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queryTables/queryTable6.xml" ContentType="application/vnd.openxmlformats-officedocument.spreadsheetml.queryTable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3adf620c04879738/Projects/FPL_Tracker/"/>
    </mc:Choice>
  </mc:AlternateContent>
  <bookViews>
    <workbookView xWindow="0" yWindow="458" windowWidth="18990" windowHeight="5558" tabRatio="681" activeTab="2"/>
  </bookViews>
  <sheets>
    <sheet name="TOC" sheetId="16" r:id="rId1"/>
    <sheet name="Team Selection" sheetId="11" r:id="rId2"/>
    <sheet name="Dashboard" sheetId="17" r:id="rId3"/>
    <sheet name="Reg Data" sheetId="23" r:id="rId4"/>
    <sheet name="PL Table" sheetId="20" r:id="rId5"/>
    <sheet name="FPL Table" sheetId="15" r:id="rId6"/>
    <sheet name="Results Matrix" sheetId="9" r:id="rId7"/>
    <sheet name="Combined" sheetId="19" r:id="rId8"/>
    <sheet name="Fixtures" sheetId="2" r:id="rId9"/>
    <sheet name="Points" sheetId="4" r:id="rId10"/>
    <sheet name="Results" sheetId="6" r:id="rId11"/>
    <sheet name="Past Seasons" sheetId="5" r:id="rId12"/>
    <sheet name="Misc" sheetId="7" r:id="rId13"/>
    <sheet name="Team Key" sheetId="10" r:id="rId14"/>
  </sheets>
  <definedNames>
    <definedName name="DEF_1">'Team Selection'!$E$9</definedName>
    <definedName name="DEF_2">'Team Selection'!$F$9</definedName>
    <definedName name="DEF_3">'Team Selection'!$G$9</definedName>
    <definedName name="DEF_4">'Team Selection'!$H$9</definedName>
    <definedName name="DEF_5">'Team Selection'!$I$9</definedName>
    <definedName name="ExternalData_1" localSheetId="8" hidden="1">Fixtures!$A$1:$K$621</definedName>
    <definedName name="ExternalData_1" localSheetId="5" hidden="1">'FPL Table'!$A$1:$E$13</definedName>
    <definedName name="ExternalData_1" localSheetId="12" hidden="1">Misc!$A$1:$K$621</definedName>
    <definedName name="ExternalData_1" localSheetId="11" hidden="1">'Past Seasons'!$A$1:$J$621</definedName>
    <definedName name="ExternalData_1" localSheetId="4" hidden="1">'PL Table'!$A$1:$T$21</definedName>
    <definedName name="ExternalData_1" localSheetId="9" hidden="1">Points!$A$1:$AD$621</definedName>
    <definedName name="ExternalData_1" localSheetId="10" hidden="1">Results!$B$1:$AE$621</definedName>
    <definedName name="FWD_1">'Team Selection'!$F$20</definedName>
    <definedName name="FWD_2">'Team Selection'!$G$20</definedName>
    <definedName name="FWD_3">'Team Selection'!$H$20</definedName>
    <definedName name="GK_1">'Team Selection'!$F$5</definedName>
    <definedName name="GK_2">'Team Selection'!$H$5</definedName>
    <definedName name="MID_1">'Team Selection'!$E$14</definedName>
    <definedName name="MID_2">'Team Selection'!$F$14</definedName>
    <definedName name="MID_3">'Team Selection'!$G$14</definedName>
    <definedName name="MID_4">'Team Selection'!$H$14</definedName>
    <definedName name="MID_5">'Team Selection'!$I$14</definedName>
  </definedNames>
  <calcPr calcId="17102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23" l="1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B622" i="19"/>
  <c r="X2" i="19" s="1"/>
  <c r="B4" i="23" l="1"/>
  <c r="C4" i="23"/>
  <c r="K4" i="23" s="1"/>
  <c r="D4" i="23"/>
  <c r="E4" i="23"/>
  <c r="J2" i="23" l="1"/>
  <c r="C5" i="23"/>
  <c r="K5" i="23" s="1"/>
  <c r="C6" i="23"/>
  <c r="K6" i="23" s="1"/>
  <c r="C7" i="23"/>
  <c r="K7" i="23" s="1"/>
  <c r="C8" i="23"/>
  <c r="K8" i="23" s="1"/>
  <c r="C9" i="23"/>
  <c r="K9" i="23" s="1"/>
  <c r="C10" i="23"/>
  <c r="K10" i="23" s="1"/>
  <c r="C11" i="23"/>
  <c r="K11" i="23" s="1"/>
  <c r="C12" i="23"/>
  <c r="K12" i="23" s="1"/>
  <c r="C13" i="23"/>
  <c r="K13" i="23" s="1"/>
  <c r="C14" i="23"/>
  <c r="K14" i="23" s="1"/>
  <c r="C15" i="23"/>
  <c r="K15" i="23" s="1"/>
  <c r="C16" i="23"/>
  <c r="K16" i="23" s="1"/>
  <c r="C17" i="23"/>
  <c r="K17" i="23" s="1"/>
  <c r="C18" i="23"/>
  <c r="K18" i="23" s="1"/>
  <c r="C19" i="23"/>
  <c r="K19" i="23" s="1"/>
  <c r="C20" i="23"/>
  <c r="K20" i="23" s="1"/>
  <c r="C21" i="23"/>
  <c r="K21" i="23" s="1"/>
  <c r="C22" i="23"/>
  <c r="K22" i="23" s="1"/>
  <c r="C23" i="23"/>
  <c r="K23" i="23" s="1"/>
  <c r="C24" i="23"/>
  <c r="K24" i="23" s="1"/>
  <c r="C25" i="23"/>
  <c r="K25" i="23" s="1"/>
  <c r="C26" i="23"/>
  <c r="K26" i="23" s="1"/>
  <c r="C27" i="23"/>
  <c r="K27" i="23" s="1"/>
  <c r="C28" i="23"/>
  <c r="K28" i="23" s="1"/>
  <c r="C29" i="23"/>
  <c r="K29" i="23" s="1"/>
  <c r="C30" i="23"/>
  <c r="K30" i="23" s="1"/>
  <c r="C31" i="23"/>
  <c r="K31" i="23" s="1"/>
  <c r="C32" i="23"/>
  <c r="K32" i="23" s="1"/>
  <c r="C33" i="23"/>
  <c r="K33" i="23" s="1"/>
  <c r="C34" i="23"/>
  <c r="K34" i="23"/>
  <c r="C35" i="23"/>
  <c r="K35" i="23" s="1"/>
  <c r="C36" i="23"/>
  <c r="K36" i="23" s="1"/>
  <c r="C37" i="23"/>
  <c r="K37" i="23" s="1"/>
  <c r="C38" i="23"/>
  <c r="K38" i="23" s="1"/>
  <c r="C39" i="23"/>
  <c r="K39" i="23" s="1"/>
  <c r="C40" i="23"/>
  <c r="K40" i="23" s="1"/>
  <c r="C41" i="23"/>
  <c r="K41" i="23" s="1"/>
  <c r="C42" i="23"/>
  <c r="K42" i="23" s="1"/>
  <c r="C43" i="23"/>
  <c r="K43" i="23" s="1"/>
  <c r="C44" i="23"/>
  <c r="K44" i="23" s="1"/>
  <c r="C45" i="23"/>
  <c r="K45" i="23" s="1"/>
  <c r="C46" i="23"/>
  <c r="K46" i="23" s="1"/>
  <c r="C47" i="23"/>
  <c r="K47" i="23" s="1"/>
  <c r="C48" i="23"/>
  <c r="K48" i="23" s="1"/>
  <c r="C49" i="23"/>
  <c r="K49" i="23" s="1"/>
  <c r="C50" i="23"/>
  <c r="K50" i="23" s="1"/>
  <c r="C51" i="23"/>
  <c r="K51" i="23" s="1"/>
  <c r="C52" i="23"/>
  <c r="K52" i="23" s="1"/>
  <c r="C53" i="23"/>
  <c r="K53" i="23" s="1"/>
  <c r="C54" i="23"/>
  <c r="K54" i="23" s="1"/>
  <c r="C55" i="23"/>
  <c r="K55" i="23" s="1"/>
  <c r="C56" i="23"/>
  <c r="K56" i="23" s="1"/>
  <c r="C57" i="23"/>
  <c r="K57" i="23" s="1"/>
  <c r="C58" i="23"/>
  <c r="K58" i="23" s="1"/>
  <c r="C59" i="23"/>
  <c r="K59" i="23" s="1"/>
  <c r="C60" i="23"/>
  <c r="K60" i="23" s="1"/>
  <c r="C61" i="23"/>
  <c r="K61" i="23" s="1"/>
  <c r="C62" i="23"/>
  <c r="K62" i="23" s="1"/>
  <c r="C63" i="23"/>
  <c r="K63" i="23" s="1"/>
  <c r="C64" i="23"/>
  <c r="K64" i="23" s="1"/>
  <c r="C65" i="23"/>
  <c r="K65" i="23" s="1"/>
  <c r="C66" i="23"/>
  <c r="K66" i="23" s="1"/>
  <c r="C67" i="23"/>
  <c r="K67" i="23" s="1"/>
  <c r="C68" i="23"/>
  <c r="K68" i="23" s="1"/>
  <c r="C69" i="23"/>
  <c r="K69" i="23" s="1"/>
  <c r="C70" i="23"/>
  <c r="K70" i="23" s="1"/>
  <c r="C71" i="23"/>
  <c r="K71" i="23" s="1"/>
  <c r="C72" i="23"/>
  <c r="K72" i="23" s="1"/>
  <c r="C73" i="23"/>
  <c r="K73" i="23" s="1"/>
  <c r="C74" i="23"/>
  <c r="K74" i="23" s="1"/>
  <c r="C75" i="23"/>
  <c r="K75" i="23" s="1"/>
  <c r="C76" i="23"/>
  <c r="K76" i="23" s="1"/>
  <c r="C77" i="23"/>
  <c r="K77" i="23" s="1"/>
  <c r="C78" i="23"/>
  <c r="K78" i="23" s="1"/>
  <c r="C79" i="23"/>
  <c r="K79" i="23" s="1"/>
  <c r="C80" i="23"/>
  <c r="K80" i="23" s="1"/>
  <c r="C81" i="23"/>
  <c r="K81" i="23" s="1"/>
  <c r="C82" i="23"/>
  <c r="K82" i="23" s="1"/>
  <c r="C83" i="23"/>
  <c r="K83" i="23" s="1"/>
  <c r="C84" i="23"/>
  <c r="K84" i="23" s="1"/>
  <c r="C85" i="23"/>
  <c r="K85" i="23" s="1"/>
  <c r="C86" i="23"/>
  <c r="K86" i="23" s="1"/>
  <c r="C87" i="23"/>
  <c r="K87" i="23" s="1"/>
  <c r="C88" i="23"/>
  <c r="K88" i="23" s="1"/>
  <c r="C89" i="23"/>
  <c r="K89" i="23" s="1"/>
  <c r="C90" i="23"/>
  <c r="K90" i="23" s="1"/>
  <c r="C91" i="23"/>
  <c r="K91" i="23" s="1"/>
  <c r="C92" i="23"/>
  <c r="K92" i="23" s="1"/>
  <c r="C93" i="23"/>
  <c r="K93" i="23" s="1"/>
  <c r="C94" i="23"/>
  <c r="K94" i="23" s="1"/>
  <c r="C95" i="23"/>
  <c r="K95" i="23" s="1"/>
  <c r="C96" i="23"/>
  <c r="K96" i="23" s="1"/>
  <c r="C97" i="23"/>
  <c r="K97" i="23" s="1"/>
  <c r="C98" i="23"/>
  <c r="K98" i="23" s="1"/>
  <c r="C99" i="23"/>
  <c r="K99" i="23" s="1"/>
  <c r="C100" i="23"/>
  <c r="K100" i="23" s="1"/>
  <c r="C101" i="23"/>
  <c r="K101" i="23" s="1"/>
  <c r="C102" i="23"/>
  <c r="K102" i="23" s="1"/>
  <c r="C103" i="23"/>
  <c r="K103" i="23" s="1"/>
  <c r="C104" i="23"/>
  <c r="K104" i="23" s="1"/>
  <c r="C105" i="23"/>
  <c r="K105" i="23" s="1"/>
  <c r="C106" i="23"/>
  <c r="K106" i="23" s="1"/>
  <c r="C107" i="23"/>
  <c r="K107" i="23" s="1"/>
  <c r="C108" i="23"/>
  <c r="K108" i="23" s="1"/>
  <c r="C109" i="23"/>
  <c r="K109" i="23" s="1"/>
  <c r="C110" i="23"/>
  <c r="K110" i="23" s="1"/>
  <c r="C111" i="23"/>
  <c r="K111" i="23" s="1"/>
  <c r="C112" i="23"/>
  <c r="K112" i="23" s="1"/>
  <c r="C113" i="23"/>
  <c r="K113" i="23" s="1"/>
  <c r="C114" i="23"/>
  <c r="K114" i="23" s="1"/>
  <c r="C115" i="23"/>
  <c r="K115" i="23" s="1"/>
  <c r="C116" i="23"/>
  <c r="K116" i="23" s="1"/>
  <c r="C117" i="23"/>
  <c r="K117" i="23" s="1"/>
  <c r="C118" i="23"/>
  <c r="K118" i="23" s="1"/>
  <c r="C119" i="23"/>
  <c r="K119" i="23" s="1"/>
  <c r="C120" i="23"/>
  <c r="K120" i="23" s="1"/>
  <c r="C121" i="23"/>
  <c r="K121" i="23" s="1"/>
  <c r="C122" i="23"/>
  <c r="K122" i="23" s="1"/>
  <c r="C123" i="23"/>
  <c r="K123" i="23" s="1"/>
  <c r="C124" i="23"/>
  <c r="K124" i="23" s="1"/>
  <c r="C125" i="23"/>
  <c r="K125" i="23" s="1"/>
  <c r="C126" i="23"/>
  <c r="K126" i="23" s="1"/>
  <c r="C127" i="23"/>
  <c r="K127" i="23" s="1"/>
  <c r="C128" i="23"/>
  <c r="K128" i="23" s="1"/>
  <c r="C129" i="23"/>
  <c r="K129" i="23" s="1"/>
  <c r="C130" i="23"/>
  <c r="K130" i="23" s="1"/>
  <c r="C131" i="23"/>
  <c r="K131" i="23" s="1"/>
  <c r="C132" i="23"/>
  <c r="K132" i="23" s="1"/>
  <c r="C133" i="23"/>
  <c r="K133" i="23" s="1"/>
  <c r="C134" i="23"/>
  <c r="K134" i="23" s="1"/>
  <c r="C135" i="23"/>
  <c r="K135" i="23" s="1"/>
  <c r="C136" i="23"/>
  <c r="K136" i="23" s="1"/>
  <c r="C137" i="23"/>
  <c r="K137" i="23" s="1"/>
  <c r="C138" i="23"/>
  <c r="K138" i="23" s="1"/>
  <c r="C139" i="23"/>
  <c r="K139" i="23" s="1"/>
  <c r="C140" i="23"/>
  <c r="K140" i="23" s="1"/>
  <c r="C141" i="23"/>
  <c r="K141" i="23" s="1"/>
  <c r="C142" i="23"/>
  <c r="K142" i="23"/>
  <c r="C143" i="23"/>
  <c r="K143" i="23" s="1"/>
  <c r="C144" i="23"/>
  <c r="K144" i="23" s="1"/>
  <c r="C145" i="23"/>
  <c r="K145" i="23" s="1"/>
  <c r="C146" i="23"/>
  <c r="K146" i="23" s="1"/>
  <c r="C147" i="23"/>
  <c r="K147" i="23" s="1"/>
  <c r="C148" i="23"/>
  <c r="K148" i="23" s="1"/>
  <c r="C149" i="23"/>
  <c r="K149" i="23" s="1"/>
  <c r="C150" i="23"/>
  <c r="K150" i="23" s="1"/>
  <c r="C151" i="23"/>
  <c r="K151" i="23" s="1"/>
  <c r="C152" i="23"/>
  <c r="K152" i="23" s="1"/>
  <c r="C153" i="23"/>
  <c r="K153" i="23" s="1"/>
  <c r="C154" i="23"/>
  <c r="K154" i="23" s="1"/>
  <c r="C155" i="23"/>
  <c r="K155" i="23" s="1"/>
  <c r="C156" i="23"/>
  <c r="K156" i="23" s="1"/>
  <c r="C157" i="23"/>
  <c r="K157" i="23" s="1"/>
  <c r="C158" i="23"/>
  <c r="K158" i="23" s="1"/>
  <c r="C159" i="23"/>
  <c r="K159" i="23" s="1"/>
  <c r="C160" i="23"/>
  <c r="K160" i="23" s="1"/>
  <c r="C161" i="23"/>
  <c r="K161" i="23" s="1"/>
  <c r="C162" i="23"/>
  <c r="K162" i="23" s="1"/>
  <c r="C163" i="23"/>
  <c r="K163" i="23" s="1"/>
  <c r="C164" i="23"/>
  <c r="K164" i="23" s="1"/>
  <c r="C165" i="23"/>
  <c r="K165" i="23" s="1"/>
  <c r="C166" i="23"/>
  <c r="K166" i="23" s="1"/>
  <c r="C167" i="23"/>
  <c r="K167" i="23" s="1"/>
  <c r="C168" i="23"/>
  <c r="K168" i="23" s="1"/>
  <c r="C169" i="23"/>
  <c r="K169" i="23" s="1"/>
  <c r="C170" i="23"/>
  <c r="K170" i="23" s="1"/>
  <c r="C171" i="23"/>
  <c r="K171" i="23" s="1"/>
  <c r="C172" i="23"/>
  <c r="K172" i="23" s="1"/>
  <c r="C173" i="23"/>
  <c r="K173" i="23" s="1"/>
  <c r="C174" i="23"/>
  <c r="K174" i="23" s="1"/>
  <c r="C175" i="23"/>
  <c r="K175" i="23" s="1"/>
  <c r="C176" i="23"/>
  <c r="K176" i="23" s="1"/>
  <c r="C177" i="23"/>
  <c r="K177" i="23" s="1"/>
  <c r="C178" i="23"/>
  <c r="K178" i="23" s="1"/>
  <c r="C179" i="23"/>
  <c r="K179" i="23" s="1"/>
  <c r="C180" i="23"/>
  <c r="K180" i="23" s="1"/>
  <c r="C181" i="23"/>
  <c r="K181" i="23" s="1"/>
  <c r="C182" i="23"/>
  <c r="K182" i="23" s="1"/>
  <c r="C183" i="23"/>
  <c r="K183" i="23" s="1"/>
  <c r="C184" i="23"/>
  <c r="K184" i="23" s="1"/>
  <c r="C185" i="23"/>
  <c r="K185" i="23" s="1"/>
  <c r="C186" i="23"/>
  <c r="K186" i="23" s="1"/>
  <c r="C187" i="23"/>
  <c r="K187" i="23" s="1"/>
  <c r="C188" i="23"/>
  <c r="K188" i="23" s="1"/>
  <c r="C189" i="23"/>
  <c r="K189" i="23" s="1"/>
  <c r="C190" i="23"/>
  <c r="K190" i="23" s="1"/>
  <c r="C191" i="23"/>
  <c r="K191" i="23" s="1"/>
  <c r="C192" i="23"/>
  <c r="K192" i="23" s="1"/>
  <c r="C193" i="23"/>
  <c r="K193" i="23" s="1"/>
  <c r="C194" i="23"/>
  <c r="K194" i="23" s="1"/>
  <c r="C195" i="23"/>
  <c r="K195" i="23" s="1"/>
  <c r="C196" i="23"/>
  <c r="K196" i="23" s="1"/>
  <c r="C197" i="23"/>
  <c r="K197" i="23" s="1"/>
  <c r="C198" i="23"/>
  <c r="K198" i="23" s="1"/>
  <c r="C199" i="23"/>
  <c r="K199" i="23" s="1"/>
  <c r="C200" i="23"/>
  <c r="K200" i="23" s="1"/>
  <c r="C201" i="23"/>
  <c r="K201" i="23" s="1"/>
  <c r="C202" i="23"/>
  <c r="K202" i="23" s="1"/>
  <c r="C203" i="23"/>
  <c r="K203" i="23" s="1"/>
  <c r="C204" i="23"/>
  <c r="K204" i="23" s="1"/>
  <c r="C205" i="23"/>
  <c r="K205" i="23" s="1"/>
  <c r="C206" i="23"/>
  <c r="K206" i="23" s="1"/>
  <c r="C207" i="23"/>
  <c r="K207" i="23" s="1"/>
  <c r="C208" i="23"/>
  <c r="K208" i="23" s="1"/>
  <c r="C209" i="23"/>
  <c r="K209" i="23" s="1"/>
  <c r="C210" i="23"/>
  <c r="K210" i="23" s="1"/>
  <c r="C211" i="23"/>
  <c r="K211" i="23" s="1"/>
  <c r="C212" i="23"/>
  <c r="K212" i="23" s="1"/>
  <c r="C213" i="23"/>
  <c r="K213" i="23" s="1"/>
  <c r="C214" i="23"/>
  <c r="K214" i="23" s="1"/>
  <c r="C215" i="23"/>
  <c r="K215" i="23" s="1"/>
  <c r="C216" i="23"/>
  <c r="K216" i="23" s="1"/>
  <c r="C217" i="23"/>
  <c r="K217" i="23" s="1"/>
  <c r="C218" i="23"/>
  <c r="K218" i="23" s="1"/>
  <c r="C219" i="23"/>
  <c r="K219" i="23" s="1"/>
  <c r="C220" i="23"/>
  <c r="K220" i="23" s="1"/>
  <c r="C221" i="23"/>
  <c r="K221" i="23" s="1"/>
  <c r="C222" i="23"/>
  <c r="K222" i="23" s="1"/>
  <c r="C223" i="23"/>
  <c r="K223" i="23" s="1"/>
  <c r="C224" i="23"/>
  <c r="K224" i="23" s="1"/>
  <c r="C225" i="23"/>
  <c r="K225" i="23" s="1"/>
  <c r="C226" i="23"/>
  <c r="K226" i="23" s="1"/>
  <c r="C227" i="23"/>
  <c r="K227" i="23" s="1"/>
  <c r="C228" i="23"/>
  <c r="K228" i="23" s="1"/>
  <c r="C229" i="23"/>
  <c r="K229" i="23" s="1"/>
  <c r="C230" i="23"/>
  <c r="K230" i="23" s="1"/>
  <c r="C231" i="23"/>
  <c r="K231" i="23" s="1"/>
  <c r="C232" i="23"/>
  <c r="K232" i="23" s="1"/>
  <c r="C233" i="23"/>
  <c r="K233" i="23" s="1"/>
  <c r="C234" i="23"/>
  <c r="K234" i="23" s="1"/>
  <c r="C235" i="23"/>
  <c r="K235" i="23" s="1"/>
  <c r="C236" i="23"/>
  <c r="K236" i="23" s="1"/>
  <c r="C237" i="23"/>
  <c r="K237" i="23" s="1"/>
  <c r="C238" i="23"/>
  <c r="K238" i="23" s="1"/>
  <c r="C239" i="23"/>
  <c r="K239" i="23"/>
  <c r="C240" i="23"/>
  <c r="K240" i="23" s="1"/>
  <c r="C241" i="23"/>
  <c r="K241" i="23" s="1"/>
  <c r="C242" i="23"/>
  <c r="K242" i="23" s="1"/>
  <c r="C243" i="23"/>
  <c r="K243" i="23" s="1"/>
  <c r="C244" i="23"/>
  <c r="K244" i="23" s="1"/>
  <c r="C245" i="23"/>
  <c r="K245" i="23" s="1"/>
  <c r="C246" i="23"/>
  <c r="K246" i="23" s="1"/>
  <c r="C247" i="23"/>
  <c r="K247" i="23" s="1"/>
  <c r="C248" i="23"/>
  <c r="K248" i="23" s="1"/>
  <c r="C249" i="23"/>
  <c r="K249" i="23" s="1"/>
  <c r="C250" i="23"/>
  <c r="K250" i="23" s="1"/>
  <c r="C251" i="23"/>
  <c r="K251" i="23" s="1"/>
  <c r="C252" i="23"/>
  <c r="K252" i="23" s="1"/>
  <c r="C253" i="23"/>
  <c r="K253" i="23" s="1"/>
  <c r="C254" i="23"/>
  <c r="K254" i="23" s="1"/>
  <c r="C255" i="23"/>
  <c r="K255" i="23" s="1"/>
  <c r="C256" i="23"/>
  <c r="K256" i="23" s="1"/>
  <c r="C257" i="23"/>
  <c r="K257" i="23" s="1"/>
  <c r="C258" i="23"/>
  <c r="K258" i="23" s="1"/>
  <c r="C259" i="23"/>
  <c r="K259" i="23" s="1"/>
  <c r="C260" i="23"/>
  <c r="K260" i="23" s="1"/>
  <c r="C261" i="23"/>
  <c r="K261" i="23" s="1"/>
  <c r="C262" i="23"/>
  <c r="K262" i="23" s="1"/>
  <c r="C263" i="23"/>
  <c r="K263" i="23" s="1"/>
  <c r="C264" i="23"/>
  <c r="K264" i="23" s="1"/>
  <c r="C265" i="23"/>
  <c r="K265" i="23" s="1"/>
  <c r="C266" i="23"/>
  <c r="K266" i="23" s="1"/>
  <c r="C267" i="23"/>
  <c r="K267" i="23" s="1"/>
  <c r="C268" i="23"/>
  <c r="K268" i="23" s="1"/>
  <c r="C269" i="23"/>
  <c r="K269" i="23" s="1"/>
  <c r="C270" i="23"/>
  <c r="K270" i="23" s="1"/>
  <c r="C271" i="23"/>
  <c r="K271" i="23"/>
  <c r="C272" i="23"/>
  <c r="K272" i="23" s="1"/>
  <c r="C273" i="23"/>
  <c r="K273" i="23" s="1"/>
  <c r="C274" i="23"/>
  <c r="K274" i="23" s="1"/>
  <c r="C275" i="23"/>
  <c r="K275" i="23" s="1"/>
  <c r="C276" i="23"/>
  <c r="K276" i="23" s="1"/>
  <c r="C277" i="23"/>
  <c r="K277" i="23" s="1"/>
  <c r="C278" i="23"/>
  <c r="K278" i="23" s="1"/>
  <c r="C279" i="23"/>
  <c r="K279" i="23" s="1"/>
  <c r="C280" i="23"/>
  <c r="K280" i="23" s="1"/>
  <c r="C281" i="23"/>
  <c r="K281" i="23" s="1"/>
  <c r="C282" i="23"/>
  <c r="K282" i="23" s="1"/>
  <c r="C283" i="23"/>
  <c r="K283" i="23" s="1"/>
  <c r="C284" i="23"/>
  <c r="K284" i="23" s="1"/>
  <c r="C285" i="23"/>
  <c r="K285" i="23" s="1"/>
  <c r="C286" i="23"/>
  <c r="K286" i="23" s="1"/>
  <c r="C287" i="23"/>
  <c r="K287" i="23" s="1"/>
  <c r="C288" i="23"/>
  <c r="K288" i="23" s="1"/>
  <c r="C289" i="23"/>
  <c r="K289" i="23" s="1"/>
  <c r="C290" i="23"/>
  <c r="K290" i="23" s="1"/>
  <c r="C291" i="23"/>
  <c r="K291" i="23" s="1"/>
  <c r="C292" i="23"/>
  <c r="K292" i="23" s="1"/>
  <c r="C293" i="23"/>
  <c r="K293" i="23" s="1"/>
  <c r="C294" i="23"/>
  <c r="K294" i="23" s="1"/>
  <c r="C295" i="23"/>
  <c r="K295" i="23" s="1"/>
  <c r="C296" i="23"/>
  <c r="K296" i="23" s="1"/>
  <c r="C297" i="23"/>
  <c r="K297" i="23" s="1"/>
  <c r="C298" i="23"/>
  <c r="K298" i="23" s="1"/>
  <c r="C299" i="23"/>
  <c r="K299" i="23" s="1"/>
  <c r="C300" i="23"/>
  <c r="K300" i="23" s="1"/>
  <c r="C301" i="23"/>
  <c r="K301" i="23" s="1"/>
  <c r="C302" i="23"/>
  <c r="K302" i="23" s="1"/>
  <c r="C303" i="23"/>
  <c r="K303" i="23"/>
  <c r="C304" i="23"/>
  <c r="K304" i="23" s="1"/>
  <c r="C305" i="23"/>
  <c r="K305" i="23" s="1"/>
  <c r="C306" i="23"/>
  <c r="K306" i="23" s="1"/>
  <c r="C307" i="23"/>
  <c r="K307" i="23" s="1"/>
  <c r="C308" i="23"/>
  <c r="K308" i="23" s="1"/>
  <c r="C309" i="23"/>
  <c r="K309" i="23" s="1"/>
  <c r="C310" i="23"/>
  <c r="K310" i="23" s="1"/>
  <c r="C311" i="23"/>
  <c r="K311" i="23" s="1"/>
  <c r="C312" i="23"/>
  <c r="K312" i="23" s="1"/>
  <c r="C313" i="23"/>
  <c r="K313" i="23" s="1"/>
  <c r="C314" i="23"/>
  <c r="K314" i="23" s="1"/>
  <c r="C315" i="23"/>
  <c r="K315" i="23" s="1"/>
  <c r="C316" i="23"/>
  <c r="K316" i="23" s="1"/>
  <c r="C317" i="23"/>
  <c r="K317" i="23" s="1"/>
  <c r="C318" i="23"/>
  <c r="K318" i="23" s="1"/>
  <c r="C319" i="23"/>
  <c r="K319" i="23" s="1"/>
  <c r="C320" i="23"/>
  <c r="K320" i="23" s="1"/>
  <c r="C321" i="23"/>
  <c r="K321" i="23" s="1"/>
  <c r="C322" i="23"/>
  <c r="K322" i="23" s="1"/>
  <c r="C323" i="23"/>
  <c r="K323" i="23" s="1"/>
  <c r="C324" i="23"/>
  <c r="K324" i="23" s="1"/>
  <c r="C325" i="23"/>
  <c r="K325" i="23" s="1"/>
  <c r="C326" i="23"/>
  <c r="K326" i="23" s="1"/>
  <c r="C327" i="23"/>
  <c r="K327" i="23" s="1"/>
  <c r="C328" i="23"/>
  <c r="K328" i="23" s="1"/>
  <c r="C329" i="23"/>
  <c r="K329" i="23" s="1"/>
  <c r="C330" i="23"/>
  <c r="K330" i="23" s="1"/>
  <c r="C331" i="23"/>
  <c r="K331" i="23" s="1"/>
  <c r="C332" i="23"/>
  <c r="K332" i="23" s="1"/>
  <c r="C333" i="23"/>
  <c r="K333" i="23" s="1"/>
  <c r="C334" i="23"/>
  <c r="K334" i="23" s="1"/>
  <c r="C335" i="23"/>
  <c r="K335" i="23" s="1"/>
  <c r="C336" i="23"/>
  <c r="K336" i="23" s="1"/>
  <c r="C337" i="23"/>
  <c r="K337" i="23" s="1"/>
  <c r="C338" i="23"/>
  <c r="K338" i="23" s="1"/>
  <c r="C339" i="23"/>
  <c r="K339" i="23" s="1"/>
  <c r="C340" i="23"/>
  <c r="K340" i="23" s="1"/>
  <c r="C341" i="23"/>
  <c r="K341" i="23" s="1"/>
  <c r="C342" i="23"/>
  <c r="K342" i="23" s="1"/>
  <c r="C343" i="23"/>
  <c r="K343" i="23" s="1"/>
  <c r="C344" i="23"/>
  <c r="K344" i="23" s="1"/>
  <c r="C345" i="23"/>
  <c r="K345" i="23" s="1"/>
  <c r="C346" i="23"/>
  <c r="K346" i="23" s="1"/>
  <c r="C347" i="23"/>
  <c r="K347" i="23" s="1"/>
  <c r="C348" i="23"/>
  <c r="K348" i="23" s="1"/>
  <c r="C349" i="23"/>
  <c r="K349" i="23" s="1"/>
  <c r="C350" i="23"/>
  <c r="K350" i="23" s="1"/>
  <c r="C351" i="23"/>
  <c r="K351" i="23" s="1"/>
  <c r="C352" i="23"/>
  <c r="K352" i="23" s="1"/>
  <c r="C353" i="23"/>
  <c r="K353" i="23" s="1"/>
  <c r="C354" i="23"/>
  <c r="K354" i="23" s="1"/>
  <c r="C355" i="23"/>
  <c r="K355" i="23"/>
  <c r="C356" i="23"/>
  <c r="K356" i="23" s="1"/>
  <c r="C357" i="23"/>
  <c r="K357" i="23" s="1"/>
  <c r="C358" i="23"/>
  <c r="K358" i="23" s="1"/>
  <c r="C359" i="23"/>
  <c r="K359" i="23" s="1"/>
  <c r="C360" i="23"/>
  <c r="K360" i="23" s="1"/>
  <c r="C361" i="23"/>
  <c r="K361" i="23" s="1"/>
  <c r="C362" i="23"/>
  <c r="K362" i="23" s="1"/>
  <c r="C363" i="23"/>
  <c r="K363" i="23" s="1"/>
  <c r="C364" i="23"/>
  <c r="K364" i="23" s="1"/>
  <c r="C365" i="23"/>
  <c r="K365" i="23" s="1"/>
  <c r="C366" i="23"/>
  <c r="K366" i="23" s="1"/>
  <c r="C367" i="23"/>
  <c r="K367" i="23" s="1"/>
  <c r="C368" i="23"/>
  <c r="K368" i="23" s="1"/>
  <c r="C369" i="23"/>
  <c r="K369" i="23" s="1"/>
  <c r="C370" i="23"/>
  <c r="K370" i="23" s="1"/>
  <c r="C371" i="23"/>
  <c r="K371" i="23" s="1"/>
  <c r="C372" i="23"/>
  <c r="K372" i="23" s="1"/>
  <c r="C373" i="23"/>
  <c r="K373" i="23" s="1"/>
  <c r="C374" i="23"/>
  <c r="K374" i="23" s="1"/>
  <c r="C375" i="23"/>
  <c r="K375" i="23" s="1"/>
  <c r="C376" i="23"/>
  <c r="K376" i="23" s="1"/>
  <c r="C377" i="23"/>
  <c r="K377" i="23" s="1"/>
  <c r="C378" i="23"/>
  <c r="K378" i="23" s="1"/>
  <c r="C379" i="23"/>
  <c r="K379" i="23" s="1"/>
  <c r="C380" i="23"/>
  <c r="K380" i="23"/>
  <c r="C381" i="23"/>
  <c r="K381" i="23" s="1"/>
  <c r="C382" i="23"/>
  <c r="K382" i="23" s="1"/>
  <c r="C383" i="23"/>
  <c r="K383" i="23" s="1"/>
  <c r="C384" i="23"/>
  <c r="K384" i="23" s="1"/>
  <c r="C385" i="23"/>
  <c r="K385" i="23" s="1"/>
  <c r="C386" i="23"/>
  <c r="K386" i="23" s="1"/>
  <c r="C387" i="23"/>
  <c r="K387" i="23" s="1"/>
  <c r="C388" i="23"/>
  <c r="K388" i="23" s="1"/>
  <c r="C389" i="23"/>
  <c r="K389" i="23" s="1"/>
  <c r="C390" i="23"/>
  <c r="K390" i="23" s="1"/>
  <c r="C391" i="23"/>
  <c r="K391" i="23" s="1"/>
  <c r="C392" i="23"/>
  <c r="K392" i="23" s="1"/>
  <c r="C393" i="23"/>
  <c r="K393" i="23" s="1"/>
  <c r="C394" i="23"/>
  <c r="K394" i="23" s="1"/>
  <c r="C395" i="23"/>
  <c r="K395" i="23" s="1"/>
  <c r="C396" i="23"/>
  <c r="K396" i="23" s="1"/>
  <c r="C397" i="23"/>
  <c r="K397" i="23" s="1"/>
  <c r="C398" i="23"/>
  <c r="K398" i="23" s="1"/>
  <c r="C399" i="23"/>
  <c r="K399" i="23" s="1"/>
  <c r="C400" i="23"/>
  <c r="K400" i="23" s="1"/>
  <c r="C401" i="23"/>
  <c r="K401" i="23" s="1"/>
  <c r="C402" i="23"/>
  <c r="K402" i="23" s="1"/>
  <c r="C403" i="23"/>
  <c r="K403" i="23" s="1"/>
  <c r="C404" i="23"/>
  <c r="K404" i="23" s="1"/>
  <c r="C405" i="23"/>
  <c r="K405" i="23" s="1"/>
  <c r="C406" i="23"/>
  <c r="K406" i="23"/>
  <c r="C407" i="23"/>
  <c r="K407" i="23" s="1"/>
  <c r="C408" i="23"/>
  <c r="K408" i="23" s="1"/>
  <c r="C409" i="23"/>
  <c r="K409" i="23" s="1"/>
  <c r="C410" i="23"/>
  <c r="K410" i="23" s="1"/>
  <c r="C411" i="23"/>
  <c r="K411" i="23" s="1"/>
  <c r="C412" i="23"/>
  <c r="K412" i="23" s="1"/>
  <c r="C413" i="23"/>
  <c r="K413" i="23" s="1"/>
  <c r="C414" i="23"/>
  <c r="K414" i="23" s="1"/>
  <c r="C415" i="23"/>
  <c r="K415" i="23" s="1"/>
  <c r="C416" i="23"/>
  <c r="K416" i="23" s="1"/>
  <c r="C417" i="23"/>
  <c r="K417" i="23" s="1"/>
  <c r="C418" i="23"/>
  <c r="K418" i="23" s="1"/>
  <c r="C419" i="23"/>
  <c r="K419" i="23" s="1"/>
  <c r="C420" i="23"/>
  <c r="K420" i="23" s="1"/>
  <c r="C421" i="23"/>
  <c r="K421" i="23" s="1"/>
  <c r="C422" i="23"/>
  <c r="K422" i="23" s="1"/>
  <c r="C423" i="23"/>
  <c r="K423" i="23" s="1"/>
  <c r="C424" i="23"/>
  <c r="K424" i="23" s="1"/>
  <c r="C425" i="23"/>
  <c r="K425" i="23" s="1"/>
  <c r="C426" i="23"/>
  <c r="K426" i="23" s="1"/>
  <c r="C427" i="23"/>
  <c r="K427" i="23" s="1"/>
  <c r="C428" i="23"/>
  <c r="K428" i="23" s="1"/>
  <c r="C429" i="23"/>
  <c r="K429" i="23" s="1"/>
  <c r="C430" i="23"/>
  <c r="K430" i="23" s="1"/>
  <c r="C431" i="23"/>
  <c r="K431" i="23" s="1"/>
  <c r="C432" i="23"/>
  <c r="K432" i="23"/>
  <c r="C433" i="23"/>
  <c r="K433" i="23" s="1"/>
  <c r="C434" i="23"/>
  <c r="K434" i="23" s="1"/>
  <c r="C435" i="23"/>
  <c r="K435" i="23" s="1"/>
  <c r="C436" i="23"/>
  <c r="K436" i="23" s="1"/>
  <c r="C437" i="23"/>
  <c r="K437" i="23" s="1"/>
  <c r="C438" i="23"/>
  <c r="K438" i="23" s="1"/>
  <c r="C439" i="23"/>
  <c r="K439" i="23" s="1"/>
  <c r="C440" i="23"/>
  <c r="K440" i="23" s="1"/>
  <c r="C441" i="23"/>
  <c r="K441" i="23" s="1"/>
  <c r="C442" i="23"/>
  <c r="K442" i="23" s="1"/>
  <c r="C443" i="23"/>
  <c r="K443" i="23" s="1"/>
  <c r="C444" i="23"/>
  <c r="K444" i="23" s="1"/>
  <c r="C445" i="23"/>
  <c r="K445" i="23" s="1"/>
  <c r="C446" i="23"/>
  <c r="K446" i="23" s="1"/>
  <c r="C447" i="23"/>
  <c r="K447" i="23" s="1"/>
  <c r="C448" i="23"/>
  <c r="K448" i="23" s="1"/>
  <c r="C449" i="23"/>
  <c r="K449" i="23" s="1"/>
  <c r="C450" i="23"/>
  <c r="K450" i="23" s="1"/>
  <c r="C451" i="23"/>
  <c r="K451" i="23" s="1"/>
  <c r="C452" i="23"/>
  <c r="K452" i="23" s="1"/>
  <c r="C453" i="23"/>
  <c r="K453" i="23" s="1"/>
  <c r="C454" i="23"/>
  <c r="K454" i="23" s="1"/>
  <c r="C455" i="23"/>
  <c r="K455" i="23" s="1"/>
  <c r="C456" i="23"/>
  <c r="K456" i="23" s="1"/>
  <c r="C457" i="23"/>
  <c r="K457" i="23" s="1"/>
  <c r="C458" i="23"/>
  <c r="K458" i="23" s="1"/>
  <c r="C459" i="23"/>
  <c r="K459" i="23" s="1"/>
  <c r="C460" i="23"/>
  <c r="K460" i="23" s="1"/>
  <c r="C461" i="23"/>
  <c r="K461" i="23" s="1"/>
  <c r="C462" i="23"/>
  <c r="K462" i="23" s="1"/>
  <c r="C463" i="23"/>
  <c r="K463" i="23" s="1"/>
  <c r="C464" i="23"/>
  <c r="K464" i="23"/>
  <c r="C465" i="23"/>
  <c r="K465" i="23" s="1"/>
  <c r="C466" i="23"/>
  <c r="K466" i="23" s="1"/>
  <c r="C467" i="23"/>
  <c r="K467" i="23" s="1"/>
  <c r="C468" i="23"/>
  <c r="K468" i="23" s="1"/>
  <c r="C469" i="23"/>
  <c r="K469" i="23" s="1"/>
  <c r="C470" i="23"/>
  <c r="K470" i="23" s="1"/>
  <c r="C471" i="23"/>
  <c r="K471" i="23" s="1"/>
  <c r="C472" i="23"/>
  <c r="K472" i="23" s="1"/>
  <c r="C473" i="23"/>
  <c r="K473" i="23" s="1"/>
  <c r="C474" i="23"/>
  <c r="K474" i="23" s="1"/>
  <c r="C475" i="23"/>
  <c r="K475" i="23" s="1"/>
  <c r="C476" i="23"/>
  <c r="K476" i="23" s="1"/>
  <c r="C477" i="23"/>
  <c r="K477" i="23" s="1"/>
  <c r="C478" i="23"/>
  <c r="K478" i="23" s="1"/>
  <c r="C479" i="23"/>
  <c r="K479" i="23" s="1"/>
  <c r="C480" i="23"/>
  <c r="K480" i="23" s="1"/>
  <c r="C481" i="23"/>
  <c r="K481" i="23" s="1"/>
  <c r="C482" i="23"/>
  <c r="K482" i="23" s="1"/>
  <c r="C483" i="23"/>
  <c r="K483" i="23" s="1"/>
  <c r="C484" i="23"/>
  <c r="K484" i="23" s="1"/>
  <c r="C485" i="23"/>
  <c r="K485" i="23" s="1"/>
  <c r="C486" i="23"/>
  <c r="K486" i="23" s="1"/>
  <c r="C487" i="23"/>
  <c r="K487" i="23" s="1"/>
  <c r="C488" i="23"/>
  <c r="K488" i="23" s="1"/>
  <c r="C489" i="23"/>
  <c r="K489" i="23" s="1"/>
  <c r="C490" i="23"/>
  <c r="K490" i="23" s="1"/>
  <c r="C491" i="23"/>
  <c r="K491" i="23" s="1"/>
  <c r="C492" i="23"/>
  <c r="K492" i="23" s="1"/>
  <c r="C493" i="23"/>
  <c r="K493" i="23" s="1"/>
  <c r="C494" i="23"/>
  <c r="K494" i="23" s="1"/>
  <c r="C495" i="23"/>
  <c r="K495" i="23" s="1"/>
  <c r="C496" i="23"/>
  <c r="K496" i="23" s="1"/>
  <c r="C497" i="23"/>
  <c r="K497" i="23" s="1"/>
  <c r="C498" i="23"/>
  <c r="K498" i="23" s="1"/>
  <c r="C499" i="23"/>
  <c r="K499" i="23" s="1"/>
  <c r="C500" i="23"/>
  <c r="K500" i="23" s="1"/>
  <c r="C501" i="23"/>
  <c r="K501" i="23" s="1"/>
  <c r="C502" i="23"/>
  <c r="K502" i="23" s="1"/>
  <c r="C503" i="23"/>
  <c r="K503" i="23" s="1"/>
  <c r="C504" i="23"/>
  <c r="K504" i="23" s="1"/>
  <c r="C505" i="23"/>
  <c r="K505" i="23" s="1"/>
  <c r="C506" i="23"/>
  <c r="K506" i="23" s="1"/>
  <c r="C507" i="23"/>
  <c r="K507" i="23" s="1"/>
  <c r="C508" i="23"/>
  <c r="K508" i="23" s="1"/>
  <c r="C509" i="23"/>
  <c r="K509" i="23" s="1"/>
  <c r="C510" i="23"/>
  <c r="K510" i="23" s="1"/>
  <c r="C511" i="23"/>
  <c r="K511" i="23" s="1"/>
  <c r="C512" i="23"/>
  <c r="K512" i="23" s="1"/>
  <c r="C513" i="23"/>
  <c r="K513" i="23" s="1"/>
  <c r="C514" i="23"/>
  <c r="K514" i="23" s="1"/>
  <c r="C515" i="23"/>
  <c r="K515" i="23" s="1"/>
  <c r="C516" i="23"/>
  <c r="K516" i="23" s="1"/>
  <c r="C517" i="23"/>
  <c r="K517" i="23" s="1"/>
  <c r="C518" i="23"/>
  <c r="K518" i="23" s="1"/>
  <c r="C519" i="23"/>
  <c r="K519" i="23" s="1"/>
  <c r="C520" i="23"/>
  <c r="K520" i="23" s="1"/>
  <c r="C521" i="23"/>
  <c r="K521" i="23" s="1"/>
  <c r="C522" i="23"/>
  <c r="K522" i="23" s="1"/>
  <c r="C523" i="23"/>
  <c r="K523" i="23" s="1"/>
  <c r="C524" i="23"/>
  <c r="K524" i="23" s="1"/>
  <c r="C525" i="23"/>
  <c r="K525" i="23" s="1"/>
  <c r="C526" i="23"/>
  <c r="K526" i="23" s="1"/>
  <c r="C527" i="23"/>
  <c r="K527" i="23" s="1"/>
  <c r="C528" i="23"/>
  <c r="K528" i="23" s="1"/>
  <c r="C529" i="23"/>
  <c r="K529" i="23" s="1"/>
  <c r="C530" i="23"/>
  <c r="K530" i="23" s="1"/>
  <c r="C531" i="23"/>
  <c r="K531" i="23" s="1"/>
  <c r="C532" i="23"/>
  <c r="K532" i="23" s="1"/>
  <c r="C533" i="23"/>
  <c r="K533" i="23" s="1"/>
  <c r="C534" i="23"/>
  <c r="K534" i="23" s="1"/>
  <c r="C535" i="23"/>
  <c r="K535" i="23" s="1"/>
  <c r="C536" i="23"/>
  <c r="K536" i="23" s="1"/>
  <c r="C537" i="23"/>
  <c r="K537" i="23" s="1"/>
  <c r="C538" i="23"/>
  <c r="K538" i="23" s="1"/>
  <c r="C539" i="23"/>
  <c r="K539" i="23" s="1"/>
  <c r="C540" i="23"/>
  <c r="K540" i="23"/>
  <c r="C541" i="23"/>
  <c r="K541" i="23" s="1"/>
  <c r="C542" i="23"/>
  <c r="K542" i="23" s="1"/>
  <c r="C543" i="23"/>
  <c r="K543" i="23" s="1"/>
  <c r="C544" i="23"/>
  <c r="K544" i="23" s="1"/>
  <c r="C545" i="23"/>
  <c r="K545" i="23" s="1"/>
  <c r="C546" i="23"/>
  <c r="K546" i="23" s="1"/>
  <c r="C547" i="23"/>
  <c r="K547" i="23" s="1"/>
  <c r="C548" i="23"/>
  <c r="K548" i="23" s="1"/>
  <c r="C549" i="23"/>
  <c r="K549" i="23" s="1"/>
  <c r="C550" i="23"/>
  <c r="K550" i="23" s="1"/>
  <c r="C551" i="23"/>
  <c r="K551" i="23" s="1"/>
  <c r="C552" i="23"/>
  <c r="K552" i="23" s="1"/>
  <c r="C553" i="23"/>
  <c r="K553" i="23" s="1"/>
  <c r="C554" i="23"/>
  <c r="K554" i="23" s="1"/>
  <c r="C555" i="23"/>
  <c r="K555" i="23" s="1"/>
  <c r="C556" i="23"/>
  <c r="K556" i="23" s="1"/>
  <c r="C557" i="23"/>
  <c r="K557" i="23" s="1"/>
  <c r="C558" i="23"/>
  <c r="K558" i="23" s="1"/>
  <c r="C559" i="23"/>
  <c r="K559" i="23" s="1"/>
  <c r="C560" i="23"/>
  <c r="K560" i="23" s="1"/>
  <c r="C561" i="23"/>
  <c r="K561" i="23" s="1"/>
  <c r="C562" i="23"/>
  <c r="K562" i="23" s="1"/>
  <c r="C563" i="23"/>
  <c r="K563" i="23" s="1"/>
  <c r="C564" i="23"/>
  <c r="K564" i="23" s="1"/>
  <c r="C565" i="23"/>
  <c r="K565" i="23" s="1"/>
  <c r="C566" i="23"/>
  <c r="K566" i="23"/>
  <c r="C567" i="23"/>
  <c r="K567" i="23" s="1"/>
  <c r="C568" i="23"/>
  <c r="K568" i="23" s="1"/>
  <c r="C569" i="23"/>
  <c r="K569" i="23" s="1"/>
  <c r="C570" i="23"/>
  <c r="K570" i="23" s="1"/>
  <c r="C571" i="23"/>
  <c r="K571" i="23" s="1"/>
  <c r="C572" i="23"/>
  <c r="K572" i="23"/>
  <c r="C573" i="23"/>
  <c r="K573" i="23" s="1"/>
  <c r="C574" i="23"/>
  <c r="K574" i="23" s="1"/>
  <c r="C575" i="23"/>
  <c r="K575" i="23" s="1"/>
  <c r="C576" i="23"/>
  <c r="K576" i="23" s="1"/>
  <c r="C577" i="23"/>
  <c r="K577" i="23" s="1"/>
  <c r="C578" i="23"/>
  <c r="K578" i="23" s="1"/>
  <c r="C579" i="23"/>
  <c r="K579" i="23" s="1"/>
  <c r="C580" i="23"/>
  <c r="K580" i="23" s="1"/>
  <c r="C581" i="23"/>
  <c r="K581" i="23" s="1"/>
  <c r="C582" i="23"/>
  <c r="K582" i="23" s="1"/>
  <c r="C583" i="23"/>
  <c r="K583" i="23" s="1"/>
  <c r="C584" i="23"/>
  <c r="K584" i="23" s="1"/>
  <c r="C585" i="23"/>
  <c r="K585" i="23" s="1"/>
  <c r="C586" i="23"/>
  <c r="K586" i="23" s="1"/>
  <c r="C587" i="23"/>
  <c r="K587" i="23" s="1"/>
  <c r="C588" i="23"/>
  <c r="K588" i="23" s="1"/>
  <c r="C589" i="23"/>
  <c r="K589" i="23" s="1"/>
  <c r="C590" i="23"/>
  <c r="K590" i="23" s="1"/>
  <c r="C591" i="23"/>
  <c r="K591" i="23" s="1"/>
  <c r="C592" i="23"/>
  <c r="K592" i="23"/>
  <c r="C593" i="23"/>
  <c r="K593" i="23" s="1"/>
  <c r="C594" i="23"/>
  <c r="K594" i="23" s="1"/>
  <c r="C595" i="23"/>
  <c r="K595" i="23" s="1"/>
  <c r="C596" i="23"/>
  <c r="K596" i="23" s="1"/>
  <c r="C597" i="23"/>
  <c r="K597" i="23" s="1"/>
  <c r="C598" i="23"/>
  <c r="K598" i="23" s="1"/>
  <c r="C599" i="23"/>
  <c r="K599" i="23" s="1"/>
  <c r="C600" i="23"/>
  <c r="K600" i="23" s="1"/>
  <c r="C601" i="23"/>
  <c r="K601" i="23" s="1"/>
  <c r="C602" i="23"/>
  <c r="K602" i="23" s="1"/>
  <c r="C603" i="23"/>
  <c r="K603" i="23" s="1"/>
  <c r="C604" i="23"/>
  <c r="K604" i="23"/>
  <c r="C605" i="23"/>
  <c r="K605" i="23" s="1"/>
  <c r="C606" i="23"/>
  <c r="K606" i="23" s="1"/>
  <c r="C607" i="23"/>
  <c r="K607" i="23" s="1"/>
  <c r="C608" i="23"/>
  <c r="K608" i="23" s="1"/>
  <c r="C609" i="23"/>
  <c r="K609" i="23" s="1"/>
  <c r="C610" i="23"/>
  <c r="K610" i="23" s="1"/>
  <c r="C611" i="23"/>
  <c r="K611" i="23" s="1"/>
  <c r="C612" i="23"/>
  <c r="K612" i="23" s="1"/>
  <c r="C613" i="23"/>
  <c r="K613" i="23" s="1"/>
  <c r="C614" i="23"/>
  <c r="K614" i="23" s="1"/>
  <c r="C615" i="23"/>
  <c r="K615" i="23" s="1"/>
  <c r="C616" i="23"/>
  <c r="K616" i="23" s="1"/>
  <c r="C617" i="23"/>
  <c r="K617" i="23" s="1"/>
  <c r="C618" i="23"/>
  <c r="K618" i="23" s="1"/>
  <c r="C619" i="23"/>
  <c r="K619" i="23" s="1"/>
  <c r="C620" i="23"/>
  <c r="K620" i="23" s="1"/>
  <c r="C621" i="23"/>
  <c r="K621" i="23" s="1"/>
  <c r="C622" i="23"/>
  <c r="K622" i="23" s="1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D230" i="19"/>
  <c r="AB230" i="19"/>
  <c r="AA230" i="19"/>
  <c r="Z230" i="19"/>
  <c r="E5" i="23"/>
  <c r="D381" i="19"/>
  <c r="AB381" i="19"/>
  <c r="AA381" i="19"/>
  <c r="Z381" i="19"/>
  <c r="D5" i="23"/>
  <c r="E6" i="23"/>
  <c r="D144" i="19"/>
  <c r="AB144" i="19"/>
  <c r="AA144" i="19"/>
  <c r="Z144" i="19"/>
  <c r="D6" i="23"/>
  <c r="E7" i="23"/>
  <c r="D15" i="19"/>
  <c r="AB15" i="19"/>
  <c r="AA15" i="19"/>
  <c r="Z15" i="19"/>
  <c r="D7" i="23"/>
  <c r="E8" i="23"/>
  <c r="D525" i="19"/>
  <c r="AB525" i="19"/>
  <c r="AA525" i="19"/>
  <c r="Z525" i="19"/>
  <c r="D8" i="23"/>
  <c r="E9" i="23"/>
  <c r="D395" i="19"/>
  <c r="AB395" i="19"/>
  <c r="AA395" i="19"/>
  <c r="Z395" i="19"/>
  <c r="D9" i="23"/>
  <c r="E10" i="23"/>
  <c r="D367" i="19"/>
  <c r="AB367" i="19"/>
  <c r="AA367" i="19"/>
  <c r="Z367" i="19"/>
  <c r="D10" i="23"/>
  <c r="E11" i="23"/>
  <c r="D357" i="19"/>
  <c r="AB357" i="19"/>
  <c r="AA357" i="19"/>
  <c r="Z357" i="19"/>
  <c r="D11" i="23"/>
  <c r="E12" i="23"/>
  <c r="D37" i="19"/>
  <c r="AB37" i="19"/>
  <c r="AA37" i="19"/>
  <c r="Z37" i="19"/>
  <c r="D12" i="23"/>
  <c r="E13" i="23"/>
  <c r="D18" i="19"/>
  <c r="AB18" i="19"/>
  <c r="AA18" i="19"/>
  <c r="Z18" i="19"/>
  <c r="D13" i="23"/>
  <c r="E14" i="23"/>
  <c r="D151" i="19"/>
  <c r="AB151" i="19"/>
  <c r="AA151" i="19"/>
  <c r="Z151" i="19"/>
  <c r="D14" i="23"/>
  <c r="E15" i="23"/>
  <c r="D33" i="19"/>
  <c r="AB33" i="19"/>
  <c r="AA33" i="19"/>
  <c r="Z33" i="19"/>
  <c r="D15" i="23"/>
  <c r="E16" i="23"/>
  <c r="D279" i="19"/>
  <c r="AB279" i="19"/>
  <c r="AA279" i="19"/>
  <c r="Z279" i="19"/>
  <c r="D16" i="23"/>
  <c r="E17" i="23"/>
  <c r="D351" i="19"/>
  <c r="AB351" i="19"/>
  <c r="AA351" i="19"/>
  <c r="Z351" i="19"/>
  <c r="D17" i="23"/>
  <c r="E18" i="23"/>
  <c r="D11" i="19"/>
  <c r="AB11" i="19"/>
  <c r="AA11" i="19"/>
  <c r="Z11" i="19"/>
  <c r="D18" i="23"/>
  <c r="C230" i="19"/>
  <c r="Y230" i="19"/>
  <c r="C381" i="19"/>
  <c r="C144" i="19"/>
  <c r="Y144" i="19"/>
  <c r="C15" i="19"/>
  <c r="C525" i="19"/>
  <c r="Y525" i="19"/>
  <c r="C395" i="19"/>
  <c r="C367" i="19"/>
  <c r="C357" i="19"/>
  <c r="C37" i="19"/>
  <c r="Y37" i="19"/>
  <c r="C18" i="19"/>
  <c r="C151" i="19"/>
  <c r="Y151" i="19"/>
  <c r="C33" i="19"/>
  <c r="C279" i="19"/>
  <c r="C351" i="19"/>
  <c r="C11" i="19"/>
  <c r="B230" i="19"/>
  <c r="B381" i="19"/>
  <c r="B144" i="19"/>
  <c r="B15" i="19"/>
  <c r="B525" i="19"/>
  <c r="B395" i="19"/>
  <c r="B367" i="19"/>
  <c r="B357" i="19"/>
  <c r="B37" i="19"/>
  <c r="B18" i="19"/>
  <c r="B151" i="19"/>
  <c r="B33" i="19"/>
  <c r="B279" i="19"/>
  <c r="B351" i="19"/>
  <c r="B11" i="19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E230" i="19"/>
  <c r="G230" i="19"/>
  <c r="J230" i="19"/>
  <c r="M230" i="19"/>
  <c r="P230" i="19"/>
  <c r="S230" i="19"/>
  <c r="V230" i="19"/>
  <c r="A117" i="6"/>
  <c r="A267" i="6"/>
  <c r="A4" i="17"/>
  <c r="G4" i="17" s="1"/>
  <c r="AE230" i="19"/>
  <c r="F230" i="19"/>
  <c r="E381" i="19"/>
  <c r="G381" i="19"/>
  <c r="J381" i="19"/>
  <c r="M381" i="19"/>
  <c r="P381" i="19"/>
  <c r="S381" i="19"/>
  <c r="V381" i="19"/>
  <c r="A175" i="6"/>
  <c r="A229" i="6"/>
  <c r="Y381" i="19" s="1"/>
  <c r="A5" i="17"/>
  <c r="D5" i="17" s="1"/>
  <c r="AE381" i="19"/>
  <c r="F381" i="19"/>
  <c r="E144" i="19"/>
  <c r="G144" i="19"/>
  <c r="J144" i="19"/>
  <c r="M144" i="19"/>
  <c r="P144" i="19"/>
  <c r="S144" i="19"/>
  <c r="V144" i="19"/>
  <c r="A237" i="6"/>
  <c r="A494" i="6"/>
  <c r="AE144" i="19"/>
  <c r="F144" i="19"/>
  <c r="E15" i="19"/>
  <c r="G15" i="19"/>
  <c r="J15" i="19"/>
  <c r="M15" i="19"/>
  <c r="P15" i="19"/>
  <c r="S15" i="19"/>
  <c r="V15" i="19"/>
  <c r="A587" i="6"/>
  <c r="A302" i="6"/>
  <c r="Y15" i="19" s="1"/>
  <c r="A6" i="17"/>
  <c r="G6" i="17" s="1"/>
  <c r="AE15" i="19"/>
  <c r="F15" i="19"/>
  <c r="E525" i="19"/>
  <c r="G525" i="19"/>
  <c r="J525" i="19"/>
  <c r="M525" i="19"/>
  <c r="P525" i="19"/>
  <c r="S525" i="19"/>
  <c r="V525" i="19"/>
  <c r="A140" i="6"/>
  <c r="A427" i="6"/>
  <c r="AE525" i="19"/>
  <c r="F525" i="19"/>
  <c r="E395" i="19"/>
  <c r="G395" i="19"/>
  <c r="J395" i="19"/>
  <c r="M395" i="19"/>
  <c r="P395" i="19"/>
  <c r="S395" i="19"/>
  <c r="V395" i="19"/>
  <c r="A323" i="6"/>
  <c r="A107" i="6"/>
  <c r="Y395" i="19" s="1"/>
  <c r="A7" i="17"/>
  <c r="D7" i="17" s="1"/>
  <c r="AE395" i="19"/>
  <c r="F395" i="19"/>
  <c r="E367" i="19"/>
  <c r="G367" i="19"/>
  <c r="J367" i="19"/>
  <c r="M367" i="19"/>
  <c r="P367" i="19"/>
  <c r="S367" i="19"/>
  <c r="V367" i="19"/>
  <c r="A307" i="6"/>
  <c r="A294" i="6"/>
  <c r="Y367" i="19" s="1"/>
  <c r="A8" i="17"/>
  <c r="AE367" i="19"/>
  <c r="F367" i="19"/>
  <c r="D8" i="17"/>
  <c r="E357" i="19"/>
  <c r="G357" i="19"/>
  <c r="J357" i="19"/>
  <c r="M357" i="19"/>
  <c r="P357" i="19"/>
  <c r="S357" i="19"/>
  <c r="V357" i="19"/>
  <c r="A582" i="6"/>
  <c r="A346" i="6"/>
  <c r="Y357" i="19" s="1"/>
  <c r="A9" i="17"/>
  <c r="D9" i="17" s="1"/>
  <c r="AE357" i="19"/>
  <c r="F357" i="19"/>
  <c r="E37" i="19"/>
  <c r="G37" i="19"/>
  <c r="J37" i="19"/>
  <c r="M37" i="19"/>
  <c r="P37" i="19"/>
  <c r="S37" i="19"/>
  <c r="V37" i="19"/>
  <c r="A589" i="6"/>
  <c r="A574" i="6"/>
  <c r="A10" i="17"/>
  <c r="G10" i="17" s="1"/>
  <c r="AE37" i="19"/>
  <c r="F37" i="19"/>
  <c r="E18" i="19"/>
  <c r="G18" i="19"/>
  <c r="J18" i="19"/>
  <c r="M18" i="19"/>
  <c r="P18" i="19"/>
  <c r="S18" i="19"/>
  <c r="V18" i="19"/>
  <c r="A106" i="6"/>
  <c r="A201" i="6"/>
  <c r="Y18" i="19" s="1"/>
  <c r="A11" i="17"/>
  <c r="D11" i="17" s="1"/>
  <c r="AE18" i="19"/>
  <c r="F18" i="19"/>
  <c r="E151" i="19"/>
  <c r="G151" i="19"/>
  <c r="J151" i="19"/>
  <c r="M151" i="19"/>
  <c r="P151" i="19"/>
  <c r="S151" i="19"/>
  <c r="V151" i="19"/>
  <c r="A56" i="6"/>
  <c r="A454" i="6"/>
  <c r="AE151" i="19"/>
  <c r="F151" i="19"/>
  <c r="E33" i="19"/>
  <c r="G33" i="19"/>
  <c r="J33" i="19"/>
  <c r="M33" i="19"/>
  <c r="P33" i="19"/>
  <c r="S33" i="19"/>
  <c r="V33" i="19"/>
  <c r="A618" i="6"/>
  <c r="A51" i="6"/>
  <c r="Y33" i="19" s="1"/>
  <c r="A12" i="17"/>
  <c r="E12" i="17" s="1"/>
  <c r="AE33" i="19"/>
  <c r="F33" i="19"/>
  <c r="E279" i="19"/>
  <c r="G279" i="19"/>
  <c r="J279" i="19"/>
  <c r="M279" i="19"/>
  <c r="P279" i="19"/>
  <c r="S279" i="19"/>
  <c r="V279" i="19"/>
  <c r="A458" i="6"/>
  <c r="A280" i="6"/>
  <c r="Y279" i="19" s="1"/>
  <c r="A13" i="17"/>
  <c r="G13" i="17" s="1"/>
  <c r="AE279" i="19"/>
  <c r="F279" i="19"/>
  <c r="E351" i="19"/>
  <c r="G351" i="19"/>
  <c r="J351" i="19"/>
  <c r="M351" i="19"/>
  <c r="P351" i="19"/>
  <c r="S351" i="19"/>
  <c r="V351" i="19"/>
  <c r="A581" i="6"/>
  <c r="A275" i="6"/>
  <c r="Y351" i="19" s="1"/>
  <c r="A14" i="17"/>
  <c r="D14" i="17" s="1"/>
  <c r="AE351" i="19"/>
  <c r="F351" i="19"/>
  <c r="E11" i="19"/>
  <c r="G11" i="19"/>
  <c r="J11" i="19"/>
  <c r="M11" i="19"/>
  <c r="P11" i="19"/>
  <c r="S11" i="19"/>
  <c r="V11" i="19"/>
  <c r="A74" i="6"/>
  <c r="A153" i="6"/>
  <c r="Y11" i="19" s="1"/>
  <c r="A15" i="17"/>
  <c r="D15" i="17" s="1"/>
  <c r="AE11" i="19"/>
  <c r="F11" i="19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2" i="6"/>
  <c r="A53" i="6"/>
  <c r="A54" i="6"/>
  <c r="A55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8" i="6"/>
  <c r="A109" i="6"/>
  <c r="A110" i="6"/>
  <c r="A111" i="6"/>
  <c r="A112" i="6"/>
  <c r="A113" i="6"/>
  <c r="A114" i="6"/>
  <c r="A115" i="6"/>
  <c r="A116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30" i="6"/>
  <c r="A231" i="6"/>
  <c r="A232" i="6"/>
  <c r="A233" i="6"/>
  <c r="A234" i="6"/>
  <c r="A235" i="6"/>
  <c r="A236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8" i="6"/>
  <c r="A269" i="6"/>
  <c r="A270" i="6"/>
  <c r="A271" i="6"/>
  <c r="A272" i="6"/>
  <c r="A273" i="6"/>
  <c r="A274" i="6"/>
  <c r="A276" i="6"/>
  <c r="A277" i="6"/>
  <c r="A278" i="6"/>
  <c r="A279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5" i="6"/>
  <c r="A296" i="6"/>
  <c r="A297" i="6"/>
  <c r="A298" i="6"/>
  <c r="A299" i="6"/>
  <c r="A300" i="6"/>
  <c r="A301" i="6"/>
  <c r="A303" i="6"/>
  <c r="A304" i="6"/>
  <c r="A305" i="6"/>
  <c r="A306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5" i="6"/>
  <c r="A456" i="6"/>
  <c r="A457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5" i="6"/>
  <c r="A576" i="6"/>
  <c r="A577" i="6"/>
  <c r="A578" i="6"/>
  <c r="A579" i="6"/>
  <c r="A580" i="6"/>
  <c r="A583" i="6"/>
  <c r="A584" i="6"/>
  <c r="A585" i="6"/>
  <c r="A586" i="6"/>
  <c r="A588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9" i="6"/>
  <c r="A620" i="6"/>
  <c r="A621" i="6"/>
  <c r="N2" i="17"/>
  <c r="I230" i="19"/>
  <c r="L230" i="19"/>
  <c r="O230" i="19"/>
  <c r="R230" i="19"/>
  <c r="U230" i="19"/>
  <c r="AD230" i="19"/>
  <c r="I381" i="19"/>
  <c r="L381" i="19"/>
  <c r="O381" i="19"/>
  <c r="R381" i="19"/>
  <c r="U381" i="19"/>
  <c r="AD381" i="19"/>
  <c r="I144" i="19"/>
  <c r="L144" i="19"/>
  <c r="O144" i="19"/>
  <c r="R144" i="19"/>
  <c r="U144" i="19"/>
  <c r="AD144" i="19"/>
  <c r="I15" i="19"/>
  <c r="L15" i="19"/>
  <c r="O15" i="19"/>
  <c r="R15" i="19"/>
  <c r="U15" i="19"/>
  <c r="AD15" i="19"/>
  <c r="I525" i="19"/>
  <c r="L525" i="19"/>
  <c r="O525" i="19"/>
  <c r="R525" i="19"/>
  <c r="U525" i="19"/>
  <c r="AD525" i="19"/>
  <c r="I395" i="19"/>
  <c r="L395" i="19"/>
  <c r="O395" i="19"/>
  <c r="R395" i="19"/>
  <c r="U395" i="19"/>
  <c r="AD395" i="19"/>
  <c r="I367" i="19"/>
  <c r="L367" i="19"/>
  <c r="O367" i="19"/>
  <c r="R367" i="19"/>
  <c r="U367" i="19"/>
  <c r="AD367" i="19"/>
  <c r="I357" i="19"/>
  <c r="L357" i="19"/>
  <c r="O357" i="19"/>
  <c r="R357" i="19"/>
  <c r="U357" i="19"/>
  <c r="AD357" i="19"/>
  <c r="I37" i="19"/>
  <c r="L37" i="19"/>
  <c r="O37" i="19"/>
  <c r="R37" i="19"/>
  <c r="U37" i="19"/>
  <c r="AD37" i="19"/>
  <c r="I18" i="19"/>
  <c r="L18" i="19"/>
  <c r="O18" i="19"/>
  <c r="R18" i="19"/>
  <c r="U18" i="19"/>
  <c r="AD18" i="19"/>
  <c r="I151" i="19"/>
  <c r="L151" i="19"/>
  <c r="O151" i="19"/>
  <c r="R151" i="19"/>
  <c r="U151" i="19"/>
  <c r="AD151" i="19"/>
  <c r="I33" i="19"/>
  <c r="L33" i="19"/>
  <c r="O33" i="19"/>
  <c r="R33" i="19"/>
  <c r="U33" i="19"/>
  <c r="AD33" i="19"/>
  <c r="I279" i="19"/>
  <c r="L279" i="19"/>
  <c r="O279" i="19"/>
  <c r="R279" i="19"/>
  <c r="U279" i="19"/>
  <c r="AD279" i="19"/>
  <c r="I351" i="19"/>
  <c r="L351" i="19"/>
  <c r="O351" i="19"/>
  <c r="R351" i="19"/>
  <c r="U351" i="19"/>
  <c r="AD351" i="19"/>
  <c r="I11" i="19"/>
  <c r="L11" i="19"/>
  <c r="O11" i="19"/>
  <c r="R11" i="19"/>
  <c r="U11" i="19"/>
  <c r="AD11" i="19"/>
  <c r="G2" i="17"/>
  <c r="H230" i="19"/>
  <c r="K230" i="19"/>
  <c r="N230" i="19"/>
  <c r="Q230" i="19"/>
  <c r="T230" i="19"/>
  <c r="W230" i="19"/>
  <c r="AC230" i="19"/>
  <c r="H381" i="19"/>
  <c r="K381" i="19"/>
  <c r="N381" i="19"/>
  <c r="Q381" i="19"/>
  <c r="T381" i="19"/>
  <c r="W381" i="19"/>
  <c r="AC381" i="19"/>
  <c r="H144" i="19"/>
  <c r="K144" i="19"/>
  <c r="N144" i="19"/>
  <c r="Q144" i="19"/>
  <c r="T144" i="19"/>
  <c r="W144" i="19"/>
  <c r="AC144" i="19"/>
  <c r="H15" i="19"/>
  <c r="K15" i="19"/>
  <c r="N15" i="19"/>
  <c r="Q15" i="19"/>
  <c r="T15" i="19"/>
  <c r="W15" i="19"/>
  <c r="AC15" i="19"/>
  <c r="H525" i="19"/>
  <c r="K525" i="19"/>
  <c r="N525" i="19"/>
  <c r="Q525" i="19"/>
  <c r="T525" i="19"/>
  <c r="W525" i="19"/>
  <c r="AC525" i="19"/>
  <c r="H395" i="19"/>
  <c r="K395" i="19"/>
  <c r="N395" i="19"/>
  <c r="Q395" i="19"/>
  <c r="T395" i="19"/>
  <c r="W395" i="19"/>
  <c r="AC395" i="19"/>
  <c r="H367" i="19"/>
  <c r="K367" i="19"/>
  <c r="N367" i="19"/>
  <c r="Q367" i="19"/>
  <c r="T367" i="19"/>
  <c r="W367" i="19"/>
  <c r="AC367" i="19"/>
  <c r="H357" i="19"/>
  <c r="K357" i="19"/>
  <c r="N357" i="19"/>
  <c r="Q357" i="19"/>
  <c r="T357" i="19"/>
  <c r="W357" i="19"/>
  <c r="AC357" i="19"/>
  <c r="H37" i="19"/>
  <c r="K37" i="19"/>
  <c r="N37" i="19"/>
  <c r="Q37" i="19"/>
  <c r="T37" i="19"/>
  <c r="W37" i="19"/>
  <c r="AC37" i="19"/>
  <c r="H18" i="19"/>
  <c r="K18" i="19"/>
  <c r="N18" i="19"/>
  <c r="Q18" i="19"/>
  <c r="T18" i="19"/>
  <c r="W18" i="19"/>
  <c r="AC18" i="19"/>
  <c r="H151" i="19"/>
  <c r="K151" i="19"/>
  <c r="N151" i="19"/>
  <c r="Q151" i="19"/>
  <c r="T151" i="19"/>
  <c r="W151" i="19"/>
  <c r="AC151" i="19"/>
  <c r="H33" i="19"/>
  <c r="K33" i="19"/>
  <c r="N33" i="19"/>
  <c r="Q33" i="19"/>
  <c r="T33" i="19"/>
  <c r="W33" i="19"/>
  <c r="AC33" i="19"/>
  <c r="H279" i="19"/>
  <c r="K279" i="19"/>
  <c r="N279" i="19"/>
  <c r="Q279" i="19"/>
  <c r="T279" i="19"/>
  <c r="W279" i="19"/>
  <c r="AC279" i="19"/>
  <c r="H351" i="19"/>
  <c r="K351" i="19"/>
  <c r="N351" i="19"/>
  <c r="Q351" i="19"/>
  <c r="T351" i="19"/>
  <c r="W351" i="19"/>
  <c r="AC351" i="19"/>
  <c r="H11" i="19"/>
  <c r="K11" i="19"/>
  <c r="N11" i="19"/>
  <c r="Q11" i="19"/>
  <c r="T11" i="19"/>
  <c r="W11" i="19"/>
  <c r="AC11" i="19"/>
  <c r="E5" i="17"/>
  <c r="E7" i="17"/>
  <c r="G8" i="17"/>
  <c r="E8" i="17"/>
  <c r="G9" i="17"/>
  <c r="E9" i="17"/>
  <c r="E11" i="17"/>
  <c r="G14" i="17"/>
  <c r="E14" i="17"/>
  <c r="G15" i="17"/>
  <c r="E15" i="17"/>
  <c r="B3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B4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F11" i="19"/>
  <c r="AG11" i="19"/>
  <c r="AH11" i="19"/>
  <c r="AI11" i="19"/>
  <c r="AJ11" i="19"/>
  <c r="AK11" i="19"/>
  <c r="AL11" i="19"/>
  <c r="AM11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F15" i="19"/>
  <c r="AG15" i="19"/>
  <c r="AH15" i="19"/>
  <c r="AI15" i="19"/>
  <c r="AJ15" i="19"/>
  <c r="AK15" i="19"/>
  <c r="AL15" i="19"/>
  <c r="AM15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F18" i="19"/>
  <c r="AG18" i="19"/>
  <c r="AH18" i="19"/>
  <c r="AI18" i="19"/>
  <c r="AJ18" i="19"/>
  <c r="AK18" i="19"/>
  <c r="AL18" i="19"/>
  <c r="AM18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F33" i="19"/>
  <c r="AG33" i="19"/>
  <c r="AH33" i="19"/>
  <c r="AI33" i="19"/>
  <c r="AJ33" i="19"/>
  <c r="AK33" i="19"/>
  <c r="AL33" i="19"/>
  <c r="AM33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F37" i="19"/>
  <c r="AG37" i="19"/>
  <c r="AH37" i="19"/>
  <c r="AI37" i="19"/>
  <c r="AJ37" i="19"/>
  <c r="AK37" i="19"/>
  <c r="AL37" i="19"/>
  <c r="AM37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F144" i="19"/>
  <c r="AG144" i="19"/>
  <c r="AH144" i="19"/>
  <c r="AI144" i="19"/>
  <c r="AJ144" i="19"/>
  <c r="AK144" i="19"/>
  <c r="AL144" i="19"/>
  <c r="AM144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AF151" i="19"/>
  <c r="AG151" i="19"/>
  <c r="AH151" i="19"/>
  <c r="AI151" i="19"/>
  <c r="AJ151" i="19"/>
  <c r="AK151" i="19"/>
  <c r="AL151" i="19"/>
  <c r="AM151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Y178" i="19"/>
  <c r="Z178" i="19"/>
  <c r="AA178" i="19"/>
  <c r="AB178" i="19"/>
  <c r="AC178" i="19"/>
  <c r="AD178" i="19"/>
  <c r="AE178" i="19"/>
  <c r="AF178" i="19"/>
  <c r="AG178" i="19"/>
  <c r="AH178" i="19"/>
  <c r="AI178" i="19"/>
  <c r="AJ178" i="19"/>
  <c r="AK178" i="19"/>
  <c r="AL178" i="19"/>
  <c r="AM178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Y179" i="19"/>
  <c r="Z179" i="19"/>
  <c r="AA179" i="19"/>
  <c r="AB179" i="19"/>
  <c r="AC179" i="19"/>
  <c r="AD179" i="19"/>
  <c r="AE179" i="19"/>
  <c r="AF179" i="19"/>
  <c r="AG179" i="19"/>
  <c r="AH179" i="19"/>
  <c r="AI179" i="19"/>
  <c r="AJ179" i="19"/>
  <c r="AK179" i="19"/>
  <c r="AL179" i="19"/>
  <c r="AM179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Y180" i="19"/>
  <c r="Z180" i="19"/>
  <c r="AA180" i="19"/>
  <c r="AB180" i="19"/>
  <c r="AC180" i="19"/>
  <c r="AD180" i="19"/>
  <c r="AE180" i="19"/>
  <c r="AF180" i="19"/>
  <c r="AG180" i="19"/>
  <c r="AH180" i="19"/>
  <c r="AI180" i="19"/>
  <c r="AJ180" i="19"/>
  <c r="AK180" i="19"/>
  <c r="AL180" i="19"/>
  <c r="AM180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Y181" i="19"/>
  <c r="Z181" i="19"/>
  <c r="AA181" i="19"/>
  <c r="AB181" i="19"/>
  <c r="AC181" i="19"/>
  <c r="AD181" i="19"/>
  <c r="AE181" i="19"/>
  <c r="AF181" i="19"/>
  <c r="AG181" i="19"/>
  <c r="AH181" i="19"/>
  <c r="AI181" i="19"/>
  <c r="AJ181" i="19"/>
  <c r="AK181" i="19"/>
  <c r="AL181" i="19"/>
  <c r="AM181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Y182" i="19"/>
  <c r="Z182" i="19"/>
  <c r="AA182" i="19"/>
  <c r="AB182" i="19"/>
  <c r="AC182" i="19"/>
  <c r="AD182" i="19"/>
  <c r="AE182" i="19"/>
  <c r="AF182" i="19"/>
  <c r="AG182" i="19"/>
  <c r="AH182" i="19"/>
  <c r="AI182" i="19"/>
  <c r="AJ182" i="19"/>
  <c r="AK182" i="19"/>
  <c r="AL182" i="19"/>
  <c r="AM182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Y183" i="19"/>
  <c r="Z183" i="19"/>
  <c r="AA183" i="19"/>
  <c r="AB183" i="19"/>
  <c r="AC183" i="19"/>
  <c r="AD183" i="19"/>
  <c r="AE183" i="19"/>
  <c r="AF183" i="19"/>
  <c r="AG183" i="19"/>
  <c r="AH183" i="19"/>
  <c r="AI183" i="19"/>
  <c r="AJ183" i="19"/>
  <c r="AK183" i="19"/>
  <c r="AL183" i="19"/>
  <c r="AM183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Y184" i="19"/>
  <c r="Z184" i="19"/>
  <c r="AA184" i="19"/>
  <c r="AB184" i="19"/>
  <c r="AC184" i="19"/>
  <c r="AD184" i="19"/>
  <c r="AE184" i="19"/>
  <c r="AF184" i="19"/>
  <c r="AG184" i="19"/>
  <c r="AH184" i="19"/>
  <c r="AI184" i="19"/>
  <c r="AJ184" i="19"/>
  <c r="AK184" i="19"/>
  <c r="AL184" i="19"/>
  <c r="AM184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Y185" i="19"/>
  <c r="Z185" i="19"/>
  <c r="AA185" i="19"/>
  <c r="AB185" i="19"/>
  <c r="AC185" i="19"/>
  <c r="AD185" i="19"/>
  <c r="AE185" i="19"/>
  <c r="AF185" i="19"/>
  <c r="AG185" i="19"/>
  <c r="AH185" i="19"/>
  <c r="AI185" i="19"/>
  <c r="AJ185" i="19"/>
  <c r="AK185" i="19"/>
  <c r="AL185" i="19"/>
  <c r="AM185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Y186" i="19"/>
  <c r="Z186" i="19"/>
  <c r="AA186" i="19"/>
  <c r="AB186" i="19"/>
  <c r="AC186" i="19"/>
  <c r="AD186" i="19"/>
  <c r="AE186" i="19"/>
  <c r="AF186" i="19"/>
  <c r="AG186" i="19"/>
  <c r="AH186" i="19"/>
  <c r="AI186" i="19"/>
  <c r="AJ186" i="19"/>
  <c r="AK186" i="19"/>
  <c r="AL186" i="19"/>
  <c r="AM186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Y188" i="19"/>
  <c r="Z188" i="19"/>
  <c r="AA188" i="19"/>
  <c r="AB188" i="19"/>
  <c r="AC188" i="19"/>
  <c r="AD188" i="19"/>
  <c r="AE188" i="19"/>
  <c r="AF188" i="19"/>
  <c r="AG188" i="19"/>
  <c r="AH188" i="19"/>
  <c r="AI188" i="19"/>
  <c r="AJ188" i="19"/>
  <c r="AK188" i="19"/>
  <c r="AL188" i="19"/>
  <c r="AM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Y189" i="19"/>
  <c r="Z189" i="19"/>
  <c r="AA189" i="19"/>
  <c r="AB189" i="19"/>
  <c r="AC189" i="19"/>
  <c r="AD189" i="19"/>
  <c r="AE189" i="19"/>
  <c r="AF189" i="19"/>
  <c r="AG189" i="19"/>
  <c r="AH189" i="19"/>
  <c r="AI189" i="19"/>
  <c r="AJ189" i="19"/>
  <c r="AK189" i="19"/>
  <c r="AL189" i="19"/>
  <c r="AM189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Y190" i="19"/>
  <c r="Z190" i="19"/>
  <c r="AA190" i="19"/>
  <c r="AB190" i="19"/>
  <c r="AC190" i="19"/>
  <c r="AD190" i="19"/>
  <c r="AE190" i="19"/>
  <c r="AF190" i="19"/>
  <c r="AG190" i="19"/>
  <c r="AH190" i="19"/>
  <c r="AI190" i="19"/>
  <c r="AJ190" i="19"/>
  <c r="AK190" i="19"/>
  <c r="AL190" i="19"/>
  <c r="AM190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Y191" i="19"/>
  <c r="Z191" i="19"/>
  <c r="AA191" i="19"/>
  <c r="AB191" i="19"/>
  <c r="AC191" i="19"/>
  <c r="AD191" i="19"/>
  <c r="AE191" i="19"/>
  <c r="AF191" i="19"/>
  <c r="AG191" i="19"/>
  <c r="AH191" i="19"/>
  <c r="AI191" i="19"/>
  <c r="AJ191" i="19"/>
  <c r="AK191" i="19"/>
  <c r="AL191" i="19"/>
  <c r="AM191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Y192" i="19"/>
  <c r="Z192" i="19"/>
  <c r="AA192" i="19"/>
  <c r="AB192" i="19"/>
  <c r="AC192" i="19"/>
  <c r="AD192" i="19"/>
  <c r="AE192" i="19"/>
  <c r="AF192" i="19"/>
  <c r="AG192" i="19"/>
  <c r="AH192" i="19"/>
  <c r="AI192" i="19"/>
  <c r="AJ192" i="19"/>
  <c r="AK192" i="19"/>
  <c r="AL192" i="19"/>
  <c r="AM192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Y193" i="19"/>
  <c r="Z193" i="19"/>
  <c r="AA193" i="19"/>
  <c r="AB193" i="19"/>
  <c r="AC193" i="19"/>
  <c r="AD193" i="19"/>
  <c r="AE193" i="19"/>
  <c r="AF193" i="19"/>
  <c r="AG193" i="19"/>
  <c r="AH193" i="19"/>
  <c r="AI193" i="19"/>
  <c r="AJ193" i="19"/>
  <c r="AK193" i="19"/>
  <c r="AL193" i="19"/>
  <c r="AM193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Y194" i="19"/>
  <c r="Z194" i="19"/>
  <c r="AA194" i="19"/>
  <c r="AB194" i="19"/>
  <c r="AC194" i="19"/>
  <c r="AD194" i="19"/>
  <c r="AE194" i="19"/>
  <c r="AF194" i="19"/>
  <c r="AG194" i="19"/>
  <c r="AH194" i="19"/>
  <c r="AI194" i="19"/>
  <c r="AJ194" i="19"/>
  <c r="AK194" i="19"/>
  <c r="AL194" i="19"/>
  <c r="AM194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Y195" i="19"/>
  <c r="Z195" i="19"/>
  <c r="AA195" i="19"/>
  <c r="AB195" i="19"/>
  <c r="AC195" i="19"/>
  <c r="AD195" i="19"/>
  <c r="AE195" i="19"/>
  <c r="AF195" i="19"/>
  <c r="AG195" i="19"/>
  <c r="AH195" i="19"/>
  <c r="AI195" i="19"/>
  <c r="AJ195" i="19"/>
  <c r="AK195" i="19"/>
  <c r="AL195" i="19"/>
  <c r="AM195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Y196" i="19"/>
  <c r="Z196" i="19"/>
  <c r="AA196" i="19"/>
  <c r="AB196" i="19"/>
  <c r="AC196" i="19"/>
  <c r="AD196" i="19"/>
  <c r="AE196" i="19"/>
  <c r="AF196" i="19"/>
  <c r="AG196" i="19"/>
  <c r="AH196" i="19"/>
  <c r="AI196" i="19"/>
  <c r="AJ196" i="19"/>
  <c r="AK196" i="19"/>
  <c r="AL196" i="19"/>
  <c r="AM196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Y197" i="19"/>
  <c r="Z197" i="19"/>
  <c r="AA197" i="19"/>
  <c r="AB197" i="19"/>
  <c r="AC197" i="19"/>
  <c r="AD197" i="19"/>
  <c r="AE197" i="19"/>
  <c r="AF197" i="19"/>
  <c r="AG197" i="19"/>
  <c r="AH197" i="19"/>
  <c r="AI197" i="19"/>
  <c r="AJ197" i="19"/>
  <c r="AK197" i="19"/>
  <c r="AL197" i="19"/>
  <c r="AM197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Y198" i="19"/>
  <c r="Z198" i="19"/>
  <c r="AA198" i="19"/>
  <c r="AB198" i="19"/>
  <c r="AC198" i="19"/>
  <c r="AD198" i="19"/>
  <c r="AE198" i="19"/>
  <c r="AF198" i="19"/>
  <c r="AG198" i="19"/>
  <c r="AH198" i="19"/>
  <c r="AI198" i="19"/>
  <c r="AJ198" i="19"/>
  <c r="AK198" i="19"/>
  <c r="AL198" i="19"/>
  <c r="AM198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Y199" i="19"/>
  <c r="Z199" i="19"/>
  <c r="AA199" i="19"/>
  <c r="AB199" i="19"/>
  <c r="AC199" i="19"/>
  <c r="AD199" i="19"/>
  <c r="AE199" i="19"/>
  <c r="AF199" i="19"/>
  <c r="AG199" i="19"/>
  <c r="AH199" i="19"/>
  <c r="AI199" i="19"/>
  <c r="AJ199" i="19"/>
  <c r="AK199" i="19"/>
  <c r="AL199" i="19"/>
  <c r="AM199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Y200" i="19"/>
  <c r="Z200" i="19"/>
  <c r="AA200" i="19"/>
  <c r="AB200" i="19"/>
  <c r="AC200" i="19"/>
  <c r="AD200" i="19"/>
  <c r="AE200" i="19"/>
  <c r="AF200" i="19"/>
  <c r="AG200" i="19"/>
  <c r="AH200" i="19"/>
  <c r="AI200" i="19"/>
  <c r="AJ200" i="19"/>
  <c r="AK200" i="19"/>
  <c r="AL200" i="19"/>
  <c r="AM200" i="19"/>
  <c r="B201" i="19"/>
  <c r="C201" i="19"/>
  <c r="D201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B202" i="19"/>
  <c r="C202" i="19"/>
  <c r="D202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Y202" i="19"/>
  <c r="Z202" i="19"/>
  <c r="AA202" i="19"/>
  <c r="AB202" i="19"/>
  <c r="AC202" i="19"/>
  <c r="AD202" i="19"/>
  <c r="AE202" i="19"/>
  <c r="AF202" i="19"/>
  <c r="AG202" i="19"/>
  <c r="AH202" i="19"/>
  <c r="AI202" i="19"/>
  <c r="AJ202" i="19"/>
  <c r="AK202" i="19"/>
  <c r="AL202" i="19"/>
  <c r="AM202" i="19"/>
  <c r="B203" i="19"/>
  <c r="C203" i="19"/>
  <c r="D203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Y203" i="19"/>
  <c r="Z203" i="19"/>
  <c r="AA203" i="19"/>
  <c r="AB203" i="19"/>
  <c r="AC203" i="19"/>
  <c r="AD203" i="19"/>
  <c r="AE203" i="19"/>
  <c r="AF203" i="19"/>
  <c r="AG203" i="19"/>
  <c r="AH203" i="19"/>
  <c r="AI203" i="19"/>
  <c r="AJ203" i="19"/>
  <c r="AK203" i="19"/>
  <c r="AL203" i="19"/>
  <c r="AM203" i="19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Y204" i="19"/>
  <c r="Z204" i="19"/>
  <c r="AA204" i="19"/>
  <c r="AB204" i="19"/>
  <c r="AC204" i="19"/>
  <c r="AD204" i="19"/>
  <c r="AE204" i="19"/>
  <c r="AF204" i="19"/>
  <c r="AG204" i="19"/>
  <c r="AH204" i="19"/>
  <c r="AI204" i="19"/>
  <c r="AJ204" i="19"/>
  <c r="AK204" i="19"/>
  <c r="AL204" i="19"/>
  <c r="AM204" i="19"/>
  <c r="B205" i="19"/>
  <c r="C205" i="19"/>
  <c r="D205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Y205" i="19"/>
  <c r="Z205" i="19"/>
  <c r="AA205" i="19"/>
  <c r="AB205" i="19"/>
  <c r="AC205" i="19"/>
  <c r="AD205" i="19"/>
  <c r="AE205" i="19"/>
  <c r="AF205" i="19"/>
  <c r="AG205" i="19"/>
  <c r="AH205" i="19"/>
  <c r="AI205" i="19"/>
  <c r="AJ205" i="19"/>
  <c r="AK205" i="19"/>
  <c r="AL205" i="19"/>
  <c r="AM205" i="19"/>
  <c r="B206" i="19"/>
  <c r="C206" i="19"/>
  <c r="D206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Y206" i="19"/>
  <c r="Z206" i="19"/>
  <c r="AA206" i="19"/>
  <c r="AB206" i="19"/>
  <c r="AC206" i="19"/>
  <c r="AD206" i="19"/>
  <c r="AE206" i="19"/>
  <c r="AF206" i="19"/>
  <c r="AG206" i="19"/>
  <c r="AH206" i="19"/>
  <c r="AI206" i="19"/>
  <c r="AJ206" i="19"/>
  <c r="AK206" i="19"/>
  <c r="AL206" i="19"/>
  <c r="AM206" i="19"/>
  <c r="B207" i="19"/>
  <c r="C207" i="19"/>
  <c r="D207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Y207" i="19"/>
  <c r="Z207" i="19"/>
  <c r="AA207" i="19"/>
  <c r="AB207" i="19"/>
  <c r="AC207" i="19"/>
  <c r="AD207" i="19"/>
  <c r="AE207" i="19"/>
  <c r="AF207" i="19"/>
  <c r="AG207" i="19"/>
  <c r="AH207" i="19"/>
  <c r="AI207" i="19"/>
  <c r="AJ207" i="19"/>
  <c r="AK207" i="19"/>
  <c r="AL207" i="19"/>
  <c r="AM207" i="19"/>
  <c r="B208" i="19"/>
  <c r="C208" i="19"/>
  <c r="D208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Y208" i="19"/>
  <c r="Z208" i="19"/>
  <c r="AA208" i="19"/>
  <c r="AB208" i="19"/>
  <c r="AC208" i="19"/>
  <c r="AD208" i="19"/>
  <c r="AE208" i="19"/>
  <c r="AF208" i="19"/>
  <c r="AG208" i="19"/>
  <c r="AH208" i="19"/>
  <c r="AI208" i="19"/>
  <c r="AJ208" i="19"/>
  <c r="AK208" i="19"/>
  <c r="AL208" i="19"/>
  <c r="AM208" i="19"/>
  <c r="B209" i="19"/>
  <c r="C209" i="19"/>
  <c r="D209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Y209" i="19"/>
  <c r="Z209" i="19"/>
  <c r="AA209" i="19"/>
  <c r="AB209" i="19"/>
  <c r="AC209" i="19"/>
  <c r="AD209" i="19"/>
  <c r="AE209" i="19"/>
  <c r="AF209" i="19"/>
  <c r="AG209" i="19"/>
  <c r="AH209" i="19"/>
  <c r="AI209" i="19"/>
  <c r="AJ209" i="19"/>
  <c r="AK209" i="19"/>
  <c r="AL209" i="19"/>
  <c r="AM209" i="19"/>
  <c r="B210" i="19"/>
  <c r="C210" i="19"/>
  <c r="D210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Y210" i="19"/>
  <c r="Z210" i="19"/>
  <c r="AA210" i="19"/>
  <c r="AB210" i="19"/>
  <c r="AC210" i="19"/>
  <c r="AD210" i="19"/>
  <c r="AE210" i="19"/>
  <c r="AF210" i="19"/>
  <c r="AG210" i="19"/>
  <c r="AH210" i="19"/>
  <c r="AI210" i="19"/>
  <c r="AJ210" i="19"/>
  <c r="AK210" i="19"/>
  <c r="AL210" i="19"/>
  <c r="AM210" i="19"/>
  <c r="B211" i="19"/>
  <c r="C211" i="19"/>
  <c r="D211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Y211" i="19"/>
  <c r="Z211" i="19"/>
  <c r="AA211" i="19"/>
  <c r="AB211" i="19"/>
  <c r="AC211" i="19"/>
  <c r="AD211" i="19"/>
  <c r="AE211" i="19"/>
  <c r="AF211" i="19"/>
  <c r="AG211" i="19"/>
  <c r="AH211" i="19"/>
  <c r="AI211" i="19"/>
  <c r="AJ211" i="19"/>
  <c r="AK211" i="19"/>
  <c r="AL211" i="19"/>
  <c r="AM211" i="19"/>
  <c r="B212" i="19"/>
  <c r="C212" i="19"/>
  <c r="D212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Y212" i="19"/>
  <c r="Z212" i="19"/>
  <c r="AA212" i="19"/>
  <c r="AB212" i="19"/>
  <c r="AC212" i="19"/>
  <c r="AD212" i="19"/>
  <c r="AE212" i="19"/>
  <c r="AF212" i="19"/>
  <c r="AG212" i="19"/>
  <c r="AH212" i="19"/>
  <c r="AI212" i="19"/>
  <c r="AJ212" i="19"/>
  <c r="AK212" i="19"/>
  <c r="AL212" i="19"/>
  <c r="AM212" i="19"/>
  <c r="B213" i="19"/>
  <c r="C213" i="19"/>
  <c r="D213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Y213" i="19"/>
  <c r="Z213" i="19"/>
  <c r="AA213" i="19"/>
  <c r="AB213" i="19"/>
  <c r="AC213" i="19"/>
  <c r="AD213" i="19"/>
  <c r="AE213" i="19"/>
  <c r="AF213" i="19"/>
  <c r="AG213" i="19"/>
  <c r="AH213" i="19"/>
  <c r="AI213" i="19"/>
  <c r="AJ213" i="19"/>
  <c r="AK213" i="19"/>
  <c r="AL213" i="19"/>
  <c r="AM213" i="19"/>
  <c r="B214" i="19"/>
  <c r="C214" i="19"/>
  <c r="D214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Y214" i="19"/>
  <c r="Z214" i="19"/>
  <c r="AA214" i="19"/>
  <c r="AB214" i="19"/>
  <c r="AC214" i="19"/>
  <c r="AD214" i="19"/>
  <c r="AE214" i="19"/>
  <c r="AF214" i="19"/>
  <c r="AG214" i="19"/>
  <c r="AH214" i="19"/>
  <c r="AI214" i="19"/>
  <c r="AJ214" i="19"/>
  <c r="AK214" i="19"/>
  <c r="AL214" i="19"/>
  <c r="AM214" i="19"/>
  <c r="B215" i="19"/>
  <c r="C215" i="19"/>
  <c r="D215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Y215" i="19"/>
  <c r="Z215" i="19"/>
  <c r="AA215" i="19"/>
  <c r="AB215" i="19"/>
  <c r="AC215" i="19"/>
  <c r="AD215" i="19"/>
  <c r="AE215" i="19"/>
  <c r="AF215" i="19"/>
  <c r="AG215" i="19"/>
  <c r="AH215" i="19"/>
  <c r="AI215" i="19"/>
  <c r="AJ215" i="19"/>
  <c r="AK215" i="19"/>
  <c r="AL215" i="19"/>
  <c r="AM215" i="19"/>
  <c r="B216" i="19"/>
  <c r="C216" i="19"/>
  <c r="D216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B217" i="19"/>
  <c r="C217" i="19"/>
  <c r="D217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Y217" i="19"/>
  <c r="Z217" i="19"/>
  <c r="AA217" i="19"/>
  <c r="AB217" i="19"/>
  <c r="AC217" i="19"/>
  <c r="AD217" i="19"/>
  <c r="AE217" i="19"/>
  <c r="AF217" i="19"/>
  <c r="AG217" i="19"/>
  <c r="AH217" i="19"/>
  <c r="AI217" i="19"/>
  <c r="AJ217" i="19"/>
  <c r="AK217" i="19"/>
  <c r="AL217" i="19"/>
  <c r="AM217" i="19"/>
  <c r="B218" i="19"/>
  <c r="C218" i="19"/>
  <c r="D218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Y218" i="19"/>
  <c r="Z218" i="19"/>
  <c r="AA218" i="19"/>
  <c r="AB218" i="19"/>
  <c r="AC218" i="19"/>
  <c r="AD218" i="19"/>
  <c r="AE218" i="19"/>
  <c r="AF218" i="19"/>
  <c r="AG218" i="19"/>
  <c r="AH218" i="19"/>
  <c r="AI218" i="19"/>
  <c r="AJ218" i="19"/>
  <c r="AK218" i="19"/>
  <c r="AL218" i="19"/>
  <c r="AM218" i="19"/>
  <c r="B219" i="19"/>
  <c r="C219" i="19"/>
  <c r="D219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Y219" i="19"/>
  <c r="Z219" i="19"/>
  <c r="AA219" i="19"/>
  <c r="AB219" i="19"/>
  <c r="AC219" i="19"/>
  <c r="AD219" i="19"/>
  <c r="AE219" i="19"/>
  <c r="AF219" i="19"/>
  <c r="AG219" i="19"/>
  <c r="AH219" i="19"/>
  <c r="AI219" i="19"/>
  <c r="AJ219" i="19"/>
  <c r="AK219" i="19"/>
  <c r="AL219" i="19"/>
  <c r="AM219" i="19"/>
  <c r="B220" i="19"/>
  <c r="C220" i="19"/>
  <c r="D220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Y220" i="19"/>
  <c r="Z220" i="19"/>
  <c r="AA220" i="19"/>
  <c r="AB220" i="19"/>
  <c r="AC220" i="19"/>
  <c r="AD220" i="19"/>
  <c r="AE220" i="19"/>
  <c r="AF220" i="19"/>
  <c r="AG220" i="19"/>
  <c r="AH220" i="19"/>
  <c r="AI220" i="19"/>
  <c r="AJ220" i="19"/>
  <c r="AK220" i="19"/>
  <c r="AL220" i="19"/>
  <c r="AM220" i="19"/>
  <c r="B221" i="19"/>
  <c r="C221" i="19"/>
  <c r="D221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Y221" i="19"/>
  <c r="Z221" i="19"/>
  <c r="AA221" i="19"/>
  <c r="AB221" i="19"/>
  <c r="AC221" i="19"/>
  <c r="AD221" i="19"/>
  <c r="AE221" i="19"/>
  <c r="AF221" i="19"/>
  <c r="AG221" i="19"/>
  <c r="AH221" i="19"/>
  <c r="AI221" i="19"/>
  <c r="AJ221" i="19"/>
  <c r="AK221" i="19"/>
  <c r="AL221" i="19"/>
  <c r="AM221" i="19"/>
  <c r="B222" i="19"/>
  <c r="C222" i="19"/>
  <c r="D222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Y222" i="19"/>
  <c r="Z222" i="19"/>
  <c r="AA222" i="19"/>
  <c r="AB222" i="19"/>
  <c r="AC222" i="19"/>
  <c r="AD222" i="19"/>
  <c r="AE222" i="19"/>
  <c r="AF222" i="19"/>
  <c r="AG222" i="19"/>
  <c r="AH222" i="19"/>
  <c r="AI222" i="19"/>
  <c r="AJ222" i="19"/>
  <c r="AK222" i="19"/>
  <c r="AL222" i="19"/>
  <c r="AM222" i="19"/>
  <c r="B223" i="19"/>
  <c r="C223" i="19"/>
  <c r="D223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Y223" i="19"/>
  <c r="Z223" i="19"/>
  <c r="AA223" i="19"/>
  <c r="AB223" i="19"/>
  <c r="AC223" i="19"/>
  <c r="AD223" i="19"/>
  <c r="AE223" i="19"/>
  <c r="AF223" i="19"/>
  <c r="AG223" i="19"/>
  <c r="AH223" i="19"/>
  <c r="AI223" i="19"/>
  <c r="AJ223" i="19"/>
  <c r="AK223" i="19"/>
  <c r="AL223" i="19"/>
  <c r="AM223" i="19"/>
  <c r="B224" i="19"/>
  <c r="C224" i="19"/>
  <c r="D224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B225" i="19"/>
  <c r="C225" i="19"/>
  <c r="D225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Y225" i="19"/>
  <c r="Z225" i="19"/>
  <c r="AA225" i="19"/>
  <c r="AB225" i="19"/>
  <c r="AC225" i="19"/>
  <c r="AD225" i="19"/>
  <c r="AE225" i="19"/>
  <c r="AF225" i="19"/>
  <c r="AG225" i="19"/>
  <c r="AH225" i="19"/>
  <c r="AI225" i="19"/>
  <c r="AJ225" i="19"/>
  <c r="AK225" i="19"/>
  <c r="AL225" i="19"/>
  <c r="AM225" i="19"/>
  <c r="B226" i="19"/>
  <c r="C226" i="19"/>
  <c r="D226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Y226" i="19"/>
  <c r="Z226" i="19"/>
  <c r="AA226" i="19"/>
  <c r="AB226" i="19"/>
  <c r="AC226" i="19"/>
  <c r="AD226" i="19"/>
  <c r="AE226" i="19"/>
  <c r="AF226" i="19"/>
  <c r="AG226" i="19"/>
  <c r="AH226" i="19"/>
  <c r="AI226" i="19"/>
  <c r="AJ226" i="19"/>
  <c r="AK226" i="19"/>
  <c r="AL226" i="19"/>
  <c r="AM226" i="19"/>
  <c r="B227" i="19"/>
  <c r="C227" i="19"/>
  <c r="D227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Y227" i="19"/>
  <c r="Z227" i="19"/>
  <c r="AA227" i="19"/>
  <c r="AB227" i="19"/>
  <c r="AC227" i="19"/>
  <c r="AD227" i="19"/>
  <c r="AE227" i="19"/>
  <c r="AF227" i="19"/>
  <c r="AG227" i="19"/>
  <c r="AH227" i="19"/>
  <c r="AI227" i="19"/>
  <c r="AJ227" i="19"/>
  <c r="AK227" i="19"/>
  <c r="AL227" i="19"/>
  <c r="AM227" i="19"/>
  <c r="B228" i="19"/>
  <c r="C228" i="19"/>
  <c r="D228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Y228" i="19"/>
  <c r="Z228" i="19"/>
  <c r="AA228" i="19"/>
  <c r="AB228" i="19"/>
  <c r="AC228" i="19"/>
  <c r="AD228" i="19"/>
  <c r="AE228" i="19"/>
  <c r="AF228" i="19"/>
  <c r="AG228" i="19"/>
  <c r="AH228" i="19"/>
  <c r="AI228" i="19"/>
  <c r="AJ228" i="19"/>
  <c r="AK228" i="19"/>
  <c r="AL228" i="19"/>
  <c r="AM228" i="19"/>
  <c r="B229" i="19"/>
  <c r="C229" i="19"/>
  <c r="D229" i="19"/>
  <c r="E229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AF230" i="19"/>
  <c r="AG230" i="19"/>
  <c r="AH230" i="19"/>
  <c r="AI230" i="19"/>
  <c r="AJ230" i="19"/>
  <c r="AK230" i="19"/>
  <c r="AL230" i="19"/>
  <c r="AM230" i="19"/>
  <c r="B231" i="19"/>
  <c r="C231" i="19"/>
  <c r="D231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Y231" i="19"/>
  <c r="Z231" i="19"/>
  <c r="AA231" i="19"/>
  <c r="AB231" i="19"/>
  <c r="AC231" i="19"/>
  <c r="AD231" i="19"/>
  <c r="AE231" i="19"/>
  <c r="AF231" i="19"/>
  <c r="AG231" i="19"/>
  <c r="AH231" i="19"/>
  <c r="AI231" i="19"/>
  <c r="AJ231" i="19"/>
  <c r="AK231" i="19"/>
  <c r="AL231" i="19"/>
  <c r="AM231" i="19"/>
  <c r="B232" i="19"/>
  <c r="C232" i="19"/>
  <c r="D232" i="19"/>
  <c r="E232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Y232" i="19"/>
  <c r="Z232" i="19"/>
  <c r="AA232" i="19"/>
  <c r="AB232" i="19"/>
  <c r="AC232" i="19"/>
  <c r="AD232" i="19"/>
  <c r="AE232" i="19"/>
  <c r="AF232" i="19"/>
  <c r="AG232" i="19"/>
  <c r="AH232" i="19"/>
  <c r="AI232" i="19"/>
  <c r="AJ232" i="19"/>
  <c r="AK232" i="19"/>
  <c r="AL232" i="19"/>
  <c r="AM232" i="19"/>
  <c r="B233" i="19"/>
  <c r="C233" i="19"/>
  <c r="D233" i="19"/>
  <c r="E233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Y233" i="19"/>
  <c r="Z233" i="19"/>
  <c r="AA233" i="19"/>
  <c r="AB233" i="19"/>
  <c r="AC233" i="19"/>
  <c r="AD233" i="19"/>
  <c r="AE233" i="19"/>
  <c r="AF233" i="19"/>
  <c r="AG233" i="19"/>
  <c r="AH233" i="19"/>
  <c r="AI233" i="19"/>
  <c r="AJ233" i="19"/>
  <c r="AK233" i="19"/>
  <c r="AL233" i="19"/>
  <c r="AM233" i="19"/>
  <c r="B234" i="19"/>
  <c r="C234" i="19"/>
  <c r="D234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Y234" i="19"/>
  <c r="Z234" i="19"/>
  <c r="AA234" i="19"/>
  <c r="AB234" i="19"/>
  <c r="AC234" i="19"/>
  <c r="AD234" i="19"/>
  <c r="AE234" i="19"/>
  <c r="AF234" i="19"/>
  <c r="AG234" i="19"/>
  <c r="AH234" i="19"/>
  <c r="AI234" i="19"/>
  <c r="AJ234" i="19"/>
  <c r="AK234" i="19"/>
  <c r="AL234" i="19"/>
  <c r="AM234" i="19"/>
  <c r="B235" i="19"/>
  <c r="C235" i="19"/>
  <c r="D235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Y235" i="19"/>
  <c r="Z235" i="19"/>
  <c r="AA235" i="19"/>
  <c r="AB235" i="19"/>
  <c r="AC235" i="19"/>
  <c r="AD235" i="19"/>
  <c r="AE235" i="19"/>
  <c r="AF235" i="19"/>
  <c r="AG235" i="19"/>
  <c r="AH235" i="19"/>
  <c r="AI235" i="19"/>
  <c r="AJ235" i="19"/>
  <c r="AK235" i="19"/>
  <c r="AL235" i="19"/>
  <c r="AM235" i="19"/>
  <c r="B236" i="19"/>
  <c r="C236" i="19"/>
  <c r="D236" i="19"/>
  <c r="E236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Y236" i="19"/>
  <c r="Z236" i="19"/>
  <c r="AA236" i="19"/>
  <c r="AB236" i="19"/>
  <c r="AC236" i="19"/>
  <c r="AD236" i="19"/>
  <c r="AE236" i="19"/>
  <c r="AF236" i="19"/>
  <c r="AG236" i="19"/>
  <c r="AH236" i="19"/>
  <c r="AI236" i="19"/>
  <c r="AJ236" i="19"/>
  <c r="AK236" i="19"/>
  <c r="AL236" i="19"/>
  <c r="AM236" i="19"/>
  <c r="B237" i="19"/>
  <c r="C237" i="19"/>
  <c r="D237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Y237" i="19"/>
  <c r="Z237" i="19"/>
  <c r="AA237" i="19"/>
  <c r="AB237" i="19"/>
  <c r="AC237" i="19"/>
  <c r="AD237" i="19"/>
  <c r="AE237" i="19"/>
  <c r="AF237" i="19"/>
  <c r="AG237" i="19"/>
  <c r="AH237" i="19"/>
  <c r="AI237" i="19"/>
  <c r="AJ237" i="19"/>
  <c r="AK237" i="19"/>
  <c r="AL237" i="19"/>
  <c r="AM237" i="19"/>
  <c r="B238" i="19"/>
  <c r="C238" i="19"/>
  <c r="D238" i="19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Y238" i="19"/>
  <c r="Z238" i="19"/>
  <c r="AA238" i="19"/>
  <c r="AB238" i="19"/>
  <c r="AC238" i="19"/>
  <c r="AD238" i="19"/>
  <c r="AE238" i="19"/>
  <c r="AF238" i="19"/>
  <c r="AG238" i="19"/>
  <c r="AH238" i="19"/>
  <c r="AI238" i="19"/>
  <c r="AJ238" i="19"/>
  <c r="AK238" i="19"/>
  <c r="AL238" i="19"/>
  <c r="AM238" i="19"/>
  <c r="B239" i="19"/>
  <c r="C239" i="19"/>
  <c r="D239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Y239" i="19"/>
  <c r="Z239" i="19"/>
  <c r="AA239" i="19"/>
  <c r="AB239" i="19"/>
  <c r="AC239" i="19"/>
  <c r="AD239" i="19"/>
  <c r="AE239" i="19"/>
  <c r="AF239" i="19"/>
  <c r="AG239" i="19"/>
  <c r="AH239" i="19"/>
  <c r="AI239" i="19"/>
  <c r="AJ239" i="19"/>
  <c r="AK239" i="19"/>
  <c r="AL239" i="19"/>
  <c r="AM239" i="19"/>
  <c r="B240" i="19"/>
  <c r="C240" i="19"/>
  <c r="D240" i="19"/>
  <c r="E240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Y240" i="19"/>
  <c r="Z240" i="19"/>
  <c r="AA240" i="19"/>
  <c r="AB240" i="19"/>
  <c r="AC240" i="19"/>
  <c r="AD240" i="19"/>
  <c r="AE240" i="19"/>
  <c r="AF240" i="19"/>
  <c r="AG240" i="19"/>
  <c r="AH240" i="19"/>
  <c r="AI240" i="19"/>
  <c r="AJ240" i="19"/>
  <c r="AK240" i="19"/>
  <c r="AL240" i="19"/>
  <c r="AM240" i="19"/>
  <c r="B241" i="19"/>
  <c r="C241" i="19"/>
  <c r="D241" i="19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Y241" i="19"/>
  <c r="Z241" i="19"/>
  <c r="AA241" i="19"/>
  <c r="AB241" i="19"/>
  <c r="AC241" i="19"/>
  <c r="AD241" i="19"/>
  <c r="AE241" i="19"/>
  <c r="AF241" i="19"/>
  <c r="AG241" i="19"/>
  <c r="AH241" i="19"/>
  <c r="AI241" i="19"/>
  <c r="AJ241" i="19"/>
  <c r="AK241" i="19"/>
  <c r="AL241" i="19"/>
  <c r="AM241" i="19"/>
  <c r="B242" i="19"/>
  <c r="C242" i="19"/>
  <c r="D242" i="19"/>
  <c r="E242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Y242" i="19"/>
  <c r="Z242" i="19"/>
  <c r="AA242" i="19"/>
  <c r="AB242" i="19"/>
  <c r="AC242" i="19"/>
  <c r="AD242" i="19"/>
  <c r="AE242" i="19"/>
  <c r="AF242" i="19"/>
  <c r="AG242" i="19"/>
  <c r="AH242" i="19"/>
  <c r="AI242" i="19"/>
  <c r="AJ242" i="19"/>
  <c r="AK242" i="19"/>
  <c r="AL242" i="19"/>
  <c r="AM242" i="19"/>
  <c r="B243" i="19"/>
  <c r="C243" i="19"/>
  <c r="D243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Y243" i="19"/>
  <c r="Z243" i="19"/>
  <c r="AA243" i="19"/>
  <c r="AB243" i="19"/>
  <c r="AC243" i="19"/>
  <c r="AD243" i="19"/>
  <c r="AE243" i="19"/>
  <c r="AF243" i="19"/>
  <c r="AG243" i="19"/>
  <c r="AH243" i="19"/>
  <c r="AI243" i="19"/>
  <c r="AJ243" i="19"/>
  <c r="AK243" i="19"/>
  <c r="AL243" i="19"/>
  <c r="AM243" i="19"/>
  <c r="B244" i="19"/>
  <c r="C244" i="19"/>
  <c r="D244" i="19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Y244" i="19"/>
  <c r="Z244" i="19"/>
  <c r="AA244" i="19"/>
  <c r="AB244" i="19"/>
  <c r="AC244" i="19"/>
  <c r="AD244" i="19"/>
  <c r="AE244" i="19"/>
  <c r="AF244" i="19"/>
  <c r="AG244" i="19"/>
  <c r="AH244" i="19"/>
  <c r="AI244" i="19"/>
  <c r="AJ244" i="19"/>
  <c r="AK244" i="19"/>
  <c r="AL244" i="19"/>
  <c r="AM244" i="19"/>
  <c r="B245" i="19"/>
  <c r="C245" i="19"/>
  <c r="D245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Y245" i="19"/>
  <c r="Z245" i="19"/>
  <c r="AA245" i="19"/>
  <c r="AB245" i="19"/>
  <c r="AC245" i="19"/>
  <c r="AD245" i="19"/>
  <c r="AE245" i="19"/>
  <c r="AF245" i="19"/>
  <c r="AG245" i="19"/>
  <c r="AH245" i="19"/>
  <c r="AI245" i="19"/>
  <c r="AJ245" i="19"/>
  <c r="AK245" i="19"/>
  <c r="AL245" i="19"/>
  <c r="AM245" i="19"/>
  <c r="B246" i="19"/>
  <c r="C246" i="19"/>
  <c r="D246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B247" i="19"/>
  <c r="C247" i="19"/>
  <c r="D247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Y247" i="19"/>
  <c r="Z247" i="19"/>
  <c r="AA247" i="19"/>
  <c r="AB247" i="19"/>
  <c r="AC247" i="19"/>
  <c r="AD247" i="19"/>
  <c r="AE247" i="19"/>
  <c r="AF247" i="19"/>
  <c r="AG247" i="19"/>
  <c r="AH247" i="19"/>
  <c r="AI247" i="19"/>
  <c r="AJ247" i="19"/>
  <c r="AK247" i="19"/>
  <c r="AL247" i="19"/>
  <c r="AM247" i="19"/>
  <c r="B248" i="19"/>
  <c r="C248" i="19"/>
  <c r="D248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B249" i="19"/>
  <c r="C249" i="19"/>
  <c r="D249" i="19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Y249" i="19"/>
  <c r="Z249" i="19"/>
  <c r="AA249" i="19"/>
  <c r="AB249" i="19"/>
  <c r="AC249" i="19"/>
  <c r="AD249" i="19"/>
  <c r="AE249" i="19"/>
  <c r="AF249" i="19"/>
  <c r="AG249" i="19"/>
  <c r="AH249" i="19"/>
  <c r="AI249" i="19"/>
  <c r="AJ249" i="19"/>
  <c r="AK249" i="19"/>
  <c r="AL249" i="19"/>
  <c r="AM249" i="19"/>
  <c r="B250" i="19"/>
  <c r="C250" i="19"/>
  <c r="D250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Y250" i="19"/>
  <c r="Z250" i="19"/>
  <c r="AA250" i="19"/>
  <c r="AB250" i="19"/>
  <c r="AC250" i="19"/>
  <c r="AD250" i="19"/>
  <c r="AE250" i="19"/>
  <c r="AF250" i="19"/>
  <c r="AG250" i="19"/>
  <c r="AH250" i="19"/>
  <c r="AI250" i="19"/>
  <c r="AJ250" i="19"/>
  <c r="AK250" i="19"/>
  <c r="AL250" i="19"/>
  <c r="AM250" i="19"/>
  <c r="B251" i="19"/>
  <c r="C251" i="19"/>
  <c r="D251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Y251" i="19"/>
  <c r="Z251" i="19"/>
  <c r="AA251" i="19"/>
  <c r="AB251" i="19"/>
  <c r="AC251" i="19"/>
  <c r="AD251" i="19"/>
  <c r="AE251" i="19"/>
  <c r="AF251" i="19"/>
  <c r="AG251" i="19"/>
  <c r="AH251" i="19"/>
  <c r="AI251" i="19"/>
  <c r="AJ251" i="19"/>
  <c r="AK251" i="19"/>
  <c r="AL251" i="19"/>
  <c r="AM251" i="19"/>
  <c r="B252" i="19"/>
  <c r="C252" i="19"/>
  <c r="D252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Y252" i="19"/>
  <c r="Z252" i="19"/>
  <c r="AA252" i="19"/>
  <c r="AB252" i="19"/>
  <c r="AC252" i="19"/>
  <c r="AD252" i="19"/>
  <c r="AE252" i="19"/>
  <c r="AF252" i="19"/>
  <c r="AG252" i="19"/>
  <c r="AH252" i="19"/>
  <c r="AI252" i="19"/>
  <c r="AJ252" i="19"/>
  <c r="AK252" i="19"/>
  <c r="AL252" i="19"/>
  <c r="AM252" i="19"/>
  <c r="B253" i="19"/>
  <c r="C253" i="19"/>
  <c r="D253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B254" i="19"/>
  <c r="C254" i="19"/>
  <c r="D254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Y254" i="19"/>
  <c r="Z254" i="19"/>
  <c r="AA254" i="19"/>
  <c r="AB254" i="19"/>
  <c r="AC254" i="19"/>
  <c r="AD254" i="19"/>
  <c r="AE254" i="19"/>
  <c r="AF254" i="19"/>
  <c r="AG254" i="19"/>
  <c r="AH254" i="19"/>
  <c r="AI254" i="19"/>
  <c r="AJ254" i="19"/>
  <c r="AK254" i="19"/>
  <c r="AL254" i="19"/>
  <c r="AM254" i="19"/>
  <c r="B255" i="19"/>
  <c r="C255" i="19"/>
  <c r="D255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Y255" i="19"/>
  <c r="Z255" i="19"/>
  <c r="AA255" i="19"/>
  <c r="AB255" i="19"/>
  <c r="AC255" i="19"/>
  <c r="AD255" i="19"/>
  <c r="AE255" i="19"/>
  <c r="AF255" i="19"/>
  <c r="AG255" i="19"/>
  <c r="AH255" i="19"/>
  <c r="AI255" i="19"/>
  <c r="AJ255" i="19"/>
  <c r="AK255" i="19"/>
  <c r="AL255" i="19"/>
  <c r="AM255" i="19"/>
  <c r="B256" i="19"/>
  <c r="C256" i="19"/>
  <c r="D256" i="19"/>
  <c r="E256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Y256" i="19"/>
  <c r="Z256" i="19"/>
  <c r="AA256" i="19"/>
  <c r="AB256" i="19"/>
  <c r="AC256" i="19"/>
  <c r="AD256" i="19"/>
  <c r="AE256" i="19"/>
  <c r="AF256" i="19"/>
  <c r="AG256" i="19"/>
  <c r="AH256" i="19"/>
  <c r="AI256" i="19"/>
  <c r="AJ256" i="19"/>
  <c r="AK256" i="19"/>
  <c r="AL256" i="19"/>
  <c r="AM256" i="19"/>
  <c r="B257" i="19"/>
  <c r="C257" i="19"/>
  <c r="D257" i="19"/>
  <c r="E257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Y257" i="19"/>
  <c r="Z257" i="19"/>
  <c r="AA257" i="19"/>
  <c r="AB257" i="19"/>
  <c r="AC257" i="19"/>
  <c r="AD257" i="19"/>
  <c r="AE257" i="19"/>
  <c r="AF257" i="19"/>
  <c r="AG257" i="19"/>
  <c r="AH257" i="19"/>
  <c r="AI257" i="19"/>
  <c r="AJ257" i="19"/>
  <c r="AK257" i="19"/>
  <c r="AL257" i="19"/>
  <c r="AM257" i="19"/>
  <c r="B258" i="19"/>
  <c r="C258" i="19"/>
  <c r="D258" i="19"/>
  <c r="E258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Y258" i="19"/>
  <c r="Z258" i="19"/>
  <c r="AA258" i="19"/>
  <c r="AB258" i="19"/>
  <c r="AC258" i="19"/>
  <c r="AD258" i="19"/>
  <c r="AE258" i="19"/>
  <c r="AF258" i="19"/>
  <c r="AG258" i="19"/>
  <c r="AH258" i="19"/>
  <c r="AI258" i="19"/>
  <c r="AJ258" i="19"/>
  <c r="AK258" i="19"/>
  <c r="AL258" i="19"/>
  <c r="AM258" i="19"/>
  <c r="B259" i="19"/>
  <c r="C259" i="19"/>
  <c r="D259" i="19"/>
  <c r="E259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Y259" i="19"/>
  <c r="Z259" i="19"/>
  <c r="AA259" i="19"/>
  <c r="AB259" i="19"/>
  <c r="AC259" i="19"/>
  <c r="AD259" i="19"/>
  <c r="AE259" i="19"/>
  <c r="AF259" i="19"/>
  <c r="AG259" i="19"/>
  <c r="AH259" i="19"/>
  <c r="AI259" i="19"/>
  <c r="AJ259" i="19"/>
  <c r="AK259" i="19"/>
  <c r="AL259" i="19"/>
  <c r="AM259" i="19"/>
  <c r="B260" i="19"/>
  <c r="C260" i="19"/>
  <c r="D260" i="19"/>
  <c r="E260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Y260" i="19"/>
  <c r="Z260" i="19"/>
  <c r="AA260" i="19"/>
  <c r="AB260" i="19"/>
  <c r="AC260" i="19"/>
  <c r="AD260" i="19"/>
  <c r="AE260" i="19"/>
  <c r="AF260" i="19"/>
  <c r="AG260" i="19"/>
  <c r="AH260" i="19"/>
  <c r="AI260" i="19"/>
  <c r="AJ260" i="19"/>
  <c r="AK260" i="19"/>
  <c r="AL260" i="19"/>
  <c r="AM260" i="19"/>
  <c r="B261" i="19"/>
  <c r="C261" i="19"/>
  <c r="D261" i="19"/>
  <c r="E261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Y261" i="19"/>
  <c r="Z261" i="19"/>
  <c r="AA261" i="19"/>
  <c r="AB261" i="19"/>
  <c r="AC261" i="19"/>
  <c r="AD261" i="19"/>
  <c r="AE261" i="19"/>
  <c r="AF261" i="19"/>
  <c r="AG261" i="19"/>
  <c r="AH261" i="19"/>
  <c r="AI261" i="19"/>
  <c r="AJ261" i="19"/>
  <c r="AK261" i="19"/>
  <c r="AL261" i="19"/>
  <c r="AM261" i="19"/>
  <c r="B262" i="19"/>
  <c r="C262" i="19"/>
  <c r="D262" i="19"/>
  <c r="E262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Y262" i="19"/>
  <c r="Z262" i="19"/>
  <c r="AA262" i="19"/>
  <c r="AB262" i="19"/>
  <c r="AC262" i="19"/>
  <c r="AD262" i="19"/>
  <c r="AE262" i="19"/>
  <c r="AF262" i="19"/>
  <c r="AG262" i="19"/>
  <c r="AH262" i="19"/>
  <c r="AI262" i="19"/>
  <c r="AJ262" i="19"/>
  <c r="AK262" i="19"/>
  <c r="AL262" i="19"/>
  <c r="AM262" i="19"/>
  <c r="B263" i="19"/>
  <c r="C263" i="19"/>
  <c r="D263" i="19"/>
  <c r="E263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Y263" i="19"/>
  <c r="Z263" i="19"/>
  <c r="AA263" i="19"/>
  <c r="AB263" i="19"/>
  <c r="AC263" i="19"/>
  <c r="AD263" i="19"/>
  <c r="AE263" i="19"/>
  <c r="AF263" i="19"/>
  <c r="AG263" i="19"/>
  <c r="AH263" i="19"/>
  <c r="AI263" i="19"/>
  <c r="AJ263" i="19"/>
  <c r="AK263" i="19"/>
  <c r="AL263" i="19"/>
  <c r="AM263" i="19"/>
  <c r="B264" i="19"/>
  <c r="C264" i="19"/>
  <c r="D264" i="19"/>
  <c r="E264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Y264" i="19"/>
  <c r="Z264" i="19"/>
  <c r="AA264" i="19"/>
  <c r="AB264" i="19"/>
  <c r="AC264" i="19"/>
  <c r="AD264" i="19"/>
  <c r="AE264" i="19"/>
  <c r="AF264" i="19"/>
  <c r="AG264" i="19"/>
  <c r="AH264" i="19"/>
  <c r="AI264" i="19"/>
  <c r="AJ264" i="19"/>
  <c r="AK264" i="19"/>
  <c r="AL264" i="19"/>
  <c r="AM264" i="19"/>
  <c r="B265" i="19"/>
  <c r="C265" i="19"/>
  <c r="D265" i="19"/>
  <c r="E265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Y265" i="19"/>
  <c r="Z265" i="19"/>
  <c r="AA265" i="19"/>
  <c r="AB265" i="19"/>
  <c r="AC265" i="19"/>
  <c r="AD265" i="19"/>
  <c r="AE265" i="19"/>
  <c r="AF265" i="19"/>
  <c r="AG265" i="19"/>
  <c r="AH265" i="19"/>
  <c r="AI265" i="19"/>
  <c r="AJ265" i="19"/>
  <c r="AK265" i="19"/>
  <c r="AL265" i="19"/>
  <c r="AM265" i="19"/>
  <c r="B266" i="19"/>
  <c r="C266" i="19"/>
  <c r="D266" i="19"/>
  <c r="E266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Y266" i="19"/>
  <c r="Z266" i="19"/>
  <c r="AA266" i="19"/>
  <c r="AB266" i="19"/>
  <c r="AC266" i="19"/>
  <c r="AD266" i="19"/>
  <c r="AE266" i="19"/>
  <c r="AF266" i="19"/>
  <c r="AG266" i="19"/>
  <c r="AH266" i="19"/>
  <c r="AI266" i="19"/>
  <c r="AJ266" i="19"/>
  <c r="AK266" i="19"/>
  <c r="AL266" i="19"/>
  <c r="AM266" i="19"/>
  <c r="B267" i="19"/>
  <c r="C267" i="19"/>
  <c r="D267" i="19"/>
  <c r="E267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Y267" i="19"/>
  <c r="Z267" i="19"/>
  <c r="AA267" i="19"/>
  <c r="AB267" i="19"/>
  <c r="AC267" i="19"/>
  <c r="AD267" i="19"/>
  <c r="AE267" i="19"/>
  <c r="AF267" i="19"/>
  <c r="AG267" i="19"/>
  <c r="AH267" i="19"/>
  <c r="AI267" i="19"/>
  <c r="AJ267" i="19"/>
  <c r="AK267" i="19"/>
  <c r="AL267" i="19"/>
  <c r="AM267" i="19"/>
  <c r="B268" i="19"/>
  <c r="C268" i="19"/>
  <c r="D268" i="19"/>
  <c r="E268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Y268" i="19"/>
  <c r="Z268" i="19"/>
  <c r="AA268" i="19"/>
  <c r="AB268" i="19"/>
  <c r="AC268" i="19"/>
  <c r="AD268" i="19"/>
  <c r="AE268" i="19"/>
  <c r="AF268" i="19"/>
  <c r="AG268" i="19"/>
  <c r="AH268" i="19"/>
  <c r="AI268" i="19"/>
  <c r="AJ268" i="19"/>
  <c r="AK268" i="19"/>
  <c r="AL268" i="19"/>
  <c r="AM268" i="19"/>
  <c r="B269" i="19"/>
  <c r="C269" i="19"/>
  <c r="D269" i="19"/>
  <c r="E269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Y269" i="19"/>
  <c r="Z269" i="19"/>
  <c r="AA269" i="19"/>
  <c r="AB269" i="19"/>
  <c r="AC269" i="19"/>
  <c r="AD269" i="19"/>
  <c r="AE269" i="19"/>
  <c r="AF269" i="19"/>
  <c r="AG269" i="19"/>
  <c r="AH269" i="19"/>
  <c r="AI269" i="19"/>
  <c r="AJ269" i="19"/>
  <c r="AK269" i="19"/>
  <c r="AL269" i="19"/>
  <c r="AM269" i="19"/>
  <c r="B270" i="19"/>
  <c r="C270" i="19"/>
  <c r="D270" i="19"/>
  <c r="E270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Y270" i="19"/>
  <c r="Z270" i="19"/>
  <c r="AA270" i="19"/>
  <c r="AB270" i="19"/>
  <c r="AC270" i="19"/>
  <c r="AD270" i="19"/>
  <c r="AE270" i="19"/>
  <c r="AF270" i="19"/>
  <c r="AG270" i="19"/>
  <c r="AH270" i="19"/>
  <c r="AI270" i="19"/>
  <c r="AJ270" i="19"/>
  <c r="AK270" i="19"/>
  <c r="AL270" i="19"/>
  <c r="AM270" i="19"/>
  <c r="B271" i="19"/>
  <c r="C271" i="19"/>
  <c r="D271" i="19"/>
  <c r="E271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Y271" i="19"/>
  <c r="Z271" i="19"/>
  <c r="AA271" i="19"/>
  <c r="AB271" i="19"/>
  <c r="AC271" i="19"/>
  <c r="AD271" i="19"/>
  <c r="AE271" i="19"/>
  <c r="AF271" i="19"/>
  <c r="AG271" i="19"/>
  <c r="AH271" i="19"/>
  <c r="AI271" i="19"/>
  <c r="AJ271" i="19"/>
  <c r="AK271" i="19"/>
  <c r="AL271" i="19"/>
  <c r="AM271" i="19"/>
  <c r="B272" i="19"/>
  <c r="C272" i="19"/>
  <c r="D272" i="19"/>
  <c r="E272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Y272" i="19"/>
  <c r="Z272" i="19"/>
  <c r="AA272" i="19"/>
  <c r="AB272" i="19"/>
  <c r="AC272" i="19"/>
  <c r="AD272" i="19"/>
  <c r="AE272" i="19"/>
  <c r="AF272" i="19"/>
  <c r="AG272" i="19"/>
  <c r="AH272" i="19"/>
  <c r="AI272" i="19"/>
  <c r="AJ272" i="19"/>
  <c r="AK272" i="19"/>
  <c r="AL272" i="19"/>
  <c r="AM272" i="19"/>
  <c r="B273" i="19"/>
  <c r="C273" i="19"/>
  <c r="D273" i="19"/>
  <c r="E273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Y273" i="19"/>
  <c r="Z273" i="19"/>
  <c r="AA273" i="19"/>
  <c r="AB273" i="19"/>
  <c r="AC273" i="19"/>
  <c r="AD273" i="19"/>
  <c r="AE273" i="19"/>
  <c r="AF273" i="19"/>
  <c r="AG273" i="19"/>
  <c r="AH273" i="19"/>
  <c r="AI273" i="19"/>
  <c r="AJ273" i="19"/>
  <c r="AK273" i="19"/>
  <c r="AL273" i="19"/>
  <c r="AM273" i="19"/>
  <c r="B274" i="19"/>
  <c r="C274" i="19"/>
  <c r="D274" i="19"/>
  <c r="E274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Y274" i="19"/>
  <c r="Z274" i="19"/>
  <c r="AA274" i="19"/>
  <c r="AB274" i="19"/>
  <c r="AC274" i="19"/>
  <c r="AD274" i="19"/>
  <c r="AE274" i="19"/>
  <c r="AF274" i="19"/>
  <c r="AG274" i="19"/>
  <c r="AH274" i="19"/>
  <c r="AI274" i="19"/>
  <c r="AJ274" i="19"/>
  <c r="AK274" i="19"/>
  <c r="AL274" i="19"/>
  <c r="AM274" i="19"/>
  <c r="B275" i="19"/>
  <c r="C275" i="19"/>
  <c r="D275" i="19"/>
  <c r="E275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Y275" i="19"/>
  <c r="Z275" i="19"/>
  <c r="AA275" i="19"/>
  <c r="AB275" i="19"/>
  <c r="AC275" i="19"/>
  <c r="AD275" i="19"/>
  <c r="AE275" i="19"/>
  <c r="AF275" i="19"/>
  <c r="AG275" i="19"/>
  <c r="AH275" i="19"/>
  <c r="AI275" i="19"/>
  <c r="AJ275" i="19"/>
  <c r="AK275" i="19"/>
  <c r="AL275" i="19"/>
  <c r="AM275" i="19"/>
  <c r="B276" i="19"/>
  <c r="C276" i="19"/>
  <c r="D276" i="19"/>
  <c r="E276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Y276" i="19"/>
  <c r="Z276" i="19"/>
  <c r="AA276" i="19"/>
  <c r="AB276" i="19"/>
  <c r="AC276" i="19"/>
  <c r="AD276" i="19"/>
  <c r="AE276" i="19"/>
  <c r="AF276" i="19"/>
  <c r="AG276" i="19"/>
  <c r="AH276" i="19"/>
  <c r="AI276" i="19"/>
  <c r="AJ276" i="19"/>
  <c r="AK276" i="19"/>
  <c r="AL276" i="19"/>
  <c r="AM276" i="19"/>
  <c r="B277" i="19"/>
  <c r="C277" i="19"/>
  <c r="D277" i="19"/>
  <c r="E277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Y277" i="19"/>
  <c r="Z277" i="19"/>
  <c r="AA277" i="19"/>
  <c r="AB277" i="19"/>
  <c r="AC277" i="19"/>
  <c r="AD277" i="19"/>
  <c r="AE277" i="19"/>
  <c r="AF277" i="19"/>
  <c r="AG277" i="19"/>
  <c r="AH277" i="19"/>
  <c r="AI277" i="19"/>
  <c r="AJ277" i="19"/>
  <c r="AK277" i="19"/>
  <c r="AL277" i="19"/>
  <c r="AM277" i="19"/>
  <c r="B278" i="19"/>
  <c r="C278" i="19"/>
  <c r="D278" i="19"/>
  <c r="E278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Y278" i="19"/>
  <c r="Z278" i="19"/>
  <c r="AA278" i="19"/>
  <c r="AB278" i="19"/>
  <c r="AC278" i="19"/>
  <c r="AD278" i="19"/>
  <c r="AE278" i="19"/>
  <c r="AF278" i="19"/>
  <c r="AG278" i="19"/>
  <c r="AH278" i="19"/>
  <c r="AI278" i="19"/>
  <c r="AJ278" i="19"/>
  <c r="AK278" i="19"/>
  <c r="AL278" i="19"/>
  <c r="AM278" i="19"/>
  <c r="AF279" i="19"/>
  <c r="AG279" i="19"/>
  <c r="AH279" i="19"/>
  <c r="AI279" i="19"/>
  <c r="AJ279" i="19"/>
  <c r="AK279" i="19"/>
  <c r="AL279" i="19"/>
  <c r="AM279" i="19"/>
  <c r="B280" i="19"/>
  <c r="C280" i="19"/>
  <c r="D280" i="19"/>
  <c r="E280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Y280" i="19"/>
  <c r="Z280" i="19"/>
  <c r="AA280" i="19"/>
  <c r="AB280" i="19"/>
  <c r="AC280" i="19"/>
  <c r="AD280" i="19"/>
  <c r="AE280" i="19"/>
  <c r="AF280" i="19"/>
  <c r="AG280" i="19"/>
  <c r="AH280" i="19"/>
  <c r="AI280" i="19"/>
  <c r="AJ280" i="19"/>
  <c r="AK280" i="19"/>
  <c r="AL280" i="19"/>
  <c r="AM280" i="19"/>
  <c r="B281" i="19"/>
  <c r="C281" i="19"/>
  <c r="D281" i="19"/>
  <c r="E281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Y281" i="19"/>
  <c r="Z281" i="19"/>
  <c r="AA281" i="19"/>
  <c r="AB281" i="19"/>
  <c r="AC281" i="19"/>
  <c r="AD281" i="19"/>
  <c r="AE281" i="19"/>
  <c r="AF281" i="19"/>
  <c r="AG281" i="19"/>
  <c r="AH281" i="19"/>
  <c r="AI281" i="19"/>
  <c r="AJ281" i="19"/>
  <c r="AK281" i="19"/>
  <c r="AL281" i="19"/>
  <c r="AM281" i="19"/>
  <c r="B282" i="19"/>
  <c r="C282" i="19"/>
  <c r="D282" i="19"/>
  <c r="E282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Y282" i="19"/>
  <c r="Z282" i="19"/>
  <c r="AA282" i="19"/>
  <c r="AB282" i="19"/>
  <c r="AC282" i="19"/>
  <c r="AD282" i="19"/>
  <c r="AE282" i="19"/>
  <c r="AF282" i="19"/>
  <c r="AG282" i="19"/>
  <c r="AH282" i="19"/>
  <c r="AI282" i="19"/>
  <c r="AJ282" i="19"/>
  <c r="AK282" i="19"/>
  <c r="AL282" i="19"/>
  <c r="AM282" i="19"/>
  <c r="B283" i="19"/>
  <c r="C283" i="19"/>
  <c r="D283" i="19"/>
  <c r="E283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Y283" i="19"/>
  <c r="Z283" i="19"/>
  <c r="AA283" i="19"/>
  <c r="AB283" i="19"/>
  <c r="AC283" i="19"/>
  <c r="AD283" i="19"/>
  <c r="AE283" i="19"/>
  <c r="AF283" i="19"/>
  <c r="AG283" i="19"/>
  <c r="AH283" i="19"/>
  <c r="AI283" i="19"/>
  <c r="AJ283" i="19"/>
  <c r="AK283" i="19"/>
  <c r="AL283" i="19"/>
  <c r="AM283" i="19"/>
  <c r="B284" i="19"/>
  <c r="C284" i="19"/>
  <c r="D284" i="19"/>
  <c r="E284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Y284" i="19"/>
  <c r="Z284" i="19"/>
  <c r="AA284" i="19"/>
  <c r="AB284" i="19"/>
  <c r="AC284" i="19"/>
  <c r="AD284" i="19"/>
  <c r="AE284" i="19"/>
  <c r="AF284" i="19"/>
  <c r="AG284" i="19"/>
  <c r="AH284" i="19"/>
  <c r="AI284" i="19"/>
  <c r="AJ284" i="19"/>
  <c r="AK284" i="19"/>
  <c r="AL284" i="19"/>
  <c r="AM284" i="19"/>
  <c r="B285" i="19"/>
  <c r="C285" i="19"/>
  <c r="D285" i="19"/>
  <c r="E285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Y285" i="19"/>
  <c r="Z285" i="19"/>
  <c r="AA285" i="19"/>
  <c r="AB285" i="19"/>
  <c r="AC285" i="19"/>
  <c r="AD285" i="19"/>
  <c r="AE285" i="19"/>
  <c r="AF285" i="19"/>
  <c r="AG285" i="19"/>
  <c r="AH285" i="19"/>
  <c r="AI285" i="19"/>
  <c r="AJ285" i="19"/>
  <c r="AK285" i="19"/>
  <c r="AL285" i="19"/>
  <c r="AM285" i="19"/>
  <c r="B286" i="19"/>
  <c r="C286" i="19"/>
  <c r="D286" i="19"/>
  <c r="E286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Y286" i="19"/>
  <c r="Z286" i="19"/>
  <c r="AA286" i="19"/>
  <c r="AB286" i="19"/>
  <c r="AC286" i="19"/>
  <c r="AD286" i="19"/>
  <c r="AE286" i="19"/>
  <c r="AF286" i="19"/>
  <c r="AG286" i="19"/>
  <c r="AH286" i="19"/>
  <c r="AI286" i="19"/>
  <c r="AJ286" i="19"/>
  <c r="AK286" i="19"/>
  <c r="AL286" i="19"/>
  <c r="AM286" i="19"/>
  <c r="B287" i="19"/>
  <c r="C287" i="19"/>
  <c r="D287" i="19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Y287" i="19"/>
  <c r="Z287" i="19"/>
  <c r="AA287" i="19"/>
  <c r="AB287" i="19"/>
  <c r="AC287" i="19"/>
  <c r="AD287" i="19"/>
  <c r="AE287" i="19"/>
  <c r="AF287" i="19"/>
  <c r="AG287" i="19"/>
  <c r="AH287" i="19"/>
  <c r="AI287" i="19"/>
  <c r="AJ287" i="19"/>
  <c r="AK287" i="19"/>
  <c r="AL287" i="19"/>
  <c r="AM287" i="19"/>
  <c r="B288" i="19"/>
  <c r="C288" i="19"/>
  <c r="D288" i="19"/>
  <c r="E288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Y288" i="19"/>
  <c r="Z288" i="19"/>
  <c r="AA288" i="19"/>
  <c r="AB288" i="19"/>
  <c r="AC288" i="19"/>
  <c r="AD288" i="19"/>
  <c r="AE288" i="19"/>
  <c r="AF288" i="19"/>
  <c r="AG288" i="19"/>
  <c r="AH288" i="19"/>
  <c r="AI288" i="19"/>
  <c r="AJ288" i="19"/>
  <c r="AK288" i="19"/>
  <c r="AL288" i="19"/>
  <c r="AM288" i="19"/>
  <c r="B289" i="19"/>
  <c r="C289" i="19"/>
  <c r="D289" i="19"/>
  <c r="E289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Y289" i="19"/>
  <c r="Z289" i="19"/>
  <c r="AA289" i="19"/>
  <c r="AB289" i="19"/>
  <c r="AC289" i="19"/>
  <c r="AD289" i="19"/>
  <c r="AE289" i="19"/>
  <c r="AF289" i="19"/>
  <c r="AG289" i="19"/>
  <c r="AH289" i="19"/>
  <c r="AI289" i="19"/>
  <c r="AJ289" i="19"/>
  <c r="AK289" i="19"/>
  <c r="AL289" i="19"/>
  <c r="AM289" i="19"/>
  <c r="B290" i="19"/>
  <c r="C290" i="19"/>
  <c r="D290" i="19"/>
  <c r="E290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Y290" i="19"/>
  <c r="Z290" i="19"/>
  <c r="AA290" i="19"/>
  <c r="AB290" i="19"/>
  <c r="AC290" i="19"/>
  <c r="AD290" i="19"/>
  <c r="AE290" i="19"/>
  <c r="AF290" i="19"/>
  <c r="AG290" i="19"/>
  <c r="AH290" i="19"/>
  <c r="AI290" i="19"/>
  <c r="AJ290" i="19"/>
  <c r="AK290" i="19"/>
  <c r="AL290" i="19"/>
  <c r="AM290" i="19"/>
  <c r="B291" i="19"/>
  <c r="C291" i="19"/>
  <c r="D291" i="19"/>
  <c r="E291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Y291" i="19"/>
  <c r="Z291" i="19"/>
  <c r="AA291" i="19"/>
  <c r="AB291" i="19"/>
  <c r="AC291" i="19"/>
  <c r="AD291" i="19"/>
  <c r="AE291" i="19"/>
  <c r="AF291" i="19"/>
  <c r="AG291" i="19"/>
  <c r="AH291" i="19"/>
  <c r="AI291" i="19"/>
  <c r="AJ291" i="19"/>
  <c r="AK291" i="19"/>
  <c r="AL291" i="19"/>
  <c r="AM291" i="19"/>
  <c r="B292" i="19"/>
  <c r="C292" i="19"/>
  <c r="D292" i="19"/>
  <c r="E292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Y292" i="19"/>
  <c r="Z292" i="19"/>
  <c r="AA292" i="19"/>
  <c r="AB292" i="19"/>
  <c r="AC292" i="19"/>
  <c r="AD292" i="19"/>
  <c r="AE292" i="19"/>
  <c r="AF292" i="19"/>
  <c r="AG292" i="19"/>
  <c r="AH292" i="19"/>
  <c r="AI292" i="19"/>
  <c r="AJ292" i="19"/>
  <c r="AK292" i="19"/>
  <c r="AL292" i="19"/>
  <c r="AM292" i="19"/>
  <c r="B293" i="19"/>
  <c r="C293" i="19"/>
  <c r="D293" i="19"/>
  <c r="E293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Y293" i="19"/>
  <c r="Z293" i="19"/>
  <c r="AA293" i="19"/>
  <c r="AB293" i="19"/>
  <c r="AC293" i="19"/>
  <c r="AD293" i="19"/>
  <c r="AE293" i="19"/>
  <c r="AF293" i="19"/>
  <c r="AG293" i="19"/>
  <c r="AH293" i="19"/>
  <c r="AI293" i="19"/>
  <c r="AJ293" i="19"/>
  <c r="AK293" i="19"/>
  <c r="AL293" i="19"/>
  <c r="AM293" i="19"/>
  <c r="B294" i="19"/>
  <c r="C294" i="19"/>
  <c r="D294" i="19"/>
  <c r="E294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Y294" i="19"/>
  <c r="Z294" i="19"/>
  <c r="AA294" i="19"/>
  <c r="AB294" i="19"/>
  <c r="AC294" i="19"/>
  <c r="AD294" i="19"/>
  <c r="AE294" i="19"/>
  <c r="AF294" i="19"/>
  <c r="AG294" i="19"/>
  <c r="AH294" i="19"/>
  <c r="AI294" i="19"/>
  <c r="AJ294" i="19"/>
  <c r="AK294" i="19"/>
  <c r="AL294" i="19"/>
  <c r="AM294" i="19"/>
  <c r="B295" i="19"/>
  <c r="C295" i="19"/>
  <c r="D295" i="19"/>
  <c r="E295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Y295" i="19"/>
  <c r="Z295" i="19"/>
  <c r="AA295" i="19"/>
  <c r="AB295" i="19"/>
  <c r="AC295" i="19"/>
  <c r="AD295" i="19"/>
  <c r="AE295" i="19"/>
  <c r="AF295" i="19"/>
  <c r="AG295" i="19"/>
  <c r="AH295" i="19"/>
  <c r="AI295" i="19"/>
  <c r="AJ295" i="19"/>
  <c r="AK295" i="19"/>
  <c r="AL295" i="19"/>
  <c r="AM295" i="19"/>
  <c r="B296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Y296" i="19"/>
  <c r="Z296" i="19"/>
  <c r="AA296" i="19"/>
  <c r="AB296" i="19"/>
  <c r="AC296" i="19"/>
  <c r="AD296" i="19"/>
  <c r="AE296" i="19"/>
  <c r="AF296" i="19"/>
  <c r="AG296" i="19"/>
  <c r="AH296" i="19"/>
  <c r="AI296" i="19"/>
  <c r="AJ296" i="19"/>
  <c r="AK296" i="19"/>
  <c r="AL296" i="19"/>
  <c r="AM296" i="19"/>
  <c r="B297" i="19"/>
  <c r="C297" i="19"/>
  <c r="D297" i="19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Y297" i="19"/>
  <c r="Z297" i="19"/>
  <c r="AA297" i="19"/>
  <c r="AB297" i="19"/>
  <c r="AC297" i="19"/>
  <c r="AD297" i="19"/>
  <c r="AE297" i="19"/>
  <c r="AF297" i="19"/>
  <c r="AG297" i="19"/>
  <c r="AH297" i="19"/>
  <c r="AI297" i="19"/>
  <c r="AJ297" i="19"/>
  <c r="AK297" i="19"/>
  <c r="AL297" i="19"/>
  <c r="AM297" i="19"/>
  <c r="B298" i="19"/>
  <c r="C298" i="19"/>
  <c r="D298" i="19"/>
  <c r="E298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Y298" i="19"/>
  <c r="Z298" i="19"/>
  <c r="AA298" i="19"/>
  <c r="AB298" i="19"/>
  <c r="AC298" i="19"/>
  <c r="AD298" i="19"/>
  <c r="AE298" i="19"/>
  <c r="AF298" i="19"/>
  <c r="AG298" i="19"/>
  <c r="AH298" i="19"/>
  <c r="AI298" i="19"/>
  <c r="AJ298" i="19"/>
  <c r="AK298" i="19"/>
  <c r="AL298" i="19"/>
  <c r="AM298" i="19"/>
  <c r="B299" i="19"/>
  <c r="C299" i="19"/>
  <c r="D299" i="19"/>
  <c r="E299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Y299" i="19"/>
  <c r="Z299" i="19"/>
  <c r="AA299" i="19"/>
  <c r="AB299" i="19"/>
  <c r="AC299" i="19"/>
  <c r="AD299" i="19"/>
  <c r="AE299" i="19"/>
  <c r="AF299" i="19"/>
  <c r="AG299" i="19"/>
  <c r="AH299" i="19"/>
  <c r="AI299" i="19"/>
  <c r="AJ299" i="19"/>
  <c r="AK299" i="19"/>
  <c r="AL299" i="19"/>
  <c r="AM299" i="19"/>
  <c r="B300" i="19"/>
  <c r="C300" i="19"/>
  <c r="D300" i="19"/>
  <c r="E300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Y300" i="19"/>
  <c r="Z300" i="19"/>
  <c r="AA300" i="19"/>
  <c r="AB300" i="19"/>
  <c r="AC300" i="19"/>
  <c r="AD300" i="19"/>
  <c r="AE300" i="19"/>
  <c r="AF300" i="19"/>
  <c r="AG300" i="19"/>
  <c r="AH300" i="19"/>
  <c r="AI300" i="19"/>
  <c r="AJ300" i="19"/>
  <c r="AK300" i="19"/>
  <c r="AL300" i="19"/>
  <c r="AM300" i="19"/>
  <c r="B301" i="19"/>
  <c r="C301" i="19"/>
  <c r="D301" i="19"/>
  <c r="E301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Y301" i="19"/>
  <c r="Z301" i="19"/>
  <c r="AA301" i="19"/>
  <c r="AB301" i="19"/>
  <c r="AC301" i="19"/>
  <c r="AD301" i="19"/>
  <c r="AE301" i="19"/>
  <c r="AF301" i="19"/>
  <c r="AG301" i="19"/>
  <c r="AH301" i="19"/>
  <c r="AI301" i="19"/>
  <c r="AJ301" i="19"/>
  <c r="AK301" i="19"/>
  <c r="AL301" i="19"/>
  <c r="AM301" i="19"/>
  <c r="B302" i="19"/>
  <c r="C302" i="19"/>
  <c r="D302" i="19"/>
  <c r="E302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Y302" i="19"/>
  <c r="Z302" i="19"/>
  <c r="AA302" i="19"/>
  <c r="AB302" i="19"/>
  <c r="AC302" i="19"/>
  <c r="AD302" i="19"/>
  <c r="AE302" i="19"/>
  <c r="AF302" i="19"/>
  <c r="AG302" i="19"/>
  <c r="AH302" i="19"/>
  <c r="AI302" i="19"/>
  <c r="AJ302" i="19"/>
  <c r="AK302" i="19"/>
  <c r="AL302" i="19"/>
  <c r="AM302" i="19"/>
  <c r="B303" i="19"/>
  <c r="C303" i="19"/>
  <c r="D303" i="19"/>
  <c r="E303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Y303" i="19"/>
  <c r="Z303" i="19"/>
  <c r="AA303" i="19"/>
  <c r="AB303" i="19"/>
  <c r="AC303" i="19"/>
  <c r="AD303" i="19"/>
  <c r="AE303" i="19"/>
  <c r="AF303" i="19"/>
  <c r="AG303" i="19"/>
  <c r="AH303" i="19"/>
  <c r="AI303" i="19"/>
  <c r="AJ303" i="19"/>
  <c r="AK303" i="19"/>
  <c r="AL303" i="19"/>
  <c r="AM303" i="19"/>
  <c r="B304" i="19"/>
  <c r="C304" i="19"/>
  <c r="D304" i="19"/>
  <c r="E304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Y304" i="19"/>
  <c r="Z304" i="19"/>
  <c r="AA304" i="19"/>
  <c r="AB304" i="19"/>
  <c r="AC304" i="19"/>
  <c r="AD304" i="19"/>
  <c r="AE304" i="19"/>
  <c r="AF304" i="19"/>
  <c r="AG304" i="19"/>
  <c r="AH304" i="19"/>
  <c r="AI304" i="19"/>
  <c r="AJ304" i="19"/>
  <c r="AK304" i="19"/>
  <c r="AL304" i="19"/>
  <c r="AM304" i="19"/>
  <c r="B305" i="19"/>
  <c r="C305" i="19"/>
  <c r="D305" i="19"/>
  <c r="E305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Y305" i="19"/>
  <c r="Z305" i="19"/>
  <c r="AA305" i="19"/>
  <c r="AB305" i="19"/>
  <c r="AC305" i="19"/>
  <c r="AD305" i="19"/>
  <c r="AE305" i="19"/>
  <c r="AF305" i="19"/>
  <c r="AG305" i="19"/>
  <c r="AH305" i="19"/>
  <c r="AI305" i="19"/>
  <c r="AJ305" i="19"/>
  <c r="AK305" i="19"/>
  <c r="AL305" i="19"/>
  <c r="AM305" i="19"/>
  <c r="B306" i="19"/>
  <c r="C306" i="19"/>
  <c r="D306" i="19"/>
  <c r="E306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Y306" i="19"/>
  <c r="Z306" i="19"/>
  <c r="AA306" i="19"/>
  <c r="AB306" i="19"/>
  <c r="AC306" i="19"/>
  <c r="AD306" i="19"/>
  <c r="AE306" i="19"/>
  <c r="AF306" i="19"/>
  <c r="AG306" i="19"/>
  <c r="AH306" i="19"/>
  <c r="AI306" i="19"/>
  <c r="AJ306" i="19"/>
  <c r="AK306" i="19"/>
  <c r="AL306" i="19"/>
  <c r="AM306" i="19"/>
  <c r="B307" i="19"/>
  <c r="C307" i="19"/>
  <c r="D307" i="19"/>
  <c r="E307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Y307" i="19"/>
  <c r="Z307" i="19"/>
  <c r="AA307" i="19"/>
  <c r="AB307" i="19"/>
  <c r="AC307" i="19"/>
  <c r="AD307" i="19"/>
  <c r="AE307" i="19"/>
  <c r="AF307" i="19"/>
  <c r="AG307" i="19"/>
  <c r="AH307" i="19"/>
  <c r="AI307" i="19"/>
  <c r="AJ307" i="19"/>
  <c r="AK307" i="19"/>
  <c r="AL307" i="19"/>
  <c r="AM307" i="19"/>
  <c r="B308" i="19"/>
  <c r="C308" i="19"/>
  <c r="D308" i="19"/>
  <c r="E308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Y308" i="19"/>
  <c r="Z308" i="19"/>
  <c r="AA308" i="19"/>
  <c r="AB308" i="19"/>
  <c r="AC308" i="19"/>
  <c r="AD308" i="19"/>
  <c r="AE308" i="19"/>
  <c r="AF308" i="19"/>
  <c r="AG308" i="19"/>
  <c r="AH308" i="19"/>
  <c r="AI308" i="19"/>
  <c r="AJ308" i="19"/>
  <c r="AK308" i="19"/>
  <c r="AL308" i="19"/>
  <c r="AM308" i="19"/>
  <c r="B309" i="19"/>
  <c r="C309" i="19"/>
  <c r="D309" i="19"/>
  <c r="E309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Y309" i="19"/>
  <c r="Z309" i="19"/>
  <c r="AA309" i="19"/>
  <c r="AB309" i="19"/>
  <c r="AC309" i="19"/>
  <c r="AD309" i="19"/>
  <c r="AE309" i="19"/>
  <c r="AF309" i="19"/>
  <c r="AG309" i="19"/>
  <c r="AH309" i="19"/>
  <c r="AI309" i="19"/>
  <c r="AJ309" i="19"/>
  <c r="AK309" i="19"/>
  <c r="AL309" i="19"/>
  <c r="AM309" i="19"/>
  <c r="B310" i="19"/>
  <c r="C310" i="19"/>
  <c r="D310" i="19"/>
  <c r="E310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V310" i="19"/>
  <c r="W310" i="19"/>
  <c r="Y310" i="19"/>
  <c r="Z310" i="19"/>
  <c r="AA310" i="19"/>
  <c r="AB310" i="19"/>
  <c r="AC310" i="19"/>
  <c r="AD310" i="19"/>
  <c r="AE310" i="19"/>
  <c r="AF310" i="19"/>
  <c r="AG310" i="19"/>
  <c r="AH310" i="19"/>
  <c r="AI310" i="19"/>
  <c r="AJ310" i="19"/>
  <c r="AK310" i="19"/>
  <c r="AL310" i="19"/>
  <c r="AM310" i="19"/>
  <c r="B311" i="19"/>
  <c r="C311" i="19"/>
  <c r="D311" i="19"/>
  <c r="E311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Y311" i="19"/>
  <c r="Z311" i="19"/>
  <c r="AA311" i="19"/>
  <c r="AB311" i="19"/>
  <c r="AC311" i="19"/>
  <c r="AD311" i="19"/>
  <c r="AE311" i="19"/>
  <c r="AF311" i="19"/>
  <c r="AG311" i="19"/>
  <c r="AH311" i="19"/>
  <c r="AI311" i="19"/>
  <c r="AJ311" i="19"/>
  <c r="AK311" i="19"/>
  <c r="AL311" i="19"/>
  <c r="AM311" i="19"/>
  <c r="B312" i="19"/>
  <c r="C312" i="19"/>
  <c r="D312" i="19"/>
  <c r="E312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Y312" i="19"/>
  <c r="Z312" i="19"/>
  <c r="AA312" i="19"/>
  <c r="AB312" i="19"/>
  <c r="AC312" i="19"/>
  <c r="AD312" i="19"/>
  <c r="AE312" i="19"/>
  <c r="AF312" i="19"/>
  <c r="AG312" i="19"/>
  <c r="AH312" i="19"/>
  <c r="AI312" i="19"/>
  <c r="AJ312" i="19"/>
  <c r="AK312" i="19"/>
  <c r="AL312" i="19"/>
  <c r="AM312" i="19"/>
  <c r="B313" i="19"/>
  <c r="C313" i="19"/>
  <c r="D313" i="19"/>
  <c r="E313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Y313" i="19"/>
  <c r="Z313" i="19"/>
  <c r="AA313" i="19"/>
  <c r="AB313" i="19"/>
  <c r="AC313" i="19"/>
  <c r="AD313" i="19"/>
  <c r="AE313" i="19"/>
  <c r="AF313" i="19"/>
  <c r="AG313" i="19"/>
  <c r="AH313" i="19"/>
  <c r="AI313" i="19"/>
  <c r="AJ313" i="19"/>
  <c r="AK313" i="19"/>
  <c r="AL313" i="19"/>
  <c r="AM313" i="19"/>
  <c r="B314" i="19"/>
  <c r="C314" i="19"/>
  <c r="D314" i="19"/>
  <c r="E314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Y314" i="19"/>
  <c r="Z314" i="19"/>
  <c r="AA314" i="19"/>
  <c r="AB314" i="19"/>
  <c r="AC314" i="19"/>
  <c r="AD314" i="19"/>
  <c r="AE314" i="19"/>
  <c r="AF314" i="19"/>
  <c r="AG314" i="19"/>
  <c r="AH314" i="19"/>
  <c r="AI314" i="19"/>
  <c r="AJ314" i="19"/>
  <c r="AK314" i="19"/>
  <c r="AL314" i="19"/>
  <c r="AM314" i="19"/>
  <c r="B315" i="19"/>
  <c r="C315" i="19"/>
  <c r="D315" i="19"/>
  <c r="E315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Y315" i="19"/>
  <c r="Z315" i="19"/>
  <c r="AA315" i="19"/>
  <c r="AB315" i="19"/>
  <c r="AC315" i="19"/>
  <c r="AD315" i="19"/>
  <c r="AE315" i="19"/>
  <c r="AF315" i="19"/>
  <c r="AG315" i="19"/>
  <c r="AH315" i="19"/>
  <c r="AI315" i="19"/>
  <c r="AJ315" i="19"/>
  <c r="AK315" i="19"/>
  <c r="AL315" i="19"/>
  <c r="AM315" i="19"/>
  <c r="B316" i="19"/>
  <c r="C316" i="19"/>
  <c r="D316" i="19"/>
  <c r="E316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Y316" i="19"/>
  <c r="Z316" i="19"/>
  <c r="AA316" i="19"/>
  <c r="AB316" i="19"/>
  <c r="AC316" i="19"/>
  <c r="AD316" i="19"/>
  <c r="AE316" i="19"/>
  <c r="AF316" i="19"/>
  <c r="AG316" i="19"/>
  <c r="AH316" i="19"/>
  <c r="AI316" i="19"/>
  <c r="AJ316" i="19"/>
  <c r="AK316" i="19"/>
  <c r="AL316" i="19"/>
  <c r="AM316" i="19"/>
  <c r="B317" i="19"/>
  <c r="C317" i="19"/>
  <c r="D317" i="19"/>
  <c r="E317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Y317" i="19"/>
  <c r="Z317" i="19"/>
  <c r="AA317" i="19"/>
  <c r="AB317" i="19"/>
  <c r="AC317" i="19"/>
  <c r="AD317" i="19"/>
  <c r="AE317" i="19"/>
  <c r="AF317" i="19"/>
  <c r="AG317" i="19"/>
  <c r="AH317" i="19"/>
  <c r="AI317" i="19"/>
  <c r="AJ317" i="19"/>
  <c r="AK317" i="19"/>
  <c r="AL317" i="19"/>
  <c r="AM317" i="19"/>
  <c r="B318" i="19"/>
  <c r="C318" i="19"/>
  <c r="D318" i="19"/>
  <c r="E318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Y318" i="19"/>
  <c r="Z318" i="19"/>
  <c r="AA318" i="19"/>
  <c r="AB318" i="19"/>
  <c r="AC318" i="19"/>
  <c r="AD318" i="19"/>
  <c r="AE318" i="19"/>
  <c r="AF318" i="19"/>
  <c r="AG318" i="19"/>
  <c r="AH318" i="19"/>
  <c r="AI318" i="19"/>
  <c r="AJ318" i="19"/>
  <c r="AK318" i="19"/>
  <c r="AL318" i="19"/>
  <c r="AM318" i="19"/>
  <c r="B319" i="19"/>
  <c r="C319" i="19"/>
  <c r="D319" i="19"/>
  <c r="E319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Y319" i="19"/>
  <c r="Z319" i="19"/>
  <c r="AA319" i="19"/>
  <c r="AB319" i="19"/>
  <c r="AC319" i="19"/>
  <c r="AD319" i="19"/>
  <c r="AE319" i="19"/>
  <c r="AF319" i="19"/>
  <c r="AG319" i="19"/>
  <c r="AH319" i="19"/>
  <c r="AI319" i="19"/>
  <c r="AJ319" i="19"/>
  <c r="AK319" i="19"/>
  <c r="AL319" i="19"/>
  <c r="AM319" i="19"/>
  <c r="B320" i="19"/>
  <c r="C320" i="19"/>
  <c r="D320" i="19"/>
  <c r="E320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Y320" i="19"/>
  <c r="Z320" i="19"/>
  <c r="AA320" i="19"/>
  <c r="AB320" i="19"/>
  <c r="AC320" i="19"/>
  <c r="AD320" i="19"/>
  <c r="AE320" i="19"/>
  <c r="AF320" i="19"/>
  <c r="AG320" i="19"/>
  <c r="AH320" i="19"/>
  <c r="AI320" i="19"/>
  <c r="AJ320" i="19"/>
  <c r="AK320" i="19"/>
  <c r="AL320" i="19"/>
  <c r="AM320" i="19"/>
  <c r="B321" i="19"/>
  <c r="C321" i="19"/>
  <c r="D321" i="19"/>
  <c r="E321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Y321" i="19"/>
  <c r="Z321" i="19"/>
  <c r="AA321" i="19"/>
  <c r="AB321" i="19"/>
  <c r="AC321" i="19"/>
  <c r="AD321" i="19"/>
  <c r="AE321" i="19"/>
  <c r="AF321" i="19"/>
  <c r="AG321" i="19"/>
  <c r="AH321" i="19"/>
  <c r="AI321" i="19"/>
  <c r="AJ321" i="19"/>
  <c r="AK321" i="19"/>
  <c r="AL321" i="19"/>
  <c r="AM321" i="19"/>
  <c r="B322" i="19"/>
  <c r="C322" i="19"/>
  <c r="D322" i="19"/>
  <c r="E322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Y322" i="19"/>
  <c r="Z322" i="19"/>
  <c r="AA322" i="19"/>
  <c r="AB322" i="19"/>
  <c r="AC322" i="19"/>
  <c r="AD322" i="19"/>
  <c r="AE322" i="19"/>
  <c r="AF322" i="19"/>
  <c r="AG322" i="19"/>
  <c r="AH322" i="19"/>
  <c r="AI322" i="19"/>
  <c r="AJ322" i="19"/>
  <c r="AK322" i="19"/>
  <c r="AL322" i="19"/>
  <c r="AM322" i="19"/>
  <c r="B323" i="19"/>
  <c r="C323" i="19"/>
  <c r="D323" i="19"/>
  <c r="E323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Y323" i="19"/>
  <c r="Z323" i="19"/>
  <c r="AA323" i="19"/>
  <c r="AB323" i="19"/>
  <c r="AC323" i="19"/>
  <c r="AD323" i="19"/>
  <c r="AE323" i="19"/>
  <c r="AF323" i="19"/>
  <c r="AG323" i="19"/>
  <c r="AH323" i="19"/>
  <c r="AI323" i="19"/>
  <c r="AJ323" i="19"/>
  <c r="AK323" i="19"/>
  <c r="AL323" i="19"/>
  <c r="AM323" i="19"/>
  <c r="B324" i="19"/>
  <c r="C324" i="19"/>
  <c r="D324" i="19"/>
  <c r="E324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Y324" i="19"/>
  <c r="Z324" i="19"/>
  <c r="AA324" i="19"/>
  <c r="AB324" i="19"/>
  <c r="AC324" i="19"/>
  <c r="AD324" i="19"/>
  <c r="AE324" i="19"/>
  <c r="AF324" i="19"/>
  <c r="AG324" i="19"/>
  <c r="AH324" i="19"/>
  <c r="AI324" i="19"/>
  <c r="AJ324" i="19"/>
  <c r="AK324" i="19"/>
  <c r="AL324" i="19"/>
  <c r="AM324" i="19"/>
  <c r="B325" i="19"/>
  <c r="C325" i="19"/>
  <c r="D325" i="19"/>
  <c r="E325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Y325" i="19"/>
  <c r="Z325" i="19"/>
  <c r="AA325" i="19"/>
  <c r="AB325" i="19"/>
  <c r="AC325" i="19"/>
  <c r="AD325" i="19"/>
  <c r="AE325" i="19"/>
  <c r="AF325" i="19"/>
  <c r="AG325" i="19"/>
  <c r="AH325" i="19"/>
  <c r="AI325" i="19"/>
  <c r="AJ325" i="19"/>
  <c r="AK325" i="19"/>
  <c r="AL325" i="19"/>
  <c r="AM325" i="19"/>
  <c r="B326" i="19"/>
  <c r="C326" i="19"/>
  <c r="D326" i="19"/>
  <c r="E326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Y326" i="19"/>
  <c r="Z326" i="19"/>
  <c r="AA326" i="19"/>
  <c r="AB326" i="19"/>
  <c r="AC326" i="19"/>
  <c r="AD326" i="19"/>
  <c r="AE326" i="19"/>
  <c r="AF326" i="19"/>
  <c r="AG326" i="19"/>
  <c r="AH326" i="19"/>
  <c r="AI326" i="19"/>
  <c r="AJ326" i="19"/>
  <c r="AK326" i="19"/>
  <c r="AL326" i="19"/>
  <c r="AM326" i="19"/>
  <c r="B327" i="19"/>
  <c r="C327" i="19"/>
  <c r="D327" i="19"/>
  <c r="E327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Y327" i="19"/>
  <c r="Z327" i="19"/>
  <c r="AA327" i="19"/>
  <c r="AB327" i="19"/>
  <c r="AC327" i="19"/>
  <c r="AD327" i="19"/>
  <c r="AE327" i="19"/>
  <c r="AF327" i="19"/>
  <c r="AG327" i="19"/>
  <c r="AH327" i="19"/>
  <c r="AI327" i="19"/>
  <c r="AJ327" i="19"/>
  <c r="AK327" i="19"/>
  <c r="AL327" i="19"/>
  <c r="AM327" i="19"/>
  <c r="B328" i="19"/>
  <c r="C328" i="19"/>
  <c r="D328" i="19"/>
  <c r="E328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Y328" i="19"/>
  <c r="Z328" i="19"/>
  <c r="AA328" i="19"/>
  <c r="AB328" i="19"/>
  <c r="AC328" i="19"/>
  <c r="AD328" i="19"/>
  <c r="AE328" i="19"/>
  <c r="AF328" i="19"/>
  <c r="AG328" i="19"/>
  <c r="AH328" i="19"/>
  <c r="AI328" i="19"/>
  <c r="AJ328" i="19"/>
  <c r="AK328" i="19"/>
  <c r="AL328" i="19"/>
  <c r="AM328" i="19"/>
  <c r="B329" i="19"/>
  <c r="C329" i="19"/>
  <c r="D329" i="19"/>
  <c r="E329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Y329" i="19"/>
  <c r="Z329" i="19"/>
  <c r="AA329" i="19"/>
  <c r="AB329" i="19"/>
  <c r="AC329" i="19"/>
  <c r="AD329" i="19"/>
  <c r="AE329" i="19"/>
  <c r="AF329" i="19"/>
  <c r="AG329" i="19"/>
  <c r="AH329" i="19"/>
  <c r="AI329" i="19"/>
  <c r="AJ329" i="19"/>
  <c r="AK329" i="19"/>
  <c r="AL329" i="19"/>
  <c r="AM329" i="19"/>
  <c r="B330" i="19"/>
  <c r="C330" i="19"/>
  <c r="D330" i="19"/>
  <c r="E330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Y330" i="19"/>
  <c r="Z330" i="19"/>
  <c r="AA330" i="19"/>
  <c r="AB330" i="19"/>
  <c r="AC330" i="19"/>
  <c r="AD330" i="19"/>
  <c r="AE330" i="19"/>
  <c r="AF330" i="19"/>
  <c r="AG330" i="19"/>
  <c r="AH330" i="19"/>
  <c r="AI330" i="19"/>
  <c r="AJ330" i="19"/>
  <c r="AK330" i="19"/>
  <c r="AL330" i="19"/>
  <c r="AM330" i="19"/>
  <c r="B331" i="19"/>
  <c r="C331" i="19"/>
  <c r="D331" i="19"/>
  <c r="E331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Y331" i="19"/>
  <c r="Z331" i="19"/>
  <c r="AA331" i="19"/>
  <c r="AB331" i="19"/>
  <c r="AC331" i="19"/>
  <c r="AD331" i="19"/>
  <c r="AE331" i="19"/>
  <c r="AF331" i="19"/>
  <c r="AG331" i="19"/>
  <c r="AH331" i="19"/>
  <c r="AI331" i="19"/>
  <c r="AJ331" i="19"/>
  <c r="AK331" i="19"/>
  <c r="AL331" i="19"/>
  <c r="AM331" i="19"/>
  <c r="B332" i="19"/>
  <c r="C332" i="19"/>
  <c r="D332" i="19"/>
  <c r="E332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Y332" i="19"/>
  <c r="Z332" i="19"/>
  <c r="AA332" i="19"/>
  <c r="AB332" i="19"/>
  <c r="AC332" i="19"/>
  <c r="AD332" i="19"/>
  <c r="AE332" i="19"/>
  <c r="AF332" i="19"/>
  <c r="AG332" i="19"/>
  <c r="AH332" i="19"/>
  <c r="AI332" i="19"/>
  <c r="AJ332" i="19"/>
  <c r="AK332" i="19"/>
  <c r="AL332" i="19"/>
  <c r="AM332" i="19"/>
  <c r="B333" i="19"/>
  <c r="C333" i="19"/>
  <c r="D333" i="19"/>
  <c r="E333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Y333" i="19"/>
  <c r="Z333" i="19"/>
  <c r="AA333" i="19"/>
  <c r="AB333" i="19"/>
  <c r="AC333" i="19"/>
  <c r="AD333" i="19"/>
  <c r="AE333" i="19"/>
  <c r="AF333" i="19"/>
  <c r="AG333" i="19"/>
  <c r="AH333" i="19"/>
  <c r="AI333" i="19"/>
  <c r="AJ333" i="19"/>
  <c r="AK333" i="19"/>
  <c r="AL333" i="19"/>
  <c r="AM333" i="19"/>
  <c r="B334" i="19"/>
  <c r="C334" i="19"/>
  <c r="D334" i="19"/>
  <c r="E334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Y334" i="19"/>
  <c r="Z334" i="19"/>
  <c r="AA334" i="19"/>
  <c r="AB334" i="19"/>
  <c r="AC334" i="19"/>
  <c r="AD334" i="19"/>
  <c r="AE334" i="19"/>
  <c r="AF334" i="19"/>
  <c r="AG334" i="19"/>
  <c r="AH334" i="19"/>
  <c r="AI334" i="19"/>
  <c r="AJ334" i="19"/>
  <c r="AK334" i="19"/>
  <c r="AL334" i="19"/>
  <c r="AM334" i="19"/>
  <c r="B335" i="19"/>
  <c r="C335" i="19"/>
  <c r="D335" i="19"/>
  <c r="E335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Y335" i="19"/>
  <c r="Z335" i="19"/>
  <c r="AA335" i="19"/>
  <c r="AB335" i="19"/>
  <c r="AC335" i="19"/>
  <c r="AD335" i="19"/>
  <c r="AE335" i="19"/>
  <c r="AF335" i="19"/>
  <c r="AG335" i="19"/>
  <c r="AH335" i="19"/>
  <c r="AI335" i="19"/>
  <c r="AJ335" i="19"/>
  <c r="AK335" i="19"/>
  <c r="AL335" i="19"/>
  <c r="AM335" i="19"/>
  <c r="B336" i="19"/>
  <c r="C336" i="19"/>
  <c r="D336" i="19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Y336" i="19"/>
  <c r="Z336" i="19"/>
  <c r="AA336" i="19"/>
  <c r="AB336" i="19"/>
  <c r="AC336" i="19"/>
  <c r="AD336" i="19"/>
  <c r="AE336" i="19"/>
  <c r="AF336" i="19"/>
  <c r="AG336" i="19"/>
  <c r="AH336" i="19"/>
  <c r="AI336" i="19"/>
  <c r="AJ336" i="19"/>
  <c r="AK336" i="19"/>
  <c r="AL336" i="19"/>
  <c r="AM336" i="19"/>
  <c r="B337" i="19"/>
  <c r="C337" i="19"/>
  <c r="D337" i="19"/>
  <c r="E337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Y337" i="19"/>
  <c r="Z337" i="19"/>
  <c r="AA337" i="19"/>
  <c r="AB337" i="19"/>
  <c r="AC337" i="19"/>
  <c r="AD337" i="19"/>
  <c r="AE337" i="19"/>
  <c r="AF337" i="19"/>
  <c r="AG337" i="19"/>
  <c r="AH337" i="19"/>
  <c r="AI337" i="19"/>
  <c r="AJ337" i="19"/>
  <c r="AK337" i="19"/>
  <c r="AL337" i="19"/>
  <c r="AM337" i="19"/>
  <c r="B338" i="19"/>
  <c r="C338" i="19"/>
  <c r="D338" i="19"/>
  <c r="E338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Y338" i="19"/>
  <c r="Z338" i="19"/>
  <c r="AA338" i="19"/>
  <c r="AB338" i="19"/>
  <c r="AC338" i="19"/>
  <c r="AD338" i="19"/>
  <c r="AE338" i="19"/>
  <c r="AF338" i="19"/>
  <c r="AG338" i="19"/>
  <c r="AH338" i="19"/>
  <c r="AI338" i="19"/>
  <c r="AJ338" i="19"/>
  <c r="AK338" i="19"/>
  <c r="AL338" i="19"/>
  <c r="AM338" i="19"/>
  <c r="B339" i="19"/>
  <c r="C339" i="19"/>
  <c r="D339" i="19"/>
  <c r="E339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Y339" i="19"/>
  <c r="Z339" i="19"/>
  <c r="AA339" i="19"/>
  <c r="AB339" i="19"/>
  <c r="AC339" i="19"/>
  <c r="AD339" i="19"/>
  <c r="AE339" i="19"/>
  <c r="AF339" i="19"/>
  <c r="AG339" i="19"/>
  <c r="AH339" i="19"/>
  <c r="AI339" i="19"/>
  <c r="AJ339" i="19"/>
  <c r="AK339" i="19"/>
  <c r="AL339" i="19"/>
  <c r="AM339" i="19"/>
  <c r="B340" i="19"/>
  <c r="C340" i="19"/>
  <c r="D340" i="19"/>
  <c r="E340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Y340" i="19"/>
  <c r="Z340" i="19"/>
  <c r="AA340" i="19"/>
  <c r="AB340" i="19"/>
  <c r="AC340" i="19"/>
  <c r="AD340" i="19"/>
  <c r="AE340" i="19"/>
  <c r="AF340" i="19"/>
  <c r="AG340" i="19"/>
  <c r="AH340" i="19"/>
  <c r="AI340" i="19"/>
  <c r="AJ340" i="19"/>
  <c r="AK340" i="19"/>
  <c r="AL340" i="19"/>
  <c r="AM340" i="19"/>
  <c r="B341" i="19"/>
  <c r="C341" i="19"/>
  <c r="D341" i="19"/>
  <c r="E341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Y341" i="19"/>
  <c r="Z341" i="19"/>
  <c r="AA341" i="19"/>
  <c r="AB341" i="19"/>
  <c r="AC341" i="19"/>
  <c r="AD341" i="19"/>
  <c r="AE341" i="19"/>
  <c r="AF341" i="19"/>
  <c r="AG341" i="19"/>
  <c r="AH341" i="19"/>
  <c r="AI341" i="19"/>
  <c r="AJ341" i="19"/>
  <c r="AK341" i="19"/>
  <c r="AL341" i="19"/>
  <c r="AM341" i="19"/>
  <c r="B342" i="19"/>
  <c r="C342" i="19"/>
  <c r="D342" i="19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Y342" i="19"/>
  <c r="Z342" i="19"/>
  <c r="AA342" i="19"/>
  <c r="AB342" i="19"/>
  <c r="AC342" i="19"/>
  <c r="AD342" i="19"/>
  <c r="AE342" i="19"/>
  <c r="AF342" i="19"/>
  <c r="AG342" i="19"/>
  <c r="AH342" i="19"/>
  <c r="AI342" i="19"/>
  <c r="AJ342" i="19"/>
  <c r="AK342" i="19"/>
  <c r="AL342" i="19"/>
  <c r="AM342" i="19"/>
  <c r="B343" i="19"/>
  <c r="C343" i="19"/>
  <c r="D343" i="19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Y343" i="19"/>
  <c r="Z343" i="19"/>
  <c r="AA343" i="19"/>
  <c r="AB343" i="19"/>
  <c r="AC343" i="19"/>
  <c r="AD343" i="19"/>
  <c r="AE343" i="19"/>
  <c r="AF343" i="19"/>
  <c r="AG343" i="19"/>
  <c r="AH343" i="19"/>
  <c r="AI343" i="19"/>
  <c r="AJ343" i="19"/>
  <c r="AK343" i="19"/>
  <c r="AL343" i="19"/>
  <c r="AM343" i="19"/>
  <c r="B344" i="19"/>
  <c r="C344" i="19"/>
  <c r="D344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Y344" i="19"/>
  <c r="Z344" i="19"/>
  <c r="AA344" i="19"/>
  <c r="AB344" i="19"/>
  <c r="AC344" i="19"/>
  <c r="AD344" i="19"/>
  <c r="AE344" i="19"/>
  <c r="AF344" i="19"/>
  <c r="AG344" i="19"/>
  <c r="AH344" i="19"/>
  <c r="AI344" i="19"/>
  <c r="AJ344" i="19"/>
  <c r="AK344" i="19"/>
  <c r="AL344" i="19"/>
  <c r="AM344" i="19"/>
  <c r="B345" i="19"/>
  <c r="C345" i="19"/>
  <c r="D345" i="19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Y345" i="19"/>
  <c r="Z345" i="19"/>
  <c r="AA345" i="19"/>
  <c r="AB345" i="19"/>
  <c r="AC345" i="19"/>
  <c r="AD345" i="19"/>
  <c r="AE345" i="19"/>
  <c r="AF345" i="19"/>
  <c r="AG345" i="19"/>
  <c r="AH345" i="19"/>
  <c r="AI345" i="19"/>
  <c r="AJ345" i="19"/>
  <c r="AK345" i="19"/>
  <c r="AL345" i="19"/>
  <c r="AM345" i="19"/>
  <c r="B346" i="19"/>
  <c r="C346" i="19"/>
  <c r="D346" i="19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Y346" i="19"/>
  <c r="Z346" i="19"/>
  <c r="AA346" i="19"/>
  <c r="AB346" i="19"/>
  <c r="AC346" i="19"/>
  <c r="AD346" i="19"/>
  <c r="AE346" i="19"/>
  <c r="AF346" i="19"/>
  <c r="AG346" i="19"/>
  <c r="AH346" i="19"/>
  <c r="AI346" i="19"/>
  <c r="AJ346" i="19"/>
  <c r="AK346" i="19"/>
  <c r="AL346" i="19"/>
  <c r="AM346" i="19"/>
  <c r="B347" i="19"/>
  <c r="C347" i="19"/>
  <c r="D347" i="19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Y347" i="19"/>
  <c r="Z347" i="19"/>
  <c r="AA347" i="19"/>
  <c r="AB347" i="19"/>
  <c r="AC347" i="19"/>
  <c r="AD347" i="19"/>
  <c r="AE347" i="19"/>
  <c r="AF347" i="19"/>
  <c r="AG347" i="19"/>
  <c r="AH347" i="19"/>
  <c r="AI347" i="19"/>
  <c r="AJ347" i="19"/>
  <c r="AK347" i="19"/>
  <c r="AL347" i="19"/>
  <c r="AM347" i="19"/>
  <c r="B348" i="19"/>
  <c r="C348" i="19"/>
  <c r="D348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Y348" i="19"/>
  <c r="Z348" i="19"/>
  <c r="AA348" i="19"/>
  <c r="AB348" i="19"/>
  <c r="AC348" i="19"/>
  <c r="AD348" i="19"/>
  <c r="AE348" i="19"/>
  <c r="AF348" i="19"/>
  <c r="AG348" i="19"/>
  <c r="AH348" i="19"/>
  <c r="AI348" i="19"/>
  <c r="AJ348" i="19"/>
  <c r="AK348" i="19"/>
  <c r="AL348" i="19"/>
  <c r="AM348" i="19"/>
  <c r="B349" i="19"/>
  <c r="C349" i="19"/>
  <c r="D349" i="19"/>
  <c r="E349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Y349" i="19"/>
  <c r="Z349" i="19"/>
  <c r="AA349" i="19"/>
  <c r="AB349" i="19"/>
  <c r="AC349" i="19"/>
  <c r="AD349" i="19"/>
  <c r="AE349" i="19"/>
  <c r="AF349" i="19"/>
  <c r="AG349" i="19"/>
  <c r="AH349" i="19"/>
  <c r="AI349" i="19"/>
  <c r="AJ349" i="19"/>
  <c r="AK349" i="19"/>
  <c r="AL349" i="19"/>
  <c r="AM349" i="19"/>
  <c r="B350" i="19"/>
  <c r="C350" i="19"/>
  <c r="D350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Y350" i="19"/>
  <c r="Z350" i="19"/>
  <c r="AA350" i="19"/>
  <c r="AB350" i="19"/>
  <c r="AC350" i="19"/>
  <c r="AD350" i="19"/>
  <c r="AE350" i="19"/>
  <c r="AF350" i="19"/>
  <c r="AG350" i="19"/>
  <c r="AH350" i="19"/>
  <c r="AI350" i="19"/>
  <c r="AJ350" i="19"/>
  <c r="AK350" i="19"/>
  <c r="AL350" i="19"/>
  <c r="AM350" i="19"/>
  <c r="AF351" i="19"/>
  <c r="AG351" i="19"/>
  <c r="AH351" i="19"/>
  <c r="AI351" i="19"/>
  <c r="AJ351" i="19"/>
  <c r="AK351" i="19"/>
  <c r="AL351" i="19"/>
  <c r="AM351" i="19"/>
  <c r="B352" i="19"/>
  <c r="C352" i="19"/>
  <c r="D352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Y352" i="19"/>
  <c r="Z352" i="19"/>
  <c r="AA352" i="19"/>
  <c r="AB352" i="19"/>
  <c r="AC352" i="19"/>
  <c r="AD352" i="19"/>
  <c r="AE352" i="19"/>
  <c r="AF352" i="19"/>
  <c r="AG352" i="19"/>
  <c r="AH352" i="19"/>
  <c r="AI352" i="19"/>
  <c r="AJ352" i="19"/>
  <c r="AK352" i="19"/>
  <c r="AL352" i="19"/>
  <c r="AM352" i="19"/>
  <c r="B353" i="19"/>
  <c r="C353" i="19"/>
  <c r="D353" i="19"/>
  <c r="E353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Y353" i="19"/>
  <c r="Z353" i="19"/>
  <c r="AA353" i="19"/>
  <c r="AB353" i="19"/>
  <c r="AC353" i="19"/>
  <c r="AD353" i="19"/>
  <c r="AE353" i="19"/>
  <c r="AF353" i="19"/>
  <c r="AG353" i="19"/>
  <c r="AH353" i="19"/>
  <c r="AI353" i="19"/>
  <c r="AJ353" i="19"/>
  <c r="AK353" i="19"/>
  <c r="AL353" i="19"/>
  <c r="AM353" i="19"/>
  <c r="B354" i="19"/>
  <c r="C354" i="19"/>
  <c r="D354" i="19"/>
  <c r="E354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Y354" i="19"/>
  <c r="Z354" i="19"/>
  <c r="AA354" i="19"/>
  <c r="AB354" i="19"/>
  <c r="AC354" i="19"/>
  <c r="AD354" i="19"/>
  <c r="AE354" i="19"/>
  <c r="AF354" i="19"/>
  <c r="AG354" i="19"/>
  <c r="AH354" i="19"/>
  <c r="AI354" i="19"/>
  <c r="AJ354" i="19"/>
  <c r="AK354" i="19"/>
  <c r="AL354" i="19"/>
  <c r="AM354" i="19"/>
  <c r="B355" i="19"/>
  <c r="C355" i="19"/>
  <c r="D355" i="19"/>
  <c r="E355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Y355" i="19"/>
  <c r="Z355" i="19"/>
  <c r="AA355" i="19"/>
  <c r="AB355" i="19"/>
  <c r="AC355" i="19"/>
  <c r="AD355" i="19"/>
  <c r="AE355" i="19"/>
  <c r="AF355" i="19"/>
  <c r="AG355" i="19"/>
  <c r="AH355" i="19"/>
  <c r="AI355" i="19"/>
  <c r="AJ355" i="19"/>
  <c r="AK355" i="19"/>
  <c r="AL355" i="19"/>
  <c r="AM355" i="19"/>
  <c r="B356" i="19"/>
  <c r="C356" i="19"/>
  <c r="D356" i="19"/>
  <c r="E356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Y356" i="19"/>
  <c r="Z356" i="19"/>
  <c r="AA356" i="19"/>
  <c r="AB356" i="19"/>
  <c r="AC356" i="19"/>
  <c r="AD356" i="19"/>
  <c r="AE356" i="19"/>
  <c r="AF356" i="19"/>
  <c r="AG356" i="19"/>
  <c r="AH356" i="19"/>
  <c r="AI356" i="19"/>
  <c r="AJ356" i="19"/>
  <c r="AK356" i="19"/>
  <c r="AL356" i="19"/>
  <c r="AM356" i="19"/>
  <c r="AF357" i="19"/>
  <c r="AG357" i="19"/>
  <c r="AH357" i="19"/>
  <c r="AI357" i="19"/>
  <c r="AJ357" i="19"/>
  <c r="AK357" i="19"/>
  <c r="AL357" i="19"/>
  <c r="AM357" i="19"/>
  <c r="B358" i="19"/>
  <c r="C358" i="19"/>
  <c r="D358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Y358" i="19"/>
  <c r="Z358" i="19"/>
  <c r="AA358" i="19"/>
  <c r="AB358" i="19"/>
  <c r="AC358" i="19"/>
  <c r="AD358" i="19"/>
  <c r="AE358" i="19"/>
  <c r="AF358" i="19"/>
  <c r="AG358" i="19"/>
  <c r="AH358" i="19"/>
  <c r="AI358" i="19"/>
  <c r="AJ358" i="19"/>
  <c r="AK358" i="19"/>
  <c r="AL358" i="19"/>
  <c r="AM358" i="19"/>
  <c r="B359" i="19"/>
  <c r="C359" i="19"/>
  <c r="D359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Y359" i="19"/>
  <c r="Z359" i="19"/>
  <c r="AA359" i="19"/>
  <c r="AB359" i="19"/>
  <c r="AC359" i="19"/>
  <c r="AD359" i="19"/>
  <c r="AE359" i="19"/>
  <c r="AF359" i="19"/>
  <c r="AG359" i="19"/>
  <c r="AH359" i="19"/>
  <c r="AI359" i="19"/>
  <c r="AJ359" i="19"/>
  <c r="AK359" i="19"/>
  <c r="AL359" i="19"/>
  <c r="AM359" i="19"/>
  <c r="B360" i="19"/>
  <c r="C360" i="19"/>
  <c r="D360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Y360" i="19"/>
  <c r="Z360" i="19"/>
  <c r="AA360" i="19"/>
  <c r="AB360" i="19"/>
  <c r="AC360" i="19"/>
  <c r="AD360" i="19"/>
  <c r="AE360" i="19"/>
  <c r="AF360" i="19"/>
  <c r="AG360" i="19"/>
  <c r="AH360" i="19"/>
  <c r="AI360" i="19"/>
  <c r="AJ360" i="19"/>
  <c r="AK360" i="19"/>
  <c r="AL360" i="19"/>
  <c r="AM360" i="19"/>
  <c r="B361" i="19"/>
  <c r="C361" i="19"/>
  <c r="D361" i="19"/>
  <c r="E361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Y361" i="19"/>
  <c r="Z361" i="19"/>
  <c r="AA361" i="19"/>
  <c r="AB361" i="19"/>
  <c r="AC361" i="19"/>
  <c r="AD361" i="19"/>
  <c r="AE361" i="19"/>
  <c r="AF361" i="19"/>
  <c r="AG361" i="19"/>
  <c r="AH361" i="19"/>
  <c r="AI361" i="19"/>
  <c r="AJ361" i="19"/>
  <c r="AK361" i="19"/>
  <c r="AL361" i="19"/>
  <c r="AM361" i="19"/>
  <c r="B362" i="19"/>
  <c r="C362" i="19"/>
  <c r="D362" i="19"/>
  <c r="E362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Y362" i="19"/>
  <c r="Z362" i="19"/>
  <c r="AA362" i="19"/>
  <c r="AB362" i="19"/>
  <c r="AC362" i="19"/>
  <c r="AD362" i="19"/>
  <c r="AE362" i="19"/>
  <c r="AF362" i="19"/>
  <c r="AG362" i="19"/>
  <c r="AH362" i="19"/>
  <c r="AI362" i="19"/>
  <c r="AJ362" i="19"/>
  <c r="AK362" i="19"/>
  <c r="AL362" i="19"/>
  <c r="AM362" i="19"/>
  <c r="B363" i="19"/>
  <c r="C363" i="19"/>
  <c r="D363" i="19"/>
  <c r="E363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Y363" i="19"/>
  <c r="Z363" i="19"/>
  <c r="AA363" i="19"/>
  <c r="AB363" i="19"/>
  <c r="AC363" i="19"/>
  <c r="AD363" i="19"/>
  <c r="AE363" i="19"/>
  <c r="AF363" i="19"/>
  <c r="AG363" i="19"/>
  <c r="AH363" i="19"/>
  <c r="AI363" i="19"/>
  <c r="AJ363" i="19"/>
  <c r="AK363" i="19"/>
  <c r="AL363" i="19"/>
  <c r="AM363" i="19"/>
  <c r="B364" i="19"/>
  <c r="C364" i="19"/>
  <c r="D364" i="19"/>
  <c r="E364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Y364" i="19"/>
  <c r="Z364" i="19"/>
  <c r="AA364" i="19"/>
  <c r="AB364" i="19"/>
  <c r="AC364" i="19"/>
  <c r="AD364" i="19"/>
  <c r="AE364" i="19"/>
  <c r="AF364" i="19"/>
  <c r="AG364" i="19"/>
  <c r="AH364" i="19"/>
  <c r="AI364" i="19"/>
  <c r="AJ364" i="19"/>
  <c r="AK364" i="19"/>
  <c r="AL364" i="19"/>
  <c r="AM364" i="19"/>
  <c r="B365" i="19"/>
  <c r="C365" i="19"/>
  <c r="D365" i="19"/>
  <c r="E365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Y365" i="19"/>
  <c r="Z365" i="19"/>
  <c r="AA365" i="19"/>
  <c r="AB365" i="19"/>
  <c r="AC365" i="19"/>
  <c r="AD365" i="19"/>
  <c r="AE365" i="19"/>
  <c r="AF365" i="19"/>
  <c r="AG365" i="19"/>
  <c r="AH365" i="19"/>
  <c r="AI365" i="19"/>
  <c r="AJ365" i="19"/>
  <c r="AK365" i="19"/>
  <c r="AL365" i="19"/>
  <c r="AM365" i="19"/>
  <c r="B366" i="19"/>
  <c r="C366" i="19"/>
  <c r="D366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T366" i="19"/>
  <c r="U366" i="19"/>
  <c r="V366" i="19"/>
  <c r="W366" i="19"/>
  <c r="Y366" i="19"/>
  <c r="Z366" i="19"/>
  <c r="AA366" i="19"/>
  <c r="AB366" i="19"/>
  <c r="AC366" i="19"/>
  <c r="AD366" i="19"/>
  <c r="AE366" i="19"/>
  <c r="AF366" i="19"/>
  <c r="AG366" i="19"/>
  <c r="AH366" i="19"/>
  <c r="AI366" i="19"/>
  <c r="AJ366" i="19"/>
  <c r="AK366" i="19"/>
  <c r="AL366" i="19"/>
  <c r="AM366" i="19"/>
  <c r="AF367" i="19"/>
  <c r="AG367" i="19"/>
  <c r="AH367" i="19"/>
  <c r="AI367" i="19"/>
  <c r="AJ367" i="19"/>
  <c r="AK367" i="19"/>
  <c r="AL367" i="19"/>
  <c r="AM367" i="19"/>
  <c r="B368" i="19"/>
  <c r="C368" i="19"/>
  <c r="D368" i="19"/>
  <c r="E368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T368" i="19"/>
  <c r="U368" i="19"/>
  <c r="V368" i="19"/>
  <c r="W368" i="19"/>
  <c r="Y368" i="19"/>
  <c r="Z368" i="19"/>
  <c r="AA368" i="19"/>
  <c r="AB368" i="19"/>
  <c r="AC368" i="19"/>
  <c r="AD368" i="19"/>
  <c r="AE368" i="19"/>
  <c r="AF368" i="19"/>
  <c r="AG368" i="19"/>
  <c r="AH368" i="19"/>
  <c r="AI368" i="19"/>
  <c r="AJ368" i="19"/>
  <c r="AK368" i="19"/>
  <c r="AL368" i="19"/>
  <c r="AM368" i="19"/>
  <c r="B369" i="19"/>
  <c r="C369" i="19"/>
  <c r="D369" i="19"/>
  <c r="E369" i="19"/>
  <c r="F369" i="19"/>
  <c r="G369" i="19"/>
  <c r="H369" i="19"/>
  <c r="I369" i="19"/>
  <c r="J369" i="19"/>
  <c r="K369" i="19"/>
  <c r="L369" i="19"/>
  <c r="M369" i="19"/>
  <c r="N369" i="19"/>
  <c r="O369" i="19"/>
  <c r="P369" i="19"/>
  <c r="Q369" i="19"/>
  <c r="R369" i="19"/>
  <c r="S369" i="19"/>
  <c r="T369" i="19"/>
  <c r="U369" i="19"/>
  <c r="V369" i="19"/>
  <c r="W369" i="19"/>
  <c r="Y369" i="19"/>
  <c r="Z369" i="19"/>
  <c r="AA369" i="19"/>
  <c r="AB369" i="19"/>
  <c r="AC369" i="19"/>
  <c r="AD369" i="19"/>
  <c r="AE369" i="19"/>
  <c r="AF369" i="19"/>
  <c r="AG369" i="19"/>
  <c r="AH369" i="19"/>
  <c r="AI369" i="19"/>
  <c r="AJ369" i="19"/>
  <c r="AK369" i="19"/>
  <c r="AL369" i="19"/>
  <c r="AM369" i="19"/>
  <c r="B370" i="19"/>
  <c r="C370" i="19"/>
  <c r="D370" i="19"/>
  <c r="E370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T370" i="19"/>
  <c r="U370" i="19"/>
  <c r="V370" i="19"/>
  <c r="W370" i="19"/>
  <c r="Y370" i="19"/>
  <c r="Z370" i="19"/>
  <c r="AA370" i="19"/>
  <c r="AB370" i="19"/>
  <c r="AC370" i="19"/>
  <c r="AD370" i="19"/>
  <c r="AE370" i="19"/>
  <c r="AF370" i="19"/>
  <c r="AG370" i="19"/>
  <c r="AH370" i="19"/>
  <c r="AI370" i="19"/>
  <c r="AJ370" i="19"/>
  <c r="AK370" i="19"/>
  <c r="AL370" i="19"/>
  <c r="AM370" i="19"/>
  <c r="B371" i="19"/>
  <c r="C371" i="19"/>
  <c r="D371" i="19"/>
  <c r="E371" i="19"/>
  <c r="F371" i="19"/>
  <c r="G371" i="19"/>
  <c r="H371" i="19"/>
  <c r="I371" i="19"/>
  <c r="J371" i="19"/>
  <c r="K371" i="19"/>
  <c r="L371" i="19"/>
  <c r="M371" i="19"/>
  <c r="N371" i="19"/>
  <c r="O371" i="19"/>
  <c r="P371" i="19"/>
  <c r="Q371" i="19"/>
  <c r="R371" i="19"/>
  <c r="S371" i="19"/>
  <c r="T371" i="19"/>
  <c r="U371" i="19"/>
  <c r="V371" i="19"/>
  <c r="W371" i="19"/>
  <c r="Y371" i="19"/>
  <c r="Z371" i="19"/>
  <c r="AA371" i="19"/>
  <c r="AB371" i="19"/>
  <c r="AC371" i="19"/>
  <c r="AD371" i="19"/>
  <c r="AE371" i="19"/>
  <c r="AF371" i="19"/>
  <c r="AG371" i="19"/>
  <c r="AH371" i="19"/>
  <c r="AI371" i="19"/>
  <c r="AJ371" i="19"/>
  <c r="AK371" i="19"/>
  <c r="AL371" i="19"/>
  <c r="AM371" i="19"/>
  <c r="B372" i="19"/>
  <c r="C372" i="19"/>
  <c r="D372" i="19"/>
  <c r="E372" i="19"/>
  <c r="F372" i="19"/>
  <c r="G372" i="19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T372" i="19"/>
  <c r="U372" i="19"/>
  <c r="V372" i="19"/>
  <c r="W372" i="19"/>
  <c r="Y372" i="19"/>
  <c r="Z372" i="19"/>
  <c r="AA372" i="19"/>
  <c r="AB372" i="19"/>
  <c r="AC372" i="19"/>
  <c r="AD372" i="19"/>
  <c r="AE372" i="19"/>
  <c r="AF372" i="19"/>
  <c r="AG372" i="19"/>
  <c r="AH372" i="19"/>
  <c r="AI372" i="19"/>
  <c r="AJ372" i="19"/>
  <c r="AK372" i="19"/>
  <c r="AL372" i="19"/>
  <c r="AM372" i="19"/>
  <c r="B373" i="19"/>
  <c r="C373" i="19"/>
  <c r="D373" i="19"/>
  <c r="E373" i="19"/>
  <c r="F373" i="19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T373" i="19"/>
  <c r="U373" i="19"/>
  <c r="V373" i="19"/>
  <c r="W373" i="19"/>
  <c r="Y373" i="19"/>
  <c r="Z373" i="19"/>
  <c r="AA373" i="19"/>
  <c r="AB373" i="19"/>
  <c r="AC373" i="19"/>
  <c r="AD373" i="19"/>
  <c r="AE373" i="19"/>
  <c r="AF373" i="19"/>
  <c r="AG373" i="19"/>
  <c r="AH373" i="19"/>
  <c r="AI373" i="19"/>
  <c r="AJ373" i="19"/>
  <c r="AK373" i="19"/>
  <c r="AL373" i="19"/>
  <c r="AM373" i="19"/>
  <c r="B374" i="19"/>
  <c r="C374" i="19"/>
  <c r="D374" i="19"/>
  <c r="E374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T374" i="19"/>
  <c r="U374" i="19"/>
  <c r="V374" i="19"/>
  <c r="W374" i="19"/>
  <c r="Y374" i="19"/>
  <c r="Z374" i="19"/>
  <c r="AA374" i="19"/>
  <c r="AB374" i="19"/>
  <c r="AC374" i="19"/>
  <c r="AD374" i="19"/>
  <c r="AE374" i="19"/>
  <c r="AF374" i="19"/>
  <c r="AG374" i="19"/>
  <c r="AH374" i="19"/>
  <c r="AI374" i="19"/>
  <c r="AJ374" i="19"/>
  <c r="AK374" i="19"/>
  <c r="AL374" i="19"/>
  <c r="AM374" i="19"/>
  <c r="B375" i="19"/>
  <c r="C375" i="19"/>
  <c r="D375" i="19"/>
  <c r="E375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T375" i="19"/>
  <c r="U375" i="19"/>
  <c r="V375" i="19"/>
  <c r="W375" i="19"/>
  <c r="Y375" i="19"/>
  <c r="Z375" i="19"/>
  <c r="AA375" i="19"/>
  <c r="AB375" i="19"/>
  <c r="AC375" i="19"/>
  <c r="AD375" i="19"/>
  <c r="AE375" i="19"/>
  <c r="AF375" i="19"/>
  <c r="AG375" i="19"/>
  <c r="AH375" i="19"/>
  <c r="AI375" i="19"/>
  <c r="AJ375" i="19"/>
  <c r="AK375" i="19"/>
  <c r="AL375" i="19"/>
  <c r="AM375" i="19"/>
  <c r="B376" i="19"/>
  <c r="C376" i="19"/>
  <c r="D376" i="19"/>
  <c r="E376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T376" i="19"/>
  <c r="U376" i="19"/>
  <c r="V376" i="19"/>
  <c r="W376" i="19"/>
  <c r="Y376" i="19"/>
  <c r="Z376" i="19"/>
  <c r="AA376" i="19"/>
  <c r="AB376" i="19"/>
  <c r="AC376" i="19"/>
  <c r="AD376" i="19"/>
  <c r="AE376" i="19"/>
  <c r="AF376" i="19"/>
  <c r="AG376" i="19"/>
  <c r="AH376" i="19"/>
  <c r="AI376" i="19"/>
  <c r="AJ376" i="19"/>
  <c r="AK376" i="19"/>
  <c r="AL376" i="19"/>
  <c r="AM376" i="19"/>
  <c r="B377" i="19"/>
  <c r="C377" i="19"/>
  <c r="D377" i="19"/>
  <c r="E377" i="19"/>
  <c r="F377" i="19"/>
  <c r="G377" i="19"/>
  <c r="H377" i="19"/>
  <c r="I377" i="19"/>
  <c r="J377" i="19"/>
  <c r="K377" i="19"/>
  <c r="L377" i="19"/>
  <c r="M377" i="19"/>
  <c r="N377" i="19"/>
  <c r="O377" i="19"/>
  <c r="P377" i="19"/>
  <c r="Q377" i="19"/>
  <c r="R377" i="19"/>
  <c r="S377" i="19"/>
  <c r="T377" i="19"/>
  <c r="U377" i="19"/>
  <c r="V377" i="19"/>
  <c r="W377" i="19"/>
  <c r="Y377" i="19"/>
  <c r="Z377" i="19"/>
  <c r="AA377" i="19"/>
  <c r="AB377" i="19"/>
  <c r="AC377" i="19"/>
  <c r="AD377" i="19"/>
  <c r="AE377" i="19"/>
  <c r="AF377" i="19"/>
  <c r="AG377" i="19"/>
  <c r="AH377" i="19"/>
  <c r="AI377" i="19"/>
  <c r="AJ377" i="19"/>
  <c r="AK377" i="19"/>
  <c r="AL377" i="19"/>
  <c r="AM377" i="19"/>
  <c r="B378" i="19"/>
  <c r="C378" i="19"/>
  <c r="D378" i="19"/>
  <c r="E378" i="19"/>
  <c r="F378" i="19"/>
  <c r="G378" i="19"/>
  <c r="H378" i="19"/>
  <c r="I378" i="19"/>
  <c r="J378" i="19"/>
  <c r="K378" i="19"/>
  <c r="L378" i="19"/>
  <c r="M378" i="19"/>
  <c r="N378" i="19"/>
  <c r="O378" i="19"/>
  <c r="P378" i="19"/>
  <c r="Q378" i="19"/>
  <c r="R378" i="19"/>
  <c r="S378" i="19"/>
  <c r="T378" i="19"/>
  <c r="U378" i="19"/>
  <c r="V378" i="19"/>
  <c r="W378" i="19"/>
  <c r="Y378" i="19"/>
  <c r="Z378" i="19"/>
  <c r="AA378" i="19"/>
  <c r="AB378" i="19"/>
  <c r="AC378" i="19"/>
  <c r="AD378" i="19"/>
  <c r="AE378" i="19"/>
  <c r="AF378" i="19"/>
  <c r="AG378" i="19"/>
  <c r="AH378" i="19"/>
  <c r="AI378" i="19"/>
  <c r="AJ378" i="19"/>
  <c r="AK378" i="19"/>
  <c r="AL378" i="19"/>
  <c r="AM378" i="19"/>
  <c r="B379" i="19"/>
  <c r="C379" i="19"/>
  <c r="D379" i="19"/>
  <c r="E379" i="19"/>
  <c r="F379" i="19"/>
  <c r="G379" i="19"/>
  <c r="H379" i="19"/>
  <c r="I379" i="19"/>
  <c r="J379" i="19"/>
  <c r="K379" i="19"/>
  <c r="L379" i="19"/>
  <c r="M379" i="19"/>
  <c r="N379" i="19"/>
  <c r="O379" i="19"/>
  <c r="P379" i="19"/>
  <c r="Q379" i="19"/>
  <c r="R379" i="19"/>
  <c r="S379" i="19"/>
  <c r="T379" i="19"/>
  <c r="U379" i="19"/>
  <c r="V379" i="19"/>
  <c r="W379" i="19"/>
  <c r="Y379" i="19"/>
  <c r="Z379" i="19"/>
  <c r="AA379" i="19"/>
  <c r="AB379" i="19"/>
  <c r="AC379" i="19"/>
  <c r="AD379" i="19"/>
  <c r="AE379" i="19"/>
  <c r="AF379" i="19"/>
  <c r="AG379" i="19"/>
  <c r="AH379" i="19"/>
  <c r="AI379" i="19"/>
  <c r="AJ379" i="19"/>
  <c r="AK379" i="19"/>
  <c r="AL379" i="19"/>
  <c r="AM379" i="19"/>
  <c r="B380" i="19"/>
  <c r="C380" i="19"/>
  <c r="D380" i="19"/>
  <c r="E380" i="19"/>
  <c r="F380" i="19"/>
  <c r="G380" i="19"/>
  <c r="H380" i="19"/>
  <c r="I380" i="19"/>
  <c r="J380" i="19"/>
  <c r="K380" i="19"/>
  <c r="L380" i="19"/>
  <c r="M380" i="19"/>
  <c r="N380" i="19"/>
  <c r="O380" i="19"/>
  <c r="P380" i="19"/>
  <c r="Q380" i="19"/>
  <c r="R380" i="19"/>
  <c r="S380" i="19"/>
  <c r="T380" i="19"/>
  <c r="U380" i="19"/>
  <c r="V380" i="19"/>
  <c r="W380" i="19"/>
  <c r="Y380" i="19"/>
  <c r="Z380" i="19"/>
  <c r="AA380" i="19"/>
  <c r="AB380" i="19"/>
  <c r="AC380" i="19"/>
  <c r="AD380" i="19"/>
  <c r="AE380" i="19"/>
  <c r="AF380" i="19"/>
  <c r="AG380" i="19"/>
  <c r="AH380" i="19"/>
  <c r="AI380" i="19"/>
  <c r="AJ380" i="19"/>
  <c r="AK380" i="19"/>
  <c r="AL380" i="19"/>
  <c r="AM380" i="19"/>
  <c r="AF381" i="19"/>
  <c r="AG381" i="19"/>
  <c r="AH381" i="19"/>
  <c r="AI381" i="19"/>
  <c r="AJ381" i="19"/>
  <c r="AK381" i="19"/>
  <c r="AL381" i="19"/>
  <c r="AM381" i="19"/>
  <c r="B382" i="19"/>
  <c r="C382" i="19"/>
  <c r="D382" i="19"/>
  <c r="E382" i="19"/>
  <c r="F382" i="19"/>
  <c r="G382" i="19"/>
  <c r="H382" i="19"/>
  <c r="I382" i="19"/>
  <c r="J382" i="19"/>
  <c r="K382" i="19"/>
  <c r="L382" i="19"/>
  <c r="M382" i="19"/>
  <c r="N382" i="19"/>
  <c r="O382" i="19"/>
  <c r="P382" i="19"/>
  <c r="Q382" i="19"/>
  <c r="R382" i="19"/>
  <c r="S382" i="19"/>
  <c r="T382" i="19"/>
  <c r="U382" i="19"/>
  <c r="V382" i="19"/>
  <c r="W382" i="19"/>
  <c r="Y382" i="19"/>
  <c r="Z382" i="19"/>
  <c r="AA382" i="19"/>
  <c r="AB382" i="19"/>
  <c r="AC382" i="19"/>
  <c r="AD382" i="19"/>
  <c r="AE382" i="19"/>
  <c r="AF382" i="19"/>
  <c r="AG382" i="19"/>
  <c r="AH382" i="19"/>
  <c r="AI382" i="19"/>
  <c r="AJ382" i="19"/>
  <c r="AK382" i="19"/>
  <c r="AL382" i="19"/>
  <c r="AM382" i="19"/>
  <c r="B383" i="19"/>
  <c r="C383" i="19"/>
  <c r="D383" i="19"/>
  <c r="E383" i="19"/>
  <c r="F383" i="19"/>
  <c r="G383" i="19"/>
  <c r="H383" i="19"/>
  <c r="I383" i="19"/>
  <c r="J383" i="19"/>
  <c r="K383" i="19"/>
  <c r="L383" i="19"/>
  <c r="M383" i="19"/>
  <c r="N383" i="19"/>
  <c r="O383" i="19"/>
  <c r="P383" i="19"/>
  <c r="Q383" i="19"/>
  <c r="R383" i="19"/>
  <c r="S383" i="19"/>
  <c r="T383" i="19"/>
  <c r="U383" i="19"/>
  <c r="V383" i="19"/>
  <c r="W383" i="19"/>
  <c r="Y383" i="19"/>
  <c r="Z383" i="19"/>
  <c r="AA383" i="19"/>
  <c r="AB383" i="19"/>
  <c r="AC383" i="19"/>
  <c r="AD383" i="19"/>
  <c r="AE383" i="19"/>
  <c r="AF383" i="19"/>
  <c r="AG383" i="19"/>
  <c r="AH383" i="19"/>
  <c r="AI383" i="19"/>
  <c r="AJ383" i="19"/>
  <c r="AK383" i="19"/>
  <c r="AL383" i="19"/>
  <c r="AM383" i="19"/>
  <c r="B384" i="19"/>
  <c r="C384" i="19"/>
  <c r="D384" i="19"/>
  <c r="E384" i="19"/>
  <c r="F384" i="19"/>
  <c r="G384" i="19"/>
  <c r="H384" i="19"/>
  <c r="I384" i="19"/>
  <c r="J384" i="19"/>
  <c r="K384" i="19"/>
  <c r="L384" i="19"/>
  <c r="M384" i="19"/>
  <c r="N384" i="19"/>
  <c r="O384" i="19"/>
  <c r="P384" i="19"/>
  <c r="Q384" i="19"/>
  <c r="R384" i="19"/>
  <c r="S384" i="19"/>
  <c r="T384" i="19"/>
  <c r="U384" i="19"/>
  <c r="V384" i="19"/>
  <c r="W384" i="19"/>
  <c r="Y384" i="19"/>
  <c r="Z384" i="19"/>
  <c r="AA384" i="19"/>
  <c r="AB384" i="19"/>
  <c r="AC384" i="19"/>
  <c r="AD384" i="19"/>
  <c r="AE384" i="19"/>
  <c r="AF384" i="19"/>
  <c r="AG384" i="19"/>
  <c r="AH384" i="19"/>
  <c r="AI384" i="19"/>
  <c r="AJ384" i="19"/>
  <c r="AK384" i="19"/>
  <c r="AL384" i="19"/>
  <c r="AM384" i="19"/>
  <c r="B385" i="19"/>
  <c r="C385" i="19"/>
  <c r="D385" i="19"/>
  <c r="E385" i="19"/>
  <c r="F385" i="19"/>
  <c r="G385" i="19"/>
  <c r="H385" i="19"/>
  <c r="I385" i="19"/>
  <c r="J385" i="19"/>
  <c r="K385" i="19"/>
  <c r="L385" i="19"/>
  <c r="M385" i="19"/>
  <c r="N385" i="19"/>
  <c r="O385" i="19"/>
  <c r="P385" i="19"/>
  <c r="Q385" i="19"/>
  <c r="R385" i="19"/>
  <c r="S385" i="19"/>
  <c r="T385" i="19"/>
  <c r="U385" i="19"/>
  <c r="V385" i="19"/>
  <c r="W385" i="19"/>
  <c r="Y385" i="19"/>
  <c r="Z385" i="19"/>
  <c r="AA385" i="19"/>
  <c r="AB385" i="19"/>
  <c r="AC385" i="19"/>
  <c r="AD385" i="19"/>
  <c r="AE385" i="19"/>
  <c r="AF385" i="19"/>
  <c r="AG385" i="19"/>
  <c r="AH385" i="19"/>
  <c r="AI385" i="19"/>
  <c r="AJ385" i="19"/>
  <c r="AK385" i="19"/>
  <c r="AL385" i="19"/>
  <c r="AM385" i="19"/>
  <c r="B386" i="19"/>
  <c r="C386" i="19"/>
  <c r="D386" i="19"/>
  <c r="E386" i="19"/>
  <c r="F386" i="19"/>
  <c r="G386" i="19"/>
  <c r="H386" i="19"/>
  <c r="I386" i="19"/>
  <c r="J386" i="19"/>
  <c r="K386" i="19"/>
  <c r="L386" i="19"/>
  <c r="M386" i="19"/>
  <c r="N386" i="19"/>
  <c r="O386" i="19"/>
  <c r="P386" i="19"/>
  <c r="Q386" i="19"/>
  <c r="R386" i="19"/>
  <c r="S386" i="19"/>
  <c r="T386" i="19"/>
  <c r="U386" i="19"/>
  <c r="V386" i="19"/>
  <c r="W386" i="19"/>
  <c r="Y386" i="19"/>
  <c r="Z386" i="19"/>
  <c r="AA386" i="19"/>
  <c r="AB386" i="19"/>
  <c r="AC386" i="19"/>
  <c r="AD386" i="19"/>
  <c r="AE386" i="19"/>
  <c r="AF386" i="19"/>
  <c r="AG386" i="19"/>
  <c r="AH386" i="19"/>
  <c r="AI386" i="19"/>
  <c r="AJ386" i="19"/>
  <c r="AK386" i="19"/>
  <c r="AL386" i="19"/>
  <c r="AM386" i="19"/>
  <c r="B387" i="19"/>
  <c r="C387" i="19"/>
  <c r="D387" i="19"/>
  <c r="E387" i="19"/>
  <c r="F387" i="19"/>
  <c r="G387" i="19"/>
  <c r="H387" i="19"/>
  <c r="I387" i="19"/>
  <c r="J387" i="19"/>
  <c r="K387" i="19"/>
  <c r="L387" i="19"/>
  <c r="M387" i="19"/>
  <c r="N387" i="19"/>
  <c r="O387" i="19"/>
  <c r="P387" i="19"/>
  <c r="Q387" i="19"/>
  <c r="R387" i="19"/>
  <c r="S387" i="19"/>
  <c r="T387" i="19"/>
  <c r="U387" i="19"/>
  <c r="V387" i="19"/>
  <c r="W387" i="19"/>
  <c r="Y387" i="19"/>
  <c r="Z387" i="19"/>
  <c r="AA387" i="19"/>
  <c r="AB387" i="19"/>
  <c r="AC387" i="19"/>
  <c r="AD387" i="19"/>
  <c r="AE387" i="19"/>
  <c r="AF387" i="19"/>
  <c r="AG387" i="19"/>
  <c r="AH387" i="19"/>
  <c r="AI387" i="19"/>
  <c r="AJ387" i="19"/>
  <c r="AK387" i="19"/>
  <c r="AL387" i="19"/>
  <c r="AM387" i="19"/>
  <c r="B388" i="19"/>
  <c r="C388" i="19"/>
  <c r="D388" i="19"/>
  <c r="E388" i="19"/>
  <c r="F388" i="19"/>
  <c r="G388" i="19"/>
  <c r="H388" i="19"/>
  <c r="I388" i="19"/>
  <c r="J388" i="19"/>
  <c r="K388" i="19"/>
  <c r="L388" i="19"/>
  <c r="M388" i="19"/>
  <c r="N388" i="19"/>
  <c r="O388" i="19"/>
  <c r="P388" i="19"/>
  <c r="Q388" i="19"/>
  <c r="R388" i="19"/>
  <c r="S388" i="19"/>
  <c r="T388" i="19"/>
  <c r="U388" i="19"/>
  <c r="V388" i="19"/>
  <c r="W388" i="19"/>
  <c r="Y388" i="19"/>
  <c r="Z388" i="19"/>
  <c r="AA388" i="19"/>
  <c r="AB388" i="19"/>
  <c r="AC388" i="19"/>
  <c r="AD388" i="19"/>
  <c r="AE388" i="19"/>
  <c r="AF388" i="19"/>
  <c r="AG388" i="19"/>
  <c r="AH388" i="19"/>
  <c r="AI388" i="19"/>
  <c r="AJ388" i="19"/>
  <c r="AK388" i="19"/>
  <c r="AL388" i="19"/>
  <c r="AM388" i="19"/>
  <c r="B389" i="19"/>
  <c r="C389" i="19"/>
  <c r="D389" i="19"/>
  <c r="E389" i="19"/>
  <c r="F389" i="19"/>
  <c r="G389" i="19"/>
  <c r="H389" i="19"/>
  <c r="I389" i="19"/>
  <c r="J389" i="19"/>
  <c r="K389" i="19"/>
  <c r="L389" i="19"/>
  <c r="M389" i="19"/>
  <c r="N389" i="19"/>
  <c r="O389" i="19"/>
  <c r="P389" i="19"/>
  <c r="Q389" i="19"/>
  <c r="R389" i="19"/>
  <c r="S389" i="19"/>
  <c r="T389" i="19"/>
  <c r="U389" i="19"/>
  <c r="V389" i="19"/>
  <c r="W389" i="19"/>
  <c r="Y389" i="19"/>
  <c r="Z389" i="19"/>
  <c r="AA389" i="19"/>
  <c r="AB389" i="19"/>
  <c r="AC389" i="19"/>
  <c r="AD389" i="19"/>
  <c r="AE389" i="19"/>
  <c r="AF389" i="19"/>
  <c r="AG389" i="19"/>
  <c r="AH389" i="19"/>
  <c r="AI389" i="19"/>
  <c r="AJ389" i="19"/>
  <c r="AK389" i="19"/>
  <c r="AL389" i="19"/>
  <c r="AM389" i="19"/>
  <c r="B390" i="19"/>
  <c r="C390" i="19"/>
  <c r="D390" i="19"/>
  <c r="E390" i="19"/>
  <c r="F390" i="19"/>
  <c r="G390" i="19"/>
  <c r="H390" i="19"/>
  <c r="I390" i="19"/>
  <c r="J390" i="19"/>
  <c r="K390" i="19"/>
  <c r="L390" i="19"/>
  <c r="M390" i="19"/>
  <c r="N390" i="19"/>
  <c r="O390" i="19"/>
  <c r="P390" i="19"/>
  <c r="Q390" i="19"/>
  <c r="R390" i="19"/>
  <c r="S390" i="19"/>
  <c r="T390" i="19"/>
  <c r="U390" i="19"/>
  <c r="V390" i="19"/>
  <c r="W390" i="19"/>
  <c r="Y390" i="19"/>
  <c r="Z390" i="19"/>
  <c r="AA390" i="19"/>
  <c r="AB390" i="19"/>
  <c r="AC390" i="19"/>
  <c r="AD390" i="19"/>
  <c r="AE390" i="19"/>
  <c r="AF390" i="19"/>
  <c r="AG390" i="19"/>
  <c r="AH390" i="19"/>
  <c r="AI390" i="19"/>
  <c r="AJ390" i="19"/>
  <c r="AK390" i="19"/>
  <c r="AL390" i="19"/>
  <c r="AM390" i="19"/>
  <c r="B391" i="19"/>
  <c r="C391" i="19"/>
  <c r="D391" i="19"/>
  <c r="E391" i="19"/>
  <c r="F391" i="19"/>
  <c r="G391" i="19"/>
  <c r="H391" i="19"/>
  <c r="I391" i="19"/>
  <c r="J391" i="19"/>
  <c r="K391" i="19"/>
  <c r="L391" i="19"/>
  <c r="M391" i="19"/>
  <c r="N391" i="19"/>
  <c r="O391" i="19"/>
  <c r="P391" i="19"/>
  <c r="Q391" i="19"/>
  <c r="R391" i="19"/>
  <c r="S391" i="19"/>
  <c r="T391" i="19"/>
  <c r="U391" i="19"/>
  <c r="V391" i="19"/>
  <c r="W391" i="19"/>
  <c r="Y391" i="19"/>
  <c r="Z391" i="19"/>
  <c r="AA391" i="19"/>
  <c r="AB391" i="19"/>
  <c r="AC391" i="19"/>
  <c r="AD391" i="19"/>
  <c r="AE391" i="19"/>
  <c r="AF391" i="19"/>
  <c r="AG391" i="19"/>
  <c r="AH391" i="19"/>
  <c r="AI391" i="19"/>
  <c r="AJ391" i="19"/>
  <c r="AK391" i="19"/>
  <c r="AL391" i="19"/>
  <c r="AM391" i="19"/>
  <c r="B392" i="19"/>
  <c r="C392" i="19"/>
  <c r="D392" i="19"/>
  <c r="E392" i="19"/>
  <c r="F392" i="19"/>
  <c r="G392" i="19"/>
  <c r="H392" i="19"/>
  <c r="I392" i="19"/>
  <c r="J392" i="19"/>
  <c r="K392" i="19"/>
  <c r="L392" i="19"/>
  <c r="M392" i="19"/>
  <c r="N392" i="19"/>
  <c r="O392" i="19"/>
  <c r="P392" i="19"/>
  <c r="Q392" i="19"/>
  <c r="R392" i="19"/>
  <c r="S392" i="19"/>
  <c r="T392" i="19"/>
  <c r="U392" i="19"/>
  <c r="V392" i="19"/>
  <c r="W392" i="19"/>
  <c r="Y392" i="19"/>
  <c r="Z392" i="19"/>
  <c r="AA392" i="19"/>
  <c r="AB392" i="19"/>
  <c r="AC392" i="19"/>
  <c r="AD392" i="19"/>
  <c r="AE392" i="19"/>
  <c r="AF392" i="19"/>
  <c r="AG392" i="19"/>
  <c r="AH392" i="19"/>
  <c r="AI392" i="19"/>
  <c r="AJ392" i="19"/>
  <c r="AK392" i="19"/>
  <c r="AL392" i="19"/>
  <c r="AM392" i="19"/>
  <c r="B393" i="19"/>
  <c r="C393" i="19"/>
  <c r="D393" i="19"/>
  <c r="E393" i="19"/>
  <c r="F393" i="19"/>
  <c r="G393" i="19"/>
  <c r="H393" i="19"/>
  <c r="I393" i="19"/>
  <c r="J393" i="19"/>
  <c r="K393" i="19"/>
  <c r="L393" i="19"/>
  <c r="M393" i="19"/>
  <c r="N393" i="19"/>
  <c r="O393" i="19"/>
  <c r="P393" i="19"/>
  <c r="Q393" i="19"/>
  <c r="R393" i="19"/>
  <c r="S393" i="19"/>
  <c r="T393" i="19"/>
  <c r="U393" i="19"/>
  <c r="V393" i="19"/>
  <c r="W393" i="19"/>
  <c r="Y393" i="19"/>
  <c r="Z393" i="19"/>
  <c r="AA393" i="19"/>
  <c r="AB393" i="19"/>
  <c r="AC393" i="19"/>
  <c r="AD393" i="19"/>
  <c r="AE393" i="19"/>
  <c r="AF393" i="19"/>
  <c r="AG393" i="19"/>
  <c r="AH393" i="19"/>
  <c r="AI393" i="19"/>
  <c r="AJ393" i="19"/>
  <c r="AK393" i="19"/>
  <c r="AL393" i="19"/>
  <c r="AM393" i="19"/>
  <c r="B394" i="19"/>
  <c r="C394" i="19"/>
  <c r="D394" i="19"/>
  <c r="E394" i="19"/>
  <c r="F394" i="19"/>
  <c r="G394" i="19"/>
  <c r="H394" i="19"/>
  <c r="I394" i="19"/>
  <c r="J394" i="19"/>
  <c r="K394" i="19"/>
  <c r="L394" i="19"/>
  <c r="M394" i="19"/>
  <c r="N394" i="19"/>
  <c r="O394" i="19"/>
  <c r="P394" i="19"/>
  <c r="Q394" i="19"/>
  <c r="R394" i="19"/>
  <c r="S394" i="19"/>
  <c r="T394" i="19"/>
  <c r="U394" i="19"/>
  <c r="V394" i="19"/>
  <c r="W394" i="19"/>
  <c r="Y394" i="19"/>
  <c r="Z394" i="19"/>
  <c r="AA394" i="19"/>
  <c r="AB394" i="19"/>
  <c r="AC394" i="19"/>
  <c r="AD394" i="19"/>
  <c r="AE394" i="19"/>
  <c r="AF394" i="19"/>
  <c r="AG394" i="19"/>
  <c r="AH394" i="19"/>
  <c r="AI394" i="19"/>
  <c r="AJ394" i="19"/>
  <c r="AK394" i="19"/>
  <c r="AL394" i="19"/>
  <c r="AM394" i="19"/>
  <c r="AF395" i="19"/>
  <c r="AG395" i="19"/>
  <c r="AH395" i="19"/>
  <c r="AI395" i="19"/>
  <c r="AJ395" i="19"/>
  <c r="AK395" i="19"/>
  <c r="AL395" i="19"/>
  <c r="AM395" i="19"/>
  <c r="B396" i="19"/>
  <c r="C396" i="19"/>
  <c r="D396" i="19"/>
  <c r="E396" i="19"/>
  <c r="F396" i="19"/>
  <c r="G396" i="19"/>
  <c r="H396" i="19"/>
  <c r="I396" i="19"/>
  <c r="J396" i="19"/>
  <c r="K396" i="19"/>
  <c r="L396" i="19"/>
  <c r="M396" i="19"/>
  <c r="N396" i="19"/>
  <c r="O396" i="19"/>
  <c r="P396" i="19"/>
  <c r="Q396" i="19"/>
  <c r="R396" i="19"/>
  <c r="S396" i="19"/>
  <c r="T396" i="19"/>
  <c r="U396" i="19"/>
  <c r="V396" i="19"/>
  <c r="W396" i="19"/>
  <c r="Y396" i="19"/>
  <c r="Z396" i="19"/>
  <c r="AA396" i="19"/>
  <c r="AB396" i="19"/>
  <c r="AC396" i="19"/>
  <c r="AD396" i="19"/>
  <c r="AE396" i="19"/>
  <c r="AF396" i="19"/>
  <c r="AG396" i="19"/>
  <c r="AH396" i="19"/>
  <c r="AI396" i="19"/>
  <c r="AJ396" i="19"/>
  <c r="AK396" i="19"/>
  <c r="AL396" i="19"/>
  <c r="AM396" i="19"/>
  <c r="B397" i="19"/>
  <c r="C397" i="19"/>
  <c r="D397" i="19"/>
  <c r="E397" i="19"/>
  <c r="F397" i="19"/>
  <c r="G397" i="19"/>
  <c r="H397" i="19"/>
  <c r="I397" i="19"/>
  <c r="J397" i="19"/>
  <c r="K397" i="19"/>
  <c r="L397" i="19"/>
  <c r="M397" i="19"/>
  <c r="N397" i="19"/>
  <c r="O397" i="19"/>
  <c r="P397" i="19"/>
  <c r="Q397" i="19"/>
  <c r="R397" i="19"/>
  <c r="S397" i="19"/>
  <c r="T397" i="19"/>
  <c r="U397" i="19"/>
  <c r="V397" i="19"/>
  <c r="W397" i="19"/>
  <c r="Y397" i="19"/>
  <c r="Z397" i="19"/>
  <c r="AA397" i="19"/>
  <c r="AB397" i="19"/>
  <c r="AC397" i="19"/>
  <c r="AD397" i="19"/>
  <c r="AE397" i="19"/>
  <c r="AF397" i="19"/>
  <c r="AG397" i="19"/>
  <c r="AH397" i="19"/>
  <c r="AI397" i="19"/>
  <c r="AJ397" i="19"/>
  <c r="AK397" i="19"/>
  <c r="AL397" i="19"/>
  <c r="AM397" i="19"/>
  <c r="B398" i="19"/>
  <c r="C398" i="19"/>
  <c r="D398" i="19"/>
  <c r="E398" i="19"/>
  <c r="F398" i="19"/>
  <c r="G398" i="19"/>
  <c r="H398" i="19"/>
  <c r="I398" i="19"/>
  <c r="J398" i="19"/>
  <c r="K398" i="19"/>
  <c r="L398" i="19"/>
  <c r="M398" i="19"/>
  <c r="N398" i="19"/>
  <c r="O398" i="19"/>
  <c r="P398" i="19"/>
  <c r="Q398" i="19"/>
  <c r="R398" i="19"/>
  <c r="S398" i="19"/>
  <c r="T398" i="19"/>
  <c r="U398" i="19"/>
  <c r="V398" i="19"/>
  <c r="W398" i="19"/>
  <c r="Y398" i="19"/>
  <c r="Z398" i="19"/>
  <c r="AA398" i="19"/>
  <c r="AB398" i="19"/>
  <c r="AC398" i="19"/>
  <c r="AD398" i="19"/>
  <c r="AE398" i="19"/>
  <c r="AF398" i="19"/>
  <c r="AG398" i="19"/>
  <c r="AH398" i="19"/>
  <c r="AI398" i="19"/>
  <c r="AJ398" i="19"/>
  <c r="AK398" i="19"/>
  <c r="AL398" i="19"/>
  <c r="AM398" i="19"/>
  <c r="B399" i="19"/>
  <c r="C399" i="19"/>
  <c r="D399" i="19"/>
  <c r="E399" i="19"/>
  <c r="F399" i="19"/>
  <c r="G399" i="19"/>
  <c r="H399" i="19"/>
  <c r="I399" i="19"/>
  <c r="J399" i="19"/>
  <c r="K399" i="19"/>
  <c r="L399" i="19"/>
  <c r="M399" i="19"/>
  <c r="N399" i="19"/>
  <c r="O399" i="19"/>
  <c r="P399" i="19"/>
  <c r="Q399" i="19"/>
  <c r="R399" i="19"/>
  <c r="S399" i="19"/>
  <c r="T399" i="19"/>
  <c r="U399" i="19"/>
  <c r="V399" i="19"/>
  <c r="W399" i="19"/>
  <c r="Y399" i="19"/>
  <c r="Z399" i="19"/>
  <c r="AA399" i="19"/>
  <c r="AB399" i="19"/>
  <c r="AC399" i="19"/>
  <c r="AD399" i="19"/>
  <c r="AE399" i="19"/>
  <c r="AF399" i="19"/>
  <c r="AG399" i="19"/>
  <c r="AH399" i="19"/>
  <c r="AI399" i="19"/>
  <c r="AJ399" i="19"/>
  <c r="AK399" i="19"/>
  <c r="AL399" i="19"/>
  <c r="AM399" i="19"/>
  <c r="B400" i="19"/>
  <c r="C400" i="19"/>
  <c r="D400" i="19"/>
  <c r="E400" i="19"/>
  <c r="F400" i="19"/>
  <c r="G400" i="19"/>
  <c r="H400" i="19"/>
  <c r="I400" i="19"/>
  <c r="J400" i="19"/>
  <c r="K400" i="19"/>
  <c r="L400" i="19"/>
  <c r="M400" i="19"/>
  <c r="N400" i="19"/>
  <c r="O400" i="19"/>
  <c r="P400" i="19"/>
  <c r="Q400" i="19"/>
  <c r="R400" i="19"/>
  <c r="S400" i="19"/>
  <c r="T400" i="19"/>
  <c r="U400" i="19"/>
  <c r="V400" i="19"/>
  <c r="W400" i="19"/>
  <c r="Y400" i="19"/>
  <c r="Z400" i="19"/>
  <c r="AA400" i="19"/>
  <c r="AB400" i="19"/>
  <c r="AC400" i="19"/>
  <c r="AD400" i="19"/>
  <c r="AE400" i="19"/>
  <c r="AF400" i="19"/>
  <c r="AG400" i="19"/>
  <c r="AH400" i="19"/>
  <c r="AI400" i="19"/>
  <c r="AJ400" i="19"/>
  <c r="AK400" i="19"/>
  <c r="AL400" i="19"/>
  <c r="AM400" i="19"/>
  <c r="B401" i="19"/>
  <c r="C401" i="19"/>
  <c r="D401" i="19"/>
  <c r="E401" i="19"/>
  <c r="F401" i="19"/>
  <c r="G401" i="19"/>
  <c r="H401" i="19"/>
  <c r="I401" i="19"/>
  <c r="J401" i="19"/>
  <c r="K401" i="19"/>
  <c r="L401" i="19"/>
  <c r="M401" i="19"/>
  <c r="N401" i="19"/>
  <c r="O401" i="19"/>
  <c r="P401" i="19"/>
  <c r="Q401" i="19"/>
  <c r="R401" i="19"/>
  <c r="S401" i="19"/>
  <c r="T401" i="19"/>
  <c r="U401" i="19"/>
  <c r="V401" i="19"/>
  <c r="W401" i="19"/>
  <c r="Y401" i="19"/>
  <c r="Z401" i="19"/>
  <c r="AA401" i="19"/>
  <c r="AB401" i="19"/>
  <c r="AC401" i="19"/>
  <c r="AD401" i="19"/>
  <c r="AE401" i="19"/>
  <c r="AF401" i="19"/>
  <c r="AG401" i="19"/>
  <c r="AH401" i="19"/>
  <c r="AI401" i="19"/>
  <c r="AJ401" i="19"/>
  <c r="AK401" i="19"/>
  <c r="AL401" i="19"/>
  <c r="AM401" i="19"/>
  <c r="B402" i="19"/>
  <c r="C402" i="19"/>
  <c r="D402" i="19"/>
  <c r="E402" i="19"/>
  <c r="F402" i="19"/>
  <c r="G402" i="19"/>
  <c r="H402" i="19"/>
  <c r="I402" i="19"/>
  <c r="J402" i="19"/>
  <c r="K402" i="19"/>
  <c r="L402" i="19"/>
  <c r="M402" i="19"/>
  <c r="N402" i="19"/>
  <c r="O402" i="19"/>
  <c r="P402" i="19"/>
  <c r="Q402" i="19"/>
  <c r="R402" i="19"/>
  <c r="S402" i="19"/>
  <c r="T402" i="19"/>
  <c r="U402" i="19"/>
  <c r="V402" i="19"/>
  <c r="W402" i="19"/>
  <c r="Y402" i="19"/>
  <c r="Z402" i="19"/>
  <c r="AA402" i="19"/>
  <c r="AB402" i="19"/>
  <c r="AC402" i="19"/>
  <c r="AD402" i="19"/>
  <c r="AE402" i="19"/>
  <c r="AF402" i="19"/>
  <c r="AG402" i="19"/>
  <c r="AH402" i="19"/>
  <c r="AI402" i="19"/>
  <c r="AJ402" i="19"/>
  <c r="AK402" i="19"/>
  <c r="AL402" i="19"/>
  <c r="AM402" i="19"/>
  <c r="B403" i="19"/>
  <c r="C403" i="19"/>
  <c r="D403" i="19"/>
  <c r="E403" i="19"/>
  <c r="F403" i="19"/>
  <c r="G403" i="19"/>
  <c r="H403" i="19"/>
  <c r="I403" i="19"/>
  <c r="J403" i="19"/>
  <c r="K403" i="19"/>
  <c r="L403" i="19"/>
  <c r="M403" i="19"/>
  <c r="N403" i="19"/>
  <c r="O403" i="19"/>
  <c r="P403" i="19"/>
  <c r="Q403" i="19"/>
  <c r="R403" i="19"/>
  <c r="S403" i="19"/>
  <c r="T403" i="19"/>
  <c r="U403" i="19"/>
  <c r="V403" i="19"/>
  <c r="W403" i="19"/>
  <c r="Y403" i="19"/>
  <c r="Z403" i="19"/>
  <c r="AA403" i="19"/>
  <c r="AB403" i="19"/>
  <c r="AC403" i="19"/>
  <c r="AD403" i="19"/>
  <c r="AE403" i="19"/>
  <c r="AF403" i="19"/>
  <c r="AG403" i="19"/>
  <c r="AH403" i="19"/>
  <c r="AI403" i="19"/>
  <c r="AJ403" i="19"/>
  <c r="AK403" i="19"/>
  <c r="AL403" i="19"/>
  <c r="AM403" i="19"/>
  <c r="B404" i="19"/>
  <c r="C404" i="19"/>
  <c r="D404" i="19"/>
  <c r="E404" i="19"/>
  <c r="F404" i="19"/>
  <c r="G404" i="19"/>
  <c r="H404" i="19"/>
  <c r="I404" i="19"/>
  <c r="J404" i="19"/>
  <c r="K404" i="19"/>
  <c r="L404" i="19"/>
  <c r="M404" i="19"/>
  <c r="N404" i="19"/>
  <c r="O404" i="19"/>
  <c r="P404" i="19"/>
  <c r="Q404" i="19"/>
  <c r="R404" i="19"/>
  <c r="S404" i="19"/>
  <c r="T404" i="19"/>
  <c r="U404" i="19"/>
  <c r="V404" i="19"/>
  <c r="W404" i="19"/>
  <c r="Y404" i="19"/>
  <c r="Z404" i="19"/>
  <c r="AA404" i="19"/>
  <c r="AB404" i="19"/>
  <c r="AC404" i="19"/>
  <c r="AD404" i="19"/>
  <c r="AE404" i="19"/>
  <c r="AF404" i="19"/>
  <c r="AG404" i="19"/>
  <c r="AH404" i="19"/>
  <c r="AI404" i="19"/>
  <c r="AJ404" i="19"/>
  <c r="AK404" i="19"/>
  <c r="AL404" i="19"/>
  <c r="AM404" i="19"/>
  <c r="B405" i="19"/>
  <c r="C405" i="19"/>
  <c r="D405" i="19"/>
  <c r="E405" i="19"/>
  <c r="F405" i="19"/>
  <c r="G405" i="19"/>
  <c r="H405" i="19"/>
  <c r="I405" i="19"/>
  <c r="J405" i="19"/>
  <c r="K405" i="19"/>
  <c r="L405" i="19"/>
  <c r="M405" i="19"/>
  <c r="N405" i="19"/>
  <c r="O405" i="19"/>
  <c r="P405" i="19"/>
  <c r="Q405" i="19"/>
  <c r="R405" i="19"/>
  <c r="S405" i="19"/>
  <c r="T405" i="19"/>
  <c r="U405" i="19"/>
  <c r="V405" i="19"/>
  <c r="W405" i="19"/>
  <c r="Y405" i="19"/>
  <c r="Z405" i="19"/>
  <c r="AA405" i="19"/>
  <c r="AB405" i="19"/>
  <c r="AC405" i="19"/>
  <c r="AD405" i="19"/>
  <c r="AE405" i="19"/>
  <c r="AF405" i="19"/>
  <c r="AG405" i="19"/>
  <c r="AH405" i="19"/>
  <c r="AI405" i="19"/>
  <c r="AJ405" i="19"/>
  <c r="AK405" i="19"/>
  <c r="AL405" i="19"/>
  <c r="AM405" i="19"/>
  <c r="B406" i="19"/>
  <c r="C406" i="19"/>
  <c r="D406" i="19"/>
  <c r="E406" i="19"/>
  <c r="F406" i="19"/>
  <c r="G406" i="19"/>
  <c r="H406" i="19"/>
  <c r="I406" i="19"/>
  <c r="J406" i="19"/>
  <c r="K406" i="19"/>
  <c r="L406" i="19"/>
  <c r="M406" i="19"/>
  <c r="N406" i="19"/>
  <c r="O406" i="19"/>
  <c r="P406" i="19"/>
  <c r="Q406" i="19"/>
  <c r="R406" i="19"/>
  <c r="S406" i="19"/>
  <c r="T406" i="19"/>
  <c r="U406" i="19"/>
  <c r="V406" i="19"/>
  <c r="W406" i="19"/>
  <c r="Y406" i="19"/>
  <c r="Z406" i="19"/>
  <c r="AA406" i="19"/>
  <c r="AB406" i="19"/>
  <c r="AC406" i="19"/>
  <c r="AD406" i="19"/>
  <c r="AE406" i="19"/>
  <c r="AF406" i="19"/>
  <c r="AG406" i="19"/>
  <c r="AH406" i="19"/>
  <c r="AI406" i="19"/>
  <c r="AJ406" i="19"/>
  <c r="AK406" i="19"/>
  <c r="AL406" i="19"/>
  <c r="AM406" i="19"/>
  <c r="B407" i="19"/>
  <c r="C407" i="19"/>
  <c r="D407" i="19"/>
  <c r="E407" i="19"/>
  <c r="F407" i="19"/>
  <c r="G407" i="19"/>
  <c r="H407" i="19"/>
  <c r="I407" i="19"/>
  <c r="J407" i="19"/>
  <c r="K407" i="19"/>
  <c r="L407" i="19"/>
  <c r="M407" i="19"/>
  <c r="N407" i="19"/>
  <c r="O407" i="19"/>
  <c r="P407" i="19"/>
  <c r="Q407" i="19"/>
  <c r="R407" i="19"/>
  <c r="S407" i="19"/>
  <c r="T407" i="19"/>
  <c r="U407" i="19"/>
  <c r="V407" i="19"/>
  <c r="W407" i="19"/>
  <c r="Y407" i="19"/>
  <c r="Z407" i="19"/>
  <c r="AA407" i="19"/>
  <c r="AB407" i="19"/>
  <c r="AC407" i="19"/>
  <c r="AD407" i="19"/>
  <c r="AE407" i="19"/>
  <c r="AF407" i="19"/>
  <c r="AG407" i="19"/>
  <c r="AH407" i="19"/>
  <c r="AI407" i="19"/>
  <c r="AJ407" i="19"/>
  <c r="AK407" i="19"/>
  <c r="AL407" i="19"/>
  <c r="AM407" i="19"/>
  <c r="B408" i="19"/>
  <c r="C408" i="19"/>
  <c r="D408" i="19"/>
  <c r="E408" i="19"/>
  <c r="F408" i="19"/>
  <c r="G408" i="19"/>
  <c r="H408" i="19"/>
  <c r="I408" i="19"/>
  <c r="J408" i="19"/>
  <c r="K408" i="19"/>
  <c r="L408" i="19"/>
  <c r="M408" i="19"/>
  <c r="N408" i="19"/>
  <c r="O408" i="19"/>
  <c r="P408" i="19"/>
  <c r="Q408" i="19"/>
  <c r="R408" i="19"/>
  <c r="S408" i="19"/>
  <c r="T408" i="19"/>
  <c r="U408" i="19"/>
  <c r="V408" i="19"/>
  <c r="W408" i="19"/>
  <c r="Y408" i="19"/>
  <c r="Z408" i="19"/>
  <c r="AA408" i="19"/>
  <c r="AB408" i="19"/>
  <c r="AC408" i="19"/>
  <c r="AD408" i="19"/>
  <c r="AE408" i="19"/>
  <c r="AF408" i="19"/>
  <c r="AG408" i="19"/>
  <c r="AH408" i="19"/>
  <c r="AI408" i="19"/>
  <c r="AJ408" i="19"/>
  <c r="AK408" i="19"/>
  <c r="AL408" i="19"/>
  <c r="AM408" i="19"/>
  <c r="B409" i="19"/>
  <c r="C409" i="19"/>
  <c r="D409" i="19"/>
  <c r="E409" i="19"/>
  <c r="F409" i="19"/>
  <c r="G409" i="19"/>
  <c r="H409" i="19"/>
  <c r="I409" i="19"/>
  <c r="J409" i="19"/>
  <c r="K409" i="19"/>
  <c r="L409" i="19"/>
  <c r="M409" i="19"/>
  <c r="N409" i="19"/>
  <c r="O409" i="19"/>
  <c r="P409" i="19"/>
  <c r="Q409" i="19"/>
  <c r="R409" i="19"/>
  <c r="S409" i="19"/>
  <c r="T409" i="19"/>
  <c r="U409" i="19"/>
  <c r="V409" i="19"/>
  <c r="W409" i="19"/>
  <c r="Y409" i="19"/>
  <c r="Z409" i="19"/>
  <c r="AA409" i="19"/>
  <c r="AB409" i="19"/>
  <c r="AC409" i="19"/>
  <c r="AD409" i="19"/>
  <c r="AE409" i="19"/>
  <c r="AF409" i="19"/>
  <c r="AG409" i="19"/>
  <c r="AH409" i="19"/>
  <c r="AI409" i="19"/>
  <c r="AJ409" i="19"/>
  <c r="AK409" i="19"/>
  <c r="AL409" i="19"/>
  <c r="AM409" i="19"/>
  <c r="B410" i="19"/>
  <c r="C410" i="19"/>
  <c r="D410" i="19"/>
  <c r="E410" i="19"/>
  <c r="F410" i="19"/>
  <c r="G410" i="19"/>
  <c r="H410" i="19"/>
  <c r="I410" i="19"/>
  <c r="J410" i="19"/>
  <c r="K410" i="19"/>
  <c r="L410" i="19"/>
  <c r="M410" i="19"/>
  <c r="N410" i="19"/>
  <c r="O410" i="19"/>
  <c r="P410" i="19"/>
  <c r="Q410" i="19"/>
  <c r="R410" i="19"/>
  <c r="S410" i="19"/>
  <c r="T410" i="19"/>
  <c r="U410" i="19"/>
  <c r="V410" i="19"/>
  <c r="W410" i="19"/>
  <c r="Y410" i="19"/>
  <c r="Z410" i="19"/>
  <c r="AA410" i="19"/>
  <c r="AB410" i="19"/>
  <c r="AC410" i="19"/>
  <c r="AD410" i="19"/>
  <c r="AE410" i="19"/>
  <c r="AF410" i="19"/>
  <c r="AG410" i="19"/>
  <c r="AH410" i="19"/>
  <c r="AI410" i="19"/>
  <c r="AJ410" i="19"/>
  <c r="AK410" i="19"/>
  <c r="AL410" i="19"/>
  <c r="AM410" i="19"/>
  <c r="B411" i="19"/>
  <c r="C411" i="19"/>
  <c r="D411" i="19"/>
  <c r="E411" i="19"/>
  <c r="F411" i="19"/>
  <c r="G411" i="19"/>
  <c r="H411" i="19"/>
  <c r="I411" i="19"/>
  <c r="J411" i="19"/>
  <c r="K411" i="19"/>
  <c r="L411" i="19"/>
  <c r="M411" i="19"/>
  <c r="N411" i="19"/>
  <c r="O411" i="19"/>
  <c r="P411" i="19"/>
  <c r="Q411" i="19"/>
  <c r="R411" i="19"/>
  <c r="S411" i="19"/>
  <c r="T411" i="19"/>
  <c r="U411" i="19"/>
  <c r="V411" i="19"/>
  <c r="W411" i="19"/>
  <c r="Y411" i="19"/>
  <c r="Z411" i="19"/>
  <c r="AA411" i="19"/>
  <c r="AB411" i="19"/>
  <c r="AC411" i="19"/>
  <c r="AD411" i="19"/>
  <c r="AE411" i="19"/>
  <c r="AF411" i="19"/>
  <c r="AG411" i="19"/>
  <c r="AH411" i="19"/>
  <c r="AI411" i="19"/>
  <c r="AJ411" i="19"/>
  <c r="AK411" i="19"/>
  <c r="AL411" i="19"/>
  <c r="AM411" i="19"/>
  <c r="B412" i="19"/>
  <c r="C412" i="19"/>
  <c r="D412" i="19"/>
  <c r="E412" i="19"/>
  <c r="F412" i="19"/>
  <c r="G412" i="19"/>
  <c r="H412" i="19"/>
  <c r="I412" i="19"/>
  <c r="J412" i="19"/>
  <c r="K412" i="19"/>
  <c r="L412" i="19"/>
  <c r="M412" i="19"/>
  <c r="N412" i="19"/>
  <c r="O412" i="19"/>
  <c r="P412" i="19"/>
  <c r="Q412" i="19"/>
  <c r="R412" i="19"/>
  <c r="S412" i="19"/>
  <c r="T412" i="19"/>
  <c r="U412" i="19"/>
  <c r="V412" i="19"/>
  <c r="W412" i="19"/>
  <c r="Y412" i="19"/>
  <c r="Z412" i="19"/>
  <c r="AA412" i="19"/>
  <c r="AB412" i="19"/>
  <c r="AC412" i="19"/>
  <c r="AD412" i="19"/>
  <c r="AE412" i="19"/>
  <c r="AF412" i="19"/>
  <c r="AG412" i="19"/>
  <c r="AH412" i="19"/>
  <c r="AI412" i="19"/>
  <c r="AJ412" i="19"/>
  <c r="AK412" i="19"/>
  <c r="AL412" i="19"/>
  <c r="AM412" i="19"/>
  <c r="B413" i="19"/>
  <c r="C413" i="19"/>
  <c r="D413" i="19"/>
  <c r="E413" i="19"/>
  <c r="F413" i="19"/>
  <c r="G413" i="19"/>
  <c r="H413" i="19"/>
  <c r="I413" i="19"/>
  <c r="J413" i="19"/>
  <c r="K413" i="19"/>
  <c r="L413" i="19"/>
  <c r="M413" i="19"/>
  <c r="N413" i="19"/>
  <c r="O413" i="19"/>
  <c r="P413" i="19"/>
  <c r="Q413" i="19"/>
  <c r="R413" i="19"/>
  <c r="S413" i="19"/>
  <c r="T413" i="19"/>
  <c r="U413" i="19"/>
  <c r="V413" i="19"/>
  <c r="W413" i="19"/>
  <c r="Y413" i="19"/>
  <c r="Z413" i="19"/>
  <c r="AA413" i="19"/>
  <c r="AB413" i="19"/>
  <c r="AC413" i="19"/>
  <c r="AD413" i="19"/>
  <c r="AE413" i="19"/>
  <c r="AF413" i="19"/>
  <c r="AG413" i="19"/>
  <c r="AH413" i="19"/>
  <c r="AI413" i="19"/>
  <c r="AJ413" i="19"/>
  <c r="AK413" i="19"/>
  <c r="AL413" i="19"/>
  <c r="AM413" i="19"/>
  <c r="B414" i="19"/>
  <c r="C414" i="19"/>
  <c r="D414" i="19"/>
  <c r="E414" i="19"/>
  <c r="F414" i="19"/>
  <c r="G414" i="19"/>
  <c r="H414" i="19"/>
  <c r="I414" i="19"/>
  <c r="J414" i="19"/>
  <c r="K414" i="19"/>
  <c r="L414" i="19"/>
  <c r="M414" i="19"/>
  <c r="N414" i="19"/>
  <c r="O414" i="19"/>
  <c r="P414" i="19"/>
  <c r="Q414" i="19"/>
  <c r="R414" i="19"/>
  <c r="S414" i="19"/>
  <c r="T414" i="19"/>
  <c r="U414" i="19"/>
  <c r="V414" i="19"/>
  <c r="W414" i="19"/>
  <c r="Y414" i="19"/>
  <c r="Z414" i="19"/>
  <c r="AA414" i="19"/>
  <c r="AB414" i="19"/>
  <c r="AC414" i="19"/>
  <c r="AD414" i="19"/>
  <c r="AE414" i="19"/>
  <c r="AF414" i="19"/>
  <c r="AG414" i="19"/>
  <c r="AH414" i="19"/>
  <c r="AI414" i="19"/>
  <c r="AJ414" i="19"/>
  <c r="AK414" i="19"/>
  <c r="AL414" i="19"/>
  <c r="AM414" i="19"/>
  <c r="B415" i="19"/>
  <c r="C415" i="19"/>
  <c r="D415" i="19"/>
  <c r="E415" i="19"/>
  <c r="F415" i="19"/>
  <c r="G415" i="19"/>
  <c r="H415" i="19"/>
  <c r="I415" i="19"/>
  <c r="J415" i="19"/>
  <c r="K415" i="19"/>
  <c r="L415" i="19"/>
  <c r="M415" i="19"/>
  <c r="N415" i="19"/>
  <c r="O415" i="19"/>
  <c r="P415" i="19"/>
  <c r="Q415" i="19"/>
  <c r="R415" i="19"/>
  <c r="S415" i="19"/>
  <c r="T415" i="19"/>
  <c r="U415" i="19"/>
  <c r="V415" i="19"/>
  <c r="W415" i="19"/>
  <c r="Y415" i="19"/>
  <c r="Z415" i="19"/>
  <c r="AA415" i="19"/>
  <c r="AB415" i="19"/>
  <c r="AC415" i="19"/>
  <c r="AD415" i="19"/>
  <c r="AE415" i="19"/>
  <c r="AF415" i="19"/>
  <c r="AG415" i="19"/>
  <c r="AH415" i="19"/>
  <c r="AI415" i="19"/>
  <c r="AJ415" i="19"/>
  <c r="AK415" i="19"/>
  <c r="AL415" i="19"/>
  <c r="AM415" i="19"/>
  <c r="B416" i="19"/>
  <c r="C416" i="19"/>
  <c r="D416" i="19"/>
  <c r="E416" i="19"/>
  <c r="F416" i="19"/>
  <c r="G416" i="19"/>
  <c r="H416" i="19"/>
  <c r="I416" i="19"/>
  <c r="J416" i="19"/>
  <c r="K416" i="19"/>
  <c r="L416" i="19"/>
  <c r="M416" i="19"/>
  <c r="N416" i="19"/>
  <c r="O416" i="19"/>
  <c r="P416" i="19"/>
  <c r="Q416" i="19"/>
  <c r="R416" i="19"/>
  <c r="S416" i="19"/>
  <c r="T416" i="19"/>
  <c r="U416" i="19"/>
  <c r="V416" i="19"/>
  <c r="W416" i="19"/>
  <c r="Y416" i="19"/>
  <c r="Z416" i="19"/>
  <c r="AA416" i="19"/>
  <c r="AB416" i="19"/>
  <c r="AC416" i="19"/>
  <c r="AD416" i="19"/>
  <c r="AE416" i="19"/>
  <c r="AF416" i="19"/>
  <c r="AG416" i="19"/>
  <c r="AH416" i="19"/>
  <c r="AI416" i="19"/>
  <c r="AJ416" i="19"/>
  <c r="AK416" i="19"/>
  <c r="AL416" i="19"/>
  <c r="AM416" i="19"/>
  <c r="B417" i="19"/>
  <c r="C417" i="19"/>
  <c r="D417" i="19"/>
  <c r="E417" i="19"/>
  <c r="F417" i="19"/>
  <c r="G417" i="19"/>
  <c r="H417" i="19"/>
  <c r="I417" i="19"/>
  <c r="J417" i="19"/>
  <c r="K417" i="19"/>
  <c r="L417" i="19"/>
  <c r="M417" i="19"/>
  <c r="N417" i="19"/>
  <c r="O417" i="19"/>
  <c r="P417" i="19"/>
  <c r="Q417" i="19"/>
  <c r="R417" i="19"/>
  <c r="S417" i="19"/>
  <c r="T417" i="19"/>
  <c r="U417" i="19"/>
  <c r="V417" i="19"/>
  <c r="W417" i="19"/>
  <c r="Y417" i="19"/>
  <c r="Z417" i="19"/>
  <c r="AA417" i="19"/>
  <c r="AB417" i="19"/>
  <c r="AC417" i="19"/>
  <c r="AD417" i="19"/>
  <c r="AE417" i="19"/>
  <c r="AF417" i="19"/>
  <c r="AG417" i="19"/>
  <c r="AH417" i="19"/>
  <c r="AI417" i="19"/>
  <c r="AJ417" i="19"/>
  <c r="AK417" i="19"/>
  <c r="AL417" i="19"/>
  <c r="AM417" i="19"/>
  <c r="B418" i="19"/>
  <c r="C418" i="19"/>
  <c r="D418" i="19"/>
  <c r="E418" i="19"/>
  <c r="F418" i="19"/>
  <c r="G418" i="19"/>
  <c r="H418" i="19"/>
  <c r="I418" i="19"/>
  <c r="J418" i="19"/>
  <c r="K418" i="19"/>
  <c r="L418" i="19"/>
  <c r="M418" i="19"/>
  <c r="N418" i="19"/>
  <c r="O418" i="19"/>
  <c r="P418" i="19"/>
  <c r="Q418" i="19"/>
  <c r="R418" i="19"/>
  <c r="S418" i="19"/>
  <c r="T418" i="19"/>
  <c r="U418" i="19"/>
  <c r="V418" i="19"/>
  <c r="W418" i="19"/>
  <c r="Y418" i="19"/>
  <c r="Z418" i="19"/>
  <c r="AA418" i="19"/>
  <c r="AB418" i="19"/>
  <c r="AC418" i="19"/>
  <c r="AD418" i="19"/>
  <c r="AE418" i="19"/>
  <c r="AF418" i="19"/>
  <c r="AG418" i="19"/>
  <c r="AH418" i="19"/>
  <c r="AI418" i="19"/>
  <c r="AJ418" i="19"/>
  <c r="AK418" i="19"/>
  <c r="AL418" i="19"/>
  <c r="AM418" i="19"/>
  <c r="B419" i="19"/>
  <c r="C419" i="19"/>
  <c r="D419" i="19"/>
  <c r="E419" i="19"/>
  <c r="F419" i="19"/>
  <c r="G419" i="19"/>
  <c r="H419" i="19"/>
  <c r="I419" i="19"/>
  <c r="J419" i="19"/>
  <c r="K419" i="19"/>
  <c r="L419" i="19"/>
  <c r="M419" i="19"/>
  <c r="N419" i="19"/>
  <c r="O419" i="19"/>
  <c r="P419" i="19"/>
  <c r="Q419" i="19"/>
  <c r="R419" i="19"/>
  <c r="S419" i="19"/>
  <c r="T419" i="19"/>
  <c r="U419" i="19"/>
  <c r="V419" i="19"/>
  <c r="W419" i="19"/>
  <c r="Y419" i="19"/>
  <c r="Z419" i="19"/>
  <c r="AA419" i="19"/>
  <c r="AB419" i="19"/>
  <c r="AC419" i="19"/>
  <c r="AD419" i="19"/>
  <c r="AE419" i="19"/>
  <c r="AF419" i="19"/>
  <c r="AG419" i="19"/>
  <c r="AH419" i="19"/>
  <c r="AI419" i="19"/>
  <c r="AJ419" i="19"/>
  <c r="AK419" i="19"/>
  <c r="AL419" i="19"/>
  <c r="AM419" i="19"/>
  <c r="B420" i="19"/>
  <c r="C420" i="19"/>
  <c r="D420" i="19"/>
  <c r="E420" i="19"/>
  <c r="F420" i="19"/>
  <c r="G420" i="19"/>
  <c r="H420" i="19"/>
  <c r="I420" i="19"/>
  <c r="J420" i="19"/>
  <c r="K420" i="19"/>
  <c r="L420" i="19"/>
  <c r="M420" i="19"/>
  <c r="N420" i="19"/>
  <c r="O420" i="19"/>
  <c r="P420" i="19"/>
  <c r="Q420" i="19"/>
  <c r="R420" i="19"/>
  <c r="S420" i="19"/>
  <c r="T420" i="19"/>
  <c r="U420" i="19"/>
  <c r="V420" i="19"/>
  <c r="W420" i="19"/>
  <c r="Y420" i="19"/>
  <c r="Z420" i="19"/>
  <c r="AA420" i="19"/>
  <c r="AB420" i="19"/>
  <c r="AC420" i="19"/>
  <c r="AD420" i="19"/>
  <c r="AE420" i="19"/>
  <c r="AF420" i="19"/>
  <c r="AG420" i="19"/>
  <c r="AH420" i="19"/>
  <c r="AI420" i="19"/>
  <c r="AJ420" i="19"/>
  <c r="AK420" i="19"/>
  <c r="AL420" i="19"/>
  <c r="AM420" i="19"/>
  <c r="B421" i="19"/>
  <c r="C421" i="19"/>
  <c r="D421" i="19"/>
  <c r="E421" i="19"/>
  <c r="F421" i="19"/>
  <c r="G421" i="19"/>
  <c r="H421" i="19"/>
  <c r="I421" i="19"/>
  <c r="J421" i="19"/>
  <c r="K421" i="19"/>
  <c r="L421" i="19"/>
  <c r="M421" i="19"/>
  <c r="N421" i="19"/>
  <c r="O421" i="19"/>
  <c r="P421" i="19"/>
  <c r="Q421" i="19"/>
  <c r="R421" i="19"/>
  <c r="S421" i="19"/>
  <c r="T421" i="19"/>
  <c r="U421" i="19"/>
  <c r="V421" i="19"/>
  <c r="W421" i="19"/>
  <c r="Y421" i="19"/>
  <c r="Z421" i="19"/>
  <c r="AA421" i="19"/>
  <c r="AB421" i="19"/>
  <c r="AC421" i="19"/>
  <c r="AD421" i="19"/>
  <c r="AE421" i="19"/>
  <c r="AF421" i="19"/>
  <c r="AG421" i="19"/>
  <c r="AH421" i="19"/>
  <c r="AI421" i="19"/>
  <c r="AJ421" i="19"/>
  <c r="AK421" i="19"/>
  <c r="AL421" i="19"/>
  <c r="AM421" i="19"/>
  <c r="B422" i="19"/>
  <c r="C422" i="19"/>
  <c r="D422" i="19"/>
  <c r="E422" i="19"/>
  <c r="F422" i="19"/>
  <c r="G422" i="19"/>
  <c r="H422" i="19"/>
  <c r="I422" i="19"/>
  <c r="J422" i="19"/>
  <c r="K422" i="19"/>
  <c r="L422" i="19"/>
  <c r="M422" i="19"/>
  <c r="N422" i="19"/>
  <c r="O422" i="19"/>
  <c r="P422" i="19"/>
  <c r="Q422" i="19"/>
  <c r="R422" i="19"/>
  <c r="S422" i="19"/>
  <c r="T422" i="19"/>
  <c r="U422" i="19"/>
  <c r="V422" i="19"/>
  <c r="W422" i="19"/>
  <c r="Y422" i="19"/>
  <c r="Z422" i="19"/>
  <c r="AA422" i="19"/>
  <c r="AB422" i="19"/>
  <c r="AC422" i="19"/>
  <c r="AD422" i="19"/>
  <c r="AE422" i="19"/>
  <c r="AF422" i="19"/>
  <c r="AG422" i="19"/>
  <c r="AH422" i="19"/>
  <c r="AI422" i="19"/>
  <c r="AJ422" i="19"/>
  <c r="AK422" i="19"/>
  <c r="AL422" i="19"/>
  <c r="AM422" i="19"/>
  <c r="B423" i="19"/>
  <c r="C423" i="19"/>
  <c r="D423" i="19"/>
  <c r="E423" i="19"/>
  <c r="F423" i="19"/>
  <c r="G423" i="19"/>
  <c r="H423" i="19"/>
  <c r="I423" i="19"/>
  <c r="J423" i="19"/>
  <c r="K423" i="19"/>
  <c r="L423" i="19"/>
  <c r="M423" i="19"/>
  <c r="N423" i="19"/>
  <c r="O423" i="19"/>
  <c r="P423" i="19"/>
  <c r="Q423" i="19"/>
  <c r="R423" i="19"/>
  <c r="S423" i="19"/>
  <c r="T423" i="19"/>
  <c r="U423" i="19"/>
  <c r="V423" i="19"/>
  <c r="W423" i="19"/>
  <c r="Y423" i="19"/>
  <c r="Z423" i="19"/>
  <c r="AA423" i="19"/>
  <c r="AB423" i="19"/>
  <c r="AC423" i="19"/>
  <c r="AD423" i="19"/>
  <c r="AE423" i="19"/>
  <c r="AF423" i="19"/>
  <c r="AG423" i="19"/>
  <c r="AH423" i="19"/>
  <c r="AI423" i="19"/>
  <c r="AJ423" i="19"/>
  <c r="AK423" i="19"/>
  <c r="AL423" i="19"/>
  <c r="AM423" i="19"/>
  <c r="B424" i="19"/>
  <c r="C424" i="19"/>
  <c r="D424" i="19"/>
  <c r="E424" i="19"/>
  <c r="F424" i="19"/>
  <c r="G424" i="19"/>
  <c r="H424" i="19"/>
  <c r="I424" i="19"/>
  <c r="J424" i="19"/>
  <c r="K424" i="19"/>
  <c r="L424" i="19"/>
  <c r="M424" i="19"/>
  <c r="N424" i="19"/>
  <c r="O424" i="19"/>
  <c r="P424" i="19"/>
  <c r="Q424" i="19"/>
  <c r="R424" i="19"/>
  <c r="S424" i="19"/>
  <c r="T424" i="19"/>
  <c r="U424" i="19"/>
  <c r="V424" i="19"/>
  <c r="W424" i="19"/>
  <c r="Y424" i="19"/>
  <c r="Z424" i="19"/>
  <c r="AA424" i="19"/>
  <c r="AB424" i="19"/>
  <c r="AC424" i="19"/>
  <c r="AD424" i="19"/>
  <c r="AE424" i="19"/>
  <c r="AF424" i="19"/>
  <c r="AG424" i="19"/>
  <c r="AH424" i="19"/>
  <c r="AI424" i="19"/>
  <c r="AJ424" i="19"/>
  <c r="AK424" i="19"/>
  <c r="AL424" i="19"/>
  <c r="AM424" i="19"/>
  <c r="B425" i="19"/>
  <c r="C425" i="19"/>
  <c r="D425" i="19"/>
  <c r="E425" i="19"/>
  <c r="F425" i="19"/>
  <c r="G425" i="19"/>
  <c r="H425" i="19"/>
  <c r="I425" i="19"/>
  <c r="J425" i="19"/>
  <c r="K425" i="19"/>
  <c r="L425" i="19"/>
  <c r="M425" i="19"/>
  <c r="N425" i="19"/>
  <c r="O425" i="19"/>
  <c r="P425" i="19"/>
  <c r="Q425" i="19"/>
  <c r="R425" i="19"/>
  <c r="S425" i="19"/>
  <c r="T425" i="19"/>
  <c r="U425" i="19"/>
  <c r="V425" i="19"/>
  <c r="W425" i="19"/>
  <c r="Y425" i="19"/>
  <c r="Z425" i="19"/>
  <c r="AA425" i="19"/>
  <c r="AB425" i="19"/>
  <c r="AC425" i="19"/>
  <c r="AD425" i="19"/>
  <c r="AE425" i="19"/>
  <c r="AF425" i="19"/>
  <c r="AG425" i="19"/>
  <c r="AH425" i="19"/>
  <c r="AI425" i="19"/>
  <c r="AJ425" i="19"/>
  <c r="AK425" i="19"/>
  <c r="AL425" i="19"/>
  <c r="AM425" i="19"/>
  <c r="B426" i="19"/>
  <c r="C426" i="19"/>
  <c r="D426" i="19"/>
  <c r="E426" i="19"/>
  <c r="F426" i="19"/>
  <c r="G426" i="19"/>
  <c r="H426" i="19"/>
  <c r="I426" i="19"/>
  <c r="J426" i="19"/>
  <c r="K426" i="19"/>
  <c r="L426" i="19"/>
  <c r="M426" i="19"/>
  <c r="N426" i="19"/>
  <c r="O426" i="19"/>
  <c r="P426" i="19"/>
  <c r="Q426" i="19"/>
  <c r="R426" i="19"/>
  <c r="S426" i="19"/>
  <c r="T426" i="19"/>
  <c r="U426" i="19"/>
  <c r="V426" i="19"/>
  <c r="W426" i="19"/>
  <c r="Y426" i="19"/>
  <c r="Z426" i="19"/>
  <c r="AA426" i="19"/>
  <c r="AB426" i="19"/>
  <c r="AC426" i="19"/>
  <c r="AD426" i="19"/>
  <c r="AE426" i="19"/>
  <c r="AF426" i="19"/>
  <c r="AG426" i="19"/>
  <c r="AH426" i="19"/>
  <c r="AI426" i="19"/>
  <c r="AJ426" i="19"/>
  <c r="AK426" i="19"/>
  <c r="AL426" i="19"/>
  <c r="AM426" i="19"/>
  <c r="B427" i="19"/>
  <c r="C427" i="19"/>
  <c r="D427" i="19"/>
  <c r="E427" i="19"/>
  <c r="F427" i="19"/>
  <c r="G427" i="19"/>
  <c r="H427" i="19"/>
  <c r="I427" i="19"/>
  <c r="J427" i="19"/>
  <c r="K427" i="19"/>
  <c r="L427" i="19"/>
  <c r="M427" i="19"/>
  <c r="N427" i="19"/>
  <c r="O427" i="19"/>
  <c r="P427" i="19"/>
  <c r="Q427" i="19"/>
  <c r="R427" i="19"/>
  <c r="S427" i="19"/>
  <c r="T427" i="19"/>
  <c r="U427" i="19"/>
  <c r="V427" i="19"/>
  <c r="W427" i="19"/>
  <c r="Y427" i="19"/>
  <c r="Z427" i="19"/>
  <c r="AA427" i="19"/>
  <c r="AB427" i="19"/>
  <c r="AC427" i="19"/>
  <c r="AD427" i="19"/>
  <c r="AE427" i="19"/>
  <c r="AF427" i="19"/>
  <c r="AG427" i="19"/>
  <c r="AH427" i="19"/>
  <c r="AI427" i="19"/>
  <c r="AJ427" i="19"/>
  <c r="AK427" i="19"/>
  <c r="AL427" i="19"/>
  <c r="AM427" i="19"/>
  <c r="B428" i="19"/>
  <c r="C428" i="19"/>
  <c r="D428" i="19"/>
  <c r="E428" i="19"/>
  <c r="F428" i="19"/>
  <c r="G428" i="19"/>
  <c r="H428" i="19"/>
  <c r="I428" i="19"/>
  <c r="J428" i="19"/>
  <c r="K428" i="19"/>
  <c r="L428" i="19"/>
  <c r="M428" i="19"/>
  <c r="N428" i="19"/>
  <c r="O428" i="19"/>
  <c r="P428" i="19"/>
  <c r="Q428" i="19"/>
  <c r="R428" i="19"/>
  <c r="S428" i="19"/>
  <c r="T428" i="19"/>
  <c r="U428" i="19"/>
  <c r="V428" i="19"/>
  <c r="W428" i="19"/>
  <c r="Y428" i="19"/>
  <c r="Z428" i="19"/>
  <c r="AA428" i="19"/>
  <c r="AB428" i="19"/>
  <c r="AC428" i="19"/>
  <c r="AD428" i="19"/>
  <c r="AE428" i="19"/>
  <c r="AF428" i="19"/>
  <c r="AG428" i="19"/>
  <c r="AH428" i="19"/>
  <c r="AI428" i="19"/>
  <c r="AJ428" i="19"/>
  <c r="AK428" i="19"/>
  <c r="AL428" i="19"/>
  <c r="AM428" i="19"/>
  <c r="B429" i="19"/>
  <c r="C429" i="19"/>
  <c r="D429" i="19"/>
  <c r="E429" i="19"/>
  <c r="F429" i="19"/>
  <c r="G429" i="19"/>
  <c r="H429" i="19"/>
  <c r="I429" i="19"/>
  <c r="J429" i="19"/>
  <c r="K429" i="19"/>
  <c r="L429" i="19"/>
  <c r="M429" i="19"/>
  <c r="N429" i="19"/>
  <c r="O429" i="19"/>
  <c r="P429" i="19"/>
  <c r="Q429" i="19"/>
  <c r="R429" i="19"/>
  <c r="S429" i="19"/>
  <c r="T429" i="19"/>
  <c r="U429" i="19"/>
  <c r="V429" i="19"/>
  <c r="W429" i="19"/>
  <c r="Y429" i="19"/>
  <c r="Z429" i="19"/>
  <c r="AA429" i="19"/>
  <c r="AB429" i="19"/>
  <c r="AC429" i="19"/>
  <c r="AD429" i="19"/>
  <c r="AE429" i="19"/>
  <c r="AF429" i="19"/>
  <c r="AG429" i="19"/>
  <c r="AH429" i="19"/>
  <c r="AI429" i="19"/>
  <c r="AJ429" i="19"/>
  <c r="AK429" i="19"/>
  <c r="AL429" i="19"/>
  <c r="AM429" i="19"/>
  <c r="B430" i="19"/>
  <c r="C430" i="19"/>
  <c r="D430" i="19"/>
  <c r="E430" i="19"/>
  <c r="F430" i="19"/>
  <c r="G430" i="19"/>
  <c r="H430" i="19"/>
  <c r="I430" i="19"/>
  <c r="J430" i="19"/>
  <c r="K430" i="19"/>
  <c r="L430" i="19"/>
  <c r="M430" i="19"/>
  <c r="N430" i="19"/>
  <c r="O430" i="19"/>
  <c r="P430" i="19"/>
  <c r="Q430" i="19"/>
  <c r="R430" i="19"/>
  <c r="S430" i="19"/>
  <c r="T430" i="19"/>
  <c r="U430" i="19"/>
  <c r="V430" i="19"/>
  <c r="W430" i="19"/>
  <c r="Y430" i="19"/>
  <c r="Z430" i="19"/>
  <c r="AA430" i="19"/>
  <c r="AB430" i="19"/>
  <c r="AC430" i="19"/>
  <c r="AD430" i="19"/>
  <c r="AE430" i="19"/>
  <c r="AF430" i="19"/>
  <c r="AG430" i="19"/>
  <c r="AH430" i="19"/>
  <c r="AI430" i="19"/>
  <c r="AJ430" i="19"/>
  <c r="AK430" i="19"/>
  <c r="AL430" i="19"/>
  <c r="AM430" i="19"/>
  <c r="B431" i="19"/>
  <c r="C431" i="19"/>
  <c r="D431" i="19"/>
  <c r="E431" i="19"/>
  <c r="F431" i="19"/>
  <c r="G431" i="19"/>
  <c r="H431" i="19"/>
  <c r="I431" i="19"/>
  <c r="J431" i="19"/>
  <c r="K431" i="19"/>
  <c r="L431" i="19"/>
  <c r="M431" i="19"/>
  <c r="N431" i="19"/>
  <c r="O431" i="19"/>
  <c r="P431" i="19"/>
  <c r="Q431" i="19"/>
  <c r="R431" i="19"/>
  <c r="S431" i="19"/>
  <c r="T431" i="19"/>
  <c r="U431" i="19"/>
  <c r="V431" i="19"/>
  <c r="W431" i="19"/>
  <c r="Y431" i="19"/>
  <c r="Z431" i="19"/>
  <c r="AA431" i="19"/>
  <c r="AB431" i="19"/>
  <c r="AC431" i="19"/>
  <c r="AD431" i="19"/>
  <c r="AE431" i="19"/>
  <c r="AF431" i="19"/>
  <c r="AG431" i="19"/>
  <c r="AH431" i="19"/>
  <c r="AI431" i="19"/>
  <c r="AJ431" i="19"/>
  <c r="AK431" i="19"/>
  <c r="AL431" i="19"/>
  <c r="AM431" i="19"/>
  <c r="B432" i="19"/>
  <c r="C432" i="19"/>
  <c r="D432" i="19"/>
  <c r="E432" i="19"/>
  <c r="F432" i="19"/>
  <c r="G432" i="19"/>
  <c r="H432" i="19"/>
  <c r="I432" i="19"/>
  <c r="J432" i="19"/>
  <c r="K432" i="19"/>
  <c r="L432" i="19"/>
  <c r="M432" i="19"/>
  <c r="N432" i="19"/>
  <c r="O432" i="19"/>
  <c r="P432" i="19"/>
  <c r="Q432" i="19"/>
  <c r="R432" i="19"/>
  <c r="S432" i="19"/>
  <c r="T432" i="19"/>
  <c r="U432" i="19"/>
  <c r="V432" i="19"/>
  <c r="W432" i="19"/>
  <c r="Y432" i="19"/>
  <c r="Z432" i="19"/>
  <c r="AA432" i="19"/>
  <c r="AB432" i="19"/>
  <c r="AC432" i="19"/>
  <c r="AD432" i="19"/>
  <c r="AE432" i="19"/>
  <c r="AF432" i="19"/>
  <c r="AG432" i="19"/>
  <c r="AH432" i="19"/>
  <c r="AI432" i="19"/>
  <c r="AJ432" i="19"/>
  <c r="AK432" i="19"/>
  <c r="AL432" i="19"/>
  <c r="AM432" i="19"/>
  <c r="B433" i="19"/>
  <c r="C433" i="19"/>
  <c r="D433" i="19"/>
  <c r="E433" i="19"/>
  <c r="F433" i="19"/>
  <c r="G433" i="19"/>
  <c r="H433" i="19"/>
  <c r="I433" i="19"/>
  <c r="J433" i="19"/>
  <c r="K433" i="19"/>
  <c r="L433" i="19"/>
  <c r="M433" i="19"/>
  <c r="N433" i="19"/>
  <c r="O433" i="19"/>
  <c r="P433" i="19"/>
  <c r="Q433" i="19"/>
  <c r="R433" i="19"/>
  <c r="S433" i="19"/>
  <c r="T433" i="19"/>
  <c r="U433" i="19"/>
  <c r="V433" i="19"/>
  <c r="W433" i="19"/>
  <c r="Y433" i="19"/>
  <c r="Z433" i="19"/>
  <c r="AA433" i="19"/>
  <c r="AB433" i="19"/>
  <c r="AC433" i="19"/>
  <c r="AD433" i="19"/>
  <c r="AE433" i="19"/>
  <c r="AF433" i="19"/>
  <c r="AG433" i="19"/>
  <c r="AH433" i="19"/>
  <c r="AI433" i="19"/>
  <c r="AJ433" i="19"/>
  <c r="AK433" i="19"/>
  <c r="AL433" i="19"/>
  <c r="AM433" i="19"/>
  <c r="B434" i="19"/>
  <c r="C434" i="19"/>
  <c r="D434" i="19"/>
  <c r="E434" i="19"/>
  <c r="F434" i="19"/>
  <c r="G434" i="19"/>
  <c r="H434" i="19"/>
  <c r="I434" i="19"/>
  <c r="J434" i="19"/>
  <c r="K434" i="19"/>
  <c r="L434" i="19"/>
  <c r="M434" i="19"/>
  <c r="N434" i="19"/>
  <c r="O434" i="19"/>
  <c r="P434" i="19"/>
  <c r="Q434" i="19"/>
  <c r="R434" i="19"/>
  <c r="S434" i="19"/>
  <c r="T434" i="19"/>
  <c r="U434" i="19"/>
  <c r="V434" i="19"/>
  <c r="W434" i="19"/>
  <c r="Y434" i="19"/>
  <c r="Z434" i="19"/>
  <c r="AA434" i="19"/>
  <c r="AB434" i="19"/>
  <c r="AC434" i="19"/>
  <c r="AD434" i="19"/>
  <c r="AE434" i="19"/>
  <c r="AF434" i="19"/>
  <c r="AG434" i="19"/>
  <c r="AH434" i="19"/>
  <c r="AI434" i="19"/>
  <c r="AJ434" i="19"/>
  <c r="AK434" i="19"/>
  <c r="AL434" i="19"/>
  <c r="AM434" i="19"/>
  <c r="B435" i="19"/>
  <c r="C435" i="19"/>
  <c r="D435" i="19"/>
  <c r="E435" i="19"/>
  <c r="F435" i="19"/>
  <c r="G435" i="19"/>
  <c r="H435" i="19"/>
  <c r="I435" i="19"/>
  <c r="J435" i="19"/>
  <c r="K435" i="19"/>
  <c r="L435" i="19"/>
  <c r="M435" i="19"/>
  <c r="N435" i="19"/>
  <c r="O435" i="19"/>
  <c r="P435" i="19"/>
  <c r="Q435" i="19"/>
  <c r="R435" i="19"/>
  <c r="S435" i="19"/>
  <c r="T435" i="19"/>
  <c r="U435" i="19"/>
  <c r="V435" i="19"/>
  <c r="W435" i="19"/>
  <c r="Y435" i="19"/>
  <c r="Z435" i="19"/>
  <c r="AA435" i="19"/>
  <c r="AB435" i="19"/>
  <c r="AC435" i="19"/>
  <c r="AD435" i="19"/>
  <c r="AE435" i="19"/>
  <c r="AF435" i="19"/>
  <c r="AG435" i="19"/>
  <c r="AH435" i="19"/>
  <c r="AI435" i="19"/>
  <c r="AJ435" i="19"/>
  <c r="AK435" i="19"/>
  <c r="AL435" i="19"/>
  <c r="AM435" i="19"/>
  <c r="B436" i="19"/>
  <c r="C436" i="19"/>
  <c r="D436" i="19"/>
  <c r="E436" i="19"/>
  <c r="F436" i="19"/>
  <c r="G436" i="19"/>
  <c r="H436" i="19"/>
  <c r="I436" i="19"/>
  <c r="J436" i="19"/>
  <c r="K436" i="19"/>
  <c r="L436" i="19"/>
  <c r="M436" i="19"/>
  <c r="N436" i="19"/>
  <c r="O436" i="19"/>
  <c r="P436" i="19"/>
  <c r="Q436" i="19"/>
  <c r="R436" i="19"/>
  <c r="S436" i="19"/>
  <c r="T436" i="19"/>
  <c r="U436" i="19"/>
  <c r="V436" i="19"/>
  <c r="W436" i="19"/>
  <c r="Y436" i="19"/>
  <c r="Z436" i="19"/>
  <c r="AA436" i="19"/>
  <c r="AB436" i="19"/>
  <c r="AC436" i="19"/>
  <c r="AD436" i="19"/>
  <c r="AE436" i="19"/>
  <c r="AF436" i="19"/>
  <c r="AG436" i="19"/>
  <c r="AH436" i="19"/>
  <c r="AI436" i="19"/>
  <c r="AJ436" i="19"/>
  <c r="AK436" i="19"/>
  <c r="AL436" i="19"/>
  <c r="AM436" i="19"/>
  <c r="B437" i="19"/>
  <c r="C437" i="19"/>
  <c r="D437" i="19"/>
  <c r="E437" i="19"/>
  <c r="F437" i="19"/>
  <c r="G437" i="19"/>
  <c r="H437" i="19"/>
  <c r="I437" i="19"/>
  <c r="J437" i="19"/>
  <c r="K437" i="19"/>
  <c r="L437" i="19"/>
  <c r="M437" i="19"/>
  <c r="N437" i="19"/>
  <c r="O437" i="19"/>
  <c r="P437" i="19"/>
  <c r="Q437" i="19"/>
  <c r="R437" i="19"/>
  <c r="S437" i="19"/>
  <c r="T437" i="19"/>
  <c r="U437" i="19"/>
  <c r="V437" i="19"/>
  <c r="W437" i="19"/>
  <c r="Y437" i="19"/>
  <c r="Z437" i="19"/>
  <c r="AA437" i="19"/>
  <c r="AB437" i="19"/>
  <c r="AC437" i="19"/>
  <c r="AD437" i="19"/>
  <c r="AE437" i="19"/>
  <c r="AF437" i="19"/>
  <c r="AG437" i="19"/>
  <c r="AH437" i="19"/>
  <c r="AI437" i="19"/>
  <c r="AJ437" i="19"/>
  <c r="AK437" i="19"/>
  <c r="AL437" i="19"/>
  <c r="AM437" i="19"/>
  <c r="B438" i="19"/>
  <c r="C438" i="19"/>
  <c r="D438" i="19"/>
  <c r="E438" i="19"/>
  <c r="F438" i="19"/>
  <c r="G438" i="19"/>
  <c r="H438" i="19"/>
  <c r="I438" i="19"/>
  <c r="J438" i="19"/>
  <c r="K438" i="19"/>
  <c r="L438" i="19"/>
  <c r="M438" i="19"/>
  <c r="N438" i="19"/>
  <c r="O438" i="19"/>
  <c r="P438" i="19"/>
  <c r="Q438" i="19"/>
  <c r="R438" i="19"/>
  <c r="S438" i="19"/>
  <c r="T438" i="19"/>
  <c r="U438" i="19"/>
  <c r="V438" i="19"/>
  <c r="W438" i="19"/>
  <c r="Y438" i="19"/>
  <c r="Z438" i="19"/>
  <c r="AA438" i="19"/>
  <c r="AB438" i="19"/>
  <c r="AC438" i="19"/>
  <c r="AD438" i="19"/>
  <c r="AE438" i="19"/>
  <c r="AF438" i="19"/>
  <c r="AG438" i="19"/>
  <c r="AH438" i="19"/>
  <c r="AI438" i="19"/>
  <c r="AJ438" i="19"/>
  <c r="AK438" i="19"/>
  <c r="AL438" i="19"/>
  <c r="AM438" i="19"/>
  <c r="B439" i="19"/>
  <c r="C439" i="19"/>
  <c r="D439" i="19"/>
  <c r="E439" i="19"/>
  <c r="F439" i="19"/>
  <c r="G439" i="19"/>
  <c r="H439" i="19"/>
  <c r="I439" i="19"/>
  <c r="J439" i="19"/>
  <c r="K439" i="19"/>
  <c r="L439" i="19"/>
  <c r="M439" i="19"/>
  <c r="N439" i="19"/>
  <c r="O439" i="19"/>
  <c r="P439" i="19"/>
  <c r="Q439" i="19"/>
  <c r="R439" i="19"/>
  <c r="S439" i="19"/>
  <c r="T439" i="19"/>
  <c r="U439" i="19"/>
  <c r="V439" i="19"/>
  <c r="W439" i="19"/>
  <c r="Y439" i="19"/>
  <c r="Z439" i="19"/>
  <c r="AA439" i="19"/>
  <c r="AB439" i="19"/>
  <c r="AC439" i="19"/>
  <c r="AD439" i="19"/>
  <c r="AE439" i="19"/>
  <c r="AF439" i="19"/>
  <c r="AG439" i="19"/>
  <c r="AH439" i="19"/>
  <c r="AI439" i="19"/>
  <c r="AJ439" i="19"/>
  <c r="AK439" i="19"/>
  <c r="AL439" i="19"/>
  <c r="AM439" i="19"/>
  <c r="B440" i="19"/>
  <c r="C440" i="19"/>
  <c r="D440" i="19"/>
  <c r="E440" i="19"/>
  <c r="F440" i="19"/>
  <c r="G440" i="19"/>
  <c r="H440" i="19"/>
  <c r="I440" i="19"/>
  <c r="J440" i="19"/>
  <c r="K440" i="19"/>
  <c r="L440" i="19"/>
  <c r="M440" i="19"/>
  <c r="N440" i="19"/>
  <c r="O440" i="19"/>
  <c r="P440" i="19"/>
  <c r="Q440" i="19"/>
  <c r="R440" i="19"/>
  <c r="S440" i="19"/>
  <c r="T440" i="19"/>
  <c r="U440" i="19"/>
  <c r="V440" i="19"/>
  <c r="W440" i="19"/>
  <c r="Y440" i="19"/>
  <c r="Z440" i="19"/>
  <c r="AA440" i="19"/>
  <c r="AB440" i="19"/>
  <c r="AC440" i="19"/>
  <c r="AD440" i="19"/>
  <c r="AE440" i="19"/>
  <c r="AF440" i="19"/>
  <c r="AG440" i="19"/>
  <c r="AH440" i="19"/>
  <c r="AI440" i="19"/>
  <c r="AJ440" i="19"/>
  <c r="AK440" i="19"/>
  <c r="AL440" i="19"/>
  <c r="AM440" i="19"/>
  <c r="B441" i="19"/>
  <c r="C441" i="19"/>
  <c r="D441" i="19"/>
  <c r="E441" i="19"/>
  <c r="F441" i="19"/>
  <c r="G441" i="19"/>
  <c r="H441" i="19"/>
  <c r="I441" i="19"/>
  <c r="J441" i="19"/>
  <c r="K441" i="19"/>
  <c r="L441" i="19"/>
  <c r="M441" i="19"/>
  <c r="N441" i="19"/>
  <c r="O441" i="19"/>
  <c r="P441" i="19"/>
  <c r="Q441" i="19"/>
  <c r="R441" i="19"/>
  <c r="S441" i="19"/>
  <c r="T441" i="19"/>
  <c r="U441" i="19"/>
  <c r="V441" i="19"/>
  <c r="W441" i="19"/>
  <c r="Y441" i="19"/>
  <c r="Z441" i="19"/>
  <c r="AA441" i="19"/>
  <c r="AB441" i="19"/>
  <c r="AC441" i="19"/>
  <c r="AD441" i="19"/>
  <c r="AE441" i="19"/>
  <c r="AF441" i="19"/>
  <c r="AG441" i="19"/>
  <c r="AH441" i="19"/>
  <c r="AI441" i="19"/>
  <c r="AJ441" i="19"/>
  <c r="AK441" i="19"/>
  <c r="AL441" i="19"/>
  <c r="AM441" i="19"/>
  <c r="B442" i="19"/>
  <c r="C442" i="19"/>
  <c r="D442" i="19"/>
  <c r="E442" i="19"/>
  <c r="F442" i="19"/>
  <c r="G442" i="19"/>
  <c r="H442" i="19"/>
  <c r="I442" i="19"/>
  <c r="J442" i="19"/>
  <c r="K442" i="19"/>
  <c r="L442" i="19"/>
  <c r="M442" i="19"/>
  <c r="N442" i="19"/>
  <c r="O442" i="19"/>
  <c r="P442" i="19"/>
  <c r="Q442" i="19"/>
  <c r="R442" i="19"/>
  <c r="S442" i="19"/>
  <c r="T442" i="19"/>
  <c r="U442" i="19"/>
  <c r="V442" i="19"/>
  <c r="W442" i="19"/>
  <c r="Y442" i="19"/>
  <c r="Z442" i="19"/>
  <c r="AA442" i="19"/>
  <c r="AB442" i="19"/>
  <c r="AC442" i="19"/>
  <c r="AD442" i="19"/>
  <c r="AE442" i="19"/>
  <c r="AF442" i="19"/>
  <c r="AG442" i="19"/>
  <c r="AH442" i="19"/>
  <c r="AI442" i="19"/>
  <c r="AJ442" i="19"/>
  <c r="AK442" i="19"/>
  <c r="AL442" i="19"/>
  <c r="AM442" i="19"/>
  <c r="B443" i="19"/>
  <c r="C443" i="19"/>
  <c r="D443" i="19"/>
  <c r="E443" i="19"/>
  <c r="F443" i="19"/>
  <c r="G443" i="19"/>
  <c r="H443" i="19"/>
  <c r="I443" i="19"/>
  <c r="J443" i="19"/>
  <c r="K443" i="19"/>
  <c r="L443" i="19"/>
  <c r="M443" i="19"/>
  <c r="N443" i="19"/>
  <c r="O443" i="19"/>
  <c r="P443" i="19"/>
  <c r="Q443" i="19"/>
  <c r="R443" i="19"/>
  <c r="S443" i="19"/>
  <c r="T443" i="19"/>
  <c r="U443" i="19"/>
  <c r="V443" i="19"/>
  <c r="W443" i="19"/>
  <c r="Y443" i="19"/>
  <c r="Z443" i="19"/>
  <c r="AA443" i="19"/>
  <c r="AB443" i="19"/>
  <c r="AC443" i="19"/>
  <c r="AD443" i="19"/>
  <c r="AE443" i="19"/>
  <c r="AF443" i="19"/>
  <c r="AG443" i="19"/>
  <c r="AH443" i="19"/>
  <c r="AI443" i="19"/>
  <c r="AJ443" i="19"/>
  <c r="AK443" i="19"/>
  <c r="AL443" i="19"/>
  <c r="AM443" i="19"/>
  <c r="B444" i="19"/>
  <c r="C444" i="19"/>
  <c r="D444" i="19"/>
  <c r="E444" i="19"/>
  <c r="F444" i="19"/>
  <c r="G444" i="19"/>
  <c r="H444" i="19"/>
  <c r="I444" i="19"/>
  <c r="J444" i="19"/>
  <c r="K444" i="19"/>
  <c r="L444" i="19"/>
  <c r="M444" i="19"/>
  <c r="N444" i="19"/>
  <c r="O444" i="19"/>
  <c r="P444" i="19"/>
  <c r="Q444" i="19"/>
  <c r="R444" i="19"/>
  <c r="S444" i="19"/>
  <c r="T444" i="19"/>
  <c r="U444" i="19"/>
  <c r="V444" i="19"/>
  <c r="W444" i="19"/>
  <c r="Y444" i="19"/>
  <c r="Z444" i="19"/>
  <c r="AA444" i="19"/>
  <c r="AB444" i="19"/>
  <c r="AC444" i="19"/>
  <c r="AD444" i="19"/>
  <c r="AE444" i="19"/>
  <c r="AF444" i="19"/>
  <c r="AG444" i="19"/>
  <c r="AH444" i="19"/>
  <c r="AI444" i="19"/>
  <c r="AJ444" i="19"/>
  <c r="AK444" i="19"/>
  <c r="AL444" i="19"/>
  <c r="AM444" i="19"/>
  <c r="B445" i="19"/>
  <c r="C445" i="19"/>
  <c r="D445" i="19"/>
  <c r="E445" i="19"/>
  <c r="F445" i="19"/>
  <c r="G445" i="19"/>
  <c r="H445" i="19"/>
  <c r="I445" i="19"/>
  <c r="J445" i="19"/>
  <c r="K445" i="19"/>
  <c r="L445" i="19"/>
  <c r="M445" i="19"/>
  <c r="N445" i="19"/>
  <c r="O445" i="19"/>
  <c r="P445" i="19"/>
  <c r="Q445" i="19"/>
  <c r="R445" i="19"/>
  <c r="S445" i="19"/>
  <c r="T445" i="19"/>
  <c r="U445" i="19"/>
  <c r="V445" i="19"/>
  <c r="W445" i="19"/>
  <c r="Y445" i="19"/>
  <c r="Z445" i="19"/>
  <c r="AA445" i="19"/>
  <c r="AB445" i="19"/>
  <c r="AC445" i="19"/>
  <c r="AD445" i="19"/>
  <c r="AE445" i="19"/>
  <c r="AF445" i="19"/>
  <c r="AG445" i="19"/>
  <c r="AH445" i="19"/>
  <c r="AI445" i="19"/>
  <c r="AJ445" i="19"/>
  <c r="AK445" i="19"/>
  <c r="AL445" i="19"/>
  <c r="AM445" i="19"/>
  <c r="B446" i="19"/>
  <c r="C446" i="19"/>
  <c r="D446" i="19"/>
  <c r="E446" i="19"/>
  <c r="F446" i="19"/>
  <c r="G446" i="19"/>
  <c r="H446" i="19"/>
  <c r="I446" i="19"/>
  <c r="J446" i="19"/>
  <c r="K446" i="19"/>
  <c r="L446" i="19"/>
  <c r="M446" i="19"/>
  <c r="N446" i="19"/>
  <c r="O446" i="19"/>
  <c r="P446" i="19"/>
  <c r="Q446" i="19"/>
  <c r="R446" i="19"/>
  <c r="S446" i="19"/>
  <c r="T446" i="19"/>
  <c r="U446" i="19"/>
  <c r="V446" i="19"/>
  <c r="W446" i="19"/>
  <c r="Y446" i="19"/>
  <c r="Z446" i="19"/>
  <c r="AA446" i="19"/>
  <c r="AB446" i="19"/>
  <c r="AC446" i="19"/>
  <c r="AD446" i="19"/>
  <c r="AE446" i="19"/>
  <c r="AF446" i="19"/>
  <c r="AG446" i="19"/>
  <c r="AH446" i="19"/>
  <c r="AI446" i="19"/>
  <c r="AJ446" i="19"/>
  <c r="AK446" i="19"/>
  <c r="AL446" i="19"/>
  <c r="AM446" i="19"/>
  <c r="B447" i="19"/>
  <c r="C447" i="19"/>
  <c r="D447" i="19"/>
  <c r="E447" i="19"/>
  <c r="F447" i="19"/>
  <c r="G447" i="19"/>
  <c r="H447" i="19"/>
  <c r="I447" i="19"/>
  <c r="J447" i="19"/>
  <c r="K447" i="19"/>
  <c r="L447" i="19"/>
  <c r="M447" i="19"/>
  <c r="N447" i="19"/>
  <c r="O447" i="19"/>
  <c r="P447" i="19"/>
  <c r="Q447" i="19"/>
  <c r="R447" i="19"/>
  <c r="S447" i="19"/>
  <c r="T447" i="19"/>
  <c r="U447" i="19"/>
  <c r="V447" i="19"/>
  <c r="W447" i="19"/>
  <c r="Y447" i="19"/>
  <c r="Z447" i="19"/>
  <c r="AA447" i="19"/>
  <c r="AB447" i="19"/>
  <c r="AC447" i="19"/>
  <c r="AD447" i="19"/>
  <c r="AE447" i="19"/>
  <c r="AF447" i="19"/>
  <c r="AG447" i="19"/>
  <c r="AH447" i="19"/>
  <c r="AI447" i="19"/>
  <c r="AJ447" i="19"/>
  <c r="AK447" i="19"/>
  <c r="AL447" i="19"/>
  <c r="AM447" i="19"/>
  <c r="B448" i="19"/>
  <c r="C448" i="19"/>
  <c r="D448" i="19"/>
  <c r="E448" i="19"/>
  <c r="F448" i="19"/>
  <c r="G448" i="19"/>
  <c r="H448" i="19"/>
  <c r="I448" i="19"/>
  <c r="J448" i="19"/>
  <c r="K448" i="19"/>
  <c r="L448" i="19"/>
  <c r="M448" i="19"/>
  <c r="N448" i="19"/>
  <c r="O448" i="19"/>
  <c r="P448" i="19"/>
  <c r="Q448" i="19"/>
  <c r="R448" i="19"/>
  <c r="S448" i="19"/>
  <c r="T448" i="19"/>
  <c r="U448" i="19"/>
  <c r="V448" i="19"/>
  <c r="W448" i="19"/>
  <c r="Y448" i="19"/>
  <c r="Z448" i="19"/>
  <c r="AA448" i="19"/>
  <c r="AB448" i="19"/>
  <c r="AC448" i="19"/>
  <c r="AD448" i="19"/>
  <c r="AE448" i="19"/>
  <c r="AF448" i="19"/>
  <c r="AG448" i="19"/>
  <c r="AH448" i="19"/>
  <c r="AI448" i="19"/>
  <c r="AJ448" i="19"/>
  <c r="AK448" i="19"/>
  <c r="AL448" i="19"/>
  <c r="AM448" i="19"/>
  <c r="B449" i="19"/>
  <c r="C449" i="19"/>
  <c r="D449" i="19"/>
  <c r="E449" i="19"/>
  <c r="F449" i="19"/>
  <c r="G449" i="19"/>
  <c r="H449" i="19"/>
  <c r="I449" i="19"/>
  <c r="J449" i="19"/>
  <c r="K449" i="19"/>
  <c r="L449" i="19"/>
  <c r="M449" i="19"/>
  <c r="N449" i="19"/>
  <c r="O449" i="19"/>
  <c r="P449" i="19"/>
  <c r="Q449" i="19"/>
  <c r="R449" i="19"/>
  <c r="S449" i="19"/>
  <c r="T449" i="19"/>
  <c r="U449" i="19"/>
  <c r="V449" i="19"/>
  <c r="W449" i="19"/>
  <c r="Y449" i="19"/>
  <c r="Z449" i="19"/>
  <c r="AA449" i="19"/>
  <c r="AB449" i="19"/>
  <c r="AC449" i="19"/>
  <c r="AD449" i="19"/>
  <c r="AE449" i="19"/>
  <c r="AF449" i="19"/>
  <c r="AG449" i="19"/>
  <c r="AH449" i="19"/>
  <c r="AI449" i="19"/>
  <c r="AJ449" i="19"/>
  <c r="AK449" i="19"/>
  <c r="AL449" i="19"/>
  <c r="AM449" i="19"/>
  <c r="B450" i="19"/>
  <c r="C450" i="19"/>
  <c r="D450" i="19"/>
  <c r="E450" i="19"/>
  <c r="F450" i="19"/>
  <c r="G450" i="19"/>
  <c r="H450" i="19"/>
  <c r="I450" i="19"/>
  <c r="J450" i="19"/>
  <c r="K450" i="19"/>
  <c r="L450" i="19"/>
  <c r="M450" i="19"/>
  <c r="N450" i="19"/>
  <c r="O450" i="19"/>
  <c r="P450" i="19"/>
  <c r="Q450" i="19"/>
  <c r="R450" i="19"/>
  <c r="S450" i="19"/>
  <c r="T450" i="19"/>
  <c r="U450" i="19"/>
  <c r="V450" i="19"/>
  <c r="W450" i="19"/>
  <c r="Y450" i="19"/>
  <c r="Z450" i="19"/>
  <c r="AA450" i="19"/>
  <c r="AB450" i="19"/>
  <c r="AC450" i="19"/>
  <c r="AD450" i="19"/>
  <c r="AE450" i="19"/>
  <c r="AF450" i="19"/>
  <c r="AG450" i="19"/>
  <c r="AH450" i="19"/>
  <c r="AI450" i="19"/>
  <c r="AJ450" i="19"/>
  <c r="AK450" i="19"/>
  <c r="AL450" i="19"/>
  <c r="AM450" i="19"/>
  <c r="B451" i="19"/>
  <c r="C451" i="19"/>
  <c r="D451" i="19"/>
  <c r="E451" i="19"/>
  <c r="F451" i="19"/>
  <c r="G451" i="19"/>
  <c r="H451" i="19"/>
  <c r="I451" i="19"/>
  <c r="J451" i="19"/>
  <c r="K451" i="19"/>
  <c r="L451" i="19"/>
  <c r="M451" i="19"/>
  <c r="N451" i="19"/>
  <c r="O451" i="19"/>
  <c r="P451" i="19"/>
  <c r="Q451" i="19"/>
  <c r="R451" i="19"/>
  <c r="S451" i="19"/>
  <c r="T451" i="19"/>
  <c r="U451" i="19"/>
  <c r="V451" i="19"/>
  <c r="W451" i="19"/>
  <c r="Y451" i="19"/>
  <c r="Z451" i="19"/>
  <c r="AA451" i="19"/>
  <c r="AB451" i="19"/>
  <c r="AC451" i="19"/>
  <c r="AD451" i="19"/>
  <c r="AE451" i="19"/>
  <c r="AF451" i="19"/>
  <c r="AG451" i="19"/>
  <c r="AH451" i="19"/>
  <c r="AI451" i="19"/>
  <c r="AJ451" i="19"/>
  <c r="AK451" i="19"/>
  <c r="AL451" i="19"/>
  <c r="AM451" i="19"/>
  <c r="B452" i="19"/>
  <c r="C452" i="19"/>
  <c r="D452" i="19"/>
  <c r="E452" i="19"/>
  <c r="F452" i="19"/>
  <c r="G452" i="19"/>
  <c r="H452" i="19"/>
  <c r="I452" i="19"/>
  <c r="J452" i="19"/>
  <c r="K452" i="19"/>
  <c r="L452" i="19"/>
  <c r="M452" i="19"/>
  <c r="N452" i="19"/>
  <c r="O452" i="19"/>
  <c r="P452" i="19"/>
  <c r="Q452" i="19"/>
  <c r="R452" i="19"/>
  <c r="S452" i="19"/>
  <c r="T452" i="19"/>
  <c r="U452" i="19"/>
  <c r="V452" i="19"/>
  <c r="W452" i="19"/>
  <c r="Y452" i="19"/>
  <c r="Z452" i="19"/>
  <c r="AA452" i="19"/>
  <c r="AB452" i="19"/>
  <c r="AC452" i="19"/>
  <c r="AD452" i="19"/>
  <c r="AE452" i="19"/>
  <c r="AF452" i="19"/>
  <c r="AG452" i="19"/>
  <c r="AH452" i="19"/>
  <c r="AI452" i="19"/>
  <c r="AJ452" i="19"/>
  <c r="AK452" i="19"/>
  <c r="AL452" i="19"/>
  <c r="AM452" i="19"/>
  <c r="B453" i="19"/>
  <c r="C453" i="19"/>
  <c r="D453" i="19"/>
  <c r="E453" i="19"/>
  <c r="F453" i="19"/>
  <c r="G453" i="19"/>
  <c r="H453" i="19"/>
  <c r="I453" i="19"/>
  <c r="J453" i="19"/>
  <c r="K453" i="19"/>
  <c r="L453" i="19"/>
  <c r="M453" i="19"/>
  <c r="N453" i="19"/>
  <c r="O453" i="19"/>
  <c r="P453" i="19"/>
  <c r="Q453" i="19"/>
  <c r="R453" i="19"/>
  <c r="S453" i="19"/>
  <c r="T453" i="19"/>
  <c r="U453" i="19"/>
  <c r="V453" i="19"/>
  <c r="W453" i="19"/>
  <c r="Y453" i="19"/>
  <c r="Z453" i="19"/>
  <c r="AA453" i="19"/>
  <c r="AB453" i="19"/>
  <c r="AC453" i="19"/>
  <c r="AD453" i="19"/>
  <c r="AE453" i="19"/>
  <c r="AF453" i="19"/>
  <c r="AG453" i="19"/>
  <c r="AH453" i="19"/>
  <c r="AI453" i="19"/>
  <c r="AJ453" i="19"/>
  <c r="AK453" i="19"/>
  <c r="AL453" i="19"/>
  <c r="AM453" i="19"/>
  <c r="B454" i="19"/>
  <c r="C454" i="19"/>
  <c r="D454" i="19"/>
  <c r="E454" i="19"/>
  <c r="F454" i="19"/>
  <c r="G454" i="19"/>
  <c r="H454" i="19"/>
  <c r="I454" i="19"/>
  <c r="J454" i="19"/>
  <c r="K454" i="19"/>
  <c r="L454" i="19"/>
  <c r="M454" i="19"/>
  <c r="N454" i="19"/>
  <c r="O454" i="19"/>
  <c r="P454" i="19"/>
  <c r="Q454" i="19"/>
  <c r="R454" i="19"/>
  <c r="S454" i="19"/>
  <c r="T454" i="19"/>
  <c r="U454" i="19"/>
  <c r="V454" i="19"/>
  <c r="W454" i="19"/>
  <c r="Y454" i="19"/>
  <c r="Z454" i="19"/>
  <c r="AA454" i="19"/>
  <c r="AB454" i="19"/>
  <c r="AC454" i="19"/>
  <c r="AD454" i="19"/>
  <c r="AE454" i="19"/>
  <c r="AF454" i="19"/>
  <c r="AG454" i="19"/>
  <c r="AH454" i="19"/>
  <c r="AI454" i="19"/>
  <c r="AJ454" i="19"/>
  <c r="AK454" i="19"/>
  <c r="AL454" i="19"/>
  <c r="AM454" i="19"/>
  <c r="B455" i="19"/>
  <c r="C455" i="19"/>
  <c r="D455" i="19"/>
  <c r="E455" i="19"/>
  <c r="F455" i="19"/>
  <c r="G455" i="19"/>
  <c r="H455" i="19"/>
  <c r="I455" i="19"/>
  <c r="J455" i="19"/>
  <c r="K455" i="19"/>
  <c r="L455" i="19"/>
  <c r="M455" i="19"/>
  <c r="N455" i="19"/>
  <c r="O455" i="19"/>
  <c r="P455" i="19"/>
  <c r="Q455" i="19"/>
  <c r="R455" i="19"/>
  <c r="S455" i="19"/>
  <c r="T455" i="19"/>
  <c r="U455" i="19"/>
  <c r="V455" i="19"/>
  <c r="W455" i="19"/>
  <c r="Y455" i="19"/>
  <c r="Z455" i="19"/>
  <c r="AA455" i="19"/>
  <c r="AB455" i="19"/>
  <c r="AC455" i="19"/>
  <c r="AD455" i="19"/>
  <c r="AE455" i="19"/>
  <c r="AF455" i="19"/>
  <c r="AG455" i="19"/>
  <c r="AH455" i="19"/>
  <c r="AI455" i="19"/>
  <c r="AJ455" i="19"/>
  <c r="AK455" i="19"/>
  <c r="AL455" i="19"/>
  <c r="AM455" i="19"/>
  <c r="B456" i="19"/>
  <c r="C456" i="19"/>
  <c r="D456" i="19"/>
  <c r="E456" i="19"/>
  <c r="F456" i="19"/>
  <c r="G456" i="19"/>
  <c r="H456" i="19"/>
  <c r="I456" i="19"/>
  <c r="J456" i="19"/>
  <c r="K456" i="19"/>
  <c r="L456" i="19"/>
  <c r="M456" i="19"/>
  <c r="N456" i="19"/>
  <c r="O456" i="19"/>
  <c r="P456" i="19"/>
  <c r="Q456" i="19"/>
  <c r="R456" i="19"/>
  <c r="S456" i="19"/>
  <c r="T456" i="19"/>
  <c r="U456" i="19"/>
  <c r="V456" i="19"/>
  <c r="W456" i="19"/>
  <c r="Y456" i="19"/>
  <c r="Z456" i="19"/>
  <c r="AA456" i="19"/>
  <c r="AB456" i="19"/>
  <c r="AC456" i="19"/>
  <c r="AD456" i="19"/>
  <c r="AE456" i="19"/>
  <c r="AF456" i="19"/>
  <c r="AG456" i="19"/>
  <c r="AH456" i="19"/>
  <c r="AI456" i="19"/>
  <c r="AJ456" i="19"/>
  <c r="AK456" i="19"/>
  <c r="AL456" i="19"/>
  <c r="AM456" i="19"/>
  <c r="B457" i="19"/>
  <c r="C457" i="19"/>
  <c r="D457" i="19"/>
  <c r="E457" i="19"/>
  <c r="F457" i="19"/>
  <c r="G457" i="19"/>
  <c r="H457" i="19"/>
  <c r="I457" i="19"/>
  <c r="J457" i="19"/>
  <c r="K457" i="19"/>
  <c r="L457" i="19"/>
  <c r="M457" i="19"/>
  <c r="N457" i="19"/>
  <c r="O457" i="19"/>
  <c r="P457" i="19"/>
  <c r="Q457" i="19"/>
  <c r="R457" i="19"/>
  <c r="S457" i="19"/>
  <c r="T457" i="19"/>
  <c r="U457" i="19"/>
  <c r="V457" i="19"/>
  <c r="W457" i="19"/>
  <c r="Y457" i="19"/>
  <c r="Z457" i="19"/>
  <c r="AA457" i="19"/>
  <c r="AB457" i="19"/>
  <c r="AC457" i="19"/>
  <c r="AD457" i="19"/>
  <c r="AE457" i="19"/>
  <c r="AF457" i="19"/>
  <c r="AG457" i="19"/>
  <c r="AH457" i="19"/>
  <c r="AI457" i="19"/>
  <c r="AJ457" i="19"/>
  <c r="AK457" i="19"/>
  <c r="AL457" i="19"/>
  <c r="AM457" i="19"/>
  <c r="B458" i="19"/>
  <c r="C458" i="19"/>
  <c r="D458" i="19"/>
  <c r="E458" i="19"/>
  <c r="F458" i="19"/>
  <c r="G458" i="19"/>
  <c r="H458" i="19"/>
  <c r="I458" i="19"/>
  <c r="J458" i="19"/>
  <c r="K458" i="19"/>
  <c r="L458" i="19"/>
  <c r="M458" i="19"/>
  <c r="N458" i="19"/>
  <c r="O458" i="19"/>
  <c r="P458" i="19"/>
  <c r="Q458" i="19"/>
  <c r="R458" i="19"/>
  <c r="S458" i="19"/>
  <c r="T458" i="19"/>
  <c r="U458" i="19"/>
  <c r="V458" i="19"/>
  <c r="W458" i="19"/>
  <c r="Y458" i="19"/>
  <c r="Z458" i="19"/>
  <c r="AA458" i="19"/>
  <c r="AB458" i="19"/>
  <c r="AC458" i="19"/>
  <c r="AD458" i="19"/>
  <c r="AE458" i="19"/>
  <c r="AF458" i="19"/>
  <c r="AG458" i="19"/>
  <c r="AH458" i="19"/>
  <c r="AI458" i="19"/>
  <c r="AJ458" i="19"/>
  <c r="AK458" i="19"/>
  <c r="AL458" i="19"/>
  <c r="AM458" i="19"/>
  <c r="B459" i="19"/>
  <c r="C459" i="19"/>
  <c r="D459" i="19"/>
  <c r="E459" i="19"/>
  <c r="F459" i="19"/>
  <c r="G459" i="19"/>
  <c r="H459" i="19"/>
  <c r="I459" i="19"/>
  <c r="J459" i="19"/>
  <c r="K459" i="19"/>
  <c r="L459" i="19"/>
  <c r="M459" i="19"/>
  <c r="N459" i="19"/>
  <c r="O459" i="19"/>
  <c r="P459" i="19"/>
  <c r="Q459" i="19"/>
  <c r="R459" i="19"/>
  <c r="S459" i="19"/>
  <c r="T459" i="19"/>
  <c r="U459" i="19"/>
  <c r="V459" i="19"/>
  <c r="W459" i="19"/>
  <c r="Y459" i="19"/>
  <c r="Z459" i="19"/>
  <c r="AA459" i="19"/>
  <c r="AB459" i="19"/>
  <c r="AC459" i="19"/>
  <c r="AD459" i="19"/>
  <c r="AE459" i="19"/>
  <c r="AF459" i="19"/>
  <c r="AG459" i="19"/>
  <c r="AH459" i="19"/>
  <c r="AI459" i="19"/>
  <c r="AJ459" i="19"/>
  <c r="AK459" i="19"/>
  <c r="AL459" i="19"/>
  <c r="AM459" i="19"/>
  <c r="B460" i="19"/>
  <c r="C460" i="19"/>
  <c r="D460" i="19"/>
  <c r="E460" i="19"/>
  <c r="F460" i="19"/>
  <c r="G460" i="19"/>
  <c r="H460" i="19"/>
  <c r="I460" i="19"/>
  <c r="J460" i="19"/>
  <c r="K460" i="19"/>
  <c r="L460" i="19"/>
  <c r="M460" i="19"/>
  <c r="N460" i="19"/>
  <c r="O460" i="19"/>
  <c r="P460" i="19"/>
  <c r="Q460" i="19"/>
  <c r="R460" i="19"/>
  <c r="S460" i="19"/>
  <c r="T460" i="19"/>
  <c r="U460" i="19"/>
  <c r="V460" i="19"/>
  <c r="W460" i="19"/>
  <c r="Y460" i="19"/>
  <c r="Z460" i="19"/>
  <c r="AA460" i="19"/>
  <c r="AB460" i="19"/>
  <c r="AC460" i="19"/>
  <c r="AD460" i="19"/>
  <c r="AE460" i="19"/>
  <c r="AF460" i="19"/>
  <c r="AG460" i="19"/>
  <c r="AH460" i="19"/>
  <c r="AI460" i="19"/>
  <c r="AJ460" i="19"/>
  <c r="AK460" i="19"/>
  <c r="AL460" i="19"/>
  <c r="AM460" i="19"/>
  <c r="B461" i="19"/>
  <c r="C461" i="19"/>
  <c r="D461" i="19"/>
  <c r="E461" i="19"/>
  <c r="F461" i="19"/>
  <c r="G461" i="19"/>
  <c r="H461" i="19"/>
  <c r="I461" i="19"/>
  <c r="J461" i="19"/>
  <c r="K461" i="19"/>
  <c r="L461" i="19"/>
  <c r="M461" i="19"/>
  <c r="N461" i="19"/>
  <c r="O461" i="19"/>
  <c r="P461" i="19"/>
  <c r="Q461" i="19"/>
  <c r="R461" i="19"/>
  <c r="S461" i="19"/>
  <c r="T461" i="19"/>
  <c r="U461" i="19"/>
  <c r="V461" i="19"/>
  <c r="W461" i="19"/>
  <c r="Y461" i="19"/>
  <c r="Z461" i="19"/>
  <c r="AA461" i="19"/>
  <c r="AB461" i="19"/>
  <c r="AC461" i="19"/>
  <c r="AD461" i="19"/>
  <c r="AE461" i="19"/>
  <c r="AF461" i="19"/>
  <c r="AG461" i="19"/>
  <c r="AH461" i="19"/>
  <c r="AI461" i="19"/>
  <c r="AJ461" i="19"/>
  <c r="AK461" i="19"/>
  <c r="AL461" i="19"/>
  <c r="AM461" i="19"/>
  <c r="B462" i="19"/>
  <c r="C462" i="19"/>
  <c r="D462" i="19"/>
  <c r="E462" i="19"/>
  <c r="F462" i="19"/>
  <c r="G462" i="19"/>
  <c r="H462" i="19"/>
  <c r="I462" i="19"/>
  <c r="J462" i="19"/>
  <c r="K462" i="19"/>
  <c r="L462" i="19"/>
  <c r="M462" i="19"/>
  <c r="N462" i="19"/>
  <c r="O462" i="19"/>
  <c r="P462" i="19"/>
  <c r="Q462" i="19"/>
  <c r="R462" i="19"/>
  <c r="S462" i="19"/>
  <c r="T462" i="19"/>
  <c r="U462" i="19"/>
  <c r="V462" i="19"/>
  <c r="W462" i="19"/>
  <c r="Y462" i="19"/>
  <c r="Z462" i="19"/>
  <c r="AA462" i="19"/>
  <c r="AB462" i="19"/>
  <c r="AC462" i="19"/>
  <c r="AD462" i="19"/>
  <c r="AE462" i="19"/>
  <c r="AF462" i="19"/>
  <c r="AG462" i="19"/>
  <c r="AH462" i="19"/>
  <c r="AI462" i="19"/>
  <c r="AJ462" i="19"/>
  <c r="AK462" i="19"/>
  <c r="AL462" i="19"/>
  <c r="AM462" i="19"/>
  <c r="B463" i="19"/>
  <c r="C463" i="19"/>
  <c r="D463" i="19"/>
  <c r="E463" i="19"/>
  <c r="F463" i="19"/>
  <c r="G463" i="19"/>
  <c r="H463" i="19"/>
  <c r="I463" i="19"/>
  <c r="J463" i="19"/>
  <c r="K463" i="19"/>
  <c r="L463" i="19"/>
  <c r="M463" i="19"/>
  <c r="N463" i="19"/>
  <c r="O463" i="19"/>
  <c r="P463" i="19"/>
  <c r="Q463" i="19"/>
  <c r="R463" i="19"/>
  <c r="S463" i="19"/>
  <c r="T463" i="19"/>
  <c r="U463" i="19"/>
  <c r="V463" i="19"/>
  <c r="W463" i="19"/>
  <c r="Y463" i="19"/>
  <c r="Z463" i="19"/>
  <c r="AA463" i="19"/>
  <c r="AB463" i="19"/>
  <c r="AC463" i="19"/>
  <c r="AD463" i="19"/>
  <c r="AE463" i="19"/>
  <c r="AF463" i="19"/>
  <c r="AG463" i="19"/>
  <c r="AH463" i="19"/>
  <c r="AI463" i="19"/>
  <c r="AJ463" i="19"/>
  <c r="AK463" i="19"/>
  <c r="AL463" i="19"/>
  <c r="AM463" i="19"/>
  <c r="B464" i="19"/>
  <c r="C464" i="19"/>
  <c r="D464" i="19"/>
  <c r="E464" i="19"/>
  <c r="F464" i="19"/>
  <c r="G464" i="19"/>
  <c r="H464" i="19"/>
  <c r="I464" i="19"/>
  <c r="J464" i="19"/>
  <c r="K464" i="19"/>
  <c r="L464" i="19"/>
  <c r="M464" i="19"/>
  <c r="N464" i="19"/>
  <c r="O464" i="19"/>
  <c r="P464" i="19"/>
  <c r="Q464" i="19"/>
  <c r="R464" i="19"/>
  <c r="S464" i="19"/>
  <c r="T464" i="19"/>
  <c r="U464" i="19"/>
  <c r="V464" i="19"/>
  <c r="W464" i="19"/>
  <c r="Y464" i="19"/>
  <c r="Z464" i="19"/>
  <c r="AA464" i="19"/>
  <c r="AB464" i="19"/>
  <c r="AC464" i="19"/>
  <c r="AD464" i="19"/>
  <c r="AE464" i="19"/>
  <c r="AF464" i="19"/>
  <c r="AG464" i="19"/>
  <c r="AH464" i="19"/>
  <c r="AI464" i="19"/>
  <c r="AJ464" i="19"/>
  <c r="AK464" i="19"/>
  <c r="AL464" i="19"/>
  <c r="AM464" i="19"/>
  <c r="B465" i="19"/>
  <c r="C465" i="19"/>
  <c r="D465" i="19"/>
  <c r="E465" i="19"/>
  <c r="F465" i="19"/>
  <c r="G465" i="19"/>
  <c r="H465" i="19"/>
  <c r="I465" i="19"/>
  <c r="J465" i="19"/>
  <c r="K465" i="19"/>
  <c r="L465" i="19"/>
  <c r="M465" i="19"/>
  <c r="N465" i="19"/>
  <c r="O465" i="19"/>
  <c r="P465" i="19"/>
  <c r="Q465" i="19"/>
  <c r="R465" i="19"/>
  <c r="S465" i="19"/>
  <c r="T465" i="19"/>
  <c r="U465" i="19"/>
  <c r="V465" i="19"/>
  <c r="W465" i="19"/>
  <c r="Y465" i="19"/>
  <c r="Z465" i="19"/>
  <c r="AA465" i="19"/>
  <c r="AB465" i="19"/>
  <c r="AC465" i="19"/>
  <c r="AD465" i="19"/>
  <c r="AE465" i="19"/>
  <c r="AF465" i="19"/>
  <c r="AG465" i="19"/>
  <c r="AH465" i="19"/>
  <c r="AI465" i="19"/>
  <c r="AJ465" i="19"/>
  <c r="AK465" i="19"/>
  <c r="AL465" i="19"/>
  <c r="AM465" i="19"/>
  <c r="B466" i="19"/>
  <c r="C466" i="19"/>
  <c r="D466" i="19"/>
  <c r="E466" i="19"/>
  <c r="F466" i="19"/>
  <c r="G466" i="19"/>
  <c r="H466" i="19"/>
  <c r="I466" i="19"/>
  <c r="J466" i="19"/>
  <c r="K466" i="19"/>
  <c r="L466" i="19"/>
  <c r="M466" i="19"/>
  <c r="N466" i="19"/>
  <c r="O466" i="19"/>
  <c r="P466" i="19"/>
  <c r="Q466" i="19"/>
  <c r="R466" i="19"/>
  <c r="S466" i="19"/>
  <c r="T466" i="19"/>
  <c r="U466" i="19"/>
  <c r="V466" i="19"/>
  <c r="W466" i="19"/>
  <c r="Y466" i="19"/>
  <c r="Z466" i="19"/>
  <c r="AA466" i="19"/>
  <c r="AB466" i="19"/>
  <c r="AC466" i="19"/>
  <c r="AD466" i="19"/>
  <c r="AE466" i="19"/>
  <c r="AF466" i="19"/>
  <c r="AG466" i="19"/>
  <c r="AH466" i="19"/>
  <c r="AI466" i="19"/>
  <c r="AJ466" i="19"/>
  <c r="AK466" i="19"/>
  <c r="AL466" i="19"/>
  <c r="AM466" i="19"/>
  <c r="B467" i="19"/>
  <c r="C467" i="19"/>
  <c r="D467" i="19"/>
  <c r="E467" i="19"/>
  <c r="F467" i="19"/>
  <c r="G467" i="19"/>
  <c r="H467" i="19"/>
  <c r="I467" i="19"/>
  <c r="J467" i="19"/>
  <c r="K467" i="19"/>
  <c r="L467" i="19"/>
  <c r="M467" i="19"/>
  <c r="N467" i="19"/>
  <c r="O467" i="19"/>
  <c r="P467" i="19"/>
  <c r="Q467" i="19"/>
  <c r="R467" i="19"/>
  <c r="S467" i="19"/>
  <c r="T467" i="19"/>
  <c r="U467" i="19"/>
  <c r="V467" i="19"/>
  <c r="W467" i="19"/>
  <c r="Y467" i="19"/>
  <c r="Z467" i="19"/>
  <c r="AA467" i="19"/>
  <c r="AB467" i="19"/>
  <c r="AC467" i="19"/>
  <c r="AD467" i="19"/>
  <c r="AE467" i="19"/>
  <c r="AF467" i="19"/>
  <c r="AG467" i="19"/>
  <c r="AH467" i="19"/>
  <c r="AI467" i="19"/>
  <c r="AJ467" i="19"/>
  <c r="AK467" i="19"/>
  <c r="AL467" i="19"/>
  <c r="AM467" i="19"/>
  <c r="B468" i="19"/>
  <c r="C468" i="19"/>
  <c r="D468" i="19"/>
  <c r="E468" i="19"/>
  <c r="F468" i="19"/>
  <c r="G468" i="19"/>
  <c r="H468" i="19"/>
  <c r="I468" i="19"/>
  <c r="J468" i="19"/>
  <c r="K468" i="19"/>
  <c r="L468" i="19"/>
  <c r="M468" i="19"/>
  <c r="N468" i="19"/>
  <c r="O468" i="19"/>
  <c r="P468" i="19"/>
  <c r="Q468" i="19"/>
  <c r="R468" i="19"/>
  <c r="S468" i="19"/>
  <c r="T468" i="19"/>
  <c r="U468" i="19"/>
  <c r="V468" i="19"/>
  <c r="W468" i="19"/>
  <c r="Y468" i="19"/>
  <c r="Z468" i="19"/>
  <c r="AA468" i="19"/>
  <c r="AB468" i="19"/>
  <c r="AC468" i="19"/>
  <c r="AD468" i="19"/>
  <c r="AE468" i="19"/>
  <c r="AF468" i="19"/>
  <c r="AG468" i="19"/>
  <c r="AH468" i="19"/>
  <c r="AI468" i="19"/>
  <c r="AJ468" i="19"/>
  <c r="AK468" i="19"/>
  <c r="AL468" i="19"/>
  <c r="AM468" i="19"/>
  <c r="B469" i="19"/>
  <c r="C469" i="19"/>
  <c r="D469" i="19"/>
  <c r="E469" i="19"/>
  <c r="F469" i="19"/>
  <c r="G469" i="19"/>
  <c r="H469" i="19"/>
  <c r="I469" i="19"/>
  <c r="J469" i="19"/>
  <c r="K469" i="19"/>
  <c r="L469" i="19"/>
  <c r="M469" i="19"/>
  <c r="N469" i="19"/>
  <c r="O469" i="19"/>
  <c r="P469" i="19"/>
  <c r="Q469" i="19"/>
  <c r="R469" i="19"/>
  <c r="S469" i="19"/>
  <c r="T469" i="19"/>
  <c r="U469" i="19"/>
  <c r="V469" i="19"/>
  <c r="W469" i="19"/>
  <c r="Y469" i="19"/>
  <c r="Z469" i="19"/>
  <c r="AA469" i="19"/>
  <c r="AB469" i="19"/>
  <c r="AC469" i="19"/>
  <c r="AD469" i="19"/>
  <c r="AE469" i="19"/>
  <c r="AF469" i="19"/>
  <c r="AG469" i="19"/>
  <c r="AH469" i="19"/>
  <c r="AI469" i="19"/>
  <c r="AJ469" i="19"/>
  <c r="AK469" i="19"/>
  <c r="AL469" i="19"/>
  <c r="AM469" i="19"/>
  <c r="B470" i="19"/>
  <c r="C470" i="19"/>
  <c r="D470" i="19"/>
  <c r="E470" i="19"/>
  <c r="F470" i="19"/>
  <c r="G470" i="19"/>
  <c r="H470" i="19"/>
  <c r="I470" i="19"/>
  <c r="J470" i="19"/>
  <c r="K470" i="19"/>
  <c r="L470" i="19"/>
  <c r="M470" i="19"/>
  <c r="N470" i="19"/>
  <c r="O470" i="19"/>
  <c r="P470" i="19"/>
  <c r="Q470" i="19"/>
  <c r="R470" i="19"/>
  <c r="S470" i="19"/>
  <c r="T470" i="19"/>
  <c r="U470" i="19"/>
  <c r="V470" i="19"/>
  <c r="W470" i="19"/>
  <c r="Y470" i="19"/>
  <c r="Z470" i="19"/>
  <c r="AA470" i="19"/>
  <c r="AB470" i="19"/>
  <c r="AC470" i="19"/>
  <c r="AD470" i="19"/>
  <c r="AE470" i="19"/>
  <c r="AF470" i="19"/>
  <c r="AG470" i="19"/>
  <c r="AH470" i="19"/>
  <c r="AI470" i="19"/>
  <c r="AJ470" i="19"/>
  <c r="AK470" i="19"/>
  <c r="AL470" i="19"/>
  <c r="AM470" i="19"/>
  <c r="B471" i="19"/>
  <c r="C471" i="19"/>
  <c r="D471" i="19"/>
  <c r="E471" i="19"/>
  <c r="F471" i="19"/>
  <c r="G471" i="19"/>
  <c r="H471" i="19"/>
  <c r="I471" i="19"/>
  <c r="J471" i="19"/>
  <c r="K471" i="19"/>
  <c r="L471" i="19"/>
  <c r="M471" i="19"/>
  <c r="N471" i="19"/>
  <c r="O471" i="19"/>
  <c r="P471" i="19"/>
  <c r="Q471" i="19"/>
  <c r="R471" i="19"/>
  <c r="S471" i="19"/>
  <c r="T471" i="19"/>
  <c r="U471" i="19"/>
  <c r="V471" i="19"/>
  <c r="W471" i="19"/>
  <c r="Y471" i="19"/>
  <c r="Z471" i="19"/>
  <c r="AA471" i="19"/>
  <c r="AB471" i="19"/>
  <c r="AC471" i="19"/>
  <c r="AD471" i="19"/>
  <c r="AE471" i="19"/>
  <c r="AF471" i="19"/>
  <c r="AG471" i="19"/>
  <c r="AH471" i="19"/>
  <c r="AI471" i="19"/>
  <c r="AJ471" i="19"/>
  <c r="AK471" i="19"/>
  <c r="AL471" i="19"/>
  <c r="AM471" i="19"/>
  <c r="B472" i="19"/>
  <c r="C472" i="19"/>
  <c r="D472" i="19"/>
  <c r="E472" i="19"/>
  <c r="F472" i="19"/>
  <c r="G472" i="19"/>
  <c r="H472" i="19"/>
  <c r="I472" i="19"/>
  <c r="J472" i="19"/>
  <c r="K472" i="19"/>
  <c r="L472" i="19"/>
  <c r="M472" i="19"/>
  <c r="N472" i="19"/>
  <c r="O472" i="19"/>
  <c r="P472" i="19"/>
  <c r="Q472" i="19"/>
  <c r="R472" i="19"/>
  <c r="S472" i="19"/>
  <c r="T472" i="19"/>
  <c r="U472" i="19"/>
  <c r="V472" i="19"/>
  <c r="W472" i="19"/>
  <c r="Y472" i="19"/>
  <c r="Z472" i="19"/>
  <c r="AA472" i="19"/>
  <c r="AB472" i="19"/>
  <c r="AC472" i="19"/>
  <c r="AD472" i="19"/>
  <c r="AE472" i="19"/>
  <c r="AF472" i="19"/>
  <c r="AG472" i="19"/>
  <c r="AH472" i="19"/>
  <c r="AI472" i="19"/>
  <c r="AJ472" i="19"/>
  <c r="AK472" i="19"/>
  <c r="AL472" i="19"/>
  <c r="AM472" i="19"/>
  <c r="B473" i="19"/>
  <c r="C473" i="19"/>
  <c r="D473" i="19"/>
  <c r="E473" i="19"/>
  <c r="F473" i="19"/>
  <c r="G473" i="19"/>
  <c r="H473" i="19"/>
  <c r="I473" i="19"/>
  <c r="J473" i="19"/>
  <c r="K473" i="19"/>
  <c r="L473" i="19"/>
  <c r="M473" i="19"/>
  <c r="N473" i="19"/>
  <c r="O473" i="19"/>
  <c r="P473" i="19"/>
  <c r="Q473" i="19"/>
  <c r="R473" i="19"/>
  <c r="S473" i="19"/>
  <c r="T473" i="19"/>
  <c r="U473" i="19"/>
  <c r="V473" i="19"/>
  <c r="W473" i="19"/>
  <c r="Y473" i="19"/>
  <c r="Z473" i="19"/>
  <c r="AA473" i="19"/>
  <c r="AB473" i="19"/>
  <c r="AC473" i="19"/>
  <c r="AD473" i="19"/>
  <c r="AE473" i="19"/>
  <c r="AF473" i="19"/>
  <c r="AG473" i="19"/>
  <c r="AH473" i="19"/>
  <c r="AI473" i="19"/>
  <c r="AJ473" i="19"/>
  <c r="AK473" i="19"/>
  <c r="AL473" i="19"/>
  <c r="AM473" i="19"/>
  <c r="B474" i="19"/>
  <c r="C474" i="19"/>
  <c r="D474" i="19"/>
  <c r="E474" i="19"/>
  <c r="F474" i="19"/>
  <c r="G474" i="19"/>
  <c r="H474" i="19"/>
  <c r="I474" i="19"/>
  <c r="J474" i="19"/>
  <c r="K474" i="19"/>
  <c r="L474" i="19"/>
  <c r="M474" i="19"/>
  <c r="N474" i="19"/>
  <c r="O474" i="19"/>
  <c r="P474" i="19"/>
  <c r="Q474" i="19"/>
  <c r="R474" i="19"/>
  <c r="S474" i="19"/>
  <c r="T474" i="19"/>
  <c r="U474" i="19"/>
  <c r="V474" i="19"/>
  <c r="W474" i="19"/>
  <c r="Y474" i="19"/>
  <c r="Z474" i="19"/>
  <c r="AA474" i="19"/>
  <c r="AB474" i="19"/>
  <c r="AC474" i="19"/>
  <c r="AD474" i="19"/>
  <c r="AE474" i="19"/>
  <c r="AF474" i="19"/>
  <c r="AG474" i="19"/>
  <c r="AH474" i="19"/>
  <c r="AI474" i="19"/>
  <c r="AJ474" i="19"/>
  <c r="AK474" i="19"/>
  <c r="AL474" i="19"/>
  <c r="AM474" i="19"/>
  <c r="B475" i="19"/>
  <c r="C475" i="19"/>
  <c r="D475" i="19"/>
  <c r="E475" i="19"/>
  <c r="F475" i="19"/>
  <c r="G475" i="19"/>
  <c r="H475" i="19"/>
  <c r="I475" i="19"/>
  <c r="J475" i="19"/>
  <c r="K475" i="19"/>
  <c r="L475" i="19"/>
  <c r="M475" i="19"/>
  <c r="N475" i="19"/>
  <c r="O475" i="19"/>
  <c r="P475" i="19"/>
  <c r="Q475" i="19"/>
  <c r="R475" i="19"/>
  <c r="S475" i="19"/>
  <c r="T475" i="19"/>
  <c r="U475" i="19"/>
  <c r="V475" i="19"/>
  <c r="W475" i="19"/>
  <c r="Y475" i="19"/>
  <c r="Z475" i="19"/>
  <c r="AA475" i="19"/>
  <c r="AB475" i="19"/>
  <c r="AC475" i="19"/>
  <c r="AD475" i="19"/>
  <c r="AE475" i="19"/>
  <c r="AF475" i="19"/>
  <c r="AG475" i="19"/>
  <c r="AH475" i="19"/>
  <c r="AI475" i="19"/>
  <c r="AJ475" i="19"/>
  <c r="AK475" i="19"/>
  <c r="AL475" i="19"/>
  <c r="AM475" i="19"/>
  <c r="B476" i="19"/>
  <c r="C476" i="19"/>
  <c r="D476" i="19"/>
  <c r="E476" i="19"/>
  <c r="F476" i="19"/>
  <c r="G476" i="19"/>
  <c r="H476" i="19"/>
  <c r="I476" i="19"/>
  <c r="J476" i="19"/>
  <c r="K476" i="19"/>
  <c r="L476" i="19"/>
  <c r="M476" i="19"/>
  <c r="N476" i="19"/>
  <c r="O476" i="19"/>
  <c r="P476" i="19"/>
  <c r="Q476" i="19"/>
  <c r="R476" i="19"/>
  <c r="S476" i="19"/>
  <c r="T476" i="19"/>
  <c r="U476" i="19"/>
  <c r="V476" i="19"/>
  <c r="W476" i="19"/>
  <c r="Y476" i="19"/>
  <c r="Z476" i="19"/>
  <c r="AA476" i="19"/>
  <c r="AB476" i="19"/>
  <c r="AC476" i="19"/>
  <c r="AD476" i="19"/>
  <c r="AE476" i="19"/>
  <c r="AF476" i="19"/>
  <c r="AG476" i="19"/>
  <c r="AH476" i="19"/>
  <c r="AI476" i="19"/>
  <c r="AJ476" i="19"/>
  <c r="AK476" i="19"/>
  <c r="AL476" i="19"/>
  <c r="AM476" i="19"/>
  <c r="B477" i="19"/>
  <c r="C477" i="19"/>
  <c r="D477" i="19"/>
  <c r="E477" i="19"/>
  <c r="F477" i="19"/>
  <c r="G477" i="19"/>
  <c r="H477" i="19"/>
  <c r="I477" i="19"/>
  <c r="J477" i="19"/>
  <c r="K477" i="19"/>
  <c r="L477" i="19"/>
  <c r="M477" i="19"/>
  <c r="N477" i="19"/>
  <c r="O477" i="19"/>
  <c r="P477" i="19"/>
  <c r="Q477" i="19"/>
  <c r="R477" i="19"/>
  <c r="S477" i="19"/>
  <c r="T477" i="19"/>
  <c r="U477" i="19"/>
  <c r="V477" i="19"/>
  <c r="W477" i="19"/>
  <c r="Y477" i="19"/>
  <c r="Z477" i="19"/>
  <c r="AA477" i="19"/>
  <c r="AB477" i="19"/>
  <c r="AC477" i="19"/>
  <c r="AD477" i="19"/>
  <c r="AE477" i="19"/>
  <c r="AF477" i="19"/>
  <c r="AG477" i="19"/>
  <c r="AH477" i="19"/>
  <c r="AI477" i="19"/>
  <c r="AJ477" i="19"/>
  <c r="AK477" i="19"/>
  <c r="AL477" i="19"/>
  <c r="AM477" i="19"/>
  <c r="B478" i="19"/>
  <c r="C478" i="19"/>
  <c r="D478" i="19"/>
  <c r="E478" i="19"/>
  <c r="F478" i="19"/>
  <c r="G478" i="19"/>
  <c r="H478" i="19"/>
  <c r="I478" i="19"/>
  <c r="J478" i="19"/>
  <c r="K478" i="19"/>
  <c r="L478" i="19"/>
  <c r="M478" i="19"/>
  <c r="N478" i="19"/>
  <c r="O478" i="19"/>
  <c r="P478" i="19"/>
  <c r="Q478" i="19"/>
  <c r="R478" i="19"/>
  <c r="S478" i="19"/>
  <c r="T478" i="19"/>
  <c r="U478" i="19"/>
  <c r="V478" i="19"/>
  <c r="W478" i="19"/>
  <c r="Y478" i="19"/>
  <c r="Z478" i="19"/>
  <c r="AA478" i="19"/>
  <c r="AB478" i="19"/>
  <c r="AC478" i="19"/>
  <c r="AD478" i="19"/>
  <c r="AE478" i="19"/>
  <c r="AF478" i="19"/>
  <c r="AG478" i="19"/>
  <c r="AH478" i="19"/>
  <c r="AI478" i="19"/>
  <c r="AJ478" i="19"/>
  <c r="AK478" i="19"/>
  <c r="AL478" i="19"/>
  <c r="AM478" i="19"/>
  <c r="B479" i="19"/>
  <c r="C479" i="19"/>
  <c r="D479" i="19"/>
  <c r="E479" i="19"/>
  <c r="F479" i="19"/>
  <c r="G479" i="19"/>
  <c r="H479" i="19"/>
  <c r="I479" i="19"/>
  <c r="J479" i="19"/>
  <c r="K479" i="19"/>
  <c r="L479" i="19"/>
  <c r="M479" i="19"/>
  <c r="N479" i="19"/>
  <c r="O479" i="19"/>
  <c r="P479" i="19"/>
  <c r="Q479" i="19"/>
  <c r="R479" i="19"/>
  <c r="S479" i="19"/>
  <c r="T479" i="19"/>
  <c r="U479" i="19"/>
  <c r="V479" i="19"/>
  <c r="W479" i="19"/>
  <c r="Y479" i="19"/>
  <c r="Z479" i="19"/>
  <c r="AA479" i="19"/>
  <c r="AB479" i="19"/>
  <c r="AC479" i="19"/>
  <c r="AD479" i="19"/>
  <c r="AE479" i="19"/>
  <c r="AF479" i="19"/>
  <c r="AG479" i="19"/>
  <c r="AH479" i="19"/>
  <c r="AI479" i="19"/>
  <c r="AJ479" i="19"/>
  <c r="AK479" i="19"/>
  <c r="AL479" i="19"/>
  <c r="AM479" i="19"/>
  <c r="B480" i="19"/>
  <c r="C480" i="19"/>
  <c r="D480" i="19"/>
  <c r="E480" i="19"/>
  <c r="F480" i="19"/>
  <c r="G480" i="19"/>
  <c r="H480" i="19"/>
  <c r="I480" i="19"/>
  <c r="J480" i="19"/>
  <c r="K480" i="19"/>
  <c r="L480" i="19"/>
  <c r="M480" i="19"/>
  <c r="N480" i="19"/>
  <c r="O480" i="19"/>
  <c r="P480" i="19"/>
  <c r="Q480" i="19"/>
  <c r="R480" i="19"/>
  <c r="S480" i="19"/>
  <c r="T480" i="19"/>
  <c r="U480" i="19"/>
  <c r="V480" i="19"/>
  <c r="W480" i="19"/>
  <c r="Y480" i="19"/>
  <c r="Z480" i="19"/>
  <c r="AA480" i="19"/>
  <c r="AB480" i="19"/>
  <c r="AC480" i="19"/>
  <c r="AD480" i="19"/>
  <c r="AE480" i="19"/>
  <c r="AF480" i="19"/>
  <c r="AG480" i="19"/>
  <c r="AH480" i="19"/>
  <c r="AI480" i="19"/>
  <c r="AJ480" i="19"/>
  <c r="AK480" i="19"/>
  <c r="AL480" i="19"/>
  <c r="AM480" i="19"/>
  <c r="B481" i="19"/>
  <c r="C481" i="19"/>
  <c r="D481" i="19"/>
  <c r="E481" i="19"/>
  <c r="F481" i="19"/>
  <c r="G481" i="19"/>
  <c r="H481" i="19"/>
  <c r="I481" i="19"/>
  <c r="J481" i="19"/>
  <c r="K481" i="19"/>
  <c r="L481" i="19"/>
  <c r="M481" i="19"/>
  <c r="N481" i="19"/>
  <c r="O481" i="19"/>
  <c r="P481" i="19"/>
  <c r="Q481" i="19"/>
  <c r="R481" i="19"/>
  <c r="S481" i="19"/>
  <c r="T481" i="19"/>
  <c r="U481" i="19"/>
  <c r="V481" i="19"/>
  <c r="W481" i="19"/>
  <c r="Y481" i="19"/>
  <c r="Z481" i="19"/>
  <c r="AA481" i="19"/>
  <c r="AB481" i="19"/>
  <c r="AC481" i="19"/>
  <c r="AD481" i="19"/>
  <c r="AE481" i="19"/>
  <c r="AF481" i="19"/>
  <c r="AG481" i="19"/>
  <c r="AH481" i="19"/>
  <c r="AI481" i="19"/>
  <c r="AJ481" i="19"/>
  <c r="AK481" i="19"/>
  <c r="AL481" i="19"/>
  <c r="AM481" i="19"/>
  <c r="B482" i="19"/>
  <c r="C482" i="19"/>
  <c r="D482" i="19"/>
  <c r="E482" i="19"/>
  <c r="F482" i="19"/>
  <c r="G482" i="19"/>
  <c r="H482" i="19"/>
  <c r="I482" i="19"/>
  <c r="J482" i="19"/>
  <c r="K482" i="19"/>
  <c r="L482" i="19"/>
  <c r="M482" i="19"/>
  <c r="N482" i="19"/>
  <c r="O482" i="19"/>
  <c r="P482" i="19"/>
  <c r="Q482" i="19"/>
  <c r="R482" i="19"/>
  <c r="S482" i="19"/>
  <c r="T482" i="19"/>
  <c r="U482" i="19"/>
  <c r="V482" i="19"/>
  <c r="W482" i="19"/>
  <c r="Y482" i="19"/>
  <c r="Z482" i="19"/>
  <c r="AA482" i="19"/>
  <c r="AB482" i="19"/>
  <c r="AC482" i="19"/>
  <c r="AD482" i="19"/>
  <c r="AE482" i="19"/>
  <c r="AF482" i="19"/>
  <c r="AG482" i="19"/>
  <c r="AH482" i="19"/>
  <c r="AI482" i="19"/>
  <c r="AJ482" i="19"/>
  <c r="AK482" i="19"/>
  <c r="AL482" i="19"/>
  <c r="AM482" i="19"/>
  <c r="B483" i="19"/>
  <c r="C483" i="19"/>
  <c r="D483" i="19"/>
  <c r="E483" i="19"/>
  <c r="F483" i="19"/>
  <c r="G483" i="19"/>
  <c r="H483" i="19"/>
  <c r="I483" i="19"/>
  <c r="J483" i="19"/>
  <c r="K483" i="19"/>
  <c r="L483" i="19"/>
  <c r="M483" i="19"/>
  <c r="N483" i="19"/>
  <c r="O483" i="19"/>
  <c r="P483" i="19"/>
  <c r="Q483" i="19"/>
  <c r="R483" i="19"/>
  <c r="S483" i="19"/>
  <c r="T483" i="19"/>
  <c r="U483" i="19"/>
  <c r="V483" i="19"/>
  <c r="W483" i="19"/>
  <c r="Y483" i="19"/>
  <c r="Z483" i="19"/>
  <c r="AA483" i="19"/>
  <c r="AB483" i="19"/>
  <c r="AC483" i="19"/>
  <c r="AD483" i="19"/>
  <c r="AE483" i="19"/>
  <c r="AF483" i="19"/>
  <c r="AG483" i="19"/>
  <c r="AH483" i="19"/>
  <c r="AI483" i="19"/>
  <c r="AJ483" i="19"/>
  <c r="AK483" i="19"/>
  <c r="AL483" i="19"/>
  <c r="AM483" i="19"/>
  <c r="B484" i="19"/>
  <c r="C484" i="19"/>
  <c r="D484" i="19"/>
  <c r="E484" i="19"/>
  <c r="F484" i="19"/>
  <c r="G484" i="19"/>
  <c r="H484" i="19"/>
  <c r="I484" i="19"/>
  <c r="J484" i="19"/>
  <c r="K484" i="19"/>
  <c r="L484" i="19"/>
  <c r="M484" i="19"/>
  <c r="N484" i="19"/>
  <c r="O484" i="19"/>
  <c r="P484" i="19"/>
  <c r="Q484" i="19"/>
  <c r="R484" i="19"/>
  <c r="S484" i="19"/>
  <c r="T484" i="19"/>
  <c r="U484" i="19"/>
  <c r="V484" i="19"/>
  <c r="W484" i="19"/>
  <c r="Y484" i="19"/>
  <c r="Z484" i="19"/>
  <c r="AA484" i="19"/>
  <c r="AB484" i="19"/>
  <c r="AC484" i="19"/>
  <c r="AD484" i="19"/>
  <c r="AE484" i="19"/>
  <c r="AF484" i="19"/>
  <c r="AG484" i="19"/>
  <c r="AH484" i="19"/>
  <c r="AI484" i="19"/>
  <c r="AJ484" i="19"/>
  <c r="AK484" i="19"/>
  <c r="AL484" i="19"/>
  <c r="AM484" i="19"/>
  <c r="B485" i="19"/>
  <c r="C485" i="19"/>
  <c r="D485" i="19"/>
  <c r="E485" i="19"/>
  <c r="F485" i="19"/>
  <c r="G485" i="19"/>
  <c r="H485" i="19"/>
  <c r="I485" i="19"/>
  <c r="J485" i="19"/>
  <c r="K485" i="19"/>
  <c r="L485" i="19"/>
  <c r="M485" i="19"/>
  <c r="N485" i="19"/>
  <c r="O485" i="19"/>
  <c r="P485" i="19"/>
  <c r="Q485" i="19"/>
  <c r="R485" i="19"/>
  <c r="S485" i="19"/>
  <c r="T485" i="19"/>
  <c r="U485" i="19"/>
  <c r="V485" i="19"/>
  <c r="W485" i="19"/>
  <c r="Y485" i="19"/>
  <c r="Z485" i="19"/>
  <c r="AA485" i="19"/>
  <c r="AB485" i="19"/>
  <c r="AC485" i="19"/>
  <c r="AD485" i="19"/>
  <c r="AE485" i="19"/>
  <c r="AF485" i="19"/>
  <c r="AG485" i="19"/>
  <c r="AH485" i="19"/>
  <c r="AI485" i="19"/>
  <c r="AJ485" i="19"/>
  <c r="AK485" i="19"/>
  <c r="AL485" i="19"/>
  <c r="AM485" i="19"/>
  <c r="B486" i="19"/>
  <c r="C486" i="19"/>
  <c r="D486" i="19"/>
  <c r="E486" i="19"/>
  <c r="F486" i="19"/>
  <c r="G486" i="19"/>
  <c r="H486" i="19"/>
  <c r="I486" i="19"/>
  <c r="J486" i="19"/>
  <c r="K486" i="19"/>
  <c r="L486" i="19"/>
  <c r="M486" i="19"/>
  <c r="N486" i="19"/>
  <c r="O486" i="19"/>
  <c r="P486" i="19"/>
  <c r="Q486" i="19"/>
  <c r="R486" i="19"/>
  <c r="S486" i="19"/>
  <c r="T486" i="19"/>
  <c r="U486" i="19"/>
  <c r="V486" i="19"/>
  <c r="W486" i="19"/>
  <c r="Y486" i="19"/>
  <c r="Z486" i="19"/>
  <c r="AA486" i="19"/>
  <c r="AB486" i="19"/>
  <c r="AC486" i="19"/>
  <c r="AD486" i="19"/>
  <c r="AE486" i="19"/>
  <c r="AF486" i="19"/>
  <c r="AG486" i="19"/>
  <c r="AH486" i="19"/>
  <c r="AI486" i="19"/>
  <c r="AJ486" i="19"/>
  <c r="AK486" i="19"/>
  <c r="AL486" i="19"/>
  <c r="AM486" i="19"/>
  <c r="B487" i="19"/>
  <c r="C487" i="19"/>
  <c r="D487" i="19"/>
  <c r="E487" i="19"/>
  <c r="F487" i="19"/>
  <c r="G487" i="19"/>
  <c r="H487" i="19"/>
  <c r="I487" i="19"/>
  <c r="J487" i="19"/>
  <c r="K487" i="19"/>
  <c r="L487" i="19"/>
  <c r="M487" i="19"/>
  <c r="N487" i="19"/>
  <c r="O487" i="19"/>
  <c r="P487" i="19"/>
  <c r="Q487" i="19"/>
  <c r="R487" i="19"/>
  <c r="S487" i="19"/>
  <c r="T487" i="19"/>
  <c r="U487" i="19"/>
  <c r="V487" i="19"/>
  <c r="W487" i="19"/>
  <c r="Y487" i="19"/>
  <c r="Z487" i="19"/>
  <c r="AA487" i="19"/>
  <c r="AB487" i="19"/>
  <c r="AC487" i="19"/>
  <c r="AD487" i="19"/>
  <c r="AE487" i="19"/>
  <c r="AF487" i="19"/>
  <c r="AG487" i="19"/>
  <c r="AH487" i="19"/>
  <c r="AI487" i="19"/>
  <c r="AJ487" i="19"/>
  <c r="AK487" i="19"/>
  <c r="AL487" i="19"/>
  <c r="AM487" i="19"/>
  <c r="B488" i="19"/>
  <c r="C488" i="19"/>
  <c r="D488" i="19"/>
  <c r="E488" i="19"/>
  <c r="F488" i="19"/>
  <c r="G488" i="19"/>
  <c r="H488" i="19"/>
  <c r="I488" i="19"/>
  <c r="J488" i="19"/>
  <c r="K488" i="19"/>
  <c r="L488" i="19"/>
  <c r="M488" i="19"/>
  <c r="N488" i="19"/>
  <c r="O488" i="19"/>
  <c r="P488" i="19"/>
  <c r="Q488" i="19"/>
  <c r="R488" i="19"/>
  <c r="S488" i="19"/>
  <c r="T488" i="19"/>
  <c r="U488" i="19"/>
  <c r="V488" i="19"/>
  <c r="W488" i="19"/>
  <c r="Y488" i="19"/>
  <c r="Z488" i="19"/>
  <c r="AA488" i="19"/>
  <c r="AB488" i="19"/>
  <c r="AC488" i="19"/>
  <c r="AD488" i="19"/>
  <c r="AE488" i="19"/>
  <c r="AF488" i="19"/>
  <c r="AG488" i="19"/>
  <c r="AH488" i="19"/>
  <c r="AI488" i="19"/>
  <c r="AJ488" i="19"/>
  <c r="AK488" i="19"/>
  <c r="AL488" i="19"/>
  <c r="AM488" i="19"/>
  <c r="B489" i="19"/>
  <c r="C489" i="19"/>
  <c r="D489" i="19"/>
  <c r="E489" i="19"/>
  <c r="F489" i="19"/>
  <c r="G489" i="19"/>
  <c r="H489" i="19"/>
  <c r="I489" i="19"/>
  <c r="J489" i="19"/>
  <c r="K489" i="19"/>
  <c r="L489" i="19"/>
  <c r="M489" i="19"/>
  <c r="N489" i="19"/>
  <c r="O489" i="19"/>
  <c r="P489" i="19"/>
  <c r="Q489" i="19"/>
  <c r="R489" i="19"/>
  <c r="S489" i="19"/>
  <c r="T489" i="19"/>
  <c r="U489" i="19"/>
  <c r="V489" i="19"/>
  <c r="W489" i="19"/>
  <c r="Y489" i="19"/>
  <c r="Z489" i="19"/>
  <c r="AA489" i="19"/>
  <c r="AB489" i="19"/>
  <c r="AC489" i="19"/>
  <c r="AD489" i="19"/>
  <c r="AE489" i="19"/>
  <c r="AF489" i="19"/>
  <c r="AG489" i="19"/>
  <c r="AH489" i="19"/>
  <c r="AI489" i="19"/>
  <c r="AJ489" i="19"/>
  <c r="AK489" i="19"/>
  <c r="AL489" i="19"/>
  <c r="AM489" i="19"/>
  <c r="B490" i="19"/>
  <c r="C490" i="19"/>
  <c r="D490" i="19"/>
  <c r="E490" i="19"/>
  <c r="F490" i="19"/>
  <c r="G490" i="19"/>
  <c r="H490" i="19"/>
  <c r="I490" i="19"/>
  <c r="J490" i="19"/>
  <c r="K490" i="19"/>
  <c r="L490" i="19"/>
  <c r="M490" i="19"/>
  <c r="N490" i="19"/>
  <c r="O490" i="19"/>
  <c r="P490" i="19"/>
  <c r="Q490" i="19"/>
  <c r="R490" i="19"/>
  <c r="S490" i="19"/>
  <c r="T490" i="19"/>
  <c r="U490" i="19"/>
  <c r="V490" i="19"/>
  <c r="W490" i="19"/>
  <c r="Y490" i="19"/>
  <c r="Z490" i="19"/>
  <c r="AA490" i="19"/>
  <c r="AB490" i="19"/>
  <c r="AC490" i="19"/>
  <c r="AD490" i="19"/>
  <c r="AE490" i="19"/>
  <c r="AF490" i="19"/>
  <c r="AG490" i="19"/>
  <c r="AH490" i="19"/>
  <c r="AI490" i="19"/>
  <c r="AJ490" i="19"/>
  <c r="AK490" i="19"/>
  <c r="AL490" i="19"/>
  <c r="AM490" i="19"/>
  <c r="B491" i="19"/>
  <c r="C491" i="19"/>
  <c r="D491" i="19"/>
  <c r="E491" i="19"/>
  <c r="F491" i="19"/>
  <c r="G491" i="19"/>
  <c r="H491" i="19"/>
  <c r="I491" i="19"/>
  <c r="J491" i="19"/>
  <c r="K491" i="19"/>
  <c r="L491" i="19"/>
  <c r="M491" i="19"/>
  <c r="N491" i="19"/>
  <c r="O491" i="19"/>
  <c r="P491" i="19"/>
  <c r="Q491" i="19"/>
  <c r="R491" i="19"/>
  <c r="S491" i="19"/>
  <c r="T491" i="19"/>
  <c r="U491" i="19"/>
  <c r="V491" i="19"/>
  <c r="W491" i="19"/>
  <c r="Y491" i="19"/>
  <c r="Z491" i="19"/>
  <c r="AA491" i="19"/>
  <c r="AB491" i="19"/>
  <c r="AC491" i="19"/>
  <c r="AD491" i="19"/>
  <c r="AE491" i="19"/>
  <c r="AF491" i="19"/>
  <c r="AG491" i="19"/>
  <c r="AH491" i="19"/>
  <c r="AI491" i="19"/>
  <c r="AJ491" i="19"/>
  <c r="AK491" i="19"/>
  <c r="AL491" i="19"/>
  <c r="AM491" i="19"/>
  <c r="B492" i="19"/>
  <c r="C492" i="19"/>
  <c r="D492" i="19"/>
  <c r="E492" i="19"/>
  <c r="F492" i="19"/>
  <c r="G492" i="19"/>
  <c r="H492" i="19"/>
  <c r="I492" i="19"/>
  <c r="J492" i="19"/>
  <c r="K492" i="19"/>
  <c r="L492" i="19"/>
  <c r="M492" i="19"/>
  <c r="N492" i="19"/>
  <c r="O492" i="19"/>
  <c r="P492" i="19"/>
  <c r="Q492" i="19"/>
  <c r="R492" i="19"/>
  <c r="S492" i="19"/>
  <c r="T492" i="19"/>
  <c r="U492" i="19"/>
  <c r="V492" i="19"/>
  <c r="W492" i="19"/>
  <c r="Y492" i="19"/>
  <c r="Z492" i="19"/>
  <c r="AA492" i="19"/>
  <c r="AB492" i="19"/>
  <c r="AC492" i="19"/>
  <c r="AD492" i="19"/>
  <c r="AE492" i="19"/>
  <c r="AF492" i="19"/>
  <c r="AG492" i="19"/>
  <c r="AH492" i="19"/>
  <c r="AI492" i="19"/>
  <c r="AJ492" i="19"/>
  <c r="AK492" i="19"/>
  <c r="AL492" i="19"/>
  <c r="AM492" i="19"/>
  <c r="B493" i="19"/>
  <c r="C493" i="19"/>
  <c r="D493" i="19"/>
  <c r="E493" i="19"/>
  <c r="F493" i="19"/>
  <c r="G493" i="19"/>
  <c r="H493" i="19"/>
  <c r="I493" i="19"/>
  <c r="J493" i="19"/>
  <c r="K493" i="19"/>
  <c r="L493" i="19"/>
  <c r="M493" i="19"/>
  <c r="N493" i="19"/>
  <c r="O493" i="19"/>
  <c r="P493" i="19"/>
  <c r="Q493" i="19"/>
  <c r="R493" i="19"/>
  <c r="S493" i="19"/>
  <c r="T493" i="19"/>
  <c r="U493" i="19"/>
  <c r="V493" i="19"/>
  <c r="W493" i="19"/>
  <c r="Y493" i="19"/>
  <c r="Z493" i="19"/>
  <c r="AA493" i="19"/>
  <c r="AB493" i="19"/>
  <c r="AC493" i="19"/>
  <c r="AD493" i="19"/>
  <c r="AE493" i="19"/>
  <c r="AF493" i="19"/>
  <c r="AG493" i="19"/>
  <c r="AH493" i="19"/>
  <c r="AI493" i="19"/>
  <c r="AJ493" i="19"/>
  <c r="AK493" i="19"/>
  <c r="AL493" i="19"/>
  <c r="AM493" i="19"/>
  <c r="B494" i="19"/>
  <c r="C494" i="19"/>
  <c r="D494" i="19"/>
  <c r="E494" i="19"/>
  <c r="F494" i="19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W494" i="19"/>
  <c r="Y494" i="19"/>
  <c r="Z494" i="19"/>
  <c r="AA494" i="19"/>
  <c r="AB494" i="19"/>
  <c r="AC494" i="19"/>
  <c r="AD494" i="19"/>
  <c r="AE494" i="19"/>
  <c r="AF494" i="19"/>
  <c r="AG494" i="19"/>
  <c r="AH494" i="19"/>
  <c r="AI494" i="19"/>
  <c r="AJ494" i="19"/>
  <c r="AK494" i="19"/>
  <c r="AL494" i="19"/>
  <c r="AM494" i="19"/>
  <c r="B495" i="19"/>
  <c r="C495" i="19"/>
  <c r="D495" i="19"/>
  <c r="E495" i="19"/>
  <c r="F495" i="19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W495" i="19"/>
  <c r="Y495" i="19"/>
  <c r="Z495" i="19"/>
  <c r="AA495" i="19"/>
  <c r="AB495" i="19"/>
  <c r="AC495" i="19"/>
  <c r="AD495" i="19"/>
  <c r="AE495" i="19"/>
  <c r="AF495" i="19"/>
  <c r="AG495" i="19"/>
  <c r="AH495" i="19"/>
  <c r="AI495" i="19"/>
  <c r="AJ495" i="19"/>
  <c r="AK495" i="19"/>
  <c r="AL495" i="19"/>
  <c r="AM495" i="19"/>
  <c r="B496" i="19"/>
  <c r="C496" i="19"/>
  <c r="D496" i="19"/>
  <c r="E496" i="19"/>
  <c r="F496" i="19"/>
  <c r="G496" i="19"/>
  <c r="H496" i="19"/>
  <c r="I496" i="19"/>
  <c r="J496" i="19"/>
  <c r="K496" i="19"/>
  <c r="L496" i="19"/>
  <c r="M496" i="19"/>
  <c r="N496" i="19"/>
  <c r="O496" i="19"/>
  <c r="P496" i="19"/>
  <c r="Q496" i="19"/>
  <c r="R496" i="19"/>
  <c r="S496" i="19"/>
  <c r="T496" i="19"/>
  <c r="U496" i="19"/>
  <c r="V496" i="19"/>
  <c r="W496" i="19"/>
  <c r="Y496" i="19"/>
  <c r="Z496" i="19"/>
  <c r="AA496" i="19"/>
  <c r="AB496" i="19"/>
  <c r="AC496" i="19"/>
  <c r="AD496" i="19"/>
  <c r="AE496" i="19"/>
  <c r="AF496" i="19"/>
  <c r="AG496" i="19"/>
  <c r="AH496" i="19"/>
  <c r="AI496" i="19"/>
  <c r="AJ496" i="19"/>
  <c r="AK496" i="19"/>
  <c r="AL496" i="19"/>
  <c r="AM496" i="19"/>
  <c r="B497" i="19"/>
  <c r="C497" i="19"/>
  <c r="D497" i="19"/>
  <c r="E497" i="19"/>
  <c r="F497" i="19"/>
  <c r="G497" i="19"/>
  <c r="H497" i="19"/>
  <c r="I497" i="19"/>
  <c r="J497" i="19"/>
  <c r="K497" i="19"/>
  <c r="L497" i="19"/>
  <c r="M497" i="19"/>
  <c r="N497" i="19"/>
  <c r="O497" i="19"/>
  <c r="P497" i="19"/>
  <c r="Q497" i="19"/>
  <c r="R497" i="19"/>
  <c r="S497" i="19"/>
  <c r="T497" i="19"/>
  <c r="U497" i="19"/>
  <c r="V497" i="19"/>
  <c r="W497" i="19"/>
  <c r="Y497" i="19"/>
  <c r="Z497" i="19"/>
  <c r="AA497" i="19"/>
  <c r="AB497" i="19"/>
  <c r="AC497" i="19"/>
  <c r="AD497" i="19"/>
  <c r="AE497" i="19"/>
  <c r="AF497" i="19"/>
  <c r="AG497" i="19"/>
  <c r="AH497" i="19"/>
  <c r="AI497" i="19"/>
  <c r="AJ497" i="19"/>
  <c r="AK497" i="19"/>
  <c r="AL497" i="19"/>
  <c r="AM497" i="19"/>
  <c r="B498" i="19"/>
  <c r="C498" i="19"/>
  <c r="D498" i="19"/>
  <c r="E498" i="19"/>
  <c r="F498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W498" i="19"/>
  <c r="Y498" i="19"/>
  <c r="Z498" i="19"/>
  <c r="AA498" i="19"/>
  <c r="AB498" i="19"/>
  <c r="AC498" i="19"/>
  <c r="AD498" i="19"/>
  <c r="AE498" i="19"/>
  <c r="AF498" i="19"/>
  <c r="AG498" i="19"/>
  <c r="AH498" i="19"/>
  <c r="AI498" i="19"/>
  <c r="AJ498" i="19"/>
  <c r="AK498" i="19"/>
  <c r="AL498" i="19"/>
  <c r="AM498" i="19"/>
  <c r="B499" i="19"/>
  <c r="C499" i="19"/>
  <c r="D499" i="19"/>
  <c r="E499" i="19"/>
  <c r="F499" i="19"/>
  <c r="G499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W499" i="19"/>
  <c r="Y499" i="19"/>
  <c r="Z499" i="19"/>
  <c r="AA499" i="19"/>
  <c r="AB499" i="19"/>
  <c r="AC499" i="19"/>
  <c r="AD499" i="19"/>
  <c r="AE499" i="19"/>
  <c r="AF499" i="19"/>
  <c r="AG499" i="19"/>
  <c r="AH499" i="19"/>
  <c r="AI499" i="19"/>
  <c r="AJ499" i="19"/>
  <c r="AK499" i="19"/>
  <c r="AL499" i="19"/>
  <c r="AM499" i="19"/>
  <c r="B500" i="19"/>
  <c r="C500" i="19"/>
  <c r="D500" i="19"/>
  <c r="E500" i="19"/>
  <c r="F500" i="19"/>
  <c r="G500" i="19"/>
  <c r="H500" i="19"/>
  <c r="I500" i="19"/>
  <c r="J500" i="19"/>
  <c r="K500" i="19"/>
  <c r="L500" i="19"/>
  <c r="M500" i="19"/>
  <c r="N500" i="19"/>
  <c r="O500" i="19"/>
  <c r="P500" i="19"/>
  <c r="Q500" i="19"/>
  <c r="R500" i="19"/>
  <c r="S500" i="19"/>
  <c r="T500" i="19"/>
  <c r="U500" i="19"/>
  <c r="V500" i="19"/>
  <c r="W500" i="19"/>
  <c r="Y500" i="19"/>
  <c r="Z500" i="19"/>
  <c r="AA500" i="19"/>
  <c r="AB500" i="19"/>
  <c r="AC500" i="19"/>
  <c r="AD500" i="19"/>
  <c r="AE500" i="19"/>
  <c r="AF500" i="19"/>
  <c r="AG500" i="19"/>
  <c r="AH500" i="19"/>
  <c r="AI500" i="19"/>
  <c r="AJ500" i="19"/>
  <c r="AK500" i="19"/>
  <c r="AL500" i="19"/>
  <c r="AM500" i="19"/>
  <c r="B501" i="19"/>
  <c r="C501" i="19"/>
  <c r="D501" i="19"/>
  <c r="E501" i="19"/>
  <c r="F501" i="19"/>
  <c r="G501" i="19"/>
  <c r="H501" i="19"/>
  <c r="I501" i="19"/>
  <c r="J501" i="19"/>
  <c r="K501" i="19"/>
  <c r="L501" i="19"/>
  <c r="M501" i="19"/>
  <c r="N501" i="19"/>
  <c r="O501" i="19"/>
  <c r="P501" i="19"/>
  <c r="Q501" i="19"/>
  <c r="R501" i="19"/>
  <c r="S501" i="19"/>
  <c r="T501" i="19"/>
  <c r="U501" i="19"/>
  <c r="V501" i="19"/>
  <c r="W501" i="19"/>
  <c r="Y501" i="19"/>
  <c r="Z501" i="19"/>
  <c r="AA501" i="19"/>
  <c r="AB501" i="19"/>
  <c r="AC501" i="19"/>
  <c r="AD501" i="19"/>
  <c r="AE501" i="19"/>
  <c r="AF501" i="19"/>
  <c r="AG501" i="19"/>
  <c r="AH501" i="19"/>
  <c r="AI501" i="19"/>
  <c r="AJ501" i="19"/>
  <c r="AK501" i="19"/>
  <c r="AL501" i="19"/>
  <c r="AM501" i="19"/>
  <c r="B502" i="19"/>
  <c r="C502" i="19"/>
  <c r="D502" i="19"/>
  <c r="E502" i="19"/>
  <c r="F502" i="19"/>
  <c r="G502" i="19"/>
  <c r="H502" i="19"/>
  <c r="I502" i="19"/>
  <c r="J502" i="19"/>
  <c r="K502" i="19"/>
  <c r="L502" i="19"/>
  <c r="M502" i="19"/>
  <c r="N502" i="19"/>
  <c r="O502" i="19"/>
  <c r="P502" i="19"/>
  <c r="Q502" i="19"/>
  <c r="R502" i="19"/>
  <c r="S502" i="19"/>
  <c r="T502" i="19"/>
  <c r="U502" i="19"/>
  <c r="V502" i="19"/>
  <c r="W502" i="19"/>
  <c r="Y502" i="19"/>
  <c r="Z502" i="19"/>
  <c r="AA502" i="19"/>
  <c r="AB502" i="19"/>
  <c r="AC502" i="19"/>
  <c r="AD502" i="19"/>
  <c r="AE502" i="19"/>
  <c r="AF502" i="19"/>
  <c r="AG502" i="19"/>
  <c r="AH502" i="19"/>
  <c r="AI502" i="19"/>
  <c r="AJ502" i="19"/>
  <c r="AK502" i="19"/>
  <c r="AL502" i="19"/>
  <c r="AM502" i="19"/>
  <c r="B503" i="19"/>
  <c r="C503" i="19"/>
  <c r="D503" i="19"/>
  <c r="E503" i="19"/>
  <c r="F503" i="19"/>
  <c r="G503" i="19"/>
  <c r="H503" i="19"/>
  <c r="I503" i="19"/>
  <c r="J503" i="19"/>
  <c r="K503" i="19"/>
  <c r="L503" i="19"/>
  <c r="M503" i="19"/>
  <c r="N503" i="19"/>
  <c r="O503" i="19"/>
  <c r="P503" i="19"/>
  <c r="Q503" i="19"/>
  <c r="R503" i="19"/>
  <c r="S503" i="19"/>
  <c r="T503" i="19"/>
  <c r="U503" i="19"/>
  <c r="V503" i="19"/>
  <c r="W503" i="19"/>
  <c r="Y503" i="19"/>
  <c r="Z503" i="19"/>
  <c r="AA503" i="19"/>
  <c r="AB503" i="19"/>
  <c r="AC503" i="19"/>
  <c r="AD503" i="19"/>
  <c r="AE503" i="19"/>
  <c r="AF503" i="19"/>
  <c r="AG503" i="19"/>
  <c r="AH503" i="19"/>
  <c r="AI503" i="19"/>
  <c r="AJ503" i="19"/>
  <c r="AK503" i="19"/>
  <c r="AL503" i="19"/>
  <c r="AM503" i="19"/>
  <c r="B504" i="19"/>
  <c r="C504" i="19"/>
  <c r="D504" i="19"/>
  <c r="E504" i="19"/>
  <c r="F504" i="19"/>
  <c r="G504" i="19"/>
  <c r="H504" i="19"/>
  <c r="I504" i="19"/>
  <c r="J504" i="19"/>
  <c r="K504" i="19"/>
  <c r="L504" i="19"/>
  <c r="M504" i="19"/>
  <c r="N504" i="19"/>
  <c r="O504" i="19"/>
  <c r="P504" i="19"/>
  <c r="Q504" i="19"/>
  <c r="R504" i="19"/>
  <c r="S504" i="19"/>
  <c r="T504" i="19"/>
  <c r="U504" i="19"/>
  <c r="V504" i="19"/>
  <c r="W504" i="19"/>
  <c r="Y504" i="19"/>
  <c r="Z504" i="19"/>
  <c r="AA504" i="19"/>
  <c r="AB504" i="19"/>
  <c r="AC504" i="19"/>
  <c r="AD504" i="19"/>
  <c r="AE504" i="19"/>
  <c r="AF504" i="19"/>
  <c r="AG504" i="19"/>
  <c r="AH504" i="19"/>
  <c r="AI504" i="19"/>
  <c r="AJ504" i="19"/>
  <c r="AK504" i="19"/>
  <c r="AL504" i="19"/>
  <c r="AM504" i="19"/>
  <c r="B505" i="19"/>
  <c r="C505" i="19"/>
  <c r="D505" i="19"/>
  <c r="E505" i="19"/>
  <c r="F505" i="19"/>
  <c r="G505" i="19"/>
  <c r="H505" i="19"/>
  <c r="I505" i="19"/>
  <c r="J505" i="19"/>
  <c r="K505" i="19"/>
  <c r="L505" i="19"/>
  <c r="M505" i="19"/>
  <c r="N505" i="19"/>
  <c r="O505" i="19"/>
  <c r="P505" i="19"/>
  <c r="Q505" i="19"/>
  <c r="R505" i="19"/>
  <c r="S505" i="19"/>
  <c r="T505" i="19"/>
  <c r="U505" i="19"/>
  <c r="V505" i="19"/>
  <c r="W505" i="19"/>
  <c r="Y505" i="19"/>
  <c r="Z505" i="19"/>
  <c r="AA505" i="19"/>
  <c r="AB505" i="19"/>
  <c r="AC505" i="19"/>
  <c r="AD505" i="19"/>
  <c r="AE505" i="19"/>
  <c r="AF505" i="19"/>
  <c r="AG505" i="19"/>
  <c r="AH505" i="19"/>
  <c r="AI505" i="19"/>
  <c r="AJ505" i="19"/>
  <c r="AK505" i="19"/>
  <c r="AL505" i="19"/>
  <c r="AM505" i="19"/>
  <c r="B506" i="19"/>
  <c r="C506" i="19"/>
  <c r="D506" i="19"/>
  <c r="E506" i="19"/>
  <c r="F506" i="19"/>
  <c r="G506" i="19"/>
  <c r="H506" i="19"/>
  <c r="I506" i="19"/>
  <c r="J506" i="19"/>
  <c r="K506" i="19"/>
  <c r="L506" i="19"/>
  <c r="M506" i="19"/>
  <c r="N506" i="19"/>
  <c r="O506" i="19"/>
  <c r="P506" i="19"/>
  <c r="Q506" i="19"/>
  <c r="R506" i="19"/>
  <c r="S506" i="19"/>
  <c r="T506" i="19"/>
  <c r="U506" i="19"/>
  <c r="V506" i="19"/>
  <c r="W506" i="19"/>
  <c r="Y506" i="19"/>
  <c r="Z506" i="19"/>
  <c r="AA506" i="19"/>
  <c r="AB506" i="19"/>
  <c r="AC506" i="19"/>
  <c r="AD506" i="19"/>
  <c r="AE506" i="19"/>
  <c r="AF506" i="19"/>
  <c r="AG506" i="19"/>
  <c r="AH506" i="19"/>
  <c r="AI506" i="19"/>
  <c r="AJ506" i="19"/>
  <c r="AK506" i="19"/>
  <c r="AL506" i="19"/>
  <c r="AM506" i="19"/>
  <c r="B507" i="19"/>
  <c r="C507" i="19"/>
  <c r="D507" i="19"/>
  <c r="E507" i="19"/>
  <c r="F507" i="19"/>
  <c r="G507" i="19"/>
  <c r="H507" i="19"/>
  <c r="I507" i="19"/>
  <c r="J507" i="19"/>
  <c r="K507" i="19"/>
  <c r="L507" i="19"/>
  <c r="M507" i="19"/>
  <c r="N507" i="19"/>
  <c r="O507" i="19"/>
  <c r="P507" i="19"/>
  <c r="Q507" i="19"/>
  <c r="R507" i="19"/>
  <c r="S507" i="19"/>
  <c r="T507" i="19"/>
  <c r="U507" i="19"/>
  <c r="V507" i="19"/>
  <c r="W507" i="19"/>
  <c r="Y507" i="19"/>
  <c r="Z507" i="19"/>
  <c r="AA507" i="19"/>
  <c r="AB507" i="19"/>
  <c r="AC507" i="19"/>
  <c r="AD507" i="19"/>
  <c r="AE507" i="19"/>
  <c r="AF507" i="19"/>
  <c r="AG507" i="19"/>
  <c r="AH507" i="19"/>
  <c r="AI507" i="19"/>
  <c r="AJ507" i="19"/>
  <c r="AK507" i="19"/>
  <c r="AL507" i="19"/>
  <c r="AM507" i="19"/>
  <c r="B508" i="19"/>
  <c r="C508" i="19"/>
  <c r="D508" i="19"/>
  <c r="E508" i="19"/>
  <c r="F508" i="19"/>
  <c r="G508" i="19"/>
  <c r="H508" i="19"/>
  <c r="I508" i="19"/>
  <c r="J508" i="19"/>
  <c r="K508" i="19"/>
  <c r="L508" i="19"/>
  <c r="M508" i="19"/>
  <c r="N508" i="19"/>
  <c r="O508" i="19"/>
  <c r="P508" i="19"/>
  <c r="Q508" i="19"/>
  <c r="R508" i="19"/>
  <c r="S508" i="19"/>
  <c r="T508" i="19"/>
  <c r="U508" i="19"/>
  <c r="V508" i="19"/>
  <c r="W508" i="19"/>
  <c r="Y508" i="19"/>
  <c r="Z508" i="19"/>
  <c r="AA508" i="19"/>
  <c r="AB508" i="19"/>
  <c r="AC508" i="19"/>
  <c r="AD508" i="19"/>
  <c r="AE508" i="19"/>
  <c r="AF508" i="19"/>
  <c r="AG508" i="19"/>
  <c r="AH508" i="19"/>
  <c r="AI508" i="19"/>
  <c r="AJ508" i="19"/>
  <c r="AK508" i="19"/>
  <c r="AL508" i="19"/>
  <c r="AM508" i="19"/>
  <c r="B509" i="19"/>
  <c r="C509" i="19"/>
  <c r="D509" i="19"/>
  <c r="E509" i="19"/>
  <c r="F509" i="19"/>
  <c r="G509" i="19"/>
  <c r="H509" i="19"/>
  <c r="I509" i="19"/>
  <c r="J509" i="19"/>
  <c r="K509" i="19"/>
  <c r="L509" i="19"/>
  <c r="M509" i="19"/>
  <c r="N509" i="19"/>
  <c r="O509" i="19"/>
  <c r="P509" i="19"/>
  <c r="Q509" i="19"/>
  <c r="R509" i="19"/>
  <c r="S509" i="19"/>
  <c r="T509" i="19"/>
  <c r="U509" i="19"/>
  <c r="V509" i="19"/>
  <c r="W509" i="19"/>
  <c r="Y509" i="19"/>
  <c r="Z509" i="19"/>
  <c r="AA509" i="19"/>
  <c r="AB509" i="19"/>
  <c r="AC509" i="19"/>
  <c r="AD509" i="19"/>
  <c r="AE509" i="19"/>
  <c r="AF509" i="19"/>
  <c r="AG509" i="19"/>
  <c r="AH509" i="19"/>
  <c r="AI509" i="19"/>
  <c r="AJ509" i="19"/>
  <c r="AK509" i="19"/>
  <c r="AL509" i="19"/>
  <c r="AM509" i="19"/>
  <c r="B510" i="19"/>
  <c r="C510" i="19"/>
  <c r="D510" i="19"/>
  <c r="E510" i="19"/>
  <c r="F510" i="19"/>
  <c r="G510" i="19"/>
  <c r="H510" i="19"/>
  <c r="I510" i="19"/>
  <c r="J510" i="19"/>
  <c r="K510" i="19"/>
  <c r="L510" i="19"/>
  <c r="M510" i="19"/>
  <c r="N510" i="19"/>
  <c r="O510" i="19"/>
  <c r="P510" i="19"/>
  <c r="Q510" i="19"/>
  <c r="R510" i="19"/>
  <c r="S510" i="19"/>
  <c r="T510" i="19"/>
  <c r="U510" i="19"/>
  <c r="V510" i="19"/>
  <c r="W510" i="19"/>
  <c r="Y510" i="19"/>
  <c r="Z510" i="19"/>
  <c r="AA510" i="19"/>
  <c r="AB510" i="19"/>
  <c r="AC510" i="19"/>
  <c r="AD510" i="19"/>
  <c r="AE510" i="19"/>
  <c r="AF510" i="19"/>
  <c r="AG510" i="19"/>
  <c r="AH510" i="19"/>
  <c r="AI510" i="19"/>
  <c r="AJ510" i="19"/>
  <c r="AK510" i="19"/>
  <c r="AL510" i="19"/>
  <c r="AM510" i="19"/>
  <c r="B511" i="19"/>
  <c r="C511" i="19"/>
  <c r="D511" i="19"/>
  <c r="E511" i="19"/>
  <c r="F511" i="19"/>
  <c r="G511" i="19"/>
  <c r="H511" i="19"/>
  <c r="I511" i="19"/>
  <c r="J511" i="19"/>
  <c r="K511" i="19"/>
  <c r="L511" i="19"/>
  <c r="M511" i="19"/>
  <c r="N511" i="19"/>
  <c r="O511" i="19"/>
  <c r="P511" i="19"/>
  <c r="Q511" i="19"/>
  <c r="R511" i="19"/>
  <c r="S511" i="19"/>
  <c r="T511" i="19"/>
  <c r="U511" i="19"/>
  <c r="V511" i="19"/>
  <c r="W511" i="19"/>
  <c r="Y511" i="19"/>
  <c r="Z511" i="19"/>
  <c r="AA511" i="19"/>
  <c r="AB511" i="19"/>
  <c r="AC511" i="19"/>
  <c r="AD511" i="19"/>
  <c r="AE511" i="19"/>
  <c r="AF511" i="19"/>
  <c r="AG511" i="19"/>
  <c r="AH511" i="19"/>
  <c r="AI511" i="19"/>
  <c r="AJ511" i="19"/>
  <c r="AK511" i="19"/>
  <c r="AL511" i="19"/>
  <c r="AM511" i="19"/>
  <c r="B512" i="19"/>
  <c r="C512" i="19"/>
  <c r="D512" i="19"/>
  <c r="E512" i="19"/>
  <c r="F512" i="19"/>
  <c r="G512" i="19"/>
  <c r="H512" i="19"/>
  <c r="I512" i="19"/>
  <c r="J512" i="19"/>
  <c r="K512" i="19"/>
  <c r="L512" i="19"/>
  <c r="M512" i="19"/>
  <c r="N512" i="19"/>
  <c r="O512" i="19"/>
  <c r="P512" i="19"/>
  <c r="Q512" i="19"/>
  <c r="R512" i="19"/>
  <c r="S512" i="19"/>
  <c r="T512" i="19"/>
  <c r="U512" i="19"/>
  <c r="V512" i="19"/>
  <c r="W512" i="19"/>
  <c r="Y512" i="19"/>
  <c r="Z512" i="19"/>
  <c r="AA512" i="19"/>
  <c r="AB512" i="19"/>
  <c r="AC512" i="19"/>
  <c r="AD512" i="19"/>
  <c r="AE512" i="19"/>
  <c r="AF512" i="19"/>
  <c r="AG512" i="19"/>
  <c r="AH512" i="19"/>
  <c r="AI512" i="19"/>
  <c r="AJ512" i="19"/>
  <c r="AK512" i="19"/>
  <c r="AL512" i="19"/>
  <c r="AM512" i="19"/>
  <c r="B513" i="19"/>
  <c r="C513" i="19"/>
  <c r="D513" i="19"/>
  <c r="E513" i="19"/>
  <c r="F513" i="19"/>
  <c r="G513" i="19"/>
  <c r="H513" i="19"/>
  <c r="I513" i="19"/>
  <c r="J513" i="19"/>
  <c r="K513" i="19"/>
  <c r="L513" i="19"/>
  <c r="M513" i="19"/>
  <c r="N513" i="19"/>
  <c r="O513" i="19"/>
  <c r="P513" i="19"/>
  <c r="Q513" i="19"/>
  <c r="R513" i="19"/>
  <c r="S513" i="19"/>
  <c r="T513" i="19"/>
  <c r="U513" i="19"/>
  <c r="V513" i="19"/>
  <c r="W513" i="19"/>
  <c r="Y513" i="19"/>
  <c r="Z513" i="19"/>
  <c r="AA513" i="19"/>
  <c r="AB513" i="19"/>
  <c r="AC513" i="19"/>
  <c r="AD513" i="19"/>
  <c r="AE513" i="19"/>
  <c r="AF513" i="19"/>
  <c r="AG513" i="19"/>
  <c r="AH513" i="19"/>
  <c r="AI513" i="19"/>
  <c r="AJ513" i="19"/>
  <c r="AK513" i="19"/>
  <c r="AL513" i="19"/>
  <c r="AM513" i="19"/>
  <c r="B514" i="19"/>
  <c r="C514" i="19"/>
  <c r="D514" i="19"/>
  <c r="E514" i="19"/>
  <c r="F514" i="19"/>
  <c r="G514" i="19"/>
  <c r="H514" i="19"/>
  <c r="I514" i="19"/>
  <c r="J514" i="19"/>
  <c r="K514" i="19"/>
  <c r="L514" i="19"/>
  <c r="M514" i="19"/>
  <c r="N514" i="19"/>
  <c r="O514" i="19"/>
  <c r="P514" i="19"/>
  <c r="Q514" i="19"/>
  <c r="R514" i="19"/>
  <c r="S514" i="19"/>
  <c r="T514" i="19"/>
  <c r="U514" i="19"/>
  <c r="V514" i="19"/>
  <c r="W514" i="19"/>
  <c r="Y514" i="19"/>
  <c r="Z514" i="19"/>
  <c r="AA514" i="19"/>
  <c r="AB514" i="19"/>
  <c r="AC514" i="19"/>
  <c r="AD514" i="19"/>
  <c r="AE514" i="19"/>
  <c r="AF514" i="19"/>
  <c r="AG514" i="19"/>
  <c r="AH514" i="19"/>
  <c r="AI514" i="19"/>
  <c r="AJ514" i="19"/>
  <c r="AK514" i="19"/>
  <c r="AL514" i="19"/>
  <c r="AM514" i="19"/>
  <c r="B515" i="19"/>
  <c r="C515" i="19"/>
  <c r="D515" i="19"/>
  <c r="E515" i="19"/>
  <c r="F515" i="19"/>
  <c r="G515" i="19"/>
  <c r="H515" i="19"/>
  <c r="I515" i="19"/>
  <c r="J515" i="19"/>
  <c r="K515" i="19"/>
  <c r="L515" i="19"/>
  <c r="M515" i="19"/>
  <c r="N515" i="19"/>
  <c r="O515" i="19"/>
  <c r="P515" i="19"/>
  <c r="Q515" i="19"/>
  <c r="R515" i="19"/>
  <c r="S515" i="19"/>
  <c r="T515" i="19"/>
  <c r="U515" i="19"/>
  <c r="V515" i="19"/>
  <c r="W515" i="19"/>
  <c r="Y515" i="19"/>
  <c r="Z515" i="19"/>
  <c r="AA515" i="19"/>
  <c r="AB515" i="19"/>
  <c r="AC515" i="19"/>
  <c r="AD515" i="19"/>
  <c r="AE515" i="19"/>
  <c r="AF515" i="19"/>
  <c r="AG515" i="19"/>
  <c r="AH515" i="19"/>
  <c r="AI515" i="19"/>
  <c r="AJ515" i="19"/>
  <c r="AK515" i="19"/>
  <c r="AL515" i="19"/>
  <c r="AM515" i="19"/>
  <c r="B516" i="19"/>
  <c r="C516" i="19"/>
  <c r="D516" i="19"/>
  <c r="E516" i="19"/>
  <c r="F516" i="19"/>
  <c r="G516" i="19"/>
  <c r="H516" i="19"/>
  <c r="I516" i="19"/>
  <c r="J516" i="19"/>
  <c r="K516" i="19"/>
  <c r="L516" i="19"/>
  <c r="M516" i="19"/>
  <c r="N516" i="19"/>
  <c r="O516" i="19"/>
  <c r="P516" i="19"/>
  <c r="Q516" i="19"/>
  <c r="R516" i="19"/>
  <c r="S516" i="19"/>
  <c r="T516" i="19"/>
  <c r="U516" i="19"/>
  <c r="V516" i="19"/>
  <c r="W516" i="19"/>
  <c r="Y516" i="19"/>
  <c r="Z516" i="19"/>
  <c r="AA516" i="19"/>
  <c r="AB516" i="19"/>
  <c r="AC516" i="19"/>
  <c r="AD516" i="19"/>
  <c r="AE516" i="19"/>
  <c r="AF516" i="19"/>
  <c r="AG516" i="19"/>
  <c r="AH516" i="19"/>
  <c r="AI516" i="19"/>
  <c r="AJ516" i="19"/>
  <c r="AK516" i="19"/>
  <c r="AL516" i="19"/>
  <c r="AM516" i="19"/>
  <c r="B517" i="19"/>
  <c r="C517" i="19"/>
  <c r="D517" i="19"/>
  <c r="E517" i="19"/>
  <c r="F517" i="19"/>
  <c r="G517" i="19"/>
  <c r="H517" i="19"/>
  <c r="I517" i="19"/>
  <c r="J517" i="19"/>
  <c r="K517" i="19"/>
  <c r="L517" i="19"/>
  <c r="M517" i="19"/>
  <c r="N517" i="19"/>
  <c r="O517" i="19"/>
  <c r="P517" i="19"/>
  <c r="Q517" i="19"/>
  <c r="R517" i="19"/>
  <c r="S517" i="19"/>
  <c r="T517" i="19"/>
  <c r="U517" i="19"/>
  <c r="V517" i="19"/>
  <c r="W517" i="19"/>
  <c r="Y517" i="19"/>
  <c r="Z517" i="19"/>
  <c r="AA517" i="19"/>
  <c r="AB517" i="19"/>
  <c r="AC517" i="19"/>
  <c r="AD517" i="19"/>
  <c r="AE517" i="19"/>
  <c r="AF517" i="19"/>
  <c r="AG517" i="19"/>
  <c r="AH517" i="19"/>
  <c r="AI517" i="19"/>
  <c r="AJ517" i="19"/>
  <c r="AK517" i="19"/>
  <c r="AL517" i="19"/>
  <c r="AM517" i="19"/>
  <c r="B518" i="19"/>
  <c r="C518" i="19"/>
  <c r="D518" i="19"/>
  <c r="E518" i="19"/>
  <c r="F518" i="19"/>
  <c r="G518" i="19"/>
  <c r="H518" i="19"/>
  <c r="I518" i="19"/>
  <c r="J518" i="19"/>
  <c r="K518" i="19"/>
  <c r="L518" i="19"/>
  <c r="M518" i="19"/>
  <c r="N518" i="19"/>
  <c r="O518" i="19"/>
  <c r="P518" i="19"/>
  <c r="Q518" i="19"/>
  <c r="R518" i="19"/>
  <c r="S518" i="19"/>
  <c r="T518" i="19"/>
  <c r="U518" i="19"/>
  <c r="V518" i="19"/>
  <c r="W518" i="19"/>
  <c r="Y518" i="19"/>
  <c r="Z518" i="19"/>
  <c r="AA518" i="19"/>
  <c r="AB518" i="19"/>
  <c r="AC518" i="19"/>
  <c r="AD518" i="19"/>
  <c r="AE518" i="19"/>
  <c r="AF518" i="19"/>
  <c r="AG518" i="19"/>
  <c r="AH518" i="19"/>
  <c r="AI518" i="19"/>
  <c r="AJ518" i="19"/>
  <c r="AK518" i="19"/>
  <c r="AL518" i="19"/>
  <c r="AM518" i="19"/>
  <c r="B519" i="19"/>
  <c r="C519" i="19"/>
  <c r="D519" i="19"/>
  <c r="E519" i="19"/>
  <c r="F519" i="19"/>
  <c r="G519" i="19"/>
  <c r="H519" i="19"/>
  <c r="I519" i="19"/>
  <c r="J519" i="19"/>
  <c r="K519" i="19"/>
  <c r="L519" i="19"/>
  <c r="M519" i="19"/>
  <c r="N519" i="19"/>
  <c r="O519" i="19"/>
  <c r="P519" i="19"/>
  <c r="Q519" i="19"/>
  <c r="R519" i="19"/>
  <c r="S519" i="19"/>
  <c r="T519" i="19"/>
  <c r="U519" i="19"/>
  <c r="V519" i="19"/>
  <c r="W519" i="19"/>
  <c r="Y519" i="19"/>
  <c r="Z519" i="19"/>
  <c r="AA519" i="19"/>
  <c r="AB519" i="19"/>
  <c r="AC519" i="19"/>
  <c r="AD519" i="19"/>
  <c r="AE519" i="19"/>
  <c r="AF519" i="19"/>
  <c r="AG519" i="19"/>
  <c r="AH519" i="19"/>
  <c r="AI519" i="19"/>
  <c r="AJ519" i="19"/>
  <c r="AK519" i="19"/>
  <c r="AL519" i="19"/>
  <c r="AM519" i="19"/>
  <c r="B520" i="19"/>
  <c r="C520" i="19"/>
  <c r="D520" i="19"/>
  <c r="E520" i="19"/>
  <c r="F520" i="19"/>
  <c r="G520" i="19"/>
  <c r="H520" i="19"/>
  <c r="I520" i="19"/>
  <c r="J520" i="19"/>
  <c r="K520" i="19"/>
  <c r="L520" i="19"/>
  <c r="M520" i="19"/>
  <c r="N520" i="19"/>
  <c r="O520" i="19"/>
  <c r="P520" i="19"/>
  <c r="Q520" i="19"/>
  <c r="R520" i="19"/>
  <c r="S520" i="19"/>
  <c r="T520" i="19"/>
  <c r="U520" i="19"/>
  <c r="V520" i="19"/>
  <c r="W520" i="19"/>
  <c r="Y520" i="19"/>
  <c r="Z520" i="19"/>
  <c r="AA520" i="19"/>
  <c r="AB520" i="19"/>
  <c r="AC520" i="19"/>
  <c r="AD520" i="19"/>
  <c r="AE520" i="19"/>
  <c r="AF520" i="19"/>
  <c r="AG520" i="19"/>
  <c r="AH520" i="19"/>
  <c r="AI520" i="19"/>
  <c r="AJ520" i="19"/>
  <c r="AK520" i="19"/>
  <c r="AL520" i="19"/>
  <c r="AM520" i="19"/>
  <c r="B521" i="19"/>
  <c r="C521" i="19"/>
  <c r="D521" i="19"/>
  <c r="E521" i="19"/>
  <c r="F521" i="19"/>
  <c r="G521" i="19"/>
  <c r="H521" i="19"/>
  <c r="I521" i="19"/>
  <c r="J521" i="19"/>
  <c r="K521" i="19"/>
  <c r="L521" i="19"/>
  <c r="M521" i="19"/>
  <c r="N521" i="19"/>
  <c r="O521" i="19"/>
  <c r="P521" i="19"/>
  <c r="Q521" i="19"/>
  <c r="R521" i="19"/>
  <c r="S521" i="19"/>
  <c r="T521" i="19"/>
  <c r="U521" i="19"/>
  <c r="V521" i="19"/>
  <c r="W521" i="19"/>
  <c r="Y521" i="19"/>
  <c r="Z521" i="19"/>
  <c r="AA521" i="19"/>
  <c r="AB521" i="19"/>
  <c r="AC521" i="19"/>
  <c r="AD521" i="19"/>
  <c r="AE521" i="19"/>
  <c r="AF521" i="19"/>
  <c r="AG521" i="19"/>
  <c r="AH521" i="19"/>
  <c r="AI521" i="19"/>
  <c r="AJ521" i="19"/>
  <c r="AK521" i="19"/>
  <c r="AL521" i="19"/>
  <c r="AM521" i="19"/>
  <c r="B522" i="19"/>
  <c r="C522" i="19"/>
  <c r="D522" i="19"/>
  <c r="E522" i="19"/>
  <c r="F522" i="19"/>
  <c r="G522" i="19"/>
  <c r="H522" i="19"/>
  <c r="I522" i="19"/>
  <c r="J522" i="19"/>
  <c r="K522" i="19"/>
  <c r="L522" i="19"/>
  <c r="M522" i="19"/>
  <c r="N522" i="19"/>
  <c r="O522" i="19"/>
  <c r="P522" i="19"/>
  <c r="Q522" i="19"/>
  <c r="R522" i="19"/>
  <c r="S522" i="19"/>
  <c r="T522" i="19"/>
  <c r="U522" i="19"/>
  <c r="V522" i="19"/>
  <c r="W522" i="19"/>
  <c r="Y522" i="19"/>
  <c r="Z522" i="19"/>
  <c r="AA522" i="19"/>
  <c r="AB522" i="19"/>
  <c r="AC522" i="19"/>
  <c r="AD522" i="19"/>
  <c r="AE522" i="19"/>
  <c r="AF522" i="19"/>
  <c r="AG522" i="19"/>
  <c r="AH522" i="19"/>
  <c r="AI522" i="19"/>
  <c r="AJ522" i="19"/>
  <c r="AK522" i="19"/>
  <c r="AL522" i="19"/>
  <c r="AM522" i="19"/>
  <c r="B523" i="19"/>
  <c r="C523" i="19"/>
  <c r="D523" i="19"/>
  <c r="E523" i="19"/>
  <c r="F523" i="19"/>
  <c r="G523" i="19"/>
  <c r="H523" i="19"/>
  <c r="I523" i="19"/>
  <c r="J523" i="19"/>
  <c r="K523" i="19"/>
  <c r="L523" i="19"/>
  <c r="M523" i="19"/>
  <c r="N523" i="19"/>
  <c r="O523" i="19"/>
  <c r="P523" i="19"/>
  <c r="Q523" i="19"/>
  <c r="R523" i="19"/>
  <c r="S523" i="19"/>
  <c r="T523" i="19"/>
  <c r="U523" i="19"/>
  <c r="V523" i="19"/>
  <c r="W523" i="19"/>
  <c r="Y523" i="19"/>
  <c r="Z523" i="19"/>
  <c r="AA523" i="19"/>
  <c r="AB523" i="19"/>
  <c r="AC523" i="19"/>
  <c r="AD523" i="19"/>
  <c r="AE523" i="19"/>
  <c r="AF523" i="19"/>
  <c r="AG523" i="19"/>
  <c r="AH523" i="19"/>
  <c r="AI523" i="19"/>
  <c r="AJ523" i="19"/>
  <c r="AK523" i="19"/>
  <c r="AL523" i="19"/>
  <c r="AM523" i="19"/>
  <c r="B524" i="19"/>
  <c r="C524" i="19"/>
  <c r="D524" i="19"/>
  <c r="E524" i="19"/>
  <c r="F524" i="19"/>
  <c r="G524" i="19"/>
  <c r="H524" i="19"/>
  <c r="I524" i="19"/>
  <c r="J524" i="19"/>
  <c r="K524" i="19"/>
  <c r="L524" i="19"/>
  <c r="M524" i="19"/>
  <c r="N524" i="19"/>
  <c r="O524" i="19"/>
  <c r="P524" i="19"/>
  <c r="Q524" i="19"/>
  <c r="R524" i="19"/>
  <c r="S524" i="19"/>
  <c r="T524" i="19"/>
  <c r="U524" i="19"/>
  <c r="V524" i="19"/>
  <c r="W524" i="19"/>
  <c r="Y524" i="19"/>
  <c r="Z524" i="19"/>
  <c r="AA524" i="19"/>
  <c r="AB524" i="19"/>
  <c r="AC524" i="19"/>
  <c r="AD524" i="19"/>
  <c r="AE524" i="19"/>
  <c r="AF524" i="19"/>
  <c r="AG524" i="19"/>
  <c r="AH524" i="19"/>
  <c r="AI524" i="19"/>
  <c r="AJ524" i="19"/>
  <c r="AK524" i="19"/>
  <c r="AL524" i="19"/>
  <c r="AM524" i="19"/>
  <c r="AF525" i="19"/>
  <c r="AG525" i="19"/>
  <c r="AH525" i="19"/>
  <c r="AI525" i="19"/>
  <c r="AJ525" i="19"/>
  <c r="AK525" i="19"/>
  <c r="AL525" i="19"/>
  <c r="AM525" i="19"/>
  <c r="B526" i="19"/>
  <c r="C526" i="19"/>
  <c r="D526" i="19"/>
  <c r="E526" i="19"/>
  <c r="F526" i="19"/>
  <c r="G526" i="19"/>
  <c r="H526" i="19"/>
  <c r="I526" i="19"/>
  <c r="J526" i="19"/>
  <c r="K526" i="19"/>
  <c r="L526" i="19"/>
  <c r="M526" i="19"/>
  <c r="N526" i="19"/>
  <c r="O526" i="19"/>
  <c r="P526" i="19"/>
  <c r="Q526" i="19"/>
  <c r="R526" i="19"/>
  <c r="S526" i="19"/>
  <c r="T526" i="19"/>
  <c r="U526" i="19"/>
  <c r="V526" i="19"/>
  <c r="W526" i="19"/>
  <c r="Y526" i="19"/>
  <c r="Z526" i="19"/>
  <c r="AA526" i="19"/>
  <c r="AB526" i="19"/>
  <c r="AC526" i="19"/>
  <c r="AD526" i="19"/>
  <c r="AE526" i="19"/>
  <c r="AF526" i="19"/>
  <c r="AG526" i="19"/>
  <c r="AH526" i="19"/>
  <c r="AI526" i="19"/>
  <c r="AJ526" i="19"/>
  <c r="AK526" i="19"/>
  <c r="AL526" i="19"/>
  <c r="AM526" i="19"/>
  <c r="B527" i="19"/>
  <c r="C527" i="19"/>
  <c r="D527" i="19"/>
  <c r="E527" i="19"/>
  <c r="F527" i="19"/>
  <c r="G527" i="19"/>
  <c r="H527" i="19"/>
  <c r="I527" i="19"/>
  <c r="J527" i="19"/>
  <c r="K527" i="19"/>
  <c r="L527" i="19"/>
  <c r="M527" i="19"/>
  <c r="N527" i="19"/>
  <c r="O527" i="19"/>
  <c r="P527" i="19"/>
  <c r="Q527" i="19"/>
  <c r="R527" i="19"/>
  <c r="S527" i="19"/>
  <c r="T527" i="19"/>
  <c r="U527" i="19"/>
  <c r="V527" i="19"/>
  <c r="W527" i="19"/>
  <c r="Y527" i="19"/>
  <c r="Z527" i="19"/>
  <c r="AA527" i="19"/>
  <c r="AB527" i="19"/>
  <c r="AC527" i="19"/>
  <c r="AD527" i="19"/>
  <c r="AE527" i="19"/>
  <c r="AF527" i="19"/>
  <c r="AG527" i="19"/>
  <c r="AH527" i="19"/>
  <c r="AI527" i="19"/>
  <c r="AJ527" i="19"/>
  <c r="AK527" i="19"/>
  <c r="AL527" i="19"/>
  <c r="AM527" i="19"/>
  <c r="B528" i="19"/>
  <c r="C528" i="19"/>
  <c r="D528" i="19"/>
  <c r="E528" i="19"/>
  <c r="F528" i="19"/>
  <c r="G528" i="19"/>
  <c r="H528" i="19"/>
  <c r="I528" i="19"/>
  <c r="J528" i="19"/>
  <c r="K528" i="19"/>
  <c r="L528" i="19"/>
  <c r="M528" i="19"/>
  <c r="N528" i="19"/>
  <c r="O528" i="19"/>
  <c r="P528" i="19"/>
  <c r="Q528" i="19"/>
  <c r="R528" i="19"/>
  <c r="S528" i="19"/>
  <c r="T528" i="19"/>
  <c r="U528" i="19"/>
  <c r="V528" i="19"/>
  <c r="W528" i="19"/>
  <c r="Y528" i="19"/>
  <c r="Z528" i="19"/>
  <c r="AA528" i="19"/>
  <c r="AB528" i="19"/>
  <c r="AC528" i="19"/>
  <c r="AD528" i="19"/>
  <c r="AE528" i="19"/>
  <c r="AF528" i="19"/>
  <c r="AG528" i="19"/>
  <c r="AH528" i="19"/>
  <c r="AI528" i="19"/>
  <c r="AJ528" i="19"/>
  <c r="AK528" i="19"/>
  <c r="AL528" i="19"/>
  <c r="AM528" i="19"/>
  <c r="B529" i="19"/>
  <c r="C529" i="19"/>
  <c r="D529" i="19"/>
  <c r="E529" i="19"/>
  <c r="F529" i="19"/>
  <c r="G529" i="19"/>
  <c r="H529" i="19"/>
  <c r="I529" i="19"/>
  <c r="J529" i="19"/>
  <c r="K529" i="19"/>
  <c r="L529" i="19"/>
  <c r="M529" i="19"/>
  <c r="N529" i="19"/>
  <c r="O529" i="19"/>
  <c r="P529" i="19"/>
  <c r="Q529" i="19"/>
  <c r="R529" i="19"/>
  <c r="S529" i="19"/>
  <c r="T529" i="19"/>
  <c r="U529" i="19"/>
  <c r="V529" i="19"/>
  <c r="W529" i="19"/>
  <c r="Y529" i="19"/>
  <c r="Z529" i="19"/>
  <c r="AA529" i="19"/>
  <c r="AB529" i="19"/>
  <c r="AC529" i="19"/>
  <c r="AD529" i="19"/>
  <c r="AE529" i="19"/>
  <c r="AF529" i="19"/>
  <c r="AG529" i="19"/>
  <c r="AH529" i="19"/>
  <c r="AI529" i="19"/>
  <c r="AJ529" i="19"/>
  <c r="AK529" i="19"/>
  <c r="AL529" i="19"/>
  <c r="AM529" i="19"/>
  <c r="B530" i="19"/>
  <c r="C530" i="19"/>
  <c r="D530" i="19"/>
  <c r="E530" i="19"/>
  <c r="F530" i="19"/>
  <c r="G530" i="19"/>
  <c r="H530" i="19"/>
  <c r="I530" i="19"/>
  <c r="J530" i="19"/>
  <c r="K530" i="19"/>
  <c r="L530" i="19"/>
  <c r="M530" i="19"/>
  <c r="N530" i="19"/>
  <c r="O530" i="19"/>
  <c r="P530" i="19"/>
  <c r="Q530" i="19"/>
  <c r="R530" i="19"/>
  <c r="S530" i="19"/>
  <c r="T530" i="19"/>
  <c r="U530" i="19"/>
  <c r="V530" i="19"/>
  <c r="W530" i="19"/>
  <c r="Y530" i="19"/>
  <c r="Z530" i="19"/>
  <c r="AA530" i="19"/>
  <c r="AB530" i="19"/>
  <c r="AC530" i="19"/>
  <c r="AD530" i="19"/>
  <c r="AE530" i="19"/>
  <c r="AF530" i="19"/>
  <c r="AG530" i="19"/>
  <c r="AH530" i="19"/>
  <c r="AI530" i="19"/>
  <c r="AJ530" i="19"/>
  <c r="AK530" i="19"/>
  <c r="AL530" i="19"/>
  <c r="AM530" i="19"/>
  <c r="B531" i="19"/>
  <c r="C531" i="19"/>
  <c r="D531" i="19"/>
  <c r="E531" i="19"/>
  <c r="F531" i="19"/>
  <c r="G531" i="19"/>
  <c r="H531" i="19"/>
  <c r="I531" i="19"/>
  <c r="J531" i="19"/>
  <c r="K531" i="19"/>
  <c r="L531" i="19"/>
  <c r="M531" i="19"/>
  <c r="N531" i="19"/>
  <c r="O531" i="19"/>
  <c r="P531" i="19"/>
  <c r="Q531" i="19"/>
  <c r="R531" i="19"/>
  <c r="S531" i="19"/>
  <c r="T531" i="19"/>
  <c r="U531" i="19"/>
  <c r="V531" i="19"/>
  <c r="W531" i="19"/>
  <c r="Y531" i="19"/>
  <c r="Z531" i="19"/>
  <c r="AA531" i="19"/>
  <c r="AB531" i="19"/>
  <c r="AC531" i="19"/>
  <c r="AD531" i="19"/>
  <c r="AE531" i="19"/>
  <c r="AF531" i="19"/>
  <c r="AG531" i="19"/>
  <c r="AH531" i="19"/>
  <c r="AI531" i="19"/>
  <c r="AJ531" i="19"/>
  <c r="AK531" i="19"/>
  <c r="AL531" i="19"/>
  <c r="AM531" i="19"/>
  <c r="B532" i="19"/>
  <c r="C532" i="19"/>
  <c r="D532" i="19"/>
  <c r="E532" i="19"/>
  <c r="F532" i="19"/>
  <c r="G532" i="19"/>
  <c r="H532" i="19"/>
  <c r="I532" i="19"/>
  <c r="J532" i="19"/>
  <c r="K532" i="19"/>
  <c r="L532" i="19"/>
  <c r="M532" i="19"/>
  <c r="N532" i="19"/>
  <c r="O532" i="19"/>
  <c r="P532" i="19"/>
  <c r="Q532" i="19"/>
  <c r="R532" i="19"/>
  <c r="S532" i="19"/>
  <c r="T532" i="19"/>
  <c r="U532" i="19"/>
  <c r="V532" i="19"/>
  <c r="W532" i="19"/>
  <c r="Y532" i="19"/>
  <c r="Z532" i="19"/>
  <c r="AA532" i="19"/>
  <c r="AB532" i="19"/>
  <c r="AC532" i="19"/>
  <c r="AD532" i="19"/>
  <c r="AE532" i="19"/>
  <c r="AF532" i="19"/>
  <c r="AG532" i="19"/>
  <c r="AH532" i="19"/>
  <c r="AI532" i="19"/>
  <c r="AJ532" i="19"/>
  <c r="AK532" i="19"/>
  <c r="AL532" i="19"/>
  <c r="AM532" i="19"/>
  <c r="B533" i="19"/>
  <c r="C533" i="19"/>
  <c r="D533" i="19"/>
  <c r="E533" i="19"/>
  <c r="F533" i="19"/>
  <c r="G533" i="19"/>
  <c r="H533" i="19"/>
  <c r="I533" i="19"/>
  <c r="J533" i="19"/>
  <c r="K533" i="19"/>
  <c r="L533" i="19"/>
  <c r="M533" i="19"/>
  <c r="N533" i="19"/>
  <c r="O533" i="19"/>
  <c r="P533" i="19"/>
  <c r="Q533" i="19"/>
  <c r="R533" i="19"/>
  <c r="S533" i="19"/>
  <c r="T533" i="19"/>
  <c r="U533" i="19"/>
  <c r="V533" i="19"/>
  <c r="W533" i="19"/>
  <c r="Y533" i="19"/>
  <c r="Z533" i="19"/>
  <c r="AA533" i="19"/>
  <c r="AB533" i="19"/>
  <c r="AC533" i="19"/>
  <c r="AD533" i="19"/>
  <c r="AE533" i="19"/>
  <c r="AF533" i="19"/>
  <c r="AG533" i="19"/>
  <c r="AH533" i="19"/>
  <c r="AI533" i="19"/>
  <c r="AJ533" i="19"/>
  <c r="AK533" i="19"/>
  <c r="AL533" i="19"/>
  <c r="AM533" i="19"/>
  <c r="B534" i="19"/>
  <c r="C534" i="19"/>
  <c r="D534" i="19"/>
  <c r="E534" i="19"/>
  <c r="F534" i="19"/>
  <c r="G534" i="19"/>
  <c r="H534" i="19"/>
  <c r="I534" i="19"/>
  <c r="J534" i="19"/>
  <c r="K534" i="19"/>
  <c r="L534" i="19"/>
  <c r="M534" i="19"/>
  <c r="N534" i="19"/>
  <c r="O534" i="19"/>
  <c r="P534" i="19"/>
  <c r="Q534" i="19"/>
  <c r="R534" i="19"/>
  <c r="S534" i="19"/>
  <c r="T534" i="19"/>
  <c r="U534" i="19"/>
  <c r="V534" i="19"/>
  <c r="W534" i="19"/>
  <c r="Y534" i="19"/>
  <c r="Z534" i="19"/>
  <c r="AA534" i="19"/>
  <c r="AB534" i="19"/>
  <c r="AC534" i="19"/>
  <c r="AD534" i="19"/>
  <c r="AE534" i="19"/>
  <c r="AF534" i="19"/>
  <c r="AG534" i="19"/>
  <c r="AH534" i="19"/>
  <c r="AI534" i="19"/>
  <c r="AJ534" i="19"/>
  <c r="AK534" i="19"/>
  <c r="AL534" i="19"/>
  <c r="AM534" i="19"/>
  <c r="B535" i="19"/>
  <c r="C535" i="19"/>
  <c r="D535" i="19"/>
  <c r="E535" i="19"/>
  <c r="F535" i="19"/>
  <c r="G535" i="19"/>
  <c r="H535" i="19"/>
  <c r="I535" i="19"/>
  <c r="J535" i="19"/>
  <c r="K535" i="19"/>
  <c r="L535" i="19"/>
  <c r="M535" i="19"/>
  <c r="N535" i="19"/>
  <c r="O535" i="19"/>
  <c r="P535" i="19"/>
  <c r="Q535" i="19"/>
  <c r="R535" i="19"/>
  <c r="S535" i="19"/>
  <c r="T535" i="19"/>
  <c r="U535" i="19"/>
  <c r="V535" i="19"/>
  <c r="W535" i="19"/>
  <c r="Y535" i="19"/>
  <c r="Z535" i="19"/>
  <c r="AA535" i="19"/>
  <c r="AB535" i="19"/>
  <c r="AC535" i="19"/>
  <c r="AD535" i="19"/>
  <c r="AE535" i="19"/>
  <c r="AF535" i="19"/>
  <c r="AG535" i="19"/>
  <c r="AH535" i="19"/>
  <c r="AI535" i="19"/>
  <c r="AJ535" i="19"/>
  <c r="AK535" i="19"/>
  <c r="AL535" i="19"/>
  <c r="AM535" i="19"/>
  <c r="B536" i="19"/>
  <c r="C536" i="19"/>
  <c r="D536" i="19"/>
  <c r="E536" i="19"/>
  <c r="F536" i="19"/>
  <c r="G536" i="19"/>
  <c r="H536" i="19"/>
  <c r="I536" i="19"/>
  <c r="J536" i="19"/>
  <c r="K536" i="19"/>
  <c r="L536" i="19"/>
  <c r="M536" i="19"/>
  <c r="N536" i="19"/>
  <c r="O536" i="19"/>
  <c r="P536" i="19"/>
  <c r="Q536" i="19"/>
  <c r="R536" i="19"/>
  <c r="S536" i="19"/>
  <c r="T536" i="19"/>
  <c r="U536" i="19"/>
  <c r="V536" i="19"/>
  <c r="W536" i="19"/>
  <c r="Y536" i="19"/>
  <c r="Z536" i="19"/>
  <c r="AA536" i="19"/>
  <c r="AB536" i="19"/>
  <c r="AC536" i="19"/>
  <c r="AD536" i="19"/>
  <c r="AE536" i="19"/>
  <c r="AF536" i="19"/>
  <c r="AG536" i="19"/>
  <c r="AH536" i="19"/>
  <c r="AI536" i="19"/>
  <c r="AJ536" i="19"/>
  <c r="AK536" i="19"/>
  <c r="AL536" i="19"/>
  <c r="AM536" i="19"/>
  <c r="B537" i="19"/>
  <c r="C537" i="19"/>
  <c r="D537" i="19"/>
  <c r="E537" i="19"/>
  <c r="F537" i="19"/>
  <c r="G537" i="19"/>
  <c r="H537" i="19"/>
  <c r="I537" i="19"/>
  <c r="J537" i="19"/>
  <c r="K537" i="19"/>
  <c r="L537" i="19"/>
  <c r="M537" i="19"/>
  <c r="N537" i="19"/>
  <c r="O537" i="19"/>
  <c r="P537" i="19"/>
  <c r="Q537" i="19"/>
  <c r="R537" i="19"/>
  <c r="S537" i="19"/>
  <c r="T537" i="19"/>
  <c r="U537" i="19"/>
  <c r="V537" i="19"/>
  <c r="W537" i="19"/>
  <c r="Y537" i="19"/>
  <c r="Z537" i="19"/>
  <c r="AA537" i="19"/>
  <c r="AB537" i="19"/>
  <c r="AC537" i="19"/>
  <c r="AD537" i="19"/>
  <c r="AE537" i="19"/>
  <c r="AF537" i="19"/>
  <c r="AG537" i="19"/>
  <c r="AH537" i="19"/>
  <c r="AI537" i="19"/>
  <c r="AJ537" i="19"/>
  <c r="AK537" i="19"/>
  <c r="AL537" i="19"/>
  <c r="AM537" i="19"/>
  <c r="B538" i="19"/>
  <c r="C538" i="19"/>
  <c r="D538" i="19"/>
  <c r="E538" i="19"/>
  <c r="F538" i="19"/>
  <c r="G538" i="19"/>
  <c r="H538" i="19"/>
  <c r="I538" i="19"/>
  <c r="J538" i="19"/>
  <c r="K538" i="19"/>
  <c r="L538" i="19"/>
  <c r="M538" i="19"/>
  <c r="N538" i="19"/>
  <c r="O538" i="19"/>
  <c r="P538" i="19"/>
  <c r="Q538" i="19"/>
  <c r="R538" i="19"/>
  <c r="S538" i="19"/>
  <c r="T538" i="19"/>
  <c r="U538" i="19"/>
  <c r="V538" i="19"/>
  <c r="W538" i="19"/>
  <c r="Y538" i="19"/>
  <c r="Z538" i="19"/>
  <c r="AA538" i="19"/>
  <c r="AB538" i="19"/>
  <c r="AC538" i="19"/>
  <c r="AD538" i="19"/>
  <c r="AE538" i="19"/>
  <c r="AF538" i="19"/>
  <c r="AG538" i="19"/>
  <c r="AH538" i="19"/>
  <c r="AI538" i="19"/>
  <c r="AJ538" i="19"/>
  <c r="AK538" i="19"/>
  <c r="AL538" i="19"/>
  <c r="AM538" i="19"/>
  <c r="B539" i="19"/>
  <c r="C539" i="19"/>
  <c r="D539" i="19"/>
  <c r="E539" i="19"/>
  <c r="F539" i="19"/>
  <c r="G539" i="19"/>
  <c r="H539" i="19"/>
  <c r="I539" i="19"/>
  <c r="J539" i="19"/>
  <c r="K539" i="19"/>
  <c r="L539" i="19"/>
  <c r="M539" i="19"/>
  <c r="N539" i="19"/>
  <c r="O539" i="19"/>
  <c r="P539" i="19"/>
  <c r="Q539" i="19"/>
  <c r="R539" i="19"/>
  <c r="S539" i="19"/>
  <c r="T539" i="19"/>
  <c r="U539" i="19"/>
  <c r="V539" i="19"/>
  <c r="W539" i="19"/>
  <c r="Y539" i="19"/>
  <c r="Z539" i="19"/>
  <c r="AA539" i="19"/>
  <c r="AB539" i="19"/>
  <c r="AC539" i="19"/>
  <c r="AD539" i="19"/>
  <c r="AE539" i="19"/>
  <c r="AF539" i="19"/>
  <c r="AG539" i="19"/>
  <c r="AH539" i="19"/>
  <c r="AI539" i="19"/>
  <c r="AJ539" i="19"/>
  <c r="AK539" i="19"/>
  <c r="AL539" i="19"/>
  <c r="AM539" i="19"/>
  <c r="B540" i="19"/>
  <c r="C540" i="19"/>
  <c r="D540" i="19"/>
  <c r="E540" i="19"/>
  <c r="F540" i="19"/>
  <c r="G540" i="19"/>
  <c r="H540" i="19"/>
  <c r="I540" i="19"/>
  <c r="J540" i="19"/>
  <c r="K540" i="19"/>
  <c r="L540" i="19"/>
  <c r="M540" i="19"/>
  <c r="N540" i="19"/>
  <c r="O540" i="19"/>
  <c r="P540" i="19"/>
  <c r="Q540" i="19"/>
  <c r="R540" i="19"/>
  <c r="S540" i="19"/>
  <c r="T540" i="19"/>
  <c r="U540" i="19"/>
  <c r="V540" i="19"/>
  <c r="W540" i="19"/>
  <c r="Y540" i="19"/>
  <c r="Z540" i="19"/>
  <c r="AA540" i="19"/>
  <c r="AB540" i="19"/>
  <c r="AC540" i="19"/>
  <c r="AD540" i="19"/>
  <c r="AE540" i="19"/>
  <c r="AF540" i="19"/>
  <c r="AG540" i="19"/>
  <c r="AH540" i="19"/>
  <c r="AI540" i="19"/>
  <c r="AJ540" i="19"/>
  <c r="AK540" i="19"/>
  <c r="AL540" i="19"/>
  <c r="AM540" i="19"/>
  <c r="B541" i="19"/>
  <c r="C541" i="19"/>
  <c r="D541" i="19"/>
  <c r="E541" i="19"/>
  <c r="F541" i="19"/>
  <c r="G541" i="19"/>
  <c r="H541" i="19"/>
  <c r="I541" i="19"/>
  <c r="J541" i="19"/>
  <c r="K541" i="19"/>
  <c r="L541" i="19"/>
  <c r="M541" i="19"/>
  <c r="N541" i="19"/>
  <c r="O541" i="19"/>
  <c r="P541" i="19"/>
  <c r="Q541" i="19"/>
  <c r="R541" i="19"/>
  <c r="S541" i="19"/>
  <c r="T541" i="19"/>
  <c r="U541" i="19"/>
  <c r="V541" i="19"/>
  <c r="W541" i="19"/>
  <c r="Y541" i="19"/>
  <c r="Z541" i="19"/>
  <c r="AA541" i="19"/>
  <c r="AB541" i="19"/>
  <c r="AC541" i="19"/>
  <c r="AD541" i="19"/>
  <c r="AE541" i="19"/>
  <c r="AF541" i="19"/>
  <c r="AG541" i="19"/>
  <c r="AH541" i="19"/>
  <c r="AI541" i="19"/>
  <c r="AJ541" i="19"/>
  <c r="AK541" i="19"/>
  <c r="AL541" i="19"/>
  <c r="AM541" i="19"/>
  <c r="B542" i="19"/>
  <c r="C542" i="19"/>
  <c r="D542" i="19"/>
  <c r="E542" i="19"/>
  <c r="F542" i="19"/>
  <c r="G542" i="19"/>
  <c r="H542" i="19"/>
  <c r="I542" i="19"/>
  <c r="J542" i="19"/>
  <c r="K542" i="19"/>
  <c r="L542" i="19"/>
  <c r="M542" i="19"/>
  <c r="N542" i="19"/>
  <c r="O542" i="19"/>
  <c r="P542" i="19"/>
  <c r="Q542" i="19"/>
  <c r="R542" i="19"/>
  <c r="S542" i="19"/>
  <c r="T542" i="19"/>
  <c r="U542" i="19"/>
  <c r="V542" i="19"/>
  <c r="W542" i="19"/>
  <c r="Y542" i="19"/>
  <c r="Z542" i="19"/>
  <c r="AA542" i="19"/>
  <c r="AB542" i="19"/>
  <c r="AC542" i="19"/>
  <c r="AD542" i="19"/>
  <c r="AE542" i="19"/>
  <c r="AF542" i="19"/>
  <c r="AG542" i="19"/>
  <c r="AH542" i="19"/>
  <c r="AI542" i="19"/>
  <c r="AJ542" i="19"/>
  <c r="AK542" i="19"/>
  <c r="AL542" i="19"/>
  <c r="AM542" i="19"/>
  <c r="B543" i="19"/>
  <c r="C543" i="19"/>
  <c r="D543" i="19"/>
  <c r="E543" i="19"/>
  <c r="F543" i="19"/>
  <c r="G543" i="19"/>
  <c r="H543" i="19"/>
  <c r="I543" i="19"/>
  <c r="J543" i="19"/>
  <c r="K543" i="19"/>
  <c r="L543" i="19"/>
  <c r="M543" i="19"/>
  <c r="N543" i="19"/>
  <c r="O543" i="19"/>
  <c r="P543" i="19"/>
  <c r="Q543" i="19"/>
  <c r="R543" i="19"/>
  <c r="S543" i="19"/>
  <c r="T543" i="19"/>
  <c r="U543" i="19"/>
  <c r="V543" i="19"/>
  <c r="W543" i="19"/>
  <c r="Y543" i="19"/>
  <c r="Z543" i="19"/>
  <c r="AA543" i="19"/>
  <c r="AB543" i="19"/>
  <c r="AC543" i="19"/>
  <c r="AD543" i="19"/>
  <c r="AE543" i="19"/>
  <c r="AF543" i="19"/>
  <c r="AG543" i="19"/>
  <c r="AH543" i="19"/>
  <c r="AI543" i="19"/>
  <c r="AJ543" i="19"/>
  <c r="AK543" i="19"/>
  <c r="AL543" i="19"/>
  <c r="AM543" i="19"/>
  <c r="B544" i="19"/>
  <c r="C544" i="19"/>
  <c r="D544" i="19"/>
  <c r="E544" i="19"/>
  <c r="F544" i="19"/>
  <c r="G544" i="19"/>
  <c r="H544" i="19"/>
  <c r="I544" i="19"/>
  <c r="J544" i="19"/>
  <c r="K544" i="19"/>
  <c r="L544" i="19"/>
  <c r="M544" i="19"/>
  <c r="N544" i="19"/>
  <c r="O544" i="19"/>
  <c r="P544" i="19"/>
  <c r="Q544" i="19"/>
  <c r="R544" i="19"/>
  <c r="S544" i="19"/>
  <c r="T544" i="19"/>
  <c r="U544" i="19"/>
  <c r="V544" i="19"/>
  <c r="W544" i="19"/>
  <c r="Y544" i="19"/>
  <c r="Z544" i="19"/>
  <c r="AA544" i="19"/>
  <c r="AB544" i="19"/>
  <c r="AC544" i="19"/>
  <c r="AD544" i="19"/>
  <c r="AE544" i="19"/>
  <c r="AF544" i="19"/>
  <c r="AG544" i="19"/>
  <c r="AH544" i="19"/>
  <c r="AI544" i="19"/>
  <c r="AJ544" i="19"/>
  <c r="AK544" i="19"/>
  <c r="AL544" i="19"/>
  <c r="AM544" i="19"/>
  <c r="B545" i="19"/>
  <c r="C545" i="19"/>
  <c r="D545" i="19"/>
  <c r="E545" i="19"/>
  <c r="F545" i="19"/>
  <c r="G545" i="19"/>
  <c r="H545" i="19"/>
  <c r="I545" i="19"/>
  <c r="J545" i="19"/>
  <c r="K545" i="19"/>
  <c r="L545" i="19"/>
  <c r="M545" i="19"/>
  <c r="N545" i="19"/>
  <c r="O545" i="19"/>
  <c r="P545" i="19"/>
  <c r="Q545" i="19"/>
  <c r="R545" i="19"/>
  <c r="S545" i="19"/>
  <c r="T545" i="19"/>
  <c r="U545" i="19"/>
  <c r="V545" i="19"/>
  <c r="W545" i="19"/>
  <c r="Y545" i="19"/>
  <c r="Z545" i="19"/>
  <c r="AA545" i="19"/>
  <c r="AB545" i="19"/>
  <c r="AC545" i="19"/>
  <c r="AD545" i="19"/>
  <c r="AE545" i="19"/>
  <c r="AF545" i="19"/>
  <c r="AG545" i="19"/>
  <c r="AH545" i="19"/>
  <c r="AI545" i="19"/>
  <c r="AJ545" i="19"/>
  <c r="AK545" i="19"/>
  <c r="AL545" i="19"/>
  <c r="AM545" i="19"/>
  <c r="B546" i="19"/>
  <c r="C546" i="19"/>
  <c r="D546" i="19"/>
  <c r="E546" i="19"/>
  <c r="F546" i="19"/>
  <c r="G546" i="19"/>
  <c r="H546" i="19"/>
  <c r="I546" i="19"/>
  <c r="J546" i="19"/>
  <c r="K546" i="19"/>
  <c r="L546" i="19"/>
  <c r="M546" i="19"/>
  <c r="N546" i="19"/>
  <c r="O546" i="19"/>
  <c r="P546" i="19"/>
  <c r="Q546" i="19"/>
  <c r="R546" i="19"/>
  <c r="S546" i="19"/>
  <c r="T546" i="19"/>
  <c r="U546" i="19"/>
  <c r="V546" i="19"/>
  <c r="W546" i="19"/>
  <c r="Y546" i="19"/>
  <c r="Z546" i="19"/>
  <c r="AA546" i="19"/>
  <c r="AB546" i="19"/>
  <c r="AC546" i="19"/>
  <c r="AD546" i="19"/>
  <c r="AE546" i="19"/>
  <c r="AF546" i="19"/>
  <c r="AG546" i="19"/>
  <c r="AH546" i="19"/>
  <c r="AI546" i="19"/>
  <c r="AJ546" i="19"/>
  <c r="AK546" i="19"/>
  <c r="AL546" i="19"/>
  <c r="AM546" i="19"/>
  <c r="B547" i="19"/>
  <c r="C547" i="19"/>
  <c r="D547" i="19"/>
  <c r="E547" i="19"/>
  <c r="F547" i="19"/>
  <c r="G547" i="19"/>
  <c r="H547" i="19"/>
  <c r="I547" i="19"/>
  <c r="J547" i="19"/>
  <c r="K547" i="19"/>
  <c r="L547" i="19"/>
  <c r="M547" i="19"/>
  <c r="N547" i="19"/>
  <c r="O547" i="19"/>
  <c r="P547" i="19"/>
  <c r="Q547" i="19"/>
  <c r="R547" i="19"/>
  <c r="S547" i="19"/>
  <c r="T547" i="19"/>
  <c r="U547" i="19"/>
  <c r="V547" i="19"/>
  <c r="W547" i="19"/>
  <c r="Y547" i="19"/>
  <c r="Z547" i="19"/>
  <c r="AA547" i="19"/>
  <c r="AB547" i="19"/>
  <c r="AC547" i="19"/>
  <c r="AD547" i="19"/>
  <c r="AE547" i="19"/>
  <c r="AF547" i="19"/>
  <c r="AG547" i="19"/>
  <c r="AH547" i="19"/>
  <c r="AI547" i="19"/>
  <c r="AJ547" i="19"/>
  <c r="AK547" i="19"/>
  <c r="AL547" i="19"/>
  <c r="AM547" i="19"/>
  <c r="B548" i="19"/>
  <c r="C548" i="19"/>
  <c r="D548" i="19"/>
  <c r="E548" i="19"/>
  <c r="F548" i="19"/>
  <c r="G548" i="19"/>
  <c r="H548" i="19"/>
  <c r="I548" i="19"/>
  <c r="J548" i="19"/>
  <c r="K548" i="19"/>
  <c r="L548" i="19"/>
  <c r="M548" i="19"/>
  <c r="N548" i="19"/>
  <c r="O548" i="19"/>
  <c r="P548" i="19"/>
  <c r="Q548" i="19"/>
  <c r="R548" i="19"/>
  <c r="S548" i="19"/>
  <c r="T548" i="19"/>
  <c r="U548" i="19"/>
  <c r="V548" i="19"/>
  <c r="W548" i="19"/>
  <c r="Y548" i="19"/>
  <c r="Z548" i="19"/>
  <c r="AA548" i="19"/>
  <c r="AB548" i="19"/>
  <c r="AC548" i="19"/>
  <c r="AD548" i="19"/>
  <c r="AE548" i="19"/>
  <c r="AF548" i="19"/>
  <c r="AG548" i="19"/>
  <c r="AH548" i="19"/>
  <c r="AI548" i="19"/>
  <c r="AJ548" i="19"/>
  <c r="AK548" i="19"/>
  <c r="AL548" i="19"/>
  <c r="AM548" i="19"/>
  <c r="B549" i="19"/>
  <c r="C549" i="19"/>
  <c r="D549" i="19"/>
  <c r="E549" i="19"/>
  <c r="F549" i="19"/>
  <c r="G549" i="19"/>
  <c r="H549" i="19"/>
  <c r="I549" i="19"/>
  <c r="J549" i="19"/>
  <c r="K549" i="19"/>
  <c r="L549" i="19"/>
  <c r="M549" i="19"/>
  <c r="N549" i="19"/>
  <c r="O549" i="19"/>
  <c r="P549" i="19"/>
  <c r="Q549" i="19"/>
  <c r="R549" i="19"/>
  <c r="S549" i="19"/>
  <c r="T549" i="19"/>
  <c r="U549" i="19"/>
  <c r="V549" i="19"/>
  <c r="W549" i="19"/>
  <c r="Y549" i="19"/>
  <c r="Z549" i="19"/>
  <c r="AA549" i="19"/>
  <c r="AB549" i="19"/>
  <c r="AC549" i="19"/>
  <c r="AD549" i="19"/>
  <c r="AE549" i="19"/>
  <c r="AF549" i="19"/>
  <c r="AG549" i="19"/>
  <c r="AH549" i="19"/>
  <c r="AI549" i="19"/>
  <c r="AJ549" i="19"/>
  <c r="AK549" i="19"/>
  <c r="AL549" i="19"/>
  <c r="AM549" i="19"/>
  <c r="B550" i="19"/>
  <c r="C550" i="19"/>
  <c r="D550" i="19"/>
  <c r="E550" i="19"/>
  <c r="F550" i="19"/>
  <c r="G550" i="19"/>
  <c r="H550" i="19"/>
  <c r="I550" i="19"/>
  <c r="J550" i="19"/>
  <c r="K550" i="19"/>
  <c r="L550" i="19"/>
  <c r="M550" i="19"/>
  <c r="N550" i="19"/>
  <c r="O550" i="19"/>
  <c r="P550" i="19"/>
  <c r="Q550" i="19"/>
  <c r="R550" i="19"/>
  <c r="S550" i="19"/>
  <c r="T550" i="19"/>
  <c r="U550" i="19"/>
  <c r="V550" i="19"/>
  <c r="W550" i="19"/>
  <c r="Y550" i="19"/>
  <c r="Z550" i="19"/>
  <c r="AA550" i="19"/>
  <c r="AB550" i="19"/>
  <c r="AC550" i="19"/>
  <c r="AD550" i="19"/>
  <c r="AE550" i="19"/>
  <c r="AF550" i="19"/>
  <c r="AG550" i="19"/>
  <c r="AH550" i="19"/>
  <c r="AI550" i="19"/>
  <c r="AJ550" i="19"/>
  <c r="AK550" i="19"/>
  <c r="AL550" i="19"/>
  <c r="AM550" i="19"/>
  <c r="B551" i="19"/>
  <c r="C551" i="19"/>
  <c r="D551" i="19"/>
  <c r="E551" i="19"/>
  <c r="F551" i="19"/>
  <c r="G551" i="19"/>
  <c r="H551" i="19"/>
  <c r="I551" i="19"/>
  <c r="J551" i="19"/>
  <c r="K551" i="19"/>
  <c r="L551" i="19"/>
  <c r="M551" i="19"/>
  <c r="N551" i="19"/>
  <c r="O551" i="19"/>
  <c r="P551" i="19"/>
  <c r="Q551" i="19"/>
  <c r="R551" i="19"/>
  <c r="S551" i="19"/>
  <c r="T551" i="19"/>
  <c r="U551" i="19"/>
  <c r="V551" i="19"/>
  <c r="W551" i="19"/>
  <c r="Y551" i="19"/>
  <c r="Z551" i="19"/>
  <c r="AA551" i="19"/>
  <c r="AB551" i="19"/>
  <c r="AC551" i="19"/>
  <c r="AD551" i="19"/>
  <c r="AE551" i="19"/>
  <c r="AF551" i="19"/>
  <c r="AG551" i="19"/>
  <c r="AH551" i="19"/>
  <c r="AI551" i="19"/>
  <c r="AJ551" i="19"/>
  <c r="AK551" i="19"/>
  <c r="AL551" i="19"/>
  <c r="AM551" i="19"/>
  <c r="B552" i="19"/>
  <c r="C552" i="19"/>
  <c r="D552" i="19"/>
  <c r="E552" i="19"/>
  <c r="F552" i="19"/>
  <c r="G552" i="19"/>
  <c r="H552" i="19"/>
  <c r="I552" i="19"/>
  <c r="J552" i="19"/>
  <c r="K552" i="19"/>
  <c r="L552" i="19"/>
  <c r="M552" i="19"/>
  <c r="N552" i="19"/>
  <c r="O552" i="19"/>
  <c r="P552" i="19"/>
  <c r="Q552" i="19"/>
  <c r="R552" i="19"/>
  <c r="S552" i="19"/>
  <c r="T552" i="19"/>
  <c r="U552" i="19"/>
  <c r="V552" i="19"/>
  <c r="W552" i="19"/>
  <c r="Y552" i="19"/>
  <c r="Z552" i="19"/>
  <c r="AA552" i="19"/>
  <c r="AB552" i="19"/>
  <c r="AC552" i="19"/>
  <c r="AD552" i="19"/>
  <c r="AE552" i="19"/>
  <c r="AF552" i="19"/>
  <c r="AG552" i="19"/>
  <c r="AH552" i="19"/>
  <c r="AI552" i="19"/>
  <c r="AJ552" i="19"/>
  <c r="AK552" i="19"/>
  <c r="AL552" i="19"/>
  <c r="AM552" i="19"/>
  <c r="B553" i="19"/>
  <c r="C553" i="19"/>
  <c r="D553" i="19"/>
  <c r="E553" i="19"/>
  <c r="F553" i="19"/>
  <c r="G553" i="19"/>
  <c r="H553" i="19"/>
  <c r="I553" i="19"/>
  <c r="J553" i="19"/>
  <c r="K553" i="19"/>
  <c r="L553" i="19"/>
  <c r="M553" i="19"/>
  <c r="N553" i="19"/>
  <c r="O553" i="19"/>
  <c r="P553" i="19"/>
  <c r="Q553" i="19"/>
  <c r="R553" i="19"/>
  <c r="S553" i="19"/>
  <c r="T553" i="19"/>
  <c r="U553" i="19"/>
  <c r="V553" i="19"/>
  <c r="W553" i="19"/>
  <c r="Y553" i="19"/>
  <c r="Z553" i="19"/>
  <c r="AA553" i="19"/>
  <c r="AB553" i="19"/>
  <c r="AC553" i="19"/>
  <c r="AD553" i="19"/>
  <c r="AE553" i="19"/>
  <c r="AF553" i="19"/>
  <c r="AG553" i="19"/>
  <c r="AH553" i="19"/>
  <c r="AI553" i="19"/>
  <c r="AJ553" i="19"/>
  <c r="AK553" i="19"/>
  <c r="AL553" i="19"/>
  <c r="AM553" i="19"/>
  <c r="B554" i="19"/>
  <c r="C554" i="19"/>
  <c r="D554" i="19"/>
  <c r="E554" i="19"/>
  <c r="F554" i="19"/>
  <c r="G554" i="19"/>
  <c r="H554" i="19"/>
  <c r="I554" i="19"/>
  <c r="J554" i="19"/>
  <c r="K554" i="19"/>
  <c r="L554" i="19"/>
  <c r="M554" i="19"/>
  <c r="N554" i="19"/>
  <c r="O554" i="19"/>
  <c r="P554" i="19"/>
  <c r="Q554" i="19"/>
  <c r="R554" i="19"/>
  <c r="S554" i="19"/>
  <c r="T554" i="19"/>
  <c r="U554" i="19"/>
  <c r="V554" i="19"/>
  <c r="W554" i="19"/>
  <c r="Y554" i="19"/>
  <c r="Z554" i="19"/>
  <c r="AA554" i="19"/>
  <c r="AB554" i="19"/>
  <c r="AC554" i="19"/>
  <c r="AD554" i="19"/>
  <c r="AE554" i="19"/>
  <c r="AF554" i="19"/>
  <c r="AG554" i="19"/>
  <c r="AH554" i="19"/>
  <c r="AI554" i="19"/>
  <c r="AJ554" i="19"/>
  <c r="AK554" i="19"/>
  <c r="AL554" i="19"/>
  <c r="AM554" i="19"/>
  <c r="B555" i="19"/>
  <c r="C555" i="19"/>
  <c r="D555" i="19"/>
  <c r="E555" i="19"/>
  <c r="F555" i="19"/>
  <c r="G555" i="19"/>
  <c r="H555" i="19"/>
  <c r="I555" i="19"/>
  <c r="J555" i="19"/>
  <c r="K555" i="19"/>
  <c r="L555" i="19"/>
  <c r="M555" i="19"/>
  <c r="N555" i="19"/>
  <c r="O555" i="19"/>
  <c r="P555" i="19"/>
  <c r="Q555" i="19"/>
  <c r="R555" i="19"/>
  <c r="S555" i="19"/>
  <c r="T555" i="19"/>
  <c r="U555" i="19"/>
  <c r="V555" i="19"/>
  <c r="W555" i="19"/>
  <c r="Y555" i="19"/>
  <c r="Z555" i="19"/>
  <c r="AA555" i="19"/>
  <c r="AB555" i="19"/>
  <c r="AC555" i="19"/>
  <c r="AD555" i="19"/>
  <c r="AE555" i="19"/>
  <c r="AF555" i="19"/>
  <c r="AG555" i="19"/>
  <c r="AH555" i="19"/>
  <c r="AI555" i="19"/>
  <c r="AJ555" i="19"/>
  <c r="AK555" i="19"/>
  <c r="AL555" i="19"/>
  <c r="AM555" i="19"/>
  <c r="B556" i="19"/>
  <c r="C556" i="19"/>
  <c r="D556" i="19"/>
  <c r="E556" i="19"/>
  <c r="F556" i="19"/>
  <c r="G556" i="19"/>
  <c r="H556" i="19"/>
  <c r="I556" i="19"/>
  <c r="J556" i="19"/>
  <c r="K556" i="19"/>
  <c r="L556" i="19"/>
  <c r="M556" i="19"/>
  <c r="N556" i="19"/>
  <c r="O556" i="19"/>
  <c r="P556" i="19"/>
  <c r="Q556" i="19"/>
  <c r="R556" i="19"/>
  <c r="S556" i="19"/>
  <c r="T556" i="19"/>
  <c r="U556" i="19"/>
  <c r="V556" i="19"/>
  <c r="W556" i="19"/>
  <c r="Y556" i="19"/>
  <c r="Z556" i="19"/>
  <c r="AA556" i="19"/>
  <c r="AB556" i="19"/>
  <c r="AC556" i="19"/>
  <c r="AD556" i="19"/>
  <c r="AE556" i="19"/>
  <c r="AF556" i="19"/>
  <c r="AG556" i="19"/>
  <c r="AH556" i="19"/>
  <c r="AI556" i="19"/>
  <c r="AJ556" i="19"/>
  <c r="AK556" i="19"/>
  <c r="AL556" i="19"/>
  <c r="AM556" i="19"/>
  <c r="B557" i="19"/>
  <c r="C557" i="19"/>
  <c r="D557" i="19"/>
  <c r="E557" i="19"/>
  <c r="F557" i="19"/>
  <c r="G557" i="19"/>
  <c r="H557" i="19"/>
  <c r="I557" i="19"/>
  <c r="J557" i="19"/>
  <c r="K557" i="19"/>
  <c r="L557" i="19"/>
  <c r="M557" i="19"/>
  <c r="N557" i="19"/>
  <c r="O557" i="19"/>
  <c r="P557" i="19"/>
  <c r="Q557" i="19"/>
  <c r="R557" i="19"/>
  <c r="S557" i="19"/>
  <c r="T557" i="19"/>
  <c r="U557" i="19"/>
  <c r="V557" i="19"/>
  <c r="W557" i="19"/>
  <c r="Y557" i="19"/>
  <c r="Z557" i="19"/>
  <c r="AA557" i="19"/>
  <c r="AB557" i="19"/>
  <c r="AC557" i="19"/>
  <c r="AD557" i="19"/>
  <c r="AE557" i="19"/>
  <c r="AF557" i="19"/>
  <c r="AG557" i="19"/>
  <c r="AH557" i="19"/>
  <c r="AI557" i="19"/>
  <c r="AJ557" i="19"/>
  <c r="AK557" i="19"/>
  <c r="AL557" i="19"/>
  <c r="AM557" i="19"/>
  <c r="B558" i="19"/>
  <c r="C558" i="19"/>
  <c r="D558" i="19"/>
  <c r="E558" i="19"/>
  <c r="F558" i="19"/>
  <c r="G558" i="19"/>
  <c r="H558" i="19"/>
  <c r="I558" i="19"/>
  <c r="J558" i="19"/>
  <c r="K558" i="19"/>
  <c r="L558" i="19"/>
  <c r="M558" i="19"/>
  <c r="N558" i="19"/>
  <c r="O558" i="19"/>
  <c r="P558" i="19"/>
  <c r="Q558" i="19"/>
  <c r="R558" i="19"/>
  <c r="S558" i="19"/>
  <c r="T558" i="19"/>
  <c r="U558" i="19"/>
  <c r="V558" i="19"/>
  <c r="W558" i="19"/>
  <c r="Y558" i="19"/>
  <c r="Z558" i="19"/>
  <c r="AA558" i="19"/>
  <c r="AB558" i="19"/>
  <c r="AC558" i="19"/>
  <c r="AD558" i="19"/>
  <c r="AE558" i="19"/>
  <c r="AF558" i="19"/>
  <c r="AG558" i="19"/>
  <c r="AH558" i="19"/>
  <c r="AI558" i="19"/>
  <c r="AJ558" i="19"/>
  <c r="AK558" i="19"/>
  <c r="AL558" i="19"/>
  <c r="AM558" i="19"/>
  <c r="B559" i="19"/>
  <c r="C559" i="19"/>
  <c r="D559" i="19"/>
  <c r="E559" i="19"/>
  <c r="F559" i="19"/>
  <c r="G559" i="19"/>
  <c r="H559" i="19"/>
  <c r="I559" i="19"/>
  <c r="J559" i="19"/>
  <c r="K559" i="19"/>
  <c r="L559" i="19"/>
  <c r="M559" i="19"/>
  <c r="N559" i="19"/>
  <c r="O559" i="19"/>
  <c r="P559" i="19"/>
  <c r="Q559" i="19"/>
  <c r="R559" i="19"/>
  <c r="S559" i="19"/>
  <c r="T559" i="19"/>
  <c r="U559" i="19"/>
  <c r="V559" i="19"/>
  <c r="W559" i="19"/>
  <c r="Y559" i="19"/>
  <c r="Z559" i="19"/>
  <c r="AA559" i="19"/>
  <c r="AB559" i="19"/>
  <c r="AC559" i="19"/>
  <c r="AD559" i="19"/>
  <c r="AE559" i="19"/>
  <c r="AF559" i="19"/>
  <c r="AG559" i="19"/>
  <c r="AH559" i="19"/>
  <c r="AI559" i="19"/>
  <c r="AJ559" i="19"/>
  <c r="AK559" i="19"/>
  <c r="AL559" i="19"/>
  <c r="AM559" i="19"/>
  <c r="B560" i="19"/>
  <c r="C560" i="19"/>
  <c r="D560" i="19"/>
  <c r="E560" i="19"/>
  <c r="F560" i="19"/>
  <c r="G560" i="19"/>
  <c r="H560" i="19"/>
  <c r="I560" i="19"/>
  <c r="J560" i="19"/>
  <c r="K560" i="19"/>
  <c r="L560" i="19"/>
  <c r="M560" i="19"/>
  <c r="N560" i="19"/>
  <c r="O560" i="19"/>
  <c r="P560" i="19"/>
  <c r="Q560" i="19"/>
  <c r="R560" i="19"/>
  <c r="S560" i="19"/>
  <c r="T560" i="19"/>
  <c r="U560" i="19"/>
  <c r="V560" i="19"/>
  <c r="W560" i="19"/>
  <c r="Y560" i="19"/>
  <c r="Z560" i="19"/>
  <c r="AA560" i="19"/>
  <c r="AB560" i="19"/>
  <c r="AC560" i="19"/>
  <c r="AD560" i="19"/>
  <c r="AE560" i="19"/>
  <c r="AF560" i="19"/>
  <c r="AG560" i="19"/>
  <c r="AH560" i="19"/>
  <c r="AI560" i="19"/>
  <c r="AJ560" i="19"/>
  <c r="AK560" i="19"/>
  <c r="AL560" i="19"/>
  <c r="AM560" i="19"/>
  <c r="B561" i="19"/>
  <c r="C561" i="19"/>
  <c r="D561" i="19"/>
  <c r="E561" i="19"/>
  <c r="F561" i="19"/>
  <c r="G561" i="19"/>
  <c r="H561" i="19"/>
  <c r="I561" i="19"/>
  <c r="J561" i="19"/>
  <c r="K561" i="19"/>
  <c r="L561" i="19"/>
  <c r="M561" i="19"/>
  <c r="N561" i="19"/>
  <c r="O561" i="19"/>
  <c r="P561" i="19"/>
  <c r="Q561" i="19"/>
  <c r="R561" i="19"/>
  <c r="S561" i="19"/>
  <c r="T561" i="19"/>
  <c r="U561" i="19"/>
  <c r="V561" i="19"/>
  <c r="W561" i="19"/>
  <c r="Y561" i="19"/>
  <c r="Z561" i="19"/>
  <c r="AA561" i="19"/>
  <c r="AB561" i="19"/>
  <c r="AC561" i="19"/>
  <c r="AD561" i="19"/>
  <c r="AE561" i="19"/>
  <c r="AF561" i="19"/>
  <c r="AG561" i="19"/>
  <c r="AH561" i="19"/>
  <c r="AI561" i="19"/>
  <c r="AJ561" i="19"/>
  <c r="AK561" i="19"/>
  <c r="AL561" i="19"/>
  <c r="AM561" i="19"/>
  <c r="B562" i="19"/>
  <c r="C562" i="19"/>
  <c r="D562" i="19"/>
  <c r="E562" i="19"/>
  <c r="F562" i="19"/>
  <c r="G562" i="19"/>
  <c r="H562" i="19"/>
  <c r="I562" i="19"/>
  <c r="J562" i="19"/>
  <c r="K562" i="19"/>
  <c r="L562" i="19"/>
  <c r="M562" i="19"/>
  <c r="N562" i="19"/>
  <c r="O562" i="19"/>
  <c r="P562" i="19"/>
  <c r="Q562" i="19"/>
  <c r="R562" i="19"/>
  <c r="S562" i="19"/>
  <c r="T562" i="19"/>
  <c r="U562" i="19"/>
  <c r="V562" i="19"/>
  <c r="W562" i="19"/>
  <c r="Y562" i="19"/>
  <c r="Z562" i="19"/>
  <c r="AA562" i="19"/>
  <c r="AB562" i="19"/>
  <c r="AC562" i="19"/>
  <c r="AD562" i="19"/>
  <c r="AE562" i="19"/>
  <c r="AF562" i="19"/>
  <c r="AG562" i="19"/>
  <c r="AH562" i="19"/>
  <c r="AI562" i="19"/>
  <c r="AJ562" i="19"/>
  <c r="AK562" i="19"/>
  <c r="AL562" i="19"/>
  <c r="AM562" i="19"/>
  <c r="B563" i="19"/>
  <c r="C563" i="19"/>
  <c r="D563" i="19"/>
  <c r="E563" i="19"/>
  <c r="F563" i="19"/>
  <c r="G563" i="19"/>
  <c r="H563" i="19"/>
  <c r="I563" i="19"/>
  <c r="J563" i="19"/>
  <c r="K563" i="19"/>
  <c r="L563" i="19"/>
  <c r="M563" i="19"/>
  <c r="N563" i="19"/>
  <c r="O563" i="19"/>
  <c r="P563" i="19"/>
  <c r="Q563" i="19"/>
  <c r="R563" i="19"/>
  <c r="S563" i="19"/>
  <c r="T563" i="19"/>
  <c r="U563" i="19"/>
  <c r="V563" i="19"/>
  <c r="W563" i="19"/>
  <c r="Y563" i="19"/>
  <c r="Z563" i="19"/>
  <c r="AA563" i="19"/>
  <c r="AB563" i="19"/>
  <c r="AC563" i="19"/>
  <c r="AD563" i="19"/>
  <c r="AE563" i="19"/>
  <c r="AF563" i="19"/>
  <c r="AG563" i="19"/>
  <c r="AH563" i="19"/>
  <c r="AI563" i="19"/>
  <c r="AJ563" i="19"/>
  <c r="AK563" i="19"/>
  <c r="AL563" i="19"/>
  <c r="AM563" i="19"/>
  <c r="B564" i="19"/>
  <c r="C564" i="19"/>
  <c r="D564" i="19"/>
  <c r="E564" i="19"/>
  <c r="F564" i="19"/>
  <c r="G564" i="19"/>
  <c r="H564" i="19"/>
  <c r="I564" i="19"/>
  <c r="J564" i="19"/>
  <c r="K564" i="19"/>
  <c r="L564" i="19"/>
  <c r="M564" i="19"/>
  <c r="N564" i="19"/>
  <c r="O564" i="19"/>
  <c r="P564" i="19"/>
  <c r="Q564" i="19"/>
  <c r="R564" i="19"/>
  <c r="S564" i="19"/>
  <c r="T564" i="19"/>
  <c r="U564" i="19"/>
  <c r="V564" i="19"/>
  <c r="W564" i="19"/>
  <c r="Y564" i="19"/>
  <c r="Z564" i="19"/>
  <c r="AA564" i="19"/>
  <c r="AB564" i="19"/>
  <c r="AC564" i="19"/>
  <c r="AD564" i="19"/>
  <c r="AE564" i="19"/>
  <c r="AF564" i="19"/>
  <c r="AG564" i="19"/>
  <c r="AH564" i="19"/>
  <c r="AI564" i="19"/>
  <c r="AJ564" i="19"/>
  <c r="AK564" i="19"/>
  <c r="AL564" i="19"/>
  <c r="AM564" i="19"/>
  <c r="B565" i="19"/>
  <c r="C565" i="19"/>
  <c r="D565" i="19"/>
  <c r="E565" i="19"/>
  <c r="F565" i="19"/>
  <c r="G565" i="19"/>
  <c r="H565" i="19"/>
  <c r="I565" i="19"/>
  <c r="J565" i="19"/>
  <c r="K565" i="19"/>
  <c r="L565" i="19"/>
  <c r="M565" i="19"/>
  <c r="N565" i="19"/>
  <c r="O565" i="19"/>
  <c r="P565" i="19"/>
  <c r="Q565" i="19"/>
  <c r="R565" i="19"/>
  <c r="S565" i="19"/>
  <c r="T565" i="19"/>
  <c r="U565" i="19"/>
  <c r="V565" i="19"/>
  <c r="W565" i="19"/>
  <c r="Y565" i="19"/>
  <c r="Z565" i="19"/>
  <c r="AA565" i="19"/>
  <c r="AB565" i="19"/>
  <c r="AC565" i="19"/>
  <c r="AD565" i="19"/>
  <c r="AE565" i="19"/>
  <c r="AF565" i="19"/>
  <c r="AG565" i="19"/>
  <c r="AH565" i="19"/>
  <c r="AI565" i="19"/>
  <c r="AJ565" i="19"/>
  <c r="AK565" i="19"/>
  <c r="AL565" i="19"/>
  <c r="AM565" i="19"/>
  <c r="B566" i="19"/>
  <c r="C566" i="19"/>
  <c r="D566" i="19"/>
  <c r="E566" i="19"/>
  <c r="F566" i="19"/>
  <c r="G566" i="19"/>
  <c r="H566" i="19"/>
  <c r="I566" i="19"/>
  <c r="J566" i="19"/>
  <c r="K566" i="19"/>
  <c r="L566" i="19"/>
  <c r="M566" i="19"/>
  <c r="N566" i="19"/>
  <c r="O566" i="19"/>
  <c r="P566" i="19"/>
  <c r="Q566" i="19"/>
  <c r="R566" i="19"/>
  <c r="S566" i="19"/>
  <c r="T566" i="19"/>
  <c r="U566" i="19"/>
  <c r="V566" i="19"/>
  <c r="W566" i="19"/>
  <c r="Y566" i="19"/>
  <c r="Z566" i="19"/>
  <c r="AA566" i="19"/>
  <c r="AB566" i="19"/>
  <c r="AC566" i="19"/>
  <c r="AD566" i="19"/>
  <c r="AE566" i="19"/>
  <c r="AF566" i="19"/>
  <c r="AG566" i="19"/>
  <c r="AH566" i="19"/>
  <c r="AI566" i="19"/>
  <c r="AJ566" i="19"/>
  <c r="AK566" i="19"/>
  <c r="AL566" i="19"/>
  <c r="AM566" i="19"/>
  <c r="B567" i="19"/>
  <c r="C567" i="19"/>
  <c r="D567" i="19"/>
  <c r="E567" i="19"/>
  <c r="F567" i="19"/>
  <c r="G567" i="19"/>
  <c r="H567" i="19"/>
  <c r="I567" i="19"/>
  <c r="J567" i="19"/>
  <c r="K567" i="19"/>
  <c r="L567" i="19"/>
  <c r="M567" i="19"/>
  <c r="N567" i="19"/>
  <c r="O567" i="19"/>
  <c r="P567" i="19"/>
  <c r="Q567" i="19"/>
  <c r="R567" i="19"/>
  <c r="S567" i="19"/>
  <c r="T567" i="19"/>
  <c r="U567" i="19"/>
  <c r="V567" i="19"/>
  <c r="W567" i="19"/>
  <c r="Y567" i="19"/>
  <c r="Z567" i="19"/>
  <c r="AA567" i="19"/>
  <c r="AB567" i="19"/>
  <c r="AC567" i="19"/>
  <c r="AD567" i="19"/>
  <c r="AE567" i="19"/>
  <c r="AF567" i="19"/>
  <c r="AG567" i="19"/>
  <c r="AH567" i="19"/>
  <c r="AI567" i="19"/>
  <c r="AJ567" i="19"/>
  <c r="AK567" i="19"/>
  <c r="AL567" i="19"/>
  <c r="AM567" i="19"/>
  <c r="B568" i="19"/>
  <c r="C568" i="19"/>
  <c r="D568" i="19"/>
  <c r="E568" i="19"/>
  <c r="F568" i="19"/>
  <c r="G568" i="19"/>
  <c r="H568" i="19"/>
  <c r="I568" i="19"/>
  <c r="J568" i="19"/>
  <c r="K568" i="19"/>
  <c r="L568" i="19"/>
  <c r="M568" i="19"/>
  <c r="N568" i="19"/>
  <c r="O568" i="19"/>
  <c r="P568" i="19"/>
  <c r="Q568" i="19"/>
  <c r="R568" i="19"/>
  <c r="S568" i="19"/>
  <c r="T568" i="19"/>
  <c r="U568" i="19"/>
  <c r="V568" i="19"/>
  <c r="W568" i="19"/>
  <c r="Y568" i="19"/>
  <c r="Z568" i="19"/>
  <c r="AA568" i="19"/>
  <c r="AB568" i="19"/>
  <c r="AC568" i="19"/>
  <c r="AD568" i="19"/>
  <c r="AE568" i="19"/>
  <c r="AF568" i="19"/>
  <c r="AG568" i="19"/>
  <c r="AH568" i="19"/>
  <c r="AI568" i="19"/>
  <c r="AJ568" i="19"/>
  <c r="AK568" i="19"/>
  <c r="AL568" i="19"/>
  <c r="AM568" i="19"/>
  <c r="B569" i="19"/>
  <c r="C569" i="19"/>
  <c r="D569" i="19"/>
  <c r="E569" i="19"/>
  <c r="F569" i="19"/>
  <c r="G569" i="19"/>
  <c r="H569" i="19"/>
  <c r="I569" i="19"/>
  <c r="J569" i="19"/>
  <c r="K569" i="19"/>
  <c r="L569" i="19"/>
  <c r="M569" i="19"/>
  <c r="N569" i="19"/>
  <c r="O569" i="19"/>
  <c r="P569" i="19"/>
  <c r="Q569" i="19"/>
  <c r="R569" i="19"/>
  <c r="S569" i="19"/>
  <c r="T569" i="19"/>
  <c r="U569" i="19"/>
  <c r="V569" i="19"/>
  <c r="W569" i="19"/>
  <c r="Y569" i="19"/>
  <c r="Z569" i="19"/>
  <c r="AA569" i="19"/>
  <c r="AB569" i="19"/>
  <c r="AC569" i="19"/>
  <c r="AD569" i="19"/>
  <c r="AE569" i="19"/>
  <c r="AF569" i="19"/>
  <c r="AG569" i="19"/>
  <c r="AH569" i="19"/>
  <c r="AI569" i="19"/>
  <c r="AJ569" i="19"/>
  <c r="AK569" i="19"/>
  <c r="AL569" i="19"/>
  <c r="AM569" i="19"/>
  <c r="B570" i="19"/>
  <c r="C570" i="19"/>
  <c r="D570" i="19"/>
  <c r="E570" i="19"/>
  <c r="F570" i="19"/>
  <c r="G570" i="19"/>
  <c r="H570" i="19"/>
  <c r="I570" i="19"/>
  <c r="J570" i="19"/>
  <c r="K570" i="19"/>
  <c r="L570" i="19"/>
  <c r="M570" i="19"/>
  <c r="N570" i="19"/>
  <c r="O570" i="19"/>
  <c r="P570" i="19"/>
  <c r="Q570" i="19"/>
  <c r="R570" i="19"/>
  <c r="S570" i="19"/>
  <c r="T570" i="19"/>
  <c r="U570" i="19"/>
  <c r="V570" i="19"/>
  <c r="W570" i="19"/>
  <c r="Y570" i="19"/>
  <c r="Z570" i="19"/>
  <c r="AA570" i="19"/>
  <c r="AB570" i="19"/>
  <c r="AC570" i="19"/>
  <c r="AD570" i="19"/>
  <c r="AE570" i="19"/>
  <c r="AF570" i="19"/>
  <c r="AG570" i="19"/>
  <c r="AH570" i="19"/>
  <c r="AI570" i="19"/>
  <c r="AJ570" i="19"/>
  <c r="AK570" i="19"/>
  <c r="AL570" i="19"/>
  <c r="AM570" i="19"/>
  <c r="B571" i="19"/>
  <c r="C571" i="19"/>
  <c r="D571" i="19"/>
  <c r="E571" i="19"/>
  <c r="F571" i="19"/>
  <c r="G571" i="19"/>
  <c r="H571" i="19"/>
  <c r="I571" i="19"/>
  <c r="J571" i="19"/>
  <c r="K571" i="19"/>
  <c r="L571" i="19"/>
  <c r="M571" i="19"/>
  <c r="N571" i="19"/>
  <c r="O571" i="19"/>
  <c r="P571" i="19"/>
  <c r="Q571" i="19"/>
  <c r="R571" i="19"/>
  <c r="S571" i="19"/>
  <c r="T571" i="19"/>
  <c r="U571" i="19"/>
  <c r="V571" i="19"/>
  <c r="W571" i="19"/>
  <c r="Y571" i="19"/>
  <c r="Z571" i="19"/>
  <c r="AA571" i="19"/>
  <c r="AB571" i="19"/>
  <c r="AC571" i="19"/>
  <c r="AD571" i="19"/>
  <c r="AE571" i="19"/>
  <c r="AF571" i="19"/>
  <c r="AG571" i="19"/>
  <c r="AH571" i="19"/>
  <c r="AI571" i="19"/>
  <c r="AJ571" i="19"/>
  <c r="AK571" i="19"/>
  <c r="AL571" i="19"/>
  <c r="AM571" i="19"/>
  <c r="B572" i="19"/>
  <c r="C572" i="19"/>
  <c r="D572" i="19"/>
  <c r="E572" i="19"/>
  <c r="F572" i="19"/>
  <c r="G572" i="19"/>
  <c r="H572" i="19"/>
  <c r="I572" i="19"/>
  <c r="J572" i="19"/>
  <c r="K572" i="19"/>
  <c r="L572" i="19"/>
  <c r="M572" i="19"/>
  <c r="N572" i="19"/>
  <c r="O572" i="19"/>
  <c r="P572" i="19"/>
  <c r="Q572" i="19"/>
  <c r="R572" i="19"/>
  <c r="S572" i="19"/>
  <c r="T572" i="19"/>
  <c r="U572" i="19"/>
  <c r="V572" i="19"/>
  <c r="W572" i="19"/>
  <c r="Y572" i="19"/>
  <c r="Z572" i="19"/>
  <c r="AA572" i="19"/>
  <c r="AB572" i="19"/>
  <c r="AC572" i="19"/>
  <c r="AD572" i="19"/>
  <c r="AE572" i="19"/>
  <c r="AF572" i="19"/>
  <c r="AG572" i="19"/>
  <c r="AH572" i="19"/>
  <c r="AI572" i="19"/>
  <c r="AJ572" i="19"/>
  <c r="AK572" i="19"/>
  <c r="AL572" i="19"/>
  <c r="AM572" i="19"/>
  <c r="B573" i="19"/>
  <c r="C573" i="19"/>
  <c r="D573" i="19"/>
  <c r="E573" i="19"/>
  <c r="F573" i="19"/>
  <c r="G573" i="19"/>
  <c r="H573" i="19"/>
  <c r="I573" i="19"/>
  <c r="J573" i="19"/>
  <c r="K573" i="19"/>
  <c r="L573" i="19"/>
  <c r="M573" i="19"/>
  <c r="N573" i="19"/>
  <c r="O573" i="19"/>
  <c r="P573" i="19"/>
  <c r="Q573" i="19"/>
  <c r="R573" i="19"/>
  <c r="S573" i="19"/>
  <c r="T573" i="19"/>
  <c r="U573" i="19"/>
  <c r="V573" i="19"/>
  <c r="W573" i="19"/>
  <c r="Y573" i="19"/>
  <c r="Z573" i="19"/>
  <c r="AA573" i="19"/>
  <c r="AB573" i="19"/>
  <c r="AC573" i="19"/>
  <c r="AD573" i="19"/>
  <c r="AE573" i="19"/>
  <c r="AF573" i="19"/>
  <c r="AG573" i="19"/>
  <c r="AH573" i="19"/>
  <c r="AI573" i="19"/>
  <c r="AJ573" i="19"/>
  <c r="AK573" i="19"/>
  <c r="AL573" i="19"/>
  <c r="AM573" i="19"/>
  <c r="B574" i="19"/>
  <c r="C574" i="19"/>
  <c r="D574" i="19"/>
  <c r="E574" i="19"/>
  <c r="F574" i="19"/>
  <c r="G574" i="19"/>
  <c r="H574" i="19"/>
  <c r="I574" i="19"/>
  <c r="J574" i="19"/>
  <c r="K574" i="19"/>
  <c r="L574" i="19"/>
  <c r="M574" i="19"/>
  <c r="N574" i="19"/>
  <c r="O574" i="19"/>
  <c r="P574" i="19"/>
  <c r="Q574" i="19"/>
  <c r="R574" i="19"/>
  <c r="S574" i="19"/>
  <c r="T574" i="19"/>
  <c r="U574" i="19"/>
  <c r="V574" i="19"/>
  <c r="W574" i="19"/>
  <c r="Y574" i="19"/>
  <c r="Z574" i="19"/>
  <c r="AA574" i="19"/>
  <c r="AB574" i="19"/>
  <c r="AC574" i="19"/>
  <c r="AD574" i="19"/>
  <c r="AE574" i="19"/>
  <c r="AF574" i="19"/>
  <c r="AG574" i="19"/>
  <c r="AH574" i="19"/>
  <c r="AI574" i="19"/>
  <c r="AJ574" i="19"/>
  <c r="AK574" i="19"/>
  <c r="AL574" i="19"/>
  <c r="AM574" i="19"/>
  <c r="B575" i="19"/>
  <c r="C575" i="19"/>
  <c r="D575" i="19"/>
  <c r="E575" i="19"/>
  <c r="F575" i="19"/>
  <c r="G575" i="19"/>
  <c r="H575" i="19"/>
  <c r="I575" i="19"/>
  <c r="J575" i="19"/>
  <c r="K575" i="19"/>
  <c r="L575" i="19"/>
  <c r="M575" i="19"/>
  <c r="N575" i="19"/>
  <c r="O575" i="19"/>
  <c r="P575" i="19"/>
  <c r="Q575" i="19"/>
  <c r="R575" i="19"/>
  <c r="S575" i="19"/>
  <c r="T575" i="19"/>
  <c r="U575" i="19"/>
  <c r="V575" i="19"/>
  <c r="W575" i="19"/>
  <c r="Y575" i="19"/>
  <c r="Z575" i="19"/>
  <c r="AA575" i="19"/>
  <c r="AB575" i="19"/>
  <c r="AC575" i="19"/>
  <c r="AD575" i="19"/>
  <c r="AE575" i="19"/>
  <c r="AF575" i="19"/>
  <c r="AG575" i="19"/>
  <c r="AH575" i="19"/>
  <c r="AI575" i="19"/>
  <c r="AJ575" i="19"/>
  <c r="AK575" i="19"/>
  <c r="AL575" i="19"/>
  <c r="AM575" i="19"/>
  <c r="B576" i="19"/>
  <c r="C576" i="19"/>
  <c r="D576" i="19"/>
  <c r="E576" i="19"/>
  <c r="F576" i="19"/>
  <c r="G576" i="19"/>
  <c r="H576" i="19"/>
  <c r="I576" i="19"/>
  <c r="J576" i="19"/>
  <c r="K576" i="19"/>
  <c r="L576" i="19"/>
  <c r="M576" i="19"/>
  <c r="N576" i="19"/>
  <c r="O576" i="19"/>
  <c r="P576" i="19"/>
  <c r="Q576" i="19"/>
  <c r="R576" i="19"/>
  <c r="S576" i="19"/>
  <c r="T576" i="19"/>
  <c r="U576" i="19"/>
  <c r="V576" i="19"/>
  <c r="W576" i="19"/>
  <c r="Y576" i="19"/>
  <c r="Z576" i="19"/>
  <c r="AA576" i="19"/>
  <c r="AB576" i="19"/>
  <c r="AC576" i="19"/>
  <c r="AD576" i="19"/>
  <c r="AE576" i="19"/>
  <c r="AF576" i="19"/>
  <c r="AG576" i="19"/>
  <c r="AH576" i="19"/>
  <c r="AI576" i="19"/>
  <c r="AJ576" i="19"/>
  <c r="AK576" i="19"/>
  <c r="AL576" i="19"/>
  <c r="AM576" i="19"/>
  <c r="B577" i="19"/>
  <c r="C577" i="19"/>
  <c r="D577" i="19"/>
  <c r="E577" i="19"/>
  <c r="F577" i="19"/>
  <c r="G577" i="19"/>
  <c r="H577" i="19"/>
  <c r="I577" i="19"/>
  <c r="J577" i="19"/>
  <c r="K577" i="19"/>
  <c r="L577" i="19"/>
  <c r="M577" i="19"/>
  <c r="N577" i="19"/>
  <c r="O577" i="19"/>
  <c r="P577" i="19"/>
  <c r="Q577" i="19"/>
  <c r="R577" i="19"/>
  <c r="S577" i="19"/>
  <c r="T577" i="19"/>
  <c r="U577" i="19"/>
  <c r="V577" i="19"/>
  <c r="W577" i="19"/>
  <c r="Y577" i="19"/>
  <c r="Z577" i="19"/>
  <c r="AA577" i="19"/>
  <c r="AB577" i="19"/>
  <c r="AC577" i="19"/>
  <c r="AD577" i="19"/>
  <c r="AE577" i="19"/>
  <c r="AF577" i="19"/>
  <c r="AG577" i="19"/>
  <c r="AH577" i="19"/>
  <c r="AI577" i="19"/>
  <c r="AJ577" i="19"/>
  <c r="AK577" i="19"/>
  <c r="AL577" i="19"/>
  <c r="AM577" i="19"/>
  <c r="B578" i="19"/>
  <c r="C578" i="19"/>
  <c r="D578" i="19"/>
  <c r="E578" i="19"/>
  <c r="F578" i="19"/>
  <c r="G578" i="19"/>
  <c r="H578" i="19"/>
  <c r="I578" i="19"/>
  <c r="J578" i="19"/>
  <c r="K578" i="19"/>
  <c r="L578" i="19"/>
  <c r="M578" i="19"/>
  <c r="N578" i="19"/>
  <c r="O578" i="19"/>
  <c r="P578" i="19"/>
  <c r="Q578" i="19"/>
  <c r="R578" i="19"/>
  <c r="S578" i="19"/>
  <c r="T578" i="19"/>
  <c r="U578" i="19"/>
  <c r="V578" i="19"/>
  <c r="W578" i="19"/>
  <c r="Y578" i="19"/>
  <c r="Z578" i="19"/>
  <c r="AA578" i="19"/>
  <c r="AB578" i="19"/>
  <c r="AC578" i="19"/>
  <c r="AD578" i="19"/>
  <c r="AE578" i="19"/>
  <c r="AF578" i="19"/>
  <c r="AG578" i="19"/>
  <c r="AH578" i="19"/>
  <c r="AI578" i="19"/>
  <c r="AJ578" i="19"/>
  <c r="AK578" i="19"/>
  <c r="AL578" i="19"/>
  <c r="AM578" i="19"/>
  <c r="B579" i="19"/>
  <c r="C579" i="19"/>
  <c r="D579" i="19"/>
  <c r="E579" i="19"/>
  <c r="F579" i="19"/>
  <c r="G579" i="19"/>
  <c r="H579" i="19"/>
  <c r="I579" i="19"/>
  <c r="J579" i="19"/>
  <c r="K579" i="19"/>
  <c r="L579" i="19"/>
  <c r="M579" i="19"/>
  <c r="N579" i="19"/>
  <c r="O579" i="19"/>
  <c r="P579" i="19"/>
  <c r="Q579" i="19"/>
  <c r="R579" i="19"/>
  <c r="S579" i="19"/>
  <c r="T579" i="19"/>
  <c r="U579" i="19"/>
  <c r="V579" i="19"/>
  <c r="W579" i="19"/>
  <c r="Y579" i="19"/>
  <c r="Z579" i="19"/>
  <c r="AA579" i="19"/>
  <c r="AB579" i="19"/>
  <c r="AC579" i="19"/>
  <c r="AD579" i="19"/>
  <c r="AE579" i="19"/>
  <c r="AF579" i="19"/>
  <c r="AG579" i="19"/>
  <c r="AH579" i="19"/>
  <c r="AI579" i="19"/>
  <c r="AJ579" i="19"/>
  <c r="AK579" i="19"/>
  <c r="AL579" i="19"/>
  <c r="AM579" i="19"/>
  <c r="B580" i="19"/>
  <c r="C580" i="19"/>
  <c r="D580" i="19"/>
  <c r="E580" i="19"/>
  <c r="F580" i="19"/>
  <c r="G580" i="19"/>
  <c r="H580" i="19"/>
  <c r="I580" i="19"/>
  <c r="J580" i="19"/>
  <c r="K580" i="19"/>
  <c r="L580" i="19"/>
  <c r="M580" i="19"/>
  <c r="N580" i="19"/>
  <c r="O580" i="19"/>
  <c r="P580" i="19"/>
  <c r="Q580" i="19"/>
  <c r="R580" i="19"/>
  <c r="S580" i="19"/>
  <c r="T580" i="19"/>
  <c r="U580" i="19"/>
  <c r="V580" i="19"/>
  <c r="W580" i="19"/>
  <c r="Y580" i="19"/>
  <c r="Z580" i="19"/>
  <c r="AA580" i="19"/>
  <c r="AB580" i="19"/>
  <c r="AC580" i="19"/>
  <c r="AD580" i="19"/>
  <c r="AE580" i="19"/>
  <c r="AF580" i="19"/>
  <c r="AG580" i="19"/>
  <c r="AH580" i="19"/>
  <c r="AI580" i="19"/>
  <c r="AJ580" i="19"/>
  <c r="AK580" i="19"/>
  <c r="AL580" i="19"/>
  <c r="AM580" i="19"/>
  <c r="B581" i="19"/>
  <c r="C581" i="19"/>
  <c r="D581" i="19"/>
  <c r="E581" i="19"/>
  <c r="F581" i="19"/>
  <c r="G581" i="19"/>
  <c r="H581" i="19"/>
  <c r="I581" i="19"/>
  <c r="J581" i="19"/>
  <c r="K581" i="19"/>
  <c r="L581" i="19"/>
  <c r="M581" i="19"/>
  <c r="N581" i="19"/>
  <c r="O581" i="19"/>
  <c r="P581" i="19"/>
  <c r="Q581" i="19"/>
  <c r="R581" i="19"/>
  <c r="S581" i="19"/>
  <c r="T581" i="19"/>
  <c r="U581" i="19"/>
  <c r="V581" i="19"/>
  <c r="W581" i="19"/>
  <c r="Y581" i="19"/>
  <c r="Z581" i="19"/>
  <c r="AA581" i="19"/>
  <c r="AB581" i="19"/>
  <c r="AC581" i="19"/>
  <c r="AD581" i="19"/>
  <c r="AE581" i="19"/>
  <c r="AF581" i="19"/>
  <c r="AG581" i="19"/>
  <c r="AH581" i="19"/>
  <c r="AI581" i="19"/>
  <c r="AJ581" i="19"/>
  <c r="AK581" i="19"/>
  <c r="AL581" i="19"/>
  <c r="AM581" i="19"/>
  <c r="B582" i="19"/>
  <c r="C582" i="19"/>
  <c r="D582" i="19"/>
  <c r="E582" i="19"/>
  <c r="F582" i="19"/>
  <c r="G582" i="19"/>
  <c r="H582" i="19"/>
  <c r="I582" i="19"/>
  <c r="J582" i="19"/>
  <c r="K582" i="19"/>
  <c r="L582" i="19"/>
  <c r="M582" i="19"/>
  <c r="N582" i="19"/>
  <c r="O582" i="19"/>
  <c r="P582" i="19"/>
  <c r="Q582" i="19"/>
  <c r="R582" i="19"/>
  <c r="S582" i="19"/>
  <c r="T582" i="19"/>
  <c r="U582" i="19"/>
  <c r="V582" i="19"/>
  <c r="W582" i="19"/>
  <c r="Y582" i="19"/>
  <c r="Z582" i="19"/>
  <c r="AA582" i="19"/>
  <c r="AB582" i="19"/>
  <c r="AC582" i="19"/>
  <c r="AD582" i="19"/>
  <c r="AE582" i="19"/>
  <c r="AF582" i="19"/>
  <c r="AG582" i="19"/>
  <c r="AH582" i="19"/>
  <c r="AI582" i="19"/>
  <c r="AJ582" i="19"/>
  <c r="AK582" i="19"/>
  <c r="AL582" i="19"/>
  <c r="AM582" i="19"/>
  <c r="B583" i="19"/>
  <c r="C583" i="19"/>
  <c r="D583" i="19"/>
  <c r="E583" i="19"/>
  <c r="F583" i="19"/>
  <c r="G583" i="19"/>
  <c r="H583" i="19"/>
  <c r="I583" i="19"/>
  <c r="J583" i="19"/>
  <c r="K583" i="19"/>
  <c r="L583" i="19"/>
  <c r="M583" i="19"/>
  <c r="N583" i="19"/>
  <c r="O583" i="19"/>
  <c r="P583" i="19"/>
  <c r="Q583" i="19"/>
  <c r="R583" i="19"/>
  <c r="S583" i="19"/>
  <c r="T583" i="19"/>
  <c r="U583" i="19"/>
  <c r="V583" i="19"/>
  <c r="W583" i="19"/>
  <c r="Y583" i="19"/>
  <c r="Z583" i="19"/>
  <c r="AA583" i="19"/>
  <c r="AB583" i="19"/>
  <c r="AC583" i="19"/>
  <c r="AD583" i="19"/>
  <c r="AE583" i="19"/>
  <c r="AF583" i="19"/>
  <c r="AG583" i="19"/>
  <c r="AH583" i="19"/>
  <c r="AI583" i="19"/>
  <c r="AJ583" i="19"/>
  <c r="AK583" i="19"/>
  <c r="AL583" i="19"/>
  <c r="AM583" i="19"/>
  <c r="B584" i="19"/>
  <c r="C584" i="19"/>
  <c r="D584" i="19"/>
  <c r="E584" i="19"/>
  <c r="F584" i="19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T584" i="19"/>
  <c r="U584" i="19"/>
  <c r="V584" i="19"/>
  <c r="W584" i="19"/>
  <c r="Y584" i="19"/>
  <c r="Z584" i="19"/>
  <c r="AA584" i="19"/>
  <c r="AB584" i="19"/>
  <c r="AC584" i="19"/>
  <c r="AD584" i="19"/>
  <c r="AE584" i="19"/>
  <c r="AF584" i="19"/>
  <c r="AG584" i="19"/>
  <c r="AH584" i="19"/>
  <c r="AI584" i="19"/>
  <c r="AJ584" i="19"/>
  <c r="AK584" i="19"/>
  <c r="AL584" i="19"/>
  <c r="AM584" i="19"/>
  <c r="B585" i="19"/>
  <c r="C585" i="19"/>
  <c r="D585" i="19"/>
  <c r="E585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T585" i="19"/>
  <c r="U585" i="19"/>
  <c r="V585" i="19"/>
  <c r="W585" i="19"/>
  <c r="Y585" i="19"/>
  <c r="Z585" i="19"/>
  <c r="AA585" i="19"/>
  <c r="AB585" i="19"/>
  <c r="AC585" i="19"/>
  <c r="AD585" i="19"/>
  <c r="AE585" i="19"/>
  <c r="AF585" i="19"/>
  <c r="AG585" i="19"/>
  <c r="AH585" i="19"/>
  <c r="AI585" i="19"/>
  <c r="AJ585" i="19"/>
  <c r="AK585" i="19"/>
  <c r="AL585" i="19"/>
  <c r="AM585" i="19"/>
  <c r="B586" i="19"/>
  <c r="C586" i="19"/>
  <c r="D586" i="19"/>
  <c r="E586" i="19"/>
  <c r="F586" i="19"/>
  <c r="G586" i="19"/>
  <c r="H586" i="19"/>
  <c r="I586" i="19"/>
  <c r="J586" i="19"/>
  <c r="K586" i="19"/>
  <c r="L586" i="19"/>
  <c r="M586" i="19"/>
  <c r="N586" i="19"/>
  <c r="O586" i="19"/>
  <c r="P586" i="19"/>
  <c r="Q586" i="19"/>
  <c r="R586" i="19"/>
  <c r="S586" i="19"/>
  <c r="T586" i="19"/>
  <c r="U586" i="19"/>
  <c r="V586" i="19"/>
  <c r="W586" i="19"/>
  <c r="Y586" i="19"/>
  <c r="Z586" i="19"/>
  <c r="AA586" i="19"/>
  <c r="AB586" i="19"/>
  <c r="AC586" i="19"/>
  <c r="AD586" i="19"/>
  <c r="AE586" i="19"/>
  <c r="AF586" i="19"/>
  <c r="AG586" i="19"/>
  <c r="AH586" i="19"/>
  <c r="AI586" i="19"/>
  <c r="AJ586" i="19"/>
  <c r="AK586" i="19"/>
  <c r="AL586" i="19"/>
  <c r="AM586" i="19"/>
  <c r="B587" i="19"/>
  <c r="C587" i="19"/>
  <c r="D587" i="19"/>
  <c r="E587" i="19"/>
  <c r="F587" i="19"/>
  <c r="G587" i="19"/>
  <c r="H587" i="19"/>
  <c r="I587" i="19"/>
  <c r="J587" i="19"/>
  <c r="K587" i="19"/>
  <c r="L587" i="19"/>
  <c r="M587" i="19"/>
  <c r="N587" i="19"/>
  <c r="O587" i="19"/>
  <c r="P587" i="19"/>
  <c r="Q587" i="19"/>
  <c r="R587" i="19"/>
  <c r="S587" i="19"/>
  <c r="T587" i="19"/>
  <c r="U587" i="19"/>
  <c r="V587" i="19"/>
  <c r="W587" i="19"/>
  <c r="Y587" i="19"/>
  <c r="Z587" i="19"/>
  <c r="AA587" i="19"/>
  <c r="AB587" i="19"/>
  <c r="AC587" i="19"/>
  <c r="AD587" i="19"/>
  <c r="AE587" i="19"/>
  <c r="AF587" i="19"/>
  <c r="AG587" i="19"/>
  <c r="AH587" i="19"/>
  <c r="AI587" i="19"/>
  <c r="AJ587" i="19"/>
  <c r="AK587" i="19"/>
  <c r="AL587" i="19"/>
  <c r="AM587" i="19"/>
  <c r="B588" i="19"/>
  <c r="C588" i="19"/>
  <c r="D588" i="19"/>
  <c r="E588" i="19"/>
  <c r="F588" i="19"/>
  <c r="G588" i="19"/>
  <c r="H588" i="19"/>
  <c r="I588" i="19"/>
  <c r="J588" i="19"/>
  <c r="K588" i="19"/>
  <c r="L588" i="19"/>
  <c r="M588" i="19"/>
  <c r="N588" i="19"/>
  <c r="O588" i="19"/>
  <c r="P588" i="19"/>
  <c r="Q588" i="19"/>
  <c r="R588" i="19"/>
  <c r="S588" i="19"/>
  <c r="T588" i="19"/>
  <c r="U588" i="19"/>
  <c r="V588" i="19"/>
  <c r="W588" i="19"/>
  <c r="Y588" i="19"/>
  <c r="Z588" i="19"/>
  <c r="AA588" i="19"/>
  <c r="AB588" i="19"/>
  <c r="AC588" i="19"/>
  <c r="AD588" i="19"/>
  <c r="AE588" i="19"/>
  <c r="AF588" i="19"/>
  <c r="AG588" i="19"/>
  <c r="AH588" i="19"/>
  <c r="AI588" i="19"/>
  <c r="AJ588" i="19"/>
  <c r="AK588" i="19"/>
  <c r="AL588" i="19"/>
  <c r="AM588" i="19"/>
  <c r="B589" i="19"/>
  <c r="C589" i="19"/>
  <c r="D589" i="19"/>
  <c r="E589" i="19"/>
  <c r="F589" i="19"/>
  <c r="G589" i="19"/>
  <c r="H589" i="19"/>
  <c r="I589" i="19"/>
  <c r="J589" i="19"/>
  <c r="K589" i="19"/>
  <c r="L589" i="19"/>
  <c r="M589" i="19"/>
  <c r="N589" i="19"/>
  <c r="O589" i="19"/>
  <c r="P589" i="19"/>
  <c r="Q589" i="19"/>
  <c r="R589" i="19"/>
  <c r="S589" i="19"/>
  <c r="T589" i="19"/>
  <c r="U589" i="19"/>
  <c r="V589" i="19"/>
  <c r="W589" i="19"/>
  <c r="Y589" i="19"/>
  <c r="Z589" i="19"/>
  <c r="AA589" i="19"/>
  <c r="AB589" i="19"/>
  <c r="AC589" i="19"/>
  <c r="AD589" i="19"/>
  <c r="AE589" i="19"/>
  <c r="AF589" i="19"/>
  <c r="AG589" i="19"/>
  <c r="AH589" i="19"/>
  <c r="AI589" i="19"/>
  <c r="AJ589" i="19"/>
  <c r="AK589" i="19"/>
  <c r="AL589" i="19"/>
  <c r="AM589" i="19"/>
  <c r="B590" i="19"/>
  <c r="C590" i="19"/>
  <c r="D590" i="19"/>
  <c r="E590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Y590" i="19"/>
  <c r="Z590" i="19"/>
  <c r="AA590" i="19"/>
  <c r="AB590" i="19"/>
  <c r="AC590" i="19"/>
  <c r="AD590" i="19"/>
  <c r="AE590" i="19"/>
  <c r="AF590" i="19"/>
  <c r="AG590" i="19"/>
  <c r="AH590" i="19"/>
  <c r="AI590" i="19"/>
  <c r="AJ590" i="19"/>
  <c r="AK590" i="19"/>
  <c r="AL590" i="19"/>
  <c r="AM590" i="19"/>
  <c r="B591" i="19"/>
  <c r="C591" i="19"/>
  <c r="D591" i="19"/>
  <c r="E591" i="19"/>
  <c r="F591" i="19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Y591" i="19"/>
  <c r="Z591" i="19"/>
  <c r="AA591" i="19"/>
  <c r="AB591" i="19"/>
  <c r="AC591" i="19"/>
  <c r="AD591" i="19"/>
  <c r="AE591" i="19"/>
  <c r="AF591" i="19"/>
  <c r="AG591" i="19"/>
  <c r="AH591" i="19"/>
  <c r="AI591" i="19"/>
  <c r="AJ591" i="19"/>
  <c r="AK591" i="19"/>
  <c r="AL591" i="19"/>
  <c r="AM591" i="19"/>
  <c r="B592" i="19"/>
  <c r="C592" i="19"/>
  <c r="D592" i="19"/>
  <c r="E592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Y592" i="19"/>
  <c r="Z592" i="19"/>
  <c r="AA592" i="19"/>
  <c r="AB592" i="19"/>
  <c r="AC592" i="19"/>
  <c r="AD592" i="19"/>
  <c r="AE592" i="19"/>
  <c r="AF592" i="19"/>
  <c r="AG592" i="19"/>
  <c r="AH592" i="19"/>
  <c r="AI592" i="19"/>
  <c r="AJ592" i="19"/>
  <c r="AK592" i="19"/>
  <c r="AL592" i="19"/>
  <c r="AM592" i="19"/>
  <c r="B593" i="19"/>
  <c r="C593" i="19"/>
  <c r="D593" i="19"/>
  <c r="E593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Y593" i="19"/>
  <c r="Z593" i="19"/>
  <c r="AA593" i="19"/>
  <c r="AB593" i="19"/>
  <c r="AC593" i="19"/>
  <c r="AD593" i="19"/>
  <c r="AE593" i="19"/>
  <c r="AF593" i="19"/>
  <c r="AG593" i="19"/>
  <c r="AH593" i="19"/>
  <c r="AI593" i="19"/>
  <c r="AJ593" i="19"/>
  <c r="AK593" i="19"/>
  <c r="AL593" i="19"/>
  <c r="AM593" i="19"/>
  <c r="B594" i="19"/>
  <c r="C594" i="19"/>
  <c r="D594" i="19"/>
  <c r="E594" i="19"/>
  <c r="F594" i="19"/>
  <c r="G594" i="19"/>
  <c r="H594" i="19"/>
  <c r="I594" i="19"/>
  <c r="J594" i="19"/>
  <c r="K594" i="19"/>
  <c r="L594" i="19"/>
  <c r="M594" i="19"/>
  <c r="N594" i="19"/>
  <c r="O594" i="19"/>
  <c r="P594" i="19"/>
  <c r="Q594" i="19"/>
  <c r="R594" i="19"/>
  <c r="S594" i="19"/>
  <c r="T594" i="19"/>
  <c r="U594" i="19"/>
  <c r="V594" i="19"/>
  <c r="W594" i="19"/>
  <c r="Y594" i="19"/>
  <c r="Z594" i="19"/>
  <c r="AA594" i="19"/>
  <c r="AB594" i="19"/>
  <c r="AC594" i="19"/>
  <c r="AD594" i="19"/>
  <c r="AE594" i="19"/>
  <c r="AF594" i="19"/>
  <c r="AG594" i="19"/>
  <c r="AH594" i="19"/>
  <c r="AI594" i="19"/>
  <c r="AJ594" i="19"/>
  <c r="AK594" i="19"/>
  <c r="AL594" i="19"/>
  <c r="AM594" i="19"/>
  <c r="B595" i="19"/>
  <c r="C595" i="19"/>
  <c r="D595" i="19"/>
  <c r="E595" i="19"/>
  <c r="F595" i="19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Y595" i="19"/>
  <c r="Z595" i="19"/>
  <c r="AA595" i="19"/>
  <c r="AB595" i="19"/>
  <c r="AC595" i="19"/>
  <c r="AD595" i="19"/>
  <c r="AE595" i="19"/>
  <c r="AF595" i="19"/>
  <c r="AG595" i="19"/>
  <c r="AH595" i="19"/>
  <c r="AI595" i="19"/>
  <c r="AJ595" i="19"/>
  <c r="AK595" i="19"/>
  <c r="AL595" i="19"/>
  <c r="AM595" i="19"/>
  <c r="B596" i="19"/>
  <c r="C596" i="19"/>
  <c r="D596" i="19"/>
  <c r="E596" i="19"/>
  <c r="F596" i="19"/>
  <c r="G596" i="19"/>
  <c r="H596" i="19"/>
  <c r="I596" i="19"/>
  <c r="J596" i="19"/>
  <c r="K596" i="19"/>
  <c r="L596" i="19"/>
  <c r="M596" i="19"/>
  <c r="N596" i="19"/>
  <c r="O596" i="19"/>
  <c r="P596" i="19"/>
  <c r="Q596" i="19"/>
  <c r="R596" i="19"/>
  <c r="S596" i="19"/>
  <c r="T596" i="19"/>
  <c r="U596" i="19"/>
  <c r="V596" i="19"/>
  <c r="W596" i="19"/>
  <c r="Y596" i="19"/>
  <c r="Z596" i="19"/>
  <c r="AA596" i="19"/>
  <c r="AB596" i="19"/>
  <c r="AC596" i="19"/>
  <c r="AD596" i="19"/>
  <c r="AE596" i="19"/>
  <c r="AF596" i="19"/>
  <c r="AG596" i="19"/>
  <c r="AH596" i="19"/>
  <c r="AI596" i="19"/>
  <c r="AJ596" i="19"/>
  <c r="AK596" i="19"/>
  <c r="AL596" i="19"/>
  <c r="AM596" i="19"/>
  <c r="B597" i="19"/>
  <c r="C597" i="19"/>
  <c r="D597" i="19"/>
  <c r="E597" i="19"/>
  <c r="F597" i="19"/>
  <c r="G597" i="19"/>
  <c r="H597" i="19"/>
  <c r="I597" i="19"/>
  <c r="J597" i="19"/>
  <c r="K597" i="19"/>
  <c r="L597" i="19"/>
  <c r="M597" i="19"/>
  <c r="N597" i="19"/>
  <c r="O597" i="19"/>
  <c r="P597" i="19"/>
  <c r="Q597" i="19"/>
  <c r="R597" i="19"/>
  <c r="S597" i="19"/>
  <c r="T597" i="19"/>
  <c r="U597" i="19"/>
  <c r="V597" i="19"/>
  <c r="W597" i="19"/>
  <c r="Y597" i="19"/>
  <c r="Z597" i="19"/>
  <c r="AA597" i="19"/>
  <c r="AB597" i="19"/>
  <c r="AC597" i="19"/>
  <c r="AD597" i="19"/>
  <c r="AE597" i="19"/>
  <c r="AF597" i="19"/>
  <c r="AG597" i="19"/>
  <c r="AH597" i="19"/>
  <c r="AI597" i="19"/>
  <c r="AJ597" i="19"/>
  <c r="AK597" i="19"/>
  <c r="AL597" i="19"/>
  <c r="AM597" i="19"/>
  <c r="B598" i="19"/>
  <c r="C598" i="19"/>
  <c r="D598" i="19"/>
  <c r="E598" i="19"/>
  <c r="F598" i="19"/>
  <c r="G598" i="19"/>
  <c r="H598" i="19"/>
  <c r="I598" i="19"/>
  <c r="J598" i="19"/>
  <c r="K598" i="19"/>
  <c r="L598" i="19"/>
  <c r="M598" i="19"/>
  <c r="N598" i="19"/>
  <c r="O598" i="19"/>
  <c r="P598" i="19"/>
  <c r="Q598" i="19"/>
  <c r="R598" i="19"/>
  <c r="S598" i="19"/>
  <c r="T598" i="19"/>
  <c r="U598" i="19"/>
  <c r="V598" i="19"/>
  <c r="W598" i="19"/>
  <c r="Y598" i="19"/>
  <c r="Z598" i="19"/>
  <c r="AA598" i="19"/>
  <c r="AB598" i="19"/>
  <c r="AC598" i="19"/>
  <c r="AD598" i="19"/>
  <c r="AE598" i="19"/>
  <c r="AF598" i="19"/>
  <c r="AG598" i="19"/>
  <c r="AH598" i="19"/>
  <c r="AI598" i="19"/>
  <c r="AJ598" i="19"/>
  <c r="AK598" i="19"/>
  <c r="AL598" i="19"/>
  <c r="AM598" i="19"/>
  <c r="B599" i="19"/>
  <c r="C599" i="19"/>
  <c r="D599" i="19"/>
  <c r="E599" i="19"/>
  <c r="F599" i="19"/>
  <c r="G599" i="19"/>
  <c r="H599" i="19"/>
  <c r="I599" i="19"/>
  <c r="J599" i="19"/>
  <c r="K599" i="19"/>
  <c r="L599" i="19"/>
  <c r="M599" i="19"/>
  <c r="N599" i="19"/>
  <c r="O599" i="19"/>
  <c r="P599" i="19"/>
  <c r="Q599" i="19"/>
  <c r="R599" i="19"/>
  <c r="S599" i="19"/>
  <c r="T599" i="19"/>
  <c r="U599" i="19"/>
  <c r="V599" i="19"/>
  <c r="W599" i="19"/>
  <c r="Y599" i="19"/>
  <c r="Z599" i="19"/>
  <c r="AA599" i="19"/>
  <c r="AB599" i="19"/>
  <c r="AC599" i="19"/>
  <c r="AD599" i="19"/>
  <c r="AE599" i="19"/>
  <c r="AF599" i="19"/>
  <c r="AG599" i="19"/>
  <c r="AH599" i="19"/>
  <c r="AI599" i="19"/>
  <c r="AJ599" i="19"/>
  <c r="AK599" i="19"/>
  <c r="AL599" i="19"/>
  <c r="AM599" i="19"/>
  <c r="B600" i="19"/>
  <c r="C600" i="19"/>
  <c r="D600" i="19"/>
  <c r="E600" i="19"/>
  <c r="F600" i="19"/>
  <c r="G600" i="19"/>
  <c r="H600" i="19"/>
  <c r="I600" i="19"/>
  <c r="J600" i="19"/>
  <c r="K600" i="19"/>
  <c r="L600" i="19"/>
  <c r="M600" i="19"/>
  <c r="N600" i="19"/>
  <c r="O600" i="19"/>
  <c r="P600" i="19"/>
  <c r="Q600" i="19"/>
  <c r="R600" i="19"/>
  <c r="S600" i="19"/>
  <c r="T600" i="19"/>
  <c r="U600" i="19"/>
  <c r="V600" i="19"/>
  <c r="W600" i="19"/>
  <c r="Y600" i="19"/>
  <c r="Z600" i="19"/>
  <c r="AA600" i="19"/>
  <c r="AB600" i="19"/>
  <c r="AC600" i="19"/>
  <c r="AD600" i="19"/>
  <c r="AE600" i="19"/>
  <c r="AF600" i="19"/>
  <c r="AG600" i="19"/>
  <c r="AH600" i="19"/>
  <c r="AI600" i="19"/>
  <c r="AJ600" i="19"/>
  <c r="AK600" i="19"/>
  <c r="AL600" i="19"/>
  <c r="AM600" i="19"/>
  <c r="B601" i="19"/>
  <c r="C601" i="19"/>
  <c r="D601" i="19"/>
  <c r="E601" i="19"/>
  <c r="F601" i="19"/>
  <c r="G601" i="19"/>
  <c r="H601" i="19"/>
  <c r="I601" i="19"/>
  <c r="J601" i="19"/>
  <c r="K601" i="19"/>
  <c r="L601" i="19"/>
  <c r="M601" i="19"/>
  <c r="N601" i="19"/>
  <c r="O601" i="19"/>
  <c r="P601" i="19"/>
  <c r="Q601" i="19"/>
  <c r="R601" i="19"/>
  <c r="S601" i="19"/>
  <c r="T601" i="19"/>
  <c r="U601" i="19"/>
  <c r="V601" i="19"/>
  <c r="W601" i="19"/>
  <c r="Y601" i="19"/>
  <c r="Z601" i="19"/>
  <c r="AA601" i="19"/>
  <c r="AB601" i="19"/>
  <c r="AC601" i="19"/>
  <c r="AD601" i="19"/>
  <c r="AE601" i="19"/>
  <c r="AF601" i="19"/>
  <c r="AG601" i="19"/>
  <c r="AH601" i="19"/>
  <c r="AI601" i="19"/>
  <c r="AJ601" i="19"/>
  <c r="AK601" i="19"/>
  <c r="AL601" i="19"/>
  <c r="AM601" i="19"/>
  <c r="B602" i="19"/>
  <c r="C602" i="19"/>
  <c r="D602" i="19"/>
  <c r="E602" i="19"/>
  <c r="F602" i="19"/>
  <c r="G602" i="19"/>
  <c r="H602" i="19"/>
  <c r="I602" i="19"/>
  <c r="J602" i="19"/>
  <c r="K602" i="19"/>
  <c r="L602" i="19"/>
  <c r="M602" i="19"/>
  <c r="N602" i="19"/>
  <c r="O602" i="19"/>
  <c r="P602" i="19"/>
  <c r="Q602" i="19"/>
  <c r="R602" i="19"/>
  <c r="S602" i="19"/>
  <c r="T602" i="19"/>
  <c r="U602" i="19"/>
  <c r="V602" i="19"/>
  <c r="W602" i="19"/>
  <c r="Y602" i="19"/>
  <c r="Z602" i="19"/>
  <c r="AA602" i="19"/>
  <c r="AB602" i="19"/>
  <c r="AC602" i="19"/>
  <c r="AD602" i="19"/>
  <c r="AE602" i="19"/>
  <c r="AF602" i="19"/>
  <c r="AG602" i="19"/>
  <c r="AH602" i="19"/>
  <c r="AI602" i="19"/>
  <c r="AJ602" i="19"/>
  <c r="AK602" i="19"/>
  <c r="AL602" i="19"/>
  <c r="AM602" i="19"/>
  <c r="B603" i="19"/>
  <c r="C603" i="19"/>
  <c r="D603" i="19"/>
  <c r="E603" i="19"/>
  <c r="F603" i="19"/>
  <c r="G603" i="19"/>
  <c r="H603" i="19"/>
  <c r="I603" i="19"/>
  <c r="J603" i="19"/>
  <c r="K603" i="19"/>
  <c r="L603" i="19"/>
  <c r="M603" i="19"/>
  <c r="N603" i="19"/>
  <c r="O603" i="19"/>
  <c r="P603" i="19"/>
  <c r="Q603" i="19"/>
  <c r="R603" i="19"/>
  <c r="S603" i="19"/>
  <c r="T603" i="19"/>
  <c r="U603" i="19"/>
  <c r="V603" i="19"/>
  <c r="W603" i="19"/>
  <c r="Y603" i="19"/>
  <c r="Z603" i="19"/>
  <c r="AA603" i="19"/>
  <c r="AB603" i="19"/>
  <c r="AC603" i="19"/>
  <c r="AD603" i="19"/>
  <c r="AE603" i="19"/>
  <c r="AF603" i="19"/>
  <c r="AG603" i="19"/>
  <c r="AH603" i="19"/>
  <c r="AI603" i="19"/>
  <c r="AJ603" i="19"/>
  <c r="AK603" i="19"/>
  <c r="AL603" i="19"/>
  <c r="AM603" i="19"/>
  <c r="B604" i="19"/>
  <c r="C604" i="19"/>
  <c r="D604" i="19"/>
  <c r="E604" i="19"/>
  <c r="F604" i="19"/>
  <c r="G604" i="19"/>
  <c r="H604" i="19"/>
  <c r="I604" i="19"/>
  <c r="J604" i="19"/>
  <c r="K604" i="19"/>
  <c r="L604" i="19"/>
  <c r="M604" i="19"/>
  <c r="N604" i="19"/>
  <c r="O604" i="19"/>
  <c r="P604" i="19"/>
  <c r="Q604" i="19"/>
  <c r="R604" i="19"/>
  <c r="S604" i="19"/>
  <c r="T604" i="19"/>
  <c r="U604" i="19"/>
  <c r="V604" i="19"/>
  <c r="W604" i="19"/>
  <c r="Y604" i="19"/>
  <c r="Z604" i="19"/>
  <c r="AA604" i="19"/>
  <c r="AB604" i="19"/>
  <c r="AC604" i="19"/>
  <c r="AD604" i="19"/>
  <c r="AE604" i="19"/>
  <c r="AF604" i="19"/>
  <c r="AG604" i="19"/>
  <c r="AH604" i="19"/>
  <c r="AI604" i="19"/>
  <c r="AJ604" i="19"/>
  <c r="AK604" i="19"/>
  <c r="AL604" i="19"/>
  <c r="AM604" i="19"/>
  <c r="B605" i="19"/>
  <c r="C605" i="19"/>
  <c r="D605" i="19"/>
  <c r="E605" i="19"/>
  <c r="F605" i="19"/>
  <c r="G605" i="19"/>
  <c r="H605" i="19"/>
  <c r="I605" i="19"/>
  <c r="J605" i="19"/>
  <c r="K605" i="19"/>
  <c r="L605" i="19"/>
  <c r="M605" i="19"/>
  <c r="N605" i="19"/>
  <c r="O605" i="19"/>
  <c r="P605" i="19"/>
  <c r="Q605" i="19"/>
  <c r="R605" i="19"/>
  <c r="S605" i="19"/>
  <c r="T605" i="19"/>
  <c r="U605" i="19"/>
  <c r="V605" i="19"/>
  <c r="W605" i="19"/>
  <c r="Y605" i="19"/>
  <c r="Z605" i="19"/>
  <c r="AA605" i="19"/>
  <c r="AB605" i="19"/>
  <c r="AC605" i="19"/>
  <c r="AD605" i="19"/>
  <c r="AE605" i="19"/>
  <c r="AF605" i="19"/>
  <c r="AG605" i="19"/>
  <c r="AH605" i="19"/>
  <c r="AI605" i="19"/>
  <c r="AJ605" i="19"/>
  <c r="AK605" i="19"/>
  <c r="AL605" i="19"/>
  <c r="AM605" i="19"/>
  <c r="B606" i="19"/>
  <c r="C606" i="19"/>
  <c r="D606" i="19"/>
  <c r="E606" i="19"/>
  <c r="F606" i="19"/>
  <c r="G606" i="19"/>
  <c r="H606" i="19"/>
  <c r="I606" i="19"/>
  <c r="J606" i="19"/>
  <c r="K606" i="19"/>
  <c r="L606" i="19"/>
  <c r="M606" i="19"/>
  <c r="N606" i="19"/>
  <c r="O606" i="19"/>
  <c r="P606" i="19"/>
  <c r="Q606" i="19"/>
  <c r="R606" i="19"/>
  <c r="S606" i="19"/>
  <c r="T606" i="19"/>
  <c r="U606" i="19"/>
  <c r="V606" i="19"/>
  <c r="W606" i="19"/>
  <c r="Y606" i="19"/>
  <c r="Z606" i="19"/>
  <c r="AA606" i="19"/>
  <c r="AB606" i="19"/>
  <c r="AC606" i="19"/>
  <c r="AD606" i="19"/>
  <c r="AE606" i="19"/>
  <c r="AF606" i="19"/>
  <c r="AG606" i="19"/>
  <c r="AH606" i="19"/>
  <c r="AI606" i="19"/>
  <c r="AJ606" i="19"/>
  <c r="AK606" i="19"/>
  <c r="AL606" i="19"/>
  <c r="AM606" i="19"/>
  <c r="B607" i="19"/>
  <c r="C607" i="19"/>
  <c r="D607" i="19"/>
  <c r="E607" i="19"/>
  <c r="F607" i="19"/>
  <c r="G607" i="19"/>
  <c r="H607" i="19"/>
  <c r="I607" i="19"/>
  <c r="J607" i="19"/>
  <c r="K607" i="19"/>
  <c r="L607" i="19"/>
  <c r="M607" i="19"/>
  <c r="N607" i="19"/>
  <c r="O607" i="19"/>
  <c r="P607" i="19"/>
  <c r="Q607" i="19"/>
  <c r="R607" i="19"/>
  <c r="S607" i="19"/>
  <c r="T607" i="19"/>
  <c r="U607" i="19"/>
  <c r="V607" i="19"/>
  <c r="W607" i="19"/>
  <c r="Y607" i="19"/>
  <c r="Z607" i="19"/>
  <c r="AA607" i="19"/>
  <c r="AB607" i="19"/>
  <c r="AC607" i="19"/>
  <c r="AD607" i="19"/>
  <c r="AE607" i="19"/>
  <c r="AF607" i="19"/>
  <c r="AG607" i="19"/>
  <c r="AH607" i="19"/>
  <c r="AI607" i="19"/>
  <c r="AJ607" i="19"/>
  <c r="AK607" i="19"/>
  <c r="AL607" i="19"/>
  <c r="AM607" i="19"/>
  <c r="B608" i="19"/>
  <c r="C608" i="19"/>
  <c r="D608" i="19"/>
  <c r="E608" i="19"/>
  <c r="F608" i="19"/>
  <c r="G608" i="19"/>
  <c r="H608" i="19"/>
  <c r="I608" i="19"/>
  <c r="J608" i="19"/>
  <c r="K608" i="19"/>
  <c r="L608" i="19"/>
  <c r="M608" i="19"/>
  <c r="N608" i="19"/>
  <c r="O608" i="19"/>
  <c r="P608" i="19"/>
  <c r="Q608" i="19"/>
  <c r="R608" i="19"/>
  <c r="S608" i="19"/>
  <c r="T608" i="19"/>
  <c r="U608" i="19"/>
  <c r="V608" i="19"/>
  <c r="W608" i="19"/>
  <c r="Y608" i="19"/>
  <c r="Z608" i="19"/>
  <c r="AA608" i="19"/>
  <c r="AB608" i="19"/>
  <c r="AC608" i="19"/>
  <c r="AD608" i="19"/>
  <c r="AE608" i="19"/>
  <c r="AF608" i="19"/>
  <c r="AG608" i="19"/>
  <c r="AH608" i="19"/>
  <c r="AI608" i="19"/>
  <c r="AJ608" i="19"/>
  <c r="AK608" i="19"/>
  <c r="AL608" i="19"/>
  <c r="AM608" i="19"/>
  <c r="B609" i="19"/>
  <c r="C609" i="19"/>
  <c r="D609" i="19"/>
  <c r="E609" i="19"/>
  <c r="F609" i="19"/>
  <c r="G609" i="19"/>
  <c r="H609" i="19"/>
  <c r="I609" i="19"/>
  <c r="J609" i="19"/>
  <c r="K609" i="19"/>
  <c r="L609" i="19"/>
  <c r="M609" i="19"/>
  <c r="N609" i="19"/>
  <c r="O609" i="19"/>
  <c r="P609" i="19"/>
  <c r="Q609" i="19"/>
  <c r="R609" i="19"/>
  <c r="S609" i="19"/>
  <c r="T609" i="19"/>
  <c r="U609" i="19"/>
  <c r="V609" i="19"/>
  <c r="W609" i="19"/>
  <c r="Y609" i="19"/>
  <c r="Z609" i="19"/>
  <c r="AA609" i="19"/>
  <c r="AB609" i="19"/>
  <c r="AC609" i="19"/>
  <c r="AD609" i="19"/>
  <c r="AE609" i="19"/>
  <c r="AF609" i="19"/>
  <c r="AG609" i="19"/>
  <c r="AH609" i="19"/>
  <c r="AI609" i="19"/>
  <c r="AJ609" i="19"/>
  <c r="AK609" i="19"/>
  <c r="AL609" i="19"/>
  <c r="AM609" i="19"/>
  <c r="B610" i="19"/>
  <c r="C610" i="19"/>
  <c r="D610" i="19"/>
  <c r="E610" i="19"/>
  <c r="F610" i="19"/>
  <c r="G610" i="19"/>
  <c r="H610" i="19"/>
  <c r="I610" i="19"/>
  <c r="J610" i="19"/>
  <c r="K610" i="19"/>
  <c r="L610" i="19"/>
  <c r="M610" i="19"/>
  <c r="N610" i="19"/>
  <c r="O610" i="19"/>
  <c r="P610" i="19"/>
  <c r="Q610" i="19"/>
  <c r="R610" i="19"/>
  <c r="S610" i="19"/>
  <c r="T610" i="19"/>
  <c r="U610" i="19"/>
  <c r="V610" i="19"/>
  <c r="W610" i="19"/>
  <c r="Y610" i="19"/>
  <c r="Z610" i="19"/>
  <c r="AA610" i="19"/>
  <c r="AB610" i="19"/>
  <c r="AC610" i="19"/>
  <c r="AD610" i="19"/>
  <c r="AE610" i="19"/>
  <c r="AF610" i="19"/>
  <c r="AG610" i="19"/>
  <c r="AH610" i="19"/>
  <c r="AI610" i="19"/>
  <c r="AJ610" i="19"/>
  <c r="AK610" i="19"/>
  <c r="AL610" i="19"/>
  <c r="AM610" i="19"/>
  <c r="B611" i="19"/>
  <c r="C611" i="19"/>
  <c r="D611" i="19"/>
  <c r="E611" i="19"/>
  <c r="F611" i="19"/>
  <c r="G611" i="19"/>
  <c r="H611" i="19"/>
  <c r="I611" i="19"/>
  <c r="J611" i="19"/>
  <c r="K611" i="19"/>
  <c r="L611" i="19"/>
  <c r="M611" i="19"/>
  <c r="N611" i="19"/>
  <c r="O611" i="19"/>
  <c r="P611" i="19"/>
  <c r="Q611" i="19"/>
  <c r="R611" i="19"/>
  <c r="S611" i="19"/>
  <c r="T611" i="19"/>
  <c r="U611" i="19"/>
  <c r="V611" i="19"/>
  <c r="W611" i="19"/>
  <c r="Y611" i="19"/>
  <c r="Z611" i="19"/>
  <c r="AA611" i="19"/>
  <c r="AB611" i="19"/>
  <c r="AC611" i="19"/>
  <c r="AD611" i="19"/>
  <c r="AE611" i="19"/>
  <c r="AF611" i="19"/>
  <c r="AG611" i="19"/>
  <c r="AH611" i="19"/>
  <c r="AI611" i="19"/>
  <c r="AJ611" i="19"/>
  <c r="AK611" i="19"/>
  <c r="AL611" i="19"/>
  <c r="AM611" i="19"/>
  <c r="B612" i="19"/>
  <c r="C612" i="19"/>
  <c r="D612" i="19"/>
  <c r="E612" i="19"/>
  <c r="F612" i="19"/>
  <c r="G612" i="19"/>
  <c r="H612" i="19"/>
  <c r="I612" i="19"/>
  <c r="J612" i="19"/>
  <c r="K612" i="19"/>
  <c r="L612" i="19"/>
  <c r="M612" i="19"/>
  <c r="N612" i="19"/>
  <c r="O612" i="19"/>
  <c r="P612" i="19"/>
  <c r="Q612" i="19"/>
  <c r="R612" i="19"/>
  <c r="S612" i="19"/>
  <c r="T612" i="19"/>
  <c r="U612" i="19"/>
  <c r="V612" i="19"/>
  <c r="W612" i="19"/>
  <c r="Y612" i="19"/>
  <c r="Z612" i="19"/>
  <c r="AA612" i="19"/>
  <c r="AB612" i="19"/>
  <c r="AC612" i="19"/>
  <c r="AD612" i="19"/>
  <c r="AE612" i="19"/>
  <c r="AF612" i="19"/>
  <c r="AG612" i="19"/>
  <c r="AH612" i="19"/>
  <c r="AI612" i="19"/>
  <c r="AJ612" i="19"/>
  <c r="AK612" i="19"/>
  <c r="AL612" i="19"/>
  <c r="AM612" i="19"/>
  <c r="B613" i="19"/>
  <c r="C613" i="19"/>
  <c r="D613" i="19"/>
  <c r="E613" i="19"/>
  <c r="F613" i="19"/>
  <c r="G613" i="19"/>
  <c r="H613" i="19"/>
  <c r="I613" i="19"/>
  <c r="J613" i="19"/>
  <c r="K613" i="19"/>
  <c r="L613" i="19"/>
  <c r="M613" i="19"/>
  <c r="N613" i="19"/>
  <c r="O613" i="19"/>
  <c r="P613" i="19"/>
  <c r="Q613" i="19"/>
  <c r="R613" i="19"/>
  <c r="S613" i="19"/>
  <c r="T613" i="19"/>
  <c r="U613" i="19"/>
  <c r="V613" i="19"/>
  <c r="W613" i="19"/>
  <c r="Y613" i="19"/>
  <c r="Z613" i="19"/>
  <c r="AA613" i="19"/>
  <c r="AB613" i="19"/>
  <c r="AC613" i="19"/>
  <c r="AD613" i="19"/>
  <c r="AE613" i="19"/>
  <c r="AF613" i="19"/>
  <c r="AG613" i="19"/>
  <c r="AH613" i="19"/>
  <c r="AI613" i="19"/>
  <c r="AJ613" i="19"/>
  <c r="AK613" i="19"/>
  <c r="AL613" i="19"/>
  <c r="AM613" i="19"/>
  <c r="B614" i="19"/>
  <c r="C614" i="19"/>
  <c r="D614" i="19"/>
  <c r="E614" i="19"/>
  <c r="F614" i="19"/>
  <c r="G614" i="19"/>
  <c r="H614" i="19"/>
  <c r="I614" i="19"/>
  <c r="J614" i="19"/>
  <c r="K614" i="19"/>
  <c r="L614" i="19"/>
  <c r="M614" i="19"/>
  <c r="N614" i="19"/>
  <c r="O614" i="19"/>
  <c r="P614" i="19"/>
  <c r="Q614" i="19"/>
  <c r="R614" i="19"/>
  <c r="S614" i="19"/>
  <c r="T614" i="19"/>
  <c r="U614" i="19"/>
  <c r="V614" i="19"/>
  <c r="W614" i="19"/>
  <c r="Y614" i="19"/>
  <c r="Z614" i="19"/>
  <c r="AA614" i="19"/>
  <c r="AB614" i="19"/>
  <c r="AC614" i="19"/>
  <c r="AD614" i="19"/>
  <c r="AE614" i="19"/>
  <c r="AF614" i="19"/>
  <c r="AG614" i="19"/>
  <c r="AH614" i="19"/>
  <c r="AI614" i="19"/>
  <c r="AJ614" i="19"/>
  <c r="AK614" i="19"/>
  <c r="AL614" i="19"/>
  <c r="AM614" i="19"/>
  <c r="B615" i="19"/>
  <c r="C615" i="19"/>
  <c r="D615" i="19"/>
  <c r="E615" i="19"/>
  <c r="F615" i="19"/>
  <c r="G615" i="19"/>
  <c r="H615" i="19"/>
  <c r="I615" i="19"/>
  <c r="J615" i="19"/>
  <c r="K615" i="19"/>
  <c r="L615" i="19"/>
  <c r="M615" i="19"/>
  <c r="N615" i="19"/>
  <c r="O615" i="19"/>
  <c r="P615" i="19"/>
  <c r="Q615" i="19"/>
  <c r="R615" i="19"/>
  <c r="S615" i="19"/>
  <c r="T615" i="19"/>
  <c r="U615" i="19"/>
  <c r="V615" i="19"/>
  <c r="W615" i="19"/>
  <c r="Y615" i="19"/>
  <c r="Z615" i="19"/>
  <c r="AA615" i="19"/>
  <c r="AB615" i="19"/>
  <c r="AC615" i="19"/>
  <c r="AD615" i="19"/>
  <c r="AE615" i="19"/>
  <c r="AF615" i="19"/>
  <c r="AG615" i="19"/>
  <c r="AH615" i="19"/>
  <c r="AI615" i="19"/>
  <c r="AJ615" i="19"/>
  <c r="AK615" i="19"/>
  <c r="AL615" i="19"/>
  <c r="AM615" i="19"/>
  <c r="B616" i="19"/>
  <c r="C616" i="19"/>
  <c r="D616" i="19"/>
  <c r="E616" i="19"/>
  <c r="F616" i="19"/>
  <c r="G616" i="19"/>
  <c r="H616" i="19"/>
  <c r="I616" i="19"/>
  <c r="J616" i="19"/>
  <c r="K616" i="19"/>
  <c r="L616" i="19"/>
  <c r="M616" i="19"/>
  <c r="N616" i="19"/>
  <c r="O616" i="19"/>
  <c r="P616" i="19"/>
  <c r="Q616" i="19"/>
  <c r="R616" i="19"/>
  <c r="S616" i="19"/>
  <c r="T616" i="19"/>
  <c r="U616" i="19"/>
  <c r="V616" i="19"/>
  <c r="W616" i="19"/>
  <c r="Y616" i="19"/>
  <c r="Z616" i="19"/>
  <c r="AA616" i="19"/>
  <c r="AB616" i="19"/>
  <c r="AC616" i="19"/>
  <c r="AD616" i="19"/>
  <c r="AE616" i="19"/>
  <c r="AF616" i="19"/>
  <c r="AG616" i="19"/>
  <c r="AH616" i="19"/>
  <c r="AI616" i="19"/>
  <c r="AJ616" i="19"/>
  <c r="AK616" i="19"/>
  <c r="AL616" i="19"/>
  <c r="AM616" i="19"/>
  <c r="B617" i="19"/>
  <c r="C617" i="19"/>
  <c r="D617" i="19"/>
  <c r="E617" i="19"/>
  <c r="F617" i="19"/>
  <c r="G617" i="19"/>
  <c r="H617" i="19"/>
  <c r="I617" i="19"/>
  <c r="J617" i="19"/>
  <c r="K617" i="19"/>
  <c r="L617" i="19"/>
  <c r="M617" i="19"/>
  <c r="N617" i="19"/>
  <c r="O617" i="19"/>
  <c r="P617" i="19"/>
  <c r="Q617" i="19"/>
  <c r="R617" i="19"/>
  <c r="S617" i="19"/>
  <c r="T617" i="19"/>
  <c r="U617" i="19"/>
  <c r="V617" i="19"/>
  <c r="W617" i="19"/>
  <c r="Y617" i="19"/>
  <c r="Z617" i="19"/>
  <c r="AA617" i="19"/>
  <c r="AB617" i="19"/>
  <c r="AC617" i="19"/>
  <c r="AD617" i="19"/>
  <c r="AE617" i="19"/>
  <c r="AF617" i="19"/>
  <c r="AG617" i="19"/>
  <c r="AH617" i="19"/>
  <c r="AI617" i="19"/>
  <c r="AJ617" i="19"/>
  <c r="AK617" i="19"/>
  <c r="AL617" i="19"/>
  <c r="AM617" i="19"/>
  <c r="B618" i="19"/>
  <c r="C618" i="19"/>
  <c r="D618" i="19"/>
  <c r="E618" i="19"/>
  <c r="F618" i="19"/>
  <c r="G618" i="19"/>
  <c r="H618" i="19"/>
  <c r="I618" i="19"/>
  <c r="J618" i="19"/>
  <c r="K618" i="19"/>
  <c r="L618" i="19"/>
  <c r="M618" i="19"/>
  <c r="N618" i="19"/>
  <c r="O618" i="19"/>
  <c r="P618" i="19"/>
  <c r="Q618" i="19"/>
  <c r="R618" i="19"/>
  <c r="S618" i="19"/>
  <c r="T618" i="19"/>
  <c r="U618" i="19"/>
  <c r="V618" i="19"/>
  <c r="W618" i="19"/>
  <c r="Y618" i="19"/>
  <c r="Z618" i="19"/>
  <c r="AA618" i="19"/>
  <c r="AB618" i="19"/>
  <c r="AC618" i="19"/>
  <c r="AD618" i="19"/>
  <c r="AE618" i="19"/>
  <c r="AF618" i="19"/>
  <c r="AG618" i="19"/>
  <c r="AH618" i="19"/>
  <c r="AI618" i="19"/>
  <c r="AJ618" i="19"/>
  <c r="AK618" i="19"/>
  <c r="AL618" i="19"/>
  <c r="AM618" i="19"/>
  <c r="B619" i="19"/>
  <c r="C619" i="19"/>
  <c r="D619" i="19"/>
  <c r="E619" i="19"/>
  <c r="F619" i="19"/>
  <c r="G619" i="19"/>
  <c r="H619" i="19"/>
  <c r="I619" i="19"/>
  <c r="J619" i="19"/>
  <c r="K619" i="19"/>
  <c r="L619" i="19"/>
  <c r="M619" i="19"/>
  <c r="N619" i="19"/>
  <c r="O619" i="19"/>
  <c r="P619" i="19"/>
  <c r="Q619" i="19"/>
  <c r="R619" i="19"/>
  <c r="S619" i="19"/>
  <c r="T619" i="19"/>
  <c r="U619" i="19"/>
  <c r="V619" i="19"/>
  <c r="W619" i="19"/>
  <c r="Y619" i="19"/>
  <c r="Z619" i="19"/>
  <c r="AA619" i="19"/>
  <c r="AB619" i="19"/>
  <c r="AC619" i="19"/>
  <c r="AD619" i="19"/>
  <c r="AE619" i="19"/>
  <c r="AF619" i="19"/>
  <c r="AG619" i="19"/>
  <c r="AH619" i="19"/>
  <c r="AI619" i="19"/>
  <c r="AJ619" i="19"/>
  <c r="AK619" i="19"/>
  <c r="AL619" i="19"/>
  <c r="AM619" i="19"/>
  <c r="B620" i="19"/>
  <c r="C620" i="19"/>
  <c r="D620" i="19"/>
  <c r="E620" i="19"/>
  <c r="F620" i="19"/>
  <c r="G620" i="19"/>
  <c r="H620" i="19"/>
  <c r="I620" i="19"/>
  <c r="J620" i="19"/>
  <c r="K620" i="19"/>
  <c r="L620" i="19"/>
  <c r="M620" i="19"/>
  <c r="N620" i="19"/>
  <c r="O620" i="19"/>
  <c r="P620" i="19"/>
  <c r="Q620" i="19"/>
  <c r="R620" i="19"/>
  <c r="S620" i="19"/>
  <c r="T620" i="19"/>
  <c r="U620" i="19"/>
  <c r="V620" i="19"/>
  <c r="W620" i="19"/>
  <c r="Y620" i="19"/>
  <c r="Z620" i="19"/>
  <c r="AA620" i="19"/>
  <c r="AB620" i="19"/>
  <c r="AC620" i="19"/>
  <c r="AD620" i="19"/>
  <c r="AE620" i="19"/>
  <c r="AF620" i="19"/>
  <c r="AG620" i="19"/>
  <c r="AH620" i="19"/>
  <c r="AI620" i="19"/>
  <c r="AJ620" i="19"/>
  <c r="AK620" i="19"/>
  <c r="AL620" i="19"/>
  <c r="AM620" i="19"/>
  <c r="B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L228" i="7"/>
  <c r="F4" i="17"/>
  <c r="L380" i="7"/>
  <c r="F5" i="17"/>
  <c r="L145" i="7"/>
  <c r="L16" i="7"/>
  <c r="F6" i="17"/>
  <c r="L521" i="7"/>
  <c r="L394" i="7"/>
  <c r="F7" i="17"/>
  <c r="L366" i="7"/>
  <c r="F8" i="17"/>
  <c r="L356" i="7"/>
  <c r="F9" i="17"/>
  <c r="L38" i="7"/>
  <c r="F10" i="17"/>
  <c r="L19" i="7"/>
  <c r="F11" i="17"/>
  <c r="L152" i="7"/>
  <c r="L34" i="7"/>
  <c r="F12" i="17"/>
  <c r="L277" i="7"/>
  <c r="F13" i="17"/>
  <c r="L349" i="7"/>
  <c r="F14" i="17"/>
  <c r="L12" i="7"/>
  <c r="F15" i="17"/>
  <c r="B4" i="17"/>
  <c r="B5" i="17"/>
  <c r="B6" i="17"/>
  <c r="B7" i="17"/>
  <c r="B8" i="17"/>
  <c r="B9" i="17"/>
  <c r="B10" i="17"/>
  <c r="B11" i="17"/>
  <c r="B12" i="17"/>
  <c r="B13" i="17"/>
  <c r="B14" i="17"/>
  <c r="B15" i="17"/>
  <c r="L2" i="7"/>
  <c r="L3" i="7"/>
  <c r="L4" i="7"/>
  <c r="L5" i="7"/>
  <c r="L6" i="7"/>
  <c r="L7" i="7"/>
  <c r="L8" i="7"/>
  <c r="L9" i="7"/>
  <c r="L10" i="7"/>
  <c r="L11" i="7"/>
  <c r="L13" i="7"/>
  <c r="L14" i="7"/>
  <c r="L15" i="7"/>
  <c r="L17" i="7"/>
  <c r="L18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5" i="7"/>
  <c r="L36" i="7"/>
  <c r="L37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6" i="7"/>
  <c r="L147" i="7"/>
  <c r="L148" i="7"/>
  <c r="L149" i="7"/>
  <c r="L150" i="7"/>
  <c r="L151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50" i="7"/>
  <c r="L351" i="7"/>
  <c r="L352" i="7"/>
  <c r="L353" i="7"/>
  <c r="L354" i="7"/>
  <c r="L355" i="7"/>
  <c r="L357" i="7"/>
  <c r="L358" i="7"/>
  <c r="L359" i="7"/>
  <c r="L360" i="7"/>
  <c r="L361" i="7"/>
  <c r="L362" i="7"/>
  <c r="L363" i="7"/>
  <c r="L364" i="7"/>
  <c r="L365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14" i="9" a="1"/>
  <c r="C11" i="9" a="1"/>
  <c r="I11" i="9" a="1"/>
  <c r="K13" i="9" a="1"/>
  <c r="Q12" i="9" a="1"/>
  <c r="B2" i="9" a="1"/>
  <c r="H2" i="9" a="1"/>
  <c r="Q18" i="9" a="1"/>
  <c r="B4" i="9" a="1"/>
  <c r="P5" i="9" a="1"/>
  <c r="J12" i="9" a="1"/>
  <c r="E16" i="9" a="1"/>
  <c r="R17" i="9" a="1"/>
  <c r="M21" i="9" a="1"/>
  <c r="K20" i="9" a="1"/>
  <c r="F3" i="9" a="1"/>
  <c r="J13" i="9" a="1"/>
  <c r="H13" i="9" a="1"/>
  <c r="T4" i="9" a="1"/>
  <c r="G20" i="9" a="1"/>
  <c r="N2" i="9" a="1"/>
  <c r="O6" i="9" a="1"/>
  <c r="D11" i="9" a="1"/>
  <c r="U5" i="9" a="1"/>
  <c r="R21" i="9" a="1"/>
  <c r="F6" i="9" a="1"/>
  <c r="C6" i="9" a="1"/>
  <c r="C10" i="9" a="1"/>
  <c r="I20" i="9" a="1"/>
  <c r="C8" i="9" a="1"/>
  <c r="J5" i="9" a="1"/>
  <c r="F2" i="9" a="1"/>
  <c r="B7" i="9" a="1"/>
  <c r="G18" i="9" a="1"/>
  <c r="N18" i="9" a="1"/>
  <c r="F9" i="9" a="1"/>
  <c r="E2" i="9" a="1"/>
  <c r="D16" i="9" a="1"/>
  <c r="J7" i="9" a="1"/>
  <c r="J3" i="9" a="1"/>
  <c r="L18" i="9" a="1"/>
  <c r="F17" i="9" a="1"/>
  <c r="I6" i="9" a="1"/>
  <c r="T15" i="9" a="1"/>
  <c r="J8" i="9" a="1"/>
  <c r="N4" i="9" a="1"/>
  <c r="H9" i="9" a="1"/>
  <c r="C14" i="9" a="1"/>
  <c r="Q16" i="9" a="1"/>
  <c r="L20" i="9" a="1"/>
  <c r="D12" i="9" a="1"/>
  <c r="H18" i="9" a="1"/>
  <c r="J19" i="9" a="1"/>
  <c r="O10" i="9" a="1"/>
  <c r="H6" i="9" a="1"/>
  <c r="P9" i="9" a="1"/>
  <c r="O15" i="9" a="1"/>
  <c r="L8" i="9" a="1"/>
  <c r="G8" i="9" a="1"/>
  <c r="Q10" i="9" a="1"/>
  <c r="J14" i="9" a="1"/>
  <c r="O20" i="9" a="1"/>
  <c r="R6" i="9" a="1"/>
  <c r="I12" i="9" a="1"/>
  <c r="I10" i="9" a="1"/>
  <c r="K16" i="9" a="1"/>
  <c r="S21" i="9" a="1"/>
  <c r="I15" i="9" a="1"/>
  <c r="M3" i="9" a="1"/>
  <c r="L21" i="9" a="1"/>
  <c r="Q2" i="9" a="1"/>
  <c r="G12" i="9" a="1"/>
  <c r="Q5" i="9" a="1"/>
  <c r="M18" i="9" a="1"/>
  <c r="R20" i="9" a="1"/>
  <c r="I5" i="9" a="1"/>
  <c r="T3" i="9" a="1"/>
  <c r="N10" i="9" a="1"/>
  <c r="M2" i="9" a="1"/>
  <c r="R14" i="9" a="1"/>
  <c r="F21" i="9" a="1"/>
  <c r="F13" i="9" a="1"/>
  <c r="B11" i="9" a="1"/>
  <c r="T16" i="9" a="1"/>
  <c r="L7" i="9" a="1"/>
  <c r="M20" i="9" a="1"/>
  <c r="E18" i="9" a="1"/>
  <c r="U3" i="9" a="1"/>
  <c r="E15" i="9" a="1"/>
  <c r="E14" i="9" a="1"/>
  <c r="N20" i="9" a="1"/>
  <c r="K18" i="9" a="1"/>
  <c r="R10" i="9" a="1"/>
  <c r="B12" i="9" a="1"/>
  <c r="Q15" i="9" a="1"/>
  <c r="E4" i="9" a="1"/>
  <c r="E21" i="9" a="1"/>
  <c r="G16" i="9" a="1"/>
  <c r="R11" i="9" a="1"/>
  <c r="M4" i="9" a="1"/>
  <c r="F18" i="9" a="1"/>
  <c r="B13" i="9" a="1"/>
  <c r="K3" i="9" a="1"/>
  <c r="D13" i="9" a="1"/>
  <c r="H10" i="9" a="1"/>
  <c r="J16" i="9" a="1"/>
  <c r="G7" i="9" a="1"/>
  <c r="B8" i="9" a="1"/>
  <c r="M8" i="9" a="1"/>
  <c r="J4" i="9" a="1"/>
  <c r="D9" i="9" a="1"/>
  <c r="R12" i="9" a="1"/>
  <c r="M16" i="9" a="1"/>
  <c r="H20" i="9" a="1"/>
  <c r="U21" i="9" a="1"/>
  <c r="T19" i="9" a="1"/>
  <c r="N7" i="9" a="1"/>
  <c r="H3" i="9" a="1"/>
  <c r="L10" i="9" a="1"/>
  <c r="C9" i="9" a="1"/>
  <c r="T21" i="9" a="1"/>
  <c r="S8" i="9" a="1"/>
  <c r="D2" i="9" a="1"/>
  <c r="B3" i="9" a="1"/>
  <c r="S12" i="9" a="1"/>
  <c r="H15" i="9" a="1"/>
  <c r="R15" i="9" a="1"/>
  <c r="O12" i="9" a="1"/>
  <c r="O3" i="9" a="1"/>
  <c r="C20" i="9" a="1"/>
  <c r="H7" i="9" a="1"/>
  <c r="N12" i="9" a="1"/>
  <c r="M5" i="9" a="1"/>
  <c r="B17" i="9" a="1"/>
  <c r="N5" i="9" a="1"/>
  <c r="D8" i="9" a="1"/>
  <c r="N13" i="9" a="1"/>
  <c r="Q19" i="9" a="1"/>
  <c r="U6" i="9" a="1"/>
  <c r="G19" i="9" a="1"/>
  <c r="U19" i="9" a="1"/>
  <c r="N21" i="9" a="1"/>
  <c r="T7" i="9" a="1"/>
  <c r="H5" i="9" a="1"/>
  <c r="P14" i="9" a="1"/>
  <c r="D21" i="9" a="1"/>
  <c r="O13" i="9" a="1"/>
  <c r="R19" i="9" a="1"/>
  <c r="L16" i="9" a="1"/>
  <c r="U7" i="9" a="1"/>
  <c r="E5" i="9" a="1"/>
  <c r="I13" i="9" a="1"/>
  <c r="L13" i="9" a="1"/>
  <c r="E6" i="9" a="1"/>
  <c r="L4" i="9" a="1"/>
  <c r="Q11" i="9" a="1"/>
  <c r="R16" i="9" a="1"/>
  <c r="T6" i="9" a="1"/>
  <c r="C12" i="9" a="1"/>
  <c r="M9" i="9" a="1"/>
  <c r="P13" i="9" a="1"/>
  <c r="P10" i="9" a="1"/>
  <c r="T9" i="9" a="1"/>
  <c r="H8" i="9" a="1"/>
  <c r="K7" i="9" a="1"/>
  <c r="G3" i="9" a="1"/>
  <c r="T5" i="9" a="1"/>
  <c r="L14" i="9" a="1"/>
  <c r="N17" i="9" a="1"/>
  <c r="Q21" i="9" a="1"/>
  <c r="I2" i="9" a="1"/>
  <c r="Q13" i="9" a="1"/>
  <c r="S3" i="9" a="1"/>
  <c r="M14" i="9" a="1"/>
  <c r="L2" i="9" a="1"/>
  <c r="S18" i="9" a="1"/>
  <c r="R4" i="9" a="1"/>
  <c r="U20" i="9" a="1"/>
  <c r="I9" i="9" a="1"/>
  <c r="K11" i="9" a="1"/>
  <c r="H12" i="9" a="1"/>
  <c r="B21" i="9" a="1"/>
  <c r="U11" i="9" a="1"/>
  <c r="S5" i="9" a="1"/>
  <c r="R7" i="9" a="1"/>
  <c r="K17" i="9" a="1"/>
  <c r="M19" i="9" a="1"/>
  <c r="C17" i="9" a="1"/>
  <c r="T12" i="9" a="1"/>
  <c r="U8" i="9" a="1"/>
  <c r="Q8" i="9" a="1"/>
  <c r="O16" i="9" a="1"/>
  <c r="D17" i="9" a="1"/>
  <c r="D10" i="9" a="1"/>
  <c r="J10" i="9" a="1"/>
  <c r="O19" i="9" a="1"/>
  <c r="S6" i="9" a="1"/>
  <c r="E8" i="9" a="1"/>
  <c r="Q4" i="9" a="1"/>
  <c r="P17" i="9" a="1"/>
  <c r="P8" i="9" a="1"/>
  <c r="N6" i="9" a="1"/>
  <c r="R2" i="9" a="1"/>
  <c r="I21" i="9" a="1"/>
  <c r="K19" i="9" a="1"/>
  <c r="S20" i="9" a="1"/>
  <c r="N19" i="9" a="1"/>
  <c r="J2" i="9" a="1"/>
  <c r="E9" i="9" a="1"/>
  <c r="S11" i="9" a="1"/>
  <c r="J17" i="9" a="1"/>
  <c r="C4" i="9" a="1"/>
  <c r="N11" i="9" a="1"/>
  <c r="K8" i="9" a="1"/>
  <c r="J21" i="9" a="1"/>
  <c r="T11" i="9" a="1"/>
  <c r="Q20" i="9" a="1"/>
  <c r="K2" i="9" a="1"/>
  <c r="I16" i="9" a="1"/>
  <c r="M15" i="9" a="1"/>
  <c r="C21" i="9" a="1"/>
  <c r="B15" i="9" a="1"/>
  <c r="R9" i="9" a="1"/>
  <c r="O11" i="9" a="1"/>
  <c r="P21" i="9" a="1"/>
  <c r="Q3" i="9" a="1"/>
  <c r="D14" i="9" a="1"/>
  <c r="C16" i="9" a="1"/>
  <c r="J20" i="9" a="1"/>
  <c r="I8" i="9" a="1"/>
  <c r="M12" i="9" a="1"/>
  <c r="T17" i="9" a="1"/>
  <c r="B5" i="9" a="1"/>
  <c r="D20" i="9" a="1"/>
  <c r="S4" i="9" a="1"/>
  <c r="P20" i="9" a="1"/>
  <c r="F10" i="9" a="1"/>
  <c r="J15" i="9" a="1"/>
  <c r="L19" i="9" a="1"/>
  <c r="M13" i="9" a="1"/>
  <c r="L12" i="9" a="1"/>
  <c r="N15" i="9" a="1"/>
  <c r="M6" i="9" a="1"/>
  <c r="R18" i="9" a="1"/>
  <c r="H21" i="9" a="1"/>
  <c r="G11" i="9" a="1"/>
  <c r="E7" i="9" a="1"/>
  <c r="T13" i="9" a="1"/>
  <c r="E20" i="9" a="1"/>
  <c r="C5" i="9" a="1"/>
  <c r="C13" i="9" a="1"/>
  <c r="P12" i="9" a="1"/>
  <c r="S7" i="9" a="1"/>
  <c r="S16" i="9" a="1"/>
  <c r="E11" i="9" a="1"/>
  <c r="O21" i="9" a="1"/>
  <c r="O8" i="9" a="1"/>
  <c r="G10" i="9" a="1"/>
  <c r="U15" i="9" a="1"/>
  <c r="J6" i="9" a="1"/>
  <c r="F15" i="9" a="1"/>
  <c r="L9" i="9" a="1"/>
  <c r="U16" i="9" a="1"/>
  <c r="B14" i="9" a="1"/>
  <c r="E19" i="9" a="1"/>
  <c r="U18" i="9" a="1"/>
  <c r="G6" i="9" a="1"/>
  <c r="P15" i="9" a="1"/>
  <c r="F16" i="9" a="1"/>
  <c r="C2" i="9" a="1"/>
  <c r="P6" i="9" a="1"/>
  <c r="D18" i="9" a="1"/>
  <c r="R5" i="9" a="1"/>
  <c r="P3" i="9" a="1"/>
  <c r="S19" i="9" a="1"/>
  <c r="P7" i="9" a="1"/>
  <c r="U12" i="9" a="1"/>
  <c r="U10" i="9" a="1"/>
  <c r="B19" i="9" a="1"/>
  <c r="F11" i="9" a="1"/>
  <c r="O14" i="9" a="1"/>
  <c r="B18" i="9" a="1"/>
  <c r="L6" i="9" a="1"/>
  <c r="F4" i="9" a="1"/>
  <c r="Q9" i="9" a="1"/>
  <c r="T14" i="9" a="1"/>
  <c r="B20" i="9" a="1"/>
  <c r="Q14" i="9" a="1"/>
  <c r="R8" i="9" a="1"/>
  <c r="N3" i="9" a="1"/>
  <c r="S15" i="9" a="1"/>
  <c r="I17" i="9" a="1"/>
  <c r="G2" i="9" a="1"/>
  <c r="I7" i="9" a="1"/>
  <c r="K5" i="9" a="1"/>
  <c r="S10" i="9" a="1"/>
  <c r="O18" i="9" a="1"/>
  <c r="P2" i="9" a="1"/>
  <c r="N14" i="9" a="1"/>
  <c r="H16" i="9" a="1"/>
  <c r="I3" i="9" a="1"/>
  <c r="U14" i="9" a="1"/>
  <c r="D7" i="9" a="1"/>
  <c r="K10" i="9" a="1"/>
  <c r="O5" i="9" a="1"/>
  <c r="H14" i="9" a="1"/>
  <c r="G15" i="9" a="1"/>
  <c r="U13" i="9" a="1"/>
  <c r="H4" i="9" a="1"/>
  <c r="L17" i="9" a="1"/>
  <c r="B6" i="9" a="1"/>
  <c r="B10" i="9" a="1"/>
  <c r="P18" i="9" a="1"/>
  <c r="G5" i="9" a="1"/>
  <c r="P4" i="9" a="1"/>
  <c r="O17" i="9" a="1"/>
  <c r="J9" i="9" a="1"/>
  <c r="K21" i="9" a="1"/>
  <c r="H19" i="9" a="1"/>
  <c r="O4" i="9" a="1"/>
  <c r="K6" i="9" a="1"/>
  <c r="S9" i="9" a="1"/>
  <c r="E3" i="9" a="1"/>
  <c r="F19" i="9" a="1"/>
  <c r="U9" i="9" a="1"/>
  <c r="P16" i="9" a="1"/>
  <c r="P11" i="9" a="1"/>
  <c r="O7" i="9" a="1"/>
  <c r="U17" i="9" a="1"/>
  <c r="F14" i="9" a="1"/>
  <c r="I19" i="9" a="1"/>
  <c r="F12" i="9" a="1"/>
  <c r="S2" i="9" a="1"/>
  <c r="E12" i="9" a="1"/>
  <c r="D19" i="9" a="1"/>
  <c r="P19" i="9" a="1"/>
  <c r="H17" i="9" a="1"/>
  <c r="T18" i="9" a="1"/>
  <c r="D3" i="9" a="1"/>
  <c r="E10" i="9" a="1"/>
  <c r="S14" i="9" a="1"/>
  <c r="F20" i="9" a="1"/>
  <c r="B16" i="9" a="1"/>
  <c r="Q17" i="9" a="1"/>
  <c r="M10" i="9" a="1"/>
  <c r="R3" i="9" a="1"/>
  <c r="K15" i="9" a="1"/>
  <c r="G14" i="9" a="1"/>
  <c r="L11" i="9" a="1"/>
  <c r="K12" i="9" a="1"/>
  <c r="I4" i="9" a="1"/>
  <c r="T10" i="9" a="1"/>
  <c r="E13" i="9" a="1"/>
  <c r="N9" i="9" a="1"/>
  <c r="U4" i="9" a="1"/>
  <c r="M7" i="9" a="1"/>
  <c r="N8" i="9" a="1"/>
  <c r="H11" i="9" a="1"/>
  <c r="G13" i="9" a="1"/>
  <c r="M11" i="9" a="1"/>
  <c r="C7" i="9" a="1"/>
  <c r="I14" i="9" a="1"/>
  <c r="C3" i="9" a="1"/>
  <c r="T8" i="9" a="1"/>
  <c r="J11" i="9" a="1"/>
  <c r="C18" i="9" a="1"/>
  <c r="J18" i="9" a="1"/>
  <c r="O9" i="9" a="1"/>
  <c r="O2" i="9" a="1"/>
  <c r="D4" i="9" a="1"/>
  <c r="L3" i="9" a="1"/>
  <c r="D5" i="9" a="1"/>
  <c r="T20" i="9" a="1"/>
  <c r="M17" i="9" a="1"/>
  <c r="K4" i="9" a="1"/>
  <c r="T2" i="9" a="1"/>
  <c r="Q6" i="9" a="1"/>
  <c r="C19" i="9" a="1"/>
  <c r="F5" i="9" a="1"/>
  <c r="N16" i="9" a="1"/>
  <c r="B9" i="9" a="1"/>
  <c r="G4" i="9" a="1"/>
  <c r="D6" i="9" a="1"/>
  <c r="R13" i="9" a="1"/>
  <c r="C15" i="9" a="1"/>
  <c r="F8" i="9" a="1"/>
  <c r="S13" i="9" a="1"/>
  <c r="L5" i="9" a="1"/>
  <c r="E17" i="9" a="1"/>
  <c r="G21" i="9" a="1"/>
  <c r="I18" i="9" a="1"/>
  <c r="U2" i="9" a="1"/>
  <c r="Q7" i="9" a="1"/>
  <c r="G17" i="9" a="1"/>
  <c r="G9" i="9" a="1"/>
  <c r="K9" i="9" a="1"/>
  <c r="L15" i="9" a="1"/>
  <c r="S17" i="9" a="1"/>
  <c r="F7" i="9" a="1"/>
  <c r="D15" i="9" a="1"/>
  <c r="F16" i="17" l="1"/>
  <c r="E13" i="17"/>
  <c r="G11" i="17"/>
  <c r="G7" i="17"/>
  <c r="G5" i="17"/>
  <c r="D13" i="17"/>
  <c r="D6" i="17"/>
  <c r="E10" i="17"/>
  <c r="E6" i="17"/>
  <c r="E4" i="17"/>
  <c r="D10" i="17"/>
  <c r="D4" i="17"/>
  <c r="G12" i="17"/>
  <c r="D12" i="17"/>
  <c r="X618" i="19"/>
  <c r="X617" i="19"/>
  <c r="X612" i="19"/>
  <c r="X601" i="19"/>
  <c r="N15" i="17"/>
  <c r="R15" i="17" s="1"/>
  <c r="N13" i="17"/>
  <c r="R13" i="17" s="1"/>
  <c r="N10" i="17"/>
  <c r="R10" i="17" s="1"/>
  <c r="N8" i="17"/>
  <c r="R8" i="17" s="1"/>
  <c r="N4" i="17"/>
  <c r="R4" i="17" s="1"/>
  <c r="X616" i="19"/>
  <c r="X610" i="19"/>
  <c r="X599" i="19"/>
  <c r="X620" i="19"/>
  <c r="X614" i="19"/>
  <c r="X609" i="19"/>
  <c r="X592" i="19"/>
  <c r="N14" i="17"/>
  <c r="R14" i="17" s="1"/>
  <c r="N12" i="17"/>
  <c r="R12" i="17" s="1"/>
  <c r="N11" i="17"/>
  <c r="R11" i="17" s="1"/>
  <c r="N9" i="17"/>
  <c r="R9" i="17" s="1"/>
  <c r="N7" i="17"/>
  <c r="R7" i="17" s="1"/>
  <c r="N6" i="17"/>
  <c r="R6" i="17" s="1"/>
  <c r="N5" i="17"/>
  <c r="R5" i="17" s="1"/>
  <c r="X613" i="19"/>
  <c r="X607" i="19"/>
  <c r="X584" i="19"/>
  <c r="X619" i="19"/>
  <c r="X615" i="19"/>
  <c r="X611" i="19"/>
  <c r="X605" i="19"/>
  <c r="X597" i="19"/>
  <c r="X576" i="19"/>
  <c r="X603" i="19"/>
  <c r="X595" i="19"/>
  <c r="X566" i="19"/>
  <c r="X608" i="19"/>
  <c r="X604" i="19"/>
  <c r="X600" i="19"/>
  <c r="X596" i="19"/>
  <c r="X590" i="19"/>
  <c r="X582" i="19"/>
  <c r="X574" i="19"/>
  <c r="X560" i="19"/>
  <c r="X588" i="19"/>
  <c r="X580" i="19"/>
  <c r="X572" i="19"/>
  <c r="X552" i="19"/>
  <c r="X606" i="19"/>
  <c r="X602" i="19"/>
  <c r="X598" i="19"/>
  <c r="X594" i="19"/>
  <c r="X586" i="19"/>
  <c r="X578" i="19"/>
  <c r="X570" i="19"/>
  <c r="X544" i="19"/>
  <c r="X593" i="19"/>
  <c r="X589" i="19"/>
  <c r="X585" i="19"/>
  <c r="X581" i="19"/>
  <c r="X577" i="19"/>
  <c r="X573" i="19"/>
  <c r="X569" i="19"/>
  <c r="X565" i="19"/>
  <c r="X557" i="19"/>
  <c r="X549" i="19"/>
  <c r="X538" i="19"/>
  <c r="X568" i="19"/>
  <c r="X564" i="19"/>
  <c r="X556" i="19"/>
  <c r="X548" i="19"/>
  <c r="X530" i="19"/>
  <c r="X591" i="19"/>
  <c r="X587" i="19"/>
  <c r="X583" i="19"/>
  <c r="X579" i="19"/>
  <c r="X575" i="19"/>
  <c r="X571" i="19"/>
  <c r="X567" i="19"/>
  <c r="X561" i="19"/>
  <c r="X553" i="19"/>
  <c r="X545" i="19"/>
  <c r="X521" i="19"/>
  <c r="X563" i="19"/>
  <c r="X559" i="19"/>
  <c r="X555" i="19"/>
  <c r="X551" i="19"/>
  <c r="X547" i="19"/>
  <c r="X543" i="19"/>
  <c r="X537" i="19"/>
  <c r="X529" i="19"/>
  <c r="X513" i="19"/>
  <c r="X562" i="19"/>
  <c r="X558" i="19"/>
  <c r="X554" i="19"/>
  <c r="X550" i="19"/>
  <c r="X546" i="19"/>
  <c r="X542" i="19"/>
  <c r="X534" i="19"/>
  <c r="X526" i="19"/>
  <c r="X505" i="19"/>
  <c r="X541" i="19"/>
  <c r="X533" i="19"/>
  <c r="X525" i="19"/>
  <c r="X497" i="19"/>
  <c r="X540" i="19"/>
  <c r="X536" i="19"/>
  <c r="X532" i="19"/>
  <c r="X528" i="19"/>
  <c r="X524" i="19"/>
  <c r="X518" i="19"/>
  <c r="X510" i="19"/>
  <c r="X502" i="19"/>
  <c r="X491" i="19"/>
  <c r="X539" i="19"/>
  <c r="X535" i="19"/>
  <c r="X531" i="19"/>
  <c r="X527" i="19"/>
  <c r="X523" i="19"/>
  <c r="X517" i="19"/>
  <c r="X509" i="19"/>
  <c r="X501" i="19"/>
  <c r="X483" i="19"/>
  <c r="X522" i="19"/>
  <c r="X514" i="19"/>
  <c r="X506" i="19"/>
  <c r="X498" i="19"/>
  <c r="X475" i="19"/>
  <c r="X520" i="19"/>
  <c r="X516" i="19"/>
  <c r="X512" i="19"/>
  <c r="X508" i="19"/>
  <c r="X504" i="19"/>
  <c r="X500" i="19"/>
  <c r="X496" i="19"/>
  <c r="X489" i="19"/>
  <c r="X481" i="19"/>
  <c r="X467" i="19"/>
  <c r="X519" i="19"/>
  <c r="X515" i="19"/>
  <c r="X511" i="19"/>
  <c r="X507" i="19"/>
  <c r="X503" i="19"/>
  <c r="X499" i="19"/>
  <c r="X495" i="19"/>
  <c r="X487" i="19"/>
  <c r="X479" i="19"/>
  <c r="X459" i="19"/>
  <c r="X493" i="19"/>
  <c r="X485" i="19"/>
  <c r="X477" i="19"/>
  <c r="X447" i="19"/>
  <c r="X494" i="19"/>
  <c r="X490" i="19"/>
  <c r="X486" i="19"/>
  <c r="X482" i="19"/>
  <c r="X478" i="19"/>
  <c r="X473" i="19"/>
  <c r="X465" i="19"/>
  <c r="X457" i="19"/>
  <c r="X441" i="19"/>
  <c r="X471" i="19"/>
  <c r="X463" i="19"/>
  <c r="X455" i="19"/>
  <c r="X433" i="19"/>
  <c r="X492" i="19"/>
  <c r="X488" i="19"/>
  <c r="X484" i="19"/>
  <c r="X480" i="19"/>
  <c r="X476" i="19"/>
  <c r="X469" i="19"/>
  <c r="X461" i="19"/>
  <c r="X451" i="19"/>
  <c r="X425" i="19"/>
  <c r="X474" i="19"/>
  <c r="X470" i="19"/>
  <c r="X466" i="19"/>
  <c r="X462" i="19"/>
  <c r="X458" i="19"/>
  <c r="X454" i="19"/>
  <c r="X450" i="19"/>
  <c r="X446" i="19"/>
  <c r="X439" i="19"/>
  <c r="X431" i="19"/>
  <c r="X421" i="19"/>
  <c r="X453" i="19"/>
  <c r="X449" i="19"/>
  <c r="X445" i="19"/>
  <c r="X437" i="19"/>
  <c r="X429" i="19"/>
  <c r="X417" i="19"/>
  <c r="X472" i="19"/>
  <c r="X468" i="19"/>
  <c r="X464" i="19"/>
  <c r="X460" i="19"/>
  <c r="X456" i="19"/>
  <c r="X452" i="19"/>
  <c r="X448" i="19"/>
  <c r="X443" i="19"/>
  <c r="X435" i="19"/>
  <c r="X427" i="19"/>
  <c r="X411" i="19"/>
  <c r="X444" i="19"/>
  <c r="X440" i="19"/>
  <c r="X436" i="19"/>
  <c r="X432" i="19"/>
  <c r="X428" i="19"/>
  <c r="X424" i="19"/>
  <c r="X420" i="19"/>
  <c r="X416" i="19"/>
  <c r="X410" i="19"/>
  <c r="X423" i="19"/>
  <c r="X419" i="19"/>
  <c r="X415" i="19"/>
  <c r="X406" i="19"/>
  <c r="X442" i="19"/>
  <c r="X438" i="19"/>
  <c r="X434" i="19"/>
  <c r="X430" i="19"/>
  <c r="X426" i="19"/>
  <c r="X422" i="19"/>
  <c r="X418" i="19"/>
  <c r="X414" i="19"/>
  <c r="X401" i="19"/>
  <c r="X413" i="19"/>
  <c r="X409" i="19"/>
  <c r="X393" i="19"/>
  <c r="X412" i="19"/>
  <c r="X407" i="19"/>
  <c r="X385" i="19"/>
  <c r="X377" i="19"/>
  <c r="X405" i="19"/>
  <c r="X399" i="19"/>
  <c r="X391" i="19"/>
  <c r="X383" i="19"/>
  <c r="X373" i="19"/>
  <c r="X408" i="19"/>
  <c r="X404" i="19"/>
  <c r="X397" i="19"/>
  <c r="X389" i="19"/>
  <c r="X381" i="19"/>
  <c r="H5" i="17" s="1"/>
  <c r="X369" i="19"/>
  <c r="X403" i="19"/>
  <c r="X395" i="19"/>
  <c r="H7" i="17" s="1"/>
  <c r="X387" i="19"/>
  <c r="X379" i="19"/>
  <c r="X361" i="19"/>
  <c r="X400" i="19"/>
  <c r="X396" i="19"/>
  <c r="X392" i="19"/>
  <c r="X388" i="19"/>
  <c r="X384" i="19"/>
  <c r="X380" i="19"/>
  <c r="X376" i="19"/>
  <c r="X372" i="19"/>
  <c r="X366" i="19"/>
  <c r="X354" i="19"/>
  <c r="X375" i="19"/>
  <c r="X371" i="19"/>
  <c r="X365" i="19"/>
  <c r="X344" i="19"/>
  <c r="X402" i="19"/>
  <c r="X398" i="19"/>
  <c r="X394" i="19"/>
  <c r="X390" i="19"/>
  <c r="X386" i="19"/>
  <c r="X382" i="19"/>
  <c r="X378" i="19"/>
  <c r="X374" i="19"/>
  <c r="X370" i="19"/>
  <c r="X362" i="19"/>
  <c r="X334" i="19"/>
  <c r="X368" i="19"/>
  <c r="X364" i="19"/>
  <c r="X360" i="19"/>
  <c r="X352" i="19"/>
  <c r="X342" i="19"/>
  <c r="X323" i="19"/>
  <c r="X367" i="19"/>
  <c r="H8" i="17" s="1"/>
  <c r="X363" i="19"/>
  <c r="X358" i="19"/>
  <c r="X350" i="19"/>
  <c r="X339" i="19"/>
  <c r="X312" i="19"/>
  <c r="X356" i="19"/>
  <c r="X347" i="19"/>
  <c r="X336" i="19"/>
  <c r="X299" i="19"/>
  <c r="X357" i="19"/>
  <c r="H9" i="17" s="1"/>
  <c r="X353" i="19"/>
  <c r="X348" i="19"/>
  <c r="X343" i="19"/>
  <c r="X338" i="19"/>
  <c r="X332" i="19"/>
  <c r="X322" i="19"/>
  <c r="X311" i="19"/>
  <c r="X298" i="19"/>
  <c r="X328" i="19"/>
  <c r="X318" i="19"/>
  <c r="X307" i="19"/>
  <c r="X287" i="19"/>
  <c r="X359" i="19"/>
  <c r="X355" i="19"/>
  <c r="X351" i="19"/>
  <c r="H14" i="17" s="1"/>
  <c r="X346" i="19"/>
  <c r="X340" i="19"/>
  <c r="X335" i="19"/>
  <c r="X327" i="19"/>
  <c r="X316" i="19"/>
  <c r="X306" i="19"/>
  <c r="X276" i="19"/>
  <c r="X331" i="19"/>
  <c r="X326" i="19"/>
  <c r="X320" i="19"/>
  <c r="X315" i="19"/>
  <c r="X310" i="19"/>
  <c r="X304" i="19"/>
  <c r="X294" i="19"/>
  <c r="X283" i="19"/>
  <c r="X271" i="19"/>
  <c r="X330" i="19"/>
  <c r="X324" i="19"/>
  <c r="X319" i="19"/>
  <c r="X314" i="19"/>
  <c r="X308" i="19"/>
  <c r="X303" i="19"/>
  <c r="X292" i="19"/>
  <c r="X282" i="19"/>
  <c r="X264" i="19"/>
  <c r="X288" i="19"/>
  <c r="X278" i="19"/>
  <c r="X254" i="19"/>
  <c r="X302" i="19"/>
  <c r="X296" i="19"/>
  <c r="X291" i="19"/>
  <c r="X286" i="19"/>
  <c r="X280" i="19"/>
  <c r="X275" i="19"/>
  <c r="X270" i="19"/>
  <c r="X263" i="19"/>
  <c r="X251" i="19"/>
  <c r="X300" i="19"/>
  <c r="X295" i="19"/>
  <c r="X290" i="19"/>
  <c r="X284" i="19"/>
  <c r="X279" i="19"/>
  <c r="H13" i="17" s="1"/>
  <c r="X274" i="19"/>
  <c r="X268" i="19"/>
  <c r="X262" i="19"/>
  <c r="X243" i="19"/>
  <c r="X272" i="19"/>
  <c r="X267" i="19"/>
  <c r="X256" i="19"/>
  <c r="X240" i="19"/>
  <c r="X266" i="19"/>
  <c r="X259" i="19"/>
  <c r="X248" i="19"/>
  <c r="X230" i="19"/>
  <c r="H4" i="17" s="1"/>
  <c r="X246" i="19"/>
  <c r="X216" i="19"/>
  <c r="X238" i="19"/>
  <c r="X227" i="19"/>
  <c r="X211" i="19"/>
  <c r="X235" i="19"/>
  <c r="X224" i="19"/>
  <c r="X200" i="19"/>
  <c r="X232" i="19"/>
  <c r="X222" i="19"/>
  <c r="X190" i="19"/>
  <c r="X258" i="19"/>
  <c r="X252" i="19"/>
  <c r="X247" i="19"/>
  <c r="X242" i="19"/>
  <c r="X236" i="19"/>
  <c r="X231" i="19"/>
  <c r="X226" i="19"/>
  <c r="X220" i="19"/>
  <c r="X215" i="19"/>
  <c r="X210" i="19"/>
  <c r="X199" i="19"/>
  <c r="X188" i="19"/>
  <c r="X219" i="19"/>
  <c r="X214" i="19"/>
  <c r="X206" i="19"/>
  <c r="X195" i="19"/>
  <c r="X178" i="19"/>
  <c r="X260" i="19"/>
  <c r="X255" i="19"/>
  <c r="X250" i="19"/>
  <c r="X244" i="19"/>
  <c r="X239" i="19"/>
  <c r="X234" i="19"/>
  <c r="X228" i="19"/>
  <c r="X223" i="19"/>
  <c r="X218" i="19"/>
  <c r="X212" i="19"/>
  <c r="X204" i="19"/>
  <c r="X194" i="19"/>
  <c r="X172" i="19"/>
  <c r="X184" i="19"/>
  <c r="X167" i="19"/>
  <c r="X183" i="19"/>
  <c r="X162" i="19"/>
  <c r="X208" i="19"/>
  <c r="X203" i="19"/>
  <c r="X198" i="19"/>
  <c r="X192" i="19"/>
  <c r="X187" i="19"/>
  <c r="X182" i="19"/>
  <c r="X176" i="19"/>
  <c r="X171" i="19"/>
  <c r="X166" i="19"/>
  <c r="X160" i="19"/>
  <c r="X207" i="19"/>
  <c r="X202" i="19"/>
  <c r="X196" i="19"/>
  <c r="X191" i="19"/>
  <c r="X186" i="19"/>
  <c r="X180" i="19"/>
  <c r="X175" i="19"/>
  <c r="X170" i="19"/>
  <c r="X164" i="19"/>
  <c r="X159" i="19"/>
  <c r="X179" i="19"/>
  <c r="X174" i="19"/>
  <c r="X168" i="19"/>
  <c r="X163" i="19"/>
  <c r="X155" i="19"/>
  <c r="X349" i="19"/>
  <c r="X345" i="19"/>
  <c r="X341" i="19"/>
  <c r="X337" i="19"/>
  <c r="X333" i="19"/>
  <c r="X329" i="19"/>
  <c r="X325" i="19"/>
  <c r="X321" i="19"/>
  <c r="X317" i="19"/>
  <c r="X313" i="19"/>
  <c r="X309" i="19"/>
  <c r="X305" i="19"/>
  <c r="X301" i="19"/>
  <c r="X297" i="19"/>
  <c r="X293" i="19"/>
  <c r="X289" i="19"/>
  <c r="X285" i="19"/>
  <c r="X281" i="19"/>
  <c r="X277" i="19"/>
  <c r="X273" i="19"/>
  <c r="X269" i="19"/>
  <c r="X265" i="19"/>
  <c r="X261" i="19"/>
  <c r="X257" i="19"/>
  <c r="X253" i="19"/>
  <c r="X249" i="19"/>
  <c r="X245" i="19"/>
  <c r="X241" i="19"/>
  <c r="X237" i="19"/>
  <c r="X233" i="19"/>
  <c r="X229" i="19"/>
  <c r="X225" i="19"/>
  <c r="X221" i="19"/>
  <c r="X217" i="19"/>
  <c r="X213" i="19"/>
  <c r="X209" i="19"/>
  <c r="X205" i="19"/>
  <c r="X201" i="19"/>
  <c r="X197" i="19"/>
  <c r="X193" i="19"/>
  <c r="X189" i="19"/>
  <c r="X185" i="19"/>
  <c r="X181" i="19"/>
  <c r="X177" i="19"/>
  <c r="X173" i="19"/>
  <c r="X169" i="19"/>
  <c r="X165" i="19"/>
  <c r="X161" i="19"/>
  <c r="X154" i="19"/>
  <c r="X148" i="19"/>
  <c r="X158" i="19"/>
  <c r="X146" i="19"/>
  <c r="X157" i="19"/>
  <c r="X152" i="19"/>
  <c r="X138" i="19"/>
  <c r="X156" i="19"/>
  <c r="X150" i="19"/>
  <c r="X134" i="19"/>
  <c r="X144" i="19"/>
  <c r="X130" i="19"/>
  <c r="X142" i="19"/>
  <c r="X126" i="19"/>
  <c r="X153" i="19"/>
  <c r="X149" i="19"/>
  <c r="X145" i="19"/>
  <c r="X141" i="19"/>
  <c r="X137" i="19"/>
  <c r="X133" i="19"/>
  <c r="X129" i="19"/>
  <c r="X122" i="19"/>
  <c r="X140" i="19"/>
  <c r="X136" i="19"/>
  <c r="X132" i="19"/>
  <c r="X128" i="19"/>
  <c r="X118" i="19"/>
  <c r="X151" i="19"/>
  <c r="X147" i="19"/>
  <c r="X143" i="19"/>
  <c r="X139" i="19"/>
  <c r="X135" i="19"/>
  <c r="X131" i="19"/>
  <c r="X127" i="19"/>
  <c r="X114" i="19"/>
  <c r="X125" i="19"/>
  <c r="X121" i="19"/>
  <c r="X117" i="19"/>
  <c r="X113" i="19"/>
  <c r="X124" i="19"/>
  <c r="X120" i="19"/>
  <c r="X116" i="19"/>
  <c r="X112" i="19"/>
  <c r="X123" i="19"/>
  <c r="X119" i="19"/>
  <c r="X115" i="19"/>
  <c r="X111" i="19"/>
  <c r="X108" i="19"/>
  <c r="X107" i="19"/>
  <c r="X110" i="19"/>
  <c r="X104" i="19"/>
  <c r="X109" i="19"/>
  <c r="X103" i="19"/>
  <c r="X106" i="19"/>
  <c r="X100" i="19"/>
  <c r="X105" i="19"/>
  <c r="X99" i="19"/>
  <c r="X102" i="19"/>
  <c r="X92" i="19"/>
  <c r="X101" i="19"/>
  <c r="X90" i="19"/>
  <c r="X98" i="19"/>
  <c r="X84" i="19"/>
  <c r="X97" i="19"/>
  <c r="X82" i="19"/>
  <c r="X96" i="19"/>
  <c r="X88" i="19"/>
  <c r="X80" i="19"/>
  <c r="X94" i="19"/>
  <c r="X86" i="19"/>
  <c r="X76" i="19"/>
  <c r="X72" i="19"/>
  <c r="X64" i="19"/>
  <c r="X95" i="19"/>
  <c r="X91" i="19"/>
  <c r="X87" i="19"/>
  <c r="X83" i="19"/>
  <c r="X79" i="19"/>
  <c r="X75" i="19"/>
  <c r="X70" i="19"/>
  <c r="X62" i="19"/>
  <c r="X78" i="19"/>
  <c r="X74" i="19"/>
  <c r="X68" i="19"/>
  <c r="X52" i="19"/>
  <c r="X93" i="19"/>
  <c r="X89" i="19"/>
  <c r="X85" i="19"/>
  <c r="X81" i="19"/>
  <c r="X77" i="19"/>
  <c r="X73" i="19"/>
  <c r="X66" i="19"/>
  <c r="X48" i="19"/>
  <c r="X60" i="19"/>
  <c r="X44" i="19"/>
  <c r="X56" i="19"/>
  <c r="X40" i="19"/>
  <c r="J622" i="23"/>
  <c r="I622" i="23" s="1"/>
  <c r="J618" i="23"/>
  <c r="X71" i="19"/>
  <c r="X67" i="19"/>
  <c r="X63" i="19"/>
  <c r="X59" i="19"/>
  <c r="X55" i="19"/>
  <c r="X51" i="19"/>
  <c r="X47" i="19"/>
  <c r="X43" i="19"/>
  <c r="X39" i="19"/>
  <c r="X58" i="19"/>
  <c r="X54" i="19"/>
  <c r="X50" i="19"/>
  <c r="X46" i="19"/>
  <c r="X42" i="19"/>
  <c r="X33" i="19"/>
  <c r="H12" i="17" s="1"/>
  <c r="X69" i="19"/>
  <c r="X65" i="19"/>
  <c r="X61" i="19"/>
  <c r="X57" i="19"/>
  <c r="X53" i="19"/>
  <c r="X49" i="19"/>
  <c r="X45" i="19"/>
  <c r="X41" i="19"/>
  <c r="X25" i="19"/>
  <c r="X38" i="19"/>
  <c r="X31" i="19"/>
  <c r="X21" i="19"/>
  <c r="X37" i="19"/>
  <c r="H10" i="17" s="1"/>
  <c r="X29" i="19"/>
  <c r="X17" i="19"/>
  <c r="X35" i="19"/>
  <c r="X27" i="19"/>
  <c r="X13" i="19"/>
  <c r="X36" i="19"/>
  <c r="X32" i="19"/>
  <c r="X28" i="19"/>
  <c r="X24" i="19"/>
  <c r="X20" i="19"/>
  <c r="X16" i="19"/>
  <c r="X12" i="19"/>
  <c r="X23" i="19"/>
  <c r="X19" i="19"/>
  <c r="X15" i="19"/>
  <c r="H6" i="17" s="1"/>
  <c r="X11" i="19"/>
  <c r="H15" i="17" s="1"/>
  <c r="X34" i="19"/>
  <c r="X30" i="19"/>
  <c r="X26" i="19"/>
  <c r="X22" i="19"/>
  <c r="X18" i="19"/>
  <c r="H11" i="17" s="1"/>
  <c r="X14" i="19"/>
  <c r="X9" i="19"/>
  <c r="J505" i="23"/>
  <c r="J621" i="23"/>
  <c r="I621" i="23" s="1"/>
  <c r="J613" i="23"/>
  <c r="J610" i="23"/>
  <c r="J606" i="23"/>
  <c r="J602" i="23"/>
  <c r="J594" i="23"/>
  <c r="J592" i="23"/>
  <c r="J587" i="23"/>
  <c r="J585" i="23"/>
  <c r="J578" i="23"/>
  <c r="J576" i="23"/>
  <c r="J571" i="23"/>
  <c r="J569" i="23"/>
  <c r="J562" i="23"/>
  <c r="J560" i="23"/>
  <c r="J555" i="23"/>
  <c r="J553" i="23"/>
  <c r="J546" i="23"/>
  <c r="J544" i="23"/>
  <c r="J539" i="23"/>
  <c r="J537" i="23"/>
  <c r="J530" i="23"/>
  <c r="J528" i="23"/>
  <c r="J523" i="23"/>
  <c r="J521" i="23"/>
  <c r="J516" i="23"/>
  <c r="J496" i="23"/>
  <c r="J16" i="23"/>
  <c r="J24" i="23"/>
  <c r="J32" i="23"/>
  <c r="J40" i="23"/>
  <c r="J48" i="23"/>
  <c r="J56" i="23"/>
  <c r="J64" i="23"/>
  <c r="J73" i="23"/>
  <c r="J78" i="23"/>
  <c r="J80" i="23"/>
  <c r="J89" i="23"/>
  <c r="J94" i="23"/>
  <c r="J96" i="23"/>
  <c r="J105" i="23"/>
  <c r="J110" i="23"/>
  <c r="J112" i="23"/>
  <c r="J121" i="23"/>
  <c r="J126" i="23"/>
  <c r="J128" i="23"/>
  <c r="J137" i="23"/>
  <c r="J142" i="23"/>
  <c r="J144" i="23"/>
  <c r="J150" i="23"/>
  <c r="J152" i="23"/>
  <c r="J154" i="23"/>
  <c r="J173" i="23"/>
  <c r="J203" i="23"/>
  <c r="J211" i="23"/>
  <c r="J219" i="23"/>
  <c r="J232" i="23"/>
  <c r="J241" i="23"/>
  <c r="J248" i="23"/>
  <c r="J257" i="23"/>
  <c r="J264" i="23"/>
  <c r="J272" i="23"/>
  <c r="J14" i="23"/>
  <c r="J22" i="23"/>
  <c r="J30" i="23"/>
  <c r="J38" i="23"/>
  <c r="J46" i="23"/>
  <c r="J54" i="23"/>
  <c r="J62" i="23"/>
  <c r="J66" i="23"/>
  <c r="J68" i="23"/>
  <c r="J77" i="23"/>
  <c r="J82" i="23"/>
  <c r="J84" i="23"/>
  <c r="J93" i="23"/>
  <c r="J98" i="23"/>
  <c r="J100" i="23"/>
  <c r="J109" i="23"/>
  <c r="J114" i="23"/>
  <c r="J116" i="23"/>
  <c r="J125" i="23"/>
  <c r="J130" i="23"/>
  <c r="J132" i="23"/>
  <c r="J141" i="23"/>
  <c r="J146" i="23"/>
  <c r="J157" i="23"/>
  <c r="J165" i="23"/>
  <c r="J188" i="23"/>
  <c r="J190" i="23"/>
  <c r="J192" i="23"/>
  <c r="J194" i="23"/>
  <c r="J196" i="23"/>
  <c r="J201" i="23"/>
  <c r="J209" i="23"/>
  <c r="J217" i="23"/>
  <c r="J225" i="23"/>
  <c r="J228" i="23"/>
  <c r="J237" i="23"/>
  <c r="J244" i="23"/>
  <c r="J253" i="23"/>
  <c r="J260" i="23"/>
  <c r="J268" i="23"/>
  <c r="J20" i="23"/>
  <c r="J28" i="23"/>
  <c r="J36" i="23"/>
  <c r="J44" i="23"/>
  <c r="J52" i="23"/>
  <c r="J60" i="23"/>
  <c r="J65" i="23"/>
  <c r="J70" i="23"/>
  <c r="J72" i="23"/>
  <c r="J81" i="23"/>
  <c r="J86" i="23"/>
  <c r="J88" i="23"/>
  <c r="J97" i="23"/>
  <c r="J102" i="23"/>
  <c r="J104" i="23"/>
  <c r="J113" i="23"/>
  <c r="J118" i="23"/>
  <c r="J120" i="23"/>
  <c r="J129" i="23"/>
  <c r="J134" i="23"/>
  <c r="J136" i="23"/>
  <c r="J145" i="23"/>
  <c r="J149" i="23"/>
  <c r="J153" i="23"/>
  <c r="J199" i="23"/>
  <c r="J207" i="23"/>
  <c r="J215" i="23"/>
  <c r="J223" i="23"/>
  <c r="J233" i="23"/>
  <c r="J240" i="23"/>
  <c r="J249" i="23"/>
  <c r="J256" i="23"/>
  <c r="J273" i="23"/>
  <c r="J280" i="23"/>
  <c r="J18" i="23"/>
  <c r="J26" i="23"/>
  <c r="J34" i="23"/>
  <c r="J42" i="23"/>
  <c r="J50" i="23"/>
  <c r="J58" i="23"/>
  <c r="J69" i="23"/>
  <c r="J74" i="23"/>
  <c r="J76" i="23"/>
  <c r="J85" i="23"/>
  <c r="J90" i="23"/>
  <c r="J92" i="23"/>
  <c r="J101" i="23"/>
  <c r="J106" i="23"/>
  <c r="J108" i="23"/>
  <c r="J117" i="23"/>
  <c r="J122" i="23"/>
  <c r="J124" i="23"/>
  <c r="J133" i="23"/>
  <c r="J138" i="23"/>
  <c r="J140" i="23"/>
  <c r="J161" i="23"/>
  <c r="J169" i="23"/>
  <c r="J189" i="23"/>
  <c r="J191" i="23"/>
  <c r="J193" i="23"/>
  <c r="J195" i="23"/>
  <c r="J197" i="23"/>
  <c r="J205" i="23"/>
  <c r="J213" i="23"/>
  <c r="J221" i="23"/>
  <c r="J236" i="23"/>
  <c r="J289" i="23"/>
  <c r="J296" i="23"/>
  <c r="J305" i="23"/>
  <c r="J312" i="23"/>
  <c r="J321" i="23"/>
  <c r="J328" i="23"/>
  <c r="J341" i="23"/>
  <c r="J348" i="23"/>
  <c r="J358" i="23"/>
  <c r="J366" i="23"/>
  <c r="J374" i="23"/>
  <c r="J379" i="23"/>
  <c r="J381" i="23"/>
  <c r="J383" i="23"/>
  <c r="J385" i="23"/>
  <c r="J387" i="23"/>
  <c r="J389" i="23"/>
  <c r="J391" i="23"/>
  <c r="J393" i="23"/>
  <c r="J395" i="23"/>
  <c r="J397" i="23"/>
  <c r="J399" i="23"/>
  <c r="J401" i="23"/>
  <c r="J403" i="23"/>
  <c r="J405" i="23"/>
  <c r="J407" i="23"/>
  <c r="J409" i="23"/>
  <c r="J411" i="23"/>
  <c r="J413" i="23"/>
  <c r="J415" i="23"/>
  <c r="J417" i="23"/>
  <c r="J419" i="23"/>
  <c r="J421" i="23"/>
  <c r="J423" i="23"/>
  <c r="J425" i="23"/>
  <c r="J433" i="23"/>
  <c r="J436" i="23"/>
  <c r="J439" i="23"/>
  <c r="J441" i="23"/>
  <c r="J444" i="23"/>
  <c r="J446" i="23"/>
  <c r="J453" i="23"/>
  <c r="J469" i="23"/>
  <c r="J478" i="23"/>
  <c r="J485" i="23"/>
  <c r="J494" i="23"/>
  <c r="J501" i="23"/>
  <c r="J510" i="23"/>
  <c r="J517" i="23"/>
  <c r="J261" i="23"/>
  <c r="J277" i="23"/>
  <c r="J285" i="23"/>
  <c r="J292" i="23"/>
  <c r="J301" i="23"/>
  <c r="J308" i="23"/>
  <c r="J317" i="23"/>
  <c r="J324" i="23"/>
  <c r="J333" i="23"/>
  <c r="J335" i="23"/>
  <c r="J337" i="23"/>
  <c r="J339" i="23"/>
  <c r="J344" i="23"/>
  <c r="J353" i="23"/>
  <c r="J364" i="23"/>
  <c r="J372" i="23"/>
  <c r="J431" i="23"/>
  <c r="J438" i="23"/>
  <c r="J448" i="23"/>
  <c r="J457" i="23"/>
  <c r="J473" i="23"/>
  <c r="J481" i="23"/>
  <c r="J490" i="23"/>
  <c r="J497" i="23"/>
  <c r="J506" i="23"/>
  <c r="J513" i="23"/>
  <c r="J245" i="23"/>
  <c r="J269" i="23"/>
  <c r="J281" i="23"/>
  <c r="J288" i="23"/>
  <c r="J297" i="23"/>
  <c r="J304" i="23"/>
  <c r="J313" i="23"/>
  <c r="J320" i="23"/>
  <c r="J329" i="23"/>
  <c r="J349" i="23"/>
  <c r="J362" i="23"/>
  <c r="J370" i="23"/>
  <c r="J378" i="23"/>
  <c r="J380" i="23"/>
  <c r="J382" i="23"/>
  <c r="J384" i="23"/>
  <c r="J386" i="23"/>
  <c r="J388" i="23"/>
  <c r="J390" i="23"/>
  <c r="J392" i="23"/>
  <c r="J394" i="23"/>
  <c r="J396" i="23"/>
  <c r="J398" i="23"/>
  <c r="J400" i="23"/>
  <c r="J402" i="23"/>
  <c r="J404" i="23"/>
  <c r="J406" i="23"/>
  <c r="J408" i="23"/>
  <c r="J410" i="23"/>
  <c r="J412" i="23"/>
  <c r="J414" i="23"/>
  <c r="J416" i="23"/>
  <c r="J418" i="23"/>
  <c r="J420" i="23"/>
  <c r="J422" i="23"/>
  <c r="J424" i="23"/>
  <c r="J429" i="23"/>
  <c r="J435" i="23"/>
  <c r="J437" i="23"/>
  <c r="J440" i="23"/>
  <c r="J443" i="23"/>
  <c r="J445" i="23"/>
  <c r="J461" i="23"/>
  <c r="J477" i="23"/>
  <c r="J486" i="23"/>
  <c r="J493" i="23"/>
  <c r="J502" i="23"/>
  <c r="J509" i="23"/>
  <c r="J229" i="23"/>
  <c r="J252" i="23"/>
  <c r="J276" i="23"/>
  <c r="J284" i="23"/>
  <c r="J293" i="23"/>
  <c r="J300" i="23"/>
  <c r="J309" i="23"/>
  <c r="J316" i="23"/>
  <c r="J325" i="23"/>
  <c r="J332" i="23"/>
  <c r="J336" i="23"/>
  <c r="J345" i="23"/>
  <c r="J352" i="23"/>
  <c r="J360" i="23"/>
  <c r="J368" i="23"/>
  <c r="J376" i="23"/>
  <c r="J427" i="23"/>
  <c r="J434" i="23"/>
  <c r="J442" i="23"/>
  <c r="J447" i="23"/>
  <c r="J449" i="23"/>
  <c r="J465" i="23"/>
  <c r="J482" i="23"/>
  <c r="J620" i="23"/>
  <c r="J615" i="23"/>
  <c r="J612" i="23"/>
  <c r="J609" i="23"/>
  <c r="J605" i="23"/>
  <c r="J601" i="23"/>
  <c r="J598" i="23"/>
  <c r="J596" i="23"/>
  <c r="J591" i="23"/>
  <c r="J589" i="23"/>
  <c r="J582" i="23"/>
  <c r="J580" i="23"/>
  <c r="J575" i="23"/>
  <c r="J573" i="23"/>
  <c r="J566" i="23"/>
  <c r="J564" i="23"/>
  <c r="J559" i="23"/>
  <c r="J557" i="23"/>
  <c r="J550" i="23"/>
  <c r="J548" i="23"/>
  <c r="J543" i="23"/>
  <c r="J541" i="23"/>
  <c r="J534" i="23"/>
  <c r="J532" i="23"/>
  <c r="J527" i="23"/>
  <c r="J525" i="23"/>
  <c r="J518" i="23"/>
  <c r="J515" i="23"/>
  <c r="J512" i="23"/>
  <c r="J498" i="23"/>
  <c r="J491" i="23"/>
  <c r="J617" i="23"/>
  <c r="J614" i="23"/>
  <c r="J608" i="23"/>
  <c r="J604" i="23"/>
  <c r="J600" i="23"/>
  <c r="J595" i="23"/>
  <c r="J593" i="23"/>
  <c r="J586" i="23"/>
  <c r="J584" i="23"/>
  <c r="J579" i="23"/>
  <c r="J577" i="23"/>
  <c r="J570" i="23"/>
  <c r="J568" i="23"/>
  <c r="J563" i="23"/>
  <c r="J561" i="23"/>
  <c r="J554" i="23"/>
  <c r="J552" i="23"/>
  <c r="J547" i="23"/>
  <c r="J545" i="23"/>
  <c r="J538" i="23"/>
  <c r="J536" i="23"/>
  <c r="J531" i="23"/>
  <c r="J529" i="23"/>
  <c r="J522" i="23"/>
  <c r="J520" i="23"/>
  <c r="J514" i="23"/>
  <c r="J507" i="23"/>
  <c r="J619" i="23"/>
  <c r="J616" i="23"/>
  <c r="J611" i="23"/>
  <c r="J607" i="23"/>
  <c r="J603" i="23"/>
  <c r="J599" i="23"/>
  <c r="J597" i="23"/>
  <c r="J590" i="23"/>
  <c r="J588" i="23"/>
  <c r="J583" i="23"/>
  <c r="J581" i="23"/>
  <c r="J574" i="23"/>
  <c r="J572" i="23"/>
  <c r="J567" i="23"/>
  <c r="J565" i="23"/>
  <c r="J558" i="23"/>
  <c r="J556" i="23"/>
  <c r="J551" i="23"/>
  <c r="J549" i="23"/>
  <c r="J542" i="23"/>
  <c r="J540" i="23"/>
  <c r="J535" i="23"/>
  <c r="J533" i="23"/>
  <c r="J526" i="23"/>
  <c r="J489" i="23"/>
  <c r="J480" i="23"/>
  <c r="J475" i="23"/>
  <c r="J472" i="23"/>
  <c r="J462" i="23"/>
  <c r="J459" i="23"/>
  <c r="J456" i="23"/>
  <c r="J430" i="23"/>
  <c r="J371" i="23"/>
  <c r="J363" i="23"/>
  <c r="J354" i="23"/>
  <c r="J343" i="23"/>
  <c r="J338" i="23"/>
  <c r="J334" i="23"/>
  <c r="J323" i="23"/>
  <c r="J318" i="23"/>
  <c r="J307" i="23"/>
  <c r="J302" i="23"/>
  <c r="J291" i="23"/>
  <c r="J286" i="23"/>
  <c r="J279" i="23"/>
  <c r="J270" i="23"/>
  <c r="J267" i="23"/>
  <c r="J243" i="23"/>
  <c r="J511" i="23"/>
  <c r="J500" i="23"/>
  <c r="J495" i="23"/>
  <c r="J484" i="23"/>
  <c r="J479" i="23"/>
  <c r="J474" i="23"/>
  <c r="J471" i="23"/>
  <c r="J468" i="23"/>
  <c r="J458" i="23"/>
  <c r="J455" i="23"/>
  <c r="J452" i="23"/>
  <c r="J432" i="23"/>
  <c r="J373" i="23"/>
  <c r="J365" i="23"/>
  <c r="J357" i="23"/>
  <c r="J347" i="23"/>
  <c r="J340" i="23"/>
  <c r="J327" i="23"/>
  <c r="J322" i="23"/>
  <c r="J311" i="23"/>
  <c r="J306" i="23"/>
  <c r="J295" i="23"/>
  <c r="J290" i="23"/>
  <c r="J278" i="23"/>
  <c r="J259" i="23"/>
  <c r="J238" i="23"/>
  <c r="J504" i="23"/>
  <c r="J499" i="23"/>
  <c r="J488" i="23"/>
  <c r="J483" i="23"/>
  <c r="J470" i="23"/>
  <c r="J467" i="23"/>
  <c r="J464" i="23"/>
  <c r="J454" i="23"/>
  <c r="J451" i="23"/>
  <c r="J426" i="23"/>
  <c r="J375" i="23"/>
  <c r="J367" i="23"/>
  <c r="J359" i="23"/>
  <c r="J356" i="23"/>
  <c r="J351" i="23"/>
  <c r="J346" i="23"/>
  <c r="J342" i="23"/>
  <c r="J331" i="23"/>
  <c r="J326" i="23"/>
  <c r="J315" i="23"/>
  <c r="J310" i="23"/>
  <c r="J299" i="23"/>
  <c r="J294" i="23"/>
  <c r="J283" i="23"/>
  <c r="J275" i="23"/>
  <c r="J254" i="23"/>
  <c r="J524" i="23"/>
  <c r="J519" i="23"/>
  <c r="J508" i="23"/>
  <c r="J503" i="23"/>
  <c r="J492" i="23"/>
  <c r="J487" i="23"/>
  <c r="J476" i="23"/>
  <c r="J466" i="23"/>
  <c r="J463" i="23"/>
  <c r="J460" i="23"/>
  <c r="J450" i="23"/>
  <c r="J428" i="23"/>
  <c r="J377" i="23"/>
  <c r="J369" i="23"/>
  <c r="J361" i="23"/>
  <c r="J355" i="23"/>
  <c r="J350" i="23"/>
  <c r="J330" i="23"/>
  <c r="J319" i="23"/>
  <c r="J314" i="23"/>
  <c r="J303" i="23"/>
  <c r="J298" i="23"/>
  <c r="J287" i="23"/>
  <c r="J274" i="23"/>
  <c r="J227" i="23"/>
  <c r="J224" i="23"/>
  <c r="J216" i="23"/>
  <c r="J208" i="23"/>
  <c r="J200" i="23"/>
  <c r="J187" i="23"/>
  <c r="J183" i="23"/>
  <c r="J179" i="23"/>
  <c r="J175" i="23"/>
  <c r="J164" i="23"/>
  <c r="J156" i="23"/>
  <c r="J147" i="23"/>
  <c r="J131" i="23"/>
  <c r="J115" i="23"/>
  <c r="J99" i="23"/>
  <c r="J83" i="23"/>
  <c r="J67" i="23"/>
  <c r="J61" i="23"/>
  <c r="J53" i="23"/>
  <c r="J45" i="23"/>
  <c r="J37" i="23"/>
  <c r="J29" i="23"/>
  <c r="J21" i="23"/>
  <c r="J13" i="23"/>
  <c r="X6" i="19"/>
  <c r="J8" i="23" s="1"/>
  <c r="J282" i="23"/>
  <c r="J271" i="23"/>
  <c r="J266" i="23"/>
  <c r="J263" i="23"/>
  <c r="J258" i="23"/>
  <c r="J247" i="23"/>
  <c r="J242" i="23"/>
  <c r="J231" i="23"/>
  <c r="J226" i="23"/>
  <c r="J218" i="23"/>
  <c r="J210" i="23"/>
  <c r="J202" i="23"/>
  <c r="J186" i="23"/>
  <c r="J182" i="23"/>
  <c r="J178" i="23"/>
  <c r="J172" i="23"/>
  <c r="J166" i="23"/>
  <c r="J163" i="23"/>
  <c r="J158" i="23"/>
  <c r="J155" i="23"/>
  <c r="J151" i="23"/>
  <c r="J143" i="23"/>
  <c r="J127" i="23"/>
  <c r="J111" i="23"/>
  <c r="J95" i="23"/>
  <c r="J79" i="23"/>
  <c r="J63" i="23"/>
  <c r="J55" i="23"/>
  <c r="J47" i="23"/>
  <c r="J39" i="23"/>
  <c r="J31" i="23"/>
  <c r="J23" i="23"/>
  <c r="J15" i="23"/>
  <c r="X8" i="19"/>
  <c r="J10" i="23" s="1"/>
  <c r="X5" i="19"/>
  <c r="J7" i="23" s="1"/>
  <c r="J265" i="23"/>
  <c r="J262" i="23"/>
  <c r="J251" i="23"/>
  <c r="J246" i="23"/>
  <c r="J235" i="23"/>
  <c r="J230" i="23"/>
  <c r="J220" i="23"/>
  <c r="J212" i="23"/>
  <c r="J204" i="23"/>
  <c r="J185" i="23"/>
  <c r="J181" i="23"/>
  <c r="J177" i="23"/>
  <c r="J174" i="23"/>
  <c r="J171" i="23"/>
  <c r="J168" i="23"/>
  <c r="J160" i="23"/>
  <c r="J139" i="23"/>
  <c r="J123" i="23"/>
  <c r="J107" i="23"/>
  <c r="J91" i="23"/>
  <c r="J75" i="23"/>
  <c r="J57" i="23"/>
  <c r="J49" i="23"/>
  <c r="J41" i="23"/>
  <c r="J33" i="23"/>
  <c r="J25" i="23"/>
  <c r="J17" i="23"/>
  <c r="X10" i="19"/>
  <c r="J12" i="23" s="1"/>
  <c r="X7" i="19"/>
  <c r="J9" i="23" s="1"/>
  <c r="X3" i="19"/>
  <c r="J5" i="23" s="1"/>
  <c r="J255" i="23"/>
  <c r="J250" i="23"/>
  <c r="J239" i="23"/>
  <c r="J234" i="23"/>
  <c r="J222" i="23"/>
  <c r="J214" i="23"/>
  <c r="J206" i="23"/>
  <c r="J198" i="23"/>
  <c r="J184" i="23"/>
  <c r="J180" i="23"/>
  <c r="J176" i="23"/>
  <c r="J170" i="23"/>
  <c r="J167" i="23"/>
  <c r="J162" i="23"/>
  <c r="J159" i="23"/>
  <c r="J148" i="23"/>
  <c r="J135" i="23"/>
  <c r="J119" i="23"/>
  <c r="J103" i="23"/>
  <c r="J87" i="23"/>
  <c r="J71" i="23"/>
  <c r="J59" i="23"/>
  <c r="J51" i="23"/>
  <c r="J43" i="23"/>
  <c r="J35" i="23"/>
  <c r="J27" i="23"/>
  <c r="J19" i="23"/>
  <c r="J11" i="23"/>
  <c r="R21" i="9"/>
  <c r="I21" i="9"/>
  <c r="U20" i="9"/>
  <c r="M20" i="9"/>
  <c r="U17" i="9"/>
  <c r="K17" i="9"/>
  <c r="B17" i="9"/>
  <c r="N16" i="9"/>
  <c r="F16" i="9"/>
  <c r="S14" i="9"/>
  <c r="J14" i="9"/>
  <c r="D14" i="9"/>
  <c r="O12" i="9"/>
  <c r="G12" i="9"/>
  <c r="R9" i="9"/>
  <c r="I9" i="9"/>
  <c r="U5" i="9"/>
  <c r="Q5" i="9"/>
  <c r="K5" i="9"/>
  <c r="G5" i="9"/>
  <c r="E5" i="9"/>
  <c r="C5" i="9"/>
  <c r="R4" i="9"/>
  <c r="M4" i="9"/>
  <c r="I4" i="9"/>
  <c r="E4" i="9"/>
  <c r="Q10" i="9"/>
  <c r="K10" i="9"/>
  <c r="B3" i="9"/>
  <c r="Q3" i="9"/>
  <c r="G13" i="9"/>
  <c r="T13" i="9"/>
  <c r="D11" i="9"/>
  <c r="J11" i="9"/>
  <c r="P19" i="9"/>
  <c r="O19" i="9"/>
  <c r="O7" i="9"/>
  <c r="D7" i="9"/>
  <c r="I7" i="9"/>
  <c r="G15" i="9"/>
  <c r="P15" i="9"/>
  <c r="C15" i="9"/>
  <c r="G8" i="9"/>
  <c r="T8" i="9"/>
  <c r="D2" i="9"/>
  <c r="Q2" i="9"/>
  <c r="S18" i="9"/>
  <c r="E18" i="9"/>
  <c r="O6" i="9"/>
  <c r="K6" i="9"/>
  <c r="E7" i="9"/>
  <c r="L7" i="9"/>
  <c r="U7" i="9"/>
  <c r="R7" i="9"/>
  <c r="B15" i="9"/>
  <c r="D15" i="9"/>
  <c r="J15" i="9"/>
  <c r="Q15" i="9"/>
  <c r="L8" i="9"/>
  <c r="I8" i="9"/>
  <c r="S8" i="9"/>
  <c r="D8" i="9"/>
  <c r="G2" i="9"/>
  <c r="T2" i="9"/>
  <c r="N2" i="9"/>
  <c r="R2" i="9"/>
  <c r="L2" i="9"/>
  <c r="P18" i="9"/>
  <c r="J18" i="9"/>
  <c r="T18" i="9"/>
  <c r="I18" i="9"/>
  <c r="S6" i="9"/>
  <c r="G6" i="9"/>
  <c r="U6" i="9"/>
  <c r="O15" i="9"/>
  <c r="J10" i="9"/>
  <c r="T21" i="9"/>
  <c r="L21" i="9"/>
  <c r="C21" i="9"/>
  <c r="O20" i="9"/>
  <c r="G20" i="9"/>
  <c r="Q17" i="9"/>
  <c r="I17" i="9"/>
  <c r="T16" i="9"/>
  <c r="L16" i="9"/>
  <c r="U14" i="9"/>
  <c r="M14" i="9"/>
  <c r="T12" i="9"/>
  <c r="K12" i="9"/>
  <c r="B12" i="9"/>
  <c r="P9" i="9"/>
  <c r="K9" i="9"/>
  <c r="C9" i="9"/>
  <c r="S5" i="9"/>
  <c r="M5" i="9"/>
  <c r="I5" i="9"/>
  <c r="T4" i="9"/>
  <c r="O4" i="9"/>
  <c r="K4" i="9"/>
  <c r="G4" i="9"/>
  <c r="C4" i="9"/>
  <c r="C7" i="9"/>
  <c r="S15" i="9"/>
  <c r="F8" i="9"/>
  <c r="U18" i="9"/>
  <c r="N6" i="9"/>
  <c r="H6" i="9"/>
  <c r="B10" i="9"/>
  <c r="L10" i="9"/>
  <c r="M3" i="9"/>
  <c r="S3" i="9"/>
  <c r="C13" i="9"/>
  <c r="H13" i="9"/>
  <c r="E11" i="9"/>
  <c r="H11" i="9"/>
  <c r="B11" i="9"/>
  <c r="R19" i="9"/>
  <c r="C19" i="9"/>
  <c r="D19" i="9"/>
  <c r="S10" i="9"/>
  <c r="F10" i="9"/>
  <c r="R10" i="9"/>
  <c r="O10" i="9"/>
  <c r="D10" i="9"/>
  <c r="H3" i="9"/>
  <c r="I3" i="9"/>
  <c r="N3" i="9"/>
  <c r="E3" i="9"/>
  <c r="J13" i="9"/>
  <c r="R13" i="9"/>
  <c r="Q13" i="9"/>
  <c r="N13" i="9"/>
  <c r="P11" i="9"/>
  <c r="U11" i="9"/>
  <c r="G11" i="9"/>
  <c r="Q19" i="9"/>
  <c r="E19" i="9"/>
  <c r="H19" i="9"/>
  <c r="J19" i="9"/>
  <c r="E10" i="9"/>
  <c r="N7" i="9"/>
  <c r="I15" i="9"/>
  <c r="M15" i="9"/>
  <c r="D3" i="9"/>
  <c r="F3" i="9"/>
  <c r="P8" i="9"/>
  <c r="R8" i="9"/>
  <c r="F13" i="9"/>
  <c r="O13" i="9"/>
  <c r="U2" i="9"/>
  <c r="I2" i="9"/>
  <c r="R11" i="9"/>
  <c r="L11" i="9"/>
  <c r="K18" i="9"/>
  <c r="H18" i="9"/>
  <c r="B6" i="9"/>
  <c r="T19" i="9"/>
  <c r="P21" i="9"/>
  <c r="G21" i="9"/>
  <c r="S20" i="9"/>
  <c r="K20" i="9"/>
  <c r="S17" i="9"/>
  <c r="M17" i="9"/>
  <c r="D17" i="9"/>
  <c r="P16" i="9"/>
  <c r="H16" i="9"/>
  <c r="Q14" i="9"/>
  <c r="H14" i="9"/>
  <c r="B14" i="9"/>
  <c r="M12" i="9"/>
  <c r="D12" i="9"/>
  <c r="G9" i="9"/>
  <c r="U21" i="9"/>
  <c r="S21" i="9"/>
  <c r="Q21" i="9"/>
  <c r="O21" i="9"/>
  <c r="M21" i="9"/>
  <c r="K21" i="9"/>
  <c r="H21" i="9"/>
  <c r="F21" i="9"/>
  <c r="D21" i="9"/>
  <c r="B21" i="9"/>
  <c r="T20" i="9"/>
  <c r="R20" i="9"/>
  <c r="P20" i="9"/>
  <c r="N20" i="9"/>
  <c r="L20" i="9"/>
  <c r="J20" i="9"/>
  <c r="H20" i="9"/>
  <c r="E20" i="9"/>
  <c r="B20" i="9"/>
  <c r="T17" i="9"/>
  <c r="R17" i="9"/>
  <c r="P17" i="9"/>
  <c r="N17" i="9"/>
  <c r="L17" i="9"/>
  <c r="J17" i="9"/>
  <c r="H17" i="9"/>
  <c r="E17" i="9"/>
  <c r="C17" i="9"/>
  <c r="U16" i="9"/>
  <c r="S16" i="9"/>
  <c r="Q16" i="9"/>
  <c r="O16" i="9"/>
  <c r="M16" i="9"/>
  <c r="K16" i="9"/>
  <c r="I16" i="9"/>
  <c r="G16" i="9"/>
  <c r="E16" i="9"/>
  <c r="B16" i="9"/>
  <c r="T14" i="9"/>
  <c r="R14" i="9"/>
  <c r="P14" i="9"/>
  <c r="N14" i="9"/>
  <c r="L14" i="9"/>
  <c r="I14" i="9"/>
  <c r="G14" i="9"/>
  <c r="E14" i="9"/>
  <c r="C14" i="9"/>
  <c r="U12" i="9"/>
  <c r="R12" i="9"/>
  <c r="P12" i="9"/>
  <c r="N12" i="9"/>
  <c r="L12" i="9"/>
  <c r="J12" i="9"/>
  <c r="H12" i="9"/>
  <c r="E12" i="9"/>
  <c r="C12" i="9"/>
  <c r="U9" i="9"/>
  <c r="S9" i="9"/>
  <c r="Q9" i="9"/>
  <c r="O9" i="9"/>
  <c r="L9" i="9"/>
  <c r="J9" i="9"/>
  <c r="H9" i="9"/>
  <c r="F9" i="9"/>
  <c r="D9" i="9"/>
  <c r="B9" i="9"/>
  <c r="T5" i="9"/>
  <c r="R5" i="9"/>
  <c r="P5" i="9"/>
  <c r="N5" i="9"/>
  <c r="L5" i="9"/>
  <c r="J5" i="9"/>
  <c r="H5" i="9"/>
  <c r="F5" i="9"/>
  <c r="D5" i="9"/>
  <c r="U4" i="9"/>
  <c r="S4" i="9"/>
  <c r="Q4" i="9"/>
  <c r="N4" i="9"/>
  <c r="L4" i="9"/>
  <c r="J4" i="9"/>
  <c r="H4" i="9"/>
  <c r="F4" i="9"/>
  <c r="D4" i="9"/>
  <c r="B4" i="9"/>
  <c r="I10" i="9"/>
  <c r="G3" i="9"/>
  <c r="E13" i="9"/>
  <c r="S11" i="9"/>
  <c r="K19" i="9"/>
  <c r="H7" i="9"/>
  <c r="P7" i="9"/>
  <c r="F15" i="9"/>
  <c r="L15" i="9"/>
  <c r="J8" i="9"/>
  <c r="K8" i="9"/>
  <c r="M8" i="9"/>
  <c r="M2" i="9"/>
  <c r="K2" i="9"/>
  <c r="N18" i="9"/>
  <c r="Q18" i="9"/>
  <c r="Q6" i="9"/>
  <c r="L6" i="9"/>
  <c r="T6" i="9"/>
  <c r="T7" i="9"/>
  <c r="F7" i="9"/>
  <c r="K7" i="9"/>
  <c r="N15" i="9"/>
  <c r="K15" i="9"/>
  <c r="E15" i="9"/>
  <c r="T15" i="9"/>
  <c r="C8" i="9"/>
  <c r="B8" i="9"/>
  <c r="Q8" i="9"/>
  <c r="N8" i="9"/>
  <c r="O2" i="9"/>
  <c r="H2" i="9"/>
  <c r="P2" i="9"/>
  <c r="S2" i="9"/>
  <c r="D18" i="9"/>
  <c r="C18" i="9"/>
  <c r="M18" i="9"/>
  <c r="B18" i="9"/>
  <c r="G18" i="9"/>
  <c r="J6" i="9"/>
  <c r="D6" i="9"/>
  <c r="I6" i="9"/>
  <c r="E6" i="9"/>
  <c r="G7" i="9"/>
  <c r="C3" i="9"/>
  <c r="H8" i="9"/>
  <c r="M13" i="9"/>
  <c r="B2" i="9"/>
  <c r="K11" i="9"/>
  <c r="R18" i="9"/>
  <c r="S19" i="9"/>
  <c r="N21" i="9"/>
  <c r="E21" i="9"/>
  <c r="Q20" i="9"/>
  <c r="I20" i="9"/>
  <c r="D20" i="9"/>
  <c r="O17" i="9"/>
  <c r="F17" i="9"/>
  <c r="R16" i="9"/>
  <c r="J16" i="9"/>
  <c r="C16" i="9"/>
  <c r="O14" i="9"/>
  <c r="F14" i="9"/>
  <c r="Q12" i="9"/>
  <c r="I12" i="9"/>
  <c r="T9" i="9"/>
  <c r="N9" i="9"/>
  <c r="E9" i="9"/>
  <c r="O5" i="9"/>
  <c r="M7" i="9"/>
  <c r="B7" i="9"/>
  <c r="U15" i="9"/>
  <c r="E8" i="9"/>
  <c r="L18" i="9"/>
  <c r="P6" i="9"/>
  <c r="H10" i="9"/>
  <c r="N10" i="9"/>
  <c r="L3" i="9"/>
  <c r="O3" i="9"/>
  <c r="K13" i="9"/>
  <c r="M11" i="9"/>
  <c r="F11" i="9"/>
  <c r="I19" i="9"/>
  <c r="U19" i="9"/>
  <c r="M10" i="9"/>
  <c r="P10" i="9"/>
  <c r="C10" i="9"/>
  <c r="R3" i="9"/>
  <c r="U3" i="9"/>
  <c r="J3" i="9"/>
  <c r="P3" i="9"/>
  <c r="D13" i="9"/>
  <c r="U13" i="9"/>
  <c r="S13" i="9"/>
  <c r="L13" i="9"/>
  <c r="I11" i="9"/>
  <c r="O11" i="9"/>
  <c r="T11" i="9"/>
  <c r="Q11" i="9"/>
  <c r="F19" i="9"/>
  <c r="M19" i="9"/>
  <c r="B19" i="9"/>
  <c r="T10" i="9"/>
  <c r="G10" i="9"/>
  <c r="S7" i="9"/>
  <c r="J7" i="9"/>
  <c r="R15" i="9"/>
  <c r="K3" i="9"/>
  <c r="U8" i="9"/>
  <c r="P13" i="9"/>
  <c r="F2" i="9"/>
  <c r="C11" i="9"/>
  <c r="O18" i="9"/>
  <c r="M6" i="9"/>
  <c r="C6" i="9"/>
  <c r="G19" i="9"/>
  <c r="N19" i="9"/>
  <c r="F12" i="9"/>
  <c r="N11" i="9"/>
  <c r="B5" i="9"/>
  <c r="F20" i="9"/>
  <c r="D16" i="9"/>
  <c r="C2" i="9"/>
  <c r="B13" i="9"/>
  <c r="G17" i="9"/>
  <c r="U10" i="9"/>
  <c r="H15" i="9"/>
  <c r="K14" i="9"/>
  <c r="R6" i="9"/>
  <c r="M9" i="9"/>
  <c r="F6" i="9"/>
  <c r="J2" i="9"/>
  <c r="Q7" i="9"/>
  <c r="C20" i="9"/>
  <c r="I13" i="9"/>
  <c r="O8" i="9"/>
  <c r="P4" i="9"/>
  <c r="E2" i="9"/>
  <c r="L19" i="9"/>
  <c r="F18" i="9"/>
  <c r="T3" i="9"/>
  <c r="J21" i="9"/>
  <c r="S12" i="9"/>
  <c r="X4" i="19"/>
  <c r="L12" i="17" l="1"/>
  <c r="L15" i="17"/>
  <c r="L10" i="17"/>
  <c r="L8" i="17"/>
  <c r="L9" i="17"/>
  <c r="L5" i="17"/>
  <c r="L6" i="17"/>
  <c r="L13" i="17"/>
  <c r="L11" i="17"/>
  <c r="L14" i="17"/>
  <c r="L7" i="17"/>
  <c r="R16" i="17"/>
  <c r="L4" i="17"/>
  <c r="E16" i="17"/>
  <c r="G16" i="17"/>
  <c r="O15" i="17"/>
  <c r="P15" i="17" s="1"/>
  <c r="O8" i="17"/>
  <c r="P8" i="17" s="1"/>
  <c r="O7" i="17"/>
  <c r="P7" i="17" s="1"/>
  <c r="I8" i="17"/>
  <c r="J8" i="17" s="1"/>
  <c r="O9" i="17"/>
  <c r="P9" i="17" s="1"/>
  <c r="I10" i="17"/>
  <c r="J10" i="17" s="1"/>
  <c r="I7" i="17"/>
  <c r="J7" i="17" s="1"/>
  <c r="I14" i="17"/>
  <c r="J14" i="17" s="1"/>
  <c r="O10" i="17"/>
  <c r="P10" i="17" s="1"/>
  <c r="O14" i="17"/>
  <c r="P14" i="17" s="1"/>
  <c r="O12" i="17"/>
  <c r="P12" i="17" s="1"/>
  <c r="I15" i="17"/>
  <c r="J15" i="17" s="1"/>
  <c r="I6" i="17"/>
  <c r="J6" i="17" s="1"/>
  <c r="I12" i="17"/>
  <c r="J12" i="17" s="1"/>
  <c r="I9" i="17"/>
  <c r="J9" i="17" s="1"/>
  <c r="I13" i="17"/>
  <c r="J13" i="17" s="1"/>
  <c r="M4" i="23"/>
  <c r="J4" i="23"/>
  <c r="I4" i="23" s="1"/>
  <c r="I11" i="23"/>
  <c r="I43" i="23"/>
  <c r="I87" i="23"/>
  <c r="I148" i="23"/>
  <c r="I170" i="23"/>
  <c r="I198" i="23"/>
  <c r="I234" i="23"/>
  <c r="I5" i="23"/>
  <c r="I25" i="23"/>
  <c r="I57" i="23"/>
  <c r="I123" i="23"/>
  <c r="I171" i="23"/>
  <c r="I185" i="23"/>
  <c r="I230" i="23"/>
  <c r="I262" i="23"/>
  <c r="I15" i="23"/>
  <c r="I47" i="23"/>
  <c r="I95" i="23"/>
  <c r="I151" i="23"/>
  <c r="I166" i="23"/>
  <c r="I186" i="23"/>
  <c r="I226" i="23"/>
  <c r="I258" i="23"/>
  <c r="I282" i="23"/>
  <c r="I29" i="23"/>
  <c r="I61" i="23"/>
  <c r="I115" i="23"/>
  <c r="I164" i="23"/>
  <c r="I187" i="23"/>
  <c r="I224" i="23"/>
  <c r="I298" i="23"/>
  <c r="I330" i="23"/>
  <c r="I369" i="23"/>
  <c r="I460" i="23"/>
  <c r="I487" i="23"/>
  <c r="I519" i="23"/>
  <c r="I283" i="23"/>
  <c r="I315" i="23"/>
  <c r="I346" i="23"/>
  <c r="I367" i="23"/>
  <c r="I454" i="23"/>
  <c r="I483" i="23"/>
  <c r="I238" i="23"/>
  <c r="I295" i="23"/>
  <c r="I327" i="23"/>
  <c r="I365" i="23"/>
  <c r="I455" i="23"/>
  <c r="I474" i="23"/>
  <c r="I500" i="23"/>
  <c r="I270" i="23"/>
  <c r="I302" i="23"/>
  <c r="I334" i="23"/>
  <c r="I363" i="23"/>
  <c r="I459" i="23"/>
  <c r="I480" i="23"/>
  <c r="I535" i="23"/>
  <c r="I551" i="23"/>
  <c r="I567" i="23"/>
  <c r="I583" i="23"/>
  <c r="I599" i="23"/>
  <c r="I616" i="23"/>
  <c r="I520" i="23"/>
  <c r="I536" i="23"/>
  <c r="I552" i="23"/>
  <c r="I568" i="23"/>
  <c r="I584" i="23"/>
  <c r="I600" i="23"/>
  <c r="I617" i="23"/>
  <c r="I515" i="23"/>
  <c r="I532" i="23"/>
  <c r="I548" i="23"/>
  <c r="I564" i="23"/>
  <c r="I580" i="23"/>
  <c r="I596" i="23"/>
  <c r="I609" i="23"/>
  <c r="I482" i="23"/>
  <c r="I442" i="23"/>
  <c r="I368" i="23"/>
  <c r="I336" i="23"/>
  <c r="I309" i="23"/>
  <c r="I276" i="23"/>
  <c r="I502" i="23"/>
  <c r="I461" i="23"/>
  <c r="I437" i="23"/>
  <c r="I422" i="23"/>
  <c r="I414" i="23"/>
  <c r="I406" i="23"/>
  <c r="I398" i="23"/>
  <c r="I390" i="23"/>
  <c r="I382" i="23"/>
  <c r="I362" i="23"/>
  <c r="I313" i="23"/>
  <c r="I281" i="23"/>
  <c r="I506" i="23"/>
  <c r="I473" i="23"/>
  <c r="I431" i="23"/>
  <c r="I344" i="23"/>
  <c r="I333" i="23"/>
  <c r="I301" i="23"/>
  <c r="I261" i="23"/>
  <c r="I494" i="23"/>
  <c r="I453" i="23"/>
  <c r="I439" i="23"/>
  <c r="I423" i="23"/>
  <c r="I415" i="23"/>
  <c r="I407" i="23"/>
  <c r="I399" i="23"/>
  <c r="I391" i="23"/>
  <c r="I383" i="23"/>
  <c r="I366" i="23"/>
  <c r="I328" i="23"/>
  <c r="I296" i="23"/>
  <c r="I213" i="23"/>
  <c r="I193" i="23"/>
  <c r="I161" i="23"/>
  <c r="I124" i="23"/>
  <c r="I106" i="23"/>
  <c r="I85" i="23"/>
  <c r="I58" i="23"/>
  <c r="I26" i="23"/>
  <c r="I256" i="23"/>
  <c r="I223" i="23"/>
  <c r="I153" i="23"/>
  <c r="I134" i="23"/>
  <c r="I113" i="23"/>
  <c r="I88" i="23"/>
  <c r="I70" i="23"/>
  <c r="I44" i="23"/>
  <c r="I268" i="23"/>
  <c r="I237" i="23"/>
  <c r="I209" i="23"/>
  <c r="I192" i="23"/>
  <c r="I157" i="23"/>
  <c r="I130" i="23"/>
  <c r="I109" i="23"/>
  <c r="I84" i="23"/>
  <c r="I66" i="23"/>
  <c r="I38" i="23"/>
  <c r="I272" i="23"/>
  <c r="I241" i="23"/>
  <c r="I203" i="23"/>
  <c r="I150" i="23"/>
  <c r="I128" i="23"/>
  <c r="I110" i="23"/>
  <c r="I89" i="23"/>
  <c r="I64" i="23"/>
  <c r="I32" i="23"/>
  <c r="I516" i="23"/>
  <c r="I530" i="23"/>
  <c r="I546" i="23"/>
  <c r="I562" i="23"/>
  <c r="I578" i="23"/>
  <c r="I594" i="23"/>
  <c r="I613" i="23"/>
  <c r="I618" i="23"/>
  <c r="I19" i="23"/>
  <c r="I51" i="23"/>
  <c r="I103" i="23"/>
  <c r="I159" i="23"/>
  <c r="I176" i="23"/>
  <c r="I206" i="23"/>
  <c r="I239" i="23"/>
  <c r="I9" i="23"/>
  <c r="I33" i="23"/>
  <c r="I75" i="23"/>
  <c r="I139" i="23"/>
  <c r="I174" i="23"/>
  <c r="I204" i="23"/>
  <c r="I235" i="23"/>
  <c r="I265" i="23"/>
  <c r="I23" i="23"/>
  <c r="I55" i="23"/>
  <c r="I111" i="23"/>
  <c r="I155" i="23"/>
  <c r="I172" i="23"/>
  <c r="I202" i="23"/>
  <c r="I231" i="23"/>
  <c r="I263" i="23"/>
  <c r="I8" i="23"/>
  <c r="I37" i="23"/>
  <c r="I67" i="23"/>
  <c r="I131" i="23"/>
  <c r="I175" i="23"/>
  <c r="I200" i="23"/>
  <c r="I227" i="23"/>
  <c r="I303" i="23"/>
  <c r="I350" i="23"/>
  <c r="I377" i="23"/>
  <c r="I463" i="23"/>
  <c r="I492" i="23"/>
  <c r="I524" i="23"/>
  <c r="I294" i="23"/>
  <c r="I326" i="23"/>
  <c r="I351" i="23"/>
  <c r="I375" i="23"/>
  <c r="I464" i="23"/>
  <c r="I488" i="23"/>
  <c r="I259" i="23"/>
  <c r="I306" i="23"/>
  <c r="I340" i="23"/>
  <c r="I373" i="23"/>
  <c r="I458" i="23"/>
  <c r="I479" i="23"/>
  <c r="I511" i="23"/>
  <c r="I279" i="23"/>
  <c r="I307" i="23"/>
  <c r="I338" i="23"/>
  <c r="I371" i="23"/>
  <c r="I462" i="23"/>
  <c r="I489" i="23"/>
  <c r="I540" i="23"/>
  <c r="I556" i="23"/>
  <c r="I572" i="23"/>
  <c r="I588" i="23"/>
  <c r="I603" i="23"/>
  <c r="I619" i="23"/>
  <c r="I522" i="23"/>
  <c r="I538" i="23"/>
  <c r="I554" i="23"/>
  <c r="I570" i="23"/>
  <c r="I586" i="23"/>
  <c r="I604" i="23"/>
  <c r="I491" i="23"/>
  <c r="I518" i="23"/>
  <c r="I534" i="23"/>
  <c r="I550" i="23"/>
  <c r="I566" i="23"/>
  <c r="I582" i="23"/>
  <c r="I598" i="23"/>
  <c r="I612" i="23"/>
  <c r="I465" i="23"/>
  <c r="I434" i="23"/>
  <c r="I360" i="23"/>
  <c r="I332" i="23"/>
  <c r="I300" i="23"/>
  <c r="I252" i="23"/>
  <c r="I493" i="23"/>
  <c r="I445" i="23"/>
  <c r="I435" i="23"/>
  <c r="I420" i="23"/>
  <c r="I412" i="23"/>
  <c r="I404" i="23"/>
  <c r="I396" i="23"/>
  <c r="I388" i="23"/>
  <c r="I380" i="23"/>
  <c r="I349" i="23"/>
  <c r="I304" i="23"/>
  <c r="I269" i="23"/>
  <c r="I497" i="23"/>
  <c r="I457" i="23"/>
  <c r="I372" i="23"/>
  <c r="I339" i="23"/>
  <c r="I324" i="23"/>
  <c r="I292" i="23"/>
  <c r="I517" i="23"/>
  <c r="I485" i="23"/>
  <c r="I446" i="23"/>
  <c r="I436" i="23"/>
  <c r="I421" i="23"/>
  <c r="I413" i="23"/>
  <c r="I405" i="23"/>
  <c r="I397" i="23"/>
  <c r="I389" i="23"/>
  <c r="I381" i="23"/>
  <c r="I358" i="23"/>
  <c r="I321" i="23"/>
  <c r="I289" i="23"/>
  <c r="I205" i="23"/>
  <c r="I191" i="23"/>
  <c r="I140" i="23"/>
  <c r="I122" i="23"/>
  <c r="I101" i="23"/>
  <c r="I76" i="23"/>
  <c r="I50" i="23"/>
  <c r="I18" i="23"/>
  <c r="I249" i="23"/>
  <c r="I215" i="23"/>
  <c r="I149" i="23"/>
  <c r="I129" i="23"/>
  <c r="I104" i="23"/>
  <c r="I86" i="23"/>
  <c r="I65" i="23"/>
  <c r="I36" i="23"/>
  <c r="I260" i="23"/>
  <c r="I228" i="23"/>
  <c r="I201" i="23"/>
  <c r="I190" i="23"/>
  <c r="I146" i="23"/>
  <c r="I125" i="23"/>
  <c r="I100" i="23"/>
  <c r="I82" i="23"/>
  <c r="I62" i="23"/>
  <c r="I30" i="23"/>
  <c r="I264" i="23"/>
  <c r="I232" i="23"/>
  <c r="I173" i="23"/>
  <c r="I144" i="23"/>
  <c r="I126" i="23"/>
  <c r="I105" i="23"/>
  <c r="I80" i="23"/>
  <c r="I56" i="23"/>
  <c r="I24" i="23"/>
  <c r="I521" i="23"/>
  <c r="I537" i="23"/>
  <c r="I553" i="23"/>
  <c r="I569" i="23"/>
  <c r="I585" i="23"/>
  <c r="I602" i="23"/>
  <c r="I27" i="23"/>
  <c r="I59" i="23"/>
  <c r="I119" i="23"/>
  <c r="I162" i="23"/>
  <c r="I180" i="23"/>
  <c r="I214" i="23"/>
  <c r="I250" i="23"/>
  <c r="I12" i="23"/>
  <c r="I41" i="23"/>
  <c r="I91" i="23"/>
  <c r="I160" i="23"/>
  <c r="I177" i="23"/>
  <c r="I212" i="23"/>
  <c r="I246" i="23"/>
  <c r="I7" i="23"/>
  <c r="I31" i="23"/>
  <c r="I63" i="23"/>
  <c r="I127" i="23"/>
  <c r="I158" i="23"/>
  <c r="I178" i="23"/>
  <c r="I210" i="23"/>
  <c r="I242" i="23"/>
  <c r="I266" i="23"/>
  <c r="I13" i="23"/>
  <c r="I45" i="23"/>
  <c r="I83" i="23"/>
  <c r="I147" i="23"/>
  <c r="I179" i="23"/>
  <c r="I208" i="23"/>
  <c r="I274" i="23"/>
  <c r="I314" i="23"/>
  <c r="I355" i="23"/>
  <c r="I428" i="23"/>
  <c r="I466" i="23"/>
  <c r="I503" i="23"/>
  <c r="I254" i="23"/>
  <c r="I299" i="23"/>
  <c r="I331" i="23"/>
  <c r="I356" i="23"/>
  <c r="I426" i="23"/>
  <c r="I467" i="23"/>
  <c r="I499" i="23"/>
  <c r="I278" i="23"/>
  <c r="I311" i="23"/>
  <c r="I347" i="23"/>
  <c r="I432" i="23"/>
  <c r="I468" i="23"/>
  <c r="I484" i="23"/>
  <c r="I243" i="23"/>
  <c r="I286" i="23"/>
  <c r="I318" i="23"/>
  <c r="I343" i="23"/>
  <c r="I430" i="23"/>
  <c r="I472" i="23"/>
  <c r="I526" i="23"/>
  <c r="I542" i="23"/>
  <c r="I558" i="23"/>
  <c r="I574" i="23"/>
  <c r="I590" i="23"/>
  <c r="I607" i="23"/>
  <c r="I507" i="23"/>
  <c r="I529" i="23"/>
  <c r="I545" i="23"/>
  <c r="I561" i="23"/>
  <c r="I577" i="23"/>
  <c r="I593" i="23"/>
  <c r="I608" i="23"/>
  <c r="I498" i="23"/>
  <c r="I525" i="23"/>
  <c r="I541" i="23"/>
  <c r="I557" i="23"/>
  <c r="I573" i="23"/>
  <c r="I589" i="23"/>
  <c r="I601" i="23"/>
  <c r="I615" i="23"/>
  <c r="I449" i="23"/>
  <c r="I427" i="23"/>
  <c r="I352" i="23"/>
  <c r="I325" i="23"/>
  <c r="I293" i="23"/>
  <c r="I229" i="23"/>
  <c r="I486" i="23"/>
  <c r="I443" i="23"/>
  <c r="I429" i="23"/>
  <c r="I418" i="23"/>
  <c r="I410" i="23"/>
  <c r="I402" i="23"/>
  <c r="I394" i="23"/>
  <c r="I386" i="23"/>
  <c r="I378" i="23"/>
  <c r="I329" i="23"/>
  <c r="I297" i="23"/>
  <c r="I245" i="23"/>
  <c r="I490" i="23"/>
  <c r="I448" i="23"/>
  <c r="I364" i="23"/>
  <c r="I337" i="23"/>
  <c r="I317" i="23"/>
  <c r="I285" i="23"/>
  <c r="I510" i="23"/>
  <c r="I478" i="23"/>
  <c r="I444" i="23"/>
  <c r="I433" i="23"/>
  <c r="I419" i="23"/>
  <c r="I411" i="23"/>
  <c r="I403" i="23"/>
  <c r="I395" i="23"/>
  <c r="I387" i="23"/>
  <c r="I379" i="23"/>
  <c r="I348" i="23"/>
  <c r="I312" i="23"/>
  <c r="I236" i="23"/>
  <c r="I197" i="23"/>
  <c r="I189" i="23"/>
  <c r="I138" i="23"/>
  <c r="I117" i="23"/>
  <c r="I92" i="23"/>
  <c r="I74" i="23"/>
  <c r="I42" i="23"/>
  <c r="I280" i="23"/>
  <c r="I240" i="23"/>
  <c r="I207" i="23"/>
  <c r="I145" i="23"/>
  <c r="I120" i="23"/>
  <c r="I102" i="23"/>
  <c r="I81" i="23"/>
  <c r="I60" i="23"/>
  <c r="I28" i="23"/>
  <c r="I253" i="23"/>
  <c r="I225" i="23"/>
  <c r="I196" i="23"/>
  <c r="I188" i="23"/>
  <c r="I141" i="23"/>
  <c r="I116" i="23"/>
  <c r="I98" i="23"/>
  <c r="I77" i="23"/>
  <c r="I54" i="23"/>
  <c r="I22" i="23"/>
  <c r="I257" i="23"/>
  <c r="I219" i="23"/>
  <c r="I154" i="23"/>
  <c r="I142" i="23"/>
  <c r="I121" i="23"/>
  <c r="I96" i="23"/>
  <c r="I78" i="23"/>
  <c r="I48" i="23"/>
  <c r="I16" i="23"/>
  <c r="I523" i="23"/>
  <c r="I539" i="23"/>
  <c r="I555" i="23"/>
  <c r="I571" i="23"/>
  <c r="I587" i="23"/>
  <c r="I606" i="23"/>
  <c r="I505" i="23"/>
  <c r="I35" i="23"/>
  <c r="I71" i="23"/>
  <c r="I135" i="23"/>
  <c r="I167" i="23"/>
  <c r="I184" i="23"/>
  <c r="I222" i="23"/>
  <c r="I255" i="23"/>
  <c r="I17" i="23"/>
  <c r="I49" i="23"/>
  <c r="I107" i="23"/>
  <c r="I168" i="23"/>
  <c r="I181" i="23"/>
  <c r="I220" i="23"/>
  <c r="I251" i="23"/>
  <c r="I10" i="23"/>
  <c r="I39" i="23"/>
  <c r="I79" i="23"/>
  <c r="I143" i="23"/>
  <c r="I163" i="23"/>
  <c r="I182" i="23"/>
  <c r="I218" i="23"/>
  <c r="I247" i="23"/>
  <c r="I271" i="23"/>
  <c r="I21" i="23"/>
  <c r="I53" i="23"/>
  <c r="I99" i="23"/>
  <c r="I156" i="23"/>
  <c r="I183" i="23"/>
  <c r="I216" i="23"/>
  <c r="I287" i="23"/>
  <c r="I319" i="23"/>
  <c r="I361" i="23"/>
  <c r="I450" i="23"/>
  <c r="I476" i="23"/>
  <c r="I508" i="23"/>
  <c r="I275" i="23"/>
  <c r="I310" i="23"/>
  <c r="I342" i="23"/>
  <c r="I359" i="23"/>
  <c r="I451" i="23"/>
  <c r="I470" i="23"/>
  <c r="I504" i="23"/>
  <c r="I290" i="23"/>
  <c r="I322" i="23"/>
  <c r="I357" i="23"/>
  <c r="I452" i="23"/>
  <c r="I471" i="23"/>
  <c r="I495" i="23"/>
  <c r="I267" i="23"/>
  <c r="I291" i="23"/>
  <c r="I323" i="23"/>
  <c r="I354" i="23"/>
  <c r="I456" i="23"/>
  <c r="I475" i="23"/>
  <c r="I533" i="23"/>
  <c r="I549" i="23"/>
  <c r="I565" i="23"/>
  <c r="I581" i="23"/>
  <c r="I597" i="23"/>
  <c r="I611" i="23"/>
  <c r="I514" i="23"/>
  <c r="I531" i="23"/>
  <c r="I547" i="23"/>
  <c r="I563" i="23"/>
  <c r="I579" i="23"/>
  <c r="I595" i="23"/>
  <c r="I614" i="23"/>
  <c r="I512" i="23"/>
  <c r="I527" i="23"/>
  <c r="I543" i="23"/>
  <c r="I559" i="23"/>
  <c r="I575" i="23"/>
  <c r="I591" i="23"/>
  <c r="I605" i="23"/>
  <c r="I620" i="23"/>
  <c r="I447" i="23"/>
  <c r="I376" i="23"/>
  <c r="I345" i="23"/>
  <c r="I316" i="23"/>
  <c r="I284" i="23"/>
  <c r="I509" i="23"/>
  <c r="I477" i="23"/>
  <c r="I440" i="23"/>
  <c r="I424" i="23"/>
  <c r="I416" i="23"/>
  <c r="I408" i="23"/>
  <c r="I400" i="23"/>
  <c r="I392" i="23"/>
  <c r="I384" i="23"/>
  <c r="I370" i="23"/>
  <c r="I320" i="23"/>
  <c r="I288" i="23"/>
  <c r="I513" i="23"/>
  <c r="I481" i="23"/>
  <c r="I438" i="23"/>
  <c r="I353" i="23"/>
  <c r="I335" i="23"/>
  <c r="I308" i="23"/>
  <c r="I277" i="23"/>
  <c r="I501" i="23"/>
  <c r="I469" i="23"/>
  <c r="I441" i="23"/>
  <c r="I425" i="23"/>
  <c r="I417" i="23"/>
  <c r="I409" i="23"/>
  <c r="I401" i="23"/>
  <c r="I393" i="23"/>
  <c r="I385" i="23"/>
  <c r="I374" i="23"/>
  <c r="I341" i="23"/>
  <c r="I305" i="23"/>
  <c r="I221" i="23"/>
  <c r="I195" i="23"/>
  <c r="I169" i="23"/>
  <c r="I133" i="23"/>
  <c r="I108" i="23"/>
  <c r="I90" i="23"/>
  <c r="I69" i="23"/>
  <c r="I34" i="23"/>
  <c r="I273" i="23"/>
  <c r="I233" i="23"/>
  <c r="I199" i="23"/>
  <c r="I136" i="23"/>
  <c r="I118" i="23"/>
  <c r="I97" i="23"/>
  <c r="I72" i="23"/>
  <c r="I52" i="23"/>
  <c r="I20" i="23"/>
  <c r="I244" i="23"/>
  <c r="I217" i="23"/>
  <c r="I194" i="23"/>
  <c r="I165" i="23"/>
  <c r="I132" i="23"/>
  <c r="I114" i="23"/>
  <c r="I93" i="23"/>
  <c r="I68" i="23"/>
  <c r="I46" i="23"/>
  <c r="I14" i="23"/>
  <c r="I248" i="23"/>
  <c r="I211" i="23"/>
  <c r="I152" i="23"/>
  <c r="I137" i="23"/>
  <c r="I112" i="23"/>
  <c r="I94" i="23"/>
  <c r="I73" i="23"/>
  <c r="I40" i="23"/>
  <c r="I496" i="23"/>
  <c r="I528" i="23"/>
  <c r="I544" i="23"/>
  <c r="I560" i="23"/>
  <c r="I576" i="23"/>
  <c r="I592" i="23"/>
  <c r="I610" i="23"/>
  <c r="M461" i="23"/>
  <c r="I5" i="17"/>
  <c r="J5" i="17" s="1"/>
  <c r="M298" i="23"/>
  <c r="M7" i="23"/>
  <c r="M231" i="23"/>
  <c r="I11" i="17"/>
  <c r="J11" i="17" s="1"/>
  <c r="M47" i="23"/>
  <c r="L16" i="17"/>
  <c r="M561" i="23"/>
  <c r="F561" i="23" s="1"/>
  <c r="M61" i="23"/>
  <c r="M174" i="23"/>
  <c r="M285" i="23"/>
  <c r="M316" i="23"/>
  <c r="M324" i="23"/>
  <c r="M329" i="23"/>
  <c r="M16" i="23"/>
  <c r="M178" i="23"/>
  <c r="M320" i="23"/>
  <c r="M357" i="23"/>
  <c r="M338" i="23"/>
  <c r="M359" i="23"/>
  <c r="M399" i="23"/>
  <c r="M507" i="23"/>
  <c r="M117" i="23"/>
  <c r="M213" i="23"/>
  <c r="M244" i="23"/>
  <c r="M276" i="23"/>
  <c r="M292" i="23"/>
  <c r="M510" i="23"/>
  <c r="M156" i="23"/>
  <c r="M251" i="23"/>
  <c r="M401" i="23"/>
  <c r="M508" i="23"/>
  <c r="M252" i="23"/>
  <c r="M310" i="23"/>
  <c r="M419" i="23"/>
  <c r="M430" i="23"/>
  <c r="M523" i="23"/>
  <c r="M570" i="23"/>
  <c r="M578" i="23"/>
  <c r="M592" i="23"/>
  <c r="M569" i="23"/>
  <c r="J6" i="23"/>
  <c r="M6" i="23"/>
  <c r="M12" i="23"/>
  <c r="M139" i="23"/>
  <c r="M245" i="23"/>
  <c r="M261" i="23"/>
  <c r="M277" i="23"/>
  <c r="M345" i="23"/>
  <c r="M39" i="23"/>
  <c r="M62" i="23"/>
  <c r="M24" i="23"/>
  <c r="M90" i="23"/>
  <c r="M103" i="23"/>
  <c r="M122" i="23"/>
  <c r="M249" i="23"/>
  <c r="M328" i="23"/>
  <c r="M45" i="23"/>
  <c r="M121" i="23"/>
  <c r="M248" i="23"/>
  <c r="M354" i="23"/>
  <c r="M480" i="23"/>
  <c r="M224" i="23"/>
  <c r="M318" i="23"/>
  <c r="M431" i="23"/>
  <c r="M505" i="23"/>
  <c r="M129" i="23"/>
  <c r="M220" i="23"/>
  <c r="M421" i="23"/>
  <c r="M479" i="23"/>
  <c r="M43" i="23"/>
  <c r="M513" i="23"/>
  <c r="M597" i="23"/>
  <c r="M564" i="23"/>
  <c r="M580" i="23"/>
  <c r="M583" i="23"/>
  <c r="M36" i="23"/>
  <c r="M102" i="23"/>
  <c r="M171" i="23"/>
  <c r="M211" i="23"/>
  <c r="M242" i="23"/>
  <c r="M393" i="23"/>
  <c r="M11" i="23"/>
  <c r="M21" i="23"/>
  <c r="M238" i="23"/>
  <c r="M241" i="23"/>
  <c r="M464" i="23"/>
  <c r="M80" i="23"/>
  <c r="M133" i="23"/>
  <c r="M197" i="23"/>
  <c r="M355" i="23"/>
  <c r="M473" i="23"/>
  <c r="M481" i="23"/>
  <c r="M92" i="23"/>
  <c r="M145" i="23"/>
  <c r="M188" i="23"/>
  <c r="M288" i="23"/>
  <c r="M314" i="23"/>
  <c r="M429" i="23"/>
  <c r="M558" i="23"/>
  <c r="M537" i="23"/>
  <c r="M544" i="23"/>
  <c r="M68" i="23"/>
  <c r="M166" i="23"/>
  <c r="M219" i="23"/>
  <c r="M227" i="23"/>
  <c r="M353" i="23"/>
  <c r="M380" i="23"/>
  <c r="M385" i="23"/>
  <c r="M44" i="23"/>
  <c r="M53" i="23"/>
  <c r="M87" i="23"/>
  <c r="M130" i="23"/>
  <c r="M215" i="23"/>
  <c r="M265" i="23"/>
  <c r="M273" i="23"/>
  <c r="M325" i="23"/>
  <c r="M217" i="23"/>
  <c r="M291" i="23"/>
  <c r="M343" i="23"/>
  <c r="M452" i="23"/>
  <c r="M439" i="23"/>
  <c r="M124" i="23"/>
  <c r="M394" i="23"/>
  <c r="M487" i="23"/>
  <c r="M51" i="23"/>
  <c r="M268" i="23"/>
  <c r="M443" i="23"/>
  <c r="M454" i="23"/>
  <c r="M485" i="23"/>
  <c r="M542" i="23"/>
  <c r="M75" i="23"/>
  <c r="M222" i="23"/>
  <c r="M253" i="23"/>
  <c r="M340" i="23"/>
  <c r="M95" i="23"/>
  <c r="M146" i="23"/>
  <c r="M312" i="23"/>
  <c r="M381" i="23"/>
  <c r="M212" i="23"/>
  <c r="M259" i="23"/>
  <c r="M296" i="23"/>
  <c r="M160" i="23"/>
  <c r="M181" i="23"/>
  <c r="M366" i="23"/>
  <c r="M407" i="23"/>
  <c r="M465" i="23"/>
  <c r="M502" i="23"/>
  <c r="M48" i="23"/>
  <c r="M113" i="23"/>
  <c r="M383" i="23"/>
  <c r="M141" i="23"/>
  <c r="M342" i="23"/>
  <c r="M533" i="23"/>
  <c r="M534" i="23"/>
  <c r="M600" i="23"/>
  <c r="M619" i="23"/>
  <c r="M590" i="23"/>
  <c r="M18" i="23"/>
  <c r="M23" i="23"/>
  <c r="M54" i="23"/>
  <c r="M52" i="23"/>
  <c r="M135" i="23"/>
  <c r="M183" i="23"/>
  <c r="M199" i="23"/>
  <c r="M246" i="23"/>
  <c r="M317" i="23"/>
  <c r="M352" i="23"/>
  <c r="M472" i="23"/>
  <c r="M496" i="23"/>
  <c r="M85" i="23"/>
  <c r="M418" i="23"/>
  <c r="M193" i="23"/>
  <c r="M235" i="23"/>
  <c r="M398" i="23"/>
  <c r="M413" i="23"/>
  <c r="M189" i="23"/>
  <c r="M315" i="23"/>
  <c r="M521" i="23"/>
  <c r="M565" i="23"/>
  <c r="M602" i="23"/>
  <c r="M546" i="23"/>
  <c r="M554" i="23"/>
  <c r="M549" i="23"/>
  <c r="G461" i="23"/>
  <c r="O6" i="17"/>
  <c r="P6" i="17" s="1"/>
  <c r="O11" i="17"/>
  <c r="P11" i="17" s="1"/>
  <c r="M41" i="23"/>
  <c r="M195" i="23"/>
  <c r="M313" i="23"/>
  <c r="M25" i="23"/>
  <c r="M42" i="23"/>
  <c r="M57" i="23"/>
  <c r="M71" i="23"/>
  <c r="M119" i="23"/>
  <c r="M143" i="23"/>
  <c r="M194" i="23"/>
  <c r="M202" i="23"/>
  <c r="M289" i="23"/>
  <c r="M349" i="23"/>
  <c r="M137" i="23"/>
  <c r="M391" i="23"/>
  <c r="M412" i="23"/>
  <c r="M467" i="23"/>
  <c r="M38" i="23"/>
  <c r="M450" i="23"/>
  <c r="M478" i="23"/>
  <c r="M97" i="23"/>
  <c r="M172" i="23"/>
  <c r="M256" i="23"/>
  <c r="M437" i="23"/>
  <c r="M136" i="23"/>
  <c r="M374" i="23"/>
  <c r="M529" i="23"/>
  <c r="M563" i="23"/>
  <c r="M551" i="23"/>
  <c r="M622" i="23"/>
  <c r="M604" i="23"/>
  <c r="M17" i="23"/>
  <c r="M20" i="23"/>
  <c r="M118" i="23"/>
  <c r="M190" i="23"/>
  <c r="M348" i="23"/>
  <c r="M372" i="23"/>
  <c r="M162" i="23"/>
  <c r="M309" i="23"/>
  <c r="M63" i="23"/>
  <c r="M169" i="23"/>
  <c r="M196" i="23"/>
  <c r="M112" i="23"/>
  <c r="M149" i="23"/>
  <c r="M334" i="23"/>
  <c r="M415" i="23"/>
  <c r="M434" i="23"/>
  <c r="M531" i="23"/>
  <c r="M530" i="23"/>
  <c r="M584" i="23"/>
  <c r="M587" i="23"/>
  <c r="M608" i="23"/>
  <c r="M566" i="23"/>
  <c r="M582" i="23"/>
  <c r="M536" i="23"/>
  <c r="M607" i="23"/>
  <c r="M147" i="23"/>
  <c r="M155" i="23"/>
  <c r="M179" i="23"/>
  <c r="M237" i="23"/>
  <c r="M250" i="23"/>
  <c r="M293" i="23"/>
  <c r="M337" i="23"/>
  <c r="M377" i="23"/>
  <c r="M5" i="23"/>
  <c r="M34" i="23"/>
  <c r="M69" i="23"/>
  <c r="M26" i="23"/>
  <c r="M40" i="23"/>
  <c r="M186" i="23"/>
  <c r="M132" i="23"/>
  <c r="M96" i="23"/>
  <c r="M128" i="23"/>
  <c r="M371" i="23"/>
  <c r="M423" i="23"/>
  <c r="M30" i="23"/>
  <c r="M240" i="23"/>
  <c r="M330" i="23"/>
  <c r="M378" i="23"/>
  <c r="M120" i="23"/>
  <c r="M395" i="23"/>
  <c r="M482" i="23"/>
  <c r="M525" i="23"/>
  <c r="M518" i="23"/>
  <c r="M555" i="23"/>
  <c r="M540" i="23"/>
  <c r="M553" i="23"/>
  <c r="M603" i="23"/>
  <c r="M611" i="23"/>
  <c r="M559" i="23"/>
  <c r="M601" i="23"/>
  <c r="M541" i="23"/>
  <c r="M33" i="23"/>
  <c r="M158" i="23"/>
  <c r="M266" i="23"/>
  <c r="M14" i="23"/>
  <c r="M59" i="23"/>
  <c r="M32" i="23"/>
  <c r="M106" i="23"/>
  <c r="M278" i="23"/>
  <c r="M281" i="23"/>
  <c r="M84" i="23"/>
  <c r="M180" i="23"/>
  <c r="M228" i="23"/>
  <c r="M232" i="23"/>
  <c r="M386" i="23"/>
  <c r="M420" i="23"/>
  <c r="M28" i="23"/>
  <c r="M66" i="23"/>
  <c r="M101" i="23"/>
  <c r="M192" i="23"/>
  <c r="M208" i="23"/>
  <c r="M307" i="23"/>
  <c r="M339" i="23"/>
  <c r="M442" i="23"/>
  <c r="M447" i="23"/>
  <c r="M462" i="23"/>
  <c r="M58" i="23"/>
  <c r="M76" i="23"/>
  <c r="M177" i="23"/>
  <c r="M267" i="23"/>
  <c r="M463" i="23"/>
  <c r="M168" i="23"/>
  <c r="M184" i="23"/>
  <c r="M247" i="23"/>
  <c r="M406" i="23"/>
  <c r="M446" i="23"/>
  <c r="M562" i="23"/>
  <c r="M594" i="23"/>
  <c r="M585" i="23"/>
  <c r="M187" i="23"/>
  <c r="M269" i="23"/>
  <c r="M274" i="23"/>
  <c r="M369" i="23"/>
  <c r="M27" i="23"/>
  <c r="M55" i="23"/>
  <c r="M175" i="23"/>
  <c r="M270" i="23"/>
  <c r="M311" i="23"/>
  <c r="M433" i="23"/>
  <c r="M475" i="23"/>
  <c r="M499" i="23"/>
  <c r="M271" i="23"/>
  <c r="M404" i="23"/>
  <c r="M410" i="23"/>
  <c r="M497" i="23"/>
  <c r="M81" i="23"/>
  <c r="M456" i="23"/>
  <c r="M295" i="23"/>
  <c r="M299" i="23"/>
  <c r="M331" i="23"/>
  <c r="M379" i="23"/>
  <c r="M427" i="23"/>
  <c r="M498" i="23"/>
  <c r="M568" i="23"/>
  <c r="M577" i="23"/>
  <c r="M609" i="23"/>
  <c r="M552" i="23"/>
  <c r="M599" i="23"/>
  <c r="M49" i="23"/>
  <c r="M142" i="23"/>
  <c r="M230" i="23"/>
  <c r="M300" i="23"/>
  <c r="M10" i="23"/>
  <c r="M74" i="23"/>
  <c r="M98" i="23"/>
  <c r="M170" i="23"/>
  <c r="M286" i="23"/>
  <c r="M304" i="23"/>
  <c r="M405" i="23"/>
  <c r="M35" i="23"/>
  <c r="M396" i="23"/>
  <c r="M515" i="23"/>
  <c r="M255" i="23"/>
  <c r="M426" i="23"/>
  <c r="M455" i="23"/>
  <c r="M93" i="23"/>
  <c r="M422" i="23"/>
  <c r="M517" i="23"/>
  <c r="M610" i="23"/>
  <c r="M520" i="23"/>
  <c r="M598" i="23"/>
  <c r="M606" i="23"/>
  <c r="M575" i="23"/>
  <c r="M588" i="23"/>
  <c r="M70" i="23"/>
  <c r="M198" i="23"/>
  <c r="M388" i="23"/>
  <c r="M79" i="23"/>
  <c r="M154" i="23"/>
  <c r="M167" i="23"/>
  <c r="M262" i="23"/>
  <c r="M294" i="23"/>
  <c r="M301" i="23"/>
  <c r="M368" i="23"/>
  <c r="M373" i="23"/>
  <c r="M72" i="23"/>
  <c r="M148" i="23"/>
  <c r="M165" i="23"/>
  <c r="M239" i="23"/>
  <c r="M458" i="23"/>
  <c r="M489" i="23"/>
  <c r="M453" i="23"/>
  <c r="M492" i="23"/>
  <c r="M104" i="23"/>
  <c r="M263" i="23"/>
  <c r="M347" i="23"/>
  <c r="M466" i="23"/>
  <c r="M474" i="23"/>
  <c r="M490" i="23"/>
  <c r="M509" i="23"/>
  <c r="M527" i="23"/>
  <c r="M571" i="23"/>
  <c r="M576" i="23"/>
  <c r="M579" i="23"/>
  <c r="M595" i="23"/>
  <c r="M617" i="23"/>
  <c r="M511" i="23"/>
  <c r="M516" i="23"/>
  <c r="M567" i="23"/>
  <c r="O4" i="17"/>
  <c r="P4" i="17" s="1"/>
  <c r="O13" i="17"/>
  <c r="P13" i="17" s="1"/>
  <c r="M123" i="23"/>
  <c r="M150" i="23"/>
  <c r="M361" i="23"/>
  <c r="M67" i="23"/>
  <c r="M111" i="23"/>
  <c r="M151" i="23"/>
  <c r="M207" i="23"/>
  <c r="M223" i="23"/>
  <c r="M376" i="23"/>
  <c r="M185" i="23"/>
  <c r="M264" i="23"/>
  <c r="M306" i="23"/>
  <c r="M370" i="23"/>
  <c r="M436" i="23"/>
  <c r="M512" i="23"/>
  <c r="M287" i="23"/>
  <c r="M350" i="23"/>
  <c r="M486" i="23"/>
  <c r="M209" i="23"/>
  <c r="M468" i="23"/>
  <c r="M476" i="23"/>
  <c r="M173" i="23"/>
  <c r="M221" i="23"/>
  <c r="M451" i="23"/>
  <c r="M547" i="23"/>
  <c r="M589" i="23"/>
  <c r="M548" i="23"/>
  <c r="M616" i="23"/>
  <c r="M538" i="23"/>
  <c r="M574" i="23"/>
  <c r="M591" i="23"/>
  <c r="I4" i="17"/>
  <c r="M22" i="23"/>
  <c r="M91" i="23"/>
  <c r="M131" i="23"/>
  <c r="M258" i="23"/>
  <c r="M321" i="23"/>
  <c r="M9" i="23"/>
  <c r="M31" i="23"/>
  <c r="M297" i="23"/>
  <c r="M341" i="23"/>
  <c r="M360" i="23"/>
  <c r="M105" i="23"/>
  <c r="M327" i="23"/>
  <c r="M403" i="23"/>
  <c r="M417" i="23"/>
  <c r="M425" i="23"/>
  <c r="M428" i="23"/>
  <c r="M444" i="23"/>
  <c r="M449" i="23"/>
  <c r="M504" i="23"/>
  <c r="M144" i="23"/>
  <c r="M176" i="23"/>
  <c r="M260" i="23"/>
  <c r="M140" i="23"/>
  <c r="M335" i="23"/>
  <c r="M416" i="23"/>
  <c r="M424" i="23"/>
  <c r="M448" i="23"/>
  <c r="M471" i="23"/>
  <c r="M459" i="23"/>
  <c r="M477" i="23"/>
  <c r="M501" i="23"/>
  <c r="M532" i="23"/>
  <c r="M535" i="23"/>
  <c r="M557" i="23"/>
  <c r="M572" i="23"/>
  <c r="M620" i="23"/>
  <c r="M99" i="23"/>
  <c r="M110" i="23"/>
  <c r="M115" i="23"/>
  <c r="M134" i="23"/>
  <c r="M290" i="23"/>
  <c r="M356" i="23"/>
  <c r="M8" i="23"/>
  <c r="M15" i="23"/>
  <c r="M37" i="23"/>
  <c r="M60" i="23"/>
  <c r="M114" i="23"/>
  <c r="M226" i="23"/>
  <c r="M389" i="23"/>
  <c r="M397" i="23"/>
  <c r="M229" i="23"/>
  <c r="M494" i="23"/>
  <c r="M204" i="23"/>
  <c r="M440" i="23"/>
  <c r="M445" i="23"/>
  <c r="M109" i="23"/>
  <c r="M157" i="23"/>
  <c r="M216" i="23"/>
  <c r="M326" i="23"/>
  <c r="M469" i="23"/>
  <c r="M506" i="23"/>
  <c r="M586" i="23"/>
  <c r="M605" i="23"/>
  <c r="M621" i="23"/>
  <c r="M545" i="23"/>
  <c r="M596" i="23"/>
  <c r="M206" i="23"/>
  <c r="M29" i="23"/>
  <c r="M65" i="23"/>
  <c r="M210" i="23"/>
  <c r="M218" i="23"/>
  <c r="M333" i="23"/>
  <c r="M384" i="23"/>
  <c r="M116" i="23"/>
  <c r="M280" i="23"/>
  <c r="M409" i="23"/>
  <c r="M457" i="23"/>
  <c r="M491" i="23"/>
  <c r="M382" i="23"/>
  <c r="M387" i="23"/>
  <c r="M346" i="23"/>
  <c r="M432" i="23"/>
  <c r="M484" i="23"/>
  <c r="M503" i="23"/>
  <c r="M88" i="23"/>
  <c r="M152" i="23"/>
  <c r="M402" i="23"/>
  <c r="M493" i="23"/>
  <c r="M514" i="23"/>
  <c r="M613" i="23"/>
  <c r="M64" i="23"/>
  <c r="M126" i="23"/>
  <c r="M203" i="23"/>
  <c r="M214" i="23"/>
  <c r="M332" i="23"/>
  <c r="M364" i="23"/>
  <c r="M46" i="23"/>
  <c r="M73" i="23"/>
  <c r="M19" i="23"/>
  <c r="M82" i="23"/>
  <c r="M138" i="23"/>
  <c r="M233" i="23"/>
  <c r="M257" i="23"/>
  <c r="M392" i="23"/>
  <c r="M400" i="23"/>
  <c r="M100" i="23"/>
  <c r="M470" i="23"/>
  <c r="M108" i="23"/>
  <c r="M283" i="23"/>
  <c r="M303" i="23"/>
  <c r="M351" i="23"/>
  <c r="M367" i="23"/>
  <c r="M495" i="23"/>
  <c r="M205" i="23"/>
  <c r="M279" i="23"/>
  <c r="M284" i="23"/>
  <c r="M390" i="23"/>
  <c r="M435" i="23"/>
  <c r="M519" i="23"/>
  <c r="M526" i="23"/>
  <c r="M550" i="23"/>
  <c r="M524" i="23"/>
  <c r="M528" i="23"/>
  <c r="M543" i="23"/>
  <c r="M560" i="23"/>
  <c r="M13" i="23"/>
  <c r="M94" i="23"/>
  <c r="M163" i="23"/>
  <c r="M182" i="23"/>
  <c r="M282" i="23"/>
  <c r="M305" i="23"/>
  <c r="M50" i="23"/>
  <c r="M191" i="23"/>
  <c r="M254" i="23"/>
  <c r="M365" i="23"/>
  <c r="M153" i="23"/>
  <c r="M164" i="23"/>
  <c r="M201" i="23"/>
  <c r="M275" i="23"/>
  <c r="M322" i="23"/>
  <c r="M441" i="23"/>
  <c r="M460" i="23"/>
  <c r="M323" i="23"/>
  <c r="M161" i="23"/>
  <c r="M272" i="23"/>
  <c r="M362" i="23"/>
  <c r="M500" i="23"/>
  <c r="M77" i="23"/>
  <c r="M125" i="23"/>
  <c r="M200" i="23"/>
  <c r="M358" i="23"/>
  <c r="M411" i="23"/>
  <c r="M414" i="23"/>
  <c r="M522" i="23"/>
  <c r="M539" i="23"/>
  <c r="M618" i="23"/>
  <c r="M614" i="23"/>
  <c r="M612" i="23"/>
  <c r="M56" i="23"/>
  <c r="M78" i="23"/>
  <c r="M83" i="23"/>
  <c r="M86" i="23"/>
  <c r="M107" i="23"/>
  <c r="M234" i="23"/>
  <c r="M308" i="23"/>
  <c r="M127" i="23"/>
  <c r="M159" i="23"/>
  <c r="M336" i="23"/>
  <c r="M344" i="23"/>
  <c r="M89" i="23"/>
  <c r="M243" i="23"/>
  <c r="M375" i="23"/>
  <c r="M483" i="23"/>
  <c r="M488" i="23"/>
  <c r="M302" i="23"/>
  <c r="M225" i="23"/>
  <c r="M319" i="23"/>
  <c r="M408" i="23"/>
  <c r="M236" i="23"/>
  <c r="M363" i="23"/>
  <c r="M438" i="23"/>
  <c r="M573" i="23"/>
  <c r="M581" i="23"/>
  <c r="M556" i="23"/>
  <c r="M593" i="23"/>
  <c r="M615" i="23"/>
  <c r="G561" i="23"/>
  <c r="O5" i="17"/>
  <c r="P5" i="17" s="1"/>
  <c r="H298" i="23"/>
  <c r="Q9" i="17"/>
  <c r="H4" i="23"/>
  <c r="H7" i="23"/>
  <c r="K12" i="17"/>
  <c r="K10" i="17"/>
  <c r="K9" i="17"/>
  <c r="H47" i="23"/>
  <c r="K13" i="17"/>
  <c r="H231" i="23"/>
  <c r="K14" i="17"/>
  <c r="Q14" i="17"/>
  <c r="Q8" i="17"/>
  <c r="Q12" i="17"/>
  <c r="K11" i="17"/>
  <c r="Q15" i="17"/>
  <c r="Q7" i="17"/>
  <c r="K7" i="17"/>
  <c r="H561" i="23"/>
  <c r="K6" i="17"/>
  <c r="K8" i="17"/>
  <c r="K5" i="17"/>
  <c r="H461" i="23"/>
  <c r="K15" i="17"/>
  <c r="Q10" i="17"/>
  <c r="J4" i="17" l="1"/>
  <c r="J16" i="17" s="1"/>
  <c r="P16" i="17"/>
  <c r="G231" i="23"/>
  <c r="F461" i="23"/>
  <c r="F47" i="23"/>
  <c r="G298" i="23"/>
  <c r="F298" i="23"/>
  <c r="G47" i="23"/>
  <c r="S10" i="17"/>
  <c r="S7" i="17"/>
  <c r="S15" i="17"/>
  <c r="S12" i="17"/>
  <c r="S8" i="17"/>
  <c r="S14" i="17"/>
  <c r="S9" i="17"/>
  <c r="M15" i="17"/>
  <c r="M11" i="17"/>
  <c r="M5" i="17"/>
  <c r="M12" i="17"/>
  <c r="M13" i="17"/>
  <c r="M6" i="17"/>
  <c r="M14" i="17"/>
  <c r="M9" i="17"/>
  <c r="M7" i="17"/>
  <c r="M10" i="17"/>
  <c r="M8" i="17"/>
  <c r="F231" i="23"/>
  <c r="F4" i="23"/>
  <c r="G4" i="23"/>
  <c r="G7" i="23"/>
  <c r="I6" i="23"/>
  <c r="F7" i="23"/>
  <c r="G483" i="23"/>
  <c r="F483" i="23"/>
  <c r="G83" i="23"/>
  <c r="F83" i="23"/>
  <c r="G125" i="23"/>
  <c r="F125" i="23"/>
  <c r="G191" i="23"/>
  <c r="F191" i="23"/>
  <c r="G390" i="23"/>
  <c r="F390" i="23"/>
  <c r="G400" i="23"/>
  <c r="F400" i="23"/>
  <c r="G138" i="23"/>
  <c r="F138" i="23"/>
  <c r="G46" i="23"/>
  <c r="F46" i="23"/>
  <c r="G203" i="23"/>
  <c r="F203" i="23"/>
  <c r="G514" i="23"/>
  <c r="F514" i="23"/>
  <c r="G88" i="23"/>
  <c r="F88" i="23"/>
  <c r="G346" i="23"/>
  <c r="F346" i="23"/>
  <c r="G457" i="23"/>
  <c r="F457" i="23"/>
  <c r="G384" i="23"/>
  <c r="F384" i="23"/>
  <c r="G65" i="23"/>
  <c r="F65" i="23"/>
  <c r="G545" i="23"/>
  <c r="F545" i="23"/>
  <c r="G506" i="23"/>
  <c r="F506" i="23"/>
  <c r="G157" i="23"/>
  <c r="F157" i="23"/>
  <c r="G204" i="23"/>
  <c r="F204" i="23"/>
  <c r="G389" i="23"/>
  <c r="F389" i="23"/>
  <c r="G37" i="23"/>
  <c r="F37" i="23"/>
  <c r="G290" i="23"/>
  <c r="F290" i="23"/>
  <c r="G99" i="23"/>
  <c r="F99" i="23"/>
  <c r="G535" i="23"/>
  <c r="F535" i="23"/>
  <c r="G459" i="23"/>
  <c r="F459" i="23"/>
  <c r="G416" i="23"/>
  <c r="F416" i="23"/>
  <c r="G176" i="23"/>
  <c r="F176" i="23"/>
  <c r="G444" i="23"/>
  <c r="F444" i="23"/>
  <c r="G403" i="23"/>
  <c r="F403" i="23"/>
  <c r="G341" i="23"/>
  <c r="F341" i="23"/>
  <c r="G321" i="23"/>
  <c r="F321" i="23"/>
  <c r="G22" i="23"/>
  <c r="F22" i="23"/>
  <c r="F538" i="23"/>
  <c r="G538" i="23"/>
  <c r="G547" i="23"/>
  <c r="F547" i="23"/>
  <c r="G476" i="23"/>
  <c r="F476" i="23"/>
  <c r="G350" i="23"/>
  <c r="F350" i="23"/>
  <c r="G370" i="23"/>
  <c r="F370" i="23"/>
  <c r="G376" i="23"/>
  <c r="F376" i="23"/>
  <c r="G111" i="23"/>
  <c r="F111" i="23"/>
  <c r="G123" i="23"/>
  <c r="F123" i="23"/>
  <c r="G567" i="23"/>
  <c r="F567" i="23"/>
  <c r="F595" i="23"/>
  <c r="G595" i="23"/>
  <c r="G527" i="23"/>
  <c r="F527" i="23"/>
  <c r="G466" i="23"/>
  <c r="F466" i="23"/>
  <c r="G492" i="23"/>
  <c r="F492" i="23"/>
  <c r="G239" i="23"/>
  <c r="F239" i="23"/>
  <c r="G373" i="23"/>
  <c r="F373" i="23"/>
  <c r="G262" i="23"/>
  <c r="F262" i="23"/>
  <c r="G388" i="23"/>
  <c r="F388" i="23"/>
  <c r="G606" i="23"/>
  <c r="F606" i="23"/>
  <c r="G517" i="23"/>
  <c r="F517" i="23"/>
  <c r="G426" i="23"/>
  <c r="F426" i="23"/>
  <c r="G35" i="23"/>
  <c r="F35" i="23"/>
  <c r="G170" i="23"/>
  <c r="F170" i="23"/>
  <c r="G300" i="23"/>
  <c r="F300" i="23"/>
  <c r="G552" i="23"/>
  <c r="F552" i="23"/>
  <c r="G498" i="23"/>
  <c r="F498" i="23"/>
  <c r="G299" i="23"/>
  <c r="F299" i="23"/>
  <c r="G497" i="23"/>
  <c r="F497" i="23"/>
  <c r="G499" i="23"/>
  <c r="F499" i="23"/>
  <c r="G270" i="23"/>
  <c r="F270" i="23"/>
  <c r="G369" i="23"/>
  <c r="F369" i="23"/>
  <c r="G585" i="23"/>
  <c r="F585" i="23"/>
  <c r="G406" i="23"/>
  <c r="F406" i="23"/>
  <c r="G463" i="23"/>
  <c r="F463" i="23"/>
  <c r="G58" i="23"/>
  <c r="F58" i="23"/>
  <c r="G339" i="23"/>
  <c r="F339" i="23"/>
  <c r="G101" i="23"/>
  <c r="F101" i="23"/>
  <c r="G386" i="23"/>
  <c r="F386" i="23"/>
  <c r="G84" i="23"/>
  <c r="F84" i="23"/>
  <c r="G32" i="23"/>
  <c r="F32" i="23"/>
  <c r="G266" i="23"/>
  <c r="F266" i="23"/>
  <c r="G601" i="23"/>
  <c r="F601" i="23"/>
  <c r="G553" i="23"/>
  <c r="F553" i="23"/>
  <c r="G525" i="23"/>
  <c r="F525" i="23"/>
  <c r="G378" i="23"/>
  <c r="F378" i="23"/>
  <c r="G423" i="23"/>
  <c r="F423" i="23"/>
  <c r="G132" i="23"/>
  <c r="F132" i="23"/>
  <c r="G69" i="23"/>
  <c r="F69" i="23"/>
  <c r="G337" i="23"/>
  <c r="F337" i="23"/>
  <c r="G179" i="23"/>
  <c r="F179" i="23"/>
  <c r="G607" i="23"/>
  <c r="F607" i="23"/>
  <c r="G608" i="23"/>
  <c r="F608" i="23"/>
  <c r="G531" i="23"/>
  <c r="F531" i="23"/>
  <c r="G149" i="23"/>
  <c r="F149" i="23"/>
  <c r="G63" i="23"/>
  <c r="F63" i="23"/>
  <c r="G348" i="23"/>
  <c r="F348" i="23"/>
  <c r="G17" i="23"/>
  <c r="F17" i="23"/>
  <c r="G622" i="23"/>
  <c r="F622" i="23"/>
  <c r="G374" i="23"/>
  <c r="F374" i="23"/>
  <c r="G172" i="23"/>
  <c r="F172" i="23"/>
  <c r="G38" i="23"/>
  <c r="F38" i="23"/>
  <c r="G137" i="23"/>
  <c r="F137" i="23"/>
  <c r="G194" i="23"/>
  <c r="F194" i="23"/>
  <c r="G57" i="23"/>
  <c r="F57" i="23"/>
  <c r="G195" i="23"/>
  <c r="F195" i="23"/>
  <c r="G549" i="23"/>
  <c r="F549" i="23"/>
  <c r="G565" i="23"/>
  <c r="F565" i="23"/>
  <c r="G413" i="23"/>
  <c r="F413" i="23"/>
  <c r="G418" i="23"/>
  <c r="F418" i="23"/>
  <c r="G352" i="23"/>
  <c r="F352" i="23"/>
  <c r="G183" i="23"/>
  <c r="F183" i="23"/>
  <c r="G23" i="23"/>
  <c r="F23" i="23"/>
  <c r="G600" i="23"/>
  <c r="F600" i="23"/>
  <c r="G141" i="23"/>
  <c r="F141" i="23"/>
  <c r="G502" i="23"/>
  <c r="F502" i="23"/>
  <c r="G181" i="23"/>
  <c r="F181" i="23"/>
  <c r="G212" i="23"/>
  <c r="F212" i="23"/>
  <c r="G95" i="23"/>
  <c r="F95" i="23"/>
  <c r="G75" i="23"/>
  <c r="F75" i="23"/>
  <c r="G443" i="23"/>
  <c r="F443" i="23"/>
  <c r="G394" i="23"/>
  <c r="F394" i="23"/>
  <c r="G343" i="23"/>
  <c r="F343" i="23"/>
  <c r="G273" i="23"/>
  <c r="F273" i="23"/>
  <c r="G87" i="23"/>
  <c r="F87" i="23"/>
  <c r="G380" i="23"/>
  <c r="F380" i="23"/>
  <c r="G166" i="23"/>
  <c r="F166" i="23"/>
  <c r="F558" i="23"/>
  <c r="G558" i="23"/>
  <c r="G188" i="23"/>
  <c r="F188" i="23"/>
  <c r="G473" i="23"/>
  <c r="F473" i="23"/>
  <c r="G80" i="23"/>
  <c r="F80" i="23"/>
  <c r="G21" i="23"/>
  <c r="F21" i="23"/>
  <c r="G211" i="23"/>
  <c r="F211" i="23"/>
  <c r="G583" i="23"/>
  <c r="F583" i="23"/>
  <c r="G513" i="23"/>
  <c r="F513" i="23"/>
  <c r="G220" i="23"/>
  <c r="F220" i="23"/>
  <c r="G318" i="23"/>
  <c r="F318" i="23"/>
  <c r="G248" i="23"/>
  <c r="F248" i="23"/>
  <c r="G249" i="23"/>
  <c r="F249" i="23"/>
  <c r="G24" i="23"/>
  <c r="F24" i="23"/>
  <c r="G277" i="23"/>
  <c r="F277" i="23"/>
  <c r="G12" i="23"/>
  <c r="F12" i="23"/>
  <c r="G570" i="23"/>
  <c r="F570" i="23"/>
  <c r="G310" i="23"/>
  <c r="F310" i="23"/>
  <c r="G251" i="23"/>
  <c r="F251" i="23"/>
  <c r="G276" i="23"/>
  <c r="F276" i="23"/>
  <c r="G507" i="23"/>
  <c r="F507" i="23"/>
  <c r="G357" i="23"/>
  <c r="F357" i="23"/>
  <c r="G329" i="23"/>
  <c r="F329" i="23"/>
  <c r="G174" i="23"/>
  <c r="F174" i="23"/>
  <c r="G438" i="23"/>
  <c r="F438" i="23"/>
  <c r="G308" i="23"/>
  <c r="F308" i="23"/>
  <c r="G272" i="23"/>
  <c r="F272" i="23"/>
  <c r="G182" i="23"/>
  <c r="F182" i="23"/>
  <c r="G495" i="23"/>
  <c r="F495" i="23"/>
  <c r="G363" i="23"/>
  <c r="F363" i="23"/>
  <c r="G375" i="23"/>
  <c r="F375" i="23"/>
  <c r="G234" i="23"/>
  <c r="F234" i="23"/>
  <c r="G618" i="23"/>
  <c r="F618" i="23"/>
  <c r="G77" i="23"/>
  <c r="F77" i="23"/>
  <c r="G322" i="23"/>
  <c r="F322" i="23"/>
  <c r="G50" i="23"/>
  <c r="F50" i="23"/>
  <c r="G543" i="23"/>
  <c r="F543" i="23"/>
  <c r="G284" i="23"/>
  <c r="F284" i="23"/>
  <c r="G108" i="23"/>
  <c r="F108" i="23"/>
  <c r="G82" i="23"/>
  <c r="F82" i="23"/>
  <c r="G126" i="23"/>
  <c r="F126" i="23"/>
  <c r="G493" i="23"/>
  <c r="F493" i="23"/>
  <c r="G503" i="23"/>
  <c r="F503" i="23"/>
  <c r="G387" i="23"/>
  <c r="F387" i="23"/>
  <c r="G409" i="23"/>
  <c r="F409" i="23"/>
  <c r="G333" i="23"/>
  <c r="F333" i="23"/>
  <c r="G29" i="23"/>
  <c r="F29" i="23"/>
  <c r="G621" i="23"/>
  <c r="F621" i="23"/>
  <c r="G469" i="23"/>
  <c r="F469" i="23"/>
  <c r="G109" i="23"/>
  <c r="F109" i="23"/>
  <c r="G494" i="23"/>
  <c r="F494" i="23"/>
  <c r="G226" i="23"/>
  <c r="F226" i="23"/>
  <c r="G15" i="23"/>
  <c r="F15" i="23"/>
  <c r="G134" i="23"/>
  <c r="F134" i="23"/>
  <c r="G620" i="23"/>
  <c r="F620" i="23"/>
  <c r="F532" i="23"/>
  <c r="G532" i="23"/>
  <c r="G471" i="23"/>
  <c r="F471" i="23"/>
  <c r="G335" i="23"/>
  <c r="F335" i="23"/>
  <c r="G144" i="23"/>
  <c r="F144" i="23"/>
  <c r="G428" i="23"/>
  <c r="F428" i="23"/>
  <c r="G327" i="23"/>
  <c r="F327" i="23"/>
  <c r="G297" i="23"/>
  <c r="F297" i="23"/>
  <c r="G258" i="23"/>
  <c r="F258" i="23"/>
  <c r="G616" i="23"/>
  <c r="F616" i="23"/>
  <c r="G451" i="23"/>
  <c r="F451" i="23"/>
  <c r="G468" i="23"/>
  <c r="F468" i="23"/>
  <c r="G287" i="23"/>
  <c r="F287" i="23"/>
  <c r="G306" i="23"/>
  <c r="F306" i="23"/>
  <c r="G223" i="23"/>
  <c r="F223" i="23"/>
  <c r="G67" i="23"/>
  <c r="F67" i="23"/>
  <c r="G516" i="23"/>
  <c r="F516" i="23"/>
  <c r="F579" i="23"/>
  <c r="G579" i="23"/>
  <c r="G509" i="23"/>
  <c r="F509" i="23"/>
  <c r="G347" i="23"/>
  <c r="F347" i="23"/>
  <c r="G453" i="23"/>
  <c r="F453" i="23"/>
  <c r="G165" i="23"/>
  <c r="F165" i="23"/>
  <c r="G368" i="23"/>
  <c r="F368" i="23"/>
  <c r="G167" i="23"/>
  <c r="F167" i="23"/>
  <c r="G198" i="23"/>
  <c r="F198" i="23"/>
  <c r="G598" i="23"/>
  <c r="F598" i="23"/>
  <c r="G422" i="23"/>
  <c r="F422" i="23"/>
  <c r="G255" i="23"/>
  <c r="F255" i="23"/>
  <c r="G405" i="23"/>
  <c r="F405" i="23"/>
  <c r="G98" i="23"/>
  <c r="F98" i="23"/>
  <c r="G230" i="23"/>
  <c r="F230" i="23"/>
  <c r="G609" i="23"/>
  <c r="F609" i="23"/>
  <c r="G427" i="23"/>
  <c r="F427" i="23"/>
  <c r="G295" i="23"/>
  <c r="F295" i="23"/>
  <c r="G410" i="23"/>
  <c r="F410" i="23"/>
  <c r="G475" i="23"/>
  <c r="F475" i="23"/>
  <c r="G175" i="23"/>
  <c r="F175" i="23"/>
  <c r="G274" i="23"/>
  <c r="F274" i="23"/>
  <c r="G594" i="23"/>
  <c r="F594" i="23"/>
  <c r="G247" i="23"/>
  <c r="F247" i="23"/>
  <c r="G267" i="23"/>
  <c r="F267" i="23"/>
  <c r="G462" i="23"/>
  <c r="F462" i="23"/>
  <c r="G307" i="23"/>
  <c r="F307" i="23"/>
  <c r="G66" i="23"/>
  <c r="F66" i="23"/>
  <c r="G232" i="23"/>
  <c r="F232" i="23"/>
  <c r="G281" i="23"/>
  <c r="F281" i="23"/>
  <c r="G158" i="23"/>
  <c r="F158" i="23"/>
  <c r="G559" i="23"/>
  <c r="F559" i="23"/>
  <c r="G540" i="23"/>
  <c r="F540" i="23"/>
  <c r="G482" i="23"/>
  <c r="F482" i="23"/>
  <c r="G330" i="23"/>
  <c r="F330" i="23"/>
  <c r="G371" i="23"/>
  <c r="F371" i="23"/>
  <c r="G186" i="23"/>
  <c r="F186" i="23"/>
  <c r="G34" i="23"/>
  <c r="F34" i="23"/>
  <c r="G293" i="23"/>
  <c r="F293" i="23"/>
  <c r="G155" i="23"/>
  <c r="F155" i="23"/>
  <c r="G536" i="23"/>
  <c r="F536" i="23"/>
  <c r="F587" i="23"/>
  <c r="G587" i="23"/>
  <c r="G434" i="23"/>
  <c r="F434" i="23"/>
  <c r="G112" i="23"/>
  <c r="F112" i="23"/>
  <c r="G309" i="23"/>
  <c r="F309" i="23"/>
  <c r="G190" i="23"/>
  <c r="F190" i="23"/>
  <c r="G551" i="23"/>
  <c r="F551" i="23"/>
  <c r="G136" i="23"/>
  <c r="F136" i="23"/>
  <c r="G97" i="23"/>
  <c r="F97" i="23"/>
  <c r="G467" i="23"/>
  <c r="F467" i="23"/>
  <c r="G349" i="23"/>
  <c r="F349" i="23"/>
  <c r="G143" i="23"/>
  <c r="F143" i="23"/>
  <c r="G42" i="23"/>
  <c r="F42" i="23"/>
  <c r="G41" i="23"/>
  <c r="F41" i="23"/>
  <c r="F554" i="23"/>
  <c r="G554" i="23"/>
  <c r="G521" i="23"/>
  <c r="F521" i="23"/>
  <c r="G398" i="23"/>
  <c r="F398" i="23"/>
  <c r="G85" i="23"/>
  <c r="F85" i="23"/>
  <c r="G317" i="23"/>
  <c r="F317" i="23"/>
  <c r="G135" i="23"/>
  <c r="F135" i="23"/>
  <c r="G18" i="23"/>
  <c r="F18" i="23"/>
  <c r="F534" i="23"/>
  <c r="G534" i="23"/>
  <c r="G383" i="23"/>
  <c r="F383" i="23"/>
  <c r="G465" i="23"/>
  <c r="F465" i="23"/>
  <c r="G160" i="23"/>
  <c r="F160" i="23"/>
  <c r="G381" i="23"/>
  <c r="F381" i="23"/>
  <c r="G340" i="23"/>
  <c r="F340" i="23"/>
  <c r="F542" i="23"/>
  <c r="G542" i="23"/>
  <c r="G268" i="23"/>
  <c r="F268" i="23"/>
  <c r="G124" i="23"/>
  <c r="F124" i="23"/>
  <c r="G291" i="23"/>
  <c r="F291" i="23"/>
  <c r="G265" i="23"/>
  <c r="F265" i="23"/>
  <c r="G53" i="23"/>
  <c r="F53" i="23"/>
  <c r="G353" i="23"/>
  <c r="F353" i="23"/>
  <c r="G68" i="23"/>
  <c r="F68" i="23"/>
  <c r="G429" i="23"/>
  <c r="F429" i="23"/>
  <c r="G145" i="23"/>
  <c r="F145" i="23"/>
  <c r="G355" i="23"/>
  <c r="F355" i="23"/>
  <c r="G464" i="23"/>
  <c r="F464" i="23"/>
  <c r="G11" i="23"/>
  <c r="F11" i="23"/>
  <c r="G171" i="23"/>
  <c r="F171" i="23"/>
  <c r="G580" i="23"/>
  <c r="F580" i="23"/>
  <c r="G43" i="23"/>
  <c r="F43" i="23"/>
  <c r="G129" i="23"/>
  <c r="F129" i="23"/>
  <c r="G224" i="23"/>
  <c r="F224" i="23"/>
  <c r="G121" i="23"/>
  <c r="F121" i="23"/>
  <c r="G122" i="23"/>
  <c r="F122" i="23"/>
  <c r="G62" i="23"/>
  <c r="F62" i="23"/>
  <c r="G261" i="23"/>
  <c r="F261" i="23"/>
  <c r="G6" i="23"/>
  <c r="F6" i="23"/>
  <c r="G569" i="23"/>
  <c r="F569" i="23"/>
  <c r="G523" i="23"/>
  <c r="F523" i="23"/>
  <c r="G252" i="23"/>
  <c r="F252" i="23"/>
  <c r="G156" i="23"/>
  <c r="F156" i="23"/>
  <c r="G244" i="23"/>
  <c r="F244" i="23"/>
  <c r="G399" i="23"/>
  <c r="F399" i="23"/>
  <c r="G320" i="23"/>
  <c r="F320" i="23"/>
  <c r="G324" i="23"/>
  <c r="F324" i="23"/>
  <c r="G61" i="23"/>
  <c r="F61" i="23"/>
  <c r="G593" i="23"/>
  <c r="F593" i="23"/>
  <c r="G344" i="23"/>
  <c r="F344" i="23"/>
  <c r="G414" i="23"/>
  <c r="F414" i="23"/>
  <c r="G164" i="23"/>
  <c r="F164" i="23"/>
  <c r="F550" i="23"/>
  <c r="G550" i="23"/>
  <c r="G283" i="23"/>
  <c r="F283" i="23"/>
  <c r="G556" i="23"/>
  <c r="F556" i="23"/>
  <c r="G225" i="23"/>
  <c r="F225" i="23"/>
  <c r="G336" i="23"/>
  <c r="F336" i="23"/>
  <c r="G78" i="23"/>
  <c r="F78" i="23"/>
  <c r="G411" i="23"/>
  <c r="F411" i="23"/>
  <c r="G161" i="23"/>
  <c r="F161" i="23"/>
  <c r="G153" i="23"/>
  <c r="F153" i="23"/>
  <c r="G163" i="23"/>
  <c r="F163" i="23"/>
  <c r="F526" i="23"/>
  <c r="G526" i="23"/>
  <c r="G367" i="23"/>
  <c r="F367" i="23"/>
  <c r="G392" i="23"/>
  <c r="F392" i="23"/>
  <c r="G364" i="23"/>
  <c r="F364" i="23"/>
  <c r="G581" i="23"/>
  <c r="F581" i="23"/>
  <c r="G236" i="23"/>
  <c r="F236" i="23"/>
  <c r="G302" i="23"/>
  <c r="F302" i="23"/>
  <c r="G243" i="23"/>
  <c r="F243" i="23"/>
  <c r="G159" i="23"/>
  <c r="F159" i="23"/>
  <c r="G107" i="23"/>
  <c r="F107" i="23"/>
  <c r="G56" i="23"/>
  <c r="F56" i="23"/>
  <c r="G539" i="23"/>
  <c r="F539" i="23"/>
  <c r="G358" i="23"/>
  <c r="F358" i="23"/>
  <c r="G500" i="23"/>
  <c r="F500" i="23"/>
  <c r="G323" i="23"/>
  <c r="F323" i="23"/>
  <c r="G275" i="23"/>
  <c r="F275" i="23"/>
  <c r="G365" i="23"/>
  <c r="F365" i="23"/>
  <c r="G305" i="23"/>
  <c r="F305" i="23"/>
  <c r="G94" i="23"/>
  <c r="F94" i="23"/>
  <c r="F528" i="23"/>
  <c r="G528" i="23"/>
  <c r="G519" i="23"/>
  <c r="F519" i="23"/>
  <c r="G279" i="23"/>
  <c r="F279" i="23"/>
  <c r="G351" i="23"/>
  <c r="F351" i="23"/>
  <c r="G470" i="23"/>
  <c r="F470" i="23"/>
  <c r="G257" i="23"/>
  <c r="F257" i="23"/>
  <c r="G19" i="23"/>
  <c r="F19" i="23"/>
  <c r="G332" i="23"/>
  <c r="F332" i="23"/>
  <c r="G64" i="23"/>
  <c r="F64" i="23"/>
  <c r="G402" i="23"/>
  <c r="F402" i="23"/>
  <c r="G484" i="23"/>
  <c r="F484" i="23"/>
  <c r="G382" i="23"/>
  <c r="F382" i="23"/>
  <c r="G280" i="23"/>
  <c r="F280" i="23"/>
  <c r="G218" i="23"/>
  <c r="F218" i="23"/>
  <c r="G206" i="23"/>
  <c r="F206" i="23"/>
  <c r="G605" i="23"/>
  <c r="F605" i="23"/>
  <c r="G326" i="23"/>
  <c r="F326" i="23"/>
  <c r="G445" i="23"/>
  <c r="F445" i="23"/>
  <c r="G229" i="23"/>
  <c r="F229" i="23"/>
  <c r="G114" i="23"/>
  <c r="F114" i="23"/>
  <c r="G8" i="23"/>
  <c r="F8" i="23"/>
  <c r="G115" i="23"/>
  <c r="F115" i="23"/>
  <c r="G572" i="23"/>
  <c r="F572" i="23"/>
  <c r="G501" i="23"/>
  <c r="F501" i="23"/>
  <c r="G448" i="23"/>
  <c r="F448" i="23"/>
  <c r="G140" i="23"/>
  <c r="F140" i="23"/>
  <c r="G504" i="23"/>
  <c r="F504" i="23"/>
  <c r="G425" i="23"/>
  <c r="F425" i="23"/>
  <c r="G105" i="23"/>
  <c r="F105" i="23"/>
  <c r="G31" i="23"/>
  <c r="F31" i="23"/>
  <c r="G131" i="23"/>
  <c r="F131" i="23"/>
  <c r="G591" i="23"/>
  <c r="F591" i="23"/>
  <c r="G548" i="23"/>
  <c r="F548" i="23"/>
  <c r="G221" i="23"/>
  <c r="F221" i="23"/>
  <c r="G209" i="23"/>
  <c r="F209" i="23"/>
  <c r="G512" i="23"/>
  <c r="F512" i="23"/>
  <c r="G264" i="23"/>
  <c r="F264" i="23"/>
  <c r="G207" i="23"/>
  <c r="F207" i="23"/>
  <c r="G361" i="23"/>
  <c r="F361" i="23"/>
  <c r="G511" i="23"/>
  <c r="F511" i="23"/>
  <c r="G576" i="23"/>
  <c r="F576" i="23"/>
  <c r="G490" i="23"/>
  <c r="F490" i="23"/>
  <c r="G263" i="23"/>
  <c r="F263" i="23"/>
  <c r="G489" i="23"/>
  <c r="F489" i="23"/>
  <c r="G148" i="23"/>
  <c r="F148" i="23"/>
  <c r="G301" i="23"/>
  <c r="F301" i="23"/>
  <c r="G154" i="23"/>
  <c r="F154" i="23"/>
  <c r="G70" i="23"/>
  <c r="F70" i="23"/>
  <c r="G588" i="23"/>
  <c r="F588" i="23"/>
  <c r="F520" i="23"/>
  <c r="G520" i="23"/>
  <c r="G93" i="23"/>
  <c r="F93" i="23"/>
  <c r="F515" i="23"/>
  <c r="G515" i="23"/>
  <c r="G304" i="23"/>
  <c r="F304" i="23"/>
  <c r="G74" i="23"/>
  <c r="F74" i="23"/>
  <c r="G142" i="23"/>
  <c r="F142" i="23"/>
  <c r="G577" i="23"/>
  <c r="F577" i="23"/>
  <c r="G379" i="23"/>
  <c r="F379" i="23"/>
  <c r="G456" i="23"/>
  <c r="F456" i="23"/>
  <c r="G404" i="23"/>
  <c r="F404" i="23"/>
  <c r="G433" i="23"/>
  <c r="F433" i="23"/>
  <c r="G55" i="23"/>
  <c r="F55" i="23"/>
  <c r="G269" i="23"/>
  <c r="F269" i="23"/>
  <c r="G562" i="23"/>
  <c r="F562" i="23"/>
  <c r="G184" i="23"/>
  <c r="F184" i="23"/>
  <c r="G177" i="23"/>
  <c r="F177" i="23"/>
  <c r="G447" i="23"/>
  <c r="F447" i="23"/>
  <c r="G208" i="23"/>
  <c r="F208" i="23"/>
  <c r="G28" i="23"/>
  <c r="F28" i="23"/>
  <c r="G228" i="23"/>
  <c r="F228" i="23"/>
  <c r="G278" i="23"/>
  <c r="F278" i="23"/>
  <c r="G59" i="23"/>
  <c r="F59" i="23"/>
  <c r="G33" i="23"/>
  <c r="F33" i="23"/>
  <c r="F611" i="23"/>
  <c r="G611" i="23"/>
  <c r="G555" i="23"/>
  <c r="F555" i="23"/>
  <c r="G395" i="23"/>
  <c r="F395" i="23"/>
  <c r="G240" i="23"/>
  <c r="F240" i="23"/>
  <c r="G128" i="23"/>
  <c r="F128" i="23"/>
  <c r="G40" i="23"/>
  <c r="F40" i="23"/>
  <c r="G5" i="23"/>
  <c r="F5" i="23"/>
  <c r="G250" i="23"/>
  <c r="F250" i="23"/>
  <c r="G147" i="23"/>
  <c r="F147" i="23"/>
  <c r="G582" i="23"/>
  <c r="F582" i="23"/>
  <c r="G584" i="23"/>
  <c r="F584" i="23"/>
  <c r="G415" i="23"/>
  <c r="F415" i="23"/>
  <c r="G196" i="23"/>
  <c r="F196" i="23"/>
  <c r="G162" i="23"/>
  <c r="F162" i="23"/>
  <c r="G118" i="23"/>
  <c r="F118" i="23"/>
  <c r="F563" i="23"/>
  <c r="G563" i="23"/>
  <c r="G437" i="23"/>
  <c r="F437" i="23"/>
  <c r="G478" i="23"/>
  <c r="F478" i="23"/>
  <c r="G412" i="23"/>
  <c r="F412" i="23"/>
  <c r="G289" i="23"/>
  <c r="F289" i="23"/>
  <c r="G119" i="23"/>
  <c r="F119" i="23"/>
  <c r="G25" i="23"/>
  <c r="F25" i="23"/>
  <c r="F546" i="23"/>
  <c r="G546" i="23"/>
  <c r="G315" i="23"/>
  <c r="F315" i="23"/>
  <c r="G235" i="23"/>
  <c r="F235" i="23"/>
  <c r="G496" i="23"/>
  <c r="F496" i="23"/>
  <c r="G246" i="23"/>
  <c r="F246" i="23"/>
  <c r="G52" i="23"/>
  <c r="F52" i="23"/>
  <c r="G590" i="23"/>
  <c r="F590" i="23"/>
  <c r="G533" i="23"/>
  <c r="F533" i="23"/>
  <c r="G113" i="23"/>
  <c r="F113" i="23"/>
  <c r="G407" i="23"/>
  <c r="F407" i="23"/>
  <c r="G296" i="23"/>
  <c r="F296" i="23"/>
  <c r="G312" i="23"/>
  <c r="F312" i="23"/>
  <c r="G253" i="23"/>
  <c r="F253" i="23"/>
  <c r="G485" i="23"/>
  <c r="F485" i="23"/>
  <c r="G51" i="23"/>
  <c r="F51" i="23"/>
  <c r="G439" i="23"/>
  <c r="F439" i="23"/>
  <c r="G217" i="23"/>
  <c r="F217" i="23"/>
  <c r="G215" i="23"/>
  <c r="F215" i="23"/>
  <c r="G44" i="23"/>
  <c r="F44" i="23"/>
  <c r="G227" i="23"/>
  <c r="F227" i="23"/>
  <c r="G544" i="23"/>
  <c r="F544" i="23"/>
  <c r="G314" i="23"/>
  <c r="F314" i="23"/>
  <c r="G92" i="23"/>
  <c r="F92" i="23"/>
  <c r="G197" i="23"/>
  <c r="F197" i="23"/>
  <c r="G241" i="23"/>
  <c r="F241" i="23"/>
  <c r="G393" i="23"/>
  <c r="F393" i="23"/>
  <c r="G102" i="23"/>
  <c r="F102" i="23"/>
  <c r="G564" i="23"/>
  <c r="F564" i="23"/>
  <c r="G479" i="23"/>
  <c r="F479" i="23"/>
  <c r="G505" i="23"/>
  <c r="F505" i="23"/>
  <c r="G480" i="23"/>
  <c r="F480" i="23"/>
  <c r="G45" i="23"/>
  <c r="F45" i="23"/>
  <c r="G103" i="23"/>
  <c r="F103" i="23"/>
  <c r="G39" i="23"/>
  <c r="F39" i="23"/>
  <c r="G245" i="23"/>
  <c r="F245" i="23"/>
  <c r="G592" i="23"/>
  <c r="F592" i="23"/>
  <c r="G430" i="23"/>
  <c r="F430" i="23"/>
  <c r="G508" i="23"/>
  <c r="F508" i="23"/>
  <c r="G510" i="23"/>
  <c r="F510" i="23"/>
  <c r="G213" i="23"/>
  <c r="F213" i="23"/>
  <c r="G359" i="23"/>
  <c r="F359" i="23"/>
  <c r="G178" i="23"/>
  <c r="F178" i="23"/>
  <c r="G316" i="23"/>
  <c r="F316" i="23"/>
  <c r="G319" i="23"/>
  <c r="F319" i="23"/>
  <c r="G614" i="23"/>
  <c r="F614" i="23"/>
  <c r="G441" i="23"/>
  <c r="F441" i="23"/>
  <c r="G560" i="23"/>
  <c r="F560" i="23"/>
  <c r="G615" i="23"/>
  <c r="F615" i="23"/>
  <c r="G573" i="23"/>
  <c r="F573" i="23"/>
  <c r="G408" i="23"/>
  <c r="F408" i="23"/>
  <c r="G488" i="23"/>
  <c r="F488" i="23"/>
  <c r="G89" i="23"/>
  <c r="F89" i="23"/>
  <c r="G127" i="23"/>
  <c r="F127" i="23"/>
  <c r="G86" i="23"/>
  <c r="F86" i="23"/>
  <c r="G612" i="23"/>
  <c r="F612" i="23"/>
  <c r="F522" i="23"/>
  <c r="G522" i="23"/>
  <c r="G200" i="23"/>
  <c r="F200" i="23"/>
  <c r="G362" i="23"/>
  <c r="F362" i="23"/>
  <c r="G460" i="23"/>
  <c r="F460" i="23"/>
  <c r="G201" i="23"/>
  <c r="F201" i="23"/>
  <c r="G254" i="23"/>
  <c r="F254" i="23"/>
  <c r="G282" i="23"/>
  <c r="F282" i="23"/>
  <c r="G13" i="23"/>
  <c r="F13" i="23"/>
  <c r="F524" i="23"/>
  <c r="G524" i="23"/>
  <c r="G435" i="23"/>
  <c r="F435" i="23"/>
  <c r="G205" i="23"/>
  <c r="F205" i="23"/>
  <c r="G303" i="23"/>
  <c r="F303" i="23"/>
  <c r="G100" i="23"/>
  <c r="F100" i="23"/>
  <c r="G233" i="23"/>
  <c r="F233" i="23"/>
  <c r="G73" i="23"/>
  <c r="F73" i="23"/>
  <c r="G214" i="23"/>
  <c r="F214" i="23"/>
  <c r="G613" i="23"/>
  <c r="F613" i="23"/>
  <c r="G152" i="23"/>
  <c r="F152" i="23"/>
  <c r="G432" i="23"/>
  <c r="F432" i="23"/>
  <c r="G491" i="23"/>
  <c r="F491" i="23"/>
  <c r="G116" i="23"/>
  <c r="F116" i="23"/>
  <c r="G210" i="23"/>
  <c r="F210" i="23"/>
  <c r="G596" i="23"/>
  <c r="F596" i="23"/>
  <c r="G586" i="23"/>
  <c r="F586" i="23"/>
  <c r="G216" i="23"/>
  <c r="F216" i="23"/>
  <c r="G440" i="23"/>
  <c r="F440" i="23"/>
  <c r="G397" i="23"/>
  <c r="F397" i="23"/>
  <c r="G60" i="23"/>
  <c r="F60" i="23"/>
  <c r="G356" i="23"/>
  <c r="F356" i="23"/>
  <c r="G110" i="23"/>
  <c r="F110" i="23"/>
  <c r="G557" i="23"/>
  <c r="F557" i="23"/>
  <c r="G477" i="23"/>
  <c r="F477" i="23"/>
  <c r="G424" i="23"/>
  <c r="F424" i="23"/>
  <c r="G260" i="23"/>
  <c r="F260" i="23"/>
  <c r="G449" i="23"/>
  <c r="F449" i="23"/>
  <c r="G417" i="23"/>
  <c r="F417" i="23"/>
  <c r="G360" i="23"/>
  <c r="F360" i="23"/>
  <c r="G9" i="23"/>
  <c r="F9" i="23"/>
  <c r="G91" i="23"/>
  <c r="F91" i="23"/>
  <c r="G574" i="23"/>
  <c r="F574" i="23"/>
  <c r="G589" i="23"/>
  <c r="F589" i="23"/>
  <c r="G173" i="23"/>
  <c r="F173" i="23"/>
  <c r="G486" i="23"/>
  <c r="F486" i="23"/>
  <c r="G436" i="23"/>
  <c r="F436" i="23"/>
  <c r="G185" i="23"/>
  <c r="F185" i="23"/>
  <c r="G151" i="23"/>
  <c r="F151" i="23"/>
  <c r="G150" i="23"/>
  <c r="F150" i="23"/>
  <c r="G617" i="23"/>
  <c r="F617" i="23"/>
  <c r="F571" i="23"/>
  <c r="G571" i="23"/>
  <c r="G474" i="23"/>
  <c r="F474" i="23"/>
  <c r="G104" i="23"/>
  <c r="F104" i="23"/>
  <c r="G458" i="23"/>
  <c r="F458" i="23"/>
  <c r="G72" i="23"/>
  <c r="F72" i="23"/>
  <c r="G294" i="23"/>
  <c r="F294" i="23"/>
  <c r="G79" i="23"/>
  <c r="F79" i="23"/>
  <c r="G575" i="23"/>
  <c r="F575" i="23"/>
  <c r="G610" i="23"/>
  <c r="F610" i="23"/>
  <c r="G455" i="23"/>
  <c r="F455" i="23"/>
  <c r="G396" i="23"/>
  <c r="F396" i="23"/>
  <c r="G286" i="23"/>
  <c r="F286" i="23"/>
  <c r="G10" i="23"/>
  <c r="F10" i="23"/>
  <c r="G49" i="23"/>
  <c r="F49" i="23"/>
  <c r="G599" i="23"/>
  <c r="F599" i="23"/>
  <c r="G568" i="23"/>
  <c r="F568" i="23"/>
  <c r="G331" i="23"/>
  <c r="F331" i="23"/>
  <c r="G81" i="23"/>
  <c r="F81" i="23"/>
  <c r="G271" i="23"/>
  <c r="F271" i="23"/>
  <c r="G311" i="23"/>
  <c r="F311" i="23"/>
  <c r="G27" i="23"/>
  <c r="F27" i="23"/>
  <c r="G187" i="23"/>
  <c r="F187" i="23"/>
  <c r="G446" i="23"/>
  <c r="F446" i="23"/>
  <c r="G168" i="23"/>
  <c r="F168" i="23"/>
  <c r="G76" i="23"/>
  <c r="F76" i="23"/>
  <c r="G442" i="23"/>
  <c r="F442" i="23"/>
  <c r="G192" i="23"/>
  <c r="F192" i="23"/>
  <c r="G420" i="23"/>
  <c r="F420" i="23"/>
  <c r="G180" i="23"/>
  <c r="F180" i="23"/>
  <c r="G106" i="23"/>
  <c r="F106" i="23"/>
  <c r="G14" i="23"/>
  <c r="F14" i="23"/>
  <c r="G541" i="23"/>
  <c r="F541" i="23"/>
  <c r="F603" i="23"/>
  <c r="G603" i="23"/>
  <c r="F518" i="23"/>
  <c r="G518" i="23"/>
  <c r="G120" i="23"/>
  <c r="F120" i="23"/>
  <c r="G30" i="23"/>
  <c r="F30" i="23"/>
  <c r="G96" i="23"/>
  <c r="F96" i="23"/>
  <c r="G26" i="23"/>
  <c r="F26" i="23"/>
  <c r="G377" i="23"/>
  <c r="F377" i="23"/>
  <c r="G237" i="23"/>
  <c r="F237" i="23"/>
  <c r="G566" i="23"/>
  <c r="F566" i="23"/>
  <c r="F530" i="23"/>
  <c r="G530" i="23"/>
  <c r="G334" i="23"/>
  <c r="F334" i="23"/>
  <c r="G169" i="23"/>
  <c r="F169" i="23"/>
  <c r="G372" i="23"/>
  <c r="F372" i="23"/>
  <c r="G20" i="23"/>
  <c r="F20" i="23"/>
  <c r="G604" i="23"/>
  <c r="F604" i="23"/>
  <c r="G529" i="23"/>
  <c r="F529" i="23"/>
  <c r="G256" i="23"/>
  <c r="F256" i="23"/>
  <c r="G450" i="23"/>
  <c r="F450" i="23"/>
  <c r="G391" i="23"/>
  <c r="F391" i="23"/>
  <c r="G202" i="23"/>
  <c r="F202" i="23"/>
  <c r="G71" i="23"/>
  <c r="F71" i="23"/>
  <c r="G313" i="23"/>
  <c r="F313" i="23"/>
  <c r="G602" i="23"/>
  <c r="F602" i="23"/>
  <c r="G189" i="23"/>
  <c r="F189" i="23"/>
  <c r="G193" i="23"/>
  <c r="F193" i="23"/>
  <c r="G472" i="23"/>
  <c r="F472" i="23"/>
  <c r="G199" i="23"/>
  <c r="F199" i="23"/>
  <c r="G54" i="23"/>
  <c r="F54" i="23"/>
  <c r="F619" i="23"/>
  <c r="G619" i="23"/>
  <c r="G342" i="23"/>
  <c r="F342" i="23"/>
  <c r="G48" i="23"/>
  <c r="F48" i="23"/>
  <c r="G366" i="23"/>
  <c r="F366" i="23"/>
  <c r="G259" i="23"/>
  <c r="F259" i="23"/>
  <c r="G146" i="23"/>
  <c r="F146" i="23"/>
  <c r="G222" i="23"/>
  <c r="F222" i="23"/>
  <c r="G454" i="23"/>
  <c r="F454" i="23"/>
  <c r="G487" i="23"/>
  <c r="F487" i="23"/>
  <c r="G452" i="23"/>
  <c r="F452" i="23"/>
  <c r="G325" i="23"/>
  <c r="F325" i="23"/>
  <c r="G130" i="23"/>
  <c r="F130" i="23"/>
  <c r="G385" i="23"/>
  <c r="F385" i="23"/>
  <c r="G219" i="23"/>
  <c r="F219" i="23"/>
  <c r="G537" i="23"/>
  <c r="F537" i="23"/>
  <c r="G288" i="23"/>
  <c r="F288" i="23"/>
  <c r="G481" i="23"/>
  <c r="F481" i="23"/>
  <c r="G133" i="23"/>
  <c r="F133" i="23"/>
  <c r="G238" i="23"/>
  <c r="F238" i="23"/>
  <c r="G242" i="23"/>
  <c r="F242" i="23"/>
  <c r="G36" i="23"/>
  <c r="F36" i="23"/>
  <c r="G597" i="23"/>
  <c r="F597" i="23"/>
  <c r="G421" i="23"/>
  <c r="F421" i="23"/>
  <c r="G431" i="23"/>
  <c r="F431" i="23"/>
  <c r="G354" i="23"/>
  <c r="F354" i="23"/>
  <c r="G328" i="23"/>
  <c r="F328" i="23"/>
  <c r="G90" i="23"/>
  <c r="F90" i="23"/>
  <c r="G345" i="23"/>
  <c r="F345" i="23"/>
  <c r="G139" i="23"/>
  <c r="F139" i="23"/>
  <c r="G578" i="23"/>
  <c r="F578" i="23"/>
  <c r="G419" i="23"/>
  <c r="F419" i="23"/>
  <c r="G401" i="23"/>
  <c r="F401" i="23"/>
  <c r="G292" i="23"/>
  <c r="F292" i="23"/>
  <c r="G117" i="23"/>
  <c r="F117" i="23"/>
  <c r="G338" i="23"/>
  <c r="F338" i="23"/>
  <c r="G16" i="23"/>
  <c r="F16" i="23"/>
  <c r="G285" i="23"/>
  <c r="F285" i="23"/>
  <c r="H138" i="23" l="1"/>
  <c r="H266" i="23"/>
  <c r="H251" i="23"/>
  <c r="H475" i="23"/>
  <c r="H11" i="23"/>
  <c r="H382" i="23"/>
  <c r="H582" i="23"/>
  <c r="H612" i="23"/>
  <c r="H331" i="23"/>
  <c r="H345" i="23"/>
  <c r="H416" i="23"/>
  <c r="H172" i="23"/>
  <c r="H322" i="23"/>
  <c r="H307" i="23"/>
  <c r="H244" i="23"/>
  <c r="H504" i="23"/>
  <c r="H147" i="23"/>
  <c r="H362" i="23"/>
  <c r="H568" i="23"/>
  <c r="H203" i="23"/>
  <c r="H58" i="23"/>
  <c r="H318" i="23"/>
  <c r="H579" i="23"/>
  <c r="H381" i="23"/>
  <c r="H365" i="23"/>
  <c r="H433" i="23"/>
  <c r="H103" i="23"/>
  <c r="H260" i="23"/>
  <c r="H117" i="23"/>
  <c r="H386" i="23"/>
  <c r="H174" i="23"/>
  <c r="H176" i="23"/>
  <c r="H38" i="23"/>
  <c r="H82" i="23"/>
  <c r="H293" i="23"/>
  <c r="H411" i="23"/>
  <c r="H74" i="23"/>
  <c r="H102" i="23"/>
  <c r="H417" i="23"/>
  <c r="H54" i="23"/>
  <c r="H578" i="23"/>
  <c r="H585" i="23"/>
  <c r="H583" i="23"/>
  <c r="H306" i="23"/>
  <c r="H340" i="23"/>
  <c r="H305" i="23"/>
  <c r="H304" i="23"/>
  <c r="H485" i="23"/>
  <c r="H596" i="23"/>
  <c r="H30" i="23"/>
  <c r="H403" i="23"/>
  <c r="H63" i="23"/>
  <c r="H495" i="23"/>
  <c r="H274" i="23"/>
  <c r="H121" i="23"/>
  <c r="H218" i="23"/>
  <c r="H250" i="23"/>
  <c r="H127" i="23"/>
  <c r="H104" i="23"/>
  <c r="H389" i="23"/>
  <c r="H65" i="23"/>
  <c r="H337" i="23"/>
  <c r="H272" i="23"/>
  <c r="H66" i="23"/>
  <c r="H62" i="23"/>
  <c r="H114" i="23"/>
  <c r="H412" i="23"/>
  <c r="H13" i="23"/>
  <c r="H76" i="23"/>
  <c r="H372" i="23"/>
  <c r="H476" i="23"/>
  <c r="H394" i="23"/>
  <c r="H144" i="23"/>
  <c r="H317" i="23"/>
  <c r="H236" i="23"/>
  <c r="H148" i="23"/>
  <c r="H315" i="23"/>
  <c r="H205" i="23"/>
  <c r="H168" i="23"/>
  <c r="H506" i="23"/>
  <c r="H553" i="23"/>
  <c r="H570" i="23"/>
  <c r="H598" i="23"/>
  <c r="H353" i="23"/>
  <c r="H519" i="23"/>
  <c r="H28" i="23"/>
  <c r="H178" i="23"/>
  <c r="H574" i="23"/>
  <c r="H219" i="23"/>
  <c r="H270" i="23"/>
  <c r="H24" i="23"/>
  <c r="H426" i="23"/>
  <c r="H343" i="23"/>
  <c r="H223" i="23"/>
  <c r="H521" i="23"/>
  <c r="H56" i="23"/>
  <c r="H269" i="23"/>
  <c r="H245" i="23"/>
  <c r="H151" i="23"/>
  <c r="H454" i="23"/>
  <c r="H400" i="23"/>
  <c r="H32" i="23"/>
  <c r="H12" i="23"/>
  <c r="H368" i="23"/>
  <c r="H68" i="23"/>
  <c r="H19" i="23"/>
  <c r="H55" i="23"/>
  <c r="H314" i="23"/>
  <c r="H557" i="23"/>
  <c r="H566" i="23"/>
  <c r="H538" i="23"/>
  <c r="H194" i="23"/>
  <c r="H77" i="23"/>
  <c r="H281" i="23"/>
  <c r="H156" i="23"/>
  <c r="H115" i="23"/>
  <c r="H437" i="23"/>
  <c r="H200" i="23"/>
  <c r="H396" i="23"/>
  <c r="H346" i="23"/>
  <c r="H179" i="23"/>
  <c r="H543" i="23"/>
  <c r="H622" i="23"/>
  <c r="H99" i="23"/>
  <c r="H17" i="23"/>
  <c r="H50" i="23"/>
  <c r="H330" i="23"/>
  <c r="H399" i="23"/>
  <c r="H425" i="23"/>
  <c r="H590" i="23"/>
  <c r="H214" i="23"/>
  <c r="H603" i="23"/>
  <c r="H238" i="23"/>
  <c r="H527" i="23"/>
  <c r="H600" i="23"/>
  <c r="H494" i="23"/>
  <c r="H551" i="23"/>
  <c r="H163" i="23"/>
  <c r="Q13" i="17"/>
  <c r="H407" i="23"/>
  <c r="H432" i="23"/>
  <c r="H541" i="23"/>
  <c r="H459" i="23"/>
  <c r="H607" i="23"/>
  <c r="H438" i="23"/>
  <c r="H295" i="23"/>
  <c r="H580" i="23"/>
  <c r="H402" i="23"/>
  <c r="H240" i="23"/>
  <c r="H573" i="23"/>
  <c r="H599" i="23"/>
  <c r="H545" i="23"/>
  <c r="H149" i="23"/>
  <c r="H126" i="23"/>
  <c r="H466" i="23"/>
  <c r="H141" i="23"/>
  <c r="H428" i="23"/>
  <c r="H465" i="23"/>
  <c r="H94" i="23"/>
  <c r="H278" i="23"/>
  <c r="H213" i="23"/>
  <c r="H72" i="23"/>
  <c r="H288" i="23"/>
  <c r="H384" i="23"/>
  <c r="H69" i="23"/>
  <c r="H357" i="23"/>
  <c r="H230" i="23"/>
  <c r="H43" i="23"/>
  <c r="H206" i="23"/>
  <c r="H228" i="23"/>
  <c r="H505" i="23"/>
  <c r="H91" i="23"/>
  <c r="H199" i="23"/>
  <c r="H376" i="23"/>
  <c r="H23" i="23"/>
  <c r="H493" i="23"/>
  <c r="H186" i="23"/>
  <c r="H164" i="23"/>
  <c r="H31" i="23"/>
  <c r="H246" i="23"/>
  <c r="H524" i="23"/>
  <c r="H271" i="23"/>
  <c r="H567" i="23"/>
  <c r="H321" i="23"/>
  <c r="H195" i="23"/>
  <c r="H387" i="23"/>
  <c r="H112" i="23"/>
  <c r="H550" i="23"/>
  <c r="H207" i="23"/>
  <c r="H51" i="23"/>
  <c r="H586" i="23"/>
  <c r="H450" i="23"/>
  <c r="H419" i="23"/>
  <c r="H517" i="23"/>
  <c r="H248" i="23"/>
  <c r="H509" i="23"/>
  <c r="H291" i="23"/>
  <c r="H279" i="23"/>
  <c r="H379" i="23"/>
  <c r="H215" i="23"/>
  <c r="H397" i="23"/>
  <c r="H237" i="23"/>
  <c r="H22" i="23"/>
  <c r="H374" i="23"/>
  <c r="H363" i="23"/>
  <c r="H462" i="23"/>
  <c r="H6" i="23"/>
  <c r="H445" i="23"/>
  <c r="H415" i="23"/>
  <c r="H522" i="23"/>
  <c r="H79" i="23"/>
  <c r="H46" i="23"/>
  <c r="H423" i="23"/>
  <c r="H125" i="23"/>
  <c r="H101" i="23"/>
  <c r="H249" i="23"/>
  <c r="H609" i="23"/>
  <c r="H429" i="23"/>
  <c r="H332" i="23"/>
  <c r="H40" i="23"/>
  <c r="H488" i="23"/>
  <c r="H10" i="23"/>
  <c r="H431" i="23"/>
  <c r="H290" i="23"/>
  <c r="H348" i="23"/>
  <c r="H375" i="23"/>
  <c r="H594" i="23"/>
  <c r="H569" i="23"/>
  <c r="H572" i="23"/>
  <c r="H128" i="23"/>
  <c r="H510" i="23"/>
  <c r="H185" i="23"/>
  <c r="H338" i="23"/>
  <c r="H239" i="23"/>
  <c r="H443" i="23"/>
  <c r="H109" i="23"/>
  <c r="H190" i="23"/>
  <c r="H153" i="23"/>
  <c r="H512" i="23"/>
  <c r="H253" i="23"/>
  <c r="H233" i="23"/>
  <c r="H192" i="23"/>
  <c r="H444" i="23"/>
  <c r="H565" i="23"/>
  <c r="H15" i="23"/>
  <c r="H618" i="23"/>
  <c r="H536" i="23"/>
  <c r="H414" i="23"/>
  <c r="H209" i="23"/>
  <c r="H563" i="23"/>
  <c r="H123" i="23"/>
  <c r="H352" i="23"/>
  <c r="H226" i="23"/>
  <c r="H143" i="23"/>
  <c r="H556" i="23"/>
  <c r="H301" i="23"/>
  <c r="H92" i="23"/>
  <c r="H477" i="23"/>
  <c r="H189" i="23"/>
  <c r="H146" i="23"/>
  <c r="H497" i="23"/>
  <c r="H473" i="23"/>
  <c r="H616" i="23"/>
  <c r="H383" i="23"/>
  <c r="H500" i="23"/>
  <c r="H515" i="23"/>
  <c r="H393" i="23"/>
  <c r="H449" i="23"/>
  <c r="H602" i="23"/>
  <c r="H547" i="23"/>
  <c r="H413" i="23"/>
  <c r="H284" i="23"/>
  <c r="H540" i="23"/>
  <c r="H324" i="23"/>
  <c r="H140" i="23"/>
  <c r="H119" i="23"/>
  <c r="H254" i="23"/>
  <c r="H14" i="23"/>
  <c r="H370" i="23"/>
  <c r="H183" i="23"/>
  <c r="H532" i="23"/>
  <c r="H499" i="23"/>
  <c r="H80" i="23"/>
  <c r="H167" i="23"/>
  <c r="H129" i="23"/>
  <c r="H605" i="23"/>
  <c r="H162" i="23"/>
  <c r="H460" i="23"/>
  <c r="H27" i="23"/>
  <c r="H401" i="23"/>
  <c r="H341" i="23"/>
  <c r="H57" i="23"/>
  <c r="H108" i="23"/>
  <c r="H482" i="23"/>
  <c r="H61" i="23"/>
  <c r="H131" i="23"/>
  <c r="H196" i="23"/>
  <c r="H560" i="23"/>
  <c r="H458" i="23"/>
  <c r="H597" i="23"/>
  <c r="H170" i="23"/>
  <c r="H558" i="23"/>
  <c r="H335" i="23"/>
  <c r="H41" i="23"/>
  <c r="H581" i="23"/>
  <c r="H489" i="23"/>
  <c r="H544" i="23"/>
  <c r="H210" i="23"/>
  <c r="H518" i="23"/>
  <c r="H498" i="23"/>
  <c r="H262" i="23"/>
  <c r="H95" i="23"/>
  <c r="H451" i="23"/>
  <c r="H554" i="23"/>
  <c r="H302" i="23"/>
  <c r="H456" i="23"/>
  <c r="H480" i="23"/>
  <c r="H173" i="23"/>
  <c r="H366" i="23"/>
  <c r="H83" i="23"/>
  <c r="H339" i="23"/>
  <c r="H308" i="23"/>
  <c r="H410" i="23"/>
  <c r="H122" i="23"/>
  <c r="H229" i="23"/>
  <c r="H611" i="23"/>
  <c r="H39" i="23"/>
  <c r="H589" i="23"/>
  <c r="H325" i="23"/>
  <c r="H595" i="23"/>
  <c r="H181" i="23"/>
  <c r="H333" i="23"/>
  <c r="H587" i="23"/>
  <c r="H336" i="23"/>
  <c r="H591" i="23"/>
  <c r="H113" i="23"/>
  <c r="H435" i="23"/>
  <c r="H446" i="23"/>
  <c r="H535" i="23"/>
  <c r="H137" i="23"/>
  <c r="H204" i="23"/>
  <c r="H531" i="23"/>
  <c r="H234" i="23"/>
  <c r="H158" i="23"/>
  <c r="H523" i="23"/>
  <c r="H501" i="23"/>
  <c r="H235" i="23"/>
  <c r="H303" i="23"/>
  <c r="H180" i="23"/>
  <c r="H48" i="23"/>
  <c r="H111" i="23"/>
  <c r="H418" i="23"/>
  <c r="H29" i="23"/>
  <c r="H434" i="23"/>
  <c r="H78" i="23"/>
  <c r="H264" i="23"/>
  <c r="H25" i="23"/>
  <c r="H86" i="23"/>
  <c r="H286" i="23"/>
  <c r="H390" i="23"/>
  <c r="H369" i="23"/>
  <c r="H211" i="23"/>
  <c r="H287" i="23"/>
  <c r="H85" i="23"/>
  <c r="H358" i="23"/>
  <c r="H552" i="23"/>
  <c r="H166" i="23"/>
  <c r="H347" i="23"/>
  <c r="H135" i="23"/>
  <c r="H323" i="23"/>
  <c r="H447" i="23"/>
  <c r="H592" i="23"/>
  <c r="H571" i="23"/>
  <c r="H130" i="23"/>
  <c r="H514" i="23"/>
  <c r="H525" i="23"/>
  <c r="H310" i="23"/>
  <c r="H422" i="23"/>
  <c r="H464" i="23"/>
  <c r="H484" i="23"/>
  <c r="H177" i="23"/>
  <c r="H316" i="23"/>
  <c r="H617" i="23"/>
  <c r="H452" i="23"/>
  <c r="H606" i="23"/>
  <c r="H87" i="23"/>
  <c r="H134" i="23"/>
  <c r="H467" i="23"/>
  <c r="H392" i="23"/>
  <c r="H511" i="23"/>
  <c r="H217" i="23"/>
  <c r="H152" i="23"/>
  <c r="H169" i="23"/>
  <c r="H378" i="23"/>
  <c r="H221" i="23"/>
  <c r="H421" i="23"/>
  <c r="H349" i="23"/>
  <c r="H282" i="23"/>
  <c r="H277" i="23"/>
  <c r="H184" i="23"/>
  <c r="H601" i="23"/>
  <c r="H265" i="23"/>
  <c r="H610" i="23"/>
  <c r="H503" i="23"/>
  <c r="H478" i="23"/>
  <c r="H299" i="23"/>
  <c r="H159" i="23"/>
  <c r="H120" i="23"/>
  <c r="H549" i="23"/>
  <c r="H490" i="23"/>
  <c r="H529" i="23"/>
  <c r="H534" i="23"/>
  <c r="H73" i="23"/>
  <c r="H507" i="23"/>
  <c r="H577" i="23"/>
  <c r="H110" i="23"/>
  <c r="H388" i="23"/>
  <c r="H35" i="23"/>
  <c r="H329" i="23"/>
  <c r="H296" i="23"/>
  <c r="H373" i="23"/>
  <c r="H364" i="23"/>
  <c r="H311" i="23"/>
  <c r="H165" i="23"/>
  <c r="H508" i="23"/>
  <c r="H406" i="23"/>
  <c r="H351" i="23"/>
  <c r="H242" i="23"/>
  <c r="H34" i="23"/>
  <c r="H408" i="23"/>
  <c r="H188" i="23"/>
  <c r="H70" i="23"/>
  <c r="H492" i="23"/>
  <c r="H621" i="23"/>
  <c r="H44" i="23"/>
  <c r="H300" i="23"/>
  <c r="H107" i="23"/>
  <c r="H420" i="23"/>
  <c r="H98" i="23"/>
  <c r="H33" i="23"/>
  <c r="H436" i="23"/>
  <c r="H463" i="23"/>
  <c r="H198" i="23"/>
  <c r="H398" i="23"/>
  <c r="H275" i="23"/>
  <c r="H395" i="23"/>
  <c r="H89" i="23"/>
  <c r="H49" i="23"/>
  <c r="H481" i="23"/>
  <c r="H67" i="23"/>
  <c r="H18" i="23"/>
  <c r="Q5" i="17"/>
  <c r="H520" i="23"/>
  <c r="H312" i="23"/>
  <c r="H216" i="23"/>
  <c r="H26" i="23"/>
  <c r="H285" i="23"/>
  <c r="H391" i="23"/>
  <c r="H220" i="23"/>
  <c r="H371" i="23"/>
  <c r="H252" i="23"/>
  <c r="H448" i="23"/>
  <c r="Q6" i="17"/>
  <c r="H356" i="23"/>
  <c r="H487" i="23"/>
  <c r="H202" i="23"/>
  <c r="H267" i="23"/>
  <c r="H171" i="23"/>
  <c r="H280" i="23"/>
  <c r="H59" i="23"/>
  <c r="H430" i="23"/>
  <c r="H150" i="23"/>
  <c r="H193" i="23"/>
  <c r="H328" i="23"/>
  <c r="H455" i="23"/>
  <c r="H367" i="23"/>
  <c r="Q4" i="17"/>
  <c r="H309" i="23"/>
  <c r="H201" i="23"/>
  <c r="H292" i="23"/>
  <c r="H584" i="23"/>
  <c r="H542" i="23"/>
  <c r="H227" i="23"/>
  <c r="H334" i="23"/>
  <c r="H21" i="23"/>
  <c r="H247" i="23"/>
  <c r="H491" i="23"/>
  <c r="H212" i="23"/>
  <c r="H576" i="23"/>
  <c r="H457" i="23"/>
  <c r="H124" i="23"/>
  <c r="H9" i="23"/>
  <c r="H513" i="23"/>
  <c r="H555" i="23"/>
  <c r="H157" i="23"/>
  <c r="H593" i="23"/>
  <c r="H575" i="23"/>
  <c r="H297" i="23"/>
  <c r="H241" i="23"/>
  <c r="H75" i="23"/>
  <c r="H136" i="23"/>
  <c r="H60" i="23"/>
  <c r="H380" i="23"/>
  <c r="H588" i="23"/>
  <c r="H37" i="23"/>
  <c r="H355" i="23"/>
  <c r="H479" i="23"/>
  <c r="H377" i="23"/>
  <c r="H273" i="23"/>
  <c r="H327" i="23"/>
  <c r="H268" i="23"/>
  <c r="H326" i="23"/>
  <c r="H533" i="23"/>
  <c r="H116" i="23"/>
  <c r="H106" i="23"/>
  <c r="H71" i="23"/>
  <c r="H427" i="23"/>
  <c r="H53" i="23"/>
  <c r="H470" i="23"/>
  <c r="H562" i="23"/>
  <c r="H564" i="23"/>
  <c r="K4" i="17"/>
  <c r="H604" i="23"/>
  <c r="H222" i="23"/>
  <c r="H354" i="23"/>
  <c r="H469" i="23"/>
  <c r="H97" i="23"/>
  <c r="H161" i="23"/>
  <c r="H93" i="23"/>
  <c r="H439" i="23"/>
  <c r="H486" i="23"/>
  <c r="H16" i="23"/>
  <c r="H182" i="23"/>
  <c r="H155" i="23"/>
  <c r="H320" i="23"/>
  <c r="H105" i="23"/>
  <c r="H118" i="23"/>
  <c r="H615" i="23"/>
  <c r="H385" i="23"/>
  <c r="H232" i="23"/>
  <c r="H404" i="23"/>
  <c r="H619" i="23"/>
  <c r="H289" i="23"/>
  <c r="H81" i="23"/>
  <c r="H187" i="23"/>
  <c r="H175" i="23"/>
  <c r="H64" i="23"/>
  <c r="H530" i="23"/>
  <c r="H453" i="23"/>
  <c r="H539" i="23"/>
  <c r="H424" i="23"/>
  <c r="H256" i="23"/>
  <c r="H88" i="23"/>
  <c r="H344" i="23"/>
  <c r="H96" i="23"/>
  <c r="H620" i="23"/>
  <c r="H546" i="23"/>
  <c r="H84" i="23"/>
  <c r="H528" i="23"/>
  <c r="H191" i="23"/>
  <c r="H255" i="23"/>
  <c r="H319" i="23"/>
  <c r="H608" i="23"/>
  <c r="H548" i="23"/>
  <c r="H483" i="23"/>
  <c r="Q11" i="17"/>
  <c r="H440" i="23"/>
  <c r="H350" i="23"/>
  <c r="H283" i="23"/>
  <c r="H313" i="23"/>
  <c r="H258" i="23"/>
  <c r="H52" i="23"/>
  <c r="H132" i="23"/>
  <c r="H257" i="23"/>
  <c r="H441" i="23"/>
  <c r="H133" i="23"/>
  <c r="H276" i="23"/>
  <c r="H405" i="23"/>
  <c r="H224" i="23"/>
  <c r="H154" i="23"/>
  <c r="H197" i="23"/>
  <c r="H360" i="23"/>
  <c r="H20" i="23"/>
  <c r="H502" i="23"/>
  <c r="H559" i="23"/>
  <c r="H261" i="23"/>
  <c r="H8" i="23"/>
  <c r="H5" i="23"/>
  <c r="H614" i="23"/>
  <c r="H474" i="23"/>
  <c r="H259" i="23"/>
  <c r="H472" i="23"/>
  <c r="H342" i="23"/>
  <c r="H516" i="23"/>
  <c r="H160" i="23"/>
  <c r="H243" i="23"/>
  <c r="H208" i="23"/>
  <c r="H45" i="23"/>
  <c r="H294" i="23"/>
  <c r="H537" i="23"/>
  <c r="H471" i="23"/>
  <c r="H42" i="23"/>
  <c r="H526" i="23"/>
  <c r="H263" i="23"/>
  <c r="H496" i="23"/>
  <c r="H613" i="23"/>
  <c r="H442" i="23"/>
  <c r="H139" i="23"/>
  <c r="H468" i="23"/>
  <c r="H359" i="23"/>
  <c r="H409" i="23"/>
  <c r="H225" i="23"/>
  <c r="H361" i="23"/>
  <c r="H36" i="23"/>
  <c r="H145" i="23"/>
  <c r="H100" i="23"/>
  <c r="H90" i="23"/>
  <c r="H142" i="23"/>
  <c r="S11" i="17" l="1"/>
  <c r="M4" i="17"/>
  <c r="M16" i="17" s="1"/>
  <c r="K16" i="17"/>
  <c r="S4" i="17"/>
  <c r="Q16" i="17"/>
  <c r="S6" i="17"/>
  <c r="S5" i="17"/>
  <c r="S13" i="17"/>
  <c r="S16" i="17" l="1"/>
</calcChain>
</file>

<file path=xl/connections.xml><?xml version="1.0" encoding="utf-8"?>
<connections xmlns="http://schemas.openxmlformats.org/spreadsheetml/2006/main">
  <connection id="1" keepAlive="1" name="Query - FPL_Fixtures_Extract" description="Connection to the 'FPL_Fixtures_Extract' query in the workbook." type="5" refreshedVersion="6" background="1" saveData="1">
    <dbPr connection="Provider=Microsoft.Mashup.OleDb.1;Data Source=$Workbook$;Location=FPL_Fixtures_Extract;Extended Properties=&quot;&quot;" command="SELECT * FROM [FPL_Fixtures_Extract]"/>
  </connection>
  <connection id="2" keepAlive="1" name="Query - FPL_Misc_Extract" description="Connection to the 'FPL_Misc_Extract' query in the workbook." type="5" refreshedVersion="6" background="1" saveData="1">
    <dbPr connection="Provider=Microsoft.Mashup.OleDb.1;Data Source=$Workbook$;Location=FPL_Misc_Extract;Extended Properties=&quot;&quot;" command="SELECT * FROM [FPL_Misc_Extract]"/>
  </connection>
  <connection id="3" keepAlive="1" name="Query - FPL_Points_Extract" description="Connection to the 'FPL_Points_Extract' query in the workbook." type="5" refreshedVersion="6" background="1" saveData="1">
    <dbPr connection="Provider=Microsoft.Mashup.OleDb.1;Data Source=$Workbook$;Location=FPL_Points_Extract;Extended Properties=&quot;&quot;" command="SELECT * FROM [FPL_Points_Extract]"/>
  </connection>
  <connection id="4" keepAlive="1" name="Query - FPL_Results_Extract" description="Connection to the 'FPL_Results_Extract' query in the workbook." type="5" refreshedVersion="6" background="1" saveData="1">
    <dbPr connection="Provider=Microsoft.Mashup.OleDb.1;Data Source=$Workbook$;Location=FPL_Results_Extract;Extended Properties=&quot;&quot;" command="SELECT * FROM [FPL_Results_Extract]"/>
  </connection>
  <connection id="5" keepAlive="1" name="Query - FPL_Season_History_Extract" description="Connection to the 'FPL_Season_History_Extract' query in the workbook." type="5" refreshedVersion="6" background="1" saveData="1">
    <dbPr connection="Provider=Microsoft.Mashup.OleDb.1;Data Source=$Workbook$;Location=FPL_Season_History_Extract;Extended Properties=&quot;&quot;" command="SELECT * FROM [FPL_Season_History_Extract]"/>
  </connection>
  <connection id="6" keepAlive="1" name="Query - FPL_Table" description="Connection to the 'FPL_Table' query in the workbook." type="5" refreshedVersion="6" background="1" saveData="1">
    <dbPr connection="Provider=Microsoft.Mashup.OleDb.1;Data Source=$Workbook$;Location=FPL_Table;Extended Properties=&quot;&quot;" command="SELECT * FROM [FPL_Table]"/>
  </connection>
  <connection id="7" keepAlive="1" name="Query - PL_Table" description="Connection to the 'PL_Table' query in the workbook." type="5" refreshedVersion="6" background="1" saveData="1">
    <dbPr connection="Provider=Microsoft.Mashup.OleDb.1;Data Source=$Workbook$;Location=PL_Table;Extended Properties=&quot;&quot;" command="SELECT * FROM [PL_Table]"/>
  </connection>
</connections>
</file>

<file path=xl/sharedStrings.xml><?xml version="1.0" encoding="utf-8"?>
<sst xmlns="http://schemas.openxmlformats.org/spreadsheetml/2006/main" count="37327" uniqueCount="1451">
  <si>
    <t>GK</t>
  </si>
  <si>
    <t>Player</t>
  </si>
  <si>
    <t>Gameweek 22</t>
  </si>
  <si>
    <t>Gameweek 23</t>
  </si>
  <si>
    <t>Gameweek 24</t>
  </si>
  <si>
    <t>Gameweek 25</t>
  </si>
  <si>
    <t>Gameweek 26</t>
  </si>
  <si>
    <t>Gameweek 27</t>
  </si>
  <si>
    <t>Gameweek 28</t>
  </si>
  <si>
    <t>Gameweek 29</t>
  </si>
  <si>
    <t>Gameweek 30</t>
  </si>
  <si>
    <t>Gameweek 31</t>
  </si>
  <si>
    <t>Gameweek 32</t>
  </si>
  <si>
    <t>Gameweek 33</t>
  </si>
  <si>
    <t>Gameweek 34</t>
  </si>
  <si>
    <t>Gameweek 35</t>
  </si>
  <si>
    <t>Gameweek 36</t>
  </si>
  <si>
    <t>Gameweek 37</t>
  </si>
  <si>
    <t>Gameweek 38</t>
  </si>
  <si>
    <t>de Gea</t>
  </si>
  <si>
    <t>Liverpool (A)</t>
  </si>
  <si>
    <t>Southampton (H)</t>
  </si>
  <si>
    <t>Stoke (H)</t>
  </si>
  <si>
    <t>Chelsea (A)</t>
  </si>
  <si>
    <t>Sunderland (A)</t>
  </si>
  <si>
    <t>Arsenal (H)</t>
  </si>
  <si>
    <t>Watford (H)</t>
  </si>
  <si>
    <t>West Brom (A)</t>
  </si>
  <si>
    <t>Crystal Palace (H)</t>
  </si>
  <si>
    <t>Man City (A)</t>
  </si>
  <si>
    <t>Everton (H)</t>
  </si>
  <si>
    <t>Spurs (A)</t>
  </si>
  <si>
    <t>Aston Villa (H)</t>
  </si>
  <si>
    <t>West Ham (A)</t>
  </si>
  <si>
    <t>Leicester (H)</t>
  </si>
  <si>
    <t>Norwich (A)</t>
  </si>
  <si>
    <t>Bournemouth (H)</t>
  </si>
  <si>
    <t>Borini</t>
  </si>
  <si>
    <t>Man City (H)</t>
  </si>
  <si>
    <t>Man Utd (H)</t>
  </si>
  <si>
    <t>Southampton (A)</t>
  </si>
  <si>
    <t>Newcastle (A)</t>
  </si>
  <si>
    <t>West Brom (H)</t>
  </si>
  <si>
    <t>Stoke (A)</t>
  </si>
  <si>
    <t>Chelsea (H)</t>
  </si>
  <si>
    <t>Watford (A)</t>
  </si>
  <si>
    <t>Knoyle</t>
  </si>
  <si>
    <t>Sunderland (H)</t>
  </si>
  <si>
    <t>Spurs (H)</t>
  </si>
  <si>
    <t>Everton (A)</t>
  </si>
  <si>
    <t>Leicester (A)</t>
  </si>
  <si>
    <t>Swansea (H)</t>
  </si>
  <si>
    <t>Baker</t>
  </si>
  <si>
    <t>Norwich (H)</t>
  </si>
  <si>
    <t>Liverpool (H)</t>
  </si>
  <si>
    <t>Swansea (A)</t>
  </si>
  <si>
    <t>Man Utd (A)</t>
  </si>
  <si>
    <t>Newcastle (H)</t>
  </si>
  <si>
    <t>Arsenal (A)</t>
  </si>
  <si>
    <t>Fuchs</t>
  </si>
  <si>
    <t>Aston Villa (A)</t>
  </si>
  <si>
    <t>Crystal Palace (A)</t>
  </si>
  <si>
    <t>West Ham (H)</t>
  </si>
  <si>
    <t>Dann</t>
  </si>
  <si>
    <t>Wollscheid</t>
  </si>
  <si>
    <t>Bournemouth (A)</t>
  </si>
  <si>
    <t>Forster</t>
  </si>
  <si>
    <t>Pennington</t>
  </si>
  <si>
    <t>Romero</t>
  </si>
  <si>
    <t>Jarvis</t>
  </si>
  <si>
    <t>Townsend</t>
  </si>
  <si>
    <t>Weir</t>
  </si>
  <si>
    <t>Gazzaniga</t>
  </si>
  <si>
    <t>Aké</t>
  </si>
  <si>
    <t>Yaya Touré</t>
  </si>
  <si>
    <t>Lingard</t>
  </si>
  <si>
    <t>Carrick</t>
  </si>
  <si>
    <t>Emnes</t>
  </si>
  <si>
    <t>Britos</t>
  </si>
  <si>
    <t>Clyne</t>
  </si>
  <si>
    <t>Fonte</t>
  </si>
  <si>
    <t>Rodwell</t>
  </si>
  <si>
    <t>Cissé</t>
  </si>
  <si>
    <t>Arnautovic</t>
  </si>
  <si>
    <t>Bannan</t>
  </si>
  <si>
    <t>Adebayor</t>
  </si>
  <si>
    <t>Dummett</t>
  </si>
  <si>
    <t>Nathan</t>
  </si>
  <si>
    <t>Nyom</t>
  </si>
  <si>
    <t>Cullen</t>
  </si>
  <si>
    <t>Valdés</t>
  </si>
  <si>
    <t>Guédioura</t>
  </si>
  <si>
    <t>Kane</t>
  </si>
  <si>
    <t>Fryers</t>
  </si>
  <si>
    <t>Walcott</t>
  </si>
  <si>
    <t>Coates</t>
  </si>
  <si>
    <t>Clichy</t>
  </si>
  <si>
    <t>Taylor</t>
  </si>
  <si>
    <t>Foster</t>
  </si>
  <si>
    <t>Olsson</t>
  </si>
  <si>
    <t>Jerome</t>
  </si>
  <si>
    <t>Christensen</t>
  </si>
  <si>
    <t>Allen</t>
  </si>
  <si>
    <t>Schweinsteiger</t>
  </si>
  <si>
    <t>Sinclair</t>
  </si>
  <si>
    <t>Morrison</t>
  </si>
  <si>
    <t>Bennett</t>
  </si>
  <si>
    <t>Pocognoli</t>
  </si>
  <si>
    <t>Gooch</t>
  </si>
  <si>
    <t>Mitrovic</t>
  </si>
  <si>
    <t>Darmian</t>
  </si>
  <si>
    <t>Ledley</t>
  </si>
  <si>
    <t>Delph</t>
  </si>
  <si>
    <t>Cresswell</t>
  </si>
  <si>
    <t>Arter</t>
  </si>
  <si>
    <t>Chamakh</t>
  </si>
  <si>
    <t>Clark</t>
  </si>
  <si>
    <t>Adrián</t>
  </si>
  <si>
    <t>Amelia</t>
  </si>
  <si>
    <t>Cook</t>
  </si>
  <si>
    <t>Silva</t>
  </si>
  <si>
    <t>Lovren</t>
  </si>
  <si>
    <t>Sakho</t>
  </si>
  <si>
    <t>Nordfeldt</t>
  </si>
  <si>
    <t>Wimmer</t>
  </si>
  <si>
    <t>Konchesky</t>
  </si>
  <si>
    <t>Targett</t>
  </si>
  <si>
    <t>Ramsey</t>
  </si>
  <si>
    <t>Bacuna</t>
  </si>
  <si>
    <t>Bolasie</t>
  </si>
  <si>
    <t>Ilori</t>
  </si>
  <si>
    <t>Cameron</t>
  </si>
  <si>
    <t>Pienaar</t>
  </si>
  <si>
    <t>Ki Sung-yueng</t>
  </si>
  <si>
    <t>Obiang</t>
  </si>
  <si>
    <t>Kozák</t>
  </si>
  <si>
    <t>Skrtel</t>
  </si>
  <si>
    <t>Ward-Prowse</t>
  </si>
  <si>
    <t>Noble</t>
  </si>
  <si>
    <t>Diamanti</t>
  </si>
  <si>
    <t>Howard</t>
  </si>
  <si>
    <t>Collins</t>
  </si>
  <si>
    <t>Okazaki</t>
  </si>
  <si>
    <t>Bellerín</t>
  </si>
  <si>
    <t>Deulofeu</t>
  </si>
  <si>
    <t>Marveaux</t>
  </si>
  <si>
    <t>Francis</t>
  </si>
  <si>
    <t>Arteta</t>
  </si>
  <si>
    <t>Bridcutt</t>
  </si>
  <si>
    <t>Arlauskis</t>
  </si>
  <si>
    <t>Davis K</t>
  </si>
  <si>
    <t>Stones</t>
  </si>
  <si>
    <t>Inler</t>
  </si>
  <si>
    <t>Burke</t>
  </si>
  <si>
    <t>Colback</t>
  </si>
  <si>
    <t>Costa</t>
  </si>
  <si>
    <t>Mutch</t>
  </si>
  <si>
    <t>Daniels</t>
  </si>
  <si>
    <t>Yedlin</t>
  </si>
  <si>
    <t>Jurado</t>
  </si>
  <si>
    <t>Carles Gil</t>
  </si>
  <si>
    <t>Oviedo</t>
  </si>
  <si>
    <t>Andreu</t>
  </si>
  <si>
    <t>Puncheon</t>
  </si>
  <si>
    <t>Mikel</t>
  </si>
  <si>
    <t>Whelan</t>
  </si>
  <si>
    <t>Rodriguez</t>
  </si>
  <si>
    <t>Origi</t>
  </si>
  <si>
    <t>Ireland</t>
  </si>
  <si>
    <t>Lallana</t>
  </si>
  <si>
    <t>Loftus-Cheek</t>
  </si>
  <si>
    <t>Bartley</t>
  </si>
  <si>
    <t>Coleman</t>
  </si>
  <si>
    <t>Wasilewski</t>
  </si>
  <si>
    <t>Guzan</t>
  </si>
  <si>
    <t>Pereira</t>
  </si>
  <si>
    <t>Hazard</t>
  </si>
  <si>
    <t>Hibbert</t>
  </si>
  <si>
    <t>Drinkwater</t>
  </si>
  <si>
    <t>Lukaku</t>
  </si>
  <si>
    <t>Fernández</t>
  </si>
  <si>
    <t>McCarthy</t>
  </si>
  <si>
    <t>Sessegnon</t>
  </si>
  <si>
    <t>Zouma</t>
  </si>
  <si>
    <t>Richardson</t>
  </si>
  <si>
    <t>Clasie</t>
  </si>
  <si>
    <t>Fazio</t>
  </si>
  <si>
    <t>Januzaj</t>
  </si>
  <si>
    <t>Jovetic</t>
  </si>
  <si>
    <t>Unavailable</t>
  </si>
  <si>
    <t>Myhill</t>
  </si>
  <si>
    <t>Rashford</t>
  </si>
  <si>
    <t>Buckley</t>
  </si>
  <si>
    <t>Bony</t>
  </si>
  <si>
    <t>N'Zonzi</t>
  </si>
  <si>
    <t>Doyley</t>
  </si>
  <si>
    <t>Alfei</t>
  </si>
  <si>
    <t>N'Jie</t>
  </si>
  <si>
    <t>Solanke</t>
  </si>
  <si>
    <t>Galloway</t>
  </si>
  <si>
    <t>Sigurdsson</t>
  </si>
  <si>
    <t>Yoshida</t>
  </si>
  <si>
    <t>Moses</t>
  </si>
  <si>
    <t>Falcao</t>
  </si>
  <si>
    <t>Aarons</t>
  </si>
  <si>
    <t>Jones</t>
  </si>
  <si>
    <t>Funes Mori</t>
  </si>
  <si>
    <t>Redmond</t>
  </si>
  <si>
    <t>van Persie</t>
  </si>
  <si>
    <t>Kelly</t>
  </si>
  <si>
    <t>Pozo</t>
  </si>
  <si>
    <t>Henderson</t>
  </si>
  <si>
    <t>Firmino</t>
  </si>
  <si>
    <t>Tuanzebe</t>
  </si>
  <si>
    <t>Ibe</t>
  </si>
  <si>
    <t>Blind</t>
  </si>
  <si>
    <t>Morgan</t>
  </si>
  <si>
    <t>Naismith</t>
  </si>
  <si>
    <t>Ideye</t>
  </si>
  <si>
    <t>Tremmel</t>
  </si>
  <si>
    <t>Williams</t>
  </si>
  <si>
    <t>Diouf</t>
  </si>
  <si>
    <t>Walker</t>
  </si>
  <si>
    <t>Kingsley</t>
  </si>
  <si>
    <t>Touré</t>
  </si>
  <si>
    <t>Johnstone</t>
  </si>
  <si>
    <t>Albrighton</t>
  </si>
  <si>
    <t>Bojan</t>
  </si>
  <si>
    <t>Dymond</t>
  </si>
  <si>
    <t>Davies</t>
  </si>
  <si>
    <t>Randall</t>
  </si>
  <si>
    <t>Vydra</t>
  </si>
  <si>
    <t>Dorrans</t>
  </si>
  <si>
    <t>Osman</t>
  </si>
  <si>
    <t>Varela</t>
  </si>
  <si>
    <t>Long</t>
  </si>
  <si>
    <t>Elliot</t>
  </si>
  <si>
    <t>Oscar</t>
  </si>
  <si>
    <t>Crouch</t>
  </si>
  <si>
    <t>Ivanovic</t>
  </si>
  <si>
    <t>Randolph</t>
  </si>
  <si>
    <t>Valencia</t>
  </si>
  <si>
    <t>Fulton</t>
  </si>
  <si>
    <t>Whittaker</t>
  </si>
  <si>
    <t>Chiriches</t>
  </si>
  <si>
    <t>Jedinak</t>
  </si>
  <si>
    <t>Stekelenburg</t>
  </si>
  <si>
    <t>Bertrand</t>
  </si>
  <si>
    <t>Bunn</t>
  </si>
  <si>
    <t>Navas</t>
  </si>
  <si>
    <t>Kouyaté</t>
  </si>
  <si>
    <t>Gayle</t>
  </si>
  <si>
    <t>Rosicky</t>
  </si>
  <si>
    <t>Sturridge</t>
  </si>
  <si>
    <t>Layún</t>
  </si>
  <si>
    <t>Abdi</t>
  </si>
  <si>
    <t>Schneiderlin</t>
  </si>
  <si>
    <t>Defoe</t>
  </si>
  <si>
    <t>Haugaard</t>
  </si>
  <si>
    <t>Cleverley</t>
  </si>
  <si>
    <t>Debuchy</t>
  </si>
  <si>
    <t>Steven Taylor</t>
  </si>
  <si>
    <t>Senderos</t>
  </si>
  <si>
    <t>Knockaert</t>
  </si>
  <si>
    <t>Zabaleta</t>
  </si>
  <si>
    <t>Lafferty</t>
  </si>
  <si>
    <t>Tioté</t>
  </si>
  <si>
    <t>Rudd</t>
  </si>
  <si>
    <t>Borthwick-Jackson</t>
  </si>
  <si>
    <t>Hepburn-Murphy</t>
  </si>
  <si>
    <t>Maiga</t>
  </si>
  <si>
    <t>Martina</t>
  </si>
  <si>
    <t>Fabbrini</t>
  </si>
  <si>
    <t>Begovic</t>
  </si>
  <si>
    <t>Berghuis</t>
  </si>
  <si>
    <t>Gómez</t>
  </si>
  <si>
    <t>Wisdom</t>
  </si>
  <si>
    <t>Benalouane</t>
  </si>
  <si>
    <t>Pinto</t>
  </si>
  <si>
    <t>Campbell</t>
  </si>
  <si>
    <t>Deeney</t>
  </si>
  <si>
    <t>Joselu</t>
  </si>
  <si>
    <t>Dier</t>
  </si>
  <si>
    <t>Hutton</t>
  </si>
  <si>
    <t>Amalfitano</t>
  </si>
  <si>
    <t>Westwood</t>
  </si>
  <si>
    <t>Holgate</t>
  </si>
  <si>
    <t>Son</t>
  </si>
  <si>
    <t>Mirallas</t>
  </si>
  <si>
    <t>Angella</t>
  </si>
  <si>
    <t>Vardy</t>
  </si>
  <si>
    <t>Watmore</t>
  </si>
  <si>
    <t>N'Zogbia</t>
  </si>
  <si>
    <t>Blackett</t>
  </si>
  <si>
    <t>Mbabu</t>
  </si>
  <si>
    <t>Routledge</t>
  </si>
  <si>
    <t>Gestede</t>
  </si>
  <si>
    <t>Hart</t>
  </si>
  <si>
    <t>Lens</t>
  </si>
  <si>
    <t>Boruc</t>
  </si>
  <si>
    <t>Mulumbu</t>
  </si>
  <si>
    <t>Besic</t>
  </si>
  <si>
    <t>Elliott Bennett</t>
  </si>
  <si>
    <t>Matic</t>
  </si>
  <si>
    <t>Young</t>
  </si>
  <si>
    <t>McManaman</t>
  </si>
  <si>
    <t>Muniesa</t>
  </si>
  <si>
    <t>McArthur</t>
  </si>
  <si>
    <t>Cabella</t>
  </si>
  <si>
    <t>Coquelin</t>
  </si>
  <si>
    <t>Mané</t>
  </si>
  <si>
    <t>Schwarzer</t>
  </si>
  <si>
    <t>Lambert</t>
  </si>
  <si>
    <t>Manu García</t>
  </si>
  <si>
    <t>Jagielka</t>
  </si>
  <si>
    <t>Murray</t>
  </si>
  <si>
    <t>Abeid</t>
  </si>
  <si>
    <t>O'Kane</t>
  </si>
  <si>
    <t>Vergini</t>
  </si>
  <si>
    <t>Reed</t>
  </si>
  <si>
    <t>Shawcross</t>
  </si>
  <si>
    <t>Moha</t>
  </si>
  <si>
    <t>Wilshere</t>
  </si>
  <si>
    <t>Atsu</t>
  </si>
  <si>
    <t>Kenedy</t>
  </si>
  <si>
    <t>Mariappa</t>
  </si>
  <si>
    <t>Eriksen</t>
  </si>
  <si>
    <t>van Wolfswinkel</t>
  </si>
  <si>
    <t>Distin</t>
  </si>
  <si>
    <t>Azpilicueta</t>
  </si>
  <si>
    <t>Trippier</t>
  </si>
  <si>
    <t>Rafael</t>
  </si>
  <si>
    <t>Mason</t>
  </si>
  <si>
    <t>Lamela</t>
  </si>
  <si>
    <t>Roberge</t>
  </si>
  <si>
    <t>Given</t>
  </si>
  <si>
    <t>Milner</t>
  </si>
  <si>
    <t>Bond</t>
  </si>
  <si>
    <t>Kinsella</t>
  </si>
  <si>
    <t>Demichelis</t>
  </si>
  <si>
    <t>Depay</t>
  </si>
  <si>
    <t>Pellè</t>
  </si>
  <si>
    <t>Ritchie</t>
  </si>
  <si>
    <t>Sheyi Ojo</t>
  </si>
  <si>
    <t>Johnson</t>
  </si>
  <si>
    <t>Bentaleb</t>
  </si>
  <si>
    <t>Shelvey</t>
  </si>
  <si>
    <t>Smalling</t>
  </si>
  <si>
    <t>Matthews</t>
  </si>
  <si>
    <t>Djuricic</t>
  </si>
  <si>
    <t>Giroud</t>
  </si>
  <si>
    <t>Gilmartin</t>
  </si>
  <si>
    <t>Fernando</t>
  </si>
  <si>
    <t>Juanmi</t>
  </si>
  <si>
    <t>O'Brien</t>
  </si>
  <si>
    <t>Szczesny</t>
  </si>
  <si>
    <t>Dodoo</t>
  </si>
  <si>
    <t>Cazorla</t>
  </si>
  <si>
    <t>Ramírez</t>
  </si>
  <si>
    <t>Hennessey</t>
  </si>
  <si>
    <t>Kean</t>
  </si>
  <si>
    <t>Veretout</t>
  </si>
  <si>
    <t>Tözsér</t>
  </si>
  <si>
    <t>Filipe Luis</t>
  </si>
  <si>
    <t>Walters</t>
  </si>
  <si>
    <t>Van Ginkel</t>
  </si>
  <si>
    <t>James</t>
  </si>
  <si>
    <t>Terry</t>
  </si>
  <si>
    <t>Naughton</t>
  </si>
  <si>
    <t>Hernández</t>
  </si>
  <si>
    <t>McGugan</t>
  </si>
  <si>
    <t>Rodríguez</t>
  </si>
  <si>
    <t>Coloccini</t>
  </si>
  <si>
    <t>Kompany</t>
  </si>
  <si>
    <t>Chambers</t>
  </si>
  <si>
    <t>Ruddy</t>
  </si>
  <si>
    <t>Jelavic</t>
  </si>
  <si>
    <t>Mata</t>
  </si>
  <si>
    <t>Caballero</t>
  </si>
  <si>
    <t>Gouffran</t>
  </si>
  <si>
    <t>Oularé</t>
  </si>
  <si>
    <t>Ayoze</t>
  </si>
  <si>
    <t>Mayuka</t>
  </si>
  <si>
    <t>Özil</t>
  </si>
  <si>
    <t>Song</t>
  </si>
  <si>
    <t>Kramaric</t>
  </si>
  <si>
    <t>Rivière</t>
  </si>
  <si>
    <t>Williamson</t>
  </si>
  <si>
    <t>Can</t>
  </si>
  <si>
    <t>Browning</t>
  </si>
  <si>
    <t>O'Shea</t>
  </si>
  <si>
    <t>Allsop</t>
  </si>
  <si>
    <t>Djilobodji</t>
  </si>
  <si>
    <t>Gardner</t>
  </si>
  <si>
    <t>Bigirimana</t>
  </si>
  <si>
    <t>Herrera</t>
  </si>
  <si>
    <t>Lyden</t>
  </si>
  <si>
    <t>Ulloa</t>
  </si>
  <si>
    <t>Chester</t>
  </si>
  <si>
    <t>Ospina</t>
  </si>
  <si>
    <t>Cattermole</t>
  </si>
  <si>
    <t>Pritchard</t>
  </si>
  <si>
    <t>Berahino</t>
  </si>
  <si>
    <t>Shaw</t>
  </si>
  <si>
    <t>Ings</t>
  </si>
  <si>
    <t>Poyet</t>
  </si>
  <si>
    <t>Hamer</t>
  </si>
  <si>
    <t>Ekstrand</t>
  </si>
  <si>
    <t>Reid</t>
  </si>
  <si>
    <t>Gardos</t>
  </si>
  <si>
    <t>Iwobi</t>
  </si>
  <si>
    <t>Woodman</t>
  </si>
  <si>
    <t>Ameobi</t>
  </si>
  <si>
    <t>Fernandinho</t>
  </si>
  <si>
    <t>Samuelsen</t>
  </si>
  <si>
    <t>Moreno</t>
  </si>
  <si>
    <t>Gomis</t>
  </si>
  <si>
    <t>Giaccherini</t>
  </si>
  <si>
    <t>Hesketh</t>
  </si>
  <si>
    <t>Rangel</t>
  </si>
  <si>
    <t>McAleny</t>
  </si>
  <si>
    <t>Rose</t>
  </si>
  <si>
    <t>Gueye</t>
  </si>
  <si>
    <t>Mannone</t>
  </si>
  <si>
    <t>Denayer</t>
  </si>
  <si>
    <t>Brown</t>
  </si>
  <si>
    <t>Hangeland</t>
  </si>
  <si>
    <t>Martin</t>
  </si>
  <si>
    <t>Dembélé</t>
  </si>
  <si>
    <t>Eder</t>
  </si>
  <si>
    <t>Barry</t>
  </si>
  <si>
    <t>Traoré</t>
  </si>
  <si>
    <t>Afobe</t>
  </si>
  <si>
    <t>Welbeck</t>
  </si>
  <si>
    <t>Lennon</t>
  </si>
  <si>
    <t>Wanyama</t>
  </si>
  <si>
    <t>Iturbe</t>
  </si>
  <si>
    <t>King</t>
  </si>
  <si>
    <t>Pedro</t>
  </si>
  <si>
    <t>Good</t>
  </si>
  <si>
    <t>Maddison</t>
  </si>
  <si>
    <t>Cuadrado</t>
  </si>
  <si>
    <t>Lindegaard</t>
  </si>
  <si>
    <t>Smith</t>
  </si>
  <si>
    <t>Rossiter</t>
  </si>
  <si>
    <t>Toney</t>
  </si>
  <si>
    <t>Elphick</t>
  </si>
  <si>
    <t>Fabianski</t>
  </si>
  <si>
    <t>van Aanholt</t>
  </si>
  <si>
    <t>Caulker</t>
  </si>
  <si>
    <t>Vertonghen</t>
  </si>
  <si>
    <t>Zaha</t>
  </si>
  <si>
    <t>Bardsley</t>
  </si>
  <si>
    <t>Gnabry</t>
  </si>
  <si>
    <t>Payet</t>
  </si>
  <si>
    <t>Obertan</t>
  </si>
  <si>
    <t>Akpom</t>
  </si>
  <si>
    <t>Sissoko</t>
  </si>
  <si>
    <t>Flanagan</t>
  </si>
  <si>
    <t>Graham</t>
  </si>
  <si>
    <t>Baba Rahman</t>
  </si>
  <si>
    <t>Benteke</t>
  </si>
  <si>
    <t>McClean</t>
  </si>
  <si>
    <t>Yacob</t>
  </si>
  <si>
    <t>Rondón</t>
  </si>
  <si>
    <t>Lucas</t>
  </si>
  <si>
    <t>Koné</t>
  </si>
  <si>
    <t>Humphreys-Grant</t>
  </si>
  <si>
    <t>Federici</t>
  </si>
  <si>
    <t>Gibbs</t>
  </si>
  <si>
    <t>Kolarov</t>
  </si>
  <si>
    <t>Grealish</t>
  </si>
  <si>
    <t>Odemwingie</t>
  </si>
  <si>
    <t>Tabanou</t>
  </si>
  <si>
    <t>Lee Chung-yong</t>
  </si>
  <si>
    <t>McGeady</t>
  </si>
  <si>
    <t>Teixeira</t>
  </si>
  <si>
    <t>Vorm</t>
  </si>
  <si>
    <t>Henry</t>
  </si>
  <si>
    <t>Soldado</t>
  </si>
  <si>
    <t>Dyer</t>
  </si>
  <si>
    <t>Oriol Romeu</t>
  </si>
  <si>
    <t>Macey</t>
  </si>
  <si>
    <t>Pugh</t>
  </si>
  <si>
    <t>Beadling</t>
  </si>
  <si>
    <t>Flamini</t>
  </si>
  <si>
    <t>Cahill</t>
  </si>
  <si>
    <t>Crespo</t>
  </si>
  <si>
    <t>Tomkins</t>
  </si>
  <si>
    <t>van Dijk</t>
  </si>
  <si>
    <t>Isgrove</t>
  </si>
  <si>
    <t>Downing</t>
  </si>
  <si>
    <t>Agüero</t>
  </si>
  <si>
    <t>Pantilimon</t>
  </si>
  <si>
    <t>Haidara</t>
  </si>
  <si>
    <t>de Laet</t>
  </si>
  <si>
    <t>Simpson</t>
  </si>
  <si>
    <t>Iheanacho</t>
  </si>
  <si>
    <t>Monreal</t>
  </si>
  <si>
    <t>Vlaar</t>
  </si>
  <si>
    <t>Hammond</t>
  </si>
  <si>
    <t>Mignolet</t>
  </si>
  <si>
    <t>Lloris</t>
  </si>
  <si>
    <t>Brady</t>
  </si>
  <si>
    <t>Pudil</t>
  </si>
  <si>
    <t>Zelalem</t>
  </si>
  <si>
    <t>Chilwell</t>
  </si>
  <si>
    <t>Davis</t>
  </si>
  <si>
    <t>de Jong</t>
  </si>
  <si>
    <t>Souaré</t>
  </si>
  <si>
    <t>Martial</t>
  </si>
  <si>
    <t>Barker</t>
  </si>
  <si>
    <t>Elia</t>
  </si>
  <si>
    <t>Markovic</t>
  </si>
  <si>
    <t>Surman</t>
  </si>
  <si>
    <t>Toivonen</t>
  </si>
  <si>
    <t>Seager</t>
  </si>
  <si>
    <t>Sako</t>
  </si>
  <si>
    <t>Forestieri</t>
  </si>
  <si>
    <t>Spiegel</t>
  </si>
  <si>
    <t>Sagna</t>
  </si>
  <si>
    <t>Mbemba</t>
  </si>
  <si>
    <t>Kaboul</t>
  </si>
  <si>
    <t>Barrow</t>
  </si>
  <si>
    <t>Ighalo</t>
  </si>
  <si>
    <t>Gomes</t>
  </si>
  <si>
    <t>Darlow</t>
  </si>
  <si>
    <t>Tomlin</t>
  </si>
  <si>
    <t>Mings</t>
  </si>
  <si>
    <t>Fellaini</t>
  </si>
  <si>
    <t>Cathcart</t>
  </si>
  <si>
    <t>Adelaide</t>
  </si>
  <si>
    <t>Brunt</t>
  </si>
  <si>
    <t>Chadli</t>
  </si>
  <si>
    <t>Gibson</t>
  </si>
  <si>
    <t>Lee</t>
  </si>
  <si>
    <t>Amavi</t>
  </si>
  <si>
    <t>Kanté</t>
  </si>
  <si>
    <t>Horsfield</t>
  </si>
  <si>
    <t>Capoue</t>
  </si>
  <si>
    <t>Mertesacker</t>
  </si>
  <si>
    <t>Powell</t>
  </si>
  <si>
    <t>Alli</t>
  </si>
  <si>
    <t>Cole</t>
  </si>
  <si>
    <t>Howson</t>
  </si>
  <si>
    <t>Blackman</t>
  </si>
  <si>
    <t>Cork</t>
  </si>
  <si>
    <t>Moore</t>
  </si>
  <si>
    <t>Hooper</t>
  </si>
  <si>
    <t>Ward</t>
  </si>
  <si>
    <t>Baines</t>
  </si>
  <si>
    <t>Carroll</t>
  </si>
  <si>
    <t>Belkalem</t>
  </si>
  <si>
    <t>Kermorgant</t>
  </si>
  <si>
    <t>Anichebe</t>
  </si>
  <si>
    <t>Turner</t>
  </si>
  <si>
    <t>Gomez</t>
  </si>
  <si>
    <t>Tadic</t>
  </si>
  <si>
    <t>Afellay</t>
  </si>
  <si>
    <t>Balotelli</t>
  </si>
  <si>
    <t>Pieters</t>
  </si>
  <si>
    <t>Maffeo</t>
  </si>
  <si>
    <t>Amat</t>
  </si>
  <si>
    <t>Wijnaldum</t>
  </si>
  <si>
    <t>Bamford</t>
  </si>
  <si>
    <t>Wickham</t>
  </si>
  <si>
    <t>Nugent</t>
  </si>
  <si>
    <t>O'Neil</t>
  </si>
  <si>
    <t>Barkley</t>
  </si>
  <si>
    <t>Gabriel</t>
  </si>
  <si>
    <t>Watson</t>
  </si>
  <si>
    <t>Prödl</t>
  </si>
  <si>
    <t>Armstrong</t>
  </si>
  <si>
    <t>Anya</t>
  </si>
  <si>
    <t>Lanzini</t>
  </si>
  <si>
    <t>Ryan Bennett</t>
  </si>
  <si>
    <t>Gamboa</t>
  </si>
  <si>
    <t>Paredes</t>
  </si>
  <si>
    <t>Sidwell</t>
  </si>
  <si>
    <t>Gosling</t>
  </si>
  <si>
    <t>Alderweireld</t>
  </si>
  <si>
    <t>Schmeichel</t>
  </si>
  <si>
    <t>Otamendi</t>
  </si>
  <si>
    <t>Agbonlahor</t>
  </si>
  <si>
    <t>Courtois</t>
  </si>
  <si>
    <t>Speroni</t>
  </si>
  <si>
    <t>Wright</t>
  </si>
  <si>
    <t>Bogdan</t>
  </si>
  <si>
    <t>Okore</t>
  </si>
  <si>
    <t>Zárate</t>
  </si>
  <si>
    <t>Stambouli</t>
  </si>
  <si>
    <t>Tettey</t>
  </si>
  <si>
    <t>Hoban</t>
  </si>
  <si>
    <t>Onomah</t>
  </si>
  <si>
    <t>Dzeko</t>
  </si>
  <si>
    <t>Winks</t>
  </si>
  <si>
    <t>Grabban</t>
  </si>
  <si>
    <t>Mbokani</t>
  </si>
  <si>
    <t>Delaney</t>
  </si>
  <si>
    <t>Nolan</t>
  </si>
  <si>
    <t>Ramires</t>
  </si>
  <si>
    <t>Bassong</t>
  </si>
  <si>
    <t>Sanogo</t>
  </si>
  <si>
    <t>Britton</t>
  </si>
  <si>
    <t>Brannagan</t>
  </si>
  <si>
    <t>Antonio</t>
  </si>
  <si>
    <t>McAuley</t>
  </si>
  <si>
    <t>Adam</t>
  </si>
  <si>
    <t>Parfitt-Williams</t>
  </si>
  <si>
    <t>Remy</t>
  </si>
  <si>
    <t>Rojo</t>
  </si>
  <si>
    <t>Traore</t>
  </si>
  <si>
    <t>Ibarbo</t>
  </si>
  <si>
    <t>Dawson</t>
  </si>
  <si>
    <t>Cédric</t>
  </si>
  <si>
    <t>Butcher</t>
  </si>
  <si>
    <t>Hoolahan</t>
  </si>
  <si>
    <t>Cargill</t>
  </si>
  <si>
    <t>Janmaat</t>
  </si>
  <si>
    <t>Lawrence</t>
  </si>
  <si>
    <t>Gradel</t>
  </si>
  <si>
    <t>Kirchhoff</t>
  </si>
  <si>
    <t>Hooiveld</t>
  </si>
  <si>
    <t>Tiendalli</t>
  </si>
  <si>
    <t>Goss</t>
  </si>
  <si>
    <t>Chamberlain</t>
  </si>
  <si>
    <t>Koscielny</t>
  </si>
  <si>
    <t>Jenkinson</t>
  </si>
  <si>
    <t>Coutinho</t>
  </si>
  <si>
    <t>Robles</t>
  </si>
  <si>
    <t>Lascelles</t>
  </si>
  <si>
    <t>Stanislas</t>
  </si>
  <si>
    <t>Odjidja-Ofoe</t>
  </si>
  <si>
    <t>Ayew</t>
  </si>
  <si>
    <t>Fàbregas</t>
  </si>
  <si>
    <t>Willian</t>
  </si>
  <si>
    <t>Samaras</t>
  </si>
  <si>
    <t>Anita</t>
  </si>
  <si>
    <t>Sterry</t>
  </si>
  <si>
    <t>Mahrez</t>
  </si>
  <si>
    <t>Ogbonna</t>
  </si>
  <si>
    <t>Larsson</t>
  </si>
  <si>
    <t>Montero</t>
  </si>
  <si>
    <t>M'Vila</t>
  </si>
  <si>
    <t>MacDonald</t>
  </si>
  <si>
    <t>Butland</t>
  </si>
  <si>
    <t>Oxford</t>
  </si>
  <si>
    <t>Cissokho</t>
  </si>
  <si>
    <t>De Bruyne</t>
  </si>
  <si>
    <t>José Enrique</t>
  </si>
  <si>
    <t>Evans</t>
  </si>
  <si>
    <t>Nasri</t>
  </si>
  <si>
    <t>Cech</t>
  </si>
  <si>
    <t>Lescott</t>
  </si>
  <si>
    <t>Gray</t>
  </si>
  <si>
    <t>Wilson</t>
  </si>
  <si>
    <t>Sterling</t>
  </si>
  <si>
    <t>Rooney</t>
  </si>
  <si>
    <t>Grimes</t>
  </si>
  <si>
    <t>Holebas</t>
  </si>
  <si>
    <t>Thauvin</t>
  </si>
  <si>
    <t>Di María</t>
  </si>
  <si>
    <t>Mangala</t>
  </si>
  <si>
    <t>Rantie</t>
  </si>
  <si>
    <t>Richards</t>
  </si>
  <si>
    <t>Shaqiri</t>
  </si>
  <si>
    <t>Croll</t>
  </si>
  <si>
    <t>Krul</t>
  </si>
  <si>
    <t>Schlupp</t>
  </si>
  <si>
    <t>Cabaye</t>
  </si>
  <si>
    <t>Behrami</t>
  </si>
  <si>
    <t>Hendrie</t>
  </si>
  <si>
    <t>Sánchez</t>
  </si>
  <si>
    <t>Roberts</t>
  </si>
  <si>
    <t>Huth</t>
  </si>
  <si>
    <t>McNair</t>
  </si>
  <si>
    <t>Garbutt</t>
  </si>
  <si>
    <t>Fletcher</t>
  </si>
  <si>
    <t>Manquillo</t>
  </si>
  <si>
    <t>Gameweek 01</t>
  </si>
  <si>
    <t>Gameweek 02</t>
  </si>
  <si>
    <t>Gameweek 03</t>
  </si>
  <si>
    <t>Gameweek 04</t>
  </si>
  <si>
    <t>Gameweek 05</t>
  </si>
  <si>
    <t>Gameweek 06</t>
  </si>
  <si>
    <t>Gameweek 07</t>
  </si>
  <si>
    <t>Gameweek 08</t>
  </si>
  <si>
    <t>Gameweek 09</t>
  </si>
  <si>
    <t>Gameweek 10</t>
  </si>
  <si>
    <t>Gameweek 11</t>
  </si>
  <si>
    <t>Gameweek 12</t>
  </si>
  <si>
    <t>Gameweek 13</t>
  </si>
  <si>
    <t>Gameweek 14</t>
  </si>
  <si>
    <t>Gameweek 15</t>
  </si>
  <si>
    <t>Gameweek 16</t>
  </si>
  <si>
    <t>Gameweek 17</t>
  </si>
  <si>
    <t>Gameweek 18</t>
  </si>
  <si>
    <t>Gameweek 19</t>
  </si>
  <si>
    <t>Gameweek 20</t>
  </si>
  <si>
    <t>Gameweek 21</t>
  </si>
  <si>
    <t>0</t>
  </si>
  <si>
    <t>2</t>
  </si>
  <si>
    <t>6</t>
  </si>
  <si>
    <t>1</t>
  </si>
  <si>
    <t>3</t>
  </si>
  <si>
    <t>9</t>
  </si>
  <si>
    <t>11</t>
  </si>
  <si>
    <t>7</t>
  </si>
  <si>
    <t>13</t>
  </si>
  <si>
    <t>5</t>
  </si>
  <si>
    <t>18</t>
  </si>
  <si>
    <t>10</t>
  </si>
  <si>
    <t>4</t>
  </si>
  <si>
    <t>12</t>
  </si>
  <si>
    <t>8</t>
  </si>
  <si>
    <t>16</t>
  </si>
  <si>
    <t>15</t>
  </si>
  <si>
    <t>Total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</si>
  <si>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</si>
  <si>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</si>
  <si>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</si>
  <si>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</si>
  <si>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</si>
  <si>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</si>
  <si>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</si>
  <si>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</si>
  <si>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</si>
  <si>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Average Points</t>
  </si>
  <si>
    <t>Team</t>
  </si>
  <si>
    <t>STK(A) 1-0</t>
  </si>
  <si>
    <t>BOU(H) 1-0</t>
  </si>
  <si>
    <t>ARS(A) 0-0</t>
  </si>
  <si>
    <t>WHU(H) 0-3</t>
  </si>
  <si>
    <t>MUN(A) 1-3</t>
  </si>
  <si>
    <t>NOR(H) 1-1</t>
  </si>
  <si>
    <t>AVL(H) 3-2</t>
  </si>
  <si>
    <t>EVE(A) 1-1</t>
  </si>
  <si>
    <t>TOT(A) 0-0</t>
  </si>
  <si>
    <t>SOU(H) 1-1</t>
  </si>
  <si>
    <t>CHE(A) 3-1</t>
  </si>
  <si>
    <t>CRY(H) 1-2</t>
  </si>
  <si>
    <t>MCI(A) 4-1</t>
  </si>
  <si>
    <t>SWA(H) 1-0</t>
  </si>
  <si>
    <t>NEW(A) 0-2</t>
  </si>
  <si>
    <t>WBA(H) 2-2</t>
  </si>
  <si>
    <t>WAT(A) 0-3</t>
  </si>
  <si>
    <t>LEI(H) 1-0</t>
  </si>
  <si>
    <t>SUN(A) 1-0</t>
  </si>
  <si>
    <t>WHU(A) 0-2</t>
  </si>
  <si>
    <t>ARS(H) 3-3</t>
  </si>
  <si>
    <t>MUN(H) 0-1</t>
  </si>
  <si>
    <t>SUN(H) 4-2</t>
  </si>
  <si>
    <t>WHU(A) 2-1</t>
  </si>
  <si>
    <t>TOT(H) 1-1</t>
  </si>
  <si>
    <t>BOU(A) 1-1</t>
  </si>
  <si>
    <t>STK(A) 2-2</t>
  </si>
  <si>
    <t>ARS(H) 2-5</t>
  </si>
  <si>
    <t>NOR(A) 2-1</t>
  </si>
  <si>
    <t>SOU(A) 2-2</t>
  </si>
  <si>
    <t>CRY(H) 1-0</t>
  </si>
  <si>
    <t>WBA(A) 3-2</t>
  </si>
  <si>
    <t>WAT(H) 2-1</t>
  </si>
  <si>
    <t>NEW(A) 3-0</t>
  </si>
  <si>
    <t>MUN(H) 1-1</t>
  </si>
  <si>
    <t>SWA(A) 3-0</t>
  </si>
  <si>
    <t>CHE(H) 2-1</t>
  </si>
  <si>
    <t>EVE(A) 3-2</t>
  </si>
  <si>
    <t>LIV(A) 0-1</t>
  </si>
  <si>
    <t>MCI(H) 0-0</t>
  </si>
  <si>
    <t>BOU(H) 0-0</t>
  </si>
  <si>
    <t>TOT(A) 1-0</t>
  </si>
  <si>
    <t>AVL(A) 1-1</t>
  </si>
  <si>
    <t>ARS(A) 2-0</t>
  </si>
  <si>
    <t>LEI(H) 1-2</t>
  </si>
  <si>
    <t>BOU(H) 3-4</t>
  </si>
  <si>
    <t>LIV(A) 3-0</t>
  </si>
  <si>
    <t>NEW(H) 2-0</t>
  </si>
  <si>
    <t>MCI(A) 2-1</t>
  </si>
  <si>
    <t>NOR(H) 2-2</t>
  </si>
  <si>
    <t>SUN(A) 2-2</t>
  </si>
  <si>
    <t>CRY(A) 3-1</t>
  </si>
  <si>
    <t>WAT(A) 0-2</t>
  </si>
  <si>
    <t>EVE(H) 1-1</t>
  </si>
  <si>
    <t>TOT(A) 1-4</t>
  </si>
  <si>
    <t>WBA(H) 1-1</t>
  </si>
  <si>
    <t>MUN(A) 0-0</t>
  </si>
  <si>
    <t>STK(H) 0-0</t>
  </si>
  <si>
    <t>SWA(A) 0-0</t>
  </si>
  <si>
    <t>SOU(H) 2-1</t>
  </si>
  <si>
    <t>LIV(H) 2-0</t>
  </si>
  <si>
    <t>BOU(A) 3-1</t>
  </si>
  <si>
    <t>NEW(A) 1-2</t>
  </si>
  <si>
    <t>MUN(A) 0-1</t>
  </si>
  <si>
    <t>STK(H) 2-2</t>
  </si>
  <si>
    <t>LEI(A) 1-1</t>
  </si>
  <si>
    <t>EVE(H) 0-0</t>
  </si>
  <si>
    <t>MCI(H) 4-1</t>
  </si>
  <si>
    <t>SWA(A) 2-2</t>
  </si>
  <si>
    <t>LIV(H) 0-0</t>
  </si>
  <si>
    <t>BOU(A) 5-1</t>
  </si>
  <si>
    <t>AVL(H) 3-1</t>
  </si>
  <si>
    <t>ARS(A) 1-1</t>
  </si>
  <si>
    <t>WHU(H) 4-1</t>
  </si>
  <si>
    <t>CHE(H) 0-0</t>
  </si>
  <si>
    <t>WBA(A) 1-1</t>
  </si>
  <si>
    <t>NEW(H) 1-2</t>
  </si>
  <si>
    <t>SOU(A) 2-0</t>
  </si>
  <si>
    <t>NOR(H) 3-0</t>
  </si>
  <si>
    <t>WAT(A) 2-1</t>
  </si>
  <si>
    <t>LEI(H) 0-1</t>
  </si>
  <si>
    <t>SUN(H) 4-1</t>
  </si>
  <si>
    <t>MCI(H) 0-3</t>
  </si>
  <si>
    <t>WAT(A) 0-0</t>
  </si>
  <si>
    <t>CHE(H) 2-3</t>
  </si>
  <si>
    <t>SOU(H) 0-0</t>
  </si>
  <si>
    <t>AVL(A) 1-0</t>
  </si>
  <si>
    <t>EVE(H) 2-3</t>
  </si>
  <si>
    <t>CRY(A) 0-2</t>
  </si>
  <si>
    <t>SUN(H) 1-0</t>
  </si>
  <si>
    <t>NOR(A) 1-0</t>
  </si>
  <si>
    <t>LEI(H) 2-3</t>
  </si>
  <si>
    <t>MUN(A) 0-2</t>
  </si>
  <si>
    <t>ARS(H) 2-1</t>
  </si>
  <si>
    <t>WHU(A) 1-1</t>
  </si>
  <si>
    <t>LIV(A) 2-2</t>
  </si>
  <si>
    <t>BOU(H) 1-2</t>
  </si>
  <si>
    <t>SWA(A) 0-1</t>
  </si>
  <si>
    <t>NEW(H) 1-0</t>
  </si>
  <si>
    <t>STK(H) 2-1</t>
  </si>
  <si>
    <t>CHE(A) 2-2</t>
  </si>
  <si>
    <t>SOU(A) 0-3</t>
  </si>
  <si>
    <t>LIV(H) 0-1</t>
  </si>
  <si>
    <t>TOT(A) 2-2</t>
  </si>
  <si>
    <t>NOR(A) 1-1</t>
  </si>
  <si>
    <t>WBA(H) 0-1</t>
  </si>
  <si>
    <t>ARS(A) 0-2</t>
  </si>
  <si>
    <t>LEI(H) 2-2</t>
  </si>
  <si>
    <t>BOU(H) 2-1</t>
  </si>
  <si>
    <t>SWA(A) 1-0</t>
  </si>
  <si>
    <t>WAT(H) 0-2</t>
  </si>
  <si>
    <t>NEW(A) 0-0</t>
  </si>
  <si>
    <t>CHE(H) 1-0</t>
  </si>
  <si>
    <t>SOU(A) 1-0</t>
  </si>
  <si>
    <t>SUN(A) 0-2</t>
  </si>
  <si>
    <t>MCI(H) 2-0</t>
  </si>
  <si>
    <t>WHU(A) 0-0</t>
  </si>
  <si>
    <t>MUN(H) 2-0</t>
  </si>
  <si>
    <t>EVE(A) 4-3</t>
  </si>
  <si>
    <t>WBA(A) 1-2</t>
  </si>
  <si>
    <t>NOR(H) 3-1</t>
  </si>
  <si>
    <t>ARS(H) 0-0</t>
  </si>
  <si>
    <t>EVE(A) 2-2</t>
  </si>
  <si>
    <t>WBA(H) 0-0</t>
  </si>
  <si>
    <t>MCI(A) 0-2</t>
  </si>
  <si>
    <t>NEW(A) 2-1</t>
  </si>
  <si>
    <t>CRY(H) 0-1</t>
  </si>
  <si>
    <t>ARS(H) 0-3</t>
  </si>
  <si>
    <t>STK(A) 2-0</t>
  </si>
  <si>
    <t>WHU(H) 2-0</t>
  </si>
  <si>
    <t>LEI(A) 1-2</t>
  </si>
  <si>
    <t>MUN(H) 1-2</t>
  </si>
  <si>
    <t>AVL(A) 3-2</t>
  </si>
  <si>
    <t>NOR(H) 2-0</t>
  </si>
  <si>
    <t>LIV(H) 3-0</t>
  </si>
  <si>
    <t>TOT(H) 1-2</t>
  </si>
  <si>
    <t>MCI(H) 1-2</t>
  </si>
  <si>
    <t>SOU(A) 0-2</t>
  </si>
  <si>
    <t>BOU(A) 1-0</t>
  </si>
  <si>
    <t>CRY(A) 1-2</t>
  </si>
  <si>
    <t>SUN(H) 2-2</t>
  </si>
  <si>
    <t>LEI(A) 2-3</t>
  </si>
  <si>
    <t>LIV(A) 2-3</t>
  </si>
  <si>
    <t>STK(H) 0-1</t>
  </si>
  <si>
    <t>CHE(A) 0-2</t>
  </si>
  <si>
    <t>SWA(H) 1-2</t>
  </si>
  <si>
    <t>TOT(A) 1-3</t>
  </si>
  <si>
    <t>EVE(A) 0-4</t>
  </si>
  <si>
    <t>WAT(H) 2-3</t>
  </si>
  <si>
    <t>SOU(A) 1-1</t>
  </si>
  <si>
    <t>ARS(H) 0-2</t>
  </si>
  <si>
    <t>NEW(A) 1-1</t>
  </si>
  <si>
    <t>WHU(H) 1-1</t>
  </si>
  <si>
    <t>NOR(A) 0-2</t>
  </si>
  <si>
    <t>SUN(A) 1-3</t>
  </si>
  <si>
    <t>LEI(H) 1-1</t>
  </si>
  <si>
    <t>SUN(A) 1-1</t>
  </si>
  <si>
    <t>MUN(H) 2-1</t>
  </si>
  <si>
    <t>WAT(A) 0-1</t>
  </si>
  <si>
    <t>SOU(A) 1-3</t>
  </si>
  <si>
    <t>TOT(H) 2-2</t>
  </si>
  <si>
    <t>AVL(A) 2-1</t>
  </si>
  <si>
    <t>NOR(A) 0-1</t>
  </si>
  <si>
    <t>BOU(H) 2-2</t>
  </si>
  <si>
    <t>LEI(H) 0-3</t>
  </si>
  <si>
    <t>MCI(A) 1-2</t>
  </si>
  <si>
    <t>WHU(H) 0-0</t>
  </si>
  <si>
    <t>WBA(H) 1-0</t>
  </si>
  <si>
    <t>CRY(A) 0-0</t>
  </si>
  <si>
    <t>MUN(A) 1-2</t>
  </si>
  <si>
    <t>SUN(H) 2-4</t>
  </si>
  <si>
    <t>AVL(H) 0-1</t>
  </si>
  <si>
    <t>WHU(A) 4-3</t>
  </si>
  <si>
    <t>NOR(A) 1-3</t>
  </si>
  <si>
    <t>SUN(H) 2-0</t>
  </si>
  <si>
    <t>STK(A) 1-2</t>
  </si>
  <si>
    <t>WAT(H) 1-1</t>
  </si>
  <si>
    <t>MCI(A) 1-5</t>
  </si>
  <si>
    <t>TOT(H) 1-5</t>
  </si>
  <si>
    <t>NEW(H) 0-1</t>
  </si>
  <si>
    <t>EVE(H) 3-3</t>
  </si>
  <si>
    <t>CHE(A) 1-0</t>
  </si>
  <si>
    <t>WBA(A) 2-1</t>
  </si>
  <si>
    <t>CRY(H) 0-0</t>
  </si>
  <si>
    <t>LEI(A) 0-0</t>
  </si>
  <si>
    <t>WHU(H) 1-3</t>
  </si>
  <si>
    <t>TOT(H) 1-0</t>
  </si>
  <si>
    <t>NEW(H) 0-0</t>
  </si>
  <si>
    <t>SWA(A) 1-2</t>
  </si>
  <si>
    <t>LIV(H) 3-1</t>
  </si>
  <si>
    <t>SOU(A) 3-2</t>
  </si>
  <si>
    <t>SUN(H) 3-0</t>
  </si>
  <si>
    <t>ARS(A) 0-3</t>
  </si>
  <si>
    <t>EVE(A) 3-0</t>
  </si>
  <si>
    <t>WBA(H) 2-0</t>
  </si>
  <si>
    <t>BOU(A) 1-2</t>
  </si>
  <si>
    <t>NOR(H) 1-2</t>
  </si>
  <si>
    <t>STK(A) 0-2</t>
  </si>
  <si>
    <t>SWA(H) 2-1</t>
  </si>
  <si>
    <t>NEW(A) 3-3</t>
  </si>
  <si>
    <t>LIV(A) 1-0</t>
  </si>
  <si>
    <t>NEW(A) 2-2</t>
  </si>
  <si>
    <t>EVE(H) 0-3</t>
  </si>
  <si>
    <t>WBA(A) 0-0</t>
  </si>
  <si>
    <t>MUN(H) 2-3</t>
  </si>
  <si>
    <t>SWA(H) 3-1</t>
  </si>
  <si>
    <t>LIV(A) 1-1</t>
  </si>
  <si>
    <t>BOU(H) 2-0</t>
  </si>
  <si>
    <t>MCI(A) 1-3</t>
  </si>
  <si>
    <t>AVL(H) 1-1</t>
  </si>
  <si>
    <t>CRY(A) 0-1</t>
  </si>
  <si>
    <t>TOT(H) 0-2</t>
  </si>
  <si>
    <t>ARS(H) 4-0</t>
  </si>
  <si>
    <t>WHU(A) 1-2</t>
  </si>
  <si>
    <t>WAT(H) 2-0</t>
  </si>
  <si>
    <t>WBA(H) 3-0</t>
  </si>
  <si>
    <t>SOU(H) 2-2</t>
  </si>
  <si>
    <t>SWA(A) 0-2</t>
  </si>
  <si>
    <t>ARS(H) 0-1</t>
  </si>
  <si>
    <t>WAT(H) 1-2</t>
  </si>
  <si>
    <t>CHE(H) 2-2</t>
  </si>
  <si>
    <t>MCI(A) 1-6</t>
  </si>
  <si>
    <t>NOR(H) 6-2</t>
  </si>
  <si>
    <t>SUN(A) 0-3</t>
  </si>
  <si>
    <t>CRY(A) 1-5</t>
  </si>
  <si>
    <t>TOT(A) 2-1</t>
  </si>
  <si>
    <t>EVE(H) 0-1</t>
  </si>
  <si>
    <t>WBA(A) 0-1</t>
  </si>
  <si>
    <t>ARS(A) 0-1</t>
  </si>
  <si>
    <t>MUN(H) 3-3</t>
  </si>
  <si>
    <t>WHU(H) 2-1</t>
  </si>
  <si>
    <t>LEI(A) 2-4</t>
  </si>
  <si>
    <t>NOR(H) 1-3</t>
  </si>
  <si>
    <t>SWA(H) 1-1</t>
  </si>
  <si>
    <t>AVL(A) 2-2</t>
  </si>
  <si>
    <t>TOT(H) 0-1</t>
  </si>
  <si>
    <t>BOU(A) 0-2</t>
  </si>
  <si>
    <t>MUN(A) 0-3</t>
  </si>
  <si>
    <t>WHU(H) 2-2</t>
  </si>
  <si>
    <t>NEW(H) 3-0</t>
  </si>
  <si>
    <t>EVE(A) 2-6</t>
  </si>
  <si>
    <t>SOU(H) 0-1</t>
  </si>
  <si>
    <t>CRY(A) 1-0</t>
  </si>
  <si>
    <t>STK(H) 2-0</t>
  </si>
  <si>
    <t>ARS(A) 1-3</t>
  </si>
  <si>
    <t>WAT(H) 0-1</t>
  </si>
  <si>
    <t>CHE(A) 1-3</t>
  </si>
  <si>
    <t>MCI(A) 1-4</t>
  </si>
  <si>
    <t>SWA(A) 4-2</t>
  </si>
  <si>
    <t>NOR(A) 3-1</t>
  </si>
  <si>
    <t>ARS(H) 1-2</t>
  </si>
  <si>
    <t>AVL(H) 2-1</t>
  </si>
  <si>
    <t>CHE(A) 2-1</t>
  </si>
  <si>
    <t>MCI(H) 0-1</t>
  </si>
  <si>
    <t>TOT(A) 0-1</t>
  </si>
  <si>
    <t>WAT(A) 1-0</t>
  </si>
  <si>
    <t>LEI(A) 0-1</t>
  </si>
  <si>
    <t>MUN(H) 0-0</t>
  </si>
  <si>
    <t>LIV(A) 2-1</t>
  </si>
  <si>
    <t>SUN(H) 0-1</t>
  </si>
  <si>
    <t>NEW(H) 5-1</t>
  </si>
  <si>
    <t>SOU(H) 1-0</t>
  </si>
  <si>
    <t>STK(A) 2-1</t>
  </si>
  <si>
    <t>BOU(A) 0-0</t>
  </si>
  <si>
    <t>SWA(H) 0-0</t>
  </si>
  <si>
    <t>CHE(H) 0-3</t>
  </si>
  <si>
    <t>AVL(A) 0-1</t>
  </si>
  <si>
    <t>MCI(A) 0-4</t>
  </si>
  <si>
    <t>WBA(A) 3-0</t>
  </si>
  <si>
    <t>CHE(H) 3-0</t>
  </si>
  <si>
    <t>EVE(A) 2-0</t>
  </si>
  <si>
    <t>WHU(H) 1-2</t>
  </si>
  <si>
    <t>NEW(H) 6-1</t>
  </si>
  <si>
    <t>BOU(H) 5-1</t>
  </si>
  <si>
    <t>NOR(H) 2-1</t>
  </si>
  <si>
    <t>AVL(A) 0-0</t>
  </si>
  <si>
    <t>LIV(H) 1-4</t>
  </si>
  <si>
    <t>SOU(H) 3-1</t>
  </si>
  <si>
    <t>ARS(A) 1-2</t>
  </si>
  <si>
    <t>CRY(H) 4-0</t>
  </si>
  <si>
    <t>CRY(H) 1-3</t>
  </si>
  <si>
    <t>SUN(A) 3-1</t>
  </si>
  <si>
    <t>STK(H) 1-1</t>
  </si>
  <si>
    <t>BOU(H) 3-1</t>
  </si>
  <si>
    <t>WHU(A) 2-2</t>
  </si>
  <si>
    <t>NEW(A) 2-6</t>
  </si>
  <si>
    <t>CHE(A) 0-1</t>
  </si>
  <si>
    <t>ARS(H) 1-1</t>
  </si>
  <si>
    <t>MUN(A) 2-1</t>
  </si>
  <si>
    <t>TOT(A) 0-3</t>
  </si>
  <si>
    <t>AVL(H) 2-0</t>
  </si>
  <si>
    <t>STK(A) 1-3</t>
  </si>
  <si>
    <t>BOU(A) 0-3</t>
  </si>
  <si>
    <t>WAT(H) 2-2</t>
  </si>
  <si>
    <t>SOU(A) 3-0</t>
  </si>
  <si>
    <t>MCI(H) 0-2</t>
  </si>
  <si>
    <t>CHE(H) 3-1</t>
  </si>
  <si>
    <t>LIV(H) 1-1</t>
  </si>
  <si>
    <t>MUN(H) 0-3</t>
  </si>
  <si>
    <t>SUN(H) 6-2</t>
  </si>
  <si>
    <t>AVL(H) 4-0</t>
  </si>
  <si>
    <t>BOU(A) 3-3</t>
  </si>
  <si>
    <t>CRY(H) 1-1</t>
  </si>
  <si>
    <t>NEW(A) 1-0</t>
  </si>
  <si>
    <t>STK(H) 3-4</t>
  </si>
  <si>
    <t>MCI(A) 0-0</t>
  </si>
  <si>
    <t>CHE(A) 3-3</t>
  </si>
  <si>
    <t>WHU(H) 0-2</t>
  </si>
  <si>
    <t>CRY(A) 2-1</t>
  </si>
  <si>
    <t>LEI(A) 5-2</t>
  </si>
  <si>
    <t>MUN(H) 3-0</t>
  </si>
  <si>
    <t>WAT(A) 3-0</t>
  </si>
  <si>
    <t>EVE(H) 2-1</t>
  </si>
  <si>
    <t>SUN(H) 3-1</t>
  </si>
  <si>
    <t>AVL(A) 2-0</t>
  </si>
  <si>
    <t>MCI(H) 2-1</t>
  </si>
  <si>
    <t>SOU(A) 0-4</t>
  </si>
  <si>
    <t>LIV(A) 3-3</t>
  </si>
  <si>
    <t>STK(A) 0-0</t>
  </si>
  <si>
    <t>SWA(H) 2-2</t>
  </si>
  <si>
    <t>MCI(A) 0-3</t>
  </si>
  <si>
    <t>EVE(A) 1-3</t>
  </si>
  <si>
    <t>ARS(H) 2-0</t>
  </si>
  <si>
    <t>SOU(H) 1-3</t>
  </si>
  <si>
    <t>LIV(H) 1-3</t>
  </si>
  <si>
    <t>STK(A) 0-1</t>
  </si>
  <si>
    <t>NOR(H) 1-0</t>
  </si>
  <si>
    <t>BOU(H) 0-1</t>
  </si>
  <si>
    <t>CRY(A) 3-0</t>
  </si>
  <si>
    <t>ARS</t>
  </si>
  <si>
    <t>AVL</t>
  </si>
  <si>
    <t>BOU</t>
  </si>
  <si>
    <t>CHE</t>
  </si>
  <si>
    <t>CRY</t>
  </si>
  <si>
    <t>EVE</t>
  </si>
  <si>
    <t>LEI</t>
  </si>
  <si>
    <t>LIV</t>
  </si>
  <si>
    <t>MCI</t>
  </si>
  <si>
    <t>MUN</t>
  </si>
  <si>
    <t>NEW</t>
  </si>
  <si>
    <t>NOR</t>
  </si>
  <si>
    <t>SOU</t>
  </si>
  <si>
    <t>STK</t>
  </si>
  <si>
    <t>SUN</t>
  </si>
  <si>
    <t>SWA</t>
  </si>
  <si>
    <t>TOT</t>
  </si>
  <si>
    <t>WAT</t>
  </si>
  <si>
    <t>WBA</t>
  </si>
  <si>
    <t>WHU</t>
  </si>
  <si>
    <t>Abbreviation</t>
  </si>
  <si>
    <t>Full Name</t>
  </si>
  <si>
    <t>Arsenal</t>
  </si>
  <si>
    <t>Aston Villa</t>
  </si>
  <si>
    <t>Bournemouth</t>
  </si>
  <si>
    <t>Chelsea</t>
  </si>
  <si>
    <t>Crystal Palace</t>
  </si>
  <si>
    <t>Everton</t>
  </si>
  <si>
    <t>Leicester</t>
  </si>
  <si>
    <t>Liverpool</t>
  </si>
  <si>
    <t>Man City</t>
  </si>
  <si>
    <t>Man Utd</t>
  </si>
  <si>
    <t>Newcastle</t>
  </si>
  <si>
    <t>Norwich</t>
  </si>
  <si>
    <t>Southampton</t>
  </si>
  <si>
    <t>Stoke</t>
  </si>
  <si>
    <t>Sunderland</t>
  </si>
  <si>
    <t>Swansea</t>
  </si>
  <si>
    <t>Spurs</t>
  </si>
  <si>
    <t>Watford</t>
  </si>
  <si>
    <t>West Brom</t>
  </si>
  <si>
    <t>West Ham</t>
  </si>
  <si>
    <t>Team Name</t>
  </si>
  <si>
    <t>TP</t>
  </si>
  <si>
    <t>PPG</t>
  </si>
  <si>
    <t>Chance this round</t>
  </si>
  <si>
    <t>Chance next round</t>
  </si>
  <si>
    <t>Form</t>
  </si>
  <si>
    <t>Selected By</t>
  </si>
  <si>
    <t>Status</t>
  </si>
  <si>
    <t>1.1</t>
  </si>
  <si>
    <t>i</t>
  </si>
  <si>
    <t>1.3</t>
  </si>
  <si>
    <t>a</t>
  </si>
  <si>
    <t>0.0</t>
  </si>
  <si>
    <t>u</t>
  </si>
  <si>
    <t>0.1</t>
  </si>
  <si>
    <t>4.2</t>
  </si>
  <si>
    <t>2.4</t>
  </si>
  <si>
    <t>0.6</t>
  </si>
  <si>
    <t>d</t>
  </si>
  <si>
    <t>0.5</t>
  </si>
  <si>
    <t>4.6</t>
  </si>
  <si>
    <t>1.2</t>
  </si>
  <si>
    <t>6.0</t>
  </si>
  <si>
    <t>0.3</t>
  </si>
  <si>
    <t>7.8</t>
  </si>
  <si>
    <t>0.9</t>
  </si>
  <si>
    <t>0.8</t>
  </si>
  <si>
    <t>11.5</t>
  </si>
  <si>
    <t>3.0</t>
  </si>
  <si>
    <t>0.4</t>
  </si>
  <si>
    <t>6.6</t>
  </si>
  <si>
    <t>2.2</t>
  </si>
  <si>
    <t>1.0</t>
  </si>
  <si>
    <t>3.1</t>
  </si>
  <si>
    <t>5.1</t>
  </si>
  <si>
    <t>2.9</t>
  </si>
  <si>
    <t>4.1</t>
  </si>
  <si>
    <t>2.1</t>
  </si>
  <si>
    <t>1.7</t>
  </si>
  <si>
    <t>3.2</t>
  </si>
  <si>
    <t>1.5</t>
  </si>
  <si>
    <t>8.4</t>
  </si>
  <si>
    <t>0.2</t>
  </si>
  <si>
    <t>3.9</t>
  </si>
  <si>
    <t>0.7</t>
  </si>
  <si>
    <t>2.3</t>
  </si>
  <si>
    <t>7.6</t>
  </si>
  <si>
    <t>1.9</t>
  </si>
  <si>
    <t>1.6</t>
  </si>
  <si>
    <t>5.4</t>
  </si>
  <si>
    <t>8.3</t>
  </si>
  <si>
    <t>3.3</t>
  </si>
  <si>
    <t>4.5</t>
  </si>
  <si>
    <t>n</t>
  </si>
  <si>
    <t>4.4</t>
  </si>
  <si>
    <t>3.8</t>
  </si>
  <si>
    <t>4.3</t>
  </si>
  <si>
    <t>4.9</t>
  </si>
  <si>
    <t>5.9</t>
  </si>
  <si>
    <t>6.5</t>
  </si>
  <si>
    <t>6.9</t>
  </si>
  <si>
    <t>5.3</t>
  </si>
  <si>
    <t>6.8</t>
  </si>
  <si>
    <t>7.3</t>
  </si>
  <si>
    <t>2.6</t>
  </si>
  <si>
    <t>3.7</t>
  </si>
  <si>
    <t>2.0</t>
  </si>
  <si>
    <t>6.7</t>
  </si>
  <si>
    <t>2.8</t>
  </si>
  <si>
    <t>5.7</t>
  </si>
  <si>
    <t>4.8</t>
  </si>
  <si>
    <t>10.8</t>
  </si>
  <si>
    <t>s</t>
  </si>
  <si>
    <t>7.5</t>
  </si>
  <si>
    <t>3.6</t>
  </si>
  <si>
    <t>8.6</t>
  </si>
  <si>
    <t>6.2</t>
  </si>
  <si>
    <t>5.5</t>
  </si>
  <si>
    <t>8.0</t>
  </si>
  <si>
    <t>6.1</t>
  </si>
  <si>
    <t>DEF</t>
  </si>
  <si>
    <t>MID</t>
  </si>
  <si>
    <t>FWD</t>
  </si>
  <si>
    <t>Position</t>
  </si>
  <si>
    <t>P</t>
  </si>
  <si>
    <t>W</t>
  </si>
  <si>
    <t>D</t>
  </si>
  <si>
    <t>L</t>
  </si>
  <si>
    <t>F</t>
  </si>
  <si>
    <t>A</t>
  </si>
  <si>
    <t>GD</t>
  </si>
  <si>
    <t>14</t>
  </si>
  <si>
    <t>-2</t>
  </si>
  <si>
    <t>AVL(H) 0-0</t>
  </si>
  <si>
    <t>CHE(H) 0-1</t>
  </si>
  <si>
    <t>BOU(H) 1-1</t>
  </si>
  <si>
    <t>MCI(H) 2-2</t>
  </si>
  <si>
    <t>TOT(H) 1-3</t>
  </si>
  <si>
    <t>NOR(A) 5-4</t>
  </si>
  <si>
    <t>ARS(A) 1-0</t>
  </si>
  <si>
    <t>MUN(A) 1-0</t>
  </si>
  <si>
    <t>STK(H) 3-0</t>
  </si>
  <si>
    <t>NEW(H) 2-1</t>
  </si>
  <si>
    <t>LIV(H) 4-5</t>
  </si>
  <si>
    <t>LEI(A) 0-3</t>
  </si>
  <si>
    <t>WAT(A) 1-2</t>
  </si>
  <si>
    <t>WAT(H) 1-0</t>
  </si>
  <si>
    <t>EVE(A) 2-1</t>
  </si>
  <si>
    <t>Manager</t>
  </si>
  <si>
    <t>GW</t>
  </si>
  <si>
    <t>Old 'n' Pathetic</t>
  </si>
  <si>
    <t>Peter Brocklehurst</t>
  </si>
  <si>
    <t>Expected Toulouse</t>
  </si>
  <si>
    <t>Rebekah Dennis</t>
  </si>
  <si>
    <t>Lallanas in Pyjamas</t>
  </si>
  <si>
    <t>Sam Watkins</t>
  </si>
  <si>
    <t>Puncheon Dew Dee</t>
  </si>
  <si>
    <t>Ian Brocklehurst</t>
  </si>
  <si>
    <t>Will o' the wisp</t>
  </si>
  <si>
    <t>Will Watkins</t>
  </si>
  <si>
    <t>Chatics</t>
  </si>
  <si>
    <t>Andrew Brocklehurst</t>
  </si>
  <si>
    <t>Sterling and Gold</t>
  </si>
  <si>
    <t>Chris Watkins</t>
  </si>
  <si>
    <t>Show me da Mané</t>
  </si>
  <si>
    <t>Mike Watkins</t>
  </si>
  <si>
    <t>Woodlands Wonderers</t>
  </si>
  <si>
    <t>Norah Watkins</t>
  </si>
  <si>
    <t>Alex Watkins</t>
  </si>
  <si>
    <t>Liquorice All Sports</t>
  </si>
  <si>
    <t>Elizabeth Brocklehurst</t>
  </si>
  <si>
    <t>Manchester Chrissy</t>
  </si>
  <si>
    <t>Christine  Watkins</t>
  </si>
  <si>
    <t>4.7</t>
  </si>
  <si>
    <t>8.1</t>
  </si>
  <si>
    <t>5.6</t>
  </si>
  <si>
    <t>5.8</t>
  </si>
  <si>
    <t>4.0</t>
  </si>
  <si>
    <t>7.1</t>
  </si>
  <si>
    <t>5.2</t>
  </si>
  <si>
    <t>10.0</t>
  </si>
  <si>
    <t>6.4</t>
  </si>
  <si>
    <t>7.4</t>
  </si>
  <si>
    <t>3.5</t>
  </si>
  <si>
    <t>Teams</t>
  </si>
  <si>
    <t>F1</t>
  </si>
  <si>
    <t>Cost</t>
  </si>
  <si>
    <t>5.0</t>
  </si>
  <si>
    <t>7.9</t>
  </si>
  <si>
    <t>8.5</t>
  </si>
  <si>
    <t>6.3</t>
  </si>
  <si>
    <t>7.0</t>
  </si>
  <si>
    <t>8.8</t>
  </si>
  <si>
    <t>9.9</t>
  </si>
  <si>
    <t>7.2</t>
  </si>
  <si>
    <t>9.5</t>
  </si>
  <si>
    <t>PPG/GBP</t>
  </si>
  <si>
    <t>F1 PR P</t>
  </si>
  <si>
    <t>F1 PR</t>
  </si>
  <si>
    <t>N/A</t>
  </si>
  <si>
    <t>F1 PR O</t>
  </si>
  <si>
    <t>F1 Pos D</t>
  </si>
  <si>
    <t>F1 P Exp</t>
  </si>
  <si>
    <t>PR P</t>
  </si>
  <si>
    <t>Weighting</t>
  </si>
  <si>
    <t>F2</t>
  </si>
  <si>
    <t>F2 PR</t>
  </si>
  <si>
    <t>F2 PR O</t>
  </si>
  <si>
    <t>F2 PR P</t>
  </si>
  <si>
    <t>F2 Pos D</t>
  </si>
  <si>
    <t>F2 P Exp</t>
  </si>
  <si>
    <t>TABLE OF CONTENTS</t>
  </si>
  <si>
    <t>Team Selection</t>
  </si>
  <si>
    <t>Dashboard</t>
  </si>
  <si>
    <t>Current GW</t>
  </si>
  <si>
    <t>POS</t>
  </si>
  <si>
    <t>TEAM</t>
  </si>
  <si>
    <t>H_W</t>
  </si>
  <si>
    <t>H_D</t>
  </si>
  <si>
    <t>H_L</t>
  </si>
  <si>
    <t>H_F</t>
  </si>
  <si>
    <t>H_A</t>
  </si>
  <si>
    <t>A_W</t>
  </si>
  <si>
    <t>A_D</t>
  </si>
  <si>
    <t>A_L</t>
  </si>
  <si>
    <t>A_F</t>
  </si>
  <si>
    <t>A_A</t>
  </si>
  <si>
    <t>PTS</t>
  </si>
  <si>
    <t>23</t>
  </si>
  <si>
    <t>26</t>
  </si>
  <si>
    <t>19</t>
  </si>
  <si>
    <t>47</t>
  </si>
  <si>
    <t>33</t>
  </si>
  <si>
    <t>22</t>
  </si>
  <si>
    <t>44</t>
  </si>
  <si>
    <t>37</t>
  </si>
  <si>
    <t>21</t>
  </si>
  <si>
    <t>41</t>
  </si>
  <si>
    <t>28</t>
  </si>
  <si>
    <t>36</t>
  </si>
  <si>
    <t>30</t>
  </si>
  <si>
    <t>32</t>
  </si>
  <si>
    <t>17</t>
  </si>
  <si>
    <t>34</t>
  </si>
  <si>
    <t>24</t>
  </si>
  <si>
    <t>25</t>
  </si>
  <si>
    <t>-1</t>
  </si>
  <si>
    <t>27</t>
  </si>
  <si>
    <t>-3</t>
  </si>
  <si>
    <t>31</t>
  </si>
  <si>
    <t>40</t>
  </si>
  <si>
    <t>29</t>
  </si>
  <si>
    <t>20</t>
  </si>
  <si>
    <t>38</t>
  </si>
  <si>
    <t>46</t>
  </si>
  <si>
    <t>Last GW:</t>
  </si>
  <si>
    <t>-</t>
  </si>
  <si>
    <t>Shaun Wright Fillets</t>
  </si>
  <si>
    <t>LEI(A) 0-2</t>
  </si>
  <si>
    <t>AVL(A) 6-0</t>
  </si>
  <si>
    <t>NOR(A) 3-0</t>
  </si>
  <si>
    <t>STK(H) 1-3</t>
  </si>
  <si>
    <t>MCI(A) 3-1</t>
  </si>
  <si>
    <t>SOU(A) 0-1</t>
  </si>
  <si>
    <t>NOR(A) 2-2</t>
  </si>
  <si>
    <t>LEI(H) 1-3</t>
  </si>
  <si>
    <t>WHU(A) 0-1</t>
  </si>
  <si>
    <t>BOU(A) 2-0</t>
  </si>
  <si>
    <t>LEI(H) 2-1</t>
  </si>
  <si>
    <t>MUN(A) 2-3</t>
  </si>
  <si>
    <t>TOT(A) 1-2</t>
  </si>
  <si>
    <t>TOT(H) 0-3</t>
  </si>
  <si>
    <t>AVL(A) 0-2</t>
  </si>
  <si>
    <t>STK(A) 3-0</t>
  </si>
  <si>
    <t>SWA(A) 1-1</t>
  </si>
  <si>
    <t>WBA(A) 2-3</t>
  </si>
  <si>
    <t>CHE(A) 1-1</t>
  </si>
  <si>
    <t>SUN(A) 1-2</t>
  </si>
  <si>
    <t>ARS(H) 3-2</t>
  </si>
  <si>
    <t>SOU(A) 2-1</t>
  </si>
  <si>
    <t>EVE(A) 0-3</t>
  </si>
  <si>
    <t>CHE(A) 1-5</t>
  </si>
  <si>
    <t>WHU(H) 1-0</t>
  </si>
  <si>
    <t>CHE(H) 1-2</t>
  </si>
  <si>
    <t>NEW(A) 0-1</t>
  </si>
  <si>
    <t>EVE(A) 1-0</t>
  </si>
  <si>
    <t>CRY(H) 3-2</t>
  </si>
  <si>
    <t>LIV(H) 0-6</t>
  </si>
  <si>
    <t>49</t>
  </si>
  <si>
    <t>54</t>
  </si>
  <si>
    <t>51</t>
  </si>
  <si>
    <t>48</t>
  </si>
  <si>
    <t>35</t>
  </si>
  <si>
    <t>39</t>
  </si>
  <si>
    <t>-7</t>
  </si>
  <si>
    <t>-6</t>
  </si>
  <si>
    <t>-22</t>
  </si>
  <si>
    <t>-19</t>
  </si>
  <si>
    <t>12.6</t>
  </si>
  <si>
    <t>10.3</t>
  </si>
  <si>
    <t>1.4</t>
  </si>
  <si>
    <t>13.2</t>
  </si>
  <si>
    <t>11.8</t>
  </si>
  <si>
    <t>9.8</t>
  </si>
  <si>
    <t>52.9</t>
  </si>
  <si>
    <t>13.0</t>
  </si>
  <si>
    <t>12.3</t>
  </si>
  <si>
    <t>57</t>
  </si>
  <si>
    <t>42</t>
  </si>
  <si>
    <t>-12</t>
  </si>
  <si>
    <t>-10</t>
  </si>
  <si>
    <t>53</t>
  </si>
  <si>
    <t>50</t>
  </si>
  <si>
    <t>-23</t>
  </si>
  <si>
    <t>-29</t>
  </si>
  <si>
    <t>LEI(A) 2-2</t>
  </si>
  <si>
    <t xml:space="preserve">MUN(H) </t>
  </si>
  <si>
    <t xml:space="preserve">EVE(A) </t>
  </si>
  <si>
    <t>MCI(H) 3-0</t>
  </si>
  <si>
    <t xml:space="preserve">CRY(A) </t>
  </si>
  <si>
    <t xml:space="preserve">STK(H) </t>
  </si>
  <si>
    <t>AVL(A) 3-1</t>
  </si>
  <si>
    <t xml:space="preserve">WHU(H) </t>
  </si>
  <si>
    <t>CRY(H) 2-2</t>
  </si>
  <si>
    <t xml:space="preserve">SOU(A) </t>
  </si>
  <si>
    <t>LIV(A) 0-3</t>
  </si>
  <si>
    <t xml:space="preserve">AVL(H) </t>
  </si>
  <si>
    <t xml:space="preserve">WBA(A) </t>
  </si>
  <si>
    <t xml:space="preserve">SWA(A) </t>
  </si>
  <si>
    <t xml:space="preserve">CHE(A) </t>
  </si>
  <si>
    <t>ARS(A) 2-1</t>
  </si>
  <si>
    <t xml:space="preserve">NOR(H) </t>
  </si>
  <si>
    <t xml:space="preserve">SUN(H) </t>
  </si>
  <si>
    <t xml:space="preserve">LIV(H) </t>
  </si>
  <si>
    <t>EVE(H) 1-3</t>
  </si>
  <si>
    <t xml:space="preserve">MCI(A) </t>
  </si>
  <si>
    <t xml:space="preserve">BOU(H) </t>
  </si>
  <si>
    <t xml:space="preserve">LEI(H) </t>
  </si>
  <si>
    <t>SOU(H) 2-0</t>
  </si>
  <si>
    <t xml:space="preserve">NEW(A) </t>
  </si>
  <si>
    <t>ARS(H) 2-2</t>
  </si>
  <si>
    <t xml:space="preserve">WAT(A) </t>
  </si>
  <si>
    <t>31.5</t>
  </si>
  <si>
    <t>13.5</t>
  </si>
  <si>
    <t>42.8</t>
  </si>
  <si>
    <t>29.4</t>
  </si>
  <si>
    <t>14.4</t>
  </si>
  <si>
    <t>35.8</t>
  </si>
  <si>
    <t>20.4</t>
  </si>
  <si>
    <t>9.2</t>
  </si>
  <si>
    <t>23.8</t>
  </si>
  <si>
    <t>29.3</t>
  </si>
  <si>
    <t>19.7</t>
  </si>
  <si>
    <t>10.6</t>
  </si>
  <si>
    <t>22.0</t>
  </si>
  <si>
    <t>1.8</t>
  </si>
  <si>
    <t>12.0</t>
  </si>
  <si>
    <t>15.4</t>
  </si>
  <si>
    <t>8.2</t>
  </si>
  <si>
    <t>21.5</t>
  </si>
  <si>
    <t>9.7</t>
  </si>
  <si>
    <t>8.9</t>
  </si>
  <si>
    <t>17.7</t>
  </si>
  <si>
    <t>10.5</t>
  </si>
  <si>
    <t>11.7</t>
  </si>
  <si>
    <t>29.0</t>
  </si>
  <si>
    <t>9.6</t>
  </si>
  <si>
    <t>37.7</t>
  </si>
  <si>
    <t>16.3</t>
  </si>
  <si>
    <t>14.0</t>
  </si>
  <si>
    <t>13.1</t>
  </si>
  <si>
    <t>35.7</t>
  </si>
  <si>
    <t>67.3</t>
  </si>
  <si>
    <t>25.7</t>
  </si>
  <si>
    <t>15.5</t>
  </si>
  <si>
    <t>10.2</t>
  </si>
  <si>
    <t>21.1</t>
  </si>
  <si>
    <t>2.7</t>
  </si>
  <si>
    <t>9.4</t>
  </si>
  <si>
    <t>13.3</t>
  </si>
  <si>
    <t>11.9</t>
  </si>
  <si>
    <t>50.1</t>
  </si>
  <si>
    <t>Opp Pos</t>
  </si>
  <si>
    <t>Current Pos</t>
  </si>
  <si>
    <t>PR D</t>
  </si>
  <si>
    <t>Con</t>
  </si>
  <si>
    <t>Captain</t>
  </si>
  <si>
    <t>C</t>
  </si>
  <si>
    <t>Fixture</t>
  </si>
  <si>
    <t>Reg Vars</t>
  </si>
  <si>
    <t>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</si>
</sst>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0" xfId="0" applyFill="1" applyBorder="1"/>
    <xf numFmtId="0" fontId="0" fillId="2" borderId="7" xfId="0" applyFill="1" applyBorder="1"/>
    <xf numFmtId="0" fontId="0" fillId="3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0" xfId="0" applyFill="1" applyBorder="1" applyAlignment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4" fillId="0" borderId="0" xfId="3"/>
    <xf numFmtId="0" fontId="1" fillId="0" borderId="0" xfId="0" applyFont="1" applyAlignment="1">
      <alignment horizontal="left"/>
    </xf>
    <xf numFmtId="0" fontId="3" fillId="0" borderId="2" xfId="2"/>
    <xf numFmtId="1" fontId="0" fillId="0" borderId="0" xfId="0" applyNumberFormat="1"/>
    <xf numFmtId="0" fontId="0" fillId="0" borderId="0" xfId="0" applyFont="1" applyProtection="1"/>
    <xf numFmtId="0" fontId="0" fillId="0" borderId="0" xfId="0" quotePrefix="1" applyNumberFormat="1"/>
    <xf numFmtId="166" fontId="0" fillId="0" borderId="0" xfId="0" applyNumberFormat="1"/>
    <xf numFmtId="0" fontId="2" fillId="0" borderId="1" xfId="1" applyBorder="1" applyAlignment="1">
      <alignment horizontal="center"/>
    </xf>
  </cellXfs>
  <cellStyles count="4">
    <cellStyle name="Heading 3" xfId="2" builtinId="18"/>
    <cellStyle name="Hyperlink" xfId="3" builtinId="8"/>
    <cellStyle name="Normal" xfId="0" builtinId="0"/>
    <cellStyle name="Title" xfId="1" builtinId="15"/>
  </cellStyles>
  <dxfs count="174"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theme="7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0" formatCode="General"/>
    </dxf>
    <dxf>
      <numFmt numFmtId="165" formatCode="0.0"/>
    </dxf>
    <dxf>
      <numFmt numFmtId="0" formatCode="General"/>
    </dxf>
    <dxf>
      <numFmt numFmtId="165" formatCode="0.0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7979"/>
      <color rgb="FFF48B88"/>
      <color rgb="FFF2716E"/>
      <color rgb="FFFF8181"/>
      <color rgb="FFF489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16</xdr:row>
      <xdr:rowOff>38100</xdr:rowOff>
    </xdr:from>
    <xdr:to>
      <xdr:col>8</xdr:col>
      <xdr:colOff>228600</xdr:colOff>
      <xdr:row>32</xdr:row>
      <xdr:rowOff>14287</xdr:rowOff>
    </xdr:to>
    <xdr:sp macro="" textlink="">
      <xdr:nvSpPr>
        <xdr:cNvPr id="4" name="Oval 3"/>
        <xdr:cNvSpPr/>
      </xdr:nvSpPr>
      <xdr:spPr>
        <a:xfrm>
          <a:off x="3895725" y="2752725"/>
          <a:ext cx="2886075" cy="2871787"/>
        </a:xfrm>
        <a:prstGeom prst="ellipse">
          <a:avLst/>
        </a:prstGeom>
        <a:noFill/>
        <a:ln w="762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623892</xdr:colOff>
      <xdr:row>1</xdr:row>
      <xdr:rowOff>80963</xdr:rowOff>
    </xdr:from>
    <xdr:to>
      <xdr:col>8</xdr:col>
      <xdr:colOff>195267</xdr:colOff>
      <xdr:row>6</xdr:row>
      <xdr:rowOff>19050</xdr:rowOff>
    </xdr:to>
    <xdr:sp macro="" textlink="">
      <xdr:nvSpPr>
        <xdr:cNvPr id="5" name="Rectangle 4"/>
        <xdr:cNvSpPr/>
      </xdr:nvSpPr>
      <xdr:spPr>
        <a:xfrm>
          <a:off x="3900492" y="261938"/>
          <a:ext cx="2847975" cy="847725"/>
        </a:xfrm>
        <a:prstGeom prst="rect">
          <a:avLst/>
        </a:prstGeom>
        <a:noFill/>
        <a:ln w="762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POS" tableColumnId="1"/>
      <queryTableField id="2" name="TEAM" tableColumnId="2"/>
      <queryTableField id="3" name="P" tableColumnId="3"/>
      <queryTableField id="4" name="W" tableColumnId="4"/>
      <queryTableField id="5" name="D" tableColumnId="5"/>
      <queryTableField id="6" name="L" tableColumnId="6"/>
      <queryTableField id="7" name="F" tableColumnId="7"/>
      <queryTableField id="8" name="A" tableColumnId="8"/>
      <queryTableField id="9" name="H_W" tableColumnId="9"/>
      <queryTableField id="10" name="H_D" tableColumnId="10"/>
      <queryTableField id="11" name="H_L" tableColumnId="11"/>
      <queryTableField id="12" name="H_F" tableColumnId="12"/>
      <queryTableField id="13" name="H_A" tableColumnId="13"/>
      <queryTableField id="14" name="A_W" tableColumnId="14"/>
      <queryTableField id="15" name="A_D" tableColumnId="15"/>
      <queryTableField id="16" name="A_L" tableColumnId="16"/>
      <queryTableField id="17" name="A_F" tableColumnId="17"/>
      <queryTableField id="18" name="A_A" tableColumnId="18"/>
      <queryTableField id="19" name="GD" tableColumnId="19"/>
      <queryTableField id="20" name="PTS" tableColumnId="20"/>
    </queryTableFields>
  </queryTableRefresh>
</queryTable>
</file>

<file path=xl/queryTables/queryTable2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Position" tableColumnId="1"/>
      <queryTableField id="2" name="Team" tableColumnId="2"/>
      <queryTableField id="3" name="Manager" tableColumnId="3"/>
      <queryTableField id="4" name="GW" tableColumnId="4"/>
      <queryTableField id="5" name="TOT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3">
    <queryTableFields count="11">
      <queryTableField id="1" name="Player" tableColumnId="1"/>
      <queryTableField id="2" name="Gameweek 29" tableColumnId="2"/>
      <queryTableField id="3" name="Gameweek 30" tableColumnId="3"/>
      <queryTableField id="4" name="Gameweek 31" tableColumnId="4"/>
      <queryTableField id="5" name="Gameweek 32" tableColumnId="5"/>
      <queryTableField id="6" name="Gameweek 33" tableColumnId="6"/>
      <queryTableField id="7" name="Gameweek 34" tableColumnId="7"/>
      <queryTableField id="8" name="Gameweek 35" tableColumnId="8"/>
      <queryTableField id="9" name="Gameweek 36" tableColumnId="9"/>
      <queryTableField id="10" name="Gameweek 37" tableColumnId="10"/>
      <queryTableField id="11" name="Gameweek 38" tableColumnId="11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1">
    <queryTableFields count="30">
      <queryTableField id="1" name="Player" tableColumnId="3"/>
      <queryTableField id="2" name="Gameweek 01" tableColumnId="4"/>
      <queryTableField id="3" name="Gameweek 02" tableColumnId="5"/>
      <queryTableField id="4" name="Gameweek 03" tableColumnId="6"/>
      <queryTableField id="5" name="Gameweek 04" tableColumnId="7"/>
      <queryTableField id="6" name="Gameweek 05" tableColumnId="8"/>
      <queryTableField id="7" name="Gameweek 06" tableColumnId="9"/>
      <queryTableField id="8" name="Gameweek 07" tableColumnId="10"/>
      <queryTableField id="9" name="Gameweek 08" tableColumnId="11"/>
      <queryTableField id="10" name="Gameweek 09" tableColumnId="12"/>
      <queryTableField id="11" name="Gameweek 10" tableColumnId="13"/>
      <queryTableField id="12" name="Gameweek 11" tableColumnId="14"/>
      <queryTableField id="13" name="Gameweek 12" tableColumnId="15"/>
      <queryTableField id="14" name="Gameweek 13" tableColumnId="16"/>
      <queryTableField id="15" name="Gameweek 14" tableColumnId="17"/>
      <queryTableField id="16" name="Gameweek 15" tableColumnId="18"/>
      <queryTableField id="17" name="Gameweek 16" tableColumnId="19"/>
      <queryTableField id="18" name="Gameweek 17" tableColumnId="20"/>
      <queryTableField id="19" name="Gameweek 18" tableColumnId="21"/>
      <queryTableField id="20" name="Gameweek 19" tableColumnId="22"/>
      <queryTableField id="21" name="Gameweek 20" tableColumnId="23"/>
      <queryTableField id="22" name="Gameweek 21" tableColumnId="24"/>
      <queryTableField id="23" name="Gameweek 22" tableColumnId="25"/>
      <queryTableField id="24" name="Gameweek 23" tableColumnId="26"/>
      <queryTableField id="25" name="Gameweek 24" tableColumnId="27"/>
      <queryTableField id="26" name="Gameweek 25" tableColumnId="28"/>
      <queryTableField id="27" name="Gameweek 26" tableColumnId="29"/>
      <queryTableField id="28" name="Gameweek 27" tableColumnId="30"/>
      <queryTableField id="29" name="Gameweek 28" tableColumnId="31"/>
      <queryTableField id="30" name="Gameweek 29" tableColumnId="32"/>
    </queryTableFields>
  </queryTableRefresh>
</queryTable>
</file>

<file path=xl/queryTables/queryTable5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32" unboundColumnsLeft="1">
    <queryTableFields count="31">
      <queryTableField id="31" dataBound="0" tableColumnId="3"/>
      <queryTableField id="1" name="Player" tableColumnId="4"/>
      <queryTableField id="2" name="Gameweek 01" tableColumnId="5"/>
      <queryTableField id="3" name="Gameweek 02" tableColumnId="6"/>
      <queryTableField id="4" name="Gameweek 03" tableColumnId="7"/>
      <queryTableField id="5" name="Gameweek 04" tableColumnId="8"/>
      <queryTableField id="6" name="Gameweek 05" tableColumnId="9"/>
      <queryTableField id="7" name="Gameweek 06" tableColumnId="10"/>
      <queryTableField id="8" name="Gameweek 07" tableColumnId="11"/>
      <queryTableField id="9" name="Gameweek 08" tableColumnId="12"/>
      <queryTableField id="10" name="Gameweek 09" tableColumnId="13"/>
      <queryTableField id="11" name="Gameweek 10" tableColumnId="14"/>
      <queryTableField id="12" name="Gameweek 11" tableColumnId="15"/>
      <queryTableField id="13" name="Gameweek 12" tableColumnId="16"/>
      <queryTableField id="14" name="Gameweek 13" tableColumnId="17"/>
      <queryTableField id="15" name="Gameweek 14" tableColumnId="18"/>
      <queryTableField id="16" name="Gameweek 15" tableColumnId="19"/>
      <queryTableField id="17" name="Gameweek 16" tableColumnId="20"/>
      <queryTableField id="18" name="Gameweek 17" tableColumnId="21"/>
      <queryTableField id="19" name="Gameweek 18" tableColumnId="22"/>
      <queryTableField id="20" name="Gameweek 19" tableColumnId="23"/>
      <queryTableField id="21" name="Gameweek 20" tableColumnId="24"/>
      <queryTableField id="22" name="Gameweek 21" tableColumnId="25"/>
      <queryTableField id="23" name="Gameweek 22" tableColumnId="26"/>
      <queryTableField id="24" name="Gameweek 23" tableColumnId="27"/>
      <queryTableField id="25" name="Gameweek 24" tableColumnId="28"/>
      <queryTableField id="26" name="Gameweek 25" tableColumnId="29"/>
      <queryTableField id="27" name="Gameweek 26" tableColumnId="30"/>
      <queryTableField id="28" name="Gameweek 27" tableColumnId="31"/>
      <queryTableField id="29" name="Gameweek 28" tableColumnId="32"/>
      <queryTableField id="30" name="Gameweek 29" tableColumnId="33"/>
    </queryTableFields>
  </queryTableRefresh>
</queryTable>
</file>

<file path=xl/queryTables/queryTable6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2" unboundColumnsRight="1">
    <queryTableFields count="11">
      <queryTableField id="1" name="Player" tableColumnId="1"/>
      <queryTableField id="2" name="2006/07" tableColumnId="2"/>
      <queryTableField id="3" name="2007/08" tableColumnId="3"/>
      <queryTableField id="4" name="2008/09" tableColumnId="4"/>
      <queryTableField id="5" name="2009/10" tableColumnId="5"/>
      <queryTableField id="6" name="2010/11" tableColumnId="6"/>
      <queryTableField id="7" name="2011/12" tableColumnId="7"/>
      <queryTableField id="8" name="2012/13" tableColumnId="8"/>
      <queryTableField id="9" name="2013/14" tableColumnId="9"/>
      <queryTableField id="10" name="2014/15" tableColumnId="10"/>
      <queryTableField id="11" dataBound="0" tableColumnId="11"/>
    </queryTableFields>
  </queryTableRefresh>
</queryTable>
</file>

<file path=xl/queryTables/queryTable7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3" unboundColumnsRight="1">
    <queryTableFields count="12">
      <queryTableField id="1" name="Player" tableColumnId="1"/>
      <queryTableField id="2" name="Position" tableColumnId="2"/>
      <queryTableField id="3" name="Team Name" tableColumnId="3"/>
      <queryTableField id="4" name="TP" tableColumnId="4"/>
      <queryTableField id="5" name="PPG" tableColumnId="5"/>
      <queryTableField id="6" name="Chance this round" tableColumnId="6"/>
      <queryTableField id="7" name="Chance next round" tableColumnId="7"/>
      <queryTableField id="8" name="Form" tableColumnId="8"/>
      <queryTableField id="9" name="Selected By" tableColumnId="9"/>
      <queryTableField id="10" name="Status" tableColumnId="10"/>
      <queryTableField id="11" name="Cost" tableColumnId="11"/>
      <queryTableField id="12" dataBound="0" tableColumnId="1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9" name="Table9" displayName="Table9" ref="A3:S16" totalsRowCount="1">
  <autoFilter ref="A3:S15"/>
  <tableColumns count="19">
    <tableColumn id="1" name="Player" totalsRowLabel="Total"/>
    <tableColumn id="19" name="Position" dataDxfId="173">
      <calculatedColumnFormula>INDEX(FPL_Misc_Extract[Position],MATCH(Table9[[#This Row],[Player]],FPL_Misc_Extract[Player],0))</calculatedColumnFormula>
    </tableColumn>
    <tableColumn id="7" name="Captain"/>
    <tableColumn id="2" name="Team" dataDxfId="172">
      <calculatedColumnFormula>INDEX(Team_Key[Abbreviation],MATCH(INDEX(FPL_Misc_Extract[Team Name],MATCH(Table9[[#This Row],[Player]],FPL_Misc_Extract[Player],0)),Team_Key[Full Name],0))</calculatedColumnFormula>
    </tableColumn>
    <tableColumn id="10" name="PPG" totalsRowFunction="sum" dataDxfId="171">
      <calculatedColumnFormula>INDEX(FPL_Misc_Extract[PPG],MATCH(Table9[[#This Row],[Player]],FPL_Misc_Extract[Player],0))</calculatedColumnFormula>
    </tableColumn>
    <tableColumn id="14" name="PPG/GBP" totalsRowFunction="average" dataDxfId="170" totalsRowDxfId="8">
      <calculatedColumnFormula>INDEX(FPL_Misc_Extract[PPG/GBP],MATCH(Table9[[#This Row],[Player]],FPL_Misc_Extract[Player],0))</calculatedColumnFormula>
    </tableColumn>
    <tableColumn id="12" name="Form" totalsRowFunction="average" dataDxfId="169" totalsRowDxfId="7">
      <calculatedColumnFormula>INDEX(FPL_Misc_Extract[Form],MATCH(Table9[[#This Row],[Player]],FPL_Misc_Extract[Player],0))</calculatedColumnFormula>
    </tableColumn>
    <tableColumn id="3" name="F1" dataDxfId="168">
      <calculatedColumnFormula>INDEX(FPL_Combined[],MATCH(Table9[[#This Row],[Player]],FPL_Combined[Player],0),MATCH($G$2,FPL_Combined[#Headers], 0))</calculatedColumnFormula>
    </tableColumn>
    <tableColumn id="6" name="F1 PR" dataDxfId="167">
      <calculatedColumnFormula>IFERROR(INDEX(Results_Matrix[],MATCH(Table9[[#This Row],[Team]],Results_Matrix[Teams],0),MATCH(LEFT(Table9[[#This Row],[F1]],3),Results_Matrix[#Headers],0)),"")</calculatedColumnFormula>
    </tableColumn>
    <tableColumn id="16" name="F1 PR O" totalsRowFunction="average" dataDxfId="1" totalsRowDxfId="0">
      <calculatedColumnFormula>IF(MID(Table9[[#This Row],[F1 PR]],8,1)&gt;MID(Table9[[#This Row],[F1 PR]],10,1)=TRUE,1,IF(MID(Table9[[#This Row],[F1 PR]],8,1)&lt;MID(Table9[[#This Row],[F1 PR]],10,1),-1,0))</calculatedColumnFormula>
    </tableColumn>
    <tableColumn id="15" name="F1 PR P" totalsRowFunction="sum" dataDxfId="166">
      <calculatedColumnFormula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calculatedColumnFormula>
    </tableColumn>
    <tableColumn id="9" name="F1 Pos D" totalsRowFunction="average" dataDxfId="11" totalsRowDxfId="6">
      <calculatedColumnFormula>INDEX(PL_Table[POS],MATCH(INDEX(Team_Key[Full Name],MATCH(LEFT(Table9[[#This Row],[F1]],3),Team_Key[Abbreviation],0)),PL_Table[TEAM],0))-INDEX(PL_Table[POS],MATCH(INDEX(Team_Key[Full Name],MATCH(Table9[[#This Row],[Team]],Team_Key[Abbreviation],0)),PL_Table[TEAM],0))</calculatedColumnFormula>
    </tableColumn>
    <tableColumn id="17" name="F1 P Exp" totalsRowFunction="sum" dataDxfId="165" totalsRowDxfId="5">
      <calculatedColumnFormula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calculatedColumnFormula>
    </tableColumn>
    <tableColumn id="4" name="F2" dataDxfId="164">
      <calculatedColumnFormula>INDEX(FPL_Combined[],MATCH(Table9[[#This Row],[Player]],FPL_Combined[Player],0),MATCH($N$2,FPL_Combined[#Headers], 0))</calculatedColumnFormula>
    </tableColumn>
    <tableColumn id="24" name="F2 PR" dataDxfId="163">
      <calculatedColumnFormula>IFERROR(INDEX(Results_Matrix[],MATCH(Table9[[#This Row],[Team]],Results_Matrix[Teams],0),MATCH(LEFT(Table9[[#This Row],[F2]],3),Results_Matrix[#Headers],0)),"")</calculatedColumnFormula>
    </tableColumn>
    <tableColumn id="23" name="F2 PR O" totalsRowFunction="average" dataDxfId="9" totalsRowDxfId="4">
      <calculatedColumnFormula>IF(MID(Table9[[#This Row],[F2 PR]],8,1)&gt;MID(Table9[[#This Row],[F2 PR]],10,1)=TRUE,1,IF(MID(Table9[[#This Row],[F2 PR]],8,1)&lt;MID(Table9[[#This Row],[F2 PR]],10,1),-1,0))</calculatedColumnFormula>
    </tableColumn>
    <tableColumn id="22" name="F2 PR P" totalsRowFunction="sum" dataDxfId="162">
      <calculatedColumnFormula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calculatedColumnFormula>
    </tableColumn>
    <tableColumn id="21" name="F2 Pos D" totalsRowFunction="average" dataDxfId="10" totalsRowDxfId="3">
      <calculatedColumnFormula>INDEX(PL_Table[POS],MATCH(INDEX(Team_Key[Full Name],MATCH(LEFT(Table9[[#This Row],[F2]],3),Team_Key[Abbreviation],0)),PL_Table[TEAM],0))-INDEX(PL_Table[POS],MATCH(INDEX(Team_Key[Full Name],MATCH(Table9[[#This Row],[Team]],Team_Key[Abbreviation],0)),PL_Table[TEAM],0))</calculatedColumnFormula>
    </tableColumn>
    <tableColumn id="20" name="F2 P Exp" totalsRowFunction="sum" dataDxfId="161" totalsRowDxfId="2">
      <calculatedColumnFormula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le98" displayName="Table98" ref="A3:M622">
  <autoFilter ref="A3:M622"/>
  <tableColumns count="13">
    <tableColumn id="1" name="Player" totalsRowLabel="Total"/>
    <tableColumn id="19" name="Position" dataDxfId="160">
      <calculatedColumnFormula>INDEX(FPL_Misc_Extract[Position],MATCH(Table98[[#This Row],[Player]],FPL_Misc_Extract[Player],0))</calculatedColumnFormula>
    </tableColumn>
    <tableColumn id="2" name="Team" dataDxfId="159">
      <calculatedColumnFormula>INDEX(Team_Key[Abbreviation],MATCH(INDEX(FPL_Misc_Extract[Team Name],MATCH(Table98[[#This Row],[Player]],FPL_Misc_Extract[Player],0)),Team_Key[Full Name],0))</calculatedColumnFormula>
    </tableColumn>
    <tableColumn id="10" name="PPG" totalsRowFunction="sum" dataDxfId="158">
      <calculatedColumnFormula>INDEX(FPL_Misc_Extract[PPG],MATCH(Table98[[#This Row],[Player]],FPL_Misc_Extract[Player],0))</calculatedColumnFormula>
    </tableColumn>
    <tableColumn id="12" name="Form" totalsRowFunction="average" dataDxfId="157" totalsRowDxfId="156">
      <calculatedColumnFormula>INDEX(FPL_Misc_Extract[Form],MATCH(Table98[[#This Row],[Player]],FPL_Misc_Extract[Player],0))</calculatedColumnFormula>
    </tableColumn>
    <tableColumn id="5" name="W" dataDxfId="155" totalsRowDxfId="154">
      <calculatedColumnFormula>IF(MID(Table98[[#This Row],[F1 PR]],8,1)&gt;MID(Table98[[#This Row],[F1 PR]],10,1)=TRUE,1,0)</calculatedColumnFormula>
    </tableColumn>
    <tableColumn id="16" name="D" dataDxfId="153" totalsRowDxfId="152">
      <calculatedColumnFormula>IF(MID(Table98[[#This Row],[F1 PR]],8,1)&lt;MID(Table98[[#This Row],[F1 PR]],10,1),1,0)</calculatedColumnFormula>
    </tableColumn>
    <tableColumn id="15" name="F1 PR P" totalsRowFunction="sum" dataDxfId="151" totalsRowDxfId="150">
      <calculatedColumnFormula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calculatedColumnFormula>
    </tableColumn>
    <tableColumn id="9" name="F1 Pos D" totalsRowFunction="average" dataDxfId="149" totalsRowDxfId="148">
      <calculatedColumnFormula>Table98[[#This Row],[Opp Pos]]-Table98[[#This Row],[Current Pos]]</calculatedColumnFormula>
    </tableColumn>
    <tableColumn id="7" name="Opp Pos" dataDxfId="147" totalsRowDxfId="146">
      <calculatedColumnFormula>INDEX(PL_Table[POS],MATCH(INDEX(Team_Key[Full Name],MATCH(LEFT(Table98[[#This Row],[F1]],3),Team_Key[Abbreviation],0)),PL_Table[TEAM],0))</calculatedColumnFormula>
    </tableColumn>
    <tableColumn id="8" name="Current Pos" dataDxfId="145" totalsRowDxfId="144">
      <calculatedColumnFormula>INDEX(PL_Table[POS],MATCH(INDEX(Team_Key[Full Name],MATCH(Table98[[#This Row],[Team]],Team_Key[Abbreviation],0)),PL_Table[TEAM],0))</calculatedColumnFormula>
    </tableColumn>
    <tableColumn id="3" name="F1" dataDxfId="143">
      <calculatedColumnFormula>INDEX(Team_Key[Fixture],MATCH(Table98[[#This Row],[Team]],Team_Key[Abbreviation],0))</calculatedColumnFormula>
    </tableColumn>
    <tableColumn id="6" name="F1 PR" dataDxfId="142">
      <calculatedColumnFormula>IFERROR(INDEX(Results_Matrix[],MATCH(Table98[[#This Row],[Team]],Results_Matrix[Teams],0),MATCH(LEFT(Table98[[#This Row],[F1]],3),Results_Matrix[#Headers],0)),"")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5" name="PL_Table" displayName="PL_Table" ref="A1:T21" tableType="queryTable" totalsRowShown="0">
  <autoFilter ref="A1:T21"/>
  <tableColumns count="20">
    <tableColumn id="1" uniqueName="1" name="POS" queryTableFieldId="1" dataDxfId="141"/>
    <tableColumn id="2" uniqueName="2" name="TEAM" queryTableFieldId="2" dataDxfId="140"/>
    <tableColumn id="3" uniqueName="3" name="P" queryTableFieldId="3" dataDxfId="139"/>
    <tableColumn id="4" uniqueName="4" name="W" queryTableFieldId="4" dataDxfId="138"/>
    <tableColumn id="5" uniqueName="5" name="D" queryTableFieldId="5" dataDxfId="137"/>
    <tableColumn id="6" uniqueName="6" name="L" queryTableFieldId="6" dataDxfId="136"/>
    <tableColumn id="7" uniqueName="7" name="F" queryTableFieldId="7" dataDxfId="135"/>
    <tableColumn id="8" uniqueName="8" name="A" queryTableFieldId="8" dataDxfId="134"/>
    <tableColumn id="9" uniqueName="9" name="H_W" queryTableFieldId="9" dataDxfId="133"/>
    <tableColumn id="10" uniqueName="10" name="H_D" queryTableFieldId="10" dataDxfId="132"/>
    <tableColumn id="11" uniqueName="11" name="H_L" queryTableFieldId="11" dataDxfId="131"/>
    <tableColumn id="12" uniqueName="12" name="H_F" queryTableFieldId="12" dataDxfId="130"/>
    <tableColumn id="13" uniqueName="13" name="H_A" queryTableFieldId="13" dataDxfId="129"/>
    <tableColumn id="14" uniqueName="14" name="A_W" queryTableFieldId="14" dataDxfId="128"/>
    <tableColumn id="15" uniqueName="15" name="A_D" queryTableFieldId="15" dataDxfId="127"/>
    <tableColumn id="16" uniqueName="16" name="A_L" queryTableFieldId="16" dataDxfId="126"/>
    <tableColumn id="17" uniqueName="17" name="A_F" queryTableFieldId="17" dataDxfId="125"/>
    <tableColumn id="18" uniqueName="18" name="A_A" queryTableFieldId="18" dataDxfId="124"/>
    <tableColumn id="19" uniqueName="19" name="GD" queryTableFieldId="19" dataDxfId="123"/>
    <tableColumn id="20" uniqueName="20" name="PTS" queryTableFieldId="20" dataDxfId="1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FPL_Table" displayName="FPL_Table" ref="A1:E13" tableType="queryTable" totalsRowShown="0">
  <autoFilter ref="A1:E13"/>
  <tableColumns count="5">
    <tableColumn id="1" uniqueName="1" name="Position" queryTableFieldId="1" dataDxfId="121"/>
    <tableColumn id="2" uniqueName="2" name="Team" queryTableFieldId="2" dataDxfId="120"/>
    <tableColumn id="3" uniqueName="3" name="Manager" queryTableFieldId="3" dataDxfId="119"/>
    <tableColumn id="4" uniqueName="4" name="GW" queryTableFieldId="4" dataDxfId="118"/>
    <tableColumn id="5" uniqueName="5" name="TOT" queryTableFieldId="5" dataDxfId="1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0" name="Results_Matrix" displayName="Results_Matrix" ref="A1:U21" totalsRowShown="0" headerRowDxfId="113">
  <autoFilter ref="A1:U21"/>
  <tableColumns count="21">
    <tableColumn id="1" name="Teams" dataDxfId="112"/>
    <tableColumn id="2" name="ARS" dataDxfId="111">
      <calculatedColumnFormula array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3" name="AVL">
      <calculatedColumnFormula array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4" name="BOU">
      <calculatedColumnFormula array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5" name="CHE">
      <calculatedColumnFormula array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6" name="CRY" dataDxfId="110">
      <calculatedColumnFormula array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7" name="EVE" dataDxfId="109">
      <calculatedColumnFormula array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8" name="LEI">
      <calculatedColumnFormula array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9" name="LIV">
      <calculatedColumnFormula array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0" name="MCI">
      <calculatedColumnFormula array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1" name="MUN">
      <calculatedColumnFormula array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2" name="NEW">
      <calculatedColumnFormula array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3" name="NOR">
      <calculatedColumnFormula array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4" name="SOU">
      <calculatedColumnFormula array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5" name="STK">
      <calculatedColumnFormula array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6" name="SUN">
      <calculatedColumnFormula array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7" name="SWA">
      <calculatedColumnFormula array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8" name="TOT">
      <calculatedColumnFormula array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19" name="WAT">
      <calculatedColumnFormula array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20" name="WBA">
      <calculatedColumnFormula array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  <tableColumn id="21" name="WHU">
      <calculatedColumnFormula array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14" name="FPL_Combined" displayName="FPL_Combined" ref="A1:AM620" totalsRowShown="0">
  <autoFilter ref="A1:AM620"/>
  <tableColumns count="39">
    <tableColumn id="1" name="Player"/>
    <tableColumn id="2" name="Gameweek 01" dataDxfId="108">
      <calculatedColumnFormula>IF(RIGHT(FPL_Combined[[#Headers],[Gameweek 01]],2)&lt;$B$622,INDEX(FPL_Results_Extract[Gameweek 01],MATCH($A2,FPL_Results_Extract[[Player]:[Player]],0)),INDEX(Team_Key[[Abbreviation]:[Abbreviation]],MATCH(LEFT(INDEX(FPL_Fixtures_Extract[],MATCH($A2,FPL_Fixtures_Extract[[Player]:[Player]],0),MATCH(FPL_Combined[[#Headers],[Gameweek 01]],FPL_Fixtures_Extract[#Headers],0)),LEN(INDEX(FPL_Fixtures_Extract[],MATCH($A2,FPL_Fixtures_Extract[[Player]:[Player]],0),MATCH(FPL_Combined[[#Headers],[Gameweek 01]],FPL_Fixtures_Extract[#Headers],0)))-4),Team_Key[[Full Name]:[Full Name]],0))&amp;RIGHT(INDEX(FPL_Fixtures_Extract[],MATCH($A2,FPL_Fixtures_Extract[[Player]:[Player]],0),MATCH(FPL_Combined[[#Headers],[Gameweek 01]],FPL_Fixtures_Extract[#Headers],0)),3))</calculatedColumnFormula>
    </tableColumn>
    <tableColumn id="3" name="Gameweek 02">
      <calculatedColumnFormula>IF(RIGHT(FPL_Combined[[#Headers],[Gameweek 02]],2)&lt;$B$622,INDEX(FPL_Results_Extract[Gameweek 02],MATCH($A2,FPL_Results_Extract[[Player]:[Player]],0)),INDEX(Team_Key[[Abbreviation]:[Abbreviation]],MATCH(LEFT(INDEX(FPL_Fixtures_Extract[],MATCH($A2,FPL_Fixtures_Extract[[Player]:[Player]],0),MATCH(FPL_Combined[[#Headers],[Gameweek 02]],FPL_Fixtures_Extract[#Headers],0)),LEN(INDEX(FPL_Fixtures_Extract[],MATCH($A2,FPL_Fixtures_Extract[[Player]:[Player]],0),MATCH(FPL_Combined[[#Headers],[Gameweek 02]],FPL_Fixtures_Extract[#Headers],0)))-4),Team_Key[[Full Name]:[Full Name]],0))&amp;RIGHT(INDEX(FPL_Fixtures_Extract[],MATCH($A2,FPL_Fixtures_Extract[[Player]:[Player]],0),MATCH(FPL_Combined[[#Headers],[Gameweek 02]],FPL_Fixtures_Extract[#Headers],0)),3))</calculatedColumnFormula>
    </tableColumn>
    <tableColumn id="4" name="Gameweek 03">
      <calculatedColumnFormula>IF(RIGHT(FPL_Combined[[#Headers],[Gameweek 03]],2)&lt;$B$622,INDEX(FPL_Results_Extract[Gameweek 03],MATCH($A2,FPL_Results_Extract[[Player]:[Player]],0)),INDEX(Team_Key[[Abbreviation]:[Abbreviation]],MATCH(LEFT(INDEX(FPL_Fixtures_Extract[],MATCH($A2,FPL_Fixtures_Extract[[Player]:[Player]],0),MATCH(FPL_Combined[[#Headers],[Gameweek 03]],FPL_Fixtures_Extract[#Headers],0)),LEN(INDEX(FPL_Fixtures_Extract[],MATCH($A2,FPL_Fixtures_Extract[[Player]:[Player]],0),MATCH(FPL_Combined[[#Headers],[Gameweek 03]],FPL_Fixtures_Extract[#Headers],0)))-4),Team_Key[[Full Name]:[Full Name]],0))&amp;RIGHT(INDEX(FPL_Fixtures_Extract[],MATCH($A2,FPL_Fixtures_Extract[[Player]:[Player]],0),MATCH(FPL_Combined[[#Headers],[Gameweek 03]],FPL_Fixtures_Extract[#Headers],0)),3))</calculatedColumnFormula>
    </tableColumn>
    <tableColumn id="5" name="Gameweek 04">
      <calculatedColumnFormula>IF(RIGHT(FPL_Combined[[#Headers],[Gameweek 04]],2)&lt;$B$622,INDEX(FPL_Results_Extract[Gameweek 04],MATCH($A2,FPL_Results_Extract[[Player]:[Player]],0)),INDEX(Team_Key[[Abbreviation]:[Abbreviation]],MATCH(LEFT(INDEX(FPL_Fixtures_Extract[],MATCH($A2,FPL_Fixtures_Extract[[Player]:[Player]],0),MATCH(FPL_Combined[[#Headers],[Gameweek 04]],FPL_Fixtures_Extract[#Headers],0)),LEN(INDEX(FPL_Fixtures_Extract[],MATCH($A2,FPL_Fixtures_Extract[[Player]:[Player]],0),MATCH(FPL_Combined[[#Headers],[Gameweek 04]],FPL_Fixtures_Extract[#Headers],0)))-4),Team_Key[[Full Name]:[Full Name]],0))&amp;RIGHT(INDEX(FPL_Fixtures_Extract[],MATCH($A2,FPL_Fixtures_Extract[[Player]:[Player]],0),MATCH(FPL_Combined[[#Headers],[Gameweek 04]],FPL_Fixtures_Extract[#Headers],0)),3))</calculatedColumnFormula>
    </tableColumn>
    <tableColumn id="6" name="Gameweek 05">
      <calculatedColumnFormula>IF(RIGHT(FPL_Combined[[#Headers],[Gameweek 05]],2)&lt;$B$622,INDEX(FPL_Results_Extract[Gameweek 05],MATCH($A2,FPL_Results_Extract[[Player]:[Player]],0)),INDEX(Team_Key[[Abbreviation]:[Abbreviation]],MATCH(LEFT(INDEX(FPL_Fixtures_Extract[],MATCH($A2,FPL_Fixtures_Extract[[Player]:[Player]],0),MATCH(FPL_Combined[[#Headers],[Gameweek 05]],FPL_Fixtures_Extract[#Headers],0)),LEN(INDEX(FPL_Fixtures_Extract[],MATCH($A2,FPL_Fixtures_Extract[[Player]:[Player]],0),MATCH(FPL_Combined[[#Headers],[Gameweek 05]],FPL_Fixtures_Extract[#Headers],0)))-4),Team_Key[[Full Name]:[Full Name]],0))&amp;RIGHT(INDEX(FPL_Fixtures_Extract[],MATCH($A2,FPL_Fixtures_Extract[[Player]:[Player]],0),MATCH(FPL_Combined[[#Headers],[Gameweek 05]],FPL_Fixtures_Extract[#Headers],0)),3))</calculatedColumnFormula>
    </tableColumn>
    <tableColumn id="7" name="Gameweek 06">
      <calculatedColumnFormula>IF(RIGHT(FPL_Combined[[#Headers],[Gameweek 06]],2)&lt;$B$622,INDEX(FPL_Results_Extract[Gameweek 06],MATCH($A2,FPL_Results_Extract[[Player]:[Player]],0)),INDEX(Team_Key[[Abbreviation]:[Abbreviation]],MATCH(LEFT(INDEX(FPL_Fixtures_Extract[],MATCH($A2,FPL_Fixtures_Extract[[Player]:[Player]],0),MATCH(FPL_Combined[[#Headers],[Gameweek 06]],FPL_Fixtures_Extract[#Headers],0)),LEN(INDEX(FPL_Fixtures_Extract[],MATCH($A2,FPL_Fixtures_Extract[[Player]:[Player]],0),MATCH(FPL_Combined[[#Headers],[Gameweek 06]],FPL_Fixtures_Extract[#Headers],0)))-4),Team_Key[[Full Name]:[Full Name]],0))&amp;RIGHT(INDEX(FPL_Fixtures_Extract[],MATCH($A2,FPL_Fixtures_Extract[[Player]:[Player]],0),MATCH(FPL_Combined[[#Headers],[Gameweek 06]],FPL_Fixtures_Extract[#Headers],0)),3))</calculatedColumnFormula>
    </tableColumn>
    <tableColumn id="8" name="Gameweek 07">
      <calculatedColumnFormula>IF(RIGHT(FPL_Combined[[#Headers],[Gameweek 07]],2)&lt;$B$622,INDEX(FPL_Results_Extract[Gameweek 07],MATCH($A2,FPL_Results_Extract[[Player]:[Player]],0)),INDEX(Team_Key[[Abbreviation]:[Abbreviation]],MATCH(LEFT(INDEX(FPL_Fixtures_Extract[],MATCH($A2,FPL_Fixtures_Extract[[Player]:[Player]],0),MATCH(FPL_Combined[[#Headers],[Gameweek 07]],FPL_Fixtures_Extract[#Headers],0)),LEN(INDEX(FPL_Fixtures_Extract[],MATCH($A2,FPL_Fixtures_Extract[[Player]:[Player]],0),MATCH(FPL_Combined[[#Headers],[Gameweek 07]],FPL_Fixtures_Extract[#Headers],0)))-4),Team_Key[[Full Name]:[Full Name]],0))&amp;RIGHT(INDEX(FPL_Fixtures_Extract[],MATCH($A2,FPL_Fixtures_Extract[[Player]:[Player]],0),MATCH(FPL_Combined[[#Headers],[Gameweek 07]],FPL_Fixtures_Extract[#Headers],0)),3))</calculatedColumnFormula>
    </tableColumn>
    <tableColumn id="9" name="Gameweek 08">
      <calculatedColumnFormula>IF(RIGHT(FPL_Combined[[#Headers],[Gameweek 08]],2)&lt;$B$622,INDEX(FPL_Results_Extract[Gameweek 08],MATCH($A2,FPL_Results_Extract[[Player]:[Player]],0)),INDEX(Team_Key[[Abbreviation]:[Abbreviation]],MATCH(LEFT(INDEX(FPL_Fixtures_Extract[],MATCH($A2,FPL_Fixtures_Extract[[Player]:[Player]],0),MATCH(FPL_Combined[[#Headers],[Gameweek 08]],FPL_Fixtures_Extract[#Headers],0)),LEN(INDEX(FPL_Fixtures_Extract[],MATCH($A2,FPL_Fixtures_Extract[[Player]:[Player]],0),MATCH(FPL_Combined[[#Headers],[Gameweek 08]],FPL_Fixtures_Extract[#Headers],0)))-4),Team_Key[[Full Name]:[Full Name]],0))&amp;RIGHT(INDEX(FPL_Fixtures_Extract[],MATCH($A2,FPL_Fixtures_Extract[[Player]:[Player]],0),MATCH(FPL_Combined[[#Headers],[Gameweek 08]],FPL_Fixtures_Extract[#Headers],0)),3))</calculatedColumnFormula>
    </tableColumn>
    <tableColumn id="10" name="Gameweek 09">
      <calculatedColumnFormula>IF(RIGHT(FPL_Combined[[#Headers],[Gameweek 09]],2)&lt;$B$622,INDEX(FPL_Results_Extract[Gameweek 09],MATCH($A2,FPL_Results_Extract[[Player]:[Player]],0)),INDEX(Team_Key[[Abbreviation]:[Abbreviation]],MATCH(LEFT(INDEX(FPL_Fixtures_Extract[],MATCH($A2,FPL_Fixtures_Extract[[Player]:[Player]],0),MATCH(FPL_Combined[[#Headers],[Gameweek 09]],FPL_Fixtures_Extract[#Headers],0)),LEN(INDEX(FPL_Fixtures_Extract[],MATCH($A2,FPL_Fixtures_Extract[[Player]:[Player]],0),MATCH(FPL_Combined[[#Headers],[Gameweek 09]],FPL_Fixtures_Extract[#Headers],0)))-4),Team_Key[[Full Name]:[Full Name]],0))&amp;RIGHT(INDEX(FPL_Fixtures_Extract[],MATCH($A2,FPL_Fixtures_Extract[[Player]:[Player]],0),MATCH(FPL_Combined[[#Headers],[Gameweek 09]],FPL_Fixtures_Extract[#Headers],0)),3))</calculatedColumnFormula>
    </tableColumn>
    <tableColumn id="11" name="Gameweek 10">
      <calculatedColumnFormula>IF(RIGHT(FPL_Combined[[#Headers],[Gameweek 10]],2)&lt;$B$622,INDEX(FPL_Results_Extract[Gameweek 10],MATCH($A2,FPL_Results_Extract[[Player]:[Player]],0)),INDEX(Team_Key[[Abbreviation]:[Abbreviation]],MATCH(LEFT(INDEX(FPL_Fixtures_Extract[],MATCH($A2,FPL_Fixtures_Extract[[Player]:[Player]],0),MATCH(FPL_Combined[[#Headers],[Gameweek 10]],FPL_Fixtures_Extract[#Headers],0)),LEN(INDEX(FPL_Fixtures_Extract[],MATCH($A2,FPL_Fixtures_Extract[[Player]:[Player]],0),MATCH(FPL_Combined[[#Headers],[Gameweek 10]],FPL_Fixtures_Extract[#Headers],0)))-4),Team_Key[[Full Name]:[Full Name]],0))&amp;RIGHT(INDEX(FPL_Fixtures_Extract[],MATCH($A2,FPL_Fixtures_Extract[[Player]:[Player]],0),MATCH(FPL_Combined[[#Headers],[Gameweek 10]],FPL_Fixtures_Extract[#Headers],0)),3))</calculatedColumnFormula>
    </tableColumn>
    <tableColumn id="12" name="Gameweek 11">
      <calculatedColumnFormula>IF(RIGHT(FPL_Combined[[#Headers],[Gameweek 11]],2)&lt;$B$622,INDEX(FPL_Results_Extract[Gameweek 11],MATCH($A2,FPL_Results_Extract[[Player]:[Player]],0)),INDEX(Team_Key[[Abbreviation]:[Abbreviation]],MATCH(LEFT(INDEX(FPL_Fixtures_Extract[],MATCH($A2,FPL_Fixtures_Extract[[Player]:[Player]],0),MATCH(FPL_Combined[[#Headers],[Gameweek 11]],FPL_Fixtures_Extract[#Headers],0)),LEN(INDEX(FPL_Fixtures_Extract[],MATCH($A2,FPL_Fixtures_Extract[[Player]:[Player]],0),MATCH(FPL_Combined[[#Headers],[Gameweek 11]],FPL_Fixtures_Extract[#Headers],0)))-4),Team_Key[[Full Name]:[Full Name]],0))&amp;RIGHT(INDEX(FPL_Fixtures_Extract[],MATCH($A2,FPL_Fixtures_Extract[[Player]:[Player]],0),MATCH(FPL_Combined[[#Headers],[Gameweek 11]],FPL_Fixtures_Extract[#Headers],0)),3))</calculatedColumnFormula>
    </tableColumn>
    <tableColumn id="13" name="Gameweek 12">
      <calculatedColumnFormula>IF(RIGHT(FPL_Combined[[#Headers],[Gameweek 12]],2)&lt;$B$622,INDEX(FPL_Results_Extract[Gameweek 12],MATCH($A2,FPL_Results_Extract[[Player]:[Player]],0)),INDEX(Team_Key[[Abbreviation]:[Abbreviation]],MATCH(LEFT(INDEX(FPL_Fixtures_Extract[],MATCH($A2,FPL_Fixtures_Extract[[Player]:[Player]],0),MATCH(FPL_Combined[[#Headers],[Gameweek 12]],FPL_Fixtures_Extract[#Headers],0)),LEN(INDEX(FPL_Fixtures_Extract[],MATCH($A2,FPL_Fixtures_Extract[[Player]:[Player]],0),MATCH(FPL_Combined[[#Headers],[Gameweek 12]],FPL_Fixtures_Extract[#Headers],0)))-4),Team_Key[[Full Name]:[Full Name]],0))&amp;RIGHT(INDEX(FPL_Fixtures_Extract[],MATCH($A2,FPL_Fixtures_Extract[[Player]:[Player]],0),MATCH(FPL_Combined[[#Headers],[Gameweek 12]],FPL_Fixtures_Extract[#Headers],0)),3))</calculatedColumnFormula>
    </tableColumn>
    <tableColumn id="14" name="Gameweek 13">
      <calculatedColumnFormula>IF(RIGHT(FPL_Combined[[#Headers],[Gameweek 13]],2)&lt;$B$622,INDEX(FPL_Results_Extract[Gameweek 13],MATCH($A2,FPL_Results_Extract[[Player]:[Player]],0)),INDEX(Team_Key[[Abbreviation]:[Abbreviation]],MATCH(LEFT(INDEX(FPL_Fixtures_Extract[],MATCH($A2,FPL_Fixtures_Extract[[Player]:[Player]],0),MATCH(FPL_Combined[[#Headers],[Gameweek 13]],FPL_Fixtures_Extract[#Headers],0)),LEN(INDEX(FPL_Fixtures_Extract[],MATCH($A2,FPL_Fixtures_Extract[[Player]:[Player]],0),MATCH(FPL_Combined[[#Headers],[Gameweek 13]],FPL_Fixtures_Extract[#Headers],0)))-4),Team_Key[[Full Name]:[Full Name]],0))&amp;RIGHT(INDEX(FPL_Fixtures_Extract[],MATCH($A2,FPL_Fixtures_Extract[[Player]:[Player]],0),MATCH(FPL_Combined[[#Headers],[Gameweek 13]],FPL_Fixtures_Extract[#Headers],0)),3))</calculatedColumnFormula>
    </tableColumn>
    <tableColumn id="15" name="Gameweek 14">
      <calculatedColumnFormula>IF(RIGHT(FPL_Combined[[#Headers],[Gameweek 14]],2)&lt;$B$622,INDEX(FPL_Results_Extract[Gameweek 14],MATCH($A2,FPL_Results_Extract[[Player]:[Player]],0)),INDEX(Team_Key[[Abbreviation]:[Abbreviation]],MATCH(LEFT(INDEX(FPL_Fixtures_Extract[],MATCH($A2,FPL_Fixtures_Extract[[Player]:[Player]],0),MATCH(FPL_Combined[[#Headers],[Gameweek 14]],FPL_Fixtures_Extract[#Headers],0)),LEN(INDEX(FPL_Fixtures_Extract[],MATCH($A2,FPL_Fixtures_Extract[[Player]:[Player]],0),MATCH(FPL_Combined[[#Headers],[Gameweek 14]],FPL_Fixtures_Extract[#Headers],0)))-4),Team_Key[[Full Name]:[Full Name]],0))&amp;RIGHT(INDEX(FPL_Fixtures_Extract[],MATCH($A2,FPL_Fixtures_Extract[[Player]:[Player]],0),MATCH(FPL_Combined[[#Headers],[Gameweek 14]],FPL_Fixtures_Extract[#Headers],0)),3))</calculatedColumnFormula>
    </tableColumn>
    <tableColumn id="16" name="Gameweek 15">
      <calculatedColumnFormula>IF(RIGHT(FPL_Combined[[#Headers],[Gameweek 15]],2)&lt;$B$622,INDEX(FPL_Results_Extract[Gameweek 15],MATCH($A2,FPL_Results_Extract[[Player]:[Player]],0)),INDEX(Team_Key[[Abbreviation]:[Abbreviation]],MATCH(LEFT(INDEX(FPL_Fixtures_Extract[],MATCH($A2,FPL_Fixtures_Extract[[Player]:[Player]],0),MATCH(FPL_Combined[[#Headers],[Gameweek 15]],FPL_Fixtures_Extract[#Headers],0)),LEN(INDEX(FPL_Fixtures_Extract[],MATCH($A2,FPL_Fixtures_Extract[[Player]:[Player]],0),MATCH(FPL_Combined[[#Headers],[Gameweek 15]],FPL_Fixtures_Extract[#Headers],0)))-4),Team_Key[[Full Name]:[Full Name]],0))&amp;RIGHT(INDEX(FPL_Fixtures_Extract[],MATCH($A2,FPL_Fixtures_Extract[[Player]:[Player]],0),MATCH(FPL_Combined[[#Headers],[Gameweek 15]],FPL_Fixtures_Extract[#Headers],0)),3))</calculatedColumnFormula>
    </tableColumn>
    <tableColumn id="17" name="Gameweek 16">
      <calculatedColumnFormula>IF(RIGHT(FPL_Combined[[#Headers],[Gameweek 16]],2)&lt;$B$622,INDEX(FPL_Results_Extract[Gameweek 16],MATCH($A2,FPL_Results_Extract[[Player]:[Player]],0)),INDEX(Team_Key[[Abbreviation]:[Abbreviation]],MATCH(LEFT(INDEX(FPL_Fixtures_Extract[],MATCH($A2,FPL_Fixtures_Extract[[Player]:[Player]],0),MATCH(FPL_Combined[[#Headers],[Gameweek 16]],FPL_Fixtures_Extract[#Headers],0)),LEN(INDEX(FPL_Fixtures_Extract[],MATCH($A2,FPL_Fixtures_Extract[[Player]:[Player]],0),MATCH(FPL_Combined[[#Headers],[Gameweek 16]],FPL_Fixtures_Extract[#Headers],0)))-4),Team_Key[[Full Name]:[Full Name]],0))&amp;RIGHT(INDEX(FPL_Fixtures_Extract[],MATCH($A2,FPL_Fixtures_Extract[[Player]:[Player]],0),MATCH(FPL_Combined[[#Headers],[Gameweek 16]],FPL_Fixtures_Extract[#Headers],0)),3))</calculatedColumnFormula>
    </tableColumn>
    <tableColumn id="18" name="Gameweek 17">
      <calculatedColumnFormula>IF(RIGHT(FPL_Combined[[#Headers],[Gameweek 17]],2)&lt;$B$622,INDEX(FPL_Results_Extract[Gameweek 17],MATCH($A2,FPL_Results_Extract[[Player]:[Player]],0)),INDEX(Team_Key[[Abbreviation]:[Abbreviation]],MATCH(LEFT(INDEX(FPL_Fixtures_Extract[],MATCH($A2,FPL_Fixtures_Extract[[Player]:[Player]],0),MATCH(FPL_Combined[[#Headers],[Gameweek 17]],FPL_Fixtures_Extract[#Headers],0)),LEN(INDEX(FPL_Fixtures_Extract[],MATCH($A2,FPL_Fixtures_Extract[[Player]:[Player]],0),MATCH(FPL_Combined[[#Headers],[Gameweek 17]],FPL_Fixtures_Extract[#Headers],0)))-4),Team_Key[[Full Name]:[Full Name]],0))&amp;RIGHT(INDEX(FPL_Fixtures_Extract[],MATCH($A2,FPL_Fixtures_Extract[[Player]:[Player]],0),MATCH(FPL_Combined[[#Headers],[Gameweek 17]],FPL_Fixtures_Extract[#Headers],0)),3))</calculatedColumnFormula>
    </tableColumn>
    <tableColumn id="19" name="Gameweek 18">
      <calculatedColumnFormula>IF(RIGHT(FPL_Combined[[#Headers],[Gameweek 18]],2)&lt;$B$622,INDEX(FPL_Results_Extract[Gameweek 18],MATCH($A2,FPL_Results_Extract[[Player]:[Player]],0)),INDEX(Team_Key[[Abbreviation]:[Abbreviation]],MATCH(LEFT(INDEX(FPL_Fixtures_Extract[],MATCH($A2,FPL_Fixtures_Extract[[Player]:[Player]],0),MATCH(FPL_Combined[[#Headers],[Gameweek 18]],FPL_Fixtures_Extract[#Headers],0)),LEN(INDEX(FPL_Fixtures_Extract[],MATCH($A2,FPL_Fixtures_Extract[[Player]:[Player]],0),MATCH(FPL_Combined[[#Headers],[Gameweek 18]],FPL_Fixtures_Extract[#Headers],0)))-4),Team_Key[[Full Name]:[Full Name]],0))&amp;RIGHT(INDEX(FPL_Fixtures_Extract[],MATCH($A2,FPL_Fixtures_Extract[[Player]:[Player]],0),MATCH(FPL_Combined[[#Headers],[Gameweek 18]],FPL_Fixtures_Extract[#Headers],0)),3))</calculatedColumnFormula>
    </tableColumn>
    <tableColumn id="20" name="Gameweek 19">
      <calculatedColumnFormula>IF(RIGHT(FPL_Combined[[#Headers],[Gameweek 19]],2)&lt;$B$622,INDEX(FPL_Results_Extract[Gameweek 19],MATCH($A2,FPL_Results_Extract[[Player]:[Player]],0)),INDEX(Team_Key[[Abbreviation]:[Abbreviation]],MATCH(LEFT(INDEX(FPL_Fixtures_Extract[],MATCH($A2,FPL_Fixtures_Extract[[Player]:[Player]],0),MATCH(FPL_Combined[[#Headers],[Gameweek 19]],FPL_Fixtures_Extract[#Headers],0)),LEN(INDEX(FPL_Fixtures_Extract[],MATCH($A2,FPL_Fixtures_Extract[[Player]:[Player]],0),MATCH(FPL_Combined[[#Headers],[Gameweek 19]],FPL_Fixtures_Extract[#Headers],0)))-4),Team_Key[[Full Name]:[Full Name]],0))&amp;RIGHT(INDEX(FPL_Fixtures_Extract[],MATCH($A2,FPL_Fixtures_Extract[[Player]:[Player]],0),MATCH(FPL_Combined[[#Headers],[Gameweek 19]],FPL_Fixtures_Extract[#Headers],0)),3))</calculatedColumnFormula>
    </tableColumn>
    <tableColumn id="21" name="Gameweek 20">
      <calculatedColumnFormula>IF(RIGHT(FPL_Combined[[#Headers],[Gameweek 20]],2)&lt;$B$622,INDEX(FPL_Results_Extract[Gameweek 20],MATCH($A2,FPL_Results_Extract[[Player]:[Player]],0)),INDEX(Team_Key[[Abbreviation]:[Abbreviation]],MATCH(LEFT(INDEX(FPL_Fixtures_Extract[],MATCH($A2,FPL_Fixtures_Extract[[Player]:[Player]],0),MATCH(FPL_Combined[[#Headers],[Gameweek 20]],FPL_Fixtures_Extract[#Headers],0)),LEN(INDEX(FPL_Fixtures_Extract[],MATCH($A2,FPL_Fixtures_Extract[[Player]:[Player]],0),MATCH(FPL_Combined[[#Headers],[Gameweek 20]],FPL_Fixtures_Extract[#Headers],0)))-4),Team_Key[[Full Name]:[Full Name]],0))&amp;RIGHT(INDEX(FPL_Fixtures_Extract[],MATCH($A2,FPL_Fixtures_Extract[[Player]:[Player]],0),MATCH(FPL_Combined[[#Headers],[Gameweek 20]],FPL_Fixtures_Extract[#Headers],0)),3))</calculatedColumnFormula>
    </tableColumn>
    <tableColumn id="22" name="Gameweek 21">
      <calculatedColumnFormula>IF(RIGHT(FPL_Combined[[#Headers],[Gameweek 21]],2)&lt;$B$622,INDEX(FPL_Results_Extract[Gameweek 21],MATCH($A2,FPL_Results_Extract[[Player]:[Player]],0)),INDEX(Team_Key[[Abbreviation]:[Abbreviation]],MATCH(LEFT(INDEX(FPL_Fixtures_Extract[],MATCH($A2,FPL_Fixtures_Extract[[Player]:[Player]],0),MATCH(FPL_Combined[[#Headers],[Gameweek 21]],FPL_Fixtures_Extract[#Headers],0)),LEN(INDEX(FPL_Fixtures_Extract[],MATCH($A2,FPL_Fixtures_Extract[[Player]:[Player]],0),MATCH(FPL_Combined[[#Headers],[Gameweek 21]],FPL_Fixtures_Extract[#Headers],0)))-4),Team_Key[[Full Name]:[Full Name]],0))&amp;RIGHT(INDEX(FPL_Fixtures_Extract[],MATCH($A2,FPL_Fixtures_Extract[[Player]:[Player]],0),MATCH(FPL_Combined[[#Headers],[Gameweek 21]],FPL_Fixtures_Extract[#Headers],0)),3))</calculatedColumnFormula>
    </tableColumn>
    <tableColumn id="23" name="Gameweek 22">
      <calculatedColumnFormula>IF(RIGHT(FPL_Combined[[#Headers],[Gameweek 22]],2)&lt;$B$622,INDEX(FPL_Results_Extract[Gameweek 22],MATCH($A2,FPL_Results_Extract[[Player]:[Player]],0)),INDEX(Team_Key[[Abbreviation]:[Abbreviation]],MATCH(LEFT(INDEX(FPL_Fixtures_Extract[],MATCH($A2,FPL_Fixtures_Extract[[Player]:[Player]],0),MATCH(FPL_Combined[[#Headers],[Gameweek 22]],FPL_Fixtures_Extract[#Headers],0)),LEN(INDEX(FPL_Fixtures_Extract[],MATCH($A2,FPL_Fixtures_Extract[[Player]:[Player]],0),MATCH(FPL_Combined[[#Headers],[Gameweek 22]],FPL_Fixtures_Extract[#Headers],0)))-4),Team_Key[[Full Name]:[Full Name]],0))&amp;RIGHT(INDEX(FPL_Fixtures_Extract[],MATCH($A2,FPL_Fixtures_Extract[[Player]:[Player]],0),MATCH(FPL_Combined[[#Headers],[Gameweek 22]],FPL_Fixtures_Extract[#Headers],0)),3))</calculatedColumnFormula>
    </tableColumn>
    <tableColumn id="24" name="Gameweek 23">
      <calculatedColumnFormula>IF(RIGHT(FPL_Combined[[#Headers],[Gameweek 23]],2)&lt;$B$622,INDEX(FPL_Results_Extract[Gameweek 23],MATCH($A2,FPL_Results_Extract[[Player]:[Player]],0)),INDEX(Team_Key[[Abbreviation]:[Abbreviation]],MATCH(LEFT(INDEX(FPL_Fixtures_Extract[],MATCH($A2,FPL_Fixtures_Extract[[Player]:[Player]],0),MATCH(FPL_Combined[[#Headers],[Gameweek 23]],FPL_Fixtures_Extract[#Headers],0)),LEN(INDEX(FPL_Fixtures_Extract[],MATCH($A2,FPL_Fixtures_Extract[[Player]:[Player]],0),MATCH(FPL_Combined[[#Headers],[Gameweek 23]],FPL_Fixtures_Extract[#Headers],0)))-4),Team_Key[[Full Name]:[Full Name]],0))&amp;RIGHT(INDEX(FPL_Fixtures_Extract[],MATCH($A2,FPL_Fixtures_Extract[[Player]:[Player]],0),MATCH(FPL_Combined[[#Headers],[Gameweek 23]],FPL_Fixtures_Extract[#Headers],0)),3))</calculatedColumnFormula>
    </tableColumn>
    <tableColumn id="25" name="Gameweek 24">
      <calculatedColumnFormula>IF(RIGHT(FPL_Combined[[#Headers],[Gameweek 24]],2)&lt;$B$622,INDEX(FPL_Results_Extract[Team],MATCH($A2,FPL_Results_Extract[[Player]:[Player]],0)),INDEX(Team_Key[[Abbreviation]:[Abbreviation]],MATCH(LEFT(INDEX(FPL_Fixtures_Extract[],MATCH($A2,FPL_Fixtures_Extract[[Player]:[Player]],0),MATCH(FPL_Combined[[#Headers],[Gameweek 24]],FPL_Fixtures_Extract[#Headers],0)),LEN(INDEX(FPL_Fixtures_Extract[],MATCH($A2,FPL_Fixtures_Extract[[Player]:[Player]],0),MATCH(FPL_Combined[[#Headers],[Gameweek 24]],FPL_Fixtures_Extract[#Headers],0)))-4),Team_Key[[Full Name]:[Full Name]],0))&amp;RIGHT(INDEX(FPL_Fixtures_Extract[],MATCH($A2,FPL_Fixtures_Extract[[Player]:[Player]],0),MATCH(FPL_Combined[[#Headers],[Gameweek 24]],FPL_Fixtures_Extract[#Headers],0)),3))</calculatedColumnFormula>
    </tableColumn>
    <tableColumn id="26" name="Gameweek 25">
      <calculatedColumnFormula>IF(RIGHT(FPL_Combined[[#Headers],[Gameweek 25]],2)&lt;$B$622,INDEX(FPL_Results_Extract[Player],MATCH($A2,FPL_Results_Extract[[Player]:[Player]],0)),INDEX(Team_Key[[Abbreviation]:[Abbreviation]],MATCH(LEFT(INDEX(FPL_Fixtures_Extract[],MATCH($A2,FPL_Fixtures_Extract[[Player]:[Player]],0),MATCH(FPL_Combined[[#Headers],[Gameweek 25]],FPL_Fixtures_Extract[#Headers],0)),LEN(INDEX(FPL_Fixtures_Extract[],MATCH($A2,FPL_Fixtures_Extract[[Player]:[Player]],0),MATCH(FPL_Combined[[#Headers],[Gameweek 25]],FPL_Fixtures_Extract[#Headers],0)))-4),Team_Key[[Full Name]:[Full Name]],0))&amp;RIGHT(INDEX(FPL_Fixtures_Extract[],MATCH($A2,FPL_Fixtures_Extract[[Player]:[Player]],0),MATCH(FPL_Combined[[#Headers],[Gameweek 25]],FPL_Fixtures_Extract[#Headers],0)),3))</calculatedColumnFormula>
    </tableColumn>
    <tableColumn id="27" name="Gameweek 26">
      <calculatedColumnFormula>IF(RIGHT(FPL_Combined[[#Headers],[Gameweek 26]],2)&lt;$B$622,INDEX(FPL_Results_Extract[Gameweek 01],MATCH($A2,FPL_Results_Extract[[Player]:[Player]],0)),INDEX(Team_Key[[Abbreviation]:[Abbreviation]],MATCH(LEFT(INDEX(FPL_Fixtures_Extract[],MATCH($A2,FPL_Fixtures_Extract[[Player]:[Player]],0),MATCH(FPL_Combined[[#Headers],[Gameweek 26]],FPL_Fixtures_Extract[#Headers],0)),LEN(INDEX(FPL_Fixtures_Extract[],MATCH($A2,FPL_Fixtures_Extract[[Player]:[Player]],0),MATCH(FPL_Combined[[#Headers],[Gameweek 26]],FPL_Fixtures_Extract[#Headers],0)))-4),Team_Key[[Full Name]:[Full Name]],0))&amp;RIGHT(INDEX(FPL_Fixtures_Extract[],MATCH($A2,FPL_Fixtures_Extract[[Player]:[Player]],0),MATCH(FPL_Combined[[#Headers],[Gameweek 26]],FPL_Fixtures_Extract[#Headers],0)),3))</calculatedColumnFormula>
    </tableColumn>
    <tableColumn id="28" name="Gameweek 27">
      <calculatedColumnFormula>IF(RIGHT(FPL_Combined[[#Headers],[Gameweek 27]],2)&lt;$B$622,INDEX(FPL_Results_Extract[Gameweek 02],MATCH($A2,FPL_Results_Extract[[Player]:[Player]],0)),INDEX(Team_Key[[Abbreviation]:[Abbreviation]],MATCH(LEFT(INDEX(FPL_Fixtures_Extract[],MATCH($A2,FPL_Fixtures_Extract[[Player]:[Player]],0),MATCH(FPL_Combined[[#Headers],[Gameweek 27]],FPL_Fixtures_Extract[#Headers],0)),LEN(INDEX(FPL_Fixtures_Extract[],MATCH($A2,FPL_Fixtures_Extract[[Player]:[Player]],0),MATCH(FPL_Combined[[#Headers],[Gameweek 27]],FPL_Fixtures_Extract[#Headers],0)))-4),Team_Key[[Full Name]:[Full Name]],0))&amp;RIGHT(INDEX(FPL_Fixtures_Extract[],MATCH($A2,FPL_Fixtures_Extract[[Player]:[Player]],0),MATCH(FPL_Combined[[#Headers],[Gameweek 27]],FPL_Fixtures_Extract[#Headers],0)),3))</calculatedColumnFormula>
    </tableColumn>
    <tableColumn id="29" name="Gameweek 28">
      <calculatedColumnFormula>IF(RIGHT(FPL_Combined[[#Headers],[Gameweek 28]],2)&lt;$B$622,INDEX(FPL_Results_Extract[Gameweek 03],MATCH($A2,FPL_Results_Extract[[Player]:[Player]],0)),INDEX(Team_Key[[Abbreviation]:[Abbreviation]],MATCH(LEFT(INDEX(FPL_Fixtures_Extract[],MATCH($A2,FPL_Fixtures_Extract[[Player]:[Player]],0),MATCH(FPL_Combined[[#Headers],[Gameweek 28]],FPL_Fixtures_Extract[#Headers],0)),LEN(INDEX(FPL_Fixtures_Extract[],MATCH($A2,FPL_Fixtures_Extract[[Player]:[Player]],0),MATCH(FPL_Combined[[#Headers],[Gameweek 28]],FPL_Fixtures_Extract[#Headers],0)))-4),Team_Key[[Full Name]:[Full Name]],0))&amp;RIGHT(INDEX(FPL_Fixtures_Extract[],MATCH($A2,FPL_Fixtures_Extract[[Player]:[Player]],0),MATCH(FPL_Combined[[#Headers],[Gameweek 28]],FPL_Fixtures_Extract[#Headers],0)),3))</calculatedColumnFormula>
    </tableColumn>
    <tableColumn id="30" name="Gameweek 29">
      <calculatedColumnFormula>IF(RIGHT(FPL_Combined[[#Headers],[Gameweek 29]],2)&lt;$B$622,INDEX(FPL_Results_Extract[Gameweek 04],MATCH($A2,FPL_Results_Extract[[Player]:[Player]],0)),INDEX(Team_Key[[Abbreviation]:[Abbreviation]],MATCH(LEFT(INDEX(FPL_Fixtures_Extract[],MATCH($A2,FPL_Fixtures_Extract[[Player]:[Player]],0),MATCH(FPL_Combined[[#Headers],[Gameweek 29]],FPL_Fixtures_Extract[#Headers],0)),LEN(INDEX(FPL_Fixtures_Extract[],MATCH($A2,FPL_Fixtures_Extract[[Player]:[Player]],0),MATCH(FPL_Combined[[#Headers],[Gameweek 29]],FPL_Fixtures_Extract[#Headers],0)))-4),Team_Key[[Full Name]:[Full Name]],0))&amp;RIGHT(INDEX(FPL_Fixtures_Extract[],MATCH($A2,FPL_Fixtures_Extract[[Player]:[Player]],0),MATCH(FPL_Combined[[#Headers],[Gameweek 29]],FPL_Fixtures_Extract[#Headers],0)),3))</calculatedColumnFormula>
    </tableColumn>
    <tableColumn id="31" name="Gameweek 30">
      <calculatedColumnFormula>IF(RIGHT(FPL_Combined[[#Headers],[Gameweek 30]],2)&lt;$B$622,INDEX(FPL_Results_Extract[Gameweek 05],MATCH($A2,FPL_Results_Extract[[Player]:[Player]],0)),INDEX(Team_Key[[Abbreviation]:[Abbreviation]],MATCH(LEFT(INDEX(FPL_Fixtures_Extract[],MATCH($A2,FPL_Fixtures_Extract[[Player]:[Player]],0),MATCH(FPL_Combined[[#Headers],[Gameweek 30]],FPL_Fixtures_Extract[#Headers],0)),LEN(INDEX(FPL_Fixtures_Extract[],MATCH($A2,FPL_Fixtures_Extract[[Player]:[Player]],0),MATCH(FPL_Combined[[#Headers],[Gameweek 30]],FPL_Fixtures_Extract[#Headers],0)))-4),Team_Key[[Full Name]:[Full Name]],0))&amp;RIGHT(INDEX(FPL_Fixtures_Extract[],MATCH($A2,FPL_Fixtures_Extract[[Player]:[Player]],0),MATCH(FPL_Combined[[#Headers],[Gameweek 30]],FPL_Fixtures_Extract[#Headers],0)),3))</calculatedColumnFormula>
    </tableColumn>
    <tableColumn id="32" name="Gameweek 31">
      <calculatedColumnFormula>IF(RIGHT(FPL_Combined[[#Headers],[Gameweek 31]],2)&lt;$B$622,INDEX(FPL_Results_Extract[Gameweek 06],MATCH($A2,FPL_Results_Extract[[Player]:[Player]],0)),INDEX(Team_Key[[Abbreviation]:[Abbreviation]],MATCH(LEFT(INDEX(FPL_Fixtures_Extract[],MATCH($A2,FPL_Fixtures_Extract[[Player]:[Player]],0),MATCH(FPL_Combined[[#Headers],[Gameweek 31]],FPL_Fixtures_Extract[#Headers],0)),LEN(INDEX(FPL_Fixtures_Extract[],MATCH($A2,FPL_Fixtures_Extract[[Player]:[Player]],0),MATCH(FPL_Combined[[#Headers],[Gameweek 31]],FPL_Fixtures_Extract[#Headers],0)))-4),Team_Key[[Full Name]:[Full Name]],0))&amp;RIGHT(INDEX(FPL_Fixtures_Extract[],MATCH($A2,FPL_Fixtures_Extract[[Player]:[Player]],0),MATCH(FPL_Combined[[#Headers],[Gameweek 31]],FPL_Fixtures_Extract[#Headers],0)),3))</calculatedColumnFormula>
    </tableColumn>
    <tableColumn id="33" name="Gameweek 32">
      <calculatedColumnFormula>IF(RIGHT(FPL_Combined[[#Headers],[Gameweek 32]],2)&lt;$B$622,INDEX(FPL_Results_Extract[Gameweek 07],MATCH($A2,FPL_Results_Extract[[Player]:[Player]],0)),INDEX(Team_Key[[Abbreviation]:[Abbreviation]],MATCH(LEFT(INDEX(FPL_Fixtures_Extract[],MATCH($A2,FPL_Fixtures_Extract[[Player]:[Player]],0),MATCH(FPL_Combined[[#Headers],[Gameweek 32]],FPL_Fixtures_Extract[#Headers],0)),LEN(INDEX(FPL_Fixtures_Extract[],MATCH($A2,FPL_Fixtures_Extract[[Player]:[Player]],0),MATCH(FPL_Combined[[#Headers],[Gameweek 32]],FPL_Fixtures_Extract[#Headers],0)))-4),Team_Key[[Full Name]:[Full Name]],0))&amp;RIGHT(INDEX(FPL_Fixtures_Extract[],MATCH($A2,FPL_Fixtures_Extract[[Player]:[Player]],0),MATCH(FPL_Combined[[#Headers],[Gameweek 32]],FPL_Fixtures_Extract[#Headers],0)),3))</calculatedColumnFormula>
    </tableColumn>
    <tableColumn id="34" name="Gameweek 33">
      <calculatedColumnFormula>IF(RIGHT(FPL_Combined[[#Headers],[Gameweek 33]],2)&lt;$B$622,INDEX(FPL_Results_Extract[Gameweek 08],MATCH($A2,FPL_Results_Extract[[Player]:[Player]],0)),INDEX(Team_Key[[Abbreviation]:[Abbreviation]],MATCH(LEFT(INDEX(FPL_Fixtures_Extract[],MATCH($A2,FPL_Fixtures_Extract[[Player]:[Player]],0),MATCH(FPL_Combined[[#Headers],[Gameweek 33]],FPL_Fixtures_Extract[#Headers],0)),LEN(INDEX(FPL_Fixtures_Extract[],MATCH($A2,FPL_Fixtures_Extract[[Player]:[Player]],0),MATCH(FPL_Combined[[#Headers],[Gameweek 33]],FPL_Fixtures_Extract[#Headers],0)))-4),Team_Key[[Full Name]:[Full Name]],0))&amp;RIGHT(INDEX(FPL_Fixtures_Extract[],MATCH($A2,FPL_Fixtures_Extract[[Player]:[Player]],0),MATCH(FPL_Combined[[#Headers],[Gameweek 33]],FPL_Fixtures_Extract[#Headers],0)),3))</calculatedColumnFormula>
    </tableColumn>
    <tableColumn id="35" name="Gameweek 34">
      <calculatedColumnFormula>IF(RIGHT(FPL_Combined[[#Headers],[Gameweek 34]],2)&lt;$B$622,INDEX(FPL_Results_Extract[Gameweek 09],MATCH($A2,FPL_Results_Extract[[Player]:[Player]],0)),INDEX(Team_Key[[Abbreviation]:[Abbreviation]],MATCH(LEFT(INDEX(FPL_Fixtures_Extract[],MATCH($A2,FPL_Fixtures_Extract[[Player]:[Player]],0),MATCH(FPL_Combined[[#Headers],[Gameweek 34]],FPL_Fixtures_Extract[#Headers],0)),LEN(INDEX(FPL_Fixtures_Extract[],MATCH($A2,FPL_Fixtures_Extract[[Player]:[Player]],0),MATCH(FPL_Combined[[#Headers],[Gameweek 34]],FPL_Fixtures_Extract[#Headers],0)))-4),Team_Key[[Full Name]:[Full Name]],0))&amp;RIGHT(INDEX(FPL_Fixtures_Extract[],MATCH($A2,FPL_Fixtures_Extract[[Player]:[Player]],0),MATCH(FPL_Combined[[#Headers],[Gameweek 34]],FPL_Fixtures_Extract[#Headers],0)),3))</calculatedColumnFormula>
    </tableColumn>
    <tableColumn id="36" name="Gameweek 35">
      <calculatedColumnFormula>IF(RIGHT(FPL_Combined[[#Headers],[Gameweek 35]],2)&lt;$B$622,INDEX(FPL_Results_Extract[Gameweek 10],MATCH($A2,FPL_Results_Extract[[Player]:[Player]],0)),INDEX(Team_Key[[Abbreviation]:[Abbreviation]],MATCH(LEFT(INDEX(FPL_Fixtures_Extract[],MATCH($A2,FPL_Fixtures_Extract[[Player]:[Player]],0),MATCH(FPL_Combined[[#Headers],[Gameweek 35]],FPL_Fixtures_Extract[#Headers],0)),LEN(INDEX(FPL_Fixtures_Extract[],MATCH($A2,FPL_Fixtures_Extract[[Player]:[Player]],0),MATCH(FPL_Combined[[#Headers],[Gameweek 35]],FPL_Fixtures_Extract[#Headers],0)))-4),Team_Key[[Full Name]:[Full Name]],0))&amp;RIGHT(INDEX(FPL_Fixtures_Extract[],MATCH($A2,FPL_Fixtures_Extract[[Player]:[Player]],0),MATCH(FPL_Combined[[#Headers],[Gameweek 35]],FPL_Fixtures_Extract[#Headers],0)),3))</calculatedColumnFormula>
    </tableColumn>
    <tableColumn id="37" name="Gameweek 36">
      <calculatedColumnFormula>IF(RIGHT(FPL_Combined[[#Headers],[Gameweek 36]],2)&lt;$B$622,INDEX(FPL_Results_Extract[Gameweek 11],MATCH($A2,FPL_Results_Extract[[Player]:[Player]],0)),INDEX(Team_Key[[Abbreviation]:[Abbreviation]],MATCH(LEFT(INDEX(FPL_Fixtures_Extract[],MATCH($A2,FPL_Fixtures_Extract[[Player]:[Player]],0),MATCH(FPL_Combined[[#Headers],[Gameweek 36]],FPL_Fixtures_Extract[#Headers],0)),LEN(INDEX(FPL_Fixtures_Extract[],MATCH($A2,FPL_Fixtures_Extract[[Player]:[Player]],0),MATCH(FPL_Combined[[#Headers],[Gameweek 36]],FPL_Fixtures_Extract[#Headers],0)))-4),Team_Key[[Full Name]:[Full Name]],0))&amp;RIGHT(INDEX(FPL_Fixtures_Extract[],MATCH($A2,FPL_Fixtures_Extract[[Player]:[Player]],0),MATCH(FPL_Combined[[#Headers],[Gameweek 36]],FPL_Fixtures_Extract[#Headers],0)),3))</calculatedColumnFormula>
    </tableColumn>
    <tableColumn id="38" name="Gameweek 37">
      <calculatedColumnFormula>IF(RIGHT(FPL_Combined[[#Headers],[Gameweek 37]],2)&lt;$B$622,INDEX(FPL_Results_Extract[Gameweek 12],MATCH($A2,FPL_Results_Extract[[Player]:[Player]],0)),INDEX(Team_Key[[Abbreviation]:[Abbreviation]],MATCH(LEFT(INDEX(FPL_Fixtures_Extract[],MATCH($A2,FPL_Fixtures_Extract[[Player]:[Player]],0),MATCH(FPL_Combined[[#Headers],[Gameweek 37]],FPL_Fixtures_Extract[#Headers],0)),LEN(INDEX(FPL_Fixtures_Extract[],MATCH($A2,FPL_Fixtures_Extract[[Player]:[Player]],0),MATCH(FPL_Combined[[#Headers],[Gameweek 37]],FPL_Fixtures_Extract[#Headers],0)))-4),Team_Key[[Full Name]:[Full Name]],0))&amp;RIGHT(INDEX(FPL_Fixtures_Extract[],MATCH($A2,FPL_Fixtures_Extract[[Player]:[Player]],0),MATCH(FPL_Combined[[#Headers],[Gameweek 37]],FPL_Fixtures_Extract[#Headers],0)),3))</calculatedColumnFormula>
    </tableColumn>
    <tableColumn id="39" name="Gameweek 38" dataDxfId="107">
      <calculatedColumnFormula>IF(RIGHT(FPL_Combined[[#Headers],[Gameweek 38]],2)&lt;$B$622,INDEX(FPL_Results_Extract[Gameweek 13],MATCH($A2,FPL_Results_Extract[[Player]:[Player]],0)),INDEX(Team_Key[[Abbreviation]:[Abbreviation]],MATCH(LEFT(INDEX(FPL_Fixtures_Extract[],MATCH($A2,FPL_Fixtures_Extract[[Player]:[Player]],0),MATCH(FPL_Combined[[#Headers],[Gameweek 38]],FPL_Fixtures_Extract[#Headers],0)),LEN(INDEX(FPL_Fixtures_Extract[],MATCH($A2,FPL_Fixtures_Extract[[Player]:[Player]],0),MATCH(FPL_Combined[[#Headers],[Gameweek 38]],FPL_Fixtures_Extract[#Headers],0)))-4),Team_Key[[Full Name]:[Full Name]],0))&amp;RIGHT(INDEX(FPL_Fixtures_Extract[],MATCH($A2,FPL_Fixtures_Extract[[Player]:[Player]],0),MATCH(FPL_Combined[[#Headers],[Gameweek 38]],FPL_Fixtures_Extract[#Headers],0)),3))</calculatedColumnFormula>
    </tableColumn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id="1" name="FPL_Fixtures_Extract" displayName="FPL_Fixtures_Extract" ref="A1:K621" tableType="queryTable" totalsRowShown="0">
  <autoFilter ref="A1:K621"/>
  <sortState ref="A2:P621">
    <sortCondition ref="A2"/>
  </sortState>
  <tableColumns count="11">
    <tableColumn id="1" uniqueName="1" name="Player" queryTableFieldId="1" dataDxfId="106"/>
    <tableColumn id="2" uniqueName="2" name="Gameweek 29" queryTableFieldId="2" dataDxfId="105"/>
    <tableColumn id="3" uniqueName="3" name="Gameweek 30" queryTableFieldId="3" dataDxfId="104"/>
    <tableColumn id="4" uniqueName="4" name="Gameweek 31" queryTableFieldId="4" dataDxfId="103"/>
    <tableColumn id="5" uniqueName="5" name="Gameweek 32" queryTableFieldId="5" dataDxfId="102"/>
    <tableColumn id="6" uniqueName="6" name="Gameweek 33" queryTableFieldId="6" dataDxfId="101"/>
    <tableColumn id="7" uniqueName="7" name="Gameweek 34" queryTableFieldId="7" dataDxfId="100"/>
    <tableColumn id="8" uniqueName="8" name="Gameweek 35" queryTableFieldId="8" dataDxfId="99"/>
    <tableColumn id="9" uniqueName="9" name="Gameweek 36" queryTableFieldId="9" dataDxfId="98"/>
    <tableColumn id="10" uniqueName="10" name="Gameweek 37" queryTableFieldId="10" dataDxfId="97"/>
    <tableColumn id="11" uniqueName="11" name="Gameweek 38" queryTableFieldId="11" dataDxfId="96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id="2" name="FPL_Points_Extract" displayName="FPL_Points_Extract" ref="A1:AD621" tableType="queryTable" totalsRowShown="0" dataDxfId="95">
  <autoFilter ref="A1:AD621"/>
  <sortState ref="A2:AF98">
    <sortCondition descending="1" ref="AF2"/>
  </sortState>
  <tableColumns count="30">
    <tableColumn id="3" uniqueName="3" name="Player" queryTableFieldId="1" dataDxfId="94"/>
    <tableColumn id="4" uniqueName="4" name="Gameweek 01" queryTableFieldId="2" dataDxfId="93"/>
    <tableColumn id="5" uniqueName="5" name="Gameweek 02" queryTableFieldId="3" dataDxfId="92"/>
    <tableColumn id="6" uniqueName="6" name="Gameweek 03" queryTableFieldId="4" dataDxfId="91"/>
    <tableColumn id="7" uniqueName="7" name="Gameweek 04" queryTableFieldId="5" dataDxfId="90"/>
    <tableColumn id="8" uniqueName="8" name="Gameweek 05" queryTableFieldId="6" dataDxfId="89"/>
    <tableColumn id="9" uniqueName="9" name="Gameweek 06" queryTableFieldId="7" dataDxfId="88"/>
    <tableColumn id="10" uniqueName="10" name="Gameweek 07" queryTableFieldId="8" dataDxfId="87"/>
    <tableColumn id="11" uniqueName="11" name="Gameweek 08" queryTableFieldId="9" dataDxfId="86"/>
    <tableColumn id="12" uniqueName="12" name="Gameweek 09" queryTableFieldId="10" dataDxfId="85"/>
    <tableColumn id="13" uniqueName="13" name="Gameweek 10" queryTableFieldId="11" dataDxfId="84"/>
    <tableColumn id="14" uniqueName="14" name="Gameweek 11" queryTableFieldId="12" dataDxfId="83"/>
    <tableColumn id="15" uniqueName="15" name="Gameweek 12" queryTableFieldId="13" dataDxfId="82"/>
    <tableColumn id="16" uniqueName="16" name="Gameweek 13" queryTableFieldId="14" dataDxfId="81"/>
    <tableColumn id="17" uniqueName="17" name="Gameweek 14" queryTableFieldId="15" dataDxfId="80"/>
    <tableColumn id="18" uniqueName="18" name="Gameweek 15" queryTableFieldId="16" dataDxfId="79"/>
    <tableColumn id="19" uniqueName="19" name="Gameweek 16" queryTableFieldId="17" dataDxfId="78"/>
    <tableColumn id="20" uniqueName="20" name="Gameweek 17" queryTableFieldId="18" dataDxfId="77"/>
    <tableColumn id="21" uniqueName="21" name="Gameweek 18" queryTableFieldId="19" dataDxfId="76"/>
    <tableColumn id="22" uniqueName="22" name="Gameweek 19" queryTableFieldId="20" dataDxfId="75"/>
    <tableColumn id="23" uniqueName="23" name="Gameweek 20" queryTableFieldId="21" dataDxfId="74"/>
    <tableColumn id="24" uniqueName="24" name="Gameweek 21" queryTableFieldId="22" dataDxfId="73"/>
    <tableColumn id="25" uniqueName="25" name="Gameweek 22" queryTableFieldId="23" dataDxfId="72"/>
    <tableColumn id="26" uniqueName="26" name="Gameweek 23" queryTableFieldId="24" dataDxfId="71"/>
    <tableColumn id="27" uniqueName="27" name="Gameweek 24" queryTableFieldId="25" dataDxfId="70"/>
    <tableColumn id="28" uniqueName="28" name="Gameweek 25" queryTableFieldId="26" dataDxfId="69"/>
    <tableColumn id="29" uniqueName="29" name="Gameweek 26" queryTableFieldId="27" dataDxfId="68"/>
    <tableColumn id="30" uniqueName="30" name="Gameweek 27" queryTableFieldId="28" dataDxfId="67"/>
    <tableColumn id="31" uniqueName="31" name="Gameweek 28" queryTableFieldId="29" dataDxfId="66"/>
    <tableColumn id="32" uniqueName="32" name="Gameweek 29" queryTableFieldId="30" dataDxfId="65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id="4" name="FPL_Results_Extract" displayName="FPL_Results_Extract" ref="A1:AE621" tableType="queryTable" totalsRowShown="0">
  <autoFilter ref="A1:AE621"/>
  <sortState ref="A2:Y621">
    <sortCondition ref="B2"/>
  </sortState>
  <tableColumns count="31">
    <tableColumn id="3" uniqueName="3" name="Team" queryTableFieldId="31" dataDxfId="64"/>
    <tableColumn id="4" uniqueName="4" name="Player" queryTableFieldId="1" dataDxfId="63"/>
    <tableColumn id="5" uniqueName="5" name="Gameweek 01" queryTableFieldId="2" dataDxfId="62"/>
    <tableColumn id="6" uniqueName="6" name="Gameweek 02" queryTableFieldId="3" dataDxfId="61"/>
    <tableColumn id="7" uniqueName="7" name="Gameweek 03" queryTableFieldId="4" dataDxfId="60"/>
    <tableColumn id="8" uniqueName="8" name="Gameweek 04" queryTableFieldId="5" dataDxfId="59"/>
    <tableColumn id="9" uniqueName="9" name="Gameweek 05" queryTableFieldId="6" dataDxfId="58"/>
    <tableColumn id="10" uniqueName="10" name="Gameweek 06" queryTableFieldId="7" dataDxfId="57"/>
    <tableColumn id="11" uniqueName="11" name="Gameweek 07" queryTableFieldId="8" dataDxfId="56"/>
    <tableColumn id="12" uniqueName="12" name="Gameweek 08" queryTableFieldId="9" dataDxfId="55"/>
    <tableColumn id="13" uniqueName="13" name="Gameweek 09" queryTableFieldId="10" dataDxfId="54"/>
    <tableColumn id="14" uniqueName="14" name="Gameweek 10" queryTableFieldId="11" dataDxfId="53"/>
    <tableColumn id="15" uniqueName="15" name="Gameweek 11" queryTableFieldId="12" dataDxfId="52"/>
    <tableColumn id="16" uniqueName="16" name="Gameweek 12" queryTableFieldId="13" dataDxfId="51"/>
    <tableColumn id="17" uniqueName="17" name="Gameweek 13" queryTableFieldId="14" dataDxfId="50"/>
    <tableColumn id="18" uniqueName="18" name="Gameweek 14" queryTableFieldId="15" dataDxfId="49"/>
    <tableColumn id="19" uniqueName="19" name="Gameweek 15" queryTableFieldId="16" dataDxfId="48"/>
    <tableColumn id="20" uniqueName="20" name="Gameweek 16" queryTableFieldId="17" dataDxfId="47"/>
    <tableColumn id="21" uniqueName="21" name="Gameweek 17" queryTableFieldId="18" dataDxfId="46"/>
    <tableColumn id="22" uniqueName="22" name="Gameweek 18" queryTableFieldId="19" dataDxfId="45"/>
    <tableColumn id="23" uniqueName="23" name="Gameweek 19" queryTableFieldId="20" dataDxfId="44"/>
    <tableColumn id="24" uniqueName="24" name="Gameweek 20" queryTableFieldId="21" dataDxfId="43"/>
    <tableColumn id="25" uniqueName="25" name="Gameweek 21" queryTableFieldId="22" dataDxfId="42"/>
    <tableColumn id="26" uniqueName="26" name="Gameweek 22" queryTableFieldId="23" dataDxfId="41"/>
    <tableColumn id="27" uniqueName="27" name="Gameweek 23" queryTableFieldId="24" dataDxfId="40"/>
    <tableColumn id="28" uniqueName="28" name="Gameweek 24" queryTableFieldId="25" dataDxfId="39"/>
    <tableColumn id="29" uniqueName="29" name="Gameweek 25" queryTableFieldId="26" dataDxfId="38"/>
    <tableColumn id="30" uniqueName="30" name="Gameweek 26" queryTableFieldId="27" dataDxfId="37"/>
    <tableColumn id="31" uniqueName="31" name="Gameweek 27" queryTableFieldId="28" dataDxfId="36"/>
    <tableColumn id="32" uniqueName="32" name="Gameweek 28" queryTableFieldId="29" dataDxfId="35"/>
    <tableColumn id="33" uniqueName="33" name="Gameweek 29" queryTableFieldId="30" dataDxfId="34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id="3" name="FPL_Season_History_Extract" displayName="FPL_Season_History_Extract" ref="A1:K621" tableType="queryTable" totalsRowShown="0">
  <autoFilter ref="A1:K621"/>
  <tableColumns count="11">
    <tableColumn id="1" uniqueName="1" name="Player" queryTableFieldId="1" dataDxfId="33"/>
    <tableColumn id="2" uniqueName="2" name="2006/07" queryTableFieldId="2" dataDxfId="32"/>
    <tableColumn id="3" uniqueName="3" name="2007/08" queryTableFieldId="3" dataDxfId="31"/>
    <tableColumn id="4" uniqueName="4" name="2008/09" queryTableFieldId="4" dataDxfId="30"/>
    <tableColumn id="5" uniqueName="5" name="2009/10" queryTableFieldId="5" dataDxfId="29"/>
    <tableColumn id="6" uniqueName="6" name="2010/11" queryTableFieldId="6" dataDxfId="28"/>
    <tableColumn id="7" uniqueName="7" name="2011/12" queryTableFieldId="7" dataDxfId="27"/>
    <tableColumn id="8" uniqueName="8" name="2012/13" queryTableFieldId="8" dataDxfId="26"/>
    <tableColumn id="9" uniqueName="9" name="2013/14" queryTableFieldId="9" dataDxfId="25"/>
    <tableColumn id="10" uniqueName="10" name="2014/15" queryTableFieldId="10" dataDxfId="24"/>
    <tableColumn id="11" uniqueName="11" name="Average Points" queryTableFieldId="11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id="5" name="FPL_Misc_Extract" displayName="FPL_Misc_Extract" ref="A1:L621" tableType="queryTable" totalsRowShown="0">
  <autoFilter ref="A1:L621"/>
  <tableColumns count="12">
    <tableColumn id="1" uniqueName="1" name="Player" queryTableFieldId="1" dataDxfId="23"/>
    <tableColumn id="2" uniqueName="2" name="Position" queryTableFieldId="2" dataDxfId="22"/>
    <tableColumn id="3" uniqueName="3" name="Team Name" queryTableFieldId="3" dataDxfId="21"/>
    <tableColumn id="4" uniqueName="4" name="TP" queryTableFieldId="4" dataDxfId="20"/>
    <tableColumn id="5" uniqueName="5" name="PPG" queryTableFieldId="5" dataDxfId="19"/>
    <tableColumn id="6" uniqueName="6" name="Chance this round" queryTableFieldId="6" dataDxfId="18"/>
    <tableColumn id="7" uniqueName="7" name="Chance next round" queryTableFieldId="7" dataDxfId="17"/>
    <tableColumn id="8" uniqueName="8" name="Form" queryTableFieldId="8" dataDxfId="16"/>
    <tableColumn id="9" uniqueName="9" name="Selected By" queryTableFieldId="9" dataDxfId="15"/>
    <tableColumn id="10" uniqueName="10" name="Status" queryTableFieldId="10" dataDxfId="14"/>
    <tableColumn id="11" uniqueName="11" name="Cost" queryTableFieldId="11" dataDxfId="13"/>
    <tableColumn id="12" uniqueName="12" name="PPG/GBP" queryTableFieldId="12" dataDxfId="12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id="6" name="Team_Key" displayName="Team_Key" ref="A1:C21" totalsRowShown="0">
  <autoFilter ref="A1:C21"/>
  <tableColumns count="3">
    <tableColumn id="1" name="Abbreviation"/>
    <tableColumn id="2" name="Full Name"/>
    <tableColumn id="3" name="Fixtur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G2:I7"/>
  <sheetViews>
    <sheetView showGridLines="0" workbookViewId="0">
      <selection activeCell="H4" sqref="H4"/>
    </sheetView>
  </sheetViews>
  <sheetFormatPr defaultRowHeight="14.25" x14ac:dyDescent="0.45"/>
  <cols>
    <col min="8" max="8" width="24.06640625" bestFit="1" customWidth="1"/>
  </cols>
  <sheetData>
    <row r="2" spans="7:9" ht="23.65" thickBot="1" x14ac:dyDescent="0.75">
      <c r="G2" s="26" t="s">
        <v>1271</v>
      </c>
      <c r="H2" s="26"/>
      <c r="I2" s="26"/>
    </row>
    <row r="3" spans="7:9" ht="14.65" thickTop="1" x14ac:dyDescent="0.45">
      <c r="G3">
        <v>1</v>
      </c>
      <c r="H3" s="19" t="s">
        <v>1272</v>
      </c>
    </row>
    <row r="4" spans="7:9" x14ac:dyDescent="0.45">
      <c r="G4">
        <v>2</v>
      </c>
      <c r="H4" t="s">
        <v>1273</v>
      </c>
    </row>
    <row r="5" spans="7:9" x14ac:dyDescent="0.45">
      <c r="G5">
        <v>3</v>
      </c>
    </row>
    <row r="6" spans="7:9" x14ac:dyDescent="0.45">
      <c r="G6">
        <v>4</v>
      </c>
    </row>
    <row r="7" spans="7:9" x14ac:dyDescent="0.45">
      <c r="G7">
        <v>5</v>
      </c>
    </row>
  </sheetData>
  <mergeCells count="1">
    <mergeCell ref="G2:I2"/>
  </mergeCells>
  <hyperlinks>
    <hyperlink ref="H3" location="'Team Selection'!A1" display="Team Selection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C1:J21"/>
  <sheetViews>
    <sheetView showGridLines="0" topLeftCell="A4" workbookViewId="0">
      <selection activeCell="H20" sqref="H20"/>
    </sheetView>
  </sheetViews>
  <sheetFormatPr defaultColWidth="11.46484375" defaultRowHeight="14.25" x14ac:dyDescent="0.45"/>
  <sheetData>
    <row r="1" spans="3:10" ht="23.65" thickBot="1" x14ac:dyDescent="0.75">
      <c r="F1" s="26" t="s">
        <v>1272</v>
      </c>
      <c r="G1" s="26"/>
      <c r="H1" s="26"/>
    </row>
    <row r="2" spans="3:10" ht="15" thickTop="1" thickBot="1" x14ac:dyDescent="0.5"/>
    <row r="3" spans="3:10" x14ac:dyDescent="0.45">
      <c r="D3" s="3"/>
      <c r="E3" s="4"/>
      <c r="F3" s="4"/>
      <c r="G3" s="4"/>
      <c r="H3" s="4"/>
      <c r="I3" s="4"/>
      <c r="J3" s="5"/>
    </row>
    <row r="4" spans="3:10" x14ac:dyDescent="0.45">
      <c r="D4" s="6"/>
      <c r="E4" s="7"/>
      <c r="F4" s="7"/>
      <c r="G4" s="7"/>
      <c r="H4" s="7"/>
      <c r="I4" s="7"/>
      <c r="J4" s="8"/>
    </row>
    <row r="5" spans="3:10" ht="14.65" thickBot="1" x14ac:dyDescent="0.5">
      <c r="C5" s="21" t="s">
        <v>0</v>
      </c>
      <c r="D5" s="6"/>
      <c r="E5" s="7"/>
      <c r="F5" s="9" t="s">
        <v>525</v>
      </c>
      <c r="G5" s="7"/>
      <c r="H5" s="9" t="s">
        <v>181</v>
      </c>
      <c r="I5" s="7"/>
      <c r="J5" s="8"/>
    </row>
    <row r="6" spans="3:10" x14ac:dyDescent="0.45">
      <c r="D6" s="6"/>
      <c r="E6" s="7"/>
      <c r="F6" s="7"/>
      <c r="G6" s="7"/>
      <c r="H6" s="7"/>
      <c r="I6" s="7"/>
      <c r="J6" s="8"/>
    </row>
    <row r="7" spans="3:10" x14ac:dyDescent="0.45">
      <c r="D7" s="6"/>
      <c r="E7" s="10"/>
      <c r="F7" s="10"/>
      <c r="G7" s="10"/>
      <c r="H7" s="10"/>
      <c r="I7" s="10"/>
      <c r="J7" s="8"/>
    </row>
    <row r="8" spans="3:10" x14ac:dyDescent="0.45">
      <c r="D8" s="6"/>
      <c r="E8" s="10"/>
      <c r="F8" s="10"/>
      <c r="G8" s="10"/>
      <c r="H8" s="10"/>
      <c r="I8" s="10"/>
      <c r="J8" s="8"/>
    </row>
    <row r="9" spans="3:10" ht="14.65" thickBot="1" x14ac:dyDescent="0.5">
      <c r="C9" s="21" t="s">
        <v>1180</v>
      </c>
      <c r="D9" s="6"/>
      <c r="E9" s="11"/>
      <c r="F9" s="11" t="s">
        <v>580</v>
      </c>
      <c r="G9" s="11"/>
      <c r="H9" s="11" t="s">
        <v>498</v>
      </c>
      <c r="I9" s="11" t="s">
        <v>427</v>
      </c>
      <c r="J9" s="8"/>
    </row>
    <row r="10" spans="3:10" x14ac:dyDescent="0.45">
      <c r="D10" s="6"/>
      <c r="E10" s="10"/>
      <c r="F10" s="10"/>
      <c r="G10" s="10"/>
      <c r="H10" s="10"/>
      <c r="I10" s="10"/>
      <c r="J10" s="8"/>
    </row>
    <row r="11" spans="3:10" x14ac:dyDescent="0.45">
      <c r="D11" s="6"/>
      <c r="E11" s="10"/>
      <c r="F11" s="10"/>
      <c r="G11" s="10"/>
      <c r="H11" s="10"/>
      <c r="I11" s="10"/>
      <c r="J11" s="8"/>
    </row>
    <row r="12" spans="3:10" x14ac:dyDescent="0.45">
      <c r="D12" s="6"/>
      <c r="E12" s="10"/>
      <c r="F12" s="10"/>
      <c r="G12" s="10"/>
      <c r="H12" s="10"/>
      <c r="I12" s="10"/>
      <c r="J12" s="8"/>
    </row>
    <row r="13" spans="3:10" x14ac:dyDescent="0.45">
      <c r="D13" s="6"/>
      <c r="E13" s="10"/>
      <c r="F13" s="10"/>
      <c r="G13" s="10"/>
      <c r="H13" s="10"/>
      <c r="I13" s="10"/>
      <c r="J13" s="8"/>
    </row>
    <row r="14" spans="3:10" ht="14.65" thickBot="1" x14ac:dyDescent="0.5">
      <c r="C14" s="21" t="s">
        <v>1181</v>
      </c>
      <c r="D14" s="6"/>
      <c r="E14" s="9" t="s">
        <v>639</v>
      </c>
      <c r="F14" s="9" t="s">
        <v>633</v>
      </c>
      <c r="G14" s="9" t="s">
        <v>542</v>
      </c>
      <c r="H14" s="9"/>
      <c r="I14" s="9" t="s">
        <v>383</v>
      </c>
      <c r="J14" s="8"/>
    </row>
    <row r="15" spans="3:10" x14ac:dyDescent="0.45">
      <c r="D15" s="6"/>
      <c r="E15" s="10"/>
      <c r="F15" s="10"/>
      <c r="G15" s="10"/>
      <c r="H15" s="10"/>
      <c r="I15" s="10"/>
      <c r="J15" s="8"/>
    </row>
    <row r="16" spans="3:10" x14ac:dyDescent="0.45">
      <c r="D16" s="6"/>
      <c r="E16" s="10"/>
      <c r="F16" s="10"/>
      <c r="G16" s="10"/>
      <c r="H16" s="10"/>
      <c r="I16" s="10"/>
      <c r="J16" s="8"/>
    </row>
    <row r="17" spans="3:10" x14ac:dyDescent="0.45">
      <c r="D17" s="6"/>
      <c r="E17" s="7"/>
      <c r="F17" s="7"/>
      <c r="G17" s="7"/>
      <c r="H17" s="7"/>
      <c r="I17" s="7"/>
      <c r="J17" s="8"/>
    </row>
    <row r="18" spans="3:10" x14ac:dyDescent="0.45">
      <c r="D18" s="6"/>
      <c r="E18" s="7"/>
      <c r="F18" s="7"/>
      <c r="G18" s="7"/>
      <c r="H18" s="7"/>
      <c r="I18" s="7"/>
      <c r="J18" s="8"/>
    </row>
    <row r="19" spans="3:10" x14ac:dyDescent="0.45">
      <c r="D19" s="6"/>
      <c r="E19" s="7"/>
      <c r="F19" s="7"/>
      <c r="G19" s="7"/>
      <c r="H19" s="7"/>
      <c r="I19" s="7"/>
      <c r="J19" s="8"/>
    </row>
    <row r="20" spans="3:10" ht="14.65" thickBot="1" x14ac:dyDescent="0.5">
      <c r="C20" s="21" t="s">
        <v>1182</v>
      </c>
      <c r="D20" s="6"/>
      <c r="E20" s="7"/>
      <c r="F20" s="9" t="s">
        <v>524</v>
      </c>
      <c r="G20" s="9" t="s">
        <v>179</v>
      </c>
      <c r="H20" s="9" t="s">
        <v>492</v>
      </c>
      <c r="I20" s="7"/>
      <c r="J20" s="8"/>
    </row>
    <row r="21" spans="3:10" ht="14.65" thickBot="1" x14ac:dyDescent="0.5">
      <c r="D21" s="12"/>
      <c r="E21" s="13"/>
      <c r="F21" s="13"/>
      <c r="G21" s="13"/>
      <c r="H21" s="13"/>
      <c r="I21" s="13"/>
      <c r="J21" s="14"/>
    </row>
  </sheetData>
  <mergeCells count="1">
    <mergeCell ref="F1:H1"/>
  </mergeCells>
  <dataValidations count="1">
    <dataValidation type="list" allowBlank="1" showInputMessage="1" showErrorMessage="1" sqref="F5 H5 E9:I9 E14:I14 F20:H20">
      <formula1>INDIRECT("FPL_Misc_Extract[Player]")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V20"/>
  <sheetViews>
    <sheetView showGridLines="0" tabSelected="1" zoomScale="80" zoomScaleNormal="80" workbookViewId="0">
      <selection activeCell="B18" sqref="B18"/>
    </sheetView>
  </sheetViews>
  <sheetFormatPr defaultRowHeight="14.25" x14ac:dyDescent="0.45"/>
  <cols>
    <col min="1" max="1" width="10.796875" bestFit="1" customWidth="1"/>
    <col min="2" max="2" width="9.9296875" bestFit="1" customWidth="1"/>
    <col min="3" max="3" width="9.46484375" bestFit="1" customWidth="1"/>
    <col min="4" max="4" width="7.9296875" customWidth="1"/>
    <col min="5" max="5" width="6.73046875" customWidth="1"/>
    <col min="6" max="6" width="10.9296875" bestFit="1" customWidth="1"/>
    <col min="7" max="7" width="7.6640625" customWidth="1"/>
    <col min="8" max="8" width="10.3984375" customWidth="1"/>
    <col min="9" max="9" width="10.3984375" bestFit="1" customWidth="1"/>
    <col min="10" max="10" width="9.6640625" bestFit="1" customWidth="1"/>
    <col min="11" max="11" width="9.33203125" customWidth="1"/>
    <col min="12" max="12" width="10.265625" customWidth="1"/>
    <col min="13" max="13" width="10.06640625" customWidth="1"/>
    <col min="14" max="14" width="10.3984375" bestFit="1" customWidth="1"/>
    <col min="15" max="15" width="10.3984375" customWidth="1"/>
    <col min="16" max="16" width="9.6640625" bestFit="1" customWidth="1"/>
    <col min="17" max="17" width="9.33203125" bestFit="1" customWidth="1"/>
    <col min="18" max="18" width="10.265625" bestFit="1" customWidth="1"/>
    <col min="19" max="19" width="10.06640625" customWidth="1"/>
    <col min="20" max="20" width="11.73046875" bestFit="1" customWidth="1"/>
    <col min="21" max="21" width="10.53125" bestFit="1" customWidth="1"/>
    <col min="22" max="22" width="14.46484375" customWidth="1"/>
    <col min="23" max="23" width="10.33203125" customWidth="1"/>
    <col min="24" max="24" width="9.1328125" customWidth="1"/>
    <col min="25" max="25" width="8.796875" customWidth="1"/>
    <col min="26" max="26" width="14.33203125" bestFit="1" customWidth="1"/>
    <col min="27" max="27" width="10.53125" bestFit="1" customWidth="1"/>
  </cols>
  <sheetData>
    <row r="1" spans="1:22" x14ac:dyDescent="0.45">
      <c r="A1" s="2" t="s">
        <v>1315</v>
      </c>
      <c r="B1">
        <v>27</v>
      </c>
    </row>
    <row r="2" spans="1:22" x14ac:dyDescent="0.45">
      <c r="G2" s="20" t="str">
        <f>"Gameweek "&amp;IF($B$1+1&gt;9,$B$1+1,"0"&amp;($B$1+1))</f>
        <v>Gameweek 28</v>
      </c>
      <c r="H2" s="15"/>
      <c r="I2" s="15"/>
      <c r="K2" s="15"/>
      <c r="L2" s="15"/>
      <c r="M2" s="15"/>
      <c r="N2" s="20" t="str">
        <f>"Gameweek "&amp;IF($B$1+2&gt;9,$B$1+2,"0"&amp;($B$1+2))</f>
        <v>Gameweek 29</v>
      </c>
      <c r="O2" s="15"/>
      <c r="Q2" s="15"/>
      <c r="R2" s="15"/>
      <c r="S2" s="15"/>
      <c r="T2" s="15"/>
      <c r="U2" s="15"/>
      <c r="V2" s="20"/>
    </row>
    <row r="3" spans="1:22" x14ac:dyDescent="0.45">
      <c r="A3" t="s">
        <v>1</v>
      </c>
      <c r="B3" t="s">
        <v>1183</v>
      </c>
      <c r="C3" t="s">
        <v>1446</v>
      </c>
      <c r="D3" t="s">
        <v>728</v>
      </c>
      <c r="E3" t="s">
        <v>1102</v>
      </c>
      <c r="F3" t="s">
        <v>1256</v>
      </c>
      <c r="G3" t="s">
        <v>1105</v>
      </c>
      <c r="H3" t="s">
        <v>1245</v>
      </c>
      <c r="I3" t="s">
        <v>1258</v>
      </c>
      <c r="J3" t="s">
        <v>1260</v>
      </c>
      <c r="K3" t="s">
        <v>1257</v>
      </c>
      <c r="L3" t="s">
        <v>1261</v>
      </c>
      <c r="M3" t="s">
        <v>1262</v>
      </c>
      <c r="N3" t="s">
        <v>1265</v>
      </c>
      <c r="O3" t="s">
        <v>1266</v>
      </c>
      <c r="P3" t="s">
        <v>1267</v>
      </c>
      <c r="Q3" t="s">
        <v>1268</v>
      </c>
      <c r="R3" t="s">
        <v>1269</v>
      </c>
      <c r="S3" t="s">
        <v>1270</v>
      </c>
    </row>
    <row r="4" spans="1:22" x14ac:dyDescent="0.45">
      <c r="A4" t="str">
        <f>GK_1</f>
        <v>Gomes</v>
      </c>
      <c r="B4" t="str">
        <f>INDEX(FPL_Misc_Extract[Position],MATCH(Table9[[#This Row],[Player]],FPL_Misc_Extract[Player],0))</f>
        <v>GK</v>
      </c>
      <c r="D4" t="str">
        <f>INDEX(Team_Key[Abbreviation],MATCH(INDEX(FPL_Misc_Extract[Team Name],MATCH(Table9[[#This Row],[Player]],FPL_Misc_Extract[Player],0)),Team_Key[Full Name],0))</f>
        <v>WAT</v>
      </c>
      <c r="E4">
        <f>INDEX(FPL_Misc_Extract[PPG],MATCH(Table9[[#This Row],[Player]],FPL_Misc_Extract[Player],0))</f>
        <v>4.3</v>
      </c>
      <c r="F4" s="16">
        <f>INDEX(FPL_Misc_Extract[PPG/GBP],MATCH(Table9[[#This Row],[Player]],FPL_Misc_Extract[Player],0))</f>
        <v>0.89583333333333337</v>
      </c>
      <c r="G4" s="18">
        <f>INDEX(FPL_Misc_Extract[Form],MATCH(Table9[[#This Row],[Player]],FPL_Misc_Extract[Player],0))</f>
        <v>0.7</v>
      </c>
      <c r="H4" t="str">
        <f ca="1">INDEX(FPL_Combined[],MATCH(Table9[[#This Row],[Player]],FPL_Combined[Player],0),MATCH($G$2,FPL_Combined[#Headers], 0))</f>
        <v>SOU(H) 0-0</v>
      </c>
      <c r="I4" t="str">
        <f ca="1">IFERROR(INDEX(Results_Matrix[],MATCH(Table9[[#This Row],[Team]],Results_Matrix[Teams],0),MATCH(LEFT(Table9[[#This Row],[F1]],3),Results_Matrix[#Headers],0)),"")</f>
        <v>SOU(H) 0-0</v>
      </c>
      <c r="J4">
        <f ca="1">IF(MID(Table9[[#This Row],[F1 PR]],8,1)&gt;MID(Table9[[#This Row],[F1 PR]],10,1)=TRUE,1,IF(MID(Table9[[#This Row],[F1 PR]],8,1)&lt;MID(Table9[[#This Row],[F1 PR]],10,1),-1,0))</f>
        <v>0</v>
      </c>
      <c r="K4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10</v>
      </c>
      <c r="L4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-3</v>
      </c>
      <c r="M4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5.5164</v>
      </c>
      <c r="N4" t="str">
        <f ca="1">INDEX(FPL_Combined[],MATCH(Table9[[#This Row],[Player]],FPL_Combined[Player],0),MATCH($N$2,FPL_Combined[#Headers], 0))</f>
        <v>LEI(H)</v>
      </c>
      <c r="O4" t="str">
        <f ca="1">IFERROR(INDEX(Results_Matrix[],MATCH(Table9[[#This Row],[Team]],Results_Matrix[Teams],0),MATCH(LEFT(Table9[[#This Row],[F2]],3),Results_Matrix[#Headers],0)),"")</f>
        <v>LEI(A) 1-2</v>
      </c>
      <c r="P4">
        <f ca="1">IF(MID(Table9[[#This Row],[F2 PR]],8,1)&gt;MID(Table9[[#This Row],[F2 PR]],10,1)=TRUE,1,IF(MID(Table9[[#This Row],[F2 PR]],8,1)&lt;MID(Table9[[#This Row],[F2 PR]],10,1),-1,0))</f>
        <v>-1</v>
      </c>
      <c r="Q4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1</v>
      </c>
      <c r="R4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-11</v>
      </c>
      <c r="S4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3.7614000000000001</v>
      </c>
    </row>
    <row r="5" spans="1:22" x14ac:dyDescent="0.45">
      <c r="A5" t="str">
        <f>GK_2</f>
        <v>McCarthy</v>
      </c>
      <c r="B5" t="str">
        <f>INDEX(FPL_Misc_Extract[Position],MATCH(Table9[[#This Row],[Player]],FPL_Misc_Extract[Player],0))</f>
        <v>GK</v>
      </c>
      <c r="D5" t="str">
        <f>INDEX(Team_Key[Abbreviation],MATCH(INDEX(FPL_Misc_Extract[Team Name],MATCH(Table9[[#This Row],[Player]],FPL_Misc_Extract[Player],0)),Team_Key[Full Name],0))</f>
        <v>CRY</v>
      </c>
      <c r="E5">
        <f>INDEX(FPL_Misc_Extract[PPG],MATCH(Table9[[#This Row],[Player]],FPL_Misc_Extract[Player],0))</f>
        <v>3</v>
      </c>
      <c r="F5" s="16">
        <f>INDEX(FPL_Misc_Extract[PPG/GBP],MATCH(Table9[[#This Row],[Player]],FPL_Misc_Extract[Player],0))</f>
        <v>0.78947368421052633</v>
      </c>
      <c r="G5" s="18">
        <f>INDEX(FPL_Misc_Extract[Form],MATCH(Table9[[#This Row],[Player]],FPL_Misc_Extract[Player],0))</f>
        <v>0</v>
      </c>
      <c r="H5" t="str">
        <f ca="1">INDEX(FPL_Combined[],MATCH(Table9[[#This Row],[Player]],FPL_Combined[Player],0),MATCH($G$2,FPL_Combined[#Headers], 0))</f>
        <v>AVL(H) 2-1</v>
      </c>
      <c r="I5" t="str">
        <f ca="1">IFERROR(INDEX(Results_Matrix[],MATCH(Table9[[#This Row],[Team]],Results_Matrix[Teams],0),MATCH(LEFT(Table9[[#This Row],[F1]],3),Results_Matrix[#Headers],0)),"")</f>
        <v>AVL(H) 2-1</v>
      </c>
      <c r="J5">
        <f ca="1">IF(MID(Table9[[#This Row],[F1 PR]],8,1)&gt;MID(Table9[[#This Row],[F1 PR]],10,1)=TRUE,1,IF(MID(Table9[[#This Row],[F1 PR]],8,1)&lt;MID(Table9[[#This Row],[F1 PR]],10,1),-1,0))</f>
        <v>1</v>
      </c>
      <c r="K5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5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6</v>
      </c>
      <c r="M5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1.407</v>
      </c>
      <c r="N5" t="str">
        <f ca="1">INDEX(FPL_Combined[],MATCH(Table9[[#This Row],[Player]],FPL_Combined[Player],0),MATCH($N$2,FPL_Combined[#Headers], 0))</f>
        <v>LIV(H)</v>
      </c>
      <c r="O5" t="str">
        <f ca="1">IFERROR(INDEX(Results_Matrix[],MATCH(Table9[[#This Row],[Team]],Results_Matrix[Teams],0),MATCH(LEFT(Table9[[#This Row],[F2]],3),Results_Matrix[#Headers],0)),"")</f>
        <v>LIV(A) 2-1</v>
      </c>
      <c r="P5">
        <f ca="1">IF(MID(Table9[[#This Row],[F2 PR]],8,1)&gt;MID(Table9[[#This Row],[F2 PR]],10,1)=TRUE,1,IF(MID(Table9[[#This Row],[F2 PR]],8,1)&lt;MID(Table9[[#This Row],[F2 PR]],10,1),-1,0))</f>
        <v>1</v>
      </c>
      <c r="Q5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0</v>
      </c>
      <c r="R5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-6</v>
      </c>
      <c r="S5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1.0169999999999999</v>
      </c>
    </row>
    <row r="6" spans="1:22" x14ac:dyDescent="0.45">
      <c r="A6" t="str">
        <f>DEF_2</f>
        <v>Alderweireld</v>
      </c>
      <c r="B6" t="str">
        <f>INDEX(FPL_Misc_Extract[Position],MATCH(Table9[[#This Row],[Player]],FPL_Misc_Extract[Player],0))</f>
        <v>DEF</v>
      </c>
      <c r="D6" t="str">
        <f>INDEX(Team_Key[Abbreviation],MATCH(INDEX(FPL_Misc_Extract[Team Name],MATCH(Table9[[#This Row],[Player]],FPL_Misc_Extract[Player],0)),Team_Key[Full Name],0))</f>
        <v>TOT</v>
      </c>
      <c r="E6">
        <f>INDEX(FPL_Misc_Extract[PPG],MATCH(Table9[[#This Row],[Player]],FPL_Misc_Extract[Player],0))</f>
        <v>4.3</v>
      </c>
      <c r="F6" s="16">
        <f>INDEX(FPL_Misc_Extract[PPG/GBP],MATCH(Table9[[#This Row],[Player]],FPL_Misc_Extract[Player],0))</f>
        <v>0.67187499999999989</v>
      </c>
      <c r="G6" s="18">
        <f>INDEX(FPL_Misc_Extract[Form],MATCH(Table9[[#This Row],[Player]],FPL_Misc_Extract[Player],0))</f>
        <v>0.6</v>
      </c>
      <c r="H6" t="str">
        <f ca="1">INDEX(FPL_Combined[],MATCH(Table9[[#This Row],[Player]],FPL_Combined[Player],0),MATCH($G$2,FPL_Combined[#Headers], 0))</f>
        <v>LEI(A) 1-1</v>
      </c>
      <c r="I6" t="str">
        <f ca="1">IFERROR(INDEX(Results_Matrix[],MATCH(Table9[[#This Row],[Team]],Results_Matrix[Teams],0),MATCH(LEFT(Table9[[#This Row],[F1]],3),Results_Matrix[#Headers],0)),"")</f>
        <v>LEI(H) 0-1</v>
      </c>
      <c r="J6">
        <f ca="1">IF(MID(Table9[[#This Row],[F1 PR]],8,1)&gt;MID(Table9[[#This Row],[F1 PR]],10,1)=TRUE,1,IF(MID(Table9[[#This Row],[F1 PR]],8,1)&lt;MID(Table9[[#This Row],[F1 PR]],10,1),-1,0))</f>
        <v>-1</v>
      </c>
      <c r="K6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6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-1</v>
      </c>
      <c r="M6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3.5922000000000001</v>
      </c>
      <c r="N6" t="str">
        <f ca="1">INDEX(FPL_Combined[],MATCH(Table9[[#This Row],[Player]],FPL_Combined[Player],0),MATCH($N$2,FPL_Combined[#Headers], 0))</f>
        <v>AVL(A)</v>
      </c>
      <c r="O6" t="str">
        <f ca="1">IFERROR(INDEX(Results_Matrix[],MATCH(Table9[[#This Row],[Team]],Results_Matrix[Teams],0),MATCH(LEFT(Table9[[#This Row],[F2]],3),Results_Matrix[#Headers],0)),"")</f>
        <v>AVL(H) 3-1</v>
      </c>
      <c r="P6">
        <f ca="1">IF(MID(Table9[[#This Row],[F2 PR]],8,1)&gt;MID(Table9[[#This Row],[F2 PR]],10,1)=TRUE,1,IF(MID(Table9[[#This Row],[F2 PR]],8,1)&lt;MID(Table9[[#This Row],[F2 PR]],10,1),-1,0))</f>
        <v>1</v>
      </c>
      <c r="Q6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2</v>
      </c>
      <c r="R6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18</v>
      </c>
      <c r="S6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3.5922000000000001</v>
      </c>
    </row>
    <row r="7" spans="1:22" x14ac:dyDescent="0.45">
      <c r="A7" t="str">
        <f>DEF_4</f>
        <v>Monreal</v>
      </c>
      <c r="B7" t="str">
        <f>INDEX(FPL_Misc_Extract[Position],MATCH(Table9[[#This Row],[Player]],FPL_Misc_Extract[Player],0))</f>
        <v>DEF</v>
      </c>
      <c r="D7" t="str">
        <f>INDEX(Team_Key[Abbreviation],MATCH(INDEX(FPL_Misc_Extract[Team Name],MATCH(Table9[[#This Row],[Player]],FPL_Misc_Extract[Player],0)),Team_Key[Full Name],0))</f>
        <v>ARS</v>
      </c>
      <c r="E7">
        <f>INDEX(FPL_Misc_Extract[PPG],MATCH(Table9[[#This Row],[Player]],FPL_Misc_Extract[Player],0))</f>
        <v>3.8</v>
      </c>
      <c r="F7" s="16">
        <f>INDEX(FPL_Misc_Extract[PPG/GBP],MATCH(Table9[[#This Row],[Player]],FPL_Misc_Extract[Player],0))</f>
        <v>0.64406779661016944</v>
      </c>
      <c r="G7" s="18">
        <f>INDEX(FPL_Misc_Extract[Form],MATCH(Table9[[#This Row],[Player]],FPL_Misc_Extract[Player],0))</f>
        <v>0.3</v>
      </c>
      <c r="H7" t="str">
        <f ca="1">INDEX(FPL_Combined[],MATCH(Table9[[#This Row],[Player]],FPL_Combined[Player],0),MATCH($G$2,FPL_Combined[#Headers], 0))</f>
        <v>LIV(H) 0-0</v>
      </c>
      <c r="I7" t="str">
        <f ca="1">IFERROR(INDEX(Results_Matrix[],MATCH(Table9[[#This Row],[Team]],Results_Matrix[Teams],0),MATCH(LEFT(Table9[[#This Row],[F1]],3),Results_Matrix[#Headers],0)),"")</f>
        <v>LIV(H) 0-0</v>
      </c>
      <c r="J7">
        <f ca="1">IF(MID(Table9[[#This Row],[F1 PR]],8,1)&gt;MID(Table9[[#This Row],[F1 PR]],10,1)=TRUE,1,IF(MID(Table9[[#This Row],[F1 PR]],8,1)&lt;MID(Table9[[#This Row],[F1 PR]],10,1),-1,0))</f>
        <v>0</v>
      </c>
      <c r="K7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8</v>
      </c>
      <c r="L7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5</v>
      </c>
      <c r="M7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3.6696</v>
      </c>
      <c r="N7" t="str">
        <f ca="1">INDEX(FPL_Combined[],MATCH(Table9[[#This Row],[Player]],FPL_Combined[Player],0),MATCH($N$2,FPL_Combined[#Headers], 0))</f>
        <v>WBA(H)</v>
      </c>
      <c r="O7" t="str">
        <f ca="1">IFERROR(INDEX(Results_Matrix[],MATCH(Table9[[#This Row],[Team]],Results_Matrix[Teams],0),MATCH(LEFT(Table9[[#This Row],[F2]],3),Results_Matrix[#Headers],0)),"")</f>
        <v>WBA(A) 1-2</v>
      </c>
      <c r="P7">
        <f ca="1">IF(MID(Table9[[#This Row],[F2 PR]],8,1)&gt;MID(Table9[[#This Row],[F2 PR]],10,1)=TRUE,1,IF(MID(Table9[[#This Row],[F2 PR]],8,1)&lt;MID(Table9[[#This Row],[F2 PR]],10,1),-1,0))</f>
        <v>-1</v>
      </c>
      <c r="Q7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1</v>
      </c>
      <c r="R7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10</v>
      </c>
      <c r="S7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2.3045999999999998</v>
      </c>
    </row>
    <row r="8" spans="1:22" x14ac:dyDescent="0.45">
      <c r="A8" t="str">
        <f>DEF_5</f>
        <v>Martin</v>
      </c>
      <c r="B8" t="str">
        <f>INDEX(FPL_Misc_Extract[Position],MATCH(Table9[[#This Row],[Player]],FPL_Misc_Extract[Player],0))</f>
        <v>DEF</v>
      </c>
      <c r="D8" t="str">
        <f>INDEX(Team_Key[Abbreviation],MATCH(INDEX(FPL_Misc_Extract[Team Name],MATCH(Table9[[#This Row],[Player]],FPL_Misc_Extract[Player],0)),Team_Key[Full Name],0))</f>
        <v>NOR</v>
      </c>
      <c r="E8">
        <f>INDEX(FPL_Misc_Extract[PPG],MATCH(Table9[[#This Row],[Player]],FPL_Misc_Extract[Player],0))</f>
        <v>2.2000000000000002</v>
      </c>
      <c r="F8" s="16">
        <f>INDEX(FPL_Misc_Extract[PPG/GBP],MATCH(Table9[[#This Row],[Player]],FPL_Misc_Extract[Player],0))</f>
        <v>0.52380952380952384</v>
      </c>
      <c r="G8" s="18">
        <f>INDEX(FPL_Misc_Extract[Form],MATCH(Table9[[#This Row],[Player]],FPL_Misc_Extract[Player],0))</f>
        <v>0.2</v>
      </c>
      <c r="H8" t="str">
        <f ca="1">INDEX(FPL_Combined[],MATCH(Table9[[#This Row],[Player]],FPL_Combined[Player],0),MATCH($G$2,FPL_Combined[#Headers], 0))</f>
        <v>STK(H) 1-1</v>
      </c>
      <c r="I8" t="str">
        <f ca="1">IFERROR(INDEX(Results_Matrix[],MATCH(Table9[[#This Row],[Team]],Results_Matrix[Teams],0),MATCH(LEFT(Table9[[#This Row],[F1]],3),Results_Matrix[#Headers],0)),"")</f>
        <v>STK(H) 1-1</v>
      </c>
      <c r="J8">
        <f ca="1">IF(MID(Table9[[#This Row],[F1 PR]],8,1)&gt;MID(Table9[[#This Row],[F1 PR]],10,1)=TRUE,1,IF(MID(Table9[[#This Row],[F1 PR]],8,1)&lt;MID(Table9[[#This Row],[F1 PR]],10,1),-1,0))</f>
        <v>0</v>
      </c>
      <c r="K8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7</v>
      </c>
      <c r="L8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-11</v>
      </c>
      <c r="M8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3.1103999999999998</v>
      </c>
      <c r="N8" t="str">
        <f ca="1">INDEX(FPL_Combined[],MATCH(Table9[[#This Row],[Player]],FPL_Combined[Player],0),MATCH($N$2,FPL_Combined[#Headers], 0))</f>
        <v>SWA(A)</v>
      </c>
      <c r="O8" t="str">
        <f ca="1">IFERROR(INDEX(Results_Matrix[],MATCH(Table9[[#This Row],[Team]],Results_Matrix[Teams],0),MATCH(LEFT(Table9[[#This Row],[F2]],3),Results_Matrix[#Headers],0)),"")</f>
        <v>SWA(H) 1-0</v>
      </c>
      <c r="P8">
        <f ca="1">IF(MID(Table9[[#This Row],[F2 PR]],8,1)&gt;MID(Table9[[#This Row],[F2 PR]],10,1)=TRUE,1,IF(MID(Table9[[#This Row],[F2 PR]],8,1)&lt;MID(Table9[[#This Row],[F2 PR]],10,1),-1,0))</f>
        <v>1</v>
      </c>
      <c r="Q8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0</v>
      </c>
      <c r="R8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-2</v>
      </c>
      <c r="S8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1.7454000000000001</v>
      </c>
    </row>
    <row r="9" spans="1:22" x14ac:dyDescent="0.45">
      <c r="A9" t="str">
        <f>MID_1</f>
        <v>Mahrez</v>
      </c>
      <c r="B9" t="str">
        <f>INDEX(FPL_Misc_Extract[Position],MATCH(Table9[[#This Row],[Player]],FPL_Misc_Extract[Player],0))</f>
        <v>MID</v>
      </c>
      <c r="D9" t="str">
        <f>INDEX(Team_Key[Abbreviation],MATCH(INDEX(FPL_Misc_Extract[Team Name],MATCH(Table9[[#This Row],[Player]],FPL_Misc_Extract[Player],0)),Team_Key[Full Name],0))</f>
        <v>LEI</v>
      </c>
      <c r="E9">
        <f>INDEX(FPL_Misc_Extract[PPG],MATCH(Table9[[#This Row],[Player]],FPL_Misc_Extract[Player],0))</f>
        <v>7.1</v>
      </c>
      <c r="F9" s="16">
        <f>INDEX(FPL_Misc_Extract[PPG/GBP],MATCH(Table9[[#This Row],[Player]],FPL_Misc_Extract[Player],0))</f>
        <v>0.9726027397260274</v>
      </c>
      <c r="G9" s="18">
        <f>INDEX(FPL_Misc_Extract[Form],MATCH(Table9[[#This Row],[Player]],FPL_Misc_Extract[Player],0))</f>
        <v>0.7</v>
      </c>
      <c r="H9" t="str">
        <f ca="1">INDEX(FPL_Combined[],MATCH(Table9[[#This Row],[Player]],FPL_Combined[Player],0),MATCH($G$2,FPL_Combined[#Headers], 0))</f>
        <v>TOT(H) 1-1</v>
      </c>
      <c r="I9" t="str">
        <f ca="1">IFERROR(INDEX(Results_Matrix[],MATCH(Table9[[#This Row],[Team]],Results_Matrix[Teams],0),MATCH(LEFT(Table9[[#This Row],[F1]],3),Results_Matrix[#Headers],0)),"")</f>
        <v>TOT(H) 1-1</v>
      </c>
      <c r="J9">
        <f ca="1">IF(MID(Table9[[#This Row],[F1 PR]],8,1)&gt;MID(Table9[[#This Row],[F1 PR]],10,1)=TRUE,1,IF(MID(Table9[[#This Row],[F1 PR]],8,1)&lt;MID(Table9[[#This Row],[F1 PR]],10,1),-1,0))</f>
        <v>0</v>
      </c>
      <c r="K9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10</v>
      </c>
      <c r="L9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1</v>
      </c>
      <c r="M9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5.5164</v>
      </c>
      <c r="N9" t="str">
        <f ca="1">INDEX(FPL_Combined[],MATCH(Table9[[#This Row],[Player]],FPL_Combined[Player],0),MATCH($N$2,FPL_Combined[#Headers], 0))</f>
        <v>WAT(A)</v>
      </c>
      <c r="O9" t="str">
        <f ca="1">IFERROR(INDEX(Results_Matrix[],MATCH(Table9[[#This Row],[Team]],Results_Matrix[Teams],0),MATCH(LEFT(Table9[[#This Row],[F2]],3),Results_Matrix[#Headers],0)),"")</f>
        <v>WAT(H) 2-1</v>
      </c>
      <c r="P9">
        <f ca="1">IF(MID(Table9[[#This Row],[F2 PR]],8,1)&gt;MID(Table9[[#This Row],[F2 PR]],10,1)=TRUE,1,IF(MID(Table9[[#This Row],[F2 PR]],8,1)&lt;MID(Table9[[#This Row],[F2 PR]],10,1),-1,0))</f>
        <v>1</v>
      </c>
      <c r="Q9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2</v>
      </c>
      <c r="R9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11</v>
      </c>
      <c r="S9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3.9563999999999999</v>
      </c>
    </row>
    <row r="10" spans="1:22" x14ac:dyDescent="0.45">
      <c r="A10" t="str">
        <f>MID_2</f>
        <v>Ayew</v>
      </c>
      <c r="B10" t="str">
        <f>INDEX(FPL_Misc_Extract[Position],MATCH(Table9[[#This Row],[Player]],FPL_Misc_Extract[Player],0))</f>
        <v>FWD</v>
      </c>
      <c r="D10" t="str">
        <f>INDEX(Team_Key[Abbreviation],MATCH(INDEX(FPL_Misc_Extract[Team Name],MATCH(Table9[[#This Row],[Player]],FPL_Misc_Extract[Player],0)),Team_Key[Full Name],0))</f>
        <v>AVL</v>
      </c>
      <c r="E10">
        <f>INDEX(FPL_Misc_Extract[PPG],MATCH(Table9[[#This Row],[Player]],FPL_Misc_Extract[Player],0))</f>
        <v>2.8</v>
      </c>
      <c r="F10" s="16">
        <f>INDEX(FPL_Misc_Extract[PPG/GBP],MATCH(Table9[[#This Row],[Player]],FPL_Misc_Extract[Player],0))</f>
        <v>0.51851851851851849</v>
      </c>
      <c r="G10" s="18">
        <f>INDEX(FPL_Misc_Extract[Form],MATCH(Table9[[#This Row],[Player]],FPL_Misc_Extract[Player],0))</f>
        <v>0.1</v>
      </c>
      <c r="H10" t="str">
        <f ca="1">INDEX(FPL_Combined[],MATCH(Table9[[#This Row],[Player]],FPL_Combined[Player],0),MATCH($G$2,FPL_Combined[#Headers], 0))</f>
        <v>CRY(A) 1-2</v>
      </c>
      <c r="I10" t="str">
        <f ca="1">IFERROR(INDEX(Results_Matrix[],MATCH(Table9[[#This Row],[Team]],Results_Matrix[Teams],0),MATCH(LEFT(Table9[[#This Row],[F1]],3),Results_Matrix[#Headers],0)),"")</f>
        <v>CRY(A) 1-2</v>
      </c>
      <c r="J10">
        <f ca="1">IF(MID(Table9[[#This Row],[F1 PR]],8,1)&gt;MID(Table9[[#This Row],[F1 PR]],10,1)=TRUE,1,IF(MID(Table9[[#This Row],[F1 PR]],8,1)&lt;MID(Table9[[#This Row],[F1 PR]],10,1),-1,0))</f>
        <v>-1</v>
      </c>
      <c r="K10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0</v>
      </c>
      <c r="L10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-6</v>
      </c>
      <c r="M10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1.3812</v>
      </c>
      <c r="N10" t="str">
        <f ca="1">INDEX(FPL_Combined[],MATCH(Table9[[#This Row],[Player]],FPL_Combined[Player],0),MATCH($N$2,FPL_Combined[#Headers], 0))</f>
        <v>MCI(A)</v>
      </c>
      <c r="O10" t="str">
        <f ca="1">IFERROR(INDEX(Results_Matrix[],MATCH(Table9[[#This Row],[Team]],Results_Matrix[Teams],0),MATCH(LEFT(Table9[[#This Row],[F2]],3),Results_Matrix[#Headers],0)),"")</f>
        <v>MCI(H) 0-0</v>
      </c>
      <c r="P10">
        <f ca="1">IF(MID(Table9[[#This Row],[F2 PR]],8,1)&gt;MID(Table9[[#This Row],[F2 PR]],10,1)=TRUE,1,IF(MID(Table9[[#This Row],[F2 PR]],8,1)&lt;MID(Table9[[#This Row],[F2 PR]],10,1),-1,0))</f>
        <v>0</v>
      </c>
      <c r="Q10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2</v>
      </c>
      <c r="R10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-16</v>
      </c>
      <c r="S10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1.7712000000000001</v>
      </c>
    </row>
    <row r="11" spans="1:22" x14ac:dyDescent="0.45">
      <c r="A11" t="str">
        <f>MID_3</f>
        <v>Alli</v>
      </c>
      <c r="B11" t="str">
        <f>INDEX(FPL_Misc_Extract[Position],MATCH(Table9[[#This Row],[Player]],FPL_Misc_Extract[Player],0))</f>
        <v>MID</v>
      </c>
      <c r="D11" t="str">
        <f>INDEX(Team_Key[Abbreviation],MATCH(INDEX(FPL_Misc_Extract[Team Name],MATCH(Table9[[#This Row],[Player]],FPL_Misc_Extract[Player],0)),Team_Key[Full Name],0))</f>
        <v>TOT</v>
      </c>
      <c r="E11">
        <f>INDEX(FPL_Misc_Extract[PPG],MATCH(Table9[[#This Row],[Player]],FPL_Misc_Extract[Player],0))</f>
        <v>4.5999999999999996</v>
      </c>
      <c r="F11" s="16">
        <f>INDEX(FPL_Misc_Extract[PPG/GBP],MATCH(Table9[[#This Row],[Player]],FPL_Misc_Extract[Player],0))</f>
        <v>0.76666666666666661</v>
      </c>
      <c r="G11" s="18">
        <f>INDEX(FPL_Misc_Extract[Form],MATCH(Table9[[#This Row],[Player]],FPL_Misc_Extract[Player],0))</f>
        <v>0.5</v>
      </c>
      <c r="H11" t="str">
        <f ca="1">INDEX(FPL_Combined[],MATCH(Table9[[#This Row],[Player]],FPL_Combined[Player],0),MATCH($G$2,FPL_Combined[#Headers], 0))</f>
        <v>LEI(A) 1-1</v>
      </c>
      <c r="I11" t="str">
        <f ca="1">IFERROR(INDEX(Results_Matrix[],MATCH(Table9[[#This Row],[Team]],Results_Matrix[Teams],0),MATCH(LEFT(Table9[[#This Row],[F1]],3),Results_Matrix[#Headers],0)),"")</f>
        <v>LEI(H) 0-1</v>
      </c>
      <c r="J11">
        <f ca="1">IF(MID(Table9[[#This Row],[F1 PR]],8,1)&gt;MID(Table9[[#This Row],[F1 PR]],10,1)=TRUE,1,IF(MID(Table9[[#This Row],[F1 PR]],8,1)&lt;MID(Table9[[#This Row],[F1 PR]],10,1),-1,0))</f>
        <v>-1</v>
      </c>
      <c r="K11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11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-1</v>
      </c>
      <c r="M11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3.2279999999999998</v>
      </c>
      <c r="N11" t="str">
        <f ca="1">INDEX(FPL_Combined[],MATCH(Table9[[#This Row],[Player]],FPL_Combined[Player],0),MATCH($N$2,FPL_Combined[#Headers], 0))</f>
        <v>AVL(A)</v>
      </c>
      <c r="O11" t="str">
        <f ca="1">IFERROR(INDEX(Results_Matrix[],MATCH(Table9[[#This Row],[Team]],Results_Matrix[Teams],0),MATCH(LEFT(Table9[[#This Row],[F2]],3),Results_Matrix[#Headers],0)),"")</f>
        <v>AVL(H) 3-1</v>
      </c>
      <c r="P11">
        <f ca="1">IF(MID(Table9[[#This Row],[F2 PR]],8,1)&gt;MID(Table9[[#This Row],[F2 PR]],10,1)=TRUE,1,IF(MID(Table9[[#This Row],[F2 PR]],8,1)&lt;MID(Table9[[#This Row],[F2 PR]],10,1),-1,0))</f>
        <v>1</v>
      </c>
      <c r="Q11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10</v>
      </c>
      <c r="R11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18</v>
      </c>
      <c r="S11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4.7880000000000003</v>
      </c>
    </row>
    <row r="12" spans="1:22" x14ac:dyDescent="0.45">
      <c r="A12" t="str">
        <f>MID_5</f>
        <v>Özil</v>
      </c>
      <c r="B12" t="str">
        <f>INDEX(FPL_Misc_Extract[Position],MATCH(Table9[[#This Row],[Player]],FPL_Misc_Extract[Player],0))</f>
        <v>MID</v>
      </c>
      <c r="D12" t="str">
        <f>INDEX(Team_Key[Abbreviation],MATCH(INDEX(FPL_Misc_Extract[Team Name],MATCH(Table9[[#This Row],[Player]],FPL_Misc_Extract[Player],0)),Team_Key[Full Name],0))</f>
        <v>ARS</v>
      </c>
      <c r="E12">
        <f>INDEX(FPL_Misc_Extract[PPG],MATCH(Table9[[#This Row],[Player]],FPL_Misc_Extract[Player],0))</f>
        <v>6.3</v>
      </c>
      <c r="F12" s="16">
        <f>INDEX(FPL_Misc_Extract[PPG/GBP],MATCH(Table9[[#This Row],[Player]],FPL_Misc_Extract[Player],0))</f>
        <v>0.63</v>
      </c>
      <c r="G12" s="18">
        <f>INDEX(FPL_Misc_Extract[Form],MATCH(Table9[[#This Row],[Player]],FPL_Misc_Extract[Player],0))</f>
        <v>0.7</v>
      </c>
      <c r="H12" t="str">
        <f ca="1">INDEX(FPL_Combined[],MATCH(Table9[[#This Row],[Player]],FPL_Combined[Player],0),MATCH($G$2,FPL_Combined[#Headers], 0))</f>
        <v>LIV(H) 0-0</v>
      </c>
      <c r="I12" t="str">
        <f ca="1">IFERROR(INDEX(Results_Matrix[],MATCH(Table9[[#This Row],[Team]],Results_Matrix[Teams],0),MATCH(LEFT(Table9[[#This Row],[F1]],3),Results_Matrix[#Headers],0)),"")</f>
        <v>LIV(H) 0-0</v>
      </c>
      <c r="J12">
        <f ca="1">IF(MID(Table9[[#This Row],[F1 PR]],8,1)&gt;MID(Table9[[#This Row],[F1 PR]],10,1)=TRUE,1,IF(MID(Table9[[#This Row],[F1 PR]],8,1)&lt;MID(Table9[[#This Row],[F1 PR]],10,1),-1,0))</f>
        <v>0</v>
      </c>
      <c r="K12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3</v>
      </c>
      <c r="L12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5</v>
      </c>
      <c r="M12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4.1513999999999998</v>
      </c>
      <c r="N12" t="str">
        <f ca="1">INDEX(FPL_Combined[],MATCH(Table9[[#This Row],[Player]],FPL_Combined[Player],0),MATCH($N$2,FPL_Combined[#Headers], 0))</f>
        <v>WBA(H)</v>
      </c>
      <c r="O12" t="str">
        <f ca="1">IFERROR(INDEX(Results_Matrix[],MATCH(Table9[[#This Row],[Team]],Results_Matrix[Teams],0),MATCH(LEFT(Table9[[#This Row],[F2]],3),Results_Matrix[#Headers],0)),"")</f>
        <v>WBA(A) 1-2</v>
      </c>
      <c r="P12">
        <f ca="1">IF(MID(Table9[[#This Row],[F2 PR]],8,1)&gt;MID(Table9[[#This Row],[F2 PR]],10,1)=TRUE,1,IF(MID(Table9[[#This Row],[F2 PR]],8,1)&lt;MID(Table9[[#This Row],[F2 PR]],10,1),-1,0))</f>
        <v>-1</v>
      </c>
      <c r="Q12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8</v>
      </c>
      <c r="R12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10</v>
      </c>
      <c r="S12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5.1264000000000003</v>
      </c>
    </row>
    <row r="13" spans="1:22" x14ac:dyDescent="0.45">
      <c r="A13" t="str">
        <f>FWD_1</f>
        <v>Ighalo</v>
      </c>
      <c r="B13" t="str">
        <f>INDEX(FPL_Misc_Extract[Position],MATCH(Table9[[#This Row],[Player]],FPL_Misc_Extract[Player],0))</f>
        <v>FWD</v>
      </c>
      <c r="D13" t="str">
        <f>INDEX(Team_Key[Abbreviation],MATCH(INDEX(FPL_Misc_Extract[Team Name],MATCH(Table9[[#This Row],[Player]],FPL_Misc_Extract[Player],0)),Team_Key[Full Name],0))</f>
        <v>WAT</v>
      </c>
      <c r="E13">
        <f>INDEX(FPL_Misc_Extract[PPG],MATCH(Table9[[#This Row],[Player]],FPL_Misc_Extract[Player],0))</f>
        <v>5.5</v>
      </c>
      <c r="F13" s="16">
        <f>INDEX(FPL_Misc_Extract[PPG/GBP],MATCH(Table9[[#This Row],[Player]],FPL_Misc_Extract[Player],0))</f>
        <v>0.91666666666666663</v>
      </c>
      <c r="G13" s="18">
        <f>INDEX(FPL_Misc_Extract[Form],MATCH(Table9[[#This Row],[Player]],FPL_Misc_Extract[Player],0))</f>
        <v>0.3</v>
      </c>
      <c r="H13" t="str">
        <f ca="1">INDEX(FPL_Combined[],MATCH(Table9[[#This Row],[Player]],FPL_Combined[Player],0),MATCH($G$2,FPL_Combined[#Headers], 0))</f>
        <v>SOU(H) 0-0</v>
      </c>
      <c r="I13" t="str">
        <f ca="1">IFERROR(INDEX(Results_Matrix[],MATCH(Table9[[#This Row],[Team]],Results_Matrix[Teams],0),MATCH(LEFT(Table9[[#This Row],[F1]],3),Results_Matrix[#Headers],0)),"")</f>
        <v>SOU(H) 0-0</v>
      </c>
      <c r="J13">
        <f ca="1">IF(MID(Table9[[#This Row],[F1 PR]],8,1)&gt;MID(Table9[[#This Row],[F1 PR]],10,1)=TRUE,1,IF(MID(Table9[[#This Row],[F1 PR]],8,1)&lt;MID(Table9[[#This Row],[F1 PR]],10,1),-1,0))</f>
        <v>0</v>
      </c>
      <c r="K13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13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-3</v>
      </c>
      <c r="M13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2.4996</v>
      </c>
      <c r="N13" t="str">
        <f ca="1">INDEX(FPL_Combined[],MATCH(Table9[[#This Row],[Player]],FPL_Combined[Player],0),MATCH($N$2,FPL_Combined[#Headers], 0))</f>
        <v>LEI(H)</v>
      </c>
      <c r="O13" t="str">
        <f ca="1">IFERROR(INDEX(Results_Matrix[],MATCH(Table9[[#This Row],[Team]],Results_Matrix[Teams],0),MATCH(LEFT(Table9[[#This Row],[F2]],3),Results_Matrix[#Headers],0)),"")</f>
        <v>LEI(A) 1-2</v>
      </c>
      <c r="P13">
        <f ca="1">IF(MID(Table9[[#This Row],[F2 PR]],8,1)&gt;MID(Table9[[#This Row],[F2 PR]],10,1)=TRUE,1,IF(MID(Table9[[#This Row],[F2 PR]],8,1)&lt;MID(Table9[[#This Row],[F2 PR]],10,1),-1,0))</f>
        <v>-1</v>
      </c>
      <c r="Q13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2</v>
      </c>
      <c r="R13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-11</v>
      </c>
      <c r="S13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2.4996</v>
      </c>
    </row>
    <row r="14" spans="1:22" x14ac:dyDescent="0.45">
      <c r="A14" t="str">
        <f>FWD_2</f>
        <v>Lukaku</v>
      </c>
      <c r="B14" t="str">
        <f>INDEX(FPL_Misc_Extract[Position],MATCH(Table9[[#This Row],[Player]],FPL_Misc_Extract[Player],0))</f>
        <v>FWD</v>
      </c>
      <c r="D14" t="str">
        <f>INDEX(Team_Key[Abbreviation],MATCH(INDEX(FPL_Misc_Extract[Team Name],MATCH(Table9[[#This Row],[Player]],FPL_Misc_Extract[Player],0)),Team_Key[Full Name],0))</f>
        <v>EVE</v>
      </c>
      <c r="E14">
        <f>INDEX(FPL_Misc_Extract[PPG],MATCH(Table9[[#This Row],[Player]],FPL_Misc_Extract[Player],0))</f>
        <v>5.9</v>
      </c>
      <c r="F14" s="16">
        <f>INDEX(FPL_Misc_Extract[PPG/GBP],MATCH(Table9[[#This Row],[Player]],FPL_Misc_Extract[Player],0))</f>
        <v>0.67045454545454541</v>
      </c>
      <c r="G14" s="18">
        <f>INDEX(FPL_Misc_Extract[Form],MATCH(Table9[[#This Row],[Player]],FPL_Misc_Extract[Player],0))</f>
        <v>0.5</v>
      </c>
      <c r="H14" t="str">
        <f ca="1">INDEX(FPL_Combined[],MATCH(Table9[[#This Row],[Player]],FPL_Combined[Player],0),MATCH($G$2,FPL_Combined[#Headers], 0))</f>
        <v>MCI(H) 0-2</v>
      </c>
      <c r="I14" t="str">
        <f ca="1">IFERROR(INDEX(Results_Matrix[],MATCH(Table9[[#This Row],[Team]],Results_Matrix[Teams],0),MATCH(LEFT(Table9[[#This Row],[F1]],3),Results_Matrix[#Headers],0)),"")</f>
        <v>MCI(H) 0-2</v>
      </c>
      <c r="J14">
        <f ca="1">IF(MID(Table9[[#This Row],[F1 PR]],8,1)&gt;MID(Table9[[#This Row],[F1 PR]],10,1)=TRUE,1,IF(MID(Table9[[#This Row],[F1 PR]],8,1)&lt;MID(Table9[[#This Row],[F1 PR]],10,1),-1,0))</f>
        <v>-1</v>
      </c>
      <c r="K14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14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-7</v>
      </c>
      <c r="M14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3.2279999999999998</v>
      </c>
      <c r="N14" t="str">
        <f ca="1">INDEX(FPL_Combined[],MATCH(Table9[[#This Row],[Player]],FPL_Combined[Player],0),MATCH($N$2,FPL_Combined[#Headers], 0))</f>
        <v>WHU(H)</v>
      </c>
      <c r="O14" t="str">
        <f ca="1">IFERROR(INDEX(Results_Matrix[],MATCH(Table9[[#This Row],[Team]],Results_Matrix[Teams],0),MATCH(LEFT(Table9[[#This Row],[F2]],3),Results_Matrix[#Headers],0)),"")</f>
        <v>WHU(A) 1-1</v>
      </c>
      <c r="P14">
        <f ca="1">IF(MID(Table9[[#This Row],[F2 PR]],8,1)&gt;MID(Table9[[#This Row],[F2 PR]],10,1)=TRUE,1,IF(MID(Table9[[#This Row],[F2 PR]],8,1)&lt;MID(Table9[[#This Row],[F2 PR]],10,1),-1,0))</f>
        <v>0</v>
      </c>
      <c r="Q14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8</v>
      </c>
      <c r="R14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-5</v>
      </c>
      <c r="S14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4.3979999999999997</v>
      </c>
    </row>
    <row r="15" spans="1:22" x14ac:dyDescent="0.45">
      <c r="A15" t="str">
        <f>FWD_3</f>
        <v>Agüero</v>
      </c>
      <c r="B15" t="str">
        <f>INDEX(FPL_Misc_Extract[Position],MATCH(Table9[[#This Row],[Player]],FPL_Misc_Extract[Player],0))</f>
        <v>FWD</v>
      </c>
      <c r="C15" t="s">
        <v>1447</v>
      </c>
      <c r="D15" t="str">
        <f>INDEX(Team_Key[Abbreviation],MATCH(INDEX(FPL_Misc_Extract[Team Name],MATCH(Table9[[#This Row],[Player]],FPL_Misc_Extract[Player],0)),Team_Key[Full Name],0))</f>
        <v>MCI</v>
      </c>
      <c r="E15">
        <f>INDEX(FPL_Misc_Extract[PPG],MATCH(Table9[[#This Row],[Player]],FPL_Misc_Extract[Player],0))</f>
        <v>5.5</v>
      </c>
      <c r="F15" s="16">
        <f>INDEX(FPL_Misc_Extract[PPG/GBP],MATCH(Table9[[#This Row],[Player]],FPL_Misc_Extract[Player],0))</f>
        <v>0.40740740740740738</v>
      </c>
      <c r="G15" s="18">
        <f>INDEX(FPL_Misc_Extract[Form],MATCH(Table9[[#This Row],[Player]],FPL_Misc_Extract[Player],0))</f>
        <v>0.2</v>
      </c>
      <c r="H15" t="str">
        <f ca="1">INDEX(FPL_Combined[],MATCH(Table9[[#This Row],[Player]],FPL_Combined[Player],0),MATCH($G$2,FPL_Combined[#Headers], 0))</f>
        <v>EVE(A) 2-0</v>
      </c>
      <c r="I15" t="str">
        <f ca="1">IFERROR(INDEX(Results_Matrix[],MATCH(Table9[[#This Row],[Team]],Results_Matrix[Teams],0),MATCH(LEFT(Table9[[#This Row],[F1]],3),Results_Matrix[#Headers],0)),"")</f>
        <v>EVE(A) 2-0</v>
      </c>
      <c r="J15">
        <f ca="1">IF(MID(Table9[[#This Row],[F1 PR]],8,1)&gt;MID(Table9[[#This Row],[F1 PR]],10,1)=TRUE,1,IF(MID(Table9[[#This Row],[F1 PR]],8,1)&lt;MID(Table9[[#This Row],[F1 PR]],10,1),-1,0))</f>
        <v>1</v>
      </c>
      <c r="K15">
        <f ca="1">IFERROR(INDEX(FPL_Points_Extract[],MATCH(Table9[[#This Row],[Player]],FPL_Points_Extract[Player],0),MATCH(INDEX(FPL_Results_Extract[#Headers],1,MATCH(Table9[[#This Row],[F1 PR]],INDIRECT("Results!A"&amp;MATCH(Table9[[#This Row],[Player]],FPL_Results_Extract[Player],0)+1&amp;":Y"&amp;MATCH(Table9[[#This Row],[Player]],FPL_Results_Extract[Player],0)+1),0)),FPL_Points_Extract[#Headers],0)),"")</f>
        <v>2</v>
      </c>
      <c r="L15">
        <f ca="1">INDEX(PL_Table[POS],MATCH(INDEX(Team_Key[Full Name],MATCH(LEFT(Table9[[#This Row],[F1]],3),Team_Key[Abbreviation],0)),PL_Table[TEAM],0))-INDEX(PL_Table[POS],MATCH(INDEX(Team_Key[Full Name],MATCH(Table9[[#This Row],[Team]],Team_Key[Abbreviation],0)),PL_Table[TEAM],0))</f>
        <v>7</v>
      </c>
      <c r="M15" s="17">
        <f ca="1">IF(Table9[[#This Row],[Captain]]="C",($G$19+$F$19*Table9[[#This Row],[F1 Pos D]]+$E$19*Table9[[#This Row],[F1 PR P]]+$B$19*Table9[[#This Row],[Form]]+$D$19*IF(Table9[[#This Row],[F1 PR O]]="D",1,0))*2,$G$19+$F$19*Table9[[#This Row],[F1 Pos D]]+$E$19*Table9[[#This Row],[F1 PR P]]+$B$19*Table9[[#This Row],[Form]]+$D$19*IF(Table9[[#This Row],[F1 PR O]]="D",1,0))</f>
        <v>4.2708000000000004</v>
      </c>
      <c r="N15" t="str">
        <f ca="1">INDEX(FPL_Combined[],MATCH(Table9[[#This Row],[Player]],FPL_Combined[Player],0),MATCH($N$2,FPL_Combined[#Headers], 0))</f>
        <v>AVL(H)</v>
      </c>
      <c r="O15" t="str">
        <f ca="1">IFERROR(INDEX(Results_Matrix[],MATCH(Table9[[#This Row],[Team]],Results_Matrix[Teams],0),MATCH(LEFT(Table9[[#This Row],[F2]],3),Results_Matrix[#Headers],0)),"")</f>
        <v>AVL(A) 0-0</v>
      </c>
      <c r="P15">
        <f ca="1">IF(MID(Table9[[#This Row],[F2 PR]],8,1)&gt;MID(Table9[[#This Row],[F2 PR]],10,1)=TRUE,1,IF(MID(Table9[[#This Row],[F2 PR]],8,1)&lt;MID(Table9[[#This Row],[F2 PR]],10,1),-1,0))</f>
        <v>0</v>
      </c>
      <c r="Q15">
        <f ca="1">IFERROR(INDEX(FPL_Points_Extract[],MATCH(Table9[[#This Row],[Player]],FPL_Points_Extract[Player],0),MATCH(INDEX(FPL_Results_Extract[#Headers],1,MATCH(Table9[[#This Row],[F2 PR]],INDIRECT("Results!A"&amp;MATCH(Table9[[#This Row],[Player]],FPL_Results_Extract[Player],0)+1&amp;":Y"&amp;MATCH(Table9[[#This Row],[Player]],FPL_Results_Extract[Player],0)+1),0)),FPL_Points_Extract[#Headers],0)),"")</f>
        <v>0</v>
      </c>
      <c r="R15">
        <f ca="1">INDEX(PL_Table[POS],MATCH(INDEX(Team_Key[Full Name],MATCH(LEFT(Table9[[#This Row],[F2]],3),Team_Key[Abbreviation],0)),PL_Table[TEAM],0))-INDEX(PL_Table[POS],MATCH(INDEX(Team_Key[Full Name],MATCH(Table9[[#This Row],[Team]],Team_Key[Abbreviation],0)),PL_Table[TEAM],0))</f>
        <v>16</v>
      </c>
      <c r="S15" s="17">
        <f ca="1">IF(Table9[[#This Row],[Captain]]="C",($G$19+$F$19*Table9[[#This Row],[F2 Pos D]]+$E$19*Table9[[#This Row],[F2 PR P]]+$B$19*Table9[[#This Row],[Form]]+$D$19*IF(Table9[[#This Row],[F2 PR O]]="D",1,0))*2,$G$19+$F$19*Table9[[#This Row],[F2 Pos D]]+$E$19*Table9[[#This Row],[F2 PR P]]+$B$19*Table9[[#This Row],[Form]]+$D$19*IF(Table9[[#This Row],[F2 PR O]]="D",1,0))</f>
        <v>3.4908000000000001</v>
      </c>
    </row>
    <row r="16" spans="1:22" x14ac:dyDescent="0.45">
      <c r="A16" t="s">
        <v>717</v>
      </c>
      <c r="E16">
        <f>SUBTOTAL(109,Table9[PPG])</f>
        <v>55.29999999999999</v>
      </c>
      <c r="F16" s="16">
        <f>SUBTOTAL(101,Table9[PPG/GBP])</f>
        <v>0.70061465686694868</v>
      </c>
      <c r="G16" s="18">
        <f>SUBTOTAL(101,Table9[Form])</f>
        <v>0.39999999999999997</v>
      </c>
      <c r="J16" s="17">
        <f ca="1">SUBTOTAL(101,Table9[F1 PR O])</f>
        <v>-0.16666666666666666</v>
      </c>
      <c r="K16">
        <f ca="1">SUBTOTAL(109,Table9[F1 PR P])</f>
        <v>50</v>
      </c>
      <c r="L16" s="17">
        <f ca="1">SUBTOTAL(101,Table9[F1 Pos D])</f>
        <v>-0.66666666666666663</v>
      </c>
      <c r="M16" s="17">
        <f ca="1">SUBTOTAL(109,Table9[F1 P Exp])</f>
        <v>41.570999999999998</v>
      </c>
      <c r="P16" s="17">
        <f ca="1">SUBTOTAL(101,Table9[F2 PR O])</f>
        <v>8.3333333333333329E-2</v>
      </c>
      <c r="Q16">
        <f ca="1">SUBTOTAL(109,Table9[F2 PR P])</f>
        <v>36</v>
      </c>
      <c r="R16" s="17">
        <f ca="1">SUBTOTAL(101,Table9[F2 Pos D])</f>
        <v>2.6666666666666665</v>
      </c>
      <c r="S16" s="17">
        <f ca="1">SUBTOTAL(109,Table9[F2 P Exp])</f>
        <v>38.451000000000001</v>
      </c>
    </row>
    <row r="18" spans="1:7" x14ac:dyDescent="0.45">
      <c r="A18" s="2" t="s">
        <v>1449</v>
      </c>
      <c r="B18" t="s">
        <v>1105</v>
      </c>
      <c r="C18" t="s">
        <v>1185</v>
      </c>
      <c r="D18" t="s">
        <v>1186</v>
      </c>
      <c r="E18" t="s">
        <v>1263</v>
      </c>
      <c r="F18" t="s">
        <v>1444</v>
      </c>
      <c r="G18" t="s">
        <v>1445</v>
      </c>
    </row>
    <row r="19" spans="1:7" x14ac:dyDescent="0.45">
      <c r="A19" s="2" t="s">
        <v>1264</v>
      </c>
      <c r="B19" s="25">
        <v>3.6419999999999999</v>
      </c>
      <c r="C19" s="25">
        <v>0</v>
      </c>
      <c r="D19" s="25">
        <v>0.26100000000000001</v>
      </c>
      <c r="E19" s="25">
        <v>0.19500000000000001</v>
      </c>
      <c r="F19" s="25">
        <v>0</v>
      </c>
      <c r="G19" s="25">
        <v>1.0169999999999999</v>
      </c>
    </row>
    <row r="20" spans="1:7" x14ac:dyDescent="0.45">
      <c r="A20" s="2" t="s">
        <v>1450</v>
      </c>
      <c r="B20">
        <v>0.53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622"/>
  <sheetViews>
    <sheetView zoomScale="80" zoomScaleNormal="80" workbookViewId="0">
      <selection activeCell="A4" sqref="A4"/>
    </sheetView>
  </sheetViews>
  <sheetFormatPr defaultRowHeight="14.25" x14ac:dyDescent="0.45"/>
  <cols>
    <col min="1" max="1" width="10.796875" bestFit="1" customWidth="1"/>
    <col min="2" max="2" width="9.53125" bestFit="1" customWidth="1"/>
    <col min="3" max="3" width="7.3984375" bestFit="1" customWidth="1"/>
    <col min="4" max="4" width="6.1328125" customWidth="1"/>
    <col min="5" max="5" width="7.1328125" bestFit="1" customWidth="1"/>
    <col min="6" max="6" width="9.1328125" bestFit="1" customWidth="1"/>
    <col min="7" max="7" width="9.1328125" customWidth="1"/>
    <col min="8" max="8" width="8.796875" customWidth="1"/>
    <col min="9" max="9" width="9.796875" bestFit="1" customWidth="1"/>
    <col min="10" max="10" width="10.33203125" bestFit="1" customWidth="1"/>
    <col min="11" max="11" width="14.53125" bestFit="1" customWidth="1"/>
    <col min="12" max="12" width="14.53125" customWidth="1"/>
    <col min="13" max="13" width="10.33203125" bestFit="1" customWidth="1"/>
    <col min="14" max="14" width="10.3984375" bestFit="1" customWidth="1"/>
  </cols>
  <sheetData>
    <row r="1" spans="1:13" x14ac:dyDescent="0.45">
      <c r="A1" s="2" t="s">
        <v>1315</v>
      </c>
      <c r="B1">
        <v>27</v>
      </c>
    </row>
    <row r="2" spans="1:13" x14ac:dyDescent="0.45">
      <c r="G2" s="15"/>
      <c r="H2" s="15"/>
      <c r="I2" s="15"/>
      <c r="J2" s="20" t="str">
        <f>"Gameweek "&amp;IF($B$1+1&gt;9,$B$1+1,"0"&amp;($B$1+1))</f>
        <v>Gameweek 28</v>
      </c>
      <c r="L2" s="20"/>
    </row>
    <row r="3" spans="1:13" x14ac:dyDescent="0.45">
      <c r="A3" t="s">
        <v>1</v>
      </c>
      <c r="B3" t="s">
        <v>1183</v>
      </c>
      <c r="C3" t="s">
        <v>728</v>
      </c>
      <c r="D3" t="s">
        <v>1102</v>
      </c>
      <c r="E3" t="s">
        <v>1105</v>
      </c>
      <c r="F3" t="s">
        <v>1185</v>
      </c>
      <c r="G3" t="s">
        <v>1186</v>
      </c>
      <c r="H3" t="s">
        <v>1257</v>
      </c>
      <c r="I3" t="s">
        <v>1261</v>
      </c>
      <c r="J3" t="s">
        <v>1442</v>
      </c>
      <c r="K3" t="s">
        <v>1443</v>
      </c>
      <c r="L3" t="s">
        <v>1245</v>
      </c>
      <c r="M3" t="s">
        <v>1258</v>
      </c>
    </row>
    <row r="4" spans="1:13" x14ac:dyDescent="0.45">
      <c r="A4" t="s">
        <v>255</v>
      </c>
      <c r="B4" t="str">
        <f>INDEX(FPL_Misc_Extract[Position],MATCH(Table98[[#This Row],[Player]],FPL_Misc_Extract[Player],0))</f>
        <v>MID</v>
      </c>
      <c r="C4" t="str">
        <f>INDEX(Team_Key[Abbreviation],MATCH(INDEX(FPL_Misc_Extract[Team Name],MATCH(Table98[[#This Row],[Player]],FPL_Misc_Extract[Player],0)),Team_Key[Full Name],0))</f>
        <v>WAT</v>
      </c>
      <c r="D4">
        <f>INDEX(FPL_Misc_Extract[PPG],MATCH(Table98[[#This Row],[Player]],FPL_Misc_Extract[Player],0))</f>
        <v>2.2000000000000002</v>
      </c>
      <c r="E4" s="18">
        <f>INDEX(FPL_Misc_Extract[Form],MATCH(Table98[[#This Row],[Player]],FPL_Misc_Extract[Player],0))</f>
        <v>0.3</v>
      </c>
      <c r="F4" s="22">
        <f ca="1">IF(MID(Table98[[#This Row],[F1 PR]],8,1)&gt;MID(Table98[[#This Row],[F1 PR]],10,1)=TRUE,1,0)</f>
        <v>0</v>
      </c>
      <c r="G4" s="22">
        <f ca="1">IF(MID(Table98[[#This Row],[F1 PR]],8,1)&lt;MID(Table98[[#This Row],[F1 PR]],10,1),1,0)</f>
        <v>0</v>
      </c>
      <c r="H4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">
        <f>Table98[[#This Row],[Opp Pos]]-Table98[[#This Row],[Current Pos]]</f>
        <v>3</v>
      </c>
      <c r="J4" t="str">
        <f>INDEX(PL_Table[POS],MATCH(INDEX(Team_Key[Full Name],MATCH(LEFT(Table98[[#This Row],[F1]],3),Team_Key[Abbreviation],0)),PL_Table[TEAM],0))</f>
        <v>15</v>
      </c>
      <c r="K4" t="str">
        <f>INDEX(PL_Table[POS],MATCH(INDEX(Team_Key[Full Name],MATCH(Table98[[#This Row],[Team]],Team_Key[Abbreviation],0)),PL_Table[TEAM],0))</f>
        <v>12</v>
      </c>
      <c r="L4" t="str">
        <f>INDEX(Team_Key[Fixture],MATCH(Table98[[#This Row],[Team]],Team_Key[Abbreviation],0))</f>
        <v>BOU</v>
      </c>
      <c r="M4" t="str">
        <f ca="1">IFERROR(INDEX(Results_Matrix[],MATCH(Table98[[#This Row],[Team]],Results_Matrix[Teams],0),MATCH(LEFT(Table98[[#This Row],[F1]],3),Results_Matrix[#Headers],0)),"")</f>
        <v>BOU(A) 1-1</v>
      </c>
    </row>
    <row r="5" spans="1:13" x14ac:dyDescent="0.45">
      <c r="A5" t="s">
        <v>316</v>
      </c>
      <c r="B5" t="str">
        <f>INDEX(FPL_Misc_Extract[Position],MATCH(Table98[[#This Row],[Player]],FPL_Misc_Extract[Player],0))</f>
        <v>MID</v>
      </c>
      <c r="C5" t="str">
        <f>INDEX(Team_Key[Abbreviation],MATCH(INDEX(FPL_Misc_Extract[Team Name],MATCH(Table98[[#This Row],[Player]],FPL_Misc_Extract[Player],0)),Team_Key[Full Name],0))</f>
        <v>NEW</v>
      </c>
      <c r="D5">
        <f>INDEX(FPL_Misc_Extract[PPG],MATCH(Table98[[#This Row],[Player]],FPL_Misc_Extract[Player],0))</f>
        <v>0</v>
      </c>
      <c r="E5" s="18">
        <f>INDEX(FPL_Misc_Extract[Form],MATCH(Table98[[#This Row],[Player]],FPL_Misc_Extract[Player],0))</f>
        <v>0</v>
      </c>
      <c r="F5" s="22">
        <f>IF(MID(Table98[[#This Row],[F1 PR]],8,1)&gt;MID(Table98[[#This Row],[F1 PR]],10,1)=TRUE,1,0)</f>
        <v>0</v>
      </c>
      <c r="G5" s="22">
        <f>IF(MID(Table98[[#This Row],[F1 PR]],8,1)&lt;MID(Table98[[#This Row],[F1 PR]],10,1),1,0)</f>
        <v>0</v>
      </c>
      <c r="H5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" t="e">
        <f>Table98[[#This Row],[Opp Pos]]-Table98[[#This Row],[Current Pos]]</f>
        <v>#N/A</v>
      </c>
      <c r="J5" t="e">
        <f>INDEX(PL_Table[POS],MATCH(INDEX(Team_Key[Full Name],MATCH(LEFT(Table98[[#This Row],[F1]],3),Team_Key[Abbreviation],0)),PL_Table[TEAM],0))</f>
        <v>#N/A</v>
      </c>
      <c r="K5" t="str">
        <f>INDEX(PL_Table[POS],MATCH(INDEX(Team_Key[Full Name],MATCH(Table98[[#This Row],[Team]],Team_Key[Abbreviation],0)),PL_Table[TEAM],0))</f>
        <v>19</v>
      </c>
      <c r="L5">
        <f>INDEX(Team_Key[Fixture],MATCH(Table98[[#This Row],[Team]],Team_Key[Abbreviation],0))</f>
        <v>0</v>
      </c>
      <c r="M5" t="str">
        <f>IFERROR(INDEX(Results_Matrix[],MATCH(Table98[[#This Row],[Team]],Results_Matrix[Teams],0),MATCH(LEFT(Table98[[#This Row],[F1]],3),Results_Matrix[#Headers],0)),"")</f>
        <v/>
      </c>
    </row>
    <row r="6" spans="1:13" x14ac:dyDescent="0.45">
      <c r="A6" t="s">
        <v>607</v>
      </c>
      <c r="B6" t="str">
        <f>INDEX(FPL_Misc_Extract[Position],MATCH(Table98[[#This Row],[Player]],FPL_Misc_Extract[Player],0))</f>
        <v>MID</v>
      </c>
      <c r="C6" t="str">
        <f>INDEX(Team_Key[Abbreviation],MATCH(INDEX(FPL_Misc_Extract[Team Name],MATCH(Table98[[#This Row],[Player]],FPL_Misc_Extract[Player],0)),Team_Key[Full Name],0))</f>
        <v>STK</v>
      </c>
      <c r="D6">
        <f>INDEX(FPL_Misc_Extract[PPG],MATCH(Table98[[#This Row],[Player]],FPL_Misc_Extract[Player],0))</f>
        <v>1.5</v>
      </c>
      <c r="E6" s="18">
        <f>INDEX(FPL_Misc_Extract[Form],MATCH(Table98[[#This Row],[Player]],FPL_Misc_Extract[Player],0))</f>
        <v>0</v>
      </c>
      <c r="F6" s="22">
        <f ca="1">IF(MID(Table98[[#This Row],[F1 PR]],8,1)&gt;MID(Table98[[#This Row],[F1 PR]],10,1)=TRUE,1,0)</f>
        <v>1</v>
      </c>
      <c r="G6" s="22">
        <f ca="1">IF(MID(Table98[[#This Row],[F1 PR]],8,1)&lt;MID(Table98[[#This Row],[F1 PR]],10,1),1,0)</f>
        <v>0</v>
      </c>
      <c r="H6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6">
        <f>Table98[[#This Row],[Opp Pos]]-Table98[[#This Row],[Current Pos]]</f>
        <v>13</v>
      </c>
      <c r="J6" t="str">
        <f>INDEX(PL_Table[POS],MATCH(INDEX(Team_Key[Full Name],MATCH(LEFT(Table98[[#This Row],[F1]],3),Team_Key[Abbreviation],0)),PL_Table[TEAM],0))</f>
        <v>20</v>
      </c>
      <c r="K6" t="str">
        <f>INDEX(PL_Table[POS],MATCH(INDEX(Team_Key[Full Name],MATCH(Table98[[#This Row],[Team]],Team_Key[Abbreviation],0)),PL_Table[TEAM],0))</f>
        <v>7</v>
      </c>
      <c r="L6" t="str">
        <f>INDEX(Team_Key[Fixture],MATCH(Table98[[#This Row],[Team]],Team_Key[Abbreviation],0))</f>
        <v>AVL</v>
      </c>
      <c r="M6" t="str">
        <f ca="1">IFERROR(INDEX(Results_Matrix[],MATCH(Table98[[#This Row],[Team]],Results_Matrix[Teams],0),MATCH(LEFT(Table98[[#This Row],[F1]],3),Results_Matrix[#Headers],0)),"")</f>
        <v>AVL(A) 1-0</v>
      </c>
    </row>
    <row r="7" spans="1:13" x14ac:dyDescent="0.45">
      <c r="A7" t="s">
        <v>85</v>
      </c>
      <c r="B7" t="str">
        <f>INDEX(FPL_Misc_Extract[Position],MATCH(Table98[[#This Row],[Player]],FPL_Misc_Extract[Player],0))</f>
        <v>FWD</v>
      </c>
      <c r="C7" t="str">
        <f>INDEX(Team_Key[Abbreviation],MATCH(INDEX(FPL_Misc_Extract[Team Name],MATCH(Table98[[#This Row],[Player]],FPL_Misc_Extract[Player],0)),Team_Key[Full Name],0))</f>
        <v>CRY</v>
      </c>
      <c r="D7">
        <f>INDEX(FPL_Misc_Extract[PPG],MATCH(Table98[[#This Row],[Player]],FPL_Misc_Extract[Player],0))</f>
        <v>2.2000000000000002</v>
      </c>
      <c r="E7" s="18">
        <f>INDEX(FPL_Misc_Extract[Form],MATCH(Table98[[#This Row],[Player]],FPL_Misc_Extract[Player],0))</f>
        <v>0.3</v>
      </c>
      <c r="F7" s="22">
        <f ca="1">IF(MID(Table98[[#This Row],[F1 PR]],8,1)&gt;MID(Table98[[#This Row],[F1 PR]],10,1)=TRUE,1,0)</f>
        <v>1</v>
      </c>
      <c r="G7" s="22">
        <f ca="1">IF(MID(Table98[[#This Row],[F1 PR]],8,1)&lt;MID(Table98[[#This Row],[F1 PR]],10,1),1,0)</f>
        <v>0</v>
      </c>
      <c r="H7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7">
        <f>Table98[[#This Row],[Opp Pos]]-Table98[[#This Row],[Current Pos]]</f>
        <v>-1</v>
      </c>
      <c r="J7" t="str">
        <f>INDEX(PL_Table[POS],MATCH(INDEX(Team_Key[Full Name],MATCH(LEFT(Table98[[#This Row],[F1]],3),Team_Key[Abbreviation],0)),PL_Table[TEAM],0))</f>
        <v>13</v>
      </c>
      <c r="K7" t="str">
        <f>INDEX(PL_Table[POS],MATCH(INDEX(Team_Key[Full Name],MATCH(Table98[[#This Row],[Team]],Team_Key[Abbreviation],0)),PL_Table[TEAM],0))</f>
        <v>14</v>
      </c>
      <c r="L7" t="str">
        <f>INDEX(Team_Key[Fixture],MATCH(Table98[[#This Row],[Team]],Team_Key[Abbreviation],0))</f>
        <v>WBA</v>
      </c>
      <c r="M7" t="str">
        <f ca="1">IFERROR(INDEX(Results_Matrix[],MATCH(Table98[[#This Row],[Team]],Results_Matrix[Teams],0),MATCH(LEFT(Table98[[#This Row],[F1]],3),Results_Matrix[#Headers],0)),"")</f>
        <v>WBA(H) 2-0</v>
      </c>
    </row>
    <row r="8" spans="1:13" x14ac:dyDescent="0.45">
      <c r="A8" t="s">
        <v>531</v>
      </c>
      <c r="B8" t="str">
        <f>INDEX(FPL_Misc_Extract[Position],MATCH(Table98[[#This Row],[Player]],FPL_Misc_Extract[Player],0))</f>
        <v>MID</v>
      </c>
      <c r="C8" t="str">
        <f>INDEX(Team_Key[Abbreviation],MATCH(INDEX(FPL_Misc_Extract[Team Name],MATCH(Table98[[#This Row],[Player]],FPL_Misc_Extract[Player],0)),Team_Key[Full Name],0))</f>
        <v>ARS</v>
      </c>
      <c r="D8">
        <f>INDEX(FPL_Misc_Extract[PPG],MATCH(Table98[[#This Row],[Player]],FPL_Misc_Extract[Player],0))</f>
        <v>0</v>
      </c>
      <c r="E8" s="18">
        <f>INDEX(FPL_Misc_Extract[Form],MATCH(Table98[[#This Row],[Player]],FPL_Misc_Extract[Player],0))</f>
        <v>0</v>
      </c>
      <c r="F8" s="22">
        <f ca="1">IF(MID(Table98[[#This Row],[F1 PR]],8,1)&gt;MID(Table98[[#This Row],[F1 PR]],10,1)=TRUE,1,0)</f>
        <v>1</v>
      </c>
      <c r="G8" s="22">
        <f ca="1">IF(MID(Table98[[#This Row],[F1 PR]],8,1)&lt;MID(Table98[[#This Row],[F1 PR]],10,1),1,0)</f>
        <v>0</v>
      </c>
      <c r="H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">
        <f>Table98[[#This Row],[Opp Pos]]-Table98[[#This Row],[Current Pos]]</f>
        <v>2</v>
      </c>
      <c r="J8" t="str">
        <f>INDEX(PL_Table[POS],MATCH(INDEX(Team_Key[Full Name],MATCH(LEFT(Table98[[#This Row],[F1]],3),Team_Key[Abbreviation],0)),PL_Table[TEAM],0))</f>
        <v>5</v>
      </c>
      <c r="K8" t="str">
        <f>INDEX(PL_Table[POS],MATCH(INDEX(Team_Key[Full Name],MATCH(Table98[[#This Row],[Team]],Team_Key[Abbreviation],0)),PL_Table[TEAM],0))</f>
        <v>3</v>
      </c>
      <c r="L8" t="str">
        <f>INDEX(Team_Key[Fixture],MATCH(Table98[[#This Row],[Team]],Team_Key[Abbreviation],0))</f>
        <v>MUN</v>
      </c>
      <c r="M8" t="str">
        <f ca="1">IFERROR(INDEX(Results_Matrix[],MATCH(Table98[[#This Row],[Team]],Results_Matrix[Teams],0),MATCH(LEFT(Table98[[#This Row],[F1]],3),Results_Matrix[#Headers],0)),"")</f>
        <v>MUN(H) 3-0</v>
      </c>
    </row>
    <row r="9" spans="1:13" x14ac:dyDescent="0.45">
      <c r="A9" t="s">
        <v>117</v>
      </c>
      <c r="B9" t="str">
        <f>INDEX(FPL_Misc_Extract[Position],MATCH(Table98[[#This Row],[Player]],FPL_Misc_Extract[Player],0))</f>
        <v>GK</v>
      </c>
      <c r="C9" t="str">
        <f>INDEX(Team_Key[Abbreviation],MATCH(INDEX(FPL_Misc_Extract[Team Name],MATCH(Table98[[#This Row],[Player]],FPL_Misc_Extract[Player],0)),Team_Key[Full Name],0))</f>
        <v>WHU</v>
      </c>
      <c r="D9">
        <f>INDEX(FPL_Misc_Extract[PPG],MATCH(Table98[[#This Row],[Player]],FPL_Misc_Extract[Player],0))</f>
        <v>3.8</v>
      </c>
      <c r="E9" s="18">
        <f>INDEX(FPL_Misc_Extract[Form],MATCH(Table98[[#This Row],[Player]],FPL_Misc_Extract[Player],0))</f>
        <v>0.8</v>
      </c>
      <c r="F9" s="22">
        <f ca="1">IF(MID(Table98[[#This Row],[F1 PR]],8,1)&gt;MID(Table98[[#This Row],[F1 PR]],10,1)=TRUE,1,0)</f>
        <v>0</v>
      </c>
      <c r="G9" s="22">
        <f ca="1">IF(MID(Table98[[#This Row],[F1 PR]],8,1)&lt;MID(Table98[[#This Row],[F1 PR]],10,1),1,0)</f>
        <v>0</v>
      </c>
      <c r="H9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9">
        <f>Table98[[#This Row],[Opp Pos]]-Table98[[#This Row],[Current Pos]]</f>
        <v>11</v>
      </c>
      <c r="J9" t="str">
        <f>INDEX(PL_Table[POS],MATCH(INDEX(Team_Key[Full Name],MATCH(LEFT(Table98[[#This Row],[F1]],3),Team_Key[Abbreviation],0)),PL_Table[TEAM],0))</f>
        <v>17</v>
      </c>
      <c r="K9" t="str">
        <f>INDEX(PL_Table[POS],MATCH(INDEX(Team_Key[Full Name],MATCH(Table98[[#This Row],[Team]],Team_Key[Abbreviation],0)),PL_Table[TEAM],0))</f>
        <v>6</v>
      </c>
      <c r="L9" t="str">
        <f>INDEX(Team_Key[Fixture],MATCH(Table98[[#This Row],[Team]],Team_Key[Abbreviation],0))</f>
        <v>SUN</v>
      </c>
      <c r="M9" t="str">
        <f ca="1">IFERROR(INDEX(Results_Matrix[],MATCH(Table98[[#This Row],[Team]],Results_Matrix[Teams],0),MATCH(LEFT(Table98[[#This Row],[F1]],3),Results_Matrix[#Headers],0)),"")</f>
        <v>SUN(A) 2-2</v>
      </c>
    </row>
    <row r="10" spans="1:13" x14ac:dyDescent="0.45">
      <c r="A10" t="s">
        <v>558</v>
      </c>
      <c r="B10" t="str">
        <f>INDEX(FPL_Misc_Extract[Position],MATCH(Table98[[#This Row],[Player]],FPL_Misc_Extract[Player],0))</f>
        <v>MID</v>
      </c>
      <c r="C10" t="str">
        <f>INDEX(Team_Key[Abbreviation],MATCH(INDEX(FPL_Misc_Extract[Team Name],MATCH(Table98[[#This Row],[Player]],FPL_Misc_Extract[Player],0)),Team_Key[Full Name],0))</f>
        <v>STK</v>
      </c>
      <c r="D10">
        <f>INDEX(FPL_Misc_Extract[PPG],MATCH(Table98[[#This Row],[Player]],FPL_Misc_Extract[Player],0))</f>
        <v>2.4</v>
      </c>
      <c r="E10" s="18">
        <f>INDEX(FPL_Misc_Extract[Form],MATCH(Table98[[#This Row],[Player]],FPL_Misc_Extract[Player],0))</f>
        <v>0.7</v>
      </c>
      <c r="F10" s="22">
        <f ca="1">IF(MID(Table98[[#This Row],[F1 PR]],8,1)&gt;MID(Table98[[#This Row],[F1 PR]],10,1)=TRUE,1,0)</f>
        <v>1</v>
      </c>
      <c r="G10" s="22">
        <f ca="1">IF(MID(Table98[[#This Row],[F1 PR]],8,1)&lt;MID(Table98[[#This Row],[F1 PR]],10,1),1,0)</f>
        <v>0</v>
      </c>
      <c r="H10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0">
        <f>Table98[[#This Row],[Opp Pos]]-Table98[[#This Row],[Current Pos]]</f>
        <v>13</v>
      </c>
      <c r="J10" t="str">
        <f>INDEX(PL_Table[POS],MATCH(INDEX(Team_Key[Full Name],MATCH(LEFT(Table98[[#This Row],[F1]],3),Team_Key[Abbreviation],0)),PL_Table[TEAM],0))</f>
        <v>20</v>
      </c>
      <c r="K10" t="str">
        <f>INDEX(PL_Table[POS],MATCH(INDEX(Team_Key[Full Name],MATCH(Table98[[#This Row],[Team]],Team_Key[Abbreviation],0)),PL_Table[TEAM],0))</f>
        <v>7</v>
      </c>
      <c r="L10" t="str">
        <f>INDEX(Team_Key[Fixture],MATCH(Table98[[#This Row],[Team]],Team_Key[Abbreviation],0))</f>
        <v>AVL</v>
      </c>
      <c r="M10" t="str">
        <f ca="1">IFERROR(INDEX(Results_Matrix[],MATCH(Table98[[#This Row],[Team]],Results_Matrix[Teams],0),MATCH(LEFT(Table98[[#This Row],[F1]],3),Results_Matrix[#Headers],0)),"")</f>
        <v>AVL(A) 1-0</v>
      </c>
    </row>
    <row r="11" spans="1:13" x14ac:dyDescent="0.45">
      <c r="A11" t="s">
        <v>432</v>
      </c>
      <c r="B11" t="str">
        <f>INDEX(FPL_Misc_Extract[Position],MATCH(Table98[[#This Row],[Player]],FPL_Misc_Extract[Player],0))</f>
        <v>FWD</v>
      </c>
      <c r="C11" t="str">
        <f>INDEX(Team_Key[Abbreviation],MATCH(INDEX(FPL_Misc_Extract[Team Name],MATCH(Table98[[#This Row],[Player]],FPL_Misc_Extract[Player],0)),Team_Key[Full Name],0))</f>
        <v>BOU</v>
      </c>
      <c r="D11">
        <f>INDEX(FPL_Misc_Extract[PPG],MATCH(Table98[[#This Row],[Player]],FPL_Misc_Extract[Player],0))</f>
        <v>4.5999999999999996</v>
      </c>
      <c r="E11" s="18">
        <f>INDEX(FPL_Misc_Extract[Form],MATCH(Table98[[#This Row],[Player]],FPL_Misc_Extract[Player],0))</f>
        <v>0.4</v>
      </c>
      <c r="F11" s="22">
        <f ca="1">IF(MID(Table98[[#This Row],[F1 PR]],8,1)&gt;MID(Table98[[#This Row],[F1 PR]],10,1)=TRUE,1,0)</f>
        <v>0</v>
      </c>
      <c r="G11" s="22">
        <f ca="1">IF(MID(Table98[[#This Row],[F1 PR]],8,1)&lt;MID(Table98[[#This Row],[F1 PR]],10,1),1,0)</f>
        <v>0</v>
      </c>
      <c r="H11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1">
        <f>Table98[[#This Row],[Opp Pos]]-Table98[[#This Row],[Current Pos]]</f>
        <v>-3</v>
      </c>
      <c r="J11" t="str">
        <f>INDEX(PL_Table[POS],MATCH(INDEX(Team_Key[Full Name],MATCH(LEFT(Table98[[#This Row],[F1]],3),Team_Key[Abbreviation],0)),PL_Table[TEAM],0))</f>
        <v>12</v>
      </c>
      <c r="K11" t="str">
        <f>INDEX(PL_Table[POS],MATCH(INDEX(Team_Key[Full Name],MATCH(Table98[[#This Row],[Team]],Team_Key[Abbreviation],0)),PL_Table[TEAM],0))</f>
        <v>15</v>
      </c>
      <c r="L11" t="str">
        <f>INDEX(Team_Key[Fixture],MATCH(Table98[[#This Row],[Team]],Team_Key[Abbreviation],0))</f>
        <v>WAT</v>
      </c>
      <c r="M11" t="str">
        <f ca="1">IFERROR(INDEX(Results_Matrix[],MATCH(Table98[[#This Row],[Team]],Results_Matrix[Teams],0),MATCH(LEFT(Table98[[#This Row],[F1]],3),Results_Matrix[#Headers],0)),"")</f>
        <v>WAT(H) 1-1</v>
      </c>
    </row>
    <row r="12" spans="1:13" x14ac:dyDescent="0.45">
      <c r="A12" t="s">
        <v>583</v>
      </c>
      <c r="B12" t="str">
        <f>INDEX(FPL_Misc_Extract[Position],MATCH(Table98[[#This Row],[Player]],FPL_Misc_Extract[Player],0))</f>
        <v>FWD</v>
      </c>
      <c r="C12" t="str">
        <f>INDEX(Team_Key[Abbreviation],MATCH(INDEX(FPL_Misc_Extract[Team Name],MATCH(Table98[[#This Row],[Player]],FPL_Misc_Extract[Player],0)),Team_Key[Full Name],0))</f>
        <v>AVL</v>
      </c>
      <c r="D12">
        <f>INDEX(FPL_Misc_Extract[PPG],MATCH(Table98[[#This Row],[Player]],FPL_Misc_Extract[Player],0))</f>
        <v>2.6</v>
      </c>
      <c r="E12" s="18">
        <f>INDEX(FPL_Misc_Extract[Form],MATCH(Table98[[#This Row],[Player]],FPL_Misc_Extract[Player],0))</f>
        <v>0.5</v>
      </c>
      <c r="F12" s="22">
        <f ca="1">IF(MID(Table98[[#This Row],[F1 PR]],8,1)&gt;MID(Table98[[#This Row],[F1 PR]],10,1)=TRUE,1,0)</f>
        <v>0</v>
      </c>
      <c r="G12" s="22">
        <f ca="1">IF(MID(Table98[[#This Row],[F1 PR]],8,1)&lt;MID(Table98[[#This Row],[F1 PR]],10,1),1,0)</f>
        <v>1</v>
      </c>
      <c r="H12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">
        <f>Table98[[#This Row],[Opp Pos]]-Table98[[#This Row],[Current Pos]]</f>
        <v>-13</v>
      </c>
      <c r="J12" t="str">
        <f>INDEX(PL_Table[POS],MATCH(INDEX(Team_Key[Full Name],MATCH(LEFT(Table98[[#This Row],[F1]],3),Team_Key[Abbreviation],0)),PL_Table[TEAM],0))</f>
        <v>7</v>
      </c>
      <c r="K12" t="str">
        <f>INDEX(PL_Table[POS],MATCH(INDEX(Team_Key[Full Name],MATCH(Table98[[#This Row],[Team]],Team_Key[Abbreviation],0)),PL_Table[TEAM],0))</f>
        <v>20</v>
      </c>
      <c r="L12" t="str">
        <f>INDEX(Team_Key[Fixture],MATCH(Table98[[#This Row],[Team]],Team_Key[Abbreviation],0))</f>
        <v>STK</v>
      </c>
      <c r="M12" t="str">
        <f ca="1">IFERROR(INDEX(Results_Matrix[],MATCH(Table98[[#This Row],[Team]],Results_Matrix[Teams],0),MATCH(LEFT(Table98[[#This Row],[F1]],3),Results_Matrix[#Headers],0)),"")</f>
        <v>STK(H) 0-1</v>
      </c>
    </row>
    <row r="13" spans="1:13" x14ac:dyDescent="0.45">
      <c r="A13" t="s">
        <v>492</v>
      </c>
      <c r="B13" t="str">
        <f>INDEX(FPL_Misc_Extract[Position],MATCH(Table98[[#This Row],[Player]],FPL_Misc_Extract[Player],0))</f>
        <v>FWD</v>
      </c>
      <c r="C13" t="str">
        <f>INDEX(Team_Key[Abbreviation],MATCH(INDEX(FPL_Misc_Extract[Team Name],MATCH(Table98[[#This Row],[Player]],FPL_Misc_Extract[Player],0)),Team_Key[Full Name],0))</f>
        <v>MCI</v>
      </c>
      <c r="D13">
        <f>INDEX(FPL_Misc_Extract[PPG],MATCH(Table98[[#This Row],[Player]],FPL_Misc_Extract[Player],0))</f>
        <v>5.5</v>
      </c>
      <c r="E13" s="18">
        <f>INDEX(FPL_Misc_Extract[Form],MATCH(Table98[[#This Row],[Player]],FPL_Misc_Extract[Player],0))</f>
        <v>0.2</v>
      </c>
      <c r="F13" s="22">
        <f>IF(MID(Table98[[#This Row],[F1 PR]],8,1)&gt;MID(Table98[[#This Row],[F1 PR]],10,1)=TRUE,1,0)</f>
        <v>0</v>
      </c>
      <c r="G13" s="22">
        <f>IF(MID(Table98[[#This Row],[F1 PR]],8,1)&lt;MID(Table98[[#This Row],[F1 PR]],10,1),1,0)</f>
        <v>0</v>
      </c>
      <c r="H13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3" t="e">
        <f>Table98[[#This Row],[Opp Pos]]-Table98[[#This Row],[Current Pos]]</f>
        <v>#N/A</v>
      </c>
      <c r="J13" t="e">
        <f>INDEX(PL_Table[POS],MATCH(INDEX(Team_Key[Full Name],MATCH(LEFT(Table98[[#This Row],[F1]],3),Team_Key[Abbreviation],0)),PL_Table[TEAM],0))</f>
        <v>#N/A</v>
      </c>
      <c r="K13" t="str">
        <f>INDEX(PL_Table[POS],MATCH(INDEX(Team_Key[Full Name],MATCH(Table98[[#This Row],[Team]],Team_Key[Abbreviation],0)),PL_Table[TEAM],0))</f>
        <v>4</v>
      </c>
      <c r="L13">
        <f>INDEX(Team_Key[Fixture],MATCH(Table98[[#This Row],[Team]],Team_Key[Abbreviation],0))</f>
        <v>0</v>
      </c>
      <c r="M13" t="str">
        <f>IFERROR(INDEX(Results_Matrix[],MATCH(Table98[[#This Row],[Team]],Results_Matrix[Teams],0),MATCH(LEFT(Table98[[#This Row],[F1]],3),Results_Matrix[#Headers],0)),"")</f>
        <v/>
      </c>
    </row>
    <row r="14" spans="1:13" x14ac:dyDescent="0.45">
      <c r="A14" t="s">
        <v>73</v>
      </c>
      <c r="B14" t="str">
        <f>INDEX(FPL_Misc_Extract[Position],MATCH(Table98[[#This Row],[Player]],FPL_Misc_Extract[Player],0))</f>
        <v>DEF</v>
      </c>
      <c r="C14" t="str">
        <f>INDEX(Team_Key[Abbreviation],MATCH(INDEX(FPL_Misc_Extract[Team Name],MATCH(Table98[[#This Row],[Player]],FPL_Misc_Extract[Player],0)),Team_Key[Full Name],0))</f>
        <v>WAT</v>
      </c>
      <c r="D14">
        <f>INDEX(FPL_Misc_Extract[PPG],MATCH(Table98[[#This Row],[Player]],FPL_Misc_Extract[Player],0))</f>
        <v>3.5</v>
      </c>
      <c r="E14" s="18">
        <f>INDEX(FPL_Misc_Extract[Form],MATCH(Table98[[#This Row],[Player]],FPL_Misc_Extract[Player],0))</f>
        <v>0.5</v>
      </c>
      <c r="F14" s="22">
        <f ca="1">IF(MID(Table98[[#This Row],[F1 PR]],8,1)&gt;MID(Table98[[#This Row],[F1 PR]],10,1)=TRUE,1,0)</f>
        <v>0</v>
      </c>
      <c r="G14" s="22">
        <f ca="1">IF(MID(Table98[[#This Row],[F1 PR]],8,1)&lt;MID(Table98[[#This Row],[F1 PR]],10,1),1,0)</f>
        <v>0</v>
      </c>
      <c r="H14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4">
        <f>Table98[[#This Row],[Opp Pos]]-Table98[[#This Row],[Current Pos]]</f>
        <v>3</v>
      </c>
      <c r="J14" t="str">
        <f>INDEX(PL_Table[POS],MATCH(INDEX(Team_Key[Full Name],MATCH(LEFT(Table98[[#This Row],[F1]],3),Team_Key[Abbreviation],0)),PL_Table[TEAM],0))</f>
        <v>15</v>
      </c>
      <c r="K14" t="str">
        <f>INDEX(PL_Table[POS],MATCH(INDEX(Team_Key[Full Name],MATCH(Table98[[#This Row],[Team]],Team_Key[Abbreviation],0)),PL_Table[TEAM],0))</f>
        <v>12</v>
      </c>
      <c r="L14" t="str">
        <f>INDEX(Team_Key[Fixture],MATCH(Table98[[#This Row],[Team]],Team_Key[Abbreviation],0))</f>
        <v>BOU</v>
      </c>
      <c r="M14" t="str">
        <f ca="1">IFERROR(INDEX(Results_Matrix[],MATCH(Table98[[#This Row],[Team]],Results_Matrix[Teams],0),MATCH(LEFT(Table98[[#This Row],[F1]],3),Results_Matrix[#Headers],0)),"")</f>
        <v>BOU(A) 1-1</v>
      </c>
    </row>
    <row r="15" spans="1:13" x14ac:dyDescent="0.45">
      <c r="A15" t="s">
        <v>456</v>
      </c>
      <c r="B15" t="str">
        <f>INDEX(FPL_Misc_Extract[Position],MATCH(Table98[[#This Row],[Player]],FPL_Misc_Extract[Player],0))</f>
        <v>FWD</v>
      </c>
      <c r="C15" t="str">
        <f>INDEX(Team_Key[Abbreviation],MATCH(INDEX(FPL_Misc_Extract[Team Name],MATCH(Table98[[#This Row],[Player]],FPL_Misc_Extract[Player],0)),Team_Key[Full Name],0))</f>
        <v>ARS</v>
      </c>
      <c r="D15">
        <f>INDEX(FPL_Misc_Extract[PPG],MATCH(Table98[[#This Row],[Player]],FPL_Misc_Extract[Player],0))</f>
        <v>0</v>
      </c>
      <c r="E15" s="18">
        <f>INDEX(FPL_Misc_Extract[Form],MATCH(Table98[[#This Row],[Player]],FPL_Misc_Extract[Player],0))</f>
        <v>0</v>
      </c>
      <c r="F15" s="22">
        <f ca="1">IF(MID(Table98[[#This Row],[F1 PR]],8,1)&gt;MID(Table98[[#This Row],[F1 PR]],10,1)=TRUE,1,0)</f>
        <v>1</v>
      </c>
      <c r="G15" s="22">
        <f ca="1">IF(MID(Table98[[#This Row],[F1 PR]],8,1)&lt;MID(Table98[[#This Row],[F1 PR]],10,1),1,0)</f>
        <v>0</v>
      </c>
      <c r="H15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5">
        <f>Table98[[#This Row],[Opp Pos]]-Table98[[#This Row],[Current Pos]]</f>
        <v>2</v>
      </c>
      <c r="J15" t="str">
        <f>INDEX(PL_Table[POS],MATCH(INDEX(Team_Key[Full Name],MATCH(LEFT(Table98[[#This Row],[F1]],3),Team_Key[Abbreviation],0)),PL_Table[TEAM],0))</f>
        <v>5</v>
      </c>
      <c r="K15" t="str">
        <f>INDEX(PL_Table[POS],MATCH(INDEX(Team_Key[Full Name],MATCH(Table98[[#This Row],[Team]],Team_Key[Abbreviation],0)),PL_Table[TEAM],0))</f>
        <v>3</v>
      </c>
      <c r="L15" t="str">
        <f>INDEX(Team_Key[Fixture],MATCH(Table98[[#This Row],[Team]],Team_Key[Abbreviation],0))</f>
        <v>MUN</v>
      </c>
      <c r="M15" t="str">
        <f ca="1">IFERROR(INDEX(Results_Matrix[],MATCH(Table98[[#This Row],[Team]],Results_Matrix[Teams],0),MATCH(LEFT(Table98[[#This Row],[F1]],3),Results_Matrix[#Headers],0)),"")</f>
        <v>MUN(H) 3-0</v>
      </c>
    </row>
    <row r="16" spans="1:13" x14ac:dyDescent="0.45">
      <c r="A16" t="s">
        <v>226</v>
      </c>
      <c r="B16" t="str">
        <f>INDEX(FPL_Misc_Extract[Position],MATCH(Table98[[#This Row],[Player]],FPL_Misc_Extract[Player],0))</f>
        <v>MID</v>
      </c>
      <c r="C16" t="str">
        <f>INDEX(Team_Key[Abbreviation],MATCH(INDEX(FPL_Misc_Extract[Team Name],MATCH(Table98[[#This Row],[Player]],FPL_Misc_Extract[Player],0)),Team_Key[Full Name],0))</f>
        <v>LEI</v>
      </c>
      <c r="D16">
        <f>INDEX(FPL_Misc_Extract[PPG],MATCH(Table98[[#This Row],[Player]],FPL_Misc_Extract[Player],0))</f>
        <v>3.3</v>
      </c>
      <c r="E16" s="18">
        <f>INDEX(FPL_Misc_Extract[Form],MATCH(Table98[[#This Row],[Player]],FPL_Misc_Extract[Player],0))</f>
        <v>0.4</v>
      </c>
      <c r="F16" s="22">
        <f ca="1">IF(MID(Table98[[#This Row],[F1 PR]],8,1)&gt;MID(Table98[[#This Row],[F1 PR]],10,1)=TRUE,1,0)</f>
        <v>1</v>
      </c>
      <c r="G16" s="22">
        <f ca="1">IF(MID(Table98[[#This Row],[F1 PR]],8,1)&lt;MID(Table98[[#This Row],[F1 PR]],10,1),1,0)</f>
        <v>0</v>
      </c>
      <c r="H16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6">
        <f>Table98[[#This Row],[Opp Pos]]-Table98[[#This Row],[Current Pos]]</f>
        <v>17</v>
      </c>
      <c r="J16" t="str">
        <f>INDEX(PL_Table[POS],MATCH(INDEX(Team_Key[Full Name],MATCH(LEFT(Table98[[#This Row],[F1]],3),Team_Key[Abbreviation],0)),PL_Table[TEAM],0))</f>
        <v>18</v>
      </c>
      <c r="K16" t="str">
        <f>INDEX(PL_Table[POS],MATCH(INDEX(Team_Key[Full Name],MATCH(Table98[[#This Row],[Team]],Team_Key[Abbreviation],0)),PL_Table[TEAM],0))</f>
        <v>1</v>
      </c>
      <c r="L16" t="str">
        <f>INDEX(Team_Key[Fixture],MATCH(Table98[[#This Row],[Team]],Team_Key[Abbreviation],0))</f>
        <v>NOR</v>
      </c>
      <c r="M16" t="str">
        <f ca="1">IFERROR(INDEX(Results_Matrix[],MATCH(Table98[[#This Row],[Team]],Results_Matrix[Teams],0),MATCH(LEFT(Table98[[#This Row],[F1]],3),Results_Matrix[#Headers],0)),"")</f>
        <v>NOR(A) 2-1</v>
      </c>
    </row>
    <row r="17" spans="1:13" x14ac:dyDescent="0.45">
      <c r="A17" t="s">
        <v>580</v>
      </c>
      <c r="B17" t="str">
        <f>INDEX(FPL_Misc_Extract[Position],MATCH(Table98[[#This Row],[Player]],FPL_Misc_Extract[Player],0))</f>
        <v>DEF</v>
      </c>
      <c r="C17" t="str">
        <f>INDEX(Team_Key[Abbreviation],MATCH(INDEX(FPL_Misc_Extract[Team Name],MATCH(Table98[[#This Row],[Player]],FPL_Misc_Extract[Player],0)),Team_Key[Full Name],0))</f>
        <v>TOT</v>
      </c>
      <c r="D17">
        <f>INDEX(FPL_Misc_Extract[PPG],MATCH(Table98[[#This Row],[Player]],FPL_Misc_Extract[Player],0))</f>
        <v>4.3</v>
      </c>
      <c r="E17" s="18">
        <f>INDEX(FPL_Misc_Extract[Form],MATCH(Table98[[#This Row],[Player]],FPL_Misc_Extract[Player],0))</f>
        <v>0.6</v>
      </c>
      <c r="F17" s="22">
        <f ca="1">IF(MID(Table98[[#This Row],[F1 PR]],8,1)&gt;MID(Table98[[#This Row],[F1 PR]],10,1)=TRUE,1,0)</f>
        <v>0</v>
      </c>
      <c r="G17" s="22">
        <f ca="1">IF(MID(Table98[[#This Row],[F1 PR]],8,1)&lt;MID(Table98[[#This Row],[F1 PR]],10,1),1,0)</f>
        <v>0</v>
      </c>
      <c r="H17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7">
        <f>Table98[[#This Row],[Opp Pos]]-Table98[[#This Row],[Current Pos]]</f>
        <v>14</v>
      </c>
      <c r="J17" t="str">
        <f>INDEX(PL_Table[POS],MATCH(INDEX(Team_Key[Full Name],MATCH(LEFT(Table98[[#This Row],[F1]],3),Team_Key[Abbreviation],0)),PL_Table[TEAM],0))</f>
        <v>16</v>
      </c>
      <c r="K17" t="str">
        <f>INDEX(PL_Table[POS],MATCH(INDEX(Team_Key[Full Name],MATCH(Table98[[#This Row],[Team]],Team_Key[Abbreviation],0)),PL_Table[TEAM],0))</f>
        <v>2</v>
      </c>
      <c r="L17" t="str">
        <f>INDEX(Team_Key[Fixture],MATCH(Table98[[#This Row],[Team]],Team_Key[Abbreviation],0))</f>
        <v>SWA</v>
      </c>
      <c r="M17" t="str">
        <f ca="1">IFERROR(INDEX(Results_Matrix[],MATCH(Table98[[#This Row],[Team]],Results_Matrix[Teams],0),MATCH(LEFT(Table98[[#This Row],[F1]],3),Results_Matrix[#Headers],0)),"")</f>
        <v>SWA(A) 2-2</v>
      </c>
    </row>
    <row r="18" spans="1:13" x14ac:dyDescent="0.45">
      <c r="A18" t="s">
        <v>196</v>
      </c>
      <c r="B18" t="str">
        <f>INDEX(FPL_Misc_Extract[Position],MATCH(Table98[[#This Row],[Player]],FPL_Misc_Extract[Player],0))</f>
        <v>DEF</v>
      </c>
      <c r="C18" t="str">
        <f>INDEX(Team_Key[Abbreviation],MATCH(INDEX(FPL_Misc_Extract[Team Name],MATCH(Table98[[#This Row],[Player]],FPL_Misc_Extract[Player],0)),Team_Key[Full Name],0))</f>
        <v>SWA</v>
      </c>
      <c r="D18">
        <f>INDEX(FPL_Misc_Extract[PPG],MATCH(Table98[[#This Row],[Player]],FPL_Misc_Extract[Player],0))</f>
        <v>0</v>
      </c>
      <c r="E18" s="18">
        <f>INDEX(FPL_Misc_Extract[Form],MATCH(Table98[[#This Row],[Player]],FPL_Misc_Extract[Player],0))</f>
        <v>0</v>
      </c>
      <c r="F18" s="22">
        <f ca="1">IF(MID(Table98[[#This Row],[F1 PR]],8,1)&gt;MID(Table98[[#This Row],[F1 PR]],10,1)=TRUE,1,0)</f>
        <v>0</v>
      </c>
      <c r="G18" s="22">
        <f ca="1">IF(MID(Table98[[#This Row],[F1 PR]],8,1)&lt;MID(Table98[[#This Row],[F1 PR]],10,1),1,0)</f>
        <v>0</v>
      </c>
      <c r="H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">
        <f>Table98[[#This Row],[Opp Pos]]-Table98[[#This Row],[Current Pos]]</f>
        <v>-14</v>
      </c>
      <c r="J18" t="str">
        <f>INDEX(PL_Table[POS],MATCH(INDEX(Team_Key[Full Name],MATCH(LEFT(Table98[[#This Row],[F1]],3),Team_Key[Abbreviation],0)),PL_Table[TEAM],0))</f>
        <v>2</v>
      </c>
      <c r="K18" t="str">
        <f>INDEX(PL_Table[POS],MATCH(INDEX(Team_Key[Full Name],MATCH(Table98[[#This Row],[Team]],Team_Key[Abbreviation],0)),PL_Table[TEAM],0))</f>
        <v>16</v>
      </c>
      <c r="L18" t="str">
        <f>INDEX(Team_Key[Fixture],MATCH(Table98[[#This Row],[Team]],Team_Key[Abbreviation],0))</f>
        <v>TOT</v>
      </c>
      <c r="M18" t="str">
        <f ca="1">IFERROR(INDEX(Results_Matrix[],MATCH(Table98[[#This Row],[Team]],Results_Matrix[Teams],0),MATCH(LEFT(Table98[[#This Row],[F1]],3),Results_Matrix[#Headers],0)),"")</f>
        <v>TOT(H) 2-2</v>
      </c>
    </row>
    <row r="19" spans="1:13" x14ac:dyDescent="0.45">
      <c r="A19" t="s">
        <v>102</v>
      </c>
      <c r="B19" s="1" t="str">
        <f>INDEX(FPL_Misc_Extract[Position],MATCH(Table98[[#This Row],[Player]],FPL_Misc_Extract[Player],0))</f>
        <v>MID</v>
      </c>
      <c r="C19" s="1" t="str">
        <f>INDEX(Team_Key[Abbreviation],MATCH(INDEX(FPL_Misc_Extract[Team Name],MATCH(Table98[[#This Row],[Player]],FPL_Misc_Extract[Player],0)),Team_Key[Full Name],0))</f>
        <v>LIV</v>
      </c>
      <c r="D19" s="1">
        <f>INDEX(FPL_Misc_Extract[PPG],MATCH(Table98[[#This Row],[Player]],FPL_Misc_Extract[Player],0))</f>
        <v>1.6</v>
      </c>
      <c r="E19" s="18">
        <f>INDEX(FPL_Misc_Extract[Form],MATCH(Table98[[#This Row],[Player]],FPL_Misc_Extract[Player],0))</f>
        <v>0.1</v>
      </c>
      <c r="F19" s="22">
        <f>IF(MID(Table98[[#This Row],[F1 PR]],8,1)&gt;MID(Table98[[#This Row],[F1 PR]],10,1)=TRUE,1,0)</f>
        <v>0</v>
      </c>
      <c r="G19" s="22">
        <f>IF(MID(Table98[[#This Row],[F1 PR]],8,1)&lt;MID(Table98[[#This Row],[F1 PR]],10,1),1,0)</f>
        <v>0</v>
      </c>
      <c r="H1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9" s="18" t="e">
        <f>Table98[[#This Row],[Opp Pos]]-Table98[[#This Row],[Current Pos]]</f>
        <v>#N/A</v>
      </c>
      <c r="J19" s="18" t="e">
        <f>INDEX(PL_Table[POS],MATCH(INDEX(Team_Key[Full Name],MATCH(LEFT(Table98[[#This Row],[F1]],3),Team_Key[Abbreviation],0)),PL_Table[TEAM],0))</f>
        <v>#N/A</v>
      </c>
      <c r="K19" s="18" t="str">
        <f>INDEX(PL_Table[POS],MATCH(INDEX(Team_Key[Full Name],MATCH(Table98[[#This Row],[Team]],Team_Key[Abbreviation],0)),PL_Table[TEAM],0))</f>
        <v>8</v>
      </c>
      <c r="L19" s="1">
        <f>INDEX(Team_Key[Fixture],MATCH(Table98[[#This Row],[Team]],Team_Key[Abbreviation],0))</f>
        <v>0</v>
      </c>
      <c r="M19" s="1" t="str">
        <f>IFERROR(INDEX(Results_Matrix[],MATCH(Table98[[#This Row],[Team]],Results_Matrix[Teams],0),MATCH(LEFT(Table98[[#This Row],[F1]],3),Results_Matrix[#Headers],0)),"")</f>
        <v/>
      </c>
    </row>
    <row r="20" spans="1:13" x14ac:dyDescent="0.45">
      <c r="A20" t="s">
        <v>542</v>
      </c>
      <c r="B20" s="1" t="str">
        <f>INDEX(FPL_Misc_Extract[Position],MATCH(Table98[[#This Row],[Player]],FPL_Misc_Extract[Player],0))</f>
        <v>MID</v>
      </c>
      <c r="C20" s="1" t="str">
        <f>INDEX(Team_Key[Abbreviation],MATCH(INDEX(FPL_Misc_Extract[Team Name],MATCH(Table98[[#This Row],[Player]],FPL_Misc_Extract[Player],0)),Team_Key[Full Name],0))</f>
        <v>TOT</v>
      </c>
      <c r="D20" s="1">
        <f>INDEX(FPL_Misc_Extract[PPG],MATCH(Table98[[#This Row],[Player]],FPL_Misc_Extract[Player],0))</f>
        <v>4.5999999999999996</v>
      </c>
      <c r="E20" s="18">
        <f>INDEX(FPL_Misc_Extract[Form],MATCH(Table98[[#This Row],[Player]],FPL_Misc_Extract[Player],0))</f>
        <v>0.5</v>
      </c>
      <c r="F20" s="22">
        <f ca="1">IF(MID(Table98[[#This Row],[F1 PR]],8,1)&gt;MID(Table98[[#This Row],[F1 PR]],10,1)=TRUE,1,0)</f>
        <v>0</v>
      </c>
      <c r="G20" s="22">
        <f ca="1">IF(MID(Table98[[#This Row],[F1 PR]],8,1)&lt;MID(Table98[[#This Row],[F1 PR]],10,1),1,0)</f>
        <v>0</v>
      </c>
      <c r="H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20" s="18">
        <f>Table98[[#This Row],[Opp Pos]]-Table98[[#This Row],[Current Pos]]</f>
        <v>14</v>
      </c>
      <c r="J20" s="18" t="str">
        <f>INDEX(PL_Table[POS],MATCH(INDEX(Team_Key[Full Name],MATCH(LEFT(Table98[[#This Row],[F1]],3),Team_Key[Abbreviation],0)),PL_Table[TEAM],0))</f>
        <v>16</v>
      </c>
      <c r="K20" s="18" t="str">
        <f>INDEX(PL_Table[POS],MATCH(INDEX(Team_Key[Full Name],MATCH(Table98[[#This Row],[Team]],Team_Key[Abbreviation],0)),PL_Table[TEAM],0))</f>
        <v>2</v>
      </c>
      <c r="L20" s="1" t="str">
        <f>INDEX(Team_Key[Fixture],MATCH(Table98[[#This Row],[Team]],Team_Key[Abbreviation],0))</f>
        <v>SWA</v>
      </c>
      <c r="M20" s="1" t="str">
        <f ca="1">IFERROR(INDEX(Results_Matrix[],MATCH(Table98[[#This Row],[Team]],Results_Matrix[Teams],0),MATCH(LEFT(Table98[[#This Row],[F1]],3),Results_Matrix[#Headers],0)),"")</f>
        <v>SWA(A) 2-2</v>
      </c>
    </row>
    <row r="21" spans="1:13" x14ac:dyDescent="0.45">
      <c r="A21" t="s">
        <v>391</v>
      </c>
      <c r="B21" s="1" t="str">
        <f>INDEX(FPL_Misc_Extract[Position],MATCH(Table98[[#This Row],[Player]],FPL_Misc_Extract[Player],0))</f>
        <v>GK</v>
      </c>
      <c r="C21" s="1" t="str">
        <f>INDEX(Team_Key[Abbreviation],MATCH(INDEX(FPL_Misc_Extract[Team Name],MATCH(Table98[[#This Row],[Player]],FPL_Misc_Extract[Player],0)),Team_Key[Full Name],0))</f>
        <v>BOU</v>
      </c>
      <c r="D21" s="1">
        <f>INDEX(FPL_Misc_Extract[PPG],MATCH(Table98[[#This Row],[Player]],FPL_Misc_Extract[Player],0))</f>
        <v>1</v>
      </c>
      <c r="E21" s="18">
        <f>INDEX(FPL_Misc_Extract[Form],MATCH(Table98[[#This Row],[Player]],FPL_Misc_Extract[Player],0))</f>
        <v>0</v>
      </c>
      <c r="F21" s="22">
        <f ca="1">IF(MID(Table98[[#This Row],[F1 PR]],8,1)&gt;MID(Table98[[#This Row],[F1 PR]],10,1)=TRUE,1,0)</f>
        <v>0</v>
      </c>
      <c r="G21" s="22">
        <f ca="1">IF(MID(Table98[[#This Row],[F1 PR]],8,1)&lt;MID(Table98[[#This Row],[F1 PR]],10,1),1,0)</f>
        <v>0</v>
      </c>
      <c r="H2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1" s="18">
        <f>Table98[[#This Row],[Opp Pos]]-Table98[[#This Row],[Current Pos]]</f>
        <v>-3</v>
      </c>
      <c r="J21" s="18" t="str">
        <f>INDEX(PL_Table[POS],MATCH(INDEX(Team_Key[Full Name],MATCH(LEFT(Table98[[#This Row],[F1]],3),Team_Key[Abbreviation],0)),PL_Table[TEAM],0))</f>
        <v>12</v>
      </c>
      <c r="K21" s="18" t="str">
        <f>INDEX(PL_Table[POS],MATCH(INDEX(Team_Key[Full Name],MATCH(Table98[[#This Row],[Team]],Team_Key[Abbreviation],0)),PL_Table[TEAM],0))</f>
        <v>15</v>
      </c>
      <c r="L21" s="1" t="str">
        <f>INDEX(Team_Key[Fixture],MATCH(Table98[[#This Row],[Team]],Team_Key[Abbreviation],0))</f>
        <v>WAT</v>
      </c>
      <c r="M21" s="1" t="str">
        <f ca="1">IFERROR(INDEX(Results_Matrix[],MATCH(Table98[[#This Row],[Team]],Results_Matrix[Teams],0),MATCH(LEFT(Table98[[#This Row],[F1]],3),Results_Matrix[#Headers],0)),"")</f>
        <v>WAT(H) 1-1</v>
      </c>
    </row>
    <row r="22" spans="1:13" x14ac:dyDescent="0.45">
      <c r="A22" t="s">
        <v>284</v>
      </c>
      <c r="B22" s="1" t="str">
        <f>INDEX(FPL_Misc_Extract[Position],MATCH(Table98[[#This Row],[Player]],FPL_Misc_Extract[Player],0))</f>
        <v>MID</v>
      </c>
      <c r="C22" s="1" t="str">
        <f>INDEX(Team_Key[Abbreviation],MATCH(INDEX(FPL_Misc_Extract[Team Name],MATCH(Table98[[#This Row],[Player]],FPL_Misc_Extract[Player],0)),Team_Key[Full Name],0))</f>
        <v>WHU</v>
      </c>
      <c r="D22" s="24">
        <f>INDEX(FPL_Misc_Extract[PPG],MATCH(Table98[[#This Row],[Player]],FPL_Misc_Extract[Player],0))</f>
        <v>0</v>
      </c>
      <c r="E22" s="18">
        <f>INDEX(FPL_Misc_Extract[Form],MATCH(Table98[[#This Row],[Player]],FPL_Misc_Extract[Player],0))</f>
        <v>0</v>
      </c>
      <c r="F22" s="22">
        <f ca="1">IF(MID(Table98[[#This Row],[F1 PR]],8,1)&gt;MID(Table98[[#This Row],[F1 PR]],10,1)=TRUE,1,0)</f>
        <v>0</v>
      </c>
      <c r="G22" s="22">
        <f ca="1">IF(MID(Table98[[#This Row],[F1 PR]],8,1)&lt;MID(Table98[[#This Row],[F1 PR]],10,1),1,0)</f>
        <v>0</v>
      </c>
      <c r="H2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" s="18">
        <f>Table98[[#This Row],[Opp Pos]]-Table98[[#This Row],[Current Pos]]</f>
        <v>11</v>
      </c>
      <c r="J22" s="18" t="str">
        <f>INDEX(PL_Table[POS],MATCH(INDEX(Team_Key[Full Name],MATCH(LEFT(Table98[[#This Row],[F1]],3),Team_Key[Abbreviation],0)),PL_Table[TEAM],0))</f>
        <v>17</v>
      </c>
      <c r="K22" s="18" t="str">
        <f>INDEX(PL_Table[POS],MATCH(INDEX(Team_Key[Full Name],MATCH(Table98[[#This Row],[Team]],Team_Key[Abbreviation],0)),PL_Table[TEAM],0))</f>
        <v>6</v>
      </c>
      <c r="L22" s="1" t="str">
        <f>INDEX(Team_Key[Fixture],MATCH(Table98[[#This Row],[Team]],Team_Key[Abbreviation],0))</f>
        <v>SUN</v>
      </c>
      <c r="M22" s="1" t="str">
        <f ca="1">IFERROR(INDEX(Results_Matrix[],MATCH(Table98[[#This Row],[Team]],Results_Matrix[Teams],0),MATCH(LEFT(Table98[[#This Row],[F1]],3),Results_Matrix[#Headers],0)),"")</f>
        <v>SUN(A) 2-2</v>
      </c>
    </row>
    <row r="23" spans="1:13" x14ac:dyDescent="0.45">
      <c r="A23" t="s">
        <v>562</v>
      </c>
      <c r="B23" s="1" t="str">
        <f>INDEX(FPL_Misc_Extract[Position],MATCH(Table98[[#This Row],[Player]],FPL_Misc_Extract[Player],0))</f>
        <v>DEF</v>
      </c>
      <c r="C23" s="1" t="str">
        <f>INDEX(Team_Key[Abbreviation],MATCH(INDEX(FPL_Misc_Extract[Team Name],MATCH(Table98[[#This Row],[Player]],FPL_Misc_Extract[Player],0)),Team_Key[Full Name],0))</f>
        <v>SWA</v>
      </c>
      <c r="D23" s="1">
        <f>INDEX(FPL_Misc_Extract[PPG],MATCH(Table98[[#This Row],[Player]],FPL_Misc_Extract[Player],0))</f>
        <v>2.2000000000000002</v>
      </c>
      <c r="E23" s="18">
        <f>INDEX(FPL_Misc_Extract[Form],MATCH(Table98[[#This Row],[Player]],FPL_Misc_Extract[Player],0))</f>
        <v>0.1</v>
      </c>
      <c r="F23" s="22">
        <f ca="1">IF(MID(Table98[[#This Row],[F1 PR]],8,1)&gt;MID(Table98[[#This Row],[F1 PR]],10,1)=TRUE,1,0)</f>
        <v>0</v>
      </c>
      <c r="G23" s="22">
        <f ca="1">IF(MID(Table98[[#This Row],[F1 PR]],8,1)&lt;MID(Table98[[#This Row],[F1 PR]],10,1),1,0)</f>
        <v>0</v>
      </c>
      <c r="H2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3" s="18">
        <f>Table98[[#This Row],[Opp Pos]]-Table98[[#This Row],[Current Pos]]</f>
        <v>-14</v>
      </c>
      <c r="J23" s="18" t="str">
        <f>INDEX(PL_Table[POS],MATCH(INDEX(Team_Key[Full Name],MATCH(LEFT(Table98[[#This Row],[F1]],3),Team_Key[Abbreviation],0)),PL_Table[TEAM],0))</f>
        <v>2</v>
      </c>
      <c r="K23" s="18" t="str">
        <f>INDEX(PL_Table[POS],MATCH(INDEX(Team_Key[Full Name],MATCH(Table98[[#This Row],[Team]],Team_Key[Abbreviation],0)),PL_Table[TEAM],0))</f>
        <v>16</v>
      </c>
      <c r="L23" s="1" t="str">
        <f>INDEX(Team_Key[Fixture],MATCH(Table98[[#This Row],[Team]],Team_Key[Abbreviation],0))</f>
        <v>TOT</v>
      </c>
      <c r="M23" s="1" t="str">
        <f ca="1">IFERROR(INDEX(Results_Matrix[],MATCH(Table98[[#This Row],[Team]],Results_Matrix[Teams],0),MATCH(LEFT(Table98[[#This Row],[F1]],3),Results_Matrix[#Headers],0)),"")</f>
        <v>TOT(H) 2-2</v>
      </c>
    </row>
    <row r="24" spans="1:13" x14ac:dyDescent="0.45">
      <c r="A24" t="s">
        <v>536</v>
      </c>
      <c r="B24" s="1" t="str">
        <f>INDEX(FPL_Misc_Extract[Position],MATCH(Table98[[#This Row],[Player]],FPL_Misc_Extract[Player],0))</f>
        <v>DEF</v>
      </c>
      <c r="C24" s="1" t="str">
        <f>INDEX(Team_Key[Abbreviation],MATCH(INDEX(FPL_Misc_Extract[Team Name],MATCH(Table98[[#This Row],[Player]],FPL_Misc_Extract[Player],0)),Team_Key[Full Name],0))</f>
        <v>AVL</v>
      </c>
      <c r="D24" s="1">
        <f>INDEX(FPL_Misc_Extract[PPG],MATCH(Table98[[#This Row],[Player]],FPL_Misc_Extract[Player],0))</f>
        <v>3.2</v>
      </c>
      <c r="E24" s="18">
        <f>INDEX(FPL_Misc_Extract[Form],MATCH(Table98[[#This Row],[Player]],FPL_Misc_Extract[Player],0))</f>
        <v>0</v>
      </c>
      <c r="F24" s="22">
        <f ca="1">IF(MID(Table98[[#This Row],[F1 PR]],8,1)&gt;MID(Table98[[#This Row],[F1 PR]],10,1)=TRUE,1,0)</f>
        <v>0</v>
      </c>
      <c r="G24" s="22">
        <f ca="1">IF(MID(Table98[[#This Row],[F1 PR]],8,1)&lt;MID(Table98[[#This Row],[F1 PR]],10,1),1,0)</f>
        <v>1</v>
      </c>
      <c r="H2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4" s="18">
        <f>Table98[[#This Row],[Opp Pos]]-Table98[[#This Row],[Current Pos]]</f>
        <v>-13</v>
      </c>
      <c r="J24" s="18" t="str">
        <f>INDEX(PL_Table[POS],MATCH(INDEX(Team_Key[Full Name],MATCH(LEFT(Table98[[#This Row],[F1]],3),Team_Key[Abbreviation],0)),PL_Table[TEAM],0))</f>
        <v>7</v>
      </c>
      <c r="K24" s="18" t="str">
        <f>INDEX(PL_Table[POS],MATCH(INDEX(Team_Key[Full Name],MATCH(Table98[[#This Row],[Team]],Team_Key[Abbreviation],0)),PL_Table[TEAM],0))</f>
        <v>20</v>
      </c>
      <c r="L24" s="1" t="str">
        <f>INDEX(Team_Key[Fixture],MATCH(Table98[[#This Row],[Team]],Team_Key[Abbreviation],0))</f>
        <v>STK</v>
      </c>
      <c r="M24" s="1" t="str">
        <f ca="1">IFERROR(INDEX(Results_Matrix[],MATCH(Table98[[#This Row],[Team]],Results_Matrix[Teams],0),MATCH(LEFT(Table98[[#This Row],[F1]],3),Results_Matrix[#Headers],0)),"")</f>
        <v>STK(H) 0-1</v>
      </c>
    </row>
    <row r="25" spans="1:13" x14ac:dyDescent="0.45">
      <c r="A25" t="s">
        <v>118</v>
      </c>
      <c r="B25" s="1" t="str">
        <f>INDEX(FPL_Misc_Extract[Position],MATCH(Table98[[#This Row],[Player]],FPL_Misc_Extract[Player],0))</f>
        <v>GK</v>
      </c>
      <c r="C25" s="1" t="str">
        <f>INDEX(Team_Key[Abbreviation],MATCH(INDEX(FPL_Misc_Extract[Team Name],MATCH(Table98[[#This Row],[Player]],FPL_Misc_Extract[Player],0)),Team_Key[Full Name],0))</f>
        <v>CHE</v>
      </c>
      <c r="D25" s="1">
        <f>INDEX(FPL_Misc_Extract[PPG],MATCH(Table98[[#This Row],[Player]],FPL_Misc_Extract[Player],0))</f>
        <v>0</v>
      </c>
      <c r="E25" s="18">
        <f>INDEX(FPL_Misc_Extract[Form],MATCH(Table98[[#This Row],[Player]],FPL_Misc_Extract[Player],0))</f>
        <v>0</v>
      </c>
      <c r="F25" s="22">
        <f ca="1">IF(MID(Table98[[#This Row],[F1 PR]],8,1)&gt;MID(Table98[[#This Row],[F1 PR]],10,1)=TRUE,1,0)</f>
        <v>0</v>
      </c>
      <c r="G25" s="22">
        <f ca="1">IF(MID(Table98[[#This Row],[F1 PR]],8,1)&lt;MID(Table98[[#This Row],[F1 PR]],10,1),1,0)</f>
        <v>1</v>
      </c>
      <c r="H2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5" s="18">
        <f>Table98[[#This Row],[Opp Pos]]-Table98[[#This Row],[Current Pos]]</f>
        <v>-1</v>
      </c>
      <c r="J25" s="18" t="str">
        <f>INDEX(PL_Table[POS],MATCH(INDEX(Team_Key[Full Name],MATCH(LEFT(Table98[[#This Row],[F1]],3),Team_Key[Abbreviation],0)),PL_Table[TEAM],0))</f>
        <v>9</v>
      </c>
      <c r="K25" s="18" t="str">
        <f>INDEX(PL_Table[POS],MATCH(INDEX(Team_Key[Full Name],MATCH(Table98[[#This Row],[Team]],Team_Key[Abbreviation],0)),PL_Table[TEAM],0))</f>
        <v>10</v>
      </c>
      <c r="L25" s="1" t="str">
        <f>INDEX(Team_Key[Fixture],MATCH(Table98[[#This Row],[Team]],Team_Key[Abbreviation],0))</f>
        <v>SOU</v>
      </c>
      <c r="M25" s="1" t="str">
        <f ca="1">IFERROR(INDEX(Results_Matrix[],MATCH(Table98[[#This Row],[Team]],Results_Matrix[Teams],0),MATCH(LEFT(Table98[[#This Row],[F1]],3),Results_Matrix[#Headers],0)),"")</f>
        <v>SOU(H) 1-3</v>
      </c>
    </row>
    <row r="26" spans="1:13" x14ac:dyDescent="0.45">
      <c r="A26" t="s">
        <v>412</v>
      </c>
      <c r="B26" s="1" t="str">
        <f>INDEX(FPL_Misc_Extract[Position],MATCH(Table98[[#This Row],[Player]],FPL_Misc_Extract[Player],0))</f>
        <v>MID</v>
      </c>
      <c r="C26" s="1" t="str">
        <f>INDEX(Team_Key[Abbreviation],MATCH(INDEX(FPL_Misc_Extract[Team Name],MATCH(Table98[[#This Row],[Player]],FPL_Misc_Extract[Player],0)),Team_Key[Full Name],0))</f>
        <v>NEW</v>
      </c>
      <c r="D26" s="1">
        <f>INDEX(FPL_Misc_Extract[PPG],MATCH(Table98[[#This Row],[Player]],FPL_Misc_Extract[Player],0))</f>
        <v>0</v>
      </c>
      <c r="E26" s="18">
        <f>INDEX(FPL_Misc_Extract[Form],MATCH(Table98[[#This Row],[Player]],FPL_Misc_Extract[Player],0))</f>
        <v>0</v>
      </c>
      <c r="F26" s="22">
        <f>IF(MID(Table98[[#This Row],[F1 PR]],8,1)&gt;MID(Table98[[#This Row],[F1 PR]],10,1)=TRUE,1,0)</f>
        <v>0</v>
      </c>
      <c r="G26" s="22">
        <f>IF(MID(Table98[[#This Row],[F1 PR]],8,1)&lt;MID(Table98[[#This Row],[F1 PR]],10,1),1,0)</f>
        <v>0</v>
      </c>
      <c r="H2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6" s="18" t="e">
        <f>Table98[[#This Row],[Opp Pos]]-Table98[[#This Row],[Current Pos]]</f>
        <v>#N/A</v>
      </c>
      <c r="J26" s="18" t="e">
        <f>INDEX(PL_Table[POS],MATCH(INDEX(Team_Key[Full Name],MATCH(LEFT(Table98[[#This Row],[F1]],3),Team_Key[Abbreviation],0)),PL_Table[TEAM],0))</f>
        <v>#N/A</v>
      </c>
      <c r="K26" s="18" t="str">
        <f>INDEX(PL_Table[POS],MATCH(INDEX(Team_Key[Full Name],MATCH(Table98[[#This Row],[Team]],Team_Key[Abbreviation],0)),PL_Table[TEAM],0))</f>
        <v>19</v>
      </c>
      <c r="L26" s="1">
        <f>INDEX(Team_Key[Fixture],MATCH(Table98[[#This Row],[Team]],Team_Key[Abbreviation],0))</f>
        <v>0</v>
      </c>
      <c r="M26" s="1" t="str">
        <f>IFERROR(INDEX(Results_Matrix[],MATCH(Table98[[#This Row],[Team]],Results_Matrix[Teams],0),MATCH(LEFT(Table98[[#This Row],[F1]],3),Results_Matrix[#Headers],0)),"")</f>
        <v/>
      </c>
    </row>
    <row r="27" spans="1:13" x14ac:dyDescent="0.45">
      <c r="A27" t="s">
        <v>162</v>
      </c>
      <c r="B27" s="1" t="str">
        <f>INDEX(FPL_Misc_Extract[Position],MATCH(Table98[[#This Row],[Player]],FPL_Misc_Extract[Player],0))</f>
        <v>MID</v>
      </c>
      <c r="C27" s="1" t="str">
        <f>INDEX(Team_Key[Abbreviation],MATCH(INDEX(FPL_Misc_Extract[Team Name],MATCH(Table98[[#This Row],[Player]],FPL_Misc_Extract[Player],0)),Team_Key[Full Name],0))</f>
        <v>NOR</v>
      </c>
      <c r="D27" s="1">
        <f>INDEX(FPL_Misc_Extract[PPG],MATCH(Table98[[#This Row],[Player]],FPL_Misc_Extract[Player],0))</f>
        <v>0</v>
      </c>
      <c r="E27" s="18">
        <f>INDEX(FPL_Misc_Extract[Form],MATCH(Table98[[#This Row],[Player]],FPL_Misc_Extract[Player],0))</f>
        <v>0</v>
      </c>
      <c r="F27" s="22">
        <f ca="1">IF(MID(Table98[[#This Row],[F1 PR]],8,1)&gt;MID(Table98[[#This Row],[F1 PR]],10,1)=TRUE,1,0)</f>
        <v>0</v>
      </c>
      <c r="G27" s="22">
        <f ca="1">IF(MID(Table98[[#This Row],[F1 PR]],8,1)&lt;MID(Table98[[#This Row],[F1 PR]],10,1),1,0)</f>
        <v>1</v>
      </c>
      <c r="H2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7" s="18">
        <f>Table98[[#This Row],[Opp Pos]]-Table98[[#This Row],[Current Pos]]</f>
        <v>-17</v>
      </c>
      <c r="J27" s="18" t="str">
        <f>INDEX(PL_Table[POS],MATCH(INDEX(Team_Key[Full Name],MATCH(LEFT(Table98[[#This Row],[F1]],3),Team_Key[Abbreviation],0)),PL_Table[TEAM],0))</f>
        <v>1</v>
      </c>
      <c r="K27" s="18" t="str">
        <f>INDEX(PL_Table[POS],MATCH(INDEX(Team_Key[Full Name],MATCH(Table98[[#This Row],[Team]],Team_Key[Abbreviation],0)),PL_Table[TEAM],0))</f>
        <v>18</v>
      </c>
      <c r="L27" s="1" t="str">
        <f>INDEX(Team_Key[Fixture],MATCH(Table98[[#This Row],[Team]],Team_Key[Abbreviation],0))</f>
        <v>LEI</v>
      </c>
      <c r="M27" s="1" t="str">
        <f ca="1">IFERROR(INDEX(Results_Matrix[],MATCH(Table98[[#This Row],[Team]],Results_Matrix[Teams],0),MATCH(LEFT(Table98[[#This Row],[F1]],3),Results_Matrix[#Headers],0)),"")</f>
        <v>LEI(H) 1-2</v>
      </c>
    </row>
    <row r="28" spans="1:13" x14ac:dyDescent="0.45">
      <c r="A28" t="s">
        <v>289</v>
      </c>
      <c r="B28" s="1" t="str">
        <f>INDEX(FPL_Misc_Extract[Position],MATCH(Table98[[#This Row],[Player]],FPL_Misc_Extract[Player],0))</f>
        <v>DEF</v>
      </c>
      <c r="C28" s="1" t="str">
        <f>INDEX(Team_Key[Abbreviation],MATCH(INDEX(FPL_Misc_Extract[Team Name],MATCH(Table98[[#This Row],[Player]],FPL_Misc_Extract[Player],0)),Team_Key[Full Name],0))</f>
        <v>WAT</v>
      </c>
      <c r="D28" s="1">
        <f>INDEX(FPL_Misc_Extract[PPG],MATCH(Table98[[#This Row],[Player]],FPL_Misc_Extract[Player],0))</f>
        <v>0</v>
      </c>
      <c r="E28" s="18">
        <f>INDEX(FPL_Misc_Extract[Form],MATCH(Table98[[#This Row],[Player]],FPL_Misc_Extract[Player],0))</f>
        <v>0</v>
      </c>
      <c r="F28" s="22">
        <f ca="1">IF(MID(Table98[[#This Row],[F1 PR]],8,1)&gt;MID(Table98[[#This Row],[F1 PR]],10,1)=TRUE,1,0)</f>
        <v>0</v>
      </c>
      <c r="G28" s="22">
        <f ca="1">IF(MID(Table98[[#This Row],[F1 PR]],8,1)&lt;MID(Table98[[#This Row],[F1 PR]],10,1),1,0)</f>
        <v>0</v>
      </c>
      <c r="H2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8" s="18">
        <f>Table98[[#This Row],[Opp Pos]]-Table98[[#This Row],[Current Pos]]</f>
        <v>3</v>
      </c>
      <c r="J28" s="18" t="str">
        <f>INDEX(PL_Table[POS],MATCH(INDEX(Team_Key[Full Name],MATCH(LEFT(Table98[[#This Row],[F1]],3),Team_Key[Abbreviation],0)),PL_Table[TEAM],0))</f>
        <v>15</v>
      </c>
      <c r="K28" s="18" t="str">
        <f>INDEX(PL_Table[POS],MATCH(INDEX(Team_Key[Full Name],MATCH(Table98[[#This Row],[Team]],Team_Key[Abbreviation],0)),PL_Table[TEAM],0))</f>
        <v>12</v>
      </c>
      <c r="L28" s="1" t="str">
        <f>INDEX(Team_Key[Fixture],MATCH(Table98[[#This Row],[Team]],Team_Key[Abbreviation],0))</f>
        <v>BOU</v>
      </c>
      <c r="M28" s="1" t="str">
        <f ca="1">IFERROR(INDEX(Results_Matrix[],MATCH(Table98[[#This Row],[Team]],Results_Matrix[Teams],0),MATCH(LEFT(Table98[[#This Row],[F1]],3),Results_Matrix[#Headers],0)),"")</f>
        <v>BOU(A) 1-1</v>
      </c>
    </row>
    <row r="29" spans="1:13" x14ac:dyDescent="0.45">
      <c r="A29" t="s">
        <v>554</v>
      </c>
      <c r="B29" s="1" t="str">
        <f>INDEX(FPL_Misc_Extract[Position],MATCH(Table98[[#This Row],[Player]],FPL_Misc_Extract[Player],0))</f>
        <v>FWD</v>
      </c>
      <c r="C29" s="1" t="str">
        <f>INDEX(Team_Key[Abbreviation],MATCH(INDEX(FPL_Misc_Extract[Team Name],MATCH(Table98[[#This Row],[Player]],FPL_Misc_Extract[Player],0)),Team_Key[Full Name],0))</f>
        <v>WBA</v>
      </c>
      <c r="D29" s="1">
        <f>INDEX(FPL_Misc_Extract[PPG],MATCH(Table98[[#This Row],[Player]],FPL_Misc_Extract[Player],0))</f>
        <v>1.4</v>
      </c>
      <c r="E29" s="18">
        <f>INDEX(FPL_Misc_Extract[Form],MATCH(Table98[[#This Row],[Player]],FPL_Misc_Extract[Player],0))</f>
        <v>0.2</v>
      </c>
      <c r="F29" s="22">
        <f ca="1">IF(MID(Table98[[#This Row],[F1 PR]],8,1)&gt;MID(Table98[[#This Row],[F1 PR]],10,1)=TRUE,1,0)</f>
        <v>0</v>
      </c>
      <c r="G29" s="22">
        <f ca="1">IF(MID(Table98[[#This Row],[F1 PR]],8,1)&lt;MID(Table98[[#This Row],[F1 PR]],10,1),1,0)</f>
        <v>1</v>
      </c>
      <c r="H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9" s="18">
        <f>Table98[[#This Row],[Opp Pos]]-Table98[[#This Row],[Current Pos]]</f>
        <v>1</v>
      </c>
      <c r="J29" s="18" t="str">
        <f>INDEX(PL_Table[POS],MATCH(INDEX(Team_Key[Full Name],MATCH(LEFT(Table98[[#This Row],[F1]],3),Team_Key[Abbreviation],0)),PL_Table[TEAM],0))</f>
        <v>14</v>
      </c>
      <c r="K29" s="18" t="str">
        <f>INDEX(PL_Table[POS],MATCH(INDEX(Team_Key[Full Name],MATCH(Table98[[#This Row],[Team]],Team_Key[Abbreviation],0)),PL_Table[TEAM],0))</f>
        <v>13</v>
      </c>
      <c r="L29" s="1" t="str">
        <f>INDEX(Team_Key[Fixture],MATCH(Table98[[#This Row],[Team]],Team_Key[Abbreviation],0))</f>
        <v>CRY</v>
      </c>
      <c r="M29" s="1" t="str">
        <f ca="1">IFERROR(INDEX(Results_Matrix[],MATCH(Table98[[#This Row],[Team]],Results_Matrix[Teams],0),MATCH(LEFT(Table98[[#This Row],[F1]],3),Results_Matrix[#Headers],0)),"")</f>
        <v>CRY(A) 0-2</v>
      </c>
    </row>
    <row r="30" spans="1:13" x14ac:dyDescent="0.45">
      <c r="A30" t="s">
        <v>637</v>
      </c>
      <c r="B30" s="1" t="str">
        <f>INDEX(FPL_Misc_Extract[Position],MATCH(Table98[[#This Row],[Player]],FPL_Misc_Extract[Player],0))</f>
        <v>MID</v>
      </c>
      <c r="C30" s="1" t="str">
        <f>INDEX(Team_Key[Abbreviation],MATCH(INDEX(FPL_Misc_Extract[Team Name],MATCH(Table98[[#This Row],[Player]],FPL_Misc_Extract[Player],0)),Team_Key[Full Name],0))</f>
        <v>NEW</v>
      </c>
      <c r="D30" s="1">
        <f>INDEX(FPL_Misc_Extract[PPG],MATCH(Table98[[#This Row],[Player]],FPL_Misc_Extract[Player],0))</f>
        <v>1.9</v>
      </c>
      <c r="E30" s="18">
        <f>INDEX(FPL_Misc_Extract[Form],MATCH(Table98[[#This Row],[Player]],FPL_Misc_Extract[Player],0))</f>
        <v>0</v>
      </c>
      <c r="F30" s="22">
        <f>IF(MID(Table98[[#This Row],[F1 PR]],8,1)&gt;MID(Table98[[#This Row],[F1 PR]],10,1)=TRUE,1,0)</f>
        <v>0</v>
      </c>
      <c r="G30" s="22">
        <f>IF(MID(Table98[[#This Row],[F1 PR]],8,1)&lt;MID(Table98[[#This Row],[F1 PR]],10,1),1,0)</f>
        <v>0</v>
      </c>
      <c r="H3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0" s="18" t="e">
        <f>Table98[[#This Row],[Opp Pos]]-Table98[[#This Row],[Current Pos]]</f>
        <v>#N/A</v>
      </c>
      <c r="J30" s="18" t="e">
        <f>INDEX(PL_Table[POS],MATCH(INDEX(Team_Key[Full Name],MATCH(LEFT(Table98[[#This Row],[F1]],3),Team_Key[Abbreviation],0)),PL_Table[TEAM],0))</f>
        <v>#N/A</v>
      </c>
      <c r="K30" s="18" t="str">
        <f>INDEX(PL_Table[POS],MATCH(INDEX(Team_Key[Full Name],MATCH(Table98[[#This Row],[Team]],Team_Key[Abbreviation],0)),PL_Table[TEAM],0))</f>
        <v>19</v>
      </c>
      <c r="L30" s="1">
        <f>INDEX(Team_Key[Fixture],MATCH(Table98[[#This Row],[Team]],Team_Key[Abbreviation],0))</f>
        <v>0</v>
      </c>
      <c r="M30" s="1" t="str">
        <f>IFERROR(INDEX(Results_Matrix[],MATCH(Table98[[#This Row],[Team]],Results_Matrix[Teams],0),MATCH(LEFT(Table98[[#This Row],[F1]],3),Results_Matrix[#Headers],0)),"")</f>
        <v/>
      </c>
    </row>
    <row r="31" spans="1:13" x14ac:dyDescent="0.45">
      <c r="A31" t="s">
        <v>605</v>
      </c>
      <c r="B31" s="1" t="str">
        <f>INDEX(FPL_Misc_Extract[Position],MATCH(Table98[[#This Row],[Player]],FPL_Misc_Extract[Player],0))</f>
        <v>MID</v>
      </c>
      <c r="C31" s="1" t="str">
        <f>INDEX(Team_Key[Abbreviation],MATCH(INDEX(FPL_Misc_Extract[Team Name],MATCH(Table98[[#This Row],[Player]],FPL_Misc_Extract[Player],0)),Team_Key[Full Name],0))</f>
        <v>WHU</v>
      </c>
      <c r="D31" s="1">
        <f>INDEX(FPL_Misc_Extract[PPG],MATCH(Table98[[#This Row],[Player]],FPL_Misc_Extract[Player],0))</f>
        <v>5.4</v>
      </c>
      <c r="E31" s="18">
        <f>INDEX(FPL_Misc_Extract[Form],MATCH(Table98[[#This Row],[Player]],FPL_Misc_Extract[Player],0))</f>
        <v>1</v>
      </c>
      <c r="F31" s="22">
        <f ca="1">IF(MID(Table98[[#This Row],[F1 PR]],8,1)&gt;MID(Table98[[#This Row],[F1 PR]],10,1)=TRUE,1,0)</f>
        <v>0</v>
      </c>
      <c r="G31" s="22">
        <f ca="1">IF(MID(Table98[[#This Row],[F1 PR]],8,1)&lt;MID(Table98[[#This Row],[F1 PR]],10,1),1,0)</f>
        <v>0</v>
      </c>
      <c r="H3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1" s="18">
        <f>Table98[[#This Row],[Opp Pos]]-Table98[[#This Row],[Current Pos]]</f>
        <v>11</v>
      </c>
      <c r="J31" s="18" t="str">
        <f>INDEX(PL_Table[POS],MATCH(INDEX(Team_Key[Full Name],MATCH(LEFT(Table98[[#This Row],[F1]],3),Team_Key[Abbreviation],0)),PL_Table[TEAM],0))</f>
        <v>17</v>
      </c>
      <c r="K31" s="18" t="str">
        <f>INDEX(PL_Table[POS],MATCH(INDEX(Team_Key[Full Name],MATCH(Table98[[#This Row],[Team]],Team_Key[Abbreviation],0)),PL_Table[TEAM],0))</f>
        <v>6</v>
      </c>
      <c r="L31" s="1" t="str">
        <f>INDEX(Team_Key[Fixture],MATCH(Table98[[#This Row],[Team]],Team_Key[Abbreviation],0))</f>
        <v>SUN</v>
      </c>
      <c r="M31" s="1" t="str">
        <f ca="1">IFERROR(INDEX(Results_Matrix[],MATCH(Table98[[#This Row],[Team]],Results_Matrix[Teams],0),MATCH(LEFT(Table98[[#This Row],[F1]],3),Results_Matrix[#Headers],0)),"")</f>
        <v>SUN(A) 2-2</v>
      </c>
    </row>
    <row r="32" spans="1:13" x14ac:dyDescent="0.45">
      <c r="A32" t="s">
        <v>573</v>
      </c>
      <c r="B32" s="1" t="str">
        <f>INDEX(FPL_Misc_Extract[Position],MATCH(Table98[[#This Row],[Player]],FPL_Misc_Extract[Player],0))</f>
        <v>MID</v>
      </c>
      <c r="C32" s="1" t="str">
        <f>INDEX(Team_Key[Abbreviation],MATCH(INDEX(FPL_Misc_Extract[Team Name],MATCH(Table98[[#This Row],[Player]],FPL_Misc_Extract[Player],0)),Team_Key[Full Name],0))</f>
        <v>WAT</v>
      </c>
      <c r="D32" s="1">
        <f>INDEX(FPL_Misc_Extract[PPG],MATCH(Table98[[#This Row],[Player]],FPL_Misc_Extract[Player],0))</f>
        <v>2.1</v>
      </c>
      <c r="E32" s="18">
        <f>INDEX(FPL_Misc_Extract[Form],MATCH(Table98[[#This Row],[Player]],FPL_Misc_Extract[Player],0))</f>
        <v>0</v>
      </c>
      <c r="F32" s="22">
        <f ca="1">IF(MID(Table98[[#This Row],[F1 PR]],8,1)&gt;MID(Table98[[#This Row],[F1 PR]],10,1)=TRUE,1,0)</f>
        <v>0</v>
      </c>
      <c r="G32" s="22">
        <f ca="1">IF(MID(Table98[[#This Row],[F1 PR]],8,1)&lt;MID(Table98[[#This Row],[F1 PR]],10,1),1,0)</f>
        <v>0</v>
      </c>
      <c r="H3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32" s="18">
        <f>Table98[[#This Row],[Opp Pos]]-Table98[[#This Row],[Current Pos]]</f>
        <v>3</v>
      </c>
      <c r="J32" s="18" t="str">
        <f>INDEX(PL_Table[POS],MATCH(INDEX(Team_Key[Full Name],MATCH(LEFT(Table98[[#This Row],[F1]],3),Team_Key[Abbreviation],0)),PL_Table[TEAM],0))</f>
        <v>15</v>
      </c>
      <c r="K32" s="18" t="str">
        <f>INDEX(PL_Table[POS],MATCH(INDEX(Team_Key[Full Name],MATCH(Table98[[#This Row],[Team]],Team_Key[Abbreviation],0)),PL_Table[TEAM],0))</f>
        <v>12</v>
      </c>
      <c r="L32" s="1" t="str">
        <f>INDEX(Team_Key[Fixture],MATCH(Table98[[#This Row],[Team]],Team_Key[Abbreviation],0))</f>
        <v>BOU</v>
      </c>
      <c r="M32" s="1" t="str">
        <f ca="1">IFERROR(INDEX(Results_Matrix[],MATCH(Table98[[#This Row],[Team]],Results_Matrix[Teams],0),MATCH(LEFT(Table98[[#This Row],[F1]],3),Results_Matrix[#Headers],0)),"")</f>
        <v>BOU(A) 1-1</v>
      </c>
    </row>
    <row r="33" spans="1:13" x14ac:dyDescent="0.45">
      <c r="A33" t="s">
        <v>149</v>
      </c>
      <c r="B33" s="1" t="str">
        <f>INDEX(FPL_Misc_Extract[Position],MATCH(Table98[[#This Row],[Player]],FPL_Misc_Extract[Player],0))</f>
        <v>GK</v>
      </c>
      <c r="C33" s="1" t="str">
        <f>INDEX(Team_Key[Abbreviation],MATCH(INDEX(FPL_Misc_Extract[Team Name],MATCH(Table98[[#This Row],[Player]],FPL_Misc_Extract[Player],0)),Team_Key[Full Name],0))</f>
        <v>WAT</v>
      </c>
      <c r="D33" s="1">
        <f>INDEX(FPL_Misc_Extract[PPG],MATCH(Table98[[#This Row],[Player]],FPL_Misc_Extract[Player],0))</f>
        <v>1</v>
      </c>
      <c r="E33" s="18">
        <f>INDEX(FPL_Misc_Extract[Form],MATCH(Table98[[#This Row],[Player]],FPL_Misc_Extract[Player],0))</f>
        <v>0</v>
      </c>
      <c r="F33" s="22">
        <f ca="1">IF(MID(Table98[[#This Row],[F1 PR]],8,1)&gt;MID(Table98[[#This Row],[F1 PR]],10,1)=TRUE,1,0)</f>
        <v>0</v>
      </c>
      <c r="G33" s="22">
        <f ca="1">IF(MID(Table98[[#This Row],[F1 PR]],8,1)&lt;MID(Table98[[#This Row],[F1 PR]],10,1),1,0)</f>
        <v>0</v>
      </c>
      <c r="H3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3" s="18">
        <f>Table98[[#This Row],[Opp Pos]]-Table98[[#This Row],[Current Pos]]</f>
        <v>3</v>
      </c>
      <c r="J33" s="18" t="str">
        <f>INDEX(PL_Table[POS],MATCH(INDEX(Team_Key[Full Name],MATCH(LEFT(Table98[[#This Row],[F1]],3),Team_Key[Abbreviation],0)),PL_Table[TEAM],0))</f>
        <v>15</v>
      </c>
      <c r="K33" s="18" t="str">
        <f>INDEX(PL_Table[POS],MATCH(INDEX(Team_Key[Full Name],MATCH(Table98[[#This Row],[Team]],Team_Key[Abbreviation],0)),PL_Table[TEAM],0))</f>
        <v>12</v>
      </c>
      <c r="L33" s="1" t="str">
        <f>INDEX(Team_Key[Fixture],MATCH(Table98[[#This Row],[Team]],Team_Key[Abbreviation],0))</f>
        <v>BOU</v>
      </c>
      <c r="M33" s="1" t="str">
        <f ca="1">IFERROR(INDEX(Results_Matrix[],MATCH(Table98[[#This Row],[Team]],Results_Matrix[Teams],0),MATCH(LEFT(Table98[[#This Row],[F1]],3),Results_Matrix[#Headers],0)),"")</f>
        <v>BOU(A) 1-1</v>
      </c>
    </row>
    <row r="34" spans="1:13" x14ac:dyDescent="0.45">
      <c r="A34" t="s">
        <v>572</v>
      </c>
      <c r="B34" s="1" t="str">
        <f>INDEX(FPL_Misc_Extract[Position],MATCH(Table98[[#This Row],[Player]],FPL_Misc_Extract[Player],0))</f>
        <v>FWD</v>
      </c>
      <c r="C34" s="1" t="str">
        <f>INDEX(Team_Key[Abbreviation],MATCH(INDEX(FPL_Misc_Extract[Team Name],MATCH(Table98[[#This Row],[Player]],FPL_Misc_Extract[Player],0)),Team_Key[Full Name],0))</f>
        <v>NEW</v>
      </c>
      <c r="D34" s="1">
        <f>INDEX(FPL_Misc_Extract[PPG],MATCH(Table98[[#This Row],[Player]],FPL_Misc_Extract[Player],0))</f>
        <v>0</v>
      </c>
      <c r="E34" s="18">
        <f>INDEX(FPL_Misc_Extract[Form],MATCH(Table98[[#This Row],[Player]],FPL_Misc_Extract[Player],0))</f>
        <v>0</v>
      </c>
      <c r="F34" s="22">
        <f>IF(MID(Table98[[#This Row],[F1 PR]],8,1)&gt;MID(Table98[[#This Row],[F1 PR]],10,1)=TRUE,1,0)</f>
        <v>0</v>
      </c>
      <c r="G34" s="22">
        <f>IF(MID(Table98[[#This Row],[F1 PR]],8,1)&lt;MID(Table98[[#This Row],[F1 PR]],10,1),1,0)</f>
        <v>0</v>
      </c>
      <c r="H3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4" s="18" t="e">
        <f>Table98[[#This Row],[Opp Pos]]-Table98[[#This Row],[Current Pos]]</f>
        <v>#N/A</v>
      </c>
      <c r="J34" s="18" t="e">
        <f>INDEX(PL_Table[POS],MATCH(INDEX(Team_Key[Full Name],MATCH(LEFT(Table98[[#This Row],[F1]],3),Team_Key[Abbreviation],0)),PL_Table[TEAM],0))</f>
        <v>#N/A</v>
      </c>
      <c r="K34" s="18" t="str">
        <f>INDEX(PL_Table[POS],MATCH(INDEX(Team_Key[Full Name],MATCH(Table98[[#This Row],[Team]],Team_Key[Abbreviation],0)),PL_Table[TEAM],0))</f>
        <v>19</v>
      </c>
      <c r="L34" s="1">
        <f>INDEX(Team_Key[Fixture],MATCH(Table98[[#This Row],[Team]],Team_Key[Abbreviation],0))</f>
        <v>0</v>
      </c>
      <c r="M34" s="1" t="str">
        <f>IFERROR(INDEX(Results_Matrix[],MATCH(Table98[[#This Row],[Team]],Results_Matrix[Teams],0),MATCH(LEFT(Table98[[#This Row],[F1]],3),Results_Matrix[#Headers],0)),"")</f>
        <v/>
      </c>
    </row>
    <row r="35" spans="1:13" x14ac:dyDescent="0.45">
      <c r="A35" t="s">
        <v>83</v>
      </c>
      <c r="B35" s="1" t="str">
        <f>INDEX(FPL_Misc_Extract[Position],MATCH(Table98[[#This Row],[Player]],FPL_Misc_Extract[Player],0))</f>
        <v>MID</v>
      </c>
      <c r="C35" s="1" t="str">
        <f>INDEX(Team_Key[Abbreviation],MATCH(INDEX(FPL_Misc_Extract[Team Name],MATCH(Table98[[#This Row],[Player]],FPL_Misc_Extract[Player],0)),Team_Key[Full Name],0))</f>
        <v>STK</v>
      </c>
      <c r="D35" s="1">
        <f>INDEX(FPL_Misc_Extract[PPG],MATCH(Table98[[#This Row],[Player]],FPL_Misc_Extract[Player],0))</f>
        <v>5</v>
      </c>
      <c r="E35" s="18">
        <f>INDEX(FPL_Misc_Extract[Form],MATCH(Table98[[#This Row],[Player]],FPL_Misc_Extract[Player],0))</f>
        <v>0.6</v>
      </c>
      <c r="F35" s="22">
        <f ca="1">IF(MID(Table98[[#This Row],[F1 PR]],8,1)&gt;MID(Table98[[#This Row],[F1 PR]],10,1)=TRUE,1,0)</f>
        <v>1</v>
      </c>
      <c r="G35" s="22">
        <f ca="1">IF(MID(Table98[[#This Row],[F1 PR]],8,1)&lt;MID(Table98[[#This Row],[F1 PR]],10,1),1,0)</f>
        <v>0</v>
      </c>
      <c r="H3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35" s="18">
        <f>Table98[[#This Row],[Opp Pos]]-Table98[[#This Row],[Current Pos]]</f>
        <v>13</v>
      </c>
      <c r="J35" s="18" t="str">
        <f>INDEX(PL_Table[POS],MATCH(INDEX(Team_Key[Full Name],MATCH(LEFT(Table98[[#This Row],[F1]],3),Team_Key[Abbreviation],0)),PL_Table[TEAM],0))</f>
        <v>20</v>
      </c>
      <c r="K35" s="18" t="str">
        <f>INDEX(PL_Table[POS],MATCH(INDEX(Team_Key[Full Name],MATCH(Table98[[#This Row],[Team]],Team_Key[Abbreviation],0)),PL_Table[TEAM],0))</f>
        <v>7</v>
      </c>
      <c r="L35" s="1" t="str">
        <f>INDEX(Team_Key[Fixture],MATCH(Table98[[#This Row],[Team]],Team_Key[Abbreviation],0))</f>
        <v>AVL</v>
      </c>
      <c r="M35" s="1" t="str">
        <f ca="1">IFERROR(INDEX(Results_Matrix[],MATCH(Table98[[#This Row],[Team]],Results_Matrix[Teams],0),MATCH(LEFT(Table98[[#This Row],[F1]],3),Results_Matrix[#Headers],0)),"")</f>
        <v>AVL(A) 1-0</v>
      </c>
    </row>
    <row r="36" spans="1:13" x14ac:dyDescent="0.45">
      <c r="A36" t="s">
        <v>114</v>
      </c>
      <c r="B36" s="1" t="str">
        <f>INDEX(FPL_Misc_Extract[Position],MATCH(Table98[[#This Row],[Player]],FPL_Misc_Extract[Player],0))</f>
        <v>MID</v>
      </c>
      <c r="C36" s="1" t="str">
        <f>INDEX(Team_Key[Abbreviation],MATCH(INDEX(FPL_Misc_Extract[Team Name],MATCH(Table98[[#This Row],[Player]],FPL_Misc_Extract[Player],0)),Team_Key[Full Name],0))</f>
        <v>BOU</v>
      </c>
      <c r="D36" s="1">
        <f>INDEX(FPL_Misc_Extract[PPG],MATCH(Table98[[#This Row],[Player]],FPL_Misc_Extract[Player],0))</f>
        <v>2.1</v>
      </c>
      <c r="E36" s="18">
        <f>INDEX(FPL_Misc_Extract[Form],MATCH(Table98[[#This Row],[Player]],FPL_Misc_Extract[Player],0))</f>
        <v>0.4</v>
      </c>
      <c r="F36" s="22">
        <f ca="1">IF(MID(Table98[[#This Row],[F1 PR]],8,1)&gt;MID(Table98[[#This Row],[F1 PR]],10,1)=TRUE,1,0)</f>
        <v>0</v>
      </c>
      <c r="G36" s="22">
        <f ca="1">IF(MID(Table98[[#This Row],[F1 PR]],8,1)&lt;MID(Table98[[#This Row],[F1 PR]],10,1),1,0)</f>
        <v>0</v>
      </c>
      <c r="H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6" s="18">
        <f>Table98[[#This Row],[Opp Pos]]-Table98[[#This Row],[Current Pos]]</f>
        <v>-3</v>
      </c>
      <c r="J36" s="18" t="str">
        <f>INDEX(PL_Table[POS],MATCH(INDEX(Team_Key[Full Name],MATCH(LEFT(Table98[[#This Row],[F1]],3),Team_Key[Abbreviation],0)),PL_Table[TEAM],0))</f>
        <v>12</v>
      </c>
      <c r="K36" s="18" t="str">
        <f>INDEX(PL_Table[POS],MATCH(INDEX(Team_Key[Full Name],MATCH(Table98[[#This Row],[Team]],Team_Key[Abbreviation],0)),PL_Table[TEAM],0))</f>
        <v>15</v>
      </c>
      <c r="L36" s="1" t="str">
        <f>INDEX(Team_Key[Fixture],MATCH(Table98[[#This Row],[Team]],Team_Key[Abbreviation],0))</f>
        <v>WAT</v>
      </c>
      <c r="M36" s="1" t="str">
        <f ca="1">IFERROR(INDEX(Results_Matrix[],MATCH(Table98[[#This Row],[Team]],Results_Matrix[Teams],0),MATCH(LEFT(Table98[[#This Row],[F1]],3),Results_Matrix[#Headers],0)),"")</f>
        <v>WAT(H) 1-1</v>
      </c>
    </row>
    <row r="37" spans="1:13" x14ac:dyDescent="0.45">
      <c r="A37" t="s">
        <v>147</v>
      </c>
      <c r="B37" s="1" t="str">
        <f>INDEX(FPL_Misc_Extract[Position],MATCH(Table98[[#This Row],[Player]],FPL_Misc_Extract[Player],0))</f>
        <v>MID</v>
      </c>
      <c r="C37" s="1" t="str">
        <f>INDEX(Team_Key[Abbreviation],MATCH(INDEX(FPL_Misc_Extract[Team Name],MATCH(Table98[[#This Row],[Player]],FPL_Misc_Extract[Player],0)),Team_Key[Full Name],0))</f>
        <v>ARS</v>
      </c>
      <c r="D37" s="1">
        <f>INDEX(FPL_Misc_Extract[PPG],MATCH(Table98[[#This Row],[Player]],FPL_Misc_Extract[Player],0))</f>
        <v>0.8</v>
      </c>
      <c r="E37" s="18">
        <f>INDEX(FPL_Misc_Extract[Form],MATCH(Table98[[#This Row],[Player]],FPL_Misc_Extract[Player],0))</f>
        <v>0</v>
      </c>
      <c r="F37" s="22">
        <f ca="1">IF(MID(Table98[[#This Row],[F1 PR]],8,1)&gt;MID(Table98[[#This Row],[F1 PR]],10,1)=TRUE,1,0)</f>
        <v>1</v>
      </c>
      <c r="G37" s="22">
        <f ca="1">IF(MID(Table98[[#This Row],[F1 PR]],8,1)&lt;MID(Table98[[#This Row],[F1 PR]],10,1),1,0)</f>
        <v>0</v>
      </c>
      <c r="H3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7" s="18">
        <f>Table98[[#This Row],[Opp Pos]]-Table98[[#This Row],[Current Pos]]</f>
        <v>2</v>
      </c>
      <c r="J37" s="18" t="str">
        <f>INDEX(PL_Table[POS],MATCH(INDEX(Team_Key[Full Name],MATCH(LEFT(Table98[[#This Row],[F1]],3),Team_Key[Abbreviation],0)),PL_Table[TEAM],0))</f>
        <v>5</v>
      </c>
      <c r="K37" s="18" t="str">
        <f>INDEX(PL_Table[POS],MATCH(INDEX(Team_Key[Full Name],MATCH(Table98[[#This Row],[Team]],Team_Key[Abbreviation],0)),PL_Table[TEAM],0))</f>
        <v>3</v>
      </c>
      <c r="L37" s="1" t="str">
        <f>INDEX(Team_Key[Fixture],MATCH(Table98[[#This Row],[Team]],Team_Key[Abbreviation],0))</f>
        <v>MUN</v>
      </c>
      <c r="M37" s="1" t="str">
        <f ca="1">IFERROR(INDEX(Results_Matrix[],MATCH(Table98[[#This Row],[Team]],Results_Matrix[Teams],0),MATCH(LEFT(Table98[[#This Row],[F1]],3),Results_Matrix[#Headers],0)),"")</f>
        <v>MUN(H) 3-0</v>
      </c>
    </row>
    <row r="38" spans="1:13" x14ac:dyDescent="0.45">
      <c r="A38" t="s">
        <v>323</v>
      </c>
      <c r="B38" s="1" t="str">
        <f>INDEX(FPL_Misc_Extract[Position],MATCH(Table98[[#This Row],[Player]],FPL_Misc_Extract[Player],0))</f>
        <v>MID</v>
      </c>
      <c r="C38" s="1" t="str">
        <f>INDEX(Team_Key[Abbreviation],MATCH(INDEX(FPL_Misc_Extract[Team Name],MATCH(Table98[[#This Row],[Player]],FPL_Misc_Extract[Player],0)),Team_Key[Full Name],0))</f>
        <v>CHE</v>
      </c>
      <c r="D38" s="1">
        <f>INDEX(FPL_Misc_Extract[PPG],MATCH(Table98[[#This Row],[Player]],FPL_Misc_Extract[Player],0))</f>
        <v>0</v>
      </c>
      <c r="E38" s="18">
        <f>INDEX(FPL_Misc_Extract[Form],MATCH(Table98[[#This Row],[Player]],FPL_Misc_Extract[Player],0))</f>
        <v>0</v>
      </c>
      <c r="F38" s="22">
        <f ca="1">IF(MID(Table98[[#This Row],[F1 PR]],8,1)&gt;MID(Table98[[#This Row],[F1 PR]],10,1)=TRUE,1,0)</f>
        <v>0</v>
      </c>
      <c r="G38" s="22">
        <f ca="1">IF(MID(Table98[[#This Row],[F1 PR]],8,1)&lt;MID(Table98[[#This Row],[F1 PR]],10,1),1,0)</f>
        <v>1</v>
      </c>
      <c r="H3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8" s="18">
        <f>Table98[[#This Row],[Opp Pos]]-Table98[[#This Row],[Current Pos]]</f>
        <v>-1</v>
      </c>
      <c r="J38" s="18" t="str">
        <f>INDEX(PL_Table[POS],MATCH(INDEX(Team_Key[Full Name],MATCH(LEFT(Table98[[#This Row],[F1]],3),Team_Key[Abbreviation],0)),PL_Table[TEAM],0))</f>
        <v>9</v>
      </c>
      <c r="K38" s="18" t="str">
        <f>INDEX(PL_Table[POS],MATCH(INDEX(Team_Key[Full Name],MATCH(Table98[[#This Row],[Team]],Team_Key[Abbreviation],0)),PL_Table[TEAM],0))</f>
        <v>10</v>
      </c>
      <c r="L38" s="1" t="str">
        <f>INDEX(Team_Key[Fixture],MATCH(Table98[[#This Row],[Team]],Team_Key[Abbreviation],0))</f>
        <v>SOU</v>
      </c>
      <c r="M38" s="1" t="str">
        <f ca="1">IFERROR(INDEX(Results_Matrix[],MATCH(Table98[[#This Row],[Team]],Results_Matrix[Teams],0),MATCH(LEFT(Table98[[#This Row],[F1]],3),Results_Matrix[#Headers],0)),"")</f>
        <v>SOU(H) 1-3</v>
      </c>
    </row>
    <row r="39" spans="1:13" x14ac:dyDescent="0.45">
      <c r="A39" t="s">
        <v>633</v>
      </c>
      <c r="B39" s="1" t="str">
        <f>INDEX(FPL_Misc_Extract[Position],MATCH(Table98[[#This Row],[Player]],FPL_Misc_Extract[Player],0))</f>
        <v>FWD</v>
      </c>
      <c r="C39" s="1" t="str">
        <f>INDEX(Team_Key[Abbreviation],MATCH(INDEX(FPL_Misc_Extract[Team Name],MATCH(Table98[[#This Row],[Player]],FPL_Misc_Extract[Player],0)),Team_Key[Full Name],0))</f>
        <v>AVL</v>
      </c>
      <c r="D39" s="1">
        <f>INDEX(FPL_Misc_Extract[PPG],MATCH(Table98[[#This Row],[Player]],FPL_Misc_Extract[Player],0))</f>
        <v>2.8</v>
      </c>
      <c r="E39" s="18">
        <f>INDEX(FPL_Misc_Extract[Form],MATCH(Table98[[#This Row],[Player]],FPL_Misc_Extract[Player],0))</f>
        <v>0.1</v>
      </c>
      <c r="F39" s="22">
        <f ca="1">IF(MID(Table98[[#This Row],[F1 PR]],8,1)&gt;MID(Table98[[#This Row],[F1 PR]],10,1)=TRUE,1,0)</f>
        <v>0</v>
      </c>
      <c r="G39" s="22">
        <f ca="1">IF(MID(Table98[[#This Row],[F1 PR]],8,1)&lt;MID(Table98[[#This Row],[F1 PR]],10,1),1,0)</f>
        <v>1</v>
      </c>
      <c r="H3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9" s="18">
        <f>Table98[[#This Row],[Opp Pos]]-Table98[[#This Row],[Current Pos]]</f>
        <v>-13</v>
      </c>
      <c r="J39" s="18" t="str">
        <f>INDEX(PL_Table[POS],MATCH(INDEX(Team_Key[Full Name],MATCH(LEFT(Table98[[#This Row],[F1]],3),Team_Key[Abbreviation],0)),PL_Table[TEAM],0))</f>
        <v>7</v>
      </c>
      <c r="K39" s="18" t="str">
        <f>INDEX(PL_Table[POS],MATCH(INDEX(Team_Key[Full Name],MATCH(Table98[[#This Row],[Team]],Team_Key[Abbreviation],0)),PL_Table[TEAM],0))</f>
        <v>20</v>
      </c>
      <c r="L39" s="1" t="str">
        <f>INDEX(Team_Key[Fixture],MATCH(Table98[[#This Row],[Team]],Team_Key[Abbreviation],0))</f>
        <v>STK</v>
      </c>
      <c r="M39" s="1" t="str">
        <f ca="1">IFERROR(INDEX(Results_Matrix[],MATCH(Table98[[#This Row],[Team]],Results_Matrix[Teams],0),MATCH(LEFT(Table98[[#This Row],[F1]],3),Results_Matrix[#Headers],0)),"")</f>
        <v>STK(H) 0-1</v>
      </c>
    </row>
    <row r="40" spans="1:13" x14ac:dyDescent="0.45">
      <c r="A40" t="s">
        <v>381</v>
      </c>
      <c r="B40" s="1" t="str">
        <f>INDEX(FPL_Misc_Extract[Position],MATCH(Table98[[#This Row],[Player]],FPL_Misc_Extract[Player],0))</f>
        <v>FWD</v>
      </c>
      <c r="C40" s="1" t="str">
        <f>INDEX(Team_Key[Abbreviation],MATCH(INDEX(FPL_Misc_Extract[Team Name],MATCH(Table98[[#This Row],[Player]],FPL_Misc_Extract[Player],0)),Team_Key[Full Name],0))</f>
        <v>NEW</v>
      </c>
      <c r="D40" s="1">
        <f>INDEX(FPL_Misc_Extract[PPG],MATCH(Table98[[#This Row],[Player]],FPL_Misc_Extract[Player],0))</f>
        <v>3</v>
      </c>
      <c r="E40" s="18">
        <f>INDEX(FPL_Misc_Extract[Form],MATCH(Table98[[#This Row],[Player]],FPL_Misc_Extract[Player],0))</f>
        <v>0.1</v>
      </c>
      <c r="F40" s="22">
        <f>IF(MID(Table98[[#This Row],[F1 PR]],8,1)&gt;MID(Table98[[#This Row],[F1 PR]],10,1)=TRUE,1,0)</f>
        <v>0</v>
      </c>
      <c r="G40" s="22">
        <f>IF(MID(Table98[[#This Row],[F1 PR]],8,1)&lt;MID(Table98[[#This Row],[F1 PR]],10,1),1,0)</f>
        <v>0</v>
      </c>
      <c r="H4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0" s="18" t="e">
        <f>Table98[[#This Row],[Opp Pos]]-Table98[[#This Row],[Current Pos]]</f>
        <v>#N/A</v>
      </c>
      <c r="J40" s="18" t="e">
        <f>INDEX(PL_Table[POS],MATCH(INDEX(Team_Key[Full Name],MATCH(LEFT(Table98[[#This Row],[F1]],3),Team_Key[Abbreviation],0)),PL_Table[TEAM],0))</f>
        <v>#N/A</v>
      </c>
      <c r="K40" s="18" t="str">
        <f>INDEX(PL_Table[POS],MATCH(INDEX(Team_Key[Full Name],MATCH(Table98[[#This Row],[Team]],Team_Key[Abbreviation],0)),PL_Table[TEAM],0))</f>
        <v>19</v>
      </c>
      <c r="L40" s="1">
        <f>INDEX(Team_Key[Fixture],MATCH(Table98[[#This Row],[Team]],Team_Key[Abbreviation],0))</f>
        <v>0</v>
      </c>
      <c r="M40" s="1" t="str">
        <f>IFERROR(INDEX(Results_Matrix[],MATCH(Table98[[#This Row],[Team]],Results_Matrix[Teams],0),MATCH(LEFT(Table98[[#This Row],[F1]],3),Results_Matrix[#Headers],0)),"")</f>
        <v/>
      </c>
    </row>
    <row r="41" spans="1:13" x14ac:dyDescent="0.45">
      <c r="A41" t="s">
        <v>329</v>
      </c>
      <c r="B41" s="1" t="str">
        <f>INDEX(FPL_Misc_Extract[Position],MATCH(Table98[[#This Row],[Player]],FPL_Misc_Extract[Player],0))</f>
        <v>DEF</v>
      </c>
      <c r="C41" s="1" t="str">
        <f>INDEX(Team_Key[Abbreviation],MATCH(INDEX(FPL_Misc_Extract[Team Name],MATCH(Table98[[#This Row],[Player]],FPL_Misc_Extract[Player],0)),Team_Key[Full Name],0))</f>
        <v>CHE</v>
      </c>
      <c r="D41" s="1">
        <f>INDEX(FPL_Misc_Extract[PPG],MATCH(Table98[[#This Row],[Player]],FPL_Misc_Extract[Player],0))</f>
        <v>3.6</v>
      </c>
      <c r="E41" s="18">
        <f>INDEX(FPL_Misc_Extract[Form],MATCH(Table98[[#This Row],[Player]],FPL_Misc_Extract[Player],0))</f>
        <v>0.4</v>
      </c>
      <c r="F41" s="22">
        <f ca="1">IF(MID(Table98[[#This Row],[F1 PR]],8,1)&gt;MID(Table98[[#This Row],[F1 PR]],10,1)=TRUE,1,0)</f>
        <v>0</v>
      </c>
      <c r="G41" s="22">
        <f ca="1">IF(MID(Table98[[#This Row],[F1 PR]],8,1)&lt;MID(Table98[[#This Row],[F1 PR]],10,1),1,0)</f>
        <v>1</v>
      </c>
      <c r="H4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1" s="18">
        <f>Table98[[#This Row],[Opp Pos]]-Table98[[#This Row],[Current Pos]]</f>
        <v>-1</v>
      </c>
      <c r="J41" s="18" t="str">
        <f>INDEX(PL_Table[POS],MATCH(INDEX(Team_Key[Full Name],MATCH(LEFT(Table98[[#This Row],[F1]],3),Team_Key[Abbreviation],0)),PL_Table[TEAM],0))</f>
        <v>9</v>
      </c>
      <c r="K41" s="18" t="str">
        <f>INDEX(PL_Table[POS],MATCH(INDEX(Team_Key[Full Name],MATCH(Table98[[#This Row],[Team]],Team_Key[Abbreviation],0)),PL_Table[TEAM],0))</f>
        <v>10</v>
      </c>
      <c r="L41" s="1" t="str">
        <f>INDEX(Team_Key[Fixture],MATCH(Table98[[#This Row],[Team]],Team_Key[Abbreviation],0))</f>
        <v>SOU</v>
      </c>
      <c r="M41" s="1" t="str">
        <f ca="1">IFERROR(INDEX(Results_Matrix[],MATCH(Table98[[#This Row],[Team]],Results_Matrix[Teams],0),MATCH(LEFT(Table98[[#This Row],[F1]],3),Results_Matrix[#Headers],0)),"")</f>
        <v>SOU(H) 1-3</v>
      </c>
    </row>
    <row r="42" spans="1:13" x14ac:dyDescent="0.45">
      <c r="A42" t="s">
        <v>460</v>
      </c>
      <c r="B42" s="1" t="str">
        <f>INDEX(FPL_Misc_Extract[Position],MATCH(Table98[[#This Row],[Player]],FPL_Misc_Extract[Player],0))</f>
        <v>DEF</v>
      </c>
      <c r="C42" s="1" t="str">
        <f>INDEX(Team_Key[Abbreviation],MATCH(INDEX(FPL_Misc_Extract[Team Name],MATCH(Table98[[#This Row],[Player]],FPL_Misc_Extract[Player],0)),Team_Key[Full Name],0))</f>
        <v>CHE</v>
      </c>
      <c r="D42" s="1">
        <f>INDEX(FPL_Misc_Extract[PPG],MATCH(Table98[[#This Row],[Player]],FPL_Misc_Extract[Player],0))</f>
        <v>1.9</v>
      </c>
      <c r="E42" s="18">
        <f>INDEX(FPL_Misc_Extract[Form],MATCH(Table98[[#This Row],[Player]],FPL_Misc_Extract[Player],0))</f>
        <v>0.1</v>
      </c>
      <c r="F42" s="22">
        <f ca="1">IF(MID(Table98[[#This Row],[F1 PR]],8,1)&gt;MID(Table98[[#This Row],[F1 PR]],10,1)=TRUE,1,0)</f>
        <v>0</v>
      </c>
      <c r="G42" s="22">
        <f ca="1">IF(MID(Table98[[#This Row],[F1 PR]],8,1)&lt;MID(Table98[[#This Row],[F1 PR]],10,1),1,0)</f>
        <v>1</v>
      </c>
      <c r="H4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" s="18">
        <f>Table98[[#This Row],[Opp Pos]]-Table98[[#This Row],[Current Pos]]</f>
        <v>-1</v>
      </c>
      <c r="J42" s="18" t="str">
        <f>INDEX(PL_Table[POS],MATCH(INDEX(Team_Key[Full Name],MATCH(LEFT(Table98[[#This Row],[F1]],3),Team_Key[Abbreviation],0)),PL_Table[TEAM],0))</f>
        <v>9</v>
      </c>
      <c r="K42" s="18" t="str">
        <f>INDEX(PL_Table[POS],MATCH(INDEX(Team_Key[Full Name],MATCH(Table98[[#This Row],[Team]],Team_Key[Abbreviation],0)),PL_Table[TEAM],0))</f>
        <v>10</v>
      </c>
      <c r="L42" s="1" t="str">
        <f>INDEX(Team_Key[Fixture],MATCH(Table98[[#This Row],[Team]],Team_Key[Abbreviation],0))</f>
        <v>SOU</v>
      </c>
      <c r="M42" s="1" t="str">
        <f ca="1">IFERROR(INDEX(Results_Matrix[],MATCH(Table98[[#This Row],[Team]],Results_Matrix[Teams],0),MATCH(LEFT(Table98[[#This Row],[F1]],3),Results_Matrix[#Headers],0)),"")</f>
        <v>SOU(H) 1-3</v>
      </c>
    </row>
    <row r="43" spans="1:13" x14ac:dyDescent="0.45">
      <c r="A43" t="s">
        <v>128</v>
      </c>
      <c r="B43" s="1" t="str">
        <f>INDEX(FPL_Misc_Extract[Position],MATCH(Table98[[#This Row],[Player]],FPL_Misc_Extract[Player],0))</f>
        <v>DEF</v>
      </c>
      <c r="C43" s="1" t="str">
        <f>INDEX(Team_Key[Abbreviation],MATCH(INDEX(FPL_Misc_Extract[Team Name],MATCH(Table98[[#This Row],[Player]],FPL_Misc_Extract[Player],0)),Team_Key[Full Name],0))</f>
        <v>AVL</v>
      </c>
      <c r="D43" s="1">
        <f>INDEX(FPL_Misc_Extract[PPG],MATCH(Table98[[#This Row],[Player]],FPL_Misc_Extract[Player],0))</f>
        <v>2.1</v>
      </c>
      <c r="E43" s="18">
        <f>INDEX(FPL_Misc_Extract[Form],MATCH(Table98[[#This Row],[Player]],FPL_Misc_Extract[Player],0))</f>
        <v>0.5</v>
      </c>
      <c r="F43" s="22">
        <f ca="1">IF(MID(Table98[[#This Row],[F1 PR]],8,1)&gt;MID(Table98[[#This Row],[F1 PR]],10,1)=TRUE,1,0)</f>
        <v>0</v>
      </c>
      <c r="G43" s="22">
        <f ca="1">IF(MID(Table98[[#This Row],[F1 PR]],8,1)&lt;MID(Table98[[#This Row],[F1 PR]],10,1),1,0)</f>
        <v>1</v>
      </c>
      <c r="H4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" s="18">
        <f>Table98[[#This Row],[Opp Pos]]-Table98[[#This Row],[Current Pos]]</f>
        <v>-13</v>
      </c>
      <c r="J43" s="18" t="str">
        <f>INDEX(PL_Table[POS],MATCH(INDEX(Team_Key[Full Name],MATCH(LEFT(Table98[[#This Row],[F1]],3),Team_Key[Abbreviation],0)),PL_Table[TEAM],0))</f>
        <v>7</v>
      </c>
      <c r="K43" s="18" t="str">
        <f>INDEX(PL_Table[POS],MATCH(INDEX(Team_Key[Full Name],MATCH(Table98[[#This Row],[Team]],Team_Key[Abbreviation],0)),PL_Table[TEAM],0))</f>
        <v>20</v>
      </c>
      <c r="L43" s="1" t="str">
        <f>INDEX(Team_Key[Fixture],MATCH(Table98[[#This Row],[Team]],Team_Key[Abbreviation],0))</f>
        <v>STK</v>
      </c>
      <c r="M43" s="1" t="str">
        <f ca="1">IFERROR(INDEX(Results_Matrix[],MATCH(Table98[[#This Row],[Team]],Results_Matrix[Teams],0),MATCH(LEFT(Table98[[#This Row],[F1]],3),Results_Matrix[#Headers],0)),"")</f>
        <v>STK(H) 0-1</v>
      </c>
    </row>
    <row r="44" spans="1:13" x14ac:dyDescent="0.45">
      <c r="A44" t="s">
        <v>550</v>
      </c>
      <c r="B44" s="1" t="str">
        <f>INDEX(FPL_Misc_Extract[Position],MATCH(Table98[[#This Row],[Player]],FPL_Misc_Extract[Player],0))</f>
        <v>DEF</v>
      </c>
      <c r="C44" s="1" t="str">
        <f>INDEX(Team_Key[Abbreviation],MATCH(INDEX(FPL_Misc_Extract[Team Name],MATCH(Table98[[#This Row],[Player]],FPL_Misc_Extract[Player],0)),Team_Key[Full Name],0))</f>
        <v>EVE</v>
      </c>
      <c r="D44" s="1">
        <f>INDEX(FPL_Misc_Extract[PPG],MATCH(Table98[[#This Row],[Player]],FPL_Misc_Extract[Player],0))</f>
        <v>3.2</v>
      </c>
      <c r="E44" s="18">
        <f>INDEX(FPL_Misc_Extract[Form],MATCH(Table98[[#This Row],[Player]],FPL_Misc_Extract[Player],0))</f>
        <v>0.1</v>
      </c>
      <c r="F44" s="22">
        <f>IF(MID(Table98[[#This Row],[F1 PR]],8,1)&gt;MID(Table98[[#This Row],[F1 PR]],10,1)=TRUE,1,0)</f>
        <v>0</v>
      </c>
      <c r="G44" s="22">
        <f>IF(MID(Table98[[#This Row],[F1 PR]],8,1)&lt;MID(Table98[[#This Row],[F1 PR]],10,1),1,0)</f>
        <v>0</v>
      </c>
      <c r="H4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4" s="18" t="e">
        <f>Table98[[#This Row],[Opp Pos]]-Table98[[#This Row],[Current Pos]]</f>
        <v>#N/A</v>
      </c>
      <c r="J44" s="18" t="e">
        <f>INDEX(PL_Table[POS],MATCH(INDEX(Team_Key[Full Name],MATCH(LEFT(Table98[[#This Row],[F1]],3),Team_Key[Abbreviation],0)),PL_Table[TEAM],0))</f>
        <v>#N/A</v>
      </c>
      <c r="K44" s="18" t="str">
        <f>INDEX(PL_Table[POS],MATCH(INDEX(Team_Key[Full Name],MATCH(Table98[[#This Row],[Team]],Team_Key[Abbreviation],0)),PL_Table[TEAM],0))</f>
        <v>11</v>
      </c>
      <c r="L44" s="1">
        <f>INDEX(Team_Key[Fixture],MATCH(Table98[[#This Row],[Team]],Team_Key[Abbreviation],0))</f>
        <v>0</v>
      </c>
      <c r="M44" s="1" t="str">
        <f>IFERROR(INDEX(Results_Matrix[],MATCH(Table98[[#This Row],[Team]],Results_Matrix[Teams],0),MATCH(LEFT(Table98[[#This Row],[F1]],3),Results_Matrix[#Headers],0)),"")</f>
        <v/>
      </c>
    </row>
    <row r="45" spans="1:13" x14ac:dyDescent="0.45">
      <c r="A45" t="s">
        <v>52</v>
      </c>
      <c r="B45" s="1" t="str">
        <f>INDEX(FPL_Misc_Extract[Position],MATCH(Table98[[#This Row],[Player]],FPL_Misc_Extract[Player],0))</f>
        <v>DEF</v>
      </c>
      <c r="C45" s="1" t="str">
        <f>INDEX(Team_Key[Abbreviation],MATCH(INDEX(FPL_Misc_Extract[Team Name],MATCH(Table98[[#This Row],[Player]],FPL_Misc_Extract[Player],0)),Team_Key[Full Name],0))</f>
        <v>AVL</v>
      </c>
      <c r="D45" s="1">
        <f>INDEX(FPL_Misc_Extract[PPG],MATCH(Table98[[#This Row],[Player]],FPL_Misc_Extract[Player],0))</f>
        <v>0</v>
      </c>
      <c r="E45" s="18">
        <f>INDEX(FPL_Misc_Extract[Form],MATCH(Table98[[#This Row],[Player]],FPL_Misc_Extract[Player],0))</f>
        <v>0</v>
      </c>
      <c r="F45" s="22">
        <f ca="1">IF(MID(Table98[[#This Row],[F1 PR]],8,1)&gt;MID(Table98[[#This Row],[F1 PR]],10,1)=TRUE,1,0)</f>
        <v>0</v>
      </c>
      <c r="G45" s="22">
        <f ca="1">IF(MID(Table98[[#This Row],[F1 PR]],8,1)&lt;MID(Table98[[#This Row],[F1 PR]],10,1),1,0)</f>
        <v>1</v>
      </c>
      <c r="H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5" s="18">
        <f>Table98[[#This Row],[Opp Pos]]-Table98[[#This Row],[Current Pos]]</f>
        <v>-13</v>
      </c>
      <c r="J45" s="18" t="str">
        <f>INDEX(PL_Table[POS],MATCH(INDEX(Team_Key[Full Name],MATCH(LEFT(Table98[[#This Row],[F1]],3),Team_Key[Abbreviation],0)),PL_Table[TEAM],0))</f>
        <v>7</v>
      </c>
      <c r="K45" s="18" t="str">
        <f>INDEX(PL_Table[POS],MATCH(INDEX(Team_Key[Full Name],MATCH(Table98[[#This Row],[Team]],Team_Key[Abbreviation],0)),PL_Table[TEAM],0))</f>
        <v>20</v>
      </c>
      <c r="L45" s="1" t="str">
        <f>INDEX(Team_Key[Fixture],MATCH(Table98[[#This Row],[Team]],Team_Key[Abbreviation],0))</f>
        <v>STK</v>
      </c>
      <c r="M45" s="1" t="str">
        <f ca="1">IFERROR(INDEX(Results_Matrix[],MATCH(Table98[[#This Row],[Team]],Results_Matrix[Teams],0),MATCH(LEFT(Table98[[#This Row],[F1]],3),Results_Matrix[#Headers],0)),"")</f>
        <v>STK(H) 0-1</v>
      </c>
    </row>
    <row r="46" spans="1:13" x14ac:dyDescent="0.45">
      <c r="A46" t="s">
        <v>559</v>
      </c>
      <c r="B46" s="1" t="str">
        <f>INDEX(FPL_Misc_Extract[Position],MATCH(Table98[[#This Row],[Player]],FPL_Misc_Extract[Player],0))</f>
        <v>FWD</v>
      </c>
      <c r="C46" s="1" t="str">
        <f>INDEX(Team_Key[Abbreviation],MATCH(INDEX(FPL_Misc_Extract[Team Name],MATCH(Table98[[#This Row],[Player]],FPL_Misc_Extract[Player],0)),Team_Key[Full Name],0))</f>
        <v>LIV</v>
      </c>
      <c r="D46" s="1">
        <f>INDEX(FPL_Misc_Extract[PPG],MATCH(Table98[[#This Row],[Player]],FPL_Misc_Extract[Player],0))</f>
        <v>0</v>
      </c>
      <c r="E46" s="18">
        <f>INDEX(FPL_Misc_Extract[Form],MATCH(Table98[[#This Row],[Player]],FPL_Misc_Extract[Player],0))</f>
        <v>0</v>
      </c>
      <c r="F46" s="22">
        <f>IF(MID(Table98[[#This Row],[F1 PR]],8,1)&gt;MID(Table98[[#This Row],[F1 PR]],10,1)=TRUE,1,0)</f>
        <v>0</v>
      </c>
      <c r="G46" s="22">
        <f>IF(MID(Table98[[#This Row],[F1 PR]],8,1)&lt;MID(Table98[[#This Row],[F1 PR]],10,1),1,0)</f>
        <v>0</v>
      </c>
      <c r="H4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6" s="18" t="e">
        <f>Table98[[#This Row],[Opp Pos]]-Table98[[#This Row],[Current Pos]]</f>
        <v>#N/A</v>
      </c>
      <c r="J46" s="18" t="e">
        <f>INDEX(PL_Table[POS],MATCH(INDEX(Team_Key[Full Name],MATCH(LEFT(Table98[[#This Row],[F1]],3),Team_Key[Abbreviation],0)),PL_Table[TEAM],0))</f>
        <v>#N/A</v>
      </c>
      <c r="K46" s="18" t="str">
        <f>INDEX(PL_Table[POS],MATCH(INDEX(Team_Key[Full Name],MATCH(Table98[[#This Row],[Team]],Team_Key[Abbreviation],0)),PL_Table[TEAM],0))</f>
        <v>8</v>
      </c>
      <c r="L46" s="1">
        <f>INDEX(Team_Key[Fixture],MATCH(Table98[[#This Row],[Team]],Team_Key[Abbreviation],0))</f>
        <v>0</v>
      </c>
      <c r="M46" s="1" t="str">
        <f>IFERROR(INDEX(Results_Matrix[],MATCH(Table98[[#This Row],[Team]],Results_Matrix[Teams],0),MATCH(LEFT(Table98[[#This Row],[F1]],3),Results_Matrix[#Headers],0)),"")</f>
        <v/>
      </c>
    </row>
    <row r="47" spans="1:13" x14ac:dyDescent="0.45">
      <c r="A47" t="s">
        <v>564</v>
      </c>
      <c r="B47" s="1" t="str">
        <f>INDEX(FPL_Misc_Extract[Position],MATCH(Table98[[#This Row],[Player]],FPL_Misc_Extract[Player],0))</f>
        <v>FWD</v>
      </c>
      <c r="C47" s="1" t="str">
        <f>INDEX(Team_Key[Abbreviation],MATCH(INDEX(FPL_Misc_Extract[Team Name],MATCH(Table98[[#This Row],[Player]],FPL_Misc_Extract[Player],0)),Team_Key[Full Name],0))</f>
        <v>NOR</v>
      </c>
      <c r="D47" s="1">
        <f>INDEX(FPL_Misc_Extract[PPG],MATCH(Table98[[#This Row],[Player]],FPL_Misc_Extract[Player],0))</f>
        <v>1</v>
      </c>
      <c r="E47" s="18">
        <f>INDEX(FPL_Misc_Extract[Form],MATCH(Table98[[#This Row],[Player]],FPL_Misc_Extract[Player],0))</f>
        <v>0.1</v>
      </c>
      <c r="F47" s="22">
        <f ca="1">IF(MID(Table98[[#This Row],[F1 PR]],8,1)&gt;MID(Table98[[#This Row],[F1 PR]],10,1)=TRUE,1,0)</f>
        <v>0</v>
      </c>
      <c r="G47" s="22">
        <f ca="1">IF(MID(Table98[[#This Row],[F1 PR]],8,1)&lt;MID(Table98[[#This Row],[F1 PR]],10,1),1,0)</f>
        <v>1</v>
      </c>
      <c r="H4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7" s="18">
        <f>Table98[[#This Row],[Opp Pos]]-Table98[[#This Row],[Current Pos]]</f>
        <v>-17</v>
      </c>
      <c r="J47" s="18" t="str">
        <f>INDEX(PL_Table[POS],MATCH(INDEX(Team_Key[Full Name],MATCH(LEFT(Table98[[#This Row],[F1]],3),Team_Key[Abbreviation],0)),PL_Table[TEAM],0))</f>
        <v>1</v>
      </c>
      <c r="K47" s="18" t="str">
        <f>INDEX(PL_Table[POS],MATCH(INDEX(Team_Key[Full Name],MATCH(Table98[[#This Row],[Team]],Team_Key[Abbreviation],0)),PL_Table[TEAM],0))</f>
        <v>18</v>
      </c>
      <c r="L47" s="1" t="str">
        <f>INDEX(Team_Key[Fixture],MATCH(Table98[[#This Row],[Team]],Team_Key[Abbreviation],0))</f>
        <v>LEI</v>
      </c>
      <c r="M47" s="1" t="str">
        <f ca="1">IFERROR(INDEX(Results_Matrix[],MATCH(Table98[[#This Row],[Team]],Results_Matrix[Teams],0),MATCH(LEFT(Table98[[#This Row],[F1]],3),Results_Matrix[#Headers],0)),"")</f>
        <v>LEI(H) 1-2</v>
      </c>
    </row>
    <row r="48" spans="1:13" x14ac:dyDescent="0.45">
      <c r="A48" t="s">
        <v>84</v>
      </c>
      <c r="B48" s="1" t="str">
        <f>INDEX(FPL_Misc_Extract[Position],MATCH(Table98[[#This Row],[Player]],FPL_Misc_Extract[Player],0))</f>
        <v>MID</v>
      </c>
      <c r="C48" s="1" t="str">
        <f>INDEX(Team_Key[Abbreviation],MATCH(INDEX(FPL_Misc_Extract[Team Name],MATCH(Table98[[#This Row],[Player]],FPL_Misc_Extract[Player],0)),Team_Key[Full Name],0))</f>
        <v>CRY</v>
      </c>
      <c r="D48" s="1">
        <f>INDEX(FPL_Misc_Extract[PPG],MATCH(Table98[[#This Row],[Player]],FPL_Misc_Extract[Player],0))</f>
        <v>0</v>
      </c>
      <c r="E48" s="18">
        <f>INDEX(FPL_Misc_Extract[Form],MATCH(Table98[[#This Row],[Player]],FPL_Misc_Extract[Player],0))</f>
        <v>0</v>
      </c>
      <c r="F48" s="22">
        <f ca="1">IF(MID(Table98[[#This Row],[F1 PR]],8,1)&gt;MID(Table98[[#This Row],[F1 PR]],10,1)=TRUE,1,0)</f>
        <v>1</v>
      </c>
      <c r="G48" s="22">
        <f ca="1">IF(MID(Table98[[#This Row],[F1 PR]],8,1)&lt;MID(Table98[[#This Row],[F1 PR]],10,1),1,0)</f>
        <v>0</v>
      </c>
      <c r="H4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8" s="18">
        <f>Table98[[#This Row],[Opp Pos]]-Table98[[#This Row],[Current Pos]]</f>
        <v>-1</v>
      </c>
      <c r="J48" s="18" t="str">
        <f>INDEX(PL_Table[POS],MATCH(INDEX(Team_Key[Full Name],MATCH(LEFT(Table98[[#This Row],[F1]],3),Team_Key[Abbreviation],0)),PL_Table[TEAM],0))</f>
        <v>13</v>
      </c>
      <c r="K48" s="18" t="str">
        <f>INDEX(PL_Table[POS],MATCH(INDEX(Team_Key[Full Name],MATCH(Table98[[#This Row],[Team]],Team_Key[Abbreviation],0)),PL_Table[TEAM],0))</f>
        <v>14</v>
      </c>
      <c r="L48" s="1" t="str">
        <f>INDEX(Team_Key[Fixture],MATCH(Table98[[#This Row],[Team]],Team_Key[Abbreviation],0))</f>
        <v>WBA</v>
      </c>
      <c r="M48" s="1" t="str">
        <f ca="1">IFERROR(INDEX(Results_Matrix[],MATCH(Table98[[#This Row],[Team]],Results_Matrix[Teams],0),MATCH(LEFT(Table98[[#This Row],[F1]],3),Results_Matrix[#Headers],0)),"")</f>
        <v>WBA(H) 2-0</v>
      </c>
    </row>
    <row r="49" spans="1:13" x14ac:dyDescent="0.45">
      <c r="A49" t="s">
        <v>452</v>
      </c>
      <c r="B49" s="1" t="str">
        <f>INDEX(FPL_Misc_Extract[Position],MATCH(Table98[[#This Row],[Player]],FPL_Misc_Extract[Player],0))</f>
        <v>DEF</v>
      </c>
      <c r="C49" s="1" t="str">
        <f>INDEX(Team_Key[Abbreviation],MATCH(INDEX(FPL_Misc_Extract[Team Name],MATCH(Table98[[#This Row],[Player]],FPL_Misc_Extract[Player],0)),Team_Key[Full Name],0))</f>
        <v>STK</v>
      </c>
      <c r="D49" s="1">
        <f>INDEX(FPL_Misc_Extract[PPG],MATCH(Table98[[#This Row],[Player]],FPL_Misc_Extract[Player],0))</f>
        <v>2</v>
      </c>
      <c r="E49" s="18">
        <f>INDEX(FPL_Misc_Extract[Form],MATCH(Table98[[#This Row],[Player]],FPL_Misc_Extract[Player],0))</f>
        <v>0.3</v>
      </c>
      <c r="F49" s="22">
        <f ca="1">IF(MID(Table98[[#This Row],[F1 PR]],8,1)&gt;MID(Table98[[#This Row],[F1 PR]],10,1)=TRUE,1,0)</f>
        <v>1</v>
      </c>
      <c r="G49" s="22">
        <f ca="1">IF(MID(Table98[[#This Row],[F1 PR]],8,1)&lt;MID(Table98[[#This Row],[F1 PR]],10,1),1,0)</f>
        <v>0</v>
      </c>
      <c r="H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" s="18">
        <f>Table98[[#This Row],[Opp Pos]]-Table98[[#This Row],[Current Pos]]</f>
        <v>13</v>
      </c>
      <c r="J49" s="18" t="str">
        <f>INDEX(PL_Table[POS],MATCH(INDEX(Team_Key[Full Name],MATCH(LEFT(Table98[[#This Row],[F1]],3),Team_Key[Abbreviation],0)),PL_Table[TEAM],0))</f>
        <v>20</v>
      </c>
      <c r="K49" s="18" t="str">
        <f>INDEX(PL_Table[POS],MATCH(INDEX(Team_Key[Full Name],MATCH(Table98[[#This Row],[Team]],Team_Key[Abbreviation],0)),PL_Table[TEAM],0))</f>
        <v>7</v>
      </c>
      <c r="L49" s="1" t="str">
        <f>INDEX(Team_Key[Fixture],MATCH(Table98[[#This Row],[Team]],Team_Key[Abbreviation],0))</f>
        <v>AVL</v>
      </c>
      <c r="M49" s="1" t="str">
        <f ca="1">IFERROR(INDEX(Results_Matrix[],MATCH(Table98[[#This Row],[Team]],Results_Matrix[Teams],0),MATCH(LEFT(Table98[[#This Row],[F1]],3),Results_Matrix[#Headers],0)),"")</f>
        <v>AVL(A) 1-0</v>
      </c>
    </row>
    <row r="50" spans="1:13" x14ac:dyDescent="0.45">
      <c r="A50" t="s">
        <v>511</v>
      </c>
      <c r="B50" s="1" t="str">
        <f>INDEX(FPL_Misc_Extract[Position],MATCH(Table98[[#This Row],[Player]],FPL_Misc_Extract[Player],0))</f>
        <v>MID</v>
      </c>
      <c r="C50" s="1" t="str">
        <f>INDEX(Team_Key[Abbreviation],MATCH(INDEX(FPL_Misc_Extract[Team Name],MATCH(Table98[[#This Row],[Player]],FPL_Misc_Extract[Player],0)),Team_Key[Full Name],0))</f>
        <v>MCI</v>
      </c>
      <c r="D50" s="1">
        <f>INDEX(FPL_Misc_Extract[PPG],MATCH(Table98[[#This Row],[Player]],FPL_Misc_Extract[Player],0))</f>
        <v>0</v>
      </c>
      <c r="E50" s="18">
        <f>INDEX(FPL_Misc_Extract[Form],MATCH(Table98[[#This Row],[Player]],FPL_Misc_Extract[Player],0))</f>
        <v>0</v>
      </c>
      <c r="F50" s="22">
        <f>IF(MID(Table98[[#This Row],[F1 PR]],8,1)&gt;MID(Table98[[#This Row],[F1 PR]],10,1)=TRUE,1,0)</f>
        <v>0</v>
      </c>
      <c r="G50" s="22">
        <f>IF(MID(Table98[[#This Row],[F1 PR]],8,1)&lt;MID(Table98[[#This Row],[F1 PR]],10,1),1,0)</f>
        <v>0</v>
      </c>
      <c r="H5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0" s="18" t="e">
        <f>Table98[[#This Row],[Opp Pos]]-Table98[[#This Row],[Current Pos]]</f>
        <v>#N/A</v>
      </c>
      <c r="J50" s="18" t="e">
        <f>INDEX(PL_Table[POS],MATCH(INDEX(Team_Key[Full Name],MATCH(LEFT(Table98[[#This Row],[F1]],3),Team_Key[Abbreviation],0)),PL_Table[TEAM],0))</f>
        <v>#N/A</v>
      </c>
      <c r="K50" s="18" t="str">
        <f>INDEX(PL_Table[POS],MATCH(INDEX(Team_Key[Full Name],MATCH(Table98[[#This Row],[Team]],Team_Key[Abbreviation],0)),PL_Table[TEAM],0))</f>
        <v>4</v>
      </c>
      <c r="L50" s="1">
        <f>INDEX(Team_Key[Fixture],MATCH(Table98[[#This Row],[Team]],Team_Key[Abbreviation],0))</f>
        <v>0</v>
      </c>
      <c r="M50" s="1" t="str">
        <f>IFERROR(INDEX(Results_Matrix[],MATCH(Table98[[#This Row],[Team]],Results_Matrix[Teams],0),MATCH(LEFT(Table98[[#This Row],[F1]],3),Results_Matrix[#Headers],0)),"")</f>
        <v/>
      </c>
    </row>
    <row r="51" spans="1:13" x14ac:dyDescent="0.45">
      <c r="A51" t="s">
        <v>568</v>
      </c>
      <c r="B51" s="1" t="str">
        <f>INDEX(FPL_Misc_Extract[Position],MATCH(Table98[[#This Row],[Player]],FPL_Misc_Extract[Player],0))</f>
        <v>MID</v>
      </c>
      <c r="C51" s="1" t="str">
        <f>INDEX(Team_Key[Abbreviation],MATCH(INDEX(FPL_Misc_Extract[Team Name],MATCH(Table98[[#This Row],[Player]],FPL_Misc_Extract[Player],0)),Team_Key[Full Name],0))</f>
        <v>EVE</v>
      </c>
      <c r="D51" s="1">
        <f>INDEX(FPL_Misc_Extract[PPG],MATCH(Table98[[#This Row],[Player]],FPL_Misc_Extract[Player],0))</f>
        <v>5.0999999999999996</v>
      </c>
      <c r="E51" s="18">
        <f>INDEX(FPL_Misc_Extract[Form],MATCH(Table98[[#This Row],[Player]],FPL_Misc_Extract[Player],0))</f>
        <v>0.2</v>
      </c>
      <c r="F51" s="22">
        <f>IF(MID(Table98[[#This Row],[F1 PR]],8,1)&gt;MID(Table98[[#This Row],[F1 PR]],10,1)=TRUE,1,0)</f>
        <v>0</v>
      </c>
      <c r="G51" s="22">
        <f>IF(MID(Table98[[#This Row],[F1 PR]],8,1)&lt;MID(Table98[[#This Row],[F1 PR]],10,1),1,0)</f>
        <v>0</v>
      </c>
      <c r="H5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1" s="18" t="e">
        <f>Table98[[#This Row],[Opp Pos]]-Table98[[#This Row],[Current Pos]]</f>
        <v>#N/A</v>
      </c>
      <c r="J51" s="18" t="e">
        <f>INDEX(PL_Table[POS],MATCH(INDEX(Team_Key[Full Name],MATCH(LEFT(Table98[[#This Row],[F1]],3),Team_Key[Abbreviation],0)),PL_Table[TEAM],0))</f>
        <v>#N/A</v>
      </c>
      <c r="K51" s="18" t="str">
        <f>INDEX(PL_Table[POS],MATCH(INDEX(Team_Key[Full Name],MATCH(Table98[[#This Row],[Team]],Team_Key[Abbreviation],0)),PL_Table[TEAM],0))</f>
        <v>11</v>
      </c>
      <c r="L51" s="1">
        <f>INDEX(Team_Key[Fixture],MATCH(Table98[[#This Row],[Team]],Team_Key[Abbreviation],0))</f>
        <v>0</v>
      </c>
      <c r="M51" s="1" t="str">
        <f>IFERROR(INDEX(Results_Matrix[],MATCH(Table98[[#This Row],[Team]],Results_Matrix[Teams],0),MATCH(LEFT(Table98[[#This Row],[F1]],3),Results_Matrix[#Headers],0)),"")</f>
        <v/>
      </c>
    </row>
    <row r="52" spans="1:13" x14ac:dyDescent="0.45">
      <c r="A52" t="s">
        <v>523</v>
      </c>
      <c r="B52" s="1" t="str">
        <f>INDEX(FPL_Misc_Extract[Position],MATCH(Table98[[#This Row],[Player]],FPL_Misc_Extract[Player],0))</f>
        <v>FWD</v>
      </c>
      <c r="C52" s="1" t="str">
        <f>INDEX(Team_Key[Abbreviation],MATCH(INDEX(FPL_Misc_Extract[Team Name],MATCH(Table98[[#This Row],[Player]],FPL_Misc_Extract[Player],0)),Team_Key[Full Name],0))</f>
        <v>SWA</v>
      </c>
      <c r="D52" s="1">
        <f>INDEX(FPL_Misc_Extract[PPG],MATCH(Table98[[#This Row],[Player]],FPL_Misc_Extract[Player],0))</f>
        <v>1.3</v>
      </c>
      <c r="E52" s="18">
        <f>INDEX(FPL_Misc_Extract[Form],MATCH(Table98[[#This Row],[Player]],FPL_Misc_Extract[Player],0))</f>
        <v>0.1</v>
      </c>
      <c r="F52" s="22">
        <f ca="1">IF(MID(Table98[[#This Row],[F1 PR]],8,1)&gt;MID(Table98[[#This Row],[F1 PR]],10,1)=TRUE,1,0)</f>
        <v>0</v>
      </c>
      <c r="G52" s="22">
        <f ca="1">IF(MID(Table98[[#This Row],[F1 PR]],8,1)&lt;MID(Table98[[#This Row],[F1 PR]],10,1),1,0)</f>
        <v>0</v>
      </c>
      <c r="H5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2" s="18">
        <f>Table98[[#This Row],[Opp Pos]]-Table98[[#This Row],[Current Pos]]</f>
        <v>-14</v>
      </c>
      <c r="J52" s="18" t="str">
        <f>INDEX(PL_Table[POS],MATCH(INDEX(Team_Key[Full Name],MATCH(LEFT(Table98[[#This Row],[F1]],3),Team_Key[Abbreviation],0)),PL_Table[TEAM],0))</f>
        <v>2</v>
      </c>
      <c r="K52" s="18" t="str">
        <f>INDEX(PL_Table[POS],MATCH(INDEX(Team_Key[Full Name],MATCH(Table98[[#This Row],[Team]],Team_Key[Abbreviation],0)),PL_Table[TEAM],0))</f>
        <v>16</v>
      </c>
      <c r="L52" s="1" t="str">
        <f>INDEX(Team_Key[Fixture],MATCH(Table98[[#This Row],[Team]],Team_Key[Abbreviation],0))</f>
        <v>TOT</v>
      </c>
      <c r="M52" s="1" t="str">
        <f ca="1">IFERROR(INDEX(Results_Matrix[],MATCH(Table98[[#This Row],[Team]],Results_Matrix[Teams],0),MATCH(LEFT(Table98[[#This Row],[F1]],3),Results_Matrix[#Headers],0)),"")</f>
        <v>TOT(H) 2-2</v>
      </c>
    </row>
    <row r="53" spans="1:13" x14ac:dyDescent="0.45">
      <c r="A53" t="s">
        <v>430</v>
      </c>
      <c r="B53" s="1" t="str">
        <f>INDEX(FPL_Misc_Extract[Position],MATCH(Table98[[#This Row],[Player]],FPL_Misc_Extract[Player],0))</f>
        <v>MID</v>
      </c>
      <c r="C53" s="1" t="str">
        <f>INDEX(Team_Key[Abbreviation],MATCH(INDEX(FPL_Misc_Extract[Team Name],MATCH(Table98[[#This Row],[Player]],FPL_Misc_Extract[Player],0)),Team_Key[Full Name],0))</f>
        <v>EVE</v>
      </c>
      <c r="D53" s="1">
        <f>INDEX(FPL_Misc_Extract[PPG],MATCH(Table98[[#This Row],[Player]],FPL_Misc_Extract[Player],0))</f>
        <v>2.4</v>
      </c>
      <c r="E53" s="18">
        <f>INDEX(FPL_Misc_Extract[Form],MATCH(Table98[[#This Row],[Player]],FPL_Misc_Extract[Player],0))</f>
        <v>0.4</v>
      </c>
      <c r="F53" s="22">
        <f>IF(MID(Table98[[#This Row],[F1 PR]],8,1)&gt;MID(Table98[[#This Row],[F1 PR]],10,1)=TRUE,1,0)</f>
        <v>0</v>
      </c>
      <c r="G53" s="22">
        <f>IF(MID(Table98[[#This Row],[F1 PR]],8,1)&lt;MID(Table98[[#This Row],[F1 PR]],10,1),1,0)</f>
        <v>0</v>
      </c>
      <c r="H5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3" s="18" t="e">
        <f>Table98[[#This Row],[Opp Pos]]-Table98[[#This Row],[Current Pos]]</f>
        <v>#N/A</v>
      </c>
      <c r="J53" s="18" t="e">
        <f>INDEX(PL_Table[POS],MATCH(INDEX(Team_Key[Full Name],MATCH(LEFT(Table98[[#This Row],[F1]],3),Team_Key[Abbreviation],0)),PL_Table[TEAM],0))</f>
        <v>#N/A</v>
      </c>
      <c r="K53" s="18" t="str">
        <f>INDEX(PL_Table[POS],MATCH(INDEX(Team_Key[Full Name],MATCH(Table98[[#This Row],[Team]],Team_Key[Abbreviation],0)),PL_Table[TEAM],0))</f>
        <v>11</v>
      </c>
      <c r="L53" s="1">
        <f>INDEX(Team_Key[Fixture],MATCH(Table98[[#This Row],[Team]],Team_Key[Abbreviation],0))</f>
        <v>0</v>
      </c>
      <c r="M53" s="1" t="str">
        <f>IFERROR(INDEX(Results_Matrix[],MATCH(Table98[[#This Row],[Team]],Results_Matrix[Teams],0),MATCH(LEFT(Table98[[#This Row],[F1]],3),Results_Matrix[#Headers],0)),"")</f>
        <v/>
      </c>
    </row>
    <row r="54" spans="1:13" x14ac:dyDescent="0.45">
      <c r="A54" t="s">
        <v>171</v>
      </c>
      <c r="B54" s="1" t="str">
        <f>INDEX(FPL_Misc_Extract[Position],MATCH(Table98[[#This Row],[Player]],FPL_Misc_Extract[Player],0))</f>
        <v>DEF</v>
      </c>
      <c r="C54" s="1" t="str">
        <f>INDEX(Team_Key[Abbreviation],MATCH(INDEX(FPL_Misc_Extract[Team Name],MATCH(Table98[[#This Row],[Player]],FPL_Misc_Extract[Player],0)),Team_Key[Full Name],0))</f>
        <v>SWA</v>
      </c>
      <c r="D54" s="1">
        <f>INDEX(FPL_Misc_Extract[PPG],MATCH(Table98[[#This Row],[Player]],FPL_Misc_Extract[Player],0))</f>
        <v>0.8</v>
      </c>
      <c r="E54" s="18">
        <f>INDEX(FPL_Misc_Extract[Form],MATCH(Table98[[#This Row],[Player]],FPL_Misc_Extract[Player],0))</f>
        <v>0</v>
      </c>
      <c r="F54" s="22">
        <f ca="1">IF(MID(Table98[[#This Row],[F1 PR]],8,1)&gt;MID(Table98[[#This Row],[F1 PR]],10,1)=TRUE,1,0)</f>
        <v>0</v>
      </c>
      <c r="G54" s="22">
        <f ca="1">IF(MID(Table98[[#This Row],[F1 PR]],8,1)&lt;MID(Table98[[#This Row],[F1 PR]],10,1),1,0)</f>
        <v>0</v>
      </c>
      <c r="H5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4" s="18">
        <f>Table98[[#This Row],[Opp Pos]]-Table98[[#This Row],[Current Pos]]</f>
        <v>-14</v>
      </c>
      <c r="J54" s="18" t="str">
        <f>INDEX(PL_Table[POS],MATCH(INDEX(Team_Key[Full Name],MATCH(LEFT(Table98[[#This Row],[F1]],3),Team_Key[Abbreviation],0)),PL_Table[TEAM],0))</f>
        <v>2</v>
      </c>
      <c r="K54" s="18" t="str">
        <f>INDEX(PL_Table[POS],MATCH(INDEX(Team_Key[Full Name],MATCH(Table98[[#This Row],[Team]],Team_Key[Abbreviation],0)),PL_Table[TEAM],0))</f>
        <v>16</v>
      </c>
      <c r="L54" s="1" t="str">
        <f>INDEX(Team_Key[Fixture],MATCH(Table98[[#This Row],[Team]],Team_Key[Abbreviation],0))</f>
        <v>TOT</v>
      </c>
      <c r="M54" s="1" t="str">
        <f ca="1">IFERROR(INDEX(Results_Matrix[],MATCH(Table98[[#This Row],[Team]],Results_Matrix[Teams],0),MATCH(LEFT(Table98[[#This Row],[F1]],3),Results_Matrix[#Headers],0)),"")</f>
        <v>TOT(H) 2-2</v>
      </c>
    </row>
    <row r="55" spans="1:13" x14ac:dyDescent="0.45">
      <c r="A55" t="s">
        <v>601</v>
      </c>
      <c r="B55" s="1" t="str">
        <f>INDEX(FPL_Misc_Extract[Position],MATCH(Table98[[#This Row],[Player]],FPL_Misc_Extract[Player],0))</f>
        <v>DEF</v>
      </c>
      <c r="C55" s="1" t="str">
        <f>INDEX(Team_Key[Abbreviation],MATCH(INDEX(FPL_Misc_Extract[Team Name],MATCH(Table98[[#This Row],[Player]],FPL_Misc_Extract[Player],0)),Team_Key[Full Name],0))</f>
        <v>NOR</v>
      </c>
      <c r="D55" s="1">
        <f>INDEX(FPL_Misc_Extract[PPG],MATCH(Table98[[#This Row],[Player]],FPL_Misc_Extract[Player],0))</f>
        <v>1.9</v>
      </c>
      <c r="E55" s="18">
        <f>INDEX(FPL_Misc_Extract[Form],MATCH(Table98[[#This Row],[Player]],FPL_Misc_Extract[Player],0))</f>
        <v>0.1</v>
      </c>
      <c r="F55" s="22">
        <f ca="1">IF(MID(Table98[[#This Row],[F1 PR]],8,1)&gt;MID(Table98[[#This Row],[F1 PR]],10,1)=TRUE,1,0)</f>
        <v>0</v>
      </c>
      <c r="G55" s="22">
        <f ca="1">IF(MID(Table98[[#This Row],[F1 PR]],8,1)&lt;MID(Table98[[#This Row],[F1 PR]],10,1),1,0)</f>
        <v>1</v>
      </c>
      <c r="H5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5" s="18">
        <f>Table98[[#This Row],[Opp Pos]]-Table98[[#This Row],[Current Pos]]</f>
        <v>-17</v>
      </c>
      <c r="J55" s="18" t="str">
        <f>INDEX(PL_Table[POS],MATCH(INDEX(Team_Key[Full Name],MATCH(LEFT(Table98[[#This Row],[F1]],3),Team_Key[Abbreviation],0)),PL_Table[TEAM],0))</f>
        <v>1</v>
      </c>
      <c r="K55" s="18" t="str">
        <f>INDEX(PL_Table[POS],MATCH(INDEX(Team_Key[Full Name],MATCH(Table98[[#This Row],[Team]],Team_Key[Abbreviation],0)),PL_Table[TEAM],0))</f>
        <v>18</v>
      </c>
      <c r="L55" s="1" t="str">
        <f>INDEX(Team_Key[Fixture],MATCH(Table98[[#This Row],[Team]],Team_Key[Abbreviation],0))</f>
        <v>LEI</v>
      </c>
      <c r="M55" s="1" t="str">
        <f ca="1">IFERROR(INDEX(Results_Matrix[],MATCH(Table98[[#This Row],[Team]],Results_Matrix[Teams],0),MATCH(LEFT(Table98[[#This Row],[F1]],3),Results_Matrix[#Headers],0)),"")</f>
        <v>LEI(H) 1-2</v>
      </c>
    </row>
    <row r="56" spans="1:13" x14ac:dyDescent="0.45">
      <c r="A56" t="s">
        <v>484</v>
      </c>
      <c r="B56" s="1" t="str">
        <f>INDEX(FPL_Misc_Extract[Position],MATCH(Table98[[#This Row],[Player]],FPL_Misc_Extract[Player],0))</f>
        <v>DEF</v>
      </c>
      <c r="C56" s="1" t="str">
        <f>INDEX(Team_Key[Abbreviation],MATCH(INDEX(FPL_Misc_Extract[Team Name],MATCH(Table98[[#This Row],[Player]],FPL_Misc_Extract[Player],0)),Team_Key[Full Name],0))</f>
        <v>SUN</v>
      </c>
      <c r="D56" s="1">
        <f>INDEX(FPL_Misc_Extract[PPG],MATCH(Table98[[#This Row],[Player]],FPL_Misc_Extract[Player],0))</f>
        <v>0</v>
      </c>
      <c r="E56" s="18">
        <f>INDEX(FPL_Misc_Extract[Form],MATCH(Table98[[#This Row],[Player]],FPL_Misc_Extract[Player],0))</f>
        <v>0</v>
      </c>
      <c r="F56" s="22">
        <f ca="1">IF(MID(Table98[[#This Row],[F1 PR]],8,1)&gt;MID(Table98[[#This Row],[F1 PR]],10,1)=TRUE,1,0)</f>
        <v>0</v>
      </c>
      <c r="G56" s="22">
        <f ca="1">IF(MID(Table98[[#This Row],[F1 PR]],8,1)&lt;MID(Table98[[#This Row],[F1 PR]],10,1),1,0)</f>
        <v>0</v>
      </c>
      <c r="H5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6" s="18">
        <f>Table98[[#This Row],[Opp Pos]]-Table98[[#This Row],[Current Pos]]</f>
        <v>-11</v>
      </c>
      <c r="J56" s="18" t="str">
        <f>INDEX(PL_Table[POS],MATCH(INDEX(Team_Key[Full Name],MATCH(LEFT(Table98[[#This Row],[F1]],3),Team_Key[Abbreviation],0)),PL_Table[TEAM],0))</f>
        <v>6</v>
      </c>
      <c r="K56" s="18" t="str">
        <f>INDEX(PL_Table[POS],MATCH(INDEX(Team_Key[Full Name],MATCH(Table98[[#This Row],[Team]],Team_Key[Abbreviation],0)),PL_Table[TEAM],0))</f>
        <v>17</v>
      </c>
      <c r="L56" s="1" t="str">
        <f>INDEX(Team_Key[Fixture],MATCH(Table98[[#This Row],[Team]],Team_Key[Abbreviation],0))</f>
        <v>WHU</v>
      </c>
      <c r="M56" s="1" t="str">
        <f ca="1">IFERROR(INDEX(Results_Matrix[],MATCH(Table98[[#This Row],[Team]],Results_Matrix[Teams],0),MATCH(LEFT(Table98[[#This Row],[F1]],3),Results_Matrix[#Headers],0)),"")</f>
        <v>WHU(H) 2-2</v>
      </c>
    </row>
    <row r="57" spans="1:13" x14ac:dyDescent="0.45">
      <c r="A57" t="s">
        <v>273</v>
      </c>
      <c r="B57" s="1" t="str">
        <f>INDEX(FPL_Misc_Extract[Position],MATCH(Table98[[#This Row],[Player]],FPL_Misc_Extract[Player],0))</f>
        <v>GK</v>
      </c>
      <c r="C57" s="1" t="str">
        <f>INDEX(Team_Key[Abbreviation],MATCH(INDEX(FPL_Misc_Extract[Team Name],MATCH(Table98[[#This Row],[Player]],FPL_Misc_Extract[Player],0)),Team_Key[Full Name],0))</f>
        <v>CHE</v>
      </c>
      <c r="D57" s="1">
        <f>INDEX(FPL_Misc_Extract[PPG],MATCH(Table98[[#This Row],[Player]],FPL_Misc_Extract[Player],0))</f>
        <v>3.5</v>
      </c>
      <c r="E57" s="18">
        <f>INDEX(FPL_Misc_Extract[Form],MATCH(Table98[[#This Row],[Player]],FPL_Misc_Extract[Player],0))</f>
        <v>0</v>
      </c>
      <c r="F57" s="22">
        <f ca="1">IF(MID(Table98[[#This Row],[F1 PR]],8,1)&gt;MID(Table98[[#This Row],[F1 PR]],10,1)=TRUE,1,0)</f>
        <v>0</v>
      </c>
      <c r="G57" s="22">
        <f ca="1">IF(MID(Table98[[#This Row],[F1 PR]],8,1)&lt;MID(Table98[[#This Row],[F1 PR]],10,1),1,0)</f>
        <v>1</v>
      </c>
      <c r="H5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7" s="18">
        <f>Table98[[#This Row],[Opp Pos]]-Table98[[#This Row],[Current Pos]]</f>
        <v>-1</v>
      </c>
      <c r="J57" s="18" t="str">
        <f>INDEX(PL_Table[POS],MATCH(INDEX(Team_Key[Full Name],MATCH(LEFT(Table98[[#This Row],[F1]],3),Team_Key[Abbreviation],0)),PL_Table[TEAM],0))</f>
        <v>9</v>
      </c>
      <c r="K57" s="18" t="str">
        <f>INDEX(PL_Table[POS],MATCH(INDEX(Team_Key[Full Name],MATCH(Table98[[#This Row],[Team]],Team_Key[Abbreviation],0)),PL_Table[TEAM],0))</f>
        <v>10</v>
      </c>
      <c r="L57" s="1" t="str">
        <f>INDEX(Team_Key[Fixture],MATCH(Table98[[#This Row],[Team]],Team_Key[Abbreviation],0))</f>
        <v>SOU</v>
      </c>
      <c r="M57" s="1" t="str">
        <f ca="1">IFERROR(INDEX(Results_Matrix[],MATCH(Table98[[#This Row],[Team]],Results_Matrix[Teams],0),MATCH(LEFT(Table98[[#This Row],[F1]],3),Results_Matrix[#Headers],0)),"")</f>
        <v>SOU(H) 1-3</v>
      </c>
    </row>
    <row r="58" spans="1:13" x14ac:dyDescent="0.45">
      <c r="A58" t="s">
        <v>670</v>
      </c>
      <c r="B58" s="1" t="str">
        <f>INDEX(FPL_Misc_Extract[Position],MATCH(Table98[[#This Row],[Player]],FPL_Misc_Extract[Player],0))</f>
        <v>MID</v>
      </c>
      <c r="C58" s="1" t="str">
        <f>INDEX(Team_Key[Abbreviation],MATCH(INDEX(FPL_Misc_Extract[Team Name],MATCH(Table98[[#This Row],[Player]],FPL_Misc_Extract[Player],0)),Team_Key[Full Name],0))</f>
        <v>WAT</v>
      </c>
      <c r="D58" s="1">
        <f>INDEX(FPL_Misc_Extract[PPG],MATCH(Table98[[#This Row],[Player]],FPL_Misc_Extract[Player],0))</f>
        <v>1.9</v>
      </c>
      <c r="E58" s="18">
        <f>INDEX(FPL_Misc_Extract[Form],MATCH(Table98[[#This Row],[Player]],FPL_Misc_Extract[Player],0))</f>
        <v>0.4</v>
      </c>
      <c r="F58" s="22">
        <f ca="1">IF(MID(Table98[[#This Row],[F1 PR]],8,1)&gt;MID(Table98[[#This Row],[F1 PR]],10,1)=TRUE,1,0)</f>
        <v>0</v>
      </c>
      <c r="G58" s="22">
        <f ca="1">IF(MID(Table98[[#This Row],[F1 PR]],8,1)&lt;MID(Table98[[#This Row],[F1 PR]],10,1),1,0)</f>
        <v>0</v>
      </c>
      <c r="H5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" s="18">
        <f>Table98[[#This Row],[Opp Pos]]-Table98[[#This Row],[Current Pos]]</f>
        <v>3</v>
      </c>
      <c r="J58" s="18" t="str">
        <f>INDEX(PL_Table[POS],MATCH(INDEX(Team_Key[Full Name],MATCH(LEFT(Table98[[#This Row],[F1]],3),Team_Key[Abbreviation],0)),PL_Table[TEAM],0))</f>
        <v>15</v>
      </c>
      <c r="K58" s="18" t="str">
        <f>INDEX(PL_Table[POS],MATCH(INDEX(Team_Key[Full Name],MATCH(Table98[[#This Row],[Team]],Team_Key[Abbreviation],0)),PL_Table[TEAM],0))</f>
        <v>12</v>
      </c>
      <c r="L58" s="1" t="str">
        <f>INDEX(Team_Key[Fixture],MATCH(Table98[[#This Row],[Team]],Team_Key[Abbreviation],0))</f>
        <v>BOU</v>
      </c>
      <c r="M58" s="1" t="str">
        <f ca="1">IFERROR(INDEX(Results_Matrix[],MATCH(Table98[[#This Row],[Team]],Results_Matrix[Teams],0),MATCH(LEFT(Table98[[#This Row],[F1]],3),Results_Matrix[#Headers],0)),"")</f>
        <v>BOU(A) 1-1</v>
      </c>
    </row>
    <row r="59" spans="1:13" x14ac:dyDescent="0.45">
      <c r="A59" t="s">
        <v>552</v>
      </c>
      <c r="B59" s="1" t="str">
        <f>INDEX(FPL_Misc_Extract[Position],MATCH(Table98[[#This Row],[Player]],FPL_Misc_Extract[Player],0))</f>
        <v>DEF</v>
      </c>
      <c r="C59" s="1" t="str">
        <f>INDEX(Team_Key[Abbreviation],MATCH(INDEX(FPL_Misc_Extract[Team Name],MATCH(Table98[[#This Row],[Player]],FPL_Misc_Extract[Player],0)),Team_Key[Full Name],0))</f>
        <v>WAT</v>
      </c>
      <c r="D59" s="1">
        <f>INDEX(FPL_Misc_Extract[PPG],MATCH(Table98[[#This Row],[Player]],FPL_Misc_Extract[Player],0))</f>
        <v>0</v>
      </c>
      <c r="E59" s="18">
        <f>INDEX(FPL_Misc_Extract[Form],MATCH(Table98[[#This Row],[Player]],FPL_Misc_Extract[Player],0))</f>
        <v>0</v>
      </c>
      <c r="F59" s="22">
        <f ca="1">IF(MID(Table98[[#This Row],[F1 PR]],8,1)&gt;MID(Table98[[#This Row],[F1 PR]],10,1)=TRUE,1,0)</f>
        <v>0</v>
      </c>
      <c r="G59" s="22">
        <f ca="1">IF(MID(Table98[[#This Row],[F1 PR]],8,1)&lt;MID(Table98[[#This Row],[F1 PR]],10,1),1,0)</f>
        <v>0</v>
      </c>
      <c r="H5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" s="18">
        <f>Table98[[#This Row],[Opp Pos]]-Table98[[#This Row],[Current Pos]]</f>
        <v>3</v>
      </c>
      <c r="J59" s="18" t="str">
        <f>INDEX(PL_Table[POS],MATCH(INDEX(Team_Key[Full Name],MATCH(LEFT(Table98[[#This Row],[F1]],3),Team_Key[Abbreviation],0)),PL_Table[TEAM],0))</f>
        <v>15</v>
      </c>
      <c r="K59" s="18" t="str">
        <f>INDEX(PL_Table[POS],MATCH(INDEX(Team_Key[Full Name],MATCH(Table98[[#This Row],[Team]],Team_Key[Abbreviation],0)),PL_Table[TEAM],0))</f>
        <v>12</v>
      </c>
      <c r="L59" s="1" t="str">
        <f>INDEX(Team_Key[Fixture],MATCH(Table98[[#This Row],[Team]],Team_Key[Abbreviation],0))</f>
        <v>BOU</v>
      </c>
      <c r="M59" s="1" t="str">
        <f ca="1">IFERROR(INDEX(Results_Matrix[],MATCH(Table98[[#This Row],[Team]],Results_Matrix[Teams],0),MATCH(LEFT(Table98[[#This Row],[F1]],3),Results_Matrix[#Headers],0)),"")</f>
        <v>BOU(A) 1-1</v>
      </c>
    </row>
    <row r="60" spans="1:13" x14ac:dyDescent="0.45">
      <c r="A60" t="s">
        <v>143</v>
      </c>
      <c r="B60" s="1" t="str">
        <f>INDEX(FPL_Misc_Extract[Position],MATCH(Table98[[#This Row],[Player]],FPL_Misc_Extract[Player],0))</f>
        <v>DEF</v>
      </c>
      <c r="C60" s="1" t="str">
        <f>INDEX(Team_Key[Abbreviation],MATCH(INDEX(FPL_Misc_Extract[Team Name],MATCH(Table98[[#This Row],[Player]],FPL_Misc_Extract[Player],0)),Team_Key[Full Name],0))</f>
        <v>ARS</v>
      </c>
      <c r="D60" s="1">
        <f>INDEX(FPL_Misc_Extract[PPG],MATCH(Table98[[#This Row],[Player]],FPL_Misc_Extract[Player],0))</f>
        <v>4.0999999999999996</v>
      </c>
      <c r="E60" s="18">
        <f>INDEX(FPL_Misc_Extract[Form],MATCH(Table98[[#This Row],[Player]],FPL_Misc_Extract[Player],0))</f>
        <v>0.5</v>
      </c>
      <c r="F60" s="22">
        <f ca="1">IF(MID(Table98[[#This Row],[F1 PR]],8,1)&gt;MID(Table98[[#This Row],[F1 PR]],10,1)=TRUE,1,0)</f>
        <v>1</v>
      </c>
      <c r="G60" s="22">
        <f ca="1">IF(MID(Table98[[#This Row],[F1 PR]],8,1)&lt;MID(Table98[[#This Row],[F1 PR]],10,1),1,0)</f>
        <v>0</v>
      </c>
      <c r="H6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7</v>
      </c>
      <c r="I60" s="18">
        <f>Table98[[#This Row],[Opp Pos]]-Table98[[#This Row],[Current Pos]]</f>
        <v>2</v>
      </c>
      <c r="J60" s="18" t="str">
        <f>INDEX(PL_Table[POS],MATCH(INDEX(Team_Key[Full Name],MATCH(LEFT(Table98[[#This Row],[F1]],3),Team_Key[Abbreviation],0)),PL_Table[TEAM],0))</f>
        <v>5</v>
      </c>
      <c r="K60" s="18" t="str">
        <f>INDEX(PL_Table[POS],MATCH(INDEX(Team_Key[Full Name],MATCH(Table98[[#This Row],[Team]],Team_Key[Abbreviation],0)),PL_Table[TEAM],0))</f>
        <v>3</v>
      </c>
      <c r="L60" s="1" t="str">
        <f>INDEX(Team_Key[Fixture],MATCH(Table98[[#This Row],[Team]],Team_Key[Abbreviation],0))</f>
        <v>MUN</v>
      </c>
      <c r="M60" s="1" t="str">
        <f ca="1">IFERROR(INDEX(Results_Matrix[],MATCH(Table98[[#This Row],[Team]],Results_Matrix[Teams],0),MATCH(LEFT(Table98[[#This Row],[F1]],3),Results_Matrix[#Headers],0)),"")</f>
        <v>MUN(H) 3-0</v>
      </c>
    </row>
    <row r="61" spans="1:13" x14ac:dyDescent="0.45">
      <c r="A61" t="s">
        <v>277</v>
      </c>
      <c r="B61" s="1" t="str">
        <f>INDEX(FPL_Misc_Extract[Position],MATCH(Table98[[#This Row],[Player]],FPL_Misc_Extract[Player],0))</f>
        <v>DEF</v>
      </c>
      <c r="C61" s="1" t="str">
        <f>INDEX(Team_Key[Abbreviation],MATCH(INDEX(FPL_Misc_Extract[Team Name],MATCH(Table98[[#This Row],[Player]],FPL_Misc_Extract[Player],0)),Team_Key[Full Name],0))</f>
        <v>LEI</v>
      </c>
      <c r="D61" s="1">
        <f>INDEX(FPL_Misc_Extract[PPG],MATCH(Table98[[#This Row],[Player]],FPL_Misc_Extract[Player],0))</f>
        <v>0.8</v>
      </c>
      <c r="E61" s="18">
        <f>INDEX(FPL_Misc_Extract[Form],MATCH(Table98[[#This Row],[Player]],FPL_Misc_Extract[Player],0))</f>
        <v>0</v>
      </c>
      <c r="F61" s="22">
        <f ca="1">IF(MID(Table98[[#This Row],[F1 PR]],8,1)&gt;MID(Table98[[#This Row],[F1 PR]],10,1)=TRUE,1,0)</f>
        <v>1</v>
      </c>
      <c r="G61" s="22">
        <f ca="1">IF(MID(Table98[[#This Row],[F1 PR]],8,1)&lt;MID(Table98[[#This Row],[F1 PR]],10,1),1,0)</f>
        <v>0</v>
      </c>
      <c r="H6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1" s="18">
        <f>Table98[[#This Row],[Opp Pos]]-Table98[[#This Row],[Current Pos]]</f>
        <v>17</v>
      </c>
      <c r="J61" s="18" t="str">
        <f>INDEX(PL_Table[POS],MATCH(INDEX(Team_Key[Full Name],MATCH(LEFT(Table98[[#This Row],[F1]],3),Team_Key[Abbreviation],0)),PL_Table[TEAM],0))</f>
        <v>18</v>
      </c>
      <c r="K61" s="18" t="str">
        <f>INDEX(PL_Table[POS],MATCH(INDEX(Team_Key[Full Name],MATCH(Table98[[#This Row],[Team]],Team_Key[Abbreviation],0)),PL_Table[TEAM],0))</f>
        <v>1</v>
      </c>
      <c r="L61" s="1" t="str">
        <f>INDEX(Team_Key[Fixture],MATCH(Table98[[#This Row],[Team]],Team_Key[Abbreviation],0))</f>
        <v>NOR</v>
      </c>
      <c r="M61" s="1" t="str">
        <f ca="1">IFERROR(INDEX(Results_Matrix[],MATCH(Table98[[#This Row],[Team]],Results_Matrix[Teams],0),MATCH(LEFT(Table98[[#This Row],[F1]],3),Results_Matrix[#Headers],0)),"")</f>
        <v>NOR(A) 2-1</v>
      </c>
    </row>
    <row r="62" spans="1:13" x14ac:dyDescent="0.45">
      <c r="A62" t="s">
        <v>106</v>
      </c>
      <c r="B62" s="1" t="str">
        <f>INDEX(FPL_Misc_Extract[Position],MATCH(Table98[[#This Row],[Player]],FPL_Misc_Extract[Player],0))</f>
        <v>DEF</v>
      </c>
      <c r="C62" s="1" t="str">
        <f>INDEX(Team_Key[Abbreviation],MATCH(INDEX(FPL_Misc_Extract[Team Name],MATCH(Table98[[#This Row],[Player]],FPL_Misc_Extract[Player],0)),Team_Key[Full Name],0))</f>
        <v>AVL</v>
      </c>
      <c r="D62" s="1">
        <f>INDEX(FPL_Misc_Extract[PPG],MATCH(Table98[[#This Row],[Player]],FPL_Misc_Extract[Player],0))</f>
        <v>0</v>
      </c>
      <c r="E62" s="18">
        <f>INDEX(FPL_Misc_Extract[Form],MATCH(Table98[[#This Row],[Player]],FPL_Misc_Extract[Player],0))</f>
        <v>0</v>
      </c>
      <c r="F62" s="22">
        <f ca="1">IF(MID(Table98[[#This Row],[F1 PR]],8,1)&gt;MID(Table98[[#This Row],[F1 PR]],10,1)=TRUE,1,0)</f>
        <v>0</v>
      </c>
      <c r="G62" s="22">
        <f ca="1">IF(MID(Table98[[#This Row],[F1 PR]],8,1)&lt;MID(Table98[[#This Row],[F1 PR]],10,1),1,0)</f>
        <v>1</v>
      </c>
      <c r="H6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2" s="18">
        <f>Table98[[#This Row],[Opp Pos]]-Table98[[#This Row],[Current Pos]]</f>
        <v>-13</v>
      </c>
      <c r="J62" s="18" t="str">
        <f>INDEX(PL_Table[POS],MATCH(INDEX(Team_Key[Full Name],MATCH(LEFT(Table98[[#This Row],[F1]],3),Team_Key[Abbreviation],0)),PL_Table[TEAM],0))</f>
        <v>7</v>
      </c>
      <c r="K62" s="18" t="str">
        <f>INDEX(PL_Table[POS],MATCH(INDEX(Team_Key[Full Name],MATCH(Table98[[#This Row],[Team]],Team_Key[Abbreviation],0)),PL_Table[TEAM],0))</f>
        <v>20</v>
      </c>
      <c r="L62" s="1" t="str">
        <f>INDEX(Team_Key[Fixture],MATCH(Table98[[#This Row],[Team]],Team_Key[Abbreviation],0))</f>
        <v>STK</v>
      </c>
      <c r="M62" s="1" t="str">
        <f ca="1">IFERROR(INDEX(Results_Matrix[],MATCH(Table98[[#This Row],[Team]],Results_Matrix[Teams],0),MATCH(LEFT(Table98[[#This Row],[F1]],3),Results_Matrix[#Headers],0)),"")</f>
        <v>STK(H) 0-1</v>
      </c>
    </row>
    <row r="63" spans="1:13" x14ac:dyDescent="0.45">
      <c r="A63" t="s">
        <v>345</v>
      </c>
      <c r="B63" s="1" t="str">
        <f>INDEX(FPL_Misc_Extract[Position],MATCH(Table98[[#This Row],[Player]],FPL_Misc_Extract[Player],0))</f>
        <v>MID</v>
      </c>
      <c r="C63" s="1" t="str">
        <f>INDEX(Team_Key[Abbreviation],MATCH(INDEX(FPL_Misc_Extract[Team Name],MATCH(Table98[[#This Row],[Player]],FPL_Misc_Extract[Player],0)),Team_Key[Full Name],0))</f>
        <v>TOT</v>
      </c>
      <c r="D63" s="1">
        <f>INDEX(FPL_Misc_Extract[PPG],MATCH(Table98[[#This Row],[Player]],FPL_Misc_Extract[Player],0))</f>
        <v>1.2</v>
      </c>
      <c r="E63" s="18">
        <f>INDEX(FPL_Misc_Extract[Form],MATCH(Table98[[#This Row],[Player]],FPL_Misc_Extract[Player],0))</f>
        <v>0</v>
      </c>
      <c r="F63" s="22">
        <f ca="1">IF(MID(Table98[[#This Row],[F1 PR]],8,1)&gt;MID(Table98[[#This Row],[F1 PR]],10,1)=TRUE,1,0)</f>
        <v>0</v>
      </c>
      <c r="G63" s="22">
        <f ca="1">IF(MID(Table98[[#This Row],[F1 PR]],8,1)&lt;MID(Table98[[#This Row],[F1 PR]],10,1),1,0)</f>
        <v>0</v>
      </c>
      <c r="H6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3" s="18">
        <f>Table98[[#This Row],[Opp Pos]]-Table98[[#This Row],[Current Pos]]</f>
        <v>14</v>
      </c>
      <c r="J63" s="18" t="str">
        <f>INDEX(PL_Table[POS],MATCH(INDEX(Team_Key[Full Name],MATCH(LEFT(Table98[[#This Row],[F1]],3),Team_Key[Abbreviation],0)),PL_Table[TEAM],0))</f>
        <v>16</v>
      </c>
      <c r="K63" s="18" t="str">
        <f>INDEX(PL_Table[POS],MATCH(INDEX(Team_Key[Full Name],MATCH(Table98[[#This Row],[Team]],Team_Key[Abbreviation],0)),PL_Table[TEAM],0))</f>
        <v>2</v>
      </c>
      <c r="L63" s="1" t="str">
        <f>INDEX(Team_Key[Fixture],MATCH(Table98[[#This Row],[Team]],Team_Key[Abbreviation],0))</f>
        <v>SWA</v>
      </c>
      <c r="M63" s="1" t="str">
        <f ca="1">IFERROR(INDEX(Results_Matrix[],MATCH(Table98[[#This Row],[Team]],Results_Matrix[Teams],0),MATCH(LEFT(Table98[[#This Row],[F1]],3),Results_Matrix[#Headers],0)),"")</f>
        <v>SWA(A) 2-2</v>
      </c>
    </row>
    <row r="64" spans="1:13" x14ac:dyDescent="0.45">
      <c r="A64" t="s">
        <v>461</v>
      </c>
      <c r="B64" s="1" t="str">
        <f>INDEX(FPL_Misc_Extract[Position],MATCH(Table98[[#This Row],[Player]],FPL_Misc_Extract[Player],0))</f>
        <v>FWD</v>
      </c>
      <c r="C64" s="1" t="str">
        <f>INDEX(Team_Key[Abbreviation],MATCH(INDEX(FPL_Misc_Extract[Team Name],MATCH(Table98[[#This Row],[Player]],FPL_Misc_Extract[Player],0)),Team_Key[Full Name],0))</f>
        <v>LIV</v>
      </c>
      <c r="D64" s="1">
        <f>INDEX(FPL_Misc_Extract[PPG],MATCH(Table98[[#This Row],[Player]],FPL_Misc_Extract[Player],0))</f>
        <v>3.3</v>
      </c>
      <c r="E64" s="18">
        <f>INDEX(FPL_Misc_Extract[Form],MATCH(Table98[[#This Row],[Player]],FPL_Misc_Extract[Player],0))</f>
        <v>0.1</v>
      </c>
      <c r="F64" s="22">
        <f>IF(MID(Table98[[#This Row],[F1 PR]],8,1)&gt;MID(Table98[[#This Row],[F1 PR]],10,1)=TRUE,1,0)</f>
        <v>0</v>
      </c>
      <c r="G64" s="22">
        <f>IF(MID(Table98[[#This Row],[F1 PR]],8,1)&lt;MID(Table98[[#This Row],[F1 PR]],10,1),1,0)</f>
        <v>0</v>
      </c>
      <c r="H6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4" s="18" t="e">
        <f>Table98[[#This Row],[Opp Pos]]-Table98[[#This Row],[Current Pos]]</f>
        <v>#N/A</v>
      </c>
      <c r="J64" s="18" t="e">
        <f>INDEX(PL_Table[POS],MATCH(INDEX(Team_Key[Full Name],MATCH(LEFT(Table98[[#This Row],[F1]],3),Team_Key[Abbreviation],0)),PL_Table[TEAM],0))</f>
        <v>#N/A</v>
      </c>
      <c r="K64" s="18" t="str">
        <f>INDEX(PL_Table[POS],MATCH(INDEX(Team_Key[Full Name],MATCH(Table98[[#This Row],[Team]],Team_Key[Abbreviation],0)),PL_Table[TEAM],0))</f>
        <v>8</v>
      </c>
      <c r="L64" s="1">
        <f>INDEX(Team_Key[Fixture],MATCH(Table98[[#This Row],[Team]],Team_Key[Abbreviation],0))</f>
        <v>0</v>
      </c>
      <c r="M64" s="1" t="str">
        <f>IFERROR(INDEX(Results_Matrix[],MATCH(Table98[[#This Row],[Team]],Results_Matrix[Teams],0),MATCH(LEFT(Table98[[#This Row],[F1]],3),Results_Matrix[#Headers],0)),"")</f>
        <v/>
      </c>
    </row>
    <row r="65" spans="1:13" x14ac:dyDescent="0.45">
      <c r="A65" t="s">
        <v>402</v>
      </c>
      <c r="B65" s="1" t="str">
        <f>INDEX(FPL_Misc_Extract[Position],MATCH(Table98[[#This Row],[Player]],FPL_Misc_Extract[Player],0))</f>
        <v>FWD</v>
      </c>
      <c r="C65" s="1" t="str">
        <f>INDEX(Team_Key[Abbreviation],MATCH(INDEX(FPL_Misc_Extract[Team Name],MATCH(Table98[[#This Row],[Player]],FPL_Misc_Extract[Player],0)),Team_Key[Full Name],0))</f>
        <v>WBA</v>
      </c>
      <c r="D65" s="1">
        <f>INDEX(FPL_Misc_Extract[PPG],MATCH(Table98[[#This Row],[Player]],FPL_Misc_Extract[Player],0))</f>
        <v>2.5</v>
      </c>
      <c r="E65" s="18">
        <f>INDEX(FPL_Misc_Extract[Form],MATCH(Table98[[#This Row],[Player]],FPL_Misc_Extract[Player],0))</f>
        <v>0.4</v>
      </c>
      <c r="F65" s="22">
        <f ca="1">IF(MID(Table98[[#This Row],[F1 PR]],8,1)&gt;MID(Table98[[#This Row],[F1 PR]],10,1)=TRUE,1,0)</f>
        <v>0</v>
      </c>
      <c r="G65" s="22">
        <f ca="1">IF(MID(Table98[[#This Row],[F1 PR]],8,1)&lt;MID(Table98[[#This Row],[F1 PR]],10,1),1,0)</f>
        <v>1</v>
      </c>
      <c r="H6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5" s="18">
        <f>Table98[[#This Row],[Opp Pos]]-Table98[[#This Row],[Current Pos]]</f>
        <v>1</v>
      </c>
      <c r="J65" s="18" t="str">
        <f>INDEX(PL_Table[POS],MATCH(INDEX(Team_Key[Full Name],MATCH(LEFT(Table98[[#This Row],[F1]],3),Team_Key[Abbreviation],0)),PL_Table[TEAM],0))</f>
        <v>14</v>
      </c>
      <c r="K65" s="18" t="str">
        <f>INDEX(PL_Table[POS],MATCH(INDEX(Team_Key[Full Name],MATCH(Table98[[#This Row],[Team]],Team_Key[Abbreviation],0)),PL_Table[TEAM],0))</f>
        <v>13</v>
      </c>
      <c r="L65" s="1" t="str">
        <f>INDEX(Team_Key[Fixture],MATCH(Table98[[#This Row],[Team]],Team_Key[Abbreviation],0))</f>
        <v>CRY</v>
      </c>
      <c r="M65" s="1" t="str">
        <f ca="1">IFERROR(INDEX(Results_Matrix[],MATCH(Table98[[#This Row],[Team]],Results_Matrix[Teams],0),MATCH(LEFT(Table98[[#This Row],[F1]],3),Results_Matrix[#Headers],0)),"")</f>
        <v>CRY(A) 0-2</v>
      </c>
    </row>
    <row r="66" spans="1:13" x14ac:dyDescent="0.45">
      <c r="A66" t="s">
        <v>274</v>
      </c>
      <c r="B66" s="1" t="str">
        <f>INDEX(FPL_Misc_Extract[Position],MATCH(Table98[[#This Row],[Player]],FPL_Misc_Extract[Player],0))</f>
        <v>MID</v>
      </c>
      <c r="C66" s="1" t="str">
        <f>INDEX(Team_Key[Abbreviation],MATCH(INDEX(FPL_Misc_Extract[Team Name],MATCH(Table98[[#This Row],[Player]],FPL_Misc_Extract[Player],0)),Team_Key[Full Name],0))</f>
        <v>WAT</v>
      </c>
      <c r="D66" s="1">
        <f>INDEX(FPL_Misc_Extract[PPG],MATCH(Table98[[#This Row],[Player]],FPL_Misc_Extract[Player],0))</f>
        <v>1</v>
      </c>
      <c r="E66" s="18">
        <f>INDEX(FPL_Misc_Extract[Form],MATCH(Table98[[#This Row],[Player]],FPL_Misc_Extract[Player],0))</f>
        <v>0</v>
      </c>
      <c r="F66" s="22">
        <f ca="1">IF(MID(Table98[[#This Row],[F1 PR]],8,1)&gt;MID(Table98[[#This Row],[F1 PR]],10,1)=TRUE,1,0)</f>
        <v>0</v>
      </c>
      <c r="G66" s="22">
        <f ca="1">IF(MID(Table98[[#This Row],[F1 PR]],8,1)&lt;MID(Table98[[#This Row],[F1 PR]],10,1),1,0)</f>
        <v>0</v>
      </c>
      <c r="H6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6" s="18">
        <f>Table98[[#This Row],[Opp Pos]]-Table98[[#This Row],[Current Pos]]</f>
        <v>3</v>
      </c>
      <c r="J66" s="18" t="str">
        <f>INDEX(PL_Table[POS],MATCH(INDEX(Team_Key[Full Name],MATCH(LEFT(Table98[[#This Row],[F1]],3),Team_Key[Abbreviation],0)),PL_Table[TEAM],0))</f>
        <v>15</v>
      </c>
      <c r="K66" s="18" t="str">
        <f>INDEX(PL_Table[POS],MATCH(INDEX(Team_Key[Full Name],MATCH(Table98[[#This Row],[Team]],Team_Key[Abbreviation],0)),PL_Table[TEAM],0))</f>
        <v>12</v>
      </c>
      <c r="L66" s="1" t="str">
        <f>INDEX(Team_Key[Fixture],MATCH(Table98[[#This Row],[Team]],Team_Key[Abbreviation],0))</f>
        <v>BOU</v>
      </c>
      <c r="M66" s="1" t="str">
        <f ca="1">IFERROR(INDEX(Results_Matrix[],MATCH(Table98[[#This Row],[Team]],Results_Matrix[Teams],0),MATCH(LEFT(Table98[[#This Row],[F1]],3),Results_Matrix[#Headers],0)),"")</f>
        <v>BOU(A) 1-1</v>
      </c>
    </row>
    <row r="67" spans="1:13" x14ac:dyDescent="0.45">
      <c r="A67" t="s">
        <v>247</v>
      </c>
      <c r="B67" s="1" t="str">
        <f>INDEX(FPL_Misc_Extract[Position],MATCH(Table98[[#This Row],[Player]],FPL_Misc_Extract[Player],0))</f>
        <v>DEF</v>
      </c>
      <c r="C67" s="1" t="str">
        <f>INDEX(Team_Key[Abbreviation],MATCH(INDEX(FPL_Misc_Extract[Team Name],MATCH(Table98[[#This Row],[Player]],FPL_Misc_Extract[Player],0)),Team_Key[Full Name],0))</f>
        <v>SOU</v>
      </c>
      <c r="D67" s="1">
        <f>INDEX(FPL_Misc_Extract[PPG],MATCH(Table98[[#This Row],[Player]],FPL_Misc_Extract[Player],0))</f>
        <v>3.7</v>
      </c>
      <c r="E67" s="18">
        <f>INDEX(FPL_Misc_Extract[Form],MATCH(Table98[[#This Row],[Player]],FPL_Misc_Extract[Player],0))</f>
        <v>0.5</v>
      </c>
      <c r="F67" s="22">
        <f ca="1">IF(MID(Table98[[#This Row],[F1 PR]],8,1)&gt;MID(Table98[[#This Row],[F1 PR]],10,1)=TRUE,1,0)</f>
        <v>1</v>
      </c>
      <c r="G67" s="22">
        <f ca="1">IF(MID(Table98[[#This Row],[F1 PR]],8,1)&lt;MID(Table98[[#This Row],[F1 PR]],10,1),1,0)</f>
        <v>0</v>
      </c>
      <c r="H6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7" s="18">
        <f>Table98[[#This Row],[Opp Pos]]-Table98[[#This Row],[Current Pos]]</f>
        <v>1</v>
      </c>
      <c r="J67" s="18" t="str">
        <f>INDEX(PL_Table[POS],MATCH(INDEX(Team_Key[Full Name],MATCH(LEFT(Table98[[#This Row],[F1]],3),Team_Key[Abbreviation],0)),PL_Table[TEAM],0))</f>
        <v>10</v>
      </c>
      <c r="K67" s="18" t="str">
        <f>INDEX(PL_Table[POS],MATCH(INDEX(Team_Key[Full Name],MATCH(Table98[[#This Row],[Team]],Team_Key[Abbreviation],0)),PL_Table[TEAM],0))</f>
        <v>9</v>
      </c>
      <c r="L67" s="1" t="str">
        <f>INDEX(Team_Key[Fixture],MATCH(Table98[[#This Row],[Team]],Team_Key[Abbreviation],0))</f>
        <v>CHE</v>
      </c>
      <c r="M67" s="1" t="str">
        <f ca="1">IFERROR(INDEX(Results_Matrix[],MATCH(Table98[[#This Row],[Team]],Results_Matrix[Teams],0),MATCH(LEFT(Table98[[#This Row],[F1]],3),Results_Matrix[#Headers],0)),"")</f>
        <v>CHE(A) 3-1</v>
      </c>
    </row>
    <row r="68" spans="1:13" x14ac:dyDescent="0.45">
      <c r="A68" t="s">
        <v>301</v>
      </c>
      <c r="B68" s="1" t="str">
        <f>INDEX(FPL_Misc_Extract[Position],MATCH(Table98[[#This Row],[Player]],FPL_Misc_Extract[Player],0))</f>
        <v>MID</v>
      </c>
      <c r="C68" s="1" t="str">
        <f>INDEX(Team_Key[Abbreviation],MATCH(INDEX(FPL_Misc_Extract[Team Name],MATCH(Table98[[#This Row],[Player]],FPL_Misc_Extract[Player],0)),Team_Key[Full Name],0))</f>
        <v>EVE</v>
      </c>
      <c r="D68" s="1">
        <f>INDEX(FPL_Misc_Extract[PPG],MATCH(Table98[[#This Row],[Player]],FPL_Misc_Extract[Player],0))</f>
        <v>1.3</v>
      </c>
      <c r="E68" s="18">
        <f>INDEX(FPL_Misc_Extract[Form],MATCH(Table98[[#This Row],[Player]],FPL_Misc_Extract[Player],0))</f>
        <v>0</v>
      </c>
      <c r="F68" s="22">
        <f>IF(MID(Table98[[#This Row],[F1 PR]],8,1)&gt;MID(Table98[[#This Row],[F1 PR]],10,1)=TRUE,1,0)</f>
        <v>0</v>
      </c>
      <c r="G68" s="22">
        <f>IF(MID(Table98[[#This Row],[F1 PR]],8,1)&lt;MID(Table98[[#This Row],[F1 PR]],10,1),1,0)</f>
        <v>0</v>
      </c>
      <c r="H6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8" s="18" t="e">
        <f>Table98[[#This Row],[Opp Pos]]-Table98[[#This Row],[Current Pos]]</f>
        <v>#N/A</v>
      </c>
      <c r="J68" s="18" t="e">
        <f>INDEX(PL_Table[POS],MATCH(INDEX(Team_Key[Full Name],MATCH(LEFT(Table98[[#This Row],[F1]],3),Team_Key[Abbreviation],0)),PL_Table[TEAM],0))</f>
        <v>#N/A</v>
      </c>
      <c r="K68" s="18" t="str">
        <f>INDEX(PL_Table[POS],MATCH(INDEX(Team_Key[Full Name],MATCH(Table98[[#This Row],[Team]],Team_Key[Abbreviation],0)),PL_Table[TEAM],0))</f>
        <v>11</v>
      </c>
      <c r="L68" s="1">
        <f>INDEX(Team_Key[Fixture],MATCH(Table98[[#This Row],[Team]],Team_Key[Abbreviation],0))</f>
        <v>0</v>
      </c>
      <c r="M68" s="1" t="str">
        <f>IFERROR(INDEX(Results_Matrix[],MATCH(Table98[[#This Row],[Team]],Results_Matrix[Teams],0),MATCH(LEFT(Table98[[#This Row],[F1]],3),Results_Matrix[#Headers],0)),"")</f>
        <v/>
      </c>
    </row>
    <row r="69" spans="1:13" x14ac:dyDescent="0.45">
      <c r="A69" t="s">
        <v>394</v>
      </c>
      <c r="B69" s="1" t="str">
        <f>INDEX(FPL_Misc_Extract[Position],MATCH(Table98[[#This Row],[Player]],FPL_Misc_Extract[Player],0))</f>
        <v>MID</v>
      </c>
      <c r="C69" s="1" t="str">
        <f>INDEX(Team_Key[Abbreviation],MATCH(INDEX(FPL_Misc_Extract[Team Name],MATCH(Table98[[#This Row],[Player]],FPL_Misc_Extract[Player],0)),Team_Key[Full Name],0))</f>
        <v>NEW</v>
      </c>
      <c r="D69" s="1">
        <f>INDEX(FPL_Misc_Extract[PPG],MATCH(Table98[[#This Row],[Player]],FPL_Misc_Extract[Player],0))</f>
        <v>0</v>
      </c>
      <c r="E69" s="18">
        <f>INDEX(FPL_Misc_Extract[Form],MATCH(Table98[[#This Row],[Player]],FPL_Misc_Extract[Player],0))</f>
        <v>0</v>
      </c>
      <c r="F69" s="22">
        <f>IF(MID(Table98[[#This Row],[F1 PR]],8,1)&gt;MID(Table98[[#This Row],[F1 PR]],10,1)=TRUE,1,0)</f>
        <v>0</v>
      </c>
      <c r="G69" s="22">
        <f>IF(MID(Table98[[#This Row],[F1 PR]],8,1)&lt;MID(Table98[[#This Row],[F1 PR]],10,1),1,0)</f>
        <v>0</v>
      </c>
      <c r="H6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9" s="18" t="e">
        <f>Table98[[#This Row],[Opp Pos]]-Table98[[#This Row],[Current Pos]]</f>
        <v>#N/A</v>
      </c>
      <c r="J69" s="18" t="e">
        <f>INDEX(PL_Table[POS],MATCH(INDEX(Team_Key[Full Name],MATCH(LEFT(Table98[[#This Row],[F1]],3),Team_Key[Abbreviation],0)),PL_Table[TEAM],0))</f>
        <v>#N/A</v>
      </c>
      <c r="K69" s="18" t="str">
        <f>INDEX(PL_Table[POS],MATCH(INDEX(Team_Key[Full Name],MATCH(Table98[[#This Row],[Team]],Team_Key[Abbreviation],0)),PL_Table[TEAM],0))</f>
        <v>19</v>
      </c>
      <c r="L69" s="1">
        <f>INDEX(Team_Key[Fixture],MATCH(Table98[[#This Row],[Team]],Team_Key[Abbreviation],0))</f>
        <v>0</v>
      </c>
      <c r="M69" s="1" t="str">
        <f>IFERROR(INDEX(Results_Matrix[],MATCH(Table98[[#This Row],[Team]],Results_Matrix[Teams],0),MATCH(LEFT(Table98[[#This Row],[F1]],3),Results_Matrix[#Headers],0)),"")</f>
        <v/>
      </c>
    </row>
    <row r="70" spans="1:13" x14ac:dyDescent="0.45">
      <c r="A70" t="s">
        <v>293</v>
      </c>
      <c r="B70" s="1" t="str">
        <f>INDEX(FPL_Misc_Extract[Position],MATCH(Table98[[#This Row],[Player]],FPL_Misc_Extract[Player],0))</f>
        <v>DEF</v>
      </c>
      <c r="C70" s="1" t="str">
        <f>INDEX(Team_Key[Abbreviation],MATCH(INDEX(FPL_Misc_Extract[Team Name],MATCH(Table98[[#This Row],[Player]],FPL_Misc_Extract[Player],0)),Team_Key[Full Name],0))</f>
        <v>MUN</v>
      </c>
      <c r="D70" s="1">
        <f>INDEX(FPL_Misc_Extract[PPG],MATCH(Table98[[#This Row],[Player]],FPL_Misc_Extract[Player],0))</f>
        <v>0</v>
      </c>
      <c r="E70" s="18">
        <f>INDEX(FPL_Misc_Extract[Form],MATCH(Table98[[#This Row],[Player]],FPL_Misc_Extract[Player],0))</f>
        <v>0</v>
      </c>
      <c r="F70" s="22">
        <f ca="1">IF(MID(Table98[[#This Row],[F1 PR]],8,1)&gt;MID(Table98[[#This Row],[F1 PR]],10,1)=TRUE,1,0)</f>
        <v>0</v>
      </c>
      <c r="G70" s="22">
        <f ca="1">IF(MID(Table98[[#This Row],[F1 PR]],8,1)&lt;MID(Table98[[#This Row],[F1 PR]],10,1),1,0)</f>
        <v>1</v>
      </c>
      <c r="H7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70" s="18">
        <f>Table98[[#This Row],[Opp Pos]]-Table98[[#This Row],[Current Pos]]</f>
        <v>-2</v>
      </c>
      <c r="J70" s="18" t="str">
        <f>INDEX(PL_Table[POS],MATCH(INDEX(Team_Key[Full Name],MATCH(LEFT(Table98[[#This Row],[F1]],3),Team_Key[Abbreviation],0)),PL_Table[TEAM],0))</f>
        <v>3</v>
      </c>
      <c r="K70" s="18" t="str">
        <f>INDEX(PL_Table[POS],MATCH(INDEX(Team_Key[Full Name],MATCH(Table98[[#This Row],[Team]],Team_Key[Abbreviation],0)),PL_Table[TEAM],0))</f>
        <v>5</v>
      </c>
      <c r="L70" s="1" t="str">
        <f>INDEX(Team_Key[Fixture],MATCH(Table98[[#This Row],[Team]],Team_Key[Abbreviation],0))</f>
        <v>ARS</v>
      </c>
      <c r="M70" s="1" t="str">
        <f ca="1">IFERROR(INDEX(Results_Matrix[],MATCH(Table98[[#This Row],[Team]],Results_Matrix[Teams],0),MATCH(LEFT(Table98[[#This Row],[F1]],3),Results_Matrix[#Headers],0)),"")</f>
        <v>ARS(A) 0-3</v>
      </c>
    </row>
    <row r="71" spans="1:13" x14ac:dyDescent="0.45">
      <c r="A71" t="s">
        <v>545</v>
      </c>
      <c r="B71" s="1" t="str">
        <f>INDEX(FPL_Misc_Extract[Position],MATCH(Table98[[#This Row],[Player]],FPL_Misc_Extract[Player],0))</f>
        <v>GK</v>
      </c>
      <c r="C71" s="1" t="str">
        <f>INDEX(Team_Key[Abbreviation],MATCH(INDEX(FPL_Misc_Extract[Team Name],MATCH(Table98[[#This Row],[Player]],FPL_Misc_Extract[Player],0)),Team_Key[Full Name],0))</f>
        <v>CHE</v>
      </c>
      <c r="D71" s="1">
        <f>INDEX(FPL_Misc_Extract[PPG],MATCH(Table98[[#This Row],[Player]],FPL_Misc_Extract[Player],0))</f>
        <v>0</v>
      </c>
      <c r="E71" s="18">
        <f>INDEX(FPL_Misc_Extract[Form],MATCH(Table98[[#This Row],[Player]],FPL_Misc_Extract[Player],0))</f>
        <v>0</v>
      </c>
      <c r="F71" s="22">
        <f ca="1">IF(MID(Table98[[#This Row],[F1 PR]],8,1)&gt;MID(Table98[[#This Row],[F1 PR]],10,1)=TRUE,1,0)</f>
        <v>0</v>
      </c>
      <c r="G71" s="22">
        <f ca="1">IF(MID(Table98[[#This Row],[F1 PR]],8,1)&lt;MID(Table98[[#This Row],[F1 PR]],10,1),1,0)</f>
        <v>1</v>
      </c>
      <c r="H7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71" s="18">
        <f>Table98[[#This Row],[Opp Pos]]-Table98[[#This Row],[Current Pos]]</f>
        <v>-1</v>
      </c>
      <c r="J71" s="18" t="str">
        <f>INDEX(PL_Table[POS],MATCH(INDEX(Team_Key[Full Name],MATCH(LEFT(Table98[[#This Row],[F1]],3),Team_Key[Abbreviation],0)),PL_Table[TEAM],0))</f>
        <v>9</v>
      </c>
      <c r="K71" s="18" t="str">
        <f>INDEX(PL_Table[POS],MATCH(INDEX(Team_Key[Full Name],MATCH(Table98[[#This Row],[Team]],Team_Key[Abbreviation],0)),PL_Table[TEAM],0))</f>
        <v>10</v>
      </c>
      <c r="L71" s="1" t="str">
        <f>INDEX(Team_Key[Fixture],MATCH(Table98[[#This Row],[Team]],Team_Key[Abbreviation],0))</f>
        <v>SOU</v>
      </c>
      <c r="M71" s="1" t="str">
        <f ca="1">IFERROR(INDEX(Results_Matrix[],MATCH(Table98[[#This Row],[Team]],Results_Matrix[Teams],0),MATCH(LEFT(Table98[[#This Row],[F1]],3),Results_Matrix[#Headers],0)),"")</f>
        <v>SOU(H) 1-3</v>
      </c>
    </row>
    <row r="72" spans="1:13" x14ac:dyDescent="0.45">
      <c r="A72" t="s">
        <v>215</v>
      </c>
      <c r="B72" s="1" t="str">
        <f>INDEX(FPL_Misc_Extract[Position],MATCH(Table98[[#This Row],[Player]],FPL_Misc_Extract[Player],0))</f>
        <v>MID</v>
      </c>
      <c r="C72" s="1" t="str">
        <f>INDEX(Team_Key[Abbreviation],MATCH(INDEX(FPL_Misc_Extract[Team Name],MATCH(Table98[[#This Row],[Player]],FPL_Misc_Extract[Player],0)),Team_Key[Full Name],0))</f>
        <v>MUN</v>
      </c>
      <c r="D72" s="1">
        <f>INDEX(FPL_Misc_Extract[PPG],MATCH(Table98[[#This Row],[Player]],FPL_Misc_Extract[Player],0))</f>
        <v>2.8</v>
      </c>
      <c r="E72" s="18">
        <f>INDEX(FPL_Misc_Extract[Form],MATCH(Table98[[#This Row],[Player]],FPL_Misc_Extract[Player],0))</f>
        <v>0.3</v>
      </c>
      <c r="F72" s="22">
        <f ca="1">IF(MID(Table98[[#This Row],[F1 PR]],8,1)&gt;MID(Table98[[#This Row],[F1 PR]],10,1)=TRUE,1,0)</f>
        <v>0</v>
      </c>
      <c r="G72" s="22">
        <f ca="1">IF(MID(Table98[[#This Row],[F1 PR]],8,1)&lt;MID(Table98[[#This Row],[F1 PR]],10,1),1,0)</f>
        <v>1</v>
      </c>
      <c r="H7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72" s="18">
        <f>Table98[[#This Row],[Opp Pos]]-Table98[[#This Row],[Current Pos]]</f>
        <v>-2</v>
      </c>
      <c r="J72" s="18" t="str">
        <f>INDEX(PL_Table[POS],MATCH(INDEX(Team_Key[Full Name],MATCH(LEFT(Table98[[#This Row],[F1]],3),Team_Key[Abbreviation],0)),PL_Table[TEAM],0))</f>
        <v>3</v>
      </c>
      <c r="K72" s="18" t="str">
        <f>INDEX(PL_Table[POS],MATCH(INDEX(Team_Key[Full Name],MATCH(Table98[[#This Row],[Team]],Team_Key[Abbreviation],0)),PL_Table[TEAM],0))</f>
        <v>5</v>
      </c>
      <c r="L72" s="1" t="str">
        <f>INDEX(Team_Key[Fixture],MATCH(Table98[[#This Row],[Team]],Team_Key[Abbreviation],0))</f>
        <v>ARS</v>
      </c>
      <c r="M72" s="1" t="str">
        <f ca="1">IFERROR(INDEX(Results_Matrix[],MATCH(Table98[[#This Row],[Team]],Results_Matrix[Teams],0),MATCH(LEFT(Table98[[#This Row],[F1]],3),Results_Matrix[#Headers],0)),"")</f>
        <v>ARS(A) 0-3</v>
      </c>
    </row>
    <row r="73" spans="1:13" x14ac:dyDescent="0.45">
      <c r="A73" t="s">
        <v>587</v>
      </c>
      <c r="B73" s="1" t="str">
        <f>INDEX(FPL_Misc_Extract[Position],MATCH(Table98[[#This Row],[Player]],FPL_Misc_Extract[Player],0))</f>
        <v>GK</v>
      </c>
      <c r="C73" s="1" t="str">
        <f>INDEX(Team_Key[Abbreviation],MATCH(INDEX(FPL_Misc_Extract[Team Name],MATCH(Table98[[#This Row],[Player]],FPL_Misc_Extract[Player],0)),Team_Key[Full Name],0))</f>
        <v>LIV</v>
      </c>
      <c r="D73" s="1">
        <f>INDEX(FPL_Misc_Extract[PPG],MATCH(Table98[[#This Row],[Player]],FPL_Misc_Extract[Player],0))</f>
        <v>1</v>
      </c>
      <c r="E73" s="18">
        <f>INDEX(FPL_Misc_Extract[Form],MATCH(Table98[[#This Row],[Player]],FPL_Misc_Extract[Player],0))</f>
        <v>0</v>
      </c>
      <c r="F73" s="22">
        <f>IF(MID(Table98[[#This Row],[F1 PR]],8,1)&gt;MID(Table98[[#This Row],[F1 PR]],10,1)=TRUE,1,0)</f>
        <v>0</v>
      </c>
      <c r="G73" s="22">
        <f>IF(MID(Table98[[#This Row],[F1 PR]],8,1)&lt;MID(Table98[[#This Row],[F1 PR]],10,1),1,0)</f>
        <v>0</v>
      </c>
      <c r="H7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73" s="18" t="e">
        <f>Table98[[#This Row],[Opp Pos]]-Table98[[#This Row],[Current Pos]]</f>
        <v>#N/A</v>
      </c>
      <c r="J73" s="18" t="e">
        <f>INDEX(PL_Table[POS],MATCH(INDEX(Team_Key[Full Name],MATCH(LEFT(Table98[[#This Row],[F1]],3),Team_Key[Abbreviation],0)),PL_Table[TEAM],0))</f>
        <v>#N/A</v>
      </c>
      <c r="K73" s="18" t="str">
        <f>INDEX(PL_Table[POS],MATCH(INDEX(Team_Key[Full Name],MATCH(Table98[[#This Row],[Team]],Team_Key[Abbreviation],0)),PL_Table[TEAM],0))</f>
        <v>8</v>
      </c>
      <c r="L73" s="1">
        <f>INDEX(Team_Key[Fixture],MATCH(Table98[[#This Row],[Team]],Team_Key[Abbreviation],0))</f>
        <v>0</v>
      </c>
      <c r="M73" s="1" t="str">
        <f>IFERROR(INDEX(Results_Matrix[],MATCH(Table98[[#This Row],[Team]],Results_Matrix[Teams],0),MATCH(LEFT(Table98[[#This Row],[F1]],3),Results_Matrix[#Headers],0)),"")</f>
        <v/>
      </c>
    </row>
    <row r="74" spans="1:13" x14ac:dyDescent="0.45">
      <c r="A74" t="s">
        <v>227</v>
      </c>
      <c r="B74" s="1" t="str">
        <f>INDEX(FPL_Misc_Extract[Position],MATCH(Table98[[#This Row],[Player]],FPL_Misc_Extract[Player],0))</f>
        <v>FWD</v>
      </c>
      <c r="C74" s="1" t="str">
        <f>INDEX(Team_Key[Abbreviation],MATCH(INDEX(FPL_Misc_Extract[Team Name],MATCH(Table98[[#This Row],[Player]],FPL_Misc_Extract[Player],0)),Team_Key[Full Name],0))</f>
        <v>STK</v>
      </c>
      <c r="D74" s="1">
        <f>INDEX(FPL_Misc_Extract[PPG],MATCH(Table98[[#This Row],[Player]],FPL_Misc_Extract[Player],0))</f>
        <v>3.5</v>
      </c>
      <c r="E74" s="18">
        <f>INDEX(FPL_Misc_Extract[Form],MATCH(Table98[[#This Row],[Player]],FPL_Misc_Extract[Player],0))</f>
        <v>0</v>
      </c>
      <c r="F74" s="22">
        <f ca="1">IF(MID(Table98[[#This Row],[F1 PR]],8,1)&gt;MID(Table98[[#This Row],[F1 PR]],10,1)=TRUE,1,0)</f>
        <v>1</v>
      </c>
      <c r="G74" s="22">
        <f ca="1">IF(MID(Table98[[#This Row],[F1 PR]],8,1)&lt;MID(Table98[[#This Row],[F1 PR]],10,1),1,0)</f>
        <v>0</v>
      </c>
      <c r="H7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74" s="18">
        <f>Table98[[#This Row],[Opp Pos]]-Table98[[#This Row],[Current Pos]]</f>
        <v>13</v>
      </c>
      <c r="J74" s="18" t="str">
        <f>INDEX(PL_Table[POS],MATCH(INDEX(Team_Key[Full Name],MATCH(LEFT(Table98[[#This Row],[F1]],3),Team_Key[Abbreviation],0)),PL_Table[TEAM],0))</f>
        <v>20</v>
      </c>
      <c r="K74" s="18" t="str">
        <f>INDEX(PL_Table[POS],MATCH(INDEX(Team_Key[Full Name],MATCH(Table98[[#This Row],[Team]],Team_Key[Abbreviation],0)),PL_Table[TEAM],0))</f>
        <v>7</v>
      </c>
      <c r="L74" s="1" t="str">
        <f>INDEX(Team_Key[Fixture],MATCH(Table98[[#This Row],[Team]],Team_Key[Abbreviation],0))</f>
        <v>AVL</v>
      </c>
      <c r="M74" s="1" t="str">
        <f ca="1">IFERROR(INDEX(Results_Matrix[],MATCH(Table98[[#This Row],[Team]],Results_Matrix[Teams],0),MATCH(LEFT(Table98[[#This Row],[F1]],3),Results_Matrix[#Headers],0)),"")</f>
        <v>AVL(A) 1-0</v>
      </c>
    </row>
    <row r="75" spans="1:13" x14ac:dyDescent="0.45">
      <c r="A75" t="s">
        <v>129</v>
      </c>
      <c r="B75" s="1" t="str">
        <f>INDEX(FPL_Misc_Extract[Position],MATCH(Table98[[#This Row],[Player]],FPL_Misc_Extract[Player],0))</f>
        <v>MID</v>
      </c>
      <c r="C75" s="1" t="str">
        <f>INDEX(Team_Key[Abbreviation],MATCH(INDEX(FPL_Misc_Extract[Team Name],MATCH(Table98[[#This Row],[Player]],FPL_Misc_Extract[Player],0)),Team_Key[Full Name],0))</f>
        <v>CRY</v>
      </c>
      <c r="D75" s="1">
        <f>INDEX(FPL_Misc_Extract[PPG],MATCH(Table98[[#This Row],[Player]],FPL_Misc_Extract[Player],0))</f>
        <v>3.7</v>
      </c>
      <c r="E75" s="18">
        <f>INDEX(FPL_Misc_Extract[Form],MATCH(Table98[[#This Row],[Player]],FPL_Misc_Extract[Player],0))</f>
        <v>0.2</v>
      </c>
      <c r="F75" s="22">
        <f ca="1">IF(MID(Table98[[#This Row],[F1 PR]],8,1)&gt;MID(Table98[[#This Row],[F1 PR]],10,1)=TRUE,1,0)</f>
        <v>1</v>
      </c>
      <c r="G75" s="22">
        <f ca="1">IF(MID(Table98[[#This Row],[F1 PR]],8,1)&lt;MID(Table98[[#This Row],[F1 PR]],10,1),1,0)</f>
        <v>0</v>
      </c>
      <c r="H7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10</v>
      </c>
      <c r="I75" s="18">
        <f>Table98[[#This Row],[Opp Pos]]-Table98[[#This Row],[Current Pos]]</f>
        <v>-1</v>
      </c>
      <c r="J75" s="18" t="str">
        <f>INDEX(PL_Table[POS],MATCH(INDEX(Team_Key[Full Name],MATCH(LEFT(Table98[[#This Row],[F1]],3),Team_Key[Abbreviation],0)),PL_Table[TEAM],0))</f>
        <v>13</v>
      </c>
      <c r="K75" s="18" t="str">
        <f>INDEX(PL_Table[POS],MATCH(INDEX(Team_Key[Full Name],MATCH(Table98[[#This Row],[Team]],Team_Key[Abbreviation],0)),PL_Table[TEAM],0))</f>
        <v>14</v>
      </c>
      <c r="L75" s="1" t="str">
        <f>INDEX(Team_Key[Fixture],MATCH(Table98[[#This Row],[Team]],Team_Key[Abbreviation],0))</f>
        <v>WBA</v>
      </c>
      <c r="M75" s="1" t="str">
        <f ca="1">IFERROR(INDEX(Results_Matrix[],MATCH(Table98[[#This Row],[Team]],Results_Matrix[Teams],0),MATCH(LEFT(Table98[[#This Row],[F1]],3),Results_Matrix[#Headers],0)),"")</f>
        <v>WBA(H) 2-0</v>
      </c>
    </row>
    <row r="76" spans="1:13" x14ac:dyDescent="0.45">
      <c r="A76" t="s">
        <v>337</v>
      </c>
      <c r="B76" s="1" t="str">
        <f>INDEX(FPL_Misc_Extract[Position],MATCH(Table98[[#This Row],[Player]],FPL_Misc_Extract[Player],0))</f>
        <v>GK</v>
      </c>
      <c r="C76" s="1" t="str">
        <f>INDEX(Team_Key[Abbreviation],MATCH(INDEX(FPL_Misc_Extract[Team Name],MATCH(Table98[[#This Row],[Player]],FPL_Misc_Extract[Player],0)),Team_Key[Full Name],0))</f>
        <v>WAT</v>
      </c>
      <c r="D76" s="1">
        <f>INDEX(FPL_Misc_Extract[PPG],MATCH(Table98[[#This Row],[Player]],FPL_Misc_Extract[Player],0))</f>
        <v>0</v>
      </c>
      <c r="E76" s="18">
        <f>INDEX(FPL_Misc_Extract[Form],MATCH(Table98[[#This Row],[Player]],FPL_Misc_Extract[Player],0))</f>
        <v>0</v>
      </c>
      <c r="F76" s="22">
        <f ca="1">IF(MID(Table98[[#This Row],[F1 PR]],8,1)&gt;MID(Table98[[#This Row],[F1 PR]],10,1)=TRUE,1,0)</f>
        <v>0</v>
      </c>
      <c r="G76" s="22">
        <f ca="1">IF(MID(Table98[[#This Row],[F1 PR]],8,1)&lt;MID(Table98[[#This Row],[F1 PR]],10,1),1,0)</f>
        <v>0</v>
      </c>
      <c r="H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76" s="18">
        <f>Table98[[#This Row],[Opp Pos]]-Table98[[#This Row],[Current Pos]]</f>
        <v>3</v>
      </c>
      <c r="J76" s="18" t="str">
        <f>INDEX(PL_Table[POS],MATCH(INDEX(Team_Key[Full Name],MATCH(LEFT(Table98[[#This Row],[F1]],3),Team_Key[Abbreviation],0)),PL_Table[TEAM],0))</f>
        <v>15</v>
      </c>
      <c r="K76" s="18" t="str">
        <f>INDEX(PL_Table[POS],MATCH(INDEX(Team_Key[Full Name],MATCH(Table98[[#This Row],[Team]],Team_Key[Abbreviation],0)),PL_Table[TEAM],0))</f>
        <v>12</v>
      </c>
      <c r="L76" s="1" t="str">
        <f>INDEX(Team_Key[Fixture],MATCH(Table98[[#This Row],[Team]],Team_Key[Abbreviation],0))</f>
        <v>BOU</v>
      </c>
      <c r="M76" s="1" t="str">
        <f ca="1">IFERROR(INDEX(Results_Matrix[],MATCH(Table98[[#This Row],[Team]],Results_Matrix[Teams],0),MATCH(LEFT(Table98[[#This Row],[F1]],3),Results_Matrix[#Headers],0)),"")</f>
        <v>BOU(A) 1-1</v>
      </c>
    </row>
    <row r="77" spans="1:13" x14ac:dyDescent="0.45">
      <c r="A77" t="s">
        <v>193</v>
      </c>
      <c r="B77" s="1" t="str">
        <f>INDEX(FPL_Misc_Extract[Position],MATCH(Table98[[#This Row],[Player]],FPL_Misc_Extract[Player],0))</f>
        <v>FWD</v>
      </c>
      <c r="C77" s="1" t="str">
        <f>INDEX(Team_Key[Abbreviation],MATCH(INDEX(FPL_Misc_Extract[Team Name],MATCH(Table98[[#This Row],[Player]],FPL_Misc_Extract[Player],0)),Team_Key[Full Name],0))</f>
        <v>MCI</v>
      </c>
      <c r="D77" s="1">
        <f>INDEX(FPL_Misc_Extract[PPG],MATCH(Table98[[#This Row],[Player]],FPL_Misc_Extract[Player],0))</f>
        <v>2.6</v>
      </c>
      <c r="E77" s="18">
        <f>INDEX(FPL_Misc_Extract[Form],MATCH(Table98[[#This Row],[Player]],FPL_Misc_Extract[Player],0))</f>
        <v>0</v>
      </c>
      <c r="F77" s="22">
        <f>IF(MID(Table98[[#This Row],[F1 PR]],8,1)&gt;MID(Table98[[#This Row],[F1 PR]],10,1)=TRUE,1,0)</f>
        <v>0</v>
      </c>
      <c r="G77" s="22">
        <f>IF(MID(Table98[[#This Row],[F1 PR]],8,1)&lt;MID(Table98[[#This Row],[F1 PR]],10,1),1,0)</f>
        <v>0</v>
      </c>
      <c r="H7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77" s="18" t="e">
        <f>Table98[[#This Row],[Opp Pos]]-Table98[[#This Row],[Current Pos]]</f>
        <v>#N/A</v>
      </c>
      <c r="J77" s="18" t="e">
        <f>INDEX(PL_Table[POS],MATCH(INDEX(Team_Key[Full Name],MATCH(LEFT(Table98[[#This Row],[F1]],3),Team_Key[Abbreviation],0)),PL_Table[TEAM],0))</f>
        <v>#N/A</v>
      </c>
      <c r="K77" s="18" t="str">
        <f>INDEX(PL_Table[POS],MATCH(INDEX(Team_Key[Full Name],MATCH(Table98[[#This Row],[Team]],Team_Key[Abbreviation],0)),PL_Table[TEAM],0))</f>
        <v>4</v>
      </c>
      <c r="L77" s="1">
        <f>INDEX(Team_Key[Fixture],MATCH(Table98[[#This Row],[Team]],Team_Key[Abbreviation],0))</f>
        <v>0</v>
      </c>
      <c r="M77" s="1" t="str">
        <f>IFERROR(INDEX(Results_Matrix[],MATCH(Table98[[#This Row],[Team]],Results_Matrix[Teams],0),MATCH(LEFT(Table98[[#This Row],[F1]],3),Results_Matrix[#Headers],0)),"")</f>
        <v/>
      </c>
    </row>
    <row r="78" spans="1:13" x14ac:dyDescent="0.45">
      <c r="A78" t="s">
        <v>37</v>
      </c>
      <c r="B78" s="1" t="str">
        <f>INDEX(FPL_Misc_Extract[Position],MATCH(Table98[[#This Row],[Player]],FPL_Misc_Extract[Player],0))</f>
        <v>FWD</v>
      </c>
      <c r="C78" s="1" t="str">
        <f>INDEX(Team_Key[Abbreviation],MATCH(INDEX(FPL_Misc_Extract[Team Name],MATCH(Table98[[#This Row],[Player]],FPL_Misc_Extract[Player],0)),Team_Key[Full Name],0))</f>
        <v>SUN</v>
      </c>
      <c r="D78" s="1">
        <f>INDEX(FPL_Misc_Extract[PPG],MATCH(Table98[[#This Row],[Player]],FPL_Misc_Extract[Player],0))</f>
        <v>2.7</v>
      </c>
      <c r="E78" s="18">
        <f>INDEX(FPL_Misc_Extract[Form],MATCH(Table98[[#This Row],[Player]],FPL_Misc_Extract[Player],0))</f>
        <v>0.3</v>
      </c>
      <c r="F78" s="22">
        <f ca="1">IF(MID(Table98[[#This Row],[F1 PR]],8,1)&gt;MID(Table98[[#This Row],[F1 PR]],10,1)=TRUE,1,0)</f>
        <v>0</v>
      </c>
      <c r="G78" s="22">
        <f ca="1">IF(MID(Table98[[#This Row],[F1 PR]],8,1)&lt;MID(Table98[[#This Row],[F1 PR]],10,1),1,0)</f>
        <v>0</v>
      </c>
      <c r="H7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78" s="18">
        <f>Table98[[#This Row],[Opp Pos]]-Table98[[#This Row],[Current Pos]]</f>
        <v>-11</v>
      </c>
      <c r="J78" s="18" t="str">
        <f>INDEX(PL_Table[POS],MATCH(INDEX(Team_Key[Full Name],MATCH(LEFT(Table98[[#This Row],[F1]],3),Team_Key[Abbreviation],0)),PL_Table[TEAM],0))</f>
        <v>6</v>
      </c>
      <c r="K78" s="18" t="str">
        <f>INDEX(PL_Table[POS],MATCH(INDEX(Team_Key[Full Name],MATCH(Table98[[#This Row],[Team]],Team_Key[Abbreviation],0)),PL_Table[TEAM],0))</f>
        <v>17</v>
      </c>
      <c r="L78" s="1" t="str">
        <f>INDEX(Team_Key[Fixture],MATCH(Table98[[#This Row],[Team]],Team_Key[Abbreviation],0))</f>
        <v>WHU</v>
      </c>
      <c r="M78" s="1" t="str">
        <f ca="1">IFERROR(INDEX(Results_Matrix[],MATCH(Table98[[#This Row],[Team]],Results_Matrix[Teams],0),MATCH(LEFT(Table98[[#This Row],[F1]],3),Results_Matrix[#Headers],0)),"")</f>
        <v>WHU(H) 2-2</v>
      </c>
    </row>
    <row r="79" spans="1:13" x14ac:dyDescent="0.45">
      <c r="A79" t="s">
        <v>268</v>
      </c>
      <c r="B79" s="1" t="str">
        <f>INDEX(FPL_Misc_Extract[Position],MATCH(Table98[[#This Row],[Player]],FPL_Misc_Extract[Player],0))</f>
        <v>DEF</v>
      </c>
      <c r="C79" s="1" t="str">
        <f>INDEX(Team_Key[Abbreviation],MATCH(INDEX(FPL_Misc_Extract[Team Name],MATCH(Table98[[#This Row],[Player]],FPL_Misc_Extract[Player],0)),Team_Key[Full Name],0))</f>
        <v>MUN</v>
      </c>
      <c r="D79" s="1">
        <f>INDEX(FPL_Misc_Extract[PPG],MATCH(Table98[[#This Row],[Player]],FPL_Misc_Extract[Player],0))</f>
        <v>3</v>
      </c>
      <c r="E79" s="18">
        <f>INDEX(FPL_Misc_Extract[Form],MATCH(Table98[[#This Row],[Player]],FPL_Misc_Extract[Player],0))</f>
        <v>0.1</v>
      </c>
      <c r="F79" s="22">
        <f ca="1">IF(MID(Table98[[#This Row],[F1 PR]],8,1)&gt;MID(Table98[[#This Row],[F1 PR]],10,1)=TRUE,1,0)</f>
        <v>0</v>
      </c>
      <c r="G79" s="22">
        <f ca="1">IF(MID(Table98[[#This Row],[F1 PR]],8,1)&lt;MID(Table98[[#This Row],[F1 PR]],10,1),1,0)</f>
        <v>1</v>
      </c>
      <c r="H7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79" s="18">
        <f>Table98[[#This Row],[Opp Pos]]-Table98[[#This Row],[Current Pos]]</f>
        <v>-2</v>
      </c>
      <c r="J79" s="18" t="str">
        <f>INDEX(PL_Table[POS],MATCH(INDEX(Team_Key[Full Name],MATCH(LEFT(Table98[[#This Row],[F1]],3),Team_Key[Abbreviation],0)),PL_Table[TEAM],0))</f>
        <v>3</v>
      </c>
      <c r="K79" s="18" t="str">
        <f>INDEX(PL_Table[POS],MATCH(INDEX(Team_Key[Full Name],MATCH(Table98[[#This Row],[Team]],Team_Key[Abbreviation],0)),PL_Table[TEAM],0))</f>
        <v>5</v>
      </c>
      <c r="L79" s="1" t="str">
        <f>INDEX(Team_Key[Fixture],MATCH(Table98[[#This Row],[Team]],Team_Key[Abbreviation],0))</f>
        <v>ARS</v>
      </c>
      <c r="M79" s="1" t="str">
        <f ca="1">IFERROR(INDEX(Results_Matrix[],MATCH(Table98[[#This Row],[Team]],Results_Matrix[Teams],0),MATCH(LEFT(Table98[[#This Row],[F1]],3),Results_Matrix[#Headers],0)),"")</f>
        <v>ARS(A) 0-3</v>
      </c>
    </row>
    <row r="80" spans="1:13" x14ac:dyDescent="0.45">
      <c r="A80" t="s">
        <v>299</v>
      </c>
      <c r="B80" s="1" t="str">
        <f>INDEX(FPL_Misc_Extract[Position],MATCH(Table98[[#This Row],[Player]],FPL_Misc_Extract[Player],0))</f>
        <v>GK</v>
      </c>
      <c r="C80" s="1" t="str">
        <f>INDEX(Team_Key[Abbreviation],MATCH(INDEX(FPL_Misc_Extract[Team Name],MATCH(Table98[[#This Row],[Player]],FPL_Misc_Extract[Player],0)),Team_Key[Full Name],0))</f>
        <v>BOU</v>
      </c>
      <c r="D80" s="1">
        <f>INDEX(FPL_Misc_Extract[PPG],MATCH(Table98[[#This Row],[Player]],FPL_Misc_Extract[Player],0))</f>
        <v>3.7</v>
      </c>
      <c r="E80" s="18">
        <f>INDEX(FPL_Misc_Extract[Form],MATCH(Table98[[#This Row],[Player]],FPL_Misc_Extract[Player],0))</f>
        <v>0.7</v>
      </c>
      <c r="F80" s="22">
        <f ca="1">IF(MID(Table98[[#This Row],[F1 PR]],8,1)&gt;MID(Table98[[#This Row],[F1 PR]],10,1)=TRUE,1,0)</f>
        <v>0</v>
      </c>
      <c r="G80" s="22">
        <f ca="1">IF(MID(Table98[[#This Row],[F1 PR]],8,1)&lt;MID(Table98[[#This Row],[F1 PR]],10,1),1,0)</f>
        <v>0</v>
      </c>
      <c r="H8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80" s="18">
        <f>Table98[[#This Row],[Opp Pos]]-Table98[[#This Row],[Current Pos]]</f>
        <v>-3</v>
      </c>
      <c r="J80" s="18" t="str">
        <f>INDEX(PL_Table[POS],MATCH(INDEX(Team_Key[Full Name],MATCH(LEFT(Table98[[#This Row],[F1]],3),Team_Key[Abbreviation],0)),PL_Table[TEAM],0))</f>
        <v>12</v>
      </c>
      <c r="K80" s="18" t="str">
        <f>INDEX(PL_Table[POS],MATCH(INDEX(Team_Key[Full Name],MATCH(Table98[[#This Row],[Team]],Team_Key[Abbreviation],0)),PL_Table[TEAM],0))</f>
        <v>15</v>
      </c>
      <c r="L80" s="1" t="str">
        <f>INDEX(Team_Key[Fixture],MATCH(Table98[[#This Row],[Team]],Team_Key[Abbreviation],0))</f>
        <v>WAT</v>
      </c>
      <c r="M80" s="1" t="str">
        <f ca="1">IFERROR(INDEX(Results_Matrix[],MATCH(Table98[[#This Row],[Team]],Results_Matrix[Teams],0),MATCH(LEFT(Table98[[#This Row],[F1]],3),Results_Matrix[#Headers],0)),"")</f>
        <v>WAT(H) 1-1</v>
      </c>
    </row>
    <row r="81" spans="1:13" x14ac:dyDescent="0.45">
      <c r="A81" t="s">
        <v>503</v>
      </c>
      <c r="B81" s="1" t="str">
        <f>INDEX(FPL_Misc_Extract[Position],MATCH(Table98[[#This Row],[Player]],FPL_Misc_Extract[Player],0))</f>
        <v>MID</v>
      </c>
      <c r="C81" s="1" t="str">
        <f>INDEX(Team_Key[Abbreviation],MATCH(INDEX(FPL_Misc_Extract[Team Name],MATCH(Table98[[#This Row],[Player]],FPL_Misc_Extract[Player],0)),Team_Key[Full Name],0))</f>
        <v>NOR</v>
      </c>
      <c r="D81" s="1">
        <f>INDEX(FPL_Misc_Extract[PPG],MATCH(Table98[[#This Row],[Player]],FPL_Misc_Extract[Player],0))</f>
        <v>3.1</v>
      </c>
      <c r="E81" s="18">
        <f>INDEX(FPL_Misc_Extract[Form],MATCH(Table98[[#This Row],[Player]],FPL_Misc_Extract[Player],0))</f>
        <v>0.6</v>
      </c>
      <c r="F81" s="22">
        <f ca="1">IF(MID(Table98[[#This Row],[F1 PR]],8,1)&gt;MID(Table98[[#This Row],[F1 PR]],10,1)=TRUE,1,0)</f>
        <v>0</v>
      </c>
      <c r="G81" s="22">
        <f ca="1">IF(MID(Table98[[#This Row],[F1 PR]],8,1)&lt;MID(Table98[[#This Row],[F1 PR]],10,1),1,0)</f>
        <v>1</v>
      </c>
      <c r="H8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81" s="18">
        <f>Table98[[#This Row],[Opp Pos]]-Table98[[#This Row],[Current Pos]]</f>
        <v>-17</v>
      </c>
      <c r="J81" s="18" t="str">
        <f>INDEX(PL_Table[POS],MATCH(INDEX(Team_Key[Full Name],MATCH(LEFT(Table98[[#This Row],[F1]],3),Team_Key[Abbreviation],0)),PL_Table[TEAM],0))</f>
        <v>1</v>
      </c>
      <c r="K81" s="18" t="str">
        <f>INDEX(PL_Table[POS],MATCH(INDEX(Team_Key[Full Name],MATCH(Table98[[#This Row],[Team]],Team_Key[Abbreviation],0)),PL_Table[TEAM],0))</f>
        <v>18</v>
      </c>
      <c r="L81" s="1" t="str">
        <f>INDEX(Team_Key[Fixture],MATCH(Table98[[#This Row],[Team]],Team_Key[Abbreviation],0))</f>
        <v>LEI</v>
      </c>
      <c r="M81" s="1" t="str">
        <f ca="1">IFERROR(INDEX(Results_Matrix[],MATCH(Table98[[#This Row],[Team]],Results_Matrix[Teams],0),MATCH(LEFT(Table98[[#This Row],[F1]],3),Results_Matrix[#Headers],0)),"")</f>
        <v>LEI(H) 1-2</v>
      </c>
    </row>
    <row r="82" spans="1:13" x14ac:dyDescent="0.45">
      <c r="A82" t="s">
        <v>604</v>
      </c>
      <c r="B82" s="1" t="str">
        <f>INDEX(FPL_Misc_Extract[Position],MATCH(Table98[[#This Row],[Player]],FPL_Misc_Extract[Player],0))</f>
        <v>MID</v>
      </c>
      <c r="C82" s="1" t="str">
        <f>INDEX(Team_Key[Abbreviation],MATCH(INDEX(FPL_Misc_Extract[Team Name],MATCH(Table98[[#This Row],[Player]],FPL_Misc_Extract[Player],0)),Team_Key[Full Name],0))</f>
        <v>LIV</v>
      </c>
      <c r="D82" s="1">
        <f>INDEX(FPL_Misc_Extract[PPG],MATCH(Table98[[#This Row],[Player]],FPL_Misc_Extract[Player],0))</f>
        <v>0</v>
      </c>
      <c r="E82" s="18">
        <f>INDEX(FPL_Misc_Extract[Form],MATCH(Table98[[#This Row],[Player]],FPL_Misc_Extract[Player],0))</f>
        <v>0</v>
      </c>
      <c r="F82" s="22">
        <f>IF(MID(Table98[[#This Row],[F1 PR]],8,1)&gt;MID(Table98[[#This Row],[F1 PR]],10,1)=TRUE,1,0)</f>
        <v>0</v>
      </c>
      <c r="G82" s="22">
        <f>IF(MID(Table98[[#This Row],[F1 PR]],8,1)&lt;MID(Table98[[#This Row],[F1 PR]],10,1),1,0)</f>
        <v>0</v>
      </c>
      <c r="H8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82" s="18" t="e">
        <f>Table98[[#This Row],[Opp Pos]]-Table98[[#This Row],[Current Pos]]</f>
        <v>#N/A</v>
      </c>
      <c r="J82" s="18" t="e">
        <f>INDEX(PL_Table[POS],MATCH(INDEX(Team_Key[Full Name],MATCH(LEFT(Table98[[#This Row],[F1]],3),Team_Key[Abbreviation],0)),PL_Table[TEAM],0))</f>
        <v>#N/A</v>
      </c>
      <c r="K82" s="18" t="str">
        <f>INDEX(PL_Table[POS],MATCH(INDEX(Team_Key[Full Name],MATCH(Table98[[#This Row],[Team]],Team_Key[Abbreviation],0)),PL_Table[TEAM],0))</f>
        <v>8</v>
      </c>
      <c r="L82" s="1">
        <f>INDEX(Team_Key[Fixture],MATCH(Table98[[#This Row],[Team]],Team_Key[Abbreviation],0))</f>
        <v>0</v>
      </c>
      <c r="M82" s="1" t="str">
        <f>IFERROR(INDEX(Results_Matrix[],MATCH(Table98[[#This Row],[Team]],Results_Matrix[Teams],0),MATCH(LEFT(Table98[[#This Row],[F1]],3),Results_Matrix[#Headers],0)),"")</f>
        <v/>
      </c>
    </row>
    <row r="83" spans="1:13" x14ac:dyDescent="0.45">
      <c r="A83" t="s">
        <v>148</v>
      </c>
      <c r="B83" s="1" t="str">
        <f>INDEX(FPL_Misc_Extract[Position],MATCH(Table98[[#This Row],[Player]],FPL_Misc_Extract[Player],0))</f>
        <v>MID</v>
      </c>
      <c r="C83" s="1" t="str">
        <f>INDEX(Team_Key[Abbreviation],MATCH(INDEX(FPL_Misc_Extract[Team Name],MATCH(Table98[[#This Row],[Player]],FPL_Misc_Extract[Player],0)),Team_Key[Full Name],0))</f>
        <v>SUN</v>
      </c>
      <c r="D83" s="1">
        <f>INDEX(FPL_Misc_Extract[PPG],MATCH(Table98[[#This Row],[Player]],FPL_Misc_Extract[Player],0))</f>
        <v>0</v>
      </c>
      <c r="E83" s="18">
        <f>INDEX(FPL_Misc_Extract[Form],MATCH(Table98[[#This Row],[Player]],FPL_Misc_Extract[Player],0))</f>
        <v>0</v>
      </c>
      <c r="F83" s="22">
        <f ca="1">IF(MID(Table98[[#This Row],[F1 PR]],8,1)&gt;MID(Table98[[#This Row],[F1 PR]],10,1)=TRUE,1,0)</f>
        <v>0</v>
      </c>
      <c r="G83" s="22">
        <f ca="1">IF(MID(Table98[[#This Row],[F1 PR]],8,1)&lt;MID(Table98[[#This Row],[F1 PR]],10,1),1,0)</f>
        <v>0</v>
      </c>
      <c r="H8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3" s="18">
        <f>Table98[[#This Row],[Opp Pos]]-Table98[[#This Row],[Current Pos]]</f>
        <v>-11</v>
      </c>
      <c r="J83" s="18" t="str">
        <f>INDEX(PL_Table[POS],MATCH(INDEX(Team_Key[Full Name],MATCH(LEFT(Table98[[#This Row],[F1]],3),Team_Key[Abbreviation],0)),PL_Table[TEAM],0))</f>
        <v>6</v>
      </c>
      <c r="K83" s="18" t="str">
        <f>INDEX(PL_Table[POS],MATCH(INDEX(Team_Key[Full Name],MATCH(Table98[[#This Row],[Team]],Team_Key[Abbreviation],0)),PL_Table[TEAM],0))</f>
        <v>17</v>
      </c>
      <c r="L83" s="1" t="str">
        <f>INDEX(Team_Key[Fixture],MATCH(Table98[[#This Row],[Team]],Team_Key[Abbreviation],0))</f>
        <v>WHU</v>
      </c>
      <c r="M83" s="1" t="str">
        <f ca="1">IFERROR(INDEX(Results_Matrix[],MATCH(Table98[[#This Row],[Team]],Results_Matrix[Teams],0),MATCH(LEFT(Table98[[#This Row],[F1]],3),Results_Matrix[#Headers],0)),"")</f>
        <v>WHU(H) 2-2</v>
      </c>
    </row>
    <row r="84" spans="1:13" x14ac:dyDescent="0.45">
      <c r="A84" t="s">
        <v>78</v>
      </c>
      <c r="B84" s="1" t="str">
        <f>INDEX(FPL_Misc_Extract[Position],MATCH(Table98[[#This Row],[Player]],FPL_Misc_Extract[Player],0))</f>
        <v>DEF</v>
      </c>
      <c r="C84" s="1" t="str">
        <f>INDEX(Team_Key[Abbreviation],MATCH(INDEX(FPL_Misc_Extract[Team Name],MATCH(Table98[[#This Row],[Player]],FPL_Misc_Extract[Player],0)),Team_Key[Full Name],0))</f>
        <v>WAT</v>
      </c>
      <c r="D84" s="1">
        <f>INDEX(FPL_Misc_Extract[PPG],MATCH(Table98[[#This Row],[Player]],FPL_Misc_Extract[Player],0))</f>
        <v>2.8</v>
      </c>
      <c r="E84" s="18">
        <f>INDEX(FPL_Misc_Extract[Form],MATCH(Table98[[#This Row],[Player]],FPL_Misc_Extract[Player],0))</f>
        <v>0.4</v>
      </c>
      <c r="F84" s="22">
        <f ca="1">IF(MID(Table98[[#This Row],[F1 PR]],8,1)&gt;MID(Table98[[#This Row],[F1 PR]],10,1)=TRUE,1,0)</f>
        <v>0</v>
      </c>
      <c r="G84" s="22">
        <f ca="1">IF(MID(Table98[[#This Row],[F1 PR]],8,1)&lt;MID(Table98[[#This Row],[F1 PR]],10,1),1,0)</f>
        <v>0</v>
      </c>
      <c r="H8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4" s="18">
        <f>Table98[[#This Row],[Opp Pos]]-Table98[[#This Row],[Current Pos]]</f>
        <v>3</v>
      </c>
      <c r="J84" s="18" t="str">
        <f>INDEX(PL_Table[POS],MATCH(INDEX(Team_Key[Full Name],MATCH(LEFT(Table98[[#This Row],[F1]],3),Team_Key[Abbreviation],0)),PL_Table[TEAM],0))</f>
        <v>15</v>
      </c>
      <c r="K84" s="18" t="str">
        <f>INDEX(PL_Table[POS],MATCH(INDEX(Team_Key[Full Name],MATCH(Table98[[#This Row],[Team]],Team_Key[Abbreviation],0)),PL_Table[TEAM],0))</f>
        <v>12</v>
      </c>
      <c r="L84" s="1" t="str">
        <f>INDEX(Team_Key[Fixture],MATCH(Table98[[#This Row],[Team]],Team_Key[Abbreviation],0))</f>
        <v>BOU</v>
      </c>
      <c r="M84" s="1" t="str">
        <f ca="1">IFERROR(INDEX(Results_Matrix[],MATCH(Table98[[#This Row],[Team]],Results_Matrix[Teams],0),MATCH(LEFT(Table98[[#This Row],[F1]],3),Results_Matrix[#Headers],0)),"")</f>
        <v>BOU(A) 1-1</v>
      </c>
    </row>
    <row r="85" spans="1:13" x14ac:dyDescent="0.45">
      <c r="A85" t="s">
        <v>603</v>
      </c>
      <c r="B85" s="1" t="str">
        <f>INDEX(FPL_Misc_Extract[Position],MATCH(Table98[[#This Row],[Player]],FPL_Misc_Extract[Player],0))</f>
        <v>MID</v>
      </c>
      <c r="C85" s="1" t="str">
        <f>INDEX(Team_Key[Abbreviation],MATCH(INDEX(FPL_Misc_Extract[Team Name],MATCH(Table98[[#This Row],[Player]],FPL_Misc_Extract[Player],0)),Team_Key[Full Name],0))</f>
        <v>SWA</v>
      </c>
      <c r="D85" s="1">
        <f>INDEX(FPL_Misc_Extract[PPG],MATCH(Table98[[#This Row],[Player]],FPL_Misc_Extract[Player],0))</f>
        <v>1.8</v>
      </c>
      <c r="E85" s="18">
        <f>INDEX(FPL_Misc_Extract[Form],MATCH(Table98[[#This Row],[Player]],FPL_Misc_Extract[Player],0))</f>
        <v>0.3</v>
      </c>
      <c r="F85" s="22">
        <f ca="1">IF(MID(Table98[[#This Row],[F1 PR]],8,1)&gt;MID(Table98[[#This Row],[F1 PR]],10,1)=TRUE,1,0)</f>
        <v>0</v>
      </c>
      <c r="G85" s="22">
        <f ca="1">IF(MID(Table98[[#This Row],[F1 PR]],8,1)&lt;MID(Table98[[#This Row],[F1 PR]],10,1),1,0)</f>
        <v>0</v>
      </c>
      <c r="H8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5" s="18">
        <f>Table98[[#This Row],[Opp Pos]]-Table98[[#This Row],[Current Pos]]</f>
        <v>-14</v>
      </c>
      <c r="J85" s="18" t="str">
        <f>INDEX(PL_Table[POS],MATCH(INDEX(Team_Key[Full Name],MATCH(LEFT(Table98[[#This Row],[F1]],3),Team_Key[Abbreviation],0)),PL_Table[TEAM],0))</f>
        <v>2</v>
      </c>
      <c r="K85" s="18" t="str">
        <f>INDEX(PL_Table[POS],MATCH(INDEX(Team_Key[Full Name],MATCH(Table98[[#This Row],[Team]],Team_Key[Abbreviation],0)),PL_Table[TEAM],0))</f>
        <v>16</v>
      </c>
      <c r="L85" s="1" t="str">
        <f>INDEX(Team_Key[Fixture],MATCH(Table98[[#This Row],[Team]],Team_Key[Abbreviation],0))</f>
        <v>TOT</v>
      </c>
      <c r="M85" s="1" t="str">
        <f ca="1">IFERROR(INDEX(Results_Matrix[],MATCH(Table98[[#This Row],[Team]],Results_Matrix[Teams],0),MATCH(LEFT(Table98[[#This Row],[F1]],3),Results_Matrix[#Headers],0)),"")</f>
        <v>TOT(H) 2-2</v>
      </c>
    </row>
    <row r="86" spans="1:13" x14ac:dyDescent="0.45">
      <c r="A86" t="s">
        <v>425</v>
      </c>
      <c r="B86" s="1" t="str">
        <f>INDEX(FPL_Misc_Extract[Position],MATCH(Table98[[#This Row],[Player]],FPL_Misc_Extract[Player],0))</f>
        <v>DEF</v>
      </c>
      <c r="C86" s="1" t="str">
        <f>INDEX(Team_Key[Abbreviation],MATCH(INDEX(FPL_Misc_Extract[Team Name],MATCH(Table98[[#This Row],[Player]],FPL_Misc_Extract[Player],0)),Team_Key[Full Name],0))</f>
        <v>SUN</v>
      </c>
      <c r="D86" s="1">
        <f>INDEX(FPL_Misc_Extract[PPG],MATCH(Table98[[#This Row],[Player]],FPL_Misc_Extract[Player],0))</f>
        <v>0.8</v>
      </c>
      <c r="E86" s="18">
        <f>INDEX(FPL_Misc_Extract[Form],MATCH(Table98[[#This Row],[Player]],FPL_Misc_Extract[Player],0))</f>
        <v>0</v>
      </c>
      <c r="F86" s="22">
        <f ca="1">IF(MID(Table98[[#This Row],[F1 PR]],8,1)&gt;MID(Table98[[#This Row],[F1 PR]],10,1)=TRUE,1,0)</f>
        <v>0</v>
      </c>
      <c r="G86" s="22">
        <f ca="1">IF(MID(Table98[[#This Row],[F1 PR]],8,1)&lt;MID(Table98[[#This Row],[F1 PR]],10,1),1,0)</f>
        <v>0</v>
      </c>
      <c r="H8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6" s="18">
        <f>Table98[[#This Row],[Opp Pos]]-Table98[[#This Row],[Current Pos]]</f>
        <v>-11</v>
      </c>
      <c r="J86" s="18" t="str">
        <f>INDEX(PL_Table[POS],MATCH(INDEX(Team_Key[Full Name],MATCH(LEFT(Table98[[#This Row],[F1]],3),Team_Key[Abbreviation],0)),PL_Table[TEAM],0))</f>
        <v>6</v>
      </c>
      <c r="K86" s="18" t="str">
        <f>INDEX(PL_Table[POS],MATCH(INDEX(Team_Key[Full Name],MATCH(Table98[[#This Row],[Team]],Team_Key[Abbreviation],0)),PL_Table[TEAM],0))</f>
        <v>17</v>
      </c>
      <c r="L86" s="1" t="str">
        <f>INDEX(Team_Key[Fixture],MATCH(Table98[[#This Row],[Team]],Team_Key[Abbreviation],0))</f>
        <v>WHU</v>
      </c>
      <c r="M86" s="1" t="str">
        <f ca="1">IFERROR(INDEX(Results_Matrix[],MATCH(Table98[[#This Row],[Team]],Results_Matrix[Teams],0),MATCH(LEFT(Table98[[#This Row],[F1]],3),Results_Matrix[#Headers],0)),"")</f>
        <v>WHU(H) 2-2</v>
      </c>
    </row>
    <row r="87" spans="1:13" x14ac:dyDescent="0.45">
      <c r="A87" t="s">
        <v>389</v>
      </c>
      <c r="B87" s="1" t="str">
        <f>INDEX(FPL_Misc_Extract[Position],MATCH(Table98[[#This Row],[Player]],FPL_Misc_Extract[Player],0))</f>
        <v>DEF</v>
      </c>
      <c r="C87" s="1" t="str">
        <f>INDEX(Team_Key[Abbreviation],MATCH(INDEX(FPL_Misc_Extract[Team Name],MATCH(Table98[[#This Row],[Player]],FPL_Misc_Extract[Player],0)),Team_Key[Full Name],0))</f>
        <v>EVE</v>
      </c>
      <c r="D87" s="1">
        <f>INDEX(FPL_Misc_Extract[PPG],MATCH(Table98[[#This Row],[Player]],FPL_Misc_Extract[Player],0))</f>
        <v>1.8</v>
      </c>
      <c r="E87" s="18">
        <f>INDEX(FPL_Misc_Extract[Form],MATCH(Table98[[#This Row],[Player]],FPL_Misc_Extract[Player],0))</f>
        <v>0</v>
      </c>
      <c r="F87" s="22">
        <f>IF(MID(Table98[[#This Row],[F1 PR]],8,1)&gt;MID(Table98[[#This Row],[F1 PR]],10,1)=TRUE,1,0)</f>
        <v>0</v>
      </c>
      <c r="G87" s="22">
        <f>IF(MID(Table98[[#This Row],[F1 PR]],8,1)&lt;MID(Table98[[#This Row],[F1 PR]],10,1),1,0)</f>
        <v>0</v>
      </c>
      <c r="H8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87" s="18" t="e">
        <f>Table98[[#This Row],[Opp Pos]]-Table98[[#This Row],[Current Pos]]</f>
        <v>#N/A</v>
      </c>
      <c r="J87" s="18" t="e">
        <f>INDEX(PL_Table[POS],MATCH(INDEX(Team_Key[Full Name],MATCH(LEFT(Table98[[#This Row],[F1]],3),Team_Key[Abbreviation],0)),PL_Table[TEAM],0))</f>
        <v>#N/A</v>
      </c>
      <c r="K87" s="18" t="str">
        <f>INDEX(PL_Table[POS],MATCH(INDEX(Team_Key[Full Name],MATCH(Table98[[#This Row],[Team]],Team_Key[Abbreviation],0)),PL_Table[TEAM],0))</f>
        <v>11</v>
      </c>
      <c r="L87" s="1">
        <f>INDEX(Team_Key[Fixture],MATCH(Table98[[#This Row],[Team]],Team_Key[Abbreviation],0))</f>
        <v>0</v>
      </c>
      <c r="M87" s="1" t="str">
        <f>IFERROR(INDEX(Results_Matrix[],MATCH(Table98[[#This Row],[Team]],Results_Matrix[Teams],0),MATCH(LEFT(Table98[[#This Row],[F1]],3),Results_Matrix[#Headers],0)),"")</f>
        <v/>
      </c>
    </row>
    <row r="88" spans="1:13" x14ac:dyDescent="0.45">
      <c r="A88" t="s">
        <v>532</v>
      </c>
      <c r="B88" s="1" t="str">
        <f>INDEX(FPL_Misc_Extract[Position],MATCH(Table98[[#This Row],[Player]],FPL_Misc_Extract[Player],0))</f>
        <v>MID</v>
      </c>
      <c r="C88" s="1" t="str">
        <f>INDEX(Team_Key[Abbreviation],MATCH(INDEX(FPL_Misc_Extract[Team Name],MATCH(Table98[[#This Row],[Player]],FPL_Misc_Extract[Player],0)),Team_Key[Full Name],0))</f>
        <v>WBA</v>
      </c>
      <c r="D88" s="1">
        <f>INDEX(FPL_Misc_Extract[PPG],MATCH(Table98[[#This Row],[Player]],FPL_Misc_Extract[Player],0))</f>
        <v>2.4</v>
      </c>
      <c r="E88" s="18">
        <f>INDEX(FPL_Misc_Extract[Form],MATCH(Table98[[#This Row],[Player]],FPL_Misc_Extract[Player],0))</f>
        <v>0</v>
      </c>
      <c r="F88" s="22">
        <f ca="1">IF(MID(Table98[[#This Row],[F1 PR]],8,1)&gt;MID(Table98[[#This Row],[F1 PR]],10,1)=TRUE,1,0)</f>
        <v>0</v>
      </c>
      <c r="G88" s="22">
        <f ca="1">IF(MID(Table98[[#This Row],[F1 PR]],8,1)&lt;MID(Table98[[#This Row],[F1 PR]],10,1),1,0)</f>
        <v>1</v>
      </c>
      <c r="H8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88" s="18">
        <f>Table98[[#This Row],[Opp Pos]]-Table98[[#This Row],[Current Pos]]</f>
        <v>1</v>
      </c>
      <c r="J88" s="18" t="str">
        <f>INDEX(PL_Table[POS],MATCH(INDEX(Team_Key[Full Name],MATCH(LEFT(Table98[[#This Row],[F1]],3),Team_Key[Abbreviation],0)),PL_Table[TEAM],0))</f>
        <v>14</v>
      </c>
      <c r="K88" s="18" t="str">
        <f>INDEX(PL_Table[POS],MATCH(INDEX(Team_Key[Full Name],MATCH(Table98[[#This Row],[Team]],Team_Key[Abbreviation],0)),PL_Table[TEAM],0))</f>
        <v>13</v>
      </c>
      <c r="L88" s="1" t="str">
        <f>INDEX(Team_Key[Fixture],MATCH(Table98[[#This Row],[Team]],Team_Key[Abbreviation],0))</f>
        <v>CRY</v>
      </c>
      <c r="M88" s="1" t="str">
        <f ca="1">IFERROR(INDEX(Results_Matrix[],MATCH(Table98[[#This Row],[Team]],Results_Matrix[Teams],0),MATCH(LEFT(Table98[[#This Row],[F1]],3),Results_Matrix[#Headers],0)),"")</f>
        <v>CRY(A) 0-2</v>
      </c>
    </row>
    <row r="89" spans="1:13" x14ac:dyDescent="0.45">
      <c r="A89" t="s">
        <v>192</v>
      </c>
      <c r="B89" s="1" t="str">
        <f>INDEX(FPL_Misc_Extract[Position],MATCH(Table98[[#This Row],[Player]],FPL_Misc_Extract[Player],0))</f>
        <v>MID</v>
      </c>
      <c r="C89" s="1" t="str">
        <f>INDEX(Team_Key[Abbreviation],MATCH(INDEX(FPL_Misc_Extract[Team Name],MATCH(Table98[[#This Row],[Player]],FPL_Misc_Extract[Player],0)),Team_Key[Full Name],0))</f>
        <v>SUN</v>
      </c>
      <c r="D89" s="1">
        <f>INDEX(FPL_Misc_Extract[PPG],MATCH(Table98[[#This Row],[Player]],FPL_Misc_Extract[Player],0))</f>
        <v>0</v>
      </c>
      <c r="E89" s="18">
        <f>INDEX(FPL_Misc_Extract[Form],MATCH(Table98[[#This Row],[Player]],FPL_Misc_Extract[Player],0))</f>
        <v>0</v>
      </c>
      <c r="F89" s="22">
        <f ca="1">IF(MID(Table98[[#This Row],[F1 PR]],8,1)&gt;MID(Table98[[#This Row],[F1 PR]],10,1)=TRUE,1,0)</f>
        <v>0</v>
      </c>
      <c r="G89" s="22">
        <f ca="1">IF(MID(Table98[[#This Row],[F1 PR]],8,1)&lt;MID(Table98[[#This Row],[F1 PR]],10,1),1,0)</f>
        <v>0</v>
      </c>
      <c r="H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89" s="18">
        <f>Table98[[#This Row],[Opp Pos]]-Table98[[#This Row],[Current Pos]]</f>
        <v>-11</v>
      </c>
      <c r="J89" s="18" t="str">
        <f>INDEX(PL_Table[POS],MATCH(INDEX(Team_Key[Full Name],MATCH(LEFT(Table98[[#This Row],[F1]],3),Team_Key[Abbreviation],0)),PL_Table[TEAM],0))</f>
        <v>6</v>
      </c>
      <c r="K89" s="18" t="str">
        <f>INDEX(PL_Table[POS],MATCH(INDEX(Team_Key[Full Name],MATCH(Table98[[#This Row],[Team]],Team_Key[Abbreviation],0)),PL_Table[TEAM],0))</f>
        <v>17</v>
      </c>
      <c r="L89" s="1" t="str">
        <f>INDEX(Team_Key[Fixture],MATCH(Table98[[#This Row],[Team]],Team_Key[Abbreviation],0))</f>
        <v>WHU</v>
      </c>
      <c r="M89" s="1" t="str">
        <f ca="1">IFERROR(INDEX(Results_Matrix[],MATCH(Table98[[#This Row],[Team]],Results_Matrix[Teams],0),MATCH(LEFT(Table98[[#This Row],[F1]],3),Results_Matrix[#Headers],0)),"")</f>
        <v>WHU(H) 2-2</v>
      </c>
    </row>
    <row r="90" spans="1:13" x14ac:dyDescent="0.45">
      <c r="A90" t="s">
        <v>248</v>
      </c>
      <c r="B90" s="1" t="str">
        <f>INDEX(FPL_Misc_Extract[Position],MATCH(Table98[[#This Row],[Player]],FPL_Misc_Extract[Player],0))</f>
        <v>GK</v>
      </c>
      <c r="C90" s="1" t="str">
        <f>INDEX(Team_Key[Abbreviation],MATCH(INDEX(FPL_Misc_Extract[Team Name],MATCH(Table98[[#This Row],[Player]],FPL_Misc_Extract[Player],0)),Team_Key[Full Name],0))</f>
        <v>AVL</v>
      </c>
      <c r="D90" s="1">
        <f>INDEX(FPL_Misc_Extract[PPG],MATCH(Table98[[#This Row],[Player]],FPL_Misc_Extract[Player],0))</f>
        <v>4.7</v>
      </c>
      <c r="E90" s="18">
        <f>INDEX(FPL_Misc_Extract[Form],MATCH(Table98[[#This Row],[Player]],FPL_Misc_Extract[Player],0))</f>
        <v>0.4</v>
      </c>
      <c r="F90" s="22">
        <f ca="1">IF(MID(Table98[[#This Row],[F1 PR]],8,1)&gt;MID(Table98[[#This Row],[F1 PR]],10,1)=TRUE,1,0)</f>
        <v>0</v>
      </c>
      <c r="G90" s="22">
        <f ca="1">IF(MID(Table98[[#This Row],[F1 PR]],8,1)&lt;MID(Table98[[#This Row],[F1 PR]],10,1),1,0)</f>
        <v>1</v>
      </c>
      <c r="H9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90" s="18">
        <f>Table98[[#This Row],[Opp Pos]]-Table98[[#This Row],[Current Pos]]</f>
        <v>-13</v>
      </c>
      <c r="J90" s="18" t="str">
        <f>INDEX(PL_Table[POS],MATCH(INDEX(Team_Key[Full Name],MATCH(LEFT(Table98[[#This Row],[F1]],3),Team_Key[Abbreviation],0)),PL_Table[TEAM],0))</f>
        <v>7</v>
      </c>
      <c r="K90" s="18" t="str">
        <f>INDEX(PL_Table[POS],MATCH(INDEX(Team_Key[Full Name],MATCH(Table98[[#This Row],[Team]],Team_Key[Abbreviation],0)),PL_Table[TEAM],0))</f>
        <v>20</v>
      </c>
      <c r="L90" s="1" t="str">
        <f>INDEX(Team_Key[Fixture],MATCH(Table98[[#This Row],[Team]],Team_Key[Abbreviation],0))</f>
        <v>STK</v>
      </c>
      <c r="M90" s="1" t="str">
        <f ca="1">IFERROR(INDEX(Results_Matrix[],MATCH(Table98[[#This Row],[Team]],Results_Matrix[Teams],0),MATCH(LEFT(Table98[[#This Row],[F1]],3),Results_Matrix[#Headers],0)),"")</f>
        <v>STK(H) 0-1</v>
      </c>
    </row>
    <row r="91" spans="1:13" x14ac:dyDescent="0.45">
      <c r="A91" t="s">
        <v>153</v>
      </c>
      <c r="B91" s="1" t="str">
        <f>INDEX(FPL_Misc_Extract[Position],MATCH(Table98[[#This Row],[Player]],FPL_Misc_Extract[Player],0))</f>
        <v>DEF</v>
      </c>
      <c r="C91" s="1" t="str">
        <f>INDEX(Team_Key[Abbreviation],MATCH(INDEX(FPL_Misc_Extract[Team Name],MATCH(Table98[[#This Row],[Player]],FPL_Misc_Extract[Player],0)),Team_Key[Full Name],0))</f>
        <v>WHU</v>
      </c>
      <c r="D91" s="1">
        <f>INDEX(FPL_Misc_Extract[PPG],MATCH(Table98[[#This Row],[Player]],FPL_Misc_Extract[Player],0))</f>
        <v>0</v>
      </c>
      <c r="E91" s="18">
        <f>INDEX(FPL_Misc_Extract[Form],MATCH(Table98[[#This Row],[Player]],FPL_Misc_Extract[Player],0))</f>
        <v>0</v>
      </c>
      <c r="F91" s="22">
        <f ca="1">IF(MID(Table98[[#This Row],[F1 PR]],8,1)&gt;MID(Table98[[#This Row],[F1 PR]],10,1)=TRUE,1,0)</f>
        <v>0</v>
      </c>
      <c r="G91" s="22">
        <f ca="1">IF(MID(Table98[[#This Row],[F1 PR]],8,1)&lt;MID(Table98[[#This Row],[F1 PR]],10,1),1,0)</f>
        <v>0</v>
      </c>
      <c r="H9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91" s="18">
        <f>Table98[[#This Row],[Opp Pos]]-Table98[[#This Row],[Current Pos]]</f>
        <v>11</v>
      </c>
      <c r="J91" s="18" t="str">
        <f>INDEX(PL_Table[POS],MATCH(INDEX(Team_Key[Full Name],MATCH(LEFT(Table98[[#This Row],[F1]],3),Team_Key[Abbreviation],0)),PL_Table[TEAM],0))</f>
        <v>17</v>
      </c>
      <c r="K91" s="18" t="str">
        <f>INDEX(PL_Table[POS],MATCH(INDEX(Team_Key[Full Name],MATCH(Table98[[#This Row],[Team]],Team_Key[Abbreviation],0)),PL_Table[TEAM],0))</f>
        <v>6</v>
      </c>
      <c r="L91" s="1" t="str">
        <f>INDEX(Team_Key[Fixture],MATCH(Table98[[#This Row],[Team]],Team_Key[Abbreviation],0))</f>
        <v>SUN</v>
      </c>
      <c r="M91" s="1" t="str">
        <f ca="1">IFERROR(INDEX(Results_Matrix[],MATCH(Table98[[#This Row],[Team]],Results_Matrix[Teams],0),MATCH(LEFT(Table98[[#This Row],[F1]],3),Results_Matrix[#Headers],0)),"")</f>
        <v>SUN(A) 2-2</v>
      </c>
    </row>
    <row r="92" spans="1:13" x14ac:dyDescent="0.45">
      <c r="A92" t="s">
        <v>615</v>
      </c>
      <c r="B92" s="1" t="str">
        <f>INDEX(FPL_Misc_Extract[Position],MATCH(Table98[[#This Row],[Player]],FPL_Misc_Extract[Player],0))</f>
        <v>FWD</v>
      </c>
      <c r="C92" s="1" t="str">
        <f>INDEX(Team_Key[Abbreviation],MATCH(INDEX(FPL_Misc_Extract[Team Name],MATCH(Table98[[#This Row],[Player]],FPL_Misc_Extract[Player],0)),Team_Key[Full Name],0))</f>
        <v>BOU</v>
      </c>
      <c r="D92" s="1">
        <f>INDEX(FPL_Misc_Extract[PPG],MATCH(Table98[[#This Row],[Player]],FPL_Misc_Extract[Player],0))</f>
        <v>0</v>
      </c>
      <c r="E92" s="18">
        <f>INDEX(FPL_Misc_Extract[Form],MATCH(Table98[[#This Row],[Player]],FPL_Misc_Extract[Player],0))</f>
        <v>0</v>
      </c>
      <c r="F92" s="22">
        <f ca="1">IF(MID(Table98[[#This Row],[F1 PR]],8,1)&gt;MID(Table98[[#This Row],[F1 PR]],10,1)=TRUE,1,0)</f>
        <v>0</v>
      </c>
      <c r="G92" s="22">
        <f ca="1">IF(MID(Table98[[#This Row],[F1 PR]],8,1)&lt;MID(Table98[[#This Row],[F1 PR]],10,1),1,0)</f>
        <v>0</v>
      </c>
      <c r="H9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92" s="18">
        <f>Table98[[#This Row],[Opp Pos]]-Table98[[#This Row],[Current Pos]]</f>
        <v>-3</v>
      </c>
      <c r="J92" s="18" t="str">
        <f>INDEX(PL_Table[POS],MATCH(INDEX(Team_Key[Full Name],MATCH(LEFT(Table98[[#This Row],[F1]],3),Team_Key[Abbreviation],0)),PL_Table[TEAM],0))</f>
        <v>12</v>
      </c>
      <c r="K92" s="18" t="str">
        <f>INDEX(PL_Table[POS],MATCH(INDEX(Team_Key[Full Name],MATCH(Table98[[#This Row],[Team]],Team_Key[Abbreviation],0)),PL_Table[TEAM],0))</f>
        <v>15</v>
      </c>
      <c r="L92" s="1" t="str">
        <f>INDEX(Team_Key[Fixture],MATCH(Table98[[#This Row],[Team]],Team_Key[Abbreviation],0))</f>
        <v>WAT</v>
      </c>
      <c r="M92" s="1" t="str">
        <f ca="1">IFERROR(INDEX(Results_Matrix[],MATCH(Table98[[#This Row],[Team]],Results_Matrix[Teams],0),MATCH(LEFT(Table98[[#This Row],[F1]],3),Results_Matrix[#Headers],0)),"")</f>
        <v>WAT(H) 1-1</v>
      </c>
    </row>
    <row r="93" spans="1:13" x14ac:dyDescent="0.45">
      <c r="A93" t="s">
        <v>645</v>
      </c>
      <c r="B93" s="1" t="str">
        <f>INDEX(FPL_Misc_Extract[Position],MATCH(Table98[[#This Row],[Player]],FPL_Misc_Extract[Player],0))</f>
        <v>GK</v>
      </c>
      <c r="C93" s="1" t="str">
        <f>INDEX(Team_Key[Abbreviation],MATCH(INDEX(FPL_Misc_Extract[Team Name],MATCH(Table98[[#This Row],[Player]],FPL_Misc_Extract[Player],0)),Team_Key[Full Name],0))</f>
        <v>STK</v>
      </c>
      <c r="D93" s="1">
        <f>INDEX(FPL_Misc_Extract[PPG],MATCH(Table98[[#This Row],[Player]],FPL_Misc_Extract[Player],0))</f>
        <v>4.4000000000000004</v>
      </c>
      <c r="E93" s="18">
        <f>INDEX(FPL_Misc_Extract[Form],MATCH(Table98[[#This Row],[Player]],FPL_Misc_Extract[Player],0))</f>
        <v>0.5</v>
      </c>
      <c r="F93" s="22">
        <f ca="1">IF(MID(Table98[[#This Row],[F1 PR]],8,1)&gt;MID(Table98[[#This Row],[F1 PR]],10,1)=TRUE,1,0)</f>
        <v>1</v>
      </c>
      <c r="G93" s="22">
        <f ca="1">IF(MID(Table98[[#This Row],[F1 PR]],8,1)&lt;MID(Table98[[#This Row],[F1 PR]],10,1),1,0)</f>
        <v>0</v>
      </c>
      <c r="H9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93" s="18">
        <f>Table98[[#This Row],[Opp Pos]]-Table98[[#This Row],[Current Pos]]</f>
        <v>13</v>
      </c>
      <c r="J93" s="18" t="str">
        <f>INDEX(PL_Table[POS],MATCH(INDEX(Team_Key[Full Name],MATCH(LEFT(Table98[[#This Row],[F1]],3),Team_Key[Abbreviation],0)),PL_Table[TEAM],0))</f>
        <v>20</v>
      </c>
      <c r="K93" s="18" t="str">
        <f>INDEX(PL_Table[POS],MATCH(INDEX(Team_Key[Full Name],MATCH(Table98[[#This Row],[Team]],Team_Key[Abbreviation],0)),PL_Table[TEAM],0))</f>
        <v>7</v>
      </c>
      <c r="L93" s="1" t="str">
        <f>INDEX(Team_Key[Fixture],MATCH(Table98[[#This Row],[Team]],Team_Key[Abbreviation],0))</f>
        <v>AVL</v>
      </c>
      <c r="M93" s="1" t="str">
        <f ca="1">IFERROR(INDEX(Results_Matrix[],MATCH(Table98[[#This Row],[Team]],Results_Matrix[Teams],0),MATCH(LEFT(Table98[[#This Row],[F1]],3),Results_Matrix[#Headers],0)),"")</f>
        <v>AVL(A) 1-0</v>
      </c>
    </row>
    <row r="94" spans="1:13" x14ac:dyDescent="0.45">
      <c r="A94" t="s">
        <v>378</v>
      </c>
      <c r="B94" s="1" t="str">
        <f>INDEX(FPL_Misc_Extract[Position],MATCH(Table98[[#This Row],[Player]],FPL_Misc_Extract[Player],0))</f>
        <v>GK</v>
      </c>
      <c r="C94" s="1" t="str">
        <f>INDEX(Team_Key[Abbreviation],MATCH(INDEX(FPL_Misc_Extract[Team Name],MATCH(Table98[[#This Row],[Player]],FPL_Misc_Extract[Player],0)),Team_Key[Full Name],0))</f>
        <v>MCI</v>
      </c>
      <c r="D94" s="1">
        <f>INDEX(FPL_Misc_Extract[PPG],MATCH(Table98[[#This Row],[Player]],FPL_Misc_Extract[Player],0))</f>
        <v>2.5</v>
      </c>
      <c r="E94" s="18">
        <f>INDEX(FPL_Misc_Extract[Form],MATCH(Table98[[#This Row],[Player]],FPL_Misc_Extract[Player],0))</f>
        <v>0</v>
      </c>
      <c r="F94" s="22">
        <f>IF(MID(Table98[[#This Row],[F1 PR]],8,1)&gt;MID(Table98[[#This Row],[F1 PR]],10,1)=TRUE,1,0)</f>
        <v>0</v>
      </c>
      <c r="G94" s="22">
        <f>IF(MID(Table98[[#This Row],[F1 PR]],8,1)&lt;MID(Table98[[#This Row],[F1 PR]],10,1),1,0)</f>
        <v>0</v>
      </c>
      <c r="H9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94" s="18" t="e">
        <f>Table98[[#This Row],[Opp Pos]]-Table98[[#This Row],[Current Pos]]</f>
        <v>#N/A</v>
      </c>
      <c r="J94" s="18" t="e">
        <f>INDEX(PL_Table[POS],MATCH(INDEX(Team_Key[Full Name],MATCH(LEFT(Table98[[#This Row],[F1]],3),Team_Key[Abbreviation],0)),PL_Table[TEAM],0))</f>
        <v>#N/A</v>
      </c>
      <c r="K94" s="18" t="str">
        <f>INDEX(PL_Table[POS],MATCH(INDEX(Team_Key[Full Name],MATCH(Table98[[#This Row],[Team]],Team_Key[Abbreviation],0)),PL_Table[TEAM],0))</f>
        <v>4</v>
      </c>
      <c r="L94" s="1">
        <f>INDEX(Team_Key[Fixture],MATCH(Table98[[#This Row],[Team]],Team_Key[Abbreviation],0))</f>
        <v>0</v>
      </c>
      <c r="M94" s="1" t="str">
        <f>IFERROR(INDEX(Results_Matrix[],MATCH(Table98[[#This Row],[Team]],Results_Matrix[Teams],0),MATCH(LEFT(Table98[[#This Row],[F1]],3),Results_Matrix[#Headers],0)),"")</f>
        <v/>
      </c>
    </row>
    <row r="95" spans="1:13" x14ac:dyDescent="0.45">
      <c r="A95" t="s">
        <v>669</v>
      </c>
      <c r="B95" s="1" t="str">
        <f>INDEX(FPL_Misc_Extract[Position],MATCH(Table98[[#This Row],[Player]],FPL_Misc_Extract[Player],0))</f>
        <v>MID</v>
      </c>
      <c r="C95" s="1" t="str">
        <f>INDEX(Team_Key[Abbreviation],MATCH(INDEX(FPL_Misc_Extract[Team Name],MATCH(Table98[[#This Row],[Player]],FPL_Misc_Extract[Player],0)),Team_Key[Full Name],0))</f>
        <v>CRY</v>
      </c>
      <c r="D95" s="1">
        <f>INDEX(FPL_Misc_Extract[PPG],MATCH(Table98[[#This Row],[Player]],FPL_Misc_Extract[Player],0))</f>
        <v>3.6</v>
      </c>
      <c r="E95" s="18">
        <f>INDEX(FPL_Misc_Extract[Form],MATCH(Table98[[#This Row],[Player]],FPL_Misc_Extract[Player],0))</f>
        <v>0.2</v>
      </c>
      <c r="F95" s="22">
        <f ca="1">IF(MID(Table98[[#This Row],[F1 PR]],8,1)&gt;MID(Table98[[#This Row],[F1 PR]],10,1)=TRUE,1,0)</f>
        <v>1</v>
      </c>
      <c r="G95" s="22">
        <f ca="1">IF(MID(Table98[[#This Row],[F1 PR]],8,1)&lt;MID(Table98[[#This Row],[F1 PR]],10,1),1,0)</f>
        <v>0</v>
      </c>
      <c r="H9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14</v>
      </c>
      <c r="I95" s="18">
        <f>Table98[[#This Row],[Opp Pos]]-Table98[[#This Row],[Current Pos]]</f>
        <v>-1</v>
      </c>
      <c r="J95" s="18" t="str">
        <f>INDEX(PL_Table[POS],MATCH(INDEX(Team_Key[Full Name],MATCH(LEFT(Table98[[#This Row],[F1]],3),Team_Key[Abbreviation],0)),PL_Table[TEAM],0))</f>
        <v>13</v>
      </c>
      <c r="K95" s="18" t="str">
        <f>INDEX(PL_Table[POS],MATCH(INDEX(Team_Key[Full Name],MATCH(Table98[[#This Row],[Team]],Team_Key[Abbreviation],0)),PL_Table[TEAM],0))</f>
        <v>14</v>
      </c>
      <c r="L95" s="1" t="str">
        <f>INDEX(Team_Key[Fixture],MATCH(Table98[[#This Row],[Team]],Team_Key[Abbreviation],0))</f>
        <v>WBA</v>
      </c>
      <c r="M95" s="1" t="str">
        <f ca="1">IFERROR(INDEX(Results_Matrix[],MATCH(Table98[[#This Row],[Team]],Results_Matrix[Teams],0),MATCH(LEFT(Table98[[#This Row],[F1]],3),Results_Matrix[#Headers],0)),"")</f>
        <v>WBA(H) 2-0</v>
      </c>
    </row>
    <row r="96" spans="1:13" x14ac:dyDescent="0.45">
      <c r="A96" t="s">
        <v>308</v>
      </c>
      <c r="B96" s="1" t="str">
        <f>INDEX(FPL_Misc_Extract[Position],MATCH(Table98[[#This Row],[Player]],FPL_Misc_Extract[Player],0))</f>
        <v>MID</v>
      </c>
      <c r="C96" s="1" t="str">
        <f>INDEX(Team_Key[Abbreviation],MATCH(INDEX(FPL_Misc_Extract[Team Name],MATCH(Table98[[#This Row],[Player]],FPL_Misc_Extract[Player],0)),Team_Key[Full Name],0))</f>
        <v>NEW</v>
      </c>
      <c r="D96" s="1">
        <f>INDEX(FPL_Misc_Extract[PPG],MATCH(Table98[[#This Row],[Player]],FPL_Misc_Extract[Player],0))</f>
        <v>0</v>
      </c>
      <c r="E96" s="18">
        <f>INDEX(FPL_Misc_Extract[Form],MATCH(Table98[[#This Row],[Player]],FPL_Misc_Extract[Player],0))</f>
        <v>0</v>
      </c>
      <c r="F96" s="22">
        <f>IF(MID(Table98[[#This Row],[F1 PR]],8,1)&gt;MID(Table98[[#This Row],[F1 PR]],10,1)=TRUE,1,0)</f>
        <v>0</v>
      </c>
      <c r="G96" s="22">
        <f>IF(MID(Table98[[#This Row],[F1 PR]],8,1)&lt;MID(Table98[[#This Row],[F1 PR]],10,1),1,0)</f>
        <v>0</v>
      </c>
      <c r="H9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96" s="18" t="e">
        <f>Table98[[#This Row],[Opp Pos]]-Table98[[#This Row],[Current Pos]]</f>
        <v>#N/A</v>
      </c>
      <c r="J96" s="18" t="e">
        <f>INDEX(PL_Table[POS],MATCH(INDEX(Team_Key[Full Name],MATCH(LEFT(Table98[[#This Row],[F1]],3),Team_Key[Abbreviation],0)),PL_Table[TEAM],0))</f>
        <v>#N/A</v>
      </c>
      <c r="K96" s="18" t="str">
        <f>INDEX(PL_Table[POS],MATCH(INDEX(Team_Key[Full Name],MATCH(Table98[[#This Row],[Team]],Team_Key[Abbreviation],0)),PL_Table[TEAM],0))</f>
        <v>19</v>
      </c>
      <c r="L96" s="1">
        <f>INDEX(Team_Key[Fixture],MATCH(Table98[[#This Row],[Team]],Team_Key[Abbreviation],0))</f>
        <v>0</v>
      </c>
      <c r="M96" s="1" t="str">
        <f>IFERROR(INDEX(Results_Matrix[],MATCH(Table98[[#This Row],[Team]],Results_Matrix[Teams],0),MATCH(LEFT(Table98[[#This Row],[F1]],3),Results_Matrix[#Headers],0)),"")</f>
        <v/>
      </c>
    </row>
    <row r="97" spans="1:13" x14ac:dyDescent="0.45">
      <c r="A97" t="s">
        <v>486</v>
      </c>
      <c r="B97" s="1" t="str">
        <f>INDEX(FPL_Misc_Extract[Position],MATCH(Table98[[#This Row],[Player]],FPL_Misc_Extract[Player],0))</f>
        <v>DEF</v>
      </c>
      <c r="C97" s="1" t="str">
        <f>INDEX(Team_Key[Abbreviation],MATCH(INDEX(FPL_Misc_Extract[Team Name],MATCH(Table98[[#This Row],[Player]],FPL_Misc_Extract[Player],0)),Team_Key[Full Name],0))</f>
        <v>CHE</v>
      </c>
      <c r="D97" s="1">
        <f>INDEX(FPL_Misc_Extract[PPG],MATCH(Table98[[#This Row],[Player]],FPL_Misc_Extract[Player],0))</f>
        <v>2.4</v>
      </c>
      <c r="E97" s="18">
        <f>INDEX(FPL_Misc_Extract[Form],MATCH(Table98[[#This Row],[Player]],FPL_Misc_Extract[Player],0))</f>
        <v>0.2</v>
      </c>
      <c r="F97" s="22">
        <f ca="1">IF(MID(Table98[[#This Row],[F1 PR]],8,1)&gt;MID(Table98[[#This Row],[F1 PR]],10,1)=TRUE,1,0)</f>
        <v>0</v>
      </c>
      <c r="G97" s="22">
        <f ca="1">IF(MID(Table98[[#This Row],[F1 PR]],8,1)&lt;MID(Table98[[#This Row],[F1 PR]],10,1),1,0)</f>
        <v>1</v>
      </c>
      <c r="H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97" s="18">
        <f>Table98[[#This Row],[Opp Pos]]-Table98[[#This Row],[Current Pos]]</f>
        <v>-1</v>
      </c>
      <c r="J97" s="18" t="str">
        <f>INDEX(PL_Table[POS],MATCH(INDEX(Team_Key[Full Name],MATCH(LEFT(Table98[[#This Row],[F1]],3),Team_Key[Abbreviation],0)),PL_Table[TEAM],0))</f>
        <v>9</v>
      </c>
      <c r="K97" s="18" t="str">
        <f>INDEX(PL_Table[POS],MATCH(INDEX(Team_Key[Full Name],MATCH(Table98[[#This Row],[Team]],Team_Key[Abbreviation],0)),PL_Table[TEAM],0))</f>
        <v>10</v>
      </c>
      <c r="L97" s="1" t="str">
        <f>INDEX(Team_Key[Fixture],MATCH(Table98[[#This Row],[Team]],Team_Key[Abbreviation],0))</f>
        <v>SOU</v>
      </c>
      <c r="M97" s="1" t="str">
        <f ca="1">IFERROR(INDEX(Results_Matrix[],MATCH(Table98[[#This Row],[Team]],Results_Matrix[Teams],0),MATCH(LEFT(Table98[[#This Row],[F1]],3),Results_Matrix[#Headers],0)),"")</f>
        <v>SOU(H) 1-3</v>
      </c>
    </row>
    <row r="98" spans="1:13" x14ac:dyDescent="0.45">
      <c r="A98" t="s">
        <v>131</v>
      </c>
      <c r="B98" s="1" t="str">
        <f>INDEX(FPL_Misc_Extract[Position],MATCH(Table98[[#This Row],[Player]],FPL_Misc_Extract[Player],0))</f>
        <v>DEF</v>
      </c>
      <c r="C98" s="1" t="str">
        <f>INDEX(Team_Key[Abbreviation],MATCH(INDEX(FPL_Misc_Extract[Team Name],MATCH(Table98[[#This Row],[Player]],FPL_Misc_Extract[Player],0)),Team_Key[Full Name],0))</f>
        <v>STK</v>
      </c>
      <c r="D98" s="1">
        <f>INDEX(FPL_Misc_Extract[PPG],MATCH(Table98[[#This Row],[Player]],FPL_Misc_Extract[Player],0))</f>
        <v>2.6</v>
      </c>
      <c r="E98" s="18">
        <f>INDEX(FPL_Misc_Extract[Form],MATCH(Table98[[#This Row],[Player]],FPL_Misc_Extract[Player],0))</f>
        <v>0.4</v>
      </c>
      <c r="F98" s="22">
        <f ca="1">IF(MID(Table98[[#This Row],[F1 PR]],8,1)&gt;MID(Table98[[#This Row],[F1 PR]],10,1)=TRUE,1,0)</f>
        <v>1</v>
      </c>
      <c r="G98" s="22">
        <f ca="1">IF(MID(Table98[[#This Row],[F1 PR]],8,1)&lt;MID(Table98[[#This Row],[F1 PR]],10,1),1,0)</f>
        <v>0</v>
      </c>
      <c r="H9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98" s="18">
        <f>Table98[[#This Row],[Opp Pos]]-Table98[[#This Row],[Current Pos]]</f>
        <v>13</v>
      </c>
      <c r="J98" s="18" t="str">
        <f>INDEX(PL_Table[POS],MATCH(INDEX(Team_Key[Full Name],MATCH(LEFT(Table98[[#This Row],[F1]],3),Team_Key[Abbreviation],0)),PL_Table[TEAM],0))</f>
        <v>20</v>
      </c>
      <c r="K98" s="18" t="str">
        <f>INDEX(PL_Table[POS],MATCH(INDEX(Team_Key[Full Name],MATCH(Table98[[#This Row],[Team]],Team_Key[Abbreviation],0)),PL_Table[TEAM],0))</f>
        <v>7</v>
      </c>
      <c r="L98" s="1" t="str">
        <f>INDEX(Team_Key[Fixture],MATCH(Table98[[#This Row],[Team]],Team_Key[Abbreviation],0))</f>
        <v>AVL</v>
      </c>
      <c r="M98" s="1" t="str">
        <f ca="1">IFERROR(INDEX(Results_Matrix[],MATCH(Table98[[#This Row],[Team]],Results_Matrix[Teams],0),MATCH(LEFT(Table98[[#This Row],[F1]],3),Results_Matrix[#Headers],0)),"")</f>
        <v>AVL(A) 1-0</v>
      </c>
    </row>
    <row r="99" spans="1:13" x14ac:dyDescent="0.45">
      <c r="A99" t="s">
        <v>279</v>
      </c>
      <c r="B99" s="1" t="str">
        <f>INDEX(FPL_Misc_Extract[Position],MATCH(Table98[[#This Row],[Player]],FPL_Misc_Extract[Player],0))</f>
        <v>FWD</v>
      </c>
      <c r="C99" s="1" t="str">
        <f>INDEX(Team_Key[Abbreviation],MATCH(INDEX(FPL_Misc_Extract[Team Name],MATCH(Table98[[#This Row],[Player]],FPL_Misc_Extract[Player],0)),Team_Key[Full Name],0))</f>
        <v>ARS</v>
      </c>
      <c r="D99" s="1">
        <f>INDEX(FPL_Misc_Extract[PPG],MATCH(Table98[[#This Row],[Player]],FPL_Misc_Extract[Player],0))</f>
        <v>3.1</v>
      </c>
      <c r="E99" s="18">
        <f>INDEX(FPL_Misc_Extract[Form],MATCH(Table98[[#This Row],[Player]],FPL_Misc_Extract[Player],0))</f>
        <v>0.4</v>
      </c>
      <c r="F99" s="22">
        <f ca="1">IF(MID(Table98[[#This Row],[F1 PR]],8,1)&gt;MID(Table98[[#This Row],[F1 PR]],10,1)=TRUE,1,0)</f>
        <v>1</v>
      </c>
      <c r="G99" s="22">
        <f ca="1">IF(MID(Table98[[#This Row],[F1 PR]],8,1)&lt;MID(Table98[[#This Row],[F1 PR]],10,1),1,0)</f>
        <v>0</v>
      </c>
      <c r="H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99" s="18">
        <f>Table98[[#This Row],[Opp Pos]]-Table98[[#This Row],[Current Pos]]</f>
        <v>2</v>
      </c>
      <c r="J99" s="18" t="str">
        <f>INDEX(PL_Table[POS],MATCH(INDEX(Team_Key[Full Name],MATCH(LEFT(Table98[[#This Row],[F1]],3),Team_Key[Abbreviation],0)),PL_Table[TEAM],0))</f>
        <v>5</v>
      </c>
      <c r="K99" s="18" t="str">
        <f>INDEX(PL_Table[POS],MATCH(INDEX(Team_Key[Full Name],MATCH(Table98[[#This Row],[Team]],Team_Key[Abbreviation],0)),PL_Table[TEAM],0))</f>
        <v>3</v>
      </c>
      <c r="L99" s="1" t="str">
        <f>INDEX(Team_Key[Fixture],MATCH(Table98[[#This Row],[Team]],Team_Key[Abbreviation],0))</f>
        <v>MUN</v>
      </c>
      <c r="M99" s="1" t="str">
        <f ca="1">IFERROR(INDEX(Results_Matrix[],MATCH(Table98[[#This Row],[Team]],Results_Matrix[Teams],0),MATCH(LEFT(Table98[[#This Row],[F1]],3),Results_Matrix[#Headers],0)),"")</f>
        <v>MUN(H) 3-0</v>
      </c>
    </row>
    <row r="100" spans="1:13" x14ac:dyDescent="0.45">
      <c r="A100" t="s">
        <v>388</v>
      </c>
      <c r="B100" s="1" t="str">
        <f>INDEX(FPL_Misc_Extract[Position],MATCH(Table98[[#This Row],[Player]],FPL_Misc_Extract[Player],0))</f>
        <v>MID</v>
      </c>
      <c r="C100" s="1" t="str">
        <f>INDEX(Team_Key[Abbreviation],MATCH(INDEX(FPL_Misc_Extract[Team Name],MATCH(Table98[[#This Row],[Player]],FPL_Misc_Extract[Player],0)),Team_Key[Full Name],0))</f>
        <v>LIV</v>
      </c>
      <c r="D100" s="1">
        <f>INDEX(FPL_Misc_Extract[PPG],MATCH(Table98[[#This Row],[Player]],FPL_Misc_Extract[Player],0))</f>
        <v>2.2000000000000002</v>
      </c>
      <c r="E100" s="18">
        <f>INDEX(FPL_Misc_Extract[Form],MATCH(Table98[[#This Row],[Player]],FPL_Misc_Extract[Player],0))</f>
        <v>0.6</v>
      </c>
      <c r="F100" s="22">
        <f>IF(MID(Table98[[#This Row],[F1 PR]],8,1)&gt;MID(Table98[[#This Row],[F1 PR]],10,1)=TRUE,1,0)</f>
        <v>0</v>
      </c>
      <c r="G100" s="22">
        <f>IF(MID(Table98[[#This Row],[F1 PR]],8,1)&lt;MID(Table98[[#This Row],[F1 PR]],10,1),1,0)</f>
        <v>0</v>
      </c>
      <c r="H10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00" s="18" t="e">
        <f>Table98[[#This Row],[Opp Pos]]-Table98[[#This Row],[Current Pos]]</f>
        <v>#N/A</v>
      </c>
      <c r="J100" s="18" t="e">
        <f>INDEX(PL_Table[POS],MATCH(INDEX(Team_Key[Full Name],MATCH(LEFT(Table98[[#This Row],[F1]],3),Team_Key[Abbreviation],0)),PL_Table[TEAM],0))</f>
        <v>#N/A</v>
      </c>
      <c r="K100" s="18" t="str">
        <f>INDEX(PL_Table[POS],MATCH(INDEX(Team_Key[Full Name],MATCH(Table98[[#This Row],[Team]],Team_Key[Abbreviation],0)),PL_Table[TEAM],0))</f>
        <v>8</v>
      </c>
      <c r="L100" s="1">
        <f>INDEX(Team_Key[Fixture],MATCH(Table98[[#This Row],[Team]],Team_Key[Abbreviation],0))</f>
        <v>0</v>
      </c>
      <c r="M100" s="1" t="str">
        <f>IFERROR(INDEX(Results_Matrix[],MATCH(Table98[[#This Row],[Team]],Results_Matrix[Teams],0),MATCH(LEFT(Table98[[#This Row],[F1]],3),Results_Matrix[#Headers],0)),"")</f>
        <v/>
      </c>
    </row>
    <row r="101" spans="1:13" x14ac:dyDescent="0.45">
      <c r="A101" t="s">
        <v>539</v>
      </c>
      <c r="B101" s="1" t="str">
        <f>INDEX(FPL_Misc_Extract[Position],MATCH(Table98[[#This Row],[Player]],FPL_Misc_Extract[Player],0))</f>
        <v>MID</v>
      </c>
      <c r="C101" s="1" t="str">
        <f>INDEX(Team_Key[Abbreviation],MATCH(INDEX(FPL_Misc_Extract[Team Name],MATCH(Table98[[#This Row],[Player]],FPL_Misc_Extract[Player],0)),Team_Key[Full Name],0))</f>
        <v>WAT</v>
      </c>
      <c r="D101" s="1">
        <f>INDEX(FPL_Misc_Extract[PPG],MATCH(Table98[[#This Row],[Player]],FPL_Misc_Extract[Player],0))</f>
        <v>2.2999999999999998</v>
      </c>
      <c r="E101" s="18">
        <f>INDEX(FPL_Misc_Extract[Form],MATCH(Table98[[#This Row],[Player]],FPL_Misc_Extract[Player],0))</f>
        <v>0.3</v>
      </c>
      <c r="F101" s="22">
        <f ca="1">IF(MID(Table98[[#This Row],[F1 PR]],8,1)&gt;MID(Table98[[#This Row],[F1 PR]],10,1)=TRUE,1,0)</f>
        <v>0</v>
      </c>
      <c r="G101" s="22">
        <f ca="1">IF(MID(Table98[[#This Row],[F1 PR]],8,1)&lt;MID(Table98[[#This Row],[F1 PR]],10,1),1,0)</f>
        <v>0</v>
      </c>
      <c r="H10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01" s="18">
        <f>Table98[[#This Row],[Opp Pos]]-Table98[[#This Row],[Current Pos]]</f>
        <v>3</v>
      </c>
      <c r="J101" s="18" t="str">
        <f>INDEX(PL_Table[POS],MATCH(INDEX(Team_Key[Full Name],MATCH(LEFT(Table98[[#This Row],[F1]],3),Team_Key[Abbreviation],0)),PL_Table[TEAM],0))</f>
        <v>15</v>
      </c>
      <c r="K101" s="18" t="str">
        <f>INDEX(PL_Table[POS],MATCH(INDEX(Team_Key[Full Name],MATCH(Table98[[#This Row],[Team]],Team_Key[Abbreviation],0)),PL_Table[TEAM],0))</f>
        <v>12</v>
      </c>
      <c r="L101" s="1" t="str">
        <f>INDEX(Team_Key[Fixture],MATCH(Table98[[#This Row],[Team]],Team_Key[Abbreviation],0))</f>
        <v>BOU</v>
      </c>
      <c r="M101" s="1" t="str">
        <f ca="1">IFERROR(INDEX(Results_Matrix[],MATCH(Table98[[#This Row],[Team]],Results_Matrix[Teams],0),MATCH(LEFT(Table98[[#This Row],[F1]],3),Results_Matrix[#Headers],0)),"")</f>
        <v>BOU(A) 1-1</v>
      </c>
    </row>
    <row r="102" spans="1:13" x14ac:dyDescent="0.45">
      <c r="A102" t="s">
        <v>617</v>
      </c>
      <c r="B102" s="1" t="str">
        <f>INDEX(FPL_Misc_Extract[Position],MATCH(Table98[[#This Row],[Player]],FPL_Misc_Extract[Player],0))</f>
        <v>DEF</v>
      </c>
      <c r="C102" s="1" t="str">
        <f>INDEX(Team_Key[Abbreviation],MATCH(INDEX(FPL_Misc_Extract[Team Name],MATCH(Table98[[#This Row],[Player]],FPL_Misc_Extract[Player],0)),Team_Key[Full Name],0))</f>
        <v>BOU</v>
      </c>
      <c r="D102" s="1">
        <f>INDEX(FPL_Misc_Extract[PPG],MATCH(Table98[[#This Row],[Player]],FPL_Misc_Extract[Player],0))</f>
        <v>0</v>
      </c>
      <c r="E102" s="18">
        <f>INDEX(FPL_Misc_Extract[Form],MATCH(Table98[[#This Row],[Player]],FPL_Misc_Extract[Player],0))</f>
        <v>0</v>
      </c>
      <c r="F102" s="22">
        <f ca="1">IF(MID(Table98[[#This Row],[F1 PR]],8,1)&gt;MID(Table98[[#This Row],[F1 PR]],10,1)=TRUE,1,0)</f>
        <v>0</v>
      </c>
      <c r="G102" s="22">
        <f ca="1">IF(MID(Table98[[#This Row],[F1 PR]],8,1)&lt;MID(Table98[[#This Row],[F1 PR]],10,1),1,0)</f>
        <v>0</v>
      </c>
      <c r="H1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02" s="18">
        <f>Table98[[#This Row],[Opp Pos]]-Table98[[#This Row],[Current Pos]]</f>
        <v>-3</v>
      </c>
      <c r="J102" s="18" t="str">
        <f>INDEX(PL_Table[POS],MATCH(INDEX(Team_Key[Full Name],MATCH(LEFT(Table98[[#This Row],[F1]],3),Team_Key[Abbreviation],0)),PL_Table[TEAM],0))</f>
        <v>12</v>
      </c>
      <c r="K102" s="18" t="str">
        <f>INDEX(PL_Table[POS],MATCH(INDEX(Team_Key[Full Name],MATCH(Table98[[#This Row],[Team]],Team_Key[Abbreviation],0)),PL_Table[TEAM],0))</f>
        <v>15</v>
      </c>
      <c r="L102" s="1" t="str">
        <f>INDEX(Team_Key[Fixture],MATCH(Table98[[#This Row],[Team]],Team_Key[Abbreviation],0))</f>
        <v>WAT</v>
      </c>
      <c r="M102" s="1" t="str">
        <f ca="1">IFERROR(INDEX(Results_Matrix[],MATCH(Table98[[#This Row],[Team]],Results_Matrix[Teams],0),MATCH(LEFT(Table98[[#This Row],[F1]],3),Results_Matrix[#Headers],0)),"")</f>
        <v>WAT(H) 1-1</v>
      </c>
    </row>
    <row r="103" spans="1:13" x14ac:dyDescent="0.45">
      <c r="A103" t="s">
        <v>160</v>
      </c>
      <c r="B103" s="1" t="str">
        <f>INDEX(FPL_Misc_Extract[Position],MATCH(Table98[[#This Row],[Player]],FPL_Misc_Extract[Player],0))</f>
        <v>MID</v>
      </c>
      <c r="C103" s="1" t="str">
        <f>INDEX(Team_Key[Abbreviation],MATCH(INDEX(FPL_Misc_Extract[Team Name],MATCH(Table98[[#This Row],[Player]],FPL_Misc_Extract[Player],0)),Team_Key[Full Name],0))</f>
        <v>AVL</v>
      </c>
      <c r="D103" s="1">
        <f>INDEX(FPL_Misc_Extract[PPG],MATCH(Table98[[#This Row],[Player]],FPL_Misc_Extract[Player],0))</f>
        <v>2.4</v>
      </c>
      <c r="E103" s="18">
        <f>INDEX(FPL_Misc_Extract[Form],MATCH(Table98[[#This Row],[Player]],FPL_Misc_Extract[Player],0))</f>
        <v>0.4</v>
      </c>
      <c r="F103" s="22">
        <f ca="1">IF(MID(Table98[[#This Row],[F1 PR]],8,1)&gt;MID(Table98[[#This Row],[F1 PR]],10,1)=TRUE,1,0)</f>
        <v>0</v>
      </c>
      <c r="G103" s="22">
        <f ca="1">IF(MID(Table98[[#This Row],[F1 PR]],8,1)&lt;MID(Table98[[#This Row],[F1 PR]],10,1),1,0)</f>
        <v>1</v>
      </c>
      <c r="H10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03" s="18">
        <f>Table98[[#This Row],[Opp Pos]]-Table98[[#This Row],[Current Pos]]</f>
        <v>-13</v>
      </c>
      <c r="J103" s="18" t="str">
        <f>INDEX(PL_Table[POS],MATCH(INDEX(Team_Key[Full Name],MATCH(LEFT(Table98[[#This Row],[F1]],3),Team_Key[Abbreviation],0)),PL_Table[TEAM],0))</f>
        <v>7</v>
      </c>
      <c r="K103" s="18" t="str">
        <f>INDEX(PL_Table[POS],MATCH(INDEX(Team_Key[Full Name],MATCH(Table98[[#This Row],[Team]],Team_Key[Abbreviation],0)),PL_Table[TEAM],0))</f>
        <v>20</v>
      </c>
      <c r="L103" s="1" t="str">
        <f>INDEX(Team_Key[Fixture],MATCH(Table98[[#This Row],[Team]],Team_Key[Abbreviation],0))</f>
        <v>STK</v>
      </c>
      <c r="M103" s="1" t="str">
        <f ca="1">IFERROR(INDEX(Results_Matrix[],MATCH(Table98[[#This Row],[Team]],Results_Matrix[Teams],0),MATCH(LEFT(Table98[[#This Row],[F1]],3),Results_Matrix[#Headers],0)),"")</f>
        <v>STK(H) 0-1</v>
      </c>
    </row>
    <row r="104" spans="1:13" x14ac:dyDescent="0.45">
      <c r="A104" t="s">
        <v>76</v>
      </c>
      <c r="B104" s="1" t="str">
        <f>INDEX(FPL_Misc_Extract[Position],MATCH(Table98[[#This Row],[Player]],FPL_Misc_Extract[Player],0))</f>
        <v>MID</v>
      </c>
      <c r="C104" s="1" t="str">
        <f>INDEX(Team_Key[Abbreviation],MATCH(INDEX(FPL_Misc_Extract[Team Name],MATCH(Table98[[#This Row],[Player]],FPL_Misc_Extract[Player],0)),Team_Key[Full Name],0))</f>
        <v>MUN</v>
      </c>
      <c r="D104" s="1">
        <f>INDEX(FPL_Misc_Extract[PPG],MATCH(Table98[[#This Row],[Player]],FPL_Misc_Extract[Player],0))</f>
        <v>1.6</v>
      </c>
      <c r="E104" s="18">
        <f>INDEX(FPL_Misc_Extract[Form],MATCH(Table98[[#This Row],[Player]],FPL_Misc_Extract[Player],0))</f>
        <v>0.2</v>
      </c>
      <c r="F104" s="22">
        <f ca="1">IF(MID(Table98[[#This Row],[F1 PR]],8,1)&gt;MID(Table98[[#This Row],[F1 PR]],10,1)=TRUE,1,0)</f>
        <v>0</v>
      </c>
      <c r="G104" s="22">
        <f ca="1">IF(MID(Table98[[#This Row],[F1 PR]],8,1)&lt;MID(Table98[[#This Row],[F1 PR]],10,1),1,0)</f>
        <v>1</v>
      </c>
      <c r="H1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04" s="18">
        <f>Table98[[#This Row],[Opp Pos]]-Table98[[#This Row],[Current Pos]]</f>
        <v>-2</v>
      </c>
      <c r="J104" s="18" t="str">
        <f>INDEX(PL_Table[POS],MATCH(INDEX(Team_Key[Full Name],MATCH(LEFT(Table98[[#This Row],[F1]],3),Team_Key[Abbreviation],0)),PL_Table[TEAM],0))</f>
        <v>3</v>
      </c>
      <c r="K104" s="18" t="str">
        <f>INDEX(PL_Table[POS],MATCH(INDEX(Team_Key[Full Name],MATCH(Table98[[#This Row],[Team]],Team_Key[Abbreviation],0)),PL_Table[TEAM],0))</f>
        <v>5</v>
      </c>
      <c r="L104" s="1" t="str">
        <f>INDEX(Team_Key[Fixture],MATCH(Table98[[#This Row],[Team]],Team_Key[Abbreviation],0))</f>
        <v>ARS</v>
      </c>
      <c r="M104" s="1" t="str">
        <f ca="1">IFERROR(INDEX(Results_Matrix[],MATCH(Table98[[#This Row],[Team]],Results_Matrix[Teams],0),MATCH(LEFT(Table98[[#This Row],[F1]],3),Results_Matrix[#Headers],0)),"")</f>
        <v>ARS(A) 0-3</v>
      </c>
    </row>
    <row r="105" spans="1:13" x14ac:dyDescent="0.45">
      <c r="A105" t="s">
        <v>551</v>
      </c>
      <c r="B105" s="1" t="str">
        <f>INDEX(FPL_Misc_Extract[Position],MATCH(Table98[[#This Row],[Player]],FPL_Misc_Extract[Player],0))</f>
        <v>FWD</v>
      </c>
      <c r="C105" s="1" t="str">
        <f>INDEX(Team_Key[Abbreviation],MATCH(INDEX(FPL_Misc_Extract[Team Name],MATCH(Table98[[#This Row],[Player]],FPL_Misc_Extract[Player],0)),Team_Key[Full Name],0))</f>
        <v>WHU</v>
      </c>
      <c r="D105" s="1">
        <f>INDEX(FPL_Misc_Extract[PPG],MATCH(Table98[[#This Row],[Player]],FPL_Misc_Extract[Player],0))</f>
        <v>2.4</v>
      </c>
      <c r="E105" s="18">
        <f>INDEX(FPL_Misc_Extract[Form],MATCH(Table98[[#This Row],[Player]],FPL_Misc_Extract[Player],0))</f>
        <v>0.1</v>
      </c>
      <c r="F105" s="22">
        <f ca="1">IF(MID(Table98[[#This Row],[F1 PR]],8,1)&gt;MID(Table98[[#This Row],[F1 PR]],10,1)=TRUE,1,0)</f>
        <v>0</v>
      </c>
      <c r="G105" s="22">
        <f ca="1">IF(MID(Table98[[#This Row],[F1 PR]],8,1)&lt;MID(Table98[[#This Row],[F1 PR]],10,1),1,0)</f>
        <v>0</v>
      </c>
      <c r="H10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05" s="18">
        <f>Table98[[#This Row],[Opp Pos]]-Table98[[#This Row],[Current Pos]]</f>
        <v>11</v>
      </c>
      <c r="J105" s="18" t="str">
        <f>INDEX(PL_Table[POS],MATCH(INDEX(Team_Key[Full Name],MATCH(LEFT(Table98[[#This Row],[F1]],3),Team_Key[Abbreviation],0)),PL_Table[TEAM],0))</f>
        <v>17</v>
      </c>
      <c r="K105" s="18" t="str">
        <f>INDEX(PL_Table[POS],MATCH(INDEX(Team_Key[Full Name],MATCH(Table98[[#This Row],[Team]],Team_Key[Abbreviation],0)),PL_Table[TEAM],0))</f>
        <v>6</v>
      </c>
      <c r="L105" s="1" t="str">
        <f>INDEX(Team_Key[Fixture],MATCH(Table98[[#This Row],[Team]],Team_Key[Abbreviation],0))</f>
        <v>SUN</v>
      </c>
      <c r="M105" s="1" t="str">
        <f ca="1">IFERROR(INDEX(Results_Matrix[],MATCH(Table98[[#This Row],[Team]],Results_Matrix[Teams],0),MATCH(LEFT(Table98[[#This Row],[F1]],3),Results_Matrix[#Headers],0)),"")</f>
        <v>SUN(A) 2-2</v>
      </c>
    </row>
    <row r="106" spans="1:13" x14ac:dyDescent="0.45">
      <c r="A106" t="s">
        <v>530</v>
      </c>
      <c r="B106" s="1" t="str">
        <f>INDEX(FPL_Misc_Extract[Position],MATCH(Table98[[#This Row],[Player]],FPL_Misc_Extract[Player],0))</f>
        <v>DEF</v>
      </c>
      <c r="C106" s="1" t="str">
        <f>INDEX(Team_Key[Abbreviation],MATCH(INDEX(FPL_Misc_Extract[Team Name],MATCH(Table98[[#This Row],[Player]],FPL_Misc_Extract[Player],0)),Team_Key[Full Name],0))</f>
        <v>WAT</v>
      </c>
      <c r="D106" s="1">
        <f>INDEX(FPL_Misc_Extract[PPG],MATCH(Table98[[#This Row],[Player]],FPL_Misc_Extract[Player],0))</f>
        <v>3.4</v>
      </c>
      <c r="E106" s="18">
        <f>INDEX(FPL_Misc_Extract[Form],MATCH(Table98[[#This Row],[Player]],FPL_Misc_Extract[Player],0))</f>
        <v>0.4</v>
      </c>
      <c r="F106" s="22">
        <f ca="1">IF(MID(Table98[[#This Row],[F1 PR]],8,1)&gt;MID(Table98[[#This Row],[F1 PR]],10,1)=TRUE,1,0)</f>
        <v>0</v>
      </c>
      <c r="G106" s="22">
        <f ca="1">IF(MID(Table98[[#This Row],[F1 PR]],8,1)&lt;MID(Table98[[#This Row],[F1 PR]],10,1),1,0)</f>
        <v>0</v>
      </c>
      <c r="H1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06" s="18">
        <f>Table98[[#This Row],[Opp Pos]]-Table98[[#This Row],[Current Pos]]</f>
        <v>3</v>
      </c>
      <c r="J106" s="18" t="str">
        <f>INDEX(PL_Table[POS],MATCH(INDEX(Team_Key[Full Name],MATCH(LEFT(Table98[[#This Row],[F1]],3),Team_Key[Abbreviation],0)),PL_Table[TEAM],0))</f>
        <v>15</v>
      </c>
      <c r="K106" s="18" t="str">
        <f>INDEX(PL_Table[POS],MATCH(INDEX(Team_Key[Full Name],MATCH(Table98[[#This Row],[Team]],Team_Key[Abbreviation],0)),PL_Table[TEAM],0))</f>
        <v>12</v>
      </c>
      <c r="L106" s="1" t="str">
        <f>INDEX(Team_Key[Fixture],MATCH(Table98[[#This Row],[Team]],Team_Key[Abbreviation],0))</f>
        <v>BOU</v>
      </c>
      <c r="M106" s="1" t="str">
        <f ca="1">IFERROR(INDEX(Results_Matrix[],MATCH(Table98[[#This Row],[Team]],Results_Matrix[Teams],0),MATCH(LEFT(Table98[[#This Row],[F1]],3),Results_Matrix[#Headers],0)),"")</f>
        <v>BOU(A) 1-1</v>
      </c>
    </row>
    <row r="107" spans="1:13" x14ac:dyDescent="0.45">
      <c r="A107" t="s">
        <v>400</v>
      </c>
      <c r="B107" s="1" t="str">
        <f>INDEX(FPL_Misc_Extract[Position],MATCH(Table98[[#This Row],[Player]],FPL_Misc_Extract[Player],0))</f>
        <v>MID</v>
      </c>
      <c r="C107" s="1" t="str">
        <f>INDEX(Team_Key[Abbreviation],MATCH(INDEX(FPL_Misc_Extract[Team Name],MATCH(Table98[[#This Row],[Player]],FPL_Misc_Extract[Player],0)),Team_Key[Full Name],0))</f>
        <v>SUN</v>
      </c>
      <c r="D107" s="1">
        <f>INDEX(FPL_Misc_Extract[PPG],MATCH(Table98[[#This Row],[Player]],FPL_Misc_Extract[Player],0))</f>
        <v>1.6</v>
      </c>
      <c r="E107" s="18">
        <f>INDEX(FPL_Misc_Extract[Form],MATCH(Table98[[#This Row],[Player]],FPL_Misc_Extract[Player],0))</f>
        <v>0.3</v>
      </c>
      <c r="F107" s="22">
        <f ca="1">IF(MID(Table98[[#This Row],[F1 PR]],8,1)&gt;MID(Table98[[#This Row],[F1 PR]],10,1)=TRUE,1,0)</f>
        <v>0</v>
      </c>
      <c r="G107" s="22">
        <f ca="1">IF(MID(Table98[[#This Row],[F1 PR]],8,1)&lt;MID(Table98[[#This Row],[F1 PR]],10,1),1,0)</f>
        <v>0</v>
      </c>
      <c r="H1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07" s="18">
        <f>Table98[[#This Row],[Opp Pos]]-Table98[[#This Row],[Current Pos]]</f>
        <v>-11</v>
      </c>
      <c r="J107" s="18" t="str">
        <f>INDEX(PL_Table[POS],MATCH(INDEX(Team_Key[Full Name],MATCH(LEFT(Table98[[#This Row],[F1]],3),Team_Key[Abbreviation],0)),PL_Table[TEAM],0))</f>
        <v>6</v>
      </c>
      <c r="K107" s="18" t="str">
        <f>INDEX(PL_Table[POS],MATCH(INDEX(Team_Key[Full Name],MATCH(Table98[[#This Row],[Team]],Team_Key[Abbreviation],0)),PL_Table[TEAM],0))</f>
        <v>17</v>
      </c>
      <c r="L107" s="1" t="str">
        <f>INDEX(Team_Key[Fixture],MATCH(Table98[[#This Row],[Team]],Team_Key[Abbreviation],0))</f>
        <v>WHU</v>
      </c>
      <c r="M107" s="1" t="str">
        <f ca="1">IFERROR(INDEX(Results_Matrix[],MATCH(Table98[[#This Row],[Team]],Results_Matrix[Teams],0),MATCH(LEFT(Table98[[#This Row],[F1]],3),Results_Matrix[#Headers],0)),"")</f>
        <v>WHU(H) 2-2</v>
      </c>
    </row>
    <row r="108" spans="1:13" x14ac:dyDescent="0.45">
      <c r="A108" t="s">
        <v>449</v>
      </c>
      <c r="B108" s="1" t="str">
        <f>INDEX(FPL_Misc_Extract[Position],MATCH(Table98[[#This Row],[Player]],FPL_Misc_Extract[Player],0))</f>
        <v>DEF</v>
      </c>
      <c r="C108" s="1" t="str">
        <f>INDEX(Team_Key[Abbreviation],MATCH(INDEX(FPL_Misc_Extract[Team Name],MATCH(Table98[[#This Row],[Player]],FPL_Misc_Extract[Player],0)),Team_Key[Full Name],0))</f>
        <v>LIV</v>
      </c>
      <c r="D108" s="1">
        <f>INDEX(FPL_Misc_Extract[PPG],MATCH(Table98[[#This Row],[Player]],FPL_Misc_Extract[Player],0))</f>
        <v>2</v>
      </c>
      <c r="E108" s="18">
        <f>INDEX(FPL_Misc_Extract[Form],MATCH(Table98[[#This Row],[Player]],FPL_Misc_Extract[Player],0))</f>
        <v>0</v>
      </c>
      <c r="F108" s="22">
        <f>IF(MID(Table98[[#This Row],[F1 PR]],8,1)&gt;MID(Table98[[#This Row],[F1 PR]],10,1)=TRUE,1,0)</f>
        <v>0</v>
      </c>
      <c r="G108" s="22">
        <f>IF(MID(Table98[[#This Row],[F1 PR]],8,1)&lt;MID(Table98[[#This Row],[F1 PR]],10,1),1,0)</f>
        <v>0</v>
      </c>
      <c r="H10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08" s="18" t="e">
        <f>Table98[[#This Row],[Opp Pos]]-Table98[[#This Row],[Current Pos]]</f>
        <v>#N/A</v>
      </c>
      <c r="J108" s="18" t="e">
        <f>INDEX(PL_Table[POS],MATCH(INDEX(Team_Key[Full Name],MATCH(LEFT(Table98[[#This Row],[F1]],3),Team_Key[Abbreviation],0)),PL_Table[TEAM],0))</f>
        <v>#N/A</v>
      </c>
      <c r="K108" s="18" t="str">
        <f>INDEX(PL_Table[POS],MATCH(INDEX(Team_Key[Full Name],MATCH(Table98[[#This Row],[Team]],Team_Key[Abbreviation],0)),PL_Table[TEAM],0))</f>
        <v>8</v>
      </c>
      <c r="L108" s="1">
        <f>INDEX(Team_Key[Fixture],MATCH(Table98[[#This Row],[Team]],Team_Key[Abbreviation],0))</f>
        <v>0</v>
      </c>
      <c r="M108" s="1" t="str">
        <f>IFERROR(INDEX(Results_Matrix[],MATCH(Table98[[#This Row],[Team]],Results_Matrix[Teams],0),MATCH(LEFT(Table98[[#This Row],[F1]],3),Results_Matrix[#Headers],0)),"")</f>
        <v/>
      </c>
    </row>
    <row r="109" spans="1:13" x14ac:dyDescent="0.45">
      <c r="A109" t="s">
        <v>357</v>
      </c>
      <c r="B109" s="1" t="str">
        <f>INDEX(FPL_Misc_Extract[Position],MATCH(Table98[[#This Row],[Player]],FPL_Misc_Extract[Player],0))</f>
        <v>MID</v>
      </c>
      <c r="C109" s="1" t="str">
        <f>INDEX(Team_Key[Abbreviation],MATCH(INDEX(FPL_Misc_Extract[Team Name],MATCH(Table98[[#This Row],[Player]],FPL_Misc_Extract[Player],0)),Team_Key[Full Name],0))</f>
        <v>ARS</v>
      </c>
      <c r="D109" s="1">
        <f>INDEX(FPL_Misc_Extract[PPG],MATCH(Table98[[#This Row],[Player]],FPL_Misc_Extract[Player],0))</f>
        <v>2.9</v>
      </c>
      <c r="E109" s="18">
        <f>INDEX(FPL_Misc_Extract[Form],MATCH(Table98[[#This Row],[Player]],FPL_Misc_Extract[Player],0))</f>
        <v>0</v>
      </c>
      <c r="F109" s="22">
        <f ca="1">IF(MID(Table98[[#This Row],[F1 PR]],8,1)&gt;MID(Table98[[#This Row],[F1 PR]],10,1)=TRUE,1,0)</f>
        <v>1</v>
      </c>
      <c r="G109" s="22">
        <f ca="1">IF(MID(Table98[[#This Row],[F1 PR]],8,1)&lt;MID(Table98[[#This Row],[F1 PR]],10,1),1,0)</f>
        <v>0</v>
      </c>
      <c r="H1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109" s="18">
        <f>Table98[[#This Row],[Opp Pos]]-Table98[[#This Row],[Current Pos]]</f>
        <v>2</v>
      </c>
      <c r="J109" s="18" t="str">
        <f>INDEX(PL_Table[POS],MATCH(INDEX(Team_Key[Full Name],MATCH(LEFT(Table98[[#This Row],[F1]],3),Team_Key[Abbreviation],0)),PL_Table[TEAM],0))</f>
        <v>5</v>
      </c>
      <c r="K109" s="18" t="str">
        <f>INDEX(PL_Table[POS],MATCH(INDEX(Team_Key[Full Name],MATCH(Table98[[#This Row],[Team]],Team_Key[Abbreviation],0)),PL_Table[TEAM],0))</f>
        <v>3</v>
      </c>
      <c r="L109" s="1" t="str">
        <f>INDEX(Team_Key[Fixture],MATCH(Table98[[#This Row],[Team]],Team_Key[Abbreviation],0))</f>
        <v>MUN</v>
      </c>
      <c r="M109" s="1" t="str">
        <f ca="1">IFERROR(INDEX(Results_Matrix[],MATCH(Table98[[#This Row],[Team]],Results_Matrix[Teams],0),MATCH(LEFT(Table98[[#This Row],[F1]],3),Results_Matrix[#Headers],0)),"")</f>
        <v>MUN(H) 3-0</v>
      </c>
    </row>
    <row r="110" spans="1:13" x14ac:dyDescent="0.45">
      <c r="A110" t="s">
        <v>652</v>
      </c>
      <c r="B110" s="1" t="str">
        <f>INDEX(FPL_Misc_Extract[Position],MATCH(Table98[[#This Row],[Player]],FPL_Misc_Extract[Player],0))</f>
        <v>GK</v>
      </c>
      <c r="C110" s="1" t="str">
        <f>INDEX(Team_Key[Abbreviation],MATCH(INDEX(FPL_Misc_Extract[Team Name],MATCH(Table98[[#This Row],[Player]],FPL_Misc_Extract[Player],0)),Team_Key[Full Name],0))</f>
        <v>ARS</v>
      </c>
      <c r="D110" s="1">
        <f>INDEX(FPL_Misc_Extract[PPG],MATCH(Table98[[#This Row],[Player]],FPL_Misc_Extract[Player],0))</f>
        <v>4.5</v>
      </c>
      <c r="E110" s="18">
        <f>INDEX(FPL_Misc_Extract[Form],MATCH(Table98[[#This Row],[Player]],FPL_Misc_Extract[Player],0))</f>
        <v>0.5</v>
      </c>
      <c r="F110" s="22">
        <f ca="1">IF(MID(Table98[[#This Row],[F1 PR]],8,1)&gt;MID(Table98[[#This Row],[F1 PR]],10,1)=TRUE,1,0)</f>
        <v>1</v>
      </c>
      <c r="G110" s="22">
        <f ca="1">IF(MID(Table98[[#This Row],[F1 PR]],8,1)&lt;MID(Table98[[#This Row],[F1 PR]],10,1),1,0)</f>
        <v>0</v>
      </c>
      <c r="H11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7</v>
      </c>
      <c r="I110" s="18">
        <f>Table98[[#This Row],[Opp Pos]]-Table98[[#This Row],[Current Pos]]</f>
        <v>2</v>
      </c>
      <c r="J110" s="18" t="str">
        <f>INDEX(PL_Table[POS],MATCH(INDEX(Team_Key[Full Name],MATCH(LEFT(Table98[[#This Row],[F1]],3),Team_Key[Abbreviation],0)),PL_Table[TEAM],0))</f>
        <v>5</v>
      </c>
      <c r="K110" s="18" t="str">
        <f>INDEX(PL_Table[POS],MATCH(INDEX(Team_Key[Full Name],MATCH(Table98[[#This Row],[Team]],Team_Key[Abbreviation],0)),PL_Table[TEAM],0))</f>
        <v>3</v>
      </c>
      <c r="L110" s="1" t="str">
        <f>INDEX(Team_Key[Fixture],MATCH(Table98[[#This Row],[Team]],Team_Key[Abbreviation],0))</f>
        <v>MUN</v>
      </c>
      <c r="M110" s="1" t="str">
        <f ca="1">IFERROR(INDEX(Results_Matrix[],MATCH(Table98[[#This Row],[Team]],Results_Matrix[Teams],0),MATCH(LEFT(Table98[[#This Row],[F1]],3),Results_Matrix[#Headers],0)),"")</f>
        <v>MUN(H) 3-0</v>
      </c>
    </row>
    <row r="111" spans="1:13" x14ac:dyDescent="0.45">
      <c r="A111" t="s">
        <v>614</v>
      </c>
      <c r="B111" s="1" t="str">
        <f>INDEX(FPL_Misc_Extract[Position],MATCH(Table98[[#This Row],[Player]],FPL_Misc_Extract[Player],0))</f>
        <v>DEF</v>
      </c>
      <c r="C111" s="1" t="str">
        <f>INDEX(Team_Key[Abbreviation],MATCH(INDEX(FPL_Misc_Extract[Team Name],MATCH(Table98[[#This Row],[Player]],FPL_Misc_Extract[Player],0)),Team_Key[Full Name],0))</f>
        <v>SOU</v>
      </c>
      <c r="D111" s="1">
        <f>INDEX(FPL_Misc_Extract[PPG],MATCH(Table98[[#This Row],[Player]],FPL_Misc_Extract[Player],0))</f>
        <v>3.6</v>
      </c>
      <c r="E111" s="18">
        <f>INDEX(FPL_Misc_Extract[Form],MATCH(Table98[[#This Row],[Player]],FPL_Misc_Extract[Player],0))</f>
        <v>0.4</v>
      </c>
      <c r="F111" s="22">
        <f ca="1">IF(MID(Table98[[#This Row],[F1 PR]],8,1)&gt;MID(Table98[[#This Row],[F1 PR]],10,1)=TRUE,1,0)</f>
        <v>1</v>
      </c>
      <c r="G111" s="22">
        <f ca="1">IF(MID(Table98[[#This Row],[F1 PR]],8,1)&lt;MID(Table98[[#This Row],[F1 PR]],10,1),1,0)</f>
        <v>0</v>
      </c>
      <c r="H11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11" s="18">
        <f>Table98[[#This Row],[Opp Pos]]-Table98[[#This Row],[Current Pos]]</f>
        <v>1</v>
      </c>
      <c r="J111" s="18" t="str">
        <f>INDEX(PL_Table[POS],MATCH(INDEX(Team_Key[Full Name],MATCH(LEFT(Table98[[#This Row],[F1]],3),Team_Key[Abbreviation],0)),PL_Table[TEAM],0))</f>
        <v>10</v>
      </c>
      <c r="K111" s="18" t="str">
        <f>INDEX(PL_Table[POS],MATCH(INDEX(Team_Key[Full Name],MATCH(Table98[[#This Row],[Team]],Team_Key[Abbreviation],0)),PL_Table[TEAM],0))</f>
        <v>9</v>
      </c>
      <c r="L111" s="1" t="str">
        <f>INDEX(Team_Key[Fixture],MATCH(Table98[[#This Row],[Team]],Team_Key[Abbreviation],0))</f>
        <v>CHE</v>
      </c>
      <c r="M111" s="1" t="str">
        <f ca="1">IFERROR(INDEX(Results_Matrix[],MATCH(Table98[[#This Row],[Team]],Results_Matrix[Teams],0),MATCH(LEFT(Table98[[#This Row],[F1]],3),Results_Matrix[#Headers],0)),"")</f>
        <v>CHE(A) 3-1</v>
      </c>
    </row>
    <row r="112" spans="1:13" x14ac:dyDescent="0.45">
      <c r="A112" t="s">
        <v>533</v>
      </c>
      <c r="B112" s="1" t="str">
        <f>INDEX(FPL_Misc_Extract[Position],MATCH(Table98[[#This Row],[Player]],FPL_Misc_Extract[Player],0))</f>
        <v>MID</v>
      </c>
      <c r="C112" s="1" t="str">
        <f>INDEX(Team_Key[Abbreviation],MATCH(INDEX(FPL_Misc_Extract[Team Name],MATCH(Table98[[#This Row],[Player]],FPL_Misc_Extract[Player],0)),Team_Key[Full Name],0))</f>
        <v>TOT</v>
      </c>
      <c r="D112" s="1">
        <f>INDEX(FPL_Misc_Extract[PPG],MATCH(Table98[[#This Row],[Player]],FPL_Misc_Extract[Player],0))</f>
        <v>2.8</v>
      </c>
      <c r="E112" s="18">
        <f>INDEX(FPL_Misc_Extract[Form],MATCH(Table98[[#This Row],[Player]],FPL_Misc_Extract[Player],0))</f>
        <v>0.4</v>
      </c>
      <c r="F112" s="22">
        <f ca="1">IF(MID(Table98[[#This Row],[F1 PR]],8,1)&gt;MID(Table98[[#This Row],[F1 PR]],10,1)=TRUE,1,0)</f>
        <v>0</v>
      </c>
      <c r="G112" s="22">
        <f ca="1">IF(MID(Table98[[#This Row],[F1 PR]],8,1)&lt;MID(Table98[[#This Row],[F1 PR]],10,1),1,0)</f>
        <v>0</v>
      </c>
      <c r="H11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12" s="18">
        <f>Table98[[#This Row],[Opp Pos]]-Table98[[#This Row],[Current Pos]]</f>
        <v>14</v>
      </c>
      <c r="J112" s="18" t="str">
        <f>INDEX(PL_Table[POS],MATCH(INDEX(Team_Key[Full Name],MATCH(LEFT(Table98[[#This Row],[F1]],3),Team_Key[Abbreviation],0)),PL_Table[TEAM],0))</f>
        <v>16</v>
      </c>
      <c r="K112" s="18" t="str">
        <f>INDEX(PL_Table[POS],MATCH(INDEX(Team_Key[Full Name],MATCH(Table98[[#This Row],[Team]],Team_Key[Abbreviation],0)),PL_Table[TEAM],0))</f>
        <v>2</v>
      </c>
      <c r="L112" s="1" t="str">
        <f>INDEX(Team_Key[Fixture],MATCH(Table98[[#This Row],[Team]],Team_Key[Abbreviation],0))</f>
        <v>SWA</v>
      </c>
      <c r="M112" s="1" t="str">
        <f ca="1">IFERROR(INDEX(Results_Matrix[],MATCH(Table98[[#This Row],[Team]],Results_Matrix[Teams],0),MATCH(LEFT(Table98[[#This Row],[F1]],3),Results_Matrix[#Headers],0)),"")</f>
        <v>SWA(A) 2-2</v>
      </c>
    </row>
    <row r="113" spans="1:13" x14ac:dyDescent="0.45">
      <c r="A113" t="s">
        <v>115</v>
      </c>
      <c r="B113" s="1" t="str">
        <f>INDEX(FPL_Misc_Extract[Position],MATCH(Table98[[#This Row],[Player]],FPL_Misc_Extract[Player],0))</f>
        <v>FWD</v>
      </c>
      <c r="C113" s="1" t="str">
        <f>INDEX(Team_Key[Abbreviation],MATCH(INDEX(FPL_Misc_Extract[Team Name],MATCH(Table98[[#This Row],[Player]],FPL_Misc_Extract[Player],0)),Team_Key[Full Name],0))</f>
        <v>CRY</v>
      </c>
      <c r="D113" s="1">
        <f>INDEX(FPL_Misc_Extract[PPG],MATCH(Table98[[#This Row],[Player]],FPL_Misc_Extract[Player],0))</f>
        <v>0.9</v>
      </c>
      <c r="E113" s="18">
        <f>INDEX(FPL_Misc_Extract[Form],MATCH(Table98[[#This Row],[Player]],FPL_Misc_Extract[Player],0))</f>
        <v>0</v>
      </c>
      <c r="F113" s="22">
        <f ca="1">IF(MID(Table98[[#This Row],[F1 PR]],8,1)&gt;MID(Table98[[#This Row],[F1 PR]],10,1)=TRUE,1,0)</f>
        <v>1</v>
      </c>
      <c r="G113" s="22">
        <f ca="1">IF(MID(Table98[[#This Row],[F1 PR]],8,1)&lt;MID(Table98[[#This Row],[F1 PR]],10,1),1,0)</f>
        <v>0</v>
      </c>
      <c r="H1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13" s="18">
        <f>Table98[[#This Row],[Opp Pos]]-Table98[[#This Row],[Current Pos]]</f>
        <v>-1</v>
      </c>
      <c r="J113" s="18" t="str">
        <f>INDEX(PL_Table[POS],MATCH(INDEX(Team_Key[Full Name],MATCH(LEFT(Table98[[#This Row],[F1]],3),Team_Key[Abbreviation],0)),PL_Table[TEAM],0))</f>
        <v>13</v>
      </c>
      <c r="K113" s="18" t="str">
        <f>INDEX(PL_Table[POS],MATCH(INDEX(Team_Key[Full Name],MATCH(Table98[[#This Row],[Team]],Team_Key[Abbreviation],0)),PL_Table[TEAM],0))</f>
        <v>14</v>
      </c>
      <c r="L113" s="1" t="str">
        <f>INDEX(Team_Key[Fixture],MATCH(Table98[[#This Row],[Team]],Team_Key[Abbreviation],0))</f>
        <v>WBA</v>
      </c>
      <c r="M113" s="1" t="str">
        <f ca="1">IFERROR(INDEX(Results_Matrix[],MATCH(Table98[[#This Row],[Team]],Results_Matrix[Teams],0),MATCH(LEFT(Table98[[#This Row],[F1]],3),Results_Matrix[#Headers],0)),"")</f>
        <v>WBA(H) 2-0</v>
      </c>
    </row>
    <row r="114" spans="1:13" x14ac:dyDescent="0.45">
      <c r="A114" t="s">
        <v>625</v>
      </c>
      <c r="B114" s="1" t="str">
        <f>INDEX(FPL_Misc_Extract[Position],MATCH(Table98[[#This Row],[Player]],FPL_Misc_Extract[Player],0))</f>
        <v>MID</v>
      </c>
      <c r="C114" s="1" t="str">
        <f>INDEX(Team_Key[Abbreviation],MATCH(INDEX(FPL_Misc_Extract[Team Name],MATCH(Table98[[#This Row],[Player]],FPL_Misc_Extract[Player],0)),Team_Key[Full Name],0))</f>
        <v>ARS</v>
      </c>
      <c r="D114" s="1">
        <f>INDEX(FPL_Misc_Extract[PPG],MATCH(Table98[[#This Row],[Player]],FPL_Misc_Extract[Player],0))</f>
        <v>2</v>
      </c>
      <c r="E114" s="18">
        <f>INDEX(FPL_Misc_Extract[Form],MATCH(Table98[[#This Row],[Player]],FPL_Misc_Extract[Player],0))</f>
        <v>0.4</v>
      </c>
      <c r="F114" s="22">
        <f ca="1">IF(MID(Table98[[#This Row],[F1 PR]],8,1)&gt;MID(Table98[[#This Row],[F1 PR]],10,1)=TRUE,1,0)</f>
        <v>1</v>
      </c>
      <c r="G114" s="22">
        <f ca="1">IF(MID(Table98[[#This Row],[F1 PR]],8,1)&lt;MID(Table98[[#This Row],[F1 PR]],10,1),1,0)</f>
        <v>0</v>
      </c>
      <c r="H11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14" s="18">
        <f>Table98[[#This Row],[Opp Pos]]-Table98[[#This Row],[Current Pos]]</f>
        <v>2</v>
      </c>
      <c r="J114" s="18" t="str">
        <f>INDEX(PL_Table[POS],MATCH(INDEX(Team_Key[Full Name],MATCH(LEFT(Table98[[#This Row],[F1]],3),Team_Key[Abbreviation],0)),PL_Table[TEAM],0))</f>
        <v>5</v>
      </c>
      <c r="K114" s="18" t="str">
        <f>INDEX(PL_Table[POS],MATCH(INDEX(Team_Key[Full Name],MATCH(Table98[[#This Row],[Team]],Team_Key[Abbreviation],0)),PL_Table[TEAM],0))</f>
        <v>3</v>
      </c>
      <c r="L114" s="1" t="str">
        <f>INDEX(Team_Key[Fixture],MATCH(Table98[[#This Row],[Team]],Team_Key[Abbreviation],0))</f>
        <v>MUN</v>
      </c>
      <c r="M114" s="1" t="str">
        <f ca="1">IFERROR(INDEX(Results_Matrix[],MATCH(Table98[[#This Row],[Team]],Results_Matrix[Teams],0),MATCH(LEFT(Table98[[#This Row],[F1]],3),Results_Matrix[#Headers],0)),"")</f>
        <v>MUN(H) 3-0</v>
      </c>
    </row>
    <row r="115" spans="1:13" x14ac:dyDescent="0.45">
      <c r="A115" t="s">
        <v>374</v>
      </c>
      <c r="B115" s="1" t="str">
        <f>INDEX(FPL_Misc_Extract[Position],MATCH(Table98[[#This Row],[Player]],FPL_Misc_Extract[Player],0))</f>
        <v>DEF</v>
      </c>
      <c r="C115" s="1" t="str">
        <f>INDEX(Team_Key[Abbreviation],MATCH(INDEX(FPL_Misc_Extract[Team Name],MATCH(Table98[[#This Row],[Player]],FPL_Misc_Extract[Player],0)),Team_Key[Full Name],0))</f>
        <v>ARS</v>
      </c>
      <c r="D115" s="1">
        <f>INDEX(FPL_Misc_Extract[PPG],MATCH(Table98[[#This Row],[Player]],FPL_Misc_Extract[Player],0))</f>
        <v>2</v>
      </c>
      <c r="E115" s="18">
        <f>INDEX(FPL_Misc_Extract[Form],MATCH(Table98[[#This Row],[Player]],FPL_Misc_Extract[Player],0))</f>
        <v>0</v>
      </c>
      <c r="F115" s="22">
        <f ca="1">IF(MID(Table98[[#This Row],[F1 PR]],8,1)&gt;MID(Table98[[#This Row],[F1 PR]],10,1)=TRUE,1,0)</f>
        <v>1</v>
      </c>
      <c r="G115" s="22">
        <f ca="1">IF(MID(Table98[[#This Row],[F1 PR]],8,1)&lt;MID(Table98[[#This Row],[F1 PR]],10,1),1,0)</f>
        <v>0</v>
      </c>
      <c r="H11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15" s="18">
        <f>Table98[[#This Row],[Opp Pos]]-Table98[[#This Row],[Current Pos]]</f>
        <v>2</v>
      </c>
      <c r="J115" s="18" t="str">
        <f>INDEX(PL_Table[POS],MATCH(INDEX(Team_Key[Full Name],MATCH(LEFT(Table98[[#This Row],[F1]],3),Team_Key[Abbreviation],0)),PL_Table[TEAM],0))</f>
        <v>5</v>
      </c>
      <c r="K115" s="18" t="str">
        <f>INDEX(PL_Table[POS],MATCH(INDEX(Team_Key[Full Name],MATCH(Table98[[#This Row],[Team]],Team_Key[Abbreviation],0)),PL_Table[TEAM],0))</f>
        <v>3</v>
      </c>
      <c r="L115" s="1" t="str">
        <f>INDEX(Team_Key[Fixture],MATCH(Table98[[#This Row],[Team]],Team_Key[Abbreviation],0))</f>
        <v>MUN</v>
      </c>
      <c r="M115" s="1" t="str">
        <f ca="1">IFERROR(INDEX(Results_Matrix[],MATCH(Table98[[#This Row],[Team]],Results_Matrix[Teams],0),MATCH(LEFT(Table98[[#This Row],[F1]],3),Results_Matrix[#Headers],0)),"")</f>
        <v>MUN(H) 3-0</v>
      </c>
    </row>
    <row r="116" spans="1:13" x14ac:dyDescent="0.45">
      <c r="A116" t="s">
        <v>398</v>
      </c>
      <c r="B116" s="1" t="str">
        <f>INDEX(FPL_Misc_Extract[Position],MATCH(Table98[[#This Row],[Player]],FPL_Misc_Extract[Player],0))</f>
        <v>DEF</v>
      </c>
      <c r="C116" s="1" t="str">
        <f>INDEX(Team_Key[Abbreviation],MATCH(INDEX(FPL_Misc_Extract[Team Name],MATCH(Table98[[#This Row],[Player]],FPL_Misc_Extract[Player],0)),Team_Key[Full Name],0))</f>
        <v>WBA</v>
      </c>
      <c r="D116" s="1">
        <f>INDEX(FPL_Misc_Extract[PPG],MATCH(Table98[[#This Row],[Player]],FPL_Misc_Extract[Player],0))</f>
        <v>1.1000000000000001</v>
      </c>
      <c r="E116" s="18">
        <f>INDEX(FPL_Misc_Extract[Form],MATCH(Table98[[#This Row],[Player]],FPL_Misc_Extract[Player],0))</f>
        <v>0.3</v>
      </c>
      <c r="F116" s="22">
        <f ca="1">IF(MID(Table98[[#This Row],[F1 PR]],8,1)&gt;MID(Table98[[#This Row],[F1 PR]],10,1)=TRUE,1,0)</f>
        <v>0</v>
      </c>
      <c r="G116" s="22">
        <f ca="1">IF(MID(Table98[[#This Row],[F1 PR]],8,1)&lt;MID(Table98[[#This Row],[F1 PR]],10,1),1,0)</f>
        <v>1</v>
      </c>
      <c r="H1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16" s="18">
        <f>Table98[[#This Row],[Opp Pos]]-Table98[[#This Row],[Current Pos]]</f>
        <v>1</v>
      </c>
      <c r="J116" s="18" t="str">
        <f>INDEX(PL_Table[POS],MATCH(INDEX(Team_Key[Full Name],MATCH(LEFT(Table98[[#This Row],[F1]],3),Team_Key[Abbreviation],0)),PL_Table[TEAM],0))</f>
        <v>14</v>
      </c>
      <c r="K116" s="18" t="str">
        <f>INDEX(PL_Table[POS],MATCH(INDEX(Team_Key[Full Name],MATCH(Table98[[#This Row],[Team]],Team_Key[Abbreviation],0)),PL_Table[TEAM],0))</f>
        <v>13</v>
      </c>
      <c r="L116" s="1" t="str">
        <f>INDEX(Team_Key[Fixture],MATCH(Table98[[#This Row],[Team]],Team_Key[Abbreviation],0))</f>
        <v>CRY</v>
      </c>
      <c r="M116" s="1" t="str">
        <f ca="1">IFERROR(INDEX(Results_Matrix[],MATCH(Table98[[#This Row],[Team]],Results_Matrix[Teams],0),MATCH(LEFT(Table98[[#This Row],[F1]],3),Results_Matrix[#Headers],0)),"")</f>
        <v>CRY(A) 0-2</v>
      </c>
    </row>
    <row r="117" spans="1:13" x14ac:dyDescent="0.45">
      <c r="A117" t="s">
        <v>506</v>
      </c>
      <c r="B117" s="1" t="str">
        <f>INDEX(FPL_Misc_Extract[Position],MATCH(Table98[[#This Row],[Player]],FPL_Misc_Extract[Player],0))</f>
        <v>DEF</v>
      </c>
      <c r="C117" s="1" t="str">
        <f>INDEX(Team_Key[Abbreviation],MATCH(INDEX(FPL_Misc_Extract[Team Name],MATCH(Table98[[#This Row],[Player]],FPL_Misc_Extract[Player],0)),Team_Key[Full Name],0))</f>
        <v>LEI</v>
      </c>
      <c r="D117" s="1">
        <f>INDEX(FPL_Misc_Extract[PPG],MATCH(Table98[[#This Row],[Player]],FPL_Misc_Extract[Player],0))</f>
        <v>0</v>
      </c>
      <c r="E117" s="18">
        <f>INDEX(FPL_Misc_Extract[Form],MATCH(Table98[[#This Row],[Player]],FPL_Misc_Extract[Player],0))</f>
        <v>0</v>
      </c>
      <c r="F117" s="22">
        <f ca="1">IF(MID(Table98[[#This Row],[F1 PR]],8,1)&gt;MID(Table98[[#This Row],[F1 PR]],10,1)=TRUE,1,0)</f>
        <v>1</v>
      </c>
      <c r="G117" s="22">
        <f ca="1">IF(MID(Table98[[#This Row],[F1 PR]],8,1)&lt;MID(Table98[[#This Row],[F1 PR]],10,1),1,0)</f>
        <v>0</v>
      </c>
      <c r="H11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17" s="18">
        <f>Table98[[#This Row],[Opp Pos]]-Table98[[#This Row],[Current Pos]]</f>
        <v>17</v>
      </c>
      <c r="J117" s="18" t="str">
        <f>INDEX(PL_Table[POS],MATCH(INDEX(Team_Key[Full Name],MATCH(LEFT(Table98[[#This Row],[F1]],3),Team_Key[Abbreviation],0)),PL_Table[TEAM],0))</f>
        <v>18</v>
      </c>
      <c r="K117" s="18" t="str">
        <f>INDEX(PL_Table[POS],MATCH(INDEX(Team_Key[Full Name],MATCH(Table98[[#This Row],[Team]],Team_Key[Abbreviation],0)),PL_Table[TEAM],0))</f>
        <v>1</v>
      </c>
      <c r="L117" s="1" t="str">
        <f>INDEX(Team_Key[Fixture],MATCH(Table98[[#This Row],[Team]],Team_Key[Abbreviation],0))</f>
        <v>NOR</v>
      </c>
      <c r="M117" s="1" t="str">
        <f ca="1">IFERROR(INDEX(Results_Matrix[],MATCH(Table98[[#This Row],[Team]],Results_Matrix[Teams],0),MATCH(LEFT(Table98[[#This Row],[F1]],3),Results_Matrix[#Headers],0)),"")</f>
        <v>NOR(A) 2-1</v>
      </c>
    </row>
    <row r="118" spans="1:13" x14ac:dyDescent="0.45">
      <c r="A118" t="s">
        <v>244</v>
      </c>
      <c r="B118" s="1" t="str">
        <f>INDEX(FPL_Misc_Extract[Position],MATCH(Table98[[#This Row],[Player]],FPL_Misc_Extract[Player],0))</f>
        <v>DEF</v>
      </c>
      <c r="C118" s="1" t="str">
        <f>INDEX(Team_Key[Abbreviation],MATCH(INDEX(FPL_Misc_Extract[Team Name],MATCH(Table98[[#This Row],[Player]],FPL_Misc_Extract[Player],0)),Team_Key[Full Name],0))</f>
        <v>TOT</v>
      </c>
      <c r="D118" s="1">
        <f>INDEX(FPL_Misc_Extract[PPG],MATCH(Table98[[#This Row],[Player]],FPL_Misc_Extract[Player],0))</f>
        <v>0</v>
      </c>
      <c r="E118" s="18">
        <f>INDEX(FPL_Misc_Extract[Form],MATCH(Table98[[#This Row],[Player]],FPL_Misc_Extract[Player],0))</f>
        <v>0</v>
      </c>
      <c r="F118" s="22">
        <f ca="1">IF(MID(Table98[[#This Row],[F1 PR]],8,1)&gt;MID(Table98[[#This Row],[F1 PR]],10,1)=TRUE,1,0)</f>
        <v>0</v>
      </c>
      <c r="G118" s="22">
        <f ca="1">IF(MID(Table98[[#This Row],[F1 PR]],8,1)&lt;MID(Table98[[#This Row],[F1 PR]],10,1),1,0)</f>
        <v>0</v>
      </c>
      <c r="H11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18" s="18">
        <f>Table98[[#This Row],[Opp Pos]]-Table98[[#This Row],[Current Pos]]</f>
        <v>14</v>
      </c>
      <c r="J118" s="18" t="str">
        <f>INDEX(PL_Table[POS],MATCH(INDEX(Team_Key[Full Name],MATCH(LEFT(Table98[[#This Row],[F1]],3),Team_Key[Abbreviation],0)),PL_Table[TEAM],0))</f>
        <v>16</v>
      </c>
      <c r="K118" s="18" t="str">
        <f>INDEX(PL_Table[POS],MATCH(INDEX(Team_Key[Full Name],MATCH(Table98[[#This Row],[Team]],Team_Key[Abbreviation],0)),PL_Table[TEAM],0))</f>
        <v>2</v>
      </c>
      <c r="L118" s="1" t="str">
        <f>INDEX(Team_Key[Fixture],MATCH(Table98[[#This Row],[Team]],Team_Key[Abbreviation],0))</f>
        <v>SWA</v>
      </c>
      <c r="M118" s="1" t="str">
        <f ca="1">IFERROR(INDEX(Results_Matrix[],MATCH(Table98[[#This Row],[Team]],Results_Matrix[Teams],0),MATCH(LEFT(Table98[[#This Row],[F1]],3),Results_Matrix[#Headers],0)),"")</f>
        <v>SWA(A) 2-2</v>
      </c>
    </row>
    <row r="119" spans="1:13" x14ac:dyDescent="0.45">
      <c r="A119" t="s">
        <v>101</v>
      </c>
      <c r="B119" s="1" t="str">
        <f>INDEX(FPL_Misc_Extract[Position],MATCH(Table98[[#This Row],[Player]],FPL_Misc_Extract[Player],0))</f>
        <v>DEF</v>
      </c>
      <c r="C119" s="1" t="str">
        <f>INDEX(Team_Key[Abbreviation],MATCH(INDEX(FPL_Misc_Extract[Team Name],MATCH(Table98[[#This Row],[Player]],FPL_Misc_Extract[Player],0)),Team_Key[Full Name],0))</f>
        <v>CHE</v>
      </c>
      <c r="D119" s="1">
        <f>INDEX(FPL_Misc_Extract[PPG],MATCH(Table98[[#This Row],[Player]],FPL_Misc_Extract[Player],0))</f>
        <v>0</v>
      </c>
      <c r="E119" s="18">
        <f>INDEX(FPL_Misc_Extract[Form],MATCH(Table98[[#This Row],[Player]],FPL_Misc_Extract[Player],0))</f>
        <v>0</v>
      </c>
      <c r="F119" s="22">
        <f ca="1">IF(MID(Table98[[#This Row],[F1 PR]],8,1)&gt;MID(Table98[[#This Row],[F1 PR]],10,1)=TRUE,1,0)</f>
        <v>0</v>
      </c>
      <c r="G119" s="22">
        <f ca="1">IF(MID(Table98[[#This Row],[F1 PR]],8,1)&lt;MID(Table98[[#This Row],[F1 PR]],10,1),1,0)</f>
        <v>1</v>
      </c>
      <c r="H11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19" s="18">
        <f>Table98[[#This Row],[Opp Pos]]-Table98[[#This Row],[Current Pos]]</f>
        <v>-1</v>
      </c>
      <c r="J119" s="18" t="str">
        <f>INDEX(PL_Table[POS],MATCH(INDEX(Team_Key[Full Name],MATCH(LEFT(Table98[[#This Row],[F1]],3),Team_Key[Abbreviation],0)),PL_Table[TEAM],0))</f>
        <v>9</v>
      </c>
      <c r="K119" s="18" t="str">
        <f>INDEX(PL_Table[POS],MATCH(INDEX(Team_Key[Full Name],MATCH(Table98[[#This Row],[Team]],Team_Key[Abbreviation],0)),PL_Table[TEAM],0))</f>
        <v>10</v>
      </c>
      <c r="L119" s="1" t="str">
        <f>INDEX(Team_Key[Fixture],MATCH(Table98[[#This Row],[Team]],Team_Key[Abbreviation],0))</f>
        <v>SOU</v>
      </c>
      <c r="M119" s="1" t="str">
        <f ca="1">IFERROR(INDEX(Results_Matrix[],MATCH(Table98[[#This Row],[Team]],Results_Matrix[Teams],0),MATCH(LEFT(Table98[[#This Row],[F1]],3),Results_Matrix[#Headers],0)),"")</f>
        <v>SOU(H) 1-3</v>
      </c>
    </row>
    <row r="120" spans="1:13" x14ac:dyDescent="0.45">
      <c r="A120" t="s">
        <v>82</v>
      </c>
      <c r="B120" s="1" t="str">
        <f>INDEX(FPL_Misc_Extract[Position],MATCH(Table98[[#This Row],[Player]],FPL_Misc_Extract[Player],0))</f>
        <v>FWD</v>
      </c>
      <c r="C120" s="1" t="str">
        <f>INDEX(Team_Key[Abbreviation],MATCH(INDEX(FPL_Misc_Extract[Team Name],MATCH(Table98[[#This Row],[Player]],FPL_Misc_Extract[Player],0)),Team_Key[Full Name],0))</f>
        <v>NEW</v>
      </c>
      <c r="D120" s="1">
        <f>INDEX(FPL_Misc_Extract[PPG],MATCH(Table98[[#This Row],[Player]],FPL_Misc_Extract[Player],0))</f>
        <v>2.2000000000000002</v>
      </c>
      <c r="E120" s="18">
        <f>INDEX(FPL_Misc_Extract[Form],MATCH(Table98[[#This Row],[Player]],FPL_Misc_Extract[Player],0))</f>
        <v>0</v>
      </c>
      <c r="F120" s="22">
        <f>IF(MID(Table98[[#This Row],[F1 PR]],8,1)&gt;MID(Table98[[#This Row],[F1 PR]],10,1)=TRUE,1,0)</f>
        <v>0</v>
      </c>
      <c r="G120" s="22">
        <f>IF(MID(Table98[[#This Row],[F1 PR]],8,1)&lt;MID(Table98[[#This Row],[F1 PR]],10,1),1,0)</f>
        <v>0</v>
      </c>
      <c r="H12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20" s="18" t="e">
        <f>Table98[[#This Row],[Opp Pos]]-Table98[[#This Row],[Current Pos]]</f>
        <v>#N/A</v>
      </c>
      <c r="J120" s="18" t="e">
        <f>INDEX(PL_Table[POS],MATCH(INDEX(Team_Key[Full Name],MATCH(LEFT(Table98[[#This Row],[F1]],3),Team_Key[Abbreviation],0)),PL_Table[TEAM],0))</f>
        <v>#N/A</v>
      </c>
      <c r="K120" s="18" t="str">
        <f>INDEX(PL_Table[POS],MATCH(INDEX(Team_Key[Full Name],MATCH(Table98[[#This Row],[Team]],Team_Key[Abbreviation],0)),PL_Table[TEAM],0))</f>
        <v>19</v>
      </c>
      <c r="L120" s="1">
        <f>INDEX(Team_Key[Fixture],MATCH(Table98[[#This Row],[Team]],Team_Key[Abbreviation],0))</f>
        <v>0</v>
      </c>
      <c r="M120" s="1" t="str">
        <f>IFERROR(INDEX(Results_Matrix[],MATCH(Table98[[#This Row],[Team]],Results_Matrix[Teams],0),MATCH(LEFT(Table98[[#This Row],[F1]],3),Results_Matrix[#Headers],0)),"")</f>
        <v/>
      </c>
    </row>
    <row r="121" spans="1:13" x14ac:dyDescent="0.45">
      <c r="A121" t="s">
        <v>647</v>
      </c>
      <c r="B121" s="1" t="str">
        <f>INDEX(FPL_Misc_Extract[Position],MATCH(Table98[[#This Row],[Player]],FPL_Misc_Extract[Player],0))</f>
        <v>DEF</v>
      </c>
      <c r="C121" s="1" t="str">
        <f>INDEX(Team_Key[Abbreviation],MATCH(INDEX(FPL_Misc_Extract[Team Name],MATCH(Table98[[#This Row],[Player]],FPL_Misc_Extract[Player],0)),Team_Key[Full Name],0))</f>
        <v>AVL</v>
      </c>
      <c r="D121" s="1">
        <f>INDEX(FPL_Misc_Extract[PPG],MATCH(Table98[[#This Row],[Player]],FPL_Misc_Extract[Player],0))</f>
        <v>2.9</v>
      </c>
      <c r="E121" s="18">
        <f>INDEX(FPL_Misc_Extract[Form],MATCH(Table98[[#This Row],[Player]],FPL_Misc_Extract[Player],0))</f>
        <v>0.3</v>
      </c>
      <c r="F121" s="22">
        <f ca="1">IF(MID(Table98[[#This Row],[F1 PR]],8,1)&gt;MID(Table98[[#This Row],[F1 PR]],10,1)=TRUE,1,0)</f>
        <v>0</v>
      </c>
      <c r="G121" s="22">
        <f ca="1">IF(MID(Table98[[#This Row],[F1 PR]],8,1)&lt;MID(Table98[[#This Row],[F1 PR]],10,1),1,0)</f>
        <v>1</v>
      </c>
      <c r="H1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1" s="18">
        <f>Table98[[#This Row],[Opp Pos]]-Table98[[#This Row],[Current Pos]]</f>
        <v>-13</v>
      </c>
      <c r="J121" s="18" t="str">
        <f>INDEX(PL_Table[POS],MATCH(INDEX(Team_Key[Full Name],MATCH(LEFT(Table98[[#This Row],[F1]],3),Team_Key[Abbreviation],0)),PL_Table[TEAM],0))</f>
        <v>7</v>
      </c>
      <c r="K121" s="18" t="str">
        <f>INDEX(PL_Table[POS],MATCH(INDEX(Team_Key[Full Name],MATCH(Table98[[#This Row],[Team]],Team_Key[Abbreviation],0)),PL_Table[TEAM],0))</f>
        <v>20</v>
      </c>
      <c r="L121" s="1" t="str">
        <f>INDEX(Team_Key[Fixture],MATCH(Table98[[#This Row],[Team]],Team_Key[Abbreviation],0))</f>
        <v>STK</v>
      </c>
      <c r="M121" s="1" t="str">
        <f ca="1">IFERROR(INDEX(Results_Matrix[],MATCH(Table98[[#This Row],[Team]],Results_Matrix[Teams],0),MATCH(LEFT(Table98[[#This Row],[F1]],3),Results_Matrix[#Headers],0)),"")</f>
        <v>STK(H) 0-1</v>
      </c>
    </row>
    <row r="122" spans="1:13" x14ac:dyDescent="0.45">
      <c r="A122" t="s">
        <v>116</v>
      </c>
      <c r="B122" s="1" t="str">
        <f>INDEX(FPL_Misc_Extract[Position],MATCH(Table98[[#This Row],[Player]],FPL_Misc_Extract[Player],0))</f>
        <v>DEF</v>
      </c>
      <c r="C122" s="1" t="str">
        <f>INDEX(Team_Key[Abbreviation],MATCH(INDEX(FPL_Misc_Extract[Team Name],MATCH(Table98[[#This Row],[Player]],FPL_Misc_Extract[Player],0)),Team_Key[Full Name],0))</f>
        <v>AVL</v>
      </c>
      <c r="D122" s="1">
        <f>INDEX(FPL_Misc_Extract[PPG],MATCH(Table98[[#This Row],[Player]],FPL_Misc_Extract[Player],0))</f>
        <v>1.4</v>
      </c>
      <c r="E122" s="18">
        <f>INDEX(FPL_Misc_Extract[Form],MATCH(Table98[[#This Row],[Player]],FPL_Misc_Extract[Player],0))</f>
        <v>0</v>
      </c>
      <c r="F122" s="22">
        <f ca="1">IF(MID(Table98[[#This Row],[F1 PR]],8,1)&gt;MID(Table98[[#This Row],[F1 PR]],10,1)=TRUE,1,0)</f>
        <v>0</v>
      </c>
      <c r="G122" s="22">
        <f ca="1">IF(MID(Table98[[#This Row],[F1 PR]],8,1)&lt;MID(Table98[[#This Row],[F1 PR]],10,1),1,0)</f>
        <v>1</v>
      </c>
      <c r="H12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2" s="18">
        <f>Table98[[#This Row],[Opp Pos]]-Table98[[#This Row],[Current Pos]]</f>
        <v>-13</v>
      </c>
      <c r="J122" s="18" t="str">
        <f>INDEX(PL_Table[POS],MATCH(INDEX(Team_Key[Full Name],MATCH(LEFT(Table98[[#This Row],[F1]],3),Team_Key[Abbreviation],0)),PL_Table[TEAM],0))</f>
        <v>7</v>
      </c>
      <c r="K122" s="18" t="str">
        <f>INDEX(PL_Table[POS],MATCH(INDEX(Team_Key[Full Name],MATCH(Table98[[#This Row],[Team]],Team_Key[Abbreviation],0)),PL_Table[TEAM],0))</f>
        <v>20</v>
      </c>
      <c r="L122" s="1" t="str">
        <f>INDEX(Team_Key[Fixture],MATCH(Table98[[#This Row],[Team]],Team_Key[Abbreviation],0))</f>
        <v>STK</v>
      </c>
      <c r="M122" s="1" t="str">
        <f ca="1">IFERROR(INDEX(Results_Matrix[],MATCH(Table98[[#This Row],[Team]],Results_Matrix[Teams],0),MATCH(LEFT(Table98[[#This Row],[F1]],3),Results_Matrix[#Headers],0)),"")</f>
        <v>STK(H) 0-1</v>
      </c>
    </row>
    <row r="123" spans="1:13" x14ac:dyDescent="0.45">
      <c r="A123" t="s">
        <v>185</v>
      </c>
      <c r="B123" s="1" t="str">
        <f>INDEX(FPL_Misc_Extract[Position],MATCH(Table98[[#This Row],[Player]],FPL_Misc_Extract[Player],0))</f>
        <v>MID</v>
      </c>
      <c r="C123" s="1" t="str">
        <f>INDEX(Team_Key[Abbreviation],MATCH(INDEX(FPL_Misc_Extract[Team Name],MATCH(Table98[[#This Row],[Player]],FPL_Misc_Extract[Player],0)),Team_Key[Full Name],0))</f>
        <v>SOU</v>
      </c>
      <c r="D123" s="1">
        <f>INDEX(FPL_Misc_Extract[PPG],MATCH(Table98[[#This Row],[Player]],FPL_Misc_Extract[Player],0))</f>
        <v>2.2999999999999998</v>
      </c>
      <c r="E123" s="18">
        <f>INDEX(FPL_Misc_Extract[Form],MATCH(Table98[[#This Row],[Player]],FPL_Misc_Extract[Player],0))</f>
        <v>0.2</v>
      </c>
      <c r="F123" s="22">
        <f ca="1">IF(MID(Table98[[#This Row],[F1 PR]],8,1)&gt;MID(Table98[[#This Row],[F1 PR]],10,1)=TRUE,1,0)</f>
        <v>1</v>
      </c>
      <c r="G123" s="22">
        <f ca="1">IF(MID(Table98[[#This Row],[F1 PR]],8,1)&lt;MID(Table98[[#This Row],[F1 PR]],10,1),1,0)</f>
        <v>0</v>
      </c>
      <c r="H12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3" s="18">
        <f>Table98[[#This Row],[Opp Pos]]-Table98[[#This Row],[Current Pos]]</f>
        <v>1</v>
      </c>
      <c r="J123" s="18" t="str">
        <f>INDEX(PL_Table[POS],MATCH(INDEX(Team_Key[Full Name],MATCH(LEFT(Table98[[#This Row],[F1]],3),Team_Key[Abbreviation],0)),PL_Table[TEAM],0))</f>
        <v>10</v>
      </c>
      <c r="K123" s="18" t="str">
        <f>INDEX(PL_Table[POS],MATCH(INDEX(Team_Key[Full Name],MATCH(Table98[[#This Row],[Team]],Team_Key[Abbreviation],0)),PL_Table[TEAM],0))</f>
        <v>9</v>
      </c>
      <c r="L123" s="1" t="str">
        <f>INDEX(Team_Key[Fixture],MATCH(Table98[[#This Row],[Team]],Team_Key[Abbreviation],0))</f>
        <v>CHE</v>
      </c>
      <c r="M123" s="1" t="str">
        <f ca="1">IFERROR(INDEX(Results_Matrix[],MATCH(Table98[[#This Row],[Team]],Results_Matrix[Teams],0),MATCH(LEFT(Table98[[#This Row],[F1]],3),Results_Matrix[#Headers],0)),"")</f>
        <v>CHE(A) 3-1</v>
      </c>
    </row>
    <row r="124" spans="1:13" x14ac:dyDescent="0.45">
      <c r="A124" t="s">
        <v>259</v>
      </c>
      <c r="B124" s="1" t="str">
        <f>INDEX(FPL_Misc_Extract[Position],MATCH(Table98[[#This Row],[Player]],FPL_Misc_Extract[Player],0))</f>
        <v>MID</v>
      </c>
      <c r="C124" s="1" t="str">
        <f>INDEX(Team_Key[Abbreviation],MATCH(INDEX(FPL_Misc_Extract[Team Name],MATCH(Table98[[#This Row],[Player]],FPL_Misc_Extract[Player],0)),Team_Key[Full Name],0))</f>
        <v>EVE</v>
      </c>
      <c r="D124" s="1">
        <f>INDEX(FPL_Misc_Extract[PPG],MATCH(Table98[[#This Row],[Player]],FPL_Misc_Extract[Player],0))</f>
        <v>3.7</v>
      </c>
      <c r="E124" s="18">
        <f>INDEX(FPL_Misc_Extract[Form],MATCH(Table98[[#This Row],[Player]],FPL_Misc_Extract[Player],0))</f>
        <v>0.6</v>
      </c>
      <c r="F124" s="22">
        <f>IF(MID(Table98[[#This Row],[F1 PR]],8,1)&gt;MID(Table98[[#This Row],[F1 PR]],10,1)=TRUE,1,0)</f>
        <v>0</v>
      </c>
      <c r="G124" s="22">
        <f>IF(MID(Table98[[#This Row],[F1 PR]],8,1)&lt;MID(Table98[[#This Row],[F1 PR]],10,1),1,0)</f>
        <v>0</v>
      </c>
      <c r="H12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24" s="18" t="e">
        <f>Table98[[#This Row],[Opp Pos]]-Table98[[#This Row],[Current Pos]]</f>
        <v>#N/A</v>
      </c>
      <c r="J124" s="18" t="e">
        <f>INDEX(PL_Table[POS],MATCH(INDEX(Team_Key[Full Name],MATCH(LEFT(Table98[[#This Row],[F1]],3),Team_Key[Abbreviation],0)),PL_Table[TEAM],0))</f>
        <v>#N/A</v>
      </c>
      <c r="K124" s="18" t="str">
        <f>INDEX(PL_Table[POS],MATCH(INDEX(Team_Key[Full Name],MATCH(Table98[[#This Row],[Team]],Team_Key[Abbreviation],0)),PL_Table[TEAM],0))</f>
        <v>11</v>
      </c>
      <c r="L124" s="1">
        <f>INDEX(Team_Key[Fixture],MATCH(Table98[[#This Row],[Team]],Team_Key[Abbreviation],0))</f>
        <v>0</v>
      </c>
      <c r="M124" s="1" t="str">
        <f>IFERROR(INDEX(Results_Matrix[],MATCH(Table98[[#This Row],[Team]],Results_Matrix[Teams],0),MATCH(LEFT(Table98[[#This Row],[F1]],3),Results_Matrix[#Headers],0)),"")</f>
        <v/>
      </c>
    </row>
    <row r="125" spans="1:13" x14ac:dyDescent="0.45">
      <c r="A125" t="s">
        <v>96</v>
      </c>
      <c r="B125" s="1" t="str">
        <f>INDEX(FPL_Misc_Extract[Position],MATCH(Table98[[#This Row],[Player]],FPL_Misc_Extract[Player],0))</f>
        <v>DEF</v>
      </c>
      <c r="C125" s="1" t="str">
        <f>INDEX(Team_Key[Abbreviation],MATCH(INDEX(FPL_Misc_Extract[Team Name],MATCH(Table98[[#This Row],[Player]],FPL_Misc_Extract[Player],0)),Team_Key[Full Name],0))</f>
        <v>MCI</v>
      </c>
      <c r="D125" s="1">
        <f>INDEX(FPL_Misc_Extract[PPG],MATCH(Table98[[#This Row],[Player]],FPL_Misc_Extract[Player],0))</f>
        <v>4.3</v>
      </c>
      <c r="E125" s="18">
        <f>INDEX(FPL_Misc_Extract[Form],MATCH(Table98[[#This Row],[Player]],FPL_Misc_Extract[Player],0))</f>
        <v>0.4</v>
      </c>
      <c r="F125" s="22">
        <f>IF(MID(Table98[[#This Row],[F1 PR]],8,1)&gt;MID(Table98[[#This Row],[F1 PR]],10,1)=TRUE,1,0)</f>
        <v>0</v>
      </c>
      <c r="G125" s="22">
        <f>IF(MID(Table98[[#This Row],[F1 PR]],8,1)&lt;MID(Table98[[#This Row],[F1 PR]],10,1),1,0)</f>
        <v>0</v>
      </c>
      <c r="H12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25" s="18" t="e">
        <f>Table98[[#This Row],[Opp Pos]]-Table98[[#This Row],[Current Pos]]</f>
        <v>#N/A</v>
      </c>
      <c r="J125" s="18" t="e">
        <f>INDEX(PL_Table[POS],MATCH(INDEX(Team_Key[Full Name],MATCH(LEFT(Table98[[#This Row],[F1]],3),Team_Key[Abbreviation],0)),PL_Table[TEAM],0))</f>
        <v>#N/A</v>
      </c>
      <c r="K125" s="18" t="str">
        <f>INDEX(PL_Table[POS],MATCH(INDEX(Team_Key[Full Name],MATCH(Table98[[#This Row],[Team]],Team_Key[Abbreviation],0)),PL_Table[TEAM],0))</f>
        <v>4</v>
      </c>
      <c r="L125" s="1">
        <f>INDEX(Team_Key[Fixture],MATCH(Table98[[#This Row],[Team]],Team_Key[Abbreviation],0))</f>
        <v>0</v>
      </c>
      <c r="M125" s="1" t="str">
        <f>IFERROR(INDEX(Results_Matrix[],MATCH(Table98[[#This Row],[Team]],Results_Matrix[Teams],0),MATCH(LEFT(Table98[[#This Row],[F1]],3),Results_Matrix[#Headers],0)),"")</f>
        <v/>
      </c>
    </row>
    <row r="126" spans="1:13" x14ac:dyDescent="0.45">
      <c r="A126" t="s">
        <v>79</v>
      </c>
      <c r="B126" s="1" t="str">
        <f>INDEX(FPL_Misc_Extract[Position],MATCH(Table98[[#This Row],[Player]],FPL_Misc_Extract[Player],0))</f>
        <v>DEF</v>
      </c>
      <c r="C126" s="1" t="str">
        <f>INDEX(Team_Key[Abbreviation],MATCH(INDEX(FPL_Misc_Extract[Team Name],MATCH(Table98[[#This Row],[Player]],FPL_Misc_Extract[Player],0)),Team_Key[Full Name],0))</f>
        <v>LIV</v>
      </c>
      <c r="D126" s="1">
        <f>INDEX(FPL_Misc_Extract[PPG],MATCH(Table98[[#This Row],[Player]],FPL_Misc_Extract[Player],0))</f>
        <v>3</v>
      </c>
      <c r="E126" s="18">
        <f>INDEX(FPL_Misc_Extract[Form],MATCH(Table98[[#This Row],[Player]],FPL_Misc_Extract[Player],0))</f>
        <v>1</v>
      </c>
      <c r="F126" s="22">
        <f>IF(MID(Table98[[#This Row],[F1 PR]],8,1)&gt;MID(Table98[[#This Row],[F1 PR]],10,1)=TRUE,1,0)</f>
        <v>0</v>
      </c>
      <c r="G126" s="22">
        <f>IF(MID(Table98[[#This Row],[F1 PR]],8,1)&lt;MID(Table98[[#This Row],[F1 PR]],10,1),1,0)</f>
        <v>0</v>
      </c>
      <c r="H12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26" s="18" t="e">
        <f>Table98[[#This Row],[Opp Pos]]-Table98[[#This Row],[Current Pos]]</f>
        <v>#N/A</v>
      </c>
      <c r="J126" s="18" t="e">
        <f>INDEX(PL_Table[POS],MATCH(INDEX(Team_Key[Full Name],MATCH(LEFT(Table98[[#This Row],[F1]],3),Team_Key[Abbreviation],0)),PL_Table[TEAM],0))</f>
        <v>#N/A</v>
      </c>
      <c r="K126" s="18" t="str">
        <f>INDEX(PL_Table[POS],MATCH(INDEX(Team_Key[Full Name],MATCH(Table98[[#This Row],[Team]],Team_Key[Abbreviation],0)),PL_Table[TEAM],0))</f>
        <v>8</v>
      </c>
      <c r="L126" s="1">
        <f>INDEX(Team_Key[Fixture],MATCH(Table98[[#This Row],[Team]],Team_Key[Abbreviation],0))</f>
        <v>0</v>
      </c>
      <c r="M126" s="1" t="str">
        <f>IFERROR(INDEX(Results_Matrix[],MATCH(Table98[[#This Row],[Team]],Results_Matrix[Teams],0),MATCH(LEFT(Table98[[#This Row],[F1]],3),Results_Matrix[#Headers],0)),"")</f>
        <v/>
      </c>
    </row>
    <row r="127" spans="1:13" x14ac:dyDescent="0.45">
      <c r="A127" t="s">
        <v>95</v>
      </c>
      <c r="B127" s="1" t="str">
        <f>INDEX(FPL_Misc_Extract[Position],MATCH(Table98[[#This Row],[Player]],FPL_Misc_Extract[Player],0))</f>
        <v>DEF</v>
      </c>
      <c r="C127" s="1" t="str">
        <f>INDEX(Team_Key[Abbreviation],MATCH(INDEX(FPL_Misc_Extract[Team Name],MATCH(Table98[[#This Row],[Player]],FPL_Misc_Extract[Player],0)),Team_Key[Full Name],0))</f>
        <v>SUN</v>
      </c>
      <c r="D127" s="1">
        <f>INDEX(FPL_Misc_Extract[PPG],MATCH(Table98[[#This Row],[Player]],FPL_Misc_Extract[Player],0))</f>
        <v>1.5</v>
      </c>
      <c r="E127" s="18">
        <f>INDEX(FPL_Misc_Extract[Form],MATCH(Table98[[#This Row],[Player]],FPL_Misc_Extract[Player],0))</f>
        <v>0</v>
      </c>
      <c r="F127" s="22">
        <f ca="1">IF(MID(Table98[[#This Row],[F1 PR]],8,1)&gt;MID(Table98[[#This Row],[F1 PR]],10,1)=TRUE,1,0)</f>
        <v>0</v>
      </c>
      <c r="G127" s="22">
        <f ca="1">IF(MID(Table98[[#This Row],[F1 PR]],8,1)&lt;MID(Table98[[#This Row],[F1 PR]],10,1),1,0)</f>
        <v>0</v>
      </c>
      <c r="H12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7" s="18">
        <f>Table98[[#This Row],[Opp Pos]]-Table98[[#This Row],[Current Pos]]</f>
        <v>-11</v>
      </c>
      <c r="J127" s="18" t="str">
        <f>INDEX(PL_Table[POS],MATCH(INDEX(Team_Key[Full Name],MATCH(LEFT(Table98[[#This Row],[F1]],3),Team_Key[Abbreviation],0)),PL_Table[TEAM],0))</f>
        <v>6</v>
      </c>
      <c r="K127" s="18" t="str">
        <f>INDEX(PL_Table[POS],MATCH(INDEX(Team_Key[Full Name],MATCH(Table98[[#This Row],[Team]],Team_Key[Abbreviation],0)),PL_Table[TEAM],0))</f>
        <v>17</v>
      </c>
      <c r="L127" s="1" t="str">
        <f>INDEX(Team_Key[Fixture],MATCH(Table98[[#This Row],[Team]],Team_Key[Abbreviation],0))</f>
        <v>WHU</v>
      </c>
      <c r="M127" s="1" t="str">
        <f ca="1">IFERROR(INDEX(Results_Matrix[],MATCH(Table98[[#This Row],[Team]],Results_Matrix[Teams],0),MATCH(LEFT(Table98[[#This Row],[F1]],3),Results_Matrix[#Headers],0)),"")</f>
        <v>WHU(H) 2-2</v>
      </c>
    </row>
    <row r="128" spans="1:13" x14ac:dyDescent="0.45">
      <c r="A128" t="s">
        <v>154</v>
      </c>
      <c r="B128" s="1" t="str">
        <f>INDEX(FPL_Misc_Extract[Position],MATCH(Table98[[#This Row],[Player]],FPL_Misc_Extract[Player],0))</f>
        <v>MID</v>
      </c>
      <c r="C128" s="1" t="str">
        <f>INDEX(Team_Key[Abbreviation],MATCH(INDEX(FPL_Misc_Extract[Team Name],MATCH(Table98[[#This Row],[Player]],FPL_Misc_Extract[Player],0)),Team_Key[Full Name],0))</f>
        <v>NEW</v>
      </c>
      <c r="D128" s="1">
        <f>INDEX(FPL_Misc_Extract[PPG],MATCH(Table98[[#This Row],[Player]],FPL_Misc_Extract[Player],0))</f>
        <v>1.6</v>
      </c>
      <c r="E128" s="18">
        <f>INDEX(FPL_Misc_Extract[Form],MATCH(Table98[[#This Row],[Player]],FPL_Misc_Extract[Player],0))</f>
        <v>0.3</v>
      </c>
      <c r="F128" s="22">
        <f>IF(MID(Table98[[#This Row],[F1 PR]],8,1)&gt;MID(Table98[[#This Row],[F1 PR]],10,1)=TRUE,1,0)</f>
        <v>0</v>
      </c>
      <c r="G128" s="22">
        <f>IF(MID(Table98[[#This Row],[F1 PR]],8,1)&lt;MID(Table98[[#This Row],[F1 PR]],10,1),1,0)</f>
        <v>0</v>
      </c>
      <c r="H12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28" s="18" t="e">
        <f>Table98[[#This Row],[Opp Pos]]-Table98[[#This Row],[Current Pos]]</f>
        <v>#N/A</v>
      </c>
      <c r="J128" s="18" t="e">
        <f>INDEX(PL_Table[POS],MATCH(INDEX(Team_Key[Full Name],MATCH(LEFT(Table98[[#This Row],[F1]],3),Team_Key[Abbreviation],0)),PL_Table[TEAM],0))</f>
        <v>#N/A</v>
      </c>
      <c r="K128" s="18" t="str">
        <f>INDEX(PL_Table[POS],MATCH(INDEX(Team_Key[Full Name],MATCH(Table98[[#This Row],[Team]],Team_Key[Abbreviation],0)),PL_Table[TEAM],0))</f>
        <v>19</v>
      </c>
      <c r="L128" s="1">
        <f>INDEX(Team_Key[Fixture],MATCH(Table98[[#This Row],[Team]],Team_Key[Abbreviation],0))</f>
        <v>0</v>
      </c>
      <c r="M128" s="1" t="str">
        <f>IFERROR(INDEX(Results_Matrix[],MATCH(Table98[[#This Row],[Team]],Results_Matrix[Teams],0),MATCH(LEFT(Table98[[#This Row],[F1]],3),Results_Matrix[#Headers],0)),"")</f>
        <v/>
      </c>
    </row>
    <row r="129" spans="1:13" x14ac:dyDescent="0.45">
      <c r="A129" t="s">
        <v>543</v>
      </c>
      <c r="B129" s="1" t="str">
        <f>INDEX(FPL_Misc_Extract[Position],MATCH(Table98[[#This Row],[Player]],FPL_Misc_Extract[Player],0))</f>
        <v>MID</v>
      </c>
      <c r="C129" s="1" t="str">
        <f>INDEX(Team_Key[Abbreviation],MATCH(INDEX(FPL_Misc_Extract[Team Name],MATCH(Table98[[#This Row],[Player]],FPL_Misc_Extract[Player],0)),Team_Key[Full Name],0))</f>
        <v>AVL</v>
      </c>
      <c r="D129" s="1">
        <f>INDEX(FPL_Misc_Extract[PPG],MATCH(Table98[[#This Row],[Player]],FPL_Misc_Extract[Player],0))</f>
        <v>0</v>
      </c>
      <c r="E129" s="18">
        <f>INDEX(FPL_Misc_Extract[Form],MATCH(Table98[[#This Row],[Player]],FPL_Misc_Extract[Player],0))</f>
        <v>0</v>
      </c>
      <c r="F129" s="22">
        <f ca="1">IF(MID(Table98[[#This Row],[F1 PR]],8,1)&gt;MID(Table98[[#This Row],[F1 PR]],10,1)=TRUE,1,0)</f>
        <v>0</v>
      </c>
      <c r="G129" s="22">
        <f ca="1">IF(MID(Table98[[#This Row],[F1 PR]],8,1)&lt;MID(Table98[[#This Row],[F1 PR]],10,1),1,0)</f>
        <v>1</v>
      </c>
      <c r="H1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29" s="18">
        <f>Table98[[#This Row],[Opp Pos]]-Table98[[#This Row],[Current Pos]]</f>
        <v>-13</v>
      </c>
      <c r="J129" s="18" t="str">
        <f>INDEX(PL_Table[POS],MATCH(INDEX(Team_Key[Full Name],MATCH(LEFT(Table98[[#This Row],[F1]],3),Team_Key[Abbreviation],0)),PL_Table[TEAM],0))</f>
        <v>7</v>
      </c>
      <c r="K129" s="18" t="str">
        <f>INDEX(PL_Table[POS],MATCH(INDEX(Team_Key[Full Name],MATCH(Table98[[#This Row],[Team]],Team_Key[Abbreviation],0)),PL_Table[TEAM],0))</f>
        <v>20</v>
      </c>
      <c r="L129" s="1" t="str">
        <f>INDEX(Team_Key[Fixture],MATCH(Table98[[#This Row],[Team]],Team_Key[Abbreviation],0))</f>
        <v>STK</v>
      </c>
      <c r="M129" s="1" t="str">
        <f ca="1">IFERROR(INDEX(Results_Matrix[],MATCH(Table98[[#This Row],[Team]],Results_Matrix[Teams],0),MATCH(LEFT(Table98[[#This Row],[F1]],3),Results_Matrix[#Headers],0)),"")</f>
        <v>STK(H) 0-1</v>
      </c>
    </row>
    <row r="130" spans="1:13" x14ac:dyDescent="0.45">
      <c r="A130" t="s">
        <v>172</v>
      </c>
      <c r="B130" s="1" t="str">
        <f>INDEX(FPL_Misc_Extract[Position],MATCH(Table98[[#This Row],[Player]],FPL_Misc_Extract[Player],0))</f>
        <v>DEF</v>
      </c>
      <c r="C130" s="1" t="str">
        <f>INDEX(Team_Key[Abbreviation],MATCH(INDEX(FPL_Misc_Extract[Team Name],MATCH(Table98[[#This Row],[Player]],FPL_Misc_Extract[Player],0)),Team_Key[Full Name],0))</f>
        <v>EVE</v>
      </c>
      <c r="D130" s="1">
        <f>INDEX(FPL_Misc_Extract[PPG],MATCH(Table98[[#This Row],[Player]],FPL_Misc_Extract[Player],0))</f>
        <v>3.5</v>
      </c>
      <c r="E130" s="18">
        <f>INDEX(FPL_Misc_Extract[Form],MATCH(Table98[[#This Row],[Player]],FPL_Misc_Extract[Player],0))</f>
        <v>0.9</v>
      </c>
      <c r="F130" s="22">
        <f>IF(MID(Table98[[#This Row],[F1 PR]],8,1)&gt;MID(Table98[[#This Row],[F1 PR]],10,1)=TRUE,1,0)</f>
        <v>0</v>
      </c>
      <c r="G130" s="22">
        <f>IF(MID(Table98[[#This Row],[F1 PR]],8,1)&lt;MID(Table98[[#This Row],[F1 PR]],10,1),1,0)</f>
        <v>0</v>
      </c>
      <c r="H13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30" s="18" t="e">
        <f>Table98[[#This Row],[Opp Pos]]-Table98[[#This Row],[Current Pos]]</f>
        <v>#N/A</v>
      </c>
      <c r="J130" s="18" t="e">
        <f>INDEX(PL_Table[POS],MATCH(INDEX(Team_Key[Full Name],MATCH(LEFT(Table98[[#This Row],[F1]],3),Team_Key[Abbreviation],0)),PL_Table[TEAM],0))</f>
        <v>#N/A</v>
      </c>
      <c r="K130" s="18" t="str">
        <f>INDEX(PL_Table[POS],MATCH(INDEX(Team_Key[Full Name],MATCH(Table98[[#This Row],[Team]],Team_Key[Abbreviation],0)),PL_Table[TEAM],0))</f>
        <v>11</v>
      </c>
      <c r="L130" s="1">
        <f>INDEX(Team_Key[Fixture],MATCH(Table98[[#This Row],[Team]],Team_Key[Abbreviation],0))</f>
        <v>0</v>
      </c>
      <c r="M130" s="1" t="str">
        <f>IFERROR(INDEX(Results_Matrix[],MATCH(Table98[[#This Row],[Team]],Results_Matrix[Teams],0),MATCH(LEFT(Table98[[#This Row],[F1]],3),Results_Matrix[#Headers],0)),"")</f>
        <v/>
      </c>
    </row>
    <row r="131" spans="1:13" x14ac:dyDescent="0.45">
      <c r="A131" t="s">
        <v>141</v>
      </c>
      <c r="B131" s="1" t="str">
        <f>INDEX(FPL_Misc_Extract[Position],MATCH(Table98[[#This Row],[Player]],FPL_Misc_Extract[Player],0))</f>
        <v>DEF</v>
      </c>
      <c r="C131" s="1" t="str">
        <f>INDEX(Team_Key[Abbreviation],MATCH(INDEX(FPL_Misc_Extract[Team Name],MATCH(Table98[[#This Row],[Player]],FPL_Misc_Extract[Player],0)),Team_Key[Full Name],0))</f>
        <v>WHU</v>
      </c>
      <c r="D131" s="1">
        <f>INDEX(FPL_Misc_Extract[PPG],MATCH(Table98[[#This Row],[Player]],FPL_Misc_Extract[Player],0))</f>
        <v>2.8</v>
      </c>
      <c r="E131" s="18">
        <f>INDEX(FPL_Misc_Extract[Form],MATCH(Table98[[#This Row],[Player]],FPL_Misc_Extract[Player],0))</f>
        <v>0.7</v>
      </c>
      <c r="F131" s="22">
        <f ca="1">IF(MID(Table98[[#This Row],[F1 PR]],8,1)&gt;MID(Table98[[#This Row],[F1 PR]],10,1)=TRUE,1,0)</f>
        <v>0</v>
      </c>
      <c r="G131" s="22">
        <f ca="1">IF(MID(Table98[[#This Row],[F1 PR]],8,1)&lt;MID(Table98[[#This Row],[F1 PR]],10,1),1,0)</f>
        <v>0</v>
      </c>
      <c r="H13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31" s="18">
        <f>Table98[[#This Row],[Opp Pos]]-Table98[[#This Row],[Current Pos]]</f>
        <v>11</v>
      </c>
      <c r="J131" s="18" t="str">
        <f>INDEX(PL_Table[POS],MATCH(INDEX(Team_Key[Full Name],MATCH(LEFT(Table98[[#This Row],[F1]],3),Team_Key[Abbreviation],0)),PL_Table[TEAM],0))</f>
        <v>17</v>
      </c>
      <c r="K131" s="18" t="str">
        <f>INDEX(PL_Table[POS],MATCH(INDEX(Team_Key[Full Name],MATCH(Table98[[#This Row],[Team]],Team_Key[Abbreviation],0)),PL_Table[TEAM],0))</f>
        <v>6</v>
      </c>
      <c r="L131" s="1" t="str">
        <f>INDEX(Team_Key[Fixture],MATCH(Table98[[#This Row],[Team]],Team_Key[Abbreviation],0))</f>
        <v>SUN</v>
      </c>
      <c r="M131" s="1" t="str">
        <f ca="1">IFERROR(INDEX(Results_Matrix[],MATCH(Table98[[#This Row],[Team]],Results_Matrix[Teams],0),MATCH(LEFT(Table98[[#This Row],[F1]],3),Results_Matrix[#Headers],0)),"")</f>
        <v>SUN(A) 2-2</v>
      </c>
    </row>
    <row r="132" spans="1:13" x14ac:dyDescent="0.45">
      <c r="A132" t="s">
        <v>372</v>
      </c>
      <c r="B132" s="1" t="str">
        <f>INDEX(FPL_Misc_Extract[Position],MATCH(Table98[[#This Row],[Player]],FPL_Misc_Extract[Player],0))</f>
        <v>DEF</v>
      </c>
      <c r="C132" s="1" t="str">
        <f>INDEX(Team_Key[Abbreviation],MATCH(INDEX(FPL_Misc_Extract[Team Name],MATCH(Table98[[#This Row],[Player]],FPL_Misc_Extract[Player],0)),Team_Key[Full Name],0))</f>
        <v>NEW</v>
      </c>
      <c r="D132" s="1">
        <f>INDEX(FPL_Misc_Extract[PPG],MATCH(Table98[[#This Row],[Player]],FPL_Misc_Extract[Player],0))</f>
        <v>2.1</v>
      </c>
      <c r="E132" s="18">
        <f>INDEX(FPL_Misc_Extract[Form],MATCH(Table98[[#This Row],[Player]],FPL_Misc_Extract[Player],0))</f>
        <v>0.3</v>
      </c>
      <c r="F132" s="22">
        <f>IF(MID(Table98[[#This Row],[F1 PR]],8,1)&gt;MID(Table98[[#This Row],[F1 PR]],10,1)=TRUE,1,0)</f>
        <v>0</v>
      </c>
      <c r="G132" s="22">
        <f>IF(MID(Table98[[#This Row],[F1 PR]],8,1)&lt;MID(Table98[[#This Row],[F1 PR]],10,1),1,0)</f>
        <v>0</v>
      </c>
      <c r="H13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32" s="18" t="e">
        <f>Table98[[#This Row],[Opp Pos]]-Table98[[#This Row],[Current Pos]]</f>
        <v>#N/A</v>
      </c>
      <c r="J132" s="18" t="e">
        <f>INDEX(PL_Table[POS],MATCH(INDEX(Team_Key[Full Name],MATCH(LEFT(Table98[[#This Row],[F1]],3),Team_Key[Abbreviation],0)),PL_Table[TEAM],0))</f>
        <v>#N/A</v>
      </c>
      <c r="K132" s="18" t="str">
        <f>INDEX(PL_Table[POS],MATCH(INDEX(Team_Key[Full Name],MATCH(Table98[[#This Row],[Team]],Team_Key[Abbreviation],0)),PL_Table[TEAM],0))</f>
        <v>19</v>
      </c>
      <c r="L132" s="1">
        <f>INDEX(Team_Key[Fixture],MATCH(Table98[[#This Row],[Team]],Team_Key[Abbreviation],0))</f>
        <v>0</v>
      </c>
      <c r="M132" s="1" t="str">
        <f>IFERROR(INDEX(Results_Matrix[],MATCH(Table98[[#This Row],[Team]],Results_Matrix[Teams],0),MATCH(LEFT(Table98[[#This Row],[F1]],3),Results_Matrix[#Headers],0)),"")</f>
        <v/>
      </c>
    </row>
    <row r="133" spans="1:13" x14ac:dyDescent="0.45">
      <c r="A133" t="s">
        <v>119</v>
      </c>
      <c r="B133" s="1" t="str">
        <f>INDEX(FPL_Misc_Extract[Position],MATCH(Table98[[#This Row],[Player]],FPL_Misc_Extract[Player],0))</f>
        <v>DEF</v>
      </c>
      <c r="C133" s="1" t="str">
        <f>INDEX(Team_Key[Abbreviation],MATCH(INDEX(FPL_Misc_Extract[Team Name],MATCH(Table98[[#This Row],[Player]],FPL_Misc_Extract[Player],0)),Team_Key[Full Name],0))</f>
        <v>BOU</v>
      </c>
      <c r="D133" s="1">
        <f>INDEX(FPL_Misc_Extract[PPG],MATCH(Table98[[#This Row],[Player]],FPL_Misc_Extract[Player],0))</f>
        <v>3.3</v>
      </c>
      <c r="E133" s="18">
        <f>INDEX(FPL_Misc_Extract[Form],MATCH(Table98[[#This Row],[Player]],FPL_Misc_Extract[Player],0))</f>
        <v>1.2</v>
      </c>
      <c r="F133" s="22">
        <f ca="1">IF(MID(Table98[[#This Row],[F1 PR]],8,1)&gt;MID(Table98[[#This Row],[F1 PR]],10,1)=TRUE,1,0)</f>
        <v>0</v>
      </c>
      <c r="G133" s="22">
        <f ca="1">IF(MID(Table98[[#This Row],[F1 PR]],8,1)&lt;MID(Table98[[#This Row],[F1 PR]],10,1),1,0)</f>
        <v>0</v>
      </c>
      <c r="H13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33" s="18">
        <f>Table98[[#This Row],[Opp Pos]]-Table98[[#This Row],[Current Pos]]</f>
        <v>-3</v>
      </c>
      <c r="J133" s="18" t="str">
        <f>INDEX(PL_Table[POS],MATCH(INDEX(Team_Key[Full Name],MATCH(LEFT(Table98[[#This Row],[F1]],3),Team_Key[Abbreviation],0)),PL_Table[TEAM],0))</f>
        <v>12</v>
      </c>
      <c r="K133" s="18" t="str">
        <f>INDEX(PL_Table[POS],MATCH(INDEX(Team_Key[Full Name],MATCH(Table98[[#This Row],[Team]],Team_Key[Abbreviation],0)),PL_Table[TEAM],0))</f>
        <v>15</v>
      </c>
      <c r="L133" s="1" t="str">
        <f>INDEX(Team_Key[Fixture],MATCH(Table98[[#This Row],[Team]],Team_Key[Abbreviation],0))</f>
        <v>WAT</v>
      </c>
      <c r="M133" s="1" t="str">
        <f ca="1">IFERROR(INDEX(Results_Matrix[],MATCH(Table98[[#This Row],[Team]],Results_Matrix[Teams],0),MATCH(LEFT(Table98[[#This Row],[F1]],3),Results_Matrix[#Headers],0)),"")</f>
        <v>WAT(H) 1-1</v>
      </c>
    </row>
    <row r="134" spans="1:13" x14ac:dyDescent="0.45">
      <c r="A134" t="s">
        <v>309</v>
      </c>
      <c r="B134" s="1" t="str">
        <f>INDEX(FPL_Misc_Extract[Position],MATCH(Table98[[#This Row],[Player]],FPL_Misc_Extract[Player],0))</f>
        <v>MID</v>
      </c>
      <c r="C134" s="1" t="str">
        <f>INDEX(Team_Key[Abbreviation],MATCH(INDEX(FPL_Misc_Extract[Team Name],MATCH(Table98[[#This Row],[Player]],FPL_Misc_Extract[Player],0)),Team_Key[Full Name],0))</f>
        <v>ARS</v>
      </c>
      <c r="D134" s="1">
        <f>INDEX(FPL_Misc_Extract[PPG],MATCH(Table98[[#This Row],[Player]],FPL_Misc_Extract[Player],0))</f>
        <v>1.6</v>
      </c>
      <c r="E134" s="18">
        <f>INDEX(FPL_Misc_Extract[Form],MATCH(Table98[[#This Row],[Player]],FPL_Misc_Extract[Player],0))</f>
        <v>0.2</v>
      </c>
      <c r="F134" s="22">
        <f ca="1">IF(MID(Table98[[#This Row],[F1 PR]],8,1)&gt;MID(Table98[[#This Row],[F1 PR]],10,1)=TRUE,1,0)</f>
        <v>1</v>
      </c>
      <c r="G134" s="22">
        <f ca="1">IF(MID(Table98[[#This Row],[F1 PR]],8,1)&lt;MID(Table98[[#This Row],[F1 PR]],10,1),1,0)</f>
        <v>0</v>
      </c>
      <c r="H13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34" s="18">
        <f>Table98[[#This Row],[Opp Pos]]-Table98[[#This Row],[Current Pos]]</f>
        <v>2</v>
      </c>
      <c r="J134" s="18" t="str">
        <f>INDEX(PL_Table[POS],MATCH(INDEX(Team_Key[Full Name],MATCH(LEFT(Table98[[#This Row],[F1]],3),Team_Key[Abbreviation],0)),PL_Table[TEAM],0))</f>
        <v>5</v>
      </c>
      <c r="K134" s="18" t="str">
        <f>INDEX(PL_Table[POS],MATCH(INDEX(Team_Key[Full Name],MATCH(Table98[[#This Row],[Team]],Team_Key[Abbreviation],0)),PL_Table[TEAM],0))</f>
        <v>3</v>
      </c>
      <c r="L134" s="1" t="str">
        <f>INDEX(Team_Key[Fixture],MATCH(Table98[[#This Row],[Team]],Team_Key[Abbreviation],0))</f>
        <v>MUN</v>
      </c>
      <c r="M134" s="1" t="str">
        <f ca="1">IFERROR(INDEX(Results_Matrix[],MATCH(Table98[[#This Row],[Team]],Results_Matrix[Teams],0),MATCH(LEFT(Table98[[#This Row],[F1]],3),Results_Matrix[#Headers],0)),"")</f>
        <v>MUN(H) 3-0</v>
      </c>
    </row>
    <row r="135" spans="1:13" x14ac:dyDescent="0.45">
      <c r="A135" t="s">
        <v>546</v>
      </c>
      <c r="B135" s="1" t="str">
        <f>INDEX(FPL_Misc_Extract[Position],MATCH(Table98[[#This Row],[Player]],FPL_Misc_Extract[Player],0))</f>
        <v>MID</v>
      </c>
      <c r="C135" s="1" t="str">
        <f>INDEX(Team_Key[Abbreviation],MATCH(INDEX(FPL_Misc_Extract[Team Name],MATCH(Table98[[#This Row],[Player]],FPL_Misc_Extract[Player],0)),Team_Key[Full Name],0))</f>
        <v>SWA</v>
      </c>
      <c r="D135" s="1">
        <f>INDEX(FPL_Misc_Extract[PPG],MATCH(Table98[[#This Row],[Player]],FPL_Misc_Extract[Player],0))</f>
        <v>2</v>
      </c>
      <c r="E135" s="18">
        <f>INDEX(FPL_Misc_Extract[Form],MATCH(Table98[[#This Row],[Player]],FPL_Misc_Extract[Player],0))</f>
        <v>0.7</v>
      </c>
      <c r="F135" s="22">
        <f ca="1">IF(MID(Table98[[#This Row],[F1 PR]],8,1)&gt;MID(Table98[[#This Row],[F1 PR]],10,1)=TRUE,1,0)</f>
        <v>0</v>
      </c>
      <c r="G135" s="22">
        <f ca="1">IF(MID(Table98[[#This Row],[F1 PR]],8,1)&lt;MID(Table98[[#This Row],[F1 PR]],10,1),1,0)</f>
        <v>0</v>
      </c>
      <c r="H13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35" s="18">
        <f>Table98[[#This Row],[Opp Pos]]-Table98[[#This Row],[Current Pos]]</f>
        <v>-14</v>
      </c>
      <c r="J135" s="18" t="str">
        <f>INDEX(PL_Table[POS],MATCH(INDEX(Team_Key[Full Name],MATCH(LEFT(Table98[[#This Row],[F1]],3),Team_Key[Abbreviation],0)),PL_Table[TEAM],0))</f>
        <v>2</v>
      </c>
      <c r="K135" s="18" t="str">
        <f>INDEX(PL_Table[POS],MATCH(INDEX(Team_Key[Full Name],MATCH(Table98[[#This Row],[Team]],Team_Key[Abbreviation],0)),PL_Table[TEAM],0))</f>
        <v>16</v>
      </c>
      <c r="L135" s="1" t="str">
        <f>INDEX(Team_Key[Fixture],MATCH(Table98[[#This Row],[Team]],Team_Key[Abbreviation],0))</f>
        <v>TOT</v>
      </c>
      <c r="M135" s="1" t="str">
        <f ca="1">IFERROR(INDEX(Results_Matrix[],MATCH(Table98[[#This Row],[Team]],Results_Matrix[Teams],0),MATCH(LEFT(Table98[[#This Row],[F1]],3),Results_Matrix[#Headers],0)),"")</f>
        <v>TOT(H) 2-2</v>
      </c>
    </row>
    <row r="136" spans="1:13" x14ac:dyDescent="0.45">
      <c r="A136" t="s">
        <v>155</v>
      </c>
      <c r="B136" s="1" t="str">
        <f>INDEX(FPL_Misc_Extract[Position],MATCH(Table98[[#This Row],[Player]],FPL_Misc_Extract[Player],0))</f>
        <v>FWD</v>
      </c>
      <c r="C136" s="1" t="str">
        <f>INDEX(Team_Key[Abbreviation],MATCH(INDEX(FPL_Misc_Extract[Team Name],MATCH(Table98[[#This Row],[Player]],FPL_Misc_Extract[Player],0)),Team_Key[Full Name],0))</f>
        <v>CHE</v>
      </c>
      <c r="D136" s="1">
        <f>INDEX(FPL_Misc_Extract[PPG],MATCH(Table98[[#This Row],[Player]],FPL_Misc_Extract[Player],0))</f>
        <v>4.8</v>
      </c>
      <c r="E136" s="18">
        <f>INDEX(FPL_Misc_Extract[Form],MATCH(Table98[[#This Row],[Player]],FPL_Misc_Extract[Player],0))</f>
        <v>0.6</v>
      </c>
      <c r="F136" s="22">
        <f ca="1">IF(MID(Table98[[#This Row],[F1 PR]],8,1)&gt;MID(Table98[[#This Row],[F1 PR]],10,1)=TRUE,1,0)</f>
        <v>0</v>
      </c>
      <c r="G136" s="22">
        <f ca="1">IF(MID(Table98[[#This Row],[F1 PR]],8,1)&lt;MID(Table98[[#This Row],[F1 PR]],10,1),1,0)</f>
        <v>1</v>
      </c>
      <c r="H1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36" s="18">
        <f>Table98[[#This Row],[Opp Pos]]-Table98[[#This Row],[Current Pos]]</f>
        <v>-1</v>
      </c>
      <c r="J136" s="18" t="str">
        <f>INDEX(PL_Table[POS],MATCH(INDEX(Team_Key[Full Name],MATCH(LEFT(Table98[[#This Row],[F1]],3),Team_Key[Abbreviation],0)),PL_Table[TEAM],0))</f>
        <v>9</v>
      </c>
      <c r="K136" s="18" t="str">
        <f>INDEX(PL_Table[POS],MATCH(INDEX(Team_Key[Full Name],MATCH(Table98[[#This Row],[Team]],Team_Key[Abbreviation],0)),PL_Table[TEAM],0))</f>
        <v>10</v>
      </c>
      <c r="L136" s="1" t="str">
        <f>INDEX(Team_Key[Fixture],MATCH(Table98[[#This Row],[Team]],Team_Key[Abbreviation],0))</f>
        <v>SOU</v>
      </c>
      <c r="M136" s="1" t="str">
        <f ca="1">IFERROR(INDEX(Results_Matrix[],MATCH(Table98[[#This Row],[Team]],Results_Matrix[Teams],0),MATCH(LEFT(Table98[[#This Row],[F1]],3),Results_Matrix[#Headers],0)),"")</f>
        <v>SOU(H) 1-3</v>
      </c>
    </row>
    <row r="137" spans="1:13" x14ac:dyDescent="0.45">
      <c r="A137" t="s">
        <v>584</v>
      </c>
      <c r="B137" s="1" t="str">
        <f>INDEX(FPL_Misc_Extract[Position],MATCH(Table98[[#This Row],[Player]],FPL_Misc_Extract[Player],0))</f>
        <v>GK</v>
      </c>
      <c r="C137" s="1" t="str">
        <f>INDEX(Team_Key[Abbreviation],MATCH(INDEX(FPL_Misc_Extract[Team Name],MATCH(Table98[[#This Row],[Player]],FPL_Misc_Extract[Player],0)),Team_Key[Full Name],0))</f>
        <v>CHE</v>
      </c>
      <c r="D137" s="1">
        <f>INDEX(FPL_Misc_Extract[PPG],MATCH(Table98[[#This Row],[Player]],FPL_Misc_Extract[Player],0))</f>
        <v>3.2</v>
      </c>
      <c r="E137" s="18">
        <f>INDEX(FPL_Misc_Extract[Form],MATCH(Table98[[#This Row],[Player]],FPL_Misc_Extract[Player],0))</f>
        <v>0.4</v>
      </c>
      <c r="F137" s="22">
        <f ca="1">IF(MID(Table98[[#This Row],[F1 PR]],8,1)&gt;MID(Table98[[#This Row],[F1 PR]],10,1)=TRUE,1,0)</f>
        <v>0</v>
      </c>
      <c r="G137" s="22">
        <f ca="1">IF(MID(Table98[[#This Row],[F1 PR]],8,1)&lt;MID(Table98[[#This Row],[F1 PR]],10,1),1,0)</f>
        <v>1</v>
      </c>
      <c r="H13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37" s="18">
        <f>Table98[[#This Row],[Opp Pos]]-Table98[[#This Row],[Current Pos]]</f>
        <v>-1</v>
      </c>
      <c r="J137" s="18" t="str">
        <f>INDEX(PL_Table[POS],MATCH(INDEX(Team_Key[Full Name],MATCH(LEFT(Table98[[#This Row],[F1]],3),Team_Key[Abbreviation],0)),PL_Table[TEAM],0))</f>
        <v>9</v>
      </c>
      <c r="K137" s="18" t="str">
        <f>INDEX(PL_Table[POS],MATCH(INDEX(Team_Key[Full Name],MATCH(Table98[[#This Row],[Team]],Team_Key[Abbreviation],0)),PL_Table[TEAM],0))</f>
        <v>10</v>
      </c>
      <c r="L137" s="1" t="str">
        <f>INDEX(Team_Key[Fixture],MATCH(Table98[[#This Row],[Team]],Team_Key[Abbreviation],0))</f>
        <v>SOU</v>
      </c>
      <c r="M137" s="1" t="str">
        <f ca="1">IFERROR(INDEX(Results_Matrix[],MATCH(Table98[[#This Row],[Team]],Results_Matrix[Teams],0),MATCH(LEFT(Table98[[#This Row],[F1]],3),Results_Matrix[#Headers],0)),"")</f>
        <v>SOU(H) 1-3</v>
      </c>
    </row>
    <row r="138" spans="1:13" x14ac:dyDescent="0.45">
      <c r="A138" t="s">
        <v>628</v>
      </c>
      <c r="B138" s="1" t="str">
        <f>INDEX(FPL_Misc_Extract[Position],MATCH(Table98[[#This Row],[Player]],FPL_Misc_Extract[Player],0))</f>
        <v>MID</v>
      </c>
      <c r="C138" s="1" t="str">
        <f>INDEX(Team_Key[Abbreviation],MATCH(INDEX(FPL_Misc_Extract[Team Name],MATCH(Table98[[#This Row],[Player]],FPL_Misc_Extract[Player],0)),Team_Key[Full Name],0))</f>
        <v>LIV</v>
      </c>
      <c r="D138" s="1">
        <f>INDEX(FPL_Misc_Extract[PPG],MATCH(Table98[[#This Row],[Player]],FPL_Misc_Extract[Player],0))</f>
        <v>5.4</v>
      </c>
      <c r="E138" s="18">
        <f>INDEX(FPL_Misc_Extract[Form],MATCH(Table98[[#This Row],[Player]],FPL_Misc_Extract[Player],0))</f>
        <v>0.5</v>
      </c>
      <c r="F138" s="22">
        <f>IF(MID(Table98[[#This Row],[F1 PR]],8,1)&gt;MID(Table98[[#This Row],[F1 PR]],10,1)=TRUE,1,0)</f>
        <v>0</v>
      </c>
      <c r="G138" s="22">
        <f>IF(MID(Table98[[#This Row],[F1 PR]],8,1)&lt;MID(Table98[[#This Row],[F1 PR]],10,1),1,0)</f>
        <v>0</v>
      </c>
      <c r="H13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38" s="18" t="e">
        <f>Table98[[#This Row],[Opp Pos]]-Table98[[#This Row],[Current Pos]]</f>
        <v>#N/A</v>
      </c>
      <c r="J138" s="18" t="e">
        <f>INDEX(PL_Table[POS],MATCH(INDEX(Team_Key[Full Name],MATCH(LEFT(Table98[[#This Row],[F1]],3),Team_Key[Abbreviation],0)),PL_Table[TEAM],0))</f>
        <v>#N/A</v>
      </c>
      <c r="K138" s="18" t="str">
        <f>INDEX(PL_Table[POS],MATCH(INDEX(Team_Key[Full Name],MATCH(Table98[[#This Row],[Team]],Team_Key[Abbreviation],0)),PL_Table[TEAM],0))</f>
        <v>8</v>
      </c>
      <c r="L138" s="1">
        <f>INDEX(Team_Key[Fixture],MATCH(Table98[[#This Row],[Team]],Team_Key[Abbreviation],0))</f>
        <v>0</v>
      </c>
      <c r="M138" s="1" t="str">
        <f>IFERROR(INDEX(Results_Matrix[],MATCH(Table98[[#This Row],[Team]],Results_Matrix[Teams],0),MATCH(LEFT(Table98[[#This Row],[F1]],3),Results_Matrix[#Headers],0)),"")</f>
        <v/>
      </c>
    </row>
    <row r="139" spans="1:13" x14ac:dyDescent="0.45">
      <c r="A139" t="s">
        <v>487</v>
      </c>
      <c r="B139" s="1" t="str">
        <f>INDEX(FPL_Misc_Extract[Position],MATCH(Table98[[#This Row],[Player]],FPL_Misc_Extract[Player],0))</f>
        <v>DEF</v>
      </c>
      <c r="C139" s="1" t="str">
        <f>INDEX(Team_Key[Abbreviation],MATCH(INDEX(FPL_Misc_Extract[Team Name],MATCH(Table98[[#This Row],[Player]],FPL_Misc_Extract[Player],0)),Team_Key[Full Name],0))</f>
        <v>AVL</v>
      </c>
      <c r="D139" s="1">
        <f>INDEX(FPL_Misc_Extract[PPG],MATCH(Table98[[#This Row],[Player]],FPL_Misc_Extract[Player],0))</f>
        <v>2</v>
      </c>
      <c r="E139" s="18">
        <f>INDEX(FPL_Misc_Extract[Form],MATCH(Table98[[#This Row],[Player]],FPL_Misc_Extract[Player],0))</f>
        <v>0</v>
      </c>
      <c r="F139" s="22">
        <f ca="1">IF(MID(Table98[[#This Row],[F1 PR]],8,1)&gt;MID(Table98[[#This Row],[F1 PR]],10,1)=TRUE,1,0)</f>
        <v>0</v>
      </c>
      <c r="G139" s="22">
        <f ca="1">IF(MID(Table98[[#This Row],[F1 PR]],8,1)&lt;MID(Table98[[#This Row],[F1 PR]],10,1),1,0)</f>
        <v>1</v>
      </c>
      <c r="H13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39" s="18">
        <f>Table98[[#This Row],[Opp Pos]]-Table98[[#This Row],[Current Pos]]</f>
        <v>-13</v>
      </c>
      <c r="J139" s="18" t="str">
        <f>INDEX(PL_Table[POS],MATCH(INDEX(Team_Key[Full Name],MATCH(LEFT(Table98[[#This Row],[F1]],3),Team_Key[Abbreviation],0)),PL_Table[TEAM],0))</f>
        <v>7</v>
      </c>
      <c r="K139" s="18" t="str">
        <f>INDEX(PL_Table[POS],MATCH(INDEX(Team_Key[Full Name],MATCH(Table98[[#This Row],[Team]],Team_Key[Abbreviation],0)),PL_Table[TEAM],0))</f>
        <v>20</v>
      </c>
      <c r="L139" s="1" t="str">
        <f>INDEX(Team_Key[Fixture],MATCH(Table98[[#This Row],[Team]],Team_Key[Abbreviation],0))</f>
        <v>STK</v>
      </c>
      <c r="M139" s="1" t="str">
        <f ca="1">IFERROR(INDEX(Results_Matrix[],MATCH(Table98[[#This Row],[Team]],Results_Matrix[Teams],0),MATCH(LEFT(Table98[[#This Row],[F1]],3),Results_Matrix[#Headers],0)),"")</f>
        <v>STK(H) 0-1</v>
      </c>
    </row>
    <row r="140" spans="1:13" x14ac:dyDescent="0.45">
      <c r="A140" t="s">
        <v>113</v>
      </c>
      <c r="B140" s="1" t="str">
        <f>INDEX(FPL_Misc_Extract[Position],MATCH(Table98[[#This Row],[Player]],FPL_Misc_Extract[Player],0))</f>
        <v>DEF</v>
      </c>
      <c r="C140" s="1" t="str">
        <f>INDEX(Team_Key[Abbreviation],MATCH(INDEX(FPL_Misc_Extract[Team Name],MATCH(Table98[[#This Row],[Player]],FPL_Misc_Extract[Player],0)),Team_Key[Full Name],0))</f>
        <v>WHU</v>
      </c>
      <c r="D140" s="1">
        <f>INDEX(FPL_Misc_Extract[PPG],MATCH(Table98[[#This Row],[Player]],FPL_Misc_Extract[Player],0))</f>
        <v>4</v>
      </c>
      <c r="E140" s="18">
        <f>INDEX(FPL_Misc_Extract[Form],MATCH(Table98[[#This Row],[Player]],FPL_Misc_Extract[Player],0))</f>
        <v>0.5</v>
      </c>
      <c r="F140" s="22">
        <f ca="1">IF(MID(Table98[[#This Row],[F1 PR]],8,1)&gt;MID(Table98[[#This Row],[F1 PR]],10,1)=TRUE,1,0)</f>
        <v>0</v>
      </c>
      <c r="G140" s="22">
        <f ca="1">IF(MID(Table98[[#This Row],[F1 PR]],8,1)&lt;MID(Table98[[#This Row],[F1 PR]],10,1),1,0)</f>
        <v>0</v>
      </c>
      <c r="H14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0" s="18">
        <f>Table98[[#This Row],[Opp Pos]]-Table98[[#This Row],[Current Pos]]</f>
        <v>11</v>
      </c>
      <c r="J140" s="18" t="str">
        <f>INDEX(PL_Table[POS],MATCH(INDEX(Team_Key[Full Name],MATCH(LEFT(Table98[[#This Row],[F1]],3),Team_Key[Abbreviation],0)),PL_Table[TEAM],0))</f>
        <v>17</v>
      </c>
      <c r="K140" s="18" t="str">
        <f>INDEX(PL_Table[POS],MATCH(INDEX(Team_Key[Full Name],MATCH(Table98[[#This Row],[Team]],Team_Key[Abbreviation],0)),PL_Table[TEAM],0))</f>
        <v>6</v>
      </c>
      <c r="L140" s="1" t="str">
        <f>INDEX(Team_Key[Fixture],MATCH(Table98[[#This Row],[Team]],Team_Key[Abbreviation],0))</f>
        <v>SUN</v>
      </c>
      <c r="M140" s="1" t="str">
        <f ca="1">IFERROR(INDEX(Results_Matrix[],MATCH(Table98[[#This Row],[Team]],Results_Matrix[Teams],0),MATCH(LEFT(Table98[[#This Row],[F1]],3),Results_Matrix[#Headers],0)),"")</f>
        <v>SUN(A) 2-2</v>
      </c>
    </row>
    <row r="141" spans="1:13" x14ac:dyDescent="0.45">
      <c r="A141" t="s">
        <v>666</v>
      </c>
      <c r="B141" s="1" t="str">
        <f>INDEX(FPL_Misc_Extract[Position],MATCH(Table98[[#This Row],[Player]],FPL_Misc_Extract[Player],0))</f>
        <v>DEF</v>
      </c>
      <c r="C141" s="1" t="str">
        <f>INDEX(Team_Key[Abbreviation],MATCH(INDEX(FPL_Misc_Extract[Team Name],MATCH(Table98[[#This Row],[Player]],FPL_Misc_Extract[Player],0)),Team_Key[Full Name],0))</f>
        <v>CRY</v>
      </c>
      <c r="D141" s="1">
        <f>INDEX(FPL_Misc_Extract[PPG],MATCH(Table98[[#This Row],[Player]],FPL_Misc_Extract[Player],0))</f>
        <v>0</v>
      </c>
      <c r="E141" s="18">
        <f>INDEX(FPL_Misc_Extract[Form],MATCH(Table98[[#This Row],[Player]],FPL_Misc_Extract[Player],0))</f>
        <v>0</v>
      </c>
      <c r="F141" s="22">
        <f ca="1">IF(MID(Table98[[#This Row],[F1 PR]],8,1)&gt;MID(Table98[[#This Row],[F1 PR]],10,1)=TRUE,1,0)</f>
        <v>1</v>
      </c>
      <c r="G141" s="22">
        <f ca="1">IF(MID(Table98[[#This Row],[F1 PR]],8,1)&lt;MID(Table98[[#This Row],[F1 PR]],10,1),1,0)</f>
        <v>0</v>
      </c>
      <c r="H14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1" s="18">
        <f>Table98[[#This Row],[Opp Pos]]-Table98[[#This Row],[Current Pos]]</f>
        <v>-1</v>
      </c>
      <c r="J141" s="18" t="str">
        <f>INDEX(PL_Table[POS],MATCH(INDEX(Team_Key[Full Name],MATCH(LEFT(Table98[[#This Row],[F1]],3),Team_Key[Abbreviation],0)),PL_Table[TEAM],0))</f>
        <v>13</v>
      </c>
      <c r="K141" s="18" t="str">
        <f>INDEX(PL_Table[POS],MATCH(INDEX(Team_Key[Full Name],MATCH(Table98[[#This Row],[Team]],Team_Key[Abbreviation],0)),PL_Table[TEAM],0))</f>
        <v>14</v>
      </c>
      <c r="L141" s="1" t="str">
        <f>INDEX(Team_Key[Fixture],MATCH(Table98[[#This Row],[Team]],Team_Key[Abbreviation],0))</f>
        <v>WBA</v>
      </c>
      <c r="M141" s="1" t="str">
        <f ca="1">IFERROR(INDEX(Results_Matrix[],MATCH(Table98[[#This Row],[Team]],Results_Matrix[Teams],0),MATCH(LEFT(Table98[[#This Row],[F1]],3),Results_Matrix[#Headers],0)),"")</f>
        <v>WBA(H) 2-0</v>
      </c>
    </row>
    <row r="142" spans="1:13" x14ac:dyDescent="0.45">
      <c r="A142" t="s">
        <v>238</v>
      </c>
      <c r="B142" s="1" t="str">
        <f>INDEX(FPL_Misc_Extract[Position],MATCH(Table98[[#This Row],[Player]],FPL_Misc_Extract[Player],0))</f>
        <v>FWD</v>
      </c>
      <c r="C142" s="1" t="str">
        <f>INDEX(Team_Key[Abbreviation],MATCH(INDEX(FPL_Misc_Extract[Team Name],MATCH(Table98[[#This Row],[Player]],FPL_Misc_Extract[Player],0)),Team_Key[Full Name],0))</f>
        <v>STK</v>
      </c>
      <c r="D142" s="1">
        <f>INDEX(FPL_Misc_Extract[PPG],MATCH(Table98[[#This Row],[Player]],FPL_Misc_Extract[Player],0))</f>
        <v>1.1000000000000001</v>
      </c>
      <c r="E142" s="18">
        <f>INDEX(FPL_Misc_Extract[Form],MATCH(Table98[[#This Row],[Player]],FPL_Misc_Extract[Player],0))</f>
        <v>0</v>
      </c>
      <c r="F142" s="22">
        <f ca="1">IF(MID(Table98[[#This Row],[F1 PR]],8,1)&gt;MID(Table98[[#This Row],[F1 PR]],10,1)=TRUE,1,0)</f>
        <v>1</v>
      </c>
      <c r="G142" s="22">
        <f ca="1">IF(MID(Table98[[#This Row],[F1 PR]],8,1)&lt;MID(Table98[[#This Row],[F1 PR]],10,1),1,0)</f>
        <v>0</v>
      </c>
      <c r="H14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2" s="18">
        <f>Table98[[#This Row],[Opp Pos]]-Table98[[#This Row],[Current Pos]]</f>
        <v>13</v>
      </c>
      <c r="J142" s="18" t="str">
        <f>INDEX(PL_Table[POS],MATCH(INDEX(Team_Key[Full Name],MATCH(LEFT(Table98[[#This Row],[F1]],3),Team_Key[Abbreviation],0)),PL_Table[TEAM],0))</f>
        <v>20</v>
      </c>
      <c r="K142" s="18" t="str">
        <f>INDEX(PL_Table[POS],MATCH(INDEX(Team_Key[Full Name],MATCH(Table98[[#This Row],[Team]],Team_Key[Abbreviation],0)),PL_Table[TEAM],0))</f>
        <v>7</v>
      </c>
      <c r="L142" s="1" t="str">
        <f>INDEX(Team_Key[Fixture],MATCH(Table98[[#This Row],[Team]],Team_Key[Abbreviation],0))</f>
        <v>AVL</v>
      </c>
      <c r="M142" s="1" t="str">
        <f ca="1">IFERROR(INDEX(Results_Matrix[],MATCH(Table98[[#This Row],[Team]],Results_Matrix[Teams],0),MATCH(LEFT(Table98[[#This Row],[F1]],3),Results_Matrix[#Headers],0)),"")</f>
        <v>AVL(A) 1-0</v>
      </c>
    </row>
    <row r="143" spans="1:13" x14ac:dyDescent="0.45">
      <c r="A143" t="s">
        <v>441</v>
      </c>
      <c r="B143" s="1" t="str">
        <f>INDEX(FPL_Misc_Extract[Position],MATCH(Table98[[#This Row],[Player]],FPL_Misc_Extract[Player],0))</f>
        <v>MID</v>
      </c>
      <c r="C143" s="1" t="str">
        <f>INDEX(Team_Key[Abbreviation],MATCH(INDEX(FPL_Misc_Extract[Team Name],MATCH(Table98[[#This Row],[Player]],FPL_Misc_Extract[Player],0)),Team_Key[Full Name],0))</f>
        <v>CHE</v>
      </c>
      <c r="D143" s="1">
        <f>INDEX(FPL_Misc_Extract[PPG],MATCH(Table98[[#This Row],[Player]],FPL_Misc_Extract[Player],0))</f>
        <v>1</v>
      </c>
      <c r="E143" s="18">
        <f>INDEX(FPL_Misc_Extract[Form],MATCH(Table98[[#This Row],[Player]],FPL_Misc_Extract[Player],0))</f>
        <v>0</v>
      </c>
      <c r="F143" s="22">
        <f ca="1">IF(MID(Table98[[#This Row],[F1 PR]],8,1)&gt;MID(Table98[[#This Row],[F1 PR]],10,1)=TRUE,1,0)</f>
        <v>0</v>
      </c>
      <c r="G143" s="22">
        <f ca="1">IF(MID(Table98[[#This Row],[F1 PR]],8,1)&lt;MID(Table98[[#This Row],[F1 PR]],10,1),1,0)</f>
        <v>1</v>
      </c>
      <c r="H14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3" s="18">
        <f>Table98[[#This Row],[Opp Pos]]-Table98[[#This Row],[Current Pos]]</f>
        <v>-1</v>
      </c>
      <c r="J143" s="18" t="str">
        <f>INDEX(PL_Table[POS],MATCH(INDEX(Team_Key[Full Name],MATCH(LEFT(Table98[[#This Row],[F1]],3),Team_Key[Abbreviation],0)),PL_Table[TEAM],0))</f>
        <v>9</v>
      </c>
      <c r="K143" s="18" t="str">
        <f>INDEX(PL_Table[POS],MATCH(INDEX(Team_Key[Full Name],MATCH(Table98[[#This Row],[Team]],Team_Key[Abbreviation],0)),PL_Table[TEAM],0))</f>
        <v>10</v>
      </c>
      <c r="L143" s="1" t="str">
        <f>INDEX(Team_Key[Fixture],MATCH(Table98[[#This Row],[Team]],Team_Key[Abbreviation],0))</f>
        <v>SOU</v>
      </c>
      <c r="M143" s="1" t="str">
        <f ca="1">IFERROR(INDEX(Results_Matrix[],MATCH(Table98[[#This Row],[Team]],Results_Matrix[Teams],0),MATCH(LEFT(Table98[[#This Row],[F1]],3),Results_Matrix[#Headers],0)),"")</f>
        <v>SOU(H) 1-3</v>
      </c>
    </row>
    <row r="144" spans="1:13" x14ac:dyDescent="0.45">
      <c r="A144" t="s">
        <v>89</v>
      </c>
      <c r="B144" s="1" t="str">
        <f>INDEX(FPL_Misc_Extract[Position],MATCH(Table98[[#This Row],[Player]],FPL_Misc_Extract[Player],0))</f>
        <v>MID</v>
      </c>
      <c r="C144" s="1" t="str">
        <f>INDEX(Team_Key[Abbreviation],MATCH(INDEX(FPL_Misc_Extract[Team Name],MATCH(Table98[[#This Row],[Player]],FPL_Misc_Extract[Player],0)),Team_Key[Full Name],0))</f>
        <v>WHU</v>
      </c>
      <c r="D144" s="1">
        <f>INDEX(FPL_Misc_Extract[PPG],MATCH(Table98[[#This Row],[Player]],FPL_Misc_Extract[Player],0))</f>
        <v>1</v>
      </c>
      <c r="E144" s="18">
        <f>INDEX(FPL_Misc_Extract[Form],MATCH(Table98[[#This Row],[Player]],FPL_Misc_Extract[Player],0))</f>
        <v>0</v>
      </c>
      <c r="F144" s="22">
        <f ca="1">IF(MID(Table98[[#This Row],[F1 PR]],8,1)&gt;MID(Table98[[#This Row],[F1 PR]],10,1)=TRUE,1,0)</f>
        <v>0</v>
      </c>
      <c r="G144" s="22">
        <f ca="1">IF(MID(Table98[[#This Row],[F1 PR]],8,1)&lt;MID(Table98[[#This Row],[F1 PR]],10,1),1,0)</f>
        <v>0</v>
      </c>
      <c r="H14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4" s="18">
        <f>Table98[[#This Row],[Opp Pos]]-Table98[[#This Row],[Current Pos]]</f>
        <v>11</v>
      </c>
      <c r="J144" s="18" t="str">
        <f>INDEX(PL_Table[POS],MATCH(INDEX(Team_Key[Full Name],MATCH(LEFT(Table98[[#This Row],[F1]],3),Team_Key[Abbreviation],0)),PL_Table[TEAM],0))</f>
        <v>17</v>
      </c>
      <c r="K144" s="18" t="str">
        <f>INDEX(PL_Table[POS],MATCH(INDEX(Team_Key[Full Name],MATCH(Table98[[#This Row],[Team]],Team_Key[Abbreviation],0)),PL_Table[TEAM],0))</f>
        <v>6</v>
      </c>
      <c r="L144" s="1" t="str">
        <f>INDEX(Team_Key[Fixture],MATCH(Table98[[#This Row],[Team]],Team_Key[Abbreviation],0))</f>
        <v>SUN</v>
      </c>
      <c r="M144" s="1" t="str">
        <f ca="1">IFERROR(INDEX(Results_Matrix[],MATCH(Table98[[#This Row],[Team]],Results_Matrix[Teams],0),MATCH(LEFT(Table98[[#This Row],[F1]],3),Results_Matrix[#Headers],0)),"")</f>
        <v>SUN(A) 2-2</v>
      </c>
    </row>
    <row r="145" spans="1:13" x14ac:dyDescent="0.45">
      <c r="A145" t="s">
        <v>157</v>
      </c>
      <c r="B145" s="1" t="str">
        <f>INDEX(FPL_Misc_Extract[Position],MATCH(Table98[[#This Row],[Player]],FPL_Misc_Extract[Player],0))</f>
        <v>DEF</v>
      </c>
      <c r="C145" s="1" t="str">
        <f>INDEX(Team_Key[Abbreviation],MATCH(INDEX(FPL_Misc_Extract[Team Name],MATCH(Table98[[#This Row],[Player]],FPL_Misc_Extract[Player],0)),Team_Key[Full Name],0))</f>
        <v>BOU</v>
      </c>
      <c r="D145" s="1">
        <f>INDEX(FPL_Misc_Extract[PPG],MATCH(Table98[[#This Row],[Player]],FPL_Misc_Extract[Player],0))</f>
        <v>4.0999999999999996</v>
      </c>
      <c r="E145" s="18">
        <f>INDEX(FPL_Misc_Extract[Form],MATCH(Table98[[#This Row],[Player]],FPL_Misc_Extract[Player],0))</f>
        <v>0.8</v>
      </c>
      <c r="F145" s="22">
        <f ca="1">IF(MID(Table98[[#This Row],[F1 PR]],8,1)&gt;MID(Table98[[#This Row],[F1 PR]],10,1)=TRUE,1,0)</f>
        <v>0</v>
      </c>
      <c r="G145" s="22">
        <f ca="1">IF(MID(Table98[[#This Row],[F1 PR]],8,1)&lt;MID(Table98[[#This Row],[F1 PR]],10,1),1,0)</f>
        <v>0</v>
      </c>
      <c r="H1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45" s="18">
        <f>Table98[[#This Row],[Opp Pos]]-Table98[[#This Row],[Current Pos]]</f>
        <v>-3</v>
      </c>
      <c r="J145" s="18" t="str">
        <f>INDEX(PL_Table[POS],MATCH(INDEX(Team_Key[Full Name],MATCH(LEFT(Table98[[#This Row],[F1]],3),Team_Key[Abbreviation],0)),PL_Table[TEAM],0))</f>
        <v>12</v>
      </c>
      <c r="K145" s="18" t="str">
        <f>INDEX(PL_Table[POS],MATCH(INDEX(Team_Key[Full Name],MATCH(Table98[[#This Row],[Team]],Team_Key[Abbreviation],0)),PL_Table[TEAM],0))</f>
        <v>15</v>
      </c>
      <c r="L145" s="1" t="str">
        <f>INDEX(Team_Key[Fixture],MATCH(Table98[[#This Row],[Team]],Team_Key[Abbreviation],0))</f>
        <v>WAT</v>
      </c>
      <c r="M145" s="1" t="str">
        <f ca="1">IFERROR(INDEX(Results_Matrix[],MATCH(Table98[[#This Row],[Team]],Results_Matrix[Teams],0),MATCH(LEFT(Table98[[#This Row],[F1]],3),Results_Matrix[#Headers],0)),"")</f>
        <v>WAT(H) 1-1</v>
      </c>
    </row>
    <row r="146" spans="1:13" x14ac:dyDescent="0.45">
      <c r="A146" t="s">
        <v>63</v>
      </c>
      <c r="B146" s="1" t="str">
        <f>INDEX(FPL_Misc_Extract[Position],MATCH(Table98[[#This Row],[Player]],FPL_Misc_Extract[Player],0))</f>
        <v>DEF</v>
      </c>
      <c r="C146" s="1" t="str">
        <f>INDEX(Team_Key[Abbreviation],MATCH(INDEX(FPL_Misc_Extract[Team Name],MATCH(Table98[[#This Row],[Player]],FPL_Misc_Extract[Player],0)),Team_Key[Full Name],0))</f>
        <v>CRY</v>
      </c>
      <c r="D146" s="1">
        <f>INDEX(FPL_Misc_Extract[PPG],MATCH(Table98[[#This Row],[Player]],FPL_Misc_Extract[Player],0))</f>
        <v>4.0999999999999996</v>
      </c>
      <c r="E146" s="18">
        <f>INDEX(FPL_Misc_Extract[Form],MATCH(Table98[[#This Row],[Player]],FPL_Misc_Extract[Player],0))</f>
        <v>0.5</v>
      </c>
      <c r="F146" s="22">
        <f ca="1">IF(MID(Table98[[#This Row],[F1 PR]],8,1)&gt;MID(Table98[[#This Row],[F1 PR]],10,1)=TRUE,1,0)</f>
        <v>1</v>
      </c>
      <c r="G146" s="22">
        <f ca="1">IF(MID(Table98[[#This Row],[F1 PR]],8,1)&lt;MID(Table98[[#This Row],[F1 PR]],10,1),1,0)</f>
        <v>0</v>
      </c>
      <c r="H14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7</v>
      </c>
      <c r="I146" s="18">
        <f>Table98[[#This Row],[Opp Pos]]-Table98[[#This Row],[Current Pos]]</f>
        <v>-1</v>
      </c>
      <c r="J146" s="18" t="str">
        <f>INDEX(PL_Table[POS],MATCH(INDEX(Team_Key[Full Name],MATCH(LEFT(Table98[[#This Row],[F1]],3),Team_Key[Abbreviation],0)),PL_Table[TEAM],0))</f>
        <v>13</v>
      </c>
      <c r="K146" s="18" t="str">
        <f>INDEX(PL_Table[POS],MATCH(INDEX(Team_Key[Full Name],MATCH(Table98[[#This Row],[Team]],Team_Key[Abbreviation],0)),PL_Table[TEAM],0))</f>
        <v>14</v>
      </c>
      <c r="L146" s="1" t="str">
        <f>INDEX(Team_Key[Fixture],MATCH(Table98[[#This Row],[Team]],Team_Key[Abbreviation],0))</f>
        <v>WBA</v>
      </c>
      <c r="M146" s="1" t="str">
        <f ca="1">IFERROR(INDEX(Results_Matrix[],MATCH(Table98[[#This Row],[Team]],Results_Matrix[Teams],0),MATCH(LEFT(Table98[[#This Row],[F1]],3),Results_Matrix[#Headers],0)),"")</f>
        <v>WBA(H) 2-0</v>
      </c>
    </row>
    <row r="147" spans="1:13" x14ac:dyDescent="0.45">
      <c r="A147" t="s">
        <v>526</v>
      </c>
      <c r="B147" s="1" t="str">
        <f>INDEX(FPL_Misc_Extract[Position],MATCH(Table98[[#This Row],[Player]],FPL_Misc_Extract[Player],0))</f>
        <v>GK</v>
      </c>
      <c r="C147" s="1" t="str">
        <f>INDEX(Team_Key[Abbreviation],MATCH(INDEX(FPL_Misc_Extract[Team Name],MATCH(Table98[[#This Row],[Player]],FPL_Misc_Extract[Player],0)),Team_Key[Full Name],0))</f>
        <v>NEW</v>
      </c>
      <c r="D147" s="1">
        <f>INDEX(FPL_Misc_Extract[PPG],MATCH(Table98[[#This Row],[Player]],FPL_Misc_Extract[Player],0))</f>
        <v>3</v>
      </c>
      <c r="E147" s="18">
        <f>INDEX(FPL_Misc_Extract[Form],MATCH(Table98[[#This Row],[Player]],FPL_Misc_Extract[Player],0))</f>
        <v>0</v>
      </c>
      <c r="F147" s="22">
        <f>IF(MID(Table98[[#This Row],[F1 PR]],8,1)&gt;MID(Table98[[#This Row],[F1 PR]],10,1)=TRUE,1,0)</f>
        <v>0</v>
      </c>
      <c r="G147" s="22">
        <f>IF(MID(Table98[[#This Row],[F1 PR]],8,1)&lt;MID(Table98[[#This Row],[F1 PR]],10,1),1,0)</f>
        <v>0</v>
      </c>
      <c r="H14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47" s="18" t="e">
        <f>Table98[[#This Row],[Opp Pos]]-Table98[[#This Row],[Current Pos]]</f>
        <v>#N/A</v>
      </c>
      <c r="J147" s="18" t="e">
        <f>INDEX(PL_Table[POS],MATCH(INDEX(Team_Key[Full Name],MATCH(LEFT(Table98[[#This Row],[F1]],3),Team_Key[Abbreviation],0)),PL_Table[TEAM],0))</f>
        <v>#N/A</v>
      </c>
      <c r="K147" s="18" t="str">
        <f>INDEX(PL_Table[POS],MATCH(INDEX(Team_Key[Full Name],MATCH(Table98[[#This Row],[Team]],Team_Key[Abbreviation],0)),PL_Table[TEAM],0))</f>
        <v>19</v>
      </c>
      <c r="L147" s="1">
        <f>INDEX(Team_Key[Fixture],MATCH(Table98[[#This Row],[Team]],Team_Key[Abbreviation],0))</f>
        <v>0</v>
      </c>
      <c r="M147" s="1" t="str">
        <f>IFERROR(INDEX(Results_Matrix[],MATCH(Table98[[#This Row],[Team]],Results_Matrix[Teams],0),MATCH(LEFT(Table98[[#This Row],[F1]],3),Results_Matrix[#Headers],0)),"")</f>
        <v/>
      </c>
    </row>
    <row r="148" spans="1:13" x14ac:dyDescent="0.45">
      <c r="A148" t="s">
        <v>110</v>
      </c>
      <c r="B148" s="1" t="str">
        <f>INDEX(FPL_Misc_Extract[Position],MATCH(Table98[[#This Row],[Player]],FPL_Misc_Extract[Player],0))</f>
        <v>DEF</v>
      </c>
      <c r="C148" s="1" t="str">
        <f>INDEX(Team_Key[Abbreviation],MATCH(INDEX(FPL_Misc_Extract[Team Name],MATCH(Table98[[#This Row],[Player]],FPL_Misc_Extract[Player],0)),Team_Key[Full Name],0))</f>
        <v>MUN</v>
      </c>
      <c r="D148" s="1">
        <f>INDEX(FPL_Misc_Extract[PPG],MATCH(Table98[[#This Row],[Player]],FPL_Misc_Extract[Player],0))</f>
        <v>3.4</v>
      </c>
      <c r="E148" s="18">
        <f>INDEX(FPL_Misc_Extract[Form],MATCH(Table98[[#This Row],[Player]],FPL_Misc_Extract[Player],0))</f>
        <v>0.1</v>
      </c>
      <c r="F148" s="22">
        <f ca="1">IF(MID(Table98[[#This Row],[F1 PR]],8,1)&gt;MID(Table98[[#This Row],[F1 PR]],10,1)=TRUE,1,0)</f>
        <v>0</v>
      </c>
      <c r="G148" s="22">
        <f ca="1">IF(MID(Table98[[#This Row],[F1 PR]],8,1)&lt;MID(Table98[[#This Row],[F1 PR]],10,1),1,0)</f>
        <v>1</v>
      </c>
      <c r="H14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-1</v>
      </c>
      <c r="I148" s="18">
        <f>Table98[[#This Row],[Opp Pos]]-Table98[[#This Row],[Current Pos]]</f>
        <v>-2</v>
      </c>
      <c r="J148" s="18" t="str">
        <f>INDEX(PL_Table[POS],MATCH(INDEX(Team_Key[Full Name],MATCH(LEFT(Table98[[#This Row],[F1]],3),Team_Key[Abbreviation],0)),PL_Table[TEAM],0))</f>
        <v>3</v>
      </c>
      <c r="K148" s="18" t="str">
        <f>INDEX(PL_Table[POS],MATCH(INDEX(Team_Key[Full Name],MATCH(Table98[[#This Row],[Team]],Team_Key[Abbreviation],0)),PL_Table[TEAM],0))</f>
        <v>5</v>
      </c>
      <c r="L148" s="1" t="str">
        <f>INDEX(Team_Key[Fixture],MATCH(Table98[[#This Row],[Team]],Team_Key[Abbreviation],0))</f>
        <v>ARS</v>
      </c>
      <c r="M148" s="1" t="str">
        <f ca="1">IFERROR(INDEX(Results_Matrix[],MATCH(Table98[[#This Row],[Team]],Results_Matrix[Teams],0),MATCH(LEFT(Table98[[#This Row],[F1]],3),Results_Matrix[#Headers],0)),"")</f>
        <v>ARS(A) 0-3</v>
      </c>
    </row>
    <row r="149" spans="1:13" x14ac:dyDescent="0.45">
      <c r="A149" t="s">
        <v>229</v>
      </c>
      <c r="B149" s="1" t="str">
        <f>INDEX(FPL_Misc_Extract[Position],MATCH(Table98[[#This Row],[Player]],FPL_Misc_Extract[Player],0))</f>
        <v>DEF</v>
      </c>
      <c r="C149" s="1" t="str">
        <f>INDEX(Team_Key[Abbreviation],MATCH(INDEX(FPL_Misc_Extract[Team Name],MATCH(Table98[[#This Row],[Player]],FPL_Misc_Extract[Player],0)),Team_Key[Full Name],0))</f>
        <v>TOT</v>
      </c>
      <c r="D149" s="1">
        <f>INDEX(FPL_Misc_Extract[PPG],MATCH(Table98[[#This Row],[Player]],FPL_Misc_Extract[Player],0))</f>
        <v>3.4</v>
      </c>
      <c r="E149" s="18">
        <f>INDEX(FPL_Misc_Extract[Form],MATCH(Table98[[#This Row],[Player]],FPL_Misc_Extract[Player],0))</f>
        <v>0.4</v>
      </c>
      <c r="F149" s="22">
        <f ca="1">IF(MID(Table98[[#This Row],[F1 PR]],8,1)&gt;MID(Table98[[#This Row],[F1 PR]],10,1)=TRUE,1,0)</f>
        <v>0</v>
      </c>
      <c r="G149" s="22">
        <f ca="1">IF(MID(Table98[[#This Row],[F1 PR]],8,1)&lt;MID(Table98[[#This Row],[F1 PR]],10,1),1,0)</f>
        <v>0</v>
      </c>
      <c r="H1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49" s="18">
        <f>Table98[[#This Row],[Opp Pos]]-Table98[[#This Row],[Current Pos]]</f>
        <v>14</v>
      </c>
      <c r="J149" s="18" t="str">
        <f>INDEX(PL_Table[POS],MATCH(INDEX(Team_Key[Full Name],MATCH(LEFT(Table98[[#This Row],[F1]],3),Team_Key[Abbreviation],0)),PL_Table[TEAM],0))</f>
        <v>16</v>
      </c>
      <c r="K149" s="18" t="str">
        <f>INDEX(PL_Table[POS],MATCH(INDEX(Team_Key[Full Name],MATCH(Table98[[#This Row],[Team]],Team_Key[Abbreviation],0)),PL_Table[TEAM],0))</f>
        <v>2</v>
      </c>
      <c r="L149" s="1" t="str">
        <f>INDEX(Team_Key[Fixture],MATCH(Table98[[#This Row],[Team]],Team_Key[Abbreviation],0))</f>
        <v>SWA</v>
      </c>
      <c r="M149" s="1" t="str">
        <f ca="1">IFERROR(INDEX(Results_Matrix[],MATCH(Table98[[#This Row],[Team]],Results_Matrix[Teams],0),MATCH(LEFT(Table98[[#This Row],[F1]],3),Results_Matrix[#Headers],0)),"")</f>
        <v>SWA(A) 2-2</v>
      </c>
    </row>
    <row r="150" spans="1:13" x14ac:dyDescent="0.45">
      <c r="A150" t="s">
        <v>507</v>
      </c>
      <c r="B150" s="1" t="str">
        <f>INDEX(FPL_Misc_Extract[Position],MATCH(Table98[[#This Row],[Player]],FPL_Misc_Extract[Player],0))</f>
        <v>MID</v>
      </c>
      <c r="C150" s="1" t="str">
        <f>INDEX(Team_Key[Abbreviation],MATCH(INDEX(FPL_Misc_Extract[Team Name],MATCH(Table98[[#This Row],[Player]],FPL_Misc_Extract[Player],0)),Team_Key[Full Name],0))</f>
        <v>SOU</v>
      </c>
      <c r="D150" s="1">
        <f>INDEX(FPL_Misc_Extract[PPG],MATCH(Table98[[#This Row],[Player]],FPL_Misc_Extract[Player],0))</f>
        <v>2.9</v>
      </c>
      <c r="E150" s="18">
        <f>INDEX(FPL_Misc_Extract[Form],MATCH(Table98[[#This Row],[Player]],FPL_Misc_Extract[Player],0))</f>
        <v>0.2</v>
      </c>
      <c r="F150" s="22">
        <f ca="1">IF(MID(Table98[[#This Row],[F1 PR]],8,1)&gt;MID(Table98[[#This Row],[F1 PR]],10,1)=TRUE,1,0)</f>
        <v>1</v>
      </c>
      <c r="G150" s="22">
        <f ca="1">IF(MID(Table98[[#This Row],[F1 PR]],8,1)&lt;MID(Table98[[#This Row],[F1 PR]],10,1),1,0)</f>
        <v>0</v>
      </c>
      <c r="H15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8</v>
      </c>
      <c r="I150" s="18">
        <f>Table98[[#This Row],[Opp Pos]]-Table98[[#This Row],[Current Pos]]</f>
        <v>1</v>
      </c>
      <c r="J150" s="18" t="str">
        <f>INDEX(PL_Table[POS],MATCH(INDEX(Team_Key[Full Name],MATCH(LEFT(Table98[[#This Row],[F1]],3),Team_Key[Abbreviation],0)),PL_Table[TEAM],0))</f>
        <v>10</v>
      </c>
      <c r="K150" s="18" t="str">
        <f>INDEX(PL_Table[POS],MATCH(INDEX(Team_Key[Full Name],MATCH(Table98[[#This Row],[Team]],Team_Key[Abbreviation],0)),PL_Table[TEAM],0))</f>
        <v>9</v>
      </c>
      <c r="L150" s="1" t="str">
        <f>INDEX(Team_Key[Fixture],MATCH(Table98[[#This Row],[Team]],Team_Key[Abbreviation],0))</f>
        <v>CHE</v>
      </c>
      <c r="M150" s="1" t="str">
        <f ca="1">IFERROR(INDEX(Results_Matrix[],MATCH(Table98[[#This Row],[Team]],Results_Matrix[Teams],0),MATCH(LEFT(Table98[[#This Row],[F1]],3),Results_Matrix[#Headers],0)),"")</f>
        <v>CHE(A) 3-1</v>
      </c>
    </row>
    <row r="151" spans="1:13" x14ac:dyDescent="0.45">
      <c r="A151" t="s">
        <v>150</v>
      </c>
      <c r="B151" s="1" t="str">
        <f>INDEX(FPL_Misc_Extract[Position],MATCH(Table98[[#This Row],[Player]],FPL_Misc_Extract[Player],0))</f>
        <v>GK</v>
      </c>
      <c r="C151" s="1" t="str">
        <f>INDEX(Team_Key[Abbreviation],MATCH(INDEX(FPL_Misc_Extract[Team Name],MATCH(Table98[[#This Row],[Player]],FPL_Misc_Extract[Player],0)),Team_Key[Full Name],0))</f>
        <v>SOU</v>
      </c>
      <c r="D151" s="1">
        <f>INDEX(FPL_Misc_Extract[PPG],MATCH(Table98[[#This Row],[Player]],FPL_Misc_Extract[Player],0))</f>
        <v>2</v>
      </c>
      <c r="E151" s="18">
        <f>INDEX(FPL_Misc_Extract[Form],MATCH(Table98[[#This Row],[Player]],FPL_Misc_Extract[Player],0))</f>
        <v>0</v>
      </c>
      <c r="F151" s="22">
        <f ca="1">IF(MID(Table98[[#This Row],[F1 PR]],8,1)&gt;MID(Table98[[#This Row],[F1 PR]],10,1)=TRUE,1,0)</f>
        <v>1</v>
      </c>
      <c r="G151" s="22">
        <f ca="1">IF(MID(Table98[[#This Row],[F1 PR]],8,1)&lt;MID(Table98[[#This Row],[F1 PR]],10,1),1,0)</f>
        <v>0</v>
      </c>
      <c r="H15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51" s="18">
        <f>Table98[[#This Row],[Opp Pos]]-Table98[[#This Row],[Current Pos]]</f>
        <v>1</v>
      </c>
      <c r="J151" s="18" t="str">
        <f>INDEX(PL_Table[POS],MATCH(INDEX(Team_Key[Full Name],MATCH(LEFT(Table98[[#This Row],[F1]],3),Team_Key[Abbreviation],0)),PL_Table[TEAM],0))</f>
        <v>10</v>
      </c>
      <c r="K151" s="18" t="str">
        <f>INDEX(PL_Table[POS],MATCH(INDEX(Team_Key[Full Name],MATCH(Table98[[#This Row],[Team]],Team_Key[Abbreviation],0)),PL_Table[TEAM],0))</f>
        <v>9</v>
      </c>
      <c r="L151" s="1" t="str">
        <f>INDEX(Team_Key[Fixture],MATCH(Table98[[#This Row],[Team]],Team_Key[Abbreviation],0))</f>
        <v>CHE</v>
      </c>
      <c r="M151" s="1" t="str">
        <f ca="1">IFERROR(INDEX(Results_Matrix[],MATCH(Table98[[#This Row],[Team]],Results_Matrix[Teams],0),MATCH(LEFT(Table98[[#This Row],[F1]],3),Results_Matrix[#Headers],0)),"")</f>
        <v>CHE(A) 3-1</v>
      </c>
    </row>
    <row r="152" spans="1:13" x14ac:dyDescent="0.45">
      <c r="A152" t="s">
        <v>613</v>
      </c>
      <c r="B152" s="1" t="str">
        <f>INDEX(FPL_Misc_Extract[Position],MATCH(Table98[[#This Row],[Player]],FPL_Misc_Extract[Player],0))</f>
        <v>DEF</v>
      </c>
      <c r="C152" s="1" t="str">
        <f>INDEX(Team_Key[Abbreviation],MATCH(INDEX(FPL_Misc_Extract[Team Name],MATCH(Table98[[#This Row],[Player]],FPL_Misc_Extract[Player],0)),Team_Key[Full Name],0))</f>
        <v>WBA</v>
      </c>
      <c r="D152" s="1">
        <f>INDEX(FPL_Misc_Extract[PPG],MATCH(Table98[[#This Row],[Player]],FPL_Misc_Extract[Player],0))</f>
        <v>3.6</v>
      </c>
      <c r="E152" s="18">
        <f>INDEX(FPL_Misc_Extract[Form],MATCH(Table98[[#This Row],[Player]],FPL_Misc_Extract[Player],0))</f>
        <v>0.6</v>
      </c>
      <c r="F152" s="22">
        <f ca="1">IF(MID(Table98[[#This Row],[F1 PR]],8,1)&gt;MID(Table98[[#This Row],[F1 PR]],10,1)=TRUE,1,0)</f>
        <v>0</v>
      </c>
      <c r="G152" s="22">
        <f ca="1">IF(MID(Table98[[#This Row],[F1 PR]],8,1)&lt;MID(Table98[[#This Row],[F1 PR]],10,1),1,0)</f>
        <v>1</v>
      </c>
      <c r="H15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52" s="18">
        <f>Table98[[#This Row],[Opp Pos]]-Table98[[#This Row],[Current Pos]]</f>
        <v>1</v>
      </c>
      <c r="J152" s="18" t="str">
        <f>INDEX(PL_Table[POS],MATCH(INDEX(Team_Key[Full Name],MATCH(LEFT(Table98[[#This Row],[F1]],3),Team_Key[Abbreviation],0)),PL_Table[TEAM],0))</f>
        <v>14</v>
      </c>
      <c r="K152" s="18" t="str">
        <f>INDEX(PL_Table[POS],MATCH(INDEX(Team_Key[Full Name],MATCH(Table98[[#This Row],[Team]],Team_Key[Abbreviation],0)),PL_Table[TEAM],0))</f>
        <v>13</v>
      </c>
      <c r="L152" s="1" t="str">
        <f>INDEX(Team_Key[Fixture],MATCH(Table98[[#This Row],[Team]],Team_Key[Abbreviation],0))</f>
        <v>CRY</v>
      </c>
      <c r="M152" s="1" t="str">
        <f ca="1">IFERROR(INDEX(Results_Matrix[],MATCH(Table98[[#This Row],[Team]],Results_Matrix[Teams],0),MATCH(LEFT(Table98[[#This Row],[F1]],3),Results_Matrix[#Headers],0)),"")</f>
        <v>CRY(A) 0-2</v>
      </c>
    </row>
    <row r="153" spans="1:13" x14ac:dyDescent="0.45">
      <c r="A153" t="s">
        <v>648</v>
      </c>
      <c r="B153" s="1" t="str">
        <f>INDEX(FPL_Misc_Extract[Position],MATCH(Table98[[#This Row],[Player]],FPL_Misc_Extract[Player],0))</f>
        <v>MID</v>
      </c>
      <c r="C153" s="1" t="str">
        <f>INDEX(Team_Key[Abbreviation],MATCH(INDEX(FPL_Misc_Extract[Team Name],MATCH(Table98[[#This Row],[Player]],FPL_Misc_Extract[Player],0)),Team_Key[Full Name],0))</f>
        <v>MCI</v>
      </c>
      <c r="D153" s="1">
        <f>INDEX(FPL_Misc_Extract[PPG],MATCH(Table98[[#This Row],[Player]],FPL_Misc_Extract[Player],0))</f>
        <v>5.5</v>
      </c>
      <c r="E153" s="18">
        <f>INDEX(FPL_Misc_Extract[Form],MATCH(Table98[[#This Row],[Player]],FPL_Misc_Extract[Player],0))</f>
        <v>0</v>
      </c>
      <c r="F153" s="22">
        <f>IF(MID(Table98[[#This Row],[F1 PR]],8,1)&gt;MID(Table98[[#This Row],[F1 PR]],10,1)=TRUE,1,0)</f>
        <v>0</v>
      </c>
      <c r="G153" s="22">
        <f>IF(MID(Table98[[#This Row],[F1 PR]],8,1)&lt;MID(Table98[[#This Row],[F1 PR]],10,1),1,0)</f>
        <v>0</v>
      </c>
      <c r="H15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53" s="18" t="e">
        <f>Table98[[#This Row],[Opp Pos]]-Table98[[#This Row],[Current Pos]]</f>
        <v>#N/A</v>
      </c>
      <c r="J153" s="18" t="e">
        <f>INDEX(PL_Table[POS],MATCH(INDEX(Team_Key[Full Name],MATCH(LEFT(Table98[[#This Row],[F1]],3),Team_Key[Abbreviation],0)),PL_Table[TEAM],0))</f>
        <v>#N/A</v>
      </c>
      <c r="K153" s="18" t="str">
        <f>INDEX(PL_Table[POS],MATCH(INDEX(Team_Key[Full Name],MATCH(Table98[[#This Row],[Team]],Team_Key[Abbreviation],0)),PL_Table[TEAM],0))</f>
        <v>4</v>
      </c>
      <c r="L153" s="1">
        <f>INDEX(Team_Key[Fixture],MATCH(Table98[[#This Row],[Team]],Team_Key[Abbreviation],0))</f>
        <v>0</v>
      </c>
      <c r="M153" s="1" t="str">
        <f>IFERROR(INDEX(Results_Matrix[],MATCH(Table98[[#This Row],[Team]],Results_Matrix[Teams],0),MATCH(LEFT(Table98[[#This Row],[F1]],3),Results_Matrix[#Headers],0)),"")</f>
        <v/>
      </c>
    </row>
    <row r="154" spans="1:13" x14ac:dyDescent="0.45">
      <c r="A154" t="s">
        <v>19</v>
      </c>
      <c r="B154" s="1" t="str">
        <f>INDEX(FPL_Misc_Extract[Position],MATCH(Table98[[#This Row],[Player]],FPL_Misc_Extract[Player],0))</f>
        <v>GK</v>
      </c>
      <c r="C154" s="1" t="str">
        <f>INDEX(Team_Key[Abbreviation],MATCH(INDEX(FPL_Misc_Extract[Team Name],MATCH(Table98[[#This Row],[Player]],FPL_Misc_Extract[Player],0)),Team_Key[Full Name],0))</f>
        <v>MUN</v>
      </c>
      <c r="D154" s="1">
        <f>INDEX(FPL_Misc_Extract[PPG],MATCH(Table98[[#This Row],[Player]],FPL_Misc_Extract[Player],0))</f>
        <v>4.2</v>
      </c>
      <c r="E154" s="18">
        <f>INDEX(FPL_Misc_Extract[Form],MATCH(Table98[[#This Row],[Player]],FPL_Misc_Extract[Player],0))</f>
        <v>0.5</v>
      </c>
      <c r="F154" s="22">
        <f ca="1">IF(MID(Table98[[#This Row],[F1 PR]],8,1)&gt;MID(Table98[[#This Row],[F1 PR]],10,1)=TRUE,1,0)</f>
        <v>0</v>
      </c>
      <c r="G154" s="22">
        <f ca="1">IF(MID(Table98[[#This Row],[F1 PR]],8,1)&lt;MID(Table98[[#This Row],[F1 PR]],10,1),1,0)</f>
        <v>1</v>
      </c>
      <c r="H15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54" s="18">
        <f>Table98[[#This Row],[Opp Pos]]-Table98[[#This Row],[Current Pos]]</f>
        <v>-2</v>
      </c>
      <c r="J154" s="18" t="str">
        <f>INDEX(PL_Table[POS],MATCH(INDEX(Team_Key[Full Name],MATCH(LEFT(Table98[[#This Row],[F1]],3),Team_Key[Abbreviation],0)),PL_Table[TEAM],0))</f>
        <v>3</v>
      </c>
      <c r="K154" s="18" t="str">
        <f>INDEX(PL_Table[POS],MATCH(INDEX(Team_Key[Full Name],MATCH(Table98[[#This Row],[Team]],Team_Key[Abbreviation],0)),PL_Table[TEAM],0))</f>
        <v>5</v>
      </c>
      <c r="L154" s="1" t="str">
        <f>INDEX(Team_Key[Fixture],MATCH(Table98[[#This Row],[Team]],Team_Key[Abbreviation],0))</f>
        <v>ARS</v>
      </c>
      <c r="M154" s="1" t="str">
        <f ca="1">IFERROR(INDEX(Results_Matrix[],MATCH(Table98[[#This Row],[Team]],Results_Matrix[Teams],0),MATCH(LEFT(Table98[[#This Row],[F1]],3),Results_Matrix[#Headers],0)),"")</f>
        <v>ARS(A) 0-3</v>
      </c>
    </row>
    <row r="155" spans="1:13" x14ac:dyDescent="0.45">
      <c r="A155" t="s">
        <v>508</v>
      </c>
      <c r="B155" s="1" t="str">
        <f>INDEX(FPL_Misc_Extract[Position],MATCH(Table98[[#This Row],[Player]],FPL_Misc_Extract[Player],0))</f>
        <v>MID</v>
      </c>
      <c r="C155" s="1" t="str">
        <f>INDEX(Team_Key[Abbreviation],MATCH(INDEX(FPL_Misc_Extract[Team Name],MATCH(Table98[[#This Row],[Player]],FPL_Misc_Extract[Player],0)),Team_Key[Full Name],0))</f>
        <v>NEW</v>
      </c>
      <c r="D155" s="1">
        <f>INDEX(FPL_Misc_Extract[PPG],MATCH(Table98[[#This Row],[Player]],FPL_Misc_Extract[Player],0))</f>
        <v>1.4</v>
      </c>
      <c r="E155" s="18">
        <f>INDEX(FPL_Misc_Extract[Form],MATCH(Table98[[#This Row],[Player]],FPL_Misc_Extract[Player],0))</f>
        <v>0</v>
      </c>
      <c r="F155" s="22">
        <f>IF(MID(Table98[[#This Row],[F1 PR]],8,1)&gt;MID(Table98[[#This Row],[F1 PR]],10,1)=TRUE,1,0)</f>
        <v>0</v>
      </c>
      <c r="G155" s="22">
        <f>IF(MID(Table98[[#This Row],[F1 PR]],8,1)&lt;MID(Table98[[#This Row],[F1 PR]],10,1),1,0)</f>
        <v>0</v>
      </c>
      <c r="H15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55" s="18" t="e">
        <f>Table98[[#This Row],[Opp Pos]]-Table98[[#This Row],[Current Pos]]</f>
        <v>#N/A</v>
      </c>
      <c r="J155" s="18" t="e">
        <f>INDEX(PL_Table[POS],MATCH(INDEX(Team_Key[Full Name],MATCH(LEFT(Table98[[#This Row],[F1]],3),Team_Key[Abbreviation],0)),PL_Table[TEAM],0))</f>
        <v>#N/A</v>
      </c>
      <c r="K155" s="18" t="str">
        <f>INDEX(PL_Table[POS],MATCH(INDEX(Team_Key[Full Name],MATCH(Table98[[#This Row],[Team]],Team_Key[Abbreviation],0)),PL_Table[TEAM],0))</f>
        <v>19</v>
      </c>
      <c r="L155" s="1">
        <f>INDEX(Team_Key[Fixture],MATCH(Table98[[#This Row],[Team]],Team_Key[Abbreviation],0))</f>
        <v>0</v>
      </c>
      <c r="M155" s="1" t="str">
        <f>IFERROR(INDEX(Results_Matrix[],MATCH(Table98[[#This Row],[Team]],Results_Matrix[Teams],0),MATCH(LEFT(Table98[[#This Row],[F1]],3),Results_Matrix[#Headers],0)),"")</f>
        <v/>
      </c>
    </row>
    <row r="156" spans="1:13" x14ac:dyDescent="0.45">
      <c r="A156" t="s">
        <v>495</v>
      </c>
      <c r="B156" s="1" t="str">
        <f>INDEX(FPL_Misc_Extract[Position],MATCH(Table98[[#This Row],[Player]],FPL_Misc_Extract[Player],0))</f>
        <v>DEF</v>
      </c>
      <c r="C156" s="1" t="str">
        <f>INDEX(Team_Key[Abbreviation],MATCH(INDEX(FPL_Misc_Extract[Team Name],MATCH(Table98[[#This Row],[Player]],FPL_Misc_Extract[Player],0)),Team_Key[Full Name],0))</f>
        <v>LEI</v>
      </c>
      <c r="D156" s="1">
        <f>INDEX(FPL_Misc_Extract[PPG],MATCH(Table98[[#This Row],[Player]],FPL_Misc_Extract[Player],0))</f>
        <v>1.8</v>
      </c>
      <c r="E156" s="18">
        <f>INDEX(FPL_Misc_Extract[Form],MATCH(Table98[[#This Row],[Player]],FPL_Misc_Extract[Player],0))</f>
        <v>0</v>
      </c>
      <c r="F156" s="22">
        <f ca="1">IF(MID(Table98[[#This Row],[F1 PR]],8,1)&gt;MID(Table98[[#This Row],[F1 PR]],10,1)=TRUE,1,0)</f>
        <v>1</v>
      </c>
      <c r="G156" s="22">
        <f ca="1">IF(MID(Table98[[#This Row],[F1 PR]],8,1)&lt;MID(Table98[[#This Row],[F1 PR]],10,1),1,0)</f>
        <v>0</v>
      </c>
      <c r="H15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56" s="18">
        <f>Table98[[#This Row],[Opp Pos]]-Table98[[#This Row],[Current Pos]]</f>
        <v>17</v>
      </c>
      <c r="J156" s="18" t="str">
        <f>INDEX(PL_Table[POS],MATCH(INDEX(Team_Key[Full Name],MATCH(LEFT(Table98[[#This Row],[F1]],3),Team_Key[Abbreviation],0)),PL_Table[TEAM],0))</f>
        <v>18</v>
      </c>
      <c r="K156" s="18" t="str">
        <f>INDEX(PL_Table[POS],MATCH(INDEX(Team_Key[Full Name],MATCH(Table98[[#This Row],[Team]],Team_Key[Abbreviation],0)),PL_Table[TEAM],0))</f>
        <v>1</v>
      </c>
      <c r="L156" s="1" t="str">
        <f>INDEX(Team_Key[Fixture],MATCH(Table98[[#This Row],[Team]],Team_Key[Abbreviation],0))</f>
        <v>NOR</v>
      </c>
      <c r="M156" s="1" t="str">
        <f ca="1">IFERROR(INDEX(Results_Matrix[],MATCH(Table98[[#This Row],[Team]],Results_Matrix[Teams],0),MATCH(LEFT(Table98[[#This Row],[F1]],3),Results_Matrix[#Headers],0)),"")</f>
        <v>NOR(A) 2-1</v>
      </c>
    </row>
    <row r="157" spans="1:13" x14ac:dyDescent="0.45">
      <c r="A157" t="s">
        <v>260</v>
      </c>
      <c r="B157" s="1" t="str">
        <f>INDEX(FPL_Misc_Extract[Position],MATCH(Table98[[#This Row],[Player]],FPL_Misc_Extract[Player],0))</f>
        <v>DEF</v>
      </c>
      <c r="C157" s="1" t="str">
        <f>INDEX(Team_Key[Abbreviation],MATCH(INDEX(FPL_Misc_Extract[Team Name],MATCH(Table98[[#This Row],[Player]],FPL_Misc_Extract[Player],0)),Team_Key[Full Name],0))</f>
        <v>ARS</v>
      </c>
      <c r="D157" s="1">
        <f>INDEX(FPL_Misc_Extract[PPG],MATCH(Table98[[#This Row],[Player]],FPL_Misc_Extract[Player],0))</f>
        <v>1.5</v>
      </c>
      <c r="E157" s="18">
        <f>INDEX(FPL_Misc_Extract[Form],MATCH(Table98[[#This Row],[Player]],FPL_Misc_Extract[Player],0))</f>
        <v>0</v>
      </c>
      <c r="F157" s="22">
        <f ca="1">IF(MID(Table98[[#This Row],[F1 PR]],8,1)&gt;MID(Table98[[#This Row],[F1 PR]],10,1)=TRUE,1,0)</f>
        <v>1</v>
      </c>
      <c r="G157" s="22">
        <f ca="1">IF(MID(Table98[[#This Row],[F1 PR]],8,1)&lt;MID(Table98[[#This Row],[F1 PR]],10,1),1,0)</f>
        <v>0</v>
      </c>
      <c r="H15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57" s="18">
        <f>Table98[[#This Row],[Opp Pos]]-Table98[[#This Row],[Current Pos]]</f>
        <v>2</v>
      </c>
      <c r="J157" s="18" t="str">
        <f>INDEX(PL_Table[POS],MATCH(INDEX(Team_Key[Full Name],MATCH(LEFT(Table98[[#This Row],[F1]],3),Team_Key[Abbreviation],0)),PL_Table[TEAM],0))</f>
        <v>5</v>
      </c>
      <c r="K157" s="18" t="str">
        <f>INDEX(PL_Table[POS],MATCH(INDEX(Team_Key[Full Name],MATCH(Table98[[#This Row],[Team]],Team_Key[Abbreviation],0)),PL_Table[TEAM],0))</f>
        <v>3</v>
      </c>
      <c r="L157" s="1" t="str">
        <f>INDEX(Team_Key[Fixture],MATCH(Table98[[#This Row],[Team]],Team_Key[Abbreviation],0))</f>
        <v>MUN</v>
      </c>
      <c r="M157" s="1" t="str">
        <f ca="1">IFERROR(INDEX(Results_Matrix[],MATCH(Table98[[#This Row],[Team]],Results_Matrix[Teams],0),MATCH(LEFT(Table98[[#This Row],[F1]],3),Results_Matrix[#Headers],0)),"")</f>
        <v>MUN(H) 3-0</v>
      </c>
    </row>
    <row r="158" spans="1:13" x14ac:dyDescent="0.45">
      <c r="A158" t="s">
        <v>280</v>
      </c>
      <c r="B158" s="1" t="str">
        <f>INDEX(FPL_Misc_Extract[Position],MATCH(Table98[[#This Row],[Player]],FPL_Misc_Extract[Player],0))</f>
        <v>FWD</v>
      </c>
      <c r="C158" s="1" t="str">
        <f>INDEX(Team_Key[Abbreviation],MATCH(INDEX(FPL_Misc_Extract[Team Name],MATCH(Table98[[#This Row],[Player]],FPL_Misc_Extract[Player],0)),Team_Key[Full Name],0))</f>
        <v>WAT</v>
      </c>
      <c r="D158" s="1">
        <f>INDEX(FPL_Misc_Extract[PPG],MATCH(Table98[[#This Row],[Player]],FPL_Misc_Extract[Player],0))</f>
        <v>4.3</v>
      </c>
      <c r="E158" s="18">
        <f>INDEX(FPL_Misc_Extract[Form],MATCH(Table98[[#This Row],[Player]],FPL_Misc_Extract[Player],0))</f>
        <v>0.7</v>
      </c>
      <c r="F158" s="22">
        <f ca="1">IF(MID(Table98[[#This Row],[F1 PR]],8,1)&gt;MID(Table98[[#This Row],[F1 PR]],10,1)=TRUE,1,0)</f>
        <v>0</v>
      </c>
      <c r="G158" s="22">
        <f ca="1">IF(MID(Table98[[#This Row],[F1 PR]],8,1)&lt;MID(Table98[[#This Row],[F1 PR]],10,1),1,0)</f>
        <v>0</v>
      </c>
      <c r="H15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58" s="18">
        <f>Table98[[#This Row],[Opp Pos]]-Table98[[#This Row],[Current Pos]]</f>
        <v>3</v>
      </c>
      <c r="J158" s="18" t="str">
        <f>INDEX(PL_Table[POS],MATCH(INDEX(Team_Key[Full Name],MATCH(LEFT(Table98[[#This Row],[F1]],3),Team_Key[Abbreviation],0)),PL_Table[TEAM],0))</f>
        <v>15</v>
      </c>
      <c r="K158" s="18" t="str">
        <f>INDEX(PL_Table[POS],MATCH(INDEX(Team_Key[Full Name],MATCH(Table98[[#This Row],[Team]],Team_Key[Abbreviation],0)),PL_Table[TEAM],0))</f>
        <v>12</v>
      </c>
      <c r="L158" s="1" t="str">
        <f>INDEX(Team_Key[Fixture],MATCH(Table98[[#This Row],[Team]],Team_Key[Abbreviation],0))</f>
        <v>BOU</v>
      </c>
      <c r="M158" s="1" t="str">
        <f ca="1">IFERROR(INDEX(Results_Matrix[],MATCH(Table98[[#This Row],[Team]],Results_Matrix[Teams],0),MATCH(LEFT(Table98[[#This Row],[F1]],3),Results_Matrix[#Headers],0)),"")</f>
        <v>BOU(A) 1-1</v>
      </c>
    </row>
    <row r="159" spans="1:13" x14ac:dyDescent="0.45">
      <c r="A159" t="s">
        <v>257</v>
      </c>
      <c r="B159" s="1" t="str">
        <f>INDEX(FPL_Misc_Extract[Position],MATCH(Table98[[#This Row],[Player]],FPL_Misc_Extract[Player],0))</f>
        <v>FWD</v>
      </c>
      <c r="C159" s="1" t="str">
        <f>INDEX(Team_Key[Abbreviation],MATCH(INDEX(FPL_Misc_Extract[Team Name],MATCH(Table98[[#This Row],[Player]],FPL_Misc_Extract[Player],0)),Team_Key[Full Name],0))</f>
        <v>SUN</v>
      </c>
      <c r="D159" s="1">
        <f>INDEX(FPL_Misc_Extract[PPG],MATCH(Table98[[#This Row],[Player]],FPL_Misc_Extract[Player],0))</f>
        <v>3.8</v>
      </c>
      <c r="E159" s="18">
        <f>INDEX(FPL_Misc_Extract[Form],MATCH(Table98[[#This Row],[Player]],FPL_Misc_Extract[Player],0))</f>
        <v>0.6</v>
      </c>
      <c r="F159" s="22">
        <f ca="1">IF(MID(Table98[[#This Row],[F1 PR]],8,1)&gt;MID(Table98[[#This Row],[F1 PR]],10,1)=TRUE,1,0)</f>
        <v>0</v>
      </c>
      <c r="G159" s="22">
        <f ca="1">IF(MID(Table98[[#This Row],[F1 PR]],8,1)&lt;MID(Table98[[#This Row],[F1 PR]],10,1),1,0)</f>
        <v>0</v>
      </c>
      <c r="H15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59" s="18">
        <f>Table98[[#This Row],[Opp Pos]]-Table98[[#This Row],[Current Pos]]</f>
        <v>-11</v>
      </c>
      <c r="J159" s="18" t="str">
        <f>INDEX(PL_Table[POS],MATCH(INDEX(Team_Key[Full Name],MATCH(LEFT(Table98[[#This Row],[F1]],3),Team_Key[Abbreviation],0)),PL_Table[TEAM],0))</f>
        <v>6</v>
      </c>
      <c r="K159" s="18" t="str">
        <f>INDEX(PL_Table[POS],MATCH(INDEX(Team_Key[Full Name],MATCH(Table98[[#This Row],[Team]],Team_Key[Abbreviation],0)),PL_Table[TEAM],0))</f>
        <v>17</v>
      </c>
      <c r="L159" s="1" t="str">
        <f>INDEX(Team_Key[Fixture],MATCH(Table98[[#This Row],[Team]],Team_Key[Abbreviation],0))</f>
        <v>WHU</v>
      </c>
      <c r="M159" s="1" t="str">
        <f ca="1">IFERROR(INDEX(Results_Matrix[],MATCH(Table98[[#This Row],[Team]],Results_Matrix[Teams],0),MATCH(LEFT(Table98[[#This Row],[F1]],3),Results_Matrix[#Headers],0)),"")</f>
        <v>WHU(H) 2-2</v>
      </c>
    </row>
    <row r="160" spans="1:13" x14ac:dyDescent="0.45">
      <c r="A160" t="s">
        <v>598</v>
      </c>
      <c r="B160" s="1" t="str">
        <f>INDEX(FPL_Misc_Extract[Position],MATCH(Table98[[#This Row],[Player]],FPL_Misc_Extract[Player],0))</f>
        <v>DEF</v>
      </c>
      <c r="C160" s="1" t="str">
        <f>INDEX(Team_Key[Abbreviation],MATCH(INDEX(FPL_Misc_Extract[Team Name],MATCH(Table98[[#This Row],[Player]],FPL_Misc_Extract[Player],0)),Team_Key[Full Name],0))</f>
        <v>CRY</v>
      </c>
      <c r="D160" s="1">
        <f>INDEX(FPL_Misc_Extract[PPG],MATCH(Table98[[#This Row],[Player]],FPL_Misc_Extract[Player],0))</f>
        <v>3</v>
      </c>
      <c r="E160" s="18">
        <f>INDEX(FPL_Misc_Extract[Form],MATCH(Table98[[#This Row],[Player]],FPL_Misc_Extract[Player],0))</f>
        <v>0.5</v>
      </c>
      <c r="F160" s="22">
        <f ca="1">IF(MID(Table98[[#This Row],[F1 PR]],8,1)&gt;MID(Table98[[#This Row],[F1 PR]],10,1)=TRUE,1,0)</f>
        <v>1</v>
      </c>
      <c r="G160" s="22">
        <f ca="1">IF(MID(Table98[[#This Row],[F1 PR]],8,1)&lt;MID(Table98[[#This Row],[F1 PR]],10,1),1,0)</f>
        <v>0</v>
      </c>
      <c r="H16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60" s="18">
        <f>Table98[[#This Row],[Opp Pos]]-Table98[[#This Row],[Current Pos]]</f>
        <v>-1</v>
      </c>
      <c r="J160" s="18" t="str">
        <f>INDEX(PL_Table[POS],MATCH(INDEX(Team_Key[Full Name],MATCH(LEFT(Table98[[#This Row],[F1]],3),Team_Key[Abbreviation],0)),PL_Table[TEAM],0))</f>
        <v>13</v>
      </c>
      <c r="K160" s="18" t="str">
        <f>INDEX(PL_Table[POS],MATCH(INDEX(Team_Key[Full Name],MATCH(Table98[[#This Row],[Team]],Team_Key[Abbreviation],0)),PL_Table[TEAM],0))</f>
        <v>14</v>
      </c>
      <c r="L160" s="1" t="str">
        <f>INDEX(Team_Key[Fixture],MATCH(Table98[[#This Row],[Team]],Team_Key[Abbreviation],0))</f>
        <v>WBA</v>
      </c>
      <c r="M160" s="1" t="str">
        <f ca="1">IFERROR(INDEX(Results_Matrix[],MATCH(Table98[[#This Row],[Team]],Results_Matrix[Teams],0),MATCH(LEFT(Table98[[#This Row],[F1]],3),Results_Matrix[#Headers],0)),"")</f>
        <v>WBA(H) 2-0</v>
      </c>
    </row>
    <row r="161" spans="1:13" x14ac:dyDescent="0.45">
      <c r="A161" t="s">
        <v>112</v>
      </c>
      <c r="B161" s="1" t="str">
        <f>INDEX(FPL_Misc_Extract[Position],MATCH(Table98[[#This Row],[Player]],FPL_Misc_Extract[Player],0))</f>
        <v>MID</v>
      </c>
      <c r="C161" s="1" t="str">
        <f>INDEX(Team_Key[Abbreviation],MATCH(INDEX(FPL_Misc_Extract[Team Name],MATCH(Table98[[#This Row],[Player]],FPL_Misc_Extract[Player],0)),Team_Key[Full Name],0))</f>
        <v>MCI</v>
      </c>
      <c r="D161" s="1">
        <f>INDEX(FPL_Misc_Extract[PPG],MATCH(Table98[[#This Row],[Player]],FPL_Misc_Extract[Player],0))</f>
        <v>2.5</v>
      </c>
      <c r="E161" s="18">
        <f>INDEX(FPL_Misc_Extract[Form],MATCH(Table98[[#This Row],[Player]],FPL_Misc_Extract[Player],0))</f>
        <v>0.1</v>
      </c>
      <c r="F161" s="22">
        <f>IF(MID(Table98[[#This Row],[F1 PR]],8,1)&gt;MID(Table98[[#This Row],[F1 PR]],10,1)=TRUE,1,0)</f>
        <v>0</v>
      </c>
      <c r="G161" s="22">
        <f>IF(MID(Table98[[#This Row],[F1 PR]],8,1)&lt;MID(Table98[[#This Row],[F1 PR]],10,1),1,0)</f>
        <v>0</v>
      </c>
      <c r="H16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61" s="18" t="e">
        <f>Table98[[#This Row],[Opp Pos]]-Table98[[#This Row],[Current Pos]]</f>
        <v>#N/A</v>
      </c>
      <c r="J161" s="18" t="e">
        <f>INDEX(PL_Table[POS],MATCH(INDEX(Team_Key[Full Name],MATCH(LEFT(Table98[[#This Row],[F1]],3),Team_Key[Abbreviation],0)),PL_Table[TEAM],0))</f>
        <v>#N/A</v>
      </c>
      <c r="K161" s="18" t="str">
        <f>INDEX(PL_Table[POS],MATCH(INDEX(Team_Key[Full Name],MATCH(Table98[[#This Row],[Team]],Team_Key[Abbreviation],0)),PL_Table[TEAM],0))</f>
        <v>4</v>
      </c>
      <c r="L161" s="1">
        <f>INDEX(Team_Key[Fixture],MATCH(Table98[[#This Row],[Team]],Team_Key[Abbreviation],0))</f>
        <v>0</v>
      </c>
      <c r="M161" s="1" t="str">
        <f>IFERROR(INDEX(Results_Matrix[],MATCH(Table98[[#This Row],[Team]],Results_Matrix[Teams],0),MATCH(LEFT(Table98[[#This Row],[F1]],3),Results_Matrix[#Headers],0)),"")</f>
        <v/>
      </c>
    </row>
    <row r="162" spans="1:13" x14ac:dyDescent="0.45">
      <c r="A162" t="s">
        <v>428</v>
      </c>
      <c r="B162" s="1" t="str">
        <f>INDEX(FPL_Misc_Extract[Position],MATCH(Table98[[#This Row],[Player]],FPL_Misc_Extract[Player],0))</f>
        <v>MID</v>
      </c>
      <c r="C162" s="1" t="str">
        <f>INDEX(Team_Key[Abbreviation],MATCH(INDEX(FPL_Misc_Extract[Team Name],MATCH(Table98[[#This Row],[Player]],FPL_Misc_Extract[Player],0)),Team_Key[Full Name],0))</f>
        <v>TOT</v>
      </c>
      <c r="D162" s="1">
        <f>INDEX(FPL_Misc_Extract[PPG],MATCH(Table98[[#This Row],[Player]],FPL_Misc_Extract[Player],0))</f>
        <v>3</v>
      </c>
      <c r="E162" s="18">
        <f>INDEX(FPL_Misc_Extract[Form],MATCH(Table98[[#This Row],[Player]],FPL_Misc_Extract[Player],0))</f>
        <v>0.3</v>
      </c>
      <c r="F162" s="22">
        <f ca="1">IF(MID(Table98[[#This Row],[F1 PR]],8,1)&gt;MID(Table98[[#This Row],[F1 PR]],10,1)=TRUE,1,0)</f>
        <v>0</v>
      </c>
      <c r="G162" s="22">
        <f ca="1">IF(MID(Table98[[#This Row],[F1 PR]],8,1)&lt;MID(Table98[[#This Row],[F1 PR]],10,1),1,0)</f>
        <v>0</v>
      </c>
      <c r="H16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62" s="18">
        <f>Table98[[#This Row],[Opp Pos]]-Table98[[#This Row],[Current Pos]]</f>
        <v>14</v>
      </c>
      <c r="J162" s="18" t="str">
        <f>INDEX(PL_Table[POS],MATCH(INDEX(Team_Key[Full Name],MATCH(LEFT(Table98[[#This Row],[F1]],3),Team_Key[Abbreviation],0)),PL_Table[TEAM],0))</f>
        <v>16</v>
      </c>
      <c r="K162" s="18" t="str">
        <f>INDEX(PL_Table[POS],MATCH(INDEX(Team_Key[Full Name],MATCH(Table98[[#This Row],[Team]],Team_Key[Abbreviation],0)),PL_Table[TEAM],0))</f>
        <v>2</v>
      </c>
      <c r="L162" s="1" t="str">
        <f>INDEX(Team_Key[Fixture],MATCH(Table98[[#This Row],[Team]],Team_Key[Abbreviation],0))</f>
        <v>SWA</v>
      </c>
      <c r="M162" s="1" t="str">
        <f ca="1">IFERROR(INDEX(Results_Matrix[],MATCH(Table98[[#This Row],[Team]],Results_Matrix[Teams],0),MATCH(LEFT(Table98[[#This Row],[F1]],3),Results_Matrix[#Headers],0)),"")</f>
        <v>SWA(A) 2-2</v>
      </c>
    </row>
    <row r="163" spans="1:13" x14ac:dyDescent="0.45">
      <c r="A163" t="s">
        <v>339</v>
      </c>
      <c r="B163" s="1" t="str">
        <f>INDEX(FPL_Misc_Extract[Position],MATCH(Table98[[#This Row],[Player]],FPL_Misc_Extract[Player],0))</f>
        <v>DEF</v>
      </c>
      <c r="C163" s="1" t="str">
        <f>INDEX(Team_Key[Abbreviation],MATCH(INDEX(FPL_Misc_Extract[Team Name],MATCH(Table98[[#This Row],[Player]],FPL_Misc_Extract[Player],0)),Team_Key[Full Name],0))</f>
        <v>MCI</v>
      </c>
      <c r="D163" s="1">
        <f>INDEX(FPL_Misc_Extract[PPG],MATCH(Table98[[#This Row],[Player]],FPL_Misc_Extract[Player],0))</f>
        <v>1.6</v>
      </c>
      <c r="E163" s="18">
        <f>INDEX(FPL_Misc_Extract[Form],MATCH(Table98[[#This Row],[Player]],FPL_Misc_Extract[Player],0))</f>
        <v>0.1</v>
      </c>
      <c r="F163" s="22">
        <f>IF(MID(Table98[[#This Row],[F1 PR]],8,1)&gt;MID(Table98[[#This Row],[F1 PR]],10,1)=TRUE,1,0)</f>
        <v>0</v>
      </c>
      <c r="G163" s="22">
        <f>IF(MID(Table98[[#This Row],[F1 PR]],8,1)&lt;MID(Table98[[#This Row],[F1 PR]],10,1),1,0)</f>
        <v>0</v>
      </c>
      <c r="H16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63" s="18" t="e">
        <f>Table98[[#This Row],[Opp Pos]]-Table98[[#This Row],[Current Pos]]</f>
        <v>#N/A</v>
      </c>
      <c r="J163" s="18" t="e">
        <f>INDEX(PL_Table[POS],MATCH(INDEX(Team_Key[Full Name],MATCH(LEFT(Table98[[#This Row],[F1]],3),Team_Key[Abbreviation],0)),PL_Table[TEAM],0))</f>
        <v>#N/A</v>
      </c>
      <c r="K163" s="18" t="str">
        <f>INDEX(PL_Table[POS],MATCH(INDEX(Team_Key[Full Name],MATCH(Table98[[#This Row],[Team]],Team_Key[Abbreviation],0)),PL_Table[TEAM],0))</f>
        <v>4</v>
      </c>
      <c r="L163" s="1">
        <f>INDEX(Team_Key[Fixture],MATCH(Table98[[#This Row],[Team]],Team_Key[Abbreviation],0))</f>
        <v>0</v>
      </c>
      <c r="M163" s="1" t="str">
        <f>IFERROR(INDEX(Results_Matrix[],MATCH(Table98[[#This Row],[Team]],Results_Matrix[Teams],0),MATCH(LEFT(Table98[[#This Row],[F1]],3),Results_Matrix[#Headers],0)),"")</f>
        <v/>
      </c>
    </row>
    <row r="164" spans="1:13" x14ac:dyDescent="0.45">
      <c r="A164" t="s">
        <v>424</v>
      </c>
      <c r="B164" s="1" t="str">
        <f>INDEX(FPL_Misc_Extract[Position],MATCH(Table98[[#This Row],[Player]],FPL_Misc_Extract[Player],0))</f>
        <v>DEF</v>
      </c>
      <c r="C164" s="1" t="str">
        <f>INDEX(Team_Key[Abbreviation],MATCH(INDEX(FPL_Misc_Extract[Team Name],MATCH(Table98[[#This Row],[Player]],FPL_Misc_Extract[Player],0)),Team_Key[Full Name],0))</f>
        <v>MCI</v>
      </c>
      <c r="D164" s="1">
        <f>INDEX(FPL_Misc_Extract[PPG],MATCH(Table98[[#This Row],[Player]],FPL_Misc_Extract[Player],0))</f>
        <v>0</v>
      </c>
      <c r="E164" s="18">
        <f>INDEX(FPL_Misc_Extract[Form],MATCH(Table98[[#This Row],[Player]],FPL_Misc_Extract[Player],0))</f>
        <v>0</v>
      </c>
      <c r="F164" s="22">
        <f>IF(MID(Table98[[#This Row],[F1 PR]],8,1)&gt;MID(Table98[[#This Row],[F1 PR]],10,1)=TRUE,1,0)</f>
        <v>0</v>
      </c>
      <c r="G164" s="22">
        <f>IF(MID(Table98[[#This Row],[F1 PR]],8,1)&lt;MID(Table98[[#This Row],[F1 PR]],10,1),1,0)</f>
        <v>0</v>
      </c>
      <c r="H16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64" s="18" t="e">
        <f>Table98[[#This Row],[Opp Pos]]-Table98[[#This Row],[Current Pos]]</f>
        <v>#N/A</v>
      </c>
      <c r="J164" s="18" t="e">
        <f>INDEX(PL_Table[POS],MATCH(INDEX(Team_Key[Full Name],MATCH(LEFT(Table98[[#This Row],[F1]],3),Team_Key[Abbreviation],0)),PL_Table[TEAM],0))</f>
        <v>#N/A</v>
      </c>
      <c r="K164" s="18" t="str">
        <f>INDEX(PL_Table[POS],MATCH(INDEX(Team_Key[Full Name],MATCH(Table98[[#This Row],[Team]],Team_Key[Abbreviation],0)),PL_Table[TEAM],0))</f>
        <v>4</v>
      </c>
      <c r="L164" s="1">
        <f>INDEX(Team_Key[Fixture],MATCH(Table98[[#This Row],[Team]],Team_Key[Abbreviation],0))</f>
        <v>0</v>
      </c>
      <c r="M164" s="1" t="str">
        <f>IFERROR(INDEX(Results_Matrix[],MATCH(Table98[[#This Row],[Team]],Results_Matrix[Teams],0),MATCH(LEFT(Table98[[#This Row],[F1]],3),Results_Matrix[#Headers],0)),"")</f>
        <v/>
      </c>
    </row>
    <row r="165" spans="1:13" x14ac:dyDescent="0.45">
      <c r="A165" t="s">
        <v>340</v>
      </c>
      <c r="B165" s="1" t="str">
        <f>INDEX(FPL_Misc_Extract[Position],MATCH(Table98[[#This Row],[Player]],FPL_Misc_Extract[Player],0))</f>
        <v>MID</v>
      </c>
      <c r="C165" s="1" t="str">
        <f>INDEX(Team_Key[Abbreviation],MATCH(INDEX(FPL_Misc_Extract[Team Name],MATCH(Table98[[#This Row],[Player]],FPL_Misc_Extract[Player],0)),Team_Key[Full Name],0))</f>
        <v>MUN</v>
      </c>
      <c r="D165" s="1">
        <f>INDEX(FPL_Misc_Extract[PPG],MATCH(Table98[[#This Row],[Player]],FPL_Misc_Extract[Player],0))</f>
        <v>2.4</v>
      </c>
      <c r="E165" s="18">
        <f>INDEX(FPL_Misc_Extract[Form],MATCH(Table98[[#This Row],[Player]],FPL_Misc_Extract[Player],0))</f>
        <v>0.2</v>
      </c>
      <c r="F165" s="22">
        <f ca="1">IF(MID(Table98[[#This Row],[F1 PR]],8,1)&gt;MID(Table98[[#This Row],[F1 PR]],10,1)=TRUE,1,0)</f>
        <v>0</v>
      </c>
      <c r="G165" s="22">
        <f ca="1">IF(MID(Table98[[#This Row],[F1 PR]],8,1)&lt;MID(Table98[[#This Row],[F1 PR]],10,1),1,0)</f>
        <v>1</v>
      </c>
      <c r="H16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65" s="18">
        <f>Table98[[#This Row],[Opp Pos]]-Table98[[#This Row],[Current Pos]]</f>
        <v>-2</v>
      </c>
      <c r="J165" s="18" t="str">
        <f>INDEX(PL_Table[POS],MATCH(INDEX(Team_Key[Full Name],MATCH(LEFT(Table98[[#This Row],[F1]],3),Team_Key[Abbreviation],0)),PL_Table[TEAM],0))</f>
        <v>3</v>
      </c>
      <c r="K165" s="18" t="str">
        <f>INDEX(PL_Table[POS],MATCH(INDEX(Team_Key[Full Name],MATCH(Table98[[#This Row],[Team]],Team_Key[Abbreviation],0)),PL_Table[TEAM],0))</f>
        <v>5</v>
      </c>
      <c r="L165" s="1" t="str">
        <f>INDEX(Team_Key[Fixture],MATCH(Table98[[#This Row],[Team]],Team_Key[Abbreviation],0))</f>
        <v>ARS</v>
      </c>
      <c r="M165" s="1" t="str">
        <f ca="1">IFERROR(INDEX(Results_Matrix[],MATCH(Table98[[#This Row],[Team]],Results_Matrix[Teams],0),MATCH(LEFT(Table98[[#This Row],[F1]],3),Results_Matrix[#Headers],0)),"")</f>
        <v>ARS(A) 0-3</v>
      </c>
    </row>
    <row r="166" spans="1:13" x14ac:dyDescent="0.45">
      <c r="A166" t="s">
        <v>144</v>
      </c>
      <c r="B166" s="1" t="str">
        <f>INDEX(FPL_Misc_Extract[Position],MATCH(Table98[[#This Row],[Player]],FPL_Misc_Extract[Player],0))</f>
        <v>MID</v>
      </c>
      <c r="C166" s="1" t="str">
        <f>INDEX(Team_Key[Abbreviation],MATCH(INDEX(FPL_Misc_Extract[Team Name],MATCH(Table98[[#This Row],[Player]],FPL_Misc_Extract[Player],0)),Team_Key[Full Name],0))</f>
        <v>EVE</v>
      </c>
      <c r="D166" s="1">
        <f>INDEX(FPL_Misc_Extract[PPG],MATCH(Table98[[#This Row],[Player]],FPL_Misc_Extract[Player],0))</f>
        <v>3.4</v>
      </c>
      <c r="E166" s="18">
        <f>INDEX(FPL_Misc_Extract[Form],MATCH(Table98[[#This Row],[Player]],FPL_Misc_Extract[Player],0))</f>
        <v>0.1</v>
      </c>
      <c r="F166" s="22">
        <f>IF(MID(Table98[[#This Row],[F1 PR]],8,1)&gt;MID(Table98[[#This Row],[F1 PR]],10,1)=TRUE,1,0)</f>
        <v>0</v>
      </c>
      <c r="G166" s="22">
        <f>IF(MID(Table98[[#This Row],[F1 PR]],8,1)&lt;MID(Table98[[#This Row],[F1 PR]],10,1),1,0)</f>
        <v>0</v>
      </c>
      <c r="H16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66" s="18" t="e">
        <f>Table98[[#This Row],[Opp Pos]]-Table98[[#This Row],[Current Pos]]</f>
        <v>#N/A</v>
      </c>
      <c r="J166" s="18" t="e">
        <f>INDEX(PL_Table[POS],MATCH(INDEX(Team_Key[Full Name],MATCH(LEFT(Table98[[#This Row],[F1]],3),Team_Key[Abbreviation],0)),PL_Table[TEAM],0))</f>
        <v>#N/A</v>
      </c>
      <c r="K166" s="18" t="str">
        <f>INDEX(PL_Table[POS],MATCH(INDEX(Team_Key[Full Name],MATCH(Table98[[#This Row],[Team]],Team_Key[Abbreviation],0)),PL_Table[TEAM],0))</f>
        <v>11</v>
      </c>
      <c r="L166" s="1">
        <f>INDEX(Team_Key[Fixture],MATCH(Table98[[#This Row],[Team]],Team_Key[Abbreviation],0))</f>
        <v>0</v>
      </c>
      <c r="M166" s="1" t="str">
        <f>IFERROR(INDEX(Results_Matrix[],MATCH(Table98[[#This Row],[Team]],Results_Matrix[Teams],0),MATCH(LEFT(Table98[[#This Row],[F1]],3),Results_Matrix[#Headers],0)),"")</f>
        <v/>
      </c>
    </row>
    <row r="167" spans="1:13" x14ac:dyDescent="0.45">
      <c r="A167" t="s">
        <v>661</v>
      </c>
      <c r="B167" s="1" t="str">
        <f>INDEX(FPL_Misc_Extract[Position],MATCH(Table98[[#This Row],[Player]],FPL_Misc_Extract[Player],0))</f>
        <v>MID</v>
      </c>
      <c r="C167" s="1" t="str">
        <f>INDEX(Team_Key[Abbreviation],MATCH(INDEX(FPL_Misc_Extract[Team Name],MATCH(Table98[[#This Row],[Player]],FPL_Misc_Extract[Player],0)),Team_Key[Full Name],0))</f>
        <v>MUN</v>
      </c>
      <c r="D167" s="1">
        <f>INDEX(FPL_Misc_Extract[PPG],MATCH(Table98[[#This Row],[Player]],FPL_Misc_Extract[Player],0))</f>
        <v>0</v>
      </c>
      <c r="E167" s="18">
        <f>INDEX(FPL_Misc_Extract[Form],MATCH(Table98[[#This Row],[Player]],FPL_Misc_Extract[Player],0))</f>
        <v>0</v>
      </c>
      <c r="F167" s="22">
        <f ca="1">IF(MID(Table98[[#This Row],[F1 PR]],8,1)&gt;MID(Table98[[#This Row],[F1 PR]],10,1)=TRUE,1,0)</f>
        <v>0</v>
      </c>
      <c r="G167" s="22">
        <f ca="1">IF(MID(Table98[[#This Row],[F1 PR]],8,1)&lt;MID(Table98[[#This Row],[F1 PR]],10,1),1,0)</f>
        <v>1</v>
      </c>
      <c r="H16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67" s="18">
        <f>Table98[[#This Row],[Opp Pos]]-Table98[[#This Row],[Current Pos]]</f>
        <v>-2</v>
      </c>
      <c r="J167" s="18" t="str">
        <f>INDEX(PL_Table[POS],MATCH(INDEX(Team_Key[Full Name],MATCH(LEFT(Table98[[#This Row],[F1]],3),Team_Key[Abbreviation],0)),PL_Table[TEAM],0))</f>
        <v>3</v>
      </c>
      <c r="K167" s="18" t="str">
        <f>INDEX(PL_Table[POS],MATCH(INDEX(Team_Key[Full Name],MATCH(Table98[[#This Row],[Team]],Team_Key[Abbreviation],0)),PL_Table[TEAM],0))</f>
        <v>5</v>
      </c>
      <c r="L167" s="1" t="str">
        <f>INDEX(Team_Key[Fixture],MATCH(Table98[[#This Row],[Team]],Team_Key[Abbreviation],0))</f>
        <v>ARS</v>
      </c>
      <c r="M167" s="1" t="str">
        <f ca="1">IFERROR(INDEX(Results_Matrix[],MATCH(Table98[[#This Row],[Team]],Results_Matrix[Teams],0),MATCH(LEFT(Table98[[#This Row],[F1]],3),Results_Matrix[#Headers],0)),"")</f>
        <v>ARS(A) 0-3</v>
      </c>
    </row>
    <row r="168" spans="1:13" x14ac:dyDescent="0.45">
      <c r="A168" t="s">
        <v>139</v>
      </c>
      <c r="B168" s="1" t="str">
        <f>INDEX(FPL_Misc_Extract[Position],MATCH(Table98[[#This Row],[Player]],FPL_Misc_Extract[Player],0))</f>
        <v>MID</v>
      </c>
      <c r="C168" s="1" t="str">
        <f>INDEX(Team_Key[Abbreviation],MATCH(INDEX(FPL_Misc_Extract[Team Name],MATCH(Table98[[#This Row],[Player]],FPL_Misc_Extract[Player],0)),Team_Key[Full Name],0))</f>
        <v>WAT</v>
      </c>
      <c r="D168" s="1">
        <f>INDEX(FPL_Misc_Extract[PPG],MATCH(Table98[[#This Row],[Player]],FPL_Misc_Extract[Player],0))</f>
        <v>1</v>
      </c>
      <c r="E168" s="18">
        <f>INDEX(FPL_Misc_Extract[Form],MATCH(Table98[[#This Row],[Player]],FPL_Misc_Extract[Player],0))</f>
        <v>0</v>
      </c>
      <c r="F168" s="22">
        <f ca="1">IF(MID(Table98[[#This Row],[F1 PR]],8,1)&gt;MID(Table98[[#This Row],[F1 PR]],10,1)=TRUE,1,0)</f>
        <v>0</v>
      </c>
      <c r="G168" s="22">
        <f ca="1">IF(MID(Table98[[#This Row],[F1 PR]],8,1)&lt;MID(Table98[[#This Row],[F1 PR]],10,1),1,0)</f>
        <v>0</v>
      </c>
      <c r="H16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68" s="18">
        <f>Table98[[#This Row],[Opp Pos]]-Table98[[#This Row],[Current Pos]]</f>
        <v>3</v>
      </c>
      <c r="J168" s="18" t="str">
        <f>INDEX(PL_Table[POS],MATCH(INDEX(Team_Key[Full Name],MATCH(LEFT(Table98[[#This Row],[F1]],3),Team_Key[Abbreviation],0)),PL_Table[TEAM],0))</f>
        <v>15</v>
      </c>
      <c r="K168" s="18" t="str">
        <f>INDEX(PL_Table[POS],MATCH(INDEX(Team_Key[Full Name],MATCH(Table98[[#This Row],[Team]],Team_Key[Abbreviation],0)),PL_Table[TEAM],0))</f>
        <v>12</v>
      </c>
      <c r="L168" s="1" t="str">
        <f>INDEX(Team_Key[Fixture],MATCH(Table98[[#This Row],[Team]],Team_Key[Abbreviation],0))</f>
        <v>BOU</v>
      </c>
      <c r="M168" s="1" t="str">
        <f ca="1">IFERROR(INDEX(Results_Matrix[],MATCH(Table98[[#This Row],[Team]],Results_Matrix[Teams],0),MATCH(LEFT(Table98[[#This Row],[F1]],3),Results_Matrix[#Headers],0)),"")</f>
        <v>BOU(A) 1-1</v>
      </c>
    </row>
    <row r="169" spans="1:13" x14ac:dyDescent="0.45">
      <c r="A169" t="s">
        <v>282</v>
      </c>
      <c r="B169" s="1" t="str">
        <f>INDEX(FPL_Misc_Extract[Position],MATCH(Table98[[#This Row],[Player]],FPL_Misc_Extract[Player],0))</f>
        <v>DEF</v>
      </c>
      <c r="C169" s="1" t="str">
        <f>INDEX(Team_Key[Abbreviation],MATCH(INDEX(FPL_Misc_Extract[Team Name],MATCH(Table98[[#This Row],[Player]],FPL_Misc_Extract[Player],0)),Team_Key[Full Name],0))</f>
        <v>TOT</v>
      </c>
      <c r="D169" s="1">
        <f>INDEX(FPL_Misc_Extract[PPG],MATCH(Table98[[#This Row],[Player]],FPL_Misc_Extract[Player],0))</f>
        <v>3.5</v>
      </c>
      <c r="E169" s="18">
        <f>INDEX(FPL_Misc_Extract[Form],MATCH(Table98[[#This Row],[Player]],FPL_Misc_Extract[Player],0))</f>
        <v>0.4</v>
      </c>
      <c r="F169" s="22">
        <f ca="1">IF(MID(Table98[[#This Row],[F1 PR]],8,1)&gt;MID(Table98[[#This Row],[F1 PR]],10,1)=TRUE,1,0)</f>
        <v>0</v>
      </c>
      <c r="G169" s="22">
        <f ca="1">IF(MID(Table98[[#This Row],[F1 PR]],8,1)&lt;MID(Table98[[#This Row],[F1 PR]],10,1),1,0)</f>
        <v>0</v>
      </c>
      <c r="H16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69" s="18">
        <f>Table98[[#This Row],[Opp Pos]]-Table98[[#This Row],[Current Pos]]</f>
        <v>14</v>
      </c>
      <c r="J169" s="18" t="str">
        <f>INDEX(PL_Table[POS],MATCH(INDEX(Team_Key[Full Name],MATCH(LEFT(Table98[[#This Row],[F1]],3),Team_Key[Abbreviation],0)),PL_Table[TEAM],0))</f>
        <v>16</v>
      </c>
      <c r="K169" s="18" t="str">
        <f>INDEX(PL_Table[POS],MATCH(INDEX(Team_Key[Full Name],MATCH(Table98[[#This Row],[Team]],Team_Key[Abbreviation],0)),PL_Table[TEAM],0))</f>
        <v>2</v>
      </c>
      <c r="L169" s="1" t="str">
        <f>INDEX(Team_Key[Fixture],MATCH(Table98[[#This Row],[Team]],Team_Key[Abbreviation],0))</f>
        <v>SWA</v>
      </c>
      <c r="M169" s="1" t="str">
        <f ca="1">IFERROR(INDEX(Results_Matrix[],MATCH(Table98[[#This Row],[Team]],Results_Matrix[Teams],0),MATCH(LEFT(Table98[[#This Row],[F1]],3),Results_Matrix[#Headers],0)),"")</f>
        <v>SWA(A) 2-2</v>
      </c>
    </row>
    <row r="170" spans="1:13" x14ac:dyDescent="0.45">
      <c r="A170" t="s">
        <v>221</v>
      </c>
      <c r="B170" s="1" t="str">
        <f>INDEX(FPL_Misc_Extract[Position],MATCH(Table98[[#This Row],[Player]],FPL_Misc_Extract[Player],0))</f>
        <v>FWD</v>
      </c>
      <c r="C170" s="1" t="str">
        <f>INDEX(Team_Key[Abbreviation],MATCH(INDEX(FPL_Misc_Extract[Team Name],MATCH(Table98[[#This Row],[Player]],FPL_Misc_Extract[Player],0)),Team_Key[Full Name],0))</f>
        <v>STK</v>
      </c>
      <c r="D170" s="1">
        <f>INDEX(FPL_Misc_Extract[PPG],MATCH(Table98[[#This Row],[Player]],FPL_Misc_Extract[Player],0))</f>
        <v>2.5</v>
      </c>
      <c r="E170" s="18">
        <f>INDEX(FPL_Misc_Extract[Form],MATCH(Table98[[#This Row],[Player]],FPL_Misc_Extract[Player],0))</f>
        <v>0.2</v>
      </c>
      <c r="F170" s="22">
        <f ca="1">IF(MID(Table98[[#This Row],[F1 PR]],8,1)&gt;MID(Table98[[#This Row],[F1 PR]],10,1)=TRUE,1,0)</f>
        <v>1</v>
      </c>
      <c r="G170" s="22">
        <f ca="1">IF(MID(Table98[[#This Row],[F1 PR]],8,1)&lt;MID(Table98[[#This Row],[F1 PR]],10,1),1,0)</f>
        <v>0</v>
      </c>
      <c r="H17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70" s="18">
        <f>Table98[[#This Row],[Opp Pos]]-Table98[[#This Row],[Current Pos]]</f>
        <v>13</v>
      </c>
      <c r="J170" s="18" t="str">
        <f>INDEX(PL_Table[POS],MATCH(INDEX(Team_Key[Full Name],MATCH(LEFT(Table98[[#This Row],[F1]],3),Team_Key[Abbreviation],0)),PL_Table[TEAM],0))</f>
        <v>20</v>
      </c>
      <c r="K170" s="18" t="str">
        <f>INDEX(PL_Table[POS],MATCH(INDEX(Team_Key[Full Name],MATCH(Table98[[#This Row],[Team]],Team_Key[Abbreviation],0)),PL_Table[TEAM],0))</f>
        <v>7</v>
      </c>
      <c r="L170" s="1" t="str">
        <f>INDEX(Team_Key[Fixture],MATCH(Table98[[#This Row],[Team]],Team_Key[Abbreviation],0))</f>
        <v>AVL</v>
      </c>
      <c r="M170" s="1" t="str">
        <f ca="1">IFERROR(INDEX(Results_Matrix[],MATCH(Table98[[#This Row],[Team]],Results_Matrix[Teams],0),MATCH(LEFT(Table98[[#This Row],[F1]],3),Results_Matrix[#Headers],0)),"")</f>
        <v>AVL(A) 1-0</v>
      </c>
    </row>
    <row r="171" spans="1:13" x14ac:dyDescent="0.45">
      <c r="A171" t="s">
        <v>328</v>
      </c>
      <c r="B171" s="1" t="str">
        <f>INDEX(FPL_Misc_Extract[Position],MATCH(Table98[[#This Row],[Player]],FPL_Misc_Extract[Player],0))</f>
        <v>DEF</v>
      </c>
      <c r="C171" s="1" t="str">
        <f>INDEX(Team_Key[Abbreviation],MATCH(INDEX(FPL_Misc_Extract[Team Name],MATCH(Table98[[#This Row],[Player]],FPL_Misc_Extract[Player],0)),Team_Key[Full Name],0))</f>
        <v>BOU</v>
      </c>
      <c r="D171" s="1">
        <f>INDEX(FPL_Misc_Extract[PPG],MATCH(Table98[[#This Row],[Player]],FPL_Misc_Extract[Player],0))</f>
        <v>1.5</v>
      </c>
      <c r="E171" s="18">
        <f>INDEX(FPL_Misc_Extract[Form],MATCH(Table98[[#This Row],[Player]],FPL_Misc_Extract[Player],0))</f>
        <v>0</v>
      </c>
      <c r="F171" s="22">
        <f ca="1">IF(MID(Table98[[#This Row],[F1 PR]],8,1)&gt;MID(Table98[[#This Row],[F1 PR]],10,1)=TRUE,1,0)</f>
        <v>0</v>
      </c>
      <c r="G171" s="22">
        <f ca="1">IF(MID(Table98[[#This Row],[F1 PR]],8,1)&lt;MID(Table98[[#This Row],[F1 PR]],10,1),1,0)</f>
        <v>0</v>
      </c>
      <c r="H17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71" s="18">
        <f>Table98[[#This Row],[Opp Pos]]-Table98[[#This Row],[Current Pos]]</f>
        <v>-3</v>
      </c>
      <c r="J171" s="18" t="str">
        <f>INDEX(PL_Table[POS],MATCH(INDEX(Team_Key[Full Name],MATCH(LEFT(Table98[[#This Row],[F1]],3),Team_Key[Abbreviation],0)),PL_Table[TEAM],0))</f>
        <v>12</v>
      </c>
      <c r="K171" s="18" t="str">
        <f>INDEX(PL_Table[POS],MATCH(INDEX(Team_Key[Full Name],MATCH(Table98[[#This Row],[Team]],Team_Key[Abbreviation],0)),PL_Table[TEAM],0))</f>
        <v>15</v>
      </c>
      <c r="L171" s="1" t="str">
        <f>INDEX(Team_Key[Fixture],MATCH(Table98[[#This Row],[Team]],Team_Key[Abbreviation],0))</f>
        <v>WAT</v>
      </c>
      <c r="M171" s="1" t="str">
        <f ca="1">IFERROR(INDEX(Results_Matrix[],MATCH(Table98[[#This Row],[Team]],Results_Matrix[Teams],0),MATCH(LEFT(Table98[[#This Row],[F1]],3),Results_Matrix[#Headers],0)),"")</f>
        <v>WAT(H) 1-1</v>
      </c>
    </row>
    <row r="172" spans="1:13" x14ac:dyDescent="0.45">
      <c r="A172" t="s">
        <v>392</v>
      </c>
      <c r="B172" s="1" t="str">
        <f>INDEX(FPL_Misc_Extract[Position],MATCH(Table98[[#This Row],[Player]],FPL_Misc_Extract[Player],0))</f>
        <v>DEF</v>
      </c>
      <c r="C172" s="1" t="str">
        <f>INDEX(Team_Key[Abbreviation],MATCH(INDEX(FPL_Misc_Extract[Team Name],MATCH(Table98[[#This Row],[Player]],FPL_Misc_Extract[Player],0)),Team_Key[Full Name],0))</f>
        <v>CHE</v>
      </c>
      <c r="D172" s="1">
        <f>INDEX(FPL_Misc_Extract[PPG],MATCH(Table98[[#This Row],[Player]],FPL_Misc_Extract[Player],0))</f>
        <v>0</v>
      </c>
      <c r="E172" s="18">
        <f>INDEX(FPL_Misc_Extract[Form],MATCH(Table98[[#This Row],[Player]],FPL_Misc_Extract[Player],0))</f>
        <v>0</v>
      </c>
      <c r="F172" s="22">
        <f ca="1">IF(MID(Table98[[#This Row],[F1 PR]],8,1)&gt;MID(Table98[[#This Row],[F1 PR]],10,1)=TRUE,1,0)</f>
        <v>0</v>
      </c>
      <c r="G172" s="22">
        <f ca="1">IF(MID(Table98[[#This Row],[F1 PR]],8,1)&lt;MID(Table98[[#This Row],[F1 PR]],10,1),1,0)</f>
        <v>1</v>
      </c>
      <c r="H17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72" s="18">
        <f>Table98[[#This Row],[Opp Pos]]-Table98[[#This Row],[Current Pos]]</f>
        <v>-1</v>
      </c>
      <c r="J172" s="18" t="str">
        <f>INDEX(PL_Table[POS],MATCH(INDEX(Team_Key[Full Name],MATCH(LEFT(Table98[[#This Row],[F1]],3),Team_Key[Abbreviation],0)),PL_Table[TEAM],0))</f>
        <v>9</v>
      </c>
      <c r="K172" s="18" t="str">
        <f>INDEX(PL_Table[POS],MATCH(INDEX(Team_Key[Full Name],MATCH(Table98[[#This Row],[Team]],Team_Key[Abbreviation],0)),PL_Table[TEAM],0))</f>
        <v>10</v>
      </c>
      <c r="L172" s="1" t="str">
        <f>INDEX(Team_Key[Fixture],MATCH(Table98[[#This Row],[Team]],Team_Key[Abbreviation],0))</f>
        <v>SOU</v>
      </c>
      <c r="M172" s="1" t="str">
        <f ca="1">IFERROR(INDEX(Results_Matrix[],MATCH(Table98[[#This Row],[Team]],Results_Matrix[Teams],0),MATCH(LEFT(Table98[[#This Row],[F1]],3),Results_Matrix[#Headers],0)),"")</f>
        <v>SOU(H) 1-3</v>
      </c>
    </row>
    <row r="173" spans="1:13" x14ac:dyDescent="0.45">
      <c r="A173" t="s">
        <v>349</v>
      </c>
      <c r="B173" s="1" t="str">
        <f>INDEX(FPL_Misc_Extract[Position],MATCH(Table98[[#This Row],[Player]],FPL_Misc_Extract[Player],0))</f>
        <v>MID</v>
      </c>
      <c r="C173" s="1" t="str">
        <f>INDEX(Team_Key[Abbreviation],MATCH(INDEX(FPL_Misc_Extract[Team Name],MATCH(Table98[[#This Row],[Player]],FPL_Misc_Extract[Player],0)),Team_Key[Full Name],0))</f>
        <v>SOU</v>
      </c>
      <c r="D173" s="1">
        <f>INDEX(FPL_Misc_Extract[PPG],MATCH(Table98[[#This Row],[Player]],FPL_Misc_Extract[Player],0))</f>
        <v>0</v>
      </c>
      <c r="E173" s="18">
        <f>INDEX(FPL_Misc_Extract[Form],MATCH(Table98[[#This Row],[Player]],FPL_Misc_Extract[Player],0))</f>
        <v>0</v>
      </c>
      <c r="F173" s="22">
        <f ca="1">IF(MID(Table98[[#This Row],[F1 PR]],8,1)&gt;MID(Table98[[#This Row],[F1 PR]],10,1)=TRUE,1,0)</f>
        <v>1</v>
      </c>
      <c r="G173" s="22">
        <f ca="1">IF(MID(Table98[[#This Row],[F1 PR]],8,1)&lt;MID(Table98[[#This Row],[F1 PR]],10,1),1,0)</f>
        <v>0</v>
      </c>
      <c r="H17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73" s="18">
        <f>Table98[[#This Row],[Opp Pos]]-Table98[[#This Row],[Current Pos]]</f>
        <v>1</v>
      </c>
      <c r="J173" s="18" t="str">
        <f>INDEX(PL_Table[POS],MATCH(INDEX(Team_Key[Full Name],MATCH(LEFT(Table98[[#This Row],[F1]],3),Team_Key[Abbreviation],0)),PL_Table[TEAM],0))</f>
        <v>10</v>
      </c>
      <c r="K173" s="18" t="str">
        <f>INDEX(PL_Table[POS],MATCH(INDEX(Team_Key[Full Name],MATCH(Table98[[#This Row],[Team]],Team_Key[Abbreviation],0)),PL_Table[TEAM],0))</f>
        <v>9</v>
      </c>
      <c r="L173" s="1" t="str">
        <f>INDEX(Team_Key[Fixture],MATCH(Table98[[#This Row],[Team]],Team_Key[Abbreviation],0))</f>
        <v>CHE</v>
      </c>
      <c r="M173" s="1" t="str">
        <f ca="1">IFERROR(INDEX(Results_Matrix[],MATCH(Table98[[#This Row],[Team]],Results_Matrix[Teams],0),MATCH(LEFT(Table98[[#This Row],[F1]],3),Results_Matrix[#Headers],0)),"")</f>
        <v>CHE(A) 3-1</v>
      </c>
    </row>
    <row r="174" spans="1:13" x14ac:dyDescent="0.45">
      <c r="A174" t="s">
        <v>356</v>
      </c>
      <c r="B174" s="1" t="str">
        <f>INDEX(FPL_Misc_Extract[Position],MATCH(Table98[[#This Row],[Player]],FPL_Misc_Extract[Player],0))</f>
        <v>FWD</v>
      </c>
      <c r="C174" s="1" t="str">
        <f>INDEX(Team_Key[Abbreviation],MATCH(INDEX(FPL_Misc_Extract[Team Name],MATCH(Table98[[#This Row],[Player]],FPL_Misc_Extract[Player],0)),Team_Key[Full Name],0))</f>
        <v>LEI</v>
      </c>
      <c r="D174" s="1">
        <f>INDEX(FPL_Misc_Extract[PPG],MATCH(Table98[[#This Row],[Player]],FPL_Misc_Extract[Player],0))</f>
        <v>1</v>
      </c>
      <c r="E174" s="18">
        <f>INDEX(FPL_Misc_Extract[Form],MATCH(Table98[[#This Row],[Player]],FPL_Misc_Extract[Player],0))</f>
        <v>0</v>
      </c>
      <c r="F174" s="22">
        <f ca="1">IF(MID(Table98[[#This Row],[F1 PR]],8,1)&gt;MID(Table98[[#This Row],[F1 PR]],10,1)=TRUE,1,0)</f>
        <v>1</v>
      </c>
      <c r="G174" s="22">
        <f ca="1">IF(MID(Table98[[#This Row],[F1 PR]],8,1)&lt;MID(Table98[[#This Row],[F1 PR]],10,1),1,0)</f>
        <v>0</v>
      </c>
      <c r="H17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74" s="18">
        <f>Table98[[#This Row],[Opp Pos]]-Table98[[#This Row],[Current Pos]]</f>
        <v>17</v>
      </c>
      <c r="J174" s="18" t="str">
        <f>INDEX(PL_Table[POS],MATCH(INDEX(Team_Key[Full Name],MATCH(LEFT(Table98[[#This Row],[F1]],3),Team_Key[Abbreviation],0)),PL_Table[TEAM],0))</f>
        <v>18</v>
      </c>
      <c r="K174" s="18" t="str">
        <f>INDEX(PL_Table[POS],MATCH(INDEX(Team_Key[Full Name],MATCH(Table98[[#This Row],[Team]],Team_Key[Abbreviation],0)),PL_Table[TEAM],0))</f>
        <v>1</v>
      </c>
      <c r="L174" s="1" t="str">
        <f>INDEX(Team_Key[Fixture],MATCH(Table98[[#This Row],[Team]],Team_Key[Abbreviation],0))</f>
        <v>NOR</v>
      </c>
      <c r="M174" s="1" t="str">
        <f ca="1">IFERROR(INDEX(Results_Matrix[],MATCH(Table98[[#This Row],[Team]],Results_Matrix[Teams],0),MATCH(LEFT(Table98[[#This Row],[F1]],3),Results_Matrix[#Headers],0)),"")</f>
        <v>NOR(A) 2-1</v>
      </c>
    </row>
    <row r="175" spans="1:13" x14ac:dyDescent="0.45">
      <c r="A175" t="s">
        <v>232</v>
      </c>
      <c r="B175" s="1" t="str">
        <f>INDEX(FPL_Misc_Extract[Position],MATCH(Table98[[#This Row],[Player]],FPL_Misc_Extract[Player],0))</f>
        <v>MID</v>
      </c>
      <c r="C175" s="1" t="str">
        <f>INDEX(Team_Key[Abbreviation],MATCH(INDEX(FPL_Misc_Extract[Team Name],MATCH(Table98[[#This Row],[Player]],FPL_Misc_Extract[Player],0)),Team_Key[Full Name],0))</f>
        <v>NOR</v>
      </c>
      <c r="D175" s="1">
        <f>INDEX(FPL_Misc_Extract[PPG],MATCH(Table98[[#This Row],[Player]],FPL_Misc_Extract[Player],0))</f>
        <v>1.8</v>
      </c>
      <c r="E175" s="18">
        <f>INDEX(FPL_Misc_Extract[Form],MATCH(Table98[[#This Row],[Player]],FPL_Misc_Extract[Player],0))</f>
        <v>0</v>
      </c>
      <c r="F175" s="22">
        <f ca="1">IF(MID(Table98[[#This Row],[F1 PR]],8,1)&gt;MID(Table98[[#This Row],[F1 PR]],10,1)=TRUE,1,0)</f>
        <v>0</v>
      </c>
      <c r="G175" s="22">
        <f ca="1">IF(MID(Table98[[#This Row],[F1 PR]],8,1)&lt;MID(Table98[[#This Row],[F1 PR]],10,1),1,0)</f>
        <v>1</v>
      </c>
      <c r="H17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75" s="18">
        <f>Table98[[#This Row],[Opp Pos]]-Table98[[#This Row],[Current Pos]]</f>
        <v>-17</v>
      </c>
      <c r="J175" s="18" t="str">
        <f>INDEX(PL_Table[POS],MATCH(INDEX(Team_Key[Full Name],MATCH(LEFT(Table98[[#This Row],[F1]],3),Team_Key[Abbreviation],0)),PL_Table[TEAM],0))</f>
        <v>1</v>
      </c>
      <c r="K175" s="18" t="str">
        <f>INDEX(PL_Table[POS],MATCH(INDEX(Team_Key[Full Name],MATCH(Table98[[#This Row],[Team]],Team_Key[Abbreviation],0)),PL_Table[TEAM],0))</f>
        <v>18</v>
      </c>
      <c r="L175" s="1" t="str">
        <f>INDEX(Team_Key[Fixture],MATCH(Table98[[#This Row],[Team]],Team_Key[Abbreviation],0))</f>
        <v>LEI</v>
      </c>
      <c r="M175" s="1" t="str">
        <f ca="1">IFERROR(INDEX(Results_Matrix[],MATCH(Table98[[#This Row],[Team]],Results_Matrix[Teams],0),MATCH(LEFT(Table98[[#This Row],[F1]],3),Results_Matrix[#Headers],0)),"")</f>
        <v>LEI(H) 1-2</v>
      </c>
    </row>
    <row r="176" spans="1:13" x14ac:dyDescent="0.45">
      <c r="A176" t="s">
        <v>491</v>
      </c>
      <c r="B176" s="1" t="str">
        <f>INDEX(FPL_Misc_Extract[Position],MATCH(Table98[[#This Row],[Player]],FPL_Misc_Extract[Player],0))</f>
        <v>MID</v>
      </c>
      <c r="C176" s="1" t="str">
        <f>INDEX(Team_Key[Abbreviation],MATCH(INDEX(FPL_Misc_Extract[Team Name],MATCH(Table98[[#This Row],[Player]],FPL_Misc_Extract[Player],0)),Team_Key[Full Name],0))</f>
        <v>WHU</v>
      </c>
      <c r="D176" s="1">
        <f>INDEX(FPL_Misc_Extract[PPG],MATCH(Table98[[#This Row],[Player]],FPL_Misc_Extract[Player],0))</f>
        <v>0</v>
      </c>
      <c r="E176" s="18">
        <f>INDEX(FPL_Misc_Extract[Form],MATCH(Table98[[#This Row],[Player]],FPL_Misc_Extract[Player],0))</f>
        <v>0</v>
      </c>
      <c r="F176" s="22">
        <f ca="1">IF(MID(Table98[[#This Row],[F1 PR]],8,1)&gt;MID(Table98[[#This Row],[F1 PR]],10,1)=TRUE,1,0)</f>
        <v>0</v>
      </c>
      <c r="G176" s="22">
        <f ca="1">IF(MID(Table98[[#This Row],[F1 PR]],8,1)&lt;MID(Table98[[#This Row],[F1 PR]],10,1),1,0)</f>
        <v>0</v>
      </c>
      <c r="H1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76" s="18">
        <f>Table98[[#This Row],[Opp Pos]]-Table98[[#This Row],[Current Pos]]</f>
        <v>11</v>
      </c>
      <c r="J176" s="18" t="str">
        <f>INDEX(PL_Table[POS],MATCH(INDEX(Team_Key[Full Name],MATCH(LEFT(Table98[[#This Row],[F1]],3),Team_Key[Abbreviation],0)),PL_Table[TEAM],0))</f>
        <v>17</v>
      </c>
      <c r="K176" s="18" t="str">
        <f>INDEX(PL_Table[POS],MATCH(INDEX(Team_Key[Full Name],MATCH(Table98[[#This Row],[Team]],Team_Key[Abbreviation],0)),PL_Table[TEAM],0))</f>
        <v>6</v>
      </c>
      <c r="L176" s="1" t="str">
        <f>INDEX(Team_Key[Fixture],MATCH(Table98[[#This Row],[Team]],Team_Key[Abbreviation],0))</f>
        <v>SUN</v>
      </c>
      <c r="M176" s="1" t="str">
        <f ca="1">IFERROR(INDEX(Results_Matrix[],MATCH(Table98[[#This Row],[Team]],Results_Matrix[Teams],0),MATCH(LEFT(Table98[[#This Row],[F1]],3),Results_Matrix[#Headers],0)),"")</f>
        <v>SUN(A) 2-2</v>
      </c>
    </row>
    <row r="177" spans="1:13" x14ac:dyDescent="0.45">
      <c r="A177" t="s">
        <v>195</v>
      </c>
      <c r="B177" s="1" t="str">
        <f>INDEX(FPL_Misc_Extract[Position],MATCH(Table98[[#This Row],[Player]],FPL_Misc_Extract[Player],0))</f>
        <v>DEF</v>
      </c>
      <c r="C177" s="1" t="str">
        <f>INDEX(Team_Key[Abbreviation],MATCH(INDEX(FPL_Misc_Extract[Team Name],MATCH(Table98[[#This Row],[Player]],FPL_Misc_Extract[Player],0)),Team_Key[Full Name],0))</f>
        <v>WAT</v>
      </c>
      <c r="D177" s="1">
        <f>INDEX(FPL_Misc_Extract[PPG],MATCH(Table98[[#This Row],[Player]],FPL_Misc_Extract[Player],0))</f>
        <v>0</v>
      </c>
      <c r="E177" s="18">
        <f>INDEX(FPL_Misc_Extract[Form],MATCH(Table98[[#This Row],[Player]],FPL_Misc_Extract[Player],0))</f>
        <v>0</v>
      </c>
      <c r="F177" s="22">
        <f ca="1">IF(MID(Table98[[#This Row],[F1 PR]],8,1)&gt;MID(Table98[[#This Row],[F1 PR]],10,1)=TRUE,1,0)</f>
        <v>0</v>
      </c>
      <c r="G177" s="22">
        <f ca="1">IF(MID(Table98[[#This Row],[F1 PR]],8,1)&lt;MID(Table98[[#This Row],[F1 PR]],10,1),1,0)</f>
        <v>0</v>
      </c>
      <c r="H17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77" s="18">
        <f>Table98[[#This Row],[Opp Pos]]-Table98[[#This Row],[Current Pos]]</f>
        <v>3</v>
      </c>
      <c r="J177" s="18" t="str">
        <f>INDEX(PL_Table[POS],MATCH(INDEX(Team_Key[Full Name],MATCH(LEFT(Table98[[#This Row],[F1]],3),Team_Key[Abbreviation],0)),PL_Table[TEAM],0))</f>
        <v>15</v>
      </c>
      <c r="K177" s="18" t="str">
        <f>INDEX(PL_Table[POS],MATCH(INDEX(Team_Key[Full Name],MATCH(Table98[[#This Row],[Team]],Team_Key[Abbreviation],0)),PL_Table[TEAM],0))</f>
        <v>12</v>
      </c>
      <c r="L177" s="1" t="str">
        <f>INDEX(Team_Key[Fixture],MATCH(Table98[[#This Row],[Team]],Team_Key[Abbreviation],0))</f>
        <v>BOU</v>
      </c>
      <c r="M177" s="1" t="str">
        <f ca="1">IFERROR(INDEX(Results_Matrix[],MATCH(Table98[[#This Row],[Team]],Results_Matrix[Teams],0),MATCH(LEFT(Table98[[#This Row],[F1]],3),Results_Matrix[#Headers],0)),"")</f>
        <v>BOU(A) 1-1</v>
      </c>
    </row>
    <row r="178" spans="1:13" x14ac:dyDescent="0.45">
      <c r="A178" t="s">
        <v>178</v>
      </c>
      <c r="B178" s="1" t="str">
        <f>INDEX(FPL_Misc_Extract[Position],MATCH(Table98[[#This Row],[Player]],FPL_Misc_Extract[Player],0))</f>
        <v>MID</v>
      </c>
      <c r="C178" s="1" t="str">
        <f>INDEX(Team_Key[Abbreviation],MATCH(INDEX(FPL_Misc_Extract[Team Name],MATCH(Table98[[#This Row],[Player]],FPL_Misc_Extract[Player],0)),Team_Key[Full Name],0))</f>
        <v>LEI</v>
      </c>
      <c r="D178" s="1">
        <f>INDEX(FPL_Misc_Extract[PPG],MATCH(Table98[[#This Row],[Player]],FPL_Misc_Extract[Player],0))</f>
        <v>3.5</v>
      </c>
      <c r="E178" s="18">
        <f>INDEX(FPL_Misc_Extract[Form],MATCH(Table98[[#This Row],[Player]],FPL_Misc_Extract[Player],0))</f>
        <v>0.7</v>
      </c>
      <c r="F178" s="22">
        <f ca="1">IF(MID(Table98[[#This Row],[F1 PR]],8,1)&gt;MID(Table98[[#This Row],[F1 PR]],10,1)=TRUE,1,0)</f>
        <v>1</v>
      </c>
      <c r="G178" s="22">
        <f ca="1">IF(MID(Table98[[#This Row],[F1 PR]],8,1)&lt;MID(Table98[[#This Row],[F1 PR]],10,1),1,0)</f>
        <v>0</v>
      </c>
      <c r="H17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78" s="18">
        <f>Table98[[#This Row],[Opp Pos]]-Table98[[#This Row],[Current Pos]]</f>
        <v>17</v>
      </c>
      <c r="J178" s="18" t="str">
        <f>INDEX(PL_Table[POS],MATCH(INDEX(Team_Key[Full Name],MATCH(LEFT(Table98[[#This Row],[F1]],3),Team_Key[Abbreviation],0)),PL_Table[TEAM],0))</f>
        <v>18</v>
      </c>
      <c r="K178" s="18" t="str">
        <f>INDEX(PL_Table[POS],MATCH(INDEX(Team_Key[Full Name],MATCH(Table98[[#This Row],[Team]],Team_Key[Abbreviation],0)),PL_Table[TEAM],0))</f>
        <v>1</v>
      </c>
      <c r="L178" s="1" t="str">
        <f>INDEX(Team_Key[Fixture],MATCH(Table98[[#This Row],[Team]],Team_Key[Abbreviation],0))</f>
        <v>NOR</v>
      </c>
      <c r="M178" s="1" t="str">
        <f ca="1">IFERROR(INDEX(Results_Matrix[],MATCH(Table98[[#This Row],[Team]],Results_Matrix[Teams],0),MATCH(LEFT(Table98[[#This Row],[F1]],3),Results_Matrix[#Headers],0)),"")</f>
        <v>NOR(A) 2-1</v>
      </c>
    </row>
    <row r="179" spans="1:13" x14ac:dyDescent="0.45">
      <c r="A179" t="s">
        <v>86</v>
      </c>
      <c r="B179" s="1" t="str">
        <f>INDEX(FPL_Misc_Extract[Position],MATCH(Table98[[#This Row],[Player]],FPL_Misc_Extract[Player],0))</f>
        <v>DEF</v>
      </c>
      <c r="C179" s="1" t="str">
        <f>INDEX(Team_Key[Abbreviation],MATCH(INDEX(FPL_Misc_Extract[Team Name],MATCH(Table98[[#This Row],[Player]],FPL_Misc_Extract[Player],0)),Team_Key[Full Name],0))</f>
        <v>NEW</v>
      </c>
      <c r="D179" s="1">
        <f>INDEX(FPL_Misc_Extract[PPG],MATCH(Table98[[#This Row],[Player]],FPL_Misc_Extract[Player],0))</f>
        <v>2.8</v>
      </c>
      <c r="E179" s="18">
        <f>INDEX(FPL_Misc_Extract[Form],MATCH(Table98[[#This Row],[Player]],FPL_Misc_Extract[Player],0))</f>
        <v>0.1</v>
      </c>
      <c r="F179" s="22">
        <f>IF(MID(Table98[[#This Row],[F1 PR]],8,1)&gt;MID(Table98[[#This Row],[F1 PR]],10,1)=TRUE,1,0)</f>
        <v>0</v>
      </c>
      <c r="G179" s="22">
        <f>IF(MID(Table98[[#This Row],[F1 PR]],8,1)&lt;MID(Table98[[#This Row],[F1 PR]],10,1),1,0)</f>
        <v>0</v>
      </c>
      <c r="H17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79" s="18" t="e">
        <f>Table98[[#This Row],[Opp Pos]]-Table98[[#This Row],[Current Pos]]</f>
        <v>#N/A</v>
      </c>
      <c r="J179" s="18" t="e">
        <f>INDEX(PL_Table[POS],MATCH(INDEX(Team_Key[Full Name],MATCH(LEFT(Table98[[#This Row],[F1]],3),Team_Key[Abbreviation],0)),PL_Table[TEAM],0))</f>
        <v>#N/A</v>
      </c>
      <c r="K179" s="18" t="str">
        <f>INDEX(PL_Table[POS],MATCH(INDEX(Team_Key[Full Name],MATCH(Table98[[#This Row],[Team]],Team_Key[Abbreviation],0)),PL_Table[TEAM],0))</f>
        <v>19</v>
      </c>
      <c r="L179" s="1">
        <f>INDEX(Team_Key[Fixture],MATCH(Table98[[#This Row],[Team]],Team_Key[Abbreviation],0))</f>
        <v>0</v>
      </c>
      <c r="M179" s="1" t="str">
        <f>IFERROR(INDEX(Results_Matrix[],MATCH(Table98[[#This Row],[Team]],Results_Matrix[Teams],0),MATCH(LEFT(Table98[[#This Row],[F1]],3),Results_Matrix[#Headers],0)),"")</f>
        <v/>
      </c>
    </row>
    <row r="180" spans="1:13" x14ac:dyDescent="0.45">
      <c r="A180" t="s">
        <v>480</v>
      </c>
      <c r="B180" s="1" t="str">
        <f>INDEX(FPL_Misc_Extract[Position],MATCH(Table98[[#This Row],[Player]],FPL_Misc_Extract[Player],0))</f>
        <v>MID</v>
      </c>
      <c r="C180" s="1" t="str">
        <f>INDEX(Team_Key[Abbreviation],MATCH(INDEX(FPL_Misc_Extract[Team Name],MATCH(Table98[[#This Row],[Player]],FPL_Misc_Extract[Player],0)),Team_Key[Full Name],0))</f>
        <v>WAT</v>
      </c>
      <c r="D180" s="1">
        <f>INDEX(FPL_Misc_Extract[PPG],MATCH(Table98[[#This Row],[Player]],FPL_Misc_Extract[Player],0))</f>
        <v>0</v>
      </c>
      <c r="E180" s="18">
        <f>INDEX(FPL_Misc_Extract[Form],MATCH(Table98[[#This Row],[Player]],FPL_Misc_Extract[Player],0))</f>
        <v>0</v>
      </c>
      <c r="F180" s="22">
        <f ca="1">IF(MID(Table98[[#This Row],[F1 PR]],8,1)&gt;MID(Table98[[#This Row],[F1 PR]],10,1)=TRUE,1,0)</f>
        <v>0</v>
      </c>
      <c r="G180" s="22">
        <f ca="1">IF(MID(Table98[[#This Row],[F1 PR]],8,1)&lt;MID(Table98[[#This Row],[F1 PR]],10,1),1,0)</f>
        <v>0</v>
      </c>
      <c r="H18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0" s="18">
        <f>Table98[[#This Row],[Opp Pos]]-Table98[[#This Row],[Current Pos]]</f>
        <v>3</v>
      </c>
      <c r="J180" s="18" t="str">
        <f>INDEX(PL_Table[POS],MATCH(INDEX(Team_Key[Full Name],MATCH(LEFT(Table98[[#This Row],[F1]],3),Team_Key[Abbreviation],0)),PL_Table[TEAM],0))</f>
        <v>15</v>
      </c>
      <c r="K180" s="18" t="str">
        <f>INDEX(PL_Table[POS],MATCH(INDEX(Team_Key[Full Name],MATCH(Table98[[#This Row],[Team]],Team_Key[Abbreviation],0)),PL_Table[TEAM],0))</f>
        <v>12</v>
      </c>
      <c r="L180" s="1" t="str">
        <f>INDEX(Team_Key[Fixture],MATCH(Table98[[#This Row],[Team]],Team_Key[Abbreviation],0))</f>
        <v>BOU</v>
      </c>
      <c r="M180" s="1" t="str">
        <f ca="1">IFERROR(INDEX(Results_Matrix[],MATCH(Table98[[#This Row],[Team]],Results_Matrix[Teams],0),MATCH(LEFT(Table98[[#This Row],[F1]],3),Results_Matrix[#Headers],0)),"")</f>
        <v>BOU(A) 1-1</v>
      </c>
    </row>
    <row r="181" spans="1:13" x14ac:dyDescent="0.45">
      <c r="A181" t="s">
        <v>228</v>
      </c>
      <c r="B181" s="1" t="str">
        <f>INDEX(FPL_Misc_Extract[Position],MATCH(Table98[[#This Row],[Player]],FPL_Misc_Extract[Player],0))</f>
        <v>MID</v>
      </c>
      <c r="C181" s="1" t="str">
        <f>INDEX(Team_Key[Abbreviation],MATCH(INDEX(FPL_Misc_Extract[Team Name],MATCH(Table98[[#This Row],[Player]],FPL_Misc_Extract[Player],0)),Team_Key[Full Name],0))</f>
        <v>CRY</v>
      </c>
      <c r="D181" s="1">
        <f>INDEX(FPL_Misc_Extract[PPG],MATCH(Table98[[#This Row],[Player]],FPL_Misc_Extract[Player],0))</f>
        <v>0</v>
      </c>
      <c r="E181" s="18">
        <f>INDEX(FPL_Misc_Extract[Form],MATCH(Table98[[#This Row],[Player]],FPL_Misc_Extract[Player],0))</f>
        <v>0</v>
      </c>
      <c r="F181" s="22">
        <f ca="1">IF(MID(Table98[[#This Row],[F1 PR]],8,1)&gt;MID(Table98[[#This Row],[F1 PR]],10,1)=TRUE,1,0)</f>
        <v>1</v>
      </c>
      <c r="G181" s="22">
        <f ca="1">IF(MID(Table98[[#This Row],[F1 PR]],8,1)&lt;MID(Table98[[#This Row],[F1 PR]],10,1),1,0)</f>
        <v>0</v>
      </c>
      <c r="H18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81" s="18">
        <f>Table98[[#This Row],[Opp Pos]]-Table98[[#This Row],[Current Pos]]</f>
        <v>-1</v>
      </c>
      <c r="J181" s="18" t="str">
        <f>INDEX(PL_Table[POS],MATCH(INDEX(Team_Key[Full Name],MATCH(LEFT(Table98[[#This Row],[F1]],3),Team_Key[Abbreviation],0)),PL_Table[TEAM],0))</f>
        <v>13</v>
      </c>
      <c r="K181" s="18" t="str">
        <f>INDEX(PL_Table[POS],MATCH(INDEX(Team_Key[Full Name],MATCH(Table98[[#This Row],[Team]],Team_Key[Abbreviation],0)),PL_Table[TEAM],0))</f>
        <v>14</v>
      </c>
      <c r="L181" s="1" t="str">
        <f>INDEX(Team_Key[Fixture],MATCH(Table98[[#This Row],[Team]],Team_Key[Abbreviation],0))</f>
        <v>WBA</v>
      </c>
      <c r="M181" s="1" t="str">
        <f ca="1">IFERROR(INDEX(Results_Matrix[],MATCH(Table98[[#This Row],[Team]],Results_Matrix[Teams],0),MATCH(LEFT(Table98[[#This Row],[F1]],3),Results_Matrix[#Headers],0)),"")</f>
        <v>WBA(H) 2-0</v>
      </c>
    </row>
    <row r="182" spans="1:13" x14ac:dyDescent="0.45">
      <c r="A182" t="s">
        <v>594</v>
      </c>
      <c r="B182" s="1" t="str">
        <f>INDEX(FPL_Misc_Extract[Position],MATCH(Table98[[#This Row],[Player]],FPL_Misc_Extract[Player],0))</f>
        <v>FWD</v>
      </c>
      <c r="C182" s="1" t="str">
        <f>INDEX(Team_Key[Abbreviation],MATCH(INDEX(FPL_Misc_Extract[Team Name],MATCH(Table98[[#This Row],[Player]],FPL_Misc_Extract[Player],0)),Team_Key[Full Name],0))</f>
        <v>MCI</v>
      </c>
      <c r="D182" s="1">
        <f>INDEX(FPL_Misc_Extract[PPG],MATCH(Table98[[#This Row],[Player]],FPL_Misc_Extract[Player],0))</f>
        <v>0</v>
      </c>
      <c r="E182" s="18">
        <f>INDEX(FPL_Misc_Extract[Form],MATCH(Table98[[#This Row],[Player]],FPL_Misc_Extract[Player],0))</f>
        <v>0</v>
      </c>
      <c r="F182" s="22">
        <f>IF(MID(Table98[[#This Row],[F1 PR]],8,1)&gt;MID(Table98[[#This Row],[F1 PR]],10,1)=TRUE,1,0)</f>
        <v>0</v>
      </c>
      <c r="G182" s="22">
        <f>IF(MID(Table98[[#This Row],[F1 PR]],8,1)&lt;MID(Table98[[#This Row],[F1 PR]],10,1),1,0)</f>
        <v>0</v>
      </c>
      <c r="H18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82" s="18" t="e">
        <f>Table98[[#This Row],[Opp Pos]]-Table98[[#This Row],[Current Pos]]</f>
        <v>#N/A</v>
      </c>
      <c r="J182" s="18" t="e">
        <f>INDEX(PL_Table[POS],MATCH(INDEX(Team_Key[Full Name],MATCH(LEFT(Table98[[#This Row],[F1]],3),Team_Key[Abbreviation],0)),PL_Table[TEAM],0))</f>
        <v>#N/A</v>
      </c>
      <c r="K182" s="18" t="str">
        <f>INDEX(PL_Table[POS],MATCH(INDEX(Team_Key[Full Name],MATCH(Table98[[#This Row],[Team]],Team_Key[Abbreviation],0)),PL_Table[TEAM],0))</f>
        <v>4</v>
      </c>
      <c r="L182" s="1">
        <f>INDEX(Team_Key[Fixture],MATCH(Table98[[#This Row],[Team]],Team_Key[Abbreviation],0))</f>
        <v>0</v>
      </c>
      <c r="M182" s="1" t="str">
        <f>IFERROR(INDEX(Results_Matrix[],MATCH(Table98[[#This Row],[Team]],Results_Matrix[Teams],0),MATCH(LEFT(Table98[[#This Row],[F1]],3),Results_Matrix[#Headers],0)),"")</f>
        <v/>
      </c>
    </row>
    <row r="183" spans="1:13" x14ac:dyDescent="0.45">
      <c r="A183" t="s">
        <v>429</v>
      </c>
      <c r="B183" s="1" t="str">
        <f>INDEX(FPL_Misc_Extract[Position],MATCH(Table98[[#This Row],[Player]],FPL_Misc_Extract[Player],0))</f>
        <v>FWD</v>
      </c>
      <c r="C183" s="1" t="str">
        <f>INDEX(Team_Key[Abbreviation],MATCH(INDEX(FPL_Misc_Extract[Team Name],MATCH(Table98[[#This Row],[Player]],FPL_Misc_Extract[Player],0)),Team_Key[Full Name],0))</f>
        <v>SWA</v>
      </c>
      <c r="D183" s="1">
        <f>INDEX(FPL_Misc_Extract[PPG],MATCH(Table98[[#This Row],[Player]],FPL_Misc_Extract[Player],0))</f>
        <v>1.2</v>
      </c>
      <c r="E183" s="18">
        <f>INDEX(FPL_Misc_Extract[Form],MATCH(Table98[[#This Row],[Player]],FPL_Misc_Extract[Player],0))</f>
        <v>0</v>
      </c>
      <c r="F183" s="22">
        <f ca="1">IF(MID(Table98[[#This Row],[F1 PR]],8,1)&gt;MID(Table98[[#This Row],[F1 PR]],10,1)=TRUE,1,0)</f>
        <v>0</v>
      </c>
      <c r="G183" s="22">
        <f ca="1">IF(MID(Table98[[#This Row],[F1 PR]],8,1)&lt;MID(Table98[[#This Row],[F1 PR]],10,1),1,0)</f>
        <v>0</v>
      </c>
      <c r="H18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3" s="18">
        <f>Table98[[#This Row],[Opp Pos]]-Table98[[#This Row],[Current Pos]]</f>
        <v>-14</v>
      </c>
      <c r="J183" s="18" t="str">
        <f>INDEX(PL_Table[POS],MATCH(INDEX(Team_Key[Full Name],MATCH(LEFT(Table98[[#This Row],[F1]],3),Team_Key[Abbreviation],0)),PL_Table[TEAM],0))</f>
        <v>2</v>
      </c>
      <c r="K183" s="18" t="str">
        <f>INDEX(PL_Table[POS],MATCH(INDEX(Team_Key[Full Name],MATCH(Table98[[#This Row],[Team]],Team_Key[Abbreviation],0)),PL_Table[TEAM],0))</f>
        <v>16</v>
      </c>
      <c r="L183" s="1" t="str">
        <f>INDEX(Team_Key[Fixture],MATCH(Table98[[#This Row],[Team]],Team_Key[Abbreviation],0))</f>
        <v>TOT</v>
      </c>
      <c r="M183" s="1" t="str">
        <f ca="1">IFERROR(INDEX(Results_Matrix[],MATCH(Table98[[#This Row],[Team]],Results_Matrix[Teams],0),MATCH(LEFT(Table98[[#This Row],[F1]],3),Results_Matrix[#Headers],0)),"")</f>
        <v>TOT(H) 2-2</v>
      </c>
    </row>
    <row r="184" spans="1:13" x14ac:dyDescent="0.45">
      <c r="A184" t="s">
        <v>407</v>
      </c>
      <c r="B184" s="1" t="str">
        <f>INDEX(FPL_Misc_Extract[Position],MATCH(Table98[[#This Row],[Player]],FPL_Misc_Extract[Player],0))</f>
        <v>DEF</v>
      </c>
      <c r="C184" s="1" t="str">
        <f>INDEX(Team_Key[Abbreviation],MATCH(INDEX(FPL_Misc_Extract[Team Name],MATCH(Table98[[#This Row],[Player]],FPL_Misc_Extract[Player],0)),Team_Key[Full Name],0))</f>
        <v>WAT</v>
      </c>
      <c r="D184" s="1">
        <f>INDEX(FPL_Misc_Extract[PPG],MATCH(Table98[[#This Row],[Player]],FPL_Misc_Extract[Player],0))</f>
        <v>0</v>
      </c>
      <c r="E184" s="18">
        <f>INDEX(FPL_Misc_Extract[Form],MATCH(Table98[[#This Row],[Player]],FPL_Misc_Extract[Player],0))</f>
        <v>0</v>
      </c>
      <c r="F184" s="22">
        <f ca="1">IF(MID(Table98[[#This Row],[F1 PR]],8,1)&gt;MID(Table98[[#This Row],[F1 PR]],10,1)=TRUE,1,0)</f>
        <v>0</v>
      </c>
      <c r="G184" s="22">
        <f ca="1">IF(MID(Table98[[#This Row],[F1 PR]],8,1)&lt;MID(Table98[[#This Row],[F1 PR]],10,1),1,0)</f>
        <v>0</v>
      </c>
      <c r="H18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4" s="18">
        <f>Table98[[#This Row],[Opp Pos]]-Table98[[#This Row],[Current Pos]]</f>
        <v>3</v>
      </c>
      <c r="J184" s="18" t="str">
        <f>INDEX(PL_Table[POS],MATCH(INDEX(Team_Key[Full Name],MATCH(LEFT(Table98[[#This Row],[F1]],3),Team_Key[Abbreviation],0)),PL_Table[TEAM],0))</f>
        <v>15</v>
      </c>
      <c r="K184" s="18" t="str">
        <f>INDEX(PL_Table[POS],MATCH(INDEX(Team_Key[Full Name],MATCH(Table98[[#This Row],[Team]],Team_Key[Abbreviation],0)),PL_Table[TEAM],0))</f>
        <v>12</v>
      </c>
      <c r="L184" s="1" t="str">
        <f>INDEX(Team_Key[Fixture],MATCH(Table98[[#This Row],[Team]],Team_Key[Abbreviation],0))</f>
        <v>BOU</v>
      </c>
      <c r="M184" s="1" t="str">
        <f ca="1">IFERROR(INDEX(Results_Matrix[],MATCH(Table98[[#This Row],[Team]],Results_Matrix[Teams],0),MATCH(LEFT(Table98[[#This Row],[F1]],3),Results_Matrix[#Headers],0)),"")</f>
        <v>BOU(A) 1-1</v>
      </c>
    </row>
    <row r="185" spans="1:13" x14ac:dyDescent="0.45">
      <c r="A185" t="s">
        <v>512</v>
      </c>
      <c r="B185" s="1" t="str">
        <f>INDEX(FPL_Misc_Extract[Position],MATCH(Table98[[#This Row],[Player]],FPL_Misc_Extract[Player],0))</f>
        <v>MID</v>
      </c>
      <c r="C185" s="1" t="str">
        <f>INDEX(Team_Key[Abbreviation],MATCH(INDEX(FPL_Misc_Extract[Team Name],MATCH(Table98[[#This Row],[Player]],FPL_Misc_Extract[Player],0)),Team_Key[Full Name],0))</f>
        <v>SOU</v>
      </c>
      <c r="D185" s="1">
        <f>INDEX(FPL_Misc_Extract[PPG],MATCH(Table98[[#This Row],[Player]],FPL_Misc_Extract[Player],0))</f>
        <v>0</v>
      </c>
      <c r="E185" s="18">
        <f>INDEX(FPL_Misc_Extract[Form],MATCH(Table98[[#This Row],[Player]],FPL_Misc_Extract[Player],0))</f>
        <v>0</v>
      </c>
      <c r="F185" s="22">
        <f ca="1">IF(MID(Table98[[#This Row],[F1 PR]],8,1)&gt;MID(Table98[[#This Row],[F1 PR]],10,1)=TRUE,1,0)</f>
        <v>1</v>
      </c>
      <c r="G185" s="22">
        <f ca="1">IF(MID(Table98[[#This Row],[F1 PR]],8,1)&lt;MID(Table98[[#This Row],[F1 PR]],10,1),1,0)</f>
        <v>0</v>
      </c>
      <c r="H18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5" s="18">
        <f>Table98[[#This Row],[Opp Pos]]-Table98[[#This Row],[Current Pos]]</f>
        <v>1</v>
      </c>
      <c r="J185" s="18" t="str">
        <f>INDEX(PL_Table[POS],MATCH(INDEX(Team_Key[Full Name],MATCH(LEFT(Table98[[#This Row],[F1]],3),Team_Key[Abbreviation],0)),PL_Table[TEAM],0))</f>
        <v>10</v>
      </c>
      <c r="K185" s="18" t="str">
        <f>INDEX(PL_Table[POS],MATCH(INDEX(Team_Key[Full Name],MATCH(Table98[[#This Row],[Team]],Team_Key[Abbreviation],0)),PL_Table[TEAM],0))</f>
        <v>9</v>
      </c>
      <c r="L185" s="1" t="str">
        <f>INDEX(Team_Key[Fixture],MATCH(Table98[[#This Row],[Team]],Team_Key[Abbreviation],0))</f>
        <v>CHE</v>
      </c>
      <c r="M185" s="1" t="str">
        <f ca="1">IFERROR(INDEX(Results_Matrix[],MATCH(Table98[[#This Row],[Team]],Results_Matrix[Teams],0),MATCH(LEFT(Table98[[#This Row],[F1]],3),Results_Matrix[#Headers],0)),"")</f>
        <v>CHE(A) 3-1</v>
      </c>
    </row>
    <row r="186" spans="1:13" x14ac:dyDescent="0.45">
      <c r="A186" t="s">
        <v>236</v>
      </c>
      <c r="B186" s="1" t="str">
        <f>INDEX(FPL_Misc_Extract[Position],MATCH(Table98[[#This Row],[Player]],FPL_Misc_Extract[Player],0))</f>
        <v>GK</v>
      </c>
      <c r="C186" s="1" t="str">
        <f>INDEX(Team_Key[Abbreviation],MATCH(INDEX(FPL_Misc_Extract[Team Name],MATCH(Table98[[#This Row],[Player]],FPL_Misc_Extract[Player],0)),Team_Key[Full Name],0))</f>
        <v>NEW</v>
      </c>
      <c r="D186" s="1">
        <f>INDEX(FPL_Misc_Extract[PPG],MATCH(Table98[[#This Row],[Player]],FPL_Misc_Extract[Player],0))</f>
        <v>3.3</v>
      </c>
      <c r="E186" s="18">
        <f>INDEX(FPL_Misc_Extract[Form],MATCH(Table98[[#This Row],[Player]],FPL_Misc_Extract[Player],0))</f>
        <v>0.5</v>
      </c>
      <c r="F186" s="22">
        <f>IF(MID(Table98[[#This Row],[F1 PR]],8,1)&gt;MID(Table98[[#This Row],[F1 PR]],10,1)=TRUE,1,0)</f>
        <v>0</v>
      </c>
      <c r="G186" s="22">
        <f>IF(MID(Table98[[#This Row],[F1 PR]],8,1)&lt;MID(Table98[[#This Row],[F1 PR]],10,1),1,0)</f>
        <v>0</v>
      </c>
      <c r="H18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86" s="18" t="e">
        <f>Table98[[#This Row],[Opp Pos]]-Table98[[#This Row],[Current Pos]]</f>
        <v>#N/A</v>
      </c>
      <c r="J186" s="18" t="e">
        <f>INDEX(PL_Table[POS],MATCH(INDEX(Team_Key[Full Name],MATCH(LEFT(Table98[[#This Row],[F1]],3),Team_Key[Abbreviation],0)),PL_Table[TEAM],0))</f>
        <v>#N/A</v>
      </c>
      <c r="K186" s="18" t="str">
        <f>INDEX(PL_Table[POS],MATCH(INDEX(Team_Key[Full Name],MATCH(Table98[[#This Row],[Team]],Team_Key[Abbreviation],0)),PL_Table[TEAM],0))</f>
        <v>19</v>
      </c>
      <c r="L186" s="1">
        <f>INDEX(Team_Key[Fixture],MATCH(Table98[[#This Row],[Team]],Team_Key[Abbreviation],0))</f>
        <v>0</v>
      </c>
      <c r="M186" s="1" t="str">
        <f>IFERROR(INDEX(Results_Matrix[],MATCH(Table98[[#This Row],[Team]],Results_Matrix[Teams],0),MATCH(LEFT(Table98[[#This Row],[F1]],3),Results_Matrix[#Headers],0)),"")</f>
        <v/>
      </c>
    </row>
    <row r="187" spans="1:13" x14ac:dyDescent="0.45">
      <c r="A187" t="s">
        <v>302</v>
      </c>
      <c r="B187" s="1" t="str">
        <f>INDEX(FPL_Misc_Extract[Position],MATCH(Table98[[#This Row],[Player]],FPL_Misc_Extract[Player],0))</f>
        <v>MID</v>
      </c>
      <c r="C187" s="1" t="str">
        <f>INDEX(Team_Key[Abbreviation],MATCH(INDEX(FPL_Misc_Extract[Team Name],MATCH(Table98[[#This Row],[Player]],FPL_Misc_Extract[Player],0)),Team_Key[Full Name],0))</f>
        <v>NOR</v>
      </c>
      <c r="D187" s="1">
        <f>INDEX(FPL_Misc_Extract[PPG],MATCH(Table98[[#This Row],[Player]],FPL_Misc_Extract[Player],0))</f>
        <v>0</v>
      </c>
      <c r="E187" s="18">
        <f>INDEX(FPL_Misc_Extract[Form],MATCH(Table98[[#This Row],[Player]],FPL_Misc_Extract[Player],0))</f>
        <v>0</v>
      </c>
      <c r="F187" s="22">
        <f ca="1">IF(MID(Table98[[#This Row],[F1 PR]],8,1)&gt;MID(Table98[[#This Row],[F1 PR]],10,1)=TRUE,1,0)</f>
        <v>0</v>
      </c>
      <c r="G187" s="22">
        <f ca="1">IF(MID(Table98[[#This Row],[F1 PR]],8,1)&lt;MID(Table98[[#This Row],[F1 PR]],10,1),1,0)</f>
        <v>1</v>
      </c>
      <c r="H18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7" s="18">
        <f>Table98[[#This Row],[Opp Pos]]-Table98[[#This Row],[Current Pos]]</f>
        <v>-17</v>
      </c>
      <c r="J187" s="18" t="str">
        <f>INDEX(PL_Table[POS],MATCH(INDEX(Team_Key[Full Name],MATCH(LEFT(Table98[[#This Row],[F1]],3),Team_Key[Abbreviation],0)),PL_Table[TEAM],0))</f>
        <v>1</v>
      </c>
      <c r="K187" s="18" t="str">
        <f>INDEX(PL_Table[POS],MATCH(INDEX(Team_Key[Full Name],MATCH(Table98[[#This Row],[Team]],Team_Key[Abbreviation],0)),PL_Table[TEAM],0))</f>
        <v>18</v>
      </c>
      <c r="L187" s="1" t="str">
        <f>INDEX(Team_Key[Fixture],MATCH(Table98[[#This Row],[Team]],Team_Key[Abbreviation],0))</f>
        <v>LEI</v>
      </c>
      <c r="M187" s="1" t="str">
        <f ca="1">IFERROR(INDEX(Results_Matrix[],MATCH(Table98[[#This Row],[Team]],Results_Matrix[Teams],0),MATCH(LEFT(Table98[[#This Row],[F1]],3),Results_Matrix[#Headers],0)),"")</f>
        <v>LEI(H) 1-2</v>
      </c>
    </row>
    <row r="188" spans="1:13" x14ac:dyDescent="0.45">
      <c r="A188" t="s">
        <v>446</v>
      </c>
      <c r="B188" s="1" t="str">
        <f>INDEX(FPL_Misc_Extract[Position],MATCH(Table98[[#This Row],[Player]],FPL_Misc_Extract[Player],0))</f>
        <v>DEF</v>
      </c>
      <c r="C188" s="1" t="str">
        <f>INDEX(Team_Key[Abbreviation],MATCH(INDEX(FPL_Misc_Extract[Team Name],MATCH(Table98[[#This Row],[Player]],FPL_Misc_Extract[Player],0)),Team_Key[Full Name],0))</f>
        <v>BOU</v>
      </c>
      <c r="D188" s="1">
        <f>INDEX(FPL_Misc_Extract[PPG],MATCH(Table98[[#This Row],[Player]],FPL_Misc_Extract[Player],0))</f>
        <v>1.6</v>
      </c>
      <c r="E188" s="18">
        <f>INDEX(FPL_Misc_Extract[Form],MATCH(Table98[[#This Row],[Player]],FPL_Misc_Extract[Player],0))</f>
        <v>0</v>
      </c>
      <c r="F188" s="22">
        <f ca="1">IF(MID(Table98[[#This Row],[F1 PR]],8,1)&gt;MID(Table98[[#This Row],[F1 PR]],10,1)=TRUE,1,0)</f>
        <v>0</v>
      </c>
      <c r="G188" s="22">
        <f ca="1">IF(MID(Table98[[#This Row],[F1 PR]],8,1)&lt;MID(Table98[[#This Row],[F1 PR]],10,1),1,0)</f>
        <v>0</v>
      </c>
      <c r="H18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8" s="18">
        <f>Table98[[#This Row],[Opp Pos]]-Table98[[#This Row],[Current Pos]]</f>
        <v>-3</v>
      </c>
      <c r="J188" s="18" t="str">
        <f>INDEX(PL_Table[POS],MATCH(INDEX(Team_Key[Full Name],MATCH(LEFT(Table98[[#This Row],[F1]],3),Team_Key[Abbreviation],0)),PL_Table[TEAM],0))</f>
        <v>12</v>
      </c>
      <c r="K188" s="18" t="str">
        <f>INDEX(PL_Table[POS],MATCH(INDEX(Team_Key[Full Name],MATCH(Table98[[#This Row],[Team]],Team_Key[Abbreviation],0)),PL_Table[TEAM],0))</f>
        <v>15</v>
      </c>
      <c r="L188" s="1" t="str">
        <f>INDEX(Team_Key[Fixture],MATCH(Table98[[#This Row],[Team]],Team_Key[Abbreviation],0))</f>
        <v>WAT</v>
      </c>
      <c r="M188" s="1" t="str">
        <f ca="1">IFERROR(INDEX(Results_Matrix[],MATCH(Table98[[#This Row],[Team]],Results_Matrix[Teams],0),MATCH(LEFT(Table98[[#This Row],[F1]],3),Results_Matrix[#Headers],0)),"")</f>
        <v>WAT(H) 1-1</v>
      </c>
    </row>
    <row r="189" spans="1:13" x14ac:dyDescent="0.45">
      <c r="A189" t="s">
        <v>77</v>
      </c>
      <c r="B189" s="1" t="str">
        <f>INDEX(FPL_Misc_Extract[Position],MATCH(Table98[[#This Row],[Player]],FPL_Misc_Extract[Player],0))</f>
        <v>FWD</v>
      </c>
      <c r="C189" s="1" t="str">
        <f>INDEX(Team_Key[Abbreviation],MATCH(INDEX(FPL_Misc_Extract[Team Name],MATCH(Table98[[#This Row],[Player]],FPL_Misc_Extract[Player],0)),Team_Key[Full Name],0))</f>
        <v>SWA</v>
      </c>
      <c r="D189" s="1">
        <f>INDEX(FPL_Misc_Extract[PPG],MATCH(Table98[[#This Row],[Player]],FPL_Misc_Extract[Player],0))</f>
        <v>1</v>
      </c>
      <c r="E189" s="18">
        <f>INDEX(FPL_Misc_Extract[Form],MATCH(Table98[[#This Row],[Player]],FPL_Misc_Extract[Player],0))</f>
        <v>0</v>
      </c>
      <c r="F189" s="22">
        <f ca="1">IF(MID(Table98[[#This Row],[F1 PR]],8,1)&gt;MID(Table98[[#This Row],[F1 PR]],10,1)=TRUE,1,0)</f>
        <v>0</v>
      </c>
      <c r="G189" s="22">
        <f ca="1">IF(MID(Table98[[#This Row],[F1 PR]],8,1)&lt;MID(Table98[[#This Row],[F1 PR]],10,1),1,0)</f>
        <v>0</v>
      </c>
      <c r="H1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89" s="18">
        <f>Table98[[#This Row],[Opp Pos]]-Table98[[#This Row],[Current Pos]]</f>
        <v>-14</v>
      </c>
      <c r="J189" s="18" t="str">
        <f>INDEX(PL_Table[POS],MATCH(INDEX(Team_Key[Full Name],MATCH(LEFT(Table98[[#This Row],[F1]],3),Team_Key[Abbreviation],0)),PL_Table[TEAM],0))</f>
        <v>2</v>
      </c>
      <c r="K189" s="18" t="str">
        <f>INDEX(PL_Table[POS],MATCH(INDEX(Team_Key[Full Name],MATCH(Table98[[#This Row],[Team]],Team_Key[Abbreviation],0)),PL_Table[TEAM],0))</f>
        <v>16</v>
      </c>
      <c r="L189" s="1" t="str">
        <f>INDEX(Team_Key[Fixture],MATCH(Table98[[#This Row],[Team]],Team_Key[Abbreviation],0))</f>
        <v>TOT</v>
      </c>
      <c r="M189" s="1" t="str">
        <f ca="1">IFERROR(INDEX(Results_Matrix[],MATCH(Table98[[#This Row],[Team]],Results_Matrix[Teams],0),MATCH(LEFT(Table98[[#This Row],[F1]],3),Results_Matrix[#Headers],0)),"")</f>
        <v>TOT(H) 2-2</v>
      </c>
    </row>
    <row r="190" spans="1:13" x14ac:dyDescent="0.45">
      <c r="A190" t="s">
        <v>326</v>
      </c>
      <c r="B190" s="1" t="str">
        <f>INDEX(FPL_Misc_Extract[Position],MATCH(Table98[[#This Row],[Player]],FPL_Misc_Extract[Player],0))</f>
        <v>MID</v>
      </c>
      <c r="C190" s="1" t="str">
        <f>INDEX(Team_Key[Abbreviation],MATCH(INDEX(FPL_Misc_Extract[Team Name],MATCH(Table98[[#This Row],[Player]],FPL_Misc_Extract[Player],0)),Team_Key[Full Name],0))</f>
        <v>TOT</v>
      </c>
      <c r="D190" s="1">
        <f>INDEX(FPL_Misc_Extract[PPG],MATCH(Table98[[#This Row],[Player]],FPL_Misc_Extract[Player],0))</f>
        <v>5</v>
      </c>
      <c r="E190" s="18">
        <f>INDEX(FPL_Misc_Extract[Form],MATCH(Table98[[#This Row],[Player]],FPL_Misc_Extract[Player],0))</f>
        <v>0.4</v>
      </c>
      <c r="F190" s="22">
        <f ca="1">IF(MID(Table98[[#This Row],[F1 PR]],8,1)&gt;MID(Table98[[#This Row],[F1 PR]],10,1)=TRUE,1,0)</f>
        <v>0</v>
      </c>
      <c r="G190" s="22">
        <f ca="1">IF(MID(Table98[[#This Row],[F1 PR]],8,1)&lt;MID(Table98[[#This Row],[F1 PR]],10,1),1,0)</f>
        <v>0</v>
      </c>
      <c r="H19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15</v>
      </c>
      <c r="I190" s="18">
        <f>Table98[[#This Row],[Opp Pos]]-Table98[[#This Row],[Current Pos]]</f>
        <v>14</v>
      </c>
      <c r="J190" s="18" t="str">
        <f>INDEX(PL_Table[POS],MATCH(INDEX(Team_Key[Full Name],MATCH(LEFT(Table98[[#This Row],[F1]],3),Team_Key[Abbreviation],0)),PL_Table[TEAM],0))</f>
        <v>16</v>
      </c>
      <c r="K190" s="18" t="str">
        <f>INDEX(PL_Table[POS],MATCH(INDEX(Team_Key[Full Name],MATCH(Table98[[#This Row],[Team]],Team_Key[Abbreviation],0)),PL_Table[TEAM],0))</f>
        <v>2</v>
      </c>
      <c r="L190" s="1" t="str">
        <f>INDEX(Team_Key[Fixture],MATCH(Table98[[#This Row],[Team]],Team_Key[Abbreviation],0))</f>
        <v>SWA</v>
      </c>
      <c r="M190" s="1" t="str">
        <f ca="1">IFERROR(INDEX(Results_Matrix[],MATCH(Table98[[#This Row],[Team]],Results_Matrix[Teams],0),MATCH(LEFT(Table98[[#This Row],[F1]],3),Results_Matrix[#Headers],0)),"")</f>
        <v>SWA(A) 2-2</v>
      </c>
    </row>
    <row r="191" spans="1:13" x14ac:dyDescent="0.45">
      <c r="A191" t="s">
        <v>650</v>
      </c>
      <c r="B191" s="1" t="str">
        <f>INDEX(FPL_Misc_Extract[Position],MATCH(Table98[[#This Row],[Player]],FPL_Misc_Extract[Player],0))</f>
        <v>MID</v>
      </c>
      <c r="C191" s="1" t="str">
        <f>INDEX(Team_Key[Abbreviation],MATCH(INDEX(FPL_Misc_Extract[Team Name],MATCH(Table98[[#This Row],[Player]],FPL_Misc_Extract[Player],0)),Team_Key[Full Name],0))</f>
        <v>MCI</v>
      </c>
      <c r="D191" s="1">
        <f>INDEX(FPL_Misc_Extract[PPG],MATCH(Table98[[#This Row],[Player]],FPL_Misc_Extract[Player],0))</f>
        <v>0</v>
      </c>
      <c r="E191" s="18">
        <f>INDEX(FPL_Misc_Extract[Form],MATCH(Table98[[#This Row],[Player]],FPL_Misc_Extract[Player],0))</f>
        <v>0</v>
      </c>
      <c r="F191" s="22">
        <f>IF(MID(Table98[[#This Row],[F1 PR]],8,1)&gt;MID(Table98[[#This Row],[F1 PR]],10,1)=TRUE,1,0)</f>
        <v>0</v>
      </c>
      <c r="G191" s="22">
        <f>IF(MID(Table98[[#This Row],[F1 PR]],8,1)&lt;MID(Table98[[#This Row],[F1 PR]],10,1),1,0)</f>
        <v>0</v>
      </c>
      <c r="H19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191" s="18" t="e">
        <f>Table98[[#This Row],[Opp Pos]]-Table98[[#This Row],[Current Pos]]</f>
        <v>#N/A</v>
      </c>
      <c r="J191" s="18" t="e">
        <f>INDEX(PL_Table[POS],MATCH(INDEX(Team_Key[Full Name],MATCH(LEFT(Table98[[#This Row],[F1]],3),Team_Key[Abbreviation],0)),PL_Table[TEAM],0))</f>
        <v>#N/A</v>
      </c>
      <c r="K191" s="18" t="str">
        <f>INDEX(PL_Table[POS],MATCH(INDEX(Team_Key[Full Name],MATCH(Table98[[#This Row],[Team]],Team_Key[Abbreviation],0)),PL_Table[TEAM],0))</f>
        <v>4</v>
      </c>
      <c r="L191" s="1">
        <f>INDEX(Team_Key[Fixture],MATCH(Table98[[#This Row],[Team]],Team_Key[Abbreviation],0))</f>
        <v>0</v>
      </c>
      <c r="M191" s="1" t="str">
        <f>IFERROR(INDEX(Results_Matrix[],MATCH(Table98[[#This Row],[Team]],Results_Matrix[Teams],0),MATCH(LEFT(Table98[[#This Row],[F1]],3),Results_Matrix[#Headers],0)),"")</f>
        <v/>
      </c>
    </row>
    <row r="192" spans="1:13" x14ac:dyDescent="0.45">
      <c r="A192" t="s">
        <v>272</v>
      </c>
      <c r="B192" s="1" t="str">
        <f>INDEX(FPL_Misc_Extract[Position],MATCH(Table98[[#This Row],[Player]],FPL_Misc_Extract[Player],0))</f>
        <v>MID</v>
      </c>
      <c r="C192" s="1" t="str">
        <f>INDEX(Team_Key[Abbreviation],MATCH(INDEX(FPL_Misc_Extract[Team Name],MATCH(Table98[[#This Row],[Player]],FPL_Misc_Extract[Player],0)),Team_Key[Full Name],0))</f>
        <v>WAT</v>
      </c>
      <c r="D192" s="1">
        <f>INDEX(FPL_Misc_Extract[PPG],MATCH(Table98[[#This Row],[Player]],FPL_Misc_Extract[Player],0))</f>
        <v>0</v>
      </c>
      <c r="E192" s="18">
        <f>INDEX(FPL_Misc_Extract[Form],MATCH(Table98[[#This Row],[Player]],FPL_Misc_Extract[Player],0))</f>
        <v>0</v>
      </c>
      <c r="F192" s="22">
        <f ca="1">IF(MID(Table98[[#This Row],[F1 PR]],8,1)&gt;MID(Table98[[#This Row],[F1 PR]],10,1)=TRUE,1,0)</f>
        <v>0</v>
      </c>
      <c r="G192" s="22">
        <f ca="1">IF(MID(Table98[[#This Row],[F1 PR]],8,1)&lt;MID(Table98[[#This Row],[F1 PR]],10,1),1,0)</f>
        <v>0</v>
      </c>
      <c r="H19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92" s="18">
        <f>Table98[[#This Row],[Opp Pos]]-Table98[[#This Row],[Current Pos]]</f>
        <v>3</v>
      </c>
      <c r="J192" s="18" t="str">
        <f>INDEX(PL_Table[POS],MATCH(INDEX(Team_Key[Full Name],MATCH(LEFT(Table98[[#This Row],[F1]],3),Team_Key[Abbreviation],0)),PL_Table[TEAM],0))</f>
        <v>15</v>
      </c>
      <c r="K192" s="18" t="str">
        <f>INDEX(PL_Table[POS],MATCH(INDEX(Team_Key[Full Name],MATCH(Table98[[#This Row],[Team]],Team_Key[Abbreviation],0)),PL_Table[TEAM],0))</f>
        <v>12</v>
      </c>
      <c r="L192" s="1" t="str">
        <f>INDEX(Team_Key[Fixture],MATCH(Table98[[#This Row],[Team]],Team_Key[Abbreviation],0))</f>
        <v>BOU</v>
      </c>
      <c r="M192" s="1" t="str">
        <f ca="1">IFERROR(INDEX(Results_Matrix[],MATCH(Table98[[#This Row],[Team]],Results_Matrix[Teams],0),MATCH(LEFT(Table98[[#This Row],[F1]],3),Results_Matrix[#Headers],0)),"")</f>
        <v>BOU(A) 1-1</v>
      </c>
    </row>
    <row r="193" spans="1:13" x14ac:dyDescent="0.45">
      <c r="A193" t="s">
        <v>447</v>
      </c>
      <c r="B193" s="1" t="str">
        <f>INDEX(FPL_Misc_Extract[Position],MATCH(Table98[[#This Row],[Player]],FPL_Misc_Extract[Player],0))</f>
        <v>GK</v>
      </c>
      <c r="C193" s="1" t="str">
        <f>INDEX(Team_Key[Abbreviation],MATCH(INDEX(FPL_Misc_Extract[Team Name],MATCH(Table98[[#This Row],[Player]],FPL_Misc_Extract[Player],0)),Team_Key[Full Name],0))</f>
        <v>SWA</v>
      </c>
      <c r="D193" s="1">
        <f>INDEX(FPL_Misc_Extract[PPG],MATCH(Table98[[#This Row],[Player]],FPL_Misc_Extract[Player],0))</f>
        <v>3.3</v>
      </c>
      <c r="E193" s="18">
        <f>INDEX(FPL_Misc_Extract[Form],MATCH(Table98[[#This Row],[Player]],FPL_Misc_Extract[Player],0))</f>
        <v>0.7</v>
      </c>
      <c r="F193" s="22">
        <f ca="1">IF(MID(Table98[[#This Row],[F1 PR]],8,1)&gt;MID(Table98[[#This Row],[F1 PR]],10,1)=TRUE,1,0)</f>
        <v>0</v>
      </c>
      <c r="G193" s="22">
        <f ca="1">IF(MID(Table98[[#This Row],[F1 PR]],8,1)&lt;MID(Table98[[#This Row],[F1 PR]],10,1),1,0)</f>
        <v>0</v>
      </c>
      <c r="H19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4</v>
      </c>
      <c r="I193" s="18">
        <f>Table98[[#This Row],[Opp Pos]]-Table98[[#This Row],[Current Pos]]</f>
        <v>-14</v>
      </c>
      <c r="J193" s="18" t="str">
        <f>INDEX(PL_Table[POS],MATCH(INDEX(Team_Key[Full Name],MATCH(LEFT(Table98[[#This Row],[F1]],3),Team_Key[Abbreviation],0)),PL_Table[TEAM],0))</f>
        <v>2</v>
      </c>
      <c r="K193" s="18" t="str">
        <f>INDEX(PL_Table[POS],MATCH(INDEX(Team_Key[Full Name],MATCH(Table98[[#This Row],[Team]],Team_Key[Abbreviation],0)),PL_Table[TEAM],0))</f>
        <v>16</v>
      </c>
      <c r="L193" s="1" t="str">
        <f>INDEX(Team_Key[Fixture],MATCH(Table98[[#This Row],[Team]],Team_Key[Abbreviation],0))</f>
        <v>TOT</v>
      </c>
      <c r="M193" s="1" t="str">
        <f ca="1">IFERROR(INDEX(Results_Matrix[],MATCH(Table98[[#This Row],[Team]],Results_Matrix[Teams],0),MATCH(LEFT(Table98[[#This Row],[F1]],3),Results_Matrix[#Headers],0)),"")</f>
        <v>TOT(H) 2-2</v>
      </c>
    </row>
    <row r="194" spans="1:13" x14ac:dyDescent="0.45">
      <c r="A194" t="s">
        <v>634</v>
      </c>
      <c r="B194" s="1" t="str">
        <f>INDEX(FPL_Misc_Extract[Position],MATCH(Table98[[#This Row],[Player]],FPL_Misc_Extract[Player],0))</f>
        <v>MID</v>
      </c>
      <c r="C194" s="1" t="str">
        <f>INDEX(Team_Key[Abbreviation],MATCH(INDEX(FPL_Misc_Extract[Team Name],MATCH(Table98[[#This Row],[Player]],FPL_Misc_Extract[Player],0)),Team_Key[Full Name],0))</f>
        <v>CHE</v>
      </c>
      <c r="D194" s="1">
        <f>INDEX(FPL_Misc_Extract[PPG],MATCH(Table98[[#This Row],[Player]],FPL_Misc_Extract[Player],0))</f>
        <v>3.1</v>
      </c>
      <c r="E194" s="18">
        <f>INDEX(FPL_Misc_Extract[Form],MATCH(Table98[[#This Row],[Player]],FPL_Misc_Extract[Player],0))</f>
        <v>0.4</v>
      </c>
      <c r="F194" s="22">
        <f ca="1">IF(MID(Table98[[#This Row],[F1 PR]],8,1)&gt;MID(Table98[[#This Row],[F1 PR]],10,1)=TRUE,1,0)</f>
        <v>0</v>
      </c>
      <c r="G194" s="22">
        <f ca="1">IF(MID(Table98[[#This Row],[F1 PR]],8,1)&lt;MID(Table98[[#This Row],[F1 PR]],10,1),1,0)</f>
        <v>1</v>
      </c>
      <c r="H19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194" s="18">
        <f>Table98[[#This Row],[Opp Pos]]-Table98[[#This Row],[Current Pos]]</f>
        <v>-1</v>
      </c>
      <c r="J194" s="18" t="str">
        <f>INDEX(PL_Table[POS],MATCH(INDEX(Team_Key[Full Name],MATCH(LEFT(Table98[[#This Row],[F1]],3),Team_Key[Abbreviation],0)),PL_Table[TEAM],0))</f>
        <v>9</v>
      </c>
      <c r="K194" s="18" t="str">
        <f>INDEX(PL_Table[POS],MATCH(INDEX(Team_Key[Full Name],MATCH(Table98[[#This Row],[Team]],Team_Key[Abbreviation],0)),PL_Table[TEAM],0))</f>
        <v>10</v>
      </c>
      <c r="L194" s="1" t="str">
        <f>INDEX(Team_Key[Fixture],MATCH(Table98[[#This Row],[Team]],Team_Key[Abbreviation],0))</f>
        <v>SOU</v>
      </c>
      <c r="M194" s="1" t="str">
        <f ca="1">IFERROR(INDEX(Results_Matrix[],MATCH(Table98[[#This Row],[Team]],Results_Matrix[Teams],0),MATCH(LEFT(Table98[[#This Row],[F1]],3),Results_Matrix[#Headers],0)),"")</f>
        <v>SOU(H) 1-3</v>
      </c>
    </row>
    <row r="195" spans="1:13" x14ac:dyDescent="0.45">
      <c r="A195" t="s">
        <v>203</v>
      </c>
      <c r="B195" s="1" t="str">
        <f>INDEX(FPL_Misc_Extract[Position],MATCH(Table98[[#This Row],[Player]],FPL_Misc_Extract[Player],0))</f>
        <v>FWD</v>
      </c>
      <c r="C195" s="1" t="str">
        <f>INDEX(Team_Key[Abbreviation],MATCH(INDEX(FPL_Misc_Extract[Team Name],MATCH(Table98[[#This Row],[Player]],FPL_Misc_Extract[Player],0)),Team_Key[Full Name],0))</f>
        <v>CHE</v>
      </c>
      <c r="D195" s="1">
        <f>INDEX(FPL_Misc_Extract[PPG],MATCH(Table98[[#This Row],[Player]],FPL_Misc_Extract[Player],0))</f>
        <v>1.6</v>
      </c>
      <c r="E195" s="18">
        <f>INDEX(FPL_Misc_Extract[Form],MATCH(Table98[[#This Row],[Player]],FPL_Misc_Extract[Player],0))</f>
        <v>0</v>
      </c>
      <c r="F195" s="22">
        <f ca="1">IF(MID(Table98[[#This Row],[F1 PR]],8,1)&gt;MID(Table98[[#This Row],[F1 PR]],10,1)=TRUE,1,0)</f>
        <v>0</v>
      </c>
      <c r="G195" s="22">
        <f ca="1">IF(MID(Table98[[#This Row],[F1 PR]],8,1)&lt;MID(Table98[[#This Row],[F1 PR]],10,1),1,0)</f>
        <v>1</v>
      </c>
      <c r="H19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95" s="18">
        <f>Table98[[#This Row],[Opp Pos]]-Table98[[#This Row],[Current Pos]]</f>
        <v>-1</v>
      </c>
      <c r="J195" s="18" t="str">
        <f>INDEX(PL_Table[POS],MATCH(INDEX(Team_Key[Full Name],MATCH(LEFT(Table98[[#This Row],[F1]],3),Team_Key[Abbreviation],0)),PL_Table[TEAM],0))</f>
        <v>9</v>
      </c>
      <c r="K195" s="18" t="str">
        <f>INDEX(PL_Table[POS],MATCH(INDEX(Team_Key[Full Name],MATCH(Table98[[#This Row],[Team]],Team_Key[Abbreviation],0)),PL_Table[TEAM],0))</f>
        <v>10</v>
      </c>
      <c r="L195" s="1" t="str">
        <f>INDEX(Team_Key[Fixture],MATCH(Table98[[#This Row],[Team]],Team_Key[Abbreviation],0))</f>
        <v>SOU</v>
      </c>
      <c r="M195" s="1" t="str">
        <f ca="1">IFERROR(INDEX(Results_Matrix[],MATCH(Table98[[#This Row],[Team]],Results_Matrix[Teams],0),MATCH(LEFT(Table98[[#This Row],[F1]],3),Results_Matrix[#Headers],0)),"")</f>
        <v>SOU(H) 1-3</v>
      </c>
    </row>
    <row r="196" spans="1:13" x14ac:dyDescent="0.45">
      <c r="A196" t="s">
        <v>186</v>
      </c>
      <c r="B196" s="1" t="str">
        <f>INDEX(FPL_Misc_Extract[Position],MATCH(Table98[[#This Row],[Player]],FPL_Misc_Extract[Player],0))</f>
        <v>DEF</v>
      </c>
      <c r="C196" s="1" t="str">
        <f>INDEX(Team_Key[Abbreviation],MATCH(INDEX(FPL_Misc_Extract[Team Name],MATCH(Table98[[#This Row],[Player]],FPL_Misc_Extract[Player],0)),Team_Key[Full Name],0))</f>
        <v>TOT</v>
      </c>
      <c r="D196" s="1">
        <f>INDEX(FPL_Misc_Extract[PPG],MATCH(Table98[[#This Row],[Player]],FPL_Misc_Extract[Player],0))</f>
        <v>0</v>
      </c>
      <c r="E196" s="18">
        <f>INDEX(FPL_Misc_Extract[Form],MATCH(Table98[[#This Row],[Player]],FPL_Misc_Extract[Player],0))</f>
        <v>0</v>
      </c>
      <c r="F196" s="22">
        <f ca="1">IF(MID(Table98[[#This Row],[F1 PR]],8,1)&gt;MID(Table98[[#This Row],[F1 PR]],10,1)=TRUE,1,0)</f>
        <v>0</v>
      </c>
      <c r="G196" s="22">
        <f ca="1">IF(MID(Table98[[#This Row],[F1 PR]],8,1)&lt;MID(Table98[[#This Row],[F1 PR]],10,1),1,0)</f>
        <v>0</v>
      </c>
      <c r="H19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96" s="18">
        <f>Table98[[#This Row],[Opp Pos]]-Table98[[#This Row],[Current Pos]]</f>
        <v>14</v>
      </c>
      <c r="J196" s="18" t="str">
        <f>INDEX(PL_Table[POS],MATCH(INDEX(Team_Key[Full Name],MATCH(LEFT(Table98[[#This Row],[F1]],3),Team_Key[Abbreviation],0)),PL_Table[TEAM],0))</f>
        <v>16</v>
      </c>
      <c r="K196" s="18" t="str">
        <f>INDEX(PL_Table[POS],MATCH(INDEX(Team_Key[Full Name],MATCH(Table98[[#This Row],[Team]],Team_Key[Abbreviation],0)),PL_Table[TEAM],0))</f>
        <v>2</v>
      </c>
      <c r="L196" s="1" t="str">
        <f>INDEX(Team_Key[Fixture],MATCH(Table98[[#This Row],[Team]],Team_Key[Abbreviation],0))</f>
        <v>SWA</v>
      </c>
      <c r="M196" s="1" t="str">
        <f ca="1">IFERROR(INDEX(Results_Matrix[],MATCH(Table98[[#This Row],[Team]],Results_Matrix[Teams],0),MATCH(LEFT(Table98[[#This Row],[F1]],3),Results_Matrix[#Headers],0)),"")</f>
        <v>SWA(A) 2-2</v>
      </c>
    </row>
    <row r="197" spans="1:13" x14ac:dyDescent="0.45">
      <c r="A197" t="s">
        <v>468</v>
      </c>
      <c r="B197" s="1" t="str">
        <f>INDEX(FPL_Misc_Extract[Position],MATCH(Table98[[#This Row],[Player]],FPL_Misc_Extract[Player],0))</f>
        <v>GK</v>
      </c>
      <c r="C197" s="1" t="str">
        <f>INDEX(Team_Key[Abbreviation],MATCH(INDEX(FPL_Misc_Extract[Team Name],MATCH(Table98[[#This Row],[Player]],FPL_Misc_Extract[Player],0)),Team_Key[Full Name],0))</f>
        <v>BOU</v>
      </c>
      <c r="D197" s="1">
        <f>INDEX(FPL_Misc_Extract[PPG],MATCH(Table98[[#This Row],[Player]],FPL_Misc_Extract[Player],0))</f>
        <v>1.4</v>
      </c>
      <c r="E197" s="18">
        <f>INDEX(FPL_Misc_Extract[Form],MATCH(Table98[[#This Row],[Player]],FPL_Misc_Extract[Player],0))</f>
        <v>0</v>
      </c>
      <c r="F197" s="22">
        <f ca="1">IF(MID(Table98[[#This Row],[F1 PR]],8,1)&gt;MID(Table98[[#This Row],[F1 PR]],10,1)=TRUE,1,0)</f>
        <v>0</v>
      </c>
      <c r="G197" s="22">
        <f ca="1">IF(MID(Table98[[#This Row],[F1 PR]],8,1)&lt;MID(Table98[[#This Row],[F1 PR]],10,1),1,0)</f>
        <v>0</v>
      </c>
      <c r="H1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97" s="18">
        <f>Table98[[#This Row],[Opp Pos]]-Table98[[#This Row],[Current Pos]]</f>
        <v>-3</v>
      </c>
      <c r="J197" s="18" t="str">
        <f>INDEX(PL_Table[POS],MATCH(INDEX(Team_Key[Full Name],MATCH(LEFT(Table98[[#This Row],[F1]],3),Team_Key[Abbreviation],0)),PL_Table[TEAM],0))</f>
        <v>12</v>
      </c>
      <c r="K197" s="18" t="str">
        <f>INDEX(PL_Table[POS],MATCH(INDEX(Team_Key[Full Name],MATCH(Table98[[#This Row],[Team]],Team_Key[Abbreviation],0)),PL_Table[TEAM],0))</f>
        <v>15</v>
      </c>
      <c r="L197" s="1" t="str">
        <f>INDEX(Team_Key[Fixture],MATCH(Table98[[#This Row],[Team]],Team_Key[Abbreviation],0))</f>
        <v>WAT</v>
      </c>
      <c r="M197" s="1" t="str">
        <f ca="1">IFERROR(INDEX(Results_Matrix[],MATCH(Table98[[#This Row],[Team]],Results_Matrix[Teams],0),MATCH(LEFT(Table98[[#This Row],[F1]],3),Results_Matrix[#Headers],0)),"")</f>
        <v>WAT(H) 1-1</v>
      </c>
    </row>
    <row r="198" spans="1:13" x14ac:dyDescent="0.45">
      <c r="A198" t="s">
        <v>529</v>
      </c>
      <c r="B198" s="1" t="str">
        <f>INDEX(FPL_Misc_Extract[Position],MATCH(Table98[[#This Row],[Player]],FPL_Misc_Extract[Player],0))</f>
        <v>MID</v>
      </c>
      <c r="C198" s="1" t="str">
        <f>INDEX(Team_Key[Abbreviation],MATCH(INDEX(FPL_Misc_Extract[Team Name],MATCH(Table98[[#This Row],[Player]],FPL_Misc_Extract[Player],0)),Team_Key[Full Name],0))</f>
        <v>MUN</v>
      </c>
      <c r="D198" s="1">
        <f>INDEX(FPL_Misc_Extract[PPG],MATCH(Table98[[#This Row],[Player]],FPL_Misc_Extract[Player],0))</f>
        <v>2.5</v>
      </c>
      <c r="E198" s="18">
        <f>INDEX(FPL_Misc_Extract[Form],MATCH(Table98[[#This Row],[Player]],FPL_Misc_Extract[Player],0))</f>
        <v>0.1</v>
      </c>
      <c r="F198" s="22">
        <f ca="1">IF(MID(Table98[[#This Row],[F1 PR]],8,1)&gt;MID(Table98[[#This Row],[F1 PR]],10,1)=TRUE,1,0)</f>
        <v>0</v>
      </c>
      <c r="G198" s="22">
        <f ca="1">IF(MID(Table98[[#This Row],[F1 PR]],8,1)&lt;MID(Table98[[#This Row],[F1 PR]],10,1),1,0)</f>
        <v>1</v>
      </c>
      <c r="H19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198" s="18">
        <f>Table98[[#This Row],[Opp Pos]]-Table98[[#This Row],[Current Pos]]</f>
        <v>-2</v>
      </c>
      <c r="J198" s="18" t="str">
        <f>INDEX(PL_Table[POS],MATCH(INDEX(Team_Key[Full Name],MATCH(LEFT(Table98[[#This Row],[F1]],3),Team_Key[Abbreviation],0)),PL_Table[TEAM],0))</f>
        <v>3</v>
      </c>
      <c r="K198" s="18" t="str">
        <f>INDEX(PL_Table[POS],MATCH(INDEX(Team_Key[Full Name],MATCH(Table98[[#This Row],[Team]],Team_Key[Abbreviation],0)),PL_Table[TEAM],0))</f>
        <v>5</v>
      </c>
      <c r="L198" s="1" t="str">
        <f>INDEX(Team_Key[Fixture],MATCH(Table98[[#This Row],[Team]],Team_Key[Abbreviation],0))</f>
        <v>ARS</v>
      </c>
      <c r="M198" s="1" t="str">
        <f ca="1">IFERROR(INDEX(Results_Matrix[],MATCH(Table98[[#This Row],[Team]],Results_Matrix[Teams],0),MATCH(LEFT(Table98[[#This Row],[F1]],3),Results_Matrix[#Headers],0)),"")</f>
        <v>ARS(A) 0-3</v>
      </c>
    </row>
    <row r="199" spans="1:13" x14ac:dyDescent="0.45">
      <c r="A199" t="s">
        <v>180</v>
      </c>
      <c r="B199" s="1" t="str">
        <f>INDEX(FPL_Misc_Extract[Position],MATCH(Table98[[#This Row],[Player]],FPL_Misc_Extract[Player],0))</f>
        <v>DEF</v>
      </c>
      <c r="C199" s="1" t="str">
        <f>INDEX(Team_Key[Abbreviation],MATCH(INDEX(FPL_Misc_Extract[Team Name],MATCH(Table98[[#This Row],[Player]],FPL_Misc_Extract[Player],0)),Team_Key[Full Name],0))</f>
        <v>SWA</v>
      </c>
      <c r="D199" s="1">
        <f>INDEX(FPL_Misc_Extract[PPG],MATCH(Table98[[#This Row],[Player]],FPL_Misc_Extract[Player],0))</f>
        <v>2.7</v>
      </c>
      <c r="E199" s="18">
        <f>INDEX(FPL_Misc_Extract[Form],MATCH(Table98[[#This Row],[Player]],FPL_Misc_Extract[Player],0))</f>
        <v>0.2</v>
      </c>
      <c r="F199" s="22">
        <f ca="1">IF(MID(Table98[[#This Row],[F1 PR]],8,1)&gt;MID(Table98[[#This Row],[F1 PR]],10,1)=TRUE,1,0)</f>
        <v>0</v>
      </c>
      <c r="G199" s="22">
        <f ca="1">IF(MID(Table98[[#This Row],[F1 PR]],8,1)&lt;MID(Table98[[#This Row],[F1 PR]],10,1),1,0)</f>
        <v>0</v>
      </c>
      <c r="H1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199" s="18">
        <f>Table98[[#This Row],[Opp Pos]]-Table98[[#This Row],[Current Pos]]</f>
        <v>-14</v>
      </c>
      <c r="J199" s="18" t="str">
        <f>INDEX(PL_Table[POS],MATCH(INDEX(Team_Key[Full Name],MATCH(LEFT(Table98[[#This Row],[F1]],3),Team_Key[Abbreviation],0)),PL_Table[TEAM],0))</f>
        <v>2</v>
      </c>
      <c r="K199" s="18" t="str">
        <f>INDEX(PL_Table[POS],MATCH(INDEX(Team_Key[Full Name],MATCH(Table98[[#This Row],[Team]],Team_Key[Abbreviation],0)),PL_Table[TEAM],0))</f>
        <v>16</v>
      </c>
      <c r="L199" s="1" t="str">
        <f>INDEX(Team_Key[Fixture],MATCH(Table98[[#This Row],[Team]],Team_Key[Abbreviation],0))</f>
        <v>TOT</v>
      </c>
      <c r="M199" s="1" t="str">
        <f ca="1">IFERROR(INDEX(Results_Matrix[],MATCH(Table98[[#This Row],[Team]],Results_Matrix[Teams],0),MATCH(LEFT(Table98[[#This Row],[F1]],3),Results_Matrix[#Headers],0)),"")</f>
        <v>TOT(H) 2-2</v>
      </c>
    </row>
    <row r="200" spans="1:13" x14ac:dyDescent="0.45">
      <c r="A200" t="s">
        <v>413</v>
      </c>
      <c r="B200" s="1" t="str">
        <f>INDEX(FPL_Misc_Extract[Position],MATCH(Table98[[#This Row],[Player]],FPL_Misc_Extract[Player],0))</f>
        <v>MID</v>
      </c>
      <c r="C200" s="1" t="str">
        <f>INDEX(Team_Key[Abbreviation],MATCH(INDEX(FPL_Misc_Extract[Team Name],MATCH(Table98[[#This Row],[Player]],FPL_Misc_Extract[Player],0)),Team_Key[Full Name],0))</f>
        <v>MCI</v>
      </c>
      <c r="D200" s="1">
        <f>INDEX(FPL_Misc_Extract[PPG],MATCH(Table98[[#This Row],[Player]],FPL_Misc_Extract[Player],0))</f>
        <v>2.8</v>
      </c>
      <c r="E200" s="18">
        <f>INDEX(FPL_Misc_Extract[Form],MATCH(Table98[[#This Row],[Player]],FPL_Misc_Extract[Player],0))</f>
        <v>0.2</v>
      </c>
      <c r="F200" s="22">
        <f>IF(MID(Table98[[#This Row],[F1 PR]],8,1)&gt;MID(Table98[[#This Row],[F1 PR]],10,1)=TRUE,1,0)</f>
        <v>0</v>
      </c>
      <c r="G200" s="22">
        <f>IF(MID(Table98[[#This Row],[F1 PR]],8,1)&lt;MID(Table98[[#This Row],[F1 PR]],10,1),1,0)</f>
        <v>0</v>
      </c>
      <c r="H20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00" s="18" t="e">
        <f>Table98[[#This Row],[Opp Pos]]-Table98[[#This Row],[Current Pos]]</f>
        <v>#N/A</v>
      </c>
      <c r="J200" s="18" t="e">
        <f>INDEX(PL_Table[POS],MATCH(INDEX(Team_Key[Full Name],MATCH(LEFT(Table98[[#This Row],[F1]],3),Team_Key[Abbreviation],0)),PL_Table[TEAM],0))</f>
        <v>#N/A</v>
      </c>
      <c r="K200" s="18" t="str">
        <f>INDEX(PL_Table[POS],MATCH(INDEX(Team_Key[Full Name],MATCH(Table98[[#This Row],[Team]],Team_Key[Abbreviation],0)),PL_Table[TEAM],0))</f>
        <v>4</v>
      </c>
      <c r="L200" s="1">
        <f>INDEX(Team_Key[Fixture],MATCH(Table98[[#This Row],[Team]],Team_Key[Abbreviation],0))</f>
        <v>0</v>
      </c>
      <c r="M200" s="1" t="str">
        <f>IFERROR(INDEX(Results_Matrix[],MATCH(Table98[[#This Row],[Team]],Results_Matrix[Teams],0),MATCH(LEFT(Table98[[#This Row],[F1]],3),Results_Matrix[#Headers],0)),"")</f>
        <v/>
      </c>
    </row>
    <row r="201" spans="1:13" x14ac:dyDescent="0.45">
      <c r="A201" t="s">
        <v>352</v>
      </c>
      <c r="B201" s="1" t="str">
        <f>INDEX(FPL_Misc_Extract[Position],MATCH(Table98[[#This Row],[Player]],FPL_Misc_Extract[Player],0))</f>
        <v>MID</v>
      </c>
      <c r="C201" s="1" t="str">
        <f>INDEX(Team_Key[Abbreviation],MATCH(INDEX(FPL_Misc_Extract[Team Name],MATCH(Table98[[#This Row],[Player]],FPL_Misc_Extract[Player],0)),Team_Key[Full Name],0))</f>
        <v>MCI</v>
      </c>
      <c r="D201" s="1">
        <f>INDEX(FPL_Misc_Extract[PPG],MATCH(Table98[[#This Row],[Player]],FPL_Misc_Extract[Player],0))</f>
        <v>1.7</v>
      </c>
      <c r="E201" s="18">
        <f>INDEX(FPL_Misc_Extract[Form],MATCH(Table98[[#This Row],[Player]],FPL_Misc_Extract[Player],0))</f>
        <v>0.2</v>
      </c>
      <c r="F201" s="22">
        <f>IF(MID(Table98[[#This Row],[F1 PR]],8,1)&gt;MID(Table98[[#This Row],[F1 PR]],10,1)=TRUE,1,0)</f>
        <v>0</v>
      </c>
      <c r="G201" s="22">
        <f>IF(MID(Table98[[#This Row],[F1 PR]],8,1)&lt;MID(Table98[[#This Row],[F1 PR]],10,1),1,0)</f>
        <v>0</v>
      </c>
      <c r="H20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01" s="18" t="e">
        <f>Table98[[#This Row],[Opp Pos]]-Table98[[#This Row],[Current Pos]]</f>
        <v>#N/A</v>
      </c>
      <c r="J201" s="18" t="e">
        <f>INDEX(PL_Table[POS],MATCH(INDEX(Team_Key[Full Name],MATCH(LEFT(Table98[[#This Row],[F1]],3),Team_Key[Abbreviation],0)),PL_Table[TEAM],0))</f>
        <v>#N/A</v>
      </c>
      <c r="K201" s="18" t="str">
        <f>INDEX(PL_Table[POS],MATCH(INDEX(Team_Key[Full Name],MATCH(Table98[[#This Row],[Team]],Team_Key[Abbreviation],0)),PL_Table[TEAM],0))</f>
        <v>4</v>
      </c>
      <c r="L201" s="1">
        <f>INDEX(Team_Key[Fixture],MATCH(Table98[[#This Row],[Team]],Team_Key[Abbreviation],0))</f>
        <v>0</v>
      </c>
      <c r="M201" s="1" t="str">
        <f>IFERROR(INDEX(Results_Matrix[],MATCH(Table98[[#This Row],[Team]],Results_Matrix[Teams],0),MATCH(LEFT(Table98[[#This Row],[F1]],3),Results_Matrix[#Headers],0)),"")</f>
        <v/>
      </c>
    </row>
    <row r="202" spans="1:13" x14ac:dyDescent="0.45">
      <c r="A202" t="s">
        <v>363</v>
      </c>
      <c r="B202" s="1" t="str">
        <f>INDEX(FPL_Misc_Extract[Position],MATCH(Table98[[#This Row],[Player]],FPL_Misc_Extract[Player],0))</f>
        <v>DEF</v>
      </c>
      <c r="C202" s="1" t="str">
        <f>INDEX(Team_Key[Abbreviation],MATCH(INDEX(FPL_Misc_Extract[Team Name],MATCH(Table98[[#This Row],[Player]],FPL_Misc_Extract[Player],0)),Team_Key[Full Name],0))</f>
        <v>CHE</v>
      </c>
      <c r="D202" s="1">
        <f>INDEX(FPL_Misc_Extract[PPG],MATCH(Table98[[#This Row],[Player]],FPL_Misc_Extract[Player],0))</f>
        <v>0</v>
      </c>
      <c r="E202" s="18">
        <f>INDEX(FPL_Misc_Extract[Form],MATCH(Table98[[#This Row],[Player]],FPL_Misc_Extract[Player],0))</f>
        <v>0</v>
      </c>
      <c r="F202" s="22">
        <f ca="1">IF(MID(Table98[[#This Row],[F1 PR]],8,1)&gt;MID(Table98[[#This Row],[F1 PR]],10,1)=TRUE,1,0)</f>
        <v>0</v>
      </c>
      <c r="G202" s="22">
        <f ca="1">IF(MID(Table98[[#This Row],[F1 PR]],8,1)&lt;MID(Table98[[#This Row],[F1 PR]],10,1),1,0)</f>
        <v>1</v>
      </c>
      <c r="H2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02" s="18">
        <f>Table98[[#This Row],[Opp Pos]]-Table98[[#This Row],[Current Pos]]</f>
        <v>-1</v>
      </c>
      <c r="J202" s="18" t="str">
        <f>INDEX(PL_Table[POS],MATCH(INDEX(Team_Key[Full Name],MATCH(LEFT(Table98[[#This Row],[F1]],3),Team_Key[Abbreviation],0)),PL_Table[TEAM],0))</f>
        <v>9</v>
      </c>
      <c r="K202" s="18" t="str">
        <f>INDEX(PL_Table[POS],MATCH(INDEX(Team_Key[Full Name],MATCH(Table98[[#This Row],[Team]],Team_Key[Abbreviation],0)),PL_Table[TEAM],0))</f>
        <v>10</v>
      </c>
      <c r="L202" s="1" t="str">
        <f>INDEX(Team_Key[Fixture],MATCH(Table98[[#This Row],[Team]],Team_Key[Abbreviation],0))</f>
        <v>SOU</v>
      </c>
      <c r="M202" s="1" t="str">
        <f ca="1">IFERROR(INDEX(Results_Matrix[],MATCH(Table98[[#This Row],[Team]],Results_Matrix[Teams],0),MATCH(LEFT(Table98[[#This Row],[F1]],3),Results_Matrix[#Headers],0)),"")</f>
        <v>SOU(H) 1-3</v>
      </c>
    </row>
    <row r="203" spans="1:13" x14ac:dyDescent="0.45">
      <c r="A203" t="s">
        <v>212</v>
      </c>
      <c r="B203" s="1" t="str">
        <f>INDEX(FPL_Misc_Extract[Position],MATCH(Table98[[#This Row],[Player]],FPL_Misc_Extract[Player],0))</f>
        <v>MID</v>
      </c>
      <c r="C203" s="1" t="str">
        <f>INDEX(Team_Key[Abbreviation],MATCH(INDEX(FPL_Misc_Extract[Team Name],MATCH(Table98[[#This Row],[Player]],FPL_Misc_Extract[Player],0)),Team_Key[Full Name],0))</f>
        <v>LIV</v>
      </c>
      <c r="D203" s="1">
        <f>INDEX(FPL_Misc_Extract[PPG],MATCH(Table98[[#This Row],[Player]],FPL_Misc_Extract[Player],0))</f>
        <v>5</v>
      </c>
      <c r="E203" s="18">
        <f>INDEX(FPL_Misc_Extract[Form],MATCH(Table98[[#This Row],[Player]],FPL_Misc_Extract[Player],0))</f>
        <v>1</v>
      </c>
      <c r="F203" s="22">
        <f>IF(MID(Table98[[#This Row],[F1 PR]],8,1)&gt;MID(Table98[[#This Row],[F1 PR]],10,1)=TRUE,1,0)</f>
        <v>0</v>
      </c>
      <c r="G203" s="22">
        <f>IF(MID(Table98[[#This Row],[F1 PR]],8,1)&lt;MID(Table98[[#This Row],[F1 PR]],10,1),1,0)</f>
        <v>0</v>
      </c>
      <c r="H20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03" s="18" t="e">
        <f>Table98[[#This Row],[Opp Pos]]-Table98[[#This Row],[Current Pos]]</f>
        <v>#N/A</v>
      </c>
      <c r="J203" s="18" t="e">
        <f>INDEX(PL_Table[POS],MATCH(INDEX(Team_Key[Full Name],MATCH(LEFT(Table98[[#This Row],[F1]],3),Team_Key[Abbreviation],0)),PL_Table[TEAM],0))</f>
        <v>#N/A</v>
      </c>
      <c r="K203" s="18" t="str">
        <f>INDEX(PL_Table[POS],MATCH(INDEX(Team_Key[Full Name],MATCH(Table98[[#This Row],[Team]],Team_Key[Abbreviation],0)),PL_Table[TEAM],0))</f>
        <v>8</v>
      </c>
      <c r="L203" s="1">
        <f>INDEX(Team_Key[Fixture],MATCH(Table98[[#This Row],[Team]],Team_Key[Abbreviation],0))</f>
        <v>0</v>
      </c>
      <c r="M203" s="1" t="str">
        <f>IFERROR(INDEX(Results_Matrix[],MATCH(Table98[[#This Row],[Team]],Results_Matrix[Teams],0),MATCH(LEFT(Table98[[#This Row],[F1]],3),Results_Matrix[#Headers],0)),"")</f>
        <v/>
      </c>
    </row>
    <row r="204" spans="1:13" x14ac:dyDescent="0.45">
      <c r="A204" t="s">
        <v>485</v>
      </c>
      <c r="B204" s="1" t="str">
        <f>INDEX(FPL_Misc_Extract[Position],MATCH(Table98[[#This Row],[Player]],FPL_Misc_Extract[Player],0))</f>
        <v>MID</v>
      </c>
      <c r="C204" s="1" t="str">
        <f>INDEX(Team_Key[Abbreviation],MATCH(INDEX(FPL_Misc_Extract[Team Name],MATCH(Table98[[#This Row],[Player]],FPL_Misc_Extract[Player],0)),Team_Key[Full Name],0))</f>
        <v>ARS</v>
      </c>
      <c r="D204" s="1">
        <f>INDEX(FPL_Misc_Extract[PPG],MATCH(Table98[[#This Row],[Player]],FPL_Misc_Extract[Player],0))</f>
        <v>1.9</v>
      </c>
      <c r="E204" s="18">
        <f>INDEX(FPL_Misc_Extract[Form],MATCH(Table98[[#This Row],[Player]],FPL_Misc_Extract[Player],0))</f>
        <v>0.1</v>
      </c>
      <c r="F204" s="22">
        <f ca="1">IF(MID(Table98[[#This Row],[F1 PR]],8,1)&gt;MID(Table98[[#This Row],[F1 PR]],10,1)=TRUE,1,0)</f>
        <v>1</v>
      </c>
      <c r="G204" s="22">
        <f ca="1">IF(MID(Table98[[#This Row],[F1 PR]],8,1)&lt;MID(Table98[[#This Row],[F1 PR]],10,1),1,0)</f>
        <v>0</v>
      </c>
      <c r="H2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04" s="18">
        <f>Table98[[#This Row],[Opp Pos]]-Table98[[#This Row],[Current Pos]]</f>
        <v>2</v>
      </c>
      <c r="J204" s="18" t="str">
        <f>INDEX(PL_Table[POS],MATCH(INDEX(Team_Key[Full Name],MATCH(LEFT(Table98[[#This Row],[F1]],3),Team_Key[Abbreviation],0)),PL_Table[TEAM],0))</f>
        <v>5</v>
      </c>
      <c r="K204" s="18" t="str">
        <f>INDEX(PL_Table[POS],MATCH(INDEX(Team_Key[Full Name],MATCH(Table98[[#This Row],[Team]],Team_Key[Abbreviation],0)),PL_Table[TEAM],0))</f>
        <v>3</v>
      </c>
      <c r="L204" s="1" t="str">
        <f>INDEX(Team_Key[Fixture],MATCH(Table98[[#This Row],[Team]],Team_Key[Abbreviation],0))</f>
        <v>MUN</v>
      </c>
      <c r="M204" s="1" t="str">
        <f ca="1">IFERROR(INDEX(Results_Matrix[],MATCH(Table98[[#This Row],[Team]],Results_Matrix[Teams],0),MATCH(LEFT(Table98[[#This Row],[F1]],3),Results_Matrix[#Headers],0)),"")</f>
        <v>MUN(H) 3-0</v>
      </c>
    </row>
    <row r="205" spans="1:13" x14ac:dyDescent="0.45">
      <c r="A205" t="s">
        <v>458</v>
      </c>
      <c r="B205" s="1" t="str">
        <f>INDEX(FPL_Misc_Extract[Position],MATCH(Table98[[#This Row],[Player]],FPL_Misc_Extract[Player],0))</f>
        <v>DEF</v>
      </c>
      <c r="C205" s="1" t="str">
        <f>INDEX(Team_Key[Abbreviation],MATCH(INDEX(FPL_Misc_Extract[Team Name],MATCH(Table98[[#This Row],[Player]],FPL_Misc_Extract[Player],0)),Team_Key[Full Name],0))</f>
        <v>LIV</v>
      </c>
      <c r="D205" s="1">
        <f>INDEX(FPL_Misc_Extract[PPG],MATCH(Table98[[#This Row],[Player]],FPL_Misc_Extract[Player],0))</f>
        <v>6</v>
      </c>
      <c r="E205" s="18">
        <f>INDEX(FPL_Misc_Extract[Form],MATCH(Table98[[#This Row],[Player]],FPL_Misc_Extract[Player],0))</f>
        <v>0.3</v>
      </c>
      <c r="F205" s="22">
        <f>IF(MID(Table98[[#This Row],[F1 PR]],8,1)&gt;MID(Table98[[#This Row],[F1 PR]],10,1)=TRUE,1,0)</f>
        <v>0</v>
      </c>
      <c r="G205" s="22">
        <f>IF(MID(Table98[[#This Row],[F1 PR]],8,1)&lt;MID(Table98[[#This Row],[F1 PR]],10,1),1,0)</f>
        <v>0</v>
      </c>
      <c r="H20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05" s="18" t="e">
        <f>Table98[[#This Row],[Opp Pos]]-Table98[[#This Row],[Current Pos]]</f>
        <v>#N/A</v>
      </c>
      <c r="J205" s="18" t="e">
        <f>INDEX(PL_Table[POS],MATCH(INDEX(Team_Key[Full Name],MATCH(LEFT(Table98[[#This Row],[F1]],3),Team_Key[Abbreviation],0)),PL_Table[TEAM],0))</f>
        <v>#N/A</v>
      </c>
      <c r="K205" s="18" t="str">
        <f>INDEX(PL_Table[POS],MATCH(INDEX(Team_Key[Full Name],MATCH(Table98[[#This Row],[Team]],Team_Key[Abbreviation],0)),PL_Table[TEAM],0))</f>
        <v>8</v>
      </c>
      <c r="L205" s="1">
        <f>INDEX(Team_Key[Fixture],MATCH(Table98[[#This Row],[Team]],Team_Key[Abbreviation],0))</f>
        <v>0</v>
      </c>
      <c r="M205" s="1" t="str">
        <f>IFERROR(INDEX(Results_Matrix[],MATCH(Table98[[#This Row],[Team]],Results_Matrix[Teams],0),MATCH(LEFT(Table98[[#This Row],[F1]],3),Results_Matrix[#Headers],0)),"")</f>
        <v/>
      </c>
    </row>
    <row r="206" spans="1:13" x14ac:dyDescent="0.45">
      <c r="A206" t="s">
        <v>677</v>
      </c>
      <c r="B206" s="1" t="str">
        <f>INDEX(FPL_Misc_Extract[Position],MATCH(Table98[[#This Row],[Player]],FPL_Misc_Extract[Player],0))</f>
        <v>MID</v>
      </c>
      <c r="C206" s="1" t="str">
        <f>INDEX(Team_Key[Abbreviation],MATCH(INDEX(FPL_Misc_Extract[Team Name],MATCH(Table98[[#This Row],[Player]],FPL_Misc_Extract[Player],0)),Team_Key[Full Name],0))</f>
        <v>WBA</v>
      </c>
      <c r="D206" s="1">
        <f>INDEX(FPL_Misc_Extract[PPG],MATCH(Table98[[#This Row],[Player]],FPL_Misc_Extract[Player],0))</f>
        <v>2.9</v>
      </c>
      <c r="E206" s="18">
        <f>INDEX(FPL_Misc_Extract[Form],MATCH(Table98[[#This Row],[Player]],FPL_Misc_Extract[Player],0))</f>
        <v>0.5</v>
      </c>
      <c r="F206" s="22">
        <f ca="1">IF(MID(Table98[[#This Row],[F1 PR]],8,1)&gt;MID(Table98[[#This Row],[F1 PR]],10,1)=TRUE,1,0)</f>
        <v>0</v>
      </c>
      <c r="G206" s="22">
        <f ca="1">IF(MID(Table98[[#This Row],[F1 PR]],8,1)&lt;MID(Table98[[#This Row],[F1 PR]],10,1),1,0)</f>
        <v>1</v>
      </c>
      <c r="H2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06" s="18">
        <f>Table98[[#This Row],[Opp Pos]]-Table98[[#This Row],[Current Pos]]</f>
        <v>1</v>
      </c>
      <c r="J206" s="18" t="str">
        <f>INDEX(PL_Table[POS],MATCH(INDEX(Team_Key[Full Name],MATCH(LEFT(Table98[[#This Row],[F1]],3),Team_Key[Abbreviation],0)),PL_Table[TEAM],0))</f>
        <v>14</v>
      </c>
      <c r="K206" s="18" t="str">
        <f>INDEX(PL_Table[POS],MATCH(INDEX(Team_Key[Full Name],MATCH(Table98[[#This Row],[Team]],Team_Key[Abbreviation],0)),PL_Table[TEAM],0))</f>
        <v>13</v>
      </c>
      <c r="L206" s="1" t="str">
        <f>INDEX(Team_Key[Fixture],MATCH(Table98[[#This Row],[Team]],Team_Key[Abbreviation],0))</f>
        <v>CRY</v>
      </c>
      <c r="M206" s="1" t="str">
        <f ca="1">IFERROR(INDEX(Results_Matrix[],MATCH(Table98[[#This Row],[Team]],Results_Matrix[Teams],0),MATCH(LEFT(Table98[[#This Row],[F1]],3),Results_Matrix[#Headers],0)),"")</f>
        <v>CRY(A) 0-2</v>
      </c>
    </row>
    <row r="207" spans="1:13" x14ac:dyDescent="0.45">
      <c r="A207" t="s">
        <v>80</v>
      </c>
      <c r="B207" s="1" t="str">
        <f>INDEX(FPL_Misc_Extract[Position],MATCH(Table98[[#This Row],[Player]],FPL_Misc_Extract[Player],0))</f>
        <v>DEF</v>
      </c>
      <c r="C207" s="1" t="str">
        <f>INDEX(Team_Key[Abbreviation],MATCH(INDEX(FPL_Misc_Extract[Team Name],MATCH(Table98[[#This Row],[Player]],FPL_Misc_Extract[Player],0)),Team_Key[Full Name],0))</f>
        <v>SOU</v>
      </c>
      <c r="D207" s="1">
        <f>INDEX(FPL_Misc_Extract[PPG],MATCH(Table98[[#This Row],[Player]],FPL_Misc_Extract[Player],0))</f>
        <v>3.9</v>
      </c>
      <c r="E207" s="18">
        <f>INDEX(FPL_Misc_Extract[Form],MATCH(Table98[[#This Row],[Player]],FPL_Misc_Extract[Player],0))</f>
        <v>0.6</v>
      </c>
      <c r="F207" s="22">
        <f ca="1">IF(MID(Table98[[#This Row],[F1 PR]],8,1)&gt;MID(Table98[[#This Row],[F1 PR]],10,1)=TRUE,1,0)</f>
        <v>1</v>
      </c>
      <c r="G207" s="22">
        <f ca="1">IF(MID(Table98[[#This Row],[F1 PR]],8,1)&lt;MID(Table98[[#This Row],[F1 PR]],10,1),1,0)</f>
        <v>0</v>
      </c>
      <c r="H2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07" s="18">
        <f>Table98[[#This Row],[Opp Pos]]-Table98[[#This Row],[Current Pos]]</f>
        <v>1</v>
      </c>
      <c r="J207" s="18" t="str">
        <f>INDEX(PL_Table[POS],MATCH(INDEX(Team_Key[Full Name],MATCH(LEFT(Table98[[#This Row],[F1]],3),Team_Key[Abbreviation],0)),PL_Table[TEAM],0))</f>
        <v>10</v>
      </c>
      <c r="K207" s="18" t="str">
        <f>INDEX(PL_Table[POS],MATCH(INDEX(Team_Key[Full Name],MATCH(Table98[[#This Row],[Team]],Team_Key[Abbreviation],0)),PL_Table[TEAM],0))</f>
        <v>9</v>
      </c>
      <c r="L207" s="1" t="str">
        <f>INDEX(Team_Key[Fixture],MATCH(Table98[[#This Row],[Team]],Team_Key[Abbreviation],0))</f>
        <v>CHE</v>
      </c>
      <c r="M207" s="1" t="str">
        <f ca="1">IFERROR(INDEX(Results_Matrix[],MATCH(Table98[[#This Row],[Team]],Results_Matrix[Teams],0),MATCH(LEFT(Table98[[#This Row],[F1]],3),Results_Matrix[#Headers],0)),"")</f>
        <v>CHE(A) 3-1</v>
      </c>
    </row>
    <row r="208" spans="1:13" x14ac:dyDescent="0.45">
      <c r="A208" t="s">
        <v>518</v>
      </c>
      <c r="B208" s="1" t="str">
        <f>INDEX(FPL_Misc_Extract[Position],MATCH(Table98[[#This Row],[Player]],FPL_Misc_Extract[Player],0))</f>
        <v>FWD</v>
      </c>
      <c r="C208" s="1" t="str">
        <f>INDEX(Team_Key[Abbreviation],MATCH(INDEX(FPL_Misc_Extract[Team Name],MATCH(Table98[[#This Row],[Player]],FPL_Misc_Extract[Player],0)),Team_Key[Full Name],0))</f>
        <v>WAT</v>
      </c>
      <c r="D208" s="1">
        <f>INDEX(FPL_Misc_Extract[PPG],MATCH(Table98[[#This Row],[Player]],FPL_Misc_Extract[Player],0))</f>
        <v>0</v>
      </c>
      <c r="E208" s="18">
        <f>INDEX(FPL_Misc_Extract[Form],MATCH(Table98[[#This Row],[Player]],FPL_Misc_Extract[Player],0))</f>
        <v>0</v>
      </c>
      <c r="F208" s="22">
        <f ca="1">IF(MID(Table98[[#This Row],[F1 PR]],8,1)&gt;MID(Table98[[#This Row],[F1 PR]],10,1)=TRUE,1,0)</f>
        <v>0</v>
      </c>
      <c r="G208" s="22">
        <f ca="1">IF(MID(Table98[[#This Row],[F1 PR]],8,1)&lt;MID(Table98[[#This Row],[F1 PR]],10,1),1,0)</f>
        <v>0</v>
      </c>
      <c r="H20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08" s="18">
        <f>Table98[[#This Row],[Opp Pos]]-Table98[[#This Row],[Current Pos]]</f>
        <v>3</v>
      </c>
      <c r="J208" s="18" t="str">
        <f>INDEX(PL_Table[POS],MATCH(INDEX(Team_Key[Full Name],MATCH(LEFT(Table98[[#This Row],[F1]],3),Team_Key[Abbreviation],0)),PL_Table[TEAM],0))</f>
        <v>15</v>
      </c>
      <c r="K208" s="18" t="str">
        <f>INDEX(PL_Table[POS],MATCH(INDEX(Team_Key[Full Name],MATCH(Table98[[#This Row],[Team]],Team_Key[Abbreviation],0)),PL_Table[TEAM],0))</f>
        <v>12</v>
      </c>
      <c r="L208" s="1" t="str">
        <f>INDEX(Team_Key[Fixture],MATCH(Table98[[#This Row],[Team]],Team_Key[Abbreviation],0))</f>
        <v>BOU</v>
      </c>
      <c r="M208" s="1" t="str">
        <f ca="1">IFERROR(INDEX(Results_Matrix[],MATCH(Table98[[#This Row],[Team]],Results_Matrix[Teams],0),MATCH(LEFT(Table98[[#This Row],[F1]],3),Results_Matrix[#Headers],0)),"")</f>
        <v>BOU(A) 1-1</v>
      </c>
    </row>
    <row r="209" spans="1:13" x14ac:dyDescent="0.45">
      <c r="A209" t="s">
        <v>66</v>
      </c>
      <c r="B209" s="1" t="str">
        <f>INDEX(FPL_Misc_Extract[Position],MATCH(Table98[[#This Row],[Player]],FPL_Misc_Extract[Player],0))</f>
        <v>GK</v>
      </c>
      <c r="C209" s="1" t="str">
        <f>INDEX(Team_Key[Abbreviation],MATCH(INDEX(FPL_Misc_Extract[Team Name],MATCH(Table98[[#This Row],[Player]],FPL_Misc_Extract[Player],0)),Team_Key[Full Name],0))</f>
        <v>SOU</v>
      </c>
      <c r="D209" s="1">
        <f>INDEX(FPL_Misc_Extract[PPG],MATCH(Table98[[#This Row],[Player]],FPL_Misc_Extract[Player],0))</f>
        <v>5.5</v>
      </c>
      <c r="E209" s="18">
        <f>INDEX(FPL_Misc_Extract[Form],MATCH(Table98[[#This Row],[Player]],FPL_Misc_Extract[Player],0))</f>
        <v>0.6</v>
      </c>
      <c r="F209" s="22">
        <f ca="1">IF(MID(Table98[[#This Row],[F1 PR]],8,1)&gt;MID(Table98[[#This Row],[F1 PR]],10,1)=TRUE,1,0)</f>
        <v>1</v>
      </c>
      <c r="G209" s="22">
        <f ca="1">IF(MID(Table98[[#This Row],[F1 PR]],8,1)&lt;MID(Table98[[#This Row],[F1 PR]],10,1),1,0)</f>
        <v>0</v>
      </c>
      <c r="H2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09" s="18">
        <f>Table98[[#This Row],[Opp Pos]]-Table98[[#This Row],[Current Pos]]</f>
        <v>1</v>
      </c>
      <c r="J209" s="18" t="str">
        <f>INDEX(PL_Table[POS],MATCH(INDEX(Team_Key[Full Name],MATCH(LEFT(Table98[[#This Row],[F1]],3),Team_Key[Abbreviation],0)),PL_Table[TEAM],0))</f>
        <v>10</v>
      </c>
      <c r="K209" s="18" t="str">
        <f>INDEX(PL_Table[POS],MATCH(INDEX(Team_Key[Full Name],MATCH(Table98[[#This Row],[Team]],Team_Key[Abbreviation],0)),PL_Table[TEAM],0))</f>
        <v>9</v>
      </c>
      <c r="L209" s="1" t="str">
        <f>INDEX(Team_Key[Fixture],MATCH(Table98[[#This Row],[Team]],Team_Key[Abbreviation],0))</f>
        <v>CHE</v>
      </c>
      <c r="M209" s="1" t="str">
        <f ca="1">IFERROR(INDEX(Results_Matrix[],MATCH(Table98[[#This Row],[Team]],Results_Matrix[Teams],0),MATCH(LEFT(Table98[[#This Row],[F1]],3),Results_Matrix[#Headers],0)),"")</f>
        <v>CHE(A) 3-1</v>
      </c>
    </row>
    <row r="210" spans="1:13" x14ac:dyDescent="0.45">
      <c r="A210" t="s">
        <v>98</v>
      </c>
      <c r="B210" s="1" t="str">
        <f>INDEX(FPL_Misc_Extract[Position],MATCH(Table98[[#This Row],[Player]],FPL_Misc_Extract[Player],0))</f>
        <v>GK</v>
      </c>
      <c r="C210" s="1" t="str">
        <f>INDEX(Team_Key[Abbreviation],MATCH(INDEX(FPL_Misc_Extract[Team Name],MATCH(Table98[[#This Row],[Player]],FPL_Misc_Extract[Player],0)),Team_Key[Full Name],0))</f>
        <v>WBA</v>
      </c>
      <c r="D210" s="1">
        <f>INDEX(FPL_Misc_Extract[PPG],MATCH(Table98[[#This Row],[Player]],FPL_Misc_Extract[Player],0))</f>
        <v>4</v>
      </c>
      <c r="E210" s="18">
        <f>INDEX(FPL_Misc_Extract[Form],MATCH(Table98[[#This Row],[Player]],FPL_Misc_Extract[Player],0))</f>
        <v>0.6</v>
      </c>
      <c r="F210" s="22">
        <f ca="1">IF(MID(Table98[[#This Row],[F1 PR]],8,1)&gt;MID(Table98[[#This Row],[F1 PR]],10,1)=TRUE,1,0)</f>
        <v>0</v>
      </c>
      <c r="G210" s="22">
        <f ca="1">IF(MID(Table98[[#This Row],[F1 PR]],8,1)&lt;MID(Table98[[#This Row],[F1 PR]],10,1),1,0)</f>
        <v>1</v>
      </c>
      <c r="H21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10" s="18">
        <f>Table98[[#This Row],[Opp Pos]]-Table98[[#This Row],[Current Pos]]</f>
        <v>1</v>
      </c>
      <c r="J210" s="18" t="str">
        <f>INDEX(PL_Table[POS],MATCH(INDEX(Team_Key[Full Name],MATCH(LEFT(Table98[[#This Row],[F1]],3),Team_Key[Abbreviation],0)),PL_Table[TEAM],0))</f>
        <v>14</v>
      </c>
      <c r="K210" s="18" t="str">
        <f>INDEX(PL_Table[POS],MATCH(INDEX(Team_Key[Full Name],MATCH(Table98[[#This Row],[Team]],Team_Key[Abbreviation],0)),PL_Table[TEAM],0))</f>
        <v>13</v>
      </c>
      <c r="L210" s="1" t="str">
        <f>INDEX(Team_Key[Fixture],MATCH(Table98[[#This Row],[Team]],Team_Key[Abbreviation],0))</f>
        <v>CRY</v>
      </c>
      <c r="M210" s="1" t="str">
        <f ca="1">IFERROR(INDEX(Results_Matrix[],MATCH(Table98[[#This Row],[Team]],Results_Matrix[Teams],0),MATCH(LEFT(Table98[[#This Row],[F1]],3),Results_Matrix[#Headers],0)),"")</f>
        <v>CRY(A) 0-2</v>
      </c>
    </row>
    <row r="211" spans="1:13" x14ac:dyDescent="0.45">
      <c r="A211" t="s">
        <v>146</v>
      </c>
      <c r="B211" s="1" t="str">
        <f>INDEX(FPL_Misc_Extract[Position],MATCH(Table98[[#This Row],[Player]],FPL_Misc_Extract[Player],0))</f>
        <v>DEF</v>
      </c>
      <c r="C211" s="1" t="str">
        <f>INDEX(Team_Key[Abbreviation],MATCH(INDEX(FPL_Misc_Extract[Team Name],MATCH(Table98[[#This Row],[Player]],FPL_Misc_Extract[Player],0)),Team_Key[Full Name],0))</f>
        <v>BOU</v>
      </c>
      <c r="D211" s="1">
        <f>INDEX(FPL_Misc_Extract[PPG],MATCH(Table98[[#This Row],[Player]],FPL_Misc_Extract[Player],0))</f>
        <v>2.6</v>
      </c>
      <c r="E211" s="18">
        <f>INDEX(FPL_Misc_Extract[Form],MATCH(Table98[[#This Row],[Player]],FPL_Misc_Extract[Player],0))</f>
        <v>0.8</v>
      </c>
      <c r="F211" s="22">
        <f ca="1">IF(MID(Table98[[#This Row],[F1 PR]],8,1)&gt;MID(Table98[[#This Row],[F1 PR]],10,1)=TRUE,1,0)</f>
        <v>0</v>
      </c>
      <c r="G211" s="22">
        <f ca="1">IF(MID(Table98[[#This Row],[F1 PR]],8,1)&lt;MID(Table98[[#This Row],[F1 PR]],10,1),1,0)</f>
        <v>0</v>
      </c>
      <c r="H21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11" s="18">
        <f>Table98[[#This Row],[Opp Pos]]-Table98[[#This Row],[Current Pos]]</f>
        <v>-3</v>
      </c>
      <c r="J211" s="18" t="str">
        <f>INDEX(PL_Table[POS],MATCH(INDEX(Team_Key[Full Name],MATCH(LEFT(Table98[[#This Row],[F1]],3),Team_Key[Abbreviation],0)),PL_Table[TEAM],0))</f>
        <v>12</v>
      </c>
      <c r="K211" s="18" t="str">
        <f>INDEX(PL_Table[POS],MATCH(INDEX(Team_Key[Full Name],MATCH(Table98[[#This Row],[Team]],Team_Key[Abbreviation],0)),PL_Table[TEAM],0))</f>
        <v>15</v>
      </c>
      <c r="L211" s="1" t="str">
        <f>INDEX(Team_Key[Fixture],MATCH(Table98[[#This Row],[Team]],Team_Key[Abbreviation],0))</f>
        <v>WAT</v>
      </c>
      <c r="M211" s="1" t="str">
        <f ca="1">IFERROR(INDEX(Results_Matrix[],MATCH(Table98[[#This Row],[Team]],Results_Matrix[Teams],0),MATCH(LEFT(Table98[[#This Row],[F1]],3),Results_Matrix[#Headers],0)),"")</f>
        <v>WAT(H) 1-1</v>
      </c>
    </row>
    <row r="212" spans="1:13" x14ac:dyDescent="0.45">
      <c r="A212" t="s">
        <v>93</v>
      </c>
      <c r="B212" s="1" t="str">
        <f>INDEX(FPL_Misc_Extract[Position],MATCH(Table98[[#This Row],[Player]],FPL_Misc_Extract[Player],0))</f>
        <v>DEF</v>
      </c>
      <c r="C212" s="1" t="str">
        <f>INDEX(Team_Key[Abbreviation],MATCH(INDEX(FPL_Misc_Extract[Team Name],MATCH(Table98[[#This Row],[Player]],FPL_Misc_Extract[Player],0)),Team_Key[Full Name],0))</f>
        <v>CRY</v>
      </c>
      <c r="D212" s="1">
        <f>INDEX(FPL_Misc_Extract[PPG],MATCH(Table98[[#This Row],[Player]],FPL_Misc_Extract[Player],0))</f>
        <v>0</v>
      </c>
      <c r="E212" s="18">
        <f>INDEX(FPL_Misc_Extract[Form],MATCH(Table98[[#This Row],[Player]],FPL_Misc_Extract[Player],0))</f>
        <v>0</v>
      </c>
      <c r="F212" s="22">
        <f ca="1">IF(MID(Table98[[#This Row],[F1 PR]],8,1)&gt;MID(Table98[[#This Row],[F1 PR]],10,1)=TRUE,1,0)</f>
        <v>1</v>
      </c>
      <c r="G212" s="22">
        <f ca="1">IF(MID(Table98[[#This Row],[F1 PR]],8,1)&lt;MID(Table98[[#This Row],[F1 PR]],10,1),1,0)</f>
        <v>0</v>
      </c>
      <c r="H21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12" s="18">
        <f>Table98[[#This Row],[Opp Pos]]-Table98[[#This Row],[Current Pos]]</f>
        <v>-1</v>
      </c>
      <c r="J212" s="18" t="str">
        <f>INDEX(PL_Table[POS],MATCH(INDEX(Team_Key[Full Name],MATCH(LEFT(Table98[[#This Row],[F1]],3),Team_Key[Abbreviation],0)),PL_Table[TEAM],0))</f>
        <v>13</v>
      </c>
      <c r="K212" s="18" t="str">
        <f>INDEX(PL_Table[POS],MATCH(INDEX(Team_Key[Full Name],MATCH(Table98[[#This Row],[Team]],Team_Key[Abbreviation],0)),PL_Table[TEAM],0))</f>
        <v>14</v>
      </c>
      <c r="L212" s="1" t="str">
        <f>INDEX(Team_Key[Fixture],MATCH(Table98[[#This Row],[Team]],Team_Key[Abbreviation],0))</f>
        <v>WBA</v>
      </c>
      <c r="M212" s="1" t="str">
        <f ca="1">IFERROR(INDEX(Results_Matrix[],MATCH(Table98[[#This Row],[Team]],Results_Matrix[Teams],0),MATCH(LEFT(Table98[[#This Row],[F1]],3),Results_Matrix[#Headers],0)),"")</f>
        <v>WBA(H) 2-0</v>
      </c>
    </row>
    <row r="213" spans="1:13" x14ac:dyDescent="0.45">
      <c r="A213" t="s">
        <v>59</v>
      </c>
      <c r="B213" s="1" t="str">
        <f>INDEX(FPL_Misc_Extract[Position],MATCH(Table98[[#This Row],[Player]],FPL_Misc_Extract[Player],0))</f>
        <v>DEF</v>
      </c>
      <c r="C213" s="1" t="str">
        <f>INDEX(Team_Key[Abbreviation],MATCH(INDEX(FPL_Misc_Extract[Team Name],MATCH(Table98[[#This Row],[Player]],FPL_Misc_Extract[Player],0)),Team_Key[Full Name],0))</f>
        <v>LEI</v>
      </c>
      <c r="D213" s="1">
        <f>INDEX(FPL_Misc_Extract[PPG],MATCH(Table98[[#This Row],[Player]],FPL_Misc_Extract[Player],0))</f>
        <v>4.4000000000000004</v>
      </c>
      <c r="E213" s="18">
        <f>INDEX(FPL_Misc_Extract[Form],MATCH(Table98[[#This Row],[Player]],FPL_Misc_Extract[Player],0))</f>
        <v>0.7</v>
      </c>
      <c r="F213" s="22">
        <f ca="1">IF(MID(Table98[[#This Row],[F1 PR]],8,1)&gt;MID(Table98[[#This Row],[F1 PR]],10,1)=TRUE,1,0)</f>
        <v>1</v>
      </c>
      <c r="G213" s="22">
        <f ca="1">IF(MID(Table98[[#This Row],[F1 PR]],8,1)&lt;MID(Table98[[#This Row],[F1 PR]],10,1),1,0)</f>
        <v>0</v>
      </c>
      <c r="H2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13" s="18">
        <f>Table98[[#This Row],[Opp Pos]]-Table98[[#This Row],[Current Pos]]</f>
        <v>17</v>
      </c>
      <c r="J213" s="18" t="str">
        <f>INDEX(PL_Table[POS],MATCH(INDEX(Team_Key[Full Name],MATCH(LEFT(Table98[[#This Row],[F1]],3),Team_Key[Abbreviation],0)),PL_Table[TEAM],0))</f>
        <v>18</v>
      </c>
      <c r="K213" s="18" t="str">
        <f>INDEX(PL_Table[POS],MATCH(INDEX(Team_Key[Full Name],MATCH(Table98[[#This Row],[Team]],Team_Key[Abbreviation],0)),PL_Table[TEAM],0))</f>
        <v>1</v>
      </c>
      <c r="L213" s="1" t="str">
        <f>INDEX(Team_Key[Fixture],MATCH(Table98[[#This Row],[Team]],Team_Key[Abbreviation],0))</f>
        <v>NOR</v>
      </c>
      <c r="M213" s="1" t="str">
        <f ca="1">IFERROR(INDEX(Results_Matrix[],MATCH(Table98[[#This Row],[Team]],Results_Matrix[Teams],0),MATCH(LEFT(Table98[[#This Row],[F1]],3),Results_Matrix[#Headers],0)),"")</f>
        <v>NOR(A) 2-1</v>
      </c>
    </row>
    <row r="214" spans="1:13" x14ac:dyDescent="0.45">
      <c r="A214" t="s">
        <v>242</v>
      </c>
      <c r="B214" s="1" t="str">
        <f>INDEX(FPL_Misc_Extract[Position],MATCH(Table98[[#This Row],[Player]],FPL_Misc_Extract[Player],0))</f>
        <v>GK</v>
      </c>
      <c r="C214" s="1" t="str">
        <f>INDEX(Team_Key[Abbreviation],MATCH(INDEX(FPL_Misc_Extract[Team Name],MATCH(Table98[[#This Row],[Player]],FPL_Misc_Extract[Player],0)),Team_Key[Full Name],0))</f>
        <v>LIV</v>
      </c>
      <c r="D214" s="1">
        <f>INDEX(FPL_Misc_Extract[PPG],MATCH(Table98[[#This Row],[Player]],FPL_Misc_Extract[Player],0))</f>
        <v>0</v>
      </c>
      <c r="E214" s="18">
        <f>INDEX(FPL_Misc_Extract[Form],MATCH(Table98[[#This Row],[Player]],FPL_Misc_Extract[Player],0))</f>
        <v>0</v>
      </c>
      <c r="F214" s="22">
        <f>IF(MID(Table98[[#This Row],[F1 PR]],8,1)&gt;MID(Table98[[#This Row],[F1 PR]],10,1)=TRUE,1,0)</f>
        <v>0</v>
      </c>
      <c r="G214" s="22">
        <f>IF(MID(Table98[[#This Row],[F1 PR]],8,1)&lt;MID(Table98[[#This Row],[F1 PR]],10,1),1,0)</f>
        <v>0</v>
      </c>
      <c r="H21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14" s="18" t="e">
        <f>Table98[[#This Row],[Opp Pos]]-Table98[[#This Row],[Current Pos]]</f>
        <v>#N/A</v>
      </c>
      <c r="J214" s="18" t="e">
        <f>INDEX(PL_Table[POS],MATCH(INDEX(Team_Key[Full Name],MATCH(LEFT(Table98[[#This Row],[F1]],3),Team_Key[Abbreviation],0)),PL_Table[TEAM],0))</f>
        <v>#N/A</v>
      </c>
      <c r="K214" s="18" t="str">
        <f>INDEX(PL_Table[POS],MATCH(INDEX(Team_Key[Full Name],MATCH(Table98[[#This Row],[Team]],Team_Key[Abbreviation],0)),PL_Table[TEAM],0))</f>
        <v>8</v>
      </c>
      <c r="L214" s="1">
        <f>INDEX(Team_Key[Fixture],MATCH(Table98[[#This Row],[Team]],Team_Key[Abbreviation],0))</f>
        <v>0</v>
      </c>
      <c r="M214" s="1" t="str">
        <f>IFERROR(INDEX(Results_Matrix[],MATCH(Table98[[#This Row],[Team]],Results_Matrix[Teams],0),MATCH(LEFT(Table98[[#This Row],[F1]],3),Results_Matrix[#Headers],0)),"")</f>
        <v/>
      </c>
    </row>
    <row r="215" spans="1:13" x14ac:dyDescent="0.45">
      <c r="A215" t="s">
        <v>206</v>
      </c>
      <c r="B215" s="1" t="str">
        <f>INDEX(FPL_Misc_Extract[Position],MATCH(Table98[[#This Row],[Player]],FPL_Misc_Extract[Player],0))</f>
        <v>DEF</v>
      </c>
      <c r="C215" s="1" t="str">
        <f>INDEX(Team_Key[Abbreviation],MATCH(INDEX(FPL_Misc_Extract[Team Name],MATCH(Table98[[#This Row],[Player]],FPL_Misc_Extract[Player],0)),Team_Key[Full Name],0))</f>
        <v>EVE</v>
      </c>
      <c r="D215" s="1">
        <f>INDEX(FPL_Misc_Extract[PPG],MATCH(Table98[[#This Row],[Player]],FPL_Misc_Extract[Player],0))</f>
        <v>3.6</v>
      </c>
      <c r="E215" s="18">
        <f>INDEX(FPL_Misc_Extract[Form],MATCH(Table98[[#This Row],[Player]],FPL_Misc_Extract[Player],0))</f>
        <v>1</v>
      </c>
      <c r="F215" s="22">
        <f>IF(MID(Table98[[#This Row],[F1 PR]],8,1)&gt;MID(Table98[[#This Row],[F1 PR]],10,1)=TRUE,1,0)</f>
        <v>0</v>
      </c>
      <c r="G215" s="22">
        <f>IF(MID(Table98[[#This Row],[F1 PR]],8,1)&lt;MID(Table98[[#This Row],[F1 PR]],10,1),1,0)</f>
        <v>0</v>
      </c>
      <c r="H21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15" s="18" t="e">
        <f>Table98[[#This Row],[Opp Pos]]-Table98[[#This Row],[Current Pos]]</f>
        <v>#N/A</v>
      </c>
      <c r="J215" s="18" t="e">
        <f>INDEX(PL_Table[POS],MATCH(INDEX(Team_Key[Full Name],MATCH(LEFT(Table98[[#This Row],[F1]],3),Team_Key[Abbreviation],0)),PL_Table[TEAM],0))</f>
        <v>#N/A</v>
      </c>
      <c r="K215" s="18" t="str">
        <f>INDEX(PL_Table[POS],MATCH(INDEX(Team_Key[Full Name],MATCH(Table98[[#This Row],[Team]],Team_Key[Abbreviation],0)),PL_Table[TEAM],0))</f>
        <v>11</v>
      </c>
      <c r="L215" s="1">
        <f>INDEX(Team_Key[Fixture],MATCH(Table98[[#This Row],[Team]],Team_Key[Abbreviation],0))</f>
        <v>0</v>
      </c>
      <c r="M215" s="1" t="str">
        <f>IFERROR(INDEX(Results_Matrix[],MATCH(Table98[[#This Row],[Team]],Results_Matrix[Teams],0),MATCH(LEFT(Table98[[#This Row],[F1]],3),Results_Matrix[#Headers],0)),"")</f>
        <v/>
      </c>
    </row>
    <row r="216" spans="1:13" x14ac:dyDescent="0.45">
      <c r="A216" t="s">
        <v>569</v>
      </c>
      <c r="B216" s="1" t="str">
        <f>INDEX(FPL_Misc_Extract[Position],MATCH(Table98[[#This Row],[Player]],FPL_Misc_Extract[Player],0))</f>
        <v>DEF</v>
      </c>
      <c r="C216" s="1" t="str">
        <f>INDEX(Team_Key[Abbreviation],MATCH(INDEX(FPL_Misc_Extract[Team Name],MATCH(Table98[[#This Row],[Player]],FPL_Misc_Extract[Player],0)),Team_Key[Full Name],0))</f>
        <v>ARS</v>
      </c>
      <c r="D216" s="1">
        <f>INDEX(FPL_Misc_Extract[PPG],MATCH(Table98[[#This Row],[Player]],FPL_Misc_Extract[Player],0))</f>
        <v>4.0999999999999996</v>
      </c>
      <c r="E216" s="18">
        <f>INDEX(FPL_Misc_Extract[Form],MATCH(Table98[[#This Row],[Player]],FPL_Misc_Extract[Player],0))</f>
        <v>0.5</v>
      </c>
      <c r="F216" s="22">
        <f ca="1">IF(MID(Table98[[#This Row],[F1 PR]],8,1)&gt;MID(Table98[[#This Row],[F1 PR]],10,1)=TRUE,1,0)</f>
        <v>1</v>
      </c>
      <c r="G216" s="22">
        <f ca="1">IF(MID(Table98[[#This Row],[F1 PR]],8,1)&lt;MID(Table98[[#This Row],[F1 PR]],10,1),1,0)</f>
        <v>0</v>
      </c>
      <c r="H2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216" s="18">
        <f>Table98[[#This Row],[Opp Pos]]-Table98[[#This Row],[Current Pos]]</f>
        <v>2</v>
      </c>
      <c r="J216" s="18" t="str">
        <f>INDEX(PL_Table[POS],MATCH(INDEX(Team_Key[Full Name],MATCH(LEFT(Table98[[#This Row],[F1]],3),Team_Key[Abbreviation],0)),PL_Table[TEAM],0))</f>
        <v>5</v>
      </c>
      <c r="K216" s="18" t="str">
        <f>INDEX(PL_Table[POS],MATCH(INDEX(Team_Key[Full Name],MATCH(Table98[[#This Row],[Team]],Team_Key[Abbreviation],0)),PL_Table[TEAM],0))</f>
        <v>3</v>
      </c>
      <c r="L216" s="1" t="str">
        <f>INDEX(Team_Key[Fixture],MATCH(Table98[[#This Row],[Team]],Team_Key[Abbreviation],0))</f>
        <v>MUN</v>
      </c>
      <c r="M216" s="1" t="str">
        <f ca="1">IFERROR(INDEX(Results_Matrix[],MATCH(Table98[[#This Row],[Team]],Results_Matrix[Teams],0),MATCH(LEFT(Table98[[#This Row],[F1]],3),Results_Matrix[#Headers],0)),"")</f>
        <v>MUN(H) 3-0</v>
      </c>
    </row>
    <row r="217" spans="1:13" x14ac:dyDescent="0.45">
      <c r="A217" t="s">
        <v>199</v>
      </c>
      <c r="B217" s="1" t="str">
        <f>INDEX(FPL_Misc_Extract[Position],MATCH(Table98[[#This Row],[Player]],FPL_Misc_Extract[Player],0))</f>
        <v>DEF</v>
      </c>
      <c r="C217" s="1" t="str">
        <f>INDEX(Team_Key[Abbreviation],MATCH(INDEX(FPL_Misc_Extract[Team Name],MATCH(Table98[[#This Row],[Player]],FPL_Misc_Extract[Player],0)),Team_Key[Full Name],0))</f>
        <v>EVE</v>
      </c>
      <c r="D217" s="1">
        <f>INDEX(FPL_Misc_Extract[PPG],MATCH(Table98[[#This Row],[Player]],FPL_Misc_Extract[Player],0))</f>
        <v>2.6</v>
      </c>
      <c r="E217" s="18">
        <f>INDEX(FPL_Misc_Extract[Form],MATCH(Table98[[#This Row],[Player]],FPL_Misc_Extract[Player],0))</f>
        <v>0</v>
      </c>
      <c r="F217" s="22">
        <f>IF(MID(Table98[[#This Row],[F1 PR]],8,1)&gt;MID(Table98[[#This Row],[F1 PR]],10,1)=TRUE,1,0)</f>
        <v>0</v>
      </c>
      <c r="G217" s="22">
        <f>IF(MID(Table98[[#This Row],[F1 PR]],8,1)&lt;MID(Table98[[#This Row],[F1 PR]],10,1),1,0)</f>
        <v>0</v>
      </c>
      <c r="H21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17" s="18" t="e">
        <f>Table98[[#This Row],[Opp Pos]]-Table98[[#This Row],[Current Pos]]</f>
        <v>#N/A</v>
      </c>
      <c r="J217" s="18" t="e">
        <f>INDEX(PL_Table[POS],MATCH(INDEX(Team_Key[Full Name],MATCH(LEFT(Table98[[#This Row],[F1]],3),Team_Key[Abbreviation],0)),PL_Table[TEAM],0))</f>
        <v>#N/A</v>
      </c>
      <c r="K217" s="18" t="str">
        <f>INDEX(PL_Table[POS],MATCH(INDEX(Team_Key[Full Name],MATCH(Table98[[#This Row],[Team]],Team_Key[Abbreviation],0)),PL_Table[TEAM],0))</f>
        <v>11</v>
      </c>
      <c r="L217" s="1">
        <f>INDEX(Team_Key[Fixture],MATCH(Table98[[#This Row],[Team]],Team_Key[Abbreviation],0))</f>
        <v>0</v>
      </c>
      <c r="M217" s="1" t="str">
        <f>IFERROR(INDEX(Results_Matrix[],MATCH(Table98[[#This Row],[Team]],Results_Matrix[Teams],0),MATCH(LEFT(Table98[[#This Row],[F1]],3),Results_Matrix[#Headers],0)),"")</f>
        <v/>
      </c>
    </row>
    <row r="218" spans="1:13" x14ac:dyDescent="0.45">
      <c r="A218" t="s">
        <v>576</v>
      </c>
      <c r="B218" s="1" t="str">
        <f>INDEX(FPL_Misc_Extract[Position],MATCH(Table98[[#This Row],[Player]],FPL_Misc_Extract[Player],0))</f>
        <v>DEF</v>
      </c>
      <c r="C218" s="1" t="str">
        <f>INDEX(Team_Key[Abbreviation],MATCH(INDEX(FPL_Misc_Extract[Team Name],MATCH(Table98[[#This Row],[Player]],FPL_Misc_Extract[Player],0)),Team_Key[Full Name],0))</f>
        <v>WBA</v>
      </c>
      <c r="D218" s="1">
        <f>INDEX(FPL_Misc_Extract[PPG],MATCH(Table98[[#This Row],[Player]],FPL_Misc_Extract[Player],0))</f>
        <v>0</v>
      </c>
      <c r="E218" s="18">
        <f>INDEX(FPL_Misc_Extract[Form],MATCH(Table98[[#This Row],[Player]],FPL_Misc_Extract[Player],0))</f>
        <v>0</v>
      </c>
      <c r="F218" s="22">
        <f ca="1">IF(MID(Table98[[#This Row],[F1 PR]],8,1)&gt;MID(Table98[[#This Row],[F1 PR]],10,1)=TRUE,1,0)</f>
        <v>0</v>
      </c>
      <c r="G218" s="22">
        <f ca="1">IF(MID(Table98[[#This Row],[F1 PR]],8,1)&lt;MID(Table98[[#This Row],[F1 PR]],10,1),1,0)</f>
        <v>1</v>
      </c>
      <c r="H21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18" s="18">
        <f>Table98[[#This Row],[Opp Pos]]-Table98[[#This Row],[Current Pos]]</f>
        <v>1</v>
      </c>
      <c r="J218" s="18" t="str">
        <f>INDEX(PL_Table[POS],MATCH(INDEX(Team_Key[Full Name],MATCH(LEFT(Table98[[#This Row],[F1]],3),Team_Key[Abbreviation],0)),PL_Table[TEAM],0))</f>
        <v>14</v>
      </c>
      <c r="K218" s="18" t="str">
        <f>INDEX(PL_Table[POS],MATCH(INDEX(Team_Key[Full Name],MATCH(Table98[[#This Row],[Team]],Team_Key[Abbreviation],0)),PL_Table[TEAM],0))</f>
        <v>13</v>
      </c>
      <c r="L218" s="1" t="str">
        <f>INDEX(Team_Key[Fixture],MATCH(Table98[[#This Row],[Team]],Team_Key[Abbreviation],0))</f>
        <v>CRY</v>
      </c>
      <c r="M218" s="1" t="str">
        <f ca="1">IFERROR(INDEX(Results_Matrix[],MATCH(Table98[[#This Row],[Team]],Results_Matrix[Teams],0),MATCH(LEFT(Table98[[#This Row],[F1]],3),Results_Matrix[#Headers],0)),"")</f>
        <v>CRY(A) 0-2</v>
      </c>
    </row>
    <row r="219" spans="1:13" x14ac:dyDescent="0.45">
      <c r="A219" t="s">
        <v>676</v>
      </c>
      <c r="B219" s="1" t="str">
        <f>INDEX(FPL_Misc_Extract[Position],MATCH(Table98[[#This Row],[Player]],FPL_Misc_Extract[Player],0))</f>
        <v>DEF</v>
      </c>
      <c r="C219" s="1" t="str">
        <f>INDEX(Team_Key[Abbreviation],MATCH(INDEX(FPL_Misc_Extract[Team Name],MATCH(Table98[[#This Row],[Player]],FPL_Misc_Extract[Player],0)),Team_Key[Full Name],0))</f>
        <v>EVE</v>
      </c>
      <c r="D219" s="1">
        <f>INDEX(FPL_Misc_Extract[PPG],MATCH(Table98[[#This Row],[Player]],FPL_Misc_Extract[Player],0))</f>
        <v>0</v>
      </c>
      <c r="E219" s="18">
        <f>INDEX(FPL_Misc_Extract[Form],MATCH(Table98[[#This Row],[Player]],FPL_Misc_Extract[Player],0))</f>
        <v>0</v>
      </c>
      <c r="F219" s="22">
        <f>IF(MID(Table98[[#This Row],[F1 PR]],8,1)&gt;MID(Table98[[#This Row],[F1 PR]],10,1)=TRUE,1,0)</f>
        <v>0</v>
      </c>
      <c r="G219" s="22">
        <f>IF(MID(Table98[[#This Row],[F1 PR]],8,1)&lt;MID(Table98[[#This Row],[F1 PR]],10,1),1,0)</f>
        <v>0</v>
      </c>
      <c r="H21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19" s="18" t="e">
        <f>Table98[[#This Row],[Opp Pos]]-Table98[[#This Row],[Current Pos]]</f>
        <v>#N/A</v>
      </c>
      <c r="J219" s="18" t="e">
        <f>INDEX(PL_Table[POS],MATCH(INDEX(Team_Key[Full Name],MATCH(LEFT(Table98[[#This Row],[F1]],3),Team_Key[Abbreviation],0)),PL_Table[TEAM],0))</f>
        <v>#N/A</v>
      </c>
      <c r="K219" s="18" t="str">
        <f>INDEX(PL_Table[POS],MATCH(INDEX(Team_Key[Full Name],MATCH(Table98[[#This Row],[Team]],Team_Key[Abbreviation],0)),PL_Table[TEAM],0))</f>
        <v>11</v>
      </c>
      <c r="L219" s="1">
        <f>INDEX(Team_Key[Fixture],MATCH(Table98[[#This Row],[Team]],Team_Key[Abbreviation],0))</f>
        <v>0</v>
      </c>
      <c r="M219" s="1" t="str">
        <f>IFERROR(INDEX(Results_Matrix[],MATCH(Table98[[#This Row],[Team]],Results_Matrix[Teams],0),MATCH(LEFT(Table98[[#This Row],[F1]],3),Results_Matrix[#Headers],0)),"")</f>
        <v/>
      </c>
    </row>
    <row r="220" spans="1:13" x14ac:dyDescent="0.45">
      <c r="A220" t="s">
        <v>393</v>
      </c>
      <c r="B220" s="1" t="str">
        <f>INDEX(FPL_Misc_Extract[Position],MATCH(Table98[[#This Row],[Player]],FPL_Misc_Extract[Player],0))</f>
        <v>MID</v>
      </c>
      <c r="C220" s="1" t="str">
        <f>INDEX(Team_Key[Abbreviation],MATCH(INDEX(FPL_Misc_Extract[Team Name],MATCH(Table98[[#This Row],[Player]],FPL_Misc_Extract[Player],0)),Team_Key[Full Name],0))</f>
        <v>AVL</v>
      </c>
      <c r="D220" s="1">
        <f>INDEX(FPL_Misc_Extract[PPG],MATCH(Table98[[#This Row],[Player]],FPL_Misc_Extract[Player],0))</f>
        <v>0</v>
      </c>
      <c r="E220" s="18">
        <f>INDEX(FPL_Misc_Extract[Form],MATCH(Table98[[#This Row],[Player]],FPL_Misc_Extract[Player],0))</f>
        <v>0</v>
      </c>
      <c r="F220" s="22">
        <f ca="1">IF(MID(Table98[[#This Row],[F1 PR]],8,1)&gt;MID(Table98[[#This Row],[F1 PR]],10,1)=TRUE,1,0)</f>
        <v>0</v>
      </c>
      <c r="G220" s="22">
        <f ca="1">IF(MID(Table98[[#This Row],[F1 PR]],8,1)&lt;MID(Table98[[#This Row],[F1 PR]],10,1),1,0)</f>
        <v>1</v>
      </c>
      <c r="H2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0" s="18">
        <f>Table98[[#This Row],[Opp Pos]]-Table98[[#This Row],[Current Pos]]</f>
        <v>-13</v>
      </c>
      <c r="J220" s="18" t="str">
        <f>INDEX(PL_Table[POS],MATCH(INDEX(Team_Key[Full Name],MATCH(LEFT(Table98[[#This Row],[F1]],3),Team_Key[Abbreviation],0)),PL_Table[TEAM],0))</f>
        <v>7</v>
      </c>
      <c r="K220" s="18" t="str">
        <f>INDEX(PL_Table[POS],MATCH(INDEX(Team_Key[Full Name],MATCH(Table98[[#This Row],[Team]],Team_Key[Abbreviation],0)),PL_Table[TEAM],0))</f>
        <v>20</v>
      </c>
      <c r="L220" s="1" t="str">
        <f>INDEX(Team_Key[Fixture],MATCH(Table98[[#This Row],[Team]],Team_Key[Abbreviation],0))</f>
        <v>STK</v>
      </c>
      <c r="M220" s="1" t="str">
        <f ca="1">IFERROR(INDEX(Results_Matrix[],MATCH(Table98[[#This Row],[Team]],Results_Matrix[Teams],0),MATCH(LEFT(Table98[[#This Row],[F1]],3),Results_Matrix[#Headers],0)),"")</f>
        <v>STK(H) 0-1</v>
      </c>
    </row>
    <row r="221" spans="1:13" x14ac:dyDescent="0.45">
      <c r="A221" t="s">
        <v>409</v>
      </c>
      <c r="B221" s="1" t="str">
        <f>INDEX(FPL_Misc_Extract[Position],MATCH(Table98[[#This Row],[Player]],FPL_Misc_Extract[Player],0))</f>
        <v>DEF</v>
      </c>
      <c r="C221" s="1" t="str">
        <f>INDEX(Team_Key[Abbreviation],MATCH(INDEX(FPL_Misc_Extract[Team Name],MATCH(Table98[[#This Row],[Player]],FPL_Misc_Extract[Player],0)),Team_Key[Full Name],0))</f>
        <v>SOU</v>
      </c>
      <c r="D221" s="1">
        <f>INDEX(FPL_Misc_Extract[PPG],MATCH(Table98[[#This Row],[Player]],FPL_Misc_Extract[Player],0))</f>
        <v>0</v>
      </c>
      <c r="E221" s="18">
        <f>INDEX(FPL_Misc_Extract[Form],MATCH(Table98[[#This Row],[Player]],FPL_Misc_Extract[Player],0))</f>
        <v>0</v>
      </c>
      <c r="F221" s="22">
        <f ca="1">IF(MID(Table98[[#This Row],[F1 PR]],8,1)&gt;MID(Table98[[#This Row],[F1 PR]],10,1)=TRUE,1,0)</f>
        <v>1</v>
      </c>
      <c r="G221" s="22">
        <f ca="1">IF(MID(Table98[[#This Row],[F1 PR]],8,1)&lt;MID(Table98[[#This Row],[F1 PR]],10,1),1,0)</f>
        <v>0</v>
      </c>
      <c r="H2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1" s="18">
        <f>Table98[[#This Row],[Opp Pos]]-Table98[[#This Row],[Current Pos]]</f>
        <v>1</v>
      </c>
      <c r="J221" s="18" t="str">
        <f>INDEX(PL_Table[POS],MATCH(INDEX(Team_Key[Full Name],MATCH(LEFT(Table98[[#This Row],[F1]],3),Team_Key[Abbreviation],0)),PL_Table[TEAM],0))</f>
        <v>10</v>
      </c>
      <c r="K221" s="18" t="str">
        <f>INDEX(PL_Table[POS],MATCH(INDEX(Team_Key[Full Name],MATCH(Table98[[#This Row],[Team]],Team_Key[Abbreviation],0)),PL_Table[TEAM],0))</f>
        <v>9</v>
      </c>
      <c r="L221" s="1" t="str">
        <f>INDEX(Team_Key[Fixture],MATCH(Table98[[#This Row],[Team]],Team_Key[Abbreviation],0))</f>
        <v>CHE</v>
      </c>
      <c r="M221" s="1" t="str">
        <f ca="1">IFERROR(INDEX(Results_Matrix[],MATCH(Table98[[#This Row],[Team]],Results_Matrix[Teams],0),MATCH(LEFT(Table98[[#This Row],[F1]],3),Results_Matrix[#Headers],0)),"")</f>
        <v>CHE(A) 3-1</v>
      </c>
    </row>
    <row r="222" spans="1:13" x14ac:dyDescent="0.45">
      <c r="A222" t="s">
        <v>251</v>
      </c>
      <c r="B222" s="1" t="str">
        <f>INDEX(FPL_Misc_Extract[Position],MATCH(Table98[[#This Row],[Player]],FPL_Misc_Extract[Player],0))</f>
        <v>FWD</v>
      </c>
      <c r="C222" s="1" t="str">
        <f>INDEX(Team_Key[Abbreviation],MATCH(INDEX(FPL_Misc_Extract[Team Name],MATCH(Table98[[#This Row],[Player]],FPL_Misc_Extract[Player],0)),Team_Key[Full Name],0))</f>
        <v>CRY</v>
      </c>
      <c r="D222" s="1">
        <f>INDEX(FPL_Misc_Extract[PPG],MATCH(Table98[[#This Row],[Player]],FPL_Misc_Extract[Player],0))</f>
        <v>1.3</v>
      </c>
      <c r="E222" s="18">
        <f>INDEX(FPL_Misc_Extract[Form],MATCH(Table98[[#This Row],[Player]],FPL_Misc_Extract[Player],0))</f>
        <v>0</v>
      </c>
      <c r="F222" s="22">
        <f ca="1">IF(MID(Table98[[#This Row],[F1 PR]],8,1)&gt;MID(Table98[[#This Row],[F1 PR]],10,1)=TRUE,1,0)</f>
        <v>1</v>
      </c>
      <c r="G222" s="22">
        <f ca="1">IF(MID(Table98[[#This Row],[F1 PR]],8,1)&lt;MID(Table98[[#This Row],[F1 PR]],10,1),1,0)</f>
        <v>0</v>
      </c>
      <c r="H22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22" s="18">
        <f>Table98[[#This Row],[Opp Pos]]-Table98[[#This Row],[Current Pos]]</f>
        <v>-1</v>
      </c>
      <c r="J222" s="18" t="str">
        <f>INDEX(PL_Table[POS],MATCH(INDEX(Team_Key[Full Name],MATCH(LEFT(Table98[[#This Row],[F1]],3),Team_Key[Abbreviation],0)),PL_Table[TEAM],0))</f>
        <v>13</v>
      </c>
      <c r="K222" s="18" t="str">
        <f>INDEX(PL_Table[POS],MATCH(INDEX(Team_Key[Full Name],MATCH(Table98[[#This Row],[Team]],Team_Key[Abbreviation],0)),PL_Table[TEAM],0))</f>
        <v>14</v>
      </c>
      <c r="L222" s="1" t="str">
        <f>INDEX(Team_Key[Fixture],MATCH(Table98[[#This Row],[Team]],Team_Key[Abbreviation],0))</f>
        <v>WBA</v>
      </c>
      <c r="M222" s="1" t="str">
        <f ca="1">IFERROR(INDEX(Results_Matrix[],MATCH(Table98[[#This Row],[Team]],Results_Matrix[Teams],0),MATCH(LEFT(Table98[[#This Row],[F1]],3),Results_Matrix[#Headers],0)),"")</f>
        <v>WBA(H) 2-0</v>
      </c>
    </row>
    <row r="223" spans="1:13" x14ac:dyDescent="0.45">
      <c r="A223" t="s">
        <v>72</v>
      </c>
      <c r="B223" s="1" t="str">
        <f>INDEX(FPL_Misc_Extract[Position],MATCH(Table98[[#This Row],[Player]],FPL_Misc_Extract[Player],0))</f>
        <v>GK</v>
      </c>
      <c r="C223" s="1" t="str">
        <f>INDEX(Team_Key[Abbreviation],MATCH(INDEX(FPL_Misc_Extract[Team Name],MATCH(Table98[[#This Row],[Player]],FPL_Misc_Extract[Player],0)),Team_Key[Full Name],0))</f>
        <v>SOU</v>
      </c>
      <c r="D223" s="1">
        <f>INDEX(FPL_Misc_Extract[PPG],MATCH(Table98[[#This Row],[Player]],FPL_Misc_Extract[Player],0))</f>
        <v>2.5</v>
      </c>
      <c r="E223" s="18">
        <f>INDEX(FPL_Misc_Extract[Form],MATCH(Table98[[#This Row],[Player]],FPL_Misc_Extract[Player],0))</f>
        <v>0</v>
      </c>
      <c r="F223" s="22">
        <f ca="1">IF(MID(Table98[[#This Row],[F1 PR]],8,1)&gt;MID(Table98[[#This Row],[F1 PR]],10,1)=TRUE,1,0)</f>
        <v>1</v>
      </c>
      <c r="G223" s="22">
        <f ca="1">IF(MID(Table98[[#This Row],[F1 PR]],8,1)&lt;MID(Table98[[#This Row],[F1 PR]],10,1),1,0)</f>
        <v>0</v>
      </c>
      <c r="H22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3" s="18">
        <f>Table98[[#This Row],[Opp Pos]]-Table98[[#This Row],[Current Pos]]</f>
        <v>1</v>
      </c>
      <c r="J223" s="18" t="str">
        <f>INDEX(PL_Table[POS],MATCH(INDEX(Team_Key[Full Name],MATCH(LEFT(Table98[[#This Row],[F1]],3),Team_Key[Abbreviation],0)),PL_Table[TEAM],0))</f>
        <v>10</v>
      </c>
      <c r="K223" s="18" t="str">
        <f>INDEX(PL_Table[POS],MATCH(INDEX(Team_Key[Full Name],MATCH(Table98[[#This Row],[Team]],Team_Key[Abbreviation],0)),PL_Table[TEAM],0))</f>
        <v>9</v>
      </c>
      <c r="L223" s="1" t="str">
        <f>INDEX(Team_Key[Fixture],MATCH(Table98[[#This Row],[Team]],Team_Key[Abbreviation],0))</f>
        <v>CHE</v>
      </c>
      <c r="M223" s="1" t="str">
        <f ca="1">IFERROR(INDEX(Results_Matrix[],MATCH(Table98[[#This Row],[Team]],Results_Matrix[Teams],0),MATCH(LEFT(Table98[[#This Row],[F1]],3),Results_Matrix[#Headers],0)),"")</f>
        <v>CHE(A) 3-1</v>
      </c>
    </row>
    <row r="224" spans="1:13" x14ac:dyDescent="0.45">
      <c r="A224" t="s">
        <v>296</v>
      </c>
      <c r="B224" s="1" t="str">
        <f>INDEX(FPL_Misc_Extract[Position],MATCH(Table98[[#This Row],[Player]],FPL_Misc_Extract[Player],0))</f>
        <v>FWD</v>
      </c>
      <c r="C224" s="1" t="str">
        <f>INDEX(Team_Key[Abbreviation],MATCH(INDEX(FPL_Misc_Extract[Team Name],MATCH(Table98[[#This Row],[Player]],FPL_Misc_Extract[Player],0)),Team_Key[Full Name],0))</f>
        <v>AVL</v>
      </c>
      <c r="D224" s="1">
        <f>INDEX(FPL_Misc_Extract[PPG],MATCH(Table98[[#This Row],[Player]],FPL_Misc_Extract[Player],0))</f>
        <v>2.6</v>
      </c>
      <c r="E224" s="18">
        <f>INDEX(FPL_Misc_Extract[Form],MATCH(Table98[[#This Row],[Player]],FPL_Misc_Extract[Player],0))</f>
        <v>0.3</v>
      </c>
      <c r="F224" s="22">
        <f ca="1">IF(MID(Table98[[#This Row],[F1 PR]],8,1)&gt;MID(Table98[[#This Row],[F1 PR]],10,1)=TRUE,1,0)</f>
        <v>0</v>
      </c>
      <c r="G224" s="22">
        <f ca="1">IF(MID(Table98[[#This Row],[F1 PR]],8,1)&lt;MID(Table98[[#This Row],[F1 PR]],10,1),1,0)</f>
        <v>1</v>
      </c>
      <c r="H22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24" s="18">
        <f>Table98[[#This Row],[Opp Pos]]-Table98[[#This Row],[Current Pos]]</f>
        <v>-13</v>
      </c>
      <c r="J224" s="18" t="str">
        <f>INDEX(PL_Table[POS],MATCH(INDEX(Team_Key[Full Name],MATCH(LEFT(Table98[[#This Row],[F1]],3),Team_Key[Abbreviation],0)),PL_Table[TEAM],0))</f>
        <v>7</v>
      </c>
      <c r="K224" s="18" t="str">
        <f>INDEX(PL_Table[POS],MATCH(INDEX(Team_Key[Full Name],MATCH(Table98[[#This Row],[Team]],Team_Key[Abbreviation],0)),PL_Table[TEAM],0))</f>
        <v>20</v>
      </c>
      <c r="L224" s="1" t="str">
        <f>INDEX(Team_Key[Fixture],MATCH(Table98[[#This Row],[Team]],Team_Key[Abbreviation],0))</f>
        <v>STK</v>
      </c>
      <c r="M224" s="1" t="str">
        <f ca="1">IFERROR(INDEX(Results_Matrix[],MATCH(Table98[[#This Row],[Team]],Results_Matrix[Teams],0),MATCH(LEFT(Table98[[#This Row],[F1]],3),Results_Matrix[#Headers],0)),"")</f>
        <v>STK(H) 0-1</v>
      </c>
    </row>
    <row r="225" spans="1:13" x14ac:dyDescent="0.45">
      <c r="A225" t="s">
        <v>417</v>
      </c>
      <c r="B225" s="1" t="str">
        <f>INDEX(FPL_Misc_Extract[Position],MATCH(Table98[[#This Row],[Player]],FPL_Misc_Extract[Player],0))</f>
        <v>MID</v>
      </c>
      <c r="C225" s="1" t="str">
        <f>INDEX(Team_Key[Abbreviation],MATCH(INDEX(FPL_Misc_Extract[Team Name],MATCH(Table98[[#This Row],[Player]],FPL_Misc_Extract[Player],0)),Team_Key[Full Name],0))</f>
        <v>SUN</v>
      </c>
      <c r="D225" s="1">
        <f>INDEX(FPL_Misc_Extract[PPG],MATCH(Table98[[#This Row],[Player]],FPL_Misc_Extract[Player],0))</f>
        <v>0</v>
      </c>
      <c r="E225" s="18">
        <f>INDEX(FPL_Misc_Extract[Form],MATCH(Table98[[#This Row],[Player]],FPL_Misc_Extract[Player],0))</f>
        <v>0</v>
      </c>
      <c r="F225" s="22">
        <f ca="1">IF(MID(Table98[[#This Row],[F1 PR]],8,1)&gt;MID(Table98[[#This Row],[F1 PR]],10,1)=TRUE,1,0)</f>
        <v>0</v>
      </c>
      <c r="G225" s="22">
        <f ca="1">IF(MID(Table98[[#This Row],[F1 PR]],8,1)&lt;MID(Table98[[#This Row],[F1 PR]],10,1),1,0)</f>
        <v>0</v>
      </c>
      <c r="H22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5" s="18">
        <f>Table98[[#This Row],[Opp Pos]]-Table98[[#This Row],[Current Pos]]</f>
        <v>-11</v>
      </c>
      <c r="J225" s="18" t="str">
        <f>INDEX(PL_Table[POS],MATCH(INDEX(Team_Key[Full Name],MATCH(LEFT(Table98[[#This Row],[F1]],3),Team_Key[Abbreviation],0)),PL_Table[TEAM],0))</f>
        <v>6</v>
      </c>
      <c r="K225" s="18" t="str">
        <f>INDEX(PL_Table[POS],MATCH(INDEX(Team_Key[Full Name],MATCH(Table98[[#This Row],[Team]],Team_Key[Abbreviation],0)),PL_Table[TEAM],0))</f>
        <v>17</v>
      </c>
      <c r="L225" s="1" t="str">
        <f>INDEX(Team_Key[Fixture],MATCH(Table98[[#This Row],[Team]],Team_Key[Abbreviation],0))</f>
        <v>WHU</v>
      </c>
      <c r="M225" s="1" t="str">
        <f ca="1">IFERROR(INDEX(Results_Matrix[],MATCH(Table98[[#This Row],[Team]],Results_Matrix[Teams],0),MATCH(LEFT(Table98[[#This Row],[F1]],3),Results_Matrix[#Headers],0)),"")</f>
        <v>WHU(H) 2-2</v>
      </c>
    </row>
    <row r="226" spans="1:13" x14ac:dyDescent="0.45">
      <c r="A226" t="s">
        <v>469</v>
      </c>
      <c r="B226" s="1" t="str">
        <f>INDEX(FPL_Misc_Extract[Position],MATCH(Table98[[#This Row],[Player]],FPL_Misc_Extract[Player],0))</f>
        <v>DEF</v>
      </c>
      <c r="C226" s="1" t="str">
        <f>INDEX(Team_Key[Abbreviation],MATCH(INDEX(FPL_Misc_Extract[Team Name],MATCH(Table98[[#This Row],[Player]],FPL_Misc_Extract[Player],0)),Team_Key[Full Name],0))</f>
        <v>ARS</v>
      </c>
      <c r="D226" s="1">
        <f>INDEX(FPL_Misc_Extract[PPG],MATCH(Table98[[#This Row],[Player]],FPL_Misc_Extract[Player],0))</f>
        <v>1.8</v>
      </c>
      <c r="E226" s="18">
        <f>INDEX(FPL_Misc_Extract[Form],MATCH(Table98[[#This Row],[Player]],FPL_Misc_Extract[Player],0))</f>
        <v>0.1</v>
      </c>
      <c r="F226" s="22">
        <f ca="1">IF(MID(Table98[[#This Row],[F1 PR]],8,1)&gt;MID(Table98[[#This Row],[F1 PR]],10,1)=TRUE,1,0)</f>
        <v>1</v>
      </c>
      <c r="G226" s="22">
        <f ca="1">IF(MID(Table98[[#This Row],[F1 PR]],8,1)&lt;MID(Table98[[#This Row],[F1 PR]],10,1),1,0)</f>
        <v>0</v>
      </c>
      <c r="H22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26" s="18">
        <f>Table98[[#This Row],[Opp Pos]]-Table98[[#This Row],[Current Pos]]</f>
        <v>2</v>
      </c>
      <c r="J226" s="18" t="str">
        <f>INDEX(PL_Table[POS],MATCH(INDEX(Team_Key[Full Name],MATCH(LEFT(Table98[[#This Row],[F1]],3),Team_Key[Abbreviation],0)),PL_Table[TEAM],0))</f>
        <v>5</v>
      </c>
      <c r="K226" s="18" t="str">
        <f>INDEX(PL_Table[POS],MATCH(INDEX(Team_Key[Full Name],MATCH(Table98[[#This Row],[Team]],Team_Key[Abbreviation],0)),PL_Table[TEAM],0))</f>
        <v>3</v>
      </c>
      <c r="L226" s="1" t="str">
        <f>INDEX(Team_Key[Fixture],MATCH(Table98[[#This Row],[Team]],Team_Key[Abbreviation],0))</f>
        <v>MUN</v>
      </c>
      <c r="M226" s="1" t="str">
        <f ca="1">IFERROR(INDEX(Results_Matrix[],MATCH(Table98[[#This Row],[Team]],Results_Matrix[Teams],0),MATCH(LEFT(Table98[[#This Row],[F1]],3),Results_Matrix[#Headers],0)),"")</f>
        <v>MUN(H) 3-0</v>
      </c>
    </row>
    <row r="227" spans="1:13" x14ac:dyDescent="0.45">
      <c r="A227" t="s">
        <v>534</v>
      </c>
      <c r="B227" s="1" t="str">
        <f>INDEX(FPL_Misc_Extract[Position],MATCH(Table98[[#This Row],[Player]],FPL_Misc_Extract[Player],0))</f>
        <v>MID</v>
      </c>
      <c r="C227" s="1" t="str">
        <f>INDEX(Team_Key[Abbreviation],MATCH(INDEX(FPL_Misc_Extract[Team Name],MATCH(Table98[[#This Row],[Player]],FPL_Misc_Extract[Player],0)),Team_Key[Full Name],0))</f>
        <v>EVE</v>
      </c>
      <c r="D227" s="1">
        <f>INDEX(FPL_Misc_Extract[PPG],MATCH(Table98[[#This Row],[Player]],FPL_Misc_Extract[Player],0))</f>
        <v>1</v>
      </c>
      <c r="E227" s="18">
        <f>INDEX(FPL_Misc_Extract[Form],MATCH(Table98[[#This Row],[Player]],FPL_Misc_Extract[Player],0))</f>
        <v>0</v>
      </c>
      <c r="F227" s="22">
        <f>IF(MID(Table98[[#This Row],[F1 PR]],8,1)&gt;MID(Table98[[#This Row],[F1 PR]],10,1)=TRUE,1,0)</f>
        <v>0</v>
      </c>
      <c r="G227" s="22">
        <f>IF(MID(Table98[[#This Row],[F1 PR]],8,1)&lt;MID(Table98[[#This Row],[F1 PR]],10,1),1,0)</f>
        <v>0</v>
      </c>
      <c r="H22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27" s="18" t="e">
        <f>Table98[[#This Row],[Opp Pos]]-Table98[[#This Row],[Current Pos]]</f>
        <v>#N/A</v>
      </c>
      <c r="J227" s="18" t="e">
        <f>INDEX(PL_Table[POS],MATCH(INDEX(Team_Key[Full Name],MATCH(LEFT(Table98[[#This Row],[F1]],3),Team_Key[Abbreviation],0)),PL_Table[TEAM],0))</f>
        <v>#N/A</v>
      </c>
      <c r="K227" s="18" t="str">
        <f>INDEX(PL_Table[POS],MATCH(INDEX(Team_Key[Full Name],MATCH(Table98[[#This Row],[Team]],Team_Key[Abbreviation],0)),PL_Table[TEAM],0))</f>
        <v>11</v>
      </c>
      <c r="L227" s="1">
        <f>INDEX(Team_Key[Fixture],MATCH(Table98[[#This Row],[Team]],Team_Key[Abbreviation],0))</f>
        <v>0</v>
      </c>
      <c r="M227" s="1" t="str">
        <f>IFERROR(INDEX(Results_Matrix[],MATCH(Table98[[#This Row],[Team]],Results_Matrix[Teams],0),MATCH(LEFT(Table98[[#This Row],[F1]],3),Results_Matrix[#Headers],0)),"")</f>
        <v/>
      </c>
    </row>
    <row r="228" spans="1:13" x14ac:dyDescent="0.45">
      <c r="A228" t="s">
        <v>351</v>
      </c>
      <c r="B228" s="1" t="str">
        <f>INDEX(FPL_Misc_Extract[Position],MATCH(Table98[[#This Row],[Player]],FPL_Misc_Extract[Player],0))</f>
        <v>GK</v>
      </c>
      <c r="C228" s="1" t="str">
        <f>INDEX(Team_Key[Abbreviation],MATCH(INDEX(FPL_Misc_Extract[Team Name],MATCH(Table98[[#This Row],[Player]],FPL_Misc_Extract[Player],0)),Team_Key[Full Name],0))</f>
        <v>WAT</v>
      </c>
      <c r="D228" s="1">
        <f>INDEX(FPL_Misc_Extract[PPG],MATCH(Table98[[#This Row],[Player]],FPL_Misc_Extract[Player],0))</f>
        <v>0</v>
      </c>
      <c r="E228" s="18">
        <f>INDEX(FPL_Misc_Extract[Form],MATCH(Table98[[#This Row],[Player]],FPL_Misc_Extract[Player],0))</f>
        <v>0</v>
      </c>
      <c r="F228" s="22">
        <f ca="1">IF(MID(Table98[[#This Row],[F1 PR]],8,1)&gt;MID(Table98[[#This Row],[F1 PR]],10,1)=TRUE,1,0)</f>
        <v>0</v>
      </c>
      <c r="G228" s="22">
        <f ca="1">IF(MID(Table98[[#This Row],[F1 PR]],8,1)&lt;MID(Table98[[#This Row],[F1 PR]],10,1),1,0)</f>
        <v>0</v>
      </c>
      <c r="H22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28" s="18">
        <f>Table98[[#This Row],[Opp Pos]]-Table98[[#This Row],[Current Pos]]</f>
        <v>3</v>
      </c>
      <c r="J228" s="18" t="str">
        <f>INDEX(PL_Table[POS],MATCH(INDEX(Team_Key[Full Name],MATCH(LEFT(Table98[[#This Row],[F1]],3),Team_Key[Abbreviation],0)),PL_Table[TEAM],0))</f>
        <v>15</v>
      </c>
      <c r="K228" s="18" t="str">
        <f>INDEX(PL_Table[POS],MATCH(INDEX(Team_Key[Full Name],MATCH(Table98[[#This Row],[Team]],Team_Key[Abbreviation],0)),PL_Table[TEAM],0))</f>
        <v>12</v>
      </c>
      <c r="L228" s="1" t="str">
        <f>INDEX(Team_Key[Fixture],MATCH(Table98[[#This Row],[Team]],Team_Key[Abbreviation],0))</f>
        <v>BOU</v>
      </c>
      <c r="M228" s="1" t="str">
        <f ca="1">IFERROR(INDEX(Results_Matrix[],MATCH(Table98[[#This Row],[Team]],Results_Matrix[Teams],0),MATCH(LEFT(Table98[[#This Row],[F1]],3),Results_Matrix[#Headers],0)),"")</f>
        <v>BOU(A) 1-1</v>
      </c>
    </row>
    <row r="229" spans="1:13" x14ac:dyDescent="0.45">
      <c r="A229" t="s">
        <v>350</v>
      </c>
      <c r="B229" s="1" t="str">
        <f>INDEX(FPL_Misc_Extract[Position],MATCH(Table98[[#This Row],[Player]],FPL_Misc_Extract[Player],0))</f>
        <v>FWD</v>
      </c>
      <c r="C229" s="1" t="str">
        <f>INDEX(Team_Key[Abbreviation],MATCH(INDEX(FPL_Misc_Extract[Team Name],MATCH(Table98[[#This Row],[Player]],FPL_Misc_Extract[Player],0)),Team_Key[Full Name],0))</f>
        <v>ARS</v>
      </c>
      <c r="D229" s="1">
        <f>INDEX(FPL_Misc_Extract[PPG],MATCH(Table98[[#This Row],[Player]],FPL_Misc_Extract[Player],0))</f>
        <v>3.9</v>
      </c>
      <c r="E229" s="18">
        <f>INDEX(FPL_Misc_Extract[Form],MATCH(Table98[[#This Row],[Player]],FPL_Misc_Extract[Player],0))</f>
        <v>0.3</v>
      </c>
      <c r="F229" s="22">
        <f ca="1">IF(MID(Table98[[#This Row],[F1 PR]],8,1)&gt;MID(Table98[[#This Row],[F1 PR]],10,1)=TRUE,1,0)</f>
        <v>1</v>
      </c>
      <c r="G229" s="22">
        <f ca="1">IF(MID(Table98[[#This Row],[F1 PR]],8,1)&lt;MID(Table98[[#This Row],[F1 PR]],10,1),1,0)</f>
        <v>0</v>
      </c>
      <c r="H2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29" s="18">
        <f>Table98[[#This Row],[Opp Pos]]-Table98[[#This Row],[Current Pos]]</f>
        <v>2</v>
      </c>
      <c r="J229" s="18" t="str">
        <f>INDEX(PL_Table[POS],MATCH(INDEX(Team_Key[Full Name],MATCH(LEFT(Table98[[#This Row],[F1]],3),Team_Key[Abbreviation],0)),PL_Table[TEAM],0))</f>
        <v>5</v>
      </c>
      <c r="K229" s="18" t="str">
        <f>INDEX(PL_Table[POS],MATCH(INDEX(Team_Key[Full Name],MATCH(Table98[[#This Row],[Team]],Team_Key[Abbreviation],0)),PL_Table[TEAM],0))</f>
        <v>3</v>
      </c>
      <c r="L229" s="1" t="str">
        <f>INDEX(Team_Key[Fixture],MATCH(Table98[[#This Row],[Team]],Team_Key[Abbreviation],0))</f>
        <v>MUN</v>
      </c>
      <c r="M229" s="1" t="str">
        <f ca="1">IFERROR(INDEX(Results_Matrix[],MATCH(Table98[[#This Row],[Team]],Results_Matrix[Teams],0),MATCH(LEFT(Table98[[#This Row],[F1]],3),Results_Matrix[#Headers],0)),"")</f>
        <v>MUN(H) 3-0</v>
      </c>
    </row>
    <row r="230" spans="1:13" x14ac:dyDescent="0.45">
      <c r="A230" t="s">
        <v>335</v>
      </c>
      <c r="B230" s="1" t="str">
        <f>INDEX(FPL_Misc_Extract[Position],MATCH(Table98[[#This Row],[Player]],FPL_Misc_Extract[Player],0))</f>
        <v>GK</v>
      </c>
      <c r="C230" s="1" t="str">
        <f>INDEX(Team_Key[Abbreviation],MATCH(INDEX(FPL_Misc_Extract[Team Name],MATCH(Table98[[#This Row],[Player]],FPL_Misc_Extract[Player],0)),Team_Key[Full Name],0))</f>
        <v>STK</v>
      </c>
      <c r="D230" s="1">
        <f>INDEX(FPL_Misc_Extract[PPG],MATCH(Table98[[#This Row],[Player]],FPL_Misc_Extract[Player],0))</f>
        <v>0</v>
      </c>
      <c r="E230" s="18">
        <f>INDEX(FPL_Misc_Extract[Form],MATCH(Table98[[#This Row],[Player]],FPL_Misc_Extract[Player],0))</f>
        <v>0</v>
      </c>
      <c r="F230" s="22">
        <f ca="1">IF(MID(Table98[[#This Row],[F1 PR]],8,1)&gt;MID(Table98[[#This Row],[F1 PR]],10,1)=TRUE,1,0)</f>
        <v>1</v>
      </c>
      <c r="G230" s="22">
        <f ca="1">IF(MID(Table98[[#This Row],[F1 PR]],8,1)&lt;MID(Table98[[#This Row],[F1 PR]],10,1),1,0)</f>
        <v>0</v>
      </c>
      <c r="H23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30" s="18">
        <f>Table98[[#This Row],[Opp Pos]]-Table98[[#This Row],[Current Pos]]</f>
        <v>13</v>
      </c>
      <c r="J230" s="18" t="str">
        <f>INDEX(PL_Table[POS],MATCH(INDEX(Team_Key[Full Name],MATCH(LEFT(Table98[[#This Row],[F1]],3),Team_Key[Abbreviation],0)),PL_Table[TEAM],0))</f>
        <v>20</v>
      </c>
      <c r="K230" s="18" t="str">
        <f>INDEX(PL_Table[POS],MATCH(INDEX(Team_Key[Full Name],MATCH(Table98[[#This Row],[Team]],Team_Key[Abbreviation],0)),PL_Table[TEAM],0))</f>
        <v>7</v>
      </c>
      <c r="L230" s="1" t="str">
        <f>INDEX(Team_Key[Fixture],MATCH(Table98[[#This Row],[Team]],Team_Key[Abbreviation],0))</f>
        <v>AVL</v>
      </c>
      <c r="M230" s="1" t="str">
        <f ca="1">IFERROR(INDEX(Results_Matrix[],MATCH(Table98[[#This Row],[Team]],Results_Matrix[Teams],0),MATCH(LEFT(Table98[[#This Row],[F1]],3),Results_Matrix[#Headers],0)),"")</f>
        <v>AVL(A) 1-0</v>
      </c>
    </row>
    <row r="231" spans="1:13" x14ac:dyDescent="0.45">
      <c r="A231" t="s">
        <v>453</v>
      </c>
      <c r="B231" s="1" t="str">
        <f>INDEX(FPL_Misc_Extract[Position],MATCH(Table98[[#This Row],[Player]],FPL_Misc_Extract[Player],0))</f>
        <v>MID</v>
      </c>
      <c r="C231" s="1" t="str">
        <f>INDEX(Team_Key[Abbreviation],MATCH(INDEX(FPL_Misc_Extract[Team Name],MATCH(Table98[[#This Row],[Player]],FPL_Misc_Extract[Player],0)),Team_Key[Full Name],0))</f>
        <v>ARS</v>
      </c>
      <c r="D231" s="1">
        <f>INDEX(FPL_Misc_Extract[PPG],MATCH(Table98[[#This Row],[Player]],FPL_Misc_Extract[Player],0))</f>
        <v>1</v>
      </c>
      <c r="E231" s="18">
        <f>INDEX(FPL_Misc_Extract[Form],MATCH(Table98[[#This Row],[Player]],FPL_Misc_Extract[Player],0))</f>
        <v>0</v>
      </c>
      <c r="F231" s="22">
        <f ca="1">IF(MID(Table98[[#This Row],[F1 PR]],8,1)&gt;MID(Table98[[#This Row],[F1 PR]],10,1)=TRUE,1,0)</f>
        <v>1</v>
      </c>
      <c r="G231" s="22">
        <f ca="1">IF(MID(Table98[[#This Row],[F1 PR]],8,1)&lt;MID(Table98[[#This Row],[F1 PR]],10,1),1,0)</f>
        <v>0</v>
      </c>
      <c r="H23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31" s="18">
        <f>Table98[[#This Row],[Opp Pos]]-Table98[[#This Row],[Current Pos]]</f>
        <v>2</v>
      </c>
      <c r="J231" s="18" t="str">
        <f>INDEX(PL_Table[POS],MATCH(INDEX(Team_Key[Full Name],MATCH(LEFT(Table98[[#This Row],[F1]],3),Team_Key[Abbreviation],0)),PL_Table[TEAM],0))</f>
        <v>5</v>
      </c>
      <c r="K231" s="18" t="str">
        <f>INDEX(PL_Table[POS],MATCH(INDEX(Team_Key[Full Name],MATCH(Table98[[#This Row],[Team]],Team_Key[Abbreviation],0)),PL_Table[TEAM],0))</f>
        <v>3</v>
      </c>
      <c r="L231" s="1" t="str">
        <f>INDEX(Team_Key[Fixture],MATCH(Table98[[#This Row],[Team]],Team_Key[Abbreviation],0))</f>
        <v>MUN</v>
      </c>
      <c r="M231" s="1" t="str">
        <f ca="1">IFERROR(INDEX(Results_Matrix[],MATCH(Table98[[#This Row],[Team]],Results_Matrix[Teams],0),MATCH(LEFT(Table98[[#This Row],[F1]],3),Results_Matrix[#Headers],0)),"")</f>
        <v>MUN(H) 3-0</v>
      </c>
    </row>
    <row r="232" spans="1:13" x14ac:dyDescent="0.45">
      <c r="A232" t="s">
        <v>525</v>
      </c>
      <c r="B232" s="1" t="str">
        <f>INDEX(FPL_Misc_Extract[Position],MATCH(Table98[[#This Row],[Player]],FPL_Misc_Extract[Player],0))</f>
        <v>GK</v>
      </c>
      <c r="C232" s="1" t="str">
        <f>INDEX(Team_Key[Abbreviation],MATCH(INDEX(FPL_Misc_Extract[Team Name],MATCH(Table98[[#This Row],[Player]],FPL_Misc_Extract[Player],0)),Team_Key[Full Name],0))</f>
        <v>WAT</v>
      </c>
      <c r="D232" s="1">
        <f>INDEX(FPL_Misc_Extract[PPG],MATCH(Table98[[#This Row],[Player]],FPL_Misc_Extract[Player],0))</f>
        <v>4.3</v>
      </c>
      <c r="E232" s="18">
        <f>INDEX(FPL_Misc_Extract[Form],MATCH(Table98[[#This Row],[Player]],FPL_Misc_Extract[Player],0))</f>
        <v>0.7</v>
      </c>
      <c r="F232" s="22">
        <f ca="1">IF(MID(Table98[[#This Row],[F1 PR]],8,1)&gt;MID(Table98[[#This Row],[F1 PR]],10,1)=TRUE,1,0)</f>
        <v>0</v>
      </c>
      <c r="G232" s="22">
        <f ca="1">IF(MID(Table98[[#This Row],[F1 PR]],8,1)&lt;MID(Table98[[#This Row],[F1 PR]],10,1),1,0)</f>
        <v>0</v>
      </c>
      <c r="H23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232" s="18">
        <f>Table98[[#This Row],[Opp Pos]]-Table98[[#This Row],[Current Pos]]</f>
        <v>3</v>
      </c>
      <c r="J232" s="18" t="str">
        <f>INDEX(PL_Table[POS],MATCH(INDEX(Team_Key[Full Name],MATCH(LEFT(Table98[[#This Row],[F1]],3),Team_Key[Abbreviation],0)),PL_Table[TEAM],0))</f>
        <v>15</v>
      </c>
      <c r="K232" s="18" t="str">
        <f>INDEX(PL_Table[POS],MATCH(INDEX(Team_Key[Full Name],MATCH(Table98[[#This Row],[Team]],Team_Key[Abbreviation],0)),PL_Table[TEAM],0))</f>
        <v>12</v>
      </c>
      <c r="L232" s="1" t="str">
        <f>INDEX(Team_Key[Fixture],MATCH(Table98[[#This Row],[Team]],Team_Key[Abbreviation],0))</f>
        <v>BOU</v>
      </c>
      <c r="M232" s="1" t="str">
        <f ca="1">IFERROR(INDEX(Results_Matrix[],MATCH(Table98[[#This Row],[Team]],Results_Matrix[Teams],0),MATCH(LEFT(Table98[[#This Row],[F1]],3),Results_Matrix[#Headers],0)),"")</f>
        <v>BOU(A) 1-1</v>
      </c>
    </row>
    <row r="233" spans="1:13" x14ac:dyDescent="0.45">
      <c r="A233" t="s">
        <v>556</v>
      </c>
      <c r="B233" s="1" t="str">
        <f>INDEX(FPL_Misc_Extract[Position],MATCH(Table98[[#This Row],[Player]],FPL_Misc_Extract[Player],0))</f>
        <v>DEF</v>
      </c>
      <c r="C233" s="1" t="str">
        <f>INDEX(Team_Key[Abbreviation],MATCH(INDEX(FPL_Misc_Extract[Team Name],MATCH(Table98[[#This Row],[Player]],FPL_Misc_Extract[Player],0)),Team_Key[Full Name],0))</f>
        <v>LIV</v>
      </c>
      <c r="D233" s="1">
        <f>INDEX(FPL_Misc_Extract[PPG],MATCH(Table98[[#This Row],[Player]],FPL_Misc_Extract[Player],0))</f>
        <v>4.5999999999999996</v>
      </c>
      <c r="E233" s="18">
        <f>INDEX(FPL_Misc_Extract[Form],MATCH(Table98[[#This Row],[Player]],FPL_Misc_Extract[Player],0))</f>
        <v>0</v>
      </c>
      <c r="F233" s="22">
        <f>IF(MID(Table98[[#This Row],[F1 PR]],8,1)&gt;MID(Table98[[#This Row],[F1 PR]],10,1)=TRUE,1,0)</f>
        <v>0</v>
      </c>
      <c r="G233" s="22">
        <f>IF(MID(Table98[[#This Row],[F1 PR]],8,1)&lt;MID(Table98[[#This Row],[F1 PR]],10,1),1,0)</f>
        <v>0</v>
      </c>
      <c r="H23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33" s="18" t="e">
        <f>Table98[[#This Row],[Opp Pos]]-Table98[[#This Row],[Current Pos]]</f>
        <v>#N/A</v>
      </c>
      <c r="J233" s="18" t="e">
        <f>INDEX(PL_Table[POS],MATCH(INDEX(Team_Key[Full Name],MATCH(LEFT(Table98[[#This Row],[F1]],3),Team_Key[Abbreviation],0)),PL_Table[TEAM],0))</f>
        <v>#N/A</v>
      </c>
      <c r="K233" s="18" t="str">
        <f>INDEX(PL_Table[POS],MATCH(INDEX(Team_Key[Full Name],MATCH(Table98[[#This Row],[Team]],Team_Key[Abbreviation],0)),PL_Table[TEAM],0))</f>
        <v>8</v>
      </c>
      <c r="L233" s="1">
        <f>INDEX(Team_Key[Fixture],MATCH(Table98[[#This Row],[Team]],Team_Key[Abbreviation],0))</f>
        <v>0</v>
      </c>
      <c r="M233" s="1" t="str">
        <f>IFERROR(INDEX(Results_Matrix[],MATCH(Table98[[#This Row],[Team]],Results_Matrix[Teams],0),MATCH(LEFT(Table98[[#This Row],[F1]],3),Results_Matrix[#Headers],0)),"")</f>
        <v/>
      </c>
    </row>
    <row r="234" spans="1:13" x14ac:dyDescent="0.45">
      <c r="A234" t="s">
        <v>275</v>
      </c>
      <c r="B234" s="1" t="str">
        <f>INDEX(FPL_Misc_Extract[Position],MATCH(Table98[[#This Row],[Player]],FPL_Misc_Extract[Player],0))</f>
        <v>MID</v>
      </c>
      <c r="C234" s="1" t="str">
        <f>INDEX(Team_Key[Abbreviation],MATCH(INDEX(FPL_Misc_Extract[Team Name],MATCH(Table98[[#This Row],[Player]],FPL_Misc_Extract[Player],0)),Team_Key[Full Name],0))</f>
        <v>SUN</v>
      </c>
      <c r="D234" s="1">
        <f>INDEX(FPL_Misc_Extract[PPG],MATCH(Table98[[#This Row],[Player]],FPL_Misc_Extract[Player],0))</f>
        <v>1.8</v>
      </c>
      <c r="E234" s="18">
        <f>INDEX(FPL_Misc_Extract[Form],MATCH(Table98[[#This Row],[Player]],FPL_Misc_Extract[Player],0))</f>
        <v>0</v>
      </c>
      <c r="F234" s="22">
        <f ca="1">IF(MID(Table98[[#This Row],[F1 PR]],8,1)&gt;MID(Table98[[#This Row],[F1 PR]],10,1)=TRUE,1,0)</f>
        <v>0</v>
      </c>
      <c r="G234" s="22">
        <f ca="1">IF(MID(Table98[[#This Row],[F1 PR]],8,1)&lt;MID(Table98[[#This Row],[F1 PR]],10,1),1,0)</f>
        <v>0</v>
      </c>
      <c r="H23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34" s="18">
        <f>Table98[[#This Row],[Opp Pos]]-Table98[[#This Row],[Current Pos]]</f>
        <v>-11</v>
      </c>
      <c r="J234" s="18" t="str">
        <f>INDEX(PL_Table[POS],MATCH(INDEX(Team_Key[Full Name],MATCH(LEFT(Table98[[#This Row],[F1]],3),Team_Key[Abbreviation],0)),PL_Table[TEAM],0))</f>
        <v>6</v>
      </c>
      <c r="K234" s="18" t="str">
        <f>INDEX(PL_Table[POS],MATCH(INDEX(Team_Key[Full Name],MATCH(Table98[[#This Row],[Team]],Team_Key[Abbreviation],0)),PL_Table[TEAM],0))</f>
        <v>17</v>
      </c>
      <c r="L234" s="1" t="str">
        <f>INDEX(Team_Key[Fixture],MATCH(Table98[[#This Row],[Team]],Team_Key[Abbreviation],0))</f>
        <v>WHU</v>
      </c>
      <c r="M234" s="1" t="str">
        <f ca="1">IFERROR(INDEX(Results_Matrix[],MATCH(Table98[[#This Row],[Team]],Results_Matrix[Teams],0),MATCH(LEFT(Table98[[#This Row],[F1]],3),Results_Matrix[#Headers],0)),"")</f>
        <v>WHU(H) 2-2</v>
      </c>
    </row>
    <row r="235" spans="1:13" x14ac:dyDescent="0.45">
      <c r="A235" t="s">
        <v>416</v>
      </c>
      <c r="B235" s="1" t="str">
        <f>INDEX(FPL_Misc_Extract[Position],MATCH(Table98[[#This Row],[Player]],FPL_Misc_Extract[Player],0))</f>
        <v>FWD</v>
      </c>
      <c r="C235" s="1" t="str">
        <f>INDEX(Team_Key[Abbreviation],MATCH(INDEX(FPL_Misc_Extract[Team Name],MATCH(Table98[[#This Row],[Player]],FPL_Misc_Extract[Player],0)),Team_Key[Full Name],0))</f>
        <v>SWA</v>
      </c>
      <c r="D235" s="1">
        <f>INDEX(FPL_Misc_Extract[PPG],MATCH(Table98[[#This Row],[Player]],FPL_Misc_Extract[Player],0))</f>
        <v>2.5</v>
      </c>
      <c r="E235" s="18">
        <f>INDEX(FPL_Misc_Extract[Form],MATCH(Table98[[#This Row],[Player]],FPL_Misc_Extract[Player],0))</f>
        <v>0.2</v>
      </c>
      <c r="F235" s="22">
        <f ca="1">IF(MID(Table98[[#This Row],[F1 PR]],8,1)&gt;MID(Table98[[#This Row],[F1 PR]],10,1)=TRUE,1,0)</f>
        <v>0</v>
      </c>
      <c r="G235" s="22">
        <f ca="1">IF(MID(Table98[[#This Row],[F1 PR]],8,1)&lt;MID(Table98[[#This Row],[F1 PR]],10,1),1,0)</f>
        <v>0</v>
      </c>
      <c r="H23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35" s="18">
        <f>Table98[[#This Row],[Opp Pos]]-Table98[[#This Row],[Current Pos]]</f>
        <v>-14</v>
      </c>
      <c r="J235" s="18" t="str">
        <f>INDEX(PL_Table[POS],MATCH(INDEX(Team_Key[Full Name],MATCH(LEFT(Table98[[#This Row],[F1]],3),Team_Key[Abbreviation],0)),PL_Table[TEAM],0))</f>
        <v>2</v>
      </c>
      <c r="K235" s="18" t="str">
        <f>INDEX(PL_Table[POS],MATCH(INDEX(Team_Key[Full Name],MATCH(Table98[[#This Row],[Team]],Team_Key[Abbreviation],0)),PL_Table[TEAM],0))</f>
        <v>16</v>
      </c>
      <c r="L235" s="1" t="str">
        <f>INDEX(Team_Key[Fixture],MATCH(Table98[[#This Row],[Team]],Team_Key[Abbreviation],0))</f>
        <v>TOT</v>
      </c>
      <c r="M235" s="1" t="str">
        <f ca="1">IFERROR(INDEX(Results_Matrix[],MATCH(Table98[[#This Row],[Team]],Results_Matrix[Teams],0),MATCH(LEFT(Table98[[#This Row],[F1]],3),Results_Matrix[#Headers],0)),"")</f>
        <v>TOT(H) 2-2</v>
      </c>
    </row>
    <row r="236" spans="1:13" x14ac:dyDescent="0.45">
      <c r="A236" t="s">
        <v>108</v>
      </c>
      <c r="B236" s="1" t="str">
        <f>INDEX(FPL_Misc_Extract[Position],MATCH(Table98[[#This Row],[Player]],FPL_Misc_Extract[Player],0))</f>
        <v>FWD</v>
      </c>
      <c r="C236" s="1" t="str">
        <f>INDEX(Team_Key[Abbreviation],MATCH(INDEX(FPL_Misc_Extract[Team Name],MATCH(Table98[[#This Row],[Player]],FPL_Misc_Extract[Player],0)),Team_Key[Full Name],0))</f>
        <v>SUN</v>
      </c>
      <c r="D236" s="1">
        <f>INDEX(FPL_Misc_Extract[PPG],MATCH(Table98[[#This Row],[Player]],FPL_Misc_Extract[Player],0))</f>
        <v>0</v>
      </c>
      <c r="E236" s="18">
        <f>INDEX(FPL_Misc_Extract[Form],MATCH(Table98[[#This Row],[Player]],FPL_Misc_Extract[Player],0))</f>
        <v>0</v>
      </c>
      <c r="F236" s="22">
        <f ca="1">IF(MID(Table98[[#This Row],[F1 PR]],8,1)&gt;MID(Table98[[#This Row],[F1 PR]],10,1)=TRUE,1,0)</f>
        <v>0</v>
      </c>
      <c r="G236" s="22">
        <f ca="1">IF(MID(Table98[[#This Row],[F1 PR]],8,1)&lt;MID(Table98[[#This Row],[F1 PR]],10,1),1,0)</f>
        <v>0</v>
      </c>
      <c r="H2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36" s="18">
        <f>Table98[[#This Row],[Opp Pos]]-Table98[[#This Row],[Current Pos]]</f>
        <v>-11</v>
      </c>
      <c r="J236" s="18" t="str">
        <f>INDEX(PL_Table[POS],MATCH(INDEX(Team_Key[Full Name],MATCH(LEFT(Table98[[#This Row],[F1]],3),Team_Key[Abbreviation],0)),PL_Table[TEAM],0))</f>
        <v>6</v>
      </c>
      <c r="K236" s="18" t="str">
        <f>INDEX(PL_Table[POS],MATCH(INDEX(Team_Key[Full Name],MATCH(Table98[[#This Row],[Team]],Team_Key[Abbreviation],0)),PL_Table[TEAM],0))</f>
        <v>17</v>
      </c>
      <c r="L236" s="1" t="str">
        <f>INDEX(Team_Key[Fixture],MATCH(Table98[[#This Row],[Team]],Team_Key[Abbreviation],0))</f>
        <v>WHU</v>
      </c>
      <c r="M236" s="1" t="str">
        <f ca="1">IFERROR(INDEX(Results_Matrix[],MATCH(Table98[[#This Row],[Team]],Results_Matrix[Teams],0),MATCH(LEFT(Table98[[#This Row],[F1]],3),Results_Matrix[#Headers],0)),"")</f>
        <v>WHU(H) 2-2</v>
      </c>
    </row>
    <row r="237" spans="1:13" x14ac:dyDescent="0.45">
      <c r="A237" t="s">
        <v>439</v>
      </c>
      <c r="B237" s="1" t="str">
        <f>INDEX(FPL_Misc_Extract[Position],MATCH(Table98[[#This Row],[Player]],FPL_Misc_Extract[Player],0))</f>
        <v>DEF</v>
      </c>
      <c r="C237" s="1" t="str">
        <f>INDEX(Team_Key[Abbreviation],MATCH(INDEX(FPL_Misc_Extract[Team Name],MATCH(Table98[[#This Row],[Player]],FPL_Misc_Extract[Player],0)),Team_Key[Full Name],0))</f>
        <v>NEW</v>
      </c>
      <c r="D237" s="1">
        <f>INDEX(FPL_Misc_Extract[PPG],MATCH(Table98[[#This Row],[Player]],FPL_Misc_Extract[Player],0))</f>
        <v>0</v>
      </c>
      <c r="E237" s="18">
        <f>INDEX(FPL_Misc_Extract[Form],MATCH(Table98[[#This Row],[Player]],FPL_Misc_Extract[Player],0))</f>
        <v>0</v>
      </c>
      <c r="F237" s="22">
        <f>IF(MID(Table98[[#This Row],[F1 PR]],8,1)&gt;MID(Table98[[#This Row],[F1 PR]],10,1)=TRUE,1,0)</f>
        <v>0</v>
      </c>
      <c r="G237" s="22">
        <f>IF(MID(Table98[[#This Row],[F1 PR]],8,1)&lt;MID(Table98[[#This Row],[F1 PR]],10,1),1,0)</f>
        <v>0</v>
      </c>
      <c r="H23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37" s="18" t="e">
        <f>Table98[[#This Row],[Opp Pos]]-Table98[[#This Row],[Current Pos]]</f>
        <v>#N/A</v>
      </c>
      <c r="J237" s="18" t="e">
        <f>INDEX(PL_Table[POS],MATCH(INDEX(Team_Key[Full Name],MATCH(LEFT(Table98[[#This Row],[F1]],3),Team_Key[Abbreviation],0)),PL_Table[TEAM],0))</f>
        <v>#N/A</v>
      </c>
      <c r="K237" s="18" t="str">
        <f>INDEX(PL_Table[POS],MATCH(INDEX(Team_Key[Full Name],MATCH(Table98[[#This Row],[Team]],Team_Key[Abbreviation],0)),PL_Table[TEAM],0))</f>
        <v>19</v>
      </c>
      <c r="L237" s="1">
        <f>INDEX(Team_Key[Fixture],MATCH(Table98[[#This Row],[Team]],Team_Key[Abbreviation],0))</f>
        <v>0</v>
      </c>
      <c r="M237" s="1" t="str">
        <f>IFERROR(INDEX(Results_Matrix[],MATCH(Table98[[#This Row],[Team]],Results_Matrix[Teams],0),MATCH(LEFT(Table98[[#This Row],[F1]],3),Results_Matrix[#Headers],0)),"")</f>
        <v/>
      </c>
    </row>
    <row r="238" spans="1:13" x14ac:dyDescent="0.45">
      <c r="A238" t="s">
        <v>579</v>
      </c>
      <c r="B238" s="1" t="str">
        <f>INDEX(FPL_Misc_Extract[Position],MATCH(Table98[[#This Row],[Player]],FPL_Misc_Extract[Player],0))</f>
        <v>MID</v>
      </c>
      <c r="C238" s="1" t="str">
        <f>INDEX(Team_Key[Abbreviation],MATCH(INDEX(FPL_Misc_Extract[Team Name],MATCH(Table98[[#This Row],[Player]],FPL_Misc_Extract[Player],0)),Team_Key[Full Name],0))</f>
        <v>BOU</v>
      </c>
      <c r="D238" s="1">
        <f>INDEX(FPL_Misc_Extract[PPG],MATCH(Table98[[#This Row],[Player]],FPL_Misc_Extract[Player],0))</f>
        <v>2.8</v>
      </c>
      <c r="E238" s="18">
        <f>INDEX(FPL_Misc_Extract[Form],MATCH(Table98[[#This Row],[Player]],FPL_Misc_Extract[Player],0))</f>
        <v>0.2</v>
      </c>
      <c r="F238" s="22">
        <f ca="1">IF(MID(Table98[[#This Row],[F1 PR]],8,1)&gt;MID(Table98[[#This Row],[F1 PR]],10,1)=TRUE,1,0)</f>
        <v>0</v>
      </c>
      <c r="G238" s="22">
        <f ca="1">IF(MID(Table98[[#This Row],[F1 PR]],8,1)&lt;MID(Table98[[#This Row],[F1 PR]],10,1),1,0)</f>
        <v>0</v>
      </c>
      <c r="H23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38" s="18">
        <f>Table98[[#This Row],[Opp Pos]]-Table98[[#This Row],[Current Pos]]</f>
        <v>-3</v>
      </c>
      <c r="J238" s="18" t="str">
        <f>INDEX(PL_Table[POS],MATCH(INDEX(Team_Key[Full Name],MATCH(LEFT(Table98[[#This Row],[F1]],3),Team_Key[Abbreviation],0)),PL_Table[TEAM],0))</f>
        <v>12</v>
      </c>
      <c r="K238" s="18" t="str">
        <f>INDEX(PL_Table[POS],MATCH(INDEX(Team_Key[Full Name],MATCH(Table98[[#This Row],[Team]],Team_Key[Abbreviation],0)),PL_Table[TEAM],0))</f>
        <v>15</v>
      </c>
      <c r="L238" s="1" t="str">
        <f>INDEX(Team_Key[Fixture],MATCH(Table98[[#This Row],[Team]],Team_Key[Abbreviation],0))</f>
        <v>WAT</v>
      </c>
      <c r="M238" s="1" t="str">
        <f ca="1">IFERROR(INDEX(Results_Matrix[],MATCH(Table98[[#This Row],[Team]],Results_Matrix[Teams],0),MATCH(LEFT(Table98[[#This Row],[F1]],3),Results_Matrix[#Headers],0)),"")</f>
        <v>WAT(H) 1-1</v>
      </c>
    </row>
    <row r="239" spans="1:13" x14ac:dyDescent="0.45">
      <c r="A239" t="s">
        <v>624</v>
      </c>
      <c r="B239" s="1" t="str">
        <f>INDEX(FPL_Misc_Extract[Position],MATCH(Table98[[#This Row],[Player]],FPL_Misc_Extract[Player],0))</f>
        <v>MID</v>
      </c>
      <c r="C239" s="1" t="str">
        <f>INDEX(Team_Key[Abbreviation],MATCH(INDEX(FPL_Misc_Extract[Team Name],MATCH(Table98[[#This Row],[Player]],FPL_Misc_Extract[Player],0)),Team_Key[Full Name],0))</f>
        <v>MUN</v>
      </c>
      <c r="D239" s="1">
        <f>INDEX(FPL_Misc_Extract[PPG],MATCH(Table98[[#This Row],[Player]],FPL_Misc_Extract[Player],0))</f>
        <v>0</v>
      </c>
      <c r="E239" s="18">
        <f>INDEX(FPL_Misc_Extract[Form],MATCH(Table98[[#This Row],[Player]],FPL_Misc_Extract[Player],0))</f>
        <v>0</v>
      </c>
      <c r="F239" s="22">
        <f ca="1">IF(MID(Table98[[#This Row],[F1 PR]],8,1)&gt;MID(Table98[[#This Row],[F1 PR]],10,1)=TRUE,1,0)</f>
        <v>0</v>
      </c>
      <c r="G239" s="22">
        <f ca="1">IF(MID(Table98[[#This Row],[F1 PR]],8,1)&lt;MID(Table98[[#This Row],[F1 PR]],10,1),1,0)</f>
        <v>1</v>
      </c>
      <c r="H23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39" s="18">
        <f>Table98[[#This Row],[Opp Pos]]-Table98[[#This Row],[Current Pos]]</f>
        <v>-2</v>
      </c>
      <c r="J239" s="18" t="str">
        <f>INDEX(PL_Table[POS],MATCH(INDEX(Team_Key[Full Name],MATCH(LEFT(Table98[[#This Row],[F1]],3),Team_Key[Abbreviation],0)),PL_Table[TEAM],0))</f>
        <v>3</v>
      </c>
      <c r="K239" s="18" t="str">
        <f>INDEX(PL_Table[POS],MATCH(INDEX(Team_Key[Full Name],MATCH(Table98[[#This Row],[Team]],Team_Key[Abbreviation],0)),PL_Table[TEAM],0))</f>
        <v>5</v>
      </c>
      <c r="L239" s="1" t="str">
        <f>INDEX(Team_Key[Fixture],MATCH(Table98[[#This Row],[Team]],Team_Key[Abbreviation],0))</f>
        <v>ARS</v>
      </c>
      <c r="M239" s="1" t="str">
        <f ca="1">IFERROR(INDEX(Results_Matrix[],MATCH(Table98[[#This Row],[Team]],Results_Matrix[Teams],0),MATCH(LEFT(Table98[[#This Row],[F1]],3),Results_Matrix[#Headers],0)),"")</f>
        <v>ARS(A) 0-3</v>
      </c>
    </row>
    <row r="240" spans="1:13" x14ac:dyDescent="0.45">
      <c r="A240" t="s">
        <v>379</v>
      </c>
      <c r="B240" s="1" t="str">
        <f>INDEX(FPL_Misc_Extract[Position],MATCH(Table98[[#This Row],[Player]],FPL_Misc_Extract[Player],0))</f>
        <v>MID</v>
      </c>
      <c r="C240" s="1" t="str">
        <f>INDEX(Team_Key[Abbreviation],MATCH(INDEX(FPL_Misc_Extract[Team Name],MATCH(Table98[[#This Row],[Player]],FPL_Misc_Extract[Player],0)),Team_Key[Full Name],0))</f>
        <v>NEW</v>
      </c>
      <c r="D240" s="1">
        <f>INDEX(FPL_Misc_Extract[PPG],MATCH(Table98[[#This Row],[Player]],FPL_Misc_Extract[Player],0))</f>
        <v>1.4</v>
      </c>
      <c r="E240" s="18">
        <f>INDEX(FPL_Misc_Extract[Form],MATCH(Table98[[#This Row],[Player]],FPL_Misc_Extract[Player],0))</f>
        <v>0.1</v>
      </c>
      <c r="F240" s="22">
        <f>IF(MID(Table98[[#This Row],[F1 PR]],8,1)&gt;MID(Table98[[#This Row],[F1 PR]],10,1)=TRUE,1,0)</f>
        <v>0</v>
      </c>
      <c r="G240" s="22">
        <f>IF(MID(Table98[[#This Row],[F1 PR]],8,1)&lt;MID(Table98[[#This Row],[F1 PR]],10,1),1,0)</f>
        <v>0</v>
      </c>
      <c r="H24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40" s="18" t="e">
        <f>Table98[[#This Row],[Opp Pos]]-Table98[[#This Row],[Current Pos]]</f>
        <v>#N/A</v>
      </c>
      <c r="J240" s="18" t="e">
        <f>INDEX(PL_Table[POS],MATCH(INDEX(Team_Key[Full Name],MATCH(LEFT(Table98[[#This Row],[F1]],3),Team_Key[Abbreviation],0)),PL_Table[TEAM],0))</f>
        <v>#N/A</v>
      </c>
      <c r="K240" s="18" t="str">
        <f>INDEX(PL_Table[POS],MATCH(INDEX(Team_Key[Full Name],MATCH(Table98[[#This Row],[Team]],Team_Key[Abbreviation],0)),PL_Table[TEAM],0))</f>
        <v>19</v>
      </c>
      <c r="L240" s="1">
        <f>INDEX(Team_Key[Fixture],MATCH(Table98[[#This Row],[Team]],Team_Key[Abbreviation],0))</f>
        <v>0</v>
      </c>
      <c r="M240" s="1" t="str">
        <f>IFERROR(INDEX(Results_Matrix[],MATCH(Table98[[#This Row],[Team]],Results_Matrix[Teams],0),MATCH(LEFT(Table98[[#This Row],[F1]],3),Results_Matrix[#Headers],0)),"")</f>
        <v/>
      </c>
    </row>
    <row r="241" spans="1:13" x14ac:dyDescent="0.45">
      <c r="A241" t="s">
        <v>596</v>
      </c>
      <c r="B241" s="1" t="str">
        <f>INDEX(FPL_Misc_Extract[Position],MATCH(Table98[[#This Row],[Player]],FPL_Misc_Extract[Player],0))</f>
        <v>FWD</v>
      </c>
      <c r="C241" s="1" t="str">
        <f>INDEX(Team_Key[Abbreviation],MATCH(INDEX(FPL_Misc_Extract[Team Name],MATCH(Table98[[#This Row],[Player]],FPL_Misc_Extract[Player],0)),Team_Key[Full Name],0))</f>
        <v>BOU</v>
      </c>
      <c r="D241" s="1">
        <f>INDEX(FPL_Misc_Extract[PPG],MATCH(Table98[[#This Row],[Player]],FPL_Misc_Extract[Player],0))</f>
        <v>1.5</v>
      </c>
      <c r="E241" s="18">
        <f>INDEX(FPL_Misc_Extract[Form],MATCH(Table98[[#This Row],[Player]],FPL_Misc_Extract[Player],0))</f>
        <v>0.1</v>
      </c>
      <c r="F241" s="22">
        <f ca="1">IF(MID(Table98[[#This Row],[F1 PR]],8,1)&gt;MID(Table98[[#This Row],[F1 PR]],10,1)=TRUE,1,0)</f>
        <v>0</v>
      </c>
      <c r="G241" s="22">
        <f ca="1">IF(MID(Table98[[#This Row],[F1 PR]],8,1)&lt;MID(Table98[[#This Row],[F1 PR]],10,1),1,0)</f>
        <v>0</v>
      </c>
      <c r="H24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41" s="18">
        <f>Table98[[#This Row],[Opp Pos]]-Table98[[#This Row],[Current Pos]]</f>
        <v>-3</v>
      </c>
      <c r="J241" s="18" t="str">
        <f>INDEX(PL_Table[POS],MATCH(INDEX(Team_Key[Full Name],MATCH(LEFT(Table98[[#This Row],[F1]],3),Team_Key[Abbreviation],0)),PL_Table[TEAM],0))</f>
        <v>12</v>
      </c>
      <c r="K241" s="18" t="str">
        <f>INDEX(PL_Table[POS],MATCH(INDEX(Team_Key[Full Name],MATCH(Table98[[#This Row],[Team]],Team_Key[Abbreviation],0)),PL_Table[TEAM],0))</f>
        <v>15</v>
      </c>
      <c r="L241" s="1" t="str">
        <f>INDEX(Team_Key[Fixture],MATCH(Table98[[#This Row],[Team]],Team_Key[Abbreviation],0))</f>
        <v>WAT</v>
      </c>
      <c r="M241" s="1" t="str">
        <f ca="1">IFERROR(INDEX(Results_Matrix[],MATCH(Table98[[#This Row],[Team]],Results_Matrix[Teams],0),MATCH(LEFT(Table98[[#This Row],[F1]],3),Results_Matrix[#Headers],0)),"")</f>
        <v>WAT(H) 1-1</v>
      </c>
    </row>
    <row r="242" spans="1:13" x14ac:dyDescent="0.45">
      <c r="A242" t="s">
        <v>620</v>
      </c>
      <c r="B242" s="1" t="str">
        <f>INDEX(FPL_Misc_Extract[Position],MATCH(Table98[[#This Row],[Player]],FPL_Misc_Extract[Player],0))</f>
        <v>MID</v>
      </c>
      <c r="C242" s="1" t="str">
        <f>INDEX(Team_Key[Abbreviation],MATCH(INDEX(FPL_Misc_Extract[Team Name],MATCH(Table98[[#This Row],[Player]],FPL_Misc_Extract[Player],0)),Team_Key[Full Name],0))</f>
        <v>BOU</v>
      </c>
      <c r="D242" s="1">
        <f>INDEX(FPL_Misc_Extract[PPG],MATCH(Table98[[#This Row],[Player]],FPL_Misc_Extract[Player],0))</f>
        <v>3.7</v>
      </c>
      <c r="E242" s="18">
        <f>INDEX(FPL_Misc_Extract[Form],MATCH(Table98[[#This Row],[Player]],FPL_Misc_Extract[Player],0))</f>
        <v>0.2</v>
      </c>
      <c r="F242" s="22">
        <f ca="1">IF(MID(Table98[[#This Row],[F1 PR]],8,1)&gt;MID(Table98[[#This Row],[F1 PR]],10,1)=TRUE,1,0)</f>
        <v>0</v>
      </c>
      <c r="G242" s="22">
        <f ca="1">IF(MID(Table98[[#This Row],[F1 PR]],8,1)&lt;MID(Table98[[#This Row],[F1 PR]],10,1),1,0)</f>
        <v>0</v>
      </c>
      <c r="H24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42" s="18">
        <f>Table98[[#This Row],[Opp Pos]]-Table98[[#This Row],[Current Pos]]</f>
        <v>-3</v>
      </c>
      <c r="J242" s="18" t="str">
        <f>INDEX(PL_Table[POS],MATCH(INDEX(Team_Key[Full Name],MATCH(LEFT(Table98[[#This Row],[F1]],3),Team_Key[Abbreviation],0)),PL_Table[TEAM],0))</f>
        <v>12</v>
      </c>
      <c r="K242" s="18" t="str">
        <f>INDEX(PL_Table[POS],MATCH(INDEX(Team_Key[Full Name],MATCH(Table98[[#This Row],[Team]],Team_Key[Abbreviation],0)),PL_Table[TEAM],0))</f>
        <v>15</v>
      </c>
      <c r="L242" s="1" t="str">
        <f>INDEX(Team_Key[Fixture],MATCH(Table98[[#This Row],[Team]],Team_Key[Abbreviation],0))</f>
        <v>WAT</v>
      </c>
      <c r="M242" s="1" t="str">
        <f ca="1">IFERROR(INDEX(Results_Matrix[],MATCH(Table98[[#This Row],[Team]],Results_Matrix[Teams],0),MATCH(LEFT(Table98[[#This Row],[F1]],3),Results_Matrix[#Headers],0)),"")</f>
        <v>WAT(H) 1-1</v>
      </c>
    </row>
    <row r="243" spans="1:13" x14ac:dyDescent="0.45">
      <c r="A243" t="s">
        <v>459</v>
      </c>
      <c r="B243" s="1" t="str">
        <f>INDEX(FPL_Misc_Extract[Position],MATCH(Table98[[#This Row],[Player]],FPL_Misc_Extract[Player],0))</f>
        <v>FWD</v>
      </c>
      <c r="C243" s="1" t="str">
        <f>INDEX(Team_Key[Abbreviation],MATCH(INDEX(FPL_Misc_Extract[Team Name],MATCH(Table98[[#This Row],[Player]],FPL_Misc_Extract[Player],0)),Team_Key[Full Name],0))</f>
        <v>SUN</v>
      </c>
      <c r="D243" s="1">
        <f>INDEX(FPL_Misc_Extract[PPG],MATCH(Table98[[#This Row],[Player]],FPL_Misc_Extract[Player],0))</f>
        <v>1.5</v>
      </c>
      <c r="E243" s="18">
        <f>INDEX(FPL_Misc_Extract[Form],MATCH(Table98[[#This Row],[Player]],FPL_Misc_Extract[Player],0))</f>
        <v>0</v>
      </c>
      <c r="F243" s="22">
        <f ca="1">IF(MID(Table98[[#This Row],[F1 PR]],8,1)&gt;MID(Table98[[#This Row],[F1 PR]],10,1)=TRUE,1,0)</f>
        <v>0</v>
      </c>
      <c r="G243" s="22">
        <f ca="1">IF(MID(Table98[[#This Row],[F1 PR]],8,1)&lt;MID(Table98[[#This Row],[F1 PR]],10,1),1,0)</f>
        <v>0</v>
      </c>
      <c r="H24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43" s="18">
        <f>Table98[[#This Row],[Opp Pos]]-Table98[[#This Row],[Current Pos]]</f>
        <v>-11</v>
      </c>
      <c r="J243" s="18" t="str">
        <f>INDEX(PL_Table[POS],MATCH(INDEX(Team_Key[Full Name],MATCH(LEFT(Table98[[#This Row],[F1]],3),Team_Key[Abbreviation],0)),PL_Table[TEAM],0))</f>
        <v>6</v>
      </c>
      <c r="K243" s="18" t="str">
        <f>INDEX(PL_Table[POS],MATCH(INDEX(Team_Key[Full Name],MATCH(Table98[[#This Row],[Team]],Team_Key[Abbreviation],0)),PL_Table[TEAM],0))</f>
        <v>17</v>
      </c>
      <c r="L243" s="1" t="str">
        <f>INDEX(Team_Key[Fixture],MATCH(Table98[[#This Row],[Team]],Team_Key[Abbreviation],0))</f>
        <v>WHU</v>
      </c>
      <c r="M243" s="1" t="str">
        <f ca="1">IFERROR(INDEX(Results_Matrix[],MATCH(Table98[[#This Row],[Team]],Results_Matrix[Teams],0),MATCH(LEFT(Table98[[#This Row],[F1]],3),Results_Matrix[#Headers],0)),"")</f>
        <v>WHU(H) 2-2</v>
      </c>
    </row>
    <row r="244" spans="1:13" x14ac:dyDescent="0.45">
      <c r="A244" t="s">
        <v>654</v>
      </c>
      <c r="B244" s="1" t="str">
        <f>INDEX(FPL_Misc_Extract[Position],MATCH(Table98[[#This Row],[Player]],FPL_Misc_Extract[Player],0))</f>
        <v>MID</v>
      </c>
      <c r="C244" s="1" t="str">
        <f>INDEX(Team_Key[Abbreviation],MATCH(INDEX(FPL_Misc_Extract[Team Name],MATCH(Table98[[#This Row],[Player]],FPL_Misc_Extract[Player],0)),Team_Key[Full Name],0))</f>
        <v>LEI</v>
      </c>
      <c r="D244" s="1">
        <f>INDEX(FPL_Misc_Extract[PPG],MATCH(Table98[[#This Row],[Player]],FPL_Misc_Extract[Player],0))</f>
        <v>1</v>
      </c>
      <c r="E244" s="18">
        <f>INDEX(FPL_Misc_Extract[Form],MATCH(Table98[[#This Row],[Player]],FPL_Misc_Extract[Player],0))</f>
        <v>0.1</v>
      </c>
      <c r="F244" s="22">
        <f ca="1">IF(MID(Table98[[#This Row],[F1 PR]],8,1)&gt;MID(Table98[[#This Row],[F1 PR]],10,1)=TRUE,1,0)</f>
        <v>1</v>
      </c>
      <c r="G244" s="22">
        <f ca="1">IF(MID(Table98[[#This Row],[F1 PR]],8,1)&lt;MID(Table98[[#This Row],[F1 PR]],10,1),1,0)</f>
        <v>0</v>
      </c>
      <c r="H24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44" s="18">
        <f>Table98[[#This Row],[Opp Pos]]-Table98[[#This Row],[Current Pos]]</f>
        <v>17</v>
      </c>
      <c r="J244" s="18" t="str">
        <f>INDEX(PL_Table[POS],MATCH(INDEX(Team_Key[Full Name],MATCH(LEFT(Table98[[#This Row],[F1]],3),Team_Key[Abbreviation],0)),PL_Table[TEAM],0))</f>
        <v>18</v>
      </c>
      <c r="K244" s="18" t="str">
        <f>INDEX(PL_Table[POS],MATCH(INDEX(Team_Key[Full Name],MATCH(Table98[[#This Row],[Team]],Team_Key[Abbreviation],0)),PL_Table[TEAM],0))</f>
        <v>1</v>
      </c>
      <c r="L244" s="1" t="str">
        <f>INDEX(Team_Key[Fixture],MATCH(Table98[[#This Row],[Team]],Team_Key[Abbreviation],0))</f>
        <v>NOR</v>
      </c>
      <c r="M244" s="1" t="str">
        <f ca="1">IFERROR(INDEX(Results_Matrix[],MATCH(Table98[[#This Row],[Team]],Results_Matrix[Teams],0),MATCH(LEFT(Table98[[#This Row],[F1]],3),Results_Matrix[#Headers],0)),"")</f>
        <v>NOR(A) 2-1</v>
      </c>
    </row>
    <row r="245" spans="1:13" x14ac:dyDescent="0.45">
      <c r="A245" t="s">
        <v>471</v>
      </c>
      <c r="B245" s="1" t="str">
        <f>INDEX(FPL_Misc_Extract[Position],MATCH(Table98[[#This Row],[Player]],FPL_Misc_Extract[Player],0))</f>
        <v>MID</v>
      </c>
      <c r="C245" s="1" t="str">
        <f>INDEX(Team_Key[Abbreviation],MATCH(INDEX(FPL_Misc_Extract[Team Name],MATCH(Table98[[#This Row],[Player]],FPL_Misc_Extract[Player],0)),Team_Key[Full Name],0))</f>
        <v>AVL</v>
      </c>
      <c r="D245" s="1">
        <f>INDEX(FPL_Misc_Extract[PPG],MATCH(Table98[[#This Row],[Player]],FPL_Misc_Extract[Player],0))</f>
        <v>2</v>
      </c>
      <c r="E245" s="18">
        <f>INDEX(FPL_Misc_Extract[Form],MATCH(Table98[[#This Row],[Player]],FPL_Misc_Extract[Player],0))</f>
        <v>0</v>
      </c>
      <c r="F245" s="22">
        <f ca="1">IF(MID(Table98[[#This Row],[F1 PR]],8,1)&gt;MID(Table98[[#This Row],[F1 PR]],10,1)=TRUE,1,0)</f>
        <v>0</v>
      </c>
      <c r="G245" s="22">
        <f ca="1">IF(MID(Table98[[#This Row],[F1 PR]],8,1)&lt;MID(Table98[[#This Row],[F1 PR]],10,1),1,0)</f>
        <v>1</v>
      </c>
      <c r="H2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45" s="18">
        <f>Table98[[#This Row],[Opp Pos]]-Table98[[#This Row],[Current Pos]]</f>
        <v>-13</v>
      </c>
      <c r="J245" s="18" t="str">
        <f>INDEX(PL_Table[POS],MATCH(INDEX(Team_Key[Full Name],MATCH(LEFT(Table98[[#This Row],[F1]],3),Team_Key[Abbreviation],0)),PL_Table[TEAM],0))</f>
        <v>7</v>
      </c>
      <c r="K245" s="18" t="str">
        <f>INDEX(PL_Table[POS],MATCH(INDEX(Team_Key[Full Name],MATCH(Table98[[#This Row],[Team]],Team_Key[Abbreviation],0)),PL_Table[TEAM],0))</f>
        <v>20</v>
      </c>
      <c r="L245" s="1" t="str">
        <f>INDEX(Team_Key[Fixture],MATCH(Table98[[#This Row],[Team]],Team_Key[Abbreviation],0))</f>
        <v>STK</v>
      </c>
      <c r="M245" s="1" t="str">
        <f ca="1">IFERROR(INDEX(Results_Matrix[],MATCH(Table98[[#This Row],[Team]],Results_Matrix[Teams],0),MATCH(LEFT(Table98[[#This Row],[F1]],3),Results_Matrix[#Headers],0)),"")</f>
        <v>STK(H) 0-1</v>
      </c>
    </row>
    <row r="246" spans="1:13" x14ac:dyDescent="0.45">
      <c r="A246" t="s">
        <v>658</v>
      </c>
      <c r="B246" s="1" t="str">
        <f>INDEX(FPL_Misc_Extract[Position],MATCH(Table98[[#This Row],[Player]],FPL_Misc_Extract[Player],0))</f>
        <v>MID</v>
      </c>
      <c r="C246" s="1" t="str">
        <f>INDEX(Team_Key[Abbreviation],MATCH(INDEX(FPL_Misc_Extract[Team Name],MATCH(Table98[[#This Row],[Player]],FPL_Misc_Extract[Player],0)),Team_Key[Full Name],0))</f>
        <v>SWA</v>
      </c>
      <c r="D246" s="1">
        <f>INDEX(FPL_Misc_Extract[PPG],MATCH(Table98[[#This Row],[Player]],FPL_Misc_Extract[Player],0))</f>
        <v>3</v>
      </c>
      <c r="E246" s="18">
        <f>INDEX(FPL_Misc_Extract[Form],MATCH(Table98[[#This Row],[Player]],FPL_Misc_Extract[Player],0))</f>
        <v>0</v>
      </c>
      <c r="F246" s="22">
        <f ca="1">IF(MID(Table98[[#This Row],[F1 PR]],8,1)&gt;MID(Table98[[#This Row],[F1 PR]],10,1)=TRUE,1,0)</f>
        <v>0</v>
      </c>
      <c r="G246" s="22">
        <f ca="1">IF(MID(Table98[[#This Row],[F1 PR]],8,1)&lt;MID(Table98[[#This Row],[F1 PR]],10,1),1,0)</f>
        <v>0</v>
      </c>
      <c r="H24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46" s="18">
        <f>Table98[[#This Row],[Opp Pos]]-Table98[[#This Row],[Current Pos]]</f>
        <v>-14</v>
      </c>
      <c r="J246" s="18" t="str">
        <f>INDEX(PL_Table[POS],MATCH(INDEX(Team_Key[Full Name],MATCH(LEFT(Table98[[#This Row],[F1]],3),Team_Key[Abbreviation],0)),PL_Table[TEAM],0))</f>
        <v>2</v>
      </c>
      <c r="K246" s="18" t="str">
        <f>INDEX(PL_Table[POS],MATCH(INDEX(Team_Key[Full Name],MATCH(Table98[[#This Row],[Team]],Team_Key[Abbreviation],0)),PL_Table[TEAM],0))</f>
        <v>16</v>
      </c>
      <c r="L246" s="1" t="str">
        <f>INDEX(Team_Key[Fixture],MATCH(Table98[[#This Row],[Team]],Team_Key[Abbreviation],0))</f>
        <v>TOT</v>
      </c>
      <c r="M246" s="1" t="str">
        <f ca="1">IFERROR(INDEX(Results_Matrix[],MATCH(Table98[[#This Row],[Team]],Results_Matrix[Teams],0),MATCH(LEFT(Table98[[#This Row],[F1]],3),Results_Matrix[#Headers],0)),"")</f>
        <v>TOT(H) 2-2</v>
      </c>
    </row>
    <row r="247" spans="1:13" x14ac:dyDescent="0.45">
      <c r="A247" t="s">
        <v>91</v>
      </c>
      <c r="B247" s="1" t="str">
        <f>INDEX(FPL_Misc_Extract[Position],MATCH(Table98[[#This Row],[Player]],FPL_Misc_Extract[Player],0))</f>
        <v>MID</v>
      </c>
      <c r="C247" s="1" t="str">
        <f>INDEX(Team_Key[Abbreviation],MATCH(INDEX(FPL_Misc_Extract[Team Name],MATCH(Table98[[#This Row],[Player]],FPL_Misc_Extract[Player],0)),Team_Key[Full Name],0))</f>
        <v>WAT</v>
      </c>
      <c r="D247" s="1">
        <f>INDEX(FPL_Misc_Extract[PPG],MATCH(Table98[[#This Row],[Player]],FPL_Misc_Extract[Player],0))</f>
        <v>1</v>
      </c>
      <c r="E247" s="18">
        <f>INDEX(FPL_Misc_Extract[Form],MATCH(Table98[[#This Row],[Player]],FPL_Misc_Extract[Player],0))</f>
        <v>0</v>
      </c>
      <c r="F247" s="22">
        <f ca="1">IF(MID(Table98[[#This Row],[F1 PR]],8,1)&gt;MID(Table98[[#This Row],[F1 PR]],10,1)=TRUE,1,0)</f>
        <v>0</v>
      </c>
      <c r="G247" s="22">
        <f ca="1">IF(MID(Table98[[#This Row],[F1 PR]],8,1)&lt;MID(Table98[[#This Row],[F1 PR]],10,1),1,0)</f>
        <v>0</v>
      </c>
      <c r="H24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47" s="18">
        <f>Table98[[#This Row],[Opp Pos]]-Table98[[#This Row],[Current Pos]]</f>
        <v>3</v>
      </c>
      <c r="J247" s="18" t="str">
        <f>INDEX(PL_Table[POS],MATCH(INDEX(Team_Key[Full Name],MATCH(LEFT(Table98[[#This Row],[F1]],3),Team_Key[Abbreviation],0)),PL_Table[TEAM],0))</f>
        <v>15</v>
      </c>
      <c r="K247" s="18" t="str">
        <f>INDEX(PL_Table[POS],MATCH(INDEX(Team_Key[Full Name],MATCH(Table98[[#This Row],[Team]],Team_Key[Abbreviation],0)),PL_Table[TEAM],0))</f>
        <v>12</v>
      </c>
      <c r="L247" s="1" t="str">
        <f>INDEX(Team_Key[Fixture],MATCH(Table98[[#This Row],[Team]],Team_Key[Abbreviation],0))</f>
        <v>BOU</v>
      </c>
      <c r="M247" s="1" t="str">
        <f ca="1">IFERROR(INDEX(Results_Matrix[],MATCH(Table98[[#This Row],[Team]],Results_Matrix[Teams],0),MATCH(LEFT(Table98[[#This Row],[F1]],3),Results_Matrix[#Headers],0)),"")</f>
        <v>BOU(A) 1-1</v>
      </c>
    </row>
    <row r="248" spans="1:13" x14ac:dyDescent="0.45">
      <c r="A248" t="s">
        <v>422</v>
      </c>
      <c r="B248" s="1" t="str">
        <f>INDEX(FPL_Misc_Extract[Position],MATCH(Table98[[#This Row],[Player]],FPL_Misc_Extract[Player],0))</f>
        <v>MID</v>
      </c>
      <c r="C248" s="1" t="str">
        <f>INDEX(Team_Key[Abbreviation],MATCH(INDEX(FPL_Misc_Extract[Team Name],MATCH(Table98[[#This Row],[Player]],FPL_Misc_Extract[Player],0)),Team_Key[Full Name],0))</f>
        <v>AVL</v>
      </c>
      <c r="D248" s="1">
        <f>INDEX(FPL_Misc_Extract[PPG],MATCH(Table98[[#This Row],[Player]],FPL_Misc_Extract[Player],0))</f>
        <v>2</v>
      </c>
      <c r="E248" s="18">
        <f>INDEX(FPL_Misc_Extract[Form],MATCH(Table98[[#This Row],[Player]],FPL_Misc_Extract[Player],0))</f>
        <v>0.4</v>
      </c>
      <c r="F248" s="22">
        <f ca="1">IF(MID(Table98[[#This Row],[F1 PR]],8,1)&gt;MID(Table98[[#This Row],[F1 PR]],10,1)=TRUE,1,0)</f>
        <v>0</v>
      </c>
      <c r="G248" s="22">
        <f ca="1">IF(MID(Table98[[#This Row],[F1 PR]],8,1)&lt;MID(Table98[[#This Row],[F1 PR]],10,1),1,0)</f>
        <v>1</v>
      </c>
      <c r="H24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48" s="18">
        <f>Table98[[#This Row],[Opp Pos]]-Table98[[#This Row],[Current Pos]]</f>
        <v>-13</v>
      </c>
      <c r="J248" s="18" t="str">
        <f>INDEX(PL_Table[POS],MATCH(INDEX(Team_Key[Full Name],MATCH(LEFT(Table98[[#This Row],[F1]],3),Team_Key[Abbreviation],0)),PL_Table[TEAM],0))</f>
        <v>7</v>
      </c>
      <c r="K248" s="18" t="str">
        <f>INDEX(PL_Table[POS],MATCH(INDEX(Team_Key[Full Name],MATCH(Table98[[#This Row],[Team]],Team_Key[Abbreviation],0)),PL_Table[TEAM],0))</f>
        <v>20</v>
      </c>
      <c r="L248" s="1" t="str">
        <f>INDEX(Team_Key[Fixture],MATCH(Table98[[#This Row],[Team]],Team_Key[Abbreviation],0))</f>
        <v>STK</v>
      </c>
      <c r="M248" s="1" t="str">
        <f ca="1">IFERROR(INDEX(Results_Matrix[],MATCH(Table98[[#This Row],[Team]],Results_Matrix[Teams],0),MATCH(LEFT(Table98[[#This Row],[F1]],3),Results_Matrix[#Headers],0)),"")</f>
        <v>STK(H) 0-1</v>
      </c>
    </row>
    <row r="249" spans="1:13" x14ac:dyDescent="0.45">
      <c r="A249" t="s">
        <v>174</v>
      </c>
      <c r="B249" s="1" t="str">
        <f>INDEX(FPL_Misc_Extract[Position],MATCH(Table98[[#This Row],[Player]],FPL_Misc_Extract[Player],0))</f>
        <v>GK</v>
      </c>
      <c r="C249" s="1" t="str">
        <f>INDEX(Team_Key[Abbreviation],MATCH(INDEX(FPL_Misc_Extract[Team Name],MATCH(Table98[[#This Row],[Player]],FPL_Misc_Extract[Player],0)),Team_Key[Full Name],0))</f>
        <v>AVL</v>
      </c>
      <c r="D249" s="1">
        <f>INDEX(FPL_Misc_Extract[PPG],MATCH(Table98[[#This Row],[Player]],FPL_Misc_Extract[Player],0))</f>
        <v>2.4</v>
      </c>
      <c r="E249" s="18">
        <f>INDEX(FPL_Misc_Extract[Form],MATCH(Table98[[#This Row],[Player]],FPL_Misc_Extract[Player],0))</f>
        <v>0.1</v>
      </c>
      <c r="F249" s="22">
        <f ca="1">IF(MID(Table98[[#This Row],[F1 PR]],8,1)&gt;MID(Table98[[#This Row],[F1 PR]],10,1)=TRUE,1,0)</f>
        <v>0</v>
      </c>
      <c r="G249" s="22">
        <f ca="1">IF(MID(Table98[[#This Row],[F1 PR]],8,1)&lt;MID(Table98[[#This Row],[F1 PR]],10,1),1,0)</f>
        <v>1</v>
      </c>
      <c r="H2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249" s="18">
        <f>Table98[[#This Row],[Opp Pos]]-Table98[[#This Row],[Current Pos]]</f>
        <v>-13</v>
      </c>
      <c r="J249" s="18" t="str">
        <f>INDEX(PL_Table[POS],MATCH(INDEX(Team_Key[Full Name],MATCH(LEFT(Table98[[#This Row],[F1]],3),Team_Key[Abbreviation],0)),PL_Table[TEAM],0))</f>
        <v>7</v>
      </c>
      <c r="K249" s="18" t="str">
        <f>INDEX(PL_Table[POS],MATCH(INDEX(Team_Key[Full Name],MATCH(Table98[[#This Row],[Team]],Team_Key[Abbreviation],0)),PL_Table[TEAM],0))</f>
        <v>20</v>
      </c>
      <c r="L249" s="1" t="str">
        <f>INDEX(Team_Key[Fixture],MATCH(Table98[[#This Row],[Team]],Team_Key[Abbreviation],0))</f>
        <v>STK</v>
      </c>
      <c r="M249" s="1" t="str">
        <f ca="1">IFERROR(INDEX(Results_Matrix[],MATCH(Table98[[#This Row],[Team]],Results_Matrix[Teams],0),MATCH(LEFT(Table98[[#This Row],[F1]],3),Results_Matrix[#Headers],0)),"")</f>
        <v>STK(H) 0-1</v>
      </c>
    </row>
    <row r="250" spans="1:13" x14ac:dyDescent="0.45">
      <c r="A250" t="s">
        <v>494</v>
      </c>
      <c r="B250" s="1" t="str">
        <f>INDEX(FPL_Misc_Extract[Position],MATCH(Table98[[#This Row],[Player]],FPL_Misc_Extract[Player],0))</f>
        <v>DEF</v>
      </c>
      <c r="C250" s="1" t="str">
        <f>INDEX(Team_Key[Abbreviation],MATCH(INDEX(FPL_Misc_Extract[Team Name],MATCH(Table98[[#This Row],[Player]],FPL_Misc_Extract[Player],0)),Team_Key[Full Name],0))</f>
        <v>NEW</v>
      </c>
      <c r="D250" s="1">
        <f>INDEX(FPL_Misc_Extract[PPG],MATCH(Table98[[#This Row],[Player]],FPL_Misc_Extract[Player],0))</f>
        <v>2.4</v>
      </c>
      <c r="E250" s="18">
        <f>INDEX(FPL_Misc_Extract[Form],MATCH(Table98[[#This Row],[Player]],FPL_Misc_Extract[Player],0))</f>
        <v>0</v>
      </c>
      <c r="F250" s="22">
        <f>IF(MID(Table98[[#This Row],[F1 PR]],8,1)&gt;MID(Table98[[#This Row],[F1 PR]],10,1)=TRUE,1,0)</f>
        <v>0</v>
      </c>
      <c r="G250" s="22">
        <f>IF(MID(Table98[[#This Row],[F1 PR]],8,1)&lt;MID(Table98[[#This Row],[F1 PR]],10,1),1,0)</f>
        <v>0</v>
      </c>
      <c r="H25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50" s="18" t="e">
        <f>Table98[[#This Row],[Opp Pos]]-Table98[[#This Row],[Current Pos]]</f>
        <v>#N/A</v>
      </c>
      <c r="J250" s="18" t="e">
        <f>INDEX(PL_Table[POS],MATCH(INDEX(Team_Key[Full Name],MATCH(LEFT(Table98[[#This Row],[F1]],3),Team_Key[Abbreviation],0)),PL_Table[TEAM],0))</f>
        <v>#N/A</v>
      </c>
      <c r="K250" s="18" t="str">
        <f>INDEX(PL_Table[POS],MATCH(INDEX(Team_Key[Full Name],MATCH(Table98[[#This Row],[Team]],Team_Key[Abbreviation],0)),PL_Table[TEAM],0))</f>
        <v>19</v>
      </c>
      <c r="L250" s="1">
        <f>INDEX(Team_Key[Fixture],MATCH(Table98[[#This Row],[Team]],Team_Key[Abbreviation],0))</f>
        <v>0</v>
      </c>
      <c r="M250" s="1" t="str">
        <f>IFERROR(INDEX(Results_Matrix[],MATCH(Table98[[#This Row],[Team]],Results_Matrix[Teams],0),MATCH(LEFT(Table98[[#This Row],[F1]],3),Results_Matrix[#Headers],0)),"")</f>
        <v/>
      </c>
    </row>
    <row r="251" spans="1:13" x14ac:dyDescent="0.45">
      <c r="A251" t="s">
        <v>406</v>
      </c>
      <c r="B251" s="1" t="str">
        <f>INDEX(FPL_Misc_Extract[Position],MATCH(Table98[[#This Row],[Player]],FPL_Misc_Extract[Player],0))</f>
        <v>GK</v>
      </c>
      <c r="C251" s="1" t="str">
        <f>INDEX(Team_Key[Abbreviation],MATCH(INDEX(FPL_Misc_Extract[Team Name],MATCH(Table98[[#This Row],[Player]],FPL_Misc_Extract[Player],0)),Team_Key[Full Name],0))</f>
        <v>LEI</v>
      </c>
      <c r="D251" s="1">
        <f>INDEX(FPL_Misc_Extract[PPG],MATCH(Table98[[#This Row],[Player]],FPL_Misc_Extract[Player],0))</f>
        <v>0</v>
      </c>
      <c r="E251" s="18">
        <f>INDEX(FPL_Misc_Extract[Form],MATCH(Table98[[#This Row],[Player]],FPL_Misc_Extract[Player],0))</f>
        <v>0</v>
      </c>
      <c r="F251" s="22">
        <f ca="1">IF(MID(Table98[[#This Row],[F1 PR]],8,1)&gt;MID(Table98[[#This Row],[F1 PR]],10,1)=TRUE,1,0)</f>
        <v>1</v>
      </c>
      <c r="G251" s="22">
        <f ca="1">IF(MID(Table98[[#This Row],[F1 PR]],8,1)&lt;MID(Table98[[#This Row],[F1 PR]],10,1),1,0)</f>
        <v>0</v>
      </c>
      <c r="H25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51" s="18">
        <f>Table98[[#This Row],[Opp Pos]]-Table98[[#This Row],[Current Pos]]</f>
        <v>17</v>
      </c>
      <c r="J251" s="18" t="str">
        <f>INDEX(PL_Table[POS],MATCH(INDEX(Team_Key[Full Name],MATCH(LEFT(Table98[[#This Row],[F1]],3),Team_Key[Abbreviation],0)),PL_Table[TEAM],0))</f>
        <v>18</v>
      </c>
      <c r="K251" s="18" t="str">
        <f>INDEX(PL_Table[POS],MATCH(INDEX(Team_Key[Full Name],MATCH(Table98[[#This Row],[Team]],Team_Key[Abbreviation],0)),PL_Table[TEAM],0))</f>
        <v>1</v>
      </c>
      <c r="L251" s="1" t="str">
        <f>INDEX(Team_Key[Fixture],MATCH(Table98[[#This Row],[Team]],Team_Key[Abbreviation],0))</f>
        <v>NOR</v>
      </c>
      <c r="M251" s="1" t="str">
        <f ca="1">IFERROR(INDEX(Results_Matrix[],MATCH(Table98[[#This Row],[Team]],Results_Matrix[Teams],0),MATCH(LEFT(Table98[[#This Row],[F1]],3),Results_Matrix[#Headers],0)),"")</f>
        <v>NOR(A) 2-1</v>
      </c>
    </row>
    <row r="252" spans="1:13" x14ac:dyDescent="0.45">
      <c r="A252" t="s">
        <v>500</v>
      </c>
      <c r="B252" s="1" t="str">
        <f>INDEX(FPL_Misc_Extract[Position],MATCH(Table98[[#This Row],[Player]],FPL_Misc_Extract[Player],0))</f>
        <v>MID</v>
      </c>
      <c r="C252" s="1" t="str">
        <f>INDEX(Team_Key[Abbreviation],MATCH(INDEX(FPL_Misc_Extract[Team Name],MATCH(Table98[[#This Row],[Player]],FPL_Misc_Extract[Player],0)),Team_Key[Full Name],0))</f>
        <v>LEI</v>
      </c>
      <c r="D252" s="1">
        <f>INDEX(FPL_Misc_Extract[PPG],MATCH(Table98[[#This Row],[Player]],FPL_Misc_Extract[Player],0))</f>
        <v>0</v>
      </c>
      <c r="E252" s="18">
        <f>INDEX(FPL_Misc_Extract[Form],MATCH(Table98[[#This Row],[Player]],FPL_Misc_Extract[Player],0))</f>
        <v>0</v>
      </c>
      <c r="F252" s="22">
        <f ca="1">IF(MID(Table98[[#This Row],[F1 PR]],8,1)&gt;MID(Table98[[#This Row],[F1 PR]],10,1)=TRUE,1,0)</f>
        <v>1</v>
      </c>
      <c r="G252" s="22">
        <f ca="1">IF(MID(Table98[[#This Row],[F1 PR]],8,1)&lt;MID(Table98[[#This Row],[F1 PR]],10,1),1,0)</f>
        <v>0</v>
      </c>
      <c r="H25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52" s="18">
        <f>Table98[[#This Row],[Opp Pos]]-Table98[[#This Row],[Current Pos]]</f>
        <v>17</v>
      </c>
      <c r="J252" s="18" t="str">
        <f>INDEX(PL_Table[POS],MATCH(INDEX(Team_Key[Full Name],MATCH(LEFT(Table98[[#This Row],[F1]],3),Team_Key[Abbreviation],0)),PL_Table[TEAM],0))</f>
        <v>18</v>
      </c>
      <c r="K252" s="18" t="str">
        <f>INDEX(PL_Table[POS],MATCH(INDEX(Team_Key[Full Name],MATCH(Table98[[#This Row],[Team]],Team_Key[Abbreviation],0)),PL_Table[TEAM],0))</f>
        <v>1</v>
      </c>
      <c r="L252" s="1" t="str">
        <f>INDEX(Team_Key[Fixture],MATCH(Table98[[#This Row],[Team]],Team_Key[Abbreviation],0))</f>
        <v>NOR</v>
      </c>
      <c r="M252" s="1" t="str">
        <f ca="1">IFERROR(INDEX(Results_Matrix[],MATCH(Table98[[#This Row],[Team]],Results_Matrix[Teams],0),MATCH(LEFT(Table98[[#This Row],[F1]],3),Results_Matrix[#Headers],0)),"")</f>
        <v>NOR(A) 2-1</v>
      </c>
    </row>
    <row r="253" spans="1:13" x14ac:dyDescent="0.45">
      <c r="A253" t="s">
        <v>426</v>
      </c>
      <c r="B253" s="1" t="str">
        <f>INDEX(FPL_Misc_Extract[Position],MATCH(Table98[[#This Row],[Player]],FPL_Misc_Extract[Player],0))</f>
        <v>DEF</v>
      </c>
      <c r="C253" s="1" t="str">
        <f>INDEX(Team_Key[Abbreviation],MATCH(INDEX(FPL_Misc_Extract[Team Name],MATCH(Table98[[#This Row],[Player]],FPL_Misc_Extract[Player],0)),Team_Key[Full Name],0))</f>
        <v>CRY</v>
      </c>
      <c r="D253" s="1">
        <f>INDEX(FPL_Misc_Extract[PPG],MATCH(Table98[[#This Row],[Player]],FPL_Misc_Extract[Player],0))</f>
        <v>3.6</v>
      </c>
      <c r="E253" s="18">
        <f>INDEX(FPL_Misc_Extract[Form],MATCH(Table98[[#This Row],[Player]],FPL_Misc_Extract[Player],0))</f>
        <v>0</v>
      </c>
      <c r="F253" s="22">
        <f ca="1">IF(MID(Table98[[#This Row],[F1 PR]],8,1)&gt;MID(Table98[[#This Row],[F1 PR]],10,1)=TRUE,1,0)</f>
        <v>1</v>
      </c>
      <c r="G253" s="22">
        <f ca="1">IF(MID(Table98[[#This Row],[F1 PR]],8,1)&lt;MID(Table98[[#This Row],[F1 PR]],10,1),1,0)</f>
        <v>0</v>
      </c>
      <c r="H25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253" s="18">
        <f>Table98[[#This Row],[Opp Pos]]-Table98[[#This Row],[Current Pos]]</f>
        <v>-1</v>
      </c>
      <c r="J253" s="18" t="str">
        <f>INDEX(PL_Table[POS],MATCH(INDEX(Team_Key[Full Name],MATCH(LEFT(Table98[[#This Row],[F1]],3),Team_Key[Abbreviation],0)),PL_Table[TEAM],0))</f>
        <v>13</v>
      </c>
      <c r="K253" s="18" t="str">
        <f>INDEX(PL_Table[POS],MATCH(INDEX(Team_Key[Full Name],MATCH(Table98[[#This Row],[Team]],Team_Key[Abbreviation],0)),PL_Table[TEAM],0))</f>
        <v>14</v>
      </c>
      <c r="L253" s="1" t="str">
        <f>INDEX(Team_Key[Fixture],MATCH(Table98[[#This Row],[Team]],Team_Key[Abbreviation],0))</f>
        <v>WBA</v>
      </c>
      <c r="M253" s="1" t="str">
        <f ca="1">IFERROR(INDEX(Results_Matrix[],MATCH(Table98[[#This Row],[Team]],Results_Matrix[Teams],0),MATCH(LEFT(Table98[[#This Row],[F1]],3),Results_Matrix[#Headers],0)),"")</f>
        <v>WBA(H) 2-0</v>
      </c>
    </row>
    <row r="254" spans="1:13" x14ac:dyDescent="0.45">
      <c r="A254" t="s">
        <v>297</v>
      </c>
      <c r="B254" s="1" t="str">
        <f>INDEX(FPL_Misc_Extract[Position],MATCH(Table98[[#This Row],[Player]],FPL_Misc_Extract[Player],0))</f>
        <v>GK</v>
      </c>
      <c r="C254" s="1" t="str">
        <f>INDEX(Team_Key[Abbreviation],MATCH(INDEX(FPL_Misc_Extract[Team Name],MATCH(Table98[[#This Row],[Player]],FPL_Misc_Extract[Player],0)),Team_Key[Full Name],0))</f>
        <v>MCI</v>
      </c>
      <c r="D254" s="1">
        <f>INDEX(FPL_Misc_Extract[PPG],MATCH(Table98[[#This Row],[Player]],FPL_Misc_Extract[Player],0))</f>
        <v>4</v>
      </c>
      <c r="E254" s="18">
        <f>INDEX(FPL_Misc_Extract[Form],MATCH(Table98[[#This Row],[Player]],FPL_Misc_Extract[Player],0))</f>
        <v>0.2</v>
      </c>
      <c r="F254" s="22">
        <f>IF(MID(Table98[[#This Row],[F1 PR]],8,1)&gt;MID(Table98[[#This Row],[F1 PR]],10,1)=TRUE,1,0)</f>
        <v>0</v>
      </c>
      <c r="G254" s="22">
        <f>IF(MID(Table98[[#This Row],[F1 PR]],8,1)&lt;MID(Table98[[#This Row],[F1 PR]],10,1),1,0)</f>
        <v>0</v>
      </c>
      <c r="H25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54" s="18" t="e">
        <f>Table98[[#This Row],[Opp Pos]]-Table98[[#This Row],[Current Pos]]</f>
        <v>#N/A</v>
      </c>
      <c r="J254" s="18" t="e">
        <f>INDEX(PL_Table[POS],MATCH(INDEX(Team_Key[Full Name],MATCH(LEFT(Table98[[#This Row],[F1]],3),Team_Key[Abbreviation],0)),PL_Table[TEAM],0))</f>
        <v>#N/A</v>
      </c>
      <c r="K254" s="18" t="str">
        <f>INDEX(PL_Table[POS],MATCH(INDEX(Team_Key[Full Name],MATCH(Table98[[#This Row],[Team]],Team_Key[Abbreviation],0)),PL_Table[TEAM],0))</f>
        <v>4</v>
      </c>
      <c r="L254" s="1">
        <f>INDEX(Team_Key[Fixture],MATCH(Table98[[#This Row],[Team]],Team_Key[Abbreviation],0))</f>
        <v>0</v>
      </c>
      <c r="M254" s="1" t="str">
        <f>IFERROR(INDEX(Results_Matrix[],MATCH(Table98[[#This Row],[Team]],Results_Matrix[Teams],0),MATCH(LEFT(Table98[[#This Row],[F1]],3),Results_Matrix[#Headers],0)),"")</f>
        <v/>
      </c>
    </row>
    <row r="255" spans="1:13" x14ac:dyDescent="0.45">
      <c r="A255" t="s">
        <v>258</v>
      </c>
      <c r="B255" s="1" t="str">
        <f>INDEX(FPL_Misc_Extract[Position],MATCH(Table98[[#This Row],[Player]],FPL_Misc_Extract[Player],0))</f>
        <v>GK</v>
      </c>
      <c r="C255" s="1" t="str">
        <f>INDEX(Team_Key[Abbreviation],MATCH(INDEX(FPL_Misc_Extract[Team Name],MATCH(Table98[[#This Row],[Player]],FPL_Misc_Extract[Player],0)),Team_Key[Full Name],0))</f>
        <v>STK</v>
      </c>
      <c r="D255" s="1">
        <f>INDEX(FPL_Misc_Extract[PPG],MATCH(Table98[[#This Row],[Player]],FPL_Misc_Extract[Player],0))</f>
        <v>0</v>
      </c>
      <c r="E255" s="18">
        <f>INDEX(FPL_Misc_Extract[Form],MATCH(Table98[[#This Row],[Player]],FPL_Misc_Extract[Player],0))</f>
        <v>0</v>
      </c>
      <c r="F255" s="22">
        <f ca="1">IF(MID(Table98[[#This Row],[F1 PR]],8,1)&gt;MID(Table98[[#This Row],[F1 PR]],10,1)=TRUE,1,0)</f>
        <v>1</v>
      </c>
      <c r="G255" s="22">
        <f ca="1">IF(MID(Table98[[#This Row],[F1 PR]],8,1)&lt;MID(Table98[[#This Row],[F1 PR]],10,1),1,0)</f>
        <v>0</v>
      </c>
      <c r="H25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55" s="18">
        <f>Table98[[#This Row],[Opp Pos]]-Table98[[#This Row],[Current Pos]]</f>
        <v>13</v>
      </c>
      <c r="J255" s="18" t="str">
        <f>INDEX(PL_Table[POS],MATCH(INDEX(Team_Key[Full Name],MATCH(LEFT(Table98[[#This Row],[F1]],3),Team_Key[Abbreviation],0)),PL_Table[TEAM],0))</f>
        <v>20</v>
      </c>
      <c r="K255" s="18" t="str">
        <f>INDEX(PL_Table[POS],MATCH(INDEX(Team_Key[Full Name],MATCH(Table98[[#This Row],[Team]],Team_Key[Abbreviation],0)),PL_Table[TEAM],0))</f>
        <v>7</v>
      </c>
      <c r="L255" s="1" t="str">
        <f>INDEX(Team_Key[Fixture],MATCH(Table98[[#This Row],[Team]],Team_Key[Abbreviation],0))</f>
        <v>AVL</v>
      </c>
      <c r="M255" s="1" t="str">
        <f ca="1">IFERROR(INDEX(Results_Matrix[],MATCH(Table98[[#This Row],[Team]],Results_Matrix[Teams],0),MATCH(LEFT(Table98[[#This Row],[F1]],3),Results_Matrix[#Headers],0)),"")</f>
        <v>AVL(A) 1-0</v>
      </c>
    </row>
    <row r="256" spans="1:13" x14ac:dyDescent="0.45">
      <c r="A256" t="s">
        <v>176</v>
      </c>
      <c r="B256" s="1" t="str">
        <f>INDEX(FPL_Misc_Extract[Position],MATCH(Table98[[#This Row],[Player]],FPL_Misc_Extract[Player],0))</f>
        <v>MID</v>
      </c>
      <c r="C256" s="1" t="str">
        <f>INDEX(Team_Key[Abbreviation],MATCH(INDEX(FPL_Misc_Extract[Team Name],MATCH(Table98[[#This Row],[Player]],FPL_Misc_Extract[Player],0)),Team_Key[Full Name],0))</f>
        <v>CHE</v>
      </c>
      <c r="D256" s="1">
        <f>INDEX(FPL_Misc_Extract[PPG],MATCH(Table98[[#This Row],[Player]],FPL_Misc_Extract[Player],0))</f>
        <v>2.5</v>
      </c>
      <c r="E256" s="18">
        <f>INDEX(FPL_Misc_Extract[Form],MATCH(Table98[[#This Row],[Player]],FPL_Misc_Extract[Player],0))</f>
        <v>0.2</v>
      </c>
      <c r="F256" s="22">
        <f ca="1">IF(MID(Table98[[#This Row],[F1 PR]],8,1)&gt;MID(Table98[[#This Row],[F1 PR]],10,1)=TRUE,1,0)</f>
        <v>0</v>
      </c>
      <c r="G256" s="22">
        <f ca="1">IF(MID(Table98[[#This Row],[F1 PR]],8,1)&lt;MID(Table98[[#This Row],[F1 PR]],10,1),1,0)</f>
        <v>1</v>
      </c>
      <c r="H25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5</v>
      </c>
      <c r="I256" s="18">
        <f>Table98[[#This Row],[Opp Pos]]-Table98[[#This Row],[Current Pos]]</f>
        <v>-1</v>
      </c>
      <c r="J256" s="18" t="str">
        <f>INDEX(PL_Table[POS],MATCH(INDEX(Team_Key[Full Name],MATCH(LEFT(Table98[[#This Row],[F1]],3),Team_Key[Abbreviation],0)),PL_Table[TEAM],0))</f>
        <v>9</v>
      </c>
      <c r="K256" s="18" t="str">
        <f>INDEX(PL_Table[POS],MATCH(INDEX(Team_Key[Full Name],MATCH(Table98[[#This Row],[Team]],Team_Key[Abbreviation],0)),PL_Table[TEAM],0))</f>
        <v>10</v>
      </c>
      <c r="L256" s="1" t="str">
        <f>INDEX(Team_Key[Fixture],MATCH(Table98[[#This Row],[Team]],Team_Key[Abbreviation],0))</f>
        <v>SOU</v>
      </c>
      <c r="M256" s="1" t="str">
        <f ca="1">IFERROR(INDEX(Results_Matrix[],MATCH(Table98[[#This Row],[Team]],Results_Matrix[Teams],0),MATCH(LEFT(Table98[[#This Row],[F1]],3),Results_Matrix[#Headers],0)),"")</f>
        <v>SOU(H) 1-3</v>
      </c>
    </row>
    <row r="257" spans="1:13" x14ac:dyDescent="0.45">
      <c r="A257" t="s">
        <v>211</v>
      </c>
      <c r="B257" s="1" t="str">
        <f>INDEX(FPL_Misc_Extract[Position],MATCH(Table98[[#This Row],[Player]],FPL_Misc_Extract[Player],0))</f>
        <v>MID</v>
      </c>
      <c r="C257" s="1" t="str">
        <f>INDEX(Team_Key[Abbreviation],MATCH(INDEX(FPL_Misc_Extract[Team Name],MATCH(Table98[[#This Row],[Player]],FPL_Misc_Extract[Player],0)),Team_Key[Full Name],0))</f>
        <v>LIV</v>
      </c>
      <c r="D257" s="1">
        <f>INDEX(FPL_Misc_Extract[PPG],MATCH(Table98[[#This Row],[Player]],FPL_Misc_Extract[Player],0))</f>
        <v>3.8</v>
      </c>
      <c r="E257" s="18">
        <f>INDEX(FPL_Misc_Extract[Form],MATCH(Table98[[#This Row],[Player]],FPL_Misc_Extract[Player],0))</f>
        <v>0.4</v>
      </c>
      <c r="F257" s="22">
        <f>IF(MID(Table98[[#This Row],[F1 PR]],8,1)&gt;MID(Table98[[#This Row],[F1 PR]],10,1)=TRUE,1,0)</f>
        <v>0</v>
      </c>
      <c r="G257" s="22">
        <f>IF(MID(Table98[[#This Row],[F1 PR]],8,1)&lt;MID(Table98[[#This Row],[F1 PR]],10,1),1,0)</f>
        <v>0</v>
      </c>
      <c r="H25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57" s="18" t="e">
        <f>Table98[[#This Row],[Opp Pos]]-Table98[[#This Row],[Current Pos]]</f>
        <v>#N/A</v>
      </c>
      <c r="J257" s="18" t="e">
        <f>INDEX(PL_Table[POS],MATCH(INDEX(Team_Key[Full Name],MATCH(LEFT(Table98[[#This Row],[F1]],3),Team_Key[Abbreviation],0)),PL_Table[TEAM],0))</f>
        <v>#N/A</v>
      </c>
      <c r="K257" s="18" t="str">
        <f>INDEX(PL_Table[POS],MATCH(INDEX(Team_Key[Full Name],MATCH(Table98[[#This Row],[Team]],Team_Key[Abbreviation],0)),PL_Table[TEAM],0))</f>
        <v>8</v>
      </c>
      <c r="L257" s="1">
        <f>INDEX(Team_Key[Fixture],MATCH(Table98[[#This Row],[Team]],Team_Key[Abbreviation],0))</f>
        <v>0</v>
      </c>
      <c r="M257" s="1" t="str">
        <f>IFERROR(INDEX(Results_Matrix[],MATCH(Table98[[#This Row],[Team]],Results_Matrix[Teams],0),MATCH(LEFT(Table98[[#This Row],[F1]],3),Results_Matrix[#Headers],0)),"")</f>
        <v/>
      </c>
    </row>
    <row r="258" spans="1:13" x14ac:dyDescent="0.45">
      <c r="A258" t="s">
        <v>671</v>
      </c>
      <c r="B258" s="1" t="str">
        <f>INDEX(FPL_Misc_Extract[Position],MATCH(Table98[[#This Row],[Player]],FPL_Misc_Extract[Player],0))</f>
        <v>DEF</v>
      </c>
      <c r="C258" s="1" t="str">
        <f>INDEX(Team_Key[Abbreviation],MATCH(INDEX(FPL_Misc_Extract[Team Name],MATCH(Table98[[#This Row],[Player]],FPL_Misc_Extract[Player],0)),Team_Key[Full Name],0))</f>
        <v>WHU</v>
      </c>
      <c r="D258" s="1">
        <f>INDEX(FPL_Misc_Extract[PPG],MATCH(Table98[[#This Row],[Player]],FPL_Misc_Extract[Player],0))</f>
        <v>0</v>
      </c>
      <c r="E258" s="18">
        <f>INDEX(FPL_Misc_Extract[Form],MATCH(Table98[[#This Row],[Player]],FPL_Misc_Extract[Player],0))</f>
        <v>0</v>
      </c>
      <c r="F258" s="22">
        <f ca="1">IF(MID(Table98[[#This Row],[F1 PR]],8,1)&gt;MID(Table98[[#This Row],[F1 PR]],10,1)=TRUE,1,0)</f>
        <v>0</v>
      </c>
      <c r="G258" s="22">
        <f ca="1">IF(MID(Table98[[#This Row],[F1 PR]],8,1)&lt;MID(Table98[[#This Row],[F1 PR]],10,1),1,0)</f>
        <v>0</v>
      </c>
      <c r="H25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58" s="18">
        <f>Table98[[#This Row],[Opp Pos]]-Table98[[#This Row],[Current Pos]]</f>
        <v>11</v>
      </c>
      <c r="J258" s="18" t="str">
        <f>INDEX(PL_Table[POS],MATCH(INDEX(Team_Key[Full Name],MATCH(LEFT(Table98[[#This Row],[F1]],3),Team_Key[Abbreviation],0)),PL_Table[TEAM],0))</f>
        <v>17</v>
      </c>
      <c r="K258" s="18" t="str">
        <f>INDEX(PL_Table[POS],MATCH(INDEX(Team_Key[Full Name],MATCH(Table98[[#This Row],[Team]],Team_Key[Abbreviation],0)),PL_Table[TEAM],0))</f>
        <v>6</v>
      </c>
      <c r="L258" s="1" t="str">
        <f>INDEX(Team_Key[Fixture],MATCH(Table98[[#This Row],[Team]],Team_Key[Abbreviation],0))</f>
        <v>SUN</v>
      </c>
      <c r="M258" s="1" t="str">
        <f ca="1">IFERROR(INDEX(Results_Matrix[],MATCH(Table98[[#This Row],[Team]],Results_Matrix[Teams],0),MATCH(LEFT(Table98[[#This Row],[F1]],3),Results_Matrix[#Headers],0)),"")</f>
        <v>SUN(A) 2-2</v>
      </c>
    </row>
    <row r="259" spans="1:13" x14ac:dyDescent="0.45">
      <c r="A259" t="s">
        <v>359</v>
      </c>
      <c r="B259" s="1" t="str">
        <f>INDEX(FPL_Misc_Extract[Position],MATCH(Table98[[#This Row],[Player]],FPL_Misc_Extract[Player],0))</f>
        <v>GK</v>
      </c>
      <c r="C259" s="1" t="str">
        <f>INDEX(Team_Key[Abbreviation],MATCH(INDEX(FPL_Misc_Extract[Team Name],MATCH(Table98[[#This Row],[Player]],FPL_Misc_Extract[Player],0)),Team_Key[Full Name],0))</f>
        <v>CRY</v>
      </c>
      <c r="D259" s="1">
        <f>INDEX(FPL_Misc_Extract[PPG],MATCH(Table98[[#This Row],[Player]],FPL_Misc_Extract[Player],0))</f>
        <v>3.1</v>
      </c>
      <c r="E259" s="18">
        <f>INDEX(FPL_Misc_Extract[Form],MATCH(Table98[[#This Row],[Player]],FPL_Misc_Extract[Player],0))</f>
        <v>0.3</v>
      </c>
      <c r="F259" s="22">
        <f ca="1">IF(MID(Table98[[#This Row],[F1 PR]],8,1)&gt;MID(Table98[[#This Row],[F1 PR]],10,1)=TRUE,1,0)</f>
        <v>1</v>
      </c>
      <c r="G259" s="22">
        <f ca="1">IF(MID(Table98[[#This Row],[F1 PR]],8,1)&lt;MID(Table98[[#This Row],[F1 PR]],10,1),1,0)</f>
        <v>0</v>
      </c>
      <c r="H25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259" s="18">
        <f>Table98[[#This Row],[Opp Pos]]-Table98[[#This Row],[Current Pos]]</f>
        <v>-1</v>
      </c>
      <c r="J259" s="18" t="str">
        <f>INDEX(PL_Table[POS],MATCH(INDEX(Team_Key[Full Name],MATCH(LEFT(Table98[[#This Row],[F1]],3),Team_Key[Abbreviation],0)),PL_Table[TEAM],0))</f>
        <v>13</v>
      </c>
      <c r="K259" s="18" t="str">
        <f>INDEX(PL_Table[POS],MATCH(INDEX(Team_Key[Full Name],MATCH(Table98[[#This Row],[Team]],Team_Key[Abbreviation],0)),PL_Table[TEAM],0))</f>
        <v>14</v>
      </c>
      <c r="L259" s="1" t="str">
        <f>INDEX(Team_Key[Fixture],MATCH(Table98[[#This Row],[Team]],Team_Key[Abbreviation],0))</f>
        <v>WBA</v>
      </c>
      <c r="M259" s="1" t="str">
        <f ca="1">IFERROR(INDEX(Results_Matrix[],MATCH(Table98[[#This Row],[Team]],Results_Matrix[Teams],0),MATCH(LEFT(Table98[[#This Row],[F1]],3),Results_Matrix[#Headers],0)),"")</f>
        <v>WBA(H) 2-0</v>
      </c>
    </row>
    <row r="260" spans="1:13" x14ac:dyDescent="0.45">
      <c r="A260" t="s">
        <v>478</v>
      </c>
      <c r="B260" s="1" t="str">
        <f>INDEX(FPL_Misc_Extract[Position],MATCH(Table98[[#This Row],[Player]],FPL_Misc_Extract[Player],0))</f>
        <v>DEF</v>
      </c>
      <c r="C260" s="1" t="str">
        <f>INDEX(Team_Key[Abbreviation],MATCH(INDEX(FPL_Misc_Extract[Team Name],MATCH(Table98[[#This Row],[Player]],FPL_Misc_Extract[Player],0)),Team_Key[Full Name],0))</f>
        <v>WHU</v>
      </c>
      <c r="D260" s="1">
        <f>INDEX(FPL_Misc_Extract[PPG],MATCH(Table98[[#This Row],[Player]],FPL_Misc_Extract[Player],0))</f>
        <v>0</v>
      </c>
      <c r="E260" s="18">
        <f>INDEX(FPL_Misc_Extract[Form],MATCH(Table98[[#This Row],[Player]],FPL_Misc_Extract[Player],0))</f>
        <v>0</v>
      </c>
      <c r="F260" s="22">
        <f ca="1">IF(MID(Table98[[#This Row],[F1 PR]],8,1)&gt;MID(Table98[[#This Row],[F1 PR]],10,1)=TRUE,1,0)</f>
        <v>0</v>
      </c>
      <c r="G260" s="22">
        <f ca="1">IF(MID(Table98[[#This Row],[F1 PR]],8,1)&lt;MID(Table98[[#This Row],[F1 PR]],10,1),1,0)</f>
        <v>0</v>
      </c>
      <c r="H26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0" s="18">
        <f>Table98[[#This Row],[Opp Pos]]-Table98[[#This Row],[Current Pos]]</f>
        <v>11</v>
      </c>
      <c r="J260" s="18" t="str">
        <f>INDEX(PL_Table[POS],MATCH(INDEX(Team_Key[Full Name],MATCH(LEFT(Table98[[#This Row],[F1]],3),Team_Key[Abbreviation],0)),PL_Table[TEAM],0))</f>
        <v>17</v>
      </c>
      <c r="K260" s="18" t="str">
        <f>INDEX(PL_Table[POS],MATCH(INDEX(Team_Key[Full Name],MATCH(Table98[[#This Row],[Team]],Team_Key[Abbreviation],0)),PL_Table[TEAM],0))</f>
        <v>6</v>
      </c>
      <c r="L260" s="1" t="str">
        <f>INDEX(Team_Key[Fixture],MATCH(Table98[[#This Row],[Team]],Team_Key[Abbreviation],0))</f>
        <v>SUN</v>
      </c>
      <c r="M260" s="1" t="str">
        <f ca="1">IFERROR(INDEX(Results_Matrix[],MATCH(Table98[[#This Row],[Team]],Results_Matrix[Teams],0),MATCH(LEFT(Table98[[#This Row],[F1]],3),Results_Matrix[#Headers],0)),"")</f>
        <v>SUN(A) 2-2</v>
      </c>
    </row>
    <row r="261" spans="1:13" x14ac:dyDescent="0.45">
      <c r="A261" t="s">
        <v>269</v>
      </c>
      <c r="B261" s="1" t="str">
        <f>INDEX(FPL_Misc_Extract[Position],MATCH(Table98[[#This Row],[Player]],FPL_Misc_Extract[Player],0))</f>
        <v>FWD</v>
      </c>
      <c r="C261" s="1" t="str">
        <f>INDEX(Team_Key[Abbreviation],MATCH(INDEX(FPL_Misc_Extract[Team Name],MATCH(Table98[[#This Row],[Player]],FPL_Misc_Extract[Player],0)),Team_Key[Full Name],0))</f>
        <v>AVL</v>
      </c>
      <c r="D261" s="1">
        <f>INDEX(FPL_Misc_Extract[PPG],MATCH(Table98[[#This Row],[Player]],FPL_Misc_Extract[Player],0))</f>
        <v>0</v>
      </c>
      <c r="E261" s="18">
        <f>INDEX(FPL_Misc_Extract[Form],MATCH(Table98[[#This Row],[Player]],FPL_Misc_Extract[Player],0))</f>
        <v>0</v>
      </c>
      <c r="F261" s="22">
        <f ca="1">IF(MID(Table98[[#This Row],[F1 PR]],8,1)&gt;MID(Table98[[#This Row],[F1 PR]],10,1)=TRUE,1,0)</f>
        <v>0</v>
      </c>
      <c r="G261" s="22">
        <f ca="1">IF(MID(Table98[[#This Row],[F1 PR]],8,1)&lt;MID(Table98[[#This Row],[F1 PR]],10,1),1,0)</f>
        <v>1</v>
      </c>
      <c r="H26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1" s="18">
        <f>Table98[[#This Row],[Opp Pos]]-Table98[[#This Row],[Current Pos]]</f>
        <v>-13</v>
      </c>
      <c r="J261" s="18" t="str">
        <f>INDEX(PL_Table[POS],MATCH(INDEX(Team_Key[Full Name],MATCH(LEFT(Table98[[#This Row],[F1]],3),Team_Key[Abbreviation],0)),PL_Table[TEAM],0))</f>
        <v>7</v>
      </c>
      <c r="K261" s="18" t="str">
        <f>INDEX(PL_Table[POS],MATCH(INDEX(Team_Key[Full Name],MATCH(Table98[[#This Row],[Team]],Team_Key[Abbreviation],0)),PL_Table[TEAM],0))</f>
        <v>20</v>
      </c>
      <c r="L261" s="1" t="str">
        <f>INDEX(Team_Key[Fixture],MATCH(Table98[[#This Row],[Team]],Team_Key[Abbreviation],0))</f>
        <v>STK</v>
      </c>
      <c r="M261" s="1" t="str">
        <f ca="1">IFERROR(INDEX(Results_Matrix[],MATCH(Table98[[#This Row],[Team]],Results_Matrix[Teams],0),MATCH(LEFT(Table98[[#This Row],[F1]],3),Results_Matrix[#Headers],0)),"")</f>
        <v>STK(H) 0-1</v>
      </c>
    </row>
    <row r="262" spans="1:13" x14ac:dyDescent="0.45">
      <c r="A262" t="s">
        <v>369</v>
      </c>
      <c r="B262" s="1" t="str">
        <f>INDEX(FPL_Misc_Extract[Position],MATCH(Table98[[#This Row],[Player]],FPL_Misc_Extract[Player],0))</f>
        <v>FWD</v>
      </c>
      <c r="C262" s="1" t="str">
        <f>INDEX(Team_Key[Abbreviation],MATCH(INDEX(FPL_Misc_Extract[Team Name],MATCH(Table98[[#This Row],[Player]],FPL_Misc_Extract[Player],0)),Team_Key[Full Name],0))</f>
        <v>MUN</v>
      </c>
      <c r="D262" s="1">
        <f>INDEX(FPL_Misc_Extract[PPG],MATCH(Table98[[#This Row],[Player]],FPL_Misc_Extract[Player],0))</f>
        <v>1</v>
      </c>
      <c r="E262" s="18">
        <f>INDEX(FPL_Misc_Extract[Form],MATCH(Table98[[#This Row],[Player]],FPL_Misc_Extract[Player],0))</f>
        <v>0</v>
      </c>
      <c r="F262" s="22">
        <f ca="1">IF(MID(Table98[[#This Row],[F1 PR]],8,1)&gt;MID(Table98[[#This Row],[F1 PR]],10,1)=TRUE,1,0)</f>
        <v>0</v>
      </c>
      <c r="G262" s="22">
        <f ca="1">IF(MID(Table98[[#This Row],[F1 PR]],8,1)&lt;MID(Table98[[#This Row],[F1 PR]],10,1),1,0)</f>
        <v>1</v>
      </c>
      <c r="H26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2" s="18">
        <f>Table98[[#This Row],[Opp Pos]]-Table98[[#This Row],[Current Pos]]</f>
        <v>-2</v>
      </c>
      <c r="J262" s="18" t="str">
        <f>INDEX(PL_Table[POS],MATCH(INDEX(Team_Key[Full Name],MATCH(LEFT(Table98[[#This Row],[F1]],3),Team_Key[Abbreviation],0)),PL_Table[TEAM],0))</f>
        <v>3</v>
      </c>
      <c r="K262" s="18" t="str">
        <f>INDEX(PL_Table[POS],MATCH(INDEX(Team_Key[Full Name],MATCH(Table98[[#This Row],[Team]],Team_Key[Abbreviation],0)),PL_Table[TEAM],0))</f>
        <v>5</v>
      </c>
      <c r="L262" s="1" t="str">
        <f>INDEX(Team_Key[Fixture],MATCH(Table98[[#This Row],[Team]],Team_Key[Abbreviation],0))</f>
        <v>ARS</v>
      </c>
      <c r="M262" s="1" t="str">
        <f ca="1">IFERROR(INDEX(Results_Matrix[],MATCH(Table98[[#This Row],[Team]],Results_Matrix[Teams],0),MATCH(LEFT(Table98[[#This Row],[F1]],3),Results_Matrix[#Headers],0)),"")</f>
        <v>ARS(A) 0-3</v>
      </c>
    </row>
    <row r="263" spans="1:13" x14ac:dyDescent="0.45">
      <c r="A263" t="s">
        <v>395</v>
      </c>
      <c r="B263" s="1" t="str">
        <f>INDEX(FPL_Misc_Extract[Position],MATCH(Table98[[#This Row],[Player]],FPL_Misc_Extract[Player],0))</f>
        <v>MID</v>
      </c>
      <c r="C263" s="1" t="str">
        <f>INDEX(Team_Key[Abbreviation],MATCH(INDEX(FPL_Misc_Extract[Team Name],MATCH(Table98[[#This Row],[Player]],FPL_Misc_Extract[Player],0)),Team_Key[Full Name],0))</f>
        <v>MUN</v>
      </c>
      <c r="D263" s="1">
        <f>INDEX(FPL_Misc_Extract[PPG],MATCH(Table98[[#This Row],[Player]],FPL_Misc_Extract[Player],0))</f>
        <v>3.1</v>
      </c>
      <c r="E263" s="18">
        <f>INDEX(FPL_Misc_Extract[Form],MATCH(Table98[[#This Row],[Player]],FPL_Misc_Extract[Player],0))</f>
        <v>0.3</v>
      </c>
      <c r="F263" s="22">
        <f ca="1">IF(MID(Table98[[#This Row],[F1 PR]],8,1)&gt;MID(Table98[[#This Row],[F1 PR]],10,1)=TRUE,1,0)</f>
        <v>0</v>
      </c>
      <c r="G263" s="22">
        <f ca="1">IF(MID(Table98[[#This Row],[F1 PR]],8,1)&lt;MID(Table98[[#This Row],[F1 PR]],10,1),1,0)</f>
        <v>1</v>
      </c>
      <c r="H26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3" s="18">
        <f>Table98[[#This Row],[Opp Pos]]-Table98[[#This Row],[Current Pos]]</f>
        <v>-2</v>
      </c>
      <c r="J263" s="18" t="str">
        <f>INDEX(PL_Table[POS],MATCH(INDEX(Team_Key[Full Name],MATCH(LEFT(Table98[[#This Row],[F1]],3),Team_Key[Abbreviation],0)),PL_Table[TEAM],0))</f>
        <v>3</v>
      </c>
      <c r="K263" s="18" t="str">
        <f>INDEX(PL_Table[POS],MATCH(INDEX(Team_Key[Full Name],MATCH(Table98[[#This Row],[Team]],Team_Key[Abbreviation],0)),PL_Table[TEAM],0))</f>
        <v>5</v>
      </c>
      <c r="L263" s="1" t="str">
        <f>INDEX(Team_Key[Fixture],MATCH(Table98[[#This Row],[Team]],Team_Key[Abbreviation],0))</f>
        <v>ARS</v>
      </c>
      <c r="M263" s="1" t="str">
        <f ca="1">IFERROR(INDEX(Results_Matrix[],MATCH(Table98[[#This Row],[Team]],Results_Matrix[Teams],0),MATCH(LEFT(Table98[[#This Row],[F1]],3),Results_Matrix[#Headers],0)),"")</f>
        <v>ARS(A) 0-3</v>
      </c>
    </row>
    <row r="264" spans="1:13" x14ac:dyDescent="0.45">
      <c r="A264" t="s">
        <v>418</v>
      </c>
      <c r="B264" s="1" t="str">
        <f>INDEX(FPL_Misc_Extract[Position],MATCH(Table98[[#This Row],[Player]],FPL_Misc_Extract[Player],0))</f>
        <v>MID</v>
      </c>
      <c r="C264" s="1" t="str">
        <f>INDEX(Team_Key[Abbreviation],MATCH(INDEX(FPL_Misc_Extract[Team Name],MATCH(Table98[[#This Row],[Player]],FPL_Misc_Extract[Player],0)),Team_Key[Full Name],0))</f>
        <v>SOU</v>
      </c>
      <c r="D264" s="1">
        <f>INDEX(FPL_Misc_Extract[PPG],MATCH(Table98[[#This Row],[Player]],FPL_Misc_Extract[Player],0))</f>
        <v>0</v>
      </c>
      <c r="E264" s="18">
        <f>INDEX(FPL_Misc_Extract[Form],MATCH(Table98[[#This Row],[Player]],FPL_Misc_Extract[Player],0))</f>
        <v>0</v>
      </c>
      <c r="F264" s="22">
        <f ca="1">IF(MID(Table98[[#This Row],[F1 PR]],8,1)&gt;MID(Table98[[#This Row],[F1 PR]],10,1)=TRUE,1,0)</f>
        <v>1</v>
      </c>
      <c r="G264" s="22">
        <f ca="1">IF(MID(Table98[[#This Row],[F1 PR]],8,1)&lt;MID(Table98[[#This Row],[F1 PR]],10,1),1,0)</f>
        <v>0</v>
      </c>
      <c r="H26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4" s="18">
        <f>Table98[[#This Row],[Opp Pos]]-Table98[[#This Row],[Current Pos]]</f>
        <v>1</v>
      </c>
      <c r="J264" s="18" t="str">
        <f>INDEX(PL_Table[POS],MATCH(INDEX(Team_Key[Full Name],MATCH(LEFT(Table98[[#This Row],[F1]],3),Team_Key[Abbreviation],0)),PL_Table[TEAM],0))</f>
        <v>10</v>
      </c>
      <c r="K264" s="18" t="str">
        <f>INDEX(PL_Table[POS],MATCH(INDEX(Team_Key[Full Name],MATCH(Table98[[#This Row],[Team]],Team_Key[Abbreviation],0)),PL_Table[TEAM],0))</f>
        <v>9</v>
      </c>
      <c r="L264" s="1" t="str">
        <f>INDEX(Team_Key[Fixture],MATCH(Table98[[#This Row],[Team]],Team_Key[Abbreviation],0))</f>
        <v>CHE</v>
      </c>
      <c r="M264" s="1" t="str">
        <f ca="1">IFERROR(INDEX(Results_Matrix[],MATCH(Table98[[#This Row],[Team]],Results_Matrix[Teams],0),MATCH(LEFT(Table98[[#This Row],[F1]],3),Results_Matrix[#Headers],0)),"")</f>
        <v>CHE(A) 3-1</v>
      </c>
    </row>
    <row r="265" spans="1:13" x14ac:dyDescent="0.45">
      <c r="A265" t="s">
        <v>177</v>
      </c>
      <c r="B265" s="1" t="str">
        <f>INDEX(FPL_Misc_Extract[Position],MATCH(Table98[[#This Row],[Player]],FPL_Misc_Extract[Player],0))</f>
        <v>DEF</v>
      </c>
      <c r="C265" s="1" t="str">
        <f>INDEX(Team_Key[Abbreviation],MATCH(INDEX(FPL_Misc_Extract[Team Name],MATCH(Table98[[#This Row],[Player]],FPL_Misc_Extract[Player],0)),Team_Key[Full Name],0))</f>
        <v>EVE</v>
      </c>
      <c r="D265" s="1">
        <f>INDEX(FPL_Misc_Extract[PPG],MATCH(Table98[[#This Row],[Player]],FPL_Misc_Extract[Player],0))</f>
        <v>0</v>
      </c>
      <c r="E265" s="18">
        <f>INDEX(FPL_Misc_Extract[Form],MATCH(Table98[[#This Row],[Player]],FPL_Misc_Extract[Player],0))</f>
        <v>0</v>
      </c>
      <c r="F265" s="22">
        <f>IF(MID(Table98[[#This Row],[F1 PR]],8,1)&gt;MID(Table98[[#This Row],[F1 PR]],10,1)=TRUE,1,0)</f>
        <v>0</v>
      </c>
      <c r="G265" s="22">
        <f>IF(MID(Table98[[#This Row],[F1 PR]],8,1)&lt;MID(Table98[[#This Row],[F1 PR]],10,1),1,0)</f>
        <v>0</v>
      </c>
      <c r="H26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65" s="18" t="e">
        <f>Table98[[#This Row],[Opp Pos]]-Table98[[#This Row],[Current Pos]]</f>
        <v>#N/A</v>
      </c>
      <c r="J265" s="18" t="e">
        <f>INDEX(PL_Table[POS],MATCH(INDEX(Team_Key[Full Name],MATCH(LEFT(Table98[[#This Row],[F1]],3),Team_Key[Abbreviation],0)),PL_Table[TEAM],0))</f>
        <v>#N/A</v>
      </c>
      <c r="K265" s="18" t="str">
        <f>INDEX(PL_Table[POS],MATCH(INDEX(Team_Key[Full Name],MATCH(Table98[[#This Row],[Team]],Team_Key[Abbreviation],0)),PL_Table[TEAM],0))</f>
        <v>11</v>
      </c>
      <c r="L265" s="1">
        <f>INDEX(Team_Key[Fixture],MATCH(Table98[[#This Row],[Team]],Team_Key[Abbreviation],0))</f>
        <v>0</v>
      </c>
      <c r="M265" s="1" t="str">
        <f>IFERROR(INDEX(Results_Matrix[],MATCH(Table98[[#This Row],[Team]],Results_Matrix[Teams],0),MATCH(LEFT(Table98[[#This Row],[F1]],3),Results_Matrix[#Headers],0)),"")</f>
        <v/>
      </c>
    </row>
    <row r="266" spans="1:13" x14ac:dyDescent="0.45">
      <c r="A266" t="s">
        <v>592</v>
      </c>
      <c r="B266" s="1" t="str">
        <f>INDEX(FPL_Misc_Extract[Position],MATCH(Table98[[#This Row],[Player]],FPL_Misc_Extract[Player],0))</f>
        <v>DEF</v>
      </c>
      <c r="C266" s="1" t="str">
        <f>INDEX(Team_Key[Abbreviation],MATCH(INDEX(FPL_Misc_Extract[Team Name],MATCH(Table98[[#This Row],[Player]],FPL_Misc_Extract[Player],0)),Team_Key[Full Name],0))</f>
        <v>WAT</v>
      </c>
      <c r="D266" s="1">
        <f>INDEX(FPL_Misc_Extract[PPG],MATCH(Table98[[#This Row],[Player]],FPL_Misc_Extract[Player],0))</f>
        <v>0</v>
      </c>
      <c r="E266" s="18">
        <f>INDEX(FPL_Misc_Extract[Form],MATCH(Table98[[#This Row],[Player]],FPL_Misc_Extract[Player],0))</f>
        <v>0</v>
      </c>
      <c r="F266" s="22">
        <f ca="1">IF(MID(Table98[[#This Row],[F1 PR]],8,1)&gt;MID(Table98[[#This Row],[F1 PR]],10,1)=TRUE,1,0)</f>
        <v>0</v>
      </c>
      <c r="G266" s="22">
        <f ca="1">IF(MID(Table98[[#This Row],[F1 PR]],8,1)&lt;MID(Table98[[#This Row],[F1 PR]],10,1),1,0)</f>
        <v>0</v>
      </c>
      <c r="H26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6" s="18">
        <f>Table98[[#This Row],[Opp Pos]]-Table98[[#This Row],[Current Pos]]</f>
        <v>3</v>
      </c>
      <c r="J266" s="18" t="str">
        <f>INDEX(PL_Table[POS],MATCH(INDEX(Team_Key[Full Name],MATCH(LEFT(Table98[[#This Row],[F1]],3),Team_Key[Abbreviation],0)),PL_Table[TEAM],0))</f>
        <v>15</v>
      </c>
      <c r="K266" s="18" t="str">
        <f>INDEX(PL_Table[POS],MATCH(INDEX(Team_Key[Full Name],MATCH(Table98[[#This Row],[Team]],Team_Key[Abbreviation],0)),PL_Table[TEAM],0))</f>
        <v>12</v>
      </c>
      <c r="L266" s="1" t="str">
        <f>INDEX(Team_Key[Fixture],MATCH(Table98[[#This Row],[Team]],Team_Key[Abbreviation],0))</f>
        <v>BOU</v>
      </c>
      <c r="M266" s="1" t="str">
        <f ca="1">IFERROR(INDEX(Results_Matrix[],MATCH(Table98[[#This Row],[Team]],Results_Matrix[Teams],0),MATCH(LEFT(Table98[[#This Row],[F1]],3),Results_Matrix[#Headers],0)),"")</f>
        <v>BOU(A) 1-1</v>
      </c>
    </row>
    <row r="267" spans="1:13" x14ac:dyDescent="0.45">
      <c r="A267" t="s">
        <v>659</v>
      </c>
      <c r="B267" s="1" t="str">
        <f>INDEX(FPL_Misc_Extract[Position],MATCH(Table98[[#This Row],[Player]],FPL_Misc_Extract[Player],0))</f>
        <v>DEF</v>
      </c>
      <c r="C267" s="1" t="str">
        <f>INDEX(Team_Key[Abbreviation],MATCH(INDEX(FPL_Misc_Extract[Team Name],MATCH(Table98[[#This Row],[Player]],FPL_Misc_Extract[Player],0)),Team_Key[Full Name],0))</f>
        <v>WAT</v>
      </c>
      <c r="D267" s="1">
        <f>INDEX(FPL_Misc_Extract[PPG],MATCH(Table98[[#This Row],[Player]],FPL_Misc_Extract[Player],0))</f>
        <v>1.5</v>
      </c>
      <c r="E267" s="18">
        <f>INDEX(FPL_Misc_Extract[Form],MATCH(Table98[[#This Row],[Player]],FPL_Misc_Extract[Player],0))</f>
        <v>0.1</v>
      </c>
      <c r="F267" s="22">
        <f ca="1">IF(MID(Table98[[#This Row],[F1 PR]],8,1)&gt;MID(Table98[[#This Row],[F1 PR]],10,1)=TRUE,1,0)</f>
        <v>0</v>
      </c>
      <c r="G267" s="22">
        <f ca="1">IF(MID(Table98[[#This Row],[F1 PR]],8,1)&lt;MID(Table98[[#This Row],[F1 PR]],10,1),1,0)</f>
        <v>0</v>
      </c>
      <c r="H26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7" s="18">
        <f>Table98[[#This Row],[Opp Pos]]-Table98[[#This Row],[Current Pos]]</f>
        <v>3</v>
      </c>
      <c r="J267" s="18" t="str">
        <f>INDEX(PL_Table[POS],MATCH(INDEX(Team_Key[Full Name],MATCH(LEFT(Table98[[#This Row],[F1]],3),Team_Key[Abbreviation],0)),PL_Table[TEAM],0))</f>
        <v>15</v>
      </c>
      <c r="K267" s="18" t="str">
        <f>INDEX(PL_Table[POS],MATCH(INDEX(Team_Key[Full Name],MATCH(Table98[[#This Row],[Team]],Team_Key[Abbreviation],0)),PL_Table[TEAM],0))</f>
        <v>12</v>
      </c>
      <c r="L267" s="1" t="str">
        <f>INDEX(Team_Key[Fixture],MATCH(Table98[[#This Row],[Team]],Team_Key[Abbreviation],0))</f>
        <v>BOU</v>
      </c>
      <c r="M267" s="1" t="str">
        <f ca="1">IFERROR(INDEX(Results_Matrix[],MATCH(Table98[[#This Row],[Team]],Results_Matrix[Teams],0),MATCH(LEFT(Table98[[#This Row],[F1]],3),Results_Matrix[#Headers],0)),"")</f>
        <v>BOU(A) 1-1</v>
      </c>
    </row>
    <row r="268" spans="1:13" x14ac:dyDescent="0.45">
      <c r="A268" t="s">
        <v>286</v>
      </c>
      <c r="B268" s="1" t="str">
        <f>INDEX(FPL_Misc_Extract[Position],MATCH(Table98[[#This Row],[Player]],FPL_Misc_Extract[Player],0))</f>
        <v>DEF</v>
      </c>
      <c r="C268" s="1" t="str">
        <f>INDEX(Team_Key[Abbreviation],MATCH(INDEX(FPL_Misc_Extract[Team Name],MATCH(Table98[[#This Row],[Player]],FPL_Misc_Extract[Player],0)),Team_Key[Full Name],0))</f>
        <v>EVE</v>
      </c>
      <c r="D268" s="1">
        <f>INDEX(FPL_Misc_Extract[PPG],MATCH(Table98[[#This Row],[Player]],FPL_Misc_Extract[Player],0))</f>
        <v>0</v>
      </c>
      <c r="E268" s="18">
        <f>INDEX(FPL_Misc_Extract[Form],MATCH(Table98[[#This Row],[Player]],FPL_Misc_Extract[Player],0))</f>
        <v>0</v>
      </c>
      <c r="F268" s="22">
        <f>IF(MID(Table98[[#This Row],[F1 PR]],8,1)&gt;MID(Table98[[#This Row],[F1 PR]],10,1)=TRUE,1,0)</f>
        <v>0</v>
      </c>
      <c r="G268" s="22">
        <f>IF(MID(Table98[[#This Row],[F1 PR]],8,1)&lt;MID(Table98[[#This Row],[F1 PR]],10,1),1,0)</f>
        <v>0</v>
      </c>
      <c r="H26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68" s="18" t="e">
        <f>Table98[[#This Row],[Opp Pos]]-Table98[[#This Row],[Current Pos]]</f>
        <v>#N/A</v>
      </c>
      <c r="J268" s="18" t="e">
        <f>INDEX(PL_Table[POS],MATCH(INDEX(Team_Key[Full Name],MATCH(LEFT(Table98[[#This Row],[F1]],3),Team_Key[Abbreviation],0)),PL_Table[TEAM],0))</f>
        <v>#N/A</v>
      </c>
      <c r="K268" s="18" t="str">
        <f>INDEX(PL_Table[POS],MATCH(INDEX(Team_Key[Full Name],MATCH(Table98[[#This Row],[Team]],Team_Key[Abbreviation],0)),PL_Table[TEAM],0))</f>
        <v>11</v>
      </c>
      <c r="L268" s="1">
        <f>INDEX(Team_Key[Fixture],MATCH(Table98[[#This Row],[Team]],Team_Key[Abbreviation],0))</f>
        <v>0</v>
      </c>
      <c r="M268" s="1" t="str">
        <f>IFERROR(INDEX(Results_Matrix[],MATCH(Table98[[#This Row],[Team]],Results_Matrix[Teams],0),MATCH(LEFT(Table98[[#This Row],[F1]],3),Results_Matrix[#Headers],0)),"")</f>
        <v/>
      </c>
    </row>
    <row r="269" spans="1:13" x14ac:dyDescent="0.45">
      <c r="A269" t="s">
        <v>622</v>
      </c>
      <c r="B269" s="1" t="str">
        <f>INDEX(FPL_Misc_Extract[Position],MATCH(Table98[[#This Row],[Player]],FPL_Misc_Extract[Player],0))</f>
        <v>DEF</v>
      </c>
      <c r="C269" s="1" t="str">
        <f>INDEX(Team_Key[Abbreviation],MATCH(INDEX(FPL_Misc_Extract[Team Name],MATCH(Table98[[#This Row],[Player]],FPL_Misc_Extract[Player],0)),Team_Key[Full Name],0))</f>
        <v>NOR</v>
      </c>
      <c r="D269" s="1">
        <f>INDEX(FPL_Misc_Extract[PPG],MATCH(Table98[[#This Row],[Player]],FPL_Misc_Extract[Player],0))</f>
        <v>0</v>
      </c>
      <c r="E269" s="18">
        <f>INDEX(FPL_Misc_Extract[Form],MATCH(Table98[[#This Row],[Player]],FPL_Misc_Extract[Player],0))</f>
        <v>0</v>
      </c>
      <c r="F269" s="22">
        <f ca="1">IF(MID(Table98[[#This Row],[F1 PR]],8,1)&gt;MID(Table98[[#This Row],[F1 PR]],10,1)=TRUE,1,0)</f>
        <v>0</v>
      </c>
      <c r="G269" s="22">
        <f ca="1">IF(MID(Table98[[#This Row],[F1 PR]],8,1)&lt;MID(Table98[[#This Row],[F1 PR]],10,1),1,0)</f>
        <v>1</v>
      </c>
      <c r="H26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69" s="18">
        <f>Table98[[#This Row],[Opp Pos]]-Table98[[#This Row],[Current Pos]]</f>
        <v>-17</v>
      </c>
      <c r="J269" s="18" t="str">
        <f>INDEX(PL_Table[POS],MATCH(INDEX(Team_Key[Full Name],MATCH(LEFT(Table98[[#This Row],[F1]],3),Team_Key[Abbreviation],0)),PL_Table[TEAM],0))</f>
        <v>1</v>
      </c>
      <c r="K269" s="18" t="str">
        <f>INDEX(PL_Table[POS],MATCH(INDEX(Team_Key[Full Name],MATCH(Table98[[#This Row],[Team]],Team_Key[Abbreviation],0)),PL_Table[TEAM],0))</f>
        <v>18</v>
      </c>
      <c r="L269" s="1" t="str">
        <f>INDEX(Team_Key[Fixture],MATCH(Table98[[#This Row],[Team]],Team_Key[Abbreviation],0))</f>
        <v>LEI</v>
      </c>
      <c r="M269" s="1" t="str">
        <f ca="1">IFERROR(INDEX(Results_Matrix[],MATCH(Table98[[#This Row],[Team]],Results_Matrix[Teams],0),MATCH(LEFT(Table98[[#This Row],[F1]],3),Results_Matrix[#Headers],0)),"")</f>
        <v>LEI(H) 1-2</v>
      </c>
    </row>
    <row r="270" spans="1:13" x14ac:dyDescent="0.45">
      <c r="A270" t="s">
        <v>616</v>
      </c>
      <c r="B270" s="1" t="str">
        <f>INDEX(FPL_Misc_Extract[Position],MATCH(Table98[[#This Row],[Player]],FPL_Misc_Extract[Player],0))</f>
        <v>MID</v>
      </c>
      <c r="C270" s="1" t="str">
        <f>INDEX(Team_Key[Abbreviation],MATCH(INDEX(FPL_Misc_Extract[Team Name],MATCH(Table98[[#This Row],[Player]],FPL_Misc_Extract[Player],0)),Team_Key[Full Name],0))</f>
        <v>NOR</v>
      </c>
      <c r="D270" s="1">
        <f>INDEX(FPL_Misc_Extract[PPG],MATCH(Table98[[#This Row],[Player]],FPL_Misc_Extract[Player],0))</f>
        <v>4.4000000000000004</v>
      </c>
      <c r="E270" s="18">
        <f>INDEX(FPL_Misc_Extract[Form],MATCH(Table98[[#This Row],[Player]],FPL_Misc_Extract[Player],0))</f>
        <v>0.6</v>
      </c>
      <c r="F270" s="22">
        <f ca="1">IF(MID(Table98[[#This Row],[F1 PR]],8,1)&gt;MID(Table98[[#This Row],[F1 PR]],10,1)=TRUE,1,0)</f>
        <v>0</v>
      </c>
      <c r="G270" s="22">
        <f ca="1">IF(MID(Table98[[#This Row],[F1 PR]],8,1)&lt;MID(Table98[[#This Row],[F1 PR]],10,1),1,0)</f>
        <v>1</v>
      </c>
      <c r="H27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70" s="18">
        <f>Table98[[#This Row],[Opp Pos]]-Table98[[#This Row],[Current Pos]]</f>
        <v>-17</v>
      </c>
      <c r="J270" s="18" t="str">
        <f>INDEX(PL_Table[POS],MATCH(INDEX(Team_Key[Full Name],MATCH(LEFT(Table98[[#This Row],[F1]],3),Team_Key[Abbreviation],0)),PL_Table[TEAM],0))</f>
        <v>1</v>
      </c>
      <c r="K270" s="18" t="str">
        <f>INDEX(PL_Table[POS],MATCH(INDEX(Team_Key[Full Name],MATCH(Table98[[#This Row],[Team]],Team_Key[Abbreviation],0)),PL_Table[TEAM],0))</f>
        <v>18</v>
      </c>
      <c r="L270" s="1" t="str">
        <f>INDEX(Team_Key[Fixture],MATCH(Table98[[#This Row],[Team]],Team_Key[Abbreviation],0))</f>
        <v>LEI</v>
      </c>
      <c r="M270" s="1" t="str">
        <f ca="1">IFERROR(INDEX(Results_Matrix[],MATCH(Table98[[#This Row],[Team]],Results_Matrix[Teams],0),MATCH(LEFT(Table98[[#This Row],[F1]],3),Results_Matrix[#Headers],0)),"")</f>
        <v>LEI(H) 1-2</v>
      </c>
    </row>
    <row r="271" spans="1:13" x14ac:dyDescent="0.45">
      <c r="A271" t="s">
        <v>548</v>
      </c>
      <c r="B271" s="1" t="str">
        <f>INDEX(FPL_Misc_Extract[Position],MATCH(Table98[[#This Row],[Player]],FPL_Misc_Extract[Player],0))</f>
        <v>FWD</v>
      </c>
      <c r="C271" s="1" t="str">
        <f>INDEX(Team_Key[Abbreviation],MATCH(INDEX(FPL_Misc_Extract[Team Name],MATCH(Table98[[#This Row],[Player]],FPL_Misc_Extract[Player],0)),Team_Key[Full Name],0))</f>
        <v>NOR</v>
      </c>
      <c r="D271" s="1">
        <f>INDEX(FPL_Misc_Extract[PPG],MATCH(Table98[[#This Row],[Player]],FPL_Misc_Extract[Player],0))</f>
        <v>1</v>
      </c>
      <c r="E271" s="18">
        <f>INDEX(FPL_Misc_Extract[Form],MATCH(Table98[[#This Row],[Player]],FPL_Misc_Extract[Player],0))</f>
        <v>0</v>
      </c>
      <c r="F271" s="22">
        <f ca="1">IF(MID(Table98[[#This Row],[F1 PR]],8,1)&gt;MID(Table98[[#This Row],[F1 PR]],10,1)=TRUE,1,0)</f>
        <v>0</v>
      </c>
      <c r="G271" s="22">
        <f ca="1">IF(MID(Table98[[#This Row],[F1 PR]],8,1)&lt;MID(Table98[[#This Row],[F1 PR]],10,1),1,0)</f>
        <v>1</v>
      </c>
      <c r="H27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71" s="18">
        <f>Table98[[#This Row],[Opp Pos]]-Table98[[#This Row],[Current Pos]]</f>
        <v>-17</v>
      </c>
      <c r="J271" s="18" t="str">
        <f>INDEX(PL_Table[POS],MATCH(INDEX(Team_Key[Full Name],MATCH(LEFT(Table98[[#This Row],[F1]],3),Team_Key[Abbreviation],0)),PL_Table[TEAM],0))</f>
        <v>1</v>
      </c>
      <c r="K271" s="18" t="str">
        <f>INDEX(PL_Table[POS],MATCH(INDEX(Team_Key[Full Name],MATCH(Table98[[#This Row],[Team]],Team_Key[Abbreviation],0)),PL_Table[TEAM],0))</f>
        <v>18</v>
      </c>
      <c r="L271" s="1" t="str">
        <f>INDEX(Team_Key[Fixture],MATCH(Table98[[#This Row],[Team]],Team_Key[Abbreviation],0))</f>
        <v>LEI</v>
      </c>
      <c r="M271" s="1" t="str">
        <f ca="1">IFERROR(INDEX(Results_Matrix[],MATCH(Table98[[#This Row],[Team]],Results_Matrix[Teams],0),MATCH(LEFT(Table98[[#This Row],[F1]],3),Results_Matrix[#Headers],0)),"")</f>
        <v>LEI(H) 1-2</v>
      </c>
    </row>
    <row r="272" spans="1:13" x14ac:dyDescent="0.45">
      <c r="A272" t="s">
        <v>538</v>
      </c>
      <c r="B272" s="1" t="str">
        <f>INDEX(FPL_Misc_Extract[Position],MATCH(Table98[[#This Row],[Player]],FPL_Misc_Extract[Player],0))</f>
        <v>MID</v>
      </c>
      <c r="C272" s="1" t="str">
        <f>INDEX(Team_Key[Abbreviation],MATCH(INDEX(FPL_Misc_Extract[Team Name],MATCH(Table98[[#This Row],[Player]],FPL_Misc_Extract[Player],0)),Team_Key[Full Name],0))</f>
        <v>MCI</v>
      </c>
      <c r="D272" s="1">
        <f>INDEX(FPL_Misc_Extract[PPG],MATCH(Table98[[#This Row],[Player]],FPL_Misc_Extract[Player],0))</f>
        <v>0</v>
      </c>
      <c r="E272" s="18">
        <f>INDEX(FPL_Misc_Extract[Form],MATCH(Table98[[#This Row],[Player]],FPL_Misc_Extract[Player],0))</f>
        <v>0</v>
      </c>
      <c r="F272" s="22">
        <f>IF(MID(Table98[[#This Row],[F1 PR]],8,1)&gt;MID(Table98[[#This Row],[F1 PR]],10,1)=TRUE,1,0)</f>
        <v>0</v>
      </c>
      <c r="G272" s="22">
        <f>IF(MID(Table98[[#This Row],[F1 PR]],8,1)&lt;MID(Table98[[#This Row],[F1 PR]],10,1),1,0)</f>
        <v>0</v>
      </c>
      <c r="H27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72" s="18" t="e">
        <f>Table98[[#This Row],[Opp Pos]]-Table98[[#This Row],[Current Pos]]</f>
        <v>#N/A</v>
      </c>
      <c r="J272" s="18" t="e">
        <f>INDEX(PL_Table[POS],MATCH(INDEX(Team_Key[Full Name],MATCH(LEFT(Table98[[#This Row],[F1]],3),Team_Key[Abbreviation],0)),PL_Table[TEAM],0))</f>
        <v>#N/A</v>
      </c>
      <c r="K272" s="18" t="str">
        <f>INDEX(PL_Table[POS],MATCH(INDEX(Team_Key[Full Name],MATCH(Table98[[#This Row],[Team]],Team_Key[Abbreviation],0)),PL_Table[TEAM],0))</f>
        <v>4</v>
      </c>
      <c r="L272" s="1">
        <f>INDEX(Team_Key[Fixture],MATCH(Table98[[#This Row],[Team]],Team_Key[Abbreviation],0))</f>
        <v>0</v>
      </c>
      <c r="M272" s="1" t="str">
        <f>IFERROR(INDEX(Results_Matrix[],MATCH(Table98[[#This Row],[Team]],Results_Matrix[Teams],0),MATCH(LEFT(Table98[[#This Row],[F1]],3),Results_Matrix[#Headers],0)),"")</f>
        <v/>
      </c>
    </row>
    <row r="273" spans="1:13" x14ac:dyDescent="0.45">
      <c r="A273" t="s">
        <v>140</v>
      </c>
      <c r="B273" s="1" t="str">
        <f>INDEX(FPL_Misc_Extract[Position],MATCH(Table98[[#This Row],[Player]],FPL_Misc_Extract[Player],0))</f>
        <v>GK</v>
      </c>
      <c r="C273" s="1" t="str">
        <f>INDEX(Team_Key[Abbreviation],MATCH(INDEX(FPL_Misc_Extract[Team Name],MATCH(Table98[[#This Row],[Player]],FPL_Misc_Extract[Player],0)),Team_Key[Full Name],0))</f>
        <v>EVE</v>
      </c>
      <c r="D273" s="1">
        <f>INDEX(FPL_Misc_Extract[PPG],MATCH(Table98[[#This Row],[Player]],FPL_Misc_Extract[Player],0))</f>
        <v>3.6</v>
      </c>
      <c r="E273" s="18">
        <f>INDEX(FPL_Misc_Extract[Form],MATCH(Table98[[#This Row],[Player]],FPL_Misc_Extract[Player],0))</f>
        <v>0</v>
      </c>
      <c r="F273" s="22">
        <f>IF(MID(Table98[[#This Row],[F1 PR]],8,1)&gt;MID(Table98[[#This Row],[F1 PR]],10,1)=TRUE,1,0)</f>
        <v>0</v>
      </c>
      <c r="G273" s="22">
        <f>IF(MID(Table98[[#This Row],[F1 PR]],8,1)&lt;MID(Table98[[#This Row],[F1 PR]],10,1),1,0)</f>
        <v>0</v>
      </c>
      <c r="H27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73" s="18" t="e">
        <f>Table98[[#This Row],[Opp Pos]]-Table98[[#This Row],[Current Pos]]</f>
        <v>#N/A</v>
      </c>
      <c r="J273" s="18" t="e">
        <f>INDEX(PL_Table[POS],MATCH(INDEX(Team_Key[Full Name],MATCH(LEFT(Table98[[#This Row],[F1]],3),Team_Key[Abbreviation],0)),PL_Table[TEAM],0))</f>
        <v>#N/A</v>
      </c>
      <c r="K273" s="18" t="str">
        <f>INDEX(PL_Table[POS],MATCH(INDEX(Team_Key[Full Name],MATCH(Table98[[#This Row],[Team]],Team_Key[Abbreviation],0)),PL_Table[TEAM],0))</f>
        <v>11</v>
      </c>
      <c r="L273" s="1">
        <f>INDEX(Team_Key[Fixture],MATCH(Table98[[#This Row],[Team]],Team_Key[Abbreviation],0))</f>
        <v>0</v>
      </c>
      <c r="M273" s="1" t="str">
        <f>IFERROR(INDEX(Results_Matrix[],MATCH(Table98[[#This Row],[Team]],Results_Matrix[Teams],0),MATCH(LEFT(Table98[[#This Row],[F1]],3),Results_Matrix[#Headers],0)),"")</f>
        <v/>
      </c>
    </row>
    <row r="274" spans="1:13" x14ac:dyDescent="0.45">
      <c r="A274" t="s">
        <v>544</v>
      </c>
      <c r="B274" s="1" t="str">
        <f>INDEX(FPL_Misc_Extract[Position],MATCH(Table98[[#This Row],[Player]],FPL_Misc_Extract[Player],0))</f>
        <v>MID</v>
      </c>
      <c r="C274" s="1" t="str">
        <f>INDEX(Team_Key[Abbreviation],MATCH(INDEX(FPL_Misc_Extract[Team Name],MATCH(Table98[[#This Row],[Player]],FPL_Misc_Extract[Player],0)),Team_Key[Full Name],0))</f>
        <v>NOR</v>
      </c>
      <c r="D274" s="1">
        <f>INDEX(FPL_Misc_Extract[PPG],MATCH(Table98[[#This Row],[Player]],FPL_Misc_Extract[Player],0))</f>
        <v>2.9</v>
      </c>
      <c r="E274" s="18">
        <f>INDEX(FPL_Misc_Extract[Form],MATCH(Table98[[#This Row],[Player]],FPL_Misc_Extract[Player],0))</f>
        <v>0.2</v>
      </c>
      <c r="F274" s="22">
        <f ca="1">IF(MID(Table98[[#This Row],[F1 PR]],8,1)&gt;MID(Table98[[#This Row],[F1 PR]],10,1)=TRUE,1,0)</f>
        <v>0</v>
      </c>
      <c r="G274" s="22">
        <f ca="1">IF(MID(Table98[[#This Row],[F1 PR]],8,1)&lt;MID(Table98[[#This Row],[F1 PR]],10,1),1,0)</f>
        <v>1</v>
      </c>
      <c r="H27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274" s="18">
        <f>Table98[[#This Row],[Opp Pos]]-Table98[[#This Row],[Current Pos]]</f>
        <v>-17</v>
      </c>
      <c r="J274" s="18" t="str">
        <f>INDEX(PL_Table[POS],MATCH(INDEX(Team_Key[Full Name],MATCH(LEFT(Table98[[#This Row],[F1]],3),Team_Key[Abbreviation],0)),PL_Table[TEAM],0))</f>
        <v>1</v>
      </c>
      <c r="K274" s="18" t="str">
        <f>INDEX(PL_Table[POS],MATCH(INDEX(Team_Key[Full Name],MATCH(Table98[[#This Row],[Team]],Team_Key[Abbreviation],0)),PL_Table[TEAM],0))</f>
        <v>18</v>
      </c>
      <c r="L274" s="1" t="str">
        <f>INDEX(Team_Key[Fixture],MATCH(Table98[[#This Row],[Team]],Team_Key[Abbreviation],0))</f>
        <v>LEI</v>
      </c>
      <c r="M274" s="1" t="str">
        <f ca="1">IFERROR(INDEX(Results_Matrix[],MATCH(Table98[[#This Row],[Team]],Results_Matrix[Teams],0),MATCH(LEFT(Table98[[#This Row],[F1]],3),Results_Matrix[#Headers],0)),"")</f>
        <v>LEI(H) 1-2</v>
      </c>
    </row>
    <row r="275" spans="1:13" x14ac:dyDescent="0.45">
      <c r="A275" t="s">
        <v>467</v>
      </c>
      <c r="B275" s="1" t="str">
        <f>INDEX(FPL_Misc_Extract[Position],MATCH(Table98[[#This Row],[Player]],FPL_Misc_Extract[Player],0))</f>
        <v>DEF</v>
      </c>
      <c r="C275" s="1" t="str">
        <f>INDEX(Team_Key[Abbreviation],MATCH(INDEX(FPL_Misc_Extract[Team Name],MATCH(Table98[[#This Row],[Player]],FPL_Misc_Extract[Player],0)),Team_Key[Full Name],0))</f>
        <v>MCI</v>
      </c>
      <c r="D275" s="1">
        <f>INDEX(FPL_Misc_Extract[PPG],MATCH(Table98[[#This Row],[Player]],FPL_Misc_Extract[Player],0))</f>
        <v>0</v>
      </c>
      <c r="E275" s="18">
        <f>INDEX(FPL_Misc_Extract[Form],MATCH(Table98[[#This Row],[Player]],FPL_Misc_Extract[Player],0))</f>
        <v>0</v>
      </c>
      <c r="F275" s="22">
        <f>IF(MID(Table98[[#This Row],[F1 PR]],8,1)&gt;MID(Table98[[#This Row],[F1 PR]],10,1)=TRUE,1,0)</f>
        <v>0</v>
      </c>
      <c r="G275" s="22">
        <f>IF(MID(Table98[[#This Row],[F1 PR]],8,1)&lt;MID(Table98[[#This Row],[F1 PR]],10,1),1,0)</f>
        <v>0</v>
      </c>
      <c r="H27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75" s="18" t="e">
        <f>Table98[[#This Row],[Opp Pos]]-Table98[[#This Row],[Current Pos]]</f>
        <v>#N/A</v>
      </c>
      <c r="J275" s="18" t="e">
        <f>INDEX(PL_Table[POS],MATCH(INDEX(Team_Key[Full Name],MATCH(LEFT(Table98[[#This Row],[F1]],3),Team_Key[Abbreviation],0)),PL_Table[TEAM],0))</f>
        <v>#N/A</v>
      </c>
      <c r="K275" s="18" t="str">
        <f>INDEX(PL_Table[POS],MATCH(INDEX(Team_Key[Full Name],MATCH(Table98[[#This Row],[Team]],Team_Key[Abbreviation],0)),PL_Table[TEAM],0))</f>
        <v>4</v>
      </c>
      <c r="L275" s="1">
        <f>INDEX(Team_Key[Fixture],MATCH(Table98[[#This Row],[Team]],Team_Key[Abbreviation],0))</f>
        <v>0</v>
      </c>
      <c r="M275" s="1" t="str">
        <f>IFERROR(INDEX(Results_Matrix[],MATCH(Table98[[#This Row],[Team]],Results_Matrix[Teams],0),MATCH(LEFT(Table98[[#This Row],[F1]],3),Results_Matrix[#Headers],0)),"")</f>
        <v/>
      </c>
    </row>
    <row r="276" spans="1:13" x14ac:dyDescent="0.45">
      <c r="A276" t="s">
        <v>674</v>
      </c>
      <c r="B276" s="1" t="str">
        <f>INDEX(FPL_Misc_Extract[Position],MATCH(Table98[[#This Row],[Player]],FPL_Misc_Extract[Player],0))</f>
        <v>DEF</v>
      </c>
      <c r="C276" s="1" t="str">
        <f>INDEX(Team_Key[Abbreviation],MATCH(INDEX(FPL_Misc_Extract[Team Name],MATCH(Table98[[#This Row],[Player]],FPL_Misc_Extract[Player],0)),Team_Key[Full Name],0))</f>
        <v>LEI</v>
      </c>
      <c r="D276" s="1">
        <f>INDEX(FPL_Misc_Extract[PPG],MATCH(Table98[[#This Row],[Player]],FPL_Misc_Extract[Player],0))</f>
        <v>3.7</v>
      </c>
      <c r="E276" s="18">
        <f>INDEX(FPL_Misc_Extract[Form],MATCH(Table98[[#This Row],[Player]],FPL_Misc_Extract[Player],0))</f>
        <v>1</v>
      </c>
      <c r="F276" s="22">
        <f ca="1">IF(MID(Table98[[#This Row],[F1 PR]],8,1)&gt;MID(Table98[[#This Row],[F1 PR]],10,1)=TRUE,1,0)</f>
        <v>1</v>
      </c>
      <c r="G276" s="22">
        <f ca="1">IF(MID(Table98[[#This Row],[F1 PR]],8,1)&lt;MID(Table98[[#This Row],[F1 PR]],10,1),1,0)</f>
        <v>0</v>
      </c>
      <c r="H2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76" s="18">
        <f>Table98[[#This Row],[Opp Pos]]-Table98[[#This Row],[Current Pos]]</f>
        <v>17</v>
      </c>
      <c r="J276" s="18" t="str">
        <f>INDEX(PL_Table[POS],MATCH(INDEX(Team_Key[Full Name],MATCH(LEFT(Table98[[#This Row],[F1]],3),Team_Key[Abbreviation],0)),PL_Table[TEAM],0))</f>
        <v>18</v>
      </c>
      <c r="K276" s="18" t="str">
        <f>INDEX(PL_Table[POS],MATCH(INDEX(Team_Key[Full Name],MATCH(Table98[[#This Row],[Team]],Team_Key[Abbreviation],0)),PL_Table[TEAM],0))</f>
        <v>1</v>
      </c>
      <c r="L276" s="1" t="str">
        <f>INDEX(Team_Key[Fixture],MATCH(Table98[[#This Row],[Team]],Team_Key[Abbreviation],0))</f>
        <v>NOR</v>
      </c>
      <c r="M276" s="1" t="str">
        <f ca="1">IFERROR(INDEX(Results_Matrix[],MATCH(Table98[[#This Row],[Team]],Results_Matrix[Teams],0),MATCH(LEFT(Table98[[#This Row],[F1]],3),Results_Matrix[#Headers],0)),"")</f>
        <v>NOR(A) 2-1</v>
      </c>
    </row>
    <row r="277" spans="1:13" x14ac:dyDescent="0.45">
      <c r="A277" t="s">
        <v>283</v>
      </c>
      <c r="B277" s="1" t="str">
        <f>INDEX(FPL_Misc_Extract[Position],MATCH(Table98[[#This Row],[Player]],FPL_Misc_Extract[Player],0))</f>
        <v>DEF</v>
      </c>
      <c r="C277" s="1" t="str">
        <f>INDEX(Team_Key[Abbreviation],MATCH(INDEX(FPL_Misc_Extract[Team Name],MATCH(Table98[[#This Row],[Player]],FPL_Misc_Extract[Player],0)),Team_Key[Full Name],0))</f>
        <v>AVL</v>
      </c>
      <c r="D277" s="1">
        <f>INDEX(FPL_Misc_Extract[PPG],MATCH(Table98[[#This Row],[Player]],FPL_Misc_Extract[Player],0))</f>
        <v>1.1000000000000001</v>
      </c>
      <c r="E277" s="18">
        <f>INDEX(FPL_Misc_Extract[Form],MATCH(Table98[[#This Row],[Player]],FPL_Misc_Extract[Player],0))</f>
        <v>0.1</v>
      </c>
      <c r="F277" s="22">
        <f ca="1">IF(MID(Table98[[#This Row],[F1 PR]],8,1)&gt;MID(Table98[[#This Row],[F1 PR]],10,1)=TRUE,1,0)</f>
        <v>0</v>
      </c>
      <c r="G277" s="22">
        <f ca="1">IF(MID(Table98[[#This Row],[F1 PR]],8,1)&lt;MID(Table98[[#This Row],[F1 PR]],10,1),1,0)</f>
        <v>1</v>
      </c>
      <c r="H27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77" s="18">
        <f>Table98[[#This Row],[Opp Pos]]-Table98[[#This Row],[Current Pos]]</f>
        <v>-13</v>
      </c>
      <c r="J277" s="18" t="str">
        <f>INDEX(PL_Table[POS],MATCH(INDEX(Team_Key[Full Name],MATCH(LEFT(Table98[[#This Row],[F1]],3),Team_Key[Abbreviation],0)),PL_Table[TEAM],0))</f>
        <v>7</v>
      </c>
      <c r="K277" s="18" t="str">
        <f>INDEX(PL_Table[POS],MATCH(INDEX(Team_Key[Full Name],MATCH(Table98[[#This Row],[Team]],Team_Key[Abbreviation],0)),PL_Table[TEAM],0))</f>
        <v>20</v>
      </c>
      <c r="L277" s="1" t="str">
        <f>INDEX(Team_Key[Fixture],MATCH(Table98[[#This Row],[Team]],Team_Key[Abbreviation],0))</f>
        <v>STK</v>
      </c>
      <c r="M277" s="1" t="str">
        <f ca="1">IFERROR(INDEX(Results_Matrix[],MATCH(Table98[[#This Row],[Team]],Results_Matrix[Teams],0),MATCH(LEFT(Table98[[#This Row],[F1]],3),Results_Matrix[#Headers],0)),"")</f>
        <v>STK(H) 0-1</v>
      </c>
    </row>
    <row r="278" spans="1:13" x14ac:dyDescent="0.45">
      <c r="A278" t="s">
        <v>612</v>
      </c>
      <c r="B278" s="1" t="str">
        <f>INDEX(FPL_Misc_Extract[Position],MATCH(Table98[[#This Row],[Player]],FPL_Misc_Extract[Player],0))</f>
        <v>FWD</v>
      </c>
      <c r="C278" s="1" t="str">
        <f>INDEX(Team_Key[Abbreviation],MATCH(INDEX(FPL_Misc_Extract[Team Name],MATCH(Table98[[#This Row],[Player]],FPL_Misc_Extract[Player],0)),Team_Key[Full Name],0))</f>
        <v>WAT</v>
      </c>
      <c r="D278" s="1">
        <f>INDEX(FPL_Misc_Extract[PPG],MATCH(Table98[[#This Row],[Player]],FPL_Misc_Extract[Player],0))</f>
        <v>1</v>
      </c>
      <c r="E278" s="18">
        <f>INDEX(FPL_Misc_Extract[Form],MATCH(Table98[[#This Row],[Player]],FPL_Misc_Extract[Player],0))</f>
        <v>0</v>
      </c>
      <c r="F278" s="22">
        <f ca="1">IF(MID(Table98[[#This Row],[F1 PR]],8,1)&gt;MID(Table98[[#This Row],[F1 PR]],10,1)=TRUE,1,0)</f>
        <v>0</v>
      </c>
      <c r="G278" s="22">
        <f ca="1">IF(MID(Table98[[#This Row],[F1 PR]],8,1)&lt;MID(Table98[[#This Row],[F1 PR]],10,1),1,0)</f>
        <v>0</v>
      </c>
      <c r="H27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78" s="18">
        <f>Table98[[#This Row],[Opp Pos]]-Table98[[#This Row],[Current Pos]]</f>
        <v>3</v>
      </c>
      <c r="J278" s="18" t="str">
        <f>INDEX(PL_Table[POS],MATCH(INDEX(Team_Key[Full Name],MATCH(LEFT(Table98[[#This Row],[F1]],3),Team_Key[Abbreviation],0)),PL_Table[TEAM],0))</f>
        <v>15</v>
      </c>
      <c r="K278" s="18" t="str">
        <f>INDEX(PL_Table[POS],MATCH(INDEX(Team_Key[Full Name],MATCH(Table98[[#This Row],[Team]],Team_Key[Abbreviation],0)),PL_Table[TEAM],0))</f>
        <v>12</v>
      </c>
      <c r="L278" s="1" t="str">
        <f>INDEX(Team_Key[Fixture],MATCH(Table98[[#This Row],[Team]],Team_Key[Abbreviation],0))</f>
        <v>BOU</v>
      </c>
      <c r="M278" s="1" t="str">
        <f ca="1">IFERROR(INDEX(Results_Matrix[],MATCH(Table98[[#This Row],[Team]],Results_Matrix[Teams],0),MATCH(LEFT(Table98[[#This Row],[F1]],3),Results_Matrix[#Headers],0)),"")</f>
        <v>BOU(A) 1-1</v>
      </c>
    </row>
    <row r="279" spans="1:13" x14ac:dyDescent="0.45">
      <c r="A279" t="s">
        <v>214</v>
      </c>
      <c r="B279" s="1" t="str">
        <f>INDEX(FPL_Misc_Extract[Position],MATCH(Table98[[#This Row],[Player]],FPL_Misc_Extract[Player],0))</f>
        <v>MID</v>
      </c>
      <c r="C279" s="1" t="str">
        <f>INDEX(Team_Key[Abbreviation],MATCH(INDEX(FPL_Misc_Extract[Team Name],MATCH(Table98[[#This Row],[Player]],FPL_Misc_Extract[Player],0)),Team_Key[Full Name],0))</f>
        <v>LIV</v>
      </c>
      <c r="D279" s="1">
        <f>INDEX(FPL_Misc_Extract[PPG],MATCH(Table98[[#This Row],[Player]],FPL_Misc_Extract[Player],0))</f>
        <v>1.8</v>
      </c>
      <c r="E279" s="18">
        <f>INDEX(FPL_Misc_Extract[Form],MATCH(Table98[[#This Row],[Player]],FPL_Misc_Extract[Player],0))</f>
        <v>0.1</v>
      </c>
      <c r="F279" s="22">
        <f>IF(MID(Table98[[#This Row],[F1 PR]],8,1)&gt;MID(Table98[[#This Row],[F1 PR]],10,1)=TRUE,1,0)</f>
        <v>0</v>
      </c>
      <c r="G279" s="22">
        <f>IF(MID(Table98[[#This Row],[F1 PR]],8,1)&lt;MID(Table98[[#This Row],[F1 PR]],10,1),1,0)</f>
        <v>0</v>
      </c>
      <c r="H27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79" s="18" t="e">
        <f>Table98[[#This Row],[Opp Pos]]-Table98[[#This Row],[Current Pos]]</f>
        <v>#N/A</v>
      </c>
      <c r="J279" s="18" t="e">
        <f>INDEX(PL_Table[POS],MATCH(INDEX(Team_Key[Full Name],MATCH(LEFT(Table98[[#This Row],[F1]],3),Team_Key[Abbreviation],0)),PL_Table[TEAM],0))</f>
        <v>#N/A</v>
      </c>
      <c r="K279" s="18" t="str">
        <f>INDEX(PL_Table[POS],MATCH(INDEX(Team_Key[Full Name],MATCH(Table98[[#This Row],[Team]],Team_Key[Abbreviation],0)),PL_Table[TEAM],0))</f>
        <v>8</v>
      </c>
      <c r="L279" s="1">
        <f>INDEX(Team_Key[Fixture],MATCH(Table98[[#This Row],[Team]],Team_Key[Abbreviation],0))</f>
        <v>0</v>
      </c>
      <c r="M279" s="1" t="str">
        <f>IFERROR(INDEX(Results_Matrix[],MATCH(Table98[[#This Row],[Team]],Results_Matrix[Teams],0),MATCH(LEFT(Table98[[#This Row],[F1]],3),Results_Matrix[#Headers],0)),"")</f>
        <v/>
      </c>
    </row>
    <row r="280" spans="1:13" x14ac:dyDescent="0.45">
      <c r="A280" t="s">
        <v>218</v>
      </c>
      <c r="B280" s="1" t="str">
        <f>INDEX(FPL_Misc_Extract[Position],MATCH(Table98[[#This Row],[Player]],FPL_Misc_Extract[Player],0))</f>
        <v>FWD</v>
      </c>
      <c r="C280" s="1" t="str">
        <f>INDEX(Team_Key[Abbreviation],MATCH(INDEX(FPL_Misc_Extract[Team Name],MATCH(Table98[[#This Row],[Player]],FPL_Misc_Extract[Player],0)),Team_Key[Full Name],0))</f>
        <v>WBA</v>
      </c>
      <c r="D280" s="1">
        <f>INDEX(FPL_Misc_Extract[PPG],MATCH(Table98[[#This Row],[Player]],FPL_Misc_Extract[Player],0))</f>
        <v>0</v>
      </c>
      <c r="E280" s="18">
        <f>INDEX(FPL_Misc_Extract[Form],MATCH(Table98[[#This Row],[Player]],FPL_Misc_Extract[Player],0))</f>
        <v>0</v>
      </c>
      <c r="F280" s="22">
        <f ca="1">IF(MID(Table98[[#This Row],[F1 PR]],8,1)&gt;MID(Table98[[#This Row],[F1 PR]],10,1)=TRUE,1,0)</f>
        <v>0</v>
      </c>
      <c r="G280" s="22">
        <f ca="1">IF(MID(Table98[[#This Row],[F1 PR]],8,1)&lt;MID(Table98[[#This Row],[F1 PR]],10,1),1,0)</f>
        <v>1</v>
      </c>
      <c r="H28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80" s="18">
        <f>Table98[[#This Row],[Opp Pos]]-Table98[[#This Row],[Current Pos]]</f>
        <v>1</v>
      </c>
      <c r="J280" s="18" t="str">
        <f>INDEX(PL_Table[POS],MATCH(INDEX(Team_Key[Full Name],MATCH(LEFT(Table98[[#This Row],[F1]],3),Team_Key[Abbreviation],0)),PL_Table[TEAM],0))</f>
        <v>14</v>
      </c>
      <c r="K280" s="18" t="str">
        <f>INDEX(PL_Table[POS],MATCH(INDEX(Team_Key[Full Name],MATCH(Table98[[#This Row],[Team]],Team_Key[Abbreviation],0)),PL_Table[TEAM],0))</f>
        <v>13</v>
      </c>
      <c r="L280" s="1" t="str">
        <f>INDEX(Team_Key[Fixture],MATCH(Table98[[#This Row],[Team]],Team_Key[Abbreviation],0))</f>
        <v>CRY</v>
      </c>
      <c r="M280" s="1" t="str">
        <f ca="1">IFERROR(INDEX(Results_Matrix[],MATCH(Table98[[#This Row],[Team]],Results_Matrix[Teams],0),MATCH(LEFT(Table98[[#This Row],[F1]],3),Results_Matrix[#Headers],0)),"")</f>
        <v>CRY(A) 0-2</v>
      </c>
    </row>
    <row r="281" spans="1:13" x14ac:dyDescent="0.45">
      <c r="A281" t="s">
        <v>524</v>
      </c>
      <c r="B281" s="1" t="str">
        <f>INDEX(FPL_Misc_Extract[Position],MATCH(Table98[[#This Row],[Player]],FPL_Misc_Extract[Player],0))</f>
        <v>FWD</v>
      </c>
      <c r="C281" s="1" t="str">
        <f>INDEX(Team_Key[Abbreviation],MATCH(INDEX(FPL_Misc_Extract[Team Name],MATCH(Table98[[#This Row],[Player]],FPL_Misc_Extract[Player],0)),Team_Key[Full Name],0))</f>
        <v>WAT</v>
      </c>
      <c r="D281" s="1">
        <f>INDEX(FPL_Misc_Extract[PPG],MATCH(Table98[[#This Row],[Player]],FPL_Misc_Extract[Player],0))</f>
        <v>5.5</v>
      </c>
      <c r="E281" s="18">
        <f>INDEX(FPL_Misc_Extract[Form],MATCH(Table98[[#This Row],[Player]],FPL_Misc_Extract[Player],0))</f>
        <v>0.3</v>
      </c>
      <c r="F281" s="22">
        <f ca="1">IF(MID(Table98[[#This Row],[F1 PR]],8,1)&gt;MID(Table98[[#This Row],[F1 PR]],10,1)=TRUE,1,0)</f>
        <v>0</v>
      </c>
      <c r="G281" s="22">
        <f ca="1">IF(MID(Table98[[#This Row],[F1 PR]],8,1)&lt;MID(Table98[[#This Row],[F1 PR]],10,1),1,0)</f>
        <v>0</v>
      </c>
      <c r="H28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281" s="18">
        <f>Table98[[#This Row],[Opp Pos]]-Table98[[#This Row],[Current Pos]]</f>
        <v>3</v>
      </c>
      <c r="J281" s="18" t="str">
        <f>INDEX(PL_Table[POS],MATCH(INDEX(Team_Key[Full Name],MATCH(LEFT(Table98[[#This Row],[F1]],3),Team_Key[Abbreviation],0)),PL_Table[TEAM],0))</f>
        <v>15</v>
      </c>
      <c r="K281" s="18" t="str">
        <f>INDEX(PL_Table[POS],MATCH(INDEX(Team_Key[Full Name],MATCH(Table98[[#This Row],[Team]],Team_Key[Abbreviation],0)),PL_Table[TEAM],0))</f>
        <v>12</v>
      </c>
      <c r="L281" s="1" t="str">
        <f>INDEX(Team_Key[Fixture],MATCH(Table98[[#This Row],[Team]],Team_Key[Abbreviation],0))</f>
        <v>BOU</v>
      </c>
      <c r="M281" s="1" t="str">
        <f ca="1">IFERROR(INDEX(Results_Matrix[],MATCH(Table98[[#This Row],[Team]],Results_Matrix[Teams],0),MATCH(LEFT(Table98[[#This Row],[F1]],3),Results_Matrix[#Headers],0)),"")</f>
        <v>BOU(A) 1-1</v>
      </c>
    </row>
    <row r="282" spans="1:13" x14ac:dyDescent="0.45">
      <c r="A282" t="s">
        <v>497</v>
      </c>
      <c r="B282" s="1" t="str">
        <f>INDEX(FPL_Misc_Extract[Position],MATCH(Table98[[#This Row],[Player]],FPL_Misc_Extract[Player],0))</f>
        <v>FWD</v>
      </c>
      <c r="C282" s="1" t="str">
        <f>INDEX(Team_Key[Abbreviation],MATCH(INDEX(FPL_Misc_Extract[Team Name],MATCH(Table98[[#This Row],[Player]],FPL_Misc_Extract[Player],0)),Team_Key[Full Name],0))</f>
        <v>MCI</v>
      </c>
      <c r="D282" s="1">
        <f>INDEX(FPL_Misc_Extract[PPG],MATCH(Table98[[#This Row],[Player]],FPL_Misc_Extract[Player],0))</f>
        <v>2.2000000000000002</v>
      </c>
      <c r="E282" s="18">
        <f>INDEX(FPL_Misc_Extract[Form],MATCH(Table98[[#This Row],[Player]],FPL_Misc_Extract[Player],0))</f>
        <v>0.4</v>
      </c>
      <c r="F282" s="22">
        <f>IF(MID(Table98[[#This Row],[F1 PR]],8,1)&gt;MID(Table98[[#This Row],[F1 PR]],10,1)=TRUE,1,0)</f>
        <v>0</v>
      </c>
      <c r="G282" s="22">
        <f>IF(MID(Table98[[#This Row],[F1 PR]],8,1)&lt;MID(Table98[[#This Row],[F1 PR]],10,1),1,0)</f>
        <v>0</v>
      </c>
      <c r="H28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82" s="18" t="e">
        <f>Table98[[#This Row],[Opp Pos]]-Table98[[#This Row],[Current Pos]]</f>
        <v>#N/A</v>
      </c>
      <c r="J282" s="18" t="e">
        <f>INDEX(PL_Table[POS],MATCH(INDEX(Team_Key[Full Name],MATCH(LEFT(Table98[[#This Row],[F1]],3),Team_Key[Abbreviation],0)),PL_Table[TEAM],0))</f>
        <v>#N/A</v>
      </c>
      <c r="K282" s="18" t="str">
        <f>INDEX(PL_Table[POS],MATCH(INDEX(Team_Key[Full Name],MATCH(Table98[[#This Row],[Team]],Team_Key[Abbreviation],0)),PL_Table[TEAM],0))</f>
        <v>4</v>
      </c>
      <c r="L282" s="1">
        <f>INDEX(Team_Key[Fixture],MATCH(Table98[[#This Row],[Team]],Team_Key[Abbreviation],0))</f>
        <v>0</v>
      </c>
      <c r="M282" s="1" t="str">
        <f>IFERROR(INDEX(Results_Matrix[],MATCH(Table98[[#This Row],[Team]],Results_Matrix[Teams],0),MATCH(LEFT(Table98[[#This Row],[F1]],3),Results_Matrix[#Headers],0)),"")</f>
        <v/>
      </c>
    </row>
    <row r="283" spans="1:13" x14ac:dyDescent="0.45">
      <c r="A283" t="s">
        <v>130</v>
      </c>
      <c r="B283" s="1" t="str">
        <f>INDEX(FPL_Misc_Extract[Position],MATCH(Table98[[#This Row],[Player]],FPL_Misc_Extract[Player],0))</f>
        <v>DEF</v>
      </c>
      <c r="C283" s="1" t="str">
        <f>INDEX(Team_Key[Abbreviation],MATCH(INDEX(FPL_Misc_Extract[Team Name],MATCH(Table98[[#This Row],[Player]],FPL_Misc_Extract[Player],0)),Team_Key[Full Name],0))</f>
        <v>LIV</v>
      </c>
      <c r="D283" s="1">
        <f>INDEX(FPL_Misc_Extract[PPG],MATCH(Table98[[#This Row],[Player]],FPL_Misc_Extract[Player],0))</f>
        <v>0</v>
      </c>
      <c r="E283" s="18">
        <f>INDEX(FPL_Misc_Extract[Form],MATCH(Table98[[#This Row],[Player]],FPL_Misc_Extract[Player],0))</f>
        <v>0</v>
      </c>
      <c r="F283" s="22">
        <f>IF(MID(Table98[[#This Row],[F1 PR]],8,1)&gt;MID(Table98[[#This Row],[F1 PR]],10,1)=TRUE,1,0)</f>
        <v>0</v>
      </c>
      <c r="G283" s="22">
        <f>IF(MID(Table98[[#This Row],[F1 PR]],8,1)&lt;MID(Table98[[#This Row],[F1 PR]],10,1),1,0)</f>
        <v>0</v>
      </c>
      <c r="H28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83" s="18" t="e">
        <f>Table98[[#This Row],[Opp Pos]]-Table98[[#This Row],[Current Pos]]</f>
        <v>#N/A</v>
      </c>
      <c r="J283" s="18" t="e">
        <f>INDEX(PL_Table[POS],MATCH(INDEX(Team_Key[Full Name],MATCH(LEFT(Table98[[#This Row],[F1]],3),Team_Key[Abbreviation],0)),PL_Table[TEAM],0))</f>
        <v>#N/A</v>
      </c>
      <c r="K283" s="18" t="str">
        <f>INDEX(PL_Table[POS],MATCH(INDEX(Team_Key[Full Name],MATCH(Table98[[#This Row],[Team]],Team_Key[Abbreviation],0)),PL_Table[TEAM],0))</f>
        <v>8</v>
      </c>
      <c r="L283" s="1">
        <f>INDEX(Team_Key[Fixture],MATCH(Table98[[#This Row],[Team]],Team_Key[Abbreviation],0))</f>
        <v>0</v>
      </c>
      <c r="M283" s="1" t="str">
        <f>IFERROR(INDEX(Results_Matrix[],MATCH(Table98[[#This Row],[Team]],Results_Matrix[Teams],0),MATCH(LEFT(Table98[[#This Row],[F1]],3),Results_Matrix[#Headers],0)),"")</f>
        <v/>
      </c>
    </row>
    <row r="284" spans="1:13" x14ac:dyDescent="0.45">
      <c r="A284" t="s">
        <v>404</v>
      </c>
      <c r="B284" s="1" t="str">
        <f>INDEX(FPL_Misc_Extract[Position],MATCH(Table98[[#This Row],[Player]],FPL_Misc_Extract[Player],0))</f>
        <v>FWD</v>
      </c>
      <c r="C284" s="1" t="str">
        <f>INDEX(Team_Key[Abbreviation],MATCH(INDEX(FPL_Misc_Extract[Team Name],MATCH(Table98[[#This Row],[Player]],FPL_Misc_Extract[Player],0)),Team_Key[Full Name],0))</f>
        <v>LIV</v>
      </c>
      <c r="D284" s="1">
        <f>INDEX(FPL_Misc_Extract[PPG],MATCH(Table98[[#This Row],[Player]],FPL_Misc_Extract[Player],0))</f>
        <v>4</v>
      </c>
      <c r="E284" s="18">
        <f>INDEX(FPL_Misc_Extract[Form],MATCH(Table98[[#This Row],[Player]],FPL_Misc_Extract[Player],0))</f>
        <v>0</v>
      </c>
      <c r="F284" s="22">
        <f>IF(MID(Table98[[#This Row],[F1 PR]],8,1)&gt;MID(Table98[[#This Row],[F1 PR]],10,1)=TRUE,1,0)</f>
        <v>0</v>
      </c>
      <c r="G284" s="22">
        <f>IF(MID(Table98[[#This Row],[F1 PR]],8,1)&lt;MID(Table98[[#This Row],[F1 PR]],10,1),1,0)</f>
        <v>0</v>
      </c>
      <c r="H28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84" s="18" t="e">
        <f>Table98[[#This Row],[Opp Pos]]-Table98[[#This Row],[Current Pos]]</f>
        <v>#N/A</v>
      </c>
      <c r="J284" s="18" t="e">
        <f>INDEX(PL_Table[POS],MATCH(INDEX(Team_Key[Full Name],MATCH(LEFT(Table98[[#This Row],[F1]],3),Team_Key[Abbreviation],0)),PL_Table[TEAM],0))</f>
        <v>#N/A</v>
      </c>
      <c r="K284" s="18" t="str">
        <f>INDEX(PL_Table[POS],MATCH(INDEX(Team_Key[Full Name],MATCH(Table98[[#This Row],[Team]],Team_Key[Abbreviation],0)),PL_Table[TEAM],0))</f>
        <v>8</v>
      </c>
      <c r="L284" s="1">
        <f>INDEX(Team_Key[Fixture],MATCH(Table98[[#This Row],[Team]],Team_Key[Abbreviation],0))</f>
        <v>0</v>
      </c>
      <c r="M284" s="1" t="str">
        <f>IFERROR(INDEX(Results_Matrix[],MATCH(Table98[[#This Row],[Team]],Results_Matrix[Teams],0),MATCH(LEFT(Table98[[#This Row],[F1]],3),Results_Matrix[#Headers],0)),"")</f>
        <v/>
      </c>
    </row>
    <row r="285" spans="1:13" x14ac:dyDescent="0.45">
      <c r="A285" t="s">
        <v>152</v>
      </c>
      <c r="B285" s="1" t="str">
        <f>INDEX(FPL_Misc_Extract[Position],MATCH(Table98[[#This Row],[Player]],FPL_Misc_Extract[Player],0))</f>
        <v>MID</v>
      </c>
      <c r="C285" s="1" t="str">
        <f>INDEX(Team_Key[Abbreviation],MATCH(INDEX(FPL_Misc_Extract[Team Name],MATCH(Table98[[#This Row],[Player]],FPL_Misc_Extract[Player],0)),Team_Key[Full Name],0))</f>
        <v>LEI</v>
      </c>
      <c r="D285" s="1">
        <f>INDEX(FPL_Misc_Extract[PPG],MATCH(Table98[[#This Row],[Player]],FPL_Misc_Extract[Player],0))</f>
        <v>1.6</v>
      </c>
      <c r="E285" s="18">
        <f>INDEX(FPL_Misc_Extract[Form],MATCH(Table98[[#This Row],[Player]],FPL_Misc_Extract[Player],0))</f>
        <v>0</v>
      </c>
      <c r="F285" s="22">
        <f ca="1">IF(MID(Table98[[#This Row],[F1 PR]],8,1)&gt;MID(Table98[[#This Row],[F1 PR]],10,1)=TRUE,1,0)</f>
        <v>1</v>
      </c>
      <c r="G285" s="22">
        <f ca="1">IF(MID(Table98[[#This Row],[F1 PR]],8,1)&lt;MID(Table98[[#This Row],[F1 PR]],10,1),1,0)</f>
        <v>0</v>
      </c>
      <c r="H28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85" s="18">
        <f>Table98[[#This Row],[Opp Pos]]-Table98[[#This Row],[Current Pos]]</f>
        <v>17</v>
      </c>
      <c r="J285" s="18" t="str">
        <f>INDEX(PL_Table[POS],MATCH(INDEX(Team_Key[Full Name],MATCH(LEFT(Table98[[#This Row],[F1]],3),Team_Key[Abbreviation],0)),PL_Table[TEAM],0))</f>
        <v>18</v>
      </c>
      <c r="K285" s="18" t="str">
        <f>INDEX(PL_Table[POS],MATCH(INDEX(Team_Key[Full Name],MATCH(Table98[[#This Row],[Team]],Team_Key[Abbreviation],0)),PL_Table[TEAM],0))</f>
        <v>1</v>
      </c>
      <c r="L285" s="1" t="str">
        <f>INDEX(Team_Key[Fixture],MATCH(Table98[[#This Row],[Team]],Team_Key[Abbreviation],0))</f>
        <v>NOR</v>
      </c>
      <c r="M285" s="1" t="str">
        <f ca="1">IFERROR(INDEX(Results_Matrix[],MATCH(Table98[[#This Row],[Team]],Results_Matrix[Teams],0),MATCH(LEFT(Table98[[#This Row],[F1]],3),Results_Matrix[#Headers],0)),"")</f>
        <v>NOR(A) 2-1</v>
      </c>
    </row>
    <row r="286" spans="1:13" x14ac:dyDescent="0.45">
      <c r="A286" t="s">
        <v>168</v>
      </c>
      <c r="B286" s="1" t="str">
        <f>INDEX(FPL_Misc_Extract[Position],MATCH(Table98[[#This Row],[Player]],FPL_Misc_Extract[Player],0))</f>
        <v>MID</v>
      </c>
      <c r="C286" s="1" t="str">
        <f>INDEX(Team_Key[Abbreviation],MATCH(INDEX(FPL_Misc_Extract[Team Name],MATCH(Table98[[#This Row],[Player]],FPL_Misc_Extract[Player],0)),Team_Key[Full Name],0))</f>
        <v>STK</v>
      </c>
      <c r="D286" s="1">
        <f>INDEX(FPL_Misc_Extract[PPG],MATCH(Table98[[#This Row],[Player]],FPL_Misc_Extract[Player],0))</f>
        <v>1.2</v>
      </c>
      <c r="E286" s="18">
        <f>INDEX(FPL_Misc_Extract[Form],MATCH(Table98[[#This Row],[Player]],FPL_Misc_Extract[Player],0))</f>
        <v>0.1</v>
      </c>
      <c r="F286" s="22">
        <f ca="1">IF(MID(Table98[[#This Row],[F1 PR]],8,1)&gt;MID(Table98[[#This Row],[F1 PR]],10,1)=TRUE,1,0)</f>
        <v>1</v>
      </c>
      <c r="G286" s="22">
        <f ca="1">IF(MID(Table98[[#This Row],[F1 PR]],8,1)&lt;MID(Table98[[#This Row],[F1 PR]],10,1),1,0)</f>
        <v>0</v>
      </c>
      <c r="H28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86" s="18">
        <f>Table98[[#This Row],[Opp Pos]]-Table98[[#This Row],[Current Pos]]</f>
        <v>13</v>
      </c>
      <c r="J286" s="18" t="str">
        <f>INDEX(PL_Table[POS],MATCH(INDEX(Team_Key[Full Name],MATCH(LEFT(Table98[[#This Row],[F1]],3),Team_Key[Abbreviation],0)),PL_Table[TEAM],0))</f>
        <v>20</v>
      </c>
      <c r="K286" s="18" t="str">
        <f>INDEX(PL_Table[POS],MATCH(INDEX(Team_Key[Full Name],MATCH(Table98[[#This Row],[Team]],Team_Key[Abbreviation],0)),PL_Table[TEAM],0))</f>
        <v>7</v>
      </c>
      <c r="L286" s="1" t="str">
        <f>INDEX(Team_Key[Fixture],MATCH(Table98[[#This Row],[Team]],Team_Key[Abbreviation],0))</f>
        <v>AVL</v>
      </c>
      <c r="M286" s="1" t="str">
        <f ca="1">IFERROR(INDEX(Results_Matrix[],MATCH(Table98[[#This Row],[Team]],Results_Matrix[Teams],0),MATCH(LEFT(Table98[[#This Row],[F1]],3),Results_Matrix[#Headers],0)),"")</f>
        <v>AVL(A) 1-0</v>
      </c>
    </row>
    <row r="287" spans="1:13" x14ac:dyDescent="0.45">
      <c r="A287" t="s">
        <v>490</v>
      </c>
      <c r="B287" s="1" t="str">
        <f>INDEX(FPL_Misc_Extract[Position],MATCH(Table98[[#This Row],[Player]],FPL_Misc_Extract[Player],0))</f>
        <v>MID</v>
      </c>
      <c r="C287" s="1" t="str">
        <f>INDEX(Team_Key[Abbreviation],MATCH(INDEX(FPL_Misc_Extract[Team Name],MATCH(Table98[[#This Row],[Player]],FPL_Misc_Extract[Player],0)),Team_Key[Full Name],0))</f>
        <v>SOU</v>
      </c>
      <c r="D287" s="1">
        <f>INDEX(FPL_Misc_Extract[PPG],MATCH(Table98[[#This Row],[Player]],FPL_Misc_Extract[Player],0))</f>
        <v>0</v>
      </c>
      <c r="E287" s="18">
        <f>INDEX(FPL_Misc_Extract[Form],MATCH(Table98[[#This Row],[Player]],FPL_Misc_Extract[Player],0))</f>
        <v>0</v>
      </c>
      <c r="F287" s="22">
        <f ca="1">IF(MID(Table98[[#This Row],[F1 PR]],8,1)&gt;MID(Table98[[#This Row],[F1 PR]],10,1)=TRUE,1,0)</f>
        <v>1</v>
      </c>
      <c r="G287" s="22">
        <f ca="1">IF(MID(Table98[[#This Row],[F1 PR]],8,1)&lt;MID(Table98[[#This Row],[F1 PR]],10,1),1,0)</f>
        <v>0</v>
      </c>
      <c r="H28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87" s="18">
        <f>Table98[[#This Row],[Opp Pos]]-Table98[[#This Row],[Current Pos]]</f>
        <v>1</v>
      </c>
      <c r="J287" s="18" t="str">
        <f>INDEX(PL_Table[POS],MATCH(INDEX(Team_Key[Full Name],MATCH(LEFT(Table98[[#This Row],[F1]],3),Team_Key[Abbreviation],0)),PL_Table[TEAM],0))</f>
        <v>10</v>
      </c>
      <c r="K287" s="18" t="str">
        <f>INDEX(PL_Table[POS],MATCH(INDEX(Team_Key[Full Name],MATCH(Table98[[#This Row],[Team]],Team_Key[Abbreviation],0)),PL_Table[TEAM],0))</f>
        <v>9</v>
      </c>
      <c r="L287" s="1" t="str">
        <f>INDEX(Team_Key[Fixture],MATCH(Table98[[#This Row],[Team]],Team_Key[Abbreviation],0))</f>
        <v>CHE</v>
      </c>
      <c r="M287" s="1" t="str">
        <f ca="1">IFERROR(INDEX(Results_Matrix[],MATCH(Table98[[#This Row],[Team]],Results_Matrix[Teams],0),MATCH(LEFT(Table98[[#This Row],[F1]],3),Results_Matrix[#Headers],0)),"")</f>
        <v>CHE(A) 3-1</v>
      </c>
    </row>
    <row r="288" spans="1:13" x14ac:dyDescent="0.45">
      <c r="A288" t="s">
        <v>436</v>
      </c>
      <c r="B288" s="1" t="str">
        <f>INDEX(FPL_Misc_Extract[Position],MATCH(Table98[[#This Row],[Player]],FPL_Misc_Extract[Player],0))</f>
        <v>MID</v>
      </c>
      <c r="C288" s="1" t="str">
        <f>INDEX(Team_Key[Abbreviation],MATCH(INDEX(FPL_Misc_Extract[Team Name],MATCH(Table98[[#This Row],[Player]],FPL_Misc_Extract[Player],0)),Team_Key[Full Name],0))</f>
        <v>BOU</v>
      </c>
      <c r="D288" s="1">
        <f>INDEX(FPL_Misc_Extract[PPG],MATCH(Table98[[#This Row],[Player]],FPL_Misc_Extract[Player],0))</f>
        <v>1</v>
      </c>
      <c r="E288" s="18">
        <f>INDEX(FPL_Misc_Extract[Form],MATCH(Table98[[#This Row],[Player]],FPL_Misc_Extract[Player],0))</f>
        <v>0</v>
      </c>
      <c r="F288" s="22">
        <f ca="1">IF(MID(Table98[[#This Row],[F1 PR]],8,1)&gt;MID(Table98[[#This Row],[F1 PR]],10,1)=TRUE,1,0)</f>
        <v>0</v>
      </c>
      <c r="G288" s="22">
        <f ca="1">IF(MID(Table98[[#This Row],[F1 PR]],8,1)&lt;MID(Table98[[#This Row],[F1 PR]],10,1),1,0)</f>
        <v>0</v>
      </c>
      <c r="H28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88" s="18">
        <f>Table98[[#This Row],[Opp Pos]]-Table98[[#This Row],[Current Pos]]</f>
        <v>-3</v>
      </c>
      <c r="J288" s="18" t="str">
        <f>INDEX(PL_Table[POS],MATCH(INDEX(Team_Key[Full Name],MATCH(LEFT(Table98[[#This Row],[F1]],3),Team_Key[Abbreviation],0)),PL_Table[TEAM],0))</f>
        <v>12</v>
      </c>
      <c r="K288" s="18" t="str">
        <f>INDEX(PL_Table[POS],MATCH(INDEX(Team_Key[Full Name],MATCH(Table98[[#This Row],[Team]],Team_Key[Abbreviation],0)),PL_Table[TEAM],0))</f>
        <v>15</v>
      </c>
      <c r="L288" s="1" t="str">
        <f>INDEX(Team_Key[Fixture],MATCH(Table98[[#This Row],[Team]],Team_Key[Abbreviation],0))</f>
        <v>WAT</v>
      </c>
      <c r="M288" s="1" t="str">
        <f ca="1">IFERROR(INDEX(Results_Matrix[],MATCH(Table98[[#This Row],[Team]],Results_Matrix[Teams],0),MATCH(LEFT(Table98[[#This Row],[F1]],3),Results_Matrix[#Headers],0)),"")</f>
        <v>WAT(H) 1-1</v>
      </c>
    </row>
    <row r="289" spans="1:13" x14ac:dyDescent="0.45">
      <c r="A289" t="s">
        <v>239</v>
      </c>
      <c r="B289" s="1" t="str">
        <f>INDEX(FPL_Misc_Extract[Position],MATCH(Table98[[#This Row],[Player]],FPL_Misc_Extract[Player],0))</f>
        <v>DEF</v>
      </c>
      <c r="C289" s="1" t="str">
        <f>INDEX(Team_Key[Abbreviation],MATCH(INDEX(FPL_Misc_Extract[Team Name],MATCH(Table98[[#This Row],[Player]],FPL_Misc_Extract[Player],0)),Team_Key[Full Name],0))</f>
        <v>CHE</v>
      </c>
      <c r="D289" s="1">
        <f>INDEX(FPL_Misc_Extract[PPG],MATCH(Table98[[#This Row],[Player]],FPL_Misc_Extract[Player],0))</f>
        <v>4</v>
      </c>
      <c r="E289" s="18">
        <f>INDEX(FPL_Misc_Extract[Form],MATCH(Table98[[#This Row],[Player]],FPL_Misc_Extract[Player],0))</f>
        <v>0.5</v>
      </c>
      <c r="F289" s="22">
        <f ca="1">IF(MID(Table98[[#This Row],[F1 PR]],8,1)&gt;MID(Table98[[#This Row],[F1 PR]],10,1)=TRUE,1,0)</f>
        <v>0</v>
      </c>
      <c r="G289" s="22">
        <f ca="1">IF(MID(Table98[[#This Row],[F1 PR]],8,1)&lt;MID(Table98[[#This Row],[F1 PR]],10,1),1,0)</f>
        <v>1</v>
      </c>
      <c r="H2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89" s="18">
        <f>Table98[[#This Row],[Opp Pos]]-Table98[[#This Row],[Current Pos]]</f>
        <v>-1</v>
      </c>
      <c r="J289" s="18" t="str">
        <f>INDEX(PL_Table[POS],MATCH(INDEX(Team_Key[Full Name],MATCH(LEFT(Table98[[#This Row],[F1]],3),Team_Key[Abbreviation],0)),PL_Table[TEAM],0))</f>
        <v>9</v>
      </c>
      <c r="K289" s="18" t="str">
        <f>INDEX(PL_Table[POS],MATCH(INDEX(Team_Key[Full Name],MATCH(Table98[[#This Row],[Team]],Team_Key[Abbreviation],0)),PL_Table[TEAM],0))</f>
        <v>10</v>
      </c>
      <c r="L289" s="1" t="str">
        <f>INDEX(Team_Key[Fixture],MATCH(Table98[[#This Row],[Team]],Team_Key[Abbreviation],0))</f>
        <v>SOU</v>
      </c>
      <c r="M289" s="1" t="str">
        <f ca="1">IFERROR(INDEX(Results_Matrix[],MATCH(Table98[[#This Row],[Team]],Results_Matrix[Teams],0),MATCH(LEFT(Table98[[#This Row],[F1]],3),Results_Matrix[#Headers],0)),"")</f>
        <v>SOU(H) 1-3</v>
      </c>
    </row>
    <row r="290" spans="1:13" x14ac:dyDescent="0.45">
      <c r="A290" t="s">
        <v>410</v>
      </c>
      <c r="B290" s="1" t="str">
        <f>INDEX(FPL_Misc_Extract[Position],MATCH(Table98[[#This Row],[Player]],FPL_Misc_Extract[Player],0))</f>
        <v>MID</v>
      </c>
      <c r="C290" s="1" t="str">
        <f>INDEX(Team_Key[Abbreviation],MATCH(INDEX(FPL_Misc_Extract[Team Name],MATCH(Table98[[#This Row],[Player]],FPL_Misc_Extract[Player],0)),Team_Key[Full Name],0))</f>
        <v>ARS</v>
      </c>
      <c r="D290" s="1">
        <f>INDEX(FPL_Misc_Extract[PPG],MATCH(Table98[[#This Row],[Player]],FPL_Misc_Extract[Player],0))</f>
        <v>1</v>
      </c>
      <c r="E290" s="18">
        <f>INDEX(FPL_Misc_Extract[Form],MATCH(Table98[[#This Row],[Player]],FPL_Misc_Extract[Player],0))</f>
        <v>0</v>
      </c>
      <c r="F290" s="22">
        <f ca="1">IF(MID(Table98[[#This Row],[F1 PR]],8,1)&gt;MID(Table98[[#This Row],[F1 PR]],10,1)=TRUE,1,0)</f>
        <v>1</v>
      </c>
      <c r="G290" s="22">
        <f ca="1">IF(MID(Table98[[#This Row],[F1 PR]],8,1)&lt;MID(Table98[[#This Row],[F1 PR]],10,1),1,0)</f>
        <v>0</v>
      </c>
      <c r="H29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90" s="18">
        <f>Table98[[#This Row],[Opp Pos]]-Table98[[#This Row],[Current Pos]]</f>
        <v>2</v>
      </c>
      <c r="J290" s="18" t="str">
        <f>INDEX(PL_Table[POS],MATCH(INDEX(Team_Key[Full Name],MATCH(LEFT(Table98[[#This Row],[F1]],3),Team_Key[Abbreviation],0)),PL_Table[TEAM],0))</f>
        <v>5</v>
      </c>
      <c r="K290" s="18" t="str">
        <f>INDEX(PL_Table[POS],MATCH(INDEX(Team_Key[Full Name],MATCH(Table98[[#This Row],[Team]],Team_Key[Abbreviation],0)),PL_Table[TEAM],0))</f>
        <v>3</v>
      </c>
      <c r="L290" s="1" t="str">
        <f>INDEX(Team_Key[Fixture],MATCH(Table98[[#This Row],[Team]],Team_Key[Abbreviation],0))</f>
        <v>MUN</v>
      </c>
      <c r="M290" s="1" t="str">
        <f ca="1">IFERROR(INDEX(Results_Matrix[],MATCH(Table98[[#This Row],[Team]],Results_Matrix[Teams],0),MATCH(LEFT(Table98[[#This Row],[F1]],3),Results_Matrix[#Headers],0)),"")</f>
        <v>MUN(H) 3-0</v>
      </c>
    </row>
    <row r="291" spans="1:13" x14ac:dyDescent="0.45">
      <c r="A291" t="s">
        <v>314</v>
      </c>
      <c r="B291" s="1" t="str">
        <f>INDEX(FPL_Misc_Extract[Position],MATCH(Table98[[#This Row],[Player]],FPL_Misc_Extract[Player],0))</f>
        <v>DEF</v>
      </c>
      <c r="C291" s="1" t="str">
        <f>INDEX(Team_Key[Abbreviation],MATCH(INDEX(FPL_Misc_Extract[Team Name],MATCH(Table98[[#This Row],[Player]],FPL_Misc_Extract[Player],0)),Team_Key[Full Name],0))</f>
        <v>EVE</v>
      </c>
      <c r="D291" s="1">
        <f>INDEX(FPL_Misc_Extract[PPG],MATCH(Table98[[#This Row],[Player]],FPL_Misc_Extract[Player],0))</f>
        <v>3.3</v>
      </c>
      <c r="E291" s="18">
        <f>INDEX(FPL_Misc_Extract[Form],MATCH(Table98[[#This Row],[Player]],FPL_Misc_Extract[Player],0))</f>
        <v>0.5</v>
      </c>
      <c r="F291" s="22">
        <f>IF(MID(Table98[[#This Row],[F1 PR]],8,1)&gt;MID(Table98[[#This Row],[F1 PR]],10,1)=TRUE,1,0)</f>
        <v>0</v>
      </c>
      <c r="G291" s="22">
        <f>IF(MID(Table98[[#This Row],[F1 PR]],8,1)&lt;MID(Table98[[#This Row],[F1 PR]],10,1),1,0)</f>
        <v>0</v>
      </c>
      <c r="H29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91" s="18" t="e">
        <f>Table98[[#This Row],[Opp Pos]]-Table98[[#This Row],[Current Pos]]</f>
        <v>#N/A</v>
      </c>
      <c r="J291" s="18" t="e">
        <f>INDEX(PL_Table[POS],MATCH(INDEX(Team_Key[Full Name],MATCH(LEFT(Table98[[#This Row],[F1]],3),Team_Key[Abbreviation],0)),PL_Table[TEAM],0))</f>
        <v>#N/A</v>
      </c>
      <c r="K291" s="18" t="str">
        <f>INDEX(PL_Table[POS],MATCH(INDEX(Team_Key[Full Name],MATCH(Table98[[#This Row],[Team]],Team_Key[Abbreviation],0)),PL_Table[TEAM],0))</f>
        <v>11</v>
      </c>
      <c r="L291" s="1">
        <f>INDEX(Team_Key[Fixture],MATCH(Table98[[#This Row],[Team]],Team_Key[Abbreviation],0))</f>
        <v>0</v>
      </c>
      <c r="M291" s="1" t="str">
        <f>IFERROR(INDEX(Results_Matrix[],MATCH(Table98[[#This Row],[Team]],Results_Matrix[Teams],0),MATCH(LEFT(Table98[[#This Row],[F1]],3),Results_Matrix[#Headers],0)),"")</f>
        <v/>
      </c>
    </row>
    <row r="292" spans="1:13" x14ac:dyDescent="0.45">
      <c r="A292" t="s">
        <v>366</v>
      </c>
      <c r="B292" s="1" t="str">
        <f>INDEX(FPL_Misc_Extract[Position],MATCH(Table98[[#This Row],[Player]],FPL_Misc_Extract[Player],0))</f>
        <v>MID</v>
      </c>
      <c r="C292" s="1" t="str">
        <f>INDEX(Team_Key[Abbreviation],MATCH(INDEX(FPL_Misc_Extract[Team Name],MATCH(Table98[[#This Row],[Player]],FPL_Misc_Extract[Player],0)),Team_Key[Full Name],0))</f>
        <v>LEI</v>
      </c>
      <c r="D292" s="1">
        <f>INDEX(FPL_Misc_Extract[PPG],MATCH(Table98[[#This Row],[Player]],FPL_Misc_Extract[Player],0))</f>
        <v>0</v>
      </c>
      <c r="E292" s="18">
        <f>INDEX(FPL_Misc_Extract[Form],MATCH(Table98[[#This Row],[Player]],FPL_Misc_Extract[Player],0))</f>
        <v>0</v>
      </c>
      <c r="F292" s="22">
        <f ca="1">IF(MID(Table98[[#This Row],[F1 PR]],8,1)&gt;MID(Table98[[#This Row],[F1 PR]],10,1)=TRUE,1,0)</f>
        <v>1</v>
      </c>
      <c r="G292" s="22">
        <f ca="1">IF(MID(Table98[[#This Row],[F1 PR]],8,1)&lt;MID(Table98[[#This Row],[F1 PR]],10,1),1,0)</f>
        <v>0</v>
      </c>
      <c r="H29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92" s="18">
        <f>Table98[[#This Row],[Opp Pos]]-Table98[[#This Row],[Current Pos]]</f>
        <v>17</v>
      </c>
      <c r="J292" s="18" t="str">
        <f>INDEX(PL_Table[POS],MATCH(INDEX(Team_Key[Full Name],MATCH(LEFT(Table98[[#This Row],[F1]],3),Team_Key[Abbreviation],0)),PL_Table[TEAM],0))</f>
        <v>18</v>
      </c>
      <c r="K292" s="18" t="str">
        <f>INDEX(PL_Table[POS],MATCH(INDEX(Team_Key[Full Name],MATCH(Table98[[#This Row],[Team]],Team_Key[Abbreviation],0)),PL_Table[TEAM],0))</f>
        <v>1</v>
      </c>
      <c r="L292" s="1" t="str">
        <f>INDEX(Team_Key[Fixture],MATCH(Table98[[#This Row],[Team]],Team_Key[Abbreviation],0))</f>
        <v>NOR</v>
      </c>
      <c r="M292" s="1" t="str">
        <f ca="1">IFERROR(INDEX(Results_Matrix[],MATCH(Table98[[#This Row],[Team]],Results_Matrix[Teams],0),MATCH(LEFT(Table98[[#This Row],[F1]],3),Results_Matrix[#Headers],0)),"")</f>
        <v>NOR(A) 2-1</v>
      </c>
    </row>
    <row r="293" spans="1:13" x14ac:dyDescent="0.45">
      <c r="A293" t="s">
        <v>618</v>
      </c>
      <c r="B293" s="1" t="str">
        <f>INDEX(FPL_Misc_Extract[Position],MATCH(Table98[[#This Row],[Player]],FPL_Misc_Extract[Player],0))</f>
        <v>DEF</v>
      </c>
      <c r="C293" s="1" t="str">
        <f>INDEX(Team_Key[Abbreviation],MATCH(INDEX(FPL_Misc_Extract[Team Name],MATCH(Table98[[#This Row],[Player]],FPL_Misc_Extract[Player],0)),Team_Key[Full Name],0))</f>
        <v>NEW</v>
      </c>
      <c r="D293" s="1">
        <f>INDEX(FPL_Misc_Extract[PPG],MATCH(Table98[[#This Row],[Player]],FPL_Misc_Extract[Player],0))</f>
        <v>2.2999999999999998</v>
      </c>
      <c r="E293" s="18">
        <f>INDEX(FPL_Misc_Extract[Form],MATCH(Table98[[#This Row],[Player]],FPL_Misc_Extract[Player],0))</f>
        <v>0.6</v>
      </c>
      <c r="F293" s="22">
        <f>IF(MID(Table98[[#This Row],[F1 PR]],8,1)&gt;MID(Table98[[#This Row],[F1 PR]],10,1)=TRUE,1,0)</f>
        <v>0</v>
      </c>
      <c r="G293" s="22">
        <f>IF(MID(Table98[[#This Row],[F1 PR]],8,1)&lt;MID(Table98[[#This Row],[F1 PR]],10,1),1,0)</f>
        <v>0</v>
      </c>
      <c r="H29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93" s="18" t="e">
        <f>Table98[[#This Row],[Opp Pos]]-Table98[[#This Row],[Current Pos]]</f>
        <v>#N/A</v>
      </c>
      <c r="J293" s="18" t="e">
        <f>INDEX(PL_Table[POS],MATCH(INDEX(Team_Key[Full Name],MATCH(LEFT(Table98[[#This Row],[F1]],3),Team_Key[Abbreviation],0)),PL_Table[TEAM],0))</f>
        <v>#N/A</v>
      </c>
      <c r="K293" s="18" t="str">
        <f>INDEX(PL_Table[POS],MATCH(INDEX(Team_Key[Full Name],MATCH(Table98[[#This Row],[Team]],Team_Key[Abbreviation],0)),PL_Table[TEAM],0))</f>
        <v>19</v>
      </c>
      <c r="L293" s="1">
        <f>INDEX(Team_Key[Fixture],MATCH(Table98[[#This Row],[Team]],Team_Key[Abbreviation],0))</f>
        <v>0</v>
      </c>
      <c r="M293" s="1" t="str">
        <f>IFERROR(INDEX(Results_Matrix[],MATCH(Table98[[#This Row],[Team]],Results_Matrix[Teams],0),MATCH(LEFT(Table98[[#This Row],[F1]],3),Results_Matrix[#Headers],0)),"")</f>
        <v/>
      </c>
    </row>
    <row r="294" spans="1:13" x14ac:dyDescent="0.45">
      <c r="A294" t="s">
        <v>187</v>
      </c>
      <c r="B294" s="1" t="str">
        <f>INDEX(FPL_Misc_Extract[Position],MATCH(Table98[[#This Row],[Player]],FPL_Misc_Extract[Player],0))</f>
        <v>MID</v>
      </c>
      <c r="C294" s="1" t="str">
        <f>INDEX(Team_Key[Abbreviation],MATCH(INDEX(FPL_Misc_Extract[Team Name],MATCH(Table98[[#This Row],[Player]],FPL_Misc_Extract[Player],0)),Team_Key[Full Name],0))</f>
        <v>MUN</v>
      </c>
      <c r="D294" s="1">
        <f>INDEX(FPL_Misc_Extract[PPG],MATCH(Table98[[#This Row],[Player]],FPL_Misc_Extract[Player],0))</f>
        <v>2.5</v>
      </c>
      <c r="E294" s="18">
        <f>INDEX(FPL_Misc_Extract[Form],MATCH(Table98[[#This Row],[Player]],FPL_Misc_Extract[Player],0))</f>
        <v>0</v>
      </c>
      <c r="F294" s="22">
        <f ca="1">IF(MID(Table98[[#This Row],[F1 PR]],8,1)&gt;MID(Table98[[#This Row],[F1 PR]],10,1)=TRUE,1,0)</f>
        <v>0</v>
      </c>
      <c r="G294" s="22">
        <f ca="1">IF(MID(Table98[[#This Row],[F1 PR]],8,1)&lt;MID(Table98[[#This Row],[F1 PR]],10,1),1,0)</f>
        <v>1</v>
      </c>
      <c r="H29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94" s="18">
        <f>Table98[[#This Row],[Opp Pos]]-Table98[[#This Row],[Current Pos]]</f>
        <v>-2</v>
      </c>
      <c r="J294" s="18" t="str">
        <f>INDEX(PL_Table[POS],MATCH(INDEX(Team_Key[Full Name],MATCH(LEFT(Table98[[#This Row],[F1]],3),Team_Key[Abbreviation],0)),PL_Table[TEAM],0))</f>
        <v>3</v>
      </c>
      <c r="K294" s="18" t="str">
        <f>INDEX(PL_Table[POS],MATCH(INDEX(Team_Key[Full Name],MATCH(Table98[[#This Row],[Team]],Team_Key[Abbreviation],0)),PL_Table[TEAM],0))</f>
        <v>5</v>
      </c>
      <c r="L294" s="1" t="str">
        <f>INDEX(Team_Key[Fixture],MATCH(Table98[[#This Row],[Team]],Team_Key[Abbreviation],0))</f>
        <v>ARS</v>
      </c>
      <c r="M294" s="1" t="str">
        <f ca="1">IFERROR(INDEX(Results_Matrix[],MATCH(Table98[[#This Row],[Team]],Results_Matrix[Teams],0),MATCH(LEFT(Table98[[#This Row],[F1]],3),Results_Matrix[#Headers],0)),"")</f>
        <v>ARS(A) 0-3</v>
      </c>
    </row>
    <row r="295" spans="1:13" x14ac:dyDescent="0.45">
      <c r="A295" t="s">
        <v>69</v>
      </c>
      <c r="B295" s="1" t="str">
        <f>INDEX(FPL_Misc_Extract[Position],MATCH(Table98[[#This Row],[Player]],FPL_Misc_Extract[Player],0))</f>
        <v>MID</v>
      </c>
      <c r="C295" s="1" t="str">
        <f>INDEX(Team_Key[Abbreviation],MATCH(INDEX(FPL_Misc_Extract[Team Name],MATCH(Table98[[#This Row],[Player]],FPL_Misc_Extract[Player],0)),Team_Key[Full Name],0))</f>
        <v>NOR</v>
      </c>
      <c r="D295" s="1">
        <f>INDEX(FPL_Misc_Extract[PPG],MATCH(Table98[[#This Row],[Player]],FPL_Misc_Extract[Player],0))</f>
        <v>1.7</v>
      </c>
      <c r="E295" s="18">
        <f>INDEX(FPL_Misc_Extract[Form],MATCH(Table98[[#This Row],[Player]],FPL_Misc_Extract[Player],0))</f>
        <v>0.1</v>
      </c>
      <c r="F295" s="22">
        <f ca="1">IF(MID(Table98[[#This Row],[F1 PR]],8,1)&gt;MID(Table98[[#This Row],[F1 PR]],10,1)=TRUE,1,0)</f>
        <v>0</v>
      </c>
      <c r="G295" s="22">
        <f ca="1">IF(MID(Table98[[#This Row],[F1 PR]],8,1)&lt;MID(Table98[[#This Row],[F1 PR]],10,1),1,0)</f>
        <v>1</v>
      </c>
      <c r="H29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95" s="18">
        <f>Table98[[#This Row],[Opp Pos]]-Table98[[#This Row],[Current Pos]]</f>
        <v>-17</v>
      </c>
      <c r="J295" s="18" t="str">
        <f>INDEX(PL_Table[POS],MATCH(INDEX(Team_Key[Full Name],MATCH(LEFT(Table98[[#This Row],[F1]],3),Team_Key[Abbreviation],0)),PL_Table[TEAM],0))</f>
        <v>1</v>
      </c>
      <c r="K295" s="18" t="str">
        <f>INDEX(PL_Table[POS],MATCH(INDEX(Team_Key[Full Name],MATCH(Table98[[#This Row],[Team]],Team_Key[Abbreviation],0)),PL_Table[TEAM],0))</f>
        <v>18</v>
      </c>
      <c r="L295" s="1" t="str">
        <f>INDEX(Team_Key[Fixture],MATCH(Table98[[#This Row],[Team]],Team_Key[Abbreviation],0))</f>
        <v>LEI</v>
      </c>
      <c r="M295" s="1" t="str">
        <f ca="1">IFERROR(INDEX(Results_Matrix[],MATCH(Table98[[#This Row],[Team]],Results_Matrix[Teams],0),MATCH(LEFT(Table98[[#This Row],[F1]],3),Results_Matrix[#Headers],0)),"")</f>
        <v>LEI(H) 1-2</v>
      </c>
    </row>
    <row r="296" spans="1:13" x14ac:dyDescent="0.45">
      <c r="A296" t="s">
        <v>245</v>
      </c>
      <c r="B296" s="1" t="str">
        <f>INDEX(FPL_Misc_Extract[Position],MATCH(Table98[[#This Row],[Player]],FPL_Misc_Extract[Player],0))</f>
        <v>MID</v>
      </c>
      <c r="C296" s="1" t="str">
        <f>INDEX(Team_Key[Abbreviation],MATCH(INDEX(FPL_Misc_Extract[Team Name],MATCH(Table98[[#This Row],[Player]],FPL_Misc_Extract[Player],0)),Team_Key[Full Name],0))</f>
        <v>CRY</v>
      </c>
      <c r="D296" s="1">
        <f>INDEX(FPL_Misc_Extract[PPG],MATCH(Table98[[#This Row],[Player]],FPL_Misc_Extract[Player],0))</f>
        <v>1.2</v>
      </c>
      <c r="E296" s="18">
        <f>INDEX(FPL_Misc_Extract[Form],MATCH(Table98[[#This Row],[Player]],FPL_Misc_Extract[Player],0))</f>
        <v>0.3</v>
      </c>
      <c r="F296" s="22">
        <f ca="1">IF(MID(Table98[[#This Row],[F1 PR]],8,1)&gt;MID(Table98[[#This Row],[F1 PR]],10,1)=TRUE,1,0)</f>
        <v>1</v>
      </c>
      <c r="G296" s="22">
        <f ca="1">IF(MID(Table98[[#This Row],[F1 PR]],8,1)&lt;MID(Table98[[#This Row],[F1 PR]],10,1),1,0)</f>
        <v>0</v>
      </c>
      <c r="H29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296" s="18">
        <f>Table98[[#This Row],[Opp Pos]]-Table98[[#This Row],[Current Pos]]</f>
        <v>-1</v>
      </c>
      <c r="J296" s="18" t="str">
        <f>INDEX(PL_Table[POS],MATCH(INDEX(Team_Key[Full Name],MATCH(LEFT(Table98[[#This Row],[F1]],3),Team_Key[Abbreviation],0)),PL_Table[TEAM],0))</f>
        <v>13</v>
      </c>
      <c r="K296" s="18" t="str">
        <f>INDEX(PL_Table[POS],MATCH(INDEX(Team_Key[Full Name],MATCH(Table98[[#This Row],[Team]],Team_Key[Abbreviation],0)),PL_Table[TEAM],0))</f>
        <v>14</v>
      </c>
      <c r="L296" s="1" t="str">
        <f>INDEX(Team_Key[Fixture],MATCH(Table98[[#This Row],[Team]],Team_Key[Abbreviation],0))</f>
        <v>WBA</v>
      </c>
      <c r="M296" s="1" t="str">
        <f ca="1">IFERROR(INDEX(Results_Matrix[],MATCH(Table98[[#This Row],[Team]],Results_Matrix[Teams],0),MATCH(LEFT(Table98[[#This Row],[F1]],3),Results_Matrix[#Headers],0)),"")</f>
        <v>WBA(H) 2-0</v>
      </c>
    </row>
    <row r="297" spans="1:13" x14ac:dyDescent="0.45">
      <c r="A297" t="s">
        <v>376</v>
      </c>
      <c r="B297" s="1" t="str">
        <f>INDEX(FPL_Misc_Extract[Position],MATCH(Table98[[#This Row],[Player]],FPL_Misc_Extract[Player],0))</f>
        <v>FWD</v>
      </c>
      <c r="C297" s="1" t="str">
        <f>INDEX(Team_Key[Abbreviation],MATCH(INDEX(FPL_Misc_Extract[Team Name],MATCH(Table98[[#This Row],[Player]],FPL_Misc_Extract[Player],0)),Team_Key[Full Name],0))</f>
        <v>WHU</v>
      </c>
      <c r="D297" s="1">
        <f>INDEX(FPL_Misc_Extract[PPG],MATCH(Table98[[#This Row],[Player]],FPL_Misc_Extract[Player],0))</f>
        <v>1.9</v>
      </c>
      <c r="E297" s="18">
        <f>INDEX(FPL_Misc_Extract[Form],MATCH(Table98[[#This Row],[Player]],FPL_Misc_Extract[Player],0))</f>
        <v>0</v>
      </c>
      <c r="F297" s="22">
        <f ca="1">IF(MID(Table98[[#This Row],[F1 PR]],8,1)&gt;MID(Table98[[#This Row],[F1 PR]],10,1)=TRUE,1,0)</f>
        <v>0</v>
      </c>
      <c r="G297" s="22">
        <f ca="1">IF(MID(Table98[[#This Row],[F1 PR]],8,1)&lt;MID(Table98[[#This Row],[F1 PR]],10,1),1,0)</f>
        <v>0</v>
      </c>
      <c r="H2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297" s="18">
        <f>Table98[[#This Row],[Opp Pos]]-Table98[[#This Row],[Current Pos]]</f>
        <v>11</v>
      </c>
      <c r="J297" s="18" t="str">
        <f>INDEX(PL_Table[POS],MATCH(INDEX(Team_Key[Full Name],MATCH(LEFT(Table98[[#This Row],[F1]],3),Team_Key[Abbreviation],0)),PL_Table[TEAM],0))</f>
        <v>17</v>
      </c>
      <c r="K297" s="18" t="str">
        <f>INDEX(PL_Table[POS],MATCH(INDEX(Team_Key[Full Name],MATCH(Table98[[#This Row],[Team]],Team_Key[Abbreviation],0)),PL_Table[TEAM],0))</f>
        <v>6</v>
      </c>
      <c r="L297" s="1" t="str">
        <f>INDEX(Team_Key[Fixture],MATCH(Table98[[#This Row],[Team]],Team_Key[Abbreviation],0))</f>
        <v>SUN</v>
      </c>
      <c r="M297" s="1" t="str">
        <f ca="1">IFERROR(INDEX(Results_Matrix[],MATCH(Table98[[#This Row],[Team]],Results_Matrix[Teams],0),MATCH(LEFT(Table98[[#This Row],[F1]],3),Results_Matrix[#Headers],0)),"")</f>
        <v>SUN(A) 2-2</v>
      </c>
    </row>
    <row r="298" spans="1:13" x14ac:dyDescent="0.45">
      <c r="A298" t="s">
        <v>627</v>
      </c>
      <c r="B298" s="1" t="str">
        <f>INDEX(FPL_Misc_Extract[Position],MATCH(Table98[[#This Row],[Player]],FPL_Misc_Extract[Player],0))</f>
        <v>DEF</v>
      </c>
      <c r="C298" s="1" t="str">
        <f>INDEX(Team_Key[Abbreviation],MATCH(INDEX(FPL_Misc_Extract[Team Name],MATCH(Table98[[#This Row],[Player]],FPL_Misc_Extract[Player],0)),Team_Key[Full Name],0))</f>
        <v>ARS</v>
      </c>
      <c r="D298" s="1">
        <f>INDEX(FPL_Misc_Extract[PPG],MATCH(Table98[[#This Row],[Player]],FPL_Misc_Extract[Player],0))</f>
        <v>1.4</v>
      </c>
      <c r="E298" s="18">
        <f>INDEX(FPL_Misc_Extract[Form],MATCH(Table98[[#This Row],[Player]],FPL_Misc_Extract[Player],0))</f>
        <v>0</v>
      </c>
      <c r="F298" s="22">
        <f ca="1">IF(MID(Table98[[#This Row],[F1 PR]],8,1)&gt;MID(Table98[[#This Row],[F1 PR]],10,1)=TRUE,1,0)</f>
        <v>1</v>
      </c>
      <c r="G298" s="22">
        <f ca="1">IF(MID(Table98[[#This Row],[F1 PR]],8,1)&lt;MID(Table98[[#This Row],[F1 PR]],10,1),1,0)</f>
        <v>0</v>
      </c>
      <c r="H29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298" s="18">
        <f>Table98[[#This Row],[Opp Pos]]-Table98[[#This Row],[Current Pos]]</f>
        <v>2</v>
      </c>
      <c r="J298" s="18" t="str">
        <f>INDEX(PL_Table[POS],MATCH(INDEX(Team_Key[Full Name],MATCH(LEFT(Table98[[#This Row],[F1]],3),Team_Key[Abbreviation],0)),PL_Table[TEAM],0))</f>
        <v>5</v>
      </c>
      <c r="K298" s="18" t="str">
        <f>INDEX(PL_Table[POS],MATCH(INDEX(Team_Key[Full Name],MATCH(Table98[[#This Row],[Team]],Team_Key[Abbreviation],0)),PL_Table[TEAM],0))</f>
        <v>3</v>
      </c>
      <c r="L298" s="1" t="str">
        <f>INDEX(Team_Key[Fixture],MATCH(Table98[[#This Row],[Team]],Team_Key[Abbreviation],0))</f>
        <v>MUN</v>
      </c>
      <c r="M298" s="1" t="str">
        <f ca="1">IFERROR(INDEX(Results_Matrix[],MATCH(Table98[[#This Row],[Team]],Results_Matrix[Teams],0),MATCH(LEFT(Table98[[#This Row],[F1]],3),Results_Matrix[#Headers],0)),"")</f>
        <v>MUN(H) 3-0</v>
      </c>
    </row>
    <row r="299" spans="1:13" x14ac:dyDescent="0.45">
      <c r="A299" t="s">
        <v>100</v>
      </c>
      <c r="B299" s="1" t="str">
        <f>INDEX(FPL_Misc_Extract[Position],MATCH(Table98[[#This Row],[Player]],FPL_Misc_Extract[Player],0))</f>
        <v>FWD</v>
      </c>
      <c r="C299" s="1" t="str">
        <f>INDEX(Team_Key[Abbreviation],MATCH(INDEX(FPL_Misc_Extract[Team Name],MATCH(Table98[[#This Row],[Player]],FPL_Misc_Extract[Player],0)),Team_Key[Full Name],0))</f>
        <v>NOR</v>
      </c>
      <c r="D299" s="1">
        <f>INDEX(FPL_Misc_Extract[PPG],MATCH(Table98[[#This Row],[Player]],FPL_Misc_Extract[Player],0))</f>
        <v>2.2999999999999998</v>
      </c>
      <c r="E299" s="18">
        <f>INDEX(FPL_Misc_Extract[Form],MATCH(Table98[[#This Row],[Player]],FPL_Misc_Extract[Player],0))</f>
        <v>0.3</v>
      </c>
      <c r="F299" s="22">
        <f ca="1">IF(MID(Table98[[#This Row],[F1 PR]],8,1)&gt;MID(Table98[[#This Row],[F1 PR]],10,1)=TRUE,1,0)</f>
        <v>0</v>
      </c>
      <c r="G299" s="22">
        <f ca="1">IF(MID(Table98[[#This Row],[F1 PR]],8,1)&lt;MID(Table98[[#This Row],[F1 PR]],10,1),1,0)</f>
        <v>1</v>
      </c>
      <c r="H2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299" s="18">
        <f>Table98[[#This Row],[Opp Pos]]-Table98[[#This Row],[Current Pos]]</f>
        <v>-17</v>
      </c>
      <c r="J299" s="18" t="str">
        <f>INDEX(PL_Table[POS],MATCH(INDEX(Team_Key[Full Name],MATCH(LEFT(Table98[[#This Row],[F1]],3),Team_Key[Abbreviation],0)),PL_Table[TEAM],0))</f>
        <v>1</v>
      </c>
      <c r="K299" s="18" t="str">
        <f>INDEX(PL_Table[POS],MATCH(INDEX(Team_Key[Full Name],MATCH(Table98[[#This Row],[Team]],Team_Key[Abbreviation],0)),PL_Table[TEAM],0))</f>
        <v>18</v>
      </c>
      <c r="L299" s="1" t="str">
        <f>INDEX(Team_Key[Fixture],MATCH(Table98[[#This Row],[Team]],Team_Key[Abbreviation],0))</f>
        <v>LEI</v>
      </c>
      <c r="M299" s="1" t="str">
        <f ca="1">IFERROR(INDEX(Results_Matrix[],MATCH(Table98[[#This Row],[Team]],Results_Matrix[Teams],0),MATCH(LEFT(Table98[[#This Row],[F1]],3),Results_Matrix[#Headers],0)),"")</f>
        <v>LEI(H) 1-2</v>
      </c>
    </row>
    <row r="300" spans="1:13" x14ac:dyDescent="0.45">
      <c r="A300" t="s">
        <v>344</v>
      </c>
      <c r="B300" s="1" t="str">
        <f>INDEX(FPL_Misc_Extract[Position],MATCH(Table98[[#This Row],[Player]],FPL_Misc_Extract[Player],0))</f>
        <v>DEF</v>
      </c>
      <c r="C300" s="1" t="str">
        <f>INDEX(Team_Key[Abbreviation],MATCH(INDEX(FPL_Misc_Extract[Team Name],MATCH(Table98[[#This Row],[Player]],FPL_Misc_Extract[Player],0)),Team_Key[Full Name],0))</f>
        <v>STK</v>
      </c>
      <c r="D300" s="1">
        <f>INDEX(FPL_Misc_Extract[PPG],MATCH(Table98[[#This Row],[Player]],FPL_Misc_Extract[Player],0))</f>
        <v>3.7</v>
      </c>
      <c r="E300" s="18">
        <f>INDEX(FPL_Misc_Extract[Form],MATCH(Table98[[#This Row],[Player]],FPL_Misc_Extract[Player],0))</f>
        <v>0.1</v>
      </c>
      <c r="F300" s="22">
        <f ca="1">IF(MID(Table98[[#This Row],[F1 PR]],8,1)&gt;MID(Table98[[#This Row],[F1 PR]],10,1)=TRUE,1,0)</f>
        <v>1</v>
      </c>
      <c r="G300" s="22">
        <f ca="1">IF(MID(Table98[[#This Row],[F1 PR]],8,1)&lt;MID(Table98[[#This Row],[F1 PR]],10,1),1,0)</f>
        <v>0</v>
      </c>
      <c r="H30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12</v>
      </c>
      <c r="I300" s="18">
        <f>Table98[[#This Row],[Opp Pos]]-Table98[[#This Row],[Current Pos]]</f>
        <v>13</v>
      </c>
      <c r="J300" s="18" t="str">
        <f>INDEX(PL_Table[POS],MATCH(INDEX(Team_Key[Full Name],MATCH(LEFT(Table98[[#This Row],[F1]],3),Team_Key[Abbreviation],0)),PL_Table[TEAM],0))</f>
        <v>20</v>
      </c>
      <c r="K300" s="18" t="str">
        <f>INDEX(PL_Table[POS],MATCH(INDEX(Team_Key[Full Name],MATCH(Table98[[#This Row],[Team]],Team_Key[Abbreviation],0)),PL_Table[TEAM],0))</f>
        <v>7</v>
      </c>
      <c r="L300" s="1" t="str">
        <f>INDEX(Team_Key[Fixture],MATCH(Table98[[#This Row],[Team]],Team_Key[Abbreviation],0))</f>
        <v>AVL</v>
      </c>
      <c r="M300" s="1" t="str">
        <f ca="1">IFERROR(INDEX(Results_Matrix[],MATCH(Table98[[#This Row],[Team]],Results_Matrix[Teams],0),MATCH(LEFT(Table98[[#This Row],[F1]],3),Results_Matrix[#Headers],0)),"")</f>
        <v>AVL(A) 1-0</v>
      </c>
    </row>
    <row r="301" spans="1:13" x14ac:dyDescent="0.45">
      <c r="A301" t="s">
        <v>225</v>
      </c>
      <c r="B301" s="1" t="str">
        <f>INDEX(FPL_Misc_Extract[Position],MATCH(Table98[[#This Row],[Player]],FPL_Misc_Extract[Player],0))</f>
        <v>GK</v>
      </c>
      <c r="C301" s="1" t="str">
        <f>INDEX(Team_Key[Abbreviation],MATCH(INDEX(FPL_Misc_Extract[Team Name],MATCH(Table98[[#This Row],[Player]],FPL_Misc_Extract[Player],0)),Team_Key[Full Name],0))</f>
        <v>MUN</v>
      </c>
      <c r="D301" s="1">
        <f>INDEX(FPL_Misc_Extract[PPG],MATCH(Table98[[#This Row],[Player]],FPL_Misc_Extract[Player],0))</f>
        <v>0</v>
      </c>
      <c r="E301" s="18">
        <f>INDEX(FPL_Misc_Extract[Form],MATCH(Table98[[#This Row],[Player]],FPL_Misc_Extract[Player],0))</f>
        <v>0</v>
      </c>
      <c r="F301" s="22">
        <f ca="1">IF(MID(Table98[[#This Row],[F1 PR]],8,1)&gt;MID(Table98[[#This Row],[F1 PR]],10,1)=TRUE,1,0)</f>
        <v>0</v>
      </c>
      <c r="G301" s="22">
        <f ca="1">IF(MID(Table98[[#This Row],[F1 PR]],8,1)&lt;MID(Table98[[#This Row],[F1 PR]],10,1),1,0)</f>
        <v>1</v>
      </c>
      <c r="H30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01" s="18">
        <f>Table98[[#This Row],[Opp Pos]]-Table98[[#This Row],[Current Pos]]</f>
        <v>-2</v>
      </c>
      <c r="J301" s="18" t="str">
        <f>INDEX(PL_Table[POS],MATCH(INDEX(Team_Key[Full Name],MATCH(LEFT(Table98[[#This Row],[F1]],3),Team_Key[Abbreviation],0)),PL_Table[TEAM],0))</f>
        <v>3</v>
      </c>
      <c r="K301" s="18" t="str">
        <f>INDEX(PL_Table[POS],MATCH(INDEX(Team_Key[Full Name],MATCH(Table98[[#This Row],[Team]],Team_Key[Abbreviation],0)),PL_Table[TEAM],0))</f>
        <v>5</v>
      </c>
      <c r="L301" s="1" t="str">
        <f>INDEX(Team_Key[Fixture],MATCH(Table98[[#This Row],[Team]],Team_Key[Abbreviation],0))</f>
        <v>ARS</v>
      </c>
      <c r="M301" s="1" t="str">
        <f ca="1">IFERROR(INDEX(Results_Matrix[],MATCH(Table98[[#This Row],[Team]],Results_Matrix[Teams],0),MATCH(LEFT(Table98[[#This Row],[F1]],3),Results_Matrix[#Headers],0)),"")</f>
        <v>ARS(A) 0-3</v>
      </c>
    </row>
    <row r="302" spans="1:13" x14ac:dyDescent="0.45">
      <c r="A302" t="s">
        <v>205</v>
      </c>
      <c r="B302" s="1" t="str">
        <f>INDEX(FPL_Misc_Extract[Position],MATCH(Table98[[#This Row],[Player]],FPL_Misc_Extract[Player],0))</f>
        <v>DEF</v>
      </c>
      <c r="C302" s="1" t="str">
        <f>INDEX(Team_Key[Abbreviation],MATCH(INDEX(FPL_Misc_Extract[Team Name],MATCH(Table98[[#This Row],[Player]],FPL_Misc_Extract[Player],0)),Team_Key[Full Name],0))</f>
        <v>SUN</v>
      </c>
      <c r="D302" s="1">
        <f>INDEX(FPL_Misc_Extract[PPG],MATCH(Table98[[#This Row],[Player]],FPL_Misc_Extract[Player],0))</f>
        <v>1.9</v>
      </c>
      <c r="E302" s="18">
        <f>INDEX(FPL_Misc_Extract[Form],MATCH(Table98[[#This Row],[Player]],FPL_Misc_Extract[Player],0))</f>
        <v>0</v>
      </c>
      <c r="F302" s="22">
        <f ca="1">IF(MID(Table98[[#This Row],[F1 PR]],8,1)&gt;MID(Table98[[#This Row],[F1 PR]],10,1)=TRUE,1,0)</f>
        <v>0</v>
      </c>
      <c r="G302" s="22">
        <f ca="1">IF(MID(Table98[[#This Row],[F1 PR]],8,1)&lt;MID(Table98[[#This Row],[F1 PR]],10,1),1,0)</f>
        <v>0</v>
      </c>
      <c r="H3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02" s="18">
        <f>Table98[[#This Row],[Opp Pos]]-Table98[[#This Row],[Current Pos]]</f>
        <v>-11</v>
      </c>
      <c r="J302" s="18" t="str">
        <f>INDEX(PL_Table[POS],MATCH(INDEX(Team_Key[Full Name],MATCH(LEFT(Table98[[#This Row],[F1]],3),Team_Key[Abbreviation],0)),PL_Table[TEAM],0))</f>
        <v>6</v>
      </c>
      <c r="K302" s="18" t="str">
        <f>INDEX(PL_Table[POS],MATCH(INDEX(Team_Key[Full Name],MATCH(Table98[[#This Row],[Team]],Team_Key[Abbreviation],0)),PL_Table[TEAM],0))</f>
        <v>17</v>
      </c>
      <c r="L302" s="1" t="str">
        <f>INDEX(Team_Key[Fixture],MATCH(Table98[[#This Row],[Team]],Team_Key[Abbreviation],0))</f>
        <v>WHU</v>
      </c>
      <c r="M302" s="1" t="str">
        <f ca="1">IFERROR(INDEX(Results_Matrix[],MATCH(Table98[[#This Row],[Team]],Results_Matrix[Teams],0),MATCH(LEFT(Table98[[#This Row],[F1]],3),Results_Matrix[#Headers],0)),"")</f>
        <v>WHU(H) 2-2</v>
      </c>
    </row>
    <row r="303" spans="1:13" x14ac:dyDescent="0.45">
      <c r="A303" t="s">
        <v>649</v>
      </c>
      <c r="B303" s="1" t="str">
        <f>INDEX(FPL_Misc_Extract[Position],MATCH(Table98[[#This Row],[Player]],FPL_Misc_Extract[Player],0))</f>
        <v>DEF</v>
      </c>
      <c r="C303" s="1" t="str">
        <f>INDEX(Team_Key[Abbreviation],MATCH(INDEX(FPL_Misc_Extract[Team Name],MATCH(Table98[[#This Row],[Player]],FPL_Misc_Extract[Player],0)),Team_Key[Full Name],0))</f>
        <v>LIV</v>
      </c>
      <c r="D303" s="1">
        <f>INDEX(FPL_Misc_Extract[PPG],MATCH(Table98[[#This Row],[Player]],FPL_Misc_Extract[Player],0))</f>
        <v>0</v>
      </c>
      <c r="E303" s="18">
        <f>INDEX(FPL_Misc_Extract[Form],MATCH(Table98[[#This Row],[Player]],FPL_Misc_Extract[Player],0))</f>
        <v>0</v>
      </c>
      <c r="F303" s="22">
        <f>IF(MID(Table98[[#This Row],[F1 PR]],8,1)&gt;MID(Table98[[#This Row],[F1 PR]],10,1)=TRUE,1,0)</f>
        <v>0</v>
      </c>
      <c r="G303" s="22">
        <f>IF(MID(Table98[[#This Row],[F1 PR]],8,1)&lt;MID(Table98[[#This Row],[F1 PR]],10,1),1,0)</f>
        <v>0</v>
      </c>
      <c r="H30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03" s="18" t="e">
        <f>Table98[[#This Row],[Opp Pos]]-Table98[[#This Row],[Current Pos]]</f>
        <v>#N/A</v>
      </c>
      <c r="J303" s="18" t="e">
        <f>INDEX(PL_Table[POS],MATCH(INDEX(Team_Key[Full Name],MATCH(LEFT(Table98[[#This Row],[F1]],3),Team_Key[Abbreviation],0)),PL_Table[TEAM],0))</f>
        <v>#N/A</v>
      </c>
      <c r="K303" s="18" t="str">
        <f>INDEX(PL_Table[POS],MATCH(INDEX(Team_Key[Full Name],MATCH(Table98[[#This Row],[Team]],Team_Key[Abbreviation],0)),PL_Table[TEAM],0))</f>
        <v>8</v>
      </c>
      <c r="L303" s="1">
        <f>INDEX(Team_Key[Fixture],MATCH(Table98[[#This Row],[Team]],Team_Key[Abbreviation],0))</f>
        <v>0</v>
      </c>
      <c r="M303" s="1" t="str">
        <f>IFERROR(INDEX(Results_Matrix[],MATCH(Table98[[#This Row],[Team]],Results_Matrix[Teams],0),MATCH(LEFT(Table98[[#This Row],[F1]],3),Results_Matrix[#Headers],0)),"")</f>
        <v/>
      </c>
    </row>
    <row r="304" spans="1:13" x14ac:dyDescent="0.45">
      <c r="A304" t="s">
        <v>281</v>
      </c>
      <c r="B304" s="1" t="str">
        <f>INDEX(FPL_Misc_Extract[Position],MATCH(Table98[[#This Row],[Player]],FPL_Misc_Extract[Player],0))</f>
        <v>FWD</v>
      </c>
      <c r="C304" s="1" t="str">
        <f>INDEX(Team_Key[Abbreviation],MATCH(INDEX(FPL_Misc_Extract[Team Name],MATCH(Table98[[#This Row],[Player]],FPL_Misc_Extract[Player],0)),Team_Key[Full Name],0))</f>
        <v>STK</v>
      </c>
      <c r="D304" s="1">
        <f>INDEX(FPL_Misc_Extract[PPG],MATCH(Table98[[#This Row],[Player]],FPL_Misc_Extract[Player],0))</f>
        <v>2.6</v>
      </c>
      <c r="E304" s="18">
        <f>INDEX(FPL_Misc_Extract[Form],MATCH(Table98[[#This Row],[Player]],FPL_Misc_Extract[Player],0))</f>
        <v>0.3</v>
      </c>
      <c r="F304" s="22">
        <f ca="1">IF(MID(Table98[[#This Row],[F1 PR]],8,1)&gt;MID(Table98[[#This Row],[F1 PR]],10,1)=TRUE,1,0)</f>
        <v>1</v>
      </c>
      <c r="G304" s="22">
        <f ca="1">IF(MID(Table98[[#This Row],[F1 PR]],8,1)&lt;MID(Table98[[#This Row],[F1 PR]],10,1),1,0)</f>
        <v>0</v>
      </c>
      <c r="H3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04" s="18">
        <f>Table98[[#This Row],[Opp Pos]]-Table98[[#This Row],[Current Pos]]</f>
        <v>13</v>
      </c>
      <c r="J304" s="18" t="str">
        <f>INDEX(PL_Table[POS],MATCH(INDEX(Team_Key[Full Name],MATCH(LEFT(Table98[[#This Row],[F1]],3),Team_Key[Abbreviation],0)),PL_Table[TEAM],0))</f>
        <v>20</v>
      </c>
      <c r="K304" s="18" t="str">
        <f>INDEX(PL_Table[POS],MATCH(INDEX(Team_Key[Full Name],MATCH(Table98[[#This Row],[Team]],Team_Key[Abbreviation],0)),PL_Table[TEAM],0))</f>
        <v>7</v>
      </c>
      <c r="L304" s="1" t="str">
        <f>INDEX(Team_Key[Fixture],MATCH(Table98[[#This Row],[Team]],Team_Key[Abbreviation],0))</f>
        <v>AVL</v>
      </c>
      <c r="M304" s="1" t="str">
        <f ca="1">IFERROR(INDEX(Results_Matrix[],MATCH(Table98[[#This Row],[Team]],Results_Matrix[Teams],0),MATCH(LEFT(Table98[[#This Row],[F1]],3),Results_Matrix[#Headers],0)),"")</f>
        <v>AVL(A) 1-0</v>
      </c>
    </row>
    <row r="305" spans="1:13" x14ac:dyDescent="0.45">
      <c r="A305" t="s">
        <v>188</v>
      </c>
      <c r="B305" s="1" t="str">
        <f>INDEX(FPL_Misc_Extract[Position],MATCH(Table98[[#This Row],[Player]],FPL_Misc_Extract[Player],0))</f>
        <v>FWD</v>
      </c>
      <c r="C305" s="1" t="str">
        <f>INDEX(Team_Key[Abbreviation],MATCH(INDEX(FPL_Misc_Extract[Team Name],MATCH(Table98[[#This Row],[Player]],FPL_Misc_Extract[Player],0)),Team_Key[Full Name],0))</f>
        <v>MCI</v>
      </c>
      <c r="D305" s="1">
        <f>INDEX(FPL_Misc_Extract[PPG],MATCH(Table98[[#This Row],[Player]],FPL_Misc_Extract[Player],0))</f>
        <v>0</v>
      </c>
      <c r="E305" s="18">
        <f>INDEX(FPL_Misc_Extract[Form],MATCH(Table98[[#This Row],[Player]],FPL_Misc_Extract[Player],0))</f>
        <v>0</v>
      </c>
      <c r="F305" s="22">
        <f>IF(MID(Table98[[#This Row],[F1 PR]],8,1)&gt;MID(Table98[[#This Row],[F1 PR]],10,1)=TRUE,1,0)</f>
        <v>0</v>
      </c>
      <c r="G305" s="22">
        <f>IF(MID(Table98[[#This Row],[F1 PR]],8,1)&lt;MID(Table98[[#This Row],[F1 PR]],10,1),1,0)</f>
        <v>0</v>
      </c>
      <c r="H30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05" s="18" t="e">
        <f>Table98[[#This Row],[Opp Pos]]-Table98[[#This Row],[Current Pos]]</f>
        <v>#N/A</v>
      </c>
      <c r="J305" s="18" t="e">
        <f>INDEX(PL_Table[POS],MATCH(INDEX(Team_Key[Full Name],MATCH(LEFT(Table98[[#This Row],[F1]],3),Team_Key[Abbreviation],0)),PL_Table[TEAM],0))</f>
        <v>#N/A</v>
      </c>
      <c r="K305" s="18" t="str">
        <f>INDEX(PL_Table[POS],MATCH(INDEX(Team_Key[Full Name],MATCH(Table98[[#This Row],[Team]],Team_Key[Abbreviation],0)),PL_Table[TEAM],0))</f>
        <v>4</v>
      </c>
      <c r="L305" s="1">
        <f>INDEX(Team_Key[Fixture],MATCH(Table98[[#This Row],[Team]],Team_Key[Abbreviation],0))</f>
        <v>0</v>
      </c>
      <c r="M305" s="1" t="str">
        <f>IFERROR(INDEX(Results_Matrix[],MATCH(Table98[[#This Row],[Team]],Results_Matrix[Teams],0),MATCH(LEFT(Table98[[#This Row],[F1]],3),Results_Matrix[#Headers],0)),"")</f>
        <v/>
      </c>
    </row>
    <row r="306" spans="1:13" x14ac:dyDescent="0.45">
      <c r="A306" t="s">
        <v>353</v>
      </c>
      <c r="B306" s="1" t="str">
        <f>INDEX(FPL_Misc_Extract[Position],MATCH(Table98[[#This Row],[Player]],FPL_Misc_Extract[Player],0))</f>
        <v>FWD</v>
      </c>
      <c r="C306" s="1" t="str">
        <f>INDEX(Team_Key[Abbreviation],MATCH(INDEX(FPL_Misc_Extract[Team Name],MATCH(Table98[[#This Row],[Player]],FPL_Misc_Extract[Player],0)),Team_Key[Full Name],0))</f>
        <v>SOU</v>
      </c>
      <c r="D306" s="1">
        <f>INDEX(FPL_Misc_Extract[PPG],MATCH(Table98[[#This Row],[Player]],FPL_Misc_Extract[Player],0))</f>
        <v>1</v>
      </c>
      <c r="E306" s="18">
        <f>INDEX(FPL_Misc_Extract[Form],MATCH(Table98[[#This Row],[Player]],FPL_Misc_Extract[Player],0))</f>
        <v>0</v>
      </c>
      <c r="F306" s="22">
        <f ca="1">IF(MID(Table98[[#This Row],[F1 PR]],8,1)&gt;MID(Table98[[#This Row],[F1 PR]],10,1)=TRUE,1,0)</f>
        <v>1</v>
      </c>
      <c r="G306" s="22">
        <f ca="1">IF(MID(Table98[[#This Row],[F1 PR]],8,1)&lt;MID(Table98[[#This Row],[F1 PR]],10,1),1,0)</f>
        <v>0</v>
      </c>
      <c r="H3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06" s="18">
        <f>Table98[[#This Row],[Opp Pos]]-Table98[[#This Row],[Current Pos]]</f>
        <v>1</v>
      </c>
      <c r="J306" s="18" t="str">
        <f>INDEX(PL_Table[POS],MATCH(INDEX(Team_Key[Full Name],MATCH(LEFT(Table98[[#This Row],[F1]],3),Team_Key[Abbreviation],0)),PL_Table[TEAM],0))</f>
        <v>10</v>
      </c>
      <c r="K306" s="18" t="str">
        <f>INDEX(PL_Table[POS],MATCH(INDEX(Team_Key[Full Name],MATCH(Table98[[#This Row],[Team]],Team_Key[Abbreviation],0)),PL_Table[TEAM],0))</f>
        <v>9</v>
      </c>
      <c r="L306" s="1" t="str">
        <f>INDEX(Team_Key[Fixture],MATCH(Table98[[#This Row],[Team]],Team_Key[Abbreviation],0))</f>
        <v>CHE</v>
      </c>
      <c r="M306" s="1" t="str">
        <f ca="1">IFERROR(INDEX(Results_Matrix[],MATCH(Table98[[#This Row],[Team]],Results_Matrix[Teams],0),MATCH(LEFT(Table98[[#This Row],[F1]],3),Results_Matrix[#Headers],0)),"")</f>
        <v>CHE(A) 3-1</v>
      </c>
    </row>
    <row r="307" spans="1:13" x14ac:dyDescent="0.45">
      <c r="A307" t="s">
        <v>159</v>
      </c>
      <c r="B307" s="1" t="str">
        <f>INDEX(FPL_Misc_Extract[Position],MATCH(Table98[[#This Row],[Player]],FPL_Misc_Extract[Player],0))</f>
        <v>MID</v>
      </c>
      <c r="C307" s="1" t="str">
        <f>INDEX(Team_Key[Abbreviation],MATCH(INDEX(FPL_Misc_Extract[Team Name],MATCH(Table98[[#This Row],[Player]],FPL_Misc_Extract[Player],0)),Team_Key[Full Name],0))</f>
        <v>WAT</v>
      </c>
      <c r="D307" s="1">
        <f>INDEX(FPL_Misc_Extract[PPG],MATCH(Table98[[#This Row],[Player]],FPL_Misc_Extract[Player],0))</f>
        <v>2.7</v>
      </c>
      <c r="E307" s="18">
        <f>INDEX(FPL_Misc_Extract[Form],MATCH(Table98[[#This Row],[Player]],FPL_Misc_Extract[Player],0))</f>
        <v>0.1</v>
      </c>
      <c r="F307" s="22">
        <f ca="1">IF(MID(Table98[[#This Row],[F1 PR]],8,1)&gt;MID(Table98[[#This Row],[F1 PR]],10,1)=TRUE,1,0)</f>
        <v>0</v>
      </c>
      <c r="G307" s="22">
        <f ca="1">IF(MID(Table98[[#This Row],[F1 PR]],8,1)&lt;MID(Table98[[#This Row],[F1 PR]],10,1),1,0)</f>
        <v>0</v>
      </c>
      <c r="H3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07" s="18">
        <f>Table98[[#This Row],[Opp Pos]]-Table98[[#This Row],[Current Pos]]</f>
        <v>3</v>
      </c>
      <c r="J307" s="18" t="str">
        <f>INDEX(PL_Table[POS],MATCH(INDEX(Team_Key[Full Name],MATCH(LEFT(Table98[[#This Row],[F1]],3),Team_Key[Abbreviation],0)),PL_Table[TEAM],0))</f>
        <v>15</v>
      </c>
      <c r="K307" s="18" t="str">
        <f>INDEX(PL_Table[POS],MATCH(INDEX(Team_Key[Full Name],MATCH(Table98[[#This Row],[Team]],Team_Key[Abbreviation],0)),PL_Table[TEAM],0))</f>
        <v>12</v>
      </c>
      <c r="L307" s="1" t="str">
        <f>INDEX(Team_Key[Fixture],MATCH(Table98[[#This Row],[Team]],Team_Key[Abbreviation],0))</f>
        <v>BOU</v>
      </c>
      <c r="M307" s="1" t="str">
        <f ca="1">IFERROR(INDEX(Results_Matrix[],MATCH(Table98[[#This Row],[Team]],Results_Matrix[Teams],0),MATCH(LEFT(Table98[[#This Row],[F1]],3),Results_Matrix[#Headers],0)),"")</f>
        <v>BOU(A) 1-1</v>
      </c>
    </row>
    <row r="308" spans="1:13" x14ac:dyDescent="0.45">
      <c r="A308" t="s">
        <v>522</v>
      </c>
      <c r="B308" s="1" t="str">
        <f>INDEX(FPL_Misc_Extract[Position],MATCH(Table98[[#This Row],[Player]],FPL_Misc_Extract[Player],0))</f>
        <v>DEF</v>
      </c>
      <c r="C308" s="1" t="str">
        <f>INDEX(Team_Key[Abbreviation],MATCH(INDEX(FPL_Misc_Extract[Team Name],MATCH(Table98[[#This Row],[Player]],FPL_Misc_Extract[Player],0)),Team_Key[Full Name],0))</f>
        <v>SUN</v>
      </c>
      <c r="D308" s="1">
        <f>INDEX(FPL_Misc_Extract[PPG],MATCH(Table98[[#This Row],[Player]],FPL_Misc_Extract[Player],0))</f>
        <v>2.4</v>
      </c>
      <c r="E308" s="18">
        <f>INDEX(FPL_Misc_Extract[Form],MATCH(Table98[[#This Row],[Player]],FPL_Misc_Extract[Player],0))</f>
        <v>0</v>
      </c>
      <c r="F308" s="22">
        <f ca="1">IF(MID(Table98[[#This Row],[F1 PR]],8,1)&gt;MID(Table98[[#This Row],[F1 PR]],10,1)=TRUE,1,0)</f>
        <v>0</v>
      </c>
      <c r="G308" s="22">
        <f ca="1">IF(MID(Table98[[#This Row],[F1 PR]],8,1)&lt;MID(Table98[[#This Row],[F1 PR]],10,1),1,0)</f>
        <v>0</v>
      </c>
      <c r="H30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08" s="18">
        <f>Table98[[#This Row],[Opp Pos]]-Table98[[#This Row],[Current Pos]]</f>
        <v>-11</v>
      </c>
      <c r="J308" s="18" t="str">
        <f>INDEX(PL_Table[POS],MATCH(INDEX(Team_Key[Full Name],MATCH(LEFT(Table98[[#This Row],[F1]],3),Team_Key[Abbreviation],0)),PL_Table[TEAM],0))</f>
        <v>6</v>
      </c>
      <c r="K308" s="18" t="str">
        <f>INDEX(PL_Table[POS],MATCH(INDEX(Team_Key[Full Name],MATCH(Table98[[#This Row],[Team]],Team_Key[Abbreviation],0)),PL_Table[TEAM],0))</f>
        <v>17</v>
      </c>
      <c r="L308" s="1" t="str">
        <f>INDEX(Team_Key[Fixture],MATCH(Table98[[#This Row],[Team]],Team_Key[Abbreviation],0))</f>
        <v>WHU</v>
      </c>
      <c r="M308" s="1" t="str">
        <f ca="1">IFERROR(INDEX(Results_Matrix[],MATCH(Table98[[#This Row],[Team]],Results_Matrix[Teams],0),MATCH(LEFT(Table98[[#This Row],[F1]],3),Results_Matrix[#Headers],0)),"")</f>
        <v>WHU(H) 2-2</v>
      </c>
    </row>
    <row r="309" spans="1:13" x14ac:dyDescent="0.45">
      <c r="A309" t="s">
        <v>92</v>
      </c>
      <c r="B309" s="1" t="str">
        <f>INDEX(FPL_Misc_Extract[Position],MATCH(Table98[[#This Row],[Player]],FPL_Misc_Extract[Player],0))</f>
        <v>FWD</v>
      </c>
      <c r="C309" s="1" t="str">
        <f>INDEX(Team_Key[Abbreviation],MATCH(INDEX(FPL_Misc_Extract[Team Name],MATCH(Table98[[#This Row],[Player]],FPL_Misc_Extract[Player],0)),Team_Key[Full Name],0))</f>
        <v>TOT</v>
      </c>
      <c r="D309" s="1">
        <f>INDEX(FPL_Misc_Extract[PPG],MATCH(Table98[[#This Row],[Player]],FPL_Misc_Extract[Player],0))</f>
        <v>5.0999999999999996</v>
      </c>
      <c r="E309" s="18">
        <f>INDEX(FPL_Misc_Extract[Form],MATCH(Table98[[#This Row],[Player]],FPL_Misc_Extract[Player],0))</f>
        <v>0.4</v>
      </c>
      <c r="F309" s="22">
        <f ca="1">IF(MID(Table98[[#This Row],[F1 PR]],8,1)&gt;MID(Table98[[#This Row],[F1 PR]],10,1)=TRUE,1,0)</f>
        <v>0</v>
      </c>
      <c r="G309" s="22">
        <f ca="1">IF(MID(Table98[[#This Row],[F1 PR]],8,1)&lt;MID(Table98[[#This Row],[F1 PR]],10,1),1,0)</f>
        <v>0</v>
      </c>
      <c r="H3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09" s="18">
        <f>Table98[[#This Row],[Opp Pos]]-Table98[[#This Row],[Current Pos]]</f>
        <v>14</v>
      </c>
      <c r="J309" s="18" t="str">
        <f>INDEX(PL_Table[POS],MATCH(INDEX(Team_Key[Full Name],MATCH(LEFT(Table98[[#This Row],[F1]],3),Team_Key[Abbreviation],0)),PL_Table[TEAM],0))</f>
        <v>16</v>
      </c>
      <c r="K309" s="18" t="str">
        <f>INDEX(PL_Table[POS],MATCH(INDEX(Team_Key[Full Name],MATCH(Table98[[#This Row],[Team]],Team_Key[Abbreviation],0)),PL_Table[TEAM],0))</f>
        <v>2</v>
      </c>
      <c r="L309" s="1" t="str">
        <f>INDEX(Team_Key[Fixture],MATCH(Table98[[#This Row],[Team]],Team_Key[Abbreviation],0))</f>
        <v>SWA</v>
      </c>
      <c r="M309" s="1" t="str">
        <f ca="1">IFERROR(INDEX(Results_Matrix[],MATCH(Table98[[#This Row],[Team]],Results_Matrix[Teams],0),MATCH(LEFT(Table98[[#This Row],[F1]],3),Results_Matrix[#Headers],0)),"")</f>
        <v>SWA(A) 2-2</v>
      </c>
    </row>
    <row r="310" spans="1:13" x14ac:dyDescent="0.45">
      <c r="A310" t="s">
        <v>537</v>
      </c>
      <c r="B310" s="1" t="str">
        <f>INDEX(FPL_Misc_Extract[Position],MATCH(Table98[[#This Row],[Player]],FPL_Misc_Extract[Player],0))</f>
        <v>MID</v>
      </c>
      <c r="C310" s="1" t="str">
        <f>INDEX(Team_Key[Abbreviation],MATCH(INDEX(FPL_Misc_Extract[Team Name],MATCH(Table98[[#This Row],[Player]],FPL_Misc_Extract[Player],0)),Team_Key[Full Name],0))</f>
        <v>LEI</v>
      </c>
      <c r="D310" s="1">
        <f>INDEX(FPL_Misc_Extract[PPG],MATCH(Table98[[#This Row],[Player]],FPL_Misc_Extract[Player],0))</f>
        <v>2.9</v>
      </c>
      <c r="E310" s="18">
        <f>INDEX(FPL_Misc_Extract[Form],MATCH(Table98[[#This Row],[Player]],FPL_Misc_Extract[Player],0))</f>
        <v>0.4</v>
      </c>
      <c r="F310" s="22">
        <f ca="1">IF(MID(Table98[[#This Row],[F1 PR]],8,1)&gt;MID(Table98[[#This Row],[F1 PR]],10,1)=TRUE,1,0)</f>
        <v>1</v>
      </c>
      <c r="G310" s="22">
        <f ca="1">IF(MID(Table98[[#This Row],[F1 PR]],8,1)&lt;MID(Table98[[#This Row],[F1 PR]],10,1),1,0)</f>
        <v>0</v>
      </c>
      <c r="H31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7</v>
      </c>
      <c r="I310" s="18">
        <f>Table98[[#This Row],[Opp Pos]]-Table98[[#This Row],[Current Pos]]</f>
        <v>17</v>
      </c>
      <c r="J310" s="18" t="str">
        <f>INDEX(PL_Table[POS],MATCH(INDEX(Team_Key[Full Name],MATCH(LEFT(Table98[[#This Row],[F1]],3),Team_Key[Abbreviation],0)),PL_Table[TEAM],0))</f>
        <v>18</v>
      </c>
      <c r="K310" s="18" t="str">
        <f>INDEX(PL_Table[POS],MATCH(INDEX(Team_Key[Full Name],MATCH(Table98[[#This Row],[Team]],Team_Key[Abbreviation],0)),PL_Table[TEAM],0))</f>
        <v>1</v>
      </c>
      <c r="L310" s="1" t="str">
        <f>INDEX(Team_Key[Fixture],MATCH(Table98[[#This Row],[Team]],Team_Key[Abbreviation],0))</f>
        <v>NOR</v>
      </c>
      <c r="M310" s="1" t="str">
        <f ca="1">IFERROR(INDEX(Results_Matrix[],MATCH(Table98[[#This Row],[Team]],Results_Matrix[Teams],0),MATCH(LEFT(Table98[[#This Row],[F1]],3),Results_Matrix[#Headers],0)),"")</f>
        <v>NOR(A) 2-1</v>
      </c>
    </row>
    <row r="311" spans="1:13" x14ac:dyDescent="0.45">
      <c r="A311" t="s">
        <v>360</v>
      </c>
      <c r="B311" s="1" t="str">
        <f>INDEX(FPL_Misc_Extract[Position],MATCH(Table98[[#This Row],[Player]],FPL_Misc_Extract[Player],0))</f>
        <v>GK</v>
      </c>
      <c r="C311" s="1" t="str">
        <f>INDEX(Team_Key[Abbreviation],MATCH(INDEX(FPL_Misc_Extract[Team Name],MATCH(Table98[[#This Row],[Player]],FPL_Misc_Extract[Player],0)),Team_Key[Full Name],0))</f>
        <v>NOR</v>
      </c>
      <c r="D311" s="1">
        <f>INDEX(FPL_Misc_Extract[PPG],MATCH(Table98[[#This Row],[Player]],FPL_Misc_Extract[Player],0))</f>
        <v>0</v>
      </c>
      <c r="E311" s="18">
        <f>INDEX(FPL_Misc_Extract[Form],MATCH(Table98[[#This Row],[Player]],FPL_Misc_Extract[Player],0))</f>
        <v>0</v>
      </c>
      <c r="F311" s="22">
        <f ca="1">IF(MID(Table98[[#This Row],[F1 PR]],8,1)&gt;MID(Table98[[#This Row],[F1 PR]],10,1)=TRUE,1,0)</f>
        <v>0</v>
      </c>
      <c r="G311" s="22">
        <f ca="1">IF(MID(Table98[[#This Row],[F1 PR]],8,1)&lt;MID(Table98[[#This Row],[F1 PR]],10,1),1,0)</f>
        <v>1</v>
      </c>
      <c r="H31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11" s="18">
        <f>Table98[[#This Row],[Opp Pos]]-Table98[[#This Row],[Current Pos]]</f>
        <v>-17</v>
      </c>
      <c r="J311" s="18" t="str">
        <f>INDEX(PL_Table[POS],MATCH(INDEX(Team_Key[Full Name],MATCH(LEFT(Table98[[#This Row],[F1]],3),Team_Key[Abbreviation],0)),PL_Table[TEAM],0))</f>
        <v>1</v>
      </c>
      <c r="K311" s="18" t="str">
        <f>INDEX(PL_Table[POS],MATCH(INDEX(Team_Key[Full Name],MATCH(Table98[[#This Row],[Team]],Team_Key[Abbreviation],0)),PL_Table[TEAM],0))</f>
        <v>18</v>
      </c>
      <c r="L311" s="1" t="str">
        <f>INDEX(Team_Key[Fixture],MATCH(Table98[[#This Row],[Team]],Team_Key[Abbreviation],0))</f>
        <v>LEI</v>
      </c>
      <c r="M311" s="1" t="str">
        <f ca="1">IFERROR(INDEX(Results_Matrix[],MATCH(Table98[[#This Row],[Team]],Results_Matrix[Teams],0),MATCH(LEFT(Table98[[#This Row],[F1]],3),Results_Matrix[#Headers],0)),"")</f>
        <v>LEI(H) 1-2</v>
      </c>
    </row>
    <row r="312" spans="1:13" x14ac:dyDescent="0.45">
      <c r="A312" t="s">
        <v>209</v>
      </c>
      <c r="B312" s="1" t="str">
        <f>INDEX(FPL_Misc_Extract[Position],MATCH(Table98[[#This Row],[Player]],FPL_Misc_Extract[Player],0))</f>
        <v>DEF</v>
      </c>
      <c r="C312" s="1" t="str">
        <f>INDEX(Team_Key[Abbreviation],MATCH(INDEX(FPL_Misc_Extract[Team Name],MATCH(Table98[[#This Row],[Player]],FPL_Misc_Extract[Player],0)),Team_Key[Full Name],0))</f>
        <v>CRY</v>
      </c>
      <c r="D312" s="1">
        <f>INDEX(FPL_Misc_Extract[PPG],MATCH(Table98[[#This Row],[Player]],FPL_Misc_Extract[Player],0))</f>
        <v>2.7</v>
      </c>
      <c r="E312" s="18">
        <f>INDEX(FPL_Misc_Extract[Form],MATCH(Table98[[#This Row],[Player]],FPL_Misc_Extract[Player],0))</f>
        <v>0.1</v>
      </c>
      <c r="F312" s="22">
        <f ca="1">IF(MID(Table98[[#This Row],[F1 PR]],8,1)&gt;MID(Table98[[#This Row],[F1 PR]],10,1)=TRUE,1,0)</f>
        <v>1</v>
      </c>
      <c r="G312" s="22">
        <f ca="1">IF(MID(Table98[[#This Row],[F1 PR]],8,1)&lt;MID(Table98[[#This Row],[F1 PR]],10,1),1,0)</f>
        <v>0</v>
      </c>
      <c r="H31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312" s="18">
        <f>Table98[[#This Row],[Opp Pos]]-Table98[[#This Row],[Current Pos]]</f>
        <v>-1</v>
      </c>
      <c r="J312" s="18" t="str">
        <f>INDEX(PL_Table[POS],MATCH(INDEX(Team_Key[Full Name],MATCH(LEFT(Table98[[#This Row],[F1]],3),Team_Key[Abbreviation],0)),PL_Table[TEAM],0))</f>
        <v>13</v>
      </c>
      <c r="K312" s="18" t="str">
        <f>INDEX(PL_Table[POS],MATCH(INDEX(Team_Key[Full Name],MATCH(Table98[[#This Row],[Team]],Team_Key[Abbreviation],0)),PL_Table[TEAM],0))</f>
        <v>14</v>
      </c>
      <c r="L312" s="1" t="str">
        <f>INDEX(Team_Key[Fixture],MATCH(Table98[[#This Row],[Team]],Team_Key[Abbreviation],0))</f>
        <v>WBA</v>
      </c>
      <c r="M312" s="1" t="str">
        <f ca="1">IFERROR(INDEX(Results_Matrix[],MATCH(Table98[[#This Row],[Team]],Results_Matrix[Teams],0),MATCH(LEFT(Table98[[#This Row],[F1]],3),Results_Matrix[#Headers],0)),"")</f>
        <v>WBA(H) 2-0</v>
      </c>
    </row>
    <row r="313" spans="1:13" x14ac:dyDescent="0.45">
      <c r="A313" t="s">
        <v>324</v>
      </c>
      <c r="B313" s="1" t="str">
        <f>INDEX(FPL_Misc_Extract[Position],MATCH(Table98[[#This Row],[Player]],FPL_Misc_Extract[Player],0))</f>
        <v>FWD</v>
      </c>
      <c r="C313" s="1" t="str">
        <f>INDEX(Team_Key[Abbreviation],MATCH(INDEX(FPL_Misc_Extract[Team Name],MATCH(Table98[[#This Row],[Player]],FPL_Misc_Extract[Player],0)),Team_Key[Full Name],0))</f>
        <v>CHE</v>
      </c>
      <c r="D313" s="1">
        <f>INDEX(FPL_Misc_Extract[PPG],MATCH(Table98[[#This Row],[Player]],FPL_Misc_Extract[Player],0))</f>
        <v>2</v>
      </c>
      <c r="E313" s="18">
        <f>INDEX(FPL_Misc_Extract[Form],MATCH(Table98[[#This Row],[Player]],FPL_Misc_Extract[Player],0))</f>
        <v>0.4</v>
      </c>
      <c r="F313" s="22">
        <f ca="1">IF(MID(Table98[[#This Row],[F1 PR]],8,1)&gt;MID(Table98[[#This Row],[F1 PR]],10,1)=TRUE,1,0)</f>
        <v>0</v>
      </c>
      <c r="G313" s="22">
        <f ca="1">IF(MID(Table98[[#This Row],[F1 PR]],8,1)&lt;MID(Table98[[#This Row],[F1 PR]],10,1),1,0)</f>
        <v>1</v>
      </c>
      <c r="H3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13" s="18">
        <f>Table98[[#This Row],[Opp Pos]]-Table98[[#This Row],[Current Pos]]</f>
        <v>-1</v>
      </c>
      <c r="J313" s="18" t="str">
        <f>INDEX(PL_Table[POS],MATCH(INDEX(Team_Key[Full Name],MATCH(LEFT(Table98[[#This Row],[F1]],3),Team_Key[Abbreviation],0)),PL_Table[TEAM],0))</f>
        <v>9</v>
      </c>
      <c r="K313" s="18" t="str">
        <f>INDEX(PL_Table[POS],MATCH(INDEX(Team_Key[Full Name],MATCH(Table98[[#This Row],[Team]],Team_Key[Abbreviation],0)),PL_Table[TEAM],0))</f>
        <v>10</v>
      </c>
      <c r="L313" s="1" t="str">
        <f>INDEX(Team_Key[Fixture],MATCH(Table98[[#This Row],[Team]],Team_Key[Abbreviation],0))</f>
        <v>SOU</v>
      </c>
      <c r="M313" s="1" t="str">
        <f ca="1">IFERROR(INDEX(Results_Matrix[],MATCH(Table98[[#This Row],[Team]],Results_Matrix[Teams],0),MATCH(LEFT(Table98[[#This Row],[F1]],3),Results_Matrix[#Headers],0)),"")</f>
        <v>SOU(H) 1-3</v>
      </c>
    </row>
    <row r="314" spans="1:13" x14ac:dyDescent="0.45">
      <c r="A314" t="s">
        <v>553</v>
      </c>
      <c r="B314" s="1" t="str">
        <f>INDEX(FPL_Misc_Extract[Position],MATCH(Table98[[#This Row],[Player]],FPL_Misc_Extract[Player],0))</f>
        <v>FWD</v>
      </c>
      <c r="C314" s="1" t="str">
        <f>INDEX(Team_Key[Abbreviation],MATCH(INDEX(FPL_Misc_Extract[Team Name],MATCH(Table98[[#This Row],[Player]],FPL_Misc_Extract[Player],0)),Team_Key[Full Name],0))</f>
        <v>BOU</v>
      </c>
      <c r="D314" s="1">
        <f>INDEX(FPL_Misc_Extract[PPG],MATCH(Table98[[#This Row],[Player]],FPL_Misc_Extract[Player],0))</f>
        <v>1</v>
      </c>
      <c r="E314" s="18">
        <f>INDEX(FPL_Misc_Extract[Form],MATCH(Table98[[#This Row],[Player]],FPL_Misc_Extract[Player],0))</f>
        <v>0</v>
      </c>
      <c r="F314" s="22">
        <f ca="1">IF(MID(Table98[[#This Row],[F1 PR]],8,1)&gt;MID(Table98[[#This Row],[F1 PR]],10,1)=TRUE,1,0)</f>
        <v>0</v>
      </c>
      <c r="G314" s="22">
        <f ca="1">IF(MID(Table98[[#This Row],[F1 PR]],8,1)&lt;MID(Table98[[#This Row],[F1 PR]],10,1),1,0)</f>
        <v>0</v>
      </c>
      <c r="H31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14" s="18">
        <f>Table98[[#This Row],[Opp Pos]]-Table98[[#This Row],[Current Pos]]</f>
        <v>-3</v>
      </c>
      <c r="J314" s="18" t="str">
        <f>INDEX(PL_Table[POS],MATCH(INDEX(Team_Key[Full Name],MATCH(LEFT(Table98[[#This Row],[F1]],3),Team_Key[Abbreviation],0)),PL_Table[TEAM],0))</f>
        <v>12</v>
      </c>
      <c r="K314" s="18" t="str">
        <f>INDEX(PL_Table[POS],MATCH(INDEX(Team_Key[Full Name],MATCH(Table98[[#This Row],[Team]],Team_Key[Abbreviation],0)),PL_Table[TEAM],0))</f>
        <v>15</v>
      </c>
      <c r="L314" s="1" t="str">
        <f>INDEX(Team_Key[Fixture],MATCH(Table98[[#This Row],[Team]],Team_Key[Abbreviation],0))</f>
        <v>WAT</v>
      </c>
      <c r="M314" s="1" t="str">
        <f ca="1">IFERROR(INDEX(Results_Matrix[],MATCH(Table98[[#This Row],[Team]],Results_Matrix[Teams],0),MATCH(LEFT(Table98[[#This Row],[F1]],3),Results_Matrix[#Headers],0)),"")</f>
        <v>WAT(H) 1-1</v>
      </c>
    </row>
    <row r="315" spans="1:13" x14ac:dyDescent="0.45">
      <c r="A315" t="s">
        <v>133</v>
      </c>
      <c r="B315" s="1" t="str">
        <f>INDEX(FPL_Misc_Extract[Position],MATCH(Table98[[#This Row],[Player]],FPL_Misc_Extract[Player],0))</f>
        <v>MID</v>
      </c>
      <c r="C315" s="1" t="str">
        <f>INDEX(Team_Key[Abbreviation],MATCH(INDEX(FPL_Misc_Extract[Team Name],MATCH(Table98[[#This Row],[Player]],FPL_Misc_Extract[Player],0)),Team_Key[Full Name],0))</f>
        <v>SWA</v>
      </c>
      <c r="D315" s="1">
        <f>INDEX(FPL_Misc_Extract[PPG],MATCH(Table98[[#This Row],[Player]],FPL_Misc_Extract[Player],0))</f>
        <v>2</v>
      </c>
      <c r="E315" s="18">
        <f>INDEX(FPL_Misc_Extract[Form],MATCH(Table98[[#This Row],[Player]],FPL_Misc_Extract[Player],0))</f>
        <v>0.1</v>
      </c>
      <c r="F315" s="22">
        <f ca="1">IF(MID(Table98[[#This Row],[F1 PR]],8,1)&gt;MID(Table98[[#This Row],[F1 PR]],10,1)=TRUE,1,0)</f>
        <v>0</v>
      </c>
      <c r="G315" s="22">
        <f ca="1">IF(MID(Table98[[#This Row],[F1 PR]],8,1)&lt;MID(Table98[[#This Row],[F1 PR]],10,1),1,0)</f>
        <v>0</v>
      </c>
      <c r="H31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315" s="18">
        <f>Table98[[#This Row],[Opp Pos]]-Table98[[#This Row],[Current Pos]]</f>
        <v>-14</v>
      </c>
      <c r="J315" s="18" t="str">
        <f>INDEX(PL_Table[POS],MATCH(INDEX(Team_Key[Full Name],MATCH(LEFT(Table98[[#This Row],[F1]],3),Team_Key[Abbreviation],0)),PL_Table[TEAM],0))</f>
        <v>2</v>
      </c>
      <c r="K315" s="18" t="str">
        <f>INDEX(PL_Table[POS],MATCH(INDEX(Team_Key[Full Name],MATCH(Table98[[#This Row],[Team]],Team_Key[Abbreviation],0)),PL_Table[TEAM],0))</f>
        <v>16</v>
      </c>
      <c r="L315" s="1" t="str">
        <f>INDEX(Team_Key[Fixture],MATCH(Table98[[#This Row],[Team]],Team_Key[Abbreviation],0))</f>
        <v>TOT</v>
      </c>
      <c r="M315" s="1" t="str">
        <f ca="1">IFERROR(INDEX(Results_Matrix[],MATCH(Table98[[#This Row],[Team]],Results_Matrix[Teams],0),MATCH(LEFT(Table98[[#This Row],[F1]],3),Results_Matrix[#Headers],0)),"")</f>
        <v>TOT(H) 2-2</v>
      </c>
    </row>
    <row r="316" spans="1:13" x14ac:dyDescent="0.45">
      <c r="A316" t="s">
        <v>437</v>
      </c>
      <c r="B316" s="1" t="str">
        <f>INDEX(FPL_Misc_Extract[Position],MATCH(Table98[[#This Row],[Player]],FPL_Misc_Extract[Player],0))</f>
        <v>MID</v>
      </c>
      <c r="C316" s="1" t="str">
        <f>INDEX(Team_Key[Abbreviation],MATCH(INDEX(FPL_Misc_Extract[Team Name],MATCH(Table98[[#This Row],[Player]],FPL_Misc_Extract[Player],0)),Team_Key[Full Name],0))</f>
        <v>LEI</v>
      </c>
      <c r="D316" s="1">
        <f>INDEX(FPL_Misc_Extract[PPG],MATCH(Table98[[#This Row],[Player]],FPL_Misc_Extract[Player],0))</f>
        <v>1.9</v>
      </c>
      <c r="E316" s="18">
        <f>INDEX(FPL_Misc_Extract[Form],MATCH(Table98[[#This Row],[Player]],FPL_Misc_Extract[Player],0))</f>
        <v>0.7</v>
      </c>
      <c r="F316" s="22">
        <f ca="1">IF(MID(Table98[[#This Row],[F1 PR]],8,1)&gt;MID(Table98[[#This Row],[F1 PR]],10,1)=TRUE,1,0)</f>
        <v>1</v>
      </c>
      <c r="G316" s="22">
        <f ca="1">IF(MID(Table98[[#This Row],[F1 PR]],8,1)&lt;MID(Table98[[#This Row],[F1 PR]],10,1),1,0)</f>
        <v>0</v>
      </c>
      <c r="H3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16" s="18">
        <f>Table98[[#This Row],[Opp Pos]]-Table98[[#This Row],[Current Pos]]</f>
        <v>17</v>
      </c>
      <c r="J316" s="18" t="str">
        <f>INDEX(PL_Table[POS],MATCH(INDEX(Team_Key[Full Name],MATCH(LEFT(Table98[[#This Row],[F1]],3),Team_Key[Abbreviation],0)),PL_Table[TEAM],0))</f>
        <v>18</v>
      </c>
      <c r="K316" s="18" t="str">
        <f>INDEX(PL_Table[POS],MATCH(INDEX(Team_Key[Full Name],MATCH(Table98[[#This Row],[Team]],Team_Key[Abbreviation],0)),PL_Table[TEAM],0))</f>
        <v>1</v>
      </c>
      <c r="L316" s="1" t="str">
        <f>INDEX(Team_Key[Fixture],MATCH(Table98[[#This Row],[Team]],Team_Key[Abbreviation],0))</f>
        <v>NOR</v>
      </c>
      <c r="M316" s="1" t="str">
        <f ca="1">IFERROR(INDEX(Results_Matrix[],MATCH(Table98[[#This Row],[Team]],Results_Matrix[Teams],0),MATCH(LEFT(Table98[[#This Row],[F1]],3),Results_Matrix[#Headers],0)),"")</f>
        <v>NOR(A) 2-1</v>
      </c>
    </row>
    <row r="317" spans="1:13" x14ac:dyDescent="0.45">
      <c r="A317" t="s">
        <v>223</v>
      </c>
      <c r="B317" s="1" t="str">
        <f>INDEX(FPL_Misc_Extract[Position],MATCH(Table98[[#This Row],[Player]],FPL_Misc_Extract[Player],0))</f>
        <v>DEF</v>
      </c>
      <c r="C317" s="1" t="str">
        <f>INDEX(Team_Key[Abbreviation],MATCH(INDEX(FPL_Misc_Extract[Team Name],MATCH(Table98[[#This Row],[Player]],FPL_Misc_Extract[Player],0)),Team_Key[Full Name],0))</f>
        <v>SWA</v>
      </c>
      <c r="D317" s="1">
        <f>INDEX(FPL_Misc_Extract[PPG],MATCH(Table98[[#This Row],[Player]],FPL_Misc_Extract[Player],0))</f>
        <v>2</v>
      </c>
      <c r="E317" s="18">
        <f>INDEX(FPL_Misc_Extract[Form],MATCH(Table98[[#This Row],[Player]],FPL_Misc_Extract[Player],0))</f>
        <v>0.1</v>
      </c>
      <c r="F317" s="22">
        <f ca="1">IF(MID(Table98[[#This Row],[F1 PR]],8,1)&gt;MID(Table98[[#This Row],[F1 PR]],10,1)=TRUE,1,0)</f>
        <v>0</v>
      </c>
      <c r="G317" s="22">
        <f ca="1">IF(MID(Table98[[#This Row],[F1 PR]],8,1)&lt;MID(Table98[[#This Row],[F1 PR]],10,1),1,0)</f>
        <v>0</v>
      </c>
      <c r="H31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17" s="18">
        <f>Table98[[#This Row],[Opp Pos]]-Table98[[#This Row],[Current Pos]]</f>
        <v>-14</v>
      </c>
      <c r="J317" s="18" t="str">
        <f>INDEX(PL_Table[POS],MATCH(INDEX(Team_Key[Full Name],MATCH(LEFT(Table98[[#This Row],[F1]],3),Team_Key[Abbreviation],0)),PL_Table[TEAM],0))</f>
        <v>2</v>
      </c>
      <c r="K317" s="18" t="str">
        <f>INDEX(PL_Table[POS],MATCH(INDEX(Team_Key[Full Name],MATCH(Table98[[#This Row],[Team]],Team_Key[Abbreviation],0)),PL_Table[TEAM],0))</f>
        <v>16</v>
      </c>
      <c r="L317" s="1" t="str">
        <f>INDEX(Team_Key[Fixture],MATCH(Table98[[#This Row],[Team]],Team_Key[Abbreviation],0))</f>
        <v>TOT</v>
      </c>
      <c r="M317" s="1" t="str">
        <f ca="1">IFERROR(INDEX(Results_Matrix[],MATCH(Table98[[#This Row],[Team]],Results_Matrix[Teams],0),MATCH(LEFT(Table98[[#This Row],[F1]],3),Results_Matrix[#Headers],0)),"")</f>
        <v>TOT(H) 2-2</v>
      </c>
    </row>
    <row r="318" spans="1:13" x14ac:dyDescent="0.45">
      <c r="A318" t="s">
        <v>338</v>
      </c>
      <c r="B318" s="1" t="str">
        <f>INDEX(FPL_Misc_Extract[Position],MATCH(Table98[[#This Row],[Player]],FPL_Misc_Extract[Player],0))</f>
        <v>DEF</v>
      </c>
      <c r="C318" s="1" t="str">
        <f>INDEX(Team_Key[Abbreviation],MATCH(INDEX(FPL_Misc_Extract[Team Name],MATCH(Table98[[#This Row],[Player]],FPL_Misc_Extract[Player],0)),Team_Key[Full Name],0))</f>
        <v>AVL</v>
      </c>
      <c r="D318" s="1">
        <f>INDEX(FPL_Misc_Extract[PPG],MATCH(Table98[[#This Row],[Player]],FPL_Misc_Extract[Player],0))</f>
        <v>0</v>
      </c>
      <c r="E318" s="18">
        <f>INDEX(FPL_Misc_Extract[Form],MATCH(Table98[[#This Row],[Player]],FPL_Misc_Extract[Player],0))</f>
        <v>0</v>
      </c>
      <c r="F318" s="22">
        <f ca="1">IF(MID(Table98[[#This Row],[F1 PR]],8,1)&gt;MID(Table98[[#This Row],[F1 PR]],10,1)=TRUE,1,0)</f>
        <v>0</v>
      </c>
      <c r="G318" s="22">
        <f ca="1">IF(MID(Table98[[#This Row],[F1 PR]],8,1)&lt;MID(Table98[[#This Row],[F1 PR]],10,1),1,0)</f>
        <v>1</v>
      </c>
      <c r="H31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18" s="18">
        <f>Table98[[#This Row],[Opp Pos]]-Table98[[#This Row],[Current Pos]]</f>
        <v>-13</v>
      </c>
      <c r="J318" s="18" t="str">
        <f>INDEX(PL_Table[POS],MATCH(INDEX(Team_Key[Full Name],MATCH(LEFT(Table98[[#This Row],[F1]],3),Team_Key[Abbreviation],0)),PL_Table[TEAM],0))</f>
        <v>7</v>
      </c>
      <c r="K318" s="18" t="str">
        <f>INDEX(PL_Table[POS],MATCH(INDEX(Team_Key[Full Name],MATCH(Table98[[#This Row],[Team]],Team_Key[Abbreviation],0)),PL_Table[TEAM],0))</f>
        <v>20</v>
      </c>
      <c r="L318" s="1" t="str">
        <f>INDEX(Team_Key[Fixture],MATCH(Table98[[#This Row],[Team]],Team_Key[Abbreviation],0))</f>
        <v>STK</v>
      </c>
      <c r="M318" s="1" t="str">
        <f ca="1">IFERROR(INDEX(Results_Matrix[],MATCH(Table98[[#This Row],[Team]],Results_Matrix[Teams],0),MATCH(LEFT(Table98[[#This Row],[F1]],3),Results_Matrix[#Headers],0)),"")</f>
        <v>STK(H) 0-1</v>
      </c>
    </row>
    <row r="319" spans="1:13" x14ac:dyDescent="0.45">
      <c r="A319" t="s">
        <v>621</v>
      </c>
      <c r="B319" s="1" t="str">
        <f>INDEX(FPL_Misc_Extract[Position],MATCH(Table98[[#This Row],[Player]],FPL_Misc_Extract[Player],0))</f>
        <v>DEF</v>
      </c>
      <c r="C319" s="1" t="str">
        <f>INDEX(Team_Key[Abbreviation],MATCH(INDEX(FPL_Misc_Extract[Team Name],MATCH(Table98[[#This Row],[Player]],FPL_Misc_Extract[Player],0)),Team_Key[Full Name],0))</f>
        <v>SUN</v>
      </c>
      <c r="D319" s="1">
        <f>INDEX(FPL_Misc_Extract[PPG],MATCH(Table98[[#This Row],[Player]],FPL_Misc_Extract[Player],0))</f>
        <v>1.5</v>
      </c>
      <c r="E319" s="18">
        <f>INDEX(FPL_Misc_Extract[Form],MATCH(Table98[[#This Row],[Player]],FPL_Misc_Extract[Player],0))</f>
        <v>0.3</v>
      </c>
      <c r="F319" s="22">
        <f ca="1">IF(MID(Table98[[#This Row],[F1 PR]],8,1)&gt;MID(Table98[[#This Row],[F1 PR]],10,1)=TRUE,1,0)</f>
        <v>0</v>
      </c>
      <c r="G319" s="22">
        <f ca="1">IF(MID(Table98[[#This Row],[F1 PR]],8,1)&lt;MID(Table98[[#This Row],[F1 PR]],10,1),1,0)</f>
        <v>0</v>
      </c>
      <c r="H31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19" s="18">
        <f>Table98[[#This Row],[Opp Pos]]-Table98[[#This Row],[Current Pos]]</f>
        <v>-11</v>
      </c>
      <c r="J319" s="18" t="str">
        <f>INDEX(PL_Table[POS],MATCH(INDEX(Team_Key[Full Name],MATCH(LEFT(Table98[[#This Row],[F1]],3),Team_Key[Abbreviation],0)),PL_Table[TEAM],0))</f>
        <v>6</v>
      </c>
      <c r="K319" s="18" t="str">
        <f>INDEX(PL_Table[POS],MATCH(INDEX(Team_Key[Full Name],MATCH(Table98[[#This Row],[Team]],Team_Key[Abbreviation],0)),PL_Table[TEAM],0))</f>
        <v>17</v>
      </c>
      <c r="L319" s="1" t="str">
        <f>INDEX(Team_Key[Fixture],MATCH(Table98[[#This Row],[Team]],Team_Key[Abbreviation],0))</f>
        <v>WHU</v>
      </c>
      <c r="M319" s="1" t="str">
        <f ca="1">IFERROR(INDEX(Results_Matrix[],MATCH(Table98[[#This Row],[Team]],Results_Matrix[Teams],0),MATCH(LEFT(Table98[[#This Row],[F1]],3),Results_Matrix[#Headers],0)),"")</f>
        <v>WHU(H) 2-2</v>
      </c>
    </row>
    <row r="320" spans="1:13" x14ac:dyDescent="0.45">
      <c r="A320" t="s">
        <v>263</v>
      </c>
      <c r="B320" s="1" t="str">
        <f>INDEX(FPL_Misc_Extract[Position],MATCH(Table98[[#This Row],[Player]],FPL_Misc_Extract[Player],0))</f>
        <v>MID</v>
      </c>
      <c r="C320" s="1" t="str">
        <f>INDEX(Team_Key[Abbreviation],MATCH(INDEX(FPL_Misc_Extract[Team Name],MATCH(Table98[[#This Row],[Player]],FPL_Misc_Extract[Player],0)),Team_Key[Full Name],0))</f>
        <v>LEI</v>
      </c>
      <c r="D320" s="1">
        <f>INDEX(FPL_Misc_Extract[PPG],MATCH(Table98[[#This Row],[Player]],FPL_Misc_Extract[Player],0))</f>
        <v>0</v>
      </c>
      <c r="E320" s="18">
        <f>INDEX(FPL_Misc_Extract[Form],MATCH(Table98[[#This Row],[Player]],FPL_Misc_Extract[Player],0))</f>
        <v>0</v>
      </c>
      <c r="F320" s="22">
        <f ca="1">IF(MID(Table98[[#This Row],[F1 PR]],8,1)&gt;MID(Table98[[#This Row],[F1 PR]],10,1)=TRUE,1,0)</f>
        <v>1</v>
      </c>
      <c r="G320" s="22">
        <f ca="1">IF(MID(Table98[[#This Row],[F1 PR]],8,1)&lt;MID(Table98[[#This Row],[F1 PR]],10,1),1,0)</f>
        <v>0</v>
      </c>
      <c r="H3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0" s="18">
        <f>Table98[[#This Row],[Opp Pos]]-Table98[[#This Row],[Current Pos]]</f>
        <v>17</v>
      </c>
      <c r="J320" s="18" t="str">
        <f>INDEX(PL_Table[POS],MATCH(INDEX(Team_Key[Full Name],MATCH(LEFT(Table98[[#This Row],[F1]],3),Team_Key[Abbreviation],0)),PL_Table[TEAM],0))</f>
        <v>18</v>
      </c>
      <c r="K320" s="18" t="str">
        <f>INDEX(PL_Table[POS],MATCH(INDEX(Team_Key[Full Name],MATCH(Table98[[#This Row],[Team]],Team_Key[Abbreviation],0)),PL_Table[TEAM],0))</f>
        <v>1</v>
      </c>
      <c r="L320" s="1" t="str">
        <f>INDEX(Team_Key[Fixture],MATCH(Table98[[#This Row],[Team]],Team_Key[Abbreviation],0))</f>
        <v>NOR</v>
      </c>
      <c r="M320" s="1" t="str">
        <f ca="1">IFERROR(INDEX(Results_Matrix[],MATCH(Table98[[#This Row],[Team]],Results_Matrix[Teams],0),MATCH(LEFT(Table98[[#This Row],[F1]],3),Results_Matrix[#Headers],0)),"")</f>
        <v>NOR(A) 2-1</v>
      </c>
    </row>
    <row r="321" spans="1:13" x14ac:dyDescent="0.45">
      <c r="A321" t="s">
        <v>46</v>
      </c>
      <c r="B321" s="1" t="str">
        <f>INDEX(FPL_Misc_Extract[Position],MATCH(Table98[[#This Row],[Player]],FPL_Misc_Extract[Player],0))</f>
        <v>DEF</v>
      </c>
      <c r="C321" s="1" t="str">
        <f>INDEX(Team_Key[Abbreviation],MATCH(INDEX(FPL_Misc_Extract[Team Name],MATCH(Table98[[#This Row],[Player]],FPL_Misc_Extract[Player],0)),Team_Key[Full Name],0))</f>
        <v>WHU</v>
      </c>
      <c r="D321" s="1">
        <f>INDEX(FPL_Misc_Extract[PPG],MATCH(Table98[[#This Row],[Player]],FPL_Misc_Extract[Player],0))</f>
        <v>0</v>
      </c>
      <c r="E321" s="18">
        <f>INDEX(FPL_Misc_Extract[Form],MATCH(Table98[[#This Row],[Player]],FPL_Misc_Extract[Player],0))</f>
        <v>0</v>
      </c>
      <c r="F321" s="22">
        <f ca="1">IF(MID(Table98[[#This Row],[F1 PR]],8,1)&gt;MID(Table98[[#This Row],[F1 PR]],10,1)=TRUE,1,0)</f>
        <v>0</v>
      </c>
      <c r="G321" s="22">
        <f ca="1">IF(MID(Table98[[#This Row],[F1 PR]],8,1)&lt;MID(Table98[[#This Row],[F1 PR]],10,1),1,0)</f>
        <v>0</v>
      </c>
      <c r="H3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1" s="18">
        <f>Table98[[#This Row],[Opp Pos]]-Table98[[#This Row],[Current Pos]]</f>
        <v>11</v>
      </c>
      <c r="J321" s="18" t="str">
        <f>INDEX(PL_Table[POS],MATCH(INDEX(Team_Key[Full Name],MATCH(LEFT(Table98[[#This Row],[F1]],3),Team_Key[Abbreviation],0)),PL_Table[TEAM],0))</f>
        <v>17</v>
      </c>
      <c r="K321" s="18" t="str">
        <f>INDEX(PL_Table[POS],MATCH(INDEX(Team_Key[Full Name],MATCH(Table98[[#This Row],[Team]],Team_Key[Abbreviation],0)),PL_Table[TEAM],0))</f>
        <v>6</v>
      </c>
      <c r="L321" s="1" t="str">
        <f>INDEX(Team_Key[Fixture],MATCH(Table98[[#This Row],[Team]],Team_Key[Abbreviation],0))</f>
        <v>SUN</v>
      </c>
      <c r="M321" s="1" t="str">
        <f ca="1">IFERROR(INDEX(Results_Matrix[],MATCH(Table98[[#This Row],[Team]],Results_Matrix[Teams],0),MATCH(LEFT(Table98[[#This Row],[F1]],3),Results_Matrix[#Headers],0)),"")</f>
        <v>SUN(A) 2-2</v>
      </c>
    </row>
    <row r="322" spans="1:13" x14ac:dyDescent="0.45">
      <c r="A322" t="s">
        <v>470</v>
      </c>
      <c r="B322" s="1" t="str">
        <f>INDEX(FPL_Misc_Extract[Position],MATCH(Table98[[#This Row],[Player]],FPL_Misc_Extract[Player],0))</f>
        <v>DEF</v>
      </c>
      <c r="C322" s="1" t="str">
        <f>INDEX(Team_Key[Abbreviation],MATCH(INDEX(FPL_Misc_Extract[Team Name],MATCH(Table98[[#This Row],[Player]],FPL_Misc_Extract[Player],0)),Team_Key[Full Name],0))</f>
        <v>MCI</v>
      </c>
      <c r="D322" s="1">
        <f>INDEX(FPL_Misc_Extract[PPG],MATCH(Table98[[#This Row],[Player]],FPL_Misc_Extract[Player],0))</f>
        <v>3.8</v>
      </c>
      <c r="E322" s="18">
        <f>INDEX(FPL_Misc_Extract[Form],MATCH(Table98[[#This Row],[Player]],FPL_Misc_Extract[Player],0))</f>
        <v>0.1</v>
      </c>
      <c r="F322" s="22">
        <f>IF(MID(Table98[[#This Row],[F1 PR]],8,1)&gt;MID(Table98[[#This Row],[F1 PR]],10,1)=TRUE,1,0)</f>
        <v>0</v>
      </c>
      <c r="G322" s="22">
        <f>IF(MID(Table98[[#This Row],[F1 PR]],8,1)&lt;MID(Table98[[#This Row],[F1 PR]],10,1),1,0)</f>
        <v>0</v>
      </c>
      <c r="H32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22" s="18" t="e">
        <f>Table98[[#This Row],[Opp Pos]]-Table98[[#This Row],[Current Pos]]</f>
        <v>#N/A</v>
      </c>
      <c r="J322" s="18" t="e">
        <f>INDEX(PL_Table[POS],MATCH(INDEX(Team_Key[Full Name],MATCH(LEFT(Table98[[#This Row],[F1]],3),Team_Key[Abbreviation],0)),PL_Table[TEAM],0))</f>
        <v>#N/A</v>
      </c>
      <c r="K322" s="18" t="str">
        <f>INDEX(PL_Table[POS],MATCH(INDEX(Team_Key[Full Name],MATCH(Table98[[#This Row],[Team]],Team_Key[Abbreviation],0)),PL_Table[TEAM],0))</f>
        <v>4</v>
      </c>
      <c r="L322" s="1">
        <f>INDEX(Team_Key[Fixture],MATCH(Table98[[#This Row],[Team]],Team_Key[Abbreviation],0))</f>
        <v>0</v>
      </c>
      <c r="M322" s="1" t="str">
        <f>IFERROR(INDEX(Results_Matrix[],MATCH(Table98[[#This Row],[Team]],Results_Matrix[Teams],0),MATCH(LEFT(Table98[[#This Row],[F1]],3),Results_Matrix[#Headers],0)),"")</f>
        <v/>
      </c>
    </row>
    <row r="323" spans="1:13" x14ac:dyDescent="0.45">
      <c r="A323" t="s">
        <v>373</v>
      </c>
      <c r="B323" s="1" t="str">
        <f>INDEX(FPL_Misc_Extract[Position],MATCH(Table98[[#This Row],[Player]],FPL_Misc_Extract[Player],0))</f>
        <v>DEF</v>
      </c>
      <c r="C323" s="1" t="str">
        <f>INDEX(Team_Key[Abbreviation],MATCH(INDEX(FPL_Misc_Extract[Team Name],MATCH(Table98[[#This Row],[Player]],FPL_Misc_Extract[Player],0)),Team_Key[Full Name],0))</f>
        <v>MCI</v>
      </c>
      <c r="D323" s="1">
        <f>INDEX(FPL_Misc_Extract[PPG],MATCH(Table98[[#This Row],[Player]],FPL_Misc_Extract[Player],0))</f>
        <v>5.5</v>
      </c>
      <c r="E323" s="18">
        <f>INDEX(FPL_Misc_Extract[Form],MATCH(Table98[[#This Row],[Player]],FPL_Misc_Extract[Player],0))</f>
        <v>0</v>
      </c>
      <c r="F323" s="22">
        <f>IF(MID(Table98[[#This Row],[F1 PR]],8,1)&gt;MID(Table98[[#This Row],[F1 PR]],10,1)=TRUE,1,0)</f>
        <v>0</v>
      </c>
      <c r="G323" s="22">
        <f>IF(MID(Table98[[#This Row],[F1 PR]],8,1)&lt;MID(Table98[[#This Row],[F1 PR]],10,1),1,0)</f>
        <v>0</v>
      </c>
      <c r="H32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23" s="18" t="e">
        <f>Table98[[#This Row],[Opp Pos]]-Table98[[#This Row],[Current Pos]]</f>
        <v>#N/A</v>
      </c>
      <c r="J323" s="18" t="e">
        <f>INDEX(PL_Table[POS],MATCH(INDEX(Team_Key[Full Name],MATCH(LEFT(Table98[[#This Row],[F1]],3),Team_Key[Abbreviation],0)),PL_Table[TEAM],0))</f>
        <v>#N/A</v>
      </c>
      <c r="K323" s="18" t="str">
        <f>INDEX(PL_Table[POS],MATCH(INDEX(Team_Key[Full Name],MATCH(Table98[[#This Row],[Team]],Team_Key[Abbreviation],0)),PL_Table[TEAM],0))</f>
        <v>4</v>
      </c>
      <c r="L323" s="1">
        <f>INDEX(Team_Key[Fixture],MATCH(Table98[[#This Row],[Team]],Team_Key[Abbreviation],0))</f>
        <v>0</v>
      </c>
      <c r="M323" s="1" t="str">
        <f>IFERROR(INDEX(Results_Matrix[],MATCH(Table98[[#This Row],[Team]],Results_Matrix[Teams],0),MATCH(LEFT(Table98[[#This Row],[F1]],3),Results_Matrix[#Headers],0)),"")</f>
        <v/>
      </c>
    </row>
    <row r="324" spans="1:13" x14ac:dyDescent="0.45">
      <c r="A324" t="s">
        <v>125</v>
      </c>
      <c r="B324" s="1" t="str">
        <f>INDEX(FPL_Misc_Extract[Position],MATCH(Table98[[#This Row],[Player]],FPL_Misc_Extract[Player],0))</f>
        <v>DEF</v>
      </c>
      <c r="C324" s="1" t="str">
        <f>INDEX(Team_Key[Abbreviation],MATCH(INDEX(FPL_Misc_Extract[Team Name],MATCH(Table98[[#This Row],[Player]],FPL_Misc_Extract[Player],0)),Team_Key[Full Name],0))</f>
        <v>LEI</v>
      </c>
      <c r="D324" s="1">
        <f>INDEX(FPL_Misc_Extract[PPG],MATCH(Table98[[#This Row],[Player]],FPL_Misc_Extract[Player],0))</f>
        <v>0</v>
      </c>
      <c r="E324" s="18">
        <f>INDEX(FPL_Misc_Extract[Form],MATCH(Table98[[#This Row],[Player]],FPL_Misc_Extract[Player],0))</f>
        <v>0</v>
      </c>
      <c r="F324" s="22">
        <f ca="1">IF(MID(Table98[[#This Row],[F1 PR]],8,1)&gt;MID(Table98[[#This Row],[F1 PR]],10,1)=TRUE,1,0)</f>
        <v>1</v>
      </c>
      <c r="G324" s="22">
        <f ca="1">IF(MID(Table98[[#This Row],[F1 PR]],8,1)&lt;MID(Table98[[#This Row],[F1 PR]],10,1),1,0)</f>
        <v>0</v>
      </c>
      <c r="H32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4" s="18">
        <f>Table98[[#This Row],[Opp Pos]]-Table98[[#This Row],[Current Pos]]</f>
        <v>17</v>
      </c>
      <c r="J324" s="18" t="str">
        <f>INDEX(PL_Table[POS],MATCH(INDEX(Team_Key[Full Name],MATCH(LEFT(Table98[[#This Row],[F1]],3),Team_Key[Abbreviation],0)),PL_Table[TEAM],0))</f>
        <v>18</v>
      </c>
      <c r="K324" s="18" t="str">
        <f>INDEX(PL_Table[POS],MATCH(INDEX(Team_Key[Full Name],MATCH(Table98[[#This Row],[Team]],Team_Key[Abbreviation],0)),PL_Table[TEAM],0))</f>
        <v>1</v>
      </c>
      <c r="L324" s="1" t="str">
        <f>INDEX(Team_Key[Fixture],MATCH(Table98[[#This Row],[Team]],Team_Key[Abbreviation],0))</f>
        <v>NOR</v>
      </c>
      <c r="M324" s="1" t="str">
        <f ca="1">IFERROR(INDEX(Results_Matrix[],MATCH(Table98[[#This Row],[Team]],Results_Matrix[Teams],0),MATCH(LEFT(Table98[[#This Row],[F1]],3),Results_Matrix[#Headers],0)),"")</f>
        <v>NOR(A) 2-1</v>
      </c>
    </row>
    <row r="325" spans="1:13" x14ac:dyDescent="0.45">
      <c r="A325" t="s">
        <v>466</v>
      </c>
      <c r="B325" s="1" t="str">
        <f>INDEX(FPL_Misc_Extract[Position],MATCH(Table98[[#This Row],[Player]],FPL_Misc_Extract[Player],0))</f>
        <v>FWD</v>
      </c>
      <c r="C325" s="1" t="str">
        <f>INDEX(Team_Key[Abbreviation],MATCH(INDEX(FPL_Misc_Extract[Team Name],MATCH(Table98[[#This Row],[Player]],FPL_Misc_Extract[Player],0)),Team_Key[Full Name],0))</f>
        <v>EVE</v>
      </c>
      <c r="D325" s="1">
        <f>INDEX(FPL_Misc_Extract[PPG],MATCH(Table98[[#This Row],[Player]],FPL_Misc_Extract[Player],0))</f>
        <v>3.2</v>
      </c>
      <c r="E325" s="18">
        <f>INDEX(FPL_Misc_Extract[Form],MATCH(Table98[[#This Row],[Player]],FPL_Misc_Extract[Player],0))</f>
        <v>0.1</v>
      </c>
      <c r="F325" s="22">
        <f>IF(MID(Table98[[#This Row],[F1 PR]],8,1)&gt;MID(Table98[[#This Row],[F1 PR]],10,1)=TRUE,1,0)</f>
        <v>0</v>
      </c>
      <c r="G325" s="22">
        <f>IF(MID(Table98[[#This Row],[F1 PR]],8,1)&lt;MID(Table98[[#This Row],[F1 PR]],10,1),1,0)</f>
        <v>0</v>
      </c>
      <c r="H32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25" s="18" t="e">
        <f>Table98[[#This Row],[Opp Pos]]-Table98[[#This Row],[Current Pos]]</f>
        <v>#N/A</v>
      </c>
      <c r="J325" s="18" t="e">
        <f>INDEX(PL_Table[POS],MATCH(INDEX(Team_Key[Full Name],MATCH(LEFT(Table98[[#This Row],[F1]],3),Team_Key[Abbreviation],0)),PL_Table[TEAM],0))</f>
        <v>#N/A</v>
      </c>
      <c r="K325" s="18" t="str">
        <f>INDEX(PL_Table[POS],MATCH(INDEX(Team_Key[Full Name],MATCH(Table98[[#This Row],[Team]],Team_Key[Abbreviation],0)),PL_Table[TEAM],0))</f>
        <v>11</v>
      </c>
      <c r="L325" s="1">
        <f>INDEX(Team_Key[Fixture],MATCH(Table98[[#This Row],[Team]],Team_Key[Abbreviation],0))</f>
        <v>0</v>
      </c>
      <c r="M325" s="1" t="str">
        <f>IFERROR(INDEX(Results_Matrix[],MATCH(Table98[[#This Row],[Team]],Results_Matrix[Teams],0),MATCH(LEFT(Table98[[#This Row],[F1]],3),Results_Matrix[#Headers],0)),"")</f>
        <v/>
      </c>
    </row>
    <row r="326" spans="1:13" x14ac:dyDescent="0.45">
      <c r="A326" t="s">
        <v>626</v>
      </c>
      <c r="B326" s="1" t="str">
        <f>INDEX(FPL_Misc_Extract[Position],MATCH(Table98[[#This Row],[Player]],FPL_Misc_Extract[Player],0))</f>
        <v>DEF</v>
      </c>
      <c r="C326" s="1" t="str">
        <f>INDEX(Team_Key[Abbreviation],MATCH(INDEX(FPL_Misc_Extract[Team Name],MATCH(Table98[[#This Row],[Player]],FPL_Misc_Extract[Player],0)),Team_Key[Full Name],0))</f>
        <v>ARS</v>
      </c>
      <c r="D326" s="1">
        <f>INDEX(FPL_Misc_Extract[PPG],MATCH(Table98[[#This Row],[Player]],FPL_Misc_Extract[Player],0))</f>
        <v>4.3</v>
      </c>
      <c r="E326" s="18">
        <f>INDEX(FPL_Misc_Extract[Form],MATCH(Table98[[#This Row],[Player]],FPL_Misc_Extract[Player],0))</f>
        <v>0.2</v>
      </c>
      <c r="F326" s="22">
        <f ca="1">IF(MID(Table98[[#This Row],[F1 PR]],8,1)&gt;MID(Table98[[#This Row],[F1 PR]],10,1)=TRUE,1,0)</f>
        <v>1</v>
      </c>
      <c r="G326" s="22">
        <f ca="1">IF(MID(Table98[[#This Row],[F1 PR]],8,1)&lt;MID(Table98[[#This Row],[F1 PR]],10,1),1,0)</f>
        <v>0</v>
      </c>
      <c r="H32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6" s="18">
        <f>Table98[[#This Row],[Opp Pos]]-Table98[[#This Row],[Current Pos]]</f>
        <v>2</v>
      </c>
      <c r="J326" s="18" t="str">
        <f>INDEX(PL_Table[POS],MATCH(INDEX(Team_Key[Full Name],MATCH(LEFT(Table98[[#This Row],[F1]],3),Team_Key[Abbreviation],0)),PL_Table[TEAM],0))</f>
        <v>5</v>
      </c>
      <c r="K326" s="18" t="str">
        <f>INDEX(PL_Table[POS],MATCH(INDEX(Team_Key[Full Name],MATCH(Table98[[#This Row],[Team]],Team_Key[Abbreviation],0)),PL_Table[TEAM],0))</f>
        <v>3</v>
      </c>
      <c r="L326" s="1" t="str">
        <f>INDEX(Team_Key[Fixture],MATCH(Table98[[#This Row],[Team]],Team_Key[Abbreviation],0))</f>
        <v>MUN</v>
      </c>
      <c r="M326" s="1" t="str">
        <f ca="1">IFERROR(INDEX(Results_Matrix[],MATCH(Table98[[#This Row],[Team]],Results_Matrix[Teams],0),MATCH(LEFT(Table98[[#This Row],[F1]],3),Results_Matrix[#Headers],0)),"")</f>
        <v>MUN(H) 3-0</v>
      </c>
    </row>
    <row r="327" spans="1:13" x14ac:dyDescent="0.45">
      <c r="A327" t="s">
        <v>250</v>
      </c>
      <c r="B327" s="1" t="str">
        <f>INDEX(FPL_Misc_Extract[Position],MATCH(Table98[[#This Row],[Player]],FPL_Misc_Extract[Player],0))</f>
        <v>MID</v>
      </c>
      <c r="C327" s="1" t="str">
        <f>INDEX(Team_Key[Abbreviation],MATCH(INDEX(FPL_Misc_Extract[Team Name],MATCH(Table98[[#This Row],[Player]],FPL_Misc_Extract[Player],0)),Team_Key[Full Name],0))</f>
        <v>WHU</v>
      </c>
      <c r="D327" s="1">
        <f>INDEX(FPL_Misc_Extract[PPG],MATCH(Table98[[#This Row],[Player]],FPL_Misc_Extract[Player],0))</f>
        <v>3.4</v>
      </c>
      <c r="E327" s="18">
        <f>INDEX(FPL_Misc_Extract[Form],MATCH(Table98[[#This Row],[Player]],FPL_Misc_Extract[Player],0))</f>
        <v>0.2</v>
      </c>
      <c r="F327" s="22">
        <f ca="1">IF(MID(Table98[[#This Row],[F1 PR]],8,1)&gt;MID(Table98[[#This Row],[F1 PR]],10,1)=TRUE,1,0)</f>
        <v>0</v>
      </c>
      <c r="G327" s="22">
        <f ca="1">IF(MID(Table98[[#This Row],[F1 PR]],8,1)&lt;MID(Table98[[#This Row],[F1 PR]],10,1),1,0)</f>
        <v>0</v>
      </c>
      <c r="H32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327" s="18">
        <f>Table98[[#This Row],[Opp Pos]]-Table98[[#This Row],[Current Pos]]</f>
        <v>11</v>
      </c>
      <c r="J327" s="18" t="str">
        <f>INDEX(PL_Table[POS],MATCH(INDEX(Team_Key[Full Name],MATCH(LEFT(Table98[[#This Row],[F1]],3),Team_Key[Abbreviation],0)),PL_Table[TEAM],0))</f>
        <v>17</v>
      </c>
      <c r="K327" s="18" t="str">
        <f>INDEX(PL_Table[POS],MATCH(INDEX(Team_Key[Full Name],MATCH(Table98[[#This Row],[Team]],Team_Key[Abbreviation],0)),PL_Table[TEAM],0))</f>
        <v>6</v>
      </c>
      <c r="L327" s="1" t="str">
        <f>INDEX(Team_Key[Fixture],MATCH(Table98[[#This Row],[Team]],Team_Key[Abbreviation],0))</f>
        <v>SUN</v>
      </c>
      <c r="M327" s="1" t="str">
        <f ca="1">IFERROR(INDEX(Results_Matrix[],MATCH(Table98[[#This Row],[Team]],Results_Matrix[Teams],0),MATCH(LEFT(Table98[[#This Row],[F1]],3),Results_Matrix[#Headers],0)),"")</f>
        <v>SUN(A) 2-2</v>
      </c>
    </row>
    <row r="328" spans="1:13" x14ac:dyDescent="0.45">
      <c r="A328" t="s">
        <v>135</v>
      </c>
      <c r="B328" s="1" t="str">
        <f>INDEX(FPL_Misc_Extract[Position],MATCH(Table98[[#This Row],[Player]],FPL_Misc_Extract[Player],0))</f>
        <v>FWD</v>
      </c>
      <c r="C328" s="1" t="str">
        <f>INDEX(Team_Key[Abbreviation],MATCH(INDEX(FPL_Misc_Extract[Team Name],MATCH(Table98[[#This Row],[Player]],FPL_Misc_Extract[Player],0)),Team_Key[Full Name],0))</f>
        <v>AVL</v>
      </c>
      <c r="D328" s="1">
        <f>INDEX(FPL_Misc_Extract[PPG],MATCH(Table98[[#This Row],[Player]],FPL_Misc_Extract[Player],0))</f>
        <v>1.8</v>
      </c>
      <c r="E328" s="18">
        <f>INDEX(FPL_Misc_Extract[Form],MATCH(Table98[[#This Row],[Player]],FPL_Misc_Extract[Player],0))</f>
        <v>0</v>
      </c>
      <c r="F328" s="22">
        <f ca="1">IF(MID(Table98[[#This Row],[F1 PR]],8,1)&gt;MID(Table98[[#This Row],[F1 PR]],10,1)=TRUE,1,0)</f>
        <v>0</v>
      </c>
      <c r="G328" s="22">
        <f ca="1">IF(MID(Table98[[#This Row],[F1 PR]],8,1)&lt;MID(Table98[[#This Row],[F1 PR]],10,1),1,0)</f>
        <v>1</v>
      </c>
      <c r="H32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8" s="18">
        <f>Table98[[#This Row],[Opp Pos]]-Table98[[#This Row],[Current Pos]]</f>
        <v>-13</v>
      </c>
      <c r="J328" s="18" t="str">
        <f>INDEX(PL_Table[POS],MATCH(INDEX(Team_Key[Full Name],MATCH(LEFT(Table98[[#This Row],[F1]],3),Team_Key[Abbreviation],0)),PL_Table[TEAM],0))</f>
        <v>7</v>
      </c>
      <c r="K328" s="18" t="str">
        <f>INDEX(PL_Table[POS],MATCH(INDEX(Team_Key[Full Name],MATCH(Table98[[#This Row],[Team]],Team_Key[Abbreviation],0)),PL_Table[TEAM],0))</f>
        <v>20</v>
      </c>
      <c r="L328" s="1" t="str">
        <f>INDEX(Team_Key[Fixture],MATCH(Table98[[#This Row],[Team]],Team_Key[Abbreviation],0))</f>
        <v>STK</v>
      </c>
      <c r="M328" s="1" t="str">
        <f ca="1">IFERROR(INDEX(Results_Matrix[],MATCH(Table98[[#This Row],[Team]],Results_Matrix[Teams],0),MATCH(LEFT(Table98[[#This Row],[F1]],3),Results_Matrix[#Headers],0)),"")</f>
        <v>STK(H) 0-1</v>
      </c>
    </row>
    <row r="329" spans="1:13" x14ac:dyDescent="0.45">
      <c r="A329" t="s">
        <v>385</v>
      </c>
      <c r="B329" s="1" t="str">
        <f>INDEX(FPL_Misc_Extract[Position],MATCH(Table98[[#This Row],[Player]],FPL_Misc_Extract[Player],0))</f>
        <v>FWD</v>
      </c>
      <c r="C329" s="1" t="str">
        <f>INDEX(Team_Key[Abbreviation],MATCH(INDEX(FPL_Misc_Extract[Team Name],MATCH(Table98[[#This Row],[Player]],FPL_Misc_Extract[Player],0)),Team_Key[Full Name],0))</f>
        <v>LEI</v>
      </c>
      <c r="D329" s="1">
        <f>INDEX(FPL_Misc_Extract[PPG],MATCH(Table98[[#This Row],[Player]],FPL_Misc_Extract[Player],0))</f>
        <v>1</v>
      </c>
      <c r="E329" s="18">
        <f>INDEX(FPL_Misc_Extract[Form],MATCH(Table98[[#This Row],[Player]],FPL_Misc_Extract[Player],0))</f>
        <v>0</v>
      </c>
      <c r="F329" s="22">
        <f ca="1">IF(MID(Table98[[#This Row],[F1 PR]],8,1)&gt;MID(Table98[[#This Row],[F1 PR]],10,1)=TRUE,1,0)</f>
        <v>1</v>
      </c>
      <c r="G329" s="22">
        <f ca="1">IF(MID(Table98[[#This Row],[F1 PR]],8,1)&lt;MID(Table98[[#This Row],[F1 PR]],10,1),1,0)</f>
        <v>0</v>
      </c>
      <c r="H3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29" s="18">
        <f>Table98[[#This Row],[Opp Pos]]-Table98[[#This Row],[Current Pos]]</f>
        <v>17</v>
      </c>
      <c r="J329" s="18" t="str">
        <f>INDEX(PL_Table[POS],MATCH(INDEX(Team_Key[Full Name],MATCH(LEFT(Table98[[#This Row],[F1]],3),Team_Key[Abbreviation],0)),PL_Table[TEAM],0))</f>
        <v>18</v>
      </c>
      <c r="K329" s="18" t="str">
        <f>INDEX(PL_Table[POS],MATCH(INDEX(Team_Key[Full Name],MATCH(Table98[[#This Row],[Team]],Team_Key[Abbreviation],0)),PL_Table[TEAM],0))</f>
        <v>1</v>
      </c>
      <c r="L329" s="1" t="str">
        <f>INDEX(Team_Key[Fixture],MATCH(Table98[[#This Row],[Team]],Team_Key[Abbreviation],0))</f>
        <v>NOR</v>
      </c>
      <c r="M329" s="1" t="str">
        <f ca="1">IFERROR(INDEX(Results_Matrix[],MATCH(Table98[[#This Row],[Team]],Results_Matrix[Teams],0),MATCH(LEFT(Table98[[#This Row],[F1]],3),Results_Matrix[#Headers],0)),"")</f>
        <v>NOR(A) 2-1</v>
      </c>
    </row>
    <row r="330" spans="1:13" x14ac:dyDescent="0.45">
      <c r="A330" t="s">
        <v>667</v>
      </c>
      <c r="B330" s="1" t="str">
        <f>INDEX(FPL_Misc_Extract[Position],MATCH(Table98[[#This Row],[Player]],FPL_Misc_Extract[Player],0))</f>
        <v>GK</v>
      </c>
      <c r="C330" s="1" t="str">
        <f>INDEX(Team_Key[Abbreviation],MATCH(INDEX(FPL_Misc_Extract[Team Name],MATCH(Table98[[#This Row],[Player]],FPL_Misc_Extract[Player],0)),Team_Key[Full Name],0))</f>
        <v>NEW</v>
      </c>
      <c r="D330" s="1">
        <f>INDEX(FPL_Misc_Extract[PPG],MATCH(Table98[[#This Row],[Player]],FPL_Misc_Extract[Player],0))</f>
        <v>2.9</v>
      </c>
      <c r="E330" s="18">
        <f>INDEX(FPL_Misc_Extract[Form],MATCH(Table98[[#This Row],[Player]],FPL_Misc_Extract[Player],0))</f>
        <v>0</v>
      </c>
      <c r="F330" s="22">
        <f>IF(MID(Table98[[#This Row],[F1 PR]],8,1)&gt;MID(Table98[[#This Row],[F1 PR]],10,1)=TRUE,1,0)</f>
        <v>0</v>
      </c>
      <c r="G330" s="22">
        <f>IF(MID(Table98[[#This Row],[F1 PR]],8,1)&lt;MID(Table98[[#This Row],[F1 PR]],10,1),1,0)</f>
        <v>0</v>
      </c>
      <c r="H33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30" s="18" t="e">
        <f>Table98[[#This Row],[Opp Pos]]-Table98[[#This Row],[Current Pos]]</f>
        <v>#N/A</v>
      </c>
      <c r="J330" s="18" t="e">
        <f>INDEX(PL_Table[POS],MATCH(INDEX(Team_Key[Full Name],MATCH(LEFT(Table98[[#This Row],[F1]],3),Team_Key[Abbreviation],0)),PL_Table[TEAM],0))</f>
        <v>#N/A</v>
      </c>
      <c r="K330" s="18" t="str">
        <f>INDEX(PL_Table[POS],MATCH(INDEX(Team_Key[Full Name],MATCH(Table98[[#This Row],[Team]],Team_Key[Abbreviation],0)),PL_Table[TEAM],0))</f>
        <v>19</v>
      </c>
      <c r="L330" s="1">
        <f>INDEX(Team_Key[Fixture],MATCH(Table98[[#This Row],[Team]],Team_Key[Abbreviation],0))</f>
        <v>0</v>
      </c>
      <c r="M330" s="1" t="str">
        <f>IFERROR(INDEX(Results_Matrix[],MATCH(Table98[[#This Row],[Team]],Results_Matrix[Teams],0),MATCH(LEFT(Table98[[#This Row],[F1]],3),Results_Matrix[#Headers],0)),"")</f>
        <v/>
      </c>
    </row>
    <row r="331" spans="1:13" x14ac:dyDescent="0.45">
      <c r="A331" t="s">
        <v>265</v>
      </c>
      <c r="B331" s="1" t="str">
        <f>INDEX(FPL_Misc_Extract[Position],MATCH(Table98[[#This Row],[Player]],FPL_Misc_Extract[Player],0))</f>
        <v>FWD</v>
      </c>
      <c r="C331" s="1" t="str">
        <f>INDEX(Team_Key[Abbreviation],MATCH(INDEX(FPL_Misc_Extract[Team Name],MATCH(Table98[[#This Row],[Player]],FPL_Misc_Extract[Player],0)),Team_Key[Full Name],0))</f>
        <v>NOR</v>
      </c>
      <c r="D331" s="1">
        <f>INDEX(FPL_Misc_Extract[PPG],MATCH(Table98[[#This Row],[Player]],FPL_Misc_Extract[Player],0))</f>
        <v>1</v>
      </c>
      <c r="E331" s="18">
        <f>INDEX(FPL_Misc_Extract[Form],MATCH(Table98[[#This Row],[Player]],FPL_Misc_Extract[Player],0))</f>
        <v>0</v>
      </c>
      <c r="F331" s="22">
        <f ca="1">IF(MID(Table98[[#This Row],[F1 PR]],8,1)&gt;MID(Table98[[#This Row],[F1 PR]],10,1)=TRUE,1,0)</f>
        <v>0</v>
      </c>
      <c r="G331" s="22">
        <f ca="1">IF(MID(Table98[[#This Row],[F1 PR]],8,1)&lt;MID(Table98[[#This Row],[F1 PR]],10,1),1,0)</f>
        <v>1</v>
      </c>
      <c r="H33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31" s="18">
        <f>Table98[[#This Row],[Opp Pos]]-Table98[[#This Row],[Current Pos]]</f>
        <v>-17</v>
      </c>
      <c r="J331" s="18" t="str">
        <f>INDEX(PL_Table[POS],MATCH(INDEX(Team_Key[Full Name],MATCH(LEFT(Table98[[#This Row],[F1]],3),Team_Key[Abbreviation],0)),PL_Table[TEAM],0))</f>
        <v>1</v>
      </c>
      <c r="K331" s="18" t="str">
        <f>INDEX(PL_Table[POS],MATCH(INDEX(Team_Key[Full Name],MATCH(Table98[[#This Row],[Team]],Team_Key[Abbreviation],0)),PL_Table[TEAM],0))</f>
        <v>18</v>
      </c>
      <c r="L331" s="1" t="str">
        <f>INDEX(Team_Key[Fixture],MATCH(Table98[[#This Row],[Team]],Team_Key[Abbreviation],0))</f>
        <v>LEI</v>
      </c>
      <c r="M331" s="1" t="str">
        <f ca="1">IFERROR(INDEX(Results_Matrix[],MATCH(Table98[[#This Row],[Team]],Results_Matrix[Teams],0),MATCH(LEFT(Table98[[#This Row],[F1]],3),Results_Matrix[#Headers],0)),"")</f>
        <v>LEI(H) 1-2</v>
      </c>
    </row>
    <row r="332" spans="1:13" x14ac:dyDescent="0.45">
      <c r="A332" t="s">
        <v>169</v>
      </c>
      <c r="B332" s="1" t="str">
        <f>INDEX(FPL_Misc_Extract[Position],MATCH(Table98[[#This Row],[Player]],FPL_Misc_Extract[Player],0))</f>
        <v>MID</v>
      </c>
      <c r="C332" s="1" t="str">
        <f>INDEX(Team_Key[Abbreviation],MATCH(INDEX(FPL_Misc_Extract[Team Name],MATCH(Table98[[#This Row],[Player]],FPL_Misc_Extract[Player],0)),Team_Key[Full Name],0))</f>
        <v>LIV</v>
      </c>
      <c r="D332" s="1">
        <f>INDEX(FPL_Misc_Extract[PPG],MATCH(Table98[[#This Row],[Player]],FPL_Misc_Extract[Player],0))</f>
        <v>3.7</v>
      </c>
      <c r="E332" s="18">
        <f>INDEX(FPL_Misc_Extract[Form],MATCH(Table98[[#This Row],[Player]],FPL_Misc_Extract[Player],0))</f>
        <v>0.8</v>
      </c>
      <c r="F332" s="22">
        <f>IF(MID(Table98[[#This Row],[F1 PR]],8,1)&gt;MID(Table98[[#This Row],[F1 PR]],10,1)=TRUE,1,0)</f>
        <v>0</v>
      </c>
      <c r="G332" s="22">
        <f>IF(MID(Table98[[#This Row],[F1 PR]],8,1)&lt;MID(Table98[[#This Row],[F1 PR]],10,1),1,0)</f>
        <v>0</v>
      </c>
      <c r="H33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32" s="18" t="e">
        <f>Table98[[#This Row],[Opp Pos]]-Table98[[#This Row],[Current Pos]]</f>
        <v>#N/A</v>
      </c>
      <c r="J332" s="18" t="e">
        <f>INDEX(PL_Table[POS],MATCH(INDEX(Team_Key[Full Name],MATCH(LEFT(Table98[[#This Row],[F1]],3),Team_Key[Abbreviation],0)),PL_Table[TEAM],0))</f>
        <v>#N/A</v>
      </c>
      <c r="K332" s="18" t="str">
        <f>INDEX(PL_Table[POS],MATCH(INDEX(Team_Key[Full Name],MATCH(Table98[[#This Row],[Team]],Team_Key[Abbreviation],0)),PL_Table[TEAM],0))</f>
        <v>8</v>
      </c>
      <c r="L332" s="1">
        <f>INDEX(Team_Key[Fixture],MATCH(Table98[[#This Row],[Team]],Team_Key[Abbreviation],0))</f>
        <v>0</v>
      </c>
      <c r="M332" s="1" t="str">
        <f>IFERROR(INDEX(Results_Matrix[],MATCH(Table98[[#This Row],[Team]],Results_Matrix[Teams],0),MATCH(LEFT(Table98[[#This Row],[F1]],3),Results_Matrix[#Headers],0)),"")</f>
        <v/>
      </c>
    </row>
    <row r="333" spans="1:13" x14ac:dyDescent="0.45">
      <c r="A333" t="s">
        <v>312</v>
      </c>
      <c r="B333" s="1" t="str">
        <f>INDEX(FPL_Misc_Extract[Position],MATCH(Table98[[#This Row],[Player]],FPL_Misc_Extract[Player],0))</f>
        <v>FWD</v>
      </c>
      <c r="C333" s="1" t="str">
        <f>INDEX(Team_Key[Abbreviation],MATCH(INDEX(FPL_Misc_Extract[Team Name],MATCH(Table98[[#This Row],[Player]],FPL_Misc_Extract[Player],0)),Team_Key[Full Name],0))</f>
        <v>WBA</v>
      </c>
      <c r="D333" s="1">
        <f>INDEX(FPL_Misc_Extract[PPG],MATCH(Table98[[#This Row],[Player]],FPL_Misc_Extract[Player],0))</f>
        <v>1.7</v>
      </c>
      <c r="E333" s="18">
        <f>INDEX(FPL_Misc_Extract[Form],MATCH(Table98[[#This Row],[Player]],FPL_Misc_Extract[Player],0))</f>
        <v>0</v>
      </c>
      <c r="F333" s="22">
        <f ca="1">IF(MID(Table98[[#This Row],[F1 PR]],8,1)&gt;MID(Table98[[#This Row],[F1 PR]],10,1)=TRUE,1,0)</f>
        <v>0</v>
      </c>
      <c r="G333" s="22">
        <f ca="1">IF(MID(Table98[[#This Row],[F1 PR]],8,1)&lt;MID(Table98[[#This Row],[F1 PR]],10,1),1,0)</f>
        <v>1</v>
      </c>
      <c r="H33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33" s="18">
        <f>Table98[[#This Row],[Opp Pos]]-Table98[[#This Row],[Current Pos]]</f>
        <v>1</v>
      </c>
      <c r="J333" s="18" t="str">
        <f>INDEX(PL_Table[POS],MATCH(INDEX(Team_Key[Full Name],MATCH(LEFT(Table98[[#This Row],[F1]],3),Team_Key[Abbreviation],0)),PL_Table[TEAM],0))</f>
        <v>14</v>
      </c>
      <c r="K333" s="18" t="str">
        <f>INDEX(PL_Table[POS],MATCH(INDEX(Team_Key[Full Name],MATCH(Table98[[#This Row],[Team]],Team_Key[Abbreviation],0)),PL_Table[TEAM],0))</f>
        <v>13</v>
      </c>
      <c r="L333" s="1" t="str">
        <f>INDEX(Team_Key[Fixture],MATCH(Table98[[#This Row],[Team]],Team_Key[Abbreviation],0))</f>
        <v>CRY</v>
      </c>
      <c r="M333" s="1" t="str">
        <f ca="1">IFERROR(INDEX(Results_Matrix[],MATCH(Table98[[#This Row],[Team]],Results_Matrix[Teams],0),MATCH(LEFT(Table98[[#This Row],[F1]],3),Results_Matrix[#Headers],0)),"")</f>
        <v>CRY(A) 0-2</v>
      </c>
    </row>
    <row r="334" spans="1:13" x14ac:dyDescent="0.45">
      <c r="A334" t="s">
        <v>333</v>
      </c>
      <c r="B334" s="1" t="str">
        <f>INDEX(FPL_Misc_Extract[Position],MATCH(Table98[[#This Row],[Player]],FPL_Misc_Extract[Player],0))</f>
        <v>MID</v>
      </c>
      <c r="C334" s="1" t="str">
        <f>INDEX(Team_Key[Abbreviation],MATCH(INDEX(FPL_Misc_Extract[Team Name],MATCH(Table98[[#This Row],[Player]],FPL_Misc_Extract[Player],0)),Team_Key[Full Name],0))</f>
        <v>TOT</v>
      </c>
      <c r="D334" s="1">
        <f>INDEX(FPL_Misc_Extract[PPG],MATCH(Table98[[#This Row],[Player]],FPL_Misc_Extract[Player],0))</f>
        <v>3.1</v>
      </c>
      <c r="E334" s="18">
        <f>INDEX(FPL_Misc_Extract[Form],MATCH(Table98[[#This Row],[Player]],FPL_Misc_Extract[Player],0))</f>
        <v>0.4</v>
      </c>
      <c r="F334" s="22">
        <f ca="1">IF(MID(Table98[[#This Row],[F1 PR]],8,1)&gt;MID(Table98[[#This Row],[F1 PR]],10,1)=TRUE,1,0)</f>
        <v>0</v>
      </c>
      <c r="G334" s="22">
        <f ca="1">IF(MID(Table98[[#This Row],[F1 PR]],8,1)&lt;MID(Table98[[#This Row],[F1 PR]],10,1),1,0)</f>
        <v>0</v>
      </c>
      <c r="H33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34" s="18">
        <f>Table98[[#This Row],[Opp Pos]]-Table98[[#This Row],[Current Pos]]</f>
        <v>14</v>
      </c>
      <c r="J334" s="18" t="str">
        <f>INDEX(PL_Table[POS],MATCH(INDEX(Team_Key[Full Name],MATCH(LEFT(Table98[[#This Row],[F1]],3),Team_Key[Abbreviation],0)),PL_Table[TEAM],0))</f>
        <v>16</v>
      </c>
      <c r="K334" s="18" t="str">
        <f>INDEX(PL_Table[POS],MATCH(INDEX(Team_Key[Full Name],MATCH(Table98[[#This Row],[Team]],Team_Key[Abbreviation],0)),PL_Table[TEAM],0))</f>
        <v>2</v>
      </c>
      <c r="L334" s="1" t="str">
        <f>INDEX(Team_Key[Fixture],MATCH(Table98[[#This Row],[Team]],Team_Key[Abbreviation],0))</f>
        <v>SWA</v>
      </c>
      <c r="M334" s="1" t="str">
        <f ca="1">IFERROR(INDEX(Results_Matrix[],MATCH(Table98[[#This Row],[Team]],Results_Matrix[Teams],0),MATCH(LEFT(Table98[[#This Row],[F1]],3),Results_Matrix[#Headers],0)),"")</f>
        <v>SWA(A) 2-2</v>
      </c>
    </row>
    <row r="335" spans="1:13" x14ac:dyDescent="0.45">
      <c r="A335" t="s">
        <v>574</v>
      </c>
      <c r="B335" s="1" t="str">
        <f>INDEX(FPL_Misc_Extract[Position],MATCH(Table98[[#This Row],[Player]],FPL_Misc_Extract[Player],0))</f>
        <v>MID</v>
      </c>
      <c r="C335" s="1" t="str">
        <f>INDEX(Team_Key[Abbreviation],MATCH(INDEX(FPL_Misc_Extract[Team Name],MATCH(Table98[[#This Row],[Player]],FPL_Misc_Extract[Player],0)),Team_Key[Full Name],0))</f>
        <v>WHU</v>
      </c>
      <c r="D335" s="1">
        <f>INDEX(FPL_Misc_Extract[PPG],MATCH(Table98[[#This Row],[Player]],FPL_Misc_Extract[Player],0))</f>
        <v>3.9</v>
      </c>
      <c r="E335" s="18">
        <f>INDEX(FPL_Misc_Extract[Form],MATCH(Table98[[#This Row],[Player]],FPL_Misc_Extract[Player],0))</f>
        <v>0.2</v>
      </c>
      <c r="F335" s="22">
        <f ca="1">IF(MID(Table98[[#This Row],[F1 PR]],8,1)&gt;MID(Table98[[#This Row],[F1 PR]],10,1)=TRUE,1,0)</f>
        <v>0</v>
      </c>
      <c r="G335" s="22">
        <f ca="1">IF(MID(Table98[[#This Row],[F1 PR]],8,1)&lt;MID(Table98[[#This Row],[F1 PR]],10,1),1,0)</f>
        <v>0</v>
      </c>
      <c r="H33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5</v>
      </c>
      <c r="I335" s="18">
        <f>Table98[[#This Row],[Opp Pos]]-Table98[[#This Row],[Current Pos]]</f>
        <v>11</v>
      </c>
      <c r="J335" s="18" t="str">
        <f>INDEX(PL_Table[POS],MATCH(INDEX(Team_Key[Full Name],MATCH(LEFT(Table98[[#This Row],[F1]],3),Team_Key[Abbreviation],0)),PL_Table[TEAM],0))</f>
        <v>17</v>
      </c>
      <c r="K335" s="18" t="str">
        <f>INDEX(PL_Table[POS],MATCH(INDEX(Team_Key[Full Name],MATCH(Table98[[#This Row],[Team]],Team_Key[Abbreviation],0)),PL_Table[TEAM],0))</f>
        <v>6</v>
      </c>
      <c r="L335" s="1" t="str">
        <f>INDEX(Team_Key[Fixture],MATCH(Table98[[#This Row],[Team]],Team_Key[Abbreviation],0))</f>
        <v>SUN</v>
      </c>
      <c r="M335" s="1" t="str">
        <f ca="1">IFERROR(INDEX(Results_Matrix[],MATCH(Table98[[#This Row],[Team]],Results_Matrix[Teams],0),MATCH(LEFT(Table98[[#This Row],[F1]],3),Results_Matrix[#Headers],0)),"")</f>
        <v>SUN(A) 2-2</v>
      </c>
    </row>
    <row r="336" spans="1:13" x14ac:dyDescent="0.45">
      <c r="A336" t="s">
        <v>641</v>
      </c>
      <c r="B336" s="1" t="str">
        <f>INDEX(FPL_Misc_Extract[Position],MATCH(Table98[[#This Row],[Player]],FPL_Misc_Extract[Player],0))</f>
        <v>MID</v>
      </c>
      <c r="C336" s="1" t="str">
        <f>INDEX(Team_Key[Abbreviation],MATCH(INDEX(FPL_Misc_Extract[Team Name],MATCH(Table98[[#This Row],[Player]],FPL_Misc_Extract[Player],0)),Team_Key[Full Name],0))</f>
        <v>SUN</v>
      </c>
      <c r="D336" s="1">
        <f>INDEX(FPL_Misc_Extract[PPG],MATCH(Table98[[#This Row],[Player]],FPL_Misc_Extract[Player],0))</f>
        <v>1.2</v>
      </c>
      <c r="E336" s="18">
        <f>INDEX(FPL_Misc_Extract[Form],MATCH(Table98[[#This Row],[Player]],FPL_Misc_Extract[Player],0))</f>
        <v>0</v>
      </c>
      <c r="F336" s="22">
        <f ca="1">IF(MID(Table98[[#This Row],[F1 PR]],8,1)&gt;MID(Table98[[#This Row],[F1 PR]],10,1)=TRUE,1,0)</f>
        <v>0</v>
      </c>
      <c r="G336" s="22">
        <f ca="1">IF(MID(Table98[[#This Row],[F1 PR]],8,1)&lt;MID(Table98[[#This Row],[F1 PR]],10,1),1,0)</f>
        <v>0</v>
      </c>
      <c r="H3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36" s="18">
        <f>Table98[[#This Row],[Opp Pos]]-Table98[[#This Row],[Current Pos]]</f>
        <v>-11</v>
      </c>
      <c r="J336" s="18" t="str">
        <f>INDEX(PL_Table[POS],MATCH(INDEX(Team_Key[Full Name],MATCH(LEFT(Table98[[#This Row],[F1]],3),Team_Key[Abbreviation],0)),PL_Table[TEAM],0))</f>
        <v>6</v>
      </c>
      <c r="K336" s="18" t="str">
        <f>INDEX(PL_Table[POS],MATCH(INDEX(Team_Key[Full Name],MATCH(Table98[[#This Row],[Team]],Team_Key[Abbreviation],0)),PL_Table[TEAM],0))</f>
        <v>17</v>
      </c>
      <c r="L336" s="1" t="str">
        <f>INDEX(Team_Key[Fixture],MATCH(Table98[[#This Row],[Team]],Team_Key[Abbreviation],0))</f>
        <v>WHU</v>
      </c>
      <c r="M336" s="1" t="str">
        <f ca="1">IFERROR(INDEX(Results_Matrix[],MATCH(Table98[[#This Row],[Team]],Results_Matrix[Teams],0),MATCH(LEFT(Table98[[#This Row],[F1]],3),Results_Matrix[#Headers],0)),"")</f>
        <v>WHU(H) 2-2</v>
      </c>
    </row>
    <row r="337" spans="1:13" x14ac:dyDescent="0.45">
      <c r="A337" t="s">
        <v>630</v>
      </c>
      <c r="B337" s="1" t="str">
        <f>INDEX(FPL_Misc_Extract[Position],MATCH(Table98[[#This Row],[Player]],FPL_Misc_Extract[Player],0))</f>
        <v>DEF</v>
      </c>
      <c r="C337" s="1" t="str">
        <f>INDEX(Team_Key[Abbreviation],MATCH(INDEX(FPL_Misc_Extract[Team Name],MATCH(Table98[[#This Row],[Player]],FPL_Misc_Extract[Player],0)),Team_Key[Full Name],0))</f>
        <v>NEW</v>
      </c>
      <c r="D337" s="1">
        <f>INDEX(FPL_Misc_Extract[PPG],MATCH(Table98[[#This Row],[Player]],FPL_Misc_Extract[Player],0))</f>
        <v>1</v>
      </c>
      <c r="E337" s="18">
        <f>INDEX(FPL_Misc_Extract[Form],MATCH(Table98[[#This Row],[Player]],FPL_Misc_Extract[Player],0))</f>
        <v>0.2</v>
      </c>
      <c r="F337" s="22">
        <f>IF(MID(Table98[[#This Row],[F1 PR]],8,1)&gt;MID(Table98[[#This Row],[F1 PR]],10,1)=TRUE,1,0)</f>
        <v>0</v>
      </c>
      <c r="G337" s="22">
        <f>IF(MID(Table98[[#This Row],[F1 PR]],8,1)&lt;MID(Table98[[#This Row],[F1 PR]],10,1),1,0)</f>
        <v>0</v>
      </c>
      <c r="H33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37" s="18" t="e">
        <f>Table98[[#This Row],[Opp Pos]]-Table98[[#This Row],[Current Pos]]</f>
        <v>#N/A</v>
      </c>
      <c r="J337" s="18" t="e">
        <f>INDEX(PL_Table[POS],MATCH(INDEX(Team_Key[Full Name],MATCH(LEFT(Table98[[#This Row],[F1]],3),Team_Key[Abbreviation],0)),PL_Table[TEAM],0))</f>
        <v>#N/A</v>
      </c>
      <c r="K337" s="18" t="str">
        <f>INDEX(PL_Table[POS],MATCH(INDEX(Team_Key[Full Name],MATCH(Table98[[#This Row],[Team]],Team_Key[Abbreviation],0)),PL_Table[TEAM],0))</f>
        <v>19</v>
      </c>
      <c r="L337" s="1">
        <f>INDEX(Team_Key[Fixture],MATCH(Table98[[#This Row],[Team]],Team_Key[Abbreviation],0))</f>
        <v>0</v>
      </c>
      <c r="M337" s="1" t="str">
        <f>IFERROR(INDEX(Results_Matrix[],MATCH(Table98[[#This Row],[Team]],Results_Matrix[Teams],0),MATCH(LEFT(Table98[[#This Row],[F1]],3),Results_Matrix[#Headers],0)),"")</f>
        <v/>
      </c>
    </row>
    <row r="338" spans="1:13" x14ac:dyDescent="0.45">
      <c r="A338" t="s">
        <v>619</v>
      </c>
      <c r="B338" s="1" t="str">
        <f>INDEX(FPL_Misc_Extract[Position],MATCH(Table98[[#This Row],[Player]],FPL_Misc_Extract[Player],0))</f>
        <v>FWD</v>
      </c>
      <c r="C338" s="1" t="str">
        <f>INDEX(Team_Key[Abbreviation],MATCH(INDEX(FPL_Misc_Extract[Team Name],MATCH(Table98[[#This Row],[Player]],FPL_Misc_Extract[Player],0)),Team_Key[Full Name],0))</f>
        <v>LEI</v>
      </c>
      <c r="D338" s="1">
        <f>INDEX(FPL_Misc_Extract[PPG],MATCH(Table98[[#This Row],[Player]],FPL_Misc_Extract[Player],0))</f>
        <v>0</v>
      </c>
      <c r="E338" s="18">
        <f>INDEX(FPL_Misc_Extract[Form],MATCH(Table98[[#This Row],[Player]],FPL_Misc_Extract[Player],0))</f>
        <v>0</v>
      </c>
      <c r="F338" s="22">
        <f ca="1">IF(MID(Table98[[#This Row],[F1 PR]],8,1)&gt;MID(Table98[[#This Row],[F1 PR]],10,1)=TRUE,1,0)</f>
        <v>1</v>
      </c>
      <c r="G338" s="22">
        <f ca="1">IF(MID(Table98[[#This Row],[F1 PR]],8,1)&lt;MID(Table98[[#This Row],[F1 PR]],10,1),1,0)</f>
        <v>0</v>
      </c>
      <c r="H33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38" s="18">
        <f>Table98[[#This Row],[Opp Pos]]-Table98[[#This Row],[Current Pos]]</f>
        <v>17</v>
      </c>
      <c r="J338" s="18" t="str">
        <f>INDEX(PL_Table[POS],MATCH(INDEX(Team_Key[Full Name],MATCH(LEFT(Table98[[#This Row],[F1]],3),Team_Key[Abbreviation],0)),PL_Table[TEAM],0))</f>
        <v>18</v>
      </c>
      <c r="K338" s="18" t="str">
        <f>INDEX(PL_Table[POS],MATCH(INDEX(Team_Key[Full Name],MATCH(Table98[[#This Row],[Team]],Team_Key[Abbreviation],0)),PL_Table[TEAM],0))</f>
        <v>1</v>
      </c>
      <c r="L338" s="1" t="str">
        <f>INDEX(Team_Key[Fixture],MATCH(Table98[[#This Row],[Team]],Team_Key[Abbreviation],0))</f>
        <v>NOR</v>
      </c>
      <c r="M338" s="1" t="str">
        <f ca="1">IFERROR(INDEX(Results_Matrix[],MATCH(Table98[[#This Row],[Team]],Results_Matrix[Teams],0),MATCH(LEFT(Table98[[#This Row],[F1]],3),Results_Matrix[#Headers],0)),"")</f>
        <v>NOR(A) 2-1</v>
      </c>
    </row>
    <row r="339" spans="1:13" x14ac:dyDescent="0.45">
      <c r="A339" t="s">
        <v>254</v>
      </c>
      <c r="B339" s="1" t="str">
        <f>INDEX(FPL_Misc_Extract[Position],MATCH(Table98[[#This Row],[Player]],FPL_Misc_Extract[Player],0))</f>
        <v>DEF</v>
      </c>
      <c r="C339" s="1" t="str">
        <f>INDEX(Team_Key[Abbreviation],MATCH(INDEX(FPL_Misc_Extract[Team Name],MATCH(Table98[[#This Row],[Player]],FPL_Misc_Extract[Player],0)),Team_Key[Full Name],0))</f>
        <v>WAT</v>
      </c>
      <c r="D339" s="1">
        <f>INDEX(FPL_Misc_Extract[PPG],MATCH(Table98[[#This Row],[Player]],FPL_Misc_Extract[Player],0))</f>
        <v>3</v>
      </c>
      <c r="E339" s="18">
        <f>INDEX(FPL_Misc_Extract[Form],MATCH(Table98[[#This Row],[Player]],FPL_Misc_Extract[Player],0))</f>
        <v>0</v>
      </c>
      <c r="F339" s="22">
        <f ca="1">IF(MID(Table98[[#This Row],[F1 PR]],8,1)&gt;MID(Table98[[#This Row],[F1 PR]],10,1)=TRUE,1,0)</f>
        <v>0</v>
      </c>
      <c r="G339" s="22">
        <f ca="1">IF(MID(Table98[[#This Row],[F1 PR]],8,1)&lt;MID(Table98[[#This Row],[F1 PR]],10,1),1,0)</f>
        <v>0</v>
      </c>
      <c r="H33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39" s="18">
        <f>Table98[[#This Row],[Opp Pos]]-Table98[[#This Row],[Current Pos]]</f>
        <v>3</v>
      </c>
      <c r="J339" s="18" t="str">
        <f>INDEX(PL_Table[POS],MATCH(INDEX(Team_Key[Full Name],MATCH(LEFT(Table98[[#This Row],[F1]],3),Team_Key[Abbreviation],0)),PL_Table[TEAM],0))</f>
        <v>15</v>
      </c>
      <c r="K339" s="18" t="str">
        <f>INDEX(PL_Table[POS],MATCH(INDEX(Team_Key[Full Name],MATCH(Table98[[#This Row],[Team]],Team_Key[Abbreviation],0)),PL_Table[TEAM],0))</f>
        <v>12</v>
      </c>
      <c r="L339" s="1" t="str">
        <f>INDEX(Team_Key[Fixture],MATCH(Table98[[#This Row],[Team]],Team_Key[Abbreviation],0))</f>
        <v>BOU</v>
      </c>
      <c r="M339" s="1" t="str">
        <f ca="1">IFERROR(INDEX(Results_Matrix[],MATCH(Table98[[#This Row],[Team]],Results_Matrix[Teams],0),MATCH(LEFT(Table98[[#This Row],[F1]],3),Results_Matrix[#Headers],0)),"")</f>
        <v>BOU(A) 1-1</v>
      </c>
    </row>
    <row r="340" spans="1:13" x14ac:dyDescent="0.45">
      <c r="A340" t="s">
        <v>111</v>
      </c>
      <c r="B340" s="1" t="str">
        <f>INDEX(FPL_Misc_Extract[Position],MATCH(Table98[[#This Row],[Player]],FPL_Misc_Extract[Player],0))</f>
        <v>MID</v>
      </c>
      <c r="C340" s="1" t="str">
        <f>INDEX(Team_Key[Abbreviation],MATCH(INDEX(FPL_Misc_Extract[Team Name],MATCH(Table98[[#This Row],[Player]],FPL_Misc_Extract[Player],0)),Team_Key[Full Name],0))</f>
        <v>CRY</v>
      </c>
      <c r="D340" s="1">
        <f>INDEX(FPL_Misc_Extract[PPG],MATCH(Table98[[#This Row],[Player]],FPL_Misc_Extract[Player],0))</f>
        <v>1.6</v>
      </c>
      <c r="E340" s="18">
        <f>INDEX(FPL_Misc_Extract[Form],MATCH(Table98[[#This Row],[Player]],FPL_Misc_Extract[Player],0))</f>
        <v>0.1</v>
      </c>
      <c r="F340" s="22">
        <f ca="1">IF(MID(Table98[[#This Row],[F1 PR]],8,1)&gt;MID(Table98[[#This Row],[F1 PR]],10,1)=TRUE,1,0)</f>
        <v>1</v>
      </c>
      <c r="G340" s="22">
        <f ca="1">IF(MID(Table98[[#This Row],[F1 PR]],8,1)&lt;MID(Table98[[#This Row],[F1 PR]],10,1),1,0)</f>
        <v>0</v>
      </c>
      <c r="H34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40" s="18">
        <f>Table98[[#This Row],[Opp Pos]]-Table98[[#This Row],[Current Pos]]</f>
        <v>-1</v>
      </c>
      <c r="J340" s="18" t="str">
        <f>INDEX(PL_Table[POS],MATCH(INDEX(Team_Key[Full Name],MATCH(LEFT(Table98[[#This Row],[F1]],3),Team_Key[Abbreviation],0)),PL_Table[TEAM],0))</f>
        <v>13</v>
      </c>
      <c r="K340" s="18" t="str">
        <f>INDEX(PL_Table[POS],MATCH(INDEX(Team_Key[Full Name],MATCH(Table98[[#This Row],[Team]],Team_Key[Abbreviation],0)),PL_Table[TEAM],0))</f>
        <v>14</v>
      </c>
      <c r="L340" s="1" t="str">
        <f>INDEX(Team_Key[Fixture],MATCH(Table98[[#This Row],[Team]],Team_Key[Abbreviation],0))</f>
        <v>WBA</v>
      </c>
      <c r="M340" s="1" t="str">
        <f ca="1">IFERROR(INDEX(Results_Matrix[],MATCH(Table98[[#This Row],[Team]],Results_Matrix[Teams],0),MATCH(LEFT(Table98[[#This Row],[F1]],3),Results_Matrix[#Headers],0)),"")</f>
        <v>WBA(H) 2-0</v>
      </c>
    </row>
    <row r="341" spans="1:13" x14ac:dyDescent="0.45">
      <c r="A341" t="s">
        <v>535</v>
      </c>
      <c r="B341" s="1" t="str">
        <f>INDEX(FPL_Misc_Extract[Position],MATCH(Table98[[#This Row],[Player]],FPL_Misc_Extract[Player],0))</f>
        <v>FWD</v>
      </c>
      <c r="C341" s="1" t="str">
        <f>INDEX(Team_Key[Abbreviation],MATCH(INDEX(FPL_Misc_Extract[Team Name],MATCH(Table98[[#This Row],[Player]],FPL_Misc_Extract[Player],0)),Team_Key[Full Name],0))</f>
        <v>WHU</v>
      </c>
      <c r="D341" s="1">
        <f>INDEX(FPL_Misc_Extract[PPG],MATCH(Table98[[#This Row],[Player]],FPL_Misc_Extract[Player],0))</f>
        <v>0</v>
      </c>
      <c r="E341" s="18">
        <f>INDEX(FPL_Misc_Extract[Form],MATCH(Table98[[#This Row],[Player]],FPL_Misc_Extract[Player],0))</f>
        <v>0</v>
      </c>
      <c r="F341" s="22">
        <f ca="1">IF(MID(Table98[[#This Row],[F1 PR]],8,1)&gt;MID(Table98[[#This Row],[F1 PR]],10,1)=TRUE,1,0)</f>
        <v>0</v>
      </c>
      <c r="G341" s="22">
        <f ca="1">IF(MID(Table98[[#This Row],[F1 PR]],8,1)&lt;MID(Table98[[#This Row],[F1 PR]],10,1),1,0)</f>
        <v>0</v>
      </c>
      <c r="H34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41" s="18">
        <f>Table98[[#This Row],[Opp Pos]]-Table98[[#This Row],[Current Pos]]</f>
        <v>11</v>
      </c>
      <c r="J341" s="18" t="str">
        <f>INDEX(PL_Table[POS],MATCH(INDEX(Team_Key[Full Name],MATCH(LEFT(Table98[[#This Row],[F1]],3),Team_Key[Abbreviation],0)),PL_Table[TEAM],0))</f>
        <v>17</v>
      </c>
      <c r="K341" s="18" t="str">
        <f>INDEX(PL_Table[POS],MATCH(INDEX(Team_Key[Full Name],MATCH(Table98[[#This Row],[Team]],Team_Key[Abbreviation],0)),PL_Table[TEAM],0))</f>
        <v>6</v>
      </c>
      <c r="L341" s="1" t="str">
        <f>INDEX(Team_Key[Fixture],MATCH(Table98[[#This Row],[Team]],Team_Key[Abbreviation],0))</f>
        <v>SUN</v>
      </c>
      <c r="M341" s="1" t="str">
        <f ca="1">IFERROR(INDEX(Results_Matrix[],MATCH(Table98[[#This Row],[Team]],Results_Matrix[Teams],0),MATCH(LEFT(Table98[[#This Row],[F1]],3),Results_Matrix[#Headers],0)),"")</f>
        <v>SUN(A) 2-2</v>
      </c>
    </row>
    <row r="342" spans="1:13" x14ac:dyDescent="0.45">
      <c r="A342" t="s">
        <v>474</v>
      </c>
      <c r="B342" s="1" t="str">
        <f>INDEX(FPL_Misc_Extract[Position],MATCH(Table98[[#This Row],[Player]],FPL_Misc_Extract[Player],0))</f>
        <v>MID</v>
      </c>
      <c r="C342" s="1" t="str">
        <f>INDEX(Team_Key[Abbreviation],MATCH(INDEX(FPL_Misc_Extract[Team Name],MATCH(Table98[[#This Row],[Player]],FPL_Misc_Extract[Player],0)),Team_Key[Full Name],0))</f>
        <v>CRY</v>
      </c>
      <c r="D342" s="1">
        <f>INDEX(FPL_Misc_Extract[PPG],MATCH(Table98[[#This Row],[Player]],FPL_Misc_Extract[Player],0))</f>
        <v>1.8</v>
      </c>
      <c r="E342" s="18">
        <f>INDEX(FPL_Misc_Extract[Form],MATCH(Table98[[#This Row],[Player]],FPL_Misc_Extract[Player],0))</f>
        <v>0.1</v>
      </c>
      <c r="F342" s="22">
        <f ca="1">IF(MID(Table98[[#This Row],[F1 PR]],8,1)&gt;MID(Table98[[#This Row],[F1 PR]],10,1)=TRUE,1,0)</f>
        <v>1</v>
      </c>
      <c r="G342" s="22">
        <f ca="1">IF(MID(Table98[[#This Row],[F1 PR]],8,1)&lt;MID(Table98[[#This Row],[F1 PR]],10,1),1,0)</f>
        <v>0</v>
      </c>
      <c r="H34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42" s="18">
        <f>Table98[[#This Row],[Opp Pos]]-Table98[[#This Row],[Current Pos]]</f>
        <v>-1</v>
      </c>
      <c r="J342" s="18" t="str">
        <f>INDEX(PL_Table[POS],MATCH(INDEX(Team_Key[Full Name],MATCH(LEFT(Table98[[#This Row],[F1]],3),Team_Key[Abbreviation],0)),PL_Table[TEAM],0))</f>
        <v>13</v>
      </c>
      <c r="K342" s="18" t="str">
        <f>INDEX(PL_Table[POS],MATCH(INDEX(Team_Key[Full Name],MATCH(Table98[[#This Row],[Team]],Team_Key[Abbreviation],0)),PL_Table[TEAM],0))</f>
        <v>14</v>
      </c>
      <c r="L342" s="1" t="str">
        <f>INDEX(Team_Key[Fixture],MATCH(Table98[[#This Row],[Team]],Team_Key[Abbreviation],0))</f>
        <v>WBA</v>
      </c>
      <c r="M342" s="1" t="str">
        <f ca="1">IFERROR(INDEX(Results_Matrix[],MATCH(Table98[[#This Row],[Team]],Results_Matrix[Teams],0),MATCH(LEFT(Table98[[#This Row],[F1]],3),Results_Matrix[#Headers],0)),"")</f>
        <v>WBA(H) 2-0</v>
      </c>
    </row>
    <row r="343" spans="1:13" x14ac:dyDescent="0.45">
      <c r="A343" t="s">
        <v>434</v>
      </c>
      <c r="B343" s="1" t="str">
        <f>INDEX(FPL_Misc_Extract[Position],MATCH(Table98[[#This Row],[Player]],FPL_Misc_Extract[Player],0))</f>
        <v>MID</v>
      </c>
      <c r="C343" s="1" t="str">
        <f>INDEX(Team_Key[Abbreviation],MATCH(INDEX(FPL_Misc_Extract[Team Name],MATCH(Table98[[#This Row],[Player]],FPL_Misc_Extract[Player],0)),Team_Key[Full Name],0))</f>
        <v>EVE</v>
      </c>
      <c r="D343" s="1">
        <f>INDEX(FPL_Misc_Extract[PPG],MATCH(Table98[[#This Row],[Player]],FPL_Misc_Extract[Player],0))</f>
        <v>3.7</v>
      </c>
      <c r="E343" s="18">
        <f>INDEX(FPL_Misc_Extract[Form],MATCH(Table98[[#This Row],[Player]],FPL_Misc_Extract[Player],0))</f>
        <v>0.9</v>
      </c>
      <c r="F343" s="22">
        <f>IF(MID(Table98[[#This Row],[F1 PR]],8,1)&gt;MID(Table98[[#This Row],[F1 PR]],10,1)=TRUE,1,0)</f>
        <v>0</v>
      </c>
      <c r="G343" s="22">
        <f>IF(MID(Table98[[#This Row],[F1 PR]],8,1)&lt;MID(Table98[[#This Row],[F1 PR]],10,1),1,0)</f>
        <v>0</v>
      </c>
      <c r="H34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43" s="18" t="e">
        <f>Table98[[#This Row],[Opp Pos]]-Table98[[#This Row],[Current Pos]]</f>
        <v>#N/A</v>
      </c>
      <c r="J343" s="18" t="e">
        <f>INDEX(PL_Table[POS],MATCH(INDEX(Team_Key[Full Name],MATCH(LEFT(Table98[[#This Row],[F1]],3),Team_Key[Abbreviation],0)),PL_Table[TEAM],0))</f>
        <v>#N/A</v>
      </c>
      <c r="K343" s="18" t="str">
        <f>INDEX(PL_Table[POS],MATCH(INDEX(Team_Key[Full Name],MATCH(Table98[[#This Row],[Team]],Team_Key[Abbreviation],0)),PL_Table[TEAM],0))</f>
        <v>11</v>
      </c>
      <c r="L343" s="1">
        <f>INDEX(Team_Key[Fixture],MATCH(Table98[[#This Row],[Team]],Team_Key[Abbreviation],0))</f>
        <v>0</v>
      </c>
      <c r="M343" s="1" t="str">
        <f>IFERROR(INDEX(Results_Matrix[],MATCH(Table98[[#This Row],[Team]],Results_Matrix[Teams],0),MATCH(LEFT(Table98[[#This Row],[F1]],3),Results_Matrix[#Headers],0)),"")</f>
        <v/>
      </c>
    </row>
    <row r="344" spans="1:13" x14ac:dyDescent="0.45">
      <c r="A344" t="s">
        <v>298</v>
      </c>
      <c r="B344" s="1" t="str">
        <f>INDEX(FPL_Misc_Extract[Position],MATCH(Table98[[#This Row],[Player]],FPL_Misc_Extract[Player],0))</f>
        <v>MID</v>
      </c>
      <c r="C344" s="1" t="str">
        <f>INDEX(Team_Key[Abbreviation],MATCH(INDEX(FPL_Misc_Extract[Team Name],MATCH(Table98[[#This Row],[Player]],FPL_Misc_Extract[Player],0)),Team_Key[Full Name],0))</f>
        <v>SUN</v>
      </c>
      <c r="D344" s="1">
        <f>INDEX(FPL_Misc_Extract[PPG],MATCH(Table98[[#This Row],[Player]],FPL_Misc_Extract[Player],0))</f>
        <v>2.4</v>
      </c>
      <c r="E344" s="18">
        <f>INDEX(FPL_Misc_Extract[Form],MATCH(Table98[[#This Row],[Player]],FPL_Misc_Extract[Player],0))</f>
        <v>0</v>
      </c>
      <c r="F344" s="22">
        <f ca="1">IF(MID(Table98[[#This Row],[F1 PR]],8,1)&gt;MID(Table98[[#This Row],[F1 PR]],10,1)=TRUE,1,0)</f>
        <v>0</v>
      </c>
      <c r="G344" s="22">
        <f ca="1">IF(MID(Table98[[#This Row],[F1 PR]],8,1)&lt;MID(Table98[[#This Row],[F1 PR]],10,1),1,0)</f>
        <v>0</v>
      </c>
      <c r="H34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344" s="18">
        <f>Table98[[#This Row],[Opp Pos]]-Table98[[#This Row],[Current Pos]]</f>
        <v>-11</v>
      </c>
      <c r="J344" s="18" t="str">
        <f>INDEX(PL_Table[POS],MATCH(INDEX(Team_Key[Full Name],MATCH(LEFT(Table98[[#This Row],[F1]],3),Team_Key[Abbreviation],0)),PL_Table[TEAM],0))</f>
        <v>6</v>
      </c>
      <c r="K344" s="18" t="str">
        <f>INDEX(PL_Table[POS],MATCH(INDEX(Team_Key[Full Name],MATCH(Table98[[#This Row],[Team]],Team_Key[Abbreviation],0)),PL_Table[TEAM],0))</f>
        <v>17</v>
      </c>
      <c r="L344" s="1" t="str">
        <f>INDEX(Team_Key[Fixture],MATCH(Table98[[#This Row],[Team]],Team_Key[Abbreviation],0))</f>
        <v>WHU</v>
      </c>
      <c r="M344" s="1" t="str">
        <f ca="1">IFERROR(INDEX(Results_Matrix[],MATCH(Table98[[#This Row],[Team]],Results_Matrix[Teams],0),MATCH(LEFT(Table98[[#This Row],[F1]],3),Results_Matrix[#Headers],0)),"")</f>
        <v>WHU(H) 2-2</v>
      </c>
    </row>
    <row r="345" spans="1:13" x14ac:dyDescent="0.45">
      <c r="A345" t="s">
        <v>653</v>
      </c>
      <c r="B345" s="1" t="str">
        <f>INDEX(FPL_Misc_Extract[Position],MATCH(Table98[[#This Row],[Player]],FPL_Misc_Extract[Player],0))</f>
        <v>DEF</v>
      </c>
      <c r="C345" s="1" t="str">
        <f>INDEX(Team_Key[Abbreviation],MATCH(INDEX(FPL_Misc_Extract[Team Name],MATCH(Table98[[#This Row],[Player]],FPL_Misc_Extract[Player],0)),Team_Key[Full Name],0))</f>
        <v>AVL</v>
      </c>
      <c r="D345" s="1">
        <f>INDEX(FPL_Misc_Extract[PPG],MATCH(Table98[[#This Row],[Player]],FPL_Misc_Extract[Player],0))</f>
        <v>3.2</v>
      </c>
      <c r="E345" s="18">
        <f>INDEX(FPL_Misc_Extract[Form],MATCH(Table98[[#This Row],[Player]],FPL_Misc_Extract[Player],0))</f>
        <v>0.7</v>
      </c>
      <c r="F345" s="22">
        <f ca="1">IF(MID(Table98[[#This Row],[F1 PR]],8,1)&gt;MID(Table98[[#This Row],[F1 PR]],10,1)=TRUE,1,0)</f>
        <v>0</v>
      </c>
      <c r="G345" s="22">
        <f ca="1">IF(MID(Table98[[#This Row],[F1 PR]],8,1)&lt;MID(Table98[[#This Row],[F1 PR]],10,1),1,0)</f>
        <v>1</v>
      </c>
      <c r="H3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45" s="18">
        <f>Table98[[#This Row],[Opp Pos]]-Table98[[#This Row],[Current Pos]]</f>
        <v>-13</v>
      </c>
      <c r="J345" s="18" t="str">
        <f>INDEX(PL_Table[POS],MATCH(INDEX(Team_Key[Full Name],MATCH(LEFT(Table98[[#This Row],[F1]],3),Team_Key[Abbreviation],0)),PL_Table[TEAM],0))</f>
        <v>7</v>
      </c>
      <c r="K345" s="18" t="str">
        <f>INDEX(PL_Table[POS],MATCH(INDEX(Team_Key[Full Name],MATCH(Table98[[#This Row],[Team]],Team_Key[Abbreviation],0)),PL_Table[TEAM],0))</f>
        <v>20</v>
      </c>
      <c r="L345" s="1" t="str">
        <f>INDEX(Team_Key[Fixture],MATCH(Table98[[#This Row],[Team]],Team_Key[Abbreviation],0))</f>
        <v>STK</v>
      </c>
      <c r="M345" s="1" t="str">
        <f ca="1">IFERROR(INDEX(Results_Matrix[],MATCH(Table98[[#This Row],[Team]],Results_Matrix[Teams],0),MATCH(LEFT(Table98[[#This Row],[F1]],3),Results_Matrix[#Headers],0)),"")</f>
        <v>STK(H) 0-1</v>
      </c>
    </row>
    <row r="346" spans="1:13" x14ac:dyDescent="0.45">
      <c r="A346" t="s">
        <v>442</v>
      </c>
      <c r="B346" s="1" t="str">
        <f>INDEX(FPL_Misc_Extract[Position],MATCH(Table98[[#This Row],[Player]],FPL_Misc_Extract[Player],0))</f>
        <v>GK</v>
      </c>
      <c r="C346" s="1" t="str">
        <f>INDEX(Team_Key[Abbreviation],MATCH(INDEX(FPL_Misc_Extract[Team Name],MATCH(Table98[[#This Row],[Player]],FPL_Misc_Extract[Player],0)),Team_Key[Full Name],0))</f>
        <v>WBA</v>
      </c>
      <c r="D346" s="1">
        <f>INDEX(FPL_Misc_Extract[PPG],MATCH(Table98[[#This Row],[Player]],FPL_Misc_Extract[Player],0))</f>
        <v>0</v>
      </c>
      <c r="E346" s="18">
        <f>INDEX(FPL_Misc_Extract[Form],MATCH(Table98[[#This Row],[Player]],FPL_Misc_Extract[Player],0))</f>
        <v>0</v>
      </c>
      <c r="F346" s="22">
        <f ca="1">IF(MID(Table98[[#This Row],[F1 PR]],8,1)&gt;MID(Table98[[#This Row],[F1 PR]],10,1)=TRUE,1,0)</f>
        <v>0</v>
      </c>
      <c r="G346" s="22">
        <f ca="1">IF(MID(Table98[[#This Row],[F1 PR]],8,1)&lt;MID(Table98[[#This Row],[F1 PR]],10,1),1,0)</f>
        <v>1</v>
      </c>
      <c r="H34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46" s="18">
        <f>Table98[[#This Row],[Opp Pos]]-Table98[[#This Row],[Current Pos]]</f>
        <v>1</v>
      </c>
      <c r="J346" s="18" t="str">
        <f>INDEX(PL_Table[POS],MATCH(INDEX(Team_Key[Full Name],MATCH(LEFT(Table98[[#This Row],[F1]],3),Team_Key[Abbreviation],0)),PL_Table[TEAM],0))</f>
        <v>14</v>
      </c>
      <c r="K346" s="18" t="str">
        <f>INDEX(PL_Table[POS],MATCH(INDEX(Team_Key[Full Name],MATCH(Table98[[#This Row],[Team]],Team_Key[Abbreviation],0)),PL_Table[TEAM],0))</f>
        <v>13</v>
      </c>
      <c r="L346" s="1" t="str">
        <f>INDEX(Team_Key[Fixture],MATCH(Table98[[#This Row],[Team]],Team_Key[Abbreviation],0))</f>
        <v>CRY</v>
      </c>
      <c r="M346" s="1" t="str">
        <f ca="1">IFERROR(INDEX(Results_Matrix[],MATCH(Table98[[#This Row],[Team]],Results_Matrix[Teams],0),MATCH(LEFT(Table98[[#This Row],[F1]],3),Results_Matrix[#Headers],0)),"")</f>
        <v>CRY(A) 0-2</v>
      </c>
    </row>
    <row r="347" spans="1:13" x14ac:dyDescent="0.45">
      <c r="A347" t="s">
        <v>75</v>
      </c>
      <c r="B347" s="1" t="str">
        <f>INDEX(FPL_Misc_Extract[Position],MATCH(Table98[[#This Row],[Player]],FPL_Misc_Extract[Player],0))</f>
        <v>MID</v>
      </c>
      <c r="C347" s="1" t="str">
        <f>INDEX(Team_Key[Abbreviation],MATCH(INDEX(FPL_Misc_Extract[Team Name],MATCH(Table98[[#This Row],[Player]],FPL_Misc_Extract[Player],0)),Team_Key[Full Name],0))</f>
        <v>MUN</v>
      </c>
      <c r="D347" s="1">
        <f>INDEX(FPL_Misc_Extract[PPG],MATCH(Table98[[#This Row],[Player]],FPL_Misc_Extract[Player],0))</f>
        <v>3.7</v>
      </c>
      <c r="E347" s="18">
        <f>INDEX(FPL_Misc_Extract[Form],MATCH(Table98[[#This Row],[Player]],FPL_Misc_Extract[Player],0))</f>
        <v>0.8</v>
      </c>
      <c r="F347" s="22">
        <f ca="1">IF(MID(Table98[[#This Row],[F1 PR]],8,1)&gt;MID(Table98[[#This Row],[F1 PR]],10,1)=TRUE,1,0)</f>
        <v>0</v>
      </c>
      <c r="G347" s="22">
        <f ca="1">IF(MID(Table98[[#This Row],[F1 PR]],8,1)&lt;MID(Table98[[#This Row],[F1 PR]],10,1),1,0)</f>
        <v>1</v>
      </c>
      <c r="H34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47" s="18">
        <f>Table98[[#This Row],[Opp Pos]]-Table98[[#This Row],[Current Pos]]</f>
        <v>-2</v>
      </c>
      <c r="J347" s="18" t="str">
        <f>INDEX(PL_Table[POS],MATCH(INDEX(Team_Key[Full Name],MATCH(LEFT(Table98[[#This Row],[F1]],3),Team_Key[Abbreviation],0)),PL_Table[TEAM],0))</f>
        <v>3</v>
      </c>
      <c r="K347" s="18" t="str">
        <f>INDEX(PL_Table[POS],MATCH(INDEX(Team_Key[Full Name],MATCH(Table98[[#This Row],[Team]],Team_Key[Abbreviation],0)),PL_Table[TEAM],0))</f>
        <v>5</v>
      </c>
      <c r="L347" s="1" t="str">
        <f>INDEX(Team_Key[Fixture],MATCH(Table98[[#This Row],[Team]],Team_Key[Abbreviation],0))</f>
        <v>ARS</v>
      </c>
      <c r="M347" s="1" t="str">
        <f ca="1">IFERROR(INDEX(Results_Matrix[],MATCH(Table98[[#This Row],[Team]],Results_Matrix[Teams],0),MATCH(LEFT(Table98[[#This Row],[F1]],3),Results_Matrix[#Headers],0)),"")</f>
        <v>ARS(A) 0-3</v>
      </c>
    </row>
    <row r="348" spans="1:13" x14ac:dyDescent="0.45">
      <c r="A348" t="s">
        <v>502</v>
      </c>
      <c r="B348" s="1" t="str">
        <f>INDEX(FPL_Misc_Extract[Position],MATCH(Table98[[#This Row],[Player]],FPL_Misc_Extract[Player],0))</f>
        <v>GK</v>
      </c>
      <c r="C348" s="1" t="str">
        <f>INDEX(Team_Key[Abbreviation],MATCH(INDEX(FPL_Misc_Extract[Team Name],MATCH(Table98[[#This Row],[Player]],FPL_Misc_Extract[Player],0)),Team_Key[Full Name],0))</f>
        <v>TOT</v>
      </c>
      <c r="D348" s="1">
        <f>INDEX(FPL_Misc_Extract[PPG],MATCH(Table98[[#This Row],[Player]],FPL_Misc_Extract[Player],0))</f>
        <v>3.8</v>
      </c>
      <c r="E348" s="18">
        <f>INDEX(FPL_Misc_Extract[Form],MATCH(Table98[[#This Row],[Player]],FPL_Misc_Extract[Player],0))</f>
        <v>0.6</v>
      </c>
      <c r="F348" s="22">
        <f ca="1">IF(MID(Table98[[#This Row],[F1 PR]],8,1)&gt;MID(Table98[[#This Row],[F1 PR]],10,1)=TRUE,1,0)</f>
        <v>0</v>
      </c>
      <c r="G348" s="22">
        <f ca="1">IF(MID(Table98[[#This Row],[F1 PR]],8,1)&lt;MID(Table98[[#This Row],[F1 PR]],10,1),1,0)</f>
        <v>0</v>
      </c>
      <c r="H34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48" s="18">
        <f>Table98[[#This Row],[Opp Pos]]-Table98[[#This Row],[Current Pos]]</f>
        <v>14</v>
      </c>
      <c r="J348" s="18" t="str">
        <f>INDEX(PL_Table[POS],MATCH(INDEX(Team_Key[Full Name],MATCH(LEFT(Table98[[#This Row],[F1]],3),Team_Key[Abbreviation],0)),PL_Table[TEAM],0))</f>
        <v>16</v>
      </c>
      <c r="K348" s="18" t="str">
        <f>INDEX(PL_Table[POS],MATCH(INDEX(Team_Key[Full Name],MATCH(Table98[[#This Row],[Team]],Team_Key[Abbreviation],0)),PL_Table[TEAM],0))</f>
        <v>2</v>
      </c>
      <c r="L348" s="1" t="str">
        <f>INDEX(Team_Key[Fixture],MATCH(Table98[[#This Row],[Team]],Team_Key[Abbreviation],0))</f>
        <v>SWA</v>
      </c>
      <c r="M348" s="1" t="str">
        <f ca="1">IFERROR(INDEX(Results_Matrix[],MATCH(Table98[[#This Row],[Team]],Results_Matrix[Teams],0),MATCH(LEFT(Table98[[#This Row],[F1]],3),Results_Matrix[#Headers],0)),"")</f>
        <v>SWA(A) 2-2</v>
      </c>
    </row>
    <row r="349" spans="1:13" x14ac:dyDescent="0.45">
      <c r="A349" t="s">
        <v>170</v>
      </c>
      <c r="B349" s="1" t="str">
        <f>INDEX(FPL_Misc_Extract[Position],MATCH(Table98[[#This Row],[Player]],FPL_Misc_Extract[Player],0))</f>
        <v>MID</v>
      </c>
      <c r="C349" s="1" t="str">
        <f>INDEX(Team_Key[Abbreviation],MATCH(INDEX(FPL_Misc_Extract[Team Name],MATCH(Table98[[#This Row],[Player]],FPL_Misc_Extract[Player],0)),Team_Key[Full Name],0))</f>
        <v>CHE</v>
      </c>
      <c r="D349" s="1">
        <f>INDEX(FPL_Misc_Extract[PPG],MATCH(Table98[[#This Row],[Player]],FPL_Misc_Extract[Player],0))</f>
        <v>1</v>
      </c>
      <c r="E349" s="18">
        <f>INDEX(FPL_Misc_Extract[Form],MATCH(Table98[[#This Row],[Player]],FPL_Misc_Extract[Player],0))</f>
        <v>0</v>
      </c>
      <c r="F349" s="22">
        <f ca="1">IF(MID(Table98[[#This Row],[F1 PR]],8,1)&gt;MID(Table98[[#This Row],[F1 PR]],10,1)=TRUE,1,0)</f>
        <v>0</v>
      </c>
      <c r="G349" s="22">
        <f ca="1">IF(MID(Table98[[#This Row],[F1 PR]],8,1)&lt;MID(Table98[[#This Row],[F1 PR]],10,1),1,0)</f>
        <v>1</v>
      </c>
      <c r="H3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49" s="18">
        <f>Table98[[#This Row],[Opp Pos]]-Table98[[#This Row],[Current Pos]]</f>
        <v>-1</v>
      </c>
      <c r="J349" s="18" t="str">
        <f>INDEX(PL_Table[POS],MATCH(INDEX(Team_Key[Full Name],MATCH(LEFT(Table98[[#This Row],[F1]],3),Team_Key[Abbreviation],0)),PL_Table[TEAM],0))</f>
        <v>9</v>
      </c>
      <c r="K349" s="18" t="str">
        <f>INDEX(PL_Table[POS],MATCH(INDEX(Team_Key[Full Name],MATCH(Table98[[#This Row],[Team]],Team_Key[Abbreviation],0)),PL_Table[TEAM],0))</f>
        <v>10</v>
      </c>
      <c r="L349" s="1" t="str">
        <f>INDEX(Team_Key[Fixture],MATCH(Table98[[#This Row],[Team]],Team_Key[Abbreviation],0))</f>
        <v>SOU</v>
      </c>
      <c r="M349" s="1" t="str">
        <f ca="1">IFERROR(INDEX(Results_Matrix[],MATCH(Table98[[#This Row],[Team]],Results_Matrix[Teams],0),MATCH(LEFT(Table98[[#This Row],[F1]],3),Results_Matrix[#Headers],0)),"")</f>
        <v>SOU(H) 1-3</v>
      </c>
    </row>
    <row r="350" spans="1:13" x14ac:dyDescent="0.45">
      <c r="A350" t="s">
        <v>235</v>
      </c>
      <c r="B350" s="1" t="str">
        <f>INDEX(FPL_Misc_Extract[Position],MATCH(Table98[[#This Row],[Player]],FPL_Misc_Extract[Player],0))</f>
        <v>FWD</v>
      </c>
      <c r="C350" s="1" t="str">
        <f>INDEX(Team_Key[Abbreviation],MATCH(INDEX(FPL_Misc_Extract[Team Name],MATCH(Table98[[#This Row],[Player]],FPL_Misc_Extract[Player],0)),Team_Key[Full Name],0))</f>
        <v>SOU</v>
      </c>
      <c r="D350" s="1">
        <f>INDEX(FPL_Misc_Extract[PPG],MATCH(Table98[[#This Row],[Player]],FPL_Misc_Extract[Player],0))</f>
        <v>3.5</v>
      </c>
      <c r="E350" s="18">
        <f>INDEX(FPL_Misc_Extract[Form],MATCH(Table98[[#This Row],[Player]],FPL_Misc_Extract[Player],0))</f>
        <v>0.6</v>
      </c>
      <c r="F350" s="22">
        <f ca="1">IF(MID(Table98[[#This Row],[F1 PR]],8,1)&gt;MID(Table98[[#This Row],[F1 PR]],10,1)=TRUE,1,0)</f>
        <v>1</v>
      </c>
      <c r="G350" s="22">
        <f ca="1">IF(MID(Table98[[#This Row],[F1 PR]],8,1)&lt;MID(Table98[[#This Row],[F1 PR]],10,1),1,0)</f>
        <v>0</v>
      </c>
      <c r="H35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50" s="18">
        <f>Table98[[#This Row],[Opp Pos]]-Table98[[#This Row],[Current Pos]]</f>
        <v>1</v>
      </c>
      <c r="J350" s="18" t="str">
        <f>INDEX(PL_Table[POS],MATCH(INDEX(Team_Key[Full Name],MATCH(LEFT(Table98[[#This Row],[F1]],3),Team_Key[Abbreviation],0)),PL_Table[TEAM],0))</f>
        <v>10</v>
      </c>
      <c r="K350" s="18" t="str">
        <f>INDEX(PL_Table[POS],MATCH(INDEX(Team_Key[Full Name],MATCH(Table98[[#This Row],[Team]],Team_Key[Abbreviation],0)),PL_Table[TEAM],0))</f>
        <v>9</v>
      </c>
      <c r="L350" s="1" t="str">
        <f>INDEX(Team_Key[Fixture],MATCH(Table98[[#This Row],[Team]],Team_Key[Abbreviation],0))</f>
        <v>CHE</v>
      </c>
      <c r="M350" s="1" t="str">
        <f ca="1">IFERROR(INDEX(Results_Matrix[],MATCH(Table98[[#This Row],[Team]],Results_Matrix[Teams],0),MATCH(LEFT(Table98[[#This Row],[F1]],3),Results_Matrix[#Headers],0)),"")</f>
        <v>CHE(A) 3-1</v>
      </c>
    </row>
    <row r="351" spans="1:13" x14ac:dyDescent="0.45">
      <c r="A351" t="s">
        <v>121</v>
      </c>
      <c r="B351" s="1" t="str">
        <f>INDEX(FPL_Misc_Extract[Position],MATCH(Table98[[#This Row],[Player]],FPL_Misc_Extract[Player],0))</f>
        <v>DEF</v>
      </c>
      <c r="C351" s="1" t="str">
        <f>INDEX(Team_Key[Abbreviation],MATCH(INDEX(FPL_Misc_Extract[Team Name],MATCH(Table98[[#This Row],[Player]],FPL_Misc_Extract[Player],0)),Team_Key[Full Name],0))</f>
        <v>LIV</v>
      </c>
      <c r="D351" s="1">
        <f>INDEX(FPL_Misc_Extract[PPG],MATCH(Table98[[#This Row],[Player]],FPL_Misc_Extract[Player],0))</f>
        <v>3.3</v>
      </c>
      <c r="E351" s="18">
        <f>INDEX(FPL_Misc_Extract[Form],MATCH(Table98[[#This Row],[Player]],FPL_Misc_Extract[Player],0))</f>
        <v>0.4</v>
      </c>
      <c r="F351" s="22">
        <f>IF(MID(Table98[[#This Row],[F1 PR]],8,1)&gt;MID(Table98[[#This Row],[F1 PR]],10,1)=TRUE,1,0)</f>
        <v>0</v>
      </c>
      <c r="G351" s="22">
        <f>IF(MID(Table98[[#This Row],[F1 PR]],8,1)&lt;MID(Table98[[#This Row],[F1 PR]],10,1),1,0)</f>
        <v>0</v>
      </c>
      <c r="H35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51" s="18" t="e">
        <f>Table98[[#This Row],[Opp Pos]]-Table98[[#This Row],[Current Pos]]</f>
        <v>#N/A</v>
      </c>
      <c r="J351" s="18" t="e">
        <f>INDEX(PL_Table[POS],MATCH(INDEX(Team_Key[Full Name],MATCH(LEFT(Table98[[#This Row],[F1]],3),Team_Key[Abbreviation],0)),PL_Table[TEAM],0))</f>
        <v>#N/A</v>
      </c>
      <c r="K351" s="18" t="str">
        <f>INDEX(PL_Table[POS],MATCH(INDEX(Team_Key[Full Name],MATCH(Table98[[#This Row],[Team]],Team_Key[Abbreviation],0)),PL_Table[TEAM],0))</f>
        <v>8</v>
      </c>
      <c r="L351" s="1">
        <f>INDEX(Team_Key[Fixture],MATCH(Table98[[#This Row],[Team]],Team_Key[Abbreviation],0))</f>
        <v>0</v>
      </c>
      <c r="M351" s="1" t="str">
        <f>IFERROR(INDEX(Results_Matrix[],MATCH(Table98[[#This Row],[Team]],Results_Matrix[Teams],0),MATCH(LEFT(Table98[[#This Row],[F1]],3),Results_Matrix[#Headers],0)),"")</f>
        <v/>
      </c>
    </row>
    <row r="352" spans="1:13" x14ac:dyDescent="0.45">
      <c r="A352" t="s">
        <v>465</v>
      </c>
      <c r="B352" s="1" t="str">
        <f>INDEX(FPL_Misc_Extract[Position],MATCH(Table98[[#This Row],[Player]],FPL_Misc_Extract[Player],0))</f>
        <v>MID</v>
      </c>
      <c r="C352" s="1" t="str">
        <f>INDEX(Team_Key[Abbreviation],MATCH(INDEX(FPL_Misc_Extract[Team Name],MATCH(Table98[[#This Row],[Player]],FPL_Misc_Extract[Player],0)),Team_Key[Full Name],0))</f>
        <v>SWA</v>
      </c>
      <c r="D352" s="1">
        <f>INDEX(FPL_Misc_Extract[PPG],MATCH(Table98[[#This Row],[Player]],FPL_Misc_Extract[Player],0))</f>
        <v>0</v>
      </c>
      <c r="E352" s="18">
        <f>INDEX(FPL_Misc_Extract[Form],MATCH(Table98[[#This Row],[Player]],FPL_Misc_Extract[Player],0))</f>
        <v>0</v>
      </c>
      <c r="F352" s="22">
        <f ca="1">IF(MID(Table98[[#This Row],[F1 PR]],8,1)&gt;MID(Table98[[#This Row],[F1 PR]],10,1)=TRUE,1,0)</f>
        <v>0</v>
      </c>
      <c r="G352" s="22">
        <f ca="1">IF(MID(Table98[[#This Row],[F1 PR]],8,1)&lt;MID(Table98[[#This Row],[F1 PR]],10,1),1,0)</f>
        <v>0</v>
      </c>
      <c r="H35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52" s="18">
        <f>Table98[[#This Row],[Opp Pos]]-Table98[[#This Row],[Current Pos]]</f>
        <v>-14</v>
      </c>
      <c r="J352" s="18" t="str">
        <f>INDEX(PL_Table[POS],MATCH(INDEX(Team_Key[Full Name],MATCH(LEFT(Table98[[#This Row],[F1]],3),Team_Key[Abbreviation],0)),PL_Table[TEAM],0))</f>
        <v>2</v>
      </c>
      <c r="K352" s="18" t="str">
        <f>INDEX(PL_Table[POS],MATCH(INDEX(Team_Key[Full Name],MATCH(Table98[[#This Row],[Team]],Team_Key[Abbreviation],0)),PL_Table[TEAM],0))</f>
        <v>16</v>
      </c>
      <c r="L352" s="1" t="str">
        <f>INDEX(Team_Key[Fixture],MATCH(Table98[[#This Row],[Team]],Team_Key[Abbreviation],0))</f>
        <v>TOT</v>
      </c>
      <c r="M352" s="1" t="str">
        <f ca="1">IFERROR(INDEX(Results_Matrix[],MATCH(Table98[[#This Row],[Team]],Results_Matrix[Teams],0),MATCH(LEFT(Table98[[#This Row],[F1]],3),Results_Matrix[#Headers],0)),"")</f>
        <v>TOT(H) 2-2</v>
      </c>
    </row>
    <row r="353" spans="1:13" x14ac:dyDescent="0.45">
      <c r="A353" t="s">
        <v>179</v>
      </c>
      <c r="B353" s="1" t="str">
        <f>INDEX(FPL_Misc_Extract[Position],MATCH(Table98[[#This Row],[Player]],FPL_Misc_Extract[Player],0))</f>
        <v>FWD</v>
      </c>
      <c r="C353" s="1" t="str">
        <f>INDEX(Team_Key[Abbreviation],MATCH(INDEX(FPL_Misc_Extract[Team Name],MATCH(Table98[[#This Row],[Player]],FPL_Misc_Extract[Player],0)),Team_Key[Full Name],0))</f>
        <v>EVE</v>
      </c>
      <c r="D353" s="1">
        <f>INDEX(FPL_Misc_Extract[PPG],MATCH(Table98[[#This Row],[Player]],FPL_Misc_Extract[Player],0))</f>
        <v>5.9</v>
      </c>
      <c r="E353" s="18">
        <f>INDEX(FPL_Misc_Extract[Form],MATCH(Table98[[#This Row],[Player]],FPL_Misc_Extract[Player],0))</f>
        <v>0.5</v>
      </c>
      <c r="F353" s="22">
        <f>IF(MID(Table98[[#This Row],[F1 PR]],8,1)&gt;MID(Table98[[#This Row],[F1 PR]],10,1)=TRUE,1,0)</f>
        <v>0</v>
      </c>
      <c r="G353" s="22">
        <f>IF(MID(Table98[[#This Row],[F1 PR]],8,1)&lt;MID(Table98[[#This Row],[F1 PR]],10,1),1,0)</f>
        <v>0</v>
      </c>
      <c r="H35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53" s="18" t="e">
        <f>Table98[[#This Row],[Opp Pos]]-Table98[[#This Row],[Current Pos]]</f>
        <v>#N/A</v>
      </c>
      <c r="J353" s="18" t="e">
        <f>INDEX(PL_Table[POS],MATCH(INDEX(Team_Key[Full Name],MATCH(LEFT(Table98[[#This Row],[F1]],3),Team_Key[Abbreviation],0)),PL_Table[TEAM],0))</f>
        <v>#N/A</v>
      </c>
      <c r="K353" s="18" t="str">
        <f>INDEX(PL_Table[POS],MATCH(INDEX(Team_Key[Full Name],MATCH(Table98[[#This Row],[Team]],Team_Key[Abbreviation],0)),PL_Table[TEAM],0))</f>
        <v>11</v>
      </c>
      <c r="L353" s="1">
        <f>INDEX(Team_Key[Fixture],MATCH(Table98[[#This Row],[Team]],Team_Key[Abbreviation],0))</f>
        <v>0</v>
      </c>
      <c r="M353" s="1" t="str">
        <f>IFERROR(INDEX(Results_Matrix[],MATCH(Table98[[#This Row],[Team]],Results_Matrix[Teams],0),MATCH(LEFT(Table98[[#This Row],[F1]],3),Results_Matrix[#Headers],0)),"")</f>
        <v/>
      </c>
    </row>
    <row r="354" spans="1:13" x14ac:dyDescent="0.45">
      <c r="A354" t="s">
        <v>396</v>
      </c>
      <c r="B354" s="1" t="str">
        <f>INDEX(FPL_Misc_Extract[Position],MATCH(Table98[[#This Row],[Player]],FPL_Misc_Extract[Player],0))</f>
        <v>MID</v>
      </c>
      <c r="C354" s="1" t="str">
        <f>INDEX(Team_Key[Abbreviation],MATCH(INDEX(FPL_Misc_Extract[Team Name],MATCH(Table98[[#This Row],[Player]],FPL_Misc_Extract[Player],0)),Team_Key[Full Name],0))</f>
        <v>AVL</v>
      </c>
      <c r="D354" s="1">
        <f>INDEX(FPL_Misc_Extract[PPG],MATCH(Table98[[#This Row],[Player]],FPL_Misc_Extract[Player],0))</f>
        <v>1</v>
      </c>
      <c r="E354" s="18">
        <f>INDEX(FPL_Misc_Extract[Form],MATCH(Table98[[#This Row],[Player]],FPL_Misc_Extract[Player],0))</f>
        <v>0</v>
      </c>
      <c r="F354" s="22">
        <f ca="1">IF(MID(Table98[[#This Row],[F1 PR]],8,1)&gt;MID(Table98[[#This Row],[F1 PR]],10,1)=TRUE,1,0)</f>
        <v>0</v>
      </c>
      <c r="G354" s="22">
        <f ca="1">IF(MID(Table98[[#This Row],[F1 PR]],8,1)&lt;MID(Table98[[#This Row],[F1 PR]],10,1),1,0)</f>
        <v>1</v>
      </c>
      <c r="H35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54" s="18">
        <f>Table98[[#This Row],[Opp Pos]]-Table98[[#This Row],[Current Pos]]</f>
        <v>-13</v>
      </c>
      <c r="J354" s="18" t="str">
        <f>INDEX(PL_Table[POS],MATCH(INDEX(Team_Key[Full Name],MATCH(LEFT(Table98[[#This Row],[F1]],3),Team_Key[Abbreviation],0)),PL_Table[TEAM],0))</f>
        <v>7</v>
      </c>
      <c r="K354" s="18" t="str">
        <f>INDEX(PL_Table[POS],MATCH(INDEX(Team_Key[Full Name],MATCH(Table98[[#This Row],[Team]],Team_Key[Abbreviation],0)),PL_Table[TEAM],0))</f>
        <v>20</v>
      </c>
      <c r="L354" s="1" t="str">
        <f>INDEX(Team_Key[Fixture],MATCH(Table98[[#This Row],[Team]],Team_Key[Abbreviation],0))</f>
        <v>STK</v>
      </c>
      <c r="M354" s="1" t="str">
        <f ca="1">IFERROR(INDEX(Results_Matrix[],MATCH(Table98[[#This Row],[Team]],Results_Matrix[Teams],0),MATCH(LEFT(Table98[[#This Row],[F1]],3),Results_Matrix[#Headers],0)),"")</f>
        <v>STK(H) 0-1</v>
      </c>
    </row>
    <row r="355" spans="1:13" x14ac:dyDescent="0.45">
      <c r="A355" t="s">
        <v>644</v>
      </c>
      <c r="B355" s="1" t="str">
        <f>INDEX(FPL_Misc_Extract[Position],MATCH(Table98[[#This Row],[Player]],FPL_Misc_Extract[Player],0))</f>
        <v>MID</v>
      </c>
      <c r="C355" s="1" t="str">
        <f>INDEX(Team_Key[Abbreviation],MATCH(INDEX(FPL_Misc_Extract[Team Name],MATCH(Table98[[#This Row],[Player]],FPL_Misc_Extract[Player],0)),Team_Key[Full Name],0))</f>
        <v>BOU</v>
      </c>
      <c r="D355" s="1">
        <f>INDEX(FPL_Misc_Extract[PPG],MATCH(Table98[[#This Row],[Player]],FPL_Misc_Extract[Player],0))</f>
        <v>1</v>
      </c>
      <c r="E355" s="18">
        <f>INDEX(FPL_Misc_Extract[Form],MATCH(Table98[[#This Row],[Player]],FPL_Misc_Extract[Player],0))</f>
        <v>0</v>
      </c>
      <c r="F355" s="22">
        <f ca="1">IF(MID(Table98[[#This Row],[F1 PR]],8,1)&gt;MID(Table98[[#This Row],[F1 PR]],10,1)=TRUE,1,0)</f>
        <v>0</v>
      </c>
      <c r="G355" s="22">
        <f ca="1">IF(MID(Table98[[#This Row],[F1 PR]],8,1)&lt;MID(Table98[[#This Row],[F1 PR]],10,1),1,0)</f>
        <v>0</v>
      </c>
      <c r="H35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55" s="18">
        <f>Table98[[#This Row],[Opp Pos]]-Table98[[#This Row],[Current Pos]]</f>
        <v>-3</v>
      </c>
      <c r="J355" s="18" t="str">
        <f>INDEX(PL_Table[POS],MATCH(INDEX(Team_Key[Full Name],MATCH(LEFT(Table98[[#This Row],[F1]],3),Team_Key[Abbreviation],0)),PL_Table[TEAM],0))</f>
        <v>12</v>
      </c>
      <c r="K355" s="18" t="str">
        <f>INDEX(PL_Table[POS],MATCH(INDEX(Team_Key[Full Name],MATCH(Table98[[#This Row],[Team]],Team_Key[Abbreviation],0)),PL_Table[TEAM],0))</f>
        <v>15</v>
      </c>
      <c r="L355" s="1" t="str">
        <f>INDEX(Team_Key[Fixture],MATCH(Table98[[#This Row],[Team]],Team_Key[Abbreviation],0))</f>
        <v>WAT</v>
      </c>
      <c r="M355" s="1" t="str">
        <f ca="1">IFERROR(INDEX(Results_Matrix[],MATCH(Table98[[#This Row],[Team]],Results_Matrix[Teams],0),MATCH(LEFT(Table98[[#This Row],[F1]],3),Results_Matrix[#Headers],0)),"")</f>
        <v>WAT(H) 1-1</v>
      </c>
    </row>
    <row r="356" spans="1:13" x14ac:dyDescent="0.45">
      <c r="A356" t="s">
        <v>482</v>
      </c>
      <c r="B356" s="1" t="str">
        <f>INDEX(FPL_Misc_Extract[Position],MATCH(Table98[[#This Row],[Player]],FPL_Misc_Extract[Player],0))</f>
        <v>GK</v>
      </c>
      <c r="C356" s="1" t="str">
        <f>INDEX(Team_Key[Abbreviation],MATCH(INDEX(FPL_Misc_Extract[Team Name],MATCH(Table98[[#This Row],[Player]],FPL_Misc_Extract[Player],0)),Team_Key[Full Name],0))</f>
        <v>ARS</v>
      </c>
      <c r="D356" s="1">
        <f>INDEX(FPL_Misc_Extract[PPG],MATCH(Table98[[#This Row],[Player]],FPL_Misc_Extract[Player],0))</f>
        <v>0</v>
      </c>
      <c r="E356" s="18">
        <f>INDEX(FPL_Misc_Extract[Form],MATCH(Table98[[#This Row],[Player]],FPL_Misc_Extract[Player],0))</f>
        <v>0</v>
      </c>
      <c r="F356" s="22">
        <f ca="1">IF(MID(Table98[[#This Row],[F1 PR]],8,1)&gt;MID(Table98[[#This Row],[F1 PR]],10,1)=TRUE,1,0)</f>
        <v>1</v>
      </c>
      <c r="G356" s="22">
        <f ca="1">IF(MID(Table98[[#This Row],[F1 PR]],8,1)&lt;MID(Table98[[#This Row],[F1 PR]],10,1),1,0)</f>
        <v>0</v>
      </c>
      <c r="H35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56" s="18">
        <f>Table98[[#This Row],[Opp Pos]]-Table98[[#This Row],[Current Pos]]</f>
        <v>2</v>
      </c>
      <c r="J356" s="18" t="str">
        <f>INDEX(PL_Table[POS],MATCH(INDEX(Team_Key[Full Name],MATCH(LEFT(Table98[[#This Row],[F1]],3),Team_Key[Abbreviation],0)),PL_Table[TEAM],0))</f>
        <v>5</v>
      </c>
      <c r="K356" s="18" t="str">
        <f>INDEX(PL_Table[POS],MATCH(INDEX(Team_Key[Full Name],MATCH(Table98[[#This Row],[Team]],Team_Key[Abbreviation],0)),PL_Table[TEAM],0))</f>
        <v>3</v>
      </c>
      <c r="L356" s="1" t="str">
        <f>INDEX(Team_Key[Fixture],MATCH(Table98[[#This Row],[Team]],Team_Key[Abbreviation],0))</f>
        <v>MUN</v>
      </c>
      <c r="M356" s="1" t="str">
        <f ca="1">IFERROR(INDEX(Results_Matrix[],MATCH(Table98[[#This Row],[Team]],Results_Matrix[Teams],0),MATCH(LEFT(Table98[[#This Row],[F1]],3),Results_Matrix[#Headers],0)),"")</f>
        <v>MUN(H) 3-0</v>
      </c>
    </row>
    <row r="357" spans="1:13" x14ac:dyDescent="0.45">
      <c r="A357" t="s">
        <v>440</v>
      </c>
      <c r="B357" s="1" t="str">
        <f>INDEX(FPL_Misc_Extract[Position],MATCH(Table98[[#This Row],[Player]],FPL_Misc_Extract[Player],0))</f>
        <v>GK</v>
      </c>
      <c r="C357" s="1" t="str">
        <f>INDEX(Team_Key[Abbreviation],MATCH(INDEX(FPL_Misc_Extract[Team Name],MATCH(Table98[[#This Row],[Player]],FPL_Misc_Extract[Player],0)),Team_Key[Full Name],0))</f>
        <v>LEI</v>
      </c>
      <c r="D357" s="1">
        <f>INDEX(FPL_Misc_Extract[PPG],MATCH(Table98[[#This Row],[Player]],FPL_Misc_Extract[Player],0))</f>
        <v>0</v>
      </c>
      <c r="E357" s="18">
        <f>INDEX(FPL_Misc_Extract[Form],MATCH(Table98[[#This Row],[Player]],FPL_Misc_Extract[Player],0))</f>
        <v>0</v>
      </c>
      <c r="F357" s="22">
        <f ca="1">IF(MID(Table98[[#This Row],[F1 PR]],8,1)&gt;MID(Table98[[#This Row],[F1 PR]],10,1)=TRUE,1,0)</f>
        <v>1</v>
      </c>
      <c r="G357" s="22">
        <f ca="1">IF(MID(Table98[[#This Row],[F1 PR]],8,1)&lt;MID(Table98[[#This Row],[F1 PR]],10,1),1,0)</f>
        <v>0</v>
      </c>
      <c r="H35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57" s="18">
        <f>Table98[[#This Row],[Opp Pos]]-Table98[[#This Row],[Current Pos]]</f>
        <v>17</v>
      </c>
      <c r="J357" s="18" t="str">
        <f>INDEX(PL_Table[POS],MATCH(INDEX(Team_Key[Full Name],MATCH(LEFT(Table98[[#This Row],[F1]],3),Team_Key[Abbreviation],0)),PL_Table[TEAM],0))</f>
        <v>18</v>
      </c>
      <c r="K357" s="18" t="str">
        <f>INDEX(PL_Table[POS],MATCH(INDEX(Team_Key[Full Name],MATCH(Table98[[#This Row],[Team]],Team_Key[Abbreviation],0)),PL_Table[TEAM],0))</f>
        <v>1</v>
      </c>
      <c r="L357" s="1" t="str">
        <f>INDEX(Team_Key[Fixture],MATCH(Table98[[#This Row],[Team]],Team_Key[Abbreviation],0))</f>
        <v>NOR</v>
      </c>
      <c r="M357" s="1" t="str">
        <f ca="1">IFERROR(INDEX(Results_Matrix[],MATCH(Table98[[#This Row],[Team]],Results_Matrix[Teams],0),MATCH(LEFT(Table98[[#This Row],[F1]],3),Results_Matrix[#Headers],0)),"")</f>
        <v>NOR(A) 2-1</v>
      </c>
    </row>
    <row r="358" spans="1:13" x14ac:dyDescent="0.45">
      <c r="A358" t="s">
        <v>561</v>
      </c>
      <c r="B358" s="1" t="str">
        <f>INDEX(FPL_Misc_Extract[Position],MATCH(Table98[[#This Row],[Player]],FPL_Misc_Extract[Player],0))</f>
        <v>DEF</v>
      </c>
      <c r="C358" s="1" t="str">
        <f>INDEX(Team_Key[Abbreviation],MATCH(INDEX(FPL_Misc_Extract[Team Name],MATCH(Table98[[#This Row],[Player]],FPL_Misc_Extract[Player],0)),Team_Key[Full Name],0))</f>
        <v>MCI</v>
      </c>
      <c r="D358" s="1">
        <f>INDEX(FPL_Misc_Extract[PPG],MATCH(Table98[[#This Row],[Player]],FPL_Misc_Extract[Player],0))</f>
        <v>0</v>
      </c>
      <c r="E358" s="18">
        <f>INDEX(FPL_Misc_Extract[Form],MATCH(Table98[[#This Row],[Player]],FPL_Misc_Extract[Player],0))</f>
        <v>0</v>
      </c>
      <c r="F358" s="22">
        <f>IF(MID(Table98[[#This Row],[F1 PR]],8,1)&gt;MID(Table98[[#This Row],[F1 PR]],10,1)=TRUE,1,0)</f>
        <v>0</v>
      </c>
      <c r="G358" s="22">
        <f>IF(MID(Table98[[#This Row],[F1 PR]],8,1)&lt;MID(Table98[[#This Row],[F1 PR]],10,1),1,0)</f>
        <v>0</v>
      </c>
      <c r="H35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58" s="18" t="e">
        <f>Table98[[#This Row],[Opp Pos]]-Table98[[#This Row],[Current Pos]]</f>
        <v>#N/A</v>
      </c>
      <c r="J358" s="18" t="e">
        <f>INDEX(PL_Table[POS],MATCH(INDEX(Team_Key[Full Name],MATCH(LEFT(Table98[[#This Row],[F1]],3),Team_Key[Abbreviation],0)),PL_Table[TEAM],0))</f>
        <v>#N/A</v>
      </c>
      <c r="K358" s="18" t="str">
        <f>INDEX(PL_Table[POS],MATCH(INDEX(Team_Key[Full Name],MATCH(Table98[[#This Row],[Team]],Team_Key[Abbreviation],0)),PL_Table[TEAM],0))</f>
        <v>4</v>
      </c>
      <c r="L358" s="1">
        <f>INDEX(Team_Key[Fixture],MATCH(Table98[[#This Row],[Team]],Team_Key[Abbreviation],0))</f>
        <v>0</v>
      </c>
      <c r="M358" s="1" t="str">
        <f>IFERROR(INDEX(Results_Matrix[],MATCH(Table98[[#This Row],[Team]],Results_Matrix[Teams],0),MATCH(LEFT(Table98[[#This Row],[F1]],3),Results_Matrix[#Headers],0)),"")</f>
        <v/>
      </c>
    </row>
    <row r="359" spans="1:13" x14ac:dyDescent="0.45">
      <c r="A359" t="s">
        <v>639</v>
      </c>
      <c r="B359" s="1" t="str">
        <f>INDEX(FPL_Misc_Extract[Position],MATCH(Table98[[#This Row],[Player]],FPL_Misc_Extract[Player],0))</f>
        <v>MID</v>
      </c>
      <c r="C359" s="1" t="str">
        <f>INDEX(Team_Key[Abbreviation],MATCH(INDEX(FPL_Misc_Extract[Team Name],MATCH(Table98[[#This Row],[Player]],FPL_Misc_Extract[Player],0)),Team_Key[Full Name],0))</f>
        <v>LEI</v>
      </c>
      <c r="D359" s="1">
        <f>INDEX(FPL_Misc_Extract[PPG],MATCH(Table98[[#This Row],[Player]],FPL_Misc_Extract[Player],0))</f>
        <v>7.1</v>
      </c>
      <c r="E359" s="18">
        <f>INDEX(FPL_Misc_Extract[Form],MATCH(Table98[[#This Row],[Player]],FPL_Misc_Extract[Player],0))</f>
        <v>0.7</v>
      </c>
      <c r="F359" s="22">
        <f ca="1">IF(MID(Table98[[#This Row],[F1 PR]],8,1)&gt;MID(Table98[[#This Row],[F1 PR]],10,1)=TRUE,1,0)</f>
        <v>1</v>
      </c>
      <c r="G359" s="22">
        <f ca="1">IF(MID(Table98[[#This Row],[F1 PR]],8,1)&lt;MID(Table98[[#This Row],[F1 PR]],10,1),1,0)</f>
        <v>0</v>
      </c>
      <c r="H35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59" s="18">
        <f>Table98[[#This Row],[Opp Pos]]-Table98[[#This Row],[Current Pos]]</f>
        <v>17</v>
      </c>
      <c r="J359" s="18" t="str">
        <f>INDEX(PL_Table[POS],MATCH(INDEX(Team_Key[Full Name],MATCH(LEFT(Table98[[#This Row],[F1]],3),Team_Key[Abbreviation],0)),PL_Table[TEAM],0))</f>
        <v>18</v>
      </c>
      <c r="K359" s="18" t="str">
        <f>INDEX(PL_Table[POS],MATCH(INDEX(Team_Key[Full Name],MATCH(Table98[[#This Row],[Team]],Team_Key[Abbreviation],0)),PL_Table[TEAM],0))</f>
        <v>1</v>
      </c>
      <c r="L359" s="1" t="str">
        <f>INDEX(Team_Key[Fixture],MATCH(Table98[[#This Row],[Team]],Team_Key[Abbreviation],0))</f>
        <v>NOR</v>
      </c>
      <c r="M359" s="1" t="str">
        <f ca="1">IFERROR(INDEX(Results_Matrix[],MATCH(Table98[[#This Row],[Team]],Results_Matrix[Teams],0),MATCH(LEFT(Table98[[#This Row],[F1]],3),Results_Matrix[#Headers],0)),"")</f>
        <v>NOR(A) 2-1</v>
      </c>
    </row>
    <row r="360" spans="1:13" x14ac:dyDescent="0.45">
      <c r="A360" t="s">
        <v>270</v>
      </c>
      <c r="B360" s="1" t="str">
        <f>INDEX(FPL_Misc_Extract[Position],MATCH(Table98[[#This Row],[Player]],FPL_Misc_Extract[Player],0))</f>
        <v>FWD</v>
      </c>
      <c r="C360" s="1" t="str">
        <f>INDEX(Team_Key[Abbreviation],MATCH(INDEX(FPL_Misc_Extract[Team Name],MATCH(Table98[[#This Row],[Player]],FPL_Misc_Extract[Player],0)),Team_Key[Full Name],0))</f>
        <v>WHU</v>
      </c>
      <c r="D360" s="1">
        <f>INDEX(FPL_Misc_Extract[PPG],MATCH(Table98[[#This Row],[Player]],FPL_Misc_Extract[Player],0))</f>
        <v>2.2999999999999998</v>
      </c>
      <c r="E360" s="18">
        <f>INDEX(FPL_Misc_Extract[Form],MATCH(Table98[[#This Row],[Player]],FPL_Misc_Extract[Player],0))</f>
        <v>0</v>
      </c>
      <c r="F360" s="22">
        <f ca="1">IF(MID(Table98[[#This Row],[F1 PR]],8,1)&gt;MID(Table98[[#This Row],[F1 PR]],10,1)=TRUE,1,0)</f>
        <v>0</v>
      </c>
      <c r="G360" s="22">
        <f ca="1">IF(MID(Table98[[#This Row],[F1 PR]],8,1)&lt;MID(Table98[[#This Row],[F1 PR]],10,1),1,0)</f>
        <v>0</v>
      </c>
      <c r="H36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60" s="18">
        <f>Table98[[#This Row],[Opp Pos]]-Table98[[#This Row],[Current Pos]]</f>
        <v>11</v>
      </c>
      <c r="J360" s="18" t="str">
        <f>INDEX(PL_Table[POS],MATCH(INDEX(Team_Key[Full Name],MATCH(LEFT(Table98[[#This Row],[F1]],3),Team_Key[Abbreviation],0)),PL_Table[TEAM],0))</f>
        <v>17</v>
      </c>
      <c r="K360" s="18" t="str">
        <f>INDEX(PL_Table[POS],MATCH(INDEX(Team_Key[Full Name],MATCH(Table98[[#This Row],[Team]],Team_Key[Abbreviation],0)),PL_Table[TEAM],0))</f>
        <v>6</v>
      </c>
      <c r="L360" s="1" t="str">
        <f>INDEX(Team_Key[Fixture],MATCH(Table98[[#This Row],[Team]],Team_Key[Abbreviation],0))</f>
        <v>SUN</v>
      </c>
      <c r="M360" s="1" t="str">
        <f ca="1">IFERROR(INDEX(Results_Matrix[],MATCH(Table98[[#This Row],[Team]],Results_Matrix[Teams],0),MATCH(LEFT(Table98[[#This Row],[F1]],3),Results_Matrix[#Headers],0)),"")</f>
        <v>SUN(A) 2-2</v>
      </c>
    </row>
    <row r="361" spans="1:13" x14ac:dyDescent="0.45">
      <c r="A361" t="s">
        <v>310</v>
      </c>
      <c r="B361" s="1" t="str">
        <f>INDEX(FPL_Misc_Extract[Position],MATCH(Table98[[#This Row],[Player]],FPL_Misc_Extract[Player],0))</f>
        <v>MID</v>
      </c>
      <c r="C361" s="1" t="str">
        <f>INDEX(Team_Key[Abbreviation],MATCH(INDEX(FPL_Misc_Extract[Team Name],MATCH(Table98[[#This Row],[Player]],FPL_Misc_Extract[Player],0)),Team_Key[Full Name],0))</f>
        <v>SOU</v>
      </c>
      <c r="D361" s="1">
        <f>INDEX(FPL_Misc_Extract[PPG],MATCH(Table98[[#This Row],[Player]],FPL_Misc_Extract[Player],0))</f>
        <v>3.5</v>
      </c>
      <c r="E361" s="18">
        <f>INDEX(FPL_Misc_Extract[Form],MATCH(Table98[[#This Row],[Player]],FPL_Misc_Extract[Player],0))</f>
        <v>0.1</v>
      </c>
      <c r="F361" s="22">
        <f ca="1">IF(MID(Table98[[#This Row],[F1 PR]],8,1)&gt;MID(Table98[[#This Row],[F1 PR]],10,1)=TRUE,1,0)</f>
        <v>1</v>
      </c>
      <c r="G361" s="22">
        <f ca="1">IF(MID(Table98[[#This Row],[F1 PR]],8,1)&lt;MID(Table98[[#This Row],[F1 PR]],10,1),1,0)</f>
        <v>0</v>
      </c>
      <c r="H36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11</v>
      </c>
      <c r="I361" s="18">
        <f>Table98[[#This Row],[Opp Pos]]-Table98[[#This Row],[Current Pos]]</f>
        <v>1</v>
      </c>
      <c r="J361" s="18" t="str">
        <f>INDEX(PL_Table[POS],MATCH(INDEX(Team_Key[Full Name],MATCH(LEFT(Table98[[#This Row],[F1]],3),Team_Key[Abbreviation],0)),PL_Table[TEAM],0))</f>
        <v>10</v>
      </c>
      <c r="K361" s="18" t="str">
        <f>INDEX(PL_Table[POS],MATCH(INDEX(Team_Key[Full Name],MATCH(Table98[[#This Row],[Team]],Team_Key[Abbreviation],0)),PL_Table[TEAM],0))</f>
        <v>9</v>
      </c>
      <c r="L361" s="1" t="str">
        <f>INDEX(Team_Key[Fixture],MATCH(Table98[[#This Row],[Team]],Team_Key[Abbreviation],0))</f>
        <v>CHE</v>
      </c>
      <c r="M361" s="1" t="str">
        <f ca="1">IFERROR(INDEX(Results_Matrix[],MATCH(Table98[[#This Row],[Team]],Results_Matrix[Teams],0),MATCH(LEFT(Table98[[#This Row],[F1]],3),Results_Matrix[#Headers],0)),"")</f>
        <v>CHE(A) 3-1</v>
      </c>
    </row>
    <row r="362" spans="1:13" x14ac:dyDescent="0.45">
      <c r="A362" t="s">
        <v>662</v>
      </c>
      <c r="B362" s="1" t="str">
        <f>INDEX(FPL_Misc_Extract[Position],MATCH(Table98[[#This Row],[Player]],FPL_Misc_Extract[Player],0))</f>
        <v>DEF</v>
      </c>
      <c r="C362" s="1" t="str">
        <f>INDEX(Team_Key[Abbreviation],MATCH(INDEX(FPL_Misc_Extract[Team Name],MATCH(Table98[[#This Row],[Player]],FPL_Misc_Extract[Player],0)),Team_Key[Full Name],0))</f>
        <v>MCI</v>
      </c>
      <c r="D362" s="1">
        <f>INDEX(FPL_Misc_Extract[PPG],MATCH(Table98[[#This Row],[Player]],FPL_Misc_Extract[Player],0))</f>
        <v>2.8</v>
      </c>
      <c r="E362" s="18">
        <f>INDEX(FPL_Misc_Extract[Form],MATCH(Table98[[#This Row],[Player]],FPL_Misc_Extract[Player],0))</f>
        <v>0</v>
      </c>
      <c r="F362" s="22">
        <f>IF(MID(Table98[[#This Row],[F1 PR]],8,1)&gt;MID(Table98[[#This Row],[F1 PR]],10,1)=TRUE,1,0)</f>
        <v>0</v>
      </c>
      <c r="G362" s="22">
        <f>IF(MID(Table98[[#This Row],[F1 PR]],8,1)&lt;MID(Table98[[#This Row],[F1 PR]],10,1),1,0)</f>
        <v>0</v>
      </c>
      <c r="H36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62" s="18" t="e">
        <f>Table98[[#This Row],[Opp Pos]]-Table98[[#This Row],[Current Pos]]</f>
        <v>#N/A</v>
      </c>
      <c r="J362" s="18" t="e">
        <f>INDEX(PL_Table[POS],MATCH(INDEX(Team_Key[Full Name],MATCH(LEFT(Table98[[#This Row],[F1]],3),Team_Key[Abbreviation],0)),PL_Table[TEAM],0))</f>
        <v>#N/A</v>
      </c>
      <c r="K362" s="18" t="str">
        <f>INDEX(PL_Table[POS],MATCH(INDEX(Team_Key[Full Name],MATCH(Table98[[#This Row],[Team]],Team_Key[Abbreviation],0)),PL_Table[TEAM],0))</f>
        <v>4</v>
      </c>
      <c r="L362" s="1">
        <f>INDEX(Team_Key[Fixture],MATCH(Table98[[#This Row],[Team]],Team_Key[Abbreviation],0))</f>
        <v>0</v>
      </c>
      <c r="M362" s="1" t="str">
        <f>IFERROR(INDEX(Results_Matrix[],MATCH(Table98[[#This Row],[Team]],Results_Matrix[Teams],0),MATCH(LEFT(Table98[[#This Row],[F1]],3),Results_Matrix[#Headers],0)),"")</f>
        <v/>
      </c>
    </row>
    <row r="363" spans="1:13" x14ac:dyDescent="0.45">
      <c r="A363" t="s">
        <v>423</v>
      </c>
      <c r="B363" s="1" t="str">
        <f>INDEX(FPL_Misc_Extract[Position],MATCH(Table98[[#This Row],[Player]],FPL_Misc_Extract[Player],0))</f>
        <v>GK</v>
      </c>
      <c r="C363" s="1" t="str">
        <f>INDEX(Team_Key[Abbreviation],MATCH(INDEX(FPL_Misc_Extract[Team Name],MATCH(Table98[[#This Row],[Player]],FPL_Misc_Extract[Player],0)),Team_Key[Full Name],0))</f>
        <v>SUN</v>
      </c>
      <c r="D363" s="1">
        <f>INDEX(FPL_Misc_Extract[PPG],MATCH(Table98[[#This Row],[Player]],FPL_Misc_Extract[Player],0))</f>
        <v>2.1</v>
      </c>
      <c r="E363" s="18">
        <f>INDEX(FPL_Misc_Extract[Form],MATCH(Table98[[#This Row],[Player]],FPL_Misc_Extract[Player],0))</f>
        <v>0.4</v>
      </c>
      <c r="F363" s="22">
        <f ca="1">IF(MID(Table98[[#This Row],[F1 PR]],8,1)&gt;MID(Table98[[#This Row],[F1 PR]],10,1)=TRUE,1,0)</f>
        <v>0</v>
      </c>
      <c r="G363" s="22">
        <f ca="1">IF(MID(Table98[[#This Row],[F1 PR]],8,1)&lt;MID(Table98[[#This Row],[F1 PR]],10,1),1,0)</f>
        <v>0</v>
      </c>
      <c r="H36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63" s="18">
        <f>Table98[[#This Row],[Opp Pos]]-Table98[[#This Row],[Current Pos]]</f>
        <v>-11</v>
      </c>
      <c r="J363" s="18" t="str">
        <f>INDEX(PL_Table[POS],MATCH(INDEX(Team_Key[Full Name],MATCH(LEFT(Table98[[#This Row],[F1]],3),Team_Key[Abbreviation],0)),PL_Table[TEAM],0))</f>
        <v>6</v>
      </c>
      <c r="K363" s="18" t="str">
        <f>INDEX(PL_Table[POS],MATCH(INDEX(Team_Key[Full Name],MATCH(Table98[[#This Row],[Team]],Team_Key[Abbreviation],0)),PL_Table[TEAM],0))</f>
        <v>17</v>
      </c>
      <c r="L363" s="1" t="str">
        <f>INDEX(Team_Key[Fixture],MATCH(Table98[[#This Row],[Team]],Team_Key[Abbreviation],0))</f>
        <v>WHU</v>
      </c>
      <c r="M363" s="1" t="str">
        <f ca="1">IFERROR(INDEX(Results_Matrix[],MATCH(Table98[[#This Row],[Team]],Results_Matrix[Teams],0),MATCH(LEFT(Table98[[#This Row],[F1]],3),Results_Matrix[#Headers],0)),"")</f>
        <v>WHU(H) 2-2</v>
      </c>
    </row>
    <row r="364" spans="1:13" x14ac:dyDescent="0.45">
      <c r="A364" t="s">
        <v>678</v>
      </c>
      <c r="B364" s="1" t="str">
        <f>INDEX(FPL_Misc_Extract[Position],MATCH(Table98[[#This Row],[Player]],FPL_Misc_Extract[Player],0))</f>
        <v>DEF</v>
      </c>
      <c r="C364" s="1" t="str">
        <f>INDEX(Team_Key[Abbreviation],MATCH(INDEX(FPL_Misc_Extract[Team Name],MATCH(Table98[[#This Row],[Player]],FPL_Misc_Extract[Player],0)),Team_Key[Full Name],0))</f>
        <v>LIV</v>
      </c>
      <c r="D364" s="1">
        <f>INDEX(FPL_Misc_Extract[PPG],MATCH(Table98[[#This Row],[Player]],FPL_Misc_Extract[Player],0))</f>
        <v>0</v>
      </c>
      <c r="E364" s="18">
        <f>INDEX(FPL_Misc_Extract[Form],MATCH(Table98[[#This Row],[Player]],FPL_Misc_Extract[Player],0))</f>
        <v>0</v>
      </c>
      <c r="F364" s="22">
        <f>IF(MID(Table98[[#This Row],[F1 PR]],8,1)&gt;MID(Table98[[#This Row],[F1 PR]],10,1)=TRUE,1,0)</f>
        <v>0</v>
      </c>
      <c r="G364" s="22">
        <f>IF(MID(Table98[[#This Row],[F1 PR]],8,1)&lt;MID(Table98[[#This Row],[F1 PR]],10,1),1,0)</f>
        <v>0</v>
      </c>
      <c r="H36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64" s="18" t="e">
        <f>Table98[[#This Row],[Opp Pos]]-Table98[[#This Row],[Current Pos]]</f>
        <v>#N/A</v>
      </c>
      <c r="J364" s="18" t="e">
        <f>INDEX(PL_Table[POS],MATCH(INDEX(Team_Key[Full Name],MATCH(LEFT(Table98[[#This Row],[F1]],3),Team_Key[Abbreviation],0)),PL_Table[TEAM],0))</f>
        <v>#N/A</v>
      </c>
      <c r="K364" s="18" t="str">
        <f>INDEX(PL_Table[POS],MATCH(INDEX(Team_Key[Full Name],MATCH(Table98[[#This Row],[Team]],Team_Key[Abbreviation],0)),PL_Table[TEAM],0))</f>
        <v>8</v>
      </c>
      <c r="L364" s="1">
        <f>INDEX(Team_Key[Fixture],MATCH(Table98[[#This Row],[Team]],Team_Key[Abbreviation],0))</f>
        <v>0</v>
      </c>
      <c r="M364" s="1" t="str">
        <f>IFERROR(INDEX(Results_Matrix[],MATCH(Table98[[#This Row],[Team]],Results_Matrix[Teams],0),MATCH(LEFT(Table98[[#This Row],[F1]],3),Results_Matrix[#Headers],0)),"")</f>
        <v/>
      </c>
    </row>
    <row r="365" spans="1:13" x14ac:dyDescent="0.45">
      <c r="A365" t="s">
        <v>313</v>
      </c>
      <c r="B365" s="1" t="str">
        <f>INDEX(FPL_Misc_Extract[Position],MATCH(Table98[[#This Row],[Player]],FPL_Misc_Extract[Player],0))</f>
        <v>MID</v>
      </c>
      <c r="C365" s="1" t="str">
        <f>INDEX(Team_Key[Abbreviation],MATCH(INDEX(FPL_Misc_Extract[Team Name],MATCH(Table98[[#This Row],[Player]],FPL_Misc_Extract[Player],0)),Team_Key[Full Name],0))</f>
        <v>MCI</v>
      </c>
      <c r="D365" s="1">
        <f>INDEX(FPL_Misc_Extract[PPG],MATCH(Table98[[#This Row],[Player]],FPL_Misc_Extract[Player],0))</f>
        <v>0</v>
      </c>
      <c r="E365" s="18">
        <f>INDEX(FPL_Misc_Extract[Form],MATCH(Table98[[#This Row],[Player]],FPL_Misc_Extract[Player],0))</f>
        <v>0</v>
      </c>
      <c r="F365" s="22">
        <f>IF(MID(Table98[[#This Row],[F1 PR]],8,1)&gt;MID(Table98[[#This Row],[F1 PR]],10,1)=TRUE,1,0)</f>
        <v>0</v>
      </c>
      <c r="G365" s="22">
        <f>IF(MID(Table98[[#This Row],[F1 PR]],8,1)&lt;MID(Table98[[#This Row],[F1 PR]],10,1),1,0)</f>
        <v>0</v>
      </c>
      <c r="H36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65" s="18" t="e">
        <f>Table98[[#This Row],[Opp Pos]]-Table98[[#This Row],[Current Pos]]</f>
        <v>#N/A</v>
      </c>
      <c r="J365" s="18" t="e">
        <f>INDEX(PL_Table[POS],MATCH(INDEX(Team_Key[Full Name],MATCH(LEFT(Table98[[#This Row],[F1]],3),Team_Key[Abbreviation],0)),PL_Table[TEAM],0))</f>
        <v>#N/A</v>
      </c>
      <c r="K365" s="18" t="str">
        <f>INDEX(PL_Table[POS],MATCH(INDEX(Team_Key[Full Name],MATCH(Table98[[#This Row],[Team]],Team_Key[Abbreviation],0)),PL_Table[TEAM],0))</f>
        <v>4</v>
      </c>
      <c r="L365" s="1">
        <f>INDEX(Team_Key[Fixture],MATCH(Table98[[#This Row],[Team]],Team_Key[Abbreviation],0))</f>
        <v>0</v>
      </c>
      <c r="M365" s="1" t="str">
        <f>IFERROR(INDEX(Results_Matrix[],MATCH(Table98[[#This Row],[Team]],Results_Matrix[Teams],0),MATCH(LEFT(Table98[[#This Row],[F1]],3),Results_Matrix[#Headers],0)),"")</f>
        <v/>
      </c>
    </row>
    <row r="366" spans="1:13" x14ac:dyDescent="0.45">
      <c r="A366" t="s">
        <v>325</v>
      </c>
      <c r="B366" s="1" t="str">
        <f>INDEX(FPL_Misc_Extract[Position],MATCH(Table98[[#This Row],[Player]],FPL_Misc_Extract[Player],0))</f>
        <v>DEF</v>
      </c>
      <c r="C366" s="1" t="str">
        <f>INDEX(Team_Key[Abbreviation],MATCH(INDEX(FPL_Misc_Extract[Team Name],MATCH(Table98[[#This Row],[Player]],FPL_Misc_Extract[Player],0)),Team_Key[Full Name],0))</f>
        <v>CRY</v>
      </c>
      <c r="D366" s="1">
        <f>INDEX(FPL_Misc_Extract[PPG],MATCH(Table98[[#This Row],[Player]],FPL_Misc_Extract[Player],0))</f>
        <v>2</v>
      </c>
      <c r="E366" s="18">
        <f>INDEX(FPL_Misc_Extract[Form],MATCH(Table98[[#This Row],[Player]],FPL_Misc_Extract[Player],0))</f>
        <v>0</v>
      </c>
      <c r="F366" s="22">
        <f ca="1">IF(MID(Table98[[#This Row],[F1 PR]],8,1)&gt;MID(Table98[[#This Row],[F1 PR]],10,1)=TRUE,1,0)</f>
        <v>1</v>
      </c>
      <c r="G366" s="22">
        <f ca="1">IF(MID(Table98[[#This Row],[F1 PR]],8,1)&lt;MID(Table98[[#This Row],[F1 PR]],10,1),1,0)</f>
        <v>0</v>
      </c>
      <c r="H36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66" s="18">
        <f>Table98[[#This Row],[Opp Pos]]-Table98[[#This Row],[Current Pos]]</f>
        <v>-1</v>
      </c>
      <c r="J366" s="18" t="str">
        <f>INDEX(PL_Table[POS],MATCH(INDEX(Team_Key[Full Name],MATCH(LEFT(Table98[[#This Row],[F1]],3),Team_Key[Abbreviation],0)),PL_Table[TEAM],0))</f>
        <v>13</v>
      </c>
      <c r="K366" s="18" t="str">
        <f>INDEX(PL_Table[POS],MATCH(INDEX(Team_Key[Full Name],MATCH(Table98[[#This Row],[Team]],Team_Key[Abbreviation],0)),PL_Table[TEAM],0))</f>
        <v>14</v>
      </c>
      <c r="L366" s="1" t="str">
        <f>INDEX(Team_Key[Fixture],MATCH(Table98[[#This Row],[Team]],Team_Key[Abbreviation],0))</f>
        <v>WBA</v>
      </c>
      <c r="M366" s="1" t="str">
        <f ca="1">IFERROR(INDEX(Results_Matrix[],MATCH(Table98[[#This Row],[Team]],Results_Matrix[Teams],0),MATCH(LEFT(Table98[[#This Row],[F1]],3),Results_Matrix[#Headers],0)),"")</f>
        <v>WBA(H) 2-0</v>
      </c>
    </row>
    <row r="367" spans="1:13" x14ac:dyDescent="0.45">
      <c r="A367" t="s">
        <v>513</v>
      </c>
      <c r="B367" s="1" t="str">
        <f>INDEX(FPL_Misc_Extract[Position],MATCH(Table98[[#This Row],[Player]],FPL_Misc_Extract[Player],0))</f>
        <v>MID</v>
      </c>
      <c r="C367" s="1" t="str">
        <f>INDEX(Team_Key[Abbreviation],MATCH(INDEX(FPL_Misc_Extract[Team Name],MATCH(Table98[[#This Row],[Player]],FPL_Misc_Extract[Player],0)),Team_Key[Full Name],0))</f>
        <v>LIV</v>
      </c>
      <c r="D367" s="1">
        <f>INDEX(FPL_Misc_Extract[PPG],MATCH(Table98[[#This Row],[Player]],FPL_Misc_Extract[Player],0))</f>
        <v>0</v>
      </c>
      <c r="E367" s="18">
        <f>INDEX(FPL_Misc_Extract[Form],MATCH(Table98[[#This Row],[Player]],FPL_Misc_Extract[Player],0))</f>
        <v>0</v>
      </c>
      <c r="F367" s="22">
        <f>IF(MID(Table98[[#This Row],[F1 PR]],8,1)&gt;MID(Table98[[#This Row],[F1 PR]],10,1)=TRUE,1,0)</f>
        <v>0</v>
      </c>
      <c r="G367" s="22">
        <f>IF(MID(Table98[[#This Row],[F1 PR]],8,1)&lt;MID(Table98[[#This Row],[F1 PR]],10,1),1,0)</f>
        <v>0</v>
      </c>
      <c r="H36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67" s="18" t="e">
        <f>Table98[[#This Row],[Opp Pos]]-Table98[[#This Row],[Current Pos]]</f>
        <v>#N/A</v>
      </c>
      <c r="J367" s="18" t="e">
        <f>INDEX(PL_Table[POS],MATCH(INDEX(Team_Key[Full Name],MATCH(LEFT(Table98[[#This Row],[F1]],3),Team_Key[Abbreviation],0)),PL_Table[TEAM],0))</f>
        <v>#N/A</v>
      </c>
      <c r="K367" s="18" t="str">
        <f>INDEX(PL_Table[POS],MATCH(INDEX(Team_Key[Full Name],MATCH(Table98[[#This Row],[Team]],Team_Key[Abbreviation],0)),PL_Table[TEAM],0))</f>
        <v>8</v>
      </c>
      <c r="L367" s="1">
        <f>INDEX(Team_Key[Fixture],MATCH(Table98[[#This Row],[Team]],Team_Key[Abbreviation],0))</f>
        <v>0</v>
      </c>
      <c r="M367" s="1" t="str">
        <f>IFERROR(INDEX(Results_Matrix[],MATCH(Table98[[#This Row],[Team]],Results_Matrix[Teams],0),MATCH(LEFT(Table98[[#This Row],[F1]],3),Results_Matrix[#Headers],0)),"")</f>
        <v/>
      </c>
    </row>
    <row r="368" spans="1:13" x14ac:dyDescent="0.45">
      <c r="A368" t="s">
        <v>510</v>
      </c>
      <c r="B368" s="1" t="str">
        <f>INDEX(FPL_Misc_Extract[Position],MATCH(Table98[[#This Row],[Player]],FPL_Misc_Extract[Player],0))</f>
        <v>FWD</v>
      </c>
      <c r="C368" s="1" t="str">
        <f>INDEX(Team_Key[Abbreviation],MATCH(INDEX(FPL_Misc_Extract[Team Name],MATCH(Table98[[#This Row],[Player]],FPL_Misc_Extract[Player],0)),Team_Key[Full Name],0))</f>
        <v>MUN</v>
      </c>
      <c r="D368" s="1">
        <f>INDEX(FPL_Misc_Extract[PPG],MATCH(Table98[[#This Row],[Player]],FPL_Misc_Extract[Player],0))</f>
        <v>4.4000000000000004</v>
      </c>
      <c r="E368" s="18">
        <f>INDEX(FPL_Misc_Extract[Form],MATCH(Table98[[#This Row],[Player]],FPL_Misc_Extract[Player],0))</f>
        <v>0.4</v>
      </c>
      <c r="F368" s="22">
        <f ca="1">IF(MID(Table98[[#This Row],[F1 PR]],8,1)&gt;MID(Table98[[#This Row],[F1 PR]],10,1)=TRUE,1,0)</f>
        <v>0</v>
      </c>
      <c r="G368" s="22">
        <f ca="1">IF(MID(Table98[[#This Row],[F1 PR]],8,1)&lt;MID(Table98[[#This Row],[F1 PR]],10,1),1,0)</f>
        <v>1</v>
      </c>
      <c r="H36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368" s="18">
        <f>Table98[[#This Row],[Opp Pos]]-Table98[[#This Row],[Current Pos]]</f>
        <v>-2</v>
      </c>
      <c r="J368" s="18" t="str">
        <f>INDEX(PL_Table[POS],MATCH(INDEX(Team_Key[Full Name],MATCH(LEFT(Table98[[#This Row],[F1]],3),Team_Key[Abbreviation],0)),PL_Table[TEAM],0))</f>
        <v>3</v>
      </c>
      <c r="K368" s="18" t="str">
        <f>INDEX(PL_Table[POS],MATCH(INDEX(Team_Key[Full Name],MATCH(Table98[[#This Row],[Team]],Team_Key[Abbreviation],0)),PL_Table[TEAM],0))</f>
        <v>5</v>
      </c>
      <c r="L368" s="1" t="str">
        <f>INDEX(Team_Key[Fixture],MATCH(Table98[[#This Row],[Team]],Team_Key[Abbreviation],0))</f>
        <v>ARS</v>
      </c>
      <c r="M368" s="1" t="str">
        <f ca="1">IFERROR(INDEX(Results_Matrix[],MATCH(Table98[[#This Row],[Team]],Results_Matrix[Teams],0),MATCH(LEFT(Table98[[#This Row],[F1]],3),Results_Matrix[#Headers],0)),"")</f>
        <v>ARS(A) 0-3</v>
      </c>
    </row>
    <row r="369" spans="1:13" x14ac:dyDescent="0.45">
      <c r="A369" t="s">
        <v>427</v>
      </c>
      <c r="B369" s="1" t="str">
        <f>INDEX(FPL_Misc_Extract[Position],MATCH(Table98[[#This Row],[Player]],FPL_Misc_Extract[Player],0))</f>
        <v>DEF</v>
      </c>
      <c r="C369" s="1" t="str">
        <f>INDEX(Team_Key[Abbreviation],MATCH(INDEX(FPL_Misc_Extract[Team Name],MATCH(Table98[[#This Row],[Player]],FPL_Misc_Extract[Player],0)),Team_Key[Full Name],0))</f>
        <v>NOR</v>
      </c>
      <c r="D369" s="1">
        <f>INDEX(FPL_Misc_Extract[PPG],MATCH(Table98[[#This Row],[Player]],FPL_Misc_Extract[Player],0))</f>
        <v>2.2000000000000002</v>
      </c>
      <c r="E369" s="18">
        <f>INDEX(FPL_Misc_Extract[Form],MATCH(Table98[[#This Row],[Player]],FPL_Misc_Extract[Player],0))</f>
        <v>0.2</v>
      </c>
      <c r="F369" s="22">
        <f ca="1">IF(MID(Table98[[#This Row],[F1 PR]],8,1)&gt;MID(Table98[[#This Row],[F1 PR]],10,1)=TRUE,1,0)</f>
        <v>0</v>
      </c>
      <c r="G369" s="22">
        <f ca="1">IF(MID(Table98[[#This Row],[F1 PR]],8,1)&lt;MID(Table98[[#This Row],[F1 PR]],10,1),1,0)</f>
        <v>1</v>
      </c>
      <c r="H36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69" s="18">
        <f>Table98[[#This Row],[Opp Pos]]-Table98[[#This Row],[Current Pos]]</f>
        <v>-17</v>
      </c>
      <c r="J369" s="18" t="str">
        <f>INDEX(PL_Table[POS],MATCH(INDEX(Team_Key[Full Name],MATCH(LEFT(Table98[[#This Row],[F1]],3),Team_Key[Abbreviation],0)),PL_Table[TEAM],0))</f>
        <v>1</v>
      </c>
      <c r="K369" s="18" t="str">
        <f>INDEX(PL_Table[POS],MATCH(INDEX(Team_Key[Full Name],MATCH(Table98[[#This Row],[Team]],Team_Key[Abbreviation],0)),PL_Table[TEAM],0))</f>
        <v>18</v>
      </c>
      <c r="L369" s="1" t="str">
        <f>INDEX(Team_Key[Fixture],MATCH(Table98[[#This Row],[Team]],Team_Key[Abbreviation],0))</f>
        <v>LEI</v>
      </c>
      <c r="M369" s="1" t="str">
        <f ca="1">IFERROR(INDEX(Results_Matrix[],MATCH(Table98[[#This Row],[Team]],Results_Matrix[Teams],0),MATCH(LEFT(Table98[[#This Row],[F1]],3),Results_Matrix[#Headers],0)),"")</f>
        <v>LEI(H) 1-2</v>
      </c>
    </row>
    <row r="370" spans="1:13" x14ac:dyDescent="0.45">
      <c r="A370" t="s">
        <v>271</v>
      </c>
      <c r="B370" s="1" t="str">
        <f>INDEX(FPL_Misc_Extract[Position],MATCH(Table98[[#This Row],[Player]],FPL_Misc_Extract[Player],0))</f>
        <v>DEF</v>
      </c>
      <c r="C370" s="1" t="str">
        <f>INDEX(Team_Key[Abbreviation],MATCH(INDEX(FPL_Misc_Extract[Team Name],MATCH(Table98[[#This Row],[Player]],FPL_Misc_Extract[Player],0)),Team_Key[Full Name],0))</f>
        <v>SOU</v>
      </c>
      <c r="D370" s="1">
        <f>INDEX(FPL_Misc_Extract[PPG],MATCH(Table98[[#This Row],[Player]],FPL_Misc_Extract[Player],0))</f>
        <v>2.7</v>
      </c>
      <c r="E370" s="18">
        <f>INDEX(FPL_Misc_Extract[Form],MATCH(Table98[[#This Row],[Player]],FPL_Misc_Extract[Player],0))</f>
        <v>0</v>
      </c>
      <c r="F370" s="22">
        <f ca="1">IF(MID(Table98[[#This Row],[F1 PR]],8,1)&gt;MID(Table98[[#This Row],[F1 PR]],10,1)=TRUE,1,0)</f>
        <v>1</v>
      </c>
      <c r="G370" s="22">
        <f ca="1">IF(MID(Table98[[#This Row],[F1 PR]],8,1)&lt;MID(Table98[[#This Row],[F1 PR]],10,1),1,0)</f>
        <v>0</v>
      </c>
      <c r="H37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70" s="18">
        <f>Table98[[#This Row],[Opp Pos]]-Table98[[#This Row],[Current Pos]]</f>
        <v>1</v>
      </c>
      <c r="J370" s="18" t="str">
        <f>INDEX(PL_Table[POS],MATCH(INDEX(Team_Key[Full Name],MATCH(LEFT(Table98[[#This Row],[F1]],3),Team_Key[Abbreviation],0)),PL_Table[TEAM],0))</f>
        <v>10</v>
      </c>
      <c r="K370" s="18" t="str">
        <f>INDEX(PL_Table[POS],MATCH(INDEX(Team_Key[Full Name],MATCH(Table98[[#This Row],[Team]],Team_Key[Abbreviation],0)),PL_Table[TEAM],0))</f>
        <v>9</v>
      </c>
      <c r="L370" s="1" t="str">
        <f>INDEX(Team_Key[Fixture],MATCH(Table98[[#This Row],[Team]],Team_Key[Abbreviation],0))</f>
        <v>CHE</v>
      </c>
      <c r="M370" s="1" t="str">
        <f ca="1">IFERROR(INDEX(Results_Matrix[],MATCH(Table98[[#This Row],[Team]],Results_Matrix[Teams],0),MATCH(LEFT(Table98[[#This Row],[F1]],3),Results_Matrix[#Headers],0)),"")</f>
        <v>CHE(A) 3-1</v>
      </c>
    </row>
    <row r="371" spans="1:13" x14ac:dyDescent="0.45">
      <c r="A371" t="s">
        <v>145</v>
      </c>
      <c r="B371" s="1" t="str">
        <f>INDEX(FPL_Misc_Extract[Position],MATCH(Table98[[#This Row],[Player]],FPL_Misc_Extract[Player],0))</f>
        <v>MID</v>
      </c>
      <c r="C371" s="1" t="str">
        <f>INDEX(Team_Key[Abbreviation],MATCH(INDEX(FPL_Misc_Extract[Team Name],MATCH(Table98[[#This Row],[Player]],FPL_Misc_Extract[Player],0)),Team_Key[Full Name],0))</f>
        <v>NEW</v>
      </c>
      <c r="D371" s="1">
        <f>INDEX(FPL_Misc_Extract[PPG],MATCH(Table98[[#This Row],[Player]],FPL_Misc_Extract[Player],0))</f>
        <v>0</v>
      </c>
      <c r="E371" s="18">
        <f>INDEX(FPL_Misc_Extract[Form],MATCH(Table98[[#This Row],[Player]],FPL_Misc_Extract[Player],0))</f>
        <v>0</v>
      </c>
      <c r="F371" s="22">
        <f>IF(MID(Table98[[#This Row],[F1 PR]],8,1)&gt;MID(Table98[[#This Row],[F1 PR]],10,1)=TRUE,1,0)</f>
        <v>0</v>
      </c>
      <c r="G371" s="22">
        <f>IF(MID(Table98[[#This Row],[F1 PR]],8,1)&lt;MID(Table98[[#This Row],[F1 PR]],10,1),1,0)</f>
        <v>0</v>
      </c>
      <c r="H37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71" s="18" t="e">
        <f>Table98[[#This Row],[Opp Pos]]-Table98[[#This Row],[Current Pos]]</f>
        <v>#N/A</v>
      </c>
      <c r="J371" s="18" t="e">
        <f>INDEX(PL_Table[POS],MATCH(INDEX(Team_Key[Full Name],MATCH(LEFT(Table98[[#This Row],[F1]],3),Team_Key[Abbreviation],0)),PL_Table[TEAM],0))</f>
        <v>#N/A</v>
      </c>
      <c r="K371" s="18" t="str">
        <f>INDEX(PL_Table[POS],MATCH(INDEX(Team_Key[Full Name],MATCH(Table98[[#This Row],[Team]],Team_Key[Abbreviation],0)),PL_Table[TEAM],0))</f>
        <v>19</v>
      </c>
      <c r="L371" s="1">
        <f>INDEX(Team_Key[Fixture],MATCH(Table98[[#This Row],[Team]],Team_Key[Abbreviation],0))</f>
        <v>0</v>
      </c>
      <c r="M371" s="1" t="str">
        <f>IFERROR(INDEX(Results_Matrix[],MATCH(Table98[[#This Row],[Team]],Results_Matrix[Teams],0),MATCH(LEFT(Table98[[#This Row],[F1]],3),Results_Matrix[#Headers],0)),"")</f>
        <v/>
      </c>
    </row>
    <row r="372" spans="1:13" x14ac:dyDescent="0.45">
      <c r="A372" t="s">
        <v>332</v>
      </c>
      <c r="B372" s="1" t="str">
        <f>INDEX(FPL_Misc_Extract[Position],MATCH(Table98[[#This Row],[Player]],FPL_Misc_Extract[Player],0))</f>
        <v>MID</v>
      </c>
      <c r="C372" s="1" t="str">
        <f>INDEX(Team_Key[Abbreviation],MATCH(INDEX(FPL_Misc_Extract[Team Name],MATCH(Table98[[#This Row],[Player]],FPL_Misc_Extract[Player],0)),Team_Key[Full Name],0))</f>
        <v>TOT</v>
      </c>
      <c r="D372" s="1">
        <f>INDEX(FPL_Misc_Extract[PPG],MATCH(Table98[[#This Row],[Player]],FPL_Misc_Extract[Player],0))</f>
        <v>2.1</v>
      </c>
      <c r="E372" s="18">
        <f>INDEX(FPL_Misc_Extract[Form],MATCH(Table98[[#This Row],[Player]],FPL_Misc_Extract[Player],0))</f>
        <v>0.2</v>
      </c>
      <c r="F372" s="22">
        <f ca="1">IF(MID(Table98[[#This Row],[F1 PR]],8,1)&gt;MID(Table98[[#This Row],[F1 PR]],10,1)=TRUE,1,0)</f>
        <v>0</v>
      </c>
      <c r="G372" s="22">
        <f ca="1">IF(MID(Table98[[#This Row],[F1 PR]],8,1)&lt;MID(Table98[[#This Row],[F1 PR]],10,1),1,0)</f>
        <v>0</v>
      </c>
      <c r="H37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72" s="18">
        <f>Table98[[#This Row],[Opp Pos]]-Table98[[#This Row],[Current Pos]]</f>
        <v>14</v>
      </c>
      <c r="J372" s="18" t="str">
        <f>INDEX(PL_Table[POS],MATCH(INDEX(Team_Key[Full Name],MATCH(LEFT(Table98[[#This Row],[F1]],3),Team_Key[Abbreviation],0)),PL_Table[TEAM],0))</f>
        <v>16</v>
      </c>
      <c r="K372" s="18" t="str">
        <f>INDEX(PL_Table[POS],MATCH(INDEX(Team_Key[Full Name],MATCH(Table98[[#This Row],[Team]],Team_Key[Abbreviation],0)),PL_Table[TEAM],0))</f>
        <v>2</v>
      </c>
      <c r="L372" s="1" t="str">
        <f>INDEX(Team_Key[Fixture],MATCH(Table98[[#This Row],[Team]],Team_Key[Abbreviation],0))</f>
        <v>SWA</v>
      </c>
      <c r="M372" s="1" t="str">
        <f ca="1">IFERROR(INDEX(Results_Matrix[],MATCH(Table98[[#This Row],[Team]],Results_Matrix[Teams],0),MATCH(LEFT(Table98[[#This Row],[F1]],3),Results_Matrix[#Headers],0)),"")</f>
        <v>SWA(A) 2-2</v>
      </c>
    </row>
    <row r="373" spans="1:13" x14ac:dyDescent="0.45">
      <c r="A373" t="s">
        <v>377</v>
      </c>
      <c r="B373" s="1" t="str">
        <f>INDEX(FPL_Misc_Extract[Position],MATCH(Table98[[#This Row],[Player]],FPL_Misc_Extract[Player],0))</f>
        <v>MID</v>
      </c>
      <c r="C373" s="1" t="str">
        <f>INDEX(Team_Key[Abbreviation],MATCH(INDEX(FPL_Misc_Extract[Team Name],MATCH(Table98[[#This Row],[Player]],FPL_Misc_Extract[Player],0)),Team_Key[Full Name],0))</f>
        <v>MUN</v>
      </c>
      <c r="D373" s="1">
        <f>INDEX(FPL_Misc_Extract[PPG],MATCH(Table98[[#This Row],[Player]],FPL_Misc_Extract[Player],0))</f>
        <v>3.9</v>
      </c>
      <c r="E373" s="18">
        <f>INDEX(FPL_Misc_Extract[Form],MATCH(Table98[[#This Row],[Player]],FPL_Misc_Extract[Player],0))</f>
        <v>0.5</v>
      </c>
      <c r="F373" s="22">
        <f ca="1">IF(MID(Table98[[#This Row],[F1 PR]],8,1)&gt;MID(Table98[[#This Row],[F1 PR]],10,1)=TRUE,1,0)</f>
        <v>0</v>
      </c>
      <c r="G373" s="22">
        <f ca="1">IF(MID(Table98[[#This Row],[F1 PR]],8,1)&lt;MID(Table98[[#This Row],[F1 PR]],10,1),1,0)</f>
        <v>1</v>
      </c>
      <c r="H37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373" s="18">
        <f>Table98[[#This Row],[Opp Pos]]-Table98[[#This Row],[Current Pos]]</f>
        <v>-2</v>
      </c>
      <c r="J373" s="18" t="str">
        <f>INDEX(PL_Table[POS],MATCH(INDEX(Team_Key[Full Name],MATCH(LEFT(Table98[[#This Row],[F1]],3),Team_Key[Abbreviation],0)),PL_Table[TEAM],0))</f>
        <v>3</v>
      </c>
      <c r="K373" s="18" t="str">
        <f>INDEX(PL_Table[POS],MATCH(INDEX(Team_Key[Full Name],MATCH(Table98[[#This Row],[Team]],Team_Key[Abbreviation],0)),PL_Table[TEAM],0))</f>
        <v>5</v>
      </c>
      <c r="L373" s="1" t="str">
        <f>INDEX(Team_Key[Fixture],MATCH(Table98[[#This Row],[Team]],Team_Key[Abbreviation],0))</f>
        <v>ARS</v>
      </c>
      <c r="M373" s="1" t="str">
        <f ca="1">IFERROR(INDEX(Results_Matrix[],MATCH(Table98[[#This Row],[Team]],Results_Matrix[Teams],0),MATCH(LEFT(Table98[[#This Row],[F1]],3),Results_Matrix[#Headers],0)),"")</f>
        <v>ARS(A) 0-3</v>
      </c>
    </row>
    <row r="374" spans="1:13" x14ac:dyDescent="0.45">
      <c r="A374" t="s">
        <v>303</v>
      </c>
      <c r="B374" s="1" t="str">
        <f>INDEX(FPL_Misc_Extract[Position],MATCH(Table98[[#This Row],[Player]],FPL_Misc_Extract[Player],0))</f>
        <v>MID</v>
      </c>
      <c r="C374" s="1" t="str">
        <f>INDEX(Team_Key[Abbreviation],MATCH(INDEX(FPL_Misc_Extract[Team Name],MATCH(Table98[[#This Row],[Player]],FPL_Misc_Extract[Player],0)),Team_Key[Full Name],0))</f>
        <v>CHE</v>
      </c>
      <c r="D374" s="1">
        <f>INDEX(FPL_Misc_Extract[PPG],MATCH(Table98[[#This Row],[Player]],FPL_Misc_Extract[Player],0))</f>
        <v>2</v>
      </c>
      <c r="E374" s="18">
        <f>INDEX(FPL_Misc_Extract[Form],MATCH(Table98[[#This Row],[Player]],FPL_Misc_Extract[Player],0))</f>
        <v>0.3</v>
      </c>
      <c r="F374" s="22">
        <f ca="1">IF(MID(Table98[[#This Row],[F1 PR]],8,1)&gt;MID(Table98[[#This Row],[F1 PR]],10,1)=TRUE,1,0)</f>
        <v>0</v>
      </c>
      <c r="G374" s="22">
        <f ca="1">IF(MID(Table98[[#This Row],[F1 PR]],8,1)&lt;MID(Table98[[#This Row],[F1 PR]],10,1),1,0)</f>
        <v>1</v>
      </c>
      <c r="H37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74" s="18">
        <f>Table98[[#This Row],[Opp Pos]]-Table98[[#This Row],[Current Pos]]</f>
        <v>-1</v>
      </c>
      <c r="J374" s="18" t="str">
        <f>INDEX(PL_Table[POS],MATCH(INDEX(Team_Key[Full Name],MATCH(LEFT(Table98[[#This Row],[F1]],3),Team_Key[Abbreviation],0)),PL_Table[TEAM],0))</f>
        <v>9</v>
      </c>
      <c r="K374" s="18" t="str">
        <f>INDEX(PL_Table[POS],MATCH(INDEX(Team_Key[Full Name],MATCH(Table98[[#This Row],[Team]],Team_Key[Abbreviation],0)),PL_Table[TEAM],0))</f>
        <v>10</v>
      </c>
      <c r="L374" s="1" t="str">
        <f>INDEX(Team_Key[Fixture],MATCH(Table98[[#This Row],[Team]],Team_Key[Abbreviation],0))</f>
        <v>SOU</v>
      </c>
      <c r="M374" s="1" t="str">
        <f ca="1">IFERROR(INDEX(Results_Matrix[],MATCH(Table98[[#This Row],[Team]],Results_Matrix[Teams],0),MATCH(LEFT(Table98[[#This Row],[F1]],3),Results_Matrix[#Headers],0)),"")</f>
        <v>SOU(H) 1-3</v>
      </c>
    </row>
    <row r="375" spans="1:13" x14ac:dyDescent="0.45">
      <c r="A375" t="s">
        <v>348</v>
      </c>
      <c r="B375" s="1" t="str">
        <f>INDEX(FPL_Misc_Extract[Position],MATCH(Table98[[#This Row],[Player]],FPL_Misc_Extract[Player],0))</f>
        <v>DEF</v>
      </c>
      <c r="C375" s="1" t="str">
        <f>INDEX(Team_Key[Abbreviation],MATCH(INDEX(FPL_Misc_Extract[Team Name],MATCH(Table98[[#This Row],[Player]],FPL_Misc_Extract[Player],0)),Team_Key[Full Name],0))</f>
        <v>SUN</v>
      </c>
      <c r="D375" s="1">
        <f>INDEX(FPL_Misc_Extract[PPG],MATCH(Table98[[#This Row],[Player]],FPL_Misc_Extract[Player],0))</f>
        <v>1</v>
      </c>
      <c r="E375" s="18">
        <f>INDEX(FPL_Misc_Extract[Form],MATCH(Table98[[#This Row],[Player]],FPL_Misc_Extract[Player],0))</f>
        <v>0</v>
      </c>
      <c r="F375" s="22">
        <f ca="1">IF(MID(Table98[[#This Row],[F1 PR]],8,1)&gt;MID(Table98[[#This Row],[F1 PR]],10,1)=TRUE,1,0)</f>
        <v>0</v>
      </c>
      <c r="G375" s="22">
        <f ca="1">IF(MID(Table98[[#This Row],[F1 PR]],8,1)&lt;MID(Table98[[#This Row],[F1 PR]],10,1),1,0)</f>
        <v>0</v>
      </c>
      <c r="H37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75" s="18">
        <f>Table98[[#This Row],[Opp Pos]]-Table98[[#This Row],[Current Pos]]</f>
        <v>-11</v>
      </c>
      <c r="J375" s="18" t="str">
        <f>INDEX(PL_Table[POS],MATCH(INDEX(Team_Key[Full Name],MATCH(LEFT(Table98[[#This Row],[F1]],3),Team_Key[Abbreviation],0)),PL_Table[TEAM],0))</f>
        <v>6</v>
      </c>
      <c r="K375" s="18" t="str">
        <f>INDEX(PL_Table[POS],MATCH(INDEX(Team_Key[Full Name],MATCH(Table98[[#This Row],[Team]],Team_Key[Abbreviation],0)),PL_Table[TEAM],0))</f>
        <v>17</v>
      </c>
      <c r="L375" s="1" t="str">
        <f>INDEX(Team_Key[Fixture],MATCH(Table98[[#This Row],[Team]],Team_Key[Abbreviation],0))</f>
        <v>WHU</v>
      </c>
      <c r="M375" s="1" t="str">
        <f ca="1">IFERROR(INDEX(Results_Matrix[],MATCH(Table98[[#This Row],[Team]],Results_Matrix[Teams],0),MATCH(LEFT(Table98[[#This Row],[F1]],3),Results_Matrix[#Headers],0)),"")</f>
        <v>WHU(H) 2-2</v>
      </c>
    </row>
    <row r="376" spans="1:13" x14ac:dyDescent="0.45">
      <c r="A376" t="s">
        <v>382</v>
      </c>
      <c r="B376" s="1" t="str">
        <f>INDEX(FPL_Misc_Extract[Position],MATCH(Table98[[#This Row],[Player]],FPL_Misc_Extract[Player],0))</f>
        <v>FWD</v>
      </c>
      <c r="C376" s="1" t="str">
        <f>INDEX(Team_Key[Abbreviation],MATCH(INDEX(FPL_Misc_Extract[Team Name],MATCH(Table98[[#This Row],[Player]],FPL_Misc_Extract[Player],0)),Team_Key[Full Name],0))</f>
        <v>SOU</v>
      </c>
      <c r="D376" s="1">
        <f>INDEX(FPL_Misc_Extract[PPG],MATCH(Table98[[#This Row],[Player]],FPL_Misc_Extract[Player],0))</f>
        <v>0</v>
      </c>
      <c r="E376" s="18">
        <f>INDEX(FPL_Misc_Extract[Form],MATCH(Table98[[#This Row],[Player]],FPL_Misc_Extract[Player],0))</f>
        <v>0</v>
      </c>
      <c r="F376" s="22">
        <f ca="1">IF(MID(Table98[[#This Row],[F1 PR]],8,1)&gt;MID(Table98[[#This Row],[F1 PR]],10,1)=TRUE,1,0)</f>
        <v>1</v>
      </c>
      <c r="G376" s="22">
        <f ca="1">IF(MID(Table98[[#This Row],[F1 PR]],8,1)&lt;MID(Table98[[#This Row],[F1 PR]],10,1),1,0)</f>
        <v>0</v>
      </c>
      <c r="H3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76" s="18">
        <f>Table98[[#This Row],[Opp Pos]]-Table98[[#This Row],[Current Pos]]</f>
        <v>1</v>
      </c>
      <c r="J376" s="18" t="str">
        <f>INDEX(PL_Table[POS],MATCH(INDEX(Team_Key[Full Name],MATCH(LEFT(Table98[[#This Row],[F1]],3),Team_Key[Abbreviation],0)),PL_Table[TEAM],0))</f>
        <v>10</v>
      </c>
      <c r="K376" s="18" t="str">
        <f>INDEX(PL_Table[POS],MATCH(INDEX(Team_Key[Full Name],MATCH(Table98[[#This Row],[Team]],Team_Key[Abbreviation],0)),PL_Table[TEAM],0))</f>
        <v>9</v>
      </c>
      <c r="L376" s="1" t="str">
        <f>INDEX(Team_Key[Fixture],MATCH(Table98[[#This Row],[Team]],Team_Key[Abbreviation],0))</f>
        <v>CHE</v>
      </c>
      <c r="M376" s="1" t="str">
        <f ca="1">IFERROR(INDEX(Results_Matrix[],MATCH(Table98[[#This Row],[Team]],Results_Matrix[Teams],0),MATCH(LEFT(Table98[[#This Row],[F1]],3),Results_Matrix[#Headers],0)),"")</f>
        <v>CHE(A) 3-1</v>
      </c>
    </row>
    <row r="377" spans="1:13" x14ac:dyDescent="0.45">
      <c r="A377" t="s">
        <v>294</v>
      </c>
      <c r="B377" s="1" t="str">
        <f>INDEX(FPL_Misc_Extract[Position],MATCH(Table98[[#This Row],[Player]],FPL_Misc_Extract[Player],0))</f>
        <v>DEF</v>
      </c>
      <c r="C377" s="1" t="str">
        <f>INDEX(Team_Key[Abbreviation],MATCH(INDEX(FPL_Misc_Extract[Team Name],MATCH(Table98[[#This Row],[Player]],FPL_Misc_Extract[Player],0)),Team_Key[Full Name],0))</f>
        <v>NEW</v>
      </c>
      <c r="D377" s="1">
        <f>INDEX(FPL_Misc_Extract[PPG],MATCH(Table98[[#This Row],[Player]],FPL_Misc_Extract[Player],0))</f>
        <v>0.7</v>
      </c>
      <c r="E377" s="18">
        <f>INDEX(FPL_Misc_Extract[Form],MATCH(Table98[[#This Row],[Player]],FPL_Misc_Extract[Player],0))</f>
        <v>0</v>
      </c>
      <c r="F377" s="22">
        <f>IF(MID(Table98[[#This Row],[F1 PR]],8,1)&gt;MID(Table98[[#This Row],[F1 PR]],10,1)=TRUE,1,0)</f>
        <v>0</v>
      </c>
      <c r="G377" s="22">
        <f>IF(MID(Table98[[#This Row],[F1 PR]],8,1)&lt;MID(Table98[[#This Row],[F1 PR]],10,1),1,0)</f>
        <v>0</v>
      </c>
      <c r="H37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77" s="18" t="e">
        <f>Table98[[#This Row],[Opp Pos]]-Table98[[#This Row],[Current Pos]]</f>
        <v>#N/A</v>
      </c>
      <c r="J377" s="18" t="e">
        <f>INDEX(PL_Table[POS],MATCH(INDEX(Team_Key[Full Name],MATCH(LEFT(Table98[[#This Row],[F1]],3),Team_Key[Abbreviation],0)),PL_Table[TEAM],0))</f>
        <v>#N/A</v>
      </c>
      <c r="K377" s="18" t="str">
        <f>INDEX(PL_Table[POS],MATCH(INDEX(Team_Key[Full Name],MATCH(Table98[[#This Row],[Team]],Team_Key[Abbreviation],0)),PL_Table[TEAM],0))</f>
        <v>19</v>
      </c>
      <c r="L377" s="1">
        <f>INDEX(Team_Key[Fixture],MATCH(Table98[[#This Row],[Team]],Team_Key[Abbreviation],0))</f>
        <v>0</v>
      </c>
      <c r="M377" s="1" t="str">
        <f>IFERROR(INDEX(Results_Matrix[],MATCH(Table98[[#This Row],[Team]],Results_Matrix[Teams],0),MATCH(LEFT(Table98[[#This Row],[F1]],3),Results_Matrix[#Headers],0)),"")</f>
        <v/>
      </c>
    </row>
    <row r="378" spans="1:13" x14ac:dyDescent="0.45">
      <c r="A378" t="s">
        <v>521</v>
      </c>
      <c r="B378" s="1" t="str">
        <f>INDEX(FPL_Misc_Extract[Position],MATCH(Table98[[#This Row],[Player]],FPL_Misc_Extract[Player],0))</f>
        <v>DEF</v>
      </c>
      <c r="C378" s="1" t="str">
        <f>INDEX(Team_Key[Abbreviation],MATCH(INDEX(FPL_Misc_Extract[Team Name],MATCH(Table98[[#This Row],[Player]],FPL_Misc_Extract[Player],0)),Team_Key[Full Name],0))</f>
        <v>NEW</v>
      </c>
      <c r="D378" s="1">
        <f>INDEX(FPL_Misc_Extract[PPG],MATCH(Table98[[#This Row],[Player]],FPL_Misc_Extract[Player],0))</f>
        <v>2.1</v>
      </c>
      <c r="E378" s="18">
        <f>INDEX(FPL_Misc_Extract[Form],MATCH(Table98[[#This Row],[Player]],FPL_Misc_Extract[Player],0))</f>
        <v>0</v>
      </c>
      <c r="F378" s="22">
        <f>IF(MID(Table98[[#This Row],[F1 PR]],8,1)&gt;MID(Table98[[#This Row],[F1 PR]],10,1)=TRUE,1,0)</f>
        <v>0</v>
      </c>
      <c r="G378" s="22">
        <f>IF(MID(Table98[[#This Row],[F1 PR]],8,1)&lt;MID(Table98[[#This Row],[F1 PR]],10,1),1,0)</f>
        <v>0</v>
      </c>
      <c r="H37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78" s="18" t="e">
        <f>Table98[[#This Row],[Opp Pos]]-Table98[[#This Row],[Current Pos]]</f>
        <v>#N/A</v>
      </c>
      <c r="J378" s="18" t="e">
        <f>INDEX(PL_Table[POS],MATCH(INDEX(Team_Key[Full Name],MATCH(LEFT(Table98[[#This Row],[F1]],3),Team_Key[Abbreviation],0)),PL_Table[TEAM],0))</f>
        <v>#N/A</v>
      </c>
      <c r="K378" s="18" t="str">
        <f>INDEX(PL_Table[POS],MATCH(INDEX(Team_Key[Full Name],MATCH(Table98[[#This Row],[Team]],Team_Key[Abbreviation],0)),PL_Table[TEAM],0))</f>
        <v>19</v>
      </c>
      <c r="L378" s="1">
        <f>INDEX(Team_Key[Fixture],MATCH(Table98[[#This Row],[Team]],Team_Key[Abbreviation],0))</f>
        <v>0</v>
      </c>
      <c r="M378" s="1" t="str">
        <f>IFERROR(INDEX(Results_Matrix[],MATCH(Table98[[#This Row],[Team]],Results_Matrix[Teams],0),MATCH(LEFT(Table98[[#This Row],[F1]],3),Results_Matrix[#Headers],0)),"")</f>
        <v/>
      </c>
    </row>
    <row r="379" spans="1:13" x14ac:dyDescent="0.45">
      <c r="A379" t="s">
        <v>597</v>
      </c>
      <c r="B379" s="1" t="str">
        <f>INDEX(FPL_Misc_Extract[Position],MATCH(Table98[[#This Row],[Player]],FPL_Misc_Extract[Player],0))</f>
        <v>FWD</v>
      </c>
      <c r="C379" s="1" t="str">
        <f>INDEX(Team_Key[Abbreviation],MATCH(INDEX(FPL_Misc_Extract[Team Name],MATCH(Table98[[#This Row],[Player]],FPL_Misc_Extract[Player],0)),Team_Key[Full Name],0))</f>
        <v>NOR</v>
      </c>
      <c r="D379" s="1">
        <f>INDEX(FPL_Misc_Extract[PPG],MATCH(Table98[[#This Row],[Player]],FPL_Misc_Extract[Player],0))</f>
        <v>2.6</v>
      </c>
      <c r="E379" s="18">
        <f>INDEX(FPL_Misc_Extract[Form],MATCH(Table98[[#This Row],[Player]],FPL_Misc_Extract[Player],0))</f>
        <v>0.2</v>
      </c>
      <c r="F379" s="22">
        <f ca="1">IF(MID(Table98[[#This Row],[F1 PR]],8,1)&gt;MID(Table98[[#This Row],[F1 PR]],10,1)=TRUE,1,0)</f>
        <v>0</v>
      </c>
      <c r="G379" s="22">
        <f ca="1">IF(MID(Table98[[#This Row],[F1 PR]],8,1)&lt;MID(Table98[[#This Row],[F1 PR]],10,1),1,0)</f>
        <v>1</v>
      </c>
      <c r="H37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379" s="18">
        <f>Table98[[#This Row],[Opp Pos]]-Table98[[#This Row],[Current Pos]]</f>
        <v>-17</v>
      </c>
      <c r="J379" s="18" t="str">
        <f>INDEX(PL_Table[POS],MATCH(INDEX(Team_Key[Full Name],MATCH(LEFT(Table98[[#This Row],[F1]],3),Team_Key[Abbreviation],0)),PL_Table[TEAM],0))</f>
        <v>1</v>
      </c>
      <c r="K379" s="18" t="str">
        <f>INDEX(PL_Table[POS],MATCH(INDEX(Team_Key[Full Name],MATCH(Table98[[#This Row],[Team]],Team_Key[Abbreviation],0)),PL_Table[TEAM],0))</f>
        <v>18</v>
      </c>
      <c r="L379" s="1" t="str">
        <f>INDEX(Team_Key[Fixture],MATCH(Table98[[#This Row],[Team]],Team_Key[Abbreviation],0))</f>
        <v>LEI</v>
      </c>
      <c r="M379" s="1" t="str">
        <f ca="1">IFERROR(INDEX(Results_Matrix[],MATCH(Table98[[#This Row],[Team]],Results_Matrix[Teams],0),MATCH(LEFT(Table98[[#This Row],[F1]],3),Results_Matrix[#Headers],0)),"")</f>
        <v>LEI(H) 1-2</v>
      </c>
    </row>
    <row r="380" spans="1:13" x14ac:dyDescent="0.45">
      <c r="A380" t="s">
        <v>420</v>
      </c>
      <c r="B380" s="1" t="str">
        <f>INDEX(FPL_Misc_Extract[Position],MATCH(Table98[[#This Row],[Player]],FPL_Misc_Extract[Player],0))</f>
        <v>FWD</v>
      </c>
      <c r="C380" s="1" t="str">
        <f>INDEX(Team_Key[Abbreviation],MATCH(INDEX(FPL_Misc_Extract[Team Name],MATCH(Table98[[#This Row],[Player]],FPL_Misc_Extract[Player],0)),Team_Key[Full Name],0))</f>
        <v>EVE</v>
      </c>
      <c r="D380" s="1">
        <f>INDEX(FPL_Misc_Extract[PPG],MATCH(Table98[[#This Row],[Player]],FPL_Misc_Extract[Player],0))</f>
        <v>0</v>
      </c>
      <c r="E380" s="18">
        <f>INDEX(FPL_Misc_Extract[Form],MATCH(Table98[[#This Row],[Player]],FPL_Misc_Extract[Player],0))</f>
        <v>0</v>
      </c>
      <c r="F380" s="22">
        <f>IF(MID(Table98[[#This Row],[F1 PR]],8,1)&gt;MID(Table98[[#This Row],[F1 PR]],10,1)=TRUE,1,0)</f>
        <v>0</v>
      </c>
      <c r="G380" s="22">
        <f>IF(MID(Table98[[#This Row],[F1 PR]],8,1)&lt;MID(Table98[[#This Row],[F1 PR]],10,1),1,0)</f>
        <v>0</v>
      </c>
      <c r="H38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80" s="18" t="e">
        <f>Table98[[#This Row],[Opp Pos]]-Table98[[#This Row],[Current Pos]]</f>
        <v>#N/A</v>
      </c>
      <c r="J380" s="18" t="e">
        <f>INDEX(PL_Table[POS],MATCH(INDEX(Team_Key[Full Name],MATCH(LEFT(Table98[[#This Row],[F1]],3),Team_Key[Abbreviation],0)),PL_Table[TEAM],0))</f>
        <v>#N/A</v>
      </c>
      <c r="K380" s="18" t="str">
        <f>INDEX(PL_Table[POS],MATCH(INDEX(Team_Key[Full Name],MATCH(Table98[[#This Row],[Team]],Team_Key[Abbreviation],0)),PL_Table[TEAM],0))</f>
        <v>11</v>
      </c>
      <c r="L380" s="1">
        <f>INDEX(Team_Key[Fixture],MATCH(Table98[[#This Row],[Team]],Team_Key[Abbreviation],0))</f>
        <v>0</v>
      </c>
      <c r="M380" s="1" t="str">
        <f>IFERROR(INDEX(Results_Matrix[],MATCH(Table98[[#This Row],[Team]],Results_Matrix[Teams],0),MATCH(LEFT(Table98[[#This Row],[F1]],3),Results_Matrix[#Headers],0)),"")</f>
        <v/>
      </c>
    </row>
    <row r="381" spans="1:13" x14ac:dyDescent="0.45">
      <c r="A381" t="s">
        <v>307</v>
      </c>
      <c r="B381" s="1" t="str">
        <f>INDEX(FPL_Misc_Extract[Position],MATCH(Table98[[#This Row],[Player]],FPL_Misc_Extract[Player],0))</f>
        <v>MID</v>
      </c>
      <c r="C381" s="1" t="str">
        <f>INDEX(Team_Key[Abbreviation],MATCH(INDEX(FPL_Misc_Extract[Team Name],MATCH(Table98[[#This Row],[Player]],FPL_Misc_Extract[Player],0)),Team_Key[Full Name],0))</f>
        <v>CRY</v>
      </c>
      <c r="D381" s="1">
        <f>INDEX(FPL_Misc_Extract[PPG],MATCH(Table98[[#This Row],[Player]],FPL_Misc_Extract[Player],0))</f>
        <v>2.8</v>
      </c>
      <c r="E381" s="18">
        <f>INDEX(FPL_Misc_Extract[Form],MATCH(Table98[[#This Row],[Player]],FPL_Misc_Extract[Player],0))</f>
        <v>0</v>
      </c>
      <c r="F381" s="22">
        <f ca="1">IF(MID(Table98[[#This Row],[F1 PR]],8,1)&gt;MID(Table98[[#This Row],[F1 PR]],10,1)=TRUE,1,0)</f>
        <v>1</v>
      </c>
      <c r="G381" s="22">
        <f ca="1">IF(MID(Table98[[#This Row],[F1 PR]],8,1)&lt;MID(Table98[[#This Row],[F1 PR]],10,1),1,0)</f>
        <v>0</v>
      </c>
      <c r="H38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381" s="18">
        <f>Table98[[#This Row],[Opp Pos]]-Table98[[#This Row],[Current Pos]]</f>
        <v>-1</v>
      </c>
      <c r="J381" s="18" t="str">
        <f>INDEX(PL_Table[POS],MATCH(INDEX(Team_Key[Full Name],MATCH(LEFT(Table98[[#This Row],[F1]],3),Team_Key[Abbreviation],0)),PL_Table[TEAM],0))</f>
        <v>13</v>
      </c>
      <c r="K381" s="18" t="str">
        <f>INDEX(PL_Table[POS],MATCH(INDEX(Team_Key[Full Name],MATCH(Table98[[#This Row],[Team]],Team_Key[Abbreviation],0)),PL_Table[TEAM],0))</f>
        <v>14</v>
      </c>
      <c r="L381" s="1" t="str">
        <f>INDEX(Team_Key[Fixture],MATCH(Table98[[#This Row],[Team]],Team_Key[Abbreviation],0))</f>
        <v>WBA</v>
      </c>
      <c r="M381" s="1" t="str">
        <f ca="1">IFERROR(INDEX(Results_Matrix[],MATCH(Table98[[#This Row],[Team]],Results_Matrix[Teams],0),MATCH(LEFT(Table98[[#This Row],[F1]],3),Results_Matrix[#Headers],0)),"")</f>
        <v>WBA(H) 2-0</v>
      </c>
    </row>
    <row r="382" spans="1:13" x14ac:dyDescent="0.45">
      <c r="A382" t="s">
        <v>606</v>
      </c>
      <c r="B382" s="1" t="str">
        <f>INDEX(FPL_Misc_Extract[Position],MATCH(Table98[[#This Row],[Player]],FPL_Misc_Extract[Player],0))</f>
        <v>DEF</v>
      </c>
      <c r="C382" s="1" t="str">
        <f>INDEX(Team_Key[Abbreviation],MATCH(INDEX(FPL_Misc_Extract[Team Name],MATCH(Table98[[#This Row],[Player]],FPL_Misc_Extract[Player],0)),Team_Key[Full Name],0))</f>
        <v>WBA</v>
      </c>
      <c r="D382" s="1">
        <f>INDEX(FPL_Misc_Extract[PPG],MATCH(Table98[[#This Row],[Player]],FPL_Misc_Extract[Player],0))</f>
        <v>3.1</v>
      </c>
      <c r="E382" s="18">
        <f>INDEX(FPL_Misc_Extract[Form],MATCH(Table98[[#This Row],[Player]],FPL_Misc_Extract[Player],0))</f>
        <v>0.1</v>
      </c>
      <c r="F382" s="22">
        <f ca="1">IF(MID(Table98[[#This Row],[F1 PR]],8,1)&gt;MID(Table98[[#This Row],[F1 PR]],10,1)=TRUE,1,0)</f>
        <v>0</v>
      </c>
      <c r="G382" s="22">
        <f ca="1">IF(MID(Table98[[#This Row],[F1 PR]],8,1)&lt;MID(Table98[[#This Row],[F1 PR]],10,1),1,0)</f>
        <v>1</v>
      </c>
      <c r="H38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82" s="18">
        <f>Table98[[#This Row],[Opp Pos]]-Table98[[#This Row],[Current Pos]]</f>
        <v>1</v>
      </c>
      <c r="J382" s="18" t="str">
        <f>INDEX(PL_Table[POS],MATCH(INDEX(Team_Key[Full Name],MATCH(LEFT(Table98[[#This Row],[F1]],3),Team_Key[Abbreviation],0)),PL_Table[TEAM],0))</f>
        <v>14</v>
      </c>
      <c r="K382" s="18" t="str">
        <f>INDEX(PL_Table[POS],MATCH(INDEX(Team_Key[Full Name],MATCH(Table98[[#This Row],[Team]],Team_Key[Abbreviation],0)),PL_Table[TEAM],0))</f>
        <v>13</v>
      </c>
      <c r="L382" s="1" t="str">
        <f>INDEX(Team_Key[Fixture],MATCH(Table98[[#This Row],[Team]],Team_Key[Abbreviation],0))</f>
        <v>CRY</v>
      </c>
      <c r="M382" s="1" t="str">
        <f ca="1">IFERROR(INDEX(Results_Matrix[],MATCH(Table98[[#This Row],[Team]],Results_Matrix[Teams],0),MATCH(LEFT(Table98[[#This Row],[F1]],3),Results_Matrix[#Headers],0)),"")</f>
        <v>CRY(A) 0-2</v>
      </c>
    </row>
    <row r="383" spans="1:13" x14ac:dyDescent="0.45">
      <c r="A383" t="s">
        <v>181</v>
      </c>
      <c r="B383" s="1" t="str">
        <f>INDEX(FPL_Misc_Extract[Position],MATCH(Table98[[#This Row],[Player]],FPL_Misc_Extract[Player],0))</f>
        <v>GK</v>
      </c>
      <c r="C383" s="1" t="str">
        <f>INDEX(Team_Key[Abbreviation],MATCH(INDEX(FPL_Misc_Extract[Team Name],MATCH(Table98[[#This Row],[Player]],FPL_Misc_Extract[Player],0)),Team_Key[Full Name],0))</f>
        <v>CRY</v>
      </c>
      <c r="D383" s="1">
        <f>INDEX(FPL_Misc_Extract[PPG],MATCH(Table98[[#This Row],[Player]],FPL_Misc_Extract[Player],0))</f>
        <v>3</v>
      </c>
      <c r="E383" s="18">
        <f>INDEX(FPL_Misc_Extract[Form],MATCH(Table98[[#This Row],[Player]],FPL_Misc_Extract[Player],0))</f>
        <v>0</v>
      </c>
      <c r="F383" s="22">
        <f ca="1">IF(MID(Table98[[#This Row],[F1 PR]],8,1)&gt;MID(Table98[[#This Row],[F1 PR]],10,1)=TRUE,1,0)</f>
        <v>1</v>
      </c>
      <c r="G383" s="22">
        <f ca="1">IF(MID(Table98[[#This Row],[F1 PR]],8,1)&lt;MID(Table98[[#This Row],[F1 PR]],10,1),1,0)</f>
        <v>0</v>
      </c>
      <c r="H38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83" s="18">
        <f>Table98[[#This Row],[Opp Pos]]-Table98[[#This Row],[Current Pos]]</f>
        <v>-1</v>
      </c>
      <c r="J383" s="18" t="str">
        <f>INDEX(PL_Table[POS],MATCH(INDEX(Team_Key[Full Name],MATCH(LEFT(Table98[[#This Row],[F1]],3),Team_Key[Abbreviation],0)),PL_Table[TEAM],0))</f>
        <v>13</v>
      </c>
      <c r="K383" s="18" t="str">
        <f>INDEX(PL_Table[POS],MATCH(INDEX(Team_Key[Full Name],MATCH(Table98[[#This Row],[Team]],Team_Key[Abbreviation],0)),PL_Table[TEAM],0))</f>
        <v>14</v>
      </c>
      <c r="L383" s="1" t="str">
        <f>INDEX(Team_Key[Fixture],MATCH(Table98[[#This Row],[Team]],Team_Key[Abbreviation],0))</f>
        <v>WBA</v>
      </c>
      <c r="M383" s="1" t="str">
        <f ca="1">IFERROR(INDEX(Results_Matrix[],MATCH(Table98[[#This Row],[Team]],Results_Matrix[Teams],0),MATCH(LEFT(Table98[[#This Row],[F1]],3),Results_Matrix[#Headers],0)),"")</f>
        <v>WBA(H) 2-0</v>
      </c>
    </row>
    <row r="384" spans="1:13" x14ac:dyDescent="0.45">
      <c r="A384" t="s">
        <v>462</v>
      </c>
      <c r="B384" s="1" t="str">
        <f>INDEX(FPL_Misc_Extract[Position],MATCH(Table98[[#This Row],[Player]],FPL_Misc_Extract[Player],0))</f>
        <v>MID</v>
      </c>
      <c r="C384" s="1" t="str">
        <f>INDEX(Team_Key[Abbreviation],MATCH(INDEX(FPL_Misc_Extract[Team Name],MATCH(Table98[[#This Row],[Player]],FPL_Misc_Extract[Player],0)),Team_Key[Full Name],0))</f>
        <v>WBA</v>
      </c>
      <c r="D384" s="1">
        <f>INDEX(FPL_Misc_Extract[PPG],MATCH(Table98[[#This Row],[Player]],FPL_Misc_Extract[Player],0))</f>
        <v>2.2999999999999998</v>
      </c>
      <c r="E384" s="18">
        <f>INDEX(FPL_Misc_Extract[Form],MATCH(Table98[[#This Row],[Player]],FPL_Misc_Extract[Player],0))</f>
        <v>0.2</v>
      </c>
      <c r="F384" s="22">
        <f ca="1">IF(MID(Table98[[#This Row],[F1 PR]],8,1)&gt;MID(Table98[[#This Row],[F1 PR]],10,1)=TRUE,1,0)</f>
        <v>0</v>
      </c>
      <c r="G384" s="22">
        <f ca="1">IF(MID(Table98[[#This Row],[F1 PR]],8,1)&lt;MID(Table98[[#This Row],[F1 PR]],10,1),1,0)</f>
        <v>1</v>
      </c>
      <c r="H38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84" s="18">
        <f>Table98[[#This Row],[Opp Pos]]-Table98[[#This Row],[Current Pos]]</f>
        <v>1</v>
      </c>
      <c r="J384" s="18" t="str">
        <f>INDEX(PL_Table[POS],MATCH(INDEX(Team_Key[Full Name],MATCH(LEFT(Table98[[#This Row],[F1]],3),Team_Key[Abbreviation],0)),PL_Table[TEAM],0))</f>
        <v>14</v>
      </c>
      <c r="K384" s="18" t="str">
        <f>INDEX(PL_Table[POS],MATCH(INDEX(Team_Key[Full Name],MATCH(Table98[[#This Row],[Team]],Team_Key[Abbreviation],0)),PL_Table[TEAM],0))</f>
        <v>13</v>
      </c>
      <c r="L384" s="1" t="str">
        <f>INDEX(Team_Key[Fixture],MATCH(Table98[[#This Row],[Team]],Team_Key[Abbreviation],0))</f>
        <v>CRY</v>
      </c>
      <c r="M384" s="1" t="str">
        <f ca="1">IFERROR(INDEX(Results_Matrix[],MATCH(Table98[[#This Row],[Team]],Results_Matrix[Teams],0),MATCH(LEFT(Table98[[#This Row],[F1]],3),Results_Matrix[#Headers],0)),"")</f>
        <v>CRY(A) 0-2</v>
      </c>
    </row>
    <row r="385" spans="1:13" x14ac:dyDescent="0.45">
      <c r="A385" t="s">
        <v>475</v>
      </c>
      <c r="B385" s="1" t="str">
        <f>INDEX(FPL_Misc_Extract[Position],MATCH(Table98[[#This Row],[Player]],FPL_Misc_Extract[Player],0))</f>
        <v>MID</v>
      </c>
      <c r="C385" s="1" t="str">
        <f>INDEX(Team_Key[Abbreviation],MATCH(INDEX(FPL_Misc_Extract[Team Name],MATCH(Table98[[#This Row],[Player]],FPL_Misc_Extract[Player],0)),Team_Key[Full Name],0))</f>
        <v>EVE</v>
      </c>
      <c r="D385" s="1">
        <f>INDEX(FPL_Misc_Extract[PPG],MATCH(Table98[[#This Row],[Player]],FPL_Misc_Extract[Player],0))</f>
        <v>0</v>
      </c>
      <c r="E385" s="18">
        <f>INDEX(FPL_Misc_Extract[Form],MATCH(Table98[[#This Row],[Player]],FPL_Misc_Extract[Player],0))</f>
        <v>0</v>
      </c>
      <c r="F385" s="22">
        <f>IF(MID(Table98[[#This Row],[F1 PR]],8,1)&gt;MID(Table98[[#This Row],[F1 PR]],10,1)=TRUE,1,0)</f>
        <v>0</v>
      </c>
      <c r="G385" s="22">
        <f>IF(MID(Table98[[#This Row],[F1 PR]],8,1)&lt;MID(Table98[[#This Row],[F1 PR]],10,1),1,0)</f>
        <v>0</v>
      </c>
      <c r="H38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85" s="18" t="e">
        <f>Table98[[#This Row],[Opp Pos]]-Table98[[#This Row],[Current Pos]]</f>
        <v>#N/A</v>
      </c>
      <c r="J385" s="18" t="e">
        <f>INDEX(PL_Table[POS],MATCH(INDEX(Team_Key[Full Name],MATCH(LEFT(Table98[[#This Row],[F1]],3),Team_Key[Abbreviation],0)),PL_Table[TEAM],0))</f>
        <v>#N/A</v>
      </c>
      <c r="K385" s="18" t="str">
        <f>INDEX(PL_Table[POS],MATCH(INDEX(Team_Key[Full Name],MATCH(Table98[[#This Row],[Team]],Team_Key[Abbreviation],0)),PL_Table[TEAM],0))</f>
        <v>11</v>
      </c>
      <c r="L385" s="1">
        <f>INDEX(Team_Key[Fixture],MATCH(Table98[[#This Row],[Team]],Team_Key[Abbreviation],0))</f>
        <v>0</v>
      </c>
      <c r="M385" s="1" t="str">
        <f>IFERROR(INDEX(Results_Matrix[],MATCH(Table98[[#This Row],[Team]],Results_Matrix[Teams],0),MATCH(LEFT(Table98[[#This Row],[F1]],3),Results_Matrix[#Headers],0)),"")</f>
        <v/>
      </c>
    </row>
    <row r="386" spans="1:13" x14ac:dyDescent="0.45">
      <c r="A386" t="s">
        <v>370</v>
      </c>
      <c r="B386" s="1" t="str">
        <f>INDEX(FPL_Misc_Extract[Position],MATCH(Table98[[#This Row],[Player]],FPL_Misc_Extract[Player],0))</f>
        <v>MID</v>
      </c>
      <c r="C386" s="1" t="str">
        <f>INDEX(Team_Key[Abbreviation],MATCH(INDEX(FPL_Misc_Extract[Team Name],MATCH(Table98[[#This Row],[Player]],FPL_Misc_Extract[Player],0)),Team_Key[Full Name],0))</f>
        <v>WAT</v>
      </c>
      <c r="D386" s="1">
        <f>INDEX(FPL_Misc_Extract[PPG],MATCH(Table98[[#This Row],[Player]],FPL_Misc_Extract[Player],0))</f>
        <v>0</v>
      </c>
      <c r="E386" s="18">
        <f>INDEX(FPL_Misc_Extract[Form],MATCH(Table98[[#This Row],[Player]],FPL_Misc_Extract[Player],0))</f>
        <v>0</v>
      </c>
      <c r="F386" s="22">
        <f ca="1">IF(MID(Table98[[#This Row],[F1 PR]],8,1)&gt;MID(Table98[[#This Row],[F1 PR]],10,1)=TRUE,1,0)</f>
        <v>0</v>
      </c>
      <c r="G386" s="22">
        <f ca="1">IF(MID(Table98[[#This Row],[F1 PR]],8,1)&lt;MID(Table98[[#This Row],[F1 PR]],10,1),1,0)</f>
        <v>0</v>
      </c>
      <c r="H38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86" s="18">
        <f>Table98[[#This Row],[Opp Pos]]-Table98[[#This Row],[Current Pos]]</f>
        <v>3</v>
      </c>
      <c r="J386" s="18" t="str">
        <f>INDEX(PL_Table[POS],MATCH(INDEX(Team_Key[Full Name],MATCH(LEFT(Table98[[#This Row],[F1]],3),Team_Key[Abbreviation],0)),PL_Table[TEAM],0))</f>
        <v>15</v>
      </c>
      <c r="K386" s="18" t="str">
        <f>INDEX(PL_Table[POS],MATCH(INDEX(Team_Key[Full Name],MATCH(Table98[[#This Row],[Team]],Team_Key[Abbreviation],0)),PL_Table[TEAM],0))</f>
        <v>12</v>
      </c>
      <c r="L386" s="1" t="str">
        <f>INDEX(Team_Key[Fixture],MATCH(Table98[[#This Row],[Team]],Team_Key[Abbreviation],0))</f>
        <v>BOU</v>
      </c>
      <c r="M386" s="1" t="str">
        <f ca="1">IFERROR(INDEX(Results_Matrix[],MATCH(Table98[[#This Row],[Team]],Results_Matrix[Teams],0),MATCH(LEFT(Table98[[#This Row],[F1]],3),Results_Matrix[#Headers],0)),"")</f>
        <v>BOU(A) 1-1</v>
      </c>
    </row>
    <row r="387" spans="1:13" x14ac:dyDescent="0.45">
      <c r="A387" t="s">
        <v>305</v>
      </c>
      <c r="B387" s="1" t="str">
        <f>INDEX(FPL_Misc_Extract[Position],MATCH(Table98[[#This Row],[Player]],FPL_Misc_Extract[Player],0))</f>
        <v>MID</v>
      </c>
      <c r="C387" s="1" t="str">
        <f>INDEX(Team_Key[Abbreviation],MATCH(INDEX(FPL_Misc_Extract[Team Name],MATCH(Table98[[#This Row],[Player]],FPL_Misc_Extract[Player],0)),Team_Key[Full Name],0))</f>
        <v>WBA</v>
      </c>
      <c r="D387" s="1">
        <f>INDEX(FPL_Misc_Extract[PPG],MATCH(Table98[[#This Row],[Player]],FPL_Misc_Extract[Player],0))</f>
        <v>1.6</v>
      </c>
      <c r="E387" s="18">
        <f>INDEX(FPL_Misc_Extract[Form],MATCH(Table98[[#This Row],[Player]],FPL_Misc_Extract[Player],0))</f>
        <v>0</v>
      </c>
      <c r="F387" s="22">
        <f ca="1">IF(MID(Table98[[#This Row],[F1 PR]],8,1)&gt;MID(Table98[[#This Row],[F1 PR]],10,1)=TRUE,1,0)</f>
        <v>0</v>
      </c>
      <c r="G387" s="22">
        <f ca="1">IF(MID(Table98[[#This Row],[F1 PR]],8,1)&lt;MID(Table98[[#This Row],[F1 PR]],10,1),1,0)</f>
        <v>1</v>
      </c>
      <c r="H38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387" s="18">
        <f>Table98[[#This Row],[Opp Pos]]-Table98[[#This Row],[Current Pos]]</f>
        <v>1</v>
      </c>
      <c r="J387" s="18" t="str">
        <f>INDEX(PL_Table[POS],MATCH(INDEX(Team_Key[Full Name],MATCH(LEFT(Table98[[#This Row],[F1]],3),Team_Key[Abbreviation],0)),PL_Table[TEAM],0))</f>
        <v>14</v>
      </c>
      <c r="K387" s="18" t="str">
        <f>INDEX(PL_Table[POS],MATCH(INDEX(Team_Key[Full Name],MATCH(Table98[[#This Row],[Team]],Team_Key[Abbreviation],0)),PL_Table[TEAM],0))</f>
        <v>13</v>
      </c>
      <c r="L387" s="1" t="str">
        <f>INDEX(Team_Key[Fixture],MATCH(Table98[[#This Row],[Team]],Team_Key[Abbreviation],0))</f>
        <v>CRY</v>
      </c>
      <c r="M387" s="1" t="str">
        <f ca="1">IFERROR(INDEX(Results_Matrix[],MATCH(Table98[[#This Row],[Team]],Results_Matrix[Teams],0),MATCH(LEFT(Table98[[#This Row],[F1]],3),Results_Matrix[#Headers],0)),"")</f>
        <v>CRY(A) 0-2</v>
      </c>
    </row>
    <row r="388" spans="1:13" x14ac:dyDescent="0.45">
      <c r="A388" t="s">
        <v>675</v>
      </c>
      <c r="B388" s="1" t="str">
        <f>INDEX(FPL_Misc_Extract[Position],MATCH(Table98[[#This Row],[Player]],FPL_Misc_Extract[Player],0))</f>
        <v>DEF</v>
      </c>
      <c r="C388" s="1" t="str">
        <f>INDEX(Team_Key[Abbreviation],MATCH(INDEX(FPL_Misc_Extract[Team Name],MATCH(Table98[[#This Row],[Player]],FPL_Misc_Extract[Player],0)),Team_Key[Full Name],0))</f>
        <v>MUN</v>
      </c>
      <c r="D388" s="1">
        <f>INDEX(FPL_Misc_Extract[PPG],MATCH(Table98[[#This Row],[Player]],FPL_Misc_Extract[Player],0))</f>
        <v>1.1000000000000001</v>
      </c>
      <c r="E388" s="18">
        <f>INDEX(FPL_Misc_Extract[Form],MATCH(Table98[[#This Row],[Player]],FPL_Misc_Extract[Player],0))</f>
        <v>0</v>
      </c>
      <c r="F388" s="22">
        <f ca="1">IF(MID(Table98[[#This Row],[F1 PR]],8,1)&gt;MID(Table98[[#This Row],[F1 PR]],10,1)=TRUE,1,0)</f>
        <v>0</v>
      </c>
      <c r="G388" s="22">
        <f ca="1">IF(MID(Table98[[#This Row],[F1 PR]],8,1)&lt;MID(Table98[[#This Row],[F1 PR]],10,1),1,0)</f>
        <v>1</v>
      </c>
      <c r="H38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88" s="18">
        <f>Table98[[#This Row],[Opp Pos]]-Table98[[#This Row],[Current Pos]]</f>
        <v>-2</v>
      </c>
      <c r="J388" s="18" t="str">
        <f>INDEX(PL_Table[POS],MATCH(INDEX(Team_Key[Full Name],MATCH(LEFT(Table98[[#This Row],[F1]],3),Team_Key[Abbreviation],0)),PL_Table[TEAM],0))</f>
        <v>3</v>
      </c>
      <c r="K388" s="18" t="str">
        <f>INDEX(PL_Table[POS],MATCH(INDEX(Team_Key[Full Name],MATCH(Table98[[#This Row],[Team]],Team_Key[Abbreviation],0)),PL_Table[TEAM],0))</f>
        <v>5</v>
      </c>
      <c r="L388" s="1" t="str">
        <f>INDEX(Team_Key[Fixture],MATCH(Table98[[#This Row],[Team]],Team_Key[Abbreviation],0))</f>
        <v>ARS</v>
      </c>
      <c r="M388" s="1" t="str">
        <f ca="1">IFERROR(INDEX(Results_Matrix[],MATCH(Table98[[#This Row],[Team]],Results_Matrix[Teams],0),MATCH(LEFT(Table98[[#This Row],[F1]],3),Results_Matrix[#Headers],0)),"")</f>
        <v>ARS(A) 0-3</v>
      </c>
    </row>
    <row r="389" spans="1:13" x14ac:dyDescent="0.45">
      <c r="A389" t="s">
        <v>540</v>
      </c>
      <c r="B389" s="1" t="str">
        <f>INDEX(FPL_Misc_Extract[Position],MATCH(Table98[[#This Row],[Player]],FPL_Misc_Extract[Player],0))</f>
        <v>DEF</v>
      </c>
      <c r="C389" s="1" t="str">
        <f>INDEX(Team_Key[Abbreviation],MATCH(INDEX(FPL_Misc_Extract[Team Name],MATCH(Table98[[#This Row],[Player]],FPL_Misc_Extract[Player],0)),Team_Key[Full Name],0))</f>
        <v>ARS</v>
      </c>
      <c r="D389" s="1">
        <f>INDEX(FPL_Misc_Extract[PPG],MATCH(Table98[[#This Row],[Player]],FPL_Misc_Extract[Player],0))</f>
        <v>2.7</v>
      </c>
      <c r="E389" s="18">
        <f>INDEX(FPL_Misc_Extract[Form],MATCH(Table98[[#This Row],[Player]],FPL_Misc_Extract[Player],0))</f>
        <v>0.2</v>
      </c>
      <c r="F389" s="22">
        <f ca="1">IF(MID(Table98[[#This Row],[F1 PR]],8,1)&gt;MID(Table98[[#This Row],[F1 PR]],10,1)=TRUE,1,0)</f>
        <v>1</v>
      </c>
      <c r="G389" s="22">
        <f ca="1">IF(MID(Table98[[#This Row],[F1 PR]],8,1)&lt;MID(Table98[[#This Row],[F1 PR]],10,1),1,0)</f>
        <v>0</v>
      </c>
      <c r="H3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389" s="18">
        <f>Table98[[#This Row],[Opp Pos]]-Table98[[#This Row],[Current Pos]]</f>
        <v>2</v>
      </c>
      <c r="J389" s="18" t="str">
        <f>INDEX(PL_Table[POS],MATCH(INDEX(Team_Key[Full Name],MATCH(LEFT(Table98[[#This Row],[F1]],3),Team_Key[Abbreviation],0)),PL_Table[TEAM],0))</f>
        <v>5</v>
      </c>
      <c r="K389" s="18" t="str">
        <f>INDEX(PL_Table[POS],MATCH(INDEX(Team_Key[Full Name],MATCH(Table98[[#This Row],[Team]],Team_Key[Abbreviation],0)),PL_Table[TEAM],0))</f>
        <v>3</v>
      </c>
      <c r="L389" s="1" t="str">
        <f>INDEX(Team_Key[Fixture],MATCH(Table98[[#This Row],[Team]],Team_Key[Abbreviation],0))</f>
        <v>MUN</v>
      </c>
      <c r="M389" s="1" t="str">
        <f ca="1">IFERROR(INDEX(Results_Matrix[],MATCH(Table98[[#This Row],[Team]],Results_Matrix[Teams],0),MATCH(LEFT(Table98[[#This Row],[F1]],3),Results_Matrix[#Headers],0)),"")</f>
        <v>MUN(H) 3-0</v>
      </c>
    </row>
    <row r="390" spans="1:13" x14ac:dyDescent="0.45">
      <c r="A390" t="s">
        <v>501</v>
      </c>
      <c r="B390" s="1" t="str">
        <f>INDEX(FPL_Misc_Extract[Position],MATCH(Table98[[#This Row],[Player]],FPL_Misc_Extract[Player],0))</f>
        <v>GK</v>
      </c>
      <c r="C390" s="1" t="str">
        <f>INDEX(Team_Key[Abbreviation],MATCH(INDEX(FPL_Misc_Extract[Team Name],MATCH(Table98[[#This Row],[Player]],FPL_Misc_Extract[Player],0)),Team_Key[Full Name],0))</f>
        <v>LIV</v>
      </c>
      <c r="D390" s="1">
        <f>INDEX(FPL_Misc_Extract[PPG],MATCH(Table98[[#This Row],[Player]],FPL_Misc_Extract[Player],0))</f>
        <v>3.2</v>
      </c>
      <c r="E390" s="18">
        <f>INDEX(FPL_Misc_Extract[Form],MATCH(Table98[[#This Row],[Player]],FPL_Misc_Extract[Player],0))</f>
        <v>0.7</v>
      </c>
      <c r="F390" s="22">
        <f>IF(MID(Table98[[#This Row],[F1 PR]],8,1)&gt;MID(Table98[[#This Row],[F1 PR]],10,1)=TRUE,1,0)</f>
        <v>0</v>
      </c>
      <c r="G390" s="22">
        <f>IF(MID(Table98[[#This Row],[F1 PR]],8,1)&lt;MID(Table98[[#This Row],[F1 PR]],10,1),1,0)</f>
        <v>0</v>
      </c>
      <c r="H39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90" s="18" t="e">
        <f>Table98[[#This Row],[Opp Pos]]-Table98[[#This Row],[Current Pos]]</f>
        <v>#N/A</v>
      </c>
      <c r="J390" s="18" t="e">
        <f>INDEX(PL_Table[POS],MATCH(INDEX(Team_Key[Full Name],MATCH(LEFT(Table98[[#This Row],[F1]],3),Team_Key[Abbreviation],0)),PL_Table[TEAM],0))</f>
        <v>#N/A</v>
      </c>
      <c r="K390" s="18" t="str">
        <f>INDEX(PL_Table[POS],MATCH(INDEX(Team_Key[Full Name],MATCH(Table98[[#This Row],[Team]],Team_Key[Abbreviation],0)),PL_Table[TEAM],0))</f>
        <v>8</v>
      </c>
      <c r="L390" s="1">
        <f>INDEX(Team_Key[Fixture],MATCH(Table98[[#This Row],[Team]],Team_Key[Abbreviation],0))</f>
        <v>0</v>
      </c>
      <c r="M390" s="1" t="str">
        <f>IFERROR(INDEX(Results_Matrix[],MATCH(Table98[[#This Row],[Team]],Results_Matrix[Teams],0),MATCH(LEFT(Table98[[#This Row],[F1]],3),Results_Matrix[#Headers],0)),"")</f>
        <v/>
      </c>
    </row>
    <row r="391" spans="1:13" x14ac:dyDescent="0.45">
      <c r="A391" t="s">
        <v>164</v>
      </c>
      <c r="B391" s="1" t="str">
        <f>INDEX(FPL_Misc_Extract[Position],MATCH(Table98[[#This Row],[Player]],FPL_Misc_Extract[Player],0))</f>
        <v>MID</v>
      </c>
      <c r="C391" s="1" t="str">
        <f>INDEX(Team_Key[Abbreviation],MATCH(INDEX(FPL_Misc_Extract[Team Name],MATCH(Table98[[#This Row],[Player]],FPL_Misc_Extract[Player],0)),Team_Key[Full Name],0))</f>
        <v>CHE</v>
      </c>
      <c r="D391" s="1">
        <f>INDEX(FPL_Misc_Extract[PPG],MATCH(Table98[[#This Row],[Player]],FPL_Misc_Extract[Player],0))</f>
        <v>1.8</v>
      </c>
      <c r="E391" s="18">
        <f>INDEX(FPL_Misc_Extract[Form],MATCH(Table98[[#This Row],[Player]],FPL_Misc_Extract[Player],0))</f>
        <v>0.2</v>
      </c>
      <c r="F391" s="22">
        <f ca="1">IF(MID(Table98[[#This Row],[F1 PR]],8,1)&gt;MID(Table98[[#This Row],[F1 PR]],10,1)=TRUE,1,0)</f>
        <v>0</v>
      </c>
      <c r="G391" s="22">
        <f ca="1">IF(MID(Table98[[#This Row],[F1 PR]],8,1)&lt;MID(Table98[[#This Row],[F1 PR]],10,1),1,0)</f>
        <v>1</v>
      </c>
      <c r="H39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91" s="18">
        <f>Table98[[#This Row],[Opp Pos]]-Table98[[#This Row],[Current Pos]]</f>
        <v>-1</v>
      </c>
      <c r="J391" s="18" t="str">
        <f>INDEX(PL_Table[POS],MATCH(INDEX(Team_Key[Full Name],MATCH(LEFT(Table98[[#This Row],[F1]],3),Team_Key[Abbreviation],0)),PL_Table[TEAM],0))</f>
        <v>9</v>
      </c>
      <c r="K391" s="18" t="str">
        <f>INDEX(PL_Table[POS],MATCH(INDEX(Team_Key[Full Name],MATCH(Table98[[#This Row],[Team]],Team_Key[Abbreviation],0)),PL_Table[TEAM],0))</f>
        <v>10</v>
      </c>
      <c r="L391" s="1" t="str">
        <f>INDEX(Team_Key[Fixture],MATCH(Table98[[#This Row],[Team]],Team_Key[Abbreviation],0))</f>
        <v>SOU</v>
      </c>
      <c r="M391" s="1" t="str">
        <f ca="1">IFERROR(INDEX(Results_Matrix[],MATCH(Table98[[#This Row],[Team]],Results_Matrix[Teams],0),MATCH(LEFT(Table98[[#This Row],[F1]],3),Results_Matrix[#Headers],0)),"")</f>
        <v>SOU(H) 1-3</v>
      </c>
    </row>
    <row r="392" spans="1:13" x14ac:dyDescent="0.45">
      <c r="A392" t="s">
        <v>336</v>
      </c>
      <c r="B392" s="1" t="str">
        <f>INDEX(FPL_Misc_Extract[Position],MATCH(Table98[[#This Row],[Player]],FPL_Misc_Extract[Player],0))</f>
        <v>MID</v>
      </c>
      <c r="C392" s="1" t="str">
        <f>INDEX(Team_Key[Abbreviation],MATCH(INDEX(FPL_Misc_Extract[Team Name],MATCH(Table98[[#This Row],[Player]],FPL_Misc_Extract[Player],0)),Team_Key[Full Name],0))</f>
        <v>LIV</v>
      </c>
      <c r="D392" s="1">
        <f>INDEX(FPL_Misc_Extract[PPG],MATCH(Table98[[#This Row],[Player]],FPL_Misc_Extract[Player],0))</f>
        <v>4.5</v>
      </c>
      <c r="E392" s="18">
        <f>INDEX(FPL_Misc_Extract[Form],MATCH(Table98[[#This Row],[Player]],FPL_Misc_Extract[Player],0))</f>
        <v>1</v>
      </c>
      <c r="F392" s="22">
        <f>IF(MID(Table98[[#This Row],[F1 PR]],8,1)&gt;MID(Table98[[#This Row],[F1 PR]],10,1)=TRUE,1,0)</f>
        <v>0</v>
      </c>
      <c r="G392" s="22">
        <f>IF(MID(Table98[[#This Row],[F1 PR]],8,1)&lt;MID(Table98[[#This Row],[F1 PR]],10,1),1,0)</f>
        <v>0</v>
      </c>
      <c r="H39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92" s="18" t="e">
        <f>Table98[[#This Row],[Opp Pos]]-Table98[[#This Row],[Current Pos]]</f>
        <v>#N/A</v>
      </c>
      <c r="J392" s="18" t="e">
        <f>INDEX(PL_Table[POS],MATCH(INDEX(Team_Key[Full Name],MATCH(LEFT(Table98[[#This Row],[F1]],3),Team_Key[Abbreviation],0)),PL_Table[TEAM],0))</f>
        <v>#N/A</v>
      </c>
      <c r="K392" s="18" t="str">
        <f>INDEX(PL_Table[POS],MATCH(INDEX(Team_Key[Full Name],MATCH(Table98[[#This Row],[Team]],Team_Key[Abbreviation],0)),PL_Table[TEAM],0))</f>
        <v>8</v>
      </c>
      <c r="L392" s="1">
        <f>INDEX(Team_Key[Fixture],MATCH(Table98[[#This Row],[Team]],Team_Key[Abbreviation],0))</f>
        <v>0</v>
      </c>
      <c r="M392" s="1" t="str">
        <f>IFERROR(INDEX(Results_Matrix[],MATCH(Table98[[#This Row],[Team]],Results_Matrix[Teams],0),MATCH(LEFT(Table98[[#This Row],[F1]],3),Results_Matrix[#Headers],0)),"")</f>
        <v/>
      </c>
    </row>
    <row r="393" spans="1:13" x14ac:dyDescent="0.45">
      <c r="A393" t="s">
        <v>528</v>
      </c>
      <c r="B393" s="1" t="str">
        <f>INDEX(FPL_Misc_Extract[Position],MATCH(Table98[[#This Row],[Player]],FPL_Misc_Extract[Player],0))</f>
        <v>DEF</v>
      </c>
      <c r="C393" s="1" t="str">
        <f>INDEX(Team_Key[Abbreviation],MATCH(INDEX(FPL_Misc_Extract[Team Name],MATCH(Table98[[#This Row],[Player]],FPL_Misc_Extract[Player],0)),Team_Key[Full Name],0))</f>
        <v>BOU</v>
      </c>
      <c r="D393" s="1">
        <f>INDEX(FPL_Misc_Extract[PPG],MATCH(Table98[[#This Row],[Player]],FPL_Misc_Extract[Player],0))</f>
        <v>1</v>
      </c>
      <c r="E393" s="18">
        <f>INDEX(FPL_Misc_Extract[Form],MATCH(Table98[[#This Row],[Player]],FPL_Misc_Extract[Player],0))</f>
        <v>0</v>
      </c>
      <c r="F393" s="22">
        <f ca="1">IF(MID(Table98[[#This Row],[F1 PR]],8,1)&gt;MID(Table98[[#This Row],[F1 PR]],10,1)=TRUE,1,0)</f>
        <v>0</v>
      </c>
      <c r="G393" s="22">
        <f ca="1">IF(MID(Table98[[#This Row],[F1 PR]],8,1)&lt;MID(Table98[[#This Row],[F1 PR]],10,1),1,0)</f>
        <v>0</v>
      </c>
      <c r="H39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93" s="18">
        <f>Table98[[#This Row],[Opp Pos]]-Table98[[#This Row],[Current Pos]]</f>
        <v>-3</v>
      </c>
      <c r="J393" s="18" t="str">
        <f>INDEX(PL_Table[POS],MATCH(INDEX(Team_Key[Full Name],MATCH(LEFT(Table98[[#This Row],[F1]],3),Team_Key[Abbreviation],0)),PL_Table[TEAM],0))</f>
        <v>12</v>
      </c>
      <c r="K393" s="18" t="str">
        <f>INDEX(PL_Table[POS],MATCH(INDEX(Team_Key[Full Name],MATCH(Table98[[#This Row],[Team]],Team_Key[Abbreviation],0)),PL_Table[TEAM],0))</f>
        <v>15</v>
      </c>
      <c r="L393" s="1" t="str">
        <f>INDEX(Team_Key[Fixture],MATCH(Table98[[#This Row],[Team]],Team_Key[Abbreviation],0))</f>
        <v>WAT</v>
      </c>
      <c r="M393" s="1" t="str">
        <f ca="1">IFERROR(INDEX(Results_Matrix[],MATCH(Table98[[#This Row],[Team]],Results_Matrix[Teams],0),MATCH(LEFT(Table98[[#This Row],[F1]],3),Results_Matrix[#Headers],0)),"")</f>
        <v>WAT(H) 1-1</v>
      </c>
    </row>
    <row r="394" spans="1:13" x14ac:dyDescent="0.45">
      <c r="A394" t="s">
        <v>288</v>
      </c>
      <c r="B394" s="1" t="str">
        <f>INDEX(FPL_Misc_Extract[Position],MATCH(Table98[[#This Row],[Player]],FPL_Misc_Extract[Player],0))</f>
        <v>MID</v>
      </c>
      <c r="C394" s="1" t="str">
        <f>INDEX(Team_Key[Abbreviation],MATCH(INDEX(FPL_Misc_Extract[Team Name],MATCH(Table98[[#This Row],[Player]],FPL_Misc_Extract[Player],0)),Team_Key[Full Name],0))</f>
        <v>EVE</v>
      </c>
      <c r="D394" s="1">
        <f>INDEX(FPL_Misc_Extract[PPG],MATCH(Table98[[#This Row],[Player]],FPL_Misc_Extract[Player],0))</f>
        <v>2.6</v>
      </c>
      <c r="E394" s="18">
        <f>INDEX(FPL_Misc_Extract[Form],MATCH(Table98[[#This Row],[Player]],FPL_Misc_Extract[Player],0))</f>
        <v>0.4</v>
      </c>
      <c r="F394" s="22">
        <f>IF(MID(Table98[[#This Row],[F1 PR]],8,1)&gt;MID(Table98[[#This Row],[F1 PR]],10,1)=TRUE,1,0)</f>
        <v>0</v>
      </c>
      <c r="G394" s="22">
        <f>IF(MID(Table98[[#This Row],[F1 PR]],8,1)&lt;MID(Table98[[#This Row],[F1 PR]],10,1),1,0)</f>
        <v>0</v>
      </c>
      <c r="H39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94" s="18" t="e">
        <f>Table98[[#This Row],[Opp Pos]]-Table98[[#This Row],[Current Pos]]</f>
        <v>#N/A</v>
      </c>
      <c r="J394" s="18" t="e">
        <f>INDEX(PL_Table[POS],MATCH(INDEX(Team_Key[Full Name],MATCH(LEFT(Table98[[#This Row],[F1]],3),Team_Key[Abbreviation],0)),PL_Table[TEAM],0))</f>
        <v>#N/A</v>
      </c>
      <c r="K394" s="18" t="str">
        <f>INDEX(PL_Table[POS],MATCH(INDEX(Team_Key[Full Name],MATCH(Table98[[#This Row],[Team]],Team_Key[Abbreviation],0)),PL_Table[TEAM],0))</f>
        <v>11</v>
      </c>
      <c r="L394" s="1">
        <f>INDEX(Team_Key[Fixture],MATCH(Table98[[#This Row],[Team]],Team_Key[Abbreviation],0))</f>
        <v>0</v>
      </c>
      <c r="M394" s="1" t="str">
        <f>IFERROR(INDEX(Results_Matrix[],MATCH(Table98[[#This Row],[Team]],Results_Matrix[Teams],0),MATCH(LEFT(Table98[[#This Row],[F1]],3),Results_Matrix[#Headers],0)),"")</f>
        <v/>
      </c>
    </row>
    <row r="395" spans="1:13" x14ac:dyDescent="0.45">
      <c r="A395" t="s">
        <v>109</v>
      </c>
      <c r="B395" s="1" t="str">
        <f>INDEX(FPL_Misc_Extract[Position],MATCH(Table98[[#This Row],[Player]],FPL_Misc_Extract[Player],0))</f>
        <v>FWD</v>
      </c>
      <c r="C395" s="1" t="str">
        <f>INDEX(Team_Key[Abbreviation],MATCH(INDEX(FPL_Misc_Extract[Team Name],MATCH(Table98[[#This Row],[Player]],FPL_Misc_Extract[Player],0)),Team_Key[Full Name],0))</f>
        <v>NEW</v>
      </c>
      <c r="D395" s="1">
        <f>INDEX(FPL_Misc_Extract[PPG],MATCH(Table98[[#This Row],[Player]],FPL_Misc_Extract[Player],0))</f>
        <v>2.9</v>
      </c>
      <c r="E395" s="18">
        <f>INDEX(FPL_Misc_Extract[Form],MATCH(Table98[[#This Row],[Player]],FPL_Misc_Extract[Player],0))</f>
        <v>0.5</v>
      </c>
      <c r="F395" s="22">
        <f>IF(MID(Table98[[#This Row],[F1 PR]],8,1)&gt;MID(Table98[[#This Row],[F1 PR]],10,1)=TRUE,1,0)</f>
        <v>0</v>
      </c>
      <c r="G395" s="22">
        <f>IF(MID(Table98[[#This Row],[F1 PR]],8,1)&lt;MID(Table98[[#This Row],[F1 PR]],10,1),1,0)</f>
        <v>0</v>
      </c>
      <c r="H39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395" s="18" t="e">
        <f>Table98[[#This Row],[Opp Pos]]-Table98[[#This Row],[Current Pos]]</f>
        <v>#N/A</v>
      </c>
      <c r="J395" s="18" t="e">
        <f>INDEX(PL_Table[POS],MATCH(INDEX(Team_Key[Full Name],MATCH(LEFT(Table98[[#This Row],[F1]],3),Team_Key[Abbreviation],0)),PL_Table[TEAM],0))</f>
        <v>#N/A</v>
      </c>
      <c r="K395" s="18" t="str">
        <f>INDEX(PL_Table[POS],MATCH(INDEX(Team_Key[Full Name],MATCH(Table98[[#This Row],[Team]],Team_Key[Abbreviation],0)),PL_Table[TEAM],0))</f>
        <v>19</v>
      </c>
      <c r="L395" s="1">
        <f>INDEX(Team_Key[Fixture],MATCH(Table98[[#This Row],[Team]],Team_Key[Abbreviation],0))</f>
        <v>0</v>
      </c>
      <c r="M395" s="1" t="str">
        <f>IFERROR(INDEX(Results_Matrix[],MATCH(Table98[[#This Row],[Team]],Results_Matrix[Teams],0),MATCH(LEFT(Table98[[#This Row],[F1]],3),Results_Matrix[#Headers],0)),"")</f>
        <v/>
      </c>
    </row>
    <row r="396" spans="1:13" x14ac:dyDescent="0.45">
      <c r="A396" t="s">
        <v>321</v>
      </c>
      <c r="B396" s="1" t="str">
        <f>INDEX(FPL_Misc_Extract[Position],MATCH(Table98[[#This Row],[Player]],FPL_Misc_Extract[Player],0))</f>
        <v>MID</v>
      </c>
      <c r="C396" s="1" t="str">
        <f>INDEX(Team_Key[Abbreviation],MATCH(INDEX(FPL_Misc_Extract[Team Name],MATCH(Table98[[#This Row],[Player]],FPL_Misc_Extract[Player],0)),Team_Key[Full Name],0))</f>
        <v>STK</v>
      </c>
      <c r="D396" s="1">
        <f>INDEX(FPL_Misc_Extract[PPG],MATCH(Table98[[#This Row],[Player]],FPL_Misc_Extract[Player],0))</f>
        <v>0</v>
      </c>
      <c r="E396" s="18">
        <f>INDEX(FPL_Misc_Extract[Form],MATCH(Table98[[#This Row],[Player]],FPL_Misc_Extract[Player],0))</f>
        <v>0</v>
      </c>
      <c r="F396" s="22">
        <f ca="1">IF(MID(Table98[[#This Row],[F1 PR]],8,1)&gt;MID(Table98[[#This Row],[F1 PR]],10,1)=TRUE,1,0)</f>
        <v>1</v>
      </c>
      <c r="G396" s="22">
        <f ca="1">IF(MID(Table98[[#This Row],[F1 PR]],8,1)&lt;MID(Table98[[#This Row],[F1 PR]],10,1),1,0)</f>
        <v>0</v>
      </c>
      <c r="H39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96" s="18">
        <f>Table98[[#This Row],[Opp Pos]]-Table98[[#This Row],[Current Pos]]</f>
        <v>13</v>
      </c>
      <c r="J396" s="18" t="str">
        <f>INDEX(PL_Table[POS],MATCH(INDEX(Team_Key[Full Name],MATCH(LEFT(Table98[[#This Row],[F1]],3),Team_Key[Abbreviation],0)),PL_Table[TEAM],0))</f>
        <v>20</v>
      </c>
      <c r="K396" s="18" t="str">
        <f>INDEX(PL_Table[POS],MATCH(INDEX(Team_Key[Full Name],MATCH(Table98[[#This Row],[Team]],Team_Key[Abbreviation],0)),PL_Table[TEAM],0))</f>
        <v>7</v>
      </c>
      <c r="L396" s="1" t="str">
        <f>INDEX(Team_Key[Fixture],MATCH(Table98[[#This Row],[Team]],Team_Key[Abbreviation],0))</f>
        <v>AVL</v>
      </c>
      <c r="M396" s="1" t="str">
        <f ca="1">IFERROR(INDEX(Results_Matrix[],MATCH(Table98[[#This Row],[Team]],Results_Matrix[Teams],0),MATCH(LEFT(Table98[[#This Row],[F1]],3),Results_Matrix[#Headers],0)),"")</f>
        <v>AVL(A) 1-0</v>
      </c>
    </row>
    <row r="397" spans="1:13" x14ac:dyDescent="0.45">
      <c r="A397" t="s">
        <v>498</v>
      </c>
      <c r="B397" s="1" t="str">
        <f>INDEX(FPL_Misc_Extract[Position],MATCH(Table98[[#This Row],[Player]],FPL_Misc_Extract[Player],0))</f>
        <v>DEF</v>
      </c>
      <c r="C397" s="1" t="str">
        <f>INDEX(Team_Key[Abbreviation],MATCH(INDEX(FPL_Misc_Extract[Team Name],MATCH(Table98[[#This Row],[Player]],FPL_Misc_Extract[Player],0)),Team_Key[Full Name],0))</f>
        <v>ARS</v>
      </c>
      <c r="D397" s="1">
        <f>INDEX(FPL_Misc_Extract[PPG],MATCH(Table98[[#This Row],[Player]],FPL_Misc_Extract[Player],0))</f>
        <v>3.8</v>
      </c>
      <c r="E397" s="18">
        <f>INDEX(FPL_Misc_Extract[Form],MATCH(Table98[[#This Row],[Player]],FPL_Misc_Extract[Player],0))</f>
        <v>0.3</v>
      </c>
      <c r="F397" s="22">
        <f ca="1">IF(MID(Table98[[#This Row],[F1 PR]],8,1)&gt;MID(Table98[[#This Row],[F1 PR]],10,1)=TRUE,1,0)</f>
        <v>1</v>
      </c>
      <c r="G397" s="22">
        <f ca="1">IF(MID(Table98[[#This Row],[F1 PR]],8,1)&lt;MID(Table98[[#This Row],[F1 PR]],10,1),1,0)</f>
        <v>0</v>
      </c>
      <c r="H3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397" s="18">
        <f>Table98[[#This Row],[Opp Pos]]-Table98[[#This Row],[Current Pos]]</f>
        <v>2</v>
      </c>
      <c r="J397" s="18" t="str">
        <f>INDEX(PL_Table[POS],MATCH(INDEX(Team_Key[Full Name],MATCH(LEFT(Table98[[#This Row],[F1]],3),Team_Key[Abbreviation],0)),PL_Table[TEAM],0))</f>
        <v>5</v>
      </c>
      <c r="K397" s="18" t="str">
        <f>INDEX(PL_Table[POS],MATCH(INDEX(Team_Key[Full Name],MATCH(Table98[[#This Row],[Team]],Team_Key[Abbreviation],0)),PL_Table[TEAM],0))</f>
        <v>3</v>
      </c>
      <c r="L397" s="1" t="str">
        <f>INDEX(Team_Key[Fixture],MATCH(Table98[[#This Row],[Team]],Team_Key[Abbreviation],0))</f>
        <v>MUN</v>
      </c>
      <c r="M397" s="1" t="str">
        <f ca="1">IFERROR(INDEX(Results_Matrix[],MATCH(Table98[[#This Row],[Team]],Results_Matrix[Teams],0),MATCH(LEFT(Table98[[#This Row],[F1]],3),Results_Matrix[#Headers],0)),"")</f>
        <v>MUN(H) 3-0</v>
      </c>
    </row>
    <row r="398" spans="1:13" x14ac:dyDescent="0.45">
      <c r="A398" t="s">
        <v>642</v>
      </c>
      <c r="B398" s="1" t="str">
        <f>INDEX(FPL_Misc_Extract[Position],MATCH(Table98[[#This Row],[Player]],FPL_Misc_Extract[Player],0))</f>
        <v>MID</v>
      </c>
      <c r="C398" s="1" t="str">
        <f>INDEX(Team_Key[Abbreviation],MATCH(INDEX(FPL_Misc_Extract[Team Name],MATCH(Table98[[#This Row],[Player]],FPL_Misc_Extract[Player],0)),Team_Key[Full Name],0))</f>
        <v>SWA</v>
      </c>
      <c r="D398" s="1">
        <f>INDEX(FPL_Misc_Extract[PPG],MATCH(Table98[[#This Row],[Player]],FPL_Misc_Extract[Player],0))</f>
        <v>2.1</v>
      </c>
      <c r="E398" s="18">
        <f>INDEX(FPL_Misc_Extract[Form],MATCH(Table98[[#This Row],[Player]],FPL_Misc_Extract[Player],0))</f>
        <v>0</v>
      </c>
      <c r="F398" s="22">
        <f ca="1">IF(MID(Table98[[#This Row],[F1 PR]],8,1)&gt;MID(Table98[[#This Row],[F1 PR]],10,1)=TRUE,1,0)</f>
        <v>0</v>
      </c>
      <c r="G398" s="22">
        <f ca="1">IF(MID(Table98[[#This Row],[F1 PR]],8,1)&lt;MID(Table98[[#This Row],[F1 PR]],10,1),1,0)</f>
        <v>0</v>
      </c>
      <c r="H39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5</v>
      </c>
      <c r="I398" s="18">
        <f>Table98[[#This Row],[Opp Pos]]-Table98[[#This Row],[Current Pos]]</f>
        <v>-14</v>
      </c>
      <c r="J398" s="18" t="str">
        <f>INDEX(PL_Table[POS],MATCH(INDEX(Team_Key[Full Name],MATCH(LEFT(Table98[[#This Row],[F1]],3),Team_Key[Abbreviation],0)),PL_Table[TEAM],0))</f>
        <v>2</v>
      </c>
      <c r="K398" s="18" t="str">
        <f>INDEX(PL_Table[POS],MATCH(INDEX(Team_Key[Full Name],MATCH(Table98[[#This Row],[Team]],Team_Key[Abbreviation],0)),PL_Table[TEAM],0))</f>
        <v>16</v>
      </c>
      <c r="L398" s="1" t="str">
        <f>INDEX(Team_Key[Fixture],MATCH(Table98[[#This Row],[Team]],Team_Key[Abbreviation],0))</f>
        <v>TOT</v>
      </c>
      <c r="M398" s="1" t="str">
        <f ca="1">IFERROR(INDEX(Results_Matrix[],MATCH(Table98[[#This Row],[Team]],Results_Matrix[Teams],0),MATCH(LEFT(Table98[[#This Row],[F1]],3),Results_Matrix[#Headers],0)),"")</f>
        <v>TOT(H) 2-2</v>
      </c>
    </row>
    <row r="399" spans="1:13" x14ac:dyDescent="0.45">
      <c r="A399" t="s">
        <v>547</v>
      </c>
      <c r="B399" s="1" t="str">
        <f>INDEX(FPL_Misc_Extract[Position],MATCH(Table98[[#This Row],[Player]],FPL_Misc_Extract[Player],0))</f>
        <v>DEF</v>
      </c>
      <c r="C399" s="1" t="str">
        <f>INDEX(Team_Key[Abbreviation],MATCH(INDEX(FPL_Misc_Extract[Team Name],MATCH(Table98[[#This Row],[Player]],FPL_Misc_Extract[Player],0)),Team_Key[Full Name],0))</f>
        <v>LEI</v>
      </c>
      <c r="D399" s="1">
        <f>INDEX(FPL_Misc_Extract[PPG],MATCH(Table98[[#This Row],[Player]],FPL_Misc_Extract[Player],0))</f>
        <v>0</v>
      </c>
      <c r="E399" s="18">
        <f>INDEX(FPL_Misc_Extract[Form],MATCH(Table98[[#This Row],[Player]],FPL_Misc_Extract[Player],0))</f>
        <v>0</v>
      </c>
      <c r="F399" s="22">
        <f ca="1">IF(MID(Table98[[#This Row],[F1 PR]],8,1)&gt;MID(Table98[[#This Row],[F1 PR]],10,1)=TRUE,1,0)</f>
        <v>1</v>
      </c>
      <c r="G399" s="22">
        <f ca="1">IF(MID(Table98[[#This Row],[F1 PR]],8,1)&lt;MID(Table98[[#This Row],[F1 PR]],10,1),1,0)</f>
        <v>0</v>
      </c>
      <c r="H3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399" s="18">
        <f>Table98[[#This Row],[Opp Pos]]-Table98[[#This Row],[Current Pos]]</f>
        <v>17</v>
      </c>
      <c r="J399" s="18" t="str">
        <f>INDEX(PL_Table[POS],MATCH(INDEX(Team_Key[Full Name],MATCH(LEFT(Table98[[#This Row],[F1]],3),Team_Key[Abbreviation],0)),PL_Table[TEAM],0))</f>
        <v>18</v>
      </c>
      <c r="K399" s="18" t="str">
        <f>INDEX(PL_Table[POS],MATCH(INDEX(Team_Key[Full Name],MATCH(Table98[[#This Row],[Team]],Team_Key[Abbreviation],0)),PL_Table[TEAM],0))</f>
        <v>1</v>
      </c>
      <c r="L399" s="1" t="str">
        <f>INDEX(Team_Key[Fixture],MATCH(Table98[[#This Row],[Team]],Team_Key[Abbreviation],0))</f>
        <v>NOR</v>
      </c>
      <c r="M399" s="1" t="str">
        <f ca="1">IFERROR(INDEX(Results_Matrix[],MATCH(Table98[[#This Row],[Team]],Results_Matrix[Teams],0),MATCH(LEFT(Table98[[#This Row],[F1]],3),Results_Matrix[#Headers],0)),"")</f>
        <v>NOR(A) 2-1</v>
      </c>
    </row>
    <row r="400" spans="1:13" x14ac:dyDescent="0.45">
      <c r="A400" t="s">
        <v>415</v>
      </c>
      <c r="B400" s="1" t="str">
        <f>INDEX(FPL_Misc_Extract[Position],MATCH(Table98[[#This Row],[Player]],FPL_Misc_Extract[Player],0))</f>
        <v>DEF</v>
      </c>
      <c r="C400" s="1" t="str">
        <f>INDEX(Team_Key[Abbreviation],MATCH(INDEX(FPL_Misc_Extract[Team Name],MATCH(Table98[[#This Row],[Player]],FPL_Misc_Extract[Player],0)),Team_Key[Full Name],0))</f>
        <v>LIV</v>
      </c>
      <c r="D400" s="1">
        <f>INDEX(FPL_Misc_Extract[PPG],MATCH(Table98[[#This Row],[Player]],FPL_Misc_Extract[Player],0))</f>
        <v>2.6</v>
      </c>
      <c r="E400" s="18">
        <f>INDEX(FPL_Misc_Extract[Form],MATCH(Table98[[#This Row],[Player]],FPL_Misc_Extract[Player],0))</f>
        <v>0.3</v>
      </c>
      <c r="F400" s="22">
        <f>IF(MID(Table98[[#This Row],[F1 PR]],8,1)&gt;MID(Table98[[#This Row],[F1 PR]],10,1)=TRUE,1,0)</f>
        <v>0</v>
      </c>
      <c r="G400" s="22">
        <f>IF(MID(Table98[[#This Row],[F1 PR]],8,1)&lt;MID(Table98[[#This Row],[F1 PR]],10,1),1,0)</f>
        <v>0</v>
      </c>
      <c r="H40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00" s="18" t="e">
        <f>Table98[[#This Row],[Opp Pos]]-Table98[[#This Row],[Current Pos]]</f>
        <v>#N/A</v>
      </c>
      <c r="J400" s="18" t="e">
        <f>INDEX(PL_Table[POS],MATCH(INDEX(Team_Key[Full Name],MATCH(LEFT(Table98[[#This Row],[F1]],3),Team_Key[Abbreviation],0)),PL_Table[TEAM],0))</f>
        <v>#N/A</v>
      </c>
      <c r="K400" s="18" t="str">
        <f>INDEX(PL_Table[POS],MATCH(INDEX(Team_Key[Full Name],MATCH(Table98[[#This Row],[Team]],Team_Key[Abbreviation],0)),PL_Table[TEAM],0))</f>
        <v>8</v>
      </c>
      <c r="L400" s="1">
        <f>INDEX(Team_Key[Fixture],MATCH(Table98[[#This Row],[Team]],Team_Key[Abbreviation],0))</f>
        <v>0</v>
      </c>
      <c r="M400" s="1" t="str">
        <f>IFERROR(INDEX(Results_Matrix[],MATCH(Table98[[#This Row],[Team]],Results_Matrix[Teams],0),MATCH(LEFT(Table98[[#This Row],[F1]],3),Results_Matrix[#Headers],0)),"")</f>
        <v/>
      </c>
    </row>
    <row r="401" spans="1:13" x14ac:dyDescent="0.45">
      <c r="A401" t="s">
        <v>216</v>
      </c>
      <c r="B401" s="1" t="str">
        <f>INDEX(FPL_Misc_Extract[Position],MATCH(Table98[[#This Row],[Player]],FPL_Misc_Extract[Player],0))</f>
        <v>DEF</v>
      </c>
      <c r="C401" s="1" t="str">
        <f>INDEX(Team_Key[Abbreviation],MATCH(INDEX(FPL_Misc_Extract[Team Name],MATCH(Table98[[#This Row],[Player]],FPL_Misc_Extract[Player],0)),Team_Key[Full Name],0))</f>
        <v>LEI</v>
      </c>
      <c r="D401" s="1">
        <f>INDEX(FPL_Misc_Extract[PPG],MATCH(Table98[[#This Row],[Player]],FPL_Misc_Extract[Player],0))</f>
        <v>2.9</v>
      </c>
      <c r="E401" s="18">
        <f>INDEX(FPL_Misc_Extract[Form],MATCH(Table98[[#This Row],[Player]],FPL_Misc_Extract[Player],0))</f>
        <v>0.4</v>
      </c>
      <c r="F401" s="22">
        <f ca="1">IF(MID(Table98[[#This Row],[F1 PR]],8,1)&gt;MID(Table98[[#This Row],[F1 PR]],10,1)=TRUE,1,0)</f>
        <v>1</v>
      </c>
      <c r="G401" s="22">
        <f ca="1">IF(MID(Table98[[#This Row],[F1 PR]],8,1)&lt;MID(Table98[[#This Row],[F1 PR]],10,1),1,0)</f>
        <v>0</v>
      </c>
      <c r="H40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01" s="18">
        <f>Table98[[#This Row],[Opp Pos]]-Table98[[#This Row],[Current Pos]]</f>
        <v>17</v>
      </c>
      <c r="J401" s="18" t="str">
        <f>INDEX(PL_Table[POS],MATCH(INDEX(Team_Key[Full Name],MATCH(LEFT(Table98[[#This Row],[F1]],3),Team_Key[Abbreviation],0)),PL_Table[TEAM],0))</f>
        <v>18</v>
      </c>
      <c r="K401" s="18" t="str">
        <f>INDEX(PL_Table[POS],MATCH(INDEX(Team_Key[Full Name],MATCH(Table98[[#This Row],[Team]],Team_Key[Abbreviation],0)),PL_Table[TEAM],0))</f>
        <v>1</v>
      </c>
      <c r="L401" s="1" t="str">
        <f>INDEX(Team_Key[Fixture],MATCH(Table98[[#This Row],[Team]],Team_Key[Abbreviation],0))</f>
        <v>NOR</v>
      </c>
      <c r="M401" s="1" t="str">
        <f ca="1">IFERROR(INDEX(Results_Matrix[],MATCH(Table98[[#This Row],[Team]],Results_Matrix[Teams],0),MATCH(LEFT(Table98[[#This Row],[F1]],3),Results_Matrix[#Headers],0)),"")</f>
        <v>NOR(A) 2-1</v>
      </c>
    </row>
    <row r="402" spans="1:13" x14ac:dyDescent="0.45">
      <c r="A402" t="s">
        <v>105</v>
      </c>
      <c r="B402" s="1" t="str">
        <f>INDEX(FPL_Misc_Extract[Position],MATCH(Table98[[#This Row],[Player]],FPL_Misc_Extract[Player],0))</f>
        <v>MID</v>
      </c>
      <c r="C402" s="1" t="str">
        <f>INDEX(Team_Key[Abbreviation],MATCH(INDEX(FPL_Misc_Extract[Team Name],MATCH(Table98[[#This Row],[Player]],FPL_Misc_Extract[Player],0)),Team_Key[Full Name],0))</f>
        <v>WBA</v>
      </c>
      <c r="D402" s="1">
        <f>INDEX(FPL_Misc_Extract[PPG],MATCH(Table98[[#This Row],[Player]],FPL_Misc_Extract[Player],0))</f>
        <v>3.3</v>
      </c>
      <c r="E402" s="18">
        <f>INDEX(FPL_Misc_Extract[Form],MATCH(Table98[[#This Row],[Player]],FPL_Misc_Extract[Player],0))</f>
        <v>0</v>
      </c>
      <c r="F402" s="22">
        <f ca="1">IF(MID(Table98[[#This Row],[F1 PR]],8,1)&gt;MID(Table98[[#This Row],[F1 PR]],10,1)=TRUE,1,0)</f>
        <v>0</v>
      </c>
      <c r="G402" s="22">
        <f ca="1">IF(MID(Table98[[#This Row],[F1 PR]],8,1)&lt;MID(Table98[[#This Row],[F1 PR]],10,1),1,0)</f>
        <v>1</v>
      </c>
      <c r="H4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02" s="18">
        <f>Table98[[#This Row],[Opp Pos]]-Table98[[#This Row],[Current Pos]]</f>
        <v>1</v>
      </c>
      <c r="J402" s="18" t="str">
        <f>INDEX(PL_Table[POS],MATCH(INDEX(Team_Key[Full Name],MATCH(LEFT(Table98[[#This Row],[F1]],3),Team_Key[Abbreviation],0)),PL_Table[TEAM],0))</f>
        <v>14</v>
      </c>
      <c r="K402" s="18" t="str">
        <f>INDEX(PL_Table[POS],MATCH(INDEX(Team_Key[Full Name],MATCH(Table98[[#This Row],[Team]],Team_Key[Abbreviation],0)),PL_Table[TEAM],0))</f>
        <v>13</v>
      </c>
      <c r="L402" s="1" t="str">
        <f>INDEX(Team_Key[Fixture],MATCH(Table98[[#This Row],[Team]],Team_Key[Abbreviation],0))</f>
        <v>CRY</v>
      </c>
      <c r="M402" s="1" t="str">
        <f ca="1">IFERROR(INDEX(Results_Matrix[],MATCH(Table98[[#This Row],[Team]],Results_Matrix[Teams],0),MATCH(LEFT(Table98[[#This Row],[F1]],3),Results_Matrix[#Headers],0)),"")</f>
        <v>CRY(A) 0-2</v>
      </c>
    </row>
    <row r="403" spans="1:13" x14ac:dyDescent="0.45">
      <c r="A403" t="s">
        <v>202</v>
      </c>
      <c r="B403" s="1" t="str">
        <f>INDEX(FPL_Misc_Extract[Position],MATCH(Table98[[#This Row],[Player]],FPL_Misc_Extract[Player],0))</f>
        <v>MID</v>
      </c>
      <c r="C403" s="1" t="str">
        <f>INDEX(Team_Key[Abbreviation],MATCH(INDEX(FPL_Misc_Extract[Team Name],MATCH(Table98[[#This Row],[Player]],FPL_Misc_Extract[Player],0)),Team_Key[Full Name],0))</f>
        <v>WHU</v>
      </c>
      <c r="D403" s="1">
        <f>INDEX(FPL_Misc_Extract[PPG],MATCH(Table98[[#This Row],[Player]],FPL_Misc_Extract[Player],0))</f>
        <v>2.5</v>
      </c>
      <c r="E403" s="18">
        <f>INDEX(FPL_Misc_Extract[Form],MATCH(Table98[[#This Row],[Player]],FPL_Misc_Extract[Player],0))</f>
        <v>0.3</v>
      </c>
      <c r="F403" s="22">
        <f ca="1">IF(MID(Table98[[#This Row],[F1 PR]],8,1)&gt;MID(Table98[[#This Row],[F1 PR]],10,1)=TRUE,1,0)</f>
        <v>0</v>
      </c>
      <c r="G403" s="22">
        <f ca="1">IF(MID(Table98[[#This Row],[F1 PR]],8,1)&lt;MID(Table98[[#This Row],[F1 PR]],10,1),1,0)</f>
        <v>0</v>
      </c>
      <c r="H40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4</v>
      </c>
      <c r="I403" s="18">
        <f>Table98[[#This Row],[Opp Pos]]-Table98[[#This Row],[Current Pos]]</f>
        <v>11</v>
      </c>
      <c r="J403" s="18" t="str">
        <f>INDEX(PL_Table[POS],MATCH(INDEX(Team_Key[Full Name],MATCH(LEFT(Table98[[#This Row],[F1]],3),Team_Key[Abbreviation],0)),PL_Table[TEAM],0))</f>
        <v>17</v>
      </c>
      <c r="K403" s="18" t="str">
        <f>INDEX(PL_Table[POS],MATCH(INDEX(Team_Key[Full Name],MATCH(Table98[[#This Row],[Team]],Team_Key[Abbreviation],0)),PL_Table[TEAM],0))</f>
        <v>6</v>
      </c>
      <c r="L403" s="1" t="str">
        <f>INDEX(Team_Key[Fixture],MATCH(Table98[[#This Row],[Team]],Team_Key[Abbreviation],0))</f>
        <v>SUN</v>
      </c>
      <c r="M403" s="1" t="str">
        <f ca="1">IFERROR(INDEX(Results_Matrix[],MATCH(Table98[[#This Row],[Team]],Results_Matrix[Teams],0),MATCH(LEFT(Table98[[#This Row],[F1]],3),Results_Matrix[#Headers],0)),"")</f>
        <v>SUN(A) 2-2</v>
      </c>
    </row>
    <row r="404" spans="1:13" x14ac:dyDescent="0.45">
      <c r="A404" t="s">
        <v>300</v>
      </c>
      <c r="B404" s="1" t="str">
        <f>INDEX(FPL_Misc_Extract[Position],MATCH(Table98[[#This Row],[Player]],FPL_Misc_Extract[Player],0))</f>
        <v>MID</v>
      </c>
      <c r="C404" s="1" t="str">
        <f>INDEX(Team_Key[Abbreviation],MATCH(INDEX(FPL_Misc_Extract[Team Name],MATCH(Table98[[#This Row],[Player]],FPL_Misc_Extract[Player],0)),Team_Key[Full Name],0))</f>
        <v>NOR</v>
      </c>
      <c r="D404" s="1">
        <f>INDEX(FPL_Misc_Extract[PPG],MATCH(Table98[[#This Row],[Player]],FPL_Misc_Extract[Player],0))</f>
        <v>1.6</v>
      </c>
      <c r="E404" s="18">
        <f>INDEX(FPL_Misc_Extract[Form],MATCH(Table98[[#This Row],[Player]],FPL_Misc_Extract[Player],0))</f>
        <v>0</v>
      </c>
      <c r="F404" s="22">
        <f ca="1">IF(MID(Table98[[#This Row],[F1 PR]],8,1)&gt;MID(Table98[[#This Row],[F1 PR]],10,1)=TRUE,1,0)</f>
        <v>0</v>
      </c>
      <c r="G404" s="22">
        <f ca="1">IF(MID(Table98[[#This Row],[F1 PR]],8,1)&lt;MID(Table98[[#This Row],[F1 PR]],10,1),1,0)</f>
        <v>1</v>
      </c>
      <c r="H4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04" s="18">
        <f>Table98[[#This Row],[Opp Pos]]-Table98[[#This Row],[Current Pos]]</f>
        <v>-17</v>
      </c>
      <c r="J404" s="18" t="str">
        <f>INDEX(PL_Table[POS],MATCH(INDEX(Team_Key[Full Name],MATCH(LEFT(Table98[[#This Row],[F1]],3),Team_Key[Abbreviation],0)),PL_Table[TEAM],0))</f>
        <v>1</v>
      </c>
      <c r="K404" s="18" t="str">
        <f>INDEX(PL_Table[POS],MATCH(INDEX(Team_Key[Full Name],MATCH(Table98[[#This Row],[Team]],Team_Key[Abbreviation],0)),PL_Table[TEAM],0))</f>
        <v>18</v>
      </c>
      <c r="L404" s="1" t="str">
        <f>INDEX(Team_Key[Fixture],MATCH(Table98[[#This Row],[Team]],Team_Key[Abbreviation],0))</f>
        <v>LEI</v>
      </c>
      <c r="M404" s="1" t="str">
        <f ca="1">IFERROR(INDEX(Results_Matrix[],MATCH(Table98[[#This Row],[Team]],Results_Matrix[Teams],0),MATCH(LEFT(Table98[[#This Row],[F1]],3),Results_Matrix[#Headers],0)),"")</f>
        <v>LEI(H) 1-2</v>
      </c>
    </row>
    <row r="405" spans="1:13" x14ac:dyDescent="0.45">
      <c r="A405" t="s">
        <v>306</v>
      </c>
      <c r="B405" s="1" t="str">
        <f>INDEX(FPL_Misc_Extract[Position],MATCH(Table98[[#This Row],[Player]],FPL_Misc_Extract[Player],0))</f>
        <v>DEF</v>
      </c>
      <c r="C405" s="1" t="str">
        <f>INDEX(Team_Key[Abbreviation],MATCH(INDEX(FPL_Misc_Extract[Team Name],MATCH(Table98[[#This Row],[Player]],FPL_Misc_Extract[Player],0)),Team_Key[Full Name],0))</f>
        <v>STK</v>
      </c>
      <c r="D405" s="1">
        <f>INDEX(FPL_Misc_Extract[PPG],MATCH(Table98[[#This Row],[Player]],FPL_Misc_Extract[Player],0))</f>
        <v>1.9</v>
      </c>
      <c r="E405" s="18">
        <f>INDEX(FPL_Misc_Extract[Form],MATCH(Table98[[#This Row],[Player]],FPL_Misc_Extract[Player],0))</f>
        <v>0.4</v>
      </c>
      <c r="F405" s="22">
        <f ca="1">IF(MID(Table98[[#This Row],[F1 PR]],8,1)&gt;MID(Table98[[#This Row],[F1 PR]],10,1)=TRUE,1,0)</f>
        <v>1</v>
      </c>
      <c r="G405" s="22">
        <f ca="1">IF(MID(Table98[[#This Row],[F1 PR]],8,1)&lt;MID(Table98[[#This Row],[F1 PR]],10,1),1,0)</f>
        <v>0</v>
      </c>
      <c r="H40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05" s="18">
        <f>Table98[[#This Row],[Opp Pos]]-Table98[[#This Row],[Current Pos]]</f>
        <v>13</v>
      </c>
      <c r="J405" s="18" t="str">
        <f>INDEX(PL_Table[POS],MATCH(INDEX(Team_Key[Full Name],MATCH(LEFT(Table98[[#This Row],[F1]],3),Team_Key[Abbreviation],0)),PL_Table[TEAM],0))</f>
        <v>20</v>
      </c>
      <c r="K405" s="18" t="str">
        <f>INDEX(PL_Table[POS],MATCH(INDEX(Team_Key[Full Name],MATCH(Table98[[#This Row],[Team]],Team_Key[Abbreviation],0)),PL_Table[TEAM],0))</f>
        <v>7</v>
      </c>
      <c r="L405" s="1" t="str">
        <f>INDEX(Team_Key[Fixture],MATCH(Table98[[#This Row],[Team]],Team_Key[Abbreviation],0))</f>
        <v>AVL</v>
      </c>
      <c r="M405" s="1" t="str">
        <f ca="1">IFERROR(INDEX(Results_Matrix[],MATCH(Table98[[#This Row],[Team]],Results_Matrix[Teams],0),MATCH(LEFT(Table98[[#This Row],[F1]],3),Results_Matrix[#Headers],0)),"")</f>
        <v>AVL(A) 1-0</v>
      </c>
    </row>
    <row r="406" spans="1:13" x14ac:dyDescent="0.45">
      <c r="A406" t="s">
        <v>315</v>
      </c>
      <c r="B406" s="1" t="str">
        <f>INDEX(FPL_Misc_Extract[Position],MATCH(Table98[[#This Row],[Player]],FPL_Misc_Extract[Player],0))</f>
        <v>MID</v>
      </c>
      <c r="C406" s="1" t="str">
        <f>INDEX(Team_Key[Abbreviation],MATCH(INDEX(FPL_Misc_Extract[Team Name],MATCH(Table98[[#This Row],[Player]],FPL_Misc_Extract[Player],0)),Team_Key[Full Name],0))</f>
        <v>WAT</v>
      </c>
      <c r="D406" s="1">
        <f>INDEX(FPL_Misc_Extract[PPG],MATCH(Table98[[#This Row],[Player]],FPL_Misc_Extract[Player],0))</f>
        <v>0</v>
      </c>
      <c r="E406" s="18">
        <f>INDEX(FPL_Misc_Extract[Form],MATCH(Table98[[#This Row],[Player]],FPL_Misc_Extract[Player],0))</f>
        <v>0</v>
      </c>
      <c r="F406" s="22">
        <f ca="1">IF(MID(Table98[[#This Row],[F1 PR]],8,1)&gt;MID(Table98[[#This Row],[F1 PR]],10,1)=TRUE,1,0)</f>
        <v>0</v>
      </c>
      <c r="G406" s="22">
        <f ca="1">IF(MID(Table98[[#This Row],[F1 PR]],8,1)&lt;MID(Table98[[#This Row],[F1 PR]],10,1),1,0)</f>
        <v>0</v>
      </c>
      <c r="H4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06" s="18">
        <f>Table98[[#This Row],[Opp Pos]]-Table98[[#This Row],[Current Pos]]</f>
        <v>3</v>
      </c>
      <c r="J406" s="18" t="str">
        <f>INDEX(PL_Table[POS],MATCH(INDEX(Team_Key[Full Name],MATCH(LEFT(Table98[[#This Row],[F1]],3),Team_Key[Abbreviation],0)),PL_Table[TEAM],0))</f>
        <v>15</v>
      </c>
      <c r="K406" s="18" t="str">
        <f>INDEX(PL_Table[POS],MATCH(INDEX(Team_Key[Full Name],MATCH(Table98[[#This Row],[Team]],Team_Key[Abbreviation],0)),PL_Table[TEAM],0))</f>
        <v>12</v>
      </c>
      <c r="L406" s="1" t="str">
        <f>INDEX(Team_Key[Fixture],MATCH(Table98[[#This Row],[Team]],Team_Key[Abbreviation],0))</f>
        <v>BOU</v>
      </c>
      <c r="M406" s="1" t="str">
        <f ca="1">IFERROR(INDEX(Results_Matrix[],MATCH(Table98[[#This Row],[Team]],Results_Matrix[Teams],0),MATCH(LEFT(Table98[[#This Row],[F1]],3),Results_Matrix[#Headers],0)),"")</f>
        <v>BOU(A) 1-1</v>
      </c>
    </row>
    <row r="407" spans="1:13" x14ac:dyDescent="0.45">
      <c r="A407" t="s">
        <v>156</v>
      </c>
      <c r="B407" s="1" t="str">
        <f>INDEX(FPL_Misc_Extract[Position],MATCH(Table98[[#This Row],[Player]],FPL_Misc_Extract[Player],0))</f>
        <v>MID</v>
      </c>
      <c r="C407" s="1" t="str">
        <f>INDEX(Team_Key[Abbreviation],MATCH(INDEX(FPL_Misc_Extract[Team Name],MATCH(Table98[[#This Row],[Player]],FPL_Misc_Extract[Player],0)),Team_Key[Full Name],0))</f>
        <v>CRY</v>
      </c>
      <c r="D407" s="1">
        <f>INDEX(FPL_Misc_Extract[PPG],MATCH(Table98[[#This Row],[Player]],FPL_Misc_Extract[Player],0))</f>
        <v>1.3</v>
      </c>
      <c r="E407" s="18">
        <f>INDEX(FPL_Misc_Extract[Form],MATCH(Table98[[#This Row],[Player]],FPL_Misc_Extract[Player],0))</f>
        <v>0.4</v>
      </c>
      <c r="F407" s="22">
        <f ca="1">IF(MID(Table98[[#This Row],[F1 PR]],8,1)&gt;MID(Table98[[#This Row],[F1 PR]],10,1)=TRUE,1,0)</f>
        <v>1</v>
      </c>
      <c r="G407" s="22">
        <f ca="1">IF(MID(Table98[[#This Row],[F1 PR]],8,1)&lt;MID(Table98[[#This Row],[F1 PR]],10,1),1,0)</f>
        <v>0</v>
      </c>
      <c r="H4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07" s="18">
        <f>Table98[[#This Row],[Opp Pos]]-Table98[[#This Row],[Current Pos]]</f>
        <v>-1</v>
      </c>
      <c r="J407" s="18" t="str">
        <f>INDEX(PL_Table[POS],MATCH(INDEX(Team_Key[Full Name],MATCH(LEFT(Table98[[#This Row],[F1]],3),Team_Key[Abbreviation],0)),PL_Table[TEAM],0))</f>
        <v>13</v>
      </c>
      <c r="K407" s="18" t="str">
        <f>INDEX(PL_Table[POS],MATCH(INDEX(Team_Key[Full Name],MATCH(Table98[[#This Row],[Team]],Team_Key[Abbreviation],0)),PL_Table[TEAM],0))</f>
        <v>14</v>
      </c>
      <c r="L407" s="1" t="str">
        <f>INDEX(Team_Key[Fixture],MATCH(Table98[[#This Row],[Team]],Team_Key[Abbreviation],0))</f>
        <v>WBA</v>
      </c>
      <c r="M407" s="1" t="str">
        <f ca="1">IFERROR(INDEX(Results_Matrix[],MATCH(Table98[[#This Row],[Team]],Results_Matrix[Teams],0),MATCH(LEFT(Table98[[#This Row],[F1]],3),Results_Matrix[#Headers],0)),"")</f>
        <v>WBA(H) 2-0</v>
      </c>
    </row>
    <row r="408" spans="1:13" x14ac:dyDescent="0.45">
      <c r="A408" t="s">
        <v>643</v>
      </c>
      <c r="B408" s="1" t="str">
        <f>INDEX(FPL_Misc_Extract[Position],MATCH(Table98[[#This Row],[Player]],FPL_Misc_Extract[Player],0))</f>
        <v>MID</v>
      </c>
      <c r="C408" s="1" t="str">
        <f>INDEX(Team_Key[Abbreviation],MATCH(INDEX(FPL_Misc_Extract[Team Name],MATCH(Table98[[#This Row],[Player]],FPL_Misc_Extract[Player],0)),Team_Key[Full Name],0))</f>
        <v>SUN</v>
      </c>
      <c r="D408" s="1">
        <f>INDEX(FPL_Misc_Extract[PPG],MATCH(Table98[[#This Row],[Player]],FPL_Misc_Extract[Player],0))</f>
        <v>3</v>
      </c>
      <c r="E408" s="18">
        <f>INDEX(FPL_Misc_Extract[Form],MATCH(Table98[[#This Row],[Player]],FPL_Misc_Extract[Player],0))</f>
        <v>0.3</v>
      </c>
      <c r="F408" s="22">
        <f ca="1">IF(MID(Table98[[#This Row],[F1 PR]],8,1)&gt;MID(Table98[[#This Row],[F1 PR]],10,1)=TRUE,1,0)</f>
        <v>0</v>
      </c>
      <c r="G408" s="22">
        <f ca="1">IF(MID(Table98[[#This Row],[F1 PR]],8,1)&lt;MID(Table98[[#This Row],[F1 PR]],10,1),1,0)</f>
        <v>0</v>
      </c>
      <c r="H40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10</v>
      </c>
      <c r="I408" s="18">
        <f>Table98[[#This Row],[Opp Pos]]-Table98[[#This Row],[Current Pos]]</f>
        <v>-11</v>
      </c>
      <c r="J408" s="18" t="str">
        <f>INDEX(PL_Table[POS],MATCH(INDEX(Team_Key[Full Name],MATCH(LEFT(Table98[[#This Row],[F1]],3),Team_Key[Abbreviation],0)),PL_Table[TEAM],0))</f>
        <v>6</v>
      </c>
      <c r="K408" s="18" t="str">
        <f>INDEX(PL_Table[POS],MATCH(INDEX(Team_Key[Full Name],MATCH(Table98[[#This Row],[Team]],Team_Key[Abbreviation],0)),PL_Table[TEAM],0))</f>
        <v>17</v>
      </c>
      <c r="L408" s="1" t="str">
        <f>INDEX(Team_Key[Fixture],MATCH(Table98[[#This Row],[Team]],Team_Key[Abbreviation],0))</f>
        <v>WHU</v>
      </c>
      <c r="M408" s="1" t="str">
        <f ca="1">IFERROR(INDEX(Results_Matrix[],MATCH(Table98[[#This Row],[Team]],Results_Matrix[Teams],0),MATCH(LEFT(Table98[[#This Row],[F1]],3),Results_Matrix[#Headers],0)),"")</f>
        <v>WHU(H) 2-2</v>
      </c>
    </row>
    <row r="409" spans="1:13" x14ac:dyDescent="0.45">
      <c r="A409" t="s">
        <v>190</v>
      </c>
      <c r="B409" s="1" t="str">
        <f>INDEX(FPL_Misc_Extract[Position],MATCH(Table98[[#This Row],[Player]],FPL_Misc_Extract[Player],0))</f>
        <v>GK</v>
      </c>
      <c r="C409" s="1" t="str">
        <f>INDEX(Team_Key[Abbreviation],MATCH(INDEX(FPL_Misc_Extract[Team Name],MATCH(Table98[[#This Row],[Player]],FPL_Misc_Extract[Player],0)),Team_Key[Full Name],0))</f>
        <v>WBA</v>
      </c>
      <c r="D409" s="1">
        <f>INDEX(FPL_Misc_Extract[PPG],MATCH(Table98[[#This Row],[Player]],FPL_Misc_Extract[Player],0))</f>
        <v>3.7</v>
      </c>
      <c r="E409" s="18">
        <f>INDEX(FPL_Misc_Extract[Form],MATCH(Table98[[#This Row],[Player]],FPL_Misc_Extract[Player],0))</f>
        <v>0</v>
      </c>
      <c r="F409" s="22">
        <f ca="1">IF(MID(Table98[[#This Row],[F1 PR]],8,1)&gt;MID(Table98[[#This Row],[F1 PR]],10,1)=TRUE,1,0)</f>
        <v>0</v>
      </c>
      <c r="G409" s="22">
        <f ca="1">IF(MID(Table98[[#This Row],[F1 PR]],8,1)&lt;MID(Table98[[#This Row],[F1 PR]],10,1),1,0)</f>
        <v>1</v>
      </c>
      <c r="H4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409" s="18">
        <f>Table98[[#This Row],[Opp Pos]]-Table98[[#This Row],[Current Pos]]</f>
        <v>1</v>
      </c>
      <c r="J409" s="18" t="str">
        <f>INDEX(PL_Table[POS],MATCH(INDEX(Team_Key[Full Name],MATCH(LEFT(Table98[[#This Row],[F1]],3),Team_Key[Abbreviation],0)),PL_Table[TEAM],0))</f>
        <v>14</v>
      </c>
      <c r="K409" s="18" t="str">
        <f>INDEX(PL_Table[POS],MATCH(INDEX(Team_Key[Full Name],MATCH(Table98[[#This Row],[Team]],Team_Key[Abbreviation],0)),PL_Table[TEAM],0))</f>
        <v>13</v>
      </c>
      <c r="L409" s="1" t="str">
        <f>INDEX(Team_Key[Fixture],MATCH(Table98[[#This Row],[Team]],Team_Key[Abbreviation],0))</f>
        <v>CRY</v>
      </c>
      <c r="M409" s="1" t="str">
        <f ca="1">IFERROR(INDEX(Results_Matrix[],MATCH(Table98[[#This Row],[Team]],Results_Matrix[Teams],0),MATCH(LEFT(Table98[[#This Row],[F1]],3),Results_Matrix[#Headers],0)),"")</f>
        <v>CRY(A) 0-2</v>
      </c>
    </row>
    <row r="410" spans="1:13" x14ac:dyDescent="0.45">
      <c r="A410" t="s">
        <v>217</v>
      </c>
      <c r="B410" s="1" t="str">
        <f>INDEX(FPL_Misc_Extract[Position],MATCH(Table98[[#This Row],[Player]],FPL_Misc_Extract[Player],0))</f>
        <v>FWD</v>
      </c>
      <c r="C410" s="1" t="str">
        <f>INDEX(Team_Key[Abbreviation],MATCH(INDEX(FPL_Misc_Extract[Team Name],MATCH(Table98[[#This Row],[Player]],FPL_Misc_Extract[Player],0)),Team_Key[Full Name],0))</f>
        <v>NOR</v>
      </c>
      <c r="D410" s="1">
        <f>INDEX(FPL_Misc_Extract[PPG],MATCH(Table98[[#This Row],[Player]],FPL_Misc_Extract[Player],0))</f>
        <v>3.2</v>
      </c>
      <c r="E410" s="18">
        <f>INDEX(FPL_Misc_Extract[Form],MATCH(Table98[[#This Row],[Player]],FPL_Misc_Extract[Player],0))</f>
        <v>0.3</v>
      </c>
      <c r="F410" s="22">
        <f ca="1">IF(MID(Table98[[#This Row],[F1 PR]],8,1)&gt;MID(Table98[[#This Row],[F1 PR]],10,1)=TRUE,1,0)</f>
        <v>0</v>
      </c>
      <c r="G410" s="22">
        <f ca="1">IF(MID(Table98[[#This Row],[F1 PR]],8,1)&lt;MID(Table98[[#This Row],[F1 PR]],10,1),1,0)</f>
        <v>1</v>
      </c>
      <c r="H41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10" s="18">
        <f>Table98[[#This Row],[Opp Pos]]-Table98[[#This Row],[Current Pos]]</f>
        <v>-17</v>
      </c>
      <c r="J410" s="18" t="str">
        <f>INDEX(PL_Table[POS],MATCH(INDEX(Team_Key[Full Name],MATCH(LEFT(Table98[[#This Row],[F1]],3),Team_Key[Abbreviation],0)),PL_Table[TEAM],0))</f>
        <v>1</v>
      </c>
      <c r="K410" s="18" t="str">
        <f>INDEX(PL_Table[POS],MATCH(INDEX(Team_Key[Full Name],MATCH(Table98[[#This Row],[Team]],Team_Key[Abbreviation],0)),PL_Table[TEAM],0))</f>
        <v>18</v>
      </c>
      <c r="L410" s="1" t="str">
        <f>INDEX(Team_Key[Fixture],MATCH(Table98[[#This Row],[Team]],Team_Key[Abbreviation],0))</f>
        <v>LEI</v>
      </c>
      <c r="M410" s="1" t="str">
        <f ca="1">IFERROR(INDEX(Results_Matrix[],MATCH(Table98[[#This Row],[Team]],Results_Matrix[Teams],0),MATCH(LEFT(Table98[[#This Row],[F1]],3),Results_Matrix[#Headers],0)),"")</f>
        <v>LEI(H) 1-2</v>
      </c>
    </row>
    <row r="411" spans="1:13" x14ac:dyDescent="0.45">
      <c r="A411" t="s">
        <v>651</v>
      </c>
      <c r="B411" s="1" t="str">
        <f>INDEX(FPL_Misc_Extract[Position],MATCH(Table98[[#This Row],[Player]],FPL_Misc_Extract[Player],0))</f>
        <v>MID</v>
      </c>
      <c r="C411" s="1" t="str">
        <f>INDEX(Team_Key[Abbreviation],MATCH(INDEX(FPL_Misc_Extract[Team Name],MATCH(Table98[[#This Row],[Player]],FPL_Misc_Extract[Player],0)),Team_Key[Full Name],0))</f>
        <v>MCI</v>
      </c>
      <c r="D411" s="1">
        <f>INDEX(FPL_Misc_Extract[PPG],MATCH(Table98[[#This Row],[Player]],FPL_Misc_Extract[Player],0))</f>
        <v>2.1</v>
      </c>
      <c r="E411" s="18">
        <f>INDEX(FPL_Misc_Extract[Form],MATCH(Table98[[#This Row],[Player]],FPL_Misc_Extract[Player],0))</f>
        <v>0</v>
      </c>
      <c r="F411" s="22">
        <f>IF(MID(Table98[[#This Row],[F1 PR]],8,1)&gt;MID(Table98[[#This Row],[F1 PR]],10,1)=TRUE,1,0)</f>
        <v>0</v>
      </c>
      <c r="G411" s="22">
        <f>IF(MID(Table98[[#This Row],[F1 PR]],8,1)&lt;MID(Table98[[#This Row],[F1 PR]],10,1),1,0)</f>
        <v>0</v>
      </c>
      <c r="H41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11" s="18" t="e">
        <f>Table98[[#This Row],[Opp Pos]]-Table98[[#This Row],[Current Pos]]</f>
        <v>#N/A</v>
      </c>
      <c r="J411" s="18" t="e">
        <f>INDEX(PL_Table[POS],MATCH(INDEX(Team_Key[Full Name],MATCH(LEFT(Table98[[#This Row],[F1]],3),Team_Key[Abbreviation],0)),PL_Table[TEAM],0))</f>
        <v>#N/A</v>
      </c>
      <c r="K411" s="18" t="str">
        <f>INDEX(PL_Table[POS],MATCH(INDEX(Team_Key[Full Name],MATCH(Table98[[#This Row],[Team]],Team_Key[Abbreviation],0)),PL_Table[TEAM],0))</f>
        <v>4</v>
      </c>
      <c r="L411" s="1">
        <f>INDEX(Team_Key[Fixture],MATCH(Table98[[#This Row],[Team]],Team_Key[Abbreviation],0))</f>
        <v>0</v>
      </c>
      <c r="M411" s="1" t="str">
        <f>IFERROR(INDEX(Results_Matrix[],MATCH(Table98[[#This Row],[Team]],Results_Matrix[Teams],0),MATCH(LEFT(Table98[[#This Row],[F1]],3),Results_Matrix[#Headers],0)),"")</f>
        <v/>
      </c>
    </row>
    <row r="412" spans="1:13" x14ac:dyDescent="0.45">
      <c r="A412" t="s">
        <v>87</v>
      </c>
      <c r="B412" s="1" t="str">
        <f>INDEX(FPL_Misc_Extract[Position],MATCH(Table98[[#This Row],[Player]],FPL_Misc_Extract[Player],0))</f>
        <v>MID</v>
      </c>
      <c r="C412" s="1" t="str">
        <f>INDEX(Team_Key[Abbreviation],MATCH(INDEX(FPL_Misc_Extract[Team Name],MATCH(Table98[[#This Row],[Player]],FPL_Misc_Extract[Player],0)),Team_Key[Full Name],0))</f>
        <v>CHE</v>
      </c>
      <c r="D412" s="1">
        <f>INDEX(FPL_Misc_Extract[PPG],MATCH(Table98[[#This Row],[Player]],FPL_Misc_Extract[Player],0))</f>
        <v>0</v>
      </c>
      <c r="E412" s="18">
        <f>INDEX(FPL_Misc_Extract[Form],MATCH(Table98[[#This Row],[Player]],FPL_Misc_Extract[Player],0))</f>
        <v>0</v>
      </c>
      <c r="F412" s="22">
        <f ca="1">IF(MID(Table98[[#This Row],[F1 PR]],8,1)&gt;MID(Table98[[#This Row],[F1 PR]],10,1)=TRUE,1,0)</f>
        <v>0</v>
      </c>
      <c r="G412" s="22">
        <f ca="1">IF(MID(Table98[[#This Row],[F1 PR]],8,1)&lt;MID(Table98[[#This Row],[F1 PR]],10,1),1,0)</f>
        <v>1</v>
      </c>
      <c r="H41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12" s="18">
        <f>Table98[[#This Row],[Opp Pos]]-Table98[[#This Row],[Current Pos]]</f>
        <v>-1</v>
      </c>
      <c r="J412" s="18" t="str">
        <f>INDEX(PL_Table[POS],MATCH(INDEX(Team_Key[Full Name],MATCH(LEFT(Table98[[#This Row],[F1]],3),Team_Key[Abbreviation],0)),PL_Table[TEAM],0))</f>
        <v>9</v>
      </c>
      <c r="K412" s="18" t="str">
        <f>INDEX(PL_Table[POS],MATCH(INDEX(Team_Key[Full Name],MATCH(Table98[[#This Row],[Team]],Team_Key[Abbreviation],0)),PL_Table[TEAM],0))</f>
        <v>10</v>
      </c>
      <c r="L412" s="1" t="str">
        <f>INDEX(Team_Key[Fixture],MATCH(Table98[[#This Row],[Team]],Team_Key[Abbreviation],0))</f>
        <v>SOU</v>
      </c>
      <c r="M412" s="1" t="str">
        <f ca="1">IFERROR(INDEX(Results_Matrix[],MATCH(Table98[[#This Row],[Team]],Results_Matrix[Teams],0),MATCH(LEFT(Table98[[#This Row],[F1]],3),Results_Matrix[#Headers],0)),"")</f>
        <v>SOU(H) 1-3</v>
      </c>
    </row>
    <row r="413" spans="1:13" x14ac:dyDescent="0.45">
      <c r="A413" t="s">
        <v>368</v>
      </c>
      <c r="B413" s="1" t="str">
        <f>INDEX(FPL_Misc_Extract[Position],MATCH(Table98[[#This Row],[Player]],FPL_Misc_Extract[Player],0))</f>
        <v>DEF</v>
      </c>
      <c r="C413" s="1" t="str">
        <f>INDEX(Team_Key[Abbreviation],MATCH(INDEX(FPL_Misc_Extract[Team Name],MATCH(Table98[[#This Row],[Player]],FPL_Misc_Extract[Player],0)),Team_Key[Full Name],0))</f>
        <v>SWA</v>
      </c>
      <c r="D413" s="1">
        <f>INDEX(FPL_Misc_Extract[PPG],MATCH(Table98[[#This Row],[Player]],FPL_Misc_Extract[Player],0))</f>
        <v>2.5</v>
      </c>
      <c r="E413" s="18">
        <f>INDEX(FPL_Misc_Extract[Form],MATCH(Table98[[#This Row],[Player]],FPL_Misc_Extract[Player],0))</f>
        <v>0.2</v>
      </c>
      <c r="F413" s="22">
        <f ca="1">IF(MID(Table98[[#This Row],[F1 PR]],8,1)&gt;MID(Table98[[#This Row],[F1 PR]],10,1)=TRUE,1,0)</f>
        <v>0</v>
      </c>
      <c r="G413" s="22">
        <f ca="1">IF(MID(Table98[[#This Row],[F1 PR]],8,1)&lt;MID(Table98[[#This Row],[F1 PR]],10,1),1,0)</f>
        <v>0</v>
      </c>
      <c r="H4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13" s="18">
        <f>Table98[[#This Row],[Opp Pos]]-Table98[[#This Row],[Current Pos]]</f>
        <v>-14</v>
      </c>
      <c r="J413" s="18" t="str">
        <f>INDEX(PL_Table[POS],MATCH(INDEX(Team_Key[Full Name],MATCH(LEFT(Table98[[#This Row],[F1]],3),Team_Key[Abbreviation],0)),PL_Table[TEAM],0))</f>
        <v>2</v>
      </c>
      <c r="K413" s="18" t="str">
        <f>INDEX(PL_Table[POS],MATCH(INDEX(Team_Key[Full Name],MATCH(Table98[[#This Row],[Team]],Team_Key[Abbreviation],0)),PL_Table[TEAM],0))</f>
        <v>16</v>
      </c>
      <c r="L413" s="1" t="str">
        <f>INDEX(Team_Key[Fixture],MATCH(Table98[[#This Row],[Team]],Team_Key[Abbreviation],0))</f>
        <v>TOT</v>
      </c>
      <c r="M413" s="1" t="str">
        <f ca="1">IFERROR(INDEX(Results_Matrix[],MATCH(Table98[[#This Row],[Team]],Results_Matrix[Teams],0),MATCH(LEFT(Table98[[#This Row],[F1]],3),Results_Matrix[#Headers],0)),"")</f>
        <v>TOT(H) 2-2</v>
      </c>
    </row>
    <row r="414" spans="1:13" x14ac:dyDescent="0.45">
      <c r="A414" t="s">
        <v>249</v>
      </c>
      <c r="B414" s="1" t="str">
        <f>INDEX(FPL_Misc_Extract[Position],MATCH(Table98[[#This Row],[Player]],FPL_Misc_Extract[Player],0))</f>
        <v>MID</v>
      </c>
      <c r="C414" s="1" t="str">
        <f>INDEX(Team_Key[Abbreviation],MATCH(INDEX(FPL_Misc_Extract[Team Name],MATCH(Table98[[#This Row],[Player]],FPL_Misc_Extract[Player],0)),Team_Key[Full Name],0))</f>
        <v>MCI</v>
      </c>
      <c r="D414" s="1">
        <f>INDEX(FPL_Misc_Extract[PPG],MATCH(Table98[[#This Row],[Player]],FPL_Misc_Extract[Player],0))</f>
        <v>2.7</v>
      </c>
      <c r="E414" s="18">
        <f>INDEX(FPL_Misc_Extract[Form],MATCH(Table98[[#This Row],[Player]],FPL_Misc_Extract[Player],0))</f>
        <v>0</v>
      </c>
      <c r="F414" s="22">
        <f>IF(MID(Table98[[#This Row],[F1 PR]],8,1)&gt;MID(Table98[[#This Row],[F1 PR]],10,1)=TRUE,1,0)</f>
        <v>0</v>
      </c>
      <c r="G414" s="22">
        <f>IF(MID(Table98[[#This Row],[F1 PR]],8,1)&lt;MID(Table98[[#This Row],[F1 PR]],10,1),1,0)</f>
        <v>0</v>
      </c>
      <c r="H41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14" s="18" t="e">
        <f>Table98[[#This Row],[Opp Pos]]-Table98[[#This Row],[Current Pos]]</f>
        <v>#N/A</v>
      </c>
      <c r="J414" s="18" t="e">
        <f>INDEX(PL_Table[POS],MATCH(INDEX(Team_Key[Full Name],MATCH(LEFT(Table98[[#This Row],[F1]],3),Team_Key[Abbreviation],0)),PL_Table[TEAM],0))</f>
        <v>#N/A</v>
      </c>
      <c r="K414" s="18" t="str">
        <f>INDEX(PL_Table[POS],MATCH(INDEX(Team_Key[Full Name],MATCH(Table98[[#This Row],[Team]],Team_Key[Abbreviation],0)),PL_Table[TEAM],0))</f>
        <v>4</v>
      </c>
      <c r="L414" s="1">
        <f>INDEX(Team_Key[Fixture],MATCH(Table98[[#This Row],[Team]],Team_Key[Abbreviation],0))</f>
        <v>0</v>
      </c>
      <c r="M414" s="1" t="str">
        <f>IFERROR(INDEX(Results_Matrix[],MATCH(Table98[[#This Row],[Team]],Results_Matrix[Teams],0),MATCH(LEFT(Table98[[#This Row],[F1]],3),Results_Matrix[#Headers],0)),"")</f>
        <v/>
      </c>
    </row>
    <row r="415" spans="1:13" x14ac:dyDescent="0.45">
      <c r="A415" t="s">
        <v>197</v>
      </c>
      <c r="B415" s="1" t="str">
        <f>INDEX(FPL_Misc_Extract[Position],MATCH(Table98[[#This Row],[Player]],FPL_Misc_Extract[Player],0))</f>
        <v>FWD</v>
      </c>
      <c r="C415" s="1" t="str">
        <f>INDEX(Team_Key[Abbreviation],MATCH(INDEX(FPL_Misc_Extract[Team Name],MATCH(Table98[[#This Row],[Player]],FPL_Misc_Extract[Player],0)),Team_Key[Full Name],0))</f>
        <v>TOT</v>
      </c>
      <c r="D415" s="1">
        <f>INDEX(FPL_Misc_Extract[PPG],MATCH(Table98[[#This Row],[Player]],FPL_Misc_Extract[Player],0))</f>
        <v>1.6</v>
      </c>
      <c r="E415" s="18">
        <f>INDEX(FPL_Misc_Extract[Form],MATCH(Table98[[#This Row],[Player]],FPL_Misc_Extract[Player],0))</f>
        <v>0</v>
      </c>
      <c r="F415" s="22">
        <f ca="1">IF(MID(Table98[[#This Row],[F1 PR]],8,1)&gt;MID(Table98[[#This Row],[F1 PR]],10,1)=TRUE,1,0)</f>
        <v>0</v>
      </c>
      <c r="G415" s="22">
        <f ca="1">IF(MID(Table98[[#This Row],[F1 PR]],8,1)&lt;MID(Table98[[#This Row],[F1 PR]],10,1),1,0)</f>
        <v>0</v>
      </c>
      <c r="H41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15" s="18">
        <f>Table98[[#This Row],[Opp Pos]]-Table98[[#This Row],[Current Pos]]</f>
        <v>14</v>
      </c>
      <c r="J415" s="18" t="str">
        <f>INDEX(PL_Table[POS],MATCH(INDEX(Team_Key[Full Name],MATCH(LEFT(Table98[[#This Row],[F1]],3),Team_Key[Abbreviation],0)),PL_Table[TEAM],0))</f>
        <v>16</v>
      </c>
      <c r="K415" s="18" t="str">
        <f>INDEX(PL_Table[POS],MATCH(INDEX(Team_Key[Full Name],MATCH(Table98[[#This Row],[Team]],Team_Key[Abbreviation],0)),PL_Table[TEAM],0))</f>
        <v>2</v>
      </c>
      <c r="L415" s="1" t="str">
        <f>INDEX(Team_Key[Fixture],MATCH(Table98[[#This Row],[Team]],Team_Key[Abbreviation],0))</f>
        <v>SWA</v>
      </c>
      <c r="M415" s="1" t="str">
        <f ca="1">IFERROR(INDEX(Results_Matrix[],MATCH(Table98[[#This Row],[Team]],Results_Matrix[Teams],0),MATCH(LEFT(Table98[[#This Row],[F1]],3),Results_Matrix[#Headers],0)),"")</f>
        <v>SWA(A) 2-2</v>
      </c>
    </row>
    <row r="416" spans="1:13" x14ac:dyDescent="0.45">
      <c r="A416" t="s">
        <v>138</v>
      </c>
      <c r="B416" s="1" t="str">
        <f>INDEX(FPL_Misc_Extract[Position],MATCH(Table98[[#This Row],[Player]],FPL_Misc_Extract[Player],0))</f>
        <v>MID</v>
      </c>
      <c r="C416" s="1" t="str">
        <f>INDEX(Team_Key[Abbreviation],MATCH(INDEX(FPL_Misc_Extract[Team Name],MATCH(Table98[[#This Row],[Player]],FPL_Misc_Extract[Player],0)),Team_Key[Full Name],0))</f>
        <v>WHU</v>
      </c>
      <c r="D416" s="1">
        <f>INDEX(FPL_Misc_Extract[PPG],MATCH(Table98[[#This Row],[Player]],FPL_Misc_Extract[Player],0))</f>
        <v>3.1</v>
      </c>
      <c r="E416" s="18">
        <f>INDEX(FPL_Misc_Extract[Form],MATCH(Table98[[#This Row],[Player]],FPL_Misc_Extract[Player],0))</f>
        <v>0.6</v>
      </c>
      <c r="F416" s="22">
        <f ca="1">IF(MID(Table98[[#This Row],[F1 PR]],8,1)&gt;MID(Table98[[#This Row],[F1 PR]],10,1)=TRUE,1,0)</f>
        <v>0</v>
      </c>
      <c r="G416" s="22">
        <f ca="1">IF(MID(Table98[[#This Row],[F1 PR]],8,1)&lt;MID(Table98[[#This Row],[F1 PR]],10,1),1,0)</f>
        <v>0</v>
      </c>
      <c r="H4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16" s="18">
        <f>Table98[[#This Row],[Opp Pos]]-Table98[[#This Row],[Current Pos]]</f>
        <v>11</v>
      </c>
      <c r="J416" s="18" t="str">
        <f>INDEX(PL_Table[POS],MATCH(INDEX(Team_Key[Full Name],MATCH(LEFT(Table98[[#This Row],[F1]],3),Team_Key[Abbreviation],0)),PL_Table[TEAM],0))</f>
        <v>17</v>
      </c>
      <c r="K416" s="18" t="str">
        <f>INDEX(PL_Table[POS],MATCH(INDEX(Team_Key[Full Name],MATCH(Table98[[#This Row],[Team]],Team_Key[Abbreviation],0)),PL_Table[TEAM],0))</f>
        <v>6</v>
      </c>
      <c r="L416" s="1" t="str">
        <f>INDEX(Team_Key[Fixture],MATCH(Table98[[#This Row],[Team]],Team_Key[Abbreviation],0))</f>
        <v>SUN</v>
      </c>
      <c r="M416" s="1" t="str">
        <f ca="1">IFERROR(INDEX(Results_Matrix[],MATCH(Table98[[#This Row],[Team]],Results_Matrix[Teams],0),MATCH(LEFT(Table98[[#This Row],[F1]],3),Results_Matrix[#Headers],0)),"")</f>
        <v>SUN(A) 2-2</v>
      </c>
    </row>
    <row r="417" spans="1:13" x14ac:dyDescent="0.45">
      <c r="A417" t="s">
        <v>599</v>
      </c>
      <c r="B417" s="1" t="str">
        <f>INDEX(FPL_Misc_Extract[Position],MATCH(Table98[[#This Row],[Player]],FPL_Misc_Extract[Player],0))</f>
        <v>MID</v>
      </c>
      <c r="C417" s="1" t="str">
        <f>INDEX(Team_Key[Abbreviation],MATCH(INDEX(FPL_Misc_Extract[Team Name],MATCH(Table98[[#This Row],[Player]],FPL_Misc_Extract[Player],0)),Team_Key[Full Name],0))</f>
        <v>WHU</v>
      </c>
      <c r="D417" s="1">
        <f>INDEX(FPL_Misc_Extract[PPG],MATCH(Table98[[#This Row],[Player]],FPL_Misc_Extract[Player],0))</f>
        <v>1</v>
      </c>
      <c r="E417" s="18">
        <f>INDEX(FPL_Misc_Extract[Form],MATCH(Table98[[#This Row],[Player]],FPL_Misc_Extract[Player],0))</f>
        <v>0</v>
      </c>
      <c r="F417" s="22">
        <f ca="1">IF(MID(Table98[[#This Row],[F1 PR]],8,1)&gt;MID(Table98[[#This Row],[F1 PR]],10,1)=TRUE,1,0)</f>
        <v>0</v>
      </c>
      <c r="G417" s="22">
        <f ca="1">IF(MID(Table98[[#This Row],[F1 PR]],8,1)&lt;MID(Table98[[#This Row],[F1 PR]],10,1),1,0)</f>
        <v>0</v>
      </c>
      <c r="H41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17" s="18">
        <f>Table98[[#This Row],[Opp Pos]]-Table98[[#This Row],[Current Pos]]</f>
        <v>11</v>
      </c>
      <c r="J417" s="18" t="str">
        <f>INDEX(PL_Table[POS],MATCH(INDEX(Team_Key[Full Name],MATCH(LEFT(Table98[[#This Row],[F1]],3),Team_Key[Abbreviation],0)),PL_Table[TEAM],0))</f>
        <v>17</v>
      </c>
      <c r="K417" s="18" t="str">
        <f>INDEX(PL_Table[POS],MATCH(INDEX(Team_Key[Full Name],MATCH(Table98[[#This Row],[Team]],Team_Key[Abbreviation],0)),PL_Table[TEAM],0))</f>
        <v>6</v>
      </c>
      <c r="L417" s="1" t="str">
        <f>INDEX(Team_Key[Fixture],MATCH(Table98[[#This Row],[Team]],Team_Key[Abbreviation],0))</f>
        <v>SUN</v>
      </c>
      <c r="M417" s="1" t="str">
        <f ca="1">IFERROR(INDEX(Results_Matrix[],MATCH(Table98[[#This Row],[Team]],Results_Matrix[Teams],0),MATCH(LEFT(Table98[[#This Row],[F1]],3),Results_Matrix[#Headers],0)),"")</f>
        <v>SUN(A) 2-2</v>
      </c>
    </row>
    <row r="418" spans="1:13" x14ac:dyDescent="0.45">
      <c r="A418" t="s">
        <v>123</v>
      </c>
      <c r="B418" s="1" t="str">
        <f>INDEX(FPL_Misc_Extract[Position],MATCH(Table98[[#This Row],[Player]],FPL_Misc_Extract[Player],0))</f>
        <v>GK</v>
      </c>
      <c r="C418" s="1" t="str">
        <f>INDEX(Team_Key[Abbreviation],MATCH(INDEX(FPL_Misc_Extract[Team Name],MATCH(Table98[[#This Row],[Player]],FPL_Misc_Extract[Player],0)),Team_Key[Full Name],0))</f>
        <v>SWA</v>
      </c>
      <c r="D418" s="1">
        <f>INDEX(FPL_Misc_Extract[PPG],MATCH(Table98[[#This Row],[Player]],FPL_Misc_Extract[Player],0))</f>
        <v>0</v>
      </c>
      <c r="E418" s="18">
        <f>INDEX(FPL_Misc_Extract[Form],MATCH(Table98[[#This Row],[Player]],FPL_Misc_Extract[Player],0))</f>
        <v>0</v>
      </c>
      <c r="F418" s="22">
        <f ca="1">IF(MID(Table98[[#This Row],[F1 PR]],8,1)&gt;MID(Table98[[#This Row],[F1 PR]],10,1)=TRUE,1,0)</f>
        <v>0</v>
      </c>
      <c r="G418" s="22">
        <f ca="1">IF(MID(Table98[[#This Row],[F1 PR]],8,1)&lt;MID(Table98[[#This Row],[F1 PR]],10,1),1,0)</f>
        <v>0</v>
      </c>
      <c r="H41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18" s="18">
        <f>Table98[[#This Row],[Opp Pos]]-Table98[[#This Row],[Current Pos]]</f>
        <v>-14</v>
      </c>
      <c r="J418" s="18" t="str">
        <f>INDEX(PL_Table[POS],MATCH(INDEX(Team_Key[Full Name],MATCH(LEFT(Table98[[#This Row],[F1]],3),Team_Key[Abbreviation],0)),PL_Table[TEAM],0))</f>
        <v>2</v>
      </c>
      <c r="K418" s="18" t="str">
        <f>INDEX(PL_Table[POS],MATCH(INDEX(Team_Key[Full Name],MATCH(Table98[[#This Row],[Team]],Team_Key[Abbreviation],0)),PL_Table[TEAM],0))</f>
        <v>16</v>
      </c>
      <c r="L418" s="1" t="str">
        <f>INDEX(Team_Key[Fixture],MATCH(Table98[[#This Row],[Team]],Team_Key[Abbreviation],0))</f>
        <v>TOT</v>
      </c>
      <c r="M418" s="1" t="str">
        <f ca="1">IFERROR(INDEX(Results_Matrix[],MATCH(Table98[[#This Row],[Team]],Results_Matrix[Teams],0),MATCH(LEFT(Table98[[#This Row],[F1]],3),Results_Matrix[#Headers],0)),"")</f>
        <v>TOT(H) 2-2</v>
      </c>
    </row>
    <row r="419" spans="1:13" x14ac:dyDescent="0.45">
      <c r="A419" t="s">
        <v>566</v>
      </c>
      <c r="B419" s="1" t="str">
        <f>INDEX(FPL_Misc_Extract[Position],MATCH(Table98[[#This Row],[Player]],FPL_Misc_Extract[Player],0))</f>
        <v>FWD</v>
      </c>
      <c r="C419" s="1" t="str">
        <f>INDEX(Team_Key[Abbreviation],MATCH(INDEX(FPL_Misc_Extract[Team Name],MATCH(Table98[[#This Row],[Player]],FPL_Misc_Extract[Player],0)),Team_Key[Full Name],0))</f>
        <v>LEI</v>
      </c>
      <c r="D419" s="1">
        <f>INDEX(FPL_Misc_Extract[PPG],MATCH(Table98[[#This Row],[Player]],FPL_Misc_Extract[Player],0))</f>
        <v>0</v>
      </c>
      <c r="E419" s="18">
        <f>INDEX(FPL_Misc_Extract[Form],MATCH(Table98[[#This Row],[Player]],FPL_Misc_Extract[Player],0))</f>
        <v>0</v>
      </c>
      <c r="F419" s="22">
        <f ca="1">IF(MID(Table98[[#This Row],[F1 PR]],8,1)&gt;MID(Table98[[#This Row],[F1 PR]],10,1)=TRUE,1,0)</f>
        <v>1</v>
      </c>
      <c r="G419" s="22">
        <f ca="1">IF(MID(Table98[[#This Row],[F1 PR]],8,1)&lt;MID(Table98[[#This Row],[F1 PR]],10,1),1,0)</f>
        <v>0</v>
      </c>
      <c r="H41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19" s="18">
        <f>Table98[[#This Row],[Opp Pos]]-Table98[[#This Row],[Current Pos]]</f>
        <v>17</v>
      </c>
      <c r="J419" s="18" t="str">
        <f>INDEX(PL_Table[POS],MATCH(INDEX(Team_Key[Full Name],MATCH(LEFT(Table98[[#This Row],[F1]],3),Team_Key[Abbreviation],0)),PL_Table[TEAM],0))</f>
        <v>18</v>
      </c>
      <c r="K419" s="18" t="str">
        <f>INDEX(PL_Table[POS],MATCH(INDEX(Team_Key[Full Name],MATCH(Table98[[#This Row],[Team]],Team_Key[Abbreviation],0)),PL_Table[TEAM],0))</f>
        <v>1</v>
      </c>
      <c r="L419" s="1" t="str">
        <f>INDEX(Team_Key[Fixture],MATCH(Table98[[#This Row],[Team]],Team_Key[Abbreviation],0))</f>
        <v>NOR</v>
      </c>
      <c r="M419" s="1" t="str">
        <f ca="1">IFERROR(INDEX(Results_Matrix[],MATCH(Table98[[#This Row],[Team]],Results_Matrix[Teams],0),MATCH(LEFT(Table98[[#This Row],[F1]],3),Results_Matrix[#Headers],0)),"")</f>
        <v>NOR(A) 2-1</v>
      </c>
    </row>
    <row r="420" spans="1:13" x14ac:dyDescent="0.45">
      <c r="A420" t="s">
        <v>88</v>
      </c>
      <c r="B420" s="1" t="str">
        <f>INDEX(FPL_Misc_Extract[Position],MATCH(Table98[[#This Row],[Player]],FPL_Misc_Extract[Player],0))</f>
        <v>DEF</v>
      </c>
      <c r="C420" s="1" t="str">
        <f>INDEX(Team_Key[Abbreviation],MATCH(INDEX(FPL_Misc_Extract[Team Name],MATCH(Table98[[#This Row],[Player]],FPL_Misc_Extract[Player],0)),Team_Key[Full Name],0))</f>
        <v>WAT</v>
      </c>
      <c r="D420" s="1">
        <f>INDEX(FPL_Misc_Extract[PPG],MATCH(Table98[[#This Row],[Player]],FPL_Misc_Extract[Player],0))</f>
        <v>3</v>
      </c>
      <c r="E420" s="18">
        <f>INDEX(FPL_Misc_Extract[Form],MATCH(Table98[[#This Row],[Player]],FPL_Misc_Extract[Player],0))</f>
        <v>0.3</v>
      </c>
      <c r="F420" s="22">
        <f ca="1">IF(MID(Table98[[#This Row],[F1 PR]],8,1)&gt;MID(Table98[[#This Row],[F1 PR]],10,1)=TRUE,1,0)</f>
        <v>0</v>
      </c>
      <c r="G420" s="22">
        <f ca="1">IF(MID(Table98[[#This Row],[F1 PR]],8,1)&lt;MID(Table98[[#This Row],[F1 PR]],10,1),1,0)</f>
        <v>0</v>
      </c>
      <c r="H4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20" s="18">
        <f>Table98[[#This Row],[Opp Pos]]-Table98[[#This Row],[Current Pos]]</f>
        <v>3</v>
      </c>
      <c r="J420" s="18" t="str">
        <f>INDEX(PL_Table[POS],MATCH(INDEX(Team_Key[Full Name],MATCH(LEFT(Table98[[#This Row],[F1]],3),Team_Key[Abbreviation],0)),PL_Table[TEAM],0))</f>
        <v>15</v>
      </c>
      <c r="K420" s="18" t="str">
        <f>INDEX(PL_Table[POS],MATCH(INDEX(Team_Key[Full Name],MATCH(Table98[[#This Row],[Team]],Team_Key[Abbreviation],0)),PL_Table[TEAM],0))</f>
        <v>12</v>
      </c>
      <c r="L420" s="1" t="str">
        <f>INDEX(Team_Key[Fixture],MATCH(Table98[[#This Row],[Team]],Team_Key[Abbreviation],0))</f>
        <v>BOU</v>
      </c>
      <c r="M420" s="1" t="str">
        <f ca="1">IFERROR(INDEX(Results_Matrix[],MATCH(Table98[[#This Row],[Team]],Results_Matrix[Teams],0),MATCH(LEFT(Table98[[#This Row],[F1]],3),Results_Matrix[#Headers],0)),"")</f>
        <v>BOU(A) 1-1</v>
      </c>
    </row>
    <row r="421" spans="1:13" x14ac:dyDescent="0.45">
      <c r="A421" t="s">
        <v>292</v>
      </c>
      <c r="B421" s="1" t="str">
        <f>INDEX(FPL_Misc_Extract[Position],MATCH(Table98[[#This Row],[Player]],FPL_Misc_Extract[Player],0))</f>
        <v>MID</v>
      </c>
      <c r="C421" s="1" t="str">
        <f>INDEX(Team_Key[Abbreviation],MATCH(INDEX(FPL_Misc_Extract[Team Name],MATCH(Table98[[#This Row],[Player]],FPL_Misc_Extract[Player],0)),Team_Key[Full Name],0))</f>
        <v>AVL</v>
      </c>
      <c r="D421" s="1">
        <f>INDEX(FPL_Misc_Extract[PPG],MATCH(Table98[[#This Row],[Player]],FPL_Misc_Extract[Player],0))</f>
        <v>1</v>
      </c>
      <c r="E421" s="18">
        <f>INDEX(FPL_Misc_Extract[Form],MATCH(Table98[[#This Row],[Player]],FPL_Misc_Extract[Player],0))</f>
        <v>0</v>
      </c>
      <c r="F421" s="22">
        <f ca="1">IF(MID(Table98[[#This Row],[F1 PR]],8,1)&gt;MID(Table98[[#This Row],[F1 PR]],10,1)=TRUE,1,0)</f>
        <v>0</v>
      </c>
      <c r="G421" s="22">
        <f ca="1">IF(MID(Table98[[#This Row],[F1 PR]],8,1)&lt;MID(Table98[[#This Row],[F1 PR]],10,1),1,0)</f>
        <v>1</v>
      </c>
      <c r="H4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1" s="18">
        <f>Table98[[#This Row],[Opp Pos]]-Table98[[#This Row],[Current Pos]]</f>
        <v>-13</v>
      </c>
      <c r="J421" s="18" t="str">
        <f>INDEX(PL_Table[POS],MATCH(INDEX(Team_Key[Full Name],MATCH(LEFT(Table98[[#This Row],[F1]],3),Team_Key[Abbreviation],0)),PL_Table[TEAM],0))</f>
        <v>7</v>
      </c>
      <c r="K421" s="18" t="str">
        <f>INDEX(PL_Table[POS],MATCH(INDEX(Team_Key[Full Name],MATCH(Table98[[#This Row],[Team]],Team_Key[Abbreviation],0)),PL_Table[TEAM],0))</f>
        <v>20</v>
      </c>
      <c r="L421" s="1" t="str">
        <f>INDEX(Team_Key[Fixture],MATCH(Table98[[#This Row],[Team]],Team_Key[Abbreviation],0))</f>
        <v>STK</v>
      </c>
      <c r="M421" s="1" t="str">
        <f ca="1">IFERROR(INDEX(Results_Matrix[],MATCH(Table98[[#This Row],[Team]],Results_Matrix[Teams],0),MATCH(LEFT(Table98[[#This Row],[F1]],3),Results_Matrix[#Headers],0)),"")</f>
        <v>STK(H) 0-1</v>
      </c>
    </row>
    <row r="422" spans="1:13" x14ac:dyDescent="0.45">
      <c r="A422" t="s">
        <v>194</v>
      </c>
      <c r="B422" s="1" t="str">
        <f>INDEX(FPL_Misc_Extract[Position],MATCH(Table98[[#This Row],[Player]],FPL_Misc_Extract[Player],0))</f>
        <v>MID</v>
      </c>
      <c r="C422" s="1" t="str">
        <f>INDEX(Team_Key[Abbreviation],MATCH(INDEX(FPL_Misc_Extract[Team Name],MATCH(Table98[[#This Row],[Player]],FPL_Misc_Extract[Player],0)),Team_Key[Full Name],0))</f>
        <v>STK</v>
      </c>
      <c r="D422" s="1">
        <f>INDEX(FPL_Misc_Extract[PPG],MATCH(Table98[[#This Row],[Player]],FPL_Misc_Extract[Player],0))</f>
        <v>0</v>
      </c>
      <c r="E422" s="18">
        <f>INDEX(FPL_Misc_Extract[Form],MATCH(Table98[[#This Row],[Player]],FPL_Misc_Extract[Player],0))</f>
        <v>0</v>
      </c>
      <c r="F422" s="22">
        <f ca="1">IF(MID(Table98[[#This Row],[F1 PR]],8,1)&gt;MID(Table98[[#This Row],[F1 PR]],10,1)=TRUE,1,0)</f>
        <v>1</v>
      </c>
      <c r="G422" s="22">
        <f ca="1">IF(MID(Table98[[#This Row],[F1 PR]],8,1)&lt;MID(Table98[[#This Row],[F1 PR]],10,1),1,0)</f>
        <v>0</v>
      </c>
      <c r="H42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2" s="18">
        <f>Table98[[#This Row],[Opp Pos]]-Table98[[#This Row],[Current Pos]]</f>
        <v>13</v>
      </c>
      <c r="J422" s="18" t="str">
        <f>INDEX(PL_Table[POS],MATCH(INDEX(Team_Key[Full Name],MATCH(LEFT(Table98[[#This Row],[F1]],3),Team_Key[Abbreviation],0)),PL_Table[TEAM],0))</f>
        <v>20</v>
      </c>
      <c r="K422" s="18" t="str">
        <f>INDEX(PL_Table[POS],MATCH(INDEX(Team_Key[Full Name],MATCH(Table98[[#This Row],[Team]],Team_Key[Abbreviation],0)),PL_Table[TEAM],0))</f>
        <v>7</v>
      </c>
      <c r="L422" s="1" t="str">
        <f>INDEX(Team_Key[Fixture],MATCH(Table98[[#This Row],[Team]],Team_Key[Abbreviation],0))</f>
        <v>AVL</v>
      </c>
      <c r="M422" s="1" t="str">
        <f ca="1">IFERROR(INDEX(Results_Matrix[],MATCH(Table98[[#This Row],[Team]],Results_Matrix[Teams],0),MATCH(LEFT(Table98[[#This Row],[F1]],3),Results_Matrix[#Headers],0)),"")</f>
        <v>AVL(A) 1-0</v>
      </c>
    </row>
    <row r="423" spans="1:13" x14ac:dyDescent="0.45">
      <c r="A423" t="s">
        <v>455</v>
      </c>
      <c r="B423" s="1" t="str">
        <f>INDEX(FPL_Misc_Extract[Position],MATCH(Table98[[#This Row],[Player]],FPL_Misc_Extract[Player],0))</f>
        <v>MID</v>
      </c>
      <c r="C423" s="1" t="str">
        <f>INDEX(Team_Key[Abbreviation],MATCH(INDEX(FPL_Misc_Extract[Team Name],MATCH(Table98[[#This Row],[Player]],FPL_Misc_Extract[Player],0)),Team_Key[Full Name],0))</f>
        <v>NEW</v>
      </c>
      <c r="D423" s="1">
        <f>INDEX(FPL_Misc_Extract[PPG],MATCH(Table98[[#This Row],[Player]],FPL_Misc_Extract[Player],0))</f>
        <v>2.2000000000000002</v>
      </c>
      <c r="E423" s="18">
        <f>INDEX(FPL_Misc_Extract[Form],MATCH(Table98[[#This Row],[Player]],FPL_Misc_Extract[Player],0))</f>
        <v>0</v>
      </c>
      <c r="F423" s="22">
        <f>IF(MID(Table98[[#This Row],[F1 PR]],8,1)&gt;MID(Table98[[#This Row],[F1 PR]],10,1)=TRUE,1,0)</f>
        <v>0</v>
      </c>
      <c r="G423" s="22">
        <f>IF(MID(Table98[[#This Row],[F1 PR]],8,1)&lt;MID(Table98[[#This Row],[F1 PR]],10,1),1,0)</f>
        <v>0</v>
      </c>
      <c r="H42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23" s="18" t="e">
        <f>Table98[[#This Row],[Opp Pos]]-Table98[[#This Row],[Current Pos]]</f>
        <v>#N/A</v>
      </c>
      <c r="J423" s="18" t="e">
        <f>INDEX(PL_Table[POS],MATCH(INDEX(Team_Key[Full Name],MATCH(LEFT(Table98[[#This Row],[F1]],3),Team_Key[Abbreviation],0)),PL_Table[TEAM],0))</f>
        <v>#N/A</v>
      </c>
      <c r="K423" s="18" t="str">
        <f>INDEX(PL_Table[POS],MATCH(INDEX(Team_Key[Full Name],MATCH(Table98[[#This Row],[Team]],Team_Key[Abbreviation],0)),PL_Table[TEAM],0))</f>
        <v>19</v>
      </c>
      <c r="L423" s="1">
        <f>INDEX(Team_Key[Fixture],MATCH(Table98[[#This Row],[Team]],Team_Key[Abbreviation],0))</f>
        <v>0</v>
      </c>
      <c r="M423" s="1" t="str">
        <f>IFERROR(INDEX(Results_Matrix[],MATCH(Table98[[#This Row],[Team]],Results_Matrix[Teams],0),MATCH(LEFT(Table98[[#This Row],[F1]],3),Results_Matrix[#Headers],0)),"")</f>
        <v/>
      </c>
    </row>
    <row r="424" spans="1:13" x14ac:dyDescent="0.45">
      <c r="A424" t="s">
        <v>134</v>
      </c>
      <c r="B424" s="1" t="str">
        <f>INDEX(FPL_Misc_Extract[Position],MATCH(Table98[[#This Row],[Player]],FPL_Misc_Extract[Player],0))</f>
        <v>MID</v>
      </c>
      <c r="C424" s="1" t="str">
        <f>INDEX(Team_Key[Abbreviation],MATCH(INDEX(FPL_Misc_Extract[Team Name],MATCH(Table98[[#This Row],[Player]],FPL_Misc_Extract[Player],0)),Team_Key[Full Name],0))</f>
        <v>WHU</v>
      </c>
      <c r="D424" s="1">
        <f>INDEX(FPL_Misc_Extract[PPG],MATCH(Table98[[#This Row],[Player]],FPL_Misc_Extract[Player],0))</f>
        <v>1.6</v>
      </c>
      <c r="E424" s="18">
        <f>INDEX(FPL_Misc_Extract[Form],MATCH(Table98[[#This Row],[Player]],FPL_Misc_Extract[Player],0))</f>
        <v>0.2</v>
      </c>
      <c r="F424" s="22">
        <f ca="1">IF(MID(Table98[[#This Row],[F1 PR]],8,1)&gt;MID(Table98[[#This Row],[F1 PR]],10,1)=TRUE,1,0)</f>
        <v>0</v>
      </c>
      <c r="G424" s="22">
        <f ca="1">IF(MID(Table98[[#This Row],[F1 PR]],8,1)&lt;MID(Table98[[#This Row],[F1 PR]],10,1),1,0)</f>
        <v>0</v>
      </c>
      <c r="H42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4" s="18">
        <f>Table98[[#This Row],[Opp Pos]]-Table98[[#This Row],[Current Pos]]</f>
        <v>11</v>
      </c>
      <c r="J424" s="18" t="str">
        <f>INDEX(PL_Table[POS],MATCH(INDEX(Team_Key[Full Name],MATCH(LEFT(Table98[[#This Row],[F1]],3),Team_Key[Abbreviation],0)),PL_Table[TEAM],0))</f>
        <v>17</v>
      </c>
      <c r="K424" s="18" t="str">
        <f>INDEX(PL_Table[POS],MATCH(INDEX(Team_Key[Full Name],MATCH(Table98[[#This Row],[Team]],Team_Key[Abbreviation],0)),PL_Table[TEAM],0))</f>
        <v>6</v>
      </c>
      <c r="L424" s="1" t="str">
        <f>INDEX(Team_Key[Fixture],MATCH(Table98[[#This Row],[Team]],Team_Key[Abbreviation],0))</f>
        <v>SUN</v>
      </c>
      <c r="M424" s="1" t="str">
        <f ca="1">IFERROR(INDEX(Results_Matrix[],MATCH(Table98[[#This Row],[Team]],Results_Matrix[Teams],0),MATCH(LEFT(Table98[[#This Row],[F1]],3),Results_Matrix[#Headers],0)),"")</f>
        <v>SUN(A) 2-2</v>
      </c>
    </row>
    <row r="425" spans="1:13" x14ac:dyDescent="0.45">
      <c r="A425" t="s">
        <v>354</v>
      </c>
      <c r="B425" s="1" t="str">
        <f>INDEX(FPL_Misc_Extract[Position],MATCH(Table98[[#This Row],[Player]],FPL_Misc_Extract[Player],0))</f>
        <v>DEF</v>
      </c>
      <c r="C425" s="1" t="str">
        <f>INDEX(Team_Key[Abbreviation],MATCH(INDEX(FPL_Misc_Extract[Team Name],MATCH(Table98[[#This Row],[Player]],FPL_Misc_Extract[Player],0)),Team_Key[Full Name],0))</f>
        <v>WHU</v>
      </c>
      <c r="D425" s="1">
        <f>INDEX(FPL_Misc_Extract[PPG],MATCH(Table98[[#This Row],[Player]],FPL_Misc_Extract[Player],0))</f>
        <v>0</v>
      </c>
      <c r="E425" s="18">
        <f>INDEX(FPL_Misc_Extract[Form],MATCH(Table98[[#This Row],[Player]],FPL_Misc_Extract[Player],0))</f>
        <v>0</v>
      </c>
      <c r="F425" s="22">
        <f ca="1">IF(MID(Table98[[#This Row],[F1 PR]],8,1)&gt;MID(Table98[[#This Row],[F1 PR]],10,1)=TRUE,1,0)</f>
        <v>0</v>
      </c>
      <c r="G425" s="22">
        <f ca="1">IF(MID(Table98[[#This Row],[F1 PR]],8,1)&lt;MID(Table98[[#This Row],[F1 PR]],10,1),1,0)</f>
        <v>0</v>
      </c>
      <c r="H42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5" s="18">
        <f>Table98[[#This Row],[Opp Pos]]-Table98[[#This Row],[Current Pos]]</f>
        <v>11</v>
      </c>
      <c r="J425" s="18" t="str">
        <f>INDEX(PL_Table[POS],MATCH(INDEX(Team_Key[Full Name],MATCH(LEFT(Table98[[#This Row],[F1]],3),Team_Key[Abbreviation],0)),PL_Table[TEAM],0))</f>
        <v>17</v>
      </c>
      <c r="K425" s="18" t="str">
        <f>INDEX(PL_Table[POS],MATCH(INDEX(Team_Key[Full Name],MATCH(Table98[[#This Row],[Team]],Team_Key[Abbreviation],0)),PL_Table[TEAM],0))</f>
        <v>6</v>
      </c>
      <c r="L425" s="1" t="str">
        <f>INDEX(Team_Key[Fixture],MATCH(Table98[[#This Row],[Team]],Team_Key[Abbreviation],0))</f>
        <v>SUN</v>
      </c>
      <c r="M425" s="1" t="str">
        <f ca="1">IFERROR(INDEX(Results_Matrix[],MATCH(Table98[[#This Row],[Team]],Results_Matrix[Teams],0),MATCH(LEFT(Table98[[#This Row],[F1]],3),Results_Matrix[#Headers],0)),"")</f>
        <v>SUN(A) 2-2</v>
      </c>
    </row>
    <row r="426" spans="1:13" x14ac:dyDescent="0.45">
      <c r="A426" t="s">
        <v>472</v>
      </c>
      <c r="B426" s="1" t="str">
        <f>INDEX(FPL_Misc_Extract[Position],MATCH(Table98[[#This Row],[Player]],FPL_Misc_Extract[Player],0))</f>
        <v>MID</v>
      </c>
      <c r="C426" s="1" t="str">
        <f>INDEX(Team_Key[Abbreviation],MATCH(INDEX(FPL_Misc_Extract[Team Name],MATCH(Table98[[#This Row],[Player]],FPL_Misc_Extract[Player],0)),Team_Key[Full Name],0))</f>
        <v>STK</v>
      </c>
      <c r="D426" s="1">
        <f>INDEX(FPL_Misc_Extract[PPG],MATCH(Table98[[#This Row],[Player]],FPL_Misc_Extract[Player],0))</f>
        <v>1</v>
      </c>
      <c r="E426" s="18">
        <f>INDEX(FPL_Misc_Extract[Form],MATCH(Table98[[#This Row],[Player]],FPL_Misc_Extract[Player],0))</f>
        <v>0</v>
      </c>
      <c r="F426" s="22">
        <f ca="1">IF(MID(Table98[[#This Row],[F1 PR]],8,1)&gt;MID(Table98[[#This Row],[F1 PR]],10,1)=TRUE,1,0)</f>
        <v>1</v>
      </c>
      <c r="G426" s="22">
        <f ca="1">IF(MID(Table98[[#This Row],[F1 PR]],8,1)&lt;MID(Table98[[#This Row],[F1 PR]],10,1),1,0)</f>
        <v>0</v>
      </c>
      <c r="H42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6" s="18">
        <f>Table98[[#This Row],[Opp Pos]]-Table98[[#This Row],[Current Pos]]</f>
        <v>13</v>
      </c>
      <c r="J426" s="18" t="str">
        <f>INDEX(PL_Table[POS],MATCH(INDEX(Team_Key[Full Name],MATCH(LEFT(Table98[[#This Row],[F1]],3),Team_Key[Abbreviation],0)),PL_Table[TEAM],0))</f>
        <v>20</v>
      </c>
      <c r="K426" s="18" t="str">
        <f>INDEX(PL_Table[POS],MATCH(INDEX(Team_Key[Full Name],MATCH(Table98[[#This Row],[Team]],Team_Key[Abbreviation],0)),PL_Table[TEAM],0))</f>
        <v>7</v>
      </c>
      <c r="L426" s="1" t="str">
        <f>INDEX(Team_Key[Fixture],MATCH(Table98[[#This Row],[Team]],Team_Key[Abbreviation],0))</f>
        <v>AVL</v>
      </c>
      <c r="M426" s="1" t="str">
        <f ca="1">IFERROR(INDEX(Results_Matrix[],MATCH(Table98[[#This Row],[Team]],Results_Matrix[Teams],0),MATCH(LEFT(Table98[[#This Row],[F1]],3),Results_Matrix[#Headers],0)),"")</f>
        <v>AVL(A) 1-0</v>
      </c>
    </row>
    <row r="427" spans="1:13" x14ac:dyDescent="0.45">
      <c r="A427" t="s">
        <v>632</v>
      </c>
      <c r="B427" s="1" t="str">
        <f>INDEX(FPL_Misc_Extract[Position],MATCH(Table98[[#This Row],[Player]],FPL_Misc_Extract[Player],0))</f>
        <v>MID</v>
      </c>
      <c r="C427" s="1" t="str">
        <f>INDEX(Team_Key[Abbreviation],MATCH(INDEX(FPL_Misc_Extract[Team Name],MATCH(Table98[[#This Row],[Player]],FPL_Misc_Extract[Player],0)),Team_Key[Full Name],0))</f>
        <v>NOR</v>
      </c>
      <c r="D427" s="1">
        <f>INDEX(FPL_Misc_Extract[PPG],MATCH(Table98[[#This Row],[Player]],FPL_Misc_Extract[Player],0))</f>
        <v>2</v>
      </c>
      <c r="E427" s="18">
        <f>INDEX(FPL_Misc_Extract[Form],MATCH(Table98[[#This Row],[Player]],FPL_Misc_Extract[Player],0))</f>
        <v>0</v>
      </c>
      <c r="F427" s="22">
        <f ca="1">IF(MID(Table98[[#This Row],[F1 PR]],8,1)&gt;MID(Table98[[#This Row],[F1 PR]],10,1)=TRUE,1,0)</f>
        <v>0</v>
      </c>
      <c r="G427" s="22">
        <f ca="1">IF(MID(Table98[[#This Row],[F1 PR]],8,1)&lt;MID(Table98[[#This Row],[F1 PR]],10,1),1,0)</f>
        <v>1</v>
      </c>
      <c r="H42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7" s="18">
        <f>Table98[[#This Row],[Opp Pos]]-Table98[[#This Row],[Current Pos]]</f>
        <v>-17</v>
      </c>
      <c r="J427" s="18" t="str">
        <f>INDEX(PL_Table[POS],MATCH(INDEX(Team_Key[Full Name],MATCH(LEFT(Table98[[#This Row],[F1]],3),Team_Key[Abbreviation],0)),PL_Table[TEAM],0))</f>
        <v>1</v>
      </c>
      <c r="K427" s="18" t="str">
        <f>INDEX(PL_Table[POS],MATCH(INDEX(Team_Key[Full Name],MATCH(Table98[[#This Row],[Team]],Team_Key[Abbreviation],0)),PL_Table[TEAM],0))</f>
        <v>18</v>
      </c>
      <c r="L427" s="1" t="str">
        <f>INDEX(Team_Key[Fixture],MATCH(Table98[[#This Row],[Team]],Team_Key[Abbreviation],0))</f>
        <v>LEI</v>
      </c>
      <c r="M427" s="1" t="str">
        <f ca="1">IFERROR(INDEX(Results_Matrix[],MATCH(Table98[[#This Row],[Team]],Results_Matrix[Teams],0),MATCH(LEFT(Table98[[#This Row],[F1]],3),Results_Matrix[#Headers],0)),"")</f>
        <v>LEI(H) 1-2</v>
      </c>
    </row>
    <row r="428" spans="1:13" x14ac:dyDescent="0.45">
      <c r="A428" t="s">
        <v>640</v>
      </c>
      <c r="B428" s="1" t="str">
        <f>INDEX(FPL_Misc_Extract[Position],MATCH(Table98[[#This Row],[Player]],FPL_Misc_Extract[Player],0))</f>
        <v>DEF</v>
      </c>
      <c r="C428" s="1" t="str">
        <f>INDEX(Team_Key[Abbreviation],MATCH(INDEX(FPL_Misc_Extract[Team Name],MATCH(Table98[[#This Row],[Player]],FPL_Misc_Extract[Player],0)),Team_Key[Full Name],0))</f>
        <v>WHU</v>
      </c>
      <c r="D428" s="1">
        <f>INDEX(FPL_Misc_Extract[PPG],MATCH(Table98[[#This Row],[Player]],FPL_Misc_Extract[Player],0))</f>
        <v>3.6</v>
      </c>
      <c r="E428" s="18">
        <f>INDEX(FPL_Misc_Extract[Form],MATCH(Table98[[#This Row],[Player]],FPL_Misc_Extract[Player],0))</f>
        <v>0.7</v>
      </c>
      <c r="F428" s="22">
        <f ca="1">IF(MID(Table98[[#This Row],[F1 PR]],8,1)&gt;MID(Table98[[#This Row],[F1 PR]],10,1)=TRUE,1,0)</f>
        <v>0</v>
      </c>
      <c r="G428" s="22">
        <f ca="1">IF(MID(Table98[[#This Row],[F1 PR]],8,1)&lt;MID(Table98[[#This Row],[F1 PR]],10,1),1,0)</f>
        <v>0</v>
      </c>
      <c r="H42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28" s="18">
        <f>Table98[[#This Row],[Opp Pos]]-Table98[[#This Row],[Current Pos]]</f>
        <v>11</v>
      </c>
      <c r="J428" s="18" t="str">
        <f>INDEX(PL_Table[POS],MATCH(INDEX(Team_Key[Full Name],MATCH(LEFT(Table98[[#This Row],[F1]],3),Team_Key[Abbreviation],0)),PL_Table[TEAM],0))</f>
        <v>17</v>
      </c>
      <c r="K428" s="18" t="str">
        <f>INDEX(PL_Table[POS],MATCH(INDEX(Team_Key[Full Name],MATCH(Table98[[#This Row],[Team]],Team_Key[Abbreviation],0)),PL_Table[TEAM],0))</f>
        <v>6</v>
      </c>
      <c r="L428" s="1" t="str">
        <f>INDEX(Team_Key[Fixture],MATCH(Table98[[#This Row],[Team]],Team_Key[Abbreviation],0))</f>
        <v>SUN</v>
      </c>
      <c r="M428" s="1" t="str">
        <f ca="1">IFERROR(INDEX(Results_Matrix[],MATCH(Table98[[#This Row],[Team]],Results_Matrix[Teams],0),MATCH(LEFT(Table98[[#This Row],[F1]],3),Results_Matrix[#Headers],0)),"")</f>
        <v>SUN(A) 2-2</v>
      </c>
    </row>
    <row r="429" spans="1:13" x14ac:dyDescent="0.45">
      <c r="A429" t="s">
        <v>317</v>
      </c>
      <c r="B429" s="1" t="str">
        <f>INDEX(FPL_Misc_Extract[Position],MATCH(Table98[[#This Row],[Player]],FPL_Misc_Extract[Player],0))</f>
        <v>MID</v>
      </c>
      <c r="C429" s="1" t="str">
        <f>INDEX(Team_Key[Abbreviation],MATCH(INDEX(FPL_Misc_Extract[Team Name],MATCH(Table98[[#This Row],[Player]],FPL_Misc_Extract[Player],0)),Team_Key[Full Name],0))</f>
        <v>BOU</v>
      </c>
      <c r="D429" s="1">
        <f>INDEX(FPL_Misc_Extract[PPG],MATCH(Table98[[#This Row],[Player]],FPL_Misc_Extract[Player],0))</f>
        <v>1.5</v>
      </c>
      <c r="E429" s="18">
        <f>INDEX(FPL_Misc_Extract[Form],MATCH(Table98[[#This Row],[Player]],FPL_Misc_Extract[Player],0))</f>
        <v>0</v>
      </c>
      <c r="F429" s="22">
        <f ca="1">IF(MID(Table98[[#This Row],[F1 PR]],8,1)&gt;MID(Table98[[#This Row],[F1 PR]],10,1)=TRUE,1,0)</f>
        <v>0</v>
      </c>
      <c r="G429" s="22">
        <f ca="1">IF(MID(Table98[[#This Row],[F1 PR]],8,1)&lt;MID(Table98[[#This Row],[F1 PR]],10,1),1,0)</f>
        <v>0</v>
      </c>
      <c r="H4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29" s="18">
        <f>Table98[[#This Row],[Opp Pos]]-Table98[[#This Row],[Current Pos]]</f>
        <v>-3</v>
      </c>
      <c r="J429" s="18" t="str">
        <f>INDEX(PL_Table[POS],MATCH(INDEX(Team_Key[Full Name],MATCH(LEFT(Table98[[#This Row],[F1]],3),Team_Key[Abbreviation],0)),PL_Table[TEAM],0))</f>
        <v>12</v>
      </c>
      <c r="K429" s="18" t="str">
        <f>INDEX(PL_Table[POS],MATCH(INDEX(Team_Key[Full Name],MATCH(Table98[[#This Row],[Team]],Team_Key[Abbreviation],0)),PL_Table[TEAM],0))</f>
        <v>15</v>
      </c>
      <c r="L429" s="1" t="str">
        <f>INDEX(Team_Key[Fixture],MATCH(Table98[[#This Row],[Team]],Team_Key[Abbreviation],0))</f>
        <v>WAT</v>
      </c>
      <c r="M429" s="1" t="str">
        <f ca="1">IFERROR(INDEX(Results_Matrix[],MATCH(Table98[[#This Row],[Team]],Results_Matrix[Teams],0),MATCH(LEFT(Table98[[#This Row],[F1]],3),Results_Matrix[#Headers],0)),"")</f>
        <v>WAT(H) 1-1</v>
      </c>
    </row>
    <row r="430" spans="1:13" x14ac:dyDescent="0.45">
      <c r="A430" t="s">
        <v>142</v>
      </c>
      <c r="B430" s="1" t="str">
        <f>INDEX(FPL_Misc_Extract[Position],MATCH(Table98[[#This Row],[Player]],FPL_Misc_Extract[Player],0))</f>
        <v>FWD</v>
      </c>
      <c r="C430" s="1" t="str">
        <f>INDEX(Team_Key[Abbreviation],MATCH(INDEX(FPL_Misc_Extract[Team Name],MATCH(Table98[[#This Row],[Player]],FPL_Misc_Extract[Player],0)),Team_Key[Full Name],0))</f>
        <v>LEI</v>
      </c>
      <c r="D430" s="1">
        <f>INDEX(FPL_Misc_Extract[PPG],MATCH(Table98[[#This Row],[Player]],FPL_Misc_Extract[Player],0))</f>
        <v>2.5</v>
      </c>
      <c r="E430" s="18">
        <f>INDEX(FPL_Misc_Extract[Form],MATCH(Table98[[#This Row],[Player]],FPL_Misc_Extract[Player],0))</f>
        <v>0.3</v>
      </c>
      <c r="F430" s="22">
        <f ca="1">IF(MID(Table98[[#This Row],[F1 PR]],8,1)&gt;MID(Table98[[#This Row],[F1 PR]],10,1)=TRUE,1,0)</f>
        <v>1</v>
      </c>
      <c r="G430" s="22">
        <f ca="1">IF(MID(Table98[[#This Row],[F1 PR]],8,1)&lt;MID(Table98[[#This Row],[F1 PR]],10,1),1,0)</f>
        <v>0</v>
      </c>
      <c r="H43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30" s="18">
        <f>Table98[[#This Row],[Opp Pos]]-Table98[[#This Row],[Current Pos]]</f>
        <v>17</v>
      </c>
      <c r="J430" s="18" t="str">
        <f>INDEX(PL_Table[POS],MATCH(INDEX(Team_Key[Full Name],MATCH(LEFT(Table98[[#This Row],[F1]],3),Team_Key[Abbreviation],0)),PL_Table[TEAM],0))</f>
        <v>18</v>
      </c>
      <c r="K430" s="18" t="str">
        <f>INDEX(PL_Table[POS],MATCH(INDEX(Team_Key[Full Name],MATCH(Table98[[#This Row],[Team]],Team_Key[Abbreviation],0)),PL_Table[TEAM],0))</f>
        <v>1</v>
      </c>
      <c r="L430" s="1" t="str">
        <f>INDEX(Team_Key[Fixture],MATCH(Table98[[#This Row],[Team]],Team_Key[Abbreviation],0))</f>
        <v>NOR</v>
      </c>
      <c r="M430" s="1" t="str">
        <f ca="1">IFERROR(INDEX(Results_Matrix[],MATCH(Table98[[#This Row],[Team]],Results_Matrix[Teams],0),MATCH(LEFT(Table98[[#This Row],[F1]],3),Results_Matrix[#Headers],0)),"")</f>
        <v>NOR(A) 2-1</v>
      </c>
    </row>
    <row r="431" spans="1:13" x14ac:dyDescent="0.45">
      <c r="A431" t="s">
        <v>588</v>
      </c>
      <c r="B431" s="1" t="str">
        <f>INDEX(FPL_Misc_Extract[Position],MATCH(Table98[[#This Row],[Player]],FPL_Misc_Extract[Player],0))</f>
        <v>DEF</v>
      </c>
      <c r="C431" s="1" t="str">
        <f>INDEX(Team_Key[Abbreviation],MATCH(INDEX(FPL_Misc_Extract[Team Name],MATCH(Table98[[#This Row],[Player]],FPL_Misc_Extract[Player],0)),Team_Key[Full Name],0))</f>
        <v>AVL</v>
      </c>
      <c r="D431" s="1">
        <f>INDEX(FPL_Misc_Extract[PPG],MATCH(Table98[[#This Row],[Player]],FPL_Misc_Extract[Player],0))</f>
        <v>2.5</v>
      </c>
      <c r="E431" s="18">
        <f>INDEX(FPL_Misc_Extract[Form],MATCH(Table98[[#This Row],[Player]],FPL_Misc_Extract[Player],0))</f>
        <v>0.3</v>
      </c>
      <c r="F431" s="22">
        <f ca="1">IF(MID(Table98[[#This Row],[F1 PR]],8,1)&gt;MID(Table98[[#This Row],[F1 PR]],10,1)=TRUE,1,0)</f>
        <v>0</v>
      </c>
      <c r="G431" s="22">
        <f ca="1">IF(MID(Table98[[#This Row],[F1 PR]],8,1)&lt;MID(Table98[[#This Row],[F1 PR]],10,1),1,0)</f>
        <v>1</v>
      </c>
      <c r="H43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1" s="18">
        <f>Table98[[#This Row],[Opp Pos]]-Table98[[#This Row],[Current Pos]]</f>
        <v>-13</v>
      </c>
      <c r="J431" s="18" t="str">
        <f>INDEX(PL_Table[POS],MATCH(INDEX(Team_Key[Full Name],MATCH(LEFT(Table98[[#This Row],[F1]],3),Team_Key[Abbreviation],0)),PL_Table[TEAM],0))</f>
        <v>7</v>
      </c>
      <c r="K431" s="18" t="str">
        <f>INDEX(PL_Table[POS],MATCH(INDEX(Team_Key[Full Name],MATCH(Table98[[#This Row],[Team]],Team_Key[Abbreviation],0)),PL_Table[TEAM],0))</f>
        <v>20</v>
      </c>
      <c r="L431" s="1" t="str">
        <f>INDEX(Team_Key[Fixture],MATCH(Table98[[#This Row],[Team]],Team_Key[Abbreviation],0))</f>
        <v>STK</v>
      </c>
      <c r="M431" s="1" t="str">
        <f ca="1">IFERROR(INDEX(Results_Matrix[],MATCH(Table98[[#This Row],[Team]],Results_Matrix[Teams],0),MATCH(LEFT(Table98[[#This Row],[F1]],3),Results_Matrix[#Headers],0)),"")</f>
        <v>STK(H) 0-1</v>
      </c>
    </row>
    <row r="432" spans="1:13" x14ac:dyDescent="0.45">
      <c r="A432" t="s">
        <v>99</v>
      </c>
      <c r="B432" s="1" t="str">
        <f>INDEX(FPL_Misc_Extract[Position],MATCH(Table98[[#This Row],[Player]],FPL_Misc_Extract[Player],0))</f>
        <v>DEF</v>
      </c>
      <c r="C432" s="1" t="str">
        <f>INDEX(Team_Key[Abbreviation],MATCH(INDEX(FPL_Misc_Extract[Team Name],MATCH(Table98[[#This Row],[Player]],FPL_Misc_Extract[Player],0)),Team_Key[Full Name],0))</f>
        <v>WBA</v>
      </c>
      <c r="D432" s="1">
        <f>INDEX(FPL_Misc_Extract[PPG],MATCH(Table98[[#This Row],[Player]],FPL_Misc_Extract[Player],0))</f>
        <v>2.7</v>
      </c>
      <c r="E432" s="18">
        <f>INDEX(FPL_Misc_Extract[Form],MATCH(Table98[[#This Row],[Player]],FPL_Misc_Extract[Player],0))</f>
        <v>0.7</v>
      </c>
      <c r="F432" s="22">
        <f ca="1">IF(MID(Table98[[#This Row],[F1 PR]],8,1)&gt;MID(Table98[[#This Row],[F1 PR]],10,1)=TRUE,1,0)</f>
        <v>0</v>
      </c>
      <c r="G432" s="22">
        <f ca="1">IF(MID(Table98[[#This Row],[F1 PR]],8,1)&lt;MID(Table98[[#This Row],[F1 PR]],10,1),1,0)</f>
        <v>1</v>
      </c>
      <c r="H43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2" s="18">
        <f>Table98[[#This Row],[Opp Pos]]-Table98[[#This Row],[Current Pos]]</f>
        <v>1</v>
      </c>
      <c r="J432" s="18" t="str">
        <f>INDEX(PL_Table[POS],MATCH(INDEX(Team_Key[Full Name],MATCH(LEFT(Table98[[#This Row],[F1]],3),Team_Key[Abbreviation],0)),PL_Table[TEAM],0))</f>
        <v>14</v>
      </c>
      <c r="K432" s="18" t="str">
        <f>INDEX(PL_Table[POS],MATCH(INDEX(Team_Key[Full Name],MATCH(Table98[[#This Row],[Team]],Team_Key[Abbreviation],0)),PL_Table[TEAM],0))</f>
        <v>13</v>
      </c>
      <c r="L432" s="1" t="str">
        <f>INDEX(Team_Key[Fixture],MATCH(Table98[[#This Row],[Team]],Team_Key[Abbreviation],0))</f>
        <v>CRY</v>
      </c>
      <c r="M432" s="1" t="str">
        <f ca="1">IFERROR(INDEX(Results_Matrix[],MATCH(Table98[[#This Row],[Team]],Results_Matrix[Teams],0),MATCH(LEFT(Table98[[#This Row],[F1]],3),Results_Matrix[#Headers],0)),"")</f>
        <v>CRY(A) 0-2</v>
      </c>
    </row>
    <row r="433" spans="1:13" x14ac:dyDescent="0.45">
      <c r="A433" t="s">
        <v>567</v>
      </c>
      <c r="B433" s="1" t="str">
        <f>INDEX(FPL_Misc_Extract[Position],MATCH(Table98[[#This Row],[Player]],FPL_Misc_Extract[Player],0))</f>
        <v>MID</v>
      </c>
      <c r="C433" s="1" t="str">
        <f>INDEX(Team_Key[Abbreviation],MATCH(INDEX(FPL_Misc_Extract[Team Name],MATCH(Table98[[#This Row],[Player]],FPL_Misc_Extract[Player],0)),Team_Key[Full Name],0))</f>
        <v>NOR</v>
      </c>
      <c r="D433" s="1">
        <f>INDEX(FPL_Misc_Extract[PPG],MATCH(Table98[[#This Row],[Player]],FPL_Misc_Extract[Player],0))</f>
        <v>1.2</v>
      </c>
      <c r="E433" s="18">
        <f>INDEX(FPL_Misc_Extract[Form],MATCH(Table98[[#This Row],[Player]],FPL_Misc_Extract[Player],0))</f>
        <v>0.2</v>
      </c>
      <c r="F433" s="22">
        <f ca="1">IF(MID(Table98[[#This Row],[F1 PR]],8,1)&gt;MID(Table98[[#This Row],[F1 PR]],10,1)=TRUE,1,0)</f>
        <v>0</v>
      </c>
      <c r="G433" s="22">
        <f ca="1">IF(MID(Table98[[#This Row],[F1 PR]],8,1)&lt;MID(Table98[[#This Row],[F1 PR]],10,1),1,0)</f>
        <v>1</v>
      </c>
      <c r="H43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3" s="18">
        <f>Table98[[#This Row],[Opp Pos]]-Table98[[#This Row],[Current Pos]]</f>
        <v>-17</v>
      </c>
      <c r="J433" s="18" t="str">
        <f>INDEX(PL_Table[POS],MATCH(INDEX(Team_Key[Full Name],MATCH(LEFT(Table98[[#This Row],[F1]],3),Team_Key[Abbreviation],0)),PL_Table[TEAM],0))</f>
        <v>1</v>
      </c>
      <c r="K433" s="18" t="str">
        <f>INDEX(PL_Table[POS],MATCH(INDEX(Team_Key[Full Name],MATCH(Table98[[#This Row],[Team]],Team_Key[Abbreviation],0)),PL_Table[TEAM],0))</f>
        <v>18</v>
      </c>
      <c r="L433" s="1" t="str">
        <f>INDEX(Team_Key[Fixture],MATCH(Table98[[#This Row],[Team]],Team_Key[Abbreviation],0))</f>
        <v>LEI</v>
      </c>
      <c r="M433" s="1" t="str">
        <f ca="1">IFERROR(INDEX(Results_Matrix[],MATCH(Table98[[#This Row],[Team]],Results_Matrix[Teams],0),MATCH(LEFT(Table98[[#This Row],[F1]],3),Results_Matrix[#Headers],0)),"")</f>
        <v>LEI(H) 1-2</v>
      </c>
    </row>
    <row r="434" spans="1:13" x14ac:dyDescent="0.45">
      <c r="A434" t="s">
        <v>593</v>
      </c>
      <c r="B434" s="1" t="str">
        <f>INDEX(FPL_Misc_Extract[Position],MATCH(Table98[[#This Row],[Player]],FPL_Misc_Extract[Player],0))</f>
        <v>MID</v>
      </c>
      <c r="C434" s="1" t="str">
        <f>INDEX(Team_Key[Abbreviation],MATCH(INDEX(FPL_Misc_Extract[Team Name],MATCH(Table98[[#This Row],[Player]],FPL_Misc_Extract[Player],0)),Team_Key[Full Name],0))</f>
        <v>TOT</v>
      </c>
      <c r="D434" s="1">
        <f>INDEX(FPL_Misc_Extract[PPG],MATCH(Table98[[#This Row],[Player]],FPL_Misc_Extract[Player],0))</f>
        <v>1</v>
      </c>
      <c r="E434" s="18">
        <f>INDEX(FPL_Misc_Extract[Form],MATCH(Table98[[#This Row],[Player]],FPL_Misc_Extract[Player],0))</f>
        <v>0</v>
      </c>
      <c r="F434" s="22">
        <f ca="1">IF(MID(Table98[[#This Row],[F1 PR]],8,1)&gt;MID(Table98[[#This Row],[F1 PR]],10,1)=TRUE,1,0)</f>
        <v>0</v>
      </c>
      <c r="G434" s="22">
        <f ca="1">IF(MID(Table98[[#This Row],[F1 PR]],8,1)&lt;MID(Table98[[#This Row],[F1 PR]],10,1),1,0)</f>
        <v>0</v>
      </c>
      <c r="H43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4" s="18">
        <f>Table98[[#This Row],[Opp Pos]]-Table98[[#This Row],[Current Pos]]</f>
        <v>14</v>
      </c>
      <c r="J434" s="18" t="str">
        <f>INDEX(PL_Table[POS],MATCH(INDEX(Team_Key[Full Name],MATCH(LEFT(Table98[[#This Row],[F1]],3),Team_Key[Abbreviation],0)),PL_Table[TEAM],0))</f>
        <v>16</v>
      </c>
      <c r="K434" s="18" t="str">
        <f>INDEX(PL_Table[POS],MATCH(INDEX(Team_Key[Full Name],MATCH(Table98[[#This Row],[Team]],Team_Key[Abbreviation],0)),PL_Table[TEAM],0))</f>
        <v>2</v>
      </c>
      <c r="L434" s="1" t="str">
        <f>INDEX(Team_Key[Fixture],MATCH(Table98[[#This Row],[Team]],Team_Key[Abbreviation],0))</f>
        <v>SWA</v>
      </c>
      <c r="M434" s="1" t="str">
        <f ca="1">IFERROR(INDEX(Results_Matrix[],MATCH(Table98[[#This Row],[Team]],Results_Matrix[Teams],0),MATCH(LEFT(Table98[[#This Row],[F1]],3),Results_Matrix[#Headers],0)),"")</f>
        <v>SWA(A) 2-2</v>
      </c>
    </row>
    <row r="435" spans="1:13" x14ac:dyDescent="0.45">
      <c r="A435" t="s">
        <v>167</v>
      </c>
      <c r="B435" s="1" t="str">
        <f>INDEX(FPL_Misc_Extract[Position],MATCH(Table98[[#This Row],[Player]],FPL_Misc_Extract[Player],0))</f>
        <v>FWD</v>
      </c>
      <c r="C435" s="1" t="str">
        <f>INDEX(Team_Key[Abbreviation],MATCH(INDEX(FPL_Misc_Extract[Team Name],MATCH(Table98[[#This Row],[Player]],FPL_Misc_Extract[Player],0)),Team_Key[Full Name],0))</f>
        <v>LIV</v>
      </c>
      <c r="D435" s="1">
        <f>INDEX(FPL_Misc_Extract[PPG],MATCH(Table98[[#This Row],[Player]],FPL_Misc_Extract[Player],0))</f>
        <v>2.2000000000000002</v>
      </c>
      <c r="E435" s="18">
        <f>INDEX(FPL_Misc_Extract[Form],MATCH(Table98[[#This Row],[Player]],FPL_Misc_Extract[Player],0))</f>
        <v>0.3</v>
      </c>
      <c r="F435" s="22">
        <f>IF(MID(Table98[[#This Row],[F1 PR]],8,1)&gt;MID(Table98[[#This Row],[F1 PR]],10,1)=TRUE,1,0)</f>
        <v>0</v>
      </c>
      <c r="G435" s="22">
        <f>IF(MID(Table98[[#This Row],[F1 PR]],8,1)&lt;MID(Table98[[#This Row],[F1 PR]],10,1),1,0)</f>
        <v>0</v>
      </c>
      <c r="H43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35" s="18" t="e">
        <f>Table98[[#This Row],[Opp Pos]]-Table98[[#This Row],[Current Pos]]</f>
        <v>#N/A</v>
      </c>
      <c r="J435" s="18" t="e">
        <f>INDEX(PL_Table[POS],MATCH(INDEX(Team_Key[Full Name],MATCH(LEFT(Table98[[#This Row],[F1]],3),Team_Key[Abbreviation],0)),PL_Table[TEAM],0))</f>
        <v>#N/A</v>
      </c>
      <c r="K435" s="18" t="str">
        <f>INDEX(PL_Table[POS],MATCH(INDEX(Team_Key[Full Name],MATCH(Table98[[#This Row],[Team]],Team_Key[Abbreviation],0)),PL_Table[TEAM],0))</f>
        <v>8</v>
      </c>
      <c r="L435" s="1">
        <f>INDEX(Team_Key[Fixture],MATCH(Table98[[#This Row],[Team]],Team_Key[Abbreviation],0))</f>
        <v>0</v>
      </c>
      <c r="M435" s="1" t="str">
        <f>IFERROR(INDEX(Results_Matrix[],MATCH(Table98[[#This Row],[Team]],Results_Matrix[Teams],0),MATCH(LEFT(Table98[[#This Row],[F1]],3),Results_Matrix[#Headers],0)),"")</f>
        <v/>
      </c>
    </row>
    <row r="436" spans="1:13" x14ac:dyDescent="0.45">
      <c r="A436" t="s">
        <v>481</v>
      </c>
      <c r="B436" s="1" t="str">
        <f>INDEX(FPL_Misc_Extract[Position],MATCH(Table98[[#This Row],[Player]],FPL_Misc_Extract[Player],0))</f>
        <v>MID</v>
      </c>
      <c r="C436" s="1" t="str">
        <f>INDEX(Team_Key[Abbreviation],MATCH(INDEX(FPL_Misc_Extract[Team Name],MATCH(Table98[[#This Row],[Player]],FPL_Misc_Extract[Player],0)),Team_Key[Full Name],0))</f>
        <v>SOU</v>
      </c>
      <c r="D436" s="1">
        <f>INDEX(FPL_Misc_Extract[PPG],MATCH(Table98[[#This Row],[Player]],FPL_Misc_Extract[Player],0))</f>
        <v>1.6</v>
      </c>
      <c r="E436" s="18">
        <f>INDEX(FPL_Misc_Extract[Form],MATCH(Table98[[#This Row],[Player]],FPL_Misc_Extract[Player],0))</f>
        <v>0.3</v>
      </c>
      <c r="F436" s="22">
        <f ca="1">IF(MID(Table98[[#This Row],[F1 PR]],8,1)&gt;MID(Table98[[#This Row],[F1 PR]],10,1)=TRUE,1,0)</f>
        <v>1</v>
      </c>
      <c r="G436" s="22">
        <f ca="1">IF(MID(Table98[[#This Row],[F1 PR]],8,1)&lt;MID(Table98[[#This Row],[F1 PR]],10,1),1,0)</f>
        <v>0</v>
      </c>
      <c r="H4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36" s="18">
        <f>Table98[[#This Row],[Opp Pos]]-Table98[[#This Row],[Current Pos]]</f>
        <v>1</v>
      </c>
      <c r="J436" s="18" t="str">
        <f>INDEX(PL_Table[POS],MATCH(INDEX(Team_Key[Full Name],MATCH(LEFT(Table98[[#This Row],[F1]],3),Team_Key[Abbreviation],0)),PL_Table[TEAM],0))</f>
        <v>10</v>
      </c>
      <c r="K436" s="18" t="str">
        <f>INDEX(PL_Table[POS],MATCH(INDEX(Team_Key[Full Name],MATCH(Table98[[#This Row],[Team]],Team_Key[Abbreviation],0)),PL_Table[TEAM],0))</f>
        <v>9</v>
      </c>
      <c r="L436" s="1" t="str">
        <f>INDEX(Team_Key[Fixture],MATCH(Table98[[#This Row],[Team]],Team_Key[Abbreviation],0))</f>
        <v>CHE</v>
      </c>
      <c r="M436" s="1" t="str">
        <f ca="1">IFERROR(INDEX(Results_Matrix[],MATCH(Table98[[#This Row],[Team]],Results_Matrix[Teams],0),MATCH(LEFT(Table98[[#This Row],[F1]],3),Results_Matrix[#Headers],0)),"")</f>
        <v>CHE(A) 3-1</v>
      </c>
    </row>
    <row r="437" spans="1:13" x14ac:dyDescent="0.45">
      <c r="A437" t="s">
        <v>237</v>
      </c>
      <c r="B437" s="1" t="str">
        <f>INDEX(FPL_Misc_Extract[Position],MATCH(Table98[[#This Row],[Player]],FPL_Misc_Extract[Player],0))</f>
        <v>MID</v>
      </c>
      <c r="C437" s="1" t="str">
        <f>INDEX(Team_Key[Abbreviation],MATCH(INDEX(FPL_Misc_Extract[Team Name],MATCH(Table98[[#This Row],[Player]],FPL_Misc_Extract[Player],0)),Team_Key[Full Name],0))</f>
        <v>CHE</v>
      </c>
      <c r="D437" s="1">
        <f>INDEX(FPL_Misc_Extract[PPG],MATCH(Table98[[#This Row],[Player]],FPL_Misc_Extract[Player],0))</f>
        <v>2.9</v>
      </c>
      <c r="E437" s="18">
        <f>INDEX(FPL_Misc_Extract[Form],MATCH(Table98[[#This Row],[Player]],FPL_Misc_Extract[Player],0))</f>
        <v>0.1</v>
      </c>
      <c r="F437" s="22">
        <f ca="1">IF(MID(Table98[[#This Row],[F1 PR]],8,1)&gt;MID(Table98[[#This Row],[F1 PR]],10,1)=TRUE,1,0)</f>
        <v>0</v>
      </c>
      <c r="G437" s="22">
        <f ca="1">IF(MID(Table98[[#This Row],[F1 PR]],8,1)&lt;MID(Table98[[#This Row],[F1 PR]],10,1),1,0)</f>
        <v>1</v>
      </c>
      <c r="H43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37" s="18">
        <f>Table98[[#This Row],[Opp Pos]]-Table98[[#This Row],[Current Pos]]</f>
        <v>-1</v>
      </c>
      <c r="J437" s="18" t="str">
        <f>INDEX(PL_Table[POS],MATCH(INDEX(Team_Key[Full Name],MATCH(LEFT(Table98[[#This Row],[F1]],3),Team_Key[Abbreviation],0)),PL_Table[TEAM],0))</f>
        <v>9</v>
      </c>
      <c r="K437" s="18" t="str">
        <f>INDEX(PL_Table[POS],MATCH(INDEX(Team_Key[Full Name],MATCH(Table98[[#This Row],[Team]],Team_Key[Abbreviation],0)),PL_Table[TEAM],0))</f>
        <v>10</v>
      </c>
      <c r="L437" s="1" t="str">
        <f>INDEX(Team_Key[Fixture],MATCH(Table98[[#This Row],[Team]],Team_Key[Abbreviation],0))</f>
        <v>SOU</v>
      </c>
      <c r="M437" s="1" t="str">
        <f ca="1">IFERROR(INDEX(Results_Matrix[],MATCH(Table98[[#This Row],[Team]],Results_Matrix[Teams],0),MATCH(LEFT(Table98[[#This Row],[F1]],3),Results_Matrix[#Headers],0)),"")</f>
        <v>SOU(H) 1-3</v>
      </c>
    </row>
    <row r="438" spans="1:13" x14ac:dyDescent="0.45">
      <c r="A438" t="s">
        <v>390</v>
      </c>
      <c r="B438" s="1" t="str">
        <f>INDEX(FPL_Misc_Extract[Position],MATCH(Table98[[#This Row],[Player]],FPL_Misc_Extract[Player],0))</f>
        <v>DEF</v>
      </c>
      <c r="C438" s="1" t="str">
        <f>INDEX(Team_Key[Abbreviation],MATCH(INDEX(FPL_Misc_Extract[Team Name],MATCH(Table98[[#This Row],[Player]],FPL_Misc_Extract[Player],0)),Team_Key[Full Name],0))</f>
        <v>SUN</v>
      </c>
      <c r="D438" s="1">
        <f>INDEX(FPL_Misc_Extract[PPG],MATCH(Table98[[#This Row],[Player]],FPL_Misc_Extract[Player],0))</f>
        <v>1.7</v>
      </c>
      <c r="E438" s="18">
        <f>INDEX(FPL_Misc_Extract[Form],MATCH(Table98[[#This Row],[Player]],FPL_Misc_Extract[Player],0))</f>
        <v>0.2</v>
      </c>
      <c r="F438" s="22">
        <f ca="1">IF(MID(Table98[[#This Row],[F1 PR]],8,1)&gt;MID(Table98[[#This Row],[F1 PR]],10,1)=TRUE,1,0)</f>
        <v>0</v>
      </c>
      <c r="G438" s="22">
        <f ca="1">IF(MID(Table98[[#This Row],[F1 PR]],8,1)&lt;MID(Table98[[#This Row],[F1 PR]],10,1),1,0)</f>
        <v>0</v>
      </c>
      <c r="H43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38" s="18">
        <f>Table98[[#This Row],[Opp Pos]]-Table98[[#This Row],[Current Pos]]</f>
        <v>-11</v>
      </c>
      <c r="J438" s="18" t="str">
        <f>INDEX(PL_Table[POS],MATCH(INDEX(Team_Key[Full Name],MATCH(LEFT(Table98[[#This Row],[F1]],3),Team_Key[Abbreviation],0)),PL_Table[TEAM],0))</f>
        <v>6</v>
      </c>
      <c r="K438" s="18" t="str">
        <f>INDEX(PL_Table[POS],MATCH(INDEX(Team_Key[Full Name],MATCH(Table98[[#This Row],[Team]],Team_Key[Abbreviation],0)),PL_Table[TEAM],0))</f>
        <v>17</v>
      </c>
      <c r="L438" s="1" t="str">
        <f>INDEX(Team_Key[Fixture],MATCH(Table98[[#This Row],[Team]],Team_Key[Abbreviation],0))</f>
        <v>WHU</v>
      </c>
      <c r="M438" s="1" t="str">
        <f ca="1">IFERROR(INDEX(Results_Matrix[],MATCH(Table98[[#This Row],[Team]],Results_Matrix[Teams],0),MATCH(LEFT(Table98[[#This Row],[F1]],3),Results_Matrix[#Headers],0)),"")</f>
        <v>WHU(H) 2-2</v>
      </c>
    </row>
    <row r="439" spans="1:13" x14ac:dyDescent="0.45">
      <c r="A439" t="s">
        <v>233</v>
      </c>
      <c r="B439" s="1" t="str">
        <f>INDEX(FPL_Misc_Extract[Position],MATCH(Table98[[#This Row],[Player]],FPL_Misc_Extract[Player],0))</f>
        <v>MID</v>
      </c>
      <c r="C439" s="1" t="str">
        <f>INDEX(Team_Key[Abbreviation],MATCH(INDEX(FPL_Misc_Extract[Team Name],MATCH(Table98[[#This Row],[Player]],FPL_Misc_Extract[Player],0)),Team_Key[Full Name],0))</f>
        <v>EVE</v>
      </c>
      <c r="D439" s="1">
        <f>INDEX(FPL_Misc_Extract[PPG],MATCH(Table98[[#This Row],[Player]],FPL_Misc_Extract[Player],0))</f>
        <v>1.3</v>
      </c>
      <c r="E439" s="18">
        <f>INDEX(FPL_Misc_Extract[Form],MATCH(Table98[[#This Row],[Player]],FPL_Misc_Extract[Player],0))</f>
        <v>0.1</v>
      </c>
      <c r="F439" s="22">
        <f>IF(MID(Table98[[#This Row],[F1 PR]],8,1)&gt;MID(Table98[[#This Row],[F1 PR]],10,1)=TRUE,1,0)</f>
        <v>0</v>
      </c>
      <c r="G439" s="22">
        <f>IF(MID(Table98[[#This Row],[F1 PR]],8,1)&lt;MID(Table98[[#This Row],[F1 PR]],10,1),1,0)</f>
        <v>0</v>
      </c>
      <c r="H43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39" s="18" t="e">
        <f>Table98[[#This Row],[Opp Pos]]-Table98[[#This Row],[Current Pos]]</f>
        <v>#N/A</v>
      </c>
      <c r="J439" s="18" t="e">
        <f>INDEX(PL_Table[POS],MATCH(INDEX(Team_Key[Full Name],MATCH(LEFT(Table98[[#This Row],[F1]],3),Team_Key[Abbreviation],0)),PL_Table[TEAM],0))</f>
        <v>#N/A</v>
      </c>
      <c r="K439" s="18" t="str">
        <f>INDEX(PL_Table[POS],MATCH(INDEX(Team_Key[Full Name],MATCH(Table98[[#This Row],[Team]],Team_Key[Abbreviation],0)),PL_Table[TEAM],0))</f>
        <v>11</v>
      </c>
      <c r="L439" s="1">
        <f>INDEX(Team_Key[Fixture],MATCH(Table98[[#This Row],[Team]],Team_Key[Abbreviation],0))</f>
        <v>0</v>
      </c>
      <c r="M439" s="1" t="str">
        <f>IFERROR(INDEX(Results_Matrix[],MATCH(Table98[[#This Row],[Team]],Results_Matrix[Teams],0),MATCH(LEFT(Table98[[#This Row],[F1]],3),Results_Matrix[#Headers],0)),"")</f>
        <v/>
      </c>
    </row>
    <row r="440" spans="1:13" x14ac:dyDescent="0.45">
      <c r="A440" t="s">
        <v>399</v>
      </c>
      <c r="B440" s="1" t="str">
        <f>INDEX(FPL_Misc_Extract[Position],MATCH(Table98[[#This Row],[Player]],FPL_Misc_Extract[Player],0))</f>
        <v>GK</v>
      </c>
      <c r="C440" s="1" t="str">
        <f>INDEX(Team_Key[Abbreviation],MATCH(INDEX(FPL_Misc_Extract[Team Name],MATCH(Table98[[#This Row],[Player]],FPL_Misc_Extract[Player],0)),Team_Key[Full Name],0))</f>
        <v>ARS</v>
      </c>
      <c r="D440" s="1">
        <f>INDEX(FPL_Misc_Extract[PPG],MATCH(Table98[[#This Row],[Player]],FPL_Misc_Extract[Player],0))</f>
        <v>3</v>
      </c>
      <c r="E440" s="18">
        <f>INDEX(FPL_Misc_Extract[Form],MATCH(Table98[[#This Row],[Player]],FPL_Misc_Extract[Player],0))</f>
        <v>0.1</v>
      </c>
      <c r="F440" s="22">
        <f ca="1">IF(MID(Table98[[#This Row],[F1 PR]],8,1)&gt;MID(Table98[[#This Row],[F1 PR]],10,1)=TRUE,1,0)</f>
        <v>1</v>
      </c>
      <c r="G440" s="22">
        <f ca="1">IF(MID(Table98[[#This Row],[F1 PR]],8,1)&lt;MID(Table98[[#This Row],[F1 PR]],10,1),1,0)</f>
        <v>0</v>
      </c>
      <c r="H44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40" s="18">
        <f>Table98[[#This Row],[Opp Pos]]-Table98[[#This Row],[Current Pos]]</f>
        <v>2</v>
      </c>
      <c r="J440" s="18" t="str">
        <f>INDEX(PL_Table[POS],MATCH(INDEX(Team_Key[Full Name],MATCH(LEFT(Table98[[#This Row],[F1]],3),Team_Key[Abbreviation],0)),PL_Table[TEAM],0))</f>
        <v>5</v>
      </c>
      <c r="K440" s="18" t="str">
        <f>INDEX(PL_Table[POS],MATCH(INDEX(Team_Key[Full Name],MATCH(Table98[[#This Row],[Team]],Team_Key[Abbreviation],0)),PL_Table[TEAM],0))</f>
        <v>3</v>
      </c>
      <c r="L440" s="1" t="str">
        <f>INDEX(Team_Key[Fixture],MATCH(Table98[[#This Row],[Team]],Team_Key[Abbreviation],0))</f>
        <v>MUN</v>
      </c>
      <c r="M440" s="1" t="str">
        <f ca="1">IFERROR(INDEX(Results_Matrix[],MATCH(Table98[[#This Row],[Team]],Results_Matrix[Teams],0),MATCH(LEFT(Table98[[#This Row],[F1]],3),Results_Matrix[#Headers],0)),"")</f>
        <v>MUN(H) 3-0</v>
      </c>
    </row>
    <row r="441" spans="1:13" x14ac:dyDescent="0.45">
      <c r="A441" t="s">
        <v>582</v>
      </c>
      <c r="B441" s="1" t="str">
        <f>INDEX(FPL_Misc_Extract[Position],MATCH(Table98[[#This Row],[Player]],FPL_Misc_Extract[Player],0))</f>
        <v>DEF</v>
      </c>
      <c r="C441" s="1" t="str">
        <f>INDEX(Team_Key[Abbreviation],MATCH(INDEX(FPL_Misc_Extract[Team Name],MATCH(Table98[[#This Row],[Player]],FPL_Misc_Extract[Player],0)),Team_Key[Full Name],0))</f>
        <v>MCI</v>
      </c>
      <c r="D441" s="1">
        <f>INDEX(FPL_Misc_Extract[PPG],MATCH(Table98[[#This Row],[Player]],FPL_Misc_Extract[Player],0))</f>
        <v>3.4</v>
      </c>
      <c r="E441" s="18">
        <f>INDEX(FPL_Misc_Extract[Form],MATCH(Table98[[#This Row],[Player]],FPL_Misc_Extract[Player],0))</f>
        <v>0.1</v>
      </c>
      <c r="F441" s="22">
        <f>IF(MID(Table98[[#This Row],[F1 PR]],8,1)&gt;MID(Table98[[#This Row],[F1 PR]],10,1)=TRUE,1,0)</f>
        <v>0</v>
      </c>
      <c r="G441" s="22">
        <f>IF(MID(Table98[[#This Row],[F1 PR]],8,1)&lt;MID(Table98[[#This Row],[F1 PR]],10,1),1,0)</f>
        <v>0</v>
      </c>
      <c r="H44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41" s="18" t="e">
        <f>Table98[[#This Row],[Opp Pos]]-Table98[[#This Row],[Current Pos]]</f>
        <v>#N/A</v>
      </c>
      <c r="J441" s="18" t="e">
        <f>INDEX(PL_Table[POS],MATCH(INDEX(Team_Key[Full Name],MATCH(LEFT(Table98[[#This Row],[F1]],3),Team_Key[Abbreviation],0)),PL_Table[TEAM],0))</f>
        <v>#N/A</v>
      </c>
      <c r="K441" s="18" t="str">
        <f>INDEX(PL_Table[POS],MATCH(INDEX(Team_Key[Full Name],MATCH(Table98[[#This Row],[Team]],Team_Key[Abbreviation],0)),PL_Table[TEAM],0))</f>
        <v>4</v>
      </c>
      <c r="L441" s="1">
        <f>INDEX(Team_Key[Fixture],MATCH(Table98[[#This Row],[Team]],Team_Key[Abbreviation],0))</f>
        <v>0</v>
      </c>
      <c r="M441" s="1" t="str">
        <f>IFERROR(INDEX(Results_Matrix[],MATCH(Table98[[#This Row],[Team]],Results_Matrix[Teams],0),MATCH(LEFT(Table98[[#This Row],[F1]],3),Results_Matrix[#Headers],0)),"")</f>
        <v/>
      </c>
    </row>
    <row r="442" spans="1:13" x14ac:dyDescent="0.45">
      <c r="A442" t="s">
        <v>380</v>
      </c>
      <c r="B442" s="1" t="str">
        <f>INDEX(FPL_Misc_Extract[Position],MATCH(Table98[[#This Row],[Player]],FPL_Misc_Extract[Player],0))</f>
        <v>FWD</v>
      </c>
      <c r="C442" s="1" t="str">
        <f>INDEX(Team_Key[Abbreviation],MATCH(INDEX(FPL_Misc_Extract[Team Name],MATCH(Table98[[#This Row],[Player]],FPL_Misc_Extract[Player],0)),Team_Key[Full Name],0))</f>
        <v>WAT</v>
      </c>
      <c r="D442" s="1">
        <f>INDEX(FPL_Misc_Extract[PPG],MATCH(Table98[[#This Row],[Player]],FPL_Misc_Extract[Player],0))</f>
        <v>1</v>
      </c>
      <c r="E442" s="18">
        <f>INDEX(FPL_Misc_Extract[Form],MATCH(Table98[[#This Row],[Player]],FPL_Misc_Extract[Player],0))</f>
        <v>0</v>
      </c>
      <c r="F442" s="22">
        <f ca="1">IF(MID(Table98[[#This Row],[F1 PR]],8,1)&gt;MID(Table98[[#This Row],[F1 PR]],10,1)=TRUE,1,0)</f>
        <v>0</v>
      </c>
      <c r="G442" s="22">
        <f ca="1">IF(MID(Table98[[#This Row],[F1 PR]],8,1)&lt;MID(Table98[[#This Row],[F1 PR]],10,1),1,0)</f>
        <v>0</v>
      </c>
      <c r="H44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42" s="18">
        <f>Table98[[#This Row],[Opp Pos]]-Table98[[#This Row],[Current Pos]]</f>
        <v>3</v>
      </c>
      <c r="J442" s="18" t="str">
        <f>INDEX(PL_Table[POS],MATCH(INDEX(Team_Key[Full Name],MATCH(LEFT(Table98[[#This Row],[F1]],3),Team_Key[Abbreviation],0)),PL_Table[TEAM],0))</f>
        <v>15</v>
      </c>
      <c r="K442" s="18" t="str">
        <f>INDEX(PL_Table[POS],MATCH(INDEX(Team_Key[Full Name],MATCH(Table98[[#This Row],[Team]],Team_Key[Abbreviation],0)),PL_Table[TEAM],0))</f>
        <v>12</v>
      </c>
      <c r="L442" s="1" t="str">
        <f>INDEX(Team_Key[Fixture],MATCH(Table98[[#This Row],[Team]],Team_Key[Abbreviation],0))</f>
        <v>BOU</v>
      </c>
      <c r="M442" s="1" t="str">
        <f ca="1">IFERROR(INDEX(Results_Matrix[],MATCH(Table98[[#This Row],[Team]],Results_Matrix[Teams],0),MATCH(LEFT(Table98[[#This Row],[F1]],3),Results_Matrix[#Headers],0)),"")</f>
        <v>BOU(A) 1-1</v>
      </c>
    </row>
    <row r="443" spans="1:13" x14ac:dyDescent="0.45">
      <c r="A443" t="s">
        <v>161</v>
      </c>
      <c r="B443" s="1" t="str">
        <f>INDEX(FPL_Misc_Extract[Position],MATCH(Table98[[#This Row],[Player]],FPL_Misc_Extract[Player],0))</f>
        <v>MID</v>
      </c>
      <c r="C443" s="1" t="str">
        <f>INDEX(Team_Key[Abbreviation],MATCH(INDEX(FPL_Misc_Extract[Team Name],MATCH(Table98[[#This Row],[Player]],FPL_Misc_Extract[Player],0)),Team_Key[Full Name],0))</f>
        <v>EVE</v>
      </c>
      <c r="D443" s="1">
        <f>INDEX(FPL_Misc_Extract[PPG],MATCH(Table98[[#This Row],[Player]],FPL_Misc_Extract[Player],0))</f>
        <v>2.2000000000000002</v>
      </c>
      <c r="E443" s="18">
        <f>INDEX(FPL_Misc_Extract[Form],MATCH(Table98[[#This Row],[Player]],FPL_Misc_Extract[Player],0))</f>
        <v>0.5</v>
      </c>
      <c r="F443" s="22">
        <f>IF(MID(Table98[[#This Row],[F1 PR]],8,1)&gt;MID(Table98[[#This Row],[F1 PR]],10,1)=TRUE,1,0)</f>
        <v>0</v>
      </c>
      <c r="G443" s="22">
        <f>IF(MID(Table98[[#This Row],[F1 PR]],8,1)&lt;MID(Table98[[#This Row],[F1 PR]],10,1),1,0)</f>
        <v>0</v>
      </c>
      <c r="H44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43" s="18" t="e">
        <f>Table98[[#This Row],[Opp Pos]]-Table98[[#This Row],[Current Pos]]</f>
        <v>#N/A</v>
      </c>
      <c r="J443" s="18" t="e">
        <f>INDEX(PL_Table[POS],MATCH(INDEX(Team_Key[Full Name],MATCH(LEFT(Table98[[#This Row],[F1]],3),Team_Key[Abbreviation],0)),PL_Table[TEAM],0))</f>
        <v>#N/A</v>
      </c>
      <c r="K443" s="18" t="str">
        <f>INDEX(PL_Table[POS],MATCH(INDEX(Team_Key[Full Name],MATCH(Table98[[#This Row],[Team]],Team_Key[Abbreviation],0)),PL_Table[TEAM],0))</f>
        <v>11</v>
      </c>
      <c r="L443" s="1">
        <f>INDEX(Team_Key[Fixture],MATCH(Table98[[#This Row],[Team]],Team_Key[Abbreviation],0))</f>
        <v>0</v>
      </c>
      <c r="M443" s="1" t="str">
        <f>IFERROR(INDEX(Results_Matrix[],MATCH(Table98[[#This Row],[Team]],Results_Matrix[Teams],0),MATCH(LEFT(Table98[[#This Row],[F1]],3),Results_Matrix[#Headers],0)),"")</f>
        <v/>
      </c>
    </row>
    <row r="444" spans="1:13" x14ac:dyDescent="0.45">
      <c r="A444" t="s">
        <v>646</v>
      </c>
      <c r="B444" s="1" t="str">
        <f>INDEX(FPL_Misc_Extract[Position],MATCH(Table98[[#This Row],[Player]],FPL_Misc_Extract[Player],0))</f>
        <v>DEF</v>
      </c>
      <c r="C444" s="1" t="str">
        <f>INDEX(Team_Key[Abbreviation],MATCH(INDEX(FPL_Misc_Extract[Team Name],MATCH(Table98[[#This Row],[Player]],FPL_Misc_Extract[Player],0)),Team_Key[Full Name],0))</f>
        <v>WHU</v>
      </c>
      <c r="D444" s="1">
        <f>INDEX(FPL_Misc_Extract[PPG],MATCH(Table98[[#This Row],[Player]],FPL_Misc_Extract[Player],0))</f>
        <v>1.8</v>
      </c>
      <c r="E444" s="18">
        <f>INDEX(FPL_Misc_Extract[Form],MATCH(Table98[[#This Row],[Player]],FPL_Misc_Extract[Player],0))</f>
        <v>0.1</v>
      </c>
      <c r="F444" s="22">
        <f ca="1">IF(MID(Table98[[#This Row],[F1 PR]],8,1)&gt;MID(Table98[[#This Row],[F1 PR]],10,1)=TRUE,1,0)</f>
        <v>0</v>
      </c>
      <c r="G444" s="22">
        <f ca="1">IF(MID(Table98[[#This Row],[F1 PR]],8,1)&lt;MID(Table98[[#This Row],[F1 PR]],10,1),1,0)</f>
        <v>0</v>
      </c>
      <c r="H44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44" s="18">
        <f>Table98[[#This Row],[Opp Pos]]-Table98[[#This Row],[Current Pos]]</f>
        <v>11</v>
      </c>
      <c r="J444" s="18" t="str">
        <f>INDEX(PL_Table[POS],MATCH(INDEX(Team_Key[Full Name],MATCH(LEFT(Table98[[#This Row],[F1]],3),Team_Key[Abbreviation],0)),PL_Table[TEAM],0))</f>
        <v>17</v>
      </c>
      <c r="K444" s="18" t="str">
        <f>INDEX(PL_Table[POS],MATCH(INDEX(Team_Key[Full Name],MATCH(Table98[[#This Row],[Team]],Team_Key[Abbreviation],0)),PL_Table[TEAM],0))</f>
        <v>6</v>
      </c>
      <c r="L444" s="1" t="str">
        <f>INDEX(Team_Key[Fixture],MATCH(Table98[[#This Row],[Team]],Team_Key[Abbreviation],0))</f>
        <v>SUN</v>
      </c>
      <c r="M444" s="1" t="str">
        <f ca="1">IFERROR(INDEX(Results_Matrix[],MATCH(Table98[[#This Row],[Team]],Results_Matrix[Teams],0),MATCH(LEFT(Table98[[#This Row],[F1]],3),Results_Matrix[#Headers],0)),"")</f>
        <v>SUN(A) 2-2</v>
      </c>
    </row>
    <row r="445" spans="1:13" x14ac:dyDescent="0.45">
      <c r="A445" t="s">
        <v>383</v>
      </c>
      <c r="B445" s="1" t="str">
        <f>INDEX(FPL_Misc_Extract[Position],MATCH(Table98[[#This Row],[Player]],FPL_Misc_Extract[Player],0))</f>
        <v>MID</v>
      </c>
      <c r="C445" s="1" t="str">
        <f>INDEX(Team_Key[Abbreviation],MATCH(INDEX(FPL_Misc_Extract[Team Name],MATCH(Table98[[#This Row],[Player]],FPL_Misc_Extract[Player],0)),Team_Key[Full Name],0))</f>
        <v>ARS</v>
      </c>
      <c r="D445" s="1">
        <f>INDEX(FPL_Misc_Extract[PPG],MATCH(Table98[[#This Row],[Player]],FPL_Misc_Extract[Player],0))</f>
        <v>6.3</v>
      </c>
      <c r="E445" s="18">
        <f>INDEX(FPL_Misc_Extract[Form],MATCH(Table98[[#This Row],[Player]],FPL_Misc_Extract[Player],0))</f>
        <v>0.7</v>
      </c>
      <c r="F445" s="22">
        <f ca="1">IF(MID(Table98[[#This Row],[F1 PR]],8,1)&gt;MID(Table98[[#This Row],[F1 PR]],10,1)=TRUE,1,0)</f>
        <v>1</v>
      </c>
      <c r="G445" s="22">
        <f ca="1">IF(MID(Table98[[#This Row],[F1 PR]],8,1)&lt;MID(Table98[[#This Row],[F1 PR]],10,1),1,0)</f>
        <v>0</v>
      </c>
      <c r="H4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13</v>
      </c>
      <c r="I445" s="18">
        <f>Table98[[#This Row],[Opp Pos]]-Table98[[#This Row],[Current Pos]]</f>
        <v>2</v>
      </c>
      <c r="J445" s="18" t="str">
        <f>INDEX(PL_Table[POS],MATCH(INDEX(Team_Key[Full Name],MATCH(LEFT(Table98[[#This Row],[F1]],3),Team_Key[Abbreviation],0)),PL_Table[TEAM],0))</f>
        <v>5</v>
      </c>
      <c r="K445" s="18" t="str">
        <f>INDEX(PL_Table[POS],MATCH(INDEX(Team_Key[Full Name],MATCH(Table98[[#This Row],[Team]],Team_Key[Abbreviation],0)),PL_Table[TEAM],0))</f>
        <v>3</v>
      </c>
      <c r="L445" s="1" t="str">
        <f>INDEX(Team_Key[Fixture],MATCH(Table98[[#This Row],[Team]],Team_Key[Abbreviation],0))</f>
        <v>MUN</v>
      </c>
      <c r="M445" s="1" t="str">
        <f ca="1">IFERROR(INDEX(Results_Matrix[],MATCH(Table98[[#This Row],[Team]],Results_Matrix[Teams],0),MATCH(LEFT(Table98[[#This Row],[F1]],3),Results_Matrix[#Headers],0)),"")</f>
        <v>MUN(H) 3-0</v>
      </c>
    </row>
    <row r="446" spans="1:13" x14ac:dyDescent="0.45">
      <c r="A446" t="s">
        <v>493</v>
      </c>
      <c r="B446" s="1" t="str">
        <f>INDEX(FPL_Misc_Extract[Position],MATCH(Table98[[#This Row],[Player]],FPL_Misc_Extract[Player],0))</f>
        <v>GK</v>
      </c>
      <c r="C446" s="1" t="str">
        <f>INDEX(Team_Key[Abbreviation],MATCH(INDEX(FPL_Misc_Extract[Team Name],MATCH(Table98[[#This Row],[Player]],FPL_Misc_Extract[Player],0)),Team_Key[Full Name],0))</f>
        <v>WAT</v>
      </c>
      <c r="D446" s="1">
        <f>INDEX(FPL_Misc_Extract[PPG],MATCH(Table98[[#This Row],[Player]],FPL_Misc_Extract[Player],0))</f>
        <v>3.3</v>
      </c>
      <c r="E446" s="18">
        <f>INDEX(FPL_Misc_Extract[Form],MATCH(Table98[[#This Row],[Player]],FPL_Misc_Extract[Player],0))</f>
        <v>0</v>
      </c>
      <c r="F446" s="22">
        <f ca="1">IF(MID(Table98[[#This Row],[F1 PR]],8,1)&gt;MID(Table98[[#This Row],[F1 PR]],10,1)=TRUE,1,0)</f>
        <v>0</v>
      </c>
      <c r="G446" s="22">
        <f ca="1">IF(MID(Table98[[#This Row],[F1 PR]],8,1)&lt;MID(Table98[[#This Row],[F1 PR]],10,1),1,0)</f>
        <v>0</v>
      </c>
      <c r="H44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46" s="18">
        <f>Table98[[#This Row],[Opp Pos]]-Table98[[#This Row],[Current Pos]]</f>
        <v>3</v>
      </c>
      <c r="J446" s="18" t="str">
        <f>INDEX(PL_Table[POS],MATCH(INDEX(Team_Key[Full Name],MATCH(LEFT(Table98[[#This Row],[F1]],3),Team_Key[Abbreviation],0)),PL_Table[TEAM],0))</f>
        <v>15</v>
      </c>
      <c r="K446" s="18" t="str">
        <f>INDEX(PL_Table[POS],MATCH(INDEX(Team_Key[Full Name],MATCH(Table98[[#This Row],[Team]],Team_Key[Abbreviation],0)),PL_Table[TEAM],0))</f>
        <v>12</v>
      </c>
      <c r="L446" s="1" t="str">
        <f>INDEX(Team_Key[Fixture],MATCH(Table98[[#This Row],[Team]],Team_Key[Abbreviation],0))</f>
        <v>BOU</v>
      </c>
      <c r="M446" s="1" t="str">
        <f ca="1">IFERROR(INDEX(Results_Matrix[],MATCH(Table98[[#This Row],[Team]],Results_Matrix[Teams],0),MATCH(LEFT(Table98[[#This Row],[F1]],3),Results_Matrix[#Headers],0)),"")</f>
        <v>BOU(A) 1-1</v>
      </c>
    </row>
    <row r="447" spans="1:13" x14ac:dyDescent="0.45">
      <c r="A447" t="s">
        <v>577</v>
      </c>
      <c r="B447" s="1" t="str">
        <f>INDEX(FPL_Misc_Extract[Position],MATCH(Table98[[#This Row],[Player]],FPL_Misc_Extract[Player],0))</f>
        <v>DEF</v>
      </c>
      <c r="C447" s="1" t="str">
        <f>INDEX(Team_Key[Abbreviation],MATCH(INDEX(FPL_Misc_Extract[Team Name],MATCH(Table98[[#This Row],[Player]],FPL_Misc_Extract[Player],0)),Team_Key[Full Name],0))</f>
        <v>WAT</v>
      </c>
      <c r="D447" s="1">
        <f>INDEX(FPL_Misc_Extract[PPG],MATCH(Table98[[#This Row],[Player]],FPL_Misc_Extract[Player],0))</f>
        <v>2</v>
      </c>
      <c r="E447" s="18">
        <f>INDEX(FPL_Misc_Extract[Form],MATCH(Table98[[#This Row],[Player]],FPL_Misc_Extract[Player],0))</f>
        <v>0.3</v>
      </c>
      <c r="F447" s="22">
        <f ca="1">IF(MID(Table98[[#This Row],[F1 PR]],8,1)&gt;MID(Table98[[#This Row],[F1 PR]],10,1)=TRUE,1,0)</f>
        <v>0</v>
      </c>
      <c r="G447" s="22">
        <f ca="1">IF(MID(Table98[[#This Row],[F1 PR]],8,1)&lt;MID(Table98[[#This Row],[F1 PR]],10,1),1,0)</f>
        <v>0</v>
      </c>
      <c r="H44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47" s="18">
        <f>Table98[[#This Row],[Opp Pos]]-Table98[[#This Row],[Current Pos]]</f>
        <v>3</v>
      </c>
      <c r="J447" s="18" t="str">
        <f>INDEX(PL_Table[POS],MATCH(INDEX(Team_Key[Full Name],MATCH(LEFT(Table98[[#This Row],[F1]],3),Team_Key[Abbreviation],0)),PL_Table[TEAM],0))</f>
        <v>15</v>
      </c>
      <c r="K447" s="18" t="str">
        <f>INDEX(PL_Table[POS],MATCH(INDEX(Team_Key[Full Name],MATCH(Table98[[#This Row],[Team]],Team_Key[Abbreviation],0)),PL_Table[TEAM],0))</f>
        <v>12</v>
      </c>
      <c r="L447" s="1" t="str">
        <f>INDEX(Team_Key[Fixture],MATCH(Table98[[#This Row],[Team]],Team_Key[Abbreviation],0))</f>
        <v>BOU</v>
      </c>
      <c r="M447" s="1" t="str">
        <f ca="1">IFERROR(INDEX(Results_Matrix[],MATCH(Table98[[#This Row],[Team]],Results_Matrix[Teams],0),MATCH(LEFT(Table98[[#This Row],[F1]],3),Results_Matrix[#Headers],0)),"")</f>
        <v>BOU(A) 1-1</v>
      </c>
    </row>
    <row r="448" spans="1:13" x14ac:dyDescent="0.45">
      <c r="A448" t="s">
        <v>608</v>
      </c>
      <c r="B448" s="1" t="str">
        <f>INDEX(FPL_Misc_Extract[Position],MATCH(Table98[[#This Row],[Player]],FPL_Misc_Extract[Player],0))</f>
        <v>FWD</v>
      </c>
      <c r="C448" s="1" t="str">
        <f>INDEX(Team_Key[Abbreviation],MATCH(INDEX(FPL_Misc_Extract[Team Name],MATCH(Table98[[#This Row],[Player]],FPL_Misc_Extract[Player],0)),Team_Key[Full Name],0))</f>
        <v>WHU</v>
      </c>
      <c r="D448" s="1">
        <f>INDEX(FPL_Misc_Extract[PPG],MATCH(Table98[[#This Row],[Player]],FPL_Misc_Extract[Player],0))</f>
        <v>0</v>
      </c>
      <c r="E448" s="18">
        <f>INDEX(FPL_Misc_Extract[Form],MATCH(Table98[[#This Row],[Player]],FPL_Misc_Extract[Player],0))</f>
        <v>0</v>
      </c>
      <c r="F448" s="22">
        <f ca="1">IF(MID(Table98[[#This Row],[F1 PR]],8,1)&gt;MID(Table98[[#This Row],[F1 PR]],10,1)=TRUE,1,0)</f>
        <v>0</v>
      </c>
      <c r="G448" s="22">
        <f ca="1">IF(MID(Table98[[#This Row],[F1 PR]],8,1)&lt;MID(Table98[[#This Row],[F1 PR]],10,1),1,0)</f>
        <v>0</v>
      </c>
      <c r="H44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48" s="18">
        <f>Table98[[#This Row],[Opp Pos]]-Table98[[#This Row],[Current Pos]]</f>
        <v>11</v>
      </c>
      <c r="J448" s="18" t="str">
        <f>INDEX(PL_Table[POS],MATCH(INDEX(Team_Key[Full Name],MATCH(LEFT(Table98[[#This Row],[F1]],3),Team_Key[Abbreviation],0)),PL_Table[TEAM],0))</f>
        <v>17</v>
      </c>
      <c r="K448" s="18" t="str">
        <f>INDEX(PL_Table[POS],MATCH(INDEX(Team_Key[Full Name],MATCH(Table98[[#This Row],[Team]],Team_Key[Abbreviation],0)),PL_Table[TEAM],0))</f>
        <v>6</v>
      </c>
      <c r="L448" s="1" t="str">
        <f>INDEX(Team_Key[Fixture],MATCH(Table98[[#This Row],[Team]],Team_Key[Abbreviation],0))</f>
        <v>SUN</v>
      </c>
      <c r="M448" s="1" t="str">
        <f ca="1">IFERROR(INDEX(Results_Matrix[],MATCH(Table98[[#This Row],[Team]],Results_Matrix[Teams],0),MATCH(LEFT(Table98[[#This Row],[F1]],3),Results_Matrix[#Headers],0)),"")</f>
        <v>SUN(A) 2-2</v>
      </c>
    </row>
    <row r="449" spans="1:13" x14ac:dyDescent="0.45">
      <c r="A449" t="s">
        <v>454</v>
      </c>
      <c r="B449" s="1" t="str">
        <f>INDEX(FPL_Misc_Extract[Position],MATCH(Table98[[#This Row],[Player]],FPL_Misc_Extract[Player],0))</f>
        <v>MID</v>
      </c>
      <c r="C449" s="1" t="str">
        <f>INDEX(Team_Key[Abbreviation],MATCH(INDEX(FPL_Misc_Extract[Team Name],MATCH(Table98[[#This Row],[Player]],FPL_Misc_Extract[Player],0)),Team_Key[Full Name],0))</f>
        <v>WHU</v>
      </c>
      <c r="D449" s="1">
        <f>INDEX(FPL_Misc_Extract[PPG],MATCH(Table98[[#This Row],[Player]],FPL_Misc_Extract[Player],0))</f>
        <v>5.6</v>
      </c>
      <c r="E449" s="18">
        <f>INDEX(FPL_Misc_Extract[Form],MATCH(Table98[[#This Row],[Player]],FPL_Misc_Extract[Player],0))</f>
        <v>0.6</v>
      </c>
      <c r="F449" s="22">
        <f ca="1">IF(MID(Table98[[#This Row],[F1 PR]],8,1)&gt;MID(Table98[[#This Row],[F1 PR]],10,1)=TRUE,1,0)</f>
        <v>0</v>
      </c>
      <c r="G449" s="22">
        <f ca="1">IF(MID(Table98[[#This Row],[F1 PR]],8,1)&lt;MID(Table98[[#This Row],[F1 PR]],10,1),1,0)</f>
        <v>0</v>
      </c>
      <c r="H4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10</v>
      </c>
      <c r="I449" s="18">
        <f>Table98[[#This Row],[Opp Pos]]-Table98[[#This Row],[Current Pos]]</f>
        <v>11</v>
      </c>
      <c r="J449" s="18" t="str">
        <f>INDEX(PL_Table[POS],MATCH(INDEX(Team_Key[Full Name],MATCH(LEFT(Table98[[#This Row],[F1]],3),Team_Key[Abbreviation],0)),PL_Table[TEAM],0))</f>
        <v>17</v>
      </c>
      <c r="K449" s="18" t="str">
        <f>INDEX(PL_Table[POS],MATCH(INDEX(Team_Key[Full Name],MATCH(Table98[[#This Row],[Team]],Team_Key[Abbreviation],0)),PL_Table[TEAM],0))</f>
        <v>6</v>
      </c>
      <c r="L449" s="1" t="str">
        <f>INDEX(Team_Key[Fixture],MATCH(Table98[[#This Row],[Team]],Team_Key[Abbreviation],0))</f>
        <v>SUN</v>
      </c>
      <c r="M449" s="1" t="str">
        <f ca="1">IFERROR(INDEX(Results_Matrix[],MATCH(Table98[[#This Row],[Team]],Results_Matrix[Teams],0),MATCH(LEFT(Table98[[#This Row],[F1]],3),Results_Matrix[#Headers],0)),"")</f>
        <v>SUN(A) 2-2</v>
      </c>
    </row>
    <row r="450" spans="1:13" x14ac:dyDescent="0.45">
      <c r="A450" t="s">
        <v>438</v>
      </c>
      <c r="B450" s="1" t="str">
        <f>INDEX(FPL_Misc_Extract[Position],MATCH(Table98[[#This Row],[Player]],FPL_Misc_Extract[Player],0))</f>
        <v>MID</v>
      </c>
      <c r="C450" s="1" t="str">
        <f>INDEX(Team_Key[Abbreviation],MATCH(INDEX(FPL_Misc_Extract[Team Name],MATCH(Table98[[#This Row],[Player]],FPL_Misc_Extract[Player],0)),Team_Key[Full Name],0))</f>
        <v>CHE</v>
      </c>
      <c r="D450" s="1">
        <f>INDEX(FPL_Misc_Extract[PPG],MATCH(Table98[[#This Row],[Player]],FPL_Misc_Extract[Player],0))</f>
        <v>3.9</v>
      </c>
      <c r="E450" s="18">
        <f>INDEX(FPL_Misc_Extract[Form],MATCH(Table98[[#This Row],[Player]],FPL_Misc_Extract[Player],0))</f>
        <v>0.4</v>
      </c>
      <c r="F450" s="22">
        <f ca="1">IF(MID(Table98[[#This Row],[F1 PR]],8,1)&gt;MID(Table98[[#This Row],[F1 PR]],10,1)=TRUE,1,0)</f>
        <v>0</v>
      </c>
      <c r="G450" s="22">
        <f ca="1">IF(MID(Table98[[#This Row],[F1 PR]],8,1)&lt;MID(Table98[[#This Row],[F1 PR]],10,1),1,0)</f>
        <v>1</v>
      </c>
      <c r="H45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50" s="18">
        <f>Table98[[#This Row],[Opp Pos]]-Table98[[#This Row],[Current Pos]]</f>
        <v>-1</v>
      </c>
      <c r="J450" s="18" t="str">
        <f>INDEX(PL_Table[POS],MATCH(INDEX(Team_Key[Full Name],MATCH(LEFT(Table98[[#This Row],[F1]],3),Team_Key[Abbreviation],0)),PL_Table[TEAM],0))</f>
        <v>9</v>
      </c>
      <c r="K450" s="18" t="str">
        <f>INDEX(PL_Table[POS],MATCH(INDEX(Team_Key[Full Name],MATCH(Table98[[#This Row],[Team]],Team_Key[Abbreviation],0)),PL_Table[TEAM],0))</f>
        <v>10</v>
      </c>
      <c r="L450" s="1" t="str">
        <f>INDEX(Team_Key[Fixture],MATCH(Table98[[#This Row],[Team]],Team_Key[Abbreviation],0))</f>
        <v>SOU</v>
      </c>
      <c r="M450" s="1" t="str">
        <f ca="1">IFERROR(INDEX(Results_Matrix[],MATCH(Table98[[#This Row],[Team]],Results_Matrix[Teams],0),MATCH(LEFT(Table98[[#This Row],[F1]],3),Results_Matrix[#Headers],0)),"")</f>
        <v>SOU(H) 1-3</v>
      </c>
    </row>
    <row r="451" spans="1:13" x14ac:dyDescent="0.45">
      <c r="A451" t="s">
        <v>341</v>
      </c>
      <c r="B451" s="1" t="str">
        <f>INDEX(FPL_Misc_Extract[Position],MATCH(Table98[[#This Row],[Player]],FPL_Misc_Extract[Player],0))</f>
        <v>FWD</v>
      </c>
      <c r="C451" s="1" t="str">
        <f>INDEX(Team_Key[Abbreviation],MATCH(INDEX(FPL_Misc_Extract[Team Name],MATCH(Table98[[#This Row],[Player]],FPL_Misc_Extract[Player],0)),Team_Key[Full Name],0))</f>
        <v>SOU</v>
      </c>
      <c r="D451" s="1">
        <f>INDEX(FPL_Misc_Extract[PPG],MATCH(Table98[[#This Row],[Player]],FPL_Misc_Extract[Player],0))</f>
        <v>3.6</v>
      </c>
      <c r="E451" s="18">
        <f>INDEX(FPL_Misc_Extract[Form],MATCH(Table98[[#This Row],[Player]],FPL_Misc_Extract[Player],0))</f>
        <v>0.2</v>
      </c>
      <c r="F451" s="22">
        <f ca="1">IF(MID(Table98[[#This Row],[F1 PR]],8,1)&gt;MID(Table98[[#This Row],[F1 PR]],10,1)=TRUE,1,0)</f>
        <v>1</v>
      </c>
      <c r="G451" s="22">
        <f ca="1">IF(MID(Table98[[#This Row],[F1 PR]],8,1)&lt;MID(Table98[[#This Row],[F1 PR]],10,1),1,0)</f>
        <v>0</v>
      </c>
      <c r="H45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14</v>
      </c>
      <c r="I451" s="18">
        <f>Table98[[#This Row],[Opp Pos]]-Table98[[#This Row],[Current Pos]]</f>
        <v>1</v>
      </c>
      <c r="J451" s="18" t="str">
        <f>INDEX(PL_Table[POS],MATCH(INDEX(Team_Key[Full Name],MATCH(LEFT(Table98[[#This Row],[F1]],3),Team_Key[Abbreviation],0)),PL_Table[TEAM],0))</f>
        <v>10</v>
      </c>
      <c r="K451" s="18" t="str">
        <f>INDEX(PL_Table[POS],MATCH(INDEX(Team_Key[Full Name],MATCH(Table98[[#This Row],[Team]],Team_Key[Abbreviation],0)),PL_Table[TEAM],0))</f>
        <v>9</v>
      </c>
      <c r="L451" s="1" t="str">
        <f>INDEX(Team_Key[Fixture],MATCH(Table98[[#This Row],[Team]],Team_Key[Abbreviation],0))</f>
        <v>CHE</v>
      </c>
      <c r="M451" s="1" t="str">
        <f ca="1">IFERROR(INDEX(Results_Matrix[],MATCH(Table98[[#This Row],[Team]],Results_Matrix[Teams],0),MATCH(LEFT(Table98[[#This Row],[F1]],3),Results_Matrix[#Headers],0)),"")</f>
        <v>CHE(A) 3-1</v>
      </c>
    </row>
    <row r="452" spans="1:13" x14ac:dyDescent="0.45">
      <c r="A452" t="s">
        <v>67</v>
      </c>
      <c r="B452" s="1" t="str">
        <f>INDEX(FPL_Misc_Extract[Position],MATCH(Table98[[#This Row],[Player]],FPL_Misc_Extract[Player],0))</f>
        <v>DEF</v>
      </c>
      <c r="C452" s="1" t="str">
        <f>INDEX(Team_Key[Abbreviation],MATCH(INDEX(FPL_Misc_Extract[Team Name],MATCH(Table98[[#This Row],[Player]],FPL_Misc_Extract[Player],0)),Team_Key[Full Name],0))</f>
        <v>EVE</v>
      </c>
      <c r="D452" s="1">
        <f>INDEX(FPL_Misc_Extract[PPG],MATCH(Table98[[#This Row],[Player]],FPL_Misc_Extract[Player],0))</f>
        <v>0</v>
      </c>
      <c r="E452" s="18">
        <f>INDEX(FPL_Misc_Extract[Form],MATCH(Table98[[#This Row],[Player]],FPL_Misc_Extract[Player],0))</f>
        <v>0</v>
      </c>
      <c r="F452" s="22">
        <f>IF(MID(Table98[[#This Row],[F1 PR]],8,1)&gt;MID(Table98[[#This Row],[F1 PR]],10,1)=TRUE,1,0)</f>
        <v>0</v>
      </c>
      <c r="G452" s="22">
        <f>IF(MID(Table98[[#This Row],[F1 PR]],8,1)&lt;MID(Table98[[#This Row],[F1 PR]],10,1),1,0)</f>
        <v>0</v>
      </c>
      <c r="H45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52" s="18" t="e">
        <f>Table98[[#This Row],[Opp Pos]]-Table98[[#This Row],[Current Pos]]</f>
        <v>#N/A</v>
      </c>
      <c r="J452" s="18" t="e">
        <f>INDEX(PL_Table[POS],MATCH(INDEX(Team_Key[Full Name],MATCH(LEFT(Table98[[#This Row],[F1]],3),Team_Key[Abbreviation],0)),PL_Table[TEAM],0))</f>
        <v>#N/A</v>
      </c>
      <c r="K452" s="18" t="str">
        <f>INDEX(PL_Table[POS],MATCH(INDEX(Team_Key[Full Name],MATCH(Table98[[#This Row],[Team]],Team_Key[Abbreviation],0)),PL_Table[TEAM],0))</f>
        <v>11</v>
      </c>
      <c r="L452" s="1">
        <f>INDEX(Team_Key[Fixture],MATCH(Table98[[#This Row],[Team]],Team_Key[Abbreviation],0))</f>
        <v>0</v>
      </c>
      <c r="M452" s="1" t="str">
        <f>IFERROR(INDEX(Results_Matrix[],MATCH(Table98[[#This Row],[Team]],Results_Matrix[Teams],0),MATCH(LEFT(Table98[[#This Row],[F1]],3),Results_Matrix[#Headers],0)),"")</f>
        <v/>
      </c>
    </row>
    <row r="453" spans="1:13" x14ac:dyDescent="0.45">
      <c r="A453" t="s">
        <v>175</v>
      </c>
      <c r="B453" s="1" t="str">
        <f>INDEX(FPL_Misc_Extract[Position],MATCH(Table98[[#This Row],[Player]],FPL_Misc_Extract[Player],0))</f>
        <v>MID</v>
      </c>
      <c r="C453" s="1" t="str">
        <f>INDEX(Team_Key[Abbreviation],MATCH(INDEX(FPL_Misc_Extract[Team Name],MATCH(Table98[[#This Row],[Player]],FPL_Misc_Extract[Player],0)),Team_Key[Full Name],0))</f>
        <v>MUN</v>
      </c>
      <c r="D453" s="1">
        <f>INDEX(FPL_Misc_Extract[PPG],MATCH(Table98[[#This Row],[Player]],FPL_Misc_Extract[Player],0))</f>
        <v>0.8</v>
      </c>
      <c r="E453" s="18">
        <f>INDEX(FPL_Misc_Extract[Form],MATCH(Table98[[#This Row],[Player]],FPL_Misc_Extract[Player],0))</f>
        <v>0</v>
      </c>
      <c r="F453" s="22">
        <f ca="1">IF(MID(Table98[[#This Row],[F1 PR]],8,1)&gt;MID(Table98[[#This Row],[F1 PR]],10,1)=TRUE,1,0)</f>
        <v>0</v>
      </c>
      <c r="G453" s="22">
        <f ca="1">IF(MID(Table98[[#This Row],[F1 PR]],8,1)&lt;MID(Table98[[#This Row],[F1 PR]],10,1),1,0)</f>
        <v>1</v>
      </c>
      <c r="H45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53" s="18">
        <f>Table98[[#This Row],[Opp Pos]]-Table98[[#This Row],[Current Pos]]</f>
        <v>-2</v>
      </c>
      <c r="J453" s="18" t="str">
        <f>INDEX(PL_Table[POS],MATCH(INDEX(Team_Key[Full Name],MATCH(LEFT(Table98[[#This Row],[F1]],3),Team_Key[Abbreviation],0)),PL_Table[TEAM],0))</f>
        <v>3</v>
      </c>
      <c r="K453" s="18" t="str">
        <f>INDEX(PL_Table[POS],MATCH(INDEX(Team_Key[Full Name],MATCH(Table98[[#This Row],[Team]],Team_Key[Abbreviation],0)),PL_Table[TEAM],0))</f>
        <v>5</v>
      </c>
      <c r="L453" s="1" t="str">
        <f>INDEX(Team_Key[Fixture],MATCH(Table98[[#This Row],[Team]],Team_Key[Abbreviation],0))</f>
        <v>ARS</v>
      </c>
      <c r="M453" s="1" t="str">
        <f ca="1">IFERROR(INDEX(Results_Matrix[],MATCH(Table98[[#This Row],[Team]],Results_Matrix[Teams],0),MATCH(LEFT(Table98[[#This Row],[F1]],3),Results_Matrix[#Headers],0)),"")</f>
        <v>ARS(A) 0-3</v>
      </c>
    </row>
    <row r="454" spans="1:13" x14ac:dyDescent="0.45">
      <c r="A454" t="s">
        <v>132</v>
      </c>
      <c r="B454" s="1" t="str">
        <f>INDEX(FPL_Misc_Extract[Position],MATCH(Table98[[#This Row],[Player]],FPL_Misc_Extract[Player],0))</f>
        <v>MID</v>
      </c>
      <c r="C454" s="1" t="str">
        <f>INDEX(Team_Key[Abbreviation],MATCH(INDEX(FPL_Misc_Extract[Team Name],MATCH(Table98[[#This Row],[Player]],FPL_Misc_Extract[Player],0)),Team_Key[Full Name],0))</f>
        <v>EVE</v>
      </c>
      <c r="D454" s="1">
        <f>INDEX(FPL_Misc_Extract[PPG],MATCH(Table98[[#This Row],[Player]],FPL_Misc_Extract[Player],0))</f>
        <v>1.3</v>
      </c>
      <c r="E454" s="18">
        <f>INDEX(FPL_Misc_Extract[Form],MATCH(Table98[[#This Row],[Player]],FPL_Misc_Extract[Player],0))</f>
        <v>0</v>
      </c>
      <c r="F454" s="22">
        <f>IF(MID(Table98[[#This Row],[F1 PR]],8,1)&gt;MID(Table98[[#This Row],[F1 PR]],10,1)=TRUE,1,0)</f>
        <v>0</v>
      </c>
      <c r="G454" s="22">
        <f>IF(MID(Table98[[#This Row],[F1 PR]],8,1)&lt;MID(Table98[[#This Row],[F1 PR]],10,1),1,0)</f>
        <v>0</v>
      </c>
      <c r="H45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54" s="18" t="e">
        <f>Table98[[#This Row],[Opp Pos]]-Table98[[#This Row],[Current Pos]]</f>
        <v>#N/A</v>
      </c>
      <c r="J454" s="18" t="e">
        <f>INDEX(PL_Table[POS],MATCH(INDEX(Team_Key[Full Name],MATCH(LEFT(Table98[[#This Row],[F1]],3),Team_Key[Abbreviation],0)),PL_Table[TEAM],0))</f>
        <v>#N/A</v>
      </c>
      <c r="K454" s="18" t="str">
        <f>INDEX(PL_Table[POS],MATCH(INDEX(Team_Key[Full Name],MATCH(Table98[[#This Row],[Team]],Team_Key[Abbreviation],0)),PL_Table[TEAM],0))</f>
        <v>11</v>
      </c>
      <c r="L454" s="1">
        <f>INDEX(Team_Key[Fixture],MATCH(Table98[[#This Row],[Team]],Team_Key[Abbreviation],0))</f>
        <v>0</v>
      </c>
      <c r="M454" s="1" t="str">
        <f>IFERROR(INDEX(Results_Matrix[],MATCH(Table98[[#This Row],[Team]],Results_Matrix[Teams],0),MATCH(LEFT(Table98[[#This Row],[F1]],3),Results_Matrix[#Headers],0)),"")</f>
        <v/>
      </c>
    </row>
    <row r="455" spans="1:13" x14ac:dyDescent="0.45">
      <c r="A455" t="s">
        <v>560</v>
      </c>
      <c r="B455" s="1" t="str">
        <f>INDEX(FPL_Misc_Extract[Position],MATCH(Table98[[#This Row],[Player]],FPL_Misc_Extract[Player],0))</f>
        <v>DEF</v>
      </c>
      <c r="C455" s="1" t="str">
        <f>INDEX(Team_Key[Abbreviation],MATCH(INDEX(FPL_Misc_Extract[Team Name],MATCH(Table98[[#This Row],[Player]],FPL_Misc_Extract[Player],0)),Team_Key[Full Name],0))</f>
        <v>STK</v>
      </c>
      <c r="D455" s="1">
        <f>INDEX(FPL_Misc_Extract[PPG],MATCH(Table98[[#This Row],[Player]],FPL_Misc_Extract[Player],0))</f>
        <v>3.1</v>
      </c>
      <c r="E455" s="18">
        <f>INDEX(FPL_Misc_Extract[Form],MATCH(Table98[[#This Row],[Player]],FPL_Misc_Extract[Player],0))</f>
        <v>0.4</v>
      </c>
      <c r="F455" s="22">
        <f ca="1">IF(MID(Table98[[#This Row],[F1 PR]],8,1)&gt;MID(Table98[[#This Row],[F1 PR]],10,1)=TRUE,1,0)</f>
        <v>1</v>
      </c>
      <c r="G455" s="22">
        <f ca="1">IF(MID(Table98[[#This Row],[F1 PR]],8,1)&lt;MID(Table98[[#This Row],[F1 PR]],10,1),1,0)</f>
        <v>0</v>
      </c>
      <c r="H45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8</v>
      </c>
      <c r="I455" s="18">
        <f>Table98[[#This Row],[Opp Pos]]-Table98[[#This Row],[Current Pos]]</f>
        <v>13</v>
      </c>
      <c r="J455" s="18" t="str">
        <f>INDEX(PL_Table[POS],MATCH(INDEX(Team_Key[Full Name],MATCH(LEFT(Table98[[#This Row],[F1]],3),Team_Key[Abbreviation],0)),PL_Table[TEAM],0))</f>
        <v>20</v>
      </c>
      <c r="K455" s="18" t="str">
        <f>INDEX(PL_Table[POS],MATCH(INDEX(Team_Key[Full Name],MATCH(Table98[[#This Row],[Team]],Team_Key[Abbreviation],0)),PL_Table[TEAM],0))</f>
        <v>7</v>
      </c>
      <c r="L455" s="1" t="str">
        <f>INDEX(Team_Key[Fixture],MATCH(Table98[[#This Row],[Team]],Team_Key[Abbreviation],0))</f>
        <v>AVL</v>
      </c>
      <c r="M455" s="1" t="str">
        <f ca="1">IFERROR(INDEX(Results_Matrix[],MATCH(Table98[[#This Row],[Team]],Results_Matrix[Teams],0),MATCH(LEFT(Table98[[#This Row],[F1]],3),Results_Matrix[#Headers],0)),"")</f>
        <v>AVL(A) 1-0</v>
      </c>
    </row>
    <row r="456" spans="1:13" x14ac:dyDescent="0.45">
      <c r="A456" t="s">
        <v>278</v>
      </c>
      <c r="B456" s="1" t="str">
        <f>INDEX(FPL_Misc_Extract[Position],MATCH(Table98[[#This Row],[Player]],FPL_Misc_Extract[Player],0))</f>
        <v>DEF</v>
      </c>
      <c r="C456" s="1" t="str">
        <f>INDEX(Team_Key[Abbreviation],MATCH(INDEX(FPL_Misc_Extract[Team Name],MATCH(Table98[[#This Row],[Player]],FPL_Misc_Extract[Player],0)),Team_Key[Full Name],0))</f>
        <v>NOR</v>
      </c>
      <c r="D456" s="1">
        <f>INDEX(FPL_Misc_Extract[PPG],MATCH(Table98[[#This Row],[Player]],FPL_Misc_Extract[Player],0))</f>
        <v>1</v>
      </c>
      <c r="E456" s="18">
        <f>INDEX(FPL_Misc_Extract[Form],MATCH(Table98[[#This Row],[Player]],FPL_Misc_Extract[Player],0))</f>
        <v>0.1</v>
      </c>
      <c r="F456" s="22">
        <f ca="1">IF(MID(Table98[[#This Row],[F1 PR]],8,1)&gt;MID(Table98[[#This Row],[F1 PR]],10,1)=TRUE,1,0)</f>
        <v>0</v>
      </c>
      <c r="G456" s="22">
        <f ca="1">IF(MID(Table98[[#This Row],[F1 PR]],8,1)&lt;MID(Table98[[#This Row],[F1 PR]],10,1),1,0)</f>
        <v>1</v>
      </c>
      <c r="H45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56" s="18">
        <f>Table98[[#This Row],[Opp Pos]]-Table98[[#This Row],[Current Pos]]</f>
        <v>-17</v>
      </c>
      <c r="J456" s="18" t="str">
        <f>INDEX(PL_Table[POS],MATCH(INDEX(Team_Key[Full Name],MATCH(LEFT(Table98[[#This Row],[F1]],3),Team_Key[Abbreviation],0)),PL_Table[TEAM],0))</f>
        <v>1</v>
      </c>
      <c r="K456" s="18" t="str">
        <f>INDEX(PL_Table[POS],MATCH(INDEX(Team_Key[Full Name],MATCH(Table98[[#This Row],[Team]],Team_Key[Abbreviation],0)),PL_Table[TEAM],0))</f>
        <v>18</v>
      </c>
      <c r="L456" s="1" t="str">
        <f>INDEX(Team_Key[Fixture],MATCH(Table98[[#This Row],[Team]],Team_Key[Abbreviation],0))</f>
        <v>LEI</v>
      </c>
      <c r="M456" s="1" t="str">
        <f ca="1">IFERROR(INDEX(Results_Matrix[],MATCH(Table98[[#This Row],[Team]],Results_Matrix[Teams],0),MATCH(LEFT(Table98[[#This Row],[F1]],3),Results_Matrix[#Headers],0)),"")</f>
        <v>LEI(H) 1-2</v>
      </c>
    </row>
    <row r="457" spans="1:13" x14ac:dyDescent="0.45">
      <c r="A457" t="s">
        <v>107</v>
      </c>
      <c r="B457" s="1" t="str">
        <f>INDEX(FPL_Misc_Extract[Position],MATCH(Table98[[#This Row],[Player]],FPL_Misc_Extract[Player],0))</f>
        <v>DEF</v>
      </c>
      <c r="C457" s="1" t="str">
        <f>INDEX(Team_Key[Abbreviation],MATCH(INDEX(FPL_Misc_Extract[Team Name],MATCH(Table98[[#This Row],[Player]],FPL_Misc_Extract[Player],0)),Team_Key[Full Name],0))</f>
        <v>WBA</v>
      </c>
      <c r="D457" s="1">
        <f>INDEX(FPL_Misc_Extract[PPG],MATCH(Table98[[#This Row],[Player]],FPL_Misc_Extract[Player],0))</f>
        <v>0</v>
      </c>
      <c r="E457" s="18">
        <f>INDEX(FPL_Misc_Extract[Form],MATCH(Table98[[#This Row],[Player]],FPL_Misc_Extract[Player],0))</f>
        <v>0</v>
      </c>
      <c r="F457" s="22">
        <f ca="1">IF(MID(Table98[[#This Row],[F1 PR]],8,1)&gt;MID(Table98[[#This Row],[F1 PR]],10,1)=TRUE,1,0)</f>
        <v>0</v>
      </c>
      <c r="G457" s="22">
        <f ca="1">IF(MID(Table98[[#This Row],[F1 PR]],8,1)&lt;MID(Table98[[#This Row],[F1 PR]],10,1),1,0)</f>
        <v>1</v>
      </c>
      <c r="H45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57" s="18">
        <f>Table98[[#This Row],[Opp Pos]]-Table98[[#This Row],[Current Pos]]</f>
        <v>1</v>
      </c>
      <c r="J457" s="18" t="str">
        <f>INDEX(PL_Table[POS],MATCH(INDEX(Team_Key[Full Name],MATCH(LEFT(Table98[[#This Row],[F1]],3),Team_Key[Abbreviation],0)),PL_Table[TEAM],0))</f>
        <v>14</v>
      </c>
      <c r="K457" s="18" t="str">
        <f>INDEX(PL_Table[POS],MATCH(INDEX(Team_Key[Full Name],MATCH(Table98[[#This Row],[Team]],Team_Key[Abbreviation],0)),PL_Table[TEAM],0))</f>
        <v>13</v>
      </c>
      <c r="L457" s="1" t="str">
        <f>INDEX(Team_Key[Fixture],MATCH(Table98[[#This Row],[Team]],Team_Key[Abbreviation],0))</f>
        <v>CRY</v>
      </c>
      <c r="M457" s="1" t="str">
        <f ca="1">IFERROR(INDEX(Results_Matrix[],MATCH(Table98[[#This Row],[Team]],Results_Matrix[Teams],0),MATCH(LEFT(Table98[[#This Row],[F1]],3),Results_Matrix[#Headers],0)),"")</f>
        <v>CRY(A) 0-2</v>
      </c>
    </row>
    <row r="458" spans="1:13" x14ac:dyDescent="0.45">
      <c r="A458" t="s">
        <v>541</v>
      </c>
      <c r="B458" s="1" t="str">
        <f>INDEX(FPL_Misc_Extract[Position],MATCH(Table98[[#This Row],[Player]],FPL_Misc_Extract[Player],0))</f>
        <v>MID</v>
      </c>
      <c r="C458" s="1" t="str">
        <f>INDEX(Team_Key[Abbreviation],MATCH(INDEX(FPL_Misc_Extract[Team Name],MATCH(Table98[[#This Row],[Player]],FPL_Misc_Extract[Player],0)),Team_Key[Full Name],0))</f>
        <v>MUN</v>
      </c>
      <c r="D458" s="1">
        <f>INDEX(FPL_Misc_Extract[PPG],MATCH(Table98[[#This Row],[Player]],FPL_Misc_Extract[Player],0))</f>
        <v>1</v>
      </c>
      <c r="E458" s="18">
        <f>INDEX(FPL_Misc_Extract[Form],MATCH(Table98[[#This Row],[Player]],FPL_Misc_Extract[Player],0))</f>
        <v>0</v>
      </c>
      <c r="F458" s="22">
        <f ca="1">IF(MID(Table98[[#This Row],[F1 PR]],8,1)&gt;MID(Table98[[#This Row],[F1 PR]],10,1)=TRUE,1,0)</f>
        <v>0</v>
      </c>
      <c r="G458" s="22">
        <f ca="1">IF(MID(Table98[[#This Row],[F1 PR]],8,1)&lt;MID(Table98[[#This Row],[F1 PR]],10,1),1,0)</f>
        <v>1</v>
      </c>
      <c r="H45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58" s="18">
        <f>Table98[[#This Row],[Opp Pos]]-Table98[[#This Row],[Current Pos]]</f>
        <v>-2</v>
      </c>
      <c r="J458" s="18" t="str">
        <f>INDEX(PL_Table[POS],MATCH(INDEX(Team_Key[Full Name],MATCH(LEFT(Table98[[#This Row],[F1]],3),Team_Key[Abbreviation],0)),PL_Table[TEAM],0))</f>
        <v>3</v>
      </c>
      <c r="K458" s="18" t="str">
        <f>INDEX(PL_Table[POS],MATCH(INDEX(Team_Key[Full Name],MATCH(Table98[[#This Row],[Team]],Team_Key[Abbreviation],0)),PL_Table[TEAM],0))</f>
        <v>5</v>
      </c>
      <c r="L458" s="1" t="str">
        <f>INDEX(Team_Key[Fixture],MATCH(Table98[[#This Row],[Team]],Team_Key[Abbreviation],0))</f>
        <v>ARS</v>
      </c>
      <c r="M458" s="1" t="str">
        <f ca="1">IFERROR(INDEX(Results_Matrix[],MATCH(Table98[[#This Row],[Team]],Results_Matrix[Teams],0),MATCH(LEFT(Table98[[#This Row],[F1]],3),Results_Matrix[#Headers],0)),"")</f>
        <v>ARS(A) 0-3</v>
      </c>
    </row>
    <row r="459" spans="1:13" x14ac:dyDescent="0.45">
      <c r="A459" t="s">
        <v>405</v>
      </c>
      <c r="B459" s="1" t="str">
        <f>INDEX(FPL_Misc_Extract[Position],MATCH(Table98[[#This Row],[Player]],FPL_Misc_Extract[Player],0))</f>
        <v>MID</v>
      </c>
      <c r="C459" s="1" t="str">
        <f>INDEX(Team_Key[Abbreviation],MATCH(INDEX(FPL_Misc_Extract[Team Name],MATCH(Table98[[#This Row],[Player]],FPL_Misc_Extract[Player],0)),Team_Key[Full Name],0))</f>
        <v>WHU</v>
      </c>
      <c r="D459" s="1">
        <f>INDEX(FPL_Misc_Extract[PPG],MATCH(Table98[[#This Row],[Player]],FPL_Misc_Extract[Player],0))</f>
        <v>0</v>
      </c>
      <c r="E459" s="18">
        <f>INDEX(FPL_Misc_Extract[Form],MATCH(Table98[[#This Row],[Player]],FPL_Misc_Extract[Player],0))</f>
        <v>0</v>
      </c>
      <c r="F459" s="22">
        <f ca="1">IF(MID(Table98[[#This Row],[F1 PR]],8,1)&gt;MID(Table98[[#This Row],[F1 PR]],10,1)=TRUE,1,0)</f>
        <v>0</v>
      </c>
      <c r="G459" s="22">
        <f ca="1">IF(MID(Table98[[#This Row],[F1 PR]],8,1)&lt;MID(Table98[[#This Row],[F1 PR]],10,1),1,0)</f>
        <v>0</v>
      </c>
      <c r="H45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59" s="18">
        <f>Table98[[#This Row],[Opp Pos]]-Table98[[#This Row],[Current Pos]]</f>
        <v>11</v>
      </c>
      <c r="J459" s="18" t="str">
        <f>INDEX(PL_Table[POS],MATCH(INDEX(Team_Key[Full Name],MATCH(LEFT(Table98[[#This Row],[F1]],3),Team_Key[Abbreviation],0)),PL_Table[TEAM],0))</f>
        <v>17</v>
      </c>
      <c r="K459" s="18" t="str">
        <f>INDEX(PL_Table[POS],MATCH(INDEX(Team_Key[Full Name],MATCH(Table98[[#This Row],[Team]],Team_Key[Abbreviation],0)),PL_Table[TEAM],0))</f>
        <v>6</v>
      </c>
      <c r="L459" s="1" t="str">
        <f>INDEX(Team_Key[Fixture],MATCH(Table98[[#This Row],[Team]],Team_Key[Abbreviation],0))</f>
        <v>SUN</v>
      </c>
      <c r="M459" s="1" t="str">
        <f ca="1">IFERROR(INDEX(Results_Matrix[],MATCH(Table98[[#This Row],[Team]],Results_Matrix[Teams],0),MATCH(LEFT(Table98[[#This Row],[F1]],3),Results_Matrix[#Headers],0)),"")</f>
        <v>SUN(A) 2-2</v>
      </c>
    </row>
    <row r="460" spans="1:13" x14ac:dyDescent="0.45">
      <c r="A460" t="s">
        <v>210</v>
      </c>
      <c r="B460" s="1" t="str">
        <f>INDEX(FPL_Misc_Extract[Position],MATCH(Table98[[#This Row],[Player]],FPL_Misc_Extract[Player],0))</f>
        <v>FWD</v>
      </c>
      <c r="C460" s="1" t="str">
        <f>INDEX(Team_Key[Abbreviation],MATCH(INDEX(FPL_Misc_Extract[Team Name],MATCH(Table98[[#This Row],[Player]],FPL_Misc_Extract[Player],0)),Team_Key[Full Name],0))</f>
        <v>MCI</v>
      </c>
      <c r="D460" s="1">
        <f>INDEX(FPL_Misc_Extract[PPG],MATCH(Table98[[#This Row],[Player]],FPL_Misc_Extract[Player],0))</f>
        <v>0</v>
      </c>
      <c r="E460" s="18">
        <f>INDEX(FPL_Misc_Extract[Form],MATCH(Table98[[#This Row],[Player]],FPL_Misc_Extract[Player],0))</f>
        <v>0</v>
      </c>
      <c r="F460" s="22">
        <f>IF(MID(Table98[[#This Row],[F1 PR]],8,1)&gt;MID(Table98[[#This Row],[F1 PR]],10,1)=TRUE,1,0)</f>
        <v>0</v>
      </c>
      <c r="G460" s="22">
        <f>IF(MID(Table98[[#This Row],[F1 PR]],8,1)&lt;MID(Table98[[#This Row],[F1 PR]],10,1),1,0)</f>
        <v>0</v>
      </c>
      <c r="H46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60" s="18" t="e">
        <f>Table98[[#This Row],[Opp Pos]]-Table98[[#This Row],[Current Pos]]</f>
        <v>#N/A</v>
      </c>
      <c r="J460" s="18" t="e">
        <f>INDEX(PL_Table[POS],MATCH(INDEX(Team_Key[Full Name],MATCH(LEFT(Table98[[#This Row],[F1]],3),Team_Key[Abbreviation],0)),PL_Table[TEAM],0))</f>
        <v>#N/A</v>
      </c>
      <c r="K460" s="18" t="str">
        <f>INDEX(PL_Table[POS],MATCH(INDEX(Team_Key[Full Name],MATCH(Table98[[#This Row],[Team]],Team_Key[Abbreviation],0)),PL_Table[TEAM],0))</f>
        <v>4</v>
      </c>
      <c r="L460" s="1">
        <f>INDEX(Team_Key[Fixture],MATCH(Table98[[#This Row],[Team]],Team_Key[Abbreviation],0))</f>
        <v>0</v>
      </c>
      <c r="M460" s="1" t="str">
        <f>IFERROR(INDEX(Results_Matrix[],MATCH(Table98[[#This Row],[Team]],Results_Matrix[Teams],0),MATCH(LEFT(Table98[[#This Row],[F1]],3),Results_Matrix[#Headers],0)),"")</f>
        <v/>
      </c>
    </row>
    <row r="461" spans="1:13" x14ac:dyDescent="0.45">
      <c r="A461" t="s">
        <v>401</v>
      </c>
      <c r="B461" s="1" t="str">
        <f>INDEX(FPL_Misc_Extract[Position],MATCH(Table98[[#This Row],[Player]],FPL_Misc_Extract[Player],0))</f>
        <v>MID</v>
      </c>
      <c r="C461" s="1" t="str">
        <f>INDEX(Team_Key[Abbreviation],MATCH(INDEX(FPL_Misc_Extract[Team Name],MATCH(Table98[[#This Row],[Player]],FPL_Misc_Extract[Player],0)),Team_Key[Full Name],0))</f>
        <v>WBA</v>
      </c>
      <c r="D461" s="1">
        <f>INDEX(FPL_Misc_Extract[PPG],MATCH(Table98[[#This Row],[Player]],FPL_Misc_Extract[Player],0))</f>
        <v>1</v>
      </c>
      <c r="E461" s="18">
        <f>INDEX(FPL_Misc_Extract[Form],MATCH(Table98[[#This Row],[Player]],FPL_Misc_Extract[Player],0))</f>
        <v>0</v>
      </c>
      <c r="F461" s="22">
        <f ca="1">IF(MID(Table98[[#This Row],[F1 PR]],8,1)&gt;MID(Table98[[#This Row],[F1 PR]],10,1)=TRUE,1,0)</f>
        <v>0</v>
      </c>
      <c r="G461" s="22">
        <f ca="1">IF(MID(Table98[[#This Row],[F1 PR]],8,1)&lt;MID(Table98[[#This Row],[F1 PR]],10,1),1,0)</f>
        <v>1</v>
      </c>
      <c r="H46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61" s="18">
        <f>Table98[[#This Row],[Opp Pos]]-Table98[[#This Row],[Current Pos]]</f>
        <v>1</v>
      </c>
      <c r="J461" s="18" t="str">
        <f>INDEX(PL_Table[POS],MATCH(INDEX(Team_Key[Full Name],MATCH(LEFT(Table98[[#This Row],[F1]],3),Team_Key[Abbreviation],0)),PL_Table[TEAM],0))</f>
        <v>14</v>
      </c>
      <c r="K461" s="18" t="str">
        <f>INDEX(PL_Table[POS],MATCH(INDEX(Team_Key[Full Name],MATCH(Table98[[#This Row],[Team]],Team_Key[Abbreviation],0)),PL_Table[TEAM],0))</f>
        <v>13</v>
      </c>
      <c r="L461" s="1" t="str">
        <f>INDEX(Team_Key[Fixture],MATCH(Table98[[#This Row],[Team]],Team_Key[Abbreviation],0))</f>
        <v>CRY</v>
      </c>
      <c r="M461" s="1" t="str">
        <f ca="1">IFERROR(INDEX(Results_Matrix[],MATCH(Table98[[#This Row],[Team]],Results_Matrix[Teams],0),MATCH(LEFT(Table98[[#This Row],[F1]],3),Results_Matrix[#Headers],0)),"")</f>
        <v>CRY(A) 0-2</v>
      </c>
    </row>
    <row r="462" spans="1:13" x14ac:dyDescent="0.45">
      <c r="A462" t="s">
        <v>571</v>
      </c>
      <c r="B462" s="1" t="str">
        <f>INDEX(FPL_Misc_Extract[Position],MATCH(Table98[[#This Row],[Player]],FPL_Misc_Extract[Player],0))</f>
        <v>DEF</v>
      </c>
      <c r="C462" s="1" t="str">
        <f>INDEX(Team_Key[Abbreviation],MATCH(INDEX(FPL_Misc_Extract[Team Name],MATCH(Table98[[#This Row],[Player]],FPL_Misc_Extract[Player],0)),Team_Key[Full Name],0))</f>
        <v>WAT</v>
      </c>
      <c r="D462" s="1">
        <f>INDEX(FPL_Misc_Extract[PPG],MATCH(Table98[[#This Row],[Player]],FPL_Misc_Extract[Player],0))</f>
        <v>2.5</v>
      </c>
      <c r="E462" s="18">
        <f>INDEX(FPL_Misc_Extract[Form],MATCH(Table98[[#This Row],[Player]],FPL_Misc_Extract[Player],0))</f>
        <v>0.2</v>
      </c>
      <c r="F462" s="22">
        <f ca="1">IF(MID(Table98[[#This Row],[F1 PR]],8,1)&gt;MID(Table98[[#This Row],[F1 PR]],10,1)=TRUE,1,0)</f>
        <v>0</v>
      </c>
      <c r="G462" s="22">
        <f ca="1">IF(MID(Table98[[#This Row],[F1 PR]],8,1)&lt;MID(Table98[[#This Row],[F1 PR]],10,1),1,0)</f>
        <v>0</v>
      </c>
      <c r="H46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62" s="18">
        <f>Table98[[#This Row],[Opp Pos]]-Table98[[#This Row],[Current Pos]]</f>
        <v>3</v>
      </c>
      <c r="J462" s="18" t="str">
        <f>INDEX(PL_Table[POS],MATCH(INDEX(Team_Key[Full Name],MATCH(LEFT(Table98[[#This Row],[F1]],3),Team_Key[Abbreviation],0)),PL_Table[TEAM],0))</f>
        <v>15</v>
      </c>
      <c r="K462" s="18" t="str">
        <f>INDEX(PL_Table[POS],MATCH(INDEX(Team_Key[Full Name],MATCH(Table98[[#This Row],[Team]],Team_Key[Abbreviation],0)),PL_Table[TEAM],0))</f>
        <v>12</v>
      </c>
      <c r="L462" s="1" t="str">
        <f>INDEX(Team_Key[Fixture],MATCH(Table98[[#This Row],[Team]],Team_Key[Abbreviation],0))</f>
        <v>BOU</v>
      </c>
      <c r="M462" s="1" t="str">
        <f ca="1">IFERROR(INDEX(Results_Matrix[],MATCH(Table98[[#This Row],[Team]],Results_Matrix[Teams],0),MATCH(LEFT(Table98[[#This Row],[F1]],3),Results_Matrix[#Headers],0)),"")</f>
        <v>BOU(A) 1-1</v>
      </c>
    </row>
    <row r="463" spans="1:13" x14ac:dyDescent="0.45">
      <c r="A463" t="s">
        <v>504</v>
      </c>
      <c r="B463" s="1" t="str">
        <f>INDEX(FPL_Misc_Extract[Position],MATCH(Table98[[#This Row],[Player]],FPL_Misc_Extract[Player],0))</f>
        <v>DEF</v>
      </c>
      <c r="C463" s="1" t="str">
        <f>INDEX(Team_Key[Abbreviation],MATCH(INDEX(FPL_Misc_Extract[Team Name],MATCH(Table98[[#This Row],[Player]],FPL_Misc_Extract[Player],0)),Team_Key[Full Name],0))</f>
        <v>WAT</v>
      </c>
      <c r="D463" s="1">
        <f>INDEX(FPL_Misc_Extract[PPG],MATCH(Table98[[#This Row],[Player]],FPL_Misc_Extract[Player],0))</f>
        <v>0</v>
      </c>
      <c r="E463" s="18">
        <f>INDEX(FPL_Misc_Extract[Form],MATCH(Table98[[#This Row],[Player]],FPL_Misc_Extract[Player],0))</f>
        <v>0</v>
      </c>
      <c r="F463" s="22">
        <f ca="1">IF(MID(Table98[[#This Row],[F1 PR]],8,1)&gt;MID(Table98[[#This Row],[F1 PR]],10,1)=TRUE,1,0)</f>
        <v>0</v>
      </c>
      <c r="G463" s="22">
        <f ca="1">IF(MID(Table98[[#This Row],[F1 PR]],8,1)&lt;MID(Table98[[#This Row],[F1 PR]],10,1),1,0)</f>
        <v>0</v>
      </c>
      <c r="H46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63" s="18">
        <f>Table98[[#This Row],[Opp Pos]]-Table98[[#This Row],[Current Pos]]</f>
        <v>3</v>
      </c>
      <c r="J463" s="18" t="str">
        <f>INDEX(PL_Table[POS],MATCH(INDEX(Team_Key[Full Name],MATCH(LEFT(Table98[[#This Row],[F1]],3),Team_Key[Abbreviation],0)),PL_Table[TEAM],0))</f>
        <v>15</v>
      </c>
      <c r="K463" s="18" t="str">
        <f>INDEX(PL_Table[POS],MATCH(INDEX(Team_Key[Full Name],MATCH(Table98[[#This Row],[Team]],Team_Key[Abbreviation],0)),PL_Table[TEAM],0))</f>
        <v>12</v>
      </c>
      <c r="L463" s="1" t="str">
        <f>INDEX(Team_Key[Fixture],MATCH(Table98[[#This Row],[Team]],Team_Key[Abbreviation],0))</f>
        <v>BOU</v>
      </c>
      <c r="M463" s="1" t="str">
        <f ca="1">IFERROR(INDEX(Results_Matrix[],MATCH(Table98[[#This Row],[Team]],Results_Matrix[Teams],0),MATCH(LEFT(Table98[[#This Row],[F1]],3),Results_Matrix[#Headers],0)),"")</f>
        <v>BOU(A) 1-1</v>
      </c>
    </row>
    <row r="464" spans="1:13" x14ac:dyDescent="0.45">
      <c r="A464" t="s">
        <v>483</v>
      </c>
      <c r="B464" s="1" t="str">
        <f>INDEX(FPL_Misc_Extract[Position],MATCH(Table98[[#This Row],[Player]],FPL_Misc_Extract[Player],0))</f>
        <v>MID</v>
      </c>
      <c r="C464" s="1" t="str">
        <f>INDEX(Team_Key[Abbreviation],MATCH(INDEX(FPL_Misc_Extract[Team Name],MATCH(Table98[[#This Row],[Player]],FPL_Misc_Extract[Player],0)),Team_Key[Full Name],0))</f>
        <v>BOU</v>
      </c>
      <c r="D464" s="1">
        <f>INDEX(FPL_Misc_Extract[PPG],MATCH(Table98[[#This Row],[Player]],FPL_Misc_Extract[Player],0))</f>
        <v>2.6</v>
      </c>
      <c r="E464" s="18">
        <f>INDEX(FPL_Misc_Extract[Form],MATCH(Table98[[#This Row],[Player]],FPL_Misc_Extract[Player],0))</f>
        <v>0.1</v>
      </c>
      <c r="F464" s="22">
        <f ca="1">IF(MID(Table98[[#This Row],[F1 PR]],8,1)&gt;MID(Table98[[#This Row],[F1 PR]],10,1)=TRUE,1,0)</f>
        <v>0</v>
      </c>
      <c r="G464" s="22">
        <f ca="1">IF(MID(Table98[[#This Row],[F1 PR]],8,1)&lt;MID(Table98[[#This Row],[F1 PR]],10,1),1,0)</f>
        <v>0</v>
      </c>
      <c r="H46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64" s="18">
        <f>Table98[[#This Row],[Opp Pos]]-Table98[[#This Row],[Current Pos]]</f>
        <v>-3</v>
      </c>
      <c r="J464" s="18" t="str">
        <f>INDEX(PL_Table[POS],MATCH(INDEX(Team_Key[Full Name],MATCH(LEFT(Table98[[#This Row],[F1]],3),Team_Key[Abbreviation],0)),PL_Table[TEAM],0))</f>
        <v>12</v>
      </c>
      <c r="K464" s="18" t="str">
        <f>INDEX(PL_Table[POS],MATCH(INDEX(Team_Key[Full Name],MATCH(Table98[[#This Row],[Team]],Team_Key[Abbreviation],0)),PL_Table[TEAM],0))</f>
        <v>15</v>
      </c>
      <c r="L464" s="1" t="str">
        <f>INDEX(Team_Key[Fixture],MATCH(Table98[[#This Row],[Team]],Team_Key[Abbreviation],0))</f>
        <v>WAT</v>
      </c>
      <c r="M464" s="1" t="str">
        <f ca="1">IFERROR(INDEX(Results_Matrix[],MATCH(Table98[[#This Row],[Team]],Results_Matrix[Teams],0),MATCH(LEFT(Table98[[#This Row],[F1]],3),Results_Matrix[#Headers],0)),"")</f>
        <v>WAT(H) 1-1</v>
      </c>
    </row>
    <row r="465" spans="1:13" x14ac:dyDescent="0.45">
      <c r="A465" t="s">
        <v>163</v>
      </c>
      <c r="B465" s="1" t="str">
        <f>INDEX(FPL_Misc_Extract[Position],MATCH(Table98[[#This Row],[Player]],FPL_Misc_Extract[Player],0))</f>
        <v>MID</v>
      </c>
      <c r="C465" s="1" t="str">
        <f>INDEX(Team_Key[Abbreviation],MATCH(INDEX(FPL_Misc_Extract[Team Name],MATCH(Table98[[#This Row],[Player]],FPL_Misc_Extract[Player],0)),Team_Key[Full Name],0))</f>
        <v>CRY</v>
      </c>
      <c r="D465" s="1">
        <f>INDEX(FPL_Misc_Extract[PPG],MATCH(Table98[[#This Row],[Player]],FPL_Misc_Extract[Player],0))</f>
        <v>2.5</v>
      </c>
      <c r="E465" s="18">
        <f>INDEX(FPL_Misc_Extract[Form],MATCH(Table98[[#This Row],[Player]],FPL_Misc_Extract[Player],0))</f>
        <v>0</v>
      </c>
      <c r="F465" s="22">
        <f ca="1">IF(MID(Table98[[#This Row],[F1 PR]],8,1)&gt;MID(Table98[[#This Row],[F1 PR]],10,1)=TRUE,1,0)</f>
        <v>1</v>
      </c>
      <c r="G465" s="22">
        <f ca="1">IF(MID(Table98[[#This Row],[F1 PR]],8,1)&lt;MID(Table98[[#This Row],[F1 PR]],10,1),1,0)</f>
        <v>0</v>
      </c>
      <c r="H46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465" s="18">
        <f>Table98[[#This Row],[Opp Pos]]-Table98[[#This Row],[Current Pos]]</f>
        <v>-1</v>
      </c>
      <c r="J465" s="18" t="str">
        <f>INDEX(PL_Table[POS],MATCH(INDEX(Team_Key[Full Name],MATCH(LEFT(Table98[[#This Row],[F1]],3),Team_Key[Abbreviation],0)),PL_Table[TEAM],0))</f>
        <v>13</v>
      </c>
      <c r="K465" s="18" t="str">
        <f>INDEX(PL_Table[POS],MATCH(INDEX(Team_Key[Full Name],MATCH(Table98[[#This Row],[Team]],Team_Key[Abbreviation],0)),PL_Table[TEAM],0))</f>
        <v>14</v>
      </c>
      <c r="L465" s="1" t="str">
        <f>INDEX(Team_Key[Fixture],MATCH(Table98[[#This Row],[Team]],Team_Key[Abbreviation],0))</f>
        <v>WBA</v>
      </c>
      <c r="M465" s="1" t="str">
        <f ca="1">IFERROR(INDEX(Results_Matrix[],MATCH(Table98[[#This Row],[Team]],Results_Matrix[Teams],0),MATCH(LEFT(Table98[[#This Row],[F1]],3),Results_Matrix[#Headers],0)),"")</f>
        <v>WBA(H) 2-0</v>
      </c>
    </row>
    <row r="466" spans="1:13" x14ac:dyDescent="0.45">
      <c r="A466" t="s">
        <v>331</v>
      </c>
      <c r="B466" s="1" t="str">
        <f>INDEX(FPL_Misc_Extract[Position],MATCH(Table98[[#This Row],[Player]],FPL_Misc_Extract[Player],0))</f>
        <v>DEF</v>
      </c>
      <c r="C466" s="1" t="str">
        <f>INDEX(Team_Key[Abbreviation],MATCH(INDEX(FPL_Misc_Extract[Team Name],MATCH(Table98[[#This Row],[Player]],FPL_Misc_Extract[Player],0)),Team_Key[Full Name],0))</f>
        <v>MUN</v>
      </c>
      <c r="D466" s="1">
        <f>INDEX(FPL_Misc_Extract[PPG],MATCH(Table98[[#This Row],[Player]],FPL_Misc_Extract[Player],0))</f>
        <v>0</v>
      </c>
      <c r="E466" s="18">
        <f>INDEX(FPL_Misc_Extract[Form],MATCH(Table98[[#This Row],[Player]],FPL_Misc_Extract[Player],0))</f>
        <v>0</v>
      </c>
      <c r="F466" s="22">
        <f ca="1">IF(MID(Table98[[#This Row],[F1 PR]],8,1)&gt;MID(Table98[[#This Row],[F1 PR]],10,1)=TRUE,1,0)</f>
        <v>0</v>
      </c>
      <c r="G466" s="22">
        <f ca="1">IF(MID(Table98[[#This Row],[F1 PR]],8,1)&lt;MID(Table98[[#This Row],[F1 PR]],10,1),1,0)</f>
        <v>1</v>
      </c>
      <c r="H46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66" s="18">
        <f>Table98[[#This Row],[Opp Pos]]-Table98[[#This Row],[Current Pos]]</f>
        <v>-2</v>
      </c>
      <c r="J466" s="18" t="str">
        <f>INDEX(PL_Table[POS],MATCH(INDEX(Team_Key[Full Name],MATCH(LEFT(Table98[[#This Row],[F1]],3),Team_Key[Abbreviation],0)),PL_Table[TEAM],0))</f>
        <v>3</v>
      </c>
      <c r="K466" s="18" t="str">
        <f>INDEX(PL_Table[POS],MATCH(INDEX(Team_Key[Full Name],MATCH(Table98[[#This Row],[Team]],Team_Key[Abbreviation],0)),PL_Table[TEAM],0))</f>
        <v>5</v>
      </c>
      <c r="L466" s="1" t="str">
        <f>INDEX(Team_Key[Fixture],MATCH(Table98[[#This Row],[Team]],Team_Key[Abbreviation],0))</f>
        <v>ARS</v>
      </c>
      <c r="M466" s="1" t="str">
        <f ca="1">IFERROR(INDEX(Results_Matrix[],MATCH(Table98[[#This Row],[Team]],Results_Matrix[Teams],0),MATCH(LEFT(Table98[[#This Row],[F1]],3),Results_Matrix[#Headers],0)),"")</f>
        <v>ARS(A) 0-3</v>
      </c>
    </row>
    <row r="467" spans="1:13" x14ac:dyDescent="0.45">
      <c r="A467" t="s">
        <v>600</v>
      </c>
      <c r="B467" s="1" t="str">
        <f>INDEX(FPL_Misc_Extract[Position],MATCH(Table98[[#This Row],[Player]],FPL_Misc_Extract[Player],0))</f>
        <v>MID</v>
      </c>
      <c r="C467" s="1" t="str">
        <f>INDEX(Team_Key[Abbreviation],MATCH(INDEX(FPL_Misc_Extract[Team Name],MATCH(Table98[[#This Row],[Player]],FPL_Misc_Extract[Player],0)),Team_Key[Full Name],0))</f>
        <v>CHE</v>
      </c>
      <c r="D467" s="1">
        <f>INDEX(FPL_Misc_Extract[PPG],MATCH(Table98[[#This Row],[Player]],FPL_Misc_Extract[Player],0))</f>
        <v>2.4</v>
      </c>
      <c r="E467" s="18">
        <f>INDEX(FPL_Misc_Extract[Form],MATCH(Table98[[#This Row],[Player]],FPL_Misc_Extract[Player],0))</f>
        <v>0</v>
      </c>
      <c r="F467" s="22">
        <f ca="1">IF(MID(Table98[[#This Row],[F1 PR]],8,1)&gt;MID(Table98[[#This Row],[F1 PR]],10,1)=TRUE,1,0)</f>
        <v>0</v>
      </c>
      <c r="G467" s="22">
        <f ca="1">IF(MID(Table98[[#This Row],[F1 PR]],8,1)&lt;MID(Table98[[#This Row],[F1 PR]],10,1),1,0)</f>
        <v>1</v>
      </c>
      <c r="H46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67" s="18">
        <f>Table98[[#This Row],[Opp Pos]]-Table98[[#This Row],[Current Pos]]</f>
        <v>-1</v>
      </c>
      <c r="J467" s="18" t="str">
        <f>INDEX(PL_Table[POS],MATCH(INDEX(Team_Key[Full Name],MATCH(LEFT(Table98[[#This Row],[F1]],3),Team_Key[Abbreviation],0)),PL_Table[TEAM],0))</f>
        <v>9</v>
      </c>
      <c r="K467" s="18" t="str">
        <f>INDEX(PL_Table[POS],MATCH(INDEX(Team_Key[Full Name],MATCH(Table98[[#This Row],[Team]],Team_Key[Abbreviation],0)),PL_Table[TEAM],0))</f>
        <v>10</v>
      </c>
      <c r="L467" s="1" t="str">
        <f>INDEX(Team_Key[Fixture],MATCH(Table98[[#This Row],[Team]],Team_Key[Abbreviation],0))</f>
        <v>SOU</v>
      </c>
      <c r="M467" s="1" t="str">
        <f ca="1">IFERROR(INDEX(Results_Matrix[],MATCH(Table98[[#This Row],[Team]],Results_Matrix[Teams],0),MATCH(LEFT(Table98[[#This Row],[F1]],3),Results_Matrix[#Headers],0)),"")</f>
        <v>SOU(H) 1-3</v>
      </c>
    </row>
    <row r="468" spans="1:13" x14ac:dyDescent="0.45">
      <c r="A468" t="s">
        <v>358</v>
      </c>
      <c r="B468" s="1" t="str">
        <f>INDEX(FPL_Misc_Extract[Position],MATCH(Table98[[#This Row],[Player]],FPL_Misc_Extract[Player],0))</f>
        <v>MID</v>
      </c>
      <c r="C468" s="1" t="str">
        <f>INDEX(Team_Key[Abbreviation],MATCH(INDEX(FPL_Misc_Extract[Team Name],MATCH(Table98[[#This Row],[Player]],FPL_Misc_Extract[Player],0)),Team_Key[Full Name],0))</f>
        <v>SOU</v>
      </c>
      <c r="D468" s="1">
        <f>INDEX(FPL_Misc_Extract[PPG],MATCH(Table98[[#This Row],[Player]],FPL_Misc_Extract[Player],0))</f>
        <v>2</v>
      </c>
      <c r="E468" s="18">
        <f>INDEX(FPL_Misc_Extract[Form],MATCH(Table98[[#This Row],[Player]],FPL_Misc_Extract[Player],0))</f>
        <v>0</v>
      </c>
      <c r="F468" s="22">
        <f ca="1">IF(MID(Table98[[#This Row],[F1 PR]],8,1)&gt;MID(Table98[[#This Row],[F1 PR]],10,1)=TRUE,1,0)</f>
        <v>1</v>
      </c>
      <c r="G468" s="22">
        <f ca="1">IF(MID(Table98[[#This Row],[F1 PR]],8,1)&lt;MID(Table98[[#This Row],[F1 PR]],10,1),1,0)</f>
        <v>0</v>
      </c>
      <c r="H46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68" s="18">
        <f>Table98[[#This Row],[Opp Pos]]-Table98[[#This Row],[Current Pos]]</f>
        <v>1</v>
      </c>
      <c r="J468" s="18" t="str">
        <f>INDEX(PL_Table[POS],MATCH(INDEX(Team_Key[Full Name],MATCH(LEFT(Table98[[#This Row],[F1]],3),Team_Key[Abbreviation],0)),PL_Table[TEAM],0))</f>
        <v>10</v>
      </c>
      <c r="K468" s="18" t="str">
        <f>INDEX(PL_Table[POS],MATCH(INDEX(Team_Key[Full Name],MATCH(Table98[[#This Row],[Team]],Team_Key[Abbreviation],0)),PL_Table[TEAM],0))</f>
        <v>9</v>
      </c>
      <c r="L468" s="1" t="str">
        <f>INDEX(Team_Key[Fixture],MATCH(Table98[[#This Row],[Team]],Team_Key[Abbreviation],0))</f>
        <v>CHE</v>
      </c>
      <c r="M468" s="1" t="str">
        <f ca="1">IFERROR(INDEX(Results_Matrix[],MATCH(Table98[[#This Row],[Team]],Results_Matrix[Teams],0),MATCH(LEFT(Table98[[#This Row],[F1]],3),Results_Matrix[#Headers],0)),"")</f>
        <v>CHE(A) 3-1</v>
      </c>
    </row>
    <row r="469" spans="1:13" x14ac:dyDescent="0.45">
      <c r="A469" t="s">
        <v>127</v>
      </c>
      <c r="B469" s="1" t="str">
        <f>INDEX(FPL_Misc_Extract[Position],MATCH(Table98[[#This Row],[Player]],FPL_Misc_Extract[Player],0))</f>
        <v>MID</v>
      </c>
      <c r="C469" s="1" t="str">
        <f>INDEX(Team_Key[Abbreviation],MATCH(INDEX(FPL_Misc_Extract[Team Name],MATCH(Table98[[#This Row],[Player]],FPL_Misc_Extract[Player],0)),Team_Key[Full Name],0))</f>
        <v>ARS</v>
      </c>
      <c r="D469" s="1">
        <f>INDEX(FPL_Misc_Extract[PPG],MATCH(Table98[[#This Row],[Player]],FPL_Misc_Extract[Player],0))</f>
        <v>4</v>
      </c>
      <c r="E469" s="18">
        <f>INDEX(FPL_Misc_Extract[Form],MATCH(Table98[[#This Row],[Player]],FPL_Misc_Extract[Player],0))</f>
        <v>0.4</v>
      </c>
      <c r="F469" s="22">
        <f ca="1">IF(MID(Table98[[#This Row],[F1 PR]],8,1)&gt;MID(Table98[[#This Row],[F1 PR]],10,1)=TRUE,1,0)</f>
        <v>1</v>
      </c>
      <c r="G469" s="22">
        <f ca="1">IF(MID(Table98[[#This Row],[F1 PR]],8,1)&lt;MID(Table98[[#This Row],[F1 PR]],10,1),1,0)</f>
        <v>0</v>
      </c>
      <c r="H46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469" s="18">
        <f>Table98[[#This Row],[Opp Pos]]-Table98[[#This Row],[Current Pos]]</f>
        <v>2</v>
      </c>
      <c r="J469" s="18" t="str">
        <f>INDEX(PL_Table[POS],MATCH(INDEX(Team_Key[Full Name],MATCH(LEFT(Table98[[#This Row],[F1]],3),Team_Key[Abbreviation],0)),PL_Table[TEAM],0))</f>
        <v>5</v>
      </c>
      <c r="K469" s="18" t="str">
        <f>INDEX(PL_Table[POS],MATCH(INDEX(Team_Key[Full Name],MATCH(Table98[[#This Row],[Team]],Team_Key[Abbreviation],0)),PL_Table[TEAM],0))</f>
        <v>3</v>
      </c>
      <c r="L469" s="1" t="str">
        <f>INDEX(Team_Key[Fixture],MATCH(Table98[[#This Row],[Team]],Team_Key[Abbreviation],0))</f>
        <v>MUN</v>
      </c>
      <c r="M469" s="1" t="str">
        <f ca="1">IFERROR(INDEX(Results_Matrix[],MATCH(Table98[[#This Row],[Team]],Results_Matrix[Teams],0),MATCH(LEFT(Table98[[#This Row],[F1]],3),Results_Matrix[#Headers],0)),"")</f>
        <v>MUN(H) 3-0</v>
      </c>
    </row>
    <row r="470" spans="1:13" x14ac:dyDescent="0.45">
      <c r="A470" t="s">
        <v>230</v>
      </c>
      <c r="B470" s="1" t="str">
        <f>INDEX(FPL_Misc_Extract[Position],MATCH(Table98[[#This Row],[Player]],FPL_Misc_Extract[Player],0))</f>
        <v>DEF</v>
      </c>
      <c r="C470" s="1" t="str">
        <f>INDEX(Team_Key[Abbreviation],MATCH(INDEX(FPL_Misc_Extract[Team Name],MATCH(Table98[[#This Row],[Player]],FPL_Misc_Extract[Player],0)),Team_Key[Full Name],0))</f>
        <v>LIV</v>
      </c>
      <c r="D470" s="1">
        <f>INDEX(FPL_Misc_Extract[PPG],MATCH(Table98[[#This Row],[Player]],FPL_Misc_Extract[Player],0))</f>
        <v>0</v>
      </c>
      <c r="E470" s="18">
        <f>INDEX(FPL_Misc_Extract[Form],MATCH(Table98[[#This Row],[Player]],FPL_Misc_Extract[Player],0))</f>
        <v>0</v>
      </c>
      <c r="F470" s="22">
        <f>IF(MID(Table98[[#This Row],[F1 PR]],8,1)&gt;MID(Table98[[#This Row],[F1 PR]],10,1)=TRUE,1,0)</f>
        <v>0</v>
      </c>
      <c r="G470" s="22">
        <f>IF(MID(Table98[[#This Row],[F1 PR]],8,1)&lt;MID(Table98[[#This Row],[F1 PR]],10,1),1,0)</f>
        <v>0</v>
      </c>
      <c r="H47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70" s="18" t="e">
        <f>Table98[[#This Row],[Opp Pos]]-Table98[[#This Row],[Current Pos]]</f>
        <v>#N/A</v>
      </c>
      <c r="J470" s="18" t="e">
        <f>INDEX(PL_Table[POS],MATCH(INDEX(Team_Key[Full Name],MATCH(LEFT(Table98[[#This Row],[F1]],3),Team_Key[Abbreviation],0)),PL_Table[TEAM],0))</f>
        <v>#N/A</v>
      </c>
      <c r="K470" s="18" t="str">
        <f>INDEX(PL_Table[POS],MATCH(INDEX(Team_Key[Full Name],MATCH(Table98[[#This Row],[Team]],Team_Key[Abbreviation],0)),PL_Table[TEAM],0))</f>
        <v>8</v>
      </c>
      <c r="L470" s="1">
        <f>INDEX(Team_Key[Fixture],MATCH(Table98[[#This Row],[Team]],Team_Key[Abbreviation],0))</f>
        <v>0</v>
      </c>
      <c r="M470" s="1" t="str">
        <f>IFERROR(INDEX(Results_Matrix[],MATCH(Table98[[#This Row],[Team]],Results_Matrix[Teams],0),MATCH(LEFT(Table98[[#This Row],[F1]],3),Results_Matrix[#Headers],0)),"")</f>
        <v/>
      </c>
    </row>
    <row r="471" spans="1:13" x14ac:dyDescent="0.45">
      <c r="A471" t="s">
        <v>240</v>
      </c>
      <c r="B471" s="1" t="str">
        <f>INDEX(FPL_Misc_Extract[Position],MATCH(Table98[[#This Row],[Player]],FPL_Misc_Extract[Player],0))</f>
        <v>GK</v>
      </c>
      <c r="C471" s="1" t="str">
        <f>INDEX(Team_Key[Abbreviation],MATCH(INDEX(FPL_Misc_Extract[Team Name],MATCH(Table98[[#This Row],[Player]],FPL_Misc_Extract[Player],0)),Team_Key[Full Name],0))</f>
        <v>WHU</v>
      </c>
      <c r="D471" s="1">
        <f>INDEX(FPL_Misc_Extract[PPG],MATCH(Table98[[#This Row],[Player]],FPL_Misc_Extract[Player],0))</f>
        <v>5.3</v>
      </c>
      <c r="E471" s="18">
        <f>INDEX(FPL_Misc_Extract[Form],MATCH(Table98[[#This Row],[Player]],FPL_Misc_Extract[Player],0))</f>
        <v>0</v>
      </c>
      <c r="F471" s="22">
        <f ca="1">IF(MID(Table98[[#This Row],[F1 PR]],8,1)&gt;MID(Table98[[#This Row],[F1 PR]],10,1)=TRUE,1,0)</f>
        <v>0</v>
      </c>
      <c r="G471" s="22">
        <f ca="1">IF(MID(Table98[[#This Row],[F1 PR]],8,1)&lt;MID(Table98[[#This Row],[F1 PR]],10,1),1,0)</f>
        <v>0</v>
      </c>
      <c r="H47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71" s="18">
        <f>Table98[[#This Row],[Opp Pos]]-Table98[[#This Row],[Current Pos]]</f>
        <v>11</v>
      </c>
      <c r="J471" s="18" t="str">
        <f>INDEX(PL_Table[POS],MATCH(INDEX(Team_Key[Full Name],MATCH(LEFT(Table98[[#This Row],[F1]],3),Team_Key[Abbreviation],0)),PL_Table[TEAM],0))</f>
        <v>17</v>
      </c>
      <c r="K471" s="18" t="str">
        <f>INDEX(PL_Table[POS],MATCH(INDEX(Team_Key[Full Name],MATCH(Table98[[#This Row],[Team]],Team_Key[Abbreviation],0)),PL_Table[TEAM],0))</f>
        <v>6</v>
      </c>
      <c r="L471" s="1" t="str">
        <f>INDEX(Team_Key[Fixture],MATCH(Table98[[#This Row],[Team]],Team_Key[Abbreviation],0))</f>
        <v>SUN</v>
      </c>
      <c r="M471" s="1" t="str">
        <f ca="1">IFERROR(INDEX(Results_Matrix[],MATCH(Table98[[#This Row],[Team]],Results_Matrix[Teams],0),MATCH(LEFT(Table98[[#This Row],[F1]],3),Results_Matrix[#Headers],0)),"")</f>
        <v>SUN(A) 2-2</v>
      </c>
    </row>
    <row r="472" spans="1:13" x14ac:dyDescent="0.45">
      <c r="A472" t="s">
        <v>419</v>
      </c>
      <c r="B472" s="1" t="str">
        <f>INDEX(FPL_Misc_Extract[Position],MATCH(Table98[[#This Row],[Player]],FPL_Misc_Extract[Player],0))</f>
        <v>DEF</v>
      </c>
      <c r="C472" s="1" t="str">
        <f>INDEX(Team_Key[Abbreviation],MATCH(INDEX(FPL_Misc_Extract[Team Name],MATCH(Table98[[#This Row],[Player]],FPL_Misc_Extract[Player],0)),Team_Key[Full Name],0))</f>
        <v>SWA</v>
      </c>
      <c r="D472" s="1">
        <f>INDEX(FPL_Misc_Extract[PPG],MATCH(Table98[[#This Row],[Player]],FPL_Misc_Extract[Player],0))</f>
        <v>2.5</v>
      </c>
      <c r="E472" s="18">
        <f>INDEX(FPL_Misc_Extract[Form],MATCH(Table98[[#This Row],[Player]],FPL_Misc_Extract[Player],0))</f>
        <v>0.5</v>
      </c>
      <c r="F472" s="22">
        <f ca="1">IF(MID(Table98[[#This Row],[F1 PR]],8,1)&gt;MID(Table98[[#This Row],[F1 PR]],10,1)=TRUE,1,0)</f>
        <v>0</v>
      </c>
      <c r="G472" s="22">
        <f ca="1">IF(MID(Table98[[#This Row],[F1 PR]],8,1)&lt;MID(Table98[[#This Row],[F1 PR]],10,1),1,0)</f>
        <v>0</v>
      </c>
      <c r="H47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72" s="18">
        <f>Table98[[#This Row],[Opp Pos]]-Table98[[#This Row],[Current Pos]]</f>
        <v>-14</v>
      </c>
      <c r="J472" s="18" t="str">
        <f>INDEX(PL_Table[POS],MATCH(INDEX(Team_Key[Full Name],MATCH(LEFT(Table98[[#This Row],[F1]],3),Team_Key[Abbreviation],0)),PL_Table[TEAM],0))</f>
        <v>2</v>
      </c>
      <c r="K472" s="18" t="str">
        <f>INDEX(PL_Table[POS],MATCH(INDEX(Team_Key[Full Name],MATCH(Table98[[#This Row],[Team]],Team_Key[Abbreviation],0)),PL_Table[TEAM],0))</f>
        <v>16</v>
      </c>
      <c r="L472" s="1" t="str">
        <f>INDEX(Team_Key[Fixture],MATCH(Table98[[#This Row],[Team]],Team_Key[Abbreviation],0))</f>
        <v>TOT</v>
      </c>
      <c r="M472" s="1" t="str">
        <f ca="1">IFERROR(INDEX(Results_Matrix[],MATCH(Table98[[#This Row],[Team]],Results_Matrix[Teams],0),MATCH(LEFT(Table98[[#This Row],[F1]],3),Results_Matrix[#Headers],0)),"")</f>
        <v>TOT(H) 2-2</v>
      </c>
    </row>
    <row r="473" spans="1:13" x14ac:dyDescent="0.45">
      <c r="A473" t="s">
        <v>663</v>
      </c>
      <c r="B473" s="1" t="str">
        <f>INDEX(FPL_Misc_Extract[Position],MATCH(Table98[[#This Row],[Player]],FPL_Misc_Extract[Player],0))</f>
        <v>FWD</v>
      </c>
      <c r="C473" s="1" t="str">
        <f>INDEX(Team_Key[Abbreviation],MATCH(INDEX(FPL_Misc_Extract[Team Name],MATCH(Table98[[#This Row],[Player]],FPL_Misc_Extract[Player],0)),Team_Key[Full Name],0))</f>
        <v>BOU</v>
      </c>
      <c r="D473" s="1">
        <f>INDEX(FPL_Misc_Extract[PPG],MATCH(Table98[[#This Row],[Player]],FPL_Misc_Extract[Player],0))</f>
        <v>1</v>
      </c>
      <c r="E473" s="18">
        <f>INDEX(FPL_Misc_Extract[Form],MATCH(Table98[[#This Row],[Player]],FPL_Misc_Extract[Player],0))</f>
        <v>0</v>
      </c>
      <c r="F473" s="22">
        <f ca="1">IF(MID(Table98[[#This Row],[F1 PR]],8,1)&gt;MID(Table98[[#This Row],[F1 PR]],10,1)=TRUE,1,0)</f>
        <v>0</v>
      </c>
      <c r="G473" s="22">
        <f ca="1">IF(MID(Table98[[#This Row],[F1 PR]],8,1)&lt;MID(Table98[[#This Row],[F1 PR]],10,1),1,0)</f>
        <v>0</v>
      </c>
      <c r="H47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73" s="18">
        <f>Table98[[#This Row],[Opp Pos]]-Table98[[#This Row],[Current Pos]]</f>
        <v>-3</v>
      </c>
      <c r="J473" s="18" t="str">
        <f>INDEX(PL_Table[POS],MATCH(INDEX(Team_Key[Full Name],MATCH(LEFT(Table98[[#This Row],[F1]],3),Team_Key[Abbreviation],0)),PL_Table[TEAM],0))</f>
        <v>12</v>
      </c>
      <c r="K473" s="18" t="str">
        <f>INDEX(PL_Table[POS],MATCH(INDEX(Team_Key[Full Name],MATCH(Table98[[#This Row],[Team]],Team_Key[Abbreviation],0)),PL_Table[TEAM],0))</f>
        <v>15</v>
      </c>
      <c r="L473" s="1" t="str">
        <f>INDEX(Team_Key[Fixture],MATCH(Table98[[#This Row],[Team]],Team_Key[Abbreviation],0))</f>
        <v>WAT</v>
      </c>
      <c r="M473" s="1" t="str">
        <f ca="1">IFERROR(INDEX(Results_Matrix[],MATCH(Table98[[#This Row],[Team]],Results_Matrix[Teams],0),MATCH(LEFT(Table98[[#This Row],[F1]],3),Results_Matrix[#Headers],0)),"")</f>
        <v>WAT(H) 1-1</v>
      </c>
    </row>
    <row r="474" spans="1:13" x14ac:dyDescent="0.45">
      <c r="A474" t="s">
        <v>191</v>
      </c>
      <c r="B474" s="1" t="str">
        <f>INDEX(FPL_Misc_Extract[Position],MATCH(Table98[[#This Row],[Player]],FPL_Misc_Extract[Player],0))</f>
        <v>FWD</v>
      </c>
      <c r="C474" s="1" t="str">
        <f>INDEX(Team_Key[Abbreviation],MATCH(INDEX(FPL_Misc_Extract[Team Name],MATCH(Table98[[#This Row],[Player]],FPL_Misc_Extract[Player],0)),Team_Key[Full Name],0))</f>
        <v>MUN</v>
      </c>
      <c r="D474" s="1">
        <f>INDEX(FPL_Misc_Extract[PPG],MATCH(Table98[[#This Row],[Player]],FPL_Misc_Extract[Player],0))</f>
        <v>9</v>
      </c>
      <c r="E474" s="18">
        <f>INDEX(FPL_Misc_Extract[Form],MATCH(Table98[[#This Row],[Player]],FPL_Misc_Extract[Player],0))</f>
        <v>0.8</v>
      </c>
      <c r="F474" s="22">
        <f ca="1">IF(MID(Table98[[#This Row],[F1 PR]],8,1)&gt;MID(Table98[[#This Row],[F1 PR]],10,1)=TRUE,1,0)</f>
        <v>0</v>
      </c>
      <c r="G474" s="22">
        <f ca="1">IF(MID(Table98[[#This Row],[F1 PR]],8,1)&lt;MID(Table98[[#This Row],[F1 PR]],10,1),1,0)</f>
        <v>1</v>
      </c>
      <c r="H47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74" s="18">
        <f>Table98[[#This Row],[Opp Pos]]-Table98[[#This Row],[Current Pos]]</f>
        <v>-2</v>
      </c>
      <c r="J474" s="18" t="str">
        <f>INDEX(PL_Table[POS],MATCH(INDEX(Team_Key[Full Name],MATCH(LEFT(Table98[[#This Row],[F1]],3),Team_Key[Abbreviation],0)),PL_Table[TEAM],0))</f>
        <v>3</v>
      </c>
      <c r="K474" s="18" t="str">
        <f>INDEX(PL_Table[POS],MATCH(INDEX(Team_Key[Full Name],MATCH(Table98[[#This Row],[Team]],Team_Key[Abbreviation],0)),PL_Table[TEAM],0))</f>
        <v>5</v>
      </c>
      <c r="L474" s="1" t="str">
        <f>INDEX(Team_Key[Fixture],MATCH(Table98[[#This Row],[Team]],Team_Key[Abbreviation],0))</f>
        <v>ARS</v>
      </c>
      <c r="M474" s="1" t="str">
        <f ca="1">IFERROR(INDEX(Results_Matrix[],MATCH(Table98[[#This Row],[Team]],Results_Matrix[Teams],0),MATCH(LEFT(Table98[[#This Row],[F1]],3),Results_Matrix[#Headers],0)),"")</f>
        <v>ARS(A) 0-3</v>
      </c>
    </row>
    <row r="475" spans="1:13" x14ac:dyDescent="0.45">
      <c r="A475" t="s">
        <v>207</v>
      </c>
      <c r="B475" s="1" t="str">
        <f>INDEX(FPL_Misc_Extract[Position],MATCH(Table98[[#This Row],[Player]],FPL_Misc_Extract[Player],0))</f>
        <v>MID</v>
      </c>
      <c r="C475" s="1" t="str">
        <f>INDEX(Team_Key[Abbreviation],MATCH(INDEX(FPL_Misc_Extract[Team Name],MATCH(Table98[[#This Row],[Player]],FPL_Misc_Extract[Player],0)),Team_Key[Full Name],0))</f>
        <v>NOR</v>
      </c>
      <c r="D475" s="1">
        <f>INDEX(FPL_Misc_Extract[PPG],MATCH(Table98[[#This Row],[Player]],FPL_Misc_Extract[Player],0))</f>
        <v>3.2</v>
      </c>
      <c r="E475" s="18">
        <f>INDEX(FPL_Misc_Extract[Form],MATCH(Table98[[#This Row],[Player]],FPL_Misc_Extract[Player],0))</f>
        <v>0.5</v>
      </c>
      <c r="F475" s="22">
        <f ca="1">IF(MID(Table98[[#This Row],[F1 PR]],8,1)&gt;MID(Table98[[#This Row],[F1 PR]],10,1)=TRUE,1,0)</f>
        <v>0</v>
      </c>
      <c r="G475" s="22">
        <f ca="1">IF(MID(Table98[[#This Row],[F1 PR]],8,1)&lt;MID(Table98[[#This Row],[F1 PR]],10,1),1,0)</f>
        <v>1</v>
      </c>
      <c r="H47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75" s="18">
        <f>Table98[[#This Row],[Opp Pos]]-Table98[[#This Row],[Current Pos]]</f>
        <v>-17</v>
      </c>
      <c r="J475" s="18" t="str">
        <f>INDEX(PL_Table[POS],MATCH(INDEX(Team_Key[Full Name],MATCH(LEFT(Table98[[#This Row],[F1]],3),Team_Key[Abbreviation],0)),PL_Table[TEAM],0))</f>
        <v>1</v>
      </c>
      <c r="K475" s="18" t="str">
        <f>INDEX(PL_Table[POS],MATCH(INDEX(Team_Key[Full Name],MATCH(Table98[[#This Row],[Team]],Team_Key[Abbreviation],0)),PL_Table[TEAM],0))</f>
        <v>18</v>
      </c>
      <c r="L475" s="1" t="str">
        <f>INDEX(Team_Key[Fixture],MATCH(Table98[[#This Row],[Team]],Team_Key[Abbreviation],0))</f>
        <v>LEI</v>
      </c>
      <c r="M475" s="1" t="str">
        <f ca="1">IFERROR(INDEX(Results_Matrix[],MATCH(Table98[[#This Row],[Team]],Results_Matrix[Teams],0),MATCH(LEFT(Table98[[#This Row],[F1]],3),Results_Matrix[#Headers],0)),"")</f>
        <v>LEI(H) 1-2</v>
      </c>
    </row>
    <row r="476" spans="1:13" x14ac:dyDescent="0.45">
      <c r="A476" t="s">
        <v>319</v>
      </c>
      <c r="B476" s="1" t="str">
        <f>INDEX(FPL_Misc_Extract[Position],MATCH(Table98[[#This Row],[Player]],FPL_Misc_Extract[Player],0))</f>
        <v>MID</v>
      </c>
      <c r="C476" s="1" t="str">
        <f>INDEX(Team_Key[Abbreviation],MATCH(INDEX(FPL_Misc_Extract[Team Name],MATCH(Table98[[#This Row],[Player]],FPL_Misc_Extract[Player],0)),Team_Key[Full Name],0))</f>
        <v>SOU</v>
      </c>
      <c r="D476" s="1">
        <f>INDEX(FPL_Misc_Extract[PPG],MATCH(Table98[[#This Row],[Player]],FPL_Misc_Extract[Player],0))</f>
        <v>1</v>
      </c>
      <c r="E476" s="18">
        <f>INDEX(FPL_Misc_Extract[Form],MATCH(Table98[[#This Row],[Player]],FPL_Misc_Extract[Player],0))</f>
        <v>0</v>
      </c>
      <c r="F476" s="22">
        <f ca="1">IF(MID(Table98[[#This Row],[F1 PR]],8,1)&gt;MID(Table98[[#This Row],[F1 PR]],10,1)=TRUE,1,0)</f>
        <v>1</v>
      </c>
      <c r="G476" s="22">
        <f ca="1">IF(MID(Table98[[#This Row],[F1 PR]],8,1)&lt;MID(Table98[[#This Row],[F1 PR]],10,1),1,0)</f>
        <v>0</v>
      </c>
      <c r="H4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76" s="18">
        <f>Table98[[#This Row],[Opp Pos]]-Table98[[#This Row],[Current Pos]]</f>
        <v>1</v>
      </c>
      <c r="J476" s="18" t="str">
        <f>INDEX(PL_Table[POS],MATCH(INDEX(Team_Key[Full Name],MATCH(LEFT(Table98[[#This Row],[F1]],3),Team_Key[Abbreviation],0)),PL_Table[TEAM],0))</f>
        <v>10</v>
      </c>
      <c r="K476" s="18" t="str">
        <f>INDEX(PL_Table[POS],MATCH(INDEX(Team_Key[Full Name],MATCH(Table98[[#This Row],[Team]],Team_Key[Abbreviation],0)),PL_Table[TEAM],0))</f>
        <v>9</v>
      </c>
      <c r="L476" s="1" t="str">
        <f>INDEX(Team_Key[Fixture],MATCH(Table98[[#This Row],[Team]],Team_Key[Abbreviation],0))</f>
        <v>CHE</v>
      </c>
      <c r="M476" s="1" t="str">
        <f ca="1">IFERROR(INDEX(Results_Matrix[],MATCH(Table98[[#This Row],[Team]],Results_Matrix[Teams],0),MATCH(LEFT(Table98[[#This Row],[F1]],3),Results_Matrix[#Headers],0)),"")</f>
        <v>CHE(A) 3-1</v>
      </c>
    </row>
    <row r="477" spans="1:13" x14ac:dyDescent="0.45">
      <c r="A477" t="s">
        <v>408</v>
      </c>
      <c r="B477" s="1" t="str">
        <f>INDEX(FPL_Misc_Extract[Position],MATCH(Table98[[#This Row],[Player]],FPL_Misc_Extract[Player],0))</f>
        <v>DEF</v>
      </c>
      <c r="C477" s="1" t="str">
        <f>INDEX(Team_Key[Abbreviation],MATCH(INDEX(FPL_Misc_Extract[Team Name],MATCH(Table98[[#This Row],[Player]],FPL_Misc_Extract[Player],0)),Team_Key[Full Name],0))</f>
        <v>WHU</v>
      </c>
      <c r="D477" s="1">
        <f>INDEX(FPL_Misc_Extract[PPG],MATCH(Table98[[#This Row],[Player]],FPL_Misc_Extract[Player],0))</f>
        <v>3</v>
      </c>
      <c r="E477" s="18">
        <f>INDEX(FPL_Misc_Extract[Form],MATCH(Table98[[#This Row],[Player]],FPL_Misc_Extract[Player],0))</f>
        <v>0.1</v>
      </c>
      <c r="F477" s="22">
        <f ca="1">IF(MID(Table98[[#This Row],[F1 PR]],8,1)&gt;MID(Table98[[#This Row],[F1 PR]],10,1)=TRUE,1,0)</f>
        <v>0</v>
      </c>
      <c r="G477" s="22">
        <f ca="1">IF(MID(Table98[[#This Row],[F1 PR]],8,1)&lt;MID(Table98[[#This Row],[F1 PR]],10,1),1,0)</f>
        <v>0</v>
      </c>
      <c r="H47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77" s="18">
        <f>Table98[[#This Row],[Opp Pos]]-Table98[[#This Row],[Current Pos]]</f>
        <v>11</v>
      </c>
      <c r="J477" s="18" t="str">
        <f>INDEX(PL_Table[POS],MATCH(INDEX(Team_Key[Full Name],MATCH(LEFT(Table98[[#This Row],[F1]],3),Team_Key[Abbreviation],0)),PL_Table[TEAM],0))</f>
        <v>17</v>
      </c>
      <c r="K477" s="18" t="str">
        <f>INDEX(PL_Table[POS],MATCH(INDEX(Team_Key[Full Name],MATCH(Table98[[#This Row],[Team]],Team_Key[Abbreviation],0)),PL_Table[TEAM],0))</f>
        <v>6</v>
      </c>
      <c r="L477" s="1" t="str">
        <f>INDEX(Team_Key[Fixture],MATCH(Table98[[#This Row],[Team]],Team_Key[Abbreviation],0))</f>
        <v>SUN</v>
      </c>
      <c r="M477" s="1" t="str">
        <f ca="1">IFERROR(INDEX(Results_Matrix[],MATCH(Table98[[#This Row],[Team]],Results_Matrix[Teams],0),MATCH(LEFT(Table98[[#This Row],[F1]],3),Results_Matrix[#Headers],0)),"")</f>
        <v>SUN(A) 2-2</v>
      </c>
    </row>
    <row r="478" spans="1:13" x14ac:dyDescent="0.45">
      <c r="A478" t="s">
        <v>609</v>
      </c>
      <c r="B478" s="1" t="str">
        <f>INDEX(FPL_Misc_Extract[Position],MATCH(Table98[[#This Row],[Player]],FPL_Misc_Extract[Player],0))</f>
        <v>FWD</v>
      </c>
      <c r="C478" s="1" t="str">
        <f>INDEX(Team_Key[Abbreviation],MATCH(INDEX(FPL_Misc_Extract[Team Name],MATCH(Table98[[#This Row],[Player]],FPL_Misc_Extract[Player],0)),Team_Key[Full Name],0))</f>
        <v>CHE</v>
      </c>
      <c r="D478" s="1">
        <f>INDEX(FPL_Misc_Extract[PPG],MATCH(Table98[[#This Row],[Player]],FPL_Misc_Extract[Player],0))</f>
        <v>2</v>
      </c>
      <c r="E478" s="18">
        <f>INDEX(FPL_Misc_Extract[Form],MATCH(Table98[[#This Row],[Player]],FPL_Misc_Extract[Player],0))</f>
        <v>0</v>
      </c>
      <c r="F478" s="22">
        <f ca="1">IF(MID(Table98[[#This Row],[F1 PR]],8,1)&gt;MID(Table98[[#This Row],[F1 PR]],10,1)=TRUE,1,0)</f>
        <v>0</v>
      </c>
      <c r="G478" s="22">
        <f ca="1">IF(MID(Table98[[#This Row],[F1 PR]],8,1)&lt;MID(Table98[[#This Row],[F1 PR]],10,1),1,0)</f>
        <v>1</v>
      </c>
      <c r="H47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78" s="18">
        <f>Table98[[#This Row],[Opp Pos]]-Table98[[#This Row],[Current Pos]]</f>
        <v>-1</v>
      </c>
      <c r="J478" s="18" t="str">
        <f>INDEX(PL_Table[POS],MATCH(INDEX(Team_Key[Full Name],MATCH(LEFT(Table98[[#This Row],[F1]],3),Team_Key[Abbreviation],0)),PL_Table[TEAM],0))</f>
        <v>9</v>
      </c>
      <c r="K478" s="18" t="str">
        <f>INDEX(PL_Table[POS],MATCH(INDEX(Team_Key[Full Name],MATCH(Table98[[#This Row],[Team]],Team_Key[Abbreviation],0)),PL_Table[TEAM],0))</f>
        <v>10</v>
      </c>
      <c r="L478" s="1" t="str">
        <f>INDEX(Team_Key[Fixture],MATCH(Table98[[#This Row],[Team]],Team_Key[Abbreviation],0))</f>
        <v>SOU</v>
      </c>
      <c r="M478" s="1" t="str">
        <f ca="1">IFERROR(INDEX(Results_Matrix[],MATCH(Table98[[#This Row],[Team]],Results_Matrix[Teams],0),MATCH(LEFT(Table98[[#This Row],[F1]],3),Results_Matrix[#Headers],0)),"")</f>
        <v>SOU(H) 1-3</v>
      </c>
    </row>
    <row r="479" spans="1:13" x14ac:dyDescent="0.45">
      <c r="A479" t="s">
        <v>664</v>
      </c>
      <c r="B479" s="1" t="str">
        <f>INDEX(FPL_Misc_Extract[Position],MATCH(Table98[[#This Row],[Player]],FPL_Misc_Extract[Player],0))</f>
        <v>DEF</v>
      </c>
      <c r="C479" s="1" t="str">
        <f>INDEX(Team_Key[Abbreviation],MATCH(INDEX(FPL_Misc_Extract[Team Name],MATCH(Table98[[#This Row],[Player]],FPL_Misc_Extract[Player],0)),Team_Key[Full Name],0))</f>
        <v>AVL</v>
      </c>
      <c r="D479" s="1">
        <f>INDEX(FPL_Misc_Extract[PPG],MATCH(Table98[[#This Row],[Player]],FPL_Misc_Extract[Player],0))</f>
        <v>2.5</v>
      </c>
      <c r="E479" s="18">
        <f>INDEX(FPL_Misc_Extract[Form],MATCH(Table98[[#This Row],[Player]],FPL_Misc_Extract[Player],0))</f>
        <v>0.3</v>
      </c>
      <c r="F479" s="22">
        <f ca="1">IF(MID(Table98[[#This Row],[F1 PR]],8,1)&gt;MID(Table98[[#This Row],[F1 PR]],10,1)=TRUE,1,0)</f>
        <v>0</v>
      </c>
      <c r="G479" s="22">
        <f ca="1">IF(MID(Table98[[#This Row],[F1 PR]],8,1)&lt;MID(Table98[[#This Row],[F1 PR]],10,1),1,0)</f>
        <v>1</v>
      </c>
      <c r="H47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79" s="18">
        <f>Table98[[#This Row],[Opp Pos]]-Table98[[#This Row],[Current Pos]]</f>
        <v>-13</v>
      </c>
      <c r="J479" s="18" t="str">
        <f>INDEX(PL_Table[POS],MATCH(INDEX(Team_Key[Full Name],MATCH(LEFT(Table98[[#This Row],[F1]],3),Team_Key[Abbreviation],0)),PL_Table[TEAM],0))</f>
        <v>7</v>
      </c>
      <c r="K479" s="18" t="str">
        <f>INDEX(PL_Table[POS],MATCH(INDEX(Team_Key[Full Name],MATCH(Table98[[#This Row],[Team]],Team_Key[Abbreviation],0)),PL_Table[TEAM],0))</f>
        <v>20</v>
      </c>
      <c r="L479" s="1" t="str">
        <f>INDEX(Team_Key[Fixture],MATCH(Table98[[#This Row],[Team]],Team_Key[Abbreviation],0))</f>
        <v>STK</v>
      </c>
      <c r="M479" s="1" t="str">
        <f ca="1">IFERROR(INDEX(Results_Matrix[],MATCH(Table98[[#This Row],[Team]],Results_Matrix[Teams],0),MATCH(LEFT(Table98[[#This Row],[F1]],3),Results_Matrix[#Headers],0)),"")</f>
        <v>STK(H) 0-1</v>
      </c>
    </row>
    <row r="480" spans="1:13" x14ac:dyDescent="0.45">
      <c r="A480" t="s">
        <v>184</v>
      </c>
      <c r="B480" s="1" t="str">
        <f>INDEX(FPL_Misc_Extract[Position],MATCH(Table98[[#This Row],[Player]],FPL_Misc_Extract[Player],0))</f>
        <v>DEF</v>
      </c>
      <c r="C480" s="1" t="str">
        <f>INDEX(Team_Key[Abbreviation],MATCH(INDEX(FPL_Misc_Extract[Team Name],MATCH(Table98[[#This Row],[Player]],FPL_Misc_Extract[Player],0)),Team_Key[Full Name],0))</f>
        <v>AVL</v>
      </c>
      <c r="D480" s="1">
        <f>INDEX(FPL_Misc_Extract[PPG],MATCH(Table98[[#This Row],[Player]],FPL_Misc_Extract[Player],0))</f>
        <v>1</v>
      </c>
      <c r="E480" s="18">
        <f>INDEX(FPL_Misc_Extract[Form],MATCH(Table98[[#This Row],[Player]],FPL_Misc_Extract[Player],0))</f>
        <v>0</v>
      </c>
      <c r="F480" s="22">
        <f ca="1">IF(MID(Table98[[#This Row],[F1 PR]],8,1)&gt;MID(Table98[[#This Row],[F1 PR]],10,1)=TRUE,1,0)</f>
        <v>0</v>
      </c>
      <c r="G480" s="22">
        <f ca="1">IF(MID(Table98[[#This Row],[F1 PR]],8,1)&lt;MID(Table98[[#This Row],[F1 PR]],10,1),1,0)</f>
        <v>1</v>
      </c>
      <c r="H48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80" s="18">
        <f>Table98[[#This Row],[Opp Pos]]-Table98[[#This Row],[Current Pos]]</f>
        <v>-13</v>
      </c>
      <c r="J480" s="18" t="str">
        <f>INDEX(PL_Table[POS],MATCH(INDEX(Team_Key[Full Name],MATCH(LEFT(Table98[[#This Row],[F1]],3),Team_Key[Abbreviation],0)),PL_Table[TEAM],0))</f>
        <v>7</v>
      </c>
      <c r="K480" s="18" t="str">
        <f>INDEX(PL_Table[POS],MATCH(INDEX(Team_Key[Full Name],MATCH(Table98[[#This Row],[Team]],Team_Key[Abbreviation],0)),PL_Table[TEAM],0))</f>
        <v>20</v>
      </c>
      <c r="L480" s="1" t="str">
        <f>INDEX(Team_Key[Fixture],MATCH(Table98[[#This Row],[Team]],Team_Key[Abbreviation],0))</f>
        <v>STK</v>
      </c>
      <c r="M480" s="1" t="str">
        <f ca="1">IFERROR(INDEX(Results_Matrix[],MATCH(Table98[[#This Row],[Team]],Results_Matrix[Teams],0),MATCH(LEFT(Table98[[#This Row],[F1]],3),Results_Matrix[#Headers],0)),"")</f>
        <v>STK(H) 0-1</v>
      </c>
    </row>
    <row r="481" spans="1:13" x14ac:dyDescent="0.45">
      <c r="A481" t="s">
        <v>342</v>
      </c>
      <c r="B481" s="1" t="str">
        <f>INDEX(FPL_Misc_Extract[Position],MATCH(Table98[[#This Row],[Player]],FPL_Misc_Extract[Player],0))</f>
        <v>MID</v>
      </c>
      <c r="C481" s="1" t="str">
        <f>INDEX(Team_Key[Abbreviation],MATCH(INDEX(FPL_Misc_Extract[Team Name],MATCH(Table98[[#This Row],[Player]],FPL_Misc_Extract[Player],0)),Team_Key[Full Name],0))</f>
        <v>BOU</v>
      </c>
      <c r="D481" s="1">
        <f>INDEX(FPL_Misc_Extract[PPG],MATCH(Table98[[#This Row],[Player]],FPL_Misc_Extract[Player],0))</f>
        <v>3.3</v>
      </c>
      <c r="E481" s="18">
        <f>INDEX(FPL_Misc_Extract[Form],MATCH(Table98[[#This Row],[Player]],FPL_Misc_Extract[Player],0))</f>
        <v>0.8</v>
      </c>
      <c r="F481" s="22">
        <f ca="1">IF(MID(Table98[[#This Row],[F1 PR]],8,1)&gt;MID(Table98[[#This Row],[F1 PR]],10,1)=TRUE,1,0)</f>
        <v>0</v>
      </c>
      <c r="G481" s="22">
        <f ca="1">IF(MID(Table98[[#This Row],[F1 PR]],8,1)&lt;MID(Table98[[#This Row],[F1 PR]],10,1),1,0)</f>
        <v>0</v>
      </c>
      <c r="H48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481" s="18">
        <f>Table98[[#This Row],[Opp Pos]]-Table98[[#This Row],[Current Pos]]</f>
        <v>-3</v>
      </c>
      <c r="J481" s="18" t="str">
        <f>INDEX(PL_Table[POS],MATCH(INDEX(Team_Key[Full Name],MATCH(LEFT(Table98[[#This Row],[F1]],3),Team_Key[Abbreviation],0)),PL_Table[TEAM],0))</f>
        <v>12</v>
      </c>
      <c r="K481" s="18" t="str">
        <f>INDEX(PL_Table[POS],MATCH(INDEX(Team_Key[Full Name],MATCH(Table98[[#This Row],[Team]],Team_Key[Abbreviation],0)),PL_Table[TEAM],0))</f>
        <v>15</v>
      </c>
      <c r="L481" s="1" t="str">
        <f>INDEX(Team_Key[Fixture],MATCH(Table98[[#This Row],[Team]],Team_Key[Abbreviation],0))</f>
        <v>WAT</v>
      </c>
      <c r="M481" s="1" t="str">
        <f ca="1">IFERROR(INDEX(Results_Matrix[],MATCH(Table98[[#This Row],[Team]],Results_Matrix[Teams],0),MATCH(LEFT(Table98[[#This Row],[F1]],3),Results_Matrix[#Headers],0)),"")</f>
        <v>WAT(H) 1-1</v>
      </c>
    </row>
    <row r="482" spans="1:13" x14ac:dyDescent="0.45">
      <c r="A482" t="s">
        <v>386</v>
      </c>
      <c r="B482" s="1" t="str">
        <f>INDEX(FPL_Misc_Extract[Position],MATCH(Table98[[#This Row],[Player]],FPL_Misc_Extract[Player],0))</f>
        <v>FWD</v>
      </c>
      <c r="C482" s="1" t="str">
        <f>INDEX(Team_Key[Abbreviation],MATCH(INDEX(FPL_Misc_Extract[Team Name],MATCH(Table98[[#This Row],[Player]],FPL_Misc_Extract[Player],0)),Team_Key[Full Name],0))</f>
        <v>NEW</v>
      </c>
      <c r="D482" s="1">
        <f>INDEX(FPL_Misc_Extract[PPG],MATCH(Table98[[#This Row],[Player]],FPL_Misc_Extract[Player],0))</f>
        <v>1</v>
      </c>
      <c r="E482" s="18">
        <f>INDEX(FPL_Misc_Extract[Form],MATCH(Table98[[#This Row],[Player]],FPL_Misc_Extract[Player],0))</f>
        <v>0.1</v>
      </c>
      <c r="F482" s="22">
        <f>IF(MID(Table98[[#This Row],[F1 PR]],8,1)&gt;MID(Table98[[#This Row],[F1 PR]],10,1)=TRUE,1,0)</f>
        <v>0</v>
      </c>
      <c r="G482" s="22">
        <f>IF(MID(Table98[[#This Row],[F1 PR]],8,1)&lt;MID(Table98[[#This Row],[F1 PR]],10,1),1,0)</f>
        <v>0</v>
      </c>
      <c r="H48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82" s="18" t="e">
        <f>Table98[[#This Row],[Opp Pos]]-Table98[[#This Row],[Current Pos]]</f>
        <v>#N/A</v>
      </c>
      <c r="J482" s="18" t="e">
        <f>INDEX(PL_Table[POS],MATCH(INDEX(Team_Key[Full Name],MATCH(LEFT(Table98[[#This Row],[F1]],3),Team_Key[Abbreviation],0)),PL_Table[TEAM],0))</f>
        <v>#N/A</v>
      </c>
      <c r="K482" s="18" t="str">
        <f>INDEX(PL_Table[POS],MATCH(INDEX(Team_Key[Full Name],MATCH(Table98[[#This Row],[Team]],Team_Key[Abbreviation],0)),PL_Table[TEAM],0))</f>
        <v>19</v>
      </c>
      <c r="L482" s="1">
        <f>INDEX(Team_Key[Fixture],MATCH(Table98[[#This Row],[Team]],Team_Key[Abbreviation],0))</f>
        <v>0</v>
      </c>
      <c r="M482" s="1" t="str">
        <f>IFERROR(INDEX(Results_Matrix[],MATCH(Table98[[#This Row],[Team]],Results_Matrix[Teams],0),MATCH(LEFT(Table98[[#This Row],[F1]],3),Results_Matrix[#Headers],0)),"")</f>
        <v/>
      </c>
    </row>
    <row r="483" spans="1:13" x14ac:dyDescent="0.45">
      <c r="A483" t="s">
        <v>334</v>
      </c>
      <c r="B483" s="1" t="str">
        <f>INDEX(FPL_Misc_Extract[Position],MATCH(Table98[[#This Row],[Player]],FPL_Misc_Extract[Player],0))</f>
        <v>DEF</v>
      </c>
      <c r="C483" s="1" t="str">
        <f>INDEX(Team_Key[Abbreviation],MATCH(INDEX(FPL_Misc_Extract[Team Name],MATCH(Table98[[#This Row],[Player]],FPL_Misc_Extract[Player],0)),Team_Key[Full Name],0))</f>
        <v>SUN</v>
      </c>
      <c r="D483" s="1">
        <f>INDEX(FPL_Misc_Extract[PPG],MATCH(Table98[[#This Row],[Player]],FPL_Misc_Extract[Player],0))</f>
        <v>0</v>
      </c>
      <c r="E483" s="18">
        <f>INDEX(FPL_Misc_Extract[Form],MATCH(Table98[[#This Row],[Player]],FPL_Misc_Extract[Player],0))</f>
        <v>0</v>
      </c>
      <c r="F483" s="22">
        <f ca="1">IF(MID(Table98[[#This Row],[F1 PR]],8,1)&gt;MID(Table98[[#This Row],[F1 PR]],10,1)=TRUE,1,0)</f>
        <v>0</v>
      </c>
      <c r="G483" s="22">
        <f ca="1">IF(MID(Table98[[#This Row],[F1 PR]],8,1)&lt;MID(Table98[[#This Row],[F1 PR]],10,1),1,0)</f>
        <v>0</v>
      </c>
      <c r="H48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83" s="18">
        <f>Table98[[#This Row],[Opp Pos]]-Table98[[#This Row],[Current Pos]]</f>
        <v>-11</v>
      </c>
      <c r="J483" s="18" t="str">
        <f>INDEX(PL_Table[POS],MATCH(INDEX(Team_Key[Full Name],MATCH(LEFT(Table98[[#This Row],[F1]],3),Team_Key[Abbreviation],0)),PL_Table[TEAM],0))</f>
        <v>6</v>
      </c>
      <c r="K483" s="18" t="str">
        <f>INDEX(PL_Table[POS],MATCH(INDEX(Team_Key[Full Name],MATCH(Table98[[#This Row],[Team]],Team_Key[Abbreviation],0)),PL_Table[TEAM],0))</f>
        <v>17</v>
      </c>
      <c r="L483" s="1" t="str">
        <f>INDEX(Team_Key[Fixture],MATCH(Table98[[#This Row],[Team]],Team_Key[Abbreviation],0))</f>
        <v>WHU</v>
      </c>
      <c r="M483" s="1" t="str">
        <f ca="1">IFERROR(INDEX(Results_Matrix[],MATCH(Table98[[#This Row],[Team]],Results_Matrix[Teams],0),MATCH(LEFT(Table98[[#This Row],[F1]],3),Results_Matrix[#Headers],0)),"")</f>
        <v>WHU(H) 2-2</v>
      </c>
    </row>
    <row r="484" spans="1:13" x14ac:dyDescent="0.45">
      <c r="A484" t="s">
        <v>673</v>
      </c>
      <c r="B484" s="1" t="str">
        <f>INDEX(FPL_Misc_Extract[Position],MATCH(Table98[[#This Row],[Player]],FPL_Misc_Extract[Player],0))</f>
        <v>FWD</v>
      </c>
      <c r="C484" s="1" t="str">
        <f>INDEX(Team_Key[Abbreviation],MATCH(INDEX(FPL_Misc_Extract[Team Name],MATCH(Table98[[#This Row],[Player]],FPL_Misc_Extract[Player],0)),Team_Key[Full Name],0))</f>
        <v>WBA</v>
      </c>
      <c r="D484" s="1">
        <f>INDEX(FPL_Misc_Extract[PPG],MATCH(Table98[[#This Row],[Player]],FPL_Misc_Extract[Player],0))</f>
        <v>0</v>
      </c>
      <c r="E484" s="18">
        <f>INDEX(FPL_Misc_Extract[Form],MATCH(Table98[[#This Row],[Player]],FPL_Misc_Extract[Player],0))</f>
        <v>0</v>
      </c>
      <c r="F484" s="22">
        <f ca="1">IF(MID(Table98[[#This Row],[F1 PR]],8,1)&gt;MID(Table98[[#This Row],[F1 PR]],10,1)=TRUE,1,0)</f>
        <v>0</v>
      </c>
      <c r="G484" s="22">
        <f ca="1">IF(MID(Table98[[#This Row],[F1 PR]],8,1)&lt;MID(Table98[[#This Row],[F1 PR]],10,1),1,0)</f>
        <v>1</v>
      </c>
      <c r="H48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84" s="18">
        <f>Table98[[#This Row],[Opp Pos]]-Table98[[#This Row],[Current Pos]]</f>
        <v>1</v>
      </c>
      <c r="J484" s="18" t="str">
        <f>INDEX(PL_Table[POS],MATCH(INDEX(Team_Key[Full Name],MATCH(LEFT(Table98[[#This Row],[F1]],3),Team_Key[Abbreviation],0)),PL_Table[TEAM],0))</f>
        <v>14</v>
      </c>
      <c r="K484" s="18" t="str">
        <f>INDEX(PL_Table[POS],MATCH(INDEX(Team_Key[Full Name],MATCH(Table98[[#This Row],[Team]],Team_Key[Abbreviation],0)),PL_Table[TEAM],0))</f>
        <v>13</v>
      </c>
      <c r="L484" s="1" t="str">
        <f>INDEX(Team_Key[Fixture],MATCH(Table98[[#This Row],[Team]],Team_Key[Abbreviation],0))</f>
        <v>CRY</v>
      </c>
      <c r="M484" s="1" t="str">
        <f ca="1">IFERROR(INDEX(Results_Matrix[],MATCH(Table98[[#This Row],[Team]],Results_Matrix[Teams],0),MATCH(LEFT(Table98[[#This Row],[F1]],3),Results_Matrix[#Headers],0)),"")</f>
        <v>CRY(A) 0-2</v>
      </c>
    </row>
    <row r="485" spans="1:13" x14ac:dyDescent="0.45">
      <c r="A485" t="s">
        <v>629</v>
      </c>
      <c r="B485" s="1" t="str">
        <f>INDEX(FPL_Misc_Extract[Position],MATCH(Table98[[#This Row],[Player]],FPL_Misc_Extract[Player],0))</f>
        <v>GK</v>
      </c>
      <c r="C485" s="1" t="str">
        <f>INDEX(Team_Key[Abbreviation],MATCH(INDEX(FPL_Misc_Extract[Team Name],MATCH(Table98[[#This Row],[Player]],FPL_Misc_Extract[Player],0)),Team_Key[Full Name],0))</f>
        <v>EVE</v>
      </c>
      <c r="D485" s="1">
        <f>INDEX(FPL_Misc_Extract[PPG],MATCH(Table98[[#This Row],[Player]],FPL_Misc_Extract[Player],0))</f>
        <v>4.8</v>
      </c>
      <c r="E485" s="18">
        <f>INDEX(FPL_Misc_Extract[Form],MATCH(Table98[[#This Row],[Player]],FPL_Misc_Extract[Player],0))</f>
        <v>0.7</v>
      </c>
      <c r="F485" s="22">
        <f>IF(MID(Table98[[#This Row],[F1 PR]],8,1)&gt;MID(Table98[[#This Row],[F1 PR]],10,1)=TRUE,1,0)</f>
        <v>0</v>
      </c>
      <c r="G485" s="22">
        <f>IF(MID(Table98[[#This Row],[F1 PR]],8,1)&lt;MID(Table98[[#This Row],[F1 PR]],10,1),1,0)</f>
        <v>0</v>
      </c>
      <c r="H48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85" s="18" t="e">
        <f>Table98[[#This Row],[Opp Pos]]-Table98[[#This Row],[Current Pos]]</f>
        <v>#N/A</v>
      </c>
      <c r="J485" s="18" t="e">
        <f>INDEX(PL_Table[POS],MATCH(INDEX(Team_Key[Full Name],MATCH(LEFT(Table98[[#This Row],[F1]],3),Team_Key[Abbreviation],0)),PL_Table[TEAM],0))</f>
        <v>#N/A</v>
      </c>
      <c r="K485" s="18" t="str">
        <f>INDEX(PL_Table[POS],MATCH(INDEX(Team_Key[Full Name],MATCH(Table98[[#This Row],[Team]],Team_Key[Abbreviation],0)),PL_Table[TEAM],0))</f>
        <v>11</v>
      </c>
      <c r="L485" s="1">
        <f>INDEX(Team_Key[Fixture],MATCH(Table98[[#This Row],[Team]],Team_Key[Abbreviation],0))</f>
        <v>0</v>
      </c>
      <c r="M485" s="1" t="str">
        <f>IFERROR(INDEX(Results_Matrix[],MATCH(Table98[[#This Row],[Team]],Results_Matrix[Teams],0),MATCH(LEFT(Table98[[#This Row],[F1]],3),Results_Matrix[#Headers],0)),"")</f>
        <v/>
      </c>
    </row>
    <row r="486" spans="1:13" x14ac:dyDescent="0.45">
      <c r="A486" t="s">
        <v>166</v>
      </c>
      <c r="B486" s="1" t="str">
        <f>INDEX(FPL_Misc_Extract[Position],MATCH(Table98[[#This Row],[Player]],FPL_Misc_Extract[Player],0))</f>
        <v>FWD</v>
      </c>
      <c r="C486" s="1" t="str">
        <f>INDEX(Team_Key[Abbreviation],MATCH(INDEX(FPL_Misc_Extract[Team Name],MATCH(Table98[[#This Row],[Player]],FPL_Misc_Extract[Player],0)),Team_Key[Full Name],0))</f>
        <v>SOU</v>
      </c>
      <c r="D486" s="1">
        <f>INDEX(FPL_Misc_Extract[PPG],MATCH(Table98[[#This Row],[Player]],FPL_Misc_Extract[Player],0))</f>
        <v>1.3</v>
      </c>
      <c r="E486" s="18">
        <f>INDEX(FPL_Misc_Extract[Form],MATCH(Table98[[#This Row],[Player]],FPL_Misc_Extract[Player],0))</f>
        <v>0</v>
      </c>
      <c r="F486" s="22">
        <f ca="1">IF(MID(Table98[[#This Row],[F1 PR]],8,1)&gt;MID(Table98[[#This Row],[F1 PR]],10,1)=TRUE,1,0)</f>
        <v>1</v>
      </c>
      <c r="G486" s="22">
        <f ca="1">IF(MID(Table98[[#This Row],[F1 PR]],8,1)&lt;MID(Table98[[#This Row],[F1 PR]],10,1),1,0)</f>
        <v>0</v>
      </c>
      <c r="H48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86" s="18">
        <f>Table98[[#This Row],[Opp Pos]]-Table98[[#This Row],[Current Pos]]</f>
        <v>1</v>
      </c>
      <c r="J486" s="18" t="str">
        <f>INDEX(PL_Table[POS],MATCH(INDEX(Team_Key[Full Name],MATCH(LEFT(Table98[[#This Row],[F1]],3),Team_Key[Abbreviation],0)),PL_Table[TEAM],0))</f>
        <v>10</v>
      </c>
      <c r="K486" s="18" t="str">
        <f>INDEX(PL_Table[POS],MATCH(INDEX(Team_Key[Full Name],MATCH(Table98[[#This Row],[Team]],Team_Key[Abbreviation],0)),PL_Table[TEAM],0))</f>
        <v>9</v>
      </c>
      <c r="L486" s="1" t="str">
        <f>INDEX(Team_Key[Fixture],MATCH(Table98[[#This Row],[Team]],Team_Key[Abbreviation],0))</f>
        <v>CHE</v>
      </c>
      <c r="M486" s="1" t="str">
        <f ca="1">IFERROR(INDEX(Results_Matrix[],MATCH(Table98[[#This Row],[Team]],Results_Matrix[Teams],0),MATCH(LEFT(Table98[[#This Row],[F1]],3),Results_Matrix[#Headers],0)),"")</f>
        <v>CHE(A) 3-1</v>
      </c>
    </row>
    <row r="487" spans="1:13" x14ac:dyDescent="0.45">
      <c r="A487" t="s">
        <v>371</v>
      </c>
      <c r="B487" s="1" t="str">
        <f>INDEX(FPL_Misc_Extract[Position],MATCH(Table98[[#This Row],[Player]],FPL_Misc_Extract[Player],0))</f>
        <v>FWD</v>
      </c>
      <c r="C487" s="1" t="str">
        <f>INDEX(Team_Key[Abbreviation],MATCH(INDEX(FPL_Misc_Extract[Team Name],MATCH(Table98[[#This Row],[Player]],FPL_Misc_Extract[Player],0)),Team_Key[Full Name],0))</f>
        <v>EVE</v>
      </c>
      <c r="D487" s="1">
        <f>INDEX(FPL_Misc_Extract[PPG],MATCH(Table98[[#This Row],[Player]],FPL_Misc_Extract[Player],0))</f>
        <v>0</v>
      </c>
      <c r="E487" s="18">
        <f>INDEX(FPL_Misc_Extract[Form],MATCH(Table98[[#This Row],[Player]],FPL_Misc_Extract[Player],0))</f>
        <v>0</v>
      </c>
      <c r="F487" s="22">
        <f>IF(MID(Table98[[#This Row],[F1 PR]],8,1)&gt;MID(Table98[[#This Row],[F1 PR]],10,1)=TRUE,1,0)</f>
        <v>0</v>
      </c>
      <c r="G487" s="22">
        <f>IF(MID(Table98[[#This Row],[F1 PR]],8,1)&lt;MID(Table98[[#This Row],[F1 PR]],10,1),1,0)</f>
        <v>0</v>
      </c>
      <c r="H48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87" s="18" t="e">
        <f>Table98[[#This Row],[Opp Pos]]-Table98[[#This Row],[Current Pos]]</f>
        <v>#N/A</v>
      </c>
      <c r="J487" s="18" t="e">
        <f>INDEX(PL_Table[POS],MATCH(INDEX(Team_Key[Full Name],MATCH(LEFT(Table98[[#This Row],[F1]],3),Team_Key[Abbreviation],0)),PL_Table[TEAM],0))</f>
        <v>#N/A</v>
      </c>
      <c r="K487" s="18" t="str">
        <f>INDEX(PL_Table[POS],MATCH(INDEX(Team_Key[Full Name],MATCH(Table98[[#This Row],[Team]],Team_Key[Abbreviation],0)),PL_Table[TEAM],0))</f>
        <v>11</v>
      </c>
      <c r="L487" s="1">
        <f>INDEX(Team_Key[Fixture],MATCH(Table98[[#This Row],[Team]],Team_Key[Abbreviation],0))</f>
        <v>0</v>
      </c>
      <c r="M487" s="1" t="str">
        <f>IFERROR(INDEX(Results_Matrix[],MATCH(Table98[[#This Row],[Team]],Results_Matrix[Teams],0),MATCH(LEFT(Table98[[#This Row],[F1]],3),Results_Matrix[#Headers],0)),"")</f>
        <v/>
      </c>
    </row>
    <row r="488" spans="1:13" x14ac:dyDescent="0.45">
      <c r="A488" t="s">
        <v>81</v>
      </c>
      <c r="B488" s="1" t="str">
        <f>INDEX(FPL_Misc_Extract[Position],MATCH(Table98[[#This Row],[Player]],FPL_Misc_Extract[Player],0))</f>
        <v>MID</v>
      </c>
      <c r="C488" s="1" t="str">
        <f>INDEX(Team_Key[Abbreviation],MATCH(INDEX(FPL_Misc_Extract[Team Name],MATCH(Table98[[#This Row],[Player]],FPL_Misc_Extract[Player],0)),Team_Key[Full Name],0))</f>
        <v>SUN</v>
      </c>
      <c r="D488" s="1">
        <f>INDEX(FPL_Misc_Extract[PPG],MATCH(Table98[[#This Row],[Player]],FPL_Misc_Extract[Player],0))</f>
        <v>1.2</v>
      </c>
      <c r="E488" s="18">
        <f>INDEX(FPL_Misc_Extract[Form],MATCH(Table98[[#This Row],[Player]],FPL_Misc_Extract[Player],0))</f>
        <v>0.2</v>
      </c>
      <c r="F488" s="22">
        <f ca="1">IF(MID(Table98[[#This Row],[F1 PR]],8,1)&gt;MID(Table98[[#This Row],[F1 PR]],10,1)=TRUE,1,0)</f>
        <v>0</v>
      </c>
      <c r="G488" s="22">
        <f ca="1">IF(MID(Table98[[#This Row],[F1 PR]],8,1)&lt;MID(Table98[[#This Row],[F1 PR]],10,1),1,0)</f>
        <v>0</v>
      </c>
      <c r="H48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88" s="18">
        <f>Table98[[#This Row],[Opp Pos]]-Table98[[#This Row],[Current Pos]]</f>
        <v>-11</v>
      </c>
      <c r="J488" s="18" t="str">
        <f>INDEX(PL_Table[POS],MATCH(INDEX(Team_Key[Full Name],MATCH(LEFT(Table98[[#This Row],[F1]],3),Team_Key[Abbreviation],0)),PL_Table[TEAM],0))</f>
        <v>6</v>
      </c>
      <c r="K488" s="18" t="str">
        <f>INDEX(PL_Table[POS],MATCH(INDEX(Team_Key[Full Name],MATCH(Table98[[#This Row],[Team]],Team_Key[Abbreviation],0)),PL_Table[TEAM],0))</f>
        <v>17</v>
      </c>
      <c r="L488" s="1" t="str">
        <f>INDEX(Team_Key[Fixture],MATCH(Table98[[#This Row],[Team]],Team_Key[Abbreviation],0))</f>
        <v>WHU</v>
      </c>
      <c r="M488" s="1" t="str">
        <f ca="1">IFERROR(INDEX(Results_Matrix[],MATCH(Table98[[#This Row],[Team]],Results_Matrix[Teams],0),MATCH(LEFT(Table98[[#This Row],[F1]],3),Results_Matrix[#Headers],0)),"")</f>
        <v>WHU(H) 2-2</v>
      </c>
    </row>
    <row r="489" spans="1:13" x14ac:dyDescent="0.45">
      <c r="A489" t="s">
        <v>610</v>
      </c>
      <c r="B489" s="1" t="str">
        <f>INDEX(FPL_Misc_Extract[Position],MATCH(Table98[[#This Row],[Player]],FPL_Misc_Extract[Player],0))</f>
        <v>DEF</v>
      </c>
      <c r="C489" s="1" t="str">
        <f>INDEX(Team_Key[Abbreviation],MATCH(INDEX(FPL_Misc_Extract[Team Name],MATCH(Table98[[#This Row],[Player]],FPL_Misc_Extract[Player],0)),Team_Key[Full Name],0))</f>
        <v>MUN</v>
      </c>
      <c r="D489" s="1">
        <f>INDEX(FPL_Misc_Extract[PPG],MATCH(Table98[[#This Row],[Player]],FPL_Misc_Extract[Player],0))</f>
        <v>4.8</v>
      </c>
      <c r="E489" s="18">
        <f>INDEX(FPL_Misc_Extract[Form],MATCH(Table98[[#This Row],[Player]],FPL_Misc_Extract[Player],0))</f>
        <v>0.3</v>
      </c>
      <c r="F489" s="22">
        <f ca="1">IF(MID(Table98[[#This Row],[F1 PR]],8,1)&gt;MID(Table98[[#This Row],[F1 PR]],10,1)=TRUE,1,0)</f>
        <v>0</v>
      </c>
      <c r="G489" s="22">
        <f ca="1">IF(MID(Table98[[#This Row],[F1 PR]],8,1)&lt;MID(Table98[[#This Row],[F1 PR]],10,1),1,0)</f>
        <v>1</v>
      </c>
      <c r="H4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89" s="18">
        <f>Table98[[#This Row],[Opp Pos]]-Table98[[#This Row],[Current Pos]]</f>
        <v>-2</v>
      </c>
      <c r="J489" s="18" t="str">
        <f>INDEX(PL_Table[POS],MATCH(INDEX(Team_Key[Full Name],MATCH(LEFT(Table98[[#This Row],[F1]],3),Team_Key[Abbreviation],0)),PL_Table[TEAM],0))</f>
        <v>3</v>
      </c>
      <c r="K489" s="18" t="str">
        <f>INDEX(PL_Table[POS],MATCH(INDEX(Team_Key[Full Name],MATCH(Table98[[#This Row],[Team]],Team_Key[Abbreviation],0)),PL_Table[TEAM],0))</f>
        <v>5</v>
      </c>
      <c r="L489" s="1" t="str">
        <f>INDEX(Team_Key[Fixture],MATCH(Table98[[#This Row],[Team]],Team_Key[Abbreviation],0))</f>
        <v>ARS</v>
      </c>
      <c r="M489" s="1" t="str">
        <f ca="1">IFERROR(INDEX(Results_Matrix[],MATCH(Table98[[#This Row],[Team]],Results_Matrix[Teams],0),MATCH(LEFT(Table98[[#This Row],[F1]],3),Results_Matrix[#Headers],0)),"")</f>
        <v>ARS(A) 0-3</v>
      </c>
    </row>
    <row r="490" spans="1:13" x14ac:dyDescent="0.45">
      <c r="A490" t="s">
        <v>68</v>
      </c>
      <c r="B490" s="1" t="str">
        <f>INDEX(FPL_Misc_Extract[Position],MATCH(Table98[[#This Row],[Player]],FPL_Misc_Extract[Player],0))</f>
        <v>GK</v>
      </c>
      <c r="C490" s="1" t="str">
        <f>INDEX(Team_Key[Abbreviation],MATCH(INDEX(FPL_Misc_Extract[Team Name],MATCH(Table98[[#This Row],[Player]],FPL_Misc_Extract[Player],0)),Team_Key[Full Name],0))</f>
        <v>MUN</v>
      </c>
      <c r="D490" s="1">
        <f>INDEX(FPL_Misc_Extract[PPG],MATCH(Table98[[#This Row],[Player]],FPL_Misc_Extract[Player],0))</f>
        <v>5.3</v>
      </c>
      <c r="E490" s="18">
        <f>INDEX(FPL_Misc_Extract[Form],MATCH(Table98[[#This Row],[Player]],FPL_Misc_Extract[Player],0))</f>
        <v>0</v>
      </c>
      <c r="F490" s="22">
        <f ca="1">IF(MID(Table98[[#This Row],[F1 PR]],8,1)&gt;MID(Table98[[#This Row],[F1 PR]],10,1)=TRUE,1,0)</f>
        <v>0</v>
      </c>
      <c r="G490" s="22">
        <f ca="1">IF(MID(Table98[[#This Row],[F1 PR]],8,1)&lt;MID(Table98[[#This Row],[F1 PR]],10,1),1,0)</f>
        <v>1</v>
      </c>
      <c r="H49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0" s="18">
        <f>Table98[[#This Row],[Opp Pos]]-Table98[[#This Row],[Current Pos]]</f>
        <v>-2</v>
      </c>
      <c r="J490" s="18" t="str">
        <f>INDEX(PL_Table[POS],MATCH(INDEX(Team_Key[Full Name],MATCH(LEFT(Table98[[#This Row],[F1]],3),Team_Key[Abbreviation],0)),PL_Table[TEAM],0))</f>
        <v>3</v>
      </c>
      <c r="K490" s="18" t="str">
        <f>INDEX(PL_Table[POS],MATCH(INDEX(Team_Key[Full Name],MATCH(Table98[[#This Row],[Team]],Team_Key[Abbreviation],0)),PL_Table[TEAM],0))</f>
        <v>5</v>
      </c>
      <c r="L490" s="1" t="str">
        <f>INDEX(Team_Key[Fixture],MATCH(Table98[[#This Row],[Team]],Team_Key[Abbreviation],0))</f>
        <v>ARS</v>
      </c>
      <c r="M490" s="1" t="str">
        <f ca="1">IFERROR(INDEX(Results_Matrix[],MATCH(Table98[[#This Row],[Team]],Results_Matrix[Teams],0),MATCH(LEFT(Table98[[#This Row],[F1]],3),Results_Matrix[#Headers],0)),"")</f>
        <v>ARS(A) 0-3</v>
      </c>
    </row>
    <row r="491" spans="1:13" x14ac:dyDescent="0.45">
      <c r="A491" t="s">
        <v>464</v>
      </c>
      <c r="B491" s="1" t="str">
        <f>INDEX(FPL_Misc_Extract[Position],MATCH(Table98[[#This Row],[Player]],FPL_Misc_Extract[Player],0))</f>
        <v>FWD</v>
      </c>
      <c r="C491" s="1" t="str">
        <f>INDEX(Team_Key[Abbreviation],MATCH(INDEX(FPL_Misc_Extract[Team Name],MATCH(Table98[[#This Row],[Player]],FPL_Misc_Extract[Player],0)),Team_Key[Full Name],0))</f>
        <v>WBA</v>
      </c>
      <c r="D491" s="1">
        <f>INDEX(FPL_Misc_Extract[PPG],MATCH(Table98[[#This Row],[Player]],FPL_Misc_Extract[Player],0))</f>
        <v>3.4</v>
      </c>
      <c r="E491" s="18">
        <f>INDEX(FPL_Misc_Extract[Form],MATCH(Table98[[#This Row],[Player]],FPL_Misc_Extract[Player],0))</f>
        <v>0.6</v>
      </c>
      <c r="F491" s="22">
        <f ca="1">IF(MID(Table98[[#This Row],[F1 PR]],8,1)&gt;MID(Table98[[#This Row],[F1 PR]],10,1)=TRUE,1,0)</f>
        <v>0</v>
      </c>
      <c r="G491" s="22">
        <f ca="1">IF(MID(Table98[[#This Row],[F1 PR]],8,1)&lt;MID(Table98[[#This Row],[F1 PR]],10,1),1,0)</f>
        <v>1</v>
      </c>
      <c r="H49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91" s="18">
        <f>Table98[[#This Row],[Opp Pos]]-Table98[[#This Row],[Current Pos]]</f>
        <v>1</v>
      </c>
      <c r="J491" s="18" t="str">
        <f>INDEX(PL_Table[POS],MATCH(INDEX(Team_Key[Full Name],MATCH(LEFT(Table98[[#This Row],[F1]],3),Team_Key[Abbreviation],0)),PL_Table[TEAM],0))</f>
        <v>14</v>
      </c>
      <c r="K491" s="18" t="str">
        <f>INDEX(PL_Table[POS],MATCH(INDEX(Team_Key[Full Name],MATCH(Table98[[#This Row],[Team]],Team_Key[Abbreviation],0)),PL_Table[TEAM],0))</f>
        <v>13</v>
      </c>
      <c r="L491" s="1" t="str">
        <f>INDEX(Team_Key[Fixture],MATCH(Table98[[#This Row],[Team]],Team_Key[Abbreviation],0))</f>
        <v>CRY</v>
      </c>
      <c r="M491" s="1" t="str">
        <f ca="1">IFERROR(INDEX(Results_Matrix[],MATCH(Table98[[#This Row],[Team]],Results_Matrix[Teams],0),MATCH(LEFT(Table98[[#This Row],[F1]],3),Results_Matrix[#Headers],0)),"")</f>
        <v>CRY(A) 0-2</v>
      </c>
    </row>
    <row r="492" spans="1:13" x14ac:dyDescent="0.45">
      <c r="A492" t="s">
        <v>657</v>
      </c>
      <c r="B492" s="1" t="str">
        <f>INDEX(FPL_Misc_Extract[Position],MATCH(Table98[[#This Row],[Player]],FPL_Misc_Extract[Player],0))</f>
        <v>FWD</v>
      </c>
      <c r="C492" s="1" t="str">
        <f>INDEX(Team_Key[Abbreviation],MATCH(INDEX(FPL_Misc_Extract[Team Name],MATCH(Table98[[#This Row],[Player]],FPL_Misc_Extract[Player],0)),Team_Key[Full Name],0))</f>
        <v>MUN</v>
      </c>
      <c r="D492" s="1">
        <f>INDEX(FPL_Misc_Extract[PPG],MATCH(Table98[[#This Row],[Player]],FPL_Misc_Extract[Player],0))</f>
        <v>4.3</v>
      </c>
      <c r="E492" s="18">
        <f>INDEX(FPL_Misc_Extract[Form],MATCH(Table98[[#This Row],[Player]],FPL_Misc_Extract[Player],0))</f>
        <v>0.1</v>
      </c>
      <c r="F492" s="22">
        <f ca="1">IF(MID(Table98[[#This Row],[F1 PR]],8,1)&gt;MID(Table98[[#This Row],[F1 PR]],10,1)=TRUE,1,0)</f>
        <v>0</v>
      </c>
      <c r="G492" s="22">
        <f ca="1">IF(MID(Table98[[#This Row],[F1 PR]],8,1)&lt;MID(Table98[[#This Row],[F1 PR]],10,1),1,0)</f>
        <v>1</v>
      </c>
      <c r="H49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492" s="18">
        <f>Table98[[#This Row],[Opp Pos]]-Table98[[#This Row],[Current Pos]]</f>
        <v>-2</v>
      </c>
      <c r="J492" s="18" t="str">
        <f>INDEX(PL_Table[POS],MATCH(INDEX(Team_Key[Full Name],MATCH(LEFT(Table98[[#This Row],[F1]],3),Team_Key[Abbreviation],0)),PL_Table[TEAM],0))</f>
        <v>3</v>
      </c>
      <c r="K492" s="18" t="str">
        <f>INDEX(PL_Table[POS],MATCH(INDEX(Team_Key[Full Name],MATCH(Table98[[#This Row],[Team]],Team_Key[Abbreviation],0)),PL_Table[TEAM],0))</f>
        <v>5</v>
      </c>
      <c r="L492" s="1" t="str">
        <f>INDEX(Team_Key[Fixture],MATCH(Table98[[#This Row],[Team]],Team_Key[Abbreviation],0))</f>
        <v>ARS</v>
      </c>
      <c r="M492" s="1" t="str">
        <f ca="1">IFERROR(INDEX(Results_Matrix[],MATCH(Table98[[#This Row],[Team]],Results_Matrix[Teams],0),MATCH(LEFT(Table98[[#This Row],[F1]],3),Results_Matrix[#Headers],0)),"")</f>
        <v>ARS(A) 0-3</v>
      </c>
    </row>
    <row r="493" spans="1:13" x14ac:dyDescent="0.45">
      <c r="A493" t="s">
        <v>421</v>
      </c>
      <c r="B493" s="1" t="str">
        <f>INDEX(FPL_Misc_Extract[Position],MATCH(Table98[[#This Row],[Player]],FPL_Misc_Extract[Player],0))</f>
        <v>GK</v>
      </c>
      <c r="C493" s="1" t="str">
        <f>INDEX(Team_Key[Abbreviation],MATCH(INDEX(FPL_Misc_Extract[Team Name],MATCH(Table98[[#This Row],[Player]],FPL_Misc_Extract[Player],0)),Team_Key[Full Name],0))</f>
        <v>WBA</v>
      </c>
      <c r="D493" s="1">
        <f>INDEX(FPL_Misc_Extract[PPG],MATCH(Table98[[#This Row],[Player]],FPL_Misc_Extract[Player],0))</f>
        <v>0</v>
      </c>
      <c r="E493" s="18">
        <f>INDEX(FPL_Misc_Extract[Form],MATCH(Table98[[#This Row],[Player]],FPL_Misc_Extract[Player],0))</f>
        <v>0</v>
      </c>
      <c r="F493" s="22">
        <f ca="1">IF(MID(Table98[[#This Row],[F1 PR]],8,1)&gt;MID(Table98[[#This Row],[F1 PR]],10,1)=TRUE,1,0)</f>
        <v>0</v>
      </c>
      <c r="G493" s="22">
        <f ca="1">IF(MID(Table98[[#This Row],[F1 PR]],8,1)&lt;MID(Table98[[#This Row],[F1 PR]],10,1),1,0)</f>
        <v>1</v>
      </c>
      <c r="H49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3" s="18">
        <f>Table98[[#This Row],[Opp Pos]]-Table98[[#This Row],[Current Pos]]</f>
        <v>1</v>
      </c>
      <c r="J493" s="18" t="str">
        <f>INDEX(PL_Table[POS],MATCH(INDEX(Team_Key[Full Name],MATCH(LEFT(Table98[[#This Row],[F1]],3),Team_Key[Abbreviation],0)),PL_Table[TEAM],0))</f>
        <v>14</v>
      </c>
      <c r="K493" s="18" t="str">
        <f>INDEX(PL_Table[POS],MATCH(INDEX(Team_Key[Full Name],MATCH(Table98[[#This Row],[Team]],Team_Key[Abbreviation],0)),PL_Table[TEAM],0))</f>
        <v>13</v>
      </c>
      <c r="L493" s="1" t="str">
        <f>INDEX(Team_Key[Fixture],MATCH(Table98[[#This Row],[Team]],Team_Key[Abbreviation],0))</f>
        <v>CRY</v>
      </c>
      <c r="M493" s="1" t="str">
        <f ca="1">IFERROR(INDEX(Results_Matrix[],MATCH(Table98[[#This Row],[Team]],Results_Matrix[Teams],0),MATCH(LEFT(Table98[[#This Row],[F1]],3),Results_Matrix[#Headers],0)),"")</f>
        <v>CRY(A) 0-2</v>
      </c>
    </row>
    <row r="494" spans="1:13" x14ac:dyDescent="0.45">
      <c r="A494" t="s">
        <v>252</v>
      </c>
      <c r="B494" s="1" t="str">
        <f>INDEX(FPL_Misc_Extract[Position],MATCH(Table98[[#This Row],[Player]],FPL_Misc_Extract[Player],0))</f>
        <v>MID</v>
      </c>
      <c r="C494" s="1" t="str">
        <f>INDEX(Team_Key[Abbreviation],MATCH(INDEX(FPL_Misc_Extract[Team Name],MATCH(Table98[[#This Row],[Player]],FPL_Misc_Extract[Player],0)),Team_Key[Full Name],0))</f>
        <v>ARS</v>
      </c>
      <c r="D494" s="1">
        <f>INDEX(FPL_Misc_Extract[PPG],MATCH(Table98[[#This Row],[Player]],FPL_Misc_Extract[Player],0))</f>
        <v>0</v>
      </c>
      <c r="E494" s="18">
        <f>INDEX(FPL_Misc_Extract[Form],MATCH(Table98[[#This Row],[Player]],FPL_Misc_Extract[Player],0))</f>
        <v>0</v>
      </c>
      <c r="F494" s="22">
        <f ca="1">IF(MID(Table98[[#This Row],[F1 PR]],8,1)&gt;MID(Table98[[#This Row],[F1 PR]],10,1)=TRUE,1,0)</f>
        <v>1</v>
      </c>
      <c r="G494" s="22">
        <f ca="1">IF(MID(Table98[[#This Row],[F1 PR]],8,1)&lt;MID(Table98[[#This Row],[F1 PR]],10,1),1,0)</f>
        <v>0</v>
      </c>
      <c r="H49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4" s="18">
        <f>Table98[[#This Row],[Opp Pos]]-Table98[[#This Row],[Current Pos]]</f>
        <v>2</v>
      </c>
      <c r="J494" s="18" t="str">
        <f>INDEX(PL_Table[POS],MATCH(INDEX(Team_Key[Full Name],MATCH(LEFT(Table98[[#This Row],[F1]],3),Team_Key[Abbreviation],0)),PL_Table[TEAM],0))</f>
        <v>5</v>
      </c>
      <c r="K494" s="18" t="str">
        <f>INDEX(PL_Table[POS],MATCH(INDEX(Team_Key[Full Name],MATCH(Table98[[#This Row],[Team]],Team_Key[Abbreviation],0)),PL_Table[TEAM],0))</f>
        <v>3</v>
      </c>
      <c r="L494" s="1" t="str">
        <f>INDEX(Team_Key[Fixture],MATCH(Table98[[#This Row],[Team]],Team_Key[Abbreviation],0))</f>
        <v>MUN</v>
      </c>
      <c r="M494" s="1" t="str">
        <f ca="1">IFERROR(INDEX(Results_Matrix[],MATCH(Table98[[#This Row],[Team]],Results_Matrix[Teams],0),MATCH(LEFT(Table98[[#This Row],[F1]],3),Results_Matrix[#Headers],0)),"")</f>
        <v>MUN(H) 3-0</v>
      </c>
    </row>
    <row r="495" spans="1:13" x14ac:dyDescent="0.45">
      <c r="A495" t="s">
        <v>444</v>
      </c>
      <c r="B495" s="1" t="str">
        <f>INDEX(FPL_Misc_Extract[Position],MATCH(Table98[[#This Row],[Player]],FPL_Misc_Extract[Player],0))</f>
        <v>MID</v>
      </c>
      <c r="C495" s="1" t="str">
        <f>INDEX(Team_Key[Abbreviation],MATCH(INDEX(FPL_Misc_Extract[Team Name],MATCH(Table98[[#This Row],[Player]],FPL_Misc_Extract[Player],0)),Team_Key[Full Name],0))</f>
        <v>LIV</v>
      </c>
      <c r="D495" s="1">
        <f>INDEX(FPL_Misc_Extract[PPG],MATCH(Table98[[#This Row],[Player]],FPL_Misc_Extract[Player],0))</f>
        <v>1</v>
      </c>
      <c r="E495" s="18">
        <f>INDEX(FPL_Misc_Extract[Form],MATCH(Table98[[#This Row],[Player]],FPL_Misc_Extract[Player],0))</f>
        <v>0</v>
      </c>
      <c r="F495" s="22">
        <f>IF(MID(Table98[[#This Row],[F1 PR]],8,1)&gt;MID(Table98[[#This Row],[F1 PR]],10,1)=TRUE,1,0)</f>
        <v>0</v>
      </c>
      <c r="G495" s="22">
        <f>IF(MID(Table98[[#This Row],[F1 PR]],8,1)&lt;MID(Table98[[#This Row],[F1 PR]],10,1),1,0)</f>
        <v>0</v>
      </c>
      <c r="H49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495" s="18" t="e">
        <f>Table98[[#This Row],[Opp Pos]]-Table98[[#This Row],[Current Pos]]</f>
        <v>#N/A</v>
      </c>
      <c r="J495" s="18" t="e">
        <f>INDEX(PL_Table[POS],MATCH(INDEX(Team_Key[Full Name],MATCH(LEFT(Table98[[#This Row],[F1]],3),Team_Key[Abbreviation],0)),PL_Table[TEAM],0))</f>
        <v>#N/A</v>
      </c>
      <c r="K495" s="18" t="str">
        <f>INDEX(PL_Table[POS],MATCH(INDEX(Team_Key[Full Name],MATCH(Table98[[#This Row],[Team]],Team_Key[Abbreviation],0)),PL_Table[TEAM],0))</f>
        <v>8</v>
      </c>
      <c r="L495" s="1">
        <f>INDEX(Team_Key[Fixture],MATCH(Table98[[#This Row],[Team]],Team_Key[Abbreviation],0))</f>
        <v>0</v>
      </c>
      <c r="M495" s="1" t="str">
        <f>IFERROR(INDEX(Results_Matrix[],MATCH(Table98[[#This Row],[Team]],Results_Matrix[Teams],0),MATCH(LEFT(Table98[[#This Row],[F1]],3),Results_Matrix[#Headers],0)),"")</f>
        <v/>
      </c>
    </row>
    <row r="496" spans="1:13" x14ac:dyDescent="0.45">
      <c r="A496" t="s">
        <v>295</v>
      </c>
      <c r="B496" s="1" t="str">
        <f>INDEX(FPL_Misc_Extract[Position],MATCH(Table98[[#This Row],[Player]],FPL_Misc_Extract[Player],0))</f>
        <v>MID</v>
      </c>
      <c r="C496" s="1" t="str">
        <f>INDEX(Team_Key[Abbreviation],MATCH(INDEX(FPL_Misc_Extract[Team Name],MATCH(Table98[[#This Row],[Player]],FPL_Misc_Extract[Player],0)),Team_Key[Full Name],0))</f>
        <v>SWA</v>
      </c>
      <c r="D496" s="1">
        <f>INDEX(FPL_Misc_Extract[PPG],MATCH(Table98[[#This Row],[Player]],FPL_Misc_Extract[Player],0))</f>
        <v>2.1</v>
      </c>
      <c r="E496" s="18">
        <f>INDEX(FPL_Misc_Extract[Form],MATCH(Table98[[#This Row],[Player]],FPL_Misc_Extract[Player],0))</f>
        <v>0.4</v>
      </c>
      <c r="F496" s="22">
        <f ca="1">IF(MID(Table98[[#This Row],[F1 PR]],8,1)&gt;MID(Table98[[#This Row],[F1 PR]],10,1)=TRUE,1,0)</f>
        <v>0</v>
      </c>
      <c r="G496" s="22">
        <f ca="1">IF(MID(Table98[[#This Row],[F1 PR]],8,1)&lt;MID(Table98[[#This Row],[F1 PR]],10,1),1,0)</f>
        <v>0</v>
      </c>
      <c r="H49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6" s="18">
        <f>Table98[[#This Row],[Opp Pos]]-Table98[[#This Row],[Current Pos]]</f>
        <v>-14</v>
      </c>
      <c r="J496" s="18" t="str">
        <f>INDEX(PL_Table[POS],MATCH(INDEX(Team_Key[Full Name],MATCH(LEFT(Table98[[#This Row],[F1]],3),Team_Key[Abbreviation],0)),PL_Table[TEAM],0))</f>
        <v>2</v>
      </c>
      <c r="K496" s="18" t="str">
        <f>INDEX(PL_Table[POS],MATCH(INDEX(Team_Key[Full Name],MATCH(Table98[[#This Row],[Team]],Team_Key[Abbreviation],0)),PL_Table[TEAM],0))</f>
        <v>16</v>
      </c>
      <c r="L496" s="1" t="str">
        <f>INDEX(Team_Key[Fixture],MATCH(Table98[[#This Row],[Team]],Team_Key[Abbreviation],0))</f>
        <v>TOT</v>
      </c>
      <c r="M496" s="1" t="str">
        <f ca="1">IFERROR(INDEX(Results_Matrix[],MATCH(Table98[[#This Row],[Team]],Results_Matrix[Teams],0),MATCH(LEFT(Table98[[#This Row],[F1]],3),Results_Matrix[#Headers],0)),"")</f>
        <v>TOT(H) 2-2</v>
      </c>
    </row>
    <row r="497" spans="1:13" x14ac:dyDescent="0.45">
      <c r="A497" t="s">
        <v>267</v>
      </c>
      <c r="B497" s="1" t="str">
        <f>INDEX(FPL_Misc_Extract[Position],MATCH(Table98[[#This Row],[Player]],FPL_Misc_Extract[Player],0))</f>
        <v>GK</v>
      </c>
      <c r="C497" s="1" t="str">
        <f>INDEX(Team_Key[Abbreviation],MATCH(INDEX(FPL_Misc_Extract[Team Name],MATCH(Table98[[#This Row],[Player]],FPL_Misc_Extract[Player],0)),Team_Key[Full Name],0))</f>
        <v>NOR</v>
      </c>
      <c r="D497" s="1">
        <f>INDEX(FPL_Misc_Extract[PPG],MATCH(Table98[[#This Row],[Player]],FPL_Misc_Extract[Player],0))</f>
        <v>2.6</v>
      </c>
      <c r="E497" s="18">
        <f>INDEX(FPL_Misc_Extract[Form],MATCH(Table98[[#This Row],[Player]],FPL_Misc_Extract[Player],0))</f>
        <v>0.1</v>
      </c>
      <c r="F497" s="22">
        <f ca="1">IF(MID(Table98[[#This Row],[F1 PR]],8,1)&gt;MID(Table98[[#This Row],[F1 PR]],10,1)=TRUE,1,0)</f>
        <v>0</v>
      </c>
      <c r="G497" s="22">
        <f ca="1">IF(MID(Table98[[#This Row],[F1 PR]],8,1)&lt;MID(Table98[[#This Row],[F1 PR]],10,1),1,0)</f>
        <v>1</v>
      </c>
      <c r="H4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7" s="18">
        <f>Table98[[#This Row],[Opp Pos]]-Table98[[#This Row],[Current Pos]]</f>
        <v>-17</v>
      </c>
      <c r="J497" s="18" t="str">
        <f>INDEX(PL_Table[POS],MATCH(INDEX(Team_Key[Full Name],MATCH(LEFT(Table98[[#This Row],[F1]],3),Team_Key[Abbreviation],0)),PL_Table[TEAM],0))</f>
        <v>1</v>
      </c>
      <c r="K497" s="18" t="str">
        <f>INDEX(PL_Table[POS],MATCH(INDEX(Team_Key[Full Name],MATCH(Table98[[#This Row],[Team]],Team_Key[Abbreviation],0)),PL_Table[TEAM],0))</f>
        <v>18</v>
      </c>
      <c r="L497" s="1" t="str">
        <f>INDEX(Team_Key[Fixture],MATCH(Table98[[#This Row],[Team]],Team_Key[Abbreviation],0))</f>
        <v>LEI</v>
      </c>
      <c r="M497" s="1" t="str">
        <f ca="1">IFERROR(INDEX(Results_Matrix[],MATCH(Table98[[#This Row],[Team]],Results_Matrix[Teams],0),MATCH(LEFT(Table98[[#This Row],[F1]],3),Results_Matrix[#Headers],0)),"")</f>
        <v>LEI(H) 1-2</v>
      </c>
    </row>
    <row r="498" spans="1:13" x14ac:dyDescent="0.45">
      <c r="A498" t="s">
        <v>375</v>
      </c>
      <c r="B498" s="1" t="str">
        <f>INDEX(FPL_Misc_Extract[Position],MATCH(Table98[[#This Row],[Player]],FPL_Misc_Extract[Player],0))</f>
        <v>GK</v>
      </c>
      <c r="C498" s="1" t="str">
        <f>INDEX(Team_Key[Abbreviation],MATCH(INDEX(FPL_Misc_Extract[Team Name],MATCH(Table98[[#This Row],[Player]],FPL_Misc_Extract[Player],0)),Team_Key[Full Name],0))</f>
        <v>NOR</v>
      </c>
      <c r="D498" s="1">
        <f>INDEX(FPL_Misc_Extract[PPG],MATCH(Table98[[#This Row],[Player]],FPL_Misc_Extract[Player],0))</f>
        <v>2.4</v>
      </c>
      <c r="E498" s="18">
        <f>INDEX(FPL_Misc_Extract[Form],MATCH(Table98[[#This Row],[Player]],FPL_Misc_Extract[Player],0))</f>
        <v>0.2</v>
      </c>
      <c r="F498" s="22">
        <f ca="1">IF(MID(Table98[[#This Row],[F1 PR]],8,1)&gt;MID(Table98[[#This Row],[F1 PR]],10,1)=TRUE,1,0)</f>
        <v>0</v>
      </c>
      <c r="G498" s="22">
        <f ca="1">IF(MID(Table98[[#This Row],[F1 PR]],8,1)&lt;MID(Table98[[#This Row],[F1 PR]],10,1),1,0)</f>
        <v>1</v>
      </c>
      <c r="H49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498" s="18">
        <f>Table98[[#This Row],[Opp Pos]]-Table98[[#This Row],[Current Pos]]</f>
        <v>-17</v>
      </c>
      <c r="J498" s="18" t="str">
        <f>INDEX(PL_Table[POS],MATCH(INDEX(Team_Key[Full Name],MATCH(LEFT(Table98[[#This Row],[F1]],3),Team_Key[Abbreviation],0)),PL_Table[TEAM],0))</f>
        <v>1</v>
      </c>
      <c r="K498" s="18" t="str">
        <f>INDEX(PL_Table[POS],MATCH(INDEX(Team_Key[Full Name],MATCH(Table98[[#This Row],[Team]],Team_Key[Abbreviation],0)),PL_Table[TEAM],0))</f>
        <v>18</v>
      </c>
      <c r="L498" s="1" t="str">
        <f>INDEX(Team_Key[Fixture],MATCH(Table98[[#This Row],[Team]],Team_Key[Abbreviation],0))</f>
        <v>LEI</v>
      </c>
      <c r="M498" s="1" t="str">
        <f ca="1">IFERROR(INDEX(Results_Matrix[],MATCH(Table98[[#This Row],[Team]],Results_Matrix[Teams],0),MATCH(LEFT(Table98[[#This Row],[F1]],3),Results_Matrix[#Headers],0)),"")</f>
        <v>LEI(H) 1-2</v>
      </c>
    </row>
    <row r="499" spans="1:13" x14ac:dyDescent="0.45">
      <c r="A499" t="s">
        <v>575</v>
      </c>
      <c r="B499" s="1" t="str">
        <f>INDEX(FPL_Misc_Extract[Position],MATCH(Table98[[#This Row],[Player]],FPL_Misc_Extract[Player],0))</f>
        <v>DEF</v>
      </c>
      <c r="C499" s="1" t="str">
        <f>INDEX(Team_Key[Abbreviation],MATCH(INDEX(FPL_Misc_Extract[Team Name],MATCH(Table98[[#This Row],[Player]],FPL_Misc_Extract[Player],0)),Team_Key[Full Name],0))</f>
        <v>NOR</v>
      </c>
      <c r="D499" s="1">
        <f>INDEX(FPL_Misc_Extract[PPG],MATCH(Table98[[#This Row],[Player]],FPL_Misc_Extract[Player],0))</f>
        <v>2.2000000000000002</v>
      </c>
      <c r="E499" s="18">
        <f>INDEX(FPL_Misc_Extract[Form],MATCH(Table98[[#This Row],[Player]],FPL_Misc_Extract[Player],0))</f>
        <v>0</v>
      </c>
      <c r="F499" s="22">
        <f ca="1">IF(MID(Table98[[#This Row],[F1 PR]],8,1)&gt;MID(Table98[[#This Row],[F1 PR]],10,1)=TRUE,1,0)</f>
        <v>0</v>
      </c>
      <c r="G499" s="22">
        <f ca="1">IF(MID(Table98[[#This Row],[F1 PR]],8,1)&lt;MID(Table98[[#This Row],[F1 PR]],10,1),1,0)</f>
        <v>1</v>
      </c>
      <c r="H4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499" s="18">
        <f>Table98[[#This Row],[Opp Pos]]-Table98[[#This Row],[Current Pos]]</f>
        <v>-17</v>
      </c>
      <c r="J499" s="18" t="str">
        <f>INDEX(PL_Table[POS],MATCH(INDEX(Team_Key[Full Name],MATCH(LEFT(Table98[[#This Row],[F1]],3),Team_Key[Abbreviation],0)),PL_Table[TEAM],0))</f>
        <v>1</v>
      </c>
      <c r="K499" s="18" t="str">
        <f>INDEX(PL_Table[POS],MATCH(INDEX(Team_Key[Full Name],MATCH(Table98[[#This Row],[Team]],Team_Key[Abbreviation],0)),PL_Table[TEAM],0))</f>
        <v>18</v>
      </c>
      <c r="L499" s="1" t="str">
        <f>INDEX(Team_Key[Fixture],MATCH(Table98[[#This Row],[Team]],Team_Key[Abbreviation],0))</f>
        <v>LEI</v>
      </c>
      <c r="M499" s="1" t="str">
        <f ca="1">IFERROR(INDEX(Results_Matrix[],MATCH(Table98[[#This Row],[Team]],Results_Matrix[Teams],0),MATCH(LEFT(Table98[[#This Row],[F1]],3),Results_Matrix[#Headers],0)),"")</f>
        <v>LEI(H) 1-2</v>
      </c>
    </row>
    <row r="500" spans="1:13" x14ac:dyDescent="0.45">
      <c r="A500" t="s">
        <v>520</v>
      </c>
      <c r="B500" s="1" t="str">
        <f>INDEX(FPL_Misc_Extract[Position],MATCH(Table98[[#This Row],[Player]],FPL_Misc_Extract[Player],0))</f>
        <v>DEF</v>
      </c>
      <c r="C500" s="1" t="str">
        <f>INDEX(Team_Key[Abbreviation],MATCH(INDEX(FPL_Misc_Extract[Team Name],MATCH(Table98[[#This Row],[Player]],FPL_Misc_Extract[Player],0)),Team_Key[Full Name],0))</f>
        <v>MCI</v>
      </c>
      <c r="D500" s="1">
        <f>INDEX(FPL_Misc_Extract[PPG],MATCH(Table98[[#This Row],[Player]],FPL_Misc_Extract[Player],0))</f>
        <v>4.5</v>
      </c>
      <c r="E500" s="18">
        <f>INDEX(FPL_Misc_Extract[Form],MATCH(Table98[[#This Row],[Player]],FPL_Misc_Extract[Player],0))</f>
        <v>0</v>
      </c>
      <c r="F500" s="22">
        <f>IF(MID(Table98[[#This Row],[F1 PR]],8,1)&gt;MID(Table98[[#This Row],[F1 PR]],10,1)=TRUE,1,0)</f>
        <v>0</v>
      </c>
      <c r="G500" s="22">
        <f>IF(MID(Table98[[#This Row],[F1 PR]],8,1)&lt;MID(Table98[[#This Row],[F1 PR]],10,1),1,0)</f>
        <v>0</v>
      </c>
      <c r="H50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00" s="18" t="e">
        <f>Table98[[#This Row],[Opp Pos]]-Table98[[#This Row],[Current Pos]]</f>
        <v>#N/A</v>
      </c>
      <c r="J500" s="18" t="e">
        <f>INDEX(PL_Table[POS],MATCH(INDEX(Team_Key[Full Name],MATCH(LEFT(Table98[[#This Row],[F1]],3),Team_Key[Abbreviation],0)),PL_Table[TEAM],0))</f>
        <v>#N/A</v>
      </c>
      <c r="K500" s="18" t="str">
        <f>INDEX(PL_Table[POS],MATCH(INDEX(Team_Key[Full Name],MATCH(Table98[[#This Row],[Team]],Team_Key[Abbreviation],0)),PL_Table[TEAM],0))</f>
        <v>4</v>
      </c>
      <c r="L500" s="1">
        <f>INDEX(Team_Key[Fixture],MATCH(Table98[[#This Row],[Team]],Team_Key[Abbreviation],0))</f>
        <v>0</v>
      </c>
      <c r="M500" s="1" t="str">
        <f>IFERROR(INDEX(Results_Matrix[],MATCH(Table98[[#This Row],[Team]],Results_Matrix[Teams],0),MATCH(LEFT(Table98[[#This Row],[F1]],3),Results_Matrix[#Headers],0)),"")</f>
        <v/>
      </c>
    </row>
    <row r="501" spans="1:13" x14ac:dyDescent="0.45">
      <c r="A501" t="s">
        <v>122</v>
      </c>
      <c r="B501" s="1" t="str">
        <f>INDEX(FPL_Misc_Extract[Position],MATCH(Table98[[#This Row],[Player]],FPL_Misc_Extract[Player],0))</f>
        <v>FWD</v>
      </c>
      <c r="C501" s="1" t="str">
        <f>INDEX(Team_Key[Abbreviation],MATCH(INDEX(FPL_Misc_Extract[Team Name],MATCH(Table98[[#This Row],[Player]],FPL_Misc_Extract[Player],0)),Team_Key[Full Name],0))</f>
        <v>WHU</v>
      </c>
      <c r="D501" s="1">
        <f>INDEX(FPL_Misc_Extract[PPG],MATCH(Table98[[#This Row],[Player]],FPL_Misc_Extract[Player],0))</f>
        <v>3.3</v>
      </c>
      <c r="E501" s="18">
        <f>INDEX(FPL_Misc_Extract[Form],MATCH(Table98[[#This Row],[Player]],FPL_Misc_Extract[Player],0))</f>
        <v>0</v>
      </c>
      <c r="F501" s="22">
        <f ca="1">IF(MID(Table98[[#This Row],[F1 PR]],8,1)&gt;MID(Table98[[#This Row],[F1 PR]],10,1)=TRUE,1,0)</f>
        <v>0</v>
      </c>
      <c r="G501" s="22">
        <f ca="1">IF(MID(Table98[[#This Row],[F1 PR]],8,1)&lt;MID(Table98[[#This Row],[F1 PR]],10,1),1,0)</f>
        <v>0</v>
      </c>
      <c r="H50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01" s="18">
        <f>Table98[[#This Row],[Opp Pos]]-Table98[[#This Row],[Current Pos]]</f>
        <v>11</v>
      </c>
      <c r="J501" s="18" t="str">
        <f>INDEX(PL_Table[POS],MATCH(INDEX(Team_Key[Full Name],MATCH(LEFT(Table98[[#This Row],[F1]],3),Team_Key[Abbreviation],0)),PL_Table[TEAM],0))</f>
        <v>17</v>
      </c>
      <c r="K501" s="18" t="str">
        <f>INDEX(PL_Table[POS],MATCH(INDEX(Team_Key[Full Name],MATCH(Table98[[#This Row],[Team]],Team_Key[Abbreviation],0)),PL_Table[TEAM],0))</f>
        <v>6</v>
      </c>
      <c r="L501" s="1" t="str">
        <f>INDEX(Team_Key[Fixture],MATCH(Table98[[#This Row],[Team]],Team_Key[Abbreviation],0))</f>
        <v>SUN</v>
      </c>
      <c r="M501" s="1" t="str">
        <f ca="1">IFERROR(INDEX(Results_Matrix[],MATCH(Table98[[#This Row],[Team]],Results_Matrix[Teams],0),MATCH(LEFT(Table98[[#This Row],[F1]],3),Results_Matrix[#Headers],0)),"")</f>
        <v>SUN(A) 2-2</v>
      </c>
    </row>
    <row r="502" spans="1:13" x14ac:dyDescent="0.45">
      <c r="A502" t="s">
        <v>517</v>
      </c>
      <c r="B502" s="1" t="str">
        <f>INDEX(FPL_Misc_Extract[Position],MATCH(Table98[[#This Row],[Player]],FPL_Misc_Extract[Player],0))</f>
        <v>MID</v>
      </c>
      <c r="C502" s="1" t="str">
        <f>INDEX(Team_Key[Abbreviation],MATCH(INDEX(FPL_Misc_Extract[Team Name],MATCH(Table98[[#This Row],[Player]],FPL_Misc_Extract[Player],0)),Team_Key[Full Name],0))</f>
        <v>CRY</v>
      </c>
      <c r="D502" s="1">
        <f>INDEX(FPL_Misc_Extract[PPG],MATCH(Table98[[#This Row],[Player]],FPL_Misc_Extract[Player],0))</f>
        <v>3.6</v>
      </c>
      <c r="E502" s="18">
        <f>INDEX(FPL_Misc_Extract[Form],MATCH(Table98[[#This Row],[Player]],FPL_Misc_Extract[Player],0))</f>
        <v>0</v>
      </c>
      <c r="F502" s="22">
        <f ca="1">IF(MID(Table98[[#This Row],[F1 PR]],8,1)&gt;MID(Table98[[#This Row],[F1 PR]],10,1)=TRUE,1,0)</f>
        <v>1</v>
      </c>
      <c r="G502" s="22">
        <f ca="1">IF(MID(Table98[[#This Row],[F1 PR]],8,1)&lt;MID(Table98[[#This Row],[F1 PR]],10,1),1,0)</f>
        <v>0</v>
      </c>
      <c r="H5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2" s="18">
        <f>Table98[[#This Row],[Opp Pos]]-Table98[[#This Row],[Current Pos]]</f>
        <v>-1</v>
      </c>
      <c r="J502" s="18" t="str">
        <f>INDEX(PL_Table[POS],MATCH(INDEX(Team_Key[Full Name],MATCH(LEFT(Table98[[#This Row],[F1]],3),Team_Key[Abbreviation],0)),PL_Table[TEAM],0))</f>
        <v>13</v>
      </c>
      <c r="K502" s="18" t="str">
        <f>INDEX(PL_Table[POS],MATCH(INDEX(Team_Key[Full Name],MATCH(Table98[[#This Row],[Team]],Team_Key[Abbreviation],0)),PL_Table[TEAM],0))</f>
        <v>14</v>
      </c>
      <c r="L502" s="1" t="str">
        <f>INDEX(Team_Key[Fixture],MATCH(Table98[[#This Row],[Team]],Team_Key[Abbreviation],0))</f>
        <v>WBA</v>
      </c>
      <c r="M502" s="1" t="str">
        <f ca="1">IFERROR(INDEX(Results_Matrix[],MATCH(Table98[[#This Row],[Team]],Results_Matrix[Teams],0),MATCH(LEFT(Table98[[#This Row],[F1]],3),Results_Matrix[#Headers],0)),"")</f>
        <v>WBA(H) 2-0</v>
      </c>
    </row>
    <row r="503" spans="1:13" x14ac:dyDescent="0.45">
      <c r="A503" t="s">
        <v>636</v>
      </c>
      <c r="B503" s="1" t="str">
        <f>INDEX(FPL_Misc_Extract[Position],MATCH(Table98[[#This Row],[Player]],FPL_Misc_Extract[Player],0))</f>
        <v>FWD</v>
      </c>
      <c r="C503" s="1" t="str">
        <f>INDEX(Team_Key[Abbreviation],MATCH(INDEX(FPL_Misc_Extract[Team Name],MATCH(Table98[[#This Row],[Player]],FPL_Misc_Extract[Player],0)),Team_Key[Full Name],0))</f>
        <v>WBA</v>
      </c>
      <c r="D503" s="1">
        <f>INDEX(FPL_Misc_Extract[PPG],MATCH(Table98[[#This Row],[Player]],FPL_Misc_Extract[Player],0))</f>
        <v>0</v>
      </c>
      <c r="E503" s="18">
        <f>INDEX(FPL_Misc_Extract[Form],MATCH(Table98[[#This Row],[Player]],FPL_Misc_Extract[Player],0))</f>
        <v>0</v>
      </c>
      <c r="F503" s="22">
        <f ca="1">IF(MID(Table98[[#This Row],[F1 PR]],8,1)&gt;MID(Table98[[#This Row],[F1 PR]],10,1)=TRUE,1,0)</f>
        <v>0</v>
      </c>
      <c r="G503" s="22">
        <f ca="1">IF(MID(Table98[[#This Row],[F1 PR]],8,1)&lt;MID(Table98[[#This Row],[F1 PR]],10,1),1,0)</f>
        <v>1</v>
      </c>
      <c r="H50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3" s="18">
        <f>Table98[[#This Row],[Opp Pos]]-Table98[[#This Row],[Current Pos]]</f>
        <v>1</v>
      </c>
      <c r="J503" s="18" t="str">
        <f>INDEX(PL_Table[POS],MATCH(INDEX(Team_Key[Full Name],MATCH(LEFT(Table98[[#This Row],[F1]],3),Team_Key[Abbreviation],0)),PL_Table[TEAM],0))</f>
        <v>14</v>
      </c>
      <c r="K503" s="18" t="str">
        <f>INDEX(PL_Table[POS],MATCH(INDEX(Team_Key[Full Name],MATCH(Table98[[#This Row],[Team]],Team_Key[Abbreviation],0)),PL_Table[TEAM],0))</f>
        <v>13</v>
      </c>
      <c r="L503" s="1" t="str">
        <f>INDEX(Team_Key[Fixture],MATCH(Table98[[#This Row],[Team]],Team_Key[Abbreviation],0))</f>
        <v>CRY</v>
      </c>
      <c r="M503" s="1" t="str">
        <f ca="1">IFERROR(INDEX(Results_Matrix[],MATCH(Table98[[#This Row],[Team]],Results_Matrix[Teams],0),MATCH(LEFT(Table98[[#This Row],[F1]],3),Results_Matrix[#Headers],0)),"")</f>
        <v>CRY(A) 0-2</v>
      </c>
    </row>
    <row r="504" spans="1:13" x14ac:dyDescent="0.45">
      <c r="A504" t="s">
        <v>414</v>
      </c>
      <c r="B504" s="1" t="str">
        <f>INDEX(FPL_Misc_Extract[Position],MATCH(Table98[[#This Row],[Player]],FPL_Misc_Extract[Player],0))</f>
        <v>MID</v>
      </c>
      <c r="C504" s="1" t="str">
        <f>INDEX(Team_Key[Abbreviation],MATCH(INDEX(FPL_Misc_Extract[Team Name],MATCH(Table98[[#This Row],[Player]],FPL_Misc_Extract[Player],0)),Team_Key[Full Name],0))</f>
        <v>WHU</v>
      </c>
      <c r="D504" s="1">
        <f>INDEX(FPL_Misc_Extract[PPG],MATCH(Table98[[#This Row],[Player]],FPL_Misc_Extract[Player],0))</f>
        <v>0</v>
      </c>
      <c r="E504" s="18">
        <f>INDEX(FPL_Misc_Extract[Form],MATCH(Table98[[#This Row],[Player]],FPL_Misc_Extract[Player],0))</f>
        <v>0</v>
      </c>
      <c r="F504" s="22">
        <f ca="1">IF(MID(Table98[[#This Row],[F1 PR]],8,1)&gt;MID(Table98[[#This Row],[F1 PR]],10,1)=TRUE,1,0)</f>
        <v>0</v>
      </c>
      <c r="G504" s="22">
        <f ca="1">IF(MID(Table98[[#This Row],[F1 PR]],8,1)&lt;MID(Table98[[#This Row],[F1 PR]],10,1),1,0)</f>
        <v>0</v>
      </c>
      <c r="H5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4" s="18">
        <f>Table98[[#This Row],[Opp Pos]]-Table98[[#This Row],[Current Pos]]</f>
        <v>11</v>
      </c>
      <c r="J504" s="18" t="str">
        <f>INDEX(PL_Table[POS],MATCH(INDEX(Team_Key[Full Name],MATCH(LEFT(Table98[[#This Row],[F1]],3),Team_Key[Abbreviation],0)),PL_Table[TEAM],0))</f>
        <v>17</v>
      </c>
      <c r="K504" s="18" t="str">
        <f>INDEX(PL_Table[POS],MATCH(INDEX(Team_Key[Full Name],MATCH(Table98[[#This Row],[Team]],Team_Key[Abbreviation],0)),PL_Table[TEAM],0))</f>
        <v>6</v>
      </c>
      <c r="L504" s="1" t="str">
        <f>INDEX(Team_Key[Fixture],MATCH(Table98[[#This Row],[Team]],Team_Key[Abbreviation],0))</f>
        <v>SUN</v>
      </c>
      <c r="M504" s="1" t="str">
        <f ca="1">IFERROR(INDEX(Results_Matrix[],MATCH(Table98[[#This Row],[Team]],Results_Matrix[Teams],0),MATCH(LEFT(Table98[[#This Row],[F1]],3),Results_Matrix[#Headers],0)),"")</f>
        <v>SUN(A) 2-2</v>
      </c>
    </row>
    <row r="505" spans="1:13" x14ac:dyDescent="0.45">
      <c r="A505" t="s">
        <v>672</v>
      </c>
      <c r="B505" s="1" t="str">
        <f>INDEX(FPL_Misc_Extract[Position],MATCH(Table98[[#This Row],[Player]],FPL_Misc_Extract[Player],0))</f>
        <v>MID</v>
      </c>
      <c r="C505" s="1" t="str">
        <f>INDEX(Team_Key[Abbreviation],MATCH(INDEX(FPL_Misc_Extract[Team Name],MATCH(Table98[[#This Row],[Player]],FPL_Misc_Extract[Player],0)),Team_Key[Full Name],0))</f>
        <v>AVL</v>
      </c>
      <c r="D505" s="1">
        <f>INDEX(FPL_Misc_Extract[PPG],MATCH(Table98[[#This Row],[Player]],FPL_Misc_Extract[Player],0))</f>
        <v>1.7</v>
      </c>
      <c r="E505" s="18">
        <f>INDEX(FPL_Misc_Extract[Form],MATCH(Table98[[#This Row],[Player]],FPL_Misc_Extract[Player],0))</f>
        <v>0</v>
      </c>
      <c r="F505" s="22">
        <f ca="1">IF(MID(Table98[[#This Row],[F1 PR]],8,1)&gt;MID(Table98[[#This Row],[F1 PR]],10,1)=TRUE,1,0)</f>
        <v>0</v>
      </c>
      <c r="G505" s="22">
        <f ca="1">IF(MID(Table98[[#This Row],[F1 PR]],8,1)&lt;MID(Table98[[#This Row],[F1 PR]],10,1),1,0)</f>
        <v>1</v>
      </c>
      <c r="H50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5" s="18">
        <f>Table98[[#This Row],[Opp Pos]]-Table98[[#This Row],[Current Pos]]</f>
        <v>-13</v>
      </c>
      <c r="J505" s="18" t="str">
        <f>INDEX(PL_Table[POS],MATCH(INDEX(Team_Key[Full Name],MATCH(LEFT(Table98[[#This Row],[F1]],3),Team_Key[Abbreviation],0)),PL_Table[TEAM],0))</f>
        <v>7</v>
      </c>
      <c r="K505" s="18" t="str">
        <f>INDEX(PL_Table[POS],MATCH(INDEX(Team_Key[Full Name],MATCH(Table98[[#This Row],[Team]],Team_Key[Abbreviation],0)),PL_Table[TEAM],0))</f>
        <v>20</v>
      </c>
      <c r="L505" s="1" t="str">
        <f>INDEX(Team_Key[Fixture],MATCH(Table98[[#This Row],[Team]],Team_Key[Abbreviation],0))</f>
        <v>STK</v>
      </c>
      <c r="M505" s="1" t="str">
        <f ca="1">IFERROR(INDEX(Results_Matrix[],MATCH(Table98[[#This Row],[Team]],Results_Matrix[Teams],0),MATCH(LEFT(Table98[[#This Row],[F1]],3),Results_Matrix[#Headers],0)),"")</f>
        <v>STK(H) 0-1</v>
      </c>
    </row>
    <row r="506" spans="1:13" x14ac:dyDescent="0.45">
      <c r="A506" t="s">
        <v>602</v>
      </c>
      <c r="B506" s="1" t="str">
        <f>INDEX(FPL_Misc_Extract[Position],MATCH(Table98[[#This Row],[Player]],FPL_Misc_Extract[Player],0))</f>
        <v>FWD</v>
      </c>
      <c r="C506" s="1" t="str">
        <f>INDEX(Team_Key[Abbreviation],MATCH(INDEX(FPL_Misc_Extract[Team Name],MATCH(Table98[[#This Row],[Player]],FPL_Misc_Extract[Player],0)),Team_Key[Full Name],0))</f>
        <v>ARS</v>
      </c>
      <c r="D506" s="1">
        <f>INDEX(FPL_Misc_Extract[PPG],MATCH(Table98[[#This Row],[Player]],FPL_Misc_Extract[Player],0))</f>
        <v>0</v>
      </c>
      <c r="E506" s="18">
        <f>INDEX(FPL_Misc_Extract[Form],MATCH(Table98[[#This Row],[Player]],FPL_Misc_Extract[Player],0))</f>
        <v>0</v>
      </c>
      <c r="F506" s="22">
        <f ca="1">IF(MID(Table98[[#This Row],[F1 PR]],8,1)&gt;MID(Table98[[#This Row],[F1 PR]],10,1)=TRUE,1,0)</f>
        <v>1</v>
      </c>
      <c r="G506" s="22">
        <f ca="1">IF(MID(Table98[[#This Row],[F1 PR]],8,1)&lt;MID(Table98[[#This Row],[F1 PR]],10,1),1,0)</f>
        <v>0</v>
      </c>
      <c r="H5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6" s="18">
        <f>Table98[[#This Row],[Opp Pos]]-Table98[[#This Row],[Current Pos]]</f>
        <v>2</v>
      </c>
      <c r="J506" s="18" t="str">
        <f>INDEX(PL_Table[POS],MATCH(INDEX(Team_Key[Full Name],MATCH(LEFT(Table98[[#This Row],[F1]],3),Team_Key[Abbreviation],0)),PL_Table[TEAM],0))</f>
        <v>5</v>
      </c>
      <c r="K506" s="18" t="str">
        <f>INDEX(PL_Table[POS],MATCH(INDEX(Team_Key[Full Name],MATCH(Table98[[#This Row],[Team]],Team_Key[Abbreviation],0)),PL_Table[TEAM],0))</f>
        <v>3</v>
      </c>
      <c r="L506" s="1" t="str">
        <f>INDEX(Team_Key[Fixture],MATCH(Table98[[#This Row],[Team]],Team_Key[Abbreviation],0))</f>
        <v>MUN</v>
      </c>
      <c r="M506" s="1" t="str">
        <f ca="1">IFERROR(INDEX(Results_Matrix[],MATCH(Table98[[#This Row],[Team]],Results_Matrix[Teams],0),MATCH(LEFT(Table98[[#This Row],[F1]],3),Results_Matrix[#Headers],0)),"")</f>
        <v>MUN(H) 3-0</v>
      </c>
    </row>
    <row r="507" spans="1:13" x14ac:dyDescent="0.45">
      <c r="A507" t="s">
        <v>668</v>
      </c>
      <c r="B507" s="1" t="str">
        <f>INDEX(FPL_Misc_Extract[Position],MATCH(Table98[[#This Row],[Player]],FPL_Misc_Extract[Player],0))</f>
        <v>DEF</v>
      </c>
      <c r="C507" s="1" t="str">
        <f>INDEX(Team_Key[Abbreviation],MATCH(INDEX(FPL_Misc_Extract[Team Name],MATCH(Table98[[#This Row],[Player]],FPL_Misc_Extract[Player],0)),Team_Key[Full Name],0))</f>
        <v>LEI</v>
      </c>
      <c r="D507" s="1">
        <f>INDEX(FPL_Misc_Extract[PPG],MATCH(Table98[[#This Row],[Player]],FPL_Misc_Extract[Player],0))</f>
        <v>1.8</v>
      </c>
      <c r="E507" s="18">
        <f>INDEX(FPL_Misc_Extract[Form],MATCH(Table98[[#This Row],[Player]],FPL_Misc_Extract[Player],0))</f>
        <v>0.1</v>
      </c>
      <c r="F507" s="22">
        <f ca="1">IF(MID(Table98[[#This Row],[F1 PR]],8,1)&gt;MID(Table98[[#This Row],[F1 PR]],10,1)=TRUE,1,0)</f>
        <v>1</v>
      </c>
      <c r="G507" s="22">
        <f ca="1">IF(MID(Table98[[#This Row],[F1 PR]],8,1)&lt;MID(Table98[[#This Row],[F1 PR]],10,1),1,0)</f>
        <v>0</v>
      </c>
      <c r="H5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8</v>
      </c>
      <c r="I507" s="18">
        <f>Table98[[#This Row],[Opp Pos]]-Table98[[#This Row],[Current Pos]]</f>
        <v>17</v>
      </c>
      <c r="J507" s="18" t="str">
        <f>INDEX(PL_Table[POS],MATCH(INDEX(Team_Key[Full Name],MATCH(LEFT(Table98[[#This Row],[F1]],3),Team_Key[Abbreviation],0)),PL_Table[TEAM],0))</f>
        <v>18</v>
      </c>
      <c r="K507" s="18" t="str">
        <f>INDEX(PL_Table[POS],MATCH(INDEX(Team_Key[Full Name],MATCH(Table98[[#This Row],[Team]],Team_Key[Abbreviation],0)),PL_Table[TEAM],0))</f>
        <v>1</v>
      </c>
      <c r="L507" s="1" t="str">
        <f>INDEX(Team_Key[Fixture],MATCH(Table98[[#This Row],[Team]],Team_Key[Abbreviation],0))</f>
        <v>NOR</v>
      </c>
      <c r="M507" s="1" t="str">
        <f ca="1">IFERROR(INDEX(Results_Matrix[],MATCH(Table98[[#This Row],[Team]],Results_Matrix[Teams],0),MATCH(LEFT(Table98[[#This Row],[F1]],3),Results_Matrix[#Headers],0)),"")</f>
        <v>NOR(A) 2-1</v>
      </c>
    </row>
    <row r="508" spans="1:13" x14ac:dyDescent="0.45">
      <c r="A508" t="s">
        <v>581</v>
      </c>
      <c r="B508" s="1" t="str">
        <f>INDEX(FPL_Misc_Extract[Position],MATCH(Table98[[#This Row],[Player]],FPL_Misc_Extract[Player],0))</f>
        <v>GK</v>
      </c>
      <c r="C508" s="1" t="str">
        <f>INDEX(Team_Key[Abbreviation],MATCH(INDEX(FPL_Misc_Extract[Team Name],MATCH(Table98[[#This Row],[Player]],FPL_Misc_Extract[Player],0)),Team_Key[Full Name],0))</f>
        <v>LEI</v>
      </c>
      <c r="D508" s="1">
        <f>INDEX(FPL_Misc_Extract[PPG],MATCH(Table98[[#This Row],[Player]],FPL_Misc_Extract[Player],0))</f>
        <v>3.5</v>
      </c>
      <c r="E508" s="18">
        <f>INDEX(FPL_Misc_Extract[Form],MATCH(Table98[[#This Row],[Player]],FPL_Misc_Extract[Player],0))</f>
        <v>0.5</v>
      </c>
      <c r="F508" s="22">
        <f ca="1">IF(MID(Table98[[#This Row],[F1 PR]],8,1)&gt;MID(Table98[[#This Row],[F1 PR]],10,1)=TRUE,1,0)</f>
        <v>1</v>
      </c>
      <c r="G508" s="22">
        <f ca="1">IF(MID(Table98[[#This Row],[F1 PR]],8,1)&lt;MID(Table98[[#This Row],[F1 PR]],10,1),1,0)</f>
        <v>0</v>
      </c>
      <c r="H50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08" s="18">
        <f>Table98[[#This Row],[Opp Pos]]-Table98[[#This Row],[Current Pos]]</f>
        <v>17</v>
      </c>
      <c r="J508" s="18" t="str">
        <f>INDEX(PL_Table[POS],MATCH(INDEX(Team_Key[Full Name],MATCH(LEFT(Table98[[#This Row],[F1]],3),Team_Key[Abbreviation],0)),PL_Table[TEAM],0))</f>
        <v>18</v>
      </c>
      <c r="K508" s="18" t="str">
        <f>INDEX(PL_Table[POS],MATCH(INDEX(Team_Key[Full Name],MATCH(Table98[[#This Row],[Team]],Team_Key[Abbreviation],0)),PL_Table[TEAM],0))</f>
        <v>1</v>
      </c>
      <c r="L508" s="1" t="str">
        <f>INDEX(Team_Key[Fixture],MATCH(Table98[[#This Row],[Team]],Team_Key[Abbreviation],0))</f>
        <v>NOR</v>
      </c>
      <c r="M508" s="1" t="str">
        <f ca="1">IFERROR(INDEX(Results_Matrix[],MATCH(Table98[[#This Row],[Team]],Results_Matrix[Teams],0),MATCH(LEFT(Table98[[#This Row],[F1]],3),Results_Matrix[#Headers],0)),"")</f>
        <v>NOR(A) 2-1</v>
      </c>
    </row>
    <row r="509" spans="1:13" x14ac:dyDescent="0.45">
      <c r="A509" t="s">
        <v>256</v>
      </c>
      <c r="B509" s="1" t="str">
        <f>INDEX(FPL_Misc_Extract[Position],MATCH(Table98[[#This Row],[Player]],FPL_Misc_Extract[Player],0))</f>
        <v>MID</v>
      </c>
      <c r="C509" s="1" t="str">
        <f>INDEX(Team_Key[Abbreviation],MATCH(INDEX(FPL_Misc_Extract[Team Name],MATCH(Table98[[#This Row],[Player]],FPL_Misc_Extract[Player],0)),Team_Key[Full Name],0))</f>
        <v>MUN</v>
      </c>
      <c r="D509" s="1">
        <f>INDEX(FPL_Misc_Extract[PPG],MATCH(Table98[[#This Row],[Player]],FPL_Misc_Extract[Player],0))</f>
        <v>2.5</v>
      </c>
      <c r="E509" s="18">
        <f>INDEX(FPL_Misc_Extract[Form],MATCH(Table98[[#This Row],[Player]],FPL_Misc_Extract[Player],0))</f>
        <v>0.3</v>
      </c>
      <c r="F509" s="22">
        <f ca="1">IF(MID(Table98[[#This Row],[F1 PR]],8,1)&gt;MID(Table98[[#This Row],[F1 PR]],10,1)=TRUE,1,0)</f>
        <v>0</v>
      </c>
      <c r="G509" s="22">
        <f ca="1">IF(MID(Table98[[#This Row],[F1 PR]],8,1)&lt;MID(Table98[[#This Row],[F1 PR]],10,1),1,0)</f>
        <v>1</v>
      </c>
      <c r="H5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09" s="18">
        <f>Table98[[#This Row],[Opp Pos]]-Table98[[#This Row],[Current Pos]]</f>
        <v>-2</v>
      </c>
      <c r="J509" s="18" t="str">
        <f>INDEX(PL_Table[POS],MATCH(INDEX(Team_Key[Full Name],MATCH(LEFT(Table98[[#This Row],[F1]],3),Team_Key[Abbreviation],0)),PL_Table[TEAM],0))</f>
        <v>3</v>
      </c>
      <c r="K509" s="18" t="str">
        <f>INDEX(PL_Table[POS],MATCH(INDEX(Team_Key[Full Name],MATCH(Table98[[#This Row],[Team]],Team_Key[Abbreviation],0)),PL_Table[TEAM],0))</f>
        <v>5</v>
      </c>
      <c r="L509" s="1" t="str">
        <f>INDEX(Team_Key[Fixture],MATCH(Table98[[#This Row],[Team]],Team_Key[Abbreviation],0))</f>
        <v>ARS</v>
      </c>
      <c r="M509" s="1" t="str">
        <f ca="1">IFERROR(INDEX(Results_Matrix[],MATCH(Table98[[#This Row],[Team]],Results_Matrix[Teams],0),MATCH(LEFT(Table98[[#This Row],[F1]],3),Results_Matrix[#Headers],0)),"")</f>
        <v>ARS(A) 0-3</v>
      </c>
    </row>
    <row r="510" spans="1:13" x14ac:dyDescent="0.45">
      <c r="A510" t="s">
        <v>311</v>
      </c>
      <c r="B510" s="1" t="str">
        <f>INDEX(FPL_Misc_Extract[Position],MATCH(Table98[[#This Row],[Player]],FPL_Misc_Extract[Player],0))</f>
        <v>GK</v>
      </c>
      <c r="C510" s="1" t="str">
        <f>INDEX(Team_Key[Abbreviation],MATCH(INDEX(FPL_Misc_Extract[Team Name],MATCH(Table98[[#This Row],[Player]],FPL_Misc_Extract[Player],0)),Team_Key[Full Name],0))</f>
        <v>LEI</v>
      </c>
      <c r="D510" s="1">
        <f>INDEX(FPL_Misc_Extract[PPG],MATCH(Table98[[#This Row],[Player]],FPL_Misc_Extract[Player],0))</f>
        <v>0</v>
      </c>
      <c r="E510" s="18">
        <f>INDEX(FPL_Misc_Extract[Form],MATCH(Table98[[#This Row],[Player]],FPL_Misc_Extract[Player],0))</f>
        <v>0</v>
      </c>
      <c r="F510" s="22">
        <f ca="1">IF(MID(Table98[[#This Row],[F1 PR]],8,1)&gt;MID(Table98[[#This Row],[F1 PR]],10,1)=TRUE,1,0)</f>
        <v>1</v>
      </c>
      <c r="G510" s="22">
        <f ca="1">IF(MID(Table98[[#This Row],[F1 PR]],8,1)&lt;MID(Table98[[#This Row],[F1 PR]],10,1),1,0)</f>
        <v>0</v>
      </c>
      <c r="H51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0" s="18">
        <f>Table98[[#This Row],[Opp Pos]]-Table98[[#This Row],[Current Pos]]</f>
        <v>17</v>
      </c>
      <c r="J510" s="18" t="str">
        <f>INDEX(PL_Table[POS],MATCH(INDEX(Team_Key[Full Name],MATCH(LEFT(Table98[[#This Row],[F1]],3),Team_Key[Abbreviation],0)),PL_Table[TEAM],0))</f>
        <v>18</v>
      </c>
      <c r="K510" s="18" t="str">
        <f>INDEX(PL_Table[POS],MATCH(INDEX(Team_Key[Full Name],MATCH(Table98[[#This Row],[Team]],Team_Key[Abbreviation],0)),PL_Table[TEAM],0))</f>
        <v>1</v>
      </c>
      <c r="L510" s="1" t="str">
        <f>INDEX(Team_Key[Fixture],MATCH(Table98[[#This Row],[Team]],Team_Key[Abbreviation],0))</f>
        <v>NOR</v>
      </c>
      <c r="M510" s="1" t="str">
        <f ca="1">IFERROR(INDEX(Results_Matrix[],MATCH(Table98[[#This Row],[Team]],Results_Matrix[Teams],0),MATCH(LEFT(Table98[[#This Row],[F1]],3),Results_Matrix[#Headers],0)),"")</f>
        <v>NOR(A) 2-1</v>
      </c>
    </row>
    <row r="511" spans="1:13" x14ac:dyDescent="0.45">
      <c r="A511" t="s">
        <v>103</v>
      </c>
      <c r="B511" s="1" t="str">
        <f>INDEX(FPL_Misc_Extract[Position],MATCH(Table98[[#This Row],[Player]],FPL_Misc_Extract[Player],0))</f>
        <v>MID</v>
      </c>
      <c r="C511" s="1" t="str">
        <f>INDEX(Team_Key[Abbreviation],MATCH(INDEX(FPL_Misc_Extract[Team Name],MATCH(Table98[[#This Row],[Player]],FPL_Misc_Extract[Player],0)),Team_Key[Full Name],0))</f>
        <v>MUN</v>
      </c>
      <c r="D511" s="1">
        <f>INDEX(FPL_Misc_Extract[PPG],MATCH(Table98[[#This Row],[Player]],FPL_Misc_Extract[Player],0))</f>
        <v>2.5</v>
      </c>
      <c r="E511" s="18">
        <f>INDEX(FPL_Misc_Extract[Form],MATCH(Table98[[#This Row],[Player]],FPL_Misc_Extract[Player],0))</f>
        <v>0</v>
      </c>
      <c r="F511" s="22">
        <f ca="1">IF(MID(Table98[[#This Row],[F1 PR]],8,1)&gt;MID(Table98[[#This Row],[F1 PR]],10,1)=TRUE,1,0)</f>
        <v>0</v>
      </c>
      <c r="G511" s="22">
        <f ca="1">IF(MID(Table98[[#This Row],[F1 PR]],8,1)&lt;MID(Table98[[#This Row],[F1 PR]],10,1),1,0)</f>
        <v>1</v>
      </c>
      <c r="H51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11" s="18">
        <f>Table98[[#This Row],[Opp Pos]]-Table98[[#This Row],[Current Pos]]</f>
        <v>-2</v>
      </c>
      <c r="J511" s="18" t="str">
        <f>INDEX(PL_Table[POS],MATCH(INDEX(Team_Key[Full Name],MATCH(LEFT(Table98[[#This Row],[F1]],3),Team_Key[Abbreviation],0)),PL_Table[TEAM],0))</f>
        <v>3</v>
      </c>
      <c r="K511" s="18" t="str">
        <f>INDEX(PL_Table[POS],MATCH(INDEX(Team_Key[Full Name],MATCH(Table98[[#This Row],[Team]],Team_Key[Abbreviation],0)),PL_Table[TEAM],0))</f>
        <v>5</v>
      </c>
      <c r="L511" s="1" t="str">
        <f>INDEX(Team_Key[Fixture],MATCH(Table98[[#This Row],[Team]],Team_Key[Abbreviation],0))</f>
        <v>ARS</v>
      </c>
      <c r="M511" s="1" t="str">
        <f ca="1">IFERROR(INDEX(Results_Matrix[],MATCH(Table98[[#This Row],[Team]],Results_Matrix[Teams],0),MATCH(LEFT(Table98[[#This Row],[F1]],3),Results_Matrix[#Headers],0)),"")</f>
        <v>ARS(A) 0-3</v>
      </c>
    </row>
    <row r="512" spans="1:13" x14ac:dyDescent="0.45">
      <c r="A512" t="s">
        <v>516</v>
      </c>
      <c r="B512" s="1" t="str">
        <f>INDEX(FPL_Misc_Extract[Position],MATCH(Table98[[#This Row],[Player]],FPL_Misc_Extract[Player],0))</f>
        <v>FWD</v>
      </c>
      <c r="C512" s="1" t="str">
        <f>INDEX(Team_Key[Abbreviation],MATCH(INDEX(FPL_Misc_Extract[Team Name],MATCH(Table98[[#This Row],[Player]],FPL_Misc_Extract[Player],0)),Team_Key[Full Name],0))</f>
        <v>SOU</v>
      </c>
      <c r="D512" s="1">
        <f>INDEX(FPL_Misc_Extract[PPG],MATCH(Table98[[#This Row],[Player]],FPL_Misc_Extract[Player],0))</f>
        <v>0</v>
      </c>
      <c r="E512" s="18">
        <f>INDEX(FPL_Misc_Extract[Form],MATCH(Table98[[#This Row],[Player]],FPL_Misc_Extract[Player],0))</f>
        <v>0</v>
      </c>
      <c r="F512" s="22">
        <f ca="1">IF(MID(Table98[[#This Row],[F1 PR]],8,1)&gt;MID(Table98[[#This Row],[F1 PR]],10,1)=TRUE,1,0)</f>
        <v>1</v>
      </c>
      <c r="G512" s="22">
        <f ca="1">IF(MID(Table98[[#This Row],[F1 PR]],8,1)&lt;MID(Table98[[#This Row],[F1 PR]],10,1),1,0)</f>
        <v>0</v>
      </c>
      <c r="H51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12" s="18">
        <f>Table98[[#This Row],[Opp Pos]]-Table98[[#This Row],[Current Pos]]</f>
        <v>1</v>
      </c>
      <c r="J512" s="18" t="str">
        <f>INDEX(PL_Table[POS],MATCH(INDEX(Team_Key[Full Name],MATCH(LEFT(Table98[[#This Row],[F1]],3),Team_Key[Abbreviation],0)),PL_Table[TEAM],0))</f>
        <v>10</v>
      </c>
      <c r="K512" s="18" t="str">
        <f>INDEX(PL_Table[POS],MATCH(INDEX(Team_Key[Full Name],MATCH(Table98[[#This Row],[Team]],Team_Key[Abbreviation],0)),PL_Table[TEAM],0))</f>
        <v>9</v>
      </c>
      <c r="L512" s="1" t="str">
        <f>INDEX(Team_Key[Fixture],MATCH(Table98[[#This Row],[Team]],Team_Key[Abbreviation],0))</f>
        <v>CHE</v>
      </c>
      <c r="M512" s="1" t="str">
        <f ca="1">IFERROR(INDEX(Results_Matrix[],MATCH(Table98[[#This Row],[Team]],Results_Matrix[Teams],0),MATCH(LEFT(Table98[[#This Row],[F1]],3),Results_Matrix[#Headers],0)),"")</f>
        <v>CHE(A) 3-1</v>
      </c>
    </row>
    <row r="513" spans="1:13" x14ac:dyDescent="0.45">
      <c r="A513" t="s">
        <v>262</v>
      </c>
      <c r="B513" s="1" t="str">
        <f>INDEX(FPL_Misc_Extract[Position],MATCH(Table98[[#This Row],[Player]],FPL_Misc_Extract[Player],0))</f>
        <v>DEF</v>
      </c>
      <c r="C513" s="1" t="str">
        <f>INDEX(Team_Key[Abbreviation],MATCH(INDEX(FPL_Misc_Extract[Team Name],MATCH(Table98[[#This Row],[Player]],FPL_Misc_Extract[Player],0)),Team_Key[Full Name],0))</f>
        <v>AVL</v>
      </c>
      <c r="D513" s="1">
        <f>INDEX(FPL_Misc_Extract[PPG],MATCH(Table98[[#This Row],[Player]],FPL_Misc_Extract[Player],0))</f>
        <v>0</v>
      </c>
      <c r="E513" s="18">
        <f>INDEX(FPL_Misc_Extract[Form],MATCH(Table98[[#This Row],[Player]],FPL_Misc_Extract[Player],0))</f>
        <v>0</v>
      </c>
      <c r="F513" s="22">
        <f ca="1">IF(MID(Table98[[#This Row],[F1 PR]],8,1)&gt;MID(Table98[[#This Row],[F1 PR]],10,1)=TRUE,1,0)</f>
        <v>0</v>
      </c>
      <c r="G513" s="22">
        <f ca="1">IF(MID(Table98[[#This Row],[F1 PR]],8,1)&lt;MID(Table98[[#This Row],[F1 PR]],10,1),1,0)</f>
        <v>1</v>
      </c>
      <c r="H5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3" s="18">
        <f>Table98[[#This Row],[Opp Pos]]-Table98[[#This Row],[Current Pos]]</f>
        <v>-13</v>
      </c>
      <c r="J513" s="18" t="str">
        <f>INDEX(PL_Table[POS],MATCH(INDEX(Team_Key[Full Name],MATCH(LEFT(Table98[[#This Row],[F1]],3),Team_Key[Abbreviation],0)),PL_Table[TEAM],0))</f>
        <v>7</v>
      </c>
      <c r="K513" s="18" t="str">
        <f>INDEX(PL_Table[POS],MATCH(INDEX(Team_Key[Full Name],MATCH(Table98[[#This Row],[Team]],Team_Key[Abbreviation],0)),PL_Table[TEAM],0))</f>
        <v>20</v>
      </c>
      <c r="L513" s="1" t="str">
        <f>INDEX(Team_Key[Fixture],MATCH(Table98[[#This Row],[Team]],Team_Key[Abbreviation],0))</f>
        <v>STK</v>
      </c>
      <c r="M513" s="1" t="str">
        <f ca="1">IFERROR(INDEX(Results_Matrix[],MATCH(Table98[[#This Row],[Team]],Results_Matrix[Teams],0),MATCH(LEFT(Table98[[#This Row],[F1]],3),Results_Matrix[#Headers],0)),"")</f>
        <v>STK(H) 0-1</v>
      </c>
    </row>
    <row r="514" spans="1:13" x14ac:dyDescent="0.45">
      <c r="A514" t="s">
        <v>182</v>
      </c>
      <c r="B514" s="1" t="str">
        <f>INDEX(FPL_Misc_Extract[Position],MATCH(Table98[[#This Row],[Player]],FPL_Misc_Extract[Player],0))</f>
        <v>MID</v>
      </c>
      <c r="C514" s="1" t="str">
        <f>INDEX(Team_Key[Abbreviation],MATCH(INDEX(FPL_Misc_Extract[Team Name],MATCH(Table98[[#This Row],[Player]],FPL_Misc_Extract[Player],0)),Team_Key[Full Name],0))</f>
        <v>WBA</v>
      </c>
      <c r="D514" s="1">
        <f>INDEX(FPL_Misc_Extract[PPG],MATCH(Table98[[#This Row],[Player]],FPL_Misc_Extract[Player],0))</f>
        <v>2.8</v>
      </c>
      <c r="E514" s="18">
        <f>INDEX(FPL_Misc_Extract[Form],MATCH(Table98[[#This Row],[Player]],FPL_Misc_Extract[Player],0))</f>
        <v>0.4</v>
      </c>
      <c r="F514" s="22">
        <f ca="1">IF(MID(Table98[[#This Row],[F1 PR]],8,1)&gt;MID(Table98[[#This Row],[F1 PR]],10,1)=TRUE,1,0)</f>
        <v>0</v>
      </c>
      <c r="G514" s="22">
        <f ca="1">IF(MID(Table98[[#This Row],[F1 PR]],8,1)&lt;MID(Table98[[#This Row],[F1 PR]],10,1),1,0)</f>
        <v>1</v>
      </c>
      <c r="H51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4" s="18">
        <f>Table98[[#This Row],[Opp Pos]]-Table98[[#This Row],[Current Pos]]</f>
        <v>1</v>
      </c>
      <c r="J514" s="18" t="str">
        <f>INDEX(PL_Table[POS],MATCH(INDEX(Team_Key[Full Name],MATCH(LEFT(Table98[[#This Row],[F1]],3),Team_Key[Abbreviation],0)),PL_Table[TEAM],0))</f>
        <v>14</v>
      </c>
      <c r="K514" s="18" t="str">
        <f>INDEX(PL_Table[POS],MATCH(INDEX(Team_Key[Full Name],MATCH(Table98[[#This Row],[Team]],Team_Key[Abbreviation],0)),PL_Table[TEAM],0))</f>
        <v>13</v>
      </c>
      <c r="L514" s="1" t="str">
        <f>INDEX(Team_Key[Fixture],MATCH(Table98[[#This Row],[Team]],Team_Key[Abbreviation],0))</f>
        <v>CRY</v>
      </c>
      <c r="M514" s="1" t="str">
        <f ca="1">IFERROR(INDEX(Results_Matrix[],MATCH(Table98[[#This Row],[Team]],Results_Matrix[Teams],0),MATCH(LEFT(Table98[[#This Row],[F1]],3),Results_Matrix[#Headers],0)),"")</f>
        <v>CRY(A) 0-2</v>
      </c>
    </row>
    <row r="515" spans="1:13" x14ac:dyDescent="0.45">
      <c r="A515" t="s">
        <v>665</v>
      </c>
      <c r="B515" s="1" t="str">
        <f>INDEX(FPL_Misc_Extract[Position],MATCH(Table98[[#This Row],[Player]],FPL_Misc_Extract[Player],0))</f>
        <v>MID</v>
      </c>
      <c r="C515" s="1" t="str">
        <f>INDEX(Team_Key[Abbreviation],MATCH(INDEX(FPL_Misc_Extract[Team Name],MATCH(Table98[[#This Row],[Player]],FPL_Misc_Extract[Player],0)),Team_Key[Full Name],0))</f>
        <v>STK</v>
      </c>
      <c r="D515" s="1">
        <f>INDEX(FPL_Misc_Extract[PPG],MATCH(Table98[[#This Row],[Player]],FPL_Misc_Extract[Player],0))</f>
        <v>4</v>
      </c>
      <c r="E515" s="18">
        <f>INDEX(FPL_Misc_Extract[Form],MATCH(Table98[[#This Row],[Player]],FPL_Misc_Extract[Player],0))</f>
        <v>0.7</v>
      </c>
      <c r="F515" s="22">
        <f ca="1">IF(MID(Table98[[#This Row],[F1 PR]],8,1)&gt;MID(Table98[[#This Row],[F1 PR]],10,1)=TRUE,1,0)</f>
        <v>1</v>
      </c>
      <c r="G515" s="22">
        <f ca="1">IF(MID(Table98[[#This Row],[F1 PR]],8,1)&lt;MID(Table98[[#This Row],[F1 PR]],10,1),1,0)</f>
        <v>0</v>
      </c>
      <c r="H51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5" s="18">
        <f>Table98[[#This Row],[Opp Pos]]-Table98[[#This Row],[Current Pos]]</f>
        <v>13</v>
      </c>
      <c r="J515" s="18" t="str">
        <f>INDEX(PL_Table[POS],MATCH(INDEX(Team_Key[Full Name],MATCH(LEFT(Table98[[#This Row],[F1]],3),Team_Key[Abbreviation],0)),PL_Table[TEAM],0))</f>
        <v>20</v>
      </c>
      <c r="K515" s="18" t="str">
        <f>INDEX(PL_Table[POS],MATCH(INDEX(Team_Key[Full Name],MATCH(Table98[[#This Row],[Team]],Team_Key[Abbreviation],0)),PL_Table[TEAM],0))</f>
        <v>7</v>
      </c>
      <c r="L515" s="1" t="str">
        <f>INDEX(Team_Key[Fixture],MATCH(Table98[[#This Row],[Team]],Team_Key[Abbreviation],0))</f>
        <v>AVL</v>
      </c>
      <c r="M515" s="1" t="str">
        <f ca="1">IFERROR(INDEX(Results_Matrix[],MATCH(Table98[[#This Row],[Team]],Results_Matrix[Teams],0),MATCH(LEFT(Table98[[#This Row],[F1]],3),Results_Matrix[#Headers],0)),"")</f>
        <v>AVL(A) 1-0</v>
      </c>
    </row>
    <row r="516" spans="1:13" x14ac:dyDescent="0.45">
      <c r="A516" t="s">
        <v>403</v>
      </c>
      <c r="B516" s="1" t="str">
        <f>INDEX(FPL_Misc_Extract[Position],MATCH(Table98[[#This Row],[Player]],FPL_Misc_Extract[Player],0))</f>
        <v>DEF</v>
      </c>
      <c r="C516" s="1" t="str">
        <f>INDEX(Team_Key[Abbreviation],MATCH(INDEX(FPL_Misc_Extract[Team Name],MATCH(Table98[[#This Row],[Player]],FPL_Misc_Extract[Player],0)),Team_Key[Full Name],0))</f>
        <v>MUN</v>
      </c>
      <c r="D516" s="1">
        <f>INDEX(FPL_Misc_Extract[PPG],MATCH(Table98[[#This Row],[Player]],FPL_Misc_Extract[Player],0))</f>
        <v>5.4</v>
      </c>
      <c r="E516" s="18">
        <f>INDEX(FPL_Misc_Extract[Form],MATCH(Table98[[#This Row],[Player]],FPL_Misc_Extract[Player],0))</f>
        <v>0</v>
      </c>
      <c r="F516" s="22">
        <f ca="1">IF(MID(Table98[[#This Row],[F1 PR]],8,1)&gt;MID(Table98[[#This Row],[F1 PR]],10,1)=TRUE,1,0)</f>
        <v>0</v>
      </c>
      <c r="G516" s="22">
        <f ca="1">IF(MID(Table98[[#This Row],[F1 PR]],8,1)&lt;MID(Table98[[#This Row],[F1 PR]],10,1),1,0)</f>
        <v>1</v>
      </c>
      <c r="H5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6" s="18">
        <f>Table98[[#This Row],[Opp Pos]]-Table98[[#This Row],[Current Pos]]</f>
        <v>-2</v>
      </c>
      <c r="J516" s="18" t="str">
        <f>INDEX(PL_Table[POS],MATCH(INDEX(Team_Key[Full Name],MATCH(LEFT(Table98[[#This Row],[F1]],3),Team_Key[Abbreviation],0)),PL_Table[TEAM],0))</f>
        <v>3</v>
      </c>
      <c r="K516" s="18" t="str">
        <f>INDEX(PL_Table[POS],MATCH(INDEX(Team_Key[Full Name],MATCH(Table98[[#This Row],[Team]],Team_Key[Abbreviation],0)),PL_Table[TEAM],0))</f>
        <v>5</v>
      </c>
      <c r="L516" s="1" t="str">
        <f>INDEX(Team_Key[Fixture],MATCH(Table98[[#This Row],[Team]],Team_Key[Abbreviation],0))</f>
        <v>ARS</v>
      </c>
      <c r="M516" s="1" t="str">
        <f ca="1">IFERROR(INDEX(Results_Matrix[],MATCH(Table98[[#This Row],[Team]],Results_Matrix[Teams],0),MATCH(LEFT(Table98[[#This Row],[F1]],3),Results_Matrix[#Headers],0)),"")</f>
        <v>ARS(A) 0-3</v>
      </c>
    </row>
    <row r="517" spans="1:13" x14ac:dyDescent="0.45">
      <c r="A517" t="s">
        <v>320</v>
      </c>
      <c r="B517" s="1" t="str">
        <f>INDEX(FPL_Misc_Extract[Position],MATCH(Table98[[#This Row],[Player]],FPL_Misc_Extract[Player],0))</f>
        <v>DEF</v>
      </c>
      <c r="C517" s="1" t="str">
        <f>INDEX(Team_Key[Abbreviation],MATCH(INDEX(FPL_Misc_Extract[Team Name],MATCH(Table98[[#This Row],[Player]],FPL_Misc_Extract[Player],0)),Team_Key[Full Name],0))</f>
        <v>STK</v>
      </c>
      <c r="D517" s="1">
        <f>INDEX(FPL_Misc_Extract[PPG],MATCH(Table98[[#This Row],[Player]],FPL_Misc_Extract[Player],0))</f>
        <v>3.4</v>
      </c>
      <c r="E517" s="18">
        <f>INDEX(FPL_Misc_Extract[Form],MATCH(Table98[[#This Row],[Player]],FPL_Misc_Extract[Player],0))</f>
        <v>0</v>
      </c>
      <c r="F517" s="22">
        <f ca="1">IF(MID(Table98[[#This Row],[F1 PR]],8,1)&gt;MID(Table98[[#This Row],[F1 PR]],10,1)=TRUE,1,0)</f>
        <v>1</v>
      </c>
      <c r="G517" s="22">
        <f ca="1">IF(MID(Table98[[#This Row],[F1 PR]],8,1)&lt;MID(Table98[[#This Row],[F1 PR]],10,1),1,0)</f>
        <v>0</v>
      </c>
      <c r="H51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17" s="18">
        <f>Table98[[#This Row],[Opp Pos]]-Table98[[#This Row],[Current Pos]]</f>
        <v>13</v>
      </c>
      <c r="J517" s="18" t="str">
        <f>INDEX(PL_Table[POS],MATCH(INDEX(Team_Key[Full Name],MATCH(LEFT(Table98[[#This Row],[F1]],3),Team_Key[Abbreviation],0)),PL_Table[TEAM],0))</f>
        <v>20</v>
      </c>
      <c r="K517" s="18" t="str">
        <f>INDEX(PL_Table[POS],MATCH(INDEX(Team_Key[Full Name],MATCH(Table98[[#This Row],[Team]],Team_Key[Abbreviation],0)),PL_Table[TEAM],0))</f>
        <v>7</v>
      </c>
      <c r="L517" s="1" t="str">
        <f>INDEX(Team_Key[Fixture],MATCH(Table98[[#This Row],[Team]],Team_Key[Abbreviation],0))</f>
        <v>AVL</v>
      </c>
      <c r="M517" s="1" t="str">
        <f ca="1">IFERROR(INDEX(Results_Matrix[],MATCH(Table98[[#This Row],[Team]],Results_Matrix[Teams],0),MATCH(LEFT(Table98[[#This Row],[F1]],3),Results_Matrix[#Headers],0)),"")</f>
        <v>AVL(A) 1-0</v>
      </c>
    </row>
    <row r="518" spans="1:13" x14ac:dyDescent="0.45">
      <c r="A518" t="s">
        <v>346</v>
      </c>
      <c r="B518" s="1" t="str">
        <f>INDEX(FPL_Misc_Extract[Position],MATCH(Table98[[#This Row],[Player]],FPL_Misc_Extract[Player],0))</f>
        <v>MID</v>
      </c>
      <c r="C518" s="1" t="str">
        <f>INDEX(Team_Key[Abbreviation],MATCH(INDEX(FPL_Misc_Extract[Team Name],MATCH(Table98[[#This Row],[Player]],FPL_Misc_Extract[Player],0)),Team_Key[Full Name],0))</f>
        <v>NEW</v>
      </c>
      <c r="D518" s="1">
        <f>INDEX(FPL_Misc_Extract[PPG],MATCH(Table98[[#This Row],[Player]],FPL_Misc_Extract[Player],0))</f>
        <v>2.7</v>
      </c>
      <c r="E518" s="18">
        <f>INDEX(FPL_Misc_Extract[Form],MATCH(Table98[[#This Row],[Player]],FPL_Misc_Extract[Player],0))</f>
        <v>0.4</v>
      </c>
      <c r="F518" s="22">
        <f>IF(MID(Table98[[#This Row],[F1 PR]],8,1)&gt;MID(Table98[[#This Row],[F1 PR]],10,1)=TRUE,1,0)</f>
        <v>0</v>
      </c>
      <c r="G518" s="22">
        <f>IF(MID(Table98[[#This Row],[F1 PR]],8,1)&lt;MID(Table98[[#This Row],[F1 PR]],10,1),1,0)</f>
        <v>0</v>
      </c>
      <c r="H51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18" s="18" t="e">
        <f>Table98[[#This Row],[Opp Pos]]-Table98[[#This Row],[Current Pos]]</f>
        <v>#N/A</v>
      </c>
      <c r="J518" s="18" t="e">
        <f>INDEX(PL_Table[POS],MATCH(INDEX(Team_Key[Full Name],MATCH(LEFT(Table98[[#This Row],[F1]],3),Team_Key[Abbreviation],0)),PL_Table[TEAM],0))</f>
        <v>#N/A</v>
      </c>
      <c r="K518" s="18" t="str">
        <f>INDEX(PL_Table[POS],MATCH(INDEX(Team_Key[Full Name],MATCH(Table98[[#This Row],[Team]],Team_Key[Abbreviation],0)),PL_Table[TEAM],0))</f>
        <v>19</v>
      </c>
      <c r="L518" s="1">
        <f>INDEX(Team_Key[Fixture],MATCH(Table98[[#This Row],[Team]],Team_Key[Abbreviation],0))</f>
        <v>0</v>
      </c>
      <c r="M518" s="1" t="str">
        <f>IFERROR(INDEX(Results_Matrix[],MATCH(Table98[[#This Row],[Team]],Results_Matrix[Teams],0),MATCH(LEFT(Table98[[#This Row],[F1]],3),Results_Matrix[#Headers],0)),"")</f>
        <v/>
      </c>
    </row>
    <row r="519" spans="1:13" x14ac:dyDescent="0.45">
      <c r="A519" t="s">
        <v>343</v>
      </c>
      <c r="B519" s="1" t="str">
        <f>INDEX(FPL_Misc_Extract[Position],MATCH(Table98[[#This Row],[Player]],FPL_Misc_Extract[Player],0))</f>
        <v>MID</v>
      </c>
      <c r="C519" s="1" t="str">
        <f>INDEX(Team_Key[Abbreviation],MATCH(INDEX(FPL_Misc_Extract[Team Name],MATCH(Table98[[#This Row],[Player]],FPL_Misc_Extract[Player],0)),Team_Key[Full Name],0))</f>
        <v>LIV</v>
      </c>
      <c r="D519" s="1">
        <f>INDEX(FPL_Misc_Extract[PPG],MATCH(Table98[[#This Row],[Player]],FPL_Misc_Extract[Player],0))</f>
        <v>0</v>
      </c>
      <c r="E519" s="18">
        <f>INDEX(FPL_Misc_Extract[Form],MATCH(Table98[[#This Row],[Player]],FPL_Misc_Extract[Player],0))</f>
        <v>0</v>
      </c>
      <c r="F519" s="22">
        <f>IF(MID(Table98[[#This Row],[F1 PR]],8,1)&gt;MID(Table98[[#This Row],[F1 PR]],10,1)=TRUE,1,0)</f>
        <v>0</v>
      </c>
      <c r="G519" s="22">
        <f>IF(MID(Table98[[#This Row],[F1 PR]],8,1)&lt;MID(Table98[[#This Row],[F1 PR]],10,1),1,0)</f>
        <v>0</v>
      </c>
      <c r="H51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19" s="18" t="e">
        <f>Table98[[#This Row],[Opp Pos]]-Table98[[#This Row],[Current Pos]]</f>
        <v>#N/A</v>
      </c>
      <c r="J519" s="18" t="e">
        <f>INDEX(PL_Table[POS],MATCH(INDEX(Team_Key[Full Name],MATCH(LEFT(Table98[[#This Row],[F1]],3),Team_Key[Abbreviation],0)),PL_Table[TEAM],0))</f>
        <v>#N/A</v>
      </c>
      <c r="K519" s="18" t="str">
        <f>INDEX(PL_Table[POS],MATCH(INDEX(Team_Key[Full Name],MATCH(Table98[[#This Row],[Team]],Team_Key[Abbreviation],0)),PL_Table[TEAM],0))</f>
        <v>8</v>
      </c>
      <c r="L519" s="1">
        <f>INDEX(Team_Key[Fixture],MATCH(Table98[[#This Row],[Team]],Team_Key[Abbreviation],0))</f>
        <v>0</v>
      </c>
      <c r="M519" s="1" t="str">
        <f>IFERROR(INDEX(Results_Matrix[],MATCH(Table98[[#This Row],[Team]],Results_Matrix[Teams],0),MATCH(LEFT(Table98[[#This Row],[F1]],3),Results_Matrix[#Headers],0)),"")</f>
        <v/>
      </c>
    </row>
    <row r="520" spans="1:13" x14ac:dyDescent="0.45">
      <c r="A520" t="s">
        <v>578</v>
      </c>
      <c r="B520" s="1" t="str">
        <f>INDEX(FPL_Misc_Extract[Position],MATCH(Table98[[#This Row],[Player]],FPL_Misc_Extract[Player],0))</f>
        <v>MID</v>
      </c>
      <c r="C520" s="1" t="str">
        <f>INDEX(Team_Key[Abbreviation],MATCH(INDEX(FPL_Misc_Extract[Team Name],MATCH(Table98[[#This Row],[Player]],FPL_Misc_Extract[Player],0)),Team_Key[Full Name],0))</f>
        <v>STK</v>
      </c>
      <c r="D520" s="1">
        <f>INDEX(FPL_Misc_Extract[PPG],MATCH(Table98[[#This Row],[Player]],FPL_Misc_Extract[Player],0))</f>
        <v>1</v>
      </c>
      <c r="E520" s="18">
        <f>INDEX(FPL_Misc_Extract[Form],MATCH(Table98[[#This Row],[Player]],FPL_Misc_Extract[Player],0))</f>
        <v>0</v>
      </c>
      <c r="F520" s="22">
        <f ca="1">IF(MID(Table98[[#This Row],[F1 PR]],8,1)&gt;MID(Table98[[#This Row],[F1 PR]],10,1)=TRUE,1,0)</f>
        <v>1</v>
      </c>
      <c r="G520" s="22">
        <f ca="1">IF(MID(Table98[[#This Row],[F1 PR]],8,1)&lt;MID(Table98[[#This Row],[F1 PR]],10,1),1,0)</f>
        <v>0</v>
      </c>
      <c r="H5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20" s="18">
        <f>Table98[[#This Row],[Opp Pos]]-Table98[[#This Row],[Current Pos]]</f>
        <v>13</v>
      </c>
      <c r="J520" s="18" t="str">
        <f>INDEX(PL_Table[POS],MATCH(INDEX(Team_Key[Full Name],MATCH(LEFT(Table98[[#This Row],[F1]],3),Team_Key[Abbreviation],0)),PL_Table[TEAM],0))</f>
        <v>20</v>
      </c>
      <c r="K520" s="18" t="str">
        <f>INDEX(PL_Table[POS],MATCH(INDEX(Team_Key[Full Name],MATCH(Table98[[#This Row],[Team]],Team_Key[Abbreviation],0)),PL_Table[TEAM],0))</f>
        <v>7</v>
      </c>
      <c r="L520" s="1" t="str">
        <f>INDEX(Team_Key[Fixture],MATCH(Table98[[#This Row],[Team]],Team_Key[Abbreviation],0))</f>
        <v>AVL</v>
      </c>
      <c r="M520" s="1" t="str">
        <f ca="1">IFERROR(INDEX(Results_Matrix[],MATCH(Table98[[#This Row],[Team]],Results_Matrix[Teams],0),MATCH(LEFT(Table98[[#This Row],[F1]],3),Results_Matrix[#Headers],0)),"")</f>
        <v>AVL(A) 1-0</v>
      </c>
    </row>
    <row r="521" spans="1:13" x14ac:dyDescent="0.45">
      <c r="A521" t="s">
        <v>200</v>
      </c>
      <c r="B521" s="1" t="str">
        <f>INDEX(FPL_Misc_Extract[Position],MATCH(Table98[[#This Row],[Player]],FPL_Misc_Extract[Player],0))</f>
        <v>MID</v>
      </c>
      <c r="C521" s="1" t="str">
        <f>INDEX(Team_Key[Abbreviation],MATCH(INDEX(FPL_Misc_Extract[Team Name],MATCH(Table98[[#This Row],[Player]],FPL_Misc_Extract[Player],0)),Team_Key[Full Name],0))</f>
        <v>SWA</v>
      </c>
      <c r="D521" s="1">
        <f>INDEX(FPL_Misc_Extract[PPG],MATCH(Table98[[#This Row],[Player]],FPL_Misc_Extract[Player],0))</f>
        <v>3.8</v>
      </c>
      <c r="E521" s="18">
        <f>INDEX(FPL_Misc_Extract[Form],MATCH(Table98[[#This Row],[Player]],FPL_Misc_Extract[Player],0))</f>
        <v>0.5</v>
      </c>
      <c r="F521" s="22">
        <f ca="1">IF(MID(Table98[[#This Row],[F1 PR]],8,1)&gt;MID(Table98[[#This Row],[F1 PR]],10,1)=TRUE,1,0)</f>
        <v>0</v>
      </c>
      <c r="G521" s="22">
        <f ca="1">IF(MID(Table98[[#This Row],[F1 PR]],8,1)&lt;MID(Table98[[#This Row],[F1 PR]],10,1),1,0)</f>
        <v>0</v>
      </c>
      <c r="H5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21" s="18">
        <f>Table98[[#This Row],[Opp Pos]]-Table98[[#This Row],[Current Pos]]</f>
        <v>-14</v>
      </c>
      <c r="J521" s="18" t="str">
        <f>INDEX(PL_Table[POS],MATCH(INDEX(Team_Key[Full Name],MATCH(LEFT(Table98[[#This Row],[F1]],3),Team_Key[Abbreviation],0)),PL_Table[TEAM],0))</f>
        <v>2</v>
      </c>
      <c r="K521" s="18" t="str">
        <f>INDEX(PL_Table[POS],MATCH(INDEX(Team_Key[Full Name],MATCH(Table98[[#This Row],[Team]],Team_Key[Abbreviation],0)),PL_Table[TEAM],0))</f>
        <v>16</v>
      </c>
      <c r="L521" s="1" t="str">
        <f>INDEX(Team_Key[Fixture],MATCH(Table98[[#This Row],[Team]],Team_Key[Abbreviation],0))</f>
        <v>TOT</v>
      </c>
      <c r="M521" s="1" t="str">
        <f ca="1">IFERROR(INDEX(Results_Matrix[],MATCH(Table98[[#This Row],[Team]],Results_Matrix[Teams],0),MATCH(LEFT(Table98[[#This Row],[F1]],3),Results_Matrix[#Headers],0)),"")</f>
        <v>TOT(H) 2-2</v>
      </c>
    </row>
    <row r="522" spans="1:13" x14ac:dyDescent="0.45">
      <c r="A522" t="s">
        <v>120</v>
      </c>
      <c r="B522" s="1" t="str">
        <f>INDEX(FPL_Misc_Extract[Position],MATCH(Table98[[#This Row],[Player]],FPL_Misc_Extract[Player],0))</f>
        <v>MID</v>
      </c>
      <c r="C522" s="1" t="str">
        <f>INDEX(Team_Key[Abbreviation],MATCH(INDEX(FPL_Misc_Extract[Team Name],MATCH(Table98[[#This Row],[Player]],FPL_Misc_Extract[Player],0)),Team_Key[Full Name],0))</f>
        <v>MCI</v>
      </c>
      <c r="D522" s="1">
        <f>INDEX(FPL_Misc_Extract[PPG],MATCH(Table98[[#This Row],[Player]],FPL_Misc_Extract[Player],0))</f>
        <v>3.9</v>
      </c>
      <c r="E522" s="18">
        <f>INDEX(FPL_Misc_Extract[Form],MATCH(Table98[[#This Row],[Player]],FPL_Misc_Extract[Player],0))</f>
        <v>0.2</v>
      </c>
      <c r="F522" s="22">
        <f>IF(MID(Table98[[#This Row],[F1 PR]],8,1)&gt;MID(Table98[[#This Row],[F1 PR]],10,1)=TRUE,1,0)</f>
        <v>0</v>
      </c>
      <c r="G522" s="22">
        <f>IF(MID(Table98[[#This Row],[F1 PR]],8,1)&lt;MID(Table98[[#This Row],[F1 PR]],10,1),1,0)</f>
        <v>0</v>
      </c>
      <c r="H52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22" s="18" t="e">
        <f>Table98[[#This Row],[Opp Pos]]-Table98[[#This Row],[Current Pos]]</f>
        <v>#N/A</v>
      </c>
      <c r="J522" s="18" t="e">
        <f>INDEX(PL_Table[POS],MATCH(INDEX(Team_Key[Full Name],MATCH(LEFT(Table98[[#This Row],[F1]],3),Team_Key[Abbreviation],0)),PL_Table[TEAM],0))</f>
        <v>#N/A</v>
      </c>
      <c r="K522" s="18" t="str">
        <f>INDEX(PL_Table[POS],MATCH(INDEX(Team_Key[Full Name],MATCH(Table98[[#This Row],[Team]],Team_Key[Abbreviation],0)),PL_Table[TEAM],0))</f>
        <v>4</v>
      </c>
      <c r="L522" s="1">
        <f>INDEX(Team_Key[Fixture],MATCH(Table98[[#This Row],[Team]],Team_Key[Abbreviation],0))</f>
        <v>0</v>
      </c>
      <c r="M522" s="1" t="str">
        <f>IFERROR(INDEX(Results_Matrix[],MATCH(Table98[[#This Row],[Team]],Results_Matrix[Teams],0),MATCH(LEFT(Table98[[#This Row],[F1]],3),Results_Matrix[#Headers],0)),"")</f>
        <v/>
      </c>
    </row>
    <row r="523" spans="1:13" x14ac:dyDescent="0.45">
      <c r="A523" t="s">
        <v>496</v>
      </c>
      <c r="B523" s="1" t="str">
        <f>INDEX(FPL_Misc_Extract[Position],MATCH(Table98[[#This Row],[Player]],FPL_Misc_Extract[Player],0))</f>
        <v>DEF</v>
      </c>
      <c r="C523" s="1" t="str">
        <f>INDEX(Team_Key[Abbreviation],MATCH(INDEX(FPL_Misc_Extract[Team Name],MATCH(Table98[[#This Row],[Player]],FPL_Misc_Extract[Player],0)),Team_Key[Full Name],0))</f>
        <v>LEI</v>
      </c>
      <c r="D523" s="1">
        <f>INDEX(FPL_Misc_Extract[PPG],MATCH(Table98[[#This Row],[Player]],FPL_Misc_Extract[Player],0))</f>
        <v>3.6</v>
      </c>
      <c r="E523" s="18">
        <f>INDEX(FPL_Misc_Extract[Form],MATCH(Table98[[#This Row],[Player]],FPL_Misc_Extract[Player],0))</f>
        <v>0</v>
      </c>
      <c r="F523" s="22">
        <f ca="1">IF(MID(Table98[[#This Row],[F1 PR]],8,1)&gt;MID(Table98[[#This Row],[F1 PR]],10,1)=TRUE,1,0)</f>
        <v>1</v>
      </c>
      <c r="G523" s="22">
        <f ca="1">IF(MID(Table98[[#This Row],[F1 PR]],8,1)&lt;MID(Table98[[#This Row],[F1 PR]],10,1),1,0)</f>
        <v>0</v>
      </c>
      <c r="H52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523" s="18">
        <f>Table98[[#This Row],[Opp Pos]]-Table98[[#This Row],[Current Pos]]</f>
        <v>17</v>
      </c>
      <c r="J523" s="18" t="str">
        <f>INDEX(PL_Table[POS],MATCH(INDEX(Team_Key[Full Name],MATCH(LEFT(Table98[[#This Row],[F1]],3),Team_Key[Abbreviation],0)),PL_Table[TEAM],0))</f>
        <v>18</v>
      </c>
      <c r="K523" s="18" t="str">
        <f>INDEX(PL_Table[POS],MATCH(INDEX(Team_Key[Full Name],MATCH(Table98[[#This Row],[Team]],Team_Key[Abbreviation],0)),PL_Table[TEAM],0))</f>
        <v>1</v>
      </c>
      <c r="L523" s="1" t="str">
        <f>INDEX(Team_Key[Fixture],MATCH(Table98[[#This Row],[Team]],Team_Key[Abbreviation],0))</f>
        <v>NOR</v>
      </c>
      <c r="M523" s="1" t="str">
        <f ca="1">IFERROR(INDEX(Results_Matrix[],MATCH(Table98[[#This Row],[Team]],Results_Matrix[Teams],0),MATCH(LEFT(Table98[[#This Row],[F1]],3),Results_Matrix[#Headers],0)),"")</f>
        <v>NOR(A) 2-1</v>
      </c>
    </row>
    <row r="524" spans="1:13" x14ac:dyDescent="0.45">
      <c r="A524" t="s">
        <v>104</v>
      </c>
      <c r="B524" s="1" t="str">
        <f>INDEX(FPL_Misc_Extract[Position],MATCH(Table98[[#This Row],[Player]],FPL_Misc_Extract[Player],0))</f>
        <v>FWD</v>
      </c>
      <c r="C524" s="1" t="str">
        <f>INDEX(Team_Key[Abbreviation],MATCH(INDEX(FPL_Misc_Extract[Team Name],MATCH(Table98[[#This Row],[Player]],FPL_Misc_Extract[Player],0)),Team_Key[Full Name],0))</f>
        <v>LIV</v>
      </c>
      <c r="D524" s="1">
        <f>INDEX(FPL_Misc_Extract[PPG],MATCH(Table98[[#This Row],[Player]],FPL_Misc_Extract[Player],0))</f>
        <v>0</v>
      </c>
      <c r="E524" s="18">
        <f>INDEX(FPL_Misc_Extract[Form],MATCH(Table98[[#This Row],[Player]],FPL_Misc_Extract[Player],0))</f>
        <v>0</v>
      </c>
      <c r="F524" s="22">
        <f>IF(MID(Table98[[#This Row],[F1 PR]],8,1)&gt;MID(Table98[[#This Row],[F1 PR]],10,1)=TRUE,1,0)</f>
        <v>0</v>
      </c>
      <c r="G524" s="22">
        <f>IF(MID(Table98[[#This Row],[F1 PR]],8,1)&lt;MID(Table98[[#This Row],[F1 PR]],10,1),1,0)</f>
        <v>0</v>
      </c>
      <c r="H52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24" s="18" t="e">
        <f>Table98[[#This Row],[Opp Pos]]-Table98[[#This Row],[Current Pos]]</f>
        <v>#N/A</v>
      </c>
      <c r="J524" s="18" t="e">
        <f>INDEX(PL_Table[POS],MATCH(INDEX(Team_Key[Full Name],MATCH(LEFT(Table98[[#This Row],[F1]],3),Team_Key[Abbreviation],0)),PL_Table[TEAM],0))</f>
        <v>#N/A</v>
      </c>
      <c r="K524" s="18" t="str">
        <f>INDEX(PL_Table[POS],MATCH(INDEX(Team_Key[Full Name],MATCH(Table98[[#This Row],[Team]],Team_Key[Abbreviation],0)),PL_Table[TEAM],0))</f>
        <v>8</v>
      </c>
      <c r="L524" s="1">
        <f>INDEX(Team_Key[Fixture],MATCH(Table98[[#This Row],[Team]],Team_Key[Abbreviation],0))</f>
        <v>0</v>
      </c>
      <c r="M524" s="1" t="str">
        <f>IFERROR(INDEX(Results_Matrix[],MATCH(Table98[[#This Row],[Team]],Results_Matrix[Teams],0),MATCH(LEFT(Table98[[#This Row],[F1]],3),Results_Matrix[#Headers],0)),"")</f>
        <v/>
      </c>
    </row>
    <row r="525" spans="1:13" x14ac:dyDescent="0.45">
      <c r="A525" t="s">
        <v>457</v>
      </c>
      <c r="B525" s="1" t="str">
        <f>INDEX(FPL_Misc_Extract[Position],MATCH(Table98[[#This Row],[Player]],FPL_Misc_Extract[Player],0))</f>
        <v>MID</v>
      </c>
      <c r="C525" s="1" t="str">
        <f>INDEX(Team_Key[Abbreviation],MATCH(INDEX(FPL_Misc_Extract[Team Name],MATCH(Table98[[#This Row],[Player]],FPL_Misc_Extract[Player],0)),Team_Key[Full Name],0))</f>
        <v>NEW</v>
      </c>
      <c r="D525" s="1">
        <f>INDEX(FPL_Misc_Extract[PPG],MATCH(Table98[[#This Row],[Player]],FPL_Misc_Extract[Player],0))</f>
        <v>2.7</v>
      </c>
      <c r="E525" s="18">
        <f>INDEX(FPL_Misc_Extract[Form],MATCH(Table98[[#This Row],[Player]],FPL_Misc_Extract[Player],0))</f>
        <v>0.3</v>
      </c>
      <c r="F525" s="22">
        <f>IF(MID(Table98[[#This Row],[F1 PR]],8,1)&gt;MID(Table98[[#This Row],[F1 PR]],10,1)=TRUE,1,0)</f>
        <v>0</v>
      </c>
      <c r="G525" s="22">
        <f>IF(MID(Table98[[#This Row],[F1 PR]],8,1)&lt;MID(Table98[[#This Row],[F1 PR]],10,1),1,0)</f>
        <v>0</v>
      </c>
      <c r="H52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25" s="18" t="e">
        <f>Table98[[#This Row],[Opp Pos]]-Table98[[#This Row],[Current Pos]]</f>
        <v>#N/A</v>
      </c>
      <c r="J525" s="18" t="e">
        <f>INDEX(PL_Table[POS],MATCH(INDEX(Team_Key[Full Name],MATCH(LEFT(Table98[[#This Row],[F1]],3),Team_Key[Abbreviation],0)),PL_Table[TEAM],0))</f>
        <v>#N/A</v>
      </c>
      <c r="K525" s="18" t="str">
        <f>INDEX(PL_Table[POS],MATCH(INDEX(Team_Key[Full Name],MATCH(Table98[[#This Row],[Team]],Team_Key[Abbreviation],0)),PL_Table[TEAM],0))</f>
        <v>19</v>
      </c>
      <c r="L525" s="1">
        <f>INDEX(Team_Key[Fixture],MATCH(Table98[[#This Row],[Team]],Team_Key[Abbreviation],0))</f>
        <v>0</v>
      </c>
      <c r="M525" s="1" t="str">
        <f>IFERROR(INDEX(Results_Matrix[],MATCH(Table98[[#This Row],[Team]],Results_Matrix[Teams],0),MATCH(LEFT(Table98[[#This Row],[F1]],3),Results_Matrix[#Headers],0)),"")</f>
        <v/>
      </c>
    </row>
    <row r="526" spans="1:13" x14ac:dyDescent="0.45">
      <c r="A526" t="s">
        <v>136</v>
      </c>
      <c r="B526" s="1" t="str">
        <f>INDEX(FPL_Misc_Extract[Position],MATCH(Table98[[#This Row],[Player]],FPL_Misc_Extract[Player],0))</f>
        <v>DEF</v>
      </c>
      <c r="C526" s="1" t="str">
        <f>INDEX(Team_Key[Abbreviation],MATCH(INDEX(FPL_Misc_Extract[Team Name],MATCH(Table98[[#This Row],[Player]],FPL_Misc_Extract[Player],0)),Team_Key[Full Name],0))</f>
        <v>LIV</v>
      </c>
      <c r="D526" s="1">
        <f>INDEX(FPL_Misc_Extract[PPG],MATCH(Table98[[#This Row],[Player]],FPL_Misc_Extract[Player],0))</f>
        <v>3.1</v>
      </c>
      <c r="E526" s="18">
        <f>INDEX(FPL_Misc_Extract[Form],MATCH(Table98[[#This Row],[Player]],FPL_Misc_Extract[Player],0))</f>
        <v>0</v>
      </c>
      <c r="F526" s="22">
        <f>IF(MID(Table98[[#This Row],[F1 PR]],8,1)&gt;MID(Table98[[#This Row],[F1 PR]],10,1)=TRUE,1,0)</f>
        <v>0</v>
      </c>
      <c r="G526" s="22">
        <f>IF(MID(Table98[[#This Row],[F1 PR]],8,1)&lt;MID(Table98[[#This Row],[F1 PR]],10,1),1,0)</f>
        <v>0</v>
      </c>
      <c r="H526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26" s="18" t="e">
        <f>Table98[[#This Row],[Opp Pos]]-Table98[[#This Row],[Current Pos]]</f>
        <v>#N/A</v>
      </c>
      <c r="J526" s="18" t="e">
        <f>INDEX(PL_Table[POS],MATCH(INDEX(Team_Key[Full Name],MATCH(LEFT(Table98[[#This Row],[F1]],3),Team_Key[Abbreviation],0)),PL_Table[TEAM],0))</f>
        <v>#N/A</v>
      </c>
      <c r="K526" s="18" t="str">
        <f>INDEX(PL_Table[POS],MATCH(INDEX(Team_Key[Full Name],MATCH(Table98[[#This Row],[Team]],Team_Key[Abbreviation],0)),PL_Table[TEAM],0))</f>
        <v>8</v>
      </c>
      <c r="L526" s="1">
        <f>INDEX(Team_Key[Fixture],MATCH(Table98[[#This Row],[Team]],Team_Key[Abbreviation],0))</f>
        <v>0</v>
      </c>
      <c r="M526" s="1" t="str">
        <f>IFERROR(INDEX(Results_Matrix[],MATCH(Table98[[#This Row],[Team]],Results_Matrix[Teams],0),MATCH(LEFT(Table98[[#This Row],[F1]],3),Results_Matrix[#Headers],0)),"")</f>
        <v/>
      </c>
    </row>
    <row r="527" spans="1:13" x14ac:dyDescent="0.45">
      <c r="A527" t="s">
        <v>347</v>
      </c>
      <c r="B527" s="1" t="str">
        <f>INDEX(FPL_Misc_Extract[Position],MATCH(Table98[[#This Row],[Player]],FPL_Misc_Extract[Player],0))</f>
        <v>DEF</v>
      </c>
      <c r="C527" s="1" t="str">
        <f>INDEX(Team_Key[Abbreviation],MATCH(INDEX(FPL_Misc_Extract[Team Name],MATCH(Table98[[#This Row],[Player]],FPL_Misc_Extract[Player],0)),Team_Key[Full Name],0))</f>
        <v>MUN</v>
      </c>
      <c r="D527" s="1">
        <f>INDEX(FPL_Misc_Extract[PPG],MATCH(Table98[[#This Row],[Player]],FPL_Misc_Extract[Player],0))</f>
        <v>4</v>
      </c>
      <c r="E527" s="18">
        <f>INDEX(FPL_Misc_Extract[Form],MATCH(Table98[[#This Row],[Player]],FPL_Misc_Extract[Player],0))</f>
        <v>0.1</v>
      </c>
      <c r="F527" s="22">
        <f ca="1">IF(MID(Table98[[#This Row],[F1 PR]],8,1)&gt;MID(Table98[[#This Row],[F1 PR]],10,1)=TRUE,1,0)</f>
        <v>0</v>
      </c>
      <c r="G527" s="22">
        <f ca="1">IF(MID(Table98[[#This Row],[F1 PR]],8,1)&lt;MID(Table98[[#This Row],[F1 PR]],10,1),1,0)</f>
        <v>1</v>
      </c>
      <c r="H52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27" s="18">
        <f>Table98[[#This Row],[Opp Pos]]-Table98[[#This Row],[Current Pos]]</f>
        <v>-2</v>
      </c>
      <c r="J527" s="18" t="str">
        <f>INDEX(PL_Table[POS],MATCH(INDEX(Team_Key[Full Name],MATCH(LEFT(Table98[[#This Row],[F1]],3),Team_Key[Abbreviation],0)),PL_Table[TEAM],0))</f>
        <v>3</v>
      </c>
      <c r="K527" s="18" t="str">
        <f>INDEX(PL_Table[POS],MATCH(INDEX(Team_Key[Full Name],MATCH(Table98[[#This Row],[Team]],Team_Key[Abbreviation],0)),PL_Table[TEAM],0))</f>
        <v>5</v>
      </c>
      <c r="L527" s="1" t="str">
        <f>INDEX(Team_Key[Fixture],MATCH(Table98[[#This Row],[Team]],Team_Key[Abbreviation],0))</f>
        <v>ARS</v>
      </c>
      <c r="M527" s="1" t="str">
        <f ca="1">IFERROR(INDEX(Results_Matrix[],MATCH(Table98[[#This Row],[Team]],Results_Matrix[Teams],0),MATCH(LEFT(Table98[[#This Row],[F1]],3),Results_Matrix[#Headers],0)),"")</f>
        <v>ARS(A) 0-3</v>
      </c>
    </row>
    <row r="528" spans="1:13" x14ac:dyDescent="0.45">
      <c r="A528" t="s">
        <v>443</v>
      </c>
      <c r="B528" s="1" t="str">
        <f>INDEX(FPL_Misc_Extract[Position],MATCH(Table98[[#This Row],[Player]],FPL_Misc_Extract[Player],0))</f>
        <v>DEF</v>
      </c>
      <c r="C528" s="1" t="str">
        <f>INDEX(Team_Key[Abbreviation],MATCH(INDEX(FPL_Misc_Extract[Team Name],MATCH(Table98[[#This Row],[Player]],FPL_Misc_Extract[Player],0)),Team_Key[Full Name],0))</f>
        <v>LIV</v>
      </c>
      <c r="D528" s="1">
        <f>INDEX(FPL_Misc_Extract[PPG],MATCH(Table98[[#This Row],[Player]],FPL_Misc_Extract[Player],0))</f>
        <v>1</v>
      </c>
      <c r="E528" s="18">
        <f>INDEX(FPL_Misc_Extract[Form],MATCH(Table98[[#This Row],[Player]],FPL_Misc_Extract[Player],0))</f>
        <v>0</v>
      </c>
      <c r="F528" s="22">
        <f>IF(MID(Table98[[#This Row],[F1 PR]],8,1)&gt;MID(Table98[[#This Row],[F1 PR]],10,1)=TRUE,1,0)</f>
        <v>0</v>
      </c>
      <c r="G528" s="22">
        <f>IF(MID(Table98[[#This Row],[F1 PR]],8,1)&lt;MID(Table98[[#This Row],[F1 PR]],10,1),1,0)</f>
        <v>0</v>
      </c>
      <c r="H52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28" s="18" t="e">
        <f>Table98[[#This Row],[Opp Pos]]-Table98[[#This Row],[Current Pos]]</f>
        <v>#N/A</v>
      </c>
      <c r="J528" s="18" t="e">
        <f>INDEX(PL_Table[POS],MATCH(INDEX(Team_Key[Full Name],MATCH(LEFT(Table98[[#This Row],[F1]],3),Team_Key[Abbreviation],0)),PL_Table[TEAM],0))</f>
        <v>#N/A</v>
      </c>
      <c r="K528" s="18" t="str">
        <f>INDEX(PL_Table[POS],MATCH(INDEX(Team_Key[Full Name],MATCH(Table98[[#This Row],[Team]],Team_Key[Abbreviation],0)),PL_Table[TEAM],0))</f>
        <v>8</v>
      </c>
      <c r="L528" s="1">
        <f>INDEX(Team_Key[Fixture],MATCH(Table98[[#This Row],[Team]],Team_Key[Abbreviation],0))</f>
        <v>0</v>
      </c>
      <c r="M528" s="1" t="str">
        <f>IFERROR(INDEX(Results_Matrix[],MATCH(Table98[[#This Row],[Team]],Results_Matrix[Teams],0),MATCH(LEFT(Table98[[#This Row],[F1]],3),Results_Matrix[#Headers],0)),"")</f>
        <v/>
      </c>
    </row>
    <row r="529" spans="1:13" x14ac:dyDescent="0.45">
      <c r="A529" t="s">
        <v>198</v>
      </c>
      <c r="B529" s="1" t="str">
        <f>INDEX(FPL_Misc_Extract[Position],MATCH(Table98[[#This Row],[Player]],FPL_Misc_Extract[Player],0))</f>
        <v>FWD</v>
      </c>
      <c r="C529" s="1" t="str">
        <f>INDEX(Team_Key[Abbreviation],MATCH(INDEX(FPL_Misc_Extract[Team Name],MATCH(Table98[[#This Row],[Player]],FPL_Misc_Extract[Player],0)),Team_Key[Full Name],0))</f>
        <v>CHE</v>
      </c>
      <c r="D529" s="1">
        <f>INDEX(FPL_Misc_Extract[PPG],MATCH(Table98[[#This Row],[Player]],FPL_Misc_Extract[Player],0))</f>
        <v>0</v>
      </c>
      <c r="E529" s="18">
        <f>INDEX(FPL_Misc_Extract[Form],MATCH(Table98[[#This Row],[Player]],FPL_Misc_Extract[Player],0))</f>
        <v>0</v>
      </c>
      <c r="F529" s="22">
        <f ca="1">IF(MID(Table98[[#This Row],[F1 PR]],8,1)&gt;MID(Table98[[#This Row],[F1 PR]],10,1)=TRUE,1,0)</f>
        <v>0</v>
      </c>
      <c r="G529" s="22">
        <f ca="1">IF(MID(Table98[[#This Row],[F1 PR]],8,1)&lt;MID(Table98[[#This Row],[F1 PR]],10,1),1,0)</f>
        <v>1</v>
      </c>
      <c r="H52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29" s="18">
        <f>Table98[[#This Row],[Opp Pos]]-Table98[[#This Row],[Current Pos]]</f>
        <v>-1</v>
      </c>
      <c r="J529" s="18" t="str">
        <f>INDEX(PL_Table[POS],MATCH(INDEX(Team_Key[Full Name],MATCH(LEFT(Table98[[#This Row],[F1]],3),Team_Key[Abbreviation],0)),PL_Table[TEAM],0))</f>
        <v>9</v>
      </c>
      <c r="K529" s="18" t="str">
        <f>INDEX(PL_Table[POS],MATCH(INDEX(Team_Key[Full Name],MATCH(Table98[[#This Row],[Team]],Team_Key[Abbreviation],0)),PL_Table[TEAM],0))</f>
        <v>10</v>
      </c>
      <c r="L529" s="1" t="str">
        <f>INDEX(Team_Key[Fixture],MATCH(Table98[[#This Row],[Team]],Team_Key[Abbreviation],0))</f>
        <v>SOU</v>
      </c>
      <c r="M529" s="1" t="str">
        <f ca="1">IFERROR(INDEX(Results_Matrix[],MATCH(Table98[[#This Row],[Team]],Results_Matrix[Teams],0),MATCH(LEFT(Table98[[#This Row],[F1]],3),Results_Matrix[#Headers],0)),"")</f>
        <v>SOU(H) 1-3</v>
      </c>
    </row>
    <row r="530" spans="1:13" x14ac:dyDescent="0.45">
      <c r="A530" t="s">
        <v>479</v>
      </c>
      <c r="B530" s="1" t="str">
        <f>INDEX(FPL_Misc_Extract[Position],MATCH(Table98[[#This Row],[Player]],FPL_Misc_Extract[Player],0))</f>
        <v>FWD</v>
      </c>
      <c r="C530" s="1" t="str">
        <f>INDEX(Team_Key[Abbreviation],MATCH(INDEX(FPL_Misc_Extract[Team Name],MATCH(Table98[[#This Row],[Player]],FPL_Misc_Extract[Player],0)),Team_Key[Full Name],0))</f>
        <v>TOT</v>
      </c>
      <c r="D530" s="1">
        <f>INDEX(FPL_Misc_Extract[PPG],MATCH(Table98[[#This Row],[Player]],FPL_Misc_Extract[Player],0))</f>
        <v>0</v>
      </c>
      <c r="E530" s="18">
        <f>INDEX(FPL_Misc_Extract[Form],MATCH(Table98[[#This Row],[Player]],FPL_Misc_Extract[Player],0))</f>
        <v>0</v>
      </c>
      <c r="F530" s="22">
        <f ca="1">IF(MID(Table98[[#This Row],[F1 PR]],8,1)&gt;MID(Table98[[#This Row],[F1 PR]],10,1)=TRUE,1,0)</f>
        <v>0</v>
      </c>
      <c r="G530" s="22">
        <f ca="1">IF(MID(Table98[[#This Row],[F1 PR]],8,1)&lt;MID(Table98[[#This Row],[F1 PR]],10,1),1,0)</f>
        <v>0</v>
      </c>
      <c r="H53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0" s="18">
        <f>Table98[[#This Row],[Opp Pos]]-Table98[[#This Row],[Current Pos]]</f>
        <v>14</v>
      </c>
      <c r="J530" s="18" t="str">
        <f>INDEX(PL_Table[POS],MATCH(INDEX(Team_Key[Full Name],MATCH(LEFT(Table98[[#This Row],[F1]],3),Team_Key[Abbreviation],0)),PL_Table[TEAM],0))</f>
        <v>16</v>
      </c>
      <c r="K530" s="18" t="str">
        <f>INDEX(PL_Table[POS],MATCH(INDEX(Team_Key[Full Name],MATCH(Table98[[#This Row],[Team]],Team_Key[Abbreviation],0)),PL_Table[TEAM],0))</f>
        <v>2</v>
      </c>
      <c r="L530" s="1" t="str">
        <f>INDEX(Team_Key[Fixture],MATCH(Table98[[#This Row],[Team]],Team_Key[Abbreviation],0))</f>
        <v>SWA</v>
      </c>
      <c r="M530" s="1" t="str">
        <f ca="1">IFERROR(INDEX(Results_Matrix[],MATCH(Table98[[#This Row],[Team]],Results_Matrix[Teams],0),MATCH(LEFT(Table98[[#This Row],[F1]],3),Results_Matrix[#Headers],0)),"")</f>
        <v>SWA(A) 2-2</v>
      </c>
    </row>
    <row r="531" spans="1:13" x14ac:dyDescent="0.45">
      <c r="A531" t="s">
        <v>287</v>
      </c>
      <c r="B531" s="1" t="str">
        <f>INDEX(FPL_Misc_Extract[Position],MATCH(Table98[[#This Row],[Player]],FPL_Misc_Extract[Player],0))</f>
        <v>FWD</v>
      </c>
      <c r="C531" s="1" t="str">
        <f>INDEX(Team_Key[Abbreviation],MATCH(INDEX(FPL_Misc_Extract[Team Name],MATCH(Table98[[#This Row],[Player]],FPL_Misc_Extract[Player],0)),Team_Key[Full Name],0))</f>
        <v>TOT</v>
      </c>
      <c r="D531" s="1">
        <f>INDEX(FPL_Misc_Extract[PPG],MATCH(Table98[[#This Row],[Player]],FPL_Misc_Extract[Player],0))</f>
        <v>2.2000000000000002</v>
      </c>
      <c r="E531" s="18">
        <f>INDEX(FPL_Misc_Extract[Form],MATCH(Table98[[#This Row],[Player]],FPL_Misc_Extract[Player],0))</f>
        <v>0.2</v>
      </c>
      <c r="F531" s="22">
        <f ca="1">IF(MID(Table98[[#This Row],[F1 PR]],8,1)&gt;MID(Table98[[#This Row],[F1 PR]],10,1)=TRUE,1,0)</f>
        <v>0</v>
      </c>
      <c r="G531" s="22">
        <f ca="1">IF(MID(Table98[[#This Row],[F1 PR]],8,1)&lt;MID(Table98[[#This Row],[F1 PR]],10,1),1,0)</f>
        <v>0</v>
      </c>
      <c r="H53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1" s="18">
        <f>Table98[[#This Row],[Opp Pos]]-Table98[[#This Row],[Current Pos]]</f>
        <v>14</v>
      </c>
      <c r="J531" s="18" t="str">
        <f>INDEX(PL_Table[POS],MATCH(INDEX(Team_Key[Full Name],MATCH(LEFT(Table98[[#This Row],[F1]],3),Team_Key[Abbreviation],0)),PL_Table[TEAM],0))</f>
        <v>16</v>
      </c>
      <c r="K531" s="18" t="str">
        <f>INDEX(PL_Table[POS],MATCH(INDEX(Team_Key[Full Name],MATCH(Table98[[#This Row],[Team]],Team_Key[Abbreviation],0)),PL_Table[TEAM],0))</f>
        <v>2</v>
      </c>
      <c r="L531" s="1" t="str">
        <f>INDEX(Team_Key[Fixture],MATCH(Table98[[#This Row],[Team]],Team_Key[Abbreviation],0))</f>
        <v>SWA</v>
      </c>
      <c r="M531" s="1" t="str">
        <f ca="1">IFERROR(INDEX(Results_Matrix[],MATCH(Table98[[#This Row],[Team]],Results_Matrix[Teams],0),MATCH(LEFT(Table98[[#This Row],[F1]],3),Results_Matrix[#Headers],0)),"")</f>
        <v>SWA(A) 2-2</v>
      </c>
    </row>
    <row r="532" spans="1:13" x14ac:dyDescent="0.45">
      <c r="A532" t="s">
        <v>384</v>
      </c>
      <c r="B532" s="1" t="str">
        <f>INDEX(FPL_Misc_Extract[Position],MATCH(Table98[[#This Row],[Player]],FPL_Misc_Extract[Player],0))</f>
        <v>MID</v>
      </c>
      <c r="C532" s="1" t="str">
        <f>INDEX(Team_Key[Abbreviation],MATCH(INDEX(FPL_Misc_Extract[Team Name],MATCH(Table98[[#This Row],[Player]],FPL_Misc_Extract[Player],0)),Team_Key[Full Name],0))</f>
        <v>WHU</v>
      </c>
      <c r="D532" s="1">
        <f>INDEX(FPL_Misc_Extract[PPG],MATCH(Table98[[#This Row],[Player]],FPL_Misc_Extract[Player],0))</f>
        <v>2</v>
      </c>
      <c r="E532" s="18">
        <f>INDEX(FPL_Misc_Extract[Form],MATCH(Table98[[#This Row],[Player]],FPL_Misc_Extract[Player],0))</f>
        <v>0.2</v>
      </c>
      <c r="F532" s="22">
        <f ca="1">IF(MID(Table98[[#This Row],[F1 PR]],8,1)&gt;MID(Table98[[#This Row],[F1 PR]],10,1)=TRUE,1,0)</f>
        <v>0</v>
      </c>
      <c r="G532" s="22">
        <f ca="1">IF(MID(Table98[[#This Row],[F1 PR]],8,1)&lt;MID(Table98[[#This Row],[F1 PR]],10,1),1,0)</f>
        <v>0</v>
      </c>
      <c r="H53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2" s="18">
        <f>Table98[[#This Row],[Opp Pos]]-Table98[[#This Row],[Current Pos]]</f>
        <v>11</v>
      </c>
      <c r="J532" s="18" t="str">
        <f>INDEX(PL_Table[POS],MATCH(INDEX(Team_Key[Full Name],MATCH(LEFT(Table98[[#This Row],[F1]],3),Team_Key[Abbreviation],0)),PL_Table[TEAM],0))</f>
        <v>17</v>
      </c>
      <c r="K532" s="18" t="str">
        <f>INDEX(PL_Table[POS],MATCH(INDEX(Team_Key[Full Name],MATCH(Table98[[#This Row],[Team]],Team_Key[Abbreviation],0)),PL_Table[TEAM],0))</f>
        <v>6</v>
      </c>
      <c r="L532" s="1" t="str">
        <f>INDEX(Team_Key[Fixture],MATCH(Table98[[#This Row],[Team]],Team_Key[Abbreviation],0))</f>
        <v>SUN</v>
      </c>
      <c r="M532" s="1" t="str">
        <f ca="1">IFERROR(INDEX(Results_Matrix[],MATCH(Table98[[#This Row],[Team]],Results_Matrix[Teams],0),MATCH(LEFT(Table98[[#This Row],[F1]],3),Results_Matrix[#Headers],0)),"")</f>
        <v>SUN(A) 2-2</v>
      </c>
    </row>
    <row r="533" spans="1:13" x14ac:dyDescent="0.45">
      <c r="A533" t="s">
        <v>509</v>
      </c>
      <c r="B533" s="1" t="str">
        <f>INDEX(FPL_Misc_Extract[Position],MATCH(Table98[[#This Row],[Player]],FPL_Misc_Extract[Player],0))</f>
        <v>DEF</v>
      </c>
      <c r="C533" s="1" t="str">
        <f>INDEX(Team_Key[Abbreviation],MATCH(INDEX(FPL_Misc_Extract[Team Name],MATCH(Table98[[#This Row],[Player]],FPL_Misc_Extract[Player],0)),Team_Key[Full Name],0))</f>
        <v>CRY</v>
      </c>
      <c r="D533" s="1">
        <f>INDEX(FPL_Misc_Extract[PPG],MATCH(Table98[[#This Row],[Player]],FPL_Misc_Extract[Player],0))</f>
        <v>2.5</v>
      </c>
      <c r="E533" s="18">
        <f>INDEX(FPL_Misc_Extract[Form],MATCH(Table98[[#This Row],[Player]],FPL_Misc_Extract[Player],0))</f>
        <v>0</v>
      </c>
      <c r="F533" s="22">
        <f ca="1">IF(MID(Table98[[#This Row],[F1 PR]],8,1)&gt;MID(Table98[[#This Row],[F1 PR]],10,1)=TRUE,1,0)</f>
        <v>1</v>
      </c>
      <c r="G533" s="22">
        <f ca="1">IF(MID(Table98[[#This Row],[F1 PR]],8,1)&lt;MID(Table98[[#This Row],[F1 PR]],10,1),1,0)</f>
        <v>0</v>
      </c>
      <c r="H53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5</v>
      </c>
      <c r="I533" s="18">
        <f>Table98[[#This Row],[Opp Pos]]-Table98[[#This Row],[Current Pos]]</f>
        <v>-1</v>
      </c>
      <c r="J533" s="18" t="str">
        <f>INDEX(PL_Table[POS],MATCH(INDEX(Team_Key[Full Name],MATCH(LEFT(Table98[[#This Row],[F1]],3),Team_Key[Abbreviation],0)),PL_Table[TEAM],0))</f>
        <v>13</v>
      </c>
      <c r="K533" s="18" t="str">
        <f>INDEX(PL_Table[POS],MATCH(INDEX(Team_Key[Full Name],MATCH(Table98[[#This Row],[Team]],Team_Key[Abbreviation],0)),PL_Table[TEAM],0))</f>
        <v>14</v>
      </c>
      <c r="L533" s="1" t="str">
        <f>INDEX(Team_Key[Fixture],MATCH(Table98[[#This Row],[Team]],Team_Key[Abbreviation],0))</f>
        <v>WBA</v>
      </c>
      <c r="M533" s="1" t="str">
        <f ca="1">IFERROR(INDEX(Results_Matrix[],MATCH(Table98[[#This Row],[Team]],Results_Matrix[Teams],0),MATCH(LEFT(Table98[[#This Row],[F1]],3),Results_Matrix[#Headers],0)),"")</f>
        <v>WBA(H) 2-0</v>
      </c>
    </row>
    <row r="534" spans="1:13" x14ac:dyDescent="0.45">
      <c r="A534" t="s">
        <v>585</v>
      </c>
      <c r="B534" s="1" t="str">
        <f>INDEX(FPL_Misc_Extract[Position],MATCH(Table98[[#This Row],[Player]],FPL_Misc_Extract[Player],0))</f>
        <v>GK</v>
      </c>
      <c r="C534" s="1" t="str">
        <f>INDEX(Team_Key[Abbreviation],MATCH(INDEX(FPL_Misc_Extract[Team Name],MATCH(Table98[[#This Row],[Player]],FPL_Misc_Extract[Player],0)),Team_Key[Full Name],0))</f>
        <v>CRY</v>
      </c>
      <c r="D534" s="1">
        <f>INDEX(FPL_Misc_Extract[PPG],MATCH(Table98[[#This Row],[Player]],FPL_Misc_Extract[Player],0))</f>
        <v>0</v>
      </c>
      <c r="E534" s="18">
        <f>INDEX(FPL_Misc_Extract[Form],MATCH(Table98[[#This Row],[Player]],FPL_Misc_Extract[Player],0))</f>
        <v>0</v>
      </c>
      <c r="F534" s="22">
        <f ca="1">IF(MID(Table98[[#This Row],[F1 PR]],8,1)&gt;MID(Table98[[#This Row],[F1 PR]],10,1)=TRUE,1,0)</f>
        <v>1</v>
      </c>
      <c r="G534" s="22">
        <f ca="1">IF(MID(Table98[[#This Row],[F1 PR]],8,1)&lt;MID(Table98[[#This Row],[F1 PR]],10,1),1,0)</f>
        <v>0</v>
      </c>
      <c r="H53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4" s="18">
        <f>Table98[[#This Row],[Opp Pos]]-Table98[[#This Row],[Current Pos]]</f>
        <v>-1</v>
      </c>
      <c r="J534" s="18" t="str">
        <f>INDEX(PL_Table[POS],MATCH(INDEX(Team_Key[Full Name],MATCH(LEFT(Table98[[#This Row],[F1]],3),Team_Key[Abbreviation],0)),PL_Table[TEAM],0))</f>
        <v>13</v>
      </c>
      <c r="K534" s="18" t="str">
        <f>INDEX(PL_Table[POS],MATCH(INDEX(Team_Key[Full Name],MATCH(Table98[[#This Row],[Team]],Team_Key[Abbreviation],0)),PL_Table[TEAM],0))</f>
        <v>14</v>
      </c>
      <c r="L534" s="1" t="str">
        <f>INDEX(Team_Key[Fixture],MATCH(Table98[[#This Row],[Team]],Team_Key[Abbreviation],0))</f>
        <v>WBA</v>
      </c>
      <c r="M534" s="1" t="str">
        <f ca="1">IFERROR(INDEX(Results_Matrix[],MATCH(Table98[[#This Row],[Team]],Results_Matrix[Teams],0),MATCH(LEFT(Table98[[#This Row],[F1]],3),Results_Matrix[#Headers],0)),"")</f>
        <v>WBA(H) 2-0</v>
      </c>
    </row>
    <row r="535" spans="1:13" x14ac:dyDescent="0.45">
      <c r="A535" t="s">
        <v>519</v>
      </c>
      <c r="B535" s="1" t="str">
        <f>INDEX(FPL_Misc_Extract[Position],MATCH(Table98[[#This Row],[Player]],FPL_Misc_Extract[Player],0))</f>
        <v>GK</v>
      </c>
      <c r="C535" s="1" t="str">
        <f>INDEX(Team_Key[Abbreviation],MATCH(INDEX(FPL_Misc_Extract[Team Name],MATCH(Table98[[#This Row],[Player]],FPL_Misc_Extract[Player],0)),Team_Key[Full Name],0))</f>
        <v>WHU</v>
      </c>
      <c r="D535" s="1">
        <f>INDEX(FPL_Misc_Extract[PPG],MATCH(Table98[[#This Row],[Player]],FPL_Misc_Extract[Player],0))</f>
        <v>0</v>
      </c>
      <c r="E535" s="18">
        <f>INDEX(FPL_Misc_Extract[Form],MATCH(Table98[[#This Row],[Player]],FPL_Misc_Extract[Player],0))</f>
        <v>0</v>
      </c>
      <c r="F535" s="22">
        <f ca="1">IF(MID(Table98[[#This Row],[F1 PR]],8,1)&gt;MID(Table98[[#This Row],[F1 PR]],10,1)=TRUE,1,0)</f>
        <v>0</v>
      </c>
      <c r="G535" s="22">
        <f ca="1">IF(MID(Table98[[#This Row],[F1 PR]],8,1)&lt;MID(Table98[[#This Row],[F1 PR]],10,1),1,0)</f>
        <v>0</v>
      </c>
      <c r="H53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5" s="18">
        <f>Table98[[#This Row],[Opp Pos]]-Table98[[#This Row],[Current Pos]]</f>
        <v>11</v>
      </c>
      <c r="J535" s="18" t="str">
        <f>INDEX(PL_Table[POS],MATCH(INDEX(Team_Key[Full Name],MATCH(LEFT(Table98[[#This Row],[F1]],3),Team_Key[Abbreviation],0)),PL_Table[TEAM],0))</f>
        <v>17</v>
      </c>
      <c r="K535" s="18" t="str">
        <f>INDEX(PL_Table[POS],MATCH(INDEX(Team_Key[Full Name],MATCH(Table98[[#This Row],[Team]],Team_Key[Abbreviation],0)),PL_Table[TEAM],0))</f>
        <v>6</v>
      </c>
      <c r="L535" s="1" t="str">
        <f>INDEX(Team_Key[Fixture],MATCH(Table98[[#This Row],[Team]],Team_Key[Abbreviation],0))</f>
        <v>SUN</v>
      </c>
      <c r="M535" s="1" t="str">
        <f ca="1">IFERROR(INDEX(Results_Matrix[],MATCH(Table98[[#This Row],[Team]],Results_Matrix[Teams],0),MATCH(LEFT(Table98[[#This Row],[F1]],3),Results_Matrix[#Headers],0)),"")</f>
        <v>SUN(A) 2-2</v>
      </c>
    </row>
    <row r="536" spans="1:13" x14ac:dyDescent="0.45">
      <c r="A536" t="s">
        <v>590</v>
      </c>
      <c r="B536" s="1" t="str">
        <f>INDEX(FPL_Misc_Extract[Position],MATCH(Table98[[#This Row],[Player]],FPL_Misc_Extract[Player],0))</f>
        <v>MID</v>
      </c>
      <c r="C536" s="1" t="str">
        <f>INDEX(Team_Key[Abbreviation],MATCH(INDEX(FPL_Misc_Extract[Team Name],MATCH(Table98[[#This Row],[Player]],FPL_Misc_Extract[Player],0)),Team_Key[Full Name],0))</f>
        <v>TOT</v>
      </c>
      <c r="D536" s="1">
        <f>INDEX(FPL_Misc_Extract[PPG],MATCH(Table98[[#This Row],[Player]],FPL_Misc_Extract[Player],0))</f>
        <v>0</v>
      </c>
      <c r="E536" s="18">
        <f>INDEX(FPL_Misc_Extract[Form],MATCH(Table98[[#This Row],[Player]],FPL_Misc_Extract[Player],0))</f>
        <v>0</v>
      </c>
      <c r="F536" s="22">
        <f ca="1">IF(MID(Table98[[#This Row],[F1 PR]],8,1)&gt;MID(Table98[[#This Row],[F1 PR]],10,1)=TRUE,1,0)</f>
        <v>0</v>
      </c>
      <c r="G536" s="22">
        <f ca="1">IF(MID(Table98[[#This Row],[F1 PR]],8,1)&lt;MID(Table98[[#This Row],[F1 PR]],10,1),1,0)</f>
        <v>0</v>
      </c>
      <c r="H53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6" s="18">
        <f>Table98[[#This Row],[Opp Pos]]-Table98[[#This Row],[Current Pos]]</f>
        <v>14</v>
      </c>
      <c r="J536" s="18" t="str">
        <f>INDEX(PL_Table[POS],MATCH(INDEX(Team_Key[Full Name],MATCH(LEFT(Table98[[#This Row],[F1]],3),Team_Key[Abbreviation],0)),PL_Table[TEAM],0))</f>
        <v>16</v>
      </c>
      <c r="K536" s="18" t="str">
        <f>INDEX(PL_Table[POS],MATCH(INDEX(Team_Key[Full Name],MATCH(Table98[[#This Row],[Team]],Team_Key[Abbreviation],0)),PL_Table[TEAM],0))</f>
        <v>2</v>
      </c>
      <c r="L536" s="1" t="str">
        <f>INDEX(Team_Key[Fixture],MATCH(Table98[[#This Row],[Team]],Team_Key[Abbreviation],0))</f>
        <v>SWA</v>
      </c>
      <c r="M536" s="1" t="str">
        <f ca="1">IFERROR(INDEX(Results_Matrix[],MATCH(Table98[[#This Row],[Team]],Results_Matrix[Teams],0),MATCH(LEFT(Table98[[#This Row],[F1]],3),Results_Matrix[#Headers],0)),"")</f>
        <v>SWA(A) 2-2</v>
      </c>
    </row>
    <row r="537" spans="1:13" x14ac:dyDescent="0.45">
      <c r="A537" t="s">
        <v>631</v>
      </c>
      <c r="B537" s="1" t="str">
        <f>INDEX(FPL_Misc_Extract[Position],MATCH(Table98[[#This Row],[Player]],FPL_Misc_Extract[Player],0))</f>
        <v>MID</v>
      </c>
      <c r="C537" s="1" t="str">
        <f>INDEX(Team_Key[Abbreviation],MATCH(INDEX(FPL_Misc_Extract[Team Name],MATCH(Table98[[#This Row],[Player]],FPL_Misc_Extract[Player],0)),Team_Key[Full Name],0))</f>
        <v>BOU</v>
      </c>
      <c r="D537" s="1">
        <f>INDEX(FPL_Misc_Extract[PPG],MATCH(Table98[[#This Row],[Player]],FPL_Misc_Extract[Player],0))</f>
        <v>3.5</v>
      </c>
      <c r="E537" s="18">
        <f>INDEX(FPL_Misc_Extract[Form],MATCH(Table98[[#This Row],[Player]],FPL_Misc_Extract[Player],0))</f>
        <v>0.2</v>
      </c>
      <c r="F537" s="22">
        <f ca="1">IF(MID(Table98[[#This Row],[F1 PR]],8,1)&gt;MID(Table98[[#This Row],[F1 PR]],10,1)=TRUE,1,0)</f>
        <v>0</v>
      </c>
      <c r="G537" s="22">
        <f ca="1">IF(MID(Table98[[#This Row],[F1 PR]],8,1)&lt;MID(Table98[[#This Row],[F1 PR]],10,1),1,0)</f>
        <v>0</v>
      </c>
      <c r="H53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37" s="18">
        <f>Table98[[#This Row],[Opp Pos]]-Table98[[#This Row],[Current Pos]]</f>
        <v>-3</v>
      </c>
      <c r="J537" s="18" t="str">
        <f>INDEX(PL_Table[POS],MATCH(INDEX(Team_Key[Full Name],MATCH(LEFT(Table98[[#This Row],[F1]],3),Team_Key[Abbreviation],0)),PL_Table[TEAM],0))</f>
        <v>12</v>
      </c>
      <c r="K537" s="18" t="str">
        <f>INDEX(PL_Table[POS],MATCH(INDEX(Team_Key[Full Name],MATCH(Table98[[#This Row],[Team]],Team_Key[Abbreviation],0)),PL_Table[TEAM],0))</f>
        <v>15</v>
      </c>
      <c r="L537" s="1" t="str">
        <f>INDEX(Team_Key[Fixture],MATCH(Table98[[#This Row],[Team]],Team_Key[Abbreviation],0))</f>
        <v>WAT</v>
      </c>
      <c r="M537" s="1" t="str">
        <f ca="1">IFERROR(INDEX(Results_Matrix[],MATCH(Table98[[#This Row],[Team]],Results_Matrix[Teams],0),MATCH(LEFT(Table98[[#This Row],[F1]],3),Results_Matrix[#Headers],0)),"")</f>
        <v>WAT(H) 1-1</v>
      </c>
    </row>
    <row r="538" spans="1:13" x14ac:dyDescent="0.45">
      <c r="A538" t="s">
        <v>246</v>
      </c>
      <c r="B538" s="1" t="str">
        <f>INDEX(FPL_Misc_Extract[Position],MATCH(Table98[[#This Row],[Player]],FPL_Misc_Extract[Player],0))</f>
        <v>GK</v>
      </c>
      <c r="C538" s="1" t="str">
        <f>INDEX(Team_Key[Abbreviation],MATCH(INDEX(FPL_Misc_Extract[Team Name],MATCH(Table98[[#This Row],[Player]],FPL_Misc_Extract[Player],0)),Team_Key[Full Name],0))</f>
        <v>SOU</v>
      </c>
      <c r="D538" s="1">
        <f>INDEX(FPL_Misc_Extract[PPG],MATCH(Table98[[#This Row],[Player]],FPL_Misc_Extract[Player],0))</f>
        <v>3.4</v>
      </c>
      <c r="E538" s="18">
        <f>INDEX(FPL_Misc_Extract[Form],MATCH(Table98[[#This Row],[Player]],FPL_Misc_Extract[Player],0))</f>
        <v>0</v>
      </c>
      <c r="F538" s="22">
        <f ca="1">IF(MID(Table98[[#This Row],[F1 PR]],8,1)&gt;MID(Table98[[#This Row],[F1 PR]],10,1)=TRUE,1,0)</f>
        <v>1</v>
      </c>
      <c r="G538" s="22">
        <f ca="1">IF(MID(Table98[[#This Row],[F1 PR]],8,1)&lt;MID(Table98[[#This Row],[F1 PR]],10,1),1,0)</f>
        <v>0</v>
      </c>
      <c r="H53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38" s="18">
        <f>Table98[[#This Row],[Opp Pos]]-Table98[[#This Row],[Current Pos]]</f>
        <v>1</v>
      </c>
      <c r="J538" s="18" t="str">
        <f>INDEX(PL_Table[POS],MATCH(INDEX(Team_Key[Full Name],MATCH(LEFT(Table98[[#This Row],[F1]],3),Team_Key[Abbreviation],0)),PL_Table[TEAM],0))</f>
        <v>10</v>
      </c>
      <c r="K538" s="18" t="str">
        <f>INDEX(PL_Table[POS],MATCH(INDEX(Team_Key[Full Name],MATCH(Table98[[#This Row],[Team]],Team_Key[Abbreviation],0)),PL_Table[TEAM],0))</f>
        <v>9</v>
      </c>
      <c r="L538" s="1" t="str">
        <f>INDEX(Team_Key[Fixture],MATCH(Table98[[#This Row],[Team]],Team_Key[Abbreviation],0))</f>
        <v>CHE</v>
      </c>
      <c r="M538" s="1" t="str">
        <f ca="1">IFERROR(INDEX(Results_Matrix[],MATCH(Table98[[#This Row],[Team]],Results_Matrix[Teams],0),MATCH(LEFT(Table98[[#This Row],[F1]],3),Results_Matrix[#Headers],0)),"")</f>
        <v>CHE(A) 3-1</v>
      </c>
    </row>
    <row r="539" spans="1:13" x14ac:dyDescent="0.45">
      <c r="A539" t="s">
        <v>656</v>
      </c>
      <c r="B539" s="1" t="str">
        <f>INDEX(FPL_Misc_Extract[Position],MATCH(Table98[[#This Row],[Player]],FPL_Misc_Extract[Player],0))</f>
        <v>MID</v>
      </c>
      <c r="C539" s="1" t="str">
        <f>INDEX(Team_Key[Abbreviation],MATCH(INDEX(FPL_Misc_Extract[Team Name],MATCH(Table98[[#This Row],[Player]],FPL_Misc_Extract[Player],0)),Team_Key[Full Name],0))</f>
        <v>MCI</v>
      </c>
      <c r="D539" s="1">
        <f>INDEX(FPL_Misc_Extract[PPG],MATCH(Table98[[#This Row],[Player]],FPL_Misc_Extract[Player],0))</f>
        <v>3.4</v>
      </c>
      <c r="E539" s="18">
        <f>INDEX(FPL_Misc_Extract[Form],MATCH(Table98[[#This Row],[Player]],FPL_Misc_Extract[Player],0))</f>
        <v>0.2</v>
      </c>
      <c r="F539" s="22">
        <f>IF(MID(Table98[[#This Row],[F1 PR]],8,1)&gt;MID(Table98[[#This Row],[F1 PR]],10,1)=TRUE,1,0)</f>
        <v>0</v>
      </c>
      <c r="G539" s="22">
        <f>IF(MID(Table98[[#This Row],[F1 PR]],8,1)&lt;MID(Table98[[#This Row],[F1 PR]],10,1),1,0)</f>
        <v>0</v>
      </c>
      <c r="H53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39" s="18" t="e">
        <f>Table98[[#This Row],[Opp Pos]]-Table98[[#This Row],[Current Pos]]</f>
        <v>#N/A</v>
      </c>
      <c r="J539" s="18" t="e">
        <f>INDEX(PL_Table[POS],MATCH(INDEX(Team_Key[Full Name],MATCH(LEFT(Table98[[#This Row],[F1]],3),Team_Key[Abbreviation],0)),PL_Table[TEAM],0))</f>
        <v>#N/A</v>
      </c>
      <c r="K539" s="18" t="str">
        <f>INDEX(PL_Table[POS],MATCH(INDEX(Team_Key[Full Name],MATCH(Table98[[#This Row],[Team]],Team_Key[Abbreviation],0)),PL_Table[TEAM],0))</f>
        <v>4</v>
      </c>
      <c r="L539" s="1">
        <f>INDEX(Team_Key[Fixture],MATCH(Table98[[#This Row],[Team]],Team_Key[Abbreviation],0))</f>
        <v>0</v>
      </c>
      <c r="M539" s="1" t="str">
        <f>IFERROR(INDEX(Results_Matrix[],MATCH(Table98[[#This Row],[Team]],Results_Matrix[Teams],0),MATCH(LEFT(Table98[[#This Row],[F1]],3),Results_Matrix[#Headers],0)),"")</f>
        <v/>
      </c>
    </row>
    <row r="540" spans="1:13" x14ac:dyDescent="0.45">
      <c r="A540" t="s">
        <v>638</v>
      </c>
      <c r="B540" s="1" t="str">
        <f>INDEX(FPL_Misc_Extract[Position],MATCH(Table98[[#This Row],[Player]],FPL_Misc_Extract[Player],0))</f>
        <v>DEF</v>
      </c>
      <c r="C540" s="1" t="str">
        <f>INDEX(Team_Key[Abbreviation],MATCH(INDEX(FPL_Misc_Extract[Team Name],MATCH(Table98[[#This Row],[Player]],FPL_Misc_Extract[Player],0)),Team_Key[Full Name],0))</f>
        <v>NEW</v>
      </c>
      <c r="D540" s="1">
        <f>INDEX(FPL_Misc_Extract[PPG],MATCH(Table98[[#This Row],[Player]],FPL_Misc_Extract[Player],0))</f>
        <v>0</v>
      </c>
      <c r="E540" s="18">
        <f>INDEX(FPL_Misc_Extract[Form],MATCH(Table98[[#This Row],[Player]],FPL_Misc_Extract[Player],0))</f>
        <v>0</v>
      </c>
      <c r="F540" s="22">
        <f>IF(MID(Table98[[#This Row],[F1 PR]],8,1)&gt;MID(Table98[[#This Row],[F1 PR]],10,1)=TRUE,1,0)</f>
        <v>0</v>
      </c>
      <c r="G540" s="22">
        <f>IF(MID(Table98[[#This Row],[F1 PR]],8,1)&lt;MID(Table98[[#This Row],[F1 PR]],10,1),1,0)</f>
        <v>0</v>
      </c>
      <c r="H54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40" s="18" t="e">
        <f>Table98[[#This Row],[Opp Pos]]-Table98[[#This Row],[Current Pos]]</f>
        <v>#N/A</v>
      </c>
      <c r="J540" s="18" t="e">
        <f>INDEX(PL_Table[POS],MATCH(INDEX(Team_Key[Full Name],MATCH(LEFT(Table98[[#This Row],[F1]],3),Team_Key[Abbreviation],0)),PL_Table[TEAM],0))</f>
        <v>#N/A</v>
      </c>
      <c r="K540" s="18" t="str">
        <f>INDEX(PL_Table[POS],MATCH(INDEX(Team_Key[Full Name],MATCH(Table98[[#This Row],[Team]],Team_Key[Abbreviation],0)),PL_Table[TEAM],0))</f>
        <v>19</v>
      </c>
      <c r="L540" s="1">
        <f>INDEX(Team_Key[Fixture],MATCH(Table98[[#This Row],[Team]],Team_Key[Abbreviation],0))</f>
        <v>0</v>
      </c>
      <c r="M540" s="1" t="str">
        <f>IFERROR(INDEX(Results_Matrix[],MATCH(Table98[[#This Row],[Team]],Results_Matrix[Teams],0),MATCH(LEFT(Table98[[#This Row],[F1]],3),Results_Matrix[#Headers],0)),"")</f>
        <v/>
      </c>
    </row>
    <row r="541" spans="1:13" x14ac:dyDescent="0.45">
      <c r="A541" t="s">
        <v>261</v>
      </c>
      <c r="B541" s="1" t="str">
        <f>INDEX(FPL_Misc_Extract[Position],MATCH(Table98[[#This Row],[Player]],FPL_Misc_Extract[Player],0))</f>
        <v>DEF</v>
      </c>
      <c r="C541" s="1" t="str">
        <f>INDEX(Team_Key[Abbreviation],MATCH(INDEX(FPL_Misc_Extract[Team Name],MATCH(Table98[[#This Row],[Player]],FPL_Misc_Extract[Player],0)),Team_Key[Full Name],0))</f>
        <v>NEW</v>
      </c>
      <c r="D541" s="1">
        <f>INDEX(FPL_Misc_Extract[PPG],MATCH(Table98[[#This Row],[Player]],FPL_Misc_Extract[Player],0))</f>
        <v>3.2</v>
      </c>
      <c r="E541" s="18">
        <f>INDEX(FPL_Misc_Extract[Form],MATCH(Table98[[#This Row],[Player]],FPL_Misc_Extract[Player],0))</f>
        <v>0.6</v>
      </c>
      <c r="F541" s="22">
        <f>IF(MID(Table98[[#This Row],[F1 PR]],8,1)&gt;MID(Table98[[#This Row],[F1 PR]],10,1)=TRUE,1,0)</f>
        <v>0</v>
      </c>
      <c r="G541" s="22">
        <f>IF(MID(Table98[[#This Row],[F1 PR]],8,1)&lt;MID(Table98[[#This Row],[F1 PR]],10,1),1,0)</f>
        <v>0</v>
      </c>
      <c r="H54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41" s="18" t="e">
        <f>Table98[[#This Row],[Opp Pos]]-Table98[[#This Row],[Current Pos]]</f>
        <v>#N/A</v>
      </c>
      <c r="J541" s="18" t="e">
        <f>INDEX(PL_Table[POS],MATCH(INDEX(Team_Key[Full Name],MATCH(LEFT(Table98[[#This Row],[F1]],3),Team_Key[Abbreviation],0)),PL_Table[TEAM],0))</f>
        <v>#N/A</v>
      </c>
      <c r="K541" s="18" t="str">
        <f>INDEX(PL_Table[POS],MATCH(INDEX(Team_Key[Full Name],MATCH(Table98[[#This Row],[Team]],Team_Key[Abbreviation],0)),PL_Table[TEAM],0))</f>
        <v>19</v>
      </c>
      <c r="L541" s="1">
        <f>INDEX(Team_Key[Fixture],MATCH(Table98[[#This Row],[Team]],Team_Key[Abbreviation],0))</f>
        <v>0</v>
      </c>
      <c r="M541" s="1" t="str">
        <f>IFERROR(INDEX(Results_Matrix[],MATCH(Table98[[#This Row],[Team]],Results_Matrix[Teams],0),MATCH(LEFT(Table98[[#This Row],[F1]],3),Results_Matrix[#Headers],0)),"")</f>
        <v/>
      </c>
    </row>
    <row r="542" spans="1:13" x14ac:dyDescent="0.45">
      <c r="A542" t="s">
        <v>151</v>
      </c>
      <c r="B542" s="1" t="str">
        <f>INDEX(FPL_Misc_Extract[Position],MATCH(Table98[[#This Row],[Player]],FPL_Misc_Extract[Player],0))</f>
        <v>DEF</v>
      </c>
      <c r="C542" s="1" t="str">
        <f>INDEX(Team_Key[Abbreviation],MATCH(INDEX(FPL_Misc_Extract[Team Name],MATCH(Table98[[#This Row],[Player]],FPL_Misc_Extract[Player],0)),Team_Key[Full Name],0))</f>
        <v>EVE</v>
      </c>
      <c r="D542" s="1">
        <f>INDEX(FPL_Misc_Extract[PPG],MATCH(Table98[[#This Row],[Player]],FPL_Misc_Extract[Player],0))</f>
        <v>2.6</v>
      </c>
      <c r="E542" s="18">
        <f>INDEX(FPL_Misc_Extract[Form],MATCH(Table98[[#This Row],[Player]],FPL_Misc_Extract[Player],0))</f>
        <v>0.1</v>
      </c>
      <c r="F542" s="22">
        <f>IF(MID(Table98[[#This Row],[F1 PR]],8,1)&gt;MID(Table98[[#This Row],[F1 PR]],10,1)=TRUE,1,0)</f>
        <v>0</v>
      </c>
      <c r="G542" s="22">
        <f>IF(MID(Table98[[#This Row],[F1 PR]],8,1)&lt;MID(Table98[[#This Row],[F1 PR]],10,1),1,0)</f>
        <v>0</v>
      </c>
      <c r="H54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42" s="18" t="e">
        <f>Table98[[#This Row],[Opp Pos]]-Table98[[#This Row],[Current Pos]]</f>
        <v>#N/A</v>
      </c>
      <c r="J542" s="18" t="e">
        <f>INDEX(PL_Table[POS],MATCH(INDEX(Team_Key[Full Name],MATCH(LEFT(Table98[[#This Row],[F1]],3),Team_Key[Abbreviation],0)),PL_Table[TEAM],0))</f>
        <v>#N/A</v>
      </c>
      <c r="K542" s="18" t="str">
        <f>INDEX(PL_Table[POS],MATCH(INDEX(Team_Key[Full Name],MATCH(Table98[[#This Row],[Team]],Team_Key[Abbreviation],0)),PL_Table[TEAM],0))</f>
        <v>11</v>
      </c>
      <c r="L542" s="1">
        <f>INDEX(Team_Key[Fixture],MATCH(Table98[[#This Row],[Team]],Team_Key[Abbreviation],0))</f>
        <v>0</v>
      </c>
      <c r="M542" s="1" t="str">
        <f>IFERROR(INDEX(Results_Matrix[],MATCH(Table98[[#This Row],[Team]],Results_Matrix[Teams],0),MATCH(LEFT(Table98[[#This Row],[F1]],3),Results_Matrix[#Headers],0)),"")</f>
        <v/>
      </c>
    </row>
    <row r="543" spans="1:13" x14ac:dyDescent="0.45">
      <c r="A543" t="s">
        <v>253</v>
      </c>
      <c r="B543" s="1" t="str">
        <f>INDEX(FPL_Misc_Extract[Position],MATCH(Table98[[#This Row],[Player]],FPL_Misc_Extract[Player],0))</f>
        <v>FWD</v>
      </c>
      <c r="C543" s="1" t="str">
        <f>INDEX(Team_Key[Abbreviation],MATCH(INDEX(FPL_Misc_Extract[Team Name],MATCH(Table98[[#This Row],[Player]],FPL_Misc_Extract[Player],0)),Team_Key[Full Name],0))</f>
        <v>LIV</v>
      </c>
      <c r="D543" s="1">
        <f>INDEX(FPL_Misc_Extract[PPG],MATCH(Table98[[#This Row],[Player]],FPL_Misc_Extract[Player],0))</f>
        <v>4.2</v>
      </c>
      <c r="E543" s="18">
        <f>INDEX(FPL_Misc_Extract[Form],MATCH(Table98[[#This Row],[Player]],FPL_Misc_Extract[Player],0))</f>
        <v>0.2</v>
      </c>
      <c r="F543" s="22">
        <f>IF(MID(Table98[[#This Row],[F1 PR]],8,1)&gt;MID(Table98[[#This Row],[F1 PR]],10,1)=TRUE,1,0)</f>
        <v>0</v>
      </c>
      <c r="G543" s="22">
        <f>IF(MID(Table98[[#This Row],[F1 PR]],8,1)&lt;MID(Table98[[#This Row],[F1 PR]],10,1),1,0)</f>
        <v>0</v>
      </c>
      <c r="H54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43" s="18" t="e">
        <f>Table98[[#This Row],[Opp Pos]]-Table98[[#This Row],[Current Pos]]</f>
        <v>#N/A</v>
      </c>
      <c r="J543" s="18" t="e">
        <f>INDEX(PL_Table[POS],MATCH(INDEX(Team_Key[Full Name],MATCH(LEFT(Table98[[#This Row],[F1]],3),Team_Key[Abbreviation],0)),PL_Table[TEAM],0))</f>
        <v>#N/A</v>
      </c>
      <c r="K543" s="18" t="str">
        <f>INDEX(PL_Table[POS],MATCH(INDEX(Team_Key[Full Name],MATCH(Table98[[#This Row],[Team]],Team_Key[Abbreviation],0)),PL_Table[TEAM],0))</f>
        <v>8</v>
      </c>
      <c r="L543" s="1">
        <f>INDEX(Team_Key[Fixture],MATCH(Table98[[#This Row],[Team]],Team_Key[Abbreviation],0))</f>
        <v>0</v>
      </c>
      <c r="M543" s="1" t="str">
        <f>IFERROR(INDEX(Results_Matrix[],MATCH(Table98[[#This Row],[Team]],Results_Matrix[Teams],0),MATCH(LEFT(Table98[[#This Row],[F1]],3),Results_Matrix[#Headers],0)),"")</f>
        <v/>
      </c>
    </row>
    <row r="544" spans="1:13" x14ac:dyDescent="0.45">
      <c r="A544" t="s">
        <v>514</v>
      </c>
      <c r="B544" s="1" t="str">
        <f>INDEX(FPL_Misc_Extract[Position],MATCH(Table98[[#This Row],[Player]],FPL_Misc_Extract[Player],0))</f>
        <v>MID</v>
      </c>
      <c r="C544" s="1" t="str">
        <f>INDEX(Team_Key[Abbreviation],MATCH(INDEX(FPL_Misc_Extract[Team Name],MATCH(Table98[[#This Row],[Player]],FPL_Misc_Extract[Player],0)),Team_Key[Full Name],0))</f>
        <v>BOU</v>
      </c>
      <c r="D544" s="1">
        <f>INDEX(FPL_Misc_Extract[PPG],MATCH(Table98[[#This Row],[Player]],FPL_Misc_Extract[Player],0))</f>
        <v>2.4</v>
      </c>
      <c r="E544" s="18">
        <f>INDEX(FPL_Misc_Extract[Form],MATCH(Table98[[#This Row],[Player]],FPL_Misc_Extract[Player],0))</f>
        <v>0.4</v>
      </c>
      <c r="F544" s="22">
        <f ca="1">IF(MID(Table98[[#This Row],[F1 PR]],8,1)&gt;MID(Table98[[#This Row],[F1 PR]],10,1)=TRUE,1,0)</f>
        <v>0</v>
      </c>
      <c r="G544" s="22">
        <f ca="1">IF(MID(Table98[[#This Row],[F1 PR]],8,1)&lt;MID(Table98[[#This Row],[F1 PR]],10,1),1,0)</f>
        <v>0</v>
      </c>
      <c r="H54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44" s="18">
        <f>Table98[[#This Row],[Opp Pos]]-Table98[[#This Row],[Current Pos]]</f>
        <v>-3</v>
      </c>
      <c r="J544" s="18" t="str">
        <f>INDEX(PL_Table[POS],MATCH(INDEX(Team_Key[Full Name],MATCH(LEFT(Table98[[#This Row],[F1]],3),Team_Key[Abbreviation],0)),PL_Table[TEAM],0))</f>
        <v>12</v>
      </c>
      <c r="K544" s="18" t="str">
        <f>INDEX(PL_Table[POS],MATCH(INDEX(Team_Key[Full Name],MATCH(Table98[[#This Row],[Team]],Team_Key[Abbreviation],0)),PL_Table[TEAM],0))</f>
        <v>15</v>
      </c>
      <c r="L544" s="1" t="str">
        <f>INDEX(Team_Key[Fixture],MATCH(Table98[[#This Row],[Team]],Team_Key[Abbreviation],0))</f>
        <v>WAT</v>
      </c>
      <c r="M544" s="1" t="str">
        <f ca="1">IFERROR(INDEX(Results_Matrix[],MATCH(Table98[[#This Row],[Team]],Results_Matrix[Teams],0),MATCH(LEFT(Table98[[#This Row],[F1]],3),Results_Matrix[#Headers],0)),"")</f>
        <v>WAT(H) 1-1</v>
      </c>
    </row>
    <row r="545" spans="1:13" x14ac:dyDescent="0.45">
      <c r="A545" t="s">
        <v>355</v>
      </c>
      <c r="B545" s="1" t="str">
        <f>INDEX(FPL_Misc_Extract[Position],MATCH(Table98[[#This Row],[Player]],FPL_Misc_Extract[Player],0))</f>
        <v>GK</v>
      </c>
      <c r="C545" s="1" t="str">
        <f>INDEX(Team_Key[Abbreviation],MATCH(INDEX(FPL_Misc_Extract[Team Name],MATCH(Table98[[#This Row],[Player]],FPL_Misc_Extract[Player],0)),Team_Key[Full Name],0))</f>
        <v>ARS</v>
      </c>
      <c r="D545" s="1">
        <f>INDEX(FPL_Misc_Extract[PPG],MATCH(Table98[[#This Row],[Player]],FPL_Misc_Extract[Player],0))</f>
        <v>0</v>
      </c>
      <c r="E545" s="18">
        <f>INDEX(FPL_Misc_Extract[Form],MATCH(Table98[[#This Row],[Player]],FPL_Misc_Extract[Player],0))</f>
        <v>0</v>
      </c>
      <c r="F545" s="22">
        <f ca="1">IF(MID(Table98[[#This Row],[F1 PR]],8,1)&gt;MID(Table98[[#This Row],[F1 PR]],10,1)=TRUE,1,0)</f>
        <v>1</v>
      </c>
      <c r="G545" s="22">
        <f ca="1">IF(MID(Table98[[#This Row],[F1 PR]],8,1)&lt;MID(Table98[[#This Row],[F1 PR]],10,1),1,0)</f>
        <v>0</v>
      </c>
      <c r="H54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45" s="18">
        <f>Table98[[#This Row],[Opp Pos]]-Table98[[#This Row],[Current Pos]]</f>
        <v>2</v>
      </c>
      <c r="J545" s="18" t="str">
        <f>INDEX(PL_Table[POS],MATCH(INDEX(Team_Key[Full Name],MATCH(LEFT(Table98[[#This Row],[F1]],3),Team_Key[Abbreviation],0)),PL_Table[TEAM],0))</f>
        <v>5</v>
      </c>
      <c r="K545" s="18" t="str">
        <f>INDEX(PL_Table[POS],MATCH(INDEX(Team_Key[Full Name],MATCH(Table98[[#This Row],[Team]],Team_Key[Abbreviation],0)),PL_Table[TEAM],0))</f>
        <v>3</v>
      </c>
      <c r="L545" s="1" t="str">
        <f>INDEX(Team_Key[Fixture],MATCH(Table98[[#This Row],[Team]],Team_Key[Abbreviation],0))</f>
        <v>MUN</v>
      </c>
      <c r="M545" s="1" t="str">
        <f ca="1">IFERROR(INDEX(Results_Matrix[],MATCH(Table98[[#This Row],[Team]],Results_Matrix[Teams],0),MATCH(LEFT(Table98[[#This Row],[F1]],3),Results_Matrix[#Headers],0)),"")</f>
        <v>MUN(H) 3-0</v>
      </c>
    </row>
    <row r="546" spans="1:13" x14ac:dyDescent="0.45">
      <c r="A546" t="s">
        <v>473</v>
      </c>
      <c r="B546" s="1" t="str">
        <f>INDEX(FPL_Misc_Extract[Position],MATCH(Table98[[#This Row],[Player]],FPL_Misc_Extract[Player],0))</f>
        <v>DEF</v>
      </c>
      <c r="C546" s="1" t="str">
        <f>INDEX(Team_Key[Abbreviation],MATCH(INDEX(FPL_Misc_Extract[Team Name],MATCH(Table98[[#This Row],[Player]],FPL_Misc_Extract[Player],0)),Team_Key[Full Name],0))</f>
        <v>SWA</v>
      </c>
      <c r="D546" s="1">
        <f>INDEX(FPL_Misc_Extract[PPG],MATCH(Table98[[#This Row],[Player]],FPL_Misc_Extract[Player],0))</f>
        <v>0</v>
      </c>
      <c r="E546" s="18">
        <f>INDEX(FPL_Misc_Extract[Form],MATCH(Table98[[#This Row],[Player]],FPL_Misc_Extract[Player],0))</f>
        <v>0</v>
      </c>
      <c r="F546" s="22">
        <f ca="1">IF(MID(Table98[[#This Row],[F1 PR]],8,1)&gt;MID(Table98[[#This Row],[F1 PR]],10,1)=TRUE,1,0)</f>
        <v>0</v>
      </c>
      <c r="G546" s="22">
        <f ca="1">IF(MID(Table98[[#This Row],[F1 PR]],8,1)&lt;MID(Table98[[#This Row],[F1 PR]],10,1),1,0)</f>
        <v>0</v>
      </c>
      <c r="H54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46" s="18">
        <f>Table98[[#This Row],[Opp Pos]]-Table98[[#This Row],[Current Pos]]</f>
        <v>-14</v>
      </c>
      <c r="J546" s="18" t="str">
        <f>INDEX(PL_Table[POS],MATCH(INDEX(Team_Key[Full Name],MATCH(LEFT(Table98[[#This Row],[F1]],3),Team_Key[Abbreviation],0)),PL_Table[TEAM],0))</f>
        <v>2</v>
      </c>
      <c r="K546" s="18" t="str">
        <f>INDEX(PL_Table[POS],MATCH(INDEX(Team_Key[Full Name],MATCH(Table98[[#This Row],[Team]],Team_Key[Abbreviation],0)),PL_Table[TEAM],0))</f>
        <v>16</v>
      </c>
      <c r="L546" s="1" t="str">
        <f>INDEX(Team_Key[Fixture],MATCH(Table98[[#This Row],[Team]],Team_Key[Abbreviation],0))</f>
        <v>TOT</v>
      </c>
      <c r="M546" s="1" t="str">
        <f ca="1">IFERROR(INDEX(Results_Matrix[],MATCH(Table98[[#This Row],[Team]],Results_Matrix[Teams],0),MATCH(LEFT(Table98[[#This Row],[F1]],3),Results_Matrix[#Headers],0)),"")</f>
        <v>TOT(H) 2-2</v>
      </c>
    </row>
    <row r="547" spans="1:13" x14ac:dyDescent="0.45">
      <c r="A547" t="s">
        <v>557</v>
      </c>
      <c r="B547" s="1" t="str">
        <f>INDEX(FPL_Misc_Extract[Position],MATCH(Table98[[#This Row],[Player]],FPL_Misc_Extract[Player],0))</f>
        <v>MID</v>
      </c>
      <c r="C547" s="1" t="str">
        <f>INDEX(Team_Key[Abbreviation],MATCH(INDEX(FPL_Misc_Extract[Team Name],MATCH(Table98[[#This Row],[Player]],FPL_Misc_Extract[Player],0)),Team_Key[Full Name],0))</f>
        <v>SOU</v>
      </c>
      <c r="D547" s="1">
        <f>INDEX(FPL_Misc_Extract[PPG],MATCH(Table98[[#This Row],[Player]],FPL_Misc_Extract[Player],0))</f>
        <v>4.2</v>
      </c>
      <c r="E547" s="18">
        <f>INDEX(FPL_Misc_Extract[Form],MATCH(Table98[[#This Row],[Player]],FPL_Misc_Extract[Player],0))</f>
        <v>0</v>
      </c>
      <c r="F547" s="22">
        <f ca="1">IF(MID(Table98[[#This Row],[F1 PR]],8,1)&gt;MID(Table98[[#This Row],[F1 PR]],10,1)=TRUE,1,0)</f>
        <v>1</v>
      </c>
      <c r="G547" s="22">
        <f ca="1">IF(MID(Table98[[#This Row],[F1 PR]],8,1)&lt;MID(Table98[[#This Row],[F1 PR]],10,1),1,0)</f>
        <v>0</v>
      </c>
      <c r="H54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47" s="18">
        <f>Table98[[#This Row],[Opp Pos]]-Table98[[#This Row],[Current Pos]]</f>
        <v>1</v>
      </c>
      <c r="J547" s="18" t="str">
        <f>INDEX(PL_Table[POS],MATCH(INDEX(Team_Key[Full Name],MATCH(LEFT(Table98[[#This Row],[F1]],3),Team_Key[Abbreviation],0)),PL_Table[TEAM],0))</f>
        <v>10</v>
      </c>
      <c r="K547" s="18" t="str">
        <f>INDEX(PL_Table[POS],MATCH(INDEX(Team_Key[Full Name],MATCH(Table98[[#This Row],[Team]],Team_Key[Abbreviation],0)),PL_Table[TEAM],0))</f>
        <v>9</v>
      </c>
      <c r="L547" s="1" t="str">
        <f>INDEX(Team_Key[Fixture],MATCH(Table98[[#This Row],[Team]],Team_Key[Abbreviation],0))</f>
        <v>CHE</v>
      </c>
      <c r="M547" s="1" t="str">
        <f ca="1">IFERROR(INDEX(Results_Matrix[],MATCH(Table98[[#This Row],[Team]],Results_Matrix[Teams],0),MATCH(LEFT(Table98[[#This Row],[F1]],3),Results_Matrix[#Headers],0)),"")</f>
        <v>CHE(A) 3-1</v>
      </c>
    </row>
    <row r="548" spans="1:13" x14ac:dyDescent="0.45">
      <c r="A548" t="s">
        <v>126</v>
      </c>
      <c r="B548" s="1" t="str">
        <f>INDEX(FPL_Misc_Extract[Position],MATCH(Table98[[#This Row],[Player]],FPL_Misc_Extract[Player],0))</f>
        <v>DEF</v>
      </c>
      <c r="C548" s="1" t="str">
        <f>INDEX(Team_Key[Abbreviation],MATCH(INDEX(FPL_Misc_Extract[Team Name],MATCH(Table98[[#This Row],[Player]],FPL_Misc_Extract[Player],0)),Team_Key[Full Name],0))</f>
        <v>SOU</v>
      </c>
      <c r="D548" s="1">
        <f>INDEX(FPL_Misc_Extract[PPG],MATCH(Table98[[#This Row],[Player]],FPL_Misc_Extract[Player],0))</f>
        <v>4.8</v>
      </c>
      <c r="E548" s="18">
        <f>INDEX(FPL_Misc_Extract[Form],MATCH(Table98[[#This Row],[Player]],FPL_Misc_Extract[Player],0))</f>
        <v>0.4</v>
      </c>
      <c r="F548" s="22">
        <f ca="1">IF(MID(Table98[[#This Row],[F1 PR]],8,1)&gt;MID(Table98[[#This Row],[F1 PR]],10,1)=TRUE,1,0)</f>
        <v>1</v>
      </c>
      <c r="G548" s="22">
        <f ca="1">IF(MID(Table98[[#This Row],[F1 PR]],8,1)&lt;MID(Table98[[#This Row],[F1 PR]],10,1),1,0)</f>
        <v>0</v>
      </c>
      <c r="H54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48" s="18">
        <f>Table98[[#This Row],[Opp Pos]]-Table98[[#This Row],[Current Pos]]</f>
        <v>1</v>
      </c>
      <c r="J548" s="18" t="str">
        <f>INDEX(PL_Table[POS],MATCH(INDEX(Team_Key[Full Name],MATCH(LEFT(Table98[[#This Row],[F1]],3),Team_Key[Abbreviation],0)),PL_Table[TEAM],0))</f>
        <v>10</v>
      </c>
      <c r="K548" s="18" t="str">
        <f>INDEX(PL_Table[POS],MATCH(INDEX(Team_Key[Full Name],MATCH(Table98[[#This Row],[Team]],Team_Key[Abbreviation],0)),PL_Table[TEAM],0))</f>
        <v>9</v>
      </c>
      <c r="L548" s="1" t="str">
        <f>INDEX(Team_Key[Fixture],MATCH(Table98[[#This Row],[Team]],Team_Key[Abbreviation],0))</f>
        <v>CHE</v>
      </c>
      <c r="M548" s="1" t="str">
        <f ca="1">IFERROR(INDEX(Results_Matrix[],MATCH(Table98[[#This Row],[Team]],Results_Matrix[Teams],0),MATCH(LEFT(Table98[[#This Row],[F1]],3),Results_Matrix[#Headers],0)),"")</f>
        <v>CHE(A) 3-1</v>
      </c>
    </row>
    <row r="549" spans="1:13" x14ac:dyDescent="0.45">
      <c r="A549" t="s">
        <v>97</v>
      </c>
      <c r="B549" s="1" t="str">
        <f>INDEX(FPL_Misc_Extract[Position],MATCH(Table98[[#This Row],[Player]],FPL_Misc_Extract[Player],0))</f>
        <v>DEF</v>
      </c>
      <c r="C549" s="1" t="str">
        <f>INDEX(Team_Key[Abbreviation],MATCH(INDEX(FPL_Misc_Extract[Team Name],MATCH(Table98[[#This Row],[Player]],FPL_Misc_Extract[Player],0)),Team_Key[Full Name],0))</f>
        <v>SWA</v>
      </c>
      <c r="D549" s="1">
        <f>INDEX(FPL_Misc_Extract[PPG],MATCH(Table98[[#This Row],[Player]],FPL_Misc_Extract[Player],0))</f>
        <v>2.7</v>
      </c>
      <c r="E549" s="18">
        <f>INDEX(FPL_Misc_Extract[Form],MATCH(Table98[[#This Row],[Player]],FPL_Misc_Extract[Player],0))</f>
        <v>0.2</v>
      </c>
      <c r="F549" s="22">
        <f ca="1">IF(MID(Table98[[#This Row],[F1 PR]],8,1)&gt;MID(Table98[[#This Row],[F1 PR]],10,1)=TRUE,1,0)</f>
        <v>0</v>
      </c>
      <c r="G549" s="22">
        <f ca="1">IF(MID(Table98[[#This Row],[F1 PR]],8,1)&lt;MID(Table98[[#This Row],[F1 PR]],10,1),1,0)</f>
        <v>0</v>
      </c>
      <c r="H54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49" s="18">
        <f>Table98[[#This Row],[Opp Pos]]-Table98[[#This Row],[Current Pos]]</f>
        <v>-14</v>
      </c>
      <c r="J549" s="18" t="str">
        <f>INDEX(PL_Table[POS],MATCH(INDEX(Team_Key[Full Name],MATCH(LEFT(Table98[[#This Row],[F1]],3),Team_Key[Abbreviation],0)),PL_Table[TEAM],0))</f>
        <v>2</v>
      </c>
      <c r="K549" s="18" t="str">
        <f>INDEX(PL_Table[POS],MATCH(INDEX(Team_Key[Full Name],MATCH(Table98[[#This Row],[Team]],Team_Key[Abbreviation],0)),PL_Table[TEAM],0))</f>
        <v>16</v>
      </c>
      <c r="L549" s="1" t="str">
        <f>INDEX(Team_Key[Fixture],MATCH(Table98[[#This Row],[Team]],Team_Key[Abbreviation],0))</f>
        <v>TOT</v>
      </c>
      <c r="M549" s="1" t="str">
        <f ca="1">IFERROR(INDEX(Results_Matrix[],MATCH(Table98[[#This Row],[Team]],Results_Matrix[Teams],0),MATCH(LEFT(Table98[[#This Row],[F1]],3),Results_Matrix[#Headers],0)),"")</f>
        <v>TOT(H) 2-2</v>
      </c>
    </row>
    <row r="550" spans="1:13" x14ac:dyDescent="0.45">
      <c r="A550" t="s">
        <v>476</v>
      </c>
      <c r="B550" s="1" t="str">
        <f>INDEX(FPL_Misc_Extract[Position],MATCH(Table98[[#This Row],[Player]],FPL_Misc_Extract[Player],0))</f>
        <v>MID</v>
      </c>
      <c r="C550" s="1" t="str">
        <f>INDEX(Team_Key[Abbreviation],MATCH(INDEX(FPL_Misc_Extract[Team Name],MATCH(Table98[[#This Row],[Player]],FPL_Misc_Extract[Player],0)),Team_Key[Full Name],0))</f>
        <v>LIV</v>
      </c>
      <c r="D550" s="1">
        <f>INDEX(FPL_Misc_Extract[PPG],MATCH(Table98[[#This Row],[Player]],FPL_Misc_Extract[Player],0))</f>
        <v>1</v>
      </c>
      <c r="E550" s="18">
        <f>INDEX(FPL_Misc_Extract[Form],MATCH(Table98[[#This Row],[Player]],FPL_Misc_Extract[Player],0))</f>
        <v>0</v>
      </c>
      <c r="F550" s="22">
        <f>IF(MID(Table98[[#This Row],[F1 PR]],8,1)&gt;MID(Table98[[#This Row],[F1 PR]],10,1)=TRUE,1,0)</f>
        <v>0</v>
      </c>
      <c r="G550" s="22">
        <f>IF(MID(Table98[[#This Row],[F1 PR]],8,1)&lt;MID(Table98[[#This Row],[F1 PR]],10,1),1,0)</f>
        <v>0</v>
      </c>
      <c r="H55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50" s="18" t="e">
        <f>Table98[[#This Row],[Opp Pos]]-Table98[[#This Row],[Current Pos]]</f>
        <v>#N/A</v>
      </c>
      <c r="J550" s="18" t="e">
        <f>INDEX(PL_Table[POS],MATCH(INDEX(Team_Key[Full Name],MATCH(LEFT(Table98[[#This Row],[F1]],3),Team_Key[Abbreviation],0)),PL_Table[TEAM],0))</f>
        <v>#N/A</v>
      </c>
      <c r="K550" s="18" t="str">
        <f>INDEX(PL_Table[POS],MATCH(INDEX(Team_Key[Full Name],MATCH(Table98[[#This Row],[Team]],Team_Key[Abbreviation],0)),PL_Table[TEAM],0))</f>
        <v>8</v>
      </c>
      <c r="L550" s="1">
        <f>INDEX(Team_Key[Fixture],MATCH(Table98[[#This Row],[Team]],Team_Key[Abbreviation],0))</f>
        <v>0</v>
      </c>
      <c r="M550" s="1" t="str">
        <f>IFERROR(INDEX(Results_Matrix[],MATCH(Table98[[#This Row],[Team]],Results_Matrix[Teams],0),MATCH(LEFT(Table98[[#This Row],[F1]],3),Results_Matrix[#Headers],0)),"")</f>
        <v/>
      </c>
    </row>
    <row r="551" spans="1:13" x14ac:dyDescent="0.45">
      <c r="A551" t="s">
        <v>367</v>
      </c>
      <c r="B551" s="1" t="str">
        <f>INDEX(FPL_Misc_Extract[Position],MATCH(Table98[[#This Row],[Player]],FPL_Misc_Extract[Player],0))</f>
        <v>DEF</v>
      </c>
      <c r="C551" s="1" t="str">
        <f>INDEX(Team_Key[Abbreviation],MATCH(INDEX(FPL_Misc_Extract[Team Name],MATCH(Table98[[#This Row],[Player]],FPL_Misc_Extract[Player],0)),Team_Key[Full Name],0))</f>
        <v>CHE</v>
      </c>
      <c r="D551" s="1">
        <f>INDEX(FPL_Misc_Extract[PPG],MATCH(Table98[[#This Row],[Player]],FPL_Misc_Extract[Player],0))</f>
        <v>2.7</v>
      </c>
      <c r="E551" s="18">
        <f>INDEX(FPL_Misc_Extract[Form],MATCH(Table98[[#This Row],[Player]],FPL_Misc_Extract[Player],0))</f>
        <v>0.1</v>
      </c>
      <c r="F551" s="22">
        <f ca="1">IF(MID(Table98[[#This Row],[F1 PR]],8,1)&gt;MID(Table98[[#This Row],[F1 PR]],10,1)=TRUE,1,0)</f>
        <v>0</v>
      </c>
      <c r="G551" s="22">
        <f ca="1">IF(MID(Table98[[#This Row],[F1 PR]],8,1)&lt;MID(Table98[[#This Row],[F1 PR]],10,1),1,0)</f>
        <v>1</v>
      </c>
      <c r="H55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51" s="18">
        <f>Table98[[#This Row],[Opp Pos]]-Table98[[#This Row],[Current Pos]]</f>
        <v>-1</v>
      </c>
      <c r="J551" s="18" t="str">
        <f>INDEX(PL_Table[POS],MATCH(INDEX(Team_Key[Full Name],MATCH(LEFT(Table98[[#This Row],[F1]],3),Team_Key[Abbreviation],0)),PL_Table[TEAM],0))</f>
        <v>9</v>
      </c>
      <c r="K551" s="18" t="str">
        <f>INDEX(PL_Table[POS],MATCH(INDEX(Team_Key[Full Name],MATCH(Table98[[#This Row],[Team]],Team_Key[Abbreviation],0)),PL_Table[TEAM],0))</f>
        <v>10</v>
      </c>
      <c r="L551" s="1" t="str">
        <f>INDEX(Team_Key[Fixture],MATCH(Table98[[#This Row],[Team]],Team_Key[Abbreviation],0))</f>
        <v>SOU</v>
      </c>
      <c r="M551" s="1" t="str">
        <f ca="1">IFERROR(INDEX(Results_Matrix[],MATCH(Table98[[#This Row],[Team]],Results_Matrix[Teams],0),MATCH(LEFT(Table98[[#This Row],[F1]],3),Results_Matrix[#Headers],0)),"")</f>
        <v>SOU(H) 1-3</v>
      </c>
    </row>
    <row r="552" spans="1:13" x14ac:dyDescent="0.45">
      <c r="A552" t="s">
        <v>591</v>
      </c>
      <c r="B552" s="1" t="str">
        <f>INDEX(FPL_Misc_Extract[Position],MATCH(Table98[[#This Row],[Player]],FPL_Misc_Extract[Player],0))</f>
        <v>MID</v>
      </c>
      <c r="C552" s="1" t="str">
        <f>INDEX(Team_Key[Abbreviation],MATCH(INDEX(FPL_Misc_Extract[Team Name],MATCH(Table98[[#This Row],[Player]],FPL_Misc_Extract[Player],0)),Team_Key[Full Name],0))</f>
        <v>NOR</v>
      </c>
      <c r="D552" s="1">
        <f>INDEX(FPL_Misc_Extract[PPG],MATCH(Table98[[#This Row],[Player]],FPL_Misc_Extract[Player],0))</f>
        <v>2.2999999999999998</v>
      </c>
      <c r="E552" s="18">
        <f>INDEX(FPL_Misc_Extract[Form],MATCH(Table98[[#This Row],[Player]],FPL_Misc_Extract[Player],0))</f>
        <v>0.1</v>
      </c>
      <c r="F552" s="22">
        <f ca="1">IF(MID(Table98[[#This Row],[F1 PR]],8,1)&gt;MID(Table98[[#This Row],[F1 PR]],10,1)=TRUE,1,0)</f>
        <v>0</v>
      </c>
      <c r="G552" s="22">
        <f ca="1">IF(MID(Table98[[#This Row],[F1 PR]],8,1)&lt;MID(Table98[[#This Row],[F1 PR]],10,1),1,0)</f>
        <v>1</v>
      </c>
      <c r="H55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52" s="18">
        <f>Table98[[#This Row],[Opp Pos]]-Table98[[#This Row],[Current Pos]]</f>
        <v>-17</v>
      </c>
      <c r="J552" s="18" t="str">
        <f>INDEX(PL_Table[POS],MATCH(INDEX(Team_Key[Full Name],MATCH(LEFT(Table98[[#This Row],[F1]],3),Team_Key[Abbreviation],0)),PL_Table[TEAM],0))</f>
        <v>1</v>
      </c>
      <c r="K552" s="18" t="str">
        <f>INDEX(PL_Table[POS],MATCH(INDEX(Team_Key[Full Name],MATCH(Table98[[#This Row],[Team]],Team_Key[Abbreviation],0)),PL_Table[TEAM],0))</f>
        <v>18</v>
      </c>
      <c r="L552" s="1" t="str">
        <f>INDEX(Team_Key[Fixture],MATCH(Table98[[#This Row],[Team]],Team_Key[Abbreviation],0))</f>
        <v>LEI</v>
      </c>
      <c r="M552" s="1" t="str">
        <f ca="1">IFERROR(INDEX(Results_Matrix[],MATCH(Table98[[#This Row],[Team]],Results_Matrix[Teams],0),MATCH(LEFT(Table98[[#This Row],[F1]],3),Results_Matrix[#Headers],0)),"")</f>
        <v>LEI(H) 1-2</v>
      </c>
    </row>
    <row r="553" spans="1:13" x14ac:dyDescent="0.45">
      <c r="A553" t="s">
        <v>660</v>
      </c>
      <c r="B553" s="1" t="str">
        <f>INDEX(FPL_Misc_Extract[Position],MATCH(Table98[[#This Row],[Player]],FPL_Misc_Extract[Player],0))</f>
        <v>MID</v>
      </c>
      <c r="C553" s="1" t="str">
        <f>INDEX(Team_Key[Abbreviation],MATCH(INDEX(FPL_Misc_Extract[Team Name],MATCH(Table98[[#This Row],[Player]],FPL_Misc_Extract[Player],0)),Team_Key[Full Name],0))</f>
        <v>NEW</v>
      </c>
      <c r="D553" s="1">
        <f>INDEX(FPL_Misc_Extract[PPG],MATCH(Table98[[#This Row],[Player]],FPL_Misc_Extract[Player],0))</f>
        <v>1.2</v>
      </c>
      <c r="E553" s="18">
        <f>INDEX(FPL_Misc_Extract[Form],MATCH(Table98[[#This Row],[Player]],FPL_Misc_Extract[Player],0))</f>
        <v>0</v>
      </c>
      <c r="F553" s="22">
        <f>IF(MID(Table98[[#This Row],[F1 PR]],8,1)&gt;MID(Table98[[#This Row],[F1 PR]],10,1)=TRUE,1,0)</f>
        <v>0</v>
      </c>
      <c r="G553" s="22">
        <f>IF(MID(Table98[[#This Row],[F1 PR]],8,1)&lt;MID(Table98[[#This Row],[F1 PR]],10,1),1,0)</f>
        <v>0</v>
      </c>
      <c r="H55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53" s="18" t="e">
        <f>Table98[[#This Row],[Opp Pos]]-Table98[[#This Row],[Current Pos]]</f>
        <v>#N/A</v>
      </c>
      <c r="J553" s="18" t="e">
        <f>INDEX(PL_Table[POS],MATCH(INDEX(Team_Key[Full Name],MATCH(LEFT(Table98[[#This Row],[F1]],3),Team_Key[Abbreviation],0)),PL_Table[TEAM],0))</f>
        <v>#N/A</v>
      </c>
      <c r="K553" s="18" t="str">
        <f>INDEX(PL_Table[POS],MATCH(INDEX(Team_Key[Full Name],MATCH(Table98[[#This Row],[Team]],Team_Key[Abbreviation],0)),PL_Table[TEAM],0))</f>
        <v>19</v>
      </c>
      <c r="L553" s="1">
        <f>INDEX(Team_Key[Fixture],MATCH(Table98[[#This Row],[Team]],Team_Key[Abbreviation],0))</f>
        <v>0</v>
      </c>
      <c r="M553" s="1" t="str">
        <f>IFERROR(INDEX(Results_Matrix[],MATCH(Table98[[#This Row],[Team]],Results_Matrix[Teams],0),MATCH(LEFT(Table98[[#This Row],[F1]],3),Results_Matrix[#Headers],0)),"")</f>
        <v/>
      </c>
    </row>
    <row r="554" spans="1:13" x14ac:dyDescent="0.45">
      <c r="A554" t="s">
        <v>623</v>
      </c>
      <c r="B554" s="1" t="str">
        <f>INDEX(FPL_Misc_Extract[Position],MATCH(Table98[[#This Row],[Player]],FPL_Misc_Extract[Player],0))</f>
        <v>DEF</v>
      </c>
      <c r="C554" s="1" t="str">
        <f>INDEX(Team_Key[Abbreviation],MATCH(INDEX(FPL_Misc_Extract[Team Name],MATCH(Table98[[#This Row],[Player]],FPL_Misc_Extract[Player],0)),Team_Key[Full Name],0))</f>
        <v>SWA</v>
      </c>
      <c r="D554" s="1">
        <f>INDEX(FPL_Misc_Extract[PPG],MATCH(Table98[[#This Row],[Player]],FPL_Misc_Extract[Player],0))</f>
        <v>0</v>
      </c>
      <c r="E554" s="18">
        <f>INDEX(FPL_Misc_Extract[Form],MATCH(Table98[[#This Row],[Player]],FPL_Misc_Extract[Player],0))</f>
        <v>0</v>
      </c>
      <c r="F554" s="22">
        <f ca="1">IF(MID(Table98[[#This Row],[F1 PR]],8,1)&gt;MID(Table98[[#This Row],[F1 PR]],10,1)=TRUE,1,0)</f>
        <v>0</v>
      </c>
      <c r="G554" s="22">
        <f ca="1">IF(MID(Table98[[#This Row],[F1 PR]],8,1)&lt;MID(Table98[[#This Row],[F1 PR]],10,1),1,0)</f>
        <v>0</v>
      </c>
      <c r="H55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54" s="18">
        <f>Table98[[#This Row],[Opp Pos]]-Table98[[#This Row],[Current Pos]]</f>
        <v>-14</v>
      </c>
      <c r="J554" s="18" t="str">
        <f>INDEX(PL_Table[POS],MATCH(INDEX(Team_Key[Full Name],MATCH(LEFT(Table98[[#This Row],[F1]],3),Team_Key[Abbreviation],0)),PL_Table[TEAM],0))</f>
        <v>2</v>
      </c>
      <c r="K554" s="18" t="str">
        <f>INDEX(PL_Table[POS],MATCH(INDEX(Team_Key[Full Name],MATCH(Table98[[#This Row],[Team]],Team_Key[Abbreviation],0)),PL_Table[TEAM],0))</f>
        <v>16</v>
      </c>
      <c r="L554" s="1" t="str">
        <f>INDEX(Team_Key[Fixture],MATCH(Table98[[#This Row],[Team]],Team_Key[Abbreviation],0))</f>
        <v>TOT</v>
      </c>
      <c r="M554" s="1" t="str">
        <f ca="1">IFERROR(INDEX(Results_Matrix[],MATCH(Table98[[#This Row],[Team]],Results_Matrix[Teams],0),MATCH(LEFT(Table98[[#This Row],[F1]],3),Results_Matrix[#Headers],0)),"")</f>
        <v>TOT(H) 2-2</v>
      </c>
    </row>
    <row r="555" spans="1:13" x14ac:dyDescent="0.45">
      <c r="A555" t="s">
        <v>266</v>
      </c>
      <c r="B555" s="1" t="str">
        <f>INDEX(FPL_Misc_Extract[Position],MATCH(Table98[[#This Row],[Player]],FPL_Misc_Extract[Player],0))</f>
        <v>MID</v>
      </c>
      <c r="C555" s="1" t="str">
        <f>INDEX(Team_Key[Abbreviation],MATCH(INDEX(FPL_Misc_Extract[Team Name],MATCH(Table98[[#This Row],[Player]],FPL_Misc_Extract[Player],0)),Team_Key[Full Name],0))</f>
        <v>NEW</v>
      </c>
      <c r="D555" s="1">
        <f>INDEX(FPL_Misc_Extract[PPG],MATCH(Table98[[#This Row],[Player]],FPL_Misc_Extract[Player],0))</f>
        <v>1.5</v>
      </c>
      <c r="E555" s="18">
        <f>INDEX(FPL_Misc_Extract[Form],MATCH(Table98[[#This Row],[Player]],FPL_Misc_Extract[Player],0))</f>
        <v>0.3</v>
      </c>
      <c r="F555" s="22">
        <f>IF(MID(Table98[[#This Row],[F1 PR]],8,1)&gt;MID(Table98[[#This Row],[F1 PR]],10,1)=TRUE,1,0)</f>
        <v>0</v>
      </c>
      <c r="G555" s="22">
        <f>IF(MID(Table98[[#This Row],[F1 PR]],8,1)&lt;MID(Table98[[#This Row],[F1 PR]],10,1),1,0)</f>
        <v>0</v>
      </c>
      <c r="H55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55" s="18" t="e">
        <f>Table98[[#This Row],[Opp Pos]]-Table98[[#This Row],[Current Pos]]</f>
        <v>#N/A</v>
      </c>
      <c r="J555" s="18" t="e">
        <f>INDEX(PL_Table[POS],MATCH(INDEX(Team_Key[Full Name],MATCH(LEFT(Table98[[#This Row],[F1]],3),Team_Key[Abbreviation],0)),PL_Table[TEAM],0))</f>
        <v>#N/A</v>
      </c>
      <c r="K555" s="18" t="str">
        <f>INDEX(PL_Table[POS],MATCH(INDEX(Team_Key[Full Name],MATCH(Table98[[#This Row],[Team]],Team_Key[Abbreviation],0)),PL_Table[TEAM],0))</f>
        <v>19</v>
      </c>
      <c r="L555" s="1">
        <f>INDEX(Team_Key[Fixture],MATCH(Table98[[#This Row],[Team]],Team_Key[Abbreviation],0))</f>
        <v>0</v>
      </c>
      <c r="M555" s="1" t="str">
        <f>IFERROR(INDEX(Results_Matrix[],MATCH(Table98[[#This Row],[Team]],Results_Matrix[Teams],0),MATCH(LEFT(Table98[[#This Row],[F1]],3),Results_Matrix[#Headers],0)),"")</f>
        <v/>
      </c>
    </row>
    <row r="556" spans="1:13" x14ac:dyDescent="0.45">
      <c r="A556" t="s">
        <v>515</v>
      </c>
      <c r="B556" s="1" t="str">
        <f>INDEX(FPL_Misc_Extract[Position],MATCH(Table98[[#This Row],[Player]],FPL_Misc_Extract[Player],0))</f>
        <v>MID</v>
      </c>
      <c r="C556" s="1" t="str">
        <f>INDEX(Team_Key[Abbreviation],MATCH(INDEX(FPL_Misc_Extract[Team Name],MATCH(Table98[[#This Row],[Player]],FPL_Misc_Extract[Player],0)),Team_Key[Full Name],0))</f>
        <v>SUN</v>
      </c>
      <c r="D556" s="1">
        <f>INDEX(FPL_Misc_Extract[PPG],MATCH(Table98[[#This Row],[Player]],FPL_Misc_Extract[Player],0))</f>
        <v>2</v>
      </c>
      <c r="E556" s="18">
        <f>INDEX(FPL_Misc_Extract[Form],MATCH(Table98[[#This Row],[Player]],FPL_Misc_Extract[Player],0))</f>
        <v>0</v>
      </c>
      <c r="F556" s="22">
        <f ca="1">IF(MID(Table98[[#This Row],[F1 PR]],8,1)&gt;MID(Table98[[#This Row],[F1 PR]],10,1)=TRUE,1,0)</f>
        <v>0</v>
      </c>
      <c r="G556" s="22">
        <f ca="1">IF(MID(Table98[[#This Row],[F1 PR]],8,1)&lt;MID(Table98[[#This Row],[F1 PR]],10,1),1,0)</f>
        <v>0</v>
      </c>
      <c r="H55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56" s="18">
        <f>Table98[[#This Row],[Opp Pos]]-Table98[[#This Row],[Current Pos]]</f>
        <v>-11</v>
      </c>
      <c r="J556" s="18" t="str">
        <f>INDEX(PL_Table[POS],MATCH(INDEX(Team_Key[Full Name],MATCH(LEFT(Table98[[#This Row],[F1]],3),Team_Key[Abbreviation],0)),PL_Table[TEAM],0))</f>
        <v>6</v>
      </c>
      <c r="K556" s="18" t="str">
        <f>INDEX(PL_Table[POS],MATCH(INDEX(Team_Key[Full Name],MATCH(Table98[[#This Row],[Team]],Team_Key[Abbreviation],0)),PL_Table[TEAM],0))</f>
        <v>17</v>
      </c>
      <c r="L556" s="1" t="str">
        <f>INDEX(Team_Key[Fixture],MATCH(Table98[[#This Row],[Team]],Team_Key[Abbreviation],0))</f>
        <v>WHU</v>
      </c>
      <c r="M556" s="1" t="str">
        <f ca="1">IFERROR(INDEX(Results_Matrix[],MATCH(Table98[[#This Row],[Team]],Results_Matrix[Teams],0),MATCH(LEFT(Table98[[#This Row],[F1]],3),Results_Matrix[#Headers],0)),"")</f>
        <v>WHU(H) 2-2</v>
      </c>
    </row>
    <row r="557" spans="1:13" x14ac:dyDescent="0.45">
      <c r="A557" t="s">
        <v>488</v>
      </c>
      <c r="B557" s="1" t="str">
        <f>INDEX(FPL_Misc_Extract[Position],MATCH(Table98[[#This Row],[Player]],FPL_Misc_Extract[Player],0))</f>
        <v>DEF</v>
      </c>
      <c r="C557" s="1" t="str">
        <f>INDEX(Team_Key[Abbreviation],MATCH(INDEX(FPL_Misc_Extract[Team Name],MATCH(Table98[[#This Row],[Player]],FPL_Misc_Extract[Player],0)),Team_Key[Full Name],0))</f>
        <v>WHU</v>
      </c>
      <c r="D557" s="1">
        <f>INDEX(FPL_Misc_Extract[PPG],MATCH(Table98[[#This Row],[Player]],FPL_Misc_Extract[Player],0))</f>
        <v>3</v>
      </c>
      <c r="E557" s="18">
        <f>INDEX(FPL_Misc_Extract[Form],MATCH(Table98[[#This Row],[Player]],FPL_Misc_Extract[Player],0))</f>
        <v>0.1</v>
      </c>
      <c r="F557" s="22">
        <f ca="1">IF(MID(Table98[[#This Row],[F1 PR]],8,1)&gt;MID(Table98[[#This Row],[F1 PR]],10,1)=TRUE,1,0)</f>
        <v>0</v>
      </c>
      <c r="G557" s="22">
        <f ca="1">IF(MID(Table98[[#This Row],[F1 PR]],8,1)&lt;MID(Table98[[#This Row],[F1 PR]],10,1),1,0)</f>
        <v>0</v>
      </c>
      <c r="H55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57" s="18">
        <f>Table98[[#This Row],[Opp Pos]]-Table98[[#This Row],[Current Pos]]</f>
        <v>11</v>
      </c>
      <c r="J557" s="18" t="str">
        <f>INDEX(PL_Table[POS],MATCH(INDEX(Team_Key[Full Name],MATCH(LEFT(Table98[[#This Row],[F1]],3),Team_Key[Abbreviation],0)),PL_Table[TEAM],0))</f>
        <v>17</v>
      </c>
      <c r="K557" s="18" t="str">
        <f>INDEX(PL_Table[POS],MATCH(INDEX(Team_Key[Full Name],MATCH(Table98[[#This Row],[Team]],Team_Key[Abbreviation],0)),PL_Table[TEAM],0))</f>
        <v>6</v>
      </c>
      <c r="L557" s="1" t="str">
        <f>INDEX(Team_Key[Fixture],MATCH(Table98[[#This Row],[Team]],Team_Key[Abbreviation],0))</f>
        <v>SUN</v>
      </c>
      <c r="M557" s="1" t="str">
        <f ca="1">IFERROR(INDEX(Results_Matrix[],MATCH(Table98[[#This Row],[Team]],Results_Matrix[Teams],0),MATCH(LEFT(Table98[[#This Row],[F1]],3),Results_Matrix[#Headers],0)),"")</f>
        <v>SUN(A) 2-2</v>
      </c>
    </row>
    <row r="558" spans="1:13" x14ac:dyDescent="0.45">
      <c r="A558" t="s">
        <v>527</v>
      </c>
      <c r="B558" s="1" t="str">
        <f>INDEX(FPL_Misc_Extract[Position],MATCH(Table98[[#This Row],[Player]],FPL_Misc_Extract[Player],0))</f>
        <v>FWD</v>
      </c>
      <c r="C558" s="1" t="str">
        <f>INDEX(Team_Key[Abbreviation],MATCH(INDEX(FPL_Misc_Extract[Team Name],MATCH(Table98[[#This Row],[Player]],FPL_Misc_Extract[Player],0)),Team_Key[Full Name],0))</f>
        <v>BOU</v>
      </c>
      <c r="D558" s="1">
        <f>INDEX(FPL_Misc_Extract[PPG],MATCH(Table98[[#This Row],[Player]],FPL_Misc_Extract[Player],0))</f>
        <v>1.3</v>
      </c>
      <c r="E558" s="18">
        <f>INDEX(FPL_Misc_Extract[Form],MATCH(Table98[[#This Row],[Player]],FPL_Misc_Extract[Player],0))</f>
        <v>0</v>
      </c>
      <c r="F558" s="22">
        <f ca="1">IF(MID(Table98[[#This Row],[F1 PR]],8,1)&gt;MID(Table98[[#This Row],[F1 PR]],10,1)=TRUE,1,0)</f>
        <v>0</v>
      </c>
      <c r="G558" s="22">
        <f ca="1">IF(MID(Table98[[#This Row],[F1 PR]],8,1)&lt;MID(Table98[[#This Row],[F1 PR]],10,1),1,0)</f>
        <v>0</v>
      </c>
      <c r="H55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58" s="18">
        <f>Table98[[#This Row],[Opp Pos]]-Table98[[#This Row],[Current Pos]]</f>
        <v>-3</v>
      </c>
      <c r="J558" s="18" t="str">
        <f>INDEX(PL_Table[POS],MATCH(INDEX(Team_Key[Full Name],MATCH(LEFT(Table98[[#This Row],[F1]],3),Team_Key[Abbreviation],0)),PL_Table[TEAM],0))</f>
        <v>12</v>
      </c>
      <c r="K558" s="18" t="str">
        <f>INDEX(PL_Table[POS],MATCH(INDEX(Team_Key[Full Name],MATCH(Table98[[#This Row],[Team]],Team_Key[Abbreviation],0)),PL_Table[TEAM],0))</f>
        <v>15</v>
      </c>
      <c r="L558" s="1" t="str">
        <f>INDEX(Team_Key[Fixture],MATCH(Table98[[#This Row],[Team]],Team_Key[Abbreviation],0))</f>
        <v>WAT</v>
      </c>
      <c r="M558" s="1" t="str">
        <f ca="1">IFERROR(INDEX(Results_Matrix[],MATCH(Table98[[#This Row],[Team]],Results_Matrix[Teams],0),MATCH(LEFT(Table98[[#This Row],[F1]],3),Results_Matrix[#Headers],0)),"")</f>
        <v>WAT(H) 1-1</v>
      </c>
    </row>
    <row r="559" spans="1:13" x14ac:dyDescent="0.45">
      <c r="A559" t="s">
        <v>445</v>
      </c>
      <c r="B559" s="1" t="str">
        <f>INDEX(FPL_Misc_Extract[Position],MATCH(Table98[[#This Row],[Player]],FPL_Misc_Extract[Player],0))</f>
        <v>FWD</v>
      </c>
      <c r="C559" s="1" t="str">
        <f>INDEX(Team_Key[Abbreviation],MATCH(INDEX(FPL_Misc_Extract[Team Name],MATCH(Table98[[#This Row],[Player]],FPL_Misc_Extract[Player],0)),Team_Key[Full Name],0))</f>
        <v>NEW</v>
      </c>
      <c r="D559" s="1">
        <f>INDEX(FPL_Misc_Extract[PPG],MATCH(Table98[[#This Row],[Player]],FPL_Misc_Extract[Player],0))</f>
        <v>1</v>
      </c>
      <c r="E559" s="18">
        <f>INDEX(FPL_Misc_Extract[Form],MATCH(Table98[[#This Row],[Player]],FPL_Misc_Extract[Player],0))</f>
        <v>0</v>
      </c>
      <c r="F559" s="22">
        <f>IF(MID(Table98[[#This Row],[F1 PR]],8,1)&gt;MID(Table98[[#This Row],[F1 PR]],10,1)=TRUE,1,0)</f>
        <v>0</v>
      </c>
      <c r="G559" s="22">
        <f>IF(MID(Table98[[#This Row],[F1 PR]],8,1)&lt;MID(Table98[[#This Row],[F1 PR]],10,1),1,0)</f>
        <v>0</v>
      </c>
      <c r="H559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59" s="18" t="e">
        <f>Table98[[#This Row],[Opp Pos]]-Table98[[#This Row],[Current Pos]]</f>
        <v>#N/A</v>
      </c>
      <c r="J559" s="18" t="e">
        <f>INDEX(PL_Table[POS],MATCH(INDEX(Team_Key[Full Name],MATCH(LEFT(Table98[[#This Row],[F1]],3),Team_Key[Abbreviation],0)),PL_Table[TEAM],0))</f>
        <v>#N/A</v>
      </c>
      <c r="K559" s="18" t="str">
        <f>INDEX(PL_Table[POS],MATCH(INDEX(Team_Key[Full Name],MATCH(Table98[[#This Row],[Team]],Team_Key[Abbreviation],0)),PL_Table[TEAM],0))</f>
        <v>19</v>
      </c>
      <c r="L559" s="1">
        <f>INDEX(Team_Key[Fixture],MATCH(Table98[[#This Row],[Team]],Team_Key[Abbreviation],0))</f>
        <v>0</v>
      </c>
      <c r="M559" s="1" t="str">
        <f>IFERROR(INDEX(Results_Matrix[],MATCH(Table98[[#This Row],[Team]],Results_Matrix[Teams],0),MATCH(LEFT(Table98[[#This Row],[F1]],3),Results_Matrix[#Headers],0)),"")</f>
        <v/>
      </c>
    </row>
    <row r="560" spans="1:13" x14ac:dyDescent="0.45">
      <c r="A560" t="s">
        <v>224</v>
      </c>
      <c r="B560" s="1" t="str">
        <f>INDEX(FPL_Misc_Extract[Position],MATCH(Table98[[#This Row],[Player]],FPL_Misc_Extract[Player],0))</f>
        <v>DEF</v>
      </c>
      <c r="C560" s="1" t="str">
        <f>INDEX(Team_Key[Abbreviation],MATCH(INDEX(FPL_Misc_Extract[Team Name],MATCH(Table98[[#This Row],[Player]],FPL_Misc_Extract[Player],0)),Team_Key[Full Name],0))</f>
        <v>LIV</v>
      </c>
      <c r="D560" s="1">
        <f>INDEX(FPL_Misc_Extract[PPG],MATCH(Table98[[#This Row],[Player]],FPL_Misc_Extract[Player],0))</f>
        <v>3</v>
      </c>
      <c r="E560" s="18">
        <f>INDEX(FPL_Misc_Extract[Form],MATCH(Table98[[#This Row],[Player]],FPL_Misc_Extract[Player],0))</f>
        <v>1.2</v>
      </c>
      <c r="F560" s="22">
        <f>IF(MID(Table98[[#This Row],[F1 PR]],8,1)&gt;MID(Table98[[#This Row],[F1 PR]],10,1)=TRUE,1,0)</f>
        <v>0</v>
      </c>
      <c r="G560" s="22">
        <f>IF(MID(Table98[[#This Row],[F1 PR]],8,1)&lt;MID(Table98[[#This Row],[F1 PR]],10,1),1,0)</f>
        <v>0</v>
      </c>
      <c r="H560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60" s="18" t="e">
        <f>Table98[[#This Row],[Opp Pos]]-Table98[[#This Row],[Current Pos]]</f>
        <v>#N/A</v>
      </c>
      <c r="J560" s="18" t="e">
        <f>INDEX(PL_Table[POS],MATCH(INDEX(Team_Key[Full Name],MATCH(LEFT(Table98[[#This Row],[F1]],3),Team_Key[Abbreviation],0)),PL_Table[TEAM],0))</f>
        <v>#N/A</v>
      </c>
      <c r="K560" s="18" t="str">
        <f>INDEX(PL_Table[POS],MATCH(INDEX(Team_Key[Full Name],MATCH(Table98[[#This Row],[Team]],Team_Key[Abbreviation],0)),PL_Table[TEAM],0))</f>
        <v>8</v>
      </c>
      <c r="L560" s="1">
        <f>INDEX(Team_Key[Fixture],MATCH(Table98[[#This Row],[Team]],Team_Key[Abbreviation],0))</f>
        <v>0</v>
      </c>
      <c r="M560" s="1" t="str">
        <f>IFERROR(INDEX(Results_Matrix[],MATCH(Table98[[#This Row],[Team]],Results_Matrix[Teams],0),MATCH(LEFT(Table98[[#This Row],[F1]],3),Results_Matrix[#Headers],0)),"")</f>
        <v/>
      </c>
    </row>
    <row r="561" spans="1:13" x14ac:dyDescent="0.45">
      <c r="A561" t="s">
        <v>70</v>
      </c>
      <c r="B561" s="1" t="str">
        <f>INDEX(FPL_Misc_Extract[Position],MATCH(Table98[[#This Row],[Player]],FPL_Misc_Extract[Player],0))</f>
        <v>MID</v>
      </c>
      <c r="C561" s="1" t="str">
        <f>INDEX(Team_Key[Abbreviation],MATCH(INDEX(FPL_Misc_Extract[Team Name],MATCH(Table98[[#This Row],[Player]],FPL_Misc_Extract[Player],0)),Team_Key[Full Name],0))</f>
        <v>NEW</v>
      </c>
      <c r="D561" s="1">
        <f>INDEX(FPL_Misc_Extract[PPG],MATCH(Table98[[#This Row],[Player]],FPL_Misc_Extract[Player],0))</f>
        <v>2.5</v>
      </c>
      <c r="E561" s="18">
        <f>INDEX(FPL_Misc_Extract[Form],MATCH(Table98[[#This Row],[Player]],FPL_Misc_Extract[Player],0))</f>
        <v>0.4</v>
      </c>
      <c r="F561" s="22">
        <f>IF(MID(Table98[[#This Row],[F1 PR]],8,1)&gt;MID(Table98[[#This Row],[F1 PR]],10,1)=TRUE,1,0)</f>
        <v>0</v>
      </c>
      <c r="G561" s="22">
        <f>IF(MID(Table98[[#This Row],[F1 PR]],8,1)&lt;MID(Table98[[#This Row],[F1 PR]],10,1),1,0)</f>
        <v>0</v>
      </c>
      <c r="H56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61" s="18" t="e">
        <f>Table98[[#This Row],[Opp Pos]]-Table98[[#This Row],[Current Pos]]</f>
        <v>#N/A</v>
      </c>
      <c r="J561" s="18" t="e">
        <f>INDEX(PL_Table[POS],MATCH(INDEX(Team_Key[Full Name],MATCH(LEFT(Table98[[#This Row],[F1]],3),Team_Key[Abbreviation],0)),PL_Table[TEAM],0))</f>
        <v>#N/A</v>
      </c>
      <c r="K561" s="18" t="str">
        <f>INDEX(PL_Table[POS],MATCH(INDEX(Team_Key[Full Name],MATCH(Table98[[#This Row],[Team]],Team_Key[Abbreviation],0)),PL_Table[TEAM],0))</f>
        <v>19</v>
      </c>
      <c r="L561" s="1">
        <f>INDEX(Team_Key[Fixture],MATCH(Table98[[#This Row],[Team]],Team_Key[Abbreviation],0))</f>
        <v>0</v>
      </c>
      <c r="M561" s="1" t="str">
        <f>IFERROR(INDEX(Results_Matrix[],MATCH(Table98[[#This Row],[Team]],Results_Matrix[Teams],0),MATCH(LEFT(Table98[[#This Row],[F1]],3),Results_Matrix[#Headers],0)),"")</f>
        <v/>
      </c>
    </row>
    <row r="562" spans="1:13" x14ac:dyDescent="0.45">
      <c r="A562" t="s">
        <v>362</v>
      </c>
      <c r="B562" s="1" t="str">
        <f>INDEX(FPL_Misc_Extract[Position],MATCH(Table98[[#This Row],[Player]],FPL_Misc_Extract[Player],0))</f>
        <v>MID</v>
      </c>
      <c r="C562" s="1" t="str">
        <f>INDEX(Team_Key[Abbreviation],MATCH(INDEX(FPL_Misc_Extract[Team Name],MATCH(Table98[[#This Row],[Player]],FPL_Misc_Extract[Player],0)),Team_Key[Full Name],0))</f>
        <v>WAT</v>
      </c>
      <c r="D562" s="1">
        <f>INDEX(FPL_Misc_Extract[PPG],MATCH(Table98[[#This Row],[Player]],FPL_Misc_Extract[Player],0))</f>
        <v>0</v>
      </c>
      <c r="E562" s="18">
        <f>INDEX(FPL_Misc_Extract[Form],MATCH(Table98[[#This Row],[Player]],FPL_Misc_Extract[Player],0))</f>
        <v>0</v>
      </c>
      <c r="F562" s="22">
        <f ca="1">IF(MID(Table98[[#This Row],[F1 PR]],8,1)&gt;MID(Table98[[#This Row],[F1 PR]],10,1)=TRUE,1,0)</f>
        <v>0</v>
      </c>
      <c r="G562" s="22">
        <f ca="1">IF(MID(Table98[[#This Row],[F1 PR]],8,1)&lt;MID(Table98[[#This Row],[F1 PR]],10,1),1,0)</f>
        <v>0</v>
      </c>
      <c r="H56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62" s="18">
        <f>Table98[[#This Row],[Opp Pos]]-Table98[[#This Row],[Current Pos]]</f>
        <v>3</v>
      </c>
      <c r="J562" s="18" t="str">
        <f>INDEX(PL_Table[POS],MATCH(INDEX(Team_Key[Full Name],MATCH(LEFT(Table98[[#This Row],[F1]],3),Team_Key[Abbreviation],0)),PL_Table[TEAM],0))</f>
        <v>15</v>
      </c>
      <c r="K562" s="18" t="str">
        <f>INDEX(PL_Table[POS],MATCH(INDEX(Team_Key[Full Name],MATCH(Table98[[#This Row],[Team]],Team_Key[Abbreviation],0)),PL_Table[TEAM],0))</f>
        <v>12</v>
      </c>
      <c r="L562" s="1" t="str">
        <f>INDEX(Team_Key[Fixture],MATCH(Table98[[#This Row],[Team]],Team_Key[Abbreviation],0))</f>
        <v>BOU</v>
      </c>
      <c r="M562" s="1" t="str">
        <f ca="1">IFERROR(INDEX(Results_Matrix[],MATCH(Table98[[#This Row],[Team]],Results_Matrix[Teams],0),MATCH(LEFT(Table98[[#This Row],[F1]],3),Results_Matrix[#Headers],0)),"")</f>
        <v>BOU(A) 1-1</v>
      </c>
    </row>
    <row r="563" spans="1:13" x14ac:dyDescent="0.45">
      <c r="A563" t="s">
        <v>611</v>
      </c>
      <c r="B563" s="1" t="str">
        <f>INDEX(FPL_Misc_Extract[Position],MATCH(Table98[[#This Row],[Player]],FPL_Misc_Extract[Player],0))</f>
        <v>MID</v>
      </c>
      <c r="C563" s="1" t="str">
        <f>INDEX(Team_Key[Abbreviation],MATCH(INDEX(FPL_Misc_Extract[Team Name],MATCH(Table98[[#This Row],[Player]],FPL_Misc_Extract[Player],0)),Team_Key[Full Name],0))</f>
        <v>CHE</v>
      </c>
      <c r="D563" s="1">
        <f>INDEX(FPL_Misc_Extract[PPG],MATCH(Table98[[#This Row],[Player]],FPL_Misc_Extract[Player],0))</f>
        <v>3.7</v>
      </c>
      <c r="E563" s="18">
        <f>INDEX(FPL_Misc_Extract[Form],MATCH(Table98[[#This Row],[Player]],FPL_Misc_Extract[Player],0))</f>
        <v>0.4</v>
      </c>
      <c r="F563" s="22">
        <f ca="1">IF(MID(Table98[[#This Row],[F1 PR]],8,1)&gt;MID(Table98[[#This Row],[F1 PR]],10,1)=TRUE,1,0)</f>
        <v>0</v>
      </c>
      <c r="G563" s="22">
        <f ca="1">IF(MID(Table98[[#This Row],[F1 PR]],8,1)&lt;MID(Table98[[#This Row],[F1 PR]],10,1),1,0)</f>
        <v>1</v>
      </c>
      <c r="H56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63" s="18">
        <f>Table98[[#This Row],[Opp Pos]]-Table98[[#This Row],[Current Pos]]</f>
        <v>-1</v>
      </c>
      <c r="J563" s="18" t="str">
        <f>INDEX(PL_Table[POS],MATCH(INDEX(Team_Key[Full Name],MATCH(LEFT(Table98[[#This Row],[F1]],3),Team_Key[Abbreviation],0)),PL_Table[TEAM],0))</f>
        <v>9</v>
      </c>
      <c r="K563" s="18" t="str">
        <f>INDEX(PL_Table[POS],MATCH(INDEX(Team_Key[Full Name],MATCH(Table98[[#This Row],[Team]],Team_Key[Abbreviation],0)),PL_Table[TEAM],0))</f>
        <v>10</v>
      </c>
      <c r="L563" s="1" t="str">
        <f>INDEX(Team_Key[Fixture],MATCH(Table98[[#This Row],[Team]],Team_Key[Abbreviation],0))</f>
        <v>SOU</v>
      </c>
      <c r="M563" s="1" t="str">
        <f ca="1">IFERROR(INDEX(Results_Matrix[],MATCH(Table98[[#This Row],[Team]],Results_Matrix[Teams],0),MATCH(LEFT(Table98[[#This Row],[F1]],3),Results_Matrix[#Headers],0)),"")</f>
        <v>SOU(H) 1-3</v>
      </c>
    </row>
    <row r="564" spans="1:13" x14ac:dyDescent="0.45">
      <c r="A564" t="s">
        <v>431</v>
      </c>
      <c r="B564" s="1" t="str">
        <f>INDEX(FPL_Misc_Extract[Position],MATCH(Table98[[#This Row],[Player]],FPL_Misc_Extract[Player],0))</f>
        <v>MID</v>
      </c>
      <c r="C564" s="1" t="str">
        <f>INDEX(Team_Key[Abbreviation],MATCH(INDEX(FPL_Misc_Extract[Team Name],MATCH(Table98[[#This Row],[Player]],FPL_Misc_Extract[Player],0)),Team_Key[Full Name],0))</f>
        <v>AVL</v>
      </c>
      <c r="D564" s="1">
        <f>INDEX(FPL_Misc_Extract[PPG],MATCH(Table98[[#This Row],[Player]],FPL_Misc_Extract[Player],0))</f>
        <v>1.6</v>
      </c>
      <c r="E564" s="18">
        <f>INDEX(FPL_Misc_Extract[Form],MATCH(Table98[[#This Row],[Player]],FPL_Misc_Extract[Player],0))</f>
        <v>0</v>
      </c>
      <c r="F564" s="22">
        <f ca="1">IF(MID(Table98[[#This Row],[F1 PR]],8,1)&gt;MID(Table98[[#This Row],[F1 PR]],10,1)=TRUE,1,0)</f>
        <v>0</v>
      </c>
      <c r="G564" s="22">
        <f ca="1">IF(MID(Table98[[#This Row],[F1 PR]],8,1)&lt;MID(Table98[[#This Row],[F1 PR]],10,1),1,0)</f>
        <v>1</v>
      </c>
      <c r="H56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64" s="18">
        <f>Table98[[#This Row],[Opp Pos]]-Table98[[#This Row],[Current Pos]]</f>
        <v>-13</v>
      </c>
      <c r="J564" s="18" t="str">
        <f>INDEX(PL_Table[POS],MATCH(INDEX(Team_Key[Full Name],MATCH(LEFT(Table98[[#This Row],[F1]],3),Team_Key[Abbreviation],0)),PL_Table[TEAM],0))</f>
        <v>7</v>
      </c>
      <c r="K564" s="18" t="str">
        <f>INDEX(PL_Table[POS],MATCH(INDEX(Team_Key[Full Name],MATCH(Table98[[#This Row],[Team]],Team_Key[Abbreviation],0)),PL_Table[TEAM],0))</f>
        <v>20</v>
      </c>
      <c r="L564" s="1" t="str">
        <f>INDEX(Team_Key[Fixture],MATCH(Table98[[#This Row],[Team]],Team_Key[Abbreviation],0))</f>
        <v>STK</v>
      </c>
      <c r="M564" s="1" t="str">
        <f ca="1">IFERROR(INDEX(Results_Matrix[],MATCH(Table98[[#This Row],[Team]],Results_Matrix[Teams],0),MATCH(LEFT(Table98[[#This Row],[F1]],3),Results_Matrix[#Headers],0)),"")</f>
        <v>STK(H) 0-1</v>
      </c>
    </row>
    <row r="565" spans="1:13" x14ac:dyDescent="0.45">
      <c r="A565" t="s">
        <v>219</v>
      </c>
      <c r="B565" s="1" t="str">
        <f>INDEX(FPL_Misc_Extract[Position],MATCH(Table98[[#This Row],[Player]],FPL_Misc_Extract[Player],0))</f>
        <v>GK</v>
      </c>
      <c r="C565" s="1" t="str">
        <f>INDEX(Team_Key[Abbreviation],MATCH(INDEX(FPL_Misc_Extract[Team Name],MATCH(Table98[[#This Row],[Player]],FPL_Misc_Extract[Player],0)),Team_Key[Full Name],0))</f>
        <v>SWA</v>
      </c>
      <c r="D565" s="1">
        <f>INDEX(FPL_Misc_Extract[PPG],MATCH(Table98[[#This Row],[Player]],FPL_Misc_Extract[Player],0))</f>
        <v>0</v>
      </c>
      <c r="E565" s="18">
        <f>INDEX(FPL_Misc_Extract[Form],MATCH(Table98[[#This Row],[Player]],FPL_Misc_Extract[Player],0))</f>
        <v>0</v>
      </c>
      <c r="F565" s="22">
        <f ca="1">IF(MID(Table98[[#This Row],[F1 PR]],8,1)&gt;MID(Table98[[#This Row],[F1 PR]],10,1)=TRUE,1,0)</f>
        <v>0</v>
      </c>
      <c r="G565" s="22">
        <f ca="1">IF(MID(Table98[[#This Row],[F1 PR]],8,1)&lt;MID(Table98[[#This Row],[F1 PR]],10,1),1,0)</f>
        <v>0</v>
      </c>
      <c r="H56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65" s="18">
        <f>Table98[[#This Row],[Opp Pos]]-Table98[[#This Row],[Current Pos]]</f>
        <v>-14</v>
      </c>
      <c r="J565" s="18" t="str">
        <f>INDEX(PL_Table[POS],MATCH(INDEX(Team_Key[Full Name],MATCH(LEFT(Table98[[#This Row],[F1]],3),Team_Key[Abbreviation],0)),PL_Table[TEAM],0))</f>
        <v>2</v>
      </c>
      <c r="K565" s="18" t="str">
        <f>INDEX(PL_Table[POS],MATCH(INDEX(Team_Key[Full Name],MATCH(Table98[[#This Row],[Team]],Team_Key[Abbreviation],0)),PL_Table[TEAM],0))</f>
        <v>16</v>
      </c>
      <c r="L565" s="1" t="str">
        <f>INDEX(Team_Key[Fixture],MATCH(Table98[[#This Row],[Team]],Team_Key[Abbreviation],0))</f>
        <v>TOT</v>
      </c>
      <c r="M565" s="1" t="str">
        <f ca="1">IFERROR(INDEX(Results_Matrix[],MATCH(Table98[[#This Row],[Team]],Results_Matrix[Teams],0),MATCH(LEFT(Table98[[#This Row],[F1]],3),Results_Matrix[#Headers],0)),"")</f>
        <v>TOT(H) 2-2</v>
      </c>
    </row>
    <row r="566" spans="1:13" x14ac:dyDescent="0.45">
      <c r="A566" t="s">
        <v>330</v>
      </c>
      <c r="B566" s="1" t="str">
        <f>INDEX(FPL_Misc_Extract[Position],MATCH(Table98[[#This Row],[Player]],FPL_Misc_Extract[Player],0))</f>
        <v>DEF</v>
      </c>
      <c r="C566" s="1" t="str">
        <f>INDEX(Team_Key[Abbreviation],MATCH(INDEX(FPL_Misc_Extract[Team Name],MATCH(Table98[[#This Row],[Player]],FPL_Misc_Extract[Player],0)),Team_Key[Full Name],0))</f>
        <v>TOT</v>
      </c>
      <c r="D566" s="1">
        <f>INDEX(FPL_Misc_Extract[PPG],MATCH(Table98[[#This Row],[Player]],FPL_Misc_Extract[Player],0))</f>
        <v>4.3</v>
      </c>
      <c r="E566" s="18">
        <f>INDEX(FPL_Misc_Extract[Form],MATCH(Table98[[#This Row],[Player]],FPL_Misc_Extract[Player],0))</f>
        <v>0.7</v>
      </c>
      <c r="F566" s="22">
        <f ca="1">IF(MID(Table98[[#This Row],[F1 PR]],8,1)&gt;MID(Table98[[#This Row],[F1 PR]],10,1)=TRUE,1,0)</f>
        <v>0</v>
      </c>
      <c r="G566" s="22">
        <f ca="1">IF(MID(Table98[[#This Row],[F1 PR]],8,1)&lt;MID(Table98[[#This Row],[F1 PR]],10,1),1,0)</f>
        <v>0</v>
      </c>
      <c r="H56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66" s="18">
        <f>Table98[[#This Row],[Opp Pos]]-Table98[[#This Row],[Current Pos]]</f>
        <v>14</v>
      </c>
      <c r="J566" s="18" t="str">
        <f>INDEX(PL_Table[POS],MATCH(INDEX(Team_Key[Full Name],MATCH(LEFT(Table98[[#This Row],[F1]],3),Team_Key[Abbreviation],0)),PL_Table[TEAM],0))</f>
        <v>16</v>
      </c>
      <c r="K566" s="18" t="str">
        <f>INDEX(PL_Table[POS],MATCH(INDEX(Team_Key[Full Name],MATCH(Table98[[#This Row],[Team]],Team_Key[Abbreviation],0)),PL_Table[TEAM],0))</f>
        <v>2</v>
      </c>
      <c r="L566" s="1" t="str">
        <f>INDEX(Team_Key[Fixture],MATCH(Table98[[#This Row],[Team]],Team_Key[Abbreviation],0))</f>
        <v>SWA</v>
      </c>
      <c r="M566" s="1" t="str">
        <f ca="1">IFERROR(INDEX(Results_Matrix[],MATCH(Table98[[#This Row],[Team]],Results_Matrix[Teams],0),MATCH(LEFT(Table98[[#This Row],[F1]],3),Results_Matrix[#Headers],0)),"")</f>
        <v>SWA(A) 2-2</v>
      </c>
    </row>
    <row r="567" spans="1:13" x14ac:dyDescent="0.45">
      <c r="A567" t="s">
        <v>213</v>
      </c>
      <c r="B567" s="1" t="str">
        <f>INDEX(FPL_Misc_Extract[Position],MATCH(Table98[[#This Row],[Player]],FPL_Misc_Extract[Player],0))</f>
        <v>DEF</v>
      </c>
      <c r="C567" s="1" t="str">
        <f>INDEX(Team_Key[Abbreviation],MATCH(INDEX(FPL_Misc_Extract[Team Name],MATCH(Table98[[#This Row],[Player]],FPL_Misc_Extract[Player],0)),Team_Key[Full Name],0))</f>
        <v>MUN</v>
      </c>
      <c r="D567" s="1">
        <f>INDEX(FPL_Misc_Extract[PPG],MATCH(Table98[[#This Row],[Player]],FPL_Misc_Extract[Player],0))</f>
        <v>0</v>
      </c>
      <c r="E567" s="18">
        <f>INDEX(FPL_Misc_Extract[Form],MATCH(Table98[[#This Row],[Player]],FPL_Misc_Extract[Player],0))</f>
        <v>0</v>
      </c>
      <c r="F567" s="22">
        <f ca="1">IF(MID(Table98[[#This Row],[F1 PR]],8,1)&gt;MID(Table98[[#This Row],[F1 PR]],10,1)=TRUE,1,0)</f>
        <v>0</v>
      </c>
      <c r="G567" s="22">
        <f ca="1">IF(MID(Table98[[#This Row],[F1 PR]],8,1)&lt;MID(Table98[[#This Row],[F1 PR]],10,1),1,0)</f>
        <v>1</v>
      </c>
      <c r="H567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67" s="18">
        <f>Table98[[#This Row],[Opp Pos]]-Table98[[#This Row],[Current Pos]]</f>
        <v>-2</v>
      </c>
      <c r="J567" s="18" t="str">
        <f>INDEX(PL_Table[POS],MATCH(INDEX(Team_Key[Full Name],MATCH(LEFT(Table98[[#This Row],[F1]],3),Team_Key[Abbreviation],0)),PL_Table[TEAM],0))</f>
        <v>3</v>
      </c>
      <c r="K567" s="18" t="str">
        <f>INDEX(PL_Table[POS],MATCH(INDEX(Team_Key[Full Name],MATCH(Table98[[#This Row],[Team]],Team_Key[Abbreviation],0)),PL_Table[TEAM],0))</f>
        <v>5</v>
      </c>
      <c r="L567" s="1" t="str">
        <f>INDEX(Team_Key[Fixture],MATCH(Table98[[#This Row],[Team]],Team_Key[Abbreviation],0))</f>
        <v>ARS</v>
      </c>
      <c r="M567" s="1" t="str">
        <f ca="1">IFERROR(INDEX(Results_Matrix[],MATCH(Table98[[#This Row],[Team]],Results_Matrix[Teams],0),MATCH(LEFT(Table98[[#This Row],[F1]],3),Results_Matrix[#Headers],0)),"")</f>
        <v>ARS(A) 0-3</v>
      </c>
    </row>
    <row r="568" spans="1:13" x14ac:dyDescent="0.45">
      <c r="A568" t="s">
        <v>555</v>
      </c>
      <c r="B568" s="1" t="str">
        <f>INDEX(FPL_Misc_Extract[Position],MATCH(Table98[[#This Row],[Player]],FPL_Misc_Extract[Player],0))</f>
        <v>DEF</v>
      </c>
      <c r="C568" s="1" t="str">
        <f>INDEX(Team_Key[Abbreviation],MATCH(INDEX(FPL_Misc_Extract[Team Name],MATCH(Table98[[#This Row],[Player]],FPL_Misc_Extract[Player],0)),Team_Key[Full Name],0))</f>
        <v>NOR</v>
      </c>
      <c r="D568" s="1">
        <f>INDEX(FPL_Misc_Extract[PPG],MATCH(Table98[[#This Row],[Player]],FPL_Misc_Extract[Player],0))</f>
        <v>0</v>
      </c>
      <c r="E568" s="18">
        <f>INDEX(FPL_Misc_Extract[Form],MATCH(Table98[[#This Row],[Player]],FPL_Misc_Extract[Player],0))</f>
        <v>0</v>
      </c>
      <c r="F568" s="22">
        <f ca="1">IF(MID(Table98[[#This Row],[F1 PR]],8,1)&gt;MID(Table98[[#This Row],[F1 PR]],10,1)=TRUE,1,0)</f>
        <v>0</v>
      </c>
      <c r="G568" s="22">
        <f ca="1">IF(MID(Table98[[#This Row],[F1 PR]],8,1)&lt;MID(Table98[[#This Row],[F1 PR]],10,1),1,0)</f>
        <v>1</v>
      </c>
      <c r="H56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68" s="18">
        <f>Table98[[#This Row],[Opp Pos]]-Table98[[#This Row],[Current Pos]]</f>
        <v>-17</v>
      </c>
      <c r="J568" s="18" t="str">
        <f>INDEX(PL_Table[POS],MATCH(INDEX(Team_Key[Full Name],MATCH(LEFT(Table98[[#This Row],[F1]],3),Team_Key[Abbreviation],0)),PL_Table[TEAM],0))</f>
        <v>1</v>
      </c>
      <c r="K568" s="18" t="str">
        <f>INDEX(PL_Table[POS],MATCH(INDEX(Team_Key[Full Name],MATCH(Table98[[#This Row],[Team]],Team_Key[Abbreviation],0)),PL_Table[TEAM],0))</f>
        <v>18</v>
      </c>
      <c r="L568" s="1" t="str">
        <f>INDEX(Team_Key[Fixture],MATCH(Table98[[#This Row],[Team]],Team_Key[Abbreviation],0))</f>
        <v>LEI</v>
      </c>
      <c r="M568" s="1" t="str">
        <f ca="1">IFERROR(INDEX(Results_Matrix[],MATCH(Table98[[#This Row],[Team]],Results_Matrix[Teams],0),MATCH(LEFT(Table98[[#This Row],[F1]],3),Results_Matrix[#Headers],0)),"")</f>
        <v>LEI(H) 1-2</v>
      </c>
    </row>
    <row r="569" spans="1:13" x14ac:dyDescent="0.45">
      <c r="A569" t="s">
        <v>397</v>
      </c>
      <c r="B569" s="1" t="str">
        <f>INDEX(FPL_Misc_Extract[Position],MATCH(Table98[[#This Row],[Player]],FPL_Misc_Extract[Player],0))</f>
        <v>FWD</v>
      </c>
      <c r="C569" s="1" t="str">
        <f>INDEX(Team_Key[Abbreviation],MATCH(INDEX(FPL_Misc_Extract[Team Name],MATCH(Table98[[#This Row],[Player]],FPL_Misc_Extract[Player],0)),Team_Key[Full Name],0))</f>
        <v>LEI</v>
      </c>
      <c r="D569" s="1">
        <f>INDEX(FPL_Misc_Extract[PPG],MATCH(Table98[[#This Row],[Player]],FPL_Misc_Extract[Player],0))</f>
        <v>2.2000000000000002</v>
      </c>
      <c r="E569" s="18">
        <f>INDEX(FPL_Misc_Extract[Form],MATCH(Table98[[#This Row],[Player]],FPL_Misc_Extract[Player],0))</f>
        <v>0.3</v>
      </c>
      <c r="F569" s="22">
        <f ca="1">IF(MID(Table98[[#This Row],[F1 PR]],8,1)&gt;MID(Table98[[#This Row],[F1 PR]],10,1)=TRUE,1,0)</f>
        <v>1</v>
      </c>
      <c r="G569" s="22">
        <f ca="1">IF(MID(Table98[[#This Row],[F1 PR]],8,1)&lt;MID(Table98[[#This Row],[F1 PR]],10,1),1,0)</f>
        <v>0</v>
      </c>
      <c r="H56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69" s="18">
        <f>Table98[[#This Row],[Opp Pos]]-Table98[[#This Row],[Current Pos]]</f>
        <v>17</v>
      </c>
      <c r="J569" s="18" t="str">
        <f>INDEX(PL_Table[POS],MATCH(INDEX(Team_Key[Full Name],MATCH(LEFT(Table98[[#This Row],[F1]],3),Team_Key[Abbreviation],0)),PL_Table[TEAM],0))</f>
        <v>18</v>
      </c>
      <c r="K569" s="18" t="str">
        <f>INDEX(PL_Table[POS],MATCH(INDEX(Team_Key[Full Name],MATCH(Table98[[#This Row],[Team]],Team_Key[Abbreviation],0)),PL_Table[TEAM],0))</f>
        <v>1</v>
      </c>
      <c r="L569" s="1" t="str">
        <f>INDEX(Team_Key[Fixture],MATCH(Table98[[#This Row],[Team]],Team_Key[Abbreviation],0))</f>
        <v>NOR</v>
      </c>
      <c r="M569" s="1" t="str">
        <f ca="1">IFERROR(INDEX(Results_Matrix[],MATCH(Table98[[#This Row],[Team]],Results_Matrix[Teams],0),MATCH(LEFT(Table98[[#This Row],[F1]],3),Results_Matrix[#Headers],0)),"")</f>
        <v>NOR(A) 2-1</v>
      </c>
    </row>
    <row r="570" spans="1:13" x14ac:dyDescent="0.45">
      <c r="A570" t="s">
        <v>189</v>
      </c>
      <c r="B570" s="1" t="str">
        <f>INDEX(FPL_Misc_Extract[Position],MATCH(Table98[[#This Row],[Player]],FPL_Misc_Extract[Player],0))</f>
        <v>DEF</v>
      </c>
      <c r="C570" s="1" t="str">
        <f>INDEX(Team_Key[Abbreviation],MATCH(INDEX(FPL_Misc_Extract[Team Name],MATCH(Table98[[#This Row],[Player]],FPL_Misc_Extract[Player],0)),Team_Key[Full Name],0))</f>
        <v>LEI</v>
      </c>
      <c r="D570" s="1">
        <f>INDEX(FPL_Misc_Extract[PPG],MATCH(Table98[[#This Row],[Player]],FPL_Misc_Extract[Player],0))</f>
        <v>0</v>
      </c>
      <c r="E570" s="18">
        <f>INDEX(FPL_Misc_Extract[Form],MATCH(Table98[[#This Row],[Player]],FPL_Misc_Extract[Player],0))</f>
        <v>0</v>
      </c>
      <c r="F570" s="22">
        <f ca="1">IF(MID(Table98[[#This Row],[F1 PR]],8,1)&gt;MID(Table98[[#This Row],[F1 PR]],10,1)=TRUE,1,0)</f>
        <v>1</v>
      </c>
      <c r="G570" s="22">
        <f ca="1">IF(MID(Table98[[#This Row],[F1 PR]],8,1)&lt;MID(Table98[[#This Row],[F1 PR]],10,1),1,0)</f>
        <v>0</v>
      </c>
      <c r="H57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0" s="18">
        <f>Table98[[#This Row],[Opp Pos]]-Table98[[#This Row],[Current Pos]]</f>
        <v>17</v>
      </c>
      <c r="J570" s="18" t="str">
        <f>INDEX(PL_Table[POS],MATCH(INDEX(Team_Key[Full Name],MATCH(LEFT(Table98[[#This Row],[F1]],3),Team_Key[Abbreviation],0)),PL_Table[TEAM],0))</f>
        <v>18</v>
      </c>
      <c r="K570" s="18" t="str">
        <f>INDEX(PL_Table[POS],MATCH(INDEX(Team_Key[Full Name],MATCH(Table98[[#This Row],[Team]],Team_Key[Abbreviation],0)),PL_Table[TEAM],0))</f>
        <v>1</v>
      </c>
      <c r="L570" s="1" t="str">
        <f>INDEX(Team_Key[Fixture],MATCH(Table98[[#This Row],[Team]],Team_Key[Abbreviation],0))</f>
        <v>NOR</v>
      </c>
      <c r="M570" s="1" t="str">
        <f ca="1">IFERROR(INDEX(Results_Matrix[],MATCH(Table98[[#This Row],[Team]],Results_Matrix[Teams],0),MATCH(LEFT(Table98[[#This Row],[F1]],3),Results_Matrix[#Headers],0)),"")</f>
        <v>NOR(A) 2-1</v>
      </c>
    </row>
    <row r="571" spans="1:13" x14ac:dyDescent="0.45">
      <c r="A571" t="s">
        <v>90</v>
      </c>
      <c r="B571" s="1" t="str">
        <f>INDEX(FPL_Misc_Extract[Position],MATCH(Table98[[#This Row],[Player]],FPL_Misc_Extract[Player],0))</f>
        <v>GK</v>
      </c>
      <c r="C571" s="1" t="str">
        <f>INDEX(Team_Key[Abbreviation],MATCH(INDEX(FPL_Misc_Extract[Team Name],MATCH(Table98[[#This Row],[Player]],FPL_Misc_Extract[Player],0)),Team_Key[Full Name],0))</f>
        <v>MUN</v>
      </c>
      <c r="D571" s="1">
        <f>INDEX(FPL_Misc_Extract[PPG],MATCH(Table98[[#This Row],[Player]],FPL_Misc_Extract[Player],0))</f>
        <v>0</v>
      </c>
      <c r="E571" s="18">
        <f>INDEX(FPL_Misc_Extract[Form],MATCH(Table98[[#This Row],[Player]],FPL_Misc_Extract[Player],0))</f>
        <v>0</v>
      </c>
      <c r="F571" s="22">
        <f ca="1">IF(MID(Table98[[#This Row],[F1 PR]],8,1)&gt;MID(Table98[[#This Row],[F1 PR]],10,1)=TRUE,1,0)</f>
        <v>0</v>
      </c>
      <c r="G571" s="22">
        <f ca="1">IF(MID(Table98[[#This Row],[F1 PR]],8,1)&lt;MID(Table98[[#This Row],[F1 PR]],10,1),1,0)</f>
        <v>1</v>
      </c>
      <c r="H57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1" s="18">
        <f>Table98[[#This Row],[Opp Pos]]-Table98[[#This Row],[Current Pos]]</f>
        <v>-2</v>
      </c>
      <c r="J571" s="18" t="str">
        <f>INDEX(PL_Table[POS],MATCH(INDEX(Team_Key[Full Name],MATCH(LEFT(Table98[[#This Row],[F1]],3),Team_Key[Abbreviation],0)),PL_Table[TEAM],0))</f>
        <v>3</v>
      </c>
      <c r="K571" s="18" t="str">
        <f>INDEX(PL_Table[POS],MATCH(INDEX(Team_Key[Full Name],MATCH(Table98[[#This Row],[Team]],Team_Key[Abbreviation],0)),PL_Table[TEAM],0))</f>
        <v>5</v>
      </c>
      <c r="L571" s="1" t="str">
        <f>INDEX(Team_Key[Fixture],MATCH(Table98[[#This Row],[Team]],Team_Key[Abbreviation],0))</f>
        <v>ARS</v>
      </c>
      <c r="M571" s="1" t="str">
        <f ca="1">IFERROR(INDEX(Results_Matrix[],MATCH(Table98[[#This Row],[Team]],Results_Matrix[Teams],0),MATCH(LEFT(Table98[[#This Row],[F1]],3),Results_Matrix[#Headers],0)),"")</f>
        <v>ARS(A) 0-3</v>
      </c>
    </row>
    <row r="572" spans="1:13" x14ac:dyDescent="0.45">
      <c r="A572" t="s">
        <v>241</v>
      </c>
      <c r="B572" s="1" t="str">
        <f>INDEX(FPL_Misc_Extract[Position],MATCH(Table98[[#This Row],[Player]],FPL_Misc_Extract[Player],0))</f>
        <v>FWD</v>
      </c>
      <c r="C572" s="1" t="str">
        <f>INDEX(Team_Key[Abbreviation],MATCH(INDEX(FPL_Misc_Extract[Team Name],MATCH(Table98[[#This Row],[Player]],FPL_Misc_Extract[Player],0)),Team_Key[Full Name],0))</f>
        <v>WHU</v>
      </c>
      <c r="D572" s="1">
        <f>INDEX(FPL_Misc_Extract[PPG],MATCH(Table98[[#This Row],[Player]],FPL_Misc_Extract[Player],0))</f>
        <v>3.8</v>
      </c>
      <c r="E572" s="18">
        <f>INDEX(FPL_Misc_Extract[Form],MATCH(Table98[[#This Row],[Player]],FPL_Misc_Extract[Player],0))</f>
        <v>0.1</v>
      </c>
      <c r="F572" s="22">
        <f ca="1">IF(MID(Table98[[#This Row],[F1 PR]],8,1)&gt;MID(Table98[[#This Row],[F1 PR]],10,1)=TRUE,1,0)</f>
        <v>0</v>
      </c>
      <c r="G572" s="22">
        <f ca="1">IF(MID(Table98[[#This Row],[F1 PR]],8,1)&lt;MID(Table98[[#This Row],[F1 PR]],10,1),1,0)</f>
        <v>0</v>
      </c>
      <c r="H57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2" s="18">
        <f>Table98[[#This Row],[Opp Pos]]-Table98[[#This Row],[Current Pos]]</f>
        <v>11</v>
      </c>
      <c r="J572" s="18" t="str">
        <f>INDEX(PL_Table[POS],MATCH(INDEX(Team_Key[Full Name],MATCH(LEFT(Table98[[#This Row],[F1]],3),Team_Key[Abbreviation],0)),PL_Table[TEAM],0))</f>
        <v>17</v>
      </c>
      <c r="K572" s="18" t="str">
        <f>INDEX(PL_Table[POS],MATCH(INDEX(Team_Key[Full Name],MATCH(Table98[[#This Row],[Team]],Team_Key[Abbreviation],0)),PL_Table[TEAM],0))</f>
        <v>6</v>
      </c>
      <c r="L572" s="1" t="str">
        <f>INDEX(Team_Key[Fixture],MATCH(Table98[[#This Row],[Team]],Team_Key[Abbreviation],0))</f>
        <v>SUN</v>
      </c>
      <c r="M572" s="1" t="str">
        <f ca="1">IFERROR(INDEX(Results_Matrix[],MATCH(Table98[[#This Row],[Team]],Results_Matrix[Teams],0),MATCH(LEFT(Table98[[#This Row],[F1]],3),Results_Matrix[#Headers],0)),"")</f>
        <v>SUN(A) 2-2</v>
      </c>
    </row>
    <row r="573" spans="1:13" x14ac:dyDescent="0.45">
      <c r="A573" t="s">
        <v>448</v>
      </c>
      <c r="B573" s="1" t="str">
        <f>INDEX(FPL_Misc_Extract[Position],MATCH(Table98[[#This Row],[Player]],FPL_Misc_Extract[Player],0))</f>
        <v>DEF</v>
      </c>
      <c r="C573" s="1" t="str">
        <f>INDEX(Team_Key[Abbreviation],MATCH(INDEX(FPL_Misc_Extract[Team Name],MATCH(Table98[[#This Row],[Player]],FPL_Misc_Extract[Player],0)),Team_Key[Full Name],0))</f>
        <v>SUN</v>
      </c>
      <c r="D573" s="1">
        <f>INDEX(FPL_Misc_Extract[PPG],MATCH(Table98[[#This Row],[Player]],FPL_Misc_Extract[Player],0))</f>
        <v>3.5</v>
      </c>
      <c r="E573" s="18">
        <f>INDEX(FPL_Misc_Extract[Form],MATCH(Table98[[#This Row],[Player]],FPL_Misc_Extract[Player],0))</f>
        <v>0.4</v>
      </c>
      <c r="F573" s="22">
        <f ca="1">IF(MID(Table98[[#This Row],[F1 PR]],8,1)&gt;MID(Table98[[#This Row],[F1 PR]],10,1)=TRUE,1,0)</f>
        <v>0</v>
      </c>
      <c r="G573" s="22">
        <f ca="1">IF(MID(Table98[[#This Row],[F1 PR]],8,1)&lt;MID(Table98[[#This Row],[F1 PR]],10,1),1,0)</f>
        <v>0</v>
      </c>
      <c r="H57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3" s="18">
        <f>Table98[[#This Row],[Opp Pos]]-Table98[[#This Row],[Current Pos]]</f>
        <v>-11</v>
      </c>
      <c r="J573" s="18" t="str">
        <f>INDEX(PL_Table[POS],MATCH(INDEX(Team_Key[Full Name],MATCH(LEFT(Table98[[#This Row],[F1]],3),Team_Key[Abbreviation],0)),PL_Table[TEAM],0))</f>
        <v>6</v>
      </c>
      <c r="K573" s="18" t="str">
        <f>INDEX(PL_Table[POS],MATCH(INDEX(Team_Key[Full Name],MATCH(Table98[[#This Row],[Team]],Team_Key[Abbreviation],0)),PL_Table[TEAM],0))</f>
        <v>17</v>
      </c>
      <c r="L573" s="1" t="str">
        <f>INDEX(Team_Key[Fixture],MATCH(Table98[[#This Row],[Team]],Team_Key[Abbreviation],0))</f>
        <v>WHU</v>
      </c>
      <c r="M573" s="1" t="str">
        <f ca="1">IFERROR(INDEX(Results_Matrix[],MATCH(Table98[[#This Row],[Team]],Results_Matrix[Teams],0),MATCH(LEFT(Table98[[#This Row],[F1]],3),Results_Matrix[#Headers],0)),"")</f>
        <v>WHU(H) 2-2</v>
      </c>
    </row>
    <row r="574" spans="1:13" x14ac:dyDescent="0.45">
      <c r="A574" t="s">
        <v>489</v>
      </c>
      <c r="B574" s="1" t="str">
        <f>INDEX(FPL_Misc_Extract[Position],MATCH(Table98[[#This Row],[Player]],FPL_Misc_Extract[Player],0))</f>
        <v>DEF</v>
      </c>
      <c r="C574" s="1" t="str">
        <f>INDEX(Team_Key[Abbreviation],MATCH(INDEX(FPL_Misc_Extract[Team Name],MATCH(Table98[[#This Row],[Player]],FPL_Misc_Extract[Player],0)),Team_Key[Full Name],0))</f>
        <v>SOU</v>
      </c>
      <c r="D574" s="1">
        <f>INDEX(FPL_Misc_Extract[PPG],MATCH(Table98[[#This Row],[Player]],FPL_Misc_Extract[Player],0))</f>
        <v>4.4000000000000004</v>
      </c>
      <c r="E574" s="18">
        <f>INDEX(FPL_Misc_Extract[Form],MATCH(Table98[[#This Row],[Player]],FPL_Misc_Extract[Player],0))</f>
        <v>0.6</v>
      </c>
      <c r="F574" s="22">
        <f ca="1">IF(MID(Table98[[#This Row],[F1 PR]],8,1)&gt;MID(Table98[[#This Row],[F1 PR]],10,1)=TRUE,1,0)</f>
        <v>1</v>
      </c>
      <c r="G574" s="22">
        <f ca="1">IF(MID(Table98[[#This Row],[F1 PR]],8,1)&lt;MID(Table98[[#This Row],[F1 PR]],10,1),1,0)</f>
        <v>0</v>
      </c>
      <c r="H57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74" s="18">
        <f>Table98[[#This Row],[Opp Pos]]-Table98[[#This Row],[Current Pos]]</f>
        <v>1</v>
      </c>
      <c r="J574" s="18" t="str">
        <f>INDEX(PL_Table[POS],MATCH(INDEX(Team_Key[Full Name],MATCH(LEFT(Table98[[#This Row],[F1]],3),Team_Key[Abbreviation],0)),PL_Table[TEAM],0))</f>
        <v>10</v>
      </c>
      <c r="K574" s="18" t="str">
        <f>INDEX(PL_Table[POS],MATCH(INDEX(Team_Key[Full Name],MATCH(Table98[[#This Row],[Team]],Team_Key[Abbreviation],0)),PL_Table[TEAM],0))</f>
        <v>9</v>
      </c>
      <c r="L574" s="1" t="str">
        <f>INDEX(Team_Key[Fixture],MATCH(Table98[[#This Row],[Team]],Team_Key[Abbreviation],0))</f>
        <v>CHE</v>
      </c>
      <c r="M574" s="1" t="str">
        <f ca="1">IFERROR(INDEX(Results_Matrix[],MATCH(Table98[[#This Row],[Team]],Results_Matrix[Teams],0),MATCH(LEFT(Table98[[#This Row],[F1]],3),Results_Matrix[#Headers],0)),"")</f>
        <v>CHE(A) 3-1</v>
      </c>
    </row>
    <row r="575" spans="1:13" x14ac:dyDescent="0.45">
      <c r="A575" t="s">
        <v>365</v>
      </c>
      <c r="B575" s="1" t="str">
        <f>INDEX(FPL_Misc_Extract[Position],MATCH(Table98[[#This Row],[Player]],FPL_Misc_Extract[Player],0))</f>
        <v>MID</v>
      </c>
      <c r="C575" s="1" t="str">
        <f>INDEX(Team_Key[Abbreviation],MATCH(INDEX(FPL_Misc_Extract[Team Name],MATCH(Table98[[#This Row],[Player]],FPL_Misc_Extract[Player],0)),Team_Key[Full Name],0))</f>
        <v>STK</v>
      </c>
      <c r="D575" s="1">
        <f>INDEX(FPL_Misc_Extract[PPG],MATCH(Table98[[#This Row],[Player]],FPL_Misc_Extract[Player],0))</f>
        <v>1.4</v>
      </c>
      <c r="E575" s="18">
        <f>INDEX(FPL_Misc_Extract[Form],MATCH(Table98[[#This Row],[Player]],FPL_Misc_Extract[Player],0))</f>
        <v>0</v>
      </c>
      <c r="F575" s="22">
        <f ca="1">IF(MID(Table98[[#This Row],[F1 PR]],8,1)&gt;MID(Table98[[#This Row],[F1 PR]],10,1)=TRUE,1,0)</f>
        <v>1</v>
      </c>
      <c r="G575" s="22">
        <f ca="1">IF(MID(Table98[[#This Row],[F1 PR]],8,1)&lt;MID(Table98[[#This Row],[F1 PR]],10,1),1,0)</f>
        <v>0</v>
      </c>
      <c r="H57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75" s="18">
        <f>Table98[[#This Row],[Opp Pos]]-Table98[[#This Row],[Current Pos]]</f>
        <v>13</v>
      </c>
      <c r="J575" s="18" t="str">
        <f>INDEX(PL_Table[POS],MATCH(INDEX(Team_Key[Full Name],MATCH(LEFT(Table98[[#This Row],[F1]],3),Team_Key[Abbreviation],0)),PL_Table[TEAM],0))</f>
        <v>20</v>
      </c>
      <c r="K575" s="18" t="str">
        <f>INDEX(PL_Table[POS],MATCH(INDEX(Team_Key[Full Name],MATCH(Table98[[#This Row],[Team]],Team_Key[Abbreviation],0)),PL_Table[TEAM],0))</f>
        <v>7</v>
      </c>
      <c r="L575" s="1" t="str">
        <f>INDEX(Team_Key[Fixture],MATCH(Table98[[#This Row],[Team]],Team_Key[Abbreviation],0))</f>
        <v>AVL</v>
      </c>
      <c r="M575" s="1" t="str">
        <f ca="1">IFERROR(INDEX(Results_Matrix[],MATCH(Table98[[#This Row],[Team]],Results_Matrix[Teams],0),MATCH(LEFT(Table98[[#This Row],[F1]],3),Results_Matrix[#Headers],0)),"")</f>
        <v>AVL(A) 1-0</v>
      </c>
    </row>
    <row r="576" spans="1:13" x14ac:dyDescent="0.45">
      <c r="A576" t="s">
        <v>208</v>
      </c>
      <c r="B576" s="1" t="str">
        <f>INDEX(FPL_Misc_Extract[Position],MATCH(Table98[[#This Row],[Player]],FPL_Misc_Extract[Player],0))</f>
        <v>FWD</v>
      </c>
      <c r="C576" s="1" t="str">
        <f>INDEX(Team_Key[Abbreviation],MATCH(INDEX(FPL_Misc_Extract[Team Name],MATCH(Table98[[#This Row],[Player]],FPL_Misc_Extract[Player],0)),Team_Key[Full Name],0))</f>
        <v>MUN</v>
      </c>
      <c r="D576" s="1">
        <f>INDEX(FPL_Misc_Extract[PPG],MATCH(Table98[[#This Row],[Player]],FPL_Misc_Extract[Player],0))</f>
        <v>0</v>
      </c>
      <c r="E576" s="18">
        <f>INDEX(FPL_Misc_Extract[Form],MATCH(Table98[[#This Row],[Player]],FPL_Misc_Extract[Player],0))</f>
        <v>0</v>
      </c>
      <c r="F576" s="22">
        <f ca="1">IF(MID(Table98[[#This Row],[F1 PR]],8,1)&gt;MID(Table98[[#This Row],[F1 PR]],10,1)=TRUE,1,0)</f>
        <v>0</v>
      </c>
      <c r="G576" s="22">
        <f ca="1">IF(MID(Table98[[#This Row],[F1 PR]],8,1)&lt;MID(Table98[[#This Row],[F1 PR]],10,1),1,0)</f>
        <v>1</v>
      </c>
      <c r="H57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6" s="18">
        <f>Table98[[#This Row],[Opp Pos]]-Table98[[#This Row],[Current Pos]]</f>
        <v>-2</v>
      </c>
      <c r="J576" s="18" t="str">
        <f>INDEX(PL_Table[POS],MATCH(INDEX(Team_Key[Full Name],MATCH(LEFT(Table98[[#This Row],[F1]],3),Team_Key[Abbreviation],0)),PL_Table[TEAM],0))</f>
        <v>3</v>
      </c>
      <c r="K576" s="18" t="str">
        <f>INDEX(PL_Table[POS],MATCH(INDEX(Team_Key[Full Name],MATCH(Table98[[#This Row],[Team]],Team_Key[Abbreviation],0)),PL_Table[TEAM],0))</f>
        <v>5</v>
      </c>
      <c r="L576" s="1" t="str">
        <f>INDEX(Team_Key[Fixture],MATCH(Table98[[#This Row],[Team]],Team_Key[Abbreviation],0))</f>
        <v>ARS</v>
      </c>
      <c r="M576" s="1" t="str">
        <f ca="1">IFERROR(INDEX(Results_Matrix[],MATCH(Table98[[#This Row],[Team]],Results_Matrix[Teams],0),MATCH(LEFT(Table98[[#This Row],[F1]],3),Results_Matrix[#Headers],0)),"")</f>
        <v>ARS(A) 0-3</v>
      </c>
    </row>
    <row r="577" spans="1:13" x14ac:dyDescent="0.45">
      <c r="A577" t="s">
        <v>327</v>
      </c>
      <c r="B577" s="1" t="str">
        <f>INDEX(FPL_Misc_Extract[Position],MATCH(Table98[[#This Row],[Player]],FPL_Misc_Extract[Player],0))</f>
        <v>FWD</v>
      </c>
      <c r="C577" s="1" t="str">
        <f>INDEX(Team_Key[Abbreviation],MATCH(INDEX(FPL_Misc_Extract[Team Name],MATCH(Table98[[#This Row],[Player]],FPL_Misc_Extract[Player],0)),Team_Key[Full Name],0))</f>
        <v>NOR</v>
      </c>
      <c r="D577" s="1">
        <f>INDEX(FPL_Misc_Extract[PPG],MATCH(Table98[[#This Row],[Player]],FPL_Misc_Extract[Player],0))</f>
        <v>0</v>
      </c>
      <c r="E577" s="18">
        <f>INDEX(FPL_Misc_Extract[Form],MATCH(Table98[[#This Row],[Player]],FPL_Misc_Extract[Player],0))</f>
        <v>0</v>
      </c>
      <c r="F577" s="22">
        <f ca="1">IF(MID(Table98[[#This Row],[F1 PR]],8,1)&gt;MID(Table98[[#This Row],[F1 PR]],10,1)=TRUE,1,0)</f>
        <v>0</v>
      </c>
      <c r="G577" s="22">
        <f ca="1">IF(MID(Table98[[#This Row],[F1 PR]],8,1)&lt;MID(Table98[[#This Row],[F1 PR]],10,1),1,0)</f>
        <v>1</v>
      </c>
      <c r="H57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7" s="18">
        <f>Table98[[#This Row],[Opp Pos]]-Table98[[#This Row],[Current Pos]]</f>
        <v>-17</v>
      </c>
      <c r="J577" s="18" t="str">
        <f>INDEX(PL_Table[POS],MATCH(INDEX(Team_Key[Full Name],MATCH(LEFT(Table98[[#This Row],[F1]],3),Team_Key[Abbreviation],0)),PL_Table[TEAM],0))</f>
        <v>1</v>
      </c>
      <c r="K577" s="18" t="str">
        <f>INDEX(PL_Table[POS],MATCH(INDEX(Team_Key[Full Name],MATCH(Table98[[#This Row],[Team]],Team_Key[Abbreviation],0)),PL_Table[TEAM],0))</f>
        <v>18</v>
      </c>
      <c r="L577" s="1" t="str">
        <f>INDEX(Team_Key[Fixture],MATCH(Table98[[#This Row],[Team]],Team_Key[Abbreviation],0))</f>
        <v>LEI</v>
      </c>
      <c r="M577" s="1" t="str">
        <f ca="1">IFERROR(INDEX(Results_Matrix[],MATCH(Table98[[#This Row],[Team]],Results_Matrix[Teams],0),MATCH(LEFT(Table98[[#This Row],[F1]],3),Results_Matrix[#Headers],0)),"")</f>
        <v>LEI(H) 1-2</v>
      </c>
    </row>
    <row r="578" spans="1:13" x14ac:dyDescent="0.45">
      <c r="A578" t="s">
        <v>290</v>
      </c>
      <c r="B578" s="1" t="str">
        <f>INDEX(FPL_Misc_Extract[Position],MATCH(Table98[[#This Row],[Player]],FPL_Misc_Extract[Player],0))</f>
        <v>FWD</v>
      </c>
      <c r="C578" s="1" t="str">
        <f>INDEX(Team_Key[Abbreviation],MATCH(INDEX(FPL_Misc_Extract[Team Name],MATCH(Table98[[#This Row],[Player]],FPL_Misc_Extract[Player],0)),Team_Key[Full Name],0))</f>
        <v>LEI</v>
      </c>
      <c r="D578" s="1">
        <f>INDEX(FPL_Misc_Extract[PPG],MATCH(Table98[[#This Row],[Player]],FPL_Misc_Extract[Player],0))</f>
        <v>6.1</v>
      </c>
      <c r="E578" s="18">
        <f>INDEX(FPL_Misc_Extract[Form],MATCH(Table98[[#This Row],[Player]],FPL_Misc_Extract[Player],0))</f>
        <v>0.4</v>
      </c>
      <c r="F578" s="22">
        <f ca="1">IF(MID(Table98[[#This Row],[F1 PR]],8,1)&gt;MID(Table98[[#This Row],[F1 PR]],10,1)=TRUE,1,0)</f>
        <v>1</v>
      </c>
      <c r="G578" s="22">
        <f ca="1">IF(MID(Table98[[#This Row],[F1 PR]],8,1)&lt;MID(Table98[[#This Row],[F1 PR]],10,1),1,0)</f>
        <v>0</v>
      </c>
      <c r="H57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578" s="18">
        <f>Table98[[#This Row],[Opp Pos]]-Table98[[#This Row],[Current Pos]]</f>
        <v>17</v>
      </c>
      <c r="J578" s="18" t="str">
        <f>INDEX(PL_Table[POS],MATCH(INDEX(Team_Key[Full Name],MATCH(LEFT(Table98[[#This Row],[F1]],3),Team_Key[Abbreviation],0)),PL_Table[TEAM],0))</f>
        <v>18</v>
      </c>
      <c r="K578" s="18" t="str">
        <f>INDEX(PL_Table[POS],MATCH(INDEX(Team_Key[Full Name],MATCH(Table98[[#This Row],[Team]],Team_Key[Abbreviation],0)),PL_Table[TEAM],0))</f>
        <v>1</v>
      </c>
      <c r="L578" s="1" t="str">
        <f>INDEX(Team_Key[Fixture],MATCH(Table98[[#This Row],[Team]],Team_Key[Abbreviation],0))</f>
        <v>NOR</v>
      </c>
      <c r="M578" s="1" t="str">
        <f ca="1">IFERROR(INDEX(Results_Matrix[],MATCH(Table98[[#This Row],[Team]],Results_Matrix[Teams],0),MATCH(LEFT(Table98[[#This Row],[F1]],3),Results_Matrix[#Headers],0)),"")</f>
        <v>NOR(A) 2-1</v>
      </c>
    </row>
    <row r="579" spans="1:13" x14ac:dyDescent="0.45">
      <c r="A579" t="s">
        <v>234</v>
      </c>
      <c r="B579" s="1" t="str">
        <f>INDEX(FPL_Misc_Extract[Position],MATCH(Table98[[#This Row],[Player]],FPL_Misc_Extract[Player],0))</f>
        <v>DEF</v>
      </c>
      <c r="C579" s="1" t="str">
        <f>INDEX(Team_Key[Abbreviation],MATCH(INDEX(FPL_Misc_Extract[Team Name],MATCH(Table98[[#This Row],[Player]],FPL_Misc_Extract[Player],0)),Team_Key[Full Name],0))</f>
        <v>MUN</v>
      </c>
      <c r="D579" s="1">
        <f>INDEX(FPL_Misc_Extract[PPG],MATCH(Table98[[#This Row],[Player]],FPL_Misc_Extract[Player],0))</f>
        <v>2</v>
      </c>
      <c r="E579" s="18">
        <f>INDEX(FPL_Misc_Extract[Form],MATCH(Table98[[#This Row],[Player]],FPL_Misc_Extract[Player],0))</f>
        <v>0.3</v>
      </c>
      <c r="F579" s="22">
        <f ca="1">IF(MID(Table98[[#This Row],[F1 PR]],8,1)&gt;MID(Table98[[#This Row],[F1 PR]],10,1)=TRUE,1,0)</f>
        <v>0</v>
      </c>
      <c r="G579" s="22">
        <f ca="1">IF(MID(Table98[[#This Row],[F1 PR]],8,1)&lt;MID(Table98[[#This Row],[F1 PR]],10,1),1,0)</f>
        <v>1</v>
      </c>
      <c r="H57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79" s="18">
        <f>Table98[[#This Row],[Opp Pos]]-Table98[[#This Row],[Current Pos]]</f>
        <v>-2</v>
      </c>
      <c r="J579" s="18" t="str">
        <f>INDEX(PL_Table[POS],MATCH(INDEX(Team_Key[Full Name],MATCH(LEFT(Table98[[#This Row],[F1]],3),Team_Key[Abbreviation],0)),PL_Table[TEAM],0))</f>
        <v>3</v>
      </c>
      <c r="K579" s="18" t="str">
        <f>INDEX(PL_Table[POS],MATCH(INDEX(Team_Key[Full Name],MATCH(Table98[[#This Row],[Team]],Team_Key[Abbreviation],0)),PL_Table[TEAM],0))</f>
        <v>5</v>
      </c>
      <c r="L579" s="1" t="str">
        <f>INDEX(Team_Key[Fixture],MATCH(Table98[[#This Row],[Team]],Team_Key[Abbreviation],0))</f>
        <v>ARS</v>
      </c>
      <c r="M579" s="1" t="str">
        <f ca="1">IFERROR(INDEX(Results_Matrix[],MATCH(Table98[[#This Row],[Team]],Results_Matrix[Teams],0),MATCH(LEFT(Table98[[#This Row],[F1]],3),Results_Matrix[#Headers],0)),"")</f>
        <v>ARS(A) 0-3</v>
      </c>
    </row>
    <row r="580" spans="1:13" x14ac:dyDescent="0.45">
      <c r="A580" t="s">
        <v>361</v>
      </c>
      <c r="B580" s="1" t="str">
        <f>INDEX(FPL_Misc_Extract[Position],MATCH(Table98[[#This Row],[Player]],FPL_Misc_Extract[Player],0))</f>
        <v>MID</v>
      </c>
      <c r="C580" s="1" t="str">
        <f>INDEX(Team_Key[Abbreviation],MATCH(INDEX(FPL_Misc_Extract[Team Name],MATCH(Table98[[#This Row],[Player]],FPL_Misc_Extract[Player],0)),Team_Key[Full Name],0))</f>
        <v>AVL</v>
      </c>
      <c r="D580" s="1">
        <f>INDEX(FPL_Misc_Extract[PPG],MATCH(Table98[[#This Row],[Player]],FPL_Misc_Extract[Player],0))</f>
        <v>2.9</v>
      </c>
      <c r="E580" s="18">
        <f>INDEX(FPL_Misc_Extract[Form],MATCH(Table98[[#This Row],[Player]],FPL_Misc_Extract[Player],0))</f>
        <v>0.5</v>
      </c>
      <c r="F580" s="22">
        <f ca="1">IF(MID(Table98[[#This Row],[F1 PR]],8,1)&gt;MID(Table98[[#This Row],[F1 PR]],10,1)=TRUE,1,0)</f>
        <v>0</v>
      </c>
      <c r="G580" s="22">
        <f ca="1">IF(MID(Table98[[#This Row],[F1 PR]],8,1)&lt;MID(Table98[[#This Row],[F1 PR]],10,1),1,0)</f>
        <v>1</v>
      </c>
      <c r="H58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80" s="18">
        <f>Table98[[#This Row],[Opp Pos]]-Table98[[#This Row],[Current Pos]]</f>
        <v>-13</v>
      </c>
      <c r="J580" s="18" t="str">
        <f>INDEX(PL_Table[POS],MATCH(INDEX(Team_Key[Full Name],MATCH(LEFT(Table98[[#This Row],[F1]],3),Team_Key[Abbreviation],0)),PL_Table[TEAM],0))</f>
        <v>7</v>
      </c>
      <c r="K580" s="18" t="str">
        <f>INDEX(PL_Table[POS],MATCH(INDEX(Team_Key[Full Name],MATCH(Table98[[#This Row],[Team]],Team_Key[Abbreviation],0)),PL_Table[TEAM],0))</f>
        <v>20</v>
      </c>
      <c r="L580" s="1" t="str">
        <f>INDEX(Team_Key[Fixture],MATCH(Table98[[#This Row],[Team]],Team_Key[Abbreviation],0))</f>
        <v>STK</v>
      </c>
      <c r="M580" s="1" t="str">
        <f ca="1">IFERROR(INDEX(Results_Matrix[],MATCH(Table98[[#This Row],[Team]],Results_Matrix[Teams],0),MATCH(LEFT(Table98[[#This Row],[F1]],3),Results_Matrix[#Headers],0)),"")</f>
        <v>STK(H) 0-1</v>
      </c>
    </row>
    <row r="581" spans="1:13" x14ac:dyDescent="0.45">
      <c r="A581" t="s">
        <v>318</v>
      </c>
      <c r="B581" s="1" t="str">
        <f>INDEX(FPL_Misc_Extract[Position],MATCH(Table98[[#This Row],[Player]],FPL_Misc_Extract[Player],0))</f>
        <v>DEF</v>
      </c>
      <c r="C581" s="1" t="str">
        <f>INDEX(Team_Key[Abbreviation],MATCH(INDEX(FPL_Misc_Extract[Team Name],MATCH(Table98[[#This Row],[Player]],FPL_Misc_Extract[Player],0)),Team_Key[Full Name],0))</f>
        <v>SUN</v>
      </c>
      <c r="D581" s="1">
        <f>INDEX(FPL_Misc_Extract[PPG],MATCH(Table98[[#This Row],[Player]],FPL_Misc_Extract[Player],0))</f>
        <v>0</v>
      </c>
      <c r="E581" s="18">
        <f>INDEX(FPL_Misc_Extract[Form],MATCH(Table98[[#This Row],[Player]],FPL_Misc_Extract[Player],0))</f>
        <v>0</v>
      </c>
      <c r="F581" s="22">
        <f ca="1">IF(MID(Table98[[#This Row],[F1 PR]],8,1)&gt;MID(Table98[[#This Row],[F1 PR]],10,1)=TRUE,1,0)</f>
        <v>0</v>
      </c>
      <c r="G581" s="22">
        <f ca="1">IF(MID(Table98[[#This Row],[F1 PR]],8,1)&lt;MID(Table98[[#This Row],[F1 PR]],10,1),1,0)</f>
        <v>0</v>
      </c>
      <c r="H58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1" s="18">
        <f>Table98[[#This Row],[Opp Pos]]-Table98[[#This Row],[Current Pos]]</f>
        <v>-11</v>
      </c>
      <c r="J581" s="18" t="str">
        <f>INDEX(PL_Table[POS],MATCH(INDEX(Team_Key[Full Name],MATCH(LEFT(Table98[[#This Row],[F1]],3),Team_Key[Abbreviation],0)),PL_Table[TEAM],0))</f>
        <v>6</v>
      </c>
      <c r="K581" s="18" t="str">
        <f>INDEX(PL_Table[POS],MATCH(INDEX(Team_Key[Full Name],MATCH(Table98[[#This Row],[Team]],Team_Key[Abbreviation],0)),PL_Table[TEAM],0))</f>
        <v>17</v>
      </c>
      <c r="L581" s="1" t="str">
        <f>INDEX(Team_Key[Fixture],MATCH(Table98[[#This Row],[Team]],Team_Key[Abbreviation],0))</f>
        <v>WHU</v>
      </c>
      <c r="M581" s="1" t="str">
        <f ca="1">IFERROR(INDEX(Results_Matrix[],MATCH(Table98[[#This Row],[Team]],Results_Matrix[Teams],0),MATCH(LEFT(Table98[[#This Row],[F1]],3),Results_Matrix[#Headers],0)),"")</f>
        <v>WHU(H) 2-2</v>
      </c>
    </row>
    <row r="582" spans="1:13" x14ac:dyDescent="0.45">
      <c r="A582" t="s">
        <v>450</v>
      </c>
      <c r="B582" s="1" t="str">
        <f>INDEX(FPL_Misc_Extract[Position],MATCH(Table98[[#This Row],[Player]],FPL_Misc_Extract[Player],0))</f>
        <v>DEF</v>
      </c>
      <c r="C582" s="1" t="str">
        <f>INDEX(Team_Key[Abbreviation],MATCH(INDEX(FPL_Misc_Extract[Team Name],MATCH(Table98[[#This Row],[Player]],FPL_Misc_Extract[Player],0)),Team_Key[Full Name],0))</f>
        <v>TOT</v>
      </c>
      <c r="D582" s="1">
        <f>INDEX(FPL_Misc_Extract[PPG],MATCH(Table98[[#This Row],[Player]],FPL_Misc_Extract[Player],0))</f>
        <v>3.1</v>
      </c>
      <c r="E582" s="18">
        <f>INDEX(FPL_Misc_Extract[Form],MATCH(Table98[[#This Row],[Player]],FPL_Misc_Extract[Player],0))</f>
        <v>0</v>
      </c>
      <c r="F582" s="22">
        <f ca="1">IF(MID(Table98[[#This Row],[F1 PR]],8,1)&gt;MID(Table98[[#This Row],[F1 PR]],10,1)=TRUE,1,0)</f>
        <v>0</v>
      </c>
      <c r="G582" s="22">
        <f ca="1">IF(MID(Table98[[#This Row],[F1 PR]],8,1)&lt;MID(Table98[[#This Row],[F1 PR]],10,1),1,0)</f>
        <v>0</v>
      </c>
      <c r="H58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2" s="18">
        <f>Table98[[#This Row],[Opp Pos]]-Table98[[#This Row],[Current Pos]]</f>
        <v>14</v>
      </c>
      <c r="J582" s="18" t="str">
        <f>INDEX(PL_Table[POS],MATCH(INDEX(Team_Key[Full Name],MATCH(LEFT(Table98[[#This Row],[F1]],3),Team_Key[Abbreviation],0)),PL_Table[TEAM],0))</f>
        <v>16</v>
      </c>
      <c r="K582" s="18" t="str">
        <f>INDEX(PL_Table[POS],MATCH(INDEX(Team_Key[Full Name],MATCH(Table98[[#This Row],[Team]],Team_Key[Abbreviation],0)),PL_Table[TEAM],0))</f>
        <v>2</v>
      </c>
      <c r="L582" s="1" t="str">
        <f>INDEX(Team_Key[Fixture],MATCH(Table98[[#This Row],[Team]],Team_Key[Abbreviation],0))</f>
        <v>SWA</v>
      </c>
      <c r="M582" s="1" t="str">
        <f ca="1">IFERROR(INDEX(Results_Matrix[],MATCH(Table98[[#This Row],[Team]],Results_Matrix[Teams],0),MATCH(LEFT(Table98[[#This Row],[F1]],3),Results_Matrix[#Headers],0)),"")</f>
        <v>SWA(A) 2-2</v>
      </c>
    </row>
    <row r="583" spans="1:13" x14ac:dyDescent="0.45">
      <c r="A583" t="s">
        <v>499</v>
      </c>
      <c r="B583" s="1" t="str">
        <f>INDEX(FPL_Misc_Extract[Position],MATCH(Table98[[#This Row],[Player]],FPL_Misc_Extract[Player],0))</f>
        <v>DEF</v>
      </c>
      <c r="C583" s="1" t="str">
        <f>INDEX(Team_Key[Abbreviation],MATCH(INDEX(FPL_Misc_Extract[Team Name],MATCH(Table98[[#This Row],[Player]],FPL_Misc_Extract[Player],0)),Team_Key[Full Name],0))</f>
        <v>AVL</v>
      </c>
      <c r="D583" s="1">
        <f>INDEX(FPL_Misc_Extract[PPG],MATCH(Table98[[#This Row],[Player]],FPL_Misc_Extract[Player],0))</f>
        <v>0</v>
      </c>
      <c r="E583" s="18">
        <f>INDEX(FPL_Misc_Extract[Form],MATCH(Table98[[#This Row],[Player]],FPL_Misc_Extract[Player],0))</f>
        <v>0</v>
      </c>
      <c r="F583" s="22">
        <f ca="1">IF(MID(Table98[[#This Row],[F1 PR]],8,1)&gt;MID(Table98[[#This Row],[F1 PR]],10,1)=TRUE,1,0)</f>
        <v>0</v>
      </c>
      <c r="G583" s="22">
        <f ca="1">IF(MID(Table98[[#This Row],[F1 PR]],8,1)&lt;MID(Table98[[#This Row],[F1 PR]],10,1),1,0)</f>
        <v>1</v>
      </c>
      <c r="H58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3" s="18">
        <f>Table98[[#This Row],[Opp Pos]]-Table98[[#This Row],[Current Pos]]</f>
        <v>-13</v>
      </c>
      <c r="J583" s="18" t="str">
        <f>INDEX(PL_Table[POS],MATCH(INDEX(Team_Key[Full Name],MATCH(LEFT(Table98[[#This Row],[F1]],3),Team_Key[Abbreviation],0)),PL_Table[TEAM],0))</f>
        <v>7</v>
      </c>
      <c r="K583" s="18" t="str">
        <f>INDEX(PL_Table[POS],MATCH(INDEX(Team_Key[Full Name],MATCH(Table98[[#This Row],[Team]],Team_Key[Abbreviation],0)),PL_Table[TEAM],0))</f>
        <v>20</v>
      </c>
      <c r="L583" s="1" t="str">
        <f>INDEX(Team_Key[Fixture],MATCH(Table98[[#This Row],[Team]],Team_Key[Abbreviation],0))</f>
        <v>STK</v>
      </c>
      <c r="M583" s="1" t="str">
        <f ca="1">IFERROR(INDEX(Results_Matrix[],MATCH(Table98[[#This Row],[Team]],Results_Matrix[Teams],0),MATCH(LEFT(Table98[[#This Row],[F1]],3),Results_Matrix[#Headers],0)),"")</f>
        <v>STK(H) 0-1</v>
      </c>
    </row>
    <row r="584" spans="1:13" x14ac:dyDescent="0.45">
      <c r="A584" t="s">
        <v>477</v>
      </c>
      <c r="B584" s="1" t="str">
        <f>INDEX(FPL_Misc_Extract[Position],MATCH(Table98[[#This Row],[Player]],FPL_Misc_Extract[Player],0))</f>
        <v>GK</v>
      </c>
      <c r="C584" s="1" t="str">
        <f>INDEX(Team_Key[Abbreviation],MATCH(INDEX(FPL_Misc_Extract[Team Name],MATCH(Table98[[#This Row],[Player]],FPL_Misc_Extract[Player],0)),Team_Key[Full Name],0))</f>
        <v>TOT</v>
      </c>
      <c r="D584" s="1">
        <f>INDEX(FPL_Misc_Extract[PPG],MATCH(Table98[[#This Row],[Player]],FPL_Misc_Extract[Player],0))</f>
        <v>2</v>
      </c>
      <c r="E584" s="18">
        <f>INDEX(FPL_Misc_Extract[Form],MATCH(Table98[[#This Row],[Player]],FPL_Misc_Extract[Player],0))</f>
        <v>0</v>
      </c>
      <c r="F584" s="22">
        <f ca="1">IF(MID(Table98[[#This Row],[F1 PR]],8,1)&gt;MID(Table98[[#This Row],[F1 PR]],10,1)=TRUE,1,0)</f>
        <v>0</v>
      </c>
      <c r="G584" s="22">
        <f ca="1">IF(MID(Table98[[#This Row],[F1 PR]],8,1)&lt;MID(Table98[[#This Row],[F1 PR]],10,1),1,0)</f>
        <v>0</v>
      </c>
      <c r="H58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4" s="18">
        <f>Table98[[#This Row],[Opp Pos]]-Table98[[#This Row],[Current Pos]]</f>
        <v>14</v>
      </c>
      <c r="J584" s="18" t="str">
        <f>INDEX(PL_Table[POS],MATCH(INDEX(Team_Key[Full Name],MATCH(LEFT(Table98[[#This Row],[F1]],3),Team_Key[Abbreviation],0)),PL_Table[TEAM],0))</f>
        <v>16</v>
      </c>
      <c r="K584" s="18" t="str">
        <f>INDEX(PL_Table[POS],MATCH(INDEX(Team_Key[Full Name],MATCH(Table98[[#This Row],[Team]],Team_Key[Abbreviation],0)),PL_Table[TEAM],0))</f>
        <v>2</v>
      </c>
      <c r="L584" s="1" t="str">
        <f>INDEX(Team_Key[Fixture],MATCH(Table98[[#This Row],[Team]],Team_Key[Abbreviation],0))</f>
        <v>SWA</v>
      </c>
      <c r="M584" s="1" t="str">
        <f ca="1">IFERROR(INDEX(Results_Matrix[],MATCH(Table98[[#This Row],[Team]],Results_Matrix[Teams],0),MATCH(LEFT(Table98[[#This Row],[F1]],3),Results_Matrix[#Headers],0)),"")</f>
        <v>SWA(A) 2-2</v>
      </c>
    </row>
    <row r="585" spans="1:13" x14ac:dyDescent="0.45">
      <c r="A585" t="s">
        <v>231</v>
      </c>
      <c r="B585" s="1" t="str">
        <f>INDEX(FPL_Misc_Extract[Position],MATCH(Table98[[#This Row],[Player]],FPL_Misc_Extract[Player],0))</f>
        <v>FWD</v>
      </c>
      <c r="C585" s="1" t="str">
        <f>INDEX(Team_Key[Abbreviation],MATCH(INDEX(FPL_Misc_Extract[Team Name],MATCH(Table98[[#This Row],[Player]],FPL_Misc_Extract[Player],0)),Team_Key[Full Name],0))</f>
        <v>WAT</v>
      </c>
      <c r="D585" s="1">
        <f>INDEX(FPL_Misc_Extract[PPG],MATCH(Table98[[#This Row],[Player]],FPL_Misc_Extract[Player],0))</f>
        <v>0</v>
      </c>
      <c r="E585" s="18">
        <f>INDEX(FPL_Misc_Extract[Form],MATCH(Table98[[#This Row],[Player]],FPL_Misc_Extract[Player],0))</f>
        <v>0</v>
      </c>
      <c r="F585" s="22">
        <f ca="1">IF(MID(Table98[[#This Row],[F1 PR]],8,1)&gt;MID(Table98[[#This Row],[F1 PR]],10,1)=TRUE,1,0)</f>
        <v>0</v>
      </c>
      <c r="G585" s="22">
        <f ca="1">IF(MID(Table98[[#This Row],[F1 PR]],8,1)&lt;MID(Table98[[#This Row],[F1 PR]],10,1),1,0)</f>
        <v>0</v>
      </c>
      <c r="H58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5" s="18">
        <f>Table98[[#This Row],[Opp Pos]]-Table98[[#This Row],[Current Pos]]</f>
        <v>3</v>
      </c>
      <c r="J585" s="18" t="str">
        <f>INDEX(PL_Table[POS],MATCH(INDEX(Team_Key[Full Name],MATCH(LEFT(Table98[[#This Row],[F1]],3),Team_Key[Abbreviation],0)),PL_Table[TEAM],0))</f>
        <v>15</v>
      </c>
      <c r="K585" s="18" t="str">
        <f>INDEX(PL_Table[POS],MATCH(INDEX(Team_Key[Full Name],MATCH(Table98[[#This Row],[Team]],Team_Key[Abbreviation],0)),PL_Table[TEAM],0))</f>
        <v>12</v>
      </c>
      <c r="L585" s="1" t="str">
        <f>INDEX(Team_Key[Fixture],MATCH(Table98[[#This Row],[Team]],Team_Key[Abbreviation],0))</f>
        <v>BOU</v>
      </c>
      <c r="M585" s="1" t="str">
        <f ca="1">IFERROR(INDEX(Results_Matrix[],MATCH(Table98[[#This Row],[Team]],Results_Matrix[Teams],0),MATCH(LEFT(Table98[[#This Row],[F1]],3),Results_Matrix[#Headers],0)),"")</f>
        <v>BOU(A) 1-1</v>
      </c>
    </row>
    <row r="586" spans="1:13" x14ac:dyDescent="0.45">
      <c r="A586" t="s">
        <v>94</v>
      </c>
      <c r="B586" s="1" t="str">
        <f>INDEX(FPL_Misc_Extract[Position],MATCH(Table98[[#This Row],[Player]],FPL_Misc_Extract[Player],0))</f>
        <v>MID</v>
      </c>
      <c r="C586" s="1" t="str">
        <f>INDEX(Team_Key[Abbreviation],MATCH(INDEX(FPL_Misc_Extract[Team Name],MATCH(Table98[[#This Row],[Player]],FPL_Misc_Extract[Player],0)),Team_Key[Full Name],0))</f>
        <v>ARS</v>
      </c>
      <c r="D586" s="1">
        <f>INDEX(FPL_Misc_Extract[PPG],MATCH(Table98[[#This Row],[Player]],FPL_Misc_Extract[Player],0))</f>
        <v>3.4</v>
      </c>
      <c r="E586" s="18">
        <f>INDEX(FPL_Misc_Extract[Form],MATCH(Table98[[#This Row],[Player]],FPL_Misc_Extract[Player],0))</f>
        <v>0.2</v>
      </c>
      <c r="F586" s="22">
        <f ca="1">IF(MID(Table98[[#This Row],[F1 PR]],8,1)&gt;MID(Table98[[#This Row],[F1 PR]],10,1)=TRUE,1,0)</f>
        <v>1</v>
      </c>
      <c r="G586" s="22">
        <f ca="1">IF(MID(Table98[[#This Row],[F1 PR]],8,1)&lt;MID(Table98[[#This Row],[F1 PR]],10,1),1,0)</f>
        <v>0</v>
      </c>
      <c r="H58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9</v>
      </c>
      <c r="I586" s="18">
        <f>Table98[[#This Row],[Opp Pos]]-Table98[[#This Row],[Current Pos]]</f>
        <v>2</v>
      </c>
      <c r="J586" s="18" t="str">
        <f>INDEX(PL_Table[POS],MATCH(INDEX(Team_Key[Full Name],MATCH(LEFT(Table98[[#This Row],[F1]],3),Team_Key[Abbreviation],0)),PL_Table[TEAM],0))</f>
        <v>5</v>
      </c>
      <c r="K586" s="18" t="str">
        <f>INDEX(PL_Table[POS],MATCH(INDEX(Team_Key[Full Name],MATCH(Table98[[#This Row],[Team]],Team_Key[Abbreviation],0)),PL_Table[TEAM],0))</f>
        <v>3</v>
      </c>
      <c r="L586" s="1" t="str">
        <f>INDEX(Team_Key[Fixture],MATCH(Table98[[#This Row],[Team]],Team_Key[Abbreviation],0))</f>
        <v>MUN</v>
      </c>
      <c r="M586" s="1" t="str">
        <f ca="1">IFERROR(INDEX(Results_Matrix[],MATCH(Table98[[#This Row],[Team]],Results_Matrix[Teams],0),MATCH(LEFT(Table98[[#This Row],[F1]],3),Results_Matrix[#Headers],0)),"")</f>
        <v>MUN(H) 3-0</v>
      </c>
    </row>
    <row r="587" spans="1:13" x14ac:dyDescent="0.45">
      <c r="A587" t="s">
        <v>222</v>
      </c>
      <c r="B587" s="1" t="str">
        <f>INDEX(FPL_Misc_Extract[Position],MATCH(Table98[[#This Row],[Player]],FPL_Misc_Extract[Player],0))</f>
        <v>DEF</v>
      </c>
      <c r="C587" s="1" t="str">
        <f>INDEX(Team_Key[Abbreviation],MATCH(INDEX(FPL_Misc_Extract[Team Name],MATCH(Table98[[#This Row],[Player]],FPL_Misc_Extract[Player],0)),Team_Key[Full Name],0))</f>
        <v>TOT</v>
      </c>
      <c r="D587" s="1">
        <f>INDEX(FPL_Misc_Extract[PPG],MATCH(Table98[[#This Row],[Player]],FPL_Misc_Extract[Player],0))</f>
        <v>3.6</v>
      </c>
      <c r="E587" s="18">
        <f>INDEX(FPL_Misc_Extract[Form],MATCH(Table98[[#This Row],[Player]],FPL_Misc_Extract[Player],0))</f>
        <v>0.3</v>
      </c>
      <c r="F587" s="22">
        <f ca="1">IF(MID(Table98[[#This Row],[F1 PR]],8,1)&gt;MID(Table98[[#This Row],[F1 PR]],10,1)=TRUE,1,0)</f>
        <v>0</v>
      </c>
      <c r="G587" s="22">
        <f ca="1">IF(MID(Table98[[#This Row],[F1 PR]],8,1)&lt;MID(Table98[[#This Row],[F1 PR]],10,1),1,0)</f>
        <v>0</v>
      </c>
      <c r="H58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87" s="18">
        <f>Table98[[#This Row],[Opp Pos]]-Table98[[#This Row],[Current Pos]]</f>
        <v>14</v>
      </c>
      <c r="J587" s="18" t="str">
        <f>INDEX(PL_Table[POS],MATCH(INDEX(Team_Key[Full Name],MATCH(LEFT(Table98[[#This Row],[F1]],3),Team_Key[Abbreviation],0)),PL_Table[TEAM],0))</f>
        <v>16</v>
      </c>
      <c r="K587" s="18" t="str">
        <f>INDEX(PL_Table[POS],MATCH(INDEX(Team_Key[Full Name],MATCH(Table98[[#This Row],[Team]],Team_Key[Abbreviation],0)),PL_Table[TEAM],0))</f>
        <v>2</v>
      </c>
      <c r="L587" s="1" t="str">
        <f>INDEX(Team_Key[Fixture],MATCH(Table98[[#This Row],[Team]],Team_Key[Abbreviation],0))</f>
        <v>SWA</v>
      </c>
      <c r="M587" s="1" t="str">
        <f ca="1">IFERROR(INDEX(Results_Matrix[],MATCH(Table98[[#This Row],[Team]],Results_Matrix[Teams],0),MATCH(LEFT(Table98[[#This Row],[F1]],3),Results_Matrix[#Headers],0)),"")</f>
        <v>SWA(A) 2-2</v>
      </c>
    </row>
    <row r="588" spans="1:13" x14ac:dyDescent="0.45">
      <c r="A588" t="s">
        <v>364</v>
      </c>
      <c r="B588" s="1" t="str">
        <f>INDEX(FPL_Misc_Extract[Position],MATCH(Table98[[#This Row],[Player]],FPL_Misc_Extract[Player],0))</f>
        <v>MID</v>
      </c>
      <c r="C588" s="1" t="str">
        <f>INDEX(Team_Key[Abbreviation],MATCH(INDEX(FPL_Misc_Extract[Team Name],MATCH(Table98[[#This Row],[Player]],FPL_Misc_Extract[Player],0)),Team_Key[Full Name],0))</f>
        <v>STK</v>
      </c>
      <c r="D588" s="1">
        <f>INDEX(FPL_Misc_Extract[PPG],MATCH(Table98[[#This Row],[Player]],FPL_Misc_Extract[Player],0))</f>
        <v>3.2</v>
      </c>
      <c r="E588" s="18">
        <f>INDEX(FPL_Misc_Extract[Form],MATCH(Table98[[#This Row],[Player]],FPL_Misc_Extract[Player],0))</f>
        <v>0.4</v>
      </c>
      <c r="F588" s="22">
        <f ca="1">IF(MID(Table98[[#This Row],[F1 PR]],8,1)&gt;MID(Table98[[#This Row],[F1 PR]],10,1)=TRUE,1,0)</f>
        <v>1</v>
      </c>
      <c r="G588" s="22">
        <f ca="1">IF(MID(Table98[[#This Row],[F1 PR]],8,1)&lt;MID(Table98[[#This Row],[F1 PR]],10,1),1,0)</f>
        <v>0</v>
      </c>
      <c r="H58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588" s="18">
        <f>Table98[[#This Row],[Opp Pos]]-Table98[[#This Row],[Current Pos]]</f>
        <v>13</v>
      </c>
      <c r="J588" s="18" t="str">
        <f>INDEX(PL_Table[POS],MATCH(INDEX(Team_Key[Full Name],MATCH(LEFT(Table98[[#This Row],[F1]],3),Team_Key[Abbreviation],0)),PL_Table[TEAM],0))</f>
        <v>20</v>
      </c>
      <c r="K588" s="18" t="str">
        <f>INDEX(PL_Table[POS],MATCH(INDEX(Team_Key[Full Name],MATCH(Table98[[#This Row],[Team]],Team_Key[Abbreviation],0)),PL_Table[TEAM],0))</f>
        <v>7</v>
      </c>
      <c r="L588" s="1" t="str">
        <f>INDEX(Team_Key[Fixture],MATCH(Table98[[#This Row],[Team]],Team_Key[Abbreviation],0))</f>
        <v>AVL</v>
      </c>
      <c r="M588" s="1" t="str">
        <f ca="1">IFERROR(INDEX(Results_Matrix[],MATCH(Table98[[#This Row],[Team]],Results_Matrix[Teams],0),MATCH(LEFT(Table98[[#This Row],[F1]],3),Results_Matrix[#Headers],0)),"")</f>
        <v>AVL(A) 1-0</v>
      </c>
    </row>
    <row r="589" spans="1:13" x14ac:dyDescent="0.45">
      <c r="A589" t="s">
        <v>435</v>
      </c>
      <c r="B589" s="1" t="str">
        <f>INDEX(FPL_Misc_Extract[Position],MATCH(Table98[[#This Row],[Player]],FPL_Misc_Extract[Player],0))</f>
        <v>MID</v>
      </c>
      <c r="C589" s="1" t="str">
        <f>INDEX(Team_Key[Abbreviation],MATCH(INDEX(FPL_Misc_Extract[Team Name],MATCH(Table98[[#This Row],[Player]],FPL_Misc_Extract[Player],0)),Team_Key[Full Name],0))</f>
        <v>SOU</v>
      </c>
      <c r="D589" s="1">
        <f>INDEX(FPL_Misc_Extract[PPG],MATCH(Table98[[#This Row],[Player]],FPL_Misc_Extract[Player],0))</f>
        <v>1.9</v>
      </c>
      <c r="E589" s="18">
        <f>INDEX(FPL_Misc_Extract[Form],MATCH(Table98[[#This Row],[Player]],FPL_Misc_Extract[Player],0))</f>
        <v>0</v>
      </c>
      <c r="F589" s="22">
        <f ca="1">IF(MID(Table98[[#This Row],[F1 PR]],8,1)&gt;MID(Table98[[#This Row],[F1 PR]],10,1)=TRUE,1,0)</f>
        <v>1</v>
      </c>
      <c r="G589" s="22">
        <f ca="1">IF(MID(Table98[[#This Row],[F1 PR]],8,1)&lt;MID(Table98[[#This Row],[F1 PR]],10,1),1,0)</f>
        <v>0</v>
      </c>
      <c r="H58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89" s="18">
        <f>Table98[[#This Row],[Opp Pos]]-Table98[[#This Row],[Current Pos]]</f>
        <v>1</v>
      </c>
      <c r="J589" s="18" t="str">
        <f>INDEX(PL_Table[POS],MATCH(INDEX(Team_Key[Full Name],MATCH(LEFT(Table98[[#This Row],[F1]],3),Team_Key[Abbreviation],0)),PL_Table[TEAM],0))</f>
        <v>10</v>
      </c>
      <c r="K589" s="18" t="str">
        <f>INDEX(PL_Table[POS],MATCH(INDEX(Team_Key[Full Name],MATCH(Table98[[#This Row],[Team]],Team_Key[Abbreviation],0)),PL_Table[TEAM],0))</f>
        <v>9</v>
      </c>
      <c r="L589" s="1" t="str">
        <f>INDEX(Team_Key[Fixture],MATCH(Table98[[#This Row],[Team]],Team_Key[Abbreviation],0))</f>
        <v>CHE</v>
      </c>
      <c r="M589" s="1" t="str">
        <f ca="1">IFERROR(INDEX(Results_Matrix[],MATCH(Table98[[#This Row],[Team]],Results_Matrix[Teams],0),MATCH(LEFT(Table98[[#This Row],[F1]],3),Results_Matrix[#Headers],0)),"")</f>
        <v>CHE(A) 3-1</v>
      </c>
    </row>
    <row r="590" spans="1:13" x14ac:dyDescent="0.45">
      <c r="A590" t="s">
        <v>549</v>
      </c>
      <c r="B590" s="1" t="str">
        <f>INDEX(FPL_Misc_Extract[Position],MATCH(Table98[[#This Row],[Player]],FPL_Misc_Extract[Player],0))</f>
        <v>DEF</v>
      </c>
      <c r="C590" s="1" t="str">
        <f>INDEX(Team_Key[Abbreviation],MATCH(INDEX(FPL_Misc_Extract[Team Name],MATCH(Table98[[#This Row],[Player]],FPL_Misc_Extract[Player],0)),Team_Key[Full Name],0))</f>
        <v>CRY</v>
      </c>
      <c r="D590" s="1">
        <f>INDEX(FPL_Misc_Extract[PPG],MATCH(Table98[[#This Row],[Player]],FPL_Misc_Extract[Player],0))</f>
        <v>3.1</v>
      </c>
      <c r="E590" s="18">
        <f>INDEX(FPL_Misc_Extract[Form],MATCH(Table98[[#This Row],[Player]],FPL_Misc_Extract[Player],0))</f>
        <v>0.2</v>
      </c>
      <c r="F590" s="22">
        <f ca="1">IF(MID(Table98[[#This Row],[F1 PR]],8,1)&gt;MID(Table98[[#This Row],[F1 PR]],10,1)=TRUE,1,0)</f>
        <v>1</v>
      </c>
      <c r="G590" s="22">
        <f ca="1">IF(MID(Table98[[#This Row],[F1 PR]],8,1)&lt;MID(Table98[[#This Row],[F1 PR]],10,1),1,0)</f>
        <v>0</v>
      </c>
      <c r="H59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0" s="18">
        <f>Table98[[#This Row],[Opp Pos]]-Table98[[#This Row],[Current Pos]]</f>
        <v>-1</v>
      </c>
      <c r="J590" s="18" t="str">
        <f>INDEX(PL_Table[POS],MATCH(INDEX(Team_Key[Full Name],MATCH(LEFT(Table98[[#This Row],[F1]],3),Team_Key[Abbreviation],0)),PL_Table[TEAM],0))</f>
        <v>13</v>
      </c>
      <c r="K590" s="18" t="str">
        <f>INDEX(PL_Table[POS],MATCH(INDEX(Team_Key[Full Name],MATCH(Table98[[#This Row],[Team]],Team_Key[Abbreviation],0)),PL_Table[TEAM],0))</f>
        <v>14</v>
      </c>
      <c r="L590" s="1" t="str">
        <f>INDEX(Team_Key[Fixture],MATCH(Table98[[#This Row],[Team]],Team_Key[Abbreviation],0))</f>
        <v>WBA</v>
      </c>
      <c r="M590" s="1" t="str">
        <f ca="1">IFERROR(INDEX(Results_Matrix[],MATCH(Table98[[#This Row],[Team]],Results_Matrix[Teams],0),MATCH(LEFT(Table98[[#This Row],[F1]],3),Results_Matrix[#Headers],0)),"")</f>
        <v>WBA(H) 2-0</v>
      </c>
    </row>
    <row r="591" spans="1:13" x14ac:dyDescent="0.45">
      <c r="A591" t="s">
        <v>137</v>
      </c>
      <c r="B591" s="1" t="str">
        <f>INDEX(FPL_Misc_Extract[Position],MATCH(Table98[[#This Row],[Player]],FPL_Misc_Extract[Player],0))</f>
        <v>MID</v>
      </c>
      <c r="C591" s="1" t="str">
        <f>INDEX(Team_Key[Abbreviation],MATCH(INDEX(FPL_Misc_Extract[Team Name],MATCH(Table98[[#This Row],[Player]],FPL_Misc_Extract[Player],0)),Team_Key[Full Name],0))</f>
        <v>SOU</v>
      </c>
      <c r="D591" s="1">
        <f>INDEX(FPL_Misc_Extract[PPG],MATCH(Table98[[#This Row],[Player]],FPL_Misc_Extract[Player],0))</f>
        <v>2.9</v>
      </c>
      <c r="E591" s="18">
        <f>INDEX(FPL_Misc_Extract[Form],MATCH(Table98[[#This Row],[Player]],FPL_Misc_Extract[Player],0))</f>
        <v>0.4</v>
      </c>
      <c r="F591" s="22">
        <f ca="1">IF(MID(Table98[[#This Row],[F1 PR]],8,1)&gt;MID(Table98[[#This Row],[F1 PR]],10,1)=TRUE,1,0)</f>
        <v>1</v>
      </c>
      <c r="G591" s="22">
        <f ca="1">IF(MID(Table98[[#This Row],[F1 PR]],8,1)&lt;MID(Table98[[#This Row],[F1 PR]],10,1),1,0)</f>
        <v>0</v>
      </c>
      <c r="H59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1" s="18">
        <f>Table98[[#This Row],[Opp Pos]]-Table98[[#This Row],[Current Pos]]</f>
        <v>1</v>
      </c>
      <c r="J591" s="18" t="str">
        <f>INDEX(PL_Table[POS],MATCH(INDEX(Team_Key[Full Name],MATCH(LEFT(Table98[[#This Row],[F1]],3),Team_Key[Abbreviation],0)),PL_Table[TEAM],0))</f>
        <v>10</v>
      </c>
      <c r="K591" s="18" t="str">
        <f>INDEX(PL_Table[POS],MATCH(INDEX(Team_Key[Full Name],MATCH(Table98[[#This Row],[Team]],Team_Key[Abbreviation],0)),PL_Table[TEAM],0))</f>
        <v>9</v>
      </c>
      <c r="L591" s="1" t="str">
        <f>INDEX(Team_Key[Fixture],MATCH(Table98[[#This Row],[Team]],Team_Key[Abbreviation],0))</f>
        <v>CHE</v>
      </c>
      <c r="M591" s="1" t="str">
        <f ca="1">IFERROR(INDEX(Results_Matrix[],MATCH(Table98[[#This Row],[Team]],Results_Matrix[Teams],0),MATCH(LEFT(Table98[[#This Row],[F1]],3),Results_Matrix[#Headers],0)),"")</f>
        <v>CHE(A) 3-1</v>
      </c>
    </row>
    <row r="592" spans="1:13" x14ac:dyDescent="0.45">
      <c r="A592" t="s">
        <v>173</v>
      </c>
      <c r="B592" s="1" t="str">
        <f>INDEX(FPL_Misc_Extract[Position],MATCH(Table98[[#This Row],[Player]],FPL_Misc_Extract[Player],0))</f>
        <v>DEF</v>
      </c>
      <c r="C592" s="1" t="str">
        <f>INDEX(Team_Key[Abbreviation],MATCH(INDEX(FPL_Misc_Extract[Team Name],MATCH(Table98[[#This Row],[Player]],FPL_Misc_Extract[Player],0)),Team_Key[Full Name],0))</f>
        <v>LEI</v>
      </c>
      <c r="D592" s="1">
        <f>INDEX(FPL_Misc_Extract[PPG],MATCH(Table98[[#This Row],[Player]],FPL_Misc_Extract[Player],0))</f>
        <v>-0.5</v>
      </c>
      <c r="E592" s="18">
        <f>INDEX(FPL_Misc_Extract[Form],MATCH(Table98[[#This Row],[Player]],FPL_Misc_Extract[Player],0))</f>
        <v>-0.1</v>
      </c>
      <c r="F592" s="22">
        <f ca="1">IF(MID(Table98[[#This Row],[F1 PR]],8,1)&gt;MID(Table98[[#This Row],[F1 PR]],10,1)=TRUE,1,0)</f>
        <v>1</v>
      </c>
      <c r="G592" s="22">
        <f ca="1">IF(MID(Table98[[#This Row],[F1 PR]],8,1)&lt;MID(Table98[[#This Row],[F1 PR]],10,1),1,0)</f>
        <v>0</v>
      </c>
      <c r="H59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2" s="18">
        <f>Table98[[#This Row],[Opp Pos]]-Table98[[#This Row],[Current Pos]]</f>
        <v>17</v>
      </c>
      <c r="J592" s="18" t="str">
        <f>INDEX(PL_Table[POS],MATCH(INDEX(Team_Key[Full Name],MATCH(LEFT(Table98[[#This Row],[F1]],3),Team_Key[Abbreviation],0)),PL_Table[TEAM],0))</f>
        <v>18</v>
      </c>
      <c r="K592" s="18" t="str">
        <f>INDEX(PL_Table[POS],MATCH(INDEX(Team_Key[Full Name],MATCH(Table98[[#This Row],[Team]],Team_Key[Abbreviation],0)),PL_Table[TEAM],0))</f>
        <v>1</v>
      </c>
      <c r="L592" s="1" t="str">
        <f>INDEX(Team_Key[Fixture],MATCH(Table98[[#This Row],[Team]],Team_Key[Abbreviation],0))</f>
        <v>NOR</v>
      </c>
      <c r="M592" s="1" t="str">
        <f ca="1">IFERROR(INDEX(Results_Matrix[],MATCH(Table98[[#This Row],[Team]],Results_Matrix[Teams],0),MATCH(LEFT(Table98[[#This Row],[F1]],3),Results_Matrix[#Headers],0)),"")</f>
        <v>NOR(A) 2-1</v>
      </c>
    </row>
    <row r="593" spans="1:13" x14ac:dyDescent="0.45">
      <c r="A593" t="s">
        <v>291</v>
      </c>
      <c r="B593" s="1" t="str">
        <f>INDEX(FPL_Misc_Extract[Position],MATCH(Table98[[#This Row],[Player]],FPL_Misc_Extract[Player],0))</f>
        <v>FWD</v>
      </c>
      <c r="C593" s="1" t="str">
        <f>INDEX(Team_Key[Abbreviation],MATCH(INDEX(FPL_Misc_Extract[Team Name],MATCH(Table98[[#This Row],[Player]],FPL_Misc_Extract[Player],0)),Team_Key[Full Name],0))</f>
        <v>SUN</v>
      </c>
      <c r="D593" s="1">
        <f>INDEX(FPL_Misc_Extract[PPG],MATCH(Table98[[#This Row],[Player]],FPL_Misc_Extract[Player],0))</f>
        <v>1.8</v>
      </c>
      <c r="E593" s="18">
        <f>INDEX(FPL_Misc_Extract[Form],MATCH(Table98[[#This Row],[Player]],FPL_Misc_Extract[Player],0))</f>
        <v>0</v>
      </c>
      <c r="F593" s="22">
        <f ca="1">IF(MID(Table98[[#This Row],[F1 PR]],8,1)&gt;MID(Table98[[#This Row],[F1 PR]],10,1)=TRUE,1,0)</f>
        <v>0</v>
      </c>
      <c r="G593" s="22">
        <f ca="1">IF(MID(Table98[[#This Row],[F1 PR]],8,1)&lt;MID(Table98[[#This Row],[F1 PR]],10,1),1,0)</f>
        <v>0</v>
      </c>
      <c r="H59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3" s="18">
        <f>Table98[[#This Row],[Opp Pos]]-Table98[[#This Row],[Current Pos]]</f>
        <v>-11</v>
      </c>
      <c r="J593" s="18" t="str">
        <f>INDEX(PL_Table[POS],MATCH(INDEX(Team_Key[Full Name],MATCH(LEFT(Table98[[#This Row],[F1]],3),Team_Key[Abbreviation],0)),PL_Table[TEAM],0))</f>
        <v>6</v>
      </c>
      <c r="K593" s="18" t="str">
        <f>INDEX(PL_Table[POS],MATCH(INDEX(Team_Key[Full Name],MATCH(Table98[[#This Row],[Team]],Team_Key[Abbreviation],0)),PL_Table[TEAM],0))</f>
        <v>17</v>
      </c>
      <c r="L593" s="1" t="str">
        <f>INDEX(Team_Key[Fixture],MATCH(Table98[[#This Row],[Team]],Team_Key[Abbreviation],0))</f>
        <v>WHU</v>
      </c>
      <c r="M593" s="1" t="str">
        <f ca="1">IFERROR(INDEX(Results_Matrix[],MATCH(Table98[[#This Row],[Team]],Results_Matrix[Teams],0),MATCH(LEFT(Table98[[#This Row],[F1]],3),Results_Matrix[#Headers],0)),"")</f>
        <v>WHU(H) 2-2</v>
      </c>
    </row>
    <row r="594" spans="1:13" x14ac:dyDescent="0.45">
      <c r="A594" t="s">
        <v>570</v>
      </c>
      <c r="B594" s="1" t="str">
        <f>INDEX(FPL_Misc_Extract[Position],MATCH(Table98[[#This Row],[Player]],FPL_Misc_Extract[Player],0))</f>
        <v>MID</v>
      </c>
      <c r="C594" s="1" t="str">
        <f>INDEX(Team_Key[Abbreviation],MATCH(INDEX(FPL_Misc_Extract[Team Name],MATCH(Table98[[#This Row],[Player]],FPL_Misc_Extract[Player],0)),Team_Key[Full Name],0))</f>
        <v>WAT</v>
      </c>
      <c r="D594" s="1">
        <f>INDEX(FPL_Misc_Extract[PPG],MATCH(Table98[[#This Row],[Player]],FPL_Misc_Extract[Player],0))</f>
        <v>2.2999999999999998</v>
      </c>
      <c r="E594" s="18">
        <f>INDEX(FPL_Misc_Extract[Form],MATCH(Table98[[#This Row],[Player]],FPL_Misc_Extract[Player],0))</f>
        <v>0.4</v>
      </c>
      <c r="F594" s="22">
        <f ca="1">IF(MID(Table98[[#This Row],[F1 PR]],8,1)&gt;MID(Table98[[#This Row],[F1 PR]],10,1)=TRUE,1,0)</f>
        <v>0</v>
      </c>
      <c r="G594" s="22">
        <f ca="1">IF(MID(Table98[[#This Row],[F1 PR]],8,1)&lt;MID(Table98[[#This Row],[F1 PR]],10,1),1,0)</f>
        <v>0</v>
      </c>
      <c r="H59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2</v>
      </c>
      <c r="I594" s="18">
        <f>Table98[[#This Row],[Opp Pos]]-Table98[[#This Row],[Current Pos]]</f>
        <v>3</v>
      </c>
      <c r="J594" s="18" t="str">
        <f>INDEX(PL_Table[POS],MATCH(INDEX(Team_Key[Full Name],MATCH(LEFT(Table98[[#This Row],[F1]],3),Team_Key[Abbreviation],0)),PL_Table[TEAM],0))</f>
        <v>15</v>
      </c>
      <c r="K594" s="18" t="str">
        <f>INDEX(PL_Table[POS],MATCH(INDEX(Team_Key[Full Name],MATCH(Table98[[#This Row],[Team]],Team_Key[Abbreviation],0)),PL_Table[TEAM],0))</f>
        <v>12</v>
      </c>
      <c r="L594" s="1" t="str">
        <f>INDEX(Team_Key[Fixture],MATCH(Table98[[#This Row],[Team]],Team_Key[Abbreviation],0))</f>
        <v>BOU</v>
      </c>
      <c r="M594" s="1" t="str">
        <f ca="1">IFERROR(INDEX(Results_Matrix[],MATCH(Table98[[#This Row],[Team]],Results_Matrix[Teams],0),MATCH(LEFT(Table98[[#This Row],[F1]],3),Results_Matrix[#Headers],0)),"")</f>
        <v>BOU(A) 1-1</v>
      </c>
    </row>
    <row r="595" spans="1:13" x14ac:dyDescent="0.45">
      <c r="A595" t="s">
        <v>71</v>
      </c>
      <c r="B595" s="1" t="str">
        <f>INDEX(FPL_Misc_Extract[Position],MATCH(Table98[[#This Row],[Player]],FPL_Misc_Extract[Player],0))</f>
        <v>MID</v>
      </c>
      <c r="C595" s="1" t="str">
        <f>INDEX(Team_Key[Abbreviation],MATCH(INDEX(FPL_Misc_Extract[Team Name],MATCH(Table98[[#This Row],[Player]],FPL_Misc_Extract[Player],0)),Team_Key[Full Name],0))</f>
        <v>MUN</v>
      </c>
      <c r="D595" s="1">
        <f>INDEX(FPL_Misc_Extract[PPG],MATCH(Table98[[#This Row],[Player]],FPL_Misc_Extract[Player],0))</f>
        <v>1</v>
      </c>
      <c r="E595" s="18">
        <f>INDEX(FPL_Misc_Extract[Form],MATCH(Table98[[#This Row],[Player]],FPL_Misc_Extract[Player],0))</f>
        <v>0</v>
      </c>
      <c r="F595" s="22">
        <f ca="1">IF(MID(Table98[[#This Row],[F1 PR]],8,1)&gt;MID(Table98[[#This Row],[F1 PR]],10,1)=TRUE,1,0)</f>
        <v>0</v>
      </c>
      <c r="G595" s="22">
        <f ca="1">IF(MID(Table98[[#This Row],[F1 PR]],8,1)&lt;MID(Table98[[#This Row],[F1 PR]],10,1),1,0)</f>
        <v>1</v>
      </c>
      <c r="H595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595" s="18">
        <f>Table98[[#This Row],[Opp Pos]]-Table98[[#This Row],[Current Pos]]</f>
        <v>-2</v>
      </c>
      <c r="J595" s="18" t="str">
        <f>INDEX(PL_Table[POS],MATCH(INDEX(Team_Key[Full Name],MATCH(LEFT(Table98[[#This Row],[F1]],3),Team_Key[Abbreviation],0)),PL_Table[TEAM],0))</f>
        <v>3</v>
      </c>
      <c r="K595" s="18" t="str">
        <f>INDEX(PL_Table[POS],MATCH(INDEX(Team_Key[Full Name],MATCH(Table98[[#This Row],[Team]],Team_Key[Abbreviation],0)),PL_Table[TEAM],0))</f>
        <v>5</v>
      </c>
      <c r="L595" s="1" t="str">
        <f>INDEX(Team_Key[Fixture],MATCH(Table98[[#This Row],[Team]],Team_Key[Abbreviation],0))</f>
        <v>ARS</v>
      </c>
      <c r="M595" s="1" t="str">
        <f ca="1">IFERROR(INDEX(Results_Matrix[],MATCH(Table98[[#This Row],[Team]],Results_Matrix[Teams],0),MATCH(LEFT(Table98[[#This Row],[F1]],3),Results_Matrix[#Headers],0)),"")</f>
        <v>ARS(A) 0-3</v>
      </c>
    </row>
    <row r="596" spans="1:13" x14ac:dyDescent="0.45">
      <c r="A596" t="s">
        <v>433</v>
      </c>
      <c r="B596" s="1" t="str">
        <f>INDEX(FPL_Misc_Extract[Position],MATCH(Table98[[#This Row],[Player]],FPL_Misc_Extract[Player],0))</f>
        <v>FWD</v>
      </c>
      <c r="C596" s="1" t="str">
        <f>INDEX(Team_Key[Abbreviation],MATCH(INDEX(FPL_Misc_Extract[Team Name],MATCH(Table98[[#This Row],[Player]],FPL_Misc_Extract[Player],0)),Team_Key[Full Name],0))</f>
        <v>ARS</v>
      </c>
      <c r="D596" s="1">
        <f>INDEX(FPL_Misc_Extract[PPG],MATCH(Table98[[#This Row],[Player]],FPL_Misc_Extract[Player],0))</f>
        <v>4.8</v>
      </c>
      <c r="E596" s="18">
        <f>INDEX(FPL_Misc_Extract[Form],MATCH(Table98[[#This Row],[Player]],FPL_Misc_Extract[Player],0))</f>
        <v>0.5</v>
      </c>
      <c r="F596" s="22">
        <f ca="1">IF(MID(Table98[[#This Row],[F1 PR]],8,1)&gt;MID(Table98[[#This Row],[F1 PR]],10,1)=TRUE,1,0)</f>
        <v>1</v>
      </c>
      <c r="G596" s="22">
        <f ca="1">IF(MID(Table98[[#This Row],[F1 PR]],8,1)&lt;MID(Table98[[#This Row],[F1 PR]],10,1),1,0)</f>
        <v>0</v>
      </c>
      <c r="H59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596" s="18">
        <f>Table98[[#This Row],[Opp Pos]]-Table98[[#This Row],[Current Pos]]</f>
        <v>2</v>
      </c>
      <c r="J596" s="18" t="str">
        <f>INDEX(PL_Table[POS],MATCH(INDEX(Team_Key[Full Name],MATCH(LEFT(Table98[[#This Row],[F1]],3),Team_Key[Abbreviation],0)),PL_Table[TEAM],0))</f>
        <v>5</v>
      </c>
      <c r="K596" s="18" t="str">
        <f>INDEX(PL_Table[POS],MATCH(INDEX(Team_Key[Full Name],MATCH(Table98[[#This Row],[Team]],Team_Key[Abbreviation],0)),PL_Table[TEAM],0))</f>
        <v>3</v>
      </c>
      <c r="L596" s="1" t="str">
        <f>INDEX(Team_Key[Fixture],MATCH(Table98[[#This Row],[Team]],Team_Key[Abbreviation],0))</f>
        <v>MUN</v>
      </c>
      <c r="M596" s="1" t="str">
        <f ca="1">IFERROR(INDEX(Results_Matrix[],MATCH(Table98[[#This Row],[Team]],Results_Matrix[Teams],0),MATCH(LEFT(Table98[[#This Row],[F1]],3),Results_Matrix[#Headers],0)),"")</f>
        <v>MUN(H) 3-0</v>
      </c>
    </row>
    <row r="597" spans="1:13" x14ac:dyDescent="0.45">
      <c r="A597" t="s">
        <v>285</v>
      </c>
      <c r="B597" s="1" t="str">
        <f>INDEX(FPL_Misc_Extract[Position],MATCH(Table98[[#This Row],[Player]],FPL_Misc_Extract[Player],0))</f>
        <v>MID</v>
      </c>
      <c r="C597" s="1" t="str">
        <f>INDEX(Team_Key[Abbreviation],MATCH(INDEX(FPL_Misc_Extract[Team Name],MATCH(Table98[[#This Row],[Player]],FPL_Misc_Extract[Player],0)),Team_Key[Full Name],0))</f>
        <v>AVL</v>
      </c>
      <c r="D597" s="1">
        <f>INDEX(FPL_Misc_Extract[PPG],MATCH(Table98[[#This Row],[Player]],FPL_Misc_Extract[Player],0))</f>
        <v>2</v>
      </c>
      <c r="E597" s="18">
        <f>INDEX(FPL_Misc_Extract[Form],MATCH(Table98[[#This Row],[Player]],FPL_Misc_Extract[Player],0))</f>
        <v>0.4</v>
      </c>
      <c r="F597" s="22">
        <f ca="1">IF(MID(Table98[[#This Row],[F1 PR]],8,1)&gt;MID(Table98[[#This Row],[F1 PR]],10,1)=TRUE,1,0)</f>
        <v>0</v>
      </c>
      <c r="G597" s="22">
        <f ca="1">IF(MID(Table98[[#This Row],[F1 PR]],8,1)&lt;MID(Table98[[#This Row],[F1 PR]],10,1),1,0)</f>
        <v>1</v>
      </c>
      <c r="H59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97" s="18">
        <f>Table98[[#This Row],[Opp Pos]]-Table98[[#This Row],[Current Pos]]</f>
        <v>-13</v>
      </c>
      <c r="J597" s="18" t="str">
        <f>INDEX(PL_Table[POS],MATCH(INDEX(Team_Key[Full Name],MATCH(LEFT(Table98[[#This Row],[F1]],3),Team_Key[Abbreviation],0)),PL_Table[TEAM],0))</f>
        <v>7</v>
      </c>
      <c r="K597" s="18" t="str">
        <f>INDEX(PL_Table[POS],MATCH(INDEX(Team_Key[Full Name],MATCH(Table98[[#This Row],[Team]],Team_Key[Abbreviation],0)),PL_Table[TEAM],0))</f>
        <v>20</v>
      </c>
      <c r="L597" s="1" t="str">
        <f>INDEX(Team_Key[Fixture],MATCH(Table98[[#This Row],[Team]],Team_Key[Abbreviation],0))</f>
        <v>STK</v>
      </c>
      <c r="M597" s="1" t="str">
        <f ca="1">IFERROR(INDEX(Results_Matrix[],MATCH(Table98[[#This Row],[Team]],Results_Matrix[Teams],0),MATCH(LEFT(Table98[[#This Row],[F1]],3),Results_Matrix[#Headers],0)),"")</f>
        <v>STK(H) 0-1</v>
      </c>
    </row>
    <row r="598" spans="1:13" x14ac:dyDescent="0.45">
      <c r="A598" t="s">
        <v>165</v>
      </c>
      <c r="B598" s="1" t="str">
        <f>INDEX(FPL_Misc_Extract[Position],MATCH(Table98[[#This Row],[Player]],FPL_Misc_Extract[Player],0))</f>
        <v>MID</v>
      </c>
      <c r="C598" s="1" t="str">
        <f>INDEX(Team_Key[Abbreviation],MATCH(INDEX(FPL_Misc_Extract[Team Name],MATCH(Table98[[#This Row],[Player]],FPL_Misc_Extract[Player],0)),Team_Key[Full Name],0))</f>
        <v>STK</v>
      </c>
      <c r="D598" s="1">
        <f>INDEX(FPL_Misc_Extract[PPG],MATCH(Table98[[#This Row],[Player]],FPL_Misc_Extract[Player],0))</f>
        <v>2.1</v>
      </c>
      <c r="E598" s="18">
        <f>INDEX(FPL_Misc_Extract[Form],MATCH(Table98[[#This Row],[Player]],FPL_Misc_Extract[Player],0))</f>
        <v>0.4</v>
      </c>
      <c r="F598" s="22">
        <f ca="1">IF(MID(Table98[[#This Row],[F1 PR]],8,1)&gt;MID(Table98[[#This Row],[F1 PR]],10,1)=TRUE,1,0)</f>
        <v>1</v>
      </c>
      <c r="G598" s="22">
        <f ca="1">IF(MID(Table98[[#This Row],[F1 PR]],8,1)&lt;MID(Table98[[#This Row],[F1 PR]],10,1),1,0)</f>
        <v>0</v>
      </c>
      <c r="H59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3</v>
      </c>
      <c r="I598" s="18">
        <f>Table98[[#This Row],[Opp Pos]]-Table98[[#This Row],[Current Pos]]</f>
        <v>13</v>
      </c>
      <c r="J598" s="18" t="str">
        <f>INDEX(PL_Table[POS],MATCH(INDEX(Team_Key[Full Name],MATCH(LEFT(Table98[[#This Row],[F1]],3),Team_Key[Abbreviation],0)),PL_Table[TEAM],0))</f>
        <v>20</v>
      </c>
      <c r="K598" s="18" t="str">
        <f>INDEX(PL_Table[POS],MATCH(INDEX(Team_Key[Full Name],MATCH(Table98[[#This Row],[Team]],Team_Key[Abbreviation],0)),PL_Table[TEAM],0))</f>
        <v>7</v>
      </c>
      <c r="L598" s="1" t="str">
        <f>INDEX(Team_Key[Fixture],MATCH(Table98[[#This Row],[Team]],Team_Key[Abbreviation],0))</f>
        <v>AVL</v>
      </c>
      <c r="M598" s="1" t="str">
        <f ca="1">IFERROR(INDEX(Results_Matrix[],MATCH(Table98[[#This Row],[Team]],Results_Matrix[Teams],0),MATCH(LEFT(Table98[[#This Row],[F1]],3),Results_Matrix[#Headers],0)),"")</f>
        <v>AVL(A) 1-0</v>
      </c>
    </row>
    <row r="599" spans="1:13" x14ac:dyDescent="0.45">
      <c r="A599" t="s">
        <v>243</v>
      </c>
      <c r="B599" s="1" t="str">
        <f>INDEX(FPL_Misc_Extract[Position],MATCH(Table98[[#This Row],[Player]],FPL_Misc_Extract[Player],0))</f>
        <v>DEF</v>
      </c>
      <c r="C599" s="1" t="str">
        <f>INDEX(Team_Key[Abbreviation],MATCH(INDEX(FPL_Misc_Extract[Team Name],MATCH(Table98[[#This Row],[Player]],FPL_Misc_Extract[Player],0)),Team_Key[Full Name],0))</f>
        <v>NOR</v>
      </c>
      <c r="D599" s="1">
        <f>INDEX(FPL_Misc_Extract[PPG],MATCH(Table98[[#This Row],[Player]],FPL_Misc_Extract[Player],0))</f>
        <v>1.3</v>
      </c>
      <c r="E599" s="18">
        <f>INDEX(FPL_Misc_Extract[Form],MATCH(Table98[[#This Row],[Player]],FPL_Misc_Extract[Player],0))</f>
        <v>0</v>
      </c>
      <c r="F599" s="22">
        <f ca="1">IF(MID(Table98[[#This Row],[F1 PR]],8,1)&gt;MID(Table98[[#This Row],[F1 PR]],10,1)=TRUE,1,0)</f>
        <v>0</v>
      </c>
      <c r="G599" s="22">
        <f ca="1">IF(MID(Table98[[#This Row],[F1 PR]],8,1)&lt;MID(Table98[[#This Row],[F1 PR]],10,1),1,0)</f>
        <v>1</v>
      </c>
      <c r="H59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599" s="18">
        <f>Table98[[#This Row],[Opp Pos]]-Table98[[#This Row],[Current Pos]]</f>
        <v>-17</v>
      </c>
      <c r="J599" s="18" t="str">
        <f>INDEX(PL_Table[POS],MATCH(INDEX(Team_Key[Full Name],MATCH(LEFT(Table98[[#This Row],[F1]],3),Team_Key[Abbreviation],0)),PL_Table[TEAM],0))</f>
        <v>1</v>
      </c>
      <c r="K599" s="18" t="str">
        <f>INDEX(PL_Table[POS],MATCH(INDEX(Team_Key[Full Name],MATCH(Table98[[#This Row],[Team]],Team_Key[Abbreviation],0)),PL_Table[TEAM],0))</f>
        <v>18</v>
      </c>
      <c r="L599" s="1" t="str">
        <f>INDEX(Team_Key[Fixture],MATCH(Table98[[#This Row],[Team]],Team_Key[Abbreviation],0))</f>
        <v>LEI</v>
      </c>
      <c r="M599" s="1" t="str">
        <f ca="1">IFERROR(INDEX(Results_Matrix[],MATCH(Table98[[#This Row],[Team]],Results_Matrix[Teams],0),MATCH(LEFT(Table98[[#This Row],[F1]],3),Results_Matrix[#Headers],0)),"")</f>
        <v>LEI(H) 1-2</v>
      </c>
    </row>
    <row r="600" spans="1:13" x14ac:dyDescent="0.45">
      <c r="A600" t="s">
        <v>565</v>
      </c>
      <c r="B600" s="1" t="str">
        <f>INDEX(FPL_Misc_Extract[Position],MATCH(Table98[[#This Row],[Player]],FPL_Misc_Extract[Player],0))</f>
        <v>FWD</v>
      </c>
      <c r="C600" s="1" t="str">
        <f>INDEX(Team_Key[Abbreviation],MATCH(INDEX(FPL_Misc_Extract[Team Name],MATCH(Table98[[#This Row],[Player]],FPL_Misc_Extract[Player],0)),Team_Key[Full Name],0))</f>
        <v>CRY</v>
      </c>
      <c r="D600" s="1">
        <f>INDEX(FPL_Misc_Extract[PPG],MATCH(Table98[[#This Row],[Player]],FPL_Misc_Extract[Player],0))</f>
        <v>4.0999999999999996</v>
      </c>
      <c r="E600" s="18">
        <f>INDEX(FPL_Misc_Extract[Form],MATCH(Table98[[#This Row],[Player]],FPL_Misc_Extract[Player],0))</f>
        <v>1.1000000000000001</v>
      </c>
      <c r="F600" s="22">
        <f ca="1">IF(MID(Table98[[#This Row],[F1 PR]],8,1)&gt;MID(Table98[[#This Row],[F1 PR]],10,1)=TRUE,1,0)</f>
        <v>1</v>
      </c>
      <c r="G600" s="22">
        <f ca="1">IF(MID(Table98[[#This Row],[F1 PR]],8,1)&lt;MID(Table98[[#This Row],[F1 PR]],10,1),1,0)</f>
        <v>0</v>
      </c>
      <c r="H60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0" s="18">
        <f>Table98[[#This Row],[Opp Pos]]-Table98[[#This Row],[Current Pos]]</f>
        <v>-1</v>
      </c>
      <c r="J600" s="18" t="str">
        <f>INDEX(PL_Table[POS],MATCH(INDEX(Team_Key[Full Name],MATCH(LEFT(Table98[[#This Row],[F1]],3),Team_Key[Abbreviation],0)),PL_Table[TEAM],0))</f>
        <v>13</v>
      </c>
      <c r="K600" s="18" t="str">
        <f>INDEX(PL_Table[POS],MATCH(INDEX(Team_Key[Full Name],MATCH(Table98[[#This Row],[Team]],Team_Key[Abbreviation],0)),PL_Table[TEAM],0))</f>
        <v>14</v>
      </c>
      <c r="L600" s="1" t="str">
        <f>INDEX(Team_Key[Fixture],MATCH(Table98[[#This Row],[Team]],Team_Key[Abbreviation],0))</f>
        <v>WBA</v>
      </c>
      <c r="M600" s="1" t="str">
        <f ca="1">IFERROR(INDEX(Results_Matrix[],MATCH(Table98[[#This Row],[Team]],Results_Matrix[Teams],0),MATCH(LEFT(Table98[[#This Row],[F1]],3),Results_Matrix[#Headers],0)),"")</f>
        <v>WBA(H) 2-0</v>
      </c>
    </row>
    <row r="601" spans="1:13" x14ac:dyDescent="0.45">
      <c r="A601" t="s">
        <v>563</v>
      </c>
      <c r="B601" s="1" t="str">
        <f>INDEX(FPL_Misc_Extract[Position],MATCH(Table98[[#This Row],[Player]],FPL_Misc_Extract[Player],0))</f>
        <v>MID</v>
      </c>
      <c r="C601" s="1" t="str">
        <f>INDEX(Team_Key[Abbreviation],MATCH(INDEX(FPL_Misc_Extract[Team Name],MATCH(Table98[[#This Row],[Player]],FPL_Misc_Extract[Player],0)),Team_Key[Full Name],0))</f>
        <v>NEW</v>
      </c>
      <c r="D601" s="1">
        <f>INDEX(FPL_Misc_Extract[PPG],MATCH(Table98[[#This Row],[Player]],FPL_Misc_Extract[Player],0))</f>
        <v>4.5999999999999996</v>
      </c>
      <c r="E601" s="18">
        <f>INDEX(FPL_Misc_Extract[Form],MATCH(Table98[[#This Row],[Player]],FPL_Misc_Extract[Player],0))</f>
        <v>0.2</v>
      </c>
      <c r="F601" s="22">
        <f>IF(MID(Table98[[#This Row],[F1 PR]],8,1)&gt;MID(Table98[[#This Row],[F1 PR]],10,1)=TRUE,1,0)</f>
        <v>0</v>
      </c>
      <c r="G601" s="22">
        <f>IF(MID(Table98[[#This Row],[F1 PR]],8,1)&lt;MID(Table98[[#This Row],[F1 PR]],10,1),1,0)</f>
        <v>0</v>
      </c>
      <c r="H60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01" s="18" t="e">
        <f>Table98[[#This Row],[Opp Pos]]-Table98[[#This Row],[Current Pos]]</f>
        <v>#N/A</v>
      </c>
      <c r="J601" s="18" t="e">
        <f>INDEX(PL_Table[POS],MATCH(INDEX(Team_Key[Full Name],MATCH(LEFT(Table98[[#This Row],[F1]],3),Team_Key[Abbreviation],0)),PL_Table[TEAM],0))</f>
        <v>#N/A</v>
      </c>
      <c r="K601" s="18" t="str">
        <f>INDEX(PL_Table[POS],MATCH(INDEX(Team_Key[Full Name],MATCH(Table98[[#This Row],[Team]],Team_Key[Abbreviation],0)),PL_Table[TEAM],0))</f>
        <v>19</v>
      </c>
      <c r="L601" s="1">
        <f>INDEX(Team_Key[Fixture],MATCH(Table98[[#This Row],[Team]],Team_Key[Abbreviation],0))</f>
        <v>0</v>
      </c>
      <c r="M601" s="1" t="str">
        <f>IFERROR(INDEX(Results_Matrix[],MATCH(Table98[[#This Row],[Team]],Results_Matrix[Teams],0),MATCH(LEFT(Table98[[#This Row],[F1]],3),Results_Matrix[#Headers],0)),"")</f>
        <v/>
      </c>
    </row>
    <row r="602" spans="1:13" x14ac:dyDescent="0.45">
      <c r="A602" t="s">
        <v>220</v>
      </c>
      <c r="B602" s="1" t="str">
        <f>INDEX(FPL_Misc_Extract[Position],MATCH(Table98[[#This Row],[Player]],FPL_Misc_Extract[Player],0))</f>
        <v>DEF</v>
      </c>
      <c r="C602" s="1" t="str">
        <f>INDEX(Team_Key[Abbreviation],MATCH(INDEX(FPL_Misc_Extract[Team Name],MATCH(Table98[[#This Row],[Player]],FPL_Misc_Extract[Player],0)),Team_Key[Full Name],0))</f>
        <v>SWA</v>
      </c>
      <c r="D602" s="1">
        <f>INDEX(FPL_Misc_Extract[PPG],MATCH(Table98[[#This Row],[Player]],FPL_Misc_Extract[Player],0))</f>
        <v>3.4</v>
      </c>
      <c r="E602" s="18">
        <f>INDEX(FPL_Misc_Extract[Form],MATCH(Table98[[#This Row],[Player]],FPL_Misc_Extract[Player],0))</f>
        <v>0.5</v>
      </c>
      <c r="F602" s="22">
        <f ca="1">IF(MID(Table98[[#This Row],[F1 PR]],8,1)&gt;MID(Table98[[#This Row],[F1 PR]],10,1)=TRUE,1,0)</f>
        <v>0</v>
      </c>
      <c r="G602" s="22">
        <f ca="1">IF(MID(Table98[[#This Row],[F1 PR]],8,1)&lt;MID(Table98[[#This Row],[F1 PR]],10,1),1,0)</f>
        <v>0</v>
      </c>
      <c r="H60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02" s="18">
        <f>Table98[[#This Row],[Opp Pos]]-Table98[[#This Row],[Current Pos]]</f>
        <v>-14</v>
      </c>
      <c r="J602" s="18" t="str">
        <f>INDEX(PL_Table[POS],MATCH(INDEX(Team_Key[Full Name],MATCH(LEFT(Table98[[#This Row],[F1]],3),Team_Key[Abbreviation],0)),PL_Table[TEAM],0))</f>
        <v>2</v>
      </c>
      <c r="K602" s="18" t="str">
        <f>INDEX(PL_Table[POS],MATCH(INDEX(Team_Key[Full Name],MATCH(Table98[[#This Row],[Team]],Team_Key[Abbreviation],0)),PL_Table[TEAM],0))</f>
        <v>16</v>
      </c>
      <c r="L602" s="1" t="str">
        <f>INDEX(Team_Key[Fixture],MATCH(Table98[[#This Row],[Team]],Team_Key[Abbreviation],0))</f>
        <v>TOT</v>
      </c>
      <c r="M602" s="1" t="str">
        <f ca="1">IFERROR(INDEX(Results_Matrix[],MATCH(Table98[[#This Row],[Team]],Results_Matrix[Teams],0),MATCH(LEFT(Table98[[#This Row],[F1]],3),Results_Matrix[#Headers],0)),"")</f>
        <v>TOT(H) 2-2</v>
      </c>
    </row>
    <row r="603" spans="1:13" x14ac:dyDescent="0.45">
      <c r="A603" t="s">
        <v>387</v>
      </c>
      <c r="B603" s="1" t="str">
        <f>INDEX(FPL_Misc_Extract[Position],MATCH(Table98[[#This Row],[Player]],FPL_Misc_Extract[Player],0))</f>
        <v>DEF</v>
      </c>
      <c r="C603" s="1" t="str">
        <f>INDEX(Team_Key[Abbreviation],MATCH(INDEX(FPL_Misc_Extract[Team Name],MATCH(Table98[[#This Row],[Player]],FPL_Misc_Extract[Player],0)),Team_Key[Full Name],0))</f>
        <v>NEW</v>
      </c>
      <c r="D603" s="1">
        <f>INDEX(FPL_Misc_Extract[PPG],MATCH(Table98[[#This Row],[Player]],FPL_Misc_Extract[Player],0))</f>
        <v>0</v>
      </c>
      <c r="E603" s="18">
        <f>INDEX(FPL_Misc_Extract[Form],MATCH(Table98[[#This Row],[Player]],FPL_Misc_Extract[Player],0))</f>
        <v>0</v>
      </c>
      <c r="F603" s="22">
        <f>IF(MID(Table98[[#This Row],[F1 PR]],8,1)&gt;MID(Table98[[#This Row],[F1 PR]],10,1)=TRUE,1,0)</f>
        <v>0</v>
      </c>
      <c r="G603" s="22">
        <f>IF(MID(Table98[[#This Row],[F1 PR]],8,1)&lt;MID(Table98[[#This Row],[F1 PR]],10,1),1,0)</f>
        <v>0</v>
      </c>
      <c r="H603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03" s="18" t="e">
        <f>Table98[[#This Row],[Opp Pos]]-Table98[[#This Row],[Current Pos]]</f>
        <v>#N/A</v>
      </c>
      <c r="J603" s="18" t="e">
        <f>INDEX(PL_Table[POS],MATCH(INDEX(Team_Key[Full Name],MATCH(LEFT(Table98[[#This Row],[F1]],3),Team_Key[Abbreviation],0)),PL_Table[TEAM],0))</f>
        <v>#N/A</v>
      </c>
      <c r="K603" s="18" t="str">
        <f>INDEX(PL_Table[POS],MATCH(INDEX(Team_Key[Full Name],MATCH(Table98[[#This Row],[Team]],Team_Key[Abbreviation],0)),PL_Table[TEAM],0))</f>
        <v>19</v>
      </c>
      <c r="L603" s="1">
        <f>INDEX(Team_Key[Fixture],MATCH(Table98[[#This Row],[Team]],Team_Key[Abbreviation],0))</f>
        <v>0</v>
      </c>
      <c r="M603" s="1" t="str">
        <f>IFERROR(INDEX(Results_Matrix[],MATCH(Table98[[#This Row],[Team]],Results_Matrix[Teams],0),MATCH(LEFT(Table98[[#This Row],[F1]],3),Results_Matrix[#Headers],0)),"")</f>
        <v/>
      </c>
    </row>
    <row r="604" spans="1:13" x14ac:dyDescent="0.45">
      <c r="A604" t="s">
        <v>635</v>
      </c>
      <c r="B604" s="1" t="str">
        <f>INDEX(FPL_Misc_Extract[Position],MATCH(Table98[[#This Row],[Player]],FPL_Misc_Extract[Player],0))</f>
        <v>MID</v>
      </c>
      <c r="C604" s="1" t="str">
        <f>INDEX(Team_Key[Abbreviation],MATCH(INDEX(FPL_Misc_Extract[Team Name],MATCH(Table98[[#This Row],[Player]],FPL_Misc_Extract[Player],0)),Team_Key[Full Name],0))</f>
        <v>CHE</v>
      </c>
      <c r="D604" s="1">
        <f>INDEX(FPL_Misc_Extract[PPG],MATCH(Table98[[#This Row],[Player]],FPL_Misc_Extract[Player],0))</f>
        <v>4.2</v>
      </c>
      <c r="E604" s="18">
        <f>INDEX(FPL_Misc_Extract[Form],MATCH(Table98[[#This Row],[Player]],FPL_Misc_Extract[Player],0))</f>
        <v>0.6</v>
      </c>
      <c r="F604" s="22">
        <f ca="1">IF(MID(Table98[[#This Row],[F1 PR]],8,1)&gt;MID(Table98[[#This Row],[F1 PR]],10,1)=TRUE,1,0)</f>
        <v>0</v>
      </c>
      <c r="G604" s="22">
        <f ca="1">IF(MID(Table98[[#This Row],[F1 PR]],8,1)&lt;MID(Table98[[#This Row],[F1 PR]],10,1),1,0)</f>
        <v>1</v>
      </c>
      <c r="H604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7</v>
      </c>
      <c r="I604" s="18">
        <f>Table98[[#This Row],[Opp Pos]]-Table98[[#This Row],[Current Pos]]</f>
        <v>-1</v>
      </c>
      <c r="J604" s="18" t="str">
        <f>INDEX(PL_Table[POS],MATCH(INDEX(Team_Key[Full Name],MATCH(LEFT(Table98[[#This Row],[F1]],3),Team_Key[Abbreviation],0)),PL_Table[TEAM],0))</f>
        <v>9</v>
      </c>
      <c r="K604" s="18" t="str">
        <f>INDEX(PL_Table[POS],MATCH(INDEX(Team_Key[Full Name],MATCH(Table98[[#This Row],[Team]],Team_Key[Abbreviation],0)),PL_Table[TEAM],0))</f>
        <v>10</v>
      </c>
      <c r="L604" s="1" t="str">
        <f>INDEX(Team_Key[Fixture],MATCH(Table98[[#This Row],[Team]],Team_Key[Abbreviation],0))</f>
        <v>SOU</v>
      </c>
      <c r="M604" s="1" t="str">
        <f ca="1">IFERROR(INDEX(Results_Matrix[],MATCH(Table98[[#This Row],[Team]],Results_Matrix[Teams],0),MATCH(LEFT(Table98[[#This Row],[F1]],3),Results_Matrix[#Headers],0)),"")</f>
        <v>SOU(H) 1-3</v>
      </c>
    </row>
    <row r="605" spans="1:13" x14ac:dyDescent="0.45">
      <c r="A605" t="s">
        <v>322</v>
      </c>
      <c r="B605" s="1" t="str">
        <f>INDEX(FPL_Misc_Extract[Position],MATCH(Table98[[#This Row],[Player]],FPL_Misc_Extract[Player],0))</f>
        <v>MID</v>
      </c>
      <c r="C605" s="1" t="str">
        <f>INDEX(Team_Key[Abbreviation],MATCH(INDEX(FPL_Misc_Extract[Team Name],MATCH(Table98[[#This Row],[Player]],FPL_Misc_Extract[Player],0)),Team_Key[Full Name],0))</f>
        <v>ARS</v>
      </c>
      <c r="D605" s="1">
        <f>INDEX(FPL_Misc_Extract[PPG],MATCH(Table98[[#This Row],[Player]],FPL_Misc_Extract[Player],0))</f>
        <v>0</v>
      </c>
      <c r="E605" s="18">
        <f>INDEX(FPL_Misc_Extract[Form],MATCH(Table98[[#This Row],[Player]],FPL_Misc_Extract[Player],0))</f>
        <v>0</v>
      </c>
      <c r="F605" s="22">
        <f ca="1">IF(MID(Table98[[#This Row],[F1 PR]],8,1)&gt;MID(Table98[[#This Row],[F1 PR]],10,1)=TRUE,1,0)</f>
        <v>1</v>
      </c>
      <c r="G605" s="22">
        <f ca="1">IF(MID(Table98[[#This Row],[F1 PR]],8,1)&lt;MID(Table98[[#This Row],[F1 PR]],10,1),1,0)</f>
        <v>0</v>
      </c>
      <c r="H60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5" s="18">
        <f>Table98[[#This Row],[Opp Pos]]-Table98[[#This Row],[Current Pos]]</f>
        <v>2</v>
      </c>
      <c r="J605" s="18" t="str">
        <f>INDEX(PL_Table[POS],MATCH(INDEX(Team_Key[Full Name],MATCH(LEFT(Table98[[#This Row],[F1]],3),Team_Key[Abbreviation],0)),PL_Table[TEAM],0))</f>
        <v>5</v>
      </c>
      <c r="K605" s="18" t="str">
        <f>INDEX(PL_Table[POS],MATCH(INDEX(Team_Key[Full Name],MATCH(Table98[[#This Row],[Team]],Team_Key[Abbreviation],0)),PL_Table[TEAM],0))</f>
        <v>3</v>
      </c>
      <c r="L605" s="1" t="str">
        <f>INDEX(Team_Key[Fixture],MATCH(Table98[[#This Row],[Team]],Team_Key[Abbreviation],0))</f>
        <v>MUN</v>
      </c>
      <c r="M605" s="1" t="str">
        <f ca="1">IFERROR(INDEX(Results_Matrix[],MATCH(Table98[[#This Row],[Team]],Results_Matrix[Teams],0),MATCH(LEFT(Table98[[#This Row],[F1]],3),Results_Matrix[#Headers],0)),"")</f>
        <v>MUN(H) 3-0</v>
      </c>
    </row>
    <row r="606" spans="1:13" x14ac:dyDescent="0.45">
      <c r="A606" t="s">
        <v>655</v>
      </c>
      <c r="B606" s="1" t="str">
        <f>INDEX(FPL_Misc_Extract[Position],MATCH(Table98[[#This Row],[Player]],FPL_Misc_Extract[Player],0))</f>
        <v>DEF</v>
      </c>
      <c r="C606" s="1" t="str">
        <f>INDEX(Team_Key[Abbreviation],MATCH(INDEX(FPL_Misc_Extract[Team Name],MATCH(Table98[[#This Row],[Player]],FPL_Misc_Extract[Player],0)),Team_Key[Full Name],0))</f>
        <v>STK</v>
      </c>
      <c r="D606" s="1">
        <f>INDEX(FPL_Misc_Extract[PPG],MATCH(Table98[[#This Row],[Player]],FPL_Misc_Extract[Player],0))</f>
        <v>1</v>
      </c>
      <c r="E606" s="18">
        <f>INDEX(FPL_Misc_Extract[Form],MATCH(Table98[[#This Row],[Player]],FPL_Misc_Extract[Player],0))</f>
        <v>0</v>
      </c>
      <c r="F606" s="22">
        <f ca="1">IF(MID(Table98[[#This Row],[F1 PR]],8,1)&gt;MID(Table98[[#This Row],[F1 PR]],10,1)=TRUE,1,0)</f>
        <v>1</v>
      </c>
      <c r="G606" s="22">
        <f ca="1">IF(MID(Table98[[#This Row],[F1 PR]],8,1)&lt;MID(Table98[[#This Row],[F1 PR]],10,1),1,0)</f>
        <v>0</v>
      </c>
      <c r="H60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6" s="18">
        <f>Table98[[#This Row],[Opp Pos]]-Table98[[#This Row],[Current Pos]]</f>
        <v>13</v>
      </c>
      <c r="J606" s="18" t="str">
        <f>INDEX(PL_Table[POS],MATCH(INDEX(Team_Key[Full Name],MATCH(LEFT(Table98[[#This Row],[F1]],3),Team_Key[Abbreviation],0)),PL_Table[TEAM],0))</f>
        <v>20</v>
      </c>
      <c r="K606" s="18" t="str">
        <f>INDEX(PL_Table[POS],MATCH(INDEX(Team_Key[Full Name],MATCH(Table98[[#This Row],[Team]],Team_Key[Abbreviation],0)),PL_Table[TEAM],0))</f>
        <v>7</v>
      </c>
      <c r="L606" s="1" t="str">
        <f>INDEX(Team_Key[Fixture],MATCH(Table98[[#This Row],[Team]],Team_Key[Abbreviation],0))</f>
        <v>AVL</v>
      </c>
      <c r="M606" s="1" t="str">
        <f ca="1">IFERROR(INDEX(Results_Matrix[],MATCH(Table98[[#This Row],[Team]],Results_Matrix[Teams],0),MATCH(LEFT(Table98[[#This Row],[F1]],3),Results_Matrix[#Headers],0)),"")</f>
        <v>AVL(A) 1-0</v>
      </c>
    </row>
    <row r="607" spans="1:13" x14ac:dyDescent="0.45">
      <c r="A607" t="s">
        <v>124</v>
      </c>
      <c r="B607" s="1" t="str">
        <f>INDEX(FPL_Misc_Extract[Position],MATCH(Table98[[#This Row],[Player]],FPL_Misc_Extract[Player],0))</f>
        <v>DEF</v>
      </c>
      <c r="C607" s="1" t="str">
        <f>INDEX(Team_Key[Abbreviation],MATCH(INDEX(FPL_Misc_Extract[Team Name],MATCH(Table98[[#This Row],[Player]],FPL_Misc_Extract[Player],0)),Team_Key[Full Name],0))</f>
        <v>TOT</v>
      </c>
      <c r="D607" s="1">
        <f>INDEX(FPL_Misc_Extract[PPG],MATCH(Table98[[#This Row],[Player]],FPL_Misc_Extract[Player],0))</f>
        <v>2.7</v>
      </c>
      <c r="E607" s="18">
        <f>INDEX(FPL_Misc_Extract[Form],MATCH(Table98[[#This Row],[Player]],FPL_Misc_Extract[Player],0))</f>
        <v>0.5</v>
      </c>
      <c r="F607" s="22">
        <f ca="1">IF(MID(Table98[[#This Row],[F1 PR]],8,1)&gt;MID(Table98[[#This Row],[F1 PR]],10,1)=TRUE,1,0)</f>
        <v>0</v>
      </c>
      <c r="G607" s="22">
        <f ca="1">IF(MID(Table98[[#This Row],[F1 PR]],8,1)&lt;MID(Table98[[#This Row],[F1 PR]],10,1),1,0)</f>
        <v>0</v>
      </c>
      <c r="H60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7" s="18">
        <f>Table98[[#This Row],[Opp Pos]]-Table98[[#This Row],[Current Pos]]</f>
        <v>14</v>
      </c>
      <c r="J607" s="18" t="str">
        <f>INDEX(PL_Table[POS],MATCH(INDEX(Team_Key[Full Name],MATCH(LEFT(Table98[[#This Row],[F1]],3),Team_Key[Abbreviation],0)),PL_Table[TEAM],0))</f>
        <v>16</v>
      </c>
      <c r="K607" s="18" t="str">
        <f>INDEX(PL_Table[POS],MATCH(INDEX(Team_Key[Full Name],MATCH(Table98[[#This Row],[Team]],Team_Key[Abbreviation],0)),PL_Table[TEAM],0))</f>
        <v>2</v>
      </c>
      <c r="L607" s="1" t="str">
        <f>INDEX(Team_Key[Fixture],MATCH(Table98[[#This Row],[Team]],Team_Key[Abbreviation],0))</f>
        <v>SWA</v>
      </c>
      <c r="M607" s="1" t="str">
        <f ca="1">IFERROR(INDEX(Results_Matrix[],MATCH(Table98[[#This Row],[Team]],Results_Matrix[Teams],0),MATCH(LEFT(Table98[[#This Row],[F1]],3),Results_Matrix[#Headers],0)),"")</f>
        <v>SWA(A) 2-2</v>
      </c>
    </row>
    <row r="608" spans="1:13" x14ac:dyDescent="0.45">
      <c r="A608" t="s">
        <v>595</v>
      </c>
      <c r="B608" s="1" t="str">
        <f>INDEX(FPL_Misc_Extract[Position],MATCH(Table98[[#This Row],[Player]],FPL_Misc_Extract[Player],0))</f>
        <v>MID</v>
      </c>
      <c r="C608" s="1" t="str">
        <f>INDEX(Team_Key[Abbreviation],MATCH(INDEX(FPL_Misc_Extract[Team Name],MATCH(Table98[[#This Row],[Player]],FPL_Misc_Extract[Player],0)),Team_Key[Full Name],0))</f>
        <v>TOT</v>
      </c>
      <c r="D608" s="1">
        <f>INDEX(FPL_Misc_Extract[PPG],MATCH(Table98[[#This Row],[Player]],FPL_Misc_Extract[Player],0))</f>
        <v>0</v>
      </c>
      <c r="E608" s="18">
        <f>INDEX(FPL_Misc_Extract[Form],MATCH(Table98[[#This Row],[Player]],FPL_Misc_Extract[Player],0))</f>
        <v>0</v>
      </c>
      <c r="F608" s="22">
        <f ca="1">IF(MID(Table98[[#This Row],[F1 PR]],8,1)&gt;MID(Table98[[#This Row],[F1 PR]],10,1)=TRUE,1,0)</f>
        <v>0</v>
      </c>
      <c r="G608" s="22">
        <f ca="1">IF(MID(Table98[[#This Row],[F1 PR]],8,1)&lt;MID(Table98[[#This Row],[F1 PR]],10,1),1,0)</f>
        <v>0</v>
      </c>
      <c r="H608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8" s="18">
        <f>Table98[[#This Row],[Opp Pos]]-Table98[[#This Row],[Current Pos]]</f>
        <v>14</v>
      </c>
      <c r="J608" s="18" t="str">
        <f>INDEX(PL_Table[POS],MATCH(INDEX(Team_Key[Full Name],MATCH(LEFT(Table98[[#This Row],[F1]],3),Team_Key[Abbreviation],0)),PL_Table[TEAM],0))</f>
        <v>16</v>
      </c>
      <c r="K608" s="18" t="str">
        <f>INDEX(PL_Table[POS],MATCH(INDEX(Team_Key[Full Name],MATCH(Table98[[#This Row],[Team]],Team_Key[Abbreviation],0)),PL_Table[TEAM],0))</f>
        <v>2</v>
      </c>
      <c r="L608" s="1" t="str">
        <f>INDEX(Team_Key[Fixture],MATCH(Table98[[#This Row],[Team]],Team_Key[Abbreviation],0))</f>
        <v>SWA</v>
      </c>
      <c r="M608" s="1" t="str">
        <f ca="1">IFERROR(INDEX(Results_Matrix[],MATCH(Table98[[#This Row],[Team]],Results_Matrix[Teams],0),MATCH(LEFT(Table98[[#This Row],[F1]],3),Results_Matrix[#Headers],0)),"")</f>
        <v>SWA(A) 2-2</v>
      </c>
    </row>
    <row r="609" spans="1:13" x14ac:dyDescent="0.45">
      <c r="A609" t="s">
        <v>276</v>
      </c>
      <c r="B609" s="1" t="str">
        <f>INDEX(FPL_Misc_Extract[Position],MATCH(Table98[[#This Row],[Player]],FPL_Misc_Extract[Player],0))</f>
        <v>DEF</v>
      </c>
      <c r="C609" s="1" t="str">
        <f>INDEX(Team_Key[Abbreviation],MATCH(INDEX(FPL_Misc_Extract[Team Name],MATCH(Table98[[#This Row],[Player]],FPL_Misc_Extract[Player],0)),Team_Key[Full Name],0))</f>
        <v>NOR</v>
      </c>
      <c r="D609" s="1">
        <f>INDEX(FPL_Misc_Extract[PPG],MATCH(Table98[[#This Row],[Player]],FPL_Misc_Extract[Player],0))</f>
        <v>2.2999999999999998</v>
      </c>
      <c r="E609" s="18">
        <f>INDEX(FPL_Misc_Extract[Form],MATCH(Table98[[#This Row],[Player]],FPL_Misc_Extract[Player],0))</f>
        <v>0</v>
      </c>
      <c r="F609" s="22">
        <f ca="1">IF(MID(Table98[[#This Row],[F1 PR]],8,1)&gt;MID(Table98[[#This Row],[F1 PR]],10,1)=TRUE,1,0)</f>
        <v>0</v>
      </c>
      <c r="G609" s="22">
        <f ca="1">IF(MID(Table98[[#This Row],[F1 PR]],8,1)&lt;MID(Table98[[#This Row],[F1 PR]],10,1),1,0)</f>
        <v>1</v>
      </c>
      <c r="H60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09" s="18">
        <f>Table98[[#This Row],[Opp Pos]]-Table98[[#This Row],[Current Pos]]</f>
        <v>-17</v>
      </c>
      <c r="J609" s="18" t="str">
        <f>INDEX(PL_Table[POS],MATCH(INDEX(Team_Key[Full Name],MATCH(LEFT(Table98[[#This Row],[F1]],3),Team_Key[Abbreviation],0)),PL_Table[TEAM],0))</f>
        <v>1</v>
      </c>
      <c r="K609" s="18" t="str">
        <f>INDEX(PL_Table[POS],MATCH(INDEX(Team_Key[Full Name],MATCH(Table98[[#This Row],[Team]],Team_Key[Abbreviation],0)),PL_Table[TEAM],0))</f>
        <v>18</v>
      </c>
      <c r="L609" s="1" t="str">
        <f>INDEX(Team_Key[Fixture],MATCH(Table98[[#This Row],[Team]],Team_Key[Abbreviation],0))</f>
        <v>LEI</v>
      </c>
      <c r="M609" s="1" t="str">
        <f ca="1">IFERROR(INDEX(Results_Matrix[],MATCH(Table98[[#This Row],[Team]],Results_Matrix[Teams],0),MATCH(LEFT(Table98[[#This Row],[F1]],3),Results_Matrix[#Headers],0)),"")</f>
        <v>LEI(H) 1-2</v>
      </c>
    </row>
    <row r="610" spans="1:13" x14ac:dyDescent="0.45">
      <c r="A610" t="s">
        <v>64</v>
      </c>
      <c r="B610" s="1" t="str">
        <f>INDEX(FPL_Misc_Extract[Position],MATCH(Table98[[#This Row],[Player]],FPL_Misc_Extract[Player],0))</f>
        <v>DEF</v>
      </c>
      <c r="C610" s="1" t="str">
        <f>INDEX(Team_Key[Abbreviation],MATCH(INDEX(FPL_Misc_Extract[Team Name],MATCH(Table98[[#This Row],[Player]],FPL_Misc_Extract[Player],0)),Team_Key[Full Name],0))</f>
        <v>STK</v>
      </c>
      <c r="D610" s="1">
        <f>INDEX(FPL_Misc_Extract[PPG],MATCH(Table98[[#This Row],[Player]],FPL_Misc_Extract[Player],0))</f>
        <v>3.7</v>
      </c>
      <c r="E610" s="18">
        <f>INDEX(FPL_Misc_Extract[Form],MATCH(Table98[[#This Row],[Player]],FPL_Misc_Extract[Player],0))</f>
        <v>0.6</v>
      </c>
      <c r="F610" s="22">
        <f ca="1">IF(MID(Table98[[#This Row],[F1 PR]],8,1)&gt;MID(Table98[[#This Row],[F1 PR]],10,1)=TRUE,1,0)</f>
        <v>1</v>
      </c>
      <c r="G610" s="22">
        <f ca="1">IF(MID(Table98[[#This Row],[F1 PR]],8,1)&lt;MID(Table98[[#This Row],[F1 PR]],10,1),1,0)</f>
        <v>0</v>
      </c>
      <c r="H61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6</v>
      </c>
      <c r="I610" s="18">
        <f>Table98[[#This Row],[Opp Pos]]-Table98[[#This Row],[Current Pos]]</f>
        <v>13</v>
      </c>
      <c r="J610" s="18" t="str">
        <f>INDEX(PL_Table[POS],MATCH(INDEX(Team_Key[Full Name],MATCH(LEFT(Table98[[#This Row],[F1]],3),Team_Key[Abbreviation],0)),PL_Table[TEAM],0))</f>
        <v>20</v>
      </c>
      <c r="K610" s="18" t="str">
        <f>INDEX(PL_Table[POS],MATCH(INDEX(Team_Key[Full Name],MATCH(Table98[[#This Row],[Team]],Team_Key[Abbreviation],0)),PL_Table[TEAM],0))</f>
        <v>7</v>
      </c>
      <c r="L610" s="1" t="str">
        <f>INDEX(Team_Key[Fixture],MATCH(Table98[[#This Row],[Team]],Team_Key[Abbreviation],0))</f>
        <v>AVL</v>
      </c>
      <c r="M610" s="1" t="str">
        <f ca="1">IFERROR(INDEX(Results_Matrix[],MATCH(Table98[[#This Row],[Team]],Results_Matrix[Teams],0),MATCH(LEFT(Table98[[#This Row],[F1]],3),Results_Matrix[#Headers],0)),"")</f>
        <v>AVL(A) 1-0</v>
      </c>
    </row>
    <row r="611" spans="1:13" x14ac:dyDescent="0.45">
      <c r="A611" t="s">
        <v>411</v>
      </c>
      <c r="B611" s="1" t="str">
        <f>INDEX(FPL_Misc_Extract[Position],MATCH(Table98[[#This Row],[Player]],FPL_Misc_Extract[Player],0))</f>
        <v>GK</v>
      </c>
      <c r="C611" s="1" t="str">
        <f>INDEX(Team_Key[Abbreviation],MATCH(INDEX(FPL_Misc_Extract[Team Name],MATCH(Table98[[#This Row],[Player]],FPL_Misc_Extract[Player],0)),Team_Key[Full Name],0))</f>
        <v>NEW</v>
      </c>
      <c r="D611" s="1">
        <f>INDEX(FPL_Misc_Extract[PPG],MATCH(Table98[[#This Row],[Player]],FPL_Misc_Extract[Player],0))</f>
        <v>0</v>
      </c>
      <c r="E611" s="18">
        <f>INDEX(FPL_Misc_Extract[Form],MATCH(Table98[[#This Row],[Player]],FPL_Misc_Extract[Player],0))</f>
        <v>0</v>
      </c>
      <c r="F611" s="22">
        <f>IF(MID(Table98[[#This Row],[F1 PR]],8,1)&gt;MID(Table98[[#This Row],[F1 PR]],10,1)=TRUE,1,0)</f>
        <v>0</v>
      </c>
      <c r="G611" s="22">
        <f>IF(MID(Table98[[#This Row],[F1 PR]],8,1)&lt;MID(Table98[[#This Row],[F1 PR]],10,1),1,0)</f>
        <v>0</v>
      </c>
      <c r="H611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11" s="18" t="e">
        <f>Table98[[#This Row],[Opp Pos]]-Table98[[#This Row],[Current Pos]]</f>
        <v>#N/A</v>
      </c>
      <c r="J611" s="18" t="e">
        <f>INDEX(PL_Table[POS],MATCH(INDEX(Team_Key[Full Name],MATCH(LEFT(Table98[[#This Row],[F1]],3),Team_Key[Abbreviation],0)),PL_Table[TEAM],0))</f>
        <v>#N/A</v>
      </c>
      <c r="K611" s="18" t="str">
        <f>INDEX(PL_Table[POS],MATCH(INDEX(Team_Key[Full Name],MATCH(Table98[[#This Row],[Team]],Team_Key[Abbreviation],0)),PL_Table[TEAM],0))</f>
        <v>19</v>
      </c>
      <c r="L611" s="1">
        <f>INDEX(Team_Key[Fixture],MATCH(Table98[[#This Row],[Team]],Team_Key[Abbreviation],0))</f>
        <v>0</v>
      </c>
      <c r="M611" s="1" t="str">
        <f>IFERROR(INDEX(Results_Matrix[],MATCH(Table98[[#This Row],[Team]],Results_Matrix[Teams],0),MATCH(LEFT(Table98[[#This Row],[F1]],3),Results_Matrix[#Headers],0)),"")</f>
        <v/>
      </c>
    </row>
    <row r="612" spans="1:13" x14ac:dyDescent="0.45">
      <c r="A612" t="s">
        <v>586</v>
      </c>
      <c r="B612" s="1" t="str">
        <f>INDEX(FPL_Misc_Extract[Position],MATCH(Table98[[#This Row],[Player]],FPL_Misc_Extract[Player],0))</f>
        <v>GK</v>
      </c>
      <c r="C612" s="1" t="str">
        <f>INDEX(Team_Key[Abbreviation],MATCH(INDEX(FPL_Misc_Extract[Team Name],MATCH(Table98[[#This Row],[Player]],FPL_Misc_Extract[Player],0)),Team_Key[Full Name],0))</f>
        <v>MCI</v>
      </c>
      <c r="D612" s="1">
        <f>INDEX(FPL_Misc_Extract[PPG],MATCH(Table98[[#This Row],[Player]],FPL_Misc_Extract[Player],0))</f>
        <v>0</v>
      </c>
      <c r="E612" s="18">
        <f>INDEX(FPL_Misc_Extract[Form],MATCH(Table98[[#This Row],[Player]],FPL_Misc_Extract[Player],0))</f>
        <v>0</v>
      </c>
      <c r="F612" s="22">
        <f>IF(MID(Table98[[#This Row],[F1 PR]],8,1)&gt;MID(Table98[[#This Row],[F1 PR]],10,1)=TRUE,1,0)</f>
        <v>0</v>
      </c>
      <c r="G612" s="22">
        <f>IF(MID(Table98[[#This Row],[F1 PR]],8,1)&lt;MID(Table98[[#This Row],[F1 PR]],10,1),1,0)</f>
        <v>0</v>
      </c>
      <c r="H612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12" s="18" t="e">
        <f>Table98[[#This Row],[Opp Pos]]-Table98[[#This Row],[Current Pos]]</f>
        <v>#N/A</v>
      </c>
      <c r="J612" s="18" t="e">
        <f>INDEX(PL_Table[POS],MATCH(INDEX(Team_Key[Full Name],MATCH(LEFT(Table98[[#This Row],[F1]],3),Team_Key[Abbreviation],0)),PL_Table[TEAM],0))</f>
        <v>#N/A</v>
      </c>
      <c r="K612" s="18" t="str">
        <f>INDEX(PL_Table[POS],MATCH(INDEX(Team_Key[Full Name],MATCH(Table98[[#This Row],[Team]],Team_Key[Abbreviation],0)),PL_Table[TEAM],0))</f>
        <v>4</v>
      </c>
      <c r="L612" s="1">
        <f>INDEX(Team_Key[Fixture],MATCH(Table98[[#This Row],[Team]],Team_Key[Abbreviation],0))</f>
        <v>0</v>
      </c>
      <c r="M612" s="1" t="str">
        <f>IFERROR(INDEX(Results_Matrix[],MATCH(Table98[[#This Row],[Team]],Results_Matrix[Teams],0),MATCH(LEFT(Table98[[#This Row],[F1]],3),Results_Matrix[#Headers],0)),"")</f>
        <v/>
      </c>
    </row>
    <row r="613" spans="1:13" x14ac:dyDescent="0.45">
      <c r="A613" t="s">
        <v>463</v>
      </c>
      <c r="B613" s="1" t="str">
        <f>INDEX(FPL_Misc_Extract[Position],MATCH(Table98[[#This Row],[Player]],FPL_Misc_Extract[Player],0))</f>
        <v>MID</v>
      </c>
      <c r="C613" s="1" t="str">
        <f>INDEX(Team_Key[Abbreviation],MATCH(INDEX(FPL_Misc_Extract[Team Name],MATCH(Table98[[#This Row],[Player]],FPL_Misc_Extract[Player],0)),Team_Key[Full Name],0))</f>
        <v>WBA</v>
      </c>
      <c r="D613" s="1">
        <f>INDEX(FPL_Misc_Extract[PPG],MATCH(Table98[[#This Row],[Player]],FPL_Misc_Extract[Player],0))</f>
        <v>2</v>
      </c>
      <c r="E613" s="18">
        <f>INDEX(FPL_Misc_Extract[Form],MATCH(Table98[[#This Row],[Player]],FPL_Misc_Extract[Player],0))</f>
        <v>0.4</v>
      </c>
      <c r="F613" s="22">
        <f ca="1">IF(MID(Table98[[#This Row],[F1 PR]],8,1)&gt;MID(Table98[[#This Row],[F1 PR]],10,1)=TRUE,1,0)</f>
        <v>0</v>
      </c>
      <c r="G613" s="22">
        <f ca="1">IF(MID(Table98[[#This Row],[F1 PR]],8,1)&lt;MID(Table98[[#This Row],[F1 PR]],10,1),1,0)</f>
        <v>1</v>
      </c>
      <c r="H613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13" s="18">
        <f>Table98[[#This Row],[Opp Pos]]-Table98[[#This Row],[Current Pos]]</f>
        <v>1</v>
      </c>
      <c r="J613" s="18" t="str">
        <f>INDEX(PL_Table[POS],MATCH(INDEX(Team_Key[Full Name],MATCH(LEFT(Table98[[#This Row],[F1]],3),Team_Key[Abbreviation],0)),PL_Table[TEAM],0))</f>
        <v>14</v>
      </c>
      <c r="K613" s="18" t="str">
        <f>INDEX(PL_Table[POS],MATCH(INDEX(Team_Key[Full Name],MATCH(Table98[[#This Row],[Team]],Team_Key[Abbreviation],0)),PL_Table[TEAM],0))</f>
        <v>13</v>
      </c>
      <c r="L613" s="1" t="str">
        <f>INDEX(Team_Key[Fixture],MATCH(Table98[[#This Row],[Team]],Team_Key[Abbreviation],0))</f>
        <v>CRY</v>
      </c>
      <c r="M613" s="1" t="str">
        <f ca="1">IFERROR(INDEX(Results_Matrix[],MATCH(Table98[[#This Row],[Team]],Results_Matrix[Teams],0),MATCH(LEFT(Table98[[#This Row],[F1]],3),Results_Matrix[#Headers],0)),"")</f>
        <v>CRY(A) 0-2</v>
      </c>
    </row>
    <row r="614" spans="1:13" x14ac:dyDescent="0.45">
      <c r="A614" t="s">
        <v>74</v>
      </c>
      <c r="B614" s="1" t="str">
        <f>INDEX(FPL_Misc_Extract[Position],MATCH(Table98[[#This Row],[Player]],FPL_Misc_Extract[Player],0))</f>
        <v>MID</v>
      </c>
      <c r="C614" s="1" t="str">
        <f>INDEX(Team_Key[Abbreviation],MATCH(INDEX(FPL_Misc_Extract[Team Name],MATCH(Table98[[#This Row],[Player]],FPL_Misc_Extract[Player],0)),Team_Key[Full Name],0))</f>
        <v>MCI</v>
      </c>
      <c r="D614" s="1">
        <f>INDEX(FPL_Misc_Extract[PPG],MATCH(Table98[[#This Row],[Player]],FPL_Misc_Extract[Player],0))</f>
        <v>4.4000000000000004</v>
      </c>
      <c r="E614" s="18">
        <f>INDEX(FPL_Misc_Extract[Form],MATCH(Table98[[#This Row],[Player]],FPL_Misc_Extract[Player],0))</f>
        <v>0.1</v>
      </c>
      <c r="F614" s="22">
        <f>IF(MID(Table98[[#This Row],[F1 PR]],8,1)&gt;MID(Table98[[#This Row],[F1 PR]],10,1)=TRUE,1,0)</f>
        <v>0</v>
      </c>
      <c r="G614" s="22">
        <f>IF(MID(Table98[[#This Row],[F1 PR]],8,1)&lt;MID(Table98[[#This Row],[F1 PR]],10,1),1,0)</f>
        <v>0</v>
      </c>
      <c r="H614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14" s="18" t="e">
        <f>Table98[[#This Row],[Opp Pos]]-Table98[[#This Row],[Current Pos]]</f>
        <v>#N/A</v>
      </c>
      <c r="J614" s="18" t="e">
        <f>INDEX(PL_Table[POS],MATCH(INDEX(Team_Key[Full Name],MATCH(LEFT(Table98[[#This Row],[F1]],3),Team_Key[Abbreviation],0)),PL_Table[TEAM],0))</f>
        <v>#N/A</v>
      </c>
      <c r="K614" s="18" t="str">
        <f>INDEX(PL_Table[POS],MATCH(INDEX(Team_Key[Full Name],MATCH(Table98[[#This Row],[Team]],Team_Key[Abbreviation],0)),PL_Table[TEAM],0))</f>
        <v>4</v>
      </c>
      <c r="L614" s="1">
        <f>INDEX(Team_Key[Fixture],MATCH(Table98[[#This Row],[Team]],Team_Key[Abbreviation],0))</f>
        <v>0</v>
      </c>
      <c r="M614" s="1" t="str">
        <f>IFERROR(INDEX(Results_Matrix[],MATCH(Table98[[#This Row],[Team]],Results_Matrix[Teams],0),MATCH(LEFT(Table98[[#This Row],[F1]],3),Results_Matrix[#Headers],0)),"")</f>
        <v/>
      </c>
    </row>
    <row r="615" spans="1:13" x14ac:dyDescent="0.45">
      <c r="A615" t="s">
        <v>158</v>
      </c>
      <c r="B615" s="1" t="str">
        <f>INDEX(FPL_Misc_Extract[Position],MATCH(Table98[[#This Row],[Player]],FPL_Misc_Extract[Player],0))</f>
        <v>DEF</v>
      </c>
      <c r="C615" s="1" t="str">
        <f>INDEX(Team_Key[Abbreviation],MATCH(INDEX(FPL_Misc_Extract[Team Name],MATCH(Table98[[#This Row],[Player]],FPL_Misc_Extract[Player],0)),Team_Key[Full Name],0))</f>
        <v>SUN</v>
      </c>
      <c r="D615" s="1">
        <f>INDEX(FPL_Misc_Extract[PPG],MATCH(Table98[[#This Row],[Player]],FPL_Misc_Extract[Player],0))</f>
        <v>2.5</v>
      </c>
      <c r="E615" s="18">
        <f>INDEX(FPL_Misc_Extract[Form],MATCH(Table98[[#This Row],[Player]],FPL_Misc_Extract[Player],0))</f>
        <v>0.4</v>
      </c>
      <c r="F615" s="22">
        <f ca="1">IF(MID(Table98[[#This Row],[F1 PR]],8,1)&gt;MID(Table98[[#This Row],[F1 PR]],10,1)=TRUE,1,0)</f>
        <v>0</v>
      </c>
      <c r="G615" s="22">
        <f ca="1">IF(MID(Table98[[#This Row],[F1 PR]],8,1)&lt;MID(Table98[[#This Row],[F1 PR]],10,1),1,0)</f>
        <v>0</v>
      </c>
      <c r="H615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15" s="18">
        <f>Table98[[#This Row],[Opp Pos]]-Table98[[#This Row],[Current Pos]]</f>
        <v>-11</v>
      </c>
      <c r="J615" s="18" t="str">
        <f>INDEX(PL_Table[POS],MATCH(INDEX(Team_Key[Full Name],MATCH(LEFT(Table98[[#This Row],[F1]],3),Team_Key[Abbreviation],0)),PL_Table[TEAM],0))</f>
        <v>6</v>
      </c>
      <c r="K615" s="18" t="str">
        <f>INDEX(PL_Table[POS],MATCH(INDEX(Team_Key[Full Name],MATCH(Table98[[#This Row],[Team]],Team_Key[Abbreviation],0)),PL_Table[TEAM],0))</f>
        <v>17</v>
      </c>
      <c r="L615" s="1" t="str">
        <f>INDEX(Team_Key[Fixture],MATCH(Table98[[#This Row],[Team]],Team_Key[Abbreviation],0))</f>
        <v>WHU</v>
      </c>
      <c r="M615" s="1" t="str">
        <f ca="1">IFERROR(INDEX(Results_Matrix[],MATCH(Table98[[#This Row],[Team]],Results_Matrix[Teams],0),MATCH(LEFT(Table98[[#This Row],[F1]],3),Results_Matrix[#Headers],0)),"")</f>
        <v>WHU(H) 2-2</v>
      </c>
    </row>
    <row r="616" spans="1:13" x14ac:dyDescent="0.45">
      <c r="A616" t="s">
        <v>201</v>
      </c>
      <c r="B616" s="1" t="str">
        <f>INDEX(FPL_Misc_Extract[Position],MATCH(Table98[[#This Row],[Player]],FPL_Misc_Extract[Player],0))</f>
        <v>DEF</v>
      </c>
      <c r="C616" s="1" t="str">
        <f>INDEX(Team_Key[Abbreviation],MATCH(INDEX(FPL_Misc_Extract[Team Name],MATCH(Table98[[#This Row],[Player]],FPL_Misc_Extract[Player],0)),Team_Key[Full Name],0))</f>
        <v>SOU</v>
      </c>
      <c r="D616" s="1">
        <f>INDEX(FPL_Misc_Extract[PPG],MATCH(Table98[[#This Row],[Player]],FPL_Misc_Extract[Player],0))</f>
        <v>2.9</v>
      </c>
      <c r="E616" s="18">
        <f>INDEX(FPL_Misc_Extract[Form],MATCH(Table98[[#This Row],[Player]],FPL_Misc_Extract[Player],0))</f>
        <v>0.8</v>
      </c>
      <c r="F616" s="22">
        <f ca="1">IF(MID(Table98[[#This Row],[F1 PR]],8,1)&gt;MID(Table98[[#This Row],[F1 PR]],10,1)=TRUE,1,0)</f>
        <v>1</v>
      </c>
      <c r="G616" s="22">
        <f ca="1">IF(MID(Table98[[#This Row],[F1 PR]],8,1)&lt;MID(Table98[[#This Row],[F1 PR]],10,1),1,0)</f>
        <v>0</v>
      </c>
      <c r="H616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16" s="18">
        <f>Table98[[#This Row],[Opp Pos]]-Table98[[#This Row],[Current Pos]]</f>
        <v>1</v>
      </c>
      <c r="J616" s="18" t="str">
        <f>INDEX(PL_Table[POS],MATCH(INDEX(Team_Key[Full Name],MATCH(LEFT(Table98[[#This Row],[F1]],3),Team_Key[Abbreviation],0)),PL_Table[TEAM],0))</f>
        <v>10</v>
      </c>
      <c r="K616" s="18" t="str">
        <f>INDEX(PL_Table[POS],MATCH(INDEX(Team_Key[Full Name],MATCH(Table98[[#This Row],[Team]],Team_Key[Abbreviation],0)),PL_Table[TEAM],0))</f>
        <v>9</v>
      </c>
      <c r="L616" s="1" t="str">
        <f>INDEX(Team_Key[Fixture],MATCH(Table98[[#This Row],[Team]],Team_Key[Abbreviation],0))</f>
        <v>CHE</v>
      </c>
      <c r="M616" s="1" t="str">
        <f ca="1">IFERROR(INDEX(Results_Matrix[],MATCH(Table98[[#This Row],[Team]],Results_Matrix[Teams],0),MATCH(LEFT(Table98[[#This Row],[F1]],3),Results_Matrix[#Headers],0)),"")</f>
        <v>CHE(A) 3-1</v>
      </c>
    </row>
    <row r="617" spans="1:13" x14ac:dyDescent="0.45">
      <c r="A617" t="s">
        <v>304</v>
      </c>
      <c r="B617" s="1" t="str">
        <f>INDEX(FPL_Misc_Extract[Position],MATCH(Table98[[#This Row],[Player]],FPL_Misc_Extract[Player],0))</f>
        <v>MID</v>
      </c>
      <c r="C617" s="1" t="str">
        <f>INDEX(Team_Key[Abbreviation],MATCH(INDEX(FPL_Misc_Extract[Team Name],MATCH(Table98[[#This Row],[Player]],FPL_Misc_Extract[Player],0)),Team_Key[Full Name],0))</f>
        <v>MUN</v>
      </c>
      <c r="D617" s="1">
        <f>INDEX(FPL_Misc_Extract[PPG],MATCH(Table98[[#This Row],[Player]],FPL_Misc_Extract[Player],0))</f>
        <v>2.1</v>
      </c>
      <c r="E617" s="18">
        <f>INDEX(FPL_Misc_Extract[Form],MATCH(Table98[[#This Row],[Player]],FPL_Misc_Extract[Player],0))</f>
        <v>0</v>
      </c>
      <c r="F617" s="22">
        <f ca="1">IF(MID(Table98[[#This Row],[F1 PR]],8,1)&gt;MID(Table98[[#This Row],[F1 PR]],10,1)=TRUE,1,0)</f>
        <v>0</v>
      </c>
      <c r="G617" s="22">
        <f ca="1">IF(MID(Table98[[#This Row],[F1 PR]],8,1)&lt;MID(Table98[[#This Row],[F1 PR]],10,1),1,0)</f>
        <v>1</v>
      </c>
      <c r="H617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17" s="18">
        <f>Table98[[#This Row],[Opp Pos]]-Table98[[#This Row],[Current Pos]]</f>
        <v>-2</v>
      </c>
      <c r="J617" s="18" t="str">
        <f>INDEX(PL_Table[POS],MATCH(INDEX(Team_Key[Full Name],MATCH(LEFT(Table98[[#This Row],[F1]],3),Team_Key[Abbreviation],0)),PL_Table[TEAM],0))</f>
        <v>3</v>
      </c>
      <c r="K617" s="18" t="str">
        <f>INDEX(PL_Table[POS],MATCH(INDEX(Team_Key[Full Name],MATCH(Table98[[#This Row],[Team]],Team_Key[Abbreviation],0)),PL_Table[TEAM],0))</f>
        <v>5</v>
      </c>
      <c r="L617" s="1" t="str">
        <f>INDEX(Team_Key[Fixture],MATCH(Table98[[#This Row],[Team]],Team_Key[Abbreviation],0))</f>
        <v>ARS</v>
      </c>
      <c r="M617" s="1" t="str">
        <f ca="1">IFERROR(INDEX(Results_Matrix[],MATCH(Table98[[#This Row],[Team]],Results_Matrix[Teams],0),MATCH(LEFT(Table98[[#This Row],[F1]],3),Results_Matrix[#Headers],0)),"")</f>
        <v>ARS(A) 0-3</v>
      </c>
    </row>
    <row r="618" spans="1:13" x14ac:dyDescent="0.45">
      <c r="A618" t="s">
        <v>264</v>
      </c>
      <c r="B618" s="1" t="str">
        <f>INDEX(FPL_Misc_Extract[Position],MATCH(Table98[[#This Row],[Player]],FPL_Misc_Extract[Player],0))</f>
        <v>DEF</v>
      </c>
      <c r="C618" s="1" t="str">
        <f>INDEX(Team_Key[Abbreviation],MATCH(INDEX(FPL_Misc_Extract[Team Name],MATCH(Table98[[#This Row],[Player]],FPL_Misc_Extract[Player],0)),Team_Key[Full Name],0))</f>
        <v>MCI</v>
      </c>
      <c r="D618" s="1">
        <f>INDEX(FPL_Misc_Extract[PPG],MATCH(Table98[[#This Row],[Player]],FPL_Misc_Extract[Player],0))</f>
        <v>1.8</v>
      </c>
      <c r="E618" s="18">
        <f>INDEX(FPL_Misc_Extract[Form],MATCH(Table98[[#This Row],[Player]],FPL_Misc_Extract[Player],0))</f>
        <v>0.1</v>
      </c>
      <c r="F618" s="22">
        <f>IF(MID(Table98[[#This Row],[F1 PR]],8,1)&gt;MID(Table98[[#This Row],[F1 PR]],10,1)=TRUE,1,0)</f>
        <v>0</v>
      </c>
      <c r="G618" s="22">
        <f>IF(MID(Table98[[#This Row],[F1 PR]],8,1)&lt;MID(Table98[[#This Row],[F1 PR]],10,1),1,0)</f>
        <v>0</v>
      </c>
      <c r="H618" s="18" t="str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/>
      </c>
      <c r="I618" s="18" t="e">
        <f>Table98[[#This Row],[Opp Pos]]-Table98[[#This Row],[Current Pos]]</f>
        <v>#N/A</v>
      </c>
      <c r="J618" s="18" t="e">
        <f>INDEX(PL_Table[POS],MATCH(INDEX(Team_Key[Full Name],MATCH(LEFT(Table98[[#This Row],[F1]],3),Team_Key[Abbreviation],0)),PL_Table[TEAM],0))</f>
        <v>#N/A</v>
      </c>
      <c r="K618" s="18" t="str">
        <f>INDEX(PL_Table[POS],MATCH(INDEX(Team_Key[Full Name],MATCH(Table98[[#This Row],[Team]],Team_Key[Abbreviation],0)),PL_Table[TEAM],0))</f>
        <v>4</v>
      </c>
      <c r="L618" s="1">
        <f>INDEX(Team_Key[Fixture],MATCH(Table98[[#This Row],[Team]],Team_Key[Abbreviation],0))</f>
        <v>0</v>
      </c>
      <c r="M618" s="1" t="str">
        <f>IFERROR(INDEX(Results_Matrix[],MATCH(Table98[[#This Row],[Team]],Results_Matrix[Teams],0),MATCH(LEFT(Table98[[#This Row],[F1]],3),Results_Matrix[#Headers],0)),"")</f>
        <v/>
      </c>
    </row>
    <row r="619" spans="1:13" x14ac:dyDescent="0.45">
      <c r="A619" t="s">
        <v>451</v>
      </c>
      <c r="B619" s="1" t="str">
        <f>INDEX(FPL_Misc_Extract[Position],MATCH(Table98[[#This Row],[Player]],FPL_Misc_Extract[Player],0))</f>
        <v>MID</v>
      </c>
      <c r="C619" s="1" t="str">
        <f>INDEX(Team_Key[Abbreviation],MATCH(INDEX(FPL_Misc_Extract[Team Name],MATCH(Table98[[#This Row],[Player]],FPL_Misc_Extract[Player],0)),Team_Key[Full Name],0))</f>
        <v>CRY</v>
      </c>
      <c r="D619" s="1">
        <f>INDEX(FPL_Misc_Extract[PPG],MATCH(Table98[[#This Row],[Player]],FPL_Misc_Extract[Player],0))</f>
        <v>2.7</v>
      </c>
      <c r="E619" s="18">
        <f>INDEX(FPL_Misc_Extract[Form],MATCH(Table98[[#This Row],[Player]],FPL_Misc_Extract[Player],0))</f>
        <v>0.3</v>
      </c>
      <c r="F619" s="22">
        <f ca="1">IF(MID(Table98[[#This Row],[F1 PR]],8,1)&gt;MID(Table98[[#This Row],[F1 PR]],10,1)=TRUE,1,0)</f>
        <v>1</v>
      </c>
      <c r="G619" s="22">
        <f ca="1">IF(MID(Table98[[#This Row],[F1 PR]],8,1)&lt;MID(Table98[[#This Row],[F1 PR]],10,1),1,0)</f>
        <v>0</v>
      </c>
      <c r="H619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5</v>
      </c>
      <c r="I619" s="18">
        <f>Table98[[#This Row],[Opp Pos]]-Table98[[#This Row],[Current Pos]]</f>
        <v>-1</v>
      </c>
      <c r="J619" s="18" t="str">
        <f>INDEX(PL_Table[POS],MATCH(INDEX(Team_Key[Full Name],MATCH(LEFT(Table98[[#This Row],[F1]],3),Team_Key[Abbreviation],0)),PL_Table[TEAM],0))</f>
        <v>13</v>
      </c>
      <c r="K619" s="18" t="str">
        <f>INDEX(PL_Table[POS],MATCH(INDEX(Team_Key[Full Name],MATCH(Table98[[#This Row],[Team]],Team_Key[Abbreviation],0)),PL_Table[TEAM],0))</f>
        <v>14</v>
      </c>
      <c r="L619" s="1" t="str">
        <f>INDEX(Team_Key[Fixture],MATCH(Table98[[#This Row],[Team]],Team_Key[Abbreviation],0))</f>
        <v>WBA</v>
      </c>
      <c r="M619" s="1" t="str">
        <f ca="1">IFERROR(INDEX(Results_Matrix[],MATCH(Table98[[#This Row],[Team]],Results_Matrix[Teams],0),MATCH(LEFT(Table98[[#This Row],[F1]],3),Results_Matrix[#Headers],0)),"")</f>
        <v>WBA(H) 2-0</v>
      </c>
    </row>
    <row r="620" spans="1:13" x14ac:dyDescent="0.45">
      <c r="A620" t="s">
        <v>589</v>
      </c>
      <c r="B620" s="1" t="str">
        <f>INDEX(FPL_Misc_Extract[Position],MATCH(Table98[[#This Row],[Player]],FPL_Misc_Extract[Player],0))</f>
        <v>FWD</v>
      </c>
      <c r="C620" s="1" t="str">
        <f>INDEX(Team_Key[Abbreviation],MATCH(INDEX(FPL_Misc_Extract[Team Name],MATCH(Table98[[#This Row],[Player]],FPL_Misc_Extract[Player],0)),Team_Key[Full Name],0))</f>
        <v>WHU</v>
      </c>
      <c r="D620" s="1">
        <f>INDEX(FPL_Misc_Extract[PPG],MATCH(Table98[[#This Row],[Player]],FPL_Misc_Extract[Player],0))</f>
        <v>2.7</v>
      </c>
      <c r="E620" s="18">
        <f>INDEX(FPL_Misc_Extract[Form],MATCH(Table98[[#This Row],[Player]],FPL_Misc_Extract[Player],0))</f>
        <v>0</v>
      </c>
      <c r="F620" s="22">
        <f ca="1">IF(MID(Table98[[#This Row],[F1 PR]],8,1)&gt;MID(Table98[[#This Row],[F1 PR]],10,1)=TRUE,1,0)</f>
        <v>0</v>
      </c>
      <c r="G620" s="22">
        <f ca="1">IF(MID(Table98[[#This Row],[F1 PR]],8,1)&lt;MID(Table98[[#This Row],[F1 PR]],10,1),1,0)</f>
        <v>0</v>
      </c>
      <c r="H620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1</v>
      </c>
      <c r="I620" s="18">
        <f>Table98[[#This Row],[Opp Pos]]-Table98[[#This Row],[Current Pos]]</f>
        <v>11</v>
      </c>
      <c r="J620" s="18" t="str">
        <f>INDEX(PL_Table[POS],MATCH(INDEX(Team_Key[Full Name],MATCH(LEFT(Table98[[#This Row],[F1]],3),Team_Key[Abbreviation],0)),PL_Table[TEAM],0))</f>
        <v>17</v>
      </c>
      <c r="K620" s="18" t="str">
        <f>INDEX(PL_Table[POS],MATCH(INDEX(Team_Key[Full Name],MATCH(Table98[[#This Row],[Team]],Team_Key[Abbreviation],0)),PL_Table[TEAM],0))</f>
        <v>6</v>
      </c>
      <c r="L620" s="1" t="str">
        <f>INDEX(Team_Key[Fixture],MATCH(Table98[[#This Row],[Team]],Team_Key[Abbreviation],0))</f>
        <v>SUN</v>
      </c>
      <c r="M620" s="1" t="str">
        <f ca="1">IFERROR(INDEX(Results_Matrix[],MATCH(Table98[[#This Row],[Team]],Results_Matrix[Teams],0),MATCH(LEFT(Table98[[#This Row],[F1]],3),Results_Matrix[#Headers],0)),"")</f>
        <v>SUN(A) 2-2</v>
      </c>
    </row>
    <row r="621" spans="1:13" x14ac:dyDescent="0.45">
      <c r="A621" t="s">
        <v>505</v>
      </c>
      <c r="B621" s="1" t="str">
        <f>INDEX(FPL_Misc_Extract[Position],MATCH(Table98[[#This Row],[Player]],FPL_Misc_Extract[Player],0))</f>
        <v>MID</v>
      </c>
      <c r="C621" s="1" t="str">
        <f>INDEX(Team_Key[Abbreviation],MATCH(INDEX(FPL_Misc_Extract[Team Name],MATCH(Table98[[#This Row],[Player]],FPL_Misc_Extract[Player],0)),Team_Key[Full Name],0))</f>
        <v>ARS</v>
      </c>
      <c r="D621" s="1">
        <f>INDEX(FPL_Misc_Extract[PPG],MATCH(Table98[[#This Row],[Player]],FPL_Misc_Extract[Player],0))</f>
        <v>0</v>
      </c>
      <c r="E621" s="18">
        <f>INDEX(FPL_Misc_Extract[Form],MATCH(Table98[[#This Row],[Player]],FPL_Misc_Extract[Player],0))</f>
        <v>0</v>
      </c>
      <c r="F621" s="22">
        <f ca="1">IF(MID(Table98[[#This Row],[F1 PR]],8,1)&gt;MID(Table98[[#This Row],[F1 PR]],10,1)=TRUE,1,0)</f>
        <v>1</v>
      </c>
      <c r="G621" s="22">
        <f ca="1">IF(MID(Table98[[#This Row],[F1 PR]],8,1)&lt;MID(Table98[[#This Row],[F1 PR]],10,1),1,0)</f>
        <v>0</v>
      </c>
      <c r="H621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21" s="18">
        <f>Table98[[#This Row],[Opp Pos]]-Table98[[#This Row],[Current Pos]]</f>
        <v>2</v>
      </c>
      <c r="J621" s="18" t="str">
        <f>INDEX(PL_Table[POS],MATCH(INDEX(Team_Key[Full Name],MATCH(LEFT(Table98[[#This Row],[F1]],3),Team_Key[Abbreviation],0)),PL_Table[TEAM],0))</f>
        <v>5</v>
      </c>
      <c r="K621" s="18" t="str">
        <f>INDEX(PL_Table[POS],MATCH(INDEX(Team_Key[Full Name],MATCH(Table98[[#This Row],[Team]],Team_Key[Abbreviation],0)),PL_Table[TEAM],0))</f>
        <v>3</v>
      </c>
      <c r="L621" s="1" t="str">
        <f>INDEX(Team_Key[Fixture],MATCH(Table98[[#This Row],[Team]],Team_Key[Abbreviation],0))</f>
        <v>MUN</v>
      </c>
      <c r="M621" s="1" t="str">
        <f ca="1">IFERROR(INDEX(Results_Matrix[],MATCH(Table98[[#This Row],[Team]],Results_Matrix[Teams],0),MATCH(LEFT(Table98[[#This Row],[F1]],3),Results_Matrix[#Headers],0)),"")</f>
        <v>MUN(H) 3-0</v>
      </c>
    </row>
    <row r="622" spans="1:13" x14ac:dyDescent="0.45">
      <c r="A622" t="s">
        <v>183</v>
      </c>
      <c r="B622" s="1" t="str">
        <f>INDEX(FPL_Misc_Extract[Position],MATCH(Table98[[#This Row],[Player]],FPL_Misc_Extract[Player],0))</f>
        <v>DEF</v>
      </c>
      <c r="C622" s="1" t="str">
        <f>INDEX(Team_Key[Abbreviation],MATCH(INDEX(FPL_Misc_Extract[Team Name],MATCH(Table98[[#This Row],[Player]],FPL_Misc_Extract[Player],0)),Team_Key[Full Name],0))</f>
        <v>CHE</v>
      </c>
      <c r="D622" s="1">
        <f>INDEX(FPL_Misc_Extract[PPG],MATCH(Table98[[#This Row],[Player]],FPL_Misc_Extract[Player],0))</f>
        <v>3.5</v>
      </c>
      <c r="E622" s="18">
        <f>INDEX(FPL_Misc_Extract[Form],MATCH(Table98[[#This Row],[Player]],FPL_Misc_Extract[Player],0))</f>
        <v>0</v>
      </c>
      <c r="F622" s="22">
        <f ca="1">IF(MID(Table98[[#This Row],[F1 PR]],8,1)&gt;MID(Table98[[#This Row],[F1 PR]],10,1)=TRUE,1,0)</f>
        <v>0</v>
      </c>
      <c r="G622" s="22">
        <f ca="1">IF(MID(Table98[[#This Row],[F1 PR]],8,1)&lt;MID(Table98[[#This Row],[F1 PR]],10,1),1,0)</f>
        <v>1</v>
      </c>
      <c r="H622" s="18">
        <f ca="1">IFERROR(INDEX(FPL_Points_Extract[],MATCH(Table98[[#This Row],[Player]],FPL_Points_Extract[Player],0),MATCH(INDEX(FPL_Results_Extract[#Headers],1,MATCH(Table98[[#This Row],[F1 PR]],INDIRECT("Results!A"&amp;MATCH(Table98[[#This Row],[Player]],FPL_Results_Extract[Player],0)+1&amp;":Y"&amp;MATCH(Table98[[#This Row],[Player]],FPL_Results_Extract[Player],0)+1),0)),FPL_Points_Extract[#Headers],0)),"")</f>
        <v>0</v>
      </c>
      <c r="I622" s="18">
        <f>Table98[[#This Row],[Opp Pos]]-Table98[[#This Row],[Current Pos]]</f>
        <v>-1</v>
      </c>
      <c r="J622" s="18" t="str">
        <f>INDEX(PL_Table[POS],MATCH(INDEX(Team_Key[Full Name],MATCH(LEFT(Table98[[#This Row],[F1]],3),Team_Key[Abbreviation],0)),PL_Table[TEAM],0))</f>
        <v>9</v>
      </c>
      <c r="K622" s="18" t="str">
        <f>INDEX(PL_Table[POS],MATCH(INDEX(Team_Key[Full Name],MATCH(Table98[[#This Row],[Team]],Team_Key[Abbreviation],0)),PL_Table[TEAM],0))</f>
        <v>10</v>
      </c>
      <c r="L622" s="1" t="str">
        <f>INDEX(Team_Key[Fixture],MATCH(Table98[[#This Row],[Team]],Team_Key[Abbreviation],0))</f>
        <v>SOU</v>
      </c>
      <c r="M622" s="1" t="str">
        <f ca="1">IFERROR(INDEX(Results_Matrix[],MATCH(Table98[[#This Row],[Team]],Results_Matrix[Teams],0),MATCH(LEFT(Table98[[#This Row],[F1]],3),Results_Matrix[#Headers],0)),"")</f>
        <v>SOU(H) 1-3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21"/>
  <sheetViews>
    <sheetView workbookViewId="0">
      <selection activeCell="B13" sqref="B13"/>
    </sheetView>
  </sheetViews>
  <sheetFormatPr defaultRowHeight="14.25" x14ac:dyDescent="0.45"/>
  <cols>
    <col min="1" max="1" width="6.19921875" bestFit="1" customWidth="1"/>
    <col min="2" max="2" width="11.59765625" bestFit="1" customWidth="1"/>
    <col min="3" max="3" width="3.9296875" bestFit="1" customWidth="1"/>
    <col min="4" max="4" width="4.6640625" bestFit="1" customWidth="1"/>
    <col min="5" max="5" width="4.1328125" bestFit="1" customWidth="1"/>
    <col min="6" max="6" width="3.73046875" bestFit="1" customWidth="1"/>
    <col min="7" max="7" width="3.796875" bestFit="1" customWidth="1"/>
    <col min="8" max="8" width="4.1328125" bestFit="1" customWidth="1"/>
    <col min="9" max="9" width="6.796875" bestFit="1" customWidth="1"/>
    <col min="10" max="10" width="6.265625" bestFit="1" customWidth="1"/>
    <col min="11" max="11" width="5.86328125" bestFit="1" customWidth="1"/>
    <col min="12" max="12" width="5.9296875" bestFit="1" customWidth="1"/>
    <col min="13" max="13" width="6.265625" bestFit="1" customWidth="1"/>
    <col min="14" max="14" width="6.796875" bestFit="1" customWidth="1"/>
    <col min="15" max="15" width="6.265625" bestFit="1" customWidth="1"/>
    <col min="16" max="16" width="5.86328125" bestFit="1" customWidth="1"/>
    <col min="17" max="17" width="5.9296875" bestFit="1" customWidth="1"/>
    <col min="18" max="18" width="6.265625" bestFit="1" customWidth="1"/>
    <col min="19" max="19" width="5.33203125" bestFit="1" customWidth="1"/>
    <col min="20" max="20" width="5.796875" bestFit="1" customWidth="1"/>
  </cols>
  <sheetData>
    <row r="1" spans="1:20" x14ac:dyDescent="0.45">
      <c r="A1" s="1" t="s">
        <v>1275</v>
      </c>
      <c r="B1" s="1" t="s">
        <v>1276</v>
      </c>
      <c r="C1" s="1" t="s">
        <v>1184</v>
      </c>
      <c r="D1" s="1" t="s">
        <v>1185</v>
      </c>
      <c r="E1" s="1" t="s">
        <v>1186</v>
      </c>
      <c r="F1" s="1" t="s">
        <v>1187</v>
      </c>
      <c r="G1" s="1" t="s">
        <v>1188</v>
      </c>
      <c r="H1" s="1" t="s">
        <v>1189</v>
      </c>
      <c r="I1" s="1" t="s">
        <v>1277</v>
      </c>
      <c r="J1" s="1" t="s">
        <v>1278</v>
      </c>
      <c r="K1" s="1" t="s">
        <v>1279</v>
      </c>
      <c r="L1" s="1" t="s">
        <v>1280</v>
      </c>
      <c r="M1" s="1" t="s">
        <v>1281</v>
      </c>
      <c r="N1" s="1" t="s">
        <v>1282</v>
      </c>
      <c r="O1" s="1" t="s">
        <v>1283</v>
      </c>
      <c r="P1" s="1" t="s">
        <v>1284</v>
      </c>
      <c r="Q1" s="1" t="s">
        <v>1285</v>
      </c>
      <c r="R1" s="1" t="s">
        <v>1286</v>
      </c>
      <c r="S1" s="1" t="s">
        <v>1190</v>
      </c>
      <c r="T1" s="1" t="s">
        <v>1287</v>
      </c>
    </row>
    <row r="2" spans="1:20" x14ac:dyDescent="0.45">
      <c r="A2" s="1" t="s">
        <v>703</v>
      </c>
      <c r="B2" s="1" t="s">
        <v>1086</v>
      </c>
      <c r="C2" s="1" t="s">
        <v>1298</v>
      </c>
      <c r="D2" s="1" t="s">
        <v>715</v>
      </c>
      <c r="E2" s="1" t="s">
        <v>705</v>
      </c>
      <c r="F2" s="1" t="s">
        <v>704</v>
      </c>
      <c r="G2" s="1" t="s">
        <v>1350</v>
      </c>
      <c r="H2" s="1" t="s">
        <v>1309</v>
      </c>
      <c r="I2" s="1" t="s">
        <v>714</v>
      </c>
      <c r="J2" s="1" t="s">
        <v>709</v>
      </c>
      <c r="K2" s="1" t="s">
        <v>703</v>
      </c>
      <c r="L2" s="1" t="s">
        <v>1304</v>
      </c>
      <c r="M2" s="1" t="s">
        <v>716</v>
      </c>
      <c r="N2" s="1" t="s">
        <v>714</v>
      </c>
      <c r="O2" s="1" t="s">
        <v>712</v>
      </c>
      <c r="P2" s="1" t="s">
        <v>701</v>
      </c>
      <c r="Q2" s="1" t="s">
        <v>1307</v>
      </c>
      <c r="R2" s="1" t="s">
        <v>715</v>
      </c>
      <c r="S2" s="1" t="s">
        <v>1312</v>
      </c>
      <c r="T2" s="1" t="s">
        <v>1367</v>
      </c>
    </row>
    <row r="3" spans="1:20" x14ac:dyDescent="0.45">
      <c r="A3" s="1" t="s">
        <v>701</v>
      </c>
      <c r="B3" s="1" t="s">
        <v>1096</v>
      </c>
      <c r="C3" s="1" t="s">
        <v>1298</v>
      </c>
      <c r="D3" s="1" t="s">
        <v>716</v>
      </c>
      <c r="E3" s="1" t="s">
        <v>705</v>
      </c>
      <c r="F3" s="1" t="s">
        <v>712</v>
      </c>
      <c r="G3" s="1" t="s">
        <v>1348</v>
      </c>
      <c r="H3" s="1" t="s">
        <v>1293</v>
      </c>
      <c r="I3" s="1" t="s">
        <v>714</v>
      </c>
      <c r="J3" s="1" t="s">
        <v>712</v>
      </c>
      <c r="K3" s="1" t="s">
        <v>701</v>
      </c>
      <c r="L3" s="1" t="s">
        <v>1305</v>
      </c>
      <c r="M3" s="1" t="s">
        <v>711</v>
      </c>
      <c r="N3" s="1" t="s">
        <v>707</v>
      </c>
      <c r="O3" s="1" t="s">
        <v>709</v>
      </c>
      <c r="P3" s="1" t="s">
        <v>701</v>
      </c>
      <c r="Q3" s="1" t="s">
        <v>1304</v>
      </c>
      <c r="R3" s="1" t="s">
        <v>713</v>
      </c>
      <c r="S3" s="1" t="s">
        <v>1307</v>
      </c>
      <c r="T3" s="1" t="s">
        <v>1349</v>
      </c>
    </row>
    <row r="4" spans="1:20" x14ac:dyDescent="0.45">
      <c r="A4" s="1" t="s">
        <v>704</v>
      </c>
      <c r="B4" s="1" t="s">
        <v>1080</v>
      </c>
      <c r="C4" s="1" t="s">
        <v>1298</v>
      </c>
      <c r="D4" s="1" t="s">
        <v>716</v>
      </c>
      <c r="E4" s="1" t="s">
        <v>702</v>
      </c>
      <c r="F4" s="1" t="s">
        <v>707</v>
      </c>
      <c r="G4" s="1" t="s">
        <v>1294</v>
      </c>
      <c r="H4" s="1" t="s">
        <v>1298</v>
      </c>
      <c r="I4" s="1" t="s">
        <v>714</v>
      </c>
      <c r="J4" s="1" t="s">
        <v>704</v>
      </c>
      <c r="K4" s="1" t="s">
        <v>704</v>
      </c>
      <c r="L4" s="1" t="s">
        <v>1290</v>
      </c>
      <c r="M4" s="1" t="s">
        <v>711</v>
      </c>
      <c r="N4" s="1" t="s">
        <v>707</v>
      </c>
      <c r="O4" s="1" t="s">
        <v>704</v>
      </c>
      <c r="P4" s="1" t="s">
        <v>712</v>
      </c>
      <c r="Q4" s="1" t="s">
        <v>1305</v>
      </c>
      <c r="R4" s="1" t="s">
        <v>710</v>
      </c>
      <c r="S4" s="1" t="s">
        <v>715</v>
      </c>
      <c r="T4" s="1" t="s">
        <v>1350</v>
      </c>
    </row>
    <row r="5" spans="1:20" x14ac:dyDescent="0.45">
      <c r="A5" s="1" t="s">
        <v>712</v>
      </c>
      <c r="B5" s="1" t="s">
        <v>1088</v>
      </c>
      <c r="C5" s="1" t="s">
        <v>1307</v>
      </c>
      <c r="D5" s="1" t="s">
        <v>1191</v>
      </c>
      <c r="E5" s="1" t="s">
        <v>709</v>
      </c>
      <c r="F5" s="1" t="s">
        <v>714</v>
      </c>
      <c r="G5" s="1" t="s">
        <v>1351</v>
      </c>
      <c r="H5" s="1" t="s">
        <v>1309</v>
      </c>
      <c r="I5" s="1" t="s">
        <v>705</v>
      </c>
      <c r="J5" s="1" t="s">
        <v>703</v>
      </c>
      <c r="K5" s="1" t="s">
        <v>712</v>
      </c>
      <c r="L5" s="1" t="s">
        <v>1352</v>
      </c>
      <c r="M5" s="1" t="s">
        <v>1302</v>
      </c>
      <c r="N5" s="1" t="s">
        <v>709</v>
      </c>
      <c r="O5" s="1" t="s">
        <v>712</v>
      </c>
      <c r="P5" s="1" t="s">
        <v>712</v>
      </c>
      <c r="Q5" s="1" t="s">
        <v>708</v>
      </c>
      <c r="R5" s="1" t="s">
        <v>1191</v>
      </c>
      <c r="S5" s="1" t="s">
        <v>1302</v>
      </c>
      <c r="T5" s="1" t="s">
        <v>1291</v>
      </c>
    </row>
    <row r="6" spans="1:20" x14ac:dyDescent="0.45">
      <c r="A6" s="1" t="s">
        <v>709</v>
      </c>
      <c r="B6" s="1" t="s">
        <v>1089</v>
      </c>
      <c r="C6" s="1" t="s">
        <v>1298</v>
      </c>
      <c r="D6" s="1" t="s">
        <v>708</v>
      </c>
      <c r="E6" s="1" t="s">
        <v>714</v>
      </c>
      <c r="F6" s="1" t="s">
        <v>707</v>
      </c>
      <c r="G6" s="1" t="s">
        <v>1295</v>
      </c>
      <c r="H6" s="1" t="s">
        <v>1289</v>
      </c>
      <c r="I6" s="1" t="s">
        <v>714</v>
      </c>
      <c r="J6" s="1" t="s">
        <v>712</v>
      </c>
      <c r="K6" s="1" t="s">
        <v>701</v>
      </c>
      <c r="L6" s="1" t="s">
        <v>1290</v>
      </c>
      <c r="M6" s="1" t="s">
        <v>707</v>
      </c>
      <c r="N6" s="1" t="s">
        <v>709</v>
      </c>
      <c r="O6" s="1" t="s">
        <v>712</v>
      </c>
      <c r="P6" s="1" t="s">
        <v>709</v>
      </c>
      <c r="Q6" s="1" t="s">
        <v>710</v>
      </c>
      <c r="R6" s="1" t="s">
        <v>1290</v>
      </c>
      <c r="S6" s="1" t="s">
        <v>706</v>
      </c>
      <c r="T6" s="1" t="s">
        <v>1291</v>
      </c>
    </row>
    <row r="7" spans="1:20" x14ac:dyDescent="0.45">
      <c r="A7" s="1" t="s">
        <v>702</v>
      </c>
      <c r="B7" s="1" t="s">
        <v>1099</v>
      </c>
      <c r="C7" s="1" t="s">
        <v>1298</v>
      </c>
      <c r="D7" s="1" t="s">
        <v>713</v>
      </c>
      <c r="E7" s="1" t="s">
        <v>711</v>
      </c>
      <c r="F7" s="1" t="s">
        <v>702</v>
      </c>
      <c r="G7" s="1" t="s">
        <v>1368</v>
      </c>
      <c r="H7" s="1" t="s">
        <v>1309</v>
      </c>
      <c r="I7" s="1" t="s">
        <v>707</v>
      </c>
      <c r="J7" s="1" t="s">
        <v>709</v>
      </c>
      <c r="K7" s="1" t="s">
        <v>701</v>
      </c>
      <c r="L7" s="1" t="s">
        <v>1293</v>
      </c>
      <c r="M7" s="1" t="s">
        <v>1191</v>
      </c>
      <c r="N7" s="1" t="s">
        <v>709</v>
      </c>
      <c r="O7" s="1" t="s">
        <v>709</v>
      </c>
      <c r="P7" s="1" t="s">
        <v>712</v>
      </c>
      <c r="Q7" s="1" t="s">
        <v>1312</v>
      </c>
      <c r="R7" s="1" t="s">
        <v>1302</v>
      </c>
      <c r="S7" s="1" t="s">
        <v>706</v>
      </c>
      <c r="T7" s="1" t="s">
        <v>1314</v>
      </c>
    </row>
    <row r="8" spans="1:20" x14ac:dyDescent="0.45">
      <c r="A8" s="1" t="s">
        <v>707</v>
      </c>
      <c r="B8" s="1" t="s">
        <v>1093</v>
      </c>
      <c r="C8" s="1" t="s">
        <v>1298</v>
      </c>
      <c r="D8" s="1" t="s">
        <v>713</v>
      </c>
      <c r="E8" s="1" t="s">
        <v>702</v>
      </c>
      <c r="F8" s="1" t="s">
        <v>711</v>
      </c>
      <c r="G8" s="1" t="s">
        <v>1300</v>
      </c>
      <c r="H8" s="1" t="s">
        <v>1292</v>
      </c>
      <c r="I8" s="1" t="s">
        <v>707</v>
      </c>
      <c r="J8" s="1" t="s">
        <v>701</v>
      </c>
      <c r="K8" s="1" t="s">
        <v>709</v>
      </c>
      <c r="L8" s="1" t="s">
        <v>715</v>
      </c>
      <c r="M8" s="1" t="s">
        <v>1191</v>
      </c>
      <c r="N8" s="1" t="s">
        <v>709</v>
      </c>
      <c r="O8" s="1" t="s">
        <v>712</v>
      </c>
      <c r="P8" s="1" t="s">
        <v>709</v>
      </c>
      <c r="Q8" s="1" t="s">
        <v>1191</v>
      </c>
      <c r="R8" s="1" t="s">
        <v>1290</v>
      </c>
      <c r="S8" s="1" t="s">
        <v>1308</v>
      </c>
      <c r="T8" s="1" t="s">
        <v>1368</v>
      </c>
    </row>
    <row r="9" spans="1:20" x14ac:dyDescent="0.45">
      <c r="A9" s="1" t="s">
        <v>714</v>
      </c>
      <c r="B9" s="1" t="s">
        <v>1087</v>
      </c>
      <c r="C9" s="1" t="s">
        <v>1307</v>
      </c>
      <c r="D9" s="1" t="s">
        <v>706</v>
      </c>
      <c r="E9" s="1" t="s">
        <v>714</v>
      </c>
      <c r="F9" s="1" t="s">
        <v>714</v>
      </c>
      <c r="G9" s="1" t="s">
        <v>1297</v>
      </c>
      <c r="H9" s="1" t="s">
        <v>1299</v>
      </c>
      <c r="I9" s="1" t="s">
        <v>709</v>
      </c>
      <c r="J9" s="1" t="s">
        <v>709</v>
      </c>
      <c r="K9" s="1" t="s">
        <v>704</v>
      </c>
      <c r="L9" s="1" t="s">
        <v>1290</v>
      </c>
      <c r="M9" s="1" t="s">
        <v>1302</v>
      </c>
      <c r="N9" s="1" t="s">
        <v>702</v>
      </c>
      <c r="O9" s="1" t="s">
        <v>704</v>
      </c>
      <c r="P9" s="1" t="s">
        <v>709</v>
      </c>
      <c r="Q9" s="1" t="s">
        <v>1293</v>
      </c>
      <c r="R9" s="1" t="s">
        <v>1290</v>
      </c>
      <c r="S9" s="1" t="s">
        <v>709</v>
      </c>
      <c r="T9" s="1" t="s">
        <v>1297</v>
      </c>
    </row>
    <row r="10" spans="1:20" x14ac:dyDescent="0.45">
      <c r="A10" s="1" t="s">
        <v>705</v>
      </c>
      <c r="B10" s="1" t="s">
        <v>1092</v>
      </c>
      <c r="C10" s="1" t="s">
        <v>1298</v>
      </c>
      <c r="D10" s="1" t="s">
        <v>706</v>
      </c>
      <c r="E10" s="1" t="s">
        <v>707</v>
      </c>
      <c r="F10" s="1" t="s">
        <v>711</v>
      </c>
      <c r="G10" s="1" t="s">
        <v>1352</v>
      </c>
      <c r="H10" s="1" t="s">
        <v>1298</v>
      </c>
      <c r="I10" s="1" t="s">
        <v>707</v>
      </c>
      <c r="J10" s="1" t="s">
        <v>701</v>
      </c>
      <c r="K10" s="1" t="s">
        <v>709</v>
      </c>
      <c r="L10" s="1" t="s">
        <v>1304</v>
      </c>
      <c r="M10" s="1" t="s">
        <v>716</v>
      </c>
      <c r="N10" s="1" t="s">
        <v>712</v>
      </c>
      <c r="O10" s="1" t="s">
        <v>709</v>
      </c>
      <c r="P10" s="1" t="s">
        <v>709</v>
      </c>
      <c r="Q10" s="1" t="s">
        <v>706</v>
      </c>
      <c r="R10" s="1" t="s">
        <v>708</v>
      </c>
      <c r="S10" s="1" t="s">
        <v>707</v>
      </c>
      <c r="T10" s="1" t="s">
        <v>1310</v>
      </c>
    </row>
    <row r="11" spans="1:20" x14ac:dyDescent="0.45">
      <c r="A11" s="1" t="s">
        <v>711</v>
      </c>
      <c r="B11" s="1" t="s">
        <v>1083</v>
      </c>
      <c r="C11" s="1" t="s">
        <v>1298</v>
      </c>
      <c r="D11" s="1" t="s">
        <v>711</v>
      </c>
      <c r="E11" s="1" t="s">
        <v>705</v>
      </c>
      <c r="F11" s="1" t="s">
        <v>705</v>
      </c>
      <c r="G11" s="1" t="s">
        <v>1368</v>
      </c>
      <c r="H11" s="1" t="s">
        <v>1313</v>
      </c>
      <c r="I11" s="1" t="s">
        <v>709</v>
      </c>
      <c r="J11" s="1" t="s">
        <v>709</v>
      </c>
      <c r="K11" s="1" t="s">
        <v>712</v>
      </c>
      <c r="L11" s="1" t="s">
        <v>1289</v>
      </c>
      <c r="M11" s="1" t="s">
        <v>1296</v>
      </c>
      <c r="N11" s="1" t="s">
        <v>709</v>
      </c>
      <c r="O11" s="1" t="s">
        <v>712</v>
      </c>
      <c r="P11" s="1" t="s">
        <v>709</v>
      </c>
      <c r="Q11" s="1" t="s">
        <v>715</v>
      </c>
      <c r="R11" s="1" t="s">
        <v>1302</v>
      </c>
      <c r="S11" s="1" t="s">
        <v>712</v>
      </c>
      <c r="T11" s="1" t="s">
        <v>1353</v>
      </c>
    </row>
    <row r="12" spans="1:20" x14ac:dyDescent="0.45">
      <c r="A12" s="1" t="s">
        <v>706</v>
      </c>
      <c r="B12" s="1" t="s">
        <v>1085</v>
      </c>
      <c r="C12" s="1" t="s">
        <v>1307</v>
      </c>
      <c r="D12" s="1" t="s">
        <v>705</v>
      </c>
      <c r="E12" s="1" t="s">
        <v>706</v>
      </c>
      <c r="F12" s="1" t="s">
        <v>707</v>
      </c>
      <c r="G12" s="1" t="s">
        <v>1348</v>
      </c>
      <c r="H12" s="1" t="s">
        <v>1299</v>
      </c>
      <c r="I12" s="1" t="s">
        <v>712</v>
      </c>
      <c r="J12" s="1" t="s">
        <v>712</v>
      </c>
      <c r="K12" s="1" t="s">
        <v>702</v>
      </c>
      <c r="L12" s="1" t="s">
        <v>1307</v>
      </c>
      <c r="M12" s="1" t="s">
        <v>1288</v>
      </c>
      <c r="N12" s="1" t="s">
        <v>709</v>
      </c>
      <c r="O12" s="1" t="s">
        <v>707</v>
      </c>
      <c r="P12" s="1" t="s">
        <v>703</v>
      </c>
      <c r="Q12" s="1" t="s">
        <v>1293</v>
      </c>
      <c r="R12" s="1" t="s">
        <v>708</v>
      </c>
      <c r="S12" s="1" t="s">
        <v>708</v>
      </c>
      <c r="T12" s="1" t="s">
        <v>1313</v>
      </c>
    </row>
    <row r="13" spans="1:20" x14ac:dyDescent="0.45">
      <c r="A13" s="1" t="s">
        <v>713</v>
      </c>
      <c r="B13" s="1" t="s">
        <v>1097</v>
      </c>
      <c r="C13" s="1" t="s">
        <v>1298</v>
      </c>
      <c r="D13" s="1" t="s">
        <v>711</v>
      </c>
      <c r="E13" s="1" t="s">
        <v>707</v>
      </c>
      <c r="F13" s="1" t="s">
        <v>706</v>
      </c>
      <c r="G13" s="1" t="s">
        <v>1311</v>
      </c>
      <c r="H13" s="1" t="s">
        <v>1311</v>
      </c>
      <c r="I13" s="1" t="s">
        <v>709</v>
      </c>
      <c r="J13" s="1" t="s">
        <v>712</v>
      </c>
      <c r="K13" s="1" t="s">
        <v>709</v>
      </c>
      <c r="L13" s="1" t="s">
        <v>708</v>
      </c>
      <c r="M13" s="1" t="s">
        <v>706</v>
      </c>
      <c r="N13" s="1" t="s">
        <v>709</v>
      </c>
      <c r="O13" s="1" t="s">
        <v>704</v>
      </c>
      <c r="P13" s="1" t="s">
        <v>702</v>
      </c>
      <c r="Q13" s="1" t="s">
        <v>715</v>
      </c>
      <c r="R13" s="1" t="s">
        <v>710</v>
      </c>
      <c r="S13" s="1" t="s">
        <v>700</v>
      </c>
      <c r="T13" s="1" t="s">
        <v>1295</v>
      </c>
    </row>
    <row r="14" spans="1:20" x14ac:dyDescent="0.45">
      <c r="A14" s="1" t="s">
        <v>708</v>
      </c>
      <c r="B14" s="1" t="s">
        <v>1098</v>
      </c>
      <c r="C14" s="1" t="s">
        <v>1298</v>
      </c>
      <c r="D14" s="1" t="s">
        <v>705</v>
      </c>
      <c r="E14" s="1" t="s">
        <v>705</v>
      </c>
      <c r="F14" s="1" t="s">
        <v>711</v>
      </c>
      <c r="G14" s="1" t="s">
        <v>1311</v>
      </c>
      <c r="H14" s="1" t="s">
        <v>1299</v>
      </c>
      <c r="I14" s="1" t="s">
        <v>709</v>
      </c>
      <c r="J14" s="1" t="s">
        <v>712</v>
      </c>
      <c r="K14" s="1" t="s">
        <v>709</v>
      </c>
      <c r="L14" s="1" t="s">
        <v>710</v>
      </c>
      <c r="M14" s="1" t="s">
        <v>1312</v>
      </c>
      <c r="N14" s="1" t="s">
        <v>712</v>
      </c>
      <c r="O14" s="1" t="s">
        <v>709</v>
      </c>
      <c r="P14" s="1" t="s">
        <v>709</v>
      </c>
      <c r="Q14" s="1" t="s">
        <v>706</v>
      </c>
      <c r="R14" s="1" t="s">
        <v>715</v>
      </c>
      <c r="S14" s="1" t="s">
        <v>1354</v>
      </c>
      <c r="T14" s="1" t="s">
        <v>1299</v>
      </c>
    </row>
    <row r="15" spans="1:20" x14ac:dyDescent="0.45">
      <c r="A15" s="1" t="s">
        <v>1191</v>
      </c>
      <c r="B15" s="1" t="s">
        <v>1084</v>
      </c>
      <c r="C15" s="1" t="s">
        <v>1298</v>
      </c>
      <c r="D15" s="1" t="s">
        <v>705</v>
      </c>
      <c r="E15" s="1" t="s">
        <v>702</v>
      </c>
      <c r="F15" s="1" t="s">
        <v>708</v>
      </c>
      <c r="G15" s="1" t="s">
        <v>1309</v>
      </c>
      <c r="H15" s="1" t="s">
        <v>1295</v>
      </c>
      <c r="I15" s="1" t="s">
        <v>712</v>
      </c>
      <c r="J15" s="1" t="s">
        <v>701</v>
      </c>
      <c r="K15" s="1" t="s">
        <v>714</v>
      </c>
      <c r="L15" s="1" t="s">
        <v>716</v>
      </c>
      <c r="M15" s="1" t="s">
        <v>1290</v>
      </c>
      <c r="N15" s="1" t="s">
        <v>709</v>
      </c>
      <c r="O15" s="1" t="s">
        <v>712</v>
      </c>
      <c r="P15" s="1" t="s">
        <v>709</v>
      </c>
      <c r="Q15" s="1" t="s">
        <v>715</v>
      </c>
      <c r="R15" s="1" t="s">
        <v>710</v>
      </c>
      <c r="S15" s="1" t="s">
        <v>1355</v>
      </c>
      <c r="T15" s="1" t="s">
        <v>1292</v>
      </c>
    </row>
    <row r="16" spans="1:20" x14ac:dyDescent="0.45">
      <c r="A16" s="1" t="s">
        <v>716</v>
      </c>
      <c r="B16" s="1" t="s">
        <v>1082</v>
      </c>
      <c r="C16" s="1" t="s">
        <v>1298</v>
      </c>
      <c r="D16" s="1" t="s">
        <v>714</v>
      </c>
      <c r="E16" s="1" t="s">
        <v>714</v>
      </c>
      <c r="F16" s="1" t="s">
        <v>713</v>
      </c>
      <c r="G16" s="1" t="s">
        <v>1301</v>
      </c>
      <c r="H16" s="1" t="s">
        <v>1294</v>
      </c>
      <c r="I16" s="1" t="s">
        <v>712</v>
      </c>
      <c r="J16" s="1" t="s">
        <v>712</v>
      </c>
      <c r="K16" s="1" t="s">
        <v>702</v>
      </c>
      <c r="L16" s="1" t="s">
        <v>1302</v>
      </c>
      <c r="M16" s="1" t="s">
        <v>1296</v>
      </c>
      <c r="N16" s="1" t="s">
        <v>712</v>
      </c>
      <c r="O16" s="1" t="s">
        <v>712</v>
      </c>
      <c r="P16" s="1" t="s">
        <v>702</v>
      </c>
      <c r="Q16" s="1" t="s">
        <v>716</v>
      </c>
      <c r="R16" s="1" t="s">
        <v>1288</v>
      </c>
      <c r="S16" s="1" t="s">
        <v>1369</v>
      </c>
      <c r="T16" s="1" t="s">
        <v>1301</v>
      </c>
    </row>
    <row r="17" spans="1:20" x14ac:dyDescent="0.45">
      <c r="A17" s="1" t="s">
        <v>715</v>
      </c>
      <c r="B17" s="1" t="s">
        <v>1095</v>
      </c>
      <c r="C17" s="1" t="s">
        <v>1298</v>
      </c>
      <c r="D17" s="1" t="s">
        <v>707</v>
      </c>
      <c r="E17" s="1" t="s">
        <v>705</v>
      </c>
      <c r="F17" s="1" t="s">
        <v>713</v>
      </c>
      <c r="G17" s="1" t="s">
        <v>1307</v>
      </c>
      <c r="H17" s="1" t="s">
        <v>1295</v>
      </c>
      <c r="I17" s="1" t="s">
        <v>712</v>
      </c>
      <c r="J17" s="1" t="s">
        <v>709</v>
      </c>
      <c r="K17" s="1" t="s">
        <v>709</v>
      </c>
      <c r="L17" s="1" t="s">
        <v>708</v>
      </c>
      <c r="M17" s="1" t="s">
        <v>710</v>
      </c>
      <c r="N17" s="1" t="s">
        <v>704</v>
      </c>
      <c r="O17" s="1" t="s">
        <v>712</v>
      </c>
      <c r="P17" s="1" t="s">
        <v>707</v>
      </c>
      <c r="Q17" s="1" t="s">
        <v>1191</v>
      </c>
      <c r="R17" s="1" t="s">
        <v>1290</v>
      </c>
      <c r="S17" s="1" t="s">
        <v>1370</v>
      </c>
      <c r="T17" s="1" t="s">
        <v>1300</v>
      </c>
    </row>
    <row r="18" spans="1:20" x14ac:dyDescent="0.45">
      <c r="A18" s="1" t="s">
        <v>1302</v>
      </c>
      <c r="B18" s="1" t="s">
        <v>1094</v>
      </c>
      <c r="C18" s="1" t="s">
        <v>1298</v>
      </c>
      <c r="D18" s="1" t="s">
        <v>702</v>
      </c>
      <c r="E18" s="1" t="s">
        <v>702</v>
      </c>
      <c r="F18" s="1" t="s">
        <v>715</v>
      </c>
      <c r="G18" s="1" t="s">
        <v>1303</v>
      </c>
      <c r="H18" s="1" t="s">
        <v>1371</v>
      </c>
      <c r="I18" s="1" t="s">
        <v>712</v>
      </c>
      <c r="J18" s="1" t="s">
        <v>712</v>
      </c>
      <c r="K18" s="1" t="s">
        <v>702</v>
      </c>
      <c r="L18" s="1" t="s">
        <v>1302</v>
      </c>
      <c r="M18" s="1" t="s">
        <v>715</v>
      </c>
      <c r="N18" s="1" t="s">
        <v>701</v>
      </c>
      <c r="O18" s="1" t="s">
        <v>701</v>
      </c>
      <c r="P18" s="1" t="s">
        <v>711</v>
      </c>
      <c r="Q18" s="1" t="s">
        <v>1302</v>
      </c>
      <c r="R18" s="1" t="s">
        <v>1295</v>
      </c>
      <c r="S18" s="1" t="s">
        <v>1357</v>
      </c>
      <c r="T18" s="1" t="s">
        <v>1304</v>
      </c>
    </row>
    <row r="19" spans="1:20" x14ac:dyDescent="0.45">
      <c r="A19" s="1" t="s">
        <v>710</v>
      </c>
      <c r="B19" s="1" t="s">
        <v>1091</v>
      </c>
      <c r="C19" s="1" t="s">
        <v>1298</v>
      </c>
      <c r="D19" s="1" t="s">
        <v>702</v>
      </c>
      <c r="E19" s="1" t="s">
        <v>702</v>
      </c>
      <c r="F19" s="1" t="s">
        <v>715</v>
      </c>
      <c r="G19" s="1" t="s">
        <v>1309</v>
      </c>
      <c r="H19" s="1" t="s">
        <v>1371</v>
      </c>
      <c r="I19" s="1" t="s">
        <v>712</v>
      </c>
      <c r="J19" s="1" t="s">
        <v>712</v>
      </c>
      <c r="K19" s="1" t="s">
        <v>702</v>
      </c>
      <c r="L19" s="1" t="s">
        <v>1290</v>
      </c>
      <c r="M19" s="1" t="s">
        <v>1293</v>
      </c>
      <c r="N19" s="1" t="s">
        <v>701</v>
      </c>
      <c r="O19" s="1" t="s">
        <v>701</v>
      </c>
      <c r="P19" s="1" t="s">
        <v>711</v>
      </c>
      <c r="Q19" s="1" t="s">
        <v>713</v>
      </c>
      <c r="R19" s="1" t="s">
        <v>1309</v>
      </c>
      <c r="S19" s="1" t="s">
        <v>1356</v>
      </c>
      <c r="T19" s="1" t="s">
        <v>1304</v>
      </c>
    </row>
    <row r="20" spans="1:20" x14ac:dyDescent="0.45">
      <c r="A20" s="1" t="s">
        <v>1290</v>
      </c>
      <c r="B20" s="1" t="s">
        <v>1090</v>
      </c>
      <c r="C20" s="1" t="s">
        <v>1307</v>
      </c>
      <c r="D20" s="1" t="s">
        <v>702</v>
      </c>
      <c r="E20" s="1" t="s">
        <v>702</v>
      </c>
      <c r="F20" s="1" t="s">
        <v>716</v>
      </c>
      <c r="G20" s="1" t="s">
        <v>1307</v>
      </c>
      <c r="H20" s="1" t="s">
        <v>1372</v>
      </c>
      <c r="I20" s="1" t="s">
        <v>712</v>
      </c>
      <c r="J20" s="1" t="s">
        <v>709</v>
      </c>
      <c r="K20" s="1" t="s">
        <v>712</v>
      </c>
      <c r="L20" s="1" t="s">
        <v>1312</v>
      </c>
      <c r="M20" s="1" t="s">
        <v>710</v>
      </c>
      <c r="N20" s="1" t="s">
        <v>701</v>
      </c>
      <c r="O20" s="1" t="s">
        <v>703</v>
      </c>
      <c r="P20" s="1" t="s">
        <v>706</v>
      </c>
      <c r="Q20" s="1" t="s">
        <v>707</v>
      </c>
      <c r="R20" s="1" t="s">
        <v>1301</v>
      </c>
      <c r="S20" s="1" t="s">
        <v>1373</v>
      </c>
      <c r="T20" s="1" t="s">
        <v>1304</v>
      </c>
    </row>
    <row r="21" spans="1:20" x14ac:dyDescent="0.45">
      <c r="A21" s="1" t="s">
        <v>1312</v>
      </c>
      <c r="B21" s="1" t="s">
        <v>1081</v>
      </c>
      <c r="C21" s="1" t="s">
        <v>1298</v>
      </c>
      <c r="D21" s="1" t="s">
        <v>704</v>
      </c>
      <c r="E21" s="1" t="s">
        <v>707</v>
      </c>
      <c r="F21" s="1" t="s">
        <v>710</v>
      </c>
      <c r="G21" s="1" t="s">
        <v>1293</v>
      </c>
      <c r="H21" s="1" t="s">
        <v>1350</v>
      </c>
      <c r="I21" s="1" t="s">
        <v>701</v>
      </c>
      <c r="J21" s="1" t="s">
        <v>712</v>
      </c>
      <c r="K21" s="1" t="s">
        <v>714</v>
      </c>
      <c r="L21" s="1" t="s">
        <v>706</v>
      </c>
      <c r="M21" s="1" t="s">
        <v>1288</v>
      </c>
      <c r="N21" s="1" t="s">
        <v>703</v>
      </c>
      <c r="O21" s="1" t="s">
        <v>704</v>
      </c>
      <c r="P21" s="1" t="s">
        <v>711</v>
      </c>
      <c r="Q21" s="1" t="s">
        <v>706</v>
      </c>
      <c r="R21" s="1" t="s">
        <v>1298</v>
      </c>
      <c r="S21" s="1" t="s">
        <v>1374</v>
      </c>
      <c r="T21" s="1" t="s">
        <v>715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13"/>
  <sheetViews>
    <sheetView showGridLines="0" workbookViewId="0"/>
  </sheetViews>
  <sheetFormatPr defaultRowHeight="14.25" x14ac:dyDescent="0.45"/>
  <cols>
    <col min="1" max="1" width="9.53125" bestFit="1" customWidth="1"/>
    <col min="2" max="2" width="18.86328125" bestFit="1" customWidth="1"/>
    <col min="3" max="3" width="18.33203125" bestFit="1" customWidth="1"/>
    <col min="4" max="4" width="5.86328125" bestFit="1" customWidth="1"/>
    <col min="5" max="5" width="6.1328125" bestFit="1" customWidth="1"/>
  </cols>
  <sheetData>
    <row r="1" spans="1:5" x14ac:dyDescent="0.45">
      <c r="A1" s="1" t="s">
        <v>1183</v>
      </c>
      <c r="B1" s="1" t="s">
        <v>728</v>
      </c>
      <c r="C1" s="1" t="s">
        <v>1208</v>
      </c>
      <c r="D1" s="1" t="s">
        <v>1209</v>
      </c>
      <c r="E1" s="1" t="s">
        <v>1074</v>
      </c>
    </row>
    <row r="2" spans="1:5" x14ac:dyDescent="0.45">
      <c r="A2" s="1">
        <v>1</v>
      </c>
      <c r="B2" s="1" t="s">
        <v>1212</v>
      </c>
      <c r="C2" s="1" t="s">
        <v>1213</v>
      </c>
      <c r="D2" s="1">
        <v>0</v>
      </c>
      <c r="E2" s="1">
        <v>1525</v>
      </c>
    </row>
    <row r="3" spans="1:5" x14ac:dyDescent="0.45">
      <c r="A3" s="1">
        <v>2</v>
      </c>
      <c r="B3" s="1" t="s">
        <v>1210</v>
      </c>
      <c r="C3" s="1" t="s">
        <v>1211</v>
      </c>
      <c r="D3" s="1">
        <v>0</v>
      </c>
      <c r="E3" s="1">
        <v>1514</v>
      </c>
    </row>
    <row r="4" spans="1:5" x14ac:dyDescent="0.45">
      <c r="A4" s="1">
        <v>3</v>
      </c>
      <c r="B4" s="1" t="s">
        <v>1317</v>
      </c>
      <c r="C4" s="1" t="s">
        <v>1228</v>
      </c>
      <c r="D4" s="1">
        <v>0</v>
      </c>
      <c r="E4" s="1">
        <v>1447</v>
      </c>
    </row>
    <row r="5" spans="1:5" x14ac:dyDescent="0.45">
      <c r="A5" s="1">
        <v>4</v>
      </c>
      <c r="B5" s="1" t="s">
        <v>1224</v>
      </c>
      <c r="C5" s="1" t="s">
        <v>1225</v>
      </c>
      <c r="D5" s="1">
        <v>0</v>
      </c>
      <c r="E5" s="1">
        <v>1419</v>
      </c>
    </row>
    <row r="6" spans="1:5" x14ac:dyDescent="0.45">
      <c r="A6" s="1">
        <v>5</v>
      </c>
      <c r="B6" s="1" t="s">
        <v>1222</v>
      </c>
      <c r="C6" s="1" t="s">
        <v>1223</v>
      </c>
      <c r="D6" s="1">
        <v>0</v>
      </c>
      <c r="E6" s="1">
        <v>1416</v>
      </c>
    </row>
    <row r="7" spans="1:5" x14ac:dyDescent="0.45">
      <c r="A7" s="1">
        <v>6</v>
      </c>
      <c r="B7" s="1" t="s">
        <v>1216</v>
      </c>
      <c r="C7" s="1" t="s">
        <v>1217</v>
      </c>
      <c r="D7" s="1">
        <v>0</v>
      </c>
      <c r="E7" s="1">
        <v>1400</v>
      </c>
    </row>
    <row r="8" spans="1:5" x14ac:dyDescent="0.45">
      <c r="A8" s="1">
        <v>7</v>
      </c>
      <c r="B8" s="1" t="s">
        <v>1226</v>
      </c>
      <c r="C8" s="1" t="s">
        <v>1227</v>
      </c>
      <c r="D8" s="1">
        <v>0</v>
      </c>
      <c r="E8" s="1">
        <v>1387</v>
      </c>
    </row>
    <row r="9" spans="1:5" x14ac:dyDescent="0.45">
      <c r="A9" s="1">
        <v>8</v>
      </c>
      <c r="B9" s="1" t="s">
        <v>1218</v>
      </c>
      <c r="C9" s="1" t="s">
        <v>1219</v>
      </c>
      <c r="D9" s="1">
        <v>0</v>
      </c>
      <c r="E9" s="1">
        <v>1383</v>
      </c>
    </row>
    <row r="10" spans="1:5" x14ac:dyDescent="0.45">
      <c r="A10" s="1">
        <v>9</v>
      </c>
      <c r="B10" s="1" t="s">
        <v>1214</v>
      </c>
      <c r="C10" s="1" t="s">
        <v>1215</v>
      </c>
      <c r="D10" s="1">
        <v>0</v>
      </c>
      <c r="E10" s="1">
        <v>1383</v>
      </c>
    </row>
    <row r="11" spans="1:5" x14ac:dyDescent="0.45">
      <c r="A11" s="1">
        <v>10</v>
      </c>
      <c r="B11" s="1" t="s">
        <v>1220</v>
      </c>
      <c r="C11" s="1" t="s">
        <v>1221</v>
      </c>
      <c r="D11" s="1">
        <v>0</v>
      </c>
      <c r="E11" s="1">
        <v>1357</v>
      </c>
    </row>
    <row r="12" spans="1:5" x14ac:dyDescent="0.45">
      <c r="A12" s="1">
        <v>11</v>
      </c>
      <c r="B12" s="1" t="s">
        <v>1229</v>
      </c>
      <c r="C12" s="1" t="s">
        <v>1230</v>
      </c>
      <c r="D12" s="1">
        <v>0</v>
      </c>
      <c r="E12" s="1">
        <v>1343</v>
      </c>
    </row>
    <row r="13" spans="1:5" x14ac:dyDescent="0.45">
      <c r="A13" s="1">
        <v>12</v>
      </c>
      <c r="B13" s="1" t="s">
        <v>1231</v>
      </c>
      <c r="C13" s="1" t="s">
        <v>1232</v>
      </c>
      <c r="D13" s="1">
        <v>0</v>
      </c>
      <c r="E13" s="1">
        <v>1226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21"/>
  <sheetViews>
    <sheetView showGridLines="0" zoomScale="80" zoomScaleNormal="80" zoomScalePageLayoutView="85" workbookViewId="0">
      <selection activeCell="B7" sqref="B7"/>
    </sheetView>
  </sheetViews>
  <sheetFormatPr defaultColWidth="8.796875" defaultRowHeight="14.25" x14ac:dyDescent="0.45"/>
  <cols>
    <col min="1" max="1" width="9.73046875" customWidth="1"/>
    <col min="2" max="2" width="9.33203125" bestFit="1" customWidth="1"/>
    <col min="3" max="3" width="9.1328125" bestFit="1" customWidth="1"/>
    <col min="4" max="4" width="9.796875" bestFit="1" customWidth="1"/>
    <col min="5" max="5" width="9.33203125" bestFit="1" customWidth="1"/>
    <col min="6" max="7" width="9.1328125" bestFit="1" customWidth="1"/>
    <col min="8" max="8" width="8.33203125" bestFit="1" customWidth="1"/>
    <col min="9" max="9" width="8.46484375" bestFit="1" customWidth="1"/>
    <col min="10" max="10" width="9.33203125" bestFit="1" customWidth="1"/>
    <col min="11" max="11" width="10.33203125" bestFit="1" customWidth="1"/>
    <col min="12" max="12" width="10.1328125" bestFit="1" customWidth="1"/>
    <col min="13" max="13" width="9.796875" bestFit="1" customWidth="1"/>
    <col min="14" max="14" width="9.6640625" bestFit="1" customWidth="1"/>
    <col min="15" max="15" width="9" bestFit="1" customWidth="1"/>
    <col min="16" max="16" width="9.6640625" bestFit="1" customWidth="1"/>
    <col min="17" max="17" width="10" bestFit="1" customWidth="1"/>
    <col min="18" max="18" width="9.33203125" bestFit="1" customWidth="1"/>
    <col min="19" max="19" width="10" bestFit="1" customWidth="1"/>
    <col min="20" max="20" width="10.1328125" bestFit="1" customWidth="1"/>
    <col min="21" max="21" width="10.33203125" bestFit="1" customWidth="1"/>
  </cols>
  <sheetData>
    <row r="1" spans="1:21" x14ac:dyDescent="0.45">
      <c r="A1" s="2" t="s">
        <v>1244</v>
      </c>
      <c r="B1" s="2" t="s">
        <v>1058</v>
      </c>
      <c r="C1" s="2" t="s">
        <v>1059</v>
      </c>
      <c r="D1" s="2" t="s">
        <v>1060</v>
      </c>
      <c r="E1" s="2" t="s">
        <v>1061</v>
      </c>
      <c r="F1" s="2" t="s">
        <v>1062</v>
      </c>
      <c r="G1" s="2" t="s">
        <v>1063</v>
      </c>
      <c r="H1" s="2" t="s">
        <v>1064</v>
      </c>
      <c r="I1" s="2" t="s">
        <v>1065</v>
      </c>
      <c r="J1" s="2" t="s">
        <v>1066</v>
      </c>
      <c r="K1" s="2" t="s">
        <v>1067</v>
      </c>
      <c r="L1" s="2" t="s">
        <v>1068</v>
      </c>
      <c r="M1" s="2" t="s">
        <v>1069</v>
      </c>
      <c r="N1" s="2" t="s">
        <v>1070</v>
      </c>
      <c r="O1" s="2" t="s">
        <v>1071</v>
      </c>
      <c r="P1" s="2" t="s">
        <v>1072</v>
      </c>
      <c r="Q1" s="2" t="s">
        <v>1073</v>
      </c>
      <c r="R1" s="2" t="s">
        <v>1074</v>
      </c>
      <c r="S1" s="2" t="s">
        <v>1075</v>
      </c>
      <c r="T1" s="2" t="s">
        <v>1076</v>
      </c>
      <c r="U1" s="2" t="s">
        <v>1077</v>
      </c>
    </row>
    <row r="2" spans="1:21" x14ac:dyDescent="0.45">
      <c r="A2" s="2" t="s">
        <v>1058</v>
      </c>
      <c r="B2" t="str">
        <f t="array" aca="1" ref="B2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</v>
      </c>
      <c r="C2" t="str">
        <f t="array" aca="1" ref="C2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2-0</v>
      </c>
      <c r="D2" t="str">
        <f t="array" aca="1" ref="D2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2-0</v>
      </c>
      <c r="E2" t="str">
        <f t="array" aca="1" ref="E2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0-2</v>
      </c>
      <c r="F2" t="str">
        <f t="array" aca="1" ref="F2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2-1</v>
      </c>
      <c r="G2" t="str">
        <f t="array" aca="1" ref="G2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2-1</v>
      </c>
      <c r="H2" t="str">
        <f t="array" aca="1" ref="H2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5-2</v>
      </c>
      <c r="I2" t="str">
        <f t="array" aca="1" ref="I2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0-0</v>
      </c>
      <c r="J2" t="str">
        <f t="array" aca="1" ref="J2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2-1</v>
      </c>
      <c r="K2" t="str">
        <f t="array" aca="1" ref="K2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3-0</v>
      </c>
      <c r="L2" t="str">
        <f t="array" aca="1" ref="L2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1-0</v>
      </c>
      <c r="M2" t="str">
        <f t="array" aca="1" ref="M2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1-1</v>
      </c>
      <c r="N2" t="str">
        <f t="array" aca="1" ref="N2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0-4</v>
      </c>
      <c r="O2" t="str">
        <f t="array" aca="1" ref="O2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2-0</v>
      </c>
      <c r="P2" t="str">
        <f t="array" aca="1" ref="P2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3-1</v>
      </c>
      <c r="Q2" t="str">
        <f t="array" aca="1" ref="Q2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3-0</v>
      </c>
      <c r="R2" t="str">
        <f t="array" aca="1" ref="R2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1-1</v>
      </c>
      <c r="S2" t="str">
        <f t="array" aca="1" ref="S2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3-0</v>
      </c>
      <c r="T2" t="str">
        <f t="array" aca="1" ref="T2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1-2</v>
      </c>
      <c r="U2" t="str">
        <f t="array" aca="1" ref="U2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0-2</v>
      </c>
    </row>
    <row r="3" spans="1:21" x14ac:dyDescent="0.45">
      <c r="A3" s="2" t="s">
        <v>1059</v>
      </c>
      <c r="B3" t="str">
        <f t="array" aca="1" ref="B3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0-2</v>
      </c>
      <c r="C3" t="str">
        <f t="array" aca="1" ref="C3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</v>
      </c>
      <c r="D3" t="str">
        <f t="array" aca="1" ref="D3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1-0</v>
      </c>
      <c r="E3" t="str">
        <f t="array" aca="1" ref="E3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0-2</v>
      </c>
      <c r="F3" t="str">
        <f t="array" aca="1" ref="F3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1-2</v>
      </c>
      <c r="G3" t="str">
        <f t="array" aca="1" ref="G3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0-4</v>
      </c>
      <c r="H3" t="str">
        <f t="array" aca="1" ref="H3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2-3</v>
      </c>
      <c r="I3" t="str">
        <f t="array" aca="1" ref="I3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2-3</v>
      </c>
      <c r="J3" t="str">
        <f t="array" aca="1" ref="J3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0-0</v>
      </c>
      <c r="K3" t="str">
        <f t="array" aca="1" ref="K3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0-1</v>
      </c>
      <c r="L3" t="str">
        <f t="array" aca="1" ref="L3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1-1</v>
      </c>
      <c r="M3" t="str">
        <f t="array" aca="1" ref="M3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0-2</v>
      </c>
      <c r="N3" t="str">
        <f t="array" aca="1" ref="N3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1-1</v>
      </c>
      <c r="O3" t="str">
        <f t="array" aca="1" ref="O3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0-1</v>
      </c>
      <c r="P3" t="str">
        <f t="array" aca="1" ref="P3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2-2</v>
      </c>
      <c r="Q3" t="str">
        <f t="array" aca="1" ref="Q3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1-2</v>
      </c>
      <c r="R3" t="str">
        <f t="array" aca="1" ref="R3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1-3</v>
      </c>
      <c r="S3" t="str">
        <f t="array" aca="1" ref="S3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2-3</v>
      </c>
      <c r="T3" t="str">
        <f t="array" aca="1" ref="T3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0-1</v>
      </c>
      <c r="U3" t="str">
        <f t="array" aca="1" ref="U3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1-1</v>
      </c>
    </row>
    <row r="4" spans="1:21" x14ac:dyDescent="0.45">
      <c r="A4" s="2" t="s">
        <v>1060</v>
      </c>
      <c r="B4" t="str">
        <f t="array" aca="1" ref="B4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0-2</v>
      </c>
      <c r="C4" t="str">
        <f t="array" aca="1" ref="C4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0-1</v>
      </c>
      <c r="D4" t="str">
        <f t="array" aca="1" ref="D4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</v>
      </c>
      <c r="E4" t="str">
        <f t="array" aca="1" ref="E4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1-0</v>
      </c>
      <c r="F4" t="str">
        <f t="array" aca="1" ref="F4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0-0</v>
      </c>
      <c r="G4" t="str">
        <f t="array" aca="1" ref="G4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3-3</v>
      </c>
      <c r="H4" t="str">
        <f t="array" aca="1" ref="H4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1-1</v>
      </c>
      <c r="I4" t="str">
        <f t="array" aca="1" ref="I4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0-1</v>
      </c>
      <c r="J4" t="str">
        <f t="array" aca="1" ref="J4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1-5</v>
      </c>
      <c r="K4" t="str">
        <f t="array" aca="1" ref="K4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2-1</v>
      </c>
      <c r="L4" t="str">
        <f t="array" aca="1" ref="L4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0-1</v>
      </c>
      <c r="M4" t="str">
        <f t="array" aca="1" ref="M4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1-3</v>
      </c>
      <c r="N4" t="str">
        <f t="array" aca="1" ref="N4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0-2</v>
      </c>
      <c r="O4" t="str">
        <f t="array" aca="1" ref="O4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1-2</v>
      </c>
      <c r="P4" t="str">
        <f t="array" aca="1" ref="P4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2-0</v>
      </c>
      <c r="Q4" t="str">
        <f t="array" aca="1" ref="Q4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2-2</v>
      </c>
      <c r="R4" t="str">
        <f t="array" aca="1" ref="R4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1-5</v>
      </c>
      <c r="S4" t="str">
        <f t="array" aca="1" ref="S4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1-1</v>
      </c>
      <c r="T4" t="str">
        <f t="array" aca="1" ref="T4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2-1</v>
      </c>
      <c r="U4" t="str">
        <f t="array" aca="1" ref="U4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4-3</v>
      </c>
    </row>
    <row r="5" spans="1:21" x14ac:dyDescent="0.45">
      <c r="A5" s="2" t="s">
        <v>1061</v>
      </c>
      <c r="B5" t="str">
        <f t="array" aca="1" ref="B5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2-0</v>
      </c>
      <c r="C5" t="str">
        <f t="array" aca="1" ref="C5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2-0</v>
      </c>
      <c r="D5" t="str">
        <f t="array" aca="1" ref="D5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0-1</v>
      </c>
      <c r="E5" t="str">
        <f t="array" aca="1" ref="E5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</v>
      </c>
      <c r="F5" t="str">
        <f t="array" aca="1" ref="F5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1-2</v>
      </c>
      <c r="G5" t="str">
        <f t="array" aca="1" ref="G5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1-3</v>
      </c>
      <c r="H5" t="str">
        <f t="array" aca="1" ref="H5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1-2</v>
      </c>
      <c r="I5" t="str">
        <f t="array" aca="1" ref="I5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1-3</v>
      </c>
      <c r="J5" t="str">
        <f t="array" aca="1" ref="J5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0-3</v>
      </c>
      <c r="K5" t="str">
        <f t="array" aca="1" ref="K5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0-0</v>
      </c>
      <c r="L5" t="str">
        <f t="array" aca="1" ref="L5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2-2</v>
      </c>
      <c r="M5" t="str">
        <f t="array" aca="1" ref="M5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1-0</v>
      </c>
      <c r="N5" t="str">
        <f t="array" aca="1" ref="N5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1-3</v>
      </c>
      <c r="O5" t="str">
        <f t="array" aca="1" ref="O5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0-1</v>
      </c>
      <c r="P5" t="str">
        <f t="array" aca="1" ref="P5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3-1</v>
      </c>
      <c r="Q5" t="str">
        <f t="array" aca="1" ref="Q5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2-2</v>
      </c>
      <c r="R5" t="str">
        <f t="array" aca="1" ref="R5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0-0</v>
      </c>
      <c r="S5" t="str">
        <f t="array" aca="1" ref="S5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2-2</v>
      </c>
      <c r="T5" t="str">
        <f t="array" aca="1" ref="T5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3-2</v>
      </c>
      <c r="U5" t="str">
        <f t="array" aca="1" ref="U5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1-2</v>
      </c>
    </row>
    <row r="6" spans="1:21" x14ac:dyDescent="0.45">
      <c r="A6" s="2" t="s">
        <v>1062</v>
      </c>
      <c r="B6" t="str">
        <f t="array" aca="1" ref="B6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1-2</v>
      </c>
      <c r="C6" t="str">
        <f t="array" aca="1" ref="C6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2-1</v>
      </c>
      <c r="D6" t="str">
        <f t="array" aca="1" ref="D6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0-0</v>
      </c>
      <c r="E6" t="str">
        <f t="array" aca="1" ref="E6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2-1</v>
      </c>
      <c r="F6" t="str">
        <f t="array" aca="1" ref="F6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</v>
      </c>
      <c r="G6" t="str">
        <f t="array" aca="1" ref="G6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1-1</v>
      </c>
      <c r="H6" t="str">
        <f t="array" aca="1" ref="H6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0-1</v>
      </c>
      <c r="I6" t="str">
        <f t="array" aca="1" ref="I6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2-1</v>
      </c>
      <c r="J6" t="str">
        <f t="array" aca="1" ref="J6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0-1</v>
      </c>
      <c r="K6" t="str">
        <f t="array" aca="1" ref="K6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0-0</v>
      </c>
      <c r="L6" t="str">
        <f t="array" aca="1" ref="L6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5-1</v>
      </c>
      <c r="M6" t="str">
        <f t="array" aca="1" ref="M6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3-1</v>
      </c>
      <c r="N6" t="str">
        <f t="array" aca="1" ref="N6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1-0</v>
      </c>
      <c r="O6" t="str">
        <f t="array" aca="1" ref="O6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2-1</v>
      </c>
      <c r="P6" t="str">
        <f t="array" aca="1" ref="P6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0-1</v>
      </c>
      <c r="Q6" t="str">
        <f t="array" aca="1" ref="Q6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0-0</v>
      </c>
      <c r="R6" t="str">
        <f t="array" aca="1" ref="R6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0-1</v>
      </c>
      <c r="S6" t="str">
        <f t="array" aca="1" ref="S6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1-0</v>
      </c>
      <c r="T6" t="str">
        <f t="array" aca="1" ref="T6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2-0</v>
      </c>
      <c r="U6" t="str">
        <f t="array" aca="1" ref="U6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1-3</v>
      </c>
    </row>
    <row r="7" spans="1:21" x14ac:dyDescent="0.45">
      <c r="A7" s="2" t="s">
        <v>1063</v>
      </c>
      <c r="B7" t="str">
        <f t="array" aca="1" ref="B7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1-2</v>
      </c>
      <c r="C7" t="str">
        <f t="array" aca="1" ref="C7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4-0</v>
      </c>
      <c r="D7" t="str">
        <f t="array" aca="1" ref="D7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3-3</v>
      </c>
      <c r="E7" t="str">
        <f t="array" aca="1" ref="E7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3-1</v>
      </c>
      <c r="F7" t="str">
        <f t="array" aca="1" ref="F7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1-1</v>
      </c>
      <c r="G7" t="str">
        <f t="array" aca="1" ref="G7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</v>
      </c>
      <c r="H7" t="str">
        <f t="array" aca="1" ref="H7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2-3</v>
      </c>
      <c r="I7" t="str">
        <f t="array" aca="1" ref="I7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1-1</v>
      </c>
      <c r="J7" t="str">
        <f t="array" aca="1" ref="J7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0-2</v>
      </c>
      <c r="K7" t="str">
        <f t="array" aca="1" ref="K7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0-3</v>
      </c>
      <c r="L7" t="str">
        <f t="array" aca="1" ref="L7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1-0</v>
      </c>
      <c r="M7" t="str">
        <f t="array" aca="1" ref="M7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1-1</v>
      </c>
      <c r="N7" t="str">
        <f t="array" aca="1" ref="N7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3-0</v>
      </c>
      <c r="O7" t="str">
        <f t="array" aca="1" ref="O7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3-4</v>
      </c>
      <c r="P7" t="str">
        <f t="array" aca="1" ref="P7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6-2</v>
      </c>
      <c r="Q7" t="str">
        <f t="array" aca="1" ref="Q7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0-0</v>
      </c>
      <c r="R7" t="str">
        <f t="array" aca="1" ref="R7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0-0</v>
      </c>
      <c r="S7" t="str">
        <f t="array" aca="1" ref="S7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2-2</v>
      </c>
      <c r="T7" t="str">
        <f t="array" aca="1" ref="T7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3-2</v>
      </c>
      <c r="U7" t="str">
        <f t="array" aca="1" ref="U7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1-1</v>
      </c>
    </row>
    <row r="8" spans="1:21" x14ac:dyDescent="0.45">
      <c r="A8" s="2" t="s">
        <v>1064</v>
      </c>
      <c r="B8" t="str">
        <f t="array" aca="1" ref="B8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2-5</v>
      </c>
      <c r="C8" t="str">
        <f t="array" aca="1" ref="C8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3-2</v>
      </c>
      <c r="D8" t="str">
        <f t="array" aca="1" ref="D8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1-1</v>
      </c>
      <c r="E8" t="str">
        <f t="array" aca="1" ref="E8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2-1</v>
      </c>
      <c r="F8" t="str">
        <f t="array" aca="1" ref="F8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1-0</v>
      </c>
      <c r="G8" t="str">
        <f t="array" aca="1" ref="G8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3-2</v>
      </c>
      <c r="H8" t="str">
        <f t="array" aca="1" ref="H8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</v>
      </c>
      <c r="I8" t="str">
        <f t="array" aca="1" ref="I8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0-1</v>
      </c>
      <c r="J8" t="str">
        <f t="array" aca="1" ref="J8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0-0</v>
      </c>
      <c r="K8" t="str">
        <f t="array" aca="1" ref="K8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1-1</v>
      </c>
      <c r="L8" t="str">
        <f t="array" aca="1" ref="L8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3-0</v>
      </c>
      <c r="M8" t="str">
        <f t="array" aca="1" ref="M8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2-1</v>
      </c>
      <c r="N8" t="str">
        <f t="array" aca="1" ref="N8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2-2</v>
      </c>
      <c r="O8" t="str">
        <f t="array" aca="1" ref="O8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2-2</v>
      </c>
      <c r="P8" t="str">
        <f t="array" aca="1" ref="P8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4-2</v>
      </c>
      <c r="Q8" t="str">
        <f t="array" aca="1" ref="Q8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3-0</v>
      </c>
      <c r="R8" t="str">
        <f t="array" aca="1" ref="R8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1-1</v>
      </c>
      <c r="S8" t="str">
        <f t="array" aca="1" ref="S8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2-1</v>
      </c>
      <c r="T8" t="str">
        <f t="array" aca="1" ref="T8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3-2</v>
      </c>
      <c r="U8" t="str">
        <f t="array" aca="1" ref="U8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2-1</v>
      </c>
    </row>
    <row r="9" spans="1:21" x14ac:dyDescent="0.45">
      <c r="A9" s="2" t="s">
        <v>1065</v>
      </c>
      <c r="B9" t="str">
        <f t="array" aca="1" ref="B9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0-0</v>
      </c>
      <c r="C9" t="str">
        <f t="array" aca="1" ref="C9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3-2</v>
      </c>
      <c r="D9" t="str">
        <f t="array" aca="1" ref="D9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1-0</v>
      </c>
      <c r="E9" t="str">
        <f t="array" aca="1" ref="E9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3-1</v>
      </c>
      <c r="F9" t="str">
        <f t="array" aca="1" ref="F9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1-2</v>
      </c>
      <c r="G9" t="str">
        <f t="array" aca="1" ref="G9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1-1</v>
      </c>
      <c r="H9" t="str">
        <f t="array" aca="1" ref="H9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1-0</v>
      </c>
      <c r="I9" t="str">
        <f t="array" aca="1" ref="I9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</v>
      </c>
      <c r="J9" t="str">
        <f t="array" aca="1" ref="J9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4-1</v>
      </c>
      <c r="K9" t="str">
        <f t="array" aca="1" ref="K9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1-3</v>
      </c>
      <c r="L9" t="str">
        <f t="array" aca="1" ref="L9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0-2</v>
      </c>
      <c r="M9" t="str">
        <f t="array" aca="1" ref="M9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1-1</v>
      </c>
      <c r="N9" t="str">
        <f t="array" aca="1" ref="N9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1-1</v>
      </c>
      <c r="O9" t="str">
        <f t="array" aca="1" ref="O9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1-0</v>
      </c>
      <c r="P9" t="str">
        <f t="array" aca="1" ref="P9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1-0</v>
      </c>
      <c r="Q9" t="str">
        <f t="array" aca="1" ref="Q9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1-0</v>
      </c>
      <c r="R9" t="str">
        <f t="array" aca="1" ref="R9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0-0</v>
      </c>
      <c r="S9" t="str">
        <f t="array" aca="1" ref="S9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0-3</v>
      </c>
      <c r="T9" t="str">
        <f t="array" aca="1" ref="T9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2-2</v>
      </c>
      <c r="U9" t="str">
        <f t="array" aca="1" ref="U9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0-3</v>
      </c>
    </row>
    <row r="10" spans="1:21" x14ac:dyDescent="0.45">
      <c r="A10" s="2" t="s">
        <v>1066</v>
      </c>
      <c r="B10" t="str">
        <f t="array" aca="1" ref="B10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1-2</v>
      </c>
      <c r="C10" t="str">
        <f t="array" aca="1" ref="C10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0-0</v>
      </c>
      <c r="D10" t="str">
        <f t="array" aca="1" ref="D10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5-1</v>
      </c>
      <c r="E10" t="str">
        <f t="array" aca="1" ref="E10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3-0</v>
      </c>
      <c r="F10" t="str">
        <f t="array" aca="1" ref="F10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1-0</v>
      </c>
      <c r="G10" t="str">
        <f t="array" aca="1" ref="G10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2-0</v>
      </c>
      <c r="H10" t="str">
        <f t="array" aca="1" ref="H10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0-0</v>
      </c>
      <c r="I10" t="str">
        <f t="array" aca="1" ref="I10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1-4</v>
      </c>
      <c r="J10" t="str">
        <f t="array" aca="1" ref="J10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</v>
      </c>
      <c r="K10" t="str">
        <f t="array" aca="1" ref="K10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0-0</v>
      </c>
      <c r="L10" t="str">
        <f t="array" aca="1" ref="L10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6-1</v>
      </c>
      <c r="M10" t="str">
        <f t="array" aca="1" ref="M10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2-1</v>
      </c>
      <c r="N10" t="str">
        <f t="array" aca="1" ref="N10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3-1</v>
      </c>
      <c r="O10" t="str">
        <f t="array" aca="1" ref="O10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0-2</v>
      </c>
      <c r="P10" t="str">
        <f t="array" aca="1" ref="P10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4-1</v>
      </c>
      <c r="Q10" t="str">
        <f t="array" aca="1" ref="Q10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2-1</v>
      </c>
      <c r="R10" t="str">
        <f t="array" aca="1" ref="R10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1-4</v>
      </c>
      <c r="S10" t="str">
        <f t="array" aca="1" ref="S10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2-0</v>
      </c>
      <c r="T10" t="str">
        <f t="array" aca="1" ref="T10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3-0</v>
      </c>
      <c r="U10" t="str">
        <f t="array" aca="1" ref="U10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1-2</v>
      </c>
    </row>
    <row r="11" spans="1:21" x14ac:dyDescent="0.45">
      <c r="A11" s="2" t="s">
        <v>1067</v>
      </c>
      <c r="B11" t="str">
        <f t="array" aca="1" ref="B11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0-3</v>
      </c>
      <c r="C11" t="str">
        <f t="array" aca="1" ref="C11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1-0</v>
      </c>
      <c r="D11" t="str">
        <f t="array" aca="1" ref="D11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1-2</v>
      </c>
      <c r="E11" t="str">
        <f t="array" aca="1" ref="E11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0-0</v>
      </c>
      <c r="F11" t="str">
        <f t="array" aca="1" ref="F11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0-0</v>
      </c>
      <c r="G11" t="str">
        <f t="array" aca="1" ref="G11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3-0</v>
      </c>
      <c r="H11" t="str">
        <f t="array" aca="1" ref="H11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1-1</v>
      </c>
      <c r="I11" t="str">
        <f t="array" aca="1" ref="I11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3-1</v>
      </c>
      <c r="J11" t="str">
        <f t="array" aca="1" ref="J11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0-0</v>
      </c>
      <c r="K11" t="str">
        <f t="array" aca="1" ref="K11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</v>
      </c>
      <c r="L11" t="str">
        <f t="array" aca="1" ref="L11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0-0</v>
      </c>
      <c r="M11" t="str">
        <f t="array" aca="1" ref="M11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1-2</v>
      </c>
      <c r="N11" t="str">
        <f t="array" aca="1" ref="N11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3-2</v>
      </c>
      <c r="O11" t="str">
        <f t="array" aca="1" ref="O11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0-2</v>
      </c>
      <c r="P11" t="str">
        <f t="array" aca="1" ref="P11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3-0</v>
      </c>
      <c r="Q11" t="str">
        <f t="array" aca="1" ref="Q11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1-2</v>
      </c>
      <c r="R11" t="str">
        <f t="array" aca="1" ref="R11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1-0</v>
      </c>
      <c r="S11" t="str">
        <f t="array" aca="1" ref="S11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2-1</v>
      </c>
      <c r="T11" t="str">
        <f t="array" aca="1" ref="T11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2-0</v>
      </c>
      <c r="U11" t="str">
        <f t="array" aca="1" ref="U11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0-0</v>
      </c>
    </row>
    <row r="12" spans="1:21" x14ac:dyDescent="0.45">
      <c r="A12" s="2" t="s">
        <v>1068</v>
      </c>
      <c r="B12" t="str">
        <f t="array" aca="1" ref="B12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0-1</v>
      </c>
      <c r="C12" t="str">
        <f t="array" aca="1" ref="C12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1-1</v>
      </c>
      <c r="D12" t="str">
        <f t="array" aca="1" ref="D12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1-0</v>
      </c>
      <c r="E12" t="str">
        <f t="array" aca="1" ref="E12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2-2</v>
      </c>
      <c r="F12" t="str">
        <f t="array" aca="1" ref="F12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1-5</v>
      </c>
      <c r="G12" t="str">
        <f t="array" aca="1" ref="G12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0-1</v>
      </c>
      <c r="H12" t="str">
        <f t="array" aca="1" ref="H12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0-3</v>
      </c>
      <c r="I12" t="str">
        <f t="array" aca="1" ref="I12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2-0</v>
      </c>
      <c r="J12" t="str">
        <f t="array" aca="1" ref="J12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1-6</v>
      </c>
      <c r="K12" t="str">
        <f t="array" aca="1" ref="K12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0-0</v>
      </c>
      <c r="L12" t="str">
        <f t="array" aca="1" ref="L12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</v>
      </c>
      <c r="M12" t="str">
        <f t="array" aca="1" ref="M12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6-2</v>
      </c>
      <c r="N12" t="str">
        <f t="array" aca="1" ref="N12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2-2</v>
      </c>
      <c r="O12" t="str">
        <f t="array" aca="1" ref="O12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0-0</v>
      </c>
      <c r="P12" t="str">
        <f t="array" aca="1" ref="P12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0-3</v>
      </c>
      <c r="Q12" t="str">
        <f t="array" aca="1" ref="Q12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0-2</v>
      </c>
      <c r="R12" t="str">
        <f t="array" aca="1" ref="R12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2-1</v>
      </c>
      <c r="S12" t="str">
        <f t="array" aca="1" ref="S12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1-2</v>
      </c>
      <c r="T12" t="str">
        <f t="array" aca="1" ref="T12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0-1</v>
      </c>
      <c r="U12" t="str">
        <f t="array" aca="1" ref="U12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0-2</v>
      </c>
    </row>
    <row r="13" spans="1:21" x14ac:dyDescent="0.45">
      <c r="A13" s="2" t="s">
        <v>1069</v>
      </c>
      <c r="B13" t="str">
        <f t="array" aca="1" ref="B13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1-1</v>
      </c>
      <c r="C13" t="str">
        <f t="array" aca="1" ref="C13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2-0</v>
      </c>
      <c r="D13" t="str">
        <f t="array" aca="1" ref="D13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3-1</v>
      </c>
      <c r="E13" t="str">
        <f t="array" aca="1" ref="E13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0-1</v>
      </c>
      <c r="F13" t="str">
        <f t="array" aca="1" ref="F13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1-3</v>
      </c>
      <c r="G13" t="str">
        <f t="array" aca="1" ref="G13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1-1</v>
      </c>
      <c r="H13" t="str">
        <f t="array" aca="1" ref="H13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1-2</v>
      </c>
      <c r="I13" t="str">
        <f t="array" aca="1" ref="I13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1-1</v>
      </c>
      <c r="J13" t="str">
        <f t="array" aca="1" ref="J13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1-2</v>
      </c>
      <c r="K13" t="str">
        <f t="array" aca="1" ref="K13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2-1</v>
      </c>
      <c r="L13" t="str">
        <f t="array" aca="1" ref="L13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2-6</v>
      </c>
      <c r="M13" t="str">
        <f t="array" aca="1" ref="M13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</v>
      </c>
      <c r="N13" t="str">
        <f t="array" aca="1" ref="N13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0-3</v>
      </c>
      <c r="O13" t="str">
        <f t="array" aca="1" ref="O13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1-1</v>
      </c>
      <c r="P13" t="str">
        <f t="array" aca="1" ref="P13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3-1</v>
      </c>
      <c r="Q13" t="str">
        <f t="array" aca="1" ref="Q13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1-0</v>
      </c>
      <c r="R13" t="str">
        <f t="array" aca="1" ref="R13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0-3</v>
      </c>
      <c r="S13" t="str">
        <f t="array" aca="1" ref="S13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0-2</v>
      </c>
      <c r="T13" t="str">
        <f t="array" aca="1" ref="T13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0-1</v>
      </c>
      <c r="U13" t="str">
        <f t="array" aca="1" ref="U13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2-2</v>
      </c>
    </row>
    <row r="14" spans="1:21" x14ac:dyDescent="0.45">
      <c r="A14" s="2" t="s">
        <v>1070</v>
      </c>
      <c r="B14" t="str">
        <f t="array" aca="1" ref="B14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4-0</v>
      </c>
      <c r="C14" t="str">
        <f t="array" aca="1" ref="C14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1-1</v>
      </c>
      <c r="D14" t="str">
        <f t="array" aca="1" ref="D14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2-0</v>
      </c>
      <c r="E14" t="str">
        <f t="array" aca="1" ref="E14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3-1</v>
      </c>
      <c r="F14" t="str">
        <f t="array" aca="1" ref="F14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0-1</v>
      </c>
      <c r="G14" t="str">
        <f t="array" aca="1" ref="G14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0-3</v>
      </c>
      <c r="H14" t="str">
        <f t="array" aca="1" ref="H14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2-2</v>
      </c>
      <c r="I14" t="str">
        <f t="array" aca="1" ref="I14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1-1</v>
      </c>
      <c r="J14" t="str">
        <f t="array" aca="1" ref="J14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1-3</v>
      </c>
      <c r="K14" t="str">
        <f t="array" aca="1" ref="K14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2-3</v>
      </c>
      <c r="L14" t="str">
        <f t="array" aca="1" ref="L14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2-2</v>
      </c>
      <c r="M14" t="str">
        <f t="array" aca="1" ref="M14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3-0</v>
      </c>
      <c r="N14" t="str">
        <f t="array" aca="1" ref="N14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</v>
      </c>
      <c r="O14" t="str">
        <f t="array" aca="1" ref="O14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0-1</v>
      </c>
      <c r="P14" t="str">
        <f t="array" aca="1" ref="P14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1-0</v>
      </c>
      <c r="Q14" t="str">
        <f t="array" aca="1" ref="Q14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3-1</v>
      </c>
      <c r="R14" t="str">
        <f t="array" aca="1" ref="R14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0-2</v>
      </c>
      <c r="S14" t="str">
        <f t="array" aca="1" ref="S14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0-0</v>
      </c>
      <c r="T14" t="str">
        <f t="array" aca="1" ref="T14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0-0</v>
      </c>
      <c r="U14" t="str">
        <f t="array" aca="1" ref="U14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1-2</v>
      </c>
    </row>
    <row r="15" spans="1:21" x14ac:dyDescent="0.45">
      <c r="A15" s="2" t="s">
        <v>1071</v>
      </c>
      <c r="B15" t="str">
        <f t="array" aca="1" ref="B15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0-2</v>
      </c>
      <c r="C15" t="str">
        <f t="array" aca="1" ref="C15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1-0</v>
      </c>
      <c r="D15" t="str">
        <f t="array" aca="1" ref="D15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2-1</v>
      </c>
      <c r="E15" t="str">
        <f t="array" aca="1" ref="E15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1-0</v>
      </c>
      <c r="F15" t="str">
        <f t="array" aca="1" ref="F15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1-2</v>
      </c>
      <c r="G15" t="str">
        <f t="array" aca="1" ref="G15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4-3</v>
      </c>
      <c r="H15" t="str">
        <f t="array" aca="1" ref="H15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2-2</v>
      </c>
      <c r="I15" t="str">
        <f t="array" aca="1" ref="I15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0-1</v>
      </c>
      <c r="J15" t="str">
        <f t="array" aca="1" ref="J15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2-0</v>
      </c>
      <c r="K15" t="str">
        <f t="array" aca="1" ref="K15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2-0</v>
      </c>
      <c r="L15" t="str">
        <f t="array" aca="1" ref="L15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0-0</v>
      </c>
      <c r="M15" t="str">
        <f t="array" aca="1" ref="M15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1-1</v>
      </c>
      <c r="N15" t="str">
        <f t="array" aca="1" ref="N15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1-0</v>
      </c>
      <c r="O15" t="str">
        <f t="array" aca="1" ref="O15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</v>
      </c>
      <c r="P15" t="str">
        <f t="array" aca="1" ref="P15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0-2</v>
      </c>
      <c r="Q15" t="str">
        <f t="array" aca="1" ref="Q15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1-0</v>
      </c>
      <c r="R15" t="str">
        <f t="array" aca="1" ref="R15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2-2</v>
      </c>
      <c r="S15" t="str">
        <f t="array" aca="1" ref="S15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0-2</v>
      </c>
      <c r="T15" t="str">
        <f t="array" aca="1" ref="T15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0-1</v>
      </c>
      <c r="U15" t="str">
        <f t="array" aca="1" ref="U15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0-0</v>
      </c>
    </row>
    <row r="16" spans="1:21" x14ac:dyDescent="0.45">
      <c r="A16" s="2" t="s">
        <v>1072</v>
      </c>
      <c r="B16" t="str">
        <f t="array" aca="1" ref="B16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1-3</v>
      </c>
      <c r="C16" t="str">
        <f t="array" aca="1" ref="C16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2-2</v>
      </c>
      <c r="D16" t="str">
        <f t="array" aca="1" ref="D16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0-2</v>
      </c>
      <c r="E16" t="str">
        <f t="array" aca="1" ref="E16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1-3</v>
      </c>
      <c r="F16" t="str">
        <f t="array" aca="1" ref="F16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1-0</v>
      </c>
      <c r="G16" t="str">
        <f t="array" aca="1" ref="G16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2-6</v>
      </c>
      <c r="H16" t="str">
        <f t="array" aca="1" ref="H16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2-4</v>
      </c>
      <c r="I16" t="str">
        <f t="array" aca="1" ref="I16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0-1</v>
      </c>
      <c r="J16" t="str">
        <f t="array" aca="1" ref="J16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1-4</v>
      </c>
      <c r="K16" t="str">
        <f t="array" aca="1" ref="K16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0-3</v>
      </c>
      <c r="L16" t="str">
        <f t="array" aca="1" ref="L16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3-0</v>
      </c>
      <c r="M16" t="str">
        <f t="array" aca="1" ref="M16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1-3</v>
      </c>
      <c r="N16" t="str">
        <f t="array" aca="1" ref="N16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0-1</v>
      </c>
      <c r="O16" t="str">
        <f t="array" aca="1" ref="O16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2-0</v>
      </c>
      <c r="P16" t="str">
        <f t="array" aca="1" ref="P16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</v>
      </c>
      <c r="Q16" t="str">
        <f t="array" aca="1" ref="Q16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4-2</v>
      </c>
      <c r="R16" t="str">
        <f t="array" aca="1" ref="R16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0-1</v>
      </c>
      <c r="S16" t="str">
        <f t="array" aca="1" ref="S16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WAT(H) 0-1</v>
      </c>
      <c r="T16" t="str">
        <f t="array" aca="1" ref="T16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0-1</v>
      </c>
      <c r="U16" t="str">
        <f t="array" aca="1" ref="U16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2-2</v>
      </c>
    </row>
    <row r="17" spans="1:21" x14ac:dyDescent="0.45">
      <c r="A17" s="2" t="s">
        <v>1073</v>
      </c>
      <c r="B17" t="str">
        <f t="array" aca="1" ref="B17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0-3</v>
      </c>
      <c r="C17" t="str">
        <f t="array" aca="1" ref="C17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2-1</v>
      </c>
      <c r="D17" t="str">
        <f t="array" aca="1" ref="D17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2-2</v>
      </c>
      <c r="E17" t="str">
        <f t="array" aca="1" ref="E17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2-2</v>
      </c>
      <c r="F17" t="str">
        <f t="array" aca="1" ref="F17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0-0</v>
      </c>
      <c r="G17" t="str">
        <f t="array" aca="1" ref="G17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0-0</v>
      </c>
      <c r="H17" t="str">
        <f t="array" aca="1" ref="H17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0-3</v>
      </c>
      <c r="I17" t="str">
        <f t="array" aca="1" ref="I17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0-1</v>
      </c>
      <c r="J17" t="str">
        <f t="array" aca="1" ref="J17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1-2</v>
      </c>
      <c r="K17" t="str">
        <f t="array" aca="1" ref="K17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2-1</v>
      </c>
      <c r="L17" t="str">
        <f t="array" aca="1" ref="L17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2-0</v>
      </c>
      <c r="M17" t="str">
        <f t="array" aca="1" ref="M17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0-1</v>
      </c>
      <c r="N17" t="str">
        <f t="array" aca="1" ref="N17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1-3</v>
      </c>
      <c r="O17" t="str">
        <f t="array" aca="1" ref="O17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0-1</v>
      </c>
      <c r="P17" t="str">
        <f t="array" aca="1" ref="P17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1-1</v>
      </c>
      <c r="Q17" t="str">
        <f t="array" aca="1" ref="Q17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</v>
      </c>
      <c r="R17" t="str">
        <f t="array" aca="1" ref="R17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2-2</v>
      </c>
      <c r="S17" t="str">
        <f t="array" aca="1" ref="S17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0-1</v>
      </c>
      <c r="T17" t="str">
        <f t="array" aca="1" ref="T17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1-0</v>
      </c>
      <c r="U17" t="str">
        <f t="array" aca="1" ref="U17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0-0</v>
      </c>
    </row>
    <row r="18" spans="1:21" x14ac:dyDescent="0.45">
      <c r="A18" s="2" t="s">
        <v>1074</v>
      </c>
      <c r="B18" t="str">
        <f t="array" aca="1" ref="B18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1-1</v>
      </c>
      <c r="C18" t="str">
        <f t="array" aca="1" ref="C18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AVL(H) 3-1</v>
      </c>
      <c r="D18" t="str">
        <f t="array" aca="1" ref="D18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5-1</v>
      </c>
      <c r="E18" t="str">
        <f t="array" aca="1" ref="E18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0-0</v>
      </c>
      <c r="F18" t="str">
        <f t="array" aca="1" ref="F18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1-0</v>
      </c>
      <c r="G18" t="str">
        <f t="array" aca="1" ref="G18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1-1</v>
      </c>
      <c r="H18" t="str">
        <f t="array" aca="1" ref="H18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0-1</v>
      </c>
      <c r="I18" t="str">
        <f t="array" aca="1" ref="I18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0-0</v>
      </c>
      <c r="J18" t="str">
        <f t="array" aca="1" ref="J18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4-1</v>
      </c>
      <c r="K18" t="str">
        <f t="array" aca="1" ref="K18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0-1</v>
      </c>
      <c r="L18" t="str">
        <f t="array" aca="1" ref="L18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1-2</v>
      </c>
      <c r="M18" t="str">
        <f t="array" aca="1" ref="M18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3-0</v>
      </c>
      <c r="N18" t="str">
        <f t="array" aca="1" ref="N18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SOU(A) 2-0</v>
      </c>
      <c r="O18" t="str">
        <f t="array" aca="1" ref="O18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2-2</v>
      </c>
      <c r="P18" t="str">
        <f t="array" aca="1" ref="P18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1-0</v>
      </c>
      <c r="Q18" t="str">
        <f t="array" aca="1" ref="Q18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2-2</v>
      </c>
      <c r="R18" t="str">
        <f t="array" aca="1" ref="R18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</v>
      </c>
      <c r="S18" t="str">
        <f t="array" aca="1" ref="S18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2-1</v>
      </c>
      <c r="T18" t="str">
        <f t="array" aca="1" ref="T18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WBA(A) 1-1</v>
      </c>
      <c r="U18" t="str">
        <f t="array" aca="1" ref="U18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4-1</v>
      </c>
    </row>
    <row r="19" spans="1:21" x14ac:dyDescent="0.45">
      <c r="A19" s="2" t="s">
        <v>1075</v>
      </c>
      <c r="B19" t="str">
        <f t="array" aca="1" ref="B19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0-3</v>
      </c>
      <c r="C19" t="str">
        <f t="array" aca="1" ref="C19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3-2</v>
      </c>
      <c r="D19" t="str">
        <f t="array" aca="1" ref="D19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BOU(A) 1-1</v>
      </c>
      <c r="E19" t="str">
        <f t="array" aca="1" ref="E19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CHE(A) 2-2</v>
      </c>
      <c r="F19" t="str">
        <f t="array" aca="1" ref="F19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CRY(H) 0-1</v>
      </c>
      <c r="G19" t="str">
        <f t="array" aca="1" ref="G19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EVE(A) 2-2</v>
      </c>
      <c r="H19" t="str">
        <f t="array" aca="1" ref="H19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LEI(A) 1-2</v>
      </c>
      <c r="I19" t="str">
        <f t="array" aca="1" ref="I19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LIV(H) 3-0</v>
      </c>
      <c r="J19" t="str">
        <f t="array" aca="1" ref="J19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0-2</v>
      </c>
      <c r="K19" t="str">
        <f t="array" aca="1" ref="K19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MUN(H) 1-2</v>
      </c>
      <c r="L19" t="str">
        <f t="array" aca="1" ref="L19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NEW(A) 2-1</v>
      </c>
      <c r="M19" t="str">
        <f t="array" aca="1" ref="M19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2-0</v>
      </c>
      <c r="N19" t="str">
        <f t="array" aca="1" ref="N19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0-0</v>
      </c>
      <c r="O19" t="str">
        <f t="array" aca="1" ref="O19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2-0</v>
      </c>
      <c r="P19" t="str">
        <f t="array" aca="1" ref="P19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1-0</v>
      </c>
      <c r="Q19" t="str">
        <f t="array" aca="1" ref="Q19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SWA(H) 1-0</v>
      </c>
      <c r="R19" t="str">
        <f t="array" aca="1" ref="R19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1-2</v>
      </c>
      <c r="S19" t="str">
        <f t="array" aca="1" ref="S19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</v>
      </c>
      <c r="T19" t="str">
        <f t="array" aca="1" ref="T19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0-0</v>
      </c>
      <c r="U19" t="str">
        <f t="array" aca="1" ref="U19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WHU(H) 2-0</v>
      </c>
    </row>
    <row r="20" spans="1:21" x14ac:dyDescent="0.45">
      <c r="A20" s="2" t="s">
        <v>1076</v>
      </c>
      <c r="B20" t="str">
        <f t="array" aca="1" ref="B20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ARS(H) 2-1</v>
      </c>
      <c r="C20" t="str">
        <f t="array" aca="1" ref="C20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1-0</v>
      </c>
      <c r="D20" t="str">
        <f t="array" aca="1" ref="D20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1-2</v>
      </c>
      <c r="E20" t="str">
        <f t="array" aca="1" ref="E20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2-3</v>
      </c>
      <c r="F20" t="str">
        <f t="array" aca="1" ref="F20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0-2</v>
      </c>
      <c r="G20" t="str">
        <f t="array" aca="1" ref="G20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2-3</v>
      </c>
      <c r="H20" t="str">
        <f t="array" aca="1" ref="H20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2-3</v>
      </c>
      <c r="I20" t="str">
        <f t="array" aca="1" ref="I20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2-2</v>
      </c>
      <c r="J20" t="str">
        <f t="array" aca="1" ref="J20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MCI(H) 0-3</v>
      </c>
      <c r="K20" t="str">
        <f t="array" aca="1" ref="K20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0-2</v>
      </c>
      <c r="L20" t="str">
        <f t="array" aca="1" ref="L20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1-0</v>
      </c>
      <c r="M20" t="str">
        <f t="array" aca="1" ref="M20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NOR(A) 1-0</v>
      </c>
      <c r="N20" t="str">
        <f t="array" aca="1" ref="N20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0-0</v>
      </c>
      <c r="O20" t="str">
        <f t="array" aca="1" ref="O20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STK(A) 1-0</v>
      </c>
      <c r="P20" t="str">
        <f t="array" aca="1" ref="P20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SUN(H) 1-0</v>
      </c>
      <c r="Q20" t="str">
        <f t="array" aca="1" ref="Q20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0-1</v>
      </c>
      <c r="R20" t="str">
        <f t="array" aca="1" ref="R20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TOT(H) 1-1</v>
      </c>
      <c r="S20" t="str">
        <f t="array" aca="1" ref="S20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0-0</v>
      </c>
      <c r="T20" t="str">
        <f t="array" aca="1" ref="T20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</v>
      </c>
      <c r="U20" t="str">
        <f t="array" aca="1" ref="U20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WHU(A) 1-1</v>
      </c>
    </row>
    <row r="21" spans="1:21" x14ac:dyDescent="0.45">
      <c r="A21" s="2" t="s">
        <v>1077</v>
      </c>
      <c r="B21" t="str">
        <f t="array" aca="1" ref="B21" ca="1">IFERROR(INDEX(FPL_Results_Extract[],MATCH(Results_Matrix[[#This Row],[Teams]],FPL_Results_Extract[[Team]:[Team]],0),MATCH(B$1&amp;"*",INDIRECT("Results!A"&amp;(MATCH(Results_Matrix[[#This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Row],[Teams]],ROW(FPL_Results_Extract[[Team]:[Team]]),""),2)-1,MATCH(B$1&amp;"*",INDIRECT("Results!A"&amp;(SMALL(IF(FPL_Results_Extract[[Team]:[Team]]=Results_Matrix[[#This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Row],[Teams]],ROW(FPL_Results_Extract[[Team]:[Team]]),""),3)-1,MATCH(B$1&amp;"*",INDIRECT("Results!A"&amp;(SMALL(IF(FPL_Results_Extract[[Team]:[Team]]=Results_Matrix[[#This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ARS(A) 2-0</v>
      </c>
      <c r="C21" t="str">
        <f t="array" aca="1" ref="C21" ca="1">IFERROR(INDEX(FPL_Results_Extract[],MATCH(Results_Matrix[[#This Row],[Teams]],FPL_Results_Extract[[Team]:[Team]],0),MATCH(C$1&amp;"*",INDIRECT("Results!A"&amp;(MATCH(Results_Matrix[[#This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Row],[Teams]],ROW(FPL_Results_Extract[[Team]:[Team]]),""),2)-1,MATCH(C$1&amp;"*",INDIRECT("Results!A"&amp;(SMALL(IF(FPL_Results_Extract[[Team]:[Team]]=Results_Matrix[[#This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Row],[Teams]],ROW(FPL_Results_Extract[[Team]:[Team]]),""),3)-1,MATCH(C$1&amp;"*",INDIRECT("Results!A"&amp;(SMALL(IF(FPL_Results_Extract[[Team]:[Team]]=Results_Matrix[[#This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AVL(A) 1-1</v>
      </c>
      <c r="D21" t="str">
        <f t="array" aca="1" ref="D21" ca="1">IFERROR(INDEX(FPL_Results_Extract[],MATCH(Results_Matrix[[#This Row],[Teams]],FPL_Results_Extract[[Team]:[Team]],0),MATCH(D$1&amp;"*",INDIRECT("Results!A"&amp;(MATCH(Results_Matrix[[#This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Row],[Teams]],ROW(FPL_Results_Extract[[Team]:[Team]]),""),2)-1,MATCH(D$1&amp;"*",INDIRECT("Results!A"&amp;(SMALL(IF(FPL_Results_Extract[[Team]:[Team]]=Results_Matrix[[#This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Row],[Teams]],ROW(FPL_Results_Extract[[Team]:[Team]]),""),3)-1,MATCH(D$1&amp;"*",INDIRECT("Results!A"&amp;(SMALL(IF(FPL_Results_Extract[[Team]:[Team]]=Results_Matrix[[#This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BOU(H) 3-4</v>
      </c>
      <c r="E21" t="str">
        <f t="array" aca="1" ref="E21" ca="1">IFERROR(INDEX(FPL_Results_Extract[],MATCH(Results_Matrix[[#This Row],[Teams]],FPL_Results_Extract[[Team]:[Team]],0),MATCH(E$1&amp;"*",INDIRECT("Results!A"&amp;(MATCH(Results_Matrix[[#This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Row],[Teams]],ROW(FPL_Results_Extract[[Team]:[Team]]),""),2)-1,MATCH(E$1&amp;"*",INDIRECT("Results!A"&amp;(SMALL(IF(FPL_Results_Extract[[Team]:[Team]]=Results_Matrix[[#This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Row],[Teams]],ROW(FPL_Results_Extract[[Team]:[Team]]),""),3)-1,MATCH(E$1&amp;"*",INDIRECT("Results!A"&amp;(SMALL(IF(FPL_Results_Extract[[Team]:[Team]]=Results_Matrix[[#This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CHE(H) 2-1</v>
      </c>
      <c r="F21" t="str">
        <f t="array" aca="1" ref="F21" ca="1">IFERROR(INDEX(FPL_Results_Extract[],MATCH(Results_Matrix[[#This Row],[Teams]],FPL_Results_Extract[[Team]:[Team]],0),MATCH(F$1&amp;"*",INDIRECT("Results!A"&amp;(MATCH(Results_Matrix[[#This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Row],[Teams]],ROW(FPL_Results_Extract[[Team]:[Team]]),""),2)-1,MATCH(F$1&amp;"*",INDIRECT("Results!A"&amp;(SMALL(IF(FPL_Results_Extract[[Team]:[Team]]=Results_Matrix[[#This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Row],[Teams]],ROW(FPL_Results_Extract[[Team]:[Team]]),""),3)-1,MATCH(F$1&amp;"*",INDIRECT("Results!A"&amp;(SMALL(IF(FPL_Results_Extract[[Team]:[Team]]=Results_Matrix[[#This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CRY(A) 3-1</v>
      </c>
      <c r="G21" t="str">
        <f t="array" aca="1" ref="G21" ca="1">IFERROR(INDEX(FPL_Results_Extract[],MATCH(Results_Matrix[[#This Row],[Teams]],FPL_Results_Extract[[Team]:[Team]],0),MATCH(G$1&amp;"*",INDIRECT("Results!A"&amp;(MATCH(Results_Matrix[[#This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Row],[Teams]],ROW(FPL_Results_Extract[[Team]:[Team]]),""),2)-1,MATCH(G$1&amp;"*",INDIRECT("Results!A"&amp;(SMALL(IF(FPL_Results_Extract[[Team]:[Team]]=Results_Matrix[[#This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Row],[Teams]],ROW(FPL_Results_Extract[[Team]:[Team]]),""),3)-1,MATCH(G$1&amp;"*",INDIRECT("Results!A"&amp;(SMALL(IF(FPL_Results_Extract[[Team]:[Team]]=Results_Matrix[[#This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EVE(H) 1-1</v>
      </c>
      <c r="H21" t="str">
        <f t="array" aca="1" ref="H21" ca="1">IFERROR(INDEX(FPL_Results_Extract[],MATCH(Results_Matrix[[#This Row],[Teams]],FPL_Results_Extract[[Team]:[Team]],0),MATCH(H$1&amp;"*",INDIRECT("Results!A"&amp;(MATCH(Results_Matrix[[#This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Row],[Teams]],ROW(FPL_Results_Extract[[Team]:[Team]]),""),2)-1,MATCH(H$1&amp;"*",INDIRECT("Results!A"&amp;(SMALL(IF(FPL_Results_Extract[[Team]:[Team]]=Results_Matrix[[#This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Row],[Teams]],ROW(FPL_Results_Extract[[Team]:[Team]]),""),3)-1,MATCH(H$1&amp;"*",INDIRECT("Results!A"&amp;(SMALL(IF(FPL_Results_Extract[[Team]:[Team]]=Results_Matrix[[#This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LEI(H) 1-2</v>
      </c>
      <c r="I21" t="str">
        <f t="array" aca="1" ref="I21" ca="1">IFERROR(INDEX(FPL_Results_Extract[],MATCH(Results_Matrix[[#This Row],[Teams]],FPL_Results_Extract[[Team]:[Team]],0),MATCH(I$1&amp;"*",INDIRECT("Results!A"&amp;(MATCH(Results_Matrix[[#This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Row],[Teams]],ROW(FPL_Results_Extract[[Team]:[Team]]),""),2)-1,MATCH(I$1&amp;"*",INDIRECT("Results!A"&amp;(SMALL(IF(FPL_Results_Extract[[Team]:[Team]]=Results_Matrix[[#This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Row],[Teams]],ROW(FPL_Results_Extract[[Team]:[Team]]),""),3)-1,MATCH(I$1&amp;"*",INDIRECT("Results!A"&amp;(SMALL(IF(FPL_Results_Extract[[Team]:[Team]]=Results_Matrix[[#This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LIV(A) 3-0</v>
      </c>
      <c r="J21" t="str">
        <f t="array" aca="1" ref="J21" ca="1">IFERROR(INDEX(FPL_Results_Extract[],MATCH(Results_Matrix[[#This Row],[Teams]],FPL_Results_Extract[[Team]:[Team]],0),MATCH(J$1&amp;"*",INDIRECT("Results!A"&amp;(MATCH(Results_Matrix[[#This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Row],[Teams]],ROW(FPL_Results_Extract[[Team]:[Team]]),""),2)-1,MATCH(J$1&amp;"*",INDIRECT("Results!A"&amp;(SMALL(IF(FPL_Results_Extract[[Team]:[Team]]=Results_Matrix[[#This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Row],[Teams]],ROW(FPL_Results_Extract[[Team]:[Team]]),""),3)-1,MATCH(J$1&amp;"*",INDIRECT("Results!A"&amp;(SMALL(IF(FPL_Results_Extract[[Team]:[Team]]=Results_Matrix[[#This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MCI(A) 2-1</v>
      </c>
      <c r="K21" t="str">
        <f t="array" aca="1" ref="K21" ca="1">IFERROR(INDEX(FPL_Results_Extract[],MATCH(Results_Matrix[[#This Row],[Teams]],FPL_Results_Extract[[Team]:[Team]],0),MATCH(K$1&amp;"*",INDIRECT("Results!A"&amp;(MATCH(Results_Matrix[[#This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Row],[Teams]],ROW(FPL_Results_Extract[[Team]:[Team]]),""),2)-1,MATCH(K$1&amp;"*",INDIRECT("Results!A"&amp;(SMALL(IF(FPL_Results_Extract[[Team]:[Team]]=Results_Matrix[[#This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Row],[Teams]],ROW(FPL_Results_Extract[[Team]:[Team]]),""),3)-1,MATCH(K$1&amp;"*",INDIRECT("Results!A"&amp;(SMALL(IF(FPL_Results_Extract[[Team]:[Team]]=Results_Matrix[[#This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MUN(A) 0-0</v>
      </c>
      <c r="L21" t="str">
        <f t="array" aca="1" ref="L21" ca="1">IFERROR(INDEX(FPL_Results_Extract[],MATCH(Results_Matrix[[#This Row],[Teams]],FPL_Results_Extract[[Team]:[Team]],0),MATCH(L$1&amp;"*",INDIRECT("Results!A"&amp;(MATCH(Results_Matrix[[#This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Row],[Teams]],ROW(FPL_Results_Extract[[Team]:[Team]]),""),2)-1,MATCH(L$1&amp;"*",INDIRECT("Results!A"&amp;(SMALL(IF(FPL_Results_Extract[[Team]:[Team]]=Results_Matrix[[#This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Row],[Teams]],ROW(FPL_Results_Extract[[Team]:[Team]]),""),3)-1,MATCH(L$1&amp;"*",INDIRECT("Results!A"&amp;(SMALL(IF(FPL_Results_Extract[[Team]:[Team]]=Results_Matrix[[#This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NEW(H) 2-0</v>
      </c>
      <c r="M21" t="str">
        <f t="array" aca="1" ref="M21" ca="1">IFERROR(INDEX(FPL_Results_Extract[],MATCH(Results_Matrix[[#This Row],[Teams]],FPL_Results_Extract[[Team]:[Team]],0),MATCH(M$1&amp;"*",INDIRECT("Results!A"&amp;(MATCH(Results_Matrix[[#This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Row],[Teams]],ROW(FPL_Results_Extract[[Team]:[Team]]),""),2)-1,MATCH(M$1&amp;"*",INDIRECT("Results!A"&amp;(SMALL(IF(FPL_Results_Extract[[Team]:[Team]]=Results_Matrix[[#This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Row],[Teams]],ROW(FPL_Results_Extract[[Team]:[Team]]),""),3)-1,MATCH(M$1&amp;"*",INDIRECT("Results!A"&amp;(SMALL(IF(FPL_Results_Extract[[Team]:[Team]]=Results_Matrix[[#This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NOR(H) 2-2</v>
      </c>
      <c r="N21" t="str">
        <f t="array" aca="1" ref="N21" ca="1">IFERROR(INDEX(FPL_Results_Extract[],MATCH(Results_Matrix[[#This Row],[Teams]],FPL_Results_Extract[[Team]:[Team]],0),MATCH(N$1&amp;"*",INDIRECT("Results!A"&amp;(MATCH(Results_Matrix[[#This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Row],[Teams]],ROW(FPL_Results_Extract[[Team]:[Team]]),""),2)-1,MATCH(N$1&amp;"*",INDIRECT("Results!A"&amp;(SMALL(IF(FPL_Results_Extract[[Team]:[Team]]=Results_Matrix[[#This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Row],[Teams]],ROW(FPL_Results_Extract[[Team]:[Team]]),""),3)-1,MATCH(N$1&amp;"*",INDIRECT("Results!A"&amp;(SMALL(IF(FPL_Results_Extract[[Team]:[Team]]=Results_Matrix[[#This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SOU(H) 2-1</v>
      </c>
      <c r="O21" t="str">
        <f t="array" aca="1" ref="O21" ca="1">IFERROR(INDEX(FPL_Results_Extract[],MATCH(Results_Matrix[[#This Row],[Teams]],FPL_Results_Extract[[Team]:[Team]],0),MATCH(O$1&amp;"*",INDIRECT("Results!A"&amp;(MATCH(Results_Matrix[[#This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Row],[Teams]],ROW(FPL_Results_Extract[[Team]:[Team]]),""),2)-1,MATCH(O$1&amp;"*",INDIRECT("Results!A"&amp;(SMALL(IF(FPL_Results_Extract[[Team]:[Team]]=Results_Matrix[[#This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Row],[Teams]],ROW(FPL_Results_Extract[[Team]:[Team]]),""),3)-1,MATCH(O$1&amp;"*",INDIRECT("Results!A"&amp;(SMALL(IF(FPL_Results_Extract[[Team]:[Team]]=Results_Matrix[[#This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STK(H) 0-0</v>
      </c>
      <c r="P21" t="str">
        <f t="array" aca="1" ref="P21" ca="1">IFERROR(INDEX(FPL_Results_Extract[],MATCH(Results_Matrix[[#This Row],[Teams]],FPL_Results_Extract[[Team]:[Team]],0),MATCH(P$1&amp;"*",INDIRECT("Results!A"&amp;(MATCH(Results_Matrix[[#This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Row],[Teams]],ROW(FPL_Results_Extract[[Team]:[Team]]),""),2)-1,MATCH(P$1&amp;"*",INDIRECT("Results!A"&amp;(SMALL(IF(FPL_Results_Extract[[Team]:[Team]]=Results_Matrix[[#This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Row],[Teams]],ROW(FPL_Results_Extract[[Team]:[Team]]),""),3)-1,MATCH(P$1&amp;"*",INDIRECT("Results!A"&amp;(SMALL(IF(FPL_Results_Extract[[Team]:[Team]]=Results_Matrix[[#This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SUN(A) 2-2</v>
      </c>
      <c r="Q21" t="str">
        <f t="array" aca="1" ref="Q21" ca="1">IFERROR(INDEX(FPL_Results_Extract[],MATCH(Results_Matrix[[#This Row],[Teams]],FPL_Results_Extract[[Team]:[Team]],0),MATCH(Q$1&amp;"*",INDIRECT("Results!A"&amp;(MATCH(Results_Matrix[[#This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Row],[Teams]],ROW(FPL_Results_Extract[[Team]:[Team]]),""),2)-1,MATCH(Q$1&amp;"*",INDIRECT("Results!A"&amp;(SMALL(IF(FPL_Results_Extract[[Team]:[Team]]=Results_Matrix[[#This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Row],[Teams]],ROW(FPL_Results_Extract[[Team]:[Team]]),""),3)-1,MATCH(Q$1&amp;"*",INDIRECT("Results!A"&amp;(SMALL(IF(FPL_Results_Extract[[Team]:[Team]]=Results_Matrix[[#This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SWA(A) 0-0</v>
      </c>
      <c r="R21" t="str">
        <f t="array" aca="1" ref="R21" ca="1">IFERROR(INDEX(FPL_Results_Extract[],MATCH(Results_Matrix[[#This Row],[Teams]],FPL_Results_Extract[[Team]:[Team]],0),MATCH(R$1&amp;"*",INDIRECT("Results!A"&amp;(MATCH(Results_Matrix[[#This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Row],[Teams]],ROW(FPL_Results_Extract[[Team]:[Team]]),""),2)-1,MATCH(R$1&amp;"*",INDIRECT("Results!A"&amp;(SMALL(IF(FPL_Results_Extract[[Team]:[Team]]=Results_Matrix[[#This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Row],[Teams]],ROW(FPL_Results_Extract[[Team]:[Team]]),""),3)-1,MATCH(R$1&amp;"*",INDIRECT("Results!A"&amp;(SMALL(IF(FPL_Results_Extract[[Team]:[Team]]=Results_Matrix[[#This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TOT(A) 1-4</v>
      </c>
      <c r="S21" t="str">
        <f t="array" aca="1" ref="S21" ca="1">IFERROR(INDEX(FPL_Results_Extract[],MATCH(Results_Matrix[[#This Row],[Teams]],FPL_Results_Extract[[Team]:[Team]],0),MATCH(S$1&amp;"*",INDIRECT("Results!A"&amp;(MATCH(Results_Matrix[[#This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Row],[Teams]],ROW(FPL_Results_Extract[[Team]:[Team]]),""),2)-1,MATCH(S$1&amp;"*",INDIRECT("Results!A"&amp;(SMALL(IF(FPL_Results_Extract[[Team]:[Team]]=Results_Matrix[[#This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Row],[Teams]],ROW(FPL_Results_Extract[[Team]:[Team]]),""),3)-1,MATCH(S$1&amp;"*",INDIRECT("Results!A"&amp;(SMALL(IF(FPL_Results_Extract[[Team]:[Team]]=Results_Matrix[[#This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WAT(A) 0-2</v>
      </c>
      <c r="T21" t="str">
        <f t="array" aca="1" ref="T21" ca="1">IFERROR(INDEX(FPL_Results_Extract[],MATCH(Results_Matrix[[#This Row],[Teams]],FPL_Results_Extract[[Team]:[Team]],0),MATCH(T$1&amp;"*",INDIRECT("Results!A"&amp;(MATCH(Results_Matrix[[#This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Row],[Teams]],ROW(FPL_Results_Extract[[Team]:[Team]]),""),2)-1,MATCH(T$1&amp;"*",INDIRECT("Results!A"&amp;(SMALL(IF(FPL_Results_Extract[[Team]:[Team]]=Results_Matrix[[#This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Row],[Teams]],ROW(FPL_Results_Extract[[Team]:[Team]]),""),3)-1,MATCH(T$1&amp;"*",INDIRECT("Results!A"&amp;(SMALL(IF(FPL_Results_Extract[[Team]:[Team]]=Results_Matrix[[#This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WBA(H) 1-1</v>
      </c>
      <c r="U21" t="str">
        <f t="array" aca="1" ref="U21" ca="1">IFERROR(INDEX(FPL_Results_Extract[],MATCH(Results_Matrix[[#This Row],[Teams]],FPL_Results_Extract[[Team]:[Team]],0),MATCH(U$1&amp;"*",INDIRECT("Results!A"&amp;(MATCH(Results_Matrix[[#This Row],[Teams]],FPL_Results_Extract[[Team]:[Team]],0)+1)&amp;":X"&amp;(MATCH(Results_Matrix[[#This Row],[Teams]],FPL_Results_Extract[[Team]:[Team]],0)+1)),0)),IFERROR(INDEX(FPL_Results_Extract[],SMALL(IF(FPL_Results_Extract[[Team]:[Team]]=Results_Matrix[[#This Row],[Teams]],ROW(FPL_Results_Extract[[Team]:[Team]]),""),2)-1,MATCH(U$1&amp;"*",INDIRECT("Results!A"&amp;(SMALL(IF(FPL_Results_Extract[[Team]:[Team]]=Results_Matrix[[#This Row],[Teams]],ROW(FPL_Results_Extract[[Team]:[Team]]),""),2))&amp;":Y"&amp;(SMALL(IF(FPL_Results_Extract[[Team]:[Team]]=Results_Matrix[[#This Row],[Teams]],ROW(FPL_Results_Extract[[Team]:[Team]]),""),2))),0)),INDEX(FPL_Results_Extract[],SMALL(IF(FPL_Results_Extract[[Team]:[Team]]=Results_Matrix[[#This Row],[Teams]],ROW(FPL_Results_Extract[[Team]:[Team]]),""),3)-1,MATCH(U$1&amp;"*",INDIRECT("Results!A"&amp;(SMALL(IF(FPL_Results_Extract[[Team]:[Team]]=Results_Matrix[[#This Row],[Teams]],ROW(FPL_Results_Extract[[Team]:[Team]]),""),3))&amp;":Y"&amp;(SMALL(IF(FPL_Results_Extract[[Team]:[Team]]=Results_Matrix[[#This Row],[Teams]],ROW(FPL_Results_Extract[[Team]:[Team]]),""),3))),0))))</f>
        <v>WHU</v>
      </c>
    </row>
  </sheetData>
  <conditionalFormatting sqref="B2:U21">
    <cfRule type="expression" dxfId="116" priority="1">
      <formula>IF(OR(MID(B2,5,1)="A",MID(B2,5,1)="H"),MID(B2,8,1)=MID(B2,10,1))</formula>
    </cfRule>
    <cfRule type="expression" dxfId="115" priority="4">
      <formula>MID(B2,8,1)&lt;MID(B2,10,1)</formula>
    </cfRule>
    <cfRule type="expression" dxfId="114" priority="5">
      <formula>MID(B2,8,1)&gt;MID(B2,10,1)</formula>
    </cfRule>
  </conditionalFormatting>
  <pageMargins left="0.7" right="0.7" top="0.75" bottom="0.75" header="0.3" footer="0.3"/>
  <pageSetup paperSize="9" orientation="portrait" r:id="rId1"/>
  <cellWatches>
    <cellWatch r="F13"/>
  </cellWatch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M622"/>
  <sheetViews>
    <sheetView topLeftCell="S1" zoomScale="50" zoomScaleNormal="50" workbookViewId="0">
      <selection activeCell="Y2" sqref="Y2"/>
    </sheetView>
  </sheetViews>
  <sheetFormatPr defaultRowHeight="14.25" x14ac:dyDescent="0.45"/>
  <cols>
    <col min="1" max="1" width="16.33203125" bestFit="1" customWidth="1"/>
    <col min="2" max="39" width="17.1328125" customWidth="1"/>
  </cols>
  <sheetData>
    <row r="1" spans="1:39" x14ac:dyDescent="0.45">
      <c r="A1" t="s">
        <v>1</v>
      </c>
      <c r="B1" t="s">
        <v>679</v>
      </c>
      <c r="C1" t="s">
        <v>680</v>
      </c>
      <c r="D1" t="s">
        <v>681</v>
      </c>
      <c r="E1" t="s">
        <v>682</v>
      </c>
      <c r="F1" t="s">
        <v>683</v>
      </c>
      <c r="G1" t="s">
        <v>684</v>
      </c>
      <c r="H1" t="s">
        <v>685</v>
      </c>
      <c r="I1" t="s">
        <v>686</v>
      </c>
      <c r="J1" t="s">
        <v>687</v>
      </c>
      <c r="K1" t="s">
        <v>688</v>
      </c>
      <c r="L1" t="s">
        <v>689</v>
      </c>
      <c r="M1" t="s">
        <v>690</v>
      </c>
      <c r="N1" t="s">
        <v>691</v>
      </c>
      <c r="O1" t="s">
        <v>692</v>
      </c>
      <c r="P1" t="s">
        <v>693</v>
      </c>
      <c r="Q1" t="s">
        <v>694</v>
      </c>
      <c r="R1" t="s">
        <v>695</v>
      </c>
      <c r="S1" t="s">
        <v>696</v>
      </c>
      <c r="T1" t="s">
        <v>697</v>
      </c>
      <c r="U1" t="s">
        <v>698</v>
      </c>
      <c r="V1" t="s">
        <v>699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</row>
    <row r="2" spans="1:39" x14ac:dyDescent="0.45">
      <c r="A2" t="s">
        <v>255</v>
      </c>
      <c r="B2" t="str">
        <f ca="1">IF(RIGHT(FPL_Combined[[#Headers],[Gameweek 01]],2)&lt;$B$622,INDEX(FPL_Results_Extract[Gameweek 01],MATCH($A2,FPL_Results_Extract[[Player]:[Player]],0)),INDEX(Team_Key[[Abbreviation]:[Abbreviation]],MATCH(LEFT(INDEX(FPL_Fixtures_Extract[],MATCH($A2,FPL_Fixtures_Extract[[Player]:[Player]],0),MATCH(FPL_Combined[[#Headers],[Gameweek 01]],FPL_Fixtures_Extract[#Headers],0)),LEN(INDEX(FPL_Fixtures_Extract[],MATCH($A2,FPL_Fixtures_Extract[[Player]:[Player]],0),MATCH(FPL_Combined[[#Headers],[Gameweek 01]],FPL_Fixtures_Extract[#Headers],0)))-4),Team_Key[[Full Name]:[Full Name]],0))&amp;RIGHT(INDEX(FPL_Fixtures_Extract[],MATCH($A2,FPL_Fixtures_Extract[[Player]:[Player]],0),MATCH(FPL_Combined[[#Headers],[Gameweek 01]],FPL_Fixtures_Extract[#Headers],0)),3))</f>
        <v>EVE(A) 2-2</v>
      </c>
      <c r="C2" t="str">
        <f ca="1">IF(RIGHT(FPL_Combined[[#Headers],[Gameweek 02]],2)&lt;$B$622,INDEX(FPL_Results_Extract[Gameweek 02],MATCH($A2,FPL_Results_Extract[[Player]:[Player]],0)),INDEX(Team_Key[[Abbreviation]:[Abbreviation]],MATCH(LEFT(INDEX(FPL_Fixtures_Extract[],MATCH($A2,FPL_Fixtures_Extract[[Player]:[Player]],0),MATCH(FPL_Combined[[#Headers],[Gameweek 02]],FPL_Fixtures_Extract[#Headers],0)),LEN(INDEX(FPL_Fixtures_Extract[],MATCH($A2,FPL_Fixtures_Extract[[Player]:[Player]],0),MATCH(FPL_Combined[[#Headers],[Gameweek 02]],FPL_Fixtures_Extract[#Headers],0)))-4),Team_Key[[Full Name]:[Full Name]],0))&amp;RIGHT(INDEX(FPL_Fixtures_Extract[],MATCH($A2,FPL_Fixtures_Extract[[Player]:[Player]],0),MATCH(FPL_Combined[[#Headers],[Gameweek 02]],FPL_Fixtures_Extract[#Headers],0)),3))</f>
        <v>WBA(H) 0-0</v>
      </c>
      <c r="D2" t="str">
        <f ca="1">IF(RIGHT(FPL_Combined[[#Headers],[Gameweek 03]],2)&lt;$B$622,INDEX(FPL_Results_Extract[Gameweek 03],MATCH($A2,FPL_Results_Extract[[Player]:[Player]],0)),INDEX(Team_Key[[Abbreviation]:[Abbreviation]],MATCH(LEFT(INDEX(FPL_Fixtures_Extract[],MATCH($A2,FPL_Fixtures_Extract[[Player]:[Player]],0),MATCH(FPL_Combined[[#Headers],[Gameweek 03]],FPL_Fixtures_Extract[#Headers],0)),LEN(INDEX(FPL_Fixtures_Extract[],MATCH($A2,FPL_Fixtures_Extract[[Player]:[Player]],0),MATCH(FPL_Combined[[#Headers],[Gameweek 03]],FPL_Fixtures_Extract[#Headers],0)))-4),Team_Key[[Full Name]:[Full Name]],0))&amp;RIGHT(INDEX(FPL_Fixtures_Extract[],MATCH($A2,FPL_Fixtures_Extract[[Player]:[Player]],0),MATCH(FPL_Combined[[#Headers],[Gameweek 03]],FPL_Fixtures_Extract[#Headers],0)),3))</f>
        <v>SOU(H) 0-0</v>
      </c>
      <c r="E2" t="str">
        <f ca="1">IF(RIGHT(FPL_Combined[[#Headers],[Gameweek 04]],2)&lt;$B$622,INDEX(FPL_Results_Extract[Gameweek 04],MATCH($A2,FPL_Results_Extract[[Player]:[Player]],0)),INDEX(Team_Key[[Abbreviation]:[Abbreviation]],MATCH(LEFT(INDEX(FPL_Fixtures_Extract[],MATCH($A2,FPL_Fixtures_Extract[[Player]:[Player]],0),MATCH(FPL_Combined[[#Headers],[Gameweek 04]],FPL_Fixtures_Extract[#Headers],0)),LEN(INDEX(FPL_Fixtures_Extract[],MATCH($A2,FPL_Fixtures_Extract[[Player]:[Player]],0),MATCH(FPL_Combined[[#Headers],[Gameweek 04]],FPL_Fixtures_Extract[#Headers],0)))-4),Team_Key[[Full Name]:[Full Name]],0))&amp;RIGHT(INDEX(FPL_Fixtures_Extract[],MATCH($A2,FPL_Fixtures_Extract[[Player]:[Player]],0),MATCH(FPL_Combined[[#Headers],[Gameweek 04]],FPL_Fixtures_Extract[#Headers],0)),3))</f>
        <v>MCI(A) 0-2</v>
      </c>
      <c r="F2" t="str">
        <f ca="1">IF(RIGHT(FPL_Combined[[#Headers],[Gameweek 05]],2)&lt;$B$622,INDEX(FPL_Results_Extract[Gameweek 05],MATCH($A2,FPL_Results_Extract[[Player]:[Player]],0)),INDEX(Team_Key[[Abbreviation]:[Abbreviation]],MATCH(LEFT(INDEX(FPL_Fixtures_Extract[],MATCH($A2,FPL_Fixtures_Extract[[Player]:[Player]],0),MATCH(FPL_Combined[[#Headers],[Gameweek 05]],FPL_Fixtures_Extract[#Headers],0)),LEN(INDEX(FPL_Fixtures_Extract[],MATCH($A2,FPL_Fixtures_Extract[[Player]:[Player]],0),MATCH(FPL_Combined[[#Headers],[Gameweek 05]],FPL_Fixtures_Extract[#Headers],0)))-4),Team_Key[[Full Name]:[Full Name]],0))&amp;RIGHT(INDEX(FPL_Fixtures_Extract[],MATCH($A2,FPL_Fixtures_Extract[[Player]:[Player]],0),MATCH(FPL_Combined[[#Headers],[Gameweek 05]],FPL_Fixtures_Extract[#Headers],0)),3))</f>
        <v>SWA(H) 1-0</v>
      </c>
      <c r="G2" t="str">
        <f ca="1">IF(RIGHT(FPL_Combined[[#Headers],[Gameweek 06]],2)&lt;$B$622,INDEX(FPL_Results_Extract[Gameweek 06],MATCH($A2,FPL_Results_Extract[[Player]:[Player]],0)),INDEX(Team_Key[[Abbreviation]:[Abbreviation]],MATCH(LEFT(INDEX(FPL_Fixtures_Extract[],MATCH($A2,FPL_Fixtures_Extract[[Player]:[Player]],0),MATCH(FPL_Combined[[#Headers],[Gameweek 06]],FPL_Fixtures_Extract[#Headers],0)),LEN(INDEX(FPL_Fixtures_Extract[],MATCH($A2,FPL_Fixtures_Extract[[Player]:[Player]],0),MATCH(FPL_Combined[[#Headers],[Gameweek 06]],FPL_Fixtures_Extract[#Headers],0)))-4),Team_Key[[Full Name]:[Full Name]],0))&amp;RIGHT(INDEX(FPL_Fixtures_Extract[],MATCH($A2,FPL_Fixtures_Extract[[Player]:[Player]],0),MATCH(FPL_Combined[[#Headers],[Gameweek 06]],FPL_Fixtures_Extract[#Headers],0)),3))</f>
        <v>NEW(A) 2-1</v>
      </c>
      <c r="H2" t="str">
        <f ca="1">IF(RIGHT(FPL_Combined[[#Headers],[Gameweek 07]],2)&lt;$B$622,INDEX(FPL_Results_Extract[Gameweek 07],MATCH($A2,FPL_Results_Extract[[Player]:[Player]],0)),INDEX(Team_Key[[Abbreviation]:[Abbreviation]],MATCH(LEFT(INDEX(FPL_Fixtures_Extract[],MATCH($A2,FPL_Fixtures_Extract[[Player]:[Player]],0),MATCH(FPL_Combined[[#Headers],[Gameweek 07]],FPL_Fixtures_Extract[#Headers],0)),LEN(INDEX(FPL_Fixtures_Extract[],MATCH($A2,FPL_Fixtures_Extract[[Player]:[Player]],0),MATCH(FPL_Combined[[#Headers],[Gameweek 07]],FPL_Fixtures_Extract[#Headers],0)))-4),Team_Key[[Full Name]:[Full Name]],0))&amp;RIGHT(INDEX(FPL_Fixtures_Extract[],MATCH($A2,FPL_Fixtures_Extract[[Player]:[Player]],0),MATCH(FPL_Combined[[#Headers],[Gameweek 07]],FPL_Fixtures_Extract[#Headers],0)),3))</f>
        <v>CRY(H) 0-1</v>
      </c>
      <c r="I2" t="str">
        <f ca="1">IF(RIGHT(FPL_Combined[[#Headers],[Gameweek 08]],2)&lt;$B$622,INDEX(FPL_Results_Extract[Gameweek 08],MATCH($A2,FPL_Results_Extract[[Player]:[Player]],0)),INDEX(Team_Key[[Abbreviation]:[Abbreviation]],MATCH(LEFT(INDEX(FPL_Fixtures_Extract[],MATCH($A2,FPL_Fixtures_Extract[[Player]:[Player]],0),MATCH(FPL_Combined[[#Headers],[Gameweek 08]],FPL_Fixtures_Extract[#Headers],0)),LEN(INDEX(FPL_Fixtures_Extract[],MATCH($A2,FPL_Fixtures_Extract[[Player]:[Player]],0),MATCH(FPL_Combined[[#Headers],[Gameweek 08]],FPL_Fixtures_Extract[#Headers],0)))-4),Team_Key[[Full Name]:[Full Name]],0))&amp;RIGHT(INDEX(FPL_Fixtures_Extract[],MATCH($A2,FPL_Fixtures_Extract[[Player]:[Player]],0),MATCH(FPL_Combined[[#Headers],[Gameweek 08]],FPL_Fixtures_Extract[#Headers],0)),3))</f>
        <v>BOU(A) 1-1</v>
      </c>
      <c r="J2" t="str">
        <f ca="1">IF(RIGHT(FPL_Combined[[#Headers],[Gameweek 09]],2)&lt;$B$622,INDEX(FPL_Results_Extract[Gameweek 09],MATCH($A2,FPL_Results_Extract[[Player]:[Player]],0)),INDEX(Team_Key[[Abbreviation]:[Abbreviation]],MATCH(LEFT(INDEX(FPL_Fixtures_Extract[],MATCH($A2,FPL_Fixtures_Extract[[Player]:[Player]],0),MATCH(FPL_Combined[[#Headers],[Gameweek 09]],FPL_Fixtures_Extract[#Headers],0)),LEN(INDEX(FPL_Fixtures_Extract[],MATCH($A2,FPL_Fixtures_Extract[[Player]:[Player]],0),MATCH(FPL_Combined[[#Headers],[Gameweek 09]],FPL_Fixtures_Extract[#Headers],0)))-4),Team_Key[[Full Name]:[Full Name]],0))&amp;RIGHT(INDEX(FPL_Fixtures_Extract[],MATCH($A2,FPL_Fixtures_Extract[[Player]:[Player]],0),MATCH(FPL_Combined[[#Headers],[Gameweek 09]],FPL_Fixtures_Extract[#Headers],0)),3))</f>
        <v>ARS(H) 0-3</v>
      </c>
      <c r="K2" t="str">
        <f ca="1">IF(RIGHT(FPL_Combined[[#Headers],[Gameweek 10]],2)&lt;$B$622,INDEX(FPL_Results_Extract[Gameweek 10],MATCH($A2,FPL_Results_Extract[[Player]:[Player]],0)),INDEX(Team_Key[[Abbreviation]:[Abbreviation]],MATCH(LEFT(INDEX(FPL_Fixtures_Extract[],MATCH($A2,FPL_Fixtures_Extract[[Player]:[Player]],0),MATCH(FPL_Combined[[#Headers],[Gameweek 10]],FPL_Fixtures_Extract[#Headers],0)),LEN(INDEX(FPL_Fixtures_Extract[],MATCH($A2,FPL_Fixtures_Extract[[Player]:[Player]],0),MATCH(FPL_Combined[[#Headers],[Gameweek 10]],FPL_Fixtures_Extract[#Headers],0)))-4),Team_Key[[Full Name]:[Full Name]],0))&amp;RIGHT(INDEX(FPL_Fixtures_Extract[],MATCH($A2,FPL_Fixtures_Extract[[Player]:[Player]],0),MATCH(FPL_Combined[[#Headers],[Gameweek 10]],FPL_Fixtures_Extract[#Headers],0)),3))</f>
        <v>STK(A) 2-0</v>
      </c>
      <c r="L2" t="str">
        <f ca="1">IF(RIGHT(FPL_Combined[[#Headers],[Gameweek 11]],2)&lt;$B$622,INDEX(FPL_Results_Extract[Gameweek 11],MATCH($A2,FPL_Results_Extract[[Player]:[Player]],0)),INDEX(Team_Key[[Abbreviation]:[Abbreviation]],MATCH(LEFT(INDEX(FPL_Fixtures_Extract[],MATCH($A2,FPL_Fixtures_Extract[[Player]:[Player]],0),MATCH(FPL_Combined[[#Headers],[Gameweek 11]],FPL_Fixtures_Extract[#Headers],0)),LEN(INDEX(FPL_Fixtures_Extract[],MATCH($A2,FPL_Fixtures_Extract[[Player]:[Player]],0),MATCH(FPL_Combined[[#Headers],[Gameweek 11]],FPL_Fixtures_Extract[#Headers],0)))-4),Team_Key[[Full Name]:[Full Name]],0))&amp;RIGHT(INDEX(FPL_Fixtures_Extract[],MATCH($A2,FPL_Fixtures_Extract[[Player]:[Player]],0),MATCH(FPL_Combined[[#Headers],[Gameweek 11]],FPL_Fixtures_Extract[#Headers],0)),3))</f>
        <v>WHU(H) 2-0</v>
      </c>
      <c r="M2" t="str">
        <f ca="1">IF(RIGHT(FPL_Combined[[#Headers],[Gameweek 12]],2)&lt;$B$622,INDEX(FPL_Results_Extract[Gameweek 12],MATCH($A2,FPL_Results_Extract[[Player]:[Player]],0)),INDEX(Team_Key[[Abbreviation]:[Abbreviation]],MATCH(LEFT(INDEX(FPL_Fixtures_Extract[],MATCH($A2,FPL_Fixtures_Extract[[Player]:[Player]],0),MATCH(FPL_Combined[[#Headers],[Gameweek 12]],FPL_Fixtures_Extract[#Headers],0)),LEN(INDEX(FPL_Fixtures_Extract[],MATCH($A2,FPL_Fixtures_Extract[[Player]:[Player]],0),MATCH(FPL_Combined[[#Headers],[Gameweek 12]],FPL_Fixtures_Extract[#Headers],0)))-4),Team_Key[[Full Name]:[Full Name]],0))&amp;RIGHT(INDEX(FPL_Fixtures_Extract[],MATCH($A2,FPL_Fixtures_Extract[[Player]:[Player]],0),MATCH(FPL_Combined[[#Headers],[Gameweek 12]],FPL_Fixtures_Extract[#Headers],0)),3))</f>
        <v>LEI(A) 1-2</v>
      </c>
      <c r="N2" t="str">
        <f ca="1">IF(RIGHT(FPL_Combined[[#Headers],[Gameweek 13]],2)&lt;$B$622,INDEX(FPL_Results_Extract[Gameweek 13],MATCH($A2,FPL_Results_Extract[[Player]:[Player]],0)),INDEX(Team_Key[[Abbreviation]:[Abbreviation]],MATCH(LEFT(INDEX(FPL_Fixtures_Extract[],MATCH($A2,FPL_Fixtures_Extract[[Player]:[Player]],0),MATCH(FPL_Combined[[#Headers],[Gameweek 13]],FPL_Fixtures_Extract[#Headers],0)),LEN(INDEX(FPL_Fixtures_Extract[],MATCH($A2,FPL_Fixtures_Extract[[Player]:[Player]],0),MATCH(FPL_Combined[[#Headers],[Gameweek 13]],FPL_Fixtures_Extract[#Headers],0)))-4),Team_Key[[Full Name]:[Full Name]],0))&amp;RIGHT(INDEX(FPL_Fixtures_Extract[],MATCH($A2,FPL_Fixtures_Extract[[Player]:[Player]],0),MATCH(FPL_Combined[[#Headers],[Gameweek 13]],FPL_Fixtures_Extract[#Headers],0)),3))</f>
        <v>MUN(H) 1-2</v>
      </c>
      <c r="O2" t="str">
        <f ca="1">IF(RIGHT(FPL_Combined[[#Headers],[Gameweek 14]],2)&lt;$B$622,INDEX(FPL_Results_Extract[Gameweek 14],MATCH($A2,FPL_Results_Extract[[Player]:[Player]],0)),INDEX(Team_Key[[Abbreviation]:[Abbreviation]],MATCH(LEFT(INDEX(FPL_Fixtures_Extract[],MATCH($A2,FPL_Fixtures_Extract[[Player]:[Player]],0),MATCH(FPL_Combined[[#Headers],[Gameweek 14]],FPL_Fixtures_Extract[#Headers],0)),LEN(INDEX(FPL_Fixtures_Extract[],MATCH($A2,FPL_Fixtures_Extract[[Player]:[Player]],0),MATCH(FPL_Combined[[#Headers],[Gameweek 14]],FPL_Fixtures_Extract[#Headers],0)))-4),Team_Key[[Full Name]:[Full Name]],0))&amp;RIGHT(INDEX(FPL_Fixtures_Extract[],MATCH($A2,FPL_Fixtures_Extract[[Player]:[Player]],0),MATCH(FPL_Combined[[#Headers],[Gameweek 14]],FPL_Fixtures_Extract[#Headers],0)),3))</f>
        <v>AVL(A) 3-2</v>
      </c>
      <c r="P2" t="str">
        <f ca="1">IF(RIGHT(FPL_Combined[[#Headers],[Gameweek 15]],2)&lt;$B$622,INDEX(FPL_Results_Extract[Gameweek 15],MATCH($A2,FPL_Results_Extract[[Player]:[Player]],0)),INDEX(Team_Key[[Abbreviation]:[Abbreviation]],MATCH(LEFT(INDEX(FPL_Fixtures_Extract[],MATCH($A2,FPL_Fixtures_Extract[[Player]:[Player]],0),MATCH(FPL_Combined[[#Headers],[Gameweek 15]],FPL_Fixtures_Extract[#Headers],0)),LEN(INDEX(FPL_Fixtures_Extract[],MATCH($A2,FPL_Fixtures_Extract[[Player]:[Player]],0),MATCH(FPL_Combined[[#Headers],[Gameweek 15]],FPL_Fixtures_Extract[#Headers],0)))-4),Team_Key[[Full Name]:[Full Name]],0))&amp;RIGHT(INDEX(FPL_Fixtures_Extract[],MATCH($A2,FPL_Fixtures_Extract[[Player]:[Player]],0),MATCH(FPL_Combined[[#Headers],[Gameweek 15]],FPL_Fixtures_Extract[#Headers],0)),3))</f>
        <v>NOR(H) 2-0</v>
      </c>
      <c r="Q2" t="str">
        <f ca="1">IF(RIGHT(FPL_Combined[[#Headers],[Gameweek 16]],2)&lt;$B$622,INDEX(FPL_Results_Extract[Gameweek 16],MATCH($A2,FPL_Results_Extract[[Player]:[Player]],0)),INDEX(Team_Key[[Abbreviation]:[Abbreviation]],MATCH(LEFT(INDEX(FPL_Fixtures_Extract[],MATCH($A2,FPL_Fixtures_Extract[[Player]:[Player]],0),MATCH(FPL_Combined[[#Headers],[Gameweek 16]],FPL_Fixtures_Extract[#Headers],0)),LEN(INDEX(FPL_Fixtures_Extract[],MATCH($A2,FPL_Fixtures_Extract[[Player]:[Player]],0),MATCH(FPL_Combined[[#Headers],[Gameweek 16]],FPL_Fixtures_Extract[#Headers],0)))-4),Team_Key[[Full Name]:[Full Name]],0))&amp;RIGHT(INDEX(FPL_Fixtures_Extract[],MATCH($A2,FPL_Fixtures_Extract[[Player]:[Player]],0),MATCH(FPL_Combined[[#Headers],[Gameweek 16]],FPL_Fixtures_Extract[#Headers],0)),3))</f>
        <v>SUN(A) 1-0</v>
      </c>
      <c r="R2" t="str">
        <f ca="1">IF(RIGHT(FPL_Combined[[#Headers],[Gameweek 17]],2)&lt;$B$622,INDEX(FPL_Results_Extract[Gameweek 17],MATCH($A2,FPL_Results_Extract[[Player]:[Player]],0)),INDEX(Team_Key[[Abbreviation]:[Abbreviation]],MATCH(LEFT(INDEX(FPL_Fixtures_Extract[],MATCH($A2,FPL_Fixtures_Extract[[Player]:[Player]],0),MATCH(FPL_Combined[[#Headers],[Gameweek 17]],FPL_Fixtures_Extract[#Headers],0)),LEN(INDEX(FPL_Fixtures_Extract[],MATCH($A2,FPL_Fixtures_Extract[[Player]:[Player]],0),MATCH(FPL_Combined[[#Headers],[Gameweek 17]],FPL_Fixtures_Extract[#Headers],0)))-4),Team_Key[[Full Name]:[Full Name]],0))&amp;RIGHT(INDEX(FPL_Fixtures_Extract[],MATCH($A2,FPL_Fixtures_Extract[[Player]:[Player]],0),MATCH(FPL_Combined[[#Headers],[Gameweek 17]],FPL_Fixtures_Extract[#Headers],0)),3))</f>
        <v>LIV(H) 3-0</v>
      </c>
      <c r="S2" t="str">
        <f ca="1">IF(RIGHT(FPL_Combined[[#Headers],[Gameweek 18]],2)&lt;$B$622,INDEX(FPL_Results_Extract[Gameweek 18],MATCH($A2,FPL_Results_Extract[[Player]:[Player]],0)),INDEX(Team_Key[[Abbreviation]:[Abbreviation]],MATCH(LEFT(INDEX(FPL_Fixtures_Extract[],MATCH($A2,FPL_Fixtures_Extract[[Player]:[Player]],0),MATCH(FPL_Combined[[#Headers],[Gameweek 18]],FPL_Fixtures_Extract[#Headers],0)),LEN(INDEX(FPL_Fixtures_Extract[],MATCH($A2,FPL_Fixtures_Extract[[Player]:[Player]],0),MATCH(FPL_Combined[[#Headers],[Gameweek 18]],FPL_Fixtures_Extract[#Headers],0)))-4),Team_Key[[Full Name]:[Full Name]],0))&amp;RIGHT(INDEX(FPL_Fixtures_Extract[],MATCH($A2,FPL_Fixtures_Extract[[Player]:[Player]],0),MATCH(FPL_Combined[[#Headers],[Gameweek 18]],FPL_Fixtures_Extract[#Headers],0)),3))</f>
        <v>CHE(A) 2-2</v>
      </c>
      <c r="T2" t="str">
        <f ca="1">IF(RIGHT(FPL_Combined[[#Headers],[Gameweek 19]],2)&lt;$B$622,INDEX(FPL_Results_Extract[Gameweek 19],MATCH($A2,FPL_Results_Extract[[Player]:[Player]],0)),INDEX(Team_Key[[Abbreviation]:[Abbreviation]],MATCH(LEFT(INDEX(FPL_Fixtures_Extract[],MATCH($A2,FPL_Fixtures_Extract[[Player]:[Player]],0),MATCH(FPL_Combined[[#Headers],[Gameweek 19]],FPL_Fixtures_Extract[#Headers],0)),LEN(INDEX(FPL_Fixtures_Extract[],MATCH($A2,FPL_Fixtures_Extract[[Player]:[Player]],0),MATCH(FPL_Combined[[#Headers],[Gameweek 19]],FPL_Fixtures_Extract[#Headers],0)))-4),Team_Key[[Full Name]:[Full Name]],0))&amp;RIGHT(INDEX(FPL_Fixtures_Extract[],MATCH($A2,FPL_Fixtures_Extract[[Player]:[Player]],0),MATCH(FPL_Combined[[#Headers],[Gameweek 19]],FPL_Fixtures_Extract[#Headers],0)),3))</f>
        <v>TOT(H) 1-2</v>
      </c>
      <c r="U2" t="str">
        <f ca="1">IF(RIGHT(FPL_Combined[[#Headers],[Gameweek 20]],2)&lt;$B$622,INDEX(FPL_Results_Extract[Gameweek 20],MATCH($A2,FPL_Results_Extract[[Player]:[Player]],0)),INDEX(Team_Key[[Abbreviation]:[Abbreviation]],MATCH(LEFT(INDEX(FPL_Fixtures_Extract[],MATCH($A2,FPL_Fixtures_Extract[[Player]:[Player]],0),MATCH(FPL_Combined[[#Headers],[Gameweek 20]],FPL_Fixtures_Extract[#Headers],0)),LEN(INDEX(FPL_Fixtures_Extract[],MATCH($A2,FPL_Fixtures_Extract[[Player]:[Player]],0),MATCH(FPL_Combined[[#Headers],[Gameweek 20]],FPL_Fixtures_Extract[#Headers],0)))-4),Team_Key[[Full Name]:[Full Name]],0))&amp;RIGHT(INDEX(FPL_Fixtures_Extract[],MATCH($A2,FPL_Fixtures_Extract[[Player]:[Player]],0),MATCH(FPL_Combined[[#Headers],[Gameweek 20]],FPL_Fixtures_Extract[#Headers],0)),3))</f>
        <v>MCI(H) 1-2</v>
      </c>
      <c r="V2" t="str">
        <f ca="1">IF(RIGHT(FPL_Combined[[#Headers],[Gameweek 21]],2)&lt;$B$622,INDEX(FPL_Results_Extract[Gameweek 21],MATCH($A2,FPL_Results_Extract[[Player]:[Player]],0)),INDEX(Team_Key[[Abbreviation]:[Abbreviation]],MATCH(LEFT(INDEX(FPL_Fixtures_Extract[],MATCH($A2,FPL_Fixtures_Extract[[Player]:[Player]],0),MATCH(FPL_Combined[[#Headers],[Gameweek 21]],FPL_Fixtures_Extract[#Headers],0)),LEN(INDEX(FPL_Fixtures_Extract[],MATCH($A2,FPL_Fixtures_Extract[[Player]:[Player]],0),MATCH(FPL_Combined[[#Headers],[Gameweek 21]],FPL_Fixtures_Extract[#Headers],0)))-4),Team_Key[[Full Name]:[Full Name]],0))&amp;RIGHT(INDEX(FPL_Fixtures_Extract[],MATCH($A2,FPL_Fixtures_Extract[[Player]:[Player]],0),MATCH(FPL_Combined[[#Headers],[Gameweek 21]],FPL_Fixtures_Extract[#Headers],0)),3))</f>
        <v>SOU(A) 0-2</v>
      </c>
      <c r="W2" t="str">
        <f ca="1">IF(RIGHT(FPL_Combined[[#Headers],[Gameweek 22]],2)&lt;$B$622,INDEX(FPL_Results_Extract[Gameweek 22],MATCH($A2,FPL_Results_Extract[[Player]:[Player]],0)),INDEX(Team_Key[[Abbreviation]:[Abbreviation]],MATCH(LEFT(INDEX(FPL_Fixtures_Extract[],MATCH($A2,FPL_Fixtures_Extract[[Player]:[Player]],0),MATCH(FPL_Combined[[#Headers],[Gameweek 22]],FPL_Fixtures_Extract[#Headers],0)),LEN(INDEX(FPL_Fixtures_Extract[],MATCH($A2,FPL_Fixtures_Extract[[Player]:[Player]],0),MATCH(FPL_Combined[[#Headers],[Gameweek 22]],FPL_Fixtures_Extract[#Headers],0)))-4),Team_Key[[Full Name]:[Full Name]],0))&amp;RIGHT(INDEX(FPL_Fixtures_Extract[],MATCH($A2,FPL_Fixtures_Extract[[Player]:[Player]],0),MATCH(FPL_Combined[[#Headers],[Gameweek 22]],FPL_Fixtures_Extract[#Headers],0)),3))</f>
        <v>SWA(A) 0-1</v>
      </c>
      <c r="X2" t="str">
        <f ca="1">IF(RIGHT(FPL_Combined[[#Headers],[Gameweek 23]],2)&lt;$B$622,INDEX(FPL_Results_Extract[Gameweek 23],MATCH($A2,FPL_Results_Extract[[Player]:[Player]],0)),INDEX(Team_Key[[Abbreviation]:[Abbreviation]],MATCH(LEFT(INDEX(FPL_Fixtures_Extract[],MATCH($A2,FPL_Fixtures_Extract[[Player]:[Player]],0),MATCH(FPL_Combined[[#Headers],[Gameweek 23]],FPL_Fixtures_Extract[#Headers],0)),LEN(INDEX(FPL_Fixtures_Extract[],MATCH($A2,FPL_Fixtures_Extract[[Player]:[Player]],0),MATCH(FPL_Combined[[#Headers],[Gameweek 23]],FPL_Fixtures_Extract[#Headers],0)))-4),Team_Key[[Full Name]:[Full Name]],0))&amp;RIGHT(INDEX(FPL_Fixtures_Extract[],MATCH($A2,FPL_Fixtures_Extract[[Player]:[Player]],0),MATCH(FPL_Combined[[#Headers],[Gameweek 23]],FPL_Fixtures_Extract[#Headers],0)),3))</f>
        <v>NEW(H) 2-1</v>
      </c>
      <c r="Y2" t="str">
        <f ca="1">IF(RIGHT(FPL_Combined[[#Headers],[Gameweek 24]],2)&lt;$B$622,INDEX(FPL_Results_Extract[Team],MATCH($A2,FPL_Results_Extract[[Player]:[Player]],0)),INDEX(Team_Key[[Abbreviation]:[Abbreviation]],MATCH(LEFT(INDEX(FPL_Fixtures_Extract[],MATCH($A2,FPL_Fixtures_Extract[[Player]:[Player]],0),MATCH(FPL_Combined[[#Headers],[Gameweek 24]],FPL_Fixtures_Extract[#Headers],0)),LEN(INDEX(FPL_Fixtures_Extract[],MATCH($A2,FPL_Fixtures_Extract[[Player]:[Player]],0),MATCH(FPL_Combined[[#Headers],[Gameweek 24]],FPL_Fixtures_Extract[#Headers],0)))-4),Team_Key[[Full Name]:[Full Name]],0))&amp;RIGHT(INDEX(FPL_Fixtures_Extract[],MATCH($A2,FPL_Fixtures_Extract[[Player]:[Player]],0),MATCH(FPL_Combined[[#Headers],[Gameweek 24]],FPL_Fixtures_Extract[#Headers],0)),3))</f>
        <v>WAT</v>
      </c>
      <c r="Z2" t="str">
        <f ca="1">IF(RIGHT(FPL_Combined[[#Headers],[Gameweek 25]],2)&lt;$B$622,INDEX(FPL_Results_Extract[Player],MATCH($A2,FPL_Results_Extract[[Player]:[Player]],0)),INDEX(Team_Key[[Abbreviation]:[Abbreviation]],MATCH(LEFT(INDEX(FPL_Fixtures_Extract[],MATCH($A2,FPL_Fixtures_Extract[[Player]:[Player]],0),MATCH(FPL_Combined[[#Headers],[Gameweek 25]],FPL_Fixtures_Extract[#Headers],0)),LEN(INDEX(FPL_Fixtures_Extract[],MATCH($A2,FPL_Fixtures_Extract[[Player]:[Player]],0),MATCH(FPL_Combined[[#Headers],[Gameweek 25]],FPL_Fixtures_Extract[#Headers],0)))-4),Team_Key[[Full Name]:[Full Name]],0))&amp;RIGHT(INDEX(FPL_Fixtures_Extract[],MATCH($A2,FPL_Fixtures_Extract[[Player]:[Player]],0),MATCH(FPL_Combined[[#Headers],[Gameweek 25]],FPL_Fixtures_Extract[#Headers],0)),3))</f>
        <v>Abdi</v>
      </c>
      <c r="AA2" t="str">
        <f ca="1">IF(RIGHT(FPL_Combined[[#Headers],[Gameweek 26]],2)&lt;$B$622,INDEX(FPL_Results_Extract[Gameweek 01],MATCH($A2,FPL_Results_Extract[[Player]:[Player]],0)),INDEX(Team_Key[[Abbreviation]:[Abbreviation]],MATCH(LEFT(INDEX(FPL_Fixtures_Extract[],MATCH($A2,FPL_Fixtures_Extract[[Player]:[Player]],0),MATCH(FPL_Combined[[#Headers],[Gameweek 26]],FPL_Fixtures_Extract[#Headers],0)),LEN(INDEX(FPL_Fixtures_Extract[],MATCH($A2,FPL_Fixtures_Extract[[Player]:[Player]],0),MATCH(FPL_Combined[[#Headers],[Gameweek 26]],FPL_Fixtures_Extract[#Headers],0)))-4),Team_Key[[Full Name]:[Full Name]],0))&amp;RIGHT(INDEX(FPL_Fixtures_Extract[],MATCH($A2,FPL_Fixtures_Extract[[Player]:[Player]],0),MATCH(FPL_Combined[[#Headers],[Gameweek 26]],FPL_Fixtures_Extract[#Headers],0)),3))</f>
        <v>EVE(A) 2-2</v>
      </c>
      <c r="AB2" t="str">
        <f ca="1">IF(RIGHT(FPL_Combined[[#Headers],[Gameweek 27]],2)&lt;$B$622,INDEX(FPL_Results_Extract[Gameweek 02],MATCH($A2,FPL_Results_Extract[[Player]:[Player]],0)),INDEX(Team_Key[[Abbreviation]:[Abbreviation]],MATCH(LEFT(INDEX(FPL_Fixtures_Extract[],MATCH($A2,FPL_Fixtures_Extract[[Player]:[Player]],0),MATCH(FPL_Combined[[#Headers],[Gameweek 27]],FPL_Fixtures_Extract[#Headers],0)),LEN(INDEX(FPL_Fixtures_Extract[],MATCH($A2,FPL_Fixtures_Extract[[Player]:[Player]],0),MATCH(FPL_Combined[[#Headers],[Gameweek 27]],FPL_Fixtures_Extract[#Headers],0)))-4),Team_Key[[Full Name]:[Full Name]],0))&amp;RIGHT(INDEX(FPL_Fixtures_Extract[],MATCH($A2,FPL_Fixtures_Extract[[Player]:[Player]],0),MATCH(FPL_Combined[[#Headers],[Gameweek 27]],FPL_Fixtures_Extract[#Headers],0)),3))</f>
        <v>WBA(H) 0-0</v>
      </c>
      <c r="AC2" t="str">
        <f ca="1">IF(RIGHT(FPL_Combined[[#Headers],[Gameweek 28]],2)&lt;$B$622,INDEX(FPL_Results_Extract[Gameweek 03],MATCH($A2,FPL_Results_Extract[[Player]:[Player]],0)),INDEX(Team_Key[[Abbreviation]:[Abbreviation]],MATCH(LEFT(INDEX(FPL_Fixtures_Extract[],MATCH($A2,FPL_Fixtures_Extract[[Player]:[Player]],0),MATCH(FPL_Combined[[#Headers],[Gameweek 28]],FPL_Fixtures_Extract[#Headers],0)),LEN(INDEX(FPL_Fixtures_Extract[],MATCH($A2,FPL_Fixtures_Extract[[Player]:[Player]],0),MATCH(FPL_Combined[[#Headers],[Gameweek 28]],FPL_Fixtures_Extract[#Headers],0)))-4),Team_Key[[Full Name]:[Full Name]],0))&amp;RIGHT(INDEX(FPL_Fixtures_Extract[],MATCH($A2,FPL_Fixtures_Extract[[Player]:[Player]],0),MATCH(FPL_Combined[[#Headers],[Gameweek 28]],FPL_Fixtures_Extract[#Headers],0)),3))</f>
        <v>SOU(H) 0-0</v>
      </c>
      <c r="AD2" t="str">
        <f ca="1">IF(RIGHT(FPL_Combined[[#Headers],[Gameweek 29]],2)&lt;$B$622,INDEX(FPL_Results_Extract[Gameweek 04],MATCH($A2,FPL_Results_Extract[[Player]:[Player]],0)),INDEX(Team_Key[[Abbreviation]:[Abbreviation]],MATCH(LEFT(INDEX(FPL_Fixtures_Extract[],MATCH($A2,FPL_Fixtures_Extract[[Player]:[Player]],0),MATCH(FPL_Combined[[#Headers],[Gameweek 29]],FPL_Fixtures_Extract[#Headers],0)),LEN(INDEX(FPL_Fixtures_Extract[],MATCH($A2,FPL_Fixtures_Extract[[Player]:[Player]],0),MATCH(FPL_Combined[[#Headers],[Gameweek 29]],FPL_Fixtures_Extract[#Headers],0)))-4),Team_Key[[Full Name]:[Full Name]],0))&amp;RIGHT(INDEX(FPL_Fixtures_Extract[],MATCH($A2,FPL_Fixtures_Extract[[Player]:[Player]],0),MATCH(FPL_Combined[[#Headers],[Gameweek 29]],FPL_Fixtures_Extract[#Headers],0)),3))</f>
        <v>LEI(H)</v>
      </c>
      <c r="AE2" t="e">
        <f ca="1">IF(RIGHT(FPL_Combined[[#Headers],[Gameweek 30]],2)&lt;$B$622,INDEX(FPL_Results_Extract[Gameweek 05],MATCH($A2,FPL_Results_Extract[[Player]:[Player]],0)),INDEX(Team_Key[[Abbreviation]:[Abbreviation]],MATCH(LEFT(INDEX(FPL_Fixtures_Extract[],MATCH($A2,FPL_Fixtures_Extract[[Player]:[Player]],0),MATCH(FPL_Combined[[#Headers],[Gameweek 30]],FPL_Fixtures_Extract[#Headers],0)),LEN(INDEX(FPL_Fixtures_Extract[],MATCH($A2,FPL_Fixtures_Extract[[Player]:[Player]],0),MATCH(FPL_Combined[[#Headers],[Gameweek 30]],FPL_Fixtures_Extract[#Headers],0)))-4),Team_Key[[Full Name]:[Full Name]],0))&amp;RIGHT(INDEX(FPL_Fixtures_Extract[],MATCH($A2,FPL_Fixtures_Extract[[Player]:[Player]],0),MATCH(FPL_Combined[[#Headers],[Gameweek 30]],FPL_Fixtures_Extract[#Headers],0)),3))</f>
        <v>#VALUE!</v>
      </c>
      <c r="AF2" t="str">
        <f ca="1">IF(RIGHT(FPL_Combined[[#Headers],[Gameweek 31]],2)&lt;$B$622,INDEX(FPL_Results_Extract[Gameweek 06],MATCH($A2,FPL_Results_Extract[[Player]:[Player]],0)),INDEX(Team_Key[[Abbreviation]:[Abbreviation]],MATCH(LEFT(INDEX(FPL_Fixtures_Extract[],MATCH($A2,FPL_Fixtures_Extract[[Player]:[Player]],0),MATCH(FPL_Combined[[#Headers],[Gameweek 31]],FPL_Fixtures_Extract[#Headers],0)),LEN(INDEX(FPL_Fixtures_Extract[],MATCH($A2,FPL_Fixtures_Extract[[Player]:[Player]],0),MATCH(FPL_Combined[[#Headers],[Gameweek 31]],FPL_Fixtures_Extract[#Headers],0)))-4),Team_Key[[Full Name]:[Full Name]],0))&amp;RIGHT(INDEX(FPL_Fixtures_Extract[],MATCH($A2,FPL_Fixtures_Extract[[Player]:[Player]],0),MATCH(FPL_Combined[[#Headers],[Gameweek 31]],FPL_Fixtures_Extract[#Headers],0)),3))</f>
        <v>STK(H)</v>
      </c>
      <c r="AG2" t="str">
        <f ca="1">IF(RIGHT(FPL_Combined[[#Headers],[Gameweek 32]],2)&lt;$B$622,INDEX(FPL_Results_Extract[Gameweek 07],MATCH($A2,FPL_Results_Extract[[Player]:[Player]],0)),INDEX(Team_Key[[Abbreviation]:[Abbreviation]],MATCH(LEFT(INDEX(FPL_Fixtures_Extract[],MATCH($A2,FPL_Fixtures_Extract[[Player]:[Player]],0),MATCH(FPL_Combined[[#Headers],[Gameweek 32]],FPL_Fixtures_Extract[#Headers],0)),LEN(INDEX(FPL_Fixtures_Extract[],MATCH($A2,FPL_Fixtures_Extract[[Player]:[Player]],0),MATCH(FPL_Combined[[#Headers],[Gameweek 32]],FPL_Fixtures_Extract[#Headers],0)))-4),Team_Key[[Full Name]:[Full Name]],0))&amp;RIGHT(INDEX(FPL_Fixtures_Extract[],MATCH($A2,FPL_Fixtures_Extract[[Player]:[Player]],0),MATCH(FPL_Combined[[#Headers],[Gameweek 32]],FPL_Fixtures_Extract[#Headers],0)),3))</f>
        <v>ARS(A)</v>
      </c>
      <c r="AH2" t="str">
        <f ca="1">IF(RIGHT(FPL_Combined[[#Headers],[Gameweek 33]],2)&lt;$B$622,INDEX(FPL_Results_Extract[Gameweek 08],MATCH($A2,FPL_Results_Extract[[Player]:[Player]],0)),INDEX(Team_Key[[Abbreviation]:[Abbreviation]],MATCH(LEFT(INDEX(FPL_Fixtures_Extract[],MATCH($A2,FPL_Fixtures_Extract[[Player]:[Player]],0),MATCH(FPL_Combined[[#Headers],[Gameweek 33]],FPL_Fixtures_Extract[#Headers],0)),LEN(INDEX(FPL_Fixtures_Extract[],MATCH($A2,FPL_Fixtures_Extract[[Player]:[Player]],0),MATCH(FPL_Combined[[#Headers],[Gameweek 33]],FPL_Fixtures_Extract[#Headers],0)))-4),Team_Key[[Full Name]:[Full Name]],0))&amp;RIGHT(INDEX(FPL_Fixtures_Extract[],MATCH($A2,FPL_Fixtures_Extract[[Player]:[Player]],0),MATCH(FPL_Combined[[#Headers],[Gameweek 33]],FPL_Fixtures_Extract[#Headers],0)),3))</f>
        <v>EVE(H)</v>
      </c>
      <c r="AI2" t="str">
        <f ca="1">IF(RIGHT(FPL_Combined[[#Headers],[Gameweek 34]],2)&lt;$B$622,INDEX(FPL_Results_Extract[Gameweek 09],MATCH($A2,FPL_Results_Extract[[Player]:[Player]],0)),INDEX(Team_Key[[Abbreviation]:[Abbreviation]],MATCH(LEFT(INDEX(FPL_Fixtures_Extract[],MATCH($A2,FPL_Fixtures_Extract[[Player]:[Player]],0),MATCH(FPL_Combined[[#Headers],[Gameweek 34]],FPL_Fixtures_Extract[#Headers],0)),LEN(INDEX(FPL_Fixtures_Extract[],MATCH($A2,FPL_Fixtures_Extract[[Player]:[Player]],0),MATCH(FPL_Combined[[#Headers],[Gameweek 34]],FPL_Fixtures_Extract[#Headers],0)))-4),Team_Key[[Full Name]:[Full Name]],0))&amp;RIGHT(INDEX(FPL_Fixtures_Extract[],MATCH($A2,FPL_Fixtures_Extract[[Player]:[Player]],0),MATCH(FPL_Combined[[#Headers],[Gameweek 34]],FPL_Fixtures_Extract[#Headers],0)),3))</f>
        <v>WBA(A)</v>
      </c>
      <c r="AJ2" t="str">
        <f ca="1">IF(RIGHT(FPL_Combined[[#Headers],[Gameweek 35]],2)&lt;$B$622,INDEX(FPL_Results_Extract[Gameweek 10],MATCH($A2,FPL_Results_Extract[[Player]:[Player]],0)),INDEX(Team_Key[[Abbreviation]:[Abbreviation]],MATCH(LEFT(INDEX(FPL_Fixtures_Extract[],MATCH($A2,FPL_Fixtures_Extract[[Player]:[Player]],0),MATCH(FPL_Combined[[#Headers],[Gameweek 35]],FPL_Fixtures_Extract[#Headers],0)),LEN(INDEX(FPL_Fixtures_Extract[],MATCH($A2,FPL_Fixtures_Extract[[Player]:[Player]],0),MATCH(FPL_Combined[[#Headers],[Gameweek 35]],FPL_Fixtures_Extract[#Headers],0)))-4),Team_Key[[Full Name]:[Full Name]],0))&amp;RIGHT(INDEX(FPL_Fixtures_Extract[],MATCH($A2,FPL_Fixtures_Extract[[Player]:[Player]],0),MATCH(FPL_Combined[[#Headers],[Gameweek 35]],FPL_Fixtures_Extract[#Headers],0)),3))</f>
        <v>NOR(A)</v>
      </c>
      <c r="AK2" t="str">
        <f ca="1">IF(RIGHT(FPL_Combined[[#Headers],[Gameweek 36]],2)&lt;$B$622,INDEX(FPL_Results_Extract[Gameweek 11],MATCH($A2,FPL_Results_Extract[[Player]:[Player]],0)),INDEX(Team_Key[[Abbreviation]:[Abbreviation]],MATCH(LEFT(INDEX(FPL_Fixtures_Extract[],MATCH($A2,FPL_Fixtures_Extract[[Player]:[Player]],0),MATCH(FPL_Combined[[#Headers],[Gameweek 36]],FPL_Fixtures_Extract[#Headers],0)),LEN(INDEX(FPL_Fixtures_Extract[],MATCH($A2,FPL_Fixtures_Extract[[Player]:[Player]],0),MATCH(FPL_Combined[[#Headers],[Gameweek 36]],FPL_Fixtures_Extract[#Headers],0)))-4),Team_Key[[Full Name]:[Full Name]],0))&amp;RIGHT(INDEX(FPL_Fixtures_Extract[],MATCH($A2,FPL_Fixtures_Extract[[Player]:[Player]],0),MATCH(FPL_Combined[[#Headers],[Gameweek 36]],FPL_Fixtures_Extract[#Headers],0)),3))</f>
        <v>AVL(H)</v>
      </c>
      <c r="AL2" t="str">
        <f ca="1">IF(RIGHT(FPL_Combined[[#Headers],[Gameweek 37]],2)&lt;$B$622,INDEX(FPL_Results_Extract[Gameweek 12],MATCH($A2,FPL_Results_Extract[[Player]:[Player]],0)),INDEX(Team_Key[[Abbreviation]:[Abbreviation]],MATCH(LEFT(INDEX(FPL_Fixtures_Extract[],MATCH($A2,FPL_Fixtures_Extract[[Player]:[Player]],0),MATCH(FPL_Combined[[#Headers],[Gameweek 37]],FPL_Fixtures_Extract[#Headers],0)),LEN(INDEX(FPL_Fixtures_Extract[],MATCH($A2,FPL_Fixtures_Extract[[Player]:[Player]],0),MATCH(FPL_Combined[[#Headers],[Gameweek 37]],FPL_Fixtures_Extract[#Headers],0)))-4),Team_Key[[Full Name]:[Full Name]],0))&amp;RIGHT(INDEX(FPL_Fixtures_Extract[],MATCH($A2,FPL_Fixtures_Extract[[Player]:[Player]],0),MATCH(FPL_Combined[[#Headers],[Gameweek 37]],FPL_Fixtures_Extract[#Headers],0)),3))</f>
        <v>LIV(A)</v>
      </c>
      <c r="AM2" t="str">
        <f ca="1">IF(RIGHT(FPL_Combined[[#Headers],[Gameweek 38]],2)&lt;$B$622,INDEX(FPL_Results_Extract[Gameweek 13],MATCH($A2,FPL_Results_Extract[[Player]:[Player]],0)),INDEX(Team_Key[[Abbreviation]:[Abbreviation]],MATCH(LEFT(INDEX(FPL_Fixtures_Extract[],MATCH($A2,FPL_Fixtures_Extract[[Player]:[Player]],0),MATCH(FPL_Combined[[#Headers],[Gameweek 38]],FPL_Fixtures_Extract[#Headers],0)),LEN(INDEX(FPL_Fixtures_Extract[],MATCH($A2,FPL_Fixtures_Extract[[Player]:[Player]],0),MATCH(FPL_Combined[[#Headers],[Gameweek 38]],FPL_Fixtures_Extract[#Headers],0)))-4),Team_Key[[Full Name]:[Full Name]],0))&amp;RIGHT(INDEX(FPL_Fixtures_Extract[],MATCH($A2,FPL_Fixtures_Extract[[Player]:[Player]],0),MATCH(FPL_Combined[[#Headers],[Gameweek 38]],FPL_Fixtures_Extract[#Headers],0)),3))</f>
        <v>SUN(H)</v>
      </c>
    </row>
    <row r="3" spans="1:39" x14ac:dyDescent="0.45">
      <c r="A3" t="s">
        <v>316</v>
      </c>
      <c r="B3" t="str">
        <f ca="1">IF(RIGHT(FPL_Combined[[#Headers],[Gameweek 01]],2)&lt;$B$622,INDEX(FPL_Results_Extract[Gameweek 01],MATCH($A3,FPL_Results_Extract[[Player]:[Player]],0)),INDEX(Team_Key[[Abbreviation]:[Abbreviation]],MATCH(LEFT(INDEX(FPL_Fixtures_Extract[],MATCH($A3,FPL_Fixtures_Extract[[Player]:[Player]],0),MATCH(FPL_Combined[[#Headers],[Gameweek 01]],FPL_Fixtures_Extract[#Headers],0)),LEN(INDEX(FPL_Fixtures_Extract[],MATCH($A3,FPL_Fixtures_Extract[[Player]:[Player]],0),MATCH(FPL_Combined[[#Headers],[Gameweek 01]],FPL_Fixtures_Extract[#Headers],0)))-4),Team_Key[[Full Name]:[Full Name]],0))&amp;RIGHT(INDEX(FPL_Fixtures_Extract[],MATCH($A3,FPL_Fixtures_Extract[[Player]:[Player]],0),MATCH(FPL_Combined[[#Headers],[Gameweek 01]],FPL_Fixtures_Extract[#Headers],0)),3))</f>
        <v>SOU(H) 2-2</v>
      </c>
      <c r="C3" t="str">
        <f ca="1">IF(RIGHT(FPL_Combined[[#Headers],[Gameweek 02]],2)&lt;$B$622,INDEX(FPL_Results_Extract[Gameweek 02],MATCH($A3,FPL_Results_Extract[[Player]:[Player]],0)),INDEX(Team_Key[[Abbreviation]:[Abbreviation]],MATCH(LEFT(INDEX(FPL_Fixtures_Extract[],MATCH($A3,FPL_Fixtures_Extract[[Player]:[Player]],0),MATCH(FPL_Combined[[#Headers],[Gameweek 02]],FPL_Fixtures_Extract[#Headers],0)),LEN(INDEX(FPL_Fixtures_Extract[],MATCH($A3,FPL_Fixtures_Extract[[Player]:[Player]],0),MATCH(FPL_Combined[[#Headers],[Gameweek 02]],FPL_Fixtures_Extract[#Headers],0)))-4),Team_Key[[Full Name]:[Full Name]],0))&amp;RIGHT(INDEX(FPL_Fixtures_Extract[],MATCH($A3,FPL_Fixtures_Extract[[Player]:[Player]],0),MATCH(FPL_Combined[[#Headers],[Gameweek 02]],FPL_Fixtures_Extract[#Headers],0)),3))</f>
        <v>SWA(A) 0-2</v>
      </c>
      <c r="D3" t="str">
        <f ca="1">IF(RIGHT(FPL_Combined[[#Headers],[Gameweek 03]],2)&lt;$B$622,INDEX(FPL_Results_Extract[Gameweek 03],MATCH($A3,FPL_Results_Extract[[Player]:[Player]],0)),INDEX(Team_Key[[Abbreviation]:[Abbreviation]],MATCH(LEFT(INDEX(FPL_Fixtures_Extract[],MATCH($A3,FPL_Fixtures_Extract[[Player]:[Player]],0),MATCH(FPL_Combined[[#Headers],[Gameweek 03]],FPL_Fixtures_Extract[#Headers],0)),LEN(INDEX(FPL_Fixtures_Extract[],MATCH($A3,FPL_Fixtures_Extract[[Player]:[Player]],0),MATCH(FPL_Combined[[#Headers],[Gameweek 03]],FPL_Fixtures_Extract[#Headers],0)))-4),Team_Key[[Full Name]:[Full Name]],0))&amp;RIGHT(INDEX(FPL_Fixtures_Extract[],MATCH($A3,FPL_Fixtures_Extract[[Player]:[Player]],0),MATCH(FPL_Combined[[#Headers],[Gameweek 03]],FPL_Fixtures_Extract[#Headers],0)),3))</f>
        <v>MUN(A) 0-0</v>
      </c>
      <c r="E3" t="str">
        <f ca="1">IF(RIGHT(FPL_Combined[[#Headers],[Gameweek 04]],2)&lt;$B$622,INDEX(FPL_Results_Extract[Gameweek 04],MATCH($A3,FPL_Results_Extract[[Player]:[Player]],0)),INDEX(Team_Key[[Abbreviation]:[Abbreviation]],MATCH(LEFT(INDEX(FPL_Fixtures_Extract[],MATCH($A3,FPL_Fixtures_Extract[[Player]:[Player]],0),MATCH(FPL_Combined[[#Headers],[Gameweek 04]],FPL_Fixtures_Extract[#Headers],0)),LEN(INDEX(FPL_Fixtures_Extract[],MATCH($A3,FPL_Fixtures_Extract[[Player]:[Player]],0),MATCH(FPL_Combined[[#Headers],[Gameweek 04]],FPL_Fixtures_Extract[#Headers],0)))-4),Team_Key[[Full Name]:[Full Name]],0))&amp;RIGHT(INDEX(FPL_Fixtures_Extract[],MATCH($A3,FPL_Fixtures_Extract[[Player]:[Player]],0),MATCH(FPL_Combined[[#Headers],[Gameweek 04]],FPL_Fixtures_Extract[#Headers],0)),3))</f>
        <v>ARS(H) 0-1</v>
      </c>
      <c r="F3" t="str">
        <f ca="1">IF(RIGHT(FPL_Combined[[#Headers],[Gameweek 05]],2)&lt;$B$622,INDEX(FPL_Results_Extract[Gameweek 05],MATCH($A3,FPL_Results_Extract[[Player]:[Player]],0)),INDEX(Team_Key[[Abbreviation]:[Abbreviation]],MATCH(LEFT(INDEX(FPL_Fixtures_Extract[],MATCH($A3,FPL_Fixtures_Extract[[Player]:[Player]],0),MATCH(FPL_Combined[[#Headers],[Gameweek 05]],FPL_Fixtures_Extract[#Headers],0)),LEN(INDEX(FPL_Fixtures_Extract[],MATCH($A3,FPL_Fixtures_Extract[[Player]:[Player]],0),MATCH(FPL_Combined[[#Headers],[Gameweek 05]],FPL_Fixtures_Extract[#Headers],0)))-4),Team_Key[[Full Name]:[Full Name]],0))&amp;RIGHT(INDEX(FPL_Fixtures_Extract[],MATCH($A3,FPL_Fixtures_Extract[[Player]:[Player]],0),MATCH(FPL_Combined[[#Headers],[Gameweek 05]],FPL_Fixtures_Extract[#Headers],0)),3))</f>
        <v>WHU(A) 0-2</v>
      </c>
      <c r="G3" t="str">
        <f ca="1">IF(RIGHT(FPL_Combined[[#Headers],[Gameweek 06]],2)&lt;$B$622,INDEX(FPL_Results_Extract[Gameweek 06],MATCH($A3,FPL_Results_Extract[[Player]:[Player]],0)),INDEX(Team_Key[[Abbreviation]:[Abbreviation]],MATCH(LEFT(INDEX(FPL_Fixtures_Extract[],MATCH($A3,FPL_Fixtures_Extract[[Player]:[Player]],0),MATCH(FPL_Combined[[#Headers],[Gameweek 06]],FPL_Fixtures_Extract[#Headers],0)),LEN(INDEX(FPL_Fixtures_Extract[],MATCH($A3,FPL_Fixtures_Extract[[Player]:[Player]],0),MATCH(FPL_Combined[[#Headers],[Gameweek 06]],FPL_Fixtures_Extract[#Headers],0)))-4),Team_Key[[Full Name]:[Full Name]],0))&amp;RIGHT(INDEX(FPL_Fixtures_Extract[],MATCH($A3,FPL_Fixtures_Extract[[Player]:[Player]],0),MATCH(FPL_Combined[[#Headers],[Gameweek 06]],FPL_Fixtures_Extract[#Headers],0)),3))</f>
        <v>WAT(H) 1-2</v>
      </c>
      <c r="H3" t="str">
        <f ca="1">IF(RIGHT(FPL_Combined[[#Headers],[Gameweek 07]],2)&lt;$B$622,INDEX(FPL_Results_Extract[Gameweek 07],MATCH($A3,FPL_Results_Extract[[Player]:[Player]],0)),INDEX(Team_Key[[Abbreviation]:[Abbreviation]],MATCH(LEFT(INDEX(FPL_Fixtures_Extract[],MATCH($A3,FPL_Fixtures_Extract[[Player]:[Player]],0),MATCH(FPL_Combined[[#Headers],[Gameweek 07]],FPL_Fixtures_Extract[#Headers],0)),LEN(INDEX(FPL_Fixtures_Extract[],MATCH($A3,FPL_Fixtures_Extract[[Player]:[Player]],0),MATCH(FPL_Combined[[#Headers],[Gameweek 07]],FPL_Fixtures_Extract[#Headers],0)))-4),Team_Key[[Full Name]:[Full Name]],0))&amp;RIGHT(INDEX(FPL_Fixtures_Extract[],MATCH($A3,FPL_Fixtures_Extract[[Player]:[Player]],0),MATCH(FPL_Combined[[#Headers],[Gameweek 07]],FPL_Fixtures_Extract[#Headers],0)),3))</f>
        <v>CHE(H) 2-2</v>
      </c>
      <c r="I3" t="str">
        <f ca="1">IF(RIGHT(FPL_Combined[[#Headers],[Gameweek 08]],2)&lt;$B$622,INDEX(FPL_Results_Extract[Gameweek 08],MATCH($A3,FPL_Results_Extract[[Player]:[Player]],0)),INDEX(Team_Key[[Abbreviation]:[Abbreviation]],MATCH(LEFT(INDEX(FPL_Fixtures_Extract[],MATCH($A3,FPL_Fixtures_Extract[[Player]:[Player]],0),MATCH(FPL_Combined[[#Headers],[Gameweek 08]],FPL_Fixtures_Extract[#Headers],0)),LEN(INDEX(FPL_Fixtures_Extract[],MATCH($A3,FPL_Fixtures_Extract[[Player]:[Player]],0),MATCH(FPL_Combined[[#Headers],[Gameweek 08]],FPL_Fixtures_Extract[#Headers],0)))-4),Team_Key[[Full Name]:[Full Name]],0))&amp;RIGHT(INDEX(FPL_Fixtures_Extract[],MATCH($A3,FPL_Fixtures_Extract[[Player]:[Player]],0),MATCH(FPL_Combined[[#Headers],[Gameweek 08]],FPL_Fixtures_Extract[#Headers],0)),3))</f>
        <v>MCI(A) 1-6</v>
      </c>
      <c r="J3" t="str">
        <f ca="1">IF(RIGHT(FPL_Combined[[#Headers],[Gameweek 09]],2)&lt;$B$622,INDEX(FPL_Results_Extract[Gameweek 09],MATCH($A3,FPL_Results_Extract[[Player]:[Player]],0)),INDEX(Team_Key[[Abbreviation]:[Abbreviation]],MATCH(LEFT(INDEX(FPL_Fixtures_Extract[],MATCH($A3,FPL_Fixtures_Extract[[Player]:[Player]],0),MATCH(FPL_Combined[[#Headers],[Gameweek 09]],FPL_Fixtures_Extract[#Headers],0)),LEN(INDEX(FPL_Fixtures_Extract[],MATCH($A3,FPL_Fixtures_Extract[[Player]:[Player]],0),MATCH(FPL_Combined[[#Headers],[Gameweek 09]],FPL_Fixtures_Extract[#Headers],0)))-4),Team_Key[[Full Name]:[Full Name]],0))&amp;RIGHT(INDEX(FPL_Fixtures_Extract[],MATCH($A3,FPL_Fixtures_Extract[[Player]:[Player]],0),MATCH(FPL_Combined[[#Headers],[Gameweek 09]],FPL_Fixtures_Extract[#Headers],0)),3))</f>
        <v>NOR(H) 6-2</v>
      </c>
      <c r="K3" t="str">
        <f ca="1">IF(RIGHT(FPL_Combined[[#Headers],[Gameweek 10]],2)&lt;$B$622,INDEX(FPL_Results_Extract[Gameweek 10],MATCH($A3,FPL_Results_Extract[[Player]:[Player]],0)),INDEX(Team_Key[[Abbreviation]:[Abbreviation]],MATCH(LEFT(INDEX(FPL_Fixtures_Extract[],MATCH($A3,FPL_Fixtures_Extract[[Player]:[Player]],0),MATCH(FPL_Combined[[#Headers],[Gameweek 10]],FPL_Fixtures_Extract[#Headers],0)),LEN(INDEX(FPL_Fixtures_Extract[],MATCH($A3,FPL_Fixtures_Extract[[Player]:[Player]],0),MATCH(FPL_Combined[[#Headers],[Gameweek 10]],FPL_Fixtures_Extract[#Headers],0)))-4),Team_Key[[Full Name]:[Full Name]],0))&amp;RIGHT(INDEX(FPL_Fixtures_Extract[],MATCH($A3,FPL_Fixtures_Extract[[Player]:[Player]],0),MATCH(FPL_Combined[[#Headers],[Gameweek 10]],FPL_Fixtures_Extract[#Headers],0)),3))</f>
        <v>SUN(A) 0-3</v>
      </c>
      <c r="L3" t="str">
        <f ca="1">IF(RIGHT(FPL_Combined[[#Headers],[Gameweek 11]],2)&lt;$B$622,INDEX(FPL_Results_Extract[Gameweek 11],MATCH($A3,FPL_Results_Extract[[Player]:[Player]],0)),INDEX(Team_Key[[Abbreviation]:[Abbreviation]],MATCH(LEFT(INDEX(FPL_Fixtures_Extract[],MATCH($A3,FPL_Fixtures_Extract[[Player]:[Player]],0),MATCH(FPL_Combined[[#Headers],[Gameweek 11]],FPL_Fixtures_Extract[#Headers],0)),LEN(INDEX(FPL_Fixtures_Extract[],MATCH($A3,FPL_Fixtures_Extract[[Player]:[Player]],0),MATCH(FPL_Combined[[#Headers],[Gameweek 11]],FPL_Fixtures_Extract[#Headers],0)))-4),Team_Key[[Full Name]:[Full Name]],0))&amp;RIGHT(INDEX(FPL_Fixtures_Extract[],MATCH($A3,FPL_Fixtures_Extract[[Player]:[Player]],0),MATCH(FPL_Combined[[#Headers],[Gameweek 11]],FPL_Fixtures_Extract[#Headers],0)),3))</f>
        <v>STK(H) 0-0</v>
      </c>
      <c r="M3" t="str">
        <f ca="1">IF(RIGHT(FPL_Combined[[#Headers],[Gameweek 12]],2)&lt;$B$622,INDEX(FPL_Results_Extract[Gameweek 12],MATCH($A3,FPL_Results_Extract[[Player]:[Player]],0)),INDEX(Team_Key[[Abbreviation]:[Abbreviation]],MATCH(LEFT(INDEX(FPL_Fixtures_Extract[],MATCH($A3,FPL_Fixtures_Extract[[Player]:[Player]],0),MATCH(FPL_Combined[[#Headers],[Gameweek 12]],FPL_Fixtures_Extract[#Headers],0)),LEN(INDEX(FPL_Fixtures_Extract[],MATCH($A3,FPL_Fixtures_Extract[[Player]:[Player]],0),MATCH(FPL_Combined[[#Headers],[Gameweek 12]],FPL_Fixtures_Extract[#Headers],0)))-4),Team_Key[[Full Name]:[Full Name]],0))&amp;RIGHT(INDEX(FPL_Fixtures_Extract[],MATCH($A3,FPL_Fixtures_Extract[[Player]:[Player]],0),MATCH(FPL_Combined[[#Headers],[Gameweek 12]],FPL_Fixtures_Extract[#Headers],0)),3))</f>
        <v>BOU(A) 1-0</v>
      </c>
      <c r="N3" t="str">
        <f ca="1">IF(RIGHT(FPL_Combined[[#Headers],[Gameweek 13]],2)&lt;$B$622,INDEX(FPL_Results_Extract[Gameweek 13],MATCH($A3,FPL_Results_Extract[[Player]:[Player]],0)),INDEX(Team_Key[[Abbreviation]:[Abbreviation]],MATCH(LEFT(INDEX(FPL_Fixtures_Extract[],MATCH($A3,FPL_Fixtures_Extract[[Player]:[Player]],0),MATCH(FPL_Combined[[#Headers],[Gameweek 13]],FPL_Fixtures_Extract[#Headers],0)),LEN(INDEX(FPL_Fixtures_Extract[],MATCH($A3,FPL_Fixtures_Extract[[Player]:[Player]],0),MATCH(FPL_Combined[[#Headers],[Gameweek 13]],FPL_Fixtures_Extract[#Headers],0)))-4),Team_Key[[Full Name]:[Full Name]],0))&amp;RIGHT(INDEX(FPL_Fixtures_Extract[],MATCH($A3,FPL_Fixtures_Extract[[Player]:[Player]],0),MATCH(FPL_Combined[[#Headers],[Gameweek 13]],FPL_Fixtures_Extract[#Headers],0)),3))</f>
        <v>LEI(H) 0-3</v>
      </c>
      <c r="O3" t="str">
        <f ca="1">IF(RIGHT(FPL_Combined[[#Headers],[Gameweek 14]],2)&lt;$B$622,INDEX(FPL_Results_Extract[Gameweek 14],MATCH($A3,FPL_Results_Extract[[Player]:[Player]],0)),INDEX(Team_Key[[Abbreviation]:[Abbreviation]],MATCH(LEFT(INDEX(FPL_Fixtures_Extract[],MATCH($A3,FPL_Fixtures_Extract[[Player]:[Player]],0),MATCH(FPL_Combined[[#Headers],[Gameweek 14]],FPL_Fixtures_Extract[#Headers],0)),LEN(INDEX(FPL_Fixtures_Extract[],MATCH($A3,FPL_Fixtures_Extract[[Player]:[Player]],0),MATCH(FPL_Combined[[#Headers],[Gameweek 14]],FPL_Fixtures_Extract[#Headers],0)))-4),Team_Key[[Full Name]:[Full Name]],0))&amp;RIGHT(INDEX(FPL_Fixtures_Extract[],MATCH($A3,FPL_Fixtures_Extract[[Player]:[Player]],0),MATCH(FPL_Combined[[#Headers],[Gameweek 14]],FPL_Fixtures_Extract[#Headers],0)),3))</f>
        <v>CRY(A) 1-5</v>
      </c>
      <c r="P3" t="str">
        <f ca="1">IF(RIGHT(FPL_Combined[[#Headers],[Gameweek 15]],2)&lt;$B$622,INDEX(FPL_Results_Extract[Gameweek 15],MATCH($A3,FPL_Results_Extract[[Player]:[Player]],0)),INDEX(Team_Key[[Abbreviation]:[Abbreviation]],MATCH(LEFT(INDEX(FPL_Fixtures_Extract[],MATCH($A3,FPL_Fixtures_Extract[[Player]:[Player]],0),MATCH(FPL_Combined[[#Headers],[Gameweek 15]],FPL_Fixtures_Extract[#Headers],0)),LEN(INDEX(FPL_Fixtures_Extract[],MATCH($A3,FPL_Fixtures_Extract[[Player]:[Player]],0),MATCH(FPL_Combined[[#Headers],[Gameweek 15]],FPL_Fixtures_Extract[#Headers],0)))-4),Team_Key[[Full Name]:[Full Name]],0))&amp;RIGHT(INDEX(FPL_Fixtures_Extract[],MATCH($A3,FPL_Fixtures_Extract[[Player]:[Player]],0),MATCH(FPL_Combined[[#Headers],[Gameweek 15]],FPL_Fixtures_Extract[#Headers],0)),3))</f>
        <v>LIV(H) 2-0</v>
      </c>
      <c r="Q3" t="str">
        <f ca="1">IF(RIGHT(FPL_Combined[[#Headers],[Gameweek 16]],2)&lt;$B$622,INDEX(FPL_Results_Extract[Gameweek 16],MATCH($A3,FPL_Results_Extract[[Player]:[Player]],0)),INDEX(Team_Key[[Abbreviation]:[Abbreviation]],MATCH(LEFT(INDEX(FPL_Fixtures_Extract[],MATCH($A3,FPL_Fixtures_Extract[[Player]:[Player]],0),MATCH(FPL_Combined[[#Headers],[Gameweek 16]],FPL_Fixtures_Extract[#Headers],0)),LEN(INDEX(FPL_Fixtures_Extract[],MATCH($A3,FPL_Fixtures_Extract[[Player]:[Player]],0),MATCH(FPL_Combined[[#Headers],[Gameweek 16]],FPL_Fixtures_Extract[#Headers],0)))-4),Team_Key[[Full Name]:[Full Name]],0))&amp;RIGHT(INDEX(FPL_Fixtures_Extract[],MATCH($A3,FPL_Fixtures_Extract[[Player]:[Player]],0),MATCH(FPL_Combined[[#Headers],[Gameweek 16]],FPL_Fixtures_Extract[#Headers],0)),3))</f>
        <v>TOT(A) 2-1</v>
      </c>
      <c r="R3" t="str">
        <f ca="1">IF(RIGHT(FPL_Combined[[#Headers],[Gameweek 17]],2)&lt;$B$622,INDEX(FPL_Results_Extract[Gameweek 17],MATCH($A3,FPL_Results_Extract[[Player]:[Player]],0)),INDEX(Team_Key[[Abbreviation]:[Abbreviation]],MATCH(LEFT(INDEX(FPL_Fixtures_Extract[],MATCH($A3,FPL_Fixtures_Extract[[Player]:[Player]],0),MATCH(FPL_Combined[[#Headers],[Gameweek 17]],FPL_Fixtures_Extract[#Headers],0)),LEN(INDEX(FPL_Fixtures_Extract[],MATCH($A3,FPL_Fixtures_Extract[[Player]:[Player]],0),MATCH(FPL_Combined[[#Headers],[Gameweek 17]],FPL_Fixtures_Extract[#Headers],0)))-4),Team_Key[[Full Name]:[Full Name]],0))&amp;RIGHT(INDEX(FPL_Fixtures_Extract[],MATCH($A3,FPL_Fixtures_Extract[[Player]:[Player]],0),MATCH(FPL_Combined[[#Headers],[Gameweek 17]],FPL_Fixtures_Extract[#Headers],0)),3))</f>
        <v>AVL(H) 1-1</v>
      </c>
      <c r="S3" t="str">
        <f ca="1">IF(RIGHT(FPL_Combined[[#Headers],[Gameweek 18]],2)&lt;$B$622,INDEX(FPL_Results_Extract[Gameweek 18],MATCH($A3,FPL_Results_Extract[[Player]:[Player]],0)),INDEX(Team_Key[[Abbreviation]:[Abbreviation]],MATCH(LEFT(INDEX(FPL_Fixtures_Extract[],MATCH($A3,FPL_Fixtures_Extract[[Player]:[Player]],0),MATCH(FPL_Combined[[#Headers],[Gameweek 18]],FPL_Fixtures_Extract[#Headers],0)),LEN(INDEX(FPL_Fixtures_Extract[],MATCH($A3,FPL_Fixtures_Extract[[Player]:[Player]],0),MATCH(FPL_Combined[[#Headers],[Gameweek 18]],FPL_Fixtures_Extract[#Headers],0)))-4),Team_Key[[Full Name]:[Full Name]],0))&amp;RIGHT(INDEX(FPL_Fixtures_Extract[],MATCH($A3,FPL_Fixtures_Extract[[Player]:[Player]],0),MATCH(FPL_Combined[[#Headers],[Gameweek 18]],FPL_Fixtures_Extract[#Headers],0)),3))</f>
        <v>EVE(H) 0-1</v>
      </c>
      <c r="T3" t="str">
        <f ca="1">IF(RIGHT(FPL_Combined[[#Headers],[Gameweek 19]],2)&lt;$B$622,INDEX(FPL_Results_Extract[Gameweek 19],MATCH($A3,FPL_Results_Extract[[Player]:[Player]],0)),INDEX(Team_Key[[Abbreviation]:[Abbreviation]],MATCH(LEFT(INDEX(FPL_Fixtures_Extract[],MATCH($A3,FPL_Fixtures_Extract[[Player]:[Player]],0),MATCH(FPL_Combined[[#Headers],[Gameweek 19]],FPL_Fixtures_Extract[#Headers],0)),LEN(INDEX(FPL_Fixtures_Extract[],MATCH($A3,FPL_Fixtures_Extract[[Player]:[Player]],0),MATCH(FPL_Combined[[#Headers],[Gameweek 19]],FPL_Fixtures_Extract[#Headers],0)))-4),Team_Key[[Full Name]:[Full Name]],0))&amp;RIGHT(INDEX(FPL_Fixtures_Extract[],MATCH($A3,FPL_Fixtures_Extract[[Player]:[Player]],0),MATCH(FPL_Combined[[#Headers],[Gameweek 19]],FPL_Fixtures_Extract[#Headers],0)),3))</f>
        <v>WBA(A) 0-1</v>
      </c>
      <c r="U3" t="str">
        <f ca="1">IF(RIGHT(FPL_Combined[[#Headers],[Gameweek 20]],2)&lt;$B$622,INDEX(FPL_Results_Extract[Gameweek 20],MATCH($A3,FPL_Results_Extract[[Player]:[Player]],0)),INDEX(Team_Key[[Abbreviation]:[Abbreviation]],MATCH(LEFT(INDEX(FPL_Fixtures_Extract[],MATCH($A3,FPL_Fixtures_Extract[[Player]:[Player]],0),MATCH(FPL_Combined[[#Headers],[Gameweek 20]],FPL_Fixtures_Extract[#Headers],0)),LEN(INDEX(FPL_Fixtures_Extract[],MATCH($A3,FPL_Fixtures_Extract[[Player]:[Player]],0),MATCH(FPL_Combined[[#Headers],[Gameweek 20]],FPL_Fixtures_Extract[#Headers],0)))-4),Team_Key[[Full Name]:[Full Name]],0))&amp;RIGHT(INDEX(FPL_Fixtures_Extract[],MATCH($A3,FPL_Fixtures_Extract[[Player]:[Player]],0),MATCH(FPL_Combined[[#Headers],[Gameweek 20]],FPL_Fixtures_Extract[#Headers],0)),3))</f>
        <v>ARS(A) 0-1</v>
      </c>
      <c r="V3" t="str">
        <f ca="1">IF(RIGHT(FPL_Combined[[#Headers],[Gameweek 21]],2)&lt;$B$622,INDEX(FPL_Results_Extract[Gameweek 21],MATCH($A3,FPL_Results_Extract[[Player]:[Player]],0)),INDEX(Team_Key[[Abbreviation]:[Abbreviation]],MATCH(LEFT(INDEX(FPL_Fixtures_Extract[],MATCH($A3,FPL_Fixtures_Extract[[Player]:[Player]],0),MATCH(FPL_Combined[[#Headers],[Gameweek 21]],FPL_Fixtures_Extract[#Headers],0)),LEN(INDEX(FPL_Fixtures_Extract[],MATCH($A3,FPL_Fixtures_Extract[[Player]:[Player]],0),MATCH(FPL_Combined[[#Headers],[Gameweek 21]],FPL_Fixtures_Extract[#Headers],0)))-4),Team_Key[[Full Name]:[Full Name]],0))&amp;RIGHT(INDEX(FPL_Fixtures_Extract[],MATCH($A3,FPL_Fixtures_Extract[[Player]:[Player]],0),MATCH(FPL_Combined[[#Headers],[Gameweek 21]],FPL_Fixtures_Extract[#Headers],0)),3))</f>
        <v>MUN(H) 3-3</v>
      </c>
      <c r="W3" t="str">
        <f ca="1">IF(RIGHT(FPL_Combined[[#Headers],[Gameweek 22]],2)&lt;$B$622,INDEX(FPL_Results_Extract[Gameweek 22],MATCH($A3,FPL_Results_Extract[[Player]:[Player]],0)),INDEX(Team_Key[[Abbreviation]:[Abbreviation]],MATCH(LEFT(INDEX(FPL_Fixtures_Extract[],MATCH($A3,FPL_Fixtures_Extract[[Player]:[Player]],0),MATCH(FPL_Combined[[#Headers],[Gameweek 22]],FPL_Fixtures_Extract[#Headers],0)),LEN(INDEX(FPL_Fixtures_Extract[],MATCH($A3,FPL_Fixtures_Extract[[Player]:[Player]],0),MATCH(FPL_Combined[[#Headers],[Gameweek 22]],FPL_Fixtures_Extract[#Headers],0)))-4),Team_Key[[Full Name]:[Full Name]],0))&amp;RIGHT(INDEX(FPL_Fixtures_Extract[],MATCH($A3,FPL_Fixtures_Extract[[Player]:[Player]],0),MATCH(FPL_Combined[[#Headers],[Gameweek 22]],FPL_Fixtures_Extract[#Headers],0)),3))</f>
        <v>WHU(H) 2-1</v>
      </c>
      <c r="X3" t="str">
        <f ca="1">IF(RIGHT(FPL_Combined[[#Headers],[Gameweek 23]],2)&lt;$B$622,INDEX(FPL_Results_Extract[Gameweek 23],MATCH($A3,FPL_Results_Extract[[Player]:[Player]],0)),INDEX(Team_Key[[Abbreviation]:[Abbreviation]],MATCH(LEFT(INDEX(FPL_Fixtures_Extract[],MATCH($A3,FPL_Fixtures_Extract[[Player]:[Player]],0),MATCH(FPL_Combined[[#Headers],[Gameweek 23]],FPL_Fixtures_Extract[#Headers],0)),LEN(INDEX(FPL_Fixtures_Extract[],MATCH($A3,FPL_Fixtures_Extract[[Player]:[Player]],0),MATCH(FPL_Combined[[#Headers],[Gameweek 23]],FPL_Fixtures_Extract[#Headers],0)))-4),Team_Key[[Full Name]:[Full Name]],0))&amp;RIGHT(INDEX(FPL_Fixtures_Extract[],MATCH($A3,FPL_Fixtures_Extract[[Player]:[Player]],0),MATCH(FPL_Combined[[#Headers],[Gameweek 23]],FPL_Fixtures_Extract[#Headers],0)),3))</f>
        <v>WAT(A) 1-2</v>
      </c>
      <c r="Y3" t="str">
        <f ca="1">IF(RIGHT(FPL_Combined[[#Headers],[Gameweek 24]],2)&lt;$B$622,INDEX(FPL_Results_Extract[Team],MATCH($A3,FPL_Results_Extract[[Player]:[Player]],0)),INDEX(Team_Key[[Abbreviation]:[Abbreviation]],MATCH(LEFT(INDEX(FPL_Fixtures_Extract[],MATCH($A3,FPL_Fixtures_Extract[[Player]:[Player]],0),MATCH(FPL_Combined[[#Headers],[Gameweek 24]],FPL_Fixtures_Extract[#Headers],0)),LEN(INDEX(FPL_Fixtures_Extract[],MATCH($A3,FPL_Fixtures_Extract[[Player]:[Player]],0),MATCH(FPL_Combined[[#Headers],[Gameweek 24]],FPL_Fixtures_Extract[#Headers],0)))-4),Team_Key[[Full Name]:[Full Name]],0))&amp;RIGHT(INDEX(FPL_Fixtures_Extract[],MATCH($A3,FPL_Fixtures_Extract[[Player]:[Player]],0),MATCH(FPL_Combined[[#Headers],[Gameweek 24]],FPL_Fixtures_Extract[#Headers],0)),3))</f>
        <v>NEW</v>
      </c>
      <c r="Z3" t="str">
        <f ca="1">IF(RIGHT(FPL_Combined[[#Headers],[Gameweek 25]],2)&lt;$B$622,INDEX(FPL_Results_Extract[Player],MATCH($A3,FPL_Results_Extract[[Player]:[Player]],0)),INDEX(Team_Key[[Abbreviation]:[Abbreviation]],MATCH(LEFT(INDEX(FPL_Fixtures_Extract[],MATCH($A3,FPL_Fixtures_Extract[[Player]:[Player]],0),MATCH(FPL_Combined[[#Headers],[Gameweek 25]],FPL_Fixtures_Extract[#Headers],0)),LEN(INDEX(FPL_Fixtures_Extract[],MATCH($A3,FPL_Fixtures_Extract[[Player]:[Player]],0),MATCH(FPL_Combined[[#Headers],[Gameweek 25]],FPL_Fixtures_Extract[#Headers],0)))-4),Team_Key[[Full Name]:[Full Name]],0))&amp;RIGHT(INDEX(FPL_Fixtures_Extract[],MATCH($A3,FPL_Fixtures_Extract[[Player]:[Player]],0),MATCH(FPL_Combined[[#Headers],[Gameweek 25]],FPL_Fixtures_Extract[#Headers],0)),3))</f>
        <v>Abeid</v>
      </c>
      <c r="AA3" t="str">
        <f ca="1">IF(RIGHT(FPL_Combined[[#Headers],[Gameweek 26]],2)&lt;$B$622,INDEX(FPL_Results_Extract[Gameweek 01],MATCH($A3,FPL_Results_Extract[[Player]:[Player]],0)),INDEX(Team_Key[[Abbreviation]:[Abbreviation]],MATCH(LEFT(INDEX(FPL_Fixtures_Extract[],MATCH($A3,FPL_Fixtures_Extract[[Player]:[Player]],0),MATCH(FPL_Combined[[#Headers],[Gameweek 26]],FPL_Fixtures_Extract[#Headers],0)),LEN(INDEX(FPL_Fixtures_Extract[],MATCH($A3,FPL_Fixtures_Extract[[Player]:[Player]],0),MATCH(FPL_Combined[[#Headers],[Gameweek 26]],FPL_Fixtures_Extract[#Headers],0)))-4),Team_Key[[Full Name]:[Full Name]],0))&amp;RIGHT(INDEX(FPL_Fixtures_Extract[],MATCH($A3,FPL_Fixtures_Extract[[Player]:[Player]],0),MATCH(FPL_Combined[[#Headers],[Gameweek 26]],FPL_Fixtures_Extract[#Headers],0)),3))</f>
        <v>SOU(H) 2-2</v>
      </c>
      <c r="AB3" t="str">
        <f ca="1">IF(RIGHT(FPL_Combined[[#Headers],[Gameweek 27]],2)&lt;$B$622,INDEX(FPL_Results_Extract[Gameweek 02],MATCH($A3,FPL_Results_Extract[[Player]:[Player]],0)),INDEX(Team_Key[[Abbreviation]:[Abbreviation]],MATCH(LEFT(INDEX(FPL_Fixtures_Extract[],MATCH($A3,FPL_Fixtures_Extract[[Player]:[Player]],0),MATCH(FPL_Combined[[#Headers],[Gameweek 27]],FPL_Fixtures_Extract[#Headers],0)),LEN(INDEX(FPL_Fixtures_Extract[],MATCH($A3,FPL_Fixtures_Extract[[Player]:[Player]],0),MATCH(FPL_Combined[[#Headers],[Gameweek 27]],FPL_Fixtures_Extract[#Headers],0)))-4),Team_Key[[Full Name]:[Full Name]],0))&amp;RIGHT(INDEX(FPL_Fixtures_Extract[],MATCH($A3,FPL_Fixtures_Extract[[Player]:[Player]],0),MATCH(FPL_Combined[[#Headers],[Gameweek 27]],FPL_Fixtures_Extract[#Headers],0)),3))</f>
        <v>SWA(A) 0-2</v>
      </c>
      <c r="AC3" t="str">
        <f ca="1">IF(RIGHT(FPL_Combined[[#Headers],[Gameweek 28]],2)&lt;$B$622,INDEX(FPL_Results_Extract[Gameweek 03],MATCH($A3,FPL_Results_Extract[[Player]:[Player]],0)),INDEX(Team_Key[[Abbreviation]:[Abbreviation]],MATCH(LEFT(INDEX(FPL_Fixtures_Extract[],MATCH($A3,FPL_Fixtures_Extract[[Player]:[Player]],0),MATCH(FPL_Combined[[#Headers],[Gameweek 28]],FPL_Fixtures_Extract[#Headers],0)),LEN(INDEX(FPL_Fixtures_Extract[],MATCH($A3,FPL_Fixtures_Extract[[Player]:[Player]],0),MATCH(FPL_Combined[[#Headers],[Gameweek 28]],FPL_Fixtures_Extract[#Headers],0)))-4),Team_Key[[Full Name]:[Full Name]],0))&amp;RIGHT(INDEX(FPL_Fixtures_Extract[],MATCH($A3,FPL_Fixtures_Extract[[Player]:[Player]],0),MATCH(FPL_Combined[[#Headers],[Gameweek 28]],FPL_Fixtures_Extract[#Headers],0)),3))</f>
        <v>MUN(A) 0-0</v>
      </c>
      <c r="AD3" t="str">
        <f ca="1">IF(RIGHT(FPL_Combined[[#Headers],[Gameweek 29]],2)&lt;$B$622,INDEX(FPL_Results_Extract[Gameweek 04],MATCH($A3,FPL_Results_Extract[[Player]:[Player]],0)),INDEX(Team_Key[[Abbreviation]:[Abbreviation]],MATCH(LEFT(INDEX(FPL_Fixtures_Extract[],MATCH($A3,FPL_Fixtures_Extract[[Player]:[Player]],0),MATCH(FPL_Combined[[#Headers],[Gameweek 29]],FPL_Fixtures_Extract[#Headers],0)),LEN(INDEX(FPL_Fixtures_Extract[],MATCH($A3,FPL_Fixtures_Extract[[Player]:[Player]],0),MATCH(FPL_Combined[[#Headers],[Gameweek 29]],FPL_Fixtures_Extract[#Headers],0)))-4),Team_Key[[Full Name]:[Full Name]],0))&amp;RIGHT(INDEX(FPL_Fixtures_Extract[],MATCH($A3,FPL_Fixtures_Extract[[Player]:[Player]],0),MATCH(FPL_Combined[[#Headers],[Gameweek 29]],FPL_Fixtures_Extract[#Headers],0)),3))</f>
        <v>BOU(H)</v>
      </c>
      <c r="AE3" t="str">
        <f ca="1">IF(RIGHT(FPL_Combined[[#Headers],[Gameweek 30]],2)&lt;$B$622,INDEX(FPL_Results_Extract[Gameweek 05],MATCH($A3,FPL_Results_Extract[[Player]:[Player]],0)),INDEX(Team_Key[[Abbreviation]:[Abbreviation]],MATCH(LEFT(INDEX(FPL_Fixtures_Extract[],MATCH($A3,FPL_Fixtures_Extract[[Player]:[Player]],0),MATCH(FPL_Combined[[#Headers],[Gameweek 30]],FPL_Fixtures_Extract[#Headers],0)),LEN(INDEX(FPL_Fixtures_Extract[],MATCH($A3,FPL_Fixtures_Extract[[Player]:[Player]],0),MATCH(FPL_Combined[[#Headers],[Gameweek 30]],FPL_Fixtures_Extract[#Headers],0)))-4),Team_Key[[Full Name]:[Full Name]],0))&amp;RIGHT(INDEX(FPL_Fixtures_Extract[],MATCH($A3,FPL_Fixtures_Extract[[Player]:[Player]],0),MATCH(FPL_Combined[[#Headers],[Gameweek 30]],FPL_Fixtures_Extract[#Headers],0)),3))</f>
        <v>LEI(A)</v>
      </c>
      <c r="AF3" t="str">
        <f ca="1">IF(RIGHT(FPL_Combined[[#Headers],[Gameweek 31]],2)&lt;$B$622,INDEX(FPL_Results_Extract[Gameweek 06],MATCH($A3,FPL_Results_Extract[[Player]:[Player]],0)),INDEX(Team_Key[[Abbreviation]:[Abbreviation]],MATCH(LEFT(INDEX(FPL_Fixtures_Extract[],MATCH($A3,FPL_Fixtures_Extract[[Player]:[Player]],0),MATCH(FPL_Combined[[#Headers],[Gameweek 31]],FPL_Fixtures_Extract[#Headers],0)),LEN(INDEX(FPL_Fixtures_Extract[],MATCH($A3,FPL_Fixtures_Extract[[Player]:[Player]],0),MATCH(FPL_Combined[[#Headers],[Gameweek 31]],FPL_Fixtures_Extract[#Headers],0)))-4),Team_Key[[Full Name]:[Full Name]],0))&amp;RIGHT(INDEX(FPL_Fixtures_Extract[],MATCH($A3,FPL_Fixtures_Extract[[Player]:[Player]],0),MATCH(FPL_Combined[[#Headers],[Gameweek 31]],FPL_Fixtures_Extract[#Headers],0)),3))</f>
        <v>SUN(H)</v>
      </c>
      <c r="AG3" t="str">
        <f ca="1">IF(RIGHT(FPL_Combined[[#Headers],[Gameweek 32]],2)&lt;$B$622,INDEX(FPL_Results_Extract[Gameweek 07],MATCH($A3,FPL_Results_Extract[[Player]:[Player]],0)),INDEX(Team_Key[[Abbreviation]:[Abbreviation]],MATCH(LEFT(INDEX(FPL_Fixtures_Extract[],MATCH($A3,FPL_Fixtures_Extract[[Player]:[Player]],0),MATCH(FPL_Combined[[#Headers],[Gameweek 32]],FPL_Fixtures_Extract[#Headers],0)),LEN(INDEX(FPL_Fixtures_Extract[],MATCH($A3,FPL_Fixtures_Extract[[Player]:[Player]],0),MATCH(FPL_Combined[[#Headers],[Gameweek 32]],FPL_Fixtures_Extract[#Headers],0)))-4),Team_Key[[Full Name]:[Full Name]],0))&amp;RIGHT(INDEX(FPL_Fixtures_Extract[],MATCH($A3,FPL_Fixtures_Extract[[Player]:[Player]],0),MATCH(FPL_Combined[[#Headers],[Gameweek 32]],FPL_Fixtures_Extract[#Headers],0)),3))</f>
        <v>NOR(A)</v>
      </c>
      <c r="AH3" t="str">
        <f ca="1">IF(RIGHT(FPL_Combined[[#Headers],[Gameweek 33]],2)&lt;$B$622,INDEX(FPL_Results_Extract[Gameweek 08],MATCH($A3,FPL_Results_Extract[[Player]:[Player]],0)),INDEX(Team_Key[[Abbreviation]:[Abbreviation]],MATCH(LEFT(INDEX(FPL_Fixtures_Extract[],MATCH($A3,FPL_Fixtures_Extract[[Player]:[Player]],0),MATCH(FPL_Combined[[#Headers],[Gameweek 33]],FPL_Fixtures_Extract[#Headers],0)),LEN(INDEX(FPL_Fixtures_Extract[],MATCH($A3,FPL_Fixtures_Extract[[Player]:[Player]],0),MATCH(FPL_Combined[[#Headers],[Gameweek 33]],FPL_Fixtures_Extract[#Headers],0)))-4),Team_Key[[Full Name]:[Full Name]],0))&amp;RIGHT(INDEX(FPL_Fixtures_Extract[],MATCH($A3,FPL_Fixtures_Extract[[Player]:[Player]],0),MATCH(FPL_Combined[[#Headers],[Gameweek 33]],FPL_Fixtures_Extract[#Headers],0)),3))</f>
        <v>SOU(A)</v>
      </c>
      <c r="AI3" t="str">
        <f ca="1">IF(RIGHT(FPL_Combined[[#Headers],[Gameweek 34]],2)&lt;$B$622,INDEX(FPL_Results_Extract[Gameweek 09],MATCH($A3,FPL_Results_Extract[[Player]:[Player]],0)),INDEX(Team_Key[[Abbreviation]:[Abbreviation]],MATCH(LEFT(INDEX(FPL_Fixtures_Extract[],MATCH($A3,FPL_Fixtures_Extract[[Player]:[Player]],0),MATCH(FPL_Combined[[#Headers],[Gameweek 34]],FPL_Fixtures_Extract[#Headers],0)),LEN(INDEX(FPL_Fixtures_Extract[],MATCH($A3,FPL_Fixtures_Extract[[Player]:[Player]],0),MATCH(FPL_Combined[[#Headers],[Gameweek 34]],FPL_Fixtures_Extract[#Headers],0)))-4),Team_Key[[Full Name]:[Full Name]],0))&amp;RIGHT(INDEX(FPL_Fixtures_Extract[],MATCH($A3,FPL_Fixtures_Extract[[Player]:[Player]],0),MATCH(FPL_Combined[[#Headers],[Gameweek 34]],FPL_Fixtures_Extract[#Headers],0)),3))</f>
        <v>SWA(H)</v>
      </c>
      <c r="AJ3" t="str">
        <f ca="1">IF(RIGHT(FPL_Combined[[#Headers],[Gameweek 35]],2)&lt;$B$622,INDEX(FPL_Results_Extract[Gameweek 10],MATCH($A3,FPL_Results_Extract[[Player]:[Player]],0)),INDEX(Team_Key[[Abbreviation]:[Abbreviation]],MATCH(LEFT(INDEX(FPL_Fixtures_Extract[],MATCH($A3,FPL_Fixtures_Extract[[Player]:[Player]],0),MATCH(FPL_Combined[[#Headers],[Gameweek 35]],FPL_Fixtures_Extract[#Headers],0)),LEN(INDEX(FPL_Fixtures_Extract[],MATCH($A3,FPL_Fixtures_Extract[[Player]:[Player]],0),MATCH(FPL_Combined[[#Headers],[Gameweek 35]],FPL_Fixtures_Extract[#Headers],0)))-4),Team_Key[[Full Name]:[Full Name]],0))&amp;RIGHT(INDEX(FPL_Fixtures_Extract[],MATCH($A3,FPL_Fixtures_Extract[[Player]:[Player]],0),MATCH(FPL_Combined[[#Headers],[Gameweek 35]],FPL_Fixtures_Extract[#Headers],0)),3))</f>
        <v>LIV(A)</v>
      </c>
      <c r="AK3" t="str">
        <f ca="1">IF(RIGHT(FPL_Combined[[#Headers],[Gameweek 36]],2)&lt;$B$622,INDEX(FPL_Results_Extract[Gameweek 11],MATCH($A3,FPL_Results_Extract[[Player]:[Player]],0)),INDEX(Team_Key[[Abbreviation]:[Abbreviation]],MATCH(LEFT(INDEX(FPL_Fixtures_Extract[],MATCH($A3,FPL_Fixtures_Extract[[Player]:[Player]],0),MATCH(FPL_Combined[[#Headers],[Gameweek 36]],FPL_Fixtures_Extract[#Headers],0)),LEN(INDEX(FPL_Fixtures_Extract[],MATCH($A3,FPL_Fixtures_Extract[[Player]:[Player]],0),MATCH(FPL_Combined[[#Headers],[Gameweek 36]],FPL_Fixtures_Extract[#Headers],0)))-4),Team_Key[[Full Name]:[Full Name]],0))&amp;RIGHT(INDEX(FPL_Fixtures_Extract[],MATCH($A3,FPL_Fixtures_Extract[[Player]:[Player]],0),MATCH(FPL_Combined[[#Headers],[Gameweek 36]],FPL_Fixtures_Extract[#Headers],0)),3))</f>
        <v>CRY(H)</v>
      </c>
      <c r="AL3" t="str">
        <f ca="1">IF(RIGHT(FPL_Combined[[#Headers],[Gameweek 37]],2)&lt;$B$622,INDEX(FPL_Results_Extract[Gameweek 12],MATCH($A3,FPL_Results_Extract[[Player]:[Player]],0)),INDEX(Team_Key[[Abbreviation]:[Abbreviation]],MATCH(LEFT(INDEX(FPL_Fixtures_Extract[],MATCH($A3,FPL_Fixtures_Extract[[Player]:[Player]],0),MATCH(FPL_Combined[[#Headers],[Gameweek 37]],FPL_Fixtures_Extract[#Headers],0)),LEN(INDEX(FPL_Fixtures_Extract[],MATCH($A3,FPL_Fixtures_Extract[[Player]:[Player]],0),MATCH(FPL_Combined[[#Headers],[Gameweek 37]],FPL_Fixtures_Extract[#Headers],0)))-4),Team_Key[[Full Name]:[Full Name]],0))&amp;RIGHT(INDEX(FPL_Fixtures_Extract[],MATCH($A3,FPL_Fixtures_Extract[[Player]:[Player]],0),MATCH(FPL_Combined[[#Headers],[Gameweek 37]],FPL_Fixtures_Extract[#Headers],0)),3))</f>
        <v>AVL(A)</v>
      </c>
      <c r="AM3" t="str">
        <f ca="1">IF(RIGHT(FPL_Combined[[#Headers],[Gameweek 38]],2)&lt;$B$622,INDEX(FPL_Results_Extract[Gameweek 13],MATCH($A3,FPL_Results_Extract[[Player]:[Player]],0)),INDEX(Team_Key[[Abbreviation]:[Abbreviation]],MATCH(LEFT(INDEX(FPL_Fixtures_Extract[],MATCH($A3,FPL_Fixtures_Extract[[Player]:[Player]],0),MATCH(FPL_Combined[[#Headers],[Gameweek 38]],FPL_Fixtures_Extract[#Headers],0)),LEN(INDEX(FPL_Fixtures_Extract[],MATCH($A3,FPL_Fixtures_Extract[[Player]:[Player]],0),MATCH(FPL_Combined[[#Headers],[Gameweek 38]],FPL_Fixtures_Extract[#Headers],0)))-4),Team_Key[[Full Name]:[Full Name]],0))&amp;RIGHT(INDEX(FPL_Fixtures_Extract[],MATCH($A3,FPL_Fixtures_Extract[[Player]:[Player]],0),MATCH(FPL_Combined[[#Headers],[Gameweek 38]],FPL_Fixtures_Extract[#Headers],0)),3))</f>
        <v>TOT(H)</v>
      </c>
    </row>
    <row r="4" spans="1:39" x14ac:dyDescent="0.45">
      <c r="A4" t="s">
        <v>607</v>
      </c>
      <c r="B4" t="str">
        <f ca="1">IF(RIGHT(FPL_Combined[[#Headers],[Gameweek 01]],2)&lt;$B$622,INDEX(FPL_Results_Extract[Gameweek 01],MATCH($A4,FPL_Results_Extract[[Player]:[Player]],0)),INDEX(Team_Key[[Abbreviation]:[Abbreviation]],MATCH(LEFT(INDEX(FPL_Fixtures_Extract[],MATCH($A4,FPL_Fixtures_Extract[[Player]:[Player]],0),MATCH(FPL_Combined[[#Headers],[Gameweek 01]],FPL_Fixtures_Extract[#Headers],0)),LEN(INDEX(FPL_Fixtures_Extract[],MATCH($A4,FPL_Fixtures_Extract[[Player]:[Player]],0),MATCH(FPL_Combined[[#Headers],[Gameweek 01]],FPL_Fixtures_Extract[#Headers],0)))-4),Team_Key[[Full Name]:[Full Name]],0))&amp;RIGHT(INDEX(FPL_Fixtures_Extract[],MATCH($A4,FPL_Fixtures_Extract[[Player]:[Player]],0),MATCH(FPL_Combined[[#Headers],[Gameweek 01]],FPL_Fixtures_Extract[#Headers],0)),3))</f>
        <v>LIV(H) 0-1</v>
      </c>
      <c r="C4" t="str">
        <f ca="1">IF(RIGHT(FPL_Combined[[#Headers],[Gameweek 02]],2)&lt;$B$622,INDEX(FPL_Results_Extract[Gameweek 02],MATCH($A4,FPL_Results_Extract[[Player]:[Player]],0)),INDEX(Team_Key[[Abbreviation]:[Abbreviation]],MATCH(LEFT(INDEX(FPL_Fixtures_Extract[],MATCH($A4,FPL_Fixtures_Extract[[Player]:[Player]],0),MATCH(FPL_Combined[[#Headers],[Gameweek 02]],FPL_Fixtures_Extract[#Headers],0)),LEN(INDEX(FPL_Fixtures_Extract[],MATCH($A4,FPL_Fixtures_Extract[[Player]:[Player]],0),MATCH(FPL_Combined[[#Headers],[Gameweek 02]],FPL_Fixtures_Extract[#Headers],0)))-4),Team_Key[[Full Name]:[Full Name]],0))&amp;RIGHT(INDEX(FPL_Fixtures_Extract[],MATCH($A4,FPL_Fixtures_Extract[[Player]:[Player]],0),MATCH(FPL_Combined[[#Headers],[Gameweek 02]],FPL_Fixtures_Extract[#Headers],0)),3))</f>
        <v>TOT(A) 2-2</v>
      </c>
      <c r="D4" t="str">
        <f ca="1">IF(RIGHT(FPL_Combined[[#Headers],[Gameweek 03]],2)&lt;$B$622,INDEX(FPL_Results_Extract[Gameweek 03],MATCH($A4,FPL_Results_Extract[[Player]:[Player]],0)),INDEX(Team_Key[[Abbreviation]:[Abbreviation]],MATCH(LEFT(INDEX(FPL_Fixtures_Extract[],MATCH($A4,FPL_Fixtures_Extract[[Player]:[Player]],0),MATCH(FPL_Combined[[#Headers],[Gameweek 03]],FPL_Fixtures_Extract[#Headers],0)),LEN(INDEX(FPL_Fixtures_Extract[],MATCH($A4,FPL_Fixtures_Extract[[Player]:[Player]],0),MATCH(FPL_Combined[[#Headers],[Gameweek 03]],FPL_Fixtures_Extract[#Headers],0)))-4),Team_Key[[Full Name]:[Full Name]],0))&amp;RIGHT(INDEX(FPL_Fixtures_Extract[],MATCH($A4,FPL_Fixtures_Extract[[Player]:[Player]],0),MATCH(FPL_Combined[[#Headers],[Gameweek 03]],FPL_Fixtures_Extract[#Headers],0)),3))</f>
        <v>NOR(A) 1-1</v>
      </c>
      <c r="E4" t="str">
        <f ca="1">IF(RIGHT(FPL_Combined[[#Headers],[Gameweek 04]],2)&lt;$B$622,INDEX(FPL_Results_Extract[Gameweek 04],MATCH($A4,FPL_Results_Extract[[Player]:[Player]],0)),INDEX(Team_Key[[Abbreviation]:[Abbreviation]],MATCH(LEFT(INDEX(FPL_Fixtures_Extract[],MATCH($A4,FPL_Fixtures_Extract[[Player]:[Player]],0),MATCH(FPL_Combined[[#Headers],[Gameweek 04]],FPL_Fixtures_Extract[#Headers],0)),LEN(INDEX(FPL_Fixtures_Extract[],MATCH($A4,FPL_Fixtures_Extract[[Player]:[Player]],0),MATCH(FPL_Combined[[#Headers],[Gameweek 04]],FPL_Fixtures_Extract[#Headers],0)))-4),Team_Key[[Full Name]:[Full Name]],0))&amp;RIGHT(INDEX(FPL_Fixtures_Extract[],MATCH($A4,FPL_Fixtures_Extract[[Player]:[Player]],0),MATCH(FPL_Combined[[#Headers],[Gameweek 04]],FPL_Fixtures_Extract[#Headers],0)),3))</f>
        <v>WBA(H) 0-1</v>
      </c>
      <c r="F4" t="str">
        <f ca="1">IF(RIGHT(FPL_Combined[[#Headers],[Gameweek 05]],2)&lt;$B$622,INDEX(FPL_Results_Extract[Gameweek 05],MATCH($A4,FPL_Results_Extract[[Player]:[Player]],0)),INDEX(Team_Key[[Abbreviation]:[Abbreviation]],MATCH(LEFT(INDEX(FPL_Fixtures_Extract[],MATCH($A4,FPL_Fixtures_Extract[[Player]:[Player]],0),MATCH(FPL_Combined[[#Headers],[Gameweek 05]],FPL_Fixtures_Extract[#Headers],0)),LEN(INDEX(FPL_Fixtures_Extract[],MATCH($A4,FPL_Fixtures_Extract[[Player]:[Player]],0),MATCH(FPL_Combined[[#Headers],[Gameweek 05]],FPL_Fixtures_Extract[#Headers],0)))-4),Team_Key[[Full Name]:[Full Name]],0))&amp;RIGHT(INDEX(FPL_Fixtures_Extract[],MATCH($A4,FPL_Fixtures_Extract[[Player]:[Player]],0),MATCH(FPL_Combined[[#Headers],[Gameweek 05]],FPL_Fixtures_Extract[#Headers],0)),3))</f>
        <v>ARS(A) 0-2</v>
      </c>
      <c r="G4" t="str">
        <f ca="1">IF(RIGHT(FPL_Combined[[#Headers],[Gameweek 06]],2)&lt;$B$622,INDEX(FPL_Results_Extract[Gameweek 06],MATCH($A4,FPL_Results_Extract[[Player]:[Player]],0)),INDEX(Team_Key[[Abbreviation]:[Abbreviation]],MATCH(LEFT(INDEX(FPL_Fixtures_Extract[],MATCH($A4,FPL_Fixtures_Extract[[Player]:[Player]],0),MATCH(FPL_Combined[[#Headers],[Gameweek 06]],FPL_Fixtures_Extract[#Headers],0)),LEN(INDEX(FPL_Fixtures_Extract[],MATCH($A4,FPL_Fixtures_Extract[[Player]:[Player]],0),MATCH(FPL_Combined[[#Headers],[Gameweek 06]],FPL_Fixtures_Extract[#Headers],0)))-4),Team_Key[[Full Name]:[Full Name]],0))&amp;RIGHT(INDEX(FPL_Fixtures_Extract[],MATCH($A4,FPL_Fixtures_Extract[[Player]:[Player]],0),MATCH(FPL_Combined[[#Headers],[Gameweek 06]],FPL_Fixtures_Extract[#Headers],0)),3))</f>
        <v>LEI(H) 2-2</v>
      </c>
      <c r="H4" t="str">
        <f ca="1">IF(RIGHT(FPL_Combined[[#Headers],[Gameweek 07]],2)&lt;$B$622,INDEX(FPL_Results_Extract[Gameweek 07],MATCH($A4,FPL_Results_Extract[[Player]:[Player]],0)),INDEX(Team_Key[[Abbreviation]:[Abbreviation]],MATCH(LEFT(INDEX(FPL_Fixtures_Extract[],MATCH($A4,FPL_Fixtures_Extract[[Player]:[Player]],0),MATCH(FPL_Combined[[#Headers],[Gameweek 07]],FPL_Fixtures_Extract[#Headers],0)),LEN(INDEX(FPL_Fixtures_Extract[],MATCH($A4,FPL_Fixtures_Extract[[Player]:[Player]],0),MATCH(FPL_Combined[[#Headers],[Gameweek 07]],FPL_Fixtures_Extract[#Headers],0)))-4),Team_Key[[Full Name]:[Full Name]],0))&amp;RIGHT(INDEX(FPL_Fixtures_Extract[],MATCH($A4,FPL_Fixtures_Extract[[Player]:[Player]],0),MATCH(FPL_Combined[[#Headers],[Gameweek 07]],FPL_Fixtures_Extract[#Headers],0)),3))</f>
        <v>BOU(H) 2-1</v>
      </c>
      <c r="I4" t="str">
        <f ca="1">IF(RIGHT(FPL_Combined[[#Headers],[Gameweek 08]],2)&lt;$B$622,INDEX(FPL_Results_Extract[Gameweek 08],MATCH($A4,FPL_Results_Extract[[Player]:[Player]],0)),INDEX(Team_Key[[Abbreviation]:[Abbreviation]],MATCH(LEFT(INDEX(FPL_Fixtures_Extract[],MATCH($A4,FPL_Fixtures_Extract[[Player]:[Player]],0),MATCH(FPL_Combined[[#Headers],[Gameweek 08]],FPL_Fixtures_Extract[#Headers],0)),LEN(INDEX(FPL_Fixtures_Extract[],MATCH($A4,FPL_Fixtures_Extract[[Player]:[Player]],0),MATCH(FPL_Combined[[#Headers],[Gameweek 08]],FPL_Fixtures_Extract[#Headers],0)))-4),Team_Key[[Full Name]:[Full Name]],0))&amp;RIGHT(INDEX(FPL_Fixtures_Extract[],MATCH($A4,FPL_Fixtures_Extract[[Player]:[Player]],0),MATCH(FPL_Combined[[#Headers],[Gameweek 08]],FPL_Fixtures_Extract[#Headers],0)),3))</f>
        <v>AVL(A) 1-0</v>
      </c>
      <c r="J4" t="str">
        <f ca="1">IF(RIGHT(FPL_Combined[[#Headers],[Gameweek 09]],2)&lt;$B$622,INDEX(FPL_Results_Extract[Gameweek 09],MATCH($A4,FPL_Results_Extract[[Player]:[Player]],0)),INDEX(Team_Key[[Abbreviation]:[Abbreviation]],MATCH(LEFT(INDEX(FPL_Fixtures_Extract[],MATCH($A4,FPL_Fixtures_Extract[[Player]:[Player]],0),MATCH(FPL_Combined[[#Headers],[Gameweek 09]],FPL_Fixtures_Extract[#Headers],0)),LEN(INDEX(FPL_Fixtures_Extract[],MATCH($A4,FPL_Fixtures_Extract[[Player]:[Player]],0),MATCH(FPL_Combined[[#Headers],[Gameweek 09]],FPL_Fixtures_Extract[#Headers],0)))-4),Team_Key[[Full Name]:[Full Name]],0))&amp;RIGHT(INDEX(FPL_Fixtures_Extract[],MATCH($A4,FPL_Fixtures_Extract[[Player]:[Player]],0),MATCH(FPL_Combined[[#Headers],[Gameweek 09]],FPL_Fixtures_Extract[#Headers],0)),3))</f>
        <v>SWA(A) 1-0</v>
      </c>
      <c r="K4" t="str">
        <f ca="1">IF(RIGHT(FPL_Combined[[#Headers],[Gameweek 10]],2)&lt;$B$622,INDEX(FPL_Results_Extract[Gameweek 10],MATCH($A4,FPL_Results_Extract[[Player]:[Player]],0)),INDEX(Team_Key[[Abbreviation]:[Abbreviation]],MATCH(LEFT(INDEX(FPL_Fixtures_Extract[],MATCH($A4,FPL_Fixtures_Extract[[Player]:[Player]],0),MATCH(FPL_Combined[[#Headers],[Gameweek 10]],FPL_Fixtures_Extract[#Headers],0)),LEN(INDEX(FPL_Fixtures_Extract[],MATCH($A4,FPL_Fixtures_Extract[[Player]:[Player]],0),MATCH(FPL_Combined[[#Headers],[Gameweek 10]],FPL_Fixtures_Extract[#Headers],0)))-4),Team_Key[[Full Name]:[Full Name]],0))&amp;RIGHT(INDEX(FPL_Fixtures_Extract[],MATCH($A4,FPL_Fixtures_Extract[[Player]:[Player]],0),MATCH(FPL_Combined[[#Headers],[Gameweek 10]],FPL_Fixtures_Extract[#Headers],0)),3))</f>
        <v>WAT(H) 0-2</v>
      </c>
      <c r="L4" t="str">
        <f ca="1">IF(RIGHT(FPL_Combined[[#Headers],[Gameweek 11]],2)&lt;$B$622,INDEX(FPL_Results_Extract[Gameweek 11],MATCH($A4,FPL_Results_Extract[[Player]:[Player]],0)),INDEX(Team_Key[[Abbreviation]:[Abbreviation]],MATCH(LEFT(INDEX(FPL_Fixtures_Extract[],MATCH($A4,FPL_Fixtures_Extract[[Player]:[Player]],0),MATCH(FPL_Combined[[#Headers],[Gameweek 11]],FPL_Fixtures_Extract[#Headers],0)),LEN(INDEX(FPL_Fixtures_Extract[],MATCH($A4,FPL_Fixtures_Extract[[Player]:[Player]],0),MATCH(FPL_Combined[[#Headers],[Gameweek 11]],FPL_Fixtures_Extract[#Headers],0)))-4),Team_Key[[Full Name]:[Full Name]],0))&amp;RIGHT(INDEX(FPL_Fixtures_Extract[],MATCH($A4,FPL_Fixtures_Extract[[Player]:[Player]],0),MATCH(FPL_Combined[[#Headers],[Gameweek 11]],FPL_Fixtures_Extract[#Headers],0)),3))</f>
        <v>NEW(A) 0-0</v>
      </c>
      <c r="M4" t="str">
        <f ca="1">IF(RIGHT(FPL_Combined[[#Headers],[Gameweek 12]],2)&lt;$B$622,INDEX(FPL_Results_Extract[Gameweek 12],MATCH($A4,FPL_Results_Extract[[Player]:[Player]],0)),INDEX(Team_Key[[Abbreviation]:[Abbreviation]],MATCH(LEFT(INDEX(FPL_Fixtures_Extract[],MATCH($A4,FPL_Fixtures_Extract[[Player]:[Player]],0),MATCH(FPL_Combined[[#Headers],[Gameweek 12]],FPL_Fixtures_Extract[#Headers],0)),LEN(INDEX(FPL_Fixtures_Extract[],MATCH($A4,FPL_Fixtures_Extract[[Player]:[Player]],0),MATCH(FPL_Combined[[#Headers],[Gameweek 12]],FPL_Fixtures_Extract[#Headers],0)))-4),Team_Key[[Full Name]:[Full Name]],0))&amp;RIGHT(INDEX(FPL_Fixtures_Extract[],MATCH($A4,FPL_Fixtures_Extract[[Player]:[Player]],0),MATCH(FPL_Combined[[#Headers],[Gameweek 12]],FPL_Fixtures_Extract[#Headers],0)),3))</f>
        <v>CHE(H) 1-0</v>
      </c>
      <c r="N4" t="str">
        <f ca="1">IF(RIGHT(FPL_Combined[[#Headers],[Gameweek 13]],2)&lt;$B$622,INDEX(FPL_Results_Extract[Gameweek 13],MATCH($A4,FPL_Results_Extract[[Player]:[Player]],0)),INDEX(Team_Key[[Abbreviation]:[Abbreviation]],MATCH(LEFT(INDEX(FPL_Fixtures_Extract[],MATCH($A4,FPL_Fixtures_Extract[[Player]:[Player]],0),MATCH(FPL_Combined[[#Headers],[Gameweek 13]],FPL_Fixtures_Extract[#Headers],0)),LEN(INDEX(FPL_Fixtures_Extract[],MATCH($A4,FPL_Fixtures_Extract[[Player]:[Player]],0),MATCH(FPL_Combined[[#Headers],[Gameweek 13]],FPL_Fixtures_Extract[#Headers],0)))-4),Team_Key[[Full Name]:[Full Name]],0))&amp;RIGHT(INDEX(FPL_Fixtures_Extract[],MATCH($A4,FPL_Fixtures_Extract[[Player]:[Player]],0),MATCH(FPL_Combined[[#Headers],[Gameweek 13]],FPL_Fixtures_Extract[#Headers],0)),3))</f>
        <v>SOU(A) 1-0</v>
      </c>
      <c r="O4" t="str">
        <f ca="1">IF(RIGHT(FPL_Combined[[#Headers],[Gameweek 14]],2)&lt;$B$622,INDEX(FPL_Results_Extract[Gameweek 14],MATCH($A4,FPL_Results_Extract[[Player]:[Player]],0)),INDEX(Team_Key[[Abbreviation]:[Abbreviation]],MATCH(LEFT(INDEX(FPL_Fixtures_Extract[],MATCH($A4,FPL_Fixtures_Extract[[Player]:[Player]],0),MATCH(FPL_Combined[[#Headers],[Gameweek 14]],FPL_Fixtures_Extract[#Headers],0)),LEN(INDEX(FPL_Fixtures_Extract[],MATCH($A4,FPL_Fixtures_Extract[[Player]:[Player]],0),MATCH(FPL_Combined[[#Headers],[Gameweek 14]],FPL_Fixtures_Extract[#Headers],0)))-4),Team_Key[[Full Name]:[Full Name]],0))&amp;RIGHT(INDEX(FPL_Fixtures_Extract[],MATCH($A4,FPL_Fixtures_Extract[[Player]:[Player]],0),MATCH(FPL_Combined[[#Headers],[Gameweek 14]],FPL_Fixtures_Extract[#Headers],0)),3))</f>
        <v>SUN(A) 0-2</v>
      </c>
      <c r="P4" t="str">
        <f ca="1">IF(RIGHT(FPL_Combined[[#Headers],[Gameweek 15]],2)&lt;$B$622,INDEX(FPL_Results_Extract[Gameweek 15],MATCH($A4,FPL_Results_Extract[[Player]:[Player]],0)),INDEX(Team_Key[[Abbreviation]:[Abbreviation]],MATCH(LEFT(INDEX(FPL_Fixtures_Extract[],MATCH($A4,FPL_Fixtures_Extract[[Player]:[Player]],0),MATCH(FPL_Combined[[#Headers],[Gameweek 15]],FPL_Fixtures_Extract[#Headers],0)),LEN(INDEX(FPL_Fixtures_Extract[],MATCH($A4,FPL_Fixtures_Extract[[Player]:[Player]],0),MATCH(FPL_Combined[[#Headers],[Gameweek 15]],FPL_Fixtures_Extract[#Headers],0)))-4),Team_Key[[Full Name]:[Full Name]],0))&amp;RIGHT(INDEX(FPL_Fixtures_Extract[],MATCH($A4,FPL_Fixtures_Extract[[Player]:[Player]],0),MATCH(FPL_Combined[[#Headers],[Gameweek 15]],FPL_Fixtures_Extract[#Headers],0)),3))</f>
        <v>MCI(H) 2-0</v>
      </c>
      <c r="Q4" t="str">
        <f ca="1">IF(RIGHT(FPL_Combined[[#Headers],[Gameweek 16]],2)&lt;$B$622,INDEX(FPL_Results_Extract[Gameweek 16],MATCH($A4,FPL_Results_Extract[[Player]:[Player]],0)),INDEX(Team_Key[[Abbreviation]:[Abbreviation]],MATCH(LEFT(INDEX(FPL_Fixtures_Extract[],MATCH($A4,FPL_Fixtures_Extract[[Player]:[Player]],0),MATCH(FPL_Combined[[#Headers],[Gameweek 16]],FPL_Fixtures_Extract[#Headers],0)),LEN(INDEX(FPL_Fixtures_Extract[],MATCH($A4,FPL_Fixtures_Extract[[Player]:[Player]],0),MATCH(FPL_Combined[[#Headers],[Gameweek 16]],FPL_Fixtures_Extract[#Headers],0)))-4),Team_Key[[Full Name]:[Full Name]],0))&amp;RIGHT(INDEX(FPL_Fixtures_Extract[],MATCH($A4,FPL_Fixtures_Extract[[Player]:[Player]],0),MATCH(FPL_Combined[[#Headers],[Gameweek 16]],FPL_Fixtures_Extract[#Headers],0)),3))</f>
        <v>WHU(A) 0-0</v>
      </c>
      <c r="R4" t="str">
        <f ca="1">IF(RIGHT(FPL_Combined[[#Headers],[Gameweek 17]],2)&lt;$B$622,INDEX(FPL_Results_Extract[Gameweek 17],MATCH($A4,FPL_Results_Extract[[Player]:[Player]],0)),INDEX(Team_Key[[Abbreviation]:[Abbreviation]],MATCH(LEFT(INDEX(FPL_Fixtures_Extract[],MATCH($A4,FPL_Fixtures_Extract[[Player]:[Player]],0),MATCH(FPL_Combined[[#Headers],[Gameweek 17]],FPL_Fixtures_Extract[#Headers],0)),LEN(INDEX(FPL_Fixtures_Extract[],MATCH($A4,FPL_Fixtures_Extract[[Player]:[Player]],0),MATCH(FPL_Combined[[#Headers],[Gameweek 17]],FPL_Fixtures_Extract[#Headers],0)))-4),Team_Key[[Full Name]:[Full Name]],0))&amp;RIGHT(INDEX(FPL_Fixtures_Extract[],MATCH($A4,FPL_Fixtures_Extract[[Player]:[Player]],0),MATCH(FPL_Combined[[#Headers],[Gameweek 17]],FPL_Fixtures_Extract[#Headers],0)),3))</f>
        <v>CRY(H) 1-2</v>
      </c>
      <c r="S4" t="str">
        <f ca="1">IF(RIGHT(FPL_Combined[[#Headers],[Gameweek 18]],2)&lt;$B$622,INDEX(FPL_Results_Extract[Gameweek 18],MATCH($A4,FPL_Results_Extract[[Player]:[Player]],0)),INDEX(Team_Key[[Abbreviation]:[Abbreviation]],MATCH(LEFT(INDEX(FPL_Fixtures_Extract[],MATCH($A4,FPL_Fixtures_Extract[[Player]:[Player]],0),MATCH(FPL_Combined[[#Headers],[Gameweek 18]],FPL_Fixtures_Extract[#Headers],0)),LEN(INDEX(FPL_Fixtures_Extract[],MATCH($A4,FPL_Fixtures_Extract[[Player]:[Player]],0),MATCH(FPL_Combined[[#Headers],[Gameweek 18]],FPL_Fixtures_Extract[#Headers],0)))-4),Team_Key[[Full Name]:[Full Name]],0))&amp;RIGHT(INDEX(FPL_Fixtures_Extract[],MATCH($A4,FPL_Fixtures_Extract[[Player]:[Player]],0),MATCH(FPL_Combined[[#Headers],[Gameweek 18]],FPL_Fixtures_Extract[#Headers],0)),3))</f>
        <v>MUN(H) 2-0</v>
      </c>
      <c r="T4" t="str">
        <f ca="1">IF(RIGHT(FPL_Combined[[#Headers],[Gameweek 19]],2)&lt;$B$622,INDEX(FPL_Results_Extract[Gameweek 19],MATCH($A4,FPL_Results_Extract[[Player]:[Player]],0)),INDEX(Team_Key[[Abbreviation]:[Abbreviation]],MATCH(LEFT(INDEX(FPL_Fixtures_Extract[],MATCH($A4,FPL_Fixtures_Extract[[Player]:[Player]],0),MATCH(FPL_Combined[[#Headers],[Gameweek 19]],FPL_Fixtures_Extract[#Headers],0)),LEN(INDEX(FPL_Fixtures_Extract[],MATCH($A4,FPL_Fixtures_Extract[[Player]:[Player]],0),MATCH(FPL_Combined[[#Headers],[Gameweek 19]],FPL_Fixtures_Extract[#Headers],0)))-4),Team_Key[[Full Name]:[Full Name]],0))&amp;RIGHT(INDEX(FPL_Fixtures_Extract[],MATCH($A4,FPL_Fixtures_Extract[[Player]:[Player]],0),MATCH(FPL_Combined[[#Headers],[Gameweek 19]],FPL_Fixtures_Extract[#Headers],0)),3))</f>
        <v>EVE(A) 4-3</v>
      </c>
      <c r="U4" t="str">
        <f ca="1">IF(RIGHT(FPL_Combined[[#Headers],[Gameweek 20]],2)&lt;$B$622,INDEX(FPL_Results_Extract[Gameweek 20],MATCH($A4,FPL_Results_Extract[[Player]:[Player]],0)),INDEX(Team_Key[[Abbreviation]:[Abbreviation]],MATCH(LEFT(INDEX(FPL_Fixtures_Extract[],MATCH($A4,FPL_Fixtures_Extract[[Player]:[Player]],0),MATCH(FPL_Combined[[#Headers],[Gameweek 20]],FPL_Fixtures_Extract[#Headers],0)),LEN(INDEX(FPL_Fixtures_Extract[],MATCH($A4,FPL_Fixtures_Extract[[Player]:[Player]],0),MATCH(FPL_Combined[[#Headers],[Gameweek 20]],FPL_Fixtures_Extract[#Headers],0)))-4),Team_Key[[Full Name]:[Full Name]],0))&amp;RIGHT(INDEX(FPL_Fixtures_Extract[],MATCH($A4,FPL_Fixtures_Extract[[Player]:[Player]],0),MATCH(FPL_Combined[[#Headers],[Gameweek 20]],FPL_Fixtures_Extract[#Headers],0)),3))</f>
        <v>WBA(A) 1-2</v>
      </c>
      <c r="V4" t="str">
        <f ca="1">IF(RIGHT(FPL_Combined[[#Headers],[Gameweek 21]],2)&lt;$B$622,INDEX(FPL_Results_Extract[Gameweek 21],MATCH($A4,FPL_Results_Extract[[Player]:[Player]],0)),INDEX(Team_Key[[Abbreviation]:[Abbreviation]],MATCH(LEFT(INDEX(FPL_Fixtures_Extract[],MATCH($A4,FPL_Fixtures_Extract[[Player]:[Player]],0),MATCH(FPL_Combined[[#Headers],[Gameweek 21]],FPL_Fixtures_Extract[#Headers],0)),LEN(INDEX(FPL_Fixtures_Extract[],MATCH($A4,FPL_Fixtures_Extract[[Player]:[Player]],0),MATCH(FPL_Combined[[#Headers],[Gameweek 21]],FPL_Fixtures_Extract[#Headers],0)))-4),Team_Key[[Full Name]:[Full Name]],0))&amp;RIGHT(INDEX(FPL_Fixtures_Extract[],MATCH($A4,FPL_Fixtures_Extract[[Player]:[Player]],0),MATCH(FPL_Combined[[#Headers],[Gameweek 21]],FPL_Fixtures_Extract[#Headers],0)),3))</f>
        <v>NOR(H) 3-1</v>
      </c>
      <c r="W4" t="str">
        <f ca="1">IF(RIGHT(FPL_Combined[[#Headers],[Gameweek 22]],2)&lt;$B$622,INDEX(FPL_Results_Extract[Gameweek 22],MATCH($A4,FPL_Results_Extract[[Player]:[Player]],0)),INDEX(Team_Key[[Abbreviation]:[Abbreviation]],MATCH(LEFT(INDEX(FPL_Fixtures_Extract[],MATCH($A4,FPL_Fixtures_Extract[[Player]:[Player]],0),MATCH(FPL_Combined[[#Headers],[Gameweek 22]],FPL_Fixtures_Extract[#Headers],0)),LEN(INDEX(FPL_Fixtures_Extract[],MATCH($A4,FPL_Fixtures_Extract[[Player]:[Player]],0),MATCH(FPL_Combined[[#Headers],[Gameweek 22]],FPL_Fixtures_Extract[#Headers],0)))-4),Team_Key[[Full Name]:[Full Name]],0))&amp;RIGHT(INDEX(FPL_Fixtures_Extract[],MATCH($A4,FPL_Fixtures_Extract[[Player]:[Player]],0),MATCH(FPL_Combined[[#Headers],[Gameweek 22]],FPL_Fixtures_Extract[#Headers],0)),3))</f>
        <v>ARS(H) 0-0</v>
      </c>
      <c r="X4" t="str">
        <f ca="1">IF(RIGHT(FPL_Combined[[#Headers],[Gameweek 23]],2)&lt;$B$622,INDEX(FPL_Results_Extract[Gameweek 23],MATCH($A4,FPL_Results_Extract[[Player]:[Player]],0)),INDEX(Team_Key[[Abbreviation]:[Abbreviation]],MATCH(LEFT(INDEX(FPL_Fixtures_Extract[],MATCH($A4,FPL_Fixtures_Extract[[Player]:[Player]],0),MATCH(FPL_Combined[[#Headers],[Gameweek 23]],FPL_Fixtures_Extract[#Headers],0)),LEN(INDEX(FPL_Fixtures_Extract[],MATCH($A4,FPL_Fixtures_Extract[[Player]:[Player]],0),MATCH(FPL_Combined[[#Headers],[Gameweek 23]],FPL_Fixtures_Extract[#Headers],0)))-4),Team_Key[[Full Name]:[Full Name]],0))&amp;RIGHT(INDEX(FPL_Fixtures_Extract[],MATCH($A4,FPL_Fixtures_Extract[[Player]:[Player]],0),MATCH(FPL_Combined[[#Headers],[Gameweek 23]],FPL_Fixtures_Extract[#Headers],0)),3))</f>
        <v>LEI(A) 0-3</v>
      </c>
      <c r="Y4" t="str">
        <f ca="1">IF(RIGHT(FPL_Combined[[#Headers],[Gameweek 24]],2)&lt;$B$622,INDEX(FPL_Results_Extract[Team],MATCH($A4,FPL_Results_Extract[[Player]:[Player]],0)),INDEX(Team_Key[[Abbreviation]:[Abbreviation]],MATCH(LEFT(INDEX(FPL_Fixtures_Extract[],MATCH($A4,FPL_Fixtures_Extract[[Player]:[Player]],0),MATCH(FPL_Combined[[#Headers],[Gameweek 24]],FPL_Fixtures_Extract[#Headers],0)),LEN(INDEX(FPL_Fixtures_Extract[],MATCH($A4,FPL_Fixtures_Extract[[Player]:[Player]],0),MATCH(FPL_Combined[[#Headers],[Gameweek 24]],FPL_Fixtures_Extract[#Headers],0)))-4),Team_Key[[Full Name]:[Full Name]],0))&amp;RIGHT(INDEX(FPL_Fixtures_Extract[],MATCH($A4,FPL_Fixtures_Extract[[Player]:[Player]],0),MATCH(FPL_Combined[[#Headers],[Gameweek 24]],FPL_Fixtures_Extract[#Headers],0)),3))</f>
        <v>STK</v>
      </c>
      <c r="Z4" t="str">
        <f ca="1">IF(RIGHT(FPL_Combined[[#Headers],[Gameweek 25]],2)&lt;$B$622,INDEX(FPL_Results_Extract[Player],MATCH($A4,FPL_Results_Extract[[Player]:[Player]],0)),INDEX(Team_Key[[Abbreviation]:[Abbreviation]],MATCH(LEFT(INDEX(FPL_Fixtures_Extract[],MATCH($A4,FPL_Fixtures_Extract[[Player]:[Player]],0),MATCH(FPL_Combined[[#Headers],[Gameweek 25]],FPL_Fixtures_Extract[#Headers],0)),LEN(INDEX(FPL_Fixtures_Extract[],MATCH($A4,FPL_Fixtures_Extract[[Player]:[Player]],0),MATCH(FPL_Combined[[#Headers],[Gameweek 25]],FPL_Fixtures_Extract[#Headers],0)))-4),Team_Key[[Full Name]:[Full Name]],0))&amp;RIGHT(INDEX(FPL_Fixtures_Extract[],MATCH($A4,FPL_Fixtures_Extract[[Player]:[Player]],0),MATCH(FPL_Combined[[#Headers],[Gameweek 25]],FPL_Fixtures_Extract[#Headers],0)),3))</f>
        <v>Adam</v>
      </c>
      <c r="AA4" t="str">
        <f ca="1">IF(RIGHT(FPL_Combined[[#Headers],[Gameweek 26]],2)&lt;$B$622,INDEX(FPL_Results_Extract[Gameweek 01],MATCH($A4,FPL_Results_Extract[[Player]:[Player]],0)),INDEX(Team_Key[[Abbreviation]:[Abbreviation]],MATCH(LEFT(INDEX(FPL_Fixtures_Extract[],MATCH($A4,FPL_Fixtures_Extract[[Player]:[Player]],0),MATCH(FPL_Combined[[#Headers],[Gameweek 26]],FPL_Fixtures_Extract[#Headers],0)),LEN(INDEX(FPL_Fixtures_Extract[],MATCH($A4,FPL_Fixtures_Extract[[Player]:[Player]],0),MATCH(FPL_Combined[[#Headers],[Gameweek 26]],FPL_Fixtures_Extract[#Headers],0)))-4),Team_Key[[Full Name]:[Full Name]],0))&amp;RIGHT(INDEX(FPL_Fixtures_Extract[],MATCH($A4,FPL_Fixtures_Extract[[Player]:[Player]],0),MATCH(FPL_Combined[[#Headers],[Gameweek 26]],FPL_Fixtures_Extract[#Headers],0)),3))</f>
        <v>LIV(H) 0-1</v>
      </c>
      <c r="AB4" t="str">
        <f ca="1">IF(RIGHT(FPL_Combined[[#Headers],[Gameweek 27]],2)&lt;$B$622,INDEX(FPL_Results_Extract[Gameweek 02],MATCH($A4,FPL_Results_Extract[[Player]:[Player]],0)),INDEX(Team_Key[[Abbreviation]:[Abbreviation]],MATCH(LEFT(INDEX(FPL_Fixtures_Extract[],MATCH($A4,FPL_Fixtures_Extract[[Player]:[Player]],0),MATCH(FPL_Combined[[#Headers],[Gameweek 27]],FPL_Fixtures_Extract[#Headers],0)),LEN(INDEX(FPL_Fixtures_Extract[],MATCH($A4,FPL_Fixtures_Extract[[Player]:[Player]],0),MATCH(FPL_Combined[[#Headers],[Gameweek 27]],FPL_Fixtures_Extract[#Headers],0)))-4),Team_Key[[Full Name]:[Full Name]],0))&amp;RIGHT(INDEX(FPL_Fixtures_Extract[],MATCH($A4,FPL_Fixtures_Extract[[Player]:[Player]],0),MATCH(FPL_Combined[[#Headers],[Gameweek 27]],FPL_Fixtures_Extract[#Headers],0)),3))</f>
        <v>TOT(A) 2-2</v>
      </c>
      <c r="AC4" t="str">
        <f ca="1">IF(RIGHT(FPL_Combined[[#Headers],[Gameweek 28]],2)&lt;$B$622,INDEX(FPL_Results_Extract[Gameweek 03],MATCH($A4,FPL_Results_Extract[[Player]:[Player]],0)),INDEX(Team_Key[[Abbreviation]:[Abbreviation]],MATCH(LEFT(INDEX(FPL_Fixtures_Extract[],MATCH($A4,FPL_Fixtures_Extract[[Player]:[Player]],0),MATCH(FPL_Combined[[#Headers],[Gameweek 28]],FPL_Fixtures_Extract[#Headers],0)),LEN(INDEX(FPL_Fixtures_Extract[],MATCH($A4,FPL_Fixtures_Extract[[Player]:[Player]],0),MATCH(FPL_Combined[[#Headers],[Gameweek 28]],FPL_Fixtures_Extract[#Headers],0)))-4),Team_Key[[Full Name]:[Full Name]],0))&amp;RIGHT(INDEX(FPL_Fixtures_Extract[],MATCH($A4,FPL_Fixtures_Extract[[Player]:[Player]],0),MATCH(FPL_Combined[[#Headers],[Gameweek 28]],FPL_Fixtures_Extract[#Headers],0)),3))</f>
        <v>NOR(A) 1-1</v>
      </c>
      <c r="AD4" t="str">
        <f ca="1">IF(RIGHT(FPL_Combined[[#Headers],[Gameweek 29]],2)&lt;$B$622,INDEX(FPL_Results_Extract[Gameweek 04],MATCH($A4,FPL_Results_Extract[[Player]:[Player]],0)),INDEX(Team_Key[[Abbreviation]:[Abbreviation]],MATCH(LEFT(INDEX(FPL_Fixtures_Extract[],MATCH($A4,FPL_Fixtures_Extract[[Player]:[Player]],0),MATCH(FPL_Combined[[#Headers],[Gameweek 29]],FPL_Fixtures_Extract[#Headers],0)),LEN(INDEX(FPL_Fixtures_Extract[],MATCH($A4,FPL_Fixtures_Extract[[Player]:[Player]],0),MATCH(FPL_Combined[[#Headers],[Gameweek 29]],FPL_Fixtures_Extract[#Headers],0)))-4),Team_Key[[Full Name]:[Full Name]],0))&amp;RIGHT(INDEX(FPL_Fixtures_Extract[],MATCH($A4,FPL_Fixtures_Extract[[Player]:[Player]],0),MATCH(FPL_Combined[[#Headers],[Gameweek 29]],FPL_Fixtures_Extract[#Headers],0)),3))</f>
        <v>CHE(A)</v>
      </c>
      <c r="AE4" t="str">
        <f ca="1">IF(RIGHT(FPL_Combined[[#Headers],[Gameweek 30]],2)&lt;$B$622,INDEX(FPL_Results_Extract[Gameweek 05],MATCH($A4,FPL_Results_Extract[[Player]:[Player]],0)),INDEX(Team_Key[[Abbreviation]:[Abbreviation]],MATCH(LEFT(INDEX(FPL_Fixtures_Extract[],MATCH($A4,FPL_Fixtures_Extract[[Player]:[Player]],0),MATCH(FPL_Combined[[#Headers],[Gameweek 30]],FPL_Fixtures_Extract[#Headers],0)),LEN(INDEX(FPL_Fixtures_Extract[],MATCH($A4,FPL_Fixtures_Extract[[Player]:[Player]],0),MATCH(FPL_Combined[[#Headers],[Gameweek 30]],FPL_Fixtures_Extract[#Headers],0)))-4),Team_Key[[Full Name]:[Full Name]],0))&amp;RIGHT(INDEX(FPL_Fixtures_Extract[],MATCH($A4,FPL_Fixtures_Extract[[Player]:[Player]],0),MATCH(FPL_Combined[[#Headers],[Gameweek 30]],FPL_Fixtures_Extract[#Headers],0)),3))</f>
        <v>SOU(H)</v>
      </c>
      <c r="AF4" t="str">
        <f ca="1">IF(RIGHT(FPL_Combined[[#Headers],[Gameweek 31]],2)&lt;$B$622,INDEX(FPL_Results_Extract[Gameweek 06],MATCH($A4,FPL_Results_Extract[[Player]:[Player]],0)),INDEX(Team_Key[[Abbreviation]:[Abbreviation]],MATCH(LEFT(INDEX(FPL_Fixtures_Extract[],MATCH($A4,FPL_Fixtures_Extract[[Player]:[Player]],0),MATCH(FPL_Combined[[#Headers],[Gameweek 31]],FPL_Fixtures_Extract[#Headers],0)),LEN(INDEX(FPL_Fixtures_Extract[],MATCH($A4,FPL_Fixtures_Extract[[Player]:[Player]],0),MATCH(FPL_Combined[[#Headers],[Gameweek 31]],FPL_Fixtures_Extract[#Headers],0)))-4),Team_Key[[Full Name]:[Full Name]],0))&amp;RIGHT(INDEX(FPL_Fixtures_Extract[],MATCH($A4,FPL_Fixtures_Extract[[Player]:[Player]],0),MATCH(FPL_Combined[[#Headers],[Gameweek 31]],FPL_Fixtures_Extract[#Headers],0)),3))</f>
        <v>WAT(A)</v>
      </c>
      <c r="AG4" t="str">
        <f ca="1">IF(RIGHT(FPL_Combined[[#Headers],[Gameweek 32]],2)&lt;$B$622,INDEX(FPL_Results_Extract[Gameweek 07],MATCH($A4,FPL_Results_Extract[[Player]:[Player]],0)),INDEX(Team_Key[[Abbreviation]:[Abbreviation]],MATCH(LEFT(INDEX(FPL_Fixtures_Extract[],MATCH($A4,FPL_Fixtures_Extract[[Player]:[Player]],0),MATCH(FPL_Combined[[#Headers],[Gameweek 32]],FPL_Fixtures_Extract[#Headers],0)),LEN(INDEX(FPL_Fixtures_Extract[],MATCH($A4,FPL_Fixtures_Extract[[Player]:[Player]],0),MATCH(FPL_Combined[[#Headers],[Gameweek 32]],FPL_Fixtures_Extract[#Headers],0)))-4),Team_Key[[Full Name]:[Full Name]],0))&amp;RIGHT(INDEX(FPL_Fixtures_Extract[],MATCH($A4,FPL_Fixtures_Extract[[Player]:[Player]],0),MATCH(FPL_Combined[[#Headers],[Gameweek 32]],FPL_Fixtures_Extract[#Headers],0)),3))</f>
        <v>SWA(H)</v>
      </c>
      <c r="AH4" t="str">
        <f ca="1">IF(RIGHT(FPL_Combined[[#Headers],[Gameweek 33]],2)&lt;$B$622,INDEX(FPL_Results_Extract[Gameweek 08],MATCH($A4,FPL_Results_Extract[[Player]:[Player]],0)),INDEX(Team_Key[[Abbreviation]:[Abbreviation]],MATCH(LEFT(INDEX(FPL_Fixtures_Extract[],MATCH($A4,FPL_Fixtures_Extract[[Player]:[Player]],0),MATCH(FPL_Combined[[#Headers],[Gameweek 33]],FPL_Fixtures_Extract[#Headers],0)),LEN(INDEX(FPL_Fixtures_Extract[],MATCH($A4,FPL_Fixtures_Extract[[Player]:[Player]],0),MATCH(FPL_Combined[[#Headers],[Gameweek 33]],FPL_Fixtures_Extract[#Headers],0)))-4),Team_Key[[Full Name]:[Full Name]],0))&amp;RIGHT(INDEX(FPL_Fixtures_Extract[],MATCH($A4,FPL_Fixtures_Extract[[Player]:[Player]],0),MATCH(FPL_Combined[[#Headers],[Gameweek 33]],FPL_Fixtures_Extract[#Headers],0)),3))</f>
        <v>LIV(A)</v>
      </c>
      <c r="AI4" t="str">
        <f ca="1">IF(RIGHT(FPL_Combined[[#Headers],[Gameweek 34]],2)&lt;$B$622,INDEX(FPL_Results_Extract[Gameweek 09],MATCH($A4,FPL_Results_Extract[[Player]:[Player]],0)),INDEX(Team_Key[[Abbreviation]:[Abbreviation]],MATCH(LEFT(INDEX(FPL_Fixtures_Extract[],MATCH($A4,FPL_Fixtures_Extract[[Player]:[Player]],0),MATCH(FPL_Combined[[#Headers],[Gameweek 34]],FPL_Fixtures_Extract[#Headers],0)),LEN(INDEX(FPL_Fixtures_Extract[],MATCH($A4,FPL_Fixtures_Extract[[Player]:[Player]],0),MATCH(FPL_Combined[[#Headers],[Gameweek 34]],FPL_Fixtures_Extract[#Headers],0)))-4),Team_Key[[Full Name]:[Full Name]],0))&amp;RIGHT(INDEX(FPL_Fixtures_Extract[],MATCH($A4,FPL_Fixtures_Extract[[Player]:[Player]],0),MATCH(FPL_Combined[[#Headers],[Gameweek 34]],FPL_Fixtures_Extract[#Headers],0)),3))</f>
        <v>TOT(H)</v>
      </c>
      <c r="AJ4" t="str">
        <f ca="1">IF(RIGHT(FPL_Combined[[#Headers],[Gameweek 35]],2)&lt;$B$622,INDEX(FPL_Results_Extract[Gameweek 10],MATCH($A4,FPL_Results_Extract[[Player]:[Player]],0)),INDEX(Team_Key[[Abbreviation]:[Abbreviation]],MATCH(LEFT(INDEX(FPL_Fixtures_Extract[],MATCH($A4,FPL_Fixtures_Extract[[Player]:[Player]],0),MATCH(FPL_Combined[[#Headers],[Gameweek 35]],FPL_Fixtures_Extract[#Headers],0)),LEN(INDEX(FPL_Fixtures_Extract[],MATCH($A4,FPL_Fixtures_Extract[[Player]:[Player]],0),MATCH(FPL_Combined[[#Headers],[Gameweek 35]],FPL_Fixtures_Extract[#Headers],0)))-4),Team_Key[[Full Name]:[Full Name]],0))&amp;RIGHT(INDEX(FPL_Fixtures_Extract[],MATCH($A4,FPL_Fixtures_Extract[[Player]:[Player]],0),MATCH(FPL_Combined[[#Headers],[Gameweek 35]],FPL_Fixtures_Extract[#Headers],0)),3))</f>
        <v>MCI(A)</v>
      </c>
      <c r="AK4" t="str">
        <f ca="1">IF(RIGHT(FPL_Combined[[#Headers],[Gameweek 36]],2)&lt;$B$622,INDEX(FPL_Results_Extract[Gameweek 11],MATCH($A4,FPL_Results_Extract[[Player]:[Player]],0)),INDEX(Team_Key[[Abbreviation]:[Abbreviation]],MATCH(LEFT(INDEX(FPL_Fixtures_Extract[],MATCH($A4,FPL_Fixtures_Extract[[Player]:[Player]],0),MATCH(FPL_Combined[[#Headers],[Gameweek 36]],FPL_Fixtures_Extract[#Headers],0)),LEN(INDEX(FPL_Fixtures_Extract[],MATCH($A4,FPL_Fixtures_Extract[[Player]:[Player]],0),MATCH(FPL_Combined[[#Headers],[Gameweek 36]],FPL_Fixtures_Extract[#Headers],0)))-4),Team_Key[[Full Name]:[Full Name]],0))&amp;RIGHT(INDEX(FPL_Fixtures_Extract[],MATCH($A4,FPL_Fixtures_Extract[[Player]:[Player]],0),MATCH(FPL_Combined[[#Headers],[Gameweek 36]],FPL_Fixtures_Extract[#Headers],0)),3))</f>
        <v>SUN(H)</v>
      </c>
      <c r="AL4" t="str">
        <f ca="1">IF(RIGHT(FPL_Combined[[#Headers],[Gameweek 37]],2)&lt;$B$622,INDEX(FPL_Results_Extract[Gameweek 12],MATCH($A4,FPL_Results_Extract[[Player]:[Player]],0)),INDEX(Team_Key[[Abbreviation]:[Abbreviation]],MATCH(LEFT(INDEX(FPL_Fixtures_Extract[],MATCH($A4,FPL_Fixtures_Extract[[Player]:[Player]],0),MATCH(FPL_Combined[[#Headers],[Gameweek 37]],FPL_Fixtures_Extract[#Headers],0)),LEN(INDEX(FPL_Fixtures_Extract[],MATCH($A4,FPL_Fixtures_Extract[[Player]:[Player]],0),MATCH(FPL_Combined[[#Headers],[Gameweek 37]],FPL_Fixtures_Extract[#Headers],0)))-4),Team_Key[[Full Name]:[Full Name]],0))&amp;RIGHT(INDEX(FPL_Fixtures_Extract[],MATCH($A4,FPL_Fixtures_Extract[[Player]:[Player]],0),MATCH(FPL_Combined[[#Headers],[Gameweek 37]],FPL_Fixtures_Extract[#Headers],0)),3))</f>
        <v>CRY(A)</v>
      </c>
      <c r="AM4" t="str">
        <f ca="1">IF(RIGHT(FPL_Combined[[#Headers],[Gameweek 38]],2)&lt;$B$622,INDEX(FPL_Results_Extract[Gameweek 13],MATCH($A4,FPL_Results_Extract[[Player]:[Player]],0)),INDEX(Team_Key[[Abbreviation]:[Abbreviation]],MATCH(LEFT(INDEX(FPL_Fixtures_Extract[],MATCH($A4,FPL_Fixtures_Extract[[Player]:[Player]],0),MATCH(FPL_Combined[[#Headers],[Gameweek 38]],FPL_Fixtures_Extract[#Headers],0)),LEN(INDEX(FPL_Fixtures_Extract[],MATCH($A4,FPL_Fixtures_Extract[[Player]:[Player]],0),MATCH(FPL_Combined[[#Headers],[Gameweek 38]],FPL_Fixtures_Extract[#Headers],0)))-4),Team_Key[[Full Name]:[Full Name]],0))&amp;RIGHT(INDEX(FPL_Fixtures_Extract[],MATCH($A4,FPL_Fixtures_Extract[[Player]:[Player]],0),MATCH(FPL_Combined[[#Headers],[Gameweek 38]],FPL_Fixtures_Extract[#Headers],0)),3))</f>
        <v>WHU(H)</v>
      </c>
    </row>
    <row r="5" spans="1:39" x14ac:dyDescent="0.45">
      <c r="A5" t="s">
        <v>85</v>
      </c>
      <c r="B5" t="str">
        <f ca="1">IF(RIGHT(FPL_Combined[[#Headers],[Gameweek 01]],2)&lt;$B$622,INDEX(FPL_Results_Extract[Gameweek 01],MATCH($A5,FPL_Results_Extract[[Player]:[Player]],0)),INDEX(Team_Key[[Abbreviation]:[Abbreviation]],MATCH(LEFT(INDEX(FPL_Fixtures_Extract[],MATCH($A5,FPL_Fixtures_Extract[[Player]:[Player]],0),MATCH(FPL_Combined[[#Headers],[Gameweek 01]],FPL_Fixtures_Extract[#Headers],0)),LEN(INDEX(FPL_Fixtures_Extract[],MATCH($A5,FPL_Fixtures_Extract[[Player]:[Player]],0),MATCH(FPL_Combined[[#Headers],[Gameweek 01]],FPL_Fixtures_Extract[#Headers],0)))-4),Team_Key[[Full Name]:[Full Name]],0))&amp;RIGHT(INDEX(FPL_Fixtures_Extract[],MATCH($A5,FPL_Fixtures_Extract[[Player]:[Player]],0),MATCH(FPL_Combined[[#Headers],[Gameweek 01]],FPL_Fixtures_Extract[#Headers],0)),3))</f>
        <v>MUN(A) 0-1</v>
      </c>
      <c r="C5" t="str">
        <f ca="1">IF(RIGHT(FPL_Combined[[#Headers],[Gameweek 02]],2)&lt;$B$622,INDEX(FPL_Results_Extract[Gameweek 02],MATCH($A5,FPL_Results_Extract[[Player]:[Player]],0)),INDEX(Team_Key[[Abbreviation]:[Abbreviation]],MATCH(LEFT(INDEX(FPL_Fixtures_Extract[],MATCH($A5,FPL_Fixtures_Extract[[Player]:[Player]],0),MATCH(FPL_Combined[[#Headers],[Gameweek 02]],FPL_Fixtures_Extract[#Headers],0)),LEN(INDEX(FPL_Fixtures_Extract[],MATCH($A5,FPL_Fixtures_Extract[[Player]:[Player]],0),MATCH(FPL_Combined[[#Headers],[Gameweek 02]],FPL_Fixtures_Extract[#Headers],0)))-4),Team_Key[[Full Name]:[Full Name]],0))&amp;RIGHT(INDEX(FPL_Fixtures_Extract[],MATCH($A5,FPL_Fixtures_Extract[[Player]:[Player]],0),MATCH(FPL_Combined[[#Headers],[Gameweek 02]],FPL_Fixtures_Extract[#Headers],0)),3))</f>
        <v>STK(H) 2-2</v>
      </c>
      <c r="D5" t="str">
        <f ca="1">IF(RIGHT(FPL_Combined[[#Headers],[Gameweek 03]],2)&lt;$B$622,INDEX(FPL_Results_Extract[Gameweek 03],MATCH($A5,FPL_Results_Extract[[Player]:[Player]],0)),INDEX(Team_Key[[Abbreviation]:[Abbreviation]],MATCH(LEFT(INDEX(FPL_Fixtures_Extract[],MATCH($A5,FPL_Fixtures_Extract[[Player]:[Player]],0),MATCH(FPL_Combined[[#Headers],[Gameweek 03]],FPL_Fixtures_Extract[#Headers],0)),LEN(INDEX(FPL_Fixtures_Extract[],MATCH($A5,FPL_Fixtures_Extract[[Player]:[Player]],0),MATCH(FPL_Combined[[#Headers],[Gameweek 03]],FPL_Fixtures_Extract[#Headers],0)))-4),Team_Key[[Full Name]:[Full Name]],0))&amp;RIGHT(INDEX(FPL_Fixtures_Extract[],MATCH($A5,FPL_Fixtures_Extract[[Player]:[Player]],0),MATCH(FPL_Combined[[#Headers],[Gameweek 03]],FPL_Fixtures_Extract[#Headers],0)),3))</f>
        <v>LEI(A) 1-1</v>
      </c>
      <c r="E5" t="str">
        <f ca="1">IF(RIGHT(FPL_Combined[[#Headers],[Gameweek 04]],2)&lt;$B$622,INDEX(FPL_Results_Extract[Gameweek 04],MATCH($A5,FPL_Results_Extract[[Player]:[Player]],0)),INDEX(Team_Key[[Abbreviation]:[Abbreviation]],MATCH(LEFT(INDEX(FPL_Fixtures_Extract[],MATCH($A5,FPL_Fixtures_Extract[[Player]:[Player]],0),MATCH(FPL_Combined[[#Headers],[Gameweek 04]],FPL_Fixtures_Extract[#Headers],0)),LEN(INDEX(FPL_Fixtures_Extract[],MATCH($A5,FPL_Fixtures_Extract[[Player]:[Player]],0),MATCH(FPL_Combined[[#Headers],[Gameweek 04]],FPL_Fixtures_Extract[#Headers],0)))-4),Team_Key[[Full Name]:[Full Name]],0))&amp;RIGHT(INDEX(FPL_Fixtures_Extract[],MATCH($A5,FPL_Fixtures_Extract[[Player]:[Player]],0),MATCH(FPL_Combined[[#Headers],[Gameweek 04]],FPL_Fixtures_Extract[#Headers],0)),3))</f>
        <v>EVE(H) 0-0</v>
      </c>
      <c r="F5" t="str">
        <f ca="1">IF(RIGHT(FPL_Combined[[#Headers],[Gameweek 05]],2)&lt;$B$622,INDEX(FPL_Results_Extract[Gameweek 05],MATCH($A5,FPL_Results_Extract[[Player]:[Player]],0)),INDEX(Team_Key[[Abbreviation]:[Abbreviation]],MATCH(LEFT(INDEX(FPL_Fixtures_Extract[],MATCH($A5,FPL_Fixtures_Extract[[Player]:[Player]],0),MATCH(FPL_Combined[[#Headers],[Gameweek 05]],FPL_Fixtures_Extract[#Headers],0)),LEN(INDEX(FPL_Fixtures_Extract[],MATCH($A5,FPL_Fixtures_Extract[[Player]:[Player]],0),MATCH(FPL_Combined[[#Headers],[Gameweek 05]],FPL_Fixtures_Extract[#Headers],0)))-4),Team_Key[[Full Name]:[Full Name]],0))&amp;RIGHT(INDEX(FPL_Fixtures_Extract[],MATCH($A5,FPL_Fixtures_Extract[[Player]:[Player]],0),MATCH(FPL_Combined[[#Headers],[Gameweek 05]],FPL_Fixtures_Extract[#Headers],0)),3))</f>
        <v>SUN(A) 1-0</v>
      </c>
      <c r="G5" t="str">
        <f ca="1">IF(RIGHT(FPL_Combined[[#Headers],[Gameweek 06]],2)&lt;$B$622,INDEX(FPL_Results_Extract[Gameweek 06],MATCH($A5,FPL_Results_Extract[[Player]:[Player]],0)),INDEX(Team_Key[[Abbreviation]:[Abbreviation]],MATCH(LEFT(INDEX(FPL_Fixtures_Extract[],MATCH($A5,FPL_Fixtures_Extract[[Player]:[Player]],0),MATCH(FPL_Combined[[#Headers],[Gameweek 06]],FPL_Fixtures_Extract[#Headers],0)),LEN(INDEX(FPL_Fixtures_Extract[],MATCH($A5,FPL_Fixtures_Extract[[Player]:[Player]],0),MATCH(FPL_Combined[[#Headers],[Gameweek 06]],FPL_Fixtures_Extract[#Headers],0)))-4),Team_Key[[Full Name]:[Full Name]],0))&amp;RIGHT(INDEX(FPL_Fixtures_Extract[],MATCH($A5,FPL_Fixtures_Extract[[Player]:[Player]],0),MATCH(FPL_Combined[[#Headers],[Gameweek 06]],FPL_Fixtures_Extract[#Headers],0)),3))</f>
        <v>CRY(H) 1-0</v>
      </c>
      <c r="H5" t="str">
        <f ca="1">IF(RIGHT(FPL_Combined[[#Headers],[Gameweek 07]],2)&lt;$B$622,INDEX(FPL_Results_Extract[Gameweek 07],MATCH($A5,FPL_Results_Extract[[Player]:[Player]],0)),INDEX(Team_Key[[Abbreviation]:[Abbreviation]],MATCH(LEFT(INDEX(FPL_Fixtures_Extract[],MATCH($A5,FPL_Fixtures_Extract[[Player]:[Player]],0),MATCH(FPL_Combined[[#Headers],[Gameweek 07]],FPL_Fixtures_Extract[#Headers],0)),LEN(INDEX(FPL_Fixtures_Extract[],MATCH($A5,FPL_Fixtures_Extract[[Player]:[Player]],0),MATCH(FPL_Combined[[#Headers],[Gameweek 07]],FPL_Fixtures_Extract[#Headers],0)))-4),Team_Key[[Full Name]:[Full Name]],0))&amp;RIGHT(INDEX(FPL_Fixtures_Extract[],MATCH($A5,FPL_Fixtures_Extract[[Player]:[Player]],0),MATCH(FPL_Combined[[#Headers],[Gameweek 07]],FPL_Fixtures_Extract[#Headers],0)),3))</f>
        <v>MCI(H) 4-1</v>
      </c>
      <c r="I5" t="str">
        <f ca="1">IF(RIGHT(FPL_Combined[[#Headers],[Gameweek 08]],2)&lt;$B$622,INDEX(FPL_Results_Extract[Gameweek 08],MATCH($A5,FPL_Results_Extract[[Player]:[Player]],0)),INDEX(Team_Key[[Abbreviation]:[Abbreviation]],MATCH(LEFT(INDEX(FPL_Fixtures_Extract[],MATCH($A5,FPL_Fixtures_Extract[[Player]:[Player]],0),MATCH(FPL_Combined[[#Headers],[Gameweek 08]],FPL_Fixtures_Extract[#Headers],0)),LEN(INDEX(FPL_Fixtures_Extract[],MATCH($A5,FPL_Fixtures_Extract[[Player]:[Player]],0),MATCH(FPL_Combined[[#Headers],[Gameweek 08]],FPL_Fixtures_Extract[#Headers],0)))-4),Team_Key[[Full Name]:[Full Name]],0))&amp;RIGHT(INDEX(FPL_Fixtures_Extract[],MATCH($A5,FPL_Fixtures_Extract[[Player]:[Player]],0),MATCH(FPL_Combined[[#Headers],[Gameweek 08]],FPL_Fixtures_Extract[#Headers],0)),3))</f>
        <v>SWA(A) 2-2</v>
      </c>
      <c r="J5" t="str">
        <f ca="1">IF(RIGHT(FPL_Combined[[#Headers],[Gameweek 09]],2)&lt;$B$622,INDEX(FPL_Results_Extract[Gameweek 09],MATCH($A5,FPL_Results_Extract[[Player]:[Player]],0)),INDEX(Team_Key[[Abbreviation]:[Abbreviation]],MATCH(LEFT(INDEX(FPL_Fixtures_Extract[],MATCH($A5,FPL_Fixtures_Extract[[Player]:[Player]],0),MATCH(FPL_Combined[[#Headers],[Gameweek 09]],FPL_Fixtures_Extract[#Headers],0)),LEN(INDEX(FPL_Fixtures_Extract[],MATCH($A5,FPL_Fixtures_Extract[[Player]:[Player]],0),MATCH(FPL_Combined[[#Headers],[Gameweek 09]],FPL_Fixtures_Extract[#Headers],0)))-4),Team_Key[[Full Name]:[Full Name]],0))&amp;RIGHT(INDEX(FPL_Fixtures_Extract[],MATCH($A5,FPL_Fixtures_Extract[[Player]:[Player]],0),MATCH(FPL_Combined[[#Headers],[Gameweek 09]],FPL_Fixtures_Extract[#Headers],0)),3))</f>
        <v>LIV(H) 0-0</v>
      </c>
      <c r="K5" t="str">
        <f ca="1">IF(RIGHT(FPL_Combined[[#Headers],[Gameweek 10]],2)&lt;$B$622,INDEX(FPL_Results_Extract[Gameweek 10],MATCH($A5,FPL_Results_Extract[[Player]:[Player]],0)),INDEX(Team_Key[[Abbreviation]:[Abbreviation]],MATCH(LEFT(INDEX(FPL_Fixtures_Extract[],MATCH($A5,FPL_Fixtures_Extract[[Player]:[Player]],0),MATCH(FPL_Combined[[#Headers],[Gameweek 10]],FPL_Fixtures_Extract[#Headers],0)),LEN(INDEX(FPL_Fixtures_Extract[],MATCH($A5,FPL_Fixtures_Extract[[Player]:[Player]],0),MATCH(FPL_Combined[[#Headers],[Gameweek 10]],FPL_Fixtures_Extract[#Headers],0)))-4),Team_Key[[Full Name]:[Full Name]],0))&amp;RIGHT(INDEX(FPL_Fixtures_Extract[],MATCH($A5,FPL_Fixtures_Extract[[Player]:[Player]],0),MATCH(FPL_Combined[[#Headers],[Gameweek 10]],FPL_Fixtures_Extract[#Headers],0)),3))</f>
        <v>BOU(A) 5-1</v>
      </c>
      <c r="L5" t="str">
        <f ca="1">IF(RIGHT(FPL_Combined[[#Headers],[Gameweek 11]],2)&lt;$B$622,INDEX(FPL_Results_Extract[Gameweek 11],MATCH($A5,FPL_Results_Extract[[Player]:[Player]],0)),INDEX(Team_Key[[Abbreviation]:[Abbreviation]],MATCH(LEFT(INDEX(FPL_Fixtures_Extract[],MATCH($A5,FPL_Fixtures_Extract[[Player]:[Player]],0),MATCH(FPL_Combined[[#Headers],[Gameweek 11]],FPL_Fixtures_Extract[#Headers],0)),LEN(INDEX(FPL_Fixtures_Extract[],MATCH($A5,FPL_Fixtures_Extract[[Player]:[Player]],0),MATCH(FPL_Combined[[#Headers],[Gameweek 11]],FPL_Fixtures_Extract[#Headers],0)))-4),Team_Key[[Full Name]:[Full Name]],0))&amp;RIGHT(INDEX(FPL_Fixtures_Extract[],MATCH($A5,FPL_Fixtures_Extract[[Player]:[Player]],0),MATCH(FPL_Combined[[#Headers],[Gameweek 11]],FPL_Fixtures_Extract[#Headers],0)),3))</f>
        <v>AVL(H) 3-1</v>
      </c>
      <c r="M5" t="str">
        <f ca="1">IF(RIGHT(FPL_Combined[[#Headers],[Gameweek 12]],2)&lt;$B$622,INDEX(FPL_Results_Extract[Gameweek 12],MATCH($A5,FPL_Results_Extract[[Player]:[Player]],0)),INDEX(Team_Key[[Abbreviation]:[Abbreviation]],MATCH(LEFT(INDEX(FPL_Fixtures_Extract[],MATCH($A5,FPL_Fixtures_Extract[[Player]:[Player]],0),MATCH(FPL_Combined[[#Headers],[Gameweek 12]],FPL_Fixtures_Extract[#Headers],0)),LEN(INDEX(FPL_Fixtures_Extract[],MATCH($A5,FPL_Fixtures_Extract[[Player]:[Player]],0),MATCH(FPL_Combined[[#Headers],[Gameweek 12]],FPL_Fixtures_Extract[#Headers],0)))-4),Team_Key[[Full Name]:[Full Name]],0))&amp;RIGHT(INDEX(FPL_Fixtures_Extract[],MATCH($A5,FPL_Fixtures_Extract[[Player]:[Player]],0),MATCH(FPL_Combined[[#Headers],[Gameweek 12]],FPL_Fixtures_Extract[#Headers],0)),3))</f>
        <v>ARS(A) 1-1</v>
      </c>
      <c r="N5" t="str">
        <f ca="1">IF(RIGHT(FPL_Combined[[#Headers],[Gameweek 13]],2)&lt;$B$622,INDEX(FPL_Results_Extract[Gameweek 13],MATCH($A5,FPL_Results_Extract[[Player]:[Player]],0)),INDEX(Team_Key[[Abbreviation]:[Abbreviation]],MATCH(LEFT(INDEX(FPL_Fixtures_Extract[],MATCH($A5,FPL_Fixtures_Extract[[Player]:[Player]],0),MATCH(FPL_Combined[[#Headers],[Gameweek 13]],FPL_Fixtures_Extract[#Headers],0)),LEN(INDEX(FPL_Fixtures_Extract[],MATCH($A5,FPL_Fixtures_Extract[[Player]:[Player]],0),MATCH(FPL_Combined[[#Headers],[Gameweek 13]],FPL_Fixtures_Extract[#Headers],0)))-4),Team_Key[[Full Name]:[Full Name]],0))&amp;RIGHT(INDEX(FPL_Fixtures_Extract[],MATCH($A5,FPL_Fixtures_Extract[[Player]:[Player]],0),MATCH(FPL_Combined[[#Headers],[Gameweek 13]],FPL_Fixtures_Extract[#Headers],0)),3))</f>
        <v>WHU(H) 4-1</v>
      </c>
      <c r="O5" t="str">
        <f ca="1">IF(RIGHT(FPL_Combined[[#Headers],[Gameweek 14]],2)&lt;$B$622,INDEX(FPL_Results_Extract[Gameweek 14],MATCH($A5,FPL_Results_Extract[[Player]:[Player]],0)),INDEX(Team_Key[[Abbreviation]:[Abbreviation]],MATCH(LEFT(INDEX(FPL_Fixtures_Extract[],MATCH($A5,FPL_Fixtures_Extract[[Player]:[Player]],0),MATCH(FPL_Combined[[#Headers],[Gameweek 14]],FPL_Fixtures_Extract[#Headers],0)),LEN(INDEX(FPL_Fixtures_Extract[],MATCH($A5,FPL_Fixtures_Extract[[Player]:[Player]],0),MATCH(FPL_Combined[[#Headers],[Gameweek 14]],FPL_Fixtures_Extract[#Headers],0)))-4),Team_Key[[Full Name]:[Full Name]],0))&amp;RIGHT(INDEX(FPL_Fixtures_Extract[],MATCH($A5,FPL_Fixtures_Extract[[Player]:[Player]],0),MATCH(FPL_Combined[[#Headers],[Gameweek 14]],FPL_Fixtures_Extract[#Headers],0)),3))</f>
        <v>CHE(H) 0-0</v>
      </c>
      <c r="P5" t="str">
        <f ca="1">IF(RIGHT(FPL_Combined[[#Headers],[Gameweek 15]],2)&lt;$B$622,INDEX(FPL_Results_Extract[Gameweek 15],MATCH($A5,FPL_Results_Extract[[Player]:[Player]],0)),INDEX(Team_Key[[Abbreviation]:[Abbreviation]],MATCH(LEFT(INDEX(FPL_Fixtures_Extract[],MATCH($A5,FPL_Fixtures_Extract[[Player]:[Player]],0),MATCH(FPL_Combined[[#Headers],[Gameweek 15]],FPL_Fixtures_Extract[#Headers],0)),LEN(INDEX(FPL_Fixtures_Extract[],MATCH($A5,FPL_Fixtures_Extract[[Player]:[Player]],0),MATCH(FPL_Combined[[#Headers],[Gameweek 15]],FPL_Fixtures_Extract[#Headers],0)))-4),Team_Key[[Full Name]:[Full Name]],0))&amp;RIGHT(INDEX(FPL_Fixtures_Extract[],MATCH($A5,FPL_Fixtures_Extract[[Player]:[Player]],0),MATCH(FPL_Combined[[#Headers],[Gameweek 15]],FPL_Fixtures_Extract[#Headers],0)),3))</f>
        <v>WBA(A) 1-1</v>
      </c>
      <c r="Q5" t="str">
        <f ca="1">IF(RIGHT(FPL_Combined[[#Headers],[Gameweek 16]],2)&lt;$B$622,INDEX(FPL_Results_Extract[Gameweek 16],MATCH($A5,FPL_Results_Extract[[Player]:[Player]],0)),INDEX(Team_Key[[Abbreviation]:[Abbreviation]],MATCH(LEFT(INDEX(FPL_Fixtures_Extract[],MATCH($A5,FPL_Fixtures_Extract[[Player]:[Player]],0),MATCH(FPL_Combined[[#Headers],[Gameweek 16]],FPL_Fixtures_Extract[#Headers],0)),LEN(INDEX(FPL_Fixtures_Extract[],MATCH($A5,FPL_Fixtures_Extract[[Player]:[Player]],0),MATCH(FPL_Combined[[#Headers],[Gameweek 16]],FPL_Fixtures_Extract[#Headers],0)))-4),Team_Key[[Full Name]:[Full Name]],0))&amp;RIGHT(INDEX(FPL_Fixtures_Extract[],MATCH($A5,FPL_Fixtures_Extract[[Player]:[Player]],0),MATCH(FPL_Combined[[#Headers],[Gameweek 16]],FPL_Fixtures_Extract[#Headers],0)),3))</f>
        <v>NEW(H) 1-2</v>
      </c>
      <c r="R5" t="str">
        <f ca="1">IF(RIGHT(FPL_Combined[[#Headers],[Gameweek 17]],2)&lt;$B$622,INDEX(FPL_Results_Extract[Gameweek 17],MATCH($A5,FPL_Results_Extract[[Player]:[Player]],0)),INDEX(Team_Key[[Abbreviation]:[Abbreviation]],MATCH(LEFT(INDEX(FPL_Fixtures_Extract[],MATCH($A5,FPL_Fixtures_Extract[[Player]:[Player]],0),MATCH(FPL_Combined[[#Headers],[Gameweek 17]],FPL_Fixtures_Extract[#Headers],0)),LEN(INDEX(FPL_Fixtures_Extract[],MATCH($A5,FPL_Fixtures_Extract[[Player]:[Player]],0),MATCH(FPL_Combined[[#Headers],[Gameweek 17]],FPL_Fixtures_Extract[#Headers],0)))-4),Team_Key[[Full Name]:[Full Name]],0))&amp;RIGHT(INDEX(FPL_Fixtures_Extract[],MATCH($A5,FPL_Fixtures_Extract[[Player]:[Player]],0),MATCH(FPL_Combined[[#Headers],[Gameweek 17]],FPL_Fixtures_Extract[#Headers],0)),3))</f>
        <v>SOU(A) 2-0</v>
      </c>
      <c r="S5" t="str">
        <f ca="1">IF(RIGHT(FPL_Combined[[#Headers],[Gameweek 18]],2)&lt;$B$622,INDEX(FPL_Results_Extract[Gameweek 18],MATCH($A5,FPL_Results_Extract[[Player]:[Player]],0)),INDEX(Team_Key[[Abbreviation]:[Abbreviation]],MATCH(LEFT(INDEX(FPL_Fixtures_Extract[],MATCH($A5,FPL_Fixtures_Extract[[Player]:[Player]],0),MATCH(FPL_Combined[[#Headers],[Gameweek 18]],FPL_Fixtures_Extract[#Headers],0)),LEN(INDEX(FPL_Fixtures_Extract[],MATCH($A5,FPL_Fixtures_Extract[[Player]:[Player]],0),MATCH(FPL_Combined[[#Headers],[Gameweek 18]],FPL_Fixtures_Extract[#Headers],0)))-4),Team_Key[[Full Name]:[Full Name]],0))&amp;RIGHT(INDEX(FPL_Fixtures_Extract[],MATCH($A5,FPL_Fixtures_Extract[[Player]:[Player]],0),MATCH(FPL_Combined[[#Headers],[Gameweek 18]],FPL_Fixtures_Extract[#Headers],0)),3))</f>
        <v>NOR(H) 3-0</v>
      </c>
      <c r="T5" t="str">
        <f ca="1">IF(RIGHT(FPL_Combined[[#Headers],[Gameweek 19]],2)&lt;$B$622,INDEX(FPL_Results_Extract[Gameweek 19],MATCH($A5,FPL_Results_Extract[[Player]:[Player]],0)),INDEX(Team_Key[[Abbreviation]:[Abbreviation]],MATCH(LEFT(INDEX(FPL_Fixtures_Extract[],MATCH($A5,FPL_Fixtures_Extract[[Player]:[Player]],0),MATCH(FPL_Combined[[#Headers],[Gameweek 19]],FPL_Fixtures_Extract[#Headers],0)),LEN(INDEX(FPL_Fixtures_Extract[],MATCH($A5,FPL_Fixtures_Extract[[Player]:[Player]],0),MATCH(FPL_Combined[[#Headers],[Gameweek 19]],FPL_Fixtures_Extract[#Headers],0)))-4),Team_Key[[Full Name]:[Full Name]],0))&amp;RIGHT(INDEX(FPL_Fixtures_Extract[],MATCH($A5,FPL_Fixtures_Extract[[Player]:[Player]],0),MATCH(FPL_Combined[[#Headers],[Gameweek 19]],FPL_Fixtures_Extract[#Headers],0)),3))</f>
        <v>WAT(A) 2-1</v>
      </c>
      <c r="U5" t="str">
        <f ca="1">IF(RIGHT(FPL_Combined[[#Headers],[Gameweek 20]],2)&lt;$B$622,INDEX(FPL_Results_Extract[Gameweek 20],MATCH($A5,FPL_Results_Extract[[Player]:[Player]],0)),INDEX(Team_Key[[Abbreviation]:[Abbreviation]],MATCH(LEFT(INDEX(FPL_Fixtures_Extract[],MATCH($A5,FPL_Fixtures_Extract[[Player]:[Player]],0),MATCH(FPL_Combined[[#Headers],[Gameweek 20]],FPL_Fixtures_Extract[#Headers],0)),LEN(INDEX(FPL_Fixtures_Extract[],MATCH($A5,FPL_Fixtures_Extract[[Player]:[Player]],0),MATCH(FPL_Combined[[#Headers],[Gameweek 20]],FPL_Fixtures_Extract[#Headers],0)))-4),Team_Key[[Full Name]:[Full Name]],0))&amp;RIGHT(INDEX(FPL_Fixtures_Extract[],MATCH($A5,FPL_Fixtures_Extract[[Player]:[Player]],0),MATCH(FPL_Combined[[#Headers],[Gameweek 20]],FPL_Fixtures_Extract[#Headers],0)),3))</f>
        <v>EVE(A) 1-1</v>
      </c>
      <c r="V5" t="str">
        <f ca="1">IF(RIGHT(FPL_Combined[[#Headers],[Gameweek 21]],2)&lt;$B$622,INDEX(FPL_Results_Extract[Gameweek 21],MATCH($A5,FPL_Results_Extract[[Player]:[Player]],0)),INDEX(Team_Key[[Abbreviation]:[Abbreviation]],MATCH(LEFT(INDEX(FPL_Fixtures_Extract[],MATCH($A5,FPL_Fixtures_Extract[[Player]:[Player]],0),MATCH(FPL_Combined[[#Headers],[Gameweek 21]],FPL_Fixtures_Extract[#Headers],0)),LEN(INDEX(FPL_Fixtures_Extract[],MATCH($A5,FPL_Fixtures_Extract[[Player]:[Player]],0),MATCH(FPL_Combined[[#Headers],[Gameweek 21]],FPL_Fixtures_Extract[#Headers],0)))-4),Team_Key[[Full Name]:[Full Name]],0))&amp;RIGHT(INDEX(FPL_Fixtures_Extract[],MATCH($A5,FPL_Fixtures_Extract[[Player]:[Player]],0),MATCH(FPL_Combined[[#Headers],[Gameweek 21]],FPL_Fixtures_Extract[#Headers],0)),3))</f>
        <v>LEI(H) 0-1</v>
      </c>
      <c r="W5" t="str">
        <f ca="1">IF(RIGHT(FPL_Combined[[#Headers],[Gameweek 22]],2)&lt;$B$622,INDEX(FPL_Results_Extract[Gameweek 22],MATCH($A5,FPL_Results_Extract[[Player]:[Player]],0)),INDEX(Team_Key[[Abbreviation]:[Abbreviation]],MATCH(LEFT(INDEX(FPL_Fixtures_Extract[],MATCH($A5,FPL_Fixtures_Extract[[Player]:[Player]],0),MATCH(FPL_Combined[[#Headers],[Gameweek 22]],FPL_Fixtures_Extract[#Headers],0)),LEN(INDEX(FPL_Fixtures_Extract[],MATCH($A5,FPL_Fixtures_Extract[[Player]:[Player]],0),MATCH(FPL_Combined[[#Headers],[Gameweek 22]],FPL_Fixtures_Extract[#Headers],0)))-4),Team_Key[[Full Name]:[Full Name]],0))&amp;RIGHT(INDEX(FPL_Fixtures_Extract[],MATCH($A5,FPL_Fixtures_Extract[[Player]:[Player]],0),MATCH(FPL_Combined[[#Headers],[Gameweek 22]],FPL_Fixtures_Extract[#Headers],0)),3))</f>
        <v>SUN(H) 4-1</v>
      </c>
      <c r="X5" t="str">
        <f ca="1">IF(RIGHT(FPL_Combined[[#Headers],[Gameweek 23]],2)&lt;$B$622,INDEX(FPL_Results_Extract[Gameweek 23],MATCH($A5,FPL_Results_Extract[[Player]:[Player]],0)),INDEX(Team_Key[[Abbreviation]:[Abbreviation]],MATCH(LEFT(INDEX(FPL_Fixtures_Extract[],MATCH($A5,FPL_Fixtures_Extract[[Player]:[Player]],0),MATCH(FPL_Combined[[#Headers],[Gameweek 23]],FPL_Fixtures_Extract[#Headers],0)),LEN(INDEX(FPL_Fixtures_Extract[],MATCH($A5,FPL_Fixtures_Extract[[Player]:[Player]],0),MATCH(FPL_Combined[[#Headers],[Gameweek 23]],FPL_Fixtures_Extract[#Headers],0)))-4),Team_Key[[Full Name]:[Full Name]],0))&amp;RIGHT(INDEX(FPL_Fixtures_Extract[],MATCH($A5,FPL_Fixtures_Extract[[Player]:[Player]],0),MATCH(FPL_Combined[[#Headers],[Gameweek 23]],FPL_Fixtures_Extract[#Headers],0)),3))</f>
        <v>CRY(A) 3-1</v>
      </c>
      <c r="Y5" t="str">
        <f ca="1">IF(RIGHT(FPL_Combined[[#Headers],[Gameweek 24]],2)&lt;$B$622,INDEX(FPL_Results_Extract[Team],MATCH($A5,FPL_Results_Extract[[Player]:[Player]],0)),INDEX(Team_Key[[Abbreviation]:[Abbreviation]],MATCH(LEFT(INDEX(FPL_Fixtures_Extract[],MATCH($A5,FPL_Fixtures_Extract[[Player]:[Player]],0),MATCH(FPL_Combined[[#Headers],[Gameweek 24]],FPL_Fixtures_Extract[#Headers],0)),LEN(INDEX(FPL_Fixtures_Extract[],MATCH($A5,FPL_Fixtures_Extract[[Player]:[Player]],0),MATCH(FPL_Combined[[#Headers],[Gameweek 24]],FPL_Fixtures_Extract[#Headers],0)))-4),Team_Key[[Full Name]:[Full Name]],0))&amp;RIGHT(INDEX(FPL_Fixtures_Extract[],MATCH($A5,FPL_Fixtures_Extract[[Player]:[Player]],0),MATCH(FPL_Combined[[#Headers],[Gameweek 24]],FPL_Fixtures_Extract[#Headers],0)),3))</f>
        <v>CRY</v>
      </c>
      <c r="Z5" t="str">
        <f ca="1">IF(RIGHT(FPL_Combined[[#Headers],[Gameweek 25]],2)&lt;$B$622,INDEX(FPL_Results_Extract[Player],MATCH($A5,FPL_Results_Extract[[Player]:[Player]],0)),INDEX(Team_Key[[Abbreviation]:[Abbreviation]],MATCH(LEFT(INDEX(FPL_Fixtures_Extract[],MATCH($A5,FPL_Fixtures_Extract[[Player]:[Player]],0),MATCH(FPL_Combined[[#Headers],[Gameweek 25]],FPL_Fixtures_Extract[#Headers],0)),LEN(INDEX(FPL_Fixtures_Extract[],MATCH($A5,FPL_Fixtures_Extract[[Player]:[Player]],0),MATCH(FPL_Combined[[#Headers],[Gameweek 25]],FPL_Fixtures_Extract[#Headers],0)))-4),Team_Key[[Full Name]:[Full Name]],0))&amp;RIGHT(INDEX(FPL_Fixtures_Extract[],MATCH($A5,FPL_Fixtures_Extract[[Player]:[Player]],0),MATCH(FPL_Combined[[#Headers],[Gameweek 25]],FPL_Fixtures_Extract[#Headers],0)),3))</f>
        <v>Adebayor</v>
      </c>
      <c r="AA5" t="str">
        <f ca="1">IF(RIGHT(FPL_Combined[[#Headers],[Gameweek 26]],2)&lt;$B$622,INDEX(FPL_Results_Extract[Gameweek 01],MATCH($A5,FPL_Results_Extract[[Player]:[Player]],0)),INDEX(Team_Key[[Abbreviation]:[Abbreviation]],MATCH(LEFT(INDEX(FPL_Fixtures_Extract[],MATCH($A5,FPL_Fixtures_Extract[[Player]:[Player]],0),MATCH(FPL_Combined[[#Headers],[Gameweek 26]],FPL_Fixtures_Extract[#Headers],0)),LEN(INDEX(FPL_Fixtures_Extract[],MATCH($A5,FPL_Fixtures_Extract[[Player]:[Player]],0),MATCH(FPL_Combined[[#Headers],[Gameweek 26]],FPL_Fixtures_Extract[#Headers],0)))-4),Team_Key[[Full Name]:[Full Name]],0))&amp;RIGHT(INDEX(FPL_Fixtures_Extract[],MATCH($A5,FPL_Fixtures_Extract[[Player]:[Player]],0),MATCH(FPL_Combined[[#Headers],[Gameweek 26]],FPL_Fixtures_Extract[#Headers],0)),3))</f>
        <v>MUN(A) 0-1</v>
      </c>
      <c r="AB5" t="str">
        <f ca="1">IF(RIGHT(FPL_Combined[[#Headers],[Gameweek 27]],2)&lt;$B$622,INDEX(FPL_Results_Extract[Gameweek 02],MATCH($A5,FPL_Results_Extract[[Player]:[Player]],0)),INDEX(Team_Key[[Abbreviation]:[Abbreviation]],MATCH(LEFT(INDEX(FPL_Fixtures_Extract[],MATCH($A5,FPL_Fixtures_Extract[[Player]:[Player]],0),MATCH(FPL_Combined[[#Headers],[Gameweek 27]],FPL_Fixtures_Extract[#Headers],0)),LEN(INDEX(FPL_Fixtures_Extract[],MATCH($A5,FPL_Fixtures_Extract[[Player]:[Player]],0),MATCH(FPL_Combined[[#Headers],[Gameweek 27]],FPL_Fixtures_Extract[#Headers],0)))-4),Team_Key[[Full Name]:[Full Name]],0))&amp;RIGHT(INDEX(FPL_Fixtures_Extract[],MATCH($A5,FPL_Fixtures_Extract[[Player]:[Player]],0),MATCH(FPL_Combined[[#Headers],[Gameweek 27]],FPL_Fixtures_Extract[#Headers],0)),3))</f>
        <v>STK(H) 2-2</v>
      </c>
      <c r="AC5" t="str">
        <f ca="1">IF(RIGHT(FPL_Combined[[#Headers],[Gameweek 28]],2)&lt;$B$622,INDEX(FPL_Results_Extract[Gameweek 03],MATCH($A5,FPL_Results_Extract[[Player]:[Player]],0)),INDEX(Team_Key[[Abbreviation]:[Abbreviation]],MATCH(LEFT(INDEX(FPL_Fixtures_Extract[],MATCH($A5,FPL_Fixtures_Extract[[Player]:[Player]],0),MATCH(FPL_Combined[[#Headers],[Gameweek 28]],FPL_Fixtures_Extract[#Headers],0)),LEN(INDEX(FPL_Fixtures_Extract[],MATCH($A5,FPL_Fixtures_Extract[[Player]:[Player]],0),MATCH(FPL_Combined[[#Headers],[Gameweek 28]],FPL_Fixtures_Extract[#Headers],0)))-4),Team_Key[[Full Name]:[Full Name]],0))&amp;RIGHT(INDEX(FPL_Fixtures_Extract[],MATCH($A5,FPL_Fixtures_Extract[[Player]:[Player]],0),MATCH(FPL_Combined[[#Headers],[Gameweek 28]],FPL_Fixtures_Extract[#Headers],0)),3))</f>
        <v>LEI(A) 1-1</v>
      </c>
      <c r="AD5" t="str">
        <f ca="1">IF(RIGHT(FPL_Combined[[#Headers],[Gameweek 29]],2)&lt;$B$622,INDEX(FPL_Results_Extract[Gameweek 04],MATCH($A5,FPL_Results_Extract[[Player]:[Player]],0)),INDEX(Team_Key[[Abbreviation]:[Abbreviation]],MATCH(LEFT(INDEX(FPL_Fixtures_Extract[],MATCH($A5,FPL_Fixtures_Extract[[Player]:[Player]],0),MATCH(FPL_Combined[[#Headers],[Gameweek 29]],FPL_Fixtures_Extract[#Headers],0)),LEN(INDEX(FPL_Fixtures_Extract[],MATCH($A5,FPL_Fixtures_Extract[[Player]:[Player]],0),MATCH(FPL_Combined[[#Headers],[Gameweek 29]],FPL_Fixtures_Extract[#Headers],0)))-4),Team_Key[[Full Name]:[Full Name]],0))&amp;RIGHT(INDEX(FPL_Fixtures_Extract[],MATCH($A5,FPL_Fixtures_Extract[[Player]:[Player]],0),MATCH(FPL_Combined[[#Headers],[Gameweek 29]],FPL_Fixtures_Extract[#Headers],0)),3))</f>
        <v>LIV(H)</v>
      </c>
      <c r="AE5" t="e">
        <f ca="1">IF(RIGHT(FPL_Combined[[#Headers],[Gameweek 30]],2)&lt;$B$622,INDEX(FPL_Results_Extract[Gameweek 05],MATCH($A5,FPL_Results_Extract[[Player]:[Player]],0)),INDEX(Team_Key[[Abbreviation]:[Abbreviation]],MATCH(LEFT(INDEX(FPL_Fixtures_Extract[],MATCH($A5,FPL_Fixtures_Extract[[Player]:[Player]],0),MATCH(FPL_Combined[[#Headers],[Gameweek 30]],FPL_Fixtures_Extract[#Headers],0)),LEN(INDEX(FPL_Fixtures_Extract[],MATCH($A5,FPL_Fixtures_Extract[[Player]:[Player]],0),MATCH(FPL_Combined[[#Headers],[Gameweek 30]],FPL_Fixtures_Extract[#Headers],0)))-4),Team_Key[[Full Name]:[Full Name]],0))&amp;RIGHT(INDEX(FPL_Fixtures_Extract[],MATCH($A5,FPL_Fixtures_Extract[[Player]:[Player]],0),MATCH(FPL_Combined[[#Headers],[Gameweek 30]],FPL_Fixtures_Extract[#Headers],0)),3))</f>
        <v>#VALUE!</v>
      </c>
      <c r="AF5" t="str">
        <f ca="1">IF(RIGHT(FPL_Combined[[#Headers],[Gameweek 31]],2)&lt;$B$622,INDEX(FPL_Results_Extract[Gameweek 06],MATCH($A5,FPL_Results_Extract[[Player]:[Player]],0)),INDEX(Team_Key[[Abbreviation]:[Abbreviation]],MATCH(LEFT(INDEX(FPL_Fixtures_Extract[],MATCH($A5,FPL_Fixtures_Extract[[Player]:[Player]],0),MATCH(FPL_Combined[[#Headers],[Gameweek 31]],FPL_Fixtures_Extract[#Headers],0)),LEN(INDEX(FPL_Fixtures_Extract[],MATCH($A5,FPL_Fixtures_Extract[[Player]:[Player]],0),MATCH(FPL_Combined[[#Headers],[Gameweek 31]],FPL_Fixtures_Extract[#Headers],0)))-4),Team_Key[[Full Name]:[Full Name]],0))&amp;RIGHT(INDEX(FPL_Fixtures_Extract[],MATCH($A5,FPL_Fixtures_Extract[[Player]:[Player]],0),MATCH(FPL_Combined[[#Headers],[Gameweek 31]],FPL_Fixtures_Extract[#Headers],0)),3))</f>
        <v>LEI(H)</v>
      </c>
      <c r="AG5" t="str">
        <f ca="1">IF(RIGHT(FPL_Combined[[#Headers],[Gameweek 32]],2)&lt;$B$622,INDEX(FPL_Results_Extract[Gameweek 07],MATCH($A5,FPL_Results_Extract[[Player]:[Player]],0)),INDEX(Team_Key[[Abbreviation]:[Abbreviation]],MATCH(LEFT(INDEX(FPL_Fixtures_Extract[],MATCH($A5,FPL_Fixtures_Extract[[Player]:[Player]],0),MATCH(FPL_Combined[[#Headers],[Gameweek 32]],FPL_Fixtures_Extract[#Headers],0)),LEN(INDEX(FPL_Fixtures_Extract[],MATCH($A5,FPL_Fixtures_Extract[[Player]:[Player]],0),MATCH(FPL_Combined[[#Headers],[Gameweek 32]],FPL_Fixtures_Extract[#Headers],0)))-4),Team_Key[[Full Name]:[Full Name]],0))&amp;RIGHT(INDEX(FPL_Fixtures_Extract[],MATCH($A5,FPL_Fixtures_Extract[[Player]:[Player]],0),MATCH(FPL_Combined[[#Headers],[Gameweek 32]],FPL_Fixtures_Extract[#Headers],0)),3))</f>
        <v>WHU(A)</v>
      </c>
      <c r="AH5" t="str">
        <f ca="1">IF(RIGHT(FPL_Combined[[#Headers],[Gameweek 33]],2)&lt;$B$622,INDEX(FPL_Results_Extract[Gameweek 08],MATCH($A5,FPL_Results_Extract[[Player]:[Player]],0)),INDEX(Team_Key[[Abbreviation]:[Abbreviation]],MATCH(LEFT(INDEX(FPL_Fixtures_Extract[],MATCH($A5,FPL_Fixtures_Extract[[Player]:[Player]],0),MATCH(FPL_Combined[[#Headers],[Gameweek 33]],FPL_Fixtures_Extract[#Headers],0)),LEN(INDEX(FPL_Fixtures_Extract[],MATCH($A5,FPL_Fixtures_Extract[[Player]:[Player]],0),MATCH(FPL_Combined[[#Headers],[Gameweek 33]],FPL_Fixtures_Extract[#Headers],0)))-4),Team_Key[[Full Name]:[Full Name]],0))&amp;RIGHT(INDEX(FPL_Fixtures_Extract[],MATCH($A5,FPL_Fixtures_Extract[[Player]:[Player]],0),MATCH(FPL_Combined[[#Headers],[Gameweek 33]],FPL_Fixtures_Extract[#Headers],0)),3))</f>
        <v>NOR(H)</v>
      </c>
      <c r="AI5" t="str">
        <f ca="1">IF(RIGHT(FPL_Combined[[#Headers],[Gameweek 34]],2)&lt;$B$622,INDEX(FPL_Results_Extract[Gameweek 09],MATCH($A5,FPL_Results_Extract[[Player]:[Player]],0)),INDEX(Team_Key[[Abbreviation]:[Abbreviation]],MATCH(LEFT(INDEX(FPL_Fixtures_Extract[],MATCH($A5,FPL_Fixtures_Extract[[Player]:[Player]],0),MATCH(FPL_Combined[[#Headers],[Gameweek 34]],FPL_Fixtures_Extract[#Headers],0)),LEN(INDEX(FPL_Fixtures_Extract[],MATCH($A5,FPL_Fixtures_Extract[[Player]:[Player]],0),MATCH(FPL_Combined[[#Headers],[Gameweek 34]],FPL_Fixtures_Extract[#Headers],0)))-4),Team_Key[[Full Name]:[Full Name]],0))&amp;RIGHT(INDEX(FPL_Fixtures_Extract[],MATCH($A5,FPL_Fixtures_Extract[[Player]:[Player]],0),MATCH(FPL_Combined[[#Headers],[Gameweek 34]],FPL_Fixtures_Extract[#Headers],0)),3))</f>
        <v>ARS(A)</v>
      </c>
      <c r="AJ5" t="str">
        <f ca="1">IF(RIGHT(FPL_Combined[[#Headers],[Gameweek 35]],2)&lt;$B$622,INDEX(FPL_Results_Extract[Gameweek 10],MATCH($A5,FPL_Results_Extract[[Player]:[Player]],0)),INDEX(Team_Key[[Abbreviation]:[Abbreviation]],MATCH(LEFT(INDEX(FPL_Fixtures_Extract[],MATCH($A5,FPL_Fixtures_Extract[[Player]:[Player]],0),MATCH(FPL_Combined[[#Headers],[Gameweek 35]],FPL_Fixtures_Extract[#Headers],0)),LEN(INDEX(FPL_Fixtures_Extract[],MATCH($A5,FPL_Fixtures_Extract[[Player]:[Player]],0),MATCH(FPL_Combined[[#Headers],[Gameweek 35]],FPL_Fixtures_Extract[#Headers],0)))-4),Team_Key[[Full Name]:[Full Name]],0))&amp;RIGHT(INDEX(FPL_Fixtures_Extract[],MATCH($A5,FPL_Fixtures_Extract[[Player]:[Player]],0),MATCH(FPL_Combined[[#Headers],[Gameweek 35]],FPL_Fixtures_Extract[#Headers],0)),3))</f>
        <v>EVE(H)</v>
      </c>
      <c r="AK5" t="str">
        <f ca="1">IF(RIGHT(FPL_Combined[[#Headers],[Gameweek 36]],2)&lt;$B$622,INDEX(FPL_Results_Extract[Gameweek 11],MATCH($A5,FPL_Results_Extract[[Player]:[Player]],0)),INDEX(Team_Key[[Abbreviation]:[Abbreviation]],MATCH(LEFT(INDEX(FPL_Fixtures_Extract[],MATCH($A5,FPL_Fixtures_Extract[[Player]:[Player]],0),MATCH(FPL_Combined[[#Headers],[Gameweek 36]],FPL_Fixtures_Extract[#Headers],0)),LEN(INDEX(FPL_Fixtures_Extract[],MATCH($A5,FPL_Fixtures_Extract[[Player]:[Player]],0),MATCH(FPL_Combined[[#Headers],[Gameweek 36]],FPL_Fixtures_Extract[#Headers],0)))-4),Team_Key[[Full Name]:[Full Name]],0))&amp;RIGHT(INDEX(FPL_Fixtures_Extract[],MATCH($A5,FPL_Fixtures_Extract[[Player]:[Player]],0),MATCH(FPL_Combined[[#Headers],[Gameweek 36]],FPL_Fixtures_Extract[#Headers],0)),3))</f>
        <v>NEW(A)</v>
      </c>
      <c r="AL5" t="str">
        <f ca="1">IF(RIGHT(FPL_Combined[[#Headers],[Gameweek 37]],2)&lt;$B$622,INDEX(FPL_Results_Extract[Gameweek 12],MATCH($A5,FPL_Results_Extract[[Player]:[Player]],0)),INDEX(Team_Key[[Abbreviation]:[Abbreviation]],MATCH(LEFT(INDEX(FPL_Fixtures_Extract[],MATCH($A5,FPL_Fixtures_Extract[[Player]:[Player]],0),MATCH(FPL_Combined[[#Headers],[Gameweek 37]],FPL_Fixtures_Extract[#Headers],0)),LEN(INDEX(FPL_Fixtures_Extract[],MATCH($A5,FPL_Fixtures_Extract[[Player]:[Player]],0),MATCH(FPL_Combined[[#Headers],[Gameweek 37]],FPL_Fixtures_Extract[#Headers],0)))-4),Team_Key[[Full Name]:[Full Name]],0))&amp;RIGHT(INDEX(FPL_Fixtures_Extract[],MATCH($A5,FPL_Fixtures_Extract[[Player]:[Player]],0),MATCH(FPL_Combined[[#Headers],[Gameweek 37]],FPL_Fixtures_Extract[#Headers],0)),3))</f>
        <v>STK(H)</v>
      </c>
      <c r="AM5" t="str">
        <f ca="1">IF(RIGHT(FPL_Combined[[#Headers],[Gameweek 38]],2)&lt;$B$622,INDEX(FPL_Results_Extract[Gameweek 13],MATCH($A5,FPL_Results_Extract[[Player]:[Player]],0)),INDEX(Team_Key[[Abbreviation]:[Abbreviation]],MATCH(LEFT(INDEX(FPL_Fixtures_Extract[],MATCH($A5,FPL_Fixtures_Extract[[Player]:[Player]],0),MATCH(FPL_Combined[[#Headers],[Gameweek 38]],FPL_Fixtures_Extract[#Headers],0)),LEN(INDEX(FPL_Fixtures_Extract[],MATCH($A5,FPL_Fixtures_Extract[[Player]:[Player]],0),MATCH(FPL_Combined[[#Headers],[Gameweek 38]],FPL_Fixtures_Extract[#Headers],0)))-4),Team_Key[[Full Name]:[Full Name]],0))&amp;RIGHT(INDEX(FPL_Fixtures_Extract[],MATCH($A5,FPL_Fixtures_Extract[[Player]:[Player]],0),MATCH(FPL_Combined[[#Headers],[Gameweek 38]],FPL_Fixtures_Extract[#Headers],0)),3))</f>
        <v>SOU(A)</v>
      </c>
    </row>
    <row r="6" spans="1:39" x14ac:dyDescent="0.45">
      <c r="A6" t="s">
        <v>531</v>
      </c>
      <c r="B6" t="str">
        <f ca="1">IF(RIGHT(FPL_Combined[[#Headers],[Gameweek 01]],2)&lt;$B$622,INDEX(FPL_Results_Extract[Gameweek 01],MATCH($A6,FPL_Results_Extract[[Player]:[Player]],0)),INDEX(Team_Key[[Abbreviation]:[Abbreviation]],MATCH(LEFT(INDEX(FPL_Fixtures_Extract[],MATCH($A6,FPL_Fixtures_Extract[[Player]:[Player]],0),MATCH(FPL_Combined[[#Headers],[Gameweek 01]],FPL_Fixtures_Extract[#Headers],0)),LEN(INDEX(FPL_Fixtures_Extract[],MATCH($A6,FPL_Fixtures_Extract[[Player]:[Player]],0),MATCH(FPL_Combined[[#Headers],[Gameweek 01]],FPL_Fixtures_Extract[#Headers],0)))-4),Team_Key[[Full Name]:[Full Name]],0))&amp;RIGHT(INDEX(FPL_Fixtures_Extract[],MATCH($A6,FPL_Fixtures_Extract[[Player]:[Player]],0),MATCH(FPL_Combined[[#Headers],[Gameweek 01]],FPL_Fixtures_Extract[#Headers],0)),3))</f>
        <v>WHU(H) 0-2</v>
      </c>
      <c r="C6" t="str">
        <f ca="1">IF(RIGHT(FPL_Combined[[#Headers],[Gameweek 02]],2)&lt;$B$622,INDEX(FPL_Results_Extract[Gameweek 02],MATCH($A6,FPL_Results_Extract[[Player]:[Player]],0)),INDEX(Team_Key[[Abbreviation]:[Abbreviation]],MATCH(LEFT(INDEX(FPL_Fixtures_Extract[],MATCH($A6,FPL_Fixtures_Extract[[Player]:[Player]],0),MATCH(FPL_Combined[[#Headers],[Gameweek 02]],FPL_Fixtures_Extract[#Headers],0)),LEN(INDEX(FPL_Fixtures_Extract[],MATCH($A6,FPL_Fixtures_Extract[[Player]:[Player]],0),MATCH(FPL_Combined[[#Headers],[Gameweek 02]],FPL_Fixtures_Extract[#Headers],0)))-4),Team_Key[[Full Name]:[Full Name]],0))&amp;RIGHT(INDEX(FPL_Fixtures_Extract[],MATCH($A6,FPL_Fixtures_Extract[[Player]:[Player]],0),MATCH(FPL_Combined[[#Headers],[Gameweek 02]],FPL_Fixtures_Extract[#Headers],0)),3))</f>
        <v>CRY(A) 2-1</v>
      </c>
      <c r="D6" t="str">
        <f ca="1">IF(RIGHT(FPL_Combined[[#Headers],[Gameweek 03]],2)&lt;$B$622,INDEX(FPL_Results_Extract[Gameweek 03],MATCH($A6,FPL_Results_Extract[[Player]:[Player]],0)),INDEX(Team_Key[[Abbreviation]:[Abbreviation]],MATCH(LEFT(INDEX(FPL_Fixtures_Extract[],MATCH($A6,FPL_Fixtures_Extract[[Player]:[Player]],0),MATCH(FPL_Combined[[#Headers],[Gameweek 03]],FPL_Fixtures_Extract[#Headers],0)),LEN(INDEX(FPL_Fixtures_Extract[],MATCH($A6,FPL_Fixtures_Extract[[Player]:[Player]],0),MATCH(FPL_Combined[[#Headers],[Gameweek 03]],FPL_Fixtures_Extract[#Headers],0)))-4),Team_Key[[Full Name]:[Full Name]],0))&amp;RIGHT(INDEX(FPL_Fixtures_Extract[],MATCH($A6,FPL_Fixtures_Extract[[Player]:[Player]],0),MATCH(FPL_Combined[[#Headers],[Gameweek 03]],FPL_Fixtures_Extract[#Headers],0)),3))</f>
        <v>LIV(H) 0-0</v>
      </c>
      <c r="E6" t="str">
        <f ca="1">IF(RIGHT(FPL_Combined[[#Headers],[Gameweek 04]],2)&lt;$B$622,INDEX(FPL_Results_Extract[Gameweek 04],MATCH($A6,FPL_Results_Extract[[Player]:[Player]],0)),INDEX(Team_Key[[Abbreviation]:[Abbreviation]],MATCH(LEFT(INDEX(FPL_Fixtures_Extract[],MATCH($A6,FPL_Fixtures_Extract[[Player]:[Player]],0),MATCH(FPL_Combined[[#Headers],[Gameweek 04]],FPL_Fixtures_Extract[#Headers],0)),LEN(INDEX(FPL_Fixtures_Extract[],MATCH($A6,FPL_Fixtures_Extract[[Player]:[Player]],0),MATCH(FPL_Combined[[#Headers],[Gameweek 04]],FPL_Fixtures_Extract[#Headers],0)))-4),Team_Key[[Full Name]:[Full Name]],0))&amp;RIGHT(INDEX(FPL_Fixtures_Extract[],MATCH($A6,FPL_Fixtures_Extract[[Player]:[Player]],0),MATCH(FPL_Combined[[#Headers],[Gameweek 04]],FPL_Fixtures_Extract[#Headers],0)),3))</f>
        <v>NEW(A) 1-0</v>
      </c>
      <c r="F6" t="str">
        <f ca="1">IF(RIGHT(FPL_Combined[[#Headers],[Gameweek 05]],2)&lt;$B$622,INDEX(FPL_Results_Extract[Gameweek 05],MATCH($A6,FPL_Results_Extract[[Player]:[Player]],0)),INDEX(Team_Key[[Abbreviation]:[Abbreviation]],MATCH(LEFT(INDEX(FPL_Fixtures_Extract[],MATCH($A6,FPL_Fixtures_Extract[[Player]:[Player]],0),MATCH(FPL_Combined[[#Headers],[Gameweek 05]],FPL_Fixtures_Extract[#Headers],0)),LEN(INDEX(FPL_Fixtures_Extract[],MATCH($A6,FPL_Fixtures_Extract[[Player]:[Player]],0),MATCH(FPL_Combined[[#Headers],[Gameweek 05]],FPL_Fixtures_Extract[#Headers],0)))-4),Team_Key[[Full Name]:[Full Name]],0))&amp;RIGHT(INDEX(FPL_Fixtures_Extract[],MATCH($A6,FPL_Fixtures_Extract[[Player]:[Player]],0),MATCH(FPL_Combined[[#Headers],[Gameweek 05]],FPL_Fixtures_Extract[#Headers],0)),3))</f>
        <v>STK(H) 2-0</v>
      </c>
      <c r="G6" t="str">
        <f ca="1">IF(RIGHT(FPL_Combined[[#Headers],[Gameweek 06]],2)&lt;$B$622,INDEX(FPL_Results_Extract[Gameweek 06],MATCH($A6,FPL_Results_Extract[[Player]:[Player]],0)),INDEX(Team_Key[[Abbreviation]:[Abbreviation]],MATCH(LEFT(INDEX(FPL_Fixtures_Extract[],MATCH($A6,FPL_Fixtures_Extract[[Player]:[Player]],0),MATCH(FPL_Combined[[#Headers],[Gameweek 06]],FPL_Fixtures_Extract[#Headers],0)),LEN(INDEX(FPL_Fixtures_Extract[],MATCH($A6,FPL_Fixtures_Extract[[Player]:[Player]],0),MATCH(FPL_Combined[[#Headers],[Gameweek 06]],FPL_Fixtures_Extract[#Headers],0)))-4),Team_Key[[Full Name]:[Full Name]],0))&amp;RIGHT(INDEX(FPL_Fixtures_Extract[],MATCH($A6,FPL_Fixtures_Extract[[Player]:[Player]],0),MATCH(FPL_Combined[[#Headers],[Gameweek 06]],FPL_Fixtures_Extract[#Headers],0)),3))</f>
        <v>CHE(A) 0-2</v>
      </c>
      <c r="H6" t="str">
        <f ca="1">IF(RIGHT(FPL_Combined[[#Headers],[Gameweek 07]],2)&lt;$B$622,INDEX(FPL_Results_Extract[Gameweek 07],MATCH($A6,FPL_Results_Extract[[Player]:[Player]],0)),INDEX(Team_Key[[Abbreviation]:[Abbreviation]],MATCH(LEFT(INDEX(FPL_Fixtures_Extract[],MATCH($A6,FPL_Fixtures_Extract[[Player]:[Player]],0),MATCH(FPL_Combined[[#Headers],[Gameweek 07]],FPL_Fixtures_Extract[#Headers],0)),LEN(INDEX(FPL_Fixtures_Extract[],MATCH($A6,FPL_Fixtures_Extract[[Player]:[Player]],0),MATCH(FPL_Combined[[#Headers],[Gameweek 07]],FPL_Fixtures_Extract[#Headers],0)))-4),Team_Key[[Full Name]:[Full Name]],0))&amp;RIGHT(INDEX(FPL_Fixtures_Extract[],MATCH($A6,FPL_Fixtures_Extract[[Player]:[Player]],0),MATCH(FPL_Combined[[#Headers],[Gameweek 07]],FPL_Fixtures_Extract[#Headers],0)),3))</f>
        <v>LEI(A) 5-2</v>
      </c>
      <c r="I6" t="str">
        <f ca="1">IF(RIGHT(FPL_Combined[[#Headers],[Gameweek 08]],2)&lt;$B$622,INDEX(FPL_Results_Extract[Gameweek 08],MATCH($A6,FPL_Results_Extract[[Player]:[Player]],0)),INDEX(Team_Key[[Abbreviation]:[Abbreviation]],MATCH(LEFT(INDEX(FPL_Fixtures_Extract[],MATCH($A6,FPL_Fixtures_Extract[[Player]:[Player]],0),MATCH(FPL_Combined[[#Headers],[Gameweek 08]],FPL_Fixtures_Extract[#Headers],0)),LEN(INDEX(FPL_Fixtures_Extract[],MATCH($A6,FPL_Fixtures_Extract[[Player]:[Player]],0),MATCH(FPL_Combined[[#Headers],[Gameweek 08]],FPL_Fixtures_Extract[#Headers],0)))-4),Team_Key[[Full Name]:[Full Name]],0))&amp;RIGHT(INDEX(FPL_Fixtures_Extract[],MATCH($A6,FPL_Fixtures_Extract[[Player]:[Player]],0),MATCH(FPL_Combined[[#Headers],[Gameweek 08]],FPL_Fixtures_Extract[#Headers],0)),3))</f>
        <v>MUN(H) 3-0</v>
      </c>
      <c r="J6" t="str">
        <f ca="1">IF(RIGHT(FPL_Combined[[#Headers],[Gameweek 09]],2)&lt;$B$622,INDEX(FPL_Results_Extract[Gameweek 09],MATCH($A6,FPL_Results_Extract[[Player]:[Player]],0)),INDEX(Team_Key[[Abbreviation]:[Abbreviation]],MATCH(LEFT(INDEX(FPL_Fixtures_Extract[],MATCH($A6,FPL_Fixtures_Extract[[Player]:[Player]],0),MATCH(FPL_Combined[[#Headers],[Gameweek 09]],FPL_Fixtures_Extract[#Headers],0)),LEN(INDEX(FPL_Fixtures_Extract[],MATCH($A6,FPL_Fixtures_Extract[[Player]:[Player]],0),MATCH(FPL_Combined[[#Headers],[Gameweek 09]],FPL_Fixtures_Extract[#Headers],0)))-4),Team_Key[[Full Name]:[Full Name]],0))&amp;RIGHT(INDEX(FPL_Fixtures_Extract[],MATCH($A6,FPL_Fixtures_Extract[[Player]:[Player]],0),MATCH(FPL_Combined[[#Headers],[Gameweek 09]],FPL_Fixtures_Extract[#Headers],0)),3))</f>
        <v>WAT(A) 3-0</v>
      </c>
      <c r="K6" t="str">
        <f ca="1">IF(RIGHT(FPL_Combined[[#Headers],[Gameweek 10]],2)&lt;$B$622,INDEX(FPL_Results_Extract[Gameweek 10],MATCH($A6,FPL_Results_Extract[[Player]:[Player]],0)),INDEX(Team_Key[[Abbreviation]:[Abbreviation]],MATCH(LEFT(INDEX(FPL_Fixtures_Extract[],MATCH($A6,FPL_Fixtures_Extract[[Player]:[Player]],0),MATCH(FPL_Combined[[#Headers],[Gameweek 10]],FPL_Fixtures_Extract[#Headers],0)),LEN(INDEX(FPL_Fixtures_Extract[],MATCH($A6,FPL_Fixtures_Extract[[Player]:[Player]],0),MATCH(FPL_Combined[[#Headers],[Gameweek 10]],FPL_Fixtures_Extract[#Headers],0)))-4),Team_Key[[Full Name]:[Full Name]],0))&amp;RIGHT(INDEX(FPL_Fixtures_Extract[],MATCH($A6,FPL_Fixtures_Extract[[Player]:[Player]],0),MATCH(FPL_Combined[[#Headers],[Gameweek 10]],FPL_Fixtures_Extract[#Headers],0)),3))</f>
        <v>EVE(H) 2-1</v>
      </c>
      <c r="L6" t="str">
        <f ca="1">IF(RIGHT(FPL_Combined[[#Headers],[Gameweek 11]],2)&lt;$B$622,INDEX(FPL_Results_Extract[Gameweek 11],MATCH($A6,FPL_Results_Extract[[Player]:[Player]],0)),INDEX(Team_Key[[Abbreviation]:[Abbreviation]],MATCH(LEFT(INDEX(FPL_Fixtures_Extract[],MATCH($A6,FPL_Fixtures_Extract[[Player]:[Player]],0),MATCH(FPL_Combined[[#Headers],[Gameweek 11]],FPL_Fixtures_Extract[#Headers],0)),LEN(INDEX(FPL_Fixtures_Extract[],MATCH($A6,FPL_Fixtures_Extract[[Player]:[Player]],0),MATCH(FPL_Combined[[#Headers],[Gameweek 11]],FPL_Fixtures_Extract[#Headers],0)))-4),Team_Key[[Full Name]:[Full Name]],0))&amp;RIGHT(INDEX(FPL_Fixtures_Extract[],MATCH($A6,FPL_Fixtures_Extract[[Player]:[Player]],0),MATCH(FPL_Combined[[#Headers],[Gameweek 11]],FPL_Fixtures_Extract[#Headers],0)),3))</f>
        <v>SWA(A) 3-0</v>
      </c>
      <c r="M6" t="str">
        <f ca="1">IF(RIGHT(FPL_Combined[[#Headers],[Gameweek 12]],2)&lt;$B$622,INDEX(FPL_Results_Extract[Gameweek 12],MATCH($A6,FPL_Results_Extract[[Player]:[Player]],0)),INDEX(Team_Key[[Abbreviation]:[Abbreviation]],MATCH(LEFT(INDEX(FPL_Fixtures_Extract[],MATCH($A6,FPL_Fixtures_Extract[[Player]:[Player]],0),MATCH(FPL_Combined[[#Headers],[Gameweek 12]],FPL_Fixtures_Extract[#Headers],0)),LEN(INDEX(FPL_Fixtures_Extract[],MATCH($A6,FPL_Fixtures_Extract[[Player]:[Player]],0),MATCH(FPL_Combined[[#Headers],[Gameweek 12]],FPL_Fixtures_Extract[#Headers],0)))-4),Team_Key[[Full Name]:[Full Name]],0))&amp;RIGHT(INDEX(FPL_Fixtures_Extract[],MATCH($A6,FPL_Fixtures_Extract[[Player]:[Player]],0),MATCH(FPL_Combined[[#Headers],[Gameweek 12]],FPL_Fixtures_Extract[#Headers],0)),3))</f>
        <v>TOT(H) 1-1</v>
      </c>
      <c r="N6" t="str">
        <f ca="1">IF(RIGHT(FPL_Combined[[#Headers],[Gameweek 13]],2)&lt;$B$622,INDEX(FPL_Results_Extract[Gameweek 13],MATCH($A6,FPL_Results_Extract[[Player]:[Player]],0)),INDEX(Team_Key[[Abbreviation]:[Abbreviation]],MATCH(LEFT(INDEX(FPL_Fixtures_Extract[],MATCH($A6,FPL_Fixtures_Extract[[Player]:[Player]],0),MATCH(FPL_Combined[[#Headers],[Gameweek 13]],FPL_Fixtures_Extract[#Headers],0)),LEN(INDEX(FPL_Fixtures_Extract[],MATCH($A6,FPL_Fixtures_Extract[[Player]:[Player]],0),MATCH(FPL_Combined[[#Headers],[Gameweek 13]],FPL_Fixtures_Extract[#Headers],0)))-4),Team_Key[[Full Name]:[Full Name]],0))&amp;RIGHT(INDEX(FPL_Fixtures_Extract[],MATCH($A6,FPL_Fixtures_Extract[[Player]:[Player]],0),MATCH(FPL_Combined[[#Headers],[Gameweek 13]],FPL_Fixtures_Extract[#Headers],0)),3))</f>
        <v>WBA(A) 1-2</v>
      </c>
      <c r="O6" t="str">
        <f ca="1">IF(RIGHT(FPL_Combined[[#Headers],[Gameweek 14]],2)&lt;$B$622,INDEX(FPL_Results_Extract[Gameweek 14],MATCH($A6,FPL_Results_Extract[[Player]:[Player]],0)),INDEX(Team_Key[[Abbreviation]:[Abbreviation]],MATCH(LEFT(INDEX(FPL_Fixtures_Extract[],MATCH($A6,FPL_Fixtures_Extract[[Player]:[Player]],0),MATCH(FPL_Combined[[#Headers],[Gameweek 14]],FPL_Fixtures_Extract[#Headers],0)),LEN(INDEX(FPL_Fixtures_Extract[],MATCH($A6,FPL_Fixtures_Extract[[Player]:[Player]],0),MATCH(FPL_Combined[[#Headers],[Gameweek 14]],FPL_Fixtures_Extract[#Headers],0)))-4),Team_Key[[Full Name]:[Full Name]],0))&amp;RIGHT(INDEX(FPL_Fixtures_Extract[],MATCH($A6,FPL_Fixtures_Extract[[Player]:[Player]],0),MATCH(FPL_Combined[[#Headers],[Gameweek 14]],FPL_Fixtures_Extract[#Headers],0)),3))</f>
        <v>NOR(A) 1-1</v>
      </c>
      <c r="P6" t="str">
        <f ca="1">IF(RIGHT(FPL_Combined[[#Headers],[Gameweek 15]],2)&lt;$B$622,INDEX(FPL_Results_Extract[Gameweek 15],MATCH($A6,FPL_Results_Extract[[Player]:[Player]],0)),INDEX(Team_Key[[Abbreviation]:[Abbreviation]],MATCH(LEFT(INDEX(FPL_Fixtures_Extract[],MATCH($A6,FPL_Fixtures_Extract[[Player]:[Player]],0),MATCH(FPL_Combined[[#Headers],[Gameweek 15]],FPL_Fixtures_Extract[#Headers],0)),LEN(INDEX(FPL_Fixtures_Extract[],MATCH($A6,FPL_Fixtures_Extract[[Player]:[Player]],0),MATCH(FPL_Combined[[#Headers],[Gameweek 15]],FPL_Fixtures_Extract[#Headers],0)))-4),Team_Key[[Full Name]:[Full Name]],0))&amp;RIGHT(INDEX(FPL_Fixtures_Extract[],MATCH($A6,FPL_Fixtures_Extract[[Player]:[Player]],0),MATCH(FPL_Combined[[#Headers],[Gameweek 15]],FPL_Fixtures_Extract[#Headers],0)),3))</f>
        <v>SUN(H) 3-1</v>
      </c>
      <c r="Q6" t="str">
        <f ca="1">IF(RIGHT(FPL_Combined[[#Headers],[Gameweek 16]],2)&lt;$B$622,INDEX(FPL_Results_Extract[Gameweek 16],MATCH($A6,FPL_Results_Extract[[Player]:[Player]],0)),INDEX(Team_Key[[Abbreviation]:[Abbreviation]],MATCH(LEFT(INDEX(FPL_Fixtures_Extract[],MATCH($A6,FPL_Fixtures_Extract[[Player]:[Player]],0),MATCH(FPL_Combined[[#Headers],[Gameweek 16]],FPL_Fixtures_Extract[#Headers],0)),LEN(INDEX(FPL_Fixtures_Extract[],MATCH($A6,FPL_Fixtures_Extract[[Player]:[Player]],0),MATCH(FPL_Combined[[#Headers],[Gameweek 16]],FPL_Fixtures_Extract[#Headers],0)))-4),Team_Key[[Full Name]:[Full Name]],0))&amp;RIGHT(INDEX(FPL_Fixtures_Extract[],MATCH($A6,FPL_Fixtures_Extract[[Player]:[Player]],0),MATCH(FPL_Combined[[#Headers],[Gameweek 16]],FPL_Fixtures_Extract[#Headers],0)),3))</f>
        <v>AVL(A) 2-0</v>
      </c>
      <c r="R6" t="str">
        <f ca="1">IF(RIGHT(FPL_Combined[[#Headers],[Gameweek 17]],2)&lt;$B$622,INDEX(FPL_Results_Extract[Gameweek 17],MATCH($A6,FPL_Results_Extract[[Player]:[Player]],0)),INDEX(Team_Key[[Abbreviation]:[Abbreviation]],MATCH(LEFT(INDEX(FPL_Fixtures_Extract[],MATCH($A6,FPL_Fixtures_Extract[[Player]:[Player]],0),MATCH(FPL_Combined[[#Headers],[Gameweek 17]],FPL_Fixtures_Extract[#Headers],0)),LEN(INDEX(FPL_Fixtures_Extract[],MATCH($A6,FPL_Fixtures_Extract[[Player]:[Player]],0),MATCH(FPL_Combined[[#Headers],[Gameweek 17]],FPL_Fixtures_Extract[#Headers],0)))-4),Team_Key[[Full Name]:[Full Name]],0))&amp;RIGHT(INDEX(FPL_Fixtures_Extract[],MATCH($A6,FPL_Fixtures_Extract[[Player]:[Player]],0),MATCH(FPL_Combined[[#Headers],[Gameweek 17]],FPL_Fixtures_Extract[#Headers],0)),3))</f>
        <v>MCI(H) 2-1</v>
      </c>
      <c r="S6" t="str">
        <f ca="1">IF(RIGHT(FPL_Combined[[#Headers],[Gameweek 18]],2)&lt;$B$622,INDEX(FPL_Results_Extract[Gameweek 18],MATCH($A6,FPL_Results_Extract[[Player]:[Player]],0)),INDEX(Team_Key[[Abbreviation]:[Abbreviation]],MATCH(LEFT(INDEX(FPL_Fixtures_Extract[],MATCH($A6,FPL_Fixtures_Extract[[Player]:[Player]],0),MATCH(FPL_Combined[[#Headers],[Gameweek 18]],FPL_Fixtures_Extract[#Headers],0)),LEN(INDEX(FPL_Fixtures_Extract[],MATCH($A6,FPL_Fixtures_Extract[[Player]:[Player]],0),MATCH(FPL_Combined[[#Headers],[Gameweek 18]],FPL_Fixtures_Extract[#Headers],0)))-4),Team_Key[[Full Name]:[Full Name]],0))&amp;RIGHT(INDEX(FPL_Fixtures_Extract[],MATCH($A6,FPL_Fixtures_Extract[[Player]:[Player]],0),MATCH(FPL_Combined[[#Headers],[Gameweek 18]],FPL_Fixtures_Extract[#Headers],0)),3))</f>
        <v>SOU(A) 0-4</v>
      </c>
      <c r="T6" t="str">
        <f ca="1">IF(RIGHT(FPL_Combined[[#Headers],[Gameweek 19]],2)&lt;$B$622,INDEX(FPL_Results_Extract[Gameweek 19],MATCH($A6,FPL_Results_Extract[[Player]:[Player]],0)),INDEX(Team_Key[[Abbreviation]:[Abbreviation]],MATCH(LEFT(INDEX(FPL_Fixtures_Extract[],MATCH($A6,FPL_Fixtures_Extract[[Player]:[Player]],0),MATCH(FPL_Combined[[#Headers],[Gameweek 19]],FPL_Fixtures_Extract[#Headers],0)),LEN(INDEX(FPL_Fixtures_Extract[],MATCH($A6,FPL_Fixtures_Extract[[Player]:[Player]],0),MATCH(FPL_Combined[[#Headers],[Gameweek 19]],FPL_Fixtures_Extract[#Headers],0)))-4),Team_Key[[Full Name]:[Full Name]],0))&amp;RIGHT(INDEX(FPL_Fixtures_Extract[],MATCH($A6,FPL_Fixtures_Extract[[Player]:[Player]],0),MATCH(FPL_Combined[[#Headers],[Gameweek 19]],FPL_Fixtures_Extract[#Headers],0)),3))</f>
        <v>BOU(H) 2-0</v>
      </c>
      <c r="U6" t="str">
        <f ca="1">IF(RIGHT(FPL_Combined[[#Headers],[Gameweek 20]],2)&lt;$B$622,INDEX(FPL_Results_Extract[Gameweek 20],MATCH($A6,FPL_Results_Extract[[Player]:[Player]],0)),INDEX(Team_Key[[Abbreviation]:[Abbreviation]],MATCH(LEFT(INDEX(FPL_Fixtures_Extract[],MATCH($A6,FPL_Fixtures_Extract[[Player]:[Player]],0),MATCH(FPL_Combined[[#Headers],[Gameweek 20]],FPL_Fixtures_Extract[#Headers],0)),LEN(INDEX(FPL_Fixtures_Extract[],MATCH($A6,FPL_Fixtures_Extract[[Player]:[Player]],0),MATCH(FPL_Combined[[#Headers],[Gameweek 20]],FPL_Fixtures_Extract[#Headers],0)))-4),Team_Key[[Full Name]:[Full Name]],0))&amp;RIGHT(INDEX(FPL_Fixtures_Extract[],MATCH($A6,FPL_Fixtures_Extract[[Player]:[Player]],0),MATCH(FPL_Combined[[#Headers],[Gameweek 20]],FPL_Fixtures_Extract[#Headers],0)),3))</f>
        <v>NEW(H) 1-0</v>
      </c>
      <c r="V6" t="str">
        <f ca="1">IF(RIGHT(FPL_Combined[[#Headers],[Gameweek 21]],2)&lt;$B$622,INDEX(FPL_Results_Extract[Gameweek 21],MATCH($A6,FPL_Results_Extract[[Player]:[Player]],0)),INDEX(Team_Key[[Abbreviation]:[Abbreviation]],MATCH(LEFT(INDEX(FPL_Fixtures_Extract[],MATCH($A6,FPL_Fixtures_Extract[[Player]:[Player]],0),MATCH(FPL_Combined[[#Headers],[Gameweek 21]],FPL_Fixtures_Extract[#Headers],0)),LEN(INDEX(FPL_Fixtures_Extract[],MATCH($A6,FPL_Fixtures_Extract[[Player]:[Player]],0),MATCH(FPL_Combined[[#Headers],[Gameweek 21]],FPL_Fixtures_Extract[#Headers],0)))-4),Team_Key[[Full Name]:[Full Name]],0))&amp;RIGHT(INDEX(FPL_Fixtures_Extract[],MATCH($A6,FPL_Fixtures_Extract[[Player]:[Player]],0),MATCH(FPL_Combined[[#Headers],[Gameweek 21]],FPL_Fixtures_Extract[#Headers],0)),3))</f>
        <v>LIV(A) 3-3</v>
      </c>
      <c r="W6" t="str">
        <f ca="1">IF(RIGHT(FPL_Combined[[#Headers],[Gameweek 22]],2)&lt;$B$622,INDEX(FPL_Results_Extract[Gameweek 22],MATCH($A6,FPL_Results_Extract[[Player]:[Player]],0)),INDEX(Team_Key[[Abbreviation]:[Abbreviation]],MATCH(LEFT(INDEX(FPL_Fixtures_Extract[],MATCH($A6,FPL_Fixtures_Extract[[Player]:[Player]],0),MATCH(FPL_Combined[[#Headers],[Gameweek 22]],FPL_Fixtures_Extract[#Headers],0)),LEN(INDEX(FPL_Fixtures_Extract[],MATCH($A6,FPL_Fixtures_Extract[[Player]:[Player]],0),MATCH(FPL_Combined[[#Headers],[Gameweek 22]],FPL_Fixtures_Extract[#Headers],0)))-4),Team_Key[[Full Name]:[Full Name]],0))&amp;RIGHT(INDEX(FPL_Fixtures_Extract[],MATCH($A6,FPL_Fixtures_Extract[[Player]:[Player]],0),MATCH(FPL_Combined[[#Headers],[Gameweek 22]],FPL_Fixtures_Extract[#Headers],0)),3))</f>
        <v>STK(A) 0-0</v>
      </c>
      <c r="X6" t="str">
        <f ca="1">IF(RIGHT(FPL_Combined[[#Headers],[Gameweek 23]],2)&lt;$B$622,INDEX(FPL_Results_Extract[Gameweek 23],MATCH($A6,FPL_Results_Extract[[Player]:[Player]],0)),INDEX(Team_Key[[Abbreviation]:[Abbreviation]],MATCH(LEFT(INDEX(FPL_Fixtures_Extract[],MATCH($A6,FPL_Fixtures_Extract[[Player]:[Player]],0),MATCH(FPL_Combined[[#Headers],[Gameweek 23]],FPL_Fixtures_Extract[#Headers],0)),LEN(INDEX(FPL_Fixtures_Extract[],MATCH($A6,FPL_Fixtures_Extract[[Player]:[Player]],0),MATCH(FPL_Combined[[#Headers],[Gameweek 23]],FPL_Fixtures_Extract[#Headers],0)))-4),Team_Key[[Full Name]:[Full Name]],0))&amp;RIGHT(INDEX(FPL_Fixtures_Extract[],MATCH($A6,FPL_Fixtures_Extract[[Player]:[Player]],0),MATCH(FPL_Combined[[#Headers],[Gameweek 23]],FPL_Fixtures_Extract[#Headers],0)),3))</f>
        <v>CHE(H) 0-1</v>
      </c>
      <c r="Y6" t="str">
        <f ca="1">IF(RIGHT(FPL_Combined[[#Headers],[Gameweek 24]],2)&lt;$B$622,INDEX(FPL_Results_Extract[Team],MATCH($A6,FPL_Results_Extract[[Player]:[Player]],0)),INDEX(Team_Key[[Abbreviation]:[Abbreviation]],MATCH(LEFT(INDEX(FPL_Fixtures_Extract[],MATCH($A6,FPL_Fixtures_Extract[[Player]:[Player]],0),MATCH(FPL_Combined[[#Headers],[Gameweek 24]],FPL_Fixtures_Extract[#Headers],0)),LEN(INDEX(FPL_Fixtures_Extract[],MATCH($A6,FPL_Fixtures_Extract[[Player]:[Player]],0),MATCH(FPL_Combined[[#Headers],[Gameweek 24]],FPL_Fixtures_Extract[#Headers],0)))-4),Team_Key[[Full Name]:[Full Name]],0))&amp;RIGHT(INDEX(FPL_Fixtures_Extract[],MATCH($A6,FPL_Fixtures_Extract[[Player]:[Player]],0),MATCH(FPL_Combined[[#Headers],[Gameweek 24]],FPL_Fixtures_Extract[#Headers],0)),3))</f>
        <v>ARS</v>
      </c>
      <c r="Z6" t="str">
        <f ca="1">IF(RIGHT(FPL_Combined[[#Headers],[Gameweek 25]],2)&lt;$B$622,INDEX(FPL_Results_Extract[Player],MATCH($A6,FPL_Results_Extract[[Player]:[Player]],0)),INDEX(Team_Key[[Abbreviation]:[Abbreviation]],MATCH(LEFT(INDEX(FPL_Fixtures_Extract[],MATCH($A6,FPL_Fixtures_Extract[[Player]:[Player]],0),MATCH(FPL_Combined[[#Headers],[Gameweek 25]],FPL_Fixtures_Extract[#Headers],0)),LEN(INDEX(FPL_Fixtures_Extract[],MATCH($A6,FPL_Fixtures_Extract[[Player]:[Player]],0),MATCH(FPL_Combined[[#Headers],[Gameweek 25]],FPL_Fixtures_Extract[#Headers],0)))-4),Team_Key[[Full Name]:[Full Name]],0))&amp;RIGHT(INDEX(FPL_Fixtures_Extract[],MATCH($A6,FPL_Fixtures_Extract[[Player]:[Player]],0),MATCH(FPL_Combined[[#Headers],[Gameweek 25]],FPL_Fixtures_Extract[#Headers],0)),3))</f>
        <v>Adelaide</v>
      </c>
      <c r="AA6" t="str">
        <f ca="1">IF(RIGHT(FPL_Combined[[#Headers],[Gameweek 26]],2)&lt;$B$622,INDEX(FPL_Results_Extract[Gameweek 01],MATCH($A6,FPL_Results_Extract[[Player]:[Player]],0)),INDEX(Team_Key[[Abbreviation]:[Abbreviation]],MATCH(LEFT(INDEX(FPL_Fixtures_Extract[],MATCH($A6,FPL_Fixtures_Extract[[Player]:[Player]],0),MATCH(FPL_Combined[[#Headers],[Gameweek 26]],FPL_Fixtures_Extract[#Headers],0)),LEN(INDEX(FPL_Fixtures_Extract[],MATCH($A6,FPL_Fixtures_Extract[[Player]:[Player]],0),MATCH(FPL_Combined[[#Headers],[Gameweek 26]],FPL_Fixtures_Extract[#Headers],0)))-4),Team_Key[[Full Name]:[Full Name]],0))&amp;RIGHT(INDEX(FPL_Fixtures_Extract[],MATCH($A6,FPL_Fixtures_Extract[[Player]:[Player]],0),MATCH(FPL_Combined[[#Headers],[Gameweek 26]],FPL_Fixtures_Extract[#Headers],0)),3))</f>
        <v>WHU(H) 0-2</v>
      </c>
      <c r="AB6" t="str">
        <f ca="1">IF(RIGHT(FPL_Combined[[#Headers],[Gameweek 27]],2)&lt;$B$622,INDEX(FPL_Results_Extract[Gameweek 02],MATCH($A6,FPL_Results_Extract[[Player]:[Player]],0)),INDEX(Team_Key[[Abbreviation]:[Abbreviation]],MATCH(LEFT(INDEX(FPL_Fixtures_Extract[],MATCH($A6,FPL_Fixtures_Extract[[Player]:[Player]],0),MATCH(FPL_Combined[[#Headers],[Gameweek 27]],FPL_Fixtures_Extract[#Headers],0)),LEN(INDEX(FPL_Fixtures_Extract[],MATCH($A6,FPL_Fixtures_Extract[[Player]:[Player]],0),MATCH(FPL_Combined[[#Headers],[Gameweek 27]],FPL_Fixtures_Extract[#Headers],0)))-4),Team_Key[[Full Name]:[Full Name]],0))&amp;RIGHT(INDEX(FPL_Fixtures_Extract[],MATCH($A6,FPL_Fixtures_Extract[[Player]:[Player]],0),MATCH(FPL_Combined[[#Headers],[Gameweek 27]],FPL_Fixtures_Extract[#Headers],0)),3))</f>
        <v>CRY(A) 2-1</v>
      </c>
      <c r="AC6" t="str">
        <f ca="1">IF(RIGHT(FPL_Combined[[#Headers],[Gameweek 28]],2)&lt;$B$622,INDEX(FPL_Results_Extract[Gameweek 03],MATCH($A6,FPL_Results_Extract[[Player]:[Player]],0)),INDEX(Team_Key[[Abbreviation]:[Abbreviation]],MATCH(LEFT(INDEX(FPL_Fixtures_Extract[],MATCH($A6,FPL_Fixtures_Extract[[Player]:[Player]],0),MATCH(FPL_Combined[[#Headers],[Gameweek 28]],FPL_Fixtures_Extract[#Headers],0)),LEN(INDEX(FPL_Fixtures_Extract[],MATCH($A6,FPL_Fixtures_Extract[[Player]:[Player]],0),MATCH(FPL_Combined[[#Headers],[Gameweek 28]],FPL_Fixtures_Extract[#Headers],0)))-4),Team_Key[[Full Name]:[Full Name]],0))&amp;RIGHT(INDEX(FPL_Fixtures_Extract[],MATCH($A6,FPL_Fixtures_Extract[[Player]:[Player]],0),MATCH(FPL_Combined[[#Headers],[Gameweek 28]],FPL_Fixtures_Extract[#Headers],0)),3))</f>
        <v>LIV(H) 0-0</v>
      </c>
      <c r="AD6" t="str">
        <f ca="1">IF(RIGHT(FPL_Combined[[#Headers],[Gameweek 29]],2)&lt;$B$622,INDEX(FPL_Results_Extract[Gameweek 04],MATCH($A6,FPL_Results_Extract[[Player]:[Player]],0)),INDEX(Team_Key[[Abbreviation]:[Abbreviation]],MATCH(LEFT(INDEX(FPL_Fixtures_Extract[],MATCH($A6,FPL_Fixtures_Extract[[Player]:[Player]],0),MATCH(FPL_Combined[[#Headers],[Gameweek 29]],FPL_Fixtures_Extract[#Headers],0)),LEN(INDEX(FPL_Fixtures_Extract[],MATCH($A6,FPL_Fixtures_Extract[[Player]:[Player]],0),MATCH(FPL_Combined[[#Headers],[Gameweek 29]],FPL_Fixtures_Extract[#Headers],0)))-4),Team_Key[[Full Name]:[Full Name]],0))&amp;RIGHT(INDEX(FPL_Fixtures_Extract[],MATCH($A6,FPL_Fixtures_Extract[[Player]:[Player]],0),MATCH(FPL_Combined[[#Headers],[Gameweek 29]],FPL_Fixtures_Extract[#Headers],0)),3))</f>
        <v>WBA(H)</v>
      </c>
      <c r="AE6" t="str">
        <f ca="1">IF(RIGHT(FPL_Combined[[#Headers],[Gameweek 30]],2)&lt;$B$622,INDEX(FPL_Results_Extract[Gameweek 05],MATCH($A6,FPL_Results_Extract[[Player]:[Player]],0)),INDEX(Team_Key[[Abbreviation]:[Abbreviation]],MATCH(LEFT(INDEX(FPL_Fixtures_Extract[],MATCH($A6,FPL_Fixtures_Extract[[Player]:[Player]],0),MATCH(FPL_Combined[[#Headers],[Gameweek 30]],FPL_Fixtures_Extract[#Headers],0)),LEN(INDEX(FPL_Fixtures_Extract[],MATCH($A6,FPL_Fixtures_Extract[[Player]:[Player]],0),MATCH(FPL_Combined[[#Headers],[Gameweek 30]],FPL_Fixtures_Extract[#Headers],0)))-4),Team_Key[[Full Name]:[Full Name]],0))&amp;RIGHT(INDEX(FPL_Fixtures_Extract[],MATCH($A6,FPL_Fixtures_Extract[[Player]:[Player]],0),MATCH(FPL_Combined[[#Headers],[Gameweek 30]],FPL_Fixtures_Extract[#Headers],0)),3))</f>
        <v>EVE(A)</v>
      </c>
      <c r="AF6" t="str">
        <f ca="1">IF(RIGHT(FPL_Combined[[#Headers],[Gameweek 31]],2)&lt;$B$622,INDEX(FPL_Results_Extract[Gameweek 06],MATCH($A6,FPL_Results_Extract[[Player]:[Player]],0)),INDEX(Team_Key[[Abbreviation]:[Abbreviation]],MATCH(LEFT(INDEX(FPL_Fixtures_Extract[],MATCH($A6,FPL_Fixtures_Extract[[Player]:[Player]],0),MATCH(FPL_Combined[[#Headers],[Gameweek 31]],FPL_Fixtures_Extract[#Headers],0)),LEN(INDEX(FPL_Fixtures_Extract[],MATCH($A6,FPL_Fixtures_Extract[[Player]:[Player]],0),MATCH(FPL_Combined[[#Headers],[Gameweek 31]],FPL_Fixtures_Extract[#Headers],0)))-4),Team_Key[[Full Name]:[Full Name]],0))&amp;RIGHT(INDEX(FPL_Fixtures_Extract[],MATCH($A6,FPL_Fixtures_Extract[[Player]:[Player]],0),MATCH(FPL_Combined[[#Headers],[Gameweek 31]],FPL_Fixtures_Extract[#Headers],0)),3))</f>
        <v>WAT(H)</v>
      </c>
      <c r="AG6" t="str">
        <f ca="1">IF(RIGHT(FPL_Combined[[#Headers],[Gameweek 32]],2)&lt;$B$622,INDEX(FPL_Results_Extract[Gameweek 07],MATCH($A6,FPL_Results_Extract[[Player]:[Player]],0)),INDEX(Team_Key[[Abbreviation]:[Abbreviation]],MATCH(LEFT(INDEX(FPL_Fixtures_Extract[],MATCH($A6,FPL_Fixtures_Extract[[Player]:[Player]],0),MATCH(FPL_Combined[[#Headers],[Gameweek 32]],FPL_Fixtures_Extract[#Headers],0)),LEN(INDEX(FPL_Fixtures_Extract[],MATCH($A6,FPL_Fixtures_Extract[[Player]:[Player]],0),MATCH(FPL_Combined[[#Headers],[Gameweek 32]],FPL_Fixtures_Extract[#Headers],0)))-4),Team_Key[[Full Name]:[Full Name]],0))&amp;RIGHT(INDEX(FPL_Fixtures_Extract[],MATCH($A6,FPL_Fixtures_Extract[[Player]:[Player]],0),MATCH(FPL_Combined[[#Headers],[Gameweek 32]],FPL_Fixtures_Extract[#Headers],0)),3))</f>
        <v>WHU(A)</v>
      </c>
      <c r="AH6" t="str">
        <f ca="1">IF(RIGHT(FPL_Combined[[#Headers],[Gameweek 33]],2)&lt;$B$622,INDEX(FPL_Results_Extract[Gameweek 08],MATCH($A6,FPL_Results_Extract[[Player]:[Player]],0)),INDEX(Team_Key[[Abbreviation]:[Abbreviation]],MATCH(LEFT(INDEX(FPL_Fixtures_Extract[],MATCH($A6,FPL_Fixtures_Extract[[Player]:[Player]],0),MATCH(FPL_Combined[[#Headers],[Gameweek 33]],FPL_Fixtures_Extract[#Headers],0)),LEN(INDEX(FPL_Fixtures_Extract[],MATCH($A6,FPL_Fixtures_Extract[[Player]:[Player]],0),MATCH(FPL_Combined[[#Headers],[Gameweek 33]],FPL_Fixtures_Extract[#Headers],0)))-4),Team_Key[[Full Name]:[Full Name]],0))&amp;RIGHT(INDEX(FPL_Fixtures_Extract[],MATCH($A6,FPL_Fixtures_Extract[[Player]:[Player]],0),MATCH(FPL_Combined[[#Headers],[Gameweek 33]],FPL_Fixtures_Extract[#Headers],0)),3))</f>
        <v>CRY(H)</v>
      </c>
      <c r="AI6" t="str">
        <f ca="1">IF(RIGHT(FPL_Combined[[#Headers],[Gameweek 34]],2)&lt;$B$622,INDEX(FPL_Results_Extract[Gameweek 09],MATCH($A6,FPL_Results_Extract[[Player]:[Player]],0)),INDEX(Team_Key[[Abbreviation]:[Abbreviation]],MATCH(LEFT(INDEX(FPL_Fixtures_Extract[],MATCH($A6,FPL_Fixtures_Extract[[Player]:[Player]],0),MATCH(FPL_Combined[[#Headers],[Gameweek 34]],FPL_Fixtures_Extract[#Headers],0)),LEN(INDEX(FPL_Fixtures_Extract[],MATCH($A6,FPL_Fixtures_Extract[[Player]:[Player]],0),MATCH(FPL_Combined[[#Headers],[Gameweek 34]],FPL_Fixtures_Extract[#Headers],0)))-4),Team_Key[[Full Name]:[Full Name]],0))&amp;RIGHT(INDEX(FPL_Fixtures_Extract[],MATCH($A6,FPL_Fixtures_Extract[[Player]:[Player]],0),MATCH(FPL_Combined[[#Headers],[Gameweek 34]],FPL_Fixtures_Extract[#Headers],0)),3))</f>
        <v>SUN(A)</v>
      </c>
      <c r="AJ6" t="str">
        <f ca="1">IF(RIGHT(FPL_Combined[[#Headers],[Gameweek 35]],2)&lt;$B$622,INDEX(FPL_Results_Extract[Gameweek 10],MATCH($A6,FPL_Results_Extract[[Player]:[Player]],0)),INDEX(Team_Key[[Abbreviation]:[Abbreviation]],MATCH(LEFT(INDEX(FPL_Fixtures_Extract[],MATCH($A6,FPL_Fixtures_Extract[[Player]:[Player]],0),MATCH(FPL_Combined[[#Headers],[Gameweek 35]],FPL_Fixtures_Extract[#Headers],0)),LEN(INDEX(FPL_Fixtures_Extract[],MATCH($A6,FPL_Fixtures_Extract[[Player]:[Player]],0),MATCH(FPL_Combined[[#Headers],[Gameweek 35]],FPL_Fixtures_Extract[#Headers],0)))-4),Team_Key[[Full Name]:[Full Name]],0))&amp;RIGHT(INDEX(FPL_Fixtures_Extract[],MATCH($A6,FPL_Fixtures_Extract[[Player]:[Player]],0),MATCH(FPL_Combined[[#Headers],[Gameweek 35]],FPL_Fixtures_Extract[#Headers],0)),3))</f>
        <v>NOR(H)</v>
      </c>
      <c r="AK6" t="str">
        <f ca="1">IF(RIGHT(FPL_Combined[[#Headers],[Gameweek 36]],2)&lt;$B$622,INDEX(FPL_Results_Extract[Gameweek 11],MATCH($A6,FPL_Results_Extract[[Player]:[Player]],0)),INDEX(Team_Key[[Abbreviation]:[Abbreviation]],MATCH(LEFT(INDEX(FPL_Fixtures_Extract[],MATCH($A6,FPL_Fixtures_Extract[[Player]:[Player]],0),MATCH(FPL_Combined[[#Headers],[Gameweek 36]],FPL_Fixtures_Extract[#Headers],0)),LEN(INDEX(FPL_Fixtures_Extract[],MATCH($A6,FPL_Fixtures_Extract[[Player]:[Player]],0),MATCH(FPL_Combined[[#Headers],[Gameweek 36]],FPL_Fixtures_Extract[#Headers],0)))-4),Team_Key[[Full Name]:[Full Name]],0))&amp;RIGHT(INDEX(FPL_Fixtures_Extract[],MATCH($A6,FPL_Fixtures_Extract[[Player]:[Player]],0),MATCH(FPL_Combined[[#Headers],[Gameweek 36]],FPL_Fixtures_Extract[#Headers],0)),3))</f>
        <v>MCI(A)</v>
      </c>
      <c r="AL6" t="str">
        <f ca="1">IF(RIGHT(FPL_Combined[[#Headers],[Gameweek 37]],2)&lt;$B$622,INDEX(FPL_Results_Extract[Gameweek 12],MATCH($A6,FPL_Results_Extract[[Player]:[Player]],0)),INDEX(Team_Key[[Abbreviation]:[Abbreviation]],MATCH(LEFT(INDEX(FPL_Fixtures_Extract[],MATCH($A6,FPL_Fixtures_Extract[[Player]:[Player]],0),MATCH(FPL_Combined[[#Headers],[Gameweek 37]],FPL_Fixtures_Extract[#Headers],0)),LEN(INDEX(FPL_Fixtures_Extract[],MATCH($A6,FPL_Fixtures_Extract[[Player]:[Player]],0),MATCH(FPL_Combined[[#Headers],[Gameweek 37]],FPL_Fixtures_Extract[#Headers],0)))-4),Team_Key[[Full Name]:[Full Name]],0))&amp;RIGHT(INDEX(FPL_Fixtures_Extract[],MATCH($A6,FPL_Fixtures_Extract[[Player]:[Player]],0),MATCH(FPL_Combined[[#Headers],[Gameweek 37]],FPL_Fixtures_Extract[#Headers],0)),3))</f>
        <v>AVL(H)</v>
      </c>
      <c r="AM6" t="e">
        <f ca="1">IF(RIGHT(FPL_Combined[[#Headers],[Gameweek 38]],2)&lt;$B$622,INDEX(FPL_Results_Extract[Gameweek 13],MATCH($A6,FPL_Results_Extract[[Player]:[Player]],0)),INDEX(Team_Key[[Abbreviation]:[Abbreviation]],MATCH(LEFT(INDEX(FPL_Fixtures_Extract[],MATCH($A6,FPL_Fixtures_Extract[[Player]:[Player]],0),MATCH(FPL_Combined[[#Headers],[Gameweek 38]],FPL_Fixtures_Extract[#Headers],0)),LEN(INDEX(FPL_Fixtures_Extract[],MATCH($A6,FPL_Fixtures_Extract[[Player]:[Player]],0),MATCH(FPL_Combined[[#Headers],[Gameweek 38]],FPL_Fixtures_Extract[#Headers],0)))-4),Team_Key[[Full Name]:[Full Name]],0))&amp;RIGHT(INDEX(FPL_Fixtures_Extract[],MATCH($A6,FPL_Fixtures_Extract[[Player]:[Player]],0),MATCH(FPL_Combined[[#Headers],[Gameweek 38]],FPL_Fixtures_Extract[#Headers],0)),3))</f>
        <v>#VALUE!</v>
      </c>
    </row>
    <row r="7" spans="1:39" x14ac:dyDescent="0.45">
      <c r="A7" t="s">
        <v>117</v>
      </c>
      <c r="B7" t="str">
        <f ca="1">IF(RIGHT(FPL_Combined[[#Headers],[Gameweek 01]],2)&lt;$B$622,INDEX(FPL_Results_Extract[Gameweek 01],MATCH($A7,FPL_Results_Extract[[Player]:[Player]],0)),INDEX(Team_Key[[Abbreviation]:[Abbreviation]],MATCH(LEFT(INDEX(FPL_Fixtures_Extract[],MATCH($A7,FPL_Fixtures_Extract[[Player]:[Player]],0),MATCH(FPL_Combined[[#Headers],[Gameweek 01]],FPL_Fixtures_Extract[#Headers],0)),LEN(INDEX(FPL_Fixtures_Extract[],MATCH($A7,FPL_Fixtures_Extract[[Player]:[Player]],0),MATCH(FPL_Combined[[#Headers],[Gameweek 01]],FPL_Fixtures_Extract[#Headers],0)))-4),Team_Key[[Full Name]:[Full Name]],0))&amp;RIGHT(INDEX(FPL_Fixtures_Extract[],MATCH($A7,FPL_Fixtures_Extract[[Player]:[Player]],0),MATCH(FPL_Combined[[#Headers],[Gameweek 01]],FPL_Fixtures_Extract[#Headers],0)),3))</f>
        <v>ARS(A) 2-0</v>
      </c>
      <c r="C7" t="str">
        <f ca="1">IF(RIGHT(FPL_Combined[[#Headers],[Gameweek 02]],2)&lt;$B$622,INDEX(FPL_Results_Extract[Gameweek 02],MATCH($A7,FPL_Results_Extract[[Player]:[Player]],0)),INDEX(Team_Key[[Abbreviation]:[Abbreviation]],MATCH(LEFT(INDEX(FPL_Fixtures_Extract[],MATCH($A7,FPL_Fixtures_Extract[[Player]:[Player]],0),MATCH(FPL_Combined[[#Headers],[Gameweek 02]],FPL_Fixtures_Extract[#Headers],0)),LEN(INDEX(FPL_Fixtures_Extract[],MATCH($A7,FPL_Fixtures_Extract[[Player]:[Player]],0),MATCH(FPL_Combined[[#Headers],[Gameweek 02]],FPL_Fixtures_Extract[#Headers],0)))-4),Team_Key[[Full Name]:[Full Name]],0))&amp;RIGHT(INDEX(FPL_Fixtures_Extract[],MATCH($A7,FPL_Fixtures_Extract[[Player]:[Player]],0),MATCH(FPL_Combined[[#Headers],[Gameweek 02]],FPL_Fixtures_Extract[#Headers],0)),3))</f>
        <v>LEI(H) 1-2</v>
      </c>
      <c r="D7" t="str">
        <f ca="1">IF(RIGHT(FPL_Combined[[#Headers],[Gameweek 03]],2)&lt;$B$622,INDEX(FPL_Results_Extract[Gameweek 03],MATCH($A7,FPL_Results_Extract[[Player]:[Player]],0)),INDEX(Team_Key[[Abbreviation]:[Abbreviation]],MATCH(LEFT(INDEX(FPL_Fixtures_Extract[],MATCH($A7,FPL_Fixtures_Extract[[Player]:[Player]],0),MATCH(FPL_Combined[[#Headers],[Gameweek 03]],FPL_Fixtures_Extract[#Headers],0)),LEN(INDEX(FPL_Fixtures_Extract[],MATCH($A7,FPL_Fixtures_Extract[[Player]:[Player]],0),MATCH(FPL_Combined[[#Headers],[Gameweek 03]],FPL_Fixtures_Extract[#Headers],0)))-4),Team_Key[[Full Name]:[Full Name]],0))&amp;RIGHT(INDEX(FPL_Fixtures_Extract[],MATCH($A7,FPL_Fixtures_Extract[[Player]:[Player]],0),MATCH(FPL_Combined[[#Headers],[Gameweek 03]],FPL_Fixtures_Extract[#Headers],0)),3))</f>
        <v>BOU(H) 3-4</v>
      </c>
      <c r="E7" t="str">
        <f ca="1">IF(RIGHT(FPL_Combined[[#Headers],[Gameweek 04]],2)&lt;$B$622,INDEX(FPL_Results_Extract[Gameweek 04],MATCH($A7,FPL_Results_Extract[[Player]:[Player]],0)),INDEX(Team_Key[[Abbreviation]:[Abbreviation]],MATCH(LEFT(INDEX(FPL_Fixtures_Extract[],MATCH($A7,FPL_Fixtures_Extract[[Player]:[Player]],0),MATCH(FPL_Combined[[#Headers],[Gameweek 04]],FPL_Fixtures_Extract[#Headers],0)),LEN(INDEX(FPL_Fixtures_Extract[],MATCH($A7,FPL_Fixtures_Extract[[Player]:[Player]],0),MATCH(FPL_Combined[[#Headers],[Gameweek 04]],FPL_Fixtures_Extract[#Headers],0)))-4),Team_Key[[Full Name]:[Full Name]],0))&amp;RIGHT(INDEX(FPL_Fixtures_Extract[],MATCH($A7,FPL_Fixtures_Extract[[Player]:[Player]],0),MATCH(FPL_Combined[[#Headers],[Gameweek 04]],FPL_Fixtures_Extract[#Headers],0)),3))</f>
        <v>LIV(A) 3-0</v>
      </c>
      <c r="F7" t="str">
        <f ca="1">IF(RIGHT(FPL_Combined[[#Headers],[Gameweek 05]],2)&lt;$B$622,INDEX(FPL_Results_Extract[Gameweek 05],MATCH($A7,FPL_Results_Extract[[Player]:[Player]],0)),INDEX(Team_Key[[Abbreviation]:[Abbreviation]],MATCH(LEFT(INDEX(FPL_Fixtures_Extract[],MATCH($A7,FPL_Fixtures_Extract[[Player]:[Player]],0),MATCH(FPL_Combined[[#Headers],[Gameweek 05]],FPL_Fixtures_Extract[#Headers],0)),LEN(INDEX(FPL_Fixtures_Extract[],MATCH($A7,FPL_Fixtures_Extract[[Player]:[Player]],0),MATCH(FPL_Combined[[#Headers],[Gameweek 05]],FPL_Fixtures_Extract[#Headers],0)))-4),Team_Key[[Full Name]:[Full Name]],0))&amp;RIGHT(INDEX(FPL_Fixtures_Extract[],MATCH($A7,FPL_Fixtures_Extract[[Player]:[Player]],0),MATCH(FPL_Combined[[#Headers],[Gameweek 05]],FPL_Fixtures_Extract[#Headers],0)),3))</f>
        <v>NEW(H) 2-0</v>
      </c>
      <c r="G7" t="str">
        <f ca="1">IF(RIGHT(FPL_Combined[[#Headers],[Gameweek 06]],2)&lt;$B$622,INDEX(FPL_Results_Extract[Gameweek 06],MATCH($A7,FPL_Results_Extract[[Player]:[Player]],0)),INDEX(Team_Key[[Abbreviation]:[Abbreviation]],MATCH(LEFT(INDEX(FPL_Fixtures_Extract[],MATCH($A7,FPL_Fixtures_Extract[[Player]:[Player]],0),MATCH(FPL_Combined[[#Headers],[Gameweek 06]],FPL_Fixtures_Extract[#Headers],0)),LEN(INDEX(FPL_Fixtures_Extract[],MATCH($A7,FPL_Fixtures_Extract[[Player]:[Player]],0),MATCH(FPL_Combined[[#Headers],[Gameweek 06]],FPL_Fixtures_Extract[#Headers],0)))-4),Team_Key[[Full Name]:[Full Name]],0))&amp;RIGHT(INDEX(FPL_Fixtures_Extract[],MATCH($A7,FPL_Fixtures_Extract[[Player]:[Player]],0),MATCH(FPL_Combined[[#Headers],[Gameweek 06]],FPL_Fixtures_Extract[#Headers],0)),3))</f>
        <v>MCI(A) 2-1</v>
      </c>
      <c r="H7" t="str">
        <f ca="1">IF(RIGHT(FPL_Combined[[#Headers],[Gameweek 07]],2)&lt;$B$622,INDEX(FPL_Results_Extract[Gameweek 07],MATCH($A7,FPL_Results_Extract[[Player]:[Player]],0)),INDEX(Team_Key[[Abbreviation]:[Abbreviation]],MATCH(LEFT(INDEX(FPL_Fixtures_Extract[],MATCH($A7,FPL_Fixtures_Extract[[Player]:[Player]],0),MATCH(FPL_Combined[[#Headers],[Gameweek 07]],FPL_Fixtures_Extract[#Headers],0)),LEN(INDEX(FPL_Fixtures_Extract[],MATCH($A7,FPL_Fixtures_Extract[[Player]:[Player]],0),MATCH(FPL_Combined[[#Headers],[Gameweek 07]],FPL_Fixtures_Extract[#Headers],0)))-4),Team_Key[[Full Name]:[Full Name]],0))&amp;RIGHT(INDEX(FPL_Fixtures_Extract[],MATCH($A7,FPL_Fixtures_Extract[[Player]:[Player]],0),MATCH(FPL_Combined[[#Headers],[Gameweek 07]],FPL_Fixtures_Extract[#Headers],0)),3))</f>
        <v>NOR(H) 2-2</v>
      </c>
      <c r="I7" t="str">
        <f ca="1">IF(RIGHT(FPL_Combined[[#Headers],[Gameweek 08]],2)&lt;$B$622,INDEX(FPL_Results_Extract[Gameweek 08],MATCH($A7,FPL_Results_Extract[[Player]:[Player]],0)),INDEX(Team_Key[[Abbreviation]:[Abbreviation]],MATCH(LEFT(INDEX(FPL_Fixtures_Extract[],MATCH($A7,FPL_Fixtures_Extract[[Player]:[Player]],0),MATCH(FPL_Combined[[#Headers],[Gameweek 08]],FPL_Fixtures_Extract[#Headers],0)),LEN(INDEX(FPL_Fixtures_Extract[],MATCH($A7,FPL_Fixtures_Extract[[Player]:[Player]],0),MATCH(FPL_Combined[[#Headers],[Gameweek 08]],FPL_Fixtures_Extract[#Headers],0)))-4),Team_Key[[Full Name]:[Full Name]],0))&amp;RIGHT(INDEX(FPL_Fixtures_Extract[],MATCH($A7,FPL_Fixtures_Extract[[Player]:[Player]],0),MATCH(FPL_Combined[[#Headers],[Gameweek 08]],FPL_Fixtures_Extract[#Headers],0)),3))</f>
        <v>SUN(A) 2-2</v>
      </c>
      <c r="J7" t="str">
        <f ca="1">IF(RIGHT(FPL_Combined[[#Headers],[Gameweek 09]],2)&lt;$B$622,INDEX(FPL_Results_Extract[Gameweek 09],MATCH($A7,FPL_Results_Extract[[Player]:[Player]],0)),INDEX(Team_Key[[Abbreviation]:[Abbreviation]],MATCH(LEFT(INDEX(FPL_Fixtures_Extract[],MATCH($A7,FPL_Fixtures_Extract[[Player]:[Player]],0),MATCH(FPL_Combined[[#Headers],[Gameweek 09]],FPL_Fixtures_Extract[#Headers],0)),LEN(INDEX(FPL_Fixtures_Extract[],MATCH($A7,FPL_Fixtures_Extract[[Player]:[Player]],0),MATCH(FPL_Combined[[#Headers],[Gameweek 09]],FPL_Fixtures_Extract[#Headers],0)))-4),Team_Key[[Full Name]:[Full Name]],0))&amp;RIGHT(INDEX(FPL_Fixtures_Extract[],MATCH($A7,FPL_Fixtures_Extract[[Player]:[Player]],0),MATCH(FPL_Combined[[#Headers],[Gameweek 09]],FPL_Fixtures_Extract[#Headers],0)),3))</f>
        <v>CRY(A) 3-1</v>
      </c>
      <c r="K7" t="str">
        <f ca="1">IF(RIGHT(FPL_Combined[[#Headers],[Gameweek 10]],2)&lt;$B$622,INDEX(FPL_Results_Extract[Gameweek 10],MATCH($A7,FPL_Results_Extract[[Player]:[Player]],0)),INDEX(Team_Key[[Abbreviation]:[Abbreviation]],MATCH(LEFT(INDEX(FPL_Fixtures_Extract[],MATCH($A7,FPL_Fixtures_Extract[[Player]:[Player]],0),MATCH(FPL_Combined[[#Headers],[Gameweek 10]],FPL_Fixtures_Extract[#Headers],0)),LEN(INDEX(FPL_Fixtures_Extract[],MATCH($A7,FPL_Fixtures_Extract[[Player]:[Player]],0),MATCH(FPL_Combined[[#Headers],[Gameweek 10]],FPL_Fixtures_Extract[#Headers],0)))-4),Team_Key[[Full Name]:[Full Name]],0))&amp;RIGHT(INDEX(FPL_Fixtures_Extract[],MATCH($A7,FPL_Fixtures_Extract[[Player]:[Player]],0),MATCH(FPL_Combined[[#Headers],[Gameweek 10]],FPL_Fixtures_Extract[#Headers],0)),3))</f>
        <v>CHE(H) 2-1</v>
      </c>
      <c r="L7" t="str">
        <f ca="1">IF(RIGHT(FPL_Combined[[#Headers],[Gameweek 11]],2)&lt;$B$622,INDEX(FPL_Results_Extract[Gameweek 11],MATCH($A7,FPL_Results_Extract[[Player]:[Player]],0)),INDEX(Team_Key[[Abbreviation]:[Abbreviation]],MATCH(LEFT(INDEX(FPL_Fixtures_Extract[],MATCH($A7,FPL_Fixtures_Extract[[Player]:[Player]],0),MATCH(FPL_Combined[[#Headers],[Gameweek 11]],FPL_Fixtures_Extract[#Headers],0)),LEN(INDEX(FPL_Fixtures_Extract[],MATCH($A7,FPL_Fixtures_Extract[[Player]:[Player]],0),MATCH(FPL_Combined[[#Headers],[Gameweek 11]],FPL_Fixtures_Extract[#Headers],0)))-4),Team_Key[[Full Name]:[Full Name]],0))&amp;RIGHT(INDEX(FPL_Fixtures_Extract[],MATCH($A7,FPL_Fixtures_Extract[[Player]:[Player]],0),MATCH(FPL_Combined[[#Headers],[Gameweek 11]],FPL_Fixtures_Extract[#Headers],0)),3))</f>
        <v>WAT(A) 0-2</v>
      </c>
      <c r="M7" t="str">
        <f ca="1">IF(RIGHT(FPL_Combined[[#Headers],[Gameweek 12]],2)&lt;$B$622,INDEX(FPL_Results_Extract[Gameweek 12],MATCH($A7,FPL_Results_Extract[[Player]:[Player]],0)),INDEX(Team_Key[[Abbreviation]:[Abbreviation]],MATCH(LEFT(INDEX(FPL_Fixtures_Extract[],MATCH($A7,FPL_Fixtures_Extract[[Player]:[Player]],0),MATCH(FPL_Combined[[#Headers],[Gameweek 12]],FPL_Fixtures_Extract[#Headers],0)),LEN(INDEX(FPL_Fixtures_Extract[],MATCH($A7,FPL_Fixtures_Extract[[Player]:[Player]],0),MATCH(FPL_Combined[[#Headers],[Gameweek 12]],FPL_Fixtures_Extract[#Headers],0)))-4),Team_Key[[Full Name]:[Full Name]],0))&amp;RIGHT(INDEX(FPL_Fixtures_Extract[],MATCH($A7,FPL_Fixtures_Extract[[Player]:[Player]],0),MATCH(FPL_Combined[[#Headers],[Gameweek 12]],FPL_Fixtures_Extract[#Headers],0)),3))</f>
        <v>EVE(H) 1-1</v>
      </c>
      <c r="N7" t="str">
        <f ca="1">IF(RIGHT(FPL_Combined[[#Headers],[Gameweek 13]],2)&lt;$B$622,INDEX(FPL_Results_Extract[Gameweek 13],MATCH($A7,FPL_Results_Extract[[Player]:[Player]],0)),INDEX(Team_Key[[Abbreviation]:[Abbreviation]],MATCH(LEFT(INDEX(FPL_Fixtures_Extract[],MATCH($A7,FPL_Fixtures_Extract[[Player]:[Player]],0),MATCH(FPL_Combined[[#Headers],[Gameweek 13]],FPL_Fixtures_Extract[#Headers],0)),LEN(INDEX(FPL_Fixtures_Extract[],MATCH($A7,FPL_Fixtures_Extract[[Player]:[Player]],0),MATCH(FPL_Combined[[#Headers],[Gameweek 13]],FPL_Fixtures_Extract[#Headers],0)))-4),Team_Key[[Full Name]:[Full Name]],0))&amp;RIGHT(INDEX(FPL_Fixtures_Extract[],MATCH($A7,FPL_Fixtures_Extract[[Player]:[Player]],0),MATCH(FPL_Combined[[#Headers],[Gameweek 13]],FPL_Fixtures_Extract[#Headers],0)),3))</f>
        <v>TOT(A) 1-4</v>
      </c>
      <c r="O7" t="str">
        <f ca="1">IF(RIGHT(FPL_Combined[[#Headers],[Gameweek 14]],2)&lt;$B$622,INDEX(FPL_Results_Extract[Gameweek 14],MATCH($A7,FPL_Results_Extract[[Player]:[Player]],0)),INDEX(Team_Key[[Abbreviation]:[Abbreviation]],MATCH(LEFT(INDEX(FPL_Fixtures_Extract[],MATCH($A7,FPL_Fixtures_Extract[[Player]:[Player]],0),MATCH(FPL_Combined[[#Headers],[Gameweek 14]],FPL_Fixtures_Extract[#Headers],0)),LEN(INDEX(FPL_Fixtures_Extract[],MATCH($A7,FPL_Fixtures_Extract[[Player]:[Player]],0),MATCH(FPL_Combined[[#Headers],[Gameweek 14]],FPL_Fixtures_Extract[#Headers],0)))-4),Team_Key[[Full Name]:[Full Name]],0))&amp;RIGHT(INDEX(FPL_Fixtures_Extract[],MATCH($A7,FPL_Fixtures_Extract[[Player]:[Player]],0),MATCH(FPL_Combined[[#Headers],[Gameweek 14]],FPL_Fixtures_Extract[#Headers],0)),3))</f>
        <v>WBA(H) 1-1</v>
      </c>
      <c r="P7" t="str">
        <f ca="1">IF(RIGHT(FPL_Combined[[#Headers],[Gameweek 15]],2)&lt;$B$622,INDEX(FPL_Results_Extract[Gameweek 15],MATCH($A7,FPL_Results_Extract[[Player]:[Player]],0)),INDEX(Team_Key[[Abbreviation]:[Abbreviation]],MATCH(LEFT(INDEX(FPL_Fixtures_Extract[],MATCH($A7,FPL_Fixtures_Extract[[Player]:[Player]],0),MATCH(FPL_Combined[[#Headers],[Gameweek 15]],FPL_Fixtures_Extract[#Headers],0)),LEN(INDEX(FPL_Fixtures_Extract[],MATCH($A7,FPL_Fixtures_Extract[[Player]:[Player]],0),MATCH(FPL_Combined[[#Headers],[Gameweek 15]],FPL_Fixtures_Extract[#Headers],0)))-4),Team_Key[[Full Name]:[Full Name]],0))&amp;RIGHT(INDEX(FPL_Fixtures_Extract[],MATCH($A7,FPL_Fixtures_Extract[[Player]:[Player]],0),MATCH(FPL_Combined[[#Headers],[Gameweek 15]],FPL_Fixtures_Extract[#Headers],0)),3))</f>
        <v>MUN(A) 0-0</v>
      </c>
      <c r="Q7" t="str">
        <f ca="1">IF(RIGHT(FPL_Combined[[#Headers],[Gameweek 16]],2)&lt;$B$622,INDEX(FPL_Results_Extract[Gameweek 16],MATCH($A7,FPL_Results_Extract[[Player]:[Player]],0)),INDEX(Team_Key[[Abbreviation]:[Abbreviation]],MATCH(LEFT(INDEX(FPL_Fixtures_Extract[],MATCH($A7,FPL_Fixtures_Extract[[Player]:[Player]],0),MATCH(FPL_Combined[[#Headers],[Gameweek 16]],FPL_Fixtures_Extract[#Headers],0)),LEN(INDEX(FPL_Fixtures_Extract[],MATCH($A7,FPL_Fixtures_Extract[[Player]:[Player]],0),MATCH(FPL_Combined[[#Headers],[Gameweek 16]],FPL_Fixtures_Extract[#Headers],0)))-4),Team_Key[[Full Name]:[Full Name]],0))&amp;RIGHT(INDEX(FPL_Fixtures_Extract[],MATCH($A7,FPL_Fixtures_Extract[[Player]:[Player]],0),MATCH(FPL_Combined[[#Headers],[Gameweek 16]],FPL_Fixtures_Extract[#Headers],0)),3))</f>
        <v>STK(H) 0-0</v>
      </c>
      <c r="R7" t="str">
        <f ca="1">IF(RIGHT(FPL_Combined[[#Headers],[Gameweek 17]],2)&lt;$B$622,INDEX(FPL_Results_Extract[Gameweek 17],MATCH($A7,FPL_Results_Extract[[Player]:[Player]],0)),INDEX(Team_Key[[Abbreviation]:[Abbreviation]],MATCH(LEFT(INDEX(FPL_Fixtures_Extract[],MATCH($A7,FPL_Fixtures_Extract[[Player]:[Player]],0),MATCH(FPL_Combined[[#Headers],[Gameweek 17]],FPL_Fixtures_Extract[#Headers],0)),LEN(INDEX(FPL_Fixtures_Extract[],MATCH($A7,FPL_Fixtures_Extract[[Player]:[Player]],0),MATCH(FPL_Combined[[#Headers],[Gameweek 17]],FPL_Fixtures_Extract[#Headers],0)))-4),Team_Key[[Full Name]:[Full Name]],0))&amp;RIGHT(INDEX(FPL_Fixtures_Extract[],MATCH($A7,FPL_Fixtures_Extract[[Player]:[Player]],0),MATCH(FPL_Combined[[#Headers],[Gameweek 17]],FPL_Fixtures_Extract[#Headers],0)),3))</f>
        <v>SWA(A) 0-0</v>
      </c>
      <c r="S7" t="str">
        <f ca="1">IF(RIGHT(FPL_Combined[[#Headers],[Gameweek 18]],2)&lt;$B$622,INDEX(FPL_Results_Extract[Gameweek 18],MATCH($A7,FPL_Results_Extract[[Player]:[Player]],0)),INDEX(Team_Key[[Abbreviation]:[Abbreviation]],MATCH(LEFT(INDEX(FPL_Fixtures_Extract[],MATCH($A7,FPL_Fixtures_Extract[[Player]:[Player]],0),MATCH(FPL_Combined[[#Headers],[Gameweek 18]],FPL_Fixtures_Extract[#Headers],0)),LEN(INDEX(FPL_Fixtures_Extract[],MATCH($A7,FPL_Fixtures_Extract[[Player]:[Player]],0),MATCH(FPL_Combined[[#Headers],[Gameweek 18]],FPL_Fixtures_Extract[#Headers],0)))-4),Team_Key[[Full Name]:[Full Name]],0))&amp;RIGHT(INDEX(FPL_Fixtures_Extract[],MATCH($A7,FPL_Fixtures_Extract[[Player]:[Player]],0),MATCH(FPL_Combined[[#Headers],[Gameweek 18]],FPL_Fixtures_Extract[#Headers],0)),3))</f>
        <v>AVL(A) 1-1</v>
      </c>
      <c r="T7" t="str">
        <f ca="1">IF(RIGHT(FPL_Combined[[#Headers],[Gameweek 19]],2)&lt;$B$622,INDEX(FPL_Results_Extract[Gameweek 19],MATCH($A7,FPL_Results_Extract[[Player]:[Player]],0)),INDEX(Team_Key[[Abbreviation]:[Abbreviation]],MATCH(LEFT(INDEX(FPL_Fixtures_Extract[],MATCH($A7,FPL_Fixtures_Extract[[Player]:[Player]],0),MATCH(FPL_Combined[[#Headers],[Gameweek 19]],FPL_Fixtures_Extract[#Headers],0)),LEN(INDEX(FPL_Fixtures_Extract[],MATCH($A7,FPL_Fixtures_Extract[[Player]:[Player]],0),MATCH(FPL_Combined[[#Headers],[Gameweek 19]],FPL_Fixtures_Extract[#Headers],0)))-4),Team_Key[[Full Name]:[Full Name]],0))&amp;RIGHT(INDEX(FPL_Fixtures_Extract[],MATCH($A7,FPL_Fixtures_Extract[[Player]:[Player]],0),MATCH(FPL_Combined[[#Headers],[Gameweek 19]],FPL_Fixtures_Extract[#Headers],0)),3))</f>
        <v>SOU(H) 2-1</v>
      </c>
      <c r="U7" t="str">
        <f ca="1">IF(RIGHT(FPL_Combined[[#Headers],[Gameweek 20]],2)&lt;$B$622,INDEX(FPL_Results_Extract[Gameweek 20],MATCH($A7,FPL_Results_Extract[[Player]:[Player]],0)),INDEX(Team_Key[[Abbreviation]:[Abbreviation]],MATCH(LEFT(INDEX(FPL_Fixtures_Extract[],MATCH($A7,FPL_Fixtures_Extract[[Player]:[Player]],0),MATCH(FPL_Combined[[#Headers],[Gameweek 20]],FPL_Fixtures_Extract[#Headers],0)),LEN(INDEX(FPL_Fixtures_Extract[],MATCH($A7,FPL_Fixtures_Extract[[Player]:[Player]],0),MATCH(FPL_Combined[[#Headers],[Gameweek 20]],FPL_Fixtures_Extract[#Headers],0)))-4),Team_Key[[Full Name]:[Full Name]],0))&amp;RIGHT(INDEX(FPL_Fixtures_Extract[],MATCH($A7,FPL_Fixtures_Extract[[Player]:[Player]],0),MATCH(FPL_Combined[[#Headers],[Gameweek 20]],FPL_Fixtures_Extract[#Headers],0)),3))</f>
        <v>LIV(H) 2-0</v>
      </c>
      <c r="V7" t="str">
        <f ca="1">IF(RIGHT(FPL_Combined[[#Headers],[Gameweek 21]],2)&lt;$B$622,INDEX(FPL_Results_Extract[Gameweek 21],MATCH($A7,FPL_Results_Extract[[Player]:[Player]],0)),INDEX(Team_Key[[Abbreviation]:[Abbreviation]],MATCH(LEFT(INDEX(FPL_Fixtures_Extract[],MATCH($A7,FPL_Fixtures_Extract[[Player]:[Player]],0),MATCH(FPL_Combined[[#Headers],[Gameweek 21]],FPL_Fixtures_Extract[#Headers],0)),LEN(INDEX(FPL_Fixtures_Extract[],MATCH($A7,FPL_Fixtures_Extract[[Player]:[Player]],0),MATCH(FPL_Combined[[#Headers],[Gameweek 21]],FPL_Fixtures_Extract[#Headers],0)))-4),Team_Key[[Full Name]:[Full Name]],0))&amp;RIGHT(INDEX(FPL_Fixtures_Extract[],MATCH($A7,FPL_Fixtures_Extract[[Player]:[Player]],0),MATCH(FPL_Combined[[#Headers],[Gameweek 21]],FPL_Fixtures_Extract[#Headers],0)),3))</f>
        <v>BOU(A) 3-1</v>
      </c>
      <c r="W7" t="str">
        <f ca="1">IF(RIGHT(FPL_Combined[[#Headers],[Gameweek 22]],2)&lt;$B$622,INDEX(FPL_Results_Extract[Gameweek 22],MATCH($A7,FPL_Results_Extract[[Player]:[Player]],0)),INDEX(Team_Key[[Abbreviation]:[Abbreviation]],MATCH(LEFT(INDEX(FPL_Fixtures_Extract[],MATCH($A7,FPL_Fixtures_Extract[[Player]:[Player]],0),MATCH(FPL_Combined[[#Headers],[Gameweek 22]],FPL_Fixtures_Extract[#Headers],0)),LEN(INDEX(FPL_Fixtures_Extract[],MATCH($A7,FPL_Fixtures_Extract[[Player]:[Player]],0),MATCH(FPL_Combined[[#Headers],[Gameweek 22]],FPL_Fixtures_Extract[#Headers],0)))-4),Team_Key[[Full Name]:[Full Name]],0))&amp;RIGHT(INDEX(FPL_Fixtures_Extract[],MATCH($A7,FPL_Fixtures_Extract[[Player]:[Player]],0),MATCH(FPL_Combined[[#Headers],[Gameweek 22]],FPL_Fixtures_Extract[#Headers],0)),3))</f>
        <v>NEW(A) 1-2</v>
      </c>
      <c r="X7" t="str">
        <f ca="1">IF(RIGHT(FPL_Combined[[#Headers],[Gameweek 23]],2)&lt;$B$622,INDEX(FPL_Results_Extract[Gameweek 23],MATCH($A7,FPL_Results_Extract[[Player]:[Player]],0)),INDEX(Team_Key[[Abbreviation]:[Abbreviation]],MATCH(LEFT(INDEX(FPL_Fixtures_Extract[],MATCH($A7,FPL_Fixtures_Extract[[Player]:[Player]],0),MATCH(FPL_Combined[[#Headers],[Gameweek 23]],FPL_Fixtures_Extract[#Headers],0)),LEN(INDEX(FPL_Fixtures_Extract[],MATCH($A7,FPL_Fixtures_Extract[[Player]:[Player]],0),MATCH(FPL_Combined[[#Headers],[Gameweek 23]],FPL_Fixtures_Extract[#Headers],0)))-4),Team_Key[[Full Name]:[Full Name]],0))&amp;RIGHT(INDEX(FPL_Fixtures_Extract[],MATCH($A7,FPL_Fixtures_Extract[[Player]:[Player]],0),MATCH(FPL_Combined[[#Headers],[Gameweek 23]],FPL_Fixtures_Extract[#Headers],0)),3))</f>
        <v>MCI(H) 2-2</v>
      </c>
      <c r="Y7" t="str">
        <f ca="1">IF(RIGHT(FPL_Combined[[#Headers],[Gameweek 24]],2)&lt;$B$622,INDEX(FPL_Results_Extract[Team],MATCH($A7,FPL_Results_Extract[[Player]:[Player]],0)),INDEX(Team_Key[[Abbreviation]:[Abbreviation]],MATCH(LEFT(INDEX(FPL_Fixtures_Extract[],MATCH($A7,FPL_Fixtures_Extract[[Player]:[Player]],0),MATCH(FPL_Combined[[#Headers],[Gameweek 24]],FPL_Fixtures_Extract[#Headers],0)),LEN(INDEX(FPL_Fixtures_Extract[],MATCH($A7,FPL_Fixtures_Extract[[Player]:[Player]],0),MATCH(FPL_Combined[[#Headers],[Gameweek 24]],FPL_Fixtures_Extract[#Headers],0)))-4),Team_Key[[Full Name]:[Full Name]],0))&amp;RIGHT(INDEX(FPL_Fixtures_Extract[],MATCH($A7,FPL_Fixtures_Extract[[Player]:[Player]],0),MATCH(FPL_Combined[[#Headers],[Gameweek 24]],FPL_Fixtures_Extract[#Headers],0)),3))</f>
        <v>WHU</v>
      </c>
      <c r="Z7" t="str">
        <f ca="1">IF(RIGHT(FPL_Combined[[#Headers],[Gameweek 25]],2)&lt;$B$622,INDEX(FPL_Results_Extract[Player],MATCH($A7,FPL_Results_Extract[[Player]:[Player]],0)),INDEX(Team_Key[[Abbreviation]:[Abbreviation]],MATCH(LEFT(INDEX(FPL_Fixtures_Extract[],MATCH($A7,FPL_Fixtures_Extract[[Player]:[Player]],0),MATCH(FPL_Combined[[#Headers],[Gameweek 25]],FPL_Fixtures_Extract[#Headers],0)),LEN(INDEX(FPL_Fixtures_Extract[],MATCH($A7,FPL_Fixtures_Extract[[Player]:[Player]],0),MATCH(FPL_Combined[[#Headers],[Gameweek 25]],FPL_Fixtures_Extract[#Headers],0)))-4),Team_Key[[Full Name]:[Full Name]],0))&amp;RIGHT(INDEX(FPL_Fixtures_Extract[],MATCH($A7,FPL_Fixtures_Extract[[Player]:[Player]],0),MATCH(FPL_Combined[[#Headers],[Gameweek 25]],FPL_Fixtures_Extract[#Headers],0)),3))</f>
        <v>Adrián</v>
      </c>
      <c r="AA7" t="str">
        <f ca="1">IF(RIGHT(FPL_Combined[[#Headers],[Gameweek 26]],2)&lt;$B$622,INDEX(FPL_Results_Extract[Gameweek 01],MATCH($A7,FPL_Results_Extract[[Player]:[Player]],0)),INDEX(Team_Key[[Abbreviation]:[Abbreviation]],MATCH(LEFT(INDEX(FPL_Fixtures_Extract[],MATCH($A7,FPL_Fixtures_Extract[[Player]:[Player]],0),MATCH(FPL_Combined[[#Headers],[Gameweek 26]],FPL_Fixtures_Extract[#Headers],0)),LEN(INDEX(FPL_Fixtures_Extract[],MATCH($A7,FPL_Fixtures_Extract[[Player]:[Player]],0),MATCH(FPL_Combined[[#Headers],[Gameweek 26]],FPL_Fixtures_Extract[#Headers],0)))-4),Team_Key[[Full Name]:[Full Name]],0))&amp;RIGHT(INDEX(FPL_Fixtures_Extract[],MATCH($A7,FPL_Fixtures_Extract[[Player]:[Player]],0),MATCH(FPL_Combined[[#Headers],[Gameweek 26]],FPL_Fixtures_Extract[#Headers],0)),3))</f>
        <v>ARS(A) 2-0</v>
      </c>
      <c r="AB7" t="str">
        <f ca="1">IF(RIGHT(FPL_Combined[[#Headers],[Gameweek 27]],2)&lt;$B$622,INDEX(FPL_Results_Extract[Gameweek 02],MATCH($A7,FPL_Results_Extract[[Player]:[Player]],0)),INDEX(Team_Key[[Abbreviation]:[Abbreviation]],MATCH(LEFT(INDEX(FPL_Fixtures_Extract[],MATCH($A7,FPL_Fixtures_Extract[[Player]:[Player]],0),MATCH(FPL_Combined[[#Headers],[Gameweek 27]],FPL_Fixtures_Extract[#Headers],0)),LEN(INDEX(FPL_Fixtures_Extract[],MATCH($A7,FPL_Fixtures_Extract[[Player]:[Player]],0),MATCH(FPL_Combined[[#Headers],[Gameweek 27]],FPL_Fixtures_Extract[#Headers],0)))-4),Team_Key[[Full Name]:[Full Name]],0))&amp;RIGHT(INDEX(FPL_Fixtures_Extract[],MATCH($A7,FPL_Fixtures_Extract[[Player]:[Player]],0),MATCH(FPL_Combined[[#Headers],[Gameweek 27]],FPL_Fixtures_Extract[#Headers],0)),3))</f>
        <v>LEI(H) 1-2</v>
      </c>
      <c r="AC7" t="str">
        <f ca="1">IF(RIGHT(FPL_Combined[[#Headers],[Gameweek 28]],2)&lt;$B$622,INDEX(FPL_Results_Extract[Gameweek 03],MATCH($A7,FPL_Results_Extract[[Player]:[Player]],0)),INDEX(Team_Key[[Abbreviation]:[Abbreviation]],MATCH(LEFT(INDEX(FPL_Fixtures_Extract[],MATCH($A7,FPL_Fixtures_Extract[[Player]:[Player]],0),MATCH(FPL_Combined[[#Headers],[Gameweek 28]],FPL_Fixtures_Extract[#Headers],0)),LEN(INDEX(FPL_Fixtures_Extract[],MATCH($A7,FPL_Fixtures_Extract[[Player]:[Player]],0),MATCH(FPL_Combined[[#Headers],[Gameweek 28]],FPL_Fixtures_Extract[#Headers],0)))-4),Team_Key[[Full Name]:[Full Name]],0))&amp;RIGHT(INDEX(FPL_Fixtures_Extract[],MATCH($A7,FPL_Fixtures_Extract[[Player]:[Player]],0),MATCH(FPL_Combined[[#Headers],[Gameweek 28]],FPL_Fixtures_Extract[#Headers],0)),3))</f>
        <v>BOU(H) 3-4</v>
      </c>
      <c r="AD7" t="str">
        <f ca="1">IF(RIGHT(FPL_Combined[[#Headers],[Gameweek 29]],2)&lt;$B$622,INDEX(FPL_Results_Extract[Gameweek 04],MATCH($A7,FPL_Results_Extract[[Player]:[Player]],0)),INDEX(Team_Key[[Abbreviation]:[Abbreviation]],MATCH(LEFT(INDEX(FPL_Fixtures_Extract[],MATCH($A7,FPL_Fixtures_Extract[[Player]:[Player]],0),MATCH(FPL_Combined[[#Headers],[Gameweek 29]],FPL_Fixtures_Extract[#Headers],0)),LEN(INDEX(FPL_Fixtures_Extract[],MATCH($A7,FPL_Fixtures_Extract[[Player]:[Player]],0),MATCH(FPL_Combined[[#Headers],[Gameweek 29]],FPL_Fixtures_Extract[#Headers],0)))-4),Team_Key[[Full Name]:[Full Name]],0))&amp;RIGHT(INDEX(FPL_Fixtures_Extract[],MATCH($A7,FPL_Fixtures_Extract[[Player]:[Player]],0),MATCH(FPL_Combined[[#Headers],[Gameweek 29]],FPL_Fixtures_Extract[#Headers],0)),3))</f>
        <v>EVE(A)</v>
      </c>
      <c r="AE7" t="e">
        <f ca="1">IF(RIGHT(FPL_Combined[[#Headers],[Gameweek 30]],2)&lt;$B$622,INDEX(FPL_Results_Extract[Gameweek 05],MATCH($A7,FPL_Results_Extract[[Player]:[Player]],0)),INDEX(Team_Key[[Abbreviation]:[Abbreviation]],MATCH(LEFT(INDEX(FPL_Fixtures_Extract[],MATCH($A7,FPL_Fixtures_Extract[[Player]:[Player]],0),MATCH(FPL_Combined[[#Headers],[Gameweek 30]],FPL_Fixtures_Extract[#Headers],0)),LEN(INDEX(FPL_Fixtures_Extract[],MATCH($A7,FPL_Fixtures_Extract[[Player]:[Player]],0),MATCH(FPL_Combined[[#Headers],[Gameweek 30]],FPL_Fixtures_Extract[#Headers],0)))-4),Team_Key[[Full Name]:[Full Name]],0))&amp;RIGHT(INDEX(FPL_Fixtures_Extract[],MATCH($A7,FPL_Fixtures_Extract[[Player]:[Player]],0),MATCH(FPL_Combined[[#Headers],[Gameweek 30]],FPL_Fixtures_Extract[#Headers],0)),3))</f>
        <v>#VALUE!</v>
      </c>
      <c r="AF7" t="str">
        <f ca="1">IF(RIGHT(FPL_Combined[[#Headers],[Gameweek 31]],2)&lt;$B$622,INDEX(FPL_Results_Extract[Gameweek 06],MATCH($A7,FPL_Results_Extract[[Player]:[Player]],0)),INDEX(Team_Key[[Abbreviation]:[Abbreviation]],MATCH(LEFT(INDEX(FPL_Fixtures_Extract[],MATCH($A7,FPL_Fixtures_Extract[[Player]:[Player]],0),MATCH(FPL_Combined[[#Headers],[Gameweek 31]],FPL_Fixtures_Extract[#Headers],0)),LEN(INDEX(FPL_Fixtures_Extract[],MATCH($A7,FPL_Fixtures_Extract[[Player]:[Player]],0),MATCH(FPL_Combined[[#Headers],[Gameweek 31]],FPL_Fixtures_Extract[#Headers],0)))-4),Team_Key[[Full Name]:[Full Name]],0))&amp;RIGHT(INDEX(FPL_Fixtures_Extract[],MATCH($A7,FPL_Fixtures_Extract[[Player]:[Player]],0),MATCH(FPL_Combined[[#Headers],[Gameweek 31]],FPL_Fixtures_Extract[#Headers],0)),3))</f>
        <v>CHE(A)</v>
      </c>
      <c r="AG7" t="str">
        <f ca="1">IF(RIGHT(FPL_Combined[[#Headers],[Gameweek 32]],2)&lt;$B$622,INDEX(FPL_Results_Extract[Gameweek 07],MATCH($A7,FPL_Results_Extract[[Player]:[Player]],0)),INDEX(Team_Key[[Abbreviation]:[Abbreviation]],MATCH(LEFT(INDEX(FPL_Fixtures_Extract[],MATCH($A7,FPL_Fixtures_Extract[[Player]:[Player]],0),MATCH(FPL_Combined[[#Headers],[Gameweek 32]],FPL_Fixtures_Extract[#Headers],0)),LEN(INDEX(FPL_Fixtures_Extract[],MATCH($A7,FPL_Fixtures_Extract[[Player]:[Player]],0),MATCH(FPL_Combined[[#Headers],[Gameweek 32]],FPL_Fixtures_Extract[#Headers],0)))-4),Team_Key[[Full Name]:[Full Name]],0))&amp;RIGHT(INDEX(FPL_Fixtures_Extract[],MATCH($A7,FPL_Fixtures_Extract[[Player]:[Player]],0),MATCH(FPL_Combined[[#Headers],[Gameweek 32]],FPL_Fixtures_Extract[#Headers],0)),3))</f>
        <v>CRY(H)</v>
      </c>
      <c r="AH7" t="str">
        <f ca="1">IF(RIGHT(FPL_Combined[[#Headers],[Gameweek 33]],2)&lt;$B$622,INDEX(FPL_Results_Extract[Gameweek 08],MATCH($A7,FPL_Results_Extract[[Player]:[Player]],0)),INDEX(Team_Key[[Abbreviation]:[Abbreviation]],MATCH(LEFT(INDEX(FPL_Fixtures_Extract[],MATCH($A7,FPL_Fixtures_Extract[[Player]:[Player]],0),MATCH(FPL_Combined[[#Headers],[Gameweek 33]],FPL_Fixtures_Extract[#Headers],0)),LEN(INDEX(FPL_Fixtures_Extract[],MATCH($A7,FPL_Fixtures_Extract[[Player]:[Player]],0),MATCH(FPL_Combined[[#Headers],[Gameweek 33]],FPL_Fixtures_Extract[#Headers],0)))-4),Team_Key[[Full Name]:[Full Name]],0))&amp;RIGHT(INDEX(FPL_Fixtures_Extract[],MATCH($A7,FPL_Fixtures_Extract[[Player]:[Player]],0),MATCH(FPL_Combined[[#Headers],[Gameweek 33]],FPL_Fixtures_Extract[#Headers],0)),3))</f>
        <v>ARS(H)</v>
      </c>
      <c r="AI7" t="str">
        <f ca="1">IF(RIGHT(FPL_Combined[[#Headers],[Gameweek 34]],2)&lt;$B$622,INDEX(FPL_Results_Extract[Gameweek 09],MATCH($A7,FPL_Results_Extract[[Player]:[Player]],0)),INDEX(Team_Key[[Abbreviation]:[Abbreviation]],MATCH(LEFT(INDEX(FPL_Fixtures_Extract[],MATCH($A7,FPL_Fixtures_Extract[[Player]:[Player]],0),MATCH(FPL_Combined[[#Headers],[Gameweek 34]],FPL_Fixtures_Extract[#Headers],0)),LEN(INDEX(FPL_Fixtures_Extract[],MATCH($A7,FPL_Fixtures_Extract[[Player]:[Player]],0),MATCH(FPL_Combined[[#Headers],[Gameweek 34]],FPL_Fixtures_Extract[#Headers],0)))-4),Team_Key[[Full Name]:[Full Name]],0))&amp;RIGHT(INDEX(FPL_Fixtures_Extract[],MATCH($A7,FPL_Fixtures_Extract[[Player]:[Player]],0),MATCH(FPL_Combined[[#Headers],[Gameweek 34]],FPL_Fixtures_Extract[#Headers],0)),3))</f>
        <v>LEI(A)</v>
      </c>
      <c r="AJ7" t="e">
        <f ca="1">IF(RIGHT(FPL_Combined[[#Headers],[Gameweek 35]],2)&lt;$B$622,INDEX(FPL_Results_Extract[Gameweek 10],MATCH($A7,FPL_Results_Extract[[Player]:[Player]],0)),INDEX(Team_Key[[Abbreviation]:[Abbreviation]],MATCH(LEFT(INDEX(FPL_Fixtures_Extract[],MATCH($A7,FPL_Fixtures_Extract[[Player]:[Player]],0),MATCH(FPL_Combined[[#Headers],[Gameweek 35]],FPL_Fixtures_Extract[#Headers],0)),LEN(INDEX(FPL_Fixtures_Extract[],MATCH($A7,FPL_Fixtures_Extract[[Player]:[Player]],0),MATCH(FPL_Combined[[#Headers],[Gameweek 35]],FPL_Fixtures_Extract[#Headers],0)))-4),Team_Key[[Full Name]:[Full Name]],0))&amp;RIGHT(INDEX(FPL_Fixtures_Extract[],MATCH($A7,FPL_Fixtures_Extract[[Player]:[Player]],0),MATCH(FPL_Combined[[#Headers],[Gameweek 35]],FPL_Fixtures_Extract[#Headers],0)),3))</f>
        <v>#VALUE!</v>
      </c>
      <c r="AK7" t="str">
        <f ca="1">IF(RIGHT(FPL_Combined[[#Headers],[Gameweek 36]],2)&lt;$B$622,INDEX(FPL_Results_Extract[Gameweek 11],MATCH($A7,FPL_Results_Extract[[Player]:[Player]],0)),INDEX(Team_Key[[Abbreviation]:[Abbreviation]],MATCH(LEFT(INDEX(FPL_Fixtures_Extract[],MATCH($A7,FPL_Fixtures_Extract[[Player]:[Player]],0),MATCH(FPL_Combined[[#Headers],[Gameweek 36]],FPL_Fixtures_Extract[#Headers],0)),LEN(INDEX(FPL_Fixtures_Extract[],MATCH($A7,FPL_Fixtures_Extract[[Player]:[Player]],0),MATCH(FPL_Combined[[#Headers],[Gameweek 36]],FPL_Fixtures_Extract[#Headers],0)))-4),Team_Key[[Full Name]:[Full Name]],0))&amp;RIGHT(INDEX(FPL_Fixtures_Extract[],MATCH($A7,FPL_Fixtures_Extract[[Player]:[Player]],0),MATCH(FPL_Combined[[#Headers],[Gameweek 36]],FPL_Fixtures_Extract[#Headers],0)),3))</f>
        <v>WBA(A)</v>
      </c>
      <c r="AL7" t="str">
        <f ca="1">IF(RIGHT(FPL_Combined[[#Headers],[Gameweek 37]],2)&lt;$B$622,INDEX(FPL_Results_Extract[Gameweek 12],MATCH($A7,FPL_Results_Extract[[Player]:[Player]],0)),INDEX(Team_Key[[Abbreviation]:[Abbreviation]],MATCH(LEFT(INDEX(FPL_Fixtures_Extract[],MATCH($A7,FPL_Fixtures_Extract[[Player]:[Player]],0),MATCH(FPL_Combined[[#Headers],[Gameweek 37]],FPL_Fixtures_Extract[#Headers],0)),LEN(INDEX(FPL_Fixtures_Extract[],MATCH($A7,FPL_Fixtures_Extract[[Player]:[Player]],0),MATCH(FPL_Combined[[#Headers],[Gameweek 37]],FPL_Fixtures_Extract[#Headers],0)))-4),Team_Key[[Full Name]:[Full Name]],0))&amp;RIGHT(INDEX(FPL_Fixtures_Extract[],MATCH($A7,FPL_Fixtures_Extract[[Player]:[Player]],0),MATCH(FPL_Combined[[#Headers],[Gameweek 37]],FPL_Fixtures_Extract[#Headers],0)),3))</f>
        <v>SWA(H)</v>
      </c>
      <c r="AM7" t="str">
        <f ca="1">IF(RIGHT(FPL_Combined[[#Headers],[Gameweek 38]],2)&lt;$B$622,INDEX(FPL_Results_Extract[Gameweek 13],MATCH($A7,FPL_Results_Extract[[Player]:[Player]],0)),INDEX(Team_Key[[Abbreviation]:[Abbreviation]],MATCH(LEFT(INDEX(FPL_Fixtures_Extract[],MATCH($A7,FPL_Fixtures_Extract[[Player]:[Player]],0),MATCH(FPL_Combined[[#Headers],[Gameweek 38]],FPL_Fixtures_Extract[#Headers],0)),LEN(INDEX(FPL_Fixtures_Extract[],MATCH($A7,FPL_Fixtures_Extract[[Player]:[Player]],0),MATCH(FPL_Combined[[#Headers],[Gameweek 38]],FPL_Fixtures_Extract[#Headers],0)))-4),Team_Key[[Full Name]:[Full Name]],0))&amp;RIGHT(INDEX(FPL_Fixtures_Extract[],MATCH($A7,FPL_Fixtures_Extract[[Player]:[Player]],0),MATCH(FPL_Combined[[#Headers],[Gameweek 38]],FPL_Fixtures_Extract[#Headers],0)),3))</f>
        <v>STK(A)</v>
      </c>
    </row>
    <row r="8" spans="1:39" x14ac:dyDescent="0.45">
      <c r="A8" t="s">
        <v>558</v>
      </c>
      <c r="B8" t="str">
        <f ca="1">IF(RIGHT(FPL_Combined[[#Headers],[Gameweek 01]],2)&lt;$B$622,INDEX(FPL_Results_Extract[Gameweek 01],MATCH($A8,FPL_Results_Extract[[Player]:[Player]],0)),INDEX(Team_Key[[Abbreviation]:[Abbreviation]],MATCH(LEFT(INDEX(FPL_Fixtures_Extract[],MATCH($A8,FPL_Fixtures_Extract[[Player]:[Player]],0),MATCH(FPL_Combined[[#Headers],[Gameweek 01]],FPL_Fixtures_Extract[#Headers],0)),LEN(INDEX(FPL_Fixtures_Extract[],MATCH($A8,FPL_Fixtures_Extract[[Player]:[Player]],0),MATCH(FPL_Combined[[#Headers],[Gameweek 01]],FPL_Fixtures_Extract[#Headers],0)))-4),Team_Key[[Full Name]:[Full Name]],0))&amp;RIGHT(INDEX(FPL_Fixtures_Extract[],MATCH($A8,FPL_Fixtures_Extract[[Player]:[Player]],0),MATCH(FPL_Combined[[#Headers],[Gameweek 01]],FPL_Fixtures_Extract[#Headers],0)),3))</f>
        <v>LIV(H) 0-1</v>
      </c>
      <c r="C8" t="str">
        <f ca="1">IF(RIGHT(FPL_Combined[[#Headers],[Gameweek 02]],2)&lt;$B$622,INDEX(FPL_Results_Extract[Gameweek 02],MATCH($A8,FPL_Results_Extract[[Player]:[Player]],0)),INDEX(Team_Key[[Abbreviation]:[Abbreviation]],MATCH(LEFT(INDEX(FPL_Fixtures_Extract[],MATCH($A8,FPL_Fixtures_Extract[[Player]:[Player]],0),MATCH(FPL_Combined[[#Headers],[Gameweek 02]],FPL_Fixtures_Extract[#Headers],0)),LEN(INDEX(FPL_Fixtures_Extract[],MATCH($A8,FPL_Fixtures_Extract[[Player]:[Player]],0),MATCH(FPL_Combined[[#Headers],[Gameweek 02]],FPL_Fixtures_Extract[#Headers],0)))-4),Team_Key[[Full Name]:[Full Name]],0))&amp;RIGHT(INDEX(FPL_Fixtures_Extract[],MATCH($A8,FPL_Fixtures_Extract[[Player]:[Player]],0),MATCH(FPL_Combined[[#Headers],[Gameweek 02]],FPL_Fixtures_Extract[#Headers],0)),3))</f>
        <v>TOT(A) 2-2</v>
      </c>
      <c r="D8" t="str">
        <f ca="1">IF(RIGHT(FPL_Combined[[#Headers],[Gameweek 03]],2)&lt;$B$622,INDEX(FPL_Results_Extract[Gameweek 03],MATCH($A8,FPL_Results_Extract[[Player]:[Player]],0)),INDEX(Team_Key[[Abbreviation]:[Abbreviation]],MATCH(LEFT(INDEX(FPL_Fixtures_Extract[],MATCH($A8,FPL_Fixtures_Extract[[Player]:[Player]],0),MATCH(FPL_Combined[[#Headers],[Gameweek 03]],FPL_Fixtures_Extract[#Headers],0)),LEN(INDEX(FPL_Fixtures_Extract[],MATCH($A8,FPL_Fixtures_Extract[[Player]:[Player]],0),MATCH(FPL_Combined[[#Headers],[Gameweek 03]],FPL_Fixtures_Extract[#Headers],0)))-4),Team_Key[[Full Name]:[Full Name]],0))&amp;RIGHT(INDEX(FPL_Fixtures_Extract[],MATCH($A8,FPL_Fixtures_Extract[[Player]:[Player]],0),MATCH(FPL_Combined[[#Headers],[Gameweek 03]],FPL_Fixtures_Extract[#Headers],0)),3))</f>
        <v>NOR(A) 1-1</v>
      </c>
      <c r="E8" t="str">
        <f ca="1">IF(RIGHT(FPL_Combined[[#Headers],[Gameweek 04]],2)&lt;$B$622,INDEX(FPL_Results_Extract[Gameweek 04],MATCH($A8,FPL_Results_Extract[[Player]:[Player]],0)),INDEX(Team_Key[[Abbreviation]:[Abbreviation]],MATCH(LEFT(INDEX(FPL_Fixtures_Extract[],MATCH($A8,FPL_Fixtures_Extract[[Player]:[Player]],0),MATCH(FPL_Combined[[#Headers],[Gameweek 04]],FPL_Fixtures_Extract[#Headers],0)),LEN(INDEX(FPL_Fixtures_Extract[],MATCH($A8,FPL_Fixtures_Extract[[Player]:[Player]],0),MATCH(FPL_Combined[[#Headers],[Gameweek 04]],FPL_Fixtures_Extract[#Headers],0)))-4),Team_Key[[Full Name]:[Full Name]],0))&amp;RIGHT(INDEX(FPL_Fixtures_Extract[],MATCH($A8,FPL_Fixtures_Extract[[Player]:[Player]],0),MATCH(FPL_Combined[[#Headers],[Gameweek 04]],FPL_Fixtures_Extract[#Headers],0)),3))</f>
        <v>WBA(H) 0-1</v>
      </c>
      <c r="F8" t="str">
        <f ca="1">IF(RIGHT(FPL_Combined[[#Headers],[Gameweek 05]],2)&lt;$B$622,INDEX(FPL_Results_Extract[Gameweek 05],MATCH($A8,FPL_Results_Extract[[Player]:[Player]],0)),INDEX(Team_Key[[Abbreviation]:[Abbreviation]],MATCH(LEFT(INDEX(FPL_Fixtures_Extract[],MATCH($A8,FPL_Fixtures_Extract[[Player]:[Player]],0),MATCH(FPL_Combined[[#Headers],[Gameweek 05]],FPL_Fixtures_Extract[#Headers],0)),LEN(INDEX(FPL_Fixtures_Extract[],MATCH($A8,FPL_Fixtures_Extract[[Player]:[Player]],0),MATCH(FPL_Combined[[#Headers],[Gameweek 05]],FPL_Fixtures_Extract[#Headers],0)))-4),Team_Key[[Full Name]:[Full Name]],0))&amp;RIGHT(INDEX(FPL_Fixtures_Extract[],MATCH($A8,FPL_Fixtures_Extract[[Player]:[Player]],0),MATCH(FPL_Combined[[#Headers],[Gameweek 05]],FPL_Fixtures_Extract[#Headers],0)),3))</f>
        <v>ARS(A) 0-2</v>
      </c>
      <c r="G8" t="str">
        <f ca="1">IF(RIGHT(FPL_Combined[[#Headers],[Gameweek 06]],2)&lt;$B$622,INDEX(FPL_Results_Extract[Gameweek 06],MATCH($A8,FPL_Results_Extract[[Player]:[Player]],0)),INDEX(Team_Key[[Abbreviation]:[Abbreviation]],MATCH(LEFT(INDEX(FPL_Fixtures_Extract[],MATCH($A8,FPL_Fixtures_Extract[[Player]:[Player]],0),MATCH(FPL_Combined[[#Headers],[Gameweek 06]],FPL_Fixtures_Extract[#Headers],0)),LEN(INDEX(FPL_Fixtures_Extract[],MATCH($A8,FPL_Fixtures_Extract[[Player]:[Player]],0),MATCH(FPL_Combined[[#Headers],[Gameweek 06]],FPL_Fixtures_Extract[#Headers],0)))-4),Team_Key[[Full Name]:[Full Name]],0))&amp;RIGHT(INDEX(FPL_Fixtures_Extract[],MATCH($A8,FPL_Fixtures_Extract[[Player]:[Player]],0),MATCH(FPL_Combined[[#Headers],[Gameweek 06]],FPL_Fixtures_Extract[#Headers],0)),3))</f>
        <v>LEI(H) 2-2</v>
      </c>
      <c r="H8" t="str">
        <f ca="1">IF(RIGHT(FPL_Combined[[#Headers],[Gameweek 07]],2)&lt;$B$622,INDEX(FPL_Results_Extract[Gameweek 07],MATCH($A8,FPL_Results_Extract[[Player]:[Player]],0)),INDEX(Team_Key[[Abbreviation]:[Abbreviation]],MATCH(LEFT(INDEX(FPL_Fixtures_Extract[],MATCH($A8,FPL_Fixtures_Extract[[Player]:[Player]],0),MATCH(FPL_Combined[[#Headers],[Gameweek 07]],FPL_Fixtures_Extract[#Headers],0)),LEN(INDEX(FPL_Fixtures_Extract[],MATCH($A8,FPL_Fixtures_Extract[[Player]:[Player]],0),MATCH(FPL_Combined[[#Headers],[Gameweek 07]],FPL_Fixtures_Extract[#Headers],0)))-4),Team_Key[[Full Name]:[Full Name]],0))&amp;RIGHT(INDEX(FPL_Fixtures_Extract[],MATCH($A8,FPL_Fixtures_Extract[[Player]:[Player]],0),MATCH(FPL_Combined[[#Headers],[Gameweek 07]],FPL_Fixtures_Extract[#Headers],0)),3))</f>
        <v>BOU(H) 2-1</v>
      </c>
      <c r="I8" t="str">
        <f ca="1">IF(RIGHT(FPL_Combined[[#Headers],[Gameweek 08]],2)&lt;$B$622,INDEX(FPL_Results_Extract[Gameweek 08],MATCH($A8,FPL_Results_Extract[[Player]:[Player]],0)),INDEX(Team_Key[[Abbreviation]:[Abbreviation]],MATCH(LEFT(INDEX(FPL_Fixtures_Extract[],MATCH($A8,FPL_Fixtures_Extract[[Player]:[Player]],0),MATCH(FPL_Combined[[#Headers],[Gameweek 08]],FPL_Fixtures_Extract[#Headers],0)),LEN(INDEX(FPL_Fixtures_Extract[],MATCH($A8,FPL_Fixtures_Extract[[Player]:[Player]],0),MATCH(FPL_Combined[[#Headers],[Gameweek 08]],FPL_Fixtures_Extract[#Headers],0)))-4),Team_Key[[Full Name]:[Full Name]],0))&amp;RIGHT(INDEX(FPL_Fixtures_Extract[],MATCH($A8,FPL_Fixtures_Extract[[Player]:[Player]],0),MATCH(FPL_Combined[[#Headers],[Gameweek 08]],FPL_Fixtures_Extract[#Headers],0)),3))</f>
        <v>AVL(A) 1-0</v>
      </c>
      <c r="J8" t="str">
        <f ca="1">IF(RIGHT(FPL_Combined[[#Headers],[Gameweek 09]],2)&lt;$B$622,INDEX(FPL_Results_Extract[Gameweek 09],MATCH($A8,FPL_Results_Extract[[Player]:[Player]],0)),INDEX(Team_Key[[Abbreviation]:[Abbreviation]],MATCH(LEFT(INDEX(FPL_Fixtures_Extract[],MATCH($A8,FPL_Fixtures_Extract[[Player]:[Player]],0),MATCH(FPL_Combined[[#Headers],[Gameweek 09]],FPL_Fixtures_Extract[#Headers],0)),LEN(INDEX(FPL_Fixtures_Extract[],MATCH($A8,FPL_Fixtures_Extract[[Player]:[Player]],0),MATCH(FPL_Combined[[#Headers],[Gameweek 09]],FPL_Fixtures_Extract[#Headers],0)))-4),Team_Key[[Full Name]:[Full Name]],0))&amp;RIGHT(INDEX(FPL_Fixtures_Extract[],MATCH($A8,FPL_Fixtures_Extract[[Player]:[Player]],0),MATCH(FPL_Combined[[#Headers],[Gameweek 09]],FPL_Fixtures_Extract[#Headers],0)),3))</f>
        <v>SWA(A) 1-0</v>
      </c>
      <c r="K8" t="str">
        <f ca="1">IF(RIGHT(FPL_Combined[[#Headers],[Gameweek 10]],2)&lt;$B$622,INDEX(FPL_Results_Extract[Gameweek 10],MATCH($A8,FPL_Results_Extract[[Player]:[Player]],0)),INDEX(Team_Key[[Abbreviation]:[Abbreviation]],MATCH(LEFT(INDEX(FPL_Fixtures_Extract[],MATCH($A8,FPL_Fixtures_Extract[[Player]:[Player]],0),MATCH(FPL_Combined[[#Headers],[Gameweek 10]],FPL_Fixtures_Extract[#Headers],0)),LEN(INDEX(FPL_Fixtures_Extract[],MATCH($A8,FPL_Fixtures_Extract[[Player]:[Player]],0),MATCH(FPL_Combined[[#Headers],[Gameweek 10]],FPL_Fixtures_Extract[#Headers],0)))-4),Team_Key[[Full Name]:[Full Name]],0))&amp;RIGHT(INDEX(FPL_Fixtures_Extract[],MATCH($A8,FPL_Fixtures_Extract[[Player]:[Player]],0),MATCH(FPL_Combined[[#Headers],[Gameweek 10]],FPL_Fixtures_Extract[#Headers],0)),3))</f>
        <v>WAT(H) 0-2</v>
      </c>
      <c r="L8" t="str">
        <f ca="1">IF(RIGHT(FPL_Combined[[#Headers],[Gameweek 11]],2)&lt;$B$622,INDEX(FPL_Results_Extract[Gameweek 11],MATCH($A8,FPL_Results_Extract[[Player]:[Player]],0)),INDEX(Team_Key[[Abbreviation]:[Abbreviation]],MATCH(LEFT(INDEX(FPL_Fixtures_Extract[],MATCH($A8,FPL_Fixtures_Extract[[Player]:[Player]],0),MATCH(FPL_Combined[[#Headers],[Gameweek 11]],FPL_Fixtures_Extract[#Headers],0)),LEN(INDEX(FPL_Fixtures_Extract[],MATCH($A8,FPL_Fixtures_Extract[[Player]:[Player]],0),MATCH(FPL_Combined[[#Headers],[Gameweek 11]],FPL_Fixtures_Extract[#Headers],0)))-4),Team_Key[[Full Name]:[Full Name]],0))&amp;RIGHT(INDEX(FPL_Fixtures_Extract[],MATCH($A8,FPL_Fixtures_Extract[[Player]:[Player]],0),MATCH(FPL_Combined[[#Headers],[Gameweek 11]],FPL_Fixtures_Extract[#Headers],0)),3))</f>
        <v>NEW(A) 0-0</v>
      </c>
      <c r="M8" t="str">
        <f ca="1">IF(RIGHT(FPL_Combined[[#Headers],[Gameweek 12]],2)&lt;$B$622,INDEX(FPL_Results_Extract[Gameweek 12],MATCH($A8,FPL_Results_Extract[[Player]:[Player]],0)),INDEX(Team_Key[[Abbreviation]:[Abbreviation]],MATCH(LEFT(INDEX(FPL_Fixtures_Extract[],MATCH($A8,FPL_Fixtures_Extract[[Player]:[Player]],0),MATCH(FPL_Combined[[#Headers],[Gameweek 12]],FPL_Fixtures_Extract[#Headers],0)),LEN(INDEX(FPL_Fixtures_Extract[],MATCH($A8,FPL_Fixtures_Extract[[Player]:[Player]],0),MATCH(FPL_Combined[[#Headers],[Gameweek 12]],FPL_Fixtures_Extract[#Headers],0)))-4),Team_Key[[Full Name]:[Full Name]],0))&amp;RIGHT(INDEX(FPL_Fixtures_Extract[],MATCH($A8,FPL_Fixtures_Extract[[Player]:[Player]],0),MATCH(FPL_Combined[[#Headers],[Gameweek 12]],FPL_Fixtures_Extract[#Headers],0)),3))</f>
        <v>CHE(H) 1-0</v>
      </c>
      <c r="N8" t="str">
        <f ca="1">IF(RIGHT(FPL_Combined[[#Headers],[Gameweek 13]],2)&lt;$B$622,INDEX(FPL_Results_Extract[Gameweek 13],MATCH($A8,FPL_Results_Extract[[Player]:[Player]],0)),INDEX(Team_Key[[Abbreviation]:[Abbreviation]],MATCH(LEFT(INDEX(FPL_Fixtures_Extract[],MATCH($A8,FPL_Fixtures_Extract[[Player]:[Player]],0),MATCH(FPL_Combined[[#Headers],[Gameweek 13]],FPL_Fixtures_Extract[#Headers],0)),LEN(INDEX(FPL_Fixtures_Extract[],MATCH($A8,FPL_Fixtures_Extract[[Player]:[Player]],0),MATCH(FPL_Combined[[#Headers],[Gameweek 13]],FPL_Fixtures_Extract[#Headers],0)))-4),Team_Key[[Full Name]:[Full Name]],0))&amp;RIGHT(INDEX(FPL_Fixtures_Extract[],MATCH($A8,FPL_Fixtures_Extract[[Player]:[Player]],0),MATCH(FPL_Combined[[#Headers],[Gameweek 13]],FPL_Fixtures_Extract[#Headers],0)),3))</f>
        <v>SOU(A) 1-0</v>
      </c>
      <c r="O8" t="str">
        <f ca="1">IF(RIGHT(FPL_Combined[[#Headers],[Gameweek 14]],2)&lt;$B$622,INDEX(FPL_Results_Extract[Gameweek 14],MATCH($A8,FPL_Results_Extract[[Player]:[Player]],0)),INDEX(Team_Key[[Abbreviation]:[Abbreviation]],MATCH(LEFT(INDEX(FPL_Fixtures_Extract[],MATCH($A8,FPL_Fixtures_Extract[[Player]:[Player]],0),MATCH(FPL_Combined[[#Headers],[Gameweek 14]],FPL_Fixtures_Extract[#Headers],0)),LEN(INDEX(FPL_Fixtures_Extract[],MATCH($A8,FPL_Fixtures_Extract[[Player]:[Player]],0),MATCH(FPL_Combined[[#Headers],[Gameweek 14]],FPL_Fixtures_Extract[#Headers],0)))-4),Team_Key[[Full Name]:[Full Name]],0))&amp;RIGHT(INDEX(FPL_Fixtures_Extract[],MATCH($A8,FPL_Fixtures_Extract[[Player]:[Player]],0),MATCH(FPL_Combined[[#Headers],[Gameweek 14]],FPL_Fixtures_Extract[#Headers],0)),3))</f>
        <v>SUN(A) 0-2</v>
      </c>
      <c r="P8" t="str">
        <f ca="1">IF(RIGHT(FPL_Combined[[#Headers],[Gameweek 15]],2)&lt;$B$622,INDEX(FPL_Results_Extract[Gameweek 15],MATCH($A8,FPL_Results_Extract[[Player]:[Player]],0)),INDEX(Team_Key[[Abbreviation]:[Abbreviation]],MATCH(LEFT(INDEX(FPL_Fixtures_Extract[],MATCH($A8,FPL_Fixtures_Extract[[Player]:[Player]],0),MATCH(FPL_Combined[[#Headers],[Gameweek 15]],FPL_Fixtures_Extract[#Headers],0)),LEN(INDEX(FPL_Fixtures_Extract[],MATCH($A8,FPL_Fixtures_Extract[[Player]:[Player]],0),MATCH(FPL_Combined[[#Headers],[Gameweek 15]],FPL_Fixtures_Extract[#Headers],0)))-4),Team_Key[[Full Name]:[Full Name]],0))&amp;RIGHT(INDEX(FPL_Fixtures_Extract[],MATCH($A8,FPL_Fixtures_Extract[[Player]:[Player]],0),MATCH(FPL_Combined[[#Headers],[Gameweek 15]],FPL_Fixtures_Extract[#Headers],0)),3))</f>
        <v>MCI(H) 2-0</v>
      </c>
      <c r="Q8" t="str">
        <f ca="1">IF(RIGHT(FPL_Combined[[#Headers],[Gameweek 16]],2)&lt;$B$622,INDEX(FPL_Results_Extract[Gameweek 16],MATCH($A8,FPL_Results_Extract[[Player]:[Player]],0)),INDEX(Team_Key[[Abbreviation]:[Abbreviation]],MATCH(LEFT(INDEX(FPL_Fixtures_Extract[],MATCH($A8,FPL_Fixtures_Extract[[Player]:[Player]],0),MATCH(FPL_Combined[[#Headers],[Gameweek 16]],FPL_Fixtures_Extract[#Headers],0)),LEN(INDEX(FPL_Fixtures_Extract[],MATCH($A8,FPL_Fixtures_Extract[[Player]:[Player]],0),MATCH(FPL_Combined[[#Headers],[Gameweek 16]],FPL_Fixtures_Extract[#Headers],0)))-4),Team_Key[[Full Name]:[Full Name]],0))&amp;RIGHT(INDEX(FPL_Fixtures_Extract[],MATCH($A8,FPL_Fixtures_Extract[[Player]:[Player]],0),MATCH(FPL_Combined[[#Headers],[Gameweek 16]],FPL_Fixtures_Extract[#Headers],0)),3))</f>
        <v>WHU(A) 0-0</v>
      </c>
      <c r="R8" t="str">
        <f ca="1">IF(RIGHT(FPL_Combined[[#Headers],[Gameweek 17]],2)&lt;$B$622,INDEX(FPL_Results_Extract[Gameweek 17],MATCH($A8,FPL_Results_Extract[[Player]:[Player]],0)),INDEX(Team_Key[[Abbreviation]:[Abbreviation]],MATCH(LEFT(INDEX(FPL_Fixtures_Extract[],MATCH($A8,FPL_Fixtures_Extract[[Player]:[Player]],0),MATCH(FPL_Combined[[#Headers],[Gameweek 17]],FPL_Fixtures_Extract[#Headers],0)),LEN(INDEX(FPL_Fixtures_Extract[],MATCH($A8,FPL_Fixtures_Extract[[Player]:[Player]],0),MATCH(FPL_Combined[[#Headers],[Gameweek 17]],FPL_Fixtures_Extract[#Headers],0)))-4),Team_Key[[Full Name]:[Full Name]],0))&amp;RIGHT(INDEX(FPL_Fixtures_Extract[],MATCH($A8,FPL_Fixtures_Extract[[Player]:[Player]],0),MATCH(FPL_Combined[[#Headers],[Gameweek 17]],FPL_Fixtures_Extract[#Headers],0)),3))</f>
        <v>CRY(H) 1-2</v>
      </c>
      <c r="S8" t="str">
        <f ca="1">IF(RIGHT(FPL_Combined[[#Headers],[Gameweek 18]],2)&lt;$B$622,INDEX(FPL_Results_Extract[Gameweek 18],MATCH($A8,FPL_Results_Extract[[Player]:[Player]],0)),INDEX(Team_Key[[Abbreviation]:[Abbreviation]],MATCH(LEFT(INDEX(FPL_Fixtures_Extract[],MATCH($A8,FPL_Fixtures_Extract[[Player]:[Player]],0),MATCH(FPL_Combined[[#Headers],[Gameweek 18]],FPL_Fixtures_Extract[#Headers],0)),LEN(INDEX(FPL_Fixtures_Extract[],MATCH($A8,FPL_Fixtures_Extract[[Player]:[Player]],0),MATCH(FPL_Combined[[#Headers],[Gameweek 18]],FPL_Fixtures_Extract[#Headers],0)))-4),Team_Key[[Full Name]:[Full Name]],0))&amp;RIGHT(INDEX(FPL_Fixtures_Extract[],MATCH($A8,FPL_Fixtures_Extract[[Player]:[Player]],0),MATCH(FPL_Combined[[#Headers],[Gameweek 18]],FPL_Fixtures_Extract[#Headers],0)),3))</f>
        <v>MUN(H) 2-0</v>
      </c>
      <c r="T8" t="str">
        <f ca="1">IF(RIGHT(FPL_Combined[[#Headers],[Gameweek 19]],2)&lt;$B$622,INDEX(FPL_Results_Extract[Gameweek 19],MATCH($A8,FPL_Results_Extract[[Player]:[Player]],0)),INDEX(Team_Key[[Abbreviation]:[Abbreviation]],MATCH(LEFT(INDEX(FPL_Fixtures_Extract[],MATCH($A8,FPL_Fixtures_Extract[[Player]:[Player]],0),MATCH(FPL_Combined[[#Headers],[Gameweek 19]],FPL_Fixtures_Extract[#Headers],0)),LEN(INDEX(FPL_Fixtures_Extract[],MATCH($A8,FPL_Fixtures_Extract[[Player]:[Player]],0),MATCH(FPL_Combined[[#Headers],[Gameweek 19]],FPL_Fixtures_Extract[#Headers],0)))-4),Team_Key[[Full Name]:[Full Name]],0))&amp;RIGHT(INDEX(FPL_Fixtures_Extract[],MATCH($A8,FPL_Fixtures_Extract[[Player]:[Player]],0),MATCH(FPL_Combined[[#Headers],[Gameweek 19]],FPL_Fixtures_Extract[#Headers],0)),3))</f>
        <v>EVE(A) 4-3</v>
      </c>
      <c r="U8" t="str">
        <f ca="1">IF(RIGHT(FPL_Combined[[#Headers],[Gameweek 20]],2)&lt;$B$622,INDEX(FPL_Results_Extract[Gameweek 20],MATCH($A8,FPL_Results_Extract[[Player]:[Player]],0)),INDEX(Team_Key[[Abbreviation]:[Abbreviation]],MATCH(LEFT(INDEX(FPL_Fixtures_Extract[],MATCH($A8,FPL_Fixtures_Extract[[Player]:[Player]],0),MATCH(FPL_Combined[[#Headers],[Gameweek 20]],FPL_Fixtures_Extract[#Headers],0)),LEN(INDEX(FPL_Fixtures_Extract[],MATCH($A8,FPL_Fixtures_Extract[[Player]:[Player]],0),MATCH(FPL_Combined[[#Headers],[Gameweek 20]],FPL_Fixtures_Extract[#Headers],0)))-4),Team_Key[[Full Name]:[Full Name]],0))&amp;RIGHT(INDEX(FPL_Fixtures_Extract[],MATCH($A8,FPL_Fixtures_Extract[[Player]:[Player]],0),MATCH(FPL_Combined[[#Headers],[Gameweek 20]],FPL_Fixtures_Extract[#Headers],0)),3))</f>
        <v>WBA(A) 1-2</v>
      </c>
      <c r="V8" t="str">
        <f ca="1">IF(RIGHT(FPL_Combined[[#Headers],[Gameweek 21]],2)&lt;$B$622,INDEX(FPL_Results_Extract[Gameweek 21],MATCH($A8,FPL_Results_Extract[[Player]:[Player]],0)),INDEX(Team_Key[[Abbreviation]:[Abbreviation]],MATCH(LEFT(INDEX(FPL_Fixtures_Extract[],MATCH($A8,FPL_Fixtures_Extract[[Player]:[Player]],0),MATCH(FPL_Combined[[#Headers],[Gameweek 21]],FPL_Fixtures_Extract[#Headers],0)),LEN(INDEX(FPL_Fixtures_Extract[],MATCH($A8,FPL_Fixtures_Extract[[Player]:[Player]],0),MATCH(FPL_Combined[[#Headers],[Gameweek 21]],FPL_Fixtures_Extract[#Headers],0)))-4),Team_Key[[Full Name]:[Full Name]],0))&amp;RIGHT(INDEX(FPL_Fixtures_Extract[],MATCH($A8,FPL_Fixtures_Extract[[Player]:[Player]],0),MATCH(FPL_Combined[[#Headers],[Gameweek 21]],FPL_Fixtures_Extract[#Headers],0)),3))</f>
        <v>NOR(H) 3-1</v>
      </c>
      <c r="W8" t="str">
        <f ca="1">IF(RIGHT(FPL_Combined[[#Headers],[Gameweek 22]],2)&lt;$B$622,INDEX(FPL_Results_Extract[Gameweek 22],MATCH($A8,FPL_Results_Extract[[Player]:[Player]],0)),INDEX(Team_Key[[Abbreviation]:[Abbreviation]],MATCH(LEFT(INDEX(FPL_Fixtures_Extract[],MATCH($A8,FPL_Fixtures_Extract[[Player]:[Player]],0),MATCH(FPL_Combined[[#Headers],[Gameweek 22]],FPL_Fixtures_Extract[#Headers],0)),LEN(INDEX(FPL_Fixtures_Extract[],MATCH($A8,FPL_Fixtures_Extract[[Player]:[Player]],0),MATCH(FPL_Combined[[#Headers],[Gameweek 22]],FPL_Fixtures_Extract[#Headers],0)))-4),Team_Key[[Full Name]:[Full Name]],0))&amp;RIGHT(INDEX(FPL_Fixtures_Extract[],MATCH($A8,FPL_Fixtures_Extract[[Player]:[Player]],0),MATCH(FPL_Combined[[#Headers],[Gameweek 22]],FPL_Fixtures_Extract[#Headers],0)),3))</f>
        <v>ARS(H) 0-0</v>
      </c>
      <c r="X8" t="str">
        <f ca="1">IF(RIGHT(FPL_Combined[[#Headers],[Gameweek 23]],2)&lt;$B$622,INDEX(FPL_Results_Extract[Gameweek 23],MATCH($A8,FPL_Results_Extract[[Player]:[Player]],0)),INDEX(Team_Key[[Abbreviation]:[Abbreviation]],MATCH(LEFT(INDEX(FPL_Fixtures_Extract[],MATCH($A8,FPL_Fixtures_Extract[[Player]:[Player]],0),MATCH(FPL_Combined[[#Headers],[Gameweek 23]],FPL_Fixtures_Extract[#Headers],0)),LEN(INDEX(FPL_Fixtures_Extract[],MATCH($A8,FPL_Fixtures_Extract[[Player]:[Player]],0),MATCH(FPL_Combined[[#Headers],[Gameweek 23]],FPL_Fixtures_Extract[#Headers],0)))-4),Team_Key[[Full Name]:[Full Name]],0))&amp;RIGHT(INDEX(FPL_Fixtures_Extract[],MATCH($A8,FPL_Fixtures_Extract[[Player]:[Player]],0),MATCH(FPL_Combined[[#Headers],[Gameweek 23]],FPL_Fixtures_Extract[#Headers],0)),3))</f>
        <v>LEI(A) 0-3</v>
      </c>
      <c r="Y8" t="str">
        <f ca="1">IF(RIGHT(FPL_Combined[[#Headers],[Gameweek 24]],2)&lt;$B$622,INDEX(FPL_Results_Extract[Team],MATCH($A8,FPL_Results_Extract[[Player]:[Player]],0)),INDEX(Team_Key[[Abbreviation]:[Abbreviation]],MATCH(LEFT(INDEX(FPL_Fixtures_Extract[],MATCH($A8,FPL_Fixtures_Extract[[Player]:[Player]],0),MATCH(FPL_Combined[[#Headers],[Gameweek 24]],FPL_Fixtures_Extract[#Headers],0)),LEN(INDEX(FPL_Fixtures_Extract[],MATCH($A8,FPL_Fixtures_Extract[[Player]:[Player]],0),MATCH(FPL_Combined[[#Headers],[Gameweek 24]],FPL_Fixtures_Extract[#Headers],0)))-4),Team_Key[[Full Name]:[Full Name]],0))&amp;RIGHT(INDEX(FPL_Fixtures_Extract[],MATCH($A8,FPL_Fixtures_Extract[[Player]:[Player]],0),MATCH(FPL_Combined[[#Headers],[Gameweek 24]],FPL_Fixtures_Extract[#Headers],0)),3))</f>
        <v>STK</v>
      </c>
      <c r="Z8" t="str">
        <f ca="1">IF(RIGHT(FPL_Combined[[#Headers],[Gameweek 25]],2)&lt;$B$622,INDEX(FPL_Results_Extract[Player],MATCH($A8,FPL_Results_Extract[[Player]:[Player]],0)),INDEX(Team_Key[[Abbreviation]:[Abbreviation]],MATCH(LEFT(INDEX(FPL_Fixtures_Extract[],MATCH($A8,FPL_Fixtures_Extract[[Player]:[Player]],0),MATCH(FPL_Combined[[#Headers],[Gameweek 25]],FPL_Fixtures_Extract[#Headers],0)),LEN(INDEX(FPL_Fixtures_Extract[],MATCH($A8,FPL_Fixtures_Extract[[Player]:[Player]],0),MATCH(FPL_Combined[[#Headers],[Gameweek 25]],FPL_Fixtures_Extract[#Headers],0)))-4),Team_Key[[Full Name]:[Full Name]],0))&amp;RIGHT(INDEX(FPL_Fixtures_Extract[],MATCH($A8,FPL_Fixtures_Extract[[Player]:[Player]],0),MATCH(FPL_Combined[[#Headers],[Gameweek 25]],FPL_Fixtures_Extract[#Headers],0)),3))</f>
        <v>Afellay</v>
      </c>
      <c r="AA8" t="str">
        <f ca="1">IF(RIGHT(FPL_Combined[[#Headers],[Gameweek 26]],2)&lt;$B$622,INDEX(FPL_Results_Extract[Gameweek 01],MATCH($A8,FPL_Results_Extract[[Player]:[Player]],0)),INDEX(Team_Key[[Abbreviation]:[Abbreviation]],MATCH(LEFT(INDEX(FPL_Fixtures_Extract[],MATCH($A8,FPL_Fixtures_Extract[[Player]:[Player]],0),MATCH(FPL_Combined[[#Headers],[Gameweek 26]],FPL_Fixtures_Extract[#Headers],0)),LEN(INDEX(FPL_Fixtures_Extract[],MATCH($A8,FPL_Fixtures_Extract[[Player]:[Player]],0),MATCH(FPL_Combined[[#Headers],[Gameweek 26]],FPL_Fixtures_Extract[#Headers],0)))-4),Team_Key[[Full Name]:[Full Name]],0))&amp;RIGHT(INDEX(FPL_Fixtures_Extract[],MATCH($A8,FPL_Fixtures_Extract[[Player]:[Player]],0),MATCH(FPL_Combined[[#Headers],[Gameweek 26]],FPL_Fixtures_Extract[#Headers],0)),3))</f>
        <v>LIV(H) 0-1</v>
      </c>
      <c r="AB8" t="str">
        <f ca="1">IF(RIGHT(FPL_Combined[[#Headers],[Gameweek 27]],2)&lt;$B$622,INDEX(FPL_Results_Extract[Gameweek 02],MATCH($A8,FPL_Results_Extract[[Player]:[Player]],0)),INDEX(Team_Key[[Abbreviation]:[Abbreviation]],MATCH(LEFT(INDEX(FPL_Fixtures_Extract[],MATCH($A8,FPL_Fixtures_Extract[[Player]:[Player]],0),MATCH(FPL_Combined[[#Headers],[Gameweek 27]],FPL_Fixtures_Extract[#Headers],0)),LEN(INDEX(FPL_Fixtures_Extract[],MATCH($A8,FPL_Fixtures_Extract[[Player]:[Player]],0),MATCH(FPL_Combined[[#Headers],[Gameweek 27]],FPL_Fixtures_Extract[#Headers],0)))-4),Team_Key[[Full Name]:[Full Name]],0))&amp;RIGHT(INDEX(FPL_Fixtures_Extract[],MATCH($A8,FPL_Fixtures_Extract[[Player]:[Player]],0),MATCH(FPL_Combined[[#Headers],[Gameweek 27]],FPL_Fixtures_Extract[#Headers],0)),3))</f>
        <v>TOT(A) 2-2</v>
      </c>
      <c r="AC8" t="str">
        <f ca="1">IF(RIGHT(FPL_Combined[[#Headers],[Gameweek 28]],2)&lt;$B$622,INDEX(FPL_Results_Extract[Gameweek 03],MATCH($A8,FPL_Results_Extract[[Player]:[Player]],0)),INDEX(Team_Key[[Abbreviation]:[Abbreviation]],MATCH(LEFT(INDEX(FPL_Fixtures_Extract[],MATCH($A8,FPL_Fixtures_Extract[[Player]:[Player]],0),MATCH(FPL_Combined[[#Headers],[Gameweek 28]],FPL_Fixtures_Extract[#Headers],0)),LEN(INDEX(FPL_Fixtures_Extract[],MATCH($A8,FPL_Fixtures_Extract[[Player]:[Player]],0),MATCH(FPL_Combined[[#Headers],[Gameweek 28]],FPL_Fixtures_Extract[#Headers],0)))-4),Team_Key[[Full Name]:[Full Name]],0))&amp;RIGHT(INDEX(FPL_Fixtures_Extract[],MATCH($A8,FPL_Fixtures_Extract[[Player]:[Player]],0),MATCH(FPL_Combined[[#Headers],[Gameweek 28]],FPL_Fixtures_Extract[#Headers],0)),3))</f>
        <v>NOR(A) 1-1</v>
      </c>
      <c r="AD8" t="str">
        <f ca="1">IF(RIGHT(FPL_Combined[[#Headers],[Gameweek 29]],2)&lt;$B$622,INDEX(FPL_Results_Extract[Gameweek 04],MATCH($A8,FPL_Results_Extract[[Player]:[Player]],0)),INDEX(Team_Key[[Abbreviation]:[Abbreviation]],MATCH(LEFT(INDEX(FPL_Fixtures_Extract[],MATCH($A8,FPL_Fixtures_Extract[[Player]:[Player]],0),MATCH(FPL_Combined[[#Headers],[Gameweek 29]],FPL_Fixtures_Extract[#Headers],0)),LEN(INDEX(FPL_Fixtures_Extract[],MATCH($A8,FPL_Fixtures_Extract[[Player]:[Player]],0),MATCH(FPL_Combined[[#Headers],[Gameweek 29]],FPL_Fixtures_Extract[#Headers],0)))-4),Team_Key[[Full Name]:[Full Name]],0))&amp;RIGHT(INDEX(FPL_Fixtures_Extract[],MATCH($A8,FPL_Fixtures_Extract[[Player]:[Player]],0),MATCH(FPL_Combined[[#Headers],[Gameweek 29]],FPL_Fixtures_Extract[#Headers],0)),3))</f>
        <v>CHE(A)</v>
      </c>
      <c r="AE8" t="str">
        <f ca="1">IF(RIGHT(FPL_Combined[[#Headers],[Gameweek 30]],2)&lt;$B$622,INDEX(FPL_Results_Extract[Gameweek 05],MATCH($A8,FPL_Results_Extract[[Player]:[Player]],0)),INDEX(Team_Key[[Abbreviation]:[Abbreviation]],MATCH(LEFT(INDEX(FPL_Fixtures_Extract[],MATCH($A8,FPL_Fixtures_Extract[[Player]:[Player]],0),MATCH(FPL_Combined[[#Headers],[Gameweek 30]],FPL_Fixtures_Extract[#Headers],0)),LEN(INDEX(FPL_Fixtures_Extract[],MATCH($A8,FPL_Fixtures_Extract[[Player]:[Player]],0),MATCH(FPL_Combined[[#Headers],[Gameweek 30]],FPL_Fixtures_Extract[#Headers],0)))-4),Team_Key[[Full Name]:[Full Name]],0))&amp;RIGHT(INDEX(FPL_Fixtures_Extract[],MATCH($A8,FPL_Fixtures_Extract[[Player]:[Player]],0),MATCH(FPL_Combined[[#Headers],[Gameweek 30]],FPL_Fixtures_Extract[#Headers],0)),3))</f>
        <v>SOU(H)</v>
      </c>
      <c r="AF8" t="str">
        <f ca="1">IF(RIGHT(FPL_Combined[[#Headers],[Gameweek 31]],2)&lt;$B$622,INDEX(FPL_Results_Extract[Gameweek 06],MATCH($A8,FPL_Results_Extract[[Player]:[Player]],0)),INDEX(Team_Key[[Abbreviation]:[Abbreviation]],MATCH(LEFT(INDEX(FPL_Fixtures_Extract[],MATCH($A8,FPL_Fixtures_Extract[[Player]:[Player]],0),MATCH(FPL_Combined[[#Headers],[Gameweek 31]],FPL_Fixtures_Extract[#Headers],0)),LEN(INDEX(FPL_Fixtures_Extract[],MATCH($A8,FPL_Fixtures_Extract[[Player]:[Player]],0),MATCH(FPL_Combined[[#Headers],[Gameweek 31]],FPL_Fixtures_Extract[#Headers],0)))-4),Team_Key[[Full Name]:[Full Name]],0))&amp;RIGHT(INDEX(FPL_Fixtures_Extract[],MATCH($A8,FPL_Fixtures_Extract[[Player]:[Player]],0),MATCH(FPL_Combined[[#Headers],[Gameweek 31]],FPL_Fixtures_Extract[#Headers],0)),3))</f>
        <v>WAT(A)</v>
      </c>
      <c r="AG8" t="str">
        <f ca="1">IF(RIGHT(FPL_Combined[[#Headers],[Gameweek 32]],2)&lt;$B$622,INDEX(FPL_Results_Extract[Gameweek 07],MATCH($A8,FPL_Results_Extract[[Player]:[Player]],0)),INDEX(Team_Key[[Abbreviation]:[Abbreviation]],MATCH(LEFT(INDEX(FPL_Fixtures_Extract[],MATCH($A8,FPL_Fixtures_Extract[[Player]:[Player]],0),MATCH(FPL_Combined[[#Headers],[Gameweek 32]],FPL_Fixtures_Extract[#Headers],0)),LEN(INDEX(FPL_Fixtures_Extract[],MATCH($A8,FPL_Fixtures_Extract[[Player]:[Player]],0),MATCH(FPL_Combined[[#Headers],[Gameweek 32]],FPL_Fixtures_Extract[#Headers],0)))-4),Team_Key[[Full Name]:[Full Name]],0))&amp;RIGHT(INDEX(FPL_Fixtures_Extract[],MATCH($A8,FPL_Fixtures_Extract[[Player]:[Player]],0),MATCH(FPL_Combined[[#Headers],[Gameweek 32]],FPL_Fixtures_Extract[#Headers],0)),3))</f>
        <v>SWA(H)</v>
      </c>
      <c r="AH8" t="str">
        <f ca="1">IF(RIGHT(FPL_Combined[[#Headers],[Gameweek 33]],2)&lt;$B$622,INDEX(FPL_Results_Extract[Gameweek 08],MATCH($A8,FPL_Results_Extract[[Player]:[Player]],0)),INDEX(Team_Key[[Abbreviation]:[Abbreviation]],MATCH(LEFT(INDEX(FPL_Fixtures_Extract[],MATCH($A8,FPL_Fixtures_Extract[[Player]:[Player]],0),MATCH(FPL_Combined[[#Headers],[Gameweek 33]],FPL_Fixtures_Extract[#Headers],0)),LEN(INDEX(FPL_Fixtures_Extract[],MATCH($A8,FPL_Fixtures_Extract[[Player]:[Player]],0),MATCH(FPL_Combined[[#Headers],[Gameweek 33]],FPL_Fixtures_Extract[#Headers],0)))-4),Team_Key[[Full Name]:[Full Name]],0))&amp;RIGHT(INDEX(FPL_Fixtures_Extract[],MATCH($A8,FPL_Fixtures_Extract[[Player]:[Player]],0),MATCH(FPL_Combined[[#Headers],[Gameweek 33]],FPL_Fixtures_Extract[#Headers],0)),3))</f>
        <v>LIV(A)</v>
      </c>
      <c r="AI8" t="str">
        <f ca="1">IF(RIGHT(FPL_Combined[[#Headers],[Gameweek 34]],2)&lt;$B$622,INDEX(FPL_Results_Extract[Gameweek 09],MATCH($A8,FPL_Results_Extract[[Player]:[Player]],0)),INDEX(Team_Key[[Abbreviation]:[Abbreviation]],MATCH(LEFT(INDEX(FPL_Fixtures_Extract[],MATCH($A8,FPL_Fixtures_Extract[[Player]:[Player]],0),MATCH(FPL_Combined[[#Headers],[Gameweek 34]],FPL_Fixtures_Extract[#Headers],0)),LEN(INDEX(FPL_Fixtures_Extract[],MATCH($A8,FPL_Fixtures_Extract[[Player]:[Player]],0),MATCH(FPL_Combined[[#Headers],[Gameweek 34]],FPL_Fixtures_Extract[#Headers],0)))-4),Team_Key[[Full Name]:[Full Name]],0))&amp;RIGHT(INDEX(FPL_Fixtures_Extract[],MATCH($A8,FPL_Fixtures_Extract[[Player]:[Player]],0),MATCH(FPL_Combined[[#Headers],[Gameweek 34]],FPL_Fixtures_Extract[#Headers],0)),3))</f>
        <v>TOT(H)</v>
      </c>
      <c r="AJ8" t="str">
        <f ca="1">IF(RIGHT(FPL_Combined[[#Headers],[Gameweek 35]],2)&lt;$B$622,INDEX(FPL_Results_Extract[Gameweek 10],MATCH($A8,FPL_Results_Extract[[Player]:[Player]],0)),INDEX(Team_Key[[Abbreviation]:[Abbreviation]],MATCH(LEFT(INDEX(FPL_Fixtures_Extract[],MATCH($A8,FPL_Fixtures_Extract[[Player]:[Player]],0),MATCH(FPL_Combined[[#Headers],[Gameweek 35]],FPL_Fixtures_Extract[#Headers],0)),LEN(INDEX(FPL_Fixtures_Extract[],MATCH($A8,FPL_Fixtures_Extract[[Player]:[Player]],0),MATCH(FPL_Combined[[#Headers],[Gameweek 35]],FPL_Fixtures_Extract[#Headers],0)))-4),Team_Key[[Full Name]:[Full Name]],0))&amp;RIGHT(INDEX(FPL_Fixtures_Extract[],MATCH($A8,FPL_Fixtures_Extract[[Player]:[Player]],0),MATCH(FPL_Combined[[#Headers],[Gameweek 35]],FPL_Fixtures_Extract[#Headers],0)),3))</f>
        <v>MCI(A)</v>
      </c>
      <c r="AK8" t="str">
        <f ca="1">IF(RIGHT(FPL_Combined[[#Headers],[Gameweek 36]],2)&lt;$B$622,INDEX(FPL_Results_Extract[Gameweek 11],MATCH($A8,FPL_Results_Extract[[Player]:[Player]],0)),INDEX(Team_Key[[Abbreviation]:[Abbreviation]],MATCH(LEFT(INDEX(FPL_Fixtures_Extract[],MATCH($A8,FPL_Fixtures_Extract[[Player]:[Player]],0),MATCH(FPL_Combined[[#Headers],[Gameweek 36]],FPL_Fixtures_Extract[#Headers],0)),LEN(INDEX(FPL_Fixtures_Extract[],MATCH($A8,FPL_Fixtures_Extract[[Player]:[Player]],0),MATCH(FPL_Combined[[#Headers],[Gameweek 36]],FPL_Fixtures_Extract[#Headers],0)))-4),Team_Key[[Full Name]:[Full Name]],0))&amp;RIGHT(INDEX(FPL_Fixtures_Extract[],MATCH($A8,FPL_Fixtures_Extract[[Player]:[Player]],0),MATCH(FPL_Combined[[#Headers],[Gameweek 36]],FPL_Fixtures_Extract[#Headers],0)),3))</f>
        <v>SUN(H)</v>
      </c>
      <c r="AL8" t="str">
        <f ca="1">IF(RIGHT(FPL_Combined[[#Headers],[Gameweek 37]],2)&lt;$B$622,INDEX(FPL_Results_Extract[Gameweek 12],MATCH($A8,FPL_Results_Extract[[Player]:[Player]],0)),INDEX(Team_Key[[Abbreviation]:[Abbreviation]],MATCH(LEFT(INDEX(FPL_Fixtures_Extract[],MATCH($A8,FPL_Fixtures_Extract[[Player]:[Player]],0),MATCH(FPL_Combined[[#Headers],[Gameweek 37]],FPL_Fixtures_Extract[#Headers],0)),LEN(INDEX(FPL_Fixtures_Extract[],MATCH($A8,FPL_Fixtures_Extract[[Player]:[Player]],0),MATCH(FPL_Combined[[#Headers],[Gameweek 37]],FPL_Fixtures_Extract[#Headers],0)))-4),Team_Key[[Full Name]:[Full Name]],0))&amp;RIGHT(INDEX(FPL_Fixtures_Extract[],MATCH($A8,FPL_Fixtures_Extract[[Player]:[Player]],0),MATCH(FPL_Combined[[#Headers],[Gameweek 37]],FPL_Fixtures_Extract[#Headers],0)),3))</f>
        <v>CRY(A)</v>
      </c>
      <c r="AM8" t="str">
        <f ca="1">IF(RIGHT(FPL_Combined[[#Headers],[Gameweek 38]],2)&lt;$B$622,INDEX(FPL_Results_Extract[Gameweek 13],MATCH($A8,FPL_Results_Extract[[Player]:[Player]],0)),INDEX(Team_Key[[Abbreviation]:[Abbreviation]],MATCH(LEFT(INDEX(FPL_Fixtures_Extract[],MATCH($A8,FPL_Fixtures_Extract[[Player]:[Player]],0),MATCH(FPL_Combined[[#Headers],[Gameweek 38]],FPL_Fixtures_Extract[#Headers],0)),LEN(INDEX(FPL_Fixtures_Extract[],MATCH($A8,FPL_Fixtures_Extract[[Player]:[Player]],0),MATCH(FPL_Combined[[#Headers],[Gameweek 38]],FPL_Fixtures_Extract[#Headers],0)))-4),Team_Key[[Full Name]:[Full Name]],0))&amp;RIGHT(INDEX(FPL_Fixtures_Extract[],MATCH($A8,FPL_Fixtures_Extract[[Player]:[Player]],0),MATCH(FPL_Combined[[#Headers],[Gameweek 38]],FPL_Fixtures_Extract[#Headers],0)),3))</f>
        <v>WHU(H)</v>
      </c>
    </row>
    <row r="9" spans="1:39" x14ac:dyDescent="0.45">
      <c r="A9" t="s">
        <v>432</v>
      </c>
      <c r="B9" t="str">
        <f ca="1">IF(RIGHT(FPL_Combined[[#Headers],[Gameweek 01]],2)&lt;$B$622,INDEX(FPL_Results_Extract[Gameweek 01],MATCH($A9,FPL_Results_Extract[[Player]:[Player]],0)),INDEX(Team_Key[[Abbreviation]:[Abbreviation]],MATCH(LEFT(INDEX(FPL_Fixtures_Extract[],MATCH($A9,FPL_Fixtures_Extract[[Player]:[Player]],0),MATCH(FPL_Combined[[#Headers],[Gameweek 01]],FPL_Fixtures_Extract[#Headers],0)),LEN(INDEX(FPL_Fixtures_Extract[],MATCH($A9,FPL_Fixtures_Extract[[Player]:[Player]],0),MATCH(FPL_Combined[[#Headers],[Gameweek 01]],FPL_Fixtures_Extract[#Headers],0)))-4),Team_Key[[Full Name]:[Full Name]],0))&amp;RIGHT(INDEX(FPL_Fixtures_Extract[],MATCH($A9,FPL_Fixtures_Extract[[Player]:[Player]],0),MATCH(FPL_Combined[[#Headers],[Gameweek 01]],FPL_Fixtures_Extract[#Headers],0)),3))</f>
        <v>N/A</v>
      </c>
      <c r="C9" t="str">
        <f ca="1">IF(RIGHT(FPL_Combined[[#Headers],[Gameweek 02]],2)&lt;$B$622,INDEX(FPL_Results_Extract[Gameweek 02],MATCH($A9,FPL_Results_Extract[[Player]:[Player]],0)),INDEX(Team_Key[[Abbreviation]:[Abbreviation]],MATCH(LEFT(INDEX(FPL_Fixtures_Extract[],MATCH($A9,FPL_Fixtures_Extract[[Player]:[Player]],0),MATCH(FPL_Combined[[#Headers],[Gameweek 02]],FPL_Fixtures_Extract[#Headers],0)),LEN(INDEX(FPL_Fixtures_Extract[],MATCH($A9,FPL_Fixtures_Extract[[Player]:[Player]],0),MATCH(FPL_Combined[[#Headers],[Gameweek 02]],FPL_Fixtures_Extract[#Headers],0)))-4),Team_Key[[Full Name]:[Full Name]],0))&amp;RIGHT(INDEX(FPL_Fixtures_Extract[],MATCH($A9,FPL_Fixtures_Extract[[Player]:[Player]],0),MATCH(FPL_Combined[[#Headers],[Gameweek 02]],FPL_Fixtures_Extract[#Headers],0)),3))</f>
        <v>N/A</v>
      </c>
      <c r="D9" t="str">
        <f ca="1">IF(RIGHT(FPL_Combined[[#Headers],[Gameweek 03]],2)&lt;$B$622,INDEX(FPL_Results_Extract[Gameweek 03],MATCH($A9,FPL_Results_Extract[[Player]:[Player]],0)),INDEX(Team_Key[[Abbreviation]:[Abbreviation]],MATCH(LEFT(INDEX(FPL_Fixtures_Extract[],MATCH($A9,FPL_Fixtures_Extract[[Player]:[Player]],0),MATCH(FPL_Combined[[#Headers],[Gameweek 03]],FPL_Fixtures_Extract[#Headers],0)),LEN(INDEX(FPL_Fixtures_Extract[],MATCH($A9,FPL_Fixtures_Extract[[Player]:[Player]],0),MATCH(FPL_Combined[[#Headers],[Gameweek 03]],FPL_Fixtures_Extract[#Headers],0)))-4),Team_Key[[Full Name]:[Full Name]],0))&amp;RIGHT(INDEX(FPL_Fixtures_Extract[],MATCH($A9,FPL_Fixtures_Extract[[Player]:[Player]],0),MATCH(FPL_Combined[[#Headers],[Gameweek 03]],FPL_Fixtures_Extract[#Headers],0)),3))</f>
        <v>N/A</v>
      </c>
      <c r="E9" t="str">
        <f ca="1">IF(RIGHT(FPL_Combined[[#Headers],[Gameweek 04]],2)&lt;$B$622,INDEX(FPL_Results_Extract[Gameweek 04],MATCH($A9,FPL_Results_Extract[[Player]:[Player]],0)),INDEX(Team_Key[[Abbreviation]:[Abbreviation]],MATCH(LEFT(INDEX(FPL_Fixtures_Extract[],MATCH($A9,FPL_Fixtures_Extract[[Player]:[Player]],0),MATCH(FPL_Combined[[#Headers],[Gameweek 04]],FPL_Fixtures_Extract[#Headers],0)),LEN(INDEX(FPL_Fixtures_Extract[],MATCH($A9,FPL_Fixtures_Extract[[Player]:[Player]],0),MATCH(FPL_Combined[[#Headers],[Gameweek 04]],FPL_Fixtures_Extract[#Headers],0)))-4),Team_Key[[Full Name]:[Full Name]],0))&amp;RIGHT(INDEX(FPL_Fixtures_Extract[],MATCH($A9,FPL_Fixtures_Extract[[Player]:[Player]],0),MATCH(FPL_Combined[[#Headers],[Gameweek 04]],FPL_Fixtures_Extract[#Headers],0)),3))</f>
        <v>N/A</v>
      </c>
      <c r="F9" t="str">
        <f ca="1">IF(RIGHT(FPL_Combined[[#Headers],[Gameweek 05]],2)&lt;$B$622,INDEX(FPL_Results_Extract[Gameweek 05],MATCH($A9,FPL_Results_Extract[[Player]:[Player]],0)),INDEX(Team_Key[[Abbreviation]:[Abbreviation]],MATCH(LEFT(INDEX(FPL_Fixtures_Extract[],MATCH($A9,FPL_Fixtures_Extract[[Player]:[Player]],0),MATCH(FPL_Combined[[#Headers],[Gameweek 05]],FPL_Fixtures_Extract[#Headers],0)),LEN(INDEX(FPL_Fixtures_Extract[],MATCH($A9,FPL_Fixtures_Extract[[Player]:[Player]],0),MATCH(FPL_Combined[[#Headers],[Gameweek 05]],FPL_Fixtures_Extract[#Headers],0)))-4),Team_Key[[Full Name]:[Full Name]],0))&amp;RIGHT(INDEX(FPL_Fixtures_Extract[],MATCH($A9,FPL_Fixtures_Extract[[Player]:[Player]],0),MATCH(FPL_Combined[[#Headers],[Gameweek 05]],FPL_Fixtures_Extract[#Headers],0)),3))</f>
        <v>N/A</v>
      </c>
      <c r="G9" t="str">
        <f ca="1">IF(RIGHT(FPL_Combined[[#Headers],[Gameweek 06]],2)&lt;$B$622,INDEX(FPL_Results_Extract[Gameweek 06],MATCH($A9,FPL_Results_Extract[[Player]:[Player]],0)),INDEX(Team_Key[[Abbreviation]:[Abbreviation]],MATCH(LEFT(INDEX(FPL_Fixtures_Extract[],MATCH($A9,FPL_Fixtures_Extract[[Player]:[Player]],0),MATCH(FPL_Combined[[#Headers],[Gameweek 06]],FPL_Fixtures_Extract[#Headers],0)),LEN(INDEX(FPL_Fixtures_Extract[],MATCH($A9,FPL_Fixtures_Extract[[Player]:[Player]],0),MATCH(FPL_Combined[[#Headers],[Gameweek 06]],FPL_Fixtures_Extract[#Headers],0)))-4),Team_Key[[Full Name]:[Full Name]],0))&amp;RIGHT(INDEX(FPL_Fixtures_Extract[],MATCH($A9,FPL_Fixtures_Extract[[Player]:[Player]],0),MATCH(FPL_Combined[[#Headers],[Gameweek 06]],FPL_Fixtures_Extract[#Headers],0)),3))</f>
        <v>N/A</v>
      </c>
      <c r="H9" t="str">
        <f ca="1">IF(RIGHT(FPL_Combined[[#Headers],[Gameweek 07]],2)&lt;$B$622,INDEX(FPL_Results_Extract[Gameweek 07],MATCH($A9,FPL_Results_Extract[[Player]:[Player]],0)),INDEX(Team_Key[[Abbreviation]:[Abbreviation]],MATCH(LEFT(INDEX(FPL_Fixtures_Extract[],MATCH($A9,FPL_Fixtures_Extract[[Player]:[Player]],0),MATCH(FPL_Combined[[#Headers],[Gameweek 07]],FPL_Fixtures_Extract[#Headers],0)),LEN(INDEX(FPL_Fixtures_Extract[],MATCH($A9,FPL_Fixtures_Extract[[Player]:[Player]],0),MATCH(FPL_Combined[[#Headers],[Gameweek 07]],FPL_Fixtures_Extract[#Headers],0)))-4),Team_Key[[Full Name]:[Full Name]],0))&amp;RIGHT(INDEX(FPL_Fixtures_Extract[],MATCH($A9,FPL_Fixtures_Extract[[Player]:[Player]],0),MATCH(FPL_Combined[[#Headers],[Gameweek 07]],FPL_Fixtures_Extract[#Headers],0)),3))</f>
        <v>N/A</v>
      </c>
      <c r="I9" t="str">
        <f ca="1">IF(RIGHT(FPL_Combined[[#Headers],[Gameweek 08]],2)&lt;$B$622,INDEX(FPL_Results_Extract[Gameweek 08],MATCH($A9,FPL_Results_Extract[[Player]:[Player]],0)),INDEX(Team_Key[[Abbreviation]:[Abbreviation]],MATCH(LEFT(INDEX(FPL_Fixtures_Extract[],MATCH($A9,FPL_Fixtures_Extract[[Player]:[Player]],0),MATCH(FPL_Combined[[#Headers],[Gameweek 08]],FPL_Fixtures_Extract[#Headers],0)),LEN(INDEX(FPL_Fixtures_Extract[],MATCH($A9,FPL_Fixtures_Extract[[Player]:[Player]],0),MATCH(FPL_Combined[[#Headers],[Gameweek 08]],FPL_Fixtures_Extract[#Headers],0)))-4),Team_Key[[Full Name]:[Full Name]],0))&amp;RIGHT(INDEX(FPL_Fixtures_Extract[],MATCH($A9,FPL_Fixtures_Extract[[Player]:[Player]],0),MATCH(FPL_Combined[[#Headers],[Gameweek 08]],FPL_Fixtures_Extract[#Headers],0)),3))</f>
        <v>N/A</v>
      </c>
      <c r="J9" t="str">
        <f ca="1">IF(RIGHT(FPL_Combined[[#Headers],[Gameweek 09]],2)&lt;$B$622,INDEX(FPL_Results_Extract[Gameweek 09],MATCH($A9,FPL_Results_Extract[[Player]:[Player]],0)),INDEX(Team_Key[[Abbreviation]:[Abbreviation]],MATCH(LEFT(INDEX(FPL_Fixtures_Extract[],MATCH($A9,FPL_Fixtures_Extract[[Player]:[Player]],0),MATCH(FPL_Combined[[#Headers],[Gameweek 09]],FPL_Fixtures_Extract[#Headers],0)),LEN(INDEX(FPL_Fixtures_Extract[],MATCH($A9,FPL_Fixtures_Extract[[Player]:[Player]],0),MATCH(FPL_Combined[[#Headers],[Gameweek 09]],FPL_Fixtures_Extract[#Headers],0)))-4),Team_Key[[Full Name]:[Full Name]],0))&amp;RIGHT(INDEX(FPL_Fixtures_Extract[],MATCH($A9,FPL_Fixtures_Extract[[Player]:[Player]],0),MATCH(FPL_Combined[[#Headers],[Gameweek 09]],FPL_Fixtures_Extract[#Headers],0)),3))</f>
        <v>N/A</v>
      </c>
      <c r="K9" t="str">
        <f ca="1">IF(RIGHT(FPL_Combined[[#Headers],[Gameweek 10]],2)&lt;$B$622,INDEX(FPL_Results_Extract[Gameweek 10],MATCH($A9,FPL_Results_Extract[[Player]:[Player]],0)),INDEX(Team_Key[[Abbreviation]:[Abbreviation]],MATCH(LEFT(INDEX(FPL_Fixtures_Extract[],MATCH($A9,FPL_Fixtures_Extract[[Player]:[Player]],0),MATCH(FPL_Combined[[#Headers],[Gameweek 10]],FPL_Fixtures_Extract[#Headers],0)),LEN(INDEX(FPL_Fixtures_Extract[],MATCH($A9,FPL_Fixtures_Extract[[Player]:[Player]],0),MATCH(FPL_Combined[[#Headers],[Gameweek 10]],FPL_Fixtures_Extract[#Headers],0)))-4),Team_Key[[Full Name]:[Full Name]],0))&amp;RIGHT(INDEX(FPL_Fixtures_Extract[],MATCH($A9,FPL_Fixtures_Extract[[Player]:[Player]],0),MATCH(FPL_Combined[[#Headers],[Gameweek 10]],FPL_Fixtures_Extract[#Headers],0)),3))</f>
        <v>N/A</v>
      </c>
      <c r="L9" t="str">
        <f ca="1">IF(RIGHT(FPL_Combined[[#Headers],[Gameweek 11]],2)&lt;$B$622,INDEX(FPL_Results_Extract[Gameweek 11],MATCH($A9,FPL_Results_Extract[[Player]:[Player]],0)),INDEX(Team_Key[[Abbreviation]:[Abbreviation]],MATCH(LEFT(INDEX(FPL_Fixtures_Extract[],MATCH($A9,FPL_Fixtures_Extract[[Player]:[Player]],0),MATCH(FPL_Combined[[#Headers],[Gameweek 11]],FPL_Fixtures_Extract[#Headers],0)),LEN(INDEX(FPL_Fixtures_Extract[],MATCH($A9,FPL_Fixtures_Extract[[Player]:[Player]],0),MATCH(FPL_Combined[[#Headers],[Gameweek 11]],FPL_Fixtures_Extract[#Headers],0)))-4),Team_Key[[Full Name]:[Full Name]],0))&amp;RIGHT(INDEX(FPL_Fixtures_Extract[],MATCH($A9,FPL_Fixtures_Extract[[Player]:[Player]],0),MATCH(FPL_Combined[[#Headers],[Gameweek 11]],FPL_Fixtures_Extract[#Headers],0)),3))</f>
        <v>N/A</v>
      </c>
      <c r="M9" t="str">
        <f ca="1">IF(RIGHT(FPL_Combined[[#Headers],[Gameweek 12]],2)&lt;$B$622,INDEX(FPL_Results_Extract[Gameweek 12],MATCH($A9,FPL_Results_Extract[[Player]:[Player]],0)),INDEX(Team_Key[[Abbreviation]:[Abbreviation]],MATCH(LEFT(INDEX(FPL_Fixtures_Extract[],MATCH($A9,FPL_Fixtures_Extract[[Player]:[Player]],0),MATCH(FPL_Combined[[#Headers],[Gameweek 12]],FPL_Fixtures_Extract[#Headers],0)),LEN(INDEX(FPL_Fixtures_Extract[],MATCH($A9,FPL_Fixtures_Extract[[Player]:[Player]],0),MATCH(FPL_Combined[[#Headers],[Gameweek 12]],FPL_Fixtures_Extract[#Headers],0)))-4),Team_Key[[Full Name]:[Full Name]],0))&amp;RIGHT(INDEX(FPL_Fixtures_Extract[],MATCH($A9,FPL_Fixtures_Extract[[Player]:[Player]],0),MATCH(FPL_Combined[[#Headers],[Gameweek 12]],FPL_Fixtures_Extract[#Headers],0)),3))</f>
        <v>N/A</v>
      </c>
      <c r="N9" t="str">
        <f ca="1">IF(RIGHT(FPL_Combined[[#Headers],[Gameweek 13]],2)&lt;$B$622,INDEX(FPL_Results_Extract[Gameweek 13],MATCH($A9,FPL_Results_Extract[[Player]:[Player]],0)),INDEX(Team_Key[[Abbreviation]:[Abbreviation]],MATCH(LEFT(INDEX(FPL_Fixtures_Extract[],MATCH($A9,FPL_Fixtures_Extract[[Player]:[Player]],0),MATCH(FPL_Combined[[#Headers],[Gameweek 13]],FPL_Fixtures_Extract[#Headers],0)),LEN(INDEX(FPL_Fixtures_Extract[],MATCH($A9,FPL_Fixtures_Extract[[Player]:[Player]],0),MATCH(FPL_Combined[[#Headers],[Gameweek 13]],FPL_Fixtures_Extract[#Headers],0)))-4),Team_Key[[Full Name]:[Full Name]],0))&amp;RIGHT(INDEX(FPL_Fixtures_Extract[],MATCH($A9,FPL_Fixtures_Extract[[Player]:[Player]],0),MATCH(FPL_Combined[[#Headers],[Gameweek 13]],FPL_Fixtures_Extract[#Headers],0)),3))</f>
        <v>N/A</v>
      </c>
      <c r="O9" t="str">
        <f ca="1">IF(RIGHT(FPL_Combined[[#Headers],[Gameweek 14]],2)&lt;$B$622,INDEX(FPL_Results_Extract[Gameweek 14],MATCH($A9,FPL_Results_Extract[[Player]:[Player]],0)),INDEX(Team_Key[[Abbreviation]:[Abbreviation]],MATCH(LEFT(INDEX(FPL_Fixtures_Extract[],MATCH($A9,FPL_Fixtures_Extract[[Player]:[Player]],0),MATCH(FPL_Combined[[#Headers],[Gameweek 14]],FPL_Fixtures_Extract[#Headers],0)),LEN(INDEX(FPL_Fixtures_Extract[],MATCH($A9,FPL_Fixtures_Extract[[Player]:[Player]],0),MATCH(FPL_Combined[[#Headers],[Gameweek 14]],FPL_Fixtures_Extract[#Headers],0)))-4),Team_Key[[Full Name]:[Full Name]],0))&amp;RIGHT(INDEX(FPL_Fixtures_Extract[],MATCH($A9,FPL_Fixtures_Extract[[Player]:[Player]],0),MATCH(FPL_Combined[[#Headers],[Gameweek 14]],FPL_Fixtures_Extract[#Headers],0)),3))</f>
        <v>N/A</v>
      </c>
      <c r="P9" t="str">
        <f ca="1">IF(RIGHT(FPL_Combined[[#Headers],[Gameweek 15]],2)&lt;$B$622,INDEX(FPL_Results_Extract[Gameweek 15],MATCH($A9,FPL_Results_Extract[[Player]:[Player]],0)),INDEX(Team_Key[[Abbreviation]:[Abbreviation]],MATCH(LEFT(INDEX(FPL_Fixtures_Extract[],MATCH($A9,FPL_Fixtures_Extract[[Player]:[Player]],0),MATCH(FPL_Combined[[#Headers],[Gameweek 15]],FPL_Fixtures_Extract[#Headers],0)),LEN(INDEX(FPL_Fixtures_Extract[],MATCH($A9,FPL_Fixtures_Extract[[Player]:[Player]],0),MATCH(FPL_Combined[[#Headers],[Gameweek 15]],FPL_Fixtures_Extract[#Headers],0)))-4),Team_Key[[Full Name]:[Full Name]],0))&amp;RIGHT(INDEX(FPL_Fixtures_Extract[],MATCH($A9,FPL_Fixtures_Extract[[Player]:[Player]],0),MATCH(FPL_Combined[[#Headers],[Gameweek 15]],FPL_Fixtures_Extract[#Headers],0)),3))</f>
        <v>N/A</v>
      </c>
      <c r="Q9" t="str">
        <f ca="1">IF(RIGHT(FPL_Combined[[#Headers],[Gameweek 16]],2)&lt;$B$622,INDEX(FPL_Results_Extract[Gameweek 16],MATCH($A9,FPL_Results_Extract[[Player]:[Player]],0)),INDEX(Team_Key[[Abbreviation]:[Abbreviation]],MATCH(LEFT(INDEX(FPL_Fixtures_Extract[],MATCH($A9,FPL_Fixtures_Extract[[Player]:[Player]],0),MATCH(FPL_Combined[[#Headers],[Gameweek 16]],FPL_Fixtures_Extract[#Headers],0)),LEN(INDEX(FPL_Fixtures_Extract[],MATCH($A9,FPL_Fixtures_Extract[[Player]:[Player]],0),MATCH(FPL_Combined[[#Headers],[Gameweek 16]],FPL_Fixtures_Extract[#Headers],0)))-4),Team_Key[[Full Name]:[Full Name]],0))&amp;RIGHT(INDEX(FPL_Fixtures_Extract[],MATCH($A9,FPL_Fixtures_Extract[[Player]:[Player]],0),MATCH(FPL_Combined[[#Headers],[Gameweek 16]],FPL_Fixtures_Extract[#Headers],0)),3))</f>
        <v>N/A</v>
      </c>
      <c r="R9" t="str">
        <f ca="1">IF(RIGHT(FPL_Combined[[#Headers],[Gameweek 17]],2)&lt;$B$622,INDEX(FPL_Results_Extract[Gameweek 17],MATCH($A9,FPL_Results_Extract[[Player]:[Player]],0)),INDEX(Team_Key[[Abbreviation]:[Abbreviation]],MATCH(LEFT(INDEX(FPL_Fixtures_Extract[],MATCH($A9,FPL_Fixtures_Extract[[Player]:[Player]],0),MATCH(FPL_Combined[[#Headers],[Gameweek 17]],FPL_Fixtures_Extract[#Headers],0)),LEN(INDEX(FPL_Fixtures_Extract[],MATCH($A9,FPL_Fixtures_Extract[[Player]:[Player]],0),MATCH(FPL_Combined[[#Headers],[Gameweek 17]],FPL_Fixtures_Extract[#Headers],0)))-4),Team_Key[[Full Name]:[Full Name]],0))&amp;RIGHT(INDEX(FPL_Fixtures_Extract[],MATCH($A9,FPL_Fixtures_Extract[[Player]:[Player]],0),MATCH(FPL_Combined[[#Headers],[Gameweek 17]],FPL_Fixtures_Extract[#Headers],0)),3))</f>
        <v>N/A</v>
      </c>
      <c r="S9" t="str">
        <f ca="1">IF(RIGHT(FPL_Combined[[#Headers],[Gameweek 18]],2)&lt;$B$622,INDEX(FPL_Results_Extract[Gameweek 18],MATCH($A9,FPL_Results_Extract[[Player]:[Player]],0)),INDEX(Team_Key[[Abbreviation]:[Abbreviation]],MATCH(LEFT(INDEX(FPL_Fixtures_Extract[],MATCH($A9,FPL_Fixtures_Extract[[Player]:[Player]],0),MATCH(FPL_Combined[[#Headers],[Gameweek 18]],FPL_Fixtures_Extract[#Headers],0)),LEN(INDEX(FPL_Fixtures_Extract[],MATCH($A9,FPL_Fixtures_Extract[[Player]:[Player]],0),MATCH(FPL_Combined[[#Headers],[Gameweek 18]],FPL_Fixtures_Extract[#Headers],0)))-4),Team_Key[[Full Name]:[Full Name]],0))&amp;RIGHT(INDEX(FPL_Fixtures_Extract[],MATCH($A9,FPL_Fixtures_Extract[[Player]:[Player]],0),MATCH(FPL_Combined[[#Headers],[Gameweek 18]],FPL_Fixtures_Extract[#Headers],0)),3))</f>
        <v>N/A</v>
      </c>
      <c r="T9" t="str">
        <f ca="1">IF(RIGHT(FPL_Combined[[#Headers],[Gameweek 19]],2)&lt;$B$622,INDEX(FPL_Results_Extract[Gameweek 19],MATCH($A9,FPL_Results_Extract[[Player]:[Player]],0)),INDEX(Team_Key[[Abbreviation]:[Abbreviation]],MATCH(LEFT(INDEX(FPL_Fixtures_Extract[],MATCH($A9,FPL_Fixtures_Extract[[Player]:[Player]],0),MATCH(FPL_Combined[[#Headers],[Gameweek 19]],FPL_Fixtures_Extract[#Headers],0)),LEN(INDEX(FPL_Fixtures_Extract[],MATCH($A9,FPL_Fixtures_Extract[[Player]:[Player]],0),MATCH(FPL_Combined[[#Headers],[Gameweek 19]],FPL_Fixtures_Extract[#Headers],0)))-4),Team_Key[[Full Name]:[Full Name]],0))&amp;RIGHT(INDEX(FPL_Fixtures_Extract[],MATCH($A9,FPL_Fixtures_Extract[[Player]:[Player]],0),MATCH(FPL_Combined[[#Headers],[Gameweek 19]],FPL_Fixtures_Extract[#Headers],0)),3))</f>
        <v>N/A</v>
      </c>
      <c r="U9" t="str">
        <f ca="1">IF(RIGHT(FPL_Combined[[#Headers],[Gameweek 20]],2)&lt;$B$622,INDEX(FPL_Results_Extract[Gameweek 20],MATCH($A9,FPL_Results_Extract[[Player]:[Player]],0)),INDEX(Team_Key[[Abbreviation]:[Abbreviation]],MATCH(LEFT(INDEX(FPL_Fixtures_Extract[],MATCH($A9,FPL_Fixtures_Extract[[Player]:[Player]],0),MATCH(FPL_Combined[[#Headers],[Gameweek 20]],FPL_Fixtures_Extract[#Headers],0)),LEN(INDEX(FPL_Fixtures_Extract[],MATCH($A9,FPL_Fixtures_Extract[[Player]:[Player]],0),MATCH(FPL_Combined[[#Headers],[Gameweek 20]],FPL_Fixtures_Extract[#Headers],0)))-4),Team_Key[[Full Name]:[Full Name]],0))&amp;RIGHT(INDEX(FPL_Fixtures_Extract[],MATCH($A9,FPL_Fixtures_Extract[[Player]:[Player]],0),MATCH(FPL_Combined[[#Headers],[Gameweek 20]],FPL_Fixtures_Extract[#Headers],0)),3))</f>
        <v>N/A</v>
      </c>
      <c r="V9" t="str">
        <f ca="1">IF(RIGHT(FPL_Combined[[#Headers],[Gameweek 21]],2)&lt;$B$622,INDEX(FPL_Results_Extract[Gameweek 21],MATCH($A9,FPL_Results_Extract[[Player]:[Player]],0)),INDEX(Team_Key[[Abbreviation]:[Abbreviation]],MATCH(LEFT(INDEX(FPL_Fixtures_Extract[],MATCH($A9,FPL_Fixtures_Extract[[Player]:[Player]],0),MATCH(FPL_Combined[[#Headers],[Gameweek 21]],FPL_Fixtures_Extract[#Headers],0)),LEN(INDEX(FPL_Fixtures_Extract[],MATCH($A9,FPL_Fixtures_Extract[[Player]:[Player]],0),MATCH(FPL_Combined[[#Headers],[Gameweek 21]],FPL_Fixtures_Extract[#Headers],0)))-4),Team_Key[[Full Name]:[Full Name]],0))&amp;RIGHT(INDEX(FPL_Fixtures_Extract[],MATCH($A9,FPL_Fixtures_Extract[[Player]:[Player]],0),MATCH(FPL_Combined[[#Headers],[Gameweek 21]],FPL_Fixtures_Extract[#Headers],0)),3))</f>
        <v>WHU(H) 1-3</v>
      </c>
      <c r="W9" t="str">
        <f ca="1">IF(RIGHT(FPL_Combined[[#Headers],[Gameweek 22]],2)&lt;$B$622,INDEX(FPL_Results_Extract[Gameweek 22],MATCH($A9,FPL_Results_Extract[[Player]:[Player]],0)),INDEX(Team_Key[[Abbreviation]:[Abbreviation]],MATCH(LEFT(INDEX(FPL_Fixtures_Extract[],MATCH($A9,FPL_Fixtures_Extract[[Player]:[Player]],0),MATCH(FPL_Combined[[#Headers],[Gameweek 22]],FPL_Fixtures_Extract[#Headers],0)),LEN(INDEX(FPL_Fixtures_Extract[],MATCH($A9,FPL_Fixtures_Extract[[Player]:[Player]],0),MATCH(FPL_Combined[[#Headers],[Gameweek 22]],FPL_Fixtures_Extract[#Headers],0)))-4),Team_Key[[Full Name]:[Full Name]],0))&amp;RIGHT(INDEX(FPL_Fixtures_Extract[],MATCH($A9,FPL_Fixtures_Extract[[Player]:[Player]],0),MATCH(FPL_Combined[[#Headers],[Gameweek 22]],FPL_Fixtures_Extract[#Headers],0)),3))</f>
        <v>NOR(H) 3-0</v>
      </c>
      <c r="X9" t="str">
        <f ca="1">IF(RIGHT(FPL_Combined[[#Headers],[Gameweek 23]],2)&lt;$B$622,INDEX(FPL_Results_Extract[Gameweek 23],MATCH($A9,FPL_Results_Extract[[Player]:[Player]],0)),INDEX(Team_Key[[Abbreviation]:[Abbreviation]],MATCH(LEFT(INDEX(FPL_Fixtures_Extract[],MATCH($A9,FPL_Fixtures_Extract[[Player]:[Player]],0),MATCH(FPL_Combined[[#Headers],[Gameweek 23]],FPL_Fixtures_Extract[#Headers],0)),LEN(INDEX(FPL_Fixtures_Extract[],MATCH($A9,FPL_Fixtures_Extract[[Player]:[Player]],0),MATCH(FPL_Combined[[#Headers],[Gameweek 23]],FPL_Fixtures_Extract[#Headers],0)))-4),Team_Key[[Full Name]:[Full Name]],0))&amp;RIGHT(INDEX(FPL_Fixtures_Extract[],MATCH($A9,FPL_Fixtures_Extract[[Player]:[Player]],0),MATCH(FPL_Combined[[#Headers],[Gameweek 23]],FPL_Fixtures_Extract[#Headers],0)),3))</f>
        <v>SUN(A) 1-1</v>
      </c>
      <c r="Y9" t="str">
        <f ca="1">IF(RIGHT(FPL_Combined[[#Headers],[Gameweek 24]],2)&lt;$B$622,INDEX(FPL_Results_Extract[Team],MATCH($A9,FPL_Results_Extract[[Player]:[Player]],0)),INDEX(Team_Key[[Abbreviation]:[Abbreviation]],MATCH(LEFT(INDEX(FPL_Fixtures_Extract[],MATCH($A9,FPL_Fixtures_Extract[[Player]:[Player]],0),MATCH(FPL_Combined[[#Headers],[Gameweek 24]],FPL_Fixtures_Extract[#Headers],0)),LEN(INDEX(FPL_Fixtures_Extract[],MATCH($A9,FPL_Fixtures_Extract[[Player]:[Player]],0),MATCH(FPL_Combined[[#Headers],[Gameweek 24]],FPL_Fixtures_Extract[#Headers],0)))-4),Team_Key[[Full Name]:[Full Name]],0))&amp;RIGHT(INDEX(FPL_Fixtures_Extract[],MATCH($A9,FPL_Fixtures_Extract[[Player]:[Player]],0),MATCH(FPL_Combined[[#Headers],[Gameweek 24]],FPL_Fixtures_Extract[#Headers],0)),3))</f>
        <v>BOU</v>
      </c>
      <c r="Z9" t="str">
        <f ca="1">IF(RIGHT(FPL_Combined[[#Headers],[Gameweek 25]],2)&lt;$B$622,INDEX(FPL_Results_Extract[Player],MATCH($A9,FPL_Results_Extract[[Player]:[Player]],0)),INDEX(Team_Key[[Abbreviation]:[Abbreviation]],MATCH(LEFT(INDEX(FPL_Fixtures_Extract[],MATCH($A9,FPL_Fixtures_Extract[[Player]:[Player]],0),MATCH(FPL_Combined[[#Headers],[Gameweek 25]],FPL_Fixtures_Extract[#Headers],0)),LEN(INDEX(FPL_Fixtures_Extract[],MATCH($A9,FPL_Fixtures_Extract[[Player]:[Player]],0),MATCH(FPL_Combined[[#Headers],[Gameweek 25]],FPL_Fixtures_Extract[#Headers],0)))-4),Team_Key[[Full Name]:[Full Name]],0))&amp;RIGHT(INDEX(FPL_Fixtures_Extract[],MATCH($A9,FPL_Fixtures_Extract[[Player]:[Player]],0),MATCH(FPL_Combined[[#Headers],[Gameweek 25]],FPL_Fixtures_Extract[#Headers],0)),3))</f>
        <v>Afobe</v>
      </c>
      <c r="AA9" t="str">
        <f ca="1">IF(RIGHT(FPL_Combined[[#Headers],[Gameweek 26]],2)&lt;$B$622,INDEX(FPL_Results_Extract[Gameweek 01],MATCH($A9,FPL_Results_Extract[[Player]:[Player]],0)),INDEX(Team_Key[[Abbreviation]:[Abbreviation]],MATCH(LEFT(INDEX(FPL_Fixtures_Extract[],MATCH($A9,FPL_Fixtures_Extract[[Player]:[Player]],0),MATCH(FPL_Combined[[#Headers],[Gameweek 26]],FPL_Fixtures_Extract[#Headers],0)),LEN(INDEX(FPL_Fixtures_Extract[],MATCH($A9,FPL_Fixtures_Extract[[Player]:[Player]],0),MATCH(FPL_Combined[[#Headers],[Gameweek 26]],FPL_Fixtures_Extract[#Headers],0)))-4),Team_Key[[Full Name]:[Full Name]],0))&amp;RIGHT(INDEX(FPL_Fixtures_Extract[],MATCH($A9,FPL_Fixtures_Extract[[Player]:[Player]],0),MATCH(FPL_Combined[[#Headers],[Gameweek 26]],FPL_Fixtures_Extract[#Headers],0)),3))</f>
        <v>N/A</v>
      </c>
      <c r="AB9" t="str">
        <f ca="1">IF(RIGHT(FPL_Combined[[#Headers],[Gameweek 27]],2)&lt;$B$622,INDEX(FPL_Results_Extract[Gameweek 02],MATCH($A9,FPL_Results_Extract[[Player]:[Player]],0)),INDEX(Team_Key[[Abbreviation]:[Abbreviation]],MATCH(LEFT(INDEX(FPL_Fixtures_Extract[],MATCH($A9,FPL_Fixtures_Extract[[Player]:[Player]],0),MATCH(FPL_Combined[[#Headers],[Gameweek 27]],FPL_Fixtures_Extract[#Headers],0)),LEN(INDEX(FPL_Fixtures_Extract[],MATCH($A9,FPL_Fixtures_Extract[[Player]:[Player]],0),MATCH(FPL_Combined[[#Headers],[Gameweek 27]],FPL_Fixtures_Extract[#Headers],0)))-4),Team_Key[[Full Name]:[Full Name]],0))&amp;RIGHT(INDEX(FPL_Fixtures_Extract[],MATCH($A9,FPL_Fixtures_Extract[[Player]:[Player]],0),MATCH(FPL_Combined[[#Headers],[Gameweek 27]],FPL_Fixtures_Extract[#Headers],0)),3))</f>
        <v>N/A</v>
      </c>
      <c r="AC9" t="str">
        <f ca="1">IF(RIGHT(FPL_Combined[[#Headers],[Gameweek 28]],2)&lt;$B$622,INDEX(FPL_Results_Extract[Gameweek 03],MATCH($A9,FPL_Results_Extract[[Player]:[Player]],0)),INDEX(Team_Key[[Abbreviation]:[Abbreviation]],MATCH(LEFT(INDEX(FPL_Fixtures_Extract[],MATCH($A9,FPL_Fixtures_Extract[[Player]:[Player]],0),MATCH(FPL_Combined[[#Headers],[Gameweek 28]],FPL_Fixtures_Extract[#Headers],0)),LEN(INDEX(FPL_Fixtures_Extract[],MATCH($A9,FPL_Fixtures_Extract[[Player]:[Player]],0),MATCH(FPL_Combined[[#Headers],[Gameweek 28]],FPL_Fixtures_Extract[#Headers],0)))-4),Team_Key[[Full Name]:[Full Name]],0))&amp;RIGHT(INDEX(FPL_Fixtures_Extract[],MATCH($A9,FPL_Fixtures_Extract[[Player]:[Player]],0),MATCH(FPL_Combined[[#Headers],[Gameweek 28]],FPL_Fixtures_Extract[#Headers],0)),3))</f>
        <v>N/A</v>
      </c>
      <c r="AD9" t="str">
        <f ca="1">IF(RIGHT(FPL_Combined[[#Headers],[Gameweek 29]],2)&lt;$B$622,INDEX(FPL_Results_Extract[Gameweek 04],MATCH($A9,FPL_Results_Extract[[Player]:[Player]],0)),INDEX(Team_Key[[Abbreviation]:[Abbreviation]],MATCH(LEFT(INDEX(FPL_Fixtures_Extract[],MATCH($A9,FPL_Fixtures_Extract[[Player]:[Player]],0),MATCH(FPL_Combined[[#Headers],[Gameweek 29]],FPL_Fixtures_Extract[#Headers],0)),LEN(INDEX(FPL_Fixtures_Extract[],MATCH($A9,FPL_Fixtures_Extract[[Player]:[Player]],0),MATCH(FPL_Combined[[#Headers],[Gameweek 29]],FPL_Fixtures_Extract[#Headers],0)))-4),Team_Key[[Full Name]:[Full Name]],0))&amp;RIGHT(INDEX(FPL_Fixtures_Extract[],MATCH($A9,FPL_Fixtures_Extract[[Player]:[Player]],0),MATCH(FPL_Combined[[#Headers],[Gameweek 29]],FPL_Fixtures_Extract[#Headers],0)),3))</f>
        <v>NEW(A)</v>
      </c>
      <c r="AE9" t="str">
        <f ca="1">IF(RIGHT(FPL_Combined[[#Headers],[Gameweek 30]],2)&lt;$B$622,INDEX(FPL_Results_Extract[Gameweek 05],MATCH($A9,FPL_Results_Extract[[Player]:[Player]],0)),INDEX(Team_Key[[Abbreviation]:[Abbreviation]],MATCH(LEFT(INDEX(FPL_Fixtures_Extract[],MATCH($A9,FPL_Fixtures_Extract[[Player]:[Player]],0),MATCH(FPL_Combined[[#Headers],[Gameweek 30]],FPL_Fixtures_Extract[#Headers],0)),LEN(INDEX(FPL_Fixtures_Extract[],MATCH($A9,FPL_Fixtures_Extract[[Player]:[Player]],0),MATCH(FPL_Combined[[#Headers],[Gameweek 30]],FPL_Fixtures_Extract[#Headers],0)))-4),Team_Key[[Full Name]:[Full Name]],0))&amp;RIGHT(INDEX(FPL_Fixtures_Extract[],MATCH($A9,FPL_Fixtures_Extract[[Player]:[Player]],0),MATCH(FPL_Combined[[#Headers],[Gameweek 30]],FPL_Fixtures_Extract[#Headers],0)),3))</f>
        <v>SWA(H)</v>
      </c>
      <c r="AF9" t="str">
        <f ca="1">IF(RIGHT(FPL_Combined[[#Headers],[Gameweek 31]],2)&lt;$B$622,INDEX(FPL_Results_Extract[Gameweek 06],MATCH($A9,FPL_Results_Extract[[Player]:[Player]],0)),INDEX(Team_Key[[Abbreviation]:[Abbreviation]],MATCH(LEFT(INDEX(FPL_Fixtures_Extract[],MATCH($A9,FPL_Fixtures_Extract[[Player]:[Player]],0),MATCH(FPL_Combined[[#Headers],[Gameweek 31]],FPL_Fixtures_Extract[#Headers],0)),LEN(INDEX(FPL_Fixtures_Extract[],MATCH($A9,FPL_Fixtures_Extract[[Player]:[Player]],0),MATCH(FPL_Combined[[#Headers],[Gameweek 31]],FPL_Fixtures_Extract[#Headers],0)))-4),Team_Key[[Full Name]:[Full Name]],0))&amp;RIGHT(INDEX(FPL_Fixtures_Extract[],MATCH($A9,FPL_Fixtures_Extract[[Player]:[Player]],0),MATCH(FPL_Combined[[#Headers],[Gameweek 31]],FPL_Fixtures_Extract[#Headers],0)),3))</f>
        <v>TOT(A)</v>
      </c>
      <c r="AG9" t="str">
        <f ca="1">IF(RIGHT(FPL_Combined[[#Headers],[Gameweek 32]],2)&lt;$B$622,INDEX(FPL_Results_Extract[Gameweek 07],MATCH($A9,FPL_Results_Extract[[Player]:[Player]],0)),INDEX(Team_Key[[Abbreviation]:[Abbreviation]],MATCH(LEFT(INDEX(FPL_Fixtures_Extract[],MATCH($A9,FPL_Fixtures_Extract[[Player]:[Player]],0),MATCH(FPL_Combined[[#Headers],[Gameweek 32]],FPL_Fixtures_Extract[#Headers],0)),LEN(INDEX(FPL_Fixtures_Extract[],MATCH($A9,FPL_Fixtures_Extract[[Player]:[Player]],0),MATCH(FPL_Combined[[#Headers],[Gameweek 32]],FPL_Fixtures_Extract[#Headers],0)))-4),Team_Key[[Full Name]:[Full Name]],0))&amp;RIGHT(INDEX(FPL_Fixtures_Extract[],MATCH($A9,FPL_Fixtures_Extract[[Player]:[Player]],0),MATCH(FPL_Combined[[#Headers],[Gameweek 32]],FPL_Fixtures_Extract[#Headers],0)),3))</f>
        <v>MCI(H)</v>
      </c>
      <c r="AH9" t="str">
        <f ca="1">IF(RIGHT(FPL_Combined[[#Headers],[Gameweek 33]],2)&lt;$B$622,INDEX(FPL_Results_Extract[Gameweek 08],MATCH($A9,FPL_Results_Extract[[Player]:[Player]],0)),INDEX(Team_Key[[Abbreviation]:[Abbreviation]],MATCH(LEFT(INDEX(FPL_Fixtures_Extract[],MATCH($A9,FPL_Fixtures_Extract[[Player]:[Player]],0),MATCH(FPL_Combined[[#Headers],[Gameweek 33]],FPL_Fixtures_Extract[#Headers],0)),LEN(INDEX(FPL_Fixtures_Extract[],MATCH($A9,FPL_Fixtures_Extract[[Player]:[Player]],0),MATCH(FPL_Combined[[#Headers],[Gameweek 33]],FPL_Fixtures_Extract[#Headers],0)))-4),Team_Key[[Full Name]:[Full Name]],0))&amp;RIGHT(INDEX(FPL_Fixtures_Extract[],MATCH($A9,FPL_Fixtures_Extract[[Player]:[Player]],0),MATCH(FPL_Combined[[#Headers],[Gameweek 33]],FPL_Fixtures_Extract[#Headers],0)),3))</f>
        <v>AVL(A)</v>
      </c>
      <c r="AI9" t="str">
        <f ca="1">IF(RIGHT(FPL_Combined[[#Headers],[Gameweek 34]],2)&lt;$B$622,INDEX(FPL_Results_Extract[Gameweek 09],MATCH($A9,FPL_Results_Extract[[Player]:[Player]],0)),INDEX(Team_Key[[Abbreviation]:[Abbreviation]],MATCH(LEFT(INDEX(FPL_Fixtures_Extract[],MATCH($A9,FPL_Fixtures_Extract[[Player]:[Player]],0),MATCH(FPL_Combined[[#Headers],[Gameweek 34]],FPL_Fixtures_Extract[#Headers],0)),LEN(INDEX(FPL_Fixtures_Extract[],MATCH($A9,FPL_Fixtures_Extract[[Player]:[Player]],0),MATCH(FPL_Combined[[#Headers],[Gameweek 34]],FPL_Fixtures_Extract[#Headers],0)))-4),Team_Key[[Full Name]:[Full Name]],0))&amp;RIGHT(INDEX(FPL_Fixtures_Extract[],MATCH($A9,FPL_Fixtures_Extract[[Player]:[Player]],0),MATCH(FPL_Combined[[#Headers],[Gameweek 34]],FPL_Fixtures_Extract[#Headers],0)),3))</f>
        <v>LIV(H)</v>
      </c>
      <c r="AJ9" t="str">
        <f ca="1">IF(RIGHT(FPL_Combined[[#Headers],[Gameweek 35]],2)&lt;$B$622,INDEX(FPL_Results_Extract[Gameweek 10],MATCH($A9,FPL_Results_Extract[[Player]:[Player]],0)),INDEX(Team_Key[[Abbreviation]:[Abbreviation]],MATCH(LEFT(INDEX(FPL_Fixtures_Extract[],MATCH($A9,FPL_Fixtures_Extract[[Player]:[Player]],0),MATCH(FPL_Combined[[#Headers],[Gameweek 35]],FPL_Fixtures_Extract[#Headers],0)),LEN(INDEX(FPL_Fixtures_Extract[],MATCH($A9,FPL_Fixtures_Extract[[Player]:[Player]],0),MATCH(FPL_Combined[[#Headers],[Gameweek 35]],FPL_Fixtures_Extract[#Headers],0)))-4),Team_Key[[Full Name]:[Full Name]],0))&amp;RIGHT(INDEX(FPL_Fixtures_Extract[],MATCH($A9,FPL_Fixtures_Extract[[Player]:[Player]],0),MATCH(FPL_Combined[[#Headers],[Gameweek 35]],FPL_Fixtures_Extract[#Headers],0)),3))</f>
        <v>CHE(H)</v>
      </c>
      <c r="AK9" t="str">
        <f ca="1">IF(RIGHT(FPL_Combined[[#Headers],[Gameweek 36]],2)&lt;$B$622,INDEX(FPL_Results_Extract[Gameweek 11],MATCH($A9,FPL_Results_Extract[[Player]:[Player]],0)),INDEX(Team_Key[[Abbreviation]:[Abbreviation]],MATCH(LEFT(INDEX(FPL_Fixtures_Extract[],MATCH($A9,FPL_Fixtures_Extract[[Player]:[Player]],0),MATCH(FPL_Combined[[#Headers],[Gameweek 36]],FPL_Fixtures_Extract[#Headers],0)),LEN(INDEX(FPL_Fixtures_Extract[],MATCH($A9,FPL_Fixtures_Extract[[Player]:[Player]],0),MATCH(FPL_Combined[[#Headers],[Gameweek 36]],FPL_Fixtures_Extract[#Headers],0)))-4),Team_Key[[Full Name]:[Full Name]],0))&amp;RIGHT(INDEX(FPL_Fixtures_Extract[],MATCH($A9,FPL_Fixtures_Extract[[Player]:[Player]],0),MATCH(FPL_Combined[[#Headers],[Gameweek 36]],FPL_Fixtures_Extract[#Headers],0)),3))</f>
        <v>EVE(A)</v>
      </c>
      <c r="AL9" t="str">
        <f ca="1">IF(RIGHT(FPL_Combined[[#Headers],[Gameweek 37]],2)&lt;$B$622,INDEX(FPL_Results_Extract[Gameweek 12],MATCH($A9,FPL_Results_Extract[[Player]:[Player]],0)),INDEX(Team_Key[[Abbreviation]:[Abbreviation]],MATCH(LEFT(INDEX(FPL_Fixtures_Extract[],MATCH($A9,FPL_Fixtures_Extract[[Player]:[Player]],0),MATCH(FPL_Combined[[#Headers],[Gameweek 37]],FPL_Fixtures_Extract[#Headers],0)),LEN(INDEX(FPL_Fixtures_Extract[],MATCH($A9,FPL_Fixtures_Extract[[Player]:[Player]],0),MATCH(FPL_Combined[[#Headers],[Gameweek 37]],FPL_Fixtures_Extract[#Headers],0)))-4),Team_Key[[Full Name]:[Full Name]],0))&amp;RIGHT(INDEX(FPL_Fixtures_Extract[],MATCH($A9,FPL_Fixtures_Extract[[Player]:[Player]],0),MATCH(FPL_Combined[[#Headers],[Gameweek 37]],FPL_Fixtures_Extract[#Headers],0)),3))</f>
        <v>WBA(H)</v>
      </c>
      <c r="AM9" t="str">
        <f ca="1">IF(RIGHT(FPL_Combined[[#Headers],[Gameweek 38]],2)&lt;$B$622,INDEX(FPL_Results_Extract[Gameweek 13],MATCH($A9,FPL_Results_Extract[[Player]:[Player]],0)),INDEX(Team_Key[[Abbreviation]:[Abbreviation]],MATCH(LEFT(INDEX(FPL_Fixtures_Extract[],MATCH($A9,FPL_Fixtures_Extract[[Player]:[Player]],0),MATCH(FPL_Combined[[#Headers],[Gameweek 38]],FPL_Fixtures_Extract[#Headers],0)),LEN(INDEX(FPL_Fixtures_Extract[],MATCH($A9,FPL_Fixtures_Extract[[Player]:[Player]],0),MATCH(FPL_Combined[[#Headers],[Gameweek 38]],FPL_Fixtures_Extract[#Headers],0)))-4),Team_Key[[Full Name]:[Full Name]],0))&amp;RIGHT(INDEX(FPL_Fixtures_Extract[],MATCH($A9,FPL_Fixtures_Extract[[Player]:[Player]],0),MATCH(FPL_Combined[[#Headers],[Gameweek 38]],FPL_Fixtures_Extract[#Headers],0)),3))</f>
        <v>MUN(A)</v>
      </c>
    </row>
    <row r="10" spans="1:39" x14ac:dyDescent="0.45">
      <c r="A10" t="s">
        <v>583</v>
      </c>
      <c r="B10" t="str">
        <f ca="1">IF(RIGHT(FPL_Combined[[#Headers],[Gameweek 01]],2)&lt;$B$622,INDEX(FPL_Results_Extract[Gameweek 01],MATCH($A10,FPL_Results_Extract[[Player]:[Player]],0)),INDEX(Team_Key[[Abbreviation]:[Abbreviation]],MATCH(LEFT(INDEX(FPL_Fixtures_Extract[],MATCH($A10,FPL_Fixtures_Extract[[Player]:[Player]],0),MATCH(FPL_Combined[[#Headers],[Gameweek 01]],FPL_Fixtures_Extract[#Headers],0)),LEN(INDEX(FPL_Fixtures_Extract[],MATCH($A10,FPL_Fixtures_Extract[[Player]:[Player]],0),MATCH(FPL_Combined[[#Headers],[Gameweek 01]],FPL_Fixtures_Extract[#Headers],0)))-4),Team_Key[[Full Name]:[Full Name]],0))&amp;RIGHT(INDEX(FPL_Fixtures_Extract[],MATCH($A10,FPL_Fixtures_Extract[[Player]:[Player]],0),MATCH(FPL_Combined[[#Headers],[Gameweek 01]],FPL_Fixtures_Extract[#Headers],0)),3))</f>
        <v>BOU(A) 1-0</v>
      </c>
      <c r="C10" t="str">
        <f ca="1">IF(RIGHT(FPL_Combined[[#Headers],[Gameweek 02]],2)&lt;$B$622,INDEX(FPL_Results_Extract[Gameweek 02],MATCH($A10,FPL_Results_Extract[[Player]:[Player]],0)),INDEX(Team_Key[[Abbreviation]:[Abbreviation]],MATCH(LEFT(INDEX(FPL_Fixtures_Extract[],MATCH($A10,FPL_Fixtures_Extract[[Player]:[Player]],0),MATCH(FPL_Combined[[#Headers],[Gameweek 02]],FPL_Fixtures_Extract[#Headers],0)),LEN(INDEX(FPL_Fixtures_Extract[],MATCH($A10,FPL_Fixtures_Extract[[Player]:[Player]],0),MATCH(FPL_Combined[[#Headers],[Gameweek 02]],FPL_Fixtures_Extract[#Headers],0)))-4),Team_Key[[Full Name]:[Full Name]],0))&amp;RIGHT(INDEX(FPL_Fixtures_Extract[],MATCH($A10,FPL_Fixtures_Extract[[Player]:[Player]],0),MATCH(FPL_Combined[[#Headers],[Gameweek 02]],FPL_Fixtures_Extract[#Headers],0)),3))</f>
        <v>MUN(H) 0-1</v>
      </c>
      <c r="D10" t="str">
        <f ca="1">IF(RIGHT(FPL_Combined[[#Headers],[Gameweek 03]],2)&lt;$B$622,INDEX(FPL_Results_Extract[Gameweek 03],MATCH($A10,FPL_Results_Extract[[Player]:[Player]],0)),INDEX(Team_Key[[Abbreviation]:[Abbreviation]],MATCH(LEFT(INDEX(FPL_Fixtures_Extract[],MATCH($A10,FPL_Fixtures_Extract[[Player]:[Player]],0),MATCH(FPL_Combined[[#Headers],[Gameweek 03]],FPL_Fixtures_Extract[#Headers],0)),LEN(INDEX(FPL_Fixtures_Extract[],MATCH($A10,FPL_Fixtures_Extract[[Player]:[Player]],0),MATCH(FPL_Combined[[#Headers],[Gameweek 03]],FPL_Fixtures_Extract[#Headers],0)))-4),Team_Key[[Full Name]:[Full Name]],0))&amp;RIGHT(INDEX(FPL_Fixtures_Extract[],MATCH($A10,FPL_Fixtures_Extract[[Player]:[Player]],0),MATCH(FPL_Combined[[#Headers],[Gameweek 03]],FPL_Fixtures_Extract[#Headers],0)),3))</f>
        <v>CRY(A) 1-2</v>
      </c>
      <c r="E10" t="str">
        <f ca="1">IF(RIGHT(FPL_Combined[[#Headers],[Gameweek 04]],2)&lt;$B$622,INDEX(FPL_Results_Extract[Gameweek 04],MATCH($A10,FPL_Results_Extract[[Player]:[Player]],0)),INDEX(Team_Key[[Abbreviation]:[Abbreviation]],MATCH(LEFT(INDEX(FPL_Fixtures_Extract[],MATCH($A10,FPL_Fixtures_Extract[[Player]:[Player]],0),MATCH(FPL_Combined[[#Headers],[Gameweek 04]],FPL_Fixtures_Extract[#Headers],0)),LEN(INDEX(FPL_Fixtures_Extract[],MATCH($A10,FPL_Fixtures_Extract[[Player]:[Player]],0),MATCH(FPL_Combined[[#Headers],[Gameweek 04]],FPL_Fixtures_Extract[#Headers],0)))-4),Team_Key[[Full Name]:[Full Name]],0))&amp;RIGHT(INDEX(FPL_Fixtures_Extract[],MATCH($A10,FPL_Fixtures_Extract[[Player]:[Player]],0),MATCH(FPL_Combined[[#Headers],[Gameweek 04]],FPL_Fixtures_Extract[#Headers],0)),3))</f>
        <v>SUN(H) 2-2</v>
      </c>
      <c r="F10" t="str">
        <f ca="1">IF(RIGHT(FPL_Combined[[#Headers],[Gameweek 05]],2)&lt;$B$622,INDEX(FPL_Results_Extract[Gameweek 05],MATCH($A10,FPL_Results_Extract[[Player]:[Player]],0)),INDEX(Team_Key[[Abbreviation]:[Abbreviation]],MATCH(LEFT(INDEX(FPL_Fixtures_Extract[],MATCH($A10,FPL_Fixtures_Extract[[Player]:[Player]],0),MATCH(FPL_Combined[[#Headers],[Gameweek 05]],FPL_Fixtures_Extract[#Headers],0)),LEN(INDEX(FPL_Fixtures_Extract[],MATCH($A10,FPL_Fixtures_Extract[[Player]:[Player]],0),MATCH(FPL_Combined[[#Headers],[Gameweek 05]],FPL_Fixtures_Extract[#Headers],0)))-4),Team_Key[[Full Name]:[Full Name]],0))&amp;RIGHT(INDEX(FPL_Fixtures_Extract[],MATCH($A10,FPL_Fixtures_Extract[[Player]:[Player]],0),MATCH(FPL_Combined[[#Headers],[Gameweek 05]],FPL_Fixtures_Extract[#Headers],0)),3))</f>
        <v>LEI(A) 2-3</v>
      </c>
      <c r="G10" t="str">
        <f ca="1">IF(RIGHT(FPL_Combined[[#Headers],[Gameweek 06]],2)&lt;$B$622,INDEX(FPL_Results_Extract[Gameweek 06],MATCH($A10,FPL_Results_Extract[[Player]:[Player]],0)),INDEX(Team_Key[[Abbreviation]:[Abbreviation]],MATCH(LEFT(INDEX(FPL_Fixtures_Extract[],MATCH($A10,FPL_Fixtures_Extract[[Player]:[Player]],0),MATCH(FPL_Combined[[#Headers],[Gameweek 06]],FPL_Fixtures_Extract[#Headers],0)),LEN(INDEX(FPL_Fixtures_Extract[],MATCH($A10,FPL_Fixtures_Extract[[Player]:[Player]],0),MATCH(FPL_Combined[[#Headers],[Gameweek 06]],FPL_Fixtures_Extract[#Headers],0)))-4),Team_Key[[Full Name]:[Full Name]],0))&amp;RIGHT(INDEX(FPL_Fixtures_Extract[],MATCH($A10,FPL_Fixtures_Extract[[Player]:[Player]],0),MATCH(FPL_Combined[[#Headers],[Gameweek 06]],FPL_Fixtures_Extract[#Headers],0)),3))</f>
        <v>WBA(H) 0-1</v>
      </c>
      <c r="H10" t="str">
        <f ca="1">IF(RIGHT(FPL_Combined[[#Headers],[Gameweek 07]],2)&lt;$B$622,INDEX(FPL_Results_Extract[Gameweek 07],MATCH($A10,FPL_Results_Extract[[Player]:[Player]],0)),INDEX(Team_Key[[Abbreviation]:[Abbreviation]],MATCH(LEFT(INDEX(FPL_Fixtures_Extract[],MATCH($A10,FPL_Fixtures_Extract[[Player]:[Player]],0),MATCH(FPL_Combined[[#Headers],[Gameweek 07]],FPL_Fixtures_Extract[#Headers],0)),LEN(INDEX(FPL_Fixtures_Extract[],MATCH($A10,FPL_Fixtures_Extract[[Player]:[Player]],0),MATCH(FPL_Combined[[#Headers],[Gameweek 07]],FPL_Fixtures_Extract[#Headers],0)))-4),Team_Key[[Full Name]:[Full Name]],0))&amp;RIGHT(INDEX(FPL_Fixtures_Extract[],MATCH($A10,FPL_Fixtures_Extract[[Player]:[Player]],0),MATCH(FPL_Combined[[#Headers],[Gameweek 07]],FPL_Fixtures_Extract[#Headers],0)),3))</f>
        <v>LIV(A) 2-3</v>
      </c>
      <c r="I10" t="str">
        <f ca="1">IF(RIGHT(FPL_Combined[[#Headers],[Gameweek 08]],2)&lt;$B$622,INDEX(FPL_Results_Extract[Gameweek 08],MATCH($A10,FPL_Results_Extract[[Player]:[Player]],0)),INDEX(Team_Key[[Abbreviation]:[Abbreviation]],MATCH(LEFT(INDEX(FPL_Fixtures_Extract[],MATCH($A10,FPL_Fixtures_Extract[[Player]:[Player]],0),MATCH(FPL_Combined[[#Headers],[Gameweek 08]],FPL_Fixtures_Extract[#Headers],0)),LEN(INDEX(FPL_Fixtures_Extract[],MATCH($A10,FPL_Fixtures_Extract[[Player]:[Player]],0),MATCH(FPL_Combined[[#Headers],[Gameweek 08]],FPL_Fixtures_Extract[#Headers],0)))-4),Team_Key[[Full Name]:[Full Name]],0))&amp;RIGHT(INDEX(FPL_Fixtures_Extract[],MATCH($A10,FPL_Fixtures_Extract[[Player]:[Player]],0),MATCH(FPL_Combined[[#Headers],[Gameweek 08]],FPL_Fixtures_Extract[#Headers],0)),3))</f>
        <v>STK(H) 0-1</v>
      </c>
      <c r="J10" t="str">
        <f ca="1">IF(RIGHT(FPL_Combined[[#Headers],[Gameweek 09]],2)&lt;$B$622,INDEX(FPL_Results_Extract[Gameweek 09],MATCH($A10,FPL_Results_Extract[[Player]:[Player]],0)),INDEX(Team_Key[[Abbreviation]:[Abbreviation]],MATCH(LEFT(INDEX(FPL_Fixtures_Extract[],MATCH($A10,FPL_Fixtures_Extract[[Player]:[Player]],0),MATCH(FPL_Combined[[#Headers],[Gameweek 09]],FPL_Fixtures_Extract[#Headers],0)),LEN(INDEX(FPL_Fixtures_Extract[],MATCH($A10,FPL_Fixtures_Extract[[Player]:[Player]],0),MATCH(FPL_Combined[[#Headers],[Gameweek 09]],FPL_Fixtures_Extract[#Headers],0)))-4),Team_Key[[Full Name]:[Full Name]],0))&amp;RIGHT(INDEX(FPL_Fixtures_Extract[],MATCH($A10,FPL_Fixtures_Extract[[Player]:[Player]],0),MATCH(FPL_Combined[[#Headers],[Gameweek 09]],FPL_Fixtures_Extract[#Headers],0)),3))</f>
        <v>CHE(A) 0-2</v>
      </c>
      <c r="K10" t="str">
        <f ca="1">IF(RIGHT(FPL_Combined[[#Headers],[Gameweek 10]],2)&lt;$B$622,INDEX(FPL_Results_Extract[Gameweek 10],MATCH($A10,FPL_Results_Extract[[Player]:[Player]],0)),INDEX(Team_Key[[Abbreviation]:[Abbreviation]],MATCH(LEFT(INDEX(FPL_Fixtures_Extract[],MATCH($A10,FPL_Fixtures_Extract[[Player]:[Player]],0),MATCH(FPL_Combined[[#Headers],[Gameweek 10]],FPL_Fixtures_Extract[#Headers],0)),LEN(INDEX(FPL_Fixtures_Extract[],MATCH($A10,FPL_Fixtures_Extract[[Player]:[Player]],0),MATCH(FPL_Combined[[#Headers],[Gameweek 10]],FPL_Fixtures_Extract[#Headers],0)))-4),Team_Key[[Full Name]:[Full Name]],0))&amp;RIGHT(INDEX(FPL_Fixtures_Extract[],MATCH($A10,FPL_Fixtures_Extract[[Player]:[Player]],0),MATCH(FPL_Combined[[#Headers],[Gameweek 10]],FPL_Fixtures_Extract[#Headers],0)),3))</f>
        <v>SWA(H) 1-2</v>
      </c>
      <c r="L10" t="str">
        <f ca="1">IF(RIGHT(FPL_Combined[[#Headers],[Gameweek 11]],2)&lt;$B$622,INDEX(FPL_Results_Extract[Gameweek 11],MATCH($A10,FPL_Results_Extract[[Player]:[Player]],0)),INDEX(Team_Key[[Abbreviation]:[Abbreviation]],MATCH(LEFT(INDEX(FPL_Fixtures_Extract[],MATCH($A10,FPL_Fixtures_Extract[[Player]:[Player]],0),MATCH(FPL_Combined[[#Headers],[Gameweek 11]],FPL_Fixtures_Extract[#Headers],0)),LEN(INDEX(FPL_Fixtures_Extract[],MATCH($A10,FPL_Fixtures_Extract[[Player]:[Player]],0),MATCH(FPL_Combined[[#Headers],[Gameweek 11]],FPL_Fixtures_Extract[#Headers],0)))-4),Team_Key[[Full Name]:[Full Name]],0))&amp;RIGHT(INDEX(FPL_Fixtures_Extract[],MATCH($A10,FPL_Fixtures_Extract[[Player]:[Player]],0),MATCH(FPL_Combined[[#Headers],[Gameweek 11]],FPL_Fixtures_Extract[#Headers],0)),3))</f>
        <v>TOT(A) 1-3</v>
      </c>
      <c r="M10" t="str">
        <f ca="1">IF(RIGHT(FPL_Combined[[#Headers],[Gameweek 12]],2)&lt;$B$622,INDEX(FPL_Results_Extract[Gameweek 12],MATCH($A10,FPL_Results_Extract[[Player]:[Player]],0)),INDEX(Team_Key[[Abbreviation]:[Abbreviation]],MATCH(LEFT(INDEX(FPL_Fixtures_Extract[],MATCH($A10,FPL_Fixtures_Extract[[Player]:[Player]],0),MATCH(FPL_Combined[[#Headers],[Gameweek 12]],FPL_Fixtures_Extract[#Headers],0)),LEN(INDEX(FPL_Fixtures_Extract[],MATCH($A10,FPL_Fixtures_Extract[[Player]:[Player]],0),MATCH(FPL_Combined[[#Headers],[Gameweek 12]],FPL_Fixtures_Extract[#Headers],0)))-4),Team_Key[[Full Name]:[Full Name]],0))&amp;RIGHT(INDEX(FPL_Fixtures_Extract[],MATCH($A10,FPL_Fixtures_Extract[[Player]:[Player]],0),MATCH(FPL_Combined[[#Headers],[Gameweek 12]],FPL_Fixtures_Extract[#Headers],0)),3))</f>
        <v>MCI(H) 0-0</v>
      </c>
      <c r="N10" t="str">
        <f ca="1">IF(RIGHT(FPL_Combined[[#Headers],[Gameweek 13]],2)&lt;$B$622,INDEX(FPL_Results_Extract[Gameweek 13],MATCH($A10,FPL_Results_Extract[[Player]:[Player]],0)),INDEX(Team_Key[[Abbreviation]:[Abbreviation]],MATCH(LEFT(INDEX(FPL_Fixtures_Extract[],MATCH($A10,FPL_Fixtures_Extract[[Player]:[Player]],0),MATCH(FPL_Combined[[#Headers],[Gameweek 13]],FPL_Fixtures_Extract[#Headers],0)),LEN(INDEX(FPL_Fixtures_Extract[],MATCH($A10,FPL_Fixtures_Extract[[Player]:[Player]],0),MATCH(FPL_Combined[[#Headers],[Gameweek 13]],FPL_Fixtures_Extract[#Headers],0)))-4),Team_Key[[Full Name]:[Full Name]],0))&amp;RIGHT(INDEX(FPL_Fixtures_Extract[],MATCH($A10,FPL_Fixtures_Extract[[Player]:[Player]],0),MATCH(FPL_Combined[[#Headers],[Gameweek 13]],FPL_Fixtures_Extract[#Headers],0)),3))</f>
        <v>EVE(A) 0-4</v>
      </c>
      <c r="O10" t="str">
        <f ca="1">IF(RIGHT(FPL_Combined[[#Headers],[Gameweek 14]],2)&lt;$B$622,INDEX(FPL_Results_Extract[Gameweek 14],MATCH($A10,FPL_Results_Extract[[Player]:[Player]],0)),INDEX(Team_Key[[Abbreviation]:[Abbreviation]],MATCH(LEFT(INDEX(FPL_Fixtures_Extract[],MATCH($A10,FPL_Fixtures_Extract[[Player]:[Player]],0),MATCH(FPL_Combined[[#Headers],[Gameweek 14]],FPL_Fixtures_Extract[#Headers],0)),LEN(INDEX(FPL_Fixtures_Extract[],MATCH($A10,FPL_Fixtures_Extract[[Player]:[Player]],0),MATCH(FPL_Combined[[#Headers],[Gameweek 14]],FPL_Fixtures_Extract[#Headers],0)))-4),Team_Key[[Full Name]:[Full Name]],0))&amp;RIGHT(INDEX(FPL_Fixtures_Extract[],MATCH($A10,FPL_Fixtures_Extract[[Player]:[Player]],0),MATCH(FPL_Combined[[#Headers],[Gameweek 14]],FPL_Fixtures_Extract[#Headers],0)),3))</f>
        <v>WAT(H) 2-3</v>
      </c>
      <c r="P10" t="str">
        <f ca="1">IF(RIGHT(FPL_Combined[[#Headers],[Gameweek 15]],2)&lt;$B$622,INDEX(FPL_Results_Extract[Gameweek 15],MATCH($A10,FPL_Results_Extract[[Player]:[Player]],0)),INDEX(Team_Key[[Abbreviation]:[Abbreviation]],MATCH(LEFT(INDEX(FPL_Fixtures_Extract[],MATCH($A10,FPL_Fixtures_Extract[[Player]:[Player]],0),MATCH(FPL_Combined[[#Headers],[Gameweek 15]],FPL_Fixtures_Extract[#Headers],0)),LEN(INDEX(FPL_Fixtures_Extract[],MATCH($A10,FPL_Fixtures_Extract[[Player]:[Player]],0),MATCH(FPL_Combined[[#Headers],[Gameweek 15]],FPL_Fixtures_Extract[#Headers],0)))-4),Team_Key[[Full Name]:[Full Name]],0))&amp;RIGHT(INDEX(FPL_Fixtures_Extract[],MATCH($A10,FPL_Fixtures_Extract[[Player]:[Player]],0),MATCH(FPL_Combined[[#Headers],[Gameweek 15]],FPL_Fixtures_Extract[#Headers],0)),3))</f>
        <v>SOU(A) 1-1</v>
      </c>
      <c r="Q10" t="str">
        <f ca="1">IF(RIGHT(FPL_Combined[[#Headers],[Gameweek 16]],2)&lt;$B$622,INDEX(FPL_Results_Extract[Gameweek 16],MATCH($A10,FPL_Results_Extract[[Player]:[Player]],0)),INDEX(Team_Key[[Abbreviation]:[Abbreviation]],MATCH(LEFT(INDEX(FPL_Fixtures_Extract[],MATCH($A10,FPL_Fixtures_Extract[[Player]:[Player]],0),MATCH(FPL_Combined[[#Headers],[Gameweek 16]],FPL_Fixtures_Extract[#Headers],0)),LEN(INDEX(FPL_Fixtures_Extract[],MATCH($A10,FPL_Fixtures_Extract[[Player]:[Player]],0),MATCH(FPL_Combined[[#Headers],[Gameweek 16]],FPL_Fixtures_Extract[#Headers],0)))-4),Team_Key[[Full Name]:[Full Name]],0))&amp;RIGHT(INDEX(FPL_Fixtures_Extract[],MATCH($A10,FPL_Fixtures_Extract[[Player]:[Player]],0),MATCH(FPL_Combined[[#Headers],[Gameweek 16]],FPL_Fixtures_Extract[#Headers],0)),3))</f>
        <v>ARS(H) 0-2</v>
      </c>
      <c r="R10" t="str">
        <f ca="1">IF(RIGHT(FPL_Combined[[#Headers],[Gameweek 17]],2)&lt;$B$622,INDEX(FPL_Results_Extract[Gameweek 17],MATCH($A10,FPL_Results_Extract[[Player]:[Player]],0)),INDEX(Team_Key[[Abbreviation]:[Abbreviation]],MATCH(LEFT(INDEX(FPL_Fixtures_Extract[],MATCH($A10,FPL_Fixtures_Extract[[Player]:[Player]],0),MATCH(FPL_Combined[[#Headers],[Gameweek 17]],FPL_Fixtures_Extract[#Headers],0)),LEN(INDEX(FPL_Fixtures_Extract[],MATCH($A10,FPL_Fixtures_Extract[[Player]:[Player]],0),MATCH(FPL_Combined[[#Headers],[Gameweek 17]],FPL_Fixtures_Extract[#Headers],0)))-4),Team_Key[[Full Name]:[Full Name]],0))&amp;RIGHT(INDEX(FPL_Fixtures_Extract[],MATCH($A10,FPL_Fixtures_Extract[[Player]:[Player]],0),MATCH(FPL_Combined[[#Headers],[Gameweek 17]],FPL_Fixtures_Extract[#Headers],0)),3))</f>
        <v>NEW(A) 1-1</v>
      </c>
      <c r="S10" t="str">
        <f ca="1">IF(RIGHT(FPL_Combined[[#Headers],[Gameweek 18]],2)&lt;$B$622,INDEX(FPL_Results_Extract[Gameweek 18],MATCH($A10,FPL_Results_Extract[[Player]:[Player]],0)),INDEX(Team_Key[[Abbreviation]:[Abbreviation]],MATCH(LEFT(INDEX(FPL_Fixtures_Extract[],MATCH($A10,FPL_Fixtures_Extract[[Player]:[Player]],0),MATCH(FPL_Combined[[#Headers],[Gameweek 18]],FPL_Fixtures_Extract[#Headers],0)),LEN(INDEX(FPL_Fixtures_Extract[],MATCH($A10,FPL_Fixtures_Extract[[Player]:[Player]],0),MATCH(FPL_Combined[[#Headers],[Gameweek 18]],FPL_Fixtures_Extract[#Headers],0)))-4),Team_Key[[Full Name]:[Full Name]],0))&amp;RIGHT(INDEX(FPL_Fixtures_Extract[],MATCH($A10,FPL_Fixtures_Extract[[Player]:[Player]],0),MATCH(FPL_Combined[[#Headers],[Gameweek 18]],FPL_Fixtures_Extract[#Headers],0)),3))</f>
        <v>WHU(H) 1-1</v>
      </c>
      <c r="T10" t="str">
        <f ca="1">IF(RIGHT(FPL_Combined[[#Headers],[Gameweek 19]],2)&lt;$B$622,INDEX(FPL_Results_Extract[Gameweek 19],MATCH($A10,FPL_Results_Extract[[Player]:[Player]],0)),INDEX(Team_Key[[Abbreviation]:[Abbreviation]],MATCH(LEFT(INDEX(FPL_Fixtures_Extract[],MATCH($A10,FPL_Fixtures_Extract[[Player]:[Player]],0),MATCH(FPL_Combined[[#Headers],[Gameweek 19]],FPL_Fixtures_Extract[#Headers],0)),LEN(INDEX(FPL_Fixtures_Extract[],MATCH($A10,FPL_Fixtures_Extract[[Player]:[Player]],0),MATCH(FPL_Combined[[#Headers],[Gameweek 19]],FPL_Fixtures_Extract[#Headers],0)))-4),Team_Key[[Full Name]:[Full Name]],0))&amp;RIGHT(INDEX(FPL_Fixtures_Extract[],MATCH($A10,FPL_Fixtures_Extract[[Player]:[Player]],0),MATCH(FPL_Combined[[#Headers],[Gameweek 19]],FPL_Fixtures_Extract[#Headers],0)),3))</f>
        <v>NOR(A) 0-2</v>
      </c>
      <c r="U10" t="str">
        <f ca="1">IF(RIGHT(FPL_Combined[[#Headers],[Gameweek 20]],2)&lt;$B$622,INDEX(FPL_Results_Extract[Gameweek 20],MATCH($A10,FPL_Results_Extract[[Player]:[Player]],0)),INDEX(Team_Key[[Abbreviation]:[Abbreviation]],MATCH(LEFT(INDEX(FPL_Fixtures_Extract[],MATCH($A10,FPL_Fixtures_Extract[[Player]:[Player]],0),MATCH(FPL_Combined[[#Headers],[Gameweek 20]],FPL_Fixtures_Extract[#Headers],0)),LEN(INDEX(FPL_Fixtures_Extract[],MATCH($A10,FPL_Fixtures_Extract[[Player]:[Player]],0),MATCH(FPL_Combined[[#Headers],[Gameweek 20]],FPL_Fixtures_Extract[#Headers],0)))-4),Team_Key[[Full Name]:[Full Name]],0))&amp;RIGHT(INDEX(FPL_Fixtures_Extract[],MATCH($A10,FPL_Fixtures_Extract[[Player]:[Player]],0),MATCH(FPL_Combined[[#Headers],[Gameweek 20]],FPL_Fixtures_Extract[#Headers],0)),3))</f>
        <v>SUN(A) 1-3</v>
      </c>
      <c r="V10" t="str">
        <f ca="1">IF(RIGHT(FPL_Combined[[#Headers],[Gameweek 21]],2)&lt;$B$622,INDEX(FPL_Results_Extract[Gameweek 21],MATCH($A10,FPL_Results_Extract[[Player]:[Player]],0)),INDEX(Team_Key[[Abbreviation]:[Abbreviation]],MATCH(LEFT(INDEX(FPL_Fixtures_Extract[],MATCH($A10,FPL_Fixtures_Extract[[Player]:[Player]],0),MATCH(FPL_Combined[[#Headers],[Gameweek 21]],FPL_Fixtures_Extract[#Headers],0)),LEN(INDEX(FPL_Fixtures_Extract[],MATCH($A10,FPL_Fixtures_Extract[[Player]:[Player]],0),MATCH(FPL_Combined[[#Headers],[Gameweek 21]],FPL_Fixtures_Extract[#Headers],0)))-4),Team_Key[[Full Name]:[Full Name]],0))&amp;RIGHT(INDEX(FPL_Fixtures_Extract[],MATCH($A10,FPL_Fixtures_Extract[[Player]:[Player]],0),MATCH(FPL_Combined[[#Headers],[Gameweek 21]],FPL_Fixtures_Extract[#Headers],0)),3))</f>
        <v>CRY(H) 1-0</v>
      </c>
      <c r="W10" t="str">
        <f ca="1">IF(RIGHT(FPL_Combined[[#Headers],[Gameweek 22]],2)&lt;$B$622,INDEX(FPL_Results_Extract[Gameweek 22],MATCH($A10,FPL_Results_Extract[[Player]:[Player]],0)),INDEX(Team_Key[[Abbreviation]:[Abbreviation]],MATCH(LEFT(INDEX(FPL_Fixtures_Extract[],MATCH($A10,FPL_Fixtures_Extract[[Player]:[Player]],0),MATCH(FPL_Combined[[#Headers],[Gameweek 22]],FPL_Fixtures_Extract[#Headers],0)),LEN(INDEX(FPL_Fixtures_Extract[],MATCH($A10,FPL_Fixtures_Extract[[Player]:[Player]],0),MATCH(FPL_Combined[[#Headers],[Gameweek 22]],FPL_Fixtures_Extract[#Headers],0)))-4),Team_Key[[Full Name]:[Full Name]],0))&amp;RIGHT(INDEX(FPL_Fixtures_Extract[],MATCH($A10,FPL_Fixtures_Extract[[Player]:[Player]],0),MATCH(FPL_Combined[[#Headers],[Gameweek 22]],FPL_Fixtures_Extract[#Headers],0)),3))</f>
        <v>LEI(H) 1-1</v>
      </c>
      <c r="X10" t="str">
        <f ca="1">IF(RIGHT(FPL_Combined[[#Headers],[Gameweek 23]],2)&lt;$B$622,INDEX(FPL_Results_Extract[Gameweek 23],MATCH($A10,FPL_Results_Extract[[Player]:[Player]],0)),INDEX(Team_Key[[Abbreviation]:[Abbreviation]],MATCH(LEFT(INDEX(FPL_Fixtures_Extract[],MATCH($A10,FPL_Fixtures_Extract[[Player]:[Player]],0),MATCH(FPL_Combined[[#Headers],[Gameweek 23]],FPL_Fixtures_Extract[#Headers],0)),LEN(INDEX(FPL_Fixtures_Extract[],MATCH($A10,FPL_Fixtures_Extract[[Player]:[Player]],0),MATCH(FPL_Combined[[#Headers],[Gameweek 23]],FPL_Fixtures_Extract[#Headers],0)))-4),Team_Key[[Full Name]:[Full Name]],0))&amp;RIGHT(INDEX(FPL_Fixtures_Extract[],MATCH($A10,FPL_Fixtures_Extract[[Player]:[Player]],0),MATCH(FPL_Combined[[#Headers],[Gameweek 23]],FPL_Fixtures_Extract[#Headers],0)),3))</f>
        <v>WBA(A) 0-0</v>
      </c>
      <c r="Y10" t="str">
        <f ca="1">IF(RIGHT(FPL_Combined[[#Headers],[Gameweek 24]],2)&lt;$B$622,INDEX(FPL_Results_Extract[Team],MATCH($A10,FPL_Results_Extract[[Player]:[Player]],0)),INDEX(Team_Key[[Abbreviation]:[Abbreviation]],MATCH(LEFT(INDEX(FPL_Fixtures_Extract[],MATCH($A10,FPL_Fixtures_Extract[[Player]:[Player]],0),MATCH(FPL_Combined[[#Headers],[Gameweek 24]],FPL_Fixtures_Extract[#Headers],0)),LEN(INDEX(FPL_Fixtures_Extract[],MATCH($A10,FPL_Fixtures_Extract[[Player]:[Player]],0),MATCH(FPL_Combined[[#Headers],[Gameweek 24]],FPL_Fixtures_Extract[#Headers],0)))-4),Team_Key[[Full Name]:[Full Name]],0))&amp;RIGHT(INDEX(FPL_Fixtures_Extract[],MATCH($A10,FPL_Fixtures_Extract[[Player]:[Player]],0),MATCH(FPL_Combined[[#Headers],[Gameweek 24]],FPL_Fixtures_Extract[#Headers],0)),3))</f>
        <v>AVL</v>
      </c>
      <c r="Z10" t="str">
        <f ca="1">IF(RIGHT(FPL_Combined[[#Headers],[Gameweek 25]],2)&lt;$B$622,INDEX(FPL_Results_Extract[Player],MATCH($A10,FPL_Results_Extract[[Player]:[Player]],0)),INDEX(Team_Key[[Abbreviation]:[Abbreviation]],MATCH(LEFT(INDEX(FPL_Fixtures_Extract[],MATCH($A10,FPL_Fixtures_Extract[[Player]:[Player]],0),MATCH(FPL_Combined[[#Headers],[Gameweek 25]],FPL_Fixtures_Extract[#Headers],0)),LEN(INDEX(FPL_Fixtures_Extract[],MATCH($A10,FPL_Fixtures_Extract[[Player]:[Player]],0),MATCH(FPL_Combined[[#Headers],[Gameweek 25]],FPL_Fixtures_Extract[#Headers],0)))-4),Team_Key[[Full Name]:[Full Name]],0))&amp;RIGHT(INDEX(FPL_Fixtures_Extract[],MATCH($A10,FPL_Fixtures_Extract[[Player]:[Player]],0),MATCH(FPL_Combined[[#Headers],[Gameweek 25]],FPL_Fixtures_Extract[#Headers],0)),3))</f>
        <v>Agbonlahor</v>
      </c>
      <c r="AA10" t="str">
        <f ca="1">IF(RIGHT(FPL_Combined[[#Headers],[Gameweek 26]],2)&lt;$B$622,INDEX(FPL_Results_Extract[Gameweek 01],MATCH($A10,FPL_Results_Extract[[Player]:[Player]],0)),INDEX(Team_Key[[Abbreviation]:[Abbreviation]],MATCH(LEFT(INDEX(FPL_Fixtures_Extract[],MATCH($A10,FPL_Fixtures_Extract[[Player]:[Player]],0),MATCH(FPL_Combined[[#Headers],[Gameweek 26]],FPL_Fixtures_Extract[#Headers],0)),LEN(INDEX(FPL_Fixtures_Extract[],MATCH($A10,FPL_Fixtures_Extract[[Player]:[Player]],0),MATCH(FPL_Combined[[#Headers],[Gameweek 26]],FPL_Fixtures_Extract[#Headers],0)))-4),Team_Key[[Full Name]:[Full Name]],0))&amp;RIGHT(INDEX(FPL_Fixtures_Extract[],MATCH($A10,FPL_Fixtures_Extract[[Player]:[Player]],0),MATCH(FPL_Combined[[#Headers],[Gameweek 26]],FPL_Fixtures_Extract[#Headers],0)),3))</f>
        <v>BOU(A) 1-0</v>
      </c>
      <c r="AB10" t="str">
        <f ca="1">IF(RIGHT(FPL_Combined[[#Headers],[Gameweek 27]],2)&lt;$B$622,INDEX(FPL_Results_Extract[Gameweek 02],MATCH($A10,FPL_Results_Extract[[Player]:[Player]],0)),INDEX(Team_Key[[Abbreviation]:[Abbreviation]],MATCH(LEFT(INDEX(FPL_Fixtures_Extract[],MATCH($A10,FPL_Fixtures_Extract[[Player]:[Player]],0),MATCH(FPL_Combined[[#Headers],[Gameweek 27]],FPL_Fixtures_Extract[#Headers],0)),LEN(INDEX(FPL_Fixtures_Extract[],MATCH($A10,FPL_Fixtures_Extract[[Player]:[Player]],0),MATCH(FPL_Combined[[#Headers],[Gameweek 27]],FPL_Fixtures_Extract[#Headers],0)))-4),Team_Key[[Full Name]:[Full Name]],0))&amp;RIGHT(INDEX(FPL_Fixtures_Extract[],MATCH($A10,FPL_Fixtures_Extract[[Player]:[Player]],0),MATCH(FPL_Combined[[#Headers],[Gameweek 27]],FPL_Fixtures_Extract[#Headers],0)),3))</f>
        <v>MUN(H) 0-1</v>
      </c>
      <c r="AC10" t="str">
        <f ca="1">IF(RIGHT(FPL_Combined[[#Headers],[Gameweek 28]],2)&lt;$B$622,INDEX(FPL_Results_Extract[Gameweek 03],MATCH($A10,FPL_Results_Extract[[Player]:[Player]],0)),INDEX(Team_Key[[Abbreviation]:[Abbreviation]],MATCH(LEFT(INDEX(FPL_Fixtures_Extract[],MATCH($A10,FPL_Fixtures_Extract[[Player]:[Player]],0),MATCH(FPL_Combined[[#Headers],[Gameweek 28]],FPL_Fixtures_Extract[#Headers],0)),LEN(INDEX(FPL_Fixtures_Extract[],MATCH($A10,FPL_Fixtures_Extract[[Player]:[Player]],0),MATCH(FPL_Combined[[#Headers],[Gameweek 28]],FPL_Fixtures_Extract[#Headers],0)))-4),Team_Key[[Full Name]:[Full Name]],0))&amp;RIGHT(INDEX(FPL_Fixtures_Extract[],MATCH($A10,FPL_Fixtures_Extract[[Player]:[Player]],0),MATCH(FPL_Combined[[#Headers],[Gameweek 28]],FPL_Fixtures_Extract[#Headers],0)),3))</f>
        <v>CRY(A) 1-2</v>
      </c>
      <c r="AD10" t="str">
        <f ca="1">IF(RIGHT(FPL_Combined[[#Headers],[Gameweek 29]],2)&lt;$B$622,INDEX(FPL_Results_Extract[Gameweek 04],MATCH($A10,FPL_Results_Extract[[Player]:[Player]],0)),INDEX(Team_Key[[Abbreviation]:[Abbreviation]],MATCH(LEFT(INDEX(FPL_Fixtures_Extract[],MATCH($A10,FPL_Fixtures_Extract[[Player]:[Player]],0),MATCH(FPL_Combined[[#Headers],[Gameweek 29]],FPL_Fixtures_Extract[#Headers],0)),LEN(INDEX(FPL_Fixtures_Extract[],MATCH($A10,FPL_Fixtures_Extract[[Player]:[Player]],0),MATCH(FPL_Combined[[#Headers],[Gameweek 29]],FPL_Fixtures_Extract[#Headers],0)))-4),Team_Key[[Full Name]:[Full Name]],0))&amp;RIGHT(INDEX(FPL_Fixtures_Extract[],MATCH($A10,FPL_Fixtures_Extract[[Player]:[Player]],0),MATCH(FPL_Combined[[#Headers],[Gameweek 29]],FPL_Fixtures_Extract[#Headers],0)),3))</f>
        <v>MCI(A)</v>
      </c>
      <c r="AE10" t="str">
        <f ca="1">IF(RIGHT(FPL_Combined[[#Headers],[Gameweek 30]],2)&lt;$B$622,INDEX(FPL_Results_Extract[Gameweek 05],MATCH($A10,FPL_Results_Extract[[Player]:[Player]],0)),INDEX(Team_Key[[Abbreviation]:[Abbreviation]],MATCH(LEFT(INDEX(FPL_Fixtures_Extract[],MATCH($A10,FPL_Fixtures_Extract[[Player]:[Player]],0),MATCH(FPL_Combined[[#Headers],[Gameweek 30]],FPL_Fixtures_Extract[#Headers],0)),LEN(INDEX(FPL_Fixtures_Extract[],MATCH($A10,FPL_Fixtures_Extract[[Player]:[Player]],0),MATCH(FPL_Combined[[#Headers],[Gameweek 30]],FPL_Fixtures_Extract[#Headers],0)))-4),Team_Key[[Full Name]:[Full Name]],0))&amp;RIGHT(INDEX(FPL_Fixtures_Extract[],MATCH($A10,FPL_Fixtures_Extract[[Player]:[Player]],0),MATCH(FPL_Combined[[#Headers],[Gameweek 30]],FPL_Fixtures_Extract[#Headers],0)),3))</f>
        <v>TOT(H)</v>
      </c>
      <c r="AF10" t="str">
        <f ca="1">IF(RIGHT(FPL_Combined[[#Headers],[Gameweek 31]],2)&lt;$B$622,INDEX(FPL_Results_Extract[Gameweek 06],MATCH($A10,FPL_Results_Extract[[Player]:[Player]],0)),INDEX(Team_Key[[Abbreviation]:[Abbreviation]],MATCH(LEFT(INDEX(FPL_Fixtures_Extract[],MATCH($A10,FPL_Fixtures_Extract[[Player]:[Player]],0),MATCH(FPL_Combined[[#Headers],[Gameweek 31]],FPL_Fixtures_Extract[#Headers],0)),LEN(INDEX(FPL_Fixtures_Extract[],MATCH($A10,FPL_Fixtures_Extract[[Player]:[Player]],0),MATCH(FPL_Combined[[#Headers],[Gameweek 31]],FPL_Fixtures_Extract[#Headers],0)))-4),Team_Key[[Full Name]:[Full Name]],0))&amp;RIGHT(INDEX(FPL_Fixtures_Extract[],MATCH($A10,FPL_Fixtures_Extract[[Player]:[Player]],0),MATCH(FPL_Combined[[#Headers],[Gameweek 31]],FPL_Fixtures_Extract[#Headers],0)),3))</f>
        <v>SWA(A)</v>
      </c>
      <c r="AG10" t="str">
        <f ca="1">IF(RIGHT(FPL_Combined[[#Headers],[Gameweek 32]],2)&lt;$B$622,INDEX(FPL_Results_Extract[Gameweek 07],MATCH($A10,FPL_Results_Extract[[Player]:[Player]],0)),INDEX(Team_Key[[Abbreviation]:[Abbreviation]],MATCH(LEFT(INDEX(FPL_Fixtures_Extract[],MATCH($A10,FPL_Fixtures_Extract[[Player]:[Player]],0),MATCH(FPL_Combined[[#Headers],[Gameweek 32]],FPL_Fixtures_Extract[#Headers],0)),LEN(INDEX(FPL_Fixtures_Extract[],MATCH($A10,FPL_Fixtures_Extract[[Player]:[Player]],0),MATCH(FPL_Combined[[#Headers],[Gameweek 32]],FPL_Fixtures_Extract[#Headers],0)))-4),Team_Key[[Full Name]:[Full Name]],0))&amp;RIGHT(INDEX(FPL_Fixtures_Extract[],MATCH($A10,FPL_Fixtures_Extract[[Player]:[Player]],0),MATCH(FPL_Combined[[#Headers],[Gameweek 32]],FPL_Fixtures_Extract[#Headers],0)),3))</f>
        <v>CHE(H)</v>
      </c>
      <c r="AH10" t="str">
        <f ca="1">IF(RIGHT(FPL_Combined[[#Headers],[Gameweek 33]],2)&lt;$B$622,INDEX(FPL_Results_Extract[Gameweek 08],MATCH($A10,FPL_Results_Extract[[Player]:[Player]],0)),INDEX(Team_Key[[Abbreviation]:[Abbreviation]],MATCH(LEFT(INDEX(FPL_Fixtures_Extract[],MATCH($A10,FPL_Fixtures_Extract[[Player]:[Player]],0),MATCH(FPL_Combined[[#Headers],[Gameweek 33]],FPL_Fixtures_Extract[#Headers],0)),LEN(INDEX(FPL_Fixtures_Extract[],MATCH($A10,FPL_Fixtures_Extract[[Player]:[Player]],0),MATCH(FPL_Combined[[#Headers],[Gameweek 33]],FPL_Fixtures_Extract[#Headers],0)))-4),Team_Key[[Full Name]:[Full Name]],0))&amp;RIGHT(INDEX(FPL_Fixtures_Extract[],MATCH($A10,FPL_Fixtures_Extract[[Player]:[Player]],0),MATCH(FPL_Combined[[#Headers],[Gameweek 33]],FPL_Fixtures_Extract[#Headers],0)),3))</f>
        <v>BOU(H)</v>
      </c>
      <c r="AI10" t="str">
        <f ca="1">IF(RIGHT(FPL_Combined[[#Headers],[Gameweek 34]],2)&lt;$B$622,INDEX(FPL_Results_Extract[Gameweek 09],MATCH($A10,FPL_Results_Extract[[Player]:[Player]],0)),INDEX(Team_Key[[Abbreviation]:[Abbreviation]],MATCH(LEFT(INDEX(FPL_Fixtures_Extract[],MATCH($A10,FPL_Fixtures_Extract[[Player]:[Player]],0),MATCH(FPL_Combined[[#Headers],[Gameweek 34]],FPL_Fixtures_Extract[#Headers],0)),LEN(INDEX(FPL_Fixtures_Extract[],MATCH($A10,FPL_Fixtures_Extract[[Player]:[Player]],0),MATCH(FPL_Combined[[#Headers],[Gameweek 34]],FPL_Fixtures_Extract[#Headers],0)))-4),Team_Key[[Full Name]:[Full Name]],0))&amp;RIGHT(INDEX(FPL_Fixtures_Extract[],MATCH($A10,FPL_Fixtures_Extract[[Player]:[Player]],0),MATCH(FPL_Combined[[#Headers],[Gameweek 34]],FPL_Fixtures_Extract[#Headers],0)),3))</f>
        <v>MUN(A)</v>
      </c>
      <c r="AJ10" t="str">
        <f ca="1">IF(RIGHT(FPL_Combined[[#Headers],[Gameweek 35]],2)&lt;$B$622,INDEX(FPL_Results_Extract[Gameweek 10],MATCH($A10,FPL_Results_Extract[[Player]:[Player]],0)),INDEX(Team_Key[[Abbreviation]:[Abbreviation]],MATCH(LEFT(INDEX(FPL_Fixtures_Extract[],MATCH($A10,FPL_Fixtures_Extract[[Player]:[Player]],0),MATCH(FPL_Combined[[#Headers],[Gameweek 35]],FPL_Fixtures_Extract[#Headers],0)),LEN(INDEX(FPL_Fixtures_Extract[],MATCH($A10,FPL_Fixtures_Extract[[Player]:[Player]],0),MATCH(FPL_Combined[[#Headers],[Gameweek 35]],FPL_Fixtures_Extract[#Headers],0)))-4),Team_Key[[Full Name]:[Full Name]],0))&amp;RIGHT(INDEX(FPL_Fixtures_Extract[],MATCH($A10,FPL_Fixtures_Extract[[Player]:[Player]],0),MATCH(FPL_Combined[[#Headers],[Gameweek 35]],FPL_Fixtures_Extract[#Headers],0)),3))</f>
        <v>SOU(H)</v>
      </c>
      <c r="AK10" t="str">
        <f ca="1">IF(RIGHT(FPL_Combined[[#Headers],[Gameweek 36]],2)&lt;$B$622,INDEX(FPL_Results_Extract[Gameweek 11],MATCH($A10,FPL_Results_Extract[[Player]:[Player]],0)),INDEX(Team_Key[[Abbreviation]:[Abbreviation]],MATCH(LEFT(INDEX(FPL_Fixtures_Extract[],MATCH($A10,FPL_Fixtures_Extract[[Player]:[Player]],0),MATCH(FPL_Combined[[#Headers],[Gameweek 36]],FPL_Fixtures_Extract[#Headers],0)),LEN(INDEX(FPL_Fixtures_Extract[],MATCH($A10,FPL_Fixtures_Extract[[Player]:[Player]],0),MATCH(FPL_Combined[[#Headers],[Gameweek 36]],FPL_Fixtures_Extract[#Headers],0)))-4),Team_Key[[Full Name]:[Full Name]],0))&amp;RIGHT(INDEX(FPL_Fixtures_Extract[],MATCH($A10,FPL_Fixtures_Extract[[Player]:[Player]],0),MATCH(FPL_Combined[[#Headers],[Gameweek 36]],FPL_Fixtures_Extract[#Headers],0)),3))</f>
        <v>WAT(A)</v>
      </c>
      <c r="AL10" t="str">
        <f ca="1">IF(RIGHT(FPL_Combined[[#Headers],[Gameweek 37]],2)&lt;$B$622,INDEX(FPL_Results_Extract[Gameweek 12],MATCH($A10,FPL_Results_Extract[[Player]:[Player]],0)),INDEX(Team_Key[[Abbreviation]:[Abbreviation]],MATCH(LEFT(INDEX(FPL_Fixtures_Extract[],MATCH($A10,FPL_Fixtures_Extract[[Player]:[Player]],0),MATCH(FPL_Combined[[#Headers],[Gameweek 37]],FPL_Fixtures_Extract[#Headers],0)),LEN(INDEX(FPL_Fixtures_Extract[],MATCH($A10,FPL_Fixtures_Extract[[Player]:[Player]],0),MATCH(FPL_Combined[[#Headers],[Gameweek 37]],FPL_Fixtures_Extract[#Headers],0)))-4),Team_Key[[Full Name]:[Full Name]],0))&amp;RIGHT(INDEX(FPL_Fixtures_Extract[],MATCH($A10,FPL_Fixtures_Extract[[Player]:[Player]],0),MATCH(FPL_Combined[[#Headers],[Gameweek 37]],FPL_Fixtures_Extract[#Headers],0)),3))</f>
        <v>NEW(H)</v>
      </c>
      <c r="AM10" t="str">
        <f ca="1">IF(RIGHT(FPL_Combined[[#Headers],[Gameweek 38]],2)&lt;$B$622,INDEX(FPL_Results_Extract[Gameweek 13],MATCH($A10,FPL_Results_Extract[[Player]:[Player]],0)),INDEX(Team_Key[[Abbreviation]:[Abbreviation]],MATCH(LEFT(INDEX(FPL_Fixtures_Extract[],MATCH($A10,FPL_Fixtures_Extract[[Player]:[Player]],0),MATCH(FPL_Combined[[#Headers],[Gameweek 38]],FPL_Fixtures_Extract[#Headers],0)),LEN(INDEX(FPL_Fixtures_Extract[],MATCH($A10,FPL_Fixtures_Extract[[Player]:[Player]],0),MATCH(FPL_Combined[[#Headers],[Gameweek 38]],FPL_Fixtures_Extract[#Headers],0)))-4),Team_Key[[Full Name]:[Full Name]],0))&amp;RIGHT(INDEX(FPL_Fixtures_Extract[],MATCH($A10,FPL_Fixtures_Extract[[Player]:[Player]],0),MATCH(FPL_Combined[[#Headers],[Gameweek 38]],FPL_Fixtures_Extract[#Headers],0)),3))</f>
        <v>ARS(A)</v>
      </c>
    </row>
    <row r="11" spans="1:39" x14ac:dyDescent="0.45">
      <c r="A11" t="s">
        <v>492</v>
      </c>
      <c r="B11" t="str">
        <f ca="1">IF(RIGHT(FPL_Combined[[#Headers],[Gameweek 01]],2)&lt;$B$622,INDEX(FPL_Results_Extract[Gameweek 01],MATCH($A11,FPL_Results_Extract[[Player]:[Player]],0)),INDEX(Team_Key[[Abbreviation]:[Abbreviation]],MATCH(LEFT(INDEX(FPL_Fixtures_Extract[],MATCH($A11,FPL_Fixtures_Extract[[Player]:[Player]],0),MATCH(FPL_Combined[[#Headers],[Gameweek 01]],FPL_Fixtures_Extract[#Headers],0)),LEN(INDEX(FPL_Fixtures_Extract[],MATCH($A11,FPL_Fixtures_Extract[[Player]:[Player]],0),MATCH(FPL_Combined[[#Headers],[Gameweek 01]],FPL_Fixtures_Extract[#Headers],0)))-4),Team_Key[[Full Name]:[Full Name]],0))&amp;RIGHT(INDEX(FPL_Fixtures_Extract[],MATCH($A11,FPL_Fixtures_Extract[[Player]:[Player]],0),MATCH(FPL_Combined[[#Headers],[Gameweek 01]],FPL_Fixtures_Extract[#Headers],0)),3))</f>
        <v>WBA(A) 3-0</v>
      </c>
      <c r="C11" t="str">
        <f ca="1">IF(RIGHT(FPL_Combined[[#Headers],[Gameweek 02]],2)&lt;$B$622,INDEX(FPL_Results_Extract[Gameweek 02],MATCH($A11,FPL_Results_Extract[[Player]:[Player]],0)),INDEX(Team_Key[[Abbreviation]:[Abbreviation]],MATCH(LEFT(INDEX(FPL_Fixtures_Extract[],MATCH($A11,FPL_Fixtures_Extract[[Player]:[Player]],0),MATCH(FPL_Combined[[#Headers],[Gameweek 02]],FPL_Fixtures_Extract[#Headers],0)),LEN(INDEX(FPL_Fixtures_Extract[],MATCH($A11,FPL_Fixtures_Extract[[Player]:[Player]],0),MATCH(FPL_Combined[[#Headers],[Gameweek 02]],FPL_Fixtures_Extract[#Headers],0)))-4),Team_Key[[Full Name]:[Full Name]],0))&amp;RIGHT(INDEX(FPL_Fixtures_Extract[],MATCH($A11,FPL_Fixtures_Extract[[Player]:[Player]],0),MATCH(FPL_Combined[[#Headers],[Gameweek 02]],FPL_Fixtures_Extract[#Headers],0)),3))</f>
        <v>CHE(H) 3-0</v>
      </c>
      <c r="D11" t="str">
        <f ca="1">IF(RIGHT(FPL_Combined[[#Headers],[Gameweek 03]],2)&lt;$B$622,INDEX(FPL_Results_Extract[Gameweek 03],MATCH($A11,FPL_Results_Extract[[Player]:[Player]],0)),INDEX(Team_Key[[Abbreviation]:[Abbreviation]],MATCH(LEFT(INDEX(FPL_Fixtures_Extract[],MATCH($A11,FPL_Fixtures_Extract[[Player]:[Player]],0),MATCH(FPL_Combined[[#Headers],[Gameweek 03]],FPL_Fixtures_Extract[#Headers],0)),LEN(INDEX(FPL_Fixtures_Extract[],MATCH($A11,FPL_Fixtures_Extract[[Player]:[Player]],0),MATCH(FPL_Combined[[#Headers],[Gameweek 03]],FPL_Fixtures_Extract[#Headers],0)))-4),Team_Key[[Full Name]:[Full Name]],0))&amp;RIGHT(INDEX(FPL_Fixtures_Extract[],MATCH($A11,FPL_Fixtures_Extract[[Player]:[Player]],0),MATCH(FPL_Combined[[#Headers],[Gameweek 03]],FPL_Fixtures_Extract[#Headers],0)),3))</f>
        <v>EVE(A) 2-0</v>
      </c>
      <c r="E11" t="str">
        <f ca="1">IF(RIGHT(FPL_Combined[[#Headers],[Gameweek 04]],2)&lt;$B$622,INDEX(FPL_Results_Extract[Gameweek 04],MATCH($A11,FPL_Results_Extract[[Player]:[Player]],0)),INDEX(Team_Key[[Abbreviation]:[Abbreviation]],MATCH(LEFT(INDEX(FPL_Fixtures_Extract[],MATCH($A11,FPL_Fixtures_Extract[[Player]:[Player]],0),MATCH(FPL_Combined[[#Headers],[Gameweek 04]],FPL_Fixtures_Extract[#Headers],0)),LEN(INDEX(FPL_Fixtures_Extract[],MATCH($A11,FPL_Fixtures_Extract[[Player]:[Player]],0),MATCH(FPL_Combined[[#Headers],[Gameweek 04]],FPL_Fixtures_Extract[#Headers],0)))-4),Team_Key[[Full Name]:[Full Name]],0))&amp;RIGHT(INDEX(FPL_Fixtures_Extract[],MATCH($A11,FPL_Fixtures_Extract[[Player]:[Player]],0),MATCH(FPL_Combined[[#Headers],[Gameweek 04]],FPL_Fixtures_Extract[#Headers],0)),3))</f>
        <v>WAT(H) 2-0</v>
      </c>
      <c r="F11" t="str">
        <f ca="1">IF(RIGHT(FPL_Combined[[#Headers],[Gameweek 05]],2)&lt;$B$622,INDEX(FPL_Results_Extract[Gameweek 05],MATCH($A11,FPL_Results_Extract[[Player]:[Player]],0)),INDEX(Team_Key[[Abbreviation]:[Abbreviation]],MATCH(LEFT(INDEX(FPL_Fixtures_Extract[],MATCH($A11,FPL_Fixtures_Extract[[Player]:[Player]],0),MATCH(FPL_Combined[[#Headers],[Gameweek 05]],FPL_Fixtures_Extract[#Headers],0)),LEN(INDEX(FPL_Fixtures_Extract[],MATCH($A11,FPL_Fixtures_Extract[[Player]:[Player]],0),MATCH(FPL_Combined[[#Headers],[Gameweek 05]],FPL_Fixtures_Extract[#Headers],0)))-4),Team_Key[[Full Name]:[Full Name]],0))&amp;RIGHT(INDEX(FPL_Fixtures_Extract[],MATCH($A11,FPL_Fixtures_Extract[[Player]:[Player]],0),MATCH(FPL_Combined[[#Headers],[Gameweek 05]],FPL_Fixtures_Extract[#Headers],0)),3))</f>
        <v>CRY(A) 1-0</v>
      </c>
      <c r="G11" t="str">
        <f ca="1">IF(RIGHT(FPL_Combined[[#Headers],[Gameweek 06]],2)&lt;$B$622,INDEX(FPL_Results_Extract[Gameweek 06],MATCH($A11,FPL_Results_Extract[[Player]:[Player]],0)),INDEX(Team_Key[[Abbreviation]:[Abbreviation]],MATCH(LEFT(INDEX(FPL_Fixtures_Extract[],MATCH($A11,FPL_Fixtures_Extract[[Player]:[Player]],0),MATCH(FPL_Combined[[#Headers],[Gameweek 06]],FPL_Fixtures_Extract[#Headers],0)),LEN(INDEX(FPL_Fixtures_Extract[],MATCH($A11,FPL_Fixtures_Extract[[Player]:[Player]],0),MATCH(FPL_Combined[[#Headers],[Gameweek 06]],FPL_Fixtures_Extract[#Headers],0)))-4),Team_Key[[Full Name]:[Full Name]],0))&amp;RIGHT(INDEX(FPL_Fixtures_Extract[],MATCH($A11,FPL_Fixtures_Extract[[Player]:[Player]],0),MATCH(FPL_Combined[[#Headers],[Gameweek 06]],FPL_Fixtures_Extract[#Headers],0)),3))</f>
        <v>WHU(H) 1-2</v>
      </c>
      <c r="H11" t="str">
        <f ca="1">IF(RIGHT(FPL_Combined[[#Headers],[Gameweek 07]],2)&lt;$B$622,INDEX(FPL_Results_Extract[Gameweek 07],MATCH($A11,FPL_Results_Extract[[Player]:[Player]],0)),INDEX(Team_Key[[Abbreviation]:[Abbreviation]],MATCH(LEFT(INDEX(FPL_Fixtures_Extract[],MATCH($A11,FPL_Fixtures_Extract[[Player]:[Player]],0),MATCH(FPL_Combined[[#Headers],[Gameweek 07]],FPL_Fixtures_Extract[#Headers],0)),LEN(INDEX(FPL_Fixtures_Extract[],MATCH($A11,FPL_Fixtures_Extract[[Player]:[Player]],0),MATCH(FPL_Combined[[#Headers],[Gameweek 07]],FPL_Fixtures_Extract[#Headers],0)))-4),Team_Key[[Full Name]:[Full Name]],0))&amp;RIGHT(INDEX(FPL_Fixtures_Extract[],MATCH($A11,FPL_Fixtures_Extract[[Player]:[Player]],0),MATCH(FPL_Combined[[#Headers],[Gameweek 07]],FPL_Fixtures_Extract[#Headers],0)),3))</f>
        <v>TOT(A) 1-4</v>
      </c>
      <c r="I11" t="str">
        <f ca="1">IF(RIGHT(FPL_Combined[[#Headers],[Gameweek 08]],2)&lt;$B$622,INDEX(FPL_Results_Extract[Gameweek 08],MATCH($A11,FPL_Results_Extract[[Player]:[Player]],0)),INDEX(Team_Key[[Abbreviation]:[Abbreviation]],MATCH(LEFT(INDEX(FPL_Fixtures_Extract[],MATCH($A11,FPL_Fixtures_Extract[[Player]:[Player]],0),MATCH(FPL_Combined[[#Headers],[Gameweek 08]],FPL_Fixtures_Extract[#Headers],0)),LEN(INDEX(FPL_Fixtures_Extract[],MATCH($A11,FPL_Fixtures_Extract[[Player]:[Player]],0),MATCH(FPL_Combined[[#Headers],[Gameweek 08]],FPL_Fixtures_Extract[#Headers],0)))-4),Team_Key[[Full Name]:[Full Name]],0))&amp;RIGHT(INDEX(FPL_Fixtures_Extract[],MATCH($A11,FPL_Fixtures_Extract[[Player]:[Player]],0),MATCH(FPL_Combined[[#Headers],[Gameweek 08]],FPL_Fixtures_Extract[#Headers],0)),3))</f>
        <v>NEW(H) 6-1</v>
      </c>
      <c r="J11" t="str">
        <f ca="1">IF(RIGHT(FPL_Combined[[#Headers],[Gameweek 09]],2)&lt;$B$622,INDEX(FPL_Results_Extract[Gameweek 09],MATCH($A11,FPL_Results_Extract[[Player]:[Player]],0)),INDEX(Team_Key[[Abbreviation]:[Abbreviation]],MATCH(LEFT(INDEX(FPL_Fixtures_Extract[],MATCH($A11,FPL_Fixtures_Extract[[Player]:[Player]],0),MATCH(FPL_Combined[[#Headers],[Gameweek 09]],FPL_Fixtures_Extract[#Headers],0)),LEN(INDEX(FPL_Fixtures_Extract[],MATCH($A11,FPL_Fixtures_Extract[[Player]:[Player]],0),MATCH(FPL_Combined[[#Headers],[Gameweek 09]],FPL_Fixtures_Extract[#Headers],0)))-4),Team_Key[[Full Name]:[Full Name]],0))&amp;RIGHT(INDEX(FPL_Fixtures_Extract[],MATCH($A11,FPL_Fixtures_Extract[[Player]:[Player]],0),MATCH(FPL_Combined[[#Headers],[Gameweek 09]],FPL_Fixtures_Extract[#Headers],0)),3))</f>
        <v>BOU(H) 5-1</v>
      </c>
      <c r="K11" t="str">
        <f ca="1">IF(RIGHT(FPL_Combined[[#Headers],[Gameweek 10]],2)&lt;$B$622,INDEX(FPL_Results_Extract[Gameweek 10],MATCH($A11,FPL_Results_Extract[[Player]:[Player]],0)),INDEX(Team_Key[[Abbreviation]:[Abbreviation]],MATCH(LEFT(INDEX(FPL_Fixtures_Extract[],MATCH($A11,FPL_Fixtures_Extract[[Player]:[Player]],0),MATCH(FPL_Combined[[#Headers],[Gameweek 10]],FPL_Fixtures_Extract[#Headers],0)),LEN(INDEX(FPL_Fixtures_Extract[],MATCH($A11,FPL_Fixtures_Extract[[Player]:[Player]],0),MATCH(FPL_Combined[[#Headers],[Gameweek 10]],FPL_Fixtures_Extract[#Headers],0)))-4),Team_Key[[Full Name]:[Full Name]],0))&amp;RIGHT(INDEX(FPL_Fixtures_Extract[],MATCH($A11,FPL_Fixtures_Extract[[Player]:[Player]],0),MATCH(FPL_Combined[[#Headers],[Gameweek 10]],FPL_Fixtures_Extract[#Headers],0)),3))</f>
        <v>MUN(A) 0-0</v>
      </c>
      <c r="L11" t="str">
        <f ca="1">IF(RIGHT(FPL_Combined[[#Headers],[Gameweek 11]],2)&lt;$B$622,INDEX(FPL_Results_Extract[Gameweek 11],MATCH($A11,FPL_Results_Extract[[Player]:[Player]],0)),INDEX(Team_Key[[Abbreviation]:[Abbreviation]],MATCH(LEFT(INDEX(FPL_Fixtures_Extract[],MATCH($A11,FPL_Fixtures_Extract[[Player]:[Player]],0),MATCH(FPL_Combined[[#Headers],[Gameweek 11]],FPL_Fixtures_Extract[#Headers],0)),LEN(INDEX(FPL_Fixtures_Extract[],MATCH($A11,FPL_Fixtures_Extract[[Player]:[Player]],0),MATCH(FPL_Combined[[#Headers],[Gameweek 11]],FPL_Fixtures_Extract[#Headers],0)))-4),Team_Key[[Full Name]:[Full Name]],0))&amp;RIGHT(INDEX(FPL_Fixtures_Extract[],MATCH($A11,FPL_Fixtures_Extract[[Player]:[Player]],0),MATCH(FPL_Combined[[#Headers],[Gameweek 11]],FPL_Fixtures_Extract[#Headers],0)),3))</f>
        <v>NOR(H) 2-1</v>
      </c>
      <c r="M11" t="str">
        <f ca="1">IF(RIGHT(FPL_Combined[[#Headers],[Gameweek 12]],2)&lt;$B$622,INDEX(FPL_Results_Extract[Gameweek 12],MATCH($A11,FPL_Results_Extract[[Player]:[Player]],0)),INDEX(Team_Key[[Abbreviation]:[Abbreviation]],MATCH(LEFT(INDEX(FPL_Fixtures_Extract[],MATCH($A11,FPL_Fixtures_Extract[[Player]:[Player]],0),MATCH(FPL_Combined[[#Headers],[Gameweek 12]],FPL_Fixtures_Extract[#Headers],0)),LEN(INDEX(FPL_Fixtures_Extract[],MATCH($A11,FPL_Fixtures_Extract[[Player]:[Player]],0),MATCH(FPL_Combined[[#Headers],[Gameweek 12]],FPL_Fixtures_Extract[#Headers],0)))-4),Team_Key[[Full Name]:[Full Name]],0))&amp;RIGHT(INDEX(FPL_Fixtures_Extract[],MATCH($A11,FPL_Fixtures_Extract[[Player]:[Player]],0),MATCH(FPL_Combined[[#Headers],[Gameweek 12]],FPL_Fixtures_Extract[#Headers],0)),3))</f>
        <v>AVL(A) 0-0</v>
      </c>
      <c r="N11" t="str">
        <f ca="1">IF(RIGHT(FPL_Combined[[#Headers],[Gameweek 13]],2)&lt;$B$622,INDEX(FPL_Results_Extract[Gameweek 13],MATCH($A11,FPL_Results_Extract[[Player]:[Player]],0)),INDEX(Team_Key[[Abbreviation]:[Abbreviation]],MATCH(LEFT(INDEX(FPL_Fixtures_Extract[],MATCH($A11,FPL_Fixtures_Extract[[Player]:[Player]],0),MATCH(FPL_Combined[[#Headers],[Gameweek 13]],FPL_Fixtures_Extract[#Headers],0)),LEN(INDEX(FPL_Fixtures_Extract[],MATCH($A11,FPL_Fixtures_Extract[[Player]:[Player]],0),MATCH(FPL_Combined[[#Headers],[Gameweek 13]],FPL_Fixtures_Extract[#Headers],0)))-4),Team_Key[[Full Name]:[Full Name]],0))&amp;RIGHT(INDEX(FPL_Fixtures_Extract[],MATCH($A11,FPL_Fixtures_Extract[[Player]:[Player]],0),MATCH(FPL_Combined[[#Headers],[Gameweek 13]],FPL_Fixtures_Extract[#Headers],0)),3))</f>
        <v>LIV(H) 1-4</v>
      </c>
      <c r="O11" t="str">
        <f ca="1">IF(RIGHT(FPL_Combined[[#Headers],[Gameweek 14]],2)&lt;$B$622,INDEX(FPL_Results_Extract[Gameweek 14],MATCH($A11,FPL_Results_Extract[[Player]:[Player]],0)),INDEX(Team_Key[[Abbreviation]:[Abbreviation]],MATCH(LEFT(INDEX(FPL_Fixtures_Extract[],MATCH($A11,FPL_Fixtures_Extract[[Player]:[Player]],0),MATCH(FPL_Combined[[#Headers],[Gameweek 14]],FPL_Fixtures_Extract[#Headers],0)),LEN(INDEX(FPL_Fixtures_Extract[],MATCH($A11,FPL_Fixtures_Extract[[Player]:[Player]],0),MATCH(FPL_Combined[[#Headers],[Gameweek 14]],FPL_Fixtures_Extract[#Headers],0)))-4),Team_Key[[Full Name]:[Full Name]],0))&amp;RIGHT(INDEX(FPL_Fixtures_Extract[],MATCH($A11,FPL_Fixtures_Extract[[Player]:[Player]],0),MATCH(FPL_Combined[[#Headers],[Gameweek 14]],FPL_Fixtures_Extract[#Headers],0)),3))</f>
        <v>SOU(H) 3-1</v>
      </c>
      <c r="P11" t="str">
        <f ca="1">IF(RIGHT(FPL_Combined[[#Headers],[Gameweek 15]],2)&lt;$B$622,INDEX(FPL_Results_Extract[Gameweek 15],MATCH($A11,FPL_Results_Extract[[Player]:[Player]],0)),INDEX(Team_Key[[Abbreviation]:[Abbreviation]],MATCH(LEFT(INDEX(FPL_Fixtures_Extract[],MATCH($A11,FPL_Fixtures_Extract[[Player]:[Player]],0),MATCH(FPL_Combined[[#Headers],[Gameweek 15]],FPL_Fixtures_Extract[#Headers],0)),LEN(INDEX(FPL_Fixtures_Extract[],MATCH($A11,FPL_Fixtures_Extract[[Player]:[Player]],0),MATCH(FPL_Combined[[#Headers],[Gameweek 15]],FPL_Fixtures_Extract[#Headers],0)))-4),Team_Key[[Full Name]:[Full Name]],0))&amp;RIGHT(INDEX(FPL_Fixtures_Extract[],MATCH($A11,FPL_Fixtures_Extract[[Player]:[Player]],0),MATCH(FPL_Combined[[#Headers],[Gameweek 15]],FPL_Fixtures_Extract[#Headers],0)),3))</f>
        <v>STK(A) 0-2</v>
      </c>
      <c r="Q11" t="str">
        <f ca="1">IF(RIGHT(FPL_Combined[[#Headers],[Gameweek 16]],2)&lt;$B$622,INDEX(FPL_Results_Extract[Gameweek 16],MATCH($A11,FPL_Results_Extract[[Player]:[Player]],0)),INDEX(Team_Key[[Abbreviation]:[Abbreviation]],MATCH(LEFT(INDEX(FPL_Fixtures_Extract[],MATCH($A11,FPL_Fixtures_Extract[[Player]:[Player]],0),MATCH(FPL_Combined[[#Headers],[Gameweek 16]],FPL_Fixtures_Extract[#Headers],0)),LEN(INDEX(FPL_Fixtures_Extract[],MATCH($A11,FPL_Fixtures_Extract[[Player]:[Player]],0),MATCH(FPL_Combined[[#Headers],[Gameweek 16]],FPL_Fixtures_Extract[#Headers],0)))-4),Team_Key[[Full Name]:[Full Name]],0))&amp;RIGHT(INDEX(FPL_Fixtures_Extract[],MATCH($A11,FPL_Fixtures_Extract[[Player]:[Player]],0),MATCH(FPL_Combined[[#Headers],[Gameweek 16]],FPL_Fixtures_Extract[#Headers],0)),3))</f>
        <v>SWA(H) 2-1</v>
      </c>
      <c r="R11" t="str">
        <f ca="1">IF(RIGHT(FPL_Combined[[#Headers],[Gameweek 17]],2)&lt;$B$622,INDEX(FPL_Results_Extract[Gameweek 17],MATCH($A11,FPL_Results_Extract[[Player]:[Player]],0)),INDEX(Team_Key[[Abbreviation]:[Abbreviation]],MATCH(LEFT(INDEX(FPL_Fixtures_Extract[],MATCH($A11,FPL_Fixtures_Extract[[Player]:[Player]],0),MATCH(FPL_Combined[[#Headers],[Gameweek 17]],FPL_Fixtures_Extract[#Headers],0)),LEN(INDEX(FPL_Fixtures_Extract[],MATCH($A11,FPL_Fixtures_Extract[[Player]:[Player]],0),MATCH(FPL_Combined[[#Headers],[Gameweek 17]],FPL_Fixtures_Extract[#Headers],0)))-4),Team_Key[[Full Name]:[Full Name]],0))&amp;RIGHT(INDEX(FPL_Fixtures_Extract[],MATCH($A11,FPL_Fixtures_Extract[[Player]:[Player]],0),MATCH(FPL_Combined[[#Headers],[Gameweek 17]],FPL_Fixtures_Extract[#Headers],0)),3))</f>
        <v>ARS(A) 1-2</v>
      </c>
      <c r="S11" t="str">
        <f ca="1">IF(RIGHT(FPL_Combined[[#Headers],[Gameweek 18]],2)&lt;$B$622,INDEX(FPL_Results_Extract[Gameweek 18],MATCH($A11,FPL_Results_Extract[[Player]:[Player]],0)),INDEX(Team_Key[[Abbreviation]:[Abbreviation]],MATCH(LEFT(INDEX(FPL_Fixtures_Extract[],MATCH($A11,FPL_Fixtures_Extract[[Player]:[Player]],0),MATCH(FPL_Combined[[#Headers],[Gameweek 18]],FPL_Fixtures_Extract[#Headers],0)),LEN(INDEX(FPL_Fixtures_Extract[],MATCH($A11,FPL_Fixtures_Extract[[Player]:[Player]],0),MATCH(FPL_Combined[[#Headers],[Gameweek 18]],FPL_Fixtures_Extract[#Headers],0)))-4),Team_Key[[Full Name]:[Full Name]],0))&amp;RIGHT(INDEX(FPL_Fixtures_Extract[],MATCH($A11,FPL_Fixtures_Extract[[Player]:[Player]],0),MATCH(FPL_Combined[[#Headers],[Gameweek 18]],FPL_Fixtures_Extract[#Headers],0)),3))</f>
        <v>SUN(H) 4-1</v>
      </c>
      <c r="T11" t="str">
        <f ca="1">IF(RIGHT(FPL_Combined[[#Headers],[Gameweek 19]],2)&lt;$B$622,INDEX(FPL_Results_Extract[Gameweek 19],MATCH($A11,FPL_Results_Extract[[Player]:[Player]],0)),INDEX(Team_Key[[Abbreviation]:[Abbreviation]],MATCH(LEFT(INDEX(FPL_Fixtures_Extract[],MATCH($A11,FPL_Fixtures_Extract[[Player]:[Player]],0),MATCH(FPL_Combined[[#Headers],[Gameweek 19]],FPL_Fixtures_Extract[#Headers],0)),LEN(INDEX(FPL_Fixtures_Extract[],MATCH($A11,FPL_Fixtures_Extract[[Player]:[Player]],0),MATCH(FPL_Combined[[#Headers],[Gameweek 19]],FPL_Fixtures_Extract[#Headers],0)))-4),Team_Key[[Full Name]:[Full Name]],0))&amp;RIGHT(INDEX(FPL_Fixtures_Extract[],MATCH($A11,FPL_Fixtures_Extract[[Player]:[Player]],0),MATCH(FPL_Combined[[#Headers],[Gameweek 19]],FPL_Fixtures_Extract[#Headers],0)),3))</f>
        <v>LEI(A) 0-0</v>
      </c>
      <c r="U11" t="str">
        <f ca="1">IF(RIGHT(FPL_Combined[[#Headers],[Gameweek 20]],2)&lt;$B$622,INDEX(FPL_Results_Extract[Gameweek 20],MATCH($A11,FPL_Results_Extract[[Player]:[Player]],0)),INDEX(Team_Key[[Abbreviation]:[Abbreviation]],MATCH(LEFT(INDEX(FPL_Fixtures_Extract[],MATCH($A11,FPL_Fixtures_Extract[[Player]:[Player]],0),MATCH(FPL_Combined[[#Headers],[Gameweek 20]],FPL_Fixtures_Extract[#Headers],0)),LEN(INDEX(FPL_Fixtures_Extract[],MATCH($A11,FPL_Fixtures_Extract[[Player]:[Player]],0),MATCH(FPL_Combined[[#Headers],[Gameweek 20]],FPL_Fixtures_Extract[#Headers],0)))-4),Team_Key[[Full Name]:[Full Name]],0))&amp;RIGHT(INDEX(FPL_Fixtures_Extract[],MATCH($A11,FPL_Fixtures_Extract[[Player]:[Player]],0),MATCH(FPL_Combined[[#Headers],[Gameweek 20]],FPL_Fixtures_Extract[#Headers],0)),3))</f>
        <v>WAT(A) 2-1</v>
      </c>
      <c r="V11" t="str">
        <f ca="1">IF(RIGHT(FPL_Combined[[#Headers],[Gameweek 21]],2)&lt;$B$622,INDEX(FPL_Results_Extract[Gameweek 21],MATCH($A11,FPL_Results_Extract[[Player]:[Player]],0)),INDEX(Team_Key[[Abbreviation]:[Abbreviation]],MATCH(LEFT(INDEX(FPL_Fixtures_Extract[],MATCH($A11,FPL_Fixtures_Extract[[Player]:[Player]],0),MATCH(FPL_Combined[[#Headers],[Gameweek 21]],FPL_Fixtures_Extract[#Headers],0)),LEN(INDEX(FPL_Fixtures_Extract[],MATCH($A11,FPL_Fixtures_Extract[[Player]:[Player]],0),MATCH(FPL_Combined[[#Headers],[Gameweek 21]],FPL_Fixtures_Extract[#Headers],0)))-4),Team_Key[[Full Name]:[Full Name]],0))&amp;RIGHT(INDEX(FPL_Fixtures_Extract[],MATCH($A11,FPL_Fixtures_Extract[[Player]:[Player]],0),MATCH(FPL_Combined[[#Headers],[Gameweek 21]],FPL_Fixtures_Extract[#Headers],0)),3))</f>
        <v>EVE(H) 0-0</v>
      </c>
      <c r="W11" t="str">
        <f ca="1">IF(RIGHT(FPL_Combined[[#Headers],[Gameweek 22]],2)&lt;$B$622,INDEX(FPL_Results_Extract[Gameweek 22],MATCH($A11,FPL_Results_Extract[[Player]:[Player]],0)),INDEX(Team_Key[[Abbreviation]:[Abbreviation]],MATCH(LEFT(INDEX(FPL_Fixtures_Extract[],MATCH($A11,FPL_Fixtures_Extract[[Player]:[Player]],0),MATCH(FPL_Combined[[#Headers],[Gameweek 22]],FPL_Fixtures_Extract[#Headers],0)),LEN(INDEX(FPL_Fixtures_Extract[],MATCH($A11,FPL_Fixtures_Extract[[Player]:[Player]],0),MATCH(FPL_Combined[[#Headers],[Gameweek 22]],FPL_Fixtures_Extract[#Headers],0)))-4),Team_Key[[Full Name]:[Full Name]],0))&amp;RIGHT(INDEX(FPL_Fixtures_Extract[],MATCH($A11,FPL_Fixtures_Extract[[Player]:[Player]],0),MATCH(FPL_Combined[[#Headers],[Gameweek 22]],FPL_Fixtures_Extract[#Headers],0)),3))</f>
        <v>CRY(H) 4-0</v>
      </c>
      <c r="X11" t="str">
        <f ca="1">IF(RIGHT(FPL_Combined[[#Headers],[Gameweek 23]],2)&lt;$B$622,INDEX(FPL_Results_Extract[Gameweek 23],MATCH($A11,FPL_Results_Extract[[Player]:[Player]],0)),INDEX(Team_Key[[Abbreviation]:[Abbreviation]],MATCH(LEFT(INDEX(FPL_Fixtures_Extract[],MATCH($A11,FPL_Fixtures_Extract[[Player]:[Player]],0),MATCH(FPL_Combined[[#Headers],[Gameweek 23]],FPL_Fixtures_Extract[#Headers],0)),LEN(INDEX(FPL_Fixtures_Extract[],MATCH($A11,FPL_Fixtures_Extract[[Player]:[Player]],0),MATCH(FPL_Combined[[#Headers],[Gameweek 23]],FPL_Fixtures_Extract[#Headers],0)))-4),Team_Key[[Full Name]:[Full Name]],0))&amp;RIGHT(INDEX(FPL_Fixtures_Extract[],MATCH($A11,FPL_Fixtures_Extract[[Player]:[Player]],0),MATCH(FPL_Combined[[#Headers],[Gameweek 23]],FPL_Fixtures_Extract[#Headers],0)),3))</f>
        <v>WHU(A) 2-2</v>
      </c>
      <c r="Y11" t="str">
        <f ca="1">IF(RIGHT(FPL_Combined[[#Headers],[Gameweek 24]],2)&lt;$B$622,INDEX(FPL_Results_Extract[Team],MATCH($A11,FPL_Results_Extract[[Player]:[Player]],0)),INDEX(Team_Key[[Abbreviation]:[Abbreviation]],MATCH(LEFT(INDEX(FPL_Fixtures_Extract[],MATCH($A11,FPL_Fixtures_Extract[[Player]:[Player]],0),MATCH(FPL_Combined[[#Headers],[Gameweek 24]],FPL_Fixtures_Extract[#Headers],0)),LEN(INDEX(FPL_Fixtures_Extract[],MATCH($A11,FPL_Fixtures_Extract[[Player]:[Player]],0),MATCH(FPL_Combined[[#Headers],[Gameweek 24]],FPL_Fixtures_Extract[#Headers],0)))-4),Team_Key[[Full Name]:[Full Name]],0))&amp;RIGHT(INDEX(FPL_Fixtures_Extract[],MATCH($A11,FPL_Fixtures_Extract[[Player]:[Player]],0),MATCH(FPL_Combined[[#Headers],[Gameweek 24]],FPL_Fixtures_Extract[#Headers],0)),3))</f>
        <v>MCI</v>
      </c>
      <c r="Z11" t="str">
        <f ca="1">IF(RIGHT(FPL_Combined[[#Headers],[Gameweek 25]],2)&lt;$B$622,INDEX(FPL_Results_Extract[Player],MATCH($A11,FPL_Results_Extract[[Player]:[Player]],0)),INDEX(Team_Key[[Abbreviation]:[Abbreviation]],MATCH(LEFT(INDEX(FPL_Fixtures_Extract[],MATCH($A11,FPL_Fixtures_Extract[[Player]:[Player]],0),MATCH(FPL_Combined[[#Headers],[Gameweek 25]],FPL_Fixtures_Extract[#Headers],0)),LEN(INDEX(FPL_Fixtures_Extract[],MATCH($A11,FPL_Fixtures_Extract[[Player]:[Player]],0),MATCH(FPL_Combined[[#Headers],[Gameweek 25]],FPL_Fixtures_Extract[#Headers],0)))-4),Team_Key[[Full Name]:[Full Name]],0))&amp;RIGHT(INDEX(FPL_Fixtures_Extract[],MATCH($A11,FPL_Fixtures_Extract[[Player]:[Player]],0),MATCH(FPL_Combined[[#Headers],[Gameweek 25]],FPL_Fixtures_Extract[#Headers],0)),3))</f>
        <v>Agüero</v>
      </c>
      <c r="AA11" t="str">
        <f ca="1">IF(RIGHT(FPL_Combined[[#Headers],[Gameweek 26]],2)&lt;$B$622,INDEX(FPL_Results_Extract[Gameweek 01],MATCH($A11,FPL_Results_Extract[[Player]:[Player]],0)),INDEX(Team_Key[[Abbreviation]:[Abbreviation]],MATCH(LEFT(INDEX(FPL_Fixtures_Extract[],MATCH($A11,FPL_Fixtures_Extract[[Player]:[Player]],0),MATCH(FPL_Combined[[#Headers],[Gameweek 26]],FPL_Fixtures_Extract[#Headers],0)),LEN(INDEX(FPL_Fixtures_Extract[],MATCH($A11,FPL_Fixtures_Extract[[Player]:[Player]],0),MATCH(FPL_Combined[[#Headers],[Gameweek 26]],FPL_Fixtures_Extract[#Headers],0)))-4),Team_Key[[Full Name]:[Full Name]],0))&amp;RIGHT(INDEX(FPL_Fixtures_Extract[],MATCH($A11,FPL_Fixtures_Extract[[Player]:[Player]],0),MATCH(FPL_Combined[[#Headers],[Gameweek 26]],FPL_Fixtures_Extract[#Headers],0)),3))</f>
        <v>WBA(A) 3-0</v>
      </c>
      <c r="AB11" t="str">
        <f ca="1">IF(RIGHT(FPL_Combined[[#Headers],[Gameweek 27]],2)&lt;$B$622,INDEX(FPL_Results_Extract[Gameweek 02],MATCH($A11,FPL_Results_Extract[[Player]:[Player]],0)),INDEX(Team_Key[[Abbreviation]:[Abbreviation]],MATCH(LEFT(INDEX(FPL_Fixtures_Extract[],MATCH($A11,FPL_Fixtures_Extract[[Player]:[Player]],0),MATCH(FPL_Combined[[#Headers],[Gameweek 27]],FPL_Fixtures_Extract[#Headers],0)),LEN(INDEX(FPL_Fixtures_Extract[],MATCH($A11,FPL_Fixtures_Extract[[Player]:[Player]],0),MATCH(FPL_Combined[[#Headers],[Gameweek 27]],FPL_Fixtures_Extract[#Headers],0)))-4),Team_Key[[Full Name]:[Full Name]],0))&amp;RIGHT(INDEX(FPL_Fixtures_Extract[],MATCH($A11,FPL_Fixtures_Extract[[Player]:[Player]],0),MATCH(FPL_Combined[[#Headers],[Gameweek 27]],FPL_Fixtures_Extract[#Headers],0)),3))</f>
        <v>CHE(H) 3-0</v>
      </c>
      <c r="AC11" t="str">
        <f ca="1">IF(RIGHT(FPL_Combined[[#Headers],[Gameweek 28]],2)&lt;$B$622,INDEX(FPL_Results_Extract[Gameweek 03],MATCH($A11,FPL_Results_Extract[[Player]:[Player]],0)),INDEX(Team_Key[[Abbreviation]:[Abbreviation]],MATCH(LEFT(INDEX(FPL_Fixtures_Extract[],MATCH($A11,FPL_Fixtures_Extract[[Player]:[Player]],0),MATCH(FPL_Combined[[#Headers],[Gameweek 28]],FPL_Fixtures_Extract[#Headers],0)),LEN(INDEX(FPL_Fixtures_Extract[],MATCH($A11,FPL_Fixtures_Extract[[Player]:[Player]],0),MATCH(FPL_Combined[[#Headers],[Gameweek 28]],FPL_Fixtures_Extract[#Headers],0)))-4),Team_Key[[Full Name]:[Full Name]],0))&amp;RIGHT(INDEX(FPL_Fixtures_Extract[],MATCH($A11,FPL_Fixtures_Extract[[Player]:[Player]],0),MATCH(FPL_Combined[[#Headers],[Gameweek 28]],FPL_Fixtures_Extract[#Headers],0)),3))</f>
        <v>EVE(A) 2-0</v>
      </c>
      <c r="AD11" t="str">
        <f ca="1">IF(RIGHT(FPL_Combined[[#Headers],[Gameweek 29]],2)&lt;$B$622,INDEX(FPL_Results_Extract[Gameweek 04],MATCH($A11,FPL_Results_Extract[[Player]:[Player]],0)),INDEX(Team_Key[[Abbreviation]:[Abbreviation]],MATCH(LEFT(INDEX(FPL_Fixtures_Extract[],MATCH($A11,FPL_Fixtures_Extract[[Player]:[Player]],0),MATCH(FPL_Combined[[#Headers],[Gameweek 29]],FPL_Fixtures_Extract[#Headers],0)),LEN(INDEX(FPL_Fixtures_Extract[],MATCH($A11,FPL_Fixtures_Extract[[Player]:[Player]],0),MATCH(FPL_Combined[[#Headers],[Gameweek 29]],FPL_Fixtures_Extract[#Headers],0)))-4),Team_Key[[Full Name]:[Full Name]],0))&amp;RIGHT(INDEX(FPL_Fixtures_Extract[],MATCH($A11,FPL_Fixtures_Extract[[Player]:[Player]],0),MATCH(FPL_Combined[[#Headers],[Gameweek 29]],FPL_Fixtures_Extract[#Headers],0)),3))</f>
        <v>AVL(H)</v>
      </c>
      <c r="AE11" t="str">
        <f ca="1">IF(RIGHT(FPL_Combined[[#Headers],[Gameweek 30]],2)&lt;$B$622,INDEX(FPL_Results_Extract[Gameweek 05],MATCH($A11,FPL_Results_Extract[[Player]:[Player]],0)),INDEX(Team_Key[[Abbreviation]:[Abbreviation]],MATCH(LEFT(INDEX(FPL_Fixtures_Extract[],MATCH($A11,FPL_Fixtures_Extract[[Player]:[Player]],0),MATCH(FPL_Combined[[#Headers],[Gameweek 30]],FPL_Fixtures_Extract[#Headers],0)),LEN(INDEX(FPL_Fixtures_Extract[],MATCH($A11,FPL_Fixtures_Extract[[Player]:[Player]],0),MATCH(FPL_Combined[[#Headers],[Gameweek 30]],FPL_Fixtures_Extract[#Headers],0)))-4),Team_Key[[Full Name]:[Full Name]],0))&amp;RIGHT(INDEX(FPL_Fixtures_Extract[],MATCH($A11,FPL_Fixtures_Extract[[Player]:[Player]],0),MATCH(FPL_Combined[[#Headers],[Gameweek 30]],FPL_Fixtures_Extract[#Headers],0)),3))</f>
        <v>NOR(A)</v>
      </c>
      <c r="AF11" t="str">
        <f ca="1">IF(RIGHT(FPL_Combined[[#Headers],[Gameweek 31]],2)&lt;$B$622,INDEX(FPL_Results_Extract[Gameweek 06],MATCH($A11,FPL_Results_Extract[[Player]:[Player]],0)),INDEX(Team_Key[[Abbreviation]:[Abbreviation]],MATCH(LEFT(INDEX(FPL_Fixtures_Extract[],MATCH($A11,FPL_Fixtures_Extract[[Player]:[Player]],0),MATCH(FPL_Combined[[#Headers],[Gameweek 31]],FPL_Fixtures_Extract[#Headers],0)),LEN(INDEX(FPL_Fixtures_Extract[],MATCH($A11,FPL_Fixtures_Extract[[Player]:[Player]],0),MATCH(FPL_Combined[[#Headers],[Gameweek 31]],FPL_Fixtures_Extract[#Headers],0)))-4),Team_Key[[Full Name]:[Full Name]],0))&amp;RIGHT(INDEX(FPL_Fixtures_Extract[],MATCH($A11,FPL_Fixtures_Extract[[Player]:[Player]],0),MATCH(FPL_Combined[[#Headers],[Gameweek 31]],FPL_Fixtures_Extract[#Headers],0)),3))</f>
        <v>MUN(H)</v>
      </c>
      <c r="AG11" t="str">
        <f ca="1">IF(RIGHT(FPL_Combined[[#Headers],[Gameweek 32]],2)&lt;$B$622,INDEX(FPL_Results_Extract[Gameweek 07],MATCH($A11,FPL_Results_Extract[[Player]:[Player]],0)),INDEX(Team_Key[[Abbreviation]:[Abbreviation]],MATCH(LEFT(INDEX(FPL_Fixtures_Extract[],MATCH($A11,FPL_Fixtures_Extract[[Player]:[Player]],0),MATCH(FPL_Combined[[#Headers],[Gameweek 32]],FPL_Fixtures_Extract[#Headers],0)),LEN(INDEX(FPL_Fixtures_Extract[],MATCH($A11,FPL_Fixtures_Extract[[Player]:[Player]],0),MATCH(FPL_Combined[[#Headers],[Gameweek 32]],FPL_Fixtures_Extract[#Headers],0)))-4),Team_Key[[Full Name]:[Full Name]],0))&amp;RIGHT(INDEX(FPL_Fixtures_Extract[],MATCH($A11,FPL_Fixtures_Extract[[Player]:[Player]],0),MATCH(FPL_Combined[[#Headers],[Gameweek 32]],FPL_Fixtures_Extract[#Headers],0)),3))</f>
        <v>BOU(A)</v>
      </c>
      <c r="AH11" t="str">
        <f ca="1">IF(RIGHT(FPL_Combined[[#Headers],[Gameweek 33]],2)&lt;$B$622,INDEX(FPL_Results_Extract[Gameweek 08],MATCH($A11,FPL_Results_Extract[[Player]:[Player]],0)),INDEX(Team_Key[[Abbreviation]:[Abbreviation]],MATCH(LEFT(INDEX(FPL_Fixtures_Extract[],MATCH($A11,FPL_Fixtures_Extract[[Player]:[Player]],0),MATCH(FPL_Combined[[#Headers],[Gameweek 33]],FPL_Fixtures_Extract[#Headers],0)),LEN(INDEX(FPL_Fixtures_Extract[],MATCH($A11,FPL_Fixtures_Extract[[Player]:[Player]],0),MATCH(FPL_Combined[[#Headers],[Gameweek 33]],FPL_Fixtures_Extract[#Headers],0)))-4),Team_Key[[Full Name]:[Full Name]],0))&amp;RIGHT(INDEX(FPL_Fixtures_Extract[],MATCH($A11,FPL_Fixtures_Extract[[Player]:[Player]],0),MATCH(FPL_Combined[[#Headers],[Gameweek 33]],FPL_Fixtures_Extract[#Headers],0)),3))</f>
        <v>WBA(H)</v>
      </c>
      <c r="AI11" t="str">
        <f ca="1">IF(RIGHT(FPL_Combined[[#Headers],[Gameweek 34]],2)&lt;$B$622,INDEX(FPL_Results_Extract[Gameweek 09],MATCH($A11,FPL_Results_Extract[[Player]:[Player]],0)),INDEX(Team_Key[[Abbreviation]:[Abbreviation]],MATCH(LEFT(INDEX(FPL_Fixtures_Extract[],MATCH($A11,FPL_Fixtures_Extract[[Player]:[Player]],0),MATCH(FPL_Combined[[#Headers],[Gameweek 34]],FPL_Fixtures_Extract[#Headers],0)),LEN(INDEX(FPL_Fixtures_Extract[],MATCH($A11,FPL_Fixtures_Extract[[Player]:[Player]],0),MATCH(FPL_Combined[[#Headers],[Gameweek 34]],FPL_Fixtures_Extract[#Headers],0)))-4),Team_Key[[Full Name]:[Full Name]],0))&amp;RIGHT(INDEX(FPL_Fixtures_Extract[],MATCH($A11,FPL_Fixtures_Extract[[Player]:[Player]],0),MATCH(FPL_Combined[[#Headers],[Gameweek 34]],FPL_Fixtures_Extract[#Headers],0)),3))</f>
        <v>CHE(A)</v>
      </c>
      <c r="AJ11" t="str">
        <f ca="1">IF(RIGHT(FPL_Combined[[#Headers],[Gameweek 35]],2)&lt;$B$622,INDEX(FPL_Results_Extract[Gameweek 10],MATCH($A11,FPL_Results_Extract[[Player]:[Player]],0)),INDEX(Team_Key[[Abbreviation]:[Abbreviation]],MATCH(LEFT(INDEX(FPL_Fixtures_Extract[],MATCH($A11,FPL_Fixtures_Extract[[Player]:[Player]],0),MATCH(FPL_Combined[[#Headers],[Gameweek 35]],FPL_Fixtures_Extract[#Headers],0)),LEN(INDEX(FPL_Fixtures_Extract[],MATCH($A11,FPL_Fixtures_Extract[[Player]:[Player]],0),MATCH(FPL_Combined[[#Headers],[Gameweek 35]],FPL_Fixtures_Extract[#Headers],0)))-4),Team_Key[[Full Name]:[Full Name]],0))&amp;RIGHT(INDEX(FPL_Fixtures_Extract[],MATCH($A11,FPL_Fixtures_Extract[[Player]:[Player]],0),MATCH(FPL_Combined[[#Headers],[Gameweek 35]],FPL_Fixtures_Extract[#Headers],0)),3))</f>
        <v>STK(H)</v>
      </c>
      <c r="AK11" t="str">
        <f ca="1">IF(RIGHT(FPL_Combined[[#Headers],[Gameweek 36]],2)&lt;$B$622,INDEX(FPL_Results_Extract[Gameweek 11],MATCH($A11,FPL_Results_Extract[[Player]:[Player]],0)),INDEX(Team_Key[[Abbreviation]:[Abbreviation]],MATCH(LEFT(INDEX(FPL_Fixtures_Extract[],MATCH($A11,FPL_Fixtures_Extract[[Player]:[Player]],0),MATCH(FPL_Combined[[#Headers],[Gameweek 36]],FPL_Fixtures_Extract[#Headers],0)),LEN(INDEX(FPL_Fixtures_Extract[],MATCH($A11,FPL_Fixtures_Extract[[Player]:[Player]],0),MATCH(FPL_Combined[[#Headers],[Gameweek 36]],FPL_Fixtures_Extract[#Headers],0)))-4),Team_Key[[Full Name]:[Full Name]],0))&amp;RIGHT(INDEX(FPL_Fixtures_Extract[],MATCH($A11,FPL_Fixtures_Extract[[Player]:[Player]],0),MATCH(FPL_Combined[[#Headers],[Gameweek 36]],FPL_Fixtures_Extract[#Headers],0)),3))</f>
        <v>SOU(A)</v>
      </c>
      <c r="AL11" t="str">
        <f ca="1">IF(RIGHT(FPL_Combined[[#Headers],[Gameweek 37]],2)&lt;$B$622,INDEX(FPL_Results_Extract[Gameweek 12],MATCH($A11,FPL_Results_Extract[[Player]:[Player]],0)),INDEX(Team_Key[[Abbreviation]:[Abbreviation]],MATCH(LEFT(INDEX(FPL_Fixtures_Extract[],MATCH($A11,FPL_Fixtures_Extract[[Player]:[Player]],0),MATCH(FPL_Combined[[#Headers],[Gameweek 37]],FPL_Fixtures_Extract[#Headers],0)),LEN(INDEX(FPL_Fixtures_Extract[],MATCH($A11,FPL_Fixtures_Extract[[Player]:[Player]],0),MATCH(FPL_Combined[[#Headers],[Gameweek 37]],FPL_Fixtures_Extract[#Headers],0)))-4),Team_Key[[Full Name]:[Full Name]],0))&amp;RIGHT(INDEX(FPL_Fixtures_Extract[],MATCH($A11,FPL_Fixtures_Extract[[Player]:[Player]],0),MATCH(FPL_Combined[[#Headers],[Gameweek 37]],FPL_Fixtures_Extract[#Headers],0)),3))</f>
        <v>ARS(H)</v>
      </c>
      <c r="AM11" t="str">
        <f ca="1">IF(RIGHT(FPL_Combined[[#Headers],[Gameweek 38]],2)&lt;$B$622,INDEX(FPL_Results_Extract[Gameweek 13],MATCH($A11,FPL_Results_Extract[[Player]:[Player]],0)),INDEX(Team_Key[[Abbreviation]:[Abbreviation]],MATCH(LEFT(INDEX(FPL_Fixtures_Extract[],MATCH($A11,FPL_Fixtures_Extract[[Player]:[Player]],0),MATCH(FPL_Combined[[#Headers],[Gameweek 38]],FPL_Fixtures_Extract[#Headers],0)),LEN(INDEX(FPL_Fixtures_Extract[],MATCH($A11,FPL_Fixtures_Extract[[Player]:[Player]],0),MATCH(FPL_Combined[[#Headers],[Gameweek 38]],FPL_Fixtures_Extract[#Headers],0)))-4),Team_Key[[Full Name]:[Full Name]],0))&amp;RIGHT(INDEX(FPL_Fixtures_Extract[],MATCH($A11,FPL_Fixtures_Extract[[Player]:[Player]],0),MATCH(FPL_Combined[[#Headers],[Gameweek 38]],FPL_Fixtures_Extract[#Headers],0)),3))</f>
        <v>SWA(A)</v>
      </c>
    </row>
    <row r="12" spans="1:39" x14ac:dyDescent="0.45">
      <c r="A12" t="s">
        <v>73</v>
      </c>
      <c r="B12" t="str">
        <f ca="1">IF(RIGHT(FPL_Combined[[#Headers],[Gameweek 01]],2)&lt;$B$622,INDEX(FPL_Results_Extract[Gameweek 01],MATCH($A12,FPL_Results_Extract[[Player]:[Player]],0)),INDEX(Team_Key[[Abbreviation]:[Abbreviation]],MATCH(LEFT(INDEX(FPL_Fixtures_Extract[],MATCH($A12,FPL_Fixtures_Extract[[Player]:[Player]],0),MATCH(FPL_Combined[[#Headers],[Gameweek 01]],FPL_Fixtures_Extract[#Headers],0)),LEN(INDEX(FPL_Fixtures_Extract[],MATCH($A12,FPL_Fixtures_Extract[[Player]:[Player]],0),MATCH(FPL_Combined[[#Headers],[Gameweek 01]],FPL_Fixtures_Extract[#Headers],0)))-4),Team_Key[[Full Name]:[Full Name]],0))&amp;RIGHT(INDEX(FPL_Fixtures_Extract[],MATCH($A12,FPL_Fixtures_Extract[[Player]:[Player]],0),MATCH(FPL_Combined[[#Headers],[Gameweek 01]],FPL_Fixtures_Extract[#Headers],0)),3))</f>
        <v>SWA(H) 2-2</v>
      </c>
      <c r="C12" t="str">
        <f ca="1">IF(RIGHT(FPL_Combined[[#Headers],[Gameweek 02]],2)&lt;$B$622,INDEX(FPL_Results_Extract[Gameweek 02],MATCH($A12,FPL_Results_Extract[[Player]:[Player]],0)),INDEX(Team_Key[[Abbreviation]:[Abbreviation]],MATCH(LEFT(INDEX(FPL_Fixtures_Extract[],MATCH($A12,FPL_Fixtures_Extract[[Player]:[Player]],0),MATCH(FPL_Combined[[#Headers],[Gameweek 02]],FPL_Fixtures_Extract[#Headers],0)),LEN(INDEX(FPL_Fixtures_Extract[],MATCH($A12,FPL_Fixtures_Extract[[Player]:[Player]],0),MATCH(FPL_Combined[[#Headers],[Gameweek 02]],FPL_Fixtures_Extract[#Headers],0)))-4),Team_Key[[Full Name]:[Full Name]],0))&amp;RIGHT(INDEX(FPL_Fixtures_Extract[],MATCH($A12,FPL_Fixtures_Extract[[Player]:[Player]],0),MATCH(FPL_Combined[[#Headers],[Gameweek 02]],FPL_Fixtures_Extract[#Headers],0)),3))</f>
        <v>WBA(H) 0-0</v>
      </c>
      <c r="D12" t="str">
        <f ca="1">IF(RIGHT(FPL_Combined[[#Headers],[Gameweek 03]],2)&lt;$B$622,INDEX(FPL_Results_Extract[Gameweek 03],MATCH($A12,FPL_Results_Extract[[Player]:[Player]],0)),INDEX(Team_Key[[Abbreviation]:[Abbreviation]],MATCH(LEFT(INDEX(FPL_Fixtures_Extract[],MATCH($A12,FPL_Fixtures_Extract[[Player]:[Player]],0),MATCH(FPL_Combined[[#Headers],[Gameweek 03]],FPL_Fixtures_Extract[#Headers],0)),LEN(INDEX(FPL_Fixtures_Extract[],MATCH($A12,FPL_Fixtures_Extract[[Player]:[Player]],0),MATCH(FPL_Combined[[#Headers],[Gameweek 03]],FPL_Fixtures_Extract[#Headers],0)))-4),Team_Key[[Full Name]:[Full Name]],0))&amp;RIGHT(INDEX(FPL_Fixtures_Extract[],MATCH($A12,FPL_Fixtures_Extract[[Player]:[Player]],0),MATCH(FPL_Combined[[#Headers],[Gameweek 03]],FPL_Fixtures_Extract[#Headers],0)),3))</f>
        <v>SOU(H) 0-0</v>
      </c>
      <c r="E12" t="str">
        <f ca="1">IF(RIGHT(FPL_Combined[[#Headers],[Gameweek 04]],2)&lt;$B$622,INDEX(FPL_Results_Extract[Gameweek 04],MATCH($A12,FPL_Results_Extract[[Player]:[Player]],0)),INDEX(Team_Key[[Abbreviation]:[Abbreviation]],MATCH(LEFT(INDEX(FPL_Fixtures_Extract[],MATCH($A12,FPL_Fixtures_Extract[[Player]:[Player]],0),MATCH(FPL_Combined[[#Headers],[Gameweek 04]],FPL_Fixtures_Extract[#Headers],0)),LEN(INDEX(FPL_Fixtures_Extract[],MATCH($A12,FPL_Fixtures_Extract[[Player]:[Player]],0),MATCH(FPL_Combined[[#Headers],[Gameweek 04]],FPL_Fixtures_Extract[#Headers],0)))-4),Team_Key[[Full Name]:[Full Name]],0))&amp;RIGHT(INDEX(FPL_Fixtures_Extract[],MATCH($A12,FPL_Fixtures_Extract[[Player]:[Player]],0),MATCH(FPL_Combined[[#Headers],[Gameweek 04]],FPL_Fixtures_Extract[#Headers],0)),3))</f>
        <v>MCI(A) 0-2</v>
      </c>
      <c r="F12" t="str">
        <f ca="1">IF(RIGHT(FPL_Combined[[#Headers],[Gameweek 05]],2)&lt;$B$622,INDEX(FPL_Results_Extract[Gameweek 05],MATCH($A12,FPL_Results_Extract[[Player]:[Player]],0)),INDEX(Team_Key[[Abbreviation]:[Abbreviation]],MATCH(LEFT(INDEX(FPL_Fixtures_Extract[],MATCH($A12,FPL_Fixtures_Extract[[Player]:[Player]],0),MATCH(FPL_Combined[[#Headers],[Gameweek 05]],FPL_Fixtures_Extract[#Headers],0)),LEN(INDEX(FPL_Fixtures_Extract[],MATCH($A12,FPL_Fixtures_Extract[[Player]:[Player]],0),MATCH(FPL_Combined[[#Headers],[Gameweek 05]],FPL_Fixtures_Extract[#Headers],0)))-4),Team_Key[[Full Name]:[Full Name]],0))&amp;RIGHT(INDEX(FPL_Fixtures_Extract[],MATCH($A12,FPL_Fixtures_Extract[[Player]:[Player]],0),MATCH(FPL_Combined[[#Headers],[Gameweek 05]],FPL_Fixtures_Extract[#Headers],0)),3))</f>
        <v>SWA(H) 1-0</v>
      </c>
      <c r="G12" t="str">
        <f ca="1">IF(RIGHT(FPL_Combined[[#Headers],[Gameweek 06]],2)&lt;$B$622,INDEX(FPL_Results_Extract[Gameweek 06],MATCH($A12,FPL_Results_Extract[[Player]:[Player]],0)),INDEX(Team_Key[[Abbreviation]:[Abbreviation]],MATCH(LEFT(INDEX(FPL_Fixtures_Extract[],MATCH($A12,FPL_Fixtures_Extract[[Player]:[Player]],0),MATCH(FPL_Combined[[#Headers],[Gameweek 06]],FPL_Fixtures_Extract[#Headers],0)),LEN(INDEX(FPL_Fixtures_Extract[],MATCH($A12,FPL_Fixtures_Extract[[Player]:[Player]],0),MATCH(FPL_Combined[[#Headers],[Gameweek 06]],FPL_Fixtures_Extract[#Headers],0)))-4),Team_Key[[Full Name]:[Full Name]],0))&amp;RIGHT(INDEX(FPL_Fixtures_Extract[],MATCH($A12,FPL_Fixtures_Extract[[Player]:[Player]],0),MATCH(FPL_Combined[[#Headers],[Gameweek 06]],FPL_Fixtures_Extract[#Headers],0)),3))</f>
        <v>NEW(A) 2-1</v>
      </c>
      <c r="H12" t="str">
        <f ca="1">IF(RIGHT(FPL_Combined[[#Headers],[Gameweek 07]],2)&lt;$B$622,INDEX(FPL_Results_Extract[Gameweek 07],MATCH($A12,FPL_Results_Extract[[Player]:[Player]],0)),INDEX(Team_Key[[Abbreviation]:[Abbreviation]],MATCH(LEFT(INDEX(FPL_Fixtures_Extract[],MATCH($A12,FPL_Fixtures_Extract[[Player]:[Player]],0),MATCH(FPL_Combined[[#Headers],[Gameweek 07]],FPL_Fixtures_Extract[#Headers],0)),LEN(INDEX(FPL_Fixtures_Extract[],MATCH($A12,FPL_Fixtures_Extract[[Player]:[Player]],0),MATCH(FPL_Combined[[#Headers],[Gameweek 07]],FPL_Fixtures_Extract[#Headers],0)))-4),Team_Key[[Full Name]:[Full Name]],0))&amp;RIGHT(INDEX(FPL_Fixtures_Extract[],MATCH($A12,FPL_Fixtures_Extract[[Player]:[Player]],0),MATCH(FPL_Combined[[#Headers],[Gameweek 07]],FPL_Fixtures_Extract[#Headers],0)),3))</f>
        <v>CRY(H) 0-1</v>
      </c>
      <c r="I12" t="str">
        <f ca="1">IF(RIGHT(FPL_Combined[[#Headers],[Gameweek 08]],2)&lt;$B$622,INDEX(FPL_Results_Extract[Gameweek 08],MATCH($A12,FPL_Results_Extract[[Player]:[Player]],0)),INDEX(Team_Key[[Abbreviation]:[Abbreviation]],MATCH(LEFT(INDEX(FPL_Fixtures_Extract[],MATCH($A12,FPL_Fixtures_Extract[[Player]:[Player]],0),MATCH(FPL_Combined[[#Headers],[Gameweek 08]],FPL_Fixtures_Extract[#Headers],0)),LEN(INDEX(FPL_Fixtures_Extract[],MATCH($A12,FPL_Fixtures_Extract[[Player]:[Player]],0),MATCH(FPL_Combined[[#Headers],[Gameweek 08]],FPL_Fixtures_Extract[#Headers],0)))-4),Team_Key[[Full Name]:[Full Name]],0))&amp;RIGHT(INDEX(FPL_Fixtures_Extract[],MATCH($A12,FPL_Fixtures_Extract[[Player]:[Player]],0),MATCH(FPL_Combined[[#Headers],[Gameweek 08]],FPL_Fixtures_Extract[#Headers],0)),3))</f>
        <v>BOU(A) 1-1</v>
      </c>
      <c r="J12" t="str">
        <f ca="1">IF(RIGHT(FPL_Combined[[#Headers],[Gameweek 09]],2)&lt;$B$622,INDEX(FPL_Results_Extract[Gameweek 09],MATCH($A12,FPL_Results_Extract[[Player]:[Player]],0)),INDEX(Team_Key[[Abbreviation]:[Abbreviation]],MATCH(LEFT(INDEX(FPL_Fixtures_Extract[],MATCH($A12,FPL_Fixtures_Extract[[Player]:[Player]],0),MATCH(FPL_Combined[[#Headers],[Gameweek 09]],FPL_Fixtures_Extract[#Headers],0)),LEN(INDEX(FPL_Fixtures_Extract[],MATCH($A12,FPL_Fixtures_Extract[[Player]:[Player]],0),MATCH(FPL_Combined[[#Headers],[Gameweek 09]],FPL_Fixtures_Extract[#Headers],0)))-4),Team_Key[[Full Name]:[Full Name]],0))&amp;RIGHT(INDEX(FPL_Fixtures_Extract[],MATCH($A12,FPL_Fixtures_Extract[[Player]:[Player]],0),MATCH(FPL_Combined[[#Headers],[Gameweek 09]],FPL_Fixtures_Extract[#Headers],0)),3))</f>
        <v>ARS(H) 0-3</v>
      </c>
      <c r="K12" t="str">
        <f ca="1">IF(RIGHT(FPL_Combined[[#Headers],[Gameweek 10]],2)&lt;$B$622,INDEX(FPL_Results_Extract[Gameweek 10],MATCH($A12,FPL_Results_Extract[[Player]:[Player]],0)),INDEX(Team_Key[[Abbreviation]:[Abbreviation]],MATCH(LEFT(INDEX(FPL_Fixtures_Extract[],MATCH($A12,FPL_Fixtures_Extract[[Player]:[Player]],0),MATCH(FPL_Combined[[#Headers],[Gameweek 10]],FPL_Fixtures_Extract[#Headers],0)),LEN(INDEX(FPL_Fixtures_Extract[],MATCH($A12,FPL_Fixtures_Extract[[Player]:[Player]],0),MATCH(FPL_Combined[[#Headers],[Gameweek 10]],FPL_Fixtures_Extract[#Headers],0)))-4),Team_Key[[Full Name]:[Full Name]],0))&amp;RIGHT(INDEX(FPL_Fixtures_Extract[],MATCH($A12,FPL_Fixtures_Extract[[Player]:[Player]],0),MATCH(FPL_Combined[[#Headers],[Gameweek 10]],FPL_Fixtures_Extract[#Headers],0)),3))</f>
        <v>STK(A) 2-0</v>
      </c>
      <c r="L12" t="str">
        <f ca="1">IF(RIGHT(FPL_Combined[[#Headers],[Gameweek 11]],2)&lt;$B$622,INDEX(FPL_Results_Extract[Gameweek 11],MATCH($A12,FPL_Results_Extract[[Player]:[Player]],0)),INDEX(Team_Key[[Abbreviation]:[Abbreviation]],MATCH(LEFT(INDEX(FPL_Fixtures_Extract[],MATCH($A12,FPL_Fixtures_Extract[[Player]:[Player]],0),MATCH(FPL_Combined[[#Headers],[Gameweek 11]],FPL_Fixtures_Extract[#Headers],0)),LEN(INDEX(FPL_Fixtures_Extract[],MATCH($A12,FPL_Fixtures_Extract[[Player]:[Player]],0),MATCH(FPL_Combined[[#Headers],[Gameweek 11]],FPL_Fixtures_Extract[#Headers],0)))-4),Team_Key[[Full Name]:[Full Name]],0))&amp;RIGHT(INDEX(FPL_Fixtures_Extract[],MATCH($A12,FPL_Fixtures_Extract[[Player]:[Player]],0),MATCH(FPL_Combined[[#Headers],[Gameweek 11]],FPL_Fixtures_Extract[#Headers],0)),3))</f>
        <v>WHU(H) 2-0</v>
      </c>
      <c r="M12" t="str">
        <f ca="1">IF(RIGHT(FPL_Combined[[#Headers],[Gameweek 12]],2)&lt;$B$622,INDEX(FPL_Results_Extract[Gameweek 12],MATCH($A12,FPL_Results_Extract[[Player]:[Player]],0)),INDEX(Team_Key[[Abbreviation]:[Abbreviation]],MATCH(LEFT(INDEX(FPL_Fixtures_Extract[],MATCH($A12,FPL_Fixtures_Extract[[Player]:[Player]],0),MATCH(FPL_Combined[[#Headers],[Gameweek 12]],FPL_Fixtures_Extract[#Headers],0)),LEN(INDEX(FPL_Fixtures_Extract[],MATCH($A12,FPL_Fixtures_Extract[[Player]:[Player]],0),MATCH(FPL_Combined[[#Headers],[Gameweek 12]],FPL_Fixtures_Extract[#Headers],0)))-4),Team_Key[[Full Name]:[Full Name]],0))&amp;RIGHT(INDEX(FPL_Fixtures_Extract[],MATCH($A12,FPL_Fixtures_Extract[[Player]:[Player]],0),MATCH(FPL_Combined[[#Headers],[Gameweek 12]],FPL_Fixtures_Extract[#Headers],0)),3))</f>
        <v>LEI(A) 1-2</v>
      </c>
      <c r="N12" t="str">
        <f ca="1">IF(RIGHT(FPL_Combined[[#Headers],[Gameweek 13]],2)&lt;$B$622,INDEX(FPL_Results_Extract[Gameweek 13],MATCH($A12,FPL_Results_Extract[[Player]:[Player]],0)),INDEX(Team_Key[[Abbreviation]:[Abbreviation]],MATCH(LEFT(INDEX(FPL_Fixtures_Extract[],MATCH($A12,FPL_Fixtures_Extract[[Player]:[Player]],0),MATCH(FPL_Combined[[#Headers],[Gameweek 13]],FPL_Fixtures_Extract[#Headers],0)),LEN(INDEX(FPL_Fixtures_Extract[],MATCH($A12,FPL_Fixtures_Extract[[Player]:[Player]],0),MATCH(FPL_Combined[[#Headers],[Gameweek 13]],FPL_Fixtures_Extract[#Headers],0)))-4),Team_Key[[Full Name]:[Full Name]],0))&amp;RIGHT(INDEX(FPL_Fixtures_Extract[],MATCH($A12,FPL_Fixtures_Extract[[Player]:[Player]],0),MATCH(FPL_Combined[[#Headers],[Gameweek 13]],FPL_Fixtures_Extract[#Headers],0)),3))</f>
        <v>MUN(H) 1-2</v>
      </c>
      <c r="O12" t="str">
        <f ca="1">IF(RIGHT(FPL_Combined[[#Headers],[Gameweek 14]],2)&lt;$B$622,INDEX(FPL_Results_Extract[Gameweek 14],MATCH($A12,FPL_Results_Extract[[Player]:[Player]],0)),INDEX(Team_Key[[Abbreviation]:[Abbreviation]],MATCH(LEFT(INDEX(FPL_Fixtures_Extract[],MATCH($A12,FPL_Fixtures_Extract[[Player]:[Player]],0),MATCH(FPL_Combined[[#Headers],[Gameweek 14]],FPL_Fixtures_Extract[#Headers],0)),LEN(INDEX(FPL_Fixtures_Extract[],MATCH($A12,FPL_Fixtures_Extract[[Player]:[Player]],0),MATCH(FPL_Combined[[#Headers],[Gameweek 14]],FPL_Fixtures_Extract[#Headers],0)))-4),Team_Key[[Full Name]:[Full Name]],0))&amp;RIGHT(INDEX(FPL_Fixtures_Extract[],MATCH($A12,FPL_Fixtures_Extract[[Player]:[Player]],0),MATCH(FPL_Combined[[#Headers],[Gameweek 14]],FPL_Fixtures_Extract[#Headers],0)),3))</f>
        <v>AVL(A) 3-2</v>
      </c>
      <c r="P12" t="str">
        <f ca="1">IF(RIGHT(FPL_Combined[[#Headers],[Gameweek 15]],2)&lt;$B$622,INDEX(FPL_Results_Extract[Gameweek 15],MATCH($A12,FPL_Results_Extract[[Player]:[Player]],0)),INDEX(Team_Key[[Abbreviation]:[Abbreviation]],MATCH(LEFT(INDEX(FPL_Fixtures_Extract[],MATCH($A12,FPL_Fixtures_Extract[[Player]:[Player]],0),MATCH(FPL_Combined[[#Headers],[Gameweek 15]],FPL_Fixtures_Extract[#Headers],0)),LEN(INDEX(FPL_Fixtures_Extract[],MATCH($A12,FPL_Fixtures_Extract[[Player]:[Player]],0),MATCH(FPL_Combined[[#Headers],[Gameweek 15]],FPL_Fixtures_Extract[#Headers],0)))-4),Team_Key[[Full Name]:[Full Name]],0))&amp;RIGHT(INDEX(FPL_Fixtures_Extract[],MATCH($A12,FPL_Fixtures_Extract[[Player]:[Player]],0),MATCH(FPL_Combined[[#Headers],[Gameweek 15]],FPL_Fixtures_Extract[#Headers],0)),3))</f>
        <v>NOR(H) 2-0</v>
      </c>
      <c r="Q12" t="str">
        <f ca="1">IF(RIGHT(FPL_Combined[[#Headers],[Gameweek 16]],2)&lt;$B$622,INDEX(FPL_Results_Extract[Gameweek 16],MATCH($A12,FPL_Results_Extract[[Player]:[Player]],0)),INDEX(Team_Key[[Abbreviation]:[Abbreviation]],MATCH(LEFT(INDEX(FPL_Fixtures_Extract[],MATCH($A12,FPL_Fixtures_Extract[[Player]:[Player]],0),MATCH(FPL_Combined[[#Headers],[Gameweek 16]],FPL_Fixtures_Extract[#Headers],0)),LEN(INDEX(FPL_Fixtures_Extract[],MATCH($A12,FPL_Fixtures_Extract[[Player]:[Player]],0),MATCH(FPL_Combined[[#Headers],[Gameweek 16]],FPL_Fixtures_Extract[#Headers],0)))-4),Team_Key[[Full Name]:[Full Name]],0))&amp;RIGHT(INDEX(FPL_Fixtures_Extract[],MATCH($A12,FPL_Fixtures_Extract[[Player]:[Player]],0),MATCH(FPL_Combined[[#Headers],[Gameweek 16]],FPL_Fixtures_Extract[#Headers],0)),3))</f>
        <v>SUN(A) 1-0</v>
      </c>
      <c r="R12" t="str">
        <f ca="1">IF(RIGHT(FPL_Combined[[#Headers],[Gameweek 17]],2)&lt;$B$622,INDEX(FPL_Results_Extract[Gameweek 17],MATCH($A12,FPL_Results_Extract[[Player]:[Player]],0)),INDEX(Team_Key[[Abbreviation]:[Abbreviation]],MATCH(LEFT(INDEX(FPL_Fixtures_Extract[],MATCH($A12,FPL_Fixtures_Extract[[Player]:[Player]],0),MATCH(FPL_Combined[[#Headers],[Gameweek 17]],FPL_Fixtures_Extract[#Headers],0)),LEN(INDEX(FPL_Fixtures_Extract[],MATCH($A12,FPL_Fixtures_Extract[[Player]:[Player]],0),MATCH(FPL_Combined[[#Headers],[Gameweek 17]],FPL_Fixtures_Extract[#Headers],0)))-4),Team_Key[[Full Name]:[Full Name]],0))&amp;RIGHT(INDEX(FPL_Fixtures_Extract[],MATCH($A12,FPL_Fixtures_Extract[[Player]:[Player]],0),MATCH(FPL_Combined[[#Headers],[Gameweek 17]],FPL_Fixtures_Extract[#Headers],0)),3))</f>
        <v>LIV(H) 3-0</v>
      </c>
      <c r="S12" t="str">
        <f ca="1">IF(RIGHT(FPL_Combined[[#Headers],[Gameweek 18]],2)&lt;$B$622,INDEX(FPL_Results_Extract[Gameweek 18],MATCH($A12,FPL_Results_Extract[[Player]:[Player]],0)),INDEX(Team_Key[[Abbreviation]:[Abbreviation]],MATCH(LEFT(INDEX(FPL_Fixtures_Extract[],MATCH($A12,FPL_Fixtures_Extract[[Player]:[Player]],0),MATCH(FPL_Combined[[#Headers],[Gameweek 18]],FPL_Fixtures_Extract[#Headers],0)),LEN(INDEX(FPL_Fixtures_Extract[],MATCH($A12,FPL_Fixtures_Extract[[Player]:[Player]],0),MATCH(FPL_Combined[[#Headers],[Gameweek 18]],FPL_Fixtures_Extract[#Headers],0)))-4),Team_Key[[Full Name]:[Full Name]],0))&amp;RIGHT(INDEX(FPL_Fixtures_Extract[],MATCH($A12,FPL_Fixtures_Extract[[Player]:[Player]],0),MATCH(FPL_Combined[[#Headers],[Gameweek 18]],FPL_Fixtures_Extract[#Headers],0)),3))</f>
        <v>CHE(A) 2-2</v>
      </c>
      <c r="T12" t="str">
        <f ca="1">IF(RIGHT(FPL_Combined[[#Headers],[Gameweek 19]],2)&lt;$B$622,INDEX(FPL_Results_Extract[Gameweek 19],MATCH($A12,FPL_Results_Extract[[Player]:[Player]],0)),INDEX(Team_Key[[Abbreviation]:[Abbreviation]],MATCH(LEFT(INDEX(FPL_Fixtures_Extract[],MATCH($A12,FPL_Fixtures_Extract[[Player]:[Player]],0),MATCH(FPL_Combined[[#Headers],[Gameweek 19]],FPL_Fixtures_Extract[#Headers],0)),LEN(INDEX(FPL_Fixtures_Extract[],MATCH($A12,FPL_Fixtures_Extract[[Player]:[Player]],0),MATCH(FPL_Combined[[#Headers],[Gameweek 19]],FPL_Fixtures_Extract[#Headers],0)))-4),Team_Key[[Full Name]:[Full Name]],0))&amp;RIGHT(INDEX(FPL_Fixtures_Extract[],MATCH($A12,FPL_Fixtures_Extract[[Player]:[Player]],0),MATCH(FPL_Combined[[#Headers],[Gameweek 19]],FPL_Fixtures_Extract[#Headers],0)),3))</f>
        <v>TOT(H) 1-2</v>
      </c>
      <c r="U12" t="str">
        <f ca="1">IF(RIGHT(FPL_Combined[[#Headers],[Gameweek 20]],2)&lt;$B$622,INDEX(FPL_Results_Extract[Gameweek 20],MATCH($A12,FPL_Results_Extract[[Player]:[Player]],0)),INDEX(Team_Key[[Abbreviation]:[Abbreviation]],MATCH(LEFT(INDEX(FPL_Fixtures_Extract[],MATCH($A12,FPL_Fixtures_Extract[[Player]:[Player]],0),MATCH(FPL_Combined[[#Headers],[Gameweek 20]],FPL_Fixtures_Extract[#Headers],0)),LEN(INDEX(FPL_Fixtures_Extract[],MATCH($A12,FPL_Fixtures_Extract[[Player]:[Player]],0),MATCH(FPL_Combined[[#Headers],[Gameweek 20]],FPL_Fixtures_Extract[#Headers],0)))-4),Team_Key[[Full Name]:[Full Name]],0))&amp;RIGHT(INDEX(FPL_Fixtures_Extract[],MATCH($A12,FPL_Fixtures_Extract[[Player]:[Player]],0),MATCH(FPL_Combined[[#Headers],[Gameweek 20]],FPL_Fixtures_Extract[#Headers],0)),3))</f>
        <v>MCI(H) 1-2</v>
      </c>
      <c r="V12" t="str">
        <f ca="1">IF(RIGHT(FPL_Combined[[#Headers],[Gameweek 21]],2)&lt;$B$622,INDEX(FPL_Results_Extract[Gameweek 21],MATCH($A12,FPL_Results_Extract[[Player]:[Player]],0)),INDEX(Team_Key[[Abbreviation]:[Abbreviation]],MATCH(LEFT(INDEX(FPL_Fixtures_Extract[],MATCH($A12,FPL_Fixtures_Extract[[Player]:[Player]],0),MATCH(FPL_Combined[[#Headers],[Gameweek 21]],FPL_Fixtures_Extract[#Headers],0)),LEN(INDEX(FPL_Fixtures_Extract[],MATCH($A12,FPL_Fixtures_Extract[[Player]:[Player]],0),MATCH(FPL_Combined[[#Headers],[Gameweek 21]],FPL_Fixtures_Extract[#Headers],0)))-4),Team_Key[[Full Name]:[Full Name]],0))&amp;RIGHT(INDEX(FPL_Fixtures_Extract[],MATCH($A12,FPL_Fixtures_Extract[[Player]:[Player]],0),MATCH(FPL_Combined[[#Headers],[Gameweek 21]],FPL_Fixtures_Extract[#Headers],0)),3))</f>
        <v>SOU(A) 0-2</v>
      </c>
      <c r="W12" t="str">
        <f ca="1">IF(RIGHT(FPL_Combined[[#Headers],[Gameweek 22]],2)&lt;$B$622,INDEX(FPL_Results_Extract[Gameweek 22],MATCH($A12,FPL_Results_Extract[[Player]:[Player]],0)),INDEX(Team_Key[[Abbreviation]:[Abbreviation]],MATCH(LEFT(INDEX(FPL_Fixtures_Extract[],MATCH($A12,FPL_Fixtures_Extract[[Player]:[Player]],0),MATCH(FPL_Combined[[#Headers],[Gameweek 22]],FPL_Fixtures_Extract[#Headers],0)),LEN(INDEX(FPL_Fixtures_Extract[],MATCH($A12,FPL_Fixtures_Extract[[Player]:[Player]],0),MATCH(FPL_Combined[[#Headers],[Gameweek 22]],FPL_Fixtures_Extract[#Headers],0)))-4),Team_Key[[Full Name]:[Full Name]],0))&amp;RIGHT(INDEX(FPL_Fixtures_Extract[],MATCH($A12,FPL_Fixtures_Extract[[Player]:[Player]],0),MATCH(FPL_Combined[[#Headers],[Gameweek 22]],FPL_Fixtures_Extract[#Headers],0)),3))</f>
        <v>SWA(A) 0-1</v>
      </c>
      <c r="X12" t="str">
        <f ca="1">IF(RIGHT(FPL_Combined[[#Headers],[Gameweek 23]],2)&lt;$B$622,INDEX(FPL_Results_Extract[Gameweek 23],MATCH($A12,FPL_Results_Extract[[Player]:[Player]],0)),INDEX(Team_Key[[Abbreviation]:[Abbreviation]],MATCH(LEFT(INDEX(FPL_Fixtures_Extract[],MATCH($A12,FPL_Fixtures_Extract[[Player]:[Player]],0),MATCH(FPL_Combined[[#Headers],[Gameweek 23]],FPL_Fixtures_Extract[#Headers],0)),LEN(INDEX(FPL_Fixtures_Extract[],MATCH($A12,FPL_Fixtures_Extract[[Player]:[Player]],0),MATCH(FPL_Combined[[#Headers],[Gameweek 23]],FPL_Fixtures_Extract[#Headers],0)))-4),Team_Key[[Full Name]:[Full Name]],0))&amp;RIGHT(INDEX(FPL_Fixtures_Extract[],MATCH($A12,FPL_Fixtures_Extract[[Player]:[Player]],0),MATCH(FPL_Combined[[#Headers],[Gameweek 23]],FPL_Fixtures_Extract[#Headers],0)),3))</f>
        <v>NEW(H) 2-1</v>
      </c>
      <c r="Y12" t="str">
        <f ca="1">IF(RIGHT(FPL_Combined[[#Headers],[Gameweek 24]],2)&lt;$B$622,INDEX(FPL_Results_Extract[Team],MATCH($A12,FPL_Results_Extract[[Player]:[Player]],0)),INDEX(Team_Key[[Abbreviation]:[Abbreviation]],MATCH(LEFT(INDEX(FPL_Fixtures_Extract[],MATCH($A12,FPL_Fixtures_Extract[[Player]:[Player]],0),MATCH(FPL_Combined[[#Headers],[Gameweek 24]],FPL_Fixtures_Extract[#Headers],0)),LEN(INDEX(FPL_Fixtures_Extract[],MATCH($A12,FPL_Fixtures_Extract[[Player]:[Player]],0),MATCH(FPL_Combined[[#Headers],[Gameweek 24]],FPL_Fixtures_Extract[#Headers],0)))-4),Team_Key[[Full Name]:[Full Name]],0))&amp;RIGHT(INDEX(FPL_Fixtures_Extract[],MATCH($A12,FPL_Fixtures_Extract[[Player]:[Player]],0),MATCH(FPL_Combined[[#Headers],[Gameweek 24]],FPL_Fixtures_Extract[#Headers],0)),3))</f>
        <v>WAT</v>
      </c>
      <c r="Z12" t="str">
        <f ca="1">IF(RIGHT(FPL_Combined[[#Headers],[Gameweek 25]],2)&lt;$B$622,INDEX(FPL_Results_Extract[Player],MATCH($A12,FPL_Results_Extract[[Player]:[Player]],0)),INDEX(Team_Key[[Abbreviation]:[Abbreviation]],MATCH(LEFT(INDEX(FPL_Fixtures_Extract[],MATCH($A12,FPL_Fixtures_Extract[[Player]:[Player]],0),MATCH(FPL_Combined[[#Headers],[Gameweek 25]],FPL_Fixtures_Extract[#Headers],0)),LEN(INDEX(FPL_Fixtures_Extract[],MATCH($A12,FPL_Fixtures_Extract[[Player]:[Player]],0),MATCH(FPL_Combined[[#Headers],[Gameweek 25]],FPL_Fixtures_Extract[#Headers],0)))-4),Team_Key[[Full Name]:[Full Name]],0))&amp;RIGHT(INDEX(FPL_Fixtures_Extract[],MATCH($A12,FPL_Fixtures_Extract[[Player]:[Player]],0),MATCH(FPL_Combined[[#Headers],[Gameweek 25]],FPL_Fixtures_Extract[#Headers],0)),3))</f>
        <v>Aké</v>
      </c>
      <c r="AA12" t="str">
        <f ca="1">IF(RIGHT(FPL_Combined[[#Headers],[Gameweek 26]],2)&lt;$B$622,INDEX(FPL_Results_Extract[Gameweek 01],MATCH($A12,FPL_Results_Extract[[Player]:[Player]],0)),INDEX(Team_Key[[Abbreviation]:[Abbreviation]],MATCH(LEFT(INDEX(FPL_Fixtures_Extract[],MATCH($A12,FPL_Fixtures_Extract[[Player]:[Player]],0),MATCH(FPL_Combined[[#Headers],[Gameweek 26]],FPL_Fixtures_Extract[#Headers],0)),LEN(INDEX(FPL_Fixtures_Extract[],MATCH($A12,FPL_Fixtures_Extract[[Player]:[Player]],0),MATCH(FPL_Combined[[#Headers],[Gameweek 26]],FPL_Fixtures_Extract[#Headers],0)))-4),Team_Key[[Full Name]:[Full Name]],0))&amp;RIGHT(INDEX(FPL_Fixtures_Extract[],MATCH($A12,FPL_Fixtures_Extract[[Player]:[Player]],0),MATCH(FPL_Combined[[#Headers],[Gameweek 26]],FPL_Fixtures_Extract[#Headers],0)),3))</f>
        <v>SWA(H) 2-2</v>
      </c>
      <c r="AB12" t="str">
        <f ca="1">IF(RIGHT(FPL_Combined[[#Headers],[Gameweek 27]],2)&lt;$B$622,INDEX(FPL_Results_Extract[Gameweek 02],MATCH($A12,FPL_Results_Extract[[Player]:[Player]],0)),INDEX(Team_Key[[Abbreviation]:[Abbreviation]],MATCH(LEFT(INDEX(FPL_Fixtures_Extract[],MATCH($A12,FPL_Fixtures_Extract[[Player]:[Player]],0),MATCH(FPL_Combined[[#Headers],[Gameweek 27]],FPL_Fixtures_Extract[#Headers],0)),LEN(INDEX(FPL_Fixtures_Extract[],MATCH($A12,FPL_Fixtures_Extract[[Player]:[Player]],0),MATCH(FPL_Combined[[#Headers],[Gameweek 27]],FPL_Fixtures_Extract[#Headers],0)))-4),Team_Key[[Full Name]:[Full Name]],0))&amp;RIGHT(INDEX(FPL_Fixtures_Extract[],MATCH($A12,FPL_Fixtures_Extract[[Player]:[Player]],0),MATCH(FPL_Combined[[#Headers],[Gameweek 27]],FPL_Fixtures_Extract[#Headers],0)),3))</f>
        <v>WBA(H) 0-0</v>
      </c>
      <c r="AC12" t="str">
        <f ca="1">IF(RIGHT(FPL_Combined[[#Headers],[Gameweek 28]],2)&lt;$B$622,INDEX(FPL_Results_Extract[Gameweek 03],MATCH($A12,FPL_Results_Extract[[Player]:[Player]],0)),INDEX(Team_Key[[Abbreviation]:[Abbreviation]],MATCH(LEFT(INDEX(FPL_Fixtures_Extract[],MATCH($A12,FPL_Fixtures_Extract[[Player]:[Player]],0),MATCH(FPL_Combined[[#Headers],[Gameweek 28]],FPL_Fixtures_Extract[#Headers],0)),LEN(INDEX(FPL_Fixtures_Extract[],MATCH($A12,FPL_Fixtures_Extract[[Player]:[Player]],0),MATCH(FPL_Combined[[#Headers],[Gameweek 28]],FPL_Fixtures_Extract[#Headers],0)))-4),Team_Key[[Full Name]:[Full Name]],0))&amp;RIGHT(INDEX(FPL_Fixtures_Extract[],MATCH($A12,FPL_Fixtures_Extract[[Player]:[Player]],0),MATCH(FPL_Combined[[#Headers],[Gameweek 28]],FPL_Fixtures_Extract[#Headers],0)),3))</f>
        <v>SOU(H) 0-0</v>
      </c>
      <c r="AD12" t="str">
        <f ca="1">IF(RIGHT(FPL_Combined[[#Headers],[Gameweek 29]],2)&lt;$B$622,INDEX(FPL_Results_Extract[Gameweek 04],MATCH($A12,FPL_Results_Extract[[Player]:[Player]],0)),INDEX(Team_Key[[Abbreviation]:[Abbreviation]],MATCH(LEFT(INDEX(FPL_Fixtures_Extract[],MATCH($A12,FPL_Fixtures_Extract[[Player]:[Player]],0),MATCH(FPL_Combined[[#Headers],[Gameweek 29]],FPL_Fixtures_Extract[#Headers],0)),LEN(INDEX(FPL_Fixtures_Extract[],MATCH($A12,FPL_Fixtures_Extract[[Player]:[Player]],0),MATCH(FPL_Combined[[#Headers],[Gameweek 29]],FPL_Fixtures_Extract[#Headers],0)))-4),Team_Key[[Full Name]:[Full Name]],0))&amp;RIGHT(INDEX(FPL_Fixtures_Extract[],MATCH($A12,FPL_Fixtures_Extract[[Player]:[Player]],0),MATCH(FPL_Combined[[#Headers],[Gameweek 29]],FPL_Fixtures_Extract[#Headers],0)),3))</f>
        <v>LEI(H)</v>
      </c>
      <c r="AE12" t="e">
        <f ca="1">IF(RIGHT(FPL_Combined[[#Headers],[Gameweek 30]],2)&lt;$B$622,INDEX(FPL_Results_Extract[Gameweek 05],MATCH($A12,FPL_Results_Extract[[Player]:[Player]],0)),INDEX(Team_Key[[Abbreviation]:[Abbreviation]],MATCH(LEFT(INDEX(FPL_Fixtures_Extract[],MATCH($A12,FPL_Fixtures_Extract[[Player]:[Player]],0),MATCH(FPL_Combined[[#Headers],[Gameweek 30]],FPL_Fixtures_Extract[#Headers],0)),LEN(INDEX(FPL_Fixtures_Extract[],MATCH($A12,FPL_Fixtures_Extract[[Player]:[Player]],0),MATCH(FPL_Combined[[#Headers],[Gameweek 30]],FPL_Fixtures_Extract[#Headers],0)))-4),Team_Key[[Full Name]:[Full Name]],0))&amp;RIGHT(INDEX(FPL_Fixtures_Extract[],MATCH($A12,FPL_Fixtures_Extract[[Player]:[Player]],0),MATCH(FPL_Combined[[#Headers],[Gameweek 30]],FPL_Fixtures_Extract[#Headers],0)),3))</f>
        <v>#VALUE!</v>
      </c>
      <c r="AF12" t="str">
        <f ca="1">IF(RIGHT(FPL_Combined[[#Headers],[Gameweek 31]],2)&lt;$B$622,INDEX(FPL_Results_Extract[Gameweek 06],MATCH($A12,FPL_Results_Extract[[Player]:[Player]],0)),INDEX(Team_Key[[Abbreviation]:[Abbreviation]],MATCH(LEFT(INDEX(FPL_Fixtures_Extract[],MATCH($A12,FPL_Fixtures_Extract[[Player]:[Player]],0),MATCH(FPL_Combined[[#Headers],[Gameweek 31]],FPL_Fixtures_Extract[#Headers],0)),LEN(INDEX(FPL_Fixtures_Extract[],MATCH($A12,FPL_Fixtures_Extract[[Player]:[Player]],0),MATCH(FPL_Combined[[#Headers],[Gameweek 31]],FPL_Fixtures_Extract[#Headers],0)))-4),Team_Key[[Full Name]:[Full Name]],0))&amp;RIGHT(INDEX(FPL_Fixtures_Extract[],MATCH($A12,FPL_Fixtures_Extract[[Player]:[Player]],0),MATCH(FPL_Combined[[#Headers],[Gameweek 31]],FPL_Fixtures_Extract[#Headers],0)),3))</f>
        <v>STK(H)</v>
      </c>
      <c r="AG12" t="str">
        <f ca="1">IF(RIGHT(FPL_Combined[[#Headers],[Gameweek 32]],2)&lt;$B$622,INDEX(FPL_Results_Extract[Gameweek 07],MATCH($A12,FPL_Results_Extract[[Player]:[Player]],0)),INDEX(Team_Key[[Abbreviation]:[Abbreviation]],MATCH(LEFT(INDEX(FPL_Fixtures_Extract[],MATCH($A12,FPL_Fixtures_Extract[[Player]:[Player]],0),MATCH(FPL_Combined[[#Headers],[Gameweek 32]],FPL_Fixtures_Extract[#Headers],0)),LEN(INDEX(FPL_Fixtures_Extract[],MATCH($A12,FPL_Fixtures_Extract[[Player]:[Player]],0),MATCH(FPL_Combined[[#Headers],[Gameweek 32]],FPL_Fixtures_Extract[#Headers],0)))-4),Team_Key[[Full Name]:[Full Name]],0))&amp;RIGHT(INDEX(FPL_Fixtures_Extract[],MATCH($A12,FPL_Fixtures_Extract[[Player]:[Player]],0),MATCH(FPL_Combined[[#Headers],[Gameweek 32]],FPL_Fixtures_Extract[#Headers],0)),3))</f>
        <v>ARS(A)</v>
      </c>
      <c r="AH12" t="str">
        <f ca="1">IF(RIGHT(FPL_Combined[[#Headers],[Gameweek 33]],2)&lt;$B$622,INDEX(FPL_Results_Extract[Gameweek 08],MATCH($A12,FPL_Results_Extract[[Player]:[Player]],0)),INDEX(Team_Key[[Abbreviation]:[Abbreviation]],MATCH(LEFT(INDEX(FPL_Fixtures_Extract[],MATCH($A12,FPL_Fixtures_Extract[[Player]:[Player]],0),MATCH(FPL_Combined[[#Headers],[Gameweek 33]],FPL_Fixtures_Extract[#Headers],0)),LEN(INDEX(FPL_Fixtures_Extract[],MATCH($A12,FPL_Fixtures_Extract[[Player]:[Player]],0),MATCH(FPL_Combined[[#Headers],[Gameweek 33]],FPL_Fixtures_Extract[#Headers],0)))-4),Team_Key[[Full Name]:[Full Name]],0))&amp;RIGHT(INDEX(FPL_Fixtures_Extract[],MATCH($A12,FPL_Fixtures_Extract[[Player]:[Player]],0),MATCH(FPL_Combined[[#Headers],[Gameweek 33]],FPL_Fixtures_Extract[#Headers],0)),3))</f>
        <v>EVE(H)</v>
      </c>
      <c r="AI12" t="str">
        <f ca="1">IF(RIGHT(FPL_Combined[[#Headers],[Gameweek 34]],2)&lt;$B$622,INDEX(FPL_Results_Extract[Gameweek 09],MATCH($A12,FPL_Results_Extract[[Player]:[Player]],0)),INDEX(Team_Key[[Abbreviation]:[Abbreviation]],MATCH(LEFT(INDEX(FPL_Fixtures_Extract[],MATCH($A12,FPL_Fixtures_Extract[[Player]:[Player]],0),MATCH(FPL_Combined[[#Headers],[Gameweek 34]],FPL_Fixtures_Extract[#Headers],0)),LEN(INDEX(FPL_Fixtures_Extract[],MATCH($A12,FPL_Fixtures_Extract[[Player]:[Player]],0),MATCH(FPL_Combined[[#Headers],[Gameweek 34]],FPL_Fixtures_Extract[#Headers],0)))-4),Team_Key[[Full Name]:[Full Name]],0))&amp;RIGHT(INDEX(FPL_Fixtures_Extract[],MATCH($A12,FPL_Fixtures_Extract[[Player]:[Player]],0),MATCH(FPL_Combined[[#Headers],[Gameweek 34]],FPL_Fixtures_Extract[#Headers],0)),3))</f>
        <v>WBA(A)</v>
      </c>
      <c r="AJ12" t="str">
        <f ca="1">IF(RIGHT(FPL_Combined[[#Headers],[Gameweek 35]],2)&lt;$B$622,INDEX(FPL_Results_Extract[Gameweek 10],MATCH($A12,FPL_Results_Extract[[Player]:[Player]],0)),INDEX(Team_Key[[Abbreviation]:[Abbreviation]],MATCH(LEFT(INDEX(FPL_Fixtures_Extract[],MATCH($A12,FPL_Fixtures_Extract[[Player]:[Player]],0),MATCH(FPL_Combined[[#Headers],[Gameweek 35]],FPL_Fixtures_Extract[#Headers],0)),LEN(INDEX(FPL_Fixtures_Extract[],MATCH($A12,FPL_Fixtures_Extract[[Player]:[Player]],0),MATCH(FPL_Combined[[#Headers],[Gameweek 35]],FPL_Fixtures_Extract[#Headers],0)))-4),Team_Key[[Full Name]:[Full Name]],0))&amp;RIGHT(INDEX(FPL_Fixtures_Extract[],MATCH($A12,FPL_Fixtures_Extract[[Player]:[Player]],0),MATCH(FPL_Combined[[#Headers],[Gameweek 35]],FPL_Fixtures_Extract[#Headers],0)),3))</f>
        <v>NOR(A)</v>
      </c>
      <c r="AK12" t="str">
        <f ca="1">IF(RIGHT(FPL_Combined[[#Headers],[Gameweek 36]],2)&lt;$B$622,INDEX(FPL_Results_Extract[Gameweek 11],MATCH($A12,FPL_Results_Extract[[Player]:[Player]],0)),INDEX(Team_Key[[Abbreviation]:[Abbreviation]],MATCH(LEFT(INDEX(FPL_Fixtures_Extract[],MATCH($A12,FPL_Fixtures_Extract[[Player]:[Player]],0),MATCH(FPL_Combined[[#Headers],[Gameweek 36]],FPL_Fixtures_Extract[#Headers],0)),LEN(INDEX(FPL_Fixtures_Extract[],MATCH($A12,FPL_Fixtures_Extract[[Player]:[Player]],0),MATCH(FPL_Combined[[#Headers],[Gameweek 36]],FPL_Fixtures_Extract[#Headers],0)))-4),Team_Key[[Full Name]:[Full Name]],0))&amp;RIGHT(INDEX(FPL_Fixtures_Extract[],MATCH($A12,FPL_Fixtures_Extract[[Player]:[Player]],0),MATCH(FPL_Combined[[#Headers],[Gameweek 36]],FPL_Fixtures_Extract[#Headers],0)),3))</f>
        <v>AVL(H)</v>
      </c>
      <c r="AL12" t="str">
        <f ca="1">IF(RIGHT(FPL_Combined[[#Headers],[Gameweek 37]],2)&lt;$B$622,INDEX(FPL_Results_Extract[Gameweek 12],MATCH($A12,FPL_Results_Extract[[Player]:[Player]],0)),INDEX(Team_Key[[Abbreviation]:[Abbreviation]],MATCH(LEFT(INDEX(FPL_Fixtures_Extract[],MATCH($A12,FPL_Fixtures_Extract[[Player]:[Player]],0),MATCH(FPL_Combined[[#Headers],[Gameweek 37]],FPL_Fixtures_Extract[#Headers],0)),LEN(INDEX(FPL_Fixtures_Extract[],MATCH($A12,FPL_Fixtures_Extract[[Player]:[Player]],0),MATCH(FPL_Combined[[#Headers],[Gameweek 37]],FPL_Fixtures_Extract[#Headers],0)))-4),Team_Key[[Full Name]:[Full Name]],0))&amp;RIGHT(INDEX(FPL_Fixtures_Extract[],MATCH($A12,FPL_Fixtures_Extract[[Player]:[Player]],0),MATCH(FPL_Combined[[#Headers],[Gameweek 37]],FPL_Fixtures_Extract[#Headers],0)),3))</f>
        <v>LIV(A)</v>
      </c>
      <c r="AM12" t="str">
        <f ca="1">IF(RIGHT(FPL_Combined[[#Headers],[Gameweek 38]],2)&lt;$B$622,INDEX(FPL_Results_Extract[Gameweek 13],MATCH($A12,FPL_Results_Extract[[Player]:[Player]],0)),INDEX(Team_Key[[Abbreviation]:[Abbreviation]],MATCH(LEFT(INDEX(FPL_Fixtures_Extract[],MATCH($A12,FPL_Fixtures_Extract[[Player]:[Player]],0),MATCH(FPL_Combined[[#Headers],[Gameweek 38]],FPL_Fixtures_Extract[#Headers],0)),LEN(INDEX(FPL_Fixtures_Extract[],MATCH($A12,FPL_Fixtures_Extract[[Player]:[Player]],0),MATCH(FPL_Combined[[#Headers],[Gameweek 38]],FPL_Fixtures_Extract[#Headers],0)))-4),Team_Key[[Full Name]:[Full Name]],0))&amp;RIGHT(INDEX(FPL_Fixtures_Extract[],MATCH($A12,FPL_Fixtures_Extract[[Player]:[Player]],0),MATCH(FPL_Combined[[#Headers],[Gameweek 38]],FPL_Fixtures_Extract[#Headers],0)),3))</f>
        <v>SUN(H)</v>
      </c>
    </row>
    <row r="13" spans="1:39" x14ac:dyDescent="0.45">
      <c r="A13" t="s">
        <v>456</v>
      </c>
      <c r="B13" t="str">
        <f ca="1">IF(RIGHT(FPL_Combined[[#Headers],[Gameweek 01]],2)&lt;$B$622,INDEX(FPL_Results_Extract[Gameweek 01],MATCH($A13,FPL_Results_Extract[[Player]:[Player]],0)),INDEX(Team_Key[[Abbreviation]:[Abbreviation]],MATCH(LEFT(INDEX(FPL_Fixtures_Extract[],MATCH($A13,FPL_Fixtures_Extract[[Player]:[Player]],0),MATCH(FPL_Combined[[#Headers],[Gameweek 01]],FPL_Fixtures_Extract[#Headers],0)),LEN(INDEX(FPL_Fixtures_Extract[],MATCH($A13,FPL_Fixtures_Extract[[Player]:[Player]],0),MATCH(FPL_Combined[[#Headers],[Gameweek 01]],FPL_Fixtures_Extract[#Headers],0)))-4),Team_Key[[Full Name]:[Full Name]],0))&amp;RIGHT(INDEX(FPL_Fixtures_Extract[],MATCH($A13,FPL_Fixtures_Extract[[Player]:[Player]],0),MATCH(FPL_Combined[[#Headers],[Gameweek 01]],FPL_Fixtures_Extract[#Headers],0)),3))</f>
        <v>WHU(H) 0-2</v>
      </c>
      <c r="C13" t="str">
        <f ca="1">IF(RIGHT(FPL_Combined[[#Headers],[Gameweek 02]],2)&lt;$B$622,INDEX(FPL_Results_Extract[Gameweek 02],MATCH($A13,FPL_Results_Extract[[Player]:[Player]],0)),INDEX(Team_Key[[Abbreviation]:[Abbreviation]],MATCH(LEFT(INDEX(FPL_Fixtures_Extract[],MATCH($A13,FPL_Fixtures_Extract[[Player]:[Player]],0),MATCH(FPL_Combined[[#Headers],[Gameweek 02]],FPL_Fixtures_Extract[#Headers],0)),LEN(INDEX(FPL_Fixtures_Extract[],MATCH($A13,FPL_Fixtures_Extract[[Player]:[Player]],0),MATCH(FPL_Combined[[#Headers],[Gameweek 02]],FPL_Fixtures_Extract[#Headers],0)))-4),Team_Key[[Full Name]:[Full Name]],0))&amp;RIGHT(INDEX(FPL_Fixtures_Extract[],MATCH($A13,FPL_Fixtures_Extract[[Player]:[Player]],0),MATCH(FPL_Combined[[#Headers],[Gameweek 02]],FPL_Fixtures_Extract[#Headers],0)),3))</f>
        <v>CRY(A) 2-1</v>
      </c>
      <c r="D13" t="str">
        <f ca="1">IF(RIGHT(FPL_Combined[[#Headers],[Gameweek 03]],2)&lt;$B$622,INDEX(FPL_Results_Extract[Gameweek 03],MATCH($A13,FPL_Results_Extract[[Player]:[Player]],0)),INDEX(Team_Key[[Abbreviation]:[Abbreviation]],MATCH(LEFT(INDEX(FPL_Fixtures_Extract[],MATCH($A13,FPL_Fixtures_Extract[[Player]:[Player]],0),MATCH(FPL_Combined[[#Headers],[Gameweek 03]],FPL_Fixtures_Extract[#Headers],0)),LEN(INDEX(FPL_Fixtures_Extract[],MATCH($A13,FPL_Fixtures_Extract[[Player]:[Player]],0),MATCH(FPL_Combined[[#Headers],[Gameweek 03]],FPL_Fixtures_Extract[#Headers],0)))-4),Team_Key[[Full Name]:[Full Name]],0))&amp;RIGHT(INDEX(FPL_Fixtures_Extract[],MATCH($A13,FPL_Fixtures_Extract[[Player]:[Player]],0),MATCH(FPL_Combined[[#Headers],[Gameweek 03]],FPL_Fixtures_Extract[#Headers],0)),3))</f>
        <v>LIV(H) 0-0</v>
      </c>
      <c r="E13" t="str">
        <f ca="1">IF(RIGHT(FPL_Combined[[#Headers],[Gameweek 04]],2)&lt;$B$622,INDEX(FPL_Results_Extract[Gameweek 04],MATCH($A13,FPL_Results_Extract[[Player]:[Player]],0)),INDEX(Team_Key[[Abbreviation]:[Abbreviation]],MATCH(LEFT(INDEX(FPL_Fixtures_Extract[],MATCH($A13,FPL_Fixtures_Extract[[Player]:[Player]],0),MATCH(FPL_Combined[[#Headers],[Gameweek 04]],FPL_Fixtures_Extract[#Headers],0)),LEN(INDEX(FPL_Fixtures_Extract[],MATCH($A13,FPL_Fixtures_Extract[[Player]:[Player]],0),MATCH(FPL_Combined[[#Headers],[Gameweek 04]],FPL_Fixtures_Extract[#Headers],0)))-4),Team_Key[[Full Name]:[Full Name]],0))&amp;RIGHT(INDEX(FPL_Fixtures_Extract[],MATCH($A13,FPL_Fixtures_Extract[[Player]:[Player]],0),MATCH(FPL_Combined[[#Headers],[Gameweek 04]],FPL_Fixtures_Extract[#Headers],0)),3))</f>
        <v>NEW(A) 1-0</v>
      </c>
      <c r="F13" t="str">
        <f ca="1">IF(RIGHT(FPL_Combined[[#Headers],[Gameweek 05]],2)&lt;$B$622,INDEX(FPL_Results_Extract[Gameweek 05],MATCH($A13,FPL_Results_Extract[[Player]:[Player]],0)),INDEX(Team_Key[[Abbreviation]:[Abbreviation]],MATCH(LEFT(INDEX(FPL_Fixtures_Extract[],MATCH($A13,FPL_Fixtures_Extract[[Player]:[Player]],0),MATCH(FPL_Combined[[#Headers],[Gameweek 05]],FPL_Fixtures_Extract[#Headers],0)),LEN(INDEX(FPL_Fixtures_Extract[],MATCH($A13,FPL_Fixtures_Extract[[Player]:[Player]],0),MATCH(FPL_Combined[[#Headers],[Gameweek 05]],FPL_Fixtures_Extract[#Headers],0)))-4),Team_Key[[Full Name]:[Full Name]],0))&amp;RIGHT(INDEX(FPL_Fixtures_Extract[],MATCH($A13,FPL_Fixtures_Extract[[Player]:[Player]],0),MATCH(FPL_Combined[[#Headers],[Gameweek 05]],FPL_Fixtures_Extract[#Headers],0)),3))</f>
        <v>STK(H) 2-0</v>
      </c>
      <c r="G13" t="str">
        <f ca="1">IF(RIGHT(FPL_Combined[[#Headers],[Gameweek 06]],2)&lt;$B$622,INDEX(FPL_Results_Extract[Gameweek 06],MATCH($A13,FPL_Results_Extract[[Player]:[Player]],0)),INDEX(Team_Key[[Abbreviation]:[Abbreviation]],MATCH(LEFT(INDEX(FPL_Fixtures_Extract[],MATCH($A13,FPL_Fixtures_Extract[[Player]:[Player]],0),MATCH(FPL_Combined[[#Headers],[Gameweek 06]],FPL_Fixtures_Extract[#Headers],0)),LEN(INDEX(FPL_Fixtures_Extract[],MATCH($A13,FPL_Fixtures_Extract[[Player]:[Player]],0),MATCH(FPL_Combined[[#Headers],[Gameweek 06]],FPL_Fixtures_Extract[#Headers],0)))-4),Team_Key[[Full Name]:[Full Name]],0))&amp;RIGHT(INDEX(FPL_Fixtures_Extract[],MATCH($A13,FPL_Fixtures_Extract[[Player]:[Player]],0),MATCH(FPL_Combined[[#Headers],[Gameweek 06]],FPL_Fixtures_Extract[#Headers],0)),3))</f>
        <v>CHE(A) 0-2</v>
      </c>
      <c r="H13" t="str">
        <f ca="1">IF(RIGHT(FPL_Combined[[#Headers],[Gameweek 07]],2)&lt;$B$622,INDEX(FPL_Results_Extract[Gameweek 07],MATCH($A13,FPL_Results_Extract[[Player]:[Player]],0)),INDEX(Team_Key[[Abbreviation]:[Abbreviation]],MATCH(LEFT(INDEX(FPL_Fixtures_Extract[],MATCH($A13,FPL_Fixtures_Extract[[Player]:[Player]],0),MATCH(FPL_Combined[[#Headers],[Gameweek 07]],FPL_Fixtures_Extract[#Headers],0)),LEN(INDEX(FPL_Fixtures_Extract[],MATCH($A13,FPL_Fixtures_Extract[[Player]:[Player]],0),MATCH(FPL_Combined[[#Headers],[Gameweek 07]],FPL_Fixtures_Extract[#Headers],0)))-4),Team_Key[[Full Name]:[Full Name]],0))&amp;RIGHT(INDEX(FPL_Fixtures_Extract[],MATCH($A13,FPL_Fixtures_Extract[[Player]:[Player]],0),MATCH(FPL_Combined[[#Headers],[Gameweek 07]],FPL_Fixtures_Extract[#Headers],0)),3))</f>
        <v>LEI(A) 5-2</v>
      </c>
      <c r="I13" t="str">
        <f ca="1">IF(RIGHT(FPL_Combined[[#Headers],[Gameweek 08]],2)&lt;$B$622,INDEX(FPL_Results_Extract[Gameweek 08],MATCH($A13,FPL_Results_Extract[[Player]:[Player]],0)),INDEX(Team_Key[[Abbreviation]:[Abbreviation]],MATCH(LEFT(INDEX(FPL_Fixtures_Extract[],MATCH($A13,FPL_Fixtures_Extract[[Player]:[Player]],0),MATCH(FPL_Combined[[#Headers],[Gameweek 08]],FPL_Fixtures_Extract[#Headers],0)),LEN(INDEX(FPL_Fixtures_Extract[],MATCH($A13,FPL_Fixtures_Extract[[Player]:[Player]],0),MATCH(FPL_Combined[[#Headers],[Gameweek 08]],FPL_Fixtures_Extract[#Headers],0)))-4),Team_Key[[Full Name]:[Full Name]],0))&amp;RIGHT(INDEX(FPL_Fixtures_Extract[],MATCH($A13,FPL_Fixtures_Extract[[Player]:[Player]],0),MATCH(FPL_Combined[[#Headers],[Gameweek 08]],FPL_Fixtures_Extract[#Headers],0)),3))</f>
        <v>MUN(H) 3-0</v>
      </c>
      <c r="J13" t="str">
        <f ca="1">IF(RIGHT(FPL_Combined[[#Headers],[Gameweek 09]],2)&lt;$B$622,INDEX(FPL_Results_Extract[Gameweek 09],MATCH($A13,FPL_Results_Extract[[Player]:[Player]],0)),INDEX(Team_Key[[Abbreviation]:[Abbreviation]],MATCH(LEFT(INDEX(FPL_Fixtures_Extract[],MATCH($A13,FPL_Fixtures_Extract[[Player]:[Player]],0),MATCH(FPL_Combined[[#Headers],[Gameweek 09]],FPL_Fixtures_Extract[#Headers],0)),LEN(INDEX(FPL_Fixtures_Extract[],MATCH($A13,FPL_Fixtures_Extract[[Player]:[Player]],0),MATCH(FPL_Combined[[#Headers],[Gameweek 09]],FPL_Fixtures_Extract[#Headers],0)))-4),Team_Key[[Full Name]:[Full Name]],0))&amp;RIGHT(INDEX(FPL_Fixtures_Extract[],MATCH($A13,FPL_Fixtures_Extract[[Player]:[Player]],0),MATCH(FPL_Combined[[#Headers],[Gameweek 09]],FPL_Fixtures_Extract[#Headers],0)),3))</f>
        <v>WAT(A) 3-0</v>
      </c>
      <c r="K13" t="str">
        <f ca="1">IF(RIGHT(FPL_Combined[[#Headers],[Gameweek 10]],2)&lt;$B$622,INDEX(FPL_Results_Extract[Gameweek 10],MATCH($A13,FPL_Results_Extract[[Player]:[Player]],0)),INDEX(Team_Key[[Abbreviation]:[Abbreviation]],MATCH(LEFT(INDEX(FPL_Fixtures_Extract[],MATCH($A13,FPL_Fixtures_Extract[[Player]:[Player]],0),MATCH(FPL_Combined[[#Headers],[Gameweek 10]],FPL_Fixtures_Extract[#Headers],0)),LEN(INDEX(FPL_Fixtures_Extract[],MATCH($A13,FPL_Fixtures_Extract[[Player]:[Player]],0),MATCH(FPL_Combined[[#Headers],[Gameweek 10]],FPL_Fixtures_Extract[#Headers],0)))-4),Team_Key[[Full Name]:[Full Name]],0))&amp;RIGHT(INDEX(FPL_Fixtures_Extract[],MATCH($A13,FPL_Fixtures_Extract[[Player]:[Player]],0),MATCH(FPL_Combined[[#Headers],[Gameweek 10]],FPL_Fixtures_Extract[#Headers],0)),3))</f>
        <v>EVE(H) 2-1</v>
      </c>
      <c r="L13" t="str">
        <f ca="1">IF(RIGHT(FPL_Combined[[#Headers],[Gameweek 11]],2)&lt;$B$622,INDEX(FPL_Results_Extract[Gameweek 11],MATCH($A13,FPL_Results_Extract[[Player]:[Player]],0)),INDEX(Team_Key[[Abbreviation]:[Abbreviation]],MATCH(LEFT(INDEX(FPL_Fixtures_Extract[],MATCH($A13,FPL_Fixtures_Extract[[Player]:[Player]],0),MATCH(FPL_Combined[[#Headers],[Gameweek 11]],FPL_Fixtures_Extract[#Headers],0)),LEN(INDEX(FPL_Fixtures_Extract[],MATCH($A13,FPL_Fixtures_Extract[[Player]:[Player]],0),MATCH(FPL_Combined[[#Headers],[Gameweek 11]],FPL_Fixtures_Extract[#Headers],0)))-4),Team_Key[[Full Name]:[Full Name]],0))&amp;RIGHT(INDEX(FPL_Fixtures_Extract[],MATCH($A13,FPL_Fixtures_Extract[[Player]:[Player]],0),MATCH(FPL_Combined[[#Headers],[Gameweek 11]],FPL_Fixtures_Extract[#Headers],0)),3))</f>
        <v>SWA(A) 3-0</v>
      </c>
      <c r="M13" t="str">
        <f ca="1">IF(RIGHT(FPL_Combined[[#Headers],[Gameweek 12]],2)&lt;$B$622,INDEX(FPL_Results_Extract[Gameweek 12],MATCH($A13,FPL_Results_Extract[[Player]:[Player]],0)),INDEX(Team_Key[[Abbreviation]:[Abbreviation]],MATCH(LEFT(INDEX(FPL_Fixtures_Extract[],MATCH($A13,FPL_Fixtures_Extract[[Player]:[Player]],0),MATCH(FPL_Combined[[#Headers],[Gameweek 12]],FPL_Fixtures_Extract[#Headers],0)),LEN(INDEX(FPL_Fixtures_Extract[],MATCH($A13,FPL_Fixtures_Extract[[Player]:[Player]],0),MATCH(FPL_Combined[[#Headers],[Gameweek 12]],FPL_Fixtures_Extract[#Headers],0)))-4),Team_Key[[Full Name]:[Full Name]],0))&amp;RIGHT(INDEX(FPL_Fixtures_Extract[],MATCH($A13,FPL_Fixtures_Extract[[Player]:[Player]],0),MATCH(FPL_Combined[[#Headers],[Gameweek 12]],FPL_Fixtures_Extract[#Headers],0)),3))</f>
        <v>TOT(H) 1-1</v>
      </c>
      <c r="N13" t="str">
        <f ca="1">IF(RIGHT(FPL_Combined[[#Headers],[Gameweek 13]],2)&lt;$B$622,INDEX(FPL_Results_Extract[Gameweek 13],MATCH($A13,FPL_Results_Extract[[Player]:[Player]],0)),INDEX(Team_Key[[Abbreviation]:[Abbreviation]],MATCH(LEFT(INDEX(FPL_Fixtures_Extract[],MATCH($A13,FPL_Fixtures_Extract[[Player]:[Player]],0),MATCH(FPL_Combined[[#Headers],[Gameweek 13]],FPL_Fixtures_Extract[#Headers],0)),LEN(INDEX(FPL_Fixtures_Extract[],MATCH($A13,FPL_Fixtures_Extract[[Player]:[Player]],0),MATCH(FPL_Combined[[#Headers],[Gameweek 13]],FPL_Fixtures_Extract[#Headers],0)))-4),Team_Key[[Full Name]:[Full Name]],0))&amp;RIGHT(INDEX(FPL_Fixtures_Extract[],MATCH($A13,FPL_Fixtures_Extract[[Player]:[Player]],0),MATCH(FPL_Combined[[#Headers],[Gameweek 13]],FPL_Fixtures_Extract[#Headers],0)),3))</f>
        <v>WBA(A) 1-2</v>
      </c>
      <c r="O13" t="str">
        <f ca="1">IF(RIGHT(FPL_Combined[[#Headers],[Gameweek 14]],2)&lt;$B$622,INDEX(FPL_Results_Extract[Gameweek 14],MATCH($A13,FPL_Results_Extract[[Player]:[Player]],0)),INDEX(Team_Key[[Abbreviation]:[Abbreviation]],MATCH(LEFT(INDEX(FPL_Fixtures_Extract[],MATCH($A13,FPL_Fixtures_Extract[[Player]:[Player]],0),MATCH(FPL_Combined[[#Headers],[Gameweek 14]],FPL_Fixtures_Extract[#Headers],0)),LEN(INDEX(FPL_Fixtures_Extract[],MATCH($A13,FPL_Fixtures_Extract[[Player]:[Player]],0),MATCH(FPL_Combined[[#Headers],[Gameweek 14]],FPL_Fixtures_Extract[#Headers],0)))-4),Team_Key[[Full Name]:[Full Name]],0))&amp;RIGHT(INDEX(FPL_Fixtures_Extract[],MATCH($A13,FPL_Fixtures_Extract[[Player]:[Player]],0),MATCH(FPL_Combined[[#Headers],[Gameweek 14]],FPL_Fixtures_Extract[#Headers],0)),3))</f>
        <v>NOR(A) 1-1</v>
      </c>
      <c r="P13" t="str">
        <f ca="1">IF(RIGHT(FPL_Combined[[#Headers],[Gameweek 15]],2)&lt;$B$622,INDEX(FPL_Results_Extract[Gameweek 15],MATCH($A13,FPL_Results_Extract[[Player]:[Player]],0)),INDEX(Team_Key[[Abbreviation]:[Abbreviation]],MATCH(LEFT(INDEX(FPL_Fixtures_Extract[],MATCH($A13,FPL_Fixtures_Extract[[Player]:[Player]],0),MATCH(FPL_Combined[[#Headers],[Gameweek 15]],FPL_Fixtures_Extract[#Headers],0)),LEN(INDEX(FPL_Fixtures_Extract[],MATCH($A13,FPL_Fixtures_Extract[[Player]:[Player]],0),MATCH(FPL_Combined[[#Headers],[Gameweek 15]],FPL_Fixtures_Extract[#Headers],0)))-4),Team_Key[[Full Name]:[Full Name]],0))&amp;RIGHT(INDEX(FPL_Fixtures_Extract[],MATCH($A13,FPL_Fixtures_Extract[[Player]:[Player]],0),MATCH(FPL_Combined[[#Headers],[Gameweek 15]],FPL_Fixtures_Extract[#Headers],0)),3))</f>
        <v>SUN(H) 3-1</v>
      </c>
      <c r="Q13" t="str">
        <f ca="1">IF(RIGHT(FPL_Combined[[#Headers],[Gameweek 16]],2)&lt;$B$622,INDEX(FPL_Results_Extract[Gameweek 16],MATCH($A13,FPL_Results_Extract[[Player]:[Player]],0)),INDEX(Team_Key[[Abbreviation]:[Abbreviation]],MATCH(LEFT(INDEX(FPL_Fixtures_Extract[],MATCH($A13,FPL_Fixtures_Extract[[Player]:[Player]],0),MATCH(FPL_Combined[[#Headers],[Gameweek 16]],FPL_Fixtures_Extract[#Headers],0)),LEN(INDEX(FPL_Fixtures_Extract[],MATCH($A13,FPL_Fixtures_Extract[[Player]:[Player]],0),MATCH(FPL_Combined[[#Headers],[Gameweek 16]],FPL_Fixtures_Extract[#Headers],0)))-4),Team_Key[[Full Name]:[Full Name]],0))&amp;RIGHT(INDEX(FPL_Fixtures_Extract[],MATCH($A13,FPL_Fixtures_Extract[[Player]:[Player]],0),MATCH(FPL_Combined[[#Headers],[Gameweek 16]],FPL_Fixtures_Extract[#Headers],0)),3))</f>
        <v>AVL(A) 2-0</v>
      </c>
      <c r="R13" t="str">
        <f ca="1">IF(RIGHT(FPL_Combined[[#Headers],[Gameweek 17]],2)&lt;$B$622,INDEX(FPL_Results_Extract[Gameweek 17],MATCH($A13,FPL_Results_Extract[[Player]:[Player]],0)),INDEX(Team_Key[[Abbreviation]:[Abbreviation]],MATCH(LEFT(INDEX(FPL_Fixtures_Extract[],MATCH($A13,FPL_Fixtures_Extract[[Player]:[Player]],0),MATCH(FPL_Combined[[#Headers],[Gameweek 17]],FPL_Fixtures_Extract[#Headers],0)),LEN(INDEX(FPL_Fixtures_Extract[],MATCH($A13,FPL_Fixtures_Extract[[Player]:[Player]],0),MATCH(FPL_Combined[[#Headers],[Gameweek 17]],FPL_Fixtures_Extract[#Headers],0)))-4),Team_Key[[Full Name]:[Full Name]],0))&amp;RIGHT(INDEX(FPL_Fixtures_Extract[],MATCH($A13,FPL_Fixtures_Extract[[Player]:[Player]],0),MATCH(FPL_Combined[[#Headers],[Gameweek 17]],FPL_Fixtures_Extract[#Headers],0)),3))</f>
        <v>MCI(H) 2-1</v>
      </c>
      <c r="S13" t="str">
        <f ca="1">IF(RIGHT(FPL_Combined[[#Headers],[Gameweek 18]],2)&lt;$B$622,INDEX(FPL_Results_Extract[Gameweek 18],MATCH($A13,FPL_Results_Extract[[Player]:[Player]],0)),INDEX(Team_Key[[Abbreviation]:[Abbreviation]],MATCH(LEFT(INDEX(FPL_Fixtures_Extract[],MATCH($A13,FPL_Fixtures_Extract[[Player]:[Player]],0),MATCH(FPL_Combined[[#Headers],[Gameweek 18]],FPL_Fixtures_Extract[#Headers],0)),LEN(INDEX(FPL_Fixtures_Extract[],MATCH($A13,FPL_Fixtures_Extract[[Player]:[Player]],0),MATCH(FPL_Combined[[#Headers],[Gameweek 18]],FPL_Fixtures_Extract[#Headers],0)))-4),Team_Key[[Full Name]:[Full Name]],0))&amp;RIGHT(INDEX(FPL_Fixtures_Extract[],MATCH($A13,FPL_Fixtures_Extract[[Player]:[Player]],0),MATCH(FPL_Combined[[#Headers],[Gameweek 18]],FPL_Fixtures_Extract[#Headers],0)),3))</f>
        <v>SOU(A) 0-4</v>
      </c>
      <c r="T13" t="str">
        <f ca="1">IF(RIGHT(FPL_Combined[[#Headers],[Gameweek 19]],2)&lt;$B$622,INDEX(FPL_Results_Extract[Gameweek 19],MATCH($A13,FPL_Results_Extract[[Player]:[Player]],0)),INDEX(Team_Key[[Abbreviation]:[Abbreviation]],MATCH(LEFT(INDEX(FPL_Fixtures_Extract[],MATCH($A13,FPL_Fixtures_Extract[[Player]:[Player]],0),MATCH(FPL_Combined[[#Headers],[Gameweek 19]],FPL_Fixtures_Extract[#Headers],0)),LEN(INDEX(FPL_Fixtures_Extract[],MATCH($A13,FPL_Fixtures_Extract[[Player]:[Player]],0),MATCH(FPL_Combined[[#Headers],[Gameweek 19]],FPL_Fixtures_Extract[#Headers],0)))-4),Team_Key[[Full Name]:[Full Name]],0))&amp;RIGHT(INDEX(FPL_Fixtures_Extract[],MATCH($A13,FPL_Fixtures_Extract[[Player]:[Player]],0),MATCH(FPL_Combined[[#Headers],[Gameweek 19]],FPL_Fixtures_Extract[#Headers],0)),3))</f>
        <v>BOU(H) 2-0</v>
      </c>
      <c r="U13" t="str">
        <f ca="1">IF(RIGHT(FPL_Combined[[#Headers],[Gameweek 20]],2)&lt;$B$622,INDEX(FPL_Results_Extract[Gameweek 20],MATCH($A13,FPL_Results_Extract[[Player]:[Player]],0)),INDEX(Team_Key[[Abbreviation]:[Abbreviation]],MATCH(LEFT(INDEX(FPL_Fixtures_Extract[],MATCH($A13,FPL_Fixtures_Extract[[Player]:[Player]],0),MATCH(FPL_Combined[[#Headers],[Gameweek 20]],FPL_Fixtures_Extract[#Headers],0)),LEN(INDEX(FPL_Fixtures_Extract[],MATCH($A13,FPL_Fixtures_Extract[[Player]:[Player]],0),MATCH(FPL_Combined[[#Headers],[Gameweek 20]],FPL_Fixtures_Extract[#Headers],0)))-4),Team_Key[[Full Name]:[Full Name]],0))&amp;RIGHT(INDEX(FPL_Fixtures_Extract[],MATCH($A13,FPL_Fixtures_Extract[[Player]:[Player]],0),MATCH(FPL_Combined[[#Headers],[Gameweek 20]],FPL_Fixtures_Extract[#Headers],0)),3))</f>
        <v>NEW(H) 1-0</v>
      </c>
      <c r="V13" t="str">
        <f ca="1">IF(RIGHT(FPL_Combined[[#Headers],[Gameweek 21]],2)&lt;$B$622,INDEX(FPL_Results_Extract[Gameweek 21],MATCH($A13,FPL_Results_Extract[[Player]:[Player]],0)),INDEX(Team_Key[[Abbreviation]:[Abbreviation]],MATCH(LEFT(INDEX(FPL_Fixtures_Extract[],MATCH($A13,FPL_Fixtures_Extract[[Player]:[Player]],0),MATCH(FPL_Combined[[#Headers],[Gameweek 21]],FPL_Fixtures_Extract[#Headers],0)),LEN(INDEX(FPL_Fixtures_Extract[],MATCH($A13,FPL_Fixtures_Extract[[Player]:[Player]],0),MATCH(FPL_Combined[[#Headers],[Gameweek 21]],FPL_Fixtures_Extract[#Headers],0)))-4),Team_Key[[Full Name]:[Full Name]],0))&amp;RIGHT(INDEX(FPL_Fixtures_Extract[],MATCH($A13,FPL_Fixtures_Extract[[Player]:[Player]],0),MATCH(FPL_Combined[[#Headers],[Gameweek 21]],FPL_Fixtures_Extract[#Headers],0)),3))</f>
        <v>LIV(A) 3-3</v>
      </c>
      <c r="W13" t="str">
        <f ca="1">IF(RIGHT(FPL_Combined[[#Headers],[Gameweek 22]],2)&lt;$B$622,INDEX(FPL_Results_Extract[Gameweek 22],MATCH($A13,FPL_Results_Extract[[Player]:[Player]],0)),INDEX(Team_Key[[Abbreviation]:[Abbreviation]],MATCH(LEFT(INDEX(FPL_Fixtures_Extract[],MATCH($A13,FPL_Fixtures_Extract[[Player]:[Player]],0),MATCH(FPL_Combined[[#Headers],[Gameweek 22]],FPL_Fixtures_Extract[#Headers],0)),LEN(INDEX(FPL_Fixtures_Extract[],MATCH($A13,FPL_Fixtures_Extract[[Player]:[Player]],0),MATCH(FPL_Combined[[#Headers],[Gameweek 22]],FPL_Fixtures_Extract[#Headers],0)))-4),Team_Key[[Full Name]:[Full Name]],0))&amp;RIGHT(INDEX(FPL_Fixtures_Extract[],MATCH($A13,FPL_Fixtures_Extract[[Player]:[Player]],0),MATCH(FPL_Combined[[#Headers],[Gameweek 22]],FPL_Fixtures_Extract[#Headers],0)),3))</f>
        <v>STK(A) 0-0</v>
      </c>
      <c r="X13" t="str">
        <f ca="1">IF(RIGHT(FPL_Combined[[#Headers],[Gameweek 23]],2)&lt;$B$622,INDEX(FPL_Results_Extract[Gameweek 23],MATCH($A13,FPL_Results_Extract[[Player]:[Player]],0)),INDEX(Team_Key[[Abbreviation]:[Abbreviation]],MATCH(LEFT(INDEX(FPL_Fixtures_Extract[],MATCH($A13,FPL_Fixtures_Extract[[Player]:[Player]],0),MATCH(FPL_Combined[[#Headers],[Gameweek 23]],FPL_Fixtures_Extract[#Headers],0)),LEN(INDEX(FPL_Fixtures_Extract[],MATCH($A13,FPL_Fixtures_Extract[[Player]:[Player]],0),MATCH(FPL_Combined[[#Headers],[Gameweek 23]],FPL_Fixtures_Extract[#Headers],0)))-4),Team_Key[[Full Name]:[Full Name]],0))&amp;RIGHT(INDEX(FPL_Fixtures_Extract[],MATCH($A13,FPL_Fixtures_Extract[[Player]:[Player]],0),MATCH(FPL_Combined[[#Headers],[Gameweek 23]],FPL_Fixtures_Extract[#Headers],0)),3))</f>
        <v>CHE(H) 0-1</v>
      </c>
      <c r="Y13" t="str">
        <f ca="1">IF(RIGHT(FPL_Combined[[#Headers],[Gameweek 24]],2)&lt;$B$622,INDEX(FPL_Results_Extract[Team],MATCH($A13,FPL_Results_Extract[[Player]:[Player]],0)),INDEX(Team_Key[[Abbreviation]:[Abbreviation]],MATCH(LEFT(INDEX(FPL_Fixtures_Extract[],MATCH($A13,FPL_Fixtures_Extract[[Player]:[Player]],0),MATCH(FPL_Combined[[#Headers],[Gameweek 24]],FPL_Fixtures_Extract[#Headers],0)),LEN(INDEX(FPL_Fixtures_Extract[],MATCH($A13,FPL_Fixtures_Extract[[Player]:[Player]],0),MATCH(FPL_Combined[[#Headers],[Gameweek 24]],FPL_Fixtures_Extract[#Headers],0)))-4),Team_Key[[Full Name]:[Full Name]],0))&amp;RIGHT(INDEX(FPL_Fixtures_Extract[],MATCH($A13,FPL_Fixtures_Extract[[Player]:[Player]],0),MATCH(FPL_Combined[[#Headers],[Gameweek 24]],FPL_Fixtures_Extract[#Headers],0)),3))</f>
        <v>ARS</v>
      </c>
      <c r="Z13" t="str">
        <f ca="1">IF(RIGHT(FPL_Combined[[#Headers],[Gameweek 25]],2)&lt;$B$622,INDEX(FPL_Results_Extract[Player],MATCH($A13,FPL_Results_Extract[[Player]:[Player]],0)),INDEX(Team_Key[[Abbreviation]:[Abbreviation]],MATCH(LEFT(INDEX(FPL_Fixtures_Extract[],MATCH($A13,FPL_Fixtures_Extract[[Player]:[Player]],0),MATCH(FPL_Combined[[#Headers],[Gameweek 25]],FPL_Fixtures_Extract[#Headers],0)),LEN(INDEX(FPL_Fixtures_Extract[],MATCH($A13,FPL_Fixtures_Extract[[Player]:[Player]],0),MATCH(FPL_Combined[[#Headers],[Gameweek 25]],FPL_Fixtures_Extract[#Headers],0)))-4),Team_Key[[Full Name]:[Full Name]],0))&amp;RIGHT(INDEX(FPL_Fixtures_Extract[],MATCH($A13,FPL_Fixtures_Extract[[Player]:[Player]],0),MATCH(FPL_Combined[[#Headers],[Gameweek 25]],FPL_Fixtures_Extract[#Headers],0)),3))</f>
        <v>Akpom</v>
      </c>
      <c r="AA13" t="str">
        <f ca="1">IF(RIGHT(FPL_Combined[[#Headers],[Gameweek 26]],2)&lt;$B$622,INDEX(FPL_Results_Extract[Gameweek 01],MATCH($A13,FPL_Results_Extract[[Player]:[Player]],0)),INDEX(Team_Key[[Abbreviation]:[Abbreviation]],MATCH(LEFT(INDEX(FPL_Fixtures_Extract[],MATCH($A13,FPL_Fixtures_Extract[[Player]:[Player]],0),MATCH(FPL_Combined[[#Headers],[Gameweek 26]],FPL_Fixtures_Extract[#Headers],0)),LEN(INDEX(FPL_Fixtures_Extract[],MATCH($A13,FPL_Fixtures_Extract[[Player]:[Player]],0),MATCH(FPL_Combined[[#Headers],[Gameweek 26]],FPL_Fixtures_Extract[#Headers],0)))-4),Team_Key[[Full Name]:[Full Name]],0))&amp;RIGHT(INDEX(FPL_Fixtures_Extract[],MATCH($A13,FPL_Fixtures_Extract[[Player]:[Player]],0),MATCH(FPL_Combined[[#Headers],[Gameweek 26]],FPL_Fixtures_Extract[#Headers],0)),3))</f>
        <v>WHU(H) 0-2</v>
      </c>
      <c r="AB13" t="str">
        <f ca="1">IF(RIGHT(FPL_Combined[[#Headers],[Gameweek 27]],2)&lt;$B$622,INDEX(FPL_Results_Extract[Gameweek 02],MATCH($A13,FPL_Results_Extract[[Player]:[Player]],0)),INDEX(Team_Key[[Abbreviation]:[Abbreviation]],MATCH(LEFT(INDEX(FPL_Fixtures_Extract[],MATCH($A13,FPL_Fixtures_Extract[[Player]:[Player]],0),MATCH(FPL_Combined[[#Headers],[Gameweek 27]],FPL_Fixtures_Extract[#Headers],0)),LEN(INDEX(FPL_Fixtures_Extract[],MATCH($A13,FPL_Fixtures_Extract[[Player]:[Player]],0),MATCH(FPL_Combined[[#Headers],[Gameweek 27]],FPL_Fixtures_Extract[#Headers],0)))-4),Team_Key[[Full Name]:[Full Name]],0))&amp;RIGHT(INDEX(FPL_Fixtures_Extract[],MATCH($A13,FPL_Fixtures_Extract[[Player]:[Player]],0),MATCH(FPL_Combined[[#Headers],[Gameweek 27]],FPL_Fixtures_Extract[#Headers],0)),3))</f>
        <v>CRY(A) 2-1</v>
      </c>
      <c r="AC13" t="str">
        <f ca="1">IF(RIGHT(FPL_Combined[[#Headers],[Gameweek 28]],2)&lt;$B$622,INDEX(FPL_Results_Extract[Gameweek 03],MATCH($A13,FPL_Results_Extract[[Player]:[Player]],0)),INDEX(Team_Key[[Abbreviation]:[Abbreviation]],MATCH(LEFT(INDEX(FPL_Fixtures_Extract[],MATCH($A13,FPL_Fixtures_Extract[[Player]:[Player]],0),MATCH(FPL_Combined[[#Headers],[Gameweek 28]],FPL_Fixtures_Extract[#Headers],0)),LEN(INDEX(FPL_Fixtures_Extract[],MATCH($A13,FPL_Fixtures_Extract[[Player]:[Player]],0),MATCH(FPL_Combined[[#Headers],[Gameweek 28]],FPL_Fixtures_Extract[#Headers],0)))-4),Team_Key[[Full Name]:[Full Name]],0))&amp;RIGHT(INDEX(FPL_Fixtures_Extract[],MATCH($A13,FPL_Fixtures_Extract[[Player]:[Player]],0),MATCH(FPL_Combined[[#Headers],[Gameweek 28]],FPL_Fixtures_Extract[#Headers],0)),3))</f>
        <v>LIV(H) 0-0</v>
      </c>
      <c r="AD13" t="str">
        <f ca="1">IF(RIGHT(FPL_Combined[[#Headers],[Gameweek 29]],2)&lt;$B$622,INDEX(FPL_Results_Extract[Gameweek 04],MATCH($A13,FPL_Results_Extract[[Player]:[Player]],0)),INDEX(Team_Key[[Abbreviation]:[Abbreviation]],MATCH(LEFT(INDEX(FPL_Fixtures_Extract[],MATCH($A13,FPL_Fixtures_Extract[[Player]:[Player]],0),MATCH(FPL_Combined[[#Headers],[Gameweek 29]],FPL_Fixtures_Extract[#Headers],0)),LEN(INDEX(FPL_Fixtures_Extract[],MATCH($A13,FPL_Fixtures_Extract[[Player]:[Player]],0),MATCH(FPL_Combined[[#Headers],[Gameweek 29]],FPL_Fixtures_Extract[#Headers],0)))-4),Team_Key[[Full Name]:[Full Name]],0))&amp;RIGHT(INDEX(FPL_Fixtures_Extract[],MATCH($A13,FPL_Fixtures_Extract[[Player]:[Player]],0),MATCH(FPL_Combined[[#Headers],[Gameweek 29]],FPL_Fixtures_Extract[#Headers],0)),3))</f>
        <v>WBA(H)</v>
      </c>
      <c r="AE13" t="str">
        <f ca="1">IF(RIGHT(FPL_Combined[[#Headers],[Gameweek 30]],2)&lt;$B$622,INDEX(FPL_Results_Extract[Gameweek 05],MATCH($A13,FPL_Results_Extract[[Player]:[Player]],0)),INDEX(Team_Key[[Abbreviation]:[Abbreviation]],MATCH(LEFT(INDEX(FPL_Fixtures_Extract[],MATCH($A13,FPL_Fixtures_Extract[[Player]:[Player]],0),MATCH(FPL_Combined[[#Headers],[Gameweek 30]],FPL_Fixtures_Extract[#Headers],0)),LEN(INDEX(FPL_Fixtures_Extract[],MATCH($A13,FPL_Fixtures_Extract[[Player]:[Player]],0),MATCH(FPL_Combined[[#Headers],[Gameweek 30]],FPL_Fixtures_Extract[#Headers],0)))-4),Team_Key[[Full Name]:[Full Name]],0))&amp;RIGHT(INDEX(FPL_Fixtures_Extract[],MATCH($A13,FPL_Fixtures_Extract[[Player]:[Player]],0),MATCH(FPL_Combined[[#Headers],[Gameweek 30]],FPL_Fixtures_Extract[#Headers],0)),3))</f>
        <v>EVE(A)</v>
      </c>
      <c r="AF13" t="str">
        <f ca="1">IF(RIGHT(FPL_Combined[[#Headers],[Gameweek 31]],2)&lt;$B$622,INDEX(FPL_Results_Extract[Gameweek 06],MATCH($A13,FPL_Results_Extract[[Player]:[Player]],0)),INDEX(Team_Key[[Abbreviation]:[Abbreviation]],MATCH(LEFT(INDEX(FPL_Fixtures_Extract[],MATCH($A13,FPL_Fixtures_Extract[[Player]:[Player]],0),MATCH(FPL_Combined[[#Headers],[Gameweek 31]],FPL_Fixtures_Extract[#Headers],0)),LEN(INDEX(FPL_Fixtures_Extract[],MATCH($A13,FPL_Fixtures_Extract[[Player]:[Player]],0),MATCH(FPL_Combined[[#Headers],[Gameweek 31]],FPL_Fixtures_Extract[#Headers],0)))-4),Team_Key[[Full Name]:[Full Name]],0))&amp;RIGHT(INDEX(FPL_Fixtures_Extract[],MATCH($A13,FPL_Fixtures_Extract[[Player]:[Player]],0),MATCH(FPL_Combined[[#Headers],[Gameweek 31]],FPL_Fixtures_Extract[#Headers],0)),3))</f>
        <v>WAT(H)</v>
      </c>
      <c r="AG13" t="str">
        <f ca="1">IF(RIGHT(FPL_Combined[[#Headers],[Gameweek 32]],2)&lt;$B$622,INDEX(FPL_Results_Extract[Gameweek 07],MATCH($A13,FPL_Results_Extract[[Player]:[Player]],0)),INDEX(Team_Key[[Abbreviation]:[Abbreviation]],MATCH(LEFT(INDEX(FPL_Fixtures_Extract[],MATCH($A13,FPL_Fixtures_Extract[[Player]:[Player]],0),MATCH(FPL_Combined[[#Headers],[Gameweek 32]],FPL_Fixtures_Extract[#Headers],0)),LEN(INDEX(FPL_Fixtures_Extract[],MATCH($A13,FPL_Fixtures_Extract[[Player]:[Player]],0),MATCH(FPL_Combined[[#Headers],[Gameweek 32]],FPL_Fixtures_Extract[#Headers],0)))-4),Team_Key[[Full Name]:[Full Name]],0))&amp;RIGHT(INDEX(FPL_Fixtures_Extract[],MATCH($A13,FPL_Fixtures_Extract[[Player]:[Player]],0),MATCH(FPL_Combined[[#Headers],[Gameweek 32]],FPL_Fixtures_Extract[#Headers],0)),3))</f>
        <v>WHU(A)</v>
      </c>
      <c r="AH13" t="str">
        <f ca="1">IF(RIGHT(FPL_Combined[[#Headers],[Gameweek 33]],2)&lt;$B$622,INDEX(FPL_Results_Extract[Gameweek 08],MATCH($A13,FPL_Results_Extract[[Player]:[Player]],0)),INDEX(Team_Key[[Abbreviation]:[Abbreviation]],MATCH(LEFT(INDEX(FPL_Fixtures_Extract[],MATCH($A13,FPL_Fixtures_Extract[[Player]:[Player]],0),MATCH(FPL_Combined[[#Headers],[Gameweek 33]],FPL_Fixtures_Extract[#Headers],0)),LEN(INDEX(FPL_Fixtures_Extract[],MATCH($A13,FPL_Fixtures_Extract[[Player]:[Player]],0),MATCH(FPL_Combined[[#Headers],[Gameweek 33]],FPL_Fixtures_Extract[#Headers],0)))-4),Team_Key[[Full Name]:[Full Name]],0))&amp;RIGHT(INDEX(FPL_Fixtures_Extract[],MATCH($A13,FPL_Fixtures_Extract[[Player]:[Player]],0),MATCH(FPL_Combined[[#Headers],[Gameweek 33]],FPL_Fixtures_Extract[#Headers],0)),3))</f>
        <v>CRY(H)</v>
      </c>
      <c r="AI13" t="str">
        <f ca="1">IF(RIGHT(FPL_Combined[[#Headers],[Gameweek 34]],2)&lt;$B$622,INDEX(FPL_Results_Extract[Gameweek 09],MATCH($A13,FPL_Results_Extract[[Player]:[Player]],0)),INDEX(Team_Key[[Abbreviation]:[Abbreviation]],MATCH(LEFT(INDEX(FPL_Fixtures_Extract[],MATCH($A13,FPL_Fixtures_Extract[[Player]:[Player]],0),MATCH(FPL_Combined[[#Headers],[Gameweek 34]],FPL_Fixtures_Extract[#Headers],0)),LEN(INDEX(FPL_Fixtures_Extract[],MATCH($A13,FPL_Fixtures_Extract[[Player]:[Player]],0),MATCH(FPL_Combined[[#Headers],[Gameweek 34]],FPL_Fixtures_Extract[#Headers],0)))-4),Team_Key[[Full Name]:[Full Name]],0))&amp;RIGHT(INDEX(FPL_Fixtures_Extract[],MATCH($A13,FPL_Fixtures_Extract[[Player]:[Player]],0),MATCH(FPL_Combined[[#Headers],[Gameweek 34]],FPL_Fixtures_Extract[#Headers],0)),3))</f>
        <v>SUN(A)</v>
      </c>
      <c r="AJ13" t="str">
        <f ca="1">IF(RIGHT(FPL_Combined[[#Headers],[Gameweek 35]],2)&lt;$B$622,INDEX(FPL_Results_Extract[Gameweek 10],MATCH($A13,FPL_Results_Extract[[Player]:[Player]],0)),INDEX(Team_Key[[Abbreviation]:[Abbreviation]],MATCH(LEFT(INDEX(FPL_Fixtures_Extract[],MATCH($A13,FPL_Fixtures_Extract[[Player]:[Player]],0),MATCH(FPL_Combined[[#Headers],[Gameweek 35]],FPL_Fixtures_Extract[#Headers],0)),LEN(INDEX(FPL_Fixtures_Extract[],MATCH($A13,FPL_Fixtures_Extract[[Player]:[Player]],0),MATCH(FPL_Combined[[#Headers],[Gameweek 35]],FPL_Fixtures_Extract[#Headers],0)))-4),Team_Key[[Full Name]:[Full Name]],0))&amp;RIGHT(INDEX(FPL_Fixtures_Extract[],MATCH($A13,FPL_Fixtures_Extract[[Player]:[Player]],0),MATCH(FPL_Combined[[#Headers],[Gameweek 35]],FPL_Fixtures_Extract[#Headers],0)),3))</f>
        <v>NOR(H)</v>
      </c>
      <c r="AK13" t="str">
        <f ca="1">IF(RIGHT(FPL_Combined[[#Headers],[Gameweek 36]],2)&lt;$B$622,INDEX(FPL_Results_Extract[Gameweek 11],MATCH($A13,FPL_Results_Extract[[Player]:[Player]],0)),INDEX(Team_Key[[Abbreviation]:[Abbreviation]],MATCH(LEFT(INDEX(FPL_Fixtures_Extract[],MATCH($A13,FPL_Fixtures_Extract[[Player]:[Player]],0),MATCH(FPL_Combined[[#Headers],[Gameweek 36]],FPL_Fixtures_Extract[#Headers],0)),LEN(INDEX(FPL_Fixtures_Extract[],MATCH($A13,FPL_Fixtures_Extract[[Player]:[Player]],0),MATCH(FPL_Combined[[#Headers],[Gameweek 36]],FPL_Fixtures_Extract[#Headers],0)))-4),Team_Key[[Full Name]:[Full Name]],0))&amp;RIGHT(INDEX(FPL_Fixtures_Extract[],MATCH($A13,FPL_Fixtures_Extract[[Player]:[Player]],0),MATCH(FPL_Combined[[#Headers],[Gameweek 36]],FPL_Fixtures_Extract[#Headers],0)),3))</f>
        <v>MCI(A)</v>
      </c>
      <c r="AL13" t="str">
        <f ca="1">IF(RIGHT(FPL_Combined[[#Headers],[Gameweek 37]],2)&lt;$B$622,INDEX(FPL_Results_Extract[Gameweek 12],MATCH($A13,FPL_Results_Extract[[Player]:[Player]],0)),INDEX(Team_Key[[Abbreviation]:[Abbreviation]],MATCH(LEFT(INDEX(FPL_Fixtures_Extract[],MATCH($A13,FPL_Fixtures_Extract[[Player]:[Player]],0),MATCH(FPL_Combined[[#Headers],[Gameweek 37]],FPL_Fixtures_Extract[#Headers],0)),LEN(INDEX(FPL_Fixtures_Extract[],MATCH($A13,FPL_Fixtures_Extract[[Player]:[Player]],0),MATCH(FPL_Combined[[#Headers],[Gameweek 37]],FPL_Fixtures_Extract[#Headers],0)))-4),Team_Key[[Full Name]:[Full Name]],0))&amp;RIGHT(INDEX(FPL_Fixtures_Extract[],MATCH($A13,FPL_Fixtures_Extract[[Player]:[Player]],0),MATCH(FPL_Combined[[#Headers],[Gameweek 37]],FPL_Fixtures_Extract[#Headers],0)),3))</f>
        <v>AVL(H)</v>
      </c>
      <c r="AM13" t="e">
        <f ca="1">IF(RIGHT(FPL_Combined[[#Headers],[Gameweek 38]],2)&lt;$B$622,INDEX(FPL_Results_Extract[Gameweek 13],MATCH($A13,FPL_Results_Extract[[Player]:[Player]],0)),INDEX(Team_Key[[Abbreviation]:[Abbreviation]],MATCH(LEFT(INDEX(FPL_Fixtures_Extract[],MATCH($A13,FPL_Fixtures_Extract[[Player]:[Player]],0),MATCH(FPL_Combined[[#Headers],[Gameweek 38]],FPL_Fixtures_Extract[#Headers],0)),LEN(INDEX(FPL_Fixtures_Extract[],MATCH($A13,FPL_Fixtures_Extract[[Player]:[Player]],0),MATCH(FPL_Combined[[#Headers],[Gameweek 38]],FPL_Fixtures_Extract[#Headers],0)))-4),Team_Key[[Full Name]:[Full Name]],0))&amp;RIGHT(INDEX(FPL_Fixtures_Extract[],MATCH($A13,FPL_Fixtures_Extract[[Player]:[Player]],0),MATCH(FPL_Combined[[#Headers],[Gameweek 38]],FPL_Fixtures_Extract[#Headers],0)),3))</f>
        <v>#VALUE!</v>
      </c>
    </row>
    <row r="14" spans="1:39" x14ac:dyDescent="0.45">
      <c r="A14" t="s">
        <v>226</v>
      </c>
      <c r="B14" t="str">
        <f ca="1">IF(RIGHT(FPL_Combined[[#Headers],[Gameweek 01]],2)&lt;$B$622,INDEX(FPL_Results_Extract[Gameweek 01],MATCH($A14,FPL_Results_Extract[[Player]:[Player]],0)),INDEX(Team_Key[[Abbreviation]:[Abbreviation]],MATCH(LEFT(INDEX(FPL_Fixtures_Extract[],MATCH($A14,FPL_Fixtures_Extract[[Player]:[Player]],0),MATCH(FPL_Combined[[#Headers],[Gameweek 01]],FPL_Fixtures_Extract[#Headers],0)),LEN(INDEX(FPL_Fixtures_Extract[],MATCH($A14,FPL_Fixtures_Extract[[Player]:[Player]],0),MATCH(FPL_Combined[[#Headers],[Gameweek 01]],FPL_Fixtures_Extract[#Headers],0)))-4),Team_Key[[Full Name]:[Full Name]],0))&amp;RIGHT(INDEX(FPL_Fixtures_Extract[],MATCH($A14,FPL_Fixtures_Extract[[Player]:[Player]],0),MATCH(FPL_Combined[[#Headers],[Gameweek 01]],FPL_Fixtures_Extract[#Headers],0)),3))</f>
        <v>SUN(H) 4-2</v>
      </c>
      <c r="C14" t="str">
        <f ca="1">IF(RIGHT(FPL_Combined[[#Headers],[Gameweek 02]],2)&lt;$B$622,INDEX(FPL_Results_Extract[Gameweek 02],MATCH($A14,FPL_Results_Extract[[Player]:[Player]],0)),INDEX(Team_Key[[Abbreviation]:[Abbreviation]],MATCH(LEFT(INDEX(FPL_Fixtures_Extract[],MATCH($A14,FPL_Fixtures_Extract[[Player]:[Player]],0),MATCH(FPL_Combined[[#Headers],[Gameweek 02]],FPL_Fixtures_Extract[#Headers],0)),LEN(INDEX(FPL_Fixtures_Extract[],MATCH($A14,FPL_Fixtures_Extract[[Player]:[Player]],0),MATCH(FPL_Combined[[#Headers],[Gameweek 02]],FPL_Fixtures_Extract[#Headers],0)))-4),Team_Key[[Full Name]:[Full Name]],0))&amp;RIGHT(INDEX(FPL_Fixtures_Extract[],MATCH($A14,FPL_Fixtures_Extract[[Player]:[Player]],0),MATCH(FPL_Combined[[#Headers],[Gameweek 02]],FPL_Fixtures_Extract[#Headers],0)),3))</f>
        <v>WHU(A) 2-1</v>
      </c>
      <c r="D14" t="str">
        <f ca="1">IF(RIGHT(FPL_Combined[[#Headers],[Gameweek 03]],2)&lt;$B$622,INDEX(FPL_Results_Extract[Gameweek 03],MATCH($A14,FPL_Results_Extract[[Player]:[Player]],0)),INDEX(Team_Key[[Abbreviation]:[Abbreviation]],MATCH(LEFT(INDEX(FPL_Fixtures_Extract[],MATCH($A14,FPL_Fixtures_Extract[[Player]:[Player]],0),MATCH(FPL_Combined[[#Headers],[Gameweek 03]],FPL_Fixtures_Extract[#Headers],0)),LEN(INDEX(FPL_Fixtures_Extract[],MATCH($A14,FPL_Fixtures_Extract[[Player]:[Player]],0),MATCH(FPL_Combined[[#Headers],[Gameweek 03]],FPL_Fixtures_Extract[#Headers],0)))-4),Team_Key[[Full Name]:[Full Name]],0))&amp;RIGHT(INDEX(FPL_Fixtures_Extract[],MATCH($A14,FPL_Fixtures_Extract[[Player]:[Player]],0),MATCH(FPL_Combined[[#Headers],[Gameweek 03]],FPL_Fixtures_Extract[#Headers],0)),3))</f>
        <v>TOT(H) 1-1</v>
      </c>
      <c r="E14" t="str">
        <f ca="1">IF(RIGHT(FPL_Combined[[#Headers],[Gameweek 04]],2)&lt;$B$622,INDEX(FPL_Results_Extract[Gameweek 04],MATCH($A14,FPL_Results_Extract[[Player]:[Player]],0)),INDEX(Team_Key[[Abbreviation]:[Abbreviation]],MATCH(LEFT(INDEX(FPL_Fixtures_Extract[],MATCH($A14,FPL_Fixtures_Extract[[Player]:[Player]],0),MATCH(FPL_Combined[[#Headers],[Gameweek 04]],FPL_Fixtures_Extract[#Headers],0)),LEN(INDEX(FPL_Fixtures_Extract[],MATCH($A14,FPL_Fixtures_Extract[[Player]:[Player]],0),MATCH(FPL_Combined[[#Headers],[Gameweek 04]],FPL_Fixtures_Extract[#Headers],0)))-4),Team_Key[[Full Name]:[Full Name]],0))&amp;RIGHT(INDEX(FPL_Fixtures_Extract[],MATCH($A14,FPL_Fixtures_Extract[[Player]:[Player]],0),MATCH(FPL_Combined[[#Headers],[Gameweek 04]],FPL_Fixtures_Extract[#Headers],0)),3))</f>
        <v>BOU(A) 1-1</v>
      </c>
      <c r="F14" t="str">
        <f ca="1">IF(RIGHT(FPL_Combined[[#Headers],[Gameweek 05]],2)&lt;$B$622,INDEX(FPL_Results_Extract[Gameweek 05],MATCH($A14,FPL_Results_Extract[[Player]:[Player]],0)),INDEX(Team_Key[[Abbreviation]:[Abbreviation]],MATCH(LEFT(INDEX(FPL_Fixtures_Extract[],MATCH($A14,FPL_Fixtures_Extract[[Player]:[Player]],0),MATCH(FPL_Combined[[#Headers],[Gameweek 05]],FPL_Fixtures_Extract[#Headers],0)),LEN(INDEX(FPL_Fixtures_Extract[],MATCH($A14,FPL_Fixtures_Extract[[Player]:[Player]],0),MATCH(FPL_Combined[[#Headers],[Gameweek 05]],FPL_Fixtures_Extract[#Headers],0)))-4),Team_Key[[Full Name]:[Full Name]],0))&amp;RIGHT(INDEX(FPL_Fixtures_Extract[],MATCH($A14,FPL_Fixtures_Extract[[Player]:[Player]],0),MATCH(FPL_Combined[[#Headers],[Gameweek 05]],FPL_Fixtures_Extract[#Headers],0)),3))</f>
        <v>AVL(H) 3-2</v>
      </c>
      <c r="G14" t="str">
        <f ca="1">IF(RIGHT(FPL_Combined[[#Headers],[Gameweek 06]],2)&lt;$B$622,INDEX(FPL_Results_Extract[Gameweek 06],MATCH($A14,FPL_Results_Extract[[Player]:[Player]],0)),INDEX(Team_Key[[Abbreviation]:[Abbreviation]],MATCH(LEFT(INDEX(FPL_Fixtures_Extract[],MATCH($A14,FPL_Fixtures_Extract[[Player]:[Player]],0),MATCH(FPL_Combined[[#Headers],[Gameweek 06]],FPL_Fixtures_Extract[#Headers],0)),LEN(INDEX(FPL_Fixtures_Extract[],MATCH($A14,FPL_Fixtures_Extract[[Player]:[Player]],0),MATCH(FPL_Combined[[#Headers],[Gameweek 06]],FPL_Fixtures_Extract[#Headers],0)))-4),Team_Key[[Full Name]:[Full Name]],0))&amp;RIGHT(INDEX(FPL_Fixtures_Extract[],MATCH($A14,FPL_Fixtures_Extract[[Player]:[Player]],0),MATCH(FPL_Combined[[#Headers],[Gameweek 06]],FPL_Fixtures_Extract[#Headers],0)),3))</f>
        <v>STK(A) 2-2</v>
      </c>
      <c r="H14" t="str">
        <f ca="1">IF(RIGHT(FPL_Combined[[#Headers],[Gameweek 07]],2)&lt;$B$622,INDEX(FPL_Results_Extract[Gameweek 07],MATCH($A14,FPL_Results_Extract[[Player]:[Player]],0)),INDEX(Team_Key[[Abbreviation]:[Abbreviation]],MATCH(LEFT(INDEX(FPL_Fixtures_Extract[],MATCH($A14,FPL_Fixtures_Extract[[Player]:[Player]],0),MATCH(FPL_Combined[[#Headers],[Gameweek 07]],FPL_Fixtures_Extract[#Headers],0)),LEN(INDEX(FPL_Fixtures_Extract[],MATCH($A14,FPL_Fixtures_Extract[[Player]:[Player]],0),MATCH(FPL_Combined[[#Headers],[Gameweek 07]],FPL_Fixtures_Extract[#Headers],0)))-4),Team_Key[[Full Name]:[Full Name]],0))&amp;RIGHT(INDEX(FPL_Fixtures_Extract[],MATCH($A14,FPL_Fixtures_Extract[[Player]:[Player]],0),MATCH(FPL_Combined[[#Headers],[Gameweek 07]],FPL_Fixtures_Extract[#Headers],0)),3))</f>
        <v>ARS(H) 2-5</v>
      </c>
      <c r="I14" t="str">
        <f ca="1">IF(RIGHT(FPL_Combined[[#Headers],[Gameweek 08]],2)&lt;$B$622,INDEX(FPL_Results_Extract[Gameweek 08],MATCH($A14,FPL_Results_Extract[[Player]:[Player]],0)),INDEX(Team_Key[[Abbreviation]:[Abbreviation]],MATCH(LEFT(INDEX(FPL_Fixtures_Extract[],MATCH($A14,FPL_Fixtures_Extract[[Player]:[Player]],0),MATCH(FPL_Combined[[#Headers],[Gameweek 08]],FPL_Fixtures_Extract[#Headers],0)),LEN(INDEX(FPL_Fixtures_Extract[],MATCH($A14,FPL_Fixtures_Extract[[Player]:[Player]],0),MATCH(FPL_Combined[[#Headers],[Gameweek 08]],FPL_Fixtures_Extract[#Headers],0)))-4),Team_Key[[Full Name]:[Full Name]],0))&amp;RIGHT(INDEX(FPL_Fixtures_Extract[],MATCH($A14,FPL_Fixtures_Extract[[Player]:[Player]],0),MATCH(FPL_Combined[[#Headers],[Gameweek 08]],FPL_Fixtures_Extract[#Headers],0)),3))</f>
        <v>NOR(A) 2-1</v>
      </c>
      <c r="J14" t="str">
        <f ca="1">IF(RIGHT(FPL_Combined[[#Headers],[Gameweek 09]],2)&lt;$B$622,INDEX(FPL_Results_Extract[Gameweek 09],MATCH($A14,FPL_Results_Extract[[Player]:[Player]],0)),INDEX(Team_Key[[Abbreviation]:[Abbreviation]],MATCH(LEFT(INDEX(FPL_Fixtures_Extract[],MATCH($A14,FPL_Fixtures_Extract[[Player]:[Player]],0),MATCH(FPL_Combined[[#Headers],[Gameweek 09]],FPL_Fixtures_Extract[#Headers],0)),LEN(INDEX(FPL_Fixtures_Extract[],MATCH($A14,FPL_Fixtures_Extract[[Player]:[Player]],0),MATCH(FPL_Combined[[#Headers],[Gameweek 09]],FPL_Fixtures_Extract[#Headers],0)))-4),Team_Key[[Full Name]:[Full Name]],0))&amp;RIGHT(INDEX(FPL_Fixtures_Extract[],MATCH($A14,FPL_Fixtures_Extract[[Player]:[Player]],0),MATCH(FPL_Combined[[#Headers],[Gameweek 09]],FPL_Fixtures_Extract[#Headers],0)),3))</f>
        <v>SOU(A) 2-2</v>
      </c>
      <c r="K14" t="str">
        <f ca="1">IF(RIGHT(FPL_Combined[[#Headers],[Gameweek 10]],2)&lt;$B$622,INDEX(FPL_Results_Extract[Gameweek 10],MATCH($A14,FPL_Results_Extract[[Player]:[Player]],0)),INDEX(Team_Key[[Abbreviation]:[Abbreviation]],MATCH(LEFT(INDEX(FPL_Fixtures_Extract[],MATCH($A14,FPL_Fixtures_Extract[[Player]:[Player]],0),MATCH(FPL_Combined[[#Headers],[Gameweek 10]],FPL_Fixtures_Extract[#Headers],0)),LEN(INDEX(FPL_Fixtures_Extract[],MATCH($A14,FPL_Fixtures_Extract[[Player]:[Player]],0),MATCH(FPL_Combined[[#Headers],[Gameweek 10]],FPL_Fixtures_Extract[#Headers],0)))-4),Team_Key[[Full Name]:[Full Name]],0))&amp;RIGHT(INDEX(FPL_Fixtures_Extract[],MATCH($A14,FPL_Fixtures_Extract[[Player]:[Player]],0),MATCH(FPL_Combined[[#Headers],[Gameweek 10]],FPL_Fixtures_Extract[#Headers],0)),3))</f>
        <v>CRY(H) 1-0</v>
      </c>
      <c r="L14" t="str">
        <f ca="1">IF(RIGHT(FPL_Combined[[#Headers],[Gameweek 11]],2)&lt;$B$622,INDEX(FPL_Results_Extract[Gameweek 11],MATCH($A14,FPL_Results_Extract[[Player]:[Player]],0)),INDEX(Team_Key[[Abbreviation]:[Abbreviation]],MATCH(LEFT(INDEX(FPL_Fixtures_Extract[],MATCH($A14,FPL_Fixtures_Extract[[Player]:[Player]],0),MATCH(FPL_Combined[[#Headers],[Gameweek 11]],FPL_Fixtures_Extract[#Headers],0)),LEN(INDEX(FPL_Fixtures_Extract[],MATCH($A14,FPL_Fixtures_Extract[[Player]:[Player]],0),MATCH(FPL_Combined[[#Headers],[Gameweek 11]],FPL_Fixtures_Extract[#Headers],0)))-4),Team_Key[[Full Name]:[Full Name]],0))&amp;RIGHT(INDEX(FPL_Fixtures_Extract[],MATCH($A14,FPL_Fixtures_Extract[[Player]:[Player]],0),MATCH(FPL_Combined[[#Headers],[Gameweek 11]],FPL_Fixtures_Extract[#Headers],0)),3))</f>
        <v>WBA(A) 3-2</v>
      </c>
      <c r="M14" t="str">
        <f ca="1">IF(RIGHT(FPL_Combined[[#Headers],[Gameweek 12]],2)&lt;$B$622,INDEX(FPL_Results_Extract[Gameweek 12],MATCH($A14,FPL_Results_Extract[[Player]:[Player]],0)),INDEX(Team_Key[[Abbreviation]:[Abbreviation]],MATCH(LEFT(INDEX(FPL_Fixtures_Extract[],MATCH($A14,FPL_Fixtures_Extract[[Player]:[Player]],0),MATCH(FPL_Combined[[#Headers],[Gameweek 12]],FPL_Fixtures_Extract[#Headers],0)),LEN(INDEX(FPL_Fixtures_Extract[],MATCH($A14,FPL_Fixtures_Extract[[Player]:[Player]],0),MATCH(FPL_Combined[[#Headers],[Gameweek 12]],FPL_Fixtures_Extract[#Headers],0)))-4),Team_Key[[Full Name]:[Full Name]],0))&amp;RIGHT(INDEX(FPL_Fixtures_Extract[],MATCH($A14,FPL_Fixtures_Extract[[Player]:[Player]],0),MATCH(FPL_Combined[[#Headers],[Gameweek 12]],FPL_Fixtures_Extract[#Headers],0)),3))</f>
        <v>WAT(H) 2-1</v>
      </c>
      <c r="N14" t="str">
        <f ca="1">IF(RIGHT(FPL_Combined[[#Headers],[Gameweek 13]],2)&lt;$B$622,INDEX(FPL_Results_Extract[Gameweek 13],MATCH($A14,FPL_Results_Extract[[Player]:[Player]],0)),INDEX(Team_Key[[Abbreviation]:[Abbreviation]],MATCH(LEFT(INDEX(FPL_Fixtures_Extract[],MATCH($A14,FPL_Fixtures_Extract[[Player]:[Player]],0),MATCH(FPL_Combined[[#Headers],[Gameweek 13]],FPL_Fixtures_Extract[#Headers],0)),LEN(INDEX(FPL_Fixtures_Extract[],MATCH($A14,FPL_Fixtures_Extract[[Player]:[Player]],0),MATCH(FPL_Combined[[#Headers],[Gameweek 13]],FPL_Fixtures_Extract[#Headers],0)))-4),Team_Key[[Full Name]:[Full Name]],0))&amp;RIGHT(INDEX(FPL_Fixtures_Extract[],MATCH($A14,FPL_Fixtures_Extract[[Player]:[Player]],0),MATCH(FPL_Combined[[#Headers],[Gameweek 13]],FPL_Fixtures_Extract[#Headers],0)),3))</f>
        <v>NEW(A) 3-0</v>
      </c>
      <c r="O14" t="str">
        <f ca="1">IF(RIGHT(FPL_Combined[[#Headers],[Gameweek 14]],2)&lt;$B$622,INDEX(FPL_Results_Extract[Gameweek 14],MATCH($A14,FPL_Results_Extract[[Player]:[Player]],0)),INDEX(Team_Key[[Abbreviation]:[Abbreviation]],MATCH(LEFT(INDEX(FPL_Fixtures_Extract[],MATCH($A14,FPL_Fixtures_Extract[[Player]:[Player]],0),MATCH(FPL_Combined[[#Headers],[Gameweek 14]],FPL_Fixtures_Extract[#Headers],0)),LEN(INDEX(FPL_Fixtures_Extract[],MATCH($A14,FPL_Fixtures_Extract[[Player]:[Player]],0),MATCH(FPL_Combined[[#Headers],[Gameweek 14]],FPL_Fixtures_Extract[#Headers],0)))-4),Team_Key[[Full Name]:[Full Name]],0))&amp;RIGHT(INDEX(FPL_Fixtures_Extract[],MATCH($A14,FPL_Fixtures_Extract[[Player]:[Player]],0),MATCH(FPL_Combined[[#Headers],[Gameweek 14]],FPL_Fixtures_Extract[#Headers],0)),3))</f>
        <v>MUN(H) 1-1</v>
      </c>
      <c r="P14" t="str">
        <f ca="1">IF(RIGHT(FPL_Combined[[#Headers],[Gameweek 15]],2)&lt;$B$622,INDEX(FPL_Results_Extract[Gameweek 15],MATCH($A14,FPL_Results_Extract[[Player]:[Player]],0)),INDEX(Team_Key[[Abbreviation]:[Abbreviation]],MATCH(LEFT(INDEX(FPL_Fixtures_Extract[],MATCH($A14,FPL_Fixtures_Extract[[Player]:[Player]],0),MATCH(FPL_Combined[[#Headers],[Gameweek 15]],FPL_Fixtures_Extract[#Headers],0)),LEN(INDEX(FPL_Fixtures_Extract[],MATCH($A14,FPL_Fixtures_Extract[[Player]:[Player]],0),MATCH(FPL_Combined[[#Headers],[Gameweek 15]],FPL_Fixtures_Extract[#Headers],0)))-4),Team_Key[[Full Name]:[Full Name]],0))&amp;RIGHT(INDEX(FPL_Fixtures_Extract[],MATCH($A14,FPL_Fixtures_Extract[[Player]:[Player]],0),MATCH(FPL_Combined[[#Headers],[Gameweek 15]],FPL_Fixtures_Extract[#Headers],0)),3))</f>
        <v>SWA(A) 3-0</v>
      </c>
      <c r="Q14" t="str">
        <f ca="1">IF(RIGHT(FPL_Combined[[#Headers],[Gameweek 16]],2)&lt;$B$622,INDEX(FPL_Results_Extract[Gameweek 16],MATCH($A14,FPL_Results_Extract[[Player]:[Player]],0)),INDEX(Team_Key[[Abbreviation]:[Abbreviation]],MATCH(LEFT(INDEX(FPL_Fixtures_Extract[],MATCH($A14,FPL_Fixtures_Extract[[Player]:[Player]],0),MATCH(FPL_Combined[[#Headers],[Gameweek 16]],FPL_Fixtures_Extract[#Headers],0)),LEN(INDEX(FPL_Fixtures_Extract[],MATCH($A14,FPL_Fixtures_Extract[[Player]:[Player]],0),MATCH(FPL_Combined[[#Headers],[Gameweek 16]],FPL_Fixtures_Extract[#Headers],0)))-4),Team_Key[[Full Name]:[Full Name]],0))&amp;RIGHT(INDEX(FPL_Fixtures_Extract[],MATCH($A14,FPL_Fixtures_Extract[[Player]:[Player]],0),MATCH(FPL_Combined[[#Headers],[Gameweek 16]],FPL_Fixtures_Extract[#Headers],0)),3))</f>
        <v>CHE(H) 2-1</v>
      </c>
      <c r="R14" t="str">
        <f ca="1">IF(RIGHT(FPL_Combined[[#Headers],[Gameweek 17]],2)&lt;$B$622,INDEX(FPL_Results_Extract[Gameweek 17],MATCH($A14,FPL_Results_Extract[[Player]:[Player]],0)),INDEX(Team_Key[[Abbreviation]:[Abbreviation]],MATCH(LEFT(INDEX(FPL_Fixtures_Extract[],MATCH($A14,FPL_Fixtures_Extract[[Player]:[Player]],0),MATCH(FPL_Combined[[#Headers],[Gameweek 17]],FPL_Fixtures_Extract[#Headers],0)),LEN(INDEX(FPL_Fixtures_Extract[],MATCH($A14,FPL_Fixtures_Extract[[Player]:[Player]],0),MATCH(FPL_Combined[[#Headers],[Gameweek 17]],FPL_Fixtures_Extract[#Headers],0)))-4),Team_Key[[Full Name]:[Full Name]],0))&amp;RIGHT(INDEX(FPL_Fixtures_Extract[],MATCH($A14,FPL_Fixtures_Extract[[Player]:[Player]],0),MATCH(FPL_Combined[[#Headers],[Gameweek 17]],FPL_Fixtures_Extract[#Headers],0)),3))</f>
        <v>EVE(A) 3-2</v>
      </c>
      <c r="S14" t="str">
        <f ca="1">IF(RIGHT(FPL_Combined[[#Headers],[Gameweek 18]],2)&lt;$B$622,INDEX(FPL_Results_Extract[Gameweek 18],MATCH($A14,FPL_Results_Extract[[Player]:[Player]],0)),INDEX(Team_Key[[Abbreviation]:[Abbreviation]],MATCH(LEFT(INDEX(FPL_Fixtures_Extract[],MATCH($A14,FPL_Fixtures_Extract[[Player]:[Player]],0),MATCH(FPL_Combined[[#Headers],[Gameweek 18]],FPL_Fixtures_Extract[#Headers],0)),LEN(INDEX(FPL_Fixtures_Extract[],MATCH($A14,FPL_Fixtures_Extract[[Player]:[Player]],0),MATCH(FPL_Combined[[#Headers],[Gameweek 18]],FPL_Fixtures_Extract[#Headers],0)))-4),Team_Key[[Full Name]:[Full Name]],0))&amp;RIGHT(INDEX(FPL_Fixtures_Extract[],MATCH($A14,FPL_Fixtures_Extract[[Player]:[Player]],0),MATCH(FPL_Combined[[#Headers],[Gameweek 18]],FPL_Fixtures_Extract[#Headers],0)),3))</f>
        <v>LIV(A) 0-1</v>
      </c>
      <c r="T14" t="str">
        <f ca="1">IF(RIGHT(FPL_Combined[[#Headers],[Gameweek 19]],2)&lt;$B$622,INDEX(FPL_Results_Extract[Gameweek 19],MATCH($A14,FPL_Results_Extract[[Player]:[Player]],0)),INDEX(Team_Key[[Abbreviation]:[Abbreviation]],MATCH(LEFT(INDEX(FPL_Fixtures_Extract[],MATCH($A14,FPL_Fixtures_Extract[[Player]:[Player]],0),MATCH(FPL_Combined[[#Headers],[Gameweek 19]],FPL_Fixtures_Extract[#Headers],0)),LEN(INDEX(FPL_Fixtures_Extract[],MATCH($A14,FPL_Fixtures_Extract[[Player]:[Player]],0),MATCH(FPL_Combined[[#Headers],[Gameweek 19]],FPL_Fixtures_Extract[#Headers],0)))-4),Team_Key[[Full Name]:[Full Name]],0))&amp;RIGHT(INDEX(FPL_Fixtures_Extract[],MATCH($A14,FPL_Fixtures_Extract[[Player]:[Player]],0),MATCH(FPL_Combined[[#Headers],[Gameweek 19]],FPL_Fixtures_Extract[#Headers],0)),3))</f>
        <v>MCI(H) 0-0</v>
      </c>
      <c r="U14" t="str">
        <f ca="1">IF(RIGHT(FPL_Combined[[#Headers],[Gameweek 20]],2)&lt;$B$622,INDEX(FPL_Results_Extract[Gameweek 20],MATCH($A14,FPL_Results_Extract[[Player]:[Player]],0)),INDEX(Team_Key[[Abbreviation]:[Abbreviation]],MATCH(LEFT(INDEX(FPL_Fixtures_Extract[],MATCH($A14,FPL_Fixtures_Extract[[Player]:[Player]],0),MATCH(FPL_Combined[[#Headers],[Gameweek 20]],FPL_Fixtures_Extract[#Headers],0)),LEN(INDEX(FPL_Fixtures_Extract[],MATCH($A14,FPL_Fixtures_Extract[[Player]:[Player]],0),MATCH(FPL_Combined[[#Headers],[Gameweek 20]],FPL_Fixtures_Extract[#Headers],0)))-4),Team_Key[[Full Name]:[Full Name]],0))&amp;RIGHT(INDEX(FPL_Fixtures_Extract[],MATCH($A14,FPL_Fixtures_Extract[[Player]:[Player]],0),MATCH(FPL_Combined[[#Headers],[Gameweek 20]],FPL_Fixtures_Extract[#Headers],0)),3))</f>
        <v>BOU(H) 0-0</v>
      </c>
      <c r="V14" t="str">
        <f ca="1">IF(RIGHT(FPL_Combined[[#Headers],[Gameweek 21]],2)&lt;$B$622,INDEX(FPL_Results_Extract[Gameweek 21],MATCH($A14,FPL_Results_Extract[[Player]:[Player]],0)),INDEX(Team_Key[[Abbreviation]:[Abbreviation]],MATCH(LEFT(INDEX(FPL_Fixtures_Extract[],MATCH($A14,FPL_Fixtures_Extract[[Player]:[Player]],0),MATCH(FPL_Combined[[#Headers],[Gameweek 21]],FPL_Fixtures_Extract[#Headers],0)),LEN(INDEX(FPL_Fixtures_Extract[],MATCH($A14,FPL_Fixtures_Extract[[Player]:[Player]],0),MATCH(FPL_Combined[[#Headers],[Gameweek 21]],FPL_Fixtures_Extract[#Headers],0)))-4),Team_Key[[Full Name]:[Full Name]],0))&amp;RIGHT(INDEX(FPL_Fixtures_Extract[],MATCH($A14,FPL_Fixtures_Extract[[Player]:[Player]],0),MATCH(FPL_Combined[[#Headers],[Gameweek 21]],FPL_Fixtures_Extract[#Headers],0)),3))</f>
        <v>TOT(A) 1-0</v>
      </c>
      <c r="W14" t="str">
        <f ca="1">IF(RIGHT(FPL_Combined[[#Headers],[Gameweek 22]],2)&lt;$B$622,INDEX(FPL_Results_Extract[Gameweek 22],MATCH($A14,FPL_Results_Extract[[Player]:[Player]],0)),INDEX(Team_Key[[Abbreviation]:[Abbreviation]],MATCH(LEFT(INDEX(FPL_Fixtures_Extract[],MATCH($A14,FPL_Fixtures_Extract[[Player]:[Player]],0),MATCH(FPL_Combined[[#Headers],[Gameweek 22]],FPL_Fixtures_Extract[#Headers],0)),LEN(INDEX(FPL_Fixtures_Extract[],MATCH($A14,FPL_Fixtures_Extract[[Player]:[Player]],0),MATCH(FPL_Combined[[#Headers],[Gameweek 22]],FPL_Fixtures_Extract[#Headers],0)))-4),Team_Key[[Full Name]:[Full Name]],0))&amp;RIGHT(INDEX(FPL_Fixtures_Extract[],MATCH($A14,FPL_Fixtures_Extract[[Player]:[Player]],0),MATCH(FPL_Combined[[#Headers],[Gameweek 22]],FPL_Fixtures_Extract[#Headers],0)),3))</f>
        <v>AVL(A) 1-1</v>
      </c>
      <c r="X14" t="str">
        <f ca="1">IF(RIGHT(FPL_Combined[[#Headers],[Gameweek 23]],2)&lt;$B$622,INDEX(FPL_Results_Extract[Gameweek 23],MATCH($A14,FPL_Results_Extract[[Player]:[Player]],0)),INDEX(Team_Key[[Abbreviation]:[Abbreviation]],MATCH(LEFT(INDEX(FPL_Fixtures_Extract[],MATCH($A14,FPL_Fixtures_Extract[[Player]:[Player]],0),MATCH(FPL_Combined[[#Headers],[Gameweek 23]],FPL_Fixtures_Extract[#Headers],0)),LEN(INDEX(FPL_Fixtures_Extract[],MATCH($A14,FPL_Fixtures_Extract[[Player]:[Player]],0),MATCH(FPL_Combined[[#Headers],[Gameweek 23]],FPL_Fixtures_Extract[#Headers],0)))-4),Team_Key[[Full Name]:[Full Name]],0))&amp;RIGHT(INDEX(FPL_Fixtures_Extract[],MATCH($A14,FPL_Fixtures_Extract[[Player]:[Player]],0),MATCH(FPL_Combined[[#Headers],[Gameweek 23]],FPL_Fixtures_Extract[#Headers],0)),3))</f>
        <v>STK(H) 3-0</v>
      </c>
      <c r="Y14" t="str">
        <f ca="1">IF(RIGHT(FPL_Combined[[#Headers],[Gameweek 24]],2)&lt;$B$622,INDEX(FPL_Results_Extract[Team],MATCH($A14,FPL_Results_Extract[[Player]:[Player]],0)),INDEX(Team_Key[[Abbreviation]:[Abbreviation]],MATCH(LEFT(INDEX(FPL_Fixtures_Extract[],MATCH($A14,FPL_Fixtures_Extract[[Player]:[Player]],0),MATCH(FPL_Combined[[#Headers],[Gameweek 24]],FPL_Fixtures_Extract[#Headers],0)),LEN(INDEX(FPL_Fixtures_Extract[],MATCH($A14,FPL_Fixtures_Extract[[Player]:[Player]],0),MATCH(FPL_Combined[[#Headers],[Gameweek 24]],FPL_Fixtures_Extract[#Headers],0)))-4),Team_Key[[Full Name]:[Full Name]],0))&amp;RIGHT(INDEX(FPL_Fixtures_Extract[],MATCH($A14,FPL_Fixtures_Extract[[Player]:[Player]],0),MATCH(FPL_Combined[[#Headers],[Gameweek 24]],FPL_Fixtures_Extract[#Headers],0)),3))</f>
        <v>LEI</v>
      </c>
      <c r="Z14" t="str">
        <f ca="1">IF(RIGHT(FPL_Combined[[#Headers],[Gameweek 25]],2)&lt;$B$622,INDEX(FPL_Results_Extract[Player],MATCH($A14,FPL_Results_Extract[[Player]:[Player]],0)),INDEX(Team_Key[[Abbreviation]:[Abbreviation]],MATCH(LEFT(INDEX(FPL_Fixtures_Extract[],MATCH($A14,FPL_Fixtures_Extract[[Player]:[Player]],0),MATCH(FPL_Combined[[#Headers],[Gameweek 25]],FPL_Fixtures_Extract[#Headers],0)),LEN(INDEX(FPL_Fixtures_Extract[],MATCH($A14,FPL_Fixtures_Extract[[Player]:[Player]],0),MATCH(FPL_Combined[[#Headers],[Gameweek 25]],FPL_Fixtures_Extract[#Headers],0)))-4),Team_Key[[Full Name]:[Full Name]],0))&amp;RIGHT(INDEX(FPL_Fixtures_Extract[],MATCH($A14,FPL_Fixtures_Extract[[Player]:[Player]],0),MATCH(FPL_Combined[[#Headers],[Gameweek 25]],FPL_Fixtures_Extract[#Headers],0)),3))</f>
        <v>Albrighton</v>
      </c>
      <c r="AA14" t="str">
        <f ca="1">IF(RIGHT(FPL_Combined[[#Headers],[Gameweek 26]],2)&lt;$B$622,INDEX(FPL_Results_Extract[Gameweek 01],MATCH($A14,FPL_Results_Extract[[Player]:[Player]],0)),INDEX(Team_Key[[Abbreviation]:[Abbreviation]],MATCH(LEFT(INDEX(FPL_Fixtures_Extract[],MATCH($A14,FPL_Fixtures_Extract[[Player]:[Player]],0),MATCH(FPL_Combined[[#Headers],[Gameweek 26]],FPL_Fixtures_Extract[#Headers],0)),LEN(INDEX(FPL_Fixtures_Extract[],MATCH($A14,FPL_Fixtures_Extract[[Player]:[Player]],0),MATCH(FPL_Combined[[#Headers],[Gameweek 26]],FPL_Fixtures_Extract[#Headers],0)))-4),Team_Key[[Full Name]:[Full Name]],0))&amp;RIGHT(INDEX(FPL_Fixtures_Extract[],MATCH($A14,FPL_Fixtures_Extract[[Player]:[Player]],0),MATCH(FPL_Combined[[#Headers],[Gameweek 26]],FPL_Fixtures_Extract[#Headers],0)),3))</f>
        <v>SUN(H) 4-2</v>
      </c>
      <c r="AB14" t="str">
        <f ca="1">IF(RIGHT(FPL_Combined[[#Headers],[Gameweek 27]],2)&lt;$B$622,INDEX(FPL_Results_Extract[Gameweek 02],MATCH($A14,FPL_Results_Extract[[Player]:[Player]],0)),INDEX(Team_Key[[Abbreviation]:[Abbreviation]],MATCH(LEFT(INDEX(FPL_Fixtures_Extract[],MATCH($A14,FPL_Fixtures_Extract[[Player]:[Player]],0),MATCH(FPL_Combined[[#Headers],[Gameweek 27]],FPL_Fixtures_Extract[#Headers],0)),LEN(INDEX(FPL_Fixtures_Extract[],MATCH($A14,FPL_Fixtures_Extract[[Player]:[Player]],0),MATCH(FPL_Combined[[#Headers],[Gameweek 27]],FPL_Fixtures_Extract[#Headers],0)))-4),Team_Key[[Full Name]:[Full Name]],0))&amp;RIGHT(INDEX(FPL_Fixtures_Extract[],MATCH($A14,FPL_Fixtures_Extract[[Player]:[Player]],0),MATCH(FPL_Combined[[#Headers],[Gameweek 27]],FPL_Fixtures_Extract[#Headers],0)),3))</f>
        <v>WHU(A) 2-1</v>
      </c>
      <c r="AC14" t="str">
        <f ca="1">IF(RIGHT(FPL_Combined[[#Headers],[Gameweek 28]],2)&lt;$B$622,INDEX(FPL_Results_Extract[Gameweek 03],MATCH($A14,FPL_Results_Extract[[Player]:[Player]],0)),INDEX(Team_Key[[Abbreviation]:[Abbreviation]],MATCH(LEFT(INDEX(FPL_Fixtures_Extract[],MATCH($A14,FPL_Fixtures_Extract[[Player]:[Player]],0),MATCH(FPL_Combined[[#Headers],[Gameweek 28]],FPL_Fixtures_Extract[#Headers],0)),LEN(INDEX(FPL_Fixtures_Extract[],MATCH($A14,FPL_Fixtures_Extract[[Player]:[Player]],0),MATCH(FPL_Combined[[#Headers],[Gameweek 28]],FPL_Fixtures_Extract[#Headers],0)))-4),Team_Key[[Full Name]:[Full Name]],0))&amp;RIGHT(INDEX(FPL_Fixtures_Extract[],MATCH($A14,FPL_Fixtures_Extract[[Player]:[Player]],0),MATCH(FPL_Combined[[#Headers],[Gameweek 28]],FPL_Fixtures_Extract[#Headers],0)),3))</f>
        <v>TOT(H) 1-1</v>
      </c>
      <c r="AD14" t="str">
        <f ca="1">IF(RIGHT(FPL_Combined[[#Headers],[Gameweek 29]],2)&lt;$B$622,INDEX(FPL_Results_Extract[Gameweek 04],MATCH($A14,FPL_Results_Extract[[Player]:[Player]],0)),INDEX(Team_Key[[Abbreviation]:[Abbreviation]],MATCH(LEFT(INDEX(FPL_Fixtures_Extract[],MATCH($A14,FPL_Fixtures_Extract[[Player]:[Player]],0),MATCH(FPL_Combined[[#Headers],[Gameweek 29]],FPL_Fixtures_Extract[#Headers],0)),LEN(INDEX(FPL_Fixtures_Extract[],MATCH($A14,FPL_Fixtures_Extract[[Player]:[Player]],0),MATCH(FPL_Combined[[#Headers],[Gameweek 29]],FPL_Fixtures_Extract[#Headers],0)))-4),Team_Key[[Full Name]:[Full Name]],0))&amp;RIGHT(INDEX(FPL_Fixtures_Extract[],MATCH($A14,FPL_Fixtures_Extract[[Player]:[Player]],0),MATCH(FPL_Combined[[#Headers],[Gameweek 29]],FPL_Fixtures_Extract[#Headers],0)),3))</f>
        <v>WAT(A)</v>
      </c>
      <c r="AE14" t="str">
        <f ca="1">IF(RIGHT(FPL_Combined[[#Headers],[Gameweek 30]],2)&lt;$B$622,INDEX(FPL_Results_Extract[Gameweek 05],MATCH($A14,FPL_Results_Extract[[Player]:[Player]],0)),INDEX(Team_Key[[Abbreviation]:[Abbreviation]],MATCH(LEFT(INDEX(FPL_Fixtures_Extract[],MATCH($A14,FPL_Fixtures_Extract[[Player]:[Player]],0),MATCH(FPL_Combined[[#Headers],[Gameweek 30]],FPL_Fixtures_Extract[#Headers],0)),LEN(INDEX(FPL_Fixtures_Extract[],MATCH($A14,FPL_Fixtures_Extract[[Player]:[Player]],0),MATCH(FPL_Combined[[#Headers],[Gameweek 30]],FPL_Fixtures_Extract[#Headers],0)))-4),Team_Key[[Full Name]:[Full Name]],0))&amp;RIGHT(INDEX(FPL_Fixtures_Extract[],MATCH($A14,FPL_Fixtures_Extract[[Player]:[Player]],0),MATCH(FPL_Combined[[#Headers],[Gameweek 30]],FPL_Fixtures_Extract[#Headers],0)),3))</f>
        <v>NEW(H)</v>
      </c>
      <c r="AF14" t="str">
        <f ca="1">IF(RIGHT(FPL_Combined[[#Headers],[Gameweek 31]],2)&lt;$B$622,INDEX(FPL_Results_Extract[Gameweek 06],MATCH($A14,FPL_Results_Extract[[Player]:[Player]],0)),INDEX(Team_Key[[Abbreviation]:[Abbreviation]],MATCH(LEFT(INDEX(FPL_Fixtures_Extract[],MATCH($A14,FPL_Fixtures_Extract[[Player]:[Player]],0),MATCH(FPL_Combined[[#Headers],[Gameweek 31]],FPL_Fixtures_Extract[#Headers],0)),LEN(INDEX(FPL_Fixtures_Extract[],MATCH($A14,FPL_Fixtures_Extract[[Player]:[Player]],0),MATCH(FPL_Combined[[#Headers],[Gameweek 31]],FPL_Fixtures_Extract[#Headers],0)))-4),Team_Key[[Full Name]:[Full Name]],0))&amp;RIGHT(INDEX(FPL_Fixtures_Extract[],MATCH($A14,FPL_Fixtures_Extract[[Player]:[Player]],0),MATCH(FPL_Combined[[#Headers],[Gameweek 31]],FPL_Fixtures_Extract[#Headers],0)),3))</f>
        <v>CRY(A)</v>
      </c>
      <c r="AG14" t="str">
        <f ca="1">IF(RIGHT(FPL_Combined[[#Headers],[Gameweek 32]],2)&lt;$B$622,INDEX(FPL_Results_Extract[Gameweek 07],MATCH($A14,FPL_Results_Extract[[Player]:[Player]],0)),INDEX(Team_Key[[Abbreviation]:[Abbreviation]],MATCH(LEFT(INDEX(FPL_Fixtures_Extract[],MATCH($A14,FPL_Fixtures_Extract[[Player]:[Player]],0),MATCH(FPL_Combined[[#Headers],[Gameweek 32]],FPL_Fixtures_Extract[#Headers],0)),LEN(INDEX(FPL_Fixtures_Extract[],MATCH($A14,FPL_Fixtures_Extract[[Player]:[Player]],0),MATCH(FPL_Combined[[#Headers],[Gameweek 32]],FPL_Fixtures_Extract[#Headers],0)))-4),Team_Key[[Full Name]:[Full Name]],0))&amp;RIGHT(INDEX(FPL_Fixtures_Extract[],MATCH($A14,FPL_Fixtures_Extract[[Player]:[Player]],0),MATCH(FPL_Combined[[#Headers],[Gameweek 32]],FPL_Fixtures_Extract[#Headers],0)),3))</f>
        <v>SOU(H)</v>
      </c>
      <c r="AH14" t="str">
        <f ca="1">IF(RIGHT(FPL_Combined[[#Headers],[Gameweek 33]],2)&lt;$B$622,INDEX(FPL_Results_Extract[Gameweek 08],MATCH($A14,FPL_Results_Extract[[Player]:[Player]],0)),INDEX(Team_Key[[Abbreviation]:[Abbreviation]],MATCH(LEFT(INDEX(FPL_Fixtures_Extract[],MATCH($A14,FPL_Fixtures_Extract[[Player]:[Player]],0),MATCH(FPL_Combined[[#Headers],[Gameweek 33]],FPL_Fixtures_Extract[#Headers],0)),LEN(INDEX(FPL_Fixtures_Extract[],MATCH($A14,FPL_Fixtures_Extract[[Player]:[Player]],0),MATCH(FPL_Combined[[#Headers],[Gameweek 33]],FPL_Fixtures_Extract[#Headers],0)))-4),Team_Key[[Full Name]:[Full Name]],0))&amp;RIGHT(INDEX(FPL_Fixtures_Extract[],MATCH($A14,FPL_Fixtures_Extract[[Player]:[Player]],0),MATCH(FPL_Combined[[#Headers],[Gameweek 33]],FPL_Fixtures_Extract[#Headers],0)),3))</f>
        <v>SUN(A)</v>
      </c>
      <c r="AI14" t="str">
        <f ca="1">IF(RIGHT(FPL_Combined[[#Headers],[Gameweek 34]],2)&lt;$B$622,INDEX(FPL_Results_Extract[Gameweek 09],MATCH($A14,FPL_Results_Extract[[Player]:[Player]],0)),INDEX(Team_Key[[Abbreviation]:[Abbreviation]],MATCH(LEFT(INDEX(FPL_Fixtures_Extract[],MATCH($A14,FPL_Fixtures_Extract[[Player]:[Player]],0),MATCH(FPL_Combined[[#Headers],[Gameweek 34]],FPL_Fixtures_Extract[#Headers],0)),LEN(INDEX(FPL_Fixtures_Extract[],MATCH($A14,FPL_Fixtures_Extract[[Player]:[Player]],0),MATCH(FPL_Combined[[#Headers],[Gameweek 34]],FPL_Fixtures_Extract[#Headers],0)))-4),Team_Key[[Full Name]:[Full Name]],0))&amp;RIGHT(INDEX(FPL_Fixtures_Extract[],MATCH($A14,FPL_Fixtures_Extract[[Player]:[Player]],0),MATCH(FPL_Combined[[#Headers],[Gameweek 34]],FPL_Fixtures_Extract[#Headers],0)),3))</f>
        <v>WHU(H)</v>
      </c>
      <c r="AJ14" t="str">
        <f ca="1">IF(RIGHT(FPL_Combined[[#Headers],[Gameweek 35]],2)&lt;$B$622,INDEX(FPL_Results_Extract[Gameweek 10],MATCH($A14,FPL_Results_Extract[[Player]:[Player]],0)),INDEX(Team_Key[[Abbreviation]:[Abbreviation]],MATCH(LEFT(INDEX(FPL_Fixtures_Extract[],MATCH($A14,FPL_Fixtures_Extract[[Player]:[Player]],0),MATCH(FPL_Combined[[#Headers],[Gameweek 35]],FPL_Fixtures_Extract[#Headers],0)),LEN(INDEX(FPL_Fixtures_Extract[],MATCH($A14,FPL_Fixtures_Extract[[Player]:[Player]],0),MATCH(FPL_Combined[[#Headers],[Gameweek 35]],FPL_Fixtures_Extract[#Headers],0)))-4),Team_Key[[Full Name]:[Full Name]],0))&amp;RIGHT(INDEX(FPL_Fixtures_Extract[],MATCH($A14,FPL_Fixtures_Extract[[Player]:[Player]],0),MATCH(FPL_Combined[[#Headers],[Gameweek 35]],FPL_Fixtures_Extract[#Headers],0)),3))</f>
        <v>SWA(H)</v>
      </c>
      <c r="AK14" t="str">
        <f ca="1">IF(RIGHT(FPL_Combined[[#Headers],[Gameweek 36]],2)&lt;$B$622,INDEX(FPL_Results_Extract[Gameweek 11],MATCH($A14,FPL_Results_Extract[[Player]:[Player]],0)),INDEX(Team_Key[[Abbreviation]:[Abbreviation]],MATCH(LEFT(INDEX(FPL_Fixtures_Extract[],MATCH($A14,FPL_Fixtures_Extract[[Player]:[Player]],0),MATCH(FPL_Combined[[#Headers],[Gameweek 36]],FPL_Fixtures_Extract[#Headers],0)),LEN(INDEX(FPL_Fixtures_Extract[],MATCH($A14,FPL_Fixtures_Extract[[Player]:[Player]],0),MATCH(FPL_Combined[[#Headers],[Gameweek 36]],FPL_Fixtures_Extract[#Headers],0)))-4),Team_Key[[Full Name]:[Full Name]],0))&amp;RIGHT(INDEX(FPL_Fixtures_Extract[],MATCH($A14,FPL_Fixtures_Extract[[Player]:[Player]],0),MATCH(FPL_Combined[[#Headers],[Gameweek 36]],FPL_Fixtures_Extract[#Headers],0)),3))</f>
        <v>MUN(A)</v>
      </c>
      <c r="AL14" t="str">
        <f ca="1">IF(RIGHT(FPL_Combined[[#Headers],[Gameweek 37]],2)&lt;$B$622,INDEX(FPL_Results_Extract[Gameweek 12],MATCH($A14,FPL_Results_Extract[[Player]:[Player]],0)),INDEX(Team_Key[[Abbreviation]:[Abbreviation]],MATCH(LEFT(INDEX(FPL_Fixtures_Extract[],MATCH($A14,FPL_Fixtures_Extract[[Player]:[Player]],0),MATCH(FPL_Combined[[#Headers],[Gameweek 37]],FPL_Fixtures_Extract[#Headers],0)),LEN(INDEX(FPL_Fixtures_Extract[],MATCH($A14,FPL_Fixtures_Extract[[Player]:[Player]],0),MATCH(FPL_Combined[[#Headers],[Gameweek 37]],FPL_Fixtures_Extract[#Headers],0)))-4),Team_Key[[Full Name]:[Full Name]],0))&amp;RIGHT(INDEX(FPL_Fixtures_Extract[],MATCH($A14,FPL_Fixtures_Extract[[Player]:[Player]],0),MATCH(FPL_Combined[[#Headers],[Gameweek 37]],FPL_Fixtures_Extract[#Headers],0)),3))</f>
        <v>EVE(H)</v>
      </c>
      <c r="AM14" t="str">
        <f ca="1">IF(RIGHT(FPL_Combined[[#Headers],[Gameweek 38]],2)&lt;$B$622,INDEX(FPL_Results_Extract[Gameweek 13],MATCH($A14,FPL_Results_Extract[[Player]:[Player]],0)),INDEX(Team_Key[[Abbreviation]:[Abbreviation]],MATCH(LEFT(INDEX(FPL_Fixtures_Extract[],MATCH($A14,FPL_Fixtures_Extract[[Player]:[Player]],0),MATCH(FPL_Combined[[#Headers],[Gameweek 38]],FPL_Fixtures_Extract[#Headers],0)),LEN(INDEX(FPL_Fixtures_Extract[],MATCH($A14,FPL_Fixtures_Extract[[Player]:[Player]],0),MATCH(FPL_Combined[[#Headers],[Gameweek 38]],FPL_Fixtures_Extract[#Headers],0)))-4),Team_Key[[Full Name]:[Full Name]],0))&amp;RIGHT(INDEX(FPL_Fixtures_Extract[],MATCH($A14,FPL_Fixtures_Extract[[Player]:[Player]],0),MATCH(FPL_Combined[[#Headers],[Gameweek 38]],FPL_Fixtures_Extract[#Headers],0)),3))</f>
        <v>CHE(A)</v>
      </c>
    </row>
    <row r="15" spans="1:39" x14ac:dyDescent="0.45">
      <c r="A15" t="s">
        <v>580</v>
      </c>
      <c r="B15" t="str">
        <f ca="1">IF(RIGHT(FPL_Combined[[#Headers],[Gameweek 01]],2)&lt;$B$622,INDEX(FPL_Results_Extract[Gameweek 01],MATCH($A15,FPL_Results_Extract[[Player]:[Player]],0)),INDEX(Team_Key[[Abbreviation]:[Abbreviation]],MATCH(LEFT(INDEX(FPL_Fixtures_Extract[],MATCH($A15,FPL_Fixtures_Extract[[Player]:[Player]],0),MATCH(FPL_Combined[[#Headers],[Gameweek 01]],FPL_Fixtures_Extract[#Headers],0)),LEN(INDEX(FPL_Fixtures_Extract[],MATCH($A15,FPL_Fixtures_Extract[[Player]:[Player]],0),MATCH(FPL_Combined[[#Headers],[Gameweek 01]],FPL_Fixtures_Extract[#Headers],0)))-4),Team_Key[[Full Name]:[Full Name]],0))&amp;RIGHT(INDEX(FPL_Fixtures_Extract[],MATCH($A15,FPL_Fixtures_Extract[[Player]:[Player]],0),MATCH(FPL_Combined[[#Headers],[Gameweek 01]],FPL_Fixtures_Extract[#Headers],0)),3))</f>
        <v>MUN(A) 0-1</v>
      </c>
      <c r="C15" t="str">
        <f ca="1">IF(RIGHT(FPL_Combined[[#Headers],[Gameweek 02]],2)&lt;$B$622,INDEX(FPL_Results_Extract[Gameweek 02],MATCH($A15,FPL_Results_Extract[[Player]:[Player]],0)),INDEX(Team_Key[[Abbreviation]:[Abbreviation]],MATCH(LEFT(INDEX(FPL_Fixtures_Extract[],MATCH($A15,FPL_Fixtures_Extract[[Player]:[Player]],0),MATCH(FPL_Combined[[#Headers],[Gameweek 02]],FPL_Fixtures_Extract[#Headers],0)),LEN(INDEX(FPL_Fixtures_Extract[],MATCH($A15,FPL_Fixtures_Extract[[Player]:[Player]],0),MATCH(FPL_Combined[[#Headers],[Gameweek 02]],FPL_Fixtures_Extract[#Headers],0)))-4),Team_Key[[Full Name]:[Full Name]],0))&amp;RIGHT(INDEX(FPL_Fixtures_Extract[],MATCH($A15,FPL_Fixtures_Extract[[Player]:[Player]],0),MATCH(FPL_Combined[[#Headers],[Gameweek 02]],FPL_Fixtures_Extract[#Headers],0)),3))</f>
        <v>STK(H) 2-2</v>
      </c>
      <c r="D15" t="str">
        <f ca="1">IF(RIGHT(FPL_Combined[[#Headers],[Gameweek 03]],2)&lt;$B$622,INDEX(FPL_Results_Extract[Gameweek 03],MATCH($A15,FPL_Results_Extract[[Player]:[Player]],0)),INDEX(Team_Key[[Abbreviation]:[Abbreviation]],MATCH(LEFT(INDEX(FPL_Fixtures_Extract[],MATCH($A15,FPL_Fixtures_Extract[[Player]:[Player]],0),MATCH(FPL_Combined[[#Headers],[Gameweek 03]],FPL_Fixtures_Extract[#Headers],0)),LEN(INDEX(FPL_Fixtures_Extract[],MATCH($A15,FPL_Fixtures_Extract[[Player]:[Player]],0),MATCH(FPL_Combined[[#Headers],[Gameweek 03]],FPL_Fixtures_Extract[#Headers],0)))-4),Team_Key[[Full Name]:[Full Name]],0))&amp;RIGHT(INDEX(FPL_Fixtures_Extract[],MATCH($A15,FPL_Fixtures_Extract[[Player]:[Player]],0),MATCH(FPL_Combined[[#Headers],[Gameweek 03]],FPL_Fixtures_Extract[#Headers],0)),3))</f>
        <v>LEI(A) 1-1</v>
      </c>
      <c r="E15" t="str">
        <f ca="1">IF(RIGHT(FPL_Combined[[#Headers],[Gameweek 04]],2)&lt;$B$622,INDEX(FPL_Results_Extract[Gameweek 04],MATCH($A15,FPL_Results_Extract[[Player]:[Player]],0)),INDEX(Team_Key[[Abbreviation]:[Abbreviation]],MATCH(LEFT(INDEX(FPL_Fixtures_Extract[],MATCH($A15,FPL_Fixtures_Extract[[Player]:[Player]],0),MATCH(FPL_Combined[[#Headers],[Gameweek 04]],FPL_Fixtures_Extract[#Headers],0)),LEN(INDEX(FPL_Fixtures_Extract[],MATCH($A15,FPL_Fixtures_Extract[[Player]:[Player]],0),MATCH(FPL_Combined[[#Headers],[Gameweek 04]],FPL_Fixtures_Extract[#Headers],0)))-4),Team_Key[[Full Name]:[Full Name]],0))&amp;RIGHT(INDEX(FPL_Fixtures_Extract[],MATCH($A15,FPL_Fixtures_Extract[[Player]:[Player]],0),MATCH(FPL_Combined[[#Headers],[Gameweek 04]],FPL_Fixtures_Extract[#Headers],0)),3))</f>
        <v>EVE(H) 0-0</v>
      </c>
      <c r="F15" t="str">
        <f ca="1">IF(RIGHT(FPL_Combined[[#Headers],[Gameweek 05]],2)&lt;$B$622,INDEX(FPL_Results_Extract[Gameweek 05],MATCH($A15,FPL_Results_Extract[[Player]:[Player]],0)),INDEX(Team_Key[[Abbreviation]:[Abbreviation]],MATCH(LEFT(INDEX(FPL_Fixtures_Extract[],MATCH($A15,FPL_Fixtures_Extract[[Player]:[Player]],0),MATCH(FPL_Combined[[#Headers],[Gameweek 05]],FPL_Fixtures_Extract[#Headers],0)),LEN(INDEX(FPL_Fixtures_Extract[],MATCH($A15,FPL_Fixtures_Extract[[Player]:[Player]],0),MATCH(FPL_Combined[[#Headers],[Gameweek 05]],FPL_Fixtures_Extract[#Headers],0)))-4),Team_Key[[Full Name]:[Full Name]],0))&amp;RIGHT(INDEX(FPL_Fixtures_Extract[],MATCH($A15,FPL_Fixtures_Extract[[Player]:[Player]],0),MATCH(FPL_Combined[[#Headers],[Gameweek 05]],FPL_Fixtures_Extract[#Headers],0)),3))</f>
        <v>SUN(A) 1-0</v>
      </c>
      <c r="G15" t="str">
        <f ca="1">IF(RIGHT(FPL_Combined[[#Headers],[Gameweek 06]],2)&lt;$B$622,INDEX(FPL_Results_Extract[Gameweek 06],MATCH($A15,FPL_Results_Extract[[Player]:[Player]],0)),INDEX(Team_Key[[Abbreviation]:[Abbreviation]],MATCH(LEFT(INDEX(FPL_Fixtures_Extract[],MATCH($A15,FPL_Fixtures_Extract[[Player]:[Player]],0),MATCH(FPL_Combined[[#Headers],[Gameweek 06]],FPL_Fixtures_Extract[#Headers],0)),LEN(INDEX(FPL_Fixtures_Extract[],MATCH($A15,FPL_Fixtures_Extract[[Player]:[Player]],0),MATCH(FPL_Combined[[#Headers],[Gameweek 06]],FPL_Fixtures_Extract[#Headers],0)))-4),Team_Key[[Full Name]:[Full Name]],0))&amp;RIGHT(INDEX(FPL_Fixtures_Extract[],MATCH($A15,FPL_Fixtures_Extract[[Player]:[Player]],0),MATCH(FPL_Combined[[#Headers],[Gameweek 06]],FPL_Fixtures_Extract[#Headers],0)),3))</f>
        <v>CRY(H) 1-0</v>
      </c>
      <c r="H15" t="str">
        <f ca="1">IF(RIGHT(FPL_Combined[[#Headers],[Gameweek 07]],2)&lt;$B$622,INDEX(FPL_Results_Extract[Gameweek 07],MATCH($A15,FPL_Results_Extract[[Player]:[Player]],0)),INDEX(Team_Key[[Abbreviation]:[Abbreviation]],MATCH(LEFT(INDEX(FPL_Fixtures_Extract[],MATCH($A15,FPL_Fixtures_Extract[[Player]:[Player]],0),MATCH(FPL_Combined[[#Headers],[Gameweek 07]],FPL_Fixtures_Extract[#Headers],0)),LEN(INDEX(FPL_Fixtures_Extract[],MATCH($A15,FPL_Fixtures_Extract[[Player]:[Player]],0),MATCH(FPL_Combined[[#Headers],[Gameweek 07]],FPL_Fixtures_Extract[#Headers],0)))-4),Team_Key[[Full Name]:[Full Name]],0))&amp;RIGHT(INDEX(FPL_Fixtures_Extract[],MATCH($A15,FPL_Fixtures_Extract[[Player]:[Player]],0),MATCH(FPL_Combined[[#Headers],[Gameweek 07]],FPL_Fixtures_Extract[#Headers],0)),3))</f>
        <v>MCI(H) 4-1</v>
      </c>
      <c r="I15" t="str">
        <f ca="1">IF(RIGHT(FPL_Combined[[#Headers],[Gameweek 08]],2)&lt;$B$622,INDEX(FPL_Results_Extract[Gameweek 08],MATCH($A15,FPL_Results_Extract[[Player]:[Player]],0)),INDEX(Team_Key[[Abbreviation]:[Abbreviation]],MATCH(LEFT(INDEX(FPL_Fixtures_Extract[],MATCH($A15,FPL_Fixtures_Extract[[Player]:[Player]],0),MATCH(FPL_Combined[[#Headers],[Gameweek 08]],FPL_Fixtures_Extract[#Headers],0)),LEN(INDEX(FPL_Fixtures_Extract[],MATCH($A15,FPL_Fixtures_Extract[[Player]:[Player]],0),MATCH(FPL_Combined[[#Headers],[Gameweek 08]],FPL_Fixtures_Extract[#Headers],0)))-4),Team_Key[[Full Name]:[Full Name]],0))&amp;RIGHT(INDEX(FPL_Fixtures_Extract[],MATCH($A15,FPL_Fixtures_Extract[[Player]:[Player]],0),MATCH(FPL_Combined[[#Headers],[Gameweek 08]],FPL_Fixtures_Extract[#Headers],0)),3))</f>
        <v>SWA(A) 2-2</v>
      </c>
      <c r="J15" t="str">
        <f ca="1">IF(RIGHT(FPL_Combined[[#Headers],[Gameweek 09]],2)&lt;$B$622,INDEX(FPL_Results_Extract[Gameweek 09],MATCH($A15,FPL_Results_Extract[[Player]:[Player]],0)),INDEX(Team_Key[[Abbreviation]:[Abbreviation]],MATCH(LEFT(INDEX(FPL_Fixtures_Extract[],MATCH($A15,FPL_Fixtures_Extract[[Player]:[Player]],0),MATCH(FPL_Combined[[#Headers],[Gameweek 09]],FPL_Fixtures_Extract[#Headers],0)),LEN(INDEX(FPL_Fixtures_Extract[],MATCH($A15,FPL_Fixtures_Extract[[Player]:[Player]],0),MATCH(FPL_Combined[[#Headers],[Gameweek 09]],FPL_Fixtures_Extract[#Headers],0)))-4),Team_Key[[Full Name]:[Full Name]],0))&amp;RIGHT(INDEX(FPL_Fixtures_Extract[],MATCH($A15,FPL_Fixtures_Extract[[Player]:[Player]],0),MATCH(FPL_Combined[[#Headers],[Gameweek 09]],FPL_Fixtures_Extract[#Headers],0)),3))</f>
        <v>LIV(H) 0-0</v>
      </c>
      <c r="K15" t="str">
        <f ca="1">IF(RIGHT(FPL_Combined[[#Headers],[Gameweek 10]],2)&lt;$B$622,INDEX(FPL_Results_Extract[Gameweek 10],MATCH($A15,FPL_Results_Extract[[Player]:[Player]],0)),INDEX(Team_Key[[Abbreviation]:[Abbreviation]],MATCH(LEFT(INDEX(FPL_Fixtures_Extract[],MATCH($A15,FPL_Fixtures_Extract[[Player]:[Player]],0),MATCH(FPL_Combined[[#Headers],[Gameweek 10]],FPL_Fixtures_Extract[#Headers],0)),LEN(INDEX(FPL_Fixtures_Extract[],MATCH($A15,FPL_Fixtures_Extract[[Player]:[Player]],0),MATCH(FPL_Combined[[#Headers],[Gameweek 10]],FPL_Fixtures_Extract[#Headers],0)))-4),Team_Key[[Full Name]:[Full Name]],0))&amp;RIGHT(INDEX(FPL_Fixtures_Extract[],MATCH($A15,FPL_Fixtures_Extract[[Player]:[Player]],0),MATCH(FPL_Combined[[#Headers],[Gameweek 10]],FPL_Fixtures_Extract[#Headers],0)),3))</f>
        <v>BOU(A) 5-1</v>
      </c>
      <c r="L15" t="str">
        <f ca="1">IF(RIGHT(FPL_Combined[[#Headers],[Gameweek 11]],2)&lt;$B$622,INDEX(FPL_Results_Extract[Gameweek 11],MATCH($A15,FPL_Results_Extract[[Player]:[Player]],0)),INDEX(Team_Key[[Abbreviation]:[Abbreviation]],MATCH(LEFT(INDEX(FPL_Fixtures_Extract[],MATCH($A15,FPL_Fixtures_Extract[[Player]:[Player]],0),MATCH(FPL_Combined[[#Headers],[Gameweek 11]],FPL_Fixtures_Extract[#Headers],0)),LEN(INDEX(FPL_Fixtures_Extract[],MATCH($A15,FPL_Fixtures_Extract[[Player]:[Player]],0),MATCH(FPL_Combined[[#Headers],[Gameweek 11]],FPL_Fixtures_Extract[#Headers],0)))-4),Team_Key[[Full Name]:[Full Name]],0))&amp;RIGHT(INDEX(FPL_Fixtures_Extract[],MATCH($A15,FPL_Fixtures_Extract[[Player]:[Player]],0),MATCH(FPL_Combined[[#Headers],[Gameweek 11]],FPL_Fixtures_Extract[#Headers],0)),3))</f>
        <v>AVL(H) 3-1</v>
      </c>
      <c r="M15" t="str">
        <f ca="1">IF(RIGHT(FPL_Combined[[#Headers],[Gameweek 12]],2)&lt;$B$622,INDEX(FPL_Results_Extract[Gameweek 12],MATCH($A15,FPL_Results_Extract[[Player]:[Player]],0)),INDEX(Team_Key[[Abbreviation]:[Abbreviation]],MATCH(LEFT(INDEX(FPL_Fixtures_Extract[],MATCH($A15,FPL_Fixtures_Extract[[Player]:[Player]],0),MATCH(FPL_Combined[[#Headers],[Gameweek 12]],FPL_Fixtures_Extract[#Headers],0)),LEN(INDEX(FPL_Fixtures_Extract[],MATCH($A15,FPL_Fixtures_Extract[[Player]:[Player]],0),MATCH(FPL_Combined[[#Headers],[Gameweek 12]],FPL_Fixtures_Extract[#Headers],0)))-4),Team_Key[[Full Name]:[Full Name]],0))&amp;RIGHT(INDEX(FPL_Fixtures_Extract[],MATCH($A15,FPL_Fixtures_Extract[[Player]:[Player]],0),MATCH(FPL_Combined[[#Headers],[Gameweek 12]],FPL_Fixtures_Extract[#Headers],0)),3))</f>
        <v>ARS(A) 1-1</v>
      </c>
      <c r="N15" t="str">
        <f ca="1">IF(RIGHT(FPL_Combined[[#Headers],[Gameweek 13]],2)&lt;$B$622,INDEX(FPL_Results_Extract[Gameweek 13],MATCH($A15,FPL_Results_Extract[[Player]:[Player]],0)),INDEX(Team_Key[[Abbreviation]:[Abbreviation]],MATCH(LEFT(INDEX(FPL_Fixtures_Extract[],MATCH($A15,FPL_Fixtures_Extract[[Player]:[Player]],0),MATCH(FPL_Combined[[#Headers],[Gameweek 13]],FPL_Fixtures_Extract[#Headers],0)),LEN(INDEX(FPL_Fixtures_Extract[],MATCH($A15,FPL_Fixtures_Extract[[Player]:[Player]],0),MATCH(FPL_Combined[[#Headers],[Gameweek 13]],FPL_Fixtures_Extract[#Headers],0)))-4),Team_Key[[Full Name]:[Full Name]],0))&amp;RIGHT(INDEX(FPL_Fixtures_Extract[],MATCH($A15,FPL_Fixtures_Extract[[Player]:[Player]],0),MATCH(FPL_Combined[[#Headers],[Gameweek 13]],FPL_Fixtures_Extract[#Headers],0)),3))</f>
        <v>WHU(H) 4-1</v>
      </c>
      <c r="O15" t="str">
        <f ca="1">IF(RIGHT(FPL_Combined[[#Headers],[Gameweek 14]],2)&lt;$B$622,INDEX(FPL_Results_Extract[Gameweek 14],MATCH($A15,FPL_Results_Extract[[Player]:[Player]],0)),INDEX(Team_Key[[Abbreviation]:[Abbreviation]],MATCH(LEFT(INDEX(FPL_Fixtures_Extract[],MATCH($A15,FPL_Fixtures_Extract[[Player]:[Player]],0),MATCH(FPL_Combined[[#Headers],[Gameweek 14]],FPL_Fixtures_Extract[#Headers],0)),LEN(INDEX(FPL_Fixtures_Extract[],MATCH($A15,FPL_Fixtures_Extract[[Player]:[Player]],0),MATCH(FPL_Combined[[#Headers],[Gameweek 14]],FPL_Fixtures_Extract[#Headers],0)))-4),Team_Key[[Full Name]:[Full Name]],0))&amp;RIGHT(INDEX(FPL_Fixtures_Extract[],MATCH($A15,FPL_Fixtures_Extract[[Player]:[Player]],0),MATCH(FPL_Combined[[#Headers],[Gameweek 14]],FPL_Fixtures_Extract[#Headers],0)),3))</f>
        <v>CHE(H) 0-0</v>
      </c>
      <c r="P15" t="str">
        <f ca="1">IF(RIGHT(FPL_Combined[[#Headers],[Gameweek 15]],2)&lt;$B$622,INDEX(FPL_Results_Extract[Gameweek 15],MATCH($A15,FPL_Results_Extract[[Player]:[Player]],0)),INDEX(Team_Key[[Abbreviation]:[Abbreviation]],MATCH(LEFT(INDEX(FPL_Fixtures_Extract[],MATCH($A15,FPL_Fixtures_Extract[[Player]:[Player]],0),MATCH(FPL_Combined[[#Headers],[Gameweek 15]],FPL_Fixtures_Extract[#Headers],0)),LEN(INDEX(FPL_Fixtures_Extract[],MATCH($A15,FPL_Fixtures_Extract[[Player]:[Player]],0),MATCH(FPL_Combined[[#Headers],[Gameweek 15]],FPL_Fixtures_Extract[#Headers],0)))-4),Team_Key[[Full Name]:[Full Name]],0))&amp;RIGHT(INDEX(FPL_Fixtures_Extract[],MATCH($A15,FPL_Fixtures_Extract[[Player]:[Player]],0),MATCH(FPL_Combined[[#Headers],[Gameweek 15]],FPL_Fixtures_Extract[#Headers],0)),3))</f>
        <v>WBA(A) 1-1</v>
      </c>
      <c r="Q15" t="str">
        <f ca="1">IF(RIGHT(FPL_Combined[[#Headers],[Gameweek 16]],2)&lt;$B$622,INDEX(FPL_Results_Extract[Gameweek 16],MATCH($A15,FPL_Results_Extract[[Player]:[Player]],0)),INDEX(Team_Key[[Abbreviation]:[Abbreviation]],MATCH(LEFT(INDEX(FPL_Fixtures_Extract[],MATCH($A15,FPL_Fixtures_Extract[[Player]:[Player]],0),MATCH(FPL_Combined[[#Headers],[Gameweek 16]],FPL_Fixtures_Extract[#Headers],0)),LEN(INDEX(FPL_Fixtures_Extract[],MATCH($A15,FPL_Fixtures_Extract[[Player]:[Player]],0),MATCH(FPL_Combined[[#Headers],[Gameweek 16]],FPL_Fixtures_Extract[#Headers],0)))-4),Team_Key[[Full Name]:[Full Name]],0))&amp;RIGHT(INDEX(FPL_Fixtures_Extract[],MATCH($A15,FPL_Fixtures_Extract[[Player]:[Player]],0),MATCH(FPL_Combined[[#Headers],[Gameweek 16]],FPL_Fixtures_Extract[#Headers],0)),3))</f>
        <v>NEW(H) 1-2</v>
      </c>
      <c r="R15" t="str">
        <f ca="1">IF(RIGHT(FPL_Combined[[#Headers],[Gameweek 17]],2)&lt;$B$622,INDEX(FPL_Results_Extract[Gameweek 17],MATCH($A15,FPL_Results_Extract[[Player]:[Player]],0)),INDEX(Team_Key[[Abbreviation]:[Abbreviation]],MATCH(LEFT(INDEX(FPL_Fixtures_Extract[],MATCH($A15,FPL_Fixtures_Extract[[Player]:[Player]],0),MATCH(FPL_Combined[[#Headers],[Gameweek 17]],FPL_Fixtures_Extract[#Headers],0)),LEN(INDEX(FPL_Fixtures_Extract[],MATCH($A15,FPL_Fixtures_Extract[[Player]:[Player]],0),MATCH(FPL_Combined[[#Headers],[Gameweek 17]],FPL_Fixtures_Extract[#Headers],0)))-4),Team_Key[[Full Name]:[Full Name]],0))&amp;RIGHT(INDEX(FPL_Fixtures_Extract[],MATCH($A15,FPL_Fixtures_Extract[[Player]:[Player]],0),MATCH(FPL_Combined[[#Headers],[Gameweek 17]],FPL_Fixtures_Extract[#Headers],0)),3))</f>
        <v>SOU(A) 2-0</v>
      </c>
      <c r="S15" t="str">
        <f ca="1">IF(RIGHT(FPL_Combined[[#Headers],[Gameweek 18]],2)&lt;$B$622,INDEX(FPL_Results_Extract[Gameweek 18],MATCH($A15,FPL_Results_Extract[[Player]:[Player]],0)),INDEX(Team_Key[[Abbreviation]:[Abbreviation]],MATCH(LEFT(INDEX(FPL_Fixtures_Extract[],MATCH($A15,FPL_Fixtures_Extract[[Player]:[Player]],0),MATCH(FPL_Combined[[#Headers],[Gameweek 18]],FPL_Fixtures_Extract[#Headers],0)),LEN(INDEX(FPL_Fixtures_Extract[],MATCH($A15,FPL_Fixtures_Extract[[Player]:[Player]],0),MATCH(FPL_Combined[[#Headers],[Gameweek 18]],FPL_Fixtures_Extract[#Headers],0)))-4),Team_Key[[Full Name]:[Full Name]],0))&amp;RIGHT(INDEX(FPL_Fixtures_Extract[],MATCH($A15,FPL_Fixtures_Extract[[Player]:[Player]],0),MATCH(FPL_Combined[[#Headers],[Gameweek 18]],FPL_Fixtures_Extract[#Headers],0)),3))</f>
        <v>NOR(H) 3-0</v>
      </c>
      <c r="T15" t="str">
        <f ca="1">IF(RIGHT(FPL_Combined[[#Headers],[Gameweek 19]],2)&lt;$B$622,INDEX(FPL_Results_Extract[Gameweek 19],MATCH($A15,FPL_Results_Extract[[Player]:[Player]],0)),INDEX(Team_Key[[Abbreviation]:[Abbreviation]],MATCH(LEFT(INDEX(FPL_Fixtures_Extract[],MATCH($A15,FPL_Fixtures_Extract[[Player]:[Player]],0),MATCH(FPL_Combined[[#Headers],[Gameweek 19]],FPL_Fixtures_Extract[#Headers],0)),LEN(INDEX(FPL_Fixtures_Extract[],MATCH($A15,FPL_Fixtures_Extract[[Player]:[Player]],0),MATCH(FPL_Combined[[#Headers],[Gameweek 19]],FPL_Fixtures_Extract[#Headers],0)))-4),Team_Key[[Full Name]:[Full Name]],0))&amp;RIGHT(INDEX(FPL_Fixtures_Extract[],MATCH($A15,FPL_Fixtures_Extract[[Player]:[Player]],0),MATCH(FPL_Combined[[#Headers],[Gameweek 19]],FPL_Fixtures_Extract[#Headers],0)),3))</f>
        <v>WAT(A) 2-1</v>
      </c>
      <c r="U15" t="str">
        <f ca="1">IF(RIGHT(FPL_Combined[[#Headers],[Gameweek 20]],2)&lt;$B$622,INDEX(FPL_Results_Extract[Gameweek 20],MATCH($A15,FPL_Results_Extract[[Player]:[Player]],0)),INDEX(Team_Key[[Abbreviation]:[Abbreviation]],MATCH(LEFT(INDEX(FPL_Fixtures_Extract[],MATCH($A15,FPL_Fixtures_Extract[[Player]:[Player]],0),MATCH(FPL_Combined[[#Headers],[Gameweek 20]],FPL_Fixtures_Extract[#Headers],0)),LEN(INDEX(FPL_Fixtures_Extract[],MATCH($A15,FPL_Fixtures_Extract[[Player]:[Player]],0),MATCH(FPL_Combined[[#Headers],[Gameweek 20]],FPL_Fixtures_Extract[#Headers],0)))-4),Team_Key[[Full Name]:[Full Name]],0))&amp;RIGHT(INDEX(FPL_Fixtures_Extract[],MATCH($A15,FPL_Fixtures_Extract[[Player]:[Player]],0),MATCH(FPL_Combined[[#Headers],[Gameweek 20]],FPL_Fixtures_Extract[#Headers],0)),3))</f>
        <v>EVE(A) 1-1</v>
      </c>
      <c r="V15" t="str">
        <f ca="1">IF(RIGHT(FPL_Combined[[#Headers],[Gameweek 21]],2)&lt;$B$622,INDEX(FPL_Results_Extract[Gameweek 21],MATCH($A15,FPL_Results_Extract[[Player]:[Player]],0)),INDEX(Team_Key[[Abbreviation]:[Abbreviation]],MATCH(LEFT(INDEX(FPL_Fixtures_Extract[],MATCH($A15,FPL_Fixtures_Extract[[Player]:[Player]],0),MATCH(FPL_Combined[[#Headers],[Gameweek 21]],FPL_Fixtures_Extract[#Headers],0)),LEN(INDEX(FPL_Fixtures_Extract[],MATCH($A15,FPL_Fixtures_Extract[[Player]:[Player]],0),MATCH(FPL_Combined[[#Headers],[Gameweek 21]],FPL_Fixtures_Extract[#Headers],0)))-4),Team_Key[[Full Name]:[Full Name]],0))&amp;RIGHT(INDEX(FPL_Fixtures_Extract[],MATCH($A15,FPL_Fixtures_Extract[[Player]:[Player]],0),MATCH(FPL_Combined[[#Headers],[Gameweek 21]],FPL_Fixtures_Extract[#Headers],0)),3))</f>
        <v>LEI(H) 0-1</v>
      </c>
      <c r="W15" t="str">
        <f ca="1">IF(RIGHT(FPL_Combined[[#Headers],[Gameweek 22]],2)&lt;$B$622,INDEX(FPL_Results_Extract[Gameweek 22],MATCH($A15,FPL_Results_Extract[[Player]:[Player]],0)),INDEX(Team_Key[[Abbreviation]:[Abbreviation]],MATCH(LEFT(INDEX(FPL_Fixtures_Extract[],MATCH($A15,FPL_Fixtures_Extract[[Player]:[Player]],0),MATCH(FPL_Combined[[#Headers],[Gameweek 22]],FPL_Fixtures_Extract[#Headers],0)),LEN(INDEX(FPL_Fixtures_Extract[],MATCH($A15,FPL_Fixtures_Extract[[Player]:[Player]],0),MATCH(FPL_Combined[[#Headers],[Gameweek 22]],FPL_Fixtures_Extract[#Headers],0)))-4),Team_Key[[Full Name]:[Full Name]],0))&amp;RIGHT(INDEX(FPL_Fixtures_Extract[],MATCH($A15,FPL_Fixtures_Extract[[Player]:[Player]],0),MATCH(FPL_Combined[[#Headers],[Gameweek 22]],FPL_Fixtures_Extract[#Headers],0)),3))</f>
        <v>SUN(H) 4-1</v>
      </c>
      <c r="X15" t="str">
        <f ca="1">IF(RIGHT(FPL_Combined[[#Headers],[Gameweek 23]],2)&lt;$B$622,INDEX(FPL_Results_Extract[Gameweek 23],MATCH($A15,FPL_Results_Extract[[Player]:[Player]],0)),INDEX(Team_Key[[Abbreviation]:[Abbreviation]],MATCH(LEFT(INDEX(FPL_Fixtures_Extract[],MATCH($A15,FPL_Fixtures_Extract[[Player]:[Player]],0),MATCH(FPL_Combined[[#Headers],[Gameweek 23]],FPL_Fixtures_Extract[#Headers],0)),LEN(INDEX(FPL_Fixtures_Extract[],MATCH($A15,FPL_Fixtures_Extract[[Player]:[Player]],0),MATCH(FPL_Combined[[#Headers],[Gameweek 23]],FPL_Fixtures_Extract[#Headers],0)))-4),Team_Key[[Full Name]:[Full Name]],0))&amp;RIGHT(INDEX(FPL_Fixtures_Extract[],MATCH($A15,FPL_Fixtures_Extract[[Player]:[Player]],0),MATCH(FPL_Combined[[#Headers],[Gameweek 23]],FPL_Fixtures_Extract[#Headers],0)),3))</f>
        <v>CRY(A) 3-1</v>
      </c>
      <c r="Y15" t="str">
        <f ca="1">IF(RIGHT(FPL_Combined[[#Headers],[Gameweek 24]],2)&lt;$B$622,INDEX(FPL_Results_Extract[Team],MATCH($A15,FPL_Results_Extract[[Player]:[Player]],0)),INDEX(Team_Key[[Abbreviation]:[Abbreviation]],MATCH(LEFT(INDEX(FPL_Fixtures_Extract[],MATCH($A15,FPL_Fixtures_Extract[[Player]:[Player]],0),MATCH(FPL_Combined[[#Headers],[Gameweek 24]],FPL_Fixtures_Extract[#Headers],0)),LEN(INDEX(FPL_Fixtures_Extract[],MATCH($A15,FPL_Fixtures_Extract[[Player]:[Player]],0),MATCH(FPL_Combined[[#Headers],[Gameweek 24]],FPL_Fixtures_Extract[#Headers],0)))-4),Team_Key[[Full Name]:[Full Name]],0))&amp;RIGHT(INDEX(FPL_Fixtures_Extract[],MATCH($A15,FPL_Fixtures_Extract[[Player]:[Player]],0),MATCH(FPL_Combined[[#Headers],[Gameweek 24]],FPL_Fixtures_Extract[#Headers],0)),3))</f>
        <v>TOT</v>
      </c>
      <c r="Z15" t="str">
        <f ca="1">IF(RIGHT(FPL_Combined[[#Headers],[Gameweek 25]],2)&lt;$B$622,INDEX(FPL_Results_Extract[Player],MATCH($A15,FPL_Results_Extract[[Player]:[Player]],0)),INDEX(Team_Key[[Abbreviation]:[Abbreviation]],MATCH(LEFT(INDEX(FPL_Fixtures_Extract[],MATCH($A15,FPL_Fixtures_Extract[[Player]:[Player]],0),MATCH(FPL_Combined[[#Headers],[Gameweek 25]],FPL_Fixtures_Extract[#Headers],0)),LEN(INDEX(FPL_Fixtures_Extract[],MATCH($A15,FPL_Fixtures_Extract[[Player]:[Player]],0),MATCH(FPL_Combined[[#Headers],[Gameweek 25]],FPL_Fixtures_Extract[#Headers],0)))-4),Team_Key[[Full Name]:[Full Name]],0))&amp;RIGHT(INDEX(FPL_Fixtures_Extract[],MATCH($A15,FPL_Fixtures_Extract[[Player]:[Player]],0),MATCH(FPL_Combined[[#Headers],[Gameweek 25]],FPL_Fixtures_Extract[#Headers],0)),3))</f>
        <v>Alderweireld</v>
      </c>
      <c r="AA15" t="str">
        <f ca="1">IF(RIGHT(FPL_Combined[[#Headers],[Gameweek 26]],2)&lt;$B$622,INDEX(FPL_Results_Extract[Gameweek 01],MATCH($A15,FPL_Results_Extract[[Player]:[Player]],0)),INDEX(Team_Key[[Abbreviation]:[Abbreviation]],MATCH(LEFT(INDEX(FPL_Fixtures_Extract[],MATCH($A15,FPL_Fixtures_Extract[[Player]:[Player]],0),MATCH(FPL_Combined[[#Headers],[Gameweek 26]],FPL_Fixtures_Extract[#Headers],0)),LEN(INDEX(FPL_Fixtures_Extract[],MATCH($A15,FPL_Fixtures_Extract[[Player]:[Player]],0),MATCH(FPL_Combined[[#Headers],[Gameweek 26]],FPL_Fixtures_Extract[#Headers],0)))-4),Team_Key[[Full Name]:[Full Name]],0))&amp;RIGHT(INDEX(FPL_Fixtures_Extract[],MATCH($A15,FPL_Fixtures_Extract[[Player]:[Player]],0),MATCH(FPL_Combined[[#Headers],[Gameweek 26]],FPL_Fixtures_Extract[#Headers],0)),3))</f>
        <v>MUN(A) 0-1</v>
      </c>
      <c r="AB15" t="str">
        <f ca="1">IF(RIGHT(FPL_Combined[[#Headers],[Gameweek 27]],2)&lt;$B$622,INDEX(FPL_Results_Extract[Gameweek 02],MATCH($A15,FPL_Results_Extract[[Player]:[Player]],0)),INDEX(Team_Key[[Abbreviation]:[Abbreviation]],MATCH(LEFT(INDEX(FPL_Fixtures_Extract[],MATCH($A15,FPL_Fixtures_Extract[[Player]:[Player]],0),MATCH(FPL_Combined[[#Headers],[Gameweek 27]],FPL_Fixtures_Extract[#Headers],0)),LEN(INDEX(FPL_Fixtures_Extract[],MATCH($A15,FPL_Fixtures_Extract[[Player]:[Player]],0),MATCH(FPL_Combined[[#Headers],[Gameweek 27]],FPL_Fixtures_Extract[#Headers],0)))-4),Team_Key[[Full Name]:[Full Name]],0))&amp;RIGHT(INDEX(FPL_Fixtures_Extract[],MATCH($A15,FPL_Fixtures_Extract[[Player]:[Player]],0),MATCH(FPL_Combined[[#Headers],[Gameweek 27]],FPL_Fixtures_Extract[#Headers],0)),3))</f>
        <v>STK(H) 2-2</v>
      </c>
      <c r="AC15" t="str">
        <f ca="1">IF(RIGHT(FPL_Combined[[#Headers],[Gameweek 28]],2)&lt;$B$622,INDEX(FPL_Results_Extract[Gameweek 03],MATCH($A15,FPL_Results_Extract[[Player]:[Player]],0)),INDEX(Team_Key[[Abbreviation]:[Abbreviation]],MATCH(LEFT(INDEX(FPL_Fixtures_Extract[],MATCH($A15,FPL_Fixtures_Extract[[Player]:[Player]],0),MATCH(FPL_Combined[[#Headers],[Gameweek 28]],FPL_Fixtures_Extract[#Headers],0)),LEN(INDEX(FPL_Fixtures_Extract[],MATCH($A15,FPL_Fixtures_Extract[[Player]:[Player]],0),MATCH(FPL_Combined[[#Headers],[Gameweek 28]],FPL_Fixtures_Extract[#Headers],0)))-4),Team_Key[[Full Name]:[Full Name]],0))&amp;RIGHT(INDEX(FPL_Fixtures_Extract[],MATCH($A15,FPL_Fixtures_Extract[[Player]:[Player]],0),MATCH(FPL_Combined[[#Headers],[Gameweek 28]],FPL_Fixtures_Extract[#Headers],0)),3))</f>
        <v>LEI(A) 1-1</v>
      </c>
      <c r="AD15" t="str">
        <f ca="1">IF(RIGHT(FPL_Combined[[#Headers],[Gameweek 29]],2)&lt;$B$622,INDEX(FPL_Results_Extract[Gameweek 04],MATCH($A15,FPL_Results_Extract[[Player]:[Player]],0)),INDEX(Team_Key[[Abbreviation]:[Abbreviation]],MATCH(LEFT(INDEX(FPL_Fixtures_Extract[],MATCH($A15,FPL_Fixtures_Extract[[Player]:[Player]],0),MATCH(FPL_Combined[[#Headers],[Gameweek 29]],FPL_Fixtures_Extract[#Headers],0)),LEN(INDEX(FPL_Fixtures_Extract[],MATCH($A15,FPL_Fixtures_Extract[[Player]:[Player]],0),MATCH(FPL_Combined[[#Headers],[Gameweek 29]],FPL_Fixtures_Extract[#Headers],0)))-4),Team_Key[[Full Name]:[Full Name]],0))&amp;RIGHT(INDEX(FPL_Fixtures_Extract[],MATCH($A15,FPL_Fixtures_Extract[[Player]:[Player]],0),MATCH(FPL_Combined[[#Headers],[Gameweek 29]],FPL_Fixtures_Extract[#Headers],0)),3))</f>
        <v>AVL(A)</v>
      </c>
      <c r="AE15" t="str">
        <f ca="1">IF(RIGHT(FPL_Combined[[#Headers],[Gameweek 30]],2)&lt;$B$622,INDEX(FPL_Results_Extract[Gameweek 05],MATCH($A15,FPL_Results_Extract[[Player]:[Player]],0)),INDEX(Team_Key[[Abbreviation]:[Abbreviation]],MATCH(LEFT(INDEX(FPL_Fixtures_Extract[],MATCH($A15,FPL_Fixtures_Extract[[Player]:[Player]],0),MATCH(FPL_Combined[[#Headers],[Gameweek 30]],FPL_Fixtures_Extract[#Headers],0)),LEN(INDEX(FPL_Fixtures_Extract[],MATCH($A15,FPL_Fixtures_Extract[[Player]:[Player]],0),MATCH(FPL_Combined[[#Headers],[Gameweek 30]],FPL_Fixtures_Extract[#Headers],0)))-4),Team_Key[[Full Name]:[Full Name]],0))&amp;RIGHT(INDEX(FPL_Fixtures_Extract[],MATCH($A15,FPL_Fixtures_Extract[[Player]:[Player]],0),MATCH(FPL_Combined[[#Headers],[Gameweek 30]],FPL_Fixtures_Extract[#Headers],0)),3))</f>
        <v>BOU(H)</v>
      </c>
      <c r="AF15" t="str">
        <f ca="1">IF(RIGHT(FPL_Combined[[#Headers],[Gameweek 31]],2)&lt;$B$622,INDEX(FPL_Results_Extract[Gameweek 06],MATCH($A15,FPL_Results_Extract[[Player]:[Player]],0)),INDEX(Team_Key[[Abbreviation]:[Abbreviation]],MATCH(LEFT(INDEX(FPL_Fixtures_Extract[],MATCH($A15,FPL_Fixtures_Extract[[Player]:[Player]],0),MATCH(FPL_Combined[[#Headers],[Gameweek 31]],FPL_Fixtures_Extract[#Headers],0)),LEN(INDEX(FPL_Fixtures_Extract[],MATCH($A15,FPL_Fixtures_Extract[[Player]:[Player]],0),MATCH(FPL_Combined[[#Headers],[Gameweek 31]],FPL_Fixtures_Extract[#Headers],0)))-4),Team_Key[[Full Name]:[Full Name]],0))&amp;RIGHT(INDEX(FPL_Fixtures_Extract[],MATCH($A15,FPL_Fixtures_Extract[[Player]:[Player]],0),MATCH(FPL_Combined[[#Headers],[Gameweek 31]],FPL_Fixtures_Extract[#Headers],0)),3))</f>
        <v>LIV(A)</v>
      </c>
      <c r="AG15" t="str">
        <f ca="1">IF(RIGHT(FPL_Combined[[#Headers],[Gameweek 32]],2)&lt;$B$622,INDEX(FPL_Results_Extract[Gameweek 07],MATCH($A15,FPL_Results_Extract[[Player]:[Player]],0)),INDEX(Team_Key[[Abbreviation]:[Abbreviation]],MATCH(LEFT(INDEX(FPL_Fixtures_Extract[],MATCH($A15,FPL_Fixtures_Extract[[Player]:[Player]],0),MATCH(FPL_Combined[[#Headers],[Gameweek 32]],FPL_Fixtures_Extract[#Headers],0)),LEN(INDEX(FPL_Fixtures_Extract[],MATCH($A15,FPL_Fixtures_Extract[[Player]:[Player]],0),MATCH(FPL_Combined[[#Headers],[Gameweek 32]],FPL_Fixtures_Extract[#Headers],0)))-4),Team_Key[[Full Name]:[Full Name]],0))&amp;RIGHT(INDEX(FPL_Fixtures_Extract[],MATCH($A15,FPL_Fixtures_Extract[[Player]:[Player]],0),MATCH(FPL_Combined[[#Headers],[Gameweek 32]],FPL_Fixtures_Extract[#Headers],0)),3))</f>
        <v>MUN(H)</v>
      </c>
      <c r="AH15" t="str">
        <f ca="1">IF(RIGHT(FPL_Combined[[#Headers],[Gameweek 33]],2)&lt;$B$622,INDEX(FPL_Results_Extract[Gameweek 08],MATCH($A15,FPL_Results_Extract[[Player]:[Player]],0)),INDEX(Team_Key[[Abbreviation]:[Abbreviation]],MATCH(LEFT(INDEX(FPL_Fixtures_Extract[],MATCH($A15,FPL_Fixtures_Extract[[Player]:[Player]],0),MATCH(FPL_Combined[[#Headers],[Gameweek 33]],FPL_Fixtures_Extract[#Headers],0)),LEN(INDEX(FPL_Fixtures_Extract[],MATCH($A15,FPL_Fixtures_Extract[[Player]:[Player]],0),MATCH(FPL_Combined[[#Headers],[Gameweek 33]],FPL_Fixtures_Extract[#Headers],0)))-4),Team_Key[[Full Name]:[Full Name]],0))&amp;RIGHT(INDEX(FPL_Fixtures_Extract[],MATCH($A15,FPL_Fixtures_Extract[[Player]:[Player]],0),MATCH(FPL_Combined[[#Headers],[Gameweek 33]],FPL_Fixtures_Extract[#Headers],0)),3))</f>
        <v>STK(A)</v>
      </c>
      <c r="AI15" t="str">
        <f ca="1">IF(RIGHT(FPL_Combined[[#Headers],[Gameweek 34]],2)&lt;$B$622,INDEX(FPL_Results_Extract[Gameweek 09],MATCH($A15,FPL_Results_Extract[[Player]:[Player]],0)),INDEX(Team_Key[[Abbreviation]:[Abbreviation]],MATCH(LEFT(INDEX(FPL_Fixtures_Extract[],MATCH($A15,FPL_Fixtures_Extract[[Player]:[Player]],0),MATCH(FPL_Combined[[#Headers],[Gameweek 34]],FPL_Fixtures_Extract[#Headers],0)),LEN(INDEX(FPL_Fixtures_Extract[],MATCH($A15,FPL_Fixtures_Extract[[Player]:[Player]],0),MATCH(FPL_Combined[[#Headers],[Gameweek 34]],FPL_Fixtures_Extract[#Headers],0)))-4),Team_Key[[Full Name]:[Full Name]],0))&amp;RIGHT(INDEX(FPL_Fixtures_Extract[],MATCH($A15,FPL_Fixtures_Extract[[Player]:[Player]],0),MATCH(FPL_Combined[[#Headers],[Gameweek 34]],FPL_Fixtures_Extract[#Headers],0)),3))</f>
        <v>WBA(H)</v>
      </c>
      <c r="AJ15" t="str">
        <f ca="1">IF(RIGHT(FPL_Combined[[#Headers],[Gameweek 35]],2)&lt;$B$622,INDEX(FPL_Results_Extract[Gameweek 10],MATCH($A15,FPL_Results_Extract[[Player]:[Player]],0)),INDEX(Team_Key[[Abbreviation]:[Abbreviation]],MATCH(LEFT(INDEX(FPL_Fixtures_Extract[],MATCH($A15,FPL_Fixtures_Extract[[Player]:[Player]],0),MATCH(FPL_Combined[[#Headers],[Gameweek 35]],FPL_Fixtures_Extract[#Headers],0)),LEN(INDEX(FPL_Fixtures_Extract[],MATCH($A15,FPL_Fixtures_Extract[[Player]:[Player]],0),MATCH(FPL_Combined[[#Headers],[Gameweek 35]],FPL_Fixtures_Extract[#Headers],0)))-4),Team_Key[[Full Name]:[Full Name]],0))&amp;RIGHT(INDEX(FPL_Fixtures_Extract[],MATCH($A15,FPL_Fixtures_Extract[[Player]:[Player]],0),MATCH(FPL_Combined[[#Headers],[Gameweek 35]],FPL_Fixtures_Extract[#Headers],0)),3))</f>
        <v>CHE(A)</v>
      </c>
      <c r="AK15" t="str">
        <f ca="1">IF(RIGHT(FPL_Combined[[#Headers],[Gameweek 36]],2)&lt;$B$622,INDEX(FPL_Results_Extract[Gameweek 11],MATCH($A15,FPL_Results_Extract[[Player]:[Player]],0)),INDEX(Team_Key[[Abbreviation]:[Abbreviation]],MATCH(LEFT(INDEX(FPL_Fixtures_Extract[],MATCH($A15,FPL_Fixtures_Extract[[Player]:[Player]],0),MATCH(FPL_Combined[[#Headers],[Gameweek 36]],FPL_Fixtures_Extract[#Headers],0)),LEN(INDEX(FPL_Fixtures_Extract[],MATCH($A15,FPL_Fixtures_Extract[[Player]:[Player]],0),MATCH(FPL_Combined[[#Headers],[Gameweek 36]],FPL_Fixtures_Extract[#Headers],0)))-4),Team_Key[[Full Name]:[Full Name]],0))&amp;RIGHT(INDEX(FPL_Fixtures_Extract[],MATCH($A15,FPL_Fixtures_Extract[[Player]:[Player]],0),MATCH(FPL_Combined[[#Headers],[Gameweek 36]],FPL_Fixtures_Extract[#Headers],0)),3))</f>
        <v>SOU(H)</v>
      </c>
      <c r="AL15" t="str">
        <f ca="1">IF(RIGHT(FPL_Combined[[#Headers],[Gameweek 37]],2)&lt;$B$622,INDEX(FPL_Results_Extract[Gameweek 12],MATCH($A15,FPL_Results_Extract[[Player]:[Player]],0)),INDEX(Team_Key[[Abbreviation]:[Abbreviation]],MATCH(LEFT(INDEX(FPL_Fixtures_Extract[],MATCH($A15,FPL_Fixtures_Extract[[Player]:[Player]],0),MATCH(FPL_Combined[[#Headers],[Gameweek 37]],FPL_Fixtures_Extract[#Headers],0)),LEN(INDEX(FPL_Fixtures_Extract[],MATCH($A15,FPL_Fixtures_Extract[[Player]:[Player]],0),MATCH(FPL_Combined[[#Headers],[Gameweek 37]],FPL_Fixtures_Extract[#Headers],0)))-4),Team_Key[[Full Name]:[Full Name]],0))&amp;RIGHT(INDEX(FPL_Fixtures_Extract[],MATCH($A15,FPL_Fixtures_Extract[[Player]:[Player]],0),MATCH(FPL_Combined[[#Headers],[Gameweek 37]],FPL_Fixtures_Extract[#Headers],0)),3))</f>
        <v>NEW(A)</v>
      </c>
      <c r="AM15" t="e">
        <f ca="1">IF(RIGHT(FPL_Combined[[#Headers],[Gameweek 38]],2)&lt;$B$622,INDEX(FPL_Results_Extract[Gameweek 13],MATCH($A15,FPL_Results_Extract[[Player]:[Player]],0)),INDEX(Team_Key[[Abbreviation]:[Abbreviation]],MATCH(LEFT(INDEX(FPL_Fixtures_Extract[],MATCH($A15,FPL_Fixtures_Extract[[Player]:[Player]],0),MATCH(FPL_Combined[[#Headers],[Gameweek 38]],FPL_Fixtures_Extract[#Headers],0)),LEN(INDEX(FPL_Fixtures_Extract[],MATCH($A15,FPL_Fixtures_Extract[[Player]:[Player]],0),MATCH(FPL_Combined[[#Headers],[Gameweek 38]],FPL_Fixtures_Extract[#Headers],0)))-4),Team_Key[[Full Name]:[Full Name]],0))&amp;RIGHT(INDEX(FPL_Fixtures_Extract[],MATCH($A15,FPL_Fixtures_Extract[[Player]:[Player]],0),MATCH(FPL_Combined[[#Headers],[Gameweek 38]],FPL_Fixtures_Extract[#Headers],0)),3))</f>
        <v>#VALUE!</v>
      </c>
    </row>
    <row r="16" spans="1:39" x14ac:dyDescent="0.45">
      <c r="A16" t="s">
        <v>196</v>
      </c>
      <c r="B16" t="str">
        <f ca="1">IF(RIGHT(FPL_Combined[[#Headers],[Gameweek 01]],2)&lt;$B$622,INDEX(FPL_Results_Extract[Gameweek 01],MATCH($A16,FPL_Results_Extract[[Player]:[Player]],0)),INDEX(Team_Key[[Abbreviation]:[Abbreviation]],MATCH(LEFT(INDEX(FPL_Fixtures_Extract[],MATCH($A16,FPL_Fixtures_Extract[[Player]:[Player]],0),MATCH(FPL_Combined[[#Headers],[Gameweek 01]],FPL_Fixtures_Extract[#Headers],0)),LEN(INDEX(FPL_Fixtures_Extract[],MATCH($A16,FPL_Fixtures_Extract[[Player]:[Player]],0),MATCH(FPL_Combined[[#Headers],[Gameweek 01]],FPL_Fixtures_Extract[#Headers],0)))-4),Team_Key[[Full Name]:[Full Name]],0))&amp;RIGHT(INDEX(FPL_Fixtures_Extract[],MATCH($A16,FPL_Fixtures_Extract[[Player]:[Player]],0),MATCH(FPL_Combined[[#Headers],[Gameweek 01]],FPL_Fixtures_Extract[#Headers],0)),3))</f>
        <v>N/A</v>
      </c>
      <c r="C16" t="str">
        <f ca="1">IF(RIGHT(FPL_Combined[[#Headers],[Gameweek 02]],2)&lt;$B$622,INDEX(FPL_Results_Extract[Gameweek 02],MATCH($A16,FPL_Results_Extract[[Player]:[Player]],0)),INDEX(Team_Key[[Abbreviation]:[Abbreviation]],MATCH(LEFT(INDEX(FPL_Fixtures_Extract[],MATCH($A16,FPL_Fixtures_Extract[[Player]:[Player]],0),MATCH(FPL_Combined[[#Headers],[Gameweek 02]],FPL_Fixtures_Extract[#Headers],0)),LEN(INDEX(FPL_Fixtures_Extract[],MATCH($A16,FPL_Fixtures_Extract[[Player]:[Player]],0),MATCH(FPL_Combined[[#Headers],[Gameweek 02]],FPL_Fixtures_Extract[#Headers],0)))-4),Team_Key[[Full Name]:[Full Name]],0))&amp;RIGHT(INDEX(FPL_Fixtures_Extract[],MATCH($A16,FPL_Fixtures_Extract[[Player]:[Player]],0),MATCH(FPL_Combined[[#Headers],[Gameweek 02]],FPL_Fixtures_Extract[#Headers],0)),3))</f>
        <v>N/A</v>
      </c>
      <c r="D16" t="str">
        <f ca="1">IF(RIGHT(FPL_Combined[[#Headers],[Gameweek 03]],2)&lt;$B$622,INDEX(FPL_Results_Extract[Gameweek 03],MATCH($A16,FPL_Results_Extract[[Player]:[Player]],0)),INDEX(Team_Key[[Abbreviation]:[Abbreviation]],MATCH(LEFT(INDEX(FPL_Fixtures_Extract[],MATCH($A16,FPL_Fixtures_Extract[[Player]:[Player]],0),MATCH(FPL_Combined[[#Headers],[Gameweek 03]],FPL_Fixtures_Extract[#Headers],0)),LEN(INDEX(FPL_Fixtures_Extract[],MATCH($A16,FPL_Fixtures_Extract[[Player]:[Player]],0),MATCH(FPL_Combined[[#Headers],[Gameweek 03]],FPL_Fixtures_Extract[#Headers],0)))-4),Team_Key[[Full Name]:[Full Name]],0))&amp;RIGHT(INDEX(FPL_Fixtures_Extract[],MATCH($A16,FPL_Fixtures_Extract[[Player]:[Player]],0),MATCH(FPL_Combined[[#Headers],[Gameweek 03]],FPL_Fixtures_Extract[#Headers],0)),3))</f>
        <v>N/A</v>
      </c>
      <c r="E16" t="str">
        <f ca="1">IF(RIGHT(FPL_Combined[[#Headers],[Gameweek 04]],2)&lt;$B$622,INDEX(FPL_Results_Extract[Gameweek 04],MATCH($A16,FPL_Results_Extract[[Player]:[Player]],0)),INDEX(Team_Key[[Abbreviation]:[Abbreviation]],MATCH(LEFT(INDEX(FPL_Fixtures_Extract[],MATCH($A16,FPL_Fixtures_Extract[[Player]:[Player]],0),MATCH(FPL_Combined[[#Headers],[Gameweek 04]],FPL_Fixtures_Extract[#Headers],0)),LEN(INDEX(FPL_Fixtures_Extract[],MATCH($A16,FPL_Fixtures_Extract[[Player]:[Player]],0),MATCH(FPL_Combined[[#Headers],[Gameweek 04]],FPL_Fixtures_Extract[#Headers],0)))-4),Team_Key[[Full Name]:[Full Name]],0))&amp;RIGHT(INDEX(FPL_Fixtures_Extract[],MATCH($A16,FPL_Fixtures_Extract[[Player]:[Player]],0),MATCH(FPL_Combined[[#Headers],[Gameweek 04]],FPL_Fixtures_Extract[#Headers],0)),3))</f>
        <v>N/A</v>
      </c>
      <c r="F16" t="str">
        <f ca="1">IF(RIGHT(FPL_Combined[[#Headers],[Gameweek 05]],2)&lt;$B$622,INDEX(FPL_Results_Extract[Gameweek 05],MATCH($A16,FPL_Results_Extract[[Player]:[Player]],0)),INDEX(Team_Key[[Abbreviation]:[Abbreviation]],MATCH(LEFT(INDEX(FPL_Fixtures_Extract[],MATCH($A16,FPL_Fixtures_Extract[[Player]:[Player]],0),MATCH(FPL_Combined[[#Headers],[Gameweek 05]],FPL_Fixtures_Extract[#Headers],0)),LEN(INDEX(FPL_Fixtures_Extract[],MATCH($A16,FPL_Fixtures_Extract[[Player]:[Player]],0),MATCH(FPL_Combined[[#Headers],[Gameweek 05]],FPL_Fixtures_Extract[#Headers],0)))-4),Team_Key[[Full Name]:[Full Name]],0))&amp;RIGHT(INDEX(FPL_Fixtures_Extract[],MATCH($A16,FPL_Fixtures_Extract[[Player]:[Player]],0),MATCH(FPL_Combined[[#Headers],[Gameweek 05]],FPL_Fixtures_Extract[#Headers],0)),3))</f>
        <v>WAT(A) 0-1</v>
      </c>
      <c r="G16" t="str">
        <f ca="1">IF(RIGHT(FPL_Combined[[#Headers],[Gameweek 06]],2)&lt;$B$622,INDEX(FPL_Results_Extract[Gameweek 06],MATCH($A16,FPL_Results_Extract[[Player]:[Player]],0)),INDEX(Team_Key[[Abbreviation]:[Abbreviation]],MATCH(LEFT(INDEX(FPL_Fixtures_Extract[],MATCH($A16,FPL_Fixtures_Extract[[Player]:[Player]],0),MATCH(FPL_Combined[[#Headers],[Gameweek 06]],FPL_Fixtures_Extract[#Headers],0)),LEN(INDEX(FPL_Fixtures_Extract[],MATCH($A16,FPL_Fixtures_Extract[[Player]:[Player]],0),MATCH(FPL_Combined[[#Headers],[Gameweek 06]],FPL_Fixtures_Extract[#Headers],0)))-4),Team_Key[[Full Name]:[Full Name]],0))&amp;RIGHT(INDEX(FPL_Fixtures_Extract[],MATCH($A16,FPL_Fixtures_Extract[[Player]:[Player]],0),MATCH(FPL_Combined[[#Headers],[Gameweek 06]],FPL_Fixtures_Extract[#Headers],0)),3))</f>
        <v>EVE(H) 0-0</v>
      </c>
      <c r="H16" t="str">
        <f ca="1">IF(RIGHT(FPL_Combined[[#Headers],[Gameweek 07]],2)&lt;$B$622,INDEX(FPL_Results_Extract[Gameweek 07],MATCH($A16,FPL_Results_Extract[[Player]:[Player]],0)),INDEX(Team_Key[[Abbreviation]:[Abbreviation]],MATCH(LEFT(INDEX(FPL_Fixtures_Extract[],MATCH($A16,FPL_Fixtures_Extract[[Player]:[Player]],0),MATCH(FPL_Combined[[#Headers],[Gameweek 07]],FPL_Fixtures_Extract[#Headers],0)),LEN(INDEX(FPL_Fixtures_Extract[],MATCH($A16,FPL_Fixtures_Extract[[Player]:[Player]],0),MATCH(FPL_Combined[[#Headers],[Gameweek 07]],FPL_Fixtures_Extract[#Headers],0)))-4),Team_Key[[Full Name]:[Full Name]],0))&amp;RIGHT(INDEX(FPL_Fixtures_Extract[],MATCH($A16,FPL_Fixtures_Extract[[Player]:[Player]],0),MATCH(FPL_Combined[[#Headers],[Gameweek 07]],FPL_Fixtures_Extract[#Headers],0)),3))</f>
        <v>SOU(A) 1-3</v>
      </c>
      <c r="I16" t="str">
        <f ca="1">IF(RIGHT(FPL_Combined[[#Headers],[Gameweek 08]],2)&lt;$B$622,INDEX(FPL_Results_Extract[Gameweek 08],MATCH($A16,FPL_Results_Extract[[Player]:[Player]],0)),INDEX(Team_Key[[Abbreviation]:[Abbreviation]],MATCH(LEFT(INDEX(FPL_Fixtures_Extract[],MATCH($A16,FPL_Fixtures_Extract[[Player]:[Player]],0),MATCH(FPL_Combined[[#Headers],[Gameweek 08]],FPL_Fixtures_Extract[#Headers],0)),LEN(INDEX(FPL_Fixtures_Extract[],MATCH($A16,FPL_Fixtures_Extract[[Player]:[Player]],0),MATCH(FPL_Combined[[#Headers],[Gameweek 08]],FPL_Fixtures_Extract[#Headers],0)))-4),Team_Key[[Full Name]:[Full Name]],0))&amp;RIGHT(INDEX(FPL_Fixtures_Extract[],MATCH($A16,FPL_Fixtures_Extract[[Player]:[Player]],0),MATCH(FPL_Combined[[#Headers],[Gameweek 08]],FPL_Fixtures_Extract[#Headers],0)),3))</f>
        <v>TOT(H) 2-2</v>
      </c>
      <c r="J16" t="str">
        <f ca="1">IF(RIGHT(FPL_Combined[[#Headers],[Gameweek 09]],2)&lt;$B$622,INDEX(FPL_Results_Extract[Gameweek 09],MATCH($A16,FPL_Results_Extract[[Player]:[Player]],0)),INDEX(Team_Key[[Abbreviation]:[Abbreviation]],MATCH(LEFT(INDEX(FPL_Fixtures_Extract[],MATCH($A16,FPL_Fixtures_Extract[[Player]:[Player]],0),MATCH(FPL_Combined[[#Headers],[Gameweek 09]],FPL_Fixtures_Extract[#Headers],0)),LEN(INDEX(FPL_Fixtures_Extract[],MATCH($A16,FPL_Fixtures_Extract[[Player]:[Player]],0),MATCH(FPL_Combined[[#Headers],[Gameweek 09]],FPL_Fixtures_Extract[#Headers],0)))-4),Team_Key[[Full Name]:[Full Name]],0))&amp;RIGHT(INDEX(FPL_Fixtures_Extract[],MATCH($A16,FPL_Fixtures_Extract[[Player]:[Player]],0),MATCH(FPL_Combined[[#Headers],[Gameweek 09]],FPL_Fixtures_Extract[#Headers],0)),3))</f>
        <v>STK(H) 0-1</v>
      </c>
      <c r="K16" t="str">
        <f ca="1">IF(RIGHT(FPL_Combined[[#Headers],[Gameweek 10]],2)&lt;$B$622,INDEX(FPL_Results_Extract[Gameweek 10],MATCH($A16,FPL_Results_Extract[[Player]:[Player]],0)),INDEX(Team_Key[[Abbreviation]:[Abbreviation]],MATCH(LEFT(INDEX(FPL_Fixtures_Extract[],MATCH($A16,FPL_Fixtures_Extract[[Player]:[Player]],0),MATCH(FPL_Combined[[#Headers],[Gameweek 10]],FPL_Fixtures_Extract[#Headers],0)),LEN(INDEX(FPL_Fixtures_Extract[],MATCH($A16,FPL_Fixtures_Extract[[Player]:[Player]],0),MATCH(FPL_Combined[[#Headers],[Gameweek 10]],FPL_Fixtures_Extract[#Headers],0)))-4),Team_Key[[Full Name]:[Full Name]],0))&amp;RIGHT(INDEX(FPL_Fixtures_Extract[],MATCH($A16,FPL_Fixtures_Extract[[Player]:[Player]],0),MATCH(FPL_Combined[[#Headers],[Gameweek 10]],FPL_Fixtures_Extract[#Headers],0)),3))</f>
        <v>AVL(A) 2-1</v>
      </c>
      <c r="L16" t="str">
        <f ca="1">IF(RIGHT(FPL_Combined[[#Headers],[Gameweek 11]],2)&lt;$B$622,INDEX(FPL_Results_Extract[Gameweek 11],MATCH($A16,FPL_Results_Extract[[Player]:[Player]],0)),INDEX(Team_Key[[Abbreviation]:[Abbreviation]],MATCH(LEFT(INDEX(FPL_Fixtures_Extract[],MATCH($A16,FPL_Fixtures_Extract[[Player]:[Player]],0),MATCH(FPL_Combined[[#Headers],[Gameweek 11]],FPL_Fixtures_Extract[#Headers],0)),LEN(INDEX(FPL_Fixtures_Extract[],MATCH($A16,FPL_Fixtures_Extract[[Player]:[Player]],0),MATCH(FPL_Combined[[#Headers],[Gameweek 11]],FPL_Fixtures_Extract[#Headers],0)))-4),Team_Key[[Full Name]:[Full Name]],0))&amp;RIGHT(INDEX(FPL_Fixtures_Extract[],MATCH($A16,FPL_Fixtures_Extract[[Player]:[Player]],0),MATCH(FPL_Combined[[#Headers],[Gameweek 11]],FPL_Fixtures_Extract[#Headers],0)),3))</f>
        <v>ARS(H) 0-3</v>
      </c>
      <c r="M16" t="str">
        <f ca="1">IF(RIGHT(FPL_Combined[[#Headers],[Gameweek 12]],2)&lt;$B$622,INDEX(FPL_Results_Extract[Gameweek 12],MATCH($A16,FPL_Results_Extract[[Player]:[Player]],0)),INDEX(Team_Key[[Abbreviation]:[Abbreviation]],MATCH(LEFT(INDEX(FPL_Fixtures_Extract[],MATCH($A16,FPL_Fixtures_Extract[[Player]:[Player]],0),MATCH(FPL_Combined[[#Headers],[Gameweek 12]],FPL_Fixtures_Extract[#Headers],0)),LEN(INDEX(FPL_Fixtures_Extract[],MATCH($A16,FPL_Fixtures_Extract[[Player]:[Player]],0),MATCH(FPL_Combined[[#Headers],[Gameweek 12]],FPL_Fixtures_Extract[#Headers],0)))-4),Team_Key[[Full Name]:[Full Name]],0))&amp;RIGHT(INDEX(FPL_Fixtures_Extract[],MATCH($A16,FPL_Fixtures_Extract[[Player]:[Player]],0),MATCH(FPL_Combined[[#Headers],[Gameweek 12]],FPL_Fixtures_Extract[#Headers],0)),3))</f>
        <v>NOR(A) 0-1</v>
      </c>
      <c r="N16" t="str">
        <f ca="1">IF(RIGHT(FPL_Combined[[#Headers],[Gameweek 13]],2)&lt;$B$622,INDEX(FPL_Results_Extract[Gameweek 13],MATCH($A16,FPL_Results_Extract[[Player]:[Player]],0)),INDEX(Team_Key[[Abbreviation]:[Abbreviation]],MATCH(LEFT(INDEX(FPL_Fixtures_Extract[],MATCH($A16,FPL_Fixtures_Extract[[Player]:[Player]],0),MATCH(FPL_Combined[[#Headers],[Gameweek 13]],FPL_Fixtures_Extract[#Headers],0)),LEN(INDEX(FPL_Fixtures_Extract[],MATCH($A16,FPL_Fixtures_Extract[[Player]:[Player]],0),MATCH(FPL_Combined[[#Headers],[Gameweek 13]],FPL_Fixtures_Extract[#Headers],0)))-4),Team_Key[[Full Name]:[Full Name]],0))&amp;RIGHT(INDEX(FPL_Fixtures_Extract[],MATCH($A16,FPL_Fixtures_Extract[[Player]:[Player]],0),MATCH(FPL_Combined[[#Headers],[Gameweek 13]],FPL_Fixtures_Extract[#Headers],0)),3))</f>
        <v>BOU(H) 2-2</v>
      </c>
      <c r="O16" t="str">
        <f ca="1">IF(RIGHT(FPL_Combined[[#Headers],[Gameweek 14]],2)&lt;$B$622,INDEX(FPL_Results_Extract[Gameweek 14],MATCH($A16,FPL_Results_Extract[[Player]:[Player]],0)),INDEX(Team_Key[[Abbreviation]:[Abbreviation]],MATCH(LEFT(INDEX(FPL_Fixtures_Extract[],MATCH($A16,FPL_Fixtures_Extract[[Player]:[Player]],0),MATCH(FPL_Combined[[#Headers],[Gameweek 14]],FPL_Fixtures_Extract[#Headers],0)),LEN(INDEX(FPL_Fixtures_Extract[],MATCH($A16,FPL_Fixtures_Extract[[Player]:[Player]],0),MATCH(FPL_Combined[[#Headers],[Gameweek 14]],FPL_Fixtures_Extract[#Headers],0)))-4),Team_Key[[Full Name]:[Full Name]],0))&amp;RIGHT(INDEX(FPL_Fixtures_Extract[],MATCH($A16,FPL_Fixtures_Extract[[Player]:[Player]],0),MATCH(FPL_Combined[[#Headers],[Gameweek 14]],FPL_Fixtures_Extract[#Headers],0)),3))</f>
        <v>LIV(A) 0-1</v>
      </c>
      <c r="P16" t="str">
        <f ca="1">IF(RIGHT(FPL_Combined[[#Headers],[Gameweek 15]],2)&lt;$B$622,INDEX(FPL_Results_Extract[Gameweek 15],MATCH($A16,FPL_Results_Extract[[Player]:[Player]],0)),INDEX(Team_Key[[Abbreviation]:[Abbreviation]],MATCH(LEFT(INDEX(FPL_Fixtures_Extract[],MATCH($A16,FPL_Fixtures_Extract[[Player]:[Player]],0),MATCH(FPL_Combined[[#Headers],[Gameweek 15]],FPL_Fixtures_Extract[#Headers],0)),LEN(INDEX(FPL_Fixtures_Extract[],MATCH($A16,FPL_Fixtures_Extract[[Player]:[Player]],0),MATCH(FPL_Combined[[#Headers],[Gameweek 15]],FPL_Fixtures_Extract[#Headers],0)))-4),Team_Key[[Full Name]:[Full Name]],0))&amp;RIGHT(INDEX(FPL_Fixtures_Extract[],MATCH($A16,FPL_Fixtures_Extract[[Player]:[Player]],0),MATCH(FPL_Combined[[#Headers],[Gameweek 15]],FPL_Fixtures_Extract[#Headers],0)),3))</f>
        <v>LEI(H) 0-3</v>
      </c>
      <c r="Q16" t="str">
        <f ca="1">IF(RIGHT(FPL_Combined[[#Headers],[Gameweek 16]],2)&lt;$B$622,INDEX(FPL_Results_Extract[Gameweek 16],MATCH($A16,FPL_Results_Extract[[Player]:[Player]],0)),INDEX(Team_Key[[Abbreviation]:[Abbreviation]],MATCH(LEFT(INDEX(FPL_Fixtures_Extract[],MATCH($A16,FPL_Fixtures_Extract[[Player]:[Player]],0),MATCH(FPL_Combined[[#Headers],[Gameweek 16]],FPL_Fixtures_Extract[#Headers],0)),LEN(INDEX(FPL_Fixtures_Extract[],MATCH($A16,FPL_Fixtures_Extract[[Player]:[Player]],0),MATCH(FPL_Combined[[#Headers],[Gameweek 16]],FPL_Fixtures_Extract[#Headers],0)))-4),Team_Key[[Full Name]:[Full Name]],0))&amp;RIGHT(INDEX(FPL_Fixtures_Extract[],MATCH($A16,FPL_Fixtures_Extract[[Player]:[Player]],0),MATCH(FPL_Combined[[#Headers],[Gameweek 16]],FPL_Fixtures_Extract[#Headers],0)),3))</f>
        <v>MCI(A) 1-2</v>
      </c>
      <c r="R16" t="str">
        <f ca="1">IF(RIGHT(FPL_Combined[[#Headers],[Gameweek 17]],2)&lt;$B$622,INDEX(FPL_Results_Extract[Gameweek 17],MATCH($A16,FPL_Results_Extract[[Player]:[Player]],0)),INDEX(Team_Key[[Abbreviation]:[Abbreviation]],MATCH(LEFT(INDEX(FPL_Fixtures_Extract[],MATCH($A16,FPL_Fixtures_Extract[[Player]:[Player]],0),MATCH(FPL_Combined[[#Headers],[Gameweek 17]],FPL_Fixtures_Extract[#Headers],0)),LEN(INDEX(FPL_Fixtures_Extract[],MATCH($A16,FPL_Fixtures_Extract[[Player]:[Player]],0),MATCH(FPL_Combined[[#Headers],[Gameweek 17]],FPL_Fixtures_Extract[#Headers],0)))-4),Team_Key[[Full Name]:[Full Name]],0))&amp;RIGHT(INDEX(FPL_Fixtures_Extract[],MATCH($A16,FPL_Fixtures_Extract[[Player]:[Player]],0),MATCH(FPL_Combined[[#Headers],[Gameweek 17]],FPL_Fixtures_Extract[#Headers],0)),3))</f>
        <v>WHU(H) 0-0</v>
      </c>
      <c r="S16" t="str">
        <f ca="1">IF(RIGHT(FPL_Combined[[#Headers],[Gameweek 18]],2)&lt;$B$622,INDEX(FPL_Results_Extract[Gameweek 18],MATCH($A16,FPL_Results_Extract[[Player]:[Player]],0)),INDEX(Team_Key[[Abbreviation]:[Abbreviation]],MATCH(LEFT(INDEX(FPL_Fixtures_Extract[],MATCH($A16,FPL_Fixtures_Extract[[Player]:[Player]],0),MATCH(FPL_Combined[[#Headers],[Gameweek 18]],FPL_Fixtures_Extract[#Headers],0)),LEN(INDEX(FPL_Fixtures_Extract[],MATCH($A16,FPL_Fixtures_Extract[[Player]:[Player]],0),MATCH(FPL_Combined[[#Headers],[Gameweek 18]],FPL_Fixtures_Extract[#Headers],0)))-4),Team_Key[[Full Name]:[Full Name]],0))&amp;RIGHT(INDEX(FPL_Fixtures_Extract[],MATCH($A16,FPL_Fixtures_Extract[[Player]:[Player]],0),MATCH(FPL_Combined[[#Headers],[Gameweek 18]],FPL_Fixtures_Extract[#Headers],0)),3))</f>
        <v>WBA(H) 1-0</v>
      </c>
      <c r="T16" t="str">
        <f ca="1">IF(RIGHT(FPL_Combined[[#Headers],[Gameweek 19]],2)&lt;$B$622,INDEX(FPL_Results_Extract[Gameweek 19],MATCH($A16,FPL_Results_Extract[[Player]:[Player]],0)),INDEX(Team_Key[[Abbreviation]:[Abbreviation]],MATCH(LEFT(INDEX(FPL_Fixtures_Extract[],MATCH($A16,FPL_Fixtures_Extract[[Player]:[Player]],0),MATCH(FPL_Combined[[#Headers],[Gameweek 19]],FPL_Fixtures_Extract[#Headers],0)),LEN(INDEX(FPL_Fixtures_Extract[],MATCH($A16,FPL_Fixtures_Extract[[Player]:[Player]],0),MATCH(FPL_Combined[[#Headers],[Gameweek 19]],FPL_Fixtures_Extract[#Headers],0)))-4),Team_Key[[Full Name]:[Full Name]],0))&amp;RIGHT(INDEX(FPL_Fixtures_Extract[],MATCH($A16,FPL_Fixtures_Extract[[Player]:[Player]],0),MATCH(FPL_Combined[[#Headers],[Gameweek 19]],FPL_Fixtures_Extract[#Headers],0)),3))</f>
        <v>CRY(A) 0-0</v>
      </c>
      <c r="U16" t="str">
        <f ca="1">IF(RIGHT(FPL_Combined[[#Headers],[Gameweek 20]],2)&lt;$B$622,INDEX(FPL_Results_Extract[Gameweek 20],MATCH($A16,FPL_Results_Extract[[Player]:[Player]],0)),INDEX(Team_Key[[Abbreviation]:[Abbreviation]],MATCH(LEFT(INDEX(FPL_Fixtures_Extract[],MATCH($A16,FPL_Fixtures_Extract[[Player]:[Player]],0),MATCH(FPL_Combined[[#Headers],[Gameweek 20]],FPL_Fixtures_Extract[#Headers],0)),LEN(INDEX(FPL_Fixtures_Extract[],MATCH($A16,FPL_Fixtures_Extract[[Player]:[Player]],0),MATCH(FPL_Combined[[#Headers],[Gameweek 20]],FPL_Fixtures_Extract[#Headers],0)))-4),Team_Key[[Full Name]:[Full Name]],0))&amp;RIGHT(INDEX(FPL_Fixtures_Extract[],MATCH($A16,FPL_Fixtures_Extract[[Player]:[Player]],0),MATCH(FPL_Combined[[#Headers],[Gameweek 20]],FPL_Fixtures_Extract[#Headers],0)),3))</f>
        <v>MUN(A) 1-2</v>
      </c>
      <c r="V16" t="str">
        <f ca="1">IF(RIGHT(FPL_Combined[[#Headers],[Gameweek 21]],2)&lt;$B$622,INDEX(FPL_Results_Extract[Gameweek 21],MATCH($A16,FPL_Results_Extract[[Player]:[Player]],0)),INDEX(Team_Key[[Abbreviation]:[Abbreviation]],MATCH(LEFT(INDEX(FPL_Fixtures_Extract[],MATCH($A16,FPL_Fixtures_Extract[[Player]:[Player]],0),MATCH(FPL_Combined[[#Headers],[Gameweek 21]],FPL_Fixtures_Extract[#Headers],0)),LEN(INDEX(FPL_Fixtures_Extract[],MATCH($A16,FPL_Fixtures_Extract[[Player]:[Player]],0),MATCH(FPL_Combined[[#Headers],[Gameweek 21]],FPL_Fixtures_Extract[#Headers],0)))-4),Team_Key[[Full Name]:[Full Name]],0))&amp;RIGHT(INDEX(FPL_Fixtures_Extract[],MATCH($A16,FPL_Fixtures_Extract[[Player]:[Player]],0),MATCH(FPL_Combined[[#Headers],[Gameweek 21]],FPL_Fixtures_Extract[#Headers],0)),3))</f>
        <v>SUN(H) 2-4</v>
      </c>
      <c r="W16" t="str">
        <f ca="1">IF(RIGHT(FPL_Combined[[#Headers],[Gameweek 22]],2)&lt;$B$622,INDEX(FPL_Results_Extract[Gameweek 22],MATCH($A16,FPL_Results_Extract[[Player]:[Player]],0)),INDEX(Team_Key[[Abbreviation]:[Abbreviation]],MATCH(LEFT(INDEX(FPL_Fixtures_Extract[],MATCH($A16,FPL_Fixtures_Extract[[Player]:[Player]],0),MATCH(FPL_Combined[[#Headers],[Gameweek 22]],FPL_Fixtures_Extract[#Headers],0)),LEN(INDEX(FPL_Fixtures_Extract[],MATCH($A16,FPL_Fixtures_Extract[[Player]:[Player]],0),MATCH(FPL_Combined[[#Headers],[Gameweek 22]],FPL_Fixtures_Extract[#Headers],0)))-4),Team_Key[[Full Name]:[Full Name]],0))&amp;RIGHT(INDEX(FPL_Fixtures_Extract[],MATCH($A16,FPL_Fixtures_Extract[[Player]:[Player]],0),MATCH(FPL_Combined[[#Headers],[Gameweek 22]],FPL_Fixtures_Extract[#Headers],0)),3))</f>
        <v>WAT(H) 1-0</v>
      </c>
      <c r="X16" t="str">
        <f ca="1">IF(RIGHT(FPL_Combined[[#Headers],[Gameweek 23]],2)&lt;$B$622,INDEX(FPL_Results_Extract[Gameweek 23],MATCH($A16,FPL_Results_Extract[[Player]:[Player]],0)),INDEX(Team_Key[[Abbreviation]:[Abbreviation]],MATCH(LEFT(INDEX(FPL_Fixtures_Extract[],MATCH($A16,FPL_Fixtures_Extract[[Player]:[Player]],0),MATCH(FPL_Combined[[#Headers],[Gameweek 23]],FPL_Fixtures_Extract[#Headers],0)),LEN(INDEX(FPL_Fixtures_Extract[],MATCH($A16,FPL_Fixtures_Extract[[Player]:[Player]],0),MATCH(FPL_Combined[[#Headers],[Gameweek 23]],FPL_Fixtures_Extract[#Headers],0)))-4),Team_Key[[Full Name]:[Full Name]],0))&amp;RIGHT(INDEX(FPL_Fixtures_Extract[],MATCH($A16,FPL_Fixtures_Extract[[Player]:[Player]],0),MATCH(FPL_Combined[[#Headers],[Gameweek 23]],FPL_Fixtures_Extract[#Headers],0)),3))</f>
        <v>EVE(A) 2-1</v>
      </c>
      <c r="Y16" t="str">
        <f ca="1">IF(RIGHT(FPL_Combined[[#Headers],[Gameweek 24]],2)&lt;$B$622,INDEX(FPL_Results_Extract[Team],MATCH($A16,FPL_Results_Extract[[Player]:[Player]],0)),INDEX(Team_Key[[Abbreviation]:[Abbreviation]],MATCH(LEFT(INDEX(FPL_Fixtures_Extract[],MATCH($A16,FPL_Fixtures_Extract[[Player]:[Player]],0),MATCH(FPL_Combined[[#Headers],[Gameweek 24]],FPL_Fixtures_Extract[#Headers],0)),LEN(INDEX(FPL_Fixtures_Extract[],MATCH($A16,FPL_Fixtures_Extract[[Player]:[Player]],0),MATCH(FPL_Combined[[#Headers],[Gameweek 24]],FPL_Fixtures_Extract[#Headers],0)))-4),Team_Key[[Full Name]:[Full Name]],0))&amp;RIGHT(INDEX(FPL_Fixtures_Extract[],MATCH($A16,FPL_Fixtures_Extract[[Player]:[Player]],0),MATCH(FPL_Combined[[#Headers],[Gameweek 24]],FPL_Fixtures_Extract[#Headers],0)),3))</f>
        <v>SWA</v>
      </c>
      <c r="Z16" t="str">
        <f ca="1">IF(RIGHT(FPL_Combined[[#Headers],[Gameweek 25]],2)&lt;$B$622,INDEX(FPL_Results_Extract[Player],MATCH($A16,FPL_Results_Extract[[Player]:[Player]],0)),INDEX(Team_Key[[Abbreviation]:[Abbreviation]],MATCH(LEFT(INDEX(FPL_Fixtures_Extract[],MATCH($A16,FPL_Fixtures_Extract[[Player]:[Player]],0),MATCH(FPL_Combined[[#Headers],[Gameweek 25]],FPL_Fixtures_Extract[#Headers],0)),LEN(INDEX(FPL_Fixtures_Extract[],MATCH($A16,FPL_Fixtures_Extract[[Player]:[Player]],0),MATCH(FPL_Combined[[#Headers],[Gameweek 25]],FPL_Fixtures_Extract[#Headers],0)))-4),Team_Key[[Full Name]:[Full Name]],0))&amp;RIGHT(INDEX(FPL_Fixtures_Extract[],MATCH($A16,FPL_Fixtures_Extract[[Player]:[Player]],0),MATCH(FPL_Combined[[#Headers],[Gameweek 25]],FPL_Fixtures_Extract[#Headers],0)),3))</f>
        <v>Alfei</v>
      </c>
      <c r="AA16" t="str">
        <f ca="1">IF(RIGHT(FPL_Combined[[#Headers],[Gameweek 26]],2)&lt;$B$622,INDEX(FPL_Results_Extract[Gameweek 01],MATCH($A16,FPL_Results_Extract[[Player]:[Player]],0)),INDEX(Team_Key[[Abbreviation]:[Abbreviation]],MATCH(LEFT(INDEX(FPL_Fixtures_Extract[],MATCH($A16,FPL_Fixtures_Extract[[Player]:[Player]],0),MATCH(FPL_Combined[[#Headers],[Gameweek 26]],FPL_Fixtures_Extract[#Headers],0)),LEN(INDEX(FPL_Fixtures_Extract[],MATCH($A16,FPL_Fixtures_Extract[[Player]:[Player]],0),MATCH(FPL_Combined[[#Headers],[Gameweek 26]],FPL_Fixtures_Extract[#Headers],0)))-4),Team_Key[[Full Name]:[Full Name]],0))&amp;RIGHT(INDEX(FPL_Fixtures_Extract[],MATCH($A16,FPL_Fixtures_Extract[[Player]:[Player]],0),MATCH(FPL_Combined[[#Headers],[Gameweek 26]],FPL_Fixtures_Extract[#Headers],0)),3))</f>
        <v>N/A</v>
      </c>
      <c r="AB16" t="str">
        <f ca="1">IF(RIGHT(FPL_Combined[[#Headers],[Gameweek 27]],2)&lt;$B$622,INDEX(FPL_Results_Extract[Gameweek 02],MATCH($A16,FPL_Results_Extract[[Player]:[Player]],0)),INDEX(Team_Key[[Abbreviation]:[Abbreviation]],MATCH(LEFT(INDEX(FPL_Fixtures_Extract[],MATCH($A16,FPL_Fixtures_Extract[[Player]:[Player]],0),MATCH(FPL_Combined[[#Headers],[Gameweek 27]],FPL_Fixtures_Extract[#Headers],0)),LEN(INDEX(FPL_Fixtures_Extract[],MATCH($A16,FPL_Fixtures_Extract[[Player]:[Player]],0),MATCH(FPL_Combined[[#Headers],[Gameweek 27]],FPL_Fixtures_Extract[#Headers],0)))-4),Team_Key[[Full Name]:[Full Name]],0))&amp;RIGHT(INDEX(FPL_Fixtures_Extract[],MATCH($A16,FPL_Fixtures_Extract[[Player]:[Player]],0),MATCH(FPL_Combined[[#Headers],[Gameweek 27]],FPL_Fixtures_Extract[#Headers],0)),3))</f>
        <v>N/A</v>
      </c>
      <c r="AC16" t="str">
        <f ca="1">IF(RIGHT(FPL_Combined[[#Headers],[Gameweek 28]],2)&lt;$B$622,INDEX(FPL_Results_Extract[Gameweek 03],MATCH($A16,FPL_Results_Extract[[Player]:[Player]],0)),INDEX(Team_Key[[Abbreviation]:[Abbreviation]],MATCH(LEFT(INDEX(FPL_Fixtures_Extract[],MATCH($A16,FPL_Fixtures_Extract[[Player]:[Player]],0),MATCH(FPL_Combined[[#Headers],[Gameweek 28]],FPL_Fixtures_Extract[#Headers],0)),LEN(INDEX(FPL_Fixtures_Extract[],MATCH($A16,FPL_Fixtures_Extract[[Player]:[Player]],0),MATCH(FPL_Combined[[#Headers],[Gameweek 28]],FPL_Fixtures_Extract[#Headers],0)))-4),Team_Key[[Full Name]:[Full Name]],0))&amp;RIGHT(INDEX(FPL_Fixtures_Extract[],MATCH($A16,FPL_Fixtures_Extract[[Player]:[Player]],0),MATCH(FPL_Combined[[#Headers],[Gameweek 28]],FPL_Fixtures_Extract[#Headers],0)),3))</f>
        <v>N/A</v>
      </c>
      <c r="AD16" t="str">
        <f ca="1">IF(RIGHT(FPL_Combined[[#Headers],[Gameweek 29]],2)&lt;$B$622,INDEX(FPL_Results_Extract[Gameweek 04],MATCH($A16,FPL_Results_Extract[[Player]:[Player]],0)),INDEX(Team_Key[[Abbreviation]:[Abbreviation]],MATCH(LEFT(INDEX(FPL_Fixtures_Extract[],MATCH($A16,FPL_Fixtures_Extract[[Player]:[Player]],0),MATCH(FPL_Combined[[#Headers],[Gameweek 29]],FPL_Fixtures_Extract[#Headers],0)),LEN(INDEX(FPL_Fixtures_Extract[],MATCH($A16,FPL_Fixtures_Extract[[Player]:[Player]],0),MATCH(FPL_Combined[[#Headers],[Gameweek 29]],FPL_Fixtures_Extract[#Headers],0)))-4),Team_Key[[Full Name]:[Full Name]],0))&amp;RIGHT(INDEX(FPL_Fixtures_Extract[],MATCH($A16,FPL_Fixtures_Extract[[Player]:[Player]],0),MATCH(FPL_Combined[[#Headers],[Gameweek 29]],FPL_Fixtures_Extract[#Headers],0)),3))</f>
        <v>NOR(H)</v>
      </c>
      <c r="AE16" t="str">
        <f ca="1">IF(RIGHT(FPL_Combined[[#Headers],[Gameweek 30]],2)&lt;$B$622,INDEX(FPL_Results_Extract[Gameweek 05],MATCH($A16,FPL_Results_Extract[[Player]:[Player]],0)),INDEX(Team_Key[[Abbreviation]:[Abbreviation]],MATCH(LEFT(INDEX(FPL_Fixtures_Extract[],MATCH($A16,FPL_Fixtures_Extract[[Player]:[Player]],0),MATCH(FPL_Combined[[#Headers],[Gameweek 30]],FPL_Fixtures_Extract[#Headers],0)),LEN(INDEX(FPL_Fixtures_Extract[],MATCH($A16,FPL_Fixtures_Extract[[Player]:[Player]],0),MATCH(FPL_Combined[[#Headers],[Gameweek 30]],FPL_Fixtures_Extract[#Headers],0)))-4),Team_Key[[Full Name]:[Full Name]],0))&amp;RIGHT(INDEX(FPL_Fixtures_Extract[],MATCH($A16,FPL_Fixtures_Extract[[Player]:[Player]],0),MATCH(FPL_Combined[[#Headers],[Gameweek 30]],FPL_Fixtures_Extract[#Headers],0)),3))</f>
        <v>BOU(A)</v>
      </c>
      <c r="AF16" t="str">
        <f ca="1">IF(RIGHT(FPL_Combined[[#Headers],[Gameweek 31]],2)&lt;$B$622,INDEX(FPL_Results_Extract[Gameweek 06],MATCH($A16,FPL_Results_Extract[[Player]:[Player]],0)),INDEX(Team_Key[[Abbreviation]:[Abbreviation]],MATCH(LEFT(INDEX(FPL_Fixtures_Extract[],MATCH($A16,FPL_Fixtures_Extract[[Player]:[Player]],0),MATCH(FPL_Combined[[#Headers],[Gameweek 31]],FPL_Fixtures_Extract[#Headers],0)),LEN(INDEX(FPL_Fixtures_Extract[],MATCH($A16,FPL_Fixtures_Extract[[Player]:[Player]],0),MATCH(FPL_Combined[[#Headers],[Gameweek 31]],FPL_Fixtures_Extract[#Headers],0)))-4),Team_Key[[Full Name]:[Full Name]],0))&amp;RIGHT(INDEX(FPL_Fixtures_Extract[],MATCH($A16,FPL_Fixtures_Extract[[Player]:[Player]],0),MATCH(FPL_Combined[[#Headers],[Gameweek 31]],FPL_Fixtures_Extract[#Headers],0)),3))</f>
        <v>AVL(H)</v>
      </c>
      <c r="AG16" t="str">
        <f ca="1">IF(RIGHT(FPL_Combined[[#Headers],[Gameweek 32]],2)&lt;$B$622,INDEX(FPL_Results_Extract[Gameweek 07],MATCH($A16,FPL_Results_Extract[[Player]:[Player]],0)),INDEX(Team_Key[[Abbreviation]:[Abbreviation]],MATCH(LEFT(INDEX(FPL_Fixtures_Extract[],MATCH($A16,FPL_Fixtures_Extract[[Player]:[Player]],0),MATCH(FPL_Combined[[#Headers],[Gameweek 32]],FPL_Fixtures_Extract[#Headers],0)),LEN(INDEX(FPL_Fixtures_Extract[],MATCH($A16,FPL_Fixtures_Extract[[Player]:[Player]],0),MATCH(FPL_Combined[[#Headers],[Gameweek 32]],FPL_Fixtures_Extract[#Headers],0)))-4),Team_Key[[Full Name]:[Full Name]],0))&amp;RIGHT(INDEX(FPL_Fixtures_Extract[],MATCH($A16,FPL_Fixtures_Extract[[Player]:[Player]],0),MATCH(FPL_Combined[[#Headers],[Gameweek 32]],FPL_Fixtures_Extract[#Headers],0)),3))</f>
        <v>STK(A)</v>
      </c>
      <c r="AH16" t="str">
        <f ca="1">IF(RIGHT(FPL_Combined[[#Headers],[Gameweek 33]],2)&lt;$B$622,INDEX(FPL_Results_Extract[Gameweek 08],MATCH($A16,FPL_Results_Extract[[Player]:[Player]],0)),INDEX(Team_Key[[Abbreviation]:[Abbreviation]],MATCH(LEFT(INDEX(FPL_Fixtures_Extract[],MATCH($A16,FPL_Fixtures_Extract[[Player]:[Player]],0),MATCH(FPL_Combined[[#Headers],[Gameweek 33]],FPL_Fixtures_Extract[#Headers],0)),LEN(INDEX(FPL_Fixtures_Extract[],MATCH($A16,FPL_Fixtures_Extract[[Player]:[Player]],0),MATCH(FPL_Combined[[#Headers],[Gameweek 33]],FPL_Fixtures_Extract[#Headers],0)))-4),Team_Key[[Full Name]:[Full Name]],0))&amp;RIGHT(INDEX(FPL_Fixtures_Extract[],MATCH($A16,FPL_Fixtures_Extract[[Player]:[Player]],0),MATCH(FPL_Combined[[#Headers],[Gameweek 33]],FPL_Fixtures_Extract[#Headers],0)),3))</f>
        <v>CHE(H)</v>
      </c>
      <c r="AI16" t="str">
        <f ca="1">IF(RIGHT(FPL_Combined[[#Headers],[Gameweek 34]],2)&lt;$B$622,INDEX(FPL_Results_Extract[Gameweek 09],MATCH($A16,FPL_Results_Extract[[Player]:[Player]],0)),INDEX(Team_Key[[Abbreviation]:[Abbreviation]],MATCH(LEFT(INDEX(FPL_Fixtures_Extract[],MATCH($A16,FPL_Fixtures_Extract[[Player]:[Player]],0),MATCH(FPL_Combined[[#Headers],[Gameweek 34]],FPL_Fixtures_Extract[#Headers],0)),LEN(INDEX(FPL_Fixtures_Extract[],MATCH($A16,FPL_Fixtures_Extract[[Player]:[Player]],0),MATCH(FPL_Combined[[#Headers],[Gameweek 34]],FPL_Fixtures_Extract[#Headers],0)))-4),Team_Key[[Full Name]:[Full Name]],0))&amp;RIGHT(INDEX(FPL_Fixtures_Extract[],MATCH($A16,FPL_Fixtures_Extract[[Player]:[Player]],0),MATCH(FPL_Combined[[#Headers],[Gameweek 34]],FPL_Fixtures_Extract[#Headers],0)),3))</f>
        <v>NEW(A)</v>
      </c>
      <c r="AJ16" t="str">
        <f ca="1">IF(RIGHT(FPL_Combined[[#Headers],[Gameweek 35]],2)&lt;$B$622,INDEX(FPL_Results_Extract[Gameweek 10],MATCH($A16,FPL_Results_Extract[[Player]:[Player]],0)),INDEX(Team_Key[[Abbreviation]:[Abbreviation]],MATCH(LEFT(INDEX(FPL_Fixtures_Extract[],MATCH($A16,FPL_Fixtures_Extract[[Player]:[Player]],0),MATCH(FPL_Combined[[#Headers],[Gameweek 35]],FPL_Fixtures_Extract[#Headers],0)),LEN(INDEX(FPL_Fixtures_Extract[],MATCH($A16,FPL_Fixtures_Extract[[Player]:[Player]],0),MATCH(FPL_Combined[[#Headers],[Gameweek 35]],FPL_Fixtures_Extract[#Headers],0)))-4),Team_Key[[Full Name]:[Full Name]],0))&amp;RIGHT(INDEX(FPL_Fixtures_Extract[],MATCH($A16,FPL_Fixtures_Extract[[Player]:[Player]],0),MATCH(FPL_Combined[[#Headers],[Gameweek 35]],FPL_Fixtures_Extract[#Headers],0)),3))</f>
        <v>LEI(A)</v>
      </c>
      <c r="AK16" t="str">
        <f ca="1">IF(RIGHT(FPL_Combined[[#Headers],[Gameweek 36]],2)&lt;$B$622,INDEX(FPL_Results_Extract[Gameweek 11],MATCH($A16,FPL_Results_Extract[[Player]:[Player]],0)),INDEX(Team_Key[[Abbreviation]:[Abbreviation]],MATCH(LEFT(INDEX(FPL_Fixtures_Extract[],MATCH($A16,FPL_Fixtures_Extract[[Player]:[Player]],0),MATCH(FPL_Combined[[#Headers],[Gameweek 36]],FPL_Fixtures_Extract[#Headers],0)),LEN(INDEX(FPL_Fixtures_Extract[],MATCH($A16,FPL_Fixtures_Extract[[Player]:[Player]],0),MATCH(FPL_Combined[[#Headers],[Gameweek 36]],FPL_Fixtures_Extract[#Headers],0)))-4),Team_Key[[Full Name]:[Full Name]],0))&amp;RIGHT(INDEX(FPL_Fixtures_Extract[],MATCH($A16,FPL_Fixtures_Extract[[Player]:[Player]],0),MATCH(FPL_Combined[[#Headers],[Gameweek 36]],FPL_Fixtures_Extract[#Headers],0)),3))</f>
        <v>LIV(H)</v>
      </c>
      <c r="AL16" t="str">
        <f ca="1">IF(RIGHT(FPL_Combined[[#Headers],[Gameweek 37]],2)&lt;$B$622,INDEX(FPL_Results_Extract[Gameweek 12],MATCH($A16,FPL_Results_Extract[[Player]:[Player]],0)),INDEX(Team_Key[[Abbreviation]:[Abbreviation]],MATCH(LEFT(INDEX(FPL_Fixtures_Extract[],MATCH($A16,FPL_Fixtures_Extract[[Player]:[Player]],0),MATCH(FPL_Combined[[#Headers],[Gameweek 37]],FPL_Fixtures_Extract[#Headers],0)),LEN(INDEX(FPL_Fixtures_Extract[],MATCH($A16,FPL_Fixtures_Extract[[Player]:[Player]],0),MATCH(FPL_Combined[[#Headers],[Gameweek 37]],FPL_Fixtures_Extract[#Headers],0)))-4),Team_Key[[Full Name]:[Full Name]],0))&amp;RIGHT(INDEX(FPL_Fixtures_Extract[],MATCH($A16,FPL_Fixtures_Extract[[Player]:[Player]],0),MATCH(FPL_Combined[[#Headers],[Gameweek 37]],FPL_Fixtures_Extract[#Headers],0)),3))</f>
        <v>WHU(A)</v>
      </c>
      <c r="AM16" t="str">
        <f ca="1">IF(RIGHT(FPL_Combined[[#Headers],[Gameweek 38]],2)&lt;$B$622,INDEX(FPL_Results_Extract[Gameweek 13],MATCH($A16,FPL_Results_Extract[[Player]:[Player]],0)),INDEX(Team_Key[[Abbreviation]:[Abbreviation]],MATCH(LEFT(INDEX(FPL_Fixtures_Extract[],MATCH($A16,FPL_Fixtures_Extract[[Player]:[Player]],0),MATCH(FPL_Combined[[#Headers],[Gameweek 38]],FPL_Fixtures_Extract[#Headers],0)),LEN(INDEX(FPL_Fixtures_Extract[],MATCH($A16,FPL_Fixtures_Extract[[Player]:[Player]],0),MATCH(FPL_Combined[[#Headers],[Gameweek 38]],FPL_Fixtures_Extract[#Headers],0)))-4),Team_Key[[Full Name]:[Full Name]],0))&amp;RIGHT(INDEX(FPL_Fixtures_Extract[],MATCH($A16,FPL_Fixtures_Extract[[Player]:[Player]],0),MATCH(FPL_Combined[[#Headers],[Gameweek 38]],FPL_Fixtures_Extract[#Headers],0)),3))</f>
        <v>MCI(H)</v>
      </c>
    </row>
    <row r="17" spans="1:39" x14ac:dyDescent="0.45">
      <c r="A17" t="s">
        <v>102</v>
      </c>
      <c r="B17" t="str">
        <f ca="1">IF(RIGHT(FPL_Combined[[#Headers],[Gameweek 01]],2)&lt;$B$622,INDEX(FPL_Results_Extract[Gameweek 01],MATCH($A17,FPL_Results_Extract[[Player]:[Player]],0)),INDEX(Team_Key[[Abbreviation]:[Abbreviation]],MATCH(LEFT(INDEX(FPL_Fixtures_Extract[],MATCH($A17,FPL_Fixtures_Extract[[Player]:[Player]],0),MATCH(FPL_Combined[[#Headers],[Gameweek 01]],FPL_Fixtures_Extract[#Headers],0)),LEN(INDEX(FPL_Fixtures_Extract[],MATCH($A17,FPL_Fixtures_Extract[[Player]:[Player]],0),MATCH(FPL_Combined[[#Headers],[Gameweek 01]],FPL_Fixtures_Extract[#Headers],0)))-4),Team_Key[[Full Name]:[Full Name]],0))&amp;RIGHT(INDEX(FPL_Fixtures_Extract[],MATCH($A17,FPL_Fixtures_Extract[[Player]:[Player]],0),MATCH(FPL_Combined[[#Headers],[Gameweek 01]],FPL_Fixtures_Extract[#Headers],0)),3))</f>
        <v>STK(A) 1-0</v>
      </c>
      <c r="C17" t="str">
        <f ca="1">IF(RIGHT(FPL_Combined[[#Headers],[Gameweek 02]],2)&lt;$B$622,INDEX(FPL_Results_Extract[Gameweek 02],MATCH($A17,FPL_Results_Extract[[Player]:[Player]],0)),INDEX(Team_Key[[Abbreviation]:[Abbreviation]],MATCH(LEFT(INDEX(FPL_Fixtures_Extract[],MATCH($A17,FPL_Fixtures_Extract[[Player]:[Player]],0),MATCH(FPL_Combined[[#Headers],[Gameweek 02]],FPL_Fixtures_Extract[#Headers],0)),LEN(INDEX(FPL_Fixtures_Extract[],MATCH($A17,FPL_Fixtures_Extract[[Player]:[Player]],0),MATCH(FPL_Combined[[#Headers],[Gameweek 02]],FPL_Fixtures_Extract[#Headers],0)))-4),Team_Key[[Full Name]:[Full Name]],0))&amp;RIGHT(INDEX(FPL_Fixtures_Extract[],MATCH($A17,FPL_Fixtures_Extract[[Player]:[Player]],0),MATCH(FPL_Combined[[#Headers],[Gameweek 02]],FPL_Fixtures_Extract[#Headers],0)),3))</f>
        <v>BOU(H) 1-0</v>
      </c>
      <c r="D17" t="str">
        <f ca="1">IF(RIGHT(FPL_Combined[[#Headers],[Gameweek 03]],2)&lt;$B$622,INDEX(FPL_Results_Extract[Gameweek 03],MATCH($A17,FPL_Results_Extract[[Player]:[Player]],0)),INDEX(Team_Key[[Abbreviation]:[Abbreviation]],MATCH(LEFT(INDEX(FPL_Fixtures_Extract[],MATCH($A17,FPL_Fixtures_Extract[[Player]:[Player]],0),MATCH(FPL_Combined[[#Headers],[Gameweek 03]],FPL_Fixtures_Extract[#Headers],0)),LEN(INDEX(FPL_Fixtures_Extract[],MATCH($A17,FPL_Fixtures_Extract[[Player]:[Player]],0),MATCH(FPL_Combined[[#Headers],[Gameweek 03]],FPL_Fixtures_Extract[#Headers],0)))-4),Team_Key[[Full Name]:[Full Name]],0))&amp;RIGHT(INDEX(FPL_Fixtures_Extract[],MATCH($A17,FPL_Fixtures_Extract[[Player]:[Player]],0),MATCH(FPL_Combined[[#Headers],[Gameweek 03]],FPL_Fixtures_Extract[#Headers],0)),3))</f>
        <v>ARS(A) 0-0</v>
      </c>
      <c r="E17" t="str">
        <f ca="1">IF(RIGHT(FPL_Combined[[#Headers],[Gameweek 04]],2)&lt;$B$622,INDEX(FPL_Results_Extract[Gameweek 04],MATCH($A17,FPL_Results_Extract[[Player]:[Player]],0)),INDEX(Team_Key[[Abbreviation]:[Abbreviation]],MATCH(LEFT(INDEX(FPL_Fixtures_Extract[],MATCH($A17,FPL_Fixtures_Extract[[Player]:[Player]],0),MATCH(FPL_Combined[[#Headers],[Gameweek 04]],FPL_Fixtures_Extract[#Headers],0)),LEN(INDEX(FPL_Fixtures_Extract[],MATCH($A17,FPL_Fixtures_Extract[[Player]:[Player]],0),MATCH(FPL_Combined[[#Headers],[Gameweek 04]],FPL_Fixtures_Extract[#Headers],0)))-4),Team_Key[[Full Name]:[Full Name]],0))&amp;RIGHT(INDEX(FPL_Fixtures_Extract[],MATCH($A17,FPL_Fixtures_Extract[[Player]:[Player]],0),MATCH(FPL_Combined[[#Headers],[Gameweek 04]],FPL_Fixtures_Extract[#Headers],0)),3))</f>
        <v>WHU(H) 0-3</v>
      </c>
      <c r="F17" t="str">
        <f ca="1">IF(RIGHT(FPL_Combined[[#Headers],[Gameweek 05]],2)&lt;$B$622,INDEX(FPL_Results_Extract[Gameweek 05],MATCH($A17,FPL_Results_Extract[[Player]:[Player]],0)),INDEX(Team_Key[[Abbreviation]:[Abbreviation]],MATCH(LEFT(INDEX(FPL_Fixtures_Extract[],MATCH($A17,FPL_Fixtures_Extract[[Player]:[Player]],0),MATCH(FPL_Combined[[#Headers],[Gameweek 05]],FPL_Fixtures_Extract[#Headers],0)),LEN(INDEX(FPL_Fixtures_Extract[],MATCH($A17,FPL_Fixtures_Extract[[Player]:[Player]],0),MATCH(FPL_Combined[[#Headers],[Gameweek 05]],FPL_Fixtures_Extract[#Headers],0)))-4),Team_Key[[Full Name]:[Full Name]],0))&amp;RIGHT(INDEX(FPL_Fixtures_Extract[],MATCH($A17,FPL_Fixtures_Extract[[Player]:[Player]],0),MATCH(FPL_Combined[[#Headers],[Gameweek 05]],FPL_Fixtures_Extract[#Headers],0)),3))</f>
        <v>MUN(A) 1-3</v>
      </c>
      <c r="G17" t="str">
        <f ca="1">IF(RIGHT(FPL_Combined[[#Headers],[Gameweek 06]],2)&lt;$B$622,INDEX(FPL_Results_Extract[Gameweek 06],MATCH($A17,FPL_Results_Extract[[Player]:[Player]],0)),INDEX(Team_Key[[Abbreviation]:[Abbreviation]],MATCH(LEFT(INDEX(FPL_Fixtures_Extract[],MATCH($A17,FPL_Fixtures_Extract[[Player]:[Player]],0),MATCH(FPL_Combined[[#Headers],[Gameweek 06]],FPL_Fixtures_Extract[#Headers],0)),LEN(INDEX(FPL_Fixtures_Extract[],MATCH($A17,FPL_Fixtures_Extract[[Player]:[Player]],0),MATCH(FPL_Combined[[#Headers],[Gameweek 06]],FPL_Fixtures_Extract[#Headers],0)))-4),Team_Key[[Full Name]:[Full Name]],0))&amp;RIGHT(INDEX(FPL_Fixtures_Extract[],MATCH($A17,FPL_Fixtures_Extract[[Player]:[Player]],0),MATCH(FPL_Combined[[#Headers],[Gameweek 06]],FPL_Fixtures_Extract[#Headers],0)),3))</f>
        <v>NOR(H) 1-1</v>
      </c>
      <c r="H17" t="str">
        <f ca="1">IF(RIGHT(FPL_Combined[[#Headers],[Gameweek 07]],2)&lt;$B$622,INDEX(FPL_Results_Extract[Gameweek 07],MATCH($A17,FPL_Results_Extract[[Player]:[Player]],0)),INDEX(Team_Key[[Abbreviation]:[Abbreviation]],MATCH(LEFT(INDEX(FPL_Fixtures_Extract[],MATCH($A17,FPL_Fixtures_Extract[[Player]:[Player]],0),MATCH(FPL_Combined[[#Headers],[Gameweek 07]],FPL_Fixtures_Extract[#Headers],0)),LEN(INDEX(FPL_Fixtures_Extract[],MATCH($A17,FPL_Fixtures_Extract[[Player]:[Player]],0),MATCH(FPL_Combined[[#Headers],[Gameweek 07]],FPL_Fixtures_Extract[#Headers],0)))-4),Team_Key[[Full Name]:[Full Name]],0))&amp;RIGHT(INDEX(FPL_Fixtures_Extract[],MATCH($A17,FPL_Fixtures_Extract[[Player]:[Player]],0),MATCH(FPL_Combined[[#Headers],[Gameweek 07]],FPL_Fixtures_Extract[#Headers],0)),3))</f>
        <v>AVL(H) 3-2</v>
      </c>
      <c r="I17" t="str">
        <f ca="1">IF(RIGHT(FPL_Combined[[#Headers],[Gameweek 08]],2)&lt;$B$622,INDEX(FPL_Results_Extract[Gameweek 08],MATCH($A17,FPL_Results_Extract[[Player]:[Player]],0)),INDEX(Team_Key[[Abbreviation]:[Abbreviation]],MATCH(LEFT(INDEX(FPL_Fixtures_Extract[],MATCH($A17,FPL_Fixtures_Extract[[Player]:[Player]],0),MATCH(FPL_Combined[[#Headers],[Gameweek 08]],FPL_Fixtures_Extract[#Headers],0)),LEN(INDEX(FPL_Fixtures_Extract[],MATCH($A17,FPL_Fixtures_Extract[[Player]:[Player]],0),MATCH(FPL_Combined[[#Headers],[Gameweek 08]],FPL_Fixtures_Extract[#Headers],0)))-4),Team_Key[[Full Name]:[Full Name]],0))&amp;RIGHT(INDEX(FPL_Fixtures_Extract[],MATCH($A17,FPL_Fixtures_Extract[[Player]:[Player]],0),MATCH(FPL_Combined[[#Headers],[Gameweek 08]],FPL_Fixtures_Extract[#Headers],0)),3))</f>
        <v>EVE(A) 1-1</v>
      </c>
      <c r="J17" t="str">
        <f ca="1">IF(RIGHT(FPL_Combined[[#Headers],[Gameweek 09]],2)&lt;$B$622,INDEX(FPL_Results_Extract[Gameweek 09],MATCH($A17,FPL_Results_Extract[[Player]:[Player]],0)),INDEX(Team_Key[[Abbreviation]:[Abbreviation]],MATCH(LEFT(INDEX(FPL_Fixtures_Extract[],MATCH($A17,FPL_Fixtures_Extract[[Player]:[Player]],0),MATCH(FPL_Combined[[#Headers],[Gameweek 09]],FPL_Fixtures_Extract[#Headers],0)),LEN(INDEX(FPL_Fixtures_Extract[],MATCH($A17,FPL_Fixtures_Extract[[Player]:[Player]],0),MATCH(FPL_Combined[[#Headers],[Gameweek 09]],FPL_Fixtures_Extract[#Headers],0)))-4),Team_Key[[Full Name]:[Full Name]],0))&amp;RIGHT(INDEX(FPL_Fixtures_Extract[],MATCH($A17,FPL_Fixtures_Extract[[Player]:[Player]],0),MATCH(FPL_Combined[[#Headers],[Gameweek 09]],FPL_Fixtures_Extract[#Headers],0)),3))</f>
        <v>TOT(A) 0-0</v>
      </c>
      <c r="K17" t="str">
        <f ca="1">IF(RIGHT(FPL_Combined[[#Headers],[Gameweek 10]],2)&lt;$B$622,INDEX(FPL_Results_Extract[Gameweek 10],MATCH($A17,FPL_Results_Extract[[Player]:[Player]],0)),INDEX(Team_Key[[Abbreviation]:[Abbreviation]],MATCH(LEFT(INDEX(FPL_Fixtures_Extract[],MATCH($A17,FPL_Fixtures_Extract[[Player]:[Player]],0),MATCH(FPL_Combined[[#Headers],[Gameweek 10]],FPL_Fixtures_Extract[#Headers],0)),LEN(INDEX(FPL_Fixtures_Extract[],MATCH($A17,FPL_Fixtures_Extract[[Player]:[Player]],0),MATCH(FPL_Combined[[#Headers],[Gameweek 10]],FPL_Fixtures_Extract[#Headers],0)))-4),Team_Key[[Full Name]:[Full Name]],0))&amp;RIGHT(INDEX(FPL_Fixtures_Extract[],MATCH($A17,FPL_Fixtures_Extract[[Player]:[Player]],0),MATCH(FPL_Combined[[#Headers],[Gameweek 10]],FPL_Fixtures_Extract[#Headers],0)),3))</f>
        <v>SOU(H) 1-1</v>
      </c>
      <c r="L17" t="str">
        <f ca="1">IF(RIGHT(FPL_Combined[[#Headers],[Gameweek 11]],2)&lt;$B$622,INDEX(FPL_Results_Extract[Gameweek 11],MATCH($A17,FPL_Results_Extract[[Player]:[Player]],0)),INDEX(Team_Key[[Abbreviation]:[Abbreviation]],MATCH(LEFT(INDEX(FPL_Fixtures_Extract[],MATCH($A17,FPL_Fixtures_Extract[[Player]:[Player]],0),MATCH(FPL_Combined[[#Headers],[Gameweek 11]],FPL_Fixtures_Extract[#Headers],0)),LEN(INDEX(FPL_Fixtures_Extract[],MATCH($A17,FPL_Fixtures_Extract[[Player]:[Player]],0),MATCH(FPL_Combined[[#Headers],[Gameweek 11]],FPL_Fixtures_Extract[#Headers],0)))-4),Team_Key[[Full Name]:[Full Name]],0))&amp;RIGHT(INDEX(FPL_Fixtures_Extract[],MATCH($A17,FPL_Fixtures_Extract[[Player]:[Player]],0),MATCH(FPL_Combined[[#Headers],[Gameweek 11]],FPL_Fixtures_Extract[#Headers],0)),3))</f>
        <v>CHE(A) 3-1</v>
      </c>
      <c r="M17" t="str">
        <f ca="1">IF(RIGHT(FPL_Combined[[#Headers],[Gameweek 12]],2)&lt;$B$622,INDEX(FPL_Results_Extract[Gameweek 12],MATCH($A17,FPL_Results_Extract[[Player]:[Player]],0)),INDEX(Team_Key[[Abbreviation]:[Abbreviation]],MATCH(LEFT(INDEX(FPL_Fixtures_Extract[],MATCH($A17,FPL_Fixtures_Extract[[Player]:[Player]],0),MATCH(FPL_Combined[[#Headers],[Gameweek 12]],FPL_Fixtures_Extract[#Headers],0)),LEN(INDEX(FPL_Fixtures_Extract[],MATCH($A17,FPL_Fixtures_Extract[[Player]:[Player]],0),MATCH(FPL_Combined[[#Headers],[Gameweek 12]],FPL_Fixtures_Extract[#Headers],0)))-4),Team_Key[[Full Name]:[Full Name]],0))&amp;RIGHT(INDEX(FPL_Fixtures_Extract[],MATCH($A17,FPL_Fixtures_Extract[[Player]:[Player]],0),MATCH(FPL_Combined[[#Headers],[Gameweek 12]],FPL_Fixtures_Extract[#Headers],0)),3))</f>
        <v>CRY(H) 1-2</v>
      </c>
      <c r="N17" t="str">
        <f ca="1">IF(RIGHT(FPL_Combined[[#Headers],[Gameweek 13]],2)&lt;$B$622,INDEX(FPL_Results_Extract[Gameweek 13],MATCH($A17,FPL_Results_Extract[[Player]:[Player]],0)),INDEX(Team_Key[[Abbreviation]:[Abbreviation]],MATCH(LEFT(INDEX(FPL_Fixtures_Extract[],MATCH($A17,FPL_Fixtures_Extract[[Player]:[Player]],0),MATCH(FPL_Combined[[#Headers],[Gameweek 13]],FPL_Fixtures_Extract[#Headers],0)),LEN(INDEX(FPL_Fixtures_Extract[],MATCH($A17,FPL_Fixtures_Extract[[Player]:[Player]],0),MATCH(FPL_Combined[[#Headers],[Gameweek 13]],FPL_Fixtures_Extract[#Headers],0)))-4),Team_Key[[Full Name]:[Full Name]],0))&amp;RIGHT(INDEX(FPL_Fixtures_Extract[],MATCH($A17,FPL_Fixtures_Extract[[Player]:[Player]],0),MATCH(FPL_Combined[[#Headers],[Gameweek 13]],FPL_Fixtures_Extract[#Headers],0)),3))</f>
        <v>MCI(A) 4-1</v>
      </c>
      <c r="O17" t="str">
        <f ca="1">IF(RIGHT(FPL_Combined[[#Headers],[Gameweek 14]],2)&lt;$B$622,INDEX(FPL_Results_Extract[Gameweek 14],MATCH($A17,FPL_Results_Extract[[Player]:[Player]],0)),INDEX(Team_Key[[Abbreviation]:[Abbreviation]],MATCH(LEFT(INDEX(FPL_Fixtures_Extract[],MATCH($A17,FPL_Fixtures_Extract[[Player]:[Player]],0),MATCH(FPL_Combined[[#Headers],[Gameweek 14]],FPL_Fixtures_Extract[#Headers],0)),LEN(INDEX(FPL_Fixtures_Extract[],MATCH($A17,FPL_Fixtures_Extract[[Player]:[Player]],0),MATCH(FPL_Combined[[#Headers],[Gameweek 14]],FPL_Fixtures_Extract[#Headers],0)))-4),Team_Key[[Full Name]:[Full Name]],0))&amp;RIGHT(INDEX(FPL_Fixtures_Extract[],MATCH($A17,FPL_Fixtures_Extract[[Player]:[Player]],0),MATCH(FPL_Combined[[#Headers],[Gameweek 14]],FPL_Fixtures_Extract[#Headers],0)),3))</f>
        <v>SWA(H) 1-0</v>
      </c>
      <c r="P17" t="str">
        <f ca="1">IF(RIGHT(FPL_Combined[[#Headers],[Gameweek 15]],2)&lt;$B$622,INDEX(FPL_Results_Extract[Gameweek 15],MATCH($A17,FPL_Results_Extract[[Player]:[Player]],0)),INDEX(Team_Key[[Abbreviation]:[Abbreviation]],MATCH(LEFT(INDEX(FPL_Fixtures_Extract[],MATCH($A17,FPL_Fixtures_Extract[[Player]:[Player]],0),MATCH(FPL_Combined[[#Headers],[Gameweek 15]],FPL_Fixtures_Extract[#Headers],0)),LEN(INDEX(FPL_Fixtures_Extract[],MATCH($A17,FPL_Fixtures_Extract[[Player]:[Player]],0),MATCH(FPL_Combined[[#Headers],[Gameweek 15]],FPL_Fixtures_Extract[#Headers],0)))-4),Team_Key[[Full Name]:[Full Name]],0))&amp;RIGHT(INDEX(FPL_Fixtures_Extract[],MATCH($A17,FPL_Fixtures_Extract[[Player]:[Player]],0),MATCH(FPL_Combined[[#Headers],[Gameweek 15]],FPL_Fixtures_Extract[#Headers],0)),3))</f>
        <v>NEW(A) 0-2</v>
      </c>
      <c r="Q17" t="str">
        <f ca="1">IF(RIGHT(FPL_Combined[[#Headers],[Gameweek 16]],2)&lt;$B$622,INDEX(FPL_Results_Extract[Gameweek 16],MATCH($A17,FPL_Results_Extract[[Player]:[Player]],0)),INDEX(Team_Key[[Abbreviation]:[Abbreviation]],MATCH(LEFT(INDEX(FPL_Fixtures_Extract[],MATCH($A17,FPL_Fixtures_Extract[[Player]:[Player]],0),MATCH(FPL_Combined[[#Headers],[Gameweek 16]],FPL_Fixtures_Extract[#Headers],0)),LEN(INDEX(FPL_Fixtures_Extract[],MATCH($A17,FPL_Fixtures_Extract[[Player]:[Player]],0),MATCH(FPL_Combined[[#Headers],[Gameweek 16]],FPL_Fixtures_Extract[#Headers],0)))-4),Team_Key[[Full Name]:[Full Name]],0))&amp;RIGHT(INDEX(FPL_Fixtures_Extract[],MATCH($A17,FPL_Fixtures_Extract[[Player]:[Player]],0),MATCH(FPL_Combined[[#Headers],[Gameweek 16]],FPL_Fixtures_Extract[#Headers],0)),3))</f>
        <v>WBA(H) 2-2</v>
      </c>
      <c r="R17" t="str">
        <f ca="1">IF(RIGHT(FPL_Combined[[#Headers],[Gameweek 17]],2)&lt;$B$622,INDEX(FPL_Results_Extract[Gameweek 17],MATCH($A17,FPL_Results_Extract[[Player]:[Player]],0)),INDEX(Team_Key[[Abbreviation]:[Abbreviation]],MATCH(LEFT(INDEX(FPL_Fixtures_Extract[],MATCH($A17,FPL_Fixtures_Extract[[Player]:[Player]],0),MATCH(FPL_Combined[[#Headers],[Gameweek 17]],FPL_Fixtures_Extract[#Headers],0)),LEN(INDEX(FPL_Fixtures_Extract[],MATCH($A17,FPL_Fixtures_Extract[[Player]:[Player]],0),MATCH(FPL_Combined[[#Headers],[Gameweek 17]],FPL_Fixtures_Extract[#Headers],0)))-4),Team_Key[[Full Name]:[Full Name]],0))&amp;RIGHT(INDEX(FPL_Fixtures_Extract[],MATCH($A17,FPL_Fixtures_Extract[[Player]:[Player]],0),MATCH(FPL_Combined[[#Headers],[Gameweek 17]],FPL_Fixtures_Extract[#Headers],0)),3))</f>
        <v>WAT(A) 0-3</v>
      </c>
      <c r="S17" t="str">
        <f ca="1">IF(RIGHT(FPL_Combined[[#Headers],[Gameweek 18]],2)&lt;$B$622,INDEX(FPL_Results_Extract[Gameweek 18],MATCH($A17,FPL_Results_Extract[[Player]:[Player]],0)),INDEX(Team_Key[[Abbreviation]:[Abbreviation]],MATCH(LEFT(INDEX(FPL_Fixtures_Extract[],MATCH($A17,FPL_Fixtures_Extract[[Player]:[Player]],0),MATCH(FPL_Combined[[#Headers],[Gameweek 18]],FPL_Fixtures_Extract[#Headers],0)),LEN(INDEX(FPL_Fixtures_Extract[],MATCH($A17,FPL_Fixtures_Extract[[Player]:[Player]],0),MATCH(FPL_Combined[[#Headers],[Gameweek 18]],FPL_Fixtures_Extract[#Headers],0)))-4),Team_Key[[Full Name]:[Full Name]],0))&amp;RIGHT(INDEX(FPL_Fixtures_Extract[],MATCH($A17,FPL_Fixtures_Extract[[Player]:[Player]],0),MATCH(FPL_Combined[[#Headers],[Gameweek 18]],FPL_Fixtures_Extract[#Headers],0)),3))</f>
        <v>LEI(H) 1-0</v>
      </c>
      <c r="T17" t="str">
        <f ca="1">IF(RIGHT(FPL_Combined[[#Headers],[Gameweek 19]],2)&lt;$B$622,INDEX(FPL_Results_Extract[Gameweek 19],MATCH($A17,FPL_Results_Extract[[Player]:[Player]],0)),INDEX(Team_Key[[Abbreviation]:[Abbreviation]],MATCH(LEFT(INDEX(FPL_Fixtures_Extract[],MATCH($A17,FPL_Fixtures_Extract[[Player]:[Player]],0),MATCH(FPL_Combined[[#Headers],[Gameweek 19]],FPL_Fixtures_Extract[#Headers],0)),LEN(INDEX(FPL_Fixtures_Extract[],MATCH($A17,FPL_Fixtures_Extract[[Player]:[Player]],0),MATCH(FPL_Combined[[#Headers],[Gameweek 19]],FPL_Fixtures_Extract[#Headers],0)))-4),Team_Key[[Full Name]:[Full Name]],0))&amp;RIGHT(INDEX(FPL_Fixtures_Extract[],MATCH($A17,FPL_Fixtures_Extract[[Player]:[Player]],0),MATCH(FPL_Combined[[#Headers],[Gameweek 19]],FPL_Fixtures_Extract[#Headers],0)),3))</f>
        <v>SUN(A) 1-0</v>
      </c>
      <c r="U17" t="str">
        <f ca="1">IF(RIGHT(FPL_Combined[[#Headers],[Gameweek 20]],2)&lt;$B$622,INDEX(FPL_Results_Extract[Gameweek 20],MATCH($A17,FPL_Results_Extract[[Player]:[Player]],0)),INDEX(Team_Key[[Abbreviation]:[Abbreviation]],MATCH(LEFT(INDEX(FPL_Fixtures_Extract[],MATCH($A17,FPL_Fixtures_Extract[[Player]:[Player]],0),MATCH(FPL_Combined[[#Headers],[Gameweek 20]],FPL_Fixtures_Extract[#Headers],0)),LEN(INDEX(FPL_Fixtures_Extract[],MATCH($A17,FPL_Fixtures_Extract[[Player]:[Player]],0),MATCH(FPL_Combined[[#Headers],[Gameweek 20]],FPL_Fixtures_Extract[#Headers],0)))-4),Team_Key[[Full Name]:[Full Name]],0))&amp;RIGHT(INDEX(FPL_Fixtures_Extract[],MATCH($A17,FPL_Fixtures_Extract[[Player]:[Player]],0),MATCH(FPL_Combined[[#Headers],[Gameweek 20]],FPL_Fixtures_Extract[#Headers],0)),3))</f>
        <v>WHU(A) 0-2</v>
      </c>
      <c r="V17" t="str">
        <f ca="1">IF(RIGHT(FPL_Combined[[#Headers],[Gameweek 21]],2)&lt;$B$622,INDEX(FPL_Results_Extract[Gameweek 21],MATCH($A17,FPL_Results_Extract[[Player]:[Player]],0)),INDEX(Team_Key[[Abbreviation]:[Abbreviation]],MATCH(LEFT(INDEX(FPL_Fixtures_Extract[],MATCH($A17,FPL_Fixtures_Extract[[Player]:[Player]],0),MATCH(FPL_Combined[[#Headers],[Gameweek 21]],FPL_Fixtures_Extract[#Headers],0)),LEN(INDEX(FPL_Fixtures_Extract[],MATCH($A17,FPL_Fixtures_Extract[[Player]:[Player]],0),MATCH(FPL_Combined[[#Headers],[Gameweek 21]],FPL_Fixtures_Extract[#Headers],0)))-4),Team_Key[[Full Name]:[Full Name]],0))&amp;RIGHT(INDEX(FPL_Fixtures_Extract[],MATCH($A17,FPL_Fixtures_Extract[[Player]:[Player]],0),MATCH(FPL_Combined[[#Headers],[Gameweek 21]],FPL_Fixtures_Extract[#Headers],0)),3))</f>
        <v>ARS(H) 3-3</v>
      </c>
      <c r="W17" t="str">
        <f ca="1">IF(RIGHT(FPL_Combined[[#Headers],[Gameweek 22]],2)&lt;$B$622,INDEX(FPL_Results_Extract[Gameweek 22],MATCH($A17,FPL_Results_Extract[[Player]:[Player]],0)),INDEX(Team_Key[[Abbreviation]:[Abbreviation]],MATCH(LEFT(INDEX(FPL_Fixtures_Extract[],MATCH($A17,FPL_Fixtures_Extract[[Player]:[Player]],0),MATCH(FPL_Combined[[#Headers],[Gameweek 22]],FPL_Fixtures_Extract[#Headers],0)),LEN(INDEX(FPL_Fixtures_Extract[],MATCH($A17,FPL_Fixtures_Extract[[Player]:[Player]],0),MATCH(FPL_Combined[[#Headers],[Gameweek 22]],FPL_Fixtures_Extract[#Headers],0)))-4),Team_Key[[Full Name]:[Full Name]],0))&amp;RIGHT(INDEX(FPL_Fixtures_Extract[],MATCH($A17,FPL_Fixtures_Extract[[Player]:[Player]],0),MATCH(FPL_Combined[[#Headers],[Gameweek 22]],FPL_Fixtures_Extract[#Headers],0)),3))</f>
        <v>MUN(H) 0-1</v>
      </c>
      <c r="X17" t="str">
        <f ca="1">IF(RIGHT(FPL_Combined[[#Headers],[Gameweek 23]],2)&lt;$B$622,INDEX(FPL_Results_Extract[Gameweek 23],MATCH($A17,FPL_Results_Extract[[Player]:[Player]],0)),INDEX(Team_Key[[Abbreviation]:[Abbreviation]],MATCH(LEFT(INDEX(FPL_Fixtures_Extract[],MATCH($A17,FPL_Fixtures_Extract[[Player]:[Player]],0),MATCH(FPL_Combined[[#Headers],[Gameweek 23]],FPL_Fixtures_Extract[#Headers],0)),LEN(INDEX(FPL_Fixtures_Extract[],MATCH($A17,FPL_Fixtures_Extract[[Player]:[Player]],0),MATCH(FPL_Combined[[#Headers],[Gameweek 23]],FPL_Fixtures_Extract[#Headers],0)))-4),Team_Key[[Full Name]:[Full Name]],0))&amp;RIGHT(INDEX(FPL_Fixtures_Extract[],MATCH($A17,FPL_Fixtures_Extract[[Player]:[Player]],0),MATCH(FPL_Combined[[#Headers],[Gameweek 23]],FPL_Fixtures_Extract[#Headers],0)),3))</f>
        <v>NOR(A) 5-4</v>
      </c>
      <c r="Y17" t="str">
        <f ca="1">IF(RIGHT(FPL_Combined[[#Headers],[Gameweek 24]],2)&lt;$B$622,INDEX(FPL_Results_Extract[Team],MATCH($A17,FPL_Results_Extract[[Player]:[Player]],0)),INDEX(Team_Key[[Abbreviation]:[Abbreviation]],MATCH(LEFT(INDEX(FPL_Fixtures_Extract[],MATCH($A17,FPL_Fixtures_Extract[[Player]:[Player]],0),MATCH(FPL_Combined[[#Headers],[Gameweek 24]],FPL_Fixtures_Extract[#Headers],0)),LEN(INDEX(FPL_Fixtures_Extract[],MATCH($A17,FPL_Fixtures_Extract[[Player]:[Player]],0),MATCH(FPL_Combined[[#Headers],[Gameweek 24]],FPL_Fixtures_Extract[#Headers],0)))-4),Team_Key[[Full Name]:[Full Name]],0))&amp;RIGHT(INDEX(FPL_Fixtures_Extract[],MATCH($A17,FPL_Fixtures_Extract[[Player]:[Player]],0),MATCH(FPL_Combined[[#Headers],[Gameweek 24]],FPL_Fixtures_Extract[#Headers],0)),3))</f>
        <v>LIV</v>
      </c>
      <c r="Z17" t="str">
        <f ca="1">IF(RIGHT(FPL_Combined[[#Headers],[Gameweek 25]],2)&lt;$B$622,INDEX(FPL_Results_Extract[Player],MATCH($A17,FPL_Results_Extract[[Player]:[Player]],0)),INDEX(Team_Key[[Abbreviation]:[Abbreviation]],MATCH(LEFT(INDEX(FPL_Fixtures_Extract[],MATCH($A17,FPL_Fixtures_Extract[[Player]:[Player]],0),MATCH(FPL_Combined[[#Headers],[Gameweek 25]],FPL_Fixtures_Extract[#Headers],0)),LEN(INDEX(FPL_Fixtures_Extract[],MATCH($A17,FPL_Fixtures_Extract[[Player]:[Player]],0),MATCH(FPL_Combined[[#Headers],[Gameweek 25]],FPL_Fixtures_Extract[#Headers],0)))-4),Team_Key[[Full Name]:[Full Name]],0))&amp;RIGHT(INDEX(FPL_Fixtures_Extract[],MATCH($A17,FPL_Fixtures_Extract[[Player]:[Player]],0),MATCH(FPL_Combined[[#Headers],[Gameweek 25]],FPL_Fixtures_Extract[#Headers],0)),3))</f>
        <v>Allen</v>
      </c>
      <c r="AA17" t="str">
        <f ca="1">IF(RIGHT(FPL_Combined[[#Headers],[Gameweek 26]],2)&lt;$B$622,INDEX(FPL_Results_Extract[Gameweek 01],MATCH($A17,FPL_Results_Extract[[Player]:[Player]],0)),INDEX(Team_Key[[Abbreviation]:[Abbreviation]],MATCH(LEFT(INDEX(FPL_Fixtures_Extract[],MATCH($A17,FPL_Fixtures_Extract[[Player]:[Player]],0),MATCH(FPL_Combined[[#Headers],[Gameweek 26]],FPL_Fixtures_Extract[#Headers],0)),LEN(INDEX(FPL_Fixtures_Extract[],MATCH($A17,FPL_Fixtures_Extract[[Player]:[Player]],0),MATCH(FPL_Combined[[#Headers],[Gameweek 26]],FPL_Fixtures_Extract[#Headers],0)))-4),Team_Key[[Full Name]:[Full Name]],0))&amp;RIGHT(INDEX(FPL_Fixtures_Extract[],MATCH($A17,FPL_Fixtures_Extract[[Player]:[Player]],0),MATCH(FPL_Combined[[#Headers],[Gameweek 26]],FPL_Fixtures_Extract[#Headers],0)),3))</f>
        <v>STK(A) 1-0</v>
      </c>
      <c r="AB17" t="str">
        <f ca="1">IF(RIGHT(FPL_Combined[[#Headers],[Gameweek 27]],2)&lt;$B$622,INDEX(FPL_Results_Extract[Gameweek 02],MATCH($A17,FPL_Results_Extract[[Player]:[Player]],0)),INDEX(Team_Key[[Abbreviation]:[Abbreviation]],MATCH(LEFT(INDEX(FPL_Fixtures_Extract[],MATCH($A17,FPL_Fixtures_Extract[[Player]:[Player]],0),MATCH(FPL_Combined[[#Headers],[Gameweek 27]],FPL_Fixtures_Extract[#Headers],0)),LEN(INDEX(FPL_Fixtures_Extract[],MATCH($A17,FPL_Fixtures_Extract[[Player]:[Player]],0),MATCH(FPL_Combined[[#Headers],[Gameweek 27]],FPL_Fixtures_Extract[#Headers],0)))-4),Team_Key[[Full Name]:[Full Name]],0))&amp;RIGHT(INDEX(FPL_Fixtures_Extract[],MATCH($A17,FPL_Fixtures_Extract[[Player]:[Player]],0),MATCH(FPL_Combined[[#Headers],[Gameweek 27]],FPL_Fixtures_Extract[#Headers],0)),3))</f>
        <v>BOU(H) 1-0</v>
      </c>
      <c r="AC17" t="str">
        <f ca="1">IF(RIGHT(FPL_Combined[[#Headers],[Gameweek 28]],2)&lt;$B$622,INDEX(FPL_Results_Extract[Gameweek 03],MATCH($A17,FPL_Results_Extract[[Player]:[Player]],0)),INDEX(Team_Key[[Abbreviation]:[Abbreviation]],MATCH(LEFT(INDEX(FPL_Fixtures_Extract[],MATCH($A17,FPL_Fixtures_Extract[[Player]:[Player]],0),MATCH(FPL_Combined[[#Headers],[Gameweek 28]],FPL_Fixtures_Extract[#Headers],0)),LEN(INDEX(FPL_Fixtures_Extract[],MATCH($A17,FPL_Fixtures_Extract[[Player]:[Player]],0),MATCH(FPL_Combined[[#Headers],[Gameweek 28]],FPL_Fixtures_Extract[#Headers],0)))-4),Team_Key[[Full Name]:[Full Name]],0))&amp;RIGHT(INDEX(FPL_Fixtures_Extract[],MATCH($A17,FPL_Fixtures_Extract[[Player]:[Player]],0),MATCH(FPL_Combined[[#Headers],[Gameweek 28]],FPL_Fixtures_Extract[#Headers],0)),3))</f>
        <v>ARS(A) 0-0</v>
      </c>
      <c r="AD17" t="str">
        <f ca="1">IF(RIGHT(FPL_Combined[[#Headers],[Gameweek 29]],2)&lt;$B$622,INDEX(FPL_Results_Extract[Gameweek 04],MATCH($A17,FPL_Results_Extract[[Player]:[Player]],0)),INDEX(Team_Key[[Abbreviation]:[Abbreviation]],MATCH(LEFT(INDEX(FPL_Fixtures_Extract[],MATCH($A17,FPL_Fixtures_Extract[[Player]:[Player]],0),MATCH(FPL_Combined[[#Headers],[Gameweek 29]],FPL_Fixtures_Extract[#Headers],0)),LEN(INDEX(FPL_Fixtures_Extract[],MATCH($A17,FPL_Fixtures_Extract[[Player]:[Player]],0),MATCH(FPL_Combined[[#Headers],[Gameweek 29]],FPL_Fixtures_Extract[#Headers],0)))-4),Team_Key[[Full Name]:[Full Name]],0))&amp;RIGHT(INDEX(FPL_Fixtures_Extract[],MATCH($A17,FPL_Fixtures_Extract[[Player]:[Player]],0),MATCH(FPL_Combined[[#Headers],[Gameweek 29]],FPL_Fixtures_Extract[#Headers],0)),3))</f>
        <v>CRY(A)</v>
      </c>
      <c r="AE17" t="e">
        <f ca="1">IF(RIGHT(FPL_Combined[[#Headers],[Gameweek 30]],2)&lt;$B$622,INDEX(FPL_Results_Extract[Gameweek 05],MATCH($A17,FPL_Results_Extract[[Player]:[Player]],0)),INDEX(Team_Key[[Abbreviation]:[Abbreviation]],MATCH(LEFT(INDEX(FPL_Fixtures_Extract[],MATCH($A17,FPL_Fixtures_Extract[[Player]:[Player]],0),MATCH(FPL_Combined[[#Headers],[Gameweek 30]],FPL_Fixtures_Extract[#Headers],0)),LEN(INDEX(FPL_Fixtures_Extract[],MATCH($A17,FPL_Fixtures_Extract[[Player]:[Player]],0),MATCH(FPL_Combined[[#Headers],[Gameweek 30]],FPL_Fixtures_Extract[#Headers],0)))-4),Team_Key[[Full Name]:[Full Name]],0))&amp;RIGHT(INDEX(FPL_Fixtures_Extract[],MATCH($A17,FPL_Fixtures_Extract[[Player]:[Player]],0),MATCH(FPL_Combined[[#Headers],[Gameweek 30]],FPL_Fixtures_Extract[#Headers],0)),3))</f>
        <v>#VALUE!</v>
      </c>
      <c r="AF17" t="str">
        <f ca="1">IF(RIGHT(FPL_Combined[[#Headers],[Gameweek 31]],2)&lt;$B$622,INDEX(FPL_Results_Extract[Gameweek 06],MATCH($A17,FPL_Results_Extract[[Player]:[Player]],0)),INDEX(Team_Key[[Abbreviation]:[Abbreviation]],MATCH(LEFT(INDEX(FPL_Fixtures_Extract[],MATCH($A17,FPL_Fixtures_Extract[[Player]:[Player]],0),MATCH(FPL_Combined[[#Headers],[Gameweek 31]],FPL_Fixtures_Extract[#Headers],0)),LEN(INDEX(FPL_Fixtures_Extract[],MATCH($A17,FPL_Fixtures_Extract[[Player]:[Player]],0),MATCH(FPL_Combined[[#Headers],[Gameweek 31]],FPL_Fixtures_Extract[#Headers],0)))-4),Team_Key[[Full Name]:[Full Name]],0))&amp;RIGHT(INDEX(FPL_Fixtures_Extract[],MATCH($A17,FPL_Fixtures_Extract[[Player]:[Player]],0),MATCH(FPL_Combined[[#Headers],[Gameweek 31]],FPL_Fixtures_Extract[#Headers],0)),3))</f>
        <v>SOU(A)</v>
      </c>
      <c r="AG17" t="str">
        <f ca="1">IF(RIGHT(FPL_Combined[[#Headers],[Gameweek 32]],2)&lt;$B$622,INDEX(FPL_Results_Extract[Gameweek 07],MATCH($A17,FPL_Results_Extract[[Player]:[Player]],0)),INDEX(Team_Key[[Abbreviation]:[Abbreviation]],MATCH(LEFT(INDEX(FPL_Fixtures_Extract[],MATCH($A17,FPL_Fixtures_Extract[[Player]:[Player]],0),MATCH(FPL_Combined[[#Headers],[Gameweek 32]],FPL_Fixtures_Extract[#Headers],0)),LEN(INDEX(FPL_Fixtures_Extract[],MATCH($A17,FPL_Fixtures_Extract[[Player]:[Player]],0),MATCH(FPL_Combined[[#Headers],[Gameweek 32]],FPL_Fixtures_Extract[#Headers],0)))-4),Team_Key[[Full Name]:[Full Name]],0))&amp;RIGHT(INDEX(FPL_Fixtures_Extract[],MATCH($A17,FPL_Fixtures_Extract[[Player]:[Player]],0),MATCH(FPL_Combined[[#Headers],[Gameweek 32]],FPL_Fixtures_Extract[#Headers],0)),3))</f>
        <v>TOT(H)</v>
      </c>
      <c r="AH17" t="str">
        <f ca="1">IF(RIGHT(FPL_Combined[[#Headers],[Gameweek 33]],2)&lt;$B$622,INDEX(FPL_Results_Extract[Gameweek 08],MATCH($A17,FPL_Results_Extract[[Player]:[Player]],0)),INDEX(Team_Key[[Abbreviation]:[Abbreviation]],MATCH(LEFT(INDEX(FPL_Fixtures_Extract[],MATCH($A17,FPL_Fixtures_Extract[[Player]:[Player]],0),MATCH(FPL_Combined[[#Headers],[Gameweek 33]],FPL_Fixtures_Extract[#Headers],0)),LEN(INDEX(FPL_Fixtures_Extract[],MATCH($A17,FPL_Fixtures_Extract[[Player]:[Player]],0),MATCH(FPL_Combined[[#Headers],[Gameweek 33]],FPL_Fixtures_Extract[#Headers],0)))-4),Team_Key[[Full Name]:[Full Name]],0))&amp;RIGHT(INDEX(FPL_Fixtures_Extract[],MATCH($A17,FPL_Fixtures_Extract[[Player]:[Player]],0),MATCH(FPL_Combined[[#Headers],[Gameweek 33]],FPL_Fixtures_Extract[#Headers],0)),3))</f>
        <v>STK(H)</v>
      </c>
      <c r="AI17" t="str">
        <f ca="1">IF(RIGHT(FPL_Combined[[#Headers],[Gameweek 34]],2)&lt;$B$622,INDEX(FPL_Results_Extract[Gameweek 09],MATCH($A17,FPL_Results_Extract[[Player]:[Player]],0)),INDEX(Team_Key[[Abbreviation]:[Abbreviation]],MATCH(LEFT(INDEX(FPL_Fixtures_Extract[],MATCH($A17,FPL_Fixtures_Extract[[Player]:[Player]],0),MATCH(FPL_Combined[[#Headers],[Gameweek 34]],FPL_Fixtures_Extract[#Headers],0)),LEN(INDEX(FPL_Fixtures_Extract[],MATCH($A17,FPL_Fixtures_Extract[[Player]:[Player]],0),MATCH(FPL_Combined[[#Headers],[Gameweek 34]],FPL_Fixtures_Extract[#Headers],0)))-4),Team_Key[[Full Name]:[Full Name]],0))&amp;RIGHT(INDEX(FPL_Fixtures_Extract[],MATCH($A17,FPL_Fixtures_Extract[[Player]:[Player]],0),MATCH(FPL_Combined[[#Headers],[Gameweek 34]],FPL_Fixtures_Extract[#Headers],0)),3))</f>
        <v>BOU(A)</v>
      </c>
      <c r="AJ17" t="str">
        <f ca="1">IF(RIGHT(FPL_Combined[[#Headers],[Gameweek 35]],2)&lt;$B$622,INDEX(FPL_Results_Extract[Gameweek 10],MATCH($A17,FPL_Results_Extract[[Player]:[Player]],0)),INDEX(Team_Key[[Abbreviation]:[Abbreviation]],MATCH(LEFT(INDEX(FPL_Fixtures_Extract[],MATCH($A17,FPL_Fixtures_Extract[[Player]:[Player]],0),MATCH(FPL_Combined[[#Headers],[Gameweek 35]],FPL_Fixtures_Extract[#Headers],0)),LEN(INDEX(FPL_Fixtures_Extract[],MATCH($A17,FPL_Fixtures_Extract[[Player]:[Player]],0),MATCH(FPL_Combined[[#Headers],[Gameweek 35]],FPL_Fixtures_Extract[#Headers],0)))-4),Team_Key[[Full Name]:[Full Name]],0))&amp;RIGHT(INDEX(FPL_Fixtures_Extract[],MATCH($A17,FPL_Fixtures_Extract[[Player]:[Player]],0),MATCH(FPL_Combined[[#Headers],[Gameweek 35]],FPL_Fixtures_Extract[#Headers],0)),3))</f>
        <v>NEW(H)</v>
      </c>
      <c r="AK17" t="str">
        <f ca="1">IF(RIGHT(FPL_Combined[[#Headers],[Gameweek 36]],2)&lt;$B$622,INDEX(FPL_Results_Extract[Gameweek 11],MATCH($A17,FPL_Results_Extract[[Player]:[Player]],0)),INDEX(Team_Key[[Abbreviation]:[Abbreviation]],MATCH(LEFT(INDEX(FPL_Fixtures_Extract[],MATCH($A17,FPL_Fixtures_Extract[[Player]:[Player]],0),MATCH(FPL_Combined[[#Headers],[Gameweek 36]],FPL_Fixtures_Extract[#Headers],0)),LEN(INDEX(FPL_Fixtures_Extract[],MATCH($A17,FPL_Fixtures_Extract[[Player]:[Player]],0),MATCH(FPL_Combined[[#Headers],[Gameweek 36]],FPL_Fixtures_Extract[#Headers],0)))-4),Team_Key[[Full Name]:[Full Name]],0))&amp;RIGHT(INDEX(FPL_Fixtures_Extract[],MATCH($A17,FPL_Fixtures_Extract[[Player]:[Player]],0),MATCH(FPL_Combined[[#Headers],[Gameweek 36]],FPL_Fixtures_Extract[#Headers],0)),3))</f>
        <v>SWA(A)</v>
      </c>
      <c r="AL17" t="str">
        <f ca="1">IF(RIGHT(FPL_Combined[[#Headers],[Gameweek 37]],2)&lt;$B$622,INDEX(FPL_Results_Extract[Gameweek 12],MATCH($A17,FPL_Results_Extract[[Player]:[Player]],0)),INDEX(Team_Key[[Abbreviation]:[Abbreviation]],MATCH(LEFT(INDEX(FPL_Fixtures_Extract[],MATCH($A17,FPL_Fixtures_Extract[[Player]:[Player]],0),MATCH(FPL_Combined[[#Headers],[Gameweek 37]],FPL_Fixtures_Extract[#Headers],0)),LEN(INDEX(FPL_Fixtures_Extract[],MATCH($A17,FPL_Fixtures_Extract[[Player]:[Player]],0),MATCH(FPL_Combined[[#Headers],[Gameweek 37]],FPL_Fixtures_Extract[#Headers],0)))-4),Team_Key[[Full Name]:[Full Name]],0))&amp;RIGHT(INDEX(FPL_Fixtures_Extract[],MATCH($A17,FPL_Fixtures_Extract[[Player]:[Player]],0),MATCH(FPL_Combined[[#Headers],[Gameweek 37]],FPL_Fixtures_Extract[#Headers],0)),3))</f>
        <v>WAT(H)</v>
      </c>
      <c r="AM17" t="str">
        <f ca="1">IF(RIGHT(FPL_Combined[[#Headers],[Gameweek 38]],2)&lt;$B$622,INDEX(FPL_Results_Extract[Gameweek 13],MATCH($A17,FPL_Results_Extract[[Player]:[Player]],0)),INDEX(Team_Key[[Abbreviation]:[Abbreviation]],MATCH(LEFT(INDEX(FPL_Fixtures_Extract[],MATCH($A17,FPL_Fixtures_Extract[[Player]:[Player]],0),MATCH(FPL_Combined[[#Headers],[Gameweek 38]],FPL_Fixtures_Extract[#Headers],0)),LEN(INDEX(FPL_Fixtures_Extract[],MATCH($A17,FPL_Fixtures_Extract[[Player]:[Player]],0),MATCH(FPL_Combined[[#Headers],[Gameweek 38]],FPL_Fixtures_Extract[#Headers],0)))-4),Team_Key[[Full Name]:[Full Name]],0))&amp;RIGHT(INDEX(FPL_Fixtures_Extract[],MATCH($A17,FPL_Fixtures_Extract[[Player]:[Player]],0),MATCH(FPL_Combined[[#Headers],[Gameweek 38]],FPL_Fixtures_Extract[#Headers],0)),3))</f>
        <v>WBA(A)</v>
      </c>
    </row>
    <row r="18" spans="1:39" x14ac:dyDescent="0.45">
      <c r="A18" t="s">
        <v>542</v>
      </c>
      <c r="B18" t="str">
        <f ca="1">IF(RIGHT(FPL_Combined[[#Headers],[Gameweek 01]],2)&lt;$B$622,INDEX(FPL_Results_Extract[Gameweek 01],MATCH($A18,FPL_Results_Extract[[Player]:[Player]],0)),INDEX(Team_Key[[Abbreviation]:[Abbreviation]],MATCH(LEFT(INDEX(FPL_Fixtures_Extract[],MATCH($A18,FPL_Fixtures_Extract[[Player]:[Player]],0),MATCH(FPL_Combined[[#Headers],[Gameweek 01]],FPL_Fixtures_Extract[#Headers],0)),LEN(INDEX(FPL_Fixtures_Extract[],MATCH($A18,FPL_Fixtures_Extract[[Player]:[Player]],0),MATCH(FPL_Combined[[#Headers],[Gameweek 01]],FPL_Fixtures_Extract[#Headers],0)))-4),Team_Key[[Full Name]:[Full Name]],0))&amp;RIGHT(INDEX(FPL_Fixtures_Extract[],MATCH($A18,FPL_Fixtures_Extract[[Player]:[Player]],0),MATCH(FPL_Combined[[#Headers],[Gameweek 01]],FPL_Fixtures_Extract[#Headers],0)),3))</f>
        <v>MUN(A) 0-1</v>
      </c>
      <c r="C18" t="str">
        <f ca="1">IF(RIGHT(FPL_Combined[[#Headers],[Gameweek 02]],2)&lt;$B$622,INDEX(FPL_Results_Extract[Gameweek 02],MATCH($A18,FPL_Results_Extract[[Player]:[Player]],0)),INDEX(Team_Key[[Abbreviation]:[Abbreviation]],MATCH(LEFT(INDEX(FPL_Fixtures_Extract[],MATCH($A18,FPL_Fixtures_Extract[[Player]:[Player]],0),MATCH(FPL_Combined[[#Headers],[Gameweek 02]],FPL_Fixtures_Extract[#Headers],0)),LEN(INDEX(FPL_Fixtures_Extract[],MATCH($A18,FPL_Fixtures_Extract[[Player]:[Player]],0),MATCH(FPL_Combined[[#Headers],[Gameweek 02]],FPL_Fixtures_Extract[#Headers],0)))-4),Team_Key[[Full Name]:[Full Name]],0))&amp;RIGHT(INDEX(FPL_Fixtures_Extract[],MATCH($A18,FPL_Fixtures_Extract[[Player]:[Player]],0),MATCH(FPL_Combined[[#Headers],[Gameweek 02]],FPL_Fixtures_Extract[#Headers],0)),3))</f>
        <v>STK(H) 2-2</v>
      </c>
      <c r="D18" t="str">
        <f ca="1">IF(RIGHT(FPL_Combined[[#Headers],[Gameweek 03]],2)&lt;$B$622,INDEX(FPL_Results_Extract[Gameweek 03],MATCH($A18,FPL_Results_Extract[[Player]:[Player]],0)),INDEX(Team_Key[[Abbreviation]:[Abbreviation]],MATCH(LEFT(INDEX(FPL_Fixtures_Extract[],MATCH($A18,FPL_Fixtures_Extract[[Player]:[Player]],0),MATCH(FPL_Combined[[#Headers],[Gameweek 03]],FPL_Fixtures_Extract[#Headers],0)),LEN(INDEX(FPL_Fixtures_Extract[],MATCH($A18,FPL_Fixtures_Extract[[Player]:[Player]],0),MATCH(FPL_Combined[[#Headers],[Gameweek 03]],FPL_Fixtures_Extract[#Headers],0)))-4),Team_Key[[Full Name]:[Full Name]],0))&amp;RIGHT(INDEX(FPL_Fixtures_Extract[],MATCH($A18,FPL_Fixtures_Extract[[Player]:[Player]],0),MATCH(FPL_Combined[[#Headers],[Gameweek 03]],FPL_Fixtures_Extract[#Headers],0)),3))</f>
        <v>LEI(A) 1-1</v>
      </c>
      <c r="E18" t="str">
        <f ca="1">IF(RIGHT(FPL_Combined[[#Headers],[Gameweek 04]],2)&lt;$B$622,INDEX(FPL_Results_Extract[Gameweek 04],MATCH($A18,FPL_Results_Extract[[Player]:[Player]],0)),INDEX(Team_Key[[Abbreviation]:[Abbreviation]],MATCH(LEFT(INDEX(FPL_Fixtures_Extract[],MATCH($A18,FPL_Fixtures_Extract[[Player]:[Player]],0),MATCH(FPL_Combined[[#Headers],[Gameweek 04]],FPL_Fixtures_Extract[#Headers],0)),LEN(INDEX(FPL_Fixtures_Extract[],MATCH($A18,FPL_Fixtures_Extract[[Player]:[Player]],0),MATCH(FPL_Combined[[#Headers],[Gameweek 04]],FPL_Fixtures_Extract[#Headers],0)))-4),Team_Key[[Full Name]:[Full Name]],0))&amp;RIGHT(INDEX(FPL_Fixtures_Extract[],MATCH($A18,FPL_Fixtures_Extract[[Player]:[Player]],0),MATCH(FPL_Combined[[#Headers],[Gameweek 04]],FPL_Fixtures_Extract[#Headers],0)),3))</f>
        <v>EVE(H) 0-0</v>
      </c>
      <c r="F18" t="str">
        <f ca="1">IF(RIGHT(FPL_Combined[[#Headers],[Gameweek 05]],2)&lt;$B$622,INDEX(FPL_Results_Extract[Gameweek 05],MATCH($A18,FPL_Results_Extract[[Player]:[Player]],0)),INDEX(Team_Key[[Abbreviation]:[Abbreviation]],MATCH(LEFT(INDEX(FPL_Fixtures_Extract[],MATCH($A18,FPL_Fixtures_Extract[[Player]:[Player]],0),MATCH(FPL_Combined[[#Headers],[Gameweek 05]],FPL_Fixtures_Extract[#Headers],0)),LEN(INDEX(FPL_Fixtures_Extract[],MATCH($A18,FPL_Fixtures_Extract[[Player]:[Player]],0),MATCH(FPL_Combined[[#Headers],[Gameweek 05]],FPL_Fixtures_Extract[#Headers],0)))-4),Team_Key[[Full Name]:[Full Name]],0))&amp;RIGHT(INDEX(FPL_Fixtures_Extract[],MATCH($A18,FPL_Fixtures_Extract[[Player]:[Player]],0),MATCH(FPL_Combined[[#Headers],[Gameweek 05]],FPL_Fixtures_Extract[#Headers],0)),3))</f>
        <v>SUN(A) 1-0</v>
      </c>
      <c r="G18" t="str">
        <f ca="1">IF(RIGHT(FPL_Combined[[#Headers],[Gameweek 06]],2)&lt;$B$622,INDEX(FPL_Results_Extract[Gameweek 06],MATCH($A18,FPL_Results_Extract[[Player]:[Player]],0)),INDEX(Team_Key[[Abbreviation]:[Abbreviation]],MATCH(LEFT(INDEX(FPL_Fixtures_Extract[],MATCH($A18,FPL_Fixtures_Extract[[Player]:[Player]],0),MATCH(FPL_Combined[[#Headers],[Gameweek 06]],FPL_Fixtures_Extract[#Headers],0)),LEN(INDEX(FPL_Fixtures_Extract[],MATCH($A18,FPL_Fixtures_Extract[[Player]:[Player]],0),MATCH(FPL_Combined[[#Headers],[Gameweek 06]],FPL_Fixtures_Extract[#Headers],0)))-4),Team_Key[[Full Name]:[Full Name]],0))&amp;RIGHT(INDEX(FPL_Fixtures_Extract[],MATCH($A18,FPL_Fixtures_Extract[[Player]:[Player]],0),MATCH(FPL_Combined[[#Headers],[Gameweek 06]],FPL_Fixtures_Extract[#Headers],0)),3))</f>
        <v>CRY(H) 1-0</v>
      </c>
      <c r="H18" t="str">
        <f ca="1">IF(RIGHT(FPL_Combined[[#Headers],[Gameweek 07]],2)&lt;$B$622,INDEX(FPL_Results_Extract[Gameweek 07],MATCH($A18,FPL_Results_Extract[[Player]:[Player]],0)),INDEX(Team_Key[[Abbreviation]:[Abbreviation]],MATCH(LEFT(INDEX(FPL_Fixtures_Extract[],MATCH($A18,FPL_Fixtures_Extract[[Player]:[Player]],0),MATCH(FPL_Combined[[#Headers],[Gameweek 07]],FPL_Fixtures_Extract[#Headers],0)),LEN(INDEX(FPL_Fixtures_Extract[],MATCH($A18,FPL_Fixtures_Extract[[Player]:[Player]],0),MATCH(FPL_Combined[[#Headers],[Gameweek 07]],FPL_Fixtures_Extract[#Headers],0)))-4),Team_Key[[Full Name]:[Full Name]],0))&amp;RIGHT(INDEX(FPL_Fixtures_Extract[],MATCH($A18,FPL_Fixtures_Extract[[Player]:[Player]],0),MATCH(FPL_Combined[[#Headers],[Gameweek 07]],FPL_Fixtures_Extract[#Headers],0)),3))</f>
        <v>MCI(H) 4-1</v>
      </c>
      <c r="I18" t="str">
        <f ca="1">IF(RIGHT(FPL_Combined[[#Headers],[Gameweek 08]],2)&lt;$B$622,INDEX(FPL_Results_Extract[Gameweek 08],MATCH($A18,FPL_Results_Extract[[Player]:[Player]],0)),INDEX(Team_Key[[Abbreviation]:[Abbreviation]],MATCH(LEFT(INDEX(FPL_Fixtures_Extract[],MATCH($A18,FPL_Fixtures_Extract[[Player]:[Player]],0),MATCH(FPL_Combined[[#Headers],[Gameweek 08]],FPL_Fixtures_Extract[#Headers],0)),LEN(INDEX(FPL_Fixtures_Extract[],MATCH($A18,FPL_Fixtures_Extract[[Player]:[Player]],0),MATCH(FPL_Combined[[#Headers],[Gameweek 08]],FPL_Fixtures_Extract[#Headers],0)))-4),Team_Key[[Full Name]:[Full Name]],0))&amp;RIGHT(INDEX(FPL_Fixtures_Extract[],MATCH($A18,FPL_Fixtures_Extract[[Player]:[Player]],0),MATCH(FPL_Combined[[#Headers],[Gameweek 08]],FPL_Fixtures_Extract[#Headers],0)),3))</f>
        <v>SWA(A) 2-2</v>
      </c>
      <c r="J18" t="str">
        <f ca="1">IF(RIGHT(FPL_Combined[[#Headers],[Gameweek 09]],2)&lt;$B$622,INDEX(FPL_Results_Extract[Gameweek 09],MATCH($A18,FPL_Results_Extract[[Player]:[Player]],0)),INDEX(Team_Key[[Abbreviation]:[Abbreviation]],MATCH(LEFT(INDEX(FPL_Fixtures_Extract[],MATCH($A18,FPL_Fixtures_Extract[[Player]:[Player]],0),MATCH(FPL_Combined[[#Headers],[Gameweek 09]],FPL_Fixtures_Extract[#Headers],0)),LEN(INDEX(FPL_Fixtures_Extract[],MATCH($A18,FPL_Fixtures_Extract[[Player]:[Player]],0),MATCH(FPL_Combined[[#Headers],[Gameweek 09]],FPL_Fixtures_Extract[#Headers],0)))-4),Team_Key[[Full Name]:[Full Name]],0))&amp;RIGHT(INDEX(FPL_Fixtures_Extract[],MATCH($A18,FPL_Fixtures_Extract[[Player]:[Player]],0),MATCH(FPL_Combined[[#Headers],[Gameweek 09]],FPL_Fixtures_Extract[#Headers],0)),3))</f>
        <v>LIV(H) 0-0</v>
      </c>
      <c r="K18" t="str">
        <f ca="1">IF(RIGHT(FPL_Combined[[#Headers],[Gameweek 10]],2)&lt;$B$622,INDEX(FPL_Results_Extract[Gameweek 10],MATCH($A18,FPL_Results_Extract[[Player]:[Player]],0)),INDEX(Team_Key[[Abbreviation]:[Abbreviation]],MATCH(LEFT(INDEX(FPL_Fixtures_Extract[],MATCH($A18,FPL_Fixtures_Extract[[Player]:[Player]],0),MATCH(FPL_Combined[[#Headers],[Gameweek 10]],FPL_Fixtures_Extract[#Headers],0)),LEN(INDEX(FPL_Fixtures_Extract[],MATCH($A18,FPL_Fixtures_Extract[[Player]:[Player]],0),MATCH(FPL_Combined[[#Headers],[Gameweek 10]],FPL_Fixtures_Extract[#Headers],0)))-4),Team_Key[[Full Name]:[Full Name]],0))&amp;RIGHT(INDEX(FPL_Fixtures_Extract[],MATCH($A18,FPL_Fixtures_Extract[[Player]:[Player]],0),MATCH(FPL_Combined[[#Headers],[Gameweek 10]],FPL_Fixtures_Extract[#Headers],0)),3))</f>
        <v>BOU(A) 5-1</v>
      </c>
      <c r="L18" t="str">
        <f ca="1">IF(RIGHT(FPL_Combined[[#Headers],[Gameweek 11]],2)&lt;$B$622,INDEX(FPL_Results_Extract[Gameweek 11],MATCH($A18,FPL_Results_Extract[[Player]:[Player]],0)),INDEX(Team_Key[[Abbreviation]:[Abbreviation]],MATCH(LEFT(INDEX(FPL_Fixtures_Extract[],MATCH($A18,FPL_Fixtures_Extract[[Player]:[Player]],0),MATCH(FPL_Combined[[#Headers],[Gameweek 11]],FPL_Fixtures_Extract[#Headers],0)),LEN(INDEX(FPL_Fixtures_Extract[],MATCH($A18,FPL_Fixtures_Extract[[Player]:[Player]],0),MATCH(FPL_Combined[[#Headers],[Gameweek 11]],FPL_Fixtures_Extract[#Headers],0)))-4),Team_Key[[Full Name]:[Full Name]],0))&amp;RIGHT(INDEX(FPL_Fixtures_Extract[],MATCH($A18,FPL_Fixtures_Extract[[Player]:[Player]],0),MATCH(FPL_Combined[[#Headers],[Gameweek 11]],FPL_Fixtures_Extract[#Headers],0)),3))</f>
        <v>AVL(H) 3-1</v>
      </c>
      <c r="M18" t="str">
        <f ca="1">IF(RIGHT(FPL_Combined[[#Headers],[Gameweek 12]],2)&lt;$B$622,INDEX(FPL_Results_Extract[Gameweek 12],MATCH($A18,FPL_Results_Extract[[Player]:[Player]],0)),INDEX(Team_Key[[Abbreviation]:[Abbreviation]],MATCH(LEFT(INDEX(FPL_Fixtures_Extract[],MATCH($A18,FPL_Fixtures_Extract[[Player]:[Player]],0),MATCH(FPL_Combined[[#Headers],[Gameweek 12]],FPL_Fixtures_Extract[#Headers],0)),LEN(INDEX(FPL_Fixtures_Extract[],MATCH($A18,FPL_Fixtures_Extract[[Player]:[Player]],0),MATCH(FPL_Combined[[#Headers],[Gameweek 12]],FPL_Fixtures_Extract[#Headers],0)))-4),Team_Key[[Full Name]:[Full Name]],0))&amp;RIGHT(INDEX(FPL_Fixtures_Extract[],MATCH($A18,FPL_Fixtures_Extract[[Player]:[Player]],0),MATCH(FPL_Combined[[#Headers],[Gameweek 12]],FPL_Fixtures_Extract[#Headers],0)),3))</f>
        <v>ARS(A) 1-1</v>
      </c>
      <c r="N18" t="str">
        <f ca="1">IF(RIGHT(FPL_Combined[[#Headers],[Gameweek 13]],2)&lt;$B$622,INDEX(FPL_Results_Extract[Gameweek 13],MATCH($A18,FPL_Results_Extract[[Player]:[Player]],0)),INDEX(Team_Key[[Abbreviation]:[Abbreviation]],MATCH(LEFT(INDEX(FPL_Fixtures_Extract[],MATCH($A18,FPL_Fixtures_Extract[[Player]:[Player]],0),MATCH(FPL_Combined[[#Headers],[Gameweek 13]],FPL_Fixtures_Extract[#Headers],0)),LEN(INDEX(FPL_Fixtures_Extract[],MATCH($A18,FPL_Fixtures_Extract[[Player]:[Player]],0),MATCH(FPL_Combined[[#Headers],[Gameweek 13]],FPL_Fixtures_Extract[#Headers],0)))-4),Team_Key[[Full Name]:[Full Name]],0))&amp;RIGHT(INDEX(FPL_Fixtures_Extract[],MATCH($A18,FPL_Fixtures_Extract[[Player]:[Player]],0),MATCH(FPL_Combined[[#Headers],[Gameweek 13]],FPL_Fixtures_Extract[#Headers],0)),3))</f>
        <v>WHU(H) 4-1</v>
      </c>
      <c r="O18" t="str">
        <f ca="1">IF(RIGHT(FPL_Combined[[#Headers],[Gameweek 14]],2)&lt;$B$622,INDEX(FPL_Results_Extract[Gameweek 14],MATCH($A18,FPL_Results_Extract[[Player]:[Player]],0)),INDEX(Team_Key[[Abbreviation]:[Abbreviation]],MATCH(LEFT(INDEX(FPL_Fixtures_Extract[],MATCH($A18,FPL_Fixtures_Extract[[Player]:[Player]],0),MATCH(FPL_Combined[[#Headers],[Gameweek 14]],FPL_Fixtures_Extract[#Headers],0)),LEN(INDEX(FPL_Fixtures_Extract[],MATCH($A18,FPL_Fixtures_Extract[[Player]:[Player]],0),MATCH(FPL_Combined[[#Headers],[Gameweek 14]],FPL_Fixtures_Extract[#Headers],0)))-4),Team_Key[[Full Name]:[Full Name]],0))&amp;RIGHT(INDEX(FPL_Fixtures_Extract[],MATCH($A18,FPL_Fixtures_Extract[[Player]:[Player]],0),MATCH(FPL_Combined[[#Headers],[Gameweek 14]],FPL_Fixtures_Extract[#Headers],0)),3))</f>
        <v>CHE(H) 0-0</v>
      </c>
      <c r="P18" t="str">
        <f ca="1">IF(RIGHT(FPL_Combined[[#Headers],[Gameweek 15]],2)&lt;$B$622,INDEX(FPL_Results_Extract[Gameweek 15],MATCH($A18,FPL_Results_Extract[[Player]:[Player]],0)),INDEX(Team_Key[[Abbreviation]:[Abbreviation]],MATCH(LEFT(INDEX(FPL_Fixtures_Extract[],MATCH($A18,FPL_Fixtures_Extract[[Player]:[Player]],0),MATCH(FPL_Combined[[#Headers],[Gameweek 15]],FPL_Fixtures_Extract[#Headers],0)),LEN(INDEX(FPL_Fixtures_Extract[],MATCH($A18,FPL_Fixtures_Extract[[Player]:[Player]],0),MATCH(FPL_Combined[[#Headers],[Gameweek 15]],FPL_Fixtures_Extract[#Headers],0)))-4),Team_Key[[Full Name]:[Full Name]],0))&amp;RIGHT(INDEX(FPL_Fixtures_Extract[],MATCH($A18,FPL_Fixtures_Extract[[Player]:[Player]],0),MATCH(FPL_Combined[[#Headers],[Gameweek 15]],FPL_Fixtures_Extract[#Headers],0)),3))</f>
        <v>WBA(A) 1-1</v>
      </c>
      <c r="Q18" t="str">
        <f ca="1">IF(RIGHT(FPL_Combined[[#Headers],[Gameweek 16]],2)&lt;$B$622,INDEX(FPL_Results_Extract[Gameweek 16],MATCH($A18,FPL_Results_Extract[[Player]:[Player]],0)),INDEX(Team_Key[[Abbreviation]:[Abbreviation]],MATCH(LEFT(INDEX(FPL_Fixtures_Extract[],MATCH($A18,FPL_Fixtures_Extract[[Player]:[Player]],0),MATCH(FPL_Combined[[#Headers],[Gameweek 16]],FPL_Fixtures_Extract[#Headers],0)),LEN(INDEX(FPL_Fixtures_Extract[],MATCH($A18,FPL_Fixtures_Extract[[Player]:[Player]],0),MATCH(FPL_Combined[[#Headers],[Gameweek 16]],FPL_Fixtures_Extract[#Headers],0)))-4),Team_Key[[Full Name]:[Full Name]],0))&amp;RIGHT(INDEX(FPL_Fixtures_Extract[],MATCH($A18,FPL_Fixtures_Extract[[Player]:[Player]],0),MATCH(FPL_Combined[[#Headers],[Gameweek 16]],FPL_Fixtures_Extract[#Headers],0)),3))</f>
        <v>NEW(H) 1-2</v>
      </c>
      <c r="R18" t="str">
        <f ca="1">IF(RIGHT(FPL_Combined[[#Headers],[Gameweek 17]],2)&lt;$B$622,INDEX(FPL_Results_Extract[Gameweek 17],MATCH($A18,FPL_Results_Extract[[Player]:[Player]],0)),INDEX(Team_Key[[Abbreviation]:[Abbreviation]],MATCH(LEFT(INDEX(FPL_Fixtures_Extract[],MATCH($A18,FPL_Fixtures_Extract[[Player]:[Player]],0),MATCH(FPL_Combined[[#Headers],[Gameweek 17]],FPL_Fixtures_Extract[#Headers],0)),LEN(INDEX(FPL_Fixtures_Extract[],MATCH($A18,FPL_Fixtures_Extract[[Player]:[Player]],0),MATCH(FPL_Combined[[#Headers],[Gameweek 17]],FPL_Fixtures_Extract[#Headers],0)))-4),Team_Key[[Full Name]:[Full Name]],0))&amp;RIGHT(INDEX(FPL_Fixtures_Extract[],MATCH($A18,FPL_Fixtures_Extract[[Player]:[Player]],0),MATCH(FPL_Combined[[#Headers],[Gameweek 17]],FPL_Fixtures_Extract[#Headers],0)),3))</f>
        <v>SOU(A) 2-0</v>
      </c>
      <c r="S18" t="str">
        <f ca="1">IF(RIGHT(FPL_Combined[[#Headers],[Gameweek 18]],2)&lt;$B$622,INDEX(FPL_Results_Extract[Gameweek 18],MATCH($A18,FPL_Results_Extract[[Player]:[Player]],0)),INDEX(Team_Key[[Abbreviation]:[Abbreviation]],MATCH(LEFT(INDEX(FPL_Fixtures_Extract[],MATCH($A18,FPL_Fixtures_Extract[[Player]:[Player]],0),MATCH(FPL_Combined[[#Headers],[Gameweek 18]],FPL_Fixtures_Extract[#Headers],0)),LEN(INDEX(FPL_Fixtures_Extract[],MATCH($A18,FPL_Fixtures_Extract[[Player]:[Player]],0),MATCH(FPL_Combined[[#Headers],[Gameweek 18]],FPL_Fixtures_Extract[#Headers],0)))-4),Team_Key[[Full Name]:[Full Name]],0))&amp;RIGHT(INDEX(FPL_Fixtures_Extract[],MATCH($A18,FPL_Fixtures_Extract[[Player]:[Player]],0),MATCH(FPL_Combined[[#Headers],[Gameweek 18]],FPL_Fixtures_Extract[#Headers],0)),3))</f>
        <v>NOR(H) 3-0</v>
      </c>
      <c r="T18" t="str">
        <f ca="1">IF(RIGHT(FPL_Combined[[#Headers],[Gameweek 19]],2)&lt;$B$622,INDEX(FPL_Results_Extract[Gameweek 19],MATCH($A18,FPL_Results_Extract[[Player]:[Player]],0)),INDEX(Team_Key[[Abbreviation]:[Abbreviation]],MATCH(LEFT(INDEX(FPL_Fixtures_Extract[],MATCH($A18,FPL_Fixtures_Extract[[Player]:[Player]],0),MATCH(FPL_Combined[[#Headers],[Gameweek 19]],FPL_Fixtures_Extract[#Headers],0)),LEN(INDEX(FPL_Fixtures_Extract[],MATCH($A18,FPL_Fixtures_Extract[[Player]:[Player]],0),MATCH(FPL_Combined[[#Headers],[Gameweek 19]],FPL_Fixtures_Extract[#Headers],0)))-4),Team_Key[[Full Name]:[Full Name]],0))&amp;RIGHT(INDEX(FPL_Fixtures_Extract[],MATCH($A18,FPL_Fixtures_Extract[[Player]:[Player]],0),MATCH(FPL_Combined[[#Headers],[Gameweek 19]],FPL_Fixtures_Extract[#Headers],0)),3))</f>
        <v>WAT(A) 2-1</v>
      </c>
      <c r="U18" t="str">
        <f ca="1">IF(RIGHT(FPL_Combined[[#Headers],[Gameweek 20]],2)&lt;$B$622,INDEX(FPL_Results_Extract[Gameweek 20],MATCH($A18,FPL_Results_Extract[[Player]:[Player]],0)),INDEX(Team_Key[[Abbreviation]:[Abbreviation]],MATCH(LEFT(INDEX(FPL_Fixtures_Extract[],MATCH($A18,FPL_Fixtures_Extract[[Player]:[Player]],0),MATCH(FPL_Combined[[#Headers],[Gameweek 20]],FPL_Fixtures_Extract[#Headers],0)),LEN(INDEX(FPL_Fixtures_Extract[],MATCH($A18,FPL_Fixtures_Extract[[Player]:[Player]],0),MATCH(FPL_Combined[[#Headers],[Gameweek 20]],FPL_Fixtures_Extract[#Headers],0)))-4),Team_Key[[Full Name]:[Full Name]],0))&amp;RIGHT(INDEX(FPL_Fixtures_Extract[],MATCH($A18,FPL_Fixtures_Extract[[Player]:[Player]],0),MATCH(FPL_Combined[[#Headers],[Gameweek 20]],FPL_Fixtures_Extract[#Headers],0)),3))</f>
        <v>EVE(A) 1-1</v>
      </c>
      <c r="V18" t="str">
        <f ca="1">IF(RIGHT(FPL_Combined[[#Headers],[Gameweek 21]],2)&lt;$B$622,INDEX(FPL_Results_Extract[Gameweek 21],MATCH($A18,FPL_Results_Extract[[Player]:[Player]],0)),INDEX(Team_Key[[Abbreviation]:[Abbreviation]],MATCH(LEFT(INDEX(FPL_Fixtures_Extract[],MATCH($A18,FPL_Fixtures_Extract[[Player]:[Player]],0),MATCH(FPL_Combined[[#Headers],[Gameweek 21]],FPL_Fixtures_Extract[#Headers],0)),LEN(INDEX(FPL_Fixtures_Extract[],MATCH($A18,FPL_Fixtures_Extract[[Player]:[Player]],0),MATCH(FPL_Combined[[#Headers],[Gameweek 21]],FPL_Fixtures_Extract[#Headers],0)))-4),Team_Key[[Full Name]:[Full Name]],0))&amp;RIGHT(INDEX(FPL_Fixtures_Extract[],MATCH($A18,FPL_Fixtures_Extract[[Player]:[Player]],0),MATCH(FPL_Combined[[#Headers],[Gameweek 21]],FPL_Fixtures_Extract[#Headers],0)),3))</f>
        <v>LEI(H) 0-1</v>
      </c>
      <c r="W18" t="str">
        <f ca="1">IF(RIGHT(FPL_Combined[[#Headers],[Gameweek 22]],2)&lt;$B$622,INDEX(FPL_Results_Extract[Gameweek 22],MATCH($A18,FPL_Results_Extract[[Player]:[Player]],0)),INDEX(Team_Key[[Abbreviation]:[Abbreviation]],MATCH(LEFT(INDEX(FPL_Fixtures_Extract[],MATCH($A18,FPL_Fixtures_Extract[[Player]:[Player]],0),MATCH(FPL_Combined[[#Headers],[Gameweek 22]],FPL_Fixtures_Extract[#Headers],0)),LEN(INDEX(FPL_Fixtures_Extract[],MATCH($A18,FPL_Fixtures_Extract[[Player]:[Player]],0),MATCH(FPL_Combined[[#Headers],[Gameweek 22]],FPL_Fixtures_Extract[#Headers],0)))-4),Team_Key[[Full Name]:[Full Name]],0))&amp;RIGHT(INDEX(FPL_Fixtures_Extract[],MATCH($A18,FPL_Fixtures_Extract[[Player]:[Player]],0),MATCH(FPL_Combined[[#Headers],[Gameweek 22]],FPL_Fixtures_Extract[#Headers],0)),3))</f>
        <v>SUN(H) 4-1</v>
      </c>
      <c r="X18" t="str">
        <f ca="1">IF(RIGHT(FPL_Combined[[#Headers],[Gameweek 23]],2)&lt;$B$622,INDEX(FPL_Results_Extract[Gameweek 23],MATCH($A18,FPL_Results_Extract[[Player]:[Player]],0)),INDEX(Team_Key[[Abbreviation]:[Abbreviation]],MATCH(LEFT(INDEX(FPL_Fixtures_Extract[],MATCH($A18,FPL_Fixtures_Extract[[Player]:[Player]],0),MATCH(FPL_Combined[[#Headers],[Gameweek 23]],FPL_Fixtures_Extract[#Headers],0)),LEN(INDEX(FPL_Fixtures_Extract[],MATCH($A18,FPL_Fixtures_Extract[[Player]:[Player]],0),MATCH(FPL_Combined[[#Headers],[Gameweek 23]],FPL_Fixtures_Extract[#Headers],0)))-4),Team_Key[[Full Name]:[Full Name]],0))&amp;RIGHT(INDEX(FPL_Fixtures_Extract[],MATCH($A18,FPL_Fixtures_Extract[[Player]:[Player]],0),MATCH(FPL_Combined[[#Headers],[Gameweek 23]],FPL_Fixtures_Extract[#Headers],0)),3))</f>
        <v>CRY(A) 3-1</v>
      </c>
      <c r="Y18" t="str">
        <f ca="1">IF(RIGHT(FPL_Combined[[#Headers],[Gameweek 24]],2)&lt;$B$622,INDEX(FPL_Results_Extract[Team],MATCH($A18,FPL_Results_Extract[[Player]:[Player]],0)),INDEX(Team_Key[[Abbreviation]:[Abbreviation]],MATCH(LEFT(INDEX(FPL_Fixtures_Extract[],MATCH($A18,FPL_Fixtures_Extract[[Player]:[Player]],0),MATCH(FPL_Combined[[#Headers],[Gameweek 24]],FPL_Fixtures_Extract[#Headers],0)),LEN(INDEX(FPL_Fixtures_Extract[],MATCH($A18,FPL_Fixtures_Extract[[Player]:[Player]],0),MATCH(FPL_Combined[[#Headers],[Gameweek 24]],FPL_Fixtures_Extract[#Headers],0)))-4),Team_Key[[Full Name]:[Full Name]],0))&amp;RIGHT(INDEX(FPL_Fixtures_Extract[],MATCH($A18,FPL_Fixtures_Extract[[Player]:[Player]],0),MATCH(FPL_Combined[[#Headers],[Gameweek 24]],FPL_Fixtures_Extract[#Headers],0)),3))</f>
        <v>TOT</v>
      </c>
      <c r="Z18" t="str">
        <f ca="1">IF(RIGHT(FPL_Combined[[#Headers],[Gameweek 25]],2)&lt;$B$622,INDEX(FPL_Results_Extract[Player],MATCH($A18,FPL_Results_Extract[[Player]:[Player]],0)),INDEX(Team_Key[[Abbreviation]:[Abbreviation]],MATCH(LEFT(INDEX(FPL_Fixtures_Extract[],MATCH($A18,FPL_Fixtures_Extract[[Player]:[Player]],0),MATCH(FPL_Combined[[#Headers],[Gameweek 25]],FPL_Fixtures_Extract[#Headers],0)),LEN(INDEX(FPL_Fixtures_Extract[],MATCH($A18,FPL_Fixtures_Extract[[Player]:[Player]],0),MATCH(FPL_Combined[[#Headers],[Gameweek 25]],FPL_Fixtures_Extract[#Headers],0)))-4),Team_Key[[Full Name]:[Full Name]],0))&amp;RIGHT(INDEX(FPL_Fixtures_Extract[],MATCH($A18,FPL_Fixtures_Extract[[Player]:[Player]],0),MATCH(FPL_Combined[[#Headers],[Gameweek 25]],FPL_Fixtures_Extract[#Headers],0)),3))</f>
        <v>Alli</v>
      </c>
      <c r="AA18" t="str">
        <f ca="1">IF(RIGHT(FPL_Combined[[#Headers],[Gameweek 26]],2)&lt;$B$622,INDEX(FPL_Results_Extract[Gameweek 01],MATCH($A18,FPL_Results_Extract[[Player]:[Player]],0)),INDEX(Team_Key[[Abbreviation]:[Abbreviation]],MATCH(LEFT(INDEX(FPL_Fixtures_Extract[],MATCH($A18,FPL_Fixtures_Extract[[Player]:[Player]],0),MATCH(FPL_Combined[[#Headers],[Gameweek 26]],FPL_Fixtures_Extract[#Headers],0)),LEN(INDEX(FPL_Fixtures_Extract[],MATCH($A18,FPL_Fixtures_Extract[[Player]:[Player]],0),MATCH(FPL_Combined[[#Headers],[Gameweek 26]],FPL_Fixtures_Extract[#Headers],0)))-4),Team_Key[[Full Name]:[Full Name]],0))&amp;RIGHT(INDEX(FPL_Fixtures_Extract[],MATCH($A18,FPL_Fixtures_Extract[[Player]:[Player]],0),MATCH(FPL_Combined[[#Headers],[Gameweek 26]],FPL_Fixtures_Extract[#Headers],0)),3))</f>
        <v>MUN(A) 0-1</v>
      </c>
      <c r="AB18" t="str">
        <f ca="1">IF(RIGHT(FPL_Combined[[#Headers],[Gameweek 27]],2)&lt;$B$622,INDEX(FPL_Results_Extract[Gameweek 02],MATCH($A18,FPL_Results_Extract[[Player]:[Player]],0)),INDEX(Team_Key[[Abbreviation]:[Abbreviation]],MATCH(LEFT(INDEX(FPL_Fixtures_Extract[],MATCH($A18,FPL_Fixtures_Extract[[Player]:[Player]],0),MATCH(FPL_Combined[[#Headers],[Gameweek 27]],FPL_Fixtures_Extract[#Headers],0)),LEN(INDEX(FPL_Fixtures_Extract[],MATCH($A18,FPL_Fixtures_Extract[[Player]:[Player]],0),MATCH(FPL_Combined[[#Headers],[Gameweek 27]],FPL_Fixtures_Extract[#Headers],0)))-4),Team_Key[[Full Name]:[Full Name]],0))&amp;RIGHT(INDEX(FPL_Fixtures_Extract[],MATCH($A18,FPL_Fixtures_Extract[[Player]:[Player]],0),MATCH(FPL_Combined[[#Headers],[Gameweek 27]],FPL_Fixtures_Extract[#Headers],0)),3))</f>
        <v>STK(H) 2-2</v>
      </c>
      <c r="AC18" t="str">
        <f ca="1">IF(RIGHT(FPL_Combined[[#Headers],[Gameweek 28]],2)&lt;$B$622,INDEX(FPL_Results_Extract[Gameweek 03],MATCH($A18,FPL_Results_Extract[[Player]:[Player]],0)),INDEX(Team_Key[[Abbreviation]:[Abbreviation]],MATCH(LEFT(INDEX(FPL_Fixtures_Extract[],MATCH($A18,FPL_Fixtures_Extract[[Player]:[Player]],0),MATCH(FPL_Combined[[#Headers],[Gameweek 28]],FPL_Fixtures_Extract[#Headers],0)),LEN(INDEX(FPL_Fixtures_Extract[],MATCH($A18,FPL_Fixtures_Extract[[Player]:[Player]],0),MATCH(FPL_Combined[[#Headers],[Gameweek 28]],FPL_Fixtures_Extract[#Headers],0)))-4),Team_Key[[Full Name]:[Full Name]],0))&amp;RIGHT(INDEX(FPL_Fixtures_Extract[],MATCH($A18,FPL_Fixtures_Extract[[Player]:[Player]],0),MATCH(FPL_Combined[[#Headers],[Gameweek 28]],FPL_Fixtures_Extract[#Headers],0)),3))</f>
        <v>LEI(A) 1-1</v>
      </c>
      <c r="AD18" t="str">
        <f ca="1">IF(RIGHT(FPL_Combined[[#Headers],[Gameweek 29]],2)&lt;$B$622,INDEX(FPL_Results_Extract[Gameweek 04],MATCH($A18,FPL_Results_Extract[[Player]:[Player]],0)),INDEX(Team_Key[[Abbreviation]:[Abbreviation]],MATCH(LEFT(INDEX(FPL_Fixtures_Extract[],MATCH($A18,FPL_Fixtures_Extract[[Player]:[Player]],0),MATCH(FPL_Combined[[#Headers],[Gameweek 29]],FPL_Fixtures_Extract[#Headers],0)),LEN(INDEX(FPL_Fixtures_Extract[],MATCH($A18,FPL_Fixtures_Extract[[Player]:[Player]],0),MATCH(FPL_Combined[[#Headers],[Gameweek 29]],FPL_Fixtures_Extract[#Headers],0)))-4),Team_Key[[Full Name]:[Full Name]],0))&amp;RIGHT(INDEX(FPL_Fixtures_Extract[],MATCH($A18,FPL_Fixtures_Extract[[Player]:[Player]],0),MATCH(FPL_Combined[[#Headers],[Gameweek 29]],FPL_Fixtures_Extract[#Headers],0)),3))</f>
        <v>AVL(A)</v>
      </c>
      <c r="AE18" t="str">
        <f ca="1">IF(RIGHT(FPL_Combined[[#Headers],[Gameweek 30]],2)&lt;$B$622,INDEX(FPL_Results_Extract[Gameweek 05],MATCH($A18,FPL_Results_Extract[[Player]:[Player]],0)),INDEX(Team_Key[[Abbreviation]:[Abbreviation]],MATCH(LEFT(INDEX(FPL_Fixtures_Extract[],MATCH($A18,FPL_Fixtures_Extract[[Player]:[Player]],0),MATCH(FPL_Combined[[#Headers],[Gameweek 30]],FPL_Fixtures_Extract[#Headers],0)),LEN(INDEX(FPL_Fixtures_Extract[],MATCH($A18,FPL_Fixtures_Extract[[Player]:[Player]],0),MATCH(FPL_Combined[[#Headers],[Gameweek 30]],FPL_Fixtures_Extract[#Headers],0)))-4),Team_Key[[Full Name]:[Full Name]],0))&amp;RIGHT(INDEX(FPL_Fixtures_Extract[],MATCH($A18,FPL_Fixtures_Extract[[Player]:[Player]],0),MATCH(FPL_Combined[[#Headers],[Gameweek 30]],FPL_Fixtures_Extract[#Headers],0)),3))</f>
        <v>BOU(H)</v>
      </c>
      <c r="AF18" t="str">
        <f ca="1">IF(RIGHT(FPL_Combined[[#Headers],[Gameweek 31]],2)&lt;$B$622,INDEX(FPL_Results_Extract[Gameweek 06],MATCH($A18,FPL_Results_Extract[[Player]:[Player]],0)),INDEX(Team_Key[[Abbreviation]:[Abbreviation]],MATCH(LEFT(INDEX(FPL_Fixtures_Extract[],MATCH($A18,FPL_Fixtures_Extract[[Player]:[Player]],0),MATCH(FPL_Combined[[#Headers],[Gameweek 31]],FPL_Fixtures_Extract[#Headers],0)),LEN(INDEX(FPL_Fixtures_Extract[],MATCH($A18,FPL_Fixtures_Extract[[Player]:[Player]],0),MATCH(FPL_Combined[[#Headers],[Gameweek 31]],FPL_Fixtures_Extract[#Headers],0)))-4),Team_Key[[Full Name]:[Full Name]],0))&amp;RIGHT(INDEX(FPL_Fixtures_Extract[],MATCH($A18,FPL_Fixtures_Extract[[Player]:[Player]],0),MATCH(FPL_Combined[[#Headers],[Gameweek 31]],FPL_Fixtures_Extract[#Headers],0)),3))</f>
        <v>LIV(A)</v>
      </c>
      <c r="AG18" t="str">
        <f ca="1">IF(RIGHT(FPL_Combined[[#Headers],[Gameweek 32]],2)&lt;$B$622,INDEX(FPL_Results_Extract[Gameweek 07],MATCH($A18,FPL_Results_Extract[[Player]:[Player]],0)),INDEX(Team_Key[[Abbreviation]:[Abbreviation]],MATCH(LEFT(INDEX(FPL_Fixtures_Extract[],MATCH($A18,FPL_Fixtures_Extract[[Player]:[Player]],0),MATCH(FPL_Combined[[#Headers],[Gameweek 32]],FPL_Fixtures_Extract[#Headers],0)),LEN(INDEX(FPL_Fixtures_Extract[],MATCH($A18,FPL_Fixtures_Extract[[Player]:[Player]],0),MATCH(FPL_Combined[[#Headers],[Gameweek 32]],FPL_Fixtures_Extract[#Headers],0)))-4),Team_Key[[Full Name]:[Full Name]],0))&amp;RIGHT(INDEX(FPL_Fixtures_Extract[],MATCH($A18,FPL_Fixtures_Extract[[Player]:[Player]],0),MATCH(FPL_Combined[[#Headers],[Gameweek 32]],FPL_Fixtures_Extract[#Headers],0)),3))</f>
        <v>MUN(H)</v>
      </c>
      <c r="AH18" t="str">
        <f ca="1">IF(RIGHT(FPL_Combined[[#Headers],[Gameweek 33]],2)&lt;$B$622,INDEX(FPL_Results_Extract[Gameweek 08],MATCH($A18,FPL_Results_Extract[[Player]:[Player]],0)),INDEX(Team_Key[[Abbreviation]:[Abbreviation]],MATCH(LEFT(INDEX(FPL_Fixtures_Extract[],MATCH($A18,FPL_Fixtures_Extract[[Player]:[Player]],0),MATCH(FPL_Combined[[#Headers],[Gameweek 33]],FPL_Fixtures_Extract[#Headers],0)),LEN(INDEX(FPL_Fixtures_Extract[],MATCH($A18,FPL_Fixtures_Extract[[Player]:[Player]],0),MATCH(FPL_Combined[[#Headers],[Gameweek 33]],FPL_Fixtures_Extract[#Headers],0)))-4),Team_Key[[Full Name]:[Full Name]],0))&amp;RIGHT(INDEX(FPL_Fixtures_Extract[],MATCH($A18,FPL_Fixtures_Extract[[Player]:[Player]],0),MATCH(FPL_Combined[[#Headers],[Gameweek 33]],FPL_Fixtures_Extract[#Headers],0)),3))</f>
        <v>STK(A)</v>
      </c>
      <c r="AI18" t="str">
        <f ca="1">IF(RIGHT(FPL_Combined[[#Headers],[Gameweek 34]],2)&lt;$B$622,INDEX(FPL_Results_Extract[Gameweek 09],MATCH($A18,FPL_Results_Extract[[Player]:[Player]],0)),INDEX(Team_Key[[Abbreviation]:[Abbreviation]],MATCH(LEFT(INDEX(FPL_Fixtures_Extract[],MATCH($A18,FPL_Fixtures_Extract[[Player]:[Player]],0),MATCH(FPL_Combined[[#Headers],[Gameweek 34]],FPL_Fixtures_Extract[#Headers],0)),LEN(INDEX(FPL_Fixtures_Extract[],MATCH($A18,FPL_Fixtures_Extract[[Player]:[Player]],0),MATCH(FPL_Combined[[#Headers],[Gameweek 34]],FPL_Fixtures_Extract[#Headers],0)))-4),Team_Key[[Full Name]:[Full Name]],0))&amp;RIGHT(INDEX(FPL_Fixtures_Extract[],MATCH($A18,FPL_Fixtures_Extract[[Player]:[Player]],0),MATCH(FPL_Combined[[#Headers],[Gameweek 34]],FPL_Fixtures_Extract[#Headers],0)),3))</f>
        <v>WBA(H)</v>
      </c>
      <c r="AJ18" t="str">
        <f ca="1">IF(RIGHT(FPL_Combined[[#Headers],[Gameweek 35]],2)&lt;$B$622,INDEX(FPL_Results_Extract[Gameweek 10],MATCH($A18,FPL_Results_Extract[[Player]:[Player]],0)),INDEX(Team_Key[[Abbreviation]:[Abbreviation]],MATCH(LEFT(INDEX(FPL_Fixtures_Extract[],MATCH($A18,FPL_Fixtures_Extract[[Player]:[Player]],0),MATCH(FPL_Combined[[#Headers],[Gameweek 35]],FPL_Fixtures_Extract[#Headers],0)),LEN(INDEX(FPL_Fixtures_Extract[],MATCH($A18,FPL_Fixtures_Extract[[Player]:[Player]],0),MATCH(FPL_Combined[[#Headers],[Gameweek 35]],FPL_Fixtures_Extract[#Headers],0)))-4),Team_Key[[Full Name]:[Full Name]],0))&amp;RIGHT(INDEX(FPL_Fixtures_Extract[],MATCH($A18,FPL_Fixtures_Extract[[Player]:[Player]],0),MATCH(FPL_Combined[[#Headers],[Gameweek 35]],FPL_Fixtures_Extract[#Headers],0)),3))</f>
        <v>CHE(A)</v>
      </c>
      <c r="AK18" t="str">
        <f ca="1">IF(RIGHT(FPL_Combined[[#Headers],[Gameweek 36]],2)&lt;$B$622,INDEX(FPL_Results_Extract[Gameweek 11],MATCH($A18,FPL_Results_Extract[[Player]:[Player]],0)),INDEX(Team_Key[[Abbreviation]:[Abbreviation]],MATCH(LEFT(INDEX(FPL_Fixtures_Extract[],MATCH($A18,FPL_Fixtures_Extract[[Player]:[Player]],0),MATCH(FPL_Combined[[#Headers],[Gameweek 36]],FPL_Fixtures_Extract[#Headers],0)),LEN(INDEX(FPL_Fixtures_Extract[],MATCH($A18,FPL_Fixtures_Extract[[Player]:[Player]],0),MATCH(FPL_Combined[[#Headers],[Gameweek 36]],FPL_Fixtures_Extract[#Headers],0)))-4),Team_Key[[Full Name]:[Full Name]],0))&amp;RIGHT(INDEX(FPL_Fixtures_Extract[],MATCH($A18,FPL_Fixtures_Extract[[Player]:[Player]],0),MATCH(FPL_Combined[[#Headers],[Gameweek 36]],FPL_Fixtures_Extract[#Headers],0)),3))</f>
        <v>SOU(H)</v>
      </c>
      <c r="AL18" t="str">
        <f ca="1">IF(RIGHT(FPL_Combined[[#Headers],[Gameweek 37]],2)&lt;$B$622,INDEX(FPL_Results_Extract[Gameweek 12],MATCH($A18,FPL_Results_Extract[[Player]:[Player]],0)),INDEX(Team_Key[[Abbreviation]:[Abbreviation]],MATCH(LEFT(INDEX(FPL_Fixtures_Extract[],MATCH($A18,FPL_Fixtures_Extract[[Player]:[Player]],0),MATCH(FPL_Combined[[#Headers],[Gameweek 37]],FPL_Fixtures_Extract[#Headers],0)),LEN(INDEX(FPL_Fixtures_Extract[],MATCH($A18,FPL_Fixtures_Extract[[Player]:[Player]],0),MATCH(FPL_Combined[[#Headers],[Gameweek 37]],FPL_Fixtures_Extract[#Headers],0)))-4),Team_Key[[Full Name]:[Full Name]],0))&amp;RIGHT(INDEX(FPL_Fixtures_Extract[],MATCH($A18,FPL_Fixtures_Extract[[Player]:[Player]],0),MATCH(FPL_Combined[[#Headers],[Gameweek 37]],FPL_Fixtures_Extract[#Headers],0)),3))</f>
        <v>NEW(A)</v>
      </c>
      <c r="AM18" t="e">
        <f ca="1">IF(RIGHT(FPL_Combined[[#Headers],[Gameweek 38]],2)&lt;$B$622,INDEX(FPL_Results_Extract[Gameweek 13],MATCH($A18,FPL_Results_Extract[[Player]:[Player]],0)),INDEX(Team_Key[[Abbreviation]:[Abbreviation]],MATCH(LEFT(INDEX(FPL_Fixtures_Extract[],MATCH($A18,FPL_Fixtures_Extract[[Player]:[Player]],0),MATCH(FPL_Combined[[#Headers],[Gameweek 38]],FPL_Fixtures_Extract[#Headers],0)),LEN(INDEX(FPL_Fixtures_Extract[],MATCH($A18,FPL_Fixtures_Extract[[Player]:[Player]],0),MATCH(FPL_Combined[[#Headers],[Gameweek 38]],FPL_Fixtures_Extract[#Headers],0)))-4),Team_Key[[Full Name]:[Full Name]],0))&amp;RIGHT(INDEX(FPL_Fixtures_Extract[],MATCH($A18,FPL_Fixtures_Extract[[Player]:[Player]],0),MATCH(FPL_Combined[[#Headers],[Gameweek 38]],FPL_Fixtures_Extract[#Headers],0)),3))</f>
        <v>#VALUE!</v>
      </c>
    </row>
    <row r="19" spans="1:39" x14ac:dyDescent="0.45">
      <c r="A19" t="s">
        <v>391</v>
      </c>
      <c r="B19" t="str">
        <f ca="1">IF(RIGHT(FPL_Combined[[#Headers],[Gameweek 01]],2)&lt;$B$622,INDEX(FPL_Results_Extract[Gameweek 01],MATCH($A19,FPL_Results_Extract[[Player]:[Player]],0)),INDEX(Team_Key[[Abbreviation]:[Abbreviation]],MATCH(LEFT(INDEX(FPL_Fixtures_Extract[],MATCH($A19,FPL_Fixtures_Extract[[Player]:[Player]],0),MATCH(FPL_Combined[[#Headers],[Gameweek 01]],FPL_Fixtures_Extract[#Headers],0)),LEN(INDEX(FPL_Fixtures_Extract[],MATCH($A19,FPL_Fixtures_Extract[[Player]:[Player]],0),MATCH(FPL_Combined[[#Headers],[Gameweek 01]],FPL_Fixtures_Extract[#Headers],0)))-4),Team_Key[[Full Name]:[Full Name]],0))&amp;RIGHT(INDEX(FPL_Fixtures_Extract[],MATCH($A19,FPL_Fixtures_Extract[[Player]:[Player]],0),MATCH(FPL_Combined[[#Headers],[Gameweek 01]],FPL_Fixtures_Extract[#Headers],0)),3))</f>
        <v>N/A</v>
      </c>
      <c r="C19" t="str">
        <f ca="1">IF(RIGHT(FPL_Combined[[#Headers],[Gameweek 02]],2)&lt;$B$622,INDEX(FPL_Results_Extract[Gameweek 02],MATCH($A19,FPL_Results_Extract[[Player]:[Player]],0)),INDEX(Team_Key[[Abbreviation]:[Abbreviation]],MATCH(LEFT(INDEX(FPL_Fixtures_Extract[],MATCH($A19,FPL_Fixtures_Extract[[Player]:[Player]],0),MATCH(FPL_Combined[[#Headers],[Gameweek 02]],FPL_Fixtures_Extract[#Headers],0)),LEN(INDEX(FPL_Fixtures_Extract[],MATCH($A19,FPL_Fixtures_Extract[[Player]:[Player]],0),MATCH(FPL_Combined[[#Headers],[Gameweek 02]],FPL_Fixtures_Extract[#Headers],0)))-4),Team_Key[[Full Name]:[Full Name]],0))&amp;RIGHT(INDEX(FPL_Fixtures_Extract[],MATCH($A19,FPL_Fixtures_Extract[[Player]:[Player]],0),MATCH(FPL_Combined[[#Headers],[Gameweek 02]],FPL_Fixtures_Extract[#Headers],0)),3))</f>
        <v>N/A</v>
      </c>
      <c r="D19" t="str">
        <f ca="1">IF(RIGHT(FPL_Combined[[#Headers],[Gameweek 03]],2)&lt;$B$622,INDEX(FPL_Results_Extract[Gameweek 03],MATCH($A19,FPL_Results_Extract[[Player]:[Player]],0)),INDEX(Team_Key[[Abbreviation]:[Abbreviation]],MATCH(LEFT(INDEX(FPL_Fixtures_Extract[],MATCH($A19,FPL_Fixtures_Extract[[Player]:[Player]],0),MATCH(FPL_Combined[[#Headers],[Gameweek 03]],FPL_Fixtures_Extract[#Headers],0)),LEN(INDEX(FPL_Fixtures_Extract[],MATCH($A19,FPL_Fixtures_Extract[[Player]:[Player]],0),MATCH(FPL_Combined[[#Headers],[Gameweek 03]],FPL_Fixtures_Extract[#Headers],0)))-4),Team_Key[[Full Name]:[Full Name]],0))&amp;RIGHT(INDEX(FPL_Fixtures_Extract[],MATCH($A19,FPL_Fixtures_Extract[[Player]:[Player]],0),MATCH(FPL_Combined[[#Headers],[Gameweek 03]],FPL_Fixtures_Extract[#Headers],0)),3))</f>
        <v>N/A</v>
      </c>
      <c r="E19" t="str">
        <f ca="1">IF(RIGHT(FPL_Combined[[#Headers],[Gameweek 04]],2)&lt;$B$622,INDEX(FPL_Results_Extract[Gameweek 04],MATCH($A19,FPL_Results_Extract[[Player]:[Player]],0)),INDEX(Team_Key[[Abbreviation]:[Abbreviation]],MATCH(LEFT(INDEX(FPL_Fixtures_Extract[],MATCH($A19,FPL_Fixtures_Extract[[Player]:[Player]],0),MATCH(FPL_Combined[[#Headers],[Gameweek 04]],FPL_Fixtures_Extract[#Headers],0)),LEN(INDEX(FPL_Fixtures_Extract[],MATCH($A19,FPL_Fixtures_Extract[[Player]:[Player]],0),MATCH(FPL_Combined[[#Headers],[Gameweek 04]],FPL_Fixtures_Extract[#Headers],0)))-4),Team_Key[[Full Name]:[Full Name]],0))&amp;RIGHT(INDEX(FPL_Fixtures_Extract[],MATCH($A19,FPL_Fixtures_Extract[[Player]:[Player]],0),MATCH(FPL_Combined[[#Headers],[Gameweek 04]],FPL_Fixtures_Extract[#Headers],0)),3))</f>
        <v>N/A</v>
      </c>
      <c r="F19" t="str">
        <f ca="1">IF(RIGHT(FPL_Combined[[#Headers],[Gameweek 05]],2)&lt;$B$622,INDEX(FPL_Results_Extract[Gameweek 05],MATCH($A19,FPL_Results_Extract[[Player]:[Player]],0)),INDEX(Team_Key[[Abbreviation]:[Abbreviation]],MATCH(LEFT(INDEX(FPL_Fixtures_Extract[],MATCH($A19,FPL_Fixtures_Extract[[Player]:[Player]],0),MATCH(FPL_Combined[[#Headers],[Gameweek 05]],FPL_Fixtures_Extract[#Headers],0)),LEN(INDEX(FPL_Fixtures_Extract[],MATCH($A19,FPL_Fixtures_Extract[[Player]:[Player]],0),MATCH(FPL_Combined[[#Headers],[Gameweek 05]],FPL_Fixtures_Extract[#Headers],0)))-4),Team_Key[[Full Name]:[Full Name]],0))&amp;RIGHT(INDEX(FPL_Fixtures_Extract[],MATCH($A19,FPL_Fixtures_Extract[[Player]:[Player]],0),MATCH(FPL_Combined[[#Headers],[Gameweek 05]],FPL_Fixtures_Extract[#Headers],0)),3))</f>
        <v>N/A</v>
      </c>
      <c r="G19" t="str">
        <f ca="1">IF(RIGHT(FPL_Combined[[#Headers],[Gameweek 06]],2)&lt;$B$622,INDEX(FPL_Results_Extract[Gameweek 06],MATCH($A19,FPL_Results_Extract[[Player]:[Player]],0)),INDEX(Team_Key[[Abbreviation]:[Abbreviation]],MATCH(LEFT(INDEX(FPL_Fixtures_Extract[],MATCH($A19,FPL_Fixtures_Extract[[Player]:[Player]],0),MATCH(FPL_Combined[[#Headers],[Gameweek 06]],FPL_Fixtures_Extract[#Headers],0)),LEN(INDEX(FPL_Fixtures_Extract[],MATCH($A19,FPL_Fixtures_Extract[[Player]:[Player]],0),MATCH(FPL_Combined[[#Headers],[Gameweek 06]],FPL_Fixtures_Extract[#Headers],0)))-4),Team_Key[[Full Name]:[Full Name]],0))&amp;RIGHT(INDEX(FPL_Fixtures_Extract[],MATCH($A19,FPL_Fixtures_Extract[[Player]:[Player]],0),MATCH(FPL_Combined[[#Headers],[Gameweek 06]],FPL_Fixtures_Extract[#Headers],0)),3))</f>
        <v>N/A</v>
      </c>
      <c r="H19" t="str">
        <f ca="1">IF(RIGHT(FPL_Combined[[#Headers],[Gameweek 07]],2)&lt;$B$622,INDEX(FPL_Results_Extract[Gameweek 07],MATCH($A19,FPL_Results_Extract[[Player]:[Player]],0)),INDEX(Team_Key[[Abbreviation]:[Abbreviation]],MATCH(LEFT(INDEX(FPL_Fixtures_Extract[],MATCH($A19,FPL_Fixtures_Extract[[Player]:[Player]],0),MATCH(FPL_Combined[[#Headers],[Gameweek 07]],FPL_Fixtures_Extract[#Headers],0)),LEN(INDEX(FPL_Fixtures_Extract[],MATCH($A19,FPL_Fixtures_Extract[[Player]:[Player]],0),MATCH(FPL_Combined[[#Headers],[Gameweek 07]],FPL_Fixtures_Extract[#Headers],0)))-4),Team_Key[[Full Name]:[Full Name]],0))&amp;RIGHT(INDEX(FPL_Fixtures_Extract[],MATCH($A19,FPL_Fixtures_Extract[[Player]:[Player]],0),MATCH(FPL_Combined[[#Headers],[Gameweek 07]],FPL_Fixtures_Extract[#Headers],0)),3))</f>
        <v>N/A</v>
      </c>
      <c r="I19" t="str">
        <f ca="1">IF(RIGHT(FPL_Combined[[#Headers],[Gameweek 08]],2)&lt;$B$622,INDEX(FPL_Results_Extract[Gameweek 08],MATCH($A19,FPL_Results_Extract[[Player]:[Player]],0)),INDEX(Team_Key[[Abbreviation]:[Abbreviation]],MATCH(LEFT(INDEX(FPL_Fixtures_Extract[],MATCH($A19,FPL_Fixtures_Extract[[Player]:[Player]],0),MATCH(FPL_Combined[[#Headers],[Gameweek 08]],FPL_Fixtures_Extract[#Headers],0)),LEN(INDEX(FPL_Fixtures_Extract[],MATCH($A19,FPL_Fixtures_Extract[[Player]:[Player]],0),MATCH(FPL_Combined[[#Headers],[Gameweek 08]],FPL_Fixtures_Extract[#Headers],0)))-4),Team_Key[[Full Name]:[Full Name]],0))&amp;RIGHT(INDEX(FPL_Fixtures_Extract[],MATCH($A19,FPL_Fixtures_Extract[[Player]:[Player]],0),MATCH(FPL_Combined[[#Headers],[Gameweek 08]],FPL_Fixtures_Extract[#Headers],0)),3))</f>
        <v>N/A</v>
      </c>
      <c r="J19" t="str">
        <f ca="1">IF(RIGHT(FPL_Combined[[#Headers],[Gameweek 09]],2)&lt;$B$622,INDEX(FPL_Results_Extract[Gameweek 09],MATCH($A19,FPL_Results_Extract[[Player]:[Player]],0)),INDEX(Team_Key[[Abbreviation]:[Abbreviation]],MATCH(LEFT(INDEX(FPL_Fixtures_Extract[],MATCH($A19,FPL_Fixtures_Extract[[Player]:[Player]],0),MATCH(FPL_Combined[[#Headers],[Gameweek 09]],FPL_Fixtures_Extract[#Headers],0)),LEN(INDEX(FPL_Fixtures_Extract[],MATCH($A19,FPL_Fixtures_Extract[[Player]:[Player]],0),MATCH(FPL_Combined[[#Headers],[Gameweek 09]],FPL_Fixtures_Extract[#Headers],0)))-4),Team_Key[[Full Name]:[Full Name]],0))&amp;RIGHT(INDEX(FPL_Fixtures_Extract[],MATCH($A19,FPL_Fixtures_Extract[[Player]:[Player]],0),MATCH(FPL_Combined[[#Headers],[Gameweek 09]],FPL_Fixtures_Extract[#Headers],0)),3))</f>
        <v>N/A</v>
      </c>
      <c r="K19" t="str">
        <f ca="1">IF(RIGHT(FPL_Combined[[#Headers],[Gameweek 10]],2)&lt;$B$622,INDEX(FPL_Results_Extract[Gameweek 10],MATCH($A19,FPL_Results_Extract[[Player]:[Player]],0)),INDEX(Team_Key[[Abbreviation]:[Abbreviation]],MATCH(LEFT(INDEX(FPL_Fixtures_Extract[],MATCH($A19,FPL_Fixtures_Extract[[Player]:[Player]],0),MATCH(FPL_Combined[[#Headers],[Gameweek 10]],FPL_Fixtures_Extract[#Headers],0)),LEN(INDEX(FPL_Fixtures_Extract[],MATCH($A19,FPL_Fixtures_Extract[[Player]:[Player]],0),MATCH(FPL_Combined[[#Headers],[Gameweek 10]],FPL_Fixtures_Extract[#Headers],0)))-4),Team_Key[[Full Name]:[Full Name]],0))&amp;RIGHT(INDEX(FPL_Fixtures_Extract[],MATCH($A19,FPL_Fixtures_Extract[[Player]:[Player]],0),MATCH(FPL_Combined[[#Headers],[Gameweek 10]],FPL_Fixtures_Extract[#Headers],0)),3))</f>
        <v>N/A</v>
      </c>
      <c r="L19" t="str">
        <f ca="1">IF(RIGHT(FPL_Combined[[#Headers],[Gameweek 11]],2)&lt;$B$622,INDEX(FPL_Results_Extract[Gameweek 11],MATCH($A19,FPL_Results_Extract[[Player]:[Player]],0)),INDEX(Team_Key[[Abbreviation]:[Abbreviation]],MATCH(LEFT(INDEX(FPL_Fixtures_Extract[],MATCH($A19,FPL_Fixtures_Extract[[Player]:[Player]],0),MATCH(FPL_Combined[[#Headers],[Gameweek 11]],FPL_Fixtures_Extract[#Headers],0)),LEN(INDEX(FPL_Fixtures_Extract[],MATCH($A19,FPL_Fixtures_Extract[[Player]:[Player]],0),MATCH(FPL_Combined[[#Headers],[Gameweek 11]],FPL_Fixtures_Extract[#Headers],0)))-4),Team_Key[[Full Name]:[Full Name]],0))&amp;RIGHT(INDEX(FPL_Fixtures_Extract[],MATCH($A19,FPL_Fixtures_Extract[[Player]:[Player]],0),MATCH(FPL_Combined[[#Headers],[Gameweek 11]],FPL_Fixtures_Extract[#Headers],0)),3))</f>
        <v>SOU(A) 0-2</v>
      </c>
      <c r="M19" t="str">
        <f ca="1">IF(RIGHT(FPL_Combined[[#Headers],[Gameweek 12]],2)&lt;$B$622,INDEX(FPL_Results_Extract[Gameweek 12],MATCH($A19,FPL_Results_Extract[[Player]:[Player]],0)),INDEX(Team_Key[[Abbreviation]:[Abbreviation]],MATCH(LEFT(INDEX(FPL_Fixtures_Extract[],MATCH($A19,FPL_Fixtures_Extract[[Player]:[Player]],0),MATCH(FPL_Combined[[#Headers],[Gameweek 12]],FPL_Fixtures_Extract[#Headers],0)),LEN(INDEX(FPL_Fixtures_Extract[],MATCH($A19,FPL_Fixtures_Extract[[Player]:[Player]],0),MATCH(FPL_Combined[[#Headers],[Gameweek 12]],FPL_Fixtures_Extract[#Headers],0)))-4),Team_Key[[Full Name]:[Full Name]],0))&amp;RIGHT(INDEX(FPL_Fixtures_Extract[],MATCH($A19,FPL_Fixtures_Extract[[Player]:[Player]],0),MATCH(FPL_Combined[[#Headers],[Gameweek 12]],FPL_Fixtures_Extract[#Headers],0)),3))</f>
        <v>NEW(H) 0-1</v>
      </c>
      <c r="N19" t="str">
        <f ca="1">IF(RIGHT(FPL_Combined[[#Headers],[Gameweek 13]],2)&lt;$B$622,INDEX(FPL_Results_Extract[Gameweek 13],MATCH($A19,FPL_Results_Extract[[Player]:[Player]],0)),INDEX(Team_Key[[Abbreviation]:[Abbreviation]],MATCH(LEFT(INDEX(FPL_Fixtures_Extract[],MATCH($A19,FPL_Fixtures_Extract[[Player]:[Player]],0),MATCH(FPL_Combined[[#Headers],[Gameweek 13]],FPL_Fixtures_Extract[#Headers],0)),LEN(INDEX(FPL_Fixtures_Extract[],MATCH($A19,FPL_Fixtures_Extract[[Player]:[Player]],0),MATCH(FPL_Combined[[#Headers],[Gameweek 13]],FPL_Fixtures_Extract[#Headers],0)))-4),Team_Key[[Full Name]:[Full Name]],0))&amp;RIGHT(INDEX(FPL_Fixtures_Extract[],MATCH($A19,FPL_Fixtures_Extract[[Player]:[Player]],0),MATCH(FPL_Combined[[#Headers],[Gameweek 13]],FPL_Fixtures_Extract[#Headers],0)),3))</f>
        <v>SWA(A) 2-2</v>
      </c>
      <c r="O19" t="str">
        <f ca="1">IF(RIGHT(FPL_Combined[[#Headers],[Gameweek 14]],2)&lt;$B$622,INDEX(FPL_Results_Extract[Gameweek 14],MATCH($A19,FPL_Results_Extract[[Player]:[Player]],0)),INDEX(Team_Key[[Abbreviation]:[Abbreviation]],MATCH(LEFT(INDEX(FPL_Fixtures_Extract[],MATCH($A19,FPL_Fixtures_Extract[[Player]:[Player]],0),MATCH(FPL_Combined[[#Headers],[Gameweek 14]],FPL_Fixtures_Extract[#Headers],0)),LEN(INDEX(FPL_Fixtures_Extract[],MATCH($A19,FPL_Fixtures_Extract[[Player]:[Player]],0),MATCH(FPL_Combined[[#Headers],[Gameweek 14]],FPL_Fixtures_Extract[#Headers],0)))-4),Team_Key[[Full Name]:[Full Name]],0))&amp;RIGHT(INDEX(FPL_Fixtures_Extract[],MATCH($A19,FPL_Fixtures_Extract[[Player]:[Player]],0),MATCH(FPL_Combined[[#Headers],[Gameweek 14]],FPL_Fixtures_Extract[#Headers],0)),3))</f>
        <v>EVE(H) 3-3</v>
      </c>
      <c r="P19" t="str">
        <f ca="1">IF(RIGHT(FPL_Combined[[#Headers],[Gameweek 15]],2)&lt;$B$622,INDEX(FPL_Results_Extract[Gameweek 15],MATCH($A19,FPL_Results_Extract[[Player]:[Player]],0)),INDEX(Team_Key[[Abbreviation]:[Abbreviation]],MATCH(LEFT(INDEX(FPL_Fixtures_Extract[],MATCH($A19,FPL_Fixtures_Extract[[Player]:[Player]],0),MATCH(FPL_Combined[[#Headers],[Gameweek 15]],FPL_Fixtures_Extract[#Headers],0)),LEN(INDEX(FPL_Fixtures_Extract[],MATCH($A19,FPL_Fixtures_Extract[[Player]:[Player]],0),MATCH(FPL_Combined[[#Headers],[Gameweek 15]],FPL_Fixtures_Extract[#Headers],0)))-4),Team_Key[[Full Name]:[Full Name]],0))&amp;RIGHT(INDEX(FPL_Fixtures_Extract[],MATCH($A19,FPL_Fixtures_Extract[[Player]:[Player]],0),MATCH(FPL_Combined[[#Headers],[Gameweek 15]],FPL_Fixtures_Extract[#Headers],0)),3))</f>
        <v>CHE(A) 1-0</v>
      </c>
      <c r="Q19" t="str">
        <f ca="1">IF(RIGHT(FPL_Combined[[#Headers],[Gameweek 16]],2)&lt;$B$622,INDEX(FPL_Results_Extract[Gameweek 16],MATCH($A19,FPL_Results_Extract[[Player]:[Player]],0)),INDEX(Team_Key[[Abbreviation]:[Abbreviation]],MATCH(LEFT(INDEX(FPL_Fixtures_Extract[],MATCH($A19,FPL_Fixtures_Extract[[Player]:[Player]],0),MATCH(FPL_Combined[[#Headers],[Gameweek 16]],FPL_Fixtures_Extract[#Headers],0)),LEN(INDEX(FPL_Fixtures_Extract[],MATCH($A19,FPL_Fixtures_Extract[[Player]:[Player]],0),MATCH(FPL_Combined[[#Headers],[Gameweek 16]],FPL_Fixtures_Extract[#Headers],0)))-4),Team_Key[[Full Name]:[Full Name]],0))&amp;RIGHT(INDEX(FPL_Fixtures_Extract[],MATCH($A19,FPL_Fixtures_Extract[[Player]:[Player]],0),MATCH(FPL_Combined[[#Headers],[Gameweek 16]],FPL_Fixtures_Extract[#Headers],0)),3))</f>
        <v>MUN(H) 2-1</v>
      </c>
      <c r="R19" t="str">
        <f ca="1">IF(RIGHT(FPL_Combined[[#Headers],[Gameweek 17]],2)&lt;$B$622,INDEX(FPL_Results_Extract[Gameweek 17],MATCH($A19,FPL_Results_Extract[[Player]:[Player]],0)),INDEX(Team_Key[[Abbreviation]:[Abbreviation]],MATCH(LEFT(INDEX(FPL_Fixtures_Extract[],MATCH($A19,FPL_Fixtures_Extract[[Player]:[Player]],0),MATCH(FPL_Combined[[#Headers],[Gameweek 17]],FPL_Fixtures_Extract[#Headers],0)),LEN(INDEX(FPL_Fixtures_Extract[],MATCH($A19,FPL_Fixtures_Extract[[Player]:[Player]],0),MATCH(FPL_Combined[[#Headers],[Gameweek 17]],FPL_Fixtures_Extract[#Headers],0)))-4),Team_Key[[Full Name]:[Full Name]],0))&amp;RIGHT(INDEX(FPL_Fixtures_Extract[],MATCH($A19,FPL_Fixtures_Extract[[Player]:[Player]],0),MATCH(FPL_Combined[[#Headers],[Gameweek 17]],FPL_Fixtures_Extract[#Headers],0)),3))</f>
        <v>WBA(A) 2-1</v>
      </c>
      <c r="S19" t="str">
        <f ca="1">IF(RIGHT(FPL_Combined[[#Headers],[Gameweek 18]],2)&lt;$B$622,INDEX(FPL_Results_Extract[Gameweek 18],MATCH($A19,FPL_Results_Extract[[Player]:[Player]],0)),INDEX(Team_Key[[Abbreviation]:[Abbreviation]],MATCH(LEFT(INDEX(FPL_Fixtures_Extract[],MATCH($A19,FPL_Fixtures_Extract[[Player]:[Player]],0),MATCH(FPL_Combined[[#Headers],[Gameweek 18]],FPL_Fixtures_Extract[#Headers],0)),LEN(INDEX(FPL_Fixtures_Extract[],MATCH($A19,FPL_Fixtures_Extract[[Player]:[Player]],0),MATCH(FPL_Combined[[#Headers],[Gameweek 18]],FPL_Fixtures_Extract[#Headers],0)))-4),Team_Key[[Full Name]:[Full Name]],0))&amp;RIGHT(INDEX(FPL_Fixtures_Extract[],MATCH($A19,FPL_Fixtures_Extract[[Player]:[Player]],0),MATCH(FPL_Combined[[#Headers],[Gameweek 18]],FPL_Fixtures_Extract[#Headers],0)),3))</f>
        <v>CRY(H) 0-0</v>
      </c>
      <c r="T19" t="str">
        <f ca="1">IF(RIGHT(FPL_Combined[[#Headers],[Gameweek 19]],2)&lt;$B$622,INDEX(FPL_Results_Extract[Gameweek 19],MATCH($A19,FPL_Results_Extract[[Player]:[Player]],0)),INDEX(Team_Key[[Abbreviation]:[Abbreviation]],MATCH(LEFT(INDEX(FPL_Fixtures_Extract[],MATCH($A19,FPL_Fixtures_Extract[[Player]:[Player]],0),MATCH(FPL_Combined[[#Headers],[Gameweek 19]],FPL_Fixtures_Extract[#Headers],0)),LEN(INDEX(FPL_Fixtures_Extract[],MATCH($A19,FPL_Fixtures_Extract[[Player]:[Player]],0),MATCH(FPL_Combined[[#Headers],[Gameweek 19]],FPL_Fixtures_Extract[#Headers],0)))-4),Team_Key[[Full Name]:[Full Name]],0))&amp;RIGHT(INDEX(FPL_Fixtures_Extract[],MATCH($A19,FPL_Fixtures_Extract[[Player]:[Player]],0),MATCH(FPL_Combined[[#Headers],[Gameweek 19]],FPL_Fixtures_Extract[#Headers],0)),3))</f>
        <v>ARS(A) 0-2</v>
      </c>
      <c r="U19" t="str">
        <f ca="1">IF(RIGHT(FPL_Combined[[#Headers],[Gameweek 20]],2)&lt;$B$622,INDEX(FPL_Results_Extract[Gameweek 20],MATCH($A19,FPL_Results_Extract[[Player]:[Player]],0)),INDEX(Team_Key[[Abbreviation]:[Abbreviation]],MATCH(LEFT(INDEX(FPL_Fixtures_Extract[],MATCH($A19,FPL_Fixtures_Extract[[Player]:[Player]],0),MATCH(FPL_Combined[[#Headers],[Gameweek 20]],FPL_Fixtures_Extract[#Headers],0)),LEN(INDEX(FPL_Fixtures_Extract[],MATCH($A19,FPL_Fixtures_Extract[[Player]:[Player]],0),MATCH(FPL_Combined[[#Headers],[Gameweek 20]],FPL_Fixtures_Extract[#Headers],0)))-4),Team_Key[[Full Name]:[Full Name]],0))&amp;RIGHT(INDEX(FPL_Fixtures_Extract[],MATCH($A19,FPL_Fixtures_Extract[[Player]:[Player]],0),MATCH(FPL_Combined[[#Headers],[Gameweek 20]],FPL_Fixtures_Extract[#Headers],0)),3))</f>
        <v>LEI(A) 0-0</v>
      </c>
      <c r="V19" t="str">
        <f ca="1">IF(RIGHT(FPL_Combined[[#Headers],[Gameweek 21]],2)&lt;$B$622,INDEX(FPL_Results_Extract[Gameweek 21],MATCH($A19,FPL_Results_Extract[[Player]:[Player]],0)),INDEX(Team_Key[[Abbreviation]:[Abbreviation]],MATCH(LEFT(INDEX(FPL_Fixtures_Extract[],MATCH($A19,FPL_Fixtures_Extract[[Player]:[Player]],0),MATCH(FPL_Combined[[#Headers],[Gameweek 21]],FPL_Fixtures_Extract[#Headers],0)),LEN(INDEX(FPL_Fixtures_Extract[],MATCH($A19,FPL_Fixtures_Extract[[Player]:[Player]],0),MATCH(FPL_Combined[[#Headers],[Gameweek 21]],FPL_Fixtures_Extract[#Headers],0)))-4),Team_Key[[Full Name]:[Full Name]],0))&amp;RIGHT(INDEX(FPL_Fixtures_Extract[],MATCH($A19,FPL_Fixtures_Extract[[Player]:[Player]],0),MATCH(FPL_Combined[[#Headers],[Gameweek 21]],FPL_Fixtures_Extract[#Headers],0)),3))</f>
        <v>WHU(H) 1-3</v>
      </c>
      <c r="W19" t="str">
        <f ca="1">IF(RIGHT(FPL_Combined[[#Headers],[Gameweek 22]],2)&lt;$B$622,INDEX(FPL_Results_Extract[Gameweek 22],MATCH($A19,FPL_Results_Extract[[Player]:[Player]],0)),INDEX(Team_Key[[Abbreviation]:[Abbreviation]],MATCH(LEFT(INDEX(FPL_Fixtures_Extract[],MATCH($A19,FPL_Fixtures_Extract[[Player]:[Player]],0),MATCH(FPL_Combined[[#Headers],[Gameweek 22]],FPL_Fixtures_Extract[#Headers],0)),LEN(INDEX(FPL_Fixtures_Extract[],MATCH($A19,FPL_Fixtures_Extract[[Player]:[Player]],0),MATCH(FPL_Combined[[#Headers],[Gameweek 22]],FPL_Fixtures_Extract[#Headers],0)))-4),Team_Key[[Full Name]:[Full Name]],0))&amp;RIGHT(INDEX(FPL_Fixtures_Extract[],MATCH($A19,FPL_Fixtures_Extract[[Player]:[Player]],0),MATCH(FPL_Combined[[#Headers],[Gameweek 22]],FPL_Fixtures_Extract[#Headers],0)),3))</f>
        <v>NOR(H) 3-0</v>
      </c>
      <c r="X19" t="str">
        <f ca="1">IF(RIGHT(FPL_Combined[[#Headers],[Gameweek 23]],2)&lt;$B$622,INDEX(FPL_Results_Extract[Gameweek 23],MATCH($A19,FPL_Results_Extract[[Player]:[Player]],0)),INDEX(Team_Key[[Abbreviation]:[Abbreviation]],MATCH(LEFT(INDEX(FPL_Fixtures_Extract[],MATCH($A19,FPL_Fixtures_Extract[[Player]:[Player]],0),MATCH(FPL_Combined[[#Headers],[Gameweek 23]],FPL_Fixtures_Extract[#Headers],0)),LEN(INDEX(FPL_Fixtures_Extract[],MATCH($A19,FPL_Fixtures_Extract[[Player]:[Player]],0),MATCH(FPL_Combined[[#Headers],[Gameweek 23]],FPL_Fixtures_Extract[#Headers],0)))-4),Team_Key[[Full Name]:[Full Name]],0))&amp;RIGHT(INDEX(FPL_Fixtures_Extract[],MATCH($A19,FPL_Fixtures_Extract[[Player]:[Player]],0),MATCH(FPL_Combined[[#Headers],[Gameweek 23]],FPL_Fixtures_Extract[#Headers],0)),3))</f>
        <v>SUN(A) 1-1</v>
      </c>
      <c r="Y19" t="str">
        <f ca="1">IF(RIGHT(FPL_Combined[[#Headers],[Gameweek 24]],2)&lt;$B$622,INDEX(FPL_Results_Extract[Team],MATCH($A19,FPL_Results_Extract[[Player]:[Player]],0)),INDEX(Team_Key[[Abbreviation]:[Abbreviation]],MATCH(LEFT(INDEX(FPL_Fixtures_Extract[],MATCH($A19,FPL_Fixtures_Extract[[Player]:[Player]],0),MATCH(FPL_Combined[[#Headers],[Gameweek 24]],FPL_Fixtures_Extract[#Headers],0)),LEN(INDEX(FPL_Fixtures_Extract[],MATCH($A19,FPL_Fixtures_Extract[[Player]:[Player]],0),MATCH(FPL_Combined[[#Headers],[Gameweek 24]],FPL_Fixtures_Extract[#Headers],0)))-4),Team_Key[[Full Name]:[Full Name]],0))&amp;RIGHT(INDEX(FPL_Fixtures_Extract[],MATCH($A19,FPL_Fixtures_Extract[[Player]:[Player]],0),MATCH(FPL_Combined[[#Headers],[Gameweek 24]],FPL_Fixtures_Extract[#Headers],0)),3))</f>
        <v>BOU</v>
      </c>
      <c r="Z19" t="str">
        <f ca="1">IF(RIGHT(FPL_Combined[[#Headers],[Gameweek 25]],2)&lt;$B$622,INDEX(FPL_Results_Extract[Player],MATCH($A19,FPL_Results_Extract[[Player]:[Player]],0)),INDEX(Team_Key[[Abbreviation]:[Abbreviation]],MATCH(LEFT(INDEX(FPL_Fixtures_Extract[],MATCH($A19,FPL_Fixtures_Extract[[Player]:[Player]],0),MATCH(FPL_Combined[[#Headers],[Gameweek 25]],FPL_Fixtures_Extract[#Headers],0)),LEN(INDEX(FPL_Fixtures_Extract[],MATCH($A19,FPL_Fixtures_Extract[[Player]:[Player]],0),MATCH(FPL_Combined[[#Headers],[Gameweek 25]],FPL_Fixtures_Extract[#Headers],0)))-4),Team_Key[[Full Name]:[Full Name]],0))&amp;RIGHT(INDEX(FPL_Fixtures_Extract[],MATCH($A19,FPL_Fixtures_Extract[[Player]:[Player]],0),MATCH(FPL_Combined[[#Headers],[Gameweek 25]],FPL_Fixtures_Extract[#Headers],0)),3))</f>
        <v>Allsop</v>
      </c>
      <c r="AA19" t="str">
        <f ca="1">IF(RIGHT(FPL_Combined[[#Headers],[Gameweek 26]],2)&lt;$B$622,INDEX(FPL_Results_Extract[Gameweek 01],MATCH($A19,FPL_Results_Extract[[Player]:[Player]],0)),INDEX(Team_Key[[Abbreviation]:[Abbreviation]],MATCH(LEFT(INDEX(FPL_Fixtures_Extract[],MATCH($A19,FPL_Fixtures_Extract[[Player]:[Player]],0),MATCH(FPL_Combined[[#Headers],[Gameweek 26]],FPL_Fixtures_Extract[#Headers],0)),LEN(INDEX(FPL_Fixtures_Extract[],MATCH($A19,FPL_Fixtures_Extract[[Player]:[Player]],0),MATCH(FPL_Combined[[#Headers],[Gameweek 26]],FPL_Fixtures_Extract[#Headers],0)))-4),Team_Key[[Full Name]:[Full Name]],0))&amp;RIGHT(INDEX(FPL_Fixtures_Extract[],MATCH($A19,FPL_Fixtures_Extract[[Player]:[Player]],0),MATCH(FPL_Combined[[#Headers],[Gameweek 26]],FPL_Fixtures_Extract[#Headers],0)),3))</f>
        <v>N/A</v>
      </c>
      <c r="AB19" t="str">
        <f ca="1">IF(RIGHT(FPL_Combined[[#Headers],[Gameweek 27]],2)&lt;$B$622,INDEX(FPL_Results_Extract[Gameweek 02],MATCH($A19,FPL_Results_Extract[[Player]:[Player]],0)),INDEX(Team_Key[[Abbreviation]:[Abbreviation]],MATCH(LEFT(INDEX(FPL_Fixtures_Extract[],MATCH($A19,FPL_Fixtures_Extract[[Player]:[Player]],0),MATCH(FPL_Combined[[#Headers],[Gameweek 27]],FPL_Fixtures_Extract[#Headers],0)),LEN(INDEX(FPL_Fixtures_Extract[],MATCH($A19,FPL_Fixtures_Extract[[Player]:[Player]],0),MATCH(FPL_Combined[[#Headers],[Gameweek 27]],FPL_Fixtures_Extract[#Headers],0)))-4),Team_Key[[Full Name]:[Full Name]],0))&amp;RIGHT(INDEX(FPL_Fixtures_Extract[],MATCH($A19,FPL_Fixtures_Extract[[Player]:[Player]],0),MATCH(FPL_Combined[[#Headers],[Gameweek 27]],FPL_Fixtures_Extract[#Headers],0)),3))</f>
        <v>N/A</v>
      </c>
      <c r="AC19" t="str">
        <f ca="1">IF(RIGHT(FPL_Combined[[#Headers],[Gameweek 28]],2)&lt;$B$622,INDEX(FPL_Results_Extract[Gameweek 03],MATCH($A19,FPL_Results_Extract[[Player]:[Player]],0)),INDEX(Team_Key[[Abbreviation]:[Abbreviation]],MATCH(LEFT(INDEX(FPL_Fixtures_Extract[],MATCH($A19,FPL_Fixtures_Extract[[Player]:[Player]],0),MATCH(FPL_Combined[[#Headers],[Gameweek 28]],FPL_Fixtures_Extract[#Headers],0)),LEN(INDEX(FPL_Fixtures_Extract[],MATCH($A19,FPL_Fixtures_Extract[[Player]:[Player]],0),MATCH(FPL_Combined[[#Headers],[Gameweek 28]],FPL_Fixtures_Extract[#Headers],0)))-4),Team_Key[[Full Name]:[Full Name]],0))&amp;RIGHT(INDEX(FPL_Fixtures_Extract[],MATCH($A19,FPL_Fixtures_Extract[[Player]:[Player]],0),MATCH(FPL_Combined[[#Headers],[Gameweek 28]],FPL_Fixtures_Extract[#Headers],0)),3))</f>
        <v>N/A</v>
      </c>
      <c r="AD19" t="str">
        <f ca="1">IF(RIGHT(FPL_Combined[[#Headers],[Gameweek 29]],2)&lt;$B$622,INDEX(FPL_Results_Extract[Gameweek 04],MATCH($A19,FPL_Results_Extract[[Player]:[Player]],0)),INDEX(Team_Key[[Abbreviation]:[Abbreviation]],MATCH(LEFT(INDEX(FPL_Fixtures_Extract[],MATCH($A19,FPL_Fixtures_Extract[[Player]:[Player]],0),MATCH(FPL_Combined[[#Headers],[Gameweek 29]],FPL_Fixtures_Extract[#Headers],0)),LEN(INDEX(FPL_Fixtures_Extract[],MATCH($A19,FPL_Fixtures_Extract[[Player]:[Player]],0),MATCH(FPL_Combined[[#Headers],[Gameweek 29]],FPL_Fixtures_Extract[#Headers],0)))-4),Team_Key[[Full Name]:[Full Name]],0))&amp;RIGHT(INDEX(FPL_Fixtures_Extract[],MATCH($A19,FPL_Fixtures_Extract[[Player]:[Player]],0),MATCH(FPL_Combined[[#Headers],[Gameweek 29]],FPL_Fixtures_Extract[#Headers],0)),3))</f>
        <v>NEW(A)</v>
      </c>
      <c r="AE19" t="str">
        <f ca="1">IF(RIGHT(FPL_Combined[[#Headers],[Gameweek 30]],2)&lt;$B$622,INDEX(FPL_Results_Extract[Gameweek 05],MATCH($A19,FPL_Results_Extract[[Player]:[Player]],0)),INDEX(Team_Key[[Abbreviation]:[Abbreviation]],MATCH(LEFT(INDEX(FPL_Fixtures_Extract[],MATCH($A19,FPL_Fixtures_Extract[[Player]:[Player]],0),MATCH(FPL_Combined[[#Headers],[Gameweek 30]],FPL_Fixtures_Extract[#Headers],0)),LEN(INDEX(FPL_Fixtures_Extract[],MATCH($A19,FPL_Fixtures_Extract[[Player]:[Player]],0),MATCH(FPL_Combined[[#Headers],[Gameweek 30]],FPL_Fixtures_Extract[#Headers],0)))-4),Team_Key[[Full Name]:[Full Name]],0))&amp;RIGHT(INDEX(FPL_Fixtures_Extract[],MATCH($A19,FPL_Fixtures_Extract[[Player]:[Player]],0),MATCH(FPL_Combined[[#Headers],[Gameweek 30]],FPL_Fixtures_Extract[#Headers],0)),3))</f>
        <v>SWA(H)</v>
      </c>
      <c r="AF19" t="str">
        <f ca="1">IF(RIGHT(FPL_Combined[[#Headers],[Gameweek 31]],2)&lt;$B$622,INDEX(FPL_Results_Extract[Gameweek 06],MATCH($A19,FPL_Results_Extract[[Player]:[Player]],0)),INDEX(Team_Key[[Abbreviation]:[Abbreviation]],MATCH(LEFT(INDEX(FPL_Fixtures_Extract[],MATCH($A19,FPL_Fixtures_Extract[[Player]:[Player]],0),MATCH(FPL_Combined[[#Headers],[Gameweek 31]],FPL_Fixtures_Extract[#Headers],0)),LEN(INDEX(FPL_Fixtures_Extract[],MATCH($A19,FPL_Fixtures_Extract[[Player]:[Player]],0),MATCH(FPL_Combined[[#Headers],[Gameweek 31]],FPL_Fixtures_Extract[#Headers],0)))-4),Team_Key[[Full Name]:[Full Name]],0))&amp;RIGHT(INDEX(FPL_Fixtures_Extract[],MATCH($A19,FPL_Fixtures_Extract[[Player]:[Player]],0),MATCH(FPL_Combined[[#Headers],[Gameweek 31]],FPL_Fixtures_Extract[#Headers],0)),3))</f>
        <v>TOT(A)</v>
      </c>
      <c r="AG19" t="str">
        <f ca="1">IF(RIGHT(FPL_Combined[[#Headers],[Gameweek 32]],2)&lt;$B$622,INDEX(FPL_Results_Extract[Gameweek 07],MATCH($A19,FPL_Results_Extract[[Player]:[Player]],0)),INDEX(Team_Key[[Abbreviation]:[Abbreviation]],MATCH(LEFT(INDEX(FPL_Fixtures_Extract[],MATCH($A19,FPL_Fixtures_Extract[[Player]:[Player]],0),MATCH(FPL_Combined[[#Headers],[Gameweek 32]],FPL_Fixtures_Extract[#Headers],0)),LEN(INDEX(FPL_Fixtures_Extract[],MATCH($A19,FPL_Fixtures_Extract[[Player]:[Player]],0),MATCH(FPL_Combined[[#Headers],[Gameweek 32]],FPL_Fixtures_Extract[#Headers],0)))-4),Team_Key[[Full Name]:[Full Name]],0))&amp;RIGHT(INDEX(FPL_Fixtures_Extract[],MATCH($A19,FPL_Fixtures_Extract[[Player]:[Player]],0),MATCH(FPL_Combined[[#Headers],[Gameweek 32]],FPL_Fixtures_Extract[#Headers],0)),3))</f>
        <v>MCI(H)</v>
      </c>
      <c r="AH19" t="str">
        <f ca="1">IF(RIGHT(FPL_Combined[[#Headers],[Gameweek 33]],2)&lt;$B$622,INDEX(FPL_Results_Extract[Gameweek 08],MATCH($A19,FPL_Results_Extract[[Player]:[Player]],0)),INDEX(Team_Key[[Abbreviation]:[Abbreviation]],MATCH(LEFT(INDEX(FPL_Fixtures_Extract[],MATCH($A19,FPL_Fixtures_Extract[[Player]:[Player]],0),MATCH(FPL_Combined[[#Headers],[Gameweek 33]],FPL_Fixtures_Extract[#Headers],0)),LEN(INDEX(FPL_Fixtures_Extract[],MATCH($A19,FPL_Fixtures_Extract[[Player]:[Player]],0),MATCH(FPL_Combined[[#Headers],[Gameweek 33]],FPL_Fixtures_Extract[#Headers],0)))-4),Team_Key[[Full Name]:[Full Name]],0))&amp;RIGHT(INDEX(FPL_Fixtures_Extract[],MATCH($A19,FPL_Fixtures_Extract[[Player]:[Player]],0),MATCH(FPL_Combined[[#Headers],[Gameweek 33]],FPL_Fixtures_Extract[#Headers],0)),3))</f>
        <v>AVL(A)</v>
      </c>
      <c r="AI19" t="str">
        <f ca="1">IF(RIGHT(FPL_Combined[[#Headers],[Gameweek 34]],2)&lt;$B$622,INDEX(FPL_Results_Extract[Gameweek 09],MATCH($A19,FPL_Results_Extract[[Player]:[Player]],0)),INDEX(Team_Key[[Abbreviation]:[Abbreviation]],MATCH(LEFT(INDEX(FPL_Fixtures_Extract[],MATCH($A19,FPL_Fixtures_Extract[[Player]:[Player]],0),MATCH(FPL_Combined[[#Headers],[Gameweek 34]],FPL_Fixtures_Extract[#Headers],0)),LEN(INDEX(FPL_Fixtures_Extract[],MATCH($A19,FPL_Fixtures_Extract[[Player]:[Player]],0),MATCH(FPL_Combined[[#Headers],[Gameweek 34]],FPL_Fixtures_Extract[#Headers],0)))-4),Team_Key[[Full Name]:[Full Name]],0))&amp;RIGHT(INDEX(FPL_Fixtures_Extract[],MATCH($A19,FPL_Fixtures_Extract[[Player]:[Player]],0),MATCH(FPL_Combined[[#Headers],[Gameweek 34]],FPL_Fixtures_Extract[#Headers],0)),3))</f>
        <v>LIV(H)</v>
      </c>
      <c r="AJ19" t="str">
        <f ca="1">IF(RIGHT(FPL_Combined[[#Headers],[Gameweek 35]],2)&lt;$B$622,INDEX(FPL_Results_Extract[Gameweek 10],MATCH($A19,FPL_Results_Extract[[Player]:[Player]],0)),INDEX(Team_Key[[Abbreviation]:[Abbreviation]],MATCH(LEFT(INDEX(FPL_Fixtures_Extract[],MATCH($A19,FPL_Fixtures_Extract[[Player]:[Player]],0),MATCH(FPL_Combined[[#Headers],[Gameweek 35]],FPL_Fixtures_Extract[#Headers],0)),LEN(INDEX(FPL_Fixtures_Extract[],MATCH($A19,FPL_Fixtures_Extract[[Player]:[Player]],0),MATCH(FPL_Combined[[#Headers],[Gameweek 35]],FPL_Fixtures_Extract[#Headers],0)))-4),Team_Key[[Full Name]:[Full Name]],0))&amp;RIGHT(INDEX(FPL_Fixtures_Extract[],MATCH($A19,FPL_Fixtures_Extract[[Player]:[Player]],0),MATCH(FPL_Combined[[#Headers],[Gameweek 35]],FPL_Fixtures_Extract[#Headers],0)),3))</f>
        <v>CHE(H)</v>
      </c>
      <c r="AK19" t="str">
        <f ca="1">IF(RIGHT(FPL_Combined[[#Headers],[Gameweek 36]],2)&lt;$B$622,INDEX(FPL_Results_Extract[Gameweek 11],MATCH($A19,FPL_Results_Extract[[Player]:[Player]],0)),INDEX(Team_Key[[Abbreviation]:[Abbreviation]],MATCH(LEFT(INDEX(FPL_Fixtures_Extract[],MATCH($A19,FPL_Fixtures_Extract[[Player]:[Player]],0),MATCH(FPL_Combined[[#Headers],[Gameweek 36]],FPL_Fixtures_Extract[#Headers],0)),LEN(INDEX(FPL_Fixtures_Extract[],MATCH($A19,FPL_Fixtures_Extract[[Player]:[Player]],0),MATCH(FPL_Combined[[#Headers],[Gameweek 36]],FPL_Fixtures_Extract[#Headers],0)))-4),Team_Key[[Full Name]:[Full Name]],0))&amp;RIGHT(INDEX(FPL_Fixtures_Extract[],MATCH($A19,FPL_Fixtures_Extract[[Player]:[Player]],0),MATCH(FPL_Combined[[#Headers],[Gameweek 36]],FPL_Fixtures_Extract[#Headers],0)),3))</f>
        <v>EVE(A)</v>
      </c>
      <c r="AL19" t="str">
        <f ca="1">IF(RIGHT(FPL_Combined[[#Headers],[Gameweek 37]],2)&lt;$B$622,INDEX(FPL_Results_Extract[Gameweek 12],MATCH($A19,FPL_Results_Extract[[Player]:[Player]],0)),INDEX(Team_Key[[Abbreviation]:[Abbreviation]],MATCH(LEFT(INDEX(FPL_Fixtures_Extract[],MATCH($A19,FPL_Fixtures_Extract[[Player]:[Player]],0),MATCH(FPL_Combined[[#Headers],[Gameweek 37]],FPL_Fixtures_Extract[#Headers],0)),LEN(INDEX(FPL_Fixtures_Extract[],MATCH($A19,FPL_Fixtures_Extract[[Player]:[Player]],0),MATCH(FPL_Combined[[#Headers],[Gameweek 37]],FPL_Fixtures_Extract[#Headers],0)))-4),Team_Key[[Full Name]:[Full Name]],0))&amp;RIGHT(INDEX(FPL_Fixtures_Extract[],MATCH($A19,FPL_Fixtures_Extract[[Player]:[Player]],0),MATCH(FPL_Combined[[#Headers],[Gameweek 37]],FPL_Fixtures_Extract[#Headers],0)),3))</f>
        <v>WBA(H)</v>
      </c>
      <c r="AM19" t="str">
        <f ca="1">IF(RIGHT(FPL_Combined[[#Headers],[Gameweek 38]],2)&lt;$B$622,INDEX(FPL_Results_Extract[Gameweek 13],MATCH($A19,FPL_Results_Extract[[Player]:[Player]],0)),INDEX(Team_Key[[Abbreviation]:[Abbreviation]],MATCH(LEFT(INDEX(FPL_Fixtures_Extract[],MATCH($A19,FPL_Fixtures_Extract[[Player]:[Player]],0),MATCH(FPL_Combined[[#Headers],[Gameweek 38]],FPL_Fixtures_Extract[#Headers],0)),LEN(INDEX(FPL_Fixtures_Extract[],MATCH($A19,FPL_Fixtures_Extract[[Player]:[Player]],0),MATCH(FPL_Combined[[#Headers],[Gameweek 38]],FPL_Fixtures_Extract[#Headers],0)))-4),Team_Key[[Full Name]:[Full Name]],0))&amp;RIGHT(INDEX(FPL_Fixtures_Extract[],MATCH($A19,FPL_Fixtures_Extract[[Player]:[Player]],0),MATCH(FPL_Combined[[#Headers],[Gameweek 38]],FPL_Fixtures_Extract[#Headers],0)),3))</f>
        <v>MUN(A)</v>
      </c>
    </row>
    <row r="20" spans="1:39" x14ac:dyDescent="0.45">
      <c r="A20" t="s">
        <v>284</v>
      </c>
      <c r="B20" t="str">
        <f ca="1">IF(RIGHT(FPL_Combined[[#Headers],[Gameweek 01]],2)&lt;$B$622,INDEX(FPL_Results_Extract[Gameweek 01],MATCH($A20,FPL_Results_Extract[[Player]:[Player]],0)),INDEX(Team_Key[[Abbreviation]:[Abbreviation]],MATCH(LEFT(INDEX(FPL_Fixtures_Extract[],MATCH($A20,FPL_Fixtures_Extract[[Player]:[Player]],0),MATCH(FPL_Combined[[#Headers],[Gameweek 01]],FPL_Fixtures_Extract[#Headers],0)),LEN(INDEX(FPL_Fixtures_Extract[],MATCH($A20,FPL_Fixtures_Extract[[Player]:[Player]],0),MATCH(FPL_Combined[[#Headers],[Gameweek 01]],FPL_Fixtures_Extract[#Headers],0)))-4),Team_Key[[Full Name]:[Full Name]],0))&amp;RIGHT(INDEX(FPL_Fixtures_Extract[],MATCH($A20,FPL_Fixtures_Extract[[Player]:[Player]],0),MATCH(FPL_Combined[[#Headers],[Gameweek 01]],FPL_Fixtures_Extract[#Headers],0)),3))</f>
        <v>ARS(A) 2-0</v>
      </c>
      <c r="C20" t="str">
        <f ca="1">IF(RIGHT(FPL_Combined[[#Headers],[Gameweek 02]],2)&lt;$B$622,INDEX(FPL_Results_Extract[Gameweek 02],MATCH($A20,FPL_Results_Extract[[Player]:[Player]],0)),INDEX(Team_Key[[Abbreviation]:[Abbreviation]],MATCH(LEFT(INDEX(FPL_Fixtures_Extract[],MATCH($A20,FPL_Fixtures_Extract[[Player]:[Player]],0),MATCH(FPL_Combined[[#Headers],[Gameweek 02]],FPL_Fixtures_Extract[#Headers],0)),LEN(INDEX(FPL_Fixtures_Extract[],MATCH($A20,FPL_Fixtures_Extract[[Player]:[Player]],0),MATCH(FPL_Combined[[#Headers],[Gameweek 02]],FPL_Fixtures_Extract[#Headers],0)))-4),Team_Key[[Full Name]:[Full Name]],0))&amp;RIGHT(INDEX(FPL_Fixtures_Extract[],MATCH($A20,FPL_Fixtures_Extract[[Player]:[Player]],0),MATCH(FPL_Combined[[#Headers],[Gameweek 02]],FPL_Fixtures_Extract[#Headers],0)),3))</f>
        <v>LEI(H) 1-2</v>
      </c>
      <c r="D20" t="str">
        <f ca="1">IF(RIGHT(FPL_Combined[[#Headers],[Gameweek 03]],2)&lt;$B$622,INDEX(FPL_Results_Extract[Gameweek 03],MATCH($A20,FPL_Results_Extract[[Player]:[Player]],0)),INDEX(Team_Key[[Abbreviation]:[Abbreviation]],MATCH(LEFT(INDEX(FPL_Fixtures_Extract[],MATCH($A20,FPL_Fixtures_Extract[[Player]:[Player]],0),MATCH(FPL_Combined[[#Headers],[Gameweek 03]],FPL_Fixtures_Extract[#Headers],0)),LEN(INDEX(FPL_Fixtures_Extract[],MATCH($A20,FPL_Fixtures_Extract[[Player]:[Player]],0),MATCH(FPL_Combined[[#Headers],[Gameweek 03]],FPL_Fixtures_Extract[#Headers],0)))-4),Team_Key[[Full Name]:[Full Name]],0))&amp;RIGHT(INDEX(FPL_Fixtures_Extract[],MATCH($A20,FPL_Fixtures_Extract[[Player]:[Player]],0),MATCH(FPL_Combined[[#Headers],[Gameweek 03]],FPL_Fixtures_Extract[#Headers],0)),3))</f>
        <v>BOU(H) 3-4</v>
      </c>
      <c r="E20" t="str">
        <f ca="1">IF(RIGHT(FPL_Combined[[#Headers],[Gameweek 04]],2)&lt;$B$622,INDEX(FPL_Results_Extract[Gameweek 04],MATCH($A20,FPL_Results_Extract[[Player]:[Player]],0)),INDEX(Team_Key[[Abbreviation]:[Abbreviation]],MATCH(LEFT(INDEX(FPL_Fixtures_Extract[],MATCH($A20,FPL_Fixtures_Extract[[Player]:[Player]],0),MATCH(FPL_Combined[[#Headers],[Gameweek 04]],FPL_Fixtures_Extract[#Headers],0)),LEN(INDEX(FPL_Fixtures_Extract[],MATCH($A20,FPL_Fixtures_Extract[[Player]:[Player]],0),MATCH(FPL_Combined[[#Headers],[Gameweek 04]],FPL_Fixtures_Extract[#Headers],0)))-4),Team_Key[[Full Name]:[Full Name]],0))&amp;RIGHT(INDEX(FPL_Fixtures_Extract[],MATCH($A20,FPL_Fixtures_Extract[[Player]:[Player]],0),MATCH(FPL_Combined[[#Headers],[Gameweek 04]],FPL_Fixtures_Extract[#Headers],0)),3))</f>
        <v>LIV(A) 3-0</v>
      </c>
      <c r="F20" t="str">
        <f ca="1">IF(RIGHT(FPL_Combined[[#Headers],[Gameweek 05]],2)&lt;$B$622,INDEX(FPL_Results_Extract[Gameweek 05],MATCH($A20,FPL_Results_Extract[[Player]:[Player]],0)),INDEX(Team_Key[[Abbreviation]:[Abbreviation]],MATCH(LEFT(INDEX(FPL_Fixtures_Extract[],MATCH($A20,FPL_Fixtures_Extract[[Player]:[Player]],0),MATCH(FPL_Combined[[#Headers],[Gameweek 05]],FPL_Fixtures_Extract[#Headers],0)),LEN(INDEX(FPL_Fixtures_Extract[],MATCH($A20,FPL_Fixtures_Extract[[Player]:[Player]],0),MATCH(FPL_Combined[[#Headers],[Gameweek 05]],FPL_Fixtures_Extract[#Headers],0)))-4),Team_Key[[Full Name]:[Full Name]],0))&amp;RIGHT(INDEX(FPL_Fixtures_Extract[],MATCH($A20,FPL_Fixtures_Extract[[Player]:[Player]],0),MATCH(FPL_Combined[[#Headers],[Gameweek 05]],FPL_Fixtures_Extract[#Headers],0)),3))</f>
        <v>NEW(H) 2-0</v>
      </c>
      <c r="G20" t="str">
        <f ca="1">IF(RIGHT(FPL_Combined[[#Headers],[Gameweek 06]],2)&lt;$B$622,INDEX(FPL_Results_Extract[Gameweek 06],MATCH($A20,FPL_Results_Extract[[Player]:[Player]],0)),INDEX(Team_Key[[Abbreviation]:[Abbreviation]],MATCH(LEFT(INDEX(FPL_Fixtures_Extract[],MATCH($A20,FPL_Fixtures_Extract[[Player]:[Player]],0),MATCH(FPL_Combined[[#Headers],[Gameweek 06]],FPL_Fixtures_Extract[#Headers],0)),LEN(INDEX(FPL_Fixtures_Extract[],MATCH($A20,FPL_Fixtures_Extract[[Player]:[Player]],0),MATCH(FPL_Combined[[#Headers],[Gameweek 06]],FPL_Fixtures_Extract[#Headers],0)))-4),Team_Key[[Full Name]:[Full Name]],0))&amp;RIGHT(INDEX(FPL_Fixtures_Extract[],MATCH($A20,FPL_Fixtures_Extract[[Player]:[Player]],0),MATCH(FPL_Combined[[#Headers],[Gameweek 06]],FPL_Fixtures_Extract[#Headers],0)),3))</f>
        <v>MCI(A) 2-1</v>
      </c>
      <c r="H20" t="str">
        <f ca="1">IF(RIGHT(FPL_Combined[[#Headers],[Gameweek 07]],2)&lt;$B$622,INDEX(FPL_Results_Extract[Gameweek 07],MATCH($A20,FPL_Results_Extract[[Player]:[Player]],0)),INDEX(Team_Key[[Abbreviation]:[Abbreviation]],MATCH(LEFT(INDEX(FPL_Fixtures_Extract[],MATCH($A20,FPL_Fixtures_Extract[[Player]:[Player]],0),MATCH(FPL_Combined[[#Headers],[Gameweek 07]],FPL_Fixtures_Extract[#Headers],0)),LEN(INDEX(FPL_Fixtures_Extract[],MATCH($A20,FPL_Fixtures_Extract[[Player]:[Player]],0),MATCH(FPL_Combined[[#Headers],[Gameweek 07]],FPL_Fixtures_Extract[#Headers],0)))-4),Team_Key[[Full Name]:[Full Name]],0))&amp;RIGHT(INDEX(FPL_Fixtures_Extract[],MATCH($A20,FPL_Fixtures_Extract[[Player]:[Player]],0),MATCH(FPL_Combined[[#Headers],[Gameweek 07]],FPL_Fixtures_Extract[#Headers],0)),3))</f>
        <v>NOR(H) 2-2</v>
      </c>
      <c r="I20" t="str">
        <f ca="1">IF(RIGHT(FPL_Combined[[#Headers],[Gameweek 08]],2)&lt;$B$622,INDEX(FPL_Results_Extract[Gameweek 08],MATCH($A20,FPL_Results_Extract[[Player]:[Player]],0)),INDEX(Team_Key[[Abbreviation]:[Abbreviation]],MATCH(LEFT(INDEX(FPL_Fixtures_Extract[],MATCH($A20,FPL_Fixtures_Extract[[Player]:[Player]],0),MATCH(FPL_Combined[[#Headers],[Gameweek 08]],FPL_Fixtures_Extract[#Headers],0)),LEN(INDEX(FPL_Fixtures_Extract[],MATCH($A20,FPL_Fixtures_Extract[[Player]:[Player]],0),MATCH(FPL_Combined[[#Headers],[Gameweek 08]],FPL_Fixtures_Extract[#Headers],0)))-4),Team_Key[[Full Name]:[Full Name]],0))&amp;RIGHT(INDEX(FPL_Fixtures_Extract[],MATCH($A20,FPL_Fixtures_Extract[[Player]:[Player]],0),MATCH(FPL_Combined[[#Headers],[Gameweek 08]],FPL_Fixtures_Extract[#Headers],0)),3))</f>
        <v>SUN(A) 2-2</v>
      </c>
      <c r="J20" t="str">
        <f ca="1">IF(RIGHT(FPL_Combined[[#Headers],[Gameweek 09]],2)&lt;$B$622,INDEX(FPL_Results_Extract[Gameweek 09],MATCH($A20,FPL_Results_Extract[[Player]:[Player]],0)),INDEX(Team_Key[[Abbreviation]:[Abbreviation]],MATCH(LEFT(INDEX(FPL_Fixtures_Extract[],MATCH($A20,FPL_Fixtures_Extract[[Player]:[Player]],0),MATCH(FPL_Combined[[#Headers],[Gameweek 09]],FPL_Fixtures_Extract[#Headers],0)),LEN(INDEX(FPL_Fixtures_Extract[],MATCH($A20,FPL_Fixtures_Extract[[Player]:[Player]],0),MATCH(FPL_Combined[[#Headers],[Gameweek 09]],FPL_Fixtures_Extract[#Headers],0)))-4),Team_Key[[Full Name]:[Full Name]],0))&amp;RIGHT(INDEX(FPL_Fixtures_Extract[],MATCH($A20,FPL_Fixtures_Extract[[Player]:[Player]],0),MATCH(FPL_Combined[[#Headers],[Gameweek 09]],FPL_Fixtures_Extract[#Headers],0)),3))</f>
        <v>CRY(A) 3-1</v>
      </c>
      <c r="K20" t="str">
        <f ca="1">IF(RIGHT(FPL_Combined[[#Headers],[Gameweek 10]],2)&lt;$B$622,INDEX(FPL_Results_Extract[Gameweek 10],MATCH($A20,FPL_Results_Extract[[Player]:[Player]],0)),INDEX(Team_Key[[Abbreviation]:[Abbreviation]],MATCH(LEFT(INDEX(FPL_Fixtures_Extract[],MATCH($A20,FPL_Fixtures_Extract[[Player]:[Player]],0),MATCH(FPL_Combined[[#Headers],[Gameweek 10]],FPL_Fixtures_Extract[#Headers],0)),LEN(INDEX(FPL_Fixtures_Extract[],MATCH($A20,FPL_Fixtures_Extract[[Player]:[Player]],0),MATCH(FPL_Combined[[#Headers],[Gameweek 10]],FPL_Fixtures_Extract[#Headers],0)))-4),Team_Key[[Full Name]:[Full Name]],0))&amp;RIGHT(INDEX(FPL_Fixtures_Extract[],MATCH($A20,FPL_Fixtures_Extract[[Player]:[Player]],0),MATCH(FPL_Combined[[#Headers],[Gameweek 10]],FPL_Fixtures_Extract[#Headers],0)),3))</f>
        <v>CHE(H) 2-1</v>
      </c>
      <c r="L20" t="str">
        <f ca="1">IF(RIGHT(FPL_Combined[[#Headers],[Gameweek 11]],2)&lt;$B$622,INDEX(FPL_Results_Extract[Gameweek 11],MATCH($A20,FPL_Results_Extract[[Player]:[Player]],0)),INDEX(Team_Key[[Abbreviation]:[Abbreviation]],MATCH(LEFT(INDEX(FPL_Fixtures_Extract[],MATCH($A20,FPL_Fixtures_Extract[[Player]:[Player]],0),MATCH(FPL_Combined[[#Headers],[Gameweek 11]],FPL_Fixtures_Extract[#Headers],0)),LEN(INDEX(FPL_Fixtures_Extract[],MATCH($A20,FPL_Fixtures_Extract[[Player]:[Player]],0),MATCH(FPL_Combined[[#Headers],[Gameweek 11]],FPL_Fixtures_Extract[#Headers],0)))-4),Team_Key[[Full Name]:[Full Name]],0))&amp;RIGHT(INDEX(FPL_Fixtures_Extract[],MATCH($A20,FPL_Fixtures_Extract[[Player]:[Player]],0),MATCH(FPL_Combined[[#Headers],[Gameweek 11]],FPL_Fixtures_Extract[#Headers],0)),3))</f>
        <v>WAT(A) 0-2</v>
      </c>
      <c r="M20" t="str">
        <f ca="1">IF(RIGHT(FPL_Combined[[#Headers],[Gameweek 12]],2)&lt;$B$622,INDEX(FPL_Results_Extract[Gameweek 12],MATCH($A20,FPL_Results_Extract[[Player]:[Player]],0)),INDEX(Team_Key[[Abbreviation]:[Abbreviation]],MATCH(LEFT(INDEX(FPL_Fixtures_Extract[],MATCH($A20,FPL_Fixtures_Extract[[Player]:[Player]],0),MATCH(FPL_Combined[[#Headers],[Gameweek 12]],FPL_Fixtures_Extract[#Headers],0)),LEN(INDEX(FPL_Fixtures_Extract[],MATCH($A20,FPL_Fixtures_Extract[[Player]:[Player]],0),MATCH(FPL_Combined[[#Headers],[Gameweek 12]],FPL_Fixtures_Extract[#Headers],0)))-4),Team_Key[[Full Name]:[Full Name]],0))&amp;RIGHT(INDEX(FPL_Fixtures_Extract[],MATCH($A20,FPL_Fixtures_Extract[[Player]:[Player]],0),MATCH(FPL_Combined[[#Headers],[Gameweek 12]],FPL_Fixtures_Extract[#Headers],0)),3))</f>
        <v>EVE(H) 1-1</v>
      </c>
      <c r="N20" t="str">
        <f ca="1">IF(RIGHT(FPL_Combined[[#Headers],[Gameweek 13]],2)&lt;$B$622,INDEX(FPL_Results_Extract[Gameweek 13],MATCH($A20,FPL_Results_Extract[[Player]:[Player]],0)),INDEX(Team_Key[[Abbreviation]:[Abbreviation]],MATCH(LEFT(INDEX(FPL_Fixtures_Extract[],MATCH($A20,FPL_Fixtures_Extract[[Player]:[Player]],0),MATCH(FPL_Combined[[#Headers],[Gameweek 13]],FPL_Fixtures_Extract[#Headers],0)),LEN(INDEX(FPL_Fixtures_Extract[],MATCH($A20,FPL_Fixtures_Extract[[Player]:[Player]],0),MATCH(FPL_Combined[[#Headers],[Gameweek 13]],FPL_Fixtures_Extract[#Headers],0)))-4),Team_Key[[Full Name]:[Full Name]],0))&amp;RIGHT(INDEX(FPL_Fixtures_Extract[],MATCH($A20,FPL_Fixtures_Extract[[Player]:[Player]],0),MATCH(FPL_Combined[[#Headers],[Gameweek 13]],FPL_Fixtures_Extract[#Headers],0)),3))</f>
        <v>TOT(A) 1-4</v>
      </c>
      <c r="O20" t="str">
        <f ca="1">IF(RIGHT(FPL_Combined[[#Headers],[Gameweek 14]],2)&lt;$B$622,INDEX(FPL_Results_Extract[Gameweek 14],MATCH($A20,FPL_Results_Extract[[Player]:[Player]],0)),INDEX(Team_Key[[Abbreviation]:[Abbreviation]],MATCH(LEFT(INDEX(FPL_Fixtures_Extract[],MATCH($A20,FPL_Fixtures_Extract[[Player]:[Player]],0),MATCH(FPL_Combined[[#Headers],[Gameweek 14]],FPL_Fixtures_Extract[#Headers],0)),LEN(INDEX(FPL_Fixtures_Extract[],MATCH($A20,FPL_Fixtures_Extract[[Player]:[Player]],0),MATCH(FPL_Combined[[#Headers],[Gameweek 14]],FPL_Fixtures_Extract[#Headers],0)))-4),Team_Key[[Full Name]:[Full Name]],0))&amp;RIGHT(INDEX(FPL_Fixtures_Extract[],MATCH($A20,FPL_Fixtures_Extract[[Player]:[Player]],0),MATCH(FPL_Combined[[#Headers],[Gameweek 14]],FPL_Fixtures_Extract[#Headers],0)),3))</f>
        <v>WBA(H) 1-1</v>
      </c>
      <c r="P20" t="str">
        <f ca="1">IF(RIGHT(FPL_Combined[[#Headers],[Gameweek 15]],2)&lt;$B$622,INDEX(FPL_Results_Extract[Gameweek 15],MATCH($A20,FPL_Results_Extract[[Player]:[Player]],0)),INDEX(Team_Key[[Abbreviation]:[Abbreviation]],MATCH(LEFT(INDEX(FPL_Fixtures_Extract[],MATCH($A20,FPL_Fixtures_Extract[[Player]:[Player]],0),MATCH(FPL_Combined[[#Headers],[Gameweek 15]],FPL_Fixtures_Extract[#Headers],0)),LEN(INDEX(FPL_Fixtures_Extract[],MATCH($A20,FPL_Fixtures_Extract[[Player]:[Player]],0),MATCH(FPL_Combined[[#Headers],[Gameweek 15]],FPL_Fixtures_Extract[#Headers],0)))-4),Team_Key[[Full Name]:[Full Name]],0))&amp;RIGHT(INDEX(FPL_Fixtures_Extract[],MATCH($A20,FPL_Fixtures_Extract[[Player]:[Player]],0),MATCH(FPL_Combined[[#Headers],[Gameweek 15]],FPL_Fixtures_Extract[#Headers],0)),3))</f>
        <v>MUN(A) 0-0</v>
      </c>
      <c r="Q20" t="str">
        <f ca="1">IF(RIGHT(FPL_Combined[[#Headers],[Gameweek 16]],2)&lt;$B$622,INDEX(FPL_Results_Extract[Gameweek 16],MATCH($A20,FPL_Results_Extract[[Player]:[Player]],0)),INDEX(Team_Key[[Abbreviation]:[Abbreviation]],MATCH(LEFT(INDEX(FPL_Fixtures_Extract[],MATCH($A20,FPL_Fixtures_Extract[[Player]:[Player]],0),MATCH(FPL_Combined[[#Headers],[Gameweek 16]],FPL_Fixtures_Extract[#Headers],0)),LEN(INDEX(FPL_Fixtures_Extract[],MATCH($A20,FPL_Fixtures_Extract[[Player]:[Player]],0),MATCH(FPL_Combined[[#Headers],[Gameweek 16]],FPL_Fixtures_Extract[#Headers],0)))-4),Team_Key[[Full Name]:[Full Name]],0))&amp;RIGHT(INDEX(FPL_Fixtures_Extract[],MATCH($A20,FPL_Fixtures_Extract[[Player]:[Player]],0),MATCH(FPL_Combined[[#Headers],[Gameweek 16]],FPL_Fixtures_Extract[#Headers],0)),3))</f>
        <v>STK(H) 0-0</v>
      </c>
      <c r="R20" t="str">
        <f ca="1">IF(RIGHT(FPL_Combined[[#Headers],[Gameweek 17]],2)&lt;$B$622,INDEX(FPL_Results_Extract[Gameweek 17],MATCH($A20,FPL_Results_Extract[[Player]:[Player]],0)),INDEX(Team_Key[[Abbreviation]:[Abbreviation]],MATCH(LEFT(INDEX(FPL_Fixtures_Extract[],MATCH($A20,FPL_Fixtures_Extract[[Player]:[Player]],0),MATCH(FPL_Combined[[#Headers],[Gameweek 17]],FPL_Fixtures_Extract[#Headers],0)),LEN(INDEX(FPL_Fixtures_Extract[],MATCH($A20,FPL_Fixtures_Extract[[Player]:[Player]],0),MATCH(FPL_Combined[[#Headers],[Gameweek 17]],FPL_Fixtures_Extract[#Headers],0)))-4),Team_Key[[Full Name]:[Full Name]],0))&amp;RIGHT(INDEX(FPL_Fixtures_Extract[],MATCH($A20,FPL_Fixtures_Extract[[Player]:[Player]],0),MATCH(FPL_Combined[[#Headers],[Gameweek 17]],FPL_Fixtures_Extract[#Headers],0)),3))</f>
        <v>SWA(A) 0-0</v>
      </c>
      <c r="S20" t="str">
        <f ca="1">IF(RIGHT(FPL_Combined[[#Headers],[Gameweek 18]],2)&lt;$B$622,INDEX(FPL_Results_Extract[Gameweek 18],MATCH($A20,FPL_Results_Extract[[Player]:[Player]],0)),INDEX(Team_Key[[Abbreviation]:[Abbreviation]],MATCH(LEFT(INDEX(FPL_Fixtures_Extract[],MATCH($A20,FPL_Fixtures_Extract[[Player]:[Player]],0),MATCH(FPL_Combined[[#Headers],[Gameweek 18]],FPL_Fixtures_Extract[#Headers],0)),LEN(INDEX(FPL_Fixtures_Extract[],MATCH($A20,FPL_Fixtures_Extract[[Player]:[Player]],0),MATCH(FPL_Combined[[#Headers],[Gameweek 18]],FPL_Fixtures_Extract[#Headers],0)))-4),Team_Key[[Full Name]:[Full Name]],0))&amp;RIGHT(INDEX(FPL_Fixtures_Extract[],MATCH($A20,FPL_Fixtures_Extract[[Player]:[Player]],0),MATCH(FPL_Combined[[#Headers],[Gameweek 18]],FPL_Fixtures_Extract[#Headers],0)),3))</f>
        <v>AVL(A) 1-1</v>
      </c>
      <c r="T20" t="str">
        <f ca="1">IF(RIGHT(FPL_Combined[[#Headers],[Gameweek 19]],2)&lt;$B$622,INDEX(FPL_Results_Extract[Gameweek 19],MATCH($A20,FPL_Results_Extract[[Player]:[Player]],0)),INDEX(Team_Key[[Abbreviation]:[Abbreviation]],MATCH(LEFT(INDEX(FPL_Fixtures_Extract[],MATCH($A20,FPL_Fixtures_Extract[[Player]:[Player]],0),MATCH(FPL_Combined[[#Headers],[Gameweek 19]],FPL_Fixtures_Extract[#Headers],0)),LEN(INDEX(FPL_Fixtures_Extract[],MATCH($A20,FPL_Fixtures_Extract[[Player]:[Player]],0),MATCH(FPL_Combined[[#Headers],[Gameweek 19]],FPL_Fixtures_Extract[#Headers],0)))-4),Team_Key[[Full Name]:[Full Name]],0))&amp;RIGHT(INDEX(FPL_Fixtures_Extract[],MATCH($A20,FPL_Fixtures_Extract[[Player]:[Player]],0),MATCH(FPL_Combined[[#Headers],[Gameweek 19]],FPL_Fixtures_Extract[#Headers],0)),3))</f>
        <v>SOU(H) 2-1</v>
      </c>
      <c r="U20" t="str">
        <f ca="1">IF(RIGHT(FPL_Combined[[#Headers],[Gameweek 20]],2)&lt;$B$622,INDEX(FPL_Results_Extract[Gameweek 20],MATCH($A20,FPL_Results_Extract[[Player]:[Player]],0)),INDEX(Team_Key[[Abbreviation]:[Abbreviation]],MATCH(LEFT(INDEX(FPL_Fixtures_Extract[],MATCH($A20,FPL_Fixtures_Extract[[Player]:[Player]],0),MATCH(FPL_Combined[[#Headers],[Gameweek 20]],FPL_Fixtures_Extract[#Headers],0)),LEN(INDEX(FPL_Fixtures_Extract[],MATCH($A20,FPL_Fixtures_Extract[[Player]:[Player]],0),MATCH(FPL_Combined[[#Headers],[Gameweek 20]],FPL_Fixtures_Extract[#Headers],0)))-4),Team_Key[[Full Name]:[Full Name]],0))&amp;RIGHT(INDEX(FPL_Fixtures_Extract[],MATCH($A20,FPL_Fixtures_Extract[[Player]:[Player]],0),MATCH(FPL_Combined[[#Headers],[Gameweek 20]],FPL_Fixtures_Extract[#Headers],0)),3))</f>
        <v>LIV(H) 2-0</v>
      </c>
      <c r="V20" t="str">
        <f ca="1">IF(RIGHT(FPL_Combined[[#Headers],[Gameweek 21]],2)&lt;$B$622,INDEX(FPL_Results_Extract[Gameweek 21],MATCH($A20,FPL_Results_Extract[[Player]:[Player]],0)),INDEX(Team_Key[[Abbreviation]:[Abbreviation]],MATCH(LEFT(INDEX(FPL_Fixtures_Extract[],MATCH($A20,FPL_Fixtures_Extract[[Player]:[Player]],0),MATCH(FPL_Combined[[#Headers],[Gameweek 21]],FPL_Fixtures_Extract[#Headers],0)),LEN(INDEX(FPL_Fixtures_Extract[],MATCH($A20,FPL_Fixtures_Extract[[Player]:[Player]],0),MATCH(FPL_Combined[[#Headers],[Gameweek 21]],FPL_Fixtures_Extract[#Headers],0)))-4),Team_Key[[Full Name]:[Full Name]],0))&amp;RIGHT(INDEX(FPL_Fixtures_Extract[],MATCH($A20,FPL_Fixtures_Extract[[Player]:[Player]],0),MATCH(FPL_Combined[[#Headers],[Gameweek 21]],FPL_Fixtures_Extract[#Headers],0)),3))</f>
        <v>BOU(A) 3-1</v>
      </c>
      <c r="W20" t="str">
        <f ca="1">IF(RIGHT(FPL_Combined[[#Headers],[Gameweek 22]],2)&lt;$B$622,INDEX(FPL_Results_Extract[Gameweek 22],MATCH($A20,FPL_Results_Extract[[Player]:[Player]],0)),INDEX(Team_Key[[Abbreviation]:[Abbreviation]],MATCH(LEFT(INDEX(FPL_Fixtures_Extract[],MATCH($A20,FPL_Fixtures_Extract[[Player]:[Player]],0),MATCH(FPL_Combined[[#Headers],[Gameweek 22]],FPL_Fixtures_Extract[#Headers],0)),LEN(INDEX(FPL_Fixtures_Extract[],MATCH($A20,FPL_Fixtures_Extract[[Player]:[Player]],0),MATCH(FPL_Combined[[#Headers],[Gameweek 22]],FPL_Fixtures_Extract[#Headers],0)))-4),Team_Key[[Full Name]:[Full Name]],0))&amp;RIGHT(INDEX(FPL_Fixtures_Extract[],MATCH($A20,FPL_Fixtures_Extract[[Player]:[Player]],0),MATCH(FPL_Combined[[#Headers],[Gameweek 22]],FPL_Fixtures_Extract[#Headers],0)),3))</f>
        <v>NEW(A) 1-2</v>
      </c>
      <c r="X20" t="str">
        <f ca="1">IF(RIGHT(FPL_Combined[[#Headers],[Gameweek 23]],2)&lt;$B$622,INDEX(FPL_Results_Extract[Gameweek 23],MATCH($A20,FPL_Results_Extract[[Player]:[Player]],0)),INDEX(Team_Key[[Abbreviation]:[Abbreviation]],MATCH(LEFT(INDEX(FPL_Fixtures_Extract[],MATCH($A20,FPL_Fixtures_Extract[[Player]:[Player]],0),MATCH(FPL_Combined[[#Headers],[Gameweek 23]],FPL_Fixtures_Extract[#Headers],0)),LEN(INDEX(FPL_Fixtures_Extract[],MATCH($A20,FPL_Fixtures_Extract[[Player]:[Player]],0),MATCH(FPL_Combined[[#Headers],[Gameweek 23]],FPL_Fixtures_Extract[#Headers],0)))-4),Team_Key[[Full Name]:[Full Name]],0))&amp;RIGHT(INDEX(FPL_Fixtures_Extract[],MATCH($A20,FPL_Fixtures_Extract[[Player]:[Player]],0),MATCH(FPL_Combined[[#Headers],[Gameweek 23]],FPL_Fixtures_Extract[#Headers],0)),3))</f>
        <v>MCI(H) 2-2</v>
      </c>
      <c r="Y20" t="str">
        <f ca="1">IF(RIGHT(FPL_Combined[[#Headers],[Gameweek 24]],2)&lt;$B$622,INDEX(FPL_Results_Extract[Team],MATCH($A20,FPL_Results_Extract[[Player]:[Player]],0)),INDEX(Team_Key[[Abbreviation]:[Abbreviation]],MATCH(LEFT(INDEX(FPL_Fixtures_Extract[],MATCH($A20,FPL_Fixtures_Extract[[Player]:[Player]],0),MATCH(FPL_Combined[[#Headers],[Gameweek 24]],FPL_Fixtures_Extract[#Headers],0)),LEN(INDEX(FPL_Fixtures_Extract[],MATCH($A20,FPL_Fixtures_Extract[[Player]:[Player]],0),MATCH(FPL_Combined[[#Headers],[Gameweek 24]],FPL_Fixtures_Extract[#Headers],0)))-4),Team_Key[[Full Name]:[Full Name]],0))&amp;RIGHT(INDEX(FPL_Fixtures_Extract[],MATCH($A20,FPL_Fixtures_Extract[[Player]:[Player]],0),MATCH(FPL_Combined[[#Headers],[Gameweek 24]],FPL_Fixtures_Extract[#Headers],0)),3))</f>
        <v>WHU</v>
      </c>
      <c r="Z20" t="str">
        <f ca="1">IF(RIGHT(FPL_Combined[[#Headers],[Gameweek 25]],2)&lt;$B$622,INDEX(FPL_Results_Extract[Player],MATCH($A20,FPL_Results_Extract[[Player]:[Player]],0)),INDEX(Team_Key[[Abbreviation]:[Abbreviation]],MATCH(LEFT(INDEX(FPL_Fixtures_Extract[],MATCH($A20,FPL_Fixtures_Extract[[Player]:[Player]],0),MATCH(FPL_Combined[[#Headers],[Gameweek 25]],FPL_Fixtures_Extract[#Headers],0)),LEN(INDEX(FPL_Fixtures_Extract[],MATCH($A20,FPL_Fixtures_Extract[[Player]:[Player]],0),MATCH(FPL_Combined[[#Headers],[Gameweek 25]],FPL_Fixtures_Extract[#Headers],0)))-4),Team_Key[[Full Name]:[Full Name]],0))&amp;RIGHT(INDEX(FPL_Fixtures_Extract[],MATCH($A20,FPL_Fixtures_Extract[[Player]:[Player]],0),MATCH(FPL_Combined[[#Headers],[Gameweek 25]],FPL_Fixtures_Extract[#Headers],0)),3))</f>
        <v>Amalfitano</v>
      </c>
      <c r="AA20" t="str">
        <f ca="1">IF(RIGHT(FPL_Combined[[#Headers],[Gameweek 26]],2)&lt;$B$622,INDEX(FPL_Results_Extract[Gameweek 01],MATCH($A20,FPL_Results_Extract[[Player]:[Player]],0)),INDEX(Team_Key[[Abbreviation]:[Abbreviation]],MATCH(LEFT(INDEX(FPL_Fixtures_Extract[],MATCH($A20,FPL_Fixtures_Extract[[Player]:[Player]],0),MATCH(FPL_Combined[[#Headers],[Gameweek 26]],FPL_Fixtures_Extract[#Headers],0)),LEN(INDEX(FPL_Fixtures_Extract[],MATCH($A20,FPL_Fixtures_Extract[[Player]:[Player]],0),MATCH(FPL_Combined[[#Headers],[Gameweek 26]],FPL_Fixtures_Extract[#Headers],0)))-4),Team_Key[[Full Name]:[Full Name]],0))&amp;RIGHT(INDEX(FPL_Fixtures_Extract[],MATCH($A20,FPL_Fixtures_Extract[[Player]:[Player]],0),MATCH(FPL_Combined[[#Headers],[Gameweek 26]],FPL_Fixtures_Extract[#Headers],0)),3))</f>
        <v>ARS(A) 2-0</v>
      </c>
      <c r="AB20" t="str">
        <f ca="1">IF(RIGHT(FPL_Combined[[#Headers],[Gameweek 27]],2)&lt;$B$622,INDEX(FPL_Results_Extract[Gameweek 02],MATCH($A20,FPL_Results_Extract[[Player]:[Player]],0)),INDEX(Team_Key[[Abbreviation]:[Abbreviation]],MATCH(LEFT(INDEX(FPL_Fixtures_Extract[],MATCH($A20,FPL_Fixtures_Extract[[Player]:[Player]],0),MATCH(FPL_Combined[[#Headers],[Gameweek 27]],FPL_Fixtures_Extract[#Headers],0)),LEN(INDEX(FPL_Fixtures_Extract[],MATCH($A20,FPL_Fixtures_Extract[[Player]:[Player]],0),MATCH(FPL_Combined[[#Headers],[Gameweek 27]],FPL_Fixtures_Extract[#Headers],0)))-4),Team_Key[[Full Name]:[Full Name]],0))&amp;RIGHT(INDEX(FPL_Fixtures_Extract[],MATCH($A20,FPL_Fixtures_Extract[[Player]:[Player]],0),MATCH(FPL_Combined[[#Headers],[Gameweek 27]],FPL_Fixtures_Extract[#Headers],0)),3))</f>
        <v>LEI(H) 1-2</v>
      </c>
      <c r="AC20" t="str">
        <f ca="1">IF(RIGHT(FPL_Combined[[#Headers],[Gameweek 28]],2)&lt;$B$622,INDEX(FPL_Results_Extract[Gameweek 03],MATCH($A20,FPL_Results_Extract[[Player]:[Player]],0)),INDEX(Team_Key[[Abbreviation]:[Abbreviation]],MATCH(LEFT(INDEX(FPL_Fixtures_Extract[],MATCH($A20,FPL_Fixtures_Extract[[Player]:[Player]],0),MATCH(FPL_Combined[[#Headers],[Gameweek 28]],FPL_Fixtures_Extract[#Headers],0)),LEN(INDEX(FPL_Fixtures_Extract[],MATCH($A20,FPL_Fixtures_Extract[[Player]:[Player]],0),MATCH(FPL_Combined[[#Headers],[Gameweek 28]],FPL_Fixtures_Extract[#Headers],0)))-4),Team_Key[[Full Name]:[Full Name]],0))&amp;RIGHT(INDEX(FPL_Fixtures_Extract[],MATCH($A20,FPL_Fixtures_Extract[[Player]:[Player]],0),MATCH(FPL_Combined[[#Headers],[Gameweek 28]],FPL_Fixtures_Extract[#Headers],0)),3))</f>
        <v>BOU(H) 3-4</v>
      </c>
      <c r="AD20" t="str">
        <f ca="1">IF(RIGHT(FPL_Combined[[#Headers],[Gameweek 29]],2)&lt;$B$622,INDEX(FPL_Results_Extract[Gameweek 04],MATCH($A20,FPL_Results_Extract[[Player]:[Player]],0)),INDEX(Team_Key[[Abbreviation]:[Abbreviation]],MATCH(LEFT(INDEX(FPL_Fixtures_Extract[],MATCH($A20,FPL_Fixtures_Extract[[Player]:[Player]],0),MATCH(FPL_Combined[[#Headers],[Gameweek 29]],FPL_Fixtures_Extract[#Headers],0)),LEN(INDEX(FPL_Fixtures_Extract[],MATCH($A20,FPL_Fixtures_Extract[[Player]:[Player]],0),MATCH(FPL_Combined[[#Headers],[Gameweek 29]],FPL_Fixtures_Extract[#Headers],0)))-4),Team_Key[[Full Name]:[Full Name]],0))&amp;RIGHT(INDEX(FPL_Fixtures_Extract[],MATCH($A20,FPL_Fixtures_Extract[[Player]:[Player]],0),MATCH(FPL_Combined[[#Headers],[Gameweek 29]],FPL_Fixtures_Extract[#Headers],0)),3))</f>
        <v>EVE(A)</v>
      </c>
      <c r="AE20" t="e">
        <f ca="1">IF(RIGHT(FPL_Combined[[#Headers],[Gameweek 30]],2)&lt;$B$622,INDEX(FPL_Results_Extract[Gameweek 05],MATCH($A20,FPL_Results_Extract[[Player]:[Player]],0)),INDEX(Team_Key[[Abbreviation]:[Abbreviation]],MATCH(LEFT(INDEX(FPL_Fixtures_Extract[],MATCH($A20,FPL_Fixtures_Extract[[Player]:[Player]],0),MATCH(FPL_Combined[[#Headers],[Gameweek 30]],FPL_Fixtures_Extract[#Headers],0)),LEN(INDEX(FPL_Fixtures_Extract[],MATCH($A20,FPL_Fixtures_Extract[[Player]:[Player]],0),MATCH(FPL_Combined[[#Headers],[Gameweek 30]],FPL_Fixtures_Extract[#Headers],0)))-4),Team_Key[[Full Name]:[Full Name]],0))&amp;RIGHT(INDEX(FPL_Fixtures_Extract[],MATCH($A20,FPL_Fixtures_Extract[[Player]:[Player]],0),MATCH(FPL_Combined[[#Headers],[Gameweek 30]],FPL_Fixtures_Extract[#Headers],0)),3))</f>
        <v>#VALUE!</v>
      </c>
      <c r="AF20" t="str">
        <f ca="1">IF(RIGHT(FPL_Combined[[#Headers],[Gameweek 31]],2)&lt;$B$622,INDEX(FPL_Results_Extract[Gameweek 06],MATCH($A20,FPL_Results_Extract[[Player]:[Player]],0)),INDEX(Team_Key[[Abbreviation]:[Abbreviation]],MATCH(LEFT(INDEX(FPL_Fixtures_Extract[],MATCH($A20,FPL_Fixtures_Extract[[Player]:[Player]],0),MATCH(FPL_Combined[[#Headers],[Gameweek 31]],FPL_Fixtures_Extract[#Headers],0)),LEN(INDEX(FPL_Fixtures_Extract[],MATCH($A20,FPL_Fixtures_Extract[[Player]:[Player]],0),MATCH(FPL_Combined[[#Headers],[Gameweek 31]],FPL_Fixtures_Extract[#Headers],0)))-4),Team_Key[[Full Name]:[Full Name]],0))&amp;RIGHT(INDEX(FPL_Fixtures_Extract[],MATCH($A20,FPL_Fixtures_Extract[[Player]:[Player]],0),MATCH(FPL_Combined[[#Headers],[Gameweek 31]],FPL_Fixtures_Extract[#Headers],0)),3))</f>
        <v>CHE(A)</v>
      </c>
      <c r="AG20" t="str">
        <f ca="1">IF(RIGHT(FPL_Combined[[#Headers],[Gameweek 32]],2)&lt;$B$622,INDEX(FPL_Results_Extract[Gameweek 07],MATCH($A20,FPL_Results_Extract[[Player]:[Player]],0)),INDEX(Team_Key[[Abbreviation]:[Abbreviation]],MATCH(LEFT(INDEX(FPL_Fixtures_Extract[],MATCH($A20,FPL_Fixtures_Extract[[Player]:[Player]],0),MATCH(FPL_Combined[[#Headers],[Gameweek 32]],FPL_Fixtures_Extract[#Headers],0)),LEN(INDEX(FPL_Fixtures_Extract[],MATCH($A20,FPL_Fixtures_Extract[[Player]:[Player]],0),MATCH(FPL_Combined[[#Headers],[Gameweek 32]],FPL_Fixtures_Extract[#Headers],0)))-4),Team_Key[[Full Name]:[Full Name]],0))&amp;RIGHT(INDEX(FPL_Fixtures_Extract[],MATCH($A20,FPL_Fixtures_Extract[[Player]:[Player]],0),MATCH(FPL_Combined[[#Headers],[Gameweek 32]],FPL_Fixtures_Extract[#Headers],0)),3))</f>
        <v>CRY(H)</v>
      </c>
      <c r="AH20" t="str">
        <f ca="1">IF(RIGHT(FPL_Combined[[#Headers],[Gameweek 33]],2)&lt;$B$622,INDEX(FPL_Results_Extract[Gameweek 08],MATCH($A20,FPL_Results_Extract[[Player]:[Player]],0)),INDEX(Team_Key[[Abbreviation]:[Abbreviation]],MATCH(LEFT(INDEX(FPL_Fixtures_Extract[],MATCH($A20,FPL_Fixtures_Extract[[Player]:[Player]],0),MATCH(FPL_Combined[[#Headers],[Gameweek 33]],FPL_Fixtures_Extract[#Headers],0)),LEN(INDEX(FPL_Fixtures_Extract[],MATCH($A20,FPL_Fixtures_Extract[[Player]:[Player]],0),MATCH(FPL_Combined[[#Headers],[Gameweek 33]],FPL_Fixtures_Extract[#Headers],0)))-4),Team_Key[[Full Name]:[Full Name]],0))&amp;RIGHT(INDEX(FPL_Fixtures_Extract[],MATCH($A20,FPL_Fixtures_Extract[[Player]:[Player]],0),MATCH(FPL_Combined[[#Headers],[Gameweek 33]],FPL_Fixtures_Extract[#Headers],0)),3))</f>
        <v>ARS(H)</v>
      </c>
      <c r="AI20" t="str">
        <f ca="1">IF(RIGHT(FPL_Combined[[#Headers],[Gameweek 34]],2)&lt;$B$622,INDEX(FPL_Results_Extract[Gameweek 09],MATCH($A20,FPL_Results_Extract[[Player]:[Player]],0)),INDEX(Team_Key[[Abbreviation]:[Abbreviation]],MATCH(LEFT(INDEX(FPL_Fixtures_Extract[],MATCH($A20,FPL_Fixtures_Extract[[Player]:[Player]],0),MATCH(FPL_Combined[[#Headers],[Gameweek 34]],FPL_Fixtures_Extract[#Headers],0)),LEN(INDEX(FPL_Fixtures_Extract[],MATCH($A20,FPL_Fixtures_Extract[[Player]:[Player]],0),MATCH(FPL_Combined[[#Headers],[Gameweek 34]],FPL_Fixtures_Extract[#Headers],0)))-4),Team_Key[[Full Name]:[Full Name]],0))&amp;RIGHT(INDEX(FPL_Fixtures_Extract[],MATCH($A20,FPL_Fixtures_Extract[[Player]:[Player]],0),MATCH(FPL_Combined[[#Headers],[Gameweek 34]],FPL_Fixtures_Extract[#Headers],0)),3))</f>
        <v>LEI(A)</v>
      </c>
      <c r="AJ20" t="e">
        <f ca="1">IF(RIGHT(FPL_Combined[[#Headers],[Gameweek 35]],2)&lt;$B$622,INDEX(FPL_Results_Extract[Gameweek 10],MATCH($A20,FPL_Results_Extract[[Player]:[Player]],0)),INDEX(Team_Key[[Abbreviation]:[Abbreviation]],MATCH(LEFT(INDEX(FPL_Fixtures_Extract[],MATCH($A20,FPL_Fixtures_Extract[[Player]:[Player]],0),MATCH(FPL_Combined[[#Headers],[Gameweek 35]],FPL_Fixtures_Extract[#Headers],0)),LEN(INDEX(FPL_Fixtures_Extract[],MATCH($A20,FPL_Fixtures_Extract[[Player]:[Player]],0),MATCH(FPL_Combined[[#Headers],[Gameweek 35]],FPL_Fixtures_Extract[#Headers],0)))-4),Team_Key[[Full Name]:[Full Name]],0))&amp;RIGHT(INDEX(FPL_Fixtures_Extract[],MATCH($A20,FPL_Fixtures_Extract[[Player]:[Player]],0),MATCH(FPL_Combined[[#Headers],[Gameweek 35]],FPL_Fixtures_Extract[#Headers],0)),3))</f>
        <v>#VALUE!</v>
      </c>
      <c r="AK20" t="str">
        <f ca="1">IF(RIGHT(FPL_Combined[[#Headers],[Gameweek 36]],2)&lt;$B$622,INDEX(FPL_Results_Extract[Gameweek 11],MATCH($A20,FPL_Results_Extract[[Player]:[Player]],0)),INDEX(Team_Key[[Abbreviation]:[Abbreviation]],MATCH(LEFT(INDEX(FPL_Fixtures_Extract[],MATCH($A20,FPL_Fixtures_Extract[[Player]:[Player]],0),MATCH(FPL_Combined[[#Headers],[Gameweek 36]],FPL_Fixtures_Extract[#Headers],0)),LEN(INDEX(FPL_Fixtures_Extract[],MATCH($A20,FPL_Fixtures_Extract[[Player]:[Player]],0),MATCH(FPL_Combined[[#Headers],[Gameweek 36]],FPL_Fixtures_Extract[#Headers],0)))-4),Team_Key[[Full Name]:[Full Name]],0))&amp;RIGHT(INDEX(FPL_Fixtures_Extract[],MATCH($A20,FPL_Fixtures_Extract[[Player]:[Player]],0),MATCH(FPL_Combined[[#Headers],[Gameweek 36]],FPL_Fixtures_Extract[#Headers],0)),3))</f>
        <v>WBA(A)</v>
      </c>
      <c r="AL20" t="str">
        <f ca="1">IF(RIGHT(FPL_Combined[[#Headers],[Gameweek 37]],2)&lt;$B$622,INDEX(FPL_Results_Extract[Gameweek 12],MATCH($A20,FPL_Results_Extract[[Player]:[Player]],0)),INDEX(Team_Key[[Abbreviation]:[Abbreviation]],MATCH(LEFT(INDEX(FPL_Fixtures_Extract[],MATCH($A20,FPL_Fixtures_Extract[[Player]:[Player]],0),MATCH(FPL_Combined[[#Headers],[Gameweek 37]],FPL_Fixtures_Extract[#Headers],0)),LEN(INDEX(FPL_Fixtures_Extract[],MATCH($A20,FPL_Fixtures_Extract[[Player]:[Player]],0),MATCH(FPL_Combined[[#Headers],[Gameweek 37]],FPL_Fixtures_Extract[#Headers],0)))-4),Team_Key[[Full Name]:[Full Name]],0))&amp;RIGHT(INDEX(FPL_Fixtures_Extract[],MATCH($A20,FPL_Fixtures_Extract[[Player]:[Player]],0),MATCH(FPL_Combined[[#Headers],[Gameweek 37]],FPL_Fixtures_Extract[#Headers],0)),3))</f>
        <v>SWA(H)</v>
      </c>
      <c r="AM20" t="str">
        <f ca="1">IF(RIGHT(FPL_Combined[[#Headers],[Gameweek 38]],2)&lt;$B$622,INDEX(FPL_Results_Extract[Gameweek 13],MATCH($A20,FPL_Results_Extract[[Player]:[Player]],0)),INDEX(Team_Key[[Abbreviation]:[Abbreviation]],MATCH(LEFT(INDEX(FPL_Fixtures_Extract[],MATCH($A20,FPL_Fixtures_Extract[[Player]:[Player]],0),MATCH(FPL_Combined[[#Headers],[Gameweek 38]],FPL_Fixtures_Extract[#Headers],0)),LEN(INDEX(FPL_Fixtures_Extract[],MATCH($A20,FPL_Fixtures_Extract[[Player]:[Player]],0),MATCH(FPL_Combined[[#Headers],[Gameweek 38]],FPL_Fixtures_Extract[#Headers],0)))-4),Team_Key[[Full Name]:[Full Name]],0))&amp;RIGHT(INDEX(FPL_Fixtures_Extract[],MATCH($A20,FPL_Fixtures_Extract[[Player]:[Player]],0),MATCH(FPL_Combined[[#Headers],[Gameweek 38]],FPL_Fixtures_Extract[#Headers],0)),3))</f>
        <v>STK(A)</v>
      </c>
    </row>
    <row r="21" spans="1:39" x14ac:dyDescent="0.45">
      <c r="A21" t="s">
        <v>562</v>
      </c>
      <c r="B21" t="str">
        <f ca="1">IF(RIGHT(FPL_Combined[[#Headers],[Gameweek 01]],2)&lt;$B$622,INDEX(FPL_Results_Extract[Gameweek 01],MATCH($A21,FPL_Results_Extract[[Player]:[Player]],0)),INDEX(Team_Key[[Abbreviation]:[Abbreviation]],MATCH(LEFT(INDEX(FPL_Fixtures_Extract[],MATCH($A21,FPL_Fixtures_Extract[[Player]:[Player]],0),MATCH(FPL_Combined[[#Headers],[Gameweek 01]],FPL_Fixtures_Extract[#Headers],0)),LEN(INDEX(FPL_Fixtures_Extract[],MATCH($A21,FPL_Fixtures_Extract[[Player]:[Player]],0),MATCH(FPL_Combined[[#Headers],[Gameweek 01]],FPL_Fixtures_Extract[#Headers],0)))-4),Team_Key[[Full Name]:[Full Name]],0))&amp;RIGHT(INDEX(FPL_Fixtures_Extract[],MATCH($A21,FPL_Fixtures_Extract[[Player]:[Player]],0),MATCH(FPL_Combined[[#Headers],[Gameweek 01]],FPL_Fixtures_Extract[#Headers],0)),3))</f>
        <v>CHE(A) 2-2</v>
      </c>
      <c r="C21" t="str">
        <f ca="1">IF(RIGHT(FPL_Combined[[#Headers],[Gameweek 02]],2)&lt;$B$622,INDEX(FPL_Results_Extract[Gameweek 02],MATCH($A21,FPL_Results_Extract[[Player]:[Player]],0)),INDEX(Team_Key[[Abbreviation]:[Abbreviation]],MATCH(LEFT(INDEX(FPL_Fixtures_Extract[],MATCH($A21,FPL_Fixtures_Extract[[Player]:[Player]],0),MATCH(FPL_Combined[[#Headers],[Gameweek 02]],FPL_Fixtures_Extract[#Headers],0)),LEN(INDEX(FPL_Fixtures_Extract[],MATCH($A21,FPL_Fixtures_Extract[[Player]:[Player]],0),MATCH(FPL_Combined[[#Headers],[Gameweek 02]],FPL_Fixtures_Extract[#Headers],0)))-4),Team_Key[[Full Name]:[Full Name]],0))&amp;RIGHT(INDEX(FPL_Fixtures_Extract[],MATCH($A21,FPL_Fixtures_Extract[[Player]:[Player]],0),MATCH(FPL_Combined[[#Headers],[Gameweek 02]],FPL_Fixtures_Extract[#Headers],0)),3))</f>
        <v>NEW(H) 2-0</v>
      </c>
      <c r="D21" t="str">
        <f ca="1">IF(RIGHT(FPL_Combined[[#Headers],[Gameweek 03]],2)&lt;$B$622,INDEX(FPL_Results_Extract[Gameweek 03],MATCH($A21,FPL_Results_Extract[[Player]:[Player]],0)),INDEX(Team_Key[[Abbreviation]:[Abbreviation]],MATCH(LEFT(INDEX(FPL_Fixtures_Extract[],MATCH($A21,FPL_Fixtures_Extract[[Player]:[Player]],0),MATCH(FPL_Combined[[#Headers],[Gameweek 03]],FPL_Fixtures_Extract[#Headers],0)),LEN(INDEX(FPL_Fixtures_Extract[],MATCH($A21,FPL_Fixtures_Extract[[Player]:[Player]],0),MATCH(FPL_Combined[[#Headers],[Gameweek 03]],FPL_Fixtures_Extract[#Headers],0)))-4),Team_Key[[Full Name]:[Full Name]],0))&amp;RIGHT(INDEX(FPL_Fixtures_Extract[],MATCH($A21,FPL_Fixtures_Extract[[Player]:[Player]],0),MATCH(FPL_Combined[[#Headers],[Gameweek 03]],FPL_Fixtures_Extract[#Headers],0)),3))</f>
        <v>SUN(A) 1-1</v>
      </c>
      <c r="E21" t="str">
        <f ca="1">IF(RIGHT(FPL_Combined[[#Headers],[Gameweek 04]],2)&lt;$B$622,INDEX(FPL_Results_Extract[Gameweek 04],MATCH($A21,FPL_Results_Extract[[Player]:[Player]],0)),INDEX(Team_Key[[Abbreviation]:[Abbreviation]],MATCH(LEFT(INDEX(FPL_Fixtures_Extract[],MATCH($A21,FPL_Fixtures_Extract[[Player]:[Player]],0),MATCH(FPL_Combined[[#Headers],[Gameweek 04]],FPL_Fixtures_Extract[#Headers],0)),LEN(INDEX(FPL_Fixtures_Extract[],MATCH($A21,FPL_Fixtures_Extract[[Player]:[Player]],0),MATCH(FPL_Combined[[#Headers],[Gameweek 04]],FPL_Fixtures_Extract[#Headers],0)))-4),Team_Key[[Full Name]:[Full Name]],0))&amp;RIGHT(INDEX(FPL_Fixtures_Extract[],MATCH($A21,FPL_Fixtures_Extract[[Player]:[Player]],0),MATCH(FPL_Combined[[#Headers],[Gameweek 04]],FPL_Fixtures_Extract[#Headers],0)),3))</f>
        <v>MUN(H) 2-1</v>
      </c>
      <c r="F21" t="str">
        <f ca="1">IF(RIGHT(FPL_Combined[[#Headers],[Gameweek 05]],2)&lt;$B$622,INDEX(FPL_Results_Extract[Gameweek 05],MATCH($A21,FPL_Results_Extract[[Player]:[Player]],0)),INDEX(Team_Key[[Abbreviation]:[Abbreviation]],MATCH(LEFT(INDEX(FPL_Fixtures_Extract[],MATCH($A21,FPL_Fixtures_Extract[[Player]:[Player]],0),MATCH(FPL_Combined[[#Headers],[Gameweek 05]],FPL_Fixtures_Extract[#Headers],0)),LEN(INDEX(FPL_Fixtures_Extract[],MATCH($A21,FPL_Fixtures_Extract[[Player]:[Player]],0),MATCH(FPL_Combined[[#Headers],[Gameweek 05]],FPL_Fixtures_Extract[#Headers],0)))-4),Team_Key[[Full Name]:[Full Name]],0))&amp;RIGHT(INDEX(FPL_Fixtures_Extract[],MATCH($A21,FPL_Fixtures_Extract[[Player]:[Player]],0),MATCH(FPL_Combined[[#Headers],[Gameweek 05]],FPL_Fixtures_Extract[#Headers],0)),3))</f>
        <v>WAT(A) 0-1</v>
      </c>
      <c r="G21" t="str">
        <f ca="1">IF(RIGHT(FPL_Combined[[#Headers],[Gameweek 06]],2)&lt;$B$622,INDEX(FPL_Results_Extract[Gameweek 06],MATCH($A21,FPL_Results_Extract[[Player]:[Player]],0)),INDEX(Team_Key[[Abbreviation]:[Abbreviation]],MATCH(LEFT(INDEX(FPL_Fixtures_Extract[],MATCH($A21,FPL_Fixtures_Extract[[Player]:[Player]],0),MATCH(FPL_Combined[[#Headers],[Gameweek 06]],FPL_Fixtures_Extract[#Headers],0)),LEN(INDEX(FPL_Fixtures_Extract[],MATCH($A21,FPL_Fixtures_Extract[[Player]:[Player]],0),MATCH(FPL_Combined[[#Headers],[Gameweek 06]],FPL_Fixtures_Extract[#Headers],0)))-4),Team_Key[[Full Name]:[Full Name]],0))&amp;RIGHT(INDEX(FPL_Fixtures_Extract[],MATCH($A21,FPL_Fixtures_Extract[[Player]:[Player]],0),MATCH(FPL_Combined[[#Headers],[Gameweek 06]],FPL_Fixtures_Extract[#Headers],0)),3))</f>
        <v>EVE(H) 0-0</v>
      </c>
      <c r="H21" t="str">
        <f ca="1">IF(RIGHT(FPL_Combined[[#Headers],[Gameweek 07]],2)&lt;$B$622,INDEX(FPL_Results_Extract[Gameweek 07],MATCH($A21,FPL_Results_Extract[[Player]:[Player]],0)),INDEX(Team_Key[[Abbreviation]:[Abbreviation]],MATCH(LEFT(INDEX(FPL_Fixtures_Extract[],MATCH($A21,FPL_Fixtures_Extract[[Player]:[Player]],0),MATCH(FPL_Combined[[#Headers],[Gameweek 07]],FPL_Fixtures_Extract[#Headers],0)),LEN(INDEX(FPL_Fixtures_Extract[],MATCH($A21,FPL_Fixtures_Extract[[Player]:[Player]],0),MATCH(FPL_Combined[[#Headers],[Gameweek 07]],FPL_Fixtures_Extract[#Headers],0)))-4),Team_Key[[Full Name]:[Full Name]],0))&amp;RIGHT(INDEX(FPL_Fixtures_Extract[],MATCH($A21,FPL_Fixtures_Extract[[Player]:[Player]],0),MATCH(FPL_Combined[[#Headers],[Gameweek 07]],FPL_Fixtures_Extract[#Headers],0)),3))</f>
        <v>SOU(A) 1-3</v>
      </c>
      <c r="I21" t="str">
        <f ca="1">IF(RIGHT(FPL_Combined[[#Headers],[Gameweek 08]],2)&lt;$B$622,INDEX(FPL_Results_Extract[Gameweek 08],MATCH($A21,FPL_Results_Extract[[Player]:[Player]],0)),INDEX(Team_Key[[Abbreviation]:[Abbreviation]],MATCH(LEFT(INDEX(FPL_Fixtures_Extract[],MATCH($A21,FPL_Fixtures_Extract[[Player]:[Player]],0),MATCH(FPL_Combined[[#Headers],[Gameweek 08]],FPL_Fixtures_Extract[#Headers],0)),LEN(INDEX(FPL_Fixtures_Extract[],MATCH($A21,FPL_Fixtures_Extract[[Player]:[Player]],0),MATCH(FPL_Combined[[#Headers],[Gameweek 08]],FPL_Fixtures_Extract[#Headers],0)))-4),Team_Key[[Full Name]:[Full Name]],0))&amp;RIGHT(INDEX(FPL_Fixtures_Extract[],MATCH($A21,FPL_Fixtures_Extract[[Player]:[Player]],0),MATCH(FPL_Combined[[#Headers],[Gameweek 08]],FPL_Fixtures_Extract[#Headers],0)),3))</f>
        <v>TOT(H) 2-2</v>
      </c>
      <c r="J21" t="str">
        <f ca="1">IF(RIGHT(FPL_Combined[[#Headers],[Gameweek 09]],2)&lt;$B$622,INDEX(FPL_Results_Extract[Gameweek 09],MATCH($A21,FPL_Results_Extract[[Player]:[Player]],0)),INDEX(Team_Key[[Abbreviation]:[Abbreviation]],MATCH(LEFT(INDEX(FPL_Fixtures_Extract[],MATCH($A21,FPL_Fixtures_Extract[[Player]:[Player]],0),MATCH(FPL_Combined[[#Headers],[Gameweek 09]],FPL_Fixtures_Extract[#Headers],0)),LEN(INDEX(FPL_Fixtures_Extract[],MATCH($A21,FPL_Fixtures_Extract[[Player]:[Player]],0),MATCH(FPL_Combined[[#Headers],[Gameweek 09]],FPL_Fixtures_Extract[#Headers],0)))-4),Team_Key[[Full Name]:[Full Name]],0))&amp;RIGHT(INDEX(FPL_Fixtures_Extract[],MATCH($A21,FPL_Fixtures_Extract[[Player]:[Player]],0),MATCH(FPL_Combined[[#Headers],[Gameweek 09]],FPL_Fixtures_Extract[#Headers],0)),3))</f>
        <v>STK(H) 0-1</v>
      </c>
      <c r="K21" t="str">
        <f ca="1">IF(RIGHT(FPL_Combined[[#Headers],[Gameweek 10]],2)&lt;$B$622,INDEX(FPL_Results_Extract[Gameweek 10],MATCH($A21,FPL_Results_Extract[[Player]:[Player]],0)),INDEX(Team_Key[[Abbreviation]:[Abbreviation]],MATCH(LEFT(INDEX(FPL_Fixtures_Extract[],MATCH($A21,FPL_Fixtures_Extract[[Player]:[Player]],0),MATCH(FPL_Combined[[#Headers],[Gameweek 10]],FPL_Fixtures_Extract[#Headers],0)),LEN(INDEX(FPL_Fixtures_Extract[],MATCH($A21,FPL_Fixtures_Extract[[Player]:[Player]],0),MATCH(FPL_Combined[[#Headers],[Gameweek 10]],FPL_Fixtures_Extract[#Headers],0)))-4),Team_Key[[Full Name]:[Full Name]],0))&amp;RIGHT(INDEX(FPL_Fixtures_Extract[],MATCH($A21,FPL_Fixtures_Extract[[Player]:[Player]],0),MATCH(FPL_Combined[[#Headers],[Gameweek 10]],FPL_Fixtures_Extract[#Headers],0)),3))</f>
        <v>AVL(A) 2-1</v>
      </c>
      <c r="L21" t="str">
        <f ca="1">IF(RIGHT(FPL_Combined[[#Headers],[Gameweek 11]],2)&lt;$B$622,INDEX(FPL_Results_Extract[Gameweek 11],MATCH($A21,FPL_Results_Extract[[Player]:[Player]],0)),INDEX(Team_Key[[Abbreviation]:[Abbreviation]],MATCH(LEFT(INDEX(FPL_Fixtures_Extract[],MATCH($A21,FPL_Fixtures_Extract[[Player]:[Player]],0),MATCH(FPL_Combined[[#Headers],[Gameweek 11]],FPL_Fixtures_Extract[#Headers],0)),LEN(INDEX(FPL_Fixtures_Extract[],MATCH($A21,FPL_Fixtures_Extract[[Player]:[Player]],0),MATCH(FPL_Combined[[#Headers],[Gameweek 11]],FPL_Fixtures_Extract[#Headers],0)))-4),Team_Key[[Full Name]:[Full Name]],0))&amp;RIGHT(INDEX(FPL_Fixtures_Extract[],MATCH($A21,FPL_Fixtures_Extract[[Player]:[Player]],0),MATCH(FPL_Combined[[#Headers],[Gameweek 11]],FPL_Fixtures_Extract[#Headers],0)),3))</f>
        <v>ARS(H) 0-3</v>
      </c>
      <c r="M21" t="str">
        <f ca="1">IF(RIGHT(FPL_Combined[[#Headers],[Gameweek 12]],2)&lt;$B$622,INDEX(FPL_Results_Extract[Gameweek 12],MATCH($A21,FPL_Results_Extract[[Player]:[Player]],0)),INDEX(Team_Key[[Abbreviation]:[Abbreviation]],MATCH(LEFT(INDEX(FPL_Fixtures_Extract[],MATCH($A21,FPL_Fixtures_Extract[[Player]:[Player]],0),MATCH(FPL_Combined[[#Headers],[Gameweek 12]],FPL_Fixtures_Extract[#Headers],0)),LEN(INDEX(FPL_Fixtures_Extract[],MATCH($A21,FPL_Fixtures_Extract[[Player]:[Player]],0),MATCH(FPL_Combined[[#Headers],[Gameweek 12]],FPL_Fixtures_Extract[#Headers],0)))-4),Team_Key[[Full Name]:[Full Name]],0))&amp;RIGHT(INDEX(FPL_Fixtures_Extract[],MATCH($A21,FPL_Fixtures_Extract[[Player]:[Player]],0),MATCH(FPL_Combined[[#Headers],[Gameweek 12]],FPL_Fixtures_Extract[#Headers],0)),3))</f>
        <v>NOR(A) 0-1</v>
      </c>
      <c r="N21" t="str">
        <f ca="1">IF(RIGHT(FPL_Combined[[#Headers],[Gameweek 13]],2)&lt;$B$622,INDEX(FPL_Results_Extract[Gameweek 13],MATCH($A21,FPL_Results_Extract[[Player]:[Player]],0)),INDEX(Team_Key[[Abbreviation]:[Abbreviation]],MATCH(LEFT(INDEX(FPL_Fixtures_Extract[],MATCH($A21,FPL_Fixtures_Extract[[Player]:[Player]],0),MATCH(FPL_Combined[[#Headers],[Gameweek 13]],FPL_Fixtures_Extract[#Headers],0)),LEN(INDEX(FPL_Fixtures_Extract[],MATCH($A21,FPL_Fixtures_Extract[[Player]:[Player]],0),MATCH(FPL_Combined[[#Headers],[Gameweek 13]],FPL_Fixtures_Extract[#Headers],0)))-4),Team_Key[[Full Name]:[Full Name]],0))&amp;RIGHT(INDEX(FPL_Fixtures_Extract[],MATCH($A21,FPL_Fixtures_Extract[[Player]:[Player]],0),MATCH(FPL_Combined[[#Headers],[Gameweek 13]],FPL_Fixtures_Extract[#Headers],0)),3))</f>
        <v>BOU(H) 2-2</v>
      </c>
      <c r="O21" t="str">
        <f ca="1">IF(RIGHT(FPL_Combined[[#Headers],[Gameweek 14]],2)&lt;$B$622,INDEX(FPL_Results_Extract[Gameweek 14],MATCH($A21,FPL_Results_Extract[[Player]:[Player]],0)),INDEX(Team_Key[[Abbreviation]:[Abbreviation]],MATCH(LEFT(INDEX(FPL_Fixtures_Extract[],MATCH($A21,FPL_Fixtures_Extract[[Player]:[Player]],0),MATCH(FPL_Combined[[#Headers],[Gameweek 14]],FPL_Fixtures_Extract[#Headers],0)),LEN(INDEX(FPL_Fixtures_Extract[],MATCH($A21,FPL_Fixtures_Extract[[Player]:[Player]],0),MATCH(FPL_Combined[[#Headers],[Gameweek 14]],FPL_Fixtures_Extract[#Headers],0)))-4),Team_Key[[Full Name]:[Full Name]],0))&amp;RIGHT(INDEX(FPL_Fixtures_Extract[],MATCH($A21,FPL_Fixtures_Extract[[Player]:[Player]],0),MATCH(FPL_Combined[[#Headers],[Gameweek 14]],FPL_Fixtures_Extract[#Headers],0)),3))</f>
        <v>LIV(A) 0-1</v>
      </c>
      <c r="P21" t="str">
        <f ca="1">IF(RIGHT(FPL_Combined[[#Headers],[Gameweek 15]],2)&lt;$B$622,INDEX(FPL_Results_Extract[Gameweek 15],MATCH($A21,FPL_Results_Extract[[Player]:[Player]],0)),INDEX(Team_Key[[Abbreviation]:[Abbreviation]],MATCH(LEFT(INDEX(FPL_Fixtures_Extract[],MATCH($A21,FPL_Fixtures_Extract[[Player]:[Player]],0),MATCH(FPL_Combined[[#Headers],[Gameweek 15]],FPL_Fixtures_Extract[#Headers],0)),LEN(INDEX(FPL_Fixtures_Extract[],MATCH($A21,FPL_Fixtures_Extract[[Player]:[Player]],0),MATCH(FPL_Combined[[#Headers],[Gameweek 15]],FPL_Fixtures_Extract[#Headers],0)))-4),Team_Key[[Full Name]:[Full Name]],0))&amp;RIGHT(INDEX(FPL_Fixtures_Extract[],MATCH($A21,FPL_Fixtures_Extract[[Player]:[Player]],0),MATCH(FPL_Combined[[#Headers],[Gameweek 15]],FPL_Fixtures_Extract[#Headers],0)),3))</f>
        <v>LEI(H) 0-3</v>
      </c>
      <c r="Q21" t="str">
        <f ca="1">IF(RIGHT(FPL_Combined[[#Headers],[Gameweek 16]],2)&lt;$B$622,INDEX(FPL_Results_Extract[Gameweek 16],MATCH($A21,FPL_Results_Extract[[Player]:[Player]],0)),INDEX(Team_Key[[Abbreviation]:[Abbreviation]],MATCH(LEFT(INDEX(FPL_Fixtures_Extract[],MATCH($A21,FPL_Fixtures_Extract[[Player]:[Player]],0),MATCH(FPL_Combined[[#Headers],[Gameweek 16]],FPL_Fixtures_Extract[#Headers],0)),LEN(INDEX(FPL_Fixtures_Extract[],MATCH($A21,FPL_Fixtures_Extract[[Player]:[Player]],0),MATCH(FPL_Combined[[#Headers],[Gameweek 16]],FPL_Fixtures_Extract[#Headers],0)))-4),Team_Key[[Full Name]:[Full Name]],0))&amp;RIGHT(INDEX(FPL_Fixtures_Extract[],MATCH($A21,FPL_Fixtures_Extract[[Player]:[Player]],0),MATCH(FPL_Combined[[#Headers],[Gameweek 16]],FPL_Fixtures_Extract[#Headers],0)),3))</f>
        <v>MCI(A) 1-2</v>
      </c>
      <c r="R21" t="str">
        <f ca="1">IF(RIGHT(FPL_Combined[[#Headers],[Gameweek 17]],2)&lt;$B$622,INDEX(FPL_Results_Extract[Gameweek 17],MATCH($A21,FPL_Results_Extract[[Player]:[Player]],0)),INDEX(Team_Key[[Abbreviation]:[Abbreviation]],MATCH(LEFT(INDEX(FPL_Fixtures_Extract[],MATCH($A21,FPL_Fixtures_Extract[[Player]:[Player]],0),MATCH(FPL_Combined[[#Headers],[Gameweek 17]],FPL_Fixtures_Extract[#Headers],0)),LEN(INDEX(FPL_Fixtures_Extract[],MATCH($A21,FPL_Fixtures_Extract[[Player]:[Player]],0),MATCH(FPL_Combined[[#Headers],[Gameweek 17]],FPL_Fixtures_Extract[#Headers],0)))-4),Team_Key[[Full Name]:[Full Name]],0))&amp;RIGHT(INDEX(FPL_Fixtures_Extract[],MATCH($A21,FPL_Fixtures_Extract[[Player]:[Player]],0),MATCH(FPL_Combined[[#Headers],[Gameweek 17]],FPL_Fixtures_Extract[#Headers],0)),3))</f>
        <v>WHU(H) 0-0</v>
      </c>
      <c r="S21" t="str">
        <f ca="1">IF(RIGHT(FPL_Combined[[#Headers],[Gameweek 18]],2)&lt;$B$622,INDEX(FPL_Results_Extract[Gameweek 18],MATCH($A21,FPL_Results_Extract[[Player]:[Player]],0)),INDEX(Team_Key[[Abbreviation]:[Abbreviation]],MATCH(LEFT(INDEX(FPL_Fixtures_Extract[],MATCH($A21,FPL_Fixtures_Extract[[Player]:[Player]],0),MATCH(FPL_Combined[[#Headers],[Gameweek 18]],FPL_Fixtures_Extract[#Headers],0)),LEN(INDEX(FPL_Fixtures_Extract[],MATCH($A21,FPL_Fixtures_Extract[[Player]:[Player]],0),MATCH(FPL_Combined[[#Headers],[Gameweek 18]],FPL_Fixtures_Extract[#Headers],0)))-4),Team_Key[[Full Name]:[Full Name]],0))&amp;RIGHT(INDEX(FPL_Fixtures_Extract[],MATCH($A21,FPL_Fixtures_Extract[[Player]:[Player]],0),MATCH(FPL_Combined[[#Headers],[Gameweek 18]],FPL_Fixtures_Extract[#Headers],0)),3))</f>
        <v>WBA(H) 1-0</v>
      </c>
      <c r="T21" t="str">
        <f ca="1">IF(RIGHT(FPL_Combined[[#Headers],[Gameweek 19]],2)&lt;$B$622,INDEX(FPL_Results_Extract[Gameweek 19],MATCH($A21,FPL_Results_Extract[[Player]:[Player]],0)),INDEX(Team_Key[[Abbreviation]:[Abbreviation]],MATCH(LEFT(INDEX(FPL_Fixtures_Extract[],MATCH($A21,FPL_Fixtures_Extract[[Player]:[Player]],0),MATCH(FPL_Combined[[#Headers],[Gameweek 19]],FPL_Fixtures_Extract[#Headers],0)),LEN(INDEX(FPL_Fixtures_Extract[],MATCH($A21,FPL_Fixtures_Extract[[Player]:[Player]],0),MATCH(FPL_Combined[[#Headers],[Gameweek 19]],FPL_Fixtures_Extract[#Headers],0)))-4),Team_Key[[Full Name]:[Full Name]],0))&amp;RIGHT(INDEX(FPL_Fixtures_Extract[],MATCH($A21,FPL_Fixtures_Extract[[Player]:[Player]],0),MATCH(FPL_Combined[[#Headers],[Gameweek 19]],FPL_Fixtures_Extract[#Headers],0)),3))</f>
        <v>CRY(A) 0-0</v>
      </c>
      <c r="U21" t="str">
        <f ca="1">IF(RIGHT(FPL_Combined[[#Headers],[Gameweek 20]],2)&lt;$B$622,INDEX(FPL_Results_Extract[Gameweek 20],MATCH($A21,FPL_Results_Extract[[Player]:[Player]],0)),INDEX(Team_Key[[Abbreviation]:[Abbreviation]],MATCH(LEFT(INDEX(FPL_Fixtures_Extract[],MATCH($A21,FPL_Fixtures_Extract[[Player]:[Player]],0),MATCH(FPL_Combined[[#Headers],[Gameweek 20]],FPL_Fixtures_Extract[#Headers],0)),LEN(INDEX(FPL_Fixtures_Extract[],MATCH($A21,FPL_Fixtures_Extract[[Player]:[Player]],0),MATCH(FPL_Combined[[#Headers],[Gameweek 20]],FPL_Fixtures_Extract[#Headers],0)))-4),Team_Key[[Full Name]:[Full Name]],0))&amp;RIGHT(INDEX(FPL_Fixtures_Extract[],MATCH($A21,FPL_Fixtures_Extract[[Player]:[Player]],0),MATCH(FPL_Combined[[#Headers],[Gameweek 20]],FPL_Fixtures_Extract[#Headers],0)),3))</f>
        <v>MUN(A) 1-2</v>
      </c>
      <c r="V21" t="str">
        <f ca="1">IF(RIGHT(FPL_Combined[[#Headers],[Gameweek 21]],2)&lt;$B$622,INDEX(FPL_Results_Extract[Gameweek 21],MATCH($A21,FPL_Results_Extract[[Player]:[Player]],0)),INDEX(Team_Key[[Abbreviation]:[Abbreviation]],MATCH(LEFT(INDEX(FPL_Fixtures_Extract[],MATCH($A21,FPL_Fixtures_Extract[[Player]:[Player]],0),MATCH(FPL_Combined[[#Headers],[Gameweek 21]],FPL_Fixtures_Extract[#Headers],0)),LEN(INDEX(FPL_Fixtures_Extract[],MATCH($A21,FPL_Fixtures_Extract[[Player]:[Player]],0),MATCH(FPL_Combined[[#Headers],[Gameweek 21]],FPL_Fixtures_Extract[#Headers],0)))-4),Team_Key[[Full Name]:[Full Name]],0))&amp;RIGHT(INDEX(FPL_Fixtures_Extract[],MATCH($A21,FPL_Fixtures_Extract[[Player]:[Player]],0),MATCH(FPL_Combined[[#Headers],[Gameweek 21]],FPL_Fixtures_Extract[#Headers],0)),3))</f>
        <v>SUN(H) 2-4</v>
      </c>
      <c r="W21" t="str">
        <f ca="1">IF(RIGHT(FPL_Combined[[#Headers],[Gameweek 22]],2)&lt;$B$622,INDEX(FPL_Results_Extract[Gameweek 22],MATCH($A21,FPL_Results_Extract[[Player]:[Player]],0)),INDEX(Team_Key[[Abbreviation]:[Abbreviation]],MATCH(LEFT(INDEX(FPL_Fixtures_Extract[],MATCH($A21,FPL_Fixtures_Extract[[Player]:[Player]],0),MATCH(FPL_Combined[[#Headers],[Gameweek 22]],FPL_Fixtures_Extract[#Headers],0)),LEN(INDEX(FPL_Fixtures_Extract[],MATCH($A21,FPL_Fixtures_Extract[[Player]:[Player]],0),MATCH(FPL_Combined[[#Headers],[Gameweek 22]],FPL_Fixtures_Extract[#Headers],0)))-4),Team_Key[[Full Name]:[Full Name]],0))&amp;RIGHT(INDEX(FPL_Fixtures_Extract[],MATCH($A21,FPL_Fixtures_Extract[[Player]:[Player]],0),MATCH(FPL_Combined[[#Headers],[Gameweek 22]],FPL_Fixtures_Extract[#Headers],0)),3))</f>
        <v>WAT(H) 1-0</v>
      </c>
      <c r="X21" t="str">
        <f ca="1">IF(RIGHT(FPL_Combined[[#Headers],[Gameweek 23]],2)&lt;$B$622,INDEX(FPL_Results_Extract[Gameweek 23],MATCH($A21,FPL_Results_Extract[[Player]:[Player]],0)),INDEX(Team_Key[[Abbreviation]:[Abbreviation]],MATCH(LEFT(INDEX(FPL_Fixtures_Extract[],MATCH($A21,FPL_Fixtures_Extract[[Player]:[Player]],0),MATCH(FPL_Combined[[#Headers],[Gameweek 23]],FPL_Fixtures_Extract[#Headers],0)),LEN(INDEX(FPL_Fixtures_Extract[],MATCH($A21,FPL_Fixtures_Extract[[Player]:[Player]],0),MATCH(FPL_Combined[[#Headers],[Gameweek 23]],FPL_Fixtures_Extract[#Headers],0)))-4),Team_Key[[Full Name]:[Full Name]],0))&amp;RIGHT(INDEX(FPL_Fixtures_Extract[],MATCH($A21,FPL_Fixtures_Extract[[Player]:[Player]],0),MATCH(FPL_Combined[[#Headers],[Gameweek 23]],FPL_Fixtures_Extract[#Headers],0)),3))</f>
        <v>EVE(A) 2-1</v>
      </c>
      <c r="Y21" t="str">
        <f ca="1">IF(RIGHT(FPL_Combined[[#Headers],[Gameweek 24]],2)&lt;$B$622,INDEX(FPL_Results_Extract[Team],MATCH($A21,FPL_Results_Extract[[Player]:[Player]],0)),INDEX(Team_Key[[Abbreviation]:[Abbreviation]],MATCH(LEFT(INDEX(FPL_Fixtures_Extract[],MATCH($A21,FPL_Fixtures_Extract[[Player]:[Player]],0),MATCH(FPL_Combined[[#Headers],[Gameweek 24]],FPL_Fixtures_Extract[#Headers],0)),LEN(INDEX(FPL_Fixtures_Extract[],MATCH($A21,FPL_Fixtures_Extract[[Player]:[Player]],0),MATCH(FPL_Combined[[#Headers],[Gameweek 24]],FPL_Fixtures_Extract[#Headers],0)))-4),Team_Key[[Full Name]:[Full Name]],0))&amp;RIGHT(INDEX(FPL_Fixtures_Extract[],MATCH($A21,FPL_Fixtures_Extract[[Player]:[Player]],0),MATCH(FPL_Combined[[#Headers],[Gameweek 24]],FPL_Fixtures_Extract[#Headers],0)),3))</f>
        <v>SWA</v>
      </c>
      <c r="Z21" t="str">
        <f ca="1">IF(RIGHT(FPL_Combined[[#Headers],[Gameweek 25]],2)&lt;$B$622,INDEX(FPL_Results_Extract[Player],MATCH($A21,FPL_Results_Extract[[Player]:[Player]],0)),INDEX(Team_Key[[Abbreviation]:[Abbreviation]],MATCH(LEFT(INDEX(FPL_Fixtures_Extract[],MATCH($A21,FPL_Fixtures_Extract[[Player]:[Player]],0),MATCH(FPL_Combined[[#Headers],[Gameweek 25]],FPL_Fixtures_Extract[#Headers],0)),LEN(INDEX(FPL_Fixtures_Extract[],MATCH($A21,FPL_Fixtures_Extract[[Player]:[Player]],0),MATCH(FPL_Combined[[#Headers],[Gameweek 25]],FPL_Fixtures_Extract[#Headers],0)))-4),Team_Key[[Full Name]:[Full Name]],0))&amp;RIGHT(INDEX(FPL_Fixtures_Extract[],MATCH($A21,FPL_Fixtures_Extract[[Player]:[Player]],0),MATCH(FPL_Combined[[#Headers],[Gameweek 25]],FPL_Fixtures_Extract[#Headers],0)),3))</f>
        <v>Amat</v>
      </c>
      <c r="AA21" t="str">
        <f ca="1">IF(RIGHT(FPL_Combined[[#Headers],[Gameweek 26]],2)&lt;$B$622,INDEX(FPL_Results_Extract[Gameweek 01],MATCH($A21,FPL_Results_Extract[[Player]:[Player]],0)),INDEX(Team_Key[[Abbreviation]:[Abbreviation]],MATCH(LEFT(INDEX(FPL_Fixtures_Extract[],MATCH($A21,FPL_Fixtures_Extract[[Player]:[Player]],0),MATCH(FPL_Combined[[#Headers],[Gameweek 26]],FPL_Fixtures_Extract[#Headers],0)),LEN(INDEX(FPL_Fixtures_Extract[],MATCH($A21,FPL_Fixtures_Extract[[Player]:[Player]],0),MATCH(FPL_Combined[[#Headers],[Gameweek 26]],FPL_Fixtures_Extract[#Headers],0)))-4),Team_Key[[Full Name]:[Full Name]],0))&amp;RIGHT(INDEX(FPL_Fixtures_Extract[],MATCH($A21,FPL_Fixtures_Extract[[Player]:[Player]],0),MATCH(FPL_Combined[[#Headers],[Gameweek 26]],FPL_Fixtures_Extract[#Headers],0)),3))</f>
        <v>CHE(A) 2-2</v>
      </c>
      <c r="AB21" t="str">
        <f ca="1">IF(RIGHT(FPL_Combined[[#Headers],[Gameweek 27]],2)&lt;$B$622,INDEX(FPL_Results_Extract[Gameweek 02],MATCH($A21,FPL_Results_Extract[[Player]:[Player]],0)),INDEX(Team_Key[[Abbreviation]:[Abbreviation]],MATCH(LEFT(INDEX(FPL_Fixtures_Extract[],MATCH($A21,FPL_Fixtures_Extract[[Player]:[Player]],0),MATCH(FPL_Combined[[#Headers],[Gameweek 27]],FPL_Fixtures_Extract[#Headers],0)),LEN(INDEX(FPL_Fixtures_Extract[],MATCH($A21,FPL_Fixtures_Extract[[Player]:[Player]],0),MATCH(FPL_Combined[[#Headers],[Gameweek 27]],FPL_Fixtures_Extract[#Headers],0)))-4),Team_Key[[Full Name]:[Full Name]],0))&amp;RIGHT(INDEX(FPL_Fixtures_Extract[],MATCH($A21,FPL_Fixtures_Extract[[Player]:[Player]],0),MATCH(FPL_Combined[[#Headers],[Gameweek 27]],FPL_Fixtures_Extract[#Headers],0)),3))</f>
        <v>NEW(H) 2-0</v>
      </c>
      <c r="AC21" t="str">
        <f ca="1">IF(RIGHT(FPL_Combined[[#Headers],[Gameweek 28]],2)&lt;$B$622,INDEX(FPL_Results_Extract[Gameweek 03],MATCH($A21,FPL_Results_Extract[[Player]:[Player]],0)),INDEX(Team_Key[[Abbreviation]:[Abbreviation]],MATCH(LEFT(INDEX(FPL_Fixtures_Extract[],MATCH($A21,FPL_Fixtures_Extract[[Player]:[Player]],0),MATCH(FPL_Combined[[#Headers],[Gameweek 28]],FPL_Fixtures_Extract[#Headers],0)),LEN(INDEX(FPL_Fixtures_Extract[],MATCH($A21,FPL_Fixtures_Extract[[Player]:[Player]],0),MATCH(FPL_Combined[[#Headers],[Gameweek 28]],FPL_Fixtures_Extract[#Headers],0)))-4),Team_Key[[Full Name]:[Full Name]],0))&amp;RIGHT(INDEX(FPL_Fixtures_Extract[],MATCH($A21,FPL_Fixtures_Extract[[Player]:[Player]],0),MATCH(FPL_Combined[[#Headers],[Gameweek 28]],FPL_Fixtures_Extract[#Headers],0)),3))</f>
        <v>SUN(A) 1-1</v>
      </c>
      <c r="AD21" t="str">
        <f ca="1">IF(RIGHT(FPL_Combined[[#Headers],[Gameweek 29]],2)&lt;$B$622,INDEX(FPL_Results_Extract[Gameweek 04],MATCH($A21,FPL_Results_Extract[[Player]:[Player]],0)),INDEX(Team_Key[[Abbreviation]:[Abbreviation]],MATCH(LEFT(INDEX(FPL_Fixtures_Extract[],MATCH($A21,FPL_Fixtures_Extract[[Player]:[Player]],0),MATCH(FPL_Combined[[#Headers],[Gameweek 29]],FPL_Fixtures_Extract[#Headers],0)),LEN(INDEX(FPL_Fixtures_Extract[],MATCH($A21,FPL_Fixtures_Extract[[Player]:[Player]],0),MATCH(FPL_Combined[[#Headers],[Gameweek 29]],FPL_Fixtures_Extract[#Headers],0)))-4),Team_Key[[Full Name]:[Full Name]],0))&amp;RIGHT(INDEX(FPL_Fixtures_Extract[],MATCH($A21,FPL_Fixtures_Extract[[Player]:[Player]],0),MATCH(FPL_Combined[[#Headers],[Gameweek 29]],FPL_Fixtures_Extract[#Headers],0)),3))</f>
        <v>NOR(H)</v>
      </c>
      <c r="AE21" t="str">
        <f ca="1">IF(RIGHT(FPL_Combined[[#Headers],[Gameweek 30]],2)&lt;$B$622,INDEX(FPL_Results_Extract[Gameweek 05],MATCH($A21,FPL_Results_Extract[[Player]:[Player]],0)),INDEX(Team_Key[[Abbreviation]:[Abbreviation]],MATCH(LEFT(INDEX(FPL_Fixtures_Extract[],MATCH($A21,FPL_Fixtures_Extract[[Player]:[Player]],0),MATCH(FPL_Combined[[#Headers],[Gameweek 30]],FPL_Fixtures_Extract[#Headers],0)),LEN(INDEX(FPL_Fixtures_Extract[],MATCH($A21,FPL_Fixtures_Extract[[Player]:[Player]],0),MATCH(FPL_Combined[[#Headers],[Gameweek 30]],FPL_Fixtures_Extract[#Headers],0)))-4),Team_Key[[Full Name]:[Full Name]],0))&amp;RIGHT(INDEX(FPL_Fixtures_Extract[],MATCH($A21,FPL_Fixtures_Extract[[Player]:[Player]],0),MATCH(FPL_Combined[[#Headers],[Gameweek 30]],FPL_Fixtures_Extract[#Headers],0)),3))</f>
        <v>BOU(A)</v>
      </c>
      <c r="AF21" t="str">
        <f ca="1">IF(RIGHT(FPL_Combined[[#Headers],[Gameweek 31]],2)&lt;$B$622,INDEX(FPL_Results_Extract[Gameweek 06],MATCH($A21,FPL_Results_Extract[[Player]:[Player]],0)),INDEX(Team_Key[[Abbreviation]:[Abbreviation]],MATCH(LEFT(INDEX(FPL_Fixtures_Extract[],MATCH($A21,FPL_Fixtures_Extract[[Player]:[Player]],0),MATCH(FPL_Combined[[#Headers],[Gameweek 31]],FPL_Fixtures_Extract[#Headers],0)),LEN(INDEX(FPL_Fixtures_Extract[],MATCH($A21,FPL_Fixtures_Extract[[Player]:[Player]],0),MATCH(FPL_Combined[[#Headers],[Gameweek 31]],FPL_Fixtures_Extract[#Headers],0)))-4),Team_Key[[Full Name]:[Full Name]],0))&amp;RIGHT(INDEX(FPL_Fixtures_Extract[],MATCH($A21,FPL_Fixtures_Extract[[Player]:[Player]],0),MATCH(FPL_Combined[[#Headers],[Gameweek 31]],FPL_Fixtures_Extract[#Headers],0)),3))</f>
        <v>AVL(H)</v>
      </c>
      <c r="AG21" t="str">
        <f ca="1">IF(RIGHT(FPL_Combined[[#Headers],[Gameweek 32]],2)&lt;$B$622,INDEX(FPL_Results_Extract[Gameweek 07],MATCH($A21,FPL_Results_Extract[[Player]:[Player]],0)),INDEX(Team_Key[[Abbreviation]:[Abbreviation]],MATCH(LEFT(INDEX(FPL_Fixtures_Extract[],MATCH($A21,FPL_Fixtures_Extract[[Player]:[Player]],0),MATCH(FPL_Combined[[#Headers],[Gameweek 32]],FPL_Fixtures_Extract[#Headers],0)),LEN(INDEX(FPL_Fixtures_Extract[],MATCH($A21,FPL_Fixtures_Extract[[Player]:[Player]],0),MATCH(FPL_Combined[[#Headers],[Gameweek 32]],FPL_Fixtures_Extract[#Headers],0)))-4),Team_Key[[Full Name]:[Full Name]],0))&amp;RIGHT(INDEX(FPL_Fixtures_Extract[],MATCH($A21,FPL_Fixtures_Extract[[Player]:[Player]],0),MATCH(FPL_Combined[[#Headers],[Gameweek 32]],FPL_Fixtures_Extract[#Headers],0)),3))</f>
        <v>STK(A)</v>
      </c>
      <c r="AH21" t="str">
        <f ca="1">IF(RIGHT(FPL_Combined[[#Headers],[Gameweek 33]],2)&lt;$B$622,INDEX(FPL_Results_Extract[Gameweek 08],MATCH($A21,FPL_Results_Extract[[Player]:[Player]],0)),INDEX(Team_Key[[Abbreviation]:[Abbreviation]],MATCH(LEFT(INDEX(FPL_Fixtures_Extract[],MATCH($A21,FPL_Fixtures_Extract[[Player]:[Player]],0),MATCH(FPL_Combined[[#Headers],[Gameweek 33]],FPL_Fixtures_Extract[#Headers],0)),LEN(INDEX(FPL_Fixtures_Extract[],MATCH($A21,FPL_Fixtures_Extract[[Player]:[Player]],0),MATCH(FPL_Combined[[#Headers],[Gameweek 33]],FPL_Fixtures_Extract[#Headers],0)))-4),Team_Key[[Full Name]:[Full Name]],0))&amp;RIGHT(INDEX(FPL_Fixtures_Extract[],MATCH($A21,FPL_Fixtures_Extract[[Player]:[Player]],0),MATCH(FPL_Combined[[#Headers],[Gameweek 33]],FPL_Fixtures_Extract[#Headers],0)),3))</f>
        <v>CHE(H)</v>
      </c>
      <c r="AI21" t="str">
        <f ca="1">IF(RIGHT(FPL_Combined[[#Headers],[Gameweek 34]],2)&lt;$B$622,INDEX(FPL_Results_Extract[Gameweek 09],MATCH($A21,FPL_Results_Extract[[Player]:[Player]],0)),INDEX(Team_Key[[Abbreviation]:[Abbreviation]],MATCH(LEFT(INDEX(FPL_Fixtures_Extract[],MATCH($A21,FPL_Fixtures_Extract[[Player]:[Player]],0),MATCH(FPL_Combined[[#Headers],[Gameweek 34]],FPL_Fixtures_Extract[#Headers],0)),LEN(INDEX(FPL_Fixtures_Extract[],MATCH($A21,FPL_Fixtures_Extract[[Player]:[Player]],0),MATCH(FPL_Combined[[#Headers],[Gameweek 34]],FPL_Fixtures_Extract[#Headers],0)))-4),Team_Key[[Full Name]:[Full Name]],0))&amp;RIGHT(INDEX(FPL_Fixtures_Extract[],MATCH($A21,FPL_Fixtures_Extract[[Player]:[Player]],0),MATCH(FPL_Combined[[#Headers],[Gameweek 34]],FPL_Fixtures_Extract[#Headers],0)),3))</f>
        <v>NEW(A)</v>
      </c>
      <c r="AJ21" t="str">
        <f ca="1">IF(RIGHT(FPL_Combined[[#Headers],[Gameweek 35]],2)&lt;$B$622,INDEX(FPL_Results_Extract[Gameweek 10],MATCH($A21,FPL_Results_Extract[[Player]:[Player]],0)),INDEX(Team_Key[[Abbreviation]:[Abbreviation]],MATCH(LEFT(INDEX(FPL_Fixtures_Extract[],MATCH($A21,FPL_Fixtures_Extract[[Player]:[Player]],0),MATCH(FPL_Combined[[#Headers],[Gameweek 35]],FPL_Fixtures_Extract[#Headers],0)),LEN(INDEX(FPL_Fixtures_Extract[],MATCH($A21,FPL_Fixtures_Extract[[Player]:[Player]],0),MATCH(FPL_Combined[[#Headers],[Gameweek 35]],FPL_Fixtures_Extract[#Headers],0)))-4),Team_Key[[Full Name]:[Full Name]],0))&amp;RIGHT(INDEX(FPL_Fixtures_Extract[],MATCH($A21,FPL_Fixtures_Extract[[Player]:[Player]],0),MATCH(FPL_Combined[[#Headers],[Gameweek 35]],FPL_Fixtures_Extract[#Headers],0)),3))</f>
        <v>LEI(A)</v>
      </c>
      <c r="AK21" t="str">
        <f ca="1">IF(RIGHT(FPL_Combined[[#Headers],[Gameweek 36]],2)&lt;$B$622,INDEX(FPL_Results_Extract[Gameweek 11],MATCH($A21,FPL_Results_Extract[[Player]:[Player]],0)),INDEX(Team_Key[[Abbreviation]:[Abbreviation]],MATCH(LEFT(INDEX(FPL_Fixtures_Extract[],MATCH($A21,FPL_Fixtures_Extract[[Player]:[Player]],0),MATCH(FPL_Combined[[#Headers],[Gameweek 36]],FPL_Fixtures_Extract[#Headers],0)),LEN(INDEX(FPL_Fixtures_Extract[],MATCH($A21,FPL_Fixtures_Extract[[Player]:[Player]],0),MATCH(FPL_Combined[[#Headers],[Gameweek 36]],FPL_Fixtures_Extract[#Headers],0)))-4),Team_Key[[Full Name]:[Full Name]],0))&amp;RIGHT(INDEX(FPL_Fixtures_Extract[],MATCH($A21,FPL_Fixtures_Extract[[Player]:[Player]],0),MATCH(FPL_Combined[[#Headers],[Gameweek 36]],FPL_Fixtures_Extract[#Headers],0)),3))</f>
        <v>LIV(H)</v>
      </c>
      <c r="AL21" t="str">
        <f ca="1">IF(RIGHT(FPL_Combined[[#Headers],[Gameweek 37]],2)&lt;$B$622,INDEX(FPL_Results_Extract[Gameweek 12],MATCH($A21,FPL_Results_Extract[[Player]:[Player]],0)),INDEX(Team_Key[[Abbreviation]:[Abbreviation]],MATCH(LEFT(INDEX(FPL_Fixtures_Extract[],MATCH($A21,FPL_Fixtures_Extract[[Player]:[Player]],0),MATCH(FPL_Combined[[#Headers],[Gameweek 37]],FPL_Fixtures_Extract[#Headers],0)),LEN(INDEX(FPL_Fixtures_Extract[],MATCH($A21,FPL_Fixtures_Extract[[Player]:[Player]],0),MATCH(FPL_Combined[[#Headers],[Gameweek 37]],FPL_Fixtures_Extract[#Headers],0)))-4),Team_Key[[Full Name]:[Full Name]],0))&amp;RIGHT(INDEX(FPL_Fixtures_Extract[],MATCH($A21,FPL_Fixtures_Extract[[Player]:[Player]],0),MATCH(FPL_Combined[[#Headers],[Gameweek 37]],FPL_Fixtures_Extract[#Headers],0)),3))</f>
        <v>WHU(A)</v>
      </c>
      <c r="AM21" t="str">
        <f ca="1">IF(RIGHT(FPL_Combined[[#Headers],[Gameweek 38]],2)&lt;$B$622,INDEX(FPL_Results_Extract[Gameweek 13],MATCH($A21,FPL_Results_Extract[[Player]:[Player]],0)),INDEX(Team_Key[[Abbreviation]:[Abbreviation]],MATCH(LEFT(INDEX(FPL_Fixtures_Extract[],MATCH($A21,FPL_Fixtures_Extract[[Player]:[Player]],0),MATCH(FPL_Combined[[#Headers],[Gameweek 38]],FPL_Fixtures_Extract[#Headers],0)),LEN(INDEX(FPL_Fixtures_Extract[],MATCH($A21,FPL_Fixtures_Extract[[Player]:[Player]],0),MATCH(FPL_Combined[[#Headers],[Gameweek 38]],FPL_Fixtures_Extract[#Headers],0)))-4),Team_Key[[Full Name]:[Full Name]],0))&amp;RIGHT(INDEX(FPL_Fixtures_Extract[],MATCH($A21,FPL_Fixtures_Extract[[Player]:[Player]],0),MATCH(FPL_Combined[[#Headers],[Gameweek 38]],FPL_Fixtures_Extract[#Headers],0)),3))</f>
        <v>MCI(H)</v>
      </c>
    </row>
    <row r="22" spans="1:39" x14ac:dyDescent="0.45">
      <c r="A22" t="s">
        <v>536</v>
      </c>
      <c r="B22" t="str">
        <f ca="1">IF(RIGHT(FPL_Combined[[#Headers],[Gameweek 01]],2)&lt;$B$622,INDEX(FPL_Results_Extract[Gameweek 01],MATCH($A22,FPL_Results_Extract[[Player]:[Player]],0)),INDEX(Team_Key[[Abbreviation]:[Abbreviation]],MATCH(LEFT(INDEX(FPL_Fixtures_Extract[],MATCH($A22,FPL_Fixtures_Extract[[Player]:[Player]],0),MATCH(FPL_Combined[[#Headers],[Gameweek 01]],FPL_Fixtures_Extract[#Headers],0)),LEN(INDEX(FPL_Fixtures_Extract[],MATCH($A22,FPL_Fixtures_Extract[[Player]:[Player]],0),MATCH(FPL_Combined[[#Headers],[Gameweek 01]],FPL_Fixtures_Extract[#Headers],0)))-4),Team_Key[[Full Name]:[Full Name]],0))&amp;RIGHT(INDEX(FPL_Fixtures_Extract[],MATCH($A22,FPL_Fixtures_Extract[[Player]:[Player]],0),MATCH(FPL_Combined[[#Headers],[Gameweek 01]],FPL_Fixtures_Extract[#Headers],0)),3))</f>
        <v>BOU(A) 1-0</v>
      </c>
      <c r="C22" t="str">
        <f ca="1">IF(RIGHT(FPL_Combined[[#Headers],[Gameweek 02]],2)&lt;$B$622,INDEX(FPL_Results_Extract[Gameweek 02],MATCH($A22,FPL_Results_Extract[[Player]:[Player]],0)),INDEX(Team_Key[[Abbreviation]:[Abbreviation]],MATCH(LEFT(INDEX(FPL_Fixtures_Extract[],MATCH($A22,FPL_Fixtures_Extract[[Player]:[Player]],0),MATCH(FPL_Combined[[#Headers],[Gameweek 02]],FPL_Fixtures_Extract[#Headers],0)),LEN(INDEX(FPL_Fixtures_Extract[],MATCH($A22,FPL_Fixtures_Extract[[Player]:[Player]],0),MATCH(FPL_Combined[[#Headers],[Gameweek 02]],FPL_Fixtures_Extract[#Headers],0)))-4),Team_Key[[Full Name]:[Full Name]],0))&amp;RIGHT(INDEX(FPL_Fixtures_Extract[],MATCH($A22,FPL_Fixtures_Extract[[Player]:[Player]],0),MATCH(FPL_Combined[[#Headers],[Gameweek 02]],FPL_Fixtures_Extract[#Headers],0)),3))</f>
        <v>MUN(H) 0-1</v>
      </c>
      <c r="D22" t="str">
        <f ca="1">IF(RIGHT(FPL_Combined[[#Headers],[Gameweek 03]],2)&lt;$B$622,INDEX(FPL_Results_Extract[Gameweek 03],MATCH($A22,FPL_Results_Extract[[Player]:[Player]],0)),INDEX(Team_Key[[Abbreviation]:[Abbreviation]],MATCH(LEFT(INDEX(FPL_Fixtures_Extract[],MATCH($A22,FPL_Fixtures_Extract[[Player]:[Player]],0),MATCH(FPL_Combined[[#Headers],[Gameweek 03]],FPL_Fixtures_Extract[#Headers],0)),LEN(INDEX(FPL_Fixtures_Extract[],MATCH($A22,FPL_Fixtures_Extract[[Player]:[Player]],0),MATCH(FPL_Combined[[#Headers],[Gameweek 03]],FPL_Fixtures_Extract[#Headers],0)))-4),Team_Key[[Full Name]:[Full Name]],0))&amp;RIGHT(INDEX(FPL_Fixtures_Extract[],MATCH($A22,FPL_Fixtures_Extract[[Player]:[Player]],0),MATCH(FPL_Combined[[#Headers],[Gameweek 03]],FPL_Fixtures_Extract[#Headers],0)),3))</f>
        <v>CRY(A) 1-2</v>
      </c>
      <c r="E22" t="str">
        <f ca="1">IF(RIGHT(FPL_Combined[[#Headers],[Gameweek 04]],2)&lt;$B$622,INDEX(FPL_Results_Extract[Gameweek 04],MATCH($A22,FPL_Results_Extract[[Player]:[Player]],0)),INDEX(Team_Key[[Abbreviation]:[Abbreviation]],MATCH(LEFT(INDEX(FPL_Fixtures_Extract[],MATCH($A22,FPL_Fixtures_Extract[[Player]:[Player]],0),MATCH(FPL_Combined[[#Headers],[Gameweek 04]],FPL_Fixtures_Extract[#Headers],0)),LEN(INDEX(FPL_Fixtures_Extract[],MATCH($A22,FPL_Fixtures_Extract[[Player]:[Player]],0),MATCH(FPL_Combined[[#Headers],[Gameweek 04]],FPL_Fixtures_Extract[#Headers],0)))-4),Team_Key[[Full Name]:[Full Name]],0))&amp;RIGHT(INDEX(FPL_Fixtures_Extract[],MATCH($A22,FPL_Fixtures_Extract[[Player]:[Player]],0),MATCH(FPL_Combined[[#Headers],[Gameweek 04]],FPL_Fixtures_Extract[#Headers],0)),3))</f>
        <v>SUN(H) 2-2</v>
      </c>
      <c r="F22" t="str">
        <f ca="1">IF(RIGHT(FPL_Combined[[#Headers],[Gameweek 05]],2)&lt;$B$622,INDEX(FPL_Results_Extract[Gameweek 05],MATCH($A22,FPL_Results_Extract[[Player]:[Player]],0)),INDEX(Team_Key[[Abbreviation]:[Abbreviation]],MATCH(LEFT(INDEX(FPL_Fixtures_Extract[],MATCH($A22,FPL_Fixtures_Extract[[Player]:[Player]],0),MATCH(FPL_Combined[[#Headers],[Gameweek 05]],FPL_Fixtures_Extract[#Headers],0)),LEN(INDEX(FPL_Fixtures_Extract[],MATCH($A22,FPL_Fixtures_Extract[[Player]:[Player]],0),MATCH(FPL_Combined[[#Headers],[Gameweek 05]],FPL_Fixtures_Extract[#Headers],0)))-4),Team_Key[[Full Name]:[Full Name]],0))&amp;RIGHT(INDEX(FPL_Fixtures_Extract[],MATCH($A22,FPL_Fixtures_Extract[[Player]:[Player]],0),MATCH(FPL_Combined[[#Headers],[Gameweek 05]],FPL_Fixtures_Extract[#Headers],0)),3))</f>
        <v>LEI(A) 2-3</v>
      </c>
      <c r="G22" t="str">
        <f ca="1">IF(RIGHT(FPL_Combined[[#Headers],[Gameweek 06]],2)&lt;$B$622,INDEX(FPL_Results_Extract[Gameweek 06],MATCH($A22,FPL_Results_Extract[[Player]:[Player]],0)),INDEX(Team_Key[[Abbreviation]:[Abbreviation]],MATCH(LEFT(INDEX(FPL_Fixtures_Extract[],MATCH($A22,FPL_Fixtures_Extract[[Player]:[Player]],0),MATCH(FPL_Combined[[#Headers],[Gameweek 06]],FPL_Fixtures_Extract[#Headers],0)),LEN(INDEX(FPL_Fixtures_Extract[],MATCH($A22,FPL_Fixtures_Extract[[Player]:[Player]],0),MATCH(FPL_Combined[[#Headers],[Gameweek 06]],FPL_Fixtures_Extract[#Headers],0)))-4),Team_Key[[Full Name]:[Full Name]],0))&amp;RIGHT(INDEX(FPL_Fixtures_Extract[],MATCH($A22,FPL_Fixtures_Extract[[Player]:[Player]],0),MATCH(FPL_Combined[[#Headers],[Gameweek 06]],FPL_Fixtures_Extract[#Headers],0)),3))</f>
        <v>WBA(H) 0-1</v>
      </c>
      <c r="H22" t="str">
        <f ca="1">IF(RIGHT(FPL_Combined[[#Headers],[Gameweek 07]],2)&lt;$B$622,INDEX(FPL_Results_Extract[Gameweek 07],MATCH($A22,FPL_Results_Extract[[Player]:[Player]],0)),INDEX(Team_Key[[Abbreviation]:[Abbreviation]],MATCH(LEFT(INDEX(FPL_Fixtures_Extract[],MATCH($A22,FPL_Fixtures_Extract[[Player]:[Player]],0),MATCH(FPL_Combined[[#Headers],[Gameweek 07]],FPL_Fixtures_Extract[#Headers],0)),LEN(INDEX(FPL_Fixtures_Extract[],MATCH($A22,FPL_Fixtures_Extract[[Player]:[Player]],0),MATCH(FPL_Combined[[#Headers],[Gameweek 07]],FPL_Fixtures_Extract[#Headers],0)))-4),Team_Key[[Full Name]:[Full Name]],0))&amp;RIGHT(INDEX(FPL_Fixtures_Extract[],MATCH($A22,FPL_Fixtures_Extract[[Player]:[Player]],0),MATCH(FPL_Combined[[#Headers],[Gameweek 07]],FPL_Fixtures_Extract[#Headers],0)),3))</f>
        <v>LIV(A) 2-3</v>
      </c>
      <c r="I22" t="str">
        <f ca="1">IF(RIGHT(FPL_Combined[[#Headers],[Gameweek 08]],2)&lt;$B$622,INDEX(FPL_Results_Extract[Gameweek 08],MATCH($A22,FPL_Results_Extract[[Player]:[Player]],0)),INDEX(Team_Key[[Abbreviation]:[Abbreviation]],MATCH(LEFT(INDEX(FPL_Fixtures_Extract[],MATCH($A22,FPL_Fixtures_Extract[[Player]:[Player]],0),MATCH(FPL_Combined[[#Headers],[Gameweek 08]],FPL_Fixtures_Extract[#Headers],0)),LEN(INDEX(FPL_Fixtures_Extract[],MATCH($A22,FPL_Fixtures_Extract[[Player]:[Player]],0),MATCH(FPL_Combined[[#Headers],[Gameweek 08]],FPL_Fixtures_Extract[#Headers],0)))-4),Team_Key[[Full Name]:[Full Name]],0))&amp;RIGHT(INDEX(FPL_Fixtures_Extract[],MATCH($A22,FPL_Fixtures_Extract[[Player]:[Player]],0),MATCH(FPL_Combined[[#Headers],[Gameweek 08]],FPL_Fixtures_Extract[#Headers],0)),3))</f>
        <v>STK(H) 0-1</v>
      </c>
      <c r="J22" t="str">
        <f ca="1">IF(RIGHT(FPL_Combined[[#Headers],[Gameweek 09]],2)&lt;$B$622,INDEX(FPL_Results_Extract[Gameweek 09],MATCH($A22,FPL_Results_Extract[[Player]:[Player]],0)),INDEX(Team_Key[[Abbreviation]:[Abbreviation]],MATCH(LEFT(INDEX(FPL_Fixtures_Extract[],MATCH($A22,FPL_Fixtures_Extract[[Player]:[Player]],0),MATCH(FPL_Combined[[#Headers],[Gameweek 09]],FPL_Fixtures_Extract[#Headers],0)),LEN(INDEX(FPL_Fixtures_Extract[],MATCH($A22,FPL_Fixtures_Extract[[Player]:[Player]],0),MATCH(FPL_Combined[[#Headers],[Gameweek 09]],FPL_Fixtures_Extract[#Headers],0)))-4),Team_Key[[Full Name]:[Full Name]],0))&amp;RIGHT(INDEX(FPL_Fixtures_Extract[],MATCH($A22,FPL_Fixtures_Extract[[Player]:[Player]],0),MATCH(FPL_Combined[[#Headers],[Gameweek 09]],FPL_Fixtures_Extract[#Headers],0)),3))</f>
        <v>CHE(A) 0-2</v>
      </c>
      <c r="K22" t="str">
        <f ca="1">IF(RIGHT(FPL_Combined[[#Headers],[Gameweek 10]],2)&lt;$B$622,INDEX(FPL_Results_Extract[Gameweek 10],MATCH($A22,FPL_Results_Extract[[Player]:[Player]],0)),INDEX(Team_Key[[Abbreviation]:[Abbreviation]],MATCH(LEFT(INDEX(FPL_Fixtures_Extract[],MATCH($A22,FPL_Fixtures_Extract[[Player]:[Player]],0),MATCH(FPL_Combined[[#Headers],[Gameweek 10]],FPL_Fixtures_Extract[#Headers],0)),LEN(INDEX(FPL_Fixtures_Extract[],MATCH($A22,FPL_Fixtures_Extract[[Player]:[Player]],0),MATCH(FPL_Combined[[#Headers],[Gameweek 10]],FPL_Fixtures_Extract[#Headers],0)))-4),Team_Key[[Full Name]:[Full Name]],0))&amp;RIGHT(INDEX(FPL_Fixtures_Extract[],MATCH($A22,FPL_Fixtures_Extract[[Player]:[Player]],0),MATCH(FPL_Combined[[#Headers],[Gameweek 10]],FPL_Fixtures_Extract[#Headers],0)),3))</f>
        <v>SWA(H) 1-2</v>
      </c>
      <c r="L22" t="str">
        <f ca="1">IF(RIGHT(FPL_Combined[[#Headers],[Gameweek 11]],2)&lt;$B$622,INDEX(FPL_Results_Extract[Gameweek 11],MATCH($A22,FPL_Results_Extract[[Player]:[Player]],0)),INDEX(Team_Key[[Abbreviation]:[Abbreviation]],MATCH(LEFT(INDEX(FPL_Fixtures_Extract[],MATCH($A22,FPL_Fixtures_Extract[[Player]:[Player]],0),MATCH(FPL_Combined[[#Headers],[Gameweek 11]],FPL_Fixtures_Extract[#Headers],0)),LEN(INDEX(FPL_Fixtures_Extract[],MATCH($A22,FPL_Fixtures_Extract[[Player]:[Player]],0),MATCH(FPL_Combined[[#Headers],[Gameweek 11]],FPL_Fixtures_Extract[#Headers],0)))-4),Team_Key[[Full Name]:[Full Name]],0))&amp;RIGHT(INDEX(FPL_Fixtures_Extract[],MATCH($A22,FPL_Fixtures_Extract[[Player]:[Player]],0),MATCH(FPL_Combined[[#Headers],[Gameweek 11]],FPL_Fixtures_Extract[#Headers],0)),3))</f>
        <v>TOT(A) 1-3</v>
      </c>
      <c r="M22" t="str">
        <f ca="1">IF(RIGHT(FPL_Combined[[#Headers],[Gameweek 12]],2)&lt;$B$622,INDEX(FPL_Results_Extract[Gameweek 12],MATCH($A22,FPL_Results_Extract[[Player]:[Player]],0)),INDEX(Team_Key[[Abbreviation]:[Abbreviation]],MATCH(LEFT(INDEX(FPL_Fixtures_Extract[],MATCH($A22,FPL_Fixtures_Extract[[Player]:[Player]],0),MATCH(FPL_Combined[[#Headers],[Gameweek 12]],FPL_Fixtures_Extract[#Headers],0)),LEN(INDEX(FPL_Fixtures_Extract[],MATCH($A22,FPL_Fixtures_Extract[[Player]:[Player]],0),MATCH(FPL_Combined[[#Headers],[Gameweek 12]],FPL_Fixtures_Extract[#Headers],0)))-4),Team_Key[[Full Name]:[Full Name]],0))&amp;RIGHT(INDEX(FPL_Fixtures_Extract[],MATCH($A22,FPL_Fixtures_Extract[[Player]:[Player]],0),MATCH(FPL_Combined[[#Headers],[Gameweek 12]],FPL_Fixtures_Extract[#Headers],0)),3))</f>
        <v>MCI(H) 0-0</v>
      </c>
      <c r="N22" t="str">
        <f ca="1">IF(RIGHT(FPL_Combined[[#Headers],[Gameweek 13]],2)&lt;$B$622,INDEX(FPL_Results_Extract[Gameweek 13],MATCH($A22,FPL_Results_Extract[[Player]:[Player]],0)),INDEX(Team_Key[[Abbreviation]:[Abbreviation]],MATCH(LEFT(INDEX(FPL_Fixtures_Extract[],MATCH($A22,FPL_Fixtures_Extract[[Player]:[Player]],0),MATCH(FPL_Combined[[#Headers],[Gameweek 13]],FPL_Fixtures_Extract[#Headers],0)),LEN(INDEX(FPL_Fixtures_Extract[],MATCH($A22,FPL_Fixtures_Extract[[Player]:[Player]],0),MATCH(FPL_Combined[[#Headers],[Gameweek 13]],FPL_Fixtures_Extract[#Headers],0)))-4),Team_Key[[Full Name]:[Full Name]],0))&amp;RIGHT(INDEX(FPL_Fixtures_Extract[],MATCH($A22,FPL_Fixtures_Extract[[Player]:[Player]],0),MATCH(FPL_Combined[[#Headers],[Gameweek 13]],FPL_Fixtures_Extract[#Headers],0)),3))</f>
        <v>EVE(A) 0-4</v>
      </c>
      <c r="O22" t="str">
        <f ca="1">IF(RIGHT(FPL_Combined[[#Headers],[Gameweek 14]],2)&lt;$B$622,INDEX(FPL_Results_Extract[Gameweek 14],MATCH($A22,FPL_Results_Extract[[Player]:[Player]],0)),INDEX(Team_Key[[Abbreviation]:[Abbreviation]],MATCH(LEFT(INDEX(FPL_Fixtures_Extract[],MATCH($A22,FPL_Fixtures_Extract[[Player]:[Player]],0),MATCH(FPL_Combined[[#Headers],[Gameweek 14]],FPL_Fixtures_Extract[#Headers],0)),LEN(INDEX(FPL_Fixtures_Extract[],MATCH($A22,FPL_Fixtures_Extract[[Player]:[Player]],0),MATCH(FPL_Combined[[#Headers],[Gameweek 14]],FPL_Fixtures_Extract[#Headers],0)))-4),Team_Key[[Full Name]:[Full Name]],0))&amp;RIGHT(INDEX(FPL_Fixtures_Extract[],MATCH($A22,FPL_Fixtures_Extract[[Player]:[Player]],0),MATCH(FPL_Combined[[#Headers],[Gameweek 14]],FPL_Fixtures_Extract[#Headers],0)),3))</f>
        <v>WAT(H) 2-3</v>
      </c>
      <c r="P22" t="str">
        <f ca="1">IF(RIGHT(FPL_Combined[[#Headers],[Gameweek 15]],2)&lt;$B$622,INDEX(FPL_Results_Extract[Gameweek 15],MATCH($A22,FPL_Results_Extract[[Player]:[Player]],0)),INDEX(Team_Key[[Abbreviation]:[Abbreviation]],MATCH(LEFT(INDEX(FPL_Fixtures_Extract[],MATCH($A22,FPL_Fixtures_Extract[[Player]:[Player]],0),MATCH(FPL_Combined[[#Headers],[Gameweek 15]],FPL_Fixtures_Extract[#Headers],0)),LEN(INDEX(FPL_Fixtures_Extract[],MATCH($A22,FPL_Fixtures_Extract[[Player]:[Player]],0),MATCH(FPL_Combined[[#Headers],[Gameweek 15]],FPL_Fixtures_Extract[#Headers],0)))-4),Team_Key[[Full Name]:[Full Name]],0))&amp;RIGHT(INDEX(FPL_Fixtures_Extract[],MATCH($A22,FPL_Fixtures_Extract[[Player]:[Player]],0),MATCH(FPL_Combined[[#Headers],[Gameweek 15]],FPL_Fixtures_Extract[#Headers],0)),3))</f>
        <v>SOU(A) 1-1</v>
      </c>
      <c r="Q22" t="str">
        <f ca="1">IF(RIGHT(FPL_Combined[[#Headers],[Gameweek 16]],2)&lt;$B$622,INDEX(FPL_Results_Extract[Gameweek 16],MATCH($A22,FPL_Results_Extract[[Player]:[Player]],0)),INDEX(Team_Key[[Abbreviation]:[Abbreviation]],MATCH(LEFT(INDEX(FPL_Fixtures_Extract[],MATCH($A22,FPL_Fixtures_Extract[[Player]:[Player]],0),MATCH(FPL_Combined[[#Headers],[Gameweek 16]],FPL_Fixtures_Extract[#Headers],0)),LEN(INDEX(FPL_Fixtures_Extract[],MATCH($A22,FPL_Fixtures_Extract[[Player]:[Player]],0),MATCH(FPL_Combined[[#Headers],[Gameweek 16]],FPL_Fixtures_Extract[#Headers],0)))-4),Team_Key[[Full Name]:[Full Name]],0))&amp;RIGHT(INDEX(FPL_Fixtures_Extract[],MATCH($A22,FPL_Fixtures_Extract[[Player]:[Player]],0),MATCH(FPL_Combined[[#Headers],[Gameweek 16]],FPL_Fixtures_Extract[#Headers],0)),3))</f>
        <v>ARS(H) 0-2</v>
      </c>
      <c r="R22" t="str">
        <f ca="1">IF(RIGHT(FPL_Combined[[#Headers],[Gameweek 17]],2)&lt;$B$622,INDEX(FPL_Results_Extract[Gameweek 17],MATCH($A22,FPL_Results_Extract[[Player]:[Player]],0)),INDEX(Team_Key[[Abbreviation]:[Abbreviation]],MATCH(LEFT(INDEX(FPL_Fixtures_Extract[],MATCH($A22,FPL_Fixtures_Extract[[Player]:[Player]],0),MATCH(FPL_Combined[[#Headers],[Gameweek 17]],FPL_Fixtures_Extract[#Headers],0)),LEN(INDEX(FPL_Fixtures_Extract[],MATCH($A22,FPL_Fixtures_Extract[[Player]:[Player]],0),MATCH(FPL_Combined[[#Headers],[Gameweek 17]],FPL_Fixtures_Extract[#Headers],0)))-4),Team_Key[[Full Name]:[Full Name]],0))&amp;RIGHT(INDEX(FPL_Fixtures_Extract[],MATCH($A22,FPL_Fixtures_Extract[[Player]:[Player]],0),MATCH(FPL_Combined[[#Headers],[Gameweek 17]],FPL_Fixtures_Extract[#Headers],0)),3))</f>
        <v>NEW(A) 1-1</v>
      </c>
      <c r="S22" t="str">
        <f ca="1">IF(RIGHT(FPL_Combined[[#Headers],[Gameweek 18]],2)&lt;$B$622,INDEX(FPL_Results_Extract[Gameweek 18],MATCH($A22,FPL_Results_Extract[[Player]:[Player]],0)),INDEX(Team_Key[[Abbreviation]:[Abbreviation]],MATCH(LEFT(INDEX(FPL_Fixtures_Extract[],MATCH($A22,FPL_Fixtures_Extract[[Player]:[Player]],0),MATCH(FPL_Combined[[#Headers],[Gameweek 18]],FPL_Fixtures_Extract[#Headers],0)),LEN(INDEX(FPL_Fixtures_Extract[],MATCH($A22,FPL_Fixtures_Extract[[Player]:[Player]],0),MATCH(FPL_Combined[[#Headers],[Gameweek 18]],FPL_Fixtures_Extract[#Headers],0)))-4),Team_Key[[Full Name]:[Full Name]],0))&amp;RIGHT(INDEX(FPL_Fixtures_Extract[],MATCH($A22,FPL_Fixtures_Extract[[Player]:[Player]],0),MATCH(FPL_Combined[[#Headers],[Gameweek 18]],FPL_Fixtures_Extract[#Headers],0)),3))</f>
        <v>WHU(H) 1-1</v>
      </c>
      <c r="T22" t="str">
        <f ca="1">IF(RIGHT(FPL_Combined[[#Headers],[Gameweek 19]],2)&lt;$B$622,INDEX(FPL_Results_Extract[Gameweek 19],MATCH($A22,FPL_Results_Extract[[Player]:[Player]],0)),INDEX(Team_Key[[Abbreviation]:[Abbreviation]],MATCH(LEFT(INDEX(FPL_Fixtures_Extract[],MATCH($A22,FPL_Fixtures_Extract[[Player]:[Player]],0),MATCH(FPL_Combined[[#Headers],[Gameweek 19]],FPL_Fixtures_Extract[#Headers],0)),LEN(INDEX(FPL_Fixtures_Extract[],MATCH($A22,FPL_Fixtures_Extract[[Player]:[Player]],0),MATCH(FPL_Combined[[#Headers],[Gameweek 19]],FPL_Fixtures_Extract[#Headers],0)))-4),Team_Key[[Full Name]:[Full Name]],0))&amp;RIGHT(INDEX(FPL_Fixtures_Extract[],MATCH($A22,FPL_Fixtures_Extract[[Player]:[Player]],0),MATCH(FPL_Combined[[#Headers],[Gameweek 19]],FPL_Fixtures_Extract[#Headers],0)),3))</f>
        <v>NOR(A) 0-2</v>
      </c>
      <c r="U22" t="str">
        <f ca="1">IF(RIGHT(FPL_Combined[[#Headers],[Gameweek 20]],2)&lt;$B$622,INDEX(FPL_Results_Extract[Gameweek 20],MATCH($A22,FPL_Results_Extract[[Player]:[Player]],0)),INDEX(Team_Key[[Abbreviation]:[Abbreviation]],MATCH(LEFT(INDEX(FPL_Fixtures_Extract[],MATCH($A22,FPL_Fixtures_Extract[[Player]:[Player]],0),MATCH(FPL_Combined[[#Headers],[Gameweek 20]],FPL_Fixtures_Extract[#Headers],0)),LEN(INDEX(FPL_Fixtures_Extract[],MATCH($A22,FPL_Fixtures_Extract[[Player]:[Player]],0),MATCH(FPL_Combined[[#Headers],[Gameweek 20]],FPL_Fixtures_Extract[#Headers],0)))-4),Team_Key[[Full Name]:[Full Name]],0))&amp;RIGHT(INDEX(FPL_Fixtures_Extract[],MATCH($A22,FPL_Fixtures_Extract[[Player]:[Player]],0),MATCH(FPL_Combined[[#Headers],[Gameweek 20]],FPL_Fixtures_Extract[#Headers],0)),3))</f>
        <v>SUN(A) 1-3</v>
      </c>
      <c r="V22" t="str">
        <f ca="1">IF(RIGHT(FPL_Combined[[#Headers],[Gameweek 21]],2)&lt;$B$622,INDEX(FPL_Results_Extract[Gameweek 21],MATCH($A22,FPL_Results_Extract[[Player]:[Player]],0)),INDEX(Team_Key[[Abbreviation]:[Abbreviation]],MATCH(LEFT(INDEX(FPL_Fixtures_Extract[],MATCH($A22,FPL_Fixtures_Extract[[Player]:[Player]],0),MATCH(FPL_Combined[[#Headers],[Gameweek 21]],FPL_Fixtures_Extract[#Headers],0)),LEN(INDEX(FPL_Fixtures_Extract[],MATCH($A22,FPL_Fixtures_Extract[[Player]:[Player]],0),MATCH(FPL_Combined[[#Headers],[Gameweek 21]],FPL_Fixtures_Extract[#Headers],0)))-4),Team_Key[[Full Name]:[Full Name]],0))&amp;RIGHT(INDEX(FPL_Fixtures_Extract[],MATCH($A22,FPL_Fixtures_Extract[[Player]:[Player]],0),MATCH(FPL_Combined[[#Headers],[Gameweek 21]],FPL_Fixtures_Extract[#Headers],0)),3))</f>
        <v>CRY(H) 1-0</v>
      </c>
      <c r="W22" t="str">
        <f ca="1">IF(RIGHT(FPL_Combined[[#Headers],[Gameweek 22]],2)&lt;$B$622,INDEX(FPL_Results_Extract[Gameweek 22],MATCH($A22,FPL_Results_Extract[[Player]:[Player]],0)),INDEX(Team_Key[[Abbreviation]:[Abbreviation]],MATCH(LEFT(INDEX(FPL_Fixtures_Extract[],MATCH($A22,FPL_Fixtures_Extract[[Player]:[Player]],0),MATCH(FPL_Combined[[#Headers],[Gameweek 22]],FPL_Fixtures_Extract[#Headers],0)),LEN(INDEX(FPL_Fixtures_Extract[],MATCH($A22,FPL_Fixtures_Extract[[Player]:[Player]],0),MATCH(FPL_Combined[[#Headers],[Gameweek 22]],FPL_Fixtures_Extract[#Headers],0)))-4),Team_Key[[Full Name]:[Full Name]],0))&amp;RIGHT(INDEX(FPL_Fixtures_Extract[],MATCH($A22,FPL_Fixtures_Extract[[Player]:[Player]],0),MATCH(FPL_Combined[[#Headers],[Gameweek 22]],FPL_Fixtures_Extract[#Headers],0)),3))</f>
        <v>LEI(H) 1-1</v>
      </c>
      <c r="X22" t="str">
        <f ca="1">IF(RIGHT(FPL_Combined[[#Headers],[Gameweek 23]],2)&lt;$B$622,INDEX(FPL_Results_Extract[Gameweek 23],MATCH($A22,FPL_Results_Extract[[Player]:[Player]],0)),INDEX(Team_Key[[Abbreviation]:[Abbreviation]],MATCH(LEFT(INDEX(FPL_Fixtures_Extract[],MATCH($A22,FPL_Fixtures_Extract[[Player]:[Player]],0),MATCH(FPL_Combined[[#Headers],[Gameweek 23]],FPL_Fixtures_Extract[#Headers],0)),LEN(INDEX(FPL_Fixtures_Extract[],MATCH($A22,FPL_Fixtures_Extract[[Player]:[Player]],0),MATCH(FPL_Combined[[#Headers],[Gameweek 23]],FPL_Fixtures_Extract[#Headers],0)))-4),Team_Key[[Full Name]:[Full Name]],0))&amp;RIGHT(INDEX(FPL_Fixtures_Extract[],MATCH($A22,FPL_Fixtures_Extract[[Player]:[Player]],0),MATCH(FPL_Combined[[#Headers],[Gameweek 23]],FPL_Fixtures_Extract[#Headers],0)),3))</f>
        <v>WBA(A) 0-0</v>
      </c>
      <c r="Y22" t="str">
        <f ca="1">IF(RIGHT(FPL_Combined[[#Headers],[Gameweek 24]],2)&lt;$B$622,INDEX(FPL_Results_Extract[Team],MATCH($A22,FPL_Results_Extract[[Player]:[Player]],0)),INDEX(Team_Key[[Abbreviation]:[Abbreviation]],MATCH(LEFT(INDEX(FPL_Fixtures_Extract[],MATCH($A22,FPL_Fixtures_Extract[[Player]:[Player]],0),MATCH(FPL_Combined[[#Headers],[Gameweek 24]],FPL_Fixtures_Extract[#Headers],0)),LEN(INDEX(FPL_Fixtures_Extract[],MATCH($A22,FPL_Fixtures_Extract[[Player]:[Player]],0),MATCH(FPL_Combined[[#Headers],[Gameweek 24]],FPL_Fixtures_Extract[#Headers],0)))-4),Team_Key[[Full Name]:[Full Name]],0))&amp;RIGHT(INDEX(FPL_Fixtures_Extract[],MATCH($A22,FPL_Fixtures_Extract[[Player]:[Player]],0),MATCH(FPL_Combined[[#Headers],[Gameweek 24]],FPL_Fixtures_Extract[#Headers],0)),3))</f>
        <v>AVL</v>
      </c>
      <c r="Z22" t="str">
        <f ca="1">IF(RIGHT(FPL_Combined[[#Headers],[Gameweek 25]],2)&lt;$B$622,INDEX(FPL_Results_Extract[Player],MATCH($A22,FPL_Results_Extract[[Player]:[Player]],0)),INDEX(Team_Key[[Abbreviation]:[Abbreviation]],MATCH(LEFT(INDEX(FPL_Fixtures_Extract[],MATCH($A22,FPL_Fixtures_Extract[[Player]:[Player]],0),MATCH(FPL_Combined[[#Headers],[Gameweek 25]],FPL_Fixtures_Extract[#Headers],0)),LEN(INDEX(FPL_Fixtures_Extract[],MATCH($A22,FPL_Fixtures_Extract[[Player]:[Player]],0),MATCH(FPL_Combined[[#Headers],[Gameweek 25]],FPL_Fixtures_Extract[#Headers],0)))-4),Team_Key[[Full Name]:[Full Name]],0))&amp;RIGHT(INDEX(FPL_Fixtures_Extract[],MATCH($A22,FPL_Fixtures_Extract[[Player]:[Player]],0),MATCH(FPL_Combined[[#Headers],[Gameweek 25]],FPL_Fixtures_Extract[#Headers],0)),3))</f>
        <v>Amavi</v>
      </c>
      <c r="AA22" t="str">
        <f ca="1">IF(RIGHT(FPL_Combined[[#Headers],[Gameweek 26]],2)&lt;$B$622,INDEX(FPL_Results_Extract[Gameweek 01],MATCH($A22,FPL_Results_Extract[[Player]:[Player]],0)),INDEX(Team_Key[[Abbreviation]:[Abbreviation]],MATCH(LEFT(INDEX(FPL_Fixtures_Extract[],MATCH($A22,FPL_Fixtures_Extract[[Player]:[Player]],0),MATCH(FPL_Combined[[#Headers],[Gameweek 26]],FPL_Fixtures_Extract[#Headers],0)),LEN(INDEX(FPL_Fixtures_Extract[],MATCH($A22,FPL_Fixtures_Extract[[Player]:[Player]],0),MATCH(FPL_Combined[[#Headers],[Gameweek 26]],FPL_Fixtures_Extract[#Headers],0)))-4),Team_Key[[Full Name]:[Full Name]],0))&amp;RIGHT(INDEX(FPL_Fixtures_Extract[],MATCH($A22,FPL_Fixtures_Extract[[Player]:[Player]],0),MATCH(FPL_Combined[[#Headers],[Gameweek 26]],FPL_Fixtures_Extract[#Headers],0)),3))</f>
        <v>BOU(A) 1-0</v>
      </c>
      <c r="AB22" t="str">
        <f ca="1">IF(RIGHT(FPL_Combined[[#Headers],[Gameweek 27]],2)&lt;$B$622,INDEX(FPL_Results_Extract[Gameweek 02],MATCH($A22,FPL_Results_Extract[[Player]:[Player]],0)),INDEX(Team_Key[[Abbreviation]:[Abbreviation]],MATCH(LEFT(INDEX(FPL_Fixtures_Extract[],MATCH($A22,FPL_Fixtures_Extract[[Player]:[Player]],0),MATCH(FPL_Combined[[#Headers],[Gameweek 27]],FPL_Fixtures_Extract[#Headers],0)),LEN(INDEX(FPL_Fixtures_Extract[],MATCH($A22,FPL_Fixtures_Extract[[Player]:[Player]],0),MATCH(FPL_Combined[[#Headers],[Gameweek 27]],FPL_Fixtures_Extract[#Headers],0)))-4),Team_Key[[Full Name]:[Full Name]],0))&amp;RIGHT(INDEX(FPL_Fixtures_Extract[],MATCH($A22,FPL_Fixtures_Extract[[Player]:[Player]],0),MATCH(FPL_Combined[[#Headers],[Gameweek 27]],FPL_Fixtures_Extract[#Headers],0)),3))</f>
        <v>MUN(H) 0-1</v>
      </c>
      <c r="AC22" t="str">
        <f ca="1">IF(RIGHT(FPL_Combined[[#Headers],[Gameweek 28]],2)&lt;$B$622,INDEX(FPL_Results_Extract[Gameweek 03],MATCH($A22,FPL_Results_Extract[[Player]:[Player]],0)),INDEX(Team_Key[[Abbreviation]:[Abbreviation]],MATCH(LEFT(INDEX(FPL_Fixtures_Extract[],MATCH($A22,FPL_Fixtures_Extract[[Player]:[Player]],0),MATCH(FPL_Combined[[#Headers],[Gameweek 28]],FPL_Fixtures_Extract[#Headers],0)),LEN(INDEX(FPL_Fixtures_Extract[],MATCH($A22,FPL_Fixtures_Extract[[Player]:[Player]],0),MATCH(FPL_Combined[[#Headers],[Gameweek 28]],FPL_Fixtures_Extract[#Headers],0)))-4),Team_Key[[Full Name]:[Full Name]],0))&amp;RIGHT(INDEX(FPL_Fixtures_Extract[],MATCH($A22,FPL_Fixtures_Extract[[Player]:[Player]],0),MATCH(FPL_Combined[[#Headers],[Gameweek 28]],FPL_Fixtures_Extract[#Headers],0)),3))</f>
        <v>CRY(A) 1-2</v>
      </c>
      <c r="AD22" t="str">
        <f ca="1">IF(RIGHT(FPL_Combined[[#Headers],[Gameweek 29]],2)&lt;$B$622,INDEX(FPL_Results_Extract[Gameweek 04],MATCH($A22,FPL_Results_Extract[[Player]:[Player]],0)),INDEX(Team_Key[[Abbreviation]:[Abbreviation]],MATCH(LEFT(INDEX(FPL_Fixtures_Extract[],MATCH($A22,FPL_Fixtures_Extract[[Player]:[Player]],0),MATCH(FPL_Combined[[#Headers],[Gameweek 29]],FPL_Fixtures_Extract[#Headers],0)),LEN(INDEX(FPL_Fixtures_Extract[],MATCH($A22,FPL_Fixtures_Extract[[Player]:[Player]],0),MATCH(FPL_Combined[[#Headers],[Gameweek 29]],FPL_Fixtures_Extract[#Headers],0)))-4),Team_Key[[Full Name]:[Full Name]],0))&amp;RIGHT(INDEX(FPL_Fixtures_Extract[],MATCH($A22,FPL_Fixtures_Extract[[Player]:[Player]],0),MATCH(FPL_Combined[[#Headers],[Gameweek 29]],FPL_Fixtures_Extract[#Headers],0)),3))</f>
        <v>MCI(A)</v>
      </c>
      <c r="AE22" t="str">
        <f ca="1">IF(RIGHT(FPL_Combined[[#Headers],[Gameweek 30]],2)&lt;$B$622,INDEX(FPL_Results_Extract[Gameweek 05],MATCH($A22,FPL_Results_Extract[[Player]:[Player]],0)),INDEX(Team_Key[[Abbreviation]:[Abbreviation]],MATCH(LEFT(INDEX(FPL_Fixtures_Extract[],MATCH($A22,FPL_Fixtures_Extract[[Player]:[Player]],0),MATCH(FPL_Combined[[#Headers],[Gameweek 30]],FPL_Fixtures_Extract[#Headers],0)),LEN(INDEX(FPL_Fixtures_Extract[],MATCH($A22,FPL_Fixtures_Extract[[Player]:[Player]],0),MATCH(FPL_Combined[[#Headers],[Gameweek 30]],FPL_Fixtures_Extract[#Headers],0)))-4),Team_Key[[Full Name]:[Full Name]],0))&amp;RIGHT(INDEX(FPL_Fixtures_Extract[],MATCH($A22,FPL_Fixtures_Extract[[Player]:[Player]],0),MATCH(FPL_Combined[[#Headers],[Gameweek 30]],FPL_Fixtures_Extract[#Headers],0)),3))</f>
        <v>TOT(H)</v>
      </c>
      <c r="AF22" t="str">
        <f ca="1">IF(RIGHT(FPL_Combined[[#Headers],[Gameweek 31]],2)&lt;$B$622,INDEX(FPL_Results_Extract[Gameweek 06],MATCH($A22,FPL_Results_Extract[[Player]:[Player]],0)),INDEX(Team_Key[[Abbreviation]:[Abbreviation]],MATCH(LEFT(INDEX(FPL_Fixtures_Extract[],MATCH($A22,FPL_Fixtures_Extract[[Player]:[Player]],0),MATCH(FPL_Combined[[#Headers],[Gameweek 31]],FPL_Fixtures_Extract[#Headers],0)),LEN(INDEX(FPL_Fixtures_Extract[],MATCH($A22,FPL_Fixtures_Extract[[Player]:[Player]],0),MATCH(FPL_Combined[[#Headers],[Gameweek 31]],FPL_Fixtures_Extract[#Headers],0)))-4),Team_Key[[Full Name]:[Full Name]],0))&amp;RIGHT(INDEX(FPL_Fixtures_Extract[],MATCH($A22,FPL_Fixtures_Extract[[Player]:[Player]],0),MATCH(FPL_Combined[[#Headers],[Gameweek 31]],FPL_Fixtures_Extract[#Headers],0)),3))</f>
        <v>SWA(A)</v>
      </c>
      <c r="AG22" t="str">
        <f ca="1">IF(RIGHT(FPL_Combined[[#Headers],[Gameweek 32]],2)&lt;$B$622,INDEX(FPL_Results_Extract[Gameweek 07],MATCH($A22,FPL_Results_Extract[[Player]:[Player]],0)),INDEX(Team_Key[[Abbreviation]:[Abbreviation]],MATCH(LEFT(INDEX(FPL_Fixtures_Extract[],MATCH($A22,FPL_Fixtures_Extract[[Player]:[Player]],0),MATCH(FPL_Combined[[#Headers],[Gameweek 32]],FPL_Fixtures_Extract[#Headers],0)),LEN(INDEX(FPL_Fixtures_Extract[],MATCH($A22,FPL_Fixtures_Extract[[Player]:[Player]],0),MATCH(FPL_Combined[[#Headers],[Gameweek 32]],FPL_Fixtures_Extract[#Headers],0)))-4),Team_Key[[Full Name]:[Full Name]],0))&amp;RIGHT(INDEX(FPL_Fixtures_Extract[],MATCH($A22,FPL_Fixtures_Extract[[Player]:[Player]],0),MATCH(FPL_Combined[[#Headers],[Gameweek 32]],FPL_Fixtures_Extract[#Headers],0)),3))</f>
        <v>CHE(H)</v>
      </c>
      <c r="AH22" t="str">
        <f ca="1">IF(RIGHT(FPL_Combined[[#Headers],[Gameweek 33]],2)&lt;$B$622,INDEX(FPL_Results_Extract[Gameweek 08],MATCH($A22,FPL_Results_Extract[[Player]:[Player]],0)),INDEX(Team_Key[[Abbreviation]:[Abbreviation]],MATCH(LEFT(INDEX(FPL_Fixtures_Extract[],MATCH($A22,FPL_Fixtures_Extract[[Player]:[Player]],0),MATCH(FPL_Combined[[#Headers],[Gameweek 33]],FPL_Fixtures_Extract[#Headers],0)),LEN(INDEX(FPL_Fixtures_Extract[],MATCH($A22,FPL_Fixtures_Extract[[Player]:[Player]],0),MATCH(FPL_Combined[[#Headers],[Gameweek 33]],FPL_Fixtures_Extract[#Headers],0)))-4),Team_Key[[Full Name]:[Full Name]],0))&amp;RIGHT(INDEX(FPL_Fixtures_Extract[],MATCH($A22,FPL_Fixtures_Extract[[Player]:[Player]],0),MATCH(FPL_Combined[[#Headers],[Gameweek 33]],FPL_Fixtures_Extract[#Headers],0)),3))</f>
        <v>BOU(H)</v>
      </c>
      <c r="AI22" t="str">
        <f ca="1">IF(RIGHT(FPL_Combined[[#Headers],[Gameweek 34]],2)&lt;$B$622,INDEX(FPL_Results_Extract[Gameweek 09],MATCH($A22,FPL_Results_Extract[[Player]:[Player]],0)),INDEX(Team_Key[[Abbreviation]:[Abbreviation]],MATCH(LEFT(INDEX(FPL_Fixtures_Extract[],MATCH($A22,FPL_Fixtures_Extract[[Player]:[Player]],0),MATCH(FPL_Combined[[#Headers],[Gameweek 34]],FPL_Fixtures_Extract[#Headers],0)),LEN(INDEX(FPL_Fixtures_Extract[],MATCH($A22,FPL_Fixtures_Extract[[Player]:[Player]],0),MATCH(FPL_Combined[[#Headers],[Gameweek 34]],FPL_Fixtures_Extract[#Headers],0)))-4),Team_Key[[Full Name]:[Full Name]],0))&amp;RIGHT(INDEX(FPL_Fixtures_Extract[],MATCH($A22,FPL_Fixtures_Extract[[Player]:[Player]],0),MATCH(FPL_Combined[[#Headers],[Gameweek 34]],FPL_Fixtures_Extract[#Headers],0)),3))</f>
        <v>MUN(A)</v>
      </c>
      <c r="AJ22" t="str">
        <f ca="1">IF(RIGHT(FPL_Combined[[#Headers],[Gameweek 35]],2)&lt;$B$622,INDEX(FPL_Results_Extract[Gameweek 10],MATCH($A22,FPL_Results_Extract[[Player]:[Player]],0)),INDEX(Team_Key[[Abbreviation]:[Abbreviation]],MATCH(LEFT(INDEX(FPL_Fixtures_Extract[],MATCH($A22,FPL_Fixtures_Extract[[Player]:[Player]],0),MATCH(FPL_Combined[[#Headers],[Gameweek 35]],FPL_Fixtures_Extract[#Headers],0)),LEN(INDEX(FPL_Fixtures_Extract[],MATCH($A22,FPL_Fixtures_Extract[[Player]:[Player]],0),MATCH(FPL_Combined[[#Headers],[Gameweek 35]],FPL_Fixtures_Extract[#Headers],0)))-4),Team_Key[[Full Name]:[Full Name]],0))&amp;RIGHT(INDEX(FPL_Fixtures_Extract[],MATCH($A22,FPL_Fixtures_Extract[[Player]:[Player]],0),MATCH(FPL_Combined[[#Headers],[Gameweek 35]],FPL_Fixtures_Extract[#Headers],0)),3))</f>
        <v>SOU(H)</v>
      </c>
      <c r="AK22" t="str">
        <f ca="1">IF(RIGHT(FPL_Combined[[#Headers],[Gameweek 36]],2)&lt;$B$622,INDEX(FPL_Results_Extract[Gameweek 11],MATCH($A22,FPL_Results_Extract[[Player]:[Player]],0)),INDEX(Team_Key[[Abbreviation]:[Abbreviation]],MATCH(LEFT(INDEX(FPL_Fixtures_Extract[],MATCH($A22,FPL_Fixtures_Extract[[Player]:[Player]],0),MATCH(FPL_Combined[[#Headers],[Gameweek 36]],FPL_Fixtures_Extract[#Headers],0)),LEN(INDEX(FPL_Fixtures_Extract[],MATCH($A22,FPL_Fixtures_Extract[[Player]:[Player]],0),MATCH(FPL_Combined[[#Headers],[Gameweek 36]],FPL_Fixtures_Extract[#Headers],0)))-4),Team_Key[[Full Name]:[Full Name]],0))&amp;RIGHT(INDEX(FPL_Fixtures_Extract[],MATCH($A22,FPL_Fixtures_Extract[[Player]:[Player]],0),MATCH(FPL_Combined[[#Headers],[Gameweek 36]],FPL_Fixtures_Extract[#Headers],0)),3))</f>
        <v>WAT(A)</v>
      </c>
      <c r="AL22" t="str">
        <f ca="1">IF(RIGHT(FPL_Combined[[#Headers],[Gameweek 37]],2)&lt;$B$622,INDEX(FPL_Results_Extract[Gameweek 12],MATCH($A22,FPL_Results_Extract[[Player]:[Player]],0)),INDEX(Team_Key[[Abbreviation]:[Abbreviation]],MATCH(LEFT(INDEX(FPL_Fixtures_Extract[],MATCH($A22,FPL_Fixtures_Extract[[Player]:[Player]],0),MATCH(FPL_Combined[[#Headers],[Gameweek 37]],FPL_Fixtures_Extract[#Headers],0)),LEN(INDEX(FPL_Fixtures_Extract[],MATCH($A22,FPL_Fixtures_Extract[[Player]:[Player]],0),MATCH(FPL_Combined[[#Headers],[Gameweek 37]],FPL_Fixtures_Extract[#Headers],0)))-4),Team_Key[[Full Name]:[Full Name]],0))&amp;RIGHT(INDEX(FPL_Fixtures_Extract[],MATCH($A22,FPL_Fixtures_Extract[[Player]:[Player]],0),MATCH(FPL_Combined[[#Headers],[Gameweek 37]],FPL_Fixtures_Extract[#Headers],0)),3))</f>
        <v>NEW(H)</v>
      </c>
      <c r="AM22" t="str">
        <f ca="1">IF(RIGHT(FPL_Combined[[#Headers],[Gameweek 38]],2)&lt;$B$622,INDEX(FPL_Results_Extract[Gameweek 13],MATCH($A22,FPL_Results_Extract[[Player]:[Player]],0)),INDEX(Team_Key[[Abbreviation]:[Abbreviation]],MATCH(LEFT(INDEX(FPL_Fixtures_Extract[],MATCH($A22,FPL_Fixtures_Extract[[Player]:[Player]],0),MATCH(FPL_Combined[[#Headers],[Gameweek 38]],FPL_Fixtures_Extract[#Headers],0)),LEN(INDEX(FPL_Fixtures_Extract[],MATCH($A22,FPL_Fixtures_Extract[[Player]:[Player]],0),MATCH(FPL_Combined[[#Headers],[Gameweek 38]],FPL_Fixtures_Extract[#Headers],0)))-4),Team_Key[[Full Name]:[Full Name]],0))&amp;RIGHT(INDEX(FPL_Fixtures_Extract[],MATCH($A22,FPL_Fixtures_Extract[[Player]:[Player]],0),MATCH(FPL_Combined[[#Headers],[Gameweek 38]],FPL_Fixtures_Extract[#Headers],0)),3))</f>
        <v>ARS(A)</v>
      </c>
    </row>
    <row r="23" spans="1:39" x14ac:dyDescent="0.45">
      <c r="A23" t="s">
        <v>118</v>
      </c>
      <c r="B23" t="str">
        <f ca="1">IF(RIGHT(FPL_Combined[[#Headers],[Gameweek 01]],2)&lt;$B$622,INDEX(FPL_Results_Extract[Gameweek 01],MATCH($A23,FPL_Results_Extract[[Player]:[Player]],0)),INDEX(Team_Key[[Abbreviation]:[Abbreviation]],MATCH(LEFT(INDEX(FPL_Fixtures_Extract[],MATCH($A23,FPL_Fixtures_Extract[[Player]:[Player]],0),MATCH(FPL_Combined[[#Headers],[Gameweek 01]],FPL_Fixtures_Extract[#Headers],0)),LEN(INDEX(FPL_Fixtures_Extract[],MATCH($A23,FPL_Fixtures_Extract[[Player]:[Player]],0),MATCH(FPL_Combined[[#Headers],[Gameweek 01]],FPL_Fixtures_Extract[#Headers],0)))-4),Team_Key[[Full Name]:[Full Name]],0))&amp;RIGHT(INDEX(FPL_Fixtures_Extract[],MATCH($A23,FPL_Fixtures_Extract[[Player]:[Player]],0),MATCH(FPL_Combined[[#Headers],[Gameweek 01]],FPL_Fixtures_Extract[#Headers],0)),3))</f>
        <v>N/A</v>
      </c>
      <c r="C23" t="str">
        <f ca="1">IF(RIGHT(FPL_Combined[[#Headers],[Gameweek 02]],2)&lt;$B$622,INDEX(FPL_Results_Extract[Gameweek 02],MATCH($A23,FPL_Results_Extract[[Player]:[Player]],0)),INDEX(Team_Key[[Abbreviation]:[Abbreviation]],MATCH(LEFT(INDEX(FPL_Fixtures_Extract[],MATCH($A23,FPL_Fixtures_Extract[[Player]:[Player]],0),MATCH(FPL_Combined[[#Headers],[Gameweek 02]],FPL_Fixtures_Extract[#Headers],0)),LEN(INDEX(FPL_Fixtures_Extract[],MATCH($A23,FPL_Fixtures_Extract[[Player]:[Player]],0),MATCH(FPL_Combined[[#Headers],[Gameweek 02]],FPL_Fixtures_Extract[#Headers],0)))-4),Team_Key[[Full Name]:[Full Name]],0))&amp;RIGHT(INDEX(FPL_Fixtures_Extract[],MATCH($A23,FPL_Fixtures_Extract[[Player]:[Player]],0),MATCH(FPL_Combined[[#Headers],[Gameweek 02]],FPL_Fixtures_Extract[#Headers],0)),3))</f>
        <v>N/A</v>
      </c>
      <c r="D23" t="str">
        <f ca="1">IF(RIGHT(FPL_Combined[[#Headers],[Gameweek 03]],2)&lt;$B$622,INDEX(FPL_Results_Extract[Gameweek 03],MATCH($A23,FPL_Results_Extract[[Player]:[Player]],0)),INDEX(Team_Key[[Abbreviation]:[Abbreviation]],MATCH(LEFT(INDEX(FPL_Fixtures_Extract[],MATCH($A23,FPL_Fixtures_Extract[[Player]:[Player]],0),MATCH(FPL_Combined[[#Headers],[Gameweek 03]],FPL_Fixtures_Extract[#Headers],0)),LEN(INDEX(FPL_Fixtures_Extract[],MATCH($A23,FPL_Fixtures_Extract[[Player]:[Player]],0),MATCH(FPL_Combined[[#Headers],[Gameweek 03]],FPL_Fixtures_Extract[#Headers],0)))-4),Team_Key[[Full Name]:[Full Name]],0))&amp;RIGHT(INDEX(FPL_Fixtures_Extract[],MATCH($A23,FPL_Fixtures_Extract[[Player]:[Player]],0),MATCH(FPL_Combined[[#Headers],[Gameweek 03]],FPL_Fixtures_Extract[#Headers],0)),3))</f>
        <v>N/A</v>
      </c>
      <c r="E23" t="str">
        <f ca="1">IF(RIGHT(FPL_Combined[[#Headers],[Gameweek 04]],2)&lt;$B$622,INDEX(FPL_Results_Extract[Gameweek 04],MATCH($A23,FPL_Results_Extract[[Player]:[Player]],0)),INDEX(Team_Key[[Abbreviation]:[Abbreviation]],MATCH(LEFT(INDEX(FPL_Fixtures_Extract[],MATCH($A23,FPL_Fixtures_Extract[[Player]:[Player]],0),MATCH(FPL_Combined[[#Headers],[Gameweek 04]],FPL_Fixtures_Extract[#Headers],0)),LEN(INDEX(FPL_Fixtures_Extract[],MATCH($A23,FPL_Fixtures_Extract[[Player]:[Player]],0),MATCH(FPL_Combined[[#Headers],[Gameweek 04]],FPL_Fixtures_Extract[#Headers],0)))-4),Team_Key[[Full Name]:[Full Name]],0))&amp;RIGHT(INDEX(FPL_Fixtures_Extract[],MATCH($A23,FPL_Fixtures_Extract[[Player]:[Player]],0),MATCH(FPL_Combined[[#Headers],[Gameweek 04]],FPL_Fixtures_Extract[#Headers],0)),3))</f>
        <v>N/A</v>
      </c>
      <c r="F23" t="str">
        <f ca="1">IF(RIGHT(FPL_Combined[[#Headers],[Gameweek 05]],2)&lt;$B$622,INDEX(FPL_Results_Extract[Gameweek 05],MATCH($A23,FPL_Results_Extract[[Player]:[Player]],0)),INDEX(Team_Key[[Abbreviation]:[Abbreviation]],MATCH(LEFT(INDEX(FPL_Fixtures_Extract[],MATCH($A23,FPL_Fixtures_Extract[[Player]:[Player]],0),MATCH(FPL_Combined[[#Headers],[Gameweek 05]],FPL_Fixtures_Extract[#Headers],0)),LEN(INDEX(FPL_Fixtures_Extract[],MATCH($A23,FPL_Fixtures_Extract[[Player]:[Player]],0),MATCH(FPL_Combined[[#Headers],[Gameweek 05]],FPL_Fixtures_Extract[#Headers],0)))-4),Team_Key[[Full Name]:[Full Name]],0))&amp;RIGHT(INDEX(FPL_Fixtures_Extract[],MATCH($A23,FPL_Fixtures_Extract[[Player]:[Player]],0),MATCH(FPL_Combined[[#Headers],[Gameweek 05]],FPL_Fixtures_Extract[#Headers],0)),3))</f>
        <v>N/A</v>
      </c>
      <c r="G23" t="str">
        <f ca="1">IF(RIGHT(FPL_Combined[[#Headers],[Gameweek 06]],2)&lt;$B$622,INDEX(FPL_Results_Extract[Gameweek 06],MATCH($A23,FPL_Results_Extract[[Player]:[Player]],0)),INDEX(Team_Key[[Abbreviation]:[Abbreviation]],MATCH(LEFT(INDEX(FPL_Fixtures_Extract[],MATCH($A23,FPL_Fixtures_Extract[[Player]:[Player]],0),MATCH(FPL_Combined[[#Headers],[Gameweek 06]],FPL_Fixtures_Extract[#Headers],0)),LEN(INDEX(FPL_Fixtures_Extract[],MATCH($A23,FPL_Fixtures_Extract[[Player]:[Player]],0),MATCH(FPL_Combined[[#Headers],[Gameweek 06]],FPL_Fixtures_Extract[#Headers],0)))-4),Team_Key[[Full Name]:[Full Name]],0))&amp;RIGHT(INDEX(FPL_Fixtures_Extract[],MATCH($A23,FPL_Fixtures_Extract[[Player]:[Player]],0),MATCH(FPL_Combined[[#Headers],[Gameweek 06]],FPL_Fixtures_Extract[#Headers],0)),3))</f>
        <v>N/A</v>
      </c>
      <c r="H23" t="str">
        <f ca="1">IF(RIGHT(FPL_Combined[[#Headers],[Gameweek 07]],2)&lt;$B$622,INDEX(FPL_Results_Extract[Gameweek 07],MATCH($A23,FPL_Results_Extract[[Player]:[Player]],0)),INDEX(Team_Key[[Abbreviation]:[Abbreviation]],MATCH(LEFT(INDEX(FPL_Fixtures_Extract[],MATCH($A23,FPL_Fixtures_Extract[[Player]:[Player]],0),MATCH(FPL_Combined[[#Headers],[Gameweek 07]],FPL_Fixtures_Extract[#Headers],0)),LEN(INDEX(FPL_Fixtures_Extract[],MATCH($A23,FPL_Fixtures_Extract[[Player]:[Player]],0),MATCH(FPL_Combined[[#Headers],[Gameweek 07]],FPL_Fixtures_Extract[#Headers],0)))-4),Team_Key[[Full Name]:[Full Name]],0))&amp;RIGHT(INDEX(FPL_Fixtures_Extract[],MATCH($A23,FPL_Fixtures_Extract[[Player]:[Player]],0),MATCH(FPL_Combined[[#Headers],[Gameweek 07]],FPL_Fixtures_Extract[#Headers],0)),3))</f>
        <v>N/A</v>
      </c>
      <c r="I23" t="str">
        <f ca="1">IF(RIGHT(FPL_Combined[[#Headers],[Gameweek 08]],2)&lt;$B$622,INDEX(FPL_Results_Extract[Gameweek 08],MATCH($A23,FPL_Results_Extract[[Player]:[Player]],0)),INDEX(Team_Key[[Abbreviation]:[Abbreviation]],MATCH(LEFT(INDEX(FPL_Fixtures_Extract[],MATCH($A23,FPL_Fixtures_Extract[[Player]:[Player]],0),MATCH(FPL_Combined[[#Headers],[Gameweek 08]],FPL_Fixtures_Extract[#Headers],0)),LEN(INDEX(FPL_Fixtures_Extract[],MATCH($A23,FPL_Fixtures_Extract[[Player]:[Player]],0),MATCH(FPL_Combined[[#Headers],[Gameweek 08]],FPL_Fixtures_Extract[#Headers],0)))-4),Team_Key[[Full Name]:[Full Name]],0))&amp;RIGHT(INDEX(FPL_Fixtures_Extract[],MATCH($A23,FPL_Fixtures_Extract[[Player]:[Player]],0),MATCH(FPL_Combined[[#Headers],[Gameweek 08]],FPL_Fixtures_Extract[#Headers],0)),3))</f>
        <v>N/A</v>
      </c>
      <c r="J23" t="str">
        <f ca="1">IF(RIGHT(FPL_Combined[[#Headers],[Gameweek 09]],2)&lt;$B$622,INDEX(FPL_Results_Extract[Gameweek 09],MATCH($A23,FPL_Results_Extract[[Player]:[Player]],0)),INDEX(Team_Key[[Abbreviation]:[Abbreviation]],MATCH(LEFT(INDEX(FPL_Fixtures_Extract[],MATCH($A23,FPL_Fixtures_Extract[[Player]:[Player]],0),MATCH(FPL_Combined[[#Headers],[Gameweek 09]],FPL_Fixtures_Extract[#Headers],0)),LEN(INDEX(FPL_Fixtures_Extract[],MATCH($A23,FPL_Fixtures_Extract[[Player]:[Player]],0),MATCH(FPL_Combined[[#Headers],[Gameweek 09]],FPL_Fixtures_Extract[#Headers],0)))-4),Team_Key[[Full Name]:[Full Name]],0))&amp;RIGHT(INDEX(FPL_Fixtures_Extract[],MATCH($A23,FPL_Fixtures_Extract[[Player]:[Player]],0),MATCH(FPL_Combined[[#Headers],[Gameweek 09]],FPL_Fixtures_Extract[#Headers],0)),3))</f>
        <v>N/A</v>
      </c>
      <c r="K23" t="str">
        <f ca="1">IF(RIGHT(FPL_Combined[[#Headers],[Gameweek 10]],2)&lt;$B$622,INDEX(FPL_Results_Extract[Gameweek 10],MATCH($A23,FPL_Results_Extract[[Player]:[Player]],0)),INDEX(Team_Key[[Abbreviation]:[Abbreviation]],MATCH(LEFT(INDEX(FPL_Fixtures_Extract[],MATCH($A23,FPL_Fixtures_Extract[[Player]:[Player]],0),MATCH(FPL_Combined[[#Headers],[Gameweek 10]],FPL_Fixtures_Extract[#Headers],0)),LEN(INDEX(FPL_Fixtures_Extract[],MATCH($A23,FPL_Fixtures_Extract[[Player]:[Player]],0),MATCH(FPL_Combined[[#Headers],[Gameweek 10]],FPL_Fixtures_Extract[#Headers],0)))-4),Team_Key[[Full Name]:[Full Name]],0))&amp;RIGHT(INDEX(FPL_Fixtures_Extract[],MATCH($A23,FPL_Fixtures_Extract[[Player]:[Player]],0),MATCH(FPL_Combined[[#Headers],[Gameweek 10]],FPL_Fixtures_Extract[#Headers],0)),3))</f>
        <v>WHU(A) 1-2</v>
      </c>
      <c r="L23" t="str">
        <f ca="1">IF(RIGHT(FPL_Combined[[#Headers],[Gameweek 11]],2)&lt;$B$622,INDEX(FPL_Results_Extract[Gameweek 11],MATCH($A23,FPL_Results_Extract[[Player]:[Player]],0)),INDEX(Team_Key[[Abbreviation]:[Abbreviation]],MATCH(LEFT(INDEX(FPL_Fixtures_Extract[],MATCH($A23,FPL_Fixtures_Extract[[Player]:[Player]],0),MATCH(FPL_Combined[[#Headers],[Gameweek 11]],FPL_Fixtures_Extract[#Headers],0)),LEN(INDEX(FPL_Fixtures_Extract[],MATCH($A23,FPL_Fixtures_Extract[[Player]:[Player]],0),MATCH(FPL_Combined[[#Headers],[Gameweek 11]],FPL_Fixtures_Extract[#Headers],0)))-4),Team_Key[[Full Name]:[Full Name]],0))&amp;RIGHT(INDEX(FPL_Fixtures_Extract[],MATCH($A23,FPL_Fixtures_Extract[[Player]:[Player]],0),MATCH(FPL_Combined[[#Headers],[Gameweek 11]],FPL_Fixtures_Extract[#Headers],0)),3))</f>
        <v>LIV(H) 1-3</v>
      </c>
      <c r="M23" t="str">
        <f ca="1">IF(RIGHT(FPL_Combined[[#Headers],[Gameweek 12]],2)&lt;$B$622,INDEX(FPL_Results_Extract[Gameweek 12],MATCH($A23,FPL_Results_Extract[[Player]:[Player]],0)),INDEX(Team_Key[[Abbreviation]:[Abbreviation]],MATCH(LEFT(INDEX(FPL_Fixtures_Extract[],MATCH($A23,FPL_Fixtures_Extract[[Player]:[Player]],0),MATCH(FPL_Combined[[#Headers],[Gameweek 12]],FPL_Fixtures_Extract[#Headers],0)),LEN(INDEX(FPL_Fixtures_Extract[],MATCH($A23,FPL_Fixtures_Extract[[Player]:[Player]],0),MATCH(FPL_Combined[[#Headers],[Gameweek 12]],FPL_Fixtures_Extract[#Headers],0)))-4),Team_Key[[Full Name]:[Full Name]],0))&amp;RIGHT(INDEX(FPL_Fixtures_Extract[],MATCH($A23,FPL_Fixtures_Extract[[Player]:[Player]],0),MATCH(FPL_Combined[[#Headers],[Gameweek 12]],FPL_Fixtures_Extract[#Headers],0)),3))</f>
        <v>STK(A) 0-1</v>
      </c>
      <c r="N23" t="str">
        <f ca="1">IF(RIGHT(FPL_Combined[[#Headers],[Gameweek 13]],2)&lt;$B$622,INDEX(FPL_Results_Extract[Gameweek 13],MATCH($A23,FPL_Results_Extract[[Player]:[Player]],0)),INDEX(Team_Key[[Abbreviation]:[Abbreviation]],MATCH(LEFT(INDEX(FPL_Fixtures_Extract[],MATCH($A23,FPL_Fixtures_Extract[[Player]:[Player]],0),MATCH(FPL_Combined[[#Headers],[Gameweek 13]],FPL_Fixtures_Extract[#Headers],0)),LEN(INDEX(FPL_Fixtures_Extract[],MATCH($A23,FPL_Fixtures_Extract[[Player]:[Player]],0),MATCH(FPL_Combined[[#Headers],[Gameweek 13]],FPL_Fixtures_Extract[#Headers],0)))-4),Team_Key[[Full Name]:[Full Name]],0))&amp;RIGHT(INDEX(FPL_Fixtures_Extract[],MATCH($A23,FPL_Fixtures_Extract[[Player]:[Player]],0),MATCH(FPL_Combined[[#Headers],[Gameweek 13]],FPL_Fixtures_Extract[#Headers],0)),3))</f>
        <v>NOR(H) 1-0</v>
      </c>
      <c r="O23" t="str">
        <f ca="1">IF(RIGHT(FPL_Combined[[#Headers],[Gameweek 14]],2)&lt;$B$622,INDEX(FPL_Results_Extract[Gameweek 14],MATCH($A23,FPL_Results_Extract[[Player]:[Player]],0)),INDEX(Team_Key[[Abbreviation]:[Abbreviation]],MATCH(LEFT(INDEX(FPL_Fixtures_Extract[],MATCH($A23,FPL_Fixtures_Extract[[Player]:[Player]],0),MATCH(FPL_Combined[[#Headers],[Gameweek 14]],FPL_Fixtures_Extract[#Headers],0)),LEN(INDEX(FPL_Fixtures_Extract[],MATCH($A23,FPL_Fixtures_Extract[[Player]:[Player]],0),MATCH(FPL_Combined[[#Headers],[Gameweek 14]],FPL_Fixtures_Extract[#Headers],0)))-4),Team_Key[[Full Name]:[Full Name]],0))&amp;RIGHT(INDEX(FPL_Fixtures_Extract[],MATCH($A23,FPL_Fixtures_Extract[[Player]:[Player]],0),MATCH(FPL_Combined[[#Headers],[Gameweek 14]],FPL_Fixtures_Extract[#Headers],0)),3))</f>
        <v>TOT(A) 0-0</v>
      </c>
      <c r="P23" t="str">
        <f ca="1">IF(RIGHT(FPL_Combined[[#Headers],[Gameweek 15]],2)&lt;$B$622,INDEX(FPL_Results_Extract[Gameweek 15],MATCH($A23,FPL_Results_Extract[[Player]:[Player]],0)),INDEX(Team_Key[[Abbreviation]:[Abbreviation]],MATCH(LEFT(INDEX(FPL_Fixtures_Extract[],MATCH($A23,FPL_Fixtures_Extract[[Player]:[Player]],0),MATCH(FPL_Combined[[#Headers],[Gameweek 15]],FPL_Fixtures_Extract[#Headers],0)),LEN(INDEX(FPL_Fixtures_Extract[],MATCH($A23,FPL_Fixtures_Extract[[Player]:[Player]],0),MATCH(FPL_Combined[[#Headers],[Gameweek 15]],FPL_Fixtures_Extract[#Headers],0)))-4),Team_Key[[Full Name]:[Full Name]],0))&amp;RIGHT(INDEX(FPL_Fixtures_Extract[],MATCH($A23,FPL_Fixtures_Extract[[Player]:[Player]],0),MATCH(FPL_Combined[[#Headers],[Gameweek 15]],FPL_Fixtures_Extract[#Headers],0)),3))</f>
        <v>BOU(H) 0-1</v>
      </c>
      <c r="Q23" t="str">
        <f ca="1">IF(RIGHT(FPL_Combined[[#Headers],[Gameweek 16]],2)&lt;$B$622,INDEX(FPL_Results_Extract[Gameweek 16],MATCH($A23,FPL_Results_Extract[[Player]:[Player]],0)),INDEX(Team_Key[[Abbreviation]:[Abbreviation]],MATCH(LEFT(INDEX(FPL_Fixtures_Extract[],MATCH($A23,FPL_Fixtures_Extract[[Player]:[Player]],0),MATCH(FPL_Combined[[#Headers],[Gameweek 16]],FPL_Fixtures_Extract[#Headers],0)),LEN(INDEX(FPL_Fixtures_Extract[],MATCH($A23,FPL_Fixtures_Extract[[Player]:[Player]],0),MATCH(FPL_Combined[[#Headers],[Gameweek 16]],FPL_Fixtures_Extract[#Headers],0)))-4),Team_Key[[Full Name]:[Full Name]],0))&amp;RIGHT(INDEX(FPL_Fixtures_Extract[],MATCH($A23,FPL_Fixtures_Extract[[Player]:[Player]],0),MATCH(FPL_Combined[[#Headers],[Gameweek 16]],FPL_Fixtures_Extract[#Headers],0)),3))</f>
        <v>LEI(A) 1-2</v>
      </c>
      <c r="R23" t="str">
        <f ca="1">IF(RIGHT(FPL_Combined[[#Headers],[Gameweek 17]],2)&lt;$B$622,INDEX(FPL_Results_Extract[Gameweek 17],MATCH($A23,FPL_Results_Extract[[Player]:[Player]],0)),INDEX(Team_Key[[Abbreviation]:[Abbreviation]],MATCH(LEFT(INDEX(FPL_Fixtures_Extract[],MATCH($A23,FPL_Fixtures_Extract[[Player]:[Player]],0),MATCH(FPL_Combined[[#Headers],[Gameweek 17]],FPL_Fixtures_Extract[#Headers],0)),LEN(INDEX(FPL_Fixtures_Extract[],MATCH($A23,FPL_Fixtures_Extract[[Player]:[Player]],0),MATCH(FPL_Combined[[#Headers],[Gameweek 17]],FPL_Fixtures_Extract[#Headers],0)))-4),Team_Key[[Full Name]:[Full Name]],0))&amp;RIGHT(INDEX(FPL_Fixtures_Extract[],MATCH($A23,FPL_Fixtures_Extract[[Player]:[Player]],0),MATCH(FPL_Combined[[#Headers],[Gameweek 17]],FPL_Fixtures_Extract[#Headers],0)),3))</f>
        <v>SUN(H) 3-1</v>
      </c>
      <c r="S23" t="str">
        <f ca="1">IF(RIGHT(FPL_Combined[[#Headers],[Gameweek 18]],2)&lt;$B$622,INDEX(FPL_Results_Extract[Gameweek 18],MATCH($A23,FPL_Results_Extract[[Player]:[Player]],0)),INDEX(Team_Key[[Abbreviation]:[Abbreviation]],MATCH(LEFT(INDEX(FPL_Fixtures_Extract[],MATCH($A23,FPL_Fixtures_Extract[[Player]:[Player]],0),MATCH(FPL_Combined[[#Headers],[Gameweek 18]],FPL_Fixtures_Extract[#Headers],0)),LEN(INDEX(FPL_Fixtures_Extract[],MATCH($A23,FPL_Fixtures_Extract[[Player]:[Player]],0),MATCH(FPL_Combined[[#Headers],[Gameweek 18]],FPL_Fixtures_Extract[#Headers],0)))-4),Team_Key[[Full Name]:[Full Name]],0))&amp;RIGHT(INDEX(FPL_Fixtures_Extract[],MATCH($A23,FPL_Fixtures_Extract[[Player]:[Player]],0),MATCH(FPL_Combined[[#Headers],[Gameweek 18]],FPL_Fixtures_Extract[#Headers],0)),3))</f>
        <v>WAT(H) 2-2</v>
      </c>
      <c r="T23" t="str">
        <f ca="1">IF(RIGHT(FPL_Combined[[#Headers],[Gameweek 19]],2)&lt;$B$622,INDEX(FPL_Results_Extract[Gameweek 19],MATCH($A23,FPL_Results_Extract[[Player]:[Player]],0)),INDEX(Team_Key[[Abbreviation]:[Abbreviation]],MATCH(LEFT(INDEX(FPL_Fixtures_Extract[],MATCH($A23,FPL_Fixtures_Extract[[Player]:[Player]],0),MATCH(FPL_Combined[[#Headers],[Gameweek 19]],FPL_Fixtures_Extract[#Headers],0)),LEN(INDEX(FPL_Fixtures_Extract[],MATCH($A23,FPL_Fixtures_Extract[[Player]:[Player]],0),MATCH(FPL_Combined[[#Headers],[Gameweek 19]],FPL_Fixtures_Extract[#Headers],0)))-4),Team_Key[[Full Name]:[Full Name]],0))&amp;RIGHT(INDEX(FPL_Fixtures_Extract[],MATCH($A23,FPL_Fixtures_Extract[[Player]:[Player]],0),MATCH(FPL_Combined[[#Headers],[Gameweek 19]],FPL_Fixtures_Extract[#Headers],0)),3))</f>
        <v>MUN(A) 0-0</v>
      </c>
      <c r="U23" t="str">
        <f ca="1">IF(RIGHT(FPL_Combined[[#Headers],[Gameweek 20]],2)&lt;$B$622,INDEX(FPL_Results_Extract[Gameweek 20],MATCH($A23,FPL_Results_Extract[[Player]:[Player]],0)),INDEX(Team_Key[[Abbreviation]:[Abbreviation]],MATCH(LEFT(INDEX(FPL_Fixtures_Extract[],MATCH($A23,FPL_Fixtures_Extract[[Player]:[Player]],0),MATCH(FPL_Combined[[#Headers],[Gameweek 20]],FPL_Fixtures_Extract[#Headers],0)),LEN(INDEX(FPL_Fixtures_Extract[],MATCH($A23,FPL_Fixtures_Extract[[Player]:[Player]],0),MATCH(FPL_Combined[[#Headers],[Gameweek 20]],FPL_Fixtures_Extract[#Headers],0)))-4),Team_Key[[Full Name]:[Full Name]],0))&amp;RIGHT(INDEX(FPL_Fixtures_Extract[],MATCH($A23,FPL_Fixtures_Extract[[Player]:[Player]],0),MATCH(FPL_Combined[[#Headers],[Gameweek 20]],FPL_Fixtures_Extract[#Headers],0)),3))</f>
        <v>CRY(A) 3-0</v>
      </c>
      <c r="V23" t="str">
        <f ca="1">IF(RIGHT(FPL_Combined[[#Headers],[Gameweek 21]],2)&lt;$B$622,INDEX(FPL_Results_Extract[Gameweek 21],MATCH($A23,FPL_Results_Extract[[Player]:[Player]],0)),INDEX(Team_Key[[Abbreviation]:[Abbreviation]],MATCH(LEFT(INDEX(FPL_Fixtures_Extract[],MATCH($A23,FPL_Fixtures_Extract[[Player]:[Player]],0),MATCH(FPL_Combined[[#Headers],[Gameweek 21]],FPL_Fixtures_Extract[#Headers],0)),LEN(INDEX(FPL_Fixtures_Extract[],MATCH($A23,FPL_Fixtures_Extract[[Player]:[Player]],0),MATCH(FPL_Combined[[#Headers],[Gameweek 21]],FPL_Fixtures_Extract[#Headers],0)))-4),Team_Key[[Full Name]:[Full Name]],0))&amp;RIGHT(INDEX(FPL_Fixtures_Extract[],MATCH($A23,FPL_Fixtures_Extract[[Player]:[Player]],0),MATCH(FPL_Combined[[#Headers],[Gameweek 21]],FPL_Fixtures_Extract[#Headers],0)),3))</f>
        <v>WBA(H) 2-2</v>
      </c>
      <c r="W23" t="str">
        <f ca="1">IF(RIGHT(FPL_Combined[[#Headers],[Gameweek 22]],2)&lt;$B$622,INDEX(FPL_Results_Extract[Gameweek 22],MATCH($A23,FPL_Results_Extract[[Player]:[Player]],0)),INDEX(Team_Key[[Abbreviation]:[Abbreviation]],MATCH(LEFT(INDEX(FPL_Fixtures_Extract[],MATCH($A23,FPL_Fixtures_Extract[[Player]:[Player]],0),MATCH(FPL_Combined[[#Headers],[Gameweek 22]],FPL_Fixtures_Extract[#Headers],0)),LEN(INDEX(FPL_Fixtures_Extract[],MATCH($A23,FPL_Fixtures_Extract[[Player]:[Player]],0),MATCH(FPL_Combined[[#Headers],[Gameweek 22]],FPL_Fixtures_Extract[#Headers],0)))-4),Team_Key[[Full Name]:[Full Name]],0))&amp;RIGHT(INDEX(FPL_Fixtures_Extract[],MATCH($A23,FPL_Fixtures_Extract[[Player]:[Player]],0),MATCH(FPL_Combined[[#Headers],[Gameweek 22]],FPL_Fixtures_Extract[#Headers],0)),3))</f>
        <v>EVE(H) 3-3</v>
      </c>
      <c r="X23" t="str">
        <f ca="1">IF(RIGHT(FPL_Combined[[#Headers],[Gameweek 23]],2)&lt;$B$622,INDEX(FPL_Results_Extract[Gameweek 23],MATCH($A23,FPL_Results_Extract[[Player]:[Player]],0)),INDEX(Team_Key[[Abbreviation]:[Abbreviation]],MATCH(LEFT(INDEX(FPL_Fixtures_Extract[],MATCH($A23,FPL_Fixtures_Extract[[Player]:[Player]],0),MATCH(FPL_Combined[[#Headers],[Gameweek 23]],FPL_Fixtures_Extract[#Headers],0)),LEN(INDEX(FPL_Fixtures_Extract[],MATCH($A23,FPL_Fixtures_Extract[[Player]:[Player]],0),MATCH(FPL_Combined[[#Headers],[Gameweek 23]],FPL_Fixtures_Extract[#Headers],0)))-4),Team_Key[[Full Name]:[Full Name]],0))&amp;RIGHT(INDEX(FPL_Fixtures_Extract[],MATCH($A23,FPL_Fixtures_Extract[[Player]:[Player]],0),MATCH(FPL_Combined[[#Headers],[Gameweek 23]],FPL_Fixtures_Extract[#Headers],0)),3))</f>
        <v>ARS(A) 1-0</v>
      </c>
      <c r="Y23" t="str">
        <f ca="1">IF(RIGHT(FPL_Combined[[#Headers],[Gameweek 24]],2)&lt;$B$622,INDEX(FPL_Results_Extract[Team],MATCH($A23,FPL_Results_Extract[[Player]:[Player]],0)),INDEX(Team_Key[[Abbreviation]:[Abbreviation]],MATCH(LEFT(INDEX(FPL_Fixtures_Extract[],MATCH($A23,FPL_Fixtures_Extract[[Player]:[Player]],0),MATCH(FPL_Combined[[#Headers],[Gameweek 24]],FPL_Fixtures_Extract[#Headers],0)),LEN(INDEX(FPL_Fixtures_Extract[],MATCH($A23,FPL_Fixtures_Extract[[Player]:[Player]],0),MATCH(FPL_Combined[[#Headers],[Gameweek 24]],FPL_Fixtures_Extract[#Headers],0)))-4),Team_Key[[Full Name]:[Full Name]],0))&amp;RIGHT(INDEX(FPL_Fixtures_Extract[],MATCH($A23,FPL_Fixtures_Extract[[Player]:[Player]],0),MATCH(FPL_Combined[[#Headers],[Gameweek 24]],FPL_Fixtures_Extract[#Headers],0)),3))</f>
        <v>CHE</v>
      </c>
      <c r="Z23" t="str">
        <f ca="1">IF(RIGHT(FPL_Combined[[#Headers],[Gameweek 25]],2)&lt;$B$622,INDEX(FPL_Results_Extract[Player],MATCH($A23,FPL_Results_Extract[[Player]:[Player]],0)),INDEX(Team_Key[[Abbreviation]:[Abbreviation]],MATCH(LEFT(INDEX(FPL_Fixtures_Extract[],MATCH($A23,FPL_Fixtures_Extract[[Player]:[Player]],0),MATCH(FPL_Combined[[#Headers],[Gameweek 25]],FPL_Fixtures_Extract[#Headers],0)),LEN(INDEX(FPL_Fixtures_Extract[],MATCH($A23,FPL_Fixtures_Extract[[Player]:[Player]],0),MATCH(FPL_Combined[[#Headers],[Gameweek 25]],FPL_Fixtures_Extract[#Headers],0)))-4),Team_Key[[Full Name]:[Full Name]],0))&amp;RIGHT(INDEX(FPL_Fixtures_Extract[],MATCH($A23,FPL_Fixtures_Extract[[Player]:[Player]],0),MATCH(FPL_Combined[[#Headers],[Gameweek 25]],FPL_Fixtures_Extract[#Headers],0)),3))</f>
        <v>Amelia</v>
      </c>
      <c r="AA23" t="str">
        <f ca="1">IF(RIGHT(FPL_Combined[[#Headers],[Gameweek 26]],2)&lt;$B$622,INDEX(FPL_Results_Extract[Gameweek 01],MATCH($A23,FPL_Results_Extract[[Player]:[Player]],0)),INDEX(Team_Key[[Abbreviation]:[Abbreviation]],MATCH(LEFT(INDEX(FPL_Fixtures_Extract[],MATCH($A23,FPL_Fixtures_Extract[[Player]:[Player]],0),MATCH(FPL_Combined[[#Headers],[Gameweek 26]],FPL_Fixtures_Extract[#Headers],0)),LEN(INDEX(FPL_Fixtures_Extract[],MATCH($A23,FPL_Fixtures_Extract[[Player]:[Player]],0),MATCH(FPL_Combined[[#Headers],[Gameweek 26]],FPL_Fixtures_Extract[#Headers],0)))-4),Team_Key[[Full Name]:[Full Name]],0))&amp;RIGHT(INDEX(FPL_Fixtures_Extract[],MATCH($A23,FPL_Fixtures_Extract[[Player]:[Player]],0),MATCH(FPL_Combined[[#Headers],[Gameweek 26]],FPL_Fixtures_Extract[#Headers],0)),3))</f>
        <v>N/A</v>
      </c>
      <c r="AB23" t="str">
        <f ca="1">IF(RIGHT(FPL_Combined[[#Headers],[Gameweek 27]],2)&lt;$B$622,INDEX(FPL_Results_Extract[Gameweek 02],MATCH($A23,FPL_Results_Extract[[Player]:[Player]],0)),INDEX(Team_Key[[Abbreviation]:[Abbreviation]],MATCH(LEFT(INDEX(FPL_Fixtures_Extract[],MATCH($A23,FPL_Fixtures_Extract[[Player]:[Player]],0),MATCH(FPL_Combined[[#Headers],[Gameweek 27]],FPL_Fixtures_Extract[#Headers],0)),LEN(INDEX(FPL_Fixtures_Extract[],MATCH($A23,FPL_Fixtures_Extract[[Player]:[Player]],0),MATCH(FPL_Combined[[#Headers],[Gameweek 27]],FPL_Fixtures_Extract[#Headers],0)))-4),Team_Key[[Full Name]:[Full Name]],0))&amp;RIGHT(INDEX(FPL_Fixtures_Extract[],MATCH($A23,FPL_Fixtures_Extract[[Player]:[Player]],0),MATCH(FPL_Combined[[#Headers],[Gameweek 27]],FPL_Fixtures_Extract[#Headers],0)),3))</f>
        <v>N/A</v>
      </c>
      <c r="AC23" t="str">
        <f ca="1">IF(RIGHT(FPL_Combined[[#Headers],[Gameweek 28]],2)&lt;$B$622,INDEX(FPL_Results_Extract[Gameweek 03],MATCH($A23,FPL_Results_Extract[[Player]:[Player]],0)),INDEX(Team_Key[[Abbreviation]:[Abbreviation]],MATCH(LEFT(INDEX(FPL_Fixtures_Extract[],MATCH($A23,FPL_Fixtures_Extract[[Player]:[Player]],0),MATCH(FPL_Combined[[#Headers],[Gameweek 28]],FPL_Fixtures_Extract[#Headers],0)),LEN(INDEX(FPL_Fixtures_Extract[],MATCH($A23,FPL_Fixtures_Extract[[Player]:[Player]],0),MATCH(FPL_Combined[[#Headers],[Gameweek 28]],FPL_Fixtures_Extract[#Headers],0)))-4),Team_Key[[Full Name]:[Full Name]],0))&amp;RIGHT(INDEX(FPL_Fixtures_Extract[],MATCH($A23,FPL_Fixtures_Extract[[Player]:[Player]],0),MATCH(FPL_Combined[[#Headers],[Gameweek 28]],FPL_Fixtures_Extract[#Headers],0)),3))</f>
        <v>N/A</v>
      </c>
      <c r="AD23" t="str">
        <f ca="1">IF(RIGHT(FPL_Combined[[#Headers],[Gameweek 29]],2)&lt;$B$622,INDEX(FPL_Results_Extract[Gameweek 04],MATCH($A23,FPL_Results_Extract[[Player]:[Player]],0)),INDEX(Team_Key[[Abbreviation]:[Abbreviation]],MATCH(LEFT(INDEX(FPL_Fixtures_Extract[],MATCH($A23,FPL_Fixtures_Extract[[Player]:[Player]],0),MATCH(FPL_Combined[[#Headers],[Gameweek 29]],FPL_Fixtures_Extract[#Headers],0)),LEN(INDEX(FPL_Fixtures_Extract[],MATCH($A23,FPL_Fixtures_Extract[[Player]:[Player]],0),MATCH(FPL_Combined[[#Headers],[Gameweek 29]],FPL_Fixtures_Extract[#Headers],0)))-4),Team_Key[[Full Name]:[Full Name]],0))&amp;RIGHT(INDEX(FPL_Fixtures_Extract[],MATCH($A23,FPL_Fixtures_Extract[[Player]:[Player]],0),MATCH(FPL_Combined[[#Headers],[Gameweek 29]],FPL_Fixtures_Extract[#Headers],0)),3))</f>
        <v>STK(H)</v>
      </c>
      <c r="AE23" t="e">
        <f ca="1">IF(RIGHT(FPL_Combined[[#Headers],[Gameweek 30]],2)&lt;$B$622,INDEX(FPL_Results_Extract[Gameweek 05],MATCH($A23,FPL_Results_Extract[[Player]:[Player]],0)),INDEX(Team_Key[[Abbreviation]:[Abbreviation]],MATCH(LEFT(INDEX(FPL_Fixtures_Extract[],MATCH($A23,FPL_Fixtures_Extract[[Player]:[Player]],0),MATCH(FPL_Combined[[#Headers],[Gameweek 30]],FPL_Fixtures_Extract[#Headers],0)),LEN(INDEX(FPL_Fixtures_Extract[],MATCH($A23,FPL_Fixtures_Extract[[Player]:[Player]],0),MATCH(FPL_Combined[[#Headers],[Gameweek 30]],FPL_Fixtures_Extract[#Headers],0)))-4),Team_Key[[Full Name]:[Full Name]],0))&amp;RIGHT(INDEX(FPL_Fixtures_Extract[],MATCH($A23,FPL_Fixtures_Extract[[Player]:[Player]],0),MATCH(FPL_Combined[[#Headers],[Gameweek 30]],FPL_Fixtures_Extract[#Headers],0)),3))</f>
        <v>#VALUE!</v>
      </c>
      <c r="AF23" t="str">
        <f ca="1">IF(RIGHT(FPL_Combined[[#Headers],[Gameweek 31]],2)&lt;$B$622,INDEX(FPL_Results_Extract[Gameweek 06],MATCH($A23,FPL_Results_Extract[[Player]:[Player]],0)),INDEX(Team_Key[[Abbreviation]:[Abbreviation]],MATCH(LEFT(INDEX(FPL_Fixtures_Extract[],MATCH($A23,FPL_Fixtures_Extract[[Player]:[Player]],0),MATCH(FPL_Combined[[#Headers],[Gameweek 31]],FPL_Fixtures_Extract[#Headers],0)),LEN(INDEX(FPL_Fixtures_Extract[],MATCH($A23,FPL_Fixtures_Extract[[Player]:[Player]],0),MATCH(FPL_Combined[[#Headers],[Gameweek 31]],FPL_Fixtures_Extract[#Headers],0)))-4),Team_Key[[Full Name]:[Full Name]],0))&amp;RIGHT(INDEX(FPL_Fixtures_Extract[],MATCH($A23,FPL_Fixtures_Extract[[Player]:[Player]],0),MATCH(FPL_Combined[[#Headers],[Gameweek 31]],FPL_Fixtures_Extract[#Headers],0)),3))</f>
        <v>WHU(H)</v>
      </c>
      <c r="AG23" t="str">
        <f ca="1">IF(RIGHT(FPL_Combined[[#Headers],[Gameweek 32]],2)&lt;$B$622,INDEX(FPL_Results_Extract[Gameweek 07],MATCH($A23,FPL_Results_Extract[[Player]:[Player]],0)),INDEX(Team_Key[[Abbreviation]:[Abbreviation]],MATCH(LEFT(INDEX(FPL_Fixtures_Extract[],MATCH($A23,FPL_Fixtures_Extract[[Player]:[Player]],0),MATCH(FPL_Combined[[#Headers],[Gameweek 32]],FPL_Fixtures_Extract[#Headers],0)),LEN(INDEX(FPL_Fixtures_Extract[],MATCH($A23,FPL_Fixtures_Extract[[Player]:[Player]],0),MATCH(FPL_Combined[[#Headers],[Gameweek 32]],FPL_Fixtures_Extract[#Headers],0)))-4),Team_Key[[Full Name]:[Full Name]],0))&amp;RIGHT(INDEX(FPL_Fixtures_Extract[],MATCH($A23,FPL_Fixtures_Extract[[Player]:[Player]],0),MATCH(FPL_Combined[[#Headers],[Gameweek 32]],FPL_Fixtures_Extract[#Headers],0)),3))</f>
        <v>AVL(A)</v>
      </c>
      <c r="AH23" t="str">
        <f ca="1">IF(RIGHT(FPL_Combined[[#Headers],[Gameweek 33]],2)&lt;$B$622,INDEX(FPL_Results_Extract[Gameweek 08],MATCH($A23,FPL_Results_Extract[[Player]:[Player]],0)),INDEX(Team_Key[[Abbreviation]:[Abbreviation]],MATCH(LEFT(INDEX(FPL_Fixtures_Extract[],MATCH($A23,FPL_Fixtures_Extract[[Player]:[Player]],0),MATCH(FPL_Combined[[#Headers],[Gameweek 33]],FPL_Fixtures_Extract[#Headers],0)),LEN(INDEX(FPL_Fixtures_Extract[],MATCH($A23,FPL_Fixtures_Extract[[Player]:[Player]],0),MATCH(FPL_Combined[[#Headers],[Gameweek 33]],FPL_Fixtures_Extract[#Headers],0)))-4),Team_Key[[Full Name]:[Full Name]],0))&amp;RIGHT(INDEX(FPL_Fixtures_Extract[],MATCH($A23,FPL_Fixtures_Extract[[Player]:[Player]],0),MATCH(FPL_Combined[[#Headers],[Gameweek 33]],FPL_Fixtures_Extract[#Headers],0)),3))</f>
        <v>SWA(A)</v>
      </c>
      <c r="AI23" t="str">
        <f ca="1">IF(RIGHT(FPL_Combined[[#Headers],[Gameweek 34]],2)&lt;$B$622,INDEX(FPL_Results_Extract[Gameweek 09],MATCH($A23,FPL_Results_Extract[[Player]:[Player]],0)),INDEX(Team_Key[[Abbreviation]:[Abbreviation]],MATCH(LEFT(INDEX(FPL_Fixtures_Extract[],MATCH($A23,FPL_Fixtures_Extract[[Player]:[Player]],0),MATCH(FPL_Combined[[#Headers],[Gameweek 34]],FPL_Fixtures_Extract[#Headers],0)),LEN(INDEX(FPL_Fixtures_Extract[],MATCH($A23,FPL_Fixtures_Extract[[Player]:[Player]],0),MATCH(FPL_Combined[[#Headers],[Gameweek 34]],FPL_Fixtures_Extract[#Headers],0)))-4),Team_Key[[Full Name]:[Full Name]],0))&amp;RIGHT(INDEX(FPL_Fixtures_Extract[],MATCH($A23,FPL_Fixtures_Extract[[Player]:[Player]],0),MATCH(FPL_Combined[[#Headers],[Gameweek 34]],FPL_Fixtures_Extract[#Headers],0)),3))</f>
        <v>MCI(H)</v>
      </c>
      <c r="AJ23" t="str">
        <f ca="1">IF(RIGHT(FPL_Combined[[#Headers],[Gameweek 35]],2)&lt;$B$622,INDEX(FPL_Results_Extract[Gameweek 10],MATCH($A23,FPL_Results_Extract[[Player]:[Player]],0)),INDEX(Team_Key[[Abbreviation]:[Abbreviation]],MATCH(LEFT(INDEX(FPL_Fixtures_Extract[],MATCH($A23,FPL_Fixtures_Extract[[Player]:[Player]],0),MATCH(FPL_Combined[[#Headers],[Gameweek 35]],FPL_Fixtures_Extract[#Headers],0)),LEN(INDEX(FPL_Fixtures_Extract[],MATCH($A23,FPL_Fixtures_Extract[[Player]:[Player]],0),MATCH(FPL_Combined[[#Headers],[Gameweek 35]],FPL_Fixtures_Extract[#Headers],0)))-4),Team_Key[[Full Name]:[Full Name]],0))&amp;RIGHT(INDEX(FPL_Fixtures_Extract[],MATCH($A23,FPL_Fixtures_Extract[[Player]:[Player]],0),MATCH(FPL_Combined[[#Headers],[Gameweek 35]],FPL_Fixtures_Extract[#Headers],0)),3))</f>
        <v>BOU(A)</v>
      </c>
      <c r="AK23" t="str">
        <f ca="1">IF(RIGHT(FPL_Combined[[#Headers],[Gameweek 36]],2)&lt;$B$622,INDEX(FPL_Results_Extract[Gameweek 11],MATCH($A23,FPL_Results_Extract[[Player]:[Player]],0)),INDEX(Team_Key[[Abbreviation]:[Abbreviation]],MATCH(LEFT(INDEX(FPL_Fixtures_Extract[],MATCH($A23,FPL_Fixtures_Extract[[Player]:[Player]],0),MATCH(FPL_Combined[[#Headers],[Gameweek 36]],FPL_Fixtures_Extract[#Headers],0)),LEN(INDEX(FPL_Fixtures_Extract[],MATCH($A23,FPL_Fixtures_Extract[[Player]:[Player]],0),MATCH(FPL_Combined[[#Headers],[Gameweek 36]],FPL_Fixtures_Extract[#Headers],0)))-4),Team_Key[[Full Name]:[Full Name]],0))&amp;RIGHT(INDEX(FPL_Fixtures_Extract[],MATCH($A23,FPL_Fixtures_Extract[[Player]:[Player]],0),MATCH(FPL_Combined[[#Headers],[Gameweek 36]],FPL_Fixtures_Extract[#Headers],0)),3))</f>
        <v>TOT(H)</v>
      </c>
      <c r="AL23" t="str">
        <f ca="1">IF(RIGHT(FPL_Combined[[#Headers],[Gameweek 37]],2)&lt;$B$622,INDEX(FPL_Results_Extract[Gameweek 12],MATCH($A23,FPL_Results_Extract[[Player]:[Player]],0)),INDEX(Team_Key[[Abbreviation]:[Abbreviation]],MATCH(LEFT(INDEX(FPL_Fixtures_Extract[],MATCH($A23,FPL_Fixtures_Extract[[Player]:[Player]],0),MATCH(FPL_Combined[[#Headers],[Gameweek 37]],FPL_Fixtures_Extract[#Headers],0)),LEN(INDEX(FPL_Fixtures_Extract[],MATCH($A23,FPL_Fixtures_Extract[[Player]:[Player]],0),MATCH(FPL_Combined[[#Headers],[Gameweek 37]],FPL_Fixtures_Extract[#Headers],0)))-4),Team_Key[[Full Name]:[Full Name]],0))&amp;RIGHT(INDEX(FPL_Fixtures_Extract[],MATCH($A23,FPL_Fixtures_Extract[[Player]:[Player]],0),MATCH(FPL_Combined[[#Headers],[Gameweek 37]],FPL_Fixtures_Extract[#Headers],0)),3))</f>
        <v>SUN(A)</v>
      </c>
      <c r="AM23" t="str">
        <f ca="1">IF(RIGHT(FPL_Combined[[#Headers],[Gameweek 38]],2)&lt;$B$622,INDEX(FPL_Results_Extract[Gameweek 13],MATCH($A23,FPL_Results_Extract[[Player]:[Player]],0)),INDEX(Team_Key[[Abbreviation]:[Abbreviation]],MATCH(LEFT(INDEX(FPL_Fixtures_Extract[],MATCH($A23,FPL_Fixtures_Extract[[Player]:[Player]],0),MATCH(FPL_Combined[[#Headers],[Gameweek 38]],FPL_Fixtures_Extract[#Headers],0)),LEN(INDEX(FPL_Fixtures_Extract[],MATCH($A23,FPL_Fixtures_Extract[[Player]:[Player]],0),MATCH(FPL_Combined[[#Headers],[Gameweek 38]],FPL_Fixtures_Extract[#Headers],0)))-4),Team_Key[[Full Name]:[Full Name]],0))&amp;RIGHT(INDEX(FPL_Fixtures_Extract[],MATCH($A23,FPL_Fixtures_Extract[[Player]:[Player]],0),MATCH(FPL_Combined[[#Headers],[Gameweek 38]],FPL_Fixtures_Extract[#Headers],0)),3))</f>
        <v>LEI(H)</v>
      </c>
    </row>
    <row r="24" spans="1:39" x14ac:dyDescent="0.45">
      <c r="A24" t="s">
        <v>412</v>
      </c>
      <c r="B24" t="str">
        <f ca="1">IF(RIGHT(FPL_Combined[[#Headers],[Gameweek 01]],2)&lt;$B$622,INDEX(FPL_Results_Extract[Gameweek 01],MATCH($A24,FPL_Results_Extract[[Player]:[Player]],0)),INDEX(Team_Key[[Abbreviation]:[Abbreviation]],MATCH(LEFT(INDEX(FPL_Fixtures_Extract[],MATCH($A24,FPL_Fixtures_Extract[[Player]:[Player]],0),MATCH(FPL_Combined[[#Headers],[Gameweek 01]],FPL_Fixtures_Extract[#Headers],0)),LEN(INDEX(FPL_Fixtures_Extract[],MATCH($A24,FPL_Fixtures_Extract[[Player]:[Player]],0),MATCH(FPL_Combined[[#Headers],[Gameweek 01]],FPL_Fixtures_Extract[#Headers],0)))-4),Team_Key[[Full Name]:[Full Name]],0))&amp;RIGHT(INDEX(FPL_Fixtures_Extract[],MATCH($A24,FPL_Fixtures_Extract[[Player]:[Player]],0),MATCH(FPL_Combined[[#Headers],[Gameweek 01]],FPL_Fixtures_Extract[#Headers],0)),3))</f>
        <v>SOU(H) 2-2</v>
      </c>
      <c r="C24" t="str">
        <f ca="1">IF(RIGHT(FPL_Combined[[#Headers],[Gameweek 02]],2)&lt;$B$622,INDEX(FPL_Results_Extract[Gameweek 02],MATCH($A24,FPL_Results_Extract[[Player]:[Player]],0)),INDEX(Team_Key[[Abbreviation]:[Abbreviation]],MATCH(LEFT(INDEX(FPL_Fixtures_Extract[],MATCH($A24,FPL_Fixtures_Extract[[Player]:[Player]],0),MATCH(FPL_Combined[[#Headers],[Gameweek 02]],FPL_Fixtures_Extract[#Headers],0)),LEN(INDEX(FPL_Fixtures_Extract[],MATCH($A24,FPL_Fixtures_Extract[[Player]:[Player]],0),MATCH(FPL_Combined[[#Headers],[Gameweek 02]],FPL_Fixtures_Extract[#Headers],0)))-4),Team_Key[[Full Name]:[Full Name]],0))&amp;RIGHT(INDEX(FPL_Fixtures_Extract[],MATCH($A24,FPL_Fixtures_Extract[[Player]:[Player]],0),MATCH(FPL_Combined[[#Headers],[Gameweek 02]],FPL_Fixtures_Extract[#Headers],0)),3))</f>
        <v>SWA(A) 0-2</v>
      </c>
      <c r="D24" t="str">
        <f ca="1">IF(RIGHT(FPL_Combined[[#Headers],[Gameweek 03]],2)&lt;$B$622,INDEX(FPL_Results_Extract[Gameweek 03],MATCH($A24,FPL_Results_Extract[[Player]:[Player]],0)),INDEX(Team_Key[[Abbreviation]:[Abbreviation]],MATCH(LEFT(INDEX(FPL_Fixtures_Extract[],MATCH($A24,FPL_Fixtures_Extract[[Player]:[Player]],0),MATCH(FPL_Combined[[#Headers],[Gameweek 03]],FPL_Fixtures_Extract[#Headers],0)),LEN(INDEX(FPL_Fixtures_Extract[],MATCH($A24,FPL_Fixtures_Extract[[Player]:[Player]],0),MATCH(FPL_Combined[[#Headers],[Gameweek 03]],FPL_Fixtures_Extract[#Headers],0)))-4),Team_Key[[Full Name]:[Full Name]],0))&amp;RIGHT(INDEX(FPL_Fixtures_Extract[],MATCH($A24,FPL_Fixtures_Extract[[Player]:[Player]],0),MATCH(FPL_Combined[[#Headers],[Gameweek 03]],FPL_Fixtures_Extract[#Headers],0)),3))</f>
        <v>MUN(A) 0-0</v>
      </c>
      <c r="E24" t="str">
        <f ca="1">IF(RIGHT(FPL_Combined[[#Headers],[Gameweek 04]],2)&lt;$B$622,INDEX(FPL_Results_Extract[Gameweek 04],MATCH($A24,FPL_Results_Extract[[Player]:[Player]],0)),INDEX(Team_Key[[Abbreviation]:[Abbreviation]],MATCH(LEFT(INDEX(FPL_Fixtures_Extract[],MATCH($A24,FPL_Fixtures_Extract[[Player]:[Player]],0),MATCH(FPL_Combined[[#Headers],[Gameweek 04]],FPL_Fixtures_Extract[#Headers],0)),LEN(INDEX(FPL_Fixtures_Extract[],MATCH($A24,FPL_Fixtures_Extract[[Player]:[Player]],0),MATCH(FPL_Combined[[#Headers],[Gameweek 04]],FPL_Fixtures_Extract[#Headers],0)))-4),Team_Key[[Full Name]:[Full Name]],0))&amp;RIGHT(INDEX(FPL_Fixtures_Extract[],MATCH($A24,FPL_Fixtures_Extract[[Player]:[Player]],0),MATCH(FPL_Combined[[#Headers],[Gameweek 04]],FPL_Fixtures_Extract[#Headers],0)),3))</f>
        <v>ARS(H) 0-1</v>
      </c>
      <c r="F24" t="str">
        <f ca="1">IF(RIGHT(FPL_Combined[[#Headers],[Gameweek 05]],2)&lt;$B$622,INDEX(FPL_Results_Extract[Gameweek 05],MATCH($A24,FPL_Results_Extract[[Player]:[Player]],0)),INDEX(Team_Key[[Abbreviation]:[Abbreviation]],MATCH(LEFT(INDEX(FPL_Fixtures_Extract[],MATCH($A24,FPL_Fixtures_Extract[[Player]:[Player]],0),MATCH(FPL_Combined[[#Headers],[Gameweek 05]],FPL_Fixtures_Extract[#Headers],0)),LEN(INDEX(FPL_Fixtures_Extract[],MATCH($A24,FPL_Fixtures_Extract[[Player]:[Player]],0),MATCH(FPL_Combined[[#Headers],[Gameweek 05]],FPL_Fixtures_Extract[#Headers],0)))-4),Team_Key[[Full Name]:[Full Name]],0))&amp;RIGHT(INDEX(FPL_Fixtures_Extract[],MATCH($A24,FPL_Fixtures_Extract[[Player]:[Player]],0),MATCH(FPL_Combined[[#Headers],[Gameweek 05]],FPL_Fixtures_Extract[#Headers],0)),3))</f>
        <v>WHU(A) 0-2</v>
      </c>
      <c r="G24" t="str">
        <f ca="1">IF(RIGHT(FPL_Combined[[#Headers],[Gameweek 06]],2)&lt;$B$622,INDEX(FPL_Results_Extract[Gameweek 06],MATCH($A24,FPL_Results_Extract[[Player]:[Player]],0)),INDEX(Team_Key[[Abbreviation]:[Abbreviation]],MATCH(LEFT(INDEX(FPL_Fixtures_Extract[],MATCH($A24,FPL_Fixtures_Extract[[Player]:[Player]],0),MATCH(FPL_Combined[[#Headers],[Gameweek 06]],FPL_Fixtures_Extract[#Headers],0)),LEN(INDEX(FPL_Fixtures_Extract[],MATCH($A24,FPL_Fixtures_Extract[[Player]:[Player]],0),MATCH(FPL_Combined[[#Headers],[Gameweek 06]],FPL_Fixtures_Extract[#Headers],0)))-4),Team_Key[[Full Name]:[Full Name]],0))&amp;RIGHT(INDEX(FPL_Fixtures_Extract[],MATCH($A24,FPL_Fixtures_Extract[[Player]:[Player]],0),MATCH(FPL_Combined[[#Headers],[Gameweek 06]],FPL_Fixtures_Extract[#Headers],0)),3))</f>
        <v>WAT(H) 1-2</v>
      </c>
      <c r="H24" t="str">
        <f ca="1">IF(RIGHT(FPL_Combined[[#Headers],[Gameweek 07]],2)&lt;$B$622,INDEX(FPL_Results_Extract[Gameweek 07],MATCH($A24,FPL_Results_Extract[[Player]:[Player]],0)),INDEX(Team_Key[[Abbreviation]:[Abbreviation]],MATCH(LEFT(INDEX(FPL_Fixtures_Extract[],MATCH($A24,FPL_Fixtures_Extract[[Player]:[Player]],0),MATCH(FPL_Combined[[#Headers],[Gameweek 07]],FPL_Fixtures_Extract[#Headers],0)),LEN(INDEX(FPL_Fixtures_Extract[],MATCH($A24,FPL_Fixtures_Extract[[Player]:[Player]],0),MATCH(FPL_Combined[[#Headers],[Gameweek 07]],FPL_Fixtures_Extract[#Headers],0)))-4),Team_Key[[Full Name]:[Full Name]],0))&amp;RIGHT(INDEX(FPL_Fixtures_Extract[],MATCH($A24,FPL_Fixtures_Extract[[Player]:[Player]],0),MATCH(FPL_Combined[[#Headers],[Gameweek 07]],FPL_Fixtures_Extract[#Headers],0)),3))</f>
        <v>CHE(H) 2-2</v>
      </c>
      <c r="I24" t="str">
        <f ca="1">IF(RIGHT(FPL_Combined[[#Headers],[Gameweek 08]],2)&lt;$B$622,INDEX(FPL_Results_Extract[Gameweek 08],MATCH($A24,FPL_Results_Extract[[Player]:[Player]],0)),INDEX(Team_Key[[Abbreviation]:[Abbreviation]],MATCH(LEFT(INDEX(FPL_Fixtures_Extract[],MATCH($A24,FPL_Fixtures_Extract[[Player]:[Player]],0),MATCH(FPL_Combined[[#Headers],[Gameweek 08]],FPL_Fixtures_Extract[#Headers],0)),LEN(INDEX(FPL_Fixtures_Extract[],MATCH($A24,FPL_Fixtures_Extract[[Player]:[Player]],0),MATCH(FPL_Combined[[#Headers],[Gameweek 08]],FPL_Fixtures_Extract[#Headers],0)))-4),Team_Key[[Full Name]:[Full Name]],0))&amp;RIGHT(INDEX(FPL_Fixtures_Extract[],MATCH($A24,FPL_Fixtures_Extract[[Player]:[Player]],0),MATCH(FPL_Combined[[#Headers],[Gameweek 08]],FPL_Fixtures_Extract[#Headers],0)),3))</f>
        <v>MCI(A) 1-6</v>
      </c>
      <c r="J24" t="str">
        <f ca="1">IF(RIGHT(FPL_Combined[[#Headers],[Gameweek 09]],2)&lt;$B$622,INDEX(FPL_Results_Extract[Gameweek 09],MATCH($A24,FPL_Results_Extract[[Player]:[Player]],0)),INDEX(Team_Key[[Abbreviation]:[Abbreviation]],MATCH(LEFT(INDEX(FPL_Fixtures_Extract[],MATCH($A24,FPL_Fixtures_Extract[[Player]:[Player]],0),MATCH(FPL_Combined[[#Headers],[Gameweek 09]],FPL_Fixtures_Extract[#Headers],0)),LEN(INDEX(FPL_Fixtures_Extract[],MATCH($A24,FPL_Fixtures_Extract[[Player]:[Player]],0),MATCH(FPL_Combined[[#Headers],[Gameweek 09]],FPL_Fixtures_Extract[#Headers],0)))-4),Team_Key[[Full Name]:[Full Name]],0))&amp;RIGHT(INDEX(FPL_Fixtures_Extract[],MATCH($A24,FPL_Fixtures_Extract[[Player]:[Player]],0),MATCH(FPL_Combined[[#Headers],[Gameweek 09]],FPL_Fixtures_Extract[#Headers],0)),3))</f>
        <v>NOR(H) 6-2</v>
      </c>
      <c r="K24" t="str">
        <f ca="1">IF(RIGHT(FPL_Combined[[#Headers],[Gameweek 10]],2)&lt;$B$622,INDEX(FPL_Results_Extract[Gameweek 10],MATCH($A24,FPL_Results_Extract[[Player]:[Player]],0)),INDEX(Team_Key[[Abbreviation]:[Abbreviation]],MATCH(LEFT(INDEX(FPL_Fixtures_Extract[],MATCH($A24,FPL_Fixtures_Extract[[Player]:[Player]],0),MATCH(FPL_Combined[[#Headers],[Gameweek 10]],FPL_Fixtures_Extract[#Headers],0)),LEN(INDEX(FPL_Fixtures_Extract[],MATCH($A24,FPL_Fixtures_Extract[[Player]:[Player]],0),MATCH(FPL_Combined[[#Headers],[Gameweek 10]],FPL_Fixtures_Extract[#Headers],0)))-4),Team_Key[[Full Name]:[Full Name]],0))&amp;RIGHT(INDEX(FPL_Fixtures_Extract[],MATCH($A24,FPL_Fixtures_Extract[[Player]:[Player]],0),MATCH(FPL_Combined[[#Headers],[Gameweek 10]],FPL_Fixtures_Extract[#Headers],0)),3))</f>
        <v>SUN(A) 0-3</v>
      </c>
      <c r="L24" t="str">
        <f ca="1">IF(RIGHT(FPL_Combined[[#Headers],[Gameweek 11]],2)&lt;$B$622,INDEX(FPL_Results_Extract[Gameweek 11],MATCH($A24,FPL_Results_Extract[[Player]:[Player]],0)),INDEX(Team_Key[[Abbreviation]:[Abbreviation]],MATCH(LEFT(INDEX(FPL_Fixtures_Extract[],MATCH($A24,FPL_Fixtures_Extract[[Player]:[Player]],0),MATCH(FPL_Combined[[#Headers],[Gameweek 11]],FPL_Fixtures_Extract[#Headers],0)),LEN(INDEX(FPL_Fixtures_Extract[],MATCH($A24,FPL_Fixtures_Extract[[Player]:[Player]],0),MATCH(FPL_Combined[[#Headers],[Gameweek 11]],FPL_Fixtures_Extract[#Headers],0)))-4),Team_Key[[Full Name]:[Full Name]],0))&amp;RIGHT(INDEX(FPL_Fixtures_Extract[],MATCH($A24,FPL_Fixtures_Extract[[Player]:[Player]],0),MATCH(FPL_Combined[[#Headers],[Gameweek 11]],FPL_Fixtures_Extract[#Headers],0)),3))</f>
        <v>STK(H) 0-0</v>
      </c>
      <c r="M24" t="str">
        <f ca="1">IF(RIGHT(FPL_Combined[[#Headers],[Gameweek 12]],2)&lt;$B$622,INDEX(FPL_Results_Extract[Gameweek 12],MATCH($A24,FPL_Results_Extract[[Player]:[Player]],0)),INDEX(Team_Key[[Abbreviation]:[Abbreviation]],MATCH(LEFT(INDEX(FPL_Fixtures_Extract[],MATCH($A24,FPL_Fixtures_Extract[[Player]:[Player]],0),MATCH(FPL_Combined[[#Headers],[Gameweek 12]],FPL_Fixtures_Extract[#Headers],0)),LEN(INDEX(FPL_Fixtures_Extract[],MATCH($A24,FPL_Fixtures_Extract[[Player]:[Player]],0),MATCH(FPL_Combined[[#Headers],[Gameweek 12]],FPL_Fixtures_Extract[#Headers],0)))-4),Team_Key[[Full Name]:[Full Name]],0))&amp;RIGHT(INDEX(FPL_Fixtures_Extract[],MATCH($A24,FPL_Fixtures_Extract[[Player]:[Player]],0),MATCH(FPL_Combined[[#Headers],[Gameweek 12]],FPL_Fixtures_Extract[#Headers],0)),3))</f>
        <v>BOU(A) 1-0</v>
      </c>
      <c r="N24" t="str">
        <f ca="1">IF(RIGHT(FPL_Combined[[#Headers],[Gameweek 13]],2)&lt;$B$622,INDEX(FPL_Results_Extract[Gameweek 13],MATCH($A24,FPL_Results_Extract[[Player]:[Player]],0)),INDEX(Team_Key[[Abbreviation]:[Abbreviation]],MATCH(LEFT(INDEX(FPL_Fixtures_Extract[],MATCH($A24,FPL_Fixtures_Extract[[Player]:[Player]],0),MATCH(FPL_Combined[[#Headers],[Gameweek 13]],FPL_Fixtures_Extract[#Headers],0)),LEN(INDEX(FPL_Fixtures_Extract[],MATCH($A24,FPL_Fixtures_Extract[[Player]:[Player]],0),MATCH(FPL_Combined[[#Headers],[Gameweek 13]],FPL_Fixtures_Extract[#Headers],0)))-4),Team_Key[[Full Name]:[Full Name]],0))&amp;RIGHT(INDEX(FPL_Fixtures_Extract[],MATCH($A24,FPL_Fixtures_Extract[[Player]:[Player]],0),MATCH(FPL_Combined[[#Headers],[Gameweek 13]],FPL_Fixtures_Extract[#Headers],0)),3))</f>
        <v>LEI(H) 0-3</v>
      </c>
      <c r="O24" t="str">
        <f ca="1">IF(RIGHT(FPL_Combined[[#Headers],[Gameweek 14]],2)&lt;$B$622,INDEX(FPL_Results_Extract[Gameweek 14],MATCH($A24,FPL_Results_Extract[[Player]:[Player]],0)),INDEX(Team_Key[[Abbreviation]:[Abbreviation]],MATCH(LEFT(INDEX(FPL_Fixtures_Extract[],MATCH($A24,FPL_Fixtures_Extract[[Player]:[Player]],0),MATCH(FPL_Combined[[#Headers],[Gameweek 14]],FPL_Fixtures_Extract[#Headers],0)),LEN(INDEX(FPL_Fixtures_Extract[],MATCH($A24,FPL_Fixtures_Extract[[Player]:[Player]],0),MATCH(FPL_Combined[[#Headers],[Gameweek 14]],FPL_Fixtures_Extract[#Headers],0)))-4),Team_Key[[Full Name]:[Full Name]],0))&amp;RIGHT(INDEX(FPL_Fixtures_Extract[],MATCH($A24,FPL_Fixtures_Extract[[Player]:[Player]],0),MATCH(FPL_Combined[[#Headers],[Gameweek 14]],FPL_Fixtures_Extract[#Headers],0)),3))</f>
        <v>CRY(A) 1-5</v>
      </c>
      <c r="P24" t="str">
        <f ca="1">IF(RIGHT(FPL_Combined[[#Headers],[Gameweek 15]],2)&lt;$B$622,INDEX(FPL_Results_Extract[Gameweek 15],MATCH($A24,FPL_Results_Extract[[Player]:[Player]],0)),INDEX(Team_Key[[Abbreviation]:[Abbreviation]],MATCH(LEFT(INDEX(FPL_Fixtures_Extract[],MATCH($A24,FPL_Fixtures_Extract[[Player]:[Player]],0),MATCH(FPL_Combined[[#Headers],[Gameweek 15]],FPL_Fixtures_Extract[#Headers],0)),LEN(INDEX(FPL_Fixtures_Extract[],MATCH($A24,FPL_Fixtures_Extract[[Player]:[Player]],0),MATCH(FPL_Combined[[#Headers],[Gameweek 15]],FPL_Fixtures_Extract[#Headers],0)))-4),Team_Key[[Full Name]:[Full Name]],0))&amp;RIGHT(INDEX(FPL_Fixtures_Extract[],MATCH($A24,FPL_Fixtures_Extract[[Player]:[Player]],0),MATCH(FPL_Combined[[#Headers],[Gameweek 15]],FPL_Fixtures_Extract[#Headers],0)),3))</f>
        <v>LIV(H) 2-0</v>
      </c>
      <c r="Q24" t="str">
        <f ca="1">IF(RIGHT(FPL_Combined[[#Headers],[Gameweek 16]],2)&lt;$B$622,INDEX(FPL_Results_Extract[Gameweek 16],MATCH($A24,FPL_Results_Extract[[Player]:[Player]],0)),INDEX(Team_Key[[Abbreviation]:[Abbreviation]],MATCH(LEFT(INDEX(FPL_Fixtures_Extract[],MATCH($A24,FPL_Fixtures_Extract[[Player]:[Player]],0),MATCH(FPL_Combined[[#Headers],[Gameweek 16]],FPL_Fixtures_Extract[#Headers],0)),LEN(INDEX(FPL_Fixtures_Extract[],MATCH($A24,FPL_Fixtures_Extract[[Player]:[Player]],0),MATCH(FPL_Combined[[#Headers],[Gameweek 16]],FPL_Fixtures_Extract[#Headers],0)))-4),Team_Key[[Full Name]:[Full Name]],0))&amp;RIGHT(INDEX(FPL_Fixtures_Extract[],MATCH($A24,FPL_Fixtures_Extract[[Player]:[Player]],0),MATCH(FPL_Combined[[#Headers],[Gameweek 16]],FPL_Fixtures_Extract[#Headers],0)),3))</f>
        <v>TOT(A) 2-1</v>
      </c>
      <c r="R24" t="str">
        <f ca="1">IF(RIGHT(FPL_Combined[[#Headers],[Gameweek 17]],2)&lt;$B$622,INDEX(FPL_Results_Extract[Gameweek 17],MATCH($A24,FPL_Results_Extract[[Player]:[Player]],0)),INDEX(Team_Key[[Abbreviation]:[Abbreviation]],MATCH(LEFT(INDEX(FPL_Fixtures_Extract[],MATCH($A24,FPL_Fixtures_Extract[[Player]:[Player]],0),MATCH(FPL_Combined[[#Headers],[Gameweek 17]],FPL_Fixtures_Extract[#Headers],0)),LEN(INDEX(FPL_Fixtures_Extract[],MATCH($A24,FPL_Fixtures_Extract[[Player]:[Player]],0),MATCH(FPL_Combined[[#Headers],[Gameweek 17]],FPL_Fixtures_Extract[#Headers],0)))-4),Team_Key[[Full Name]:[Full Name]],0))&amp;RIGHT(INDEX(FPL_Fixtures_Extract[],MATCH($A24,FPL_Fixtures_Extract[[Player]:[Player]],0),MATCH(FPL_Combined[[#Headers],[Gameweek 17]],FPL_Fixtures_Extract[#Headers],0)),3))</f>
        <v>AVL(H) 1-1</v>
      </c>
      <c r="S24" t="str">
        <f ca="1">IF(RIGHT(FPL_Combined[[#Headers],[Gameweek 18]],2)&lt;$B$622,INDEX(FPL_Results_Extract[Gameweek 18],MATCH($A24,FPL_Results_Extract[[Player]:[Player]],0)),INDEX(Team_Key[[Abbreviation]:[Abbreviation]],MATCH(LEFT(INDEX(FPL_Fixtures_Extract[],MATCH($A24,FPL_Fixtures_Extract[[Player]:[Player]],0),MATCH(FPL_Combined[[#Headers],[Gameweek 18]],FPL_Fixtures_Extract[#Headers],0)),LEN(INDEX(FPL_Fixtures_Extract[],MATCH($A24,FPL_Fixtures_Extract[[Player]:[Player]],0),MATCH(FPL_Combined[[#Headers],[Gameweek 18]],FPL_Fixtures_Extract[#Headers],0)))-4),Team_Key[[Full Name]:[Full Name]],0))&amp;RIGHT(INDEX(FPL_Fixtures_Extract[],MATCH($A24,FPL_Fixtures_Extract[[Player]:[Player]],0),MATCH(FPL_Combined[[#Headers],[Gameweek 18]],FPL_Fixtures_Extract[#Headers],0)),3))</f>
        <v>EVE(H) 0-1</v>
      </c>
      <c r="T24" t="str">
        <f ca="1">IF(RIGHT(FPL_Combined[[#Headers],[Gameweek 19]],2)&lt;$B$622,INDEX(FPL_Results_Extract[Gameweek 19],MATCH($A24,FPL_Results_Extract[[Player]:[Player]],0)),INDEX(Team_Key[[Abbreviation]:[Abbreviation]],MATCH(LEFT(INDEX(FPL_Fixtures_Extract[],MATCH($A24,FPL_Fixtures_Extract[[Player]:[Player]],0),MATCH(FPL_Combined[[#Headers],[Gameweek 19]],FPL_Fixtures_Extract[#Headers],0)),LEN(INDEX(FPL_Fixtures_Extract[],MATCH($A24,FPL_Fixtures_Extract[[Player]:[Player]],0),MATCH(FPL_Combined[[#Headers],[Gameweek 19]],FPL_Fixtures_Extract[#Headers],0)))-4),Team_Key[[Full Name]:[Full Name]],0))&amp;RIGHT(INDEX(FPL_Fixtures_Extract[],MATCH($A24,FPL_Fixtures_Extract[[Player]:[Player]],0),MATCH(FPL_Combined[[#Headers],[Gameweek 19]],FPL_Fixtures_Extract[#Headers],0)),3))</f>
        <v>WBA(A) 0-1</v>
      </c>
      <c r="U24" t="str">
        <f ca="1">IF(RIGHT(FPL_Combined[[#Headers],[Gameweek 20]],2)&lt;$B$622,INDEX(FPL_Results_Extract[Gameweek 20],MATCH($A24,FPL_Results_Extract[[Player]:[Player]],0)),INDEX(Team_Key[[Abbreviation]:[Abbreviation]],MATCH(LEFT(INDEX(FPL_Fixtures_Extract[],MATCH($A24,FPL_Fixtures_Extract[[Player]:[Player]],0),MATCH(FPL_Combined[[#Headers],[Gameweek 20]],FPL_Fixtures_Extract[#Headers],0)),LEN(INDEX(FPL_Fixtures_Extract[],MATCH($A24,FPL_Fixtures_Extract[[Player]:[Player]],0),MATCH(FPL_Combined[[#Headers],[Gameweek 20]],FPL_Fixtures_Extract[#Headers],0)))-4),Team_Key[[Full Name]:[Full Name]],0))&amp;RIGHT(INDEX(FPL_Fixtures_Extract[],MATCH($A24,FPL_Fixtures_Extract[[Player]:[Player]],0),MATCH(FPL_Combined[[#Headers],[Gameweek 20]],FPL_Fixtures_Extract[#Headers],0)),3))</f>
        <v>ARS(A) 0-1</v>
      </c>
      <c r="V24" t="str">
        <f ca="1">IF(RIGHT(FPL_Combined[[#Headers],[Gameweek 21]],2)&lt;$B$622,INDEX(FPL_Results_Extract[Gameweek 21],MATCH($A24,FPL_Results_Extract[[Player]:[Player]],0)),INDEX(Team_Key[[Abbreviation]:[Abbreviation]],MATCH(LEFT(INDEX(FPL_Fixtures_Extract[],MATCH($A24,FPL_Fixtures_Extract[[Player]:[Player]],0),MATCH(FPL_Combined[[#Headers],[Gameweek 21]],FPL_Fixtures_Extract[#Headers],0)),LEN(INDEX(FPL_Fixtures_Extract[],MATCH($A24,FPL_Fixtures_Extract[[Player]:[Player]],0),MATCH(FPL_Combined[[#Headers],[Gameweek 21]],FPL_Fixtures_Extract[#Headers],0)))-4),Team_Key[[Full Name]:[Full Name]],0))&amp;RIGHT(INDEX(FPL_Fixtures_Extract[],MATCH($A24,FPL_Fixtures_Extract[[Player]:[Player]],0),MATCH(FPL_Combined[[#Headers],[Gameweek 21]],FPL_Fixtures_Extract[#Headers],0)),3))</f>
        <v>MUN(H) 3-3</v>
      </c>
      <c r="W24" t="str">
        <f ca="1">IF(RIGHT(FPL_Combined[[#Headers],[Gameweek 22]],2)&lt;$B$622,INDEX(FPL_Results_Extract[Gameweek 22],MATCH($A24,FPL_Results_Extract[[Player]:[Player]],0)),INDEX(Team_Key[[Abbreviation]:[Abbreviation]],MATCH(LEFT(INDEX(FPL_Fixtures_Extract[],MATCH($A24,FPL_Fixtures_Extract[[Player]:[Player]],0),MATCH(FPL_Combined[[#Headers],[Gameweek 22]],FPL_Fixtures_Extract[#Headers],0)),LEN(INDEX(FPL_Fixtures_Extract[],MATCH($A24,FPL_Fixtures_Extract[[Player]:[Player]],0),MATCH(FPL_Combined[[#Headers],[Gameweek 22]],FPL_Fixtures_Extract[#Headers],0)))-4),Team_Key[[Full Name]:[Full Name]],0))&amp;RIGHT(INDEX(FPL_Fixtures_Extract[],MATCH($A24,FPL_Fixtures_Extract[[Player]:[Player]],0),MATCH(FPL_Combined[[#Headers],[Gameweek 22]],FPL_Fixtures_Extract[#Headers],0)),3))</f>
        <v>WHU(H) 2-1</v>
      </c>
      <c r="X24" t="str">
        <f ca="1">IF(RIGHT(FPL_Combined[[#Headers],[Gameweek 23]],2)&lt;$B$622,INDEX(FPL_Results_Extract[Gameweek 23],MATCH($A24,FPL_Results_Extract[[Player]:[Player]],0)),INDEX(Team_Key[[Abbreviation]:[Abbreviation]],MATCH(LEFT(INDEX(FPL_Fixtures_Extract[],MATCH($A24,FPL_Fixtures_Extract[[Player]:[Player]],0),MATCH(FPL_Combined[[#Headers],[Gameweek 23]],FPL_Fixtures_Extract[#Headers],0)),LEN(INDEX(FPL_Fixtures_Extract[],MATCH($A24,FPL_Fixtures_Extract[[Player]:[Player]],0),MATCH(FPL_Combined[[#Headers],[Gameweek 23]],FPL_Fixtures_Extract[#Headers],0)))-4),Team_Key[[Full Name]:[Full Name]],0))&amp;RIGHT(INDEX(FPL_Fixtures_Extract[],MATCH($A24,FPL_Fixtures_Extract[[Player]:[Player]],0),MATCH(FPL_Combined[[#Headers],[Gameweek 23]],FPL_Fixtures_Extract[#Headers],0)),3))</f>
        <v>WAT(A) 1-2</v>
      </c>
      <c r="Y24" t="str">
        <f ca="1">IF(RIGHT(FPL_Combined[[#Headers],[Gameweek 24]],2)&lt;$B$622,INDEX(FPL_Results_Extract[Team],MATCH($A24,FPL_Results_Extract[[Player]:[Player]],0)),INDEX(Team_Key[[Abbreviation]:[Abbreviation]],MATCH(LEFT(INDEX(FPL_Fixtures_Extract[],MATCH($A24,FPL_Fixtures_Extract[[Player]:[Player]],0),MATCH(FPL_Combined[[#Headers],[Gameweek 24]],FPL_Fixtures_Extract[#Headers],0)),LEN(INDEX(FPL_Fixtures_Extract[],MATCH($A24,FPL_Fixtures_Extract[[Player]:[Player]],0),MATCH(FPL_Combined[[#Headers],[Gameweek 24]],FPL_Fixtures_Extract[#Headers],0)))-4),Team_Key[[Full Name]:[Full Name]],0))&amp;RIGHT(INDEX(FPL_Fixtures_Extract[],MATCH($A24,FPL_Fixtures_Extract[[Player]:[Player]],0),MATCH(FPL_Combined[[#Headers],[Gameweek 24]],FPL_Fixtures_Extract[#Headers],0)),3))</f>
        <v>NEW</v>
      </c>
      <c r="Z24" t="str">
        <f ca="1">IF(RIGHT(FPL_Combined[[#Headers],[Gameweek 25]],2)&lt;$B$622,INDEX(FPL_Results_Extract[Player],MATCH($A24,FPL_Results_Extract[[Player]:[Player]],0)),INDEX(Team_Key[[Abbreviation]:[Abbreviation]],MATCH(LEFT(INDEX(FPL_Fixtures_Extract[],MATCH($A24,FPL_Fixtures_Extract[[Player]:[Player]],0),MATCH(FPL_Combined[[#Headers],[Gameweek 25]],FPL_Fixtures_Extract[#Headers],0)),LEN(INDEX(FPL_Fixtures_Extract[],MATCH($A24,FPL_Fixtures_Extract[[Player]:[Player]],0),MATCH(FPL_Combined[[#Headers],[Gameweek 25]],FPL_Fixtures_Extract[#Headers],0)))-4),Team_Key[[Full Name]:[Full Name]],0))&amp;RIGHT(INDEX(FPL_Fixtures_Extract[],MATCH($A24,FPL_Fixtures_Extract[[Player]:[Player]],0),MATCH(FPL_Combined[[#Headers],[Gameweek 25]],FPL_Fixtures_Extract[#Headers],0)),3))</f>
        <v>Ameobi</v>
      </c>
      <c r="AA24" t="str">
        <f ca="1">IF(RIGHT(FPL_Combined[[#Headers],[Gameweek 26]],2)&lt;$B$622,INDEX(FPL_Results_Extract[Gameweek 01],MATCH($A24,FPL_Results_Extract[[Player]:[Player]],0)),INDEX(Team_Key[[Abbreviation]:[Abbreviation]],MATCH(LEFT(INDEX(FPL_Fixtures_Extract[],MATCH($A24,FPL_Fixtures_Extract[[Player]:[Player]],0),MATCH(FPL_Combined[[#Headers],[Gameweek 26]],FPL_Fixtures_Extract[#Headers],0)),LEN(INDEX(FPL_Fixtures_Extract[],MATCH($A24,FPL_Fixtures_Extract[[Player]:[Player]],0),MATCH(FPL_Combined[[#Headers],[Gameweek 26]],FPL_Fixtures_Extract[#Headers],0)))-4),Team_Key[[Full Name]:[Full Name]],0))&amp;RIGHT(INDEX(FPL_Fixtures_Extract[],MATCH($A24,FPL_Fixtures_Extract[[Player]:[Player]],0),MATCH(FPL_Combined[[#Headers],[Gameweek 26]],FPL_Fixtures_Extract[#Headers],0)),3))</f>
        <v>SOU(H) 2-2</v>
      </c>
      <c r="AB24" t="str">
        <f ca="1">IF(RIGHT(FPL_Combined[[#Headers],[Gameweek 27]],2)&lt;$B$622,INDEX(FPL_Results_Extract[Gameweek 02],MATCH($A24,FPL_Results_Extract[[Player]:[Player]],0)),INDEX(Team_Key[[Abbreviation]:[Abbreviation]],MATCH(LEFT(INDEX(FPL_Fixtures_Extract[],MATCH($A24,FPL_Fixtures_Extract[[Player]:[Player]],0),MATCH(FPL_Combined[[#Headers],[Gameweek 27]],FPL_Fixtures_Extract[#Headers],0)),LEN(INDEX(FPL_Fixtures_Extract[],MATCH($A24,FPL_Fixtures_Extract[[Player]:[Player]],0),MATCH(FPL_Combined[[#Headers],[Gameweek 27]],FPL_Fixtures_Extract[#Headers],0)))-4),Team_Key[[Full Name]:[Full Name]],0))&amp;RIGHT(INDEX(FPL_Fixtures_Extract[],MATCH($A24,FPL_Fixtures_Extract[[Player]:[Player]],0),MATCH(FPL_Combined[[#Headers],[Gameweek 27]],FPL_Fixtures_Extract[#Headers],0)),3))</f>
        <v>SWA(A) 0-2</v>
      </c>
      <c r="AC24" t="str">
        <f ca="1">IF(RIGHT(FPL_Combined[[#Headers],[Gameweek 28]],2)&lt;$B$622,INDEX(FPL_Results_Extract[Gameweek 03],MATCH($A24,FPL_Results_Extract[[Player]:[Player]],0)),INDEX(Team_Key[[Abbreviation]:[Abbreviation]],MATCH(LEFT(INDEX(FPL_Fixtures_Extract[],MATCH($A24,FPL_Fixtures_Extract[[Player]:[Player]],0),MATCH(FPL_Combined[[#Headers],[Gameweek 28]],FPL_Fixtures_Extract[#Headers],0)),LEN(INDEX(FPL_Fixtures_Extract[],MATCH($A24,FPL_Fixtures_Extract[[Player]:[Player]],0),MATCH(FPL_Combined[[#Headers],[Gameweek 28]],FPL_Fixtures_Extract[#Headers],0)))-4),Team_Key[[Full Name]:[Full Name]],0))&amp;RIGHT(INDEX(FPL_Fixtures_Extract[],MATCH($A24,FPL_Fixtures_Extract[[Player]:[Player]],0),MATCH(FPL_Combined[[#Headers],[Gameweek 28]],FPL_Fixtures_Extract[#Headers],0)),3))</f>
        <v>MUN(A) 0-0</v>
      </c>
      <c r="AD24" t="str">
        <f ca="1">IF(RIGHT(FPL_Combined[[#Headers],[Gameweek 29]],2)&lt;$B$622,INDEX(FPL_Results_Extract[Gameweek 04],MATCH($A24,FPL_Results_Extract[[Player]:[Player]],0)),INDEX(Team_Key[[Abbreviation]:[Abbreviation]],MATCH(LEFT(INDEX(FPL_Fixtures_Extract[],MATCH($A24,FPL_Fixtures_Extract[[Player]:[Player]],0),MATCH(FPL_Combined[[#Headers],[Gameweek 29]],FPL_Fixtures_Extract[#Headers],0)),LEN(INDEX(FPL_Fixtures_Extract[],MATCH($A24,FPL_Fixtures_Extract[[Player]:[Player]],0),MATCH(FPL_Combined[[#Headers],[Gameweek 29]],FPL_Fixtures_Extract[#Headers],0)))-4),Team_Key[[Full Name]:[Full Name]],0))&amp;RIGHT(INDEX(FPL_Fixtures_Extract[],MATCH($A24,FPL_Fixtures_Extract[[Player]:[Player]],0),MATCH(FPL_Combined[[#Headers],[Gameweek 29]],FPL_Fixtures_Extract[#Headers],0)),3))</f>
        <v>BOU(H)</v>
      </c>
      <c r="AE24" t="str">
        <f ca="1">IF(RIGHT(FPL_Combined[[#Headers],[Gameweek 30]],2)&lt;$B$622,INDEX(FPL_Results_Extract[Gameweek 05],MATCH($A24,FPL_Results_Extract[[Player]:[Player]],0)),INDEX(Team_Key[[Abbreviation]:[Abbreviation]],MATCH(LEFT(INDEX(FPL_Fixtures_Extract[],MATCH($A24,FPL_Fixtures_Extract[[Player]:[Player]],0),MATCH(FPL_Combined[[#Headers],[Gameweek 30]],FPL_Fixtures_Extract[#Headers],0)),LEN(INDEX(FPL_Fixtures_Extract[],MATCH($A24,FPL_Fixtures_Extract[[Player]:[Player]],0),MATCH(FPL_Combined[[#Headers],[Gameweek 30]],FPL_Fixtures_Extract[#Headers],0)))-4),Team_Key[[Full Name]:[Full Name]],0))&amp;RIGHT(INDEX(FPL_Fixtures_Extract[],MATCH($A24,FPL_Fixtures_Extract[[Player]:[Player]],0),MATCH(FPL_Combined[[#Headers],[Gameweek 30]],FPL_Fixtures_Extract[#Headers],0)),3))</f>
        <v>LEI(A)</v>
      </c>
      <c r="AF24" t="str">
        <f ca="1">IF(RIGHT(FPL_Combined[[#Headers],[Gameweek 31]],2)&lt;$B$622,INDEX(FPL_Results_Extract[Gameweek 06],MATCH($A24,FPL_Results_Extract[[Player]:[Player]],0)),INDEX(Team_Key[[Abbreviation]:[Abbreviation]],MATCH(LEFT(INDEX(FPL_Fixtures_Extract[],MATCH($A24,FPL_Fixtures_Extract[[Player]:[Player]],0),MATCH(FPL_Combined[[#Headers],[Gameweek 31]],FPL_Fixtures_Extract[#Headers],0)),LEN(INDEX(FPL_Fixtures_Extract[],MATCH($A24,FPL_Fixtures_Extract[[Player]:[Player]],0),MATCH(FPL_Combined[[#Headers],[Gameweek 31]],FPL_Fixtures_Extract[#Headers],0)))-4),Team_Key[[Full Name]:[Full Name]],0))&amp;RIGHT(INDEX(FPL_Fixtures_Extract[],MATCH($A24,FPL_Fixtures_Extract[[Player]:[Player]],0),MATCH(FPL_Combined[[#Headers],[Gameweek 31]],FPL_Fixtures_Extract[#Headers],0)),3))</f>
        <v>SUN(H)</v>
      </c>
      <c r="AG24" t="str">
        <f ca="1">IF(RIGHT(FPL_Combined[[#Headers],[Gameweek 32]],2)&lt;$B$622,INDEX(FPL_Results_Extract[Gameweek 07],MATCH($A24,FPL_Results_Extract[[Player]:[Player]],0)),INDEX(Team_Key[[Abbreviation]:[Abbreviation]],MATCH(LEFT(INDEX(FPL_Fixtures_Extract[],MATCH($A24,FPL_Fixtures_Extract[[Player]:[Player]],0),MATCH(FPL_Combined[[#Headers],[Gameweek 32]],FPL_Fixtures_Extract[#Headers],0)),LEN(INDEX(FPL_Fixtures_Extract[],MATCH($A24,FPL_Fixtures_Extract[[Player]:[Player]],0),MATCH(FPL_Combined[[#Headers],[Gameweek 32]],FPL_Fixtures_Extract[#Headers],0)))-4),Team_Key[[Full Name]:[Full Name]],0))&amp;RIGHT(INDEX(FPL_Fixtures_Extract[],MATCH($A24,FPL_Fixtures_Extract[[Player]:[Player]],0),MATCH(FPL_Combined[[#Headers],[Gameweek 32]],FPL_Fixtures_Extract[#Headers],0)),3))</f>
        <v>NOR(A)</v>
      </c>
      <c r="AH24" t="str">
        <f ca="1">IF(RIGHT(FPL_Combined[[#Headers],[Gameweek 33]],2)&lt;$B$622,INDEX(FPL_Results_Extract[Gameweek 08],MATCH($A24,FPL_Results_Extract[[Player]:[Player]],0)),INDEX(Team_Key[[Abbreviation]:[Abbreviation]],MATCH(LEFT(INDEX(FPL_Fixtures_Extract[],MATCH($A24,FPL_Fixtures_Extract[[Player]:[Player]],0),MATCH(FPL_Combined[[#Headers],[Gameweek 33]],FPL_Fixtures_Extract[#Headers],0)),LEN(INDEX(FPL_Fixtures_Extract[],MATCH($A24,FPL_Fixtures_Extract[[Player]:[Player]],0),MATCH(FPL_Combined[[#Headers],[Gameweek 33]],FPL_Fixtures_Extract[#Headers],0)))-4),Team_Key[[Full Name]:[Full Name]],0))&amp;RIGHT(INDEX(FPL_Fixtures_Extract[],MATCH($A24,FPL_Fixtures_Extract[[Player]:[Player]],0),MATCH(FPL_Combined[[#Headers],[Gameweek 33]],FPL_Fixtures_Extract[#Headers],0)),3))</f>
        <v>SOU(A)</v>
      </c>
      <c r="AI24" t="str">
        <f ca="1">IF(RIGHT(FPL_Combined[[#Headers],[Gameweek 34]],2)&lt;$B$622,INDEX(FPL_Results_Extract[Gameweek 09],MATCH($A24,FPL_Results_Extract[[Player]:[Player]],0)),INDEX(Team_Key[[Abbreviation]:[Abbreviation]],MATCH(LEFT(INDEX(FPL_Fixtures_Extract[],MATCH($A24,FPL_Fixtures_Extract[[Player]:[Player]],0),MATCH(FPL_Combined[[#Headers],[Gameweek 34]],FPL_Fixtures_Extract[#Headers],0)),LEN(INDEX(FPL_Fixtures_Extract[],MATCH($A24,FPL_Fixtures_Extract[[Player]:[Player]],0),MATCH(FPL_Combined[[#Headers],[Gameweek 34]],FPL_Fixtures_Extract[#Headers],0)))-4),Team_Key[[Full Name]:[Full Name]],0))&amp;RIGHT(INDEX(FPL_Fixtures_Extract[],MATCH($A24,FPL_Fixtures_Extract[[Player]:[Player]],0),MATCH(FPL_Combined[[#Headers],[Gameweek 34]],FPL_Fixtures_Extract[#Headers],0)),3))</f>
        <v>SWA(H)</v>
      </c>
      <c r="AJ24" t="str">
        <f ca="1">IF(RIGHT(FPL_Combined[[#Headers],[Gameweek 35]],2)&lt;$B$622,INDEX(FPL_Results_Extract[Gameweek 10],MATCH($A24,FPL_Results_Extract[[Player]:[Player]],0)),INDEX(Team_Key[[Abbreviation]:[Abbreviation]],MATCH(LEFT(INDEX(FPL_Fixtures_Extract[],MATCH($A24,FPL_Fixtures_Extract[[Player]:[Player]],0),MATCH(FPL_Combined[[#Headers],[Gameweek 35]],FPL_Fixtures_Extract[#Headers],0)),LEN(INDEX(FPL_Fixtures_Extract[],MATCH($A24,FPL_Fixtures_Extract[[Player]:[Player]],0),MATCH(FPL_Combined[[#Headers],[Gameweek 35]],FPL_Fixtures_Extract[#Headers],0)))-4),Team_Key[[Full Name]:[Full Name]],0))&amp;RIGHT(INDEX(FPL_Fixtures_Extract[],MATCH($A24,FPL_Fixtures_Extract[[Player]:[Player]],0),MATCH(FPL_Combined[[#Headers],[Gameweek 35]],FPL_Fixtures_Extract[#Headers],0)),3))</f>
        <v>LIV(A)</v>
      </c>
      <c r="AK24" t="str">
        <f ca="1">IF(RIGHT(FPL_Combined[[#Headers],[Gameweek 36]],2)&lt;$B$622,INDEX(FPL_Results_Extract[Gameweek 11],MATCH($A24,FPL_Results_Extract[[Player]:[Player]],0)),INDEX(Team_Key[[Abbreviation]:[Abbreviation]],MATCH(LEFT(INDEX(FPL_Fixtures_Extract[],MATCH($A24,FPL_Fixtures_Extract[[Player]:[Player]],0),MATCH(FPL_Combined[[#Headers],[Gameweek 36]],FPL_Fixtures_Extract[#Headers],0)),LEN(INDEX(FPL_Fixtures_Extract[],MATCH($A24,FPL_Fixtures_Extract[[Player]:[Player]],0),MATCH(FPL_Combined[[#Headers],[Gameweek 36]],FPL_Fixtures_Extract[#Headers],0)))-4),Team_Key[[Full Name]:[Full Name]],0))&amp;RIGHT(INDEX(FPL_Fixtures_Extract[],MATCH($A24,FPL_Fixtures_Extract[[Player]:[Player]],0),MATCH(FPL_Combined[[#Headers],[Gameweek 36]],FPL_Fixtures_Extract[#Headers],0)),3))</f>
        <v>CRY(H)</v>
      </c>
      <c r="AL24" t="str">
        <f ca="1">IF(RIGHT(FPL_Combined[[#Headers],[Gameweek 37]],2)&lt;$B$622,INDEX(FPL_Results_Extract[Gameweek 12],MATCH($A24,FPL_Results_Extract[[Player]:[Player]],0)),INDEX(Team_Key[[Abbreviation]:[Abbreviation]],MATCH(LEFT(INDEX(FPL_Fixtures_Extract[],MATCH($A24,FPL_Fixtures_Extract[[Player]:[Player]],0),MATCH(FPL_Combined[[#Headers],[Gameweek 37]],FPL_Fixtures_Extract[#Headers],0)),LEN(INDEX(FPL_Fixtures_Extract[],MATCH($A24,FPL_Fixtures_Extract[[Player]:[Player]],0),MATCH(FPL_Combined[[#Headers],[Gameweek 37]],FPL_Fixtures_Extract[#Headers],0)))-4),Team_Key[[Full Name]:[Full Name]],0))&amp;RIGHT(INDEX(FPL_Fixtures_Extract[],MATCH($A24,FPL_Fixtures_Extract[[Player]:[Player]],0),MATCH(FPL_Combined[[#Headers],[Gameweek 37]],FPL_Fixtures_Extract[#Headers],0)),3))</f>
        <v>AVL(A)</v>
      </c>
      <c r="AM24" t="str">
        <f ca="1">IF(RIGHT(FPL_Combined[[#Headers],[Gameweek 38]],2)&lt;$B$622,INDEX(FPL_Results_Extract[Gameweek 13],MATCH($A24,FPL_Results_Extract[[Player]:[Player]],0)),INDEX(Team_Key[[Abbreviation]:[Abbreviation]],MATCH(LEFT(INDEX(FPL_Fixtures_Extract[],MATCH($A24,FPL_Fixtures_Extract[[Player]:[Player]],0),MATCH(FPL_Combined[[#Headers],[Gameweek 38]],FPL_Fixtures_Extract[#Headers],0)),LEN(INDEX(FPL_Fixtures_Extract[],MATCH($A24,FPL_Fixtures_Extract[[Player]:[Player]],0),MATCH(FPL_Combined[[#Headers],[Gameweek 38]],FPL_Fixtures_Extract[#Headers],0)))-4),Team_Key[[Full Name]:[Full Name]],0))&amp;RIGHT(INDEX(FPL_Fixtures_Extract[],MATCH($A24,FPL_Fixtures_Extract[[Player]:[Player]],0),MATCH(FPL_Combined[[#Headers],[Gameweek 38]],FPL_Fixtures_Extract[#Headers],0)),3))</f>
        <v>TOT(H)</v>
      </c>
    </row>
    <row r="25" spans="1:39" x14ac:dyDescent="0.45">
      <c r="A25" t="s">
        <v>162</v>
      </c>
      <c r="B25" t="str">
        <f ca="1">IF(RIGHT(FPL_Combined[[#Headers],[Gameweek 01]],2)&lt;$B$622,INDEX(FPL_Results_Extract[Gameweek 01],MATCH($A25,FPL_Results_Extract[[Player]:[Player]],0)),INDEX(Team_Key[[Abbreviation]:[Abbreviation]],MATCH(LEFT(INDEX(FPL_Fixtures_Extract[],MATCH($A25,FPL_Fixtures_Extract[[Player]:[Player]],0),MATCH(FPL_Combined[[#Headers],[Gameweek 01]],FPL_Fixtures_Extract[#Headers],0)),LEN(INDEX(FPL_Fixtures_Extract[],MATCH($A25,FPL_Fixtures_Extract[[Player]:[Player]],0),MATCH(FPL_Combined[[#Headers],[Gameweek 01]],FPL_Fixtures_Extract[#Headers],0)))-4),Team_Key[[Full Name]:[Full Name]],0))&amp;RIGHT(INDEX(FPL_Fixtures_Extract[],MATCH($A25,FPL_Fixtures_Extract[[Player]:[Player]],0),MATCH(FPL_Combined[[#Headers],[Gameweek 01]],FPL_Fixtures_Extract[#Headers],0)),3))</f>
        <v>CRY(H) 1-3</v>
      </c>
      <c r="C25" t="str">
        <f ca="1">IF(RIGHT(FPL_Combined[[#Headers],[Gameweek 02]],2)&lt;$B$622,INDEX(FPL_Results_Extract[Gameweek 02],MATCH($A25,FPL_Results_Extract[[Player]:[Player]],0)),INDEX(Team_Key[[Abbreviation]:[Abbreviation]],MATCH(LEFT(INDEX(FPL_Fixtures_Extract[],MATCH($A25,FPL_Fixtures_Extract[[Player]:[Player]],0),MATCH(FPL_Combined[[#Headers],[Gameweek 02]],FPL_Fixtures_Extract[#Headers],0)),LEN(INDEX(FPL_Fixtures_Extract[],MATCH($A25,FPL_Fixtures_Extract[[Player]:[Player]],0),MATCH(FPL_Combined[[#Headers],[Gameweek 02]],FPL_Fixtures_Extract[#Headers],0)))-4),Team_Key[[Full Name]:[Full Name]],0))&amp;RIGHT(INDEX(FPL_Fixtures_Extract[],MATCH($A25,FPL_Fixtures_Extract[[Player]:[Player]],0),MATCH(FPL_Combined[[#Headers],[Gameweek 02]],FPL_Fixtures_Extract[#Headers],0)),3))</f>
        <v>SUN(A) 3-1</v>
      </c>
      <c r="D25" t="str">
        <f ca="1">IF(RIGHT(FPL_Combined[[#Headers],[Gameweek 03]],2)&lt;$B$622,INDEX(FPL_Results_Extract[Gameweek 03],MATCH($A25,FPL_Results_Extract[[Player]:[Player]],0)),INDEX(Team_Key[[Abbreviation]:[Abbreviation]],MATCH(LEFT(INDEX(FPL_Fixtures_Extract[],MATCH($A25,FPL_Fixtures_Extract[[Player]:[Player]],0),MATCH(FPL_Combined[[#Headers],[Gameweek 03]],FPL_Fixtures_Extract[#Headers],0)),LEN(INDEX(FPL_Fixtures_Extract[],MATCH($A25,FPL_Fixtures_Extract[[Player]:[Player]],0),MATCH(FPL_Combined[[#Headers],[Gameweek 03]],FPL_Fixtures_Extract[#Headers],0)))-4),Team_Key[[Full Name]:[Full Name]],0))&amp;RIGHT(INDEX(FPL_Fixtures_Extract[],MATCH($A25,FPL_Fixtures_Extract[[Player]:[Player]],0),MATCH(FPL_Combined[[#Headers],[Gameweek 03]],FPL_Fixtures_Extract[#Headers],0)),3))</f>
        <v>STK(H) 1-1</v>
      </c>
      <c r="E25" t="str">
        <f ca="1">IF(RIGHT(FPL_Combined[[#Headers],[Gameweek 04]],2)&lt;$B$622,INDEX(FPL_Results_Extract[Gameweek 04],MATCH($A25,FPL_Results_Extract[[Player]:[Player]],0)),INDEX(Team_Key[[Abbreviation]:[Abbreviation]],MATCH(LEFT(INDEX(FPL_Fixtures_Extract[],MATCH($A25,FPL_Fixtures_Extract[[Player]:[Player]],0),MATCH(FPL_Combined[[#Headers],[Gameweek 04]],FPL_Fixtures_Extract[#Headers],0)),LEN(INDEX(FPL_Fixtures_Extract[],MATCH($A25,FPL_Fixtures_Extract[[Player]:[Player]],0),MATCH(FPL_Combined[[#Headers],[Gameweek 04]],FPL_Fixtures_Extract[#Headers],0)))-4),Team_Key[[Full Name]:[Full Name]],0))&amp;RIGHT(INDEX(FPL_Fixtures_Extract[],MATCH($A25,FPL_Fixtures_Extract[[Player]:[Player]],0),MATCH(FPL_Combined[[#Headers],[Gameweek 04]],FPL_Fixtures_Extract[#Headers],0)),3))</f>
        <v>SOU(A) 0-3</v>
      </c>
      <c r="F25" t="str">
        <f ca="1">IF(RIGHT(FPL_Combined[[#Headers],[Gameweek 05]],2)&lt;$B$622,INDEX(FPL_Results_Extract[Gameweek 05],MATCH($A25,FPL_Results_Extract[[Player]:[Player]],0)),INDEX(Team_Key[[Abbreviation]:[Abbreviation]],MATCH(LEFT(INDEX(FPL_Fixtures_Extract[],MATCH($A25,FPL_Fixtures_Extract[[Player]:[Player]],0),MATCH(FPL_Combined[[#Headers],[Gameweek 05]],FPL_Fixtures_Extract[#Headers],0)),LEN(INDEX(FPL_Fixtures_Extract[],MATCH($A25,FPL_Fixtures_Extract[[Player]:[Player]],0),MATCH(FPL_Combined[[#Headers],[Gameweek 05]],FPL_Fixtures_Extract[#Headers],0)))-4),Team_Key[[Full Name]:[Full Name]],0))&amp;RIGHT(INDEX(FPL_Fixtures_Extract[],MATCH($A25,FPL_Fixtures_Extract[[Player]:[Player]],0),MATCH(FPL_Combined[[#Headers],[Gameweek 05]],FPL_Fixtures_Extract[#Headers],0)),3))</f>
        <v>BOU(H) 3-1</v>
      </c>
      <c r="G25" t="str">
        <f ca="1">IF(RIGHT(FPL_Combined[[#Headers],[Gameweek 06]],2)&lt;$B$622,INDEX(FPL_Results_Extract[Gameweek 06],MATCH($A25,FPL_Results_Extract[[Player]:[Player]],0)),INDEX(Team_Key[[Abbreviation]:[Abbreviation]],MATCH(LEFT(INDEX(FPL_Fixtures_Extract[],MATCH($A25,FPL_Fixtures_Extract[[Player]:[Player]],0),MATCH(FPL_Combined[[#Headers],[Gameweek 06]],FPL_Fixtures_Extract[#Headers],0)),LEN(INDEX(FPL_Fixtures_Extract[],MATCH($A25,FPL_Fixtures_Extract[[Player]:[Player]],0),MATCH(FPL_Combined[[#Headers],[Gameweek 06]],FPL_Fixtures_Extract[#Headers],0)))-4),Team_Key[[Full Name]:[Full Name]],0))&amp;RIGHT(INDEX(FPL_Fixtures_Extract[],MATCH($A25,FPL_Fixtures_Extract[[Player]:[Player]],0),MATCH(FPL_Combined[[#Headers],[Gameweek 06]],FPL_Fixtures_Extract[#Headers],0)),3))</f>
        <v>LIV(A) 1-1</v>
      </c>
      <c r="H25" t="str">
        <f ca="1">IF(RIGHT(FPL_Combined[[#Headers],[Gameweek 07]],2)&lt;$B$622,INDEX(FPL_Results_Extract[Gameweek 07],MATCH($A25,FPL_Results_Extract[[Player]:[Player]],0)),INDEX(Team_Key[[Abbreviation]:[Abbreviation]],MATCH(LEFT(INDEX(FPL_Fixtures_Extract[],MATCH($A25,FPL_Fixtures_Extract[[Player]:[Player]],0),MATCH(FPL_Combined[[#Headers],[Gameweek 07]],FPL_Fixtures_Extract[#Headers],0)),LEN(INDEX(FPL_Fixtures_Extract[],MATCH($A25,FPL_Fixtures_Extract[[Player]:[Player]],0),MATCH(FPL_Combined[[#Headers],[Gameweek 07]],FPL_Fixtures_Extract[#Headers],0)))-4),Team_Key[[Full Name]:[Full Name]],0))&amp;RIGHT(INDEX(FPL_Fixtures_Extract[],MATCH($A25,FPL_Fixtures_Extract[[Player]:[Player]],0),MATCH(FPL_Combined[[#Headers],[Gameweek 07]],FPL_Fixtures_Extract[#Headers],0)),3))</f>
        <v>WHU(A) 2-2</v>
      </c>
      <c r="I25" t="str">
        <f ca="1">IF(RIGHT(FPL_Combined[[#Headers],[Gameweek 08]],2)&lt;$B$622,INDEX(FPL_Results_Extract[Gameweek 08],MATCH($A25,FPL_Results_Extract[[Player]:[Player]],0)),INDEX(Team_Key[[Abbreviation]:[Abbreviation]],MATCH(LEFT(INDEX(FPL_Fixtures_Extract[],MATCH($A25,FPL_Fixtures_Extract[[Player]:[Player]],0),MATCH(FPL_Combined[[#Headers],[Gameweek 08]],FPL_Fixtures_Extract[#Headers],0)),LEN(INDEX(FPL_Fixtures_Extract[],MATCH($A25,FPL_Fixtures_Extract[[Player]:[Player]],0),MATCH(FPL_Combined[[#Headers],[Gameweek 08]],FPL_Fixtures_Extract[#Headers],0)))-4),Team_Key[[Full Name]:[Full Name]],0))&amp;RIGHT(INDEX(FPL_Fixtures_Extract[],MATCH($A25,FPL_Fixtures_Extract[[Player]:[Player]],0),MATCH(FPL_Combined[[#Headers],[Gameweek 08]],FPL_Fixtures_Extract[#Headers],0)),3))</f>
        <v>LEI(H) 1-2</v>
      </c>
      <c r="J25" t="str">
        <f ca="1">IF(RIGHT(FPL_Combined[[#Headers],[Gameweek 09]],2)&lt;$B$622,INDEX(FPL_Results_Extract[Gameweek 09],MATCH($A25,FPL_Results_Extract[[Player]:[Player]],0)),INDEX(Team_Key[[Abbreviation]:[Abbreviation]],MATCH(LEFT(INDEX(FPL_Fixtures_Extract[],MATCH($A25,FPL_Fixtures_Extract[[Player]:[Player]],0),MATCH(FPL_Combined[[#Headers],[Gameweek 09]],FPL_Fixtures_Extract[#Headers],0)),LEN(INDEX(FPL_Fixtures_Extract[],MATCH($A25,FPL_Fixtures_Extract[[Player]:[Player]],0),MATCH(FPL_Combined[[#Headers],[Gameweek 09]],FPL_Fixtures_Extract[#Headers],0)))-4),Team_Key[[Full Name]:[Full Name]],0))&amp;RIGHT(INDEX(FPL_Fixtures_Extract[],MATCH($A25,FPL_Fixtures_Extract[[Player]:[Player]],0),MATCH(FPL_Combined[[#Headers],[Gameweek 09]],FPL_Fixtures_Extract[#Headers],0)),3))</f>
        <v>NEW(A) 2-6</v>
      </c>
      <c r="K25" t="str">
        <f ca="1">IF(RIGHT(FPL_Combined[[#Headers],[Gameweek 10]],2)&lt;$B$622,INDEX(FPL_Results_Extract[Gameweek 10],MATCH($A25,FPL_Results_Extract[[Player]:[Player]],0)),INDEX(Team_Key[[Abbreviation]:[Abbreviation]],MATCH(LEFT(INDEX(FPL_Fixtures_Extract[],MATCH($A25,FPL_Fixtures_Extract[[Player]:[Player]],0),MATCH(FPL_Combined[[#Headers],[Gameweek 10]],FPL_Fixtures_Extract[#Headers],0)),LEN(INDEX(FPL_Fixtures_Extract[],MATCH($A25,FPL_Fixtures_Extract[[Player]:[Player]],0),MATCH(FPL_Combined[[#Headers],[Gameweek 10]],FPL_Fixtures_Extract[#Headers],0)))-4),Team_Key[[Full Name]:[Full Name]],0))&amp;RIGHT(INDEX(FPL_Fixtures_Extract[],MATCH($A25,FPL_Fixtures_Extract[[Player]:[Player]],0),MATCH(FPL_Combined[[#Headers],[Gameweek 10]],FPL_Fixtures_Extract[#Headers],0)),3))</f>
        <v>WBA(H) 0-1</v>
      </c>
      <c r="L25" t="str">
        <f ca="1">IF(RIGHT(FPL_Combined[[#Headers],[Gameweek 11]],2)&lt;$B$622,INDEX(FPL_Results_Extract[Gameweek 11],MATCH($A25,FPL_Results_Extract[[Player]:[Player]],0)),INDEX(Team_Key[[Abbreviation]:[Abbreviation]],MATCH(LEFT(INDEX(FPL_Fixtures_Extract[],MATCH($A25,FPL_Fixtures_Extract[[Player]:[Player]],0),MATCH(FPL_Combined[[#Headers],[Gameweek 11]],FPL_Fixtures_Extract[#Headers],0)),LEN(INDEX(FPL_Fixtures_Extract[],MATCH($A25,FPL_Fixtures_Extract[[Player]:[Player]],0),MATCH(FPL_Combined[[#Headers],[Gameweek 11]],FPL_Fixtures_Extract[#Headers],0)))-4),Team_Key[[Full Name]:[Full Name]],0))&amp;RIGHT(INDEX(FPL_Fixtures_Extract[],MATCH($A25,FPL_Fixtures_Extract[[Player]:[Player]],0),MATCH(FPL_Combined[[#Headers],[Gameweek 11]],FPL_Fixtures_Extract[#Headers],0)),3))</f>
        <v>MCI(A) 1-2</v>
      </c>
      <c r="M25" t="str">
        <f ca="1">IF(RIGHT(FPL_Combined[[#Headers],[Gameweek 12]],2)&lt;$B$622,INDEX(FPL_Results_Extract[Gameweek 12],MATCH($A25,FPL_Results_Extract[[Player]:[Player]],0)),INDEX(Team_Key[[Abbreviation]:[Abbreviation]],MATCH(LEFT(INDEX(FPL_Fixtures_Extract[],MATCH($A25,FPL_Fixtures_Extract[[Player]:[Player]],0),MATCH(FPL_Combined[[#Headers],[Gameweek 12]],FPL_Fixtures_Extract[#Headers],0)),LEN(INDEX(FPL_Fixtures_Extract[],MATCH($A25,FPL_Fixtures_Extract[[Player]:[Player]],0),MATCH(FPL_Combined[[#Headers],[Gameweek 12]],FPL_Fixtures_Extract[#Headers],0)))-4),Team_Key[[Full Name]:[Full Name]],0))&amp;RIGHT(INDEX(FPL_Fixtures_Extract[],MATCH($A25,FPL_Fixtures_Extract[[Player]:[Player]],0),MATCH(FPL_Combined[[#Headers],[Gameweek 12]],FPL_Fixtures_Extract[#Headers],0)),3))</f>
        <v>SWA(H) 1-0</v>
      </c>
      <c r="N25" t="str">
        <f ca="1">IF(RIGHT(FPL_Combined[[#Headers],[Gameweek 13]],2)&lt;$B$622,INDEX(FPL_Results_Extract[Gameweek 13],MATCH($A25,FPL_Results_Extract[[Player]:[Player]],0)),INDEX(Team_Key[[Abbreviation]:[Abbreviation]],MATCH(LEFT(INDEX(FPL_Fixtures_Extract[],MATCH($A25,FPL_Fixtures_Extract[[Player]:[Player]],0),MATCH(FPL_Combined[[#Headers],[Gameweek 13]],FPL_Fixtures_Extract[#Headers],0)),LEN(INDEX(FPL_Fixtures_Extract[],MATCH($A25,FPL_Fixtures_Extract[[Player]:[Player]],0),MATCH(FPL_Combined[[#Headers],[Gameweek 13]],FPL_Fixtures_Extract[#Headers],0)))-4),Team_Key[[Full Name]:[Full Name]],0))&amp;RIGHT(INDEX(FPL_Fixtures_Extract[],MATCH($A25,FPL_Fixtures_Extract[[Player]:[Player]],0),MATCH(FPL_Combined[[#Headers],[Gameweek 13]],FPL_Fixtures_Extract[#Headers],0)),3))</f>
        <v>CHE(A) 0-1</v>
      </c>
      <c r="O25" t="str">
        <f ca="1">IF(RIGHT(FPL_Combined[[#Headers],[Gameweek 14]],2)&lt;$B$622,INDEX(FPL_Results_Extract[Gameweek 14],MATCH($A25,FPL_Results_Extract[[Player]:[Player]],0)),INDEX(Team_Key[[Abbreviation]:[Abbreviation]],MATCH(LEFT(INDEX(FPL_Fixtures_Extract[],MATCH($A25,FPL_Fixtures_Extract[[Player]:[Player]],0),MATCH(FPL_Combined[[#Headers],[Gameweek 14]],FPL_Fixtures_Extract[#Headers],0)),LEN(INDEX(FPL_Fixtures_Extract[],MATCH($A25,FPL_Fixtures_Extract[[Player]:[Player]],0),MATCH(FPL_Combined[[#Headers],[Gameweek 14]],FPL_Fixtures_Extract[#Headers],0)))-4),Team_Key[[Full Name]:[Full Name]],0))&amp;RIGHT(INDEX(FPL_Fixtures_Extract[],MATCH($A25,FPL_Fixtures_Extract[[Player]:[Player]],0),MATCH(FPL_Combined[[#Headers],[Gameweek 14]],FPL_Fixtures_Extract[#Headers],0)),3))</f>
        <v>ARS(H) 1-1</v>
      </c>
      <c r="P25" t="str">
        <f ca="1">IF(RIGHT(FPL_Combined[[#Headers],[Gameweek 15]],2)&lt;$B$622,INDEX(FPL_Results_Extract[Gameweek 15],MATCH($A25,FPL_Results_Extract[[Player]:[Player]],0)),INDEX(Team_Key[[Abbreviation]:[Abbreviation]],MATCH(LEFT(INDEX(FPL_Fixtures_Extract[],MATCH($A25,FPL_Fixtures_Extract[[Player]:[Player]],0),MATCH(FPL_Combined[[#Headers],[Gameweek 15]],FPL_Fixtures_Extract[#Headers],0)),LEN(INDEX(FPL_Fixtures_Extract[],MATCH($A25,FPL_Fixtures_Extract[[Player]:[Player]],0),MATCH(FPL_Combined[[#Headers],[Gameweek 15]],FPL_Fixtures_Extract[#Headers],0)))-4),Team_Key[[Full Name]:[Full Name]],0))&amp;RIGHT(INDEX(FPL_Fixtures_Extract[],MATCH($A25,FPL_Fixtures_Extract[[Player]:[Player]],0),MATCH(FPL_Combined[[#Headers],[Gameweek 15]],FPL_Fixtures_Extract[#Headers],0)),3))</f>
        <v>WAT(A) 0-2</v>
      </c>
      <c r="Q25" t="str">
        <f ca="1">IF(RIGHT(FPL_Combined[[#Headers],[Gameweek 16]],2)&lt;$B$622,INDEX(FPL_Results_Extract[Gameweek 16],MATCH($A25,FPL_Results_Extract[[Player]:[Player]],0)),INDEX(Team_Key[[Abbreviation]:[Abbreviation]],MATCH(LEFT(INDEX(FPL_Fixtures_Extract[],MATCH($A25,FPL_Fixtures_Extract[[Player]:[Player]],0),MATCH(FPL_Combined[[#Headers],[Gameweek 16]],FPL_Fixtures_Extract[#Headers],0)),LEN(INDEX(FPL_Fixtures_Extract[],MATCH($A25,FPL_Fixtures_Extract[[Player]:[Player]],0),MATCH(FPL_Combined[[#Headers],[Gameweek 16]],FPL_Fixtures_Extract[#Headers],0)))-4),Team_Key[[Full Name]:[Full Name]],0))&amp;RIGHT(INDEX(FPL_Fixtures_Extract[],MATCH($A25,FPL_Fixtures_Extract[[Player]:[Player]],0),MATCH(FPL_Combined[[#Headers],[Gameweek 16]],FPL_Fixtures_Extract[#Headers],0)),3))</f>
        <v>EVE(H) 1-1</v>
      </c>
      <c r="R25" t="str">
        <f ca="1">IF(RIGHT(FPL_Combined[[#Headers],[Gameweek 17]],2)&lt;$B$622,INDEX(FPL_Results_Extract[Gameweek 17],MATCH($A25,FPL_Results_Extract[[Player]:[Player]],0)),INDEX(Team_Key[[Abbreviation]:[Abbreviation]],MATCH(LEFT(INDEX(FPL_Fixtures_Extract[],MATCH($A25,FPL_Fixtures_Extract[[Player]:[Player]],0),MATCH(FPL_Combined[[#Headers],[Gameweek 17]],FPL_Fixtures_Extract[#Headers],0)),LEN(INDEX(FPL_Fixtures_Extract[],MATCH($A25,FPL_Fixtures_Extract[[Player]:[Player]],0),MATCH(FPL_Combined[[#Headers],[Gameweek 17]],FPL_Fixtures_Extract[#Headers],0)))-4),Team_Key[[Full Name]:[Full Name]],0))&amp;RIGHT(INDEX(FPL_Fixtures_Extract[],MATCH($A25,FPL_Fixtures_Extract[[Player]:[Player]],0),MATCH(FPL_Combined[[#Headers],[Gameweek 17]],FPL_Fixtures_Extract[#Headers],0)),3))</f>
        <v>MUN(A) 2-1</v>
      </c>
      <c r="S25" t="str">
        <f ca="1">IF(RIGHT(FPL_Combined[[#Headers],[Gameweek 18]],2)&lt;$B$622,INDEX(FPL_Results_Extract[Gameweek 18],MATCH($A25,FPL_Results_Extract[[Player]:[Player]],0)),INDEX(Team_Key[[Abbreviation]:[Abbreviation]],MATCH(LEFT(INDEX(FPL_Fixtures_Extract[],MATCH($A25,FPL_Fixtures_Extract[[Player]:[Player]],0),MATCH(FPL_Combined[[#Headers],[Gameweek 18]],FPL_Fixtures_Extract[#Headers],0)),LEN(INDEX(FPL_Fixtures_Extract[],MATCH($A25,FPL_Fixtures_Extract[[Player]:[Player]],0),MATCH(FPL_Combined[[#Headers],[Gameweek 18]],FPL_Fixtures_Extract[#Headers],0)))-4),Team_Key[[Full Name]:[Full Name]],0))&amp;RIGHT(INDEX(FPL_Fixtures_Extract[],MATCH($A25,FPL_Fixtures_Extract[[Player]:[Player]],0),MATCH(FPL_Combined[[#Headers],[Gameweek 18]],FPL_Fixtures_Extract[#Headers],0)),3))</f>
        <v>TOT(A) 0-3</v>
      </c>
      <c r="T25" t="str">
        <f ca="1">IF(RIGHT(FPL_Combined[[#Headers],[Gameweek 19]],2)&lt;$B$622,INDEX(FPL_Results_Extract[Gameweek 19],MATCH($A25,FPL_Results_Extract[[Player]:[Player]],0)),INDEX(Team_Key[[Abbreviation]:[Abbreviation]],MATCH(LEFT(INDEX(FPL_Fixtures_Extract[],MATCH($A25,FPL_Fixtures_Extract[[Player]:[Player]],0),MATCH(FPL_Combined[[#Headers],[Gameweek 19]],FPL_Fixtures_Extract[#Headers],0)),LEN(INDEX(FPL_Fixtures_Extract[],MATCH($A25,FPL_Fixtures_Extract[[Player]:[Player]],0),MATCH(FPL_Combined[[#Headers],[Gameweek 19]],FPL_Fixtures_Extract[#Headers],0)))-4),Team_Key[[Full Name]:[Full Name]],0))&amp;RIGHT(INDEX(FPL_Fixtures_Extract[],MATCH($A25,FPL_Fixtures_Extract[[Player]:[Player]],0),MATCH(FPL_Combined[[#Headers],[Gameweek 19]],FPL_Fixtures_Extract[#Headers],0)),3))</f>
        <v>AVL(H) 2-0</v>
      </c>
      <c r="U25" t="str">
        <f ca="1">IF(RIGHT(FPL_Combined[[#Headers],[Gameweek 20]],2)&lt;$B$622,INDEX(FPL_Results_Extract[Gameweek 20],MATCH($A25,FPL_Results_Extract[[Player]:[Player]],0)),INDEX(Team_Key[[Abbreviation]:[Abbreviation]],MATCH(LEFT(INDEX(FPL_Fixtures_Extract[],MATCH($A25,FPL_Fixtures_Extract[[Player]:[Player]],0),MATCH(FPL_Combined[[#Headers],[Gameweek 20]],FPL_Fixtures_Extract[#Headers],0)),LEN(INDEX(FPL_Fixtures_Extract[],MATCH($A25,FPL_Fixtures_Extract[[Player]:[Player]],0),MATCH(FPL_Combined[[#Headers],[Gameweek 20]],FPL_Fixtures_Extract[#Headers],0)))-4),Team_Key[[Full Name]:[Full Name]],0))&amp;RIGHT(INDEX(FPL_Fixtures_Extract[],MATCH($A25,FPL_Fixtures_Extract[[Player]:[Player]],0),MATCH(FPL_Combined[[#Headers],[Gameweek 20]],FPL_Fixtures_Extract[#Headers],0)),3))</f>
        <v>SOU(H) 1-0</v>
      </c>
      <c r="V25" t="str">
        <f ca="1">IF(RIGHT(FPL_Combined[[#Headers],[Gameweek 21]],2)&lt;$B$622,INDEX(FPL_Results_Extract[Gameweek 21],MATCH($A25,FPL_Results_Extract[[Player]:[Player]],0)),INDEX(Team_Key[[Abbreviation]:[Abbreviation]],MATCH(LEFT(INDEX(FPL_Fixtures_Extract[],MATCH($A25,FPL_Fixtures_Extract[[Player]:[Player]],0),MATCH(FPL_Combined[[#Headers],[Gameweek 21]],FPL_Fixtures_Extract[#Headers],0)),LEN(INDEX(FPL_Fixtures_Extract[],MATCH($A25,FPL_Fixtures_Extract[[Player]:[Player]],0),MATCH(FPL_Combined[[#Headers],[Gameweek 21]],FPL_Fixtures_Extract[#Headers],0)))-4),Team_Key[[Full Name]:[Full Name]],0))&amp;RIGHT(INDEX(FPL_Fixtures_Extract[],MATCH($A25,FPL_Fixtures_Extract[[Player]:[Player]],0),MATCH(FPL_Combined[[#Headers],[Gameweek 21]],FPL_Fixtures_Extract[#Headers],0)),3))</f>
        <v>STK(A) 1-3</v>
      </c>
      <c r="W25" t="str">
        <f ca="1">IF(RIGHT(FPL_Combined[[#Headers],[Gameweek 22]],2)&lt;$B$622,INDEX(FPL_Results_Extract[Gameweek 22],MATCH($A25,FPL_Results_Extract[[Player]:[Player]],0)),INDEX(Team_Key[[Abbreviation]:[Abbreviation]],MATCH(LEFT(INDEX(FPL_Fixtures_Extract[],MATCH($A25,FPL_Fixtures_Extract[[Player]:[Player]],0),MATCH(FPL_Combined[[#Headers],[Gameweek 22]],FPL_Fixtures_Extract[#Headers],0)),LEN(INDEX(FPL_Fixtures_Extract[],MATCH($A25,FPL_Fixtures_Extract[[Player]:[Player]],0),MATCH(FPL_Combined[[#Headers],[Gameweek 22]],FPL_Fixtures_Extract[#Headers],0)))-4),Team_Key[[Full Name]:[Full Name]],0))&amp;RIGHT(INDEX(FPL_Fixtures_Extract[],MATCH($A25,FPL_Fixtures_Extract[[Player]:[Player]],0),MATCH(FPL_Combined[[#Headers],[Gameweek 22]],FPL_Fixtures_Extract[#Headers],0)),3))</f>
        <v>BOU(A) 0-3</v>
      </c>
      <c r="X25" t="str">
        <f ca="1">IF(RIGHT(FPL_Combined[[#Headers],[Gameweek 23]],2)&lt;$B$622,INDEX(FPL_Results_Extract[Gameweek 23],MATCH($A25,FPL_Results_Extract[[Player]:[Player]],0)),INDEX(Team_Key[[Abbreviation]:[Abbreviation]],MATCH(LEFT(INDEX(FPL_Fixtures_Extract[],MATCH($A25,FPL_Fixtures_Extract[[Player]:[Player]],0),MATCH(FPL_Combined[[#Headers],[Gameweek 23]],FPL_Fixtures_Extract[#Headers],0)),LEN(INDEX(FPL_Fixtures_Extract[],MATCH($A25,FPL_Fixtures_Extract[[Player]:[Player]],0),MATCH(FPL_Combined[[#Headers],[Gameweek 23]],FPL_Fixtures_Extract[#Headers],0)))-4),Team_Key[[Full Name]:[Full Name]],0))&amp;RIGHT(INDEX(FPL_Fixtures_Extract[],MATCH($A25,FPL_Fixtures_Extract[[Player]:[Player]],0),MATCH(FPL_Combined[[#Headers],[Gameweek 23]],FPL_Fixtures_Extract[#Headers],0)),3))</f>
        <v>LIV(H) 4-5</v>
      </c>
      <c r="Y25" t="str">
        <f ca="1">IF(RIGHT(FPL_Combined[[#Headers],[Gameweek 24]],2)&lt;$B$622,INDEX(FPL_Results_Extract[Team],MATCH($A25,FPL_Results_Extract[[Player]:[Player]],0)),INDEX(Team_Key[[Abbreviation]:[Abbreviation]],MATCH(LEFT(INDEX(FPL_Fixtures_Extract[],MATCH($A25,FPL_Fixtures_Extract[[Player]:[Player]],0),MATCH(FPL_Combined[[#Headers],[Gameweek 24]],FPL_Fixtures_Extract[#Headers],0)),LEN(INDEX(FPL_Fixtures_Extract[],MATCH($A25,FPL_Fixtures_Extract[[Player]:[Player]],0),MATCH(FPL_Combined[[#Headers],[Gameweek 24]],FPL_Fixtures_Extract[#Headers],0)))-4),Team_Key[[Full Name]:[Full Name]],0))&amp;RIGHT(INDEX(FPL_Fixtures_Extract[],MATCH($A25,FPL_Fixtures_Extract[[Player]:[Player]],0),MATCH(FPL_Combined[[#Headers],[Gameweek 24]],FPL_Fixtures_Extract[#Headers],0)),3))</f>
        <v>NOR</v>
      </c>
      <c r="Z25" t="str">
        <f ca="1">IF(RIGHT(FPL_Combined[[#Headers],[Gameweek 25]],2)&lt;$B$622,INDEX(FPL_Results_Extract[Player],MATCH($A25,FPL_Results_Extract[[Player]:[Player]],0)),INDEX(Team_Key[[Abbreviation]:[Abbreviation]],MATCH(LEFT(INDEX(FPL_Fixtures_Extract[],MATCH($A25,FPL_Fixtures_Extract[[Player]:[Player]],0),MATCH(FPL_Combined[[#Headers],[Gameweek 25]],FPL_Fixtures_Extract[#Headers],0)),LEN(INDEX(FPL_Fixtures_Extract[],MATCH($A25,FPL_Fixtures_Extract[[Player]:[Player]],0),MATCH(FPL_Combined[[#Headers],[Gameweek 25]],FPL_Fixtures_Extract[#Headers],0)))-4),Team_Key[[Full Name]:[Full Name]],0))&amp;RIGHT(INDEX(FPL_Fixtures_Extract[],MATCH($A25,FPL_Fixtures_Extract[[Player]:[Player]],0),MATCH(FPL_Combined[[#Headers],[Gameweek 25]],FPL_Fixtures_Extract[#Headers],0)),3))</f>
        <v>Andreu</v>
      </c>
      <c r="AA25" t="str">
        <f ca="1">IF(RIGHT(FPL_Combined[[#Headers],[Gameweek 26]],2)&lt;$B$622,INDEX(FPL_Results_Extract[Gameweek 01],MATCH($A25,FPL_Results_Extract[[Player]:[Player]],0)),INDEX(Team_Key[[Abbreviation]:[Abbreviation]],MATCH(LEFT(INDEX(FPL_Fixtures_Extract[],MATCH($A25,FPL_Fixtures_Extract[[Player]:[Player]],0),MATCH(FPL_Combined[[#Headers],[Gameweek 26]],FPL_Fixtures_Extract[#Headers],0)),LEN(INDEX(FPL_Fixtures_Extract[],MATCH($A25,FPL_Fixtures_Extract[[Player]:[Player]],0),MATCH(FPL_Combined[[#Headers],[Gameweek 26]],FPL_Fixtures_Extract[#Headers],0)))-4),Team_Key[[Full Name]:[Full Name]],0))&amp;RIGHT(INDEX(FPL_Fixtures_Extract[],MATCH($A25,FPL_Fixtures_Extract[[Player]:[Player]],0),MATCH(FPL_Combined[[#Headers],[Gameweek 26]],FPL_Fixtures_Extract[#Headers],0)),3))</f>
        <v>CRY(H) 1-3</v>
      </c>
      <c r="AB25" t="str">
        <f ca="1">IF(RIGHT(FPL_Combined[[#Headers],[Gameweek 27]],2)&lt;$B$622,INDEX(FPL_Results_Extract[Gameweek 02],MATCH($A25,FPL_Results_Extract[[Player]:[Player]],0)),INDEX(Team_Key[[Abbreviation]:[Abbreviation]],MATCH(LEFT(INDEX(FPL_Fixtures_Extract[],MATCH($A25,FPL_Fixtures_Extract[[Player]:[Player]],0),MATCH(FPL_Combined[[#Headers],[Gameweek 27]],FPL_Fixtures_Extract[#Headers],0)),LEN(INDEX(FPL_Fixtures_Extract[],MATCH($A25,FPL_Fixtures_Extract[[Player]:[Player]],0),MATCH(FPL_Combined[[#Headers],[Gameweek 27]],FPL_Fixtures_Extract[#Headers],0)))-4),Team_Key[[Full Name]:[Full Name]],0))&amp;RIGHT(INDEX(FPL_Fixtures_Extract[],MATCH($A25,FPL_Fixtures_Extract[[Player]:[Player]],0),MATCH(FPL_Combined[[#Headers],[Gameweek 27]],FPL_Fixtures_Extract[#Headers],0)),3))</f>
        <v>SUN(A) 3-1</v>
      </c>
      <c r="AC25" t="str">
        <f ca="1">IF(RIGHT(FPL_Combined[[#Headers],[Gameweek 28]],2)&lt;$B$622,INDEX(FPL_Results_Extract[Gameweek 03],MATCH($A25,FPL_Results_Extract[[Player]:[Player]],0)),INDEX(Team_Key[[Abbreviation]:[Abbreviation]],MATCH(LEFT(INDEX(FPL_Fixtures_Extract[],MATCH($A25,FPL_Fixtures_Extract[[Player]:[Player]],0),MATCH(FPL_Combined[[#Headers],[Gameweek 28]],FPL_Fixtures_Extract[#Headers],0)),LEN(INDEX(FPL_Fixtures_Extract[],MATCH($A25,FPL_Fixtures_Extract[[Player]:[Player]],0),MATCH(FPL_Combined[[#Headers],[Gameweek 28]],FPL_Fixtures_Extract[#Headers],0)))-4),Team_Key[[Full Name]:[Full Name]],0))&amp;RIGHT(INDEX(FPL_Fixtures_Extract[],MATCH($A25,FPL_Fixtures_Extract[[Player]:[Player]],0),MATCH(FPL_Combined[[#Headers],[Gameweek 28]],FPL_Fixtures_Extract[#Headers],0)),3))</f>
        <v>STK(H) 1-1</v>
      </c>
      <c r="AD25" t="str">
        <f ca="1">IF(RIGHT(FPL_Combined[[#Headers],[Gameweek 29]],2)&lt;$B$622,INDEX(FPL_Results_Extract[Gameweek 04],MATCH($A25,FPL_Results_Extract[[Player]:[Player]],0)),INDEX(Team_Key[[Abbreviation]:[Abbreviation]],MATCH(LEFT(INDEX(FPL_Fixtures_Extract[],MATCH($A25,FPL_Fixtures_Extract[[Player]:[Player]],0),MATCH(FPL_Combined[[#Headers],[Gameweek 29]],FPL_Fixtures_Extract[#Headers],0)),LEN(INDEX(FPL_Fixtures_Extract[],MATCH($A25,FPL_Fixtures_Extract[[Player]:[Player]],0),MATCH(FPL_Combined[[#Headers],[Gameweek 29]],FPL_Fixtures_Extract[#Headers],0)))-4),Team_Key[[Full Name]:[Full Name]],0))&amp;RIGHT(INDEX(FPL_Fixtures_Extract[],MATCH($A25,FPL_Fixtures_Extract[[Player]:[Player]],0),MATCH(FPL_Combined[[#Headers],[Gameweek 29]],FPL_Fixtures_Extract[#Headers],0)),3))</f>
        <v>SWA(A)</v>
      </c>
      <c r="AE25" t="str">
        <f ca="1">IF(RIGHT(FPL_Combined[[#Headers],[Gameweek 30]],2)&lt;$B$622,INDEX(FPL_Results_Extract[Gameweek 05],MATCH($A25,FPL_Results_Extract[[Player]:[Player]],0)),INDEX(Team_Key[[Abbreviation]:[Abbreviation]],MATCH(LEFT(INDEX(FPL_Fixtures_Extract[],MATCH($A25,FPL_Fixtures_Extract[[Player]:[Player]],0),MATCH(FPL_Combined[[#Headers],[Gameweek 30]],FPL_Fixtures_Extract[#Headers],0)),LEN(INDEX(FPL_Fixtures_Extract[],MATCH($A25,FPL_Fixtures_Extract[[Player]:[Player]],0),MATCH(FPL_Combined[[#Headers],[Gameweek 30]],FPL_Fixtures_Extract[#Headers],0)))-4),Team_Key[[Full Name]:[Full Name]],0))&amp;RIGHT(INDEX(FPL_Fixtures_Extract[],MATCH($A25,FPL_Fixtures_Extract[[Player]:[Player]],0),MATCH(FPL_Combined[[#Headers],[Gameweek 30]],FPL_Fixtures_Extract[#Headers],0)),3))</f>
        <v>MCI(H)</v>
      </c>
      <c r="AF25" t="str">
        <f ca="1">IF(RIGHT(FPL_Combined[[#Headers],[Gameweek 31]],2)&lt;$B$622,INDEX(FPL_Results_Extract[Gameweek 06],MATCH($A25,FPL_Results_Extract[[Player]:[Player]],0)),INDEX(Team_Key[[Abbreviation]:[Abbreviation]],MATCH(LEFT(INDEX(FPL_Fixtures_Extract[],MATCH($A25,FPL_Fixtures_Extract[[Player]:[Player]],0),MATCH(FPL_Combined[[#Headers],[Gameweek 31]],FPL_Fixtures_Extract[#Headers],0)),LEN(INDEX(FPL_Fixtures_Extract[],MATCH($A25,FPL_Fixtures_Extract[[Player]:[Player]],0),MATCH(FPL_Combined[[#Headers],[Gameweek 31]],FPL_Fixtures_Extract[#Headers],0)))-4),Team_Key[[Full Name]:[Full Name]],0))&amp;RIGHT(INDEX(FPL_Fixtures_Extract[],MATCH($A25,FPL_Fixtures_Extract[[Player]:[Player]],0),MATCH(FPL_Combined[[#Headers],[Gameweek 31]],FPL_Fixtures_Extract[#Headers],0)),3))</f>
        <v>WBA(A)</v>
      </c>
      <c r="AG25" t="str">
        <f ca="1">IF(RIGHT(FPL_Combined[[#Headers],[Gameweek 32]],2)&lt;$B$622,INDEX(FPL_Results_Extract[Gameweek 07],MATCH($A25,FPL_Results_Extract[[Player]:[Player]],0)),INDEX(Team_Key[[Abbreviation]:[Abbreviation]],MATCH(LEFT(INDEX(FPL_Fixtures_Extract[],MATCH($A25,FPL_Fixtures_Extract[[Player]:[Player]],0),MATCH(FPL_Combined[[#Headers],[Gameweek 32]],FPL_Fixtures_Extract[#Headers],0)),LEN(INDEX(FPL_Fixtures_Extract[],MATCH($A25,FPL_Fixtures_Extract[[Player]:[Player]],0),MATCH(FPL_Combined[[#Headers],[Gameweek 32]],FPL_Fixtures_Extract[#Headers],0)))-4),Team_Key[[Full Name]:[Full Name]],0))&amp;RIGHT(INDEX(FPL_Fixtures_Extract[],MATCH($A25,FPL_Fixtures_Extract[[Player]:[Player]],0),MATCH(FPL_Combined[[#Headers],[Gameweek 32]],FPL_Fixtures_Extract[#Headers],0)),3))</f>
        <v>NEW(H)</v>
      </c>
      <c r="AH25" t="str">
        <f ca="1">IF(RIGHT(FPL_Combined[[#Headers],[Gameweek 33]],2)&lt;$B$622,INDEX(FPL_Results_Extract[Gameweek 08],MATCH($A25,FPL_Results_Extract[[Player]:[Player]],0)),INDEX(Team_Key[[Abbreviation]:[Abbreviation]],MATCH(LEFT(INDEX(FPL_Fixtures_Extract[],MATCH($A25,FPL_Fixtures_Extract[[Player]:[Player]],0),MATCH(FPL_Combined[[#Headers],[Gameweek 33]],FPL_Fixtures_Extract[#Headers],0)),LEN(INDEX(FPL_Fixtures_Extract[],MATCH($A25,FPL_Fixtures_Extract[[Player]:[Player]],0),MATCH(FPL_Combined[[#Headers],[Gameweek 33]],FPL_Fixtures_Extract[#Headers],0)))-4),Team_Key[[Full Name]:[Full Name]],0))&amp;RIGHT(INDEX(FPL_Fixtures_Extract[],MATCH($A25,FPL_Fixtures_Extract[[Player]:[Player]],0),MATCH(FPL_Combined[[#Headers],[Gameweek 33]],FPL_Fixtures_Extract[#Headers],0)),3))</f>
        <v>CRY(A)</v>
      </c>
      <c r="AI25" t="str">
        <f ca="1">IF(RIGHT(FPL_Combined[[#Headers],[Gameweek 34]],2)&lt;$B$622,INDEX(FPL_Results_Extract[Gameweek 09],MATCH($A25,FPL_Results_Extract[[Player]:[Player]],0)),INDEX(Team_Key[[Abbreviation]:[Abbreviation]],MATCH(LEFT(INDEX(FPL_Fixtures_Extract[],MATCH($A25,FPL_Fixtures_Extract[[Player]:[Player]],0),MATCH(FPL_Combined[[#Headers],[Gameweek 34]],FPL_Fixtures_Extract[#Headers],0)),LEN(INDEX(FPL_Fixtures_Extract[],MATCH($A25,FPL_Fixtures_Extract[[Player]:[Player]],0),MATCH(FPL_Combined[[#Headers],[Gameweek 34]],FPL_Fixtures_Extract[#Headers],0)))-4),Team_Key[[Full Name]:[Full Name]],0))&amp;RIGHT(INDEX(FPL_Fixtures_Extract[],MATCH($A25,FPL_Fixtures_Extract[[Player]:[Player]],0),MATCH(FPL_Combined[[#Headers],[Gameweek 34]],FPL_Fixtures_Extract[#Headers],0)),3))</f>
        <v>SUN(H)</v>
      </c>
      <c r="AJ25" t="str">
        <f ca="1">IF(RIGHT(FPL_Combined[[#Headers],[Gameweek 35]],2)&lt;$B$622,INDEX(FPL_Results_Extract[Gameweek 10],MATCH($A25,FPL_Results_Extract[[Player]:[Player]],0)),INDEX(Team_Key[[Abbreviation]:[Abbreviation]],MATCH(LEFT(INDEX(FPL_Fixtures_Extract[],MATCH($A25,FPL_Fixtures_Extract[[Player]:[Player]],0),MATCH(FPL_Combined[[#Headers],[Gameweek 35]],FPL_Fixtures_Extract[#Headers],0)),LEN(INDEX(FPL_Fixtures_Extract[],MATCH($A25,FPL_Fixtures_Extract[[Player]:[Player]],0),MATCH(FPL_Combined[[#Headers],[Gameweek 35]],FPL_Fixtures_Extract[#Headers],0)))-4),Team_Key[[Full Name]:[Full Name]],0))&amp;RIGHT(INDEX(FPL_Fixtures_Extract[],MATCH($A25,FPL_Fixtures_Extract[[Player]:[Player]],0),MATCH(FPL_Combined[[#Headers],[Gameweek 35]],FPL_Fixtures_Extract[#Headers],0)),3))</f>
        <v>WAT(H)</v>
      </c>
      <c r="AK25" t="str">
        <f ca="1">IF(RIGHT(FPL_Combined[[#Headers],[Gameweek 36]],2)&lt;$B$622,INDEX(FPL_Results_Extract[Gameweek 11],MATCH($A25,FPL_Results_Extract[[Player]:[Player]],0)),INDEX(Team_Key[[Abbreviation]:[Abbreviation]],MATCH(LEFT(INDEX(FPL_Fixtures_Extract[],MATCH($A25,FPL_Fixtures_Extract[[Player]:[Player]],0),MATCH(FPL_Combined[[#Headers],[Gameweek 36]],FPL_Fixtures_Extract[#Headers],0)),LEN(INDEX(FPL_Fixtures_Extract[],MATCH($A25,FPL_Fixtures_Extract[[Player]:[Player]],0),MATCH(FPL_Combined[[#Headers],[Gameweek 36]],FPL_Fixtures_Extract[#Headers],0)))-4),Team_Key[[Full Name]:[Full Name]],0))&amp;RIGHT(INDEX(FPL_Fixtures_Extract[],MATCH($A25,FPL_Fixtures_Extract[[Player]:[Player]],0),MATCH(FPL_Combined[[#Headers],[Gameweek 36]],FPL_Fixtures_Extract[#Headers],0)),3))</f>
        <v>ARS(A)</v>
      </c>
      <c r="AL25" t="str">
        <f ca="1">IF(RIGHT(FPL_Combined[[#Headers],[Gameweek 37]],2)&lt;$B$622,INDEX(FPL_Results_Extract[Gameweek 12],MATCH($A25,FPL_Results_Extract[[Player]:[Player]],0)),INDEX(Team_Key[[Abbreviation]:[Abbreviation]],MATCH(LEFT(INDEX(FPL_Fixtures_Extract[],MATCH($A25,FPL_Fixtures_Extract[[Player]:[Player]],0),MATCH(FPL_Combined[[#Headers],[Gameweek 37]],FPL_Fixtures_Extract[#Headers],0)),LEN(INDEX(FPL_Fixtures_Extract[],MATCH($A25,FPL_Fixtures_Extract[[Player]:[Player]],0),MATCH(FPL_Combined[[#Headers],[Gameweek 37]],FPL_Fixtures_Extract[#Headers],0)))-4),Team_Key[[Full Name]:[Full Name]],0))&amp;RIGHT(INDEX(FPL_Fixtures_Extract[],MATCH($A25,FPL_Fixtures_Extract[[Player]:[Player]],0),MATCH(FPL_Combined[[#Headers],[Gameweek 37]],FPL_Fixtures_Extract[#Headers],0)),3))</f>
        <v>MUN(H)</v>
      </c>
      <c r="AM25" t="str">
        <f ca="1">IF(RIGHT(FPL_Combined[[#Headers],[Gameweek 38]],2)&lt;$B$622,INDEX(FPL_Results_Extract[Gameweek 13],MATCH($A25,FPL_Results_Extract[[Player]:[Player]],0)),INDEX(Team_Key[[Abbreviation]:[Abbreviation]],MATCH(LEFT(INDEX(FPL_Fixtures_Extract[],MATCH($A25,FPL_Fixtures_Extract[[Player]:[Player]],0),MATCH(FPL_Combined[[#Headers],[Gameweek 38]],FPL_Fixtures_Extract[#Headers],0)),LEN(INDEX(FPL_Fixtures_Extract[],MATCH($A25,FPL_Fixtures_Extract[[Player]:[Player]],0),MATCH(FPL_Combined[[#Headers],[Gameweek 38]],FPL_Fixtures_Extract[#Headers],0)))-4),Team_Key[[Full Name]:[Full Name]],0))&amp;RIGHT(INDEX(FPL_Fixtures_Extract[],MATCH($A25,FPL_Fixtures_Extract[[Player]:[Player]],0),MATCH(FPL_Combined[[#Headers],[Gameweek 38]],FPL_Fixtures_Extract[#Headers],0)),3))</f>
        <v>EVE(A)</v>
      </c>
    </row>
    <row r="26" spans="1:39" x14ac:dyDescent="0.45">
      <c r="A26" t="s">
        <v>289</v>
      </c>
      <c r="B26" t="str">
        <f ca="1">IF(RIGHT(FPL_Combined[[#Headers],[Gameweek 01]],2)&lt;$B$622,INDEX(FPL_Results_Extract[Gameweek 01],MATCH($A26,FPL_Results_Extract[[Player]:[Player]],0)),INDEX(Team_Key[[Abbreviation]:[Abbreviation]],MATCH(LEFT(INDEX(FPL_Fixtures_Extract[],MATCH($A26,FPL_Fixtures_Extract[[Player]:[Player]],0),MATCH(FPL_Combined[[#Headers],[Gameweek 01]],FPL_Fixtures_Extract[#Headers],0)),LEN(INDEX(FPL_Fixtures_Extract[],MATCH($A26,FPL_Fixtures_Extract[[Player]:[Player]],0),MATCH(FPL_Combined[[#Headers],[Gameweek 01]],FPL_Fixtures_Extract[#Headers],0)))-4),Team_Key[[Full Name]:[Full Name]],0))&amp;RIGHT(INDEX(FPL_Fixtures_Extract[],MATCH($A26,FPL_Fixtures_Extract[[Player]:[Player]],0),MATCH(FPL_Combined[[#Headers],[Gameweek 01]],FPL_Fixtures_Extract[#Headers],0)),3))</f>
        <v>EVE(A) 2-2</v>
      </c>
      <c r="C26" t="str">
        <f ca="1">IF(RIGHT(FPL_Combined[[#Headers],[Gameweek 02]],2)&lt;$B$622,INDEX(FPL_Results_Extract[Gameweek 02],MATCH($A26,FPL_Results_Extract[[Player]:[Player]],0)),INDEX(Team_Key[[Abbreviation]:[Abbreviation]],MATCH(LEFT(INDEX(FPL_Fixtures_Extract[],MATCH($A26,FPL_Fixtures_Extract[[Player]:[Player]],0),MATCH(FPL_Combined[[#Headers],[Gameweek 02]],FPL_Fixtures_Extract[#Headers],0)),LEN(INDEX(FPL_Fixtures_Extract[],MATCH($A26,FPL_Fixtures_Extract[[Player]:[Player]],0),MATCH(FPL_Combined[[#Headers],[Gameweek 02]],FPL_Fixtures_Extract[#Headers],0)))-4),Team_Key[[Full Name]:[Full Name]],0))&amp;RIGHT(INDEX(FPL_Fixtures_Extract[],MATCH($A26,FPL_Fixtures_Extract[[Player]:[Player]],0),MATCH(FPL_Combined[[#Headers],[Gameweek 02]],FPL_Fixtures_Extract[#Headers],0)),3))</f>
        <v>WBA(H) 0-0</v>
      </c>
      <c r="D26" t="str">
        <f ca="1">IF(RIGHT(FPL_Combined[[#Headers],[Gameweek 03]],2)&lt;$B$622,INDEX(FPL_Results_Extract[Gameweek 03],MATCH($A26,FPL_Results_Extract[[Player]:[Player]],0)),INDEX(Team_Key[[Abbreviation]:[Abbreviation]],MATCH(LEFT(INDEX(FPL_Fixtures_Extract[],MATCH($A26,FPL_Fixtures_Extract[[Player]:[Player]],0),MATCH(FPL_Combined[[#Headers],[Gameweek 03]],FPL_Fixtures_Extract[#Headers],0)),LEN(INDEX(FPL_Fixtures_Extract[],MATCH($A26,FPL_Fixtures_Extract[[Player]:[Player]],0),MATCH(FPL_Combined[[#Headers],[Gameweek 03]],FPL_Fixtures_Extract[#Headers],0)))-4),Team_Key[[Full Name]:[Full Name]],0))&amp;RIGHT(INDEX(FPL_Fixtures_Extract[],MATCH($A26,FPL_Fixtures_Extract[[Player]:[Player]],0),MATCH(FPL_Combined[[#Headers],[Gameweek 03]],FPL_Fixtures_Extract[#Headers],0)),3))</f>
        <v>SOU(H) 0-0</v>
      </c>
      <c r="E26" t="str">
        <f ca="1">IF(RIGHT(FPL_Combined[[#Headers],[Gameweek 04]],2)&lt;$B$622,INDEX(FPL_Results_Extract[Gameweek 04],MATCH($A26,FPL_Results_Extract[[Player]:[Player]],0)),INDEX(Team_Key[[Abbreviation]:[Abbreviation]],MATCH(LEFT(INDEX(FPL_Fixtures_Extract[],MATCH($A26,FPL_Fixtures_Extract[[Player]:[Player]],0),MATCH(FPL_Combined[[#Headers],[Gameweek 04]],FPL_Fixtures_Extract[#Headers],0)),LEN(INDEX(FPL_Fixtures_Extract[],MATCH($A26,FPL_Fixtures_Extract[[Player]:[Player]],0),MATCH(FPL_Combined[[#Headers],[Gameweek 04]],FPL_Fixtures_Extract[#Headers],0)))-4),Team_Key[[Full Name]:[Full Name]],0))&amp;RIGHT(INDEX(FPL_Fixtures_Extract[],MATCH($A26,FPL_Fixtures_Extract[[Player]:[Player]],0),MATCH(FPL_Combined[[#Headers],[Gameweek 04]],FPL_Fixtures_Extract[#Headers],0)),3))</f>
        <v>MCI(A) 0-2</v>
      </c>
      <c r="F26" t="str">
        <f ca="1">IF(RIGHT(FPL_Combined[[#Headers],[Gameweek 05]],2)&lt;$B$622,INDEX(FPL_Results_Extract[Gameweek 05],MATCH($A26,FPL_Results_Extract[[Player]:[Player]],0)),INDEX(Team_Key[[Abbreviation]:[Abbreviation]],MATCH(LEFT(INDEX(FPL_Fixtures_Extract[],MATCH($A26,FPL_Fixtures_Extract[[Player]:[Player]],0),MATCH(FPL_Combined[[#Headers],[Gameweek 05]],FPL_Fixtures_Extract[#Headers],0)),LEN(INDEX(FPL_Fixtures_Extract[],MATCH($A26,FPL_Fixtures_Extract[[Player]:[Player]],0),MATCH(FPL_Combined[[#Headers],[Gameweek 05]],FPL_Fixtures_Extract[#Headers],0)))-4),Team_Key[[Full Name]:[Full Name]],0))&amp;RIGHT(INDEX(FPL_Fixtures_Extract[],MATCH($A26,FPL_Fixtures_Extract[[Player]:[Player]],0),MATCH(FPL_Combined[[#Headers],[Gameweek 05]],FPL_Fixtures_Extract[#Headers],0)),3))</f>
        <v>SWA(H) 1-0</v>
      </c>
      <c r="G26" t="str">
        <f ca="1">IF(RIGHT(FPL_Combined[[#Headers],[Gameweek 06]],2)&lt;$B$622,INDEX(FPL_Results_Extract[Gameweek 06],MATCH($A26,FPL_Results_Extract[[Player]:[Player]],0)),INDEX(Team_Key[[Abbreviation]:[Abbreviation]],MATCH(LEFT(INDEX(FPL_Fixtures_Extract[],MATCH($A26,FPL_Fixtures_Extract[[Player]:[Player]],0),MATCH(FPL_Combined[[#Headers],[Gameweek 06]],FPL_Fixtures_Extract[#Headers],0)),LEN(INDEX(FPL_Fixtures_Extract[],MATCH($A26,FPL_Fixtures_Extract[[Player]:[Player]],0),MATCH(FPL_Combined[[#Headers],[Gameweek 06]],FPL_Fixtures_Extract[#Headers],0)))-4),Team_Key[[Full Name]:[Full Name]],0))&amp;RIGHT(INDEX(FPL_Fixtures_Extract[],MATCH($A26,FPL_Fixtures_Extract[[Player]:[Player]],0),MATCH(FPL_Combined[[#Headers],[Gameweek 06]],FPL_Fixtures_Extract[#Headers],0)),3))</f>
        <v>NEW(A) 2-1</v>
      </c>
      <c r="H26" t="str">
        <f ca="1">IF(RIGHT(FPL_Combined[[#Headers],[Gameweek 07]],2)&lt;$B$622,INDEX(FPL_Results_Extract[Gameweek 07],MATCH($A26,FPL_Results_Extract[[Player]:[Player]],0)),INDEX(Team_Key[[Abbreviation]:[Abbreviation]],MATCH(LEFT(INDEX(FPL_Fixtures_Extract[],MATCH($A26,FPL_Fixtures_Extract[[Player]:[Player]],0),MATCH(FPL_Combined[[#Headers],[Gameweek 07]],FPL_Fixtures_Extract[#Headers],0)),LEN(INDEX(FPL_Fixtures_Extract[],MATCH($A26,FPL_Fixtures_Extract[[Player]:[Player]],0),MATCH(FPL_Combined[[#Headers],[Gameweek 07]],FPL_Fixtures_Extract[#Headers],0)))-4),Team_Key[[Full Name]:[Full Name]],0))&amp;RIGHT(INDEX(FPL_Fixtures_Extract[],MATCH($A26,FPL_Fixtures_Extract[[Player]:[Player]],0),MATCH(FPL_Combined[[#Headers],[Gameweek 07]],FPL_Fixtures_Extract[#Headers],0)),3))</f>
        <v>CRY(H) 0-1</v>
      </c>
      <c r="I26" t="str">
        <f ca="1">IF(RIGHT(FPL_Combined[[#Headers],[Gameweek 08]],2)&lt;$B$622,INDEX(FPL_Results_Extract[Gameweek 08],MATCH($A26,FPL_Results_Extract[[Player]:[Player]],0)),INDEX(Team_Key[[Abbreviation]:[Abbreviation]],MATCH(LEFT(INDEX(FPL_Fixtures_Extract[],MATCH($A26,FPL_Fixtures_Extract[[Player]:[Player]],0),MATCH(FPL_Combined[[#Headers],[Gameweek 08]],FPL_Fixtures_Extract[#Headers],0)),LEN(INDEX(FPL_Fixtures_Extract[],MATCH($A26,FPL_Fixtures_Extract[[Player]:[Player]],0),MATCH(FPL_Combined[[#Headers],[Gameweek 08]],FPL_Fixtures_Extract[#Headers],0)))-4),Team_Key[[Full Name]:[Full Name]],0))&amp;RIGHT(INDEX(FPL_Fixtures_Extract[],MATCH($A26,FPL_Fixtures_Extract[[Player]:[Player]],0),MATCH(FPL_Combined[[#Headers],[Gameweek 08]],FPL_Fixtures_Extract[#Headers],0)),3))</f>
        <v>BOU(A) 1-1</v>
      </c>
      <c r="J26" t="str">
        <f ca="1">IF(RIGHT(FPL_Combined[[#Headers],[Gameweek 09]],2)&lt;$B$622,INDEX(FPL_Results_Extract[Gameweek 09],MATCH($A26,FPL_Results_Extract[[Player]:[Player]],0)),INDEX(Team_Key[[Abbreviation]:[Abbreviation]],MATCH(LEFT(INDEX(FPL_Fixtures_Extract[],MATCH($A26,FPL_Fixtures_Extract[[Player]:[Player]],0),MATCH(FPL_Combined[[#Headers],[Gameweek 09]],FPL_Fixtures_Extract[#Headers],0)),LEN(INDEX(FPL_Fixtures_Extract[],MATCH($A26,FPL_Fixtures_Extract[[Player]:[Player]],0),MATCH(FPL_Combined[[#Headers],[Gameweek 09]],FPL_Fixtures_Extract[#Headers],0)))-4),Team_Key[[Full Name]:[Full Name]],0))&amp;RIGHT(INDEX(FPL_Fixtures_Extract[],MATCH($A26,FPL_Fixtures_Extract[[Player]:[Player]],0),MATCH(FPL_Combined[[#Headers],[Gameweek 09]],FPL_Fixtures_Extract[#Headers],0)),3))</f>
        <v>ARS(H) 0-3</v>
      </c>
      <c r="K26" t="str">
        <f ca="1">IF(RIGHT(FPL_Combined[[#Headers],[Gameweek 10]],2)&lt;$B$622,INDEX(FPL_Results_Extract[Gameweek 10],MATCH($A26,FPL_Results_Extract[[Player]:[Player]],0)),INDEX(Team_Key[[Abbreviation]:[Abbreviation]],MATCH(LEFT(INDEX(FPL_Fixtures_Extract[],MATCH($A26,FPL_Fixtures_Extract[[Player]:[Player]],0),MATCH(FPL_Combined[[#Headers],[Gameweek 10]],FPL_Fixtures_Extract[#Headers],0)),LEN(INDEX(FPL_Fixtures_Extract[],MATCH($A26,FPL_Fixtures_Extract[[Player]:[Player]],0),MATCH(FPL_Combined[[#Headers],[Gameweek 10]],FPL_Fixtures_Extract[#Headers],0)))-4),Team_Key[[Full Name]:[Full Name]],0))&amp;RIGHT(INDEX(FPL_Fixtures_Extract[],MATCH($A26,FPL_Fixtures_Extract[[Player]:[Player]],0),MATCH(FPL_Combined[[#Headers],[Gameweek 10]],FPL_Fixtures_Extract[#Headers],0)),3))</f>
        <v>STK(A) 2-0</v>
      </c>
      <c r="L26" t="str">
        <f ca="1">IF(RIGHT(FPL_Combined[[#Headers],[Gameweek 11]],2)&lt;$B$622,INDEX(FPL_Results_Extract[Gameweek 11],MATCH($A26,FPL_Results_Extract[[Player]:[Player]],0)),INDEX(Team_Key[[Abbreviation]:[Abbreviation]],MATCH(LEFT(INDEX(FPL_Fixtures_Extract[],MATCH($A26,FPL_Fixtures_Extract[[Player]:[Player]],0),MATCH(FPL_Combined[[#Headers],[Gameweek 11]],FPL_Fixtures_Extract[#Headers],0)),LEN(INDEX(FPL_Fixtures_Extract[],MATCH($A26,FPL_Fixtures_Extract[[Player]:[Player]],0),MATCH(FPL_Combined[[#Headers],[Gameweek 11]],FPL_Fixtures_Extract[#Headers],0)))-4),Team_Key[[Full Name]:[Full Name]],0))&amp;RIGHT(INDEX(FPL_Fixtures_Extract[],MATCH($A26,FPL_Fixtures_Extract[[Player]:[Player]],0),MATCH(FPL_Combined[[#Headers],[Gameweek 11]],FPL_Fixtures_Extract[#Headers],0)),3))</f>
        <v>WHU(H) 2-0</v>
      </c>
      <c r="M26" t="str">
        <f ca="1">IF(RIGHT(FPL_Combined[[#Headers],[Gameweek 12]],2)&lt;$B$622,INDEX(FPL_Results_Extract[Gameweek 12],MATCH($A26,FPL_Results_Extract[[Player]:[Player]],0)),INDEX(Team_Key[[Abbreviation]:[Abbreviation]],MATCH(LEFT(INDEX(FPL_Fixtures_Extract[],MATCH($A26,FPL_Fixtures_Extract[[Player]:[Player]],0),MATCH(FPL_Combined[[#Headers],[Gameweek 12]],FPL_Fixtures_Extract[#Headers],0)),LEN(INDEX(FPL_Fixtures_Extract[],MATCH($A26,FPL_Fixtures_Extract[[Player]:[Player]],0),MATCH(FPL_Combined[[#Headers],[Gameweek 12]],FPL_Fixtures_Extract[#Headers],0)))-4),Team_Key[[Full Name]:[Full Name]],0))&amp;RIGHT(INDEX(FPL_Fixtures_Extract[],MATCH($A26,FPL_Fixtures_Extract[[Player]:[Player]],0),MATCH(FPL_Combined[[#Headers],[Gameweek 12]],FPL_Fixtures_Extract[#Headers],0)),3))</f>
        <v>LEI(A) 1-2</v>
      </c>
      <c r="N26" t="str">
        <f ca="1">IF(RIGHT(FPL_Combined[[#Headers],[Gameweek 13]],2)&lt;$B$622,INDEX(FPL_Results_Extract[Gameweek 13],MATCH($A26,FPL_Results_Extract[[Player]:[Player]],0)),INDEX(Team_Key[[Abbreviation]:[Abbreviation]],MATCH(LEFT(INDEX(FPL_Fixtures_Extract[],MATCH($A26,FPL_Fixtures_Extract[[Player]:[Player]],0),MATCH(FPL_Combined[[#Headers],[Gameweek 13]],FPL_Fixtures_Extract[#Headers],0)),LEN(INDEX(FPL_Fixtures_Extract[],MATCH($A26,FPL_Fixtures_Extract[[Player]:[Player]],0),MATCH(FPL_Combined[[#Headers],[Gameweek 13]],FPL_Fixtures_Extract[#Headers],0)))-4),Team_Key[[Full Name]:[Full Name]],0))&amp;RIGHT(INDEX(FPL_Fixtures_Extract[],MATCH($A26,FPL_Fixtures_Extract[[Player]:[Player]],0),MATCH(FPL_Combined[[#Headers],[Gameweek 13]],FPL_Fixtures_Extract[#Headers],0)),3))</f>
        <v>MUN(H) 1-2</v>
      </c>
      <c r="O26" t="str">
        <f ca="1">IF(RIGHT(FPL_Combined[[#Headers],[Gameweek 14]],2)&lt;$B$622,INDEX(FPL_Results_Extract[Gameweek 14],MATCH($A26,FPL_Results_Extract[[Player]:[Player]],0)),INDEX(Team_Key[[Abbreviation]:[Abbreviation]],MATCH(LEFT(INDEX(FPL_Fixtures_Extract[],MATCH($A26,FPL_Fixtures_Extract[[Player]:[Player]],0),MATCH(FPL_Combined[[#Headers],[Gameweek 14]],FPL_Fixtures_Extract[#Headers],0)),LEN(INDEX(FPL_Fixtures_Extract[],MATCH($A26,FPL_Fixtures_Extract[[Player]:[Player]],0),MATCH(FPL_Combined[[#Headers],[Gameweek 14]],FPL_Fixtures_Extract[#Headers],0)))-4),Team_Key[[Full Name]:[Full Name]],0))&amp;RIGHT(INDEX(FPL_Fixtures_Extract[],MATCH($A26,FPL_Fixtures_Extract[[Player]:[Player]],0),MATCH(FPL_Combined[[#Headers],[Gameweek 14]],FPL_Fixtures_Extract[#Headers],0)),3))</f>
        <v>AVL(A) 3-2</v>
      </c>
      <c r="P26" t="str">
        <f ca="1">IF(RIGHT(FPL_Combined[[#Headers],[Gameweek 15]],2)&lt;$B$622,INDEX(FPL_Results_Extract[Gameweek 15],MATCH($A26,FPL_Results_Extract[[Player]:[Player]],0)),INDEX(Team_Key[[Abbreviation]:[Abbreviation]],MATCH(LEFT(INDEX(FPL_Fixtures_Extract[],MATCH($A26,FPL_Fixtures_Extract[[Player]:[Player]],0),MATCH(FPL_Combined[[#Headers],[Gameweek 15]],FPL_Fixtures_Extract[#Headers],0)),LEN(INDEX(FPL_Fixtures_Extract[],MATCH($A26,FPL_Fixtures_Extract[[Player]:[Player]],0),MATCH(FPL_Combined[[#Headers],[Gameweek 15]],FPL_Fixtures_Extract[#Headers],0)))-4),Team_Key[[Full Name]:[Full Name]],0))&amp;RIGHT(INDEX(FPL_Fixtures_Extract[],MATCH($A26,FPL_Fixtures_Extract[[Player]:[Player]],0),MATCH(FPL_Combined[[#Headers],[Gameweek 15]],FPL_Fixtures_Extract[#Headers],0)),3))</f>
        <v>NOR(H) 2-0</v>
      </c>
      <c r="Q26" t="str">
        <f ca="1">IF(RIGHT(FPL_Combined[[#Headers],[Gameweek 16]],2)&lt;$B$622,INDEX(FPL_Results_Extract[Gameweek 16],MATCH($A26,FPL_Results_Extract[[Player]:[Player]],0)),INDEX(Team_Key[[Abbreviation]:[Abbreviation]],MATCH(LEFT(INDEX(FPL_Fixtures_Extract[],MATCH($A26,FPL_Fixtures_Extract[[Player]:[Player]],0),MATCH(FPL_Combined[[#Headers],[Gameweek 16]],FPL_Fixtures_Extract[#Headers],0)),LEN(INDEX(FPL_Fixtures_Extract[],MATCH($A26,FPL_Fixtures_Extract[[Player]:[Player]],0),MATCH(FPL_Combined[[#Headers],[Gameweek 16]],FPL_Fixtures_Extract[#Headers],0)))-4),Team_Key[[Full Name]:[Full Name]],0))&amp;RIGHT(INDEX(FPL_Fixtures_Extract[],MATCH($A26,FPL_Fixtures_Extract[[Player]:[Player]],0),MATCH(FPL_Combined[[#Headers],[Gameweek 16]],FPL_Fixtures_Extract[#Headers],0)),3))</f>
        <v>SUN(A) 1-0</v>
      </c>
      <c r="R26" t="str">
        <f ca="1">IF(RIGHT(FPL_Combined[[#Headers],[Gameweek 17]],2)&lt;$B$622,INDEX(FPL_Results_Extract[Gameweek 17],MATCH($A26,FPL_Results_Extract[[Player]:[Player]],0)),INDEX(Team_Key[[Abbreviation]:[Abbreviation]],MATCH(LEFT(INDEX(FPL_Fixtures_Extract[],MATCH($A26,FPL_Fixtures_Extract[[Player]:[Player]],0),MATCH(FPL_Combined[[#Headers],[Gameweek 17]],FPL_Fixtures_Extract[#Headers],0)),LEN(INDEX(FPL_Fixtures_Extract[],MATCH($A26,FPL_Fixtures_Extract[[Player]:[Player]],0),MATCH(FPL_Combined[[#Headers],[Gameweek 17]],FPL_Fixtures_Extract[#Headers],0)))-4),Team_Key[[Full Name]:[Full Name]],0))&amp;RIGHT(INDEX(FPL_Fixtures_Extract[],MATCH($A26,FPL_Fixtures_Extract[[Player]:[Player]],0),MATCH(FPL_Combined[[#Headers],[Gameweek 17]],FPL_Fixtures_Extract[#Headers],0)),3))</f>
        <v>LIV(H) 3-0</v>
      </c>
      <c r="S26" t="str">
        <f ca="1">IF(RIGHT(FPL_Combined[[#Headers],[Gameweek 18]],2)&lt;$B$622,INDEX(FPL_Results_Extract[Gameweek 18],MATCH($A26,FPL_Results_Extract[[Player]:[Player]],0)),INDEX(Team_Key[[Abbreviation]:[Abbreviation]],MATCH(LEFT(INDEX(FPL_Fixtures_Extract[],MATCH($A26,FPL_Fixtures_Extract[[Player]:[Player]],0),MATCH(FPL_Combined[[#Headers],[Gameweek 18]],FPL_Fixtures_Extract[#Headers],0)),LEN(INDEX(FPL_Fixtures_Extract[],MATCH($A26,FPL_Fixtures_Extract[[Player]:[Player]],0),MATCH(FPL_Combined[[#Headers],[Gameweek 18]],FPL_Fixtures_Extract[#Headers],0)))-4),Team_Key[[Full Name]:[Full Name]],0))&amp;RIGHT(INDEX(FPL_Fixtures_Extract[],MATCH($A26,FPL_Fixtures_Extract[[Player]:[Player]],0),MATCH(FPL_Combined[[#Headers],[Gameweek 18]],FPL_Fixtures_Extract[#Headers],0)),3))</f>
        <v>CHE(A) 2-2</v>
      </c>
      <c r="T26" t="str">
        <f ca="1">IF(RIGHT(FPL_Combined[[#Headers],[Gameweek 19]],2)&lt;$B$622,INDEX(FPL_Results_Extract[Gameweek 19],MATCH($A26,FPL_Results_Extract[[Player]:[Player]],0)),INDEX(Team_Key[[Abbreviation]:[Abbreviation]],MATCH(LEFT(INDEX(FPL_Fixtures_Extract[],MATCH($A26,FPL_Fixtures_Extract[[Player]:[Player]],0),MATCH(FPL_Combined[[#Headers],[Gameweek 19]],FPL_Fixtures_Extract[#Headers],0)),LEN(INDEX(FPL_Fixtures_Extract[],MATCH($A26,FPL_Fixtures_Extract[[Player]:[Player]],0),MATCH(FPL_Combined[[#Headers],[Gameweek 19]],FPL_Fixtures_Extract[#Headers],0)))-4),Team_Key[[Full Name]:[Full Name]],0))&amp;RIGHT(INDEX(FPL_Fixtures_Extract[],MATCH($A26,FPL_Fixtures_Extract[[Player]:[Player]],0),MATCH(FPL_Combined[[#Headers],[Gameweek 19]],FPL_Fixtures_Extract[#Headers],0)),3))</f>
        <v>TOT(H) 1-2</v>
      </c>
      <c r="U26" t="str">
        <f ca="1">IF(RIGHT(FPL_Combined[[#Headers],[Gameweek 20]],2)&lt;$B$622,INDEX(FPL_Results_Extract[Gameweek 20],MATCH($A26,FPL_Results_Extract[[Player]:[Player]],0)),INDEX(Team_Key[[Abbreviation]:[Abbreviation]],MATCH(LEFT(INDEX(FPL_Fixtures_Extract[],MATCH($A26,FPL_Fixtures_Extract[[Player]:[Player]],0),MATCH(FPL_Combined[[#Headers],[Gameweek 20]],FPL_Fixtures_Extract[#Headers],0)),LEN(INDEX(FPL_Fixtures_Extract[],MATCH($A26,FPL_Fixtures_Extract[[Player]:[Player]],0),MATCH(FPL_Combined[[#Headers],[Gameweek 20]],FPL_Fixtures_Extract[#Headers],0)))-4),Team_Key[[Full Name]:[Full Name]],0))&amp;RIGHT(INDEX(FPL_Fixtures_Extract[],MATCH($A26,FPL_Fixtures_Extract[[Player]:[Player]],0),MATCH(FPL_Combined[[#Headers],[Gameweek 20]],FPL_Fixtures_Extract[#Headers],0)),3))</f>
        <v>MCI(H) 1-2</v>
      </c>
      <c r="V26" t="str">
        <f ca="1">IF(RIGHT(FPL_Combined[[#Headers],[Gameweek 21]],2)&lt;$B$622,INDEX(FPL_Results_Extract[Gameweek 21],MATCH($A26,FPL_Results_Extract[[Player]:[Player]],0)),INDEX(Team_Key[[Abbreviation]:[Abbreviation]],MATCH(LEFT(INDEX(FPL_Fixtures_Extract[],MATCH($A26,FPL_Fixtures_Extract[[Player]:[Player]],0),MATCH(FPL_Combined[[#Headers],[Gameweek 21]],FPL_Fixtures_Extract[#Headers],0)),LEN(INDEX(FPL_Fixtures_Extract[],MATCH($A26,FPL_Fixtures_Extract[[Player]:[Player]],0),MATCH(FPL_Combined[[#Headers],[Gameweek 21]],FPL_Fixtures_Extract[#Headers],0)))-4),Team_Key[[Full Name]:[Full Name]],0))&amp;RIGHT(INDEX(FPL_Fixtures_Extract[],MATCH($A26,FPL_Fixtures_Extract[[Player]:[Player]],0),MATCH(FPL_Combined[[#Headers],[Gameweek 21]],FPL_Fixtures_Extract[#Headers],0)),3))</f>
        <v>SOU(A) 0-2</v>
      </c>
      <c r="W26" t="str">
        <f ca="1">IF(RIGHT(FPL_Combined[[#Headers],[Gameweek 22]],2)&lt;$B$622,INDEX(FPL_Results_Extract[Gameweek 22],MATCH($A26,FPL_Results_Extract[[Player]:[Player]],0)),INDEX(Team_Key[[Abbreviation]:[Abbreviation]],MATCH(LEFT(INDEX(FPL_Fixtures_Extract[],MATCH($A26,FPL_Fixtures_Extract[[Player]:[Player]],0),MATCH(FPL_Combined[[#Headers],[Gameweek 22]],FPL_Fixtures_Extract[#Headers],0)),LEN(INDEX(FPL_Fixtures_Extract[],MATCH($A26,FPL_Fixtures_Extract[[Player]:[Player]],0),MATCH(FPL_Combined[[#Headers],[Gameweek 22]],FPL_Fixtures_Extract[#Headers],0)))-4),Team_Key[[Full Name]:[Full Name]],0))&amp;RIGHT(INDEX(FPL_Fixtures_Extract[],MATCH($A26,FPL_Fixtures_Extract[[Player]:[Player]],0),MATCH(FPL_Combined[[#Headers],[Gameweek 22]],FPL_Fixtures_Extract[#Headers],0)),3))</f>
        <v>SWA(A) 0-1</v>
      </c>
      <c r="X26" t="str">
        <f ca="1">IF(RIGHT(FPL_Combined[[#Headers],[Gameweek 23]],2)&lt;$B$622,INDEX(FPL_Results_Extract[Gameweek 23],MATCH($A26,FPL_Results_Extract[[Player]:[Player]],0)),INDEX(Team_Key[[Abbreviation]:[Abbreviation]],MATCH(LEFT(INDEX(FPL_Fixtures_Extract[],MATCH($A26,FPL_Fixtures_Extract[[Player]:[Player]],0),MATCH(FPL_Combined[[#Headers],[Gameweek 23]],FPL_Fixtures_Extract[#Headers],0)),LEN(INDEX(FPL_Fixtures_Extract[],MATCH($A26,FPL_Fixtures_Extract[[Player]:[Player]],0),MATCH(FPL_Combined[[#Headers],[Gameweek 23]],FPL_Fixtures_Extract[#Headers],0)))-4),Team_Key[[Full Name]:[Full Name]],0))&amp;RIGHT(INDEX(FPL_Fixtures_Extract[],MATCH($A26,FPL_Fixtures_Extract[[Player]:[Player]],0),MATCH(FPL_Combined[[#Headers],[Gameweek 23]],FPL_Fixtures_Extract[#Headers],0)),3))</f>
        <v>NEW(H) 2-1</v>
      </c>
      <c r="Y26" t="str">
        <f ca="1">IF(RIGHT(FPL_Combined[[#Headers],[Gameweek 24]],2)&lt;$B$622,INDEX(FPL_Results_Extract[Team],MATCH($A26,FPL_Results_Extract[[Player]:[Player]],0)),INDEX(Team_Key[[Abbreviation]:[Abbreviation]],MATCH(LEFT(INDEX(FPL_Fixtures_Extract[],MATCH($A26,FPL_Fixtures_Extract[[Player]:[Player]],0),MATCH(FPL_Combined[[#Headers],[Gameweek 24]],FPL_Fixtures_Extract[#Headers],0)),LEN(INDEX(FPL_Fixtures_Extract[],MATCH($A26,FPL_Fixtures_Extract[[Player]:[Player]],0),MATCH(FPL_Combined[[#Headers],[Gameweek 24]],FPL_Fixtures_Extract[#Headers],0)))-4),Team_Key[[Full Name]:[Full Name]],0))&amp;RIGHT(INDEX(FPL_Fixtures_Extract[],MATCH($A26,FPL_Fixtures_Extract[[Player]:[Player]],0),MATCH(FPL_Combined[[#Headers],[Gameweek 24]],FPL_Fixtures_Extract[#Headers],0)),3))</f>
        <v>WAT</v>
      </c>
      <c r="Z26" t="str">
        <f ca="1">IF(RIGHT(FPL_Combined[[#Headers],[Gameweek 25]],2)&lt;$B$622,INDEX(FPL_Results_Extract[Player],MATCH($A26,FPL_Results_Extract[[Player]:[Player]],0)),INDEX(Team_Key[[Abbreviation]:[Abbreviation]],MATCH(LEFT(INDEX(FPL_Fixtures_Extract[],MATCH($A26,FPL_Fixtures_Extract[[Player]:[Player]],0),MATCH(FPL_Combined[[#Headers],[Gameweek 25]],FPL_Fixtures_Extract[#Headers],0)),LEN(INDEX(FPL_Fixtures_Extract[],MATCH($A26,FPL_Fixtures_Extract[[Player]:[Player]],0),MATCH(FPL_Combined[[#Headers],[Gameweek 25]],FPL_Fixtures_Extract[#Headers],0)))-4),Team_Key[[Full Name]:[Full Name]],0))&amp;RIGHT(INDEX(FPL_Fixtures_Extract[],MATCH($A26,FPL_Fixtures_Extract[[Player]:[Player]],0),MATCH(FPL_Combined[[#Headers],[Gameweek 25]],FPL_Fixtures_Extract[#Headers],0)),3))</f>
        <v>Angella</v>
      </c>
      <c r="AA26" t="str">
        <f ca="1">IF(RIGHT(FPL_Combined[[#Headers],[Gameweek 26]],2)&lt;$B$622,INDEX(FPL_Results_Extract[Gameweek 01],MATCH($A26,FPL_Results_Extract[[Player]:[Player]],0)),INDEX(Team_Key[[Abbreviation]:[Abbreviation]],MATCH(LEFT(INDEX(FPL_Fixtures_Extract[],MATCH($A26,FPL_Fixtures_Extract[[Player]:[Player]],0),MATCH(FPL_Combined[[#Headers],[Gameweek 26]],FPL_Fixtures_Extract[#Headers],0)),LEN(INDEX(FPL_Fixtures_Extract[],MATCH($A26,FPL_Fixtures_Extract[[Player]:[Player]],0),MATCH(FPL_Combined[[#Headers],[Gameweek 26]],FPL_Fixtures_Extract[#Headers],0)))-4),Team_Key[[Full Name]:[Full Name]],0))&amp;RIGHT(INDEX(FPL_Fixtures_Extract[],MATCH($A26,FPL_Fixtures_Extract[[Player]:[Player]],0),MATCH(FPL_Combined[[#Headers],[Gameweek 26]],FPL_Fixtures_Extract[#Headers],0)),3))</f>
        <v>EVE(A) 2-2</v>
      </c>
      <c r="AB26" t="str">
        <f ca="1">IF(RIGHT(FPL_Combined[[#Headers],[Gameweek 27]],2)&lt;$B$622,INDEX(FPL_Results_Extract[Gameweek 02],MATCH($A26,FPL_Results_Extract[[Player]:[Player]],0)),INDEX(Team_Key[[Abbreviation]:[Abbreviation]],MATCH(LEFT(INDEX(FPL_Fixtures_Extract[],MATCH($A26,FPL_Fixtures_Extract[[Player]:[Player]],0),MATCH(FPL_Combined[[#Headers],[Gameweek 27]],FPL_Fixtures_Extract[#Headers],0)),LEN(INDEX(FPL_Fixtures_Extract[],MATCH($A26,FPL_Fixtures_Extract[[Player]:[Player]],0),MATCH(FPL_Combined[[#Headers],[Gameweek 27]],FPL_Fixtures_Extract[#Headers],0)))-4),Team_Key[[Full Name]:[Full Name]],0))&amp;RIGHT(INDEX(FPL_Fixtures_Extract[],MATCH($A26,FPL_Fixtures_Extract[[Player]:[Player]],0),MATCH(FPL_Combined[[#Headers],[Gameweek 27]],FPL_Fixtures_Extract[#Headers],0)),3))</f>
        <v>WBA(H) 0-0</v>
      </c>
      <c r="AC26" t="str">
        <f ca="1">IF(RIGHT(FPL_Combined[[#Headers],[Gameweek 28]],2)&lt;$B$622,INDEX(FPL_Results_Extract[Gameweek 03],MATCH($A26,FPL_Results_Extract[[Player]:[Player]],0)),INDEX(Team_Key[[Abbreviation]:[Abbreviation]],MATCH(LEFT(INDEX(FPL_Fixtures_Extract[],MATCH($A26,FPL_Fixtures_Extract[[Player]:[Player]],0),MATCH(FPL_Combined[[#Headers],[Gameweek 28]],FPL_Fixtures_Extract[#Headers],0)),LEN(INDEX(FPL_Fixtures_Extract[],MATCH($A26,FPL_Fixtures_Extract[[Player]:[Player]],0),MATCH(FPL_Combined[[#Headers],[Gameweek 28]],FPL_Fixtures_Extract[#Headers],0)))-4),Team_Key[[Full Name]:[Full Name]],0))&amp;RIGHT(INDEX(FPL_Fixtures_Extract[],MATCH($A26,FPL_Fixtures_Extract[[Player]:[Player]],0),MATCH(FPL_Combined[[#Headers],[Gameweek 28]],FPL_Fixtures_Extract[#Headers],0)),3))</f>
        <v>SOU(H) 0-0</v>
      </c>
      <c r="AD26" t="str">
        <f ca="1">IF(RIGHT(FPL_Combined[[#Headers],[Gameweek 29]],2)&lt;$B$622,INDEX(FPL_Results_Extract[Gameweek 04],MATCH($A26,FPL_Results_Extract[[Player]:[Player]],0)),INDEX(Team_Key[[Abbreviation]:[Abbreviation]],MATCH(LEFT(INDEX(FPL_Fixtures_Extract[],MATCH($A26,FPL_Fixtures_Extract[[Player]:[Player]],0),MATCH(FPL_Combined[[#Headers],[Gameweek 29]],FPL_Fixtures_Extract[#Headers],0)),LEN(INDEX(FPL_Fixtures_Extract[],MATCH($A26,FPL_Fixtures_Extract[[Player]:[Player]],0),MATCH(FPL_Combined[[#Headers],[Gameweek 29]],FPL_Fixtures_Extract[#Headers],0)))-4),Team_Key[[Full Name]:[Full Name]],0))&amp;RIGHT(INDEX(FPL_Fixtures_Extract[],MATCH($A26,FPL_Fixtures_Extract[[Player]:[Player]],0),MATCH(FPL_Combined[[#Headers],[Gameweek 29]],FPL_Fixtures_Extract[#Headers],0)),3))</f>
        <v>LEI(H)</v>
      </c>
      <c r="AE26" t="e">
        <f ca="1">IF(RIGHT(FPL_Combined[[#Headers],[Gameweek 30]],2)&lt;$B$622,INDEX(FPL_Results_Extract[Gameweek 05],MATCH($A26,FPL_Results_Extract[[Player]:[Player]],0)),INDEX(Team_Key[[Abbreviation]:[Abbreviation]],MATCH(LEFT(INDEX(FPL_Fixtures_Extract[],MATCH($A26,FPL_Fixtures_Extract[[Player]:[Player]],0),MATCH(FPL_Combined[[#Headers],[Gameweek 30]],FPL_Fixtures_Extract[#Headers],0)),LEN(INDEX(FPL_Fixtures_Extract[],MATCH($A26,FPL_Fixtures_Extract[[Player]:[Player]],0),MATCH(FPL_Combined[[#Headers],[Gameweek 30]],FPL_Fixtures_Extract[#Headers],0)))-4),Team_Key[[Full Name]:[Full Name]],0))&amp;RIGHT(INDEX(FPL_Fixtures_Extract[],MATCH($A26,FPL_Fixtures_Extract[[Player]:[Player]],0),MATCH(FPL_Combined[[#Headers],[Gameweek 30]],FPL_Fixtures_Extract[#Headers],0)),3))</f>
        <v>#VALUE!</v>
      </c>
      <c r="AF26" t="str">
        <f ca="1">IF(RIGHT(FPL_Combined[[#Headers],[Gameweek 31]],2)&lt;$B$622,INDEX(FPL_Results_Extract[Gameweek 06],MATCH($A26,FPL_Results_Extract[[Player]:[Player]],0)),INDEX(Team_Key[[Abbreviation]:[Abbreviation]],MATCH(LEFT(INDEX(FPL_Fixtures_Extract[],MATCH($A26,FPL_Fixtures_Extract[[Player]:[Player]],0),MATCH(FPL_Combined[[#Headers],[Gameweek 31]],FPL_Fixtures_Extract[#Headers],0)),LEN(INDEX(FPL_Fixtures_Extract[],MATCH($A26,FPL_Fixtures_Extract[[Player]:[Player]],0),MATCH(FPL_Combined[[#Headers],[Gameweek 31]],FPL_Fixtures_Extract[#Headers],0)))-4),Team_Key[[Full Name]:[Full Name]],0))&amp;RIGHT(INDEX(FPL_Fixtures_Extract[],MATCH($A26,FPL_Fixtures_Extract[[Player]:[Player]],0),MATCH(FPL_Combined[[#Headers],[Gameweek 31]],FPL_Fixtures_Extract[#Headers],0)),3))</f>
        <v>STK(H)</v>
      </c>
      <c r="AG26" t="str">
        <f ca="1">IF(RIGHT(FPL_Combined[[#Headers],[Gameweek 32]],2)&lt;$B$622,INDEX(FPL_Results_Extract[Gameweek 07],MATCH($A26,FPL_Results_Extract[[Player]:[Player]],0)),INDEX(Team_Key[[Abbreviation]:[Abbreviation]],MATCH(LEFT(INDEX(FPL_Fixtures_Extract[],MATCH($A26,FPL_Fixtures_Extract[[Player]:[Player]],0),MATCH(FPL_Combined[[#Headers],[Gameweek 32]],FPL_Fixtures_Extract[#Headers],0)),LEN(INDEX(FPL_Fixtures_Extract[],MATCH($A26,FPL_Fixtures_Extract[[Player]:[Player]],0),MATCH(FPL_Combined[[#Headers],[Gameweek 32]],FPL_Fixtures_Extract[#Headers],0)))-4),Team_Key[[Full Name]:[Full Name]],0))&amp;RIGHT(INDEX(FPL_Fixtures_Extract[],MATCH($A26,FPL_Fixtures_Extract[[Player]:[Player]],0),MATCH(FPL_Combined[[#Headers],[Gameweek 32]],FPL_Fixtures_Extract[#Headers],0)),3))</f>
        <v>ARS(A)</v>
      </c>
      <c r="AH26" t="str">
        <f ca="1">IF(RIGHT(FPL_Combined[[#Headers],[Gameweek 33]],2)&lt;$B$622,INDEX(FPL_Results_Extract[Gameweek 08],MATCH($A26,FPL_Results_Extract[[Player]:[Player]],0)),INDEX(Team_Key[[Abbreviation]:[Abbreviation]],MATCH(LEFT(INDEX(FPL_Fixtures_Extract[],MATCH($A26,FPL_Fixtures_Extract[[Player]:[Player]],0),MATCH(FPL_Combined[[#Headers],[Gameweek 33]],FPL_Fixtures_Extract[#Headers],0)),LEN(INDEX(FPL_Fixtures_Extract[],MATCH($A26,FPL_Fixtures_Extract[[Player]:[Player]],0),MATCH(FPL_Combined[[#Headers],[Gameweek 33]],FPL_Fixtures_Extract[#Headers],0)))-4),Team_Key[[Full Name]:[Full Name]],0))&amp;RIGHT(INDEX(FPL_Fixtures_Extract[],MATCH($A26,FPL_Fixtures_Extract[[Player]:[Player]],0),MATCH(FPL_Combined[[#Headers],[Gameweek 33]],FPL_Fixtures_Extract[#Headers],0)),3))</f>
        <v>EVE(H)</v>
      </c>
      <c r="AI26" t="str">
        <f ca="1">IF(RIGHT(FPL_Combined[[#Headers],[Gameweek 34]],2)&lt;$B$622,INDEX(FPL_Results_Extract[Gameweek 09],MATCH($A26,FPL_Results_Extract[[Player]:[Player]],0)),INDEX(Team_Key[[Abbreviation]:[Abbreviation]],MATCH(LEFT(INDEX(FPL_Fixtures_Extract[],MATCH($A26,FPL_Fixtures_Extract[[Player]:[Player]],0),MATCH(FPL_Combined[[#Headers],[Gameweek 34]],FPL_Fixtures_Extract[#Headers],0)),LEN(INDEX(FPL_Fixtures_Extract[],MATCH($A26,FPL_Fixtures_Extract[[Player]:[Player]],0),MATCH(FPL_Combined[[#Headers],[Gameweek 34]],FPL_Fixtures_Extract[#Headers],0)))-4),Team_Key[[Full Name]:[Full Name]],0))&amp;RIGHT(INDEX(FPL_Fixtures_Extract[],MATCH($A26,FPL_Fixtures_Extract[[Player]:[Player]],0),MATCH(FPL_Combined[[#Headers],[Gameweek 34]],FPL_Fixtures_Extract[#Headers],0)),3))</f>
        <v>WBA(A)</v>
      </c>
      <c r="AJ26" t="str">
        <f ca="1">IF(RIGHT(FPL_Combined[[#Headers],[Gameweek 35]],2)&lt;$B$622,INDEX(FPL_Results_Extract[Gameweek 10],MATCH($A26,FPL_Results_Extract[[Player]:[Player]],0)),INDEX(Team_Key[[Abbreviation]:[Abbreviation]],MATCH(LEFT(INDEX(FPL_Fixtures_Extract[],MATCH($A26,FPL_Fixtures_Extract[[Player]:[Player]],0),MATCH(FPL_Combined[[#Headers],[Gameweek 35]],FPL_Fixtures_Extract[#Headers],0)),LEN(INDEX(FPL_Fixtures_Extract[],MATCH($A26,FPL_Fixtures_Extract[[Player]:[Player]],0),MATCH(FPL_Combined[[#Headers],[Gameweek 35]],FPL_Fixtures_Extract[#Headers],0)))-4),Team_Key[[Full Name]:[Full Name]],0))&amp;RIGHT(INDEX(FPL_Fixtures_Extract[],MATCH($A26,FPL_Fixtures_Extract[[Player]:[Player]],0),MATCH(FPL_Combined[[#Headers],[Gameweek 35]],FPL_Fixtures_Extract[#Headers],0)),3))</f>
        <v>NOR(A)</v>
      </c>
      <c r="AK26" t="str">
        <f ca="1">IF(RIGHT(FPL_Combined[[#Headers],[Gameweek 36]],2)&lt;$B$622,INDEX(FPL_Results_Extract[Gameweek 11],MATCH($A26,FPL_Results_Extract[[Player]:[Player]],0)),INDEX(Team_Key[[Abbreviation]:[Abbreviation]],MATCH(LEFT(INDEX(FPL_Fixtures_Extract[],MATCH($A26,FPL_Fixtures_Extract[[Player]:[Player]],0),MATCH(FPL_Combined[[#Headers],[Gameweek 36]],FPL_Fixtures_Extract[#Headers],0)),LEN(INDEX(FPL_Fixtures_Extract[],MATCH($A26,FPL_Fixtures_Extract[[Player]:[Player]],0),MATCH(FPL_Combined[[#Headers],[Gameweek 36]],FPL_Fixtures_Extract[#Headers],0)))-4),Team_Key[[Full Name]:[Full Name]],0))&amp;RIGHT(INDEX(FPL_Fixtures_Extract[],MATCH($A26,FPL_Fixtures_Extract[[Player]:[Player]],0),MATCH(FPL_Combined[[#Headers],[Gameweek 36]],FPL_Fixtures_Extract[#Headers],0)),3))</f>
        <v>AVL(H)</v>
      </c>
      <c r="AL26" t="str">
        <f ca="1">IF(RIGHT(FPL_Combined[[#Headers],[Gameweek 37]],2)&lt;$B$622,INDEX(FPL_Results_Extract[Gameweek 12],MATCH($A26,FPL_Results_Extract[[Player]:[Player]],0)),INDEX(Team_Key[[Abbreviation]:[Abbreviation]],MATCH(LEFT(INDEX(FPL_Fixtures_Extract[],MATCH($A26,FPL_Fixtures_Extract[[Player]:[Player]],0),MATCH(FPL_Combined[[#Headers],[Gameweek 37]],FPL_Fixtures_Extract[#Headers],0)),LEN(INDEX(FPL_Fixtures_Extract[],MATCH($A26,FPL_Fixtures_Extract[[Player]:[Player]],0),MATCH(FPL_Combined[[#Headers],[Gameweek 37]],FPL_Fixtures_Extract[#Headers],0)))-4),Team_Key[[Full Name]:[Full Name]],0))&amp;RIGHT(INDEX(FPL_Fixtures_Extract[],MATCH($A26,FPL_Fixtures_Extract[[Player]:[Player]],0),MATCH(FPL_Combined[[#Headers],[Gameweek 37]],FPL_Fixtures_Extract[#Headers],0)),3))</f>
        <v>LIV(A)</v>
      </c>
      <c r="AM26" t="str">
        <f ca="1">IF(RIGHT(FPL_Combined[[#Headers],[Gameweek 38]],2)&lt;$B$622,INDEX(FPL_Results_Extract[Gameweek 13],MATCH($A26,FPL_Results_Extract[[Player]:[Player]],0)),INDEX(Team_Key[[Abbreviation]:[Abbreviation]],MATCH(LEFT(INDEX(FPL_Fixtures_Extract[],MATCH($A26,FPL_Fixtures_Extract[[Player]:[Player]],0),MATCH(FPL_Combined[[#Headers],[Gameweek 38]],FPL_Fixtures_Extract[#Headers],0)),LEN(INDEX(FPL_Fixtures_Extract[],MATCH($A26,FPL_Fixtures_Extract[[Player]:[Player]],0),MATCH(FPL_Combined[[#Headers],[Gameweek 38]],FPL_Fixtures_Extract[#Headers],0)))-4),Team_Key[[Full Name]:[Full Name]],0))&amp;RIGHT(INDEX(FPL_Fixtures_Extract[],MATCH($A26,FPL_Fixtures_Extract[[Player]:[Player]],0),MATCH(FPL_Combined[[#Headers],[Gameweek 38]],FPL_Fixtures_Extract[#Headers],0)),3))</f>
        <v>SUN(H)</v>
      </c>
    </row>
    <row r="27" spans="1:39" x14ac:dyDescent="0.45">
      <c r="A27" t="s">
        <v>554</v>
      </c>
      <c r="B27" t="str">
        <f ca="1">IF(RIGHT(FPL_Combined[[#Headers],[Gameweek 01]],2)&lt;$B$622,INDEX(FPL_Results_Extract[Gameweek 01],MATCH($A27,FPL_Results_Extract[[Player]:[Player]],0)),INDEX(Team_Key[[Abbreviation]:[Abbreviation]],MATCH(LEFT(INDEX(FPL_Fixtures_Extract[],MATCH($A27,FPL_Fixtures_Extract[[Player]:[Player]],0),MATCH(FPL_Combined[[#Headers],[Gameweek 01]],FPL_Fixtures_Extract[#Headers],0)),LEN(INDEX(FPL_Fixtures_Extract[],MATCH($A27,FPL_Fixtures_Extract[[Player]:[Player]],0),MATCH(FPL_Combined[[#Headers],[Gameweek 01]],FPL_Fixtures_Extract[#Headers],0)))-4),Team_Key[[Full Name]:[Full Name]],0))&amp;RIGHT(INDEX(FPL_Fixtures_Extract[],MATCH($A27,FPL_Fixtures_Extract[[Player]:[Player]],0),MATCH(FPL_Combined[[#Headers],[Gameweek 01]],FPL_Fixtures_Extract[#Headers],0)),3))</f>
        <v>MCI(H) 0-3</v>
      </c>
      <c r="C27" t="str">
        <f ca="1">IF(RIGHT(FPL_Combined[[#Headers],[Gameweek 02]],2)&lt;$B$622,INDEX(FPL_Results_Extract[Gameweek 02],MATCH($A27,FPL_Results_Extract[[Player]:[Player]],0)),INDEX(Team_Key[[Abbreviation]:[Abbreviation]],MATCH(LEFT(INDEX(FPL_Fixtures_Extract[],MATCH($A27,FPL_Fixtures_Extract[[Player]:[Player]],0),MATCH(FPL_Combined[[#Headers],[Gameweek 02]],FPL_Fixtures_Extract[#Headers],0)),LEN(INDEX(FPL_Fixtures_Extract[],MATCH($A27,FPL_Fixtures_Extract[[Player]:[Player]],0),MATCH(FPL_Combined[[#Headers],[Gameweek 02]],FPL_Fixtures_Extract[#Headers],0)))-4),Team_Key[[Full Name]:[Full Name]],0))&amp;RIGHT(INDEX(FPL_Fixtures_Extract[],MATCH($A27,FPL_Fixtures_Extract[[Player]:[Player]],0),MATCH(FPL_Combined[[#Headers],[Gameweek 02]],FPL_Fixtures_Extract[#Headers],0)),3))</f>
        <v>WAT(A) 0-0</v>
      </c>
      <c r="D27" t="str">
        <f ca="1">IF(RIGHT(FPL_Combined[[#Headers],[Gameweek 03]],2)&lt;$B$622,INDEX(FPL_Results_Extract[Gameweek 03],MATCH($A27,FPL_Results_Extract[[Player]:[Player]],0)),INDEX(Team_Key[[Abbreviation]:[Abbreviation]],MATCH(LEFT(INDEX(FPL_Fixtures_Extract[],MATCH($A27,FPL_Fixtures_Extract[[Player]:[Player]],0),MATCH(FPL_Combined[[#Headers],[Gameweek 03]],FPL_Fixtures_Extract[#Headers],0)),LEN(INDEX(FPL_Fixtures_Extract[],MATCH($A27,FPL_Fixtures_Extract[[Player]:[Player]],0),MATCH(FPL_Combined[[#Headers],[Gameweek 03]],FPL_Fixtures_Extract[#Headers],0)))-4),Team_Key[[Full Name]:[Full Name]],0))&amp;RIGHT(INDEX(FPL_Fixtures_Extract[],MATCH($A27,FPL_Fixtures_Extract[[Player]:[Player]],0),MATCH(FPL_Combined[[#Headers],[Gameweek 03]],FPL_Fixtures_Extract[#Headers],0)),3))</f>
        <v>CHE(H) 2-3</v>
      </c>
      <c r="E27" t="str">
        <f ca="1">IF(RIGHT(FPL_Combined[[#Headers],[Gameweek 04]],2)&lt;$B$622,INDEX(FPL_Results_Extract[Gameweek 04],MATCH($A27,FPL_Results_Extract[[Player]:[Player]],0)),INDEX(Team_Key[[Abbreviation]:[Abbreviation]],MATCH(LEFT(INDEX(FPL_Fixtures_Extract[],MATCH($A27,FPL_Fixtures_Extract[[Player]:[Player]],0),MATCH(FPL_Combined[[#Headers],[Gameweek 04]],FPL_Fixtures_Extract[#Headers],0)),LEN(INDEX(FPL_Fixtures_Extract[],MATCH($A27,FPL_Fixtures_Extract[[Player]:[Player]],0),MATCH(FPL_Combined[[#Headers],[Gameweek 04]],FPL_Fixtures_Extract[#Headers],0)))-4),Team_Key[[Full Name]:[Full Name]],0))&amp;RIGHT(INDEX(FPL_Fixtures_Extract[],MATCH($A27,FPL_Fixtures_Extract[[Player]:[Player]],0),MATCH(FPL_Combined[[#Headers],[Gameweek 04]],FPL_Fixtures_Extract[#Headers],0)),3))</f>
        <v>STK(A) 1-0</v>
      </c>
      <c r="F27" t="str">
        <f ca="1">IF(RIGHT(FPL_Combined[[#Headers],[Gameweek 05]],2)&lt;$B$622,INDEX(FPL_Results_Extract[Gameweek 05],MATCH($A27,FPL_Results_Extract[[Player]:[Player]],0)),INDEX(Team_Key[[Abbreviation]:[Abbreviation]],MATCH(LEFT(INDEX(FPL_Fixtures_Extract[],MATCH($A27,FPL_Fixtures_Extract[[Player]:[Player]],0),MATCH(FPL_Combined[[#Headers],[Gameweek 05]],FPL_Fixtures_Extract[#Headers],0)),LEN(INDEX(FPL_Fixtures_Extract[],MATCH($A27,FPL_Fixtures_Extract[[Player]:[Player]],0),MATCH(FPL_Combined[[#Headers],[Gameweek 05]],FPL_Fixtures_Extract[#Headers],0)))-4),Team_Key[[Full Name]:[Full Name]],0))&amp;RIGHT(INDEX(FPL_Fixtures_Extract[],MATCH($A27,FPL_Fixtures_Extract[[Player]:[Player]],0),MATCH(FPL_Combined[[#Headers],[Gameweek 05]],FPL_Fixtures_Extract[#Headers],0)),3))</f>
        <v>SOU(H) 0-0</v>
      </c>
      <c r="G27" t="str">
        <f ca="1">IF(RIGHT(FPL_Combined[[#Headers],[Gameweek 06]],2)&lt;$B$622,INDEX(FPL_Results_Extract[Gameweek 06],MATCH($A27,FPL_Results_Extract[[Player]:[Player]],0)),INDEX(Team_Key[[Abbreviation]:[Abbreviation]],MATCH(LEFT(INDEX(FPL_Fixtures_Extract[],MATCH($A27,FPL_Fixtures_Extract[[Player]:[Player]],0),MATCH(FPL_Combined[[#Headers],[Gameweek 06]],FPL_Fixtures_Extract[#Headers],0)),LEN(INDEX(FPL_Fixtures_Extract[],MATCH($A27,FPL_Fixtures_Extract[[Player]:[Player]],0),MATCH(FPL_Combined[[#Headers],[Gameweek 06]],FPL_Fixtures_Extract[#Headers],0)))-4),Team_Key[[Full Name]:[Full Name]],0))&amp;RIGHT(INDEX(FPL_Fixtures_Extract[],MATCH($A27,FPL_Fixtures_Extract[[Player]:[Player]],0),MATCH(FPL_Combined[[#Headers],[Gameweek 06]],FPL_Fixtures_Extract[#Headers],0)),3))</f>
        <v>AVL(A) 1-0</v>
      </c>
      <c r="H27" t="str">
        <f ca="1">IF(RIGHT(FPL_Combined[[#Headers],[Gameweek 07]],2)&lt;$B$622,INDEX(FPL_Results_Extract[Gameweek 07],MATCH($A27,FPL_Results_Extract[[Player]:[Player]],0)),INDEX(Team_Key[[Abbreviation]:[Abbreviation]],MATCH(LEFT(INDEX(FPL_Fixtures_Extract[],MATCH($A27,FPL_Fixtures_Extract[[Player]:[Player]],0),MATCH(FPL_Combined[[#Headers],[Gameweek 07]],FPL_Fixtures_Extract[#Headers],0)),LEN(INDEX(FPL_Fixtures_Extract[],MATCH($A27,FPL_Fixtures_Extract[[Player]:[Player]],0),MATCH(FPL_Combined[[#Headers],[Gameweek 07]],FPL_Fixtures_Extract[#Headers],0)))-4),Team_Key[[Full Name]:[Full Name]],0))&amp;RIGHT(INDEX(FPL_Fixtures_Extract[],MATCH($A27,FPL_Fixtures_Extract[[Player]:[Player]],0),MATCH(FPL_Combined[[#Headers],[Gameweek 07]],FPL_Fixtures_Extract[#Headers],0)),3))</f>
        <v>EVE(H) 2-3</v>
      </c>
      <c r="I27" t="str">
        <f ca="1">IF(RIGHT(FPL_Combined[[#Headers],[Gameweek 08]],2)&lt;$B$622,INDEX(FPL_Results_Extract[Gameweek 08],MATCH($A27,FPL_Results_Extract[[Player]:[Player]],0)),INDEX(Team_Key[[Abbreviation]:[Abbreviation]],MATCH(LEFT(INDEX(FPL_Fixtures_Extract[],MATCH($A27,FPL_Fixtures_Extract[[Player]:[Player]],0),MATCH(FPL_Combined[[#Headers],[Gameweek 08]],FPL_Fixtures_Extract[#Headers],0)),LEN(INDEX(FPL_Fixtures_Extract[],MATCH($A27,FPL_Fixtures_Extract[[Player]:[Player]],0),MATCH(FPL_Combined[[#Headers],[Gameweek 08]],FPL_Fixtures_Extract[#Headers],0)))-4),Team_Key[[Full Name]:[Full Name]],0))&amp;RIGHT(INDEX(FPL_Fixtures_Extract[],MATCH($A27,FPL_Fixtures_Extract[[Player]:[Player]],0),MATCH(FPL_Combined[[#Headers],[Gameweek 08]],FPL_Fixtures_Extract[#Headers],0)),3))</f>
        <v>CRY(A) 0-2</v>
      </c>
      <c r="J27" t="str">
        <f ca="1">IF(RIGHT(FPL_Combined[[#Headers],[Gameweek 09]],2)&lt;$B$622,INDEX(FPL_Results_Extract[Gameweek 09],MATCH($A27,FPL_Results_Extract[[Player]:[Player]],0)),INDEX(Team_Key[[Abbreviation]:[Abbreviation]],MATCH(LEFT(INDEX(FPL_Fixtures_Extract[],MATCH($A27,FPL_Fixtures_Extract[[Player]:[Player]],0),MATCH(FPL_Combined[[#Headers],[Gameweek 09]],FPL_Fixtures_Extract[#Headers],0)),LEN(INDEX(FPL_Fixtures_Extract[],MATCH($A27,FPL_Fixtures_Extract[[Player]:[Player]],0),MATCH(FPL_Combined[[#Headers],[Gameweek 09]],FPL_Fixtures_Extract[#Headers],0)))-4),Team_Key[[Full Name]:[Full Name]],0))&amp;RIGHT(INDEX(FPL_Fixtures_Extract[],MATCH($A27,FPL_Fixtures_Extract[[Player]:[Player]],0),MATCH(FPL_Combined[[#Headers],[Gameweek 09]],FPL_Fixtures_Extract[#Headers],0)),3))</f>
        <v>SUN(H) 1-0</v>
      </c>
      <c r="K27" t="str">
        <f ca="1">IF(RIGHT(FPL_Combined[[#Headers],[Gameweek 10]],2)&lt;$B$622,INDEX(FPL_Results_Extract[Gameweek 10],MATCH($A27,FPL_Results_Extract[[Player]:[Player]],0)),INDEX(Team_Key[[Abbreviation]:[Abbreviation]],MATCH(LEFT(INDEX(FPL_Fixtures_Extract[],MATCH($A27,FPL_Fixtures_Extract[[Player]:[Player]],0),MATCH(FPL_Combined[[#Headers],[Gameweek 10]],FPL_Fixtures_Extract[#Headers],0)),LEN(INDEX(FPL_Fixtures_Extract[],MATCH($A27,FPL_Fixtures_Extract[[Player]:[Player]],0),MATCH(FPL_Combined[[#Headers],[Gameweek 10]],FPL_Fixtures_Extract[#Headers],0)))-4),Team_Key[[Full Name]:[Full Name]],0))&amp;RIGHT(INDEX(FPL_Fixtures_Extract[],MATCH($A27,FPL_Fixtures_Extract[[Player]:[Player]],0),MATCH(FPL_Combined[[#Headers],[Gameweek 10]],FPL_Fixtures_Extract[#Headers],0)),3))</f>
        <v>NOR(A) 1-0</v>
      </c>
      <c r="L27" t="str">
        <f ca="1">IF(RIGHT(FPL_Combined[[#Headers],[Gameweek 11]],2)&lt;$B$622,INDEX(FPL_Results_Extract[Gameweek 11],MATCH($A27,FPL_Results_Extract[[Player]:[Player]],0)),INDEX(Team_Key[[Abbreviation]:[Abbreviation]],MATCH(LEFT(INDEX(FPL_Fixtures_Extract[],MATCH($A27,FPL_Fixtures_Extract[[Player]:[Player]],0),MATCH(FPL_Combined[[#Headers],[Gameweek 11]],FPL_Fixtures_Extract[#Headers],0)),LEN(INDEX(FPL_Fixtures_Extract[],MATCH($A27,FPL_Fixtures_Extract[[Player]:[Player]],0),MATCH(FPL_Combined[[#Headers],[Gameweek 11]],FPL_Fixtures_Extract[#Headers],0)))-4),Team_Key[[Full Name]:[Full Name]],0))&amp;RIGHT(INDEX(FPL_Fixtures_Extract[],MATCH($A27,FPL_Fixtures_Extract[[Player]:[Player]],0),MATCH(FPL_Combined[[#Headers],[Gameweek 11]],FPL_Fixtures_Extract[#Headers],0)),3))</f>
        <v>LEI(H) 2-3</v>
      </c>
      <c r="M27" t="str">
        <f ca="1">IF(RIGHT(FPL_Combined[[#Headers],[Gameweek 12]],2)&lt;$B$622,INDEX(FPL_Results_Extract[Gameweek 12],MATCH($A27,FPL_Results_Extract[[Player]:[Player]],0)),INDEX(Team_Key[[Abbreviation]:[Abbreviation]],MATCH(LEFT(INDEX(FPL_Fixtures_Extract[],MATCH($A27,FPL_Fixtures_Extract[[Player]:[Player]],0),MATCH(FPL_Combined[[#Headers],[Gameweek 12]],FPL_Fixtures_Extract[#Headers],0)),LEN(INDEX(FPL_Fixtures_Extract[],MATCH($A27,FPL_Fixtures_Extract[[Player]:[Player]],0),MATCH(FPL_Combined[[#Headers],[Gameweek 12]],FPL_Fixtures_Extract[#Headers],0)))-4),Team_Key[[Full Name]:[Full Name]],0))&amp;RIGHT(INDEX(FPL_Fixtures_Extract[],MATCH($A27,FPL_Fixtures_Extract[[Player]:[Player]],0),MATCH(FPL_Combined[[#Headers],[Gameweek 12]],FPL_Fixtures_Extract[#Headers],0)),3))</f>
        <v>MUN(A) 0-2</v>
      </c>
      <c r="N27" t="str">
        <f ca="1">IF(RIGHT(FPL_Combined[[#Headers],[Gameweek 13]],2)&lt;$B$622,INDEX(FPL_Results_Extract[Gameweek 13],MATCH($A27,FPL_Results_Extract[[Player]:[Player]],0)),INDEX(Team_Key[[Abbreviation]:[Abbreviation]],MATCH(LEFT(INDEX(FPL_Fixtures_Extract[],MATCH($A27,FPL_Fixtures_Extract[[Player]:[Player]],0),MATCH(FPL_Combined[[#Headers],[Gameweek 13]],FPL_Fixtures_Extract[#Headers],0)),LEN(INDEX(FPL_Fixtures_Extract[],MATCH($A27,FPL_Fixtures_Extract[[Player]:[Player]],0),MATCH(FPL_Combined[[#Headers],[Gameweek 13]],FPL_Fixtures_Extract[#Headers],0)))-4),Team_Key[[Full Name]:[Full Name]],0))&amp;RIGHT(INDEX(FPL_Fixtures_Extract[],MATCH($A27,FPL_Fixtures_Extract[[Player]:[Player]],0),MATCH(FPL_Combined[[#Headers],[Gameweek 13]],FPL_Fixtures_Extract[#Headers],0)),3))</f>
        <v>ARS(H) 2-1</v>
      </c>
      <c r="O27" t="str">
        <f ca="1">IF(RIGHT(FPL_Combined[[#Headers],[Gameweek 14]],2)&lt;$B$622,INDEX(FPL_Results_Extract[Gameweek 14],MATCH($A27,FPL_Results_Extract[[Player]:[Player]],0)),INDEX(Team_Key[[Abbreviation]:[Abbreviation]],MATCH(LEFT(INDEX(FPL_Fixtures_Extract[],MATCH($A27,FPL_Fixtures_Extract[[Player]:[Player]],0),MATCH(FPL_Combined[[#Headers],[Gameweek 14]],FPL_Fixtures_Extract[#Headers],0)),LEN(INDEX(FPL_Fixtures_Extract[],MATCH($A27,FPL_Fixtures_Extract[[Player]:[Player]],0),MATCH(FPL_Combined[[#Headers],[Gameweek 14]],FPL_Fixtures_Extract[#Headers],0)))-4),Team_Key[[Full Name]:[Full Name]],0))&amp;RIGHT(INDEX(FPL_Fixtures_Extract[],MATCH($A27,FPL_Fixtures_Extract[[Player]:[Player]],0),MATCH(FPL_Combined[[#Headers],[Gameweek 14]],FPL_Fixtures_Extract[#Headers],0)),3))</f>
        <v>WHU(A) 1-1</v>
      </c>
      <c r="P27" t="str">
        <f ca="1">IF(RIGHT(FPL_Combined[[#Headers],[Gameweek 15]],2)&lt;$B$622,INDEX(FPL_Results_Extract[Gameweek 15],MATCH($A27,FPL_Results_Extract[[Player]:[Player]],0)),INDEX(Team_Key[[Abbreviation]:[Abbreviation]],MATCH(LEFT(INDEX(FPL_Fixtures_Extract[],MATCH($A27,FPL_Fixtures_Extract[[Player]:[Player]],0),MATCH(FPL_Combined[[#Headers],[Gameweek 15]],FPL_Fixtures_Extract[#Headers],0)),LEN(INDEX(FPL_Fixtures_Extract[],MATCH($A27,FPL_Fixtures_Extract[[Player]:[Player]],0),MATCH(FPL_Combined[[#Headers],[Gameweek 15]],FPL_Fixtures_Extract[#Headers],0)))-4),Team_Key[[Full Name]:[Full Name]],0))&amp;RIGHT(INDEX(FPL_Fixtures_Extract[],MATCH($A27,FPL_Fixtures_Extract[[Player]:[Player]],0),MATCH(FPL_Combined[[#Headers],[Gameweek 15]],FPL_Fixtures_Extract[#Headers],0)),3))</f>
        <v>TOT(H) 1-1</v>
      </c>
      <c r="Q27" t="str">
        <f ca="1">IF(RIGHT(FPL_Combined[[#Headers],[Gameweek 16]],2)&lt;$B$622,INDEX(FPL_Results_Extract[Gameweek 16],MATCH($A27,FPL_Results_Extract[[Player]:[Player]],0)),INDEX(Team_Key[[Abbreviation]:[Abbreviation]],MATCH(LEFT(INDEX(FPL_Fixtures_Extract[],MATCH($A27,FPL_Fixtures_Extract[[Player]:[Player]],0),MATCH(FPL_Combined[[#Headers],[Gameweek 16]],FPL_Fixtures_Extract[#Headers],0)),LEN(INDEX(FPL_Fixtures_Extract[],MATCH($A27,FPL_Fixtures_Extract[[Player]:[Player]],0),MATCH(FPL_Combined[[#Headers],[Gameweek 16]],FPL_Fixtures_Extract[#Headers],0)))-4),Team_Key[[Full Name]:[Full Name]],0))&amp;RIGHT(INDEX(FPL_Fixtures_Extract[],MATCH($A27,FPL_Fixtures_Extract[[Player]:[Player]],0),MATCH(FPL_Combined[[#Headers],[Gameweek 16]],FPL_Fixtures_Extract[#Headers],0)),3))</f>
        <v>LIV(A) 2-2</v>
      </c>
      <c r="R27" t="str">
        <f ca="1">IF(RIGHT(FPL_Combined[[#Headers],[Gameweek 17]],2)&lt;$B$622,INDEX(FPL_Results_Extract[Gameweek 17],MATCH($A27,FPL_Results_Extract[[Player]:[Player]],0)),INDEX(Team_Key[[Abbreviation]:[Abbreviation]],MATCH(LEFT(INDEX(FPL_Fixtures_Extract[],MATCH($A27,FPL_Fixtures_Extract[[Player]:[Player]],0),MATCH(FPL_Combined[[#Headers],[Gameweek 17]],FPL_Fixtures_Extract[#Headers],0)),LEN(INDEX(FPL_Fixtures_Extract[],MATCH($A27,FPL_Fixtures_Extract[[Player]:[Player]],0),MATCH(FPL_Combined[[#Headers],[Gameweek 17]],FPL_Fixtures_Extract[#Headers],0)))-4),Team_Key[[Full Name]:[Full Name]],0))&amp;RIGHT(INDEX(FPL_Fixtures_Extract[],MATCH($A27,FPL_Fixtures_Extract[[Player]:[Player]],0),MATCH(FPL_Combined[[#Headers],[Gameweek 17]],FPL_Fixtures_Extract[#Headers],0)),3))</f>
        <v>BOU(H) 1-2</v>
      </c>
      <c r="S27" t="str">
        <f ca="1">IF(RIGHT(FPL_Combined[[#Headers],[Gameweek 18]],2)&lt;$B$622,INDEX(FPL_Results_Extract[Gameweek 18],MATCH($A27,FPL_Results_Extract[[Player]:[Player]],0)),INDEX(Team_Key[[Abbreviation]:[Abbreviation]],MATCH(LEFT(INDEX(FPL_Fixtures_Extract[],MATCH($A27,FPL_Fixtures_Extract[[Player]:[Player]],0),MATCH(FPL_Combined[[#Headers],[Gameweek 18]],FPL_Fixtures_Extract[#Headers],0)),LEN(INDEX(FPL_Fixtures_Extract[],MATCH($A27,FPL_Fixtures_Extract[[Player]:[Player]],0),MATCH(FPL_Combined[[#Headers],[Gameweek 18]],FPL_Fixtures_Extract[#Headers],0)))-4),Team_Key[[Full Name]:[Full Name]],0))&amp;RIGHT(INDEX(FPL_Fixtures_Extract[],MATCH($A27,FPL_Fixtures_Extract[[Player]:[Player]],0),MATCH(FPL_Combined[[#Headers],[Gameweek 18]],FPL_Fixtures_Extract[#Headers],0)),3))</f>
        <v>SWA(A) 0-1</v>
      </c>
      <c r="T27" t="str">
        <f ca="1">IF(RIGHT(FPL_Combined[[#Headers],[Gameweek 19]],2)&lt;$B$622,INDEX(FPL_Results_Extract[Gameweek 19],MATCH($A27,FPL_Results_Extract[[Player]:[Player]],0)),INDEX(Team_Key[[Abbreviation]:[Abbreviation]],MATCH(LEFT(INDEX(FPL_Fixtures_Extract[],MATCH($A27,FPL_Fixtures_Extract[[Player]:[Player]],0),MATCH(FPL_Combined[[#Headers],[Gameweek 19]],FPL_Fixtures_Extract[#Headers],0)),LEN(INDEX(FPL_Fixtures_Extract[],MATCH($A27,FPL_Fixtures_Extract[[Player]:[Player]],0),MATCH(FPL_Combined[[#Headers],[Gameweek 19]],FPL_Fixtures_Extract[#Headers],0)))-4),Team_Key[[Full Name]:[Full Name]],0))&amp;RIGHT(INDEX(FPL_Fixtures_Extract[],MATCH($A27,FPL_Fixtures_Extract[[Player]:[Player]],0),MATCH(FPL_Combined[[#Headers],[Gameweek 19]],FPL_Fixtures_Extract[#Headers],0)),3))</f>
        <v>NEW(H) 1-0</v>
      </c>
      <c r="U27" t="str">
        <f ca="1">IF(RIGHT(FPL_Combined[[#Headers],[Gameweek 20]],2)&lt;$B$622,INDEX(FPL_Results_Extract[Gameweek 20],MATCH($A27,FPL_Results_Extract[[Player]:[Player]],0)),INDEX(Team_Key[[Abbreviation]:[Abbreviation]],MATCH(LEFT(INDEX(FPL_Fixtures_Extract[],MATCH($A27,FPL_Fixtures_Extract[[Player]:[Player]],0),MATCH(FPL_Combined[[#Headers],[Gameweek 20]],FPL_Fixtures_Extract[#Headers],0)),LEN(INDEX(FPL_Fixtures_Extract[],MATCH($A27,FPL_Fixtures_Extract[[Player]:[Player]],0),MATCH(FPL_Combined[[#Headers],[Gameweek 20]],FPL_Fixtures_Extract[#Headers],0)))-4),Team_Key[[Full Name]:[Full Name]],0))&amp;RIGHT(INDEX(FPL_Fixtures_Extract[],MATCH($A27,FPL_Fixtures_Extract[[Player]:[Player]],0),MATCH(FPL_Combined[[#Headers],[Gameweek 20]],FPL_Fixtures_Extract[#Headers],0)),3))</f>
        <v>STK(H) 2-1</v>
      </c>
      <c r="V27" t="str">
        <f ca="1">IF(RIGHT(FPL_Combined[[#Headers],[Gameweek 21]],2)&lt;$B$622,INDEX(FPL_Results_Extract[Gameweek 21],MATCH($A27,FPL_Results_Extract[[Player]:[Player]],0)),INDEX(Team_Key[[Abbreviation]:[Abbreviation]],MATCH(LEFT(INDEX(FPL_Fixtures_Extract[],MATCH($A27,FPL_Fixtures_Extract[[Player]:[Player]],0),MATCH(FPL_Combined[[#Headers],[Gameweek 21]],FPL_Fixtures_Extract[#Headers],0)),LEN(INDEX(FPL_Fixtures_Extract[],MATCH($A27,FPL_Fixtures_Extract[[Player]:[Player]],0),MATCH(FPL_Combined[[#Headers],[Gameweek 21]],FPL_Fixtures_Extract[#Headers],0)))-4),Team_Key[[Full Name]:[Full Name]],0))&amp;RIGHT(INDEX(FPL_Fixtures_Extract[],MATCH($A27,FPL_Fixtures_Extract[[Player]:[Player]],0),MATCH(FPL_Combined[[#Headers],[Gameweek 21]],FPL_Fixtures_Extract[#Headers],0)),3))</f>
        <v>CHE(A) 2-2</v>
      </c>
      <c r="W27" t="str">
        <f ca="1">IF(RIGHT(FPL_Combined[[#Headers],[Gameweek 22]],2)&lt;$B$622,INDEX(FPL_Results_Extract[Gameweek 22],MATCH($A27,FPL_Results_Extract[[Player]:[Player]],0)),INDEX(Team_Key[[Abbreviation]:[Abbreviation]],MATCH(LEFT(INDEX(FPL_Fixtures_Extract[],MATCH($A27,FPL_Fixtures_Extract[[Player]:[Player]],0),MATCH(FPL_Combined[[#Headers],[Gameweek 22]],FPL_Fixtures_Extract[#Headers],0)),LEN(INDEX(FPL_Fixtures_Extract[],MATCH($A27,FPL_Fixtures_Extract[[Player]:[Player]],0),MATCH(FPL_Combined[[#Headers],[Gameweek 22]],FPL_Fixtures_Extract[#Headers],0)))-4),Team_Key[[Full Name]:[Full Name]],0))&amp;RIGHT(INDEX(FPL_Fixtures_Extract[],MATCH($A27,FPL_Fixtures_Extract[[Player]:[Player]],0),MATCH(FPL_Combined[[#Headers],[Gameweek 22]],FPL_Fixtures_Extract[#Headers],0)),3))</f>
        <v>SOU(A) 0-3</v>
      </c>
      <c r="X27" t="str">
        <f ca="1">IF(RIGHT(FPL_Combined[[#Headers],[Gameweek 23]],2)&lt;$B$622,INDEX(FPL_Results_Extract[Gameweek 23],MATCH($A27,FPL_Results_Extract[[Player]:[Player]],0)),INDEX(Team_Key[[Abbreviation]:[Abbreviation]],MATCH(LEFT(INDEX(FPL_Fixtures_Extract[],MATCH($A27,FPL_Fixtures_Extract[[Player]:[Player]],0),MATCH(FPL_Combined[[#Headers],[Gameweek 23]],FPL_Fixtures_Extract[#Headers],0)),LEN(INDEX(FPL_Fixtures_Extract[],MATCH($A27,FPL_Fixtures_Extract[[Player]:[Player]],0),MATCH(FPL_Combined[[#Headers],[Gameweek 23]],FPL_Fixtures_Extract[#Headers],0)))-4),Team_Key[[Full Name]:[Full Name]],0))&amp;RIGHT(INDEX(FPL_Fixtures_Extract[],MATCH($A27,FPL_Fixtures_Extract[[Player]:[Player]],0),MATCH(FPL_Combined[[#Headers],[Gameweek 23]],FPL_Fixtures_Extract[#Headers],0)),3))</f>
        <v>AVL(H) 0-0</v>
      </c>
      <c r="Y27" t="str">
        <f ca="1">IF(RIGHT(FPL_Combined[[#Headers],[Gameweek 24]],2)&lt;$B$622,INDEX(FPL_Results_Extract[Team],MATCH($A27,FPL_Results_Extract[[Player]:[Player]],0)),INDEX(Team_Key[[Abbreviation]:[Abbreviation]],MATCH(LEFT(INDEX(FPL_Fixtures_Extract[],MATCH($A27,FPL_Fixtures_Extract[[Player]:[Player]],0),MATCH(FPL_Combined[[#Headers],[Gameweek 24]],FPL_Fixtures_Extract[#Headers],0)),LEN(INDEX(FPL_Fixtures_Extract[],MATCH($A27,FPL_Fixtures_Extract[[Player]:[Player]],0),MATCH(FPL_Combined[[#Headers],[Gameweek 24]],FPL_Fixtures_Extract[#Headers],0)))-4),Team_Key[[Full Name]:[Full Name]],0))&amp;RIGHT(INDEX(FPL_Fixtures_Extract[],MATCH($A27,FPL_Fixtures_Extract[[Player]:[Player]],0),MATCH(FPL_Combined[[#Headers],[Gameweek 24]],FPL_Fixtures_Extract[#Headers],0)),3))</f>
        <v>WBA</v>
      </c>
      <c r="Z27" t="str">
        <f ca="1">IF(RIGHT(FPL_Combined[[#Headers],[Gameweek 25]],2)&lt;$B$622,INDEX(FPL_Results_Extract[Player],MATCH($A27,FPL_Results_Extract[[Player]:[Player]],0)),INDEX(Team_Key[[Abbreviation]:[Abbreviation]],MATCH(LEFT(INDEX(FPL_Fixtures_Extract[],MATCH($A27,FPL_Fixtures_Extract[[Player]:[Player]],0),MATCH(FPL_Combined[[#Headers],[Gameweek 25]],FPL_Fixtures_Extract[#Headers],0)),LEN(INDEX(FPL_Fixtures_Extract[],MATCH($A27,FPL_Fixtures_Extract[[Player]:[Player]],0),MATCH(FPL_Combined[[#Headers],[Gameweek 25]],FPL_Fixtures_Extract[#Headers],0)))-4),Team_Key[[Full Name]:[Full Name]],0))&amp;RIGHT(INDEX(FPL_Fixtures_Extract[],MATCH($A27,FPL_Fixtures_Extract[[Player]:[Player]],0),MATCH(FPL_Combined[[#Headers],[Gameweek 25]],FPL_Fixtures_Extract[#Headers],0)),3))</f>
        <v>Anichebe</v>
      </c>
      <c r="AA27" t="str">
        <f ca="1">IF(RIGHT(FPL_Combined[[#Headers],[Gameweek 26]],2)&lt;$B$622,INDEX(FPL_Results_Extract[Gameweek 01],MATCH($A27,FPL_Results_Extract[[Player]:[Player]],0)),INDEX(Team_Key[[Abbreviation]:[Abbreviation]],MATCH(LEFT(INDEX(FPL_Fixtures_Extract[],MATCH($A27,FPL_Fixtures_Extract[[Player]:[Player]],0),MATCH(FPL_Combined[[#Headers],[Gameweek 26]],FPL_Fixtures_Extract[#Headers],0)),LEN(INDEX(FPL_Fixtures_Extract[],MATCH($A27,FPL_Fixtures_Extract[[Player]:[Player]],0),MATCH(FPL_Combined[[#Headers],[Gameweek 26]],FPL_Fixtures_Extract[#Headers],0)))-4),Team_Key[[Full Name]:[Full Name]],0))&amp;RIGHT(INDEX(FPL_Fixtures_Extract[],MATCH($A27,FPL_Fixtures_Extract[[Player]:[Player]],0),MATCH(FPL_Combined[[#Headers],[Gameweek 26]],FPL_Fixtures_Extract[#Headers],0)),3))</f>
        <v>MCI(H) 0-3</v>
      </c>
      <c r="AB27" t="str">
        <f ca="1">IF(RIGHT(FPL_Combined[[#Headers],[Gameweek 27]],2)&lt;$B$622,INDEX(FPL_Results_Extract[Gameweek 02],MATCH($A27,FPL_Results_Extract[[Player]:[Player]],0)),INDEX(Team_Key[[Abbreviation]:[Abbreviation]],MATCH(LEFT(INDEX(FPL_Fixtures_Extract[],MATCH($A27,FPL_Fixtures_Extract[[Player]:[Player]],0),MATCH(FPL_Combined[[#Headers],[Gameweek 27]],FPL_Fixtures_Extract[#Headers],0)),LEN(INDEX(FPL_Fixtures_Extract[],MATCH($A27,FPL_Fixtures_Extract[[Player]:[Player]],0),MATCH(FPL_Combined[[#Headers],[Gameweek 27]],FPL_Fixtures_Extract[#Headers],0)))-4),Team_Key[[Full Name]:[Full Name]],0))&amp;RIGHT(INDEX(FPL_Fixtures_Extract[],MATCH($A27,FPL_Fixtures_Extract[[Player]:[Player]],0),MATCH(FPL_Combined[[#Headers],[Gameweek 27]],FPL_Fixtures_Extract[#Headers],0)),3))</f>
        <v>WAT(A) 0-0</v>
      </c>
      <c r="AC27" t="str">
        <f ca="1">IF(RIGHT(FPL_Combined[[#Headers],[Gameweek 28]],2)&lt;$B$622,INDEX(FPL_Results_Extract[Gameweek 03],MATCH($A27,FPL_Results_Extract[[Player]:[Player]],0)),INDEX(Team_Key[[Abbreviation]:[Abbreviation]],MATCH(LEFT(INDEX(FPL_Fixtures_Extract[],MATCH($A27,FPL_Fixtures_Extract[[Player]:[Player]],0),MATCH(FPL_Combined[[#Headers],[Gameweek 28]],FPL_Fixtures_Extract[#Headers],0)),LEN(INDEX(FPL_Fixtures_Extract[],MATCH($A27,FPL_Fixtures_Extract[[Player]:[Player]],0),MATCH(FPL_Combined[[#Headers],[Gameweek 28]],FPL_Fixtures_Extract[#Headers],0)))-4),Team_Key[[Full Name]:[Full Name]],0))&amp;RIGHT(INDEX(FPL_Fixtures_Extract[],MATCH($A27,FPL_Fixtures_Extract[[Player]:[Player]],0),MATCH(FPL_Combined[[#Headers],[Gameweek 28]],FPL_Fixtures_Extract[#Headers],0)),3))</f>
        <v>CHE(H) 2-3</v>
      </c>
      <c r="AD27" t="str">
        <f ca="1">IF(RIGHT(FPL_Combined[[#Headers],[Gameweek 29]],2)&lt;$B$622,INDEX(FPL_Results_Extract[Gameweek 04],MATCH($A27,FPL_Results_Extract[[Player]:[Player]],0)),INDEX(Team_Key[[Abbreviation]:[Abbreviation]],MATCH(LEFT(INDEX(FPL_Fixtures_Extract[],MATCH($A27,FPL_Fixtures_Extract[[Player]:[Player]],0),MATCH(FPL_Combined[[#Headers],[Gameweek 29]],FPL_Fixtures_Extract[#Headers],0)),LEN(INDEX(FPL_Fixtures_Extract[],MATCH($A27,FPL_Fixtures_Extract[[Player]:[Player]],0),MATCH(FPL_Combined[[#Headers],[Gameweek 29]],FPL_Fixtures_Extract[#Headers],0)))-4),Team_Key[[Full Name]:[Full Name]],0))&amp;RIGHT(INDEX(FPL_Fixtures_Extract[],MATCH($A27,FPL_Fixtures_Extract[[Player]:[Player]],0),MATCH(FPL_Combined[[#Headers],[Gameweek 29]],FPL_Fixtures_Extract[#Headers],0)),3))</f>
        <v>MUN(H)</v>
      </c>
      <c r="AE27" t="str">
        <f ca="1">IF(RIGHT(FPL_Combined[[#Headers],[Gameweek 30]],2)&lt;$B$622,INDEX(FPL_Results_Extract[Gameweek 05],MATCH($A27,FPL_Results_Extract[[Player]:[Player]],0)),INDEX(Team_Key[[Abbreviation]:[Abbreviation]],MATCH(LEFT(INDEX(FPL_Fixtures_Extract[],MATCH($A27,FPL_Fixtures_Extract[[Player]:[Player]],0),MATCH(FPL_Combined[[#Headers],[Gameweek 30]],FPL_Fixtures_Extract[#Headers],0)),LEN(INDEX(FPL_Fixtures_Extract[],MATCH($A27,FPL_Fixtures_Extract[[Player]:[Player]],0),MATCH(FPL_Combined[[#Headers],[Gameweek 30]],FPL_Fixtures_Extract[#Headers],0)))-4),Team_Key[[Full Name]:[Full Name]],0))&amp;RIGHT(INDEX(FPL_Fixtures_Extract[],MATCH($A27,FPL_Fixtures_Extract[[Player]:[Player]],0),MATCH(FPL_Combined[[#Headers],[Gameweek 30]],FPL_Fixtures_Extract[#Headers],0)),3))</f>
        <v>ARS(A)</v>
      </c>
      <c r="AF27" t="str">
        <f ca="1">IF(RIGHT(FPL_Combined[[#Headers],[Gameweek 31]],2)&lt;$B$622,INDEX(FPL_Results_Extract[Gameweek 06],MATCH($A27,FPL_Results_Extract[[Player]:[Player]],0)),INDEX(Team_Key[[Abbreviation]:[Abbreviation]],MATCH(LEFT(INDEX(FPL_Fixtures_Extract[],MATCH($A27,FPL_Fixtures_Extract[[Player]:[Player]],0),MATCH(FPL_Combined[[#Headers],[Gameweek 31]],FPL_Fixtures_Extract[#Headers],0)),LEN(INDEX(FPL_Fixtures_Extract[],MATCH($A27,FPL_Fixtures_Extract[[Player]:[Player]],0),MATCH(FPL_Combined[[#Headers],[Gameweek 31]],FPL_Fixtures_Extract[#Headers],0)))-4),Team_Key[[Full Name]:[Full Name]],0))&amp;RIGHT(INDEX(FPL_Fixtures_Extract[],MATCH($A27,FPL_Fixtures_Extract[[Player]:[Player]],0),MATCH(FPL_Combined[[#Headers],[Gameweek 31]],FPL_Fixtures_Extract[#Headers],0)),3))</f>
        <v>NOR(H)</v>
      </c>
      <c r="AG27" t="str">
        <f ca="1">IF(RIGHT(FPL_Combined[[#Headers],[Gameweek 32]],2)&lt;$B$622,INDEX(FPL_Results_Extract[Gameweek 07],MATCH($A27,FPL_Results_Extract[[Player]:[Player]],0)),INDEX(Team_Key[[Abbreviation]:[Abbreviation]],MATCH(LEFT(INDEX(FPL_Fixtures_Extract[],MATCH($A27,FPL_Fixtures_Extract[[Player]:[Player]],0),MATCH(FPL_Combined[[#Headers],[Gameweek 32]],FPL_Fixtures_Extract[#Headers],0)),LEN(INDEX(FPL_Fixtures_Extract[],MATCH($A27,FPL_Fixtures_Extract[[Player]:[Player]],0),MATCH(FPL_Combined[[#Headers],[Gameweek 32]],FPL_Fixtures_Extract[#Headers],0)))-4),Team_Key[[Full Name]:[Full Name]],0))&amp;RIGHT(INDEX(FPL_Fixtures_Extract[],MATCH($A27,FPL_Fixtures_Extract[[Player]:[Player]],0),MATCH(FPL_Combined[[#Headers],[Gameweek 32]],FPL_Fixtures_Extract[#Headers],0)),3))</f>
        <v>SUN(A)</v>
      </c>
      <c r="AH27" t="str">
        <f ca="1">IF(RIGHT(FPL_Combined[[#Headers],[Gameweek 33]],2)&lt;$B$622,INDEX(FPL_Results_Extract[Gameweek 08],MATCH($A27,FPL_Results_Extract[[Player]:[Player]],0)),INDEX(Team_Key[[Abbreviation]:[Abbreviation]],MATCH(LEFT(INDEX(FPL_Fixtures_Extract[],MATCH($A27,FPL_Fixtures_Extract[[Player]:[Player]],0),MATCH(FPL_Combined[[#Headers],[Gameweek 33]],FPL_Fixtures_Extract[#Headers],0)),LEN(INDEX(FPL_Fixtures_Extract[],MATCH($A27,FPL_Fixtures_Extract[[Player]:[Player]],0),MATCH(FPL_Combined[[#Headers],[Gameweek 33]],FPL_Fixtures_Extract[#Headers],0)))-4),Team_Key[[Full Name]:[Full Name]],0))&amp;RIGHT(INDEX(FPL_Fixtures_Extract[],MATCH($A27,FPL_Fixtures_Extract[[Player]:[Player]],0),MATCH(FPL_Combined[[#Headers],[Gameweek 33]],FPL_Fixtures_Extract[#Headers],0)),3))</f>
        <v>MCI(A)</v>
      </c>
      <c r="AI27" t="str">
        <f ca="1">IF(RIGHT(FPL_Combined[[#Headers],[Gameweek 34]],2)&lt;$B$622,INDEX(FPL_Results_Extract[Gameweek 09],MATCH($A27,FPL_Results_Extract[[Player]:[Player]],0)),INDEX(Team_Key[[Abbreviation]:[Abbreviation]],MATCH(LEFT(INDEX(FPL_Fixtures_Extract[],MATCH($A27,FPL_Fixtures_Extract[[Player]:[Player]],0),MATCH(FPL_Combined[[#Headers],[Gameweek 34]],FPL_Fixtures_Extract[#Headers],0)),LEN(INDEX(FPL_Fixtures_Extract[],MATCH($A27,FPL_Fixtures_Extract[[Player]:[Player]],0),MATCH(FPL_Combined[[#Headers],[Gameweek 34]],FPL_Fixtures_Extract[#Headers],0)))-4),Team_Key[[Full Name]:[Full Name]],0))&amp;RIGHT(INDEX(FPL_Fixtures_Extract[],MATCH($A27,FPL_Fixtures_Extract[[Player]:[Player]],0),MATCH(FPL_Combined[[#Headers],[Gameweek 34]],FPL_Fixtures_Extract[#Headers],0)),3))</f>
        <v>WAT(H)</v>
      </c>
      <c r="AJ27" t="str">
        <f ca="1">IF(RIGHT(FPL_Combined[[#Headers],[Gameweek 35]],2)&lt;$B$622,INDEX(FPL_Results_Extract[Gameweek 10],MATCH($A27,FPL_Results_Extract[[Player]:[Player]],0)),INDEX(Team_Key[[Abbreviation]:[Abbreviation]],MATCH(LEFT(INDEX(FPL_Fixtures_Extract[],MATCH($A27,FPL_Fixtures_Extract[[Player]:[Player]],0),MATCH(FPL_Combined[[#Headers],[Gameweek 35]],FPL_Fixtures_Extract[#Headers],0)),LEN(INDEX(FPL_Fixtures_Extract[],MATCH($A27,FPL_Fixtures_Extract[[Player]:[Player]],0),MATCH(FPL_Combined[[#Headers],[Gameweek 35]],FPL_Fixtures_Extract[#Headers],0)))-4),Team_Key[[Full Name]:[Full Name]],0))&amp;RIGHT(INDEX(FPL_Fixtures_Extract[],MATCH($A27,FPL_Fixtures_Extract[[Player]:[Player]],0),MATCH(FPL_Combined[[#Headers],[Gameweek 35]],FPL_Fixtures_Extract[#Headers],0)),3))</f>
        <v>TOT(A)</v>
      </c>
      <c r="AK27" t="str">
        <f ca="1">IF(RIGHT(FPL_Combined[[#Headers],[Gameweek 36]],2)&lt;$B$622,INDEX(FPL_Results_Extract[Gameweek 11],MATCH($A27,FPL_Results_Extract[[Player]:[Player]],0)),INDEX(Team_Key[[Abbreviation]:[Abbreviation]],MATCH(LEFT(INDEX(FPL_Fixtures_Extract[],MATCH($A27,FPL_Fixtures_Extract[[Player]:[Player]],0),MATCH(FPL_Combined[[#Headers],[Gameweek 36]],FPL_Fixtures_Extract[#Headers],0)),LEN(INDEX(FPL_Fixtures_Extract[],MATCH($A27,FPL_Fixtures_Extract[[Player]:[Player]],0),MATCH(FPL_Combined[[#Headers],[Gameweek 36]],FPL_Fixtures_Extract[#Headers],0)))-4),Team_Key[[Full Name]:[Full Name]],0))&amp;RIGHT(INDEX(FPL_Fixtures_Extract[],MATCH($A27,FPL_Fixtures_Extract[[Player]:[Player]],0),MATCH(FPL_Combined[[#Headers],[Gameweek 36]],FPL_Fixtures_Extract[#Headers],0)),3))</f>
        <v>WHU(H)</v>
      </c>
      <c r="AL27" t="str">
        <f ca="1">IF(RIGHT(FPL_Combined[[#Headers],[Gameweek 37]],2)&lt;$B$622,INDEX(FPL_Results_Extract[Gameweek 12],MATCH($A27,FPL_Results_Extract[[Player]:[Player]],0)),INDEX(Team_Key[[Abbreviation]:[Abbreviation]],MATCH(LEFT(INDEX(FPL_Fixtures_Extract[],MATCH($A27,FPL_Fixtures_Extract[[Player]:[Player]],0),MATCH(FPL_Combined[[#Headers],[Gameweek 37]],FPL_Fixtures_Extract[#Headers],0)),LEN(INDEX(FPL_Fixtures_Extract[],MATCH($A27,FPL_Fixtures_Extract[[Player]:[Player]],0),MATCH(FPL_Combined[[#Headers],[Gameweek 37]],FPL_Fixtures_Extract[#Headers],0)))-4),Team_Key[[Full Name]:[Full Name]],0))&amp;RIGHT(INDEX(FPL_Fixtures_Extract[],MATCH($A27,FPL_Fixtures_Extract[[Player]:[Player]],0),MATCH(FPL_Combined[[#Headers],[Gameweek 37]],FPL_Fixtures_Extract[#Headers],0)),3))</f>
        <v>BOU(A)</v>
      </c>
      <c r="AM27" t="str">
        <f ca="1">IF(RIGHT(FPL_Combined[[#Headers],[Gameweek 38]],2)&lt;$B$622,INDEX(FPL_Results_Extract[Gameweek 13],MATCH($A27,FPL_Results_Extract[[Player]:[Player]],0)),INDEX(Team_Key[[Abbreviation]:[Abbreviation]],MATCH(LEFT(INDEX(FPL_Fixtures_Extract[],MATCH($A27,FPL_Fixtures_Extract[[Player]:[Player]],0),MATCH(FPL_Combined[[#Headers],[Gameweek 38]],FPL_Fixtures_Extract[#Headers],0)),LEN(INDEX(FPL_Fixtures_Extract[],MATCH($A27,FPL_Fixtures_Extract[[Player]:[Player]],0),MATCH(FPL_Combined[[#Headers],[Gameweek 38]],FPL_Fixtures_Extract[#Headers],0)))-4),Team_Key[[Full Name]:[Full Name]],0))&amp;RIGHT(INDEX(FPL_Fixtures_Extract[],MATCH($A27,FPL_Fixtures_Extract[[Player]:[Player]],0),MATCH(FPL_Combined[[#Headers],[Gameweek 38]],FPL_Fixtures_Extract[#Headers],0)),3))</f>
        <v>LIV(H)</v>
      </c>
    </row>
    <row r="28" spans="1:39" x14ac:dyDescent="0.45">
      <c r="A28" t="s">
        <v>637</v>
      </c>
      <c r="B28" t="str">
        <f ca="1">IF(RIGHT(FPL_Combined[[#Headers],[Gameweek 01]],2)&lt;$B$622,INDEX(FPL_Results_Extract[Gameweek 01],MATCH($A28,FPL_Results_Extract[[Player]:[Player]],0)),INDEX(Team_Key[[Abbreviation]:[Abbreviation]],MATCH(LEFT(INDEX(FPL_Fixtures_Extract[],MATCH($A28,FPL_Fixtures_Extract[[Player]:[Player]],0),MATCH(FPL_Combined[[#Headers],[Gameweek 01]],FPL_Fixtures_Extract[#Headers],0)),LEN(INDEX(FPL_Fixtures_Extract[],MATCH($A28,FPL_Fixtures_Extract[[Player]:[Player]],0),MATCH(FPL_Combined[[#Headers],[Gameweek 01]],FPL_Fixtures_Extract[#Headers],0)))-4),Team_Key[[Full Name]:[Full Name]],0))&amp;RIGHT(INDEX(FPL_Fixtures_Extract[],MATCH($A28,FPL_Fixtures_Extract[[Player]:[Player]],0),MATCH(FPL_Combined[[#Headers],[Gameweek 01]],FPL_Fixtures_Extract[#Headers],0)),3))</f>
        <v>SOU(H) 2-2</v>
      </c>
      <c r="C28" t="str">
        <f ca="1">IF(RIGHT(FPL_Combined[[#Headers],[Gameweek 02]],2)&lt;$B$622,INDEX(FPL_Results_Extract[Gameweek 02],MATCH($A28,FPL_Results_Extract[[Player]:[Player]],0)),INDEX(Team_Key[[Abbreviation]:[Abbreviation]],MATCH(LEFT(INDEX(FPL_Fixtures_Extract[],MATCH($A28,FPL_Fixtures_Extract[[Player]:[Player]],0),MATCH(FPL_Combined[[#Headers],[Gameweek 02]],FPL_Fixtures_Extract[#Headers],0)),LEN(INDEX(FPL_Fixtures_Extract[],MATCH($A28,FPL_Fixtures_Extract[[Player]:[Player]],0),MATCH(FPL_Combined[[#Headers],[Gameweek 02]],FPL_Fixtures_Extract[#Headers],0)))-4),Team_Key[[Full Name]:[Full Name]],0))&amp;RIGHT(INDEX(FPL_Fixtures_Extract[],MATCH($A28,FPL_Fixtures_Extract[[Player]:[Player]],0),MATCH(FPL_Combined[[#Headers],[Gameweek 02]],FPL_Fixtures_Extract[#Headers],0)),3))</f>
        <v>SWA(A) 0-2</v>
      </c>
      <c r="D28" t="str">
        <f ca="1">IF(RIGHT(FPL_Combined[[#Headers],[Gameweek 03]],2)&lt;$B$622,INDEX(FPL_Results_Extract[Gameweek 03],MATCH($A28,FPL_Results_Extract[[Player]:[Player]],0)),INDEX(Team_Key[[Abbreviation]:[Abbreviation]],MATCH(LEFT(INDEX(FPL_Fixtures_Extract[],MATCH($A28,FPL_Fixtures_Extract[[Player]:[Player]],0),MATCH(FPL_Combined[[#Headers],[Gameweek 03]],FPL_Fixtures_Extract[#Headers],0)),LEN(INDEX(FPL_Fixtures_Extract[],MATCH($A28,FPL_Fixtures_Extract[[Player]:[Player]],0),MATCH(FPL_Combined[[#Headers],[Gameweek 03]],FPL_Fixtures_Extract[#Headers],0)))-4),Team_Key[[Full Name]:[Full Name]],0))&amp;RIGHT(INDEX(FPL_Fixtures_Extract[],MATCH($A28,FPL_Fixtures_Extract[[Player]:[Player]],0),MATCH(FPL_Combined[[#Headers],[Gameweek 03]],FPL_Fixtures_Extract[#Headers],0)),3))</f>
        <v>MUN(A) 0-0</v>
      </c>
      <c r="E28" t="str">
        <f ca="1">IF(RIGHT(FPL_Combined[[#Headers],[Gameweek 04]],2)&lt;$B$622,INDEX(FPL_Results_Extract[Gameweek 04],MATCH($A28,FPL_Results_Extract[[Player]:[Player]],0)),INDEX(Team_Key[[Abbreviation]:[Abbreviation]],MATCH(LEFT(INDEX(FPL_Fixtures_Extract[],MATCH($A28,FPL_Fixtures_Extract[[Player]:[Player]],0),MATCH(FPL_Combined[[#Headers],[Gameweek 04]],FPL_Fixtures_Extract[#Headers],0)),LEN(INDEX(FPL_Fixtures_Extract[],MATCH($A28,FPL_Fixtures_Extract[[Player]:[Player]],0),MATCH(FPL_Combined[[#Headers],[Gameweek 04]],FPL_Fixtures_Extract[#Headers],0)))-4),Team_Key[[Full Name]:[Full Name]],0))&amp;RIGHT(INDEX(FPL_Fixtures_Extract[],MATCH($A28,FPL_Fixtures_Extract[[Player]:[Player]],0),MATCH(FPL_Combined[[#Headers],[Gameweek 04]],FPL_Fixtures_Extract[#Headers],0)),3))</f>
        <v>ARS(H) 0-1</v>
      </c>
      <c r="F28" t="str">
        <f ca="1">IF(RIGHT(FPL_Combined[[#Headers],[Gameweek 05]],2)&lt;$B$622,INDEX(FPL_Results_Extract[Gameweek 05],MATCH($A28,FPL_Results_Extract[[Player]:[Player]],0)),INDEX(Team_Key[[Abbreviation]:[Abbreviation]],MATCH(LEFT(INDEX(FPL_Fixtures_Extract[],MATCH($A28,FPL_Fixtures_Extract[[Player]:[Player]],0),MATCH(FPL_Combined[[#Headers],[Gameweek 05]],FPL_Fixtures_Extract[#Headers],0)),LEN(INDEX(FPL_Fixtures_Extract[],MATCH($A28,FPL_Fixtures_Extract[[Player]:[Player]],0),MATCH(FPL_Combined[[#Headers],[Gameweek 05]],FPL_Fixtures_Extract[#Headers],0)))-4),Team_Key[[Full Name]:[Full Name]],0))&amp;RIGHT(INDEX(FPL_Fixtures_Extract[],MATCH($A28,FPL_Fixtures_Extract[[Player]:[Player]],0),MATCH(FPL_Combined[[#Headers],[Gameweek 05]],FPL_Fixtures_Extract[#Headers],0)),3))</f>
        <v>WHU(A) 0-2</v>
      </c>
      <c r="G28" t="str">
        <f ca="1">IF(RIGHT(FPL_Combined[[#Headers],[Gameweek 06]],2)&lt;$B$622,INDEX(FPL_Results_Extract[Gameweek 06],MATCH($A28,FPL_Results_Extract[[Player]:[Player]],0)),INDEX(Team_Key[[Abbreviation]:[Abbreviation]],MATCH(LEFT(INDEX(FPL_Fixtures_Extract[],MATCH($A28,FPL_Fixtures_Extract[[Player]:[Player]],0),MATCH(FPL_Combined[[#Headers],[Gameweek 06]],FPL_Fixtures_Extract[#Headers],0)),LEN(INDEX(FPL_Fixtures_Extract[],MATCH($A28,FPL_Fixtures_Extract[[Player]:[Player]],0),MATCH(FPL_Combined[[#Headers],[Gameweek 06]],FPL_Fixtures_Extract[#Headers],0)))-4),Team_Key[[Full Name]:[Full Name]],0))&amp;RIGHT(INDEX(FPL_Fixtures_Extract[],MATCH($A28,FPL_Fixtures_Extract[[Player]:[Player]],0),MATCH(FPL_Combined[[#Headers],[Gameweek 06]],FPL_Fixtures_Extract[#Headers],0)),3))</f>
        <v>WAT(H) 1-2</v>
      </c>
      <c r="H28" t="str">
        <f ca="1">IF(RIGHT(FPL_Combined[[#Headers],[Gameweek 07]],2)&lt;$B$622,INDEX(FPL_Results_Extract[Gameweek 07],MATCH($A28,FPL_Results_Extract[[Player]:[Player]],0)),INDEX(Team_Key[[Abbreviation]:[Abbreviation]],MATCH(LEFT(INDEX(FPL_Fixtures_Extract[],MATCH($A28,FPL_Fixtures_Extract[[Player]:[Player]],0),MATCH(FPL_Combined[[#Headers],[Gameweek 07]],FPL_Fixtures_Extract[#Headers],0)),LEN(INDEX(FPL_Fixtures_Extract[],MATCH($A28,FPL_Fixtures_Extract[[Player]:[Player]],0),MATCH(FPL_Combined[[#Headers],[Gameweek 07]],FPL_Fixtures_Extract[#Headers],0)))-4),Team_Key[[Full Name]:[Full Name]],0))&amp;RIGHT(INDEX(FPL_Fixtures_Extract[],MATCH($A28,FPL_Fixtures_Extract[[Player]:[Player]],0),MATCH(FPL_Combined[[#Headers],[Gameweek 07]],FPL_Fixtures_Extract[#Headers],0)),3))</f>
        <v>CHE(H) 2-2</v>
      </c>
      <c r="I28" t="str">
        <f ca="1">IF(RIGHT(FPL_Combined[[#Headers],[Gameweek 08]],2)&lt;$B$622,INDEX(FPL_Results_Extract[Gameweek 08],MATCH($A28,FPL_Results_Extract[[Player]:[Player]],0)),INDEX(Team_Key[[Abbreviation]:[Abbreviation]],MATCH(LEFT(INDEX(FPL_Fixtures_Extract[],MATCH($A28,FPL_Fixtures_Extract[[Player]:[Player]],0),MATCH(FPL_Combined[[#Headers],[Gameweek 08]],FPL_Fixtures_Extract[#Headers],0)),LEN(INDEX(FPL_Fixtures_Extract[],MATCH($A28,FPL_Fixtures_Extract[[Player]:[Player]],0),MATCH(FPL_Combined[[#Headers],[Gameweek 08]],FPL_Fixtures_Extract[#Headers],0)))-4),Team_Key[[Full Name]:[Full Name]],0))&amp;RIGHT(INDEX(FPL_Fixtures_Extract[],MATCH($A28,FPL_Fixtures_Extract[[Player]:[Player]],0),MATCH(FPL_Combined[[#Headers],[Gameweek 08]],FPL_Fixtures_Extract[#Headers],0)),3))</f>
        <v>MCI(A) 1-6</v>
      </c>
      <c r="J28" t="str">
        <f ca="1">IF(RIGHT(FPL_Combined[[#Headers],[Gameweek 09]],2)&lt;$B$622,INDEX(FPL_Results_Extract[Gameweek 09],MATCH($A28,FPL_Results_Extract[[Player]:[Player]],0)),INDEX(Team_Key[[Abbreviation]:[Abbreviation]],MATCH(LEFT(INDEX(FPL_Fixtures_Extract[],MATCH($A28,FPL_Fixtures_Extract[[Player]:[Player]],0),MATCH(FPL_Combined[[#Headers],[Gameweek 09]],FPL_Fixtures_Extract[#Headers],0)),LEN(INDEX(FPL_Fixtures_Extract[],MATCH($A28,FPL_Fixtures_Extract[[Player]:[Player]],0),MATCH(FPL_Combined[[#Headers],[Gameweek 09]],FPL_Fixtures_Extract[#Headers],0)))-4),Team_Key[[Full Name]:[Full Name]],0))&amp;RIGHT(INDEX(FPL_Fixtures_Extract[],MATCH($A28,FPL_Fixtures_Extract[[Player]:[Player]],0),MATCH(FPL_Combined[[#Headers],[Gameweek 09]],FPL_Fixtures_Extract[#Headers],0)),3))</f>
        <v>NOR(H) 6-2</v>
      </c>
      <c r="K28" t="str">
        <f ca="1">IF(RIGHT(FPL_Combined[[#Headers],[Gameweek 10]],2)&lt;$B$622,INDEX(FPL_Results_Extract[Gameweek 10],MATCH($A28,FPL_Results_Extract[[Player]:[Player]],0)),INDEX(Team_Key[[Abbreviation]:[Abbreviation]],MATCH(LEFT(INDEX(FPL_Fixtures_Extract[],MATCH($A28,FPL_Fixtures_Extract[[Player]:[Player]],0),MATCH(FPL_Combined[[#Headers],[Gameweek 10]],FPL_Fixtures_Extract[#Headers],0)),LEN(INDEX(FPL_Fixtures_Extract[],MATCH($A28,FPL_Fixtures_Extract[[Player]:[Player]],0),MATCH(FPL_Combined[[#Headers],[Gameweek 10]],FPL_Fixtures_Extract[#Headers],0)))-4),Team_Key[[Full Name]:[Full Name]],0))&amp;RIGHT(INDEX(FPL_Fixtures_Extract[],MATCH($A28,FPL_Fixtures_Extract[[Player]:[Player]],0),MATCH(FPL_Combined[[#Headers],[Gameweek 10]],FPL_Fixtures_Extract[#Headers],0)),3))</f>
        <v>SUN(A) 0-3</v>
      </c>
      <c r="L28" t="str">
        <f ca="1">IF(RIGHT(FPL_Combined[[#Headers],[Gameweek 11]],2)&lt;$B$622,INDEX(FPL_Results_Extract[Gameweek 11],MATCH($A28,FPL_Results_Extract[[Player]:[Player]],0)),INDEX(Team_Key[[Abbreviation]:[Abbreviation]],MATCH(LEFT(INDEX(FPL_Fixtures_Extract[],MATCH($A28,FPL_Fixtures_Extract[[Player]:[Player]],0),MATCH(FPL_Combined[[#Headers],[Gameweek 11]],FPL_Fixtures_Extract[#Headers],0)),LEN(INDEX(FPL_Fixtures_Extract[],MATCH($A28,FPL_Fixtures_Extract[[Player]:[Player]],0),MATCH(FPL_Combined[[#Headers],[Gameweek 11]],FPL_Fixtures_Extract[#Headers],0)))-4),Team_Key[[Full Name]:[Full Name]],0))&amp;RIGHT(INDEX(FPL_Fixtures_Extract[],MATCH($A28,FPL_Fixtures_Extract[[Player]:[Player]],0),MATCH(FPL_Combined[[#Headers],[Gameweek 11]],FPL_Fixtures_Extract[#Headers],0)),3))</f>
        <v>STK(H) 0-0</v>
      </c>
      <c r="M28" t="str">
        <f ca="1">IF(RIGHT(FPL_Combined[[#Headers],[Gameweek 12]],2)&lt;$B$622,INDEX(FPL_Results_Extract[Gameweek 12],MATCH($A28,FPL_Results_Extract[[Player]:[Player]],0)),INDEX(Team_Key[[Abbreviation]:[Abbreviation]],MATCH(LEFT(INDEX(FPL_Fixtures_Extract[],MATCH($A28,FPL_Fixtures_Extract[[Player]:[Player]],0),MATCH(FPL_Combined[[#Headers],[Gameweek 12]],FPL_Fixtures_Extract[#Headers],0)),LEN(INDEX(FPL_Fixtures_Extract[],MATCH($A28,FPL_Fixtures_Extract[[Player]:[Player]],0),MATCH(FPL_Combined[[#Headers],[Gameweek 12]],FPL_Fixtures_Extract[#Headers],0)))-4),Team_Key[[Full Name]:[Full Name]],0))&amp;RIGHT(INDEX(FPL_Fixtures_Extract[],MATCH($A28,FPL_Fixtures_Extract[[Player]:[Player]],0),MATCH(FPL_Combined[[#Headers],[Gameweek 12]],FPL_Fixtures_Extract[#Headers],0)),3))</f>
        <v>BOU(A) 1-0</v>
      </c>
      <c r="N28" t="str">
        <f ca="1">IF(RIGHT(FPL_Combined[[#Headers],[Gameweek 13]],2)&lt;$B$622,INDEX(FPL_Results_Extract[Gameweek 13],MATCH($A28,FPL_Results_Extract[[Player]:[Player]],0)),INDEX(Team_Key[[Abbreviation]:[Abbreviation]],MATCH(LEFT(INDEX(FPL_Fixtures_Extract[],MATCH($A28,FPL_Fixtures_Extract[[Player]:[Player]],0),MATCH(FPL_Combined[[#Headers],[Gameweek 13]],FPL_Fixtures_Extract[#Headers],0)),LEN(INDEX(FPL_Fixtures_Extract[],MATCH($A28,FPL_Fixtures_Extract[[Player]:[Player]],0),MATCH(FPL_Combined[[#Headers],[Gameweek 13]],FPL_Fixtures_Extract[#Headers],0)))-4),Team_Key[[Full Name]:[Full Name]],0))&amp;RIGHT(INDEX(FPL_Fixtures_Extract[],MATCH($A28,FPL_Fixtures_Extract[[Player]:[Player]],0),MATCH(FPL_Combined[[#Headers],[Gameweek 13]],FPL_Fixtures_Extract[#Headers],0)),3))</f>
        <v>LEI(H) 0-3</v>
      </c>
      <c r="O28" t="str">
        <f ca="1">IF(RIGHT(FPL_Combined[[#Headers],[Gameweek 14]],2)&lt;$B$622,INDEX(FPL_Results_Extract[Gameweek 14],MATCH($A28,FPL_Results_Extract[[Player]:[Player]],0)),INDEX(Team_Key[[Abbreviation]:[Abbreviation]],MATCH(LEFT(INDEX(FPL_Fixtures_Extract[],MATCH($A28,FPL_Fixtures_Extract[[Player]:[Player]],0),MATCH(FPL_Combined[[#Headers],[Gameweek 14]],FPL_Fixtures_Extract[#Headers],0)),LEN(INDEX(FPL_Fixtures_Extract[],MATCH($A28,FPL_Fixtures_Extract[[Player]:[Player]],0),MATCH(FPL_Combined[[#Headers],[Gameweek 14]],FPL_Fixtures_Extract[#Headers],0)))-4),Team_Key[[Full Name]:[Full Name]],0))&amp;RIGHT(INDEX(FPL_Fixtures_Extract[],MATCH($A28,FPL_Fixtures_Extract[[Player]:[Player]],0),MATCH(FPL_Combined[[#Headers],[Gameweek 14]],FPL_Fixtures_Extract[#Headers],0)),3))</f>
        <v>CRY(A) 1-5</v>
      </c>
      <c r="P28" t="str">
        <f ca="1">IF(RIGHT(FPL_Combined[[#Headers],[Gameweek 15]],2)&lt;$B$622,INDEX(FPL_Results_Extract[Gameweek 15],MATCH($A28,FPL_Results_Extract[[Player]:[Player]],0)),INDEX(Team_Key[[Abbreviation]:[Abbreviation]],MATCH(LEFT(INDEX(FPL_Fixtures_Extract[],MATCH($A28,FPL_Fixtures_Extract[[Player]:[Player]],0),MATCH(FPL_Combined[[#Headers],[Gameweek 15]],FPL_Fixtures_Extract[#Headers],0)),LEN(INDEX(FPL_Fixtures_Extract[],MATCH($A28,FPL_Fixtures_Extract[[Player]:[Player]],0),MATCH(FPL_Combined[[#Headers],[Gameweek 15]],FPL_Fixtures_Extract[#Headers],0)))-4),Team_Key[[Full Name]:[Full Name]],0))&amp;RIGHT(INDEX(FPL_Fixtures_Extract[],MATCH($A28,FPL_Fixtures_Extract[[Player]:[Player]],0),MATCH(FPL_Combined[[#Headers],[Gameweek 15]],FPL_Fixtures_Extract[#Headers],0)),3))</f>
        <v>LIV(H) 2-0</v>
      </c>
      <c r="Q28" t="str">
        <f ca="1">IF(RIGHT(FPL_Combined[[#Headers],[Gameweek 16]],2)&lt;$B$622,INDEX(FPL_Results_Extract[Gameweek 16],MATCH($A28,FPL_Results_Extract[[Player]:[Player]],0)),INDEX(Team_Key[[Abbreviation]:[Abbreviation]],MATCH(LEFT(INDEX(FPL_Fixtures_Extract[],MATCH($A28,FPL_Fixtures_Extract[[Player]:[Player]],0),MATCH(FPL_Combined[[#Headers],[Gameweek 16]],FPL_Fixtures_Extract[#Headers],0)),LEN(INDEX(FPL_Fixtures_Extract[],MATCH($A28,FPL_Fixtures_Extract[[Player]:[Player]],0),MATCH(FPL_Combined[[#Headers],[Gameweek 16]],FPL_Fixtures_Extract[#Headers],0)))-4),Team_Key[[Full Name]:[Full Name]],0))&amp;RIGHT(INDEX(FPL_Fixtures_Extract[],MATCH($A28,FPL_Fixtures_Extract[[Player]:[Player]],0),MATCH(FPL_Combined[[#Headers],[Gameweek 16]],FPL_Fixtures_Extract[#Headers],0)),3))</f>
        <v>TOT(A) 2-1</v>
      </c>
      <c r="R28" t="str">
        <f ca="1">IF(RIGHT(FPL_Combined[[#Headers],[Gameweek 17]],2)&lt;$B$622,INDEX(FPL_Results_Extract[Gameweek 17],MATCH($A28,FPL_Results_Extract[[Player]:[Player]],0)),INDEX(Team_Key[[Abbreviation]:[Abbreviation]],MATCH(LEFT(INDEX(FPL_Fixtures_Extract[],MATCH($A28,FPL_Fixtures_Extract[[Player]:[Player]],0),MATCH(FPL_Combined[[#Headers],[Gameweek 17]],FPL_Fixtures_Extract[#Headers],0)),LEN(INDEX(FPL_Fixtures_Extract[],MATCH($A28,FPL_Fixtures_Extract[[Player]:[Player]],0),MATCH(FPL_Combined[[#Headers],[Gameweek 17]],FPL_Fixtures_Extract[#Headers],0)))-4),Team_Key[[Full Name]:[Full Name]],0))&amp;RIGHT(INDEX(FPL_Fixtures_Extract[],MATCH($A28,FPL_Fixtures_Extract[[Player]:[Player]],0),MATCH(FPL_Combined[[#Headers],[Gameweek 17]],FPL_Fixtures_Extract[#Headers],0)),3))</f>
        <v>AVL(H) 1-1</v>
      </c>
      <c r="S28" t="str">
        <f ca="1">IF(RIGHT(FPL_Combined[[#Headers],[Gameweek 18]],2)&lt;$B$622,INDEX(FPL_Results_Extract[Gameweek 18],MATCH($A28,FPL_Results_Extract[[Player]:[Player]],0)),INDEX(Team_Key[[Abbreviation]:[Abbreviation]],MATCH(LEFT(INDEX(FPL_Fixtures_Extract[],MATCH($A28,FPL_Fixtures_Extract[[Player]:[Player]],0),MATCH(FPL_Combined[[#Headers],[Gameweek 18]],FPL_Fixtures_Extract[#Headers],0)),LEN(INDEX(FPL_Fixtures_Extract[],MATCH($A28,FPL_Fixtures_Extract[[Player]:[Player]],0),MATCH(FPL_Combined[[#Headers],[Gameweek 18]],FPL_Fixtures_Extract[#Headers],0)))-4),Team_Key[[Full Name]:[Full Name]],0))&amp;RIGHT(INDEX(FPL_Fixtures_Extract[],MATCH($A28,FPL_Fixtures_Extract[[Player]:[Player]],0),MATCH(FPL_Combined[[#Headers],[Gameweek 18]],FPL_Fixtures_Extract[#Headers],0)),3))</f>
        <v>EVE(H) 0-1</v>
      </c>
      <c r="T28" t="str">
        <f ca="1">IF(RIGHT(FPL_Combined[[#Headers],[Gameweek 19]],2)&lt;$B$622,INDEX(FPL_Results_Extract[Gameweek 19],MATCH($A28,FPL_Results_Extract[[Player]:[Player]],0)),INDEX(Team_Key[[Abbreviation]:[Abbreviation]],MATCH(LEFT(INDEX(FPL_Fixtures_Extract[],MATCH($A28,FPL_Fixtures_Extract[[Player]:[Player]],0),MATCH(FPL_Combined[[#Headers],[Gameweek 19]],FPL_Fixtures_Extract[#Headers],0)),LEN(INDEX(FPL_Fixtures_Extract[],MATCH($A28,FPL_Fixtures_Extract[[Player]:[Player]],0),MATCH(FPL_Combined[[#Headers],[Gameweek 19]],FPL_Fixtures_Extract[#Headers],0)))-4),Team_Key[[Full Name]:[Full Name]],0))&amp;RIGHT(INDEX(FPL_Fixtures_Extract[],MATCH($A28,FPL_Fixtures_Extract[[Player]:[Player]],0),MATCH(FPL_Combined[[#Headers],[Gameweek 19]],FPL_Fixtures_Extract[#Headers],0)),3))</f>
        <v>WBA(A) 0-1</v>
      </c>
      <c r="U28" t="str">
        <f ca="1">IF(RIGHT(FPL_Combined[[#Headers],[Gameweek 20]],2)&lt;$B$622,INDEX(FPL_Results_Extract[Gameweek 20],MATCH($A28,FPL_Results_Extract[[Player]:[Player]],0)),INDEX(Team_Key[[Abbreviation]:[Abbreviation]],MATCH(LEFT(INDEX(FPL_Fixtures_Extract[],MATCH($A28,FPL_Fixtures_Extract[[Player]:[Player]],0),MATCH(FPL_Combined[[#Headers],[Gameweek 20]],FPL_Fixtures_Extract[#Headers],0)),LEN(INDEX(FPL_Fixtures_Extract[],MATCH($A28,FPL_Fixtures_Extract[[Player]:[Player]],0),MATCH(FPL_Combined[[#Headers],[Gameweek 20]],FPL_Fixtures_Extract[#Headers],0)))-4),Team_Key[[Full Name]:[Full Name]],0))&amp;RIGHT(INDEX(FPL_Fixtures_Extract[],MATCH($A28,FPL_Fixtures_Extract[[Player]:[Player]],0),MATCH(FPL_Combined[[#Headers],[Gameweek 20]],FPL_Fixtures_Extract[#Headers],0)),3))</f>
        <v>ARS(A) 0-1</v>
      </c>
      <c r="V28" t="str">
        <f ca="1">IF(RIGHT(FPL_Combined[[#Headers],[Gameweek 21]],2)&lt;$B$622,INDEX(FPL_Results_Extract[Gameweek 21],MATCH($A28,FPL_Results_Extract[[Player]:[Player]],0)),INDEX(Team_Key[[Abbreviation]:[Abbreviation]],MATCH(LEFT(INDEX(FPL_Fixtures_Extract[],MATCH($A28,FPL_Fixtures_Extract[[Player]:[Player]],0),MATCH(FPL_Combined[[#Headers],[Gameweek 21]],FPL_Fixtures_Extract[#Headers],0)),LEN(INDEX(FPL_Fixtures_Extract[],MATCH($A28,FPL_Fixtures_Extract[[Player]:[Player]],0),MATCH(FPL_Combined[[#Headers],[Gameweek 21]],FPL_Fixtures_Extract[#Headers],0)))-4),Team_Key[[Full Name]:[Full Name]],0))&amp;RIGHT(INDEX(FPL_Fixtures_Extract[],MATCH($A28,FPL_Fixtures_Extract[[Player]:[Player]],0),MATCH(FPL_Combined[[#Headers],[Gameweek 21]],FPL_Fixtures_Extract[#Headers],0)),3))</f>
        <v>MUN(H) 3-3</v>
      </c>
      <c r="W28" t="str">
        <f ca="1">IF(RIGHT(FPL_Combined[[#Headers],[Gameweek 22]],2)&lt;$B$622,INDEX(FPL_Results_Extract[Gameweek 22],MATCH($A28,FPL_Results_Extract[[Player]:[Player]],0)),INDEX(Team_Key[[Abbreviation]:[Abbreviation]],MATCH(LEFT(INDEX(FPL_Fixtures_Extract[],MATCH($A28,FPL_Fixtures_Extract[[Player]:[Player]],0),MATCH(FPL_Combined[[#Headers],[Gameweek 22]],FPL_Fixtures_Extract[#Headers],0)),LEN(INDEX(FPL_Fixtures_Extract[],MATCH($A28,FPL_Fixtures_Extract[[Player]:[Player]],0),MATCH(FPL_Combined[[#Headers],[Gameweek 22]],FPL_Fixtures_Extract[#Headers],0)))-4),Team_Key[[Full Name]:[Full Name]],0))&amp;RIGHT(INDEX(FPL_Fixtures_Extract[],MATCH($A28,FPL_Fixtures_Extract[[Player]:[Player]],0),MATCH(FPL_Combined[[#Headers],[Gameweek 22]],FPL_Fixtures_Extract[#Headers],0)),3))</f>
        <v>WHU(H) 2-1</v>
      </c>
      <c r="X28" t="str">
        <f ca="1">IF(RIGHT(FPL_Combined[[#Headers],[Gameweek 23]],2)&lt;$B$622,INDEX(FPL_Results_Extract[Gameweek 23],MATCH($A28,FPL_Results_Extract[[Player]:[Player]],0)),INDEX(Team_Key[[Abbreviation]:[Abbreviation]],MATCH(LEFT(INDEX(FPL_Fixtures_Extract[],MATCH($A28,FPL_Fixtures_Extract[[Player]:[Player]],0),MATCH(FPL_Combined[[#Headers],[Gameweek 23]],FPL_Fixtures_Extract[#Headers],0)),LEN(INDEX(FPL_Fixtures_Extract[],MATCH($A28,FPL_Fixtures_Extract[[Player]:[Player]],0),MATCH(FPL_Combined[[#Headers],[Gameweek 23]],FPL_Fixtures_Extract[#Headers],0)))-4),Team_Key[[Full Name]:[Full Name]],0))&amp;RIGHT(INDEX(FPL_Fixtures_Extract[],MATCH($A28,FPL_Fixtures_Extract[[Player]:[Player]],0),MATCH(FPL_Combined[[#Headers],[Gameweek 23]],FPL_Fixtures_Extract[#Headers],0)),3))</f>
        <v>WAT(A) 1-2</v>
      </c>
      <c r="Y28" t="str">
        <f ca="1">IF(RIGHT(FPL_Combined[[#Headers],[Gameweek 24]],2)&lt;$B$622,INDEX(FPL_Results_Extract[Team],MATCH($A28,FPL_Results_Extract[[Player]:[Player]],0)),INDEX(Team_Key[[Abbreviation]:[Abbreviation]],MATCH(LEFT(INDEX(FPL_Fixtures_Extract[],MATCH($A28,FPL_Fixtures_Extract[[Player]:[Player]],0),MATCH(FPL_Combined[[#Headers],[Gameweek 24]],FPL_Fixtures_Extract[#Headers],0)),LEN(INDEX(FPL_Fixtures_Extract[],MATCH($A28,FPL_Fixtures_Extract[[Player]:[Player]],0),MATCH(FPL_Combined[[#Headers],[Gameweek 24]],FPL_Fixtures_Extract[#Headers],0)))-4),Team_Key[[Full Name]:[Full Name]],0))&amp;RIGHT(INDEX(FPL_Fixtures_Extract[],MATCH($A28,FPL_Fixtures_Extract[[Player]:[Player]],0),MATCH(FPL_Combined[[#Headers],[Gameweek 24]],FPL_Fixtures_Extract[#Headers],0)),3))</f>
        <v>NEW</v>
      </c>
      <c r="Z28" t="str">
        <f ca="1">IF(RIGHT(FPL_Combined[[#Headers],[Gameweek 25]],2)&lt;$B$622,INDEX(FPL_Results_Extract[Player],MATCH($A28,FPL_Results_Extract[[Player]:[Player]],0)),INDEX(Team_Key[[Abbreviation]:[Abbreviation]],MATCH(LEFT(INDEX(FPL_Fixtures_Extract[],MATCH($A28,FPL_Fixtures_Extract[[Player]:[Player]],0),MATCH(FPL_Combined[[#Headers],[Gameweek 25]],FPL_Fixtures_Extract[#Headers],0)),LEN(INDEX(FPL_Fixtures_Extract[],MATCH($A28,FPL_Fixtures_Extract[[Player]:[Player]],0),MATCH(FPL_Combined[[#Headers],[Gameweek 25]],FPL_Fixtures_Extract[#Headers],0)))-4),Team_Key[[Full Name]:[Full Name]],0))&amp;RIGHT(INDEX(FPL_Fixtures_Extract[],MATCH($A28,FPL_Fixtures_Extract[[Player]:[Player]],0),MATCH(FPL_Combined[[#Headers],[Gameweek 25]],FPL_Fixtures_Extract[#Headers],0)),3))</f>
        <v>Anita</v>
      </c>
      <c r="AA28" t="str">
        <f ca="1">IF(RIGHT(FPL_Combined[[#Headers],[Gameweek 26]],2)&lt;$B$622,INDEX(FPL_Results_Extract[Gameweek 01],MATCH($A28,FPL_Results_Extract[[Player]:[Player]],0)),INDEX(Team_Key[[Abbreviation]:[Abbreviation]],MATCH(LEFT(INDEX(FPL_Fixtures_Extract[],MATCH($A28,FPL_Fixtures_Extract[[Player]:[Player]],0),MATCH(FPL_Combined[[#Headers],[Gameweek 26]],FPL_Fixtures_Extract[#Headers],0)),LEN(INDEX(FPL_Fixtures_Extract[],MATCH($A28,FPL_Fixtures_Extract[[Player]:[Player]],0),MATCH(FPL_Combined[[#Headers],[Gameweek 26]],FPL_Fixtures_Extract[#Headers],0)))-4),Team_Key[[Full Name]:[Full Name]],0))&amp;RIGHT(INDEX(FPL_Fixtures_Extract[],MATCH($A28,FPL_Fixtures_Extract[[Player]:[Player]],0),MATCH(FPL_Combined[[#Headers],[Gameweek 26]],FPL_Fixtures_Extract[#Headers],0)),3))</f>
        <v>SOU(H) 2-2</v>
      </c>
      <c r="AB28" t="str">
        <f ca="1">IF(RIGHT(FPL_Combined[[#Headers],[Gameweek 27]],2)&lt;$B$622,INDEX(FPL_Results_Extract[Gameweek 02],MATCH($A28,FPL_Results_Extract[[Player]:[Player]],0)),INDEX(Team_Key[[Abbreviation]:[Abbreviation]],MATCH(LEFT(INDEX(FPL_Fixtures_Extract[],MATCH($A28,FPL_Fixtures_Extract[[Player]:[Player]],0),MATCH(FPL_Combined[[#Headers],[Gameweek 27]],FPL_Fixtures_Extract[#Headers],0)),LEN(INDEX(FPL_Fixtures_Extract[],MATCH($A28,FPL_Fixtures_Extract[[Player]:[Player]],0),MATCH(FPL_Combined[[#Headers],[Gameweek 27]],FPL_Fixtures_Extract[#Headers],0)))-4),Team_Key[[Full Name]:[Full Name]],0))&amp;RIGHT(INDEX(FPL_Fixtures_Extract[],MATCH($A28,FPL_Fixtures_Extract[[Player]:[Player]],0),MATCH(FPL_Combined[[#Headers],[Gameweek 27]],FPL_Fixtures_Extract[#Headers],0)),3))</f>
        <v>SWA(A) 0-2</v>
      </c>
      <c r="AC28" t="str">
        <f ca="1">IF(RIGHT(FPL_Combined[[#Headers],[Gameweek 28]],2)&lt;$B$622,INDEX(FPL_Results_Extract[Gameweek 03],MATCH($A28,FPL_Results_Extract[[Player]:[Player]],0)),INDEX(Team_Key[[Abbreviation]:[Abbreviation]],MATCH(LEFT(INDEX(FPL_Fixtures_Extract[],MATCH($A28,FPL_Fixtures_Extract[[Player]:[Player]],0),MATCH(FPL_Combined[[#Headers],[Gameweek 28]],FPL_Fixtures_Extract[#Headers],0)),LEN(INDEX(FPL_Fixtures_Extract[],MATCH($A28,FPL_Fixtures_Extract[[Player]:[Player]],0),MATCH(FPL_Combined[[#Headers],[Gameweek 28]],FPL_Fixtures_Extract[#Headers],0)))-4),Team_Key[[Full Name]:[Full Name]],0))&amp;RIGHT(INDEX(FPL_Fixtures_Extract[],MATCH($A28,FPL_Fixtures_Extract[[Player]:[Player]],0),MATCH(FPL_Combined[[#Headers],[Gameweek 28]],FPL_Fixtures_Extract[#Headers],0)),3))</f>
        <v>MUN(A) 0-0</v>
      </c>
      <c r="AD28" t="str">
        <f ca="1">IF(RIGHT(FPL_Combined[[#Headers],[Gameweek 29]],2)&lt;$B$622,INDEX(FPL_Results_Extract[Gameweek 04],MATCH($A28,FPL_Results_Extract[[Player]:[Player]],0)),INDEX(Team_Key[[Abbreviation]:[Abbreviation]],MATCH(LEFT(INDEX(FPL_Fixtures_Extract[],MATCH($A28,FPL_Fixtures_Extract[[Player]:[Player]],0),MATCH(FPL_Combined[[#Headers],[Gameweek 29]],FPL_Fixtures_Extract[#Headers],0)),LEN(INDEX(FPL_Fixtures_Extract[],MATCH($A28,FPL_Fixtures_Extract[[Player]:[Player]],0),MATCH(FPL_Combined[[#Headers],[Gameweek 29]],FPL_Fixtures_Extract[#Headers],0)))-4),Team_Key[[Full Name]:[Full Name]],0))&amp;RIGHT(INDEX(FPL_Fixtures_Extract[],MATCH($A28,FPL_Fixtures_Extract[[Player]:[Player]],0),MATCH(FPL_Combined[[#Headers],[Gameweek 29]],FPL_Fixtures_Extract[#Headers],0)),3))</f>
        <v>BOU(H)</v>
      </c>
      <c r="AE28" t="str">
        <f ca="1">IF(RIGHT(FPL_Combined[[#Headers],[Gameweek 30]],2)&lt;$B$622,INDEX(FPL_Results_Extract[Gameweek 05],MATCH($A28,FPL_Results_Extract[[Player]:[Player]],0)),INDEX(Team_Key[[Abbreviation]:[Abbreviation]],MATCH(LEFT(INDEX(FPL_Fixtures_Extract[],MATCH($A28,FPL_Fixtures_Extract[[Player]:[Player]],0),MATCH(FPL_Combined[[#Headers],[Gameweek 30]],FPL_Fixtures_Extract[#Headers],0)),LEN(INDEX(FPL_Fixtures_Extract[],MATCH($A28,FPL_Fixtures_Extract[[Player]:[Player]],0),MATCH(FPL_Combined[[#Headers],[Gameweek 30]],FPL_Fixtures_Extract[#Headers],0)))-4),Team_Key[[Full Name]:[Full Name]],0))&amp;RIGHT(INDEX(FPL_Fixtures_Extract[],MATCH($A28,FPL_Fixtures_Extract[[Player]:[Player]],0),MATCH(FPL_Combined[[#Headers],[Gameweek 30]],FPL_Fixtures_Extract[#Headers],0)),3))</f>
        <v>LEI(A)</v>
      </c>
      <c r="AF28" t="str">
        <f ca="1">IF(RIGHT(FPL_Combined[[#Headers],[Gameweek 31]],2)&lt;$B$622,INDEX(FPL_Results_Extract[Gameweek 06],MATCH($A28,FPL_Results_Extract[[Player]:[Player]],0)),INDEX(Team_Key[[Abbreviation]:[Abbreviation]],MATCH(LEFT(INDEX(FPL_Fixtures_Extract[],MATCH($A28,FPL_Fixtures_Extract[[Player]:[Player]],0),MATCH(FPL_Combined[[#Headers],[Gameweek 31]],FPL_Fixtures_Extract[#Headers],0)),LEN(INDEX(FPL_Fixtures_Extract[],MATCH($A28,FPL_Fixtures_Extract[[Player]:[Player]],0),MATCH(FPL_Combined[[#Headers],[Gameweek 31]],FPL_Fixtures_Extract[#Headers],0)))-4),Team_Key[[Full Name]:[Full Name]],0))&amp;RIGHT(INDEX(FPL_Fixtures_Extract[],MATCH($A28,FPL_Fixtures_Extract[[Player]:[Player]],0),MATCH(FPL_Combined[[#Headers],[Gameweek 31]],FPL_Fixtures_Extract[#Headers],0)),3))</f>
        <v>SUN(H)</v>
      </c>
      <c r="AG28" t="str">
        <f ca="1">IF(RIGHT(FPL_Combined[[#Headers],[Gameweek 32]],2)&lt;$B$622,INDEX(FPL_Results_Extract[Gameweek 07],MATCH($A28,FPL_Results_Extract[[Player]:[Player]],0)),INDEX(Team_Key[[Abbreviation]:[Abbreviation]],MATCH(LEFT(INDEX(FPL_Fixtures_Extract[],MATCH($A28,FPL_Fixtures_Extract[[Player]:[Player]],0),MATCH(FPL_Combined[[#Headers],[Gameweek 32]],FPL_Fixtures_Extract[#Headers],0)),LEN(INDEX(FPL_Fixtures_Extract[],MATCH($A28,FPL_Fixtures_Extract[[Player]:[Player]],0),MATCH(FPL_Combined[[#Headers],[Gameweek 32]],FPL_Fixtures_Extract[#Headers],0)))-4),Team_Key[[Full Name]:[Full Name]],0))&amp;RIGHT(INDEX(FPL_Fixtures_Extract[],MATCH($A28,FPL_Fixtures_Extract[[Player]:[Player]],0),MATCH(FPL_Combined[[#Headers],[Gameweek 32]],FPL_Fixtures_Extract[#Headers],0)),3))</f>
        <v>NOR(A)</v>
      </c>
      <c r="AH28" t="str">
        <f ca="1">IF(RIGHT(FPL_Combined[[#Headers],[Gameweek 33]],2)&lt;$B$622,INDEX(FPL_Results_Extract[Gameweek 08],MATCH($A28,FPL_Results_Extract[[Player]:[Player]],0)),INDEX(Team_Key[[Abbreviation]:[Abbreviation]],MATCH(LEFT(INDEX(FPL_Fixtures_Extract[],MATCH($A28,FPL_Fixtures_Extract[[Player]:[Player]],0),MATCH(FPL_Combined[[#Headers],[Gameweek 33]],FPL_Fixtures_Extract[#Headers],0)),LEN(INDEX(FPL_Fixtures_Extract[],MATCH($A28,FPL_Fixtures_Extract[[Player]:[Player]],0),MATCH(FPL_Combined[[#Headers],[Gameweek 33]],FPL_Fixtures_Extract[#Headers],0)))-4),Team_Key[[Full Name]:[Full Name]],0))&amp;RIGHT(INDEX(FPL_Fixtures_Extract[],MATCH($A28,FPL_Fixtures_Extract[[Player]:[Player]],0),MATCH(FPL_Combined[[#Headers],[Gameweek 33]],FPL_Fixtures_Extract[#Headers],0)),3))</f>
        <v>SOU(A)</v>
      </c>
      <c r="AI28" t="str">
        <f ca="1">IF(RIGHT(FPL_Combined[[#Headers],[Gameweek 34]],2)&lt;$B$622,INDEX(FPL_Results_Extract[Gameweek 09],MATCH($A28,FPL_Results_Extract[[Player]:[Player]],0)),INDEX(Team_Key[[Abbreviation]:[Abbreviation]],MATCH(LEFT(INDEX(FPL_Fixtures_Extract[],MATCH($A28,FPL_Fixtures_Extract[[Player]:[Player]],0),MATCH(FPL_Combined[[#Headers],[Gameweek 34]],FPL_Fixtures_Extract[#Headers],0)),LEN(INDEX(FPL_Fixtures_Extract[],MATCH($A28,FPL_Fixtures_Extract[[Player]:[Player]],0),MATCH(FPL_Combined[[#Headers],[Gameweek 34]],FPL_Fixtures_Extract[#Headers],0)))-4),Team_Key[[Full Name]:[Full Name]],0))&amp;RIGHT(INDEX(FPL_Fixtures_Extract[],MATCH($A28,FPL_Fixtures_Extract[[Player]:[Player]],0),MATCH(FPL_Combined[[#Headers],[Gameweek 34]],FPL_Fixtures_Extract[#Headers],0)),3))</f>
        <v>SWA(H)</v>
      </c>
      <c r="AJ28" t="str">
        <f ca="1">IF(RIGHT(FPL_Combined[[#Headers],[Gameweek 35]],2)&lt;$B$622,INDEX(FPL_Results_Extract[Gameweek 10],MATCH($A28,FPL_Results_Extract[[Player]:[Player]],0)),INDEX(Team_Key[[Abbreviation]:[Abbreviation]],MATCH(LEFT(INDEX(FPL_Fixtures_Extract[],MATCH($A28,FPL_Fixtures_Extract[[Player]:[Player]],0),MATCH(FPL_Combined[[#Headers],[Gameweek 35]],FPL_Fixtures_Extract[#Headers],0)),LEN(INDEX(FPL_Fixtures_Extract[],MATCH($A28,FPL_Fixtures_Extract[[Player]:[Player]],0),MATCH(FPL_Combined[[#Headers],[Gameweek 35]],FPL_Fixtures_Extract[#Headers],0)))-4),Team_Key[[Full Name]:[Full Name]],0))&amp;RIGHT(INDEX(FPL_Fixtures_Extract[],MATCH($A28,FPL_Fixtures_Extract[[Player]:[Player]],0),MATCH(FPL_Combined[[#Headers],[Gameweek 35]],FPL_Fixtures_Extract[#Headers],0)),3))</f>
        <v>LIV(A)</v>
      </c>
      <c r="AK28" t="str">
        <f ca="1">IF(RIGHT(FPL_Combined[[#Headers],[Gameweek 36]],2)&lt;$B$622,INDEX(FPL_Results_Extract[Gameweek 11],MATCH($A28,FPL_Results_Extract[[Player]:[Player]],0)),INDEX(Team_Key[[Abbreviation]:[Abbreviation]],MATCH(LEFT(INDEX(FPL_Fixtures_Extract[],MATCH($A28,FPL_Fixtures_Extract[[Player]:[Player]],0),MATCH(FPL_Combined[[#Headers],[Gameweek 36]],FPL_Fixtures_Extract[#Headers],0)),LEN(INDEX(FPL_Fixtures_Extract[],MATCH($A28,FPL_Fixtures_Extract[[Player]:[Player]],0),MATCH(FPL_Combined[[#Headers],[Gameweek 36]],FPL_Fixtures_Extract[#Headers],0)))-4),Team_Key[[Full Name]:[Full Name]],0))&amp;RIGHT(INDEX(FPL_Fixtures_Extract[],MATCH($A28,FPL_Fixtures_Extract[[Player]:[Player]],0),MATCH(FPL_Combined[[#Headers],[Gameweek 36]],FPL_Fixtures_Extract[#Headers],0)),3))</f>
        <v>CRY(H)</v>
      </c>
      <c r="AL28" t="str">
        <f ca="1">IF(RIGHT(FPL_Combined[[#Headers],[Gameweek 37]],2)&lt;$B$622,INDEX(FPL_Results_Extract[Gameweek 12],MATCH($A28,FPL_Results_Extract[[Player]:[Player]],0)),INDEX(Team_Key[[Abbreviation]:[Abbreviation]],MATCH(LEFT(INDEX(FPL_Fixtures_Extract[],MATCH($A28,FPL_Fixtures_Extract[[Player]:[Player]],0),MATCH(FPL_Combined[[#Headers],[Gameweek 37]],FPL_Fixtures_Extract[#Headers],0)),LEN(INDEX(FPL_Fixtures_Extract[],MATCH($A28,FPL_Fixtures_Extract[[Player]:[Player]],0),MATCH(FPL_Combined[[#Headers],[Gameweek 37]],FPL_Fixtures_Extract[#Headers],0)))-4),Team_Key[[Full Name]:[Full Name]],0))&amp;RIGHT(INDEX(FPL_Fixtures_Extract[],MATCH($A28,FPL_Fixtures_Extract[[Player]:[Player]],0),MATCH(FPL_Combined[[#Headers],[Gameweek 37]],FPL_Fixtures_Extract[#Headers],0)),3))</f>
        <v>AVL(A)</v>
      </c>
      <c r="AM28" t="str">
        <f ca="1">IF(RIGHT(FPL_Combined[[#Headers],[Gameweek 38]],2)&lt;$B$622,INDEX(FPL_Results_Extract[Gameweek 13],MATCH($A28,FPL_Results_Extract[[Player]:[Player]],0)),INDEX(Team_Key[[Abbreviation]:[Abbreviation]],MATCH(LEFT(INDEX(FPL_Fixtures_Extract[],MATCH($A28,FPL_Fixtures_Extract[[Player]:[Player]],0),MATCH(FPL_Combined[[#Headers],[Gameweek 38]],FPL_Fixtures_Extract[#Headers],0)),LEN(INDEX(FPL_Fixtures_Extract[],MATCH($A28,FPL_Fixtures_Extract[[Player]:[Player]],0),MATCH(FPL_Combined[[#Headers],[Gameweek 38]],FPL_Fixtures_Extract[#Headers],0)))-4),Team_Key[[Full Name]:[Full Name]],0))&amp;RIGHT(INDEX(FPL_Fixtures_Extract[],MATCH($A28,FPL_Fixtures_Extract[[Player]:[Player]],0),MATCH(FPL_Combined[[#Headers],[Gameweek 38]],FPL_Fixtures_Extract[#Headers],0)),3))</f>
        <v>TOT(H)</v>
      </c>
    </row>
    <row r="29" spans="1:39" x14ac:dyDescent="0.45">
      <c r="A29" t="s">
        <v>605</v>
      </c>
      <c r="B29" t="str">
        <f ca="1">IF(RIGHT(FPL_Combined[[#Headers],[Gameweek 01]],2)&lt;$B$622,INDEX(FPL_Results_Extract[Gameweek 01],MATCH($A29,FPL_Results_Extract[[Player]:[Player]],0)),INDEX(Team_Key[[Abbreviation]:[Abbreviation]],MATCH(LEFT(INDEX(FPL_Fixtures_Extract[],MATCH($A29,FPL_Fixtures_Extract[[Player]:[Player]],0),MATCH(FPL_Combined[[#Headers],[Gameweek 01]],FPL_Fixtures_Extract[#Headers],0)),LEN(INDEX(FPL_Fixtures_Extract[],MATCH($A29,FPL_Fixtures_Extract[[Player]:[Player]],0),MATCH(FPL_Combined[[#Headers],[Gameweek 01]],FPL_Fixtures_Extract[#Headers],0)))-4),Team_Key[[Full Name]:[Full Name]],0))&amp;RIGHT(INDEX(FPL_Fixtures_Extract[],MATCH($A29,FPL_Fixtures_Extract[[Player]:[Player]],0),MATCH(FPL_Combined[[#Headers],[Gameweek 01]],FPL_Fixtures_Extract[#Headers],0)),3))</f>
        <v>N/A</v>
      </c>
      <c r="C29" t="str">
        <f ca="1">IF(RIGHT(FPL_Combined[[#Headers],[Gameweek 02]],2)&lt;$B$622,INDEX(FPL_Results_Extract[Gameweek 02],MATCH($A29,FPL_Results_Extract[[Player]:[Player]],0)),INDEX(Team_Key[[Abbreviation]:[Abbreviation]],MATCH(LEFT(INDEX(FPL_Fixtures_Extract[],MATCH($A29,FPL_Fixtures_Extract[[Player]:[Player]],0),MATCH(FPL_Combined[[#Headers],[Gameweek 02]],FPL_Fixtures_Extract[#Headers],0)),LEN(INDEX(FPL_Fixtures_Extract[],MATCH($A29,FPL_Fixtures_Extract[[Player]:[Player]],0),MATCH(FPL_Combined[[#Headers],[Gameweek 02]],FPL_Fixtures_Extract[#Headers],0)))-4),Team_Key[[Full Name]:[Full Name]],0))&amp;RIGHT(INDEX(FPL_Fixtures_Extract[],MATCH($A29,FPL_Fixtures_Extract[[Player]:[Player]],0),MATCH(FPL_Combined[[#Headers],[Gameweek 02]],FPL_Fixtures_Extract[#Headers],0)),3))</f>
        <v>N/A</v>
      </c>
      <c r="D29" t="str">
        <f ca="1">IF(RIGHT(FPL_Combined[[#Headers],[Gameweek 03]],2)&lt;$B$622,INDEX(FPL_Results_Extract[Gameweek 03],MATCH($A29,FPL_Results_Extract[[Player]:[Player]],0)),INDEX(Team_Key[[Abbreviation]:[Abbreviation]],MATCH(LEFT(INDEX(FPL_Fixtures_Extract[],MATCH($A29,FPL_Fixtures_Extract[[Player]:[Player]],0),MATCH(FPL_Combined[[#Headers],[Gameweek 03]],FPL_Fixtures_Extract[#Headers],0)),LEN(INDEX(FPL_Fixtures_Extract[],MATCH($A29,FPL_Fixtures_Extract[[Player]:[Player]],0),MATCH(FPL_Combined[[#Headers],[Gameweek 03]],FPL_Fixtures_Extract[#Headers],0)))-4),Team_Key[[Full Name]:[Full Name]],0))&amp;RIGHT(INDEX(FPL_Fixtures_Extract[],MATCH($A29,FPL_Fixtures_Extract[[Player]:[Player]],0),MATCH(FPL_Combined[[#Headers],[Gameweek 03]],FPL_Fixtures_Extract[#Headers],0)),3))</f>
        <v>N/A</v>
      </c>
      <c r="E29" t="str">
        <f ca="1">IF(RIGHT(FPL_Combined[[#Headers],[Gameweek 04]],2)&lt;$B$622,INDEX(FPL_Results_Extract[Gameweek 04],MATCH($A29,FPL_Results_Extract[[Player]:[Player]],0)),INDEX(Team_Key[[Abbreviation]:[Abbreviation]],MATCH(LEFT(INDEX(FPL_Fixtures_Extract[],MATCH($A29,FPL_Fixtures_Extract[[Player]:[Player]],0),MATCH(FPL_Combined[[#Headers],[Gameweek 04]],FPL_Fixtures_Extract[#Headers],0)),LEN(INDEX(FPL_Fixtures_Extract[],MATCH($A29,FPL_Fixtures_Extract[[Player]:[Player]],0),MATCH(FPL_Combined[[#Headers],[Gameweek 04]],FPL_Fixtures_Extract[#Headers],0)))-4),Team_Key[[Full Name]:[Full Name]],0))&amp;RIGHT(INDEX(FPL_Fixtures_Extract[],MATCH($A29,FPL_Fixtures_Extract[[Player]:[Player]],0),MATCH(FPL_Combined[[#Headers],[Gameweek 04]],FPL_Fixtures_Extract[#Headers],0)),3))</f>
        <v>N/A</v>
      </c>
      <c r="F29" t="str">
        <f ca="1">IF(RIGHT(FPL_Combined[[#Headers],[Gameweek 05]],2)&lt;$B$622,INDEX(FPL_Results_Extract[Gameweek 05],MATCH($A29,FPL_Results_Extract[[Player]:[Player]],0)),INDEX(Team_Key[[Abbreviation]:[Abbreviation]],MATCH(LEFT(INDEX(FPL_Fixtures_Extract[],MATCH($A29,FPL_Fixtures_Extract[[Player]:[Player]],0),MATCH(FPL_Combined[[#Headers],[Gameweek 05]],FPL_Fixtures_Extract[#Headers],0)),LEN(INDEX(FPL_Fixtures_Extract[],MATCH($A29,FPL_Fixtures_Extract[[Player]:[Player]],0),MATCH(FPL_Combined[[#Headers],[Gameweek 05]],FPL_Fixtures_Extract[#Headers],0)))-4),Team_Key[[Full Name]:[Full Name]],0))&amp;RIGHT(INDEX(FPL_Fixtures_Extract[],MATCH($A29,FPL_Fixtures_Extract[[Player]:[Player]],0),MATCH(FPL_Combined[[#Headers],[Gameweek 05]],FPL_Fixtures_Extract[#Headers],0)),3))</f>
        <v>NEW(H) 2-0</v>
      </c>
      <c r="G29" t="str">
        <f ca="1">IF(RIGHT(FPL_Combined[[#Headers],[Gameweek 06]],2)&lt;$B$622,INDEX(FPL_Results_Extract[Gameweek 06],MATCH($A29,FPL_Results_Extract[[Player]:[Player]],0)),INDEX(Team_Key[[Abbreviation]:[Abbreviation]],MATCH(LEFT(INDEX(FPL_Fixtures_Extract[],MATCH($A29,FPL_Fixtures_Extract[[Player]:[Player]],0),MATCH(FPL_Combined[[#Headers],[Gameweek 06]],FPL_Fixtures_Extract[#Headers],0)),LEN(INDEX(FPL_Fixtures_Extract[],MATCH($A29,FPL_Fixtures_Extract[[Player]:[Player]],0),MATCH(FPL_Combined[[#Headers],[Gameweek 06]],FPL_Fixtures_Extract[#Headers],0)))-4),Team_Key[[Full Name]:[Full Name]],0))&amp;RIGHT(INDEX(FPL_Fixtures_Extract[],MATCH($A29,FPL_Fixtures_Extract[[Player]:[Player]],0),MATCH(FPL_Combined[[#Headers],[Gameweek 06]],FPL_Fixtures_Extract[#Headers],0)),3))</f>
        <v>MCI(A) 2-1</v>
      </c>
      <c r="H29" t="str">
        <f ca="1">IF(RIGHT(FPL_Combined[[#Headers],[Gameweek 07]],2)&lt;$B$622,INDEX(FPL_Results_Extract[Gameweek 07],MATCH($A29,FPL_Results_Extract[[Player]:[Player]],0)),INDEX(Team_Key[[Abbreviation]:[Abbreviation]],MATCH(LEFT(INDEX(FPL_Fixtures_Extract[],MATCH($A29,FPL_Fixtures_Extract[[Player]:[Player]],0),MATCH(FPL_Combined[[#Headers],[Gameweek 07]],FPL_Fixtures_Extract[#Headers],0)),LEN(INDEX(FPL_Fixtures_Extract[],MATCH($A29,FPL_Fixtures_Extract[[Player]:[Player]],0),MATCH(FPL_Combined[[#Headers],[Gameweek 07]],FPL_Fixtures_Extract[#Headers],0)))-4),Team_Key[[Full Name]:[Full Name]],0))&amp;RIGHT(INDEX(FPL_Fixtures_Extract[],MATCH($A29,FPL_Fixtures_Extract[[Player]:[Player]],0),MATCH(FPL_Combined[[#Headers],[Gameweek 07]],FPL_Fixtures_Extract[#Headers],0)),3))</f>
        <v>NOR(H) 2-2</v>
      </c>
      <c r="I29" t="str">
        <f ca="1">IF(RIGHT(FPL_Combined[[#Headers],[Gameweek 08]],2)&lt;$B$622,INDEX(FPL_Results_Extract[Gameweek 08],MATCH($A29,FPL_Results_Extract[[Player]:[Player]],0)),INDEX(Team_Key[[Abbreviation]:[Abbreviation]],MATCH(LEFT(INDEX(FPL_Fixtures_Extract[],MATCH($A29,FPL_Fixtures_Extract[[Player]:[Player]],0),MATCH(FPL_Combined[[#Headers],[Gameweek 08]],FPL_Fixtures_Extract[#Headers],0)),LEN(INDEX(FPL_Fixtures_Extract[],MATCH($A29,FPL_Fixtures_Extract[[Player]:[Player]],0),MATCH(FPL_Combined[[#Headers],[Gameweek 08]],FPL_Fixtures_Extract[#Headers],0)))-4),Team_Key[[Full Name]:[Full Name]],0))&amp;RIGHT(INDEX(FPL_Fixtures_Extract[],MATCH($A29,FPL_Fixtures_Extract[[Player]:[Player]],0),MATCH(FPL_Combined[[#Headers],[Gameweek 08]],FPL_Fixtures_Extract[#Headers],0)),3))</f>
        <v>SUN(A) 2-2</v>
      </c>
      <c r="J29" t="str">
        <f ca="1">IF(RIGHT(FPL_Combined[[#Headers],[Gameweek 09]],2)&lt;$B$622,INDEX(FPL_Results_Extract[Gameweek 09],MATCH($A29,FPL_Results_Extract[[Player]:[Player]],0)),INDEX(Team_Key[[Abbreviation]:[Abbreviation]],MATCH(LEFT(INDEX(FPL_Fixtures_Extract[],MATCH($A29,FPL_Fixtures_Extract[[Player]:[Player]],0),MATCH(FPL_Combined[[#Headers],[Gameweek 09]],FPL_Fixtures_Extract[#Headers],0)),LEN(INDEX(FPL_Fixtures_Extract[],MATCH($A29,FPL_Fixtures_Extract[[Player]:[Player]],0),MATCH(FPL_Combined[[#Headers],[Gameweek 09]],FPL_Fixtures_Extract[#Headers],0)))-4),Team_Key[[Full Name]:[Full Name]],0))&amp;RIGHT(INDEX(FPL_Fixtures_Extract[],MATCH($A29,FPL_Fixtures_Extract[[Player]:[Player]],0),MATCH(FPL_Combined[[#Headers],[Gameweek 09]],FPL_Fixtures_Extract[#Headers],0)),3))</f>
        <v>CRY(A) 3-1</v>
      </c>
      <c r="K29" t="str">
        <f ca="1">IF(RIGHT(FPL_Combined[[#Headers],[Gameweek 10]],2)&lt;$B$622,INDEX(FPL_Results_Extract[Gameweek 10],MATCH($A29,FPL_Results_Extract[[Player]:[Player]],0)),INDEX(Team_Key[[Abbreviation]:[Abbreviation]],MATCH(LEFT(INDEX(FPL_Fixtures_Extract[],MATCH($A29,FPL_Fixtures_Extract[[Player]:[Player]],0),MATCH(FPL_Combined[[#Headers],[Gameweek 10]],FPL_Fixtures_Extract[#Headers],0)),LEN(INDEX(FPL_Fixtures_Extract[],MATCH($A29,FPL_Fixtures_Extract[[Player]:[Player]],0),MATCH(FPL_Combined[[#Headers],[Gameweek 10]],FPL_Fixtures_Extract[#Headers],0)))-4),Team_Key[[Full Name]:[Full Name]],0))&amp;RIGHT(INDEX(FPL_Fixtures_Extract[],MATCH($A29,FPL_Fixtures_Extract[[Player]:[Player]],0),MATCH(FPL_Combined[[#Headers],[Gameweek 10]],FPL_Fixtures_Extract[#Headers],0)),3))</f>
        <v>CHE(H) 2-1</v>
      </c>
      <c r="L29" t="str">
        <f ca="1">IF(RIGHT(FPL_Combined[[#Headers],[Gameweek 11]],2)&lt;$B$622,INDEX(FPL_Results_Extract[Gameweek 11],MATCH($A29,FPL_Results_Extract[[Player]:[Player]],0)),INDEX(Team_Key[[Abbreviation]:[Abbreviation]],MATCH(LEFT(INDEX(FPL_Fixtures_Extract[],MATCH($A29,FPL_Fixtures_Extract[[Player]:[Player]],0),MATCH(FPL_Combined[[#Headers],[Gameweek 11]],FPL_Fixtures_Extract[#Headers],0)),LEN(INDEX(FPL_Fixtures_Extract[],MATCH($A29,FPL_Fixtures_Extract[[Player]:[Player]],0),MATCH(FPL_Combined[[#Headers],[Gameweek 11]],FPL_Fixtures_Extract[#Headers],0)))-4),Team_Key[[Full Name]:[Full Name]],0))&amp;RIGHT(INDEX(FPL_Fixtures_Extract[],MATCH($A29,FPL_Fixtures_Extract[[Player]:[Player]],0),MATCH(FPL_Combined[[#Headers],[Gameweek 11]],FPL_Fixtures_Extract[#Headers],0)),3))</f>
        <v>WAT(A) 0-2</v>
      </c>
      <c r="M29" t="str">
        <f ca="1">IF(RIGHT(FPL_Combined[[#Headers],[Gameweek 12]],2)&lt;$B$622,INDEX(FPL_Results_Extract[Gameweek 12],MATCH($A29,FPL_Results_Extract[[Player]:[Player]],0)),INDEX(Team_Key[[Abbreviation]:[Abbreviation]],MATCH(LEFT(INDEX(FPL_Fixtures_Extract[],MATCH($A29,FPL_Fixtures_Extract[[Player]:[Player]],0),MATCH(FPL_Combined[[#Headers],[Gameweek 12]],FPL_Fixtures_Extract[#Headers],0)),LEN(INDEX(FPL_Fixtures_Extract[],MATCH($A29,FPL_Fixtures_Extract[[Player]:[Player]],0),MATCH(FPL_Combined[[#Headers],[Gameweek 12]],FPL_Fixtures_Extract[#Headers],0)))-4),Team_Key[[Full Name]:[Full Name]],0))&amp;RIGHT(INDEX(FPL_Fixtures_Extract[],MATCH($A29,FPL_Fixtures_Extract[[Player]:[Player]],0),MATCH(FPL_Combined[[#Headers],[Gameweek 12]],FPL_Fixtures_Extract[#Headers],0)),3))</f>
        <v>EVE(H) 1-1</v>
      </c>
      <c r="N29" t="str">
        <f ca="1">IF(RIGHT(FPL_Combined[[#Headers],[Gameweek 13]],2)&lt;$B$622,INDEX(FPL_Results_Extract[Gameweek 13],MATCH($A29,FPL_Results_Extract[[Player]:[Player]],0)),INDEX(Team_Key[[Abbreviation]:[Abbreviation]],MATCH(LEFT(INDEX(FPL_Fixtures_Extract[],MATCH($A29,FPL_Fixtures_Extract[[Player]:[Player]],0),MATCH(FPL_Combined[[#Headers],[Gameweek 13]],FPL_Fixtures_Extract[#Headers],0)),LEN(INDEX(FPL_Fixtures_Extract[],MATCH($A29,FPL_Fixtures_Extract[[Player]:[Player]],0),MATCH(FPL_Combined[[#Headers],[Gameweek 13]],FPL_Fixtures_Extract[#Headers],0)))-4),Team_Key[[Full Name]:[Full Name]],0))&amp;RIGHT(INDEX(FPL_Fixtures_Extract[],MATCH($A29,FPL_Fixtures_Extract[[Player]:[Player]],0),MATCH(FPL_Combined[[#Headers],[Gameweek 13]],FPL_Fixtures_Extract[#Headers],0)),3))</f>
        <v>TOT(A) 1-4</v>
      </c>
      <c r="O29" t="str">
        <f ca="1">IF(RIGHT(FPL_Combined[[#Headers],[Gameweek 14]],2)&lt;$B$622,INDEX(FPL_Results_Extract[Gameweek 14],MATCH($A29,FPL_Results_Extract[[Player]:[Player]],0)),INDEX(Team_Key[[Abbreviation]:[Abbreviation]],MATCH(LEFT(INDEX(FPL_Fixtures_Extract[],MATCH($A29,FPL_Fixtures_Extract[[Player]:[Player]],0),MATCH(FPL_Combined[[#Headers],[Gameweek 14]],FPL_Fixtures_Extract[#Headers],0)),LEN(INDEX(FPL_Fixtures_Extract[],MATCH($A29,FPL_Fixtures_Extract[[Player]:[Player]],0),MATCH(FPL_Combined[[#Headers],[Gameweek 14]],FPL_Fixtures_Extract[#Headers],0)))-4),Team_Key[[Full Name]:[Full Name]],0))&amp;RIGHT(INDEX(FPL_Fixtures_Extract[],MATCH($A29,FPL_Fixtures_Extract[[Player]:[Player]],0),MATCH(FPL_Combined[[#Headers],[Gameweek 14]],FPL_Fixtures_Extract[#Headers],0)),3))</f>
        <v>WBA(H) 1-1</v>
      </c>
      <c r="P29" t="str">
        <f ca="1">IF(RIGHT(FPL_Combined[[#Headers],[Gameweek 15]],2)&lt;$B$622,INDEX(FPL_Results_Extract[Gameweek 15],MATCH($A29,FPL_Results_Extract[[Player]:[Player]],0)),INDEX(Team_Key[[Abbreviation]:[Abbreviation]],MATCH(LEFT(INDEX(FPL_Fixtures_Extract[],MATCH($A29,FPL_Fixtures_Extract[[Player]:[Player]],0),MATCH(FPL_Combined[[#Headers],[Gameweek 15]],FPL_Fixtures_Extract[#Headers],0)),LEN(INDEX(FPL_Fixtures_Extract[],MATCH($A29,FPL_Fixtures_Extract[[Player]:[Player]],0),MATCH(FPL_Combined[[#Headers],[Gameweek 15]],FPL_Fixtures_Extract[#Headers],0)))-4),Team_Key[[Full Name]:[Full Name]],0))&amp;RIGHT(INDEX(FPL_Fixtures_Extract[],MATCH($A29,FPL_Fixtures_Extract[[Player]:[Player]],0),MATCH(FPL_Combined[[#Headers],[Gameweek 15]],FPL_Fixtures_Extract[#Headers],0)),3))</f>
        <v>MUN(A) 0-0</v>
      </c>
      <c r="Q29" t="str">
        <f ca="1">IF(RIGHT(FPL_Combined[[#Headers],[Gameweek 16]],2)&lt;$B$622,INDEX(FPL_Results_Extract[Gameweek 16],MATCH($A29,FPL_Results_Extract[[Player]:[Player]],0)),INDEX(Team_Key[[Abbreviation]:[Abbreviation]],MATCH(LEFT(INDEX(FPL_Fixtures_Extract[],MATCH($A29,FPL_Fixtures_Extract[[Player]:[Player]],0),MATCH(FPL_Combined[[#Headers],[Gameweek 16]],FPL_Fixtures_Extract[#Headers],0)),LEN(INDEX(FPL_Fixtures_Extract[],MATCH($A29,FPL_Fixtures_Extract[[Player]:[Player]],0),MATCH(FPL_Combined[[#Headers],[Gameweek 16]],FPL_Fixtures_Extract[#Headers],0)))-4),Team_Key[[Full Name]:[Full Name]],0))&amp;RIGHT(INDEX(FPL_Fixtures_Extract[],MATCH($A29,FPL_Fixtures_Extract[[Player]:[Player]],0),MATCH(FPL_Combined[[#Headers],[Gameweek 16]],FPL_Fixtures_Extract[#Headers],0)),3))</f>
        <v>STK(H) 0-0</v>
      </c>
      <c r="R29" t="str">
        <f ca="1">IF(RIGHT(FPL_Combined[[#Headers],[Gameweek 17]],2)&lt;$B$622,INDEX(FPL_Results_Extract[Gameweek 17],MATCH($A29,FPL_Results_Extract[[Player]:[Player]],0)),INDEX(Team_Key[[Abbreviation]:[Abbreviation]],MATCH(LEFT(INDEX(FPL_Fixtures_Extract[],MATCH($A29,FPL_Fixtures_Extract[[Player]:[Player]],0),MATCH(FPL_Combined[[#Headers],[Gameweek 17]],FPL_Fixtures_Extract[#Headers],0)),LEN(INDEX(FPL_Fixtures_Extract[],MATCH($A29,FPL_Fixtures_Extract[[Player]:[Player]],0),MATCH(FPL_Combined[[#Headers],[Gameweek 17]],FPL_Fixtures_Extract[#Headers],0)))-4),Team_Key[[Full Name]:[Full Name]],0))&amp;RIGHT(INDEX(FPL_Fixtures_Extract[],MATCH($A29,FPL_Fixtures_Extract[[Player]:[Player]],0),MATCH(FPL_Combined[[#Headers],[Gameweek 17]],FPL_Fixtures_Extract[#Headers],0)),3))</f>
        <v>SWA(A) 0-0</v>
      </c>
      <c r="S29" t="str">
        <f ca="1">IF(RIGHT(FPL_Combined[[#Headers],[Gameweek 18]],2)&lt;$B$622,INDEX(FPL_Results_Extract[Gameweek 18],MATCH($A29,FPL_Results_Extract[[Player]:[Player]],0)),INDEX(Team_Key[[Abbreviation]:[Abbreviation]],MATCH(LEFT(INDEX(FPL_Fixtures_Extract[],MATCH($A29,FPL_Fixtures_Extract[[Player]:[Player]],0),MATCH(FPL_Combined[[#Headers],[Gameweek 18]],FPL_Fixtures_Extract[#Headers],0)),LEN(INDEX(FPL_Fixtures_Extract[],MATCH($A29,FPL_Fixtures_Extract[[Player]:[Player]],0),MATCH(FPL_Combined[[#Headers],[Gameweek 18]],FPL_Fixtures_Extract[#Headers],0)))-4),Team_Key[[Full Name]:[Full Name]],0))&amp;RIGHT(INDEX(FPL_Fixtures_Extract[],MATCH($A29,FPL_Fixtures_Extract[[Player]:[Player]],0),MATCH(FPL_Combined[[#Headers],[Gameweek 18]],FPL_Fixtures_Extract[#Headers],0)),3))</f>
        <v>AVL(A) 1-1</v>
      </c>
      <c r="T29" t="str">
        <f ca="1">IF(RIGHT(FPL_Combined[[#Headers],[Gameweek 19]],2)&lt;$B$622,INDEX(FPL_Results_Extract[Gameweek 19],MATCH($A29,FPL_Results_Extract[[Player]:[Player]],0)),INDEX(Team_Key[[Abbreviation]:[Abbreviation]],MATCH(LEFT(INDEX(FPL_Fixtures_Extract[],MATCH($A29,FPL_Fixtures_Extract[[Player]:[Player]],0),MATCH(FPL_Combined[[#Headers],[Gameweek 19]],FPL_Fixtures_Extract[#Headers],0)),LEN(INDEX(FPL_Fixtures_Extract[],MATCH($A29,FPL_Fixtures_Extract[[Player]:[Player]],0),MATCH(FPL_Combined[[#Headers],[Gameweek 19]],FPL_Fixtures_Extract[#Headers],0)))-4),Team_Key[[Full Name]:[Full Name]],0))&amp;RIGHT(INDEX(FPL_Fixtures_Extract[],MATCH($A29,FPL_Fixtures_Extract[[Player]:[Player]],0),MATCH(FPL_Combined[[#Headers],[Gameweek 19]],FPL_Fixtures_Extract[#Headers],0)),3))</f>
        <v>SOU(H) 2-1</v>
      </c>
      <c r="U29" t="str">
        <f ca="1">IF(RIGHT(FPL_Combined[[#Headers],[Gameweek 20]],2)&lt;$B$622,INDEX(FPL_Results_Extract[Gameweek 20],MATCH($A29,FPL_Results_Extract[[Player]:[Player]],0)),INDEX(Team_Key[[Abbreviation]:[Abbreviation]],MATCH(LEFT(INDEX(FPL_Fixtures_Extract[],MATCH($A29,FPL_Fixtures_Extract[[Player]:[Player]],0),MATCH(FPL_Combined[[#Headers],[Gameweek 20]],FPL_Fixtures_Extract[#Headers],0)),LEN(INDEX(FPL_Fixtures_Extract[],MATCH($A29,FPL_Fixtures_Extract[[Player]:[Player]],0),MATCH(FPL_Combined[[#Headers],[Gameweek 20]],FPL_Fixtures_Extract[#Headers],0)))-4),Team_Key[[Full Name]:[Full Name]],0))&amp;RIGHT(INDEX(FPL_Fixtures_Extract[],MATCH($A29,FPL_Fixtures_Extract[[Player]:[Player]],0),MATCH(FPL_Combined[[#Headers],[Gameweek 20]],FPL_Fixtures_Extract[#Headers],0)),3))</f>
        <v>LIV(H) 2-0</v>
      </c>
      <c r="V29" t="str">
        <f ca="1">IF(RIGHT(FPL_Combined[[#Headers],[Gameweek 21]],2)&lt;$B$622,INDEX(FPL_Results_Extract[Gameweek 21],MATCH($A29,FPL_Results_Extract[[Player]:[Player]],0)),INDEX(Team_Key[[Abbreviation]:[Abbreviation]],MATCH(LEFT(INDEX(FPL_Fixtures_Extract[],MATCH($A29,FPL_Fixtures_Extract[[Player]:[Player]],0),MATCH(FPL_Combined[[#Headers],[Gameweek 21]],FPL_Fixtures_Extract[#Headers],0)),LEN(INDEX(FPL_Fixtures_Extract[],MATCH($A29,FPL_Fixtures_Extract[[Player]:[Player]],0),MATCH(FPL_Combined[[#Headers],[Gameweek 21]],FPL_Fixtures_Extract[#Headers],0)))-4),Team_Key[[Full Name]:[Full Name]],0))&amp;RIGHT(INDEX(FPL_Fixtures_Extract[],MATCH($A29,FPL_Fixtures_Extract[[Player]:[Player]],0),MATCH(FPL_Combined[[#Headers],[Gameweek 21]],FPL_Fixtures_Extract[#Headers],0)),3))</f>
        <v>BOU(A) 3-1</v>
      </c>
      <c r="W29" t="str">
        <f ca="1">IF(RIGHT(FPL_Combined[[#Headers],[Gameweek 22]],2)&lt;$B$622,INDEX(FPL_Results_Extract[Gameweek 22],MATCH($A29,FPL_Results_Extract[[Player]:[Player]],0)),INDEX(Team_Key[[Abbreviation]:[Abbreviation]],MATCH(LEFT(INDEX(FPL_Fixtures_Extract[],MATCH($A29,FPL_Fixtures_Extract[[Player]:[Player]],0),MATCH(FPL_Combined[[#Headers],[Gameweek 22]],FPL_Fixtures_Extract[#Headers],0)),LEN(INDEX(FPL_Fixtures_Extract[],MATCH($A29,FPL_Fixtures_Extract[[Player]:[Player]],0),MATCH(FPL_Combined[[#Headers],[Gameweek 22]],FPL_Fixtures_Extract[#Headers],0)))-4),Team_Key[[Full Name]:[Full Name]],0))&amp;RIGHT(INDEX(FPL_Fixtures_Extract[],MATCH($A29,FPL_Fixtures_Extract[[Player]:[Player]],0),MATCH(FPL_Combined[[#Headers],[Gameweek 22]],FPL_Fixtures_Extract[#Headers],0)),3))</f>
        <v>NEW(A) 1-2</v>
      </c>
      <c r="X29" t="str">
        <f ca="1">IF(RIGHT(FPL_Combined[[#Headers],[Gameweek 23]],2)&lt;$B$622,INDEX(FPL_Results_Extract[Gameweek 23],MATCH($A29,FPL_Results_Extract[[Player]:[Player]],0)),INDEX(Team_Key[[Abbreviation]:[Abbreviation]],MATCH(LEFT(INDEX(FPL_Fixtures_Extract[],MATCH($A29,FPL_Fixtures_Extract[[Player]:[Player]],0),MATCH(FPL_Combined[[#Headers],[Gameweek 23]],FPL_Fixtures_Extract[#Headers],0)),LEN(INDEX(FPL_Fixtures_Extract[],MATCH($A29,FPL_Fixtures_Extract[[Player]:[Player]],0),MATCH(FPL_Combined[[#Headers],[Gameweek 23]],FPL_Fixtures_Extract[#Headers],0)))-4),Team_Key[[Full Name]:[Full Name]],0))&amp;RIGHT(INDEX(FPL_Fixtures_Extract[],MATCH($A29,FPL_Fixtures_Extract[[Player]:[Player]],0),MATCH(FPL_Combined[[#Headers],[Gameweek 23]],FPL_Fixtures_Extract[#Headers],0)),3))</f>
        <v>MCI(H) 2-2</v>
      </c>
      <c r="Y29" t="str">
        <f ca="1">IF(RIGHT(FPL_Combined[[#Headers],[Gameweek 24]],2)&lt;$B$622,INDEX(FPL_Results_Extract[Team],MATCH($A29,FPL_Results_Extract[[Player]:[Player]],0)),INDEX(Team_Key[[Abbreviation]:[Abbreviation]],MATCH(LEFT(INDEX(FPL_Fixtures_Extract[],MATCH($A29,FPL_Fixtures_Extract[[Player]:[Player]],0),MATCH(FPL_Combined[[#Headers],[Gameweek 24]],FPL_Fixtures_Extract[#Headers],0)),LEN(INDEX(FPL_Fixtures_Extract[],MATCH($A29,FPL_Fixtures_Extract[[Player]:[Player]],0),MATCH(FPL_Combined[[#Headers],[Gameweek 24]],FPL_Fixtures_Extract[#Headers],0)))-4),Team_Key[[Full Name]:[Full Name]],0))&amp;RIGHT(INDEX(FPL_Fixtures_Extract[],MATCH($A29,FPL_Fixtures_Extract[[Player]:[Player]],0),MATCH(FPL_Combined[[#Headers],[Gameweek 24]],FPL_Fixtures_Extract[#Headers],0)),3))</f>
        <v>WHU</v>
      </c>
      <c r="Z29" t="str">
        <f ca="1">IF(RIGHT(FPL_Combined[[#Headers],[Gameweek 25]],2)&lt;$B$622,INDEX(FPL_Results_Extract[Player],MATCH($A29,FPL_Results_Extract[[Player]:[Player]],0)),INDEX(Team_Key[[Abbreviation]:[Abbreviation]],MATCH(LEFT(INDEX(FPL_Fixtures_Extract[],MATCH($A29,FPL_Fixtures_Extract[[Player]:[Player]],0),MATCH(FPL_Combined[[#Headers],[Gameweek 25]],FPL_Fixtures_Extract[#Headers],0)),LEN(INDEX(FPL_Fixtures_Extract[],MATCH($A29,FPL_Fixtures_Extract[[Player]:[Player]],0),MATCH(FPL_Combined[[#Headers],[Gameweek 25]],FPL_Fixtures_Extract[#Headers],0)))-4),Team_Key[[Full Name]:[Full Name]],0))&amp;RIGHT(INDEX(FPL_Fixtures_Extract[],MATCH($A29,FPL_Fixtures_Extract[[Player]:[Player]],0),MATCH(FPL_Combined[[#Headers],[Gameweek 25]],FPL_Fixtures_Extract[#Headers],0)),3))</f>
        <v>Antonio</v>
      </c>
      <c r="AA29" t="str">
        <f ca="1">IF(RIGHT(FPL_Combined[[#Headers],[Gameweek 26]],2)&lt;$B$622,INDEX(FPL_Results_Extract[Gameweek 01],MATCH($A29,FPL_Results_Extract[[Player]:[Player]],0)),INDEX(Team_Key[[Abbreviation]:[Abbreviation]],MATCH(LEFT(INDEX(FPL_Fixtures_Extract[],MATCH($A29,FPL_Fixtures_Extract[[Player]:[Player]],0),MATCH(FPL_Combined[[#Headers],[Gameweek 26]],FPL_Fixtures_Extract[#Headers],0)),LEN(INDEX(FPL_Fixtures_Extract[],MATCH($A29,FPL_Fixtures_Extract[[Player]:[Player]],0),MATCH(FPL_Combined[[#Headers],[Gameweek 26]],FPL_Fixtures_Extract[#Headers],0)))-4),Team_Key[[Full Name]:[Full Name]],0))&amp;RIGHT(INDEX(FPL_Fixtures_Extract[],MATCH($A29,FPL_Fixtures_Extract[[Player]:[Player]],0),MATCH(FPL_Combined[[#Headers],[Gameweek 26]],FPL_Fixtures_Extract[#Headers],0)),3))</f>
        <v>N/A</v>
      </c>
      <c r="AB29" t="str">
        <f ca="1">IF(RIGHT(FPL_Combined[[#Headers],[Gameweek 27]],2)&lt;$B$622,INDEX(FPL_Results_Extract[Gameweek 02],MATCH($A29,FPL_Results_Extract[[Player]:[Player]],0)),INDEX(Team_Key[[Abbreviation]:[Abbreviation]],MATCH(LEFT(INDEX(FPL_Fixtures_Extract[],MATCH($A29,FPL_Fixtures_Extract[[Player]:[Player]],0),MATCH(FPL_Combined[[#Headers],[Gameweek 27]],FPL_Fixtures_Extract[#Headers],0)),LEN(INDEX(FPL_Fixtures_Extract[],MATCH($A29,FPL_Fixtures_Extract[[Player]:[Player]],0),MATCH(FPL_Combined[[#Headers],[Gameweek 27]],FPL_Fixtures_Extract[#Headers],0)))-4),Team_Key[[Full Name]:[Full Name]],0))&amp;RIGHT(INDEX(FPL_Fixtures_Extract[],MATCH($A29,FPL_Fixtures_Extract[[Player]:[Player]],0),MATCH(FPL_Combined[[#Headers],[Gameweek 27]],FPL_Fixtures_Extract[#Headers],0)),3))</f>
        <v>N/A</v>
      </c>
      <c r="AC29" t="str">
        <f ca="1">IF(RIGHT(FPL_Combined[[#Headers],[Gameweek 28]],2)&lt;$B$622,INDEX(FPL_Results_Extract[Gameweek 03],MATCH($A29,FPL_Results_Extract[[Player]:[Player]],0)),INDEX(Team_Key[[Abbreviation]:[Abbreviation]],MATCH(LEFT(INDEX(FPL_Fixtures_Extract[],MATCH($A29,FPL_Fixtures_Extract[[Player]:[Player]],0),MATCH(FPL_Combined[[#Headers],[Gameweek 28]],FPL_Fixtures_Extract[#Headers],0)),LEN(INDEX(FPL_Fixtures_Extract[],MATCH($A29,FPL_Fixtures_Extract[[Player]:[Player]],0),MATCH(FPL_Combined[[#Headers],[Gameweek 28]],FPL_Fixtures_Extract[#Headers],0)))-4),Team_Key[[Full Name]:[Full Name]],0))&amp;RIGHT(INDEX(FPL_Fixtures_Extract[],MATCH($A29,FPL_Fixtures_Extract[[Player]:[Player]],0),MATCH(FPL_Combined[[#Headers],[Gameweek 28]],FPL_Fixtures_Extract[#Headers],0)),3))</f>
        <v>N/A</v>
      </c>
      <c r="AD29" t="str">
        <f ca="1">IF(RIGHT(FPL_Combined[[#Headers],[Gameweek 29]],2)&lt;$B$622,INDEX(FPL_Results_Extract[Gameweek 04],MATCH($A29,FPL_Results_Extract[[Player]:[Player]],0)),INDEX(Team_Key[[Abbreviation]:[Abbreviation]],MATCH(LEFT(INDEX(FPL_Fixtures_Extract[],MATCH($A29,FPL_Fixtures_Extract[[Player]:[Player]],0),MATCH(FPL_Combined[[#Headers],[Gameweek 29]],FPL_Fixtures_Extract[#Headers],0)),LEN(INDEX(FPL_Fixtures_Extract[],MATCH($A29,FPL_Fixtures_Extract[[Player]:[Player]],0),MATCH(FPL_Combined[[#Headers],[Gameweek 29]],FPL_Fixtures_Extract[#Headers],0)))-4),Team_Key[[Full Name]:[Full Name]],0))&amp;RIGHT(INDEX(FPL_Fixtures_Extract[],MATCH($A29,FPL_Fixtures_Extract[[Player]:[Player]],0),MATCH(FPL_Combined[[#Headers],[Gameweek 29]],FPL_Fixtures_Extract[#Headers],0)),3))</f>
        <v>EVE(A)</v>
      </c>
      <c r="AE29" t="e">
        <f ca="1">IF(RIGHT(FPL_Combined[[#Headers],[Gameweek 30]],2)&lt;$B$622,INDEX(FPL_Results_Extract[Gameweek 05],MATCH($A29,FPL_Results_Extract[[Player]:[Player]],0)),INDEX(Team_Key[[Abbreviation]:[Abbreviation]],MATCH(LEFT(INDEX(FPL_Fixtures_Extract[],MATCH($A29,FPL_Fixtures_Extract[[Player]:[Player]],0),MATCH(FPL_Combined[[#Headers],[Gameweek 30]],FPL_Fixtures_Extract[#Headers],0)),LEN(INDEX(FPL_Fixtures_Extract[],MATCH($A29,FPL_Fixtures_Extract[[Player]:[Player]],0),MATCH(FPL_Combined[[#Headers],[Gameweek 30]],FPL_Fixtures_Extract[#Headers],0)))-4),Team_Key[[Full Name]:[Full Name]],0))&amp;RIGHT(INDEX(FPL_Fixtures_Extract[],MATCH($A29,FPL_Fixtures_Extract[[Player]:[Player]],0),MATCH(FPL_Combined[[#Headers],[Gameweek 30]],FPL_Fixtures_Extract[#Headers],0)),3))</f>
        <v>#VALUE!</v>
      </c>
      <c r="AF29" t="str">
        <f ca="1">IF(RIGHT(FPL_Combined[[#Headers],[Gameweek 31]],2)&lt;$B$622,INDEX(FPL_Results_Extract[Gameweek 06],MATCH($A29,FPL_Results_Extract[[Player]:[Player]],0)),INDEX(Team_Key[[Abbreviation]:[Abbreviation]],MATCH(LEFT(INDEX(FPL_Fixtures_Extract[],MATCH($A29,FPL_Fixtures_Extract[[Player]:[Player]],0),MATCH(FPL_Combined[[#Headers],[Gameweek 31]],FPL_Fixtures_Extract[#Headers],0)),LEN(INDEX(FPL_Fixtures_Extract[],MATCH($A29,FPL_Fixtures_Extract[[Player]:[Player]],0),MATCH(FPL_Combined[[#Headers],[Gameweek 31]],FPL_Fixtures_Extract[#Headers],0)))-4),Team_Key[[Full Name]:[Full Name]],0))&amp;RIGHT(INDEX(FPL_Fixtures_Extract[],MATCH($A29,FPL_Fixtures_Extract[[Player]:[Player]],0),MATCH(FPL_Combined[[#Headers],[Gameweek 31]],FPL_Fixtures_Extract[#Headers],0)),3))</f>
        <v>CHE(A)</v>
      </c>
      <c r="AG29" t="str">
        <f ca="1">IF(RIGHT(FPL_Combined[[#Headers],[Gameweek 32]],2)&lt;$B$622,INDEX(FPL_Results_Extract[Gameweek 07],MATCH($A29,FPL_Results_Extract[[Player]:[Player]],0)),INDEX(Team_Key[[Abbreviation]:[Abbreviation]],MATCH(LEFT(INDEX(FPL_Fixtures_Extract[],MATCH($A29,FPL_Fixtures_Extract[[Player]:[Player]],0),MATCH(FPL_Combined[[#Headers],[Gameweek 32]],FPL_Fixtures_Extract[#Headers],0)),LEN(INDEX(FPL_Fixtures_Extract[],MATCH($A29,FPL_Fixtures_Extract[[Player]:[Player]],0),MATCH(FPL_Combined[[#Headers],[Gameweek 32]],FPL_Fixtures_Extract[#Headers],0)))-4),Team_Key[[Full Name]:[Full Name]],0))&amp;RIGHT(INDEX(FPL_Fixtures_Extract[],MATCH($A29,FPL_Fixtures_Extract[[Player]:[Player]],0),MATCH(FPL_Combined[[#Headers],[Gameweek 32]],FPL_Fixtures_Extract[#Headers],0)),3))</f>
        <v>CRY(H)</v>
      </c>
      <c r="AH29" t="str">
        <f ca="1">IF(RIGHT(FPL_Combined[[#Headers],[Gameweek 33]],2)&lt;$B$622,INDEX(FPL_Results_Extract[Gameweek 08],MATCH($A29,FPL_Results_Extract[[Player]:[Player]],0)),INDEX(Team_Key[[Abbreviation]:[Abbreviation]],MATCH(LEFT(INDEX(FPL_Fixtures_Extract[],MATCH($A29,FPL_Fixtures_Extract[[Player]:[Player]],0),MATCH(FPL_Combined[[#Headers],[Gameweek 33]],FPL_Fixtures_Extract[#Headers],0)),LEN(INDEX(FPL_Fixtures_Extract[],MATCH($A29,FPL_Fixtures_Extract[[Player]:[Player]],0),MATCH(FPL_Combined[[#Headers],[Gameweek 33]],FPL_Fixtures_Extract[#Headers],0)))-4),Team_Key[[Full Name]:[Full Name]],0))&amp;RIGHT(INDEX(FPL_Fixtures_Extract[],MATCH($A29,FPL_Fixtures_Extract[[Player]:[Player]],0),MATCH(FPL_Combined[[#Headers],[Gameweek 33]],FPL_Fixtures_Extract[#Headers],0)),3))</f>
        <v>ARS(H)</v>
      </c>
      <c r="AI29" t="str">
        <f ca="1">IF(RIGHT(FPL_Combined[[#Headers],[Gameweek 34]],2)&lt;$B$622,INDEX(FPL_Results_Extract[Gameweek 09],MATCH($A29,FPL_Results_Extract[[Player]:[Player]],0)),INDEX(Team_Key[[Abbreviation]:[Abbreviation]],MATCH(LEFT(INDEX(FPL_Fixtures_Extract[],MATCH($A29,FPL_Fixtures_Extract[[Player]:[Player]],0),MATCH(FPL_Combined[[#Headers],[Gameweek 34]],FPL_Fixtures_Extract[#Headers],0)),LEN(INDEX(FPL_Fixtures_Extract[],MATCH($A29,FPL_Fixtures_Extract[[Player]:[Player]],0),MATCH(FPL_Combined[[#Headers],[Gameweek 34]],FPL_Fixtures_Extract[#Headers],0)))-4),Team_Key[[Full Name]:[Full Name]],0))&amp;RIGHT(INDEX(FPL_Fixtures_Extract[],MATCH($A29,FPL_Fixtures_Extract[[Player]:[Player]],0),MATCH(FPL_Combined[[#Headers],[Gameweek 34]],FPL_Fixtures_Extract[#Headers],0)),3))</f>
        <v>LEI(A)</v>
      </c>
      <c r="AJ29" t="e">
        <f ca="1">IF(RIGHT(FPL_Combined[[#Headers],[Gameweek 35]],2)&lt;$B$622,INDEX(FPL_Results_Extract[Gameweek 10],MATCH($A29,FPL_Results_Extract[[Player]:[Player]],0)),INDEX(Team_Key[[Abbreviation]:[Abbreviation]],MATCH(LEFT(INDEX(FPL_Fixtures_Extract[],MATCH($A29,FPL_Fixtures_Extract[[Player]:[Player]],0),MATCH(FPL_Combined[[#Headers],[Gameweek 35]],FPL_Fixtures_Extract[#Headers],0)),LEN(INDEX(FPL_Fixtures_Extract[],MATCH($A29,FPL_Fixtures_Extract[[Player]:[Player]],0),MATCH(FPL_Combined[[#Headers],[Gameweek 35]],FPL_Fixtures_Extract[#Headers],0)))-4),Team_Key[[Full Name]:[Full Name]],0))&amp;RIGHT(INDEX(FPL_Fixtures_Extract[],MATCH($A29,FPL_Fixtures_Extract[[Player]:[Player]],0),MATCH(FPL_Combined[[#Headers],[Gameweek 35]],FPL_Fixtures_Extract[#Headers],0)),3))</f>
        <v>#VALUE!</v>
      </c>
      <c r="AK29" t="str">
        <f ca="1">IF(RIGHT(FPL_Combined[[#Headers],[Gameweek 36]],2)&lt;$B$622,INDEX(FPL_Results_Extract[Gameweek 11],MATCH($A29,FPL_Results_Extract[[Player]:[Player]],0)),INDEX(Team_Key[[Abbreviation]:[Abbreviation]],MATCH(LEFT(INDEX(FPL_Fixtures_Extract[],MATCH($A29,FPL_Fixtures_Extract[[Player]:[Player]],0),MATCH(FPL_Combined[[#Headers],[Gameweek 36]],FPL_Fixtures_Extract[#Headers],0)),LEN(INDEX(FPL_Fixtures_Extract[],MATCH($A29,FPL_Fixtures_Extract[[Player]:[Player]],0),MATCH(FPL_Combined[[#Headers],[Gameweek 36]],FPL_Fixtures_Extract[#Headers],0)))-4),Team_Key[[Full Name]:[Full Name]],0))&amp;RIGHT(INDEX(FPL_Fixtures_Extract[],MATCH($A29,FPL_Fixtures_Extract[[Player]:[Player]],0),MATCH(FPL_Combined[[#Headers],[Gameweek 36]],FPL_Fixtures_Extract[#Headers],0)),3))</f>
        <v>WBA(A)</v>
      </c>
      <c r="AL29" t="str">
        <f ca="1">IF(RIGHT(FPL_Combined[[#Headers],[Gameweek 37]],2)&lt;$B$622,INDEX(FPL_Results_Extract[Gameweek 12],MATCH($A29,FPL_Results_Extract[[Player]:[Player]],0)),INDEX(Team_Key[[Abbreviation]:[Abbreviation]],MATCH(LEFT(INDEX(FPL_Fixtures_Extract[],MATCH($A29,FPL_Fixtures_Extract[[Player]:[Player]],0),MATCH(FPL_Combined[[#Headers],[Gameweek 37]],FPL_Fixtures_Extract[#Headers],0)),LEN(INDEX(FPL_Fixtures_Extract[],MATCH($A29,FPL_Fixtures_Extract[[Player]:[Player]],0),MATCH(FPL_Combined[[#Headers],[Gameweek 37]],FPL_Fixtures_Extract[#Headers],0)))-4),Team_Key[[Full Name]:[Full Name]],0))&amp;RIGHT(INDEX(FPL_Fixtures_Extract[],MATCH($A29,FPL_Fixtures_Extract[[Player]:[Player]],0),MATCH(FPL_Combined[[#Headers],[Gameweek 37]],FPL_Fixtures_Extract[#Headers],0)),3))</f>
        <v>SWA(H)</v>
      </c>
      <c r="AM29" t="str">
        <f ca="1">IF(RIGHT(FPL_Combined[[#Headers],[Gameweek 38]],2)&lt;$B$622,INDEX(FPL_Results_Extract[Gameweek 13],MATCH($A29,FPL_Results_Extract[[Player]:[Player]],0)),INDEX(Team_Key[[Abbreviation]:[Abbreviation]],MATCH(LEFT(INDEX(FPL_Fixtures_Extract[],MATCH($A29,FPL_Fixtures_Extract[[Player]:[Player]],0),MATCH(FPL_Combined[[#Headers],[Gameweek 38]],FPL_Fixtures_Extract[#Headers],0)),LEN(INDEX(FPL_Fixtures_Extract[],MATCH($A29,FPL_Fixtures_Extract[[Player]:[Player]],0),MATCH(FPL_Combined[[#Headers],[Gameweek 38]],FPL_Fixtures_Extract[#Headers],0)))-4),Team_Key[[Full Name]:[Full Name]],0))&amp;RIGHT(INDEX(FPL_Fixtures_Extract[],MATCH($A29,FPL_Fixtures_Extract[[Player]:[Player]],0),MATCH(FPL_Combined[[#Headers],[Gameweek 38]],FPL_Fixtures_Extract[#Headers],0)),3))</f>
        <v>STK(A)</v>
      </c>
    </row>
    <row r="30" spans="1:39" x14ac:dyDescent="0.45">
      <c r="A30" t="s">
        <v>573</v>
      </c>
      <c r="B30" t="str">
        <f ca="1">IF(RIGHT(FPL_Combined[[#Headers],[Gameweek 01]],2)&lt;$B$622,INDEX(FPL_Results_Extract[Gameweek 01],MATCH($A30,FPL_Results_Extract[[Player]:[Player]],0)),INDEX(Team_Key[[Abbreviation]:[Abbreviation]],MATCH(LEFT(INDEX(FPL_Fixtures_Extract[],MATCH($A30,FPL_Fixtures_Extract[[Player]:[Player]],0),MATCH(FPL_Combined[[#Headers],[Gameweek 01]],FPL_Fixtures_Extract[#Headers],0)),LEN(INDEX(FPL_Fixtures_Extract[],MATCH($A30,FPL_Fixtures_Extract[[Player]:[Player]],0),MATCH(FPL_Combined[[#Headers],[Gameweek 01]],FPL_Fixtures_Extract[#Headers],0)))-4),Team_Key[[Full Name]:[Full Name]],0))&amp;RIGHT(INDEX(FPL_Fixtures_Extract[],MATCH($A30,FPL_Fixtures_Extract[[Player]:[Player]],0),MATCH(FPL_Combined[[#Headers],[Gameweek 01]],FPL_Fixtures_Extract[#Headers],0)),3))</f>
        <v>EVE(A) 2-2</v>
      </c>
      <c r="C30" t="str">
        <f ca="1">IF(RIGHT(FPL_Combined[[#Headers],[Gameweek 02]],2)&lt;$B$622,INDEX(FPL_Results_Extract[Gameweek 02],MATCH($A30,FPL_Results_Extract[[Player]:[Player]],0)),INDEX(Team_Key[[Abbreviation]:[Abbreviation]],MATCH(LEFT(INDEX(FPL_Fixtures_Extract[],MATCH($A30,FPL_Fixtures_Extract[[Player]:[Player]],0),MATCH(FPL_Combined[[#Headers],[Gameweek 02]],FPL_Fixtures_Extract[#Headers],0)),LEN(INDEX(FPL_Fixtures_Extract[],MATCH($A30,FPL_Fixtures_Extract[[Player]:[Player]],0),MATCH(FPL_Combined[[#Headers],[Gameweek 02]],FPL_Fixtures_Extract[#Headers],0)))-4),Team_Key[[Full Name]:[Full Name]],0))&amp;RIGHT(INDEX(FPL_Fixtures_Extract[],MATCH($A30,FPL_Fixtures_Extract[[Player]:[Player]],0),MATCH(FPL_Combined[[#Headers],[Gameweek 02]],FPL_Fixtures_Extract[#Headers],0)),3))</f>
        <v>WBA(H) 0-0</v>
      </c>
      <c r="D30" t="str">
        <f ca="1">IF(RIGHT(FPL_Combined[[#Headers],[Gameweek 03]],2)&lt;$B$622,INDEX(FPL_Results_Extract[Gameweek 03],MATCH($A30,FPL_Results_Extract[[Player]:[Player]],0)),INDEX(Team_Key[[Abbreviation]:[Abbreviation]],MATCH(LEFT(INDEX(FPL_Fixtures_Extract[],MATCH($A30,FPL_Fixtures_Extract[[Player]:[Player]],0),MATCH(FPL_Combined[[#Headers],[Gameweek 03]],FPL_Fixtures_Extract[#Headers],0)),LEN(INDEX(FPL_Fixtures_Extract[],MATCH($A30,FPL_Fixtures_Extract[[Player]:[Player]],0),MATCH(FPL_Combined[[#Headers],[Gameweek 03]],FPL_Fixtures_Extract[#Headers],0)))-4),Team_Key[[Full Name]:[Full Name]],0))&amp;RIGHT(INDEX(FPL_Fixtures_Extract[],MATCH($A30,FPL_Fixtures_Extract[[Player]:[Player]],0),MATCH(FPL_Combined[[#Headers],[Gameweek 03]],FPL_Fixtures_Extract[#Headers],0)),3))</f>
        <v>SOU(H) 0-0</v>
      </c>
      <c r="E30" t="str">
        <f ca="1">IF(RIGHT(FPL_Combined[[#Headers],[Gameweek 04]],2)&lt;$B$622,INDEX(FPL_Results_Extract[Gameweek 04],MATCH($A30,FPL_Results_Extract[[Player]:[Player]],0)),INDEX(Team_Key[[Abbreviation]:[Abbreviation]],MATCH(LEFT(INDEX(FPL_Fixtures_Extract[],MATCH($A30,FPL_Fixtures_Extract[[Player]:[Player]],0),MATCH(FPL_Combined[[#Headers],[Gameweek 04]],FPL_Fixtures_Extract[#Headers],0)),LEN(INDEX(FPL_Fixtures_Extract[],MATCH($A30,FPL_Fixtures_Extract[[Player]:[Player]],0),MATCH(FPL_Combined[[#Headers],[Gameweek 04]],FPL_Fixtures_Extract[#Headers],0)))-4),Team_Key[[Full Name]:[Full Name]],0))&amp;RIGHT(INDEX(FPL_Fixtures_Extract[],MATCH($A30,FPL_Fixtures_Extract[[Player]:[Player]],0),MATCH(FPL_Combined[[#Headers],[Gameweek 04]],FPL_Fixtures_Extract[#Headers],0)),3))</f>
        <v>MCI(A) 0-2</v>
      </c>
      <c r="F30" t="str">
        <f ca="1">IF(RIGHT(FPL_Combined[[#Headers],[Gameweek 05]],2)&lt;$B$622,INDEX(FPL_Results_Extract[Gameweek 05],MATCH($A30,FPL_Results_Extract[[Player]:[Player]],0)),INDEX(Team_Key[[Abbreviation]:[Abbreviation]],MATCH(LEFT(INDEX(FPL_Fixtures_Extract[],MATCH($A30,FPL_Fixtures_Extract[[Player]:[Player]],0),MATCH(FPL_Combined[[#Headers],[Gameweek 05]],FPL_Fixtures_Extract[#Headers],0)),LEN(INDEX(FPL_Fixtures_Extract[],MATCH($A30,FPL_Fixtures_Extract[[Player]:[Player]],0),MATCH(FPL_Combined[[#Headers],[Gameweek 05]],FPL_Fixtures_Extract[#Headers],0)))-4),Team_Key[[Full Name]:[Full Name]],0))&amp;RIGHT(INDEX(FPL_Fixtures_Extract[],MATCH($A30,FPL_Fixtures_Extract[[Player]:[Player]],0),MATCH(FPL_Combined[[#Headers],[Gameweek 05]],FPL_Fixtures_Extract[#Headers],0)),3))</f>
        <v>SWA(H) 1-0</v>
      </c>
      <c r="G30" t="str">
        <f ca="1">IF(RIGHT(FPL_Combined[[#Headers],[Gameweek 06]],2)&lt;$B$622,INDEX(FPL_Results_Extract[Gameweek 06],MATCH($A30,FPL_Results_Extract[[Player]:[Player]],0)),INDEX(Team_Key[[Abbreviation]:[Abbreviation]],MATCH(LEFT(INDEX(FPL_Fixtures_Extract[],MATCH($A30,FPL_Fixtures_Extract[[Player]:[Player]],0),MATCH(FPL_Combined[[#Headers],[Gameweek 06]],FPL_Fixtures_Extract[#Headers],0)),LEN(INDEX(FPL_Fixtures_Extract[],MATCH($A30,FPL_Fixtures_Extract[[Player]:[Player]],0),MATCH(FPL_Combined[[#Headers],[Gameweek 06]],FPL_Fixtures_Extract[#Headers],0)))-4),Team_Key[[Full Name]:[Full Name]],0))&amp;RIGHT(INDEX(FPL_Fixtures_Extract[],MATCH($A30,FPL_Fixtures_Extract[[Player]:[Player]],0),MATCH(FPL_Combined[[#Headers],[Gameweek 06]],FPL_Fixtures_Extract[#Headers],0)),3))</f>
        <v>NEW(A) 2-1</v>
      </c>
      <c r="H30" t="str">
        <f ca="1">IF(RIGHT(FPL_Combined[[#Headers],[Gameweek 07]],2)&lt;$B$622,INDEX(FPL_Results_Extract[Gameweek 07],MATCH($A30,FPL_Results_Extract[[Player]:[Player]],0)),INDEX(Team_Key[[Abbreviation]:[Abbreviation]],MATCH(LEFT(INDEX(FPL_Fixtures_Extract[],MATCH($A30,FPL_Fixtures_Extract[[Player]:[Player]],0),MATCH(FPL_Combined[[#Headers],[Gameweek 07]],FPL_Fixtures_Extract[#Headers],0)),LEN(INDEX(FPL_Fixtures_Extract[],MATCH($A30,FPL_Fixtures_Extract[[Player]:[Player]],0),MATCH(FPL_Combined[[#Headers],[Gameweek 07]],FPL_Fixtures_Extract[#Headers],0)))-4),Team_Key[[Full Name]:[Full Name]],0))&amp;RIGHT(INDEX(FPL_Fixtures_Extract[],MATCH($A30,FPL_Fixtures_Extract[[Player]:[Player]],0),MATCH(FPL_Combined[[#Headers],[Gameweek 07]],FPL_Fixtures_Extract[#Headers],0)),3))</f>
        <v>CRY(H) 0-1</v>
      </c>
      <c r="I30" t="str">
        <f ca="1">IF(RIGHT(FPL_Combined[[#Headers],[Gameweek 08]],2)&lt;$B$622,INDEX(FPL_Results_Extract[Gameweek 08],MATCH($A30,FPL_Results_Extract[[Player]:[Player]],0)),INDEX(Team_Key[[Abbreviation]:[Abbreviation]],MATCH(LEFT(INDEX(FPL_Fixtures_Extract[],MATCH($A30,FPL_Fixtures_Extract[[Player]:[Player]],0),MATCH(FPL_Combined[[#Headers],[Gameweek 08]],FPL_Fixtures_Extract[#Headers],0)),LEN(INDEX(FPL_Fixtures_Extract[],MATCH($A30,FPL_Fixtures_Extract[[Player]:[Player]],0),MATCH(FPL_Combined[[#Headers],[Gameweek 08]],FPL_Fixtures_Extract[#Headers],0)))-4),Team_Key[[Full Name]:[Full Name]],0))&amp;RIGHT(INDEX(FPL_Fixtures_Extract[],MATCH($A30,FPL_Fixtures_Extract[[Player]:[Player]],0),MATCH(FPL_Combined[[#Headers],[Gameweek 08]],FPL_Fixtures_Extract[#Headers],0)),3))</f>
        <v>BOU(A) 1-1</v>
      </c>
      <c r="J30" t="str">
        <f ca="1">IF(RIGHT(FPL_Combined[[#Headers],[Gameweek 09]],2)&lt;$B$622,INDEX(FPL_Results_Extract[Gameweek 09],MATCH($A30,FPL_Results_Extract[[Player]:[Player]],0)),INDEX(Team_Key[[Abbreviation]:[Abbreviation]],MATCH(LEFT(INDEX(FPL_Fixtures_Extract[],MATCH($A30,FPL_Fixtures_Extract[[Player]:[Player]],0),MATCH(FPL_Combined[[#Headers],[Gameweek 09]],FPL_Fixtures_Extract[#Headers],0)),LEN(INDEX(FPL_Fixtures_Extract[],MATCH($A30,FPL_Fixtures_Extract[[Player]:[Player]],0),MATCH(FPL_Combined[[#Headers],[Gameweek 09]],FPL_Fixtures_Extract[#Headers],0)))-4),Team_Key[[Full Name]:[Full Name]],0))&amp;RIGHT(INDEX(FPL_Fixtures_Extract[],MATCH($A30,FPL_Fixtures_Extract[[Player]:[Player]],0),MATCH(FPL_Combined[[#Headers],[Gameweek 09]],FPL_Fixtures_Extract[#Headers],0)),3))</f>
        <v>ARS(H) 0-3</v>
      </c>
      <c r="K30" t="str">
        <f ca="1">IF(RIGHT(FPL_Combined[[#Headers],[Gameweek 10]],2)&lt;$B$622,INDEX(FPL_Results_Extract[Gameweek 10],MATCH($A30,FPL_Results_Extract[[Player]:[Player]],0)),INDEX(Team_Key[[Abbreviation]:[Abbreviation]],MATCH(LEFT(INDEX(FPL_Fixtures_Extract[],MATCH($A30,FPL_Fixtures_Extract[[Player]:[Player]],0),MATCH(FPL_Combined[[#Headers],[Gameweek 10]],FPL_Fixtures_Extract[#Headers],0)),LEN(INDEX(FPL_Fixtures_Extract[],MATCH($A30,FPL_Fixtures_Extract[[Player]:[Player]],0),MATCH(FPL_Combined[[#Headers],[Gameweek 10]],FPL_Fixtures_Extract[#Headers],0)))-4),Team_Key[[Full Name]:[Full Name]],0))&amp;RIGHT(INDEX(FPL_Fixtures_Extract[],MATCH($A30,FPL_Fixtures_Extract[[Player]:[Player]],0),MATCH(FPL_Combined[[#Headers],[Gameweek 10]],FPL_Fixtures_Extract[#Headers],0)),3))</f>
        <v>STK(A) 2-0</v>
      </c>
      <c r="L30" t="str">
        <f ca="1">IF(RIGHT(FPL_Combined[[#Headers],[Gameweek 11]],2)&lt;$B$622,INDEX(FPL_Results_Extract[Gameweek 11],MATCH($A30,FPL_Results_Extract[[Player]:[Player]],0)),INDEX(Team_Key[[Abbreviation]:[Abbreviation]],MATCH(LEFT(INDEX(FPL_Fixtures_Extract[],MATCH($A30,FPL_Fixtures_Extract[[Player]:[Player]],0),MATCH(FPL_Combined[[#Headers],[Gameweek 11]],FPL_Fixtures_Extract[#Headers],0)),LEN(INDEX(FPL_Fixtures_Extract[],MATCH($A30,FPL_Fixtures_Extract[[Player]:[Player]],0),MATCH(FPL_Combined[[#Headers],[Gameweek 11]],FPL_Fixtures_Extract[#Headers],0)))-4),Team_Key[[Full Name]:[Full Name]],0))&amp;RIGHT(INDEX(FPL_Fixtures_Extract[],MATCH($A30,FPL_Fixtures_Extract[[Player]:[Player]],0),MATCH(FPL_Combined[[#Headers],[Gameweek 11]],FPL_Fixtures_Extract[#Headers],0)),3))</f>
        <v>WHU(H) 2-0</v>
      </c>
      <c r="M30" t="str">
        <f ca="1">IF(RIGHT(FPL_Combined[[#Headers],[Gameweek 12]],2)&lt;$B$622,INDEX(FPL_Results_Extract[Gameweek 12],MATCH($A30,FPL_Results_Extract[[Player]:[Player]],0)),INDEX(Team_Key[[Abbreviation]:[Abbreviation]],MATCH(LEFT(INDEX(FPL_Fixtures_Extract[],MATCH($A30,FPL_Fixtures_Extract[[Player]:[Player]],0),MATCH(FPL_Combined[[#Headers],[Gameweek 12]],FPL_Fixtures_Extract[#Headers],0)),LEN(INDEX(FPL_Fixtures_Extract[],MATCH($A30,FPL_Fixtures_Extract[[Player]:[Player]],0),MATCH(FPL_Combined[[#Headers],[Gameweek 12]],FPL_Fixtures_Extract[#Headers],0)))-4),Team_Key[[Full Name]:[Full Name]],0))&amp;RIGHT(INDEX(FPL_Fixtures_Extract[],MATCH($A30,FPL_Fixtures_Extract[[Player]:[Player]],0),MATCH(FPL_Combined[[#Headers],[Gameweek 12]],FPL_Fixtures_Extract[#Headers],0)),3))</f>
        <v>LEI(A) 1-2</v>
      </c>
      <c r="N30" t="str">
        <f ca="1">IF(RIGHT(FPL_Combined[[#Headers],[Gameweek 13]],2)&lt;$B$622,INDEX(FPL_Results_Extract[Gameweek 13],MATCH($A30,FPL_Results_Extract[[Player]:[Player]],0)),INDEX(Team_Key[[Abbreviation]:[Abbreviation]],MATCH(LEFT(INDEX(FPL_Fixtures_Extract[],MATCH($A30,FPL_Fixtures_Extract[[Player]:[Player]],0),MATCH(FPL_Combined[[#Headers],[Gameweek 13]],FPL_Fixtures_Extract[#Headers],0)),LEN(INDEX(FPL_Fixtures_Extract[],MATCH($A30,FPL_Fixtures_Extract[[Player]:[Player]],0),MATCH(FPL_Combined[[#Headers],[Gameweek 13]],FPL_Fixtures_Extract[#Headers],0)))-4),Team_Key[[Full Name]:[Full Name]],0))&amp;RIGHT(INDEX(FPL_Fixtures_Extract[],MATCH($A30,FPL_Fixtures_Extract[[Player]:[Player]],0),MATCH(FPL_Combined[[#Headers],[Gameweek 13]],FPL_Fixtures_Extract[#Headers],0)),3))</f>
        <v>MUN(H) 1-2</v>
      </c>
      <c r="O30" t="str">
        <f ca="1">IF(RIGHT(FPL_Combined[[#Headers],[Gameweek 14]],2)&lt;$B$622,INDEX(FPL_Results_Extract[Gameweek 14],MATCH($A30,FPL_Results_Extract[[Player]:[Player]],0)),INDEX(Team_Key[[Abbreviation]:[Abbreviation]],MATCH(LEFT(INDEX(FPL_Fixtures_Extract[],MATCH($A30,FPL_Fixtures_Extract[[Player]:[Player]],0),MATCH(FPL_Combined[[#Headers],[Gameweek 14]],FPL_Fixtures_Extract[#Headers],0)),LEN(INDEX(FPL_Fixtures_Extract[],MATCH($A30,FPL_Fixtures_Extract[[Player]:[Player]],0),MATCH(FPL_Combined[[#Headers],[Gameweek 14]],FPL_Fixtures_Extract[#Headers],0)))-4),Team_Key[[Full Name]:[Full Name]],0))&amp;RIGHT(INDEX(FPL_Fixtures_Extract[],MATCH($A30,FPL_Fixtures_Extract[[Player]:[Player]],0),MATCH(FPL_Combined[[#Headers],[Gameweek 14]],FPL_Fixtures_Extract[#Headers],0)),3))</f>
        <v>AVL(A) 3-2</v>
      </c>
      <c r="P30" t="str">
        <f ca="1">IF(RIGHT(FPL_Combined[[#Headers],[Gameweek 15]],2)&lt;$B$622,INDEX(FPL_Results_Extract[Gameweek 15],MATCH($A30,FPL_Results_Extract[[Player]:[Player]],0)),INDEX(Team_Key[[Abbreviation]:[Abbreviation]],MATCH(LEFT(INDEX(FPL_Fixtures_Extract[],MATCH($A30,FPL_Fixtures_Extract[[Player]:[Player]],0),MATCH(FPL_Combined[[#Headers],[Gameweek 15]],FPL_Fixtures_Extract[#Headers],0)),LEN(INDEX(FPL_Fixtures_Extract[],MATCH($A30,FPL_Fixtures_Extract[[Player]:[Player]],0),MATCH(FPL_Combined[[#Headers],[Gameweek 15]],FPL_Fixtures_Extract[#Headers],0)))-4),Team_Key[[Full Name]:[Full Name]],0))&amp;RIGHT(INDEX(FPL_Fixtures_Extract[],MATCH($A30,FPL_Fixtures_Extract[[Player]:[Player]],0),MATCH(FPL_Combined[[#Headers],[Gameweek 15]],FPL_Fixtures_Extract[#Headers],0)),3))</f>
        <v>NOR(H) 2-0</v>
      </c>
      <c r="Q30" t="str">
        <f ca="1">IF(RIGHT(FPL_Combined[[#Headers],[Gameweek 16]],2)&lt;$B$622,INDEX(FPL_Results_Extract[Gameweek 16],MATCH($A30,FPL_Results_Extract[[Player]:[Player]],0)),INDEX(Team_Key[[Abbreviation]:[Abbreviation]],MATCH(LEFT(INDEX(FPL_Fixtures_Extract[],MATCH($A30,FPL_Fixtures_Extract[[Player]:[Player]],0),MATCH(FPL_Combined[[#Headers],[Gameweek 16]],FPL_Fixtures_Extract[#Headers],0)),LEN(INDEX(FPL_Fixtures_Extract[],MATCH($A30,FPL_Fixtures_Extract[[Player]:[Player]],0),MATCH(FPL_Combined[[#Headers],[Gameweek 16]],FPL_Fixtures_Extract[#Headers],0)))-4),Team_Key[[Full Name]:[Full Name]],0))&amp;RIGHT(INDEX(FPL_Fixtures_Extract[],MATCH($A30,FPL_Fixtures_Extract[[Player]:[Player]],0),MATCH(FPL_Combined[[#Headers],[Gameweek 16]],FPL_Fixtures_Extract[#Headers],0)),3))</f>
        <v>SUN(A) 1-0</v>
      </c>
      <c r="R30" t="str">
        <f ca="1">IF(RIGHT(FPL_Combined[[#Headers],[Gameweek 17]],2)&lt;$B$622,INDEX(FPL_Results_Extract[Gameweek 17],MATCH($A30,FPL_Results_Extract[[Player]:[Player]],0)),INDEX(Team_Key[[Abbreviation]:[Abbreviation]],MATCH(LEFT(INDEX(FPL_Fixtures_Extract[],MATCH($A30,FPL_Fixtures_Extract[[Player]:[Player]],0),MATCH(FPL_Combined[[#Headers],[Gameweek 17]],FPL_Fixtures_Extract[#Headers],0)),LEN(INDEX(FPL_Fixtures_Extract[],MATCH($A30,FPL_Fixtures_Extract[[Player]:[Player]],0),MATCH(FPL_Combined[[#Headers],[Gameweek 17]],FPL_Fixtures_Extract[#Headers],0)))-4),Team_Key[[Full Name]:[Full Name]],0))&amp;RIGHT(INDEX(FPL_Fixtures_Extract[],MATCH($A30,FPL_Fixtures_Extract[[Player]:[Player]],0),MATCH(FPL_Combined[[#Headers],[Gameweek 17]],FPL_Fixtures_Extract[#Headers],0)),3))</f>
        <v>LIV(H) 3-0</v>
      </c>
      <c r="S30" t="str">
        <f ca="1">IF(RIGHT(FPL_Combined[[#Headers],[Gameweek 18]],2)&lt;$B$622,INDEX(FPL_Results_Extract[Gameweek 18],MATCH($A30,FPL_Results_Extract[[Player]:[Player]],0)),INDEX(Team_Key[[Abbreviation]:[Abbreviation]],MATCH(LEFT(INDEX(FPL_Fixtures_Extract[],MATCH($A30,FPL_Fixtures_Extract[[Player]:[Player]],0),MATCH(FPL_Combined[[#Headers],[Gameweek 18]],FPL_Fixtures_Extract[#Headers],0)),LEN(INDEX(FPL_Fixtures_Extract[],MATCH($A30,FPL_Fixtures_Extract[[Player]:[Player]],0),MATCH(FPL_Combined[[#Headers],[Gameweek 18]],FPL_Fixtures_Extract[#Headers],0)))-4),Team_Key[[Full Name]:[Full Name]],0))&amp;RIGHT(INDEX(FPL_Fixtures_Extract[],MATCH($A30,FPL_Fixtures_Extract[[Player]:[Player]],0),MATCH(FPL_Combined[[#Headers],[Gameweek 18]],FPL_Fixtures_Extract[#Headers],0)),3))</f>
        <v>CHE(A) 2-2</v>
      </c>
      <c r="T30" t="str">
        <f ca="1">IF(RIGHT(FPL_Combined[[#Headers],[Gameweek 19]],2)&lt;$B$622,INDEX(FPL_Results_Extract[Gameweek 19],MATCH($A30,FPL_Results_Extract[[Player]:[Player]],0)),INDEX(Team_Key[[Abbreviation]:[Abbreviation]],MATCH(LEFT(INDEX(FPL_Fixtures_Extract[],MATCH($A30,FPL_Fixtures_Extract[[Player]:[Player]],0),MATCH(FPL_Combined[[#Headers],[Gameweek 19]],FPL_Fixtures_Extract[#Headers],0)),LEN(INDEX(FPL_Fixtures_Extract[],MATCH($A30,FPL_Fixtures_Extract[[Player]:[Player]],0),MATCH(FPL_Combined[[#Headers],[Gameweek 19]],FPL_Fixtures_Extract[#Headers],0)))-4),Team_Key[[Full Name]:[Full Name]],0))&amp;RIGHT(INDEX(FPL_Fixtures_Extract[],MATCH($A30,FPL_Fixtures_Extract[[Player]:[Player]],0),MATCH(FPL_Combined[[#Headers],[Gameweek 19]],FPL_Fixtures_Extract[#Headers],0)),3))</f>
        <v>TOT(H) 1-2</v>
      </c>
      <c r="U30" t="str">
        <f ca="1">IF(RIGHT(FPL_Combined[[#Headers],[Gameweek 20]],2)&lt;$B$622,INDEX(FPL_Results_Extract[Gameweek 20],MATCH($A30,FPL_Results_Extract[[Player]:[Player]],0)),INDEX(Team_Key[[Abbreviation]:[Abbreviation]],MATCH(LEFT(INDEX(FPL_Fixtures_Extract[],MATCH($A30,FPL_Fixtures_Extract[[Player]:[Player]],0),MATCH(FPL_Combined[[#Headers],[Gameweek 20]],FPL_Fixtures_Extract[#Headers],0)),LEN(INDEX(FPL_Fixtures_Extract[],MATCH($A30,FPL_Fixtures_Extract[[Player]:[Player]],0),MATCH(FPL_Combined[[#Headers],[Gameweek 20]],FPL_Fixtures_Extract[#Headers],0)))-4),Team_Key[[Full Name]:[Full Name]],0))&amp;RIGHT(INDEX(FPL_Fixtures_Extract[],MATCH($A30,FPL_Fixtures_Extract[[Player]:[Player]],0),MATCH(FPL_Combined[[#Headers],[Gameweek 20]],FPL_Fixtures_Extract[#Headers],0)),3))</f>
        <v>MCI(H) 1-2</v>
      </c>
      <c r="V30" t="str">
        <f ca="1">IF(RIGHT(FPL_Combined[[#Headers],[Gameweek 21]],2)&lt;$B$622,INDEX(FPL_Results_Extract[Gameweek 21],MATCH($A30,FPL_Results_Extract[[Player]:[Player]],0)),INDEX(Team_Key[[Abbreviation]:[Abbreviation]],MATCH(LEFT(INDEX(FPL_Fixtures_Extract[],MATCH($A30,FPL_Fixtures_Extract[[Player]:[Player]],0),MATCH(FPL_Combined[[#Headers],[Gameweek 21]],FPL_Fixtures_Extract[#Headers],0)),LEN(INDEX(FPL_Fixtures_Extract[],MATCH($A30,FPL_Fixtures_Extract[[Player]:[Player]],0),MATCH(FPL_Combined[[#Headers],[Gameweek 21]],FPL_Fixtures_Extract[#Headers],0)))-4),Team_Key[[Full Name]:[Full Name]],0))&amp;RIGHT(INDEX(FPL_Fixtures_Extract[],MATCH($A30,FPL_Fixtures_Extract[[Player]:[Player]],0),MATCH(FPL_Combined[[#Headers],[Gameweek 21]],FPL_Fixtures_Extract[#Headers],0)),3))</f>
        <v>SOU(A) 0-2</v>
      </c>
      <c r="W30" t="str">
        <f ca="1">IF(RIGHT(FPL_Combined[[#Headers],[Gameweek 22]],2)&lt;$B$622,INDEX(FPL_Results_Extract[Gameweek 22],MATCH($A30,FPL_Results_Extract[[Player]:[Player]],0)),INDEX(Team_Key[[Abbreviation]:[Abbreviation]],MATCH(LEFT(INDEX(FPL_Fixtures_Extract[],MATCH($A30,FPL_Fixtures_Extract[[Player]:[Player]],0),MATCH(FPL_Combined[[#Headers],[Gameweek 22]],FPL_Fixtures_Extract[#Headers],0)),LEN(INDEX(FPL_Fixtures_Extract[],MATCH($A30,FPL_Fixtures_Extract[[Player]:[Player]],0),MATCH(FPL_Combined[[#Headers],[Gameweek 22]],FPL_Fixtures_Extract[#Headers],0)))-4),Team_Key[[Full Name]:[Full Name]],0))&amp;RIGHT(INDEX(FPL_Fixtures_Extract[],MATCH($A30,FPL_Fixtures_Extract[[Player]:[Player]],0),MATCH(FPL_Combined[[#Headers],[Gameweek 22]],FPL_Fixtures_Extract[#Headers],0)),3))</f>
        <v>SWA(A) 0-1</v>
      </c>
      <c r="X30" t="str">
        <f ca="1">IF(RIGHT(FPL_Combined[[#Headers],[Gameweek 23]],2)&lt;$B$622,INDEX(FPL_Results_Extract[Gameweek 23],MATCH($A30,FPL_Results_Extract[[Player]:[Player]],0)),INDEX(Team_Key[[Abbreviation]:[Abbreviation]],MATCH(LEFT(INDEX(FPL_Fixtures_Extract[],MATCH($A30,FPL_Fixtures_Extract[[Player]:[Player]],0),MATCH(FPL_Combined[[#Headers],[Gameweek 23]],FPL_Fixtures_Extract[#Headers],0)),LEN(INDEX(FPL_Fixtures_Extract[],MATCH($A30,FPL_Fixtures_Extract[[Player]:[Player]],0),MATCH(FPL_Combined[[#Headers],[Gameweek 23]],FPL_Fixtures_Extract[#Headers],0)))-4),Team_Key[[Full Name]:[Full Name]],0))&amp;RIGHT(INDEX(FPL_Fixtures_Extract[],MATCH($A30,FPL_Fixtures_Extract[[Player]:[Player]],0),MATCH(FPL_Combined[[#Headers],[Gameweek 23]],FPL_Fixtures_Extract[#Headers],0)),3))</f>
        <v>NEW(H) 2-1</v>
      </c>
      <c r="Y30" t="str">
        <f ca="1">IF(RIGHT(FPL_Combined[[#Headers],[Gameweek 24]],2)&lt;$B$622,INDEX(FPL_Results_Extract[Team],MATCH($A30,FPL_Results_Extract[[Player]:[Player]],0)),INDEX(Team_Key[[Abbreviation]:[Abbreviation]],MATCH(LEFT(INDEX(FPL_Fixtures_Extract[],MATCH($A30,FPL_Fixtures_Extract[[Player]:[Player]],0),MATCH(FPL_Combined[[#Headers],[Gameweek 24]],FPL_Fixtures_Extract[#Headers],0)),LEN(INDEX(FPL_Fixtures_Extract[],MATCH($A30,FPL_Fixtures_Extract[[Player]:[Player]],0),MATCH(FPL_Combined[[#Headers],[Gameweek 24]],FPL_Fixtures_Extract[#Headers],0)))-4),Team_Key[[Full Name]:[Full Name]],0))&amp;RIGHT(INDEX(FPL_Fixtures_Extract[],MATCH($A30,FPL_Fixtures_Extract[[Player]:[Player]],0),MATCH(FPL_Combined[[#Headers],[Gameweek 24]],FPL_Fixtures_Extract[#Headers],0)),3))</f>
        <v>WAT</v>
      </c>
      <c r="Z30" t="str">
        <f ca="1">IF(RIGHT(FPL_Combined[[#Headers],[Gameweek 25]],2)&lt;$B$622,INDEX(FPL_Results_Extract[Player],MATCH($A30,FPL_Results_Extract[[Player]:[Player]],0)),INDEX(Team_Key[[Abbreviation]:[Abbreviation]],MATCH(LEFT(INDEX(FPL_Fixtures_Extract[],MATCH($A30,FPL_Fixtures_Extract[[Player]:[Player]],0),MATCH(FPL_Combined[[#Headers],[Gameweek 25]],FPL_Fixtures_Extract[#Headers],0)),LEN(INDEX(FPL_Fixtures_Extract[],MATCH($A30,FPL_Fixtures_Extract[[Player]:[Player]],0),MATCH(FPL_Combined[[#Headers],[Gameweek 25]],FPL_Fixtures_Extract[#Headers],0)))-4),Team_Key[[Full Name]:[Full Name]],0))&amp;RIGHT(INDEX(FPL_Fixtures_Extract[],MATCH($A30,FPL_Fixtures_Extract[[Player]:[Player]],0),MATCH(FPL_Combined[[#Headers],[Gameweek 25]],FPL_Fixtures_Extract[#Headers],0)),3))</f>
        <v>Anya</v>
      </c>
      <c r="AA30" t="str">
        <f ca="1">IF(RIGHT(FPL_Combined[[#Headers],[Gameweek 26]],2)&lt;$B$622,INDEX(FPL_Results_Extract[Gameweek 01],MATCH($A30,FPL_Results_Extract[[Player]:[Player]],0)),INDEX(Team_Key[[Abbreviation]:[Abbreviation]],MATCH(LEFT(INDEX(FPL_Fixtures_Extract[],MATCH($A30,FPL_Fixtures_Extract[[Player]:[Player]],0),MATCH(FPL_Combined[[#Headers],[Gameweek 26]],FPL_Fixtures_Extract[#Headers],0)),LEN(INDEX(FPL_Fixtures_Extract[],MATCH($A30,FPL_Fixtures_Extract[[Player]:[Player]],0),MATCH(FPL_Combined[[#Headers],[Gameweek 26]],FPL_Fixtures_Extract[#Headers],0)))-4),Team_Key[[Full Name]:[Full Name]],0))&amp;RIGHT(INDEX(FPL_Fixtures_Extract[],MATCH($A30,FPL_Fixtures_Extract[[Player]:[Player]],0),MATCH(FPL_Combined[[#Headers],[Gameweek 26]],FPL_Fixtures_Extract[#Headers],0)),3))</f>
        <v>EVE(A) 2-2</v>
      </c>
      <c r="AB30" t="str">
        <f ca="1">IF(RIGHT(FPL_Combined[[#Headers],[Gameweek 27]],2)&lt;$B$622,INDEX(FPL_Results_Extract[Gameweek 02],MATCH($A30,FPL_Results_Extract[[Player]:[Player]],0)),INDEX(Team_Key[[Abbreviation]:[Abbreviation]],MATCH(LEFT(INDEX(FPL_Fixtures_Extract[],MATCH($A30,FPL_Fixtures_Extract[[Player]:[Player]],0),MATCH(FPL_Combined[[#Headers],[Gameweek 27]],FPL_Fixtures_Extract[#Headers],0)),LEN(INDEX(FPL_Fixtures_Extract[],MATCH($A30,FPL_Fixtures_Extract[[Player]:[Player]],0),MATCH(FPL_Combined[[#Headers],[Gameweek 27]],FPL_Fixtures_Extract[#Headers],0)))-4),Team_Key[[Full Name]:[Full Name]],0))&amp;RIGHT(INDEX(FPL_Fixtures_Extract[],MATCH($A30,FPL_Fixtures_Extract[[Player]:[Player]],0),MATCH(FPL_Combined[[#Headers],[Gameweek 27]],FPL_Fixtures_Extract[#Headers],0)),3))</f>
        <v>WBA(H) 0-0</v>
      </c>
      <c r="AC30" t="str">
        <f ca="1">IF(RIGHT(FPL_Combined[[#Headers],[Gameweek 28]],2)&lt;$B$622,INDEX(FPL_Results_Extract[Gameweek 03],MATCH($A30,FPL_Results_Extract[[Player]:[Player]],0)),INDEX(Team_Key[[Abbreviation]:[Abbreviation]],MATCH(LEFT(INDEX(FPL_Fixtures_Extract[],MATCH($A30,FPL_Fixtures_Extract[[Player]:[Player]],0),MATCH(FPL_Combined[[#Headers],[Gameweek 28]],FPL_Fixtures_Extract[#Headers],0)),LEN(INDEX(FPL_Fixtures_Extract[],MATCH($A30,FPL_Fixtures_Extract[[Player]:[Player]],0),MATCH(FPL_Combined[[#Headers],[Gameweek 28]],FPL_Fixtures_Extract[#Headers],0)))-4),Team_Key[[Full Name]:[Full Name]],0))&amp;RIGHT(INDEX(FPL_Fixtures_Extract[],MATCH($A30,FPL_Fixtures_Extract[[Player]:[Player]],0),MATCH(FPL_Combined[[#Headers],[Gameweek 28]],FPL_Fixtures_Extract[#Headers],0)),3))</f>
        <v>SOU(H) 0-0</v>
      </c>
      <c r="AD30" t="str">
        <f ca="1">IF(RIGHT(FPL_Combined[[#Headers],[Gameweek 29]],2)&lt;$B$622,INDEX(FPL_Results_Extract[Gameweek 04],MATCH($A30,FPL_Results_Extract[[Player]:[Player]],0)),INDEX(Team_Key[[Abbreviation]:[Abbreviation]],MATCH(LEFT(INDEX(FPL_Fixtures_Extract[],MATCH($A30,FPL_Fixtures_Extract[[Player]:[Player]],0),MATCH(FPL_Combined[[#Headers],[Gameweek 29]],FPL_Fixtures_Extract[#Headers],0)),LEN(INDEX(FPL_Fixtures_Extract[],MATCH($A30,FPL_Fixtures_Extract[[Player]:[Player]],0),MATCH(FPL_Combined[[#Headers],[Gameweek 29]],FPL_Fixtures_Extract[#Headers],0)))-4),Team_Key[[Full Name]:[Full Name]],0))&amp;RIGHT(INDEX(FPL_Fixtures_Extract[],MATCH($A30,FPL_Fixtures_Extract[[Player]:[Player]],0),MATCH(FPL_Combined[[#Headers],[Gameweek 29]],FPL_Fixtures_Extract[#Headers],0)),3))</f>
        <v>LEI(H)</v>
      </c>
      <c r="AE30" t="e">
        <f ca="1">IF(RIGHT(FPL_Combined[[#Headers],[Gameweek 30]],2)&lt;$B$622,INDEX(FPL_Results_Extract[Gameweek 05],MATCH($A30,FPL_Results_Extract[[Player]:[Player]],0)),INDEX(Team_Key[[Abbreviation]:[Abbreviation]],MATCH(LEFT(INDEX(FPL_Fixtures_Extract[],MATCH($A30,FPL_Fixtures_Extract[[Player]:[Player]],0),MATCH(FPL_Combined[[#Headers],[Gameweek 30]],FPL_Fixtures_Extract[#Headers],0)),LEN(INDEX(FPL_Fixtures_Extract[],MATCH($A30,FPL_Fixtures_Extract[[Player]:[Player]],0),MATCH(FPL_Combined[[#Headers],[Gameweek 30]],FPL_Fixtures_Extract[#Headers],0)))-4),Team_Key[[Full Name]:[Full Name]],0))&amp;RIGHT(INDEX(FPL_Fixtures_Extract[],MATCH($A30,FPL_Fixtures_Extract[[Player]:[Player]],0),MATCH(FPL_Combined[[#Headers],[Gameweek 30]],FPL_Fixtures_Extract[#Headers],0)),3))</f>
        <v>#VALUE!</v>
      </c>
      <c r="AF30" t="str">
        <f ca="1">IF(RIGHT(FPL_Combined[[#Headers],[Gameweek 31]],2)&lt;$B$622,INDEX(FPL_Results_Extract[Gameweek 06],MATCH($A30,FPL_Results_Extract[[Player]:[Player]],0)),INDEX(Team_Key[[Abbreviation]:[Abbreviation]],MATCH(LEFT(INDEX(FPL_Fixtures_Extract[],MATCH($A30,FPL_Fixtures_Extract[[Player]:[Player]],0),MATCH(FPL_Combined[[#Headers],[Gameweek 31]],FPL_Fixtures_Extract[#Headers],0)),LEN(INDEX(FPL_Fixtures_Extract[],MATCH($A30,FPL_Fixtures_Extract[[Player]:[Player]],0),MATCH(FPL_Combined[[#Headers],[Gameweek 31]],FPL_Fixtures_Extract[#Headers],0)))-4),Team_Key[[Full Name]:[Full Name]],0))&amp;RIGHT(INDEX(FPL_Fixtures_Extract[],MATCH($A30,FPL_Fixtures_Extract[[Player]:[Player]],0),MATCH(FPL_Combined[[#Headers],[Gameweek 31]],FPL_Fixtures_Extract[#Headers],0)),3))</f>
        <v>STK(H)</v>
      </c>
      <c r="AG30" t="str">
        <f ca="1">IF(RIGHT(FPL_Combined[[#Headers],[Gameweek 32]],2)&lt;$B$622,INDEX(FPL_Results_Extract[Gameweek 07],MATCH($A30,FPL_Results_Extract[[Player]:[Player]],0)),INDEX(Team_Key[[Abbreviation]:[Abbreviation]],MATCH(LEFT(INDEX(FPL_Fixtures_Extract[],MATCH($A30,FPL_Fixtures_Extract[[Player]:[Player]],0),MATCH(FPL_Combined[[#Headers],[Gameweek 32]],FPL_Fixtures_Extract[#Headers],0)),LEN(INDEX(FPL_Fixtures_Extract[],MATCH($A30,FPL_Fixtures_Extract[[Player]:[Player]],0),MATCH(FPL_Combined[[#Headers],[Gameweek 32]],FPL_Fixtures_Extract[#Headers],0)))-4),Team_Key[[Full Name]:[Full Name]],0))&amp;RIGHT(INDEX(FPL_Fixtures_Extract[],MATCH($A30,FPL_Fixtures_Extract[[Player]:[Player]],0),MATCH(FPL_Combined[[#Headers],[Gameweek 32]],FPL_Fixtures_Extract[#Headers],0)),3))</f>
        <v>ARS(A)</v>
      </c>
      <c r="AH30" t="str">
        <f ca="1">IF(RIGHT(FPL_Combined[[#Headers],[Gameweek 33]],2)&lt;$B$622,INDEX(FPL_Results_Extract[Gameweek 08],MATCH($A30,FPL_Results_Extract[[Player]:[Player]],0)),INDEX(Team_Key[[Abbreviation]:[Abbreviation]],MATCH(LEFT(INDEX(FPL_Fixtures_Extract[],MATCH($A30,FPL_Fixtures_Extract[[Player]:[Player]],0),MATCH(FPL_Combined[[#Headers],[Gameweek 33]],FPL_Fixtures_Extract[#Headers],0)),LEN(INDEX(FPL_Fixtures_Extract[],MATCH($A30,FPL_Fixtures_Extract[[Player]:[Player]],0),MATCH(FPL_Combined[[#Headers],[Gameweek 33]],FPL_Fixtures_Extract[#Headers],0)))-4),Team_Key[[Full Name]:[Full Name]],0))&amp;RIGHT(INDEX(FPL_Fixtures_Extract[],MATCH($A30,FPL_Fixtures_Extract[[Player]:[Player]],0),MATCH(FPL_Combined[[#Headers],[Gameweek 33]],FPL_Fixtures_Extract[#Headers],0)),3))</f>
        <v>EVE(H)</v>
      </c>
      <c r="AI30" t="str">
        <f ca="1">IF(RIGHT(FPL_Combined[[#Headers],[Gameweek 34]],2)&lt;$B$622,INDEX(FPL_Results_Extract[Gameweek 09],MATCH($A30,FPL_Results_Extract[[Player]:[Player]],0)),INDEX(Team_Key[[Abbreviation]:[Abbreviation]],MATCH(LEFT(INDEX(FPL_Fixtures_Extract[],MATCH($A30,FPL_Fixtures_Extract[[Player]:[Player]],0),MATCH(FPL_Combined[[#Headers],[Gameweek 34]],FPL_Fixtures_Extract[#Headers],0)),LEN(INDEX(FPL_Fixtures_Extract[],MATCH($A30,FPL_Fixtures_Extract[[Player]:[Player]],0),MATCH(FPL_Combined[[#Headers],[Gameweek 34]],FPL_Fixtures_Extract[#Headers],0)))-4),Team_Key[[Full Name]:[Full Name]],0))&amp;RIGHT(INDEX(FPL_Fixtures_Extract[],MATCH($A30,FPL_Fixtures_Extract[[Player]:[Player]],0),MATCH(FPL_Combined[[#Headers],[Gameweek 34]],FPL_Fixtures_Extract[#Headers],0)),3))</f>
        <v>WBA(A)</v>
      </c>
      <c r="AJ30" t="str">
        <f ca="1">IF(RIGHT(FPL_Combined[[#Headers],[Gameweek 35]],2)&lt;$B$622,INDEX(FPL_Results_Extract[Gameweek 10],MATCH($A30,FPL_Results_Extract[[Player]:[Player]],0)),INDEX(Team_Key[[Abbreviation]:[Abbreviation]],MATCH(LEFT(INDEX(FPL_Fixtures_Extract[],MATCH($A30,FPL_Fixtures_Extract[[Player]:[Player]],0),MATCH(FPL_Combined[[#Headers],[Gameweek 35]],FPL_Fixtures_Extract[#Headers],0)),LEN(INDEX(FPL_Fixtures_Extract[],MATCH($A30,FPL_Fixtures_Extract[[Player]:[Player]],0),MATCH(FPL_Combined[[#Headers],[Gameweek 35]],FPL_Fixtures_Extract[#Headers],0)))-4),Team_Key[[Full Name]:[Full Name]],0))&amp;RIGHT(INDEX(FPL_Fixtures_Extract[],MATCH($A30,FPL_Fixtures_Extract[[Player]:[Player]],0),MATCH(FPL_Combined[[#Headers],[Gameweek 35]],FPL_Fixtures_Extract[#Headers],0)),3))</f>
        <v>NOR(A)</v>
      </c>
      <c r="AK30" t="str">
        <f ca="1">IF(RIGHT(FPL_Combined[[#Headers],[Gameweek 36]],2)&lt;$B$622,INDEX(FPL_Results_Extract[Gameweek 11],MATCH($A30,FPL_Results_Extract[[Player]:[Player]],0)),INDEX(Team_Key[[Abbreviation]:[Abbreviation]],MATCH(LEFT(INDEX(FPL_Fixtures_Extract[],MATCH($A30,FPL_Fixtures_Extract[[Player]:[Player]],0),MATCH(FPL_Combined[[#Headers],[Gameweek 36]],FPL_Fixtures_Extract[#Headers],0)),LEN(INDEX(FPL_Fixtures_Extract[],MATCH($A30,FPL_Fixtures_Extract[[Player]:[Player]],0),MATCH(FPL_Combined[[#Headers],[Gameweek 36]],FPL_Fixtures_Extract[#Headers],0)))-4),Team_Key[[Full Name]:[Full Name]],0))&amp;RIGHT(INDEX(FPL_Fixtures_Extract[],MATCH($A30,FPL_Fixtures_Extract[[Player]:[Player]],0),MATCH(FPL_Combined[[#Headers],[Gameweek 36]],FPL_Fixtures_Extract[#Headers],0)),3))</f>
        <v>AVL(H)</v>
      </c>
      <c r="AL30" t="str">
        <f ca="1">IF(RIGHT(FPL_Combined[[#Headers],[Gameweek 37]],2)&lt;$B$622,INDEX(FPL_Results_Extract[Gameweek 12],MATCH($A30,FPL_Results_Extract[[Player]:[Player]],0)),INDEX(Team_Key[[Abbreviation]:[Abbreviation]],MATCH(LEFT(INDEX(FPL_Fixtures_Extract[],MATCH($A30,FPL_Fixtures_Extract[[Player]:[Player]],0),MATCH(FPL_Combined[[#Headers],[Gameweek 37]],FPL_Fixtures_Extract[#Headers],0)),LEN(INDEX(FPL_Fixtures_Extract[],MATCH($A30,FPL_Fixtures_Extract[[Player]:[Player]],0),MATCH(FPL_Combined[[#Headers],[Gameweek 37]],FPL_Fixtures_Extract[#Headers],0)))-4),Team_Key[[Full Name]:[Full Name]],0))&amp;RIGHT(INDEX(FPL_Fixtures_Extract[],MATCH($A30,FPL_Fixtures_Extract[[Player]:[Player]],0),MATCH(FPL_Combined[[#Headers],[Gameweek 37]],FPL_Fixtures_Extract[#Headers],0)),3))</f>
        <v>LIV(A)</v>
      </c>
      <c r="AM30" t="str">
        <f ca="1">IF(RIGHT(FPL_Combined[[#Headers],[Gameweek 38]],2)&lt;$B$622,INDEX(FPL_Results_Extract[Gameweek 13],MATCH($A30,FPL_Results_Extract[[Player]:[Player]],0)),INDEX(Team_Key[[Abbreviation]:[Abbreviation]],MATCH(LEFT(INDEX(FPL_Fixtures_Extract[],MATCH($A30,FPL_Fixtures_Extract[[Player]:[Player]],0),MATCH(FPL_Combined[[#Headers],[Gameweek 38]],FPL_Fixtures_Extract[#Headers],0)),LEN(INDEX(FPL_Fixtures_Extract[],MATCH($A30,FPL_Fixtures_Extract[[Player]:[Player]],0),MATCH(FPL_Combined[[#Headers],[Gameweek 38]],FPL_Fixtures_Extract[#Headers],0)))-4),Team_Key[[Full Name]:[Full Name]],0))&amp;RIGHT(INDEX(FPL_Fixtures_Extract[],MATCH($A30,FPL_Fixtures_Extract[[Player]:[Player]],0),MATCH(FPL_Combined[[#Headers],[Gameweek 38]],FPL_Fixtures_Extract[#Headers],0)),3))</f>
        <v>SUN(H)</v>
      </c>
    </row>
    <row r="31" spans="1:39" x14ac:dyDescent="0.45">
      <c r="A31" t="s">
        <v>149</v>
      </c>
      <c r="B31" t="str">
        <f ca="1">IF(RIGHT(FPL_Combined[[#Headers],[Gameweek 01]],2)&lt;$B$622,INDEX(FPL_Results_Extract[Gameweek 01],MATCH($A31,FPL_Results_Extract[[Player]:[Player]],0)),INDEX(Team_Key[[Abbreviation]:[Abbreviation]],MATCH(LEFT(INDEX(FPL_Fixtures_Extract[],MATCH($A31,FPL_Fixtures_Extract[[Player]:[Player]],0),MATCH(FPL_Combined[[#Headers],[Gameweek 01]],FPL_Fixtures_Extract[#Headers],0)),LEN(INDEX(FPL_Fixtures_Extract[],MATCH($A31,FPL_Fixtures_Extract[[Player]:[Player]],0),MATCH(FPL_Combined[[#Headers],[Gameweek 01]],FPL_Fixtures_Extract[#Headers],0)))-4),Team_Key[[Full Name]:[Full Name]],0))&amp;RIGHT(INDEX(FPL_Fixtures_Extract[],MATCH($A31,FPL_Fixtures_Extract[[Player]:[Player]],0),MATCH(FPL_Combined[[#Headers],[Gameweek 01]],FPL_Fixtures_Extract[#Headers],0)),3))</f>
        <v>EVE(A) 2-2</v>
      </c>
      <c r="C31" t="str">
        <f ca="1">IF(RIGHT(FPL_Combined[[#Headers],[Gameweek 02]],2)&lt;$B$622,INDEX(FPL_Results_Extract[Gameweek 02],MATCH($A31,FPL_Results_Extract[[Player]:[Player]],0)),INDEX(Team_Key[[Abbreviation]:[Abbreviation]],MATCH(LEFT(INDEX(FPL_Fixtures_Extract[],MATCH($A31,FPL_Fixtures_Extract[[Player]:[Player]],0),MATCH(FPL_Combined[[#Headers],[Gameweek 02]],FPL_Fixtures_Extract[#Headers],0)),LEN(INDEX(FPL_Fixtures_Extract[],MATCH($A31,FPL_Fixtures_Extract[[Player]:[Player]],0),MATCH(FPL_Combined[[#Headers],[Gameweek 02]],FPL_Fixtures_Extract[#Headers],0)))-4),Team_Key[[Full Name]:[Full Name]],0))&amp;RIGHT(INDEX(FPL_Fixtures_Extract[],MATCH($A31,FPL_Fixtures_Extract[[Player]:[Player]],0),MATCH(FPL_Combined[[#Headers],[Gameweek 02]],FPL_Fixtures_Extract[#Headers],0)),3))</f>
        <v>WBA(H) 0-0</v>
      </c>
      <c r="D31" t="str">
        <f ca="1">IF(RIGHT(FPL_Combined[[#Headers],[Gameweek 03]],2)&lt;$B$622,INDEX(FPL_Results_Extract[Gameweek 03],MATCH($A31,FPL_Results_Extract[[Player]:[Player]],0)),INDEX(Team_Key[[Abbreviation]:[Abbreviation]],MATCH(LEFT(INDEX(FPL_Fixtures_Extract[],MATCH($A31,FPL_Fixtures_Extract[[Player]:[Player]],0),MATCH(FPL_Combined[[#Headers],[Gameweek 03]],FPL_Fixtures_Extract[#Headers],0)),LEN(INDEX(FPL_Fixtures_Extract[],MATCH($A31,FPL_Fixtures_Extract[[Player]:[Player]],0),MATCH(FPL_Combined[[#Headers],[Gameweek 03]],FPL_Fixtures_Extract[#Headers],0)))-4),Team_Key[[Full Name]:[Full Name]],0))&amp;RIGHT(INDEX(FPL_Fixtures_Extract[],MATCH($A31,FPL_Fixtures_Extract[[Player]:[Player]],0),MATCH(FPL_Combined[[#Headers],[Gameweek 03]],FPL_Fixtures_Extract[#Headers],0)),3))</f>
        <v>SOU(H) 0-0</v>
      </c>
      <c r="E31" t="str">
        <f ca="1">IF(RIGHT(FPL_Combined[[#Headers],[Gameweek 04]],2)&lt;$B$622,INDEX(FPL_Results_Extract[Gameweek 04],MATCH($A31,FPL_Results_Extract[[Player]:[Player]],0)),INDEX(Team_Key[[Abbreviation]:[Abbreviation]],MATCH(LEFT(INDEX(FPL_Fixtures_Extract[],MATCH($A31,FPL_Fixtures_Extract[[Player]:[Player]],0),MATCH(FPL_Combined[[#Headers],[Gameweek 04]],FPL_Fixtures_Extract[#Headers],0)),LEN(INDEX(FPL_Fixtures_Extract[],MATCH($A31,FPL_Fixtures_Extract[[Player]:[Player]],0),MATCH(FPL_Combined[[#Headers],[Gameweek 04]],FPL_Fixtures_Extract[#Headers],0)))-4),Team_Key[[Full Name]:[Full Name]],0))&amp;RIGHT(INDEX(FPL_Fixtures_Extract[],MATCH($A31,FPL_Fixtures_Extract[[Player]:[Player]],0),MATCH(FPL_Combined[[#Headers],[Gameweek 04]],FPL_Fixtures_Extract[#Headers],0)),3))</f>
        <v>MCI(A) 0-2</v>
      </c>
      <c r="F31" t="str">
        <f ca="1">IF(RIGHT(FPL_Combined[[#Headers],[Gameweek 05]],2)&lt;$B$622,INDEX(FPL_Results_Extract[Gameweek 05],MATCH($A31,FPL_Results_Extract[[Player]:[Player]],0)),INDEX(Team_Key[[Abbreviation]:[Abbreviation]],MATCH(LEFT(INDEX(FPL_Fixtures_Extract[],MATCH($A31,FPL_Fixtures_Extract[[Player]:[Player]],0),MATCH(FPL_Combined[[#Headers],[Gameweek 05]],FPL_Fixtures_Extract[#Headers],0)),LEN(INDEX(FPL_Fixtures_Extract[],MATCH($A31,FPL_Fixtures_Extract[[Player]:[Player]],0),MATCH(FPL_Combined[[#Headers],[Gameweek 05]],FPL_Fixtures_Extract[#Headers],0)))-4),Team_Key[[Full Name]:[Full Name]],0))&amp;RIGHT(INDEX(FPL_Fixtures_Extract[],MATCH($A31,FPL_Fixtures_Extract[[Player]:[Player]],0),MATCH(FPL_Combined[[#Headers],[Gameweek 05]],FPL_Fixtures_Extract[#Headers],0)),3))</f>
        <v>SWA(H) 1-0</v>
      </c>
      <c r="G31" t="str">
        <f ca="1">IF(RIGHT(FPL_Combined[[#Headers],[Gameweek 06]],2)&lt;$B$622,INDEX(FPL_Results_Extract[Gameweek 06],MATCH($A31,FPL_Results_Extract[[Player]:[Player]],0)),INDEX(Team_Key[[Abbreviation]:[Abbreviation]],MATCH(LEFT(INDEX(FPL_Fixtures_Extract[],MATCH($A31,FPL_Fixtures_Extract[[Player]:[Player]],0),MATCH(FPL_Combined[[#Headers],[Gameweek 06]],FPL_Fixtures_Extract[#Headers],0)),LEN(INDEX(FPL_Fixtures_Extract[],MATCH($A31,FPL_Fixtures_Extract[[Player]:[Player]],0),MATCH(FPL_Combined[[#Headers],[Gameweek 06]],FPL_Fixtures_Extract[#Headers],0)))-4),Team_Key[[Full Name]:[Full Name]],0))&amp;RIGHT(INDEX(FPL_Fixtures_Extract[],MATCH($A31,FPL_Fixtures_Extract[[Player]:[Player]],0),MATCH(FPL_Combined[[#Headers],[Gameweek 06]],FPL_Fixtures_Extract[#Headers],0)),3))</f>
        <v>NEW(A) 2-1</v>
      </c>
      <c r="H31" t="str">
        <f ca="1">IF(RIGHT(FPL_Combined[[#Headers],[Gameweek 07]],2)&lt;$B$622,INDEX(FPL_Results_Extract[Gameweek 07],MATCH($A31,FPL_Results_Extract[[Player]:[Player]],0)),INDEX(Team_Key[[Abbreviation]:[Abbreviation]],MATCH(LEFT(INDEX(FPL_Fixtures_Extract[],MATCH($A31,FPL_Fixtures_Extract[[Player]:[Player]],0),MATCH(FPL_Combined[[#Headers],[Gameweek 07]],FPL_Fixtures_Extract[#Headers],0)),LEN(INDEX(FPL_Fixtures_Extract[],MATCH($A31,FPL_Fixtures_Extract[[Player]:[Player]],0),MATCH(FPL_Combined[[#Headers],[Gameweek 07]],FPL_Fixtures_Extract[#Headers],0)))-4),Team_Key[[Full Name]:[Full Name]],0))&amp;RIGHT(INDEX(FPL_Fixtures_Extract[],MATCH($A31,FPL_Fixtures_Extract[[Player]:[Player]],0),MATCH(FPL_Combined[[#Headers],[Gameweek 07]],FPL_Fixtures_Extract[#Headers],0)),3))</f>
        <v>CRY(H) 0-1</v>
      </c>
      <c r="I31" t="str">
        <f ca="1">IF(RIGHT(FPL_Combined[[#Headers],[Gameweek 08]],2)&lt;$B$622,INDEX(FPL_Results_Extract[Gameweek 08],MATCH($A31,FPL_Results_Extract[[Player]:[Player]],0)),INDEX(Team_Key[[Abbreviation]:[Abbreviation]],MATCH(LEFT(INDEX(FPL_Fixtures_Extract[],MATCH($A31,FPL_Fixtures_Extract[[Player]:[Player]],0),MATCH(FPL_Combined[[#Headers],[Gameweek 08]],FPL_Fixtures_Extract[#Headers],0)),LEN(INDEX(FPL_Fixtures_Extract[],MATCH($A31,FPL_Fixtures_Extract[[Player]:[Player]],0),MATCH(FPL_Combined[[#Headers],[Gameweek 08]],FPL_Fixtures_Extract[#Headers],0)))-4),Team_Key[[Full Name]:[Full Name]],0))&amp;RIGHT(INDEX(FPL_Fixtures_Extract[],MATCH($A31,FPL_Fixtures_Extract[[Player]:[Player]],0),MATCH(FPL_Combined[[#Headers],[Gameweek 08]],FPL_Fixtures_Extract[#Headers],0)),3))</f>
        <v>BOU(A) 1-1</v>
      </c>
      <c r="J31" t="str">
        <f ca="1">IF(RIGHT(FPL_Combined[[#Headers],[Gameweek 09]],2)&lt;$B$622,INDEX(FPL_Results_Extract[Gameweek 09],MATCH($A31,FPL_Results_Extract[[Player]:[Player]],0)),INDEX(Team_Key[[Abbreviation]:[Abbreviation]],MATCH(LEFT(INDEX(FPL_Fixtures_Extract[],MATCH($A31,FPL_Fixtures_Extract[[Player]:[Player]],0),MATCH(FPL_Combined[[#Headers],[Gameweek 09]],FPL_Fixtures_Extract[#Headers],0)),LEN(INDEX(FPL_Fixtures_Extract[],MATCH($A31,FPL_Fixtures_Extract[[Player]:[Player]],0),MATCH(FPL_Combined[[#Headers],[Gameweek 09]],FPL_Fixtures_Extract[#Headers],0)))-4),Team_Key[[Full Name]:[Full Name]],0))&amp;RIGHT(INDEX(FPL_Fixtures_Extract[],MATCH($A31,FPL_Fixtures_Extract[[Player]:[Player]],0),MATCH(FPL_Combined[[#Headers],[Gameweek 09]],FPL_Fixtures_Extract[#Headers],0)),3))</f>
        <v>ARS(H) 0-3</v>
      </c>
      <c r="K31" t="str">
        <f ca="1">IF(RIGHT(FPL_Combined[[#Headers],[Gameweek 10]],2)&lt;$B$622,INDEX(FPL_Results_Extract[Gameweek 10],MATCH($A31,FPL_Results_Extract[[Player]:[Player]],0)),INDEX(Team_Key[[Abbreviation]:[Abbreviation]],MATCH(LEFT(INDEX(FPL_Fixtures_Extract[],MATCH($A31,FPL_Fixtures_Extract[[Player]:[Player]],0),MATCH(FPL_Combined[[#Headers],[Gameweek 10]],FPL_Fixtures_Extract[#Headers],0)),LEN(INDEX(FPL_Fixtures_Extract[],MATCH($A31,FPL_Fixtures_Extract[[Player]:[Player]],0),MATCH(FPL_Combined[[#Headers],[Gameweek 10]],FPL_Fixtures_Extract[#Headers],0)))-4),Team_Key[[Full Name]:[Full Name]],0))&amp;RIGHT(INDEX(FPL_Fixtures_Extract[],MATCH($A31,FPL_Fixtures_Extract[[Player]:[Player]],0),MATCH(FPL_Combined[[#Headers],[Gameweek 10]],FPL_Fixtures_Extract[#Headers],0)),3))</f>
        <v>STK(A) 2-0</v>
      </c>
      <c r="L31" t="str">
        <f ca="1">IF(RIGHT(FPL_Combined[[#Headers],[Gameweek 11]],2)&lt;$B$622,INDEX(FPL_Results_Extract[Gameweek 11],MATCH($A31,FPL_Results_Extract[[Player]:[Player]],0)),INDEX(Team_Key[[Abbreviation]:[Abbreviation]],MATCH(LEFT(INDEX(FPL_Fixtures_Extract[],MATCH($A31,FPL_Fixtures_Extract[[Player]:[Player]],0),MATCH(FPL_Combined[[#Headers],[Gameweek 11]],FPL_Fixtures_Extract[#Headers],0)),LEN(INDEX(FPL_Fixtures_Extract[],MATCH($A31,FPL_Fixtures_Extract[[Player]:[Player]],0),MATCH(FPL_Combined[[#Headers],[Gameweek 11]],FPL_Fixtures_Extract[#Headers],0)))-4),Team_Key[[Full Name]:[Full Name]],0))&amp;RIGHT(INDEX(FPL_Fixtures_Extract[],MATCH($A31,FPL_Fixtures_Extract[[Player]:[Player]],0),MATCH(FPL_Combined[[#Headers],[Gameweek 11]],FPL_Fixtures_Extract[#Headers],0)),3))</f>
        <v>WHU(H) 2-0</v>
      </c>
      <c r="M31" t="str">
        <f ca="1">IF(RIGHT(FPL_Combined[[#Headers],[Gameweek 12]],2)&lt;$B$622,INDEX(FPL_Results_Extract[Gameweek 12],MATCH($A31,FPL_Results_Extract[[Player]:[Player]],0)),INDEX(Team_Key[[Abbreviation]:[Abbreviation]],MATCH(LEFT(INDEX(FPL_Fixtures_Extract[],MATCH($A31,FPL_Fixtures_Extract[[Player]:[Player]],0),MATCH(FPL_Combined[[#Headers],[Gameweek 12]],FPL_Fixtures_Extract[#Headers],0)),LEN(INDEX(FPL_Fixtures_Extract[],MATCH($A31,FPL_Fixtures_Extract[[Player]:[Player]],0),MATCH(FPL_Combined[[#Headers],[Gameweek 12]],FPL_Fixtures_Extract[#Headers],0)))-4),Team_Key[[Full Name]:[Full Name]],0))&amp;RIGHT(INDEX(FPL_Fixtures_Extract[],MATCH($A31,FPL_Fixtures_Extract[[Player]:[Player]],0),MATCH(FPL_Combined[[#Headers],[Gameweek 12]],FPL_Fixtures_Extract[#Headers],0)),3))</f>
        <v>LEI(A) 1-2</v>
      </c>
      <c r="N31" t="str">
        <f ca="1">IF(RIGHT(FPL_Combined[[#Headers],[Gameweek 13]],2)&lt;$B$622,INDEX(FPL_Results_Extract[Gameweek 13],MATCH($A31,FPL_Results_Extract[[Player]:[Player]],0)),INDEX(Team_Key[[Abbreviation]:[Abbreviation]],MATCH(LEFT(INDEX(FPL_Fixtures_Extract[],MATCH($A31,FPL_Fixtures_Extract[[Player]:[Player]],0),MATCH(FPL_Combined[[#Headers],[Gameweek 13]],FPL_Fixtures_Extract[#Headers],0)),LEN(INDEX(FPL_Fixtures_Extract[],MATCH($A31,FPL_Fixtures_Extract[[Player]:[Player]],0),MATCH(FPL_Combined[[#Headers],[Gameweek 13]],FPL_Fixtures_Extract[#Headers],0)))-4),Team_Key[[Full Name]:[Full Name]],0))&amp;RIGHT(INDEX(FPL_Fixtures_Extract[],MATCH($A31,FPL_Fixtures_Extract[[Player]:[Player]],0),MATCH(FPL_Combined[[#Headers],[Gameweek 13]],FPL_Fixtures_Extract[#Headers],0)),3))</f>
        <v>MUN(H) 1-2</v>
      </c>
      <c r="O31" t="str">
        <f ca="1">IF(RIGHT(FPL_Combined[[#Headers],[Gameweek 14]],2)&lt;$B$622,INDEX(FPL_Results_Extract[Gameweek 14],MATCH($A31,FPL_Results_Extract[[Player]:[Player]],0)),INDEX(Team_Key[[Abbreviation]:[Abbreviation]],MATCH(LEFT(INDEX(FPL_Fixtures_Extract[],MATCH($A31,FPL_Fixtures_Extract[[Player]:[Player]],0),MATCH(FPL_Combined[[#Headers],[Gameweek 14]],FPL_Fixtures_Extract[#Headers],0)),LEN(INDEX(FPL_Fixtures_Extract[],MATCH($A31,FPL_Fixtures_Extract[[Player]:[Player]],0),MATCH(FPL_Combined[[#Headers],[Gameweek 14]],FPL_Fixtures_Extract[#Headers],0)))-4),Team_Key[[Full Name]:[Full Name]],0))&amp;RIGHT(INDEX(FPL_Fixtures_Extract[],MATCH($A31,FPL_Fixtures_Extract[[Player]:[Player]],0),MATCH(FPL_Combined[[#Headers],[Gameweek 14]],FPL_Fixtures_Extract[#Headers],0)),3))</f>
        <v>AVL(A) 3-2</v>
      </c>
      <c r="P31" t="str">
        <f ca="1">IF(RIGHT(FPL_Combined[[#Headers],[Gameweek 15]],2)&lt;$B$622,INDEX(FPL_Results_Extract[Gameweek 15],MATCH($A31,FPL_Results_Extract[[Player]:[Player]],0)),INDEX(Team_Key[[Abbreviation]:[Abbreviation]],MATCH(LEFT(INDEX(FPL_Fixtures_Extract[],MATCH($A31,FPL_Fixtures_Extract[[Player]:[Player]],0),MATCH(FPL_Combined[[#Headers],[Gameweek 15]],FPL_Fixtures_Extract[#Headers],0)),LEN(INDEX(FPL_Fixtures_Extract[],MATCH($A31,FPL_Fixtures_Extract[[Player]:[Player]],0),MATCH(FPL_Combined[[#Headers],[Gameweek 15]],FPL_Fixtures_Extract[#Headers],0)))-4),Team_Key[[Full Name]:[Full Name]],0))&amp;RIGHT(INDEX(FPL_Fixtures_Extract[],MATCH($A31,FPL_Fixtures_Extract[[Player]:[Player]],0),MATCH(FPL_Combined[[#Headers],[Gameweek 15]],FPL_Fixtures_Extract[#Headers],0)),3))</f>
        <v>NOR(H) 2-0</v>
      </c>
      <c r="Q31" t="str">
        <f ca="1">IF(RIGHT(FPL_Combined[[#Headers],[Gameweek 16]],2)&lt;$B$622,INDEX(FPL_Results_Extract[Gameweek 16],MATCH($A31,FPL_Results_Extract[[Player]:[Player]],0)),INDEX(Team_Key[[Abbreviation]:[Abbreviation]],MATCH(LEFT(INDEX(FPL_Fixtures_Extract[],MATCH($A31,FPL_Fixtures_Extract[[Player]:[Player]],0),MATCH(FPL_Combined[[#Headers],[Gameweek 16]],FPL_Fixtures_Extract[#Headers],0)),LEN(INDEX(FPL_Fixtures_Extract[],MATCH($A31,FPL_Fixtures_Extract[[Player]:[Player]],0),MATCH(FPL_Combined[[#Headers],[Gameweek 16]],FPL_Fixtures_Extract[#Headers],0)))-4),Team_Key[[Full Name]:[Full Name]],0))&amp;RIGHT(INDEX(FPL_Fixtures_Extract[],MATCH($A31,FPL_Fixtures_Extract[[Player]:[Player]],0),MATCH(FPL_Combined[[#Headers],[Gameweek 16]],FPL_Fixtures_Extract[#Headers],0)),3))</f>
        <v>SUN(A) 1-0</v>
      </c>
      <c r="R31" t="str">
        <f ca="1">IF(RIGHT(FPL_Combined[[#Headers],[Gameweek 17]],2)&lt;$B$622,INDEX(FPL_Results_Extract[Gameweek 17],MATCH($A31,FPL_Results_Extract[[Player]:[Player]],0)),INDEX(Team_Key[[Abbreviation]:[Abbreviation]],MATCH(LEFT(INDEX(FPL_Fixtures_Extract[],MATCH($A31,FPL_Fixtures_Extract[[Player]:[Player]],0),MATCH(FPL_Combined[[#Headers],[Gameweek 17]],FPL_Fixtures_Extract[#Headers],0)),LEN(INDEX(FPL_Fixtures_Extract[],MATCH($A31,FPL_Fixtures_Extract[[Player]:[Player]],0),MATCH(FPL_Combined[[#Headers],[Gameweek 17]],FPL_Fixtures_Extract[#Headers],0)))-4),Team_Key[[Full Name]:[Full Name]],0))&amp;RIGHT(INDEX(FPL_Fixtures_Extract[],MATCH($A31,FPL_Fixtures_Extract[[Player]:[Player]],0),MATCH(FPL_Combined[[#Headers],[Gameweek 17]],FPL_Fixtures_Extract[#Headers],0)),3))</f>
        <v>LIV(H) 3-0</v>
      </c>
      <c r="S31" t="str">
        <f ca="1">IF(RIGHT(FPL_Combined[[#Headers],[Gameweek 18]],2)&lt;$B$622,INDEX(FPL_Results_Extract[Gameweek 18],MATCH($A31,FPL_Results_Extract[[Player]:[Player]],0)),INDEX(Team_Key[[Abbreviation]:[Abbreviation]],MATCH(LEFT(INDEX(FPL_Fixtures_Extract[],MATCH($A31,FPL_Fixtures_Extract[[Player]:[Player]],0),MATCH(FPL_Combined[[#Headers],[Gameweek 18]],FPL_Fixtures_Extract[#Headers],0)),LEN(INDEX(FPL_Fixtures_Extract[],MATCH($A31,FPL_Fixtures_Extract[[Player]:[Player]],0),MATCH(FPL_Combined[[#Headers],[Gameweek 18]],FPL_Fixtures_Extract[#Headers],0)))-4),Team_Key[[Full Name]:[Full Name]],0))&amp;RIGHT(INDEX(FPL_Fixtures_Extract[],MATCH($A31,FPL_Fixtures_Extract[[Player]:[Player]],0),MATCH(FPL_Combined[[#Headers],[Gameweek 18]],FPL_Fixtures_Extract[#Headers],0)),3))</f>
        <v>CHE(A) 2-2</v>
      </c>
      <c r="T31" t="str">
        <f ca="1">IF(RIGHT(FPL_Combined[[#Headers],[Gameweek 19]],2)&lt;$B$622,INDEX(FPL_Results_Extract[Gameweek 19],MATCH($A31,FPL_Results_Extract[[Player]:[Player]],0)),INDEX(Team_Key[[Abbreviation]:[Abbreviation]],MATCH(LEFT(INDEX(FPL_Fixtures_Extract[],MATCH($A31,FPL_Fixtures_Extract[[Player]:[Player]],0),MATCH(FPL_Combined[[#Headers],[Gameweek 19]],FPL_Fixtures_Extract[#Headers],0)),LEN(INDEX(FPL_Fixtures_Extract[],MATCH($A31,FPL_Fixtures_Extract[[Player]:[Player]],0),MATCH(FPL_Combined[[#Headers],[Gameweek 19]],FPL_Fixtures_Extract[#Headers],0)))-4),Team_Key[[Full Name]:[Full Name]],0))&amp;RIGHT(INDEX(FPL_Fixtures_Extract[],MATCH($A31,FPL_Fixtures_Extract[[Player]:[Player]],0),MATCH(FPL_Combined[[#Headers],[Gameweek 19]],FPL_Fixtures_Extract[#Headers],0)),3))</f>
        <v>TOT(H) 1-2</v>
      </c>
      <c r="U31" t="str">
        <f ca="1">IF(RIGHT(FPL_Combined[[#Headers],[Gameweek 20]],2)&lt;$B$622,INDEX(FPL_Results_Extract[Gameweek 20],MATCH($A31,FPL_Results_Extract[[Player]:[Player]],0)),INDEX(Team_Key[[Abbreviation]:[Abbreviation]],MATCH(LEFT(INDEX(FPL_Fixtures_Extract[],MATCH($A31,FPL_Fixtures_Extract[[Player]:[Player]],0),MATCH(FPL_Combined[[#Headers],[Gameweek 20]],FPL_Fixtures_Extract[#Headers],0)),LEN(INDEX(FPL_Fixtures_Extract[],MATCH($A31,FPL_Fixtures_Extract[[Player]:[Player]],0),MATCH(FPL_Combined[[#Headers],[Gameweek 20]],FPL_Fixtures_Extract[#Headers],0)))-4),Team_Key[[Full Name]:[Full Name]],0))&amp;RIGHT(INDEX(FPL_Fixtures_Extract[],MATCH($A31,FPL_Fixtures_Extract[[Player]:[Player]],0),MATCH(FPL_Combined[[#Headers],[Gameweek 20]],FPL_Fixtures_Extract[#Headers],0)),3))</f>
        <v>MCI(H) 1-2</v>
      </c>
      <c r="V31" t="str">
        <f ca="1">IF(RIGHT(FPL_Combined[[#Headers],[Gameweek 21]],2)&lt;$B$622,INDEX(FPL_Results_Extract[Gameweek 21],MATCH($A31,FPL_Results_Extract[[Player]:[Player]],0)),INDEX(Team_Key[[Abbreviation]:[Abbreviation]],MATCH(LEFT(INDEX(FPL_Fixtures_Extract[],MATCH($A31,FPL_Fixtures_Extract[[Player]:[Player]],0),MATCH(FPL_Combined[[#Headers],[Gameweek 21]],FPL_Fixtures_Extract[#Headers],0)),LEN(INDEX(FPL_Fixtures_Extract[],MATCH($A31,FPL_Fixtures_Extract[[Player]:[Player]],0),MATCH(FPL_Combined[[#Headers],[Gameweek 21]],FPL_Fixtures_Extract[#Headers],0)))-4),Team_Key[[Full Name]:[Full Name]],0))&amp;RIGHT(INDEX(FPL_Fixtures_Extract[],MATCH($A31,FPL_Fixtures_Extract[[Player]:[Player]],0),MATCH(FPL_Combined[[#Headers],[Gameweek 21]],FPL_Fixtures_Extract[#Headers],0)),3))</f>
        <v>SOU(A) 0-2</v>
      </c>
      <c r="W31" t="str">
        <f ca="1">IF(RIGHT(FPL_Combined[[#Headers],[Gameweek 22]],2)&lt;$B$622,INDEX(FPL_Results_Extract[Gameweek 22],MATCH($A31,FPL_Results_Extract[[Player]:[Player]],0)),INDEX(Team_Key[[Abbreviation]:[Abbreviation]],MATCH(LEFT(INDEX(FPL_Fixtures_Extract[],MATCH($A31,FPL_Fixtures_Extract[[Player]:[Player]],0),MATCH(FPL_Combined[[#Headers],[Gameweek 22]],FPL_Fixtures_Extract[#Headers],0)),LEN(INDEX(FPL_Fixtures_Extract[],MATCH($A31,FPL_Fixtures_Extract[[Player]:[Player]],0),MATCH(FPL_Combined[[#Headers],[Gameweek 22]],FPL_Fixtures_Extract[#Headers],0)))-4),Team_Key[[Full Name]:[Full Name]],0))&amp;RIGHT(INDEX(FPL_Fixtures_Extract[],MATCH($A31,FPL_Fixtures_Extract[[Player]:[Player]],0),MATCH(FPL_Combined[[#Headers],[Gameweek 22]],FPL_Fixtures_Extract[#Headers],0)),3))</f>
        <v>SWA(A) 0-1</v>
      </c>
      <c r="X31" t="str">
        <f ca="1">IF(RIGHT(FPL_Combined[[#Headers],[Gameweek 23]],2)&lt;$B$622,INDEX(FPL_Results_Extract[Gameweek 23],MATCH($A31,FPL_Results_Extract[[Player]:[Player]],0)),INDEX(Team_Key[[Abbreviation]:[Abbreviation]],MATCH(LEFT(INDEX(FPL_Fixtures_Extract[],MATCH($A31,FPL_Fixtures_Extract[[Player]:[Player]],0),MATCH(FPL_Combined[[#Headers],[Gameweek 23]],FPL_Fixtures_Extract[#Headers],0)),LEN(INDEX(FPL_Fixtures_Extract[],MATCH($A31,FPL_Fixtures_Extract[[Player]:[Player]],0),MATCH(FPL_Combined[[#Headers],[Gameweek 23]],FPL_Fixtures_Extract[#Headers],0)))-4),Team_Key[[Full Name]:[Full Name]],0))&amp;RIGHT(INDEX(FPL_Fixtures_Extract[],MATCH($A31,FPL_Fixtures_Extract[[Player]:[Player]],0),MATCH(FPL_Combined[[#Headers],[Gameweek 23]],FPL_Fixtures_Extract[#Headers],0)),3))</f>
        <v>NEW(H) 2-1</v>
      </c>
      <c r="Y31" t="str">
        <f ca="1">IF(RIGHT(FPL_Combined[[#Headers],[Gameweek 24]],2)&lt;$B$622,INDEX(FPL_Results_Extract[Team],MATCH($A31,FPL_Results_Extract[[Player]:[Player]],0)),INDEX(Team_Key[[Abbreviation]:[Abbreviation]],MATCH(LEFT(INDEX(FPL_Fixtures_Extract[],MATCH($A31,FPL_Fixtures_Extract[[Player]:[Player]],0),MATCH(FPL_Combined[[#Headers],[Gameweek 24]],FPL_Fixtures_Extract[#Headers],0)),LEN(INDEX(FPL_Fixtures_Extract[],MATCH($A31,FPL_Fixtures_Extract[[Player]:[Player]],0),MATCH(FPL_Combined[[#Headers],[Gameweek 24]],FPL_Fixtures_Extract[#Headers],0)))-4),Team_Key[[Full Name]:[Full Name]],0))&amp;RIGHT(INDEX(FPL_Fixtures_Extract[],MATCH($A31,FPL_Fixtures_Extract[[Player]:[Player]],0),MATCH(FPL_Combined[[#Headers],[Gameweek 24]],FPL_Fixtures_Extract[#Headers],0)),3))</f>
        <v>WAT</v>
      </c>
      <c r="Z31" t="str">
        <f ca="1">IF(RIGHT(FPL_Combined[[#Headers],[Gameweek 25]],2)&lt;$B$622,INDEX(FPL_Results_Extract[Player],MATCH($A31,FPL_Results_Extract[[Player]:[Player]],0)),INDEX(Team_Key[[Abbreviation]:[Abbreviation]],MATCH(LEFT(INDEX(FPL_Fixtures_Extract[],MATCH($A31,FPL_Fixtures_Extract[[Player]:[Player]],0),MATCH(FPL_Combined[[#Headers],[Gameweek 25]],FPL_Fixtures_Extract[#Headers],0)),LEN(INDEX(FPL_Fixtures_Extract[],MATCH($A31,FPL_Fixtures_Extract[[Player]:[Player]],0),MATCH(FPL_Combined[[#Headers],[Gameweek 25]],FPL_Fixtures_Extract[#Headers],0)))-4),Team_Key[[Full Name]:[Full Name]],0))&amp;RIGHT(INDEX(FPL_Fixtures_Extract[],MATCH($A31,FPL_Fixtures_Extract[[Player]:[Player]],0),MATCH(FPL_Combined[[#Headers],[Gameweek 25]],FPL_Fixtures_Extract[#Headers],0)),3))</f>
        <v>Arlauskis</v>
      </c>
      <c r="AA31" t="str">
        <f ca="1">IF(RIGHT(FPL_Combined[[#Headers],[Gameweek 26]],2)&lt;$B$622,INDEX(FPL_Results_Extract[Gameweek 01],MATCH($A31,FPL_Results_Extract[[Player]:[Player]],0)),INDEX(Team_Key[[Abbreviation]:[Abbreviation]],MATCH(LEFT(INDEX(FPL_Fixtures_Extract[],MATCH($A31,FPL_Fixtures_Extract[[Player]:[Player]],0),MATCH(FPL_Combined[[#Headers],[Gameweek 26]],FPL_Fixtures_Extract[#Headers],0)),LEN(INDEX(FPL_Fixtures_Extract[],MATCH($A31,FPL_Fixtures_Extract[[Player]:[Player]],0),MATCH(FPL_Combined[[#Headers],[Gameweek 26]],FPL_Fixtures_Extract[#Headers],0)))-4),Team_Key[[Full Name]:[Full Name]],0))&amp;RIGHT(INDEX(FPL_Fixtures_Extract[],MATCH($A31,FPL_Fixtures_Extract[[Player]:[Player]],0),MATCH(FPL_Combined[[#Headers],[Gameweek 26]],FPL_Fixtures_Extract[#Headers],0)),3))</f>
        <v>EVE(A) 2-2</v>
      </c>
      <c r="AB31" t="str">
        <f ca="1">IF(RIGHT(FPL_Combined[[#Headers],[Gameweek 27]],2)&lt;$B$622,INDEX(FPL_Results_Extract[Gameweek 02],MATCH($A31,FPL_Results_Extract[[Player]:[Player]],0)),INDEX(Team_Key[[Abbreviation]:[Abbreviation]],MATCH(LEFT(INDEX(FPL_Fixtures_Extract[],MATCH($A31,FPL_Fixtures_Extract[[Player]:[Player]],0),MATCH(FPL_Combined[[#Headers],[Gameweek 27]],FPL_Fixtures_Extract[#Headers],0)),LEN(INDEX(FPL_Fixtures_Extract[],MATCH($A31,FPL_Fixtures_Extract[[Player]:[Player]],0),MATCH(FPL_Combined[[#Headers],[Gameweek 27]],FPL_Fixtures_Extract[#Headers],0)))-4),Team_Key[[Full Name]:[Full Name]],0))&amp;RIGHT(INDEX(FPL_Fixtures_Extract[],MATCH($A31,FPL_Fixtures_Extract[[Player]:[Player]],0),MATCH(FPL_Combined[[#Headers],[Gameweek 27]],FPL_Fixtures_Extract[#Headers],0)),3))</f>
        <v>WBA(H) 0-0</v>
      </c>
      <c r="AC31" t="str">
        <f ca="1">IF(RIGHT(FPL_Combined[[#Headers],[Gameweek 28]],2)&lt;$B$622,INDEX(FPL_Results_Extract[Gameweek 03],MATCH($A31,FPL_Results_Extract[[Player]:[Player]],0)),INDEX(Team_Key[[Abbreviation]:[Abbreviation]],MATCH(LEFT(INDEX(FPL_Fixtures_Extract[],MATCH($A31,FPL_Fixtures_Extract[[Player]:[Player]],0),MATCH(FPL_Combined[[#Headers],[Gameweek 28]],FPL_Fixtures_Extract[#Headers],0)),LEN(INDEX(FPL_Fixtures_Extract[],MATCH($A31,FPL_Fixtures_Extract[[Player]:[Player]],0),MATCH(FPL_Combined[[#Headers],[Gameweek 28]],FPL_Fixtures_Extract[#Headers],0)))-4),Team_Key[[Full Name]:[Full Name]],0))&amp;RIGHT(INDEX(FPL_Fixtures_Extract[],MATCH($A31,FPL_Fixtures_Extract[[Player]:[Player]],0),MATCH(FPL_Combined[[#Headers],[Gameweek 28]],FPL_Fixtures_Extract[#Headers],0)),3))</f>
        <v>SOU(H) 0-0</v>
      </c>
      <c r="AD31" t="str">
        <f ca="1">IF(RIGHT(FPL_Combined[[#Headers],[Gameweek 29]],2)&lt;$B$622,INDEX(FPL_Results_Extract[Gameweek 04],MATCH($A31,FPL_Results_Extract[[Player]:[Player]],0)),INDEX(Team_Key[[Abbreviation]:[Abbreviation]],MATCH(LEFT(INDEX(FPL_Fixtures_Extract[],MATCH($A31,FPL_Fixtures_Extract[[Player]:[Player]],0),MATCH(FPL_Combined[[#Headers],[Gameweek 29]],FPL_Fixtures_Extract[#Headers],0)),LEN(INDEX(FPL_Fixtures_Extract[],MATCH($A31,FPL_Fixtures_Extract[[Player]:[Player]],0),MATCH(FPL_Combined[[#Headers],[Gameweek 29]],FPL_Fixtures_Extract[#Headers],0)))-4),Team_Key[[Full Name]:[Full Name]],0))&amp;RIGHT(INDEX(FPL_Fixtures_Extract[],MATCH($A31,FPL_Fixtures_Extract[[Player]:[Player]],0),MATCH(FPL_Combined[[#Headers],[Gameweek 29]],FPL_Fixtures_Extract[#Headers],0)),3))</f>
        <v>LEI(H)</v>
      </c>
      <c r="AE31" t="e">
        <f ca="1">IF(RIGHT(FPL_Combined[[#Headers],[Gameweek 30]],2)&lt;$B$622,INDEX(FPL_Results_Extract[Gameweek 05],MATCH($A31,FPL_Results_Extract[[Player]:[Player]],0)),INDEX(Team_Key[[Abbreviation]:[Abbreviation]],MATCH(LEFT(INDEX(FPL_Fixtures_Extract[],MATCH($A31,FPL_Fixtures_Extract[[Player]:[Player]],0),MATCH(FPL_Combined[[#Headers],[Gameweek 30]],FPL_Fixtures_Extract[#Headers],0)),LEN(INDEX(FPL_Fixtures_Extract[],MATCH($A31,FPL_Fixtures_Extract[[Player]:[Player]],0),MATCH(FPL_Combined[[#Headers],[Gameweek 30]],FPL_Fixtures_Extract[#Headers],0)))-4),Team_Key[[Full Name]:[Full Name]],0))&amp;RIGHT(INDEX(FPL_Fixtures_Extract[],MATCH($A31,FPL_Fixtures_Extract[[Player]:[Player]],0),MATCH(FPL_Combined[[#Headers],[Gameweek 30]],FPL_Fixtures_Extract[#Headers],0)),3))</f>
        <v>#VALUE!</v>
      </c>
      <c r="AF31" t="str">
        <f ca="1">IF(RIGHT(FPL_Combined[[#Headers],[Gameweek 31]],2)&lt;$B$622,INDEX(FPL_Results_Extract[Gameweek 06],MATCH($A31,FPL_Results_Extract[[Player]:[Player]],0)),INDEX(Team_Key[[Abbreviation]:[Abbreviation]],MATCH(LEFT(INDEX(FPL_Fixtures_Extract[],MATCH($A31,FPL_Fixtures_Extract[[Player]:[Player]],0),MATCH(FPL_Combined[[#Headers],[Gameweek 31]],FPL_Fixtures_Extract[#Headers],0)),LEN(INDEX(FPL_Fixtures_Extract[],MATCH($A31,FPL_Fixtures_Extract[[Player]:[Player]],0),MATCH(FPL_Combined[[#Headers],[Gameweek 31]],FPL_Fixtures_Extract[#Headers],0)))-4),Team_Key[[Full Name]:[Full Name]],0))&amp;RIGHT(INDEX(FPL_Fixtures_Extract[],MATCH($A31,FPL_Fixtures_Extract[[Player]:[Player]],0),MATCH(FPL_Combined[[#Headers],[Gameweek 31]],FPL_Fixtures_Extract[#Headers],0)),3))</f>
        <v>STK(H)</v>
      </c>
      <c r="AG31" t="str">
        <f ca="1">IF(RIGHT(FPL_Combined[[#Headers],[Gameweek 32]],2)&lt;$B$622,INDEX(FPL_Results_Extract[Gameweek 07],MATCH($A31,FPL_Results_Extract[[Player]:[Player]],0)),INDEX(Team_Key[[Abbreviation]:[Abbreviation]],MATCH(LEFT(INDEX(FPL_Fixtures_Extract[],MATCH($A31,FPL_Fixtures_Extract[[Player]:[Player]],0),MATCH(FPL_Combined[[#Headers],[Gameweek 32]],FPL_Fixtures_Extract[#Headers],0)),LEN(INDEX(FPL_Fixtures_Extract[],MATCH($A31,FPL_Fixtures_Extract[[Player]:[Player]],0),MATCH(FPL_Combined[[#Headers],[Gameweek 32]],FPL_Fixtures_Extract[#Headers],0)))-4),Team_Key[[Full Name]:[Full Name]],0))&amp;RIGHT(INDEX(FPL_Fixtures_Extract[],MATCH($A31,FPL_Fixtures_Extract[[Player]:[Player]],0),MATCH(FPL_Combined[[#Headers],[Gameweek 32]],FPL_Fixtures_Extract[#Headers],0)),3))</f>
        <v>ARS(A)</v>
      </c>
      <c r="AH31" t="str">
        <f ca="1">IF(RIGHT(FPL_Combined[[#Headers],[Gameweek 33]],2)&lt;$B$622,INDEX(FPL_Results_Extract[Gameweek 08],MATCH($A31,FPL_Results_Extract[[Player]:[Player]],0)),INDEX(Team_Key[[Abbreviation]:[Abbreviation]],MATCH(LEFT(INDEX(FPL_Fixtures_Extract[],MATCH($A31,FPL_Fixtures_Extract[[Player]:[Player]],0),MATCH(FPL_Combined[[#Headers],[Gameweek 33]],FPL_Fixtures_Extract[#Headers],0)),LEN(INDEX(FPL_Fixtures_Extract[],MATCH($A31,FPL_Fixtures_Extract[[Player]:[Player]],0),MATCH(FPL_Combined[[#Headers],[Gameweek 33]],FPL_Fixtures_Extract[#Headers],0)))-4),Team_Key[[Full Name]:[Full Name]],0))&amp;RIGHT(INDEX(FPL_Fixtures_Extract[],MATCH($A31,FPL_Fixtures_Extract[[Player]:[Player]],0),MATCH(FPL_Combined[[#Headers],[Gameweek 33]],FPL_Fixtures_Extract[#Headers],0)),3))</f>
        <v>EVE(H)</v>
      </c>
      <c r="AI31" t="str">
        <f ca="1">IF(RIGHT(FPL_Combined[[#Headers],[Gameweek 34]],2)&lt;$B$622,INDEX(FPL_Results_Extract[Gameweek 09],MATCH($A31,FPL_Results_Extract[[Player]:[Player]],0)),INDEX(Team_Key[[Abbreviation]:[Abbreviation]],MATCH(LEFT(INDEX(FPL_Fixtures_Extract[],MATCH($A31,FPL_Fixtures_Extract[[Player]:[Player]],0),MATCH(FPL_Combined[[#Headers],[Gameweek 34]],FPL_Fixtures_Extract[#Headers],0)),LEN(INDEX(FPL_Fixtures_Extract[],MATCH($A31,FPL_Fixtures_Extract[[Player]:[Player]],0),MATCH(FPL_Combined[[#Headers],[Gameweek 34]],FPL_Fixtures_Extract[#Headers],0)))-4),Team_Key[[Full Name]:[Full Name]],0))&amp;RIGHT(INDEX(FPL_Fixtures_Extract[],MATCH($A31,FPL_Fixtures_Extract[[Player]:[Player]],0),MATCH(FPL_Combined[[#Headers],[Gameweek 34]],FPL_Fixtures_Extract[#Headers],0)),3))</f>
        <v>WBA(A)</v>
      </c>
      <c r="AJ31" t="str">
        <f ca="1">IF(RIGHT(FPL_Combined[[#Headers],[Gameweek 35]],2)&lt;$B$622,INDEX(FPL_Results_Extract[Gameweek 10],MATCH($A31,FPL_Results_Extract[[Player]:[Player]],0)),INDEX(Team_Key[[Abbreviation]:[Abbreviation]],MATCH(LEFT(INDEX(FPL_Fixtures_Extract[],MATCH($A31,FPL_Fixtures_Extract[[Player]:[Player]],0),MATCH(FPL_Combined[[#Headers],[Gameweek 35]],FPL_Fixtures_Extract[#Headers],0)),LEN(INDEX(FPL_Fixtures_Extract[],MATCH($A31,FPL_Fixtures_Extract[[Player]:[Player]],0),MATCH(FPL_Combined[[#Headers],[Gameweek 35]],FPL_Fixtures_Extract[#Headers],0)))-4),Team_Key[[Full Name]:[Full Name]],0))&amp;RIGHT(INDEX(FPL_Fixtures_Extract[],MATCH($A31,FPL_Fixtures_Extract[[Player]:[Player]],0),MATCH(FPL_Combined[[#Headers],[Gameweek 35]],FPL_Fixtures_Extract[#Headers],0)),3))</f>
        <v>NOR(A)</v>
      </c>
      <c r="AK31" t="str">
        <f ca="1">IF(RIGHT(FPL_Combined[[#Headers],[Gameweek 36]],2)&lt;$B$622,INDEX(FPL_Results_Extract[Gameweek 11],MATCH($A31,FPL_Results_Extract[[Player]:[Player]],0)),INDEX(Team_Key[[Abbreviation]:[Abbreviation]],MATCH(LEFT(INDEX(FPL_Fixtures_Extract[],MATCH($A31,FPL_Fixtures_Extract[[Player]:[Player]],0),MATCH(FPL_Combined[[#Headers],[Gameweek 36]],FPL_Fixtures_Extract[#Headers],0)),LEN(INDEX(FPL_Fixtures_Extract[],MATCH($A31,FPL_Fixtures_Extract[[Player]:[Player]],0),MATCH(FPL_Combined[[#Headers],[Gameweek 36]],FPL_Fixtures_Extract[#Headers],0)))-4),Team_Key[[Full Name]:[Full Name]],0))&amp;RIGHT(INDEX(FPL_Fixtures_Extract[],MATCH($A31,FPL_Fixtures_Extract[[Player]:[Player]],0),MATCH(FPL_Combined[[#Headers],[Gameweek 36]],FPL_Fixtures_Extract[#Headers],0)),3))</f>
        <v>AVL(H)</v>
      </c>
      <c r="AL31" t="str">
        <f ca="1">IF(RIGHT(FPL_Combined[[#Headers],[Gameweek 37]],2)&lt;$B$622,INDEX(FPL_Results_Extract[Gameweek 12],MATCH($A31,FPL_Results_Extract[[Player]:[Player]],0)),INDEX(Team_Key[[Abbreviation]:[Abbreviation]],MATCH(LEFT(INDEX(FPL_Fixtures_Extract[],MATCH($A31,FPL_Fixtures_Extract[[Player]:[Player]],0),MATCH(FPL_Combined[[#Headers],[Gameweek 37]],FPL_Fixtures_Extract[#Headers],0)),LEN(INDEX(FPL_Fixtures_Extract[],MATCH($A31,FPL_Fixtures_Extract[[Player]:[Player]],0),MATCH(FPL_Combined[[#Headers],[Gameweek 37]],FPL_Fixtures_Extract[#Headers],0)))-4),Team_Key[[Full Name]:[Full Name]],0))&amp;RIGHT(INDEX(FPL_Fixtures_Extract[],MATCH($A31,FPL_Fixtures_Extract[[Player]:[Player]],0),MATCH(FPL_Combined[[#Headers],[Gameweek 37]],FPL_Fixtures_Extract[#Headers],0)),3))</f>
        <v>LIV(A)</v>
      </c>
      <c r="AM31" t="str">
        <f ca="1">IF(RIGHT(FPL_Combined[[#Headers],[Gameweek 38]],2)&lt;$B$622,INDEX(FPL_Results_Extract[Gameweek 13],MATCH($A31,FPL_Results_Extract[[Player]:[Player]],0)),INDEX(Team_Key[[Abbreviation]:[Abbreviation]],MATCH(LEFT(INDEX(FPL_Fixtures_Extract[],MATCH($A31,FPL_Fixtures_Extract[[Player]:[Player]],0),MATCH(FPL_Combined[[#Headers],[Gameweek 38]],FPL_Fixtures_Extract[#Headers],0)),LEN(INDEX(FPL_Fixtures_Extract[],MATCH($A31,FPL_Fixtures_Extract[[Player]:[Player]],0),MATCH(FPL_Combined[[#Headers],[Gameweek 38]],FPL_Fixtures_Extract[#Headers],0)))-4),Team_Key[[Full Name]:[Full Name]],0))&amp;RIGHT(INDEX(FPL_Fixtures_Extract[],MATCH($A31,FPL_Fixtures_Extract[[Player]:[Player]],0),MATCH(FPL_Combined[[#Headers],[Gameweek 38]],FPL_Fixtures_Extract[#Headers],0)),3))</f>
        <v>SUN(H)</v>
      </c>
    </row>
    <row r="32" spans="1:39" x14ac:dyDescent="0.45">
      <c r="A32" t="s">
        <v>572</v>
      </c>
      <c r="B32" t="str">
        <f ca="1">IF(RIGHT(FPL_Combined[[#Headers],[Gameweek 01]],2)&lt;$B$622,INDEX(FPL_Results_Extract[Gameweek 01],MATCH($A32,FPL_Results_Extract[[Player]:[Player]],0)),INDEX(Team_Key[[Abbreviation]:[Abbreviation]],MATCH(LEFT(INDEX(FPL_Fixtures_Extract[],MATCH($A32,FPL_Fixtures_Extract[[Player]:[Player]],0),MATCH(FPL_Combined[[#Headers],[Gameweek 01]],FPL_Fixtures_Extract[#Headers],0)),LEN(INDEX(FPL_Fixtures_Extract[],MATCH($A32,FPL_Fixtures_Extract[[Player]:[Player]],0),MATCH(FPL_Combined[[#Headers],[Gameweek 01]],FPL_Fixtures_Extract[#Headers],0)))-4),Team_Key[[Full Name]:[Full Name]],0))&amp;RIGHT(INDEX(FPL_Fixtures_Extract[],MATCH($A32,FPL_Fixtures_Extract[[Player]:[Player]],0),MATCH(FPL_Combined[[#Headers],[Gameweek 01]],FPL_Fixtures_Extract[#Headers],0)),3))</f>
        <v>SOU(H) 2-2</v>
      </c>
      <c r="C32" t="str">
        <f ca="1">IF(RIGHT(FPL_Combined[[#Headers],[Gameweek 02]],2)&lt;$B$622,INDEX(FPL_Results_Extract[Gameweek 02],MATCH($A32,FPL_Results_Extract[[Player]:[Player]],0)),INDEX(Team_Key[[Abbreviation]:[Abbreviation]],MATCH(LEFT(INDEX(FPL_Fixtures_Extract[],MATCH($A32,FPL_Fixtures_Extract[[Player]:[Player]],0),MATCH(FPL_Combined[[#Headers],[Gameweek 02]],FPL_Fixtures_Extract[#Headers],0)),LEN(INDEX(FPL_Fixtures_Extract[],MATCH($A32,FPL_Fixtures_Extract[[Player]:[Player]],0),MATCH(FPL_Combined[[#Headers],[Gameweek 02]],FPL_Fixtures_Extract[#Headers],0)))-4),Team_Key[[Full Name]:[Full Name]],0))&amp;RIGHT(INDEX(FPL_Fixtures_Extract[],MATCH($A32,FPL_Fixtures_Extract[[Player]:[Player]],0),MATCH(FPL_Combined[[#Headers],[Gameweek 02]],FPL_Fixtures_Extract[#Headers],0)),3))</f>
        <v>SWA(A) 0-2</v>
      </c>
      <c r="D32" t="str">
        <f ca="1">IF(RIGHT(FPL_Combined[[#Headers],[Gameweek 03]],2)&lt;$B$622,INDEX(FPL_Results_Extract[Gameweek 03],MATCH($A32,FPL_Results_Extract[[Player]:[Player]],0)),INDEX(Team_Key[[Abbreviation]:[Abbreviation]],MATCH(LEFT(INDEX(FPL_Fixtures_Extract[],MATCH($A32,FPL_Fixtures_Extract[[Player]:[Player]],0),MATCH(FPL_Combined[[#Headers],[Gameweek 03]],FPL_Fixtures_Extract[#Headers],0)),LEN(INDEX(FPL_Fixtures_Extract[],MATCH($A32,FPL_Fixtures_Extract[[Player]:[Player]],0),MATCH(FPL_Combined[[#Headers],[Gameweek 03]],FPL_Fixtures_Extract[#Headers],0)))-4),Team_Key[[Full Name]:[Full Name]],0))&amp;RIGHT(INDEX(FPL_Fixtures_Extract[],MATCH($A32,FPL_Fixtures_Extract[[Player]:[Player]],0),MATCH(FPL_Combined[[#Headers],[Gameweek 03]],FPL_Fixtures_Extract[#Headers],0)),3))</f>
        <v>MUN(A) 0-0</v>
      </c>
      <c r="E32" t="str">
        <f ca="1">IF(RIGHT(FPL_Combined[[#Headers],[Gameweek 04]],2)&lt;$B$622,INDEX(FPL_Results_Extract[Gameweek 04],MATCH($A32,FPL_Results_Extract[[Player]:[Player]],0)),INDEX(Team_Key[[Abbreviation]:[Abbreviation]],MATCH(LEFT(INDEX(FPL_Fixtures_Extract[],MATCH($A32,FPL_Fixtures_Extract[[Player]:[Player]],0),MATCH(FPL_Combined[[#Headers],[Gameweek 04]],FPL_Fixtures_Extract[#Headers],0)),LEN(INDEX(FPL_Fixtures_Extract[],MATCH($A32,FPL_Fixtures_Extract[[Player]:[Player]],0),MATCH(FPL_Combined[[#Headers],[Gameweek 04]],FPL_Fixtures_Extract[#Headers],0)))-4),Team_Key[[Full Name]:[Full Name]],0))&amp;RIGHT(INDEX(FPL_Fixtures_Extract[],MATCH($A32,FPL_Fixtures_Extract[[Player]:[Player]],0),MATCH(FPL_Combined[[#Headers],[Gameweek 04]],FPL_Fixtures_Extract[#Headers],0)),3))</f>
        <v>ARS(H) 0-1</v>
      </c>
      <c r="F32" t="str">
        <f ca="1">IF(RIGHT(FPL_Combined[[#Headers],[Gameweek 05]],2)&lt;$B$622,INDEX(FPL_Results_Extract[Gameweek 05],MATCH($A32,FPL_Results_Extract[[Player]:[Player]],0)),INDEX(Team_Key[[Abbreviation]:[Abbreviation]],MATCH(LEFT(INDEX(FPL_Fixtures_Extract[],MATCH($A32,FPL_Fixtures_Extract[[Player]:[Player]],0),MATCH(FPL_Combined[[#Headers],[Gameweek 05]],FPL_Fixtures_Extract[#Headers],0)),LEN(INDEX(FPL_Fixtures_Extract[],MATCH($A32,FPL_Fixtures_Extract[[Player]:[Player]],0),MATCH(FPL_Combined[[#Headers],[Gameweek 05]],FPL_Fixtures_Extract[#Headers],0)))-4),Team_Key[[Full Name]:[Full Name]],0))&amp;RIGHT(INDEX(FPL_Fixtures_Extract[],MATCH($A32,FPL_Fixtures_Extract[[Player]:[Player]],0),MATCH(FPL_Combined[[#Headers],[Gameweek 05]],FPL_Fixtures_Extract[#Headers],0)),3))</f>
        <v>WHU(A) 0-2</v>
      </c>
      <c r="G32" t="str">
        <f ca="1">IF(RIGHT(FPL_Combined[[#Headers],[Gameweek 06]],2)&lt;$B$622,INDEX(FPL_Results_Extract[Gameweek 06],MATCH($A32,FPL_Results_Extract[[Player]:[Player]],0)),INDEX(Team_Key[[Abbreviation]:[Abbreviation]],MATCH(LEFT(INDEX(FPL_Fixtures_Extract[],MATCH($A32,FPL_Fixtures_Extract[[Player]:[Player]],0),MATCH(FPL_Combined[[#Headers],[Gameweek 06]],FPL_Fixtures_Extract[#Headers],0)),LEN(INDEX(FPL_Fixtures_Extract[],MATCH($A32,FPL_Fixtures_Extract[[Player]:[Player]],0),MATCH(FPL_Combined[[#Headers],[Gameweek 06]],FPL_Fixtures_Extract[#Headers],0)))-4),Team_Key[[Full Name]:[Full Name]],0))&amp;RIGHT(INDEX(FPL_Fixtures_Extract[],MATCH($A32,FPL_Fixtures_Extract[[Player]:[Player]],0),MATCH(FPL_Combined[[#Headers],[Gameweek 06]],FPL_Fixtures_Extract[#Headers],0)),3))</f>
        <v>WAT(H) 1-2</v>
      </c>
      <c r="H32" t="str">
        <f ca="1">IF(RIGHT(FPL_Combined[[#Headers],[Gameweek 07]],2)&lt;$B$622,INDEX(FPL_Results_Extract[Gameweek 07],MATCH($A32,FPL_Results_Extract[[Player]:[Player]],0)),INDEX(Team_Key[[Abbreviation]:[Abbreviation]],MATCH(LEFT(INDEX(FPL_Fixtures_Extract[],MATCH($A32,FPL_Fixtures_Extract[[Player]:[Player]],0),MATCH(FPL_Combined[[#Headers],[Gameweek 07]],FPL_Fixtures_Extract[#Headers],0)),LEN(INDEX(FPL_Fixtures_Extract[],MATCH($A32,FPL_Fixtures_Extract[[Player]:[Player]],0),MATCH(FPL_Combined[[#Headers],[Gameweek 07]],FPL_Fixtures_Extract[#Headers],0)))-4),Team_Key[[Full Name]:[Full Name]],0))&amp;RIGHT(INDEX(FPL_Fixtures_Extract[],MATCH($A32,FPL_Fixtures_Extract[[Player]:[Player]],0),MATCH(FPL_Combined[[#Headers],[Gameweek 07]],FPL_Fixtures_Extract[#Headers],0)),3))</f>
        <v>CHE(H) 2-2</v>
      </c>
      <c r="I32" t="str">
        <f ca="1">IF(RIGHT(FPL_Combined[[#Headers],[Gameweek 08]],2)&lt;$B$622,INDEX(FPL_Results_Extract[Gameweek 08],MATCH($A32,FPL_Results_Extract[[Player]:[Player]],0)),INDEX(Team_Key[[Abbreviation]:[Abbreviation]],MATCH(LEFT(INDEX(FPL_Fixtures_Extract[],MATCH($A32,FPL_Fixtures_Extract[[Player]:[Player]],0),MATCH(FPL_Combined[[#Headers],[Gameweek 08]],FPL_Fixtures_Extract[#Headers],0)),LEN(INDEX(FPL_Fixtures_Extract[],MATCH($A32,FPL_Fixtures_Extract[[Player]:[Player]],0),MATCH(FPL_Combined[[#Headers],[Gameweek 08]],FPL_Fixtures_Extract[#Headers],0)))-4),Team_Key[[Full Name]:[Full Name]],0))&amp;RIGHT(INDEX(FPL_Fixtures_Extract[],MATCH($A32,FPL_Fixtures_Extract[[Player]:[Player]],0),MATCH(FPL_Combined[[#Headers],[Gameweek 08]],FPL_Fixtures_Extract[#Headers],0)),3))</f>
        <v>MCI(A) 1-6</v>
      </c>
      <c r="J32" t="str">
        <f ca="1">IF(RIGHT(FPL_Combined[[#Headers],[Gameweek 09]],2)&lt;$B$622,INDEX(FPL_Results_Extract[Gameweek 09],MATCH($A32,FPL_Results_Extract[[Player]:[Player]],0)),INDEX(Team_Key[[Abbreviation]:[Abbreviation]],MATCH(LEFT(INDEX(FPL_Fixtures_Extract[],MATCH($A32,FPL_Fixtures_Extract[[Player]:[Player]],0),MATCH(FPL_Combined[[#Headers],[Gameweek 09]],FPL_Fixtures_Extract[#Headers],0)),LEN(INDEX(FPL_Fixtures_Extract[],MATCH($A32,FPL_Fixtures_Extract[[Player]:[Player]],0),MATCH(FPL_Combined[[#Headers],[Gameweek 09]],FPL_Fixtures_Extract[#Headers],0)))-4),Team_Key[[Full Name]:[Full Name]],0))&amp;RIGHT(INDEX(FPL_Fixtures_Extract[],MATCH($A32,FPL_Fixtures_Extract[[Player]:[Player]],0),MATCH(FPL_Combined[[#Headers],[Gameweek 09]],FPL_Fixtures_Extract[#Headers],0)),3))</f>
        <v>NOR(H) 6-2</v>
      </c>
      <c r="K32" t="str">
        <f ca="1">IF(RIGHT(FPL_Combined[[#Headers],[Gameweek 10]],2)&lt;$B$622,INDEX(FPL_Results_Extract[Gameweek 10],MATCH($A32,FPL_Results_Extract[[Player]:[Player]],0)),INDEX(Team_Key[[Abbreviation]:[Abbreviation]],MATCH(LEFT(INDEX(FPL_Fixtures_Extract[],MATCH($A32,FPL_Fixtures_Extract[[Player]:[Player]],0),MATCH(FPL_Combined[[#Headers],[Gameweek 10]],FPL_Fixtures_Extract[#Headers],0)),LEN(INDEX(FPL_Fixtures_Extract[],MATCH($A32,FPL_Fixtures_Extract[[Player]:[Player]],0),MATCH(FPL_Combined[[#Headers],[Gameweek 10]],FPL_Fixtures_Extract[#Headers],0)))-4),Team_Key[[Full Name]:[Full Name]],0))&amp;RIGHT(INDEX(FPL_Fixtures_Extract[],MATCH($A32,FPL_Fixtures_Extract[[Player]:[Player]],0),MATCH(FPL_Combined[[#Headers],[Gameweek 10]],FPL_Fixtures_Extract[#Headers],0)),3))</f>
        <v>SUN(A) 0-3</v>
      </c>
      <c r="L32" t="str">
        <f ca="1">IF(RIGHT(FPL_Combined[[#Headers],[Gameweek 11]],2)&lt;$B$622,INDEX(FPL_Results_Extract[Gameweek 11],MATCH($A32,FPL_Results_Extract[[Player]:[Player]],0)),INDEX(Team_Key[[Abbreviation]:[Abbreviation]],MATCH(LEFT(INDEX(FPL_Fixtures_Extract[],MATCH($A32,FPL_Fixtures_Extract[[Player]:[Player]],0),MATCH(FPL_Combined[[#Headers],[Gameweek 11]],FPL_Fixtures_Extract[#Headers],0)),LEN(INDEX(FPL_Fixtures_Extract[],MATCH($A32,FPL_Fixtures_Extract[[Player]:[Player]],0),MATCH(FPL_Combined[[#Headers],[Gameweek 11]],FPL_Fixtures_Extract[#Headers],0)))-4),Team_Key[[Full Name]:[Full Name]],0))&amp;RIGHT(INDEX(FPL_Fixtures_Extract[],MATCH($A32,FPL_Fixtures_Extract[[Player]:[Player]],0),MATCH(FPL_Combined[[#Headers],[Gameweek 11]],FPL_Fixtures_Extract[#Headers],0)),3))</f>
        <v>STK(H) 0-0</v>
      </c>
      <c r="M32" t="str">
        <f ca="1">IF(RIGHT(FPL_Combined[[#Headers],[Gameweek 12]],2)&lt;$B$622,INDEX(FPL_Results_Extract[Gameweek 12],MATCH($A32,FPL_Results_Extract[[Player]:[Player]],0)),INDEX(Team_Key[[Abbreviation]:[Abbreviation]],MATCH(LEFT(INDEX(FPL_Fixtures_Extract[],MATCH($A32,FPL_Fixtures_Extract[[Player]:[Player]],0),MATCH(FPL_Combined[[#Headers],[Gameweek 12]],FPL_Fixtures_Extract[#Headers],0)),LEN(INDEX(FPL_Fixtures_Extract[],MATCH($A32,FPL_Fixtures_Extract[[Player]:[Player]],0),MATCH(FPL_Combined[[#Headers],[Gameweek 12]],FPL_Fixtures_Extract[#Headers],0)))-4),Team_Key[[Full Name]:[Full Name]],0))&amp;RIGHT(INDEX(FPL_Fixtures_Extract[],MATCH($A32,FPL_Fixtures_Extract[[Player]:[Player]],0),MATCH(FPL_Combined[[#Headers],[Gameweek 12]],FPL_Fixtures_Extract[#Headers],0)),3))</f>
        <v>BOU(A) 1-0</v>
      </c>
      <c r="N32" t="str">
        <f ca="1">IF(RIGHT(FPL_Combined[[#Headers],[Gameweek 13]],2)&lt;$B$622,INDEX(FPL_Results_Extract[Gameweek 13],MATCH($A32,FPL_Results_Extract[[Player]:[Player]],0)),INDEX(Team_Key[[Abbreviation]:[Abbreviation]],MATCH(LEFT(INDEX(FPL_Fixtures_Extract[],MATCH($A32,FPL_Fixtures_Extract[[Player]:[Player]],0),MATCH(FPL_Combined[[#Headers],[Gameweek 13]],FPL_Fixtures_Extract[#Headers],0)),LEN(INDEX(FPL_Fixtures_Extract[],MATCH($A32,FPL_Fixtures_Extract[[Player]:[Player]],0),MATCH(FPL_Combined[[#Headers],[Gameweek 13]],FPL_Fixtures_Extract[#Headers],0)))-4),Team_Key[[Full Name]:[Full Name]],0))&amp;RIGHT(INDEX(FPL_Fixtures_Extract[],MATCH($A32,FPL_Fixtures_Extract[[Player]:[Player]],0),MATCH(FPL_Combined[[#Headers],[Gameweek 13]],FPL_Fixtures_Extract[#Headers],0)),3))</f>
        <v>LEI(H) 0-3</v>
      </c>
      <c r="O32" t="str">
        <f ca="1">IF(RIGHT(FPL_Combined[[#Headers],[Gameweek 14]],2)&lt;$B$622,INDEX(FPL_Results_Extract[Gameweek 14],MATCH($A32,FPL_Results_Extract[[Player]:[Player]],0)),INDEX(Team_Key[[Abbreviation]:[Abbreviation]],MATCH(LEFT(INDEX(FPL_Fixtures_Extract[],MATCH($A32,FPL_Fixtures_Extract[[Player]:[Player]],0),MATCH(FPL_Combined[[#Headers],[Gameweek 14]],FPL_Fixtures_Extract[#Headers],0)),LEN(INDEX(FPL_Fixtures_Extract[],MATCH($A32,FPL_Fixtures_Extract[[Player]:[Player]],0),MATCH(FPL_Combined[[#Headers],[Gameweek 14]],FPL_Fixtures_Extract[#Headers],0)))-4),Team_Key[[Full Name]:[Full Name]],0))&amp;RIGHT(INDEX(FPL_Fixtures_Extract[],MATCH($A32,FPL_Fixtures_Extract[[Player]:[Player]],0),MATCH(FPL_Combined[[#Headers],[Gameweek 14]],FPL_Fixtures_Extract[#Headers],0)),3))</f>
        <v>CRY(A) 1-5</v>
      </c>
      <c r="P32" t="str">
        <f ca="1">IF(RIGHT(FPL_Combined[[#Headers],[Gameweek 15]],2)&lt;$B$622,INDEX(FPL_Results_Extract[Gameweek 15],MATCH($A32,FPL_Results_Extract[[Player]:[Player]],0)),INDEX(Team_Key[[Abbreviation]:[Abbreviation]],MATCH(LEFT(INDEX(FPL_Fixtures_Extract[],MATCH($A32,FPL_Fixtures_Extract[[Player]:[Player]],0),MATCH(FPL_Combined[[#Headers],[Gameweek 15]],FPL_Fixtures_Extract[#Headers],0)),LEN(INDEX(FPL_Fixtures_Extract[],MATCH($A32,FPL_Fixtures_Extract[[Player]:[Player]],0),MATCH(FPL_Combined[[#Headers],[Gameweek 15]],FPL_Fixtures_Extract[#Headers],0)))-4),Team_Key[[Full Name]:[Full Name]],0))&amp;RIGHT(INDEX(FPL_Fixtures_Extract[],MATCH($A32,FPL_Fixtures_Extract[[Player]:[Player]],0),MATCH(FPL_Combined[[#Headers],[Gameweek 15]],FPL_Fixtures_Extract[#Headers],0)),3))</f>
        <v>LIV(H) 2-0</v>
      </c>
      <c r="Q32" t="str">
        <f ca="1">IF(RIGHT(FPL_Combined[[#Headers],[Gameweek 16]],2)&lt;$B$622,INDEX(FPL_Results_Extract[Gameweek 16],MATCH($A32,FPL_Results_Extract[[Player]:[Player]],0)),INDEX(Team_Key[[Abbreviation]:[Abbreviation]],MATCH(LEFT(INDEX(FPL_Fixtures_Extract[],MATCH($A32,FPL_Fixtures_Extract[[Player]:[Player]],0),MATCH(FPL_Combined[[#Headers],[Gameweek 16]],FPL_Fixtures_Extract[#Headers],0)),LEN(INDEX(FPL_Fixtures_Extract[],MATCH($A32,FPL_Fixtures_Extract[[Player]:[Player]],0),MATCH(FPL_Combined[[#Headers],[Gameweek 16]],FPL_Fixtures_Extract[#Headers],0)))-4),Team_Key[[Full Name]:[Full Name]],0))&amp;RIGHT(INDEX(FPL_Fixtures_Extract[],MATCH($A32,FPL_Fixtures_Extract[[Player]:[Player]],0),MATCH(FPL_Combined[[#Headers],[Gameweek 16]],FPL_Fixtures_Extract[#Headers],0)),3))</f>
        <v>TOT(A) 2-1</v>
      </c>
      <c r="R32" t="str">
        <f ca="1">IF(RIGHT(FPL_Combined[[#Headers],[Gameweek 17]],2)&lt;$B$622,INDEX(FPL_Results_Extract[Gameweek 17],MATCH($A32,FPL_Results_Extract[[Player]:[Player]],0)),INDEX(Team_Key[[Abbreviation]:[Abbreviation]],MATCH(LEFT(INDEX(FPL_Fixtures_Extract[],MATCH($A32,FPL_Fixtures_Extract[[Player]:[Player]],0),MATCH(FPL_Combined[[#Headers],[Gameweek 17]],FPL_Fixtures_Extract[#Headers],0)),LEN(INDEX(FPL_Fixtures_Extract[],MATCH($A32,FPL_Fixtures_Extract[[Player]:[Player]],0),MATCH(FPL_Combined[[#Headers],[Gameweek 17]],FPL_Fixtures_Extract[#Headers],0)))-4),Team_Key[[Full Name]:[Full Name]],0))&amp;RIGHT(INDEX(FPL_Fixtures_Extract[],MATCH($A32,FPL_Fixtures_Extract[[Player]:[Player]],0),MATCH(FPL_Combined[[#Headers],[Gameweek 17]],FPL_Fixtures_Extract[#Headers],0)),3))</f>
        <v>AVL(H) 1-1</v>
      </c>
      <c r="S32" t="str">
        <f ca="1">IF(RIGHT(FPL_Combined[[#Headers],[Gameweek 18]],2)&lt;$B$622,INDEX(FPL_Results_Extract[Gameweek 18],MATCH($A32,FPL_Results_Extract[[Player]:[Player]],0)),INDEX(Team_Key[[Abbreviation]:[Abbreviation]],MATCH(LEFT(INDEX(FPL_Fixtures_Extract[],MATCH($A32,FPL_Fixtures_Extract[[Player]:[Player]],0),MATCH(FPL_Combined[[#Headers],[Gameweek 18]],FPL_Fixtures_Extract[#Headers],0)),LEN(INDEX(FPL_Fixtures_Extract[],MATCH($A32,FPL_Fixtures_Extract[[Player]:[Player]],0),MATCH(FPL_Combined[[#Headers],[Gameweek 18]],FPL_Fixtures_Extract[#Headers],0)))-4),Team_Key[[Full Name]:[Full Name]],0))&amp;RIGHT(INDEX(FPL_Fixtures_Extract[],MATCH($A32,FPL_Fixtures_Extract[[Player]:[Player]],0),MATCH(FPL_Combined[[#Headers],[Gameweek 18]],FPL_Fixtures_Extract[#Headers],0)),3))</f>
        <v>EVE(H) 0-1</v>
      </c>
      <c r="T32" t="str">
        <f ca="1">IF(RIGHT(FPL_Combined[[#Headers],[Gameweek 19]],2)&lt;$B$622,INDEX(FPL_Results_Extract[Gameweek 19],MATCH($A32,FPL_Results_Extract[[Player]:[Player]],0)),INDEX(Team_Key[[Abbreviation]:[Abbreviation]],MATCH(LEFT(INDEX(FPL_Fixtures_Extract[],MATCH($A32,FPL_Fixtures_Extract[[Player]:[Player]],0),MATCH(FPL_Combined[[#Headers],[Gameweek 19]],FPL_Fixtures_Extract[#Headers],0)),LEN(INDEX(FPL_Fixtures_Extract[],MATCH($A32,FPL_Fixtures_Extract[[Player]:[Player]],0),MATCH(FPL_Combined[[#Headers],[Gameweek 19]],FPL_Fixtures_Extract[#Headers],0)))-4),Team_Key[[Full Name]:[Full Name]],0))&amp;RIGHT(INDEX(FPL_Fixtures_Extract[],MATCH($A32,FPL_Fixtures_Extract[[Player]:[Player]],0),MATCH(FPL_Combined[[#Headers],[Gameweek 19]],FPL_Fixtures_Extract[#Headers],0)),3))</f>
        <v>WBA(A) 0-1</v>
      </c>
      <c r="U32" t="str">
        <f ca="1">IF(RIGHT(FPL_Combined[[#Headers],[Gameweek 20]],2)&lt;$B$622,INDEX(FPL_Results_Extract[Gameweek 20],MATCH($A32,FPL_Results_Extract[[Player]:[Player]],0)),INDEX(Team_Key[[Abbreviation]:[Abbreviation]],MATCH(LEFT(INDEX(FPL_Fixtures_Extract[],MATCH($A32,FPL_Fixtures_Extract[[Player]:[Player]],0),MATCH(FPL_Combined[[#Headers],[Gameweek 20]],FPL_Fixtures_Extract[#Headers],0)),LEN(INDEX(FPL_Fixtures_Extract[],MATCH($A32,FPL_Fixtures_Extract[[Player]:[Player]],0),MATCH(FPL_Combined[[#Headers],[Gameweek 20]],FPL_Fixtures_Extract[#Headers],0)))-4),Team_Key[[Full Name]:[Full Name]],0))&amp;RIGHT(INDEX(FPL_Fixtures_Extract[],MATCH($A32,FPL_Fixtures_Extract[[Player]:[Player]],0),MATCH(FPL_Combined[[#Headers],[Gameweek 20]],FPL_Fixtures_Extract[#Headers],0)),3))</f>
        <v>ARS(A) 0-1</v>
      </c>
      <c r="V32" t="str">
        <f ca="1">IF(RIGHT(FPL_Combined[[#Headers],[Gameweek 21]],2)&lt;$B$622,INDEX(FPL_Results_Extract[Gameweek 21],MATCH($A32,FPL_Results_Extract[[Player]:[Player]],0)),INDEX(Team_Key[[Abbreviation]:[Abbreviation]],MATCH(LEFT(INDEX(FPL_Fixtures_Extract[],MATCH($A32,FPL_Fixtures_Extract[[Player]:[Player]],0),MATCH(FPL_Combined[[#Headers],[Gameweek 21]],FPL_Fixtures_Extract[#Headers],0)),LEN(INDEX(FPL_Fixtures_Extract[],MATCH($A32,FPL_Fixtures_Extract[[Player]:[Player]],0),MATCH(FPL_Combined[[#Headers],[Gameweek 21]],FPL_Fixtures_Extract[#Headers],0)))-4),Team_Key[[Full Name]:[Full Name]],0))&amp;RIGHT(INDEX(FPL_Fixtures_Extract[],MATCH($A32,FPL_Fixtures_Extract[[Player]:[Player]],0),MATCH(FPL_Combined[[#Headers],[Gameweek 21]],FPL_Fixtures_Extract[#Headers],0)),3))</f>
        <v>MUN(H) 3-3</v>
      </c>
      <c r="W32" t="str">
        <f ca="1">IF(RIGHT(FPL_Combined[[#Headers],[Gameweek 22]],2)&lt;$B$622,INDEX(FPL_Results_Extract[Gameweek 22],MATCH($A32,FPL_Results_Extract[[Player]:[Player]],0)),INDEX(Team_Key[[Abbreviation]:[Abbreviation]],MATCH(LEFT(INDEX(FPL_Fixtures_Extract[],MATCH($A32,FPL_Fixtures_Extract[[Player]:[Player]],0),MATCH(FPL_Combined[[#Headers],[Gameweek 22]],FPL_Fixtures_Extract[#Headers],0)),LEN(INDEX(FPL_Fixtures_Extract[],MATCH($A32,FPL_Fixtures_Extract[[Player]:[Player]],0),MATCH(FPL_Combined[[#Headers],[Gameweek 22]],FPL_Fixtures_Extract[#Headers],0)))-4),Team_Key[[Full Name]:[Full Name]],0))&amp;RIGHT(INDEX(FPL_Fixtures_Extract[],MATCH($A32,FPL_Fixtures_Extract[[Player]:[Player]],0),MATCH(FPL_Combined[[#Headers],[Gameweek 22]],FPL_Fixtures_Extract[#Headers],0)),3))</f>
        <v>WHU(H) 2-1</v>
      </c>
      <c r="X32" t="str">
        <f ca="1">IF(RIGHT(FPL_Combined[[#Headers],[Gameweek 23]],2)&lt;$B$622,INDEX(FPL_Results_Extract[Gameweek 23],MATCH($A32,FPL_Results_Extract[[Player]:[Player]],0)),INDEX(Team_Key[[Abbreviation]:[Abbreviation]],MATCH(LEFT(INDEX(FPL_Fixtures_Extract[],MATCH($A32,FPL_Fixtures_Extract[[Player]:[Player]],0),MATCH(FPL_Combined[[#Headers],[Gameweek 23]],FPL_Fixtures_Extract[#Headers],0)),LEN(INDEX(FPL_Fixtures_Extract[],MATCH($A32,FPL_Fixtures_Extract[[Player]:[Player]],0),MATCH(FPL_Combined[[#Headers],[Gameweek 23]],FPL_Fixtures_Extract[#Headers],0)))-4),Team_Key[[Full Name]:[Full Name]],0))&amp;RIGHT(INDEX(FPL_Fixtures_Extract[],MATCH($A32,FPL_Fixtures_Extract[[Player]:[Player]],0),MATCH(FPL_Combined[[#Headers],[Gameweek 23]],FPL_Fixtures_Extract[#Headers],0)),3))</f>
        <v>WAT(A) 1-2</v>
      </c>
      <c r="Y32" t="str">
        <f ca="1">IF(RIGHT(FPL_Combined[[#Headers],[Gameweek 24]],2)&lt;$B$622,INDEX(FPL_Results_Extract[Team],MATCH($A32,FPL_Results_Extract[[Player]:[Player]],0)),INDEX(Team_Key[[Abbreviation]:[Abbreviation]],MATCH(LEFT(INDEX(FPL_Fixtures_Extract[],MATCH($A32,FPL_Fixtures_Extract[[Player]:[Player]],0),MATCH(FPL_Combined[[#Headers],[Gameweek 24]],FPL_Fixtures_Extract[#Headers],0)),LEN(INDEX(FPL_Fixtures_Extract[],MATCH($A32,FPL_Fixtures_Extract[[Player]:[Player]],0),MATCH(FPL_Combined[[#Headers],[Gameweek 24]],FPL_Fixtures_Extract[#Headers],0)))-4),Team_Key[[Full Name]:[Full Name]],0))&amp;RIGHT(INDEX(FPL_Fixtures_Extract[],MATCH($A32,FPL_Fixtures_Extract[[Player]:[Player]],0),MATCH(FPL_Combined[[#Headers],[Gameweek 24]],FPL_Fixtures_Extract[#Headers],0)),3))</f>
        <v>NEW</v>
      </c>
      <c r="Z32" t="str">
        <f ca="1">IF(RIGHT(FPL_Combined[[#Headers],[Gameweek 25]],2)&lt;$B$622,INDEX(FPL_Results_Extract[Player],MATCH($A32,FPL_Results_Extract[[Player]:[Player]],0)),INDEX(Team_Key[[Abbreviation]:[Abbreviation]],MATCH(LEFT(INDEX(FPL_Fixtures_Extract[],MATCH($A32,FPL_Fixtures_Extract[[Player]:[Player]],0),MATCH(FPL_Combined[[#Headers],[Gameweek 25]],FPL_Fixtures_Extract[#Headers],0)),LEN(INDEX(FPL_Fixtures_Extract[],MATCH($A32,FPL_Fixtures_Extract[[Player]:[Player]],0),MATCH(FPL_Combined[[#Headers],[Gameweek 25]],FPL_Fixtures_Extract[#Headers],0)))-4),Team_Key[[Full Name]:[Full Name]],0))&amp;RIGHT(INDEX(FPL_Fixtures_Extract[],MATCH($A32,FPL_Fixtures_Extract[[Player]:[Player]],0),MATCH(FPL_Combined[[#Headers],[Gameweek 25]],FPL_Fixtures_Extract[#Headers],0)),3))</f>
        <v>Armstrong</v>
      </c>
      <c r="AA32" t="str">
        <f ca="1">IF(RIGHT(FPL_Combined[[#Headers],[Gameweek 26]],2)&lt;$B$622,INDEX(FPL_Results_Extract[Gameweek 01],MATCH($A32,FPL_Results_Extract[[Player]:[Player]],0)),INDEX(Team_Key[[Abbreviation]:[Abbreviation]],MATCH(LEFT(INDEX(FPL_Fixtures_Extract[],MATCH($A32,FPL_Fixtures_Extract[[Player]:[Player]],0),MATCH(FPL_Combined[[#Headers],[Gameweek 26]],FPL_Fixtures_Extract[#Headers],0)),LEN(INDEX(FPL_Fixtures_Extract[],MATCH($A32,FPL_Fixtures_Extract[[Player]:[Player]],0),MATCH(FPL_Combined[[#Headers],[Gameweek 26]],FPL_Fixtures_Extract[#Headers],0)))-4),Team_Key[[Full Name]:[Full Name]],0))&amp;RIGHT(INDEX(FPL_Fixtures_Extract[],MATCH($A32,FPL_Fixtures_Extract[[Player]:[Player]],0),MATCH(FPL_Combined[[#Headers],[Gameweek 26]],FPL_Fixtures_Extract[#Headers],0)),3))</f>
        <v>SOU(H) 2-2</v>
      </c>
      <c r="AB32" t="str">
        <f ca="1">IF(RIGHT(FPL_Combined[[#Headers],[Gameweek 27]],2)&lt;$B$622,INDEX(FPL_Results_Extract[Gameweek 02],MATCH($A32,FPL_Results_Extract[[Player]:[Player]],0)),INDEX(Team_Key[[Abbreviation]:[Abbreviation]],MATCH(LEFT(INDEX(FPL_Fixtures_Extract[],MATCH($A32,FPL_Fixtures_Extract[[Player]:[Player]],0),MATCH(FPL_Combined[[#Headers],[Gameweek 27]],FPL_Fixtures_Extract[#Headers],0)),LEN(INDEX(FPL_Fixtures_Extract[],MATCH($A32,FPL_Fixtures_Extract[[Player]:[Player]],0),MATCH(FPL_Combined[[#Headers],[Gameweek 27]],FPL_Fixtures_Extract[#Headers],0)))-4),Team_Key[[Full Name]:[Full Name]],0))&amp;RIGHT(INDEX(FPL_Fixtures_Extract[],MATCH($A32,FPL_Fixtures_Extract[[Player]:[Player]],0),MATCH(FPL_Combined[[#Headers],[Gameweek 27]],FPL_Fixtures_Extract[#Headers],0)),3))</f>
        <v>SWA(A) 0-2</v>
      </c>
      <c r="AC32" t="str">
        <f ca="1">IF(RIGHT(FPL_Combined[[#Headers],[Gameweek 28]],2)&lt;$B$622,INDEX(FPL_Results_Extract[Gameweek 03],MATCH($A32,FPL_Results_Extract[[Player]:[Player]],0)),INDEX(Team_Key[[Abbreviation]:[Abbreviation]],MATCH(LEFT(INDEX(FPL_Fixtures_Extract[],MATCH($A32,FPL_Fixtures_Extract[[Player]:[Player]],0),MATCH(FPL_Combined[[#Headers],[Gameweek 28]],FPL_Fixtures_Extract[#Headers],0)),LEN(INDEX(FPL_Fixtures_Extract[],MATCH($A32,FPL_Fixtures_Extract[[Player]:[Player]],0),MATCH(FPL_Combined[[#Headers],[Gameweek 28]],FPL_Fixtures_Extract[#Headers],0)))-4),Team_Key[[Full Name]:[Full Name]],0))&amp;RIGHT(INDEX(FPL_Fixtures_Extract[],MATCH($A32,FPL_Fixtures_Extract[[Player]:[Player]],0),MATCH(FPL_Combined[[#Headers],[Gameweek 28]],FPL_Fixtures_Extract[#Headers],0)),3))</f>
        <v>MUN(A) 0-0</v>
      </c>
      <c r="AD32" t="str">
        <f ca="1">IF(RIGHT(FPL_Combined[[#Headers],[Gameweek 29]],2)&lt;$B$622,INDEX(FPL_Results_Extract[Gameweek 04],MATCH($A32,FPL_Results_Extract[[Player]:[Player]],0)),INDEX(Team_Key[[Abbreviation]:[Abbreviation]],MATCH(LEFT(INDEX(FPL_Fixtures_Extract[],MATCH($A32,FPL_Fixtures_Extract[[Player]:[Player]],0),MATCH(FPL_Combined[[#Headers],[Gameweek 29]],FPL_Fixtures_Extract[#Headers],0)),LEN(INDEX(FPL_Fixtures_Extract[],MATCH($A32,FPL_Fixtures_Extract[[Player]:[Player]],0),MATCH(FPL_Combined[[#Headers],[Gameweek 29]],FPL_Fixtures_Extract[#Headers],0)))-4),Team_Key[[Full Name]:[Full Name]],0))&amp;RIGHT(INDEX(FPL_Fixtures_Extract[],MATCH($A32,FPL_Fixtures_Extract[[Player]:[Player]],0),MATCH(FPL_Combined[[#Headers],[Gameweek 29]],FPL_Fixtures_Extract[#Headers],0)),3))</f>
        <v>BOU(H)</v>
      </c>
      <c r="AE32" t="str">
        <f ca="1">IF(RIGHT(FPL_Combined[[#Headers],[Gameweek 30]],2)&lt;$B$622,INDEX(FPL_Results_Extract[Gameweek 05],MATCH($A32,FPL_Results_Extract[[Player]:[Player]],0)),INDEX(Team_Key[[Abbreviation]:[Abbreviation]],MATCH(LEFT(INDEX(FPL_Fixtures_Extract[],MATCH($A32,FPL_Fixtures_Extract[[Player]:[Player]],0),MATCH(FPL_Combined[[#Headers],[Gameweek 30]],FPL_Fixtures_Extract[#Headers],0)),LEN(INDEX(FPL_Fixtures_Extract[],MATCH($A32,FPL_Fixtures_Extract[[Player]:[Player]],0),MATCH(FPL_Combined[[#Headers],[Gameweek 30]],FPL_Fixtures_Extract[#Headers],0)))-4),Team_Key[[Full Name]:[Full Name]],0))&amp;RIGHT(INDEX(FPL_Fixtures_Extract[],MATCH($A32,FPL_Fixtures_Extract[[Player]:[Player]],0),MATCH(FPL_Combined[[#Headers],[Gameweek 30]],FPL_Fixtures_Extract[#Headers],0)),3))</f>
        <v>LEI(A)</v>
      </c>
      <c r="AF32" t="str">
        <f ca="1">IF(RIGHT(FPL_Combined[[#Headers],[Gameweek 31]],2)&lt;$B$622,INDEX(FPL_Results_Extract[Gameweek 06],MATCH($A32,FPL_Results_Extract[[Player]:[Player]],0)),INDEX(Team_Key[[Abbreviation]:[Abbreviation]],MATCH(LEFT(INDEX(FPL_Fixtures_Extract[],MATCH($A32,FPL_Fixtures_Extract[[Player]:[Player]],0),MATCH(FPL_Combined[[#Headers],[Gameweek 31]],FPL_Fixtures_Extract[#Headers],0)),LEN(INDEX(FPL_Fixtures_Extract[],MATCH($A32,FPL_Fixtures_Extract[[Player]:[Player]],0),MATCH(FPL_Combined[[#Headers],[Gameweek 31]],FPL_Fixtures_Extract[#Headers],0)))-4),Team_Key[[Full Name]:[Full Name]],0))&amp;RIGHT(INDEX(FPL_Fixtures_Extract[],MATCH($A32,FPL_Fixtures_Extract[[Player]:[Player]],0),MATCH(FPL_Combined[[#Headers],[Gameweek 31]],FPL_Fixtures_Extract[#Headers],0)),3))</f>
        <v>SUN(H)</v>
      </c>
      <c r="AG32" t="str">
        <f ca="1">IF(RIGHT(FPL_Combined[[#Headers],[Gameweek 32]],2)&lt;$B$622,INDEX(FPL_Results_Extract[Gameweek 07],MATCH($A32,FPL_Results_Extract[[Player]:[Player]],0)),INDEX(Team_Key[[Abbreviation]:[Abbreviation]],MATCH(LEFT(INDEX(FPL_Fixtures_Extract[],MATCH($A32,FPL_Fixtures_Extract[[Player]:[Player]],0),MATCH(FPL_Combined[[#Headers],[Gameweek 32]],FPL_Fixtures_Extract[#Headers],0)),LEN(INDEX(FPL_Fixtures_Extract[],MATCH($A32,FPL_Fixtures_Extract[[Player]:[Player]],0),MATCH(FPL_Combined[[#Headers],[Gameweek 32]],FPL_Fixtures_Extract[#Headers],0)))-4),Team_Key[[Full Name]:[Full Name]],0))&amp;RIGHT(INDEX(FPL_Fixtures_Extract[],MATCH($A32,FPL_Fixtures_Extract[[Player]:[Player]],0),MATCH(FPL_Combined[[#Headers],[Gameweek 32]],FPL_Fixtures_Extract[#Headers],0)),3))</f>
        <v>NOR(A)</v>
      </c>
      <c r="AH32" t="str">
        <f ca="1">IF(RIGHT(FPL_Combined[[#Headers],[Gameweek 33]],2)&lt;$B$622,INDEX(FPL_Results_Extract[Gameweek 08],MATCH($A32,FPL_Results_Extract[[Player]:[Player]],0)),INDEX(Team_Key[[Abbreviation]:[Abbreviation]],MATCH(LEFT(INDEX(FPL_Fixtures_Extract[],MATCH($A32,FPL_Fixtures_Extract[[Player]:[Player]],0),MATCH(FPL_Combined[[#Headers],[Gameweek 33]],FPL_Fixtures_Extract[#Headers],0)),LEN(INDEX(FPL_Fixtures_Extract[],MATCH($A32,FPL_Fixtures_Extract[[Player]:[Player]],0),MATCH(FPL_Combined[[#Headers],[Gameweek 33]],FPL_Fixtures_Extract[#Headers],0)))-4),Team_Key[[Full Name]:[Full Name]],0))&amp;RIGHT(INDEX(FPL_Fixtures_Extract[],MATCH($A32,FPL_Fixtures_Extract[[Player]:[Player]],0),MATCH(FPL_Combined[[#Headers],[Gameweek 33]],FPL_Fixtures_Extract[#Headers],0)),3))</f>
        <v>SOU(A)</v>
      </c>
      <c r="AI32" t="str">
        <f ca="1">IF(RIGHT(FPL_Combined[[#Headers],[Gameweek 34]],2)&lt;$B$622,INDEX(FPL_Results_Extract[Gameweek 09],MATCH($A32,FPL_Results_Extract[[Player]:[Player]],0)),INDEX(Team_Key[[Abbreviation]:[Abbreviation]],MATCH(LEFT(INDEX(FPL_Fixtures_Extract[],MATCH($A32,FPL_Fixtures_Extract[[Player]:[Player]],0),MATCH(FPL_Combined[[#Headers],[Gameweek 34]],FPL_Fixtures_Extract[#Headers],0)),LEN(INDEX(FPL_Fixtures_Extract[],MATCH($A32,FPL_Fixtures_Extract[[Player]:[Player]],0),MATCH(FPL_Combined[[#Headers],[Gameweek 34]],FPL_Fixtures_Extract[#Headers],0)))-4),Team_Key[[Full Name]:[Full Name]],0))&amp;RIGHT(INDEX(FPL_Fixtures_Extract[],MATCH($A32,FPL_Fixtures_Extract[[Player]:[Player]],0),MATCH(FPL_Combined[[#Headers],[Gameweek 34]],FPL_Fixtures_Extract[#Headers],0)),3))</f>
        <v>SWA(H)</v>
      </c>
      <c r="AJ32" t="str">
        <f ca="1">IF(RIGHT(FPL_Combined[[#Headers],[Gameweek 35]],2)&lt;$B$622,INDEX(FPL_Results_Extract[Gameweek 10],MATCH($A32,FPL_Results_Extract[[Player]:[Player]],0)),INDEX(Team_Key[[Abbreviation]:[Abbreviation]],MATCH(LEFT(INDEX(FPL_Fixtures_Extract[],MATCH($A32,FPL_Fixtures_Extract[[Player]:[Player]],0),MATCH(FPL_Combined[[#Headers],[Gameweek 35]],FPL_Fixtures_Extract[#Headers],0)),LEN(INDEX(FPL_Fixtures_Extract[],MATCH($A32,FPL_Fixtures_Extract[[Player]:[Player]],0),MATCH(FPL_Combined[[#Headers],[Gameweek 35]],FPL_Fixtures_Extract[#Headers],0)))-4),Team_Key[[Full Name]:[Full Name]],0))&amp;RIGHT(INDEX(FPL_Fixtures_Extract[],MATCH($A32,FPL_Fixtures_Extract[[Player]:[Player]],0),MATCH(FPL_Combined[[#Headers],[Gameweek 35]],FPL_Fixtures_Extract[#Headers],0)),3))</f>
        <v>LIV(A)</v>
      </c>
      <c r="AK32" t="str">
        <f ca="1">IF(RIGHT(FPL_Combined[[#Headers],[Gameweek 36]],2)&lt;$B$622,INDEX(FPL_Results_Extract[Gameweek 11],MATCH($A32,FPL_Results_Extract[[Player]:[Player]],0)),INDEX(Team_Key[[Abbreviation]:[Abbreviation]],MATCH(LEFT(INDEX(FPL_Fixtures_Extract[],MATCH($A32,FPL_Fixtures_Extract[[Player]:[Player]],0),MATCH(FPL_Combined[[#Headers],[Gameweek 36]],FPL_Fixtures_Extract[#Headers],0)),LEN(INDEX(FPL_Fixtures_Extract[],MATCH($A32,FPL_Fixtures_Extract[[Player]:[Player]],0),MATCH(FPL_Combined[[#Headers],[Gameweek 36]],FPL_Fixtures_Extract[#Headers],0)))-4),Team_Key[[Full Name]:[Full Name]],0))&amp;RIGHT(INDEX(FPL_Fixtures_Extract[],MATCH($A32,FPL_Fixtures_Extract[[Player]:[Player]],0),MATCH(FPL_Combined[[#Headers],[Gameweek 36]],FPL_Fixtures_Extract[#Headers],0)),3))</f>
        <v>CRY(H)</v>
      </c>
      <c r="AL32" t="str">
        <f ca="1">IF(RIGHT(FPL_Combined[[#Headers],[Gameweek 37]],2)&lt;$B$622,INDEX(FPL_Results_Extract[Gameweek 12],MATCH($A32,FPL_Results_Extract[[Player]:[Player]],0)),INDEX(Team_Key[[Abbreviation]:[Abbreviation]],MATCH(LEFT(INDEX(FPL_Fixtures_Extract[],MATCH($A32,FPL_Fixtures_Extract[[Player]:[Player]],0),MATCH(FPL_Combined[[#Headers],[Gameweek 37]],FPL_Fixtures_Extract[#Headers],0)),LEN(INDEX(FPL_Fixtures_Extract[],MATCH($A32,FPL_Fixtures_Extract[[Player]:[Player]],0),MATCH(FPL_Combined[[#Headers],[Gameweek 37]],FPL_Fixtures_Extract[#Headers],0)))-4),Team_Key[[Full Name]:[Full Name]],0))&amp;RIGHT(INDEX(FPL_Fixtures_Extract[],MATCH($A32,FPL_Fixtures_Extract[[Player]:[Player]],0),MATCH(FPL_Combined[[#Headers],[Gameweek 37]],FPL_Fixtures_Extract[#Headers],0)),3))</f>
        <v>AVL(A)</v>
      </c>
      <c r="AM32" t="str">
        <f ca="1">IF(RIGHT(FPL_Combined[[#Headers],[Gameweek 38]],2)&lt;$B$622,INDEX(FPL_Results_Extract[Gameweek 13],MATCH($A32,FPL_Results_Extract[[Player]:[Player]],0)),INDEX(Team_Key[[Abbreviation]:[Abbreviation]],MATCH(LEFT(INDEX(FPL_Fixtures_Extract[],MATCH($A32,FPL_Fixtures_Extract[[Player]:[Player]],0),MATCH(FPL_Combined[[#Headers],[Gameweek 38]],FPL_Fixtures_Extract[#Headers],0)),LEN(INDEX(FPL_Fixtures_Extract[],MATCH($A32,FPL_Fixtures_Extract[[Player]:[Player]],0),MATCH(FPL_Combined[[#Headers],[Gameweek 38]],FPL_Fixtures_Extract[#Headers],0)))-4),Team_Key[[Full Name]:[Full Name]],0))&amp;RIGHT(INDEX(FPL_Fixtures_Extract[],MATCH($A32,FPL_Fixtures_Extract[[Player]:[Player]],0),MATCH(FPL_Combined[[#Headers],[Gameweek 38]],FPL_Fixtures_Extract[#Headers],0)),3))</f>
        <v>TOT(H)</v>
      </c>
    </row>
    <row r="33" spans="1:39" x14ac:dyDescent="0.45">
      <c r="A33" t="s">
        <v>83</v>
      </c>
      <c r="B33" t="str">
        <f ca="1">IF(RIGHT(FPL_Combined[[#Headers],[Gameweek 01]],2)&lt;$B$622,INDEX(FPL_Results_Extract[Gameweek 01],MATCH($A33,FPL_Results_Extract[[Player]:[Player]],0)),INDEX(Team_Key[[Abbreviation]:[Abbreviation]],MATCH(LEFT(INDEX(FPL_Fixtures_Extract[],MATCH($A33,FPL_Fixtures_Extract[[Player]:[Player]],0),MATCH(FPL_Combined[[#Headers],[Gameweek 01]],FPL_Fixtures_Extract[#Headers],0)),LEN(INDEX(FPL_Fixtures_Extract[],MATCH($A33,FPL_Fixtures_Extract[[Player]:[Player]],0),MATCH(FPL_Combined[[#Headers],[Gameweek 01]],FPL_Fixtures_Extract[#Headers],0)))-4),Team_Key[[Full Name]:[Full Name]],0))&amp;RIGHT(INDEX(FPL_Fixtures_Extract[],MATCH($A33,FPL_Fixtures_Extract[[Player]:[Player]],0),MATCH(FPL_Combined[[#Headers],[Gameweek 01]],FPL_Fixtures_Extract[#Headers],0)),3))</f>
        <v>LIV(H) 0-1</v>
      </c>
      <c r="C33" t="str">
        <f ca="1">IF(RIGHT(FPL_Combined[[#Headers],[Gameweek 02]],2)&lt;$B$622,INDEX(FPL_Results_Extract[Gameweek 02],MATCH($A33,FPL_Results_Extract[[Player]:[Player]],0)),INDEX(Team_Key[[Abbreviation]:[Abbreviation]],MATCH(LEFT(INDEX(FPL_Fixtures_Extract[],MATCH($A33,FPL_Fixtures_Extract[[Player]:[Player]],0),MATCH(FPL_Combined[[#Headers],[Gameweek 02]],FPL_Fixtures_Extract[#Headers],0)),LEN(INDEX(FPL_Fixtures_Extract[],MATCH($A33,FPL_Fixtures_Extract[[Player]:[Player]],0),MATCH(FPL_Combined[[#Headers],[Gameweek 02]],FPL_Fixtures_Extract[#Headers],0)))-4),Team_Key[[Full Name]:[Full Name]],0))&amp;RIGHT(INDEX(FPL_Fixtures_Extract[],MATCH($A33,FPL_Fixtures_Extract[[Player]:[Player]],0),MATCH(FPL_Combined[[#Headers],[Gameweek 02]],FPL_Fixtures_Extract[#Headers],0)),3))</f>
        <v>TOT(A) 2-2</v>
      </c>
      <c r="D33" t="str">
        <f ca="1">IF(RIGHT(FPL_Combined[[#Headers],[Gameweek 03]],2)&lt;$B$622,INDEX(FPL_Results_Extract[Gameweek 03],MATCH($A33,FPL_Results_Extract[[Player]:[Player]],0)),INDEX(Team_Key[[Abbreviation]:[Abbreviation]],MATCH(LEFT(INDEX(FPL_Fixtures_Extract[],MATCH($A33,FPL_Fixtures_Extract[[Player]:[Player]],0),MATCH(FPL_Combined[[#Headers],[Gameweek 03]],FPL_Fixtures_Extract[#Headers],0)),LEN(INDEX(FPL_Fixtures_Extract[],MATCH($A33,FPL_Fixtures_Extract[[Player]:[Player]],0),MATCH(FPL_Combined[[#Headers],[Gameweek 03]],FPL_Fixtures_Extract[#Headers],0)))-4),Team_Key[[Full Name]:[Full Name]],0))&amp;RIGHT(INDEX(FPL_Fixtures_Extract[],MATCH($A33,FPL_Fixtures_Extract[[Player]:[Player]],0),MATCH(FPL_Combined[[#Headers],[Gameweek 03]],FPL_Fixtures_Extract[#Headers],0)),3))</f>
        <v>NOR(A) 1-1</v>
      </c>
      <c r="E33" t="str">
        <f ca="1">IF(RIGHT(FPL_Combined[[#Headers],[Gameweek 04]],2)&lt;$B$622,INDEX(FPL_Results_Extract[Gameweek 04],MATCH($A33,FPL_Results_Extract[[Player]:[Player]],0)),INDEX(Team_Key[[Abbreviation]:[Abbreviation]],MATCH(LEFT(INDEX(FPL_Fixtures_Extract[],MATCH($A33,FPL_Fixtures_Extract[[Player]:[Player]],0),MATCH(FPL_Combined[[#Headers],[Gameweek 04]],FPL_Fixtures_Extract[#Headers],0)),LEN(INDEX(FPL_Fixtures_Extract[],MATCH($A33,FPL_Fixtures_Extract[[Player]:[Player]],0),MATCH(FPL_Combined[[#Headers],[Gameweek 04]],FPL_Fixtures_Extract[#Headers],0)))-4),Team_Key[[Full Name]:[Full Name]],0))&amp;RIGHT(INDEX(FPL_Fixtures_Extract[],MATCH($A33,FPL_Fixtures_Extract[[Player]:[Player]],0),MATCH(FPL_Combined[[#Headers],[Gameweek 04]],FPL_Fixtures_Extract[#Headers],0)),3))</f>
        <v>WBA(H) 0-1</v>
      </c>
      <c r="F33" t="str">
        <f ca="1">IF(RIGHT(FPL_Combined[[#Headers],[Gameweek 05]],2)&lt;$B$622,INDEX(FPL_Results_Extract[Gameweek 05],MATCH($A33,FPL_Results_Extract[[Player]:[Player]],0)),INDEX(Team_Key[[Abbreviation]:[Abbreviation]],MATCH(LEFT(INDEX(FPL_Fixtures_Extract[],MATCH($A33,FPL_Fixtures_Extract[[Player]:[Player]],0),MATCH(FPL_Combined[[#Headers],[Gameweek 05]],FPL_Fixtures_Extract[#Headers],0)),LEN(INDEX(FPL_Fixtures_Extract[],MATCH($A33,FPL_Fixtures_Extract[[Player]:[Player]],0),MATCH(FPL_Combined[[#Headers],[Gameweek 05]],FPL_Fixtures_Extract[#Headers],0)))-4),Team_Key[[Full Name]:[Full Name]],0))&amp;RIGHT(INDEX(FPL_Fixtures_Extract[],MATCH($A33,FPL_Fixtures_Extract[[Player]:[Player]],0),MATCH(FPL_Combined[[#Headers],[Gameweek 05]],FPL_Fixtures_Extract[#Headers],0)),3))</f>
        <v>ARS(A) 0-2</v>
      </c>
      <c r="G33" t="str">
        <f ca="1">IF(RIGHT(FPL_Combined[[#Headers],[Gameweek 06]],2)&lt;$B$622,INDEX(FPL_Results_Extract[Gameweek 06],MATCH($A33,FPL_Results_Extract[[Player]:[Player]],0)),INDEX(Team_Key[[Abbreviation]:[Abbreviation]],MATCH(LEFT(INDEX(FPL_Fixtures_Extract[],MATCH($A33,FPL_Fixtures_Extract[[Player]:[Player]],0),MATCH(FPL_Combined[[#Headers],[Gameweek 06]],FPL_Fixtures_Extract[#Headers],0)),LEN(INDEX(FPL_Fixtures_Extract[],MATCH($A33,FPL_Fixtures_Extract[[Player]:[Player]],0),MATCH(FPL_Combined[[#Headers],[Gameweek 06]],FPL_Fixtures_Extract[#Headers],0)))-4),Team_Key[[Full Name]:[Full Name]],0))&amp;RIGHT(INDEX(FPL_Fixtures_Extract[],MATCH($A33,FPL_Fixtures_Extract[[Player]:[Player]],0),MATCH(FPL_Combined[[#Headers],[Gameweek 06]],FPL_Fixtures_Extract[#Headers],0)),3))</f>
        <v>LEI(H) 2-2</v>
      </c>
      <c r="H33" t="str">
        <f ca="1">IF(RIGHT(FPL_Combined[[#Headers],[Gameweek 07]],2)&lt;$B$622,INDEX(FPL_Results_Extract[Gameweek 07],MATCH($A33,FPL_Results_Extract[[Player]:[Player]],0)),INDEX(Team_Key[[Abbreviation]:[Abbreviation]],MATCH(LEFT(INDEX(FPL_Fixtures_Extract[],MATCH($A33,FPL_Fixtures_Extract[[Player]:[Player]],0),MATCH(FPL_Combined[[#Headers],[Gameweek 07]],FPL_Fixtures_Extract[#Headers],0)),LEN(INDEX(FPL_Fixtures_Extract[],MATCH($A33,FPL_Fixtures_Extract[[Player]:[Player]],0),MATCH(FPL_Combined[[#Headers],[Gameweek 07]],FPL_Fixtures_Extract[#Headers],0)))-4),Team_Key[[Full Name]:[Full Name]],0))&amp;RIGHT(INDEX(FPL_Fixtures_Extract[],MATCH($A33,FPL_Fixtures_Extract[[Player]:[Player]],0),MATCH(FPL_Combined[[#Headers],[Gameweek 07]],FPL_Fixtures_Extract[#Headers],0)),3))</f>
        <v>BOU(H) 2-1</v>
      </c>
      <c r="I33" t="str">
        <f ca="1">IF(RIGHT(FPL_Combined[[#Headers],[Gameweek 08]],2)&lt;$B$622,INDEX(FPL_Results_Extract[Gameweek 08],MATCH($A33,FPL_Results_Extract[[Player]:[Player]],0)),INDEX(Team_Key[[Abbreviation]:[Abbreviation]],MATCH(LEFT(INDEX(FPL_Fixtures_Extract[],MATCH($A33,FPL_Fixtures_Extract[[Player]:[Player]],0),MATCH(FPL_Combined[[#Headers],[Gameweek 08]],FPL_Fixtures_Extract[#Headers],0)),LEN(INDEX(FPL_Fixtures_Extract[],MATCH($A33,FPL_Fixtures_Extract[[Player]:[Player]],0),MATCH(FPL_Combined[[#Headers],[Gameweek 08]],FPL_Fixtures_Extract[#Headers],0)))-4),Team_Key[[Full Name]:[Full Name]],0))&amp;RIGHT(INDEX(FPL_Fixtures_Extract[],MATCH($A33,FPL_Fixtures_Extract[[Player]:[Player]],0),MATCH(FPL_Combined[[#Headers],[Gameweek 08]],FPL_Fixtures_Extract[#Headers],0)),3))</f>
        <v>AVL(A) 1-0</v>
      </c>
      <c r="J33" t="str">
        <f ca="1">IF(RIGHT(FPL_Combined[[#Headers],[Gameweek 09]],2)&lt;$B$622,INDEX(FPL_Results_Extract[Gameweek 09],MATCH($A33,FPL_Results_Extract[[Player]:[Player]],0)),INDEX(Team_Key[[Abbreviation]:[Abbreviation]],MATCH(LEFT(INDEX(FPL_Fixtures_Extract[],MATCH($A33,FPL_Fixtures_Extract[[Player]:[Player]],0),MATCH(FPL_Combined[[#Headers],[Gameweek 09]],FPL_Fixtures_Extract[#Headers],0)),LEN(INDEX(FPL_Fixtures_Extract[],MATCH($A33,FPL_Fixtures_Extract[[Player]:[Player]],0),MATCH(FPL_Combined[[#Headers],[Gameweek 09]],FPL_Fixtures_Extract[#Headers],0)))-4),Team_Key[[Full Name]:[Full Name]],0))&amp;RIGHT(INDEX(FPL_Fixtures_Extract[],MATCH($A33,FPL_Fixtures_Extract[[Player]:[Player]],0),MATCH(FPL_Combined[[#Headers],[Gameweek 09]],FPL_Fixtures_Extract[#Headers],0)),3))</f>
        <v>SWA(A) 1-0</v>
      </c>
      <c r="K33" t="str">
        <f ca="1">IF(RIGHT(FPL_Combined[[#Headers],[Gameweek 10]],2)&lt;$B$622,INDEX(FPL_Results_Extract[Gameweek 10],MATCH($A33,FPL_Results_Extract[[Player]:[Player]],0)),INDEX(Team_Key[[Abbreviation]:[Abbreviation]],MATCH(LEFT(INDEX(FPL_Fixtures_Extract[],MATCH($A33,FPL_Fixtures_Extract[[Player]:[Player]],0),MATCH(FPL_Combined[[#Headers],[Gameweek 10]],FPL_Fixtures_Extract[#Headers],0)),LEN(INDEX(FPL_Fixtures_Extract[],MATCH($A33,FPL_Fixtures_Extract[[Player]:[Player]],0),MATCH(FPL_Combined[[#Headers],[Gameweek 10]],FPL_Fixtures_Extract[#Headers],0)))-4),Team_Key[[Full Name]:[Full Name]],0))&amp;RIGHT(INDEX(FPL_Fixtures_Extract[],MATCH($A33,FPL_Fixtures_Extract[[Player]:[Player]],0),MATCH(FPL_Combined[[#Headers],[Gameweek 10]],FPL_Fixtures_Extract[#Headers],0)),3))</f>
        <v>WAT(H) 0-2</v>
      </c>
      <c r="L33" t="str">
        <f ca="1">IF(RIGHT(FPL_Combined[[#Headers],[Gameweek 11]],2)&lt;$B$622,INDEX(FPL_Results_Extract[Gameweek 11],MATCH($A33,FPL_Results_Extract[[Player]:[Player]],0)),INDEX(Team_Key[[Abbreviation]:[Abbreviation]],MATCH(LEFT(INDEX(FPL_Fixtures_Extract[],MATCH($A33,FPL_Fixtures_Extract[[Player]:[Player]],0),MATCH(FPL_Combined[[#Headers],[Gameweek 11]],FPL_Fixtures_Extract[#Headers],0)),LEN(INDEX(FPL_Fixtures_Extract[],MATCH($A33,FPL_Fixtures_Extract[[Player]:[Player]],0),MATCH(FPL_Combined[[#Headers],[Gameweek 11]],FPL_Fixtures_Extract[#Headers],0)))-4),Team_Key[[Full Name]:[Full Name]],0))&amp;RIGHT(INDEX(FPL_Fixtures_Extract[],MATCH($A33,FPL_Fixtures_Extract[[Player]:[Player]],0),MATCH(FPL_Combined[[#Headers],[Gameweek 11]],FPL_Fixtures_Extract[#Headers],0)),3))</f>
        <v>NEW(A) 0-0</v>
      </c>
      <c r="M33" t="str">
        <f ca="1">IF(RIGHT(FPL_Combined[[#Headers],[Gameweek 12]],2)&lt;$B$622,INDEX(FPL_Results_Extract[Gameweek 12],MATCH($A33,FPL_Results_Extract[[Player]:[Player]],0)),INDEX(Team_Key[[Abbreviation]:[Abbreviation]],MATCH(LEFT(INDEX(FPL_Fixtures_Extract[],MATCH($A33,FPL_Fixtures_Extract[[Player]:[Player]],0),MATCH(FPL_Combined[[#Headers],[Gameweek 12]],FPL_Fixtures_Extract[#Headers],0)),LEN(INDEX(FPL_Fixtures_Extract[],MATCH($A33,FPL_Fixtures_Extract[[Player]:[Player]],0),MATCH(FPL_Combined[[#Headers],[Gameweek 12]],FPL_Fixtures_Extract[#Headers],0)))-4),Team_Key[[Full Name]:[Full Name]],0))&amp;RIGHT(INDEX(FPL_Fixtures_Extract[],MATCH($A33,FPL_Fixtures_Extract[[Player]:[Player]],0),MATCH(FPL_Combined[[#Headers],[Gameweek 12]],FPL_Fixtures_Extract[#Headers],0)),3))</f>
        <v>CHE(H) 1-0</v>
      </c>
      <c r="N33" t="str">
        <f ca="1">IF(RIGHT(FPL_Combined[[#Headers],[Gameweek 13]],2)&lt;$B$622,INDEX(FPL_Results_Extract[Gameweek 13],MATCH($A33,FPL_Results_Extract[[Player]:[Player]],0)),INDEX(Team_Key[[Abbreviation]:[Abbreviation]],MATCH(LEFT(INDEX(FPL_Fixtures_Extract[],MATCH($A33,FPL_Fixtures_Extract[[Player]:[Player]],0),MATCH(FPL_Combined[[#Headers],[Gameweek 13]],FPL_Fixtures_Extract[#Headers],0)),LEN(INDEX(FPL_Fixtures_Extract[],MATCH($A33,FPL_Fixtures_Extract[[Player]:[Player]],0),MATCH(FPL_Combined[[#Headers],[Gameweek 13]],FPL_Fixtures_Extract[#Headers],0)))-4),Team_Key[[Full Name]:[Full Name]],0))&amp;RIGHT(INDEX(FPL_Fixtures_Extract[],MATCH($A33,FPL_Fixtures_Extract[[Player]:[Player]],0),MATCH(FPL_Combined[[#Headers],[Gameweek 13]],FPL_Fixtures_Extract[#Headers],0)),3))</f>
        <v>SOU(A) 1-0</v>
      </c>
      <c r="O33" t="str">
        <f ca="1">IF(RIGHT(FPL_Combined[[#Headers],[Gameweek 14]],2)&lt;$B$622,INDEX(FPL_Results_Extract[Gameweek 14],MATCH($A33,FPL_Results_Extract[[Player]:[Player]],0)),INDEX(Team_Key[[Abbreviation]:[Abbreviation]],MATCH(LEFT(INDEX(FPL_Fixtures_Extract[],MATCH($A33,FPL_Fixtures_Extract[[Player]:[Player]],0),MATCH(FPL_Combined[[#Headers],[Gameweek 14]],FPL_Fixtures_Extract[#Headers],0)),LEN(INDEX(FPL_Fixtures_Extract[],MATCH($A33,FPL_Fixtures_Extract[[Player]:[Player]],0),MATCH(FPL_Combined[[#Headers],[Gameweek 14]],FPL_Fixtures_Extract[#Headers],0)))-4),Team_Key[[Full Name]:[Full Name]],0))&amp;RIGHT(INDEX(FPL_Fixtures_Extract[],MATCH($A33,FPL_Fixtures_Extract[[Player]:[Player]],0),MATCH(FPL_Combined[[#Headers],[Gameweek 14]],FPL_Fixtures_Extract[#Headers],0)),3))</f>
        <v>SUN(A) 0-2</v>
      </c>
      <c r="P33" t="str">
        <f ca="1">IF(RIGHT(FPL_Combined[[#Headers],[Gameweek 15]],2)&lt;$B$622,INDEX(FPL_Results_Extract[Gameweek 15],MATCH($A33,FPL_Results_Extract[[Player]:[Player]],0)),INDEX(Team_Key[[Abbreviation]:[Abbreviation]],MATCH(LEFT(INDEX(FPL_Fixtures_Extract[],MATCH($A33,FPL_Fixtures_Extract[[Player]:[Player]],0),MATCH(FPL_Combined[[#Headers],[Gameweek 15]],FPL_Fixtures_Extract[#Headers],0)),LEN(INDEX(FPL_Fixtures_Extract[],MATCH($A33,FPL_Fixtures_Extract[[Player]:[Player]],0),MATCH(FPL_Combined[[#Headers],[Gameweek 15]],FPL_Fixtures_Extract[#Headers],0)))-4),Team_Key[[Full Name]:[Full Name]],0))&amp;RIGHT(INDEX(FPL_Fixtures_Extract[],MATCH($A33,FPL_Fixtures_Extract[[Player]:[Player]],0),MATCH(FPL_Combined[[#Headers],[Gameweek 15]],FPL_Fixtures_Extract[#Headers],0)),3))</f>
        <v>MCI(H) 2-0</v>
      </c>
      <c r="Q33" t="str">
        <f ca="1">IF(RIGHT(FPL_Combined[[#Headers],[Gameweek 16]],2)&lt;$B$622,INDEX(FPL_Results_Extract[Gameweek 16],MATCH($A33,FPL_Results_Extract[[Player]:[Player]],0)),INDEX(Team_Key[[Abbreviation]:[Abbreviation]],MATCH(LEFT(INDEX(FPL_Fixtures_Extract[],MATCH($A33,FPL_Fixtures_Extract[[Player]:[Player]],0),MATCH(FPL_Combined[[#Headers],[Gameweek 16]],FPL_Fixtures_Extract[#Headers],0)),LEN(INDEX(FPL_Fixtures_Extract[],MATCH($A33,FPL_Fixtures_Extract[[Player]:[Player]],0),MATCH(FPL_Combined[[#Headers],[Gameweek 16]],FPL_Fixtures_Extract[#Headers],0)))-4),Team_Key[[Full Name]:[Full Name]],0))&amp;RIGHT(INDEX(FPL_Fixtures_Extract[],MATCH($A33,FPL_Fixtures_Extract[[Player]:[Player]],0),MATCH(FPL_Combined[[#Headers],[Gameweek 16]],FPL_Fixtures_Extract[#Headers],0)),3))</f>
        <v>WHU(A) 0-0</v>
      </c>
      <c r="R33" t="str">
        <f ca="1">IF(RIGHT(FPL_Combined[[#Headers],[Gameweek 17]],2)&lt;$B$622,INDEX(FPL_Results_Extract[Gameweek 17],MATCH($A33,FPL_Results_Extract[[Player]:[Player]],0)),INDEX(Team_Key[[Abbreviation]:[Abbreviation]],MATCH(LEFT(INDEX(FPL_Fixtures_Extract[],MATCH($A33,FPL_Fixtures_Extract[[Player]:[Player]],0),MATCH(FPL_Combined[[#Headers],[Gameweek 17]],FPL_Fixtures_Extract[#Headers],0)),LEN(INDEX(FPL_Fixtures_Extract[],MATCH($A33,FPL_Fixtures_Extract[[Player]:[Player]],0),MATCH(FPL_Combined[[#Headers],[Gameweek 17]],FPL_Fixtures_Extract[#Headers],0)))-4),Team_Key[[Full Name]:[Full Name]],0))&amp;RIGHT(INDEX(FPL_Fixtures_Extract[],MATCH($A33,FPL_Fixtures_Extract[[Player]:[Player]],0),MATCH(FPL_Combined[[#Headers],[Gameweek 17]],FPL_Fixtures_Extract[#Headers],0)),3))</f>
        <v>CRY(H) 1-2</v>
      </c>
      <c r="S33" t="str">
        <f ca="1">IF(RIGHT(FPL_Combined[[#Headers],[Gameweek 18]],2)&lt;$B$622,INDEX(FPL_Results_Extract[Gameweek 18],MATCH($A33,FPL_Results_Extract[[Player]:[Player]],0)),INDEX(Team_Key[[Abbreviation]:[Abbreviation]],MATCH(LEFT(INDEX(FPL_Fixtures_Extract[],MATCH($A33,FPL_Fixtures_Extract[[Player]:[Player]],0),MATCH(FPL_Combined[[#Headers],[Gameweek 18]],FPL_Fixtures_Extract[#Headers],0)),LEN(INDEX(FPL_Fixtures_Extract[],MATCH($A33,FPL_Fixtures_Extract[[Player]:[Player]],0),MATCH(FPL_Combined[[#Headers],[Gameweek 18]],FPL_Fixtures_Extract[#Headers],0)))-4),Team_Key[[Full Name]:[Full Name]],0))&amp;RIGHT(INDEX(FPL_Fixtures_Extract[],MATCH($A33,FPL_Fixtures_Extract[[Player]:[Player]],0),MATCH(FPL_Combined[[#Headers],[Gameweek 18]],FPL_Fixtures_Extract[#Headers],0)),3))</f>
        <v>MUN(H) 2-0</v>
      </c>
      <c r="T33" t="str">
        <f ca="1">IF(RIGHT(FPL_Combined[[#Headers],[Gameweek 19]],2)&lt;$B$622,INDEX(FPL_Results_Extract[Gameweek 19],MATCH($A33,FPL_Results_Extract[[Player]:[Player]],0)),INDEX(Team_Key[[Abbreviation]:[Abbreviation]],MATCH(LEFT(INDEX(FPL_Fixtures_Extract[],MATCH($A33,FPL_Fixtures_Extract[[Player]:[Player]],0),MATCH(FPL_Combined[[#Headers],[Gameweek 19]],FPL_Fixtures_Extract[#Headers],0)),LEN(INDEX(FPL_Fixtures_Extract[],MATCH($A33,FPL_Fixtures_Extract[[Player]:[Player]],0),MATCH(FPL_Combined[[#Headers],[Gameweek 19]],FPL_Fixtures_Extract[#Headers],0)))-4),Team_Key[[Full Name]:[Full Name]],0))&amp;RIGHT(INDEX(FPL_Fixtures_Extract[],MATCH($A33,FPL_Fixtures_Extract[[Player]:[Player]],0),MATCH(FPL_Combined[[#Headers],[Gameweek 19]],FPL_Fixtures_Extract[#Headers],0)),3))</f>
        <v>EVE(A) 4-3</v>
      </c>
      <c r="U33" t="str">
        <f ca="1">IF(RIGHT(FPL_Combined[[#Headers],[Gameweek 20]],2)&lt;$B$622,INDEX(FPL_Results_Extract[Gameweek 20],MATCH($A33,FPL_Results_Extract[[Player]:[Player]],0)),INDEX(Team_Key[[Abbreviation]:[Abbreviation]],MATCH(LEFT(INDEX(FPL_Fixtures_Extract[],MATCH($A33,FPL_Fixtures_Extract[[Player]:[Player]],0),MATCH(FPL_Combined[[#Headers],[Gameweek 20]],FPL_Fixtures_Extract[#Headers],0)),LEN(INDEX(FPL_Fixtures_Extract[],MATCH($A33,FPL_Fixtures_Extract[[Player]:[Player]],0),MATCH(FPL_Combined[[#Headers],[Gameweek 20]],FPL_Fixtures_Extract[#Headers],0)))-4),Team_Key[[Full Name]:[Full Name]],0))&amp;RIGHT(INDEX(FPL_Fixtures_Extract[],MATCH($A33,FPL_Fixtures_Extract[[Player]:[Player]],0),MATCH(FPL_Combined[[#Headers],[Gameweek 20]],FPL_Fixtures_Extract[#Headers],0)),3))</f>
        <v>WBA(A) 1-2</v>
      </c>
      <c r="V33" t="str">
        <f ca="1">IF(RIGHT(FPL_Combined[[#Headers],[Gameweek 21]],2)&lt;$B$622,INDEX(FPL_Results_Extract[Gameweek 21],MATCH($A33,FPL_Results_Extract[[Player]:[Player]],0)),INDEX(Team_Key[[Abbreviation]:[Abbreviation]],MATCH(LEFT(INDEX(FPL_Fixtures_Extract[],MATCH($A33,FPL_Fixtures_Extract[[Player]:[Player]],0),MATCH(FPL_Combined[[#Headers],[Gameweek 21]],FPL_Fixtures_Extract[#Headers],0)),LEN(INDEX(FPL_Fixtures_Extract[],MATCH($A33,FPL_Fixtures_Extract[[Player]:[Player]],0),MATCH(FPL_Combined[[#Headers],[Gameweek 21]],FPL_Fixtures_Extract[#Headers],0)))-4),Team_Key[[Full Name]:[Full Name]],0))&amp;RIGHT(INDEX(FPL_Fixtures_Extract[],MATCH($A33,FPL_Fixtures_Extract[[Player]:[Player]],0),MATCH(FPL_Combined[[#Headers],[Gameweek 21]],FPL_Fixtures_Extract[#Headers],0)),3))</f>
        <v>NOR(H) 3-1</v>
      </c>
      <c r="W33" t="str">
        <f ca="1">IF(RIGHT(FPL_Combined[[#Headers],[Gameweek 22]],2)&lt;$B$622,INDEX(FPL_Results_Extract[Gameweek 22],MATCH($A33,FPL_Results_Extract[[Player]:[Player]],0)),INDEX(Team_Key[[Abbreviation]:[Abbreviation]],MATCH(LEFT(INDEX(FPL_Fixtures_Extract[],MATCH($A33,FPL_Fixtures_Extract[[Player]:[Player]],0),MATCH(FPL_Combined[[#Headers],[Gameweek 22]],FPL_Fixtures_Extract[#Headers],0)),LEN(INDEX(FPL_Fixtures_Extract[],MATCH($A33,FPL_Fixtures_Extract[[Player]:[Player]],0),MATCH(FPL_Combined[[#Headers],[Gameweek 22]],FPL_Fixtures_Extract[#Headers],0)))-4),Team_Key[[Full Name]:[Full Name]],0))&amp;RIGHT(INDEX(FPL_Fixtures_Extract[],MATCH($A33,FPL_Fixtures_Extract[[Player]:[Player]],0),MATCH(FPL_Combined[[#Headers],[Gameweek 22]],FPL_Fixtures_Extract[#Headers],0)),3))</f>
        <v>ARS(H) 0-0</v>
      </c>
      <c r="X33" t="str">
        <f ca="1">IF(RIGHT(FPL_Combined[[#Headers],[Gameweek 23]],2)&lt;$B$622,INDEX(FPL_Results_Extract[Gameweek 23],MATCH($A33,FPL_Results_Extract[[Player]:[Player]],0)),INDEX(Team_Key[[Abbreviation]:[Abbreviation]],MATCH(LEFT(INDEX(FPL_Fixtures_Extract[],MATCH($A33,FPL_Fixtures_Extract[[Player]:[Player]],0),MATCH(FPL_Combined[[#Headers],[Gameweek 23]],FPL_Fixtures_Extract[#Headers],0)),LEN(INDEX(FPL_Fixtures_Extract[],MATCH($A33,FPL_Fixtures_Extract[[Player]:[Player]],0),MATCH(FPL_Combined[[#Headers],[Gameweek 23]],FPL_Fixtures_Extract[#Headers],0)))-4),Team_Key[[Full Name]:[Full Name]],0))&amp;RIGHT(INDEX(FPL_Fixtures_Extract[],MATCH($A33,FPL_Fixtures_Extract[[Player]:[Player]],0),MATCH(FPL_Combined[[#Headers],[Gameweek 23]],FPL_Fixtures_Extract[#Headers],0)),3))</f>
        <v>LEI(A) 0-3</v>
      </c>
      <c r="Y33" t="str">
        <f ca="1">IF(RIGHT(FPL_Combined[[#Headers],[Gameweek 24]],2)&lt;$B$622,INDEX(FPL_Results_Extract[Team],MATCH($A33,FPL_Results_Extract[[Player]:[Player]],0)),INDEX(Team_Key[[Abbreviation]:[Abbreviation]],MATCH(LEFT(INDEX(FPL_Fixtures_Extract[],MATCH($A33,FPL_Fixtures_Extract[[Player]:[Player]],0),MATCH(FPL_Combined[[#Headers],[Gameweek 24]],FPL_Fixtures_Extract[#Headers],0)),LEN(INDEX(FPL_Fixtures_Extract[],MATCH($A33,FPL_Fixtures_Extract[[Player]:[Player]],0),MATCH(FPL_Combined[[#Headers],[Gameweek 24]],FPL_Fixtures_Extract[#Headers],0)))-4),Team_Key[[Full Name]:[Full Name]],0))&amp;RIGHT(INDEX(FPL_Fixtures_Extract[],MATCH($A33,FPL_Fixtures_Extract[[Player]:[Player]],0),MATCH(FPL_Combined[[#Headers],[Gameweek 24]],FPL_Fixtures_Extract[#Headers],0)),3))</f>
        <v>STK</v>
      </c>
      <c r="Z33" t="str">
        <f ca="1">IF(RIGHT(FPL_Combined[[#Headers],[Gameweek 25]],2)&lt;$B$622,INDEX(FPL_Results_Extract[Player],MATCH($A33,FPL_Results_Extract[[Player]:[Player]],0)),INDEX(Team_Key[[Abbreviation]:[Abbreviation]],MATCH(LEFT(INDEX(FPL_Fixtures_Extract[],MATCH($A33,FPL_Fixtures_Extract[[Player]:[Player]],0),MATCH(FPL_Combined[[#Headers],[Gameweek 25]],FPL_Fixtures_Extract[#Headers],0)),LEN(INDEX(FPL_Fixtures_Extract[],MATCH($A33,FPL_Fixtures_Extract[[Player]:[Player]],0),MATCH(FPL_Combined[[#Headers],[Gameweek 25]],FPL_Fixtures_Extract[#Headers],0)))-4),Team_Key[[Full Name]:[Full Name]],0))&amp;RIGHT(INDEX(FPL_Fixtures_Extract[],MATCH($A33,FPL_Fixtures_Extract[[Player]:[Player]],0),MATCH(FPL_Combined[[#Headers],[Gameweek 25]],FPL_Fixtures_Extract[#Headers],0)),3))</f>
        <v>Arnautovic</v>
      </c>
      <c r="AA33" t="str">
        <f ca="1">IF(RIGHT(FPL_Combined[[#Headers],[Gameweek 26]],2)&lt;$B$622,INDEX(FPL_Results_Extract[Gameweek 01],MATCH($A33,FPL_Results_Extract[[Player]:[Player]],0)),INDEX(Team_Key[[Abbreviation]:[Abbreviation]],MATCH(LEFT(INDEX(FPL_Fixtures_Extract[],MATCH($A33,FPL_Fixtures_Extract[[Player]:[Player]],0),MATCH(FPL_Combined[[#Headers],[Gameweek 26]],FPL_Fixtures_Extract[#Headers],0)),LEN(INDEX(FPL_Fixtures_Extract[],MATCH($A33,FPL_Fixtures_Extract[[Player]:[Player]],0),MATCH(FPL_Combined[[#Headers],[Gameweek 26]],FPL_Fixtures_Extract[#Headers],0)))-4),Team_Key[[Full Name]:[Full Name]],0))&amp;RIGHT(INDEX(FPL_Fixtures_Extract[],MATCH($A33,FPL_Fixtures_Extract[[Player]:[Player]],0),MATCH(FPL_Combined[[#Headers],[Gameweek 26]],FPL_Fixtures_Extract[#Headers],0)),3))</f>
        <v>LIV(H) 0-1</v>
      </c>
      <c r="AB33" t="str">
        <f ca="1">IF(RIGHT(FPL_Combined[[#Headers],[Gameweek 27]],2)&lt;$B$622,INDEX(FPL_Results_Extract[Gameweek 02],MATCH($A33,FPL_Results_Extract[[Player]:[Player]],0)),INDEX(Team_Key[[Abbreviation]:[Abbreviation]],MATCH(LEFT(INDEX(FPL_Fixtures_Extract[],MATCH($A33,FPL_Fixtures_Extract[[Player]:[Player]],0),MATCH(FPL_Combined[[#Headers],[Gameweek 27]],FPL_Fixtures_Extract[#Headers],0)),LEN(INDEX(FPL_Fixtures_Extract[],MATCH($A33,FPL_Fixtures_Extract[[Player]:[Player]],0),MATCH(FPL_Combined[[#Headers],[Gameweek 27]],FPL_Fixtures_Extract[#Headers],0)))-4),Team_Key[[Full Name]:[Full Name]],0))&amp;RIGHT(INDEX(FPL_Fixtures_Extract[],MATCH($A33,FPL_Fixtures_Extract[[Player]:[Player]],0),MATCH(FPL_Combined[[#Headers],[Gameweek 27]],FPL_Fixtures_Extract[#Headers],0)),3))</f>
        <v>TOT(A) 2-2</v>
      </c>
      <c r="AC33" t="str">
        <f ca="1">IF(RIGHT(FPL_Combined[[#Headers],[Gameweek 28]],2)&lt;$B$622,INDEX(FPL_Results_Extract[Gameweek 03],MATCH($A33,FPL_Results_Extract[[Player]:[Player]],0)),INDEX(Team_Key[[Abbreviation]:[Abbreviation]],MATCH(LEFT(INDEX(FPL_Fixtures_Extract[],MATCH($A33,FPL_Fixtures_Extract[[Player]:[Player]],0),MATCH(FPL_Combined[[#Headers],[Gameweek 28]],FPL_Fixtures_Extract[#Headers],0)),LEN(INDEX(FPL_Fixtures_Extract[],MATCH($A33,FPL_Fixtures_Extract[[Player]:[Player]],0),MATCH(FPL_Combined[[#Headers],[Gameweek 28]],FPL_Fixtures_Extract[#Headers],0)))-4),Team_Key[[Full Name]:[Full Name]],0))&amp;RIGHT(INDEX(FPL_Fixtures_Extract[],MATCH($A33,FPL_Fixtures_Extract[[Player]:[Player]],0),MATCH(FPL_Combined[[#Headers],[Gameweek 28]],FPL_Fixtures_Extract[#Headers],0)),3))</f>
        <v>NOR(A) 1-1</v>
      </c>
      <c r="AD33" t="str">
        <f ca="1">IF(RIGHT(FPL_Combined[[#Headers],[Gameweek 29]],2)&lt;$B$622,INDEX(FPL_Results_Extract[Gameweek 04],MATCH($A33,FPL_Results_Extract[[Player]:[Player]],0)),INDEX(Team_Key[[Abbreviation]:[Abbreviation]],MATCH(LEFT(INDEX(FPL_Fixtures_Extract[],MATCH($A33,FPL_Fixtures_Extract[[Player]:[Player]],0),MATCH(FPL_Combined[[#Headers],[Gameweek 29]],FPL_Fixtures_Extract[#Headers],0)),LEN(INDEX(FPL_Fixtures_Extract[],MATCH($A33,FPL_Fixtures_Extract[[Player]:[Player]],0),MATCH(FPL_Combined[[#Headers],[Gameweek 29]],FPL_Fixtures_Extract[#Headers],0)))-4),Team_Key[[Full Name]:[Full Name]],0))&amp;RIGHT(INDEX(FPL_Fixtures_Extract[],MATCH($A33,FPL_Fixtures_Extract[[Player]:[Player]],0),MATCH(FPL_Combined[[#Headers],[Gameweek 29]],FPL_Fixtures_Extract[#Headers],0)),3))</f>
        <v>CHE(A)</v>
      </c>
      <c r="AE33" t="str">
        <f ca="1">IF(RIGHT(FPL_Combined[[#Headers],[Gameweek 30]],2)&lt;$B$622,INDEX(FPL_Results_Extract[Gameweek 05],MATCH($A33,FPL_Results_Extract[[Player]:[Player]],0)),INDEX(Team_Key[[Abbreviation]:[Abbreviation]],MATCH(LEFT(INDEX(FPL_Fixtures_Extract[],MATCH($A33,FPL_Fixtures_Extract[[Player]:[Player]],0),MATCH(FPL_Combined[[#Headers],[Gameweek 30]],FPL_Fixtures_Extract[#Headers],0)),LEN(INDEX(FPL_Fixtures_Extract[],MATCH($A33,FPL_Fixtures_Extract[[Player]:[Player]],0),MATCH(FPL_Combined[[#Headers],[Gameweek 30]],FPL_Fixtures_Extract[#Headers],0)))-4),Team_Key[[Full Name]:[Full Name]],0))&amp;RIGHT(INDEX(FPL_Fixtures_Extract[],MATCH($A33,FPL_Fixtures_Extract[[Player]:[Player]],0),MATCH(FPL_Combined[[#Headers],[Gameweek 30]],FPL_Fixtures_Extract[#Headers],0)),3))</f>
        <v>SOU(H)</v>
      </c>
      <c r="AF33" t="str">
        <f ca="1">IF(RIGHT(FPL_Combined[[#Headers],[Gameweek 31]],2)&lt;$B$622,INDEX(FPL_Results_Extract[Gameweek 06],MATCH($A33,FPL_Results_Extract[[Player]:[Player]],0)),INDEX(Team_Key[[Abbreviation]:[Abbreviation]],MATCH(LEFT(INDEX(FPL_Fixtures_Extract[],MATCH($A33,FPL_Fixtures_Extract[[Player]:[Player]],0),MATCH(FPL_Combined[[#Headers],[Gameweek 31]],FPL_Fixtures_Extract[#Headers],0)),LEN(INDEX(FPL_Fixtures_Extract[],MATCH($A33,FPL_Fixtures_Extract[[Player]:[Player]],0),MATCH(FPL_Combined[[#Headers],[Gameweek 31]],FPL_Fixtures_Extract[#Headers],0)))-4),Team_Key[[Full Name]:[Full Name]],0))&amp;RIGHT(INDEX(FPL_Fixtures_Extract[],MATCH($A33,FPL_Fixtures_Extract[[Player]:[Player]],0),MATCH(FPL_Combined[[#Headers],[Gameweek 31]],FPL_Fixtures_Extract[#Headers],0)),3))</f>
        <v>WAT(A)</v>
      </c>
      <c r="AG33" t="str">
        <f ca="1">IF(RIGHT(FPL_Combined[[#Headers],[Gameweek 32]],2)&lt;$B$622,INDEX(FPL_Results_Extract[Gameweek 07],MATCH($A33,FPL_Results_Extract[[Player]:[Player]],0)),INDEX(Team_Key[[Abbreviation]:[Abbreviation]],MATCH(LEFT(INDEX(FPL_Fixtures_Extract[],MATCH($A33,FPL_Fixtures_Extract[[Player]:[Player]],0),MATCH(FPL_Combined[[#Headers],[Gameweek 32]],FPL_Fixtures_Extract[#Headers],0)),LEN(INDEX(FPL_Fixtures_Extract[],MATCH($A33,FPL_Fixtures_Extract[[Player]:[Player]],0),MATCH(FPL_Combined[[#Headers],[Gameweek 32]],FPL_Fixtures_Extract[#Headers],0)))-4),Team_Key[[Full Name]:[Full Name]],0))&amp;RIGHT(INDEX(FPL_Fixtures_Extract[],MATCH($A33,FPL_Fixtures_Extract[[Player]:[Player]],0),MATCH(FPL_Combined[[#Headers],[Gameweek 32]],FPL_Fixtures_Extract[#Headers],0)),3))</f>
        <v>SWA(H)</v>
      </c>
      <c r="AH33" t="str">
        <f ca="1">IF(RIGHT(FPL_Combined[[#Headers],[Gameweek 33]],2)&lt;$B$622,INDEX(FPL_Results_Extract[Gameweek 08],MATCH($A33,FPL_Results_Extract[[Player]:[Player]],0)),INDEX(Team_Key[[Abbreviation]:[Abbreviation]],MATCH(LEFT(INDEX(FPL_Fixtures_Extract[],MATCH($A33,FPL_Fixtures_Extract[[Player]:[Player]],0),MATCH(FPL_Combined[[#Headers],[Gameweek 33]],FPL_Fixtures_Extract[#Headers],0)),LEN(INDEX(FPL_Fixtures_Extract[],MATCH($A33,FPL_Fixtures_Extract[[Player]:[Player]],0),MATCH(FPL_Combined[[#Headers],[Gameweek 33]],FPL_Fixtures_Extract[#Headers],0)))-4),Team_Key[[Full Name]:[Full Name]],0))&amp;RIGHT(INDEX(FPL_Fixtures_Extract[],MATCH($A33,FPL_Fixtures_Extract[[Player]:[Player]],0),MATCH(FPL_Combined[[#Headers],[Gameweek 33]],FPL_Fixtures_Extract[#Headers],0)),3))</f>
        <v>LIV(A)</v>
      </c>
      <c r="AI33" t="str">
        <f ca="1">IF(RIGHT(FPL_Combined[[#Headers],[Gameweek 34]],2)&lt;$B$622,INDEX(FPL_Results_Extract[Gameweek 09],MATCH($A33,FPL_Results_Extract[[Player]:[Player]],0)),INDEX(Team_Key[[Abbreviation]:[Abbreviation]],MATCH(LEFT(INDEX(FPL_Fixtures_Extract[],MATCH($A33,FPL_Fixtures_Extract[[Player]:[Player]],0),MATCH(FPL_Combined[[#Headers],[Gameweek 34]],FPL_Fixtures_Extract[#Headers],0)),LEN(INDEX(FPL_Fixtures_Extract[],MATCH($A33,FPL_Fixtures_Extract[[Player]:[Player]],0),MATCH(FPL_Combined[[#Headers],[Gameweek 34]],FPL_Fixtures_Extract[#Headers],0)))-4),Team_Key[[Full Name]:[Full Name]],0))&amp;RIGHT(INDEX(FPL_Fixtures_Extract[],MATCH($A33,FPL_Fixtures_Extract[[Player]:[Player]],0),MATCH(FPL_Combined[[#Headers],[Gameweek 34]],FPL_Fixtures_Extract[#Headers],0)),3))</f>
        <v>TOT(H)</v>
      </c>
      <c r="AJ33" t="str">
        <f ca="1">IF(RIGHT(FPL_Combined[[#Headers],[Gameweek 35]],2)&lt;$B$622,INDEX(FPL_Results_Extract[Gameweek 10],MATCH($A33,FPL_Results_Extract[[Player]:[Player]],0)),INDEX(Team_Key[[Abbreviation]:[Abbreviation]],MATCH(LEFT(INDEX(FPL_Fixtures_Extract[],MATCH($A33,FPL_Fixtures_Extract[[Player]:[Player]],0),MATCH(FPL_Combined[[#Headers],[Gameweek 35]],FPL_Fixtures_Extract[#Headers],0)),LEN(INDEX(FPL_Fixtures_Extract[],MATCH($A33,FPL_Fixtures_Extract[[Player]:[Player]],0),MATCH(FPL_Combined[[#Headers],[Gameweek 35]],FPL_Fixtures_Extract[#Headers],0)))-4),Team_Key[[Full Name]:[Full Name]],0))&amp;RIGHT(INDEX(FPL_Fixtures_Extract[],MATCH($A33,FPL_Fixtures_Extract[[Player]:[Player]],0),MATCH(FPL_Combined[[#Headers],[Gameweek 35]],FPL_Fixtures_Extract[#Headers],0)),3))</f>
        <v>MCI(A)</v>
      </c>
      <c r="AK33" t="str">
        <f ca="1">IF(RIGHT(FPL_Combined[[#Headers],[Gameweek 36]],2)&lt;$B$622,INDEX(FPL_Results_Extract[Gameweek 11],MATCH($A33,FPL_Results_Extract[[Player]:[Player]],0)),INDEX(Team_Key[[Abbreviation]:[Abbreviation]],MATCH(LEFT(INDEX(FPL_Fixtures_Extract[],MATCH($A33,FPL_Fixtures_Extract[[Player]:[Player]],0),MATCH(FPL_Combined[[#Headers],[Gameweek 36]],FPL_Fixtures_Extract[#Headers],0)),LEN(INDEX(FPL_Fixtures_Extract[],MATCH($A33,FPL_Fixtures_Extract[[Player]:[Player]],0),MATCH(FPL_Combined[[#Headers],[Gameweek 36]],FPL_Fixtures_Extract[#Headers],0)))-4),Team_Key[[Full Name]:[Full Name]],0))&amp;RIGHT(INDEX(FPL_Fixtures_Extract[],MATCH($A33,FPL_Fixtures_Extract[[Player]:[Player]],0),MATCH(FPL_Combined[[#Headers],[Gameweek 36]],FPL_Fixtures_Extract[#Headers],0)),3))</f>
        <v>SUN(H)</v>
      </c>
      <c r="AL33" t="str">
        <f ca="1">IF(RIGHT(FPL_Combined[[#Headers],[Gameweek 37]],2)&lt;$B$622,INDEX(FPL_Results_Extract[Gameweek 12],MATCH($A33,FPL_Results_Extract[[Player]:[Player]],0)),INDEX(Team_Key[[Abbreviation]:[Abbreviation]],MATCH(LEFT(INDEX(FPL_Fixtures_Extract[],MATCH($A33,FPL_Fixtures_Extract[[Player]:[Player]],0),MATCH(FPL_Combined[[#Headers],[Gameweek 37]],FPL_Fixtures_Extract[#Headers],0)),LEN(INDEX(FPL_Fixtures_Extract[],MATCH($A33,FPL_Fixtures_Extract[[Player]:[Player]],0),MATCH(FPL_Combined[[#Headers],[Gameweek 37]],FPL_Fixtures_Extract[#Headers],0)))-4),Team_Key[[Full Name]:[Full Name]],0))&amp;RIGHT(INDEX(FPL_Fixtures_Extract[],MATCH($A33,FPL_Fixtures_Extract[[Player]:[Player]],0),MATCH(FPL_Combined[[#Headers],[Gameweek 37]],FPL_Fixtures_Extract[#Headers],0)),3))</f>
        <v>CRY(A)</v>
      </c>
      <c r="AM33" t="str">
        <f ca="1">IF(RIGHT(FPL_Combined[[#Headers],[Gameweek 38]],2)&lt;$B$622,INDEX(FPL_Results_Extract[Gameweek 13],MATCH($A33,FPL_Results_Extract[[Player]:[Player]],0)),INDEX(Team_Key[[Abbreviation]:[Abbreviation]],MATCH(LEFT(INDEX(FPL_Fixtures_Extract[],MATCH($A33,FPL_Fixtures_Extract[[Player]:[Player]],0),MATCH(FPL_Combined[[#Headers],[Gameweek 38]],FPL_Fixtures_Extract[#Headers],0)),LEN(INDEX(FPL_Fixtures_Extract[],MATCH($A33,FPL_Fixtures_Extract[[Player]:[Player]],0),MATCH(FPL_Combined[[#Headers],[Gameweek 38]],FPL_Fixtures_Extract[#Headers],0)))-4),Team_Key[[Full Name]:[Full Name]],0))&amp;RIGHT(INDEX(FPL_Fixtures_Extract[],MATCH($A33,FPL_Fixtures_Extract[[Player]:[Player]],0),MATCH(FPL_Combined[[#Headers],[Gameweek 38]],FPL_Fixtures_Extract[#Headers],0)),3))</f>
        <v>WHU(H)</v>
      </c>
    </row>
    <row r="34" spans="1:39" x14ac:dyDescent="0.45">
      <c r="A34" t="s">
        <v>114</v>
      </c>
      <c r="B34" t="str">
        <f ca="1">IF(RIGHT(FPL_Combined[[#Headers],[Gameweek 01]],2)&lt;$B$622,INDEX(FPL_Results_Extract[Gameweek 01],MATCH($A34,FPL_Results_Extract[[Player]:[Player]],0)),INDEX(Team_Key[[Abbreviation]:[Abbreviation]],MATCH(LEFT(INDEX(FPL_Fixtures_Extract[],MATCH($A34,FPL_Fixtures_Extract[[Player]:[Player]],0),MATCH(FPL_Combined[[#Headers],[Gameweek 01]],FPL_Fixtures_Extract[#Headers],0)),LEN(INDEX(FPL_Fixtures_Extract[],MATCH($A34,FPL_Fixtures_Extract[[Player]:[Player]],0),MATCH(FPL_Combined[[#Headers],[Gameweek 01]],FPL_Fixtures_Extract[#Headers],0)))-4),Team_Key[[Full Name]:[Full Name]],0))&amp;RIGHT(INDEX(FPL_Fixtures_Extract[],MATCH($A34,FPL_Fixtures_Extract[[Player]:[Player]],0),MATCH(FPL_Combined[[#Headers],[Gameweek 01]],FPL_Fixtures_Extract[#Headers],0)),3))</f>
        <v>AVL(H) 0-1</v>
      </c>
      <c r="C34" t="str">
        <f ca="1">IF(RIGHT(FPL_Combined[[#Headers],[Gameweek 02]],2)&lt;$B$622,INDEX(FPL_Results_Extract[Gameweek 02],MATCH($A34,FPL_Results_Extract[[Player]:[Player]],0)),INDEX(Team_Key[[Abbreviation]:[Abbreviation]],MATCH(LEFT(INDEX(FPL_Fixtures_Extract[],MATCH($A34,FPL_Fixtures_Extract[[Player]:[Player]],0),MATCH(FPL_Combined[[#Headers],[Gameweek 02]],FPL_Fixtures_Extract[#Headers],0)),LEN(INDEX(FPL_Fixtures_Extract[],MATCH($A34,FPL_Fixtures_Extract[[Player]:[Player]],0),MATCH(FPL_Combined[[#Headers],[Gameweek 02]],FPL_Fixtures_Extract[#Headers],0)))-4),Team_Key[[Full Name]:[Full Name]],0))&amp;RIGHT(INDEX(FPL_Fixtures_Extract[],MATCH($A34,FPL_Fixtures_Extract[[Player]:[Player]],0),MATCH(FPL_Combined[[#Headers],[Gameweek 02]],FPL_Fixtures_Extract[#Headers],0)),3))</f>
        <v>LIV(A) 0-1</v>
      </c>
      <c r="D34" t="str">
        <f ca="1">IF(RIGHT(FPL_Combined[[#Headers],[Gameweek 03]],2)&lt;$B$622,INDEX(FPL_Results_Extract[Gameweek 03],MATCH($A34,FPL_Results_Extract[[Player]:[Player]],0)),INDEX(Team_Key[[Abbreviation]:[Abbreviation]],MATCH(LEFT(INDEX(FPL_Fixtures_Extract[],MATCH($A34,FPL_Fixtures_Extract[[Player]:[Player]],0),MATCH(FPL_Combined[[#Headers],[Gameweek 03]],FPL_Fixtures_Extract[#Headers],0)),LEN(INDEX(FPL_Fixtures_Extract[],MATCH($A34,FPL_Fixtures_Extract[[Player]:[Player]],0),MATCH(FPL_Combined[[#Headers],[Gameweek 03]],FPL_Fixtures_Extract[#Headers],0)))-4),Team_Key[[Full Name]:[Full Name]],0))&amp;RIGHT(INDEX(FPL_Fixtures_Extract[],MATCH($A34,FPL_Fixtures_Extract[[Player]:[Player]],0),MATCH(FPL_Combined[[#Headers],[Gameweek 03]],FPL_Fixtures_Extract[#Headers],0)),3))</f>
        <v>WHU(A) 4-3</v>
      </c>
      <c r="E34" t="str">
        <f ca="1">IF(RIGHT(FPL_Combined[[#Headers],[Gameweek 04]],2)&lt;$B$622,INDEX(FPL_Results_Extract[Gameweek 04],MATCH($A34,FPL_Results_Extract[[Player]:[Player]],0)),INDEX(Team_Key[[Abbreviation]:[Abbreviation]],MATCH(LEFT(INDEX(FPL_Fixtures_Extract[],MATCH($A34,FPL_Fixtures_Extract[[Player]:[Player]],0),MATCH(FPL_Combined[[#Headers],[Gameweek 04]],FPL_Fixtures_Extract[#Headers],0)),LEN(INDEX(FPL_Fixtures_Extract[],MATCH($A34,FPL_Fixtures_Extract[[Player]:[Player]],0),MATCH(FPL_Combined[[#Headers],[Gameweek 04]],FPL_Fixtures_Extract[#Headers],0)))-4),Team_Key[[Full Name]:[Full Name]],0))&amp;RIGHT(INDEX(FPL_Fixtures_Extract[],MATCH($A34,FPL_Fixtures_Extract[[Player]:[Player]],0),MATCH(FPL_Combined[[#Headers],[Gameweek 04]],FPL_Fixtures_Extract[#Headers],0)),3))</f>
        <v>LEI(H) 1-1</v>
      </c>
      <c r="F34" t="str">
        <f ca="1">IF(RIGHT(FPL_Combined[[#Headers],[Gameweek 05]],2)&lt;$B$622,INDEX(FPL_Results_Extract[Gameweek 05],MATCH($A34,FPL_Results_Extract[[Player]:[Player]],0)),INDEX(Team_Key[[Abbreviation]:[Abbreviation]],MATCH(LEFT(INDEX(FPL_Fixtures_Extract[],MATCH($A34,FPL_Fixtures_Extract[[Player]:[Player]],0),MATCH(FPL_Combined[[#Headers],[Gameweek 05]],FPL_Fixtures_Extract[#Headers],0)),LEN(INDEX(FPL_Fixtures_Extract[],MATCH($A34,FPL_Fixtures_Extract[[Player]:[Player]],0),MATCH(FPL_Combined[[#Headers],[Gameweek 05]],FPL_Fixtures_Extract[#Headers],0)))-4),Team_Key[[Full Name]:[Full Name]],0))&amp;RIGHT(INDEX(FPL_Fixtures_Extract[],MATCH($A34,FPL_Fixtures_Extract[[Player]:[Player]],0),MATCH(FPL_Combined[[#Headers],[Gameweek 05]],FPL_Fixtures_Extract[#Headers],0)),3))</f>
        <v>NOR(A) 1-3</v>
      </c>
      <c r="G34" t="str">
        <f ca="1">IF(RIGHT(FPL_Combined[[#Headers],[Gameweek 06]],2)&lt;$B$622,INDEX(FPL_Results_Extract[Gameweek 06],MATCH($A34,FPL_Results_Extract[[Player]:[Player]],0)),INDEX(Team_Key[[Abbreviation]:[Abbreviation]],MATCH(LEFT(INDEX(FPL_Fixtures_Extract[],MATCH($A34,FPL_Fixtures_Extract[[Player]:[Player]],0),MATCH(FPL_Combined[[#Headers],[Gameweek 06]],FPL_Fixtures_Extract[#Headers],0)),LEN(INDEX(FPL_Fixtures_Extract[],MATCH($A34,FPL_Fixtures_Extract[[Player]:[Player]],0),MATCH(FPL_Combined[[#Headers],[Gameweek 06]],FPL_Fixtures_Extract[#Headers],0)))-4),Team_Key[[Full Name]:[Full Name]],0))&amp;RIGHT(INDEX(FPL_Fixtures_Extract[],MATCH($A34,FPL_Fixtures_Extract[[Player]:[Player]],0),MATCH(FPL_Combined[[#Headers],[Gameweek 06]],FPL_Fixtures_Extract[#Headers],0)),3))</f>
        <v>SUN(H) 2-0</v>
      </c>
      <c r="H34" t="str">
        <f ca="1">IF(RIGHT(FPL_Combined[[#Headers],[Gameweek 07]],2)&lt;$B$622,INDEX(FPL_Results_Extract[Gameweek 07],MATCH($A34,FPL_Results_Extract[[Player]:[Player]],0)),INDEX(Team_Key[[Abbreviation]:[Abbreviation]],MATCH(LEFT(INDEX(FPL_Fixtures_Extract[],MATCH($A34,FPL_Fixtures_Extract[[Player]:[Player]],0),MATCH(FPL_Combined[[#Headers],[Gameweek 07]],FPL_Fixtures_Extract[#Headers],0)),LEN(INDEX(FPL_Fixtures_Extract[],MATCH($A34,FPL_Fixtures_Extract[[Player]:[Player]],0),MATCH(FPL_Combined[[#Headers],[Gameweek 07]],FPL_Fixtures_Extract[#Headers],0)))-4),Team_Key[[Full Name]:[Full Name]],0))&amp;RIGHT(INDEX(FPL_Fixtures_Extract[],MATCH($A34,FPL_Fixtures_Extract[[Player]:[Player]],0),MATCH(FPL_Combined[[#Headers],[Gameweek 07]],FPL_Fixtures_Extract[#Headers],0)),3))</f>
        <v>STK(A) 1-2</v>
      </c>
      <c r="I34" t="str">
        <f ca="1">IF(RIGHT(FPL_Combined[[#Headers],[Gameweek 08]],2)&lt;$B$622,INDEX(FPL_Results_Extract[Gameweek 08],MATCH($A34,FPL_Results_Extract[[Player]:[Player]],0)),INDEX(Team_Key[[Abbreviation]:[Abbreviation]],MATCH(LEFT(INDEX(FPL_Fixtures_Extract[],MATCH($A34,FPL_Fixtures_Extract[[Player]:[Player]],0),MATCH(FPL_Combined[[#Headers],[Gameweek 08]],FPL_Fixtures_Extract[#Headers],0)),LEN(INDEX(FPL_Fixtures_Extract[],MATCH($A34,FPL_Fixtures_Extract[[Player]:[Player]],0),MATCH(FPL_Combined[[#Headers],[Gameweek 08]],FPL_Fixtures_Extract[#Headers],0)))-4),Team_Key[[Full Name]:[Full Name]],0))&amp;RIGHT(INDEX(FPL_Fixtures_Extract[],MATCH($A34,FPL_Fixtures_Extract[[Player]:[Player]],0),MATCH(FPL_Combined[[#Headers],[Gameweek 08]],FPL_Fixtures_Extract[#Headers],0)),3))</f>
        <v>WAT(H) 1-1</v>
      </c>
      <c r="J34" t="str">
        <f ca="1">IF(RIGHT(FPL_Combined[[#Headers],[Gameweek 09]],2)&lt;$B$622,INDEX(FPL_Results_Extract[Gameweek 09],MATCH($A34,FPL_Results_Extract[[Player]:[Player]],0)),INDEX(Team_Key[[Abbreviation]:[Abbreviation]],MATCH(LEFT(INDEX(FPL_Fixtures_Extract[],MATCH($A34,FPL_Fixtures_Extract[[Player]:[Player]],0),MATCH(FPL_Combined[[#Headers],[Gameweek 09]],FPL_Fixtures_Extract[#Headers],0)),LEN(INDEX(FPL_Fixtures_Extract[],MATCH($A34,FPL_Fixtures_Extract[[Player]:[Player]],0),MATCH(FPL_Combined[[#Headers],[Gameweek 09]],FPL_Fixtures_Extract[#Headers],0)))-4),Team_Key[[Full Name]:[Full Name]],0))&amp;RIGHT(INDEX(FPL_Fixtures_Extract[],MATCH($A34,FPL_Fixtures_Extract[[Player]:[Player]],0),MATCH(FPL_Combined[[#Headers],[Gameweek 09]],FPL_Fixtures_Extract[#Headers],0)),3))</f>
        <v>MCI(A) 1-5</v>
      </c>
      <c r="K34" t="str">
        <f ca="1">IF(RIGHT(FPL_Combined[[#Headers],[Gameweek 10]],2)&lt;$B$622,INDEX(FPL_Results_Extract[Gameweek 10],MATCH($A34,FPL_Results_Extract[[Player]:[Player]],0)),INDEX(Team_Key[[Abbreviation]:[Abbreviation]],MATCH(LEFT(INDEX(FPL_Fixtures_Extract[],MATCH($A34,FPL_Fixtures_Extract[[Player]:[Player]],0),MATCH(FPL_Combined[[#Headers],[Gameweek 10]],FPL_Fixtures_Extract[#Headers],0)),LEN(INDEX(FPL_Fixtures_Extract[],MATCH($A34,FPL_Fixtures_Extract[[Player]:[Player]],0),MATCH(FPL_Combined[[#Headers],[Gameweek 10]],FPL_Fixtures_Extract[#Headers],0)))-4),Team_Key[[Full Name]:[Full Name]],0))&amp;RIGHT(INDEX(FPL_Fixtures_Extract[],MATCH($A34,FPL_Fixtures_Extract[[Player]:[Player]],0),MATCH(FPL_Combined[[#Headers],[Gameweek 10]],FPL_Fixtures_Extract[#Headers],0)),3))</f>
        <v>TOT(H) 1-5</v>
      </c>
      <c r="L34" t="str">
        <f ca="1">IF(RIGHT(FPL_Combined[[#Headers],[Gameweek 11]],2)&lt;$B$622,INDEX(FPL_Results_Extract[Gameweek 11],MATCH($A34,FPL_Results_Extract[[Player]:[Player]],0)),INDEX(Team_Key[[Abbreviation]:[Abbreviation]],MATCH(LEFT(INDEX(FPL_Fixtures_Extract[],MATCH($A34,FPL_Fixtures_Extract[[Player]:[Player]],0),MATCH(FPL_Combined[[#Headers],[Gameweek 11]],FPL_Fixtures_Extract[#Headers],0)),LEN(INDEX(FPL_Fixtures_Extract[],MATCH($A34,FPL_Fixtures_Extract[[Player]:[Player]],0),MATCH(FPL_Combined[[#Headers],[Gameweek 11]],FPL_Fixtures_Extract[#Headers],0)))-4),Team_Key[[Full Name]:[Full Name]],0))&amp;RIGHT(INDEX(FPL_Fixtures_Extract[],MATCH($A34,FPL_Fixtures_Extract[[Player]:[Player]],0),MATCH(FPL_Combined[[#Headers],[Gameweek 11]],FPL_Fixtures_Extract[#Headers],0)),3))</f>
        <v>SOU(A) 0-2</v>
      </c>
      <c r="M34" t="str">
        <f ca="1">IF(RIGHT(FPL_Combined[[#Headers],[Gameweek 12]],2)&lt;$B$622,INDEX(FPL_Results_Extract[Gameweek 12],MATCH($A34,FPL_Results_Extract[[Player]:[Player]],0)),INDEX(Team_Key[[Abbreviation]:[Abbreviation]],MATCH(LEFT(INDEX(FPL_Fixtures_Extract[],MATCH($A34,FPL_Fixtures_Extract[[Player]:[Player]],0),MATCH(FPL_Combined[[#Headers],[Gameweek 12]],FPL_Fixtures_Extract[#Headers],0)),LEN(INDEX(FPL_Fixtures_Extract[],MATCH($A34,FPL_Fixtures_Extract[[Player]:[Player]],0),MATCH(FPL_Combined[[#Headers],[Gameweek 12]],FPL_Fixtures_Extract[#Headers],0)))-4),Team_Key[[Full Name]:[Full Name]],0))&amp;RIGHT(INDEX(FPL_Fixtures_Extract[],MATCH($A34,FPL_Fixtures_Extract[[Player]:[Player]],0),MATCH(FPL_Combined[[#Headers],[Gameweek 12]],FPL_Fixtures_Extract[#Headers],0)),3))</f>
        <v>NEW(H) 0-1</v>
      </c>
      <c r="N34" t="str">
        <f ca="1">IF(RIGHT(FPL_Combined[[#Headers],[Gameweek 13]],2)&lt;$B$622,INDEX(FPL_Results_Extract[Gameweek 13],MATCH($A34,FPL_Results_Extract[[Player]:[Player]],0)),INDEX(Team_Key[[Abbreviation]:[Abbreviation]],MATCH(LEFT(INDEX(FPL_Fixtures_Extract[],MATCH($A34,FPL_Fixtures_Extract[[Player]:[Player]],0),MATCH(FPL_Combined[[#Headers],[Gameweek 13]],FPL_Fixtures_Extract[#Headers],0)),LEN(INDEX(FPL_Fixtures_Extract[],MATCH($A34,FPL_Fixtures_Extract[[Player]:[Player]],0),MATCH(FPL_Combined[[#Headers],[Gameweek 13]],FPL_Fixtures_Extract[#Headers],0)))-4),Team_Key[[Full Name]:[Full Name]],0))&amp;RIGHT(INDEX(FPL_Fixtures_Extract[],MATCH($A34,FPL_Fixtures_Extract[[Player]:[Player]],0),MATCH(FPL_Combined[[#Headers],[Gameweek 13]],FPL_Fixtures_Extract[#Headers],0)),3))</f>
        <v>SWA(A) 2-2</v>
      </c>
      <c r="O34" t="str">
        <f ca="1">IF(RIGHT(FPL_Combined[[#Headers],[Gameweek 14]],2)&lt;$B$622,INDEX(FPL_Results_Extract[Gameweek 14],MATCH($A34,FPL_Results_Extract[[Player]:[Player]],0)),INDEX(Team_Key[[Abbreviation]:[Abbreviation]],MATCH(LEFT(INDEX(FPL_Fixtures_Extract[],MATCH($A34,FPL_Fixtures_Extract[[Player]:[Player]],0),MATCH(FPL_Combined[[#Headers],[Gameweek 14]],FPL_Fixtures_Extract[#Headers],0)),LEN(INDEX(FPL_Fixtures_Extract[],MATCH($A34,FPL_Fixtures_Extract[[Player]:[Player]],0),MATCH(FPL_Combined[[#Headers],[Gameweek 14]],FPL_Fixtures_Extract[#Headers],0)))-4),Team_Key[[Full Name]:[Full Name]],0))&amp;RIGHT(INDEX(FPL_Fixtures_Extract[],MATCH($A34,FPL_Fixtures_Extract[[Player]:[Player]],0),MATCH(FPL_Combined[[#Headers],[Gameweek 14]],FPL_Fixtures_Extract[#Headers],0)),3))</f>
        <v>EVE(H) 3-3</v>
      </c>
      <c r="P34" t="str">
        <f ca="1">IF(RIGHT(FPL_Combined[[#Headers],[Gameweek 15]],2)&lt;$B$622,INDEX(FPL_Results_Extract[Gameweek 15],MATCH($A34,FPL_Results_Extract[[Player]:[Player]],0)),INDEX(Team_Key[[Abbreviation]:[Abbreviation]],MATCH(LEFT(INDEX(FPL_Fixtures_Extract[],MATCH($A34,FPL_Fixtures_Extract[[Player]:[Player]],0),MATCH(FPL_Combined[[#Headers],[Gameweek 15]],FPL_Fixtures_Extract[#Headers],0)),LEN(INDEX(FPL_Fixtures_Extract[],MATCH($A34,FPL_Fixtures_Extract[[Player]:[Player]],0),MATCH(FPL_Combined[[#Headers],[Gameweek 15]],FPL_Fixtures_Extract[#Headers],0)))-4),Team_Key[[Full Name]:[Full Name]],0))&amp;RIGHT(INDEX(FPL_Fixtures_Extract[],MATCH($A34,FPL_Fixtures_Extract[[Player]:[Player]],0),MATCH(FPL_Combined[[#Headers],[Gameweek 15]],FPL_Fixtures_Extract[#Headers],0)),3))</f>
        <v>CHE(A) 1-0</v>
      </c>
      <c r="Q34" t="str">
        <f ca="1">IF(RIGHT(FPL_Combined[[#Headers],[Gameweek 16]],2)&lt;$B$622,INDEX(FPL_Results_Extract[Gameweek 16],MATCH($A34,FPL_Results_Extract[[Player]:[Player]],0)),INDEX(Team_Key[[Abbreviation]:[Abbreviation]],MATCH(LEFT(INDEX(FPL_Fixtures_Extract[],MATCH($A34,FPL_Fixtures_Extract[[Player]:[Player]],0),MATCH(FPL_Combined[[#Headers],[Gameweek 16]],FPL_Fixtures_Extract[#Headers],0)),LEN(INDEX(FPL_Fixtures_Extract[],MATCH($A34,FPL_Fixtures_Extract[[Player]:[Player]],0),MATCH(FPL_Combined[[#Headers],[Gameweek 16]],FPL_Fixtures_Extract[#Headers],0)))-4),Team_Key[[Full Name]:[Full Name]],0))&amp;RIGHT(INDEX(FPL_Fixtures_Extract[],MATCH($A34,FPL_Fixtures_Extract[[Player]:[Player]],0),MATCH(FPL_Combined[[#Headers],[Gameweek 16]],FPL_Fixtures_Extract[#Headers],0)),3))</f>
        <v>MUN(H) 2-1</v>
      </c>
      <c r="R34" t="str">
        <f ca="1">IF(RIGHT(FPL_Combined[[#Headers],[Gameweek 17]],2)&lt;$B$622,INDEX(FPL_Results_Extract[Gameweek 17],MATCH($A34,FPL_Results_Extract[[Player]:[Player]],0)),INDEX(Team_Key[[Abbreviation]:[Abbreviation]],MATCH(LEFT(INDEX(FPL_Fixtures_Extract[],MATCH($A34,FPL_Fixtures_Extract[[Player]:[Player]],0),MATCH(FPL_Combined[[#Headers],[Gameweek 17]],FPL_Fixtures_Extract[#Headers],0)),LEN(INDEX(FPL_Fixtures_Extract[],MATCH($A34,FPL_Fixtures_Extract[[Player]:[Player]],0),MATCH(FPL_Combined[[#Headers],[Gameweek 17]],FPL_Fixtures_Extract[#Headers],0)))-4),Team_Key[[Full Name]:[Full Name]],0))&amp;RIGHT(INDEX(FPL_Fixtures_Extract[],MATCH($A34,FPL_Fixtures_Extract[[Player]:[Player]],0),MATCH(FPL_Combined[[#Headers],[Gameweek 17]],FPL_Fixtures_Extract[#Headers],0)),3))</f>
        <v>WBA(A) 2-1</v>
      </c>
      <c r="S34" t="str">
        <f ca="1">IF(RIGHT(FPL_Combined[[#Headers],[Gameweek 18]],2)&lt;$B$622,INDEX(FPL_Results_Extract[Gameweek 18],MATCH($A34,FPL_Results_Extract[[Player]:[Player]],0)),INDEX(Team_Key[[Abbreviation]:[Abbreviation]],MATCH(LEFT(INDEX(FPL_Fixtures_Extract[],MATCH($A34,FPL_Fixtures_Extract[[Player]:[Player]],0),MATCH(FPL_Combined[[#Headers],[Gameweek 18]],FPL_Fixtures_Extract[#Headers],0)),LEN(INDEX(FPL_Fixtures_Extract[],MATCH($A34,FPL_Fixtures_Extract[[Player]:[Player]],0),MATCH(FPL_Combined[[#Headers],[Gameweek 18]],FPL_Fixtures_Extract[#Headers],0)))-4),Team_Key[[Full Name]:[Full Name]],0))&amp;RIGHT(INDEX(FPL_Fixtures_Extract[],MATCH($A34,FPL_Fixtures_Extract[[Player]:[Player]],0),MATCH(FPL_Combined[[#Headers],[Gameweek 18]],FPL_Fixtures_Extract[#Headers],0)),3))</f>
        <v>CRY(H) 0-0</v>
      </c>
      <c r="T34" t="str">
        <f ca="1">IF(RIGHT(FPL_Combined[[#Headers],[Gameweek 19]],2)&lt;$B$622,INDEX(FPL_Results_Extract[Gameweek 19],MATCH($A34,FPL_Results_Extract[[Player]:[Player]],0)),INDEX(Team_Key[[Abbreviation]:[Abbreviation]],MATCH(LEFT(INDEX(FPL_Fixtures_Extract[],MATCH($A34,FPL_Fixtures_Extract[[Player]:[Player]],0),MATCH(FPL_Combined[[#Headers],[Gameweek 19]],FPL_Fixtures_Extract[#Headers],0)),LEN(INDEX(FPL_Fixtures_Extract[],MATCH($A34,FPL_Fixtures_Extract[[Player]:[Player]],0),MATCH(FPL_Combined[[#Headers],[Gameweek 19]],FPL_Fixtures_Extract[#Headers],0)))-4),Team_Key[[Full Name]:[Full Name]],0))&amp;RIGHT(INDEX(FPL_Fixtures_Extract[],MATCH($A34,FPL_Fixtures_Extract[[Player]:[Player]],0),MATCH(FPL_Combined[[#Headers],[Gameweek 19]],FPL_Fixtures_Extract[#Headers],0)),3))</f>
        <v>ARS(A) 0-2</v>
      </c>
      <c r="U34" t="str">
        <f ca="1">IF(RIGHT(FPL_Combined[[#Headers],[Gameweek 20]],2)&lt;$B$622,INDEX(FPL_Results_Extract[Gameweek 20],MATCH($A34,FPL_Results_Extract[[Player]:[Player]],0)),INDEX(Team_Key[[Abbreviation]:[Abbreviation]],MATCH(LEFT(INDEX(FPL_Fixtures_Extract[],MATCH($A34,FPL_Fixtures_Extract[[Player]:[Player]],0),MATCH(FPL_Combined[[#Headers],[Gameweek 20]],FPL_Fixtures_Extract[#Headers],0)),LEN(INDEX(FPL_Fixtures_Extract[],MATCH($A34,FPL_Fixtures_Extract[[Player]:[Player]],0),MATCH(FPL_Combined[[#Headers],[Gameweek 20]],FPL_Fixtures_Extract[#Headers],0)))-4),Team_Key[[Full Name]:[Full Name]],0))&amp;RIGHT(INDEX(FPL_Fixtures_Extract[],MATCH($A34,FPL_Fixtures_Extract[[Player]:[Player]],0),MATCH(FPL_Combined[[#Headers],[Gameweek 20]],FPL_Fixtures_Extract[#Headers],0)),3))</f>
        <v>LEI(A) 0-0</v>
      </c>
      <c r="V34" t="str">
        <f ca="1">IF(RIGHT(FPL_Combined[[#Headers],[Gameweek 21]],2)&lt;$B$622,INDEX(FPL_Results_Extract[Gameweek 21],MATCH($A34,FPL_Results_Extract[[Player]:[Player]],0)),INDEX(Team_Key[[Abbreviation]:[Abbreviation]],MATCH(LEFT(INDEX(FPL_Fixtures_Extract[],MATCH($A34,FPL_Fixtures_Extract[[Player]:[Player]],0),MATCH(FPL_Combined[[#Headers],[Gameweek 21]],FPL_Fixtures_Extract[#Headers],0)),LEN(INDEX(FPL_Fixtures_Extract[],MATCH($A34,FPL_Fixtures_Extract[[Player]:[Player]],0),MATCH(FPL_Combined[[#Headers],[Gameweek 21]],FPL_Fixtures_Extract[#Headers],0)))-4),Team_Key[[Full Name]:[Full Name]],0))&amp;RIGHT(INDEX(FPL_Fixtures_Extract[],MATCH($A34,FPL_Fixtures_Extract[[Player]:[Player]],0),MATCH(FPL_Combined[[#Headers],[Gameweek 21]],FPL_Fixtures_Extract[#Headers],0)),3))</f>
        <v>WHU(H) 1-3</v>
      </c>
      <c r="W34" t="str">
        <f ca="1">IF(RIGHT(FPL_Combined[[#Headers],[Gameweek 22]],2)&lt;$B$622,INDEX(FPL_Results_Extract[Gameweek 22],MATCH($A34,FPL_Results_Extract[[Player]:[Player]],0)),INDEX(Team_Key[[Abbreviation]:[Abbreviation]],MATCH(LEFT(INDEX(FPL_Fixtures_Extract[],MATCH($A34,FPL_Fixtures_Extract[[Player]:[Player]],0),MATCH(FPL_Combined[[#Headers],[Gameweek 22]],FPL_Fixtures_Extract[#Headers],0)),LEN(INDEX(FPL_Fixtures_Extract[],MATCH($A34,FPL_Fixtures_Extract[[Player]:[Player]],0),MATCH(FPL_Combined[[#Headers],[Gameweek 22]],FPL_Fixtures_Extract[#Headers],0)))-4),Team_Key[[Full Name]:[Full Name]],0))&amp;RIGHT(INDEX(FPL_Fixtures_Extract[],MATCH($A34,FPL_Fixtures_Extract[[Player]:[Player]],0),MATCH(FPL_Combined[[#Headers],[Gameweek 22]],FPL_Fixtures_Extract[#Headers],0)),3))</f>
        <v>NOR(H) 3-0</v>
      </c>
      <c r="X34" t="str">
        <f ca="1">IF(RIGHT(FPL_Combined[[#Headers],[Gameweek 23]],2)&lt;$B$622,INDEX(FPL_Results_Extract[Gameweek 23],MATCH($A34,FPL_Results_Extract[[Player]:[Player]],0)),INDEX(Team_Key[[Abbreviation]:[Abbreviation]],MATCH(LEFT(INDEX(FPL_Fixtures_Extract[],MATCH($A34,FPL_Fixtures_Extract[[Player]:[Player]],0),MATCH(FPL_Combined[[#Headers],[Gameweek 23]],FPL_Fixtures_Extract[#Headers],0)),LEN(INDEX(FPL_Fixtures_Extract[],MATCH($A34,FPL_Fixtures_Extract[[Player]:[Player]],0),MATCH(FPL_Combined[[#Headers],[Gameweek 23]],FPL_Fixtures_Extract[#Headers],0)))-4),Team_Key[[Full Name]:[Full Name]],0))&amp;RIGHT(INDEX(FPL_Fixtures_Extract[],MATCH($A34,FPL_Fixtures_Extract[[Player]:[Player]],0),MATCH(FPL_Combined[[#Headers],[Gameweek 23]],FPL_Fixtures_Extract[#Headers],0)),3))</f>
        <v>SUN(A) 1-1</v>
      </c>
      <c r="Y34" t="str">
        <f ca="1">IF(RIGHT(FPL_Combined[[#Headers],[Gameweek 24]],2)&lt;$B$622,INDEX(FPL_Results_Extract[Team],MATCH($A34,FPL_Results_Extract[[Player]:[Player]],0)),INDEX(Team_Key[[Abbreviation]:[Abbreviation]],MATCH(LEFT(INDEX(FPL_Fixtures_Extract[],MATCH($A34,FPL_Fixtures_Extract[[Player]:[Player]],0),MATCH(FPL_Combined[[#Headers],[Gameweek 24]],FPL_Fixtures_Extract[#Headers],0)),LEN(INDEX(FPL_Fixtures_Extract[],MATCH($A34,FPL_Fixtures_Extract[[Player]:[Player]],0),MATCH(FPL_Combined[[#Headers],[Gameweek 24]],FPL_Fixtures_Extract[#Headers],0)))-4),Team_Key[[Full Name]:[Full Name]],0))&amp;RIGHT(INDEX(FPL_Fixtures_Extract[],MATCH($A34,FPL_Fixtures_Extract[[Player]:[Player]],0),MATCH(FPL_Combined[[#Headers],[Gameweek 24]],FPL_Fixtures_Extract[#Headers],0)),3))</f>
        <v>BOU</v>
      </c>
      <c r="Z34" t="str">
        <f ca="1">IF(RIGHT(FPL_Combined[[#Headers],[Gameweek 25]],2)&lt;$B$622,INDEX(FPL_Results_Extract[Player],MATCH($A34,FPL_Results_Extract[[Player]:[Player]],0)),INDEX(Team_Key[[Abbreviation]:[Abbreviation]],MATCH(LEFT(INDEX(FPL_Fixtures_Extract[],MATCH($A34,FPL_Fixtures_Extract[[Player]:[Player]],0),MATCH(FPL_Combined[[#Headers],[Gameweek 25]],FPL_Fixtures_Extract[#Headers],0)),LEN(INDEX(FPL_Fixtures_Extract[],MATCH($A34,FPL_Fixtures_Extract[[Player]:[Player]],0),MATCH(FPL_Combined[[#Headers],[Gameweek 25]],FPL_Fixtures_Extract[#Headers],0)))-4),Team_Key[[Full Name]:[Full Name]],0))&amp;RIGHT(INDEX(FPL_Fixtures_Extract[],MATCH($A34,FPL_Fixtures_Extract[[Player]:[Player]],0),MATCH(FPL_Combined[[#Headers],[Gameweek 25]],FPL_Fixtures_Extract[#Headers],0)),3))</f>
        <v>Arter</v>
      </c>
      <c r="AA34" t="str">
        <f ca="1">IF(RIGHT(FPL_Combined[[#Headers],[Gameweek 26]],2)&lt;$B$622,INDEX(FPL_Results_Extract[Gameweek 01],MATCH($A34,FPL_Results_Extract[[Player]:[Player]],0)),INDEX(Team_Key[[Abbreviation]:[Abbreviation]],MATCH(LEFT(INDEX(FPL_Fixtures_Extract[],MATCH($A34,FPL_Fixtures_Extract[[Player]:[Player]],0),MATCH(FPL_Combined[[#Headers],[Gameweek 26]],FPL_Fixtures_Extract[#Headers],0)),LEN(INDEX(FPL_Fixtures_Extract[],MATCH($A34,FPL_Fixtures_Extract[[Player]:[Player]],0),MATCH(FPL_Combined[[#Headers],[Gameweek 26]],FPL_Fixtures_Extract[#Headers],0)))-4),Team_Key[[Full Name]:[Full Name]],0))&amp;RIGHT(INDEX(FPL_Fixtures_Extract[],MATCH($A34,FPL_Fixtures_Extract[[Player]:[Player]],0),MATCH(FPL_Combined[[#Headers],[Gameweek 26]],FPL_Fixtures_Extract[#Headers],0)),3))</f>
        <v>AVL(H) 0-1</v>
      </c>
      <c r="AB34" t="str">
        <f ca="1">IF(RIGHT(FPL_Combined[[#Headers],[Gameweek 27]],2)&lt;$B$622,INDEX(FPL_Results_Extract[Gameweek 02],MATCH($A34,FPL_Results_Extract[[Player]:[Player]],0)),INDEX(Team_Key[[Abbreviation]:[Abbreviation]],MATCH(LEFT(INDEX(FPL_Fixtures_Extract[],MATCH($A34,FPL_Fixtures_Extract[[Player]:[Player]],0),MATCH(FPL_Combined[[#Headers],[Gameweek 27]],FPL_Fixtures_Extract[#Headers],0)),LEN(INDEX(FPL_Fixtures_Extract[],MATCH($A34,FPL_Fixtures_Extract[[Player]:[Player]],0),MATCH(FPL_Combined[[#Headers],[Gameweek 27]],FPL_Fixtures_Extract[#Headers],0)))-4),Team_Key[[Full Name]:[Full Name]],0))&amp;RIGHT(INDEX(FPL_Fixtures_Extract[],MATCH($A34,FPL_Fixtures_Extract[[Player]:[Player]],0),MATCH(FPL_Combined[[#Headers],[Gameweek 27]],FPL_Fixtures_Extract[#Headers],0)),3))</f>
        <v>LIV(A) 0-1</v>
      </c>
      <c r="AC34" t="str">
        <f ca="1">IF(RIGHT(FPL_Combined[[#Headers],[Gameweek 28]],2)&lt;$B$622,INDEX(FPL_Results_Extract[Gameweek 03],MATCH($A34,FPL_Results_Extract[[Player]:[Player]],0)),INDEX(Team_Key[[Abbreviation]:[Abbreviation]],MATCH(LEFT(INDEX(FPL_Fixtures_Extract[],MATCH($A34,FPL_Fixtures_Extract[[Player]:[Player]],0),MATCH(FPL_Combined[[#Headers],[Gameweek 28]],FPL_Fixtures_Extract[#Headers],0)),LEN(INDEX(FPL_Fixtures_Extract[],MATCH($A34,FPL_Fixtures_Extract[[Player]:[Player]],0),MATCH(FPL_Combined[[#Headers],[Gameweek 28]],FPL_Fixtures_Extract[#Headers],0)))-4),Team_Key[[Full Name]:[Full Name]],0))&amp;RIGHT(INDEX(FPL_Fixtures_Extract[],MATCH($A34,FPL_Fixtures_Extract[[Player]:[Player]],0),MATCH(FPL_Combined[[#Headers],[Gameweek 28]],FPL_Fixtures_Extract[#Headers],0)),3))</f>
        <v>WHU(A) 4-3</v>
      </c>
      <c r="AD34" t="str">
        <f ca="1">IF(RIGHT(FPL_Combined[[#Headers],[Gameweek 29]],2)&lt;$B$622,INDEX(FPL_Results_Extract[Gameweek 04],MATCH($A34,FPL_Results_Extract[[Player]:[Player]],0)),INDEX(Team_Key[[Abbreviation]:[Abbreviation]],MATCH(LEFT(INDEX(FPL_Fixtures_Extract[],MATCH($A34,FPL_Fixtures_Extract[[Player]:[Player]],0),MATCH(FPL_Combined[[#Headers],[Gameweek 29]],FPL_Fixtures_Extract[#Headers],0)),LEN(INDEX(FPL_Fixtures_Extract[],MATCH($A34,FPL_Fixtures_Extract[[Player]:[Player]],0),MATCH(FPL_Combined[[#Headers],[Gameweek 29]],FPL_Fixtures_Extract[#Headers],0)))-4),Team_Key[[Full Name]:[Full Name]],0))&amp;RIGHT(INDEX(FPL_Fixtures_Extract[],MATCH($A34,FPL_Fixtures_Extract[[Player]:[Player]],0),MATCH(FPL_Combined[[#Headers],[Gameweek 29]],FPL_Fixtures_Extract[#Headers],0)),3))</f>
        <v>NEW(A)</v>
      </c>
      <c r="AE34" t="str">
        <f ca="1">IF(RIGHT(FPL_Combined[[#Headers],[Gameweek 30]],2)&lt;$B$622,INDEX(FPL_Results_Extract[Gameweek 05],MATCH($A34,FPL_Results_Extract[[Player]:[Player]],0)),INDEX(Team_Key[[Abbreviation]:[Abbreviation]],MATCH(LEFT(INDEX(FPL_Fixtures_Extract[],MATCH($A34,FPL_Fixtures_Extract[[Player]:[Player]],0),MATCH(FPL_Combined[[#Headers],[Gameweek 30]],FPL_Fixtures_Extract[#Headers],0)),LEN(INDEX(FPL_Fixtures_Extract[],MATCH($A34,FPL_Fixtures_Extract[[Player]:[Player]],0),MATCH(FPL_Combined[[#Headers],[Gameweek 30]],FPL_Fixtures_Extract[#Headers],0)))-4),Team_Key[[Full Name]:[Full Name]],0))&amp;RIGHT(INDEX(FPL_Fixtures_Extract[],MATCH($A34,FPL_Fixtures_Extract[[Player]:[Player]],0),MATCH(FPL_Combined[[#Headers],[Gameweek 30]],FPL_Fixtures_Extract[#Headers],0)),3))</f>
        <v>SWA(H)</v>
      </c>
      <c r="AF34" t="str">
        <f ca="1">IF(RIGHT(FPL_Combined[[#Headers],[Gameweek 31]],2)&lt;$B$622,INDEX(FPL_Results_Extract[Gameweek 06],MATCH($A34,FPL_Results_Extract[[Player]:[Player]],0)),INDEX(Team_Key[[Abbreviation]:[Abbreviation]],MATCH(LEFT(INDEX(FPL_Fixtures_Extract[],MATCH($A34,FPL_Fixtures_Extract[[Player]:[Player]],0),MATCH(FPL_Combined[[#Headers],[Gameweek 31]],FPL_Fixtures_Extract[#Headers],0)),LEN(INDEX(FPL_Fixtures_Extract[],MATCH($A34,FPL_Fixtures_Extract[[Player]:[Player]],0),MATCH(FPL_Combined[[#Headers],[Gameweek 31]],FPL_Fixtures_Extract[#Headers],0)))-4),Team_Key[[Full Name]:[Full Name]],0))&amp;RIGHT(INDEX(FPL_Fixtures_Extract[],MATCH($A34,FPL_Fixtures_Extract[[Player]:[Player]],0),MATCH(FPL_Combined[[#Headers],[Gameweek 31]],FPL_Fixtures_Extract[#Headers],0)),3))</f>
        <v>TOT(A)</v>
      </c>
      <c r="AG34" t="str">
        <f ca="1">IF(RIGHT(FPL_Combined[[#Headers],[Gameweek 32]],2)&lt;$B$622,INDEX(FPL_Results_Extract[Gameweek 07],MATCH($A34,FPL_Results_Extract[[Player]:[Player]],0)),INDEX(Team_Key[[Abbreviation]:[Abbreviation]],MATCH(LEFT(INDEX(FPL_Fixtures_Extract[],MATCH($A34,FPL_Fixtures_Extract[[Player]:[Player]],0),MATCH(FPL_Combined[[#Headers],[Gameweek 32]],FPL_Fixtures_Extract[#Headers],0)),LEN(INDEX(FPL_Fixtures_Extract[],MATCH($A34,FPL_Fixtures_Extract[[Player]:[Player]],0),MATCH(FPL_Combined[[#Headers],[Gameweek 32]],FPL_Fixtures_Extract[#Headers],0)))-4),Team_Key[[Full Name]:[Full Name]],0))&amp;RIGHT(INDEX(FPL_Fixtures_Extract[],MATCH($A34,FPL_Fixtures_Extract[[Player]:[Player]],0),MATCH(FPL_Combined[[#Headers],[Gameweek 32]],FPL_Fixtures_Extract[#Headers],0)),3))</f>
        <v>MCI(H)</v>
      </c>
      <c r="AH34" t="str">
        <f ca="1">IF(RIGHT(FPL_Combined[[#Headers],[Gameweek 33]],2)&lt;$B$622,INDEX(FPL_Results_Extract[Gameweek 08],MATCH($A34,FPL_Results_Extract[[Player]:[Player]],0)),INDEX(Team_Key[[Abbreviation]:[Abbreviation]],MATCH(LEFT(INDEX(FPL_Fixtures_Extract[],MATCH($A34,FPL_Fixtures_Extract[[Player]:[Player]],0),MATCH(FPL_Combined[[#Headers],[Gameweek 33]],FPL_Fixtures_Extract[#Headers],0)),LEN(INDEX(FPL_Fixtures_Extract[],MATCH($A34,FPL_Fixtures_Extract[[Player]:[Player]],0),MATCH(FPL_Combined[[#Headers],[Gameweek 33]],FPL_Fixtures_Extract[#Headers],0)))-4),Team_Key[[Full Name]:[Full Name]],0))&amp;RIGHT(INDEX(FPL_Fixtures_Extract[],MATCH($A34,FPL_Fixtures_Extract[[Player]:[Player]],0),MATCH(FPL_Combined[[#Headers],[Gameweek 33]],FPL_Fixtures_Extract[#Headers],0)),3))</f>
        <v>AVL(A)</v>
      </c>
      <c r="AI34" t="str">
        <f ca="1">IF(RIGHT(FPL_Combined[[#Headers],[Gameweek 34]],2)&lt;$B$622,INDEX(FPL_Results_Extract[Gameweek 09],MATCH($A34,FPL_Results_Extract[[Player]:[Player]],0)),INDEX(Team_Key[[Abbreviation]:[Abbreviation]],MATCH(LEFT(INDEX(FPL_Fixtures_Extract[],MATCH($A34,FPL_Fixtures_Extract[[Player]:[Player]],0),MATCH(FPL_Combined[[#Headers],[Gameweek 34]],FPL_Fixtures_Extract[#Headers],0)),LEN(INDEX(FPL_Fixtures_Extract[],MATCH($A34,FPL_Fixtures_Extract[[Player]:[Player]],0),MATCH(FPL_Combined[[#Headers],[Gameweek 34]],FPL_Fixtures_Extract[#Headers],0)))-4),Team_Key[[Full Name]:[Full Name]],0))&amp;RIGHT(INDEX(FPL_Fixtures_Extract[],MATCH($A34,FPL_Fixtures_Extract[[Player]:[Player]],0),MATCH(FPL_Combined[[#Headers],[Gameweek 34]],FPL_Fixtures_Extract[#Headers],0)),3))</f>
        <v>LIV(H)</v>
      </c>
      <c r="AJ34" t="str">
        <f ca="1">IF(RIGHT(FPL_Combined[[#Headers],[Gameweek 35]],2)&lt;$B$622,INDEX(FPL_Results_Extract[Gameweek 10],MATCH($A34,FPL_Results_Extract[[Player]:[Player]],0)),INDEX(Team_Key[[Abbreviation]:[Abbreviation]],MATCH(LEFT(INDEX(FPL_Fixtures_Extract[],MATCH($A34,FPL_Fixtures_Extract[[Player]:[Player]],0),MATCH(FPL_Combined[[#Headers],[Gameweek 35]],FPL_Fixtures_Extract[#Headers],0)),LEN(INDEX(FPL_Fixtures_Extract[],MATCH($A34,FPL_Fixtures_Extract[[Player]:[Player]],0),MATCH(FPL_Combined[[#Headers],[Gameweek 35]],FPL_Fixtures_Extract[#Headers],0)))-4),Team_Key[[Full Name]:[Full Name]],0))&amp;RIGHT(INDEX(FPL_Fixtures_Extract[],MATCH($A34,FPL_Fixtures_Extract[[Player]:[Player]],0),MATCH(FPL_Combined[[#Headers],[Gameweek 35]],FPL_Fixtures_Extract[#Headers],0)),3))</f>
        <v>CHE(H)</v>
      </c>
      <c r="AK34" t="str">
        <f ca="1">IF(RIGHT(FPL_Combined[[#Headers],[Gameweek 36]],2)&lt;$B$622,INDEX(FPL_Results_Extract[Gameweek 11],MATCH($A34,FPL_Results_Extract[[Player]:[Player]],0)),INDEX(Team_Key[[Abbreviation]:[Abbreviation]],MATCH(LEFT(INDEX(FPL_Fixtures_Extract[],MATCH($A34,FPL_Fixtures_Extract[[Player]:[Player]],0),MATCH(FPL_Combined[[#Headers],[Gameweek 36]],FPL_Fixtures_Extract[#Headers],0)),LEN(INDEX(FPL_Fixtures_Extract[],MATCH($A34,FPL_Fixtures_Extract[[Player]:[Player]],0),MATCH(FPL_Combined[[#Headers],[Gameweek 36]],FPL_Fixtures_Extract[#Headers],0)))-4),Team_Key[[Full Name]:[Full Name]],0))&amp;RIGHT(INDEX(FPL_Fixtures_Extract[],MATCH($A34,FPL_Fixtures_Extract[[Player]:[Player]],0),MATCH(FPL_Combined[[#Headers],[Gameweek 36]],FPL_Fixtures_Extract[#Headers],0)),3))</f>
        <v>EVE(A)</v>
      </c>
      <c r="AL34" t="str">
        <f ca="1">IF(RIGHT(FPL_Combined[[#Headers],[Gameweek 37]],2)&lt;$B$622,INDEX(FPL_Results_Extract[Gameweek 12],MATCH($A34,FPL_Results_Extract[[Player]:[Player]],0)),INDEX(Team_Key[[Abbreviation]:[Abbreviation]],MATCH(LEFT(INDEX(FPL_Fixtures_Extract[],MATCH($A34,FPL_Fixtures_Extract[[Player]:[Player]],0),MATCH(FPL_Combined[[#Headers],[Gameweek 37]],FPL_Fixtures_Extract[#Headers],0)),LEN(INDEX(FPL_Fixtures_Extract[],MATCH($A34,FPL_Fixtures_Extract[[Player]:[Player]],0),MATCH(FPL_Combined[[#Headers],[Gameweek 37]],FPL_Fixtures_Extract[#Headers],0)))-4),Team_Key[[Full Name]:[Full Name]],0))&amp;RIGHT(INDEX(FPL_Fixtures_Extract[],MATCH($A34,FPL_Fixtures_Extract[[Player]:[Player]],0),MATCH(FPL_Combined[[#Headers],[Gameweek 37]],FPL_Fixtures_Extract[#Headers],0)),3))</f>
        <v>WBA(H)</v>
      </c>
      <c r="AM34" t="str">
        <f ca="1">IF(RIGHT(FPL_Combined[[#Headers],[Gameweek 38]],2)&lt;$B$622,INDEX(FPL_Results_Extract[Gameweek 13],MATCH($A34,FPL_Results_Extract[[Player]:[Player]],0)),INDEX(Team_Key[[Abbreviation]:[Abbreviation]],MATCH(LEFT(INDEX(FPL_Fixtures_Extract[],MATCH($A34,FPL_Fixtures_Extract[[Player]:[Player]],0),MATCH(FPL_Combined[[#Headers],[Gameweek 38]],FPL_Fixtures_Extract[#Headers],0)),LEN(INDEX(FPL_Fixtures_Extract[],MATCH($A34,FPL_Fixtures_Extract[[Player]:[Player]],0),MATCH(FPL_Combined[[#Headers],[Gameweek 38]],FPL_Fixtures_Extract[#Headers],0)))-4),Team_Key[[Full Name]:[Full Name]],0))&amp;RIGHT(INDEX(FPL_Fixtures_Extract[],MATCH($A34,FPL_Fixtures_Extract[[Player]:[Player]],0),MATCH(FPL_Combined[[#Headers],[Gameweek 38]],FPL_Fixtures_Extract[#Headers],0)),3))</f>
        <v>MUN(A)</v>
      </c>
    </row>
    <row r="35" spans="1:39" x14ac:dyDescent="0.45">
      <c r="A35" t="s">
        <v>147</v>
      </c>
      <c r="B35" t="str">
        <f ca="1">IF(RIGHT(FPL_Combined[[#Headers],[Gameweek 01]],2)&lt;$B$622,INDEX(FPL_Results_Extract[Gameweek 01],MATCH($A35,FPL_Results_Extract[[Player]:[Player]],0)),INDEX(Team_Key[[Abbreviation]:[Abbreviation]],MATCH(LEFT(INDEX(FPL_Fixtures_Extract[],MATCH($A35,FPL_Fixtures_Extract[[Player]:[Player]],0),MATCH(FPL_Combined[[#Headers],[Gameweek 01]],FPL_Fixtures_Extract[#Headers],0)),LEN(INDEX(FPL_Fixtures_Extract[],MATCH($A35,FPL_Fixtures_Extract[[Player]:[Player]],0),MATCH(FPL_Combined[[#Headers],[Gameweek 01]],FPL_Fixtures_Extract[#Headers],0)))-4),Team_Key[[Full Name]:[Full Name]],0))&amp;RIGHT(INDEX(FPL_Fixtures_Extract[],MATCH($A35,FPL_Fixtures_Extract[[Player]:[Player]],0),MATCH(FPL_Combined[[#Headers],[Gameweek 01]],FPL_Fixtures_Extract[#Headers],0)),3))</f>
        <v>WHU(H) 0-2</v>
      </c>
      <c r="C35" t="str">
        <f ca="1">IF(RIGHT(FPL_Combined[[#Headers],[Gameweek 02]],2)&lt;$B$622,INDEX(FPL_Results_Extract[Gameweek 02],MATCH($A35,FPL_Results_Extract[[Player]:[Player]],0)),INDEX(Team_Key[[Abbreviation]:[Abbreviation]],MATCH(LEFT(INDEX(FPL_Fixtures_Extract[],MATCH($A35,FPL_Fixtures_Extract[[Player]:[Player]],0),MATCH(FPL_Combined[[#Headers],[Gameweek 02]],FPL_Fixtures_Extract[#Headers],0)),LEN(INDEX(FPL_Fixtures_Extract[],MATCH($A35,FPL_Fixtures_Extract[[Player]:[Player]],0),MATCH(FPL_Combined[[#Headers],[Gameweek 02]],FPL_Fixtures_Extract[#Headers],0)))-4),Team_Key[[Full Name]:[Full Name]],0))&amp;RIGHT(INDEX(FPL_Fixtures_Extract[],MATCH($A35,FPL_Fixtures_Extract[[Player]:[Player]],0),MATCH(FPL_Combined[[#Headers],[Gameweek 02]],FPL_Fixtures_Extract[#Headers],0)),3))</f>
        <v>CRY(A) 2-1</v>
      </c>
      <c r="D35" t="str">
        <f ca="1">IF(RIGHT(FPL_Combined[[#Headers],[Gameweek 03]],2)&lt;$B$622,INDEX(FPL_Results_Extract[Gameweek 03],MATCH($A35,FPL_Results_Extract[[Player]:[Player]],0)),INDEX(Team_Key[[Abbreviation]:[Abbreviation]],MATCH(LEFT(INDEX(FPL_Fixtures_Extract[],MATCH($A35,FPL_Fixtures_Extract[[Player]:[Player]],0),MATCH(FPL_Combined[[#Headers],[Gameweek 03]],FPL_Fixtures_Extract[#Headers],0)),LEN(INDEX(FPL_Fixtures_Extract[],MATCH($A35,FPL_Fixtures_Extract[[Player]:[Player]],0),MATCH(FPL_Combined[[#Headers],[Gameweek 03]],FPL_Fixtures_Extract[#Headers],0)))-4),Team_Key[[Full Name]:[Full Name]],0))&amp;RIGHT(INDEX(FPL_Fixtures_Extract[],MATCH($A35,FPL_Fixtures_Extract[[Player]:[Player]],0),MATCH(FPL_Combined[[#Headers],[Gameweek 03]],FPL_Fixtures_Extract[#Headers],0)),3))</f>
        <v>LIV(H) 0-0</v>
      </c>
      <c r="E35" t="str">
        <f ca="1">IF(RIGHT(FPL_Combined[[#Headers],[Gameweek 04]],2)&lt;$B$622,INDEX(FPL_Results_Extract[Gameweek 04],MATCH($A35,FPL_Results_Extract[[Player]:[Player]],0)),INDEX(Team_Key[[Abbreviation]:[Abbreviation]],MATCH(LEFT(INDEX(FPL_Fixtures_Extract[],MATCH($A35,FPL_Fixtures_Extract[[Player]:[Player]],0),MATCH(FPL_Combined[[#Headers],[Gameweek 04]],FPL_Fixtures_Extract[#Headers],0)),LEN(INDEX(FPL_Fixtures_Extract[],MATCH($A35,FPL_Fixtures_Extract[[Player]:[Player]],0),MATCH(FPL_Combined[[#Headers],[Gameweek 04]],FPL_Fixtures_Extract[#Headers],0)))-4),Team_Key[[Full Name]:[Full Name]],0))&amp;RIGHT(INDEX(FPL_Fixtures_Extract[],MATCH($A35,FPL_Fixtures_Extract[[Player]:[Player]],0),MATCH(FPL_Combined[[#Headers],[Gameweek 04]],FPL_Fixtures_Extract[#Headers],0)),3))</f>
        <v>NEW(A) 1-0</v>
      </c>
      <c r="F35" t="str">
        <f ca="1">IF(RIGHT(FPL_Combined[[#Headers],[Gameweek 05]],2)&lt;$B$622,INDEX(FPL_Results_Extract[Gameweek 05],MATCH($A35,FPL_Results_Extract[[Player]:[Player]],0)),INDEX(Team_Key[[Abbreviation]:[Abbreviation]],MATCH(LEFT(INDEX(FPL_Fixtures_Extract[],MATCH($A35,FPL_Fixtures_Extract[[Player]:[Player]],0),MATCH(FPL_Combined[[#Headers],[Gameweek 05]],FPL_Fixtures_Extract[#Headers],0)),LEN(INDEX(FPL_Fixtures_Extract[],MATCH($A35,FPL_Fixtures_Extract[[Player]:[Player]],0),MATCH(FPL_Combined[[#Headers],[Gameweek 05]],FPL_Fixtures_Extract[#Headers],0)))-4),Team_Key[[Full Name]:[Full Name]],0))&amp;RIGHT(INDEX(FPL_Fixtures_Extract[],MATCH($A35,FPL_Fixtures_Extract[[Player]:[Player]],0),MATCH(FPL_Combined[[#Headers],[Gameweek 05]],FPL_Fixtures_Extract[#Headers],0)),3))</f>
        <v>STK(H) 2-0</v>
      </c>
      <c r="G35" t="str">
        <f ca="1">IF(RIGHT(FPL_Combined[[#Headers],[Gameweek 06]],2)&lt;$B$622,INDEX(FPL_Results_Extract[Gameweek 06],MATCH($A35,FPL_Results_Extract[[Player]:[Player]],0)),INDEX(Team_Key[[Abbreviation]:[Abbreviation]],MATCH(LEFT(INDEX(FPL_Fixtures_Extract[],MATCH($A35,FPL_Fixtures_Extract[[Player]:[Player]],0),MATCH(FPL_Combined[[#Headers],[Gameweek 06]],FPL_Fixtures_Extract[#Headers],0)),LEN(INDEX(FPL_Fixtures_Extract[],MATCH($A35,FPL_Fixtures_Extract[[Player]:[Player]],0),MATCH(FPL_Combined[[#Headers],[Gameweek 06]],FPL_Fixtures_Extract[#Headers],0)))-4),Team_Key[[Full Name]:[Full Name]],0))&amp;RIGHT(INDEX(FPL_Fixtures_Extract[],MATCH($A35,FPL_Fixtures_Extract[[Player]:[Player]],0),MATCH(FPL_Combined[[#Headers],[Gameweek 06]],FPL_Fixtures_Extract[#Headers],0)),3))</f>
        <v>CHE(A) 0-2</v>
      </c>
      <c r="H35" t="str">
        <f ca="1">IF(RIGHT(FPL_Combined[[#Headers],[Gameweek 07]],2)&lt;$B$622,INDEX(FPL_Results_Extract[Gameweek 07],MATCH($A35,FPL_Results_Extract[[Player]:[Player]],0)),INDEX(Team_Key[[Abbreviation]:[Abbreviation]],MATCH(LEFT(INDEX(FPL_Fixtures_Extract[],MATCH($A35,FPL_Fixtures_Extract[[Player]:[Player]],0),MATCH(FPL_Combined[[#Headers],[Gameweek 07]],FPL_Fixtures_Extract[#Headers],0)),LEN(INDEX(FPL_Fixtures_Extract[],MATCH($A35,FPL_Fixtures_Extract[[Player]:[Player]],0),MATCH(FPL_Combined[[#Headers],[Gameweek 07]],FPL_Fixtures_Extract[#Headers],0)))-4),Team_Key[[Full Name]:[Full Name]],0))&amp;RIGHT(INDEX(FPL_Fixtures_Extract[],MATCH($A35,FPL_Fixtures_Extract[[Player]:[Player]],0),MATCH(FPL_Combined[[#Headers],[Gameweek 07]],FPL_Fixtures_Extract[#Headers],0)),3))</f>
        <v>LEI(A) 5-2</v>
      </c>
      <c r="I35" t="str">
        <f ca="1">IF(RIGHT(FPL_Combined[[#Headers],[Gameweek 08]],2)&lt;$B$622,INDEX(FPL_Results_Extract[Gameweek 08],MATCH($A35,FPL_Results_Extract[[Player]:[Player]],0)),INDEX(Team_Key[[Abbreviation]:[Abbreviation]],MATCH(LEFT(INDEX(FPL_Fixtures_Extract[],MATCH($A35,FPL_Fixtures_Extract[[Player]:[Player]],0),MATCH(FPL_Combined[[#Headers],[Gameweek 08]],FPL_Fixtures_Extract[#Headers],0)),LEN(INDEX(FPL_Fixtures_Extract[],MATCH($A35,FPL_Fixtures_Extract[[Player]:[Player]],0),MATCH(FPL_Combined[[#Headers],[Gameweek 08]],FPL_Fixtures_Extract[#Headers],0)))-4),Team_Key[[Full Name]:[Full Name]],0))&amp;RIGHT(INDEX(FPL_Fixtures_Extract[],MATCH($A35,FPL_Fixtures_Extract[[Player]:[Player]],0),MATCH(FPL_Combined[[#Headers],[Gameweek 08]],FPL_Fixtures_Extract[#Headers],0)),3))</f>
        <v>MUN(H) 3-0</v>
      </c>
      <c r="J35" t="str">
        <f ca="1">IF(RIGHT(FPL_Combined[[#Headers],[Gameweek 09]],2)&lt;$B$622,INDEX(FPL_Results_Extract[Gameweek 09],MATCH($A35,FPL_Results_Extract[[Player]:[Player]],0)),INDEX(Team_Key[[Abbreviation]:[Abbreviation]],MATCH(LEFT(INDEX(FPL_Fixtures_Extract[],MATCH($A35,FPL_Fixtures_Extract[[Player]:[Player]],0),MATCH(FPL_Combined[[#Headers],[Gameweek 09]],FPL_Fixtures_Extract[#Headers],0)),LEN(INDEX(FPL_Fixtures_Extract[],MATCH($A35,FPL_Fixtures_Extract[[Player]:[Player]],0),MATCH(FPL_Combined[[#Headers],[Gameweek 09]],FPL_Fixtures_Extract[#Headers],0)))-4),Team_Key[[Full Name]:[Full Name]],0))&amp;RIGHT(INDEX(FPL_Fixtures_Extract[],MATCH($A35,FPL_Fixtures_Extract[[Player]:[Player]],0),MATCH(FPL_Combined[[#Headers],[Gameweek 09]],FPL_Fixtures_Extract[#Headers],0)),3))</f>
        <v>WAT(A) 3-0</v>
      </c>
      <c r="K35" t="str">
        <f ca="1">IF(RIGHT(FPL_Combined[[#Headers],[Gameweek 10]],2)&lt;$B$622,INDEX(FPL_Results_Extract[Gameweek 10],MATCH($A35,FPL_Results_Extract[[Player]:[Player]],0)),INDEX(Team_Key[[Abbreviation]:[Abbreviation]],MATCH(LEFT(INDEX(FPL_Fixtures_Extract[],MATCH($A35,FPL_Fixtures_Extract[[Player]:[Player]],0),MATCH(FPL_Combined[[#Headers],[Gameweek 10]],FPL_Fixtures_Extract[#Headers],0)),LEN(INDEX(FPL_Fixtures_Extract[],MATCH($A35,FPL_Fixtures_Extract[[Player]:[Player]],0),MATCH(FPL_Combined[[#Headers],[Gameweek 10]],FPL_Fixtures_Extract[#Headers],0)))-4),Team_Key[[Full Name]:[Full Name]],0))&amp;RIGHT(INDEX(FPL_Fixtures_Extract[],MATCH($A35,FPL_Fixtures_Extract[[Player]:[Player]],0),MATCH(FPL_Combined[[#Headers],[Gameweek 10]],FPL_Fixtures_Extract[#Headers],0)),3))</f>
        <v>EVE(H) 2-1</v>
      </c>
      <c r="L35" t="str">
        <f ca="1">IF(RIGHT(FPL_Combined[[#Headers],[Gameweek 11]],2)&lt;$B$622,INDEX(FPL_Results_Extract[Gameweek 11],MATCH($A35,FPL_Results_Extract[[Player]:[Player]],0)),INDEX(Team_Key[[Abbreviation]:[Abbreviation]],MATCH(LEFT(INDEX(FPL_Fixtures_Extract[],MATCH($A35,FPL_Fixtures_Extract[[Player]:[Player]],0),MATCH(FPL_Combined[[#Headers],[Gameweek 11]],FPL_Fixtures_Extract[#Headers],0)),LEN(INDEX(FPL_Fixtures_Extract[],MATCH($A35,FPL_Fixtures_Extract[[Player]:[Player]],0),MATCH(FPL_Combined[[#Headers],[Gameweek 11]],FPL_Fixtures_Extract[#Headers],0)))-4),Team_Key[[Full Name]:[Full Name]],0))&amp;RIGHT(INDEX(FPL_Fixtures_Extract[],MATCH($A35,FPL_Fixtures_Extract[[Player]:[Player]],0),MATCH(FPL_Combined[[#Headers],[Gameweek 11]],FPL_Fixtures_Extract[#Headers],0)),3))</f>
        <v>SWA(A) 3-0</v>
      </c>
      <c r="M35" t="str">
        <f ca="1">IF(RIGHT(FPL_Combined[[#Headers],[Gameweek 12]],2)&lt;$B$622,INDEX(FPL_Results_Extract[Gameweek 12],MATCH($A35,FPL_Results_Extract[[Player]:[Player]],0)),INDEX(Team_Key[[Abbreviation]:[Abbreviation]],MATCH(LEFT(INDEX(FPL_Fixtures_Extract[],MATCH($A35,FPL_Fixtures_Extract[[Player]:[Player]],0),MATCH(FPL_Combined[[#Headers],[Gameweek 12]],FPL_Fixtures_Extract[#Headers],0)),LEN(INDEX(FPL_Fixtures_Extract[],MATCH($A35,FPL_Fixtures_Extract[[Player]:[Player]],0),MATCH(FPL_Combined[[#Headers],[Gameweek 12]],FPL_Fixtures_Extract[#Headers],0)))-4),Team_Key[[Full Name]:[Full Name]],0))&amp;RIGHT(INDEX(FPL_Fixtures_Extract[],MATCH($A35,FPL_Fixtures_Extract[[Player]:[Player]],0),MATCH(FPL_Combined[[#Headers],[Gameweek 12]],FPL_Fixtures_Extract[#Headers],0)),3))</f>
        <v>TOT(H) 1-1</v>
      </c>
      <c r="N35" t="str">
        <f ca="1">IF(RIGHT(FPL_Combined[[#Headers],[Gameweek 13]],2)&lt;$B$622,INDEX(FPL_Results_Extract[Gameweek 13],MATCH($A35,FPL_Results_Extract[[Player]:[Player]],0)),INDEX(Team_Key[[Abbreviation]:[Abbreviation]],MATCH(LEFT(INDEX(FPL_Fixtures_Extract[],MATCH($A35,FPL_Fixtures_Extract[[Player]:[Player]],0),MATCH(FPL_Combined[[#Headers],[Gameweek 13]],FPL_Fixtures_Extract[#Headers],0)),LEN(INDEX(FPL_Fixtures_Extract[],MATCH($A35,FPL_Fixtures_Extract[[Player]:[Player]],0),MATCH(FPL_Combined[[#Headers],[Gameweek 13]],FPL_Fixtures_Extract[#Headers],0)))-4),Team_Key[[Full Name]:[Full Name]],0))&amp;RIGHT(INDEX(FPL_Fixtures_Extract[],MATCH($A35,FPL_Fixtures_Extract[[Player]:[Player]],0),MATCH(FPL_Combined[[#Headers],[Gameweek 13]],FPL_Fixtures_Extract[#Headers],0)),3))</f>
        <v>WBA(A) 1-2</v>
      </c>
      <c r="O35" t="str">
        <f ca="1">IF(RIGHT(FPL_Combined[[#Headers],[Gameweek 14]],2)&lt;$B$622,INDEX(FPL_Results_Extract[Gameweek 14],MATCH($A35,FPL_Results_Extract[[Player]:[Player]],0)),INDEX(Team_Key[[Abbreviation]:[Abbreviation]],MATCH(LEFT(INDEX(FPL_Fixtures_Extract[],MATCH($A35,FPL_Fixtures_Extract[[Player]:[Player]],0),MATCH(FPL_Combined[[#Headers],[Gameweek 14]],FPL_Fixtures_Extract[#Headers],0)),LEN(INDEX(FPL_Fixtures_Extract[],MATCH($A35,FPL_Fixtures_Extract[[Player]:[Player]],0),MATCH(FPL_Combined[[#Headers],[Gameweek 14]],FPL_Fixtures_Extract[#Headers],0)))-4),Team_Key[[Full Name]:[Full Name]],0))&amp;RIGHT(INDEX(FPL_Fixtures_Extract[],MATCH($A35,FPL_Fixtures_Extract[[Player]:[Player]],0),MATCH(FPL_Combined[[#Headers],[Gameweek 14]],FPL_Fixtures_Extract[#Headers],0)),3))</f>
        <v>NOR(A) 1-1</v>
      </c>
      <c r="P35" t="str">
        <f ca="1">IF(RIGHT(FPL_Combined[[#Headers],[Gameweek 15]],2)&lt;$B$622,INDEX(FPL_Results_Extract[Gameweek 15],MATCH($A35,FPL_Results_Extract[[Player]:[Player]],0)),INDEX(Team_Key[[Abbreviation]:[Abbreviation]],MATCH(LEFT(INDEX(FPL_Fixtures_Extract[],MATCH($A35,FPL_Fixtures_Extract[[Player]:[Player]],0),MATCH(FPL_Combined[[#Headers],[Gameweek 15]],FPL_Fixtures_Extract[#Headers],0)),LEN(INDEX(FPL_Fixtures_Extract[],MATCH($A35,FPL_Fixtures_Extract[[Player]:[Player]],0),MATCH(FPL_Combined[[#Headers],[Gameweek 15]],FPL_Fixtures_Extract[#Headers],0)))-4),Team_Key[[Full Name]:[Full Name]],0))&amp;RIGHT(INDEX(FPL_Fixtures_Extract[],MATCH($A35,FPL_Fixtures_Extract[[Player]:[Player]],0),MATCH(FPL_Combined[[#Headers],[Gameweek 15]],FPL_Fixtures_Extract[#Headers],0)),3))</f>
        <v>SUN(H) 3-1</v>
      </c>
      <c r="Q35" t="str">
        <f ca="1">IF(RIGHT(FPL_Combined[[#Headers],[Gameweek 16]],2)&lt;$B$622,INDEX(FPL_Results_Extract[Gameweek 16],MATCH($A35,FPL_Results_Extract[[Player]:[Player]],0)),INDEX(Team_Key[[Abbreviation]:[Abbreviation]],MATCH(LEFT(INDEX(FPL_Fixtures_Extract[],MATCH($A35,FPL_Fixtures_Extract[[Player]:[Player]],0),MATCH(FPL_Combined[[#Headers],[Gameweek 16]],FPL_Fixtures_Extract[#Headers],0)),LEN(INDEX(FPL_Fixtures_Extract[],MATCH($A35,FPL_Fixtures_Extract[[Player]:[Player]],0),MATCH(FPL_Combined[[#Headers],[Gameweek 16]],FPL_Fixtures_Extract[#Headers],0)))-4),Team_Key[[Full Name]:[Full Name]],0))&amp;RIGHT(INDEX(FPL_Fixtures_Extract[],MATCH($A35,FPL_Fixtures_Extract[[Player]:[Player]],0),MATCH(FPL_Combined[[#Headers],[Gameweek 16]],FPL_Fixtures_Extract[#Headers],0)),3))</f>
        <v>AVL(A) 2-0</v>
      </c>
      <c r="R35" t="str">
        <f ca="1">IF(RIGHT(FPL_Combined[[#Headers],[Gameweek 17]],2)&lt;$B$622,INDEX(FPL_Results_Extract[Gameweek 17],MATCH($A35,FPL_Results_Extract[[Player]:[Player]],0)),INDEX(Team_Key[[Abbreviation]:[Abbreviation]],MATCH(LEFT(INDEX(FPL_Fixtures_Extract[],MATCH($A35,FPL_Fixtures_Extract[[Player]:[Player]],0),MATCH(FPL_Combined[[#Headers],[Gameweek 17]],FPL_Fixtures_Extract[#Headers],0)),LEN(INDEX(FPL_Fixtures_Extract[],MATCH($A35,FPL_Fixtures_Extract[[Player]:[Player]],0),MATCH(FPL_Combined[[#Headers],[Gameweek 17]],FPL_Fixtures_Extract[#Headers],0)))-4),Team_Key[[Full Name]:[Full Name]],0))&amp;RIGHT(INDEX(FPL_Fixtures_Extract[],MATCH($A35,FPL_Fixtures_Extract[[Player]:[Player]],0),MATCH(FPL_Combined[[#Headers],[Gameweek 17]],FPL_Fixtures_Extract[#Headers],0)),3))</f>
        <v>MCI(H) 2-1</v>
      </c>
      <c r="S35" t="str">
        <f ca="1">IF(RIGHT(FPL_Combined[[#Headers],[Gameweek 18]],2)&lt;$B$622,INDEX(FPL_Results_Extract[Gameweek 18],MATCH($A35,FPL_Results_Extract[[Player]:[Player]],0)),INDEX(Team_Key[[Abbreviation]:[Abbreviation]],MATCH(LEFT(INDEX(FPL_Fixtures_Extract[],MATCH($A35,FPL_Fixtures_Extract[[Player]:[Player]],0),MATCH(FPL_Combined[[#Headers],[Gameweek 18]],FPL_Fixtures_Extract[#Headers],0)),LEN(INDEX(FPL_Fixtures_Extract[],MATCH($A35,FPL_Fixtures_Extract[[Player]:[Player]],0),MATCH(FPL_Combined[[#Headers],[Gameweek 18]],FPL_Fixtures_Extract[#Headers],0)))-4),Team_Key[[Full Name]:[Full Name]],0))&amp;RIGHT(INDEX(FPL_Fixtures_Extract[],MATCH($A35,FPL_Fixtures_Extract[[Player]:[Player]],0),MATCH(FPL_Combined[[#Headers],[Gameweek 18]],FPL_Fixtures_Extract[#Headers],0)),3))</f>
        <v>SOU(A) 0-4</v>
      </c>
      <c r="T35" t="str">
        <f ca="1">IF(RIGHT(FPL_Combined[[#Headers],[Gameweek 19]],2)&lt;$B$622,INDEX(FPL_Results_Extract[Gameweek 19],MATCH($A35,FPL_Results_Extract[[Player]:[Player]],0)),INDEX(Team_Key[[Abbreviation]:[Abbreviation]],MATCH(LEFT(INDEX(FPL_Fixtures_Extract[],MATCH($A35,FPL_Fixtures_Extract[[Player]:[Player]],0),MATCH(FPL_Combined[[#Headers],[Gameweek 19]],FPL_Fixtures_Extract[#Headers],0)),LEN(INDEX(FPL_Fixtures_Extract[],MATCH($A35,FPL_Fixtures_Extract[[Player]:[Player]],0),MATCH(FPL_Combined[[#Headers],[Gameweek 19]],FPL_Fixtures_Extract[#Headers],0)))-4),Team_Key[[Full Name]:[Full Name]],0))&amp;RIGHT(INDEX(FPL_Fixtures_Extract[],MATCH($A35,FPL_Fixtures_Extract[[Player]:[Player]],0),MATCH(FPL_Combined[[#Headers],[Gameweek 19]],FPL_Fixtures_Extract[#Headers],0)),3))</f>
        <v>BOU(H) 2-0</v>
      </c>
      <c r="U35" t="str">
        <f ca="1">IF(RIGHT(FPL_Combined[[#Headers],[Gameweek 20]],2)&lt;$B$622,INDEX(FPL_Results_Extract[Gameweek 20],MATCH($A35,FPL_Results_Extract[[Player]:[Player]],0)),INDEX(Team_Key[[Abbreviation]:[Abbreviation]],MATCH(LEFT(INDEX(FPL_Fixtures_Extract[],MATCH($A35,FPL_Fixtures_Extract[[Player]:[Player]],0),MATCH(FPL_Combined[[#Headers],[Gameweek 20]],FPL_Fixtures_Extract[#Headers],0)),LEN(INDEX(FPL_Fixtures_Extract[],MATCH($A35,FPL_Fixtures_Extract[[Player]:[Player]],0),MATCH(FPL_Combined[[#Headers],[Gameweek 20]],FPL_Fixtures_Extract[#Headers],0)))-4),Team_Key[[Full Name]:[Full Name]],0))&amp;RIGHT(INDEX(FPL_Fixtures_Extract[],MATCH($A35,FPL_Fixtures_Extract[[Player]:[Player]],0),MATCH(FPL_Combined[[#Headers],[Gameweek 20]],FPL_Fixtures_Extract[#Headers],0)),3))</f>
        <v>NEW(H) 1-0</v>
      </c>
      <c r="V35" t="str">
        <f ca="1">IF(RIGHT(FPL_Combined[[#Headers],[Gameweek 21]],2)&lt;$B$622,INDEX(FPL_Results_Extract[Gameweek 21],MATCH($A35,FPL_Results_Extract[[Player]:[Player]],0)),INDEX(Team_Key[[Abbreviation]:[Abbreviation]],MATCH(LEFT(INDEX(FPL_Fixtures_Extract[],MATCH($A35,FPL_Fixtures_Extract[[Player]:[Player]],0),MATCH(FPL_Combined[[#Headers],[Gameweek 21]],FPL_Fixtures_Extract[#Headers],0)),LEN(INDEX(FPL_Fixtures_Extract[],MATCH($A35,FPL_Fixtures_Extract[[Player]:[Player]],0),MATCH(FPL_Combined[[#Headers],[Gameweek 21]],FPL_Fixtures_Extract[#Headers],0)))-4),Team_Key[[Full Name]:[Full Name]],0))&amp;RIGHT(INDEX(FPL_Fixtures_Extract[],MATCH($A35,FPL_Fixtures_Extract[[Player]:[Player]],0),MATCH(FPL_Combined[[#Headers],[Gameweek 21]],FPL_Fixtures_Extract[#Headers],0)),3))</f>
        <v>LIV(A) 3-3</v>
      </c>
      <c r="W35" t="str">
        <f ca="1">IF(RIGHT(FPL_Combined[[#Headers],[Gameweek 22]],2)&lt;$B$622,INDEX(FPL_Results_Extract[Gameweek 22],MATCH($A35,FPL_Results_Extract[[Player]:[Player]],0)),INDEX(Team_Key[[Abbreviation]:[Abbreviation]],MATCH(LEFT(INDEX(FPL_Fixtures_Extract[],MATCH($A35,FPL_Fixtures_Extract[[Player]:[Player]],0),MATCH(FPL_Combined[[#Headers],[Gameweek 22]],FPL_Fixtures_Extract[#Headers],0)),LEN(INDEX(FPL_Fixtures_Extract[],MATCH($A35,FPL_Fixtures_Extract[[Player]:[Player]],0),MATCH(FPL_Combined[[#Headers],[Gameweek 22]],FPL_Fixtures_Extract[#Headers],0)))-4),Team_Key[[Full Name]:[Full Name]],0))&amp;RIGHT(INDEX(FPL_Fixtures_Extract[],MATCH($A35,FPL_Fixtures_Extract[[Player]:[Player]],0),MATCH(FPL_Combined[[#Headers],[Gameweek 22]],FPL_Fixtures_Extract[#Headers],0)),3))</f>
        <v>STK(A) 0-0</v>
      </c>
      <c r="X35" t="str">
        <f ca="1">IF(RIGHT(FPL_Combined[[#Headers],[Gameweek 23]],2)&lt;$B$622,INDEX(FPL_Results_Extract[Gameweek 23],MATCH($A35,FPL_Results_Extract[[Player]:[Player]],0)),INDEX(Team_Key[[Abbreviation]:[Abbreviation]],MATCH(LEFT(INDEX(FPL_Fixtures_Extract[],MATCH($A35,FPL_Fixtures_Extract[[Player]:[Player]],0),MATCH(FPL_Combined[[#Headers],[Gameweek 23]],FPL_Fixtures_Extract[#Headers],0)),LEN(INDEX(FPL_Fixtures_Extract[],MATCH($A35,FPL_Fixtures_Extract[[Player]:[Player]],0),MATCH(FPL_Combined[[#Headers],[Gameweek 23]],FPL_Fixtures_Extract[#Headers],0)))-4),Team_Key[[Full Name]:[Full Name]],0))&amp;RIGHT(INDEX(FPL_Fixtures_Extract[],MATCH($A35,FPL_Fixtures_Extract[[Player]:[Player]],0),MATCH(FPL_Combined[[#Headers],[Gameweek 23]],FPL_Fixtures_Extract[#Headers],0)),3))</f>
        <v>CHE(H) 0-1</v>
      </c>
      <c r="Y35" t="str">
        <f ca="1">IF(RIGHT(FPL_Combined[[#Headers],[Gameweek 24]],2)&lt;$B$622,INDEX(FPL_Results_Extract[Team],MATCH($A35,FPL_Results_Extract[[Player]:[Player]],0)),INDEX(Team_Key[[Abbreviation]:[Abbreviation]],MATCH(LEFT(INDEX(FPL_Fixtures_Extract[],MATCH($A35,FPL_Fixtures_Extract[[Player]:[Player]],0),MATCH(FPL_Combined[[#Headers],[Gameweek 24]],FPL_Fixtures_Extract[#Headers],0)),LEN(INDEX(FPL_Fixtures_Extract[],MATCH($A35,FPL_Fixtures_Extract[[Player]:[Player]],0),MATCH(FPL_Combined[[#Headers],[Gameweek 24]],FPL_Fixtures_Extract[#Headers],0)))-4),Team_Key[[Full Name]:[Full Name]],0))&amp;RIGHT(INDEX(FPL_Fixtures_Extract[],MATCH($A35,FPL_Fixtures_Extract[[Player]:[Player]],0),MATCH(FPL_Combined[[#Headers],[Gameweek 24]],FPL_Fixtures_Extract[#Headers],0)),3))</f>
        <v>ARS</v>
      </c>
      <c r="Z35" t="str">
        <f ca="1">IF(RIGHT(FPL_Combined[[#Headers],[Gameweek 25]],2)&lt;$B$622,INDEX(FPL_Results_Extract[Player],MATCH($A35,FPL_Results_Extract[[Player]:[Player]],0)),INDEX(Team_Key[[Abbreviation]:[Abbreviation]],MATCH(LEFT(INDEX(FPL_Fixtures_Extract[],MATCH($A35,FPL_Fixtures_Extract[[Player]:[Player]],0),MATCH(FPL_Combined[[#Headers],[Gameweek 25]],FPL_Fixtures_Extract[#Headers],0)),LEN(INDEX(FPL_Fixtures_Extract[],MATCH($A35,FPL_Fixtures_Extract[[Player]:[Player]],0),MATCH(FPL_Combined[[#Headers],[Gameweek 25]],FPL_Fixtures_Extract[#Headers],0)))-4),Team_Key[[Full Name]:[Full Name]],0))&amp;RIGHT(INDEX(FPL_Fixtures_Extract[],MATCH($A35,FPL_Fixtures_Extract[[Player]:[Player]],0),MATCH(FPL_Combined[[#Headers],[Gameweek 25]],FPL_Fixtures_Extract[#Headers],0)),3))</f>
        <v>Arteta</v>
      </c>
      <c r="AA35" t="str">
        <f ca="1">IF(RIGHT(FPL_Combined[[#Headers],[Gameweek 26]],2)&lt;$B$622,INDEX(FPL_Results_Extract[Gameweek 01],MATCH($A35,FPL_Results_Extract[[Player]:[Player]],0)),INDEX(Team_Key[[Abbreviation]:[Abbreviation]],MATCH(LEFT(INDEX(FPL_Fixtures_Extract[],MATCH($A35,FPL_Fixtures_Extract[[Player]:[Player]],0),MATCH(FPL_Combined[[#Headers],[Gameweek 26]],FPL_Fixtures_Extract[#Headers],0)),LEN(INDEX(FPL_Fixtures_Extract[],MATCH($A35,FPL_Fixtures_Extract[[Player]:[Player]],0),MATCH(FPL_Combined[[#Headers],[Gameweek 26]],FPL_Fixtures_Extract[#Headers],0)))-4),Team_Key[[Full Name]:[Full Name]],0))&amp;RIGHT(INDEX(FPL_Fixtures_Extract[],MATCH($A35,FPL_Fixtures_Extract[[Player]:[Player]],0),MATCH(FPL_Combined[[#Headers],[Gameweek 26]],FPL_Fixtures_Extract[#Headers],0)),3))</f>
        <v>WHU(H) 0-2</v>
      </c>
      <c r="AB35" t="str">
        <f ca="1">IF(RIGHT(FPL_Combined[[#Headers],[Gameweek 27]],2)&lt;$B$622,INDEX(FPL_Results_Extract[Gameweek 02],MATCH($A35,FPL_Results_Extract[[Player]:[Player]],0)),INDEX(Team_Key[[Abbreviation]:[Abbreviation]],MATCH(LEFT(INDEX(FPL_Fixtures_Extract[],MATCH($A35,FPL_Fixtures_Extract[[Player]:[Player]],0),MATCH(FPL_Combined[[#Headers],[Gameweek 27]],FPL_Fixtures_Extract[#Headers],0)),LEN(INDEX(FPL_Fixtures_Extract[],MATCH($A35,FPL_Fixtures_Extract[[Player]:[Player]],0),MATCH(FPL_Combined[[#Headers],[Gameweek 27]],FPL_Fixtures_Extract[#Headers],0)))-4),Team_Key[[Full Name]:[Full Name]],0))&amp;RIGHT(INDEX(FPL_Fixtures_Extract[],MATCH($A35,FPL_Fixtures_Extract[[Player]:[Player]],0),MATCH(FPL_Combined[[#Headers],[Gameweek 27]],FPL_Fixtures_Extract[#Headers],0)),3))</f>
        <v>CRY(A) 2-1</v>
      </c>
      <c r="AC35" t="str">
        <f ca="1">IF(RIGHT(FPL_Combined[[#Headers],[Gameweek 28]],2)&lt;$B$622,INDEX(FPL_Results_Extract[Gameweek 03],MATCH($A35,FPL_Results_Extract[[Player]:[Player]],0)),INDEX(Team_Key[[Abbreviation]:[Abbreviation]],MATCH(LEFT(INDEX(FPL_Fixtures_Extract[],MATCH($A35,FPL_Fixtures_Extract[[Player]:[Player]],0),MATCH(FPL_Combined[[#Headers],[Gameweek 28]],FPL_Fixtures_Extract[#Headers],0)),LEN(INDEX(FPL_Fixtures_Extract[],MATCH($A35,FPL_Fixtures_Extract[[Player]:[Player]],0),MATCH(FPL_Combined[[#Headers],[Gameweek 28]],FPL_Fixtures_Extract[#Headers],0)))-4),Team_Key[[Full Name]:[Full Name]],0))&amp;RIGHT(INDEX(FPL_Fixtures_Extract[],MATCH($A35,FPL_Fixtures_Extract[[Player]:[Player]],0),MATCH(FPL_Combined[[#Headers],[Gameweek 28]],FPL_Fixtures_Extract[#Headers],0)),3))</f>
        <v>LIV(H) 0-0</v>
      </c>
      <c r="AD35" t="str">
        <f ca="1">IF(RIGHT(FPL_Combined[[#Headers],[Gameweek 29]],2)&lt;$B$622,INDEX(FPL_Results_Extract[Gameweek 04],MATCH($A35,FPL_Results_Extract[[Player]:[Player]],0)),INDEX(Team_Key[[Abbreviation]:[Abbreviation]],MATCH(LEFT(INDEX(FPL_Fixtures_Extract[],MATCH($A35,FPL_Fixtures_Extract[[Player]:[Player]],0),MATCH(FPL_Combined[[#Headers],[Gameweek 29]],FPL_Fixtures_Extract[#Headers],0)),LEN(INDEX(FPL_Fixtures_Extract[],MATCH($A35,FPL_Fixtures_Extract[[Player]:[Player]],0),MATCH(FPL_Combined[[#Headers],[Gameweek 29]],FPL_Fixtures_Extract[#Headers],0)))-4),Team_Key[[Full Name]:[Full Name]],0))&amp;RIGHT(INDEX(FPL_Fixtures_Extract[],MATCH($A35,FPL_Fixtures_Extract[[Player]:[Player]],0),MATCH(FPL_Combined[[#Headers],[Gameweek 29]],FPL_Fixtures_Extract[#Headers],0)),3))</f>
        <v>WBA(H)</v>
      </c>
      <c r="AE35" t="str">
        <f ca="1">IF(RIGHT(FPL_Combined[[#Headers],[Gameweek 30]],2)&lt;$B$622,INDEX(FPL_Results_Extract[Gameweek 05],MATCH($A35,FPL_Results_Extract[[Player]:[Player]],0)),INDEX(Team_Key[[Abbreviation]:[Abbreviation]],MATCH(LEFT(INDEX(FPL_Fixtures_Extract[],MATCH($A35,FPL_Fixtures_Extract[[Player]:[Player]],0),MATCH(FPL_Combined[[#Headers],[Gameweek 30]],FPL_Fixtures_Extract[#Headers],0)),LEN(INDEX(FPL_Fixtures_Extract[],MATCH($A35,FPL_Fixtures_Extract[[Player]:[Player]],0),MATCH(FPL_Combined[[#Headers],[Gameweek 30]],FPL_Fixtures_Extract[#Headers],0)))-4),Team_Key[[Full Name]:[Full Name]],0))&amp;RIGHT(INDEX(FPL_Fixtures_Extract[],MATCH($A35,FPL_Fixtures_Extract[[Player]:[Player]],0),MATCH(FPL_Combined[[#Headers],[Gameweek 30]],FPL_Fixtures_Extract[#Headers],0)),3))</f>
        <v>EVE(A)</v>
      </c>
      <c r="AF35" t="str">
        <f ca="1">IF(RIGHT(FPL_Combined[[#Headers],[Gameweek 31]],2)&lt;$B$622,INDEX(FPL_Results_Extract[Gameweek 06],MATCH($A35,FPL_Results_Extract[[Player]:[Player]],0)),INDEX(Team_Key[[Abbreviation]:[Abbreviation]],MATCH(LEFT(INDEX(FPL_Fixtures_Extract[],MATCH($A35,FPL_Fixtures_Extract[[Player]:[Player]],0),MATCH(FPL_Combined[[#Headers],[Gameweek 31]],FPL_Fixtures_Extract[#Headers],0)),LEN(INDEX(FPL_Fixtures_Extract[],MATCH($A35,FPL_Fixtures_Extract[[Player]:[Player]],0),MATCH(FPL_Combined[[#Headers],[Gameweek 31]],FPL_Fixtures_Extract[#Headers],0)))-4),Team_Key[[Full Name]:[Full Name]],0))&amp;RIGHT(INDEX(FPL_Fixtures_Extract[],MATCH($A35,FPL_Fixtures_Extract[[Player]:[Player]],0),MATCH(FPL_Combined[[#Headers],[Gameweek 31]],FPL_Fixtures_Extract[#Headers],0)),3))</f>
        <v>WAT(H)</v>
      </c>
      <c r="AG35" t="str">
        <f ca="1">IF(RIGHT(FPL_Combined[[#Headers],[Gameweek 32]],2)&lt;$B$622,INDEX(FPL_Results_Extract[Gameweek 07],MATCH($A35,FPL_Results_Extract[[Player]:[Player]],0)),INDEX(Team_Key[[Abbreviation]:[Abbreviation]],MATCH(LEFT(INDEX(FPL_Fixtures_Extract[],MATCH($A35,FPL_Fixtures_Extract[[Player]:[Player]],0),MATCH(FPL_Combined[[#Headers],[Gameweek 32]],FPL_Fixtures_Extract[#Headers],0)),LEN(INDEX(FPL_Fixtures_Extract[],MATCH($A35,FPL_Fixtures_Extract[[Player]:[Player]],0),MATCH(FPL_Combined[[#Headers],[Gameweek 32]],FPL_Fixtures_Extract[#Headers],0)))-4),Team_Key[[Full Name]:[Full Name]],0))&amp;RIGHT(INDEX(FPL_Fixtures_Extract[],MATCH($A35,FPL_Fixtures_Extract[[Player]:[Player]],0),MATCH(FPL_Combined[[#Headers],[Gameweek 32]],FPL_Fixtures_Extract[#Headers],0)),3))</f>
        <v>WHU(A)</v>
      </c>
      <c r="AH35" t="str">
        <f ca="1">IF(RIGHT(FPL_Combined[[#Headers],[Gameweek 33]],2)&lt;$B$622,INDEX(FPL_Results_Extract[Gameweek 08],MATCH($A35,FPL_Results_Extract[[Player]:[Player]],0)),INDEX(Team_Key[[Abbreviation]:[Abbreviation]],MATCH(LEFT(INDEX(FPL_Fixtures_Extract[],MATCH($A35,FPL_Fixtures_Extract[[Player]:[Player]],0),MATCH(FPL_Combined[[#Headers],[Gameweek 33]],FPL_Fixtures_Extract[#Headers],0)),LEN(INDEX(FPL_Fixtures_Extract[],MATCH($A35,FPL_Fixtures_Extract[[Player]:[Player]],0),MATCH(FPL_Combined[[#Headers],[Gameweek 33]],FPL_Fixtures_Extract[#Headers],0)))-4),Team_Key[[Full Name]:[Full Name]],0))&amp;RIGHT(INDEX(FPL_Fixtures_Extract[],MATCH($A35,FPL_Fixtures_Extract[[Player]:[Player]],0),MATCH(FPL_Combined[[#Headers],[Gameweek 33]],FPL_Fixtures_Extract[#Headers],0)),3))</f>
        <v>CRY(H)</v>
      </c>
      <c r="AI35" t="str">
        <f ca="1">IF(RIGHT(FPL_Combined[[#Headers],[Gameweek 34]],2)&lt;$B$622,INDEX(FPL_Results_Extract[Gameweek 09],MATCH($A35,FPL_Results_Extract[[Player]:[Player]],0)),INDEX(Team_Key[[Abbreviation]:[Abbreviation]],MATCH(LEFT(INDEX(FPL_Fixtures_Extract[],MATCH($A35,FPL_Fixtures_Extract[[Player]:[Player]],0),MATCH(FPL_Combined[[#Headers],[Gameweek 34]],FPL_Fixtures_Extract[#Headers],0)),LEN(INDEX(FPL_Fixtures_Extract[],MATCH($A35,FPL_Fixtures_Extract[[Player]:[Player]],0),MATCH(FPL_Combined[[#Headers],[Gameweek 34]],FPL_Fixtures_Extract[#Headers],0)))-4),Team_Key[[Full Name]:[Full Name]],0))&amp;RIGHT(INDEX(FPL_Fixtures_Extract[],MATCH($A35,FPL_Fixtures_Extract[[Player]:[Player]],0),MATCH(FPL_Combined[[#Headers],[Gameweek 34]],FPL_Fixtures_Extract[#Headers],0)),3))</f>
        <v>SUN(A)</v>
      </c>
      <c r="AJ35" t="str">
        <f ca="1">IF(RIGHT(FPL_Combined[[#Headers],[Gameweek 35]],2)&lt;$B$622,INDEX(FPL_Results_Extract[Gameweek 10],MATCH($A35,FPL_Results_Extract[[Player]:[Player]],0)),INDEX(Team_Key[[Abbreviation]:[Abbreviation]],MATCH(LEFT(INDEX(FPL_Fixtures_Extract[],MATCH($A35,FPL_Fixtures_Extract[[Player]:[Player]],0),MATCH(FPL_Combined[[#Headers],[Gameweek 35]],FPL_Fixtures_Extract[#Headers],0)),LEN(INDEX(FPL_Fixtures_Extract[],MATCH($A35,FPL_Fixtures_Extract[[Player]:[Player]],0),MATCH(FPL_Combined[[#Headers],[Gameweek 35]],FPL_Fixtures_Extract[#Headers],0)))-4),Team_Key[[Full Name]:[Full Name]],0))&amp;RIGHT(INDEX(FPL_Fixtures_Extract[],MATCH($A35,FPL_Fixtures_Extract[[Player]:[Player]],0),MATCH(FPL_Combined[[#Headers],[Gameweek 35]],FPL_Fixtures_Extract[#Headers],0)),3))</f>
        <v>NOR(H)</v>
      </c>
      <c r="AK35" t="str">
        <f ca="1">IF(RIGHT(FPL_Combined[[#Headers],[Gameweek 36]],2)&lt;$B$622,INDEX(FPL_Results_Extract[Gameweek 11],MATCH($A35,FPL_Results_Extract[[Player]:[Player]],0)),INDEX(Team_Key[[Abbreviation]:[Abbreviation]],MATCH(LEFT(INDEX(FPL_Fixtures_Extract[],MATCH($A35,FPL_Fixtures_Extract[[Player]:[Player]],0),MATCH(FPL_Combined[[#Headers],[Gameweek 36]],FPL_Fixtures_Extract[#Headers],0)),LEN(INDEX(FPL_Fixtures_Extract[],MATCH($A35,FPL_Fixtures_Extract[[Player]:[Player]],0),MATCH(FPL_Combined[[#Headers],[Gameweek 36]],FPL_Fixtures_Extract[#Headers],0)))-4),Team_Key[[Full Name]:[Full Name]],0))&amp;RIGHT(INDEX(FPL_Fixtures_Extract[],MATCH($A35,FPL_Fixtures_Extract[[Player]:[Player]],0),MATCH(FPL_Combined[[#Headers],[Gameweek 36]],FPL_Fixtures_Extract[#Headers],0)),3))</f>
        <v>MCI(A)</v>
      </c>
      <c r="AL35" t="str">
        <f ca="1">IF(RIGHT(FPL_Combined[[#Headers],[Gameweek 37]],2)&lt;$B$622,INDEX(FPL_Results_Extract[Gameweek 12],MATCH($A35,FPL_Results_Extract[[Player]:[Player]],0)),INDEX(Team_Key[[Abbreviation]:[Abbreviation]],MATCH(LEFT(INDEX(FPL_Fixtures_Extract[],MATCH($A35,FPL_Fixtures_Extract[[Player]:[Player]],0),MATCH(FPL_Combined[[#Headers],[Gameweek 37]],FPL_Fixtures_Extract[#Headers],0)),LEN(INDEX(FPL_Fixtures_Extract[],MATCH($A35,FPL_Fixtures_Extract[[Player]:[Player]],0),MATCH(FPL_Combined[[#Headers],[Gameweek 37]],FPL_Fixtures_Extract[#Headers],0)))-4),Team_Key[[Full Name]:[Full Name]],0))&amp;RIGHT(INDEX(FPL_Fixtures_Extract[],MATCH($A35,FPL_Fixtures_Extract[[Player]:[Player]],0),MATCH(FPL_Combined[[#Headers],[Gameweek 37]],FPL_Fixtures_Extract[#Headers],0)),3))</f>
        <v>AVL(H)</v>
      </c>
      <c r="AM35" t="e">
        <f ca="1">IF(RIGHT(FPL_Combined[[#Headers],[Gameweek 38]],2)&lt;$B$622,INDEX(FPL_Results_Extract[Gameweek 13],MATCH($A35,FPL_Results_Extract[[Player]:[Player]],0)),INDEX(Team_Key[[Abbreviation]:[Abbreviation]],MATCH(LEFT(INDEX(FPL_Fixtures_Extract[],MATCH($A35,FPL_Fixtures_Extract[[Player]:[Player]],0),MATCH(FPL_Combined[[#Headers],[Gameweek 38]],FPL_Fixtures_Extract[#Headers],0)),LEN(INDEX(FPL_Fixtures_Extract[],MATCH($A35,FPL_Fixtures_Extract[[Player]:[Player]],0),MATCH(FPL_Combined[[#Headers],[Gameweek 38]],FPL_Fixtures_Extract[#Headers],0)))-4),Team_Key[[Full Name]:[Full Name]],0))&amp;RIGHT(INDEX(FPL_Fixtures_Extract[],MATCH($A35,FPL_Fixtures_Extract[[Player]:[Player]],0),MATCH(FPL_Combined[[#Headers],[Gameweek 38]],FPL_Fixtures_Extract[#Headers],0)),3))</f>
        <v>#VALUE!</v>
      </c>
    </row>
    <row r="36" spans="1:39" x14ac:dyDescent="0.45">
      <c r="A36" t="s">
        <v>323</v>
      </c>
      <c r="B36" t="str">
        <f ca="1">IF(RIGHT(FPL_Combined[[#Headers],[Gameweek 01]],2)&lt;$B$622,INDEX(FPL_Results_Extract[Gameweek 01],MATCH($A36,FPL_Results_Extract[[Player]:[Player]],0)),INDEX(Team_Key[[Abbreviation]:[Abbreviation]],MATCH(LEFT(INDEX(FPL_Fixtures_Extract[],MATCH($A36,FPL_Fixtures_Extract[[Player]:[Player]],0),MATCH(FPL_Combined[[#Headers],[Gameweek 01]],FPL_Fixtures_Extract[#Headers],0)),LEN(INDEX(FPL_Fixtures_Extract[],MATCH($A36,FPL_Fixtures_Extract[[Player]:[Player]],0),MATCH(FPL_Combined[[#Headers],[Gameweek 01]],FPL_Fixtures_Extract[#Headers],0)))-4),Team_Key[[Full Name]:[Full Name]],0))&amp;RIGHT(INDEX(FPL_Fixtures_Extract[],MATCH($A36,FPL_Fixtures_Extract[[Player]:[Player]],0),MATCH(FPL_Combined[[#Headers],[Gameweek 01]],FPL_Fixtures_Extract[#Headers],0)),3))</f>
        <v>AVL(H) 0-1</v>
      </c>
      <c r="C36" t="str">
        <f ca="1">IF(RIGHT(FPL_Combined[[#Headers],[Gameweek 02]],2)&lt;$B$622,INDEX(FPL_Results_Extract[Gameweek 02],MATCH($A36,FPL_Results_Extract[[Player]:[Player]],0)),INDEX(Team_Key[[Abbreviation]:[Abbreviation]],MATCH(LEFT(INDEX(FPL_Fixtures_Extract[],MATCH($A36,FPL_Fixtures_Extract[[Player]:[Player]],0),MATCH(FPL_Combined[[#Headers],[Gameweek 02]],FPL_Fixtures_Extract[#Headers],0)),LEN(INDEX(FPL_Fixtures_Extract[],MATCH($A36,FPL_Fixtures_Extract[[Player]:[Player]],0),MATCH(FPL_Combined[[#Headers],[Gameweek 02]],FPL_Fixtures_Extract[#Headers],0)))-4),Team_Key[[Full Name]:[Full Name]],0))&amp;RIGHT(INDEX(FPL_Fixtures_Extract[],MATCH($A36,FPL_Fixtures_Extract[[Player]:[Player]],0),MATCH(FPL_Combined[[#Headers],[Gameweek 02]],FPL_Fixtures_Extract[#Headers],0)),3))</f>
        <v>LIV(A) 0-1</v>
      </c>
      <c r="D36" t="str">
        <f ca="1">IF(RIGHT(FPL_Combined[[#Headers],[Gameweek 03]],2)&lt;$B$622,INDEX(FPL_Results_Extract[Gameweek 03],MATCH($A36,FPL_Results_Extract[[Player]:[Player]],0)),INDEX(Team_Key[[Abbreviation]:[Abbreviation]],MATCH(LEFT(INDEX(FPL_Fixtures_Extract[],MATCH($A36,FPL_Fixtures_Extract[[Player]:[Player]],0),MATCH(FPL_Combined[[#Headers],[Gameweek 03]],FPL_Fixtures_Extract[#Headers],0)),LEN(INDEX(FPL_Fixtures_Extract[],MATCH($A36,FPL_Fixtures_Extract[[Player]:[Player]],0),MATCH(FPL_Combined[[#Headers],[Gameweek 03]],FPL_Fixtures_Extract[#Headers],0)))-4),Team_Key[[Full Name]:[Full Name]],0))&amp;RIGHT(INDEX(FPL_Fixtures_Extract[],MATCH($A36,FPL_Fixtures_Extract[[Player]:[Player]],0),MATCH(FPL_Combined[[#Headers],[Gameweek 03]],FPL_Fixtures_Extract[#Headers],0)),3))</f>
        <v>WHU(A) 4-3</v>
      </c>
      <c r="E36" t="str">
        <f ca="1">IF(RIGHT(FPL_Combined[[#Headers],[Gameweek 04]],2)&lt;$B$622,INDEX(FPL_Results_Extract[Gameweek 04],MATCH($A36,FPL_Results_Extract[[Player]:[Player]],0)),INDEX(Team_Key[[Abbreviation]:[Abbreviation]],MATCH(LEFT(INDEX(FPL_Fixtures_Extract[],MATCH($A36,FPL_Fixtures_Extract[[Player]:[Player]],0),MATCH(FPL_Combined[[#Headers],[Gameweek 04]],FPL_Fixtures_Extract[#Headers],0)),LEN(INDEX(FPL_Fixtures_Extract[],MATCH($A36,FPL_Fixtures_Extract[[Player]:[Player]],0),MATCH(FPL_Combined[[#Headers],[Gameweek 04]],FPL_Fixtures_Extract[#Headers],0)))-4),Team_Key[[Full Name]:[Full Name]],0))&amp;RIGHT(INDEX(FPL_Fixtures_Extract[],MATCH($A36,FPL_Fixtures_Extract[[Player]:[Player]],0),MATCH(FPL_Combined[[#Headers],[Gameweek 04]],FPL_Fixtures_Extract[#Headers],0)),3))</f>
        <v>LEI(H) 1-1</v>
      </c>
      <c r="F36" t="str">
        <f ca="1">IF(RIGHT(FPL_Combined[[#Headers],[Gameweek 05]],2)&lt;$B$622,INDEX(FPL_Results_Extract[Gameweek 05],MATCH($A36,FPL_Results_Extract[[Player]:[Player]],0)),INDEX(Team_Key[[Abbreviation]:[Abbreviation]],MATCH(LEFT(INDEX(FPL_Fixtures_Extract[],MATCH($A36,FPL_Fixtures_Extract[[Player]:[Player]],0),MATCH(FPL_Combined[[#Headers],[Gameweek 05]],FPL_Fixtures_Extract[#Headers],0)),LEN(INDEX(FPL_Fixtures_Extract[],MATCH($A36,FPL_Fixtures_Extract[[Player]:[Player]],0),MATCH(FPL_Combined[[#Headers],[Gameweek 05]],FPL_Fixtures_Extract[#Headers],0)))-4),Team_Key[[Full Name]:[Full Name]],0))&amp;RIGHT(INDEX(FPL_Fixtures_Extract[],MATCH($A36,FPL_Fixtures_Extract[[Player]:[Player]],0),MATCH(FPL_Combined[[#Headers],[Gameweek 05]],FPL_Fixtures_Extract[#Headers],0)),3))</f>
        <v>NOR(A) 1-3</v>
      </c>
      <c r="G36" t="str">
        <f ca="1">IF(RIGHT(FPL_Combined[[#Headers],[Gameweek 06]],2)&lt;$B$622,INDEX(FPL_Results_Extract[Gameweek 06],MATCH($A36,FPL_Results_Extract[[Player]:[Player]],0)),INDEX(Team_Key[[Abbreviation]:[Abbreviation]],MATCH(LEFT(INDEX(FPL_Fixtures_Extract[],MATCH($A36,FPL_Fixtures_Extract[[Player]:[Player]],0),MATCH(FPL_Combined[[#Headers],[Gameweek 06]],FPL_Fixtures_Extract[#Headers],0)),LEN(INDEX(FPL_Fixtures_Extract[],MATCH($A36,FPL_Fixtures_Extract[[Player]:[Player]],0),MATCH(FPL_Combined[[#Headers],[Gameweek 06]],FPL_Fixtures_Extract[#Headers],0)))-4),Team_Key[[Full Name]:[Full Name]],0))&amp;RIGHT(INDEX(FPL_Fixtures_Extract[],MATCH($A36,FPL_Fixtures_Extract[[Player]:[Player]],0),MATCH(FPL_Combined[[#Headers],[Gameweek 06]],FPL_Fixtures_Extract[#Headers],0)),3))</f>
        <v>SUN(H) 2-0</v>
      </c>
      <c r="H36" t="str">
        <f ca="1">IF(RIGHT(FPL_Combined[[#Headers],[Gameweek 07]],2)&lt;$B$622,INDEX(FPL_Results_Extract[Gameweek 07],MATCH($A36,FPL_Results_Extract[[Player]:[Player]],0)),INDEX(Team_Key[[Abbreviation]:[Abbreviation]],MATCH(LEFT(INDEX(FPL_Fixtures_Extract[],MATCH($A36,FPL_Fixtures_Extract[[Player]:[Player]],0),MATCH(FPL_Combined[[#Headers],[Gameweek 07]],FPL_Fixtures_Extract[#Headers],0)),LEN(INDEX(FPL_Fixtures_Extract[],MATCH($A36,FPL_Fixtures_Extract[[Player]:[Player]],0),MATCH(FPL_Combined[[#Headers],[Gameweek 07]],FPL_Fixtures_Extract[#Headers],0)))-4),Team_Key[[Full Name]:[Full Name]],0))&amp;RIGHT(INDEX(FPL_Fixtures_Extract[],MATCH($A36,FPL_Fixtures_Extract[[Player]:[Player]],0),MATCH(FPL_Combined[[#Headers],[Gameweek 07]],FPL_Fixtures_Extract[#Headers],0)),3))</f>
        <v>STK(A) 1-2</v>
      </c>
      <c r="I36" t="str">
        <f ca="1">IF(RIGHT(FPL_Combined[[#Headers],[Gameweek 08]],2)&lt;$B$622,INDEX(FPL_Results_Extract[Gameweek 08],MATCH($A36,FPL_Results_Extract[[Player]:[Player]],0)),INDEX(Team_Key[[Abbreviation]:[Abbreviation]],MATCH(LEFT(INDEX(FPL_Fixtures_Extract[],MATCH($A36,FPL_Fixtures_Extract[[Player]:[Player]],0),MATCH(FPL_Combined[[#Headers],[Gameweek 08]],FPL_Fixtures_Extract[#Headers],0)),LEN(INDEX(FPL_Fixtures_Extract[],MATCH($A36,FPL_Fixtures_Extract[[Player]:[Player]],0),MATCH(FPL_Combined[[#Headers],[Gameweek 08]],FPL_Fixtures_Extract[#Headers],0)))-4),Team_Key[[Full Name]:[Full Name]],0))&amp;RIGHT(INDEX(FPL_Fixtures_Extract[],MATCH($A36,FPL_Fixtures_Extract[[Player]:[Player]],0),MATCH(FPL_Combined[[#Headers],[Gameweek 08]],FPL_Fixtures_Extract[#Headers],0)),3))</f>
        <v>WAT(H) 1-1</v>
      </c>
      <c r="J36" t="str">
        <f ca="1">IF(RIGHT(FPL_Combined[[#Headers],[Gameweek 09]],2)&lt;$B$622,INDEX(FPL_Results_Extract[Gameweek 09],MATCH($A36,FPL_Results_Extract[[Player]:[Player]],0)),INDEX(Team_Key[[Abbreviation]:[Abbreviation]],MATCH(LEFT(INDEX(FPL_Fixtures_Extract[],MATCH($A36,FPL_Fixtures_Extract[[Player]:[Player]],0),MATCH(FPL_Combined[[#Headers],[Gameweek 09]],FPL_Fixtures_Extract[#Headers],0)),LEN(INDEX(FPL_Fixtures_Extract[],MATCH($A36,FPL_Fixtures_Extract[[Player]:[Player]],0),MATCH(FPL_Combined[[#Headers],[Gameweek 09]],FPL_Fixtures_Extract[#Headers],0)))-4),Team_Key[[Full Name]:[Full Name]],0))&amp;RIGHT(INDEX(FPL_Fixtures_Extract[],MATCH($A36,FPL_Fixtures_Extract[[Player]:[Player]],0),MATCH(FPL_Combined[[#Headers],[Gameweek 09]],FPL_Fixtures_Extract[#Headers],0)),3))</f>
        <v>MCI(A) 1-5</v>
      </c>
      <c r="K36" t="str">
        <f ca="1">IF(RIGHT(FPL_Combined[[#Headers],[Gameweek 10]],2)&lt;$B$622,INDEX(FPL_Results_Extract[Gameweek 10],MATCH($A36,FPL_Results_Extract[[Player]:[Player]],0)),INDEX(Team_Key[[Abbreviation]:[Abbreviation]],MATCH(LEFT(INDEX(FPL_Fixtures_Extract[],MATCH($A36,FPL_Fixtures_Extract[[Player]:[Player]],0),MATCH(FPL_Combined[[#Headers],[Gameweek 10]],FPL_Fixtures_Extract[#Headers],0)),LEN(INDEX(FPL_Fixtures_Extract[],MATCH($A36,FPL_Fixtures_Extract[[Player]:[Player]],0),MATCH(FPL_Combined[[#Headers],[Gameweek 10]],FPL_Fixtures_Extract[#Headers],0)))-4),Team_Key[[Full Name]:[Full Name]],0))&amp;RIGHT(INDEX(FPL_Fixtures_Extract[],MATCH($A36,FPL_Fixtures_Extract[[Player]:[Player]],0),MATCH(FPL_Combined[[#Headers],[Gameweek 10]],FPL_Fixtures_Extract[#Headers],0)),3))</f>
        <v>TOT(H) 1-5</v>
      </c>
      <c r="L36" t="str">
        <f ca="1">IF(RIGHT(FPL_Combined[[#Headers],[Gameweek 11]],2)&lt;$B$622,INDEX(FPL_Results_Extract[Gameweek 11],MATCH($A36,FPL_Results_Extract[[Player]:[Player]],0)),INDEX(Team_Key[[Abbreviation]:[Abbreviation]],MATCH(LEFT(INDEX(FPL_Fixtures_Extract[],MATCH($A36,FPL_Fixtures_Extract[[Player]:[Player]],0),MATCH(FPL_Combined[[#Headers],[Gameweek 11]],FPL_Fixtures_Extract[#Headers],0)),LEN(INDEX(FPL_Fixtures_Extract[],MATCH($A36,FPL_Fixtures_Extract[[Player]:[Player]],0),MATCH(FPL_Combined[[#Headers],[Gameweek 11]],FPL_Fixtures_Extract[#Headers],0)))-4),Team_Key[[Full Name]:[Full Name]],0))&amp;RIGHT(INDEX(FPL_Fixtures_Extract[],MATCH($A36,FPL_Fixtures_Extract[[Player]:[Player]],0),MATCH(FPL_Combined[[#Headers],[Gameweek 11]],FPL_Fixtures_Extract[#Headers],0)),3))</f>
        <v>SOU(A) 0-2</v>
      </c>
      <c r="M36" t="str">
        <f ca="1">IF(RIGHT(FPL_Combined[[#Headers],[Gameweek 12]],2)&lt;$B$622,INDEX(FPL_Results_Extract[Gameweek 12],MATCH($A36,FPL_Results_Extract[[Player]:[Player]],0)),INDEX(Team_Key[[Abbreviation]:[Abbreviation]],MATCH(LEFT(INDEX(FPL_Fixtures_Extract[],MATCH($A36,FPL_Fixtures_Extract[[Player]:[Player]],0),MATCH(FPL_Combined[[#Headers],[Gameweek 12]],FPL_Fixtures_Extract[#Headers],0)),LEN(INDEX(FPL_Fixtures_Extract[],MATCH($A36,FPL_Fixtures_Extract[[Player]:[Player]],0),MATCH(FPL_Combined[[#Headers],[Gameweek 12]],FPL_Fixtures_Extract[#Headers],0)))-4),Team_Key[[Full Name]:[Full Name]],0))&amp;RIGHT(INDEX(FPL_Fixtures_Extract[],MATCH($A36,FPL_Fixtures_Extract[[Player]:[Player]],0),MATCH(FPL_Combined[[#Headers],[Gameweek 12]],FPL_Fixtures_Extract[#Headers],0)),3))</f>
        <v>NEW(H) 0-1</v>
      </c>
      <c r="N36" t="str">
        <f ca="1">IF(RIGHT(FPL_Combined[[#Headers],[Gameweek 13]],2)&lt;$B$622,INDEX(FPL_Results_Extract[Gameweek 13],MATCH($A36,FPL_Results_Extract[[Player]:[Player]],0)),INDEX(Team_Key[[Abbreviation]:[Abbreviation]],MATCH(LEFT(INDEX(FPL_Fixtures_Extract[],MATCH($A36,FPL_Fixtures_Extract[[Player]:[Player]],0),MATCH(FPL_Combined[[#Headers],[Gameweek 13]],FPL_Fixtures_Extract[#Headers],0)),LEN(INDEX(FPL_Fixtures_Extract[],MATCH($A36,FPL_Fixtures_Extract[[Player]:[Player]],0),MATCH(FPL_Combined[[#Headers],[Gameweek 13]],FPL_Fixtures_Extract[#Headers],0)))-4),Team_Key[[Full Name]:[Full Name]],0))&amp;RIGHT(INDEX(FPL_Fixtures_Extract[],MATCH($A36,FPL_Fixtures_Extract[[Player]:[Player]],0),MATCH(FPL_Combined[[#Headers],[Gameweek 13]],FPL_Fixtures_Extract[#Headers],0)),3))</f>
        <v>SWA(A) 2-2</v>
      </c>
      <c r="O36" t="str">
        <f ca="1">IF(RIGHT(FPL_Combined[[#Headers],[Gameweek 14]],2)&lt;$B$622,INDEX(FPL_Results_Extract[Gameweek 14],MATCH($A36,FPL_Results_Extract[[Player]:[Player]],0)),INDEX(Team_Key[[Abbreviation]:[Abbreviation]],MATCH(LEFT(INDEX(FPL_Fixtures_Extract[],MATCH($A36,FPL_Fixtures_Extract[[Player]:[Player]],0),MATCH(FPL_Combined[[#Headers],[Gameweek 14]],FPL_Fixtures_Extract[#Headers],0)),LEN(INDEX(FPL_Fixtures_Extract[],MATCH($A36,FPL_Fixtures_Extract[[Player]:[Player]],0),MATCH(FPL_Combined[[#Headers],[Gameweek 14]],FPL_Fixtures_Extract[#Headers],0)))-4),Team_Key[[Full Name]:[Full Name]],0))&amp;RIGHT(INDEX(FPL_Fixtures_Extract[],MATCH($A36,FPL_Fixtures_Extract[[Player]:[Player]],0),MATCH(FPL_Combined[[#Headers],[Gameweek 14]],FPL_Fixtures_Extract[#Headers],0)),3))</f>
        <v>EVE(H) 3-3</v>
      </c>
      <c r="P36" t="str">
        <f ca="1">IF(RIGHT(FPL_Combined[[#Headers],[Gameweek 15]],2)&lt;$B$622,INDEX(FPL_Results_Extract[Gameweek 15],MATCH($A36,FPL_Results_Extract[[Player]:[Player]],0)),INDEX(Team_Key[[Abbreviation]:[Abbreviation]],MATCH(LEFT(INDEX(FPL_Fixtures_Extract[],MATCH($A36,FPL_Fixtures_Extract[[Player]:[Player]],0),MATCH(FPL_Combined[[#Headers],[Gameweek 15]],FPL_Fixtures_Extract[#Headers],0)),LEN(INDEX(FPL_Fixtures_Extract[],MATCH($A36,FPL_Fixtures_Extract[[Player]:[Player]],0),MATCH(FPL_Combined[[#Headers],[Gameweek 15]],FPL_Fixtures_Extract[#Headers],0)))-4),Team_Key[[Full Name]:[Full Name]],0))&amp;RIGHT(INDEX(FPL_Fixtures_Extract[],MATCH($A36,FPL_Fixtures_Extract[[Player]:[Player]],0),MATCH(FPL_Combined[[#Headers],[Gameweek 15]],FPL_Fixtures_Extract[#Headers],0)),3))</f>
        <v>CHE(A) 1-0</v>
      </c>
      <c r="Q36" t="str">
        <f ca="1">IF(RIGHT(FPL_Combined[[#Headers],[Gameweek 16]],2)&lt;$B$622,INDEX(FPL_Results_Extract[Gameweek 16],MATCH($A36,FPL_Results_Extract[[Player]:[Player]],0)),INDEX(Team_Key[[Abbreviation]:[Abbreviation]],MATCH(LEFT(INDEX(FPL_Fixtures_Extract[],MATCH($A36,FPL_Fixtures_Extract[[Player]:[Player]],0),MATCH(FPL_Combined[[#Headers],[Gameweek 16]],FPL_Fixtures_Extract[#Headers],0)),LEN(INDEX(FPL_Fixtures_Extract[],MATCH($A36,FPL_Fixtures_Extract[[Player]:[Player]],0),MATCH(FPL_Combined[[#Headers],[Gameweek 16]],FPL_Fixtures_Extract[#Headers],0)))-4),Team_Key[[Full Name]:[Full Name]],0))&amp;RIGHT(INDEX(FPL_Fixtures_Extract[],MATCH($A36,FPL_Fixtures_Extract[[Player]:[Player]],0),MATCH(FPL_Combined[[#Headers],[Gameweek 16]],FPL_Fixtures_Extract[#Headers],0)),3))</f>
        <v>MUN(H) 2-1</v>
      </c>
      <c r="R36" t="str">
        <f ca="1">IF(RIGHT(FPL_Combined[[#Headers],[Gameweek 17]],2)&lt;$B$622,INDEX(FPL_Results_Extract[Gameweek 17],MATCH($A36,FPL_Results_Extract[[Player]:[Player]],0)),INDEX(Team_Key[[Abbreviation]:[Abbreviation]],MATCH(LEFT(INDEX(FPL_Fixtures_Extract[],MATCH($A36,FPL_Fixtures_Extract[[Player]:[Player]],0),MATCH(FPL_Combined[[#Headers],[Gameweek 17]],FPL_Fixtures_Extract[#Headers],0)),LEN(INDEX(FPL_Fixtures_Extract[],MATCH($A36,FPL_Fixtures_Extract[[Player]:[Player]],0),MATCH(FPL_Combined[[#Headers],[Gameweek 17]],FPL_Fixtures_Extract[#Headers],0)))-4),Team_Key[[Full Name]:[Full Name]],0))&amp;RIGHT(INDEX(FPL_Fixtures_Extract[],MATCH($A36,FPL_Fixtures_Extract[[Player]:[Player]],0),MATCH(FPL_Combined[[#Headers],[Gameweek 17]],FPL_Fixtures_Extract[#Headers],0)),3))</f>
        <v>WBA(A) 2-1</v>
      </c>
      <c r="S36" t="str">
        <f ca="1">IF(RIGHT(FPL_Combined[[#Headers],[Gameweek 18]],2)&lt;$B$622,INDEX(FPL_Results_Extract[Gameweek 18],MATCH($A36,FPL_Results_Extract[[Player]:[Player]],0)),INDEX(Team_Key[[Abbreviation]:[Abbreviation]],MATCH(LEFT(INDEX(FPL_Fixtures_Extract[],MATCH($A36,FPL_Fixtures_Extract[[Player]:[Player]],0),MATCH(FPL_Combined[[#Headers],[Gameweek 18]],FPL_Fixtures_Extract[#Headers],0)),LEN(INDEX(FPL_Fixtures_Extract[],MATCH($A36,FPL_Fixtures_Extract[[Player]:[Player]],0),MATCH(FPL_Combined[[#Headers],[Gameweek 18]],FPL_Fixtures_Extract[#Headers],0)))-4),Team_Key[[Full Name]:[Full Name]],0))&amp;RIGHT(INDEX(FPL_Fixtures_Extract[],MATCH($A36,FPL_Fixtures_Extract[[Player]:[Player]],0),MATCH(FPL_Combined[[#Headers],[Gameweek 18]],FPL_Fixtures_Extract[#Headers],0)),3))</f>
        <v>CRY(H) 0-0</v>
      </c>
      <c r="T36" t="str">
        <f ca="1">IF(RIGHT(FPL_Combined[[#Headers],[Gameweek 19]],2)&lt;$B$622,INDEX(FPL_Results_Extract[Gameweek 19],MATCH($A36,FPL_Results_Extract[[Player]:[Player]],0)),INDEX(Team_Key[[Abbreviation]:[Abbreviation]],MATCH(LEFT(INDEX(FPL_Fixtures_Extract[],MATCH($A36,FPL_Fixtures_Extract[[Player]:[Player]],0),MATCH(FPL_Combined[[#Headers],[Gameweek 19]],FPL_Fixtures_Extract[#Headers],0)),LEN(INDEX(FPL_Fixtures_Extract[],MATCH($A36,FPL_Fixtures_Extract[[Player]:[Player]],0),MATCH(FPL_Combined[[#Headers],[Gameweek 19]],FPL_Fixtures_Extract[#Headers],0)))-4),Team_Key[[Full Name]:[Full Name]],0))&amp;RIGHT(INDEX(FPL_Fixtures_Extract[],MATCH($A36,FPL_Fixtures_Extract[[Player]:[Player]],0),MATCH(FPL_Combined[[#Headers],[Gameweek 19]],FPL_Fixtures_Extract[#Headers],0)),3))</f>
        <v>ARS(A) 0-2</v>
      </c>
      <c r="U36" t="str">
        <f ca="1">IF(RIGHT(FPL_Combined[[#Headers],[Gameweek 20]],2)&lt;$B$622,INDEX(FPL_Results_Extract[Gameweek 20],MATCH($A36,FPL_Results_Extract[[Player]:[Player]],0)),INDEX(Team_Key[[Abbreviation]:[Abbreviation]],MATCH(LEFT(INDEX(FPL_Fixtures_Extract[],MATCH($A36,FPL_Fixtures_Extract[[Player]:[Player]],0),MATCH(FPL_Combined[[#Headers],[Gameweek 20]],FPL_Fixtures_Extract[#Headers],0)),LEN(INDEX(FPL_Fixtures_Extract[],MATCH($A36,FPL_Fixtures_Extract[[Player]:[Player]],0),MATCH(FPL_Combined[[#Headers],[Gameweek 20]],FPL_Fixtures_Extract[#Headers],0)))-4),Team_Key[[Full Name]:[Full Name]],0))&amp;RIGHT(INDEX(FPL_Fixtures_Extract[],MATCH($A36,FPL_Fixtures_Extract[[Player]:[Player]],0),MATCH(FPL_Combined[[#Headers],[Gameweek 20]],FPL_Fixtures_Extract[#Headers],0)),3))</f>
        <v>LEI(A) 0-0</v>
      </c>
      <c r="V36" t="str">
        <f ca="1">IF(RIGHT(FPL_Combined[[#Headers],[Gameweek 21]],2)&lt;$B$622,INDEX(FPL_Results_Extract[Gameweek 21],MATCH($A36,FPL_Results_Extract[[Player]:[Player]],0)),INDEX(Team_Key[[Abbreviation]:[Abbreviation]],MATCH(LEFT(INDEX(FPL_Fixtures_Extract[],MATCH($A36,FPL_Fixtures_Extract[[Player]:[Player]],0),MATCH(FPL_Combined[[#Headers],[Gameweek 21]],FPL_Fixtures_Extract[#Headers],0)),LEN(INDEX(FPL_Fixtures_Extract[],MATCH($A36,FPL_Fixtures_Extract[[Player]:[Player]],0),MATCH(FPL_Combined[[#Headers],[Gameweek 21]],FPL_Fixtures_Extract[#Headers],0)))-4),Team_Key[[Full Name]:[Full Name]],0))&amp;RIGHT(INDEX(FPL_Fixtures_Extract[],MATCH($A36,FPL_Fixtures_Extract[[Player]:[Player]],0),MATCH(FPL_Combined[[#Headers],[Gameweek 21]],FPL_Fixtures_Extract[#Headers],0)),3))</f>
        <v>WBA(H) 2-2</v>
      </c>
      <c r="W36" t="str">
        <f ca="1">IF(RIGHT(FPL_Combined[[#Headers],[Gameweek 22]],2)&lt;$B$622,INDEX(FPL_Results_Extract[Gameweek 22],MATCH($A36,FPL_Results_Extract[[Player]:[Player]],0)),INDEX(Team_Key[[Abbreviation]:[Abbreviation]],MATCH(LEFT(INDEX(FPL_Fixtures_Extract[],MATCH($A36,FPL_Fixtures_Extract[[Player]:[Player]],0),MATCH(FPL_Combined[[#Headers],[Gameweek 22]],FPL_Fixtures_Extract[#Headers],0)),LEN(INDEX(FPL_Fixtures_Extract[],MATCH($A36,FPL_Fixtures_Extract[[Player]:[Player]],0),MATCH(FPL_Combined[[#Headers],[Gameweek 22]],FPL_Fixtures_Extract[#Headers],0)))-4),Team_Key[[Full Name]:[Full Name]],0))&amp;RIGHT(INDEX(FPL_Fixtures_Extract[],MATCH($A36,FPL_Fixtures_Extract[[Player]:[Player]],0),MATCH(FPL_Combined[[#Headers],[Gameweek 22]],FPL_Fixtures_Extract[#Headers],0)),3))</f>
        <v>EVE(H) 3-3</v>
      </c>
      <c r="X36" t="str">
        <f ca="1">IF(RIGHT(FPL_Combined[[#Headers],[Gameweek 23]],2)&lt;$B$622,INDEX(FPL_Results_Extract[Gameweek 23],MATCH($A36,FPL_Results_Extract[[Player]:[Player]],0)),INDEX(Team_Key[[Abbreviation]:[Abbreviation]],MATCH(LEFT(INDEX(FPL_Fixtures_Extract[],MATCH($A36,FPL_Fixtures_Extract[[Player]:[Player]],0),MATCH(FPL_Combined[[#Headers],[Gameweek 23]],FPL_Fixtures_Extract[#Headers],0)),LEN(INDEX(FPL_Fixtures_Extract[],MATCH($A36,FPL_Fixtures_Extract[[Player]:[Player]],0),MATCH(FPL_Combined[[#Headers],[Gameweek 23]],FPL_Fixtures_Extract[#Headers],0)))-4),Team_Key[[Full Name]:[Full Name]],0))&amp;RIGHT(INDEX(FPL_Fixtures_Extract[],MATCH($A36,FPL_Fixtures_Extract[[Player]:[Player]],0),MATCH(FPL_Combined[[#Headers],[Gameweek 23]],FPL_Fixtures_Extract[#Headers],0)),3))</f>
        <v>ARS(A) 1-0</v>
      </c>
      <c r="Y36" t="str">
        <f ca="1">IF(RIGHT(FPL_Combined[[#Headers],[Gameweek 24]],2)&lt;$B$622,INDEX(FPL_Results_Extract[Team],MATCH($A36,FPL_Results_Extract[[Player]:[Player]],0)),INDEX(Team_Key[[Abbreviation]:[Abbreviation]],MATCH(LEFT(INDEX(FPL_Fixtures_Extract[],MATCH($A36,FPL_Fixtures_Extract[[Player]:[Player]],0),MATCH(FPL_Combined[[#Headers],[Gameweek 24]],FPL_Fixtures_Extract[#Headers],0)),LEN(INDEX(FPL_Fixtures_Extract[],MATCH($A36,FPL_Fixtures_Extract[[Player]:[Player]],0),MATCH(FPL_Combined[[#Headers],[Gameweek 24]],FPL_Fixtures_Extract[#Headers],0)))-4),Team_Key[[Full Name]:[Full Name]],0))&amp;RIGHT(INDEX(FPL_Fixtures_Extract[],MATCH($A36,FPL_Fixtures_Extract[[Player]:[Player]],0),MATCH(FPL_Combined[[#Headers],[Gameweek 24]],FPL_Fixtures_Extract[#Headers],0)),3))</f>
        <v>CHE</v>
      </c>
      <c r="Z36" t="str">
        <f ca="1">IF(RIGHT(FPL_Combined[[#Headers],[Gameweek 25]],2)&lt;$B$622,INDEX(FPL_Results_Extract[Player],MATCH($A36,FPL_Results_Extract[[Player]:[Player]],0)),INDEX(Team_Key[[Abbreviation]:[Abbreviation]],MATCH(LEFT(INDEX(FPL_Fixtures_Extract[],MATCH($A36,FPL_Fixtures_Extract[[Player]:[Player]],0),MATCH(FPL_Combined[[#Headers],[Gameweek 25]],FPL_Fixtures_Extract[#Headers],0)),LEN(INDEX(FPL_Fixtures_Extract[],MATCH($A36,FPL_Fixtures_Extract[[Player]:[Player]],0),MATCH(FPL_Combined[[#Headers],[Gameweek 25]],FPL_Fixtures_Extract[#Headers],0)))-4),Team_Key[[Full Name]:[Full Name]],0))&amp;RIGHT(INDEX(FPL_Fixtures_Extract[],MATCH($A36,FPL_Fixtures_Extract[[Player]:[Player]],0),MATCH(FPL_Combined[[#Headers],[Gameweek 25]],FPL_Fixtures_Extract[#Headers],0)),3))</f>
        <v>Atsu</v>
      </c>
      <c r="AA36" t="str">
        <f ca="1">IF(RIGHT(FPL_Combined[[#Headers],[Gameweek 26]],2)&lt;$B$622,INDEX(FPL_Results_Extract[Gameweek 01],MATCH($A36,FPL_Results_Extract[[Player]:[Player]],0)),INDEX(Team_Key[[Abbreviation]:[Abbreviation]],MATCH(LEFT(INDEX(FPL_Fixtures_Extract[],MATCH($A36,FPL_Fixtures_Extract[[Player]:[Player]],0),MATCH(FPL_Combined[[#Headers],[Gameweek 26]],FPL_Fixtures_Extract[#Headers],0)),LEN(INDEX(FPL_Fixtures_Extract[],MATCH($A36,FPL_Fixtures_Extract[[Player]:[Player]],0),MATCH(FPL_Combined[[#Headers],[Gameweek 26]],FPL_Fixtures_Extract[#Headers],0)))-4),Team_Key[[Full Name]:[Full Name]],0))&amp;RIGHT(INDEX(FPL_Fixtures_Extract[],MATCH($A36,FPL_Fixtures_Extract[[Player]:[Player]],0),MATCH(FPL_Combined[[#Headers],[Gameweek 26]],FPL_Fixtures_Extract[#Headers],0)),3))</f>
        <v>AVL(H) 0-1</v>
      </c>
      <c r="AB36" t="str">
        <f ca="1">IF(RIGHT(FPL_Combined[[#Headers],[Gameweek 27]],2)&lt;$B$622,INDEX(FPL_Results_Extract[Gameweek 02],MATCH($A36,FPL_Results_Extract[[Player]:[Player]],0)),INDEX(Team_Key[[Abbreviation]:[Abbreviation]],MATCH(LEFT(INDEX(FPL_Fixtures_Extract[],MATCH($A36,FPL_Fixtures_Extract[[Player]:[Player]],0),MATCH(FPL_Combined[[#Headers],[Gameweek 27]],FPL_Fixtures_Extract[#Headers],0)),LEN(INDEX(FPL_Fixtures_Extract[],MATCH($A36,FPL_Fixtures_Extract[[Player]:[Player]],0),MATCH(FPL_Combined[[#Headers],[Gameweek 27]],FPL_Fixtures_Extract[#Headers],0)))-4),Team_Key[[Full Name]:[Full Name]],0))&amp;RIGHT(INDEX(FPL_Fixtures_Extract[],MATCH($A36,FPL_Fixtures_Extract[[Player]:[Player]],0),MATCH(FPL_Combined[[#Headers],[Gameweek 27]],FPL_Fixtures_Extract[#Headers],0)),3))</f>
        <v>LIV(A) 0-1</v>
      </c>
      <c r="AC36" t="str">
        <f ca="1">IF(RIGHT(FPL_Combined[[#Headers],[Gameweek 28]],2)&lt;$B$622,INDEX(FPL_Results_Extract[Gameweek 03],MATCH($A36,FPL_Results_Extract[[Player]:[Player]],0)),INDEX(Team_Key[[Abbreviation]:[Abbreviation]],MATCH(LEFT(INDEX(FPL_Fixtures_Extract[],MATCH($A36,FPL_Fixtures_Extract[[Player]:[Player]],0),MATCH(FPL_Combined[[#Headers],[Gameweek 28]],FPL_Fixtures_Extract[#Headers],0)),LEN(INDEX(FPL_Fixtures_Extract[],MATCH($A36,FPL_Fixtures_Extract[[Player]:[Player]],0),MATCH(FPL_Combined[[#Headers],[Gameweek 28]],FPL_Fixtures_Extract[#Headers],0)))-4),Team_Key[[Full Name]:[Full Name]],0))&amp;RIGHT(INDEX(FPL_Fixtures_Extract[],MATCH($A36,FPL_Fixtures_Extract[[Player]:[Player]],0),MATCH(FPL_Combined[[#Headers],[Gameweek 28]],FPL_Fixtures_Extract[#Headers],0)),3))</f>
        <v>WHU(A) 4-3</v>
      </c>
      <c r="AD36" t="str">
        <f ca="1">IF(RIGHT(FPL_Combined[[#Headers],[Gameweek 29]],2)&lt;$B$622,INDEX(FPL_Results_Extract[Gameweek 04],MATCH($A36,FPL_Results_Extract[[Player]:[Player]],0)),INDEX(Team_Key[[Abbreviation]:[Abbreviation]],MATCH(LEFT(INDEX(FPL_Fixtures_Extract[],MATCH($A36,FPL_Fixtures_Extract[[Player]:[Player]],0),MATCH(FPL_Combined[[#Headers],[Gameweek 29]],FPL_Fixtures_Extract[#Headers],0)),LEN(INDEX(FPL_Fixtures_Extract[],MATCH($A36,FPL_Fixtures_Extract[[Player]:[Player]],0),MATCH(FPL_Combined[[#Headers],[Gameweek 29]],FPL_Fixtures_Extract[#Headers],0)))-4),Team_Key[[Full Name]:[Full Name]],0))&amp;RIGHT(INDEX(FPL_Fixtures_Extract[],MATCH($A36,FPL_Fixtures_Extract[[Player]:[Player]],0),MATCH(FPL_Combined[[#Headers],[Gameweek 29]],FPL_Fixtures_Extract[#Headers],0)),3))</f>
        <v>STK(H)</v>
      </c>
      <c r="AE36" t="e">
        <f ca="1">IF(RIGHT(FPL_Combined[[#Headers],[Gameweek 30]],2)&lt;$B$622,INDEX(FPL_Results_Extract[Gameweek 05],MATCH($A36,FPL_Results_Extract[[Player]:[Player]],0)),INDEX(Team_Key[[Abbreviation]:[Abbreviation]],MATCH(LEFT(INDEX(FPL_Fixtures_Extract[],MATCH($A36,FPL_Fixtures_Extract[[Player]:[Player]],0),MATCH(FPL_Combined[[#Headers],[Gameweek 30]],FPL_Fixtures_Extract[#Headers],0)),LEN(INDEX(FPL_Fixtures_Extract[],MATCH($A36,FPL_Fixtures_Extract[[Player]:[Player]],0),MATCH(FPL_Combined[[#Headers],[Gameweek 30]],FPL_Fixtures_Extract[#Headers],0)))-4),Team_Key[[Full Name]:[Full Name]],0))&amp;RIGHT(INDEX(FPL_Fixtures_Extract[],MATCH($A36,FPL_Fixtures_Extract[[Player]:[Player]],0),MATCH(FPL_Combined[[#Headers],[Gameweek 30]],FPL_Fixtures_Extract[#Headers],0)),3))</f>
        <v>#VALUE!</v>
      </c>
      <c r="AF36" t="str">
        <f ca="1">IF(RIGHT(FPL_Combined[[#Headers],[Gameweek 31]],2)&lt;$B$622,INDEX(FPL_Results_Extract[Gameweek 06],MATCH($A36,FPL_Results_Extract[[Player]:[Player]],0)),INDEX(Team_Key[[Abbreviation]:[Abbreviation]],MATCH(LEFT(INDEX(FPL_Fixtures_Extract[],MATCH($A36,FPL_Fixtures_Extract[[Player]:[Player]],0),MATCH(FPL_Combined[[#Headers],[Gameweek 31]],FPL_Fixtures_Extract[#Headers],0)),LEN(INDEX(FPL_Fixtures_Extract[],MATCH($A36,FPL_Fixtures_Extract[[Player]:[Player]],0),MATCH(FPL_Combined[[#Headers],[Gameweek 31]],FPL_Fixtures_Extract[#Headers],0)))-4),Team_Key[[Full Name]:[Full Name]],0))&amp;RIGHT(INDEX(FPL_Fixtures_Extract[],MATCH($A36,FPL_Fixtures_Extract[[Player]:[Player]],0),MATCH(FPL_Combined[[#Headers],[Gameweek 31]],FPL_Fixtures_Extract[#Headers],0)),3))</f>
        <v>WHU(H)</v>
      </c>
      <c r="AG36" t="str">
        <f ca="1">IF(RIGHT(FPL_Combined[[#Headers],[Gameweek 32]],2)&lt;$B$622,INDEX(FPL_Results_Extract[Gameweek 07],MATCH($A36,FPL_Results_Extract[[Player]:[Player]],0)),INDEX(Team_Key[[Abbreviation]:[Abbreviation]],MATCH(LEFT(INDEX(FPL_Fixtures_Extract[],MATCH($A36,FPL_Fixtures_Extract[[Player]:[Player]],0),MATCH(FPL_Combined[[#Headers],[Gameweek 32]],FPL_Fixtures_Extract[#Headers],0)),LEN(INDEX(FPL_Fixtures_Extract[],MATCH($A36,FPL_Fixtures_Extract[[Player]:[Player]],0),MATCH(FPL_Combined[[#Headers],[Gameweek 32]],FPL_Fixtures_Extract[#Headers],0)))-4),Team_Key[[Full Name]:[Full Name]],0))&amp;RIGHT(INDEX(FPL_Fixtures_Extract[],MATCH($A36,FPL_Fixtures_Extract[[Player]:[Player]],0),MATCH(FPL_Combined[[#Headers],[Gameweek 32]],FPL_Fixtures_Extract[#Headers],0)),3))</f>
        <v>AVL(A)</v>
      </c>
      <c r="AH36" t="str">
        <f ca="1">IF(RIGHT(FPL_Combined[[#Headers],[Gameweek 33]],2)&lt;$B$622,INDEX(FPL_Results_Extract[Gameweek 08],MATCH($A36,FPL_Results_Extract[[Player]:[Player]],0)),INDEX(Team_Key[[Abbreviation]:[Abbreviation]],MATCH(LEFT(INDEX(FPL_Fixtures_Extract[],MATCH($A36,FPL_Fixtures_Extract[[Player]:[Player]],0),MATCH(FPL_Combined[[#Headers],[Gameweek 33]],FPL_Fixtures_Extract[#Headers],0)),LEN(INDEX(FPL_Fixtures_Extract[],MATCH($A36,FPL_Fixtures_Extract[[Player]:[Player]],0),MATCH(FPL_Combined[[#Headers],[Gameweek 33]],FPL_Fixtures_Extract[#Headers],0)))-4),Team_Key[[Full Name]:[Full Name]],0))&amp;RIGHT(INDEX(FPL_Fixtures_Extract[],MATCH($A36,FPL_Fixtures_Extract[[Player]:[Player]],0),MATCH(FPL_Combined[[#Headers],[Gameweek 33]],FPL_Fixtures_Extract[#Headers],0)),3))</f>
        <v>SWA(A)</v>
      </c>
      <c r="AI36" t="str">
        <f ca="1">IF(RIGHT(FPL_Combined[[#Headers],[Gameweek 34]],2)&lt;$B$622,INDEX(FPL_Results_Extract[Gameweek 09],MATCH($A36,FPL_Results_Extract[[Player]:[Player]],0)),INDEX(Team_Key[[Abbreviation]:[Abbreviation]],MATCH(LEFT(INDEX(FPL_Fixtures_Extract[],MATCH($A36,FPL_Fixtures_Extract[[Player]:[Player]],0),MATCH(FPL_Combined[[#Headers],[Gameweek 34]],FPL_Fixtures_Extract[#Headers],0)),LEN(INDEX(FPL_Fixtures_Extract[],MATCH($A36,FPL_Fixtures_Extract[[Player]:[Player]],0),MATCH(FPL_Combined[[#Headers],[Gameweek 34]],FPL_Fixtures_Extract[#Headers],0)))-4),Team_Key[[Full Name]:[Full Name]],0))&amp;RIGHT(INDEX(FPL_Fixtures_Extract[],MATCH($A36,FPL_Fixtures_Extract[[Player]:[Player]],0),MATCH(FPL_Combined[[#Headers],[Gameweek 34]],FPL_Fixtures_Extract[#Headers],0)),3))</f>
        <v>MCI(H)</v>
      </c>
      <c r="AJ36" t="str">
        <f ca="1">IF(RIGHT(FPL_Combined[[#Headers],[Gameweek 35]],2)&lt;$B$622,INDEX(FPL_Results_Extract[Gameweek 10],MATCH($A36,FPL_Results_Extract[[Player]:[Player]],0)),INDEX(Team_Key[[Abbreviation]:[Abbreviation]],MATCH(LEFT(INDEX(FPL_Fixtures_Extract[],MATCH($A36,FPL_Fixtures_Extract[[Player]:[Player]],0),MATCH(FPL_Combined[[#Headers],[Gameweek 35]],FPL_Fixtures_Extract[#Headers],0)),LEN(INDEX(FPL_Fixtures_Extract[],MATCH($A36,FPL_Fixtures_Extract[[Player]:[Player]],0),MATCH(FPL_Combined[[#Headers],[Gameweek 35]],FPL_Fixtures_Extract[#Headers],0)))-4),Team_Key[[Full Name]:[Full Name]],0))&amp;RIGHT(INDEX(FPL_Fixtures_Extract[],MATCH($A36,FPL_Fixtures_Extract[[Player]:[Player]],0),MATCH(FPL_Combined[[#Headers],[Gameweek 35]],FPL_Fixtures_Extract[#Headers],0)),3))</f>
        <v>BOU(A)</v>
      </c>
      <c r="AK36" t="str">
        <f ca="1">IF(RIGHT(FPL_Combined[[#Headers],[Gameweek 36]],2)&lt;$B$622,INDEX(FPL_Results_Extract[Gameweek 11],MATCH($A36,FPL_Results_Extract[[Player]:[Player]],0)),INDEX(Team_Key[[Abbreviation]:[Abbreviation]],MATCH(LEFT(INDEX(FPL_Fixtures_Extract[],MATCH($A36,FPL_Fixtures_Extract[[Player]:[Player]],0),MATCH(FPL_Combined[[#Headers],[Gameweek 36]],FPL_Fixtures_Extract[#Headers],0)),LEN(INDEX(FPL_Fixtures_Extract[],MATCH($A36,FPL_Fixtures_Extract[[Player]:[Player]],0),MATCH(FPL_Combined[[#Headers],[Gameweek 36]],FPL_Fixtures_Extract[#Headers],0)))-4),Team_Key[[Full Name]:[Full Name]],0))&amp;RIGHT(INDEX(FPL_Fixtures_Extract[],MATCH($A36,FPL_Fixtures_Extract[[Player]:[Player]],0),MATCH(FPL_Combined[[#Headers],[Gameweek 36]],FPL_Fixtures_Extract[#Headers],0)),3))</f>
        <v>TOT(H)</v>
      </c>
      <c r="AL36" t="str">
        <f ca="1">IF(RIGHT(FPL_Combined[[#Headers],[Gameweek 37]],2)&lt;$B$622,INDEX(FPL_Results_Extract[Gameweek 12],MATCH($A36,FPL_Results_Extract[[Player]:[Player]],0)),INDEX(Team_Key[[Abbreviation]:[Abbreviation]],MATCH(LEFT(INDEX(FPL_Fixtures_Extract[],MATCH($A36,FPL_Fixtures_Extract[[Player]:[Player]],0),MATCH(FPL_Combined[[#Headers],[Gameweek 37]],FPL_Fixtures_Extract[#Headers],0)),LEN(INDEX(FPL_Fixtures_Extract[],MATCH($A36,FPL_Fixtures_Extract[[Player]:[Player]],0),MATCH(FPL_Combined[[#Headers],[Gameweek 37]],FPL_Fixtures_Extract[#Headers],0)))-4),Team_Key[[Full Name]:[Full Name]],0))&amp;RIGHT(INDEX(FPL_Fixtures_Extract[],MATCH($A36,FPL_Fixtures_Extract[[Player]:[Player]],0),MATCH(FPL_Combined[[#Headers],[Gameweek 37]],FPL_Fixtures_Extract[#Headers],0)),3))</f>
        <v>SUN(A)</v>
      </c>
      <c r="AM36" t="str">
        <f ca="1">IF(RIGHT(FPL_Combined[[#Headers],[Gameweek 38]],2)&lt;$B$622,INDEX(FPL_Results_Extract[Gameweek 13],MATCH($A36,FPL_Results_Extract[[Player]:[Player]],0)),INDEX(Team_Key[[Abbreviation]:[Abbreviation]],MATCH(LEFT(INDEX(FPL_Fixtures_Extract[],MATCH($A36,FPL_Fixtures_Extract[[Player]:[Player]],0),MATCH(FPL_Combined[[#Headers],[Gameweek 38]],FPL_Fixtures_Extract[#Headers],0)),LEN(INDEX(FPL_Fixtures_Extract[],MATCH($A36,FPL_Fixtures_Extract[[Player]:[Player]],0),MATCH(FPL_Combined[[#Headers],[Gameweek 38]],FPL_Fixtures_Extract[#Headers],0)))-4),Team_Key[[Full Name]:[Full Name]],0))&amp;RIGHT(INDEX(FPL_Fixtures_Extract[],MATCH($A36,FPL_Fixtures_Extract[[Player]:[Player]],0),MATCH(FPL_Combined[[#Headers],[Gameweek 38]],FPL_Fixtures_Extract[#Headers],0)),3))</f>
        <v>LEI(H)</v>
      </c>
    </row>
    <row r="37" spans="1:39" x14ac:dyDescent="0.45">
      <c r="A37" t="s">
        <v>633</v>
      </c>
      <c r="B37" t="str">
        <f ca="1">IF(RIGHT(FPL_Combined[[#Headers],[Gameweek 01]],2)&lt;$B$622,INDEX(FPL_Results_Extract[Gameweek 01],MATCH($A37,FPL_Results_Extract[[Player]:[Player]],0)),INDEX(Team_Key[[Abbreviation]:[Abbreviation]],MATCH(LEFT(INDEX(FPL_Fixtures_Extract[],MATCH($A37,FPL_Fixtures_Extract[[Player]:[Player]],0),MATCH(FPL_Combined[[#Headers],[Gameweek 01]],FPL_Fixtures_Extract[#Headers],0)),LEN(INDEX(FPL_Fixtures_Extract[],MATCH($A37,FPL_Fixtures_Extract[[Player]:[Player]],0),MATCH(FPL_Combined[[#Headers],[Gameweek 01]],FPL_Fixtures_Extract[#Headers],0)))-4),Team_Key[[Full Name]:[Full Name]],0))&amp;RIGHT(INDEX(FPL_Fixtures_Extract[],MATCH($A37,FPL_Fixtures_Extract[[Player]:[Player]],0),MATCH(FPL_Combined[[#Headers],[Gameweek 01]],FPL_Fixtures_Extract[#Headers],0)),3))</f>
        <v>BOU(A) 1-0</v>
      </c>
      <c r="C37" t="str">
        <f ca="1">IF(RIGHT(FPL_Combined[[#Headers],[Gameweek 02]],2)&lt;$B$622,INDEX(FPL_Results_Extract[Gameweek 02],MATCH($A37,FPL_Results_Extract[[Player]:[Player]],0)),INDEX(Team_Key[[Abbreviation]:[Abbreviation]],MATCH(LEFT(INDEX(FPL_Fixtures_Extract[],MATCH($A37,FPL_Fixtures_Extract[[Player]:[Player]],0),MATCH(FPL_Combined[[#Headers],[Gameweek 02]],FPL_Fixtures_Extract[#Headers],0)),LEN(INDEX(FPL_Fixtures_Extract[],MATCH($A37,FPL_Fixtures_Extract[[Player]:[Player]],0),MATCH(FPL_Combined[[#Headers],[Gameweek 02]],FPL_Fixtures_Extract[#Headers],0)))-4),Team_Key[[Full Name]:[Full Name]],0))&amp;RIGHT(INDEX(FPL_Fixtures_Extract[],MATCH($A37,FPL_Fixtures_Extract[[Player]:[Player]],0),MATCH(FPL_Combined[[#Headers],[Gameweek 02]],FPL_Fixtures_Extract[#Headers],0)),3))</f>
        <v>MUN(H) 0-1</v>
      </c>
      <c r="D37" t="str">
        <f ca="1">IF(RIGHT(FPL_Combined[[#Headers],[Gameweek 03]],2)&lt;$B$622,INDEX(FPL_Results_Extract[Gameweek 03],MATCH($A37,FPL_Results_Extract[[Player]:[Player]],0)),INDEX(Team_Key[[Abbreviation]:[Abbreviation]],MATCH(LEFT(INDEX(FPL_Fixtures_Extract[],MATCH($A37,FPL_Fixtures_Extract[[Player]:[Player]],0),MATCH(FPL_Combined[[#Headers],[Gameweek 03]],FPL_Fixtures_Extract[#Headers],0)),LEN(INDEX(FPL_Fixtures_Extract[],MATCH($A37,FPL_Fixtures_Extract[[Player]:[Player]],0),MATCH(FPL_Combined[[#Headers],[Gameweek 03]],FPL_Fixtures_Extract[#Headers],0)))-4),Team_Key[[Full Name]:[Full Name]],0))&amp;RIGHT(INDEX(FPL_Fixtures_Extract[],MATCH($A37,FPL_Fixtures_Extract[[Player]:[Player]],0),MATCH(FPL_Combined[[#Headers],[Gameweek 03]],FPL_Fixtures_Extract[#Headers],0)),3))</f>
        <v>CRY(A) 1-2</v>
      </c>
      <c r="E37" t="str">
        <f ca="1">IF(RIGHT(FPL_Combined[[#Headers],[Gameweek 04]],2)&lt;$B$622,INDEX(FPL_Results_Extract[Gameweek 04],MATCH($A37,FPL_Results_Extract[[Player]:[Player]],0)),INDEX(Team_Key[[Abbreviation]:[Abbreviation]],MATCH(LEFT(INDEX(FPL_Fixtures_Extract[],MATCH($A37,FPL_Fixtures_Extract[[Player]:[Player]],0),MATCH(FPL_Combined[[#Headers],[Gameweek 04]],FPL_Fixtures_Extract[#Headers],0)),LEN(INDEX(FPL_Fixtures_Extract[],MATCH($A37,FPL_Fixtures_Extract[[Player]:[Player]],0),MATCH(FPL_Combined[[#Headers],[Gameweek 04]],FPL_Fixtures_Extract[#Headers],0)))-4),Team_Key[[Full Name]:[Full Name]],0))&amp;RIGHT(INDEX(FPL_Fixtures_Extract[],MATCH($A37,FPL_Fixtures_Extract[[Player]:[Player]],0),MATCH(FPL_Combined[[#Headers],[Gameweek 04]],FPL_Fixtures_Extract[#Headers],0)),3))</f>
        <v>SUN(H) 2-2</v>
      </c>
      <c r="F37" t="str">
        <f ca="1">IF(RIGHT(FPL_Combined[[#Headers],[Gameweek 05]],2)&lt;$B$622,INDEX(FPL_Results_Extract[Gameweek 05],MATCH($A37,FPL_Results_Extract[[Player]:[Player]],0)),INDEX(Team_Key[[Abbreviation]:[Abbreviation]],MATCH(LEFT(INDEX(FPL_Fixtures_Extract[],MATCH($A37,FPL_Fixtures_Extract[[Player]:[Player]],0),MATCH(FPL_Combined[[#Headers],[Gameweek 05]],FPL_Fixtures_Extract[#Headers],0)),LEN(INDEX(FPL_Fixtures_Extract[],MATCH($A37,FPL_Fixtures_Extract[[Player]:[Player]],0),MATCH(FPL_Combined[[#Headers],[Gameweek 05]],FPL_Fixtures_Extract[#Headers],0)))-4),Team_Key[[Full Name]:[Full Name]],0))&amp;RIGHT(INDEX(FPL_Fixtures_Extract[],MATCH($A37,FPL_Fixtures_Extract[[Player]:[Player]],0),MATCH(FPL_Combined[[#Headers],[Gameweek 05]],FPL_Fixtures_Extract[#Headers],0)),3))</f>
        <v>LEI(A) 2-3</v>
      </c>
      <c r="G37" t="str">
        <f ca="1">IF(RIGHT(FPL_Combined[[#Headers],[Gameweek 06]],2)&lt;$B$622,INDEX(FPL_Results_Extract[Gameweek 06],MATCH($A37,FPL_Results_Extract[[Player]:[Player]],0)),INDEX(Team_Key[[Abbreviation]:[Abbreviation]],MATCH(LEFT(INDEX(FPL_Fixtures_Extract[],MATCH($A37,FPL_Fixtures_Extract[[Player]:[Player]],0),MATCH(FPL_Combined[[#Headers],[Gameweek 06]],FPL_Fixtures_Extract[#Headers],0)),LEN(INDEX(FPL_Fixtures_Extract[],MATCH($A37,FPL_Fixtures_Extract[[Player]:[Player]],0),MATCH(FPL_Combined[[#Headers],[Gameweek 06]],FPL_Fixtures_Extract[#Headers],0)))-4),Team_Key[[Full Name]:[Full Name]],0))&amp;RIGHT(INDEX(FPL_Fixtures_Extract[],MATCH($A37,FPL_Fixtures_Extract[[Player]:[Player]],0),MATCH(FPL_Combined[[#Headers],[Gameweek 06]],FPL_Fixtures_Extract[#Headers],0)),3))</f>
        <v>WBA(H) 0-1</v>
      </c>
      <c r="H37" t="str">
        <f ca="1">IF(RIGHT(FPL_Combined[[#Headers],[Gameweek 07]],2)&lt;$B$622,INDEX(FPL_Results_Extract[Gameweek 07],MATCH($A37,FPL_Results_Extract[[Player]:[Player]],0)),INDEX(Team_Key[[Abbreviation]:[Abbreviation]],MATCH(LEFT(INDEX(FPL_Fixtures_Extract[],MATCH($A37,FPL_Fixtures_Extract[[Player]:[Player]],0),MATCH(FPL_Combined[[#Headers],[Gameweek 07]],FPL_Fixtures_Extract[#Headers],0)),LEN(INDEX(FPL_Fixtures_Extract[],MATCH($A37,FPL_Fixtures_Extract[[Player]:[Player]],0),MATCH(FPL_Combined[[#Headers],[Gameweek 07]],FPL_Fixtures_Extract[#Headers],0)))-4),Team_Key[[Full Name]:[Full Name]],0))&amp;RIGHT(INDEX(FPL_Fixtures_Extract[],MATCH($A37,FPL_Fixtures_Extract[[Player]:[Player]],0),MATCH(FPL_Combined[[#Headers],[Gameweek 07]],FPL_Fixtures_Extract[#Headers],0)),3))</f>
        <v>LIV(A) 2-3</v>
      </c>
      <c r="I37" t="str">
        <f ca="1">IF(RIGHT(FPL_Combined[[#Headers],[Gameweek 08]],2)&lt;$B$622,INDEX(FPL_Results_Extract[Gameweek 08],MATCH($A37,FPL_Results_Extract[[Player]:[Player]],0)),INDEX(Team_Key[[Abbreviation]:[Abbreviation]],MATCH(LEFT(INDEX(FPL_Fixtures_Extract[],MATCH($A37,FPL_Fixtures_Extract[[Player]:[Player]],0),MATCH(FPL_Combined[[#Headers],[Gameweek 08]],FPL_Fixtures_Extract[#Headers],0)),LEN(INDEX(FPL_Fixtures_Extract[],MATCH($A37,FPL_Fixtures_Extract[[Player]:[Player]],0),MATCH(FPL_Combined[[#Headers],[Gameweek 08]],FPL_Fixtures_Extract[#Headers],0)))-4),Team_Key[[Full Name]:[Full Name]],0))&amp;RIGHT(INDEX(FPL_Fixtures_Extract[],MATCH($A37,FPL_Fixtures_Extract[[Player]:[Player]],0),MATCH(FPL_Combined[[#Headers],[Gameweek 08]],FPL_Fixtures_Extract[#Headers],0)),3))</f>
        <v>STK(H) 0-1</v>
      </c>
      <c r="J37" t="str">
        <f ca="1">IF(RIGHT(FPL_Combined[[#Headers],[Gameweek 09]],2)&lt;$B$622,INDEX(FPL_Results_Extract[Gameweek 09],MATCH($A37,FPL_Results_Extract[[Player]:[Player]],0)),INDEX(Team_Key[[Abbreviation]:[Abbreviation]],MATCH(LEFT(INDEX(FPL_Fixtures_Extract[],MATCH($A37,FPL_Fixtures_Extract[[Player]:[Player]],0),MATCH(FPL_Combined[[#Headers],[Gameweek 09]],FPL_Fixtures_Extract[#Headers],0)),LEN(INDEX(FPL_Fixtures_Extract[],MATCH($A37,FPL_Fixtures_Extract[[Player]:[Player]],0),MATCH(FPL_Combined[[#Headers],[Gameweek 09]],FPL_Fixtures_Extract[#Headers],0)))-4),Team_Key[[Full Name]:[Full Name]],0))&amp;RIGHT(INDEX(FPL_Fixtures_Extract[],MATCH($A37,FPL_Fixtures_Extract[[Player]:[Player]],0),MATCH(FPL_Combined[[#Headers],[Gameweek 09]],FPL_Fixtures_Extract[#Headers],0)),3))</f>
        <v>CHE(A) 0-2</v>
      </c>
      <c r="K37" t="str">
        <f ca="1">IF(RIGHT(FPL_Combined[[#Headers],[Gameweek 10]],2)&lt;$B$622,INDEX(FPL_Results_Extract[Gameweek 10],MATCH($A37,FPL_Results_Extract[[Player]:[Player]],0)),INDEX(Team_Key[[Abbreviation]:[Abbreviation]],MATCH(LEFT(INDEX(FPL_Fixtures_Extract[],MATCH($A37,FPL_Fixtures_Extract[[Player]:[Player]],0),MATCH(FPL_Combined[[#Headers],[Gameweek 10]],FPL_Fixtures_Extract[#Headers],0)),LEN(INDEX(FPL_Fixtures_Extract[],MATCH($A37,FPL_Fixtures_Extract[[Player]:[Player]],0),MATCH(FPL_Combined[[#Headers],[Gameweek 10]],FPL_Fixtures_Extract[#Headers],0)))-4),Team_Key[[Full Name]:[Full Name]],0))&amp;RIGHT(INDEX(FPL_Fixtures_Extract[],MATCH($A37,FPL_Fixtures_Extract[[Player]:[Player]],0),MATCH(FPL_Combined[[#Headers],[Gameweek 10]],FPL_Fixtures_Extract[#Headers],0)),3))</f>
        <v>SWA(H) 1-2</v>
      </c>
      <c r="L37" t="str">
        <f ca="1">IF(RIGHT(FPL_Combined[[#Headers],[Gameweek 11]],2)&lt;$B$622,INDEX(FPL_Results_Extract[Gameweek 11],MATCH($A37,FPL_Results_Extract[[Player]:[Player]],0)),INDEX(Team_Key[[Abbreviation]:[Abbreviation]],MATCH(LEFT(INDEX(FPL_Fixtures_Extract[],MATCH($A37,FPL_Fixtures_Extract[[Player]:[Player]],0),MATCH(FPL_Combined[[#Headers],[Gameweek 11]],FPL_Fixtures_Extract[#Headers],0)),LEN(INDEX(FPL_Fixtures_Extract[],MATCH($A37,FPL_Fixtures_Extract[[Player]:[Player]],0),MATCH(FPL_Combined[[#Headers],[Gameweek 11]],FPL_Fixtures_Extract[#Headers],0)))-4),Team_Key[[Full Name]:[Full Name]],0))&amp;RIGHT(INDEX(FPL_Fixtures_Extract[],MATCH($A37,FPL_Fixtures_Extract[[Player]:[Player]],0),MATCH(FPL_Combined[[#Headers],[Gameweek 11]],FPL_Fixtures_Extract[#Headers],0)),3))</f>
        <v>TOT(A) 1-3</v>
      </c>
      <c r="M37" t="str">
        <f ca="1">IF(RIGHT(FPL_Combined[[#Headers],[Gameweek 12]],2)&lt;$B$622,INDEX(FPL_Results_Extract[Gameweek 12],MATCH($A37,FPL_Results_Extract[[Player]:[Player]],0)),INDEX(Team_Key[[Abbreviation]:[Abbreviation]],MATCH(LEFT(INDEX(FPL_Fixtures_Extract[],MATCH($A37,FPL_Fixtures_Extract[[Player]:[Player]],0),MATCH(FPL_Combined[[#Headers],[Gameweek 12]],FPL_Fixtures_Extract[#Headers],0)),LEN(INDEX(FPL_Fixtures_Extract[],MATCH($A37,FPL_Fixtures_Extract[[Player]:[Player]],0),MATCH(FPL_Combined[[#Headers],[Gameweek 12]],FPL_Fixtures_Extract[#Headers],0)))-4),Team_Key[[Full Name]:[Full Name]],0))&amp;RIGHT(INDEX(FPL_Fixtures_Extract[],MATCH($A37,FPL_Fixtures_Extract[[Player]:[Player]],0),MATCH(FPL_Combined[[#Headers],[Gameweek 12]],FPL_Fixtures_Extract[#Headers],0)),3))</f>
        <v>MCI(H) 0-0</v>
      </c>
      <c r="N37" t="str">
        <f ca="1">IF(RIGHT(FPL_Combined[[#Headers],[Gameweek 13]],2)&lt;$B$622,INDEX(FPL_Results_Extract[Gameweek 13],MATCH($A37,FPL_Results_Extract[[Player]:[Player]],0)),INDEX(Team_Key[[Abbreviation]:[Abbreviation]],MATCH(LEFT(INDEX(FPL_Fixtures_Extract[],MATCH($A37,FPL_Fixtures_Extract[[Player]:[Player]],0),MATCH(FPL_Combined[[#Headers],[Gameweek 13]],FPL_Fixtures_Extract[#Headers],0)),LEN(INDEX(FPL_Fixtures_Extract[],MATCH($A37,FPL_Fixtures_Extract[[Player]:[Player]],0),MATCH(FPL_Combined[[#Headers],[Gameweek 13]],FPL_Fixtures_Extract[#Headers],0)))-4),Team_Key[[Full Name]:[Full Name]],0))&amp;RIGHT(INDEX(FPL_Fixtures_Extract[],MATCH($A37,FPL_Fixtures_Extract[[Player]:[Player]],0),MATCH(FPL_Combined[[#Headers],[Gameweek 13]],FPL_Fixtures_Extract[#Headers],0)),3))</f>
        <v>EVE(A) 0-4</v>
      </c>
      <c r="O37" t="str">
        <f ca="1">IF(RIGHT(FPL_Combined[[#Headers],[Gameweek 14]],2)&lt;$B$622,INDEX(FPL_Results_Extract[Gameweek 14],MATCH($A37,FPL_Results_Extract[[Player]:[Player]],0)),INDEX(Team_Key[[Abbreviation]:[Abbreviation]],MATCH(LEFT(INDEX(FPL_Fixtures_Extract[],MATCH($A37,FPL_Fixtures_Extract[[Player]:[Player]],0),MATCH(FPL_Combined[[#Headers],[Gameweek 14]],FPL_Fixtures_Extract[#Headers],0)),LEN(INDEX(FPL_Fixtures_Extract[],MATCH($A37,FPL_Fixtures_Extract[[Player]:[Player]],0),MATCH(FPL_Combined[[#Headers],[Gameweek 14]],FPL_Fixtures_Extract[#Headers],0)))-4),Team_Key[[Full Name]:[Full Name]],0))&amp;RIGHT(INDEX(FPL_Fixtures_Extract[],MATCH($A37,FPL_Fixtures_Extract[[Player]:[Player]],0),MATCH(FPL_Combined[[#Headers],[Gameweek 14]],FPL_Fixtures_Extract[#Headers],0)),3))</f>
        <v>WAT(H) 2-3</v>
      </c>
      <c r="P37" t="str">
        <f ca="1">IF(RIGHT(FPL_Combined[[#Headers],[Gameweek 15]],2)&lt;$B$622,INDEX(FPL_Results_Extract[Gameweek 15],MATCH($A37,FPL_Results_Extract[[Player]:[Player]],0)),INDEX(Team_Key[[Abbreviation]:[Abbreviation]],MATCH(LEFT(INDEX(FPL_Fixtures_Extract[],MATCH($A37,FPL_Fixtures_Extract[[Player]:[Player]],0),MATCH(FPL_Combined[[#Headers],[Gameweek 15]],FPL_Fixtures_Extract[#Headers],0)),LEN(INDEX(FPL_Fixtures_Extract[],MATCH($A37,FPL_Fixtures_Extract[[Player]:[Player]],0),MATCH(FPL_Combined[[#Headers],[Gameweek 15]],FPL_Fixtures_Extract[#Headers],0)))-4),Team_Key[[Full Name]:[Full Name]],0))&amp;RIGHT(INDEX(FPL_Fixtures_Extract[],MATCH($A37,FPL_Fixtures_Extract[[Player]:[Player]],0),MATCH(FPL_Combined[[#Headers],[Gameweek 15]],FPL_Fixtures_Extract[#Headers],0)),3))</f>
        <v>SOU(A) 1-1</v>
      </c>
      <c r="Q37" t="str">
        <f ca="1">IF(RIGHT(FPL_Combined[[#Headers],[Gameweek 16]],2)&lt;$B$622,INDEX(FPL_Results_Extract[Gameweek 16],MATCH($A37,FPL_Results_Extract[[Player]:[Player]],0)),INDEX(Team_Key[[Abbreviation]:[Abbreviation]],MATCH(LEFT(INDEX(FPL_Fixtures_Extract[],MATCH($A37,FPL_Fixtures_Extract[[Player]:[Player]],0),MATCH(FPL_Combined[[#Headers],[Gameweek 16]],FPL_Fixtures_Extract[#Headers],0)),LEN(INDEX(FPL_Fixtures_Extract[],MATCH($A37,FPL_Fixtures_Extract[[Player]:[Player]],0),MATCH(FPL_Combined[[#Headers],[Gameweek 16]],FPL_Fixtures_Extract[#Headers],0)))-4),Team_Key[[Full Name]:[Full Name]],0))&amp;RIGHT(INDEX(FPL_Fixtures_Extract[],MATCH($A37,FPL_Fixtures_Extract[[Player]:[Player]],0),MATCH(FPL_Combined[[#Headers],[Gameweek 16]],FPL_Fixtures_Extract[#Headers],0)),3))</f>
        <v>ARS(H) 0-2</v>
      </c>
      <c r="R37" t="str">
        <f ca="1">IF(RIGHT(FPL_Combined[[#Headers],[Gameweek 17]],2)&lt;$B$622,INDEX(FPL_Results_Extract[Gameweek 17],MATCH($A37,FPL_Results_Extract[[Player]:[Player]],0)),INDEX(Team_Key[[Abbreviation]:[Abbreviation]],MATCH(LEFT(INDEX(FPL_Fixtures_Extract[],MATCH($A37,FPL_Fixtures_Extract[[Player]:[Player]],0),MATCH(FPL_Combined[[#Headers],[Gameweek 17]],FPL_Fixtures_Extract[#Headers],0)),LEN(INDEX(FPL_Fixtures_Extract[],MATCH($A37,FPL_Fixtures_Extract[[Player]:[Player]],0),MATCH(FPL_Combined[[#Headers],[Gameweek 17]],FPL_Fixtures_Extract[#Headers],0)))-4),Team_Key[[Full Name]:[Full Name]],0))&amp;RIGHT(INDEX(FPL_Fixtures_Extract[],MATCH($A37,FPL_Fixtures_Extract[[Player]:[Player]],0),MATCH(FPL_Combined[[#Headers],[Gameweek 17]],FPL_Fixtures_Extract[#Headers],0)),3))</f>
        <v>NEW(A) 1-1</v>
      </c>
      <c r="S37" t="str">
        <f ca="1">IF(RIGHT(FPL_Combined[[#Headers],[Gameweek 18]],2)&lt;$B$622,INDEX(FPL_Results_Extract[Gameweek 18],MATCH($A37,FPL_Results_Extract[[Player]:[Player]],0)),INDEX(Team_Key[[Abbreviation]:[Abbreviation]],MATCH(LEFT(INDEX(FPL_Fixtures_Extract[],MATCH($A37,FPL_Fixtures_Extract[[Player]:[Player]],0),MATCH(FPL_Combined[[#Headers],[Gameweek 18]],FPL_Fixtures_Extract[#Headers],0)),LEN(INDEX(FPL_Fixtures_Extract[],MATCH($A37,FPL_Fixtures_Extract[[Player]:[Player]],0),MATCH(FPL_Combined[[#Headers],[Gameweek 18]],FPL_Fixtures_Extract[#Headers],0)))-4),Team_Key[[Full Name]:[Full Name]],0))&amp;RIGHT(INDEX(FPL_Fixtures_Extract[],MATCH($A37,FPL_Fixtures_Extract[[Player]:[Player]],0),MATCH(FPL_Combined[[#Headers],[Gameweek 18]],FPL_Fixtures_Extract[#Headers],0)),3))</f>
        <v>WHU(H) 1-1</v>
      </c>
      <c r="T37" t="str">
        <f ca="1">IF(RIGHT(FPL_Combined[[#Headers],[Gameweek 19]],2)&lt;$B$622,INDEX(FPL_Results_Extract[Gameweek 19],MATCH($A37,FPL_Results_Extract[[Player]:[Player]],0)),INDEX(Team_Key[[Abbreviation]:[Abbreviation]],MATCH(LEFT(INDEX(FPL_Fixtures_Extract[],MATCH($A37,FPL_Fixtures_Extract[[Player]:[Player]],0),MATCH(FPL_Combined[[#Headers],[Gameweek 19]],FPL_Fixtures_Extract[#Headers],0)),LEN(INDEX(FPL_Fixtures_Extract[],MATCH($A37,FPL_Fixtures_Extract[[Player]:[Player]],0),MATCH(FPL_Combined[[#Headers],[Gameweek 19]],FPL_Fixtures_Extract[#Headers],0)))-4),Team_Key[[Full Name]:[Full Name]],0))&amp;RIGHT(INDEX(FPL_Fixtures_Extract[],MATCH($A37,FPL_Fixtures_Extract[[Player]:[Player]],0),MATCH(FPL_Combined[[#Headers],[Gameweek 19]],FPL_Fixtures_Extract[#Headers],0)),3))</f>
        <v>NOR(A) 0-2</v>
      </c>
      <c r="U37" t="str">
        <f ca="1">IF(RIGHT(FPL_Combined[[#Headers],[Gameweek 20]],2)&lt;$B$622,INDEX(FPL_Results_Extract[Gameweek 20],MATCH($A37,FPL_Results_Extract[[Player]:[Player]],0)),INDEX(Team_Key[[Abbreviation]:[Abbreviation]],MATCH(LEFT(INDEX(FPL_Fixtures_Extract[],MATCH($A37,FPL_Fixtures_Extract[[Player]:[Player]],0),MATCH(FPL_Combined[[#Headers],[Gameweek 20]],FPL_Fixtures_Extract[#Headers],0)),LEN(INDEX(FPL_Fixtures_Extract[],MATCH($A37,FPL_Fixtures_Extract[[Player]:[Player]],0),MATCH(FPL_Combined[[#Headers],[Gameweek 20]],FPL_Fixtures_Extract[#Headers],0)))-4),Team_Key[[Full Name]:[Full Name]],0))&amp;RIGHT(INDEX(FPL_Fixtures_Extract[],MATCH($A37,FPL_Fixtures_Extract[[Player]:[Player]],0),MATCH(FPL_Combined[[#Headers],[Gameweek 20]],FPL_Fixtures_Extract[#Headers],0)),3))</f>
        <v>SUN(A) 1-3</v>
      </c>
      <c r="V37" t="str">
        <f ca="1">IF(RIGHT(FPL_Combined[[#Headers],[Gameweek 21]],2)&lt;$B$622,INDEX(FPL_Results_Extract[Gameweek 21],MATCH($A37,FPL_Results_Extract[[Player]:[Player]],0)),INDEX(Team_Key[[Abbreviation]:[Abbreviation]],MATCH(LEFT(INDEX(FPL_Fixtures_Extract[],MATCH($A37,FPL_Fixtures_Extract[[Player]:[Player]],0),MATCH(FPL_Combined[[#Headers],[Gameweek 21]],FPL_Fixtures_Extract[#Headers],0)),LEN(INDEX(FPL_Fixtures_Extract[],MATCH($A37,FPL_Fixtures_Extract[[Player]:[Player]],0),MATCH(FPL_Combined[[#Headers],[Gameweek 21]],FPL_Fixtures_Extract[#Headers],0)))-4),Team_Key[[Full Name]:[Full Name]],0))&amp;RIGHT(INDEX(FPL_Fixtures_Extract[],MATCH($A37,FPL_Fixtures_Extract[[Player]:[Player]],0),MATCH(FPL_Combined[[#Headers],[Gameweek 21]],FPL_Fixtures_Extract[#Headers],0)),3))</f>
        <v>CRY(H) 1-0</v>
      </c>
      <c r="W37" t="str">
        <f ca="1">IF(RIGHT(FPL_Combined[[#Headers],[Gameweek 22]],2)&lt;$B$622,INDEX(FPL_Results_Extract[Gameweek 22],MATCH($A37,FPL_Results_Extract[[Player]:[Player]],0)),INDEX(Team_Key[[Abbreviation]:[Abbreviation]],MATCH(LEFT(INDEX(FPL_Fixtures_Extract[],MATCH($A37,FPL_Fixtures_Extract[[Player]:[Player]],0),MATCH(FPL_Combined[[#Headers],[Gameweek 22]],FPL_Fixtures_Extract[#Headers],0)),LEN(INDEX(FPL_Fixtures_Extract[],MATCH($A37,FPL_Fixtures_Extract[[Player]:[Player]],0),MATCH(FPL_Combined[[#Headers],[Gameweek 22]],FPL_Fixtures_Extract[#Headers],0)))-4),Team_Key[[Full Name]:[Full Name]],0))&amp;RIGHT(INDEX(FPL_Fixtures_Extract[],MATCH($A37,FPL_Fixtures_Extract[[Player]:[Player]],0),MATCH(FPL_Combined[[#Headers],[Gameweek 22]],FPL_Fixtures_Extract[#Headers],0)),3))</f>
        <v>LEI(H) 1-1</v>
      </c>
      <c r="X37" t="str">
        <f ca="1">IF(RIGHT(FPL_Combined[[#Headers],[Gameweek 23]],2)&lt;$B$622,INDEX(FPL_Results_Extract[Gameweek 23],MATCH($A37,FPL_Results_Extract[[Player]:[Player]],0)),INDEX(Team_Key[[Abbreviation]:[Abbreviation]],MATCH(LEFT(INDEX(FPL_Fixtures_Extract[],MATCH($A37,FPL_Fixtures_Extract[[Player]:[Player]],0),MATCH(FPL_Combined[[#Headers],[Gameweek 23]],FPL_Fixtures_Extract[#Headers],0)),LEN(INDEX(FPL_Fixtures_Extract[],MATCH($A37,FPL_Fixtures_Extract[[Player]:[Player]],0),MATCH(FPL_Combined[[#Headers],[Gameweek 23]],FPL_Fixtures_Extract[#Headers],0)))-4),Team_Key[[Full Name]:[Full Name]],0))&amp;RIGHT(INDEX(FPL_Fixtures_Extract[],MATCH($A37,FPL_Fixtures_Extract[[Player]:[Player]],0),MATCH(FPL_Combined[[#Headers],[Gameweek 23]],FPL_Fixtures_Extract[#Headers],0)),3))</f>
        <v>WBA(A) 0-0</v>
      </c>
      <c r="Y37" t="str">
        <f ca="1">IF(RIGHT(FPL_Combined[[#Headers],[Gameweek 24]],2)&lt;$B$622,INDEX(FPL_Results_Extract[Team],MATCH($A37,FPL_Results_Extract[[Player]:[Player]],0)),INDEX(Team_Key[[Abbreviation]:[Abbreviation]],MATCH(LEFT(INDEX(FPL_Fixtures_Extract[],MATCH($A37,FPL_Fixtures_Extract[[Player]:[Player]],0),MATCH(FPL_Combined[[#Headers],[Gameweek 24]],FPL_Fixtures_Extract[#Headers],0)),LEN(INDEX(FPL_Fixtures_Extract[],MATCH($A37,FPL_Fixtures_Extract[[Player]:[Player]],0),MATCH(FPL_Combined[[#Headers],[Gameweek 24]],FPL_Fixtures_Extract[#Headers],0)))-4),Team_Key[[Full Name]:[Full Name]],0))&amp;RIGHT(INDEX(FPL_Fixtures_Extract[],MATCH($A37,FPL_Fixtures_Extract[[Player]:[Player]],0),MATCH(FPL_Combined[[#Headers],[Gameweek 24]],FPL_Fixtures_Extract[#Headers],0)),3))</f>
        <v>AVL</v>
      </c>
      <c r="Z37" t="str">
        <f ca="1">IF(RIGHT(FPL_Combined[[#Headers],[Gameweek 25]],2)&lt;$B$622,INDEX(FPL_Results_Extract[Player],MATCH($A37,FPL_Results_Extract[[Player]:[Player]],0)),INDEX(Team_Key[[Abbreviation]:[Abbreviation]],MATCH(LEFT(INDEX(FPL_Fixtures_Extract[],MATCH($A37,FPL_Fixtures_Extract[[Player]:[Player]],0),MATCH(FPL_Combined[[#Headers],[Gameweek 25]],FPL_Fixtures_Extract[#Headers],0)),LEN(INDEX(FPL_Fixtures_Extract[],MATCH($A37,FPL_Fixtures_Extract[[Player]:[Player]],0),MATCH(FPL_Combined[[#Headers],[Gameweek 25]],FPL_Fixtures_Extract[#Headers],0)))-4),Team_Key[[Full Name]:[Full Name]],0))&amp;RIGHT(INDEX(FPL_Fixtures_Extract[],MATCH($A37,FPL_Fixtures_Extract[[Player]:[Player]],0),MATCH(FPL_Combined[[#Headers],[Gameweek 25]],FPL_Fixtures_Extract[#Headers],0)),3))</f>
        <v>Ayew</v>
      </c>
      <c r="AA37" t="str">
        <f ca="1">IF(RIGHT(FPL_Combined[[#Headers],[Gameweek 26]],2)&lt;$B$622,INDEX(FPL_Results_Extract[Gameweek 01],MATCH($A37,FPL_Results_Extract[[Player]:[Player]],0)),INDEX(Team_Key[[Abbreviation]:[Abbreviation]],MATCH(LEFT(INDEX(FPL_Fixtures_Extract[],MATCH($A37,FPL_Fixtures_Extract[[Player]:[Player]],0),MATCH(FPL_Combined[[#Headers],[Gameweek 26]],FPL_Fixtures_Extract[#Headers],0)),LEN(INDEX(FPL_Fixtures_Extract[],MATCH($A37,FPL_Fixtures_Extract[[Player]:[Player]],0),MATCH(FPL_Combined[[#Headers],[Gameweek 26]],FPL_Fixtures_Extract[#Headers],0)))-4),Team_Key[[Full Name]:[Full Name]],0))&amp;RIGHT(INDEX(FPL_Fixtures_Extract[],MATCH($A37,FPL_Fixtures_Extract[[Player]:[Player]],0),MATCH(FPL_Combined[[#Headers],[Gameweek 26]],FPL_Fixtures_Extract[#Headers],0)),3))</f>
        <v>BOU(A) 1-0</v>
      </c>
      <c r="AB37" t="str">
        <f ca="1">IF(RIGHT(FPL_Combined[[#Headers],[Gameweek 27]],2)&lt;$B$622,INDEX(FPL_Results_Extract[Gameweek 02],MATCH($A37,FPL_Results_Extract[[Player]:[Player]],0)),INDEX(Team_Key[[Abbreviation]:[Abbreviation]],MATCH(LEFT(INDEX(FPL_Fixtures_Extract[],MATCH($A37,FPL_Fixtures_Extract[[Player]:[Player]],0),MATCH(FPL_Combined[[#Headers],[Gameweek 27]],FPL_Fixtures_Extract[#Headers],0)),LEN(INDEX(FPL_Fixtures_Extract[],MATCH($A37,FPL_Fixtures_Extract[[Player]:[Player]],0),MATCH(FPL_Combined[[#Headers],[Gameweek 27]],FPL_Fixtures_Extract[#Headers],0)))-4),Team_Key[[Full Name]:[Full Name]],0))&amp;RIGHT(INDEX(FPL_Fixtures_Extract[],MATCH($A37,FPL_Fixtures_Extract[[Player]:[Player]],0),MATCH(FPL_Combined[[#Headers],[Gameweek 27]],FPL_Fixtures_Extract[#Headers],0)),3))</f>
        <v>MUN(H) 0-1</v>
      </c>
      <c r="AC37" t="str">
        <f ca="1">IF(RIGHT(FPL_Combined[[#Headers],[Gameweek 28]],2)&lt;$B$622,INDEX(FPL_Results_Extract[Gameweek 03],MATCH($A37,FPL_Results_Extract[[Player]:[Player]],0)),INDEX(Team_Key[[Abbreviation]:[Abbreviation]],MATCH(LEFT(INDEX(FPL_Fixtures_Extract[],MATCH($A37,FPL_Fixtures_Extract[[Player]:[Player]],0),MATCH(FPL_Combined[[#Headers],[Gameweek 28]],FPL_Fixtures_Extract[#Headers],0)),LEN(INDEX(FPL_Fixtures_Extract[],MATCH($A37,FPL_Fixtures_Extract[[Player]:[Player]],0),MATCH(FPL_Combined[[#Headers],[Gameweek 28]],FPL_Fixtures_Extract[#Headers],0)))-4),Team_Key[[Full Name]:[Full Name]],0))&amp;RIGHT(INDEX(FPL_Fixtures_Extract[],MATCH($A37,FPL_Fixtures_Extract[[Player]:[Player]],0),MATCH(FPL_Combined[[#Headers],[Gameweek 28]],FPL_Fixtures_Extract[#Headers],0)),3))</f>
        <v>CRY(A) 1-2</v>
      </c>
      <c r="AD37" t="str">
        <f ca="1">IF(RIGHT(FPL_Combined[[#Headers],[Gameweek 29]],2)&lt;$B$622,INDEX(FPL_Results_Extract[Gameweek 04],MATCH($A37,FPL_Results_Extract[[Player]:[Player]],0)),INDEX(Team_Key[[Abbreviation]:[Abbreviation]],MATCH(LEFT(INDEX(FPL_Fixtures_Extract[],MATCH($A37,FPL_Fixtures_Extract[[Player]:[Player]],0),MATCH(FPL_Combined[[#Headers],[Gameweek 29]],FPL_Fixtures_Extract[#Headers],0)),LEN(INDEX(FPL_Fixtures_Extract[],MATCH($A37,FPL_Fixtures_Extract[[Player]:[Player]],0),MATCH(FPL_Combined[[#Headers],[Gameweek 29]],FPL_Fixtures_Extract[#Headers],0)))-4),Team_Key[[Full Name]:[Full Name]],0))&amp;RIGHT(INDEX(FPL_Fixtures_Extract[],MATCH($A37,FPL_Fixtures_Extract[[Player]:[Player]],0),MATCH(FPL_Combined[[#Headers],[Gameweek 29]],FPL_Fixtures_Extract[#Headers],0)),3))</f>
        <v>MCI(A)</v>
      </c>
      <c r="AE37" t="str">
        <f ca="1">IF(RIGHT(FPL_Combined[[#Headers],[Gameweek 30]],2)&lt;$B$622,INDEX(FPL_Results_Extract[Gameweek 05],MATCH($A37,FPL_Results_Extract[[Player]:[Player]],0)),INDEX(Team_Key[[Abbreviation]:[Abbreviation]],MATCH(LEFT(INDEX(FPL_Fixtures_Extract[],MATCH($A37,FPL_Fixtures_Extract[[Player]:[Player]],0),MATCH(FPL_Combined[[#Headers],[Gameweek 30]],FPL_Fixtures_Extract[#Headers],0)),LEN(INDEX(FPL_Fixtures_Extract[],MATCH($A37,FPL_Fixtures_Extract[[Player]:[Player]],0),MATCH(FPL_Combined[[#Headers],[Gameweek 30]],FPL_Fixtures_Extract[#Headers],0)))-4),Team_Key[[Full Name]:[Full Name]],0))&amp;RIGHT(INDEX(FPL_Fixtures_Extract[],MATCH($A37,FPL_Fixtures_Extract[[Player]:[Player]],0),MATCH(FPL_Combined[[#Headers],[Gameweek 30]],FPL_Fixtures_Extract[#Headers],0)),3))</f>
        <v>TOT(H)</v>
      </c>
      <c r="AF37" t="str">
        <f ca="1">IF(RIGHT(FPL_Combined[[#Headers],[Gameweek 31]],2)&lt;$B$622,INDEX(FPL_Results_Extract[Gameweek 06],MATCH($A37,FPL_Results_Extract[[Player]:[Player]],0)),INDEX(Team_Key[[Abbreviation]:[Abbreviation]],MATCH(LEFT(INDEX(FPL_Fixtures_Extract[],MATCH($A37,FPL_Fixtures_Extract[[Player]:[Player]],0),MATCH(FPL_Combined[[#Headers],[Gameweek 31]],FPL_Fixtures_Extract[#Headers],0)),LEN(INDEX(FPL_Fixtures_Extract[],MATCH($A37,FPL_Fixtures_Extract[[Player]:[Player]],0),MATCH(FPL_Combined[[#Headers],[Gameweek 31]],FPL_Fixtures_Extract[#Headers],0)))-4),Team_Key[[Full Name]:[Full Name]],0))&amp;RIGHT(INDEX(FPL_Fixtures_Extract[],MATCH($A37,FPL_Fixtures_Extract[[Player]:[Player]],0),MATCH(FPL_Combined[[#Headers],[Gameweek 31]],FPL_Fixtures_Extract[#Headers],0)),3))</f>
        <v>SWA(A)</v>
      </c>
      <c r="AG37" t="str">
        <f ca="1">IF(RIGHT(FPL_Combined[[#Headers],[Gameweek 32]],2)&lt;$B$622,INDEX(FPL_Results_Extract[Gameweek 07],MATCH($A37,FPL_Results_Extract[[Player]:[Player]],0)),INDEX(Team_Key[[Abbreviation]:[Abbreviation]],MATCH(LEFT(INDEX(FPL_Fixtures_Extract[],MATCH($A37,FPL_Fixtures_Extract[[Player]:[Player]],0),MATCH(FPL_Combined[[#Headers],[Gameweek 32]],FPL_Fixtures_Extract[#Headers],0)),LEN(INDEX(FPL_Fixtures_Extract[],MATCH($A37,FPL_Fixtures_Extract[[Player]:[Player]],0),MATCH(FPL_Combined[[#Headers],[Gameweek 32]],FPL_Fixtures_Extract[#Headers],0)))-4),Team_Key[[Full Name]:[Full Name]],0))&amp;RIGHT(INDEX(FPL_Fixtures_Extract[],MATCH($A37,FPL_Fixtures_Extract[[Player]:[Player]],0),MATCH(FPL_Combined[[#Headers],[Gameweek 32]],FPL_Fixtures_Extract[#Headers],0)),3))</f>
        <v>CHE(H)</v>
      </c>
      <c r="AH37" t="str">
        <f ca="1">IF(RIGHT(FPL_Combined[[#Headers],[Gameweek 33]],2)&lt;$B$622,INDEX(FPL_Results_Extract[Gameweek 08],MATCH($A37,FPL_Results_Extract[[Player]:[Player]],0)),INDEX(Team_Key[[Abbreviation]:[Abbreviation]],MATCH(LEFT(INDEX(FPL_Fixtures_Extract[],MATCH($A37,FPL_Fixtures_Extract[[Player]:[Player]],0),MATCH(FPL_Combined[[#Headers],[Gameweek 33]],FPL_Fixtures_Extract[#Headers],0)),LEN(INDEX(FPL_Fixtures_Extract[],MATCH($A37,FPL_Fixtures_Extract[[Player]:[Player]],0),MATCH(FPL_Combined[[#Headers],[Gameweek 33]],FPL_Fixtures_Extract[#Headers],0)))-4),Team_Key[[Full Name]:[Full Name]],0))&amp;RIGHT(INDEX(FPL_Fixtures_Extract[],MATCH($A37,FPL_Fixtures_Extract[[Player]:[Player]],0),MATCH(FPL_Combined[[#Headers],[Gameweek 33]],FPL_Fixtures_Extract[#Headers],0)),3))</f>
        <v>BOU(H)</v>
      </c>
      <c r="AI37" t="str">
        <f ca="1">IF(RIGHT(FPL_Combined[[#Headers],[Gameweek 34]],2)&lt;$B$622,INDEX(FPL_Results_Extract[Gameweek 09],MATCH($A37,FPL_Results_Extract[[Player]:[Player]],0)),INDEX(Team_Key[[Abbreviation]:[Abbreviation]],MATCH(LEFT(INDEX(FPL_Fixtures_Extract[],MATCH($A37,FPL_Fixtures_Extract[[Player]:[Player]],0),MATCH(FPL_Combined[[#Headers],[Gameweek 34]],FPL_Fixtures_Extract[#Headers],0)),LEN(INDEX(FPL_Fixtures_Extract[],MATCH($A37,FPL_Fixtures_Extract[[Player]:[Player]],0),MATCH(FPL_Combined[[#Headers],[Gameweek 34]],FPL_Fixtures_Extract[#Headers],0)))-4),Team_Key[[Full Name]:[Full Name]],0))&amp;RIGHT(INDEX(FPL_Fixtures_Extract[],MATCH($A37,FPL_Fixtures_Extract[[Player]:[Player]],0),MATCH(FPL_Combined[[#Headers],[Gameweek 34]],FPL_Fixtures_Extract[#Headers],0)),3))</f>
        <v>MUN(A)</v>
      </c>
      <c r="AJ37" t="str">
        <f ca="1">IF(RIGHT(FPL_Combined[[#Headers],[Gameweek 35]],2)&lt;$B$622,INDEX(FPL_Results_Extract[Gameweek 10],MATCH($A37,FPL_Results_Extract[[Player]:[Player]],0)),INDEX(Team_Key[[Abbreviation]:[Abbreviation]],MATCH(LEFT(INDEX(FPL_Fixtures_Extract[],MATCH($A37,FPL_Fixtures_Extract[[Player]:[Player]],0),MATCH(FPL_Combined[[#Headers],[Gameweek 35]],FPL_Fixtures_Extract[#Headers],0)),LEN(INDEX(FPL_Fixtures_Extract[],MATCH($A37,FPL_Fixtures_Extract[[Player]:[Player]],0),MATCH(FPL_Combined[[#Headers],[Gameweek 35]],FPL_Fixtures_Extract[#Headers],0)))-4),Team_Key[[Full Name]:[Full Name]],0))&amp;RIGHT(INDEX(FPL_Fixtures_Extract[],MATCH($A37,FPL_Fixtures_Extract[[Player]:[Player]],0),MATCH(FPL_Combined[[#Headers],[Gameweek 35]],FPL_Fixtures_Extract[#Headers],0)),3))</f>
        <v>SOU(H)</v>
      </c>
      <c r="AK37" t="str">
        <f ca="1">IF(RIGHT(FPL_Combined[[#Headers],[Gameweek 36]],2)&lt;$B$622,INDEX(FPL_Results_Extract[Gameweek 11],MATCH($A37,FPL_Results_Extract[[Player]:[Player]],0)),INDEX(Team_Key[[Abbreviation]:[Abbreviation]],MATCH(LEFT(INDEX(FPL_Fixtures_Extract[],MATCH($A37,FPL_Fixtures_Extract[[Player]:[Player]],0),MATCH(FPL_Combined[[#Headers],[Gameweek 36]],FPL_Fixtures_Extract[#Headers],0)),LEN(INDEX(FPL_Fixtures_Extract[],MATCH($A37,FPL_Fixtures_Extract[[Player]:[Player]],0),MATCH(FPL_Combined[[#Headers],[Gameweek 36]],FPL_Fixtures_Extract[#Headers],0)))-4),Team_Key[[Full Name]:[Full Name]],0))&amp;RIGHT(INDEX(FPL_Fixtures_Extract[],MATCH($A37,FPL_Fixtures_Extract[[Player]:[Player]],0),MATCH(FPL_Combined[[#Headers],[Gameweek 36]],FPL_Fixtures_Extract[#Headers],0)),3))</f>
        <v>WAT(A)</v>
      </c>
      <c r="AL37" t="str">
        <f ca="1">IF(RIGHT(FPL_Combined[[#Headers],[Gameweek 37]],2)&lt;$B$622,INDEX(FPL_Results_Extract[Gameweek 12],MATCH($A37,FPL_Results_Extract[[Player]:[Player]],0)),INDEX(Team_Key[[Abbreviation]:[Abbreviation]],MATCH(LEFT(INDEX(FPL_Fixtures_Extract[],MATCH($A37,FPL_Fixtures_Extract[[Player]:[Player]],0),MATCH(FPL_Combined[[#Headers],[Gameweek 37]],FPL_Fixtures_Extract[#Headers],0)),LEN(INDEX(FPL_Fixtures_Extract[],MATCH($A37,FPL_Fixtures_Extract[[Player]:[Player]],0),MATCH(FPL_Combined[[#Headers],[Gameweek 37]],FPL_Fixtures_Extract[#Headers],0)))-4),Team_Key[[Full Name]:[Full Name]],0))&amp;RIGHT(INDEX(FPL_Fixtures_Extract[],MATCH($A37,FPL_Fixtures_Extract[[Player]:[Player]],0),MATCH(FPL_Combined[[#Headers],[Gameweek 37]],FPL_Fixtures_Extract[#Headers],0)),3))</f>
        <v>NEW(H)</v>
      </c>
      <c r="AM37" t="str">
        <f ca="1">IF(RIGHT(FPL_Combined[[#Headers],[Gameweek 38]],2)&lt;$B$622,INDEX(FPL_Results_Extract[Gameweek 13],MATCH($A37,FPL_Results_Extract[[Player]:[Player]],0)),INDEX(Team_Key[[Abbreviation]:[Abbreviation]],MATCH(LEFT(INDEX(FPL_Fixtures_Extract[],MATCH($A37,FPL_Fixtures_Extract[[Player]:[Player]],0),MATCH(FPL_Combined[[#Headers],[Gameweek 38]],FPL_Fixtures_Extract[#Headers],0)),LEN(INDEX(FPL_Fixtures_Extract[],MATCH($A37,FPL_Fixtures_Extract[[Player]:[Player]],0),MATCH(FPL_Combined[[#Headers],[Gameweek 38]],FPL_Fixtures_Extract[#Headers],0)))-4),Team_Key[[Full Name]:[Full Name]],0))&amp;RIGHT(INDEX(FPL_Fixtures_Extract[],MATCH($A37,FPL_Fixtures_Extract[[Player]:[Player]],0),MATCH(FPL_Combined[[#Headers],[Gameweek 38]],FPL_Fixtures_Extract[#Headers],0)),3))</f>
        <v>ARS(A)</v>
      </c>
    </row>
    <row r="38" spans="1:39" x14ac:dyDescent="0.45">
      <c r="A38" t="s">
        <v>381</v>
      </c>
      <c r="B38" t="str">
        <f ca="1">IF(RIGHT(FPL_Combined[[#Headers],[Gameweek 01]],2)&lt;$B$622,INDEX(FPL_Results_Extract[Gameweek 01],MATCH($A38,FPL_Results_Extract[[Player]:[Player]],0)),INDEX(Team_Key[[Abbreviation]:[Abbreviation]],MATCH(LEFT(INDEX(FPL_Fixtures_Extract[],MATCH($A38,FPL_Fixtures_Extract[[Player]:[Player]],0),MATCH(FPL_Combined[[#Headers],[Gameweek 01]],FPL_Fixtures_Extract[#Headers],0)),LEN(INDEX(FPL_Fixtures_Extract[],MATCH($A38,FPL_Fixtures_Extract[[Player]:[Player]],0),MATCH(FPL_Combined[[#Headers],[Gameweek 01]],FPL_Fixtures_Extract[#Headers],0)))-4),Team_Key[[Full Name]:[Full Name]],0))&amp;RIGHT(INDEX(FPL_Fixtures_Extract[],MATCH($A38,FPL_Fixtures_Extract[[Player]:[Player]],0),MATCH(FPL_Combined[[#Headers],[Gameweek 01]],FPL_Fixtures_Extract[#Headers],0)),3))</f>
        <v>SOU(H) 2-2</v>
      </c>
      <c r="C38" t="str">
        <f ca="1">IF(RIGHT(FPL_Combined[[#Headers],[Gameweek 02]],2)&lt;$B$622,INDEX(FPL_Results_Extract[Gameweek 02],MATCH($A38,FPL_Results_Extract[[Player]:[Player]],0)),INDEX(Team_Key[[Abbreviation]:[Abbreviation]],MATCH(LEFT(INDEX(FPL_Fixtures_Extract[],MATCH($A38,FPL_Fixtures_Extract[[Player]:[Player]],0),MATCH(FPL_Combined[[#Headers],[Gameweek 02]],FPL_Fixtures_Extract[#Headers],0)),LEN(INDEX(FPL_Fixtures_Extract[],MATCH($A38,FPL_Fixtures_Extract[[Player]:[Player]],0),MATCH(FPL_Combined[[#Headers],[Gameweek 02]],FPL_Fixtures_Extract[#Headers],0)))-4),Team_Key[[Full Name]:[Full Name]],0))&amp;RIGHT(INDEX(FPL_Fixtures_Extract[],MATCH($A38,FPL_Fixtures_Extract[[Player]:[Player]],0),MATCH(FPL_Combined[[#Headers],[Gameweek 02]],FPL_Fixtures_Extract[#Headers],0)),3))</f>
        <v>SWA(A) 0-2</v>
      </c>
      <c r="D38" t="str">
        <f ca="1">IF(RIGHT(FPL_Combined[[#Headers],[Gameweek 03]],2)&lt;$B$622,INDEX(FPL_Results_Extract[Gameweek 03],MATCH($A38,FPL_Results_Extract[[Player]:[Player]],0)),INDEX(Team_Key[[Abbreviation]:[Abbreviation]],MATCH(LEFT(INDEX(FPL_Fixtures_Extract[],MATCH($A38,FPL_Fixtures_Extract[[Player]:[Player]],0),MATCH(FPL_Combined[[#Headers],[Gameweek 03]],FPL_Fixtures_Extract[#Headers],0)),LEN(INDEX(FPL_Fixtures_Extract[],MATCH($A38,FPL_Fixtures_Extract[[Player]:[Player]],0),MATCH(FPL_Combined[[#Headers],[Gameweek 03]],FPL_Fixtures_Extract[#Headers],0)))-4),Team_Key[[Full Name]:[Full Name]],0))&amp;RIGHT(INDEX(FPL_Fixtures_Extract[],MATCH($A38,FPL_Fixtures_Extract[[Player]:[Player]],0),MATCH(FPL_Combined[[#Headers],[Gameweek 03]],FPL_Fixtures_Extract[#Headers],0)),3))</f>
        <v>MUN(A) 0-0</v>
      </c>
      <c r="E38" t="str">
        <f ca="1">IF(RIGHT(FPL_Combined[[#Headers],[Gameweek 04]],2)&lt;$B$622,INDEX(FPL_Results_Extract[Gameweek 04],MATCH($A38,FPL_Results_Extract[[Player]:[Player]],0)),INDEX(Team_Key[[Abbreviation]:[Abbreviation]],MATCH(LEFT(INDEX(FPL_Fixtures_Extract[],MATCH($A38,FPL_Fixtures_Extract[[Player]:[Player]],0),MATCH(FPL_Combined[[#Headers],[Gameweek 04]],FPL_Fixtures_Extract[#Headers],0)),LEN(INDEX(FPL_Fixtures_Extract[],MATCH($A38,FPL_Fixtures_Extract[[Player]:[Player]],0),MATCH(FPL_Combined[[#Headers],[Gameweek 04]],FPL_Fixtures_Extract[#Headers],0)))-4),Team_Key[[Full Name]:[Full Name]],0))&amp;RIGHT(INDEX(FPL_Fixtures_Extract[],MATCH($A38,FPL_Fixtures_Extract[[Player]:[Player]],0),MATCH(FPL_Combined[[#Headers],[Gameweek 04]],FPL_Fixtures_Extract[#Headers],0)),3))</f>
        <v>ARS(H) 0-1</v>
      </c>
      <c r="F38" t="str">
        <f ca="1">IF(RIGHT(FPL_Combined[[#Headers],[Gameweek 05]],2)&lt;$B$622,INDEX(FPL_Results_Extract[Gameweek 05],MATCH($A38,FPL_Results_Extract[[Player]:[Player]],0)),INDEX(Team_Key[[Abbreviation]:[Abbreviation]],MATCH(LEFT(INDEX(FPL_Fixtures_Extract[],MATCH($A38,FPL_Fixtures_Extract[[Player]:[Player]],0),MATCH(FPL_Combined[[#Headers],[Gameweek 05]],FPL_Fixtures_Extract[#Headers],0)),LEN(INDEX(FPL_Fixtures_Extract[],MATCH($A38,FPL_Fixtures_Extract[[Player]:[Player]],0),MATCH(FPL_Combined[[#Headers],[Gameweek 05]],FPL_Fixtures_Extract[#Headers],0)))-4),Team_Key[[Full Name]:[Full Name]],0))&amp;RIGHT(INDEX(FPL_Fixtures_Extract[],MATCH($A38,FPL_Fixtures_Extract[[Player]:[Player]],0),MATCH(FPL_Combined[[#Headers],[Gameweek 05]],FPL_Fixtures_Extract[#Headers],0)),3))</f>
        <v>WHU(A) 0-2</v>
      </c>
      <c r="G38" t="str">
        <f ca="1">IF(RIGHT(FPL_Combined[[#Headers],[Gameweek 06]],2)&lt;$B$622,INDEX(FPL_Results_Extract[Gameweek 06],MATCH($A38,FPL_Results_Extract[[Player]:[Player]],0)),INDEX(Team_Key[[Abbreviation]:[Abbreviation]],MATCH(LEFT(INDEX(FPL_Fixtures_Extract[],MATCH($A38,FPL_Fixtures_Extract[[Player]:[Player]],0),MATCH(FPL_Combined[[#Headers],[Gameweek 06]],FPL_Fixtures_Extract[#Headers],0)),LEN(INDEX(FPL_Fixtures_Extract[],MATCH($A38,FPL_Fixtures_Extract[[Player]:[Player]],0),MATCH(FPL_Combined[[#Headers],[Gameweek 06]],FPL_Fixtures_Extract[#Headers],0)))-4),Team_Key[[Full Name]:[Full Name]],0))&amp;RIGHT(INDEX(FPL_Fixtures_Extract[],MATCH($A38,FPL_Fixtures_Extract[[Player]:[Player]],0),MATCH(FPL_Combined[[#Headers],[Gameweek 06]],FPL_Fixtures_Extract[#Headers],0)),3))</f>
        <v>WAT(H) 1-2</v>
      </c>
      <c r="H38" t="str">
        <f ca="1">IF(RIGHT(FPL_Combined[[#Headers],[Gameweek 07]],2)&lt;$B$622,INDEX(FPL_Results_Extract[Gameweek 07],MATCH($A38,FPL_Results_Extract[[Player]:[Player]],0)),INDEX(Team_Key[[Abbreviation]:[Abbreviation]],MATCH(LEFT(INDEX(FPL_Fixtures_Extract[],MATCH($A38,FPL_Fixtures_Extract[[Player]:[Player]],0),MATCH(FPL_Combined[[#Headers],[Gameweek 07]],FPL_Fixtures_Extract[#Headers],0)),LEN(INDEX(FPL_Fixtures_Extract[],MATCH($A38,FPL_Fixtures_Extract[[Player]:[Player]],0),MATCH(FPL_Combined[[#Headers],[Gameweek 07]],FPL_Fixtures_Extract[#Headers],0)))-4),Team_Key[[Full Name]:[Full Name]],0))&amp;RIGHT(INDEX(FPL_Fixtures_Extract[],MATCH($A38,FPL_Fixtures_Extract[[Player]:[Player]],0),MATCH(FPL_Combined[[#Headers],[Gameweek 07]],FPL_Fixtures_Extract[#Headers],0)),3))</f>
        <v>CHE(H) 2-2</v>
      </c>
      <c r="I38" t="str">
        <f ca="1">IF(RIGHT(FPL_Combined[[#Headers],[Gameweek 08]],2)&lt;$B$622,INDEX(FPL_Results_Extract[Gameweek 08],MATCH($A38,FPL_Results_Extract[[Player]:[Player]],0)),INDEX(Team_Key[[Abbreviation]:[Abbreviation]],MATCH(LEFT(INDEX(FPL_Fixtures_Extract[],MATCH($A38,FPL_Fixtures_Extract[[Player]:[Player]],0),MATCH(FPL_Combined[[#Headers],[Gameweek 08]],FPL_Fixtures_Extract[#Headers],0)),LEN(INDEX(FPL_Fixtures_Extract[],MATCH($A38,FPL_Fixtures_Extract[[Player]:[Player]],0),MATCH(FPL_Combined[[#Headers],[Gameweek 08]],FPL_Fixtures_Extract[#Headers],0)))-4),Team_Key[[Full Name]:[Full Name]],0))&amp;RIGHT(INDEX(FPL_Fixtures_Extract[],MATCH($A38,FPL_Fixtures_Extract[[Player]:[Player]],0),MATCH(FPL_Combined[[#Headers],[Gameweek 08]],FPL_Fixtures_Extract[#Headers],0)),3))</f>
        <v>MCI(A) 1-6</v>
      </c>
      <c r="J38" t="str">
        <f ca="1">IF(RIGHT(FPL_Combined[[#Headers],[Gameweek 09]],2)&lt;$B$622,INDEX(FPL_Results_Extract[Gameweek 09],MATCH($A38,FPL_Results_Extract[[Player]:[Player]],0)),INDEX(Team_Key[[Abbreviation]:[Abbreviation]],MATCH(LEFT(INDEX(FPL_Fixtures_Extract[],MATCH($A38,FPL_Fixtures_Extract[[Player]:[Player]],0),MATCH(FPL_Combined[[#Headers],[Gameweek 09]],FPL_Fixtures_Extract[#Headers],0)),LEN(INDEX(FPL_Fixtures_Extract[],MATCH($A38,FPL_Fixtures_Extract[[Player]:[Player]],0),MATCH(FPL_Combined[[#Headers],[Gameweek 09]],FPL_Fixtures_Extract[#Headers],0)))-4),Team_Key[[Full Name]:[Full Name]],0))&amp;RIGHT(INDEX(FPL_Fixtures_Extract[],MATCH($A38,FPL_Fixtures_Extract[[Player]:[Player]],0),MATCH(FPL_Combined[[#Headers],[Gameweek 09]],FPL_Fixtures_Extract[#Headers],0)),3))</f>
        <v>NOR(H) 6-2</v>
      </c>
      <c r="K38" t="str">
        <f ca="1">IF(RIGHT(FPL_Combined[[#Headers],[Gameweek 10]],2)&lt;$B$622,INDEX(FPL_Results_Extract[Gameweek 10],MATCH($A38,FPL_Results_Extract[[Player]:[Player]],0)),INDEX(Team_Key[[Abbreviation]:[Abbreviation]],MATCH(LEFT(INDEX(FPL_Fixtures_Extract[],MATCH($A38,FPL_Fixtures_Extract[[Player]:[Player]],0),MATCH(FPL_Combined[[#Headers],[Gameweek 10]],FPL_Fixtures_Extract[#Headers],0)),LEN(INDEX(FPL_Fixtures_Extract[],MATCH($A38,FPL_Fixtures_Extract[[Player]:[Player]],0),MATCH(FPL_Combined[[#Headers],[Gameweek 10]],FPL_Fixtures_Extract[#Headers],0)))-4),Team_Key[[Full Name]:[Full Name]],0))&amp;RIGHT(INDEX(FPL_Fixtures_Extract[],MATCH($A38,FPL_Fixtures_Extract[[Player]:[Player]],0),MATCH(FPL_Combined[[#Headers],[Gameweek 10]],FPL_Fixtures_Extract[#Headers],0)),3))</f>
        <v>SUN(A) 0-3</v>
      </c>
      <c r="L38" t="str">
        <f ca="1">IF(RIGHT(FPL_Combined[[#Headers],[Gameweek 11]],2)&lt;$B$622,INDEX(FPL_Results_Extract[Gameweek 11],MATCH($A38,FPL_Results_Extract[[Player]:[Player]],0)),INDEX(Team_Key[[Abbreviation]:[Abbreviation]],MATCH(LEFT(INDEX(FPL_Fixtures_Extract[],MATCH($A38,FPL_Fixtures_Extract[[Player]:[Player]],0),MATCH(FPL_Combined[[#Headers],[Gameweek 11]],FPL_Fixtures_Extract[#Headers],0)),LEN(INDEX(FPL_Fixtures_Extract[],MATCH($A38,FPL_Fixtures_Extract[[Player]:[Player]],0),MATCH(FPL_Combined[[#Headers],[Gameweek 11]],FPL_Fixtures_Extract[#Headers],0)))-4),Team_Key[[Full Name]:[Full Name]],0))&amp;RIGHT(INDEX(FPL_Fixtures_Extract[],MATCH($A38,FPL_Fixtures_Extract[[Player]:[Player]],0),MATCH(FPL_Combined[[#Headers],[Gameweek 11]],FPL_Fixtures_Extract[#Headers],0)),3))</f>
        <v>STK(H) 0-0</v>
      </c>
      <c r="M38" t="str">
        <f ca="1">IF(RIGHT(FPL_Combined[[#Headers],[Gameweek 12]],2)&lt;$B$622,INDEX(FPL_Results_Extract[Gameweek 12],MATCH($A38,FPL_Results_Extract[[Player]:[Player]],0)),INDEX(Team_Key[[Abbreviation]:[Abbreviation]],MATCH(LEFT(INDEX(FPL_Fixtures_Extract[],MATCH($A38,FPL_Fixtures_Extract[[Player]:[Player]],0),MATCH(FPL_Combined[[#Headers],[Gameweek 12]],FPL_Fixtures_Extract[#Headers],0)),LEN(INDEX(FPL_Fixtures_Extract[],MATCH($A38,FPL_Fixtures_Extract[[Player]:[Player]],0),MATCH(FPL_Combined[[#Headers],[Gameweek 12]],FPL_Fixtures_Extract[#Headers],0)))-4),Team_Key[[Full Name]:[Full Name]],0))&amp;RIGHT(INDEX(FPL_Fixtures_Extract[],MATCH($A38,FPL_Fixtures_Extract[[Player]:[Player]],0),MATCH(FPL_Combined[[#Headers],[Gameweek 12]],FPL_Fixtures_Extract[#Headers],0)),3))</f>
        <v>BOU(A) 1-0</v>
      </c>
      <c r="N38" t="str">
        <f ca="1">IF(RIGHT(FPL_Combined[[#Headers],[Gameweek 13]],2)&lt;$B$622,INDEX(FPL_Results_Extract[Gameweek 13],MATCH($A38,FPL_Results_Extract[[Player]:[Player]],0)),INDEX(Team_Key[[Abbreviation]:[Abbreviation]],MATCH(LEFT(INDEX(FPL_Fixtures_Extract[],MATCH($A38,FPL_Fixtures_Extract[[Player]:[Player]],0),MATCH(FPL_Combined[[#Headers],[Gameweek 13]],FPL_Fixtures_Extract[#Headers],0)),LEN(INDEX(FPL_Fixtures_Extract[],MATCH($A38,FPL_Fixtures_Extract[[Player]:[Player]],0),MATCH(FPL_Combined[[#Headers],[Gameweek 13]],FPL_Fixtures_Extract[#Headers],0)))-4),Team_Key[[Full Name]:[Full Name]],0))&amp;RIGHT(INDEX(FPL_Fixtures_Extract[],MATCH($A38,FPL_Fixtures_Extract[[Player]:[Player]],0),MATCH(FPL_Combined[[#Headers],[Gameweek 13]],FPL_Fixtures_Extract[#Headers],0)),3))</f>
        <v>LEI(H) 0-3</v>
      </c>
      <c r="O38" t="str">
        <f ca="1">IF(RIGHT(FPL_Combined[[#Headers],[Gameweek 14]],2)&lt;$B$622,INDEX(FPL_Results_Extract[Gameweek 14],MATCH($A38,FPL_Results_Extract[[Player]:[Player]],0)),INDEX(Team_Key[[Abbreviation]:[Abbreviation]],MATCH(LEFT(INDEX(FPL_Fixtures_Extract[],MATCH($A38,FPL_Fixtures_Extract[[Player]:[Player]],0),MATCH(FPL_Combined[[#Headers],[Gameweek 14]],FPL_Fixtures_Extract[#Headers],0)),LEN(INDEX(FPL_Fixtures_Extract[],MATCH($A38,FPL_Fixtures_Extract[[Player]:[Player]],0),MATCH(FPL_Combined[[#Headers],[Gameweek 14]],FPL_Fixtures_Extract[#Headers],0)))-4),Team_Key[[Full Name]:[Full Name]],0))&amp;RIGHT(INDEX(FPL_Fixtures_Extract[],MATCH($A38,FPL_Fixtures_Extract[[Player]:[Player]],0),MATCH(FPL_Combined[[#Headers],[Gameweek 14]],FPL_Fixtures_Extract[#Headers],0)),3))</f>
        <v>CRY(A) 1-5</v>
      </c>
      <c r="P38" t="str">
        <f ca="1">IF(RIGHT(FPL_Combined[[#Headers],[Gameweek 15]],2)&lt;$B$622,INDEX(FPL_Results_Extract[Gameweek 15],MATCH($A38,FPL_Results_Extract[[Player]:[Player]],0)),INDEX(Team_Key[[Abbreviation]:[Abbreviation]],MATCH(LEFT(INDEX(FPL_Fixtures_Extract[],MATCH($A38,FPL_Fixtures_Extract[[Player]:[Player]],0),MATCH(FPL_Combined[[#Headers],[Gameweek 15]],FPL_Fixtures_Extract[#Headers],0)),LEN(INDEX(FPL_Fixtures_Extract[],MATCH($A38,FPL_Fixtures_Extract[[Player]:[Player]],0),MATCH(FPL_Combined[[#Headers],[Gameweek 15]],FPL_Fixtures_Extract[#Headers],0)))-4),Team_Key[[Full Name]:[Full Name]],0))&amp;RIGHT(INDEX(FPL_Fixtures_Extract[],MATCH($A38,FPL_Fixtures_Extract[[Player]:[Player]],0),MATCH(FPL_Combined[[#Headers],[Gameweek 15]],FPL_Fixtures_Extract[#Headers],0)),3))</f>
        <v>LIV(H) 2-0</v>
      </c>
      <c r="Q38" t="str">
        <f ca="1">IF(RIGHT(FPL_Combined[[#Headers],[Gameweek 16]],2)&lt;$B$622,INDEX(FPL_Results_Extract[Gameweek 16],MATCH($A38,FPL_Results_Extract[[Player]:[Player]],0)),INDEX(Team_Key[[Abbreviation]:[Abbreviation]],MATCH(LEFT(INDEX(FPL_Fixtures_Extract[],MATCH($A38,FPL_Fixtures_Extract[[Player]:[Player]],0),MATCH(FPL_Combined[[#Headers],[Gameweek 16]],FPL_Fixtures_Extract[#Headers],0)),LEN(INDEX(FPL_Fixtures_Extract[],MATCH($A38,FPL_Fixtures_Extract[[Player]:[Player]],0),MATCH(FPL_Combined[[#Headers],[Gameweek 16]],FPL_Fixtures_Extract[#Headers],0)))-4),Team_Key[[Full Name]:[Full Name]],0))&amp;RIGHT(INDEX(FPL_Fixtures_Extract[],MATCH($A38,FPL_Fixtures_Extract[[Player]:[Player]],0),MATCH(FPL_Combined[[#Headers],[Gameweek 16]],FPL_Fixtures_Extract[#Headers],0)),3))</f>
        <v>TOT(A) 2-1</v>
      </c>
      <c r="R38" t="str">
        <f ca="1">IF(RIGHT(FPL_Combined[[#Headers],[Gameweek 17]],2)&lt;$B$622,INDEX(FPL_Results_Extract[Gameweek 17],MATCH($A38,FPL_Results_Extract[[Player]:[Player]],0)),INDEX(Team_Key[[Abbreviation]:[Abbreviation]],MATCH(LEFT(INDEX(FPL_Fixtures_Extract[],MATCH($A38,FPL_Fixtures_Extract[[Player]:[Player]],0),MATCH(FPL_Combined[[#Headers],[Gameweek 17]],FPL_Fixtures_Extract[#Headers],0)),LEN(INDEX(FPL_Fixtures_Extract[],MATCH($A38,FPL_Fixtures_Extract[[Player]:[Player]],0),MATCH(FPL_Combined[[#Headers],[Gameweek 17]],FPL_Fixtures_Extract[#Headers],0)))-4),Team_Key[[Full Name]:[Full Name]],0))&amp;RIGHT(INDEX(FPL_Fixtures_Extract[],MATCH($A38,FPL_Fixtures_Extract[[Player]:[Player]],0),MATCH(FPL_Combined[[#Headers],[Gameweek 17]],FPL_Fixtures_Extract[#Headers],0)),3))</f>
        <v>AVL(H) 1-1</v>
      </c>
      <c r="S38" t="str">
        <f ca="1">IF(RIGHT(FPL_Combined[[#Headers],[Gameweek 18]],2)&lt;$B$622,INDEX(FPL_Results_Extract[Gameweek 18],MATCH($A38,FPL_Results_Extract[[Player]:[Player]],0)),INDEX(Team_Key[[Abbreviation]:[Abbreviation]],MATCH(LEFT(INDEX(FPL_Fixtures_Extract[],MATCH($A38,FPL_Fixtures_Extract[[Player]:[Player]],0),MATCH(FPL_Combined[[#Headers],[Gameweek 18]],FPL_Fixtures_Extract[#Headers],0)),LEN(INDEX(FPL_Fixtures_Extract[],MATCH($A38,FPL_Fixtures_Extract[[Player]:[Player]],0),MATCH(FPL_Combined[[#Headers],[Gameweek 18]],FPL_Fixtures_Extract[#Headers],0)))-4),Team_Key[[Full Name]:[Full Name]],0))&amp;RIGHT(INDEX(FPL_Fixtures_Extract[],MATCH($A38,FPL_Fixtures_Extract[[Player]:[Player]],0),MATCH(FPL_Combined[[#Headers],[Gameweek 18]],FPL_Fixtures_Extract[#Headers],0)),3))</f>
        <v>EVE(H) 0-1</v>
      </c>
      <c r="T38" t="str">
        <f ca="1">IF(RIGHT(FPL_Combined[[#Headers],[Gameweek 19]],2)&lt;$B$622,INDEX(FPL_Results_Extract[Gameweek 19],MATCH($A38,FPL_Results_Extract[[Player]:[Player]],0)),INDEX(Team_Key[[Abbreviation]:[Abbreviation]],MATCH(LEFT(INDEX(FPL_Fixtures_Extract[],MATCH($A38,FPL_Fixtures_Extract[[Player]:[Player]],0),MATCH(FPL_Combined[[#Headers],[Gameweek 19]],FPL_Fixtures_Extract[#Headers],0)),LEN(INDEX(FPL_Fixtures_Extract[],MATCH($A38,FPL_Fixtures_Extract[[Player]:[Player]],0),MATCH(FPL_Combined[[#Headers],[Gameweek 19]],FPL_Fixtures_Extract[#Headers],0)))-4),Team_Key[[Full Name]:[Full Name]],0))&amp;RIGHT(INDEX(FPL_Fixtures_Extract[],MATCH($A38,FPL_Fixtures_Extract[[Player]:[Player]],0),MATCH(FPL_Combined[[#Headers],[Gameweek 19]],FPL_Fixtures_Extract[#Headers],0)),3))</f>
        <v>WBA(A) 0-1</v>
      </c>
      <c r="U38" t="str">
        <f ca="1">IF(RIGHT(FPL_Combined[[#Headers],[Gameweek 20]],2)&lt;$B$622,INDEX(FPL_Results_Extract[Gameweek 20],MATCH($A38,FPL_Results_Extract[[Player]:[Player]],0)),INDEX(Team_Key[[Abbreviation]:[Abbreviation]],MATCH(LEFT(INDEX(FPL_Fixtures_Extract[],MATCH($A38,FPL_Fixtures_Extract[[Player]:[Player]],0),MATCH(FPL_Combined[[#Headers],[Gameweek 20]],FPL_Fixtures_Extract[#Headers],0)),LEN(INDEX(FPL_Fixtures_Extract[],MATCH($A38,FPL_Fixtures_Extract[[Player]:[Player]],0),MATCH(FPL_Combined[[#Headers],[Gameweek 20]],FPL_Fixtures_Extract[#Headers],0)))-4),Team_Key[[Full Name]:[Full Name]],0))&amp;RIGHT(INDEX(FPL_Fixtures_Extract[],MATCH($A38,FPL_Fixtures_Extract[[Player]:[Player]],0),MATCH(FPL_Combined[[#Headers],[Gameweek 20]],FPL_Fixtures_Extract[#Headers],0)),3))</f>
        <v>ARS(A) 0-1</v>
      </c>
      <c r="V38" t="str">
        <f ca="1">IF(RIGHT(FPL_Combined[[#Headers],[Gameweek 21]],2)&lt;$B$622,INDEX(FPL_Results_Extract[Gameweek 21],MATCH($A38,FPL_Results_Extract[[Player]:[Player]],0)),INDEX(Team_Key[[Abbreviation]:[Abbreviation]],MATCH(LEFT(INDEX(FPL_Fixtures_Extract[],MATCH($A38,FPL_Fixtures_Extract[[Player]:[Player]],0),MATCH(FPL_Combined[[#Headers],[Gameweek 21]],FPL_Fixtures_Extract[#Headers],0)),LEN(INDEX(FPL_Fixtures_Extract[],MATCH($A38,FPL_Fixtures_Extract[[Player]:[Player]],0),MATCH(FPL_Combined[[#Headers],[Gameweek 21]],FPL_Fixtures_Extract[#Headers],0)))-4),Team_Key[[Full Name]:[Full Name]],0))&amp;RIGHT(INDEX(FPL_Fixtures_Extract[],MATCH($A38,FPL_Fixtures_Extract[[Player]:[Player]],0),MATCH(FPL_Combined[[#Headers],[Gameweek 21]],FPL_Fixtures_Extract[#Headers],0)),3))</f>
        <v>MUN(H) 3-3</v>
      </c>
      <c r="W38" t="str">
        <f ca="1">IF(RIGHT(FPL_Combined[[#Headers],[Gameweek 22]],2)&lt;$B$622,INDEX(FPL_Results_Extract[Gameweek 22],MATCH($A38,FPL_Results_Extract[[Player]:[Player]],0)),INDEX(Team_Key[[Abbreviation]:[Abbreviation]],MATCH(LEFT(INDEX(FPL_Fixtures_Extract[],MATCH($A38,FPL_Fixtures_Extract[[Player]:[Player]],0),MATCH(FPL_Combined[[#Headers],[Gameweek 22]],FPL_Fixtures_Extract[#Headers],0)),LEN(INDEX(FPL_Fixtures_Extract[],MATCH($A38,FPL_Fixtures_Extract[[Player]:[Player]],0),MATCH(FPL_Combined[[#Headers],[Gameweek 22]],FPL_Fixtures_Extract[#Headers],0)))-4),Team_Key[[Full Name]:[Full Name]],0))&amp;RIGHT(INDEX(FPL_Fixtures_Extract[],MATCH($A38,FPL_Fixtures_Extract[[Player]:[Player]],0),MATCH(FPL_Combined[[#Headers],[Gameweek 22]],FPL_Fixtures_Extract[#Headers],0)),3))</f>
        <v>WHU(H) 2-1</v>
      </c>
      <c r="X38" t="str">
        <f ca="1">IF(RIGHT(FPL_Combined[[#Headers],[Gameweek 23]],2)&lt;$B$622,INDEX(FPL_Results_Extract[Gameweek 23],MATCH($A38,FPL_Results_Extract[[Player]:[Player]],0)),INDEX(Team_Key[[Abbreviation]:[Abbreviation]],MATCH(LEFT(INDEX(FPL_Fixtures_Extract[],MATCH($A38,FPL_Fixtures_Extract[[Player]:[Player]],0),MATCH(FPL_Combined[[#Headers],[Gameweek 23]],FPL_Fixtures_Extract[#Headers],0)),LEN(INDEX(FPL_Fixtures_Extract[],MATCH($A38,FPL_Fixtures_Extract[[Player]:[Player]],0),MATCH(FPL_Combined[[#Headers],[Gameweek 23]],FPL_Fixtures_Extract[#Headers],0)))-4),Team_Key[[Full Name]:[Full Name]],0))&amp;RIGHT(INDEX(FPL_Fixtures_Extract[],MATCH($A38,FPL_Fixtures_Extract[[Player]:[Player]],0),MATCH(FPL_Combined[[#Headers],[Gameweek 23]],FPL_Fixtures_Extract[#Headers],0)),3))</f>
        <v>WAT(A) 1-2</v>
      </c>
      <c r="Y38" t="str">
        <f ca="1">IF(RIGHT(FPL_Combined[[#Headers],[Gameweek 24]],2)&lt;$B$622,INDEX(FPL_Results_Extract[Team],MATCH($A38,FPL_Results_Extract[[Player]:[Player]],0)),INDEX(Team_Key[[Abbreviation]:[Abbreviation]],MATCH(LEFT(INDEX(FPL_Fixtures_Extract[],MATCH($A38,FPL_Fixtures_Extract[[Player]:[Player]],0),MATCH(FPL_Combined[[#Headers],[Gameweek 24]],FPL_Fixtures_Extract[#Headers],0)),LEN(INDEX(FPL_Fixtures_Extract[],MATCH($A38,FPL_Fixtures_Extract[[Player]:[Player]],0),MATCH(FPL_Combined[[#Headers],[Gameweek 24]],FPL_Fixtures_Extract[#Headers],0)))-4),Team_Key[[Full Name]:[Full Name]],0))&amp;RIGHT(INDEX(FPL_Fixtures_Extract[],MATCH($A38,FPL_Fixtures_Extract[[Player]:[Player]],0),MATCH(FPL_Combined[[#Headers],[Gameweek 24]],FPL_Fixtures_Extract[#Headers],0)),3))</f>
        <v>NEW</v>
      </c>
      <c r="Z38" t="str">
        <f ca="1">IF(RIGHT(FPL_Combined[[#Headers],[Gameweek 25]],2)&lt;$B$622,INDEX(FPL_Results_Extract[Player],MATCH($A38,FPL_Results_Extract[[Player]:[Player]],0)),INDEX(Team_Key[[Abbreviation]:[Abbreviation]],MATCH(LEFT(INDEX(FPL_Fixtures_Extract[],MATCH($A38,FPL_Fixtures_Extract[[Player]:[Player]],0),MATCH(FPL_Combined[[#Headers],[Gameweek 25]],FPL_Fixtures_Extract[#Headers],0)),LEN(INDEX(FPL_Fixtures_Extract[],MATCH($A38,FPL_Fixtures_Extract[[Player]:[Player]],0),MATCH(FPL_Combined[[#Headers],[Gameweek 25]],FPL_Fixtures_Extract[#Headers],0)))-4),Team_Key[[Full Name]:[Full Name]],0))&amp;RIGHT(INDEX(FPL_Fixtures_Extract[],MATCH($A38,FPL_Fixtures_Extract[[Player]:[Player]],0),MATCH(FPL_Combined[[#Headers],[Gameweek 25]],FPL_Fixtures_Extract[#Headers],0)),3))</f>
        <v>Ayoze</v>
      </c>
      <c r="AA38" t="str">
        <f ca="1">IF(RIGHT(FPL_Combined[[#Headers],[Gameweek 26]],2)&lt;$B$622,INDEX(FPL_Results_Extract[Gameweek 01],MATCH($A38,FPL_Results_Extract[[Player]:[Player]],0)),INDEX(Team_Key[[Abbreviation]:[Abbreviation]],MATCH(LEFT(INDEX(FPL_Fixtures_Extract[],MATCH($A38,FPL_Fixtures_Extract[[Player]:[Player]],0),MATCH(FPL_Combined[[#Headers],[Gameweek 26]],FPL_Fixtures_Extract[#Headers],0)),LEN(INDEX(FPL_Fixtures_Extract[],MATCH($A38,FPL_Fixtures_Extract[[Player]:[Player]],0),MATCH(FPL_Combined[[#Headers],[Gameweek 26]],FPL_Fixtures_Extract[#Headers],0)))-4),Team_Key[[Full Name]:[Full Name]],0))&amp;RIGHT(INDEX(FPL_Fixtures_Extract[],MATCH($A38,FPL_Fixtures_Extract[[Player]:[Player]],0),MATCH(FPL_Combined[[#Headers],[Gameweek 26]],FPL_Fixtures_Extract[#Headers],0)),3))</f>
        <v>SOU(H) 2-2</v>
      </c>
      <c r="AB38" t="str">
        <f ca="1">IF(RIGHT(FPL_Combined[[#Headers],[Gameweek 27]],2)&lt;$B$622,INDEX(FPL_Results_Extract[Gameweek 02],MATCH($A38,FPL_Results_Extract[[Player]:[Player]],0)),INDEX(Team_Key[[Abbreviation]:[Abbreviation]],MATCH(LEFT(INDEX(FPL_Fixtures_Extract[],MATCH($A38,FPL_Fixtures_Extract[[Player]:[Player]],0),MATCH(FPL_Combined[[#Headers],[Gameweek 27]],FPL_Fixtures_Extract[#Headers],0)),LEN(INDEX(FPL_Fixtures_Extract[],MATCH($A38,FPL_Fixtures_Extract[[Player]:[Player]],0),MATCH(FPL_Combined[[#Headers],[Gameweek 27]],FPL_Fixtures_Extract[#Headers],0)))-4),Team_Key[[Full Name]:[Full Name]],0))&amp;RIGHT(INDEX(FPL_Fixtures_Extract[],MATCH($A38,FPL_Fixtures_Extract[[Player]:[Player]],0),MATCH(FPL_Combined[[#Headers],[Gameweek 27]],FPL_Fixtures_Extract[#Headers],0)),3))</f>
        <v>SWA(A) 0-2</v>
      </c>
      <c r="AC38" t="str">
        <f ca="1">IF(RIGHT(FPL_Combined[[#Headers],[Gameweek 28]],2)&lt;$B$622,INDEX(FPL_Results_Extract[Gameweek 03],MATCH($A38,FPL_Results_Extract[[Player]:[Player]],0)),INDEX(Team_Key[[Abbreviation]:[Abbreviation]],MATCH(LEFT(INDEX(FPL_Fixtures_Extract[],MATCH($A38,FPL_Fixtures_Extract[[Player]:[Player]],0),MATCH(FPL_Combined[[#Headers],[Gameweek 28]],FPL_Fixtures_Extract[#Headers],0)),LEN(INDEX(FPL_Fixtures_Extract[],MATCH($A38,FPL_Fixtures_Extract[[Player]:[Player]],0),MATCH(FPL_Combined[[#Headers],[Gameweek 28]],FPL_Fixtures_Extract[#Headers],0)))-4),Team_Key[[Full Name]:[Full Name]],0))&amp;RIGHT(INDEX(FPL_Fixtures_Extract[],MATCH($A38,FPL_Fixtures_Extract[[Player]:[Player]],0),MATCH(FPL_Combined[[#Headers],[Gameweek 28]],FPL_Fixtures_Extract[#Headers],0)),3))</f>
        <v>MUN(A) 0-0</v>
      </c>
      <c r="AD38" t="str">
        <f ca="1">IF(RIGHT(FPL_Combined[[#Headers],[Gameweek 29]],2)&lt;$B$622,INDEX(FPL_Results_Extract[Gameweek 04],MATCH($A38,FPL_Results_Extract[[Player]:[Player]],0)),INDEX(Team_Key[[Abbreviation]:[Abbreviation]],MATCH(LEFT(INDEX(FPL_Fixtures_Extract[],MATCH($A38,FPL_Fixtures_Extract[[Player]:[Player]],0),MATCH(FPL_Combined[[#Headers],[Gameweek 29]],FPL_Fixtures_Extract[#Headers],0)),LEN(INDEX(FPL_Fixtures_Extract[],MATCH($A38,FPL_Fixtures_Extract[[Player]:[Player]],0),MATCH(FPL_Combined[[#Headers],[Gameweek 29]],FPL_Fixtures_Extract[#Headers],0)))-4),Team_Key[[Full Name]:[Full Name]],0))&amp;RIGHT(INDEX(FPL_Fixtures_Extract[],MATCH($A38,FPL_Fixtures_Extract[[Player]:[Player]],0),MATCH(FPL_Combined[[#Headers],[Gameweek 29]],FPL_Fixtures_Extract[#Headers],0)),3))</f>
        <v>BOU(H)</v>
      </c>
      <c r="AE38" t="str">
        <f ca="1">IF(RIGHT(FPL_Combined[[#Headers],[Gameweek 30]],2)&lt;$B$622,INDEX(FPL_Results_Extract[Gameweek 05],MATCH($A38,FPL_Results_Extract[[Player]:[Player]],0)),INDEX(Team_Key[[Abbreviation]:[Abbreviation]],MATCH(LEFT(INDEX(FPL_Fixtures_Extract[],MATCH($A38,FPL_Fixtures_Extract[[Player]:[Player]],0),MATCH(FPL_Combined[[#Headers],[Gameweek 30]],FPL_Fixtures_Extract[#Headers],0)),LEN(INDEX(FPL_Fixtures_Extract[],MATCH($A38,FPL_Fixtures_Extract[[Player]:[Player]],0),MATCH(FPL_Combined[[#Headers],[Gameweek 30]],FPL_Fixtures_Extract[#Headers],0)))-4),Team_Key[[Full Name]:[Full Name]],0))&amp;RIGHT(INDEX(FPL_Fixtures_Extract[],MATCH($A38,FPL_Fixtures_Extract[[Player]:[Player]],0),MATCH(FPL_Combined[[#Headers],[Gameweek 30]],FPL_Fixtures_Extract[#Headers],0)),3))</f>
        <v>LEI(A)</v>
      </c>
      <c r="AF38" t="str">
        <f ca="1">IF(RIGHT(FPL_Combined[[#Headers],[Gameweek 31]],2)&lt;$B$622,INDEX(FPL_Results_Extract[Gameweek 06],MATCH($A38,FPL_Results_Extract[[Player]:[Player]],0)),INDEX(Team_Key[[Abbreviation]:[Abbreviation]],MATCH(LEFT(INDEX(FPL_Fixtures_Extract[],MATCH($A38,FPL_Fixtures_Extract[[Player]:[Player]],0),MATCH(FPL_Combined[[#Headers],[Gameweek 31]],FPL_Fixtures_Extract[#Headers],0)),LEN(INDEX(FPL_Fixtures_Extract[],MATCH($A38,FPL_Fixtures_Extract[[Player]:[Player]],0),MATCH(FPL_Combined[[#Headers],[Gameweek 31]],FPL_Fixtures_Extract[#Headers],0)))-4),Team_Key[[Full Name]:[Full Name]],0))&amp;RIGHT(INDEX(FPL_Fixtures_Extract[],MATCH($A38,FPL_Fixtures_Extract[[Player]:[Player]],0),MATCH(FPL_Combined[[#Headers],[Gameweek 31]],FPL_Fixtures_Extract[#Headers],0)),3))</f>
        <v>SUN(H)</v>
      </c>
      <c r="AG38" t="str">
        <f ca="1">IF(RIGHT(FPL_Combined[[#Headers],[Gameweek 32]],2)&lt;$B$622,INDEX(FPL_Results_Extract[Gameweek 07],MATCH($A38,FPL_Results_Extract[[Player]:[Player]],0)),INDEX(Team_Key[[Abbreviation]:[Abbreviation]],MATCH(LEFT(INDEX(FPL_Fixtures_Extract[],MATCH($A38,FPL_Fixtures_Extract[[Player]:[Player]],0),MATCH(FPL_Combined[[#Headers],[Gameweek 32]],FPL_Fixtures_Extract[#Headers],0)),LEN(INDEX(FPL_Fixtures_Extract[],MATCH($A38,FPL_Fixtures_Extract[[Player]:[Player]],0),MATCH(FPL_Combined[[#Headers],[Gameweek 32]],FPL_Fixtures_Extract[#Headers],0)))-4),Team_Key[[Full Name]:[Full Name]],0))&amp;RIGHT(INDEX(FPL_Fixtures_Extract[],MATCH($A38,FPL_Fixtures_Extract[[Player]:[Player]],0),MATCH(FPL_Combined[[#Headers],[Gameweek 32]],FPL_Fixtures_Extract[#Headers],0)),3))</f>
        <v>NOR(A)</v>
      </c>
      <c r="AH38" t="str">
        <f ca="1">IF(RIGHT(FPL_Combined[[#Headers],[Gameweek 33]],2)&lt;$B$622,INDEX(FPL_Results_Extract[Gameweek 08],MATCH($A38,FPL_Results_Extract[[Player]:[Player]],0)),INDEX(Team_Key[[Abbreviation]:[Abbreviation]],MATCH(LEFT(INDEX(FPL_Fixtures_Extract[],MATCH($A38,FPL_Fixtures_Extract[[Player]:[Player]],0),MATCH(FPL_Combined[[#Headers],[Gameweek 33]],FPL_Fixtures_Extract[#Headers],0)),LEN(INDEX(FPL_Fixtures_Extract[],MATCH($A38,FPL_Fixtures_Extract[[Player]:[Player]],0),MATCH(FPL_Combined[[#Headers],[Gameweek 33]],FPL_Fixtures_Extract[#Headers],0)))-4),Team_Key[[Full Name]:[Full Name]],0))&amp;RIGHT(INDEX(FPL_Fixtures_Extract[],MATCH($A38,FPL_Fixtures_Extract[[Player]:[Player]],0),MATCH(FPL_Combined[[#Headers],[Gameweek 33]],FPL_Fixtures_Extract[#Headers],0)),3))</f>
        <v>SOU(A)</v>
      </c>
      <c r="AI38" t="str">
        <f ca="1">IF(RIGHT(FPL_Combined[[#Headers],[Gameweek 34]],2)&lt;$B$622,INDEX(FPL_Results_Extract[Gameweek 09],MATCH($A38,FPL_Results_Extract[[Player]:[Player]],0)),INDEX(Team_Key[[Abbreviation]:[Abbreviation]],MATCH(LEFT(INDEX(FPL_Fixtures_Extract[],MATCH($A38,FPL_Fixtures_Extract[[Player]:[Player]],0),MATCH(FPL_Combined[[#Headers],[Gameweek 34]],FPL_Fixtures_Extract[#Headers],0)),LEN(INDEX(FPL_Fixtures_Extract[],MATCH($A38,FPL_Fixtures_Extract[[Player]:[Player]],0),MATCH(FPL_Combined[[#Headers],[Gameweek 34]],FPL_Fixtures_Extract[#Headers],0)))-4),Team_Key[[Full Name]:[Full Name]],0))&amp;RIGHT(INDEX(FPL_Fixtures_Extract[],MATCH($A38,FPL_Fixtures_Extract[[Player]:[Player]],0),MATCH(FPL_Combined[[#Headers],[Gameweek 34]],FPL_Fixtures_Extract[#Headers],0)),3))</f>
        <v>SWA(H)</v>
      </c>
      <c r="AJ38" t="str">
        <f ca="1">IF(RIGHT(FPL_Combined[[#Headers],[Gameweek 35]],2)&lt;$B$622,INDEX(FPL_Results_Extract[Gameweek 10],MATCH($A38,FPL_Results_Extract[[Player]:[Player]],0)),INDEX(Team_Key[[Abbreviation]:[Abbreviation]],MATCH(LEFT(INDEX(FPL_Fixtures_Extract[],MATCH($A38,FPL_Fixtures_Extract[[Player]:[Player]],0),MATCH(FPL_Combined[[#Headers],[Gameweek 35]],FPL_Fixtures_Extract[#Headers],0)),LEN(INDEX(FPL_Fixtures_Extract[],MATCH($A38,FPL_Fixtures_Extract[[Player]:[Player]],0),MATCH(FPL_Combined[[#Headers],[Gameweek 35]],FPL_Fixtures_Extract[#Headers],0)))-4),Team_Key[[Full Name]:[Full Name]],0))&amp;RIGHT(INDEX(FPL_Fixtures_Extract[],MATCH($A38,FPL_Fixtures_Extract[[Player]:[Player]],0),MATCH(FPL_Combined[[#Headers],[Gameweek 35]],FPL_Fixtures_Extract[#Headers],0)),3))</f>
        <v>LIV(A)</v>
      </c>
      <c r="AK38" t="str">
        <f ca="1">IF(RIGHT(FPL_Combined[[#Headers],[Gameweek 36]],2)&lt;$B$622,INDEX(FPL_Results_Extract[Gameweek 11],MATCH($A38,FPL_Results_Extract[[Player]:[Player]],0)),INDEX(Team_Key[[Abbreviation]:[Abbreviation]],MATCH(LEFT(INDEX(FPL_Fixtures_Extract[],MATCH($A38,FPL_Fixtures_Extract[[Player]:[Player]],0),MATCH(FPL_Combined[[#Headers],[Gameweek 36]],FPL_Fixtures_Extract[#Headers],0)),LEN(INDEX(FPL_Fixtures_Extract[],MATCH($A38,FPL_Fixtures_Extract[[Player]:[Player]],0),MATCH(FPL_Combined[[#Headers],[Gameweek 36]],FPL_Fixtures_Extract[#Headers],0)))-4),Team_Key[[Full Name]:[Full Name]],0))&amp;RIGHT(INDEX(FPL_Fixtures_Extract[],MATCH($A38,FPL_Fixtures_Extract[[Player]:[Player]],0),MATCH(FPL_Combined[[#Headers],[Gameweek 36]],FPL_Fixtures_Extract[#Headers],0)),3))</f>
        <v>CRY(H)</v>
      </c>
      <c r="AL38" t="str">
        <f ca="1">IF(RIGHT(FPL_Combined[[#Headers],[Gameweek 37]],2)&lt;$B$622,INDEX(FPL_Results_Extract[Gameweek 12],MATCH($A38,FPL_Results_Extract[[Player]:[Player]],0)),INDEX(Team_Key[[Abbreviation]:[Abbreviation]],MATCH(LEFT(INDEX(FPL_Fixtures_Extract[],MATCH($A38,FPL_Fixtures_Extract[[Player]:[Player]],0),MATCH(FPL_Combined[[#Headers],[Gameweek 37]],FPL_Fixtures_Extract[#Headers],0)),LEN(INDEX(FPL_Fixtures_Extract[],MATCH($A38,FPL_Fixtures_Extract[[Player]:[Player]],0),MATCH(FPL_Combined[[#Headers],[Gameweek 37]],FPL_Fixtures_Extract[#Headers],0)))-4),Team_Key[[Full Name]:[Full Name]],0))&amp;RIGHT(INDEX(FPL_Fixtures_Extract[],MATCH($A38,FPL_Fixtures_Extract[[Player]:[Player]],0),MATCH(FPL_Combined[[#Headers],[Gameweek 37]],FPL_Fixtures_Extract[#Headers],0)),3))</f>
        <v>AVL(A)</v>
      </c>
      <c r="AM38" t="str">
        <f ca="1">IF(RIGHT(FPL_Combined[[#Headers],[Gameweek 38]],2)&lt;$B$622,INDEX(FPL_Results_Extract[Gameweek 13],MATCH($A38,FPL_Results_Extract[[Player]:[Player]],0)),INDEX(Team_Key[[Abbreviation]:[Abbreviation]],MATCH(LEFT(INDEX(FPL_Fixtures_Extract[],MATCH($A38,FPL_Fixtures_Extract[[Player]:[Player]],0),MATCH(FPL_Combined[[#Headers],[Gameweek 38]],FPL_Fixtures_Extract[#Headers],0)),LEN(INDEX(FPL_Fixtures_Extract[],MATCH($A38,FPL_Fixtures_Extract[[Player]:[Player]],0),MATCH(FPL_Combined[[#Headers],[Gameweek 38]],FPL_Fixtures_Extract[#Headers],0)))-4),Team_Key[[Full Name]:[Full Name]],0))&amp;RIGHT(INDEX(FPL_Fixtures_Extract[],MATCH($A38,FPL_Fixtures_Extract[[Player]:[Player]],0),MATCH(FPL_Combined[[#Headers],[Gameweek 38]],FPL_Fixtures_Extract[#Headers],0)),3))</f>
        <v>TOT(H)</v>
      </c>
    </row>
    <row r="39" spans="1:39" x14ac:dyDescent="0.45">
      <c r="A39" t="s">
        <v>329</v>
      </c>
      <c r="B39" t="str">
        <f ca="1">IF(RIGHT(FPL_Combined[[#Headers],[Gameweek 01]],2)&lt;$B$622,INDEX(FPL_Results_Extract[Gameweek 01],MATCH($A39,FPL_Results_Extract[[Player]:[Player]],0)),INDEX(Team_Key[[Abbreviation]:[Abbreviation]],MATCH(LEFT(INDEX(FPL_Fixtures_Extract[],MATCH($A39,FPL_Fixtures_Extract[[Player]:[Player]],0),MATCH(FPL_Combined[[#Headers],[Gameweek 01]],FPL_Fixtures_Extract[#Headers],0)),LEN(INDEX(FPL_Fixtures_Extract[],MATCH($A39,FPL_Fixtures_Extract[[Player]:[Player]],0),MATCH(FPL_Combined[[#Headers],[Gameweek 01]],FPL_Fixtures_Extract[#Headers],0)))-4),Team_Key[[Full Name]:[Full Name]],0))&amp;RIGHT(INDEX(FPL_Fixtures_Extract[],MATCH($A39,FPL_Fixtures_Extract[[Player]:[Player]],0),MATCH(FPL_Combined[[#Headers],[Gameweek 01]],FPL_Fixtures_Extract[#Headers],0)),3))</f>
        <v>SWA(H) 2-2</v>
      </c>
      <c r="C39" t="str">
        <f ca="1">IF(RIGHT(FPL_Combined[[#Headers],[Gameweek 02]],2)&lt;$B$622,INDEX(FPL_Results_Extract[Gameweek 02],MATCH($A39,FPL_Results_Extract[[Player]:[Player]],0)),INDEX(Team_Key[[Abbreviation]:[Abbreviation]],MATCH(LEFT(INDEX(FPL_Fixtures_Extract[],MATCH($A39,FPL_Fixtures_Extract[[Player]:[Player]],0),MATCH(FPL_Combined[[#Headers],[Gameweek 02]],FPL_Fixtures_Extract[#Headers],0)),LEN(INDEX(FPL_Fixtures_Extract[],MATCH($A39,FPL_Fixtures_Extract[[Player]:[Player]],0),MATCH(FPL_Combined[[#Headers],[Gameweek 02]],FPL_Fixtures_Extract[#Headers],0)))-4),Team_Key[[Full Name]:[Full Name]],0))&amp;RIGHT(INDEX(FPL_Fixtures_Extract[],MATCH($A39,FPL_Fixtures_Extract[[Player]:[Player]],0),MATCH(FPL_Combined[[#Headers],[Gameweek 02]],FPL_Fixtures_Extract[#Headers],0)),3))</f>
        <v>MCI(A) 0-3</v>
      </c>
      <c r="D39" t="str">
        <f ca="1">IF(RIGHT(FPL_Combined[[#Headers],[Gameweek 03]],2)&lt;$B$622,INDEX(FPL_Results_Extract[Gameweek 03],MATCH($A39,FPL_Results_Extract[[Player]:[Player]],0)),INDEX(Team_Key[[Abbreviation]:[Abbreviation]],MATCH(LEFT(INDEX(FPL_Fixtures_Extract[],MATCH($A39,FPL_Fixtures_Extract[[Player]:[Player]],0),MATCH(FPL_Combined[[#Headers],[Gameweek 03]],FPL_Fixtures_Extract[#Headers],0)),LEN(INDEX(FPL_Fixtures_Extract[],MATCH($A39,FPL_Fixtures_Extract[[Player]:[Player]],0),MATCH(FPL_Combined[[#Headers],[Gameweek 03]],FPL_Fixtures_Extract[#Headers],0)))-4),Team_Key[[Full Name]:[Full Name]],0))&amp;RIGHT(INDEX(FPL_Fixtures_Extract[],MATCH($A39,FPL_Fixtures_Extract[[Player]:[Player]],0),MATCH(FPL_Combined[[#Headers],[Gameweek 03]],FPL_Fixtures_Extract[#Headers],0)),3))</f>
        <v>WBA(A) 3-2</v>
      </c>
      <c r="E39" t="str">
        <f ca="1">IF(RIGHT(FPL_Combined[[#Headers],[Gameweek 04]],2)&lt;$B$622,INDEX(FPL_Results_Extract[Gameweek 04],MATCH($A39,FPL_Results_Extract[[Player]:[Player]],0)),INDEX(Team_Key[[Abbreviation]:[Abbreviation]],MATCH(LEFT(INDEX(FPL_Fixtures_Extract[],MATCH($A39,FPL_Fixtures_Extract[[Player]:[Player]],0),MATCH(FPL_Combined[[#Headers],[Gameweek 04]],FPL_Fixtures_Extract[#Headers],0)),LEN(INDEX(FPL_Fixtures_Extract[],MATCH($A39,FPL_Fixtures_Extract[[Player]:[Player]],0),MATCH(FPL_Combined[[#Headers],[Gameweek 04]],FPL_Fixtures_Extract[#Headers],0)))-4),Team_Key[[Full Name]:[Full Name]],0))&amp;RIGHT(INDEX(FPL_Fixtures_Extract[],MATCH($A39,FPL_Fixtures_Extract[[Player]:[Player]],0),MATCH(FPL_Combined[[#Headers],[Gameweek 04]],FPL_Fixtures_Extract[#Headers],0)),3))</f>
        <v>CRY(H) 1-2</v>
      </c>
      <c r="F39" t="str">
        <f ca="1">IF(RIGHT(FPL_Combined[[#Headers],[Gameweek 05]],2)&lt;$B$622,INDEX(FPL_Results_Extract[Gameweek 05],MATCH($A39,FPL_Results_Extract[[Player]:[Player]],0)),INDEX(Team_Key[[Abbreviation]:[Abbreviation]],MATCH(LEFT(INDEX(FPL_Fixtures_Extract[],MATCH($A39,FPL_Fixtures_Extract[[Player]:[Player]],0),MATCH(FPL_Combined[[#Headers],[Gameweek 05]],FPL_Fixtures_Extract[#Headers],0)),LEN(INDEX(FPL_Fixtures_Extract[],MATCH($A39,FPL_Fixtures_Extract[[Player]:[Player]],0),MATCH(FPL_Combined[[#Headers],[Gameweek 05]],FPL_Fixtures_Extract[#Headers],0)))-4),Team_Key[[Full Name]:[Full Name]],0))&amp;RIGHT(INDEX(FPL_Fixtures_Extract[],MATCH($A39,FPL_Fixtures_Extract[[Player]:[Player]],0),MATCH(FPL_Combined[[#Headers],[Gameweek 05]],FPL_Fixtures_Extract[#Headers],0)),3))</f>
        <v>EVE(A) 1-3</v>
      </c>
      <c r="G39" t="str">
        <f ca="1">IF(RIGHT(FPL_Combined[[#Headers],[Gameweek 06]],2)&lt;$B$622,INDEX(FPL_Results_Extract[Gameweek 06],MATCH($A39,FPL_Results_Extract[[Player]:[Player]],0)),INDEX(Team_Key[[Abbreviation]:[Abbreviation]],MATCH(LEFT(INDEX(FPL_Fixtures_Extract[],MATCH($A39,FPL_Fixtures_Extract[[Player]:[Player]],0),MATCH(FPL_Combined[[#Headers],[Gameweek 06]],FPL_Fixtures_Extract[#Headers],0)),LEN(INDEX(FPL_Fixtures_Extract[],MATCH($A39,FPL_Fixtures_Extract[[Player]:[Player]],0),MATCH(FPL_Combined[[#Headers],[Gameweek 06]],FPL_Fixtures_Extract[#Headers],0)))-4),Team_Key[[Full Name]:[Full Name]],0))&amp;RIGHT(INDEX(FPL_Fixtures_Extract[],MATCH($A39,FPL_Fixtures_Extract[[Player]:[Player]],0),MATCH(FPL_Combined[[#Headers],[Gameweek 06]],FPL_Fixtures_Extract[#Headers],0)),3))</f>
        <v>ARS(H) 2-0</v>
      </c>
      <c r="H39" t="str">
        <f ca="1">IF(RIGHT(FPL_Combined[[#Headers],[Gameweek 07]],2)&lt;$B$622,INDEX(FPL_Results_Extract[Gameweek 07],MATCH($A39,FPL_Results_Extract[[Player]:[Player]],0)),INDEX(Team_Key[[Abbreviation]:[Abbreviation]],MATCH(LEFT(INDEX(FPL_Fixtures_Extract[],MATCH($A39,FPL_Fixtures_Extract[[Player]:[Player]],0),MATCH(FPL_Combined[[#Headers],[Gameweek 07]],FPL_Fixtures_Extract[#Headers],0)),LEN(INDEX(FPL_Fixtures_Extract[],MATCH($A39,FPL_Fixtures_Extract[[Player]:[Player]],0),MATCH(FPL_Combined[[#Headers],[Gameweek 07]],FPL_Fixtures_Extract[#Headers],0)))-4),Team_Key[[Full Name]:[Full Name]],0))&amp;RIGHT(INDEX(FPL_Fixtures_Extract[],MATCH($A39,FPL_Fixtures_Extract[[Player]:[Player]],0),MATCH(FPL_Combined[[#Headers],[Gameweek 07]],FPL_Fixtures_Extract[#Headers],0)),3))</f>
        <v>NEW(A) 2-2</v>
      </c>
      <c r="I39" t="str">
        <f ca="1">IF(RIGHT(FPL_Combined[[#Headers],[Gameweek 08]],2)&lt;$B$622,INDEX(FPL_Results_Extract[Gameweek 08],MATCH($A39,FPL_Results_Extract[[Player]:[Player]],0)),INDEX(Team_Key[[Abbreviation]:[Abbreviation]],MATCH(LEFT(INDEX(FPL_Fixtures_Extract[],MATCH($A39,FPL_Fixtures_Extract[[Player]:[Player]],0),MATCH(FPL_Combined[[#Headers],[Gameweek 08]],FPL_Fixtures_Extract[#Headers],0)),LEN(INDEX(FPL_Fixtures_Extract[],MATCH($A39,FPL_Fixtures_Extract[[Player]:[Player]],0),MATCH(FPL_Combined[[#Headers],[Gameweek 08]],FPL_Fixtures_Extract[#Headers],0)))-4),Team_Key[[Full Name]:[Full Name]],0))&amp;RIGHT(INDEX(FPL_Fixtures_Extract[],MATCH($A39,FPL_Fixtures_Extract[[Player]:[Player]],0),MATCH(FPL_Combined[[#Headers],[Gameweek 08]],FPL_Fixtures_Extract[#Headers],0)),3))</f>
        <v>SOU(H) 1-3</v>
      </c>
      <c r="J39" t="str">
        <f ca="1">IF(RIGHT(FPL_Combined[[#Headers],[Gameweek 09]],2)&lt;$B$622,INDEX(FPL_Results_Extract[Gameweek 09],MATCH($A39,FPL_Results_Extract[[Player]:[Player]],0)),INDEX(Team_Key[[Abbreviation]:[Abbreviation]],MATCH(LEFT(INDEX(FPL_Fixtures_Extract[],MATCH($A39,FPL_Fixtures_Extract[[Player]:[Player]],0),MATCH(FPL_Combined[[#Headers],[Gameweek 09]],FPL_Fixtures_Extract[#Headers],0)),LEN(INDEX(FPL_Fixtures_Extract[],MATCH($A39,FPL_Fixtures_Extract[[Player]:[Player]],0),MATCH(FPL_Combined[[#Headers],[Gameweek 09]],FPL_Fixtures_Extract[#Headers],0)))-4),Team_Key[[Full Name]:[Full Name]],0))&amp;RIGHT(INDEX(FPL_Fixtures_Extract[],MATCH($A39,FPL_Fixtures_Extract[[Player]:[Player]],0),MATCH(FPL_Combined[[#Headers],[Gameweek 09]],FPL_Fixtures_Extract[#Headers],0)),3))</f>
        <v>AVL(H) 2-0</v>
      </c>
      <c r="K39" t="str">
        <f ca="1">IF(RIGHT(FPL_Combined[[#Headers],[Gameweek 10]],2)&lt;$B$622,INDEX(FPL_Results_Extract[Gameweek 10],MATCH($A39,FPL_Results_Extract[[Player]:[Player]],0)),INDEX(Team_Key[[Abbreviation]:[Abbreviation]],MATCH(LEFT(INDEX(FPL_Fixtures_Extract[],MATCH($A39,FPL_Fixtures_Extract[[Player]:[Player]],0),MATCH(FPL_Combined[[#Headers],[Gameweek 10]],FPL_Fixtures_Extract[#Headers],0)),LEN(INDEX(FPL_Fixtures_Extract[],MATCH($A39,FPL_Fixtures_Extract[[Player]:[Player]],0),MATCH(FPL_Combined[[#Headers],[Gameweek 10]],FPL_Fixtures_Extract[#Headers],0)))-4),Team_Key[[Full Name]:[Full Name]],0))&amp;RIGHT(INDEX(FPL_Fixtures_Extract[],MATCH($A39,FPL_Fixtures_Extract[[Player]:[Player]],0),MATCH(FPL_Combined[[#Headers],[Gameweek 10]],FPL_Fixtures_Extract[#Headers],0)),3))</f>
        <v>WHU(A) 1-2</v>
      </c>
      <c r="L39" t="str">
        <f ca="1">IF(RIGHT(FPL_Combined[[#Headers],[Gameweek 11]],2)&lt;$B$622,INDEX(FPL_Results_Extract[Gameweek 11],MATCH($A39,FPL_Results_Extract[[Player]:[Player]],0)),INDEX(Team_Key[[Abbreviation]:[Abbreviation]],MATCH(LEFT(INDEX(FPL_Fixtures_Extract[],MATCH($A39,FPL_Fixtures_Extract[[Player]:[Player]],0),MATCH(FPL_Combined[[#Headers],[Gameweek 11]],FPL_Fixtures_Extract[#Headers],0)),LEN(INDEX(FPL_Fixtures_Extract[],MATCH($A39,FPL_Fixtures_Extract[[Player]:[Player]],0),MATCH(FPL_Combined[[#Headers],[Gameweek 11]],FPL_Fixtures_Extract[#Headers],0)))-4),Team_Key[[Full Name]:[Full Name]],0))&amp;RIGHT(INDEX(FPL_Fixtures_Extract[],MATCH($A39,FPL_Fixtures_Extract[[Player]:[Player]],0),MATCH(FPL_Combined[[#Headers],[Gameweek 11]],FPL_Fixtures_Extract[#Headers],0)),3))</f>
        <v>LIV(H) 1-3</v>
      </c>
      <c r="M39" t="str">
        <f ca="1">IF(RIGHT(FPL_Combined[[#Headers],[Gameweek 12]],2)&lt;$B$622,INDEX(FPL_Results_Extract[Gameweek 12],MATCH($A39,FPL_Results_Extract[[Player]:[Player]],0)),INDEX(Team_Key[[Abbreviation]:[Abbreviation]],MATCH(LEFT(INDEX(FPL_Fixtures_Extract[],MATCH($A39,FPL_Fixtures_Extract[[Player]:[Player]],0),MATCH(FPL_Combined[[#Headers],[Gameweek 12]],FPL_Fixtures_Extract[#Headers],0)),LEN(INDEX(FPL_Fixtures_Extract[],MATCH($A39,FPL_Fixtures_Extract[[Player]:[Player]],0),MATCH(FPL_Combined[[#Headers],[Gameweek 12]],FPL_Fixtures_Extract[#Headers],0)))-4),Team_Key[[Full Name]:[Full Name]],0))&amp;RIGHT(INDEX(FPL_Fixtures_Extract[],MATCH($A39,FPL_Fixtures_Extract[[Player]:[Player]],0),MATCH(FPL_Combined[[#Headers],[Gameweek 12]],FPL_Fixtures_Extract[#Headers],0)),3))</f>
        <v>STK(A) 0-1</v>
      </c>
      <c r="N39" t="str">
        <f ca="1">IF(RIGHT(FPL_Combined[[#Headers],[Gameweek 13]],2)&lt;$B$622,INDEX(FPL_Results_Extract[Gameweek 13],MATCH($A39,FPL_Results_Extract[[Player]:[Player]],0)),INDEX(Team_Key[[Abbreviation]:[Abbreviation]],MATCH(LEFT(INDEX(FPL_Fixtures_Extract[],MATCH($A39,FPL_Fixtures_Extract[[Player]:[Player]],0),MATCH(FPL_Combined[[#Headers],[Gameweek 13]],FPL_Fixtures_Extract[#Headers],0)),LEN(INDEX(FPL_Fixtures_Extract[],MATCH($A39,FPL_Fixtures_Extract[[Player]:[Player]],0),MATCH(FPL_Combined[[#Headers],[Gameweek 13]],FPL_Fixtures_Extract[#Headers],0)))-4),Team_Key[[Full Name]:[Full Name]],0))&amp;RIGHT(INDEX(FPL_Fixtures_Extract[],MATCH($A39,FPL_Fixtures_Extract[[Player]:[Player]],0),MATCH(FPL_Combined[[#Headers],[Gameweek 13]],FPL_Fixtures_Extract[#Headers],0)),3))</f>
        <v>NOR(H) 1-0</v>
      </c>
      <c r="O39" t="str">
        <f ca="1">IF(RIGHT(FPL_Combined[[#Headers],[Gameweek 14]],2)&lt;$B$622,INDEX(FPL_Results_Extract[Gameweek 14],MATCH($A39,FPL_Results_Extract[[Player]:[Player]],0)),INDEX(Team_Key[[Abbreviation]:[Abbreviation]],MATCH(LEFT(INDEX(FPL_Fixtures_Extract[],MATCH($A39,FPL_Fixtures_Extract[[Player]:[Player]],0),MATCH(FPL_Combined[[#Headers],[Gameweek 14]],FPL_Fixtures_Extract[#Headers],0)),LEN(INDEX(FPL_Fixtures_Extract[],MATCH($A39,FPL_Fixtures_Extract[[Player]:[Player]],0),MATCH(FPL_Combined[[#Headers],[Gameweek 14]],FPL_Fixtures_Extract[#Headers],0)))-4),Team_Key[[Full Name]:[Full Name]],0))&amp;RIGHT(INDEX(FPL_Fixtures_Extract[],MATCH($A39,FPL_Fixtures_Extract[[Player]:[Player]],0),MATCH(FPL_Combined[[#Headers],[Gameweek 14]],FPL_Fixtures_Extract[#Headers],0)),3))</f>
        <v>TOT(A) 0-0</v>
      </c>
      <c r="P39" t="str">
        <f ca="1">IF(RIGHT(FPL_Combined[[#Headers],[Gameweek 15]],2)&lt;$B$622,INDEX(FPL_Results_Extract[Gameweek 15],MATCH($A39,FPL_Results_Extract[[Player]:[Player]],0)),INDEX(Team_Key[[Abbreviation]:[Abbreviation]],MATCH(LEFT(INDEX(FPL_Fixtures_Extract[],MATCH($A39,FPL_Fixtures_Extract[[Player]:[Player]],0),MATCH(FPL_Combined[[#Headers],[Gameweek 15]],FPL_Fixtures_Extract[#Headers],0)),LEN(INDEX(FPL_Fixtures_Extract[],MATCH($A39,FPL_Fixtures_Extract[[Player]:[Player]],0),MATCH(FPL_Combined[[#Headers],[Gameweek 15]],FPL_Fixtures_Extract[#Headers],0)))-4),Team_Key[[Full Name]:[Full Name]],0))&amp;RIGHT(INDEX(FPL_Fixtures_Extract[],MATCH($A39,FPL_Fixtures_Extract[[Player]:[Player]],0),MATCH(FPL_Combined[[#Headers],[Gameweek 15]],FPL_Fixtures_Extract[#Headers],0)),3))</f>
        <v>BOU(H) 0-1</v>
      </c>
      <c r="Q39" t="str">
        <f ca="1">IF(RIGHT(FPL_Combined[[#Headers],[Gameweek 16]],2)&lt;$B$622,INDEX(FPL_Results_Extract[Gameweek 16],MATCH($A39,FPL_Results_Extract[[Player]:[Player]],0)),INDEX(Team_Key[[Abbreviation]:[Abbreviation]],MATCH(LEFT(INDEX(FPL_Fixtures_Extract[],MATCH($A39,FPL_Fixtures_Extract[[Player]:[Player]],0),MATCH(FPL_Combined[[#Headers],[Gameweek 16]],FPL_Fixtures_Extract[#Headers],0)),LEN(INDEX(FPL_Fixtures_Extract[],MATCH($A39,FPL_Fixtures_Extract[[Player]:[Player]],0),MATCH(FPL_Combined[[#Headers],[Gameweek 16]],FPL_Fixtures_Extract[#Headers],0)))-4),Team_Key[[Full Name]:[Full Name]],0))&amp;RIGHT(INDEX(FPL_Fixtures_Extract[],MATCH($A39,FPL_Fixtures_Extract[[Player]:[Player]],0),MATCH(FPL_Combined[[#Headers],[Gameweek 16]],FPL_Fixtures_Extract[#Headers],0)),3))</f>
        <v>LEI(A) 1-2</v>
      </c>
      <c r="R39" t="str">
        <f ca="1">IF(RIGHT(FPL_Combined[[#Headers],[Gameweek 17]],2)&lt;$B$622,INDEX(FPL_Results_Extract[Gameweek 17],MATCH($A39,FPL_Results_Extract[[Player]:[Player]],0)),INDEX(Team_Key[[Abbreviation]:[Abbreviation]],MATCH(LEFT(INDEX(FPL_Fixtures_Extract[],MATCH($A39,FPL_Fixtures_Extract[[Player]:[Player]],0),MATCH(FPL_Combined[[#Headers],[Gameweek 17]],FPL_Fixtures_Extract[#Headers],0)),LEN(INDEX(FPL_Fixtures_Extract[],MATCH($A39,FPL_Fixtures_Extract[[Player]:[Player]],0),MATCH(FPL_Combined[[#Headers],[Gameweek 17]],FPL_Fixtures_Extract[#Headers],0)))-4),Team_Key[[Full Name]:[Full Name]],0))&amp;RIGHT(INDEX(FPL_Fixtures_Extract[],MATCH($A39,FPL_Fixtures_Extract[[Player]:[Player]],0),MATCH(FPL_Combined[[#Headers],[Gameweek 17]],FPL_Fixtures_Extract[#Headers],0)),3))</f>
        <v>SUN(H) 3-1</v>
      </c>
      <c r="S39" t="str">
        <f ca="1">IF(RIGHT(FPL_Combined[[#Headers],[Gameweek 18]],2)&lt;$B$622,INDEX(FPL_Results_Extract[Gameweek 18],MATCH($A39,FPL_Results_Extract[[Player]:[Player]],0)),INDEX(Team_Key[[Abbreviation]:[Abbreviation]],MATCH(LEFT(INDEX(FPL_Fixtures_Extract[],MATCH($A39,FPL_Fixtures_Extract[[Player]:[Player]],0),MATCH(FPL_Combined[[#Headers],[Gameweek 18]],FPL_Fixtures_Extract[#Headers],0)),LEN(INDEX(FPL_Fixtures_Extract[],MATCH($A39,FPL_Fixtures_Extract[[Player]:[Player]],0),MATCH(FPL_Combined[[#Headers],[Gameweek 18]],FPL_Fixtures_Extract[#Headers],0)))-4),Team_Key[[Full Name]:[Full Name]],0))&amp;RIGHT(INDEX(FPL_Fixtures_Extract[],MATCH($A39,FPL_Fixtures_Extract[[Player]:[Player]],0),MATCH(FPL_Combined[[#Headers],[Gameweek 18]],FPL_Fixtures_Extract[#Headers],0)),3))</f>
        <v>WAT(H) 2-2</v>
      </c>
      <c r="T39" t="str">
        <f ca="1">IF(RIGHT(FPL_Combined[[#Headers],[Gameweek 19]],2)&lt;$B$622,INDEX(FPL_Results_Extract[Gameweek 19],MATCH($A39,FPL_Results_Extract[[Player]:[Player]],0)),INDEX(Team_Key[[Abbreviation]:[Abbreviation]],MATCH(LEFT(INDEX(FPL_Fixtures_Extract[],MATCH($A39,FPL_Fixtures_Extract[[Player]:[Player]],0),MATCH(FPL_Combined[[#Headers],[Gameweek 19]],FPL_Fixtures_Extract[#Headers],0)),LEN(INDEX(FPL_Fixtures_Extract[],MATCH($A39,FPL_Fixtures_Extract[[Player]:[Player]],0),MATCH(FPL_Combined[[#Headers],[Gameweek 19]],FPL_Fixtures_Extract[#Headers],0)))-4),Team_Key[[Full Name]:[Full Name]],0))&amp;RIGHT(INDEX(FPL_Fixtures_Extract[],MATCH($A39,FPL_Fixtures_Extract[[Player]:[Player]],0),MATCH(FPL_Combined[[#Headers],[Gameweek 19]],FPL_Fixtures_Extract[#Headers],0)),3))</f>
        <v>MUN(A) 0-0</v>
      </c>
      <c r="U39" t="str">
        <f ca="1">IF(RIGHT(FPL_Combined[[#Headers],[Gameweek 20]],2)&lt;$B$622,INDEX(FPL_Results_Extract[Gameweek 20],MATCH($A39,FPL_Results_Extract[[Player]:[Player]],0)),INDEX(Team_Key[[Abbreviation]:[Abbreviation]],MATCH(LEFT(INDEX(FPL_Fixtures_Extract[],MATCH($A39,FPL_Fixtures_Extract[[Player]:[Player]],0),MATCH(FPL_Combined[[#Headers],[Gameweek 20]],FPL_Fixtures_Extract[#Headers],0)),LEN(INDEX(FPL_Fixtures_Extract[],MATCH($A39,FPL_Fixtures_Extract[[Player]:[Player]],0),MATCH(FPL_Combined[[#Headers],[Gameweek 20]],FPL_Fixtures_Extract[#Headers],0)))-4),Team_Key[[Full Name]:[Full Name]],0))&amp;RIGHT(INDEX(FPL_Fixtures_Extract[],MATCH($A39,FPL_Fixtures_Extract[[Player]:[Player]],0),MATCH(FPL_Combined[[#Headers],[Gameweek 20]],FPL_Fixtures_Extract[#Headers],0)),3))</f>
        <v>CRY(A) 3-0</v>
      </c>
      <c r="V39" t="str">
        <f ca="1">IF(RIGHT(FPL_Combined[[#Headers],[Gameweek 21]],2)&lt;$B$622,INDEX(FPL_Results_Extract[Gameweek 21],MATCH($A39,FPL_Results_Extract[[Player]:[Player]],0)),INDEX(Team_Key[[Abbreviation]:[Abbreviation]],MATCH(LEFT(INDEX(FPL_Fixtures_Extract[],MATCH($A39,FPL_Fixtures_Extract[[Player]:[Player]],0),MATCH(FPL_Combined[[#Headers],[Gameweek 21]],FPL_Fixtures_Extract[#Headers],0)),LEN(INDEX(FPL_Fixtures_Extract[],MATCH($A39,FPL_Fixtures_Extract[[Player]:[Player]],0),MATCH(FPL_Combined[[#Headers],[Gameweek 21]],FPL_Fixtures_Extract[#Headers],0)))-4),Team_Key[[Full Name]:[Full Name]],0))&amp;RIGHT(INDEX(FPL_Fixtures_Extract[],MATCH($A39,FPL_Fixtures_Extract[[Player]:[Player]],0),MATCH(FPL_Combined[[#Headers],[Gameweek 21]],FPL_Fixtures_Extract[#Headers],0)),3))</f>
        <v>WBA(H) 2-2</v>
      </c>
      <c r="W39" t="str">
        <f ca="1">IF(RIGHT(FPL_Combined[[#Headers],[Gameweek 22]],2)&lt;$B$622,INDEX(FPL_Results_Extract[Gameweek 22],MATCH($A39,FPL_Results_Extract[[Player]:[Player]],0)),INDEX(Team_Key[[Abbreviation]:[Abbreviation]],MATCH(LEFT(INDEX(FPL_Fixtures_Extract[],MATCH($A39,FPL_Fixtures_Extract[[Player]:[Player]],0),MATCH(FPL_Combined[[#Headers],[Gameweek 22]],FPL_Fixtures_Extract[#Headers],0)),LEN(INDEX(FPL_Fixtures_Extract[],MATCH($A39,FPL_Fixtures_Extract[[Player]:[Player]],0),MATCH(FPL_Combined[[#Headers],[Gameweek 22]],FPL_Fixtures_Extract[#Headers],0)))-4),Team_Key[[Full Name]:[Full Name]],0))&amp;RIGHT(INDEX(FPL_Fixtures_Extract[],MATCH($A39,FPL_Fixtures_Extract[[Player]:[Player]],0),MATCH(FPL_Combined[[#Headers],[Gameweek 22]],FPL_Fixtures_Extract[#Headers],0)),3))</f>
        <v>EVE(H) 3-3</v>
      </c>
      <c r="X39" t="str">
        <f ca="1">IF(RIGHT(FPL_Combined[[#Headers],[Gameweek 23]],2)&lt;$B$622,INDEX(FPL_Results_Extract[Gameweek 23],MATCH($A39,FPL_Results_Extract[[Player]:[Player]],0)),INDEX(Team_Key[[Abbreviation]:[Abbreviation]],MATCH(LEFT(INDEX(FPL_Fixtures_Extract[],MATCH($A39,FPL_Fixtures_Extract[[Player]:[Player]],0),MATCH(FPL_Combined[[#Headers],[Gameweek 23]],FPL_Fixtures_Extract[#Headers],0)),LEN(INDEX(FPL_Fixtures_Extract[],MATCH($A39,FPL_Fixtures_Extract[[Player]:[Player]],0),MATCH(FPL_Combined[[#Headers],[Gameweek 23]],FPL_Fixtures_Extract[#Headers],0)))-4),Team_Key[[Full Name]:[Full Name]],0))&amp;RIGHT(INDEX(FPL_Fixtures_Extract[],MATCH($A39,FPL_Fixtures_Extract[[Player]:[Player]],0),MATCH(FPL_Combined[[#Headers],[Gameweek 23]],FPL_Fixtures_Extract[#Headers],0)),3))</f>
        <v>ARS(A) 1-0</v>
      </c>
      <c r="Y39" t="str">
        <f ca="1">IF(RIGHT(FPL_Combined[[#Headers],[Gameweek 24]],2)&lt;$B$622,INDEX(FPL_Results_Extract[Team],MATCH($A39,FPL_Results_Extract[[Player]:[Player]],0)),INDEX(Team_Key[[Abbreviation]:[Abbreviation]],MATCH(LEFT(INDEX(FPL_Fixtures_Extract[],MATCH($A39,FPL_Fixtures_Extract[[Player]:[Player]],0),MATCH(FPL_Combined[[#Headers],[Gameweek 24]],FPL_Fixtures_Extract[#Headers],0)),LEN(INDEX(FPL_Fixtures_Extract[],MATCH($A39,FPL_Fixtures_Extract[[Player]:[Player]],0),MATCH(FPL_Combined[[#Headers],[Gameweek 24]],FPL_Fixtures_Extract[#Headers],0)))-4),Team_Key[[Full Name]:[Full Name]],0))&amp;RIGHT(INDEX(FPL_Fixtures_Extract[],MATCH($A39,FPL_Fixtures_Extract[[Player]:[Player]],0),MATCH(FPL_Combined[[#Headers],[Gameweek 24]],FPL_Fixtures_Extract[#Headers],0)),3))</f>
        <v>CHE</v>
      </c>
      <c r="Z39" t="str">
        <f ca="1">IF(RIGHT(FPL_Combined[[#Headers],[Gameweek 25]],2)&lt;$B$622,INDEX(FPL_Results_Extract[Player],MATCH($A39,FPL_Results_Extract[[Player]:[Player]],0)),INDEX(Team_Key[[Abbreviation]:[Abbreviation]],MATCH(LEFT(INDEX(FPL_Fixtures_Extract[],MATCH($A39,FPL_Fixtures_Extract[[Player]:[Player]],0),MATCH(FPL_Combined[[#Headers],[Gameweek 25]],FPL_Fixtures_Extract[#Headers],0)),LEN(INDEX(FPL_Fixtures_Extract[],MATCH($A39,FPL_Fixtures_Extract[[Player]:[Player]],0),MATCH(FPL_Combined[[#Headers],[Gameweek 25]],FPL_Fixtures_Extract[#Headers],0)))-4),Team_Key[[Full Name]:[Full Name]],0))&amp;RIGHT(INDEX(FPL_Fixtures_Extract[],MATCH($A39,FPL_Fixtures_Extract[[Player]:[Player]],0),MATCH(FPL_Combined[[#Headers],[Gameweek 25]],FPL_Fixtures_Extract[#Headers],0)),3))</f>
        <v>Azpilicueta</v>
      </c>
      <c r="AA39" t="str">
        <f ca="1">IF(RIGHT(FPL_Combined[[#Headers],[Gameweek 26]],2)&lt;$B$622,INDEX(FPL_Results_Extract[Gameweek 01],MATCH($A39,FPL_Results_Extract[[Player]:[Player]],0)),INDEX(Team_Key[[Abbreviation]:[Abbreviation]],MATCH(LEFT(INDEX(FPL_Fixtures_Extract[],MATCH($A39,FPL_Fixtures_Extract[[Player]:[Player]],0),MATCH(FPL_Combined[[#Headers],[Gameweek 26]],FPL_Fixtures_Extract[#Headers],0)),LEN(INDEX(FPL_Fixtures_Extract[],MATCH($A39,FPL_Fixtures_Extract[[Player]:[Player]],0),MATCH(FPL_Combined[[#Headers],[Gameweek 26]],FPL_Fixtures_Extract[#Headers],0)))-4),Team_Key[[Full Name]:[Full Name]],0))&amp;RIGHT(INDEX(FPL_Fixtures_Extract[],MATCH($A39,FPL_Fixtures_Extract[[Player]:[Player]],0),MATCH(FPL_Combined[[#Headers],[Gameweek 26]],FPL_Fixtures_Extract[#Headers],0)),3))</f>
        <v>SWA(H) 2-2</v>
      </c>
      <c r="AB39" t="str">
        <f ca="1">IF(RIGHT(FPL_Combined[[#Headers],[Gameweek 27]],2)&lt;$B$622,INDEX(FPL_Results_Extract[Gameweek 02],MATCH($A39,FPL_Results_Extract[[Player]:[Player]],0)),INDEX(Team_Key[[Abbreviation]:[Abbreviation]],MATCH(LEFT(INDEX(FPL_Fixtures_Extract[],MATCH($A39,FPL_Fixtures_Extract[[Player]:[Player]],0),MATCH(FPL_Combined[[#Headers],[Gameweek 27]],FPL_Fixtures_Extract[#Headers],0)),LEN(INDEX(FPL_Fixtures_Extract[],MATCH($A39,FPL_Fixtures_Extract[[Player]:[Player]],0),MATCH(FPL_Combined[[#Headers],[Gameweek 27]],FPL_Fixtures_Extract[#Headers],0)))-4),Team_Key[[Full Name]:[Full Name]],0))&amp;RIGHT(INDEX(FPL_Fixtures_Extract[],MATCH($A39,FPL_Fixtures_Extract[[Player]:[Player]],0),MATCH(FPL_Combined[[#Headers],[Gameweek 27]],FPL_Fixtures_Extract[#Headers],0)),3))</f>
        <v>MCI(A) 0-3</v>
      </c>
      <c r="AC39" t="str">
        <f ca="1">IF(RIGHT(FPL_Combined[[#Headers],[Gameweek 28]],2)&lt;$B$622,INDEX(FPL_Results_Extract[Gameweek 03],MATCH($A39,FPL_Results_Extract[[Player]:[Player]],0)),INDEX(Team_Key[[Abbreviation]:[Abbreviation]],MATCH(LEFT(INDEX(FPL_Fixtures_Extract[],MATCH($A39,FPL_Fixtures_Extract[[Player]:[Player]],0),MATCH(FPL_Combined[[#Headers],[Gameweek 28]],FPL_Fixtures_Extract[#Headers],0)),LEN(INDEX(FPL_Fixtures_Extract[],MATCH($A39,FPL_Fixtures_Extract[[Player]:[Player]],0),MATCH(FPL_Combined[[#Headers],[Gameweek 28]],FPL_Fixtures_Extract[#Headers],0)))-4),Team_Key[[Full Name]:[Full Name]],0))&amp;RIGHT(INDEX(FPL_Fixtures_Extract[],MATCH($A39,FPL_Fixtures_Extract[[Player]:[Player]],0),MATCH(FPL_Combined[[#Headers],[Gameweek 28]],FPL_Fixtures_Extract[#Headers],0)),3))</f>
        <v>WBA(A) 3-2</v>
      </c>
      <c r="AD39" t="str">
        <f ca="1">IF(RIGHT(FPL_Combined[[#Headers],[Gameweek 29]],2)&lt;$B$622,INDEX(FPL_Results_Extract[Gameweek 04],MATCH($A39,FPL_Results_Extract[[Player]:[Player]],0)),INDEX(Team_Key[[Abbreviation]:[Abbreviation]],MATCH(LEFT(INDEX(FPL_Fixtures_Extract[],MATCH($A39,FPL_Fixtures_Extract[[Player]:[Player]],0),MATCH(FPL_Combined[[#Headers],[Gameweek 29]],FPL_Fixtures_Extract[#Headers],0)),LEN(INDEX(FPL_Fixtures_Extract[],MATCH($A39,FPL_Fixtures_Extract[[Player]:[Player]],0),MATCH(FPL_Combined[[#Headers],[Gameweek 29]],FPL_Fixtures_Extract[#Headers],0)))-4),Team_Key[[Full Name]:[Full Name]],0))&amp;RIGHT(INDEX(FPL_Fixtures_Extract[],MATCH($A39,FPL_Fixtures_Extract[[Player]:[Player]],0),MATCH(FPL_Combined[[#Headers],[Gameweek 29]],FPL_Fixtures_Extract[#Headers],0)),3))</f>
        <v>STK(H)</v>
      </c>
      <c r="AE39" t="e">
        <f ca="1">IF(RIGHT(FPL_Combined[[#Headers],[Gameweek 30]],2)&lt;$B$622,INDEX(FPL_Results_Extract[Gameweek 05],MATCH($A39,FPL_Results_Extract[[Player]:[Player]],0)),INDEX(Team_Key[[Abbreviation]:[Abbreviation]],MATCH(LEFT(INDEX(FPL_Fixtures_Extract[],MATCH($A39,FPL_Fixtures_Extract[[Player]:[Player]],0),MATCH(FPL_Combined[[#Headers],[Gameweek 30]],FPL_Fixtures_Extract[#Headers],0)),LEN(INDEX(FPL_Fixtures_Extract[],MATCH($A39,FPL_Fixtures_Extract[[Player]:[Player]],0),MATCH(FPL_Combined[[#Headers],[Gameweek 30]],FPL_Fixtures_Extract[#Headers],0)))-4),Team_Key[[Full Name]:[Full Name]],0))&amp;RIGHT(INDEX(FPL_Fixtures_Extract[],MATCH($A39,FPL_Fixtures_Extract[[Player]:[Player]],0),MATCH(FPL_Combined[[#Headers],[Gameweek 30]],FPL_Fixtures_Extract[#Headers],0)),3))</f>
        <v>#VALUE!</v>
      </c>
      <c r="AF39" t="str">
        <f ca="1">IF(RIGHT(FPL_Combined[[#Headers],[Gameweek 31]],2)&lt;$B$622,INDEX(FPL_Results_Extract[Gameweek 06],MATCH($A39,FPL_Results_Extract[[Player]:[Player]],0)),INDEX(Team_Key[[Abbreviation]:[Abbreviation]],MATCH(LEFT(INDEX(FPL_Fixtures_Extract[],MATCH($A39,FPL_Fixtures_Extract[[Player]:[Player]],0),MATCH(FPL_Combined[[#Headers],[Gameweek 31]],FPL_Fixtures_Extract[#Headers],0)),LEN(INDEX(FPL_Fixtures_Extract[],MATCH($A39,FPL_Fixtures_Extract[[Player]:[Player]],0),MATCH(FPL_Combined[[#Headers],[Gameweek 31]],FPL_Fixtures_Extract[#Headers],0)))-4),Team_Key[[Full Name]:[Full Name]],0))&amp;RIGHT(INDEX(FPL_Fixtures_Extract[],MATCH($A39,FPL_Fixtures_Extract[[Player]:[Player]],0),MATCH(FPL_Combined[[#Headers],[Gameweek 31]],FPL_Fixtures_Extract[#Headers],0)),3))</f>
        <v>WHU(H)</v>
      </c>
      <c r="AG39" t="str">
        <f ca="1">IF(RIGHT(FPL_Combined[[#Headers],[Gameweek 32]],2)&lt;$B$622,INDEX(FPL_Results_Extract[Gameweek 07],MATCH($A39,FPL_Results_Extract[[Player]:[Player]],0)),INDEX(Team_Key[[Abbreviation]:[Abbreviation]],MATCH(LEFT(INDEX(FPL_Fixtures_Extract[],MATCH($A39,FPL_Fixtures_Extract[[Player]:[Player]],0),MATCH(FPL_Combined[[#Headers],[Gameweek 32]],FPL_Fixtures_Extract[#Headers],0)),LEN(INDEX(FPL_Fixtures_Extract[],MATCH($A39,FPL_Fixtures_Extract[[Player]:[Player]],0),MATCH(FPL_Combined[[#Headers],[Gameweek 32]],FPL_Fixtures_Extract[#Headers],0)))-4),Team_Key[[Full Name]:[Full Name]],0))&amp;RIGHT(INDEX(FPL_Fixtures_Extract[],MATCH($A39,FPL_Fixtures_Extract[[Player]:[Player]],0),MATCH(FPL_Combined[[#Headers],[Gameweek 32]],FPL_Fixtures_Extract[#Headers],0)),3))</f>
        <v>AVL(A)</v>
      </c>
      <c r="AH39" t="str">
        <f ca="1">IF(RIGHT(FPL_Combined[[#Headers],[Gameweek 33]],2)&lt;$B$622,INDEX(FPL_Results_Extract[Gameweek 08],MATCH($A39,FPL_Results_Extract[[Player]:[Player]],0)),INDEX(Team_Key[[Abbreviation]:[Abbreviation]],MATCH(LEFT(INDEX(FPL_Fixtures_Extract[],MATCH($A39,FPL_Fixtures_Extract[[Player]:[Player]],0),MATCH(FPL_Combined[[#Headers],[Gameweek 33]],FPL_Fixtures_Extract[#Headers],0)),LEN(INDEX(FPL_Fixtures_Extract[],MATCH($A39,FPL_Fixtures_Extract[[Player]:[Player]],0),MATCH(FPL_Combined[[#Headers],[Gameweek 33]],FPL_Fixtures_Extract[#Headers],0)))-4),Team_Key[[Full Name]:[Full Name]],0))&amp;RIGHT(INDEX(FPL_Fixtures_Extract[],MATCH($A39,FPL_Fixtures_Extract[[Player]:[Player]],0),MATCH(FPL_Combined[[#Headers],[Gameweek 33]],FPL_Fixtures_Extract[#Headers],0)),3))</f>
        <v>SWA(A)</v>
      </c>
      <c r="AI39" t="str">
        <f ca="1">IF(RIGHT(FPL_Combined[[#Headers],[Gameweek 34]],2)&lt;$B$622,INDEX(FPL_Results_Extract[Gameweek 09],MATCH($A39,FPL_Results_Extract[[Player]:[Player]],0)),INDEX(Team_Key[[Abbreviation]:[Abbreviation]],MATCH(LEFT(INDEX(FPL_Fixtures_Extract[],MATCH($A39,FPL_Fixtures_Extract[[Player]:[Player]],0),MATCH(FPL_Combined[[#Headers],[Gameweek 34]],FPL_Fixtures_Extract[#Headers],0)),LEN(INDEX(FPL_Fixtures_Extract[],MATCH($A39,FPL_Fixtures_Extract[[Player]:[Player]],0),MATCH(FPL_Combined[[#Headers],[Gameweek 34]],FPL_Fixtures_Extract[#Headers],0)))-4),Team_Key[[Full Name]:[Full Name]],0))&amp;RIGHT(INDEX(FPL_Fixtures_Extract[],MATCH($A39,FPL_Fixtures_Extract[[Player]:[Player]],0),MATCH(FPL_Combined[[#Headers],[Gameweek 34]],FPL_Fixtures_Extract[#Headers],0)),3))</f>
        <v>MCI(H)</v>
      </c>
      <c r="AJ39" t="str">
        <f ca="1">IF(RIGHT(FPL_Combined[[#Headers],[Gameweek 35]],2)&lt;$B$622,INDEX(FPL_Results_Extract[Gameweek 10],MATCH($A39,FPL_Results_Extract[[Player]:[Player]],0)),INDEX(Team_Key[[Abbreviation]:[Abbreviation]],MATCH(LEFT(INDEX(FPL_Fixtures_Extract[],MATCH($A39,FPL_Fixtures_Extract[[Player]:[Player]],0),MATCH(FPL_Combined[[#Headers],[Gameweek 35]],FPL_Fixtures_Extract[#Headers],0)),LEN(INDEX(FPL_Fixtures_Extract[],MATCH($A39,FPL_Fixtures_Extract[[Player]:[Player]],0),MATCH(FPL_Combined[[#Headers],[Gameweek 35]],FPL_Fixtures_Extract[#Headers],0)))-4),Team_Key[[Full Name]:[Full Name]],0))&amp;RIGHT(INDEX(FPL_Fixtures_Extract[],MATCH($A39,FPL_Fixtures_Extract[[Player]:[Player]],0),MATCH(FPL_Combined[[#Headers],[Gameweek 35]],FPL_Fixtures_Extract[#Headers],0)),3))</f>
        <v>BOU(A)</v>
      </c>
      <c r="AK39" t="str">
        <f ca="1">IF(RIGHT(FPL_Combined[[#Headers],[Gameweek 36]],2)&lt;$B$622,INDEX(FPL_Results_Extract[Gameweek 11],MATCH($A39,FPL_Results_Extract[[Player]:[Player]],0)),INDEX(Team_Key[[Abbreviation]:[Abbreviation]],MATCH(LEFT(INDEX(FPL_Fixtures_Extract[],MATCH($A39,FPL_Fixtures_Extract[[Player]:[Player]],0),MATCH(FPL_Combined[[#Headers],[Gameweek 36]],FPL_Fixtures_Extract[#Headers],0)),LEN(INDEX(FPL_Fixtures_Extract[],MATCH($A39,FPL_Fixtures_Extract[[Player]:[Player]],0),MATCH(FPL_Combined[[#Headers],[Gameweek 36]],FPL_Fixtures_Extract[#Headers],0)))-4),Team_Key[[Full Name]:[Full Name]],0))&amp;RIGHT(INDEX(FPL_Fixtures_Extract[],MATCH($A39,FPL_Fixtures_Extract[[Player]:[Player]],0),MATCH(FPL_Combined[[#Headers],[Gameweek 36]],FPL_Fixtures_Extract[#Headers],0)),3))</f>
        <v>TOT(H)</v>
      </c>
      <c r="AL39" t="str">
        <f ca="1">IF(RIGHT(FPL_Combined[[#Headers],[Gameweek 37]],2)&lt;$B$622,INDEX(FPL_Results_Extract[Gameweek 12],MATCH($A39,FPL_Results_Extract[[Player]:[Player]],0)),INDEX(Team_Key[[Abbreviation]:[Abbreviation]],MATCH(LEFT(INDEX(FPL_Fixtures_Extract[],MATCH($A39,FPL_Fixtures_Extract[[Player]:[Player]],0),MATCH(FPL_Combined[[#Headers],[Gameweek 37]],FPL_Fixtures_Extract[#Headers],0)),LEN(INDEX(FPL_Fixtures_Extract[],MATCH($A39,FPL_Fixtures_Extract[[Player]:[Player]],0),MATCH(FPL_Combined[[#Headers],[Gameweek 37]],FPL_Fixtures_Extract[#Headers],0)))-4),Team_Key[[Full Name]:[Full Name]],0))&amp;RIGHT(INDEX(FPL_Fixtures_Extract[],MATCH($A39,FPL_Fixtures_Extract[[Player]:[Player]],0),MATCH(FPL_Combined[[#Headers],[Gameweek 37]],FPL_Fixtures_Extract[#Headers],0)),3))</f>
        <v>SUN(A)</v>
      </c>
      <c r="AM39" t="str">
        <f ca="1">IF(RIGHT(FPL_Combined[[#Headers],[Gameweek 38]],2)&lt;$B$622,INDEX(FPL_Results_Extract[Gameweek 13],MATCH($A39,FPL_Results_Extract[[Player]:[Player]],0)),INDEX(Team_Key[[Abbreviation]:[Abbreviation]],MATCH(LEFT(INDEX(FPL_Fixtures_Extract[],MATCH($A39,FPL_Fixtures_Extract[[Player]:[Player]],0),MATCH(FPL_Combined[[#Headers],[Gameweek 38]],FPL_Fixtures_Extract[#Headers],0)),LEN(INDEX(FPL_Fixtures_Extract[],MATCH($A39,FPL_Fixtures_Extract[[Player]:[Player]],0),MATCH(FPL_Combined[[#Headers],[Gameweek 38]],FPL_Fixtures_Extract[#Headers],0)))-4),Team_Key[[Full Name]:[Full Name]],0))&amp;RIGHT(INDEX(FPL_Fixtures_Extract[],MATCH($A39,FPL_Fixtures_Extract[[Player]:[Player]],0),MATCH(FPL_Combined[[#Headers],[Gameweek 38]],FPL_Fixtures_Extract[#Headers],0)),3))</f>
        <v>LEI(H)</v>
      </c>
    </row>
    <row r="40" spans="1:39" x14ac:dyDescent="0.45">
      <c r="A40" t="s">
        <v>460</v>
      </c>
      <c r="B40" t="str">
        <f ca="1">IF(RIGHT(FPL_Combined[[#Headers],[Gameweek 01]],2)&lt;$B$622,INDEX(FPL_Results_Extract[Gameweek 01],MATCH($A40,FPL_Results_Extract[[Player]:[Player]],0)),INDEX(Team_Key[[Abbreviation]:[Abbreviation]],MATCH(LEFT(INDEX(FPL_Fixtures_Extract[],MATCH($A40,FPL_Fixtures_Extract[[Player]:[Player]],0),MATCH(FPL_Combined[[#Headers],[Gameweek 01]],FPL_Fixtures_Extract[#Headers],0)),LEN(INDEX(FPL_Fixtures_Extract[],MATCH($A40,FPL_Fixtures_Extract[[Player]:[Player]],0),MATCH(FPL_Combined[[#Headers],[Gameweek 01]],FPL_Fixtures_Extract[#Headers],0)))-4),Team_Key[[Full Name]:[Full Name]],0))&amp;RIGHT(INDEX(FPL_Fixtures_Extract[],MATCH($A40,FPL_Fixtures_Extract[[Player]:[Player]],0),MATCH(FPL_Combined[[#Headers],[Gameweek 01]],FPL_Fixtures_Extract[#Headers],0)),3))</f>
        <v>N/A</v>
      </c>
      <c r="C40" t="str">
        <f ca="1">IF(RIGHT(FPL_Combined[[#Headers],[Gameweek 02]],2)&lt;$B$622,INDEX(FPL_Results_Extract[Gameweek 02],MATCH($A40,FPL_Results_Extract[[Player]:[Player]],0)),INDEX(Team_Key[[Abbreviation]:[Abbreviation]],MATCH(LEFT(INDEX(FPL_Fixtures_Extract[],MATCH($A40,FPL_Fixtures_Extract[[Player]:[Player]],0),MATCH(FPL_Combined[[#Headers],[Gameweek 02]],FPL_Fixtures_Extract[#Headers],0)),LEN(INDEX(FPL_Fixtures_Extract[],MATCH($A40,FPL_Fixtures_Extract[[Player]:[Player]],0),MATCH(FPL_Combined[[#Headers],[Gameweek 02]],FPL_Fixtures_Extract[#Headers],0)))-4),Team_Key[[Full Name]:[Full Name]],0))&amp;RIGHT(INDEX(FPL_Fixtures_Extract[],MATCH($A40,FPL_Fixtures_Extract[[Player]:[Player]],0),MATCH(FPL_Combined[[#Headers],[Gameweek 02]],FPL_Fixtures_Extract[#Headers],0)),3))</f>
        <v>N/A</v>
      </c>
      <c r="D40" t="str">
        <f ca="1">IF(RIGHT(FPL_Combined[[#Headers],[Gameweek 03]],2)&lt;$B$622,INDEX(FPL_Results_Extract[Gameweek 03],MATCH($A40,FPL_Results_Extract[[Player]:[Player]],0)),INDEX(Team_Key[[Abbreviation]:[Abbreviation]],MATCH(LEFT(INDEX(FPL_Fixtures_Extract[],MATCH($A40,FPL_Fixtures_Extract[[Player]:[Player]],0),MATCH(FPL_Combined[[#Headers],[Gameweek 03]],FPL_Fixtures_Extract[#Headers],0)),LEN(INDEX(FPL_Fixtures_Extract[],MATCH($A40,FPL_Fixtures_Extract[[Player]:[Player]],0),MATCH(FPL_Combined[[#Headers],[Gameweek 03]],FPL_Fixtures_Extract[#Headers],0)))-4),Team_Key[[Full Name]:[Full Name]],0))&amp;RIGHT(INDEX(FPL_Fixtures_Extract[],MATCH($A40,FPL_Fixtures_Extract[[Player]:[Player]],0),MATCH(FPL_Combined[[#Headers],[Gameweek 03]],FPL_Fixtures_Extract[#Headers],0)),3))</f>
        <v>WBA(A) 3-2</v>
      </c>
      <c r="E40" t="str">
        <f ca="1">IF(RIGHT(FPL_Combined[[#Headers],[Gameweek 04]],2)&lt;$B$622,INDEX(FPL_Results_Extract[Gameweek 04],MATCH($A40,FPL_Results_Extract[[Player]:[Player]],0)),INDEX(Team_Key[[Abbreviation]:[Abbreviation]],MATCH(LEFT(INDEX(FPL_Fixtures_Extract[],MATCH($A40,FPL_Fixtures_Extract[[Player]:[Player]],0),MATCH(FPL_Combined[[#Headers],[Gameweek 04]],FPL_Fixtures_Extract[#Headers],0)),LEN(INDEX(FPL_Fixtures_Extract[],MATCH($A40,FPL_Fixtures_Extract[[Player]:[Player]],0),MATCH(FPL_Combined[[#Headers],[Gameweek 04]],FPL_Fixtures_Extract[#Headers],0)))-4),Team_Key[[Full Name]:[Full Name]],0))&amp;RIGHT(INDEX(FPL_Fixtures_Extract[],MATCH($A40,FPL_Fixtures_Extract[[Player]:[Player]],0),MATCH(FPL_Combined[[#Headers],[Gameweek 04]],FPL_Fixtures_Extract[#Headers],0)),3))</f>
        <v>CRY(H) 1-2</v>
      </c>
      <c r="F40" t="str">
        <f ca="1">IF(RIGHT(FPL_Combined[[#Headers],[Gameweek 05]],2)&lt;$B$622,INDEX(FPL_Results_Extract[Gameweek 05],MATCH($A40,FPL_Results_Extract[[Player]:[Player]],0)),INDEX(Team_Key[[Abbreviation]:[Abbreviation]],MATCH(LEFT(INDEX(FPL_Fixtures_Extract[],MATCH($A40,FPL_Fixtures_Extract[[Player]:[Player]],0),MATCH(FPL_Combined[[#Headers],[Gameweek 05]],FPL_Fixtures_Extract[#Headers],0)),LEN(INDEX(FPL_Fixtures_Extract[],MATCH($A40,FPL_Fixtures_Extract[[Player]:[Player]],0),MATCH(FPL_Combined[[#Headers],[Gameweek 05]],FPL_Fixtures_Extract[#Headers],0)))-4),Team_Key[[Full Name]:[Full Name]],0))&amp;RIGHT(INDEX(FPL_Fixtures_Extract[],MATCH($A40,FPL_Fixtures_Extract[[Player]:[Player]],0),MATCH(FPL_Combined[[#Headers],[Gameweek 05]],FPL_Fixtures_Extract[#Headers],0)),3))</f>
        <v>EVE(A) 1-3</v>
      </c>
      <c r="G40" t="str">
        <f ca="1">IF(RIGHT(FPL_Combined[[#Headers],[Gameweek 06]],2)&lt;$B$622,INDEX(FPL_Results_Extract[Gameweek 06],MATCH($A40,FPL_Results_Extract[[Player]:[Player]],0)),INDEX(Team_Key[[Abbreviation]:[Abbreviation]],MATCH(LEFT(INDEX(FPL_Fixtures_Extract[],MATCH($A40,FPL_Fixtures_Extract[[Player]:[Player]],0),MATCH(FPL_Combined[[#Headers],[Gameweek 06]],FPL_Fixtures_Extract[#Headers],0)),LEN(INDEX(FPL_Fixtures_Extract[],MATCH($A40,FPL_Fixtures_Extract[[Player]:[Player]],0),MATCH(FPL_Combined[[#Headers],[Gameweek 06]],FPL_Fixtures_Extract[#Headers],0)))-4),Team_Key[[Full Name]:[Full Name]],0))&amp;RIGHT(INDEX(FPL_Fixtures_Extract[],MATCH($A40,FPL_Fixtures_Extract[[Player]:[Player]],0),MATCH(FPL_Combined[[#Headers],[Gameweek 06]],FPL_Fixtures_Extract[#Headers],0)),3))</f>
        <v>ARS(H) 2-0</v>
      </c>
      <c r="H40" t="str">
        <f ca="1">IF(RIGHT(FPL_Combined[[#Headers],[Gameweek 07]],2)&lt;$B$622,INDEX(FPL_Results_Extract[Gameweek 07],MATCH($A40,FPL_Results_Extract[[Player]:[Player]],0)),INDEX(Team_Key[[Abbreviation]:[Abbreviation]],MATCH(LEFT(INDEX(FPL_Fixtures_Extract[],MATCH($A40,FPL_Fixtures_Extract[[Player]:[Player]],0),MATCH(FPL_Combined[[#Headers],[Gameweek 07]],FPL_Fixtures_Extract[#Headers],0)),LEN(INDEX(FPL_Fixtures_Extract[],MATCH($A40,FPL_Fixtures_Extract[[Player]:[Player]],0),MATCH(FPL_Combined[[#Headers],[Gameweek 07]],FPL_Fixtures_Extract[#Headers],0)))-4),Team_Key[[Full Name]:[Full Name]],0))&amp;RIGHT(INDEX(FPL_Fixtures_Extract[],MATCH($A40,FPL_Fixtures_Extract[[Player]:[Player]],0),MATCH(FPL_Combined[[#Headers],[Gameweek 07]],FPL_Fixtures_Extract[#Headers],0)),3))</f>
        <v>NEW(A) 2-2</v>
      </c>
      <c r="I40" t="str">
        <f ca="1">IF(RIGHT(FPL_Combined[[#Headers],[Gameweek 08]],2)&lt;$B$622,INDEX(FPL_Results_Extract[Gameweek 08],MATCH($A40,FPL_Results_Extract[[Player]:[Player]],0)),INDEX(Team_Key[[Abbreviation]:[Abbreviation]],MATCH(LEFT(INDEX(FPL_Fixtures_Extract[],MATCH($A40,FPL_Fixtures_Extract[[Player]:[Player]],0),MATCH(FPL_Combined[[#Headers],[Gameweek 08]],FPL_Fixtures_Extract[#Headers],0)),LEN(INDEX(FPL_Fixtures_Extract[],MATCH($A40,FPL_Fixtures_Extract[[Player]:[Player]],0),MATCH(FPL_Combined[[#Headers],[Gameweek 08]],FPL_Fixtures_Extract[#Headers],0)))-4),Team_Key[[Full Name]:[Full Name]],0))&amp;RIGHT(INDEX(FPL_Fixtures_Extract[],MATCH($A40,FPL_Fixtures_Extract[[Player]:[Player]],0),MATCH(FPL_Combined[[#Headers],[Gameweek 08]],FPL_Fixtures_Extract[#Headers],0)),3))</f>
        <v>SOU(H) 1-3</v>
      </c>
      <c r="J40" t="str">
        <f ca="1">IF(RIGHT(FPL_Combined[[#Headers],[Gameweek 09]],2)&lt;$B$622,INDEX(FPL_Results_Extract[Gameweek 09],MATCH($A40,FPL_Results_Extract[[Player]:[Player]],0)),INDEX(Team_Key[[Abbreviation]:[Abbreviation]],MATCH(LEFT(INDEX(FPL_Fixtures_Extract[],MATCH($A40,FPL_Fixtures_Extract[[Player]:[Player]],0),MATCH(FPL_Combined[[#Headers],[Gameweek 09]],FPL_Fixtures_Extract[#Headers],0)),LEN(INDEX(FPL_Fixtures_Extract[],MATCH($A40,FPL_Fixtures_Extract[[Player]:[Player]],0),MATCH(FPL_Combined[[#Headers],[Gameweek 09]],FPL_Fixtures_Extract[#Headers],0)))-4),Team_Key[[Full Name]:[Full Name]],0))&amp;RIGHT(INDEX(FPL_Fixtures_Extract[],MATCH($A40,FPL_Fixtures_Extract[[Player]:[Player]],0),MATCH(FPL_Combined[[#Headers],[Gameweek 09]],FPL_Fixtures_Extract[#Headers],0)),3))</f>
        <v>AVL(H) 2-0</v>
      </c>
      <c r="K40" t="str">
        <f ca="1">IF(RIGHT(FPL_Combined[[#Headers],[Gameweek 10]],2)&lt;$B$622,INDEX(FPL_Results_Extract[Gameweek 10],MATCH($A40,FPL_Results_Extract[[Player]:[Player]],0)),INDEX(Team_Key[[Abbreviation]:[Abbreviation]],MATCH(LEFT(INDEX(FPL_Fixtures_Extract[],MATCH($A40,FPL_Fixtures_Extract[[Player]:[Player]],0),MATCH(FPL_Combined[[#Headers],[Gameweek 10]],FPL_Fixtures_Extract[#Headers],0)),LEN(INDEX(FPL_Fixtures_Extract[],MATCH($A40,FPL_Fixtures_Extract[[Player]:[Player]],0),MATCH(FPL_Combined[[#Headers],[Gameweek 10]],FPL_Fixtures_Extract[#Headers],0)))-4),Team_Key[[Full Name]:[Full Name]],0))&amp;RIGHT(INDEX(FPL_Fixtures_Extract[],MATCH($A40,FPL_Fixtures_Extract[[Player]:[Player]],0),MATCH(FPL_Combined[[#Headers],[Gameweek 10]],FPL_Fixtures_Extract[#Headers],0)),3))</f>
        <v>WHU(A) 1-2</v>
      </c>
      <c r="L40" t="str">
        <f ca="1">IF(RIGHT(FPL_Combined[[#Headers],[Gameweek 11]],2)&lt;$B$622,INDEX(FPL_Results_Extract[Gameweek 11],MATCH($A40,FPL_Results_Extract[[Player]:[Player]],0)),INDEX(Team_Key[[Abbreviation]:[Abbreviation]],MATCH(LEFT(INDEX(FPL_Fixtures_Extract[],MATCH($A40,FPL_Fixtures_Extract[[Player]:[Player]],0),MATCH(FPL_Combined[[#Headers],[Gameweek 11]],FPL_Fixtures_Extract[#Headers],0)),LEN(INDEX(FPL_Fixtures_Extract[],MATCH($A40,FPL_Fixtures_Extract[[Player]:[Player]],0),MATCH(FPL_Combined[[#Headers],[Gameweek 11]],FPL_Fixtures_Extract[#Headers],0)))-4),Team_Key[[Full Name]:[Full Name]],0))&amp;RIGHT(INDEX(FPL_Fixtures_Extract[],MATCH($A40,FPL_Fixtures_Extract[[Player]:[Player]],0),MATCH(FPL_Combined[[#Headers],[Gameweek 11]],FPL_Fixtures_Extract[#Headers],0)),3))</f>
        <v>LIV(H) 1-3</v>
      </c>
      <c r="M40" t="str">
        <f ca="1">IF(RIGHT(FPL_Combined[[#Headers],[Gameweek 12]],2)&lt;$B$622,INDEX(FPL_Results_Extract[Gameweek 12],MATCH($A40,FPL_Results_Extract[[Player]:[Player]],0)),INDEX(Team_Key[[Abbreviation]:[Abbreviation]],MATCH(LEFT(INDEX(FPL_Fixtures_Extract[],MATCH($A40,FPL_Fixtures_Extract[[Player]:[Player]],0),MATCH(FPL_Combined[[#Headers],[Gameweek 12]],FPL_Fixtures_Extract[#Headers],0)),LEN(INDEX(FPL_Fixtures_Extract[],MATCH($A40,FPL_Fixtures_Extract[[Player]:[Player]],0),MATCH(FPL_Combined[[#Headers],[Gameweek 12]],FPL_Fixtures_Extract[#Headers],0)))-4),Team_Key[[Full Name]:[Full Name]],0))&amp;RIGHT(INDEX(FPL_Fixtures_Extract[],MATCH($A40,FPL_Fixtures_Extract[[Player]:[Player]],0),MATCH(FPL_Combined[[#Headers],[Gameweek 12]],FPL_Fixtures_Extract[#Headers],0)),3))</f>
        <v>STK(A) 0-1</v>
      </c>
      <c r="N40" t="str">
        <f ca="1">IF(RIGHT(FPL_Combined[[#Headers],[Gameweek 13]],2)&lt;$B$622,INDEX(FPL_Results_Extract[Gameweek 13],MATCH($A40,FPL_Results_Extract[[Player]:[Player]],0)),INDEX(Team_Key[[Abbreviation]:[Abbreviation]],MATCH(LEFT(INDEX(FPL_Fixtures_Extract[],MATCH($A40,FPL_Fixtures_Extract[[Player]:[Player]],0),MATCH(FPL_Combined[[#Headers],[Gameweek 13]],FPL_Fixtures_Extract[#Headers],0)),LEN(INDEX(FPL_Fixtures_Extract[],MATCH($A40,FPL_Fixtures_Extract[[Player]:[Player]],0),MATCH(FPL_Combined[[#Headers],[Gameweek 13]],FPL_Fixtures_Extract[#Headers],0)))-4),Team_Key[[Full Name]:[Full Name]],0))&amp;RIGHT(INDEX(FPL_Fixtures_Extract[],MATCH($A40,FPL_Fixtures_Extract[[Player]:[Player]],0),MATCH(FPL_Combined[[#Headers],[Gameweek 13]],FPL_Fixtures_Extract[#Headers],0)),3))</f>
        <v>NOR(H) 1-0</v>
      </c>
      <c r="O40" t="str">
        <f ca="1">IF(RIGHT(FPL_Combined[[#Headers],[Gameweek 14]],2)&lt;$B$622,INDEX(FPL_Results_Extract[Gameweek 14],MATCH($A40,FPL_Results_Extract[[Player]:[Player]],0)),INDEX(Team_Key[[Abbreviation]:[Abbreviation]],MATCH(LEFT(INDEX(FPL_Fixtures_Extract[],MATCH($A40,FPL_Fixtures_Extract[[Player]:[Player]],0),MATCH(FPL_Combined[[#Headers],[Gameweek 14]],FPL_Fixtures_Extract[#Headers],0)),LEN(INDEX(FPL_Fixtures_Extract[],MATCH($A40,FPL_Fixtures_Extract[[Player]:[Player]],0),MATCH(FPL_Combined[[#Headers],[Gameweek 14]],FPL_Fixtures_Extract[#Headers],0)))-4),Team_Key[[Full Name]:[Full Name]],0))&amp;RIGHT(INDEX(FPL_Fixtures_Extract[],MATCH($A40,FPL_Fixtures_Extract[[Player]:[Player]],0),MATCH(FPL_Combined[[#Headers],[Gameweek 14]],FPL_Fixtures_Extract[#Headers],0)),3))</f>
        <v>TOT(A) 0-0</v>
      </c>
      <c r="P40" t="str">
        <f ca="1">IF(RIGHT(FPL_Combined[[#Headers],[Gameweek 15]],2)&lt;$B$622,INDEX(FPL_Results_Extract[Gameweek 15],MATCH($A40,FPL_Results_Extract[[Player]:[Player]],0)),INDEX(Team_Key[[Abbreviation]:[Abbreviation]],MATCH(LEFT(INDEX(FPL_Fixtures_Extract[],MATCH($A40,FPL_Fixtures_Extract[[Player]:[Player]],0),MATCH(FPL_Combined[[#Headers],[Gameweek 15]],FPL_Fixtures_Extract[#Headers],0)),LEN(INDEX(FPL_Fixtures_Extract[],MATCH($A40,FPL_Fixtures_Extract[[Player]:[Player]],0),MATCH(FPL_Combined[[#Headers],[Gameweek 15]],FPL_Fixtures_Extract[#Headers],0)))-4),Team_Key[[Full Name]:[Full Name]],0))&amp;RIGHT(INDEX(FPL_Fixtures_Extract[],MATCH($A40,FPL_Fixtures_Extract[[Player]:[Player]],0),MATCH(FPL_Combined[[#Headers],[Gameweek 15]],FPL_Fixtures_Extract[#Headers],0)),3))</f>
        <v>BOU(H) 0-1</v>
      </c>
      <c r="Q40" t="str">
        <f ca="1">IF(RIGHT(FPL_Combined[[#Headers],[Gameweek 16]],2)&lt;$B$622,INDEX(FPL_Results_Extract[Gameweek 16],MATCH($A40,FPL_Results_Extract[[Player]:[Player]],0)),INDEX(Team_Key[[Abbreviation]:[Abbreviation]],MATCH(LEFT(INDEX(FPL_Fixtures_Extract[],MATCH($A40,FPL_Fixtures_Extract[[Player]:[Player]],0),MATCH(FPL_Combined[[#Headers],[Gameweek 16]],FPL_Fixtures_Extract[#Headers],0)),LEN(INDEX(FPL_Fixtures_Extract[],MATCH($A40,FPL_Fixtures_Extract[[Player]:[Player]],0),MATCH(FPL_Combined[[#Headers],[Gameweek 16]],FPL_Fixtures_Extract[#Headers],0)))-4),Team_Key[[Full Name]:[Full Name]],0))&amp;RIGHT(INDEX(FPL_Fixtures_Extract[],MATCH($A40,FPL_Fixtures_Extract[[Player]:[Player]],0),MATCH(FPL_Combined[[#Headers],[Gameweek 16]],FPL_Fixtures_Extract[#Headers],0)),3))</f>
        <v>LEI(A) 1-2</v>
      </c>
      <c r="R40" t="str">
        <f ca="1">IF(RIGHT(FPL_Combined[[#Headers],[Gameweek 17]],2)&lt;$B$622,INDEX(FPL_Results_Extract[Gameweek 17],MATCH($A40,FPL_Results_Extract[[Player]:[Player]],0)),INDEX(Team_Key[[Abbreviation]:[Abbreviation]],MATCH(LEFT(INDEX(FPL_Fixtures_Extract[],MATCH($A40,FPL_Fixtures_Extract[[Player]:[Player]],0),MATCH(FPL_Combined[[#Headers],[Gameweek 17]],FPL_Fixtures_Extract[#Headers],0)),LEN(INDEX(FPL_Fixtures_Extract[],MATCH($A40,FPL_Fixtures_Extract[[Player]:[Player]],0),MATCH(FPL_Combined[[#Headers],[Gameweek 17]],FPL_Fixtures_Extract[#Headers],0)))-4),Team_Key[[Full Name]:[Full Name]],0))&amp;RIGHT(INDEX(FPL_Fixtures_Extract[],MATCH($A40,FPL_Fixtures_Extract[[Player]:[Player]],0),MATCH(FPL_Combined[[#Headers],[Gameweek 17]],FPL_Fixtures_Extract[#Headers],0)),3))</f>
        <v>SUN(H) 3-1</v>
      </c>
      <c r="S40" t="str">
        <f ca="1">IF(RIGHT(FPL_Combined[[#Headers],[Gameweek 18]],2)&lt;$B$622,INDEX(FPL_Results_Extract[Gameweek 18],MATCH($A40,FPL_Results_Extract[[Player]:[Player]],0)),INDEX(Team_Key[[Abbreviation]:[Abbreviation]],MATCH(LEFT(INDEX(FPL_Fixtures_Extract[],MATCH($A40,FPL_Fixtures_Extract[[Player]:[Player]],0),MATCH(FPL_Combined[[#Headers],[Gameweek 18]],FPL_Fixtures_Extract[#Headers],0)),LEN(INDEX(FPL_Fixtures_Extract[],MATCH($A40,FPL_Fixtures_Extract[[Player]:[Player]],0),MATCH(FPL_Combined[[#Headers],[Gameweek 18]],FPL_Fixtures_Extract[#Headers],0)))-4),Team_Key[[Full Name]:[Full Name]],0))&amp;RIGHT(INDEX(FPL_Fixtures_Extract[],MATCH($A40,FPL_Fixtures_Extract[[Player]:[Player]],0),MATCH(FPL_Combined[[#Headers],[Gameweek 18]],FPL_Fixtures_Extract[#Headers],0)),3))</f>
        <v>WAT(H) 2-2</v>
      </c>
      <c r="T40" t="str">
        <f ca="1">IF(RIGHT(FPL_Combined[[#Headers],[Gameweek 19]],2)&lt;$B$622,INDEX(FPL_Results_Extract[Gameweek 19],MATCH($A40,FPL_Results_Extract[[Player]:[Player]],0)),INDEX(Team_Key[[Abbreviation]:[Abbreviation]],MATCH(LEFT(INDEX(FPL_Fixtures_Extract[],MATCH($A40,FPL_Fixtures_Extract[[Player]:[Player]],0),MATCH(FPL_Combined[[#Headers],[Gameweek 19]],FPL_Fixtures_Extract[#Headers],0)),LEN(INDEX(FPL_Fixtures_Extract[],MATCH($A40,FPL_Fixtures_Extract[[Player]:[Player]],0),MATCH(FPL_Combined[[#Headers],[Gameweek 19]],FPL_Fixtures_Extract[#Headers],0)))-4),Team_Key[[Full Name]:[Full Name]],0))&amp;RIGHT(INDEX(FPL_Fixtures_Extract[],MATCH($A40,FPL_Fixtures_Extract[[Player]:[Player]],0),MATCH(FPL_Combined[[#Headers],[Gameweek 19]],FPL_Fixtures_Extract[#Headers],0)),3))</f>
        <v>MUN(A) 0-0</v>
      </c>
      <c r="U40" t="str">
        <f ca="1">IF(RIGHT(FPL_Combined[[#Headers],[Gameweek 20]],2)&lt;$B$622,INDEX(FPL_Results_Extract[Gameweek 20],MATCH($A40,FPL_Results_Extract[[Player]:[Player]],0)),INDEX(Team_Key[[Abbreviation]:[Abbreviation]],MATCH(LEFT(INDEX(FPL_Fixtures_Extract[],MATCH($A40,FPL_Fixtures_Extract[[Player]:[Player]],0),MATCH(FPL_Combined[[#Headers],[Gameweek 20]],FPL_Fixtures_Extract[#Headers],0)),LEN(INDEX(FPL_Fixtures_Extract[],MATCH($A40,FPL_Fixtures_Extract[[Player]:[Player]],0),MATCH(FPL_Combined[[#Headers],[Gameweek 20]],FPL_Fixtures_Extract[#Headers],0)))-4),Team_Key[[Full Name]:[Full Name]],0))&amp;RIGHT(INDEX(FPL_Fixtures_Extract[],MATCH($A40,FPL_Fixtures_Extract[[Player]:[Player]],0),MATCH(FPL_Combined[[#Headers],[Gameweek 20]],FPL_Fixtures_Extract[#Headers],0)),3))</f>
        <v>CRY(A) 3-0</v>
      </c>
      <c r="V40" t="str">
        <f ca="1">IF(RIGHT(FPL_Combined[[#Headers],[Gameweek 21]],2)&lt;$B$622,INDEX(FPL_Results_Extract[Gameweek 21],MATCH($A40,FPL_Results_Extract[[Player]:[Player]],0)),INDEX(Team_Key[[Abbreviation]:[Abbreviation]],MATCH(LEFT(INDEX(FPL_Fixtures_Extract[],MATCH($A40,FPL_Fixtures_Extract[[Player]:[Player]],0),MATCH(FPL_Combined[[#Headers],[Gameweek 21]],FPL_Fixtures_Extract[#Headers],0)),LEN(INDEX(FPL_Fixtures_Extract[],MATCH($A40,FPL_Fixtures_Extract[[Player]:[Player]],0),MATCH(FPL_Combined[[#Headers],[Gameweek 21]],FPL_Fixtures_Extract[#Headers],0)))-4),Team_Key[[Full Name]:[Full Name]],0))&amp;RIGHT(INDEX(FPL_Fixtures_Extract[],MATCH($A40,FPL_Fixtures_Extract[[Player]:[Player]],0),MATCH(FPL_Combined[[#Headers],[Gameweek 21]],FPL_Fixtures_Extract[#Headers],0)),3))</f>
        <v>WBA(H) 2-2</v>
      </c>
      <c r="W40" t="str">
        <f ca="1">IF(RIGHT(FPL_Combined[[#Headers],[Gameweek 22]],2)&lt;$B$622,INDEX(FPL_Results_Extract[Gameweek 22],MATCH($A40,FPL_Results_Extract[[Player]:[Player]],0)),INDEX(Team_Key[[Abbreviation]:[Abbreviation]],MATCH(LEFT(INDEX(FPL_Fixtures_Extract[],MATCH($A40,FPL_Fixtures_Extract[[Player]:[Player]],0),MATCH(FPL_Combined[[#Headers],[Gameweek 22]],FPL_Fixtures_Extract[#Headers],0)),LEN(INDEX(FPL_Fixtures_Extract[],MATCH($A40,FPL_Fixtures_Extract[[Player]:[Player]],0),MATCH(FPL_Combined[[#Headers],[Gameweek 22]],FPL_Fixtures_Extract[#Headers],0)))-4),Team_Key[[Full Name]:[Full Name]],0))&amp;RIGHT(INDEX(FPL_Fixtures_Extract[],MATCH($A40,FPL_Fixtures_Extract[[Player]:[Player]],0),MATCH(FPL_Combined[[#Headers],[Gameweek 22]],FPL_Fixtures_Extract[#Headers],0)),3))</f>
        <v>EVE(H) 3-3</v>
      </c>
      <c r="X40" t="str">
        <f ca="1">IF(RIGHT(FPL_Combined[[#Headers],[Gameweek 23]],2)&lt;$B$622,INDEX(FPL_Results_Extract[Gameweek 23],MATCH($A40,FPL_Results_Extract[[Player]:[Player]],0)),INDEX(Team_Key[[Abbreviation]:[Abbreviation]],MATCH(LEFT(INDEX(FPL_Fixtures_Extract[],MATCH($A40,FPL_Fixtures_Extract[[Player]:[Player]],0),MATCH(FPL_Combined[[#Headers],[Gameweek 23]],FPL_Fixtures_Extract[#Headers],0)),LEN(INDEX(FPL_Fixtures_Extract[],MATCH($A40,FPL_Fixtures_Extract[[Player]:[Player]],0),MATCH(FPL_Combined[[#Headers],[Gameweek 23]],FPL_Fixtures_Extract[#Headers],0)))-4),Team_Key[[Full Name]:[Full Name]],0))&amp;RIGHT(INDEX(FPL_Fixtures_Extract[],MATCH($A40,FPL_Fixtures_Extract[[Player]:[Player]],0),MATCH(FPL_Combined[[#Headers],[Gameweek 23]],FPL_Fixtures_Extract[#Headers],0)),3))</f>
        <v>ARS(A) 1-0</v>
      </c>
      <c r="Y40" t="str">
        <f ca="1">IF(RIGHT(FPL_Combined[[#Headers],[Gameweek 24]],2)&lt;$B$622,INDEX(FPL_Results_Extract[Team],MATCH($A40,FPL_Results_Extract[[Player]:[Player]],0)),INDEX(Team_Key[[Abbreviation]:[Abbreviation]],MATCH(LEFT(INDEX(FPL_Fixtures_Extract[],MATCH($A40,FPL_Fixtures_Extract[[Player]:[Player]],0),MATCH(FPL_Combined[[#Headers],[Gameweek 24]],FPL_Fixtures_Extract[#Headers],0)),LEN(INDEX(FPL_Fixtures_Extract[],MATCH($A40,FPL_Fixtures_Extract[[Player]:[Player]],0),MATCH(FPL_Combined[[#Headers],[Gameweek 24]],FPL_Fixtures_Extract[#Headers],0)))-4),Team_Key[[Full Name]:[Full Name]],0))&amp;RIGHT(INDEX(FPL_Fixtures_Extract[],MATCH($A40,FPL_Fixtures_Extract[[Player]:[Player]],0),MATCH(FPL_Combined[[#Headers],[Gameweek 24]],FPL_Fixtures_Extract[#Headers],0)),3))</f>
        <v>CHE</v>
      </c>
      <c r="Z40" t="str">
        <f ca="1">IF(RIGHT(FPL_Combined[[#Headers],[Gameweek 25]],2)&lt;$B$622,INDEX(FPL_Results_Extract[Player],MATCH($A40,FPL_Results_Extract[[Player]:[Player]],0)),INDEX(Team_Key[[Abbreviation]:[Abbreviation]],MATCH(LEFT(INDEX(FPL_Fixtures_Extract[],MATCH($A40,FPL_Fixtures_Extract[[Player]:[Player]],0),MATCH(FPL_Combined[[#Headers],[Gameweek 25]],FPL_Fixtures_Extract[#Headers],0)),LEN(INDEX(FPL_Fixtures_Extract[],MATCH($A40,FPL_Fixtures_Extract[[Player]:[Player]],0),MATCH(FPL_Combined[[#Headers],[Gameweek 25]],FPL_Fixtures_Extract[#Headers],0)))-4),Team_Key[[Full Name]:[Full Name]],0))&amp;RIGHT(INDEX(FPL_Fixtures_Extract[],MATCH($A40,FPL_Fixtures_Extract[[Player]:[Player]],0),MATCH(FPL_Combined[[#Headers],[Gameweek 25]],FPL_Fixtures_Extract[#Headers],0)),3))</f>
        <v>Baba Rahman</v>
      </c>
      <c r="AA40" t="str">
        <f ca="1">IF(RIGHT(FPL_Combined[[#Headers],[Gameweek 26]],2)&lt;$B$622,INDEX(FPL_Results_Extract[Gameweek 01],MATCH($A40,FPL_Results_Extract[[Player]:[Player]],0)),INDEX(Team_Key[[Abbreviation]:[Abbreviation]],MATCH(LEFT(INDEX(FPL_Fixtures_Extract[],MATCH($A40,FPL_Fixtures_Extract[[Player]:[Player]],0),MATCH(FPL_Combined[[#Headers],[Gameweek 26]],FPL_Fixtures_Extract[#Headers],0)),LEN(INDEX(FPL_Fixtures_Extract[],MATCH($A40,FPL_Fixtures_Extract[[Player]:[Player]],0),MATCH(FPL_Combined[[#Headers],[Gameweek 26]],FPL_Fixtures_Extract[#Headers],0)))-4),Team_Key[[Full Name]:[Full Name]],0))&amp;RIGHT(INDEX(FPL_Fixtures_Extract[],MATCH($A40,FPL_Fixtures_Extract[[Player]:[Player]],0),MATCH(FPL_Combined[[#Headers],[Gameweek 26]],FPL_Fixtures_Extract[#Headers],0)),3))</f>
        <v>N/A</v>
      </c>
      <c r="AB40" t="str">
        <f ca="1">IF(RIGHT(FPL_Combined[[#Headers],[Gameweek 27]],2)&lt;$B$622,INDEX(FPL_Results_Extract[Gameweek 02],MATCH($A40,FPL_Results_Extract[[Player]:[Player]],0)),INDEX(Team_Key[[Abbreviation]:[Abbreviation]],MATCH(LEFT(INDEX(FPL_Fixtures_Extract[],MATCH($A40,FPL_Fixtures_Extract[[Player]:[Player]],0),MATCH(FPL_Combined[[#Headers],[Gameweek 27]],FPL_Fixtures_Extract[#Headers],0)),LEN(INDEX(FPL_Fixtures_Extract[],MATCH($A40,FPL_Fixtures_Extract[[Player]:[Player]],0),MATCH(FPL_Combined[[#Headers],[Gameweek 27]],FPL_Fixtures_Extract[#Headers],0)))-4),Team_Key[[Full Name]:[Full Name]],0))&amp;RIGHT(INDEX(FPL_Fixtures_Extract[],MATCH($A40,FPL_Fixtures_Extract[[Player]:[Player]],0),MATCH(FPL_Combined[[#Headers],[Gameweek 27]],FPL_Fixtures_Extract[#Headers],0)),3))</f>
        <v>N/A</v>
      </c>
      <c r="AC40" t="str">
        <f ca="1">IF(RIGHT(FPL_Combined[[#Headers],[Gameweek 28]],2)&lt;$B$622,INDEX(FPL_Results_Extract[Gameweek 03],MATCH($A40,FPL_Results_Extract[[Player]:[Player]],0)),INDEX(Team_Key[[Abbreviation]:[Abbreviation]],MATCH(LEFT(INDEX(FPL_Fixtures_Extract[],MATCH($A40,FPL_Fixtures_Extract[[Player]:[Player]],0),MATCH(FPL_Combined[[#Headers],[Gameweek 28]],FPL_Fixtures_Extract[#Headers],0)),LEN(INDEX(FPL_Fixtures_Extract[],MATCH($A40,FPL_Fixtures_Extract[[Player]:[Player]],0),MATCH(FPL_Combined[[#Headers],[Gameweek 28]],FPL_Fixtures_Extract[#Headers],0)))-4),Team_Key[[Full Name]:[Full Name]],0))&amp;RIGHT(INDEX(FPL_Fixtures_Extract[],MATCH($A40,FPL_Fixtures_Extract[[Player]:[Player]],0),MATCH(FPL_Combined[[#Headers],[Gameweek 28]],FPL_Fixtures_Extract[#Headers],0)),3))</f>
        <v>WBA(A) 3-2</v>
      </c>
      <c r="AD40" t="str">
        <f ca="1">IF(RIGHT(FPL_Combined[[#Headers],[Gameweek 29]],2)&lt;$B$622,INDEX(FPL_Results_Extract[Gameweek 04],MATCH($A40,FPL_Results_Extract[[Player]:[Player]],0)),INDEX(Team_Key[[Abbreviation]:[Abbreviation]],MATCH(LEFT(INDEX(FPL_Fixtures_Extract[],MATCH($A40,FPL_Fixtures_Extract[[Player]:[Player]],0),MATCH(FPL_Combined[[#Headers],[Gameweek 29]],FPL_Fixtures_Extract[#Headers],0)),LEN(INDEX(FPL_Fixtures_Extract[],MATCH($A40,FPL_Fixtures_Extract[[Player]:[Player]],0),MATCH(FPL_Combined[[#Headers],[Gameweek 29]],FPL_Fixtures_Extract[#Headers],0)))-4),Team_Key[[Full Name]:[Full Name]],0))&amp;RIGHT(INDEX(FPL_Fixtures_Extract[],MATCH($A40,FPL_Fixtures_Extract[[Player]:[Player]],0),MATCH(FPL_Combined[[#Headers],[Gameweek 29]],FPL_Fixtures_Extract[#Headers],0)),3))</f>
        <v>STK(H)</v>
      </c>
      <c r="AE40" t="e">
        <f ca="1">IF(RIGHT(FPL_Combined[[#Headers],[Gameweek 30]],2)&lt;$B$622,INDEX(FPL_Results_Extract[Gameweek 05],MATCH($A40,FPL_Results_Extract[[Player]:[Player]],0)),INDEX(Team_Key[[Abbreviation]:[Abbreviation]],MATCH(LEFT(INDEX(FPL_Fixtures_Extract[],MATCH($A40,FPL_Fixtures_Extract[[Player]:[Player]],0),MATCH(FPL_Combined[[#Headers],[Gameweek 30]],FPL_Fixtures_Extract[#Headers],0)),LEN(INDEX(FPL_Fixtures_Extract[],MATCH($A40,FPL_Fixtures_Extract[[Player]:[Player]],0),MATCH(FPL_Combined[[#Headers],[Gameweek 30]],FPL_Fixtures_Extract[#Headers],0)))-4),Team_Key[[Full Name]:[Full Name]],0))&amp;RIGHT(INDEX(FPL_Fixtures_Extract[],MATCH($A40,FPL_Fixtures_Extract[[Player]:[Player]],0),MATCH(FPL_Combined[[#Headers],[Gameweek 30]],FPL_Fixtures_Extract[#Headers],0)),3))</f>
        <v>#VALUE!</v>
      </c>
      <c r="AF40" t="str">
        <f ca="1">IF(RIGHT(FPL_Combined[[#Headers],[Gameweek 31]],2)&lt;$B$622,INDEX(FPL_Results_Extract[Gameweek 06],MATCH($A40,FPL_Results_Extract[[Player]:[Player]],0)),INDEX(Team_Key[[Abbreviation]:[Abbreviation]],MATCH(LEFT(INDEX(FPL_Fixtures_Extract[],MATCH($A40,FPL_Fixtures_Extract[[Player]:[Player]],0),MATCH(FPL_Combined[[#Headers],[Gameweek 31]],FPL_Fixtures_Extract[#Headers],0)),LEN(INDEX(FPL_Fixtures_Extract[],MATCH($A40,FPL_Fixtures_Extract[[Player]:[Player]],0),MATCH(FPL_Combined[[#Headers],[Gameweek 31]],FPL_Fixtures_Extract[#Headers],0)))-4),Team_Key[[Full Name]:[Full Name]],0))&amp;RIGHT(INDEX(FPL_Fixtures_Extract[],MATCH($A40,FPL_Fixtures_Extract[[Player]:[Player]],0),MATCH(FPL_Combined[[#Headers],[Gameweek 31]],FPL_Fixtures_Extract[#Headers],0)),3))</f>
        <v>WHU(H)</v>
      </c>
      <c r="AG40" t="str">
        <f ca="1">IF(RIGHT(FPL_Combined[[#Headers],[Gameweek 32]],2)&lt;$B$622,INDEX(FPL_Results_Extract[Gameweek 07],MATCH($A40,FPL_Results_Extract[[Player]:[Player]],0)),INDEX(Team_Key[[Abbreviation]:[Abbreviation]],MATCH(LEFT(INDEX(FPL_Fixtures_Extract[],MATCH($A40,FPL_Fixtures_Extract[[Player]:[Player]],0),MATCH(FPL_Combined[[#Headers],[Gameweek 32]],FPL_Fixtures_Extract[#Headers],0)),LEN(INDEX(FPL_Fixtures_Extract[],MATCH($A40,FPL_Fixtures_Extract[[Player]:[Player]],0),MATCH(FPL_Combined[[#Headers],[Gameweek 32]],FPL_Fixtures_Extract[#Headers],0)))-4),Team_Key[[Full Name]:[Full Name]],0))&amp;RIGHT(INDEX(FPL_Fixtures_Extract[],MATCH($A40,FPL_Fixtures_Extract[[Player]:[Player]],0),MATCH(FPL_Combined[[#Headers],[Gameweek 32]],FPL_Fixtures_Extract[#Headers],0)),3))</f>
        <v>AVL(A)</v>
      </c>
      <c r="AH40" t="str">
        <f ca="1">IF(RIGHT(FPL_Combined[[#Headers],[Gameweek 33]],2)&lt;$B$622,INDEX(FPL_Results_Extract[Gameweek 08],MATCH($A40,FPL_Results_Extract[[Player]:[Player]],0)),INDEX(Team_Key[[Abbreviation]:[Abbreviation]],MATCH(LEFT(INDEX(FPL_Fixtures_Extract[],MATCH($A40,FPL_Fixtures_Extract[[Player]:[Player]],0),MATCH(FPL_Combined[[#Headers],[Gameweek 33]],FPL_Fixtures_Extract[#Headers],0)),LEN(INDEX(FPL_Fixtures_Extract[],MATCH($A40,FPL_Fixtures_Extract[[Player]:[Player]],0),MATCH(FPL_Combined[[#Headers],[Gameweek 33]],FPL_Fixtures_Extract[#Headers],0)))-4),Team_Key[[Full Name]:[Full Name]],0))&amp;RIGHT(INDEX(FPL_Fixtures_Extract[],MATCH($A40,FPL_Fixtures_Extract[[Player]:[Player]],0),MATCH(FPL_Combined[[#Headers],[Gameweek 33]],FPL_Fixtures_Extract[#Headers],0)),3))</f>
        <v>SWA(A)</v>
      </c>
      <c r="AI40" t="str">
        <f ca="1">IF(RIGHT(FPL_Combined[[#Headers],[Gameweek 34]],2)&lt;$B$622,INDEX(FPL_Results_Extract[Gameweek 09],MATCH($A40,FPL_Results_Extract[[Player]:[Player]],0)),INDEX(Team_Key[[Abbreviation]:[Abbreviation]],MATCH(LEFT(INDEX(FPL_Fixtures_Extract[],MATCH($A40,FPL_Fixtures_Extract[[Player]:[Player]],0),MATCH(FPL_Combined[[#Headers],[Gameweek 34]],FPL_Fixtures_Extract[#Headers],0)),LEN(INDEX(FPL_Fixtures_Extract[],MATCH($A40,FPL_Fixtures_Extract[[Player]:[Player]],0),MATCH(FPL_Combined[[#Headers],[Gameweek 34]],FPL_Fixtures_Extract[#Headers],0)))-4),Team_Key[[Full Name]:[Full Name]],0))&amp;RIGHT(INDEX(FPL_Fixtures_Extract[],MATCH($A40,FPL_Fixtures_Extract[[Player]:[Player]],0),MATCH(FPL_Combined[[#Headers],[Gameweek 34]],FPL_Fixtures_Extract[#Headers],0)),3))</f>
        <v>MCI(H)</v>
      </c>
      <c r="AJ40" t="str">
        <f ca="1">IF(RIGHT(FPL_Combined[[#Headers],[Gameweek 35]],2)&lt;$B$622,INDEX(FPL_Results_Extract[Gameweek 10],MATCH($A40,FPL_Results_Extract[[Player]:[Player]],0)),INDEX(Team_Key[[Abbreviation]:[Abbreviation]],MATCH(LEFT(INDEX(FPL_Fixtures_Extract[],MATCH($A40,FPL_Fixtures_Extract[[Player]:[Player]],0),MATCH(FPL_Combined[[#Headers],[Gameweek 35]],FPL_Fixtures_Extract[#Headers],0)),LEN(INDEX(FPL_Fixtures_Extract[],MATCH($A40,FPL_Fixtures_Extract[[Player]:[Player]],0),MATCH(FPL_Combined[[#Headers],[Gameweek 35]],FPL_Fixtures_Extract[#Headers],0)))-4),Team_Key[[Full Name]:[Full Name]],0))&amp;RIGHT(INDEX(FPL_Fixtures_Extract[],MATCH($A40,FPL_Fixtures_Extract[[Player]:[Player]],0),MATCH(FPL_Combined[[#Headers],[Gameweek 35]],FPL_Fixtures_Extract[#Headers],0)),3))</f>
        <v>BOU(A)</v>
      </c>
      <c r="AK40" t="str">
        <f ca="1">IF(RIGHT(FPL_Combined[[#Headers],[Gameweek 36]],2)&lt;$B$622,INDEX(FPL_Results_Extract[Gameweek 11],MATCH($A40,FPL_Results_Extract[[Player]:[Player]],0)),INDEX(Team_Key[[Abbreviation]:[Abbreviation]],MATCH(LEFT(INDEX(FPL_Fixtures_Extract[],MATCH($A40,FPL_Fixtures_Extract[[Player]:[Player]],0),MATCH(FPL_Combined[[#Headers],[Gameweek 36]],FPL_Fixtures_Extract[#Headers],0)),LEN(INDEX(FPL_Fixtures_Extract[],MATCH($A40,FPL_Fixtures_Extract[[Player]:[Player]],0),MATCH(FPL_Combined[[#Headers],[Gameweek 36]],FPL_Fixtures_Extract[#Headers],0)))-4),Team_Key[[Full Name]:[Full Name]],0))&amp;RIGHT(INDEX(FPL_Fixtures_Extract[],MATCH($A40,FPL_Fixtures_Extract[[Player]:[Player]],0),MATCH(FPL_Combined[[#Headers],[Gameweek 36]],FPL_Fixtures_Extract[#Headers],0)),3))</f>
        <v>TOT(H)</v>
      </c>
      <c r="AL40" t="str">
        <f ca="1">IF(RIGHT(FPL_Combined[[#Headers],[Gameweek 37]],2)&lt;$B$622,INDEX(FPL_Results_Extract[Gameweek 12],MATCH($A40,FPL_Results_Extract[[Player]:[Player]],0)),INDEX(Team_Key[[Abbreviation]:[Abbreviation]],MATCH(LEFT(INDEX(FPL_Fixtures_Extract[],MATCH($A40,FPL_Fixtures_Extract[[Player]:[Player]],0),MATCH(FPL_Combined[[#Headers],[Gameweek 37]],FPL_Fixtures_Extract[#Headers],0)),LEN(INDEX(FPL_Fixtures_Extract[],MATCH($A40,FPL_Fixtures_Extract[[Player]:[Player]],0),MATCH(FPL_Combined[[#Headers],[Gameweek 37]],FPL_Fixtures_Extract[#Headers],0)))-4),Team_Key[[Full Name]:[Full Name]],0))&amp;RIGHT(INDEX(FPL_Fixtures_Extract[],MATCH($A40,FPL_Fixtures_Extract[[Player]:[Player]],0),MATCH(FPL_Combined[[#Headers],[Gameweek 37]],FPL_Fixtures_Extract[#Headers],0)),3))</f>
        <v>SUN(A)</v>
      </c>
      <c r="AM40" t="str">
        <f ca="1">IF(RIGHT(FPL_Combined[[#Headers],[Gameweek 38]],2)&lt;$B$622,INDEX(FPL_Results_Extract[Gameweek 13],MATCH($A40,FPL_Results_Extract[[Player]:[Player]],0)),INDEX(Team_Key[[Abbreviation]:[Abbreviation]],MATCH(LEFT(INDEX(FPL_Fixtures_Extract[],MATCH($A40,FPL_Fixtures_Extract[[Player]:[Player]],0),MATCH(FPL_Combined[[#Headers],[Gameweek 38]],FPL_Fixtures_Extract[#Headers],0)),LEN(INDEX(FPL_Fixtures_Extract[],MATCH($A40,FPL_Fixtures_Extract[[Player]:[Player]],0),MATCH(FPL_Combined[[#Headers],[Gameweek 38]],FPL_Fixtures_Extract[#Headers],0)))-4),Team_Key[[Full Name]:[Full Name]],0))&amp;RIGHT(INDEX(FPL_Fixtures_Extract[],MATCH($A40,FPL_Fixtures_Extract[[Player]:[Player]],0),MATCH(FPL_Combined[[#Headers],[Gameweek 38]],FPL_Fixtures_Extract[#Headers],0)),3))</f>
        <v>LEI(H)</v>
      </c>
    </row>
    <row r="41" spans="1:39" x14ac:dyDescent="0.45">
      <c r="A41" t="s">
        <v>128</v>
      </c>
      <c r="B41" t="str">
        <f ca="1">IF(RIGHT(FPL_Combined[[#Headers],[Gameweek 01]],2)&lt;$B$622,INDEX(FPL_Results_Extract[Gameweek 01],MATCH($A41,FPL_Results_Extract[[Player]:[Player]],0)),INDEX(Team_Key[[Abbreviation]:[Abbreviation]],MATCH(LEFT(INDEX(FPL_Fixtures_Extract[],MATCH($A41,FPL_Fixtures_Extract[[Player]:[Player]],0),MATCH(FPL_Combined[[#Headers],[Gameweek 01]],FPL_Fixtures_Extract[#Headers],0)),LEN(INDEX(FPL_Fixtures_Extract[],MATCH($A41,FPL_Fixtures_Extract[[Player]:[Player]],0),MATCH(FPL_Combined[[#Headers],[Gameweek 01]],FPL_Fixtures_Extract[#Headers],0)))-4),Team_Key[[Full Name]:[Full Name]],0))&amp;RIGHT(INDEX(FPL_Fixtures_Extract[],MATCH($A41,FPL_Fixtures_Extract[[Player]:[Player]],0),MATCH(FPL_Combined[[#Headers],[Gameweek 01]],FPL_Fixtures_Extract[#Headers],0)),3))</f>
        <v>BOU(A) 1-0</v>
      </c>
      <c r="C41" t="str">
        <f ca="1">IF(RIGHT(FPL_Combined[[#Headers],[Gameweek 02]],2)&lt;$B$622,INDEX(FPL_Results_Extract[Gameweek 02],MATCH($A41,FPL_Results_Extract[[Player]:[Player]],0)),INDEX(Team_Key[[Abbreviation]:[Abbreviation]],MATCH(LEFT(INDEX(FPL_Fixtures_Extract[],MATCH($A41,FPL_Fixtures_Extract[[Player]:[Player]],0),MATCH(FPL_Combined[[#Headers],[Gameweek 02]],FPL_Fixtures_Extract[#Headers],0)),LEN(INDEX(FPL_Fixtures_Extract[],MATCH($A41,FPL_Fixtures_Extract[[Player]:[Player]],0),MATCH(FPL_Combined[[#Headers],[Gameweek 02]],FPL_Fixtures_Extract[#Headers],0)))-4),Team_Key[[Full Name]:[Full Name]],0))&amp;RIGHT(INDEX(FPL_Fixtures_Extract[],MATCH($A41,FPL_Fixtures_Extract[[Player]:[Player]],0),MATCH(FPL_Combined[[#Headers],[Gameweek 02]],FPL_Fixtures_Extract[#Headers],0)),3))</f>
        <v>MUN(H) 0-1</v>
      </c>
      <c r="D41" t="str">
        <f ca="1">IF(RIGHT(FPL_Combined[[#Headers],[Gameweek 03]],2)&lt;$B$622,INDEX(FPL_Results_Extract[Gameweek 03],MATCH($A41,FPL_Results_Extract[[Player]:[Player]],0)),INDEX(Team_Key[[Abbreviation]:[Abbreviation]],MATCH(LEFT(INDEX(FPL_Fixtures_Extract[],MATCH($A41,FPL_Fixtures_Extract[[Player]:[Player]],0),MATCH(FPL_Combined[[#Headers],[Gameweek 03]],FPL_Fixtures_Extract[#Headers],0)),LEN(INDEX(FPL_Fixtures_Extract[],MATCH($A41,FPL_Fixtures_Extract[[Player]:[Player]],0),MATCH(FPL_Combined[[#Headers],[Gameweek 03]],FPL_Fixtures_Extract[#Headers],0)))-4),Team_Key[[Full Name]:[Full Name]],0))&amp;RIGHT(INDEX(FPL_Fixtures_Extract[],MATCH($A41,FPL_Fixtures_Extract[[Player]:[Player]],0),MATCH(FPL_Combined[[#Headers],[Gameweek 03]],FPL_Fixtures_Extract[#Headers],0)),3))</f>
        <v>CRY(A) 1-2</v>
      </c>
      <c r="E41" t="str">
        <f ca="1">IF(RIGHT(FPL_Combined[[#Headers],[Gameweek 04]],2)&lt;$B$622,INDEX(FPL_Results_Extract[Gameweek 04],MATCH($A41,FPL_Results_Extract[[Player]:[Player]],0)),INDEX(Team_Key[[Abbreviation]:[Abbreviation]],MATCH(LEFT(INDEX(FPL_Fixtures_Extract[],MATCH($A41,FPL_Fixtures_Extract[[Player]:[Player]],0),MATCH(FPL_Combined[[#Headers],[Gameweek 04]],FPL_Fixtures_Extract[#Headers],0)),LEN(INDEX(FPL_Fixtures_Extract[],MATCH($A41,FPL_Fixtures_Extract[[Player]:[Player]],0),MATCH(FPL_Combined[[#Headers],[Gameweek 04]],FPL_Fixtures_Extract[#Headers],0)))-4),Team_Key[[Full Name]:[Full Name]],0))&amp;RIGHT(INDEX(FPL_Fixtures_Extract[],MATCH($A41,FPL_Fixtures_Extract[[Player]:[Player]],0),MATCH(FPL_Combined[[#Headers],[Gameweek 04]],FPL_Fixtures_Extract[#Headers],0)),3))</f>
        <v>SUN(H) 2-2</v>
      </c>
      <c r="F41" t="str">
        <f ca="1">IF(RIGHT(FPL_Combined[[#Headers],[Gameweek 05]],2)&lt;$B$622,INDEX(FPL_Results_Extract[Gameweek 05],MATCH($A41,FPL_Results_Extract[[Player]:[Player]],0)),INDEX(Team_Key[[Abbreviation]:[Abbreviation]],MATCH(LEFT(INDEX(FPL_Fixtures_Extract[],MATCH($A41,FPL_Fixtures_Extract[[Player]:[Player]],0),MATCH(FPL_Combined[[#Headers],[Gameweek 05]],FPL_Fixtures_Extract[#Headers],0)),LEN(INDEX(FPL_Fixtures_Extract[],MATCH($A41,FPL_Fixtures_Extract[[Player]:[Player]],0),MATCH(FPL_Combined[[#Headers],[Gameweek 05]],FPL_Fixtures_Extract[#Headers],0)))-4),Team_Key[[Full Name]:[Full Name]],0))&amp;RIGHT(INDEX(FPL_Fixtures_Extract[],MATCH($A41,FPL_Fixtures_Extract[[Player]:[Player]],0),MATCH(FPL_Combined[[#Headers],[Gameweek 05]],FPL_Fixtures_Extract[#Headers],0)),3))</f>
        <v>LEI(A) 2-3</v>
      </c>
      <c r="G41" t="str">
        <f ca="1">IF(RIGHT(FPL_Combined[[#Headers],[Gameweek 06]],2)&lt;$B$622,INDEX(FPL_Results_Extract[Gameweek 06],MATCH($A41,FPL_Results_Extract[[Player]:[Player]],0)),INDEX(Team_Key[[Abbreviation]:[Abbreviation]],MATCH(LEFT(INDEX(FPL_Fixtures_Extract[],MATCH($A41,FPL_Fixtures_Extract[[Player]:[Player]],0),MATCH(FPL_Combined[[#Headers],[Gameweek 06]],FPL_Fixtures_Extract[#Headers],0)),LEN(INDEX(FPL_Fixtures_Extract[],MATCH($A41,FPL_Fixtures_Extract[[Player]:[Player]],0),MATCH(FPL_Combined[[#Headers],[Gameweek 06]],FPL_Fixtures_Extract[#Headers],0)))-4),Team_Key[[Full Name]:[Full Name]],0))&amp;RIGHT(INDEX(FPL_Fixtures_Extract[],MATCH($A41,FPL_Fixtures_Extract[[Player]:[Player]],0),MATCH(FPL_Combined[[#Headers],[Gameweek 06]],FPL_Fixtures_Extract[#Headers],0)),3))</f>
        <v>WBA(H) 0-1</v>
      </c>
      <c r="H41" t="str">
        <f ca="1">IF(RIGHT(FPL_Combined[[#Headers],[Gameweek 07]],2)&lt;$B$622,INDEX(FPL_Results_Extract[Gameweek 07],MATCH($A41,FPL_Results_Extract[[Player]:[Player]],0)),INDEX(Team_Key[[Abbreviation]:[Abbreviation]],MATCH(LEFT(INDEX(FPL_Fixtures_Extract[],MATCH($A41,FPL_Fixtures_Extract[[Player]:[Player]],0),MATCH(FPL_Combined[[#Headers],[Gameweek 07]],FPL_Fixtures_Extract[#Headers],0)),LEN(INDEX(FPL_Fixtures_Extract[],MATCH($A41,FPL_Fixtures_Extract[[Player]:[Player]],0),MATCH(FPL_Combined[[#Headers],[Gameweek 07]],FPL_Fixtures_Extract[#Headers],0)))-4),Team_Key[[Full Name]:[Full Name]],0))&amp;RIGHT(INDEX(FPL_Fixtures_Extract[],MATCH($A41,FPL_Fixtures_Extract[[Player]:[Player]],0),MATCH(FPL_Combined[[#Headers],[Gameweek 07]],FPL_Fixtures_Extract[#Headers],0)),3))</f>
        <v>LIV(A) 2-3</v>
      </c>
      <c r="I41" t="str">
        <f ca="1">IF(RIGHT(FPL_Combined[[#Headers],[Gameweek 08]],2)&lt;$B$622,INDEX(FPL_Results_Extract[Gameweek 08],MATCH($A41,FPL_Results_Extract[[Player]:[Player]],0)),INDEX(Team_Key[[Abbreviation]:[Abbreviation]],MATCH(LEFT(INDEX(FPL_Fixtures_Extract[],MATCH($A41,FPL_Fixtures_Extract[[Player]:[Player]],0),MATCH(FPL_Combined[[#Headers],[Gameweek 08]],FPL_Fixtures_Extract[#Headers],0)),LEN(INDEX(FPL_Fixtures_Extract[],MATCH($A41,FPL_Fixtures_Extract[[Player]:[Player]],0),MATCH(FPL_Combined[[#Headers],[Gameweek 08]],FPL_Fixtures_Extract[#Headers],0)))-4),Team_Key[[Full Name]:[Full Name]],0))&amp;RIGHT(INDEX(FPL_Fixtures_Extract[],MATCH($A41,FPL_Fixtures_Extract[[Player]:[Player]],0),MATCH(FPL_Combined[[#Headers],[Gameweek 08]],FPL_Fixtures_Extract[#Headers],0)),3))</f>
        <v>STK(H) 0-1</v>
      </c>
      <c r="J41" t="str">
        <f ca="1">IF(RIGHT(FPL_Combined[[#Headers],[Gameweek 09]],2)&lt;$B$622,INDEX(FPL_Results_Extract[Gameweek 09],MATCH($A41,FPL_Results_Extract[[Player]:[Player]],0)),INDEX(Team_Key[[Abbreviation]:[Abbreviation]],MATCH(LEFT(INDEX(FPL_Fixtures_Extract[],MATCH($A41,FPL_Fixtures_Extract[[Player]:[Player]],0),MATCH(FPL_Combined[[#Headers],[Gameweek 09]],FPL_Fixtures_Extract[#Headers],0)),LEN(INDEX(FPL_Fixtures_Extract[],MATCH($A41,FPL_Fixtures_Extract[[Player]:[Player]],0),MATCH(FPL_Combined[[#Headers],[Gameweek 09]],FPL_Fixtures_Extract[#Headers],0)))-4),Team_Key[[Full Name]:[Full Name]],0))&amp;RIGHT(INDEX(FPL_Fixtures_Extract[],MATCH($A41,FPL_Fixtures_Extract[[Player]:[Player]],0),MATCH(FPL_Combined[[#Headers],[Gameweek 09]],FPL_Fixtures_Extract[#Headers],0)),3))</f>
        <v>CHE(A) 0-2</v>
      </c>
      <c r="K41" t="str">
        <f ca="1">IF(RIGHT(FPL_Combined[[#Headers],[Gameweek 10]],2)&lt;$B$622,INDEX(FPL_Results_Extract[Gameweek 10],MATCH($A41,FPL_Results_Extract[[Player]:[Player]],0)),INDEX(Team_Key[[Abbreviation]:[Abbreviation]],MATCH(LEFT(INDEX(FPL_Fixtures_Extract[],MATCH($A41,FPL_Fixtures_Extract[[Player]:[Player]],0),MATCH(FPL_Combined[[#Headers],[Gameweek 10]],FPL_Fixtures_Extract[#Headers],0)),LEN(INDEX(FPL_Fixtures_Extract[],MATCH($A41,FPL_Fixtures_Extract[[Player]:[Player]],0),MATCH(FPL_Combined[[#Headers],[Gameweek 10]],FPL_Fixtures_Extract[#Headers],0)))-4),Team_Key[[Full Name]:[Full Name]],0))&amp;RIGHT(INDEX(FPL_Fixtures_Extract[],MATCH($A41,FPL_Fixtures_Extract[[Player]:[Player]],0),MATCH(FPL_Combined[[#Headers],[Gameweek 10]],FPL_Fixtures_Extract[#Headers],0)),3))</f>
        <v>SWA(H) 1-2</v>
      </c>
      <c r="L41" t="str">
        <f ca="1">IF(RIGHT(FPL_Combined[[#Headers],[Gameweek 11]],2)&lt;$B$622,INDEX(FPL_Results_Extract[Gameweek 11],MATCH($A41,FPL_Results_Extract[[Player]:[Player]],0)),INDEX(Team_Key[[Abbreviation]:[Abbreviation]],MATCH(LEFT(INDEX(FPL_Fixtures_Extract[],MATCH($A41,FPL_Fixtures_Extract[[Player]:[Player]],0),MATCH(FPL_Combined[[#Headers],[Gameweek 11]],FPL_Fixtures_Extract[#Headers],0)),LEN(INDEX(FPL_Fixtures_Extract[],MATCH($A41,FPL_Fixtures_Extract[[Player]:[Player]],0),MATCH(FPL_Combined[[#Headers],[Gameweek 11]],FPL_Fixtures_Extract[#Headers],0)))-4),Team_Key[[Full Name]:[Full Name]],0))&amp;RIGHT(INDEX(FPL_Fixtures_Extract[],MATCH($A41,FPL_Fixtures_Extract[[Player]:[Player]],0),MATCH(FPL_Combined[[#Headers],[Gameweek 11]],FPL_Fixtures_Extract[#Headers],0)),3))</f>
        <v>TOT(A) 1-3</v>
      </c>
      <c r="M41" t="str">
        <f ca="1">IF(RIGHT(FPL_Combined[[#Headers],[Gameweek 12]],2)&lt;$B$622,INDEX(FPL_Results_Extract[Gameweek 12],MATCH($A41,FPL_Results_Extract[[Player]:[Player]],0)),INDEX(Team_Key[[Abbreviation]:[Abbreviation]],MATCH(LEFT(INDEX(FPL_Fixtures_Extract[],MATCH($A41,FPL_Fixtures_Extract[[Player]:[Player]],0),MATCH(FPL_Combined[[#Headers],[Gameweek 12]],FPL_Fixtures_Extract[#Headers],0)),LEN(INDEX(FPL_Fixtures_Extract[],MATCH($A41,FPL_Fixtures_Extract[[Player]:[Player]],0),MATCH(FPL_Combined[[#Headers],[Gameweek 12]],FPL_Fixtures_Extract[#Headers],0)))-4),Team_Key[[Full Name]:[Full Name]],0))&amp;RIGHT(INDEX(FPL_Fixtures_Extract[],MATCH($A41,FPL_Fixtures_Extract[[Player]:[Player]],0),MATCH(FPL_Combined[[#Headers],[Gameweek 12]],FPL_Fixtures_Extract[#Headers],0)),3))</f>
        <v>MCI(H) 0-0</v>
      </c>
      <c r="N41" t="str">
        <f ca="1">IF(RIGHT(FPL_Combined[[#Headers],[Gameweek 13]],2)&lt;$B$622,INDEX(FPL_Results_Extract[Gameweek 13],MATCH($A41,FPL_Results_Extract[[Player]:[Player]],0)),INDEX(Team_Key[[Abbreviation]:[Abbreviation]],MATCH(LEFT(INDEX(FPL_Fixtures_Extract[],MATCH($A41,FPL_Fixtures_Extract[[Player]:[Player]],0),MATCH(FPL_Combined[[#Headers],[Gameweek 13]],FPL_Fixtures_Extract[#Headers],0)),LEN(INDEX(FPL_Fixtures_Extract[],MATCH($A41,FPL_Fixtures_Extract[[Player]:[Player]],0),MATCH(FPL_Combined[[#Headers],[Gameweek 13]],FPL_Fixtures_Extract[#Headers],0)))-4),Team_Key[[Full Name]:[Full Name]],0))&amp;RIGHT(INDEX(FPL_Fixtures_Extract[],MATCH($A41,FPL_Fixtures_Extract[[Player]:[Player]],0),MATCH(FPL_Combined[[#Headers],[Gameweek 13]],FPL_Fixtures_Extract[#Headers],0)),3))</f>
        <v>EVE(A) 0-4</v>
      </c>
      <c r="O41" t="str">
        <f ca="1">IF(RIGHT(FPL_Combined[[#Headers],[Gameweek 14]],2)&lt;$B$622,INDEX(FPL_Results_Extract[Gameweek 14],MATCH($A41,FPL_Results_Extract[[Player]:[Player]],0)),INDEX(Team_Key[[Abbreviation]:[Abbreviation]],MATCH(LEFT(INDEX(FPL_Fixtures_Extract[],MATCH($A41,FPL_Fixtures_Extract[[Player]:[Player]],0),MATCH(FPL_Combined[[#Headers],[Gameweek 14]],FPL_Fixtures_Extract[#Headers],0)),LEN(INDEX(FPL_Fixtures_Extract[],MATCH($A41,FPL_Fixtures_Extract[[Player]:[Player]],0),MATCH(FPL_Combined[[#Headers],[Gameweek 14]],FPL_Fixtures_Extract[#Headers],0)))-4),Team_Key[[Full Name]:[Full Name]],0))&amp;RIGHT(INDEX(FPL_Fixtures_Extract[],MATCH($A41,FPL_Fixtures_Extract[[Player]:[Player]],0),MATCH(FPL_Combined[[#Headers],[Gameweek 14]],FPL_Fixtures_Extract[#Headers],0)),3))</f>
        <v>WAT(H) 2-3</v>
      </c>
      <c r="P41" t="str">
        <f ca="1">IF(RIGHT(FPL_Combined[[#Headers],[Gameweek 15]],2)&lt;$B$622,INDEX(FPL_Results_Extract[Gameweek 15],MATCH($A41,FPL_Results_Extract[[Player]:[Player]],0)),INDEX(Team_Key[[Abbreviation]:[Abbreviation]],MATCH(LEFT(INDEX(FPL_Fixtures_Extract[],MATCH($A41,FPL_Fixtures_Extract[[Player]:[Player]],0),MATCH(FPL_Combined[[#Headers],[Gameweek 15]],FPL_Fixtures_Extract[#Headers],0)),LEN(INDEX(FPL_Fixtures_Extract[],MATCH($A41,FPL_Fixtures_Extract[[Player]:[Player]],0),MATCH(FPL_Combined[[#Headers],[Gameweek 15]],FPL_Fixtures_Extract[#Headers],0)))-4),Team_Key[[Full Name]:[Full Name]],0))&amp;RIGHT(INDEX(FPL_Fixtures_Extract[],MATCH($A41,FPL_Fixtures_Extract[[Player]:[Player]],0),MATCH(FPL_Combined[[#Headers],[Gameweek 15]],FPL_Fixtures_Extract[#Headers],0)),3))</f>
        <v>SOU(A) 1-1</v>
      </c>
      <c r="Q41" t="str">
        <f ca="1">IF(RIGHT(FPL_Combined[[#Headers],[Gameweek 16]],2)&lt;$B$622,INDEX(FPL_Results_Extract[Gameweek 16],MATCH($A41,FPL_Results_Extract[[Player]:[Player]],0)),INDEX(Team_Key[[Abbreviation]:[Abbreviation]],MATCH(LEFT(INDEX(FPL_Fixtures_Extract[],MATCH($A41,FPL_Fixtures_Extract[[Player]:[Player]],0),MATCH(FPL_Combined[[#Headers],[Gameweek 16]],FPL_Fixtures_Extract[#Headers],0)),LEN(INDEX(FPL_Fixtures_Extract[],MATCH($A41,FPL_Fixtures_Extract[[Player]:[Player]],0),MATCH(FPL_Combined[[#Headers],[Gameweek 16]],FPL_Fixtures_Extract[#Headers],0)))-4),Team_Key[[Full Name]:[Full Name]],0))&amp;RIGHT(INDEX(FPL_Fixtures_Extract[],MATCH($A41,FPL_Fixtures_Extract[[Player]:[Player]],0),MATCH(FPL_Combined[[#Headers],[Gameweek 16]],FPL_Fixtures_Extract[#Headers],0)),3))</f>
        <v>ARS(H) 0-2</v>
      </c>
      <c r="R41" t="str">
        <f ca="1">IF(RIGHT(FPL_Combined[[#Headers],[Gameweek 17]],2)&lt;$B$622,INDEX(FPL_Results_Extract[Gameweek 17],MATCH($A41,FPL_Results_Extract[[Player]:[Player]],0)),INDEX(Team_Key[[Abbreviation]:[Abbreviation]],MATCH(LEFT(INDEX(FPL_Fixtures_Extract[],MATCH($A41,FPL_Fixtures_Extract[[Player]:[Player]],0),MATCH(FPL_Combined[[#Headers],[Gameweek 17]],FPL_Fixtures_Extract[#Headers],0)),LEN(INDEX(FPL_Fixtures_Extract[],MATCH($A41,FPL_Fixtures_Extract[[Player]:[Player]],0),MATCH(FPL_Combined[[#Headers],[Gameweek 17]],FPL_Fixtures_Extract[#Headers],0)))-4),Team_Key[[Full Name]:[Full Name]],0))&amp;RIGHT(INDEX(FPL_Fixtures_Extract[],MATCH($A41,FPL_Fixtures_Extract[[Player]:[Player]],0),MATCH(FPL_Combined[[#Headers],[Gameweek 17]],FPL_Fixtures_Extract[#Headers],0)),3))</f>
        <v>NEW(A) 1-1</v>
      </c>
      <c r="S41" t="str">
        <f ca="1">IF(RIGHT(FPL_Combined[[#Headers],[Gameweek 18]],2)&lt;$B$622,INDEX(FPL_Results_Extract[Gameweek 18],MATCH($A41,FPL_Results_Extract[[Player]:[Player]],0)),INDEX(Team_Key[[Abbreviation]:[Abbreviation]],MATCH(LEFT(INDEX(FPL_Fixtures_Extract[],MATCH($A41,FPL_Fixtures_Extract[[Player]:[Player]],0),MATCH(FPL_Combined[[#Headers],[Gameweek 18]],FPL_Fixtures_Extract[#Headers],0)),LEN(INDEX(FPL_Fixtures_Extract[],MATCH($A41,FPL_Fixtures_Extract[[Player]:[Player]],0),MATCH(FPL_Combined[[#Headers],[Gameweek 18]],FPL_Fixtures_Extract[#Headers],0)))-4),Team_Key[[Full Name]:[Full Name]],0))&amp;RIGHT(INDEX(FPL_Fixtures_Extract[],MATCH($A41,FPL_Fixtures_Extract[[Player]:[Player]],0),MATCH(FPL_Combined[[#Headers],[Gameweek 18]],FPL_Fixtures_Extract[#Headers],0)),3))</f>
        <v>WHU(H) 1-1</v>
      </c>
      <c r="T41" t="str">
        <f ca="1">IF(RIGHT(FPL_Combined[[#Headers],[Gameweek 19]],2)&lt;$B$622,INDEX(FPL_Results_Extract[Gameweek 19],MATCH($A41,FPL_Results_Extract[[Player]:[Player]],0)),INDEX(Team_Key[[Abbreviation]:[Abbreviation]],MATCH(LEFT(INDEX(FPL_Fixtures_Extract[],MATCH($A41,FPL_Fixtures_Extract[[Player]:[Player]],0),MATCH(FPL_Combined[[#Headers],[Gameweek 19]],FPL_Fixtures_Extract[#Headers],0)),LEN(INDEX(FPL_Fixtures_Extract[],MATCH($A41,FPL_Fixtures_Extract[[Player]:[Player]],0),MATCH(FPL_Combined[[#Headers],[Gameweek 19]],FPL_Fixtures_Extract[#Headers],0)))-4),Team_Key[[Full Name]:[Full Name]],0))&amp;RIGHT(INDEX(FPL_Fixtures_Extract[],MATCH($A41,FPL_Fixtures_Extract[[Player]:[Player]],0),MATCH(FPL_Combined[[#Headers],[Gameweek 19]],FPL_Fixtures_Extract[#Headers],0)),3))</f>
        <v>NOR(A) 0-2</v>
      </c>
      <c r="U41" t="str">
        <f ca="1">IF(RIGHT(FPL_Combined[[#Headers],[Gameweek 20]],2)&lt;$B$622,INDEX(FPL_Results_Extract[Gameweek 20],MATCH($A41,FPL_Results_Extract[[Player]:[Player]],0)),INDEX(Team_Key[[Abbreviation]:[Abbreviation]],MATCH(LEFT(INDEX(FPL_Fixtures_Extract[],MATCH($A41,FPL_Fixtures_Extract[[Player]:[Player]],0),MATCH(FPL_Combined[[#Headers],[Gameweek 20]],FPL_Fixtures_Extract[#Headers],0)),LEN(INDEX(FPL_Fixtures_Extract[],MATCH($A41,FPL_Fixtures_Extract[[Player]:[Player]],0),MATCH(FPL_Combined[[#Headers],[Gameweek 20]],FPL_Fixtures_Extract[#Headers],0)))-4),Team_Key[[Full Name]:[Full Name]],0))&amp;RIGHT(INDEX(FPL_Fixtures_Extract[],MATCH($A41,FPL_Fixtures_Extract[[Player]:[Player]],0),MATCH(FPL_Combined[[#Headers],[Gameweek 20]],FPL_Fixtures_Extract[#Headers],0)),3))</f>
        <v>SUN(A) 1-3</v>
      </c>
      <c r="V41" t="str">
        <f ca="1">IF(RIGHT(FPL_Combined[[#Headers],[Gameweek 21]],2)&lt;$B$622,INDEX(FPL_Results_Extract[Gameweek 21],MATCH($A41,FPL_Results_Extract[[Player]:[Player]],0)),INDEX(Team_Key[[Abbreviation]:[Abbreviation]],MATCH(LEFT(INDEX(FPL_Fixtures_Extract[],MATCH($A41,FPL_Fixtures_Extract[[Player]:[Player]],0),MATCH(FPL_Combined[[#Headers],[Gameweek 21]],FPL_Fixtures_Extract[#Headers],0)),LEN(INDEX(FPL_Fixtures_Extract[],MATCH($A41,FPL_Fixtures_Extract[[Player]:[Player]],0),MATCH(FPL_Combined[[#Headers],[Gameweek 21]],FPL_Fixtures_Extract[#Headers],0)))-4),Team_Key[[Full Name]:[Full Name]],0))&amp;RIGHT(INDEX(FPL_Fixtures_Extract[],MATCH($A41,FPL_Fixtures_Extract[[Player]:[Player]],0),MATCH(FPL_Combined[[#Headers],[Gameweek 21]],FPL_Fixtures_Extract[#Headers],0)),3))</f>
        <v>CRY(H) 1-0</v>
      </c>
      <c r="W41" t="str">
        <f ca="1">IF(RIGHT(FPL_Combined[[#Headers],[Gameweek 22]],2)&lt;$B$622,INDEX(FPL_Results_Extract[Gameweek 22],MATCH($A41,FPL_Results_Extract[[Player]:[Player]],0)),INDEX(Team_Key[[Abbreviation]:[Abbreviation]],MATCH(LEFT(INDEX(FPL_Fixtures_Extract[],MATCH($A41,FPL_Fixtures_Extract[[Player]:[Player]],0),MATCH(FPL_Combined[[#Headers],[Gameweek 22]],FPL_Fixtures_Extract[#Headers],0)),LEN(INDEX(FPL_Fixtures_Extract[],MATCH($A41,FPL_Fixtures_Extract[[Player]:[Player]],0),MATCH(FPL_Combined[[#Headers],[Gameweek 22]],FPL_Fixtures_Extract[#Headers],0)))-4),Team_Key[[Full Name]:[Full Name]],0))&amp;RIGHT(INDEX(FPL_Fixtures_Extract[],MATCH($A41,FPL_Fixtures_Extract[[Player]:[Player]],0),MATCH(FPL_Combined[[#Headers],[Gameweek 22]],FPL_Fixtures_Extract[#Headers],0)),3))</f>
        <v>LEI(H) 1-1</v>
      </c>
      <c r="X41" t="str">
        <f ca="1">IF(RIGHT(FPL_Combined[[#Headers],[Gameweek 23]],2)&lt;$B$622,INDEX(FPL_Results_Extract[Gameweek 23],MATCH($A41,FPL_Results_Extract[[Player]:[Player]],0)),INDEX(Team_Key[[Abbreviation]:[Abbreviation]],MATCH(LEFT(INDEX(FPL_Fixtures_Extract[],MATCH($A41,FPL_Fixtures_Extract[[Player]:[Player]],0),MATCH(FPL_Combined[[#Headers],[Gameweek 23]],FPL_Fixtures_Extract[#Headers],0)),LEN(INDEX(FPL_Fixtures_Extract[],MATCH($A41,FPL_Fixtures_Extract[[Player]:[Player]],0),MATCH(FPL_Combined[[#Headers],[Gameweek 23]],FPL_Fixtures_Extract[#Headers],0)))-4),Team_Key[[Full Name]:[Full Name]],0))&amp;RIGHT(INDEX(FPL_Fixtures_Extract[],MATCH($A41,FPL_Fixtures_Extract[[Player]:[Player]],0),MATCH(FPL_Combined[[#Headers],[Gameweek 23]],FPL_Fixtures_Extract[#Headers],0)),3))</f>
        <v>WBA(A) 0-0</v>
      </c>
      <c r="Y41" t="str">
        <f ca="1">IF(RIGHT(FPL_Combined[[#Headers],[Gameweek 24]],2)&lt;$B$622,INDEX(FPL_Results_Extract[Team],MATCH($A41,FPL_Results_Extract[[Player]:[Player]],0)),INDEX(Team_Key[[Abbreviation]:[Abbreviation]],MATCH(LEFT(INDEX(FPL_Fixtures_Extract[],MATCH($A41,FPL_Fixtures_Extract[[Player]:[Player]],0),MATCH(FPL_Combined[[#Headers],[Gameweek 24]],FPL_Fixtures_Extract[#Headers],0)),LEN(INDEX(FPL_Fixtures_Extract[],MATCH($A41,FPL_Fixtures_Extract[[Player]:[Player]],0),MATCH(FPL_Combined[[#Headers],[Gameweek 24]],FPL_Fixtures_Extract[#Headers],0)))-4),Team_Key[[Full Name]:[Full Name]],0))&amp;RIGHT(INDEX(FPL_Fixtures_Extract[],MATCH($A41,FPL_Fixtures_Extract[[Player]:[Player]],0),MATCH(FPL_Combined[[#Headers],[Gameweek 24]],FPL_Fixtures_Extract[#Headers],0)),3))</f>
        <v>AVL</v>
      </c>
      <c r="Z41" t="str">
        <f ca="1">IF(RIGHT(FPL_Combined[[#Headers],[Gameweek 25]],2)&lt;$B$622,INDEX(FPL_Results_Extract[Player],MATCH($A41,FPL_Results_Extract[[Player]:[Player]],0)),INDEX(Team_Key[[Abbreviation]:[Abbreviation]],MATCH(LEFT(INDEX(FPL_Fixtures_Extract[],MATCH($A41,FPL_Fixtures_Extract[[Player]:[Player]],0),MATCH(FPL_Combined[[#Headers],[Gameweek 25]],FPL_Fixtures_Extract[#Headers],0)),LEN(INDEX(FPL_Fixtures_Extract[],MATCH($A41,FPL_Fixtures_Extract[[Player]:[Player]],0),MATCH(FPL_Combined[[#Headers],[Gameweek 25]],FPL_Fixtures_Extract[#Headers],0)))-4),Team_Key[[Full Name]:[Full Name]],0))&amp;RIGHT(INDEX(FPL_Fixtures_Extract[],MATCH($A41,FPL_Fixtures_Extract[[Player]:[Player]],0),MATCH(FPL_Combined[[#Headers],[Gameweek 25]],FPL_Fixtures_Extract[#Headers],0)),3))</f>
        <v>Bacuna</v>
      </c>
      <c r="AA41" t="str">
        <f ca="1">IF(RIGHT(FPL_Combined[[#Headers],[Gameweek 26]],2)&lt;$B$622,INDEX(FPL_Results_Extract[Gameweek 01],MATCH($A41,FPL_Results_Extract[[Player]:[Player]],0)),INDEX(Team_Key[[Abbreviation]:[Abbreviation]],MATCH(LEFT(INDEX(FPL_Fixtures_Extract[],MATCH($A41,FPL_Fixtures_Extract[[Player]:[Player]],0),MATCH(FPL_Combined[[#Headers],[Gameweek 26]],FPL_Fixtures_Extract[#Headers],0)),LEN(INDEX(FPL_Fixtures_Extract[],MATCH($A41,FPL_Fixtures_Extract[[Player]:[Player]],0),MATCH(FPL_Combined[[#Headers],[Gameweek 26]],FPL_Fixtures_Extract[#Headers],0)))-4),Team_Key[[Full Name]:[Full Name]],0))&amp;RIGHT(INDEX(FPL_Fixtures_Extract[],MATCH($A41,FPL_Fixtures_Extract[[Player]:[Player]],0),MATCH(FPL_Combined[[#Headers],[Gameweek 26]],FPL_Fixtures_Extract[#Headers],0)),3))</f>
        <v>BOU(A) 1-0</v>
      </c>
      <c r="AB41" t="str">
        <f ca="1">IF(RIGHT(FPL_Combined[[#Headers],[Gameweek 27]],2)&lt;$B$622,INDEX(FPL_Results_Extract[Gameweek 02],MATCH($A41,FPL_Results_Extract[[Player]:[Player]],0)),INDEX(Team_Key[[Abbreviation]:[Abbreviation]],MATCH(LEFT(INDEX(FPL_Fixtures_Extract[],MATCH($A41,FPL_Fixtures_Extract[[Player]:[Player]],0),MATCH(FPL_Combined[[#Headers],[Gameweek 27]],FPL_Fixtures_Extract[#Headers],0)),LEN(INDEX(FPL_Fixtures_Extract[],MATCH($A41,FPL_Fixtures_Extract[[Player]:[Player]],0),MATCH(FPL_Combined[[#Headers],[Gameweek 27]],FPL_Fixtures_Extract[#Headers],0)))-4),Team_Key[[Full Name]:[Full Name]],0))&amp;RIGHT(INDEX(FPL_Fixtures_Extract[],MATCH($A41,FPL_Fixtures_Extract[[Player]:[Player]],0),MATCH(FPL_Combined[[#Headers],[Gameweek 27]],FPL_Fixtures_Extract[#Headers],0)),3))</f>
        <v>MUN(H) 0-1</v>
      </c>
      <c r="AC41" t="str">
        <f ca="1">IF(RIGHT(FPL_Combined[[#Headers],[Gameweek 28]],2)&lt;$B$622,INDEX(FPL_Results_Extract[Gameweek 03],MATCH($A41,FPL_Results_Extract[[Player]:[Player]],0)),INDEX(Team_Key[[Abbreviation]:[Abbreviation]],MATCH(LEFT(INDEX(FPL_Fixtures_Extract[],MATCH($A41,FPL_Fixtures_Extract[[Player]:[Player]],0),MATCH(FPL_Combined[[#Headers],[Gameweek 28]],FPL_Fixtures_Extract[#Headers],0)),LEN(INDEX(FPL_Fixtures_Extract[],MATCH($A41,FPL_Fixtures_Extract[[Player]:[Player]],0),MATCH(FPL_Combined[[#Headers],[Gameweek 28]],FPL_Fixtures_Extract[#Headers],0)))-4),Team_Key[[Full Name]:[Full Name]],0))&amp;RIGHT(INDEX(FPL_Fixtures_Extract[],MATCH($A41,FPL_Fixtures_Extract[[Player]:[Player]],0),MATCH(FPL_Combined[[#Headers],[Gameweek 28]],FPL_Fixtures_Extract[#Headers],0)),3))</f>
        <v>CRY(A) 1-2</v>
      </c>
      <c r="AD41" t="str">
        <f ca="1">IF(RIGHT(FPL_Combined[[#Headers],[Gameweek 29]],2)&lt;$B$622,INDEX(FPL_Results_Extract[Gameweek 04],MATCH($A41,FPL_Results_Extract[[Player]:[Player]],0)),INDEX(Team_Key[[Abbreviation]:[Abbreviation]],MATCH(LEFT(INDEX(FPL_Fixtures_Extract[],MATCH($A41,FPL_Fixtures_Extract[[Player]:[Player]],0),MATCH(FPL_Combined[[#Headers],[Gameweek 29]],FPL_Fixtures_Extract[#Headers],0)),LEN(INDEX(FPL_Fixtures_Extract[],MATCH($A41,FPL_Fixtures_Extract[[Player]:[Player]],0),MATCH(FPL_Combined[[#Headers],[Gameweek 29]],FPL_Fixtures_Extract[#Headers],0)))-4),Team_Key[[Full Name]:[Full Name]],0))&amp;RIGHT(INDEX(FPL_Fixtures_Extract[],MATCH($A41,FPL_Fixtures_Extract[[Player]:[Player]],0),MATCH(FPL_Combined[[#Headers],[Gameweek 29]],FPL_Fixtures_Extract[#Headers],0)),3))</f>
        <v>MCI(A)</v>
      </c>
      <c r="AE41" t="str">
        <f ca="1">IF(RIGHT(FPL_Combined[[#Headers],[Gameweek 30]],2)&lt;$B$622,INDEX(FPL_Results_Extract[Gameweek 05],MATCH($A41,FPL_Results_Extract[[Player]:[Player]],0)),INDEX(Team_Key[[Abbreviation]:[Abbreviation]],MATCH(LEFT(INDEX(FPL_Fixtures_Extract[],MATCH($A41,FPL_Fixtures_Extract[[Player]:[Player]],0),MATCH(FPL_Combined[[#Headers],[Gameweek 30]],FPL_Fixtures_Extract[#Headers],0)),LEN(INDEX(FPL_Fixtures_Extract[],MATCH($A41,FPL_Fixtures_Extract[[Player]:[Player]],0),MATCH(FPL_Combined[[#Headers],[Gameweek 30]],FPL_Fixtures_Extract[#Headers],0)))-4),Team_Key[[Full Name]:[Full Name]],0))&amp;RIGHT(INDEX(FPL_Fixtures_Extract[],MATCH($A41,FPL_Fixtures_Extract[[Player]:[Player]],0),MATCH(FPL_Combined[[#Headers],[Gameweek 30]],FPL_Fixtures_Extract[#Headers],0)),3))</f>
        <v>TOT(H)</v>
      </c>
      <c r="AF41" t="str">
        <f ca="1">IF(RIGHT(FPL_Combined[[#Headers],[Gameweek 31]],2)&lt;$B$622,INDEX(FPL_Results_Extract[Gameweek 06],MATCH($A41,FPL_Results_Extract[[Player]:[Player]],0)),INDEX(Team_Key[[Abbreviation]:[Abbreviation]],MATCH(LEFT(INDEX(FPL_Fixtures_Extract[],MATCH($A41,FPL_Fixtures_Extract[[Player]:[Player]],0),MATCH(FPL_Combined[[#Headers],[Gameweek 31]],FPL_Fixtures_Extract[#Headers],0)),LEN(INDEX(FPL_Fixtures_Extract[],MATCH($A41,FPL_Fixtures_Extract[[Player]:[Player]],0),MATCH(FPL_Combined[[#Headers],[Gameweek 31]],FPL_Fixtures_Extract[#Headers],0)))-4),Team_Key[[Full Name]:[Full Name]],0))&amp;RIGHT(INDEX(FPL_Fixtures_Extract[],MATCH($A41,FPL_Fixtures_Extract[[Player]:[Player]],0),MATCH(FPL_Combined[[#Headers],[Gameweek 31]],FPL_Fixtures_Extract[#Headers],0)),3))</f>
        <v>SWA(A)</v>
      </c>
      <c r="AG41" t="str">
        <f ca="1">IF(RIGHT(FPL_Combined[[#Headers],[Gameweek 32]],2)&lt;$B$622,INDEX(FPL_Results_Extract[Gameweek 07],MATCH($A41,FPL_Results_Extract[[Player]:[Player]],0)),INDEX(Team_Key[[Abbreviation]:[Abbreviation]],MATCH(LEFT(INDEX(FPL_Fixtures_Extract[],MATCH($A41,FPL_Fixtures_Extract[[Player]:[Player]],0),MATCH(FPL_Combined[[#Headers],[Gameweek 32]],FPL_Fixtures_Extract[#Headers],0)),LEN(INDEX(FPL_Fixtures_Extract[],MATCH($A41,FPL_Fixtures_Extract[[Player]:[Player]],0),MATCH(FPL_Combined[[#Headers],[Gameweek 32]],FPL_Fixtures_Extract[#Headers],0)))-4),Team_Key[[Full Name]:[Full Name]],0))&amp;RIGHT(INDEX(FPL_Fixtures_Extract[],MATCH($A41,FPL_Fixtures_Extract[[Player]:[Player]],0),MATCH(FPL_Combined[[#Headers],[Gameweek 32]],FPL_Fixtures_Extract[#Headers],0)),3))</f>
        <v>CHE(H)</v>
      </c>
      <c r="AH41" t="str">
        <f ca="1">IF(RIGHT(FPL_Combined[[#Headers],[Gameweek 33]],2)&lt;$B$622,INDEX(FPL_Results_Extract[Gameweek 08],MATCH($A41,FPL_Results_Extract[[Player]:[Player]],0)),INDEX(Team_Key[[Abbreviation]:[Abbreviation]],MATCH(LEFT(INDEX(FPL_Fixtures_Extract[],MATCH($A41,FPL_Fixtures_Extract[[Player]:[Player]],0),MATCH(FPL_Combined[[#Headers],[Gameweek 33]],FPL_Fixtures_Extract[#Headers],0)),LEN(INDEX(FPL_Fixtures_Extract[],MATCH($A41,FPL_Fixtures_Extract[[Player]:[Player]],0),MATCH(FPL_Combined[[#Headers],[Gameweek 33]],FPL_Fixtures_Extract[#Headers],0)))-4),Team_Key[[Full Name]:[Full Name]],0))&amp;RIGHT(INDEX(FPL_Fixtures_Extract[],MATCH($A41,FPL_Fixtures_Extract[[Player]:[Player]],0),MATCH(FPL_Combined[[#Headers],[Gameweek 33]],FPL_Fixtures_Extract[#Headers],0)),3))</f>
        <v>BOU(H)</v>
      </c>
      <c r="AI41" t="str">
        <f ca="1">IF(RIGHT(FPL_Combined[[#Headers],[Gameweek 34]],2)&lt;$B$622,INDEX(FPL_Results_Extract[Gameweek 09],MATCH($A41,FPL_Results_Extract[[Player]:[Player]],0)),INDEX(Team_Key[[Abbreviation]:[Abbreviation]],MATCH(LEFT(INDEX(FPL_Fixtures_Extract[],MATCH($A41,FPL_Fixtures_Extract[[Player]:[Player]],0),MATCH(FPL_Combined[[#Headers],[Gameweek 34]],FPL_Fixtures_Extract[#Headers],0)),LEN(INDEX(FPL_Fixtures_Extract[],MATCH($A41,FPL_Fixtures_Extract[[Player]:[Player]],0),MATCH(FPL_Combined[[#Headers],[Gameweek 34]],FPL_Fixtures_Extract[#Headers],0)))-4),Team_Key[[Full Name]:[Full Name]],0))&amp;RIGHT(INDEX(FPL_Fixtures_Extract[],MATCH($A41,FPL_Fixtures_Extract[[Player]:[Player]],0),MATCH(FPL_Combined[[#Headers],[Gameweek 34]],FPL_Fixtures_Extract[#Headers],0)),3))</f>
        <v>MUN(A)</v>
      </c>
      <c r="AJ41" t="str">
        <f ca="1">IF(RIGHT(FPL_Combined[[#Headers],[Gameweek 35]],2)&lt;$B$622,INDEX(FPL_Results_Extract[Gameweek 10],MATCH($A41,FPL_Results_Extract[[Player]:[Player]],0)),INDEX(Team_Key[[Abbreviation]:[Abbreviation]],MATCH(LEFT(INDEX(FPL_Fixtures_Extract[],MATCH($A41,FPL_Fixtures_Extract[[Player]:[Player]],0),MATCH(FPL_Combined[[#Headers],[Gameweek 35]],FPL_Fixtures_Extract[#Headers],0)),LEN(INDEX(FPL_Fixtures_Extract[],MATCH($A41,FPL_Fixtures_Extract[[Player]:[Player]],0),MATCH(FPL_Combined[[#Headers],[Gameweek 35]],FPL_Fixtures_Extract[#Headers],0)))-4),Team_Key[[Full Name]:[Full Name]],0))&amp;RIGHT(INDEX(FPL_Fixtures_Extract[],MATCH($A41,FPL_Fixtures_Extract[[Player]:[Player]],0),MATCH(FPL_Combined[[#Headers],[Gameweek 35]],FPL_Fixtures_Extract[#Headers],0)),3))</f>
        <v>SOU(H)</v>
      </c>
      <c r="AK41" t="str">
        <f ca="1">IF(RIGHT(FPL_Combined[[#Headers],[Gameweek 36]],2)&lt;$B$622,INDEX(FPL_Results_Extract[Gameweek 11],MATCH($A41,FPL_Results_Extract[[Player]:[Player]],0)),INDEX(Team_Key[[Abbreviation]:[Abbreviation]],MATCH(LEFT(INDEX(FPL_Fixtures_Extract[],MATCH($A41,FPL_Fixtures_Extract[[Player]:[Player]],0),MATCH(FPL_Combined[[#Headers],[Gameweek 36]],FPL_Fixtures_Extract[#Headers],0)),LEN(INDEX(FPL_Fixtures_Extract[],MATCH($A41,FPL_Fixtures_Extract[[Player]:[Player]],0),MATCH(FPL_Combined[[#Headers],[Gameweek 36]],FPL_Fixtures_Extract[#Headers],0)))-4),Team_Key[[Full Name]:[Full Name]],0))&amp;RIGHT(INDEX(FPL_Fixtures_Extract[],MATCH($A41,FPL_Fixtures_Extract[[Player]:[Player]],0),MATCH(FPL_Combined[[#Headers],[Gameweek 36]],FPL_Fixtures_Extract[#Headers],0)),3))</f>
        <v>WAT(A)</v>
      </c>
      <c r="AL41" t="str">
        <f ca="1">IF(RIGHT(FPL_Combined[[#Headers],[Gameweek 37]],2)&lt;$B$622,INDEX(FPL_Results_Extract[Gameweek 12],MATCH($A41,FPL_Results_Extract[[Player]:[Player]],0)),INDEX(Team_Key[[Abbreviation]:[Abbreviation]],MATCH(LEFT(INDEX(FPL_Fixtures_Extract[],MATCH($A41,FPL_Fixtures_Extract[[Player]:[Player]],0),MATCH(FPL_Combined[[#Headers],[Gameweek 37]],FPL_Fixtures_Extract[#Headers],0)),LEN(INDEX(FPL_Fixtures_Extract[],MATCH($A41,FPL_Fixtures_Extract[[Player]:[Player]],0),MATCH(FPL_Combined[[#Headers],[Gameweek 37]],FPL_Fixtures_Extract[#Headers],0)))-4),Team_Key[[Full Name]:[Full Name]],0))&amp;RIGHT(INDEX(FPL_Fixtures_Extract[],MATCH($A41,FPL_Fixtures_Extract[[Player]:[Player]],0),MATCH(FPL_Combined[[#Headers],[Gameweek 37]],FPL_Fixtures_Extract[#Headers],0)),3))</f>
        <v>NEW(H)</v>
      </c>
      <c r="AM41" t="str">
        <f ca="1">IF(RIGHT(FPL_Combined[[#Headers],[Gameweek 38]],2)&lt;$B$622,INDEX(FPL_Results_Extract[Gameweek 13],MATCH($A41,FPL_Results_Extract[[Player]:[Player]],0)),INDEX(Team_Key[[Abbreviation]:[Abbreviation]],MATCH(LEFT(INDEX(FPL_Fixtures_Extract[],MATCH($A41,FPL_Fixtures_Extract[[Player]:[Player]],0),MATCH(FPL_Combined[[#Headers],[Gameweek 38]],FPL_Fixtures_Extract[#Headers],0)),LEN(INDEX(FPL_Fixtures_Extract[],MATCH($A41,FPL_Fixtures_Extract[[Player]:[Player]],0),MATCH(FPL_Combined[[#Headers],[Gameweek 38]],FPL_Fixtures_Extract[#Headers],0)))-4),Team_Key[[Full Name]:[Full Name]],0))&amp;RIGHT(INDEX(FPL_Fixtures_Extract[],MATCH($A41,FPL_Fixtures_Extract[[Player]:[Player]],0),MATCH(FPL_Combined[[#Headers],[Gameweek 38]],FPL_Fixtures_Extract[#Headers],0)),3))</f>
        <v>ARS(A)</v>
      </c>
    </row>
    <row r="42" spans="1:39" x14ac:dyDescent="0.45">
      <c r="A42" t="s">
        <v>550</v>
      </c>
      <c r="B42" t="str">
        <f ca="1">IF(RIGHT(FPL_Combined[[#Headers],[Gameweek 01]],2)&lt;$B$622,INDEX(FPL_Results_Extract[Gameweek 01],MATCH($A42,FPL_Results_Extract[[Player]:[Player]],0)),INDEX(Team_Key[[Abbreviation]:[Abbreviation]],MATCH(LEFT(INDEX(FPL_Fixtures_Extract[],MATCH($A42,FPL_Fixtures_Extract[[Player]:[Player]],0),MATCH(FPL_Combined[[#Headers],[Gameweek 01]],FPL_Fixtures_Extract[#Headers],0)),LEN(INDEX(FPL_Fixtures_Extract[],MATCH($A42,FPL_Fixtures_Extract[[Player]:[Player]],0),MATCH(FPL_Combined[[#Headers],[Gameweek 01]],FPL_Fixtures_Extract[#Headers],0)))-4),Team_Key[[Full Name]:[Full Name]],0))&amp;RIGHT(INDEX(FPL_Fixtures_Extract[],MATCH($A42,FPL_Fixtures_Extract[[Player]:[Player]],0),MATCH(FPL_Combined[[#Headers],[Gameweek 01]],FPL_Fixtures_Extract[#Headers],0)),3))</f>
        <v>WAT(H) 2-2</v>
      </c>
      <c r="C42" t="str">
        <f ca="1">IF(RIGHT(FPL_Combined[[#Headers],[Gameweek 02]],2)&lt;$B$622,INDEX(FPL_Results_Extract[Gameweek 02],MATCH($A42,FPL_Results_Extract[[Player]:[Player]],0)),INDEX(Team_Key[[Abbreviation]:[Abbreviation]],MATCH(LEFT(INDEX(FPL_Fixtures_Extract[],MATCH($A42,FPL_Fixtures_Extract[[Player]:[Player]],0),MATCH(FPL_Combined[[#Headers],[Gameweek 02]],FPL_Fixtures_Extract[#Headers],0)),LEN(INDEX(FPL_Fixtures_Extract[],MATCH($A42,FPL_Fixtures_Extract[[Player]:[Player]],0),MATCH(FPL_Combined[[#Headers],[Gameweek 02]],FPL_Fixtures_Extract[#Headers],0)))-4),Team_Key[[Full Name]:[Full Name]],0))&amp;RIGHT(INDEX(FPL_Fixtures_Extract[],MATCH($A42,FPL_Fixtures_Extract[[Player]:[Player]],0),MATCH(FPL_Combined[[#Headers],[Gameweek 02]],FPL_Fixtures_Extract[#Headers],0)),3))</f>
        <v>SOU(A) 3-0</v>
      </c>
      <c r="D42" t="str">
        <f ca="1">IF(RIGHT(FPL_Combined[[#Headers],[Gameweek 03]],2)&lt;$B$622,INDEX(FPL_Results_Extract[Gameweek 03],MATCH($A42,FPL_Results_Extract[[Player]:[Player]],0)),INDEX(Team_Key[[Abbreviation]:[Abbreviation]],MATCH(LEFT(INDEX(FPL_Fixtures_Extract[],MATCH($A42,FPL_Fixtures_Extract[[Player]:[Player]],0),MATCH(FPL_Combined[[#Headers],[Gameweek 03]],FPL_Fixtures_Extract[#Headers],0)),LEN(INDEX(FPL_Fixtures_Extract[],MATCH($A42,FPL_Fixtures_Extract[[Player]:[Player]],0),MATCH(FPL_Combined[[#Headers],[Gameweek 03]],FPL_Fixtures_Extract[#Headers],0)))-4),Team_Key[[Full Name]:[Full Name]],0))&amp;RIGHT(INDEX(FPL_Fixtures_Extract[],MATCH($A42,FPL_Fixtures_Extract[[Player]:[Player]],0),MATCH(FPL_Combined[[#Headers],[Gameweek 03]],FPL_Fixtures_Extract[#Headers],0)),3))</f>
        <v>MCI(H) 0-2</v>
      </c>
      <c r="E42" t="str">
        <f ca="1">IF(RIGHT(FPL_Combined[[#Headers],[Gameweek 04]],2)&lt;$B$622,INDEX(FPL_Results_Extract[Gameweek 04],MATCH($A42,FPL_Results_Extract[[Player]:[Player]],0)),INDEX(Team_Key[[Abbreviation]:[Abbreviation]],MATCH(LEFT(INDEX(FPL_Fixtures_Extract[],MATCH($A42,FPL_Fixtures_Extract[[Player]:[Player]],0),MATCH(FPL_Combined[[#Headers],[Gameweek 04]],FPL_Fixtures_Extract[#Headers],0)),LEN(INDEX(FPL_Fixtures_Extract[],MATCH($A42,FPL_Fixtures_Extract[[Player]:[Player]],0),MATCH(FPL_Combined[[#Headers],[Gameweek 04]],FPL_Fixtures_Extract[#Headers],0)))-4),Team_Key[[Full Name]:[Full Name]],0))&amp;RIGHT(INDEX(FPL_Fixtures_Extract[],MATCH($A42,FPL_Fixtures_Extract[[Player]:[Player]],0),MATCH(FPL_Combined[[#Headers],[Gameweek 04]],FPL_Fixtures_Extract[#Headers],0)),3))</f>
        <v>TOT(A) 0-0</v>
      </c>
      <c r="F42" t="str">
        <f ca="1">IF(RIGHT(FPL_Combined[[#Headers],[Gameweek 05]],2)&lt;$B$622,INDEX(FPL_Results_Extract[Gameweek 05],MATCH($A42,FPL_Results_Extract[[Player]:[Player]],0)),INDEX(Team_Key[[Abbreviation]:[Abbreviation]],MATCH(LEFT(INDEX(FPL_Fixtures_Extract[],MATCH($A42,FPL_Fixtures_Extract[[Player]:[Player]],0),MATCH(FPL_Combined[[#Headers],[Gameweek 05]],FPL_Fixtures_Extract[#Headers],0)),LEN(INDEX(FPL_Fixtures_Extract[],MATCH($A42,FPL_Fixtures_Extract[[Player]:[Player]],0),MATCH(FPL_Combined[[#Headers],[Gameweek 05]],FPL_Fixtures_Extract[#Headers],0)))-4),Team_Key[[Full Name]:[Full Name]],0))&amp;RIGHT(INDEX(FPL_Fixtures_Extract[],MATCH($A42,FPL_Fixtures_Extract[[Player]:[Player]],0),MATCH(FPL_Combined[[#Headers],[Gameweek 05]],FPL_Fixtures_Extract[#Headers],0)),3))</f>
        <v>CHE(H) 3-1</v>
      </c>
      <c r="G42" t="str">
        <f ca="1">IF(RIGHT(FPL_Combined[[#Headers],[Gameweek 06]],2)&lt;$B$622,INDEX(FPL_Results_Extract[Gameweek 06],MATCH($A42,FPL_Results_Extract[[Player]:[Player]],0)),INDEX(Team_Key[[Abbreviation]:[Abbreviation]],MATCH(LEFT(INDEX(FPL_Fixtures_Extract[],MATCH($A42,FPL_Fixtures_Extract[[Player]:[Player]],0),MATCH(FPL_Combined[[#Headers],[Gameweek 06]],FPL_Fixtures_Extract[#Headers],0)),LEN(INDEX(FPL_Fixtures_Extract[],MATCH($A42,FPL_Fixtures_Extract[[Player]:[Player]],0),MATCH(FPL_Combined[[#Headers],[Gameweek 06]],FPL_Fixtures_Extract[#Headers],0)))-4),Team_Key[[Full Name]:[Full Name]],0))&amp;RIGHT(INDEX(FPL_Fixtures_Extract[],MATCH($A42,FPL_Fixtures_Extract[[Player]:[Player]],0),MATCH(FPL_Combined[[#Headers],[Gameweek 06]],FPL_Fixtures_Extract[#Headers],0)),3))</f>
        <v>SWA(A) 0-0</v>
      </c>
      <c r="H42" t="str">
        <f ca="1">IF(RIGHT(FPL_Combined[[#Headers],[Gameweek 07]],2)&lt;$B$622,INDEX(FPL_Results_Extract[Gameweek 07],MATCH($A42,FPL_Results_Extract[[Player]:[Player]],0)),INDEX(Team_Key[[Abbreviation]:[Abbreviation]],MATCH(LEFT(INDEX(FPL_Fixtures_Extract[],MATCH($A42,FPL_Fixtures_Extract[[Player]:[Player]],0),MATCH(FPL_Combined[[#Headers],[Gameweek 07]],FPL_Fixtures_Extract[#Headers],0)),LEN(INDEX(FPL_Fixtures_Extract[],MATCH($A42,FPL_Fixtures_Extract[[Player]:[Player]],0),MATCH(FPL_Combined[[#Headers],[Gameweek 07]],FPL_Fixtures_Extract[#Headers],0)))-4),Team_Key[[Full Name]:[Full Name]],0))&amp;RIGHT(INDEX(FPL_Fixtures_Extract[],MATCH($A42,FPL_Fixtures_Extract[[Player]:[Player]],0),MATCH(FPL_Combined[[#Headers],[Gameweek 07]],FPL_Fixtures_Extract[#Headers],0)),3))</f>
        <v>WBA(A) 3-2</v>
      </c>
      <c r="I42" t="str">
        <f ca="1">IF(RIGHT(FPL_Combined[[#Headers],[Gameweek 08]],2)&lt;$B$622,INDEX(FPL_Results_Extract[Gameweek 08],MATCH($A42,FPL_Results_Extract[[Player]:[Player]],0)),INDEX(Team_Key[[Abbreviation]:[Abbreviation]],MATCH(LEFT(INDEX(FPL_Fixtures_Extract[],MATCH($A42,FPL_Fixtures_Extract[[Player]:[Player]],0),MATCH(FPL_Combined[[#Headers],[Gameweek 08]],FPL_Fixtures_Extract[#Headers],0)),LEN(INDEX(FPL_Fixtures_Extract[],MATCH($A42,FPL_Fixtures_Extract[[Player]:[Player]],0),MATCH(FPL_Combined[[#Headers],[Gameweek 08]],FPL_Fixtures_Extract[#Headers],0)))-4),Team_Key[[Full Name]:[Full Name]],0))&amp;RIGHT(INDEX(FPL_Fixtures_Extract[],MATCH($A42,FPL_Fixtures_Extract[[Player]:[Player]],0),MATCH(FPL_Combined[[#Headers],[Gameweek 08]],FPL_Fixtures_Extract[#Headers],0)),3))</f>
        <v>LIV(H) 1-1</v>
      </c>
      <c r="J42" t="str">
        <f ca="1">IF(RIGHT(FPL_Combined[[#Headers],[Gameweek 09]],2)&lt;$B$622,INDEX(FPL_Results_Extract[Gameweek 09],MATCH($A42,FPL_Results_Extract[[Player]:[Player]],0)),INDEX(Team_Key[[Abbreviation]:[Abbreviation]],MATCH(LEFT(INDEX(FPL_Fixtures_Extract[],MATCH($A42,FPL_Fixtures_Extract[[Player]:[Player]],0),MATCH(FPL_Combined[[#Headers],[Gameweek 09]],FPL_Fixtures_Extract[#Headers],0)),LEN(INDEX(FPL_Fixtures_Extract[],MATCH($A42,FPL_Fixtures_Extract[[Player]:[Player]],0),MATCH(FPL_Combined[[#Headers],[Gameweek 09]],FPL_Fixtures_Extract[#Headers],0)))-4),Team_Key[[Full Name]:[Full Name]],0))&amp;RIGHT(INDEX(FPL_Fixtures_Extract[],MATCH($A42,FPL_Fixtures_Extract[[Player]:[Player]],0),MATCH(FPL_Combined[[#Headers],[Gameweek 09]],FPL_Fixtures_Extract[#Headers],0)),3))</f>
        <v>MUN(H) 0-3</v>
      </c>
      <c r="K42" t="str">
        <f ca="1">IF(RIGHT(FPL_Combined[[#Headers],[Gameweek 10]],2)&lt;$B$622,INDEX(FPL_Results_Extract[Gameweek 10],MATCH($A42,FPL_Results_Extract[[Player]:[Player]],0)),INDEX(Team_Key[[Abbreviation]:[Abbreviation]],MATCH(LEFT(INDEX(FPL_Fixtures_Extract[],MATCH($A42,FPL_Fixtures_Extract[[Player]:[Player]],0),MATCH(FPL_Combined[[#Headers],[Gameweek 10]],FPL_Fixtures_Extract[#Headers],0)),LEN(INDEX(FPL_Fixtures_Extract[],MATCH($A42,FPL_Fixtures_Extract[[Player]:[Player]],0),MATCH(FPL_Combined[[#Headers],[Gameweek 10]],FPL_Fixtures_Extract[#Headers],0)))-4),Team_Key[[Full Name]:[Full Name]],0))&amp;RIGHT(INDEX(FPL_Fixtures_Extract[],MATCH($A42,FPL_Fixtures_Extract[[Player]:[Player]],0),MATCH(FPL_Combined[[#Headers],[Gameweek 10]],FPL_Fixtures_Extract[#Headers],0)),3))</f>
        <v>ARS(A) 1-2</v>
      </c>
      <c r="L42" t="str">
        <f ca="1">IF(RIGHT(FPL_Combined[[#Headers],[Gameweek 11]],2)&lt;$B$622,INDEX(FPL_Results_Extract[Gameweek 11],MATCH($A42,FPL_Results_Extract[[Player]:[Player]],0)),INDEX(Team_Key[[Abbreviation]:[Abbreviation]],MATCH(LEFT(INDEX(FPL_Fixtures_Extract[],MATCH($A42,FPL_Fixtures_Extract[[Player]:[Player]],0),MATCH(FPL_Combined[[#Headers],[Gameweek 11]],FPL_Fixtures_Extract[#Headers],0)),LEN(INDEX(FPL_Fixtures_Extract[],MATCH($A42,FPL_Fixtures_Extract[[Player]:[Player]],0),MATCH(FPL_Combined[[#Headers],[Gameweek 11]],FPL_Fixtures_Extract[#Headers],0)))-4),Team_Key[[Full Name]:[Full Name]],0))&amp;RIGHT(INDEX(FPL_Fixtures_Extract[],MATCH($A42,FPL_Fixtures_Extract[[Player]:[Player]],0),MATCH(FPL_Combined[[#Headers],[Gameweek 11]],FPL_Fixtures_Extract[#Headers],0)),3))</f>
        <v>SUN(H) 6-2</v>
      </c>
      <c r="M42" t="str">
        <f ca="1">IF(RIGHT(FPL_Combined[[#Headers],[Gameweek 12]],2)&lt;$B$622,INDEX(FPL_Results_Extract[Gameweek 12],MATCH($A42,FPL_Results_Extract[[Player]:[Player]],0)),INDEX(Team_Key[[Abbreviation]:[Abbreviation]],MATCH(LEFT(INDEX(FPL_Fixtures_Extract[],MATCH($A42,FPL_Fixtures_Extract[[Player]:[Player]],0),MATCH(FPL_Combined[[#Headers],[Gameweek 12]],FPL_Fixtures_Extract[#Headers],0)),LEN(INDEX(FPL_Fixtures_Extract[],MATCH($A42,FPL_Fixtures_Extract[[Player]:[Player]],0),MATCH(FPL_Combined[[#Headers],[Gameweek 12]],FPL_Fixtures_Extract[#Headers],0)))-4),Team_Key[[Full Name]:[Full Name]],0))&amp;RIGHT(INDEX(FPL_Fixtures_Extract[],MATCH($A42,FPL_Fixtures_Extract[[Player]:[Player]],0),MATCH(FPL_Combined[[#Headers],[Gameweek 12]],FPL_Fixtures_Extract[#Headers],0)),3))</f>
        <v>WHU(A) 1-1</v>
      </c>
      <c r="N42" t="str">
        <f ca="1">IF(RIGHT(FPL_Combined[[#Headers],[Gameweek 13]],2)&lt;$B$622,INDEX(FPL_Results_Extract[Gameweek 13],MATCH($A42,FPL_Results_Extract[[Player]:[Player]],0)),INDEX(Team_Key[[Abbreviation]:[Abbreviation]],MATCH(LEFT(INDEX(FPL_Fixtures_Extract[],MATCH($A42,FPL_Fixtures_Extract[[Player]:[Player]],0),MATCH(FPL_Combined[[#Headers],[Gameweek 13]],FPL_Fixtures_Extract[#Headers],0)),LEN(INDEX(FPL_Fixtures_Extract[],MATCH($A42,FPL_Fixtures_Extract[[Player]:[Player]],0),MATCH(FPL_Combined[[#Headers],[Gameweek 13]],FPL_Fixtures_Extract[#Headers],0)))-4),Team_Key[[Full Name]:[Full Name]],0))&amp;RIGHT(INDEX(FPL_Fixtures_Extract[],MATCH($A42,FPL_Fixtures_Extract[[Player]:[Player]],0),MATCH(FPL_Combined[[#Headers],[Gameweek 13]],FPL_Fixtures_Extract[#Headers],0)),3))</f>
        <v>AVL(H) 4-0</v>
      </c>
      <c r="O42" t="str">
        <f ca="1">IF(RIGHT(FPL_Combined[[#Headers],[Gameweek 14]],2)&lt;$B$622,INDEX(FPL_Results_Extract[Gameweek 14],MATCH($A42,FPL_Results_Extract[[Player]:[Player]],0)),INDEX(Team_Key[[Abbreviation]:[Abbreviation]],MATCH(LEFT(INDEX(FPL_Fixtures_Extract[],MATCH($A42,FPL_Fixtures_Extract[[Player]:[Player]],0),MATCH(FPL_Combined[[#Headers],[Gameweek 14]],FPL_Fixtures_Extract[#Headers],0)),LEN(INDEX(FPL_Fixtures_Extract[],MATCH($A42,FPL_Fixtures_Extract[[Player]:[Player]],0),MATCH(FPL_Combined[[#Headers],[Gameweek 14]],FPL_Fixtures_Extract[#Headers],0)))-4),Team_Key[[Full Name]:[Full Name]],0))&amp;RIGHT(INDEX(FPL_Fixtures_Extract[],MATCH($A42,FPL_Fixtures_Extract[[Player]:[Player]],0),MATCH(FPL_Combined[[#Headers],[Gameweek 14]],FPL_Fixtures_Extract[#Headers],0)),3))</f>
        <v>BOU(A) 3-3</v>
      </c>
      <c r="P42" t="str">
        <f ca="1">IF(RIGHT(FPL_Combined[[#Headers],[Gameweek 15]],2)&lt;$B$622,INDEX(FPL_Results_Extract[Gameweek 15],MATCH($A42,FPL_Results_Extract[[Player]:[Player]],0)),INDEX(Team_Key[[Abbreviation]:[Abbreviation]],MATCH(LEFT(INDEX(FPL_Fixtures_Extract[],MATCH($A42,FPL_Fixtures_Extract[[Player]:[Player]],0),MATCH(FPL_Combined[[#Headers],[Gameweek 15]],FPL_Fixtures_Extract[#Headers],0)),LEN(INDEX(FPL_Fixtures_Extract[],MATCH($A42,FPL_Fixtures_Extract[[Player]:[Player]],0),MATCH(FPL_Combined[[#Headers],[Gameweek 15]],FPL_Fixtures_Extract[#Headers],0)))-4),Team_Key[[Full Name]:[Full Name]],0))&amp;RIGHT(INDEX(FPL_Fixtures_Extract[],MATCH($A42,FPL_Fixtures_Extract[[Player]:[Player]],0),MATCH(FPL_Combined[[#Headers],[Gameweek 15]],FPL_Fixtures_Extract[#Headers],0)),3))</f>
        <v>CRY(H) 1-1</v>
      </c>
      <c r="Q42" t="str">
        <f ca="1">IF(RIGHT(FPL_Combined[[#Headers],[Gameweek 16]],2)&lt;$B$622,INDEX(FPL_Results_Extract[Gameweek 16],MATCH($A42,FPL_Results_Extract[[Player]:[Player]],0)),INDEX(Team_Key[[Abbreviation]:[Abbreviation]],MATCH(LEFT(INDEX(FPL_Fixtures_Extract[],MATCH($A42,FPL_Fixtures_Extract[[Player]:[Player]],0),MATCH(FPL_Combined[[#Headers],[Gameweek 16]],FPL_Fixtures_Extract[#Headers],0)),LEN(INDEX(FPL_Fixtures_Extract[],MATCH($A42,FPL_Fixtures_Extract[[Player]:[Player]],0),MATCH(FPL_Combined[[#Headers],[Gameweek 16]],FPL_Fixtures_Extract[#Headers],0)))-4),Team_Key[[Full Name]:[Full Name]],0))&amp;RIGHT(INDEX(FPL_Fixtures_Extract[],MATCH($A42,FPL_Fixtures_Extract[[Player]:[Player]],0),MATCH(FPL_Combined[[#Headers],[Gameweek 16]],FPL_Fixtures_Extract[#Headers],0)),3))</f>
        <v>NOR(A) 1-1</v>
      </c>
      <c r="R42" t="str">
        <f ca="1">IF(RIGHT(FPL_Combined[[#Headers],[Gameweek 17]],2)&lt;$B$622,INDEX(FPL_Results_Extract[Gameweek 17],MATCH($A42,FPL_Results_Extract[[Player]:[Player]],0)),INDEX(Team_Key[[Abbreviation]:[Abbreviation]],MATCH(LEFT(INDEX(FPL_Fixtures_Extract[],MATCH($A42,FPL_Fixtures_Extract[[Player]:[Player]],0),MATCH(FPL_Combined[[#Headers],[Gameweek 17]],FPL_Fixtures_Extract[#Headers],0)),LEN(INDEX(FPL_Fixtures_Extract[],MATCH($A42,FPL_Fixtures_Extract[[Player]:[Player]],0),MATCH(FPL_Combined[[#Headers],[Gameweek 17]],FPL_Fixtures_Extract[#Headers],0)))-4),Team_Key[[Full Name]:[Full Name]],0))&amp;RIGHT(INDEX(FPL_Fixtures_Extract[],MATCH($A42,FPL_Fixtures_Extract[[Player]:[Player]],0),MATCH(FPL_Combined[[#Headers],[Gameweek 17]],FPL_Fixtures_Extract[#Headers],0)),3))</f>
        <v>LEI(H) 2-3</v>
      </c>
      <c r="S42" t="str">
        <f ca="1">IF(RIGHT(FPL_Combined[[#Headers],[Gameweek 18]],2)&lt;$B$622,INDEX(FPL_Results_Extract[Gameweek 18],MATCH($A42,FPL_Results_Extract[[Player]:[Player]],0)),INDEX(Team_Key[[Abbreviation]:[Abbreviation]],MATCH(LEFT(INDEX(FPL_Fixtures_Extract[],MATCH($A42,FPL_Fixtures_Extract[[Player]:[Player]],0),MATCH(FPL_Combined[[#Headers],[Gameweek 18]],FPL_Fixtures_Extract[#Headers],0)),LEN(INDEX(FPL_Fixtures_Extract[],MATCH($A42,FPL_Fixtures_Extract[[Player]:[Player]],0),MATCH(FPL_Combined[[#Headers],[Gameweek 18]],FPL_Fixtures_Extract[#Headers],0)))-4),Team_Key[[Full Name]:[Full Name]],0))&amp;RIGHT(INDEX(FPL_Fixtures_Extract[],MATCH($A42,FPL_Fixtures_Extract[[Player]:[Player]],0),MATCH(FPL_Combined[[#Headers],[Gameweek 18]],FPL_Fixtures_Extract[#Headers],0)),3))</f>
        <v>NEW(A) 1-0</v>
      </c>
      <c r="T42" t="str">
        <f ca="1">IF(RIGHT(FPL_Combined[[#Headers],[Gameweek 19]],2)&lt;$B$622,INDEX(FPL_Results_Extract[Gameweek 19],MATCH($A42,FPL_Results_Extract[[Player]:[Player]],0)),INDEX(Team_Key[[Abbreviation]:[Abbreviation]],MATCH(LEFT(INDEX(FPL_Fixtures_Extract[],MATCH($A42,FPL_Fixtures_Extract[[Player]:[Player]],0),MATCH(FPL_Combined[[#Headers],[Gameweek 19]],FPL_Fixtures_Extract[#Headers],0)),LEN(INDEX(FPL_Fixtures_Extract[],MATCH($A42,FPL_Fixtures_Extract[[Player]:[Player]],0),MATCH(FPL_Combined[[#Headers],[Gameweek 19]],FPL_Fixtures_Extract[#Headers],0)))-4),Team_Key[[Full Name]:[Full Name]],0))&amp;RIGHT(INDEX(FPL_Fixtures_Extract[],MATCH($A42,FPL_Fixtures_Extract[[Player]:[Player]],0),MATCH(FPL_Combined[[#Headers],[Gameweek 19]],FPL_Fixtures_Extract[#Headers],0)),3))</f>
        <v>STK(H) 3-4</v>
      </c>
      <c r="U42" t="str">
        <f ca="1">IF(RIGHT(FPL_Combined[[#Headers],[Gameweek 20]],2)&lt;$B$622,INDEX(FPL_Results_Extract[Gameweek 20],MATCH($A42,FPL_Results_Extract[[Player]:[Player]],0)),INDEX(Team_Key[[Abbreviation]:[Abbreviation]],MATCH(LEFT(INDEX(FPL_Fixtures_Extract[],MATCH($A42,FPL_Fixtures_Extract[[Player]:[Player]],0),MATCH(FPL_Combined[[#Headers],[Gameweek 20]],FPL_Fixtures_Extract[#Headers],0)),LEN(INDEX(FPL_Fixtures_Extract[],MATCH($A42,FPL_Fixtures_Extract[[Player]:[Player]],0),MATCH(FPL_Combined[[#Headers],[Gameweek 20]],FPL_Fixtures_Extract[#Headers],0)))-4),Team_Key[[Full Name]:[Full Name]],0))&amp;RIGHT(INDEX(FPL_Fixtures_Extract[],MATCH($A42,FPL_Fixtures_Extract[[Player]:[Player]],0),MATCH(FPL_Combined[[#Headers],[Gameweek 20]],FPL_Fixtures_Extract[#Headers],0)),3))</f>
        <v>TOT(H) 1-1</v>
      </c>
      <c r="V42" t="str">
        <f ca="1">IF(RIGHT(FPL_Combined[[#Headers],[Gameweek 21]],2)&lt;$B$622,INDEX(FPL_Results_Extract[Gameweek 21],MATCH($A42,FPL_Results_Extract[[Player]:[Player]],0)),INDEX(Team_Key[[Abbreviation]:[Abbreviation]],MATCH(LEFT(INDEX(FPL_Fixtures_Extract[],MATCH($A42,FPL_Fixtures_Extract[[Player]:[Player]],0),MATCH(FPL_Combined[[#Headers],[Gameweek 21]],FPL_Fixtures_Extract[#Headers],0)),LEN(INDEX(FPL_Fixtures_Extract[],MATCH($A42,FPL_Fixtures_Extract[[Player]:[Player]],0),MATCH(FPL_Combined[[#Headers],[Gameweek 21]],FPL_Fixtures_Extract[#Headers],0)))-4),Team_Key[[Full Name]:[Full Name]],0))&amp;RIGHT(INDEX(FPL_Fixtures_Extract[],MATCH($A42,FPL_Fixtures_Extract[[Player]:[Player]],0),MATCH(FPL_Combined[[#Headers],[Gameweek 21]],FPL_Fixtures_Extract[#Headers],0)),3))</f>
        <v>MCI(A) 0-0</v>
      </c>
      <c r="W42" t="str">
        <f ca="1">IF(RIGHT(FPL_Combined[[#Headers],[Gameweek 22]],2)&lt;$B$622,INDEX(FPL_Results_Extract[Gameweek 22],MATCH($A42,FPL_Results_Extract[[Player]:[Player]],0)),INDEX(Team_Key[[Abbreviation]:[Abbreviation]],MATCH(LEFT(INDEX(FPL_Fixtures_Extract[],MATCH($A42,FPL_Fixtures_Extract[[Player]:[Player]],0),MATCH(FPL_Combined[[#Headers],[Gameweek 22]],FPL_Fixtures_Extract[#Headers],0)),LEN(INDEX(FPL_Fixtures_Extract[],MATCH($A42,FPL_Fixtures_Extract[[Player]:[Player]],0),MATCH(FPL_Combined[[#Headers],[Gameweek 22]],FPL_Fixtures_Extract[#Headers],0)))-4),Team_Key[[Full Name]:[Full Name]],0))&amp;RIGHT(INDEX(FPL_Fixtures_Extract[],MATCH($A42,FPL_Fixtures_Extract[[Player]:[Player]],0),MATCH(FPL_Combined[[#Headers],[Gameweek 22]],FPL_Fixtures_Extract[#Headers],0)),3))</f>
        <v>CHE(A) 3-3</v>
      </c>
      <c r="X42" t="str">
        <f ca="1">IF(RIGHT(FPL_Combined[[#Headers],[Gameweek 23]],2)&lt;$B$622,INDEX(FPL_Results_Extract[Gameweek 23],MATCH($A42,FPL_Results_Extract[[Player]:[Player]],0)),INDEX(Team_Key[[Abbreviation]:[Abbreviation]],MATCH(LEFT(INDEX(FPL_Fixtures_Extract[],MATCH($A42,FPL_Fixtures_Extract[[Player]:[Player]],0),MATCH(FPL_Combined[[#Headers],[Gameweek 23]],FPL_Fixtures_Extract[#Headers],0)),LEN(INDEX(FPL_Fixtures_Extract[],MATCH($A42,FPL_Fixtures_Extract[[Player]:[Player]],0),MATCH(FPL_Combined[[#Headers],[Gameweek 23]],FPL_Fixtures_Extract[#Headers],0)))-4),Team_Key[[Full Name]:[Full Name]],0))&amp;RIGHT(INDEX(FPL_Fixtures_Extract[],MATCH($A42,FPL_Fixtures_Extract[[Player]:[Player]],0),MATCH(FPL_Combined[[#Headers],[Gameweek 23]],FPL_Fixtures_Extract[#Headers],0)),3))</f>
        <v>SWA(H) 1-2</v>
      </c>
      <c r="Y42" t="str">
        <f ca="1">IF(RIGHT(FPL_Combined[[#Headers],[Gameweek 24]],2)&lt;$B$622,INDEX(FPL_Results_Extract[Team],MATCH($A42,FPL_Results_Extract[[Player]:[Player]],0)),INDEX(Team_Key[[Abbreviation]:[Abbreviation]],MATCH(LEFT(INDEX(FPL_Fixtures_Extract[],MATCH($A42,FPL_Fixtures_Extract[[Player]:[Player]],0),MATCH(FPL_Combined[[#Headers],[Gameweek 24]],FPL_Fixtures_Extract[#Headers],0)),LEN(INDEX(FPL_Fixtures_Extract[],MATCH($A42,FPL_Fixtures_Extract[[Player]:[Player]],0),MATCH(FPL_Combined[[#Headers],[Gameweek 24]],FPL_Fixtures_Extract[#Headers],0)))-4),Team_Key[[Full Name]:[Full Name]],0))&amp;RIGHT(INDEX(FPL_Fixtures_Extract[],MATCH($A42,FPL_Fixtures_Extract[[Player]:[Player]],0),MATCH(FPL_Combined[[#Headers],[Gameweek 24]],FPL_Fixtures_Extract[#Headers],0)),3))</f>
        <v>EVE</v>
      </c>
      <c r="Z42" t="str">
        <f ca="1">IF(RIGHT(FPL_Combined[[#Headers],[Gameweek 25]],2)&lt;$B$622,INDEX(FPL_Results_Extract[Player],MATCH($A42,FPL_Results_Extract[[Player]:[Player]],0)),INDEX(Team_Key[[Abbreviation]:[Abbreviation]],MATCH(LEFT(INDEX(FPL_Fixtures_Extract[],MATCH($A42,FPL_Fixtures_Extract[[Player]:[Player]],0),MATCH(FPL_Combined[[#Headers],[Gameweek 25]],FPL_Fixtures_Extract[#Headers],0)),LEN(INDEX(FPL_Fixtures_Extract[],MATCH($A42,FPL_Fixtures_Extract[[Player]:[Player]],0),MATCH(FPL_Combined[[#Headers],[Gameweek 25]],FPL_Fixtures_Extract[#Headers],0)))-4),Team_Key[[Full Name]:[Full Name]],0))&amp;RIGHT(INDEX(FPL_Fixtures_Extract[],MATCH($A42,FPL_Fixtures_Extract[[Player]:[Player]],0),MATCH(FPL_Combined[[#Headers],[Gameweek 25]],FPL_Fixtures_Extract[#Headers],0)),3))</f>
        <v>Baines</v>
      </c>
      <c r="AA42" t="str">
        <f ca="1">IF(RIGHT(FPL_Combined[[#Headers],[Gameweek 26]],2)&lt;$B$622,INDEX(FPL_Results_Extract[Gameweek 01],MATCH($A42,FPL_Results_Extract[[Player]:[Player]],0)),INDEX(Team_Key[[Abbreviation]:[Abbreviation]],MATCH(LEFT(INDEX(FPL_Fixtures_Extract[],MATCH($A42,FPL_Fixtures_Extract[[Player]:[Player]],0),MATCH(FPL_Combined[[#Headers],[Gameweek 26]],FPL_Fixtures_Extract[#Headers],0)),LEN(INDEX(FPL_Fixtures_Extract[],MATCH($A42,FPL_Fixtures_Extract[[Player]:[Player]],0),MATCH(FPL_Combined[[#Headers],[Gameweek 26]],FPL_Fixtures_Extract[#Headers],0)))-4),Team_Key[[Full Name]:[Full Name]],0))&amp;RIGHT(INDEX(FPL_Fixtures_Extract[],MATCH($A42,FPL_Fixtures_Extract[[Player]:[Player]],0),MATCH(FPL_Combined[[#Headers],[Gameweek 26]],FPL_Fixtures_Extract[#Headers],0)),3))</f>
        <v>WAT(H) 2-2</v>
      </c>
      <c r="AB42" t="str">
        <f ca="1">IF(RIGHT(FPL_Combined[[#Headers],[Gameweek 27]],2)&lt;$B$622,INDEX(FPL_Results_Extract[Gameweek 02],MATCH($A42,FPL_Results_Extract[[Player]:[Player]],0)),INDEX(Team_Key[[Abbreviation]:[Abbreviation]],MATCH(LEFT(INDEX(FPL_Fixtures_Extract[],MATCH($A42,FPL_Fixtures_Extract[[Player]:[Player]],0),MATCH(FPL_Combined[[#Headers],[Gameweek 27]],FPL_Fixtures_Extract[#Headers],0)),LEN(INDEX(FPL_Fixtures_Extract[],MATCH($A42,FPL_Fixtures_Extract[[Player]:[Player]],0),MATCH(FPL_Combined[[#Headers],[Gameweek 27]],FPL_Fixtures_Extract[#Headers],0)))-4),Team_Key[[Full Name]:[Full Name]],0))&amp;RIGHT(INDEX(FPL_Fixtures_Extract[],MATCH($A42,FPL_Fixtures_Extract[[Player]:[Player]],0),MATCH(FPL_Combined[[#Headers],[Gameweek 27]],FPL_Fixtures_Extract[#Headers],0)),3))</f>
        <v>SOU(A) 3-0</v>
      </c>
      <c r="AC42" t="str">
        <f ca="1">IF(RIGHT(FPL_Combined[[#Headers],[Gameweek 28]],2)&lt;$B$622,INDEX(FPL_Results_Extract[Gameweek 03],MATCH($A42,FPL_Results_Extract[[Player]:[Player]],0)),INDEX(Team_Key[[Abbreviation]:[Abbreviation]],MATCH(LEFT(INDEX(FPL_Fixtures_Extract[],MATCH($A42,FPL_Fixtures_Extract[[Player]:[Player]],0),MATCH(FPL_Combined[[#Headers],[Gameweek 28]],FPL_Fixtures_Extract[#Headers],0)),LEN(INDEX(FPL_Fixtures_Extract[],MATCH($A42,FPL_Fixtures_Extract[[Player]:[Player]],0),MATCH(FPL_Combined[[#Headers],[Gameweek 28]],FPL_Fixtures_Extract[#Headers],0)))-4),Team_Key[[Full Name]:[Full Name]],0))&amp;RIGHT(INDEX(FPL_Fixtures_Extract[],MATCH($A42,FPL_Fixtures_Extract[[Player]:[Player]],0),MATCH(FPL_Combined[[#Headers],[Gameweek 28]],FPL_Fixtures_Extract[#Headers],0)),3))</f>
        <v>MCI(H) 0-2</v>
      </c>
      <c r="AD42" t="str">
        <f ca="1">IF(RIGHT(FPL_Combined[[#Headers],[Gameweek 29]],2)&lt;$B$622,INDEX(FPL_Results_Extract[Gameweek 04],MATCH($A42,FPL_Results_Extract[[Player]:[Player]],0)),INDEX(Team_Key[[Abbreviation]:[Abbreviation]],MATCH(LEFT(INDEX(FPL_Fixtures_Extract[],MATCH($A42,FPL_Fixtures_Extract[[Player]:[Player]],0),MATCH(FPL_Combined[[#Headers],[Gameweek 29]],FPL_Fixtures_Extract[#Headers],0)),LEN(INDEX(FPL_Fixtures_Extract[],MATCH($A42,FPL_Fixtures_Extract[[Player]:[Player]],0),MATCH(FPL_Combined[[#Headers],[Gameweek 29]],FPL_Fixtures_Extract[#Headers],0)))-4),Team_Key[[Full Name]:[Full Name]],0))&amp;RIGHT(INDEX(FPL_Fixtures_Extract[],MATCH($A42,FPL_Fixtures_Extract[[Player]:[Player]],0),MATCH(FPL_Combined[[#Headers],[Gameweek 29]],FPL_Fixtures_Extract[#Headers],0)),3))</f>
        <v>WHU(H)</v>
      </c>
      <c r="AE42" t="e">
        <f ca="1">IF(RIGHT(FPL_Combined[[#Headers],[Gameweek 30]],2)&lt;$B$622,INDEX(FPL_Results_Extract[Gameweek 05],MATCH($A42,FPL_Results_Extract[[Player]:[Player]],0)),INDEX(Team_Key[[Abbreviation]:[Abbreviation]],MATCH(LEFT(INDEX(FPL_Fixtures_Extract[],MATCH($A42,FPL_Fixtures_Extract[[Player]:[Player]],0),MATCH(FPL_Combined[[#Headers],[Gameweek 30]],FPL_Fixtures_Extract[#Headers],0)),LEN(INDEX(FPL_Fixtures_Extract[],MATCH($A42,FPL_Fixtures_Extract[[Player]:[Player]],0),MATCH(FPL_Combined[[#Headers],[Gameweek 30]],FPL_Fixtures_Extract[#Headers],0)))-4),Team_Key[[Full Name]:[Full Name]],0))&amp;RIGHT(INDEX(FPL_Fixtures_Extract[],MATCH($A42,FPL_Fixtures_Extract[[Player]:[Player]],0),MATCH(FPL_Combined[[#Headers],[Gameweek 30]],FPL_Fixtures_Extract[#Headers],0)),3))</f>
        <v>#VALUE!</v>
      </c>
      <c r="AF42" t="str">
        <f ca="1">IF(RIGHT(FPL_Combined[[#Headers],[Gameweek 31]],2)&lt;$B$622,INDEX(FPL_Results_Extract[Gameweek 06],MATCH($A42,FPL_Results_Extract[[Player]:[Player]],0)),INDEX(Team_Key[[Abbreviation]:[Abbreviation]],MATCH(LEFT(INDEX(FPL_Fixtures_Extract[],MATCH($A42,FPL_Fixtures_Extract[[Player]:[Player]],0),MATCH(FPL_Combined[[#Headers],[Gameweek 31]],FPL_Fixtures_Extract[#Headers],0)),LEN(INDEX(FPL_Fixtures_Extract[],MATCH($A42,FPL_Fixtures_Extract[[Player]:[Player]],0),MATCH(FPL_Combined[[#Headers],[Gameweek 31]],FPL_Fixtures_Extract[#Headers],0)))-4),Team_Key[[Full Name]:[Full Name]],0))&amp;RIGHT(INDEX(FPL_Fixtures_Extract[],MATCH($A42,FPL_Fixtures_Extract[[Player]:[Player]],0),MATCH(FPL_Combined[[#Headers],[Gameweek 31]],FPL_Fixtures_Extract[#Headers],0)),3))</f>
        <v>ARS(H)</v>
      </c>
      <c r="AG42" t="str">
        <f ca="1">IF(RIGHT(FPL_Combined[[#Headers],[Gameweek 32]],2)&lt;$B$622,INDEX(FPL_Results_Extract[Gameweek 07],MATCH($A42,FPL_Results_Extract[[Player]:[Player]],0)),INDEX(Team_Key[[Abbreviation]:[Abbreviation]],MATCH(LEFT(INDEX(FPL_Fixtures_Extract[],MATCH($A42,FPL_Fixtures_Extract[[Player]:[Player]],0),MATCH(FPL_Combined[[#Headers],[Gameweek 32]],FPL_Fixtures_Extract[#Headers],0)),LEN(INDEX(FPL_Fixtures_Extract[],MATCH($A42,FPL_Fixtures_Extract[[Player]:[Player]],0),MATCH(FPL_Combined[[#Headers],[Gameweek 32]],FPL_Fixtures_Extract[#Headers],0)))-4),Team_Key[[Full Name]:[Full Name]],0))&amp;RIGHT(INDEX(FPL_Fixtures_Extract[],MATCH($A42,FPL_Fixtures_Extract[[Player]:[Player]],0),MATCH(FPL_Combined[[#Headers],[Gameweek 32]],FPL_Fixtures_Extract[#Headers],0)),3))</f>
        <v>MUN(A)</v>
      </c>
      <c r="AH42" t="str">
        <f ca="1">IF(RIGHT(FPL_Combined[[#Headers],[Gameweek 33]],2)&lt;$B$622,INDEX(FPL_Results_Extract[Gameweek 08],MATCH($A42,FPL_Results_Extract[[Player]:[Player]],0)),INDEX(Team_Key[[Abbreviation]:[Abbreviation]],MATCH(LEFT(INDEX(FPL_Fixtures_Extract[],MATCH($A42,FPL_Fixtures_Extract[[Player]:[Player]],0),MATCH(FPL_Combined[[#Headers],[Gameweek 33]],FPL_Fixtures_Extract[#Headers],0)),LEN(INDEX(FPL_Fixtures_Extract[],MATCH($A42,FPL_Fixtures_Extract[[Player]:[Player]],0),MATCH(FPL_Combined[[#Headers],[Gameweek 33]],FPL_Fixtures_Extract[#Headers],0)))-4),Team_Key[[Full Name]:[Full Name]],0))&amp;RIGHT(INDEX(FPL_Fixtures_Extract[],MATCH($A42,FPL_Fixtures_Extract[[Player]:[Player]],0),MATCH(FPL_Combined[[#Headers],[Gameweek 33]],FPL_Fixtures_Extract[#Headers],0)),3))</f>
        <v>WAT(A)</v>
      </c>
      <c r="AI42" t="str">
        <f ca="1">IF(RIGHT(FPL_Combined[[#Headers],[Gameweek 34]],2)&lt;$B$622,INDEX(FPL_Results_Extract[Gameweek 09],MATCH($A42,FPL_Results_Extract[[Player]:[Player]],0)),INDEX(Team_Key[[Abbreviation]:[Abbreviation]],MATCH(LEFT(INDEX(FPL_Fixtures_Extract[],MATCH($A42,FPL_Fixtures_Extract[[Player]:[Player]],0),MATCH(FPL_Combined[[#Headers],[Gameweek 34]],FPL_Fixtures_Extract[#Headers],0)),LEN(INDEX(FPL_Fixtures_Extract[],MATCH($A42,FPL_Fixtures_Extract[[Player]:[Player]],0),MATCH(FPL_Combined[[#Headers],[Gameweek 34]],FPL_Fixtures_Extract[#Headers],0)))-4),Team_Key[[Full Name]:[Full Name]],0))&amp;RIGHT(INDEX(FPL_Fixtures_Extract[],MATCH($A42,FPL_Fixtures_Extract[[Player]:[Player]],0),MATCH(FPL_Combined[[#Headers],[Gameweek 34]],FPL_Fixtures_Extract[#Headers],0)),3))</f>
        <v>SOU(H)</v>
      </c>
      <c r="AJ42" t="str">
        <f ca="1">IF(RIGHT(FPL_Combined[[#Headers],[Gameweek 35]],2)&lt;$B$622,INDEX(FPL_Results_Extract[Gameweek 10],MATCH($A42,FPL_Results_Extract[[Player]:[Player]],0)),INDEX(Team_Key[[Abbreviation]:[Abbreviation]],MATCH(LEFT(INDEX(FPL_Fixtures_Extract[],MATCH($A42,FPL_Fixtures_Extract[[Player]:[Player]],0),MATCH(FPL_Combined[[#Headers],[Gameweek 35]],FPL_Fixtures_Extract[#Headers],0)),LEN(INDEX(FPL_Fixtures_Extract[],MATCH($A42,FPL_Fixtures_Extract[[Player]:[Player]],0),MATCH(FPL_Combined[[#Headers],[Gameweek 35]],FPL_Fixtures_Extract[#Headers],0)))-4),Team_Key[[Full Name]:[Full Name]],0))&amp;RIGHT(INDEX(FPL_Fixtures_Extract[],MATCH($A42,FPL_Fixtures_Extract[[Player]:[Player]],0),MATCH(FPL_Combined[[#Headers],[Gameweek 35]],FPL_Fixtures_Extract[#Headers],0)),3))</f>
        <v>CRY(A)</v>
      </c>
      <c r="AK42" t="str">
        <f ca="1">IF(RIGHT(FPL_Combined[[#Headers],[Gameweek 36]],2)&lt;$B$622,INDEX(FPL_Results_Extract[Gameweek 11],MATCH($A42,FPL_Results_Extract[[Player]:[Player]],0)),INDEX(Team_Key[[Abbreviation]:[Abbreviation]],MATCH(LEFT(INDEX(FPL_Fixtures_Extract[],MATCH($A42,FPL_Fixtures_Extract[[Player]:[Player]],0),MATCH(FPL_Combined[[#Headers],[Gameweek 36]],FPL_Fixtures_Extract[#Headers],0)),LEN(INDEX(FPL_Fixtures_Extract[],MATCH($A42,FPL_Fixtures_Extract[[Player]:[Player]],0),MATCH(FPL_Combined[[#Headers],[Gameweek 36]],FPL_Fixtures_Extract[#Headers],0)))-4),Team_Key[[Full Name]:[Full Name]],0))&amp;RIGHT(INDEX(FPL_Fixtures_Extract[],MATCH($A42,FPL_Fixtures_Extract[[Player]:[Player]],0),MATCH(FPL_Combined[[#Headers],[Gameweek 36]],FPL_Fixtures_Extract[#Headers],0)),3))</f>
        <v>BOU(H)</v>
      </c>
      <c r="AL42" t="str">
        <f ca="1">IF(RIGHT(FPL_Combined[[#Headers],[Gameweek 37]],2)&lt;$B$622,INDEX(FPL_Results_Extract[Gameweek 12],MATCH($A42,FPL_Results_Extract[[Player]:[Player]],0)),INDEX(Team_Key[[Abbreviation]:[Abbreviation]],MATCH(LEFT(INDEX(FPL_Fixtures_Extract[],MATCH($A42,FPL_Fixtures_Extract[[Player]:[Player]],0),MATCH(FPL_Combined[[#Headers],[Gameweek 37]],FPL_Fixtures_Extract[#Headers],0)),LEN(INDEX(FPL_Fixtures_Extract[],MATCH($A42,FPL_Fixtures_Extract[[Player]:[Player]],0),MATCH(FPL_Combined[[#Headers],[Gameweek 37]],FPL_Fixtures_Extract[#Headers],0)))-4),Team_Key[[Full Name]:[Full Name]],0))&amp;RIGHT(INDEX(FPL_Fixtures_Extract[],MATCH($A42,FPL_Fixtures_Extract[[Player]:[Player]],0),MATCH(FPL_Combined[[#Headers],[Gameweek 37]],FPL_Fixtures_Extract[#Headers],0)),3))</f>
        <v>LEI(A)</v>
      </c>
      <c r="AM42" t="str">
        <f ca="1">IF(RIGHT(FPL_Combined[[#Headers],[Gameweek 38]],2)&lt;$B$622,INDEX(FPL_Results_Extract[Gameweek 13],MATCH($A42,FPL_Results_Extract[[Player]:[Player]],0)),INDEX(Team_Key[[Abbreviation]:[Abbreviation]],MATCH(LEFT(INDEX(FPL_Fixtures_Extract[],MATCH($A42,FPL_Fixtures_Extract[[Player]:[Player]],0),MATCH(FPL_Combined[[#Headers],[Gameweek 38]],FPL_Fixtures_Extract[#Headers],0)),LEN(INDEX(FPL_Fixtures_Extract[],MATCH($A42,FPL_Fixtures_Extract[[Player]:[Player]],0),MATCH(FPL_Combined[[#Headers],[Gameweek 38]],FPL_Fixtures_Extract[#Headers],0)))-4),Team_Key[[Full Name]:[Full Name]],0))&amp;RIGHT(INDEX(FPL_Fixtures_Extract[],MATCH($A42,FPL_Fixtures_Extract[[Player]:[Player]],0),MATCH(FPL_Combined[[#Headers],[Gameweek 38]],FPL_Fixtures_Extract[#Headers],0)),3))</f>
        <v>NOR(H)</v>
      </c>
    </row>
    <row r="43" spans="1:39" x14ac:dyDescent="0.45">
      <c r="A43" t="s">
        <v>52</v>
      </c>
      <c r="B43" t="str">
        <f ca="1">IF(RIGHT(FPL_Combined[[#Headers],[Gameweek 01]],2)&lt;$B$622,INDEX(FPL_Results_Extract[Gameweek 01],MATCH($A43,FPL_Results_Extract[[Player]:[Player]],0)),INDEX(Team_Key[[Abbreviation]:[Abbreviation]],MATCH(LEFT(INDEX(FPL_Fixtures_Extract[],MATCH($A43,FPL_Fixtures_Extract[[Player]:[Player]],0),MATCH(FPL_Combined[[#Headers],[Gameweek 01]],FPL_Fixtures_Extract[#Headers],0)),LEN(INDEX(FPL_Fixtures_Extract[],MATCH($A43,FPL_Fixtures_Extract[[Player]:[Player]],0),MATCH(FPL_Combined[[#Headers],[Gameweek 01]],FPL_Fixtures_Extract[#Headers],0)))-4),Team_Key[[Full Name]:[Full Name]],0))&amp;RIGHT(INDEX(FPL_Fixtures_Extract[],MATCH($A43,FPL_Fixtures_Extract[[Player]:[Player]],0),MATCH(FPL_Combined[[#Headers],[Gameweek 01]],FPL_Fixtures_Extract[#Headers],0)),3))</f>
        <v>BOU(A) 1-0</v>
      </c>
      <c r="C43" t="str">
        <f ca="1">IF(RIGHT(FPL_Combined[[#Headers],[Gameweek 02]],2)&lt;$B$622,INDEX(FPL_Results_Extract[Gameweek 02],MATCH($A43,FPL_Results_Extract[[Player]:[Player]],0)),INDEX(Team_Key[[Abbreviation]:[Abbreviation]],MATCH(LEFT(INDEX(FPL_Fixtures_Extract[],MATCH($A43,FPL_Fixtures_Extract[[Player]:[Player]],0),MATCH(FPL_Combined[[#Headers],[Gameweek 02]],FPL_Fixtures_Extract[#Headers],0)),LEN(INDEX(FPL_Fixtures_Extract[],MATCH($A43,FPL_Fixtures_Extract[[Player]:[Player]],0),MATCH(FPL_Combined[[#Headers],[Gameweek 02]],FPL_Fixtures_Extract[#Headers],0)))-4),Team_Key[[Full Name]:[Full Name]],0))&amp;RIGHT(INDEX(FPL_Fixtures_Extract[],MATCH($A43,FPL_Fixtures_Extract[[Player]:[Player]],0),MATCH(FPL_Combined[[#Headers],[Gameweek 02]],FPL_Fixtures_Extract[#Headers],0)),3))</f>
        <v>MUN(H) 0-1</v>
      </c>
      <c r="D43" t="str">
        <f ca="1">IF(RIGHT(FPL_Combined[[#Headers],[Gameweek 03]],2)&lt;$B$622,INDEX(FPL_Results_Extract[Gameweek 03],MATCH($A43,FPL_Results_Extract[[Player]:[Player]],0)),INDEX(Team_Key[[Abbreviation]:[Abbreviation]],MATCH(LEFT(INDEX(FPL_Fixtures_Extract[],MATCH($A43,FPL_Fixtures_Extract[[Player]:[Player]],0),MATCH(FPL_Combined[[#Headers],[Gameweek 03]],FPL_Fixtures_Extract[#Headers],0)),LEN(INDEX(FPL_Fixtures_Extract[],MATCH($A43,FPL_Fixtures_Extract[[Player]:[Player]],0),MATCH(FPL_Combined[[#Headers],[Gameweek 03]],FPL_Fixtures_Extract[#Headers],0)))-4),Team_Key[[Full Name]:[Full Name]],0))&amp;RIGHT(INDEX(FPL_Fixtures_Extract[],MATCH($A43,FPL_Fixtures_Extract[[Player]:[Player]],0),MATCH(FPL_Combined[[#Headers],[Gameweek 03]],FPL_Fixtures_Extract[#Headers],0)),3))</f>
        <v>CRY(A) 1-2</v>
      </c>
      <c r="E43" t="str">
        <f ca="1">IF(RIGHT(FPL_Combined[[#Headers],[Gameweek 04]],2)&lt;$B$622,INDEX(FPL_Results_Extract[Gameweek 04],MATCH($A43,FPL_Results_Extract[[Player]:[Player]],0)),INDEX(Team_Key[[Abbreviation]:[Abbreviation]],MATCH(LEFT(INDEX(FPL_Fixtures_Extract[],MATCH($A43,FPL_Fixtures_Extract[[Player]:[Player]],0),MATCH(FPL_Combined[[#Headers],[Gameweek 04]],FPL_Fixtures_Extract[#Headers],0)),LEN(INDEX(FPL_Fixtures_Extract[],MATCH($A43,FPL_Fixtures_Extract[[Player]:[Player]],0),MATCH(FPL_Combined[[#Headers],[Gameweek 04]],FPL_Fixtures_Extract[#Headers],0)))-4),Team_Key[[Full Name]:[Full Name]],0))&amp;RIGHT(INDEX(FPL_Fixtures_Extract[],MATCH($A43,FPL_Fixtures_Extract[[Player]:[Player]],0),MATCH(FPL_Combined[[#Headers],[Gameweek 04]],FPL_Fixtures_Extract[#Headers],0)),3))</f>
        <v>SUN(H) 2-2</v>
      </c>
      <c r="F43" t="str">
        <f ca="1">IF(RIGHT(FPL_Combined[[#Headers],[Gameweek 05]],2)&lt;$B$622,INDEX(FPL_Results_Extract[Gameweek 05],MATCH($A43,FPL_Results_Extract[[Player]:[Player]],0)),INDEX(Team_Key[[Abbreviation]:[Abbreviation]],MATCH(LEFT(INDEX(FPL_Fixtures_Extract[],MATCH($A43,FPL_Fixtures_Extract[[Player]:[Player]],0),MATCH(FPL_Combined[[#Headers],[Gameweek 05]],FPL_Fixtures_Extract[#Headers],0)),LEN(INDEX(FPL_Fixtures_Extract[],MATCH($A43,FPL_Fixtures_Extract[[Player]:[Player]],0),MATCH(FPL_Combined[[#Headers],[Gameweek 05]],FPL_Fixtures_Extract[#Headers],0)))-4),Team_Key[[Full Name]:[Full Name]],0))&amp;RIGHT(INDEX(FPL_Fixtures_Extract[],MATCH($A43,FPL_Fixtures_Extract[[Player]:[Player]],0),MATCH(FPL_Combined[[#Headers],[Gameweek 05]],FPL_Fixtures_Extract[#Headers],0)),3))</f>
        <v>LEI(A) 2-3</v>
      </c>
      <c r="G43" t="str">
        <f ca="1">IF(RIGHT(FPL_Combined[[#Headers],[Gameweek 06]],2)&lt;$B$622,INDEX(FPL_Results_Extract[Gameweek 06],MATCH($A43,FPL_Results_Extract[[Player]:[Player]],0)),INDEX(Team_Key[[Abbreviation]:[Abbreviation]],MATCH(LEFT(INDEX(FPL_Fixtures_Extract[],MATCH($A43,FPL_Fixtures_Extract[[Player]:[Player]],0),MATCH(FPL_Combined[[#Headers],[Gameweek 06]],FPL_Fixtures_Extract[#Headers],0)),LEN(INDEX(FPL_Fixtures_Extract[],MATCH($A43,FPL_Fixtures_Extract[[Player]:[Player]],0),MATCH(FPL_Combined[[#Headers],[Gameweek 06]],FPL_Fixtures_Extract[#Headers],0)))-4),Team_Key[[Full Name]:[Full Name]],0))&amp;RIGHT(INDEX(FPL_Fixtures_Extract[],MATCH($A43,FPL_Fixtures_Extract[[Player]:[Player]],0),MATCH(FPL_Combined[[#Headers],[Gameweek 06]],FPL_Fixtures_Extract[#Headers],0)),3))</f>
        <v>WBA(H) 0-1</v>
      </c>
      <c r="H43" t="str">
        <f ca="1">IF(RIGHT(FPL_Combined[[#Headers],[Gameweek 07]],2)&lt;$B$622,INDEX(FPL_Results_Extract[Gameweek 07],MATCH($A43,FPL_Results_Extract[[Player]:[Player]],0)),INDEX(Team_Key[[Abbreviation]:[Abbreviation]],MATCH(LEFT(INDEX(FPL_Fixtures_Extract[],MATCH($A43,FPL_Fixtures_Extract[[Player]:[Player]],0),MATCH(FPL_Combined[[#Headers],[Gameweek 07]],FPL_Fixtures_Extract[#Headers],0)),LEN(INDEX(FPL_Fixtures_Extract[],MATCH($A43,FPL_Fixtures_Extract[[Player]:[Player]],0),MATCH(FPL_Combined[[#Headers],[Gameweek 07]],FPL_Fixtures_Extract[#Headers],0)))-4),Team_Key[[Full Name]:[Full Name]],0))&amp;RIGHT(INDEX(FPL_Fixtures_Extract[],MATCH($A43,FPL_Fixtures_Extract[[Player]:[Player]],0),MATCH(FPL_Combined[[#Headers],[Gameweek 07]],FPL_Fixtures_Extract[#Headers],0)),3))</f>
        <v>LIV(A) 2-3</v>
      </c>
      <c r="I43" t="str">
        <f ca="1">IF(RIGHT(FPL_Combined[[#Headers],[Gameweek 08]],2)&lt;$B$622,INDEX(FPL_Results_Extract[Gameweek 08],MATCH($A43,FPL_Results_Extract[[Player]:[Player]],0)),INDEX(Team_Key[[Abbreviation]:[Abbreviation]],MATCH(LEFT(INDEX(FPL_Fixtures_Extract[],MATCH($A43,FPL_Fixtures_Extract[[Player]:[Player]],0),MATCH(FPL_Combined[[#Headers],[Gameweek 08]],FPL_Fixtures_Extract[#Headers],0)),LEN(INDEX(FPL_Fixtures_Extract[],MATCH($A43,FPL_Fixtures_Extract[[Player]:[Player]],0),MATCH(FPL_Combined[[#Headers],[Gameweek 08]],FPL_Fixtures_Extract[#Headers],0)))-4),Team_Key[[Full Name]:[Full Name]],0))&amp;RIGHT(INDEX(FPL_Fixtures_Extract[],MATCH($A43,FPL_Fixtures_Extract[[Player]:[Player]],0),MATCH(FPL_Combined[[#Headers],[Gameweek 08]],FPL_Fixtures_Extract[#Headers],0)),3))</f>
        <v>STK(H) 0-1</v>
      </c>
      <c r="J43" t="str">
        <f ca="1">IF(RIGHT(FPL_Combined[[#Headers],[Gameweek 09]],2)&lt;$B$622,INDEX(FPL_Results_Extract[Gameweek 09],MATCH($A43,FPL_Results_Extract[[Player]:[Player]],0)),INDEX(Team_Key[[Abbreviation]:[Abbreviation]],MATCH(LEFT(INDEX(FPL_Fixtures_Extract[],MATCH($A43,FPL_Fixtures_Extract[[Player]:[Player]],0),MATCH(FPL_Combined[[#Headers],[Gameweek 09]],FPL_Fixtures_Extract[#Headers],0)),LEN(INDEX(FPL_Fixtures_Extract[],MATCH($A43,FPL_Fixtures_Extract[[Player]:[Player]],0),MATCH(FPL_Combined[[#Headers],[Gameweek 09]],FPL_Fixtures_Extract[#Headers],0)))-4),Team_Key[[Full Name]:[Full Name]],0))&amp;RIGHT(INDEX(FPL_Fixtures_Extract[],MATCH($A43,FPL_Fixtures_Extract[[Player]:[Player]],0),MATCH(FPL_Combined[[#Headers],[Gameweek 09]],FPL_Fixtures_Extract[#Headers],0)),3))</f>
        <v>CHE(A) 0-2</v>
      </c>
      <c r="K43" t="str">
        <f ca="1">IF(RIGHT(FPL_Combined[[#Headers],[Gameweek 10]],2)&lt;$B$622,INDEX(FPL_Results_Extract[Gameweek 10],MATCH($A43,FPL_Results_Extract[[Player]:[Player]],0)),INDEX(Team_Key[[Abbreviation]:[Abbreviation]],MATCH(LEFT(INDEX(FPL_Fixtures_Extract[],MATCH($A43,FPL_Fixtures_Extract[[Player]:[Player]],0),MATCH(FPL_Combined[[#Headers],[Gameweek 10]],FPL_Fixtures_Extract[#Headers],0)),LEN(INDEX(FPL_Fixtures_Extract[],MATCH($A43,FPL_Fixtures_Extract[[Player]:[Player]],0),MATCH(FPL_Combined[[#Headers],[Gameweek 10]],FPL_Fixtures_Extract[#Headers],0)))-4),Team_Key[[Full Name]:[Full Name]],0))&amp;RIGHT(INDEX(FPL_Fixtures_Extract[],MATCH($A43,FPL_Fixtures_Extract[[Player]:[Player]],0),MATCH(FPL_Combined[[#Headers],[Gameweek 10]],FPL_Fixtures_Extract[#Headers],0)),3))</f>
        <v>SWA(H) 1-2</v>
      </c>
      <c r="L43" t="str">
        <f ca="1">IF(RIGHT(FPL_Combined[[#Headers],[Gameweek 11]],2)&lt;$B$622,INDEX(FPL_Results_Extract[Gameweek 11],MATCH($A43,FPL_Results_Extract[[Player]:[Player]],0)),INDEX(Team_Key[[Abbreviation]:[Abbreviation]],MATCH(LEFT(INDEX(FPL_Fixtures_Extract[],MATCH($A43,FPL_Fixtures_Extract[[Player]:[Player]],0),MATCH(FPL_Combined[[#Headers],[Gameweek 11]],FPL_Fixtures_Extract[#Headers],0)),LEN(INDEX(FPL_Fixtures_Extract[],MATCH($A43,FPL_Fixtures_Extract[[Player]:[Player]],0),MATCH(FPL_Combined[[#Headers],[Gameweek 11]],FPL_Fixtures_Extract[#Headers],0)))-4),Team_Key[[Full Name]:[Full Name]],0))&amp;RIGHT(INDEX(FPL_Fixtures_Extract[],MATCH($A43,FPL_Fixtures_Extract[[Player]:[Player]],0),MATCH(FPL_Combined[[#Headers],[Gameweek 11]],FPL_Fixtures_Extract[#Headers],0)),3))</f>
        <v>TOT(A) 1-3</v>
      </c>
      <c r="M43" t="str">
        <f ca="1">IF(RIGHT(FPL_Combined[[#Headers],[Gameweek 12]],2)&lt;$B$622,INDEX(FPL_Results_Extract[Gameweek 12],MATCH($A43,FPL_Results_Extract[[Player]:[Player]],0)),INDEX(Team_Key[[Abbreviation]:[Abbreviation]],MATCH(LEFT(INDEX(FPL_Fixtures_Extract[],MATCH($A43,FPL_Fixtures_Extract[[Player]:[Player]],0),MATCH(FPL_Combined[[#Headers],[Gameweek 12]],FPL_Fixtures_Extract[#Headers],0)),LEN(INDEX(FPL_Fixtures_Extract[],MATCH($A43,FPL_Fixtures_Extract[[Player]:[Player]],0),MATCH(FPL_Combined[[#Headers],[Gameweek 12]],FPL_Fixtures_Extract[#Headers],0)))-4),Team_Key[[Full Name]:[Full Name]],0))&amp;RIGHT(INDEX(FPL_Fixtures_Extract[],MATCH($A43,FPL_Fixtures_Extract[[Player]:[Player]],0),MATCH(FPL_Combined[[#Headers],[Gameweek 12]],FPL_Fixtures_Extract[#Headers],0)),3))</f>
        <v>MCI(H) 0-0</v>
      </c>
      <c r="N43" t="str">
        <f ca="1">IF(RIGHT(FPL_Combined[[#Headers],[Gameweek 13]],2)&lt;$B$622,INDEX(FPL_Results_Extract[Gameweek 13],MATCH($A43,FPL_Results_Extract[[Player]:[Player]],0)),INDEX(Team_Key[[Abbreviation]:[Abbreviation]],MATCH(LEFT(INDEX(FPL_Fixtures_Extract[],MATCH($A43,FPL_Fixtures_Extract[[Player]:[Player]],0),MATCH(FPL_Combined[[#Headers],[Gameweek 13]],FPL_Fixtures_Extract[#Headers],0)),LEN(INDEX(FPL_Fixtures_Extract[],MATCH($A43,FPL_Fixtures_Extract[[Player]:[Player]],0),MATCH(FPL_Combined[[#Headers],[Gameweek 13]],FPL_Fixtures_Extract[#Headers],0)))-4),Team_Key[[Full Name]:[Full Name]],0))&amp;RIGHT(INDEX(FPL_Fixtures_Extract[],MATCH($A43,FPL_Fixtures_Extract[[Player]:[Player]],0),MATCH(FPL_Combined[[#Headers],[Gameweek 13]],FPL_Fixtures_Extract[#Headers],0)),3))</f>
        <v>EVE(A) 0-4</v>
      </c>
      <c r="O43" t="str">
        <f ca="1">IF(RIGHT(FPL_Combined[[#Headers],[Gameweek 14]],2)&lt;$B$622,INDEX(FPL_Results_Extract[Gameweek 14],MATCH($A43,FPL_Results_Extract[[Player]:[Player]],0)),INDEX(Team_Key[[Abbreviation]:[Abbreviation]],MATCH(LEFT(INDEX(FPL_Fixtures_Extract[],MATCH($A43,FPL_Fixtures_Extract[[Player]:[Player]],0),MATCH(FPL_Combined[[#Headers],[Gameweek 14]],FPL_Fixtures_Extract[#Headers],0)),LEN(INDEX(FPL_Fixtures_Extract[],MATCH($A43,FPL_Fixtures_Extract[[Player]:[Player]],0),MATCH(FPL_Combined[[#Headers],[Gameweek 14]],FPL_Fixtures_Extract[#Headers],0)))-4),Team_Key[[Full Name]:[Full Name]],0))&amp;RIGHT(INDEX(FPL_Fixtures_Extract[],MATCH($A43,FPL_Fixtures_Extract[[Player]:[Player]],0),MATCH(FPL_Combined[[#Headers],[Gameweek 14]],FPL_Fixtures_Extract[#Headers],0)),3))</f>
        <v>WAT(H) 2-3</v>
      </c>
      <c r="P43" t="str">
        <f ca="1">IF(RIGHT(FPL_Combined[[#Headers],[Gameweek 15]],2)&lt;$B$622,INDEX(FPL_Results_Extract[Gameweek 15],MATCH($A43,FPL_Results_Extract[[Player]:[Player]],0)),INDEX(Team_Key[[Abbreviation]:[Abbreviation]],MATCH(LEFT(INDEX(FPL_Fixtures_Extract[],MATCH($A43,FPL_Fixtures_Extract[[Player]:[Player]],0),MATCH(FPL_Combined[[#Headers],[Gameweek 15]],FPL_Fixtures_Extract[#Headers],0)),LEN(INDEX(FPL_Fixtures_Extract[],MATCH($A43,FPL_Fixtures_Extract[[Player]:[Player]],0),MATCH(FPL_Combined[[#Headers],[Gameweek 15]],FPL_Fixtures_Extract[#Headers],0)))-4),Team_Key[[Full Name]:[Full Name]],0))&amp;RIGHT(INDEX(FPL_Fixtures_Extract[],MATCH($A43,FPL_Fixtures_Extract[[Player]:[Player]],0),MATCH(FPL_Combined[[#Headers],[Gameweek 15]],FPL_Fixtures_Extract[#Headers],0)),3))</f>
        <v>SOU(A) 1-1</v>
      </c>
      <c r="Q43" t="str">
        <f ca="1">IF(RIGHT(FPL_Combined[[#Headers],[Gameweek 16]],2)&lt;$B$622,INDEX(FPL_Results_Extract[Gameweek 16],MATCH($A43,FPL_Results_Extract[[Player]:[Player]],0)),INDEX(Team_Key[[Abbreviation]:[Abbreviation]],MATCH(LEFT(INDEX(FPL_Fixtures_Extract[],MATCH($A43,FPL_Fixtures_Extract[[Player]:[Player]],0),MATCH(FPL_Combined[[#Headers],[Gameweek 16]],FPL_Fixtures_Extract[#Headers],0)),LEN(INDEX(FPL_Fixtures_Extract[],MATCH($A43,FPL_Fixtures_Extract[[Player]:[Player]],0),MATCH(FPL_Combined[[#Headers],[Gameweek 16]],FPL_Fixtures_Extract[#Headers],0)))-4),Team_Key[[Full Name]:[Full Name]],0))&amp;RIGHT(INDEX(FPL_Fixtures_Extract[],MATCH($A43,FPL_Fixtures_Extract[[Player]:[Player]],0),MATCH(FPL_Combined[[#Headers],[Gameweek 16]],FPL_Fixtures_Extract[#Headers],0)),3))</f>
        <v>ARS(H) 0-2</v>
      </c>
      <c r="R43" t="str">
        <f ca="1">IF(RIGHT(FPL_Combined[[#Headers],[Gameweek 17]],2)&lt;$B$622,INDEX(FPL_Results_Extract[Gameweek 17],MATCH($A43,FPL_Results_Extract[[Player]:[Player]],0)),INDEX(Team_Key[[Abbreviation]:[Abbreviation]],MATCH(LEFT(INDEX(FPL_Fixtures_Extract[],MATCH($A43,FPL_Fixtures_Extract[[Player]:[Player]],0),MATCH(FPL_Combined[[#Headers],[Gameweek 17]],FPL_Fixtures_Extract[#Headers],0)),LEN(INDEX(FPL_Fixtures_Extract[],MATCH($A43,FPL_Fixtures_Extract[[Player]:[Player]],0),MATCH(FPL_Combined[[#Headers],[Gameweek 17]],FPL_Fixtures_Extract[#Headers],0)))-4),Team_Key[[Full Name]:[Full Name]],0))&amp;RIGHT(INDEX(FPL_Fixtures_Extract[],MATCH($A43,FPL_Fixtures_Extract[[Player]:[Player]],0),MATCH(FPL_Combined[[#Headers],[Gameweek 17]],FPL_Fixtures_Extract[#Headers],0)),3))</f>
        <v>NEW(A) 1-1</v>
      </c>
      <c r="S43" t="str">
        <f ca="1">IF(RIGHT(FPL_Combined[[#Headers],[Gameweek 18]],2)&lt;$B$622,INDEX(FPL_Results_Extract[Gameweek 18],MATCH($A43,FPL_Results_Extract[[Player]:[Player]],0)),INDEX(Team_Key[[Abbreviation]:[Abbreviation]],MATCH(LEFT(INDEX(FPL_Fixtures_Extract[],MATCH($A43,FPL_Fixtures_Extract[[Player]:[Player]],0),MATCH(FPL_Combined[[#Headers],[Gameweek 18]],FPL_Fixtures_Extract[#Headers],0)),LEN(INDEX(FPL_Fixtures_Extract[],MATCH($A43,FPL_Fixtures_Extract[[Player]:[Player]],0),MATCH(FPL_Combined[[#Headers],[Gameweek 18]],FPL_Fixtures_Extract[#Headers],0)))-4),Team_Key[[Full Name]:[Full Name]],0))&amp;RIGHT(INDEX(FPL_Fixtures_Extract[],MATCH($A43,FPL_Fixtures_Extract[[Player]:[Player]],0),MATCH(FPL_Combined[[#Headers],[Gameweek 18]],FPL_Fixtures_Extract[#Headers],0)),3))</f>
        <v>WHU(H) 1-1</v>
      </c>
      <c r="T43" t="str">
        <f ca="1">IF(RIGHT(FPL_Combined[[#Headers],[Gameweek 19]],2)&lt;$B$622,INDEX(FPL_Results_Extract[Gameweek 19],MATCH($A43,FPL_Results_Extract[[Player]:[Player]],0)),INDEX(Team_Key[[Abbreviation]:[Abbreviation]],MATCH(LEFT(INDEX(FPL_Fixtures_Extract[],MATCH($A43,FPL_Fixtures_Extract[[Player]:[Player]],0),MATCH(FPL_Combined[[#Headers],[Gameweek 19]],FPL_Fixtures_Extract[#Headers],0)),LEN(INDEX(FPL_Fixtures_Extract[],MATCH($A43,FPL_Fixtures_Extract[[Player]:[Player]],0),MATCH(FPL_Combined[[#Headers],[Gameweek 19]],FPL_Fixtures_Extract[#Headers],0)))-4),Team_Key[[Full Name]:[Full Name]],0))&amp;RIGHT(INDEX(FPL_Fixtures_Extract[],MATCH($A43,FPL_Fixtures_Extract[[Player]:[Player]],0),MATCH(FPL_Combined[[#Headers],[Gameweek 19]],FPL_Fixtures_Extract[#Headers],0)),3))</f>
        <v>NOR(A) 0-2</v>
      </c>
      <c r="U43" t="str">
        <f ca="1">IF(RIGHT(FPL_Combined[[#Headers],[Gameweek 20]],2)&lt;$B$622,INDEX(FPL_Results_Extract[Gameweek 20],MATCH($A43,FPL_Results_Extract[[Player]:[Player]],0)),INDEX(Team_Key[[Abbreviation]:[Abbreviation]],MATCH(LEFT(INDEX(FPL_Fixtures_Extract[],MATCH($A43,FPL_Fixtures_Extract[[Player]:[Player]],0),MATCH(FPL_Combined[[#Headers],[Gameweek 20]],FPL_Fixtures_Extract[#Headers],0)),LEN(INDEX(FPL_Fixtures_Extract[],MATCH($A43,FPL_Fixtures_Extract[[Player]:[Player]],0),MATCH(FPL_Combined[[#Headers],[Gameweek 20]],FPL_Fixtures_Extract[#Headers],0)))-4),Team_Key[[Full Name]:[Full Name]],0))&amp;RIGHT(INDEX(FPL_Fixtures_Extract[],MATCH($A43,FPL_Fixtures_Extract[[Player]:[Player]],0),MATCH(FPL_Combined[[#Headers],[Gameweek 20]],FPL_Fixtures_Extract[#Headers],0)),3))</f>
        <v>SUN(A) 1-3</v>
      </c>
      <c r="V43" t="str">
        <f ca="1">IF(RIGHT(FPL_Combined[[#Headers],[Gameweek 21]],2)&lt;$B$622,INDEX(FPL_Results_Extract[Gameweek 21],MATCH($A43,FPL_Results_Extract[[Player]:[Player]],0)),INDEX(Team_Key[[Abbreviation]:[Abbreviation]],MATCH(LEFT(INDEX(FPL_Fixtures_Extract[],MATCH($A43,FPL_Fixtures_Extract[[Player]:[Player]],0),MATCH(FPL_Combined[[#Headers],[Gameweek 21]],FPL_Fixtures_Extract[#Headers],0)),LEN(INDEX(FPL_Fixtures_Extract[],MATCH($A43,FPL_Fixtures_Extract[[Player]:[Player]],0),MATCH(FPL_Combined[[#Headers],[Gameweek 21]],FPL_Fixtures_Extract[#Headers],0)))-4),Team_Key[[Full Name]:[Full Name]],0))&amp;RIGHT(INDEX(FPL_Fixtures_Extract[],MATCH($A43,FPL_Fixtures_Extract[[Player]:[Player]],0),MATCH(FPL_Combined[[#Headers],[Gameweek 21]],FPL_Fixtures_Extract[#Headers],0)),3))</f>
        <v>CRY(H) 1-0</v>
      </c>
      <c r="W43" t="str">
        <f ca="1">IF(RIGHT(FPL_Combined[[#Headers],[Gameweek 22]],2)&lt;$B$622,INDEX(FPL_Results_Extract[Gameweek 22],MATCH($A43,FPL_Results_Extract[[Player]:[Player]],0)),INDEX(Team_Key[[Abbreviation]:[Abbreviation]],MATCH(LEFT(INDEX(FPL_Fixtures_Extract[],MATCH($A43,FPL_Fixtures_Extract[[Player]:[Player]],0),MATCH(FPL_Combined[[#Headers],[Gameweek 22]],FPL_Fixtures_Extract[#Headers],0)),LEN(INDEX(FPL_Fixtures_Extract[],MATCH($A43,FPL_Fixtures_Extract[[Player]:[Player]],0),MATCH(FPL_Combined[[#Headers],[Gameweek 22]],FPL_Fixtures_Extract[#Headers],0)))-4),Team_Key[[Full Name]:[Full Name]],0))&amp;RIGHT(INDEX(FPL_Fixtures_Extract[],MATCH($A43,FPL_Fixtures_Extract[[Player]:[Player]],0),MATCH(FPL_Combined[[#Headers],[Gameweek 22]],FPL_Fixtures_Extract[#Headers],0)),3))</f>
        <v>LEI(H) 1-1</v>
      </c>
      <c r="X43" t="str">
        <f ca="1">IF(RIGHT(FPL_Combined[[#Headers],[Gameweek 23]],2)&lt;$B$622,INDEX(FPL_Results_Extract[Gameweek 23],MATCH($A43,FPL_Results_Extract[[Player]:[Player]],0)),INDEX(Team_Key[[Abbreviation]:[Abbreviation]],MATCH(LEFT(INDEX(FPL_Fixtures_Extract[],MATCH($A43,FPL_Fixtures_Extract[[Player]:[Player]],0),MATCH(FPL_Combined[[#Headers],[Gameweek 23]],FPL_Fixtures_Extract[#Headers],0)),LEN(INDEX(FPL_Fixtures_Extract[],MATCH($A43,FPL_Fixtures_Extract[[Player]:[Player]],0),MATCH(FPL_Combined[[#Headers],[Gameweek 23]],FPL_Fixtures_Extract[#Headers],0)))-4),Team_Key[[Full Name]:[Full Name]],0))&amp;RIGHT(INDEX(FPL_Fixtures_Extract[],MATCH($A43,FPL_Fixtures_Extract[[Player]:[Player]],0),MATCH(FPL_Combined[[#Headers],[Gameweek 23]],FPL_Fixtures_Extract[#Headers],0)),3))</f>
        <v>WBA(A) 0-0</v>
      </c>
      <c r="Y43" t="str">
        <f ca="1">IF(RIGHT(FPL_Combined[[#Headers],[Gameweek 24]],2)&lt;$B$622,INDEX(FPL_Results_Extract[Team],MATCH($A43,FPL_Results_Extract[[Player]:[Player]],0)),INDEX(Team_Key[[Abbreviation]:[Abbreviation]],MATCH(LEFT(INDEX(FPL_Fixtures_Extract[],MATCH($A43,FPL_Fixtures_Extract[[Player]:[Player]],0),MATCH(FPL_Combined[[#Headers],[Gameweek 24]],FPL_Fixtures_Extract[#Headers],0)),LEN(INDEX(FPL_Fixtures_Extract[],MATCH($A43,FPL_Fixtures_Extract[[Player]:[Player]],0),MATCH(FPL_Combined[[#Headers],[Gameweek 24]],FPL_Fixtures_Extract[#Headers],0)))-4),Team_Key[[Full Name]:[Full Name]],0))&amp;RIGHT(INDEX(FPL_Fixtures_Extract[],MATCH($A43,FPL_Fixtures_Extract[[Player]:[Player]],0),MATCH(FPL_Combined[[#Headers],[Gameweek 24]],FPL_Fixtures_Extract[#Headers],0)),3))</f>
        <v>AVL</v>
      </c>
      <c r="Z43" t="str">
        <f ca="1">IF(RIGHT(FPL_Combined[[#Headers],[Gameweek 25]],2)&lt;$B$622,INDEX(FPL_Results_Extract[Player],MATCH($A43,FPL_Results_Extract[[Player]:[Player]],0)),INDEX(Team_Key[[Abbreviation]:[Abbreviation]],MATCH(LEFT(INDEX(FPL_Fixtures_Extract[],MATCH($A43,FPL_Fixtures_Extract[[Player]:[Player]],0),MATCH(FPL_Combined[[#Headers],[Gameweek 25]],FPL_Fixtures_Extract[#Headers],0)),LEN(INDEX(FPL_Fixtures_Extract[],MATCH($A43,FPL_Fixtures_Extract[[Player]:[Player]],0),MATCH(FPL_Combined[[#Headers],[Gameweek 25]],FPL_Fixtures_Extract[#Headers],0)))-4),Team_Key[[Full Name]:[Full Name]],0))&amp;RIGHT(INDEX(FPL_Fixtures_Extract[],MATCH($A43,FPL_Fixtures_Extract[[Player]:[Player]],0),MATCH(FPL_Combined[[#Headers],[Gameweek 25]],FPL_Fixtures_Extract[#Headers],0)),3))</f>
        <v>Baker</v>
      </c>
      <c r="AA43" t="str">
        <f ca="1">IF(RIGHT(FPL_Combined[[#Headers],[Gameweek 26]],2)&lt;$B$622,INDEX(FPL_Results_Extract[Gameweek 01],MATCH($A43,FPL_Results_Extract[[Player]:[Player]],0)),INDEX(Team_Key[[Abbreviation]:[Abbreviation]],MATCH(LEFT(INDEX(FPL_Fixtures_Extract[],MATCH($A43,FPL_Fixtures_Extract[[Player]:[Player]],0),MATCH(FPL_Combined[[#Headers],[Gameweek 26]],FPL_Fixtures_Extract[#Headers],0)),LEN(INDEX(FPL_Fixtures_Extract[],MATCH($A43,FPL_Fixtures_Extract[[Player]:[Player]],0),MATCH(FPL_Combined[[#Headers],[Gameweek 26]],FPL_Fixtures_Extract[#Headers],0)))-4),Team_Key[[Full Name]:[Full Name]],0))&amp;RIGHT(INDEX(FPL_Fixtures_Extract[],MATCH($A43,FPL_Fixtures_Extract[[Player]:[Player]],0),MATCH(FPL_Combined[[#Headers],[Gameweek 26]],FPL_Fixtures_Extract[#Headers],0)),3))</f>
        <v>BOU(A) 1-0</v>
      </c>
      <c r="AB43" t="str">
        <f ca="1">IF(RIGHT(FPL_Combined[[#Headers],[Gameweek 27]],2)&lt;$B$622,INDEX(FPL_Results_Extract[Gameweek 02],MATCH($A43,FPL_Results_Extract[[Player]:[Player]],0)),INDEX(Team_Key[[Abbreviation]:[Abbreviation]],MATCH(LEFT(INDEX(FPL_Fixtures_Extract[],MATCH($A43,FPL_Fixtures_Extract[[Player]:[Player]],0),MATCH(FPL_Combined[[#Headers],[Gameweek 27]],FPL_Fixtures_Extract[#Headers],0)),LEN(INDEX(FPL_Fixtures_Extract[],MATCH($A43,FPL_Fixtures_Extract[[Player]:[Player]],0),MATCH(FPL_Combined[[#Headers],[Gameweek 27]],FPL_Fixtures_Extract[#Headers],0)))-4),Team_Key[[Full Name]:[Full Name]],0))&amp;RIGHT(INDEX(FPL_Fixtures_Extract[],MATCH($A43,FPL_Fixtures_Extract[[Player]:[Player]],0),MATCH(FPL_Combined[[#Headers],[Gameweek 27]],FPL_Fixtures_Extract[#Headers],0)),3))</f>
        <v>MUN(H) 0-1</v>
      </c>
      <c r="AC43" t="str">
        <f ca="1">IF(RIGHT(FPL_Combined[[#Headers],[Gameweek 28]],2)&lt;$B$622,INDEX(FPL_Results_Extract[Gameweek 03],MATCH($A43,FPL_Results_Extract[[Player]:[Player]],0)),INDEX(Team_Key[[Abbreviation]:[Abbreviation]],MATCH(LEFT(INDEX(FPL_Fixtures_Extract[],MATCH($A43,FPL_Fixtures_Extract[[Player]:[Player]],0),MATCH(FPL_Combined[[#Headers],[Gameweek 28]],FPL_Fixtures_Extract[#Headers],0)),LEN(INDEX(FPL_Fixtures_Extract[],MATCH($A43,FPL_Fixtures_Extract[[Player]:[Player]],0),MATCH(FPL_Combined[[#Headers],[Gameweek 28]],FPL_Fixtures_Extract[#Headers],0)))-4),Team_Key[[Full Name]:[Full Name]],0))&amp;RIGHT(INDEX(FPL_Fixtures_Extract[],MATCH($A43,FPL_Fixtures_Extract[[Player]:[Player]],0),MATCH(FPL_Combined[[#Headers],[Gameweek 28]],FPL_Fixtures_Extract[#Headers],0)),3))</f>
        <v>CRY(A) 1-2</v>
      </c>
      <c r="AD43" t="str">
        <f ca="1">IF(RIGHT(FPL_Combined[[#Headers],[Gameweek 29]],2)&lt;$B$622,INDEX(FPL_Results_Extract[Gameweek 04],MATCH($A43,FPL_Results_Extract[[Player]:[Player]],0)),INDEX(Team_Key[[Abbreviation]:[Abbreviation]],MATCH(LEFT(INDEX(FPL_Fixtures_Extract[],MATCH($A43,FPL_Fixtures_Extract[[Player]:[Player]],0),MATCH(FPL_Combined[[#Headers],[Gameweek 29]],FPL_Fixtures_Extract[#Headers],0)),LEN(INDEX(FPL_Fixtures_Extract[],MATCH($A43,FPL_Fixtures_Extract[[Player]:[Player]],0),MATCH(FPL_Combined[[#Headers],[Gameweek 29]],FPL_Fixtures_Extract[#Headers],0)))-4),Team_Key[[Full Name]:[Full Name]],0))&amp;RIGHT(INDEX(FPL_Fixtures_Extract[],MATCH($A43,FPL_Fixtures_Extract[[Player]:[Player]],0),MATCH(FPL_Combined[[#Headers],[Gameweek 29]],FPL_Fixtures_Extract[#Headers],0)),3))</f>
        <v>MCI(A)</v>
      </c>
      <c r="AE43" t="str">
        <f ca="1">IF(RIGHT(FPL_Combined[[#Headers],[Gameweek 30]],2)&lt;$B$622,INDEX(FPL_Results_Extract[Gameweek 05],MATCH($A43,FPL_Results_Extract[[Player]:[Player]],0)),INDEX(Team_Key[[Abbreviation]:[Abbreviation]],MATCH(LEFT(INDEX(FPL_Fixtures_Extract[],MATCH($A43,FPL_Fixtures_Extract[[Player]:[Player]],0),MATCH(FPL_Combined[[#Headers],[Gameweek 30]],FPL_Fixtures_Extract[#Headers],0)),LEN(INDEX(FPL_Fixtures_Extract[],MATCH($A43,FPL_Fixtures_Extract[[Player]:[Player]],0),MATCH(FPL_Combined[[#Headers],[Gameweek 30]],FPL_Fixtures_Extract[#Headers],0)))-4),Team_Key[[Full Name]:[Full Name]],0))&amp;RIGHT(INDEX(FPL_Fixtures_Extract[],MATCH($A43,FPL_Fixtures_Extract[[Player]:[Player]],0),MATCH(FPL_Combined[[#Headers],[Gameweek 30]],FPL_Fixtures_Extract[#Headers],0)),3))</f>
        <v>TOT(H)</v>
      </c>
      <c r="AF43" t="str">
        <f ca="1">IF(RIGHT(FPL_Combined[[#Headers],[Gameweek 31]],2)&lt;$B$622,INDEX(FPL_Results_Extract[Gameweek 06],MATCH($A43,FPL_Results_Extract[[Player]:[Player]],0)),INDEX(Team_Key[[Abbreviation]:[Abbreviation]],MATCH(LEFT(INDEX(FPL_Fixtures_Extract[],MATCH($A43,FPL_Fixtures_Extract[[Player]:[Player]],0),MATCH(FPL_Combined[[#Headers],[Gameweek 31]],FPL_Fixtures_Extract[#Headers],0)),LEN(INDEX(FPL_Fixtures_Extract[],MATCH($A43,FPL_Fixtures_Extract[[Player]:[Player]],0),MATCH(FPL_Combined[[#Headers],[Gameweek 31]],FPL_Fixtures_Extract[#Headers],0)))-4),Team_Key[[Full Name]:[Full Name]],0))&amp;RIGHT(INDEX(FPL_Fixtures_Extract[],MATCH($A43,FPL_Fixtures_Extract[[Player]:[Player]],0),MATCH(FPL_Combined[[#Headers],[Gameweek 31]],FPL_Fixtures_Extract[#Headers],0)),3))</f>
        <v>SWA(A)</v>
      </c>
      <c r="AG43" t="str">
        <f ca="1">IF(RIGHT(FPL_Combined[[#Headers],[Gameweek 32]],2)&lt;$B$622,INDEX(FPL_Results_Extract[Gameweek 07],MATCH($A43,FPL_Results_Extract[[Player]:[Player]],0)),INDEX(Team_Key[[Abbreviation]:[Abbreviation]],MATCH(LEFT(INDEX(FPL_Fixtures_Extract[],MATCH($A43,FPL_Fixtures_Extract[[Player]:[Player]],0),MATCH(FPL_Combined[[#Headers],[Gameweek 32]],FPL_Fixtures_Extract[#Headers],0)),LEN(INDEX(FPL_Fixtures_Extract[],MATCH($A43,FPL_Fixtures_Extract[[Player]:[Player]],0),MATCH(FPL_Combined[[#Headers],[Gameweek 32]],FPL_Fixtures_Extract[#Headers],0)))-4),Team_Key[[Full Name]:[Full Name]],0))&amp;RIGHT(INDEX(FPL_Fixtures_Extract[],MATCH($A43,FPL_Fixtures_Extract[[Player]:[Player]],0),MATCH(FPL_Combined[[#Headers],[Gameweek 32]],FPL_Fixtures_Extract[#Headers],0)),3))</f>
        <v>CHE(H)</v>
      </c>
      <c r="AH43" t="str">
        <f ca="1">IF(RIGHT(FPL_Combined[[#Headers],[Gameweek 33]],2)&lt;$B$622,INDEX(FPL_Results_Extract[Gameweek 08],MATCH($A43,FPL_Results_Extract[[Player]:[Player]],0)),INDEX(Team_Key[[Abbreviation]:[Abbreviation]],MATCH(LEFT(INDEX(FPL_Fixtures_Extract[],MATCH($A43,FPL_Fixtures_Extract[[Player]:[Player]],0),MATCH(FPL_Combined[[#Headers],[Gameweek 33]],FPL_Fixtures_Extract[#Headers],0)),LEN(INDEX(FPL_Fixtures_Extract[],MATCH($A43,FPL_Fixtures_Extract[[Player]:[Player]],0),MATCH(FPL_Combined[[#Headers],[Gameweek 33]],FPL_Fixtures_Extract[#Headers],0)))-4),Team_Key[[Full Name]:[Full Name]],0))&amp;RIGHT(INDEX(FPL_Fixtures_Extract[],MATCH($A43,FPL_Fixtures_Extract[[Player]:[Player]],0),MATCH(FPL_Combined[[#Headers],[Gameweek 33]],FPL_Fixtures_Extract[#Headers],0)),3))</f>
        <v>BOU(H)</v>
      </c>
      <c r="AI43" t="str">
        <f ca="1">IF(RIGHT(FPL_Combined[[#Headers],[Gameweek 34]],2)&lt;$B$622,INDEX(FPL_Results_Extract[Gameweek 09],MATCH($A43,FPL_Results_Extract[[Player]:[Player]],0)),INDEX(Team_Key[[Abbreviation]:[Abbreviation]],MATCH(LEFT(INDEX(FPL_Fixtures_Extract[],MATCH($A43,FPL_Fixtures_Extract[[Player]:[Player]],0),MATCH(FPL_Combined[[#Headers],[Gameweek 34]],FPL_Fixtures_Extract[#Headers],0)),LEN(INDEX(FPL_Fixtures_Extract[],MATCH($A43,FPL_Fixtures_Extract[[Player]:[Player]],0),MATCH(FPL_Combined[[#Headers],[Gameweek 34]],FPL_Fixtures_Extract[#Headers],0)))-4),Team_Key[[Full Name]:[Full Name]],0))&amp;RIGHT(INDEX(FPL_Fixtures_Extract[],MATCH($A43,FPL_Fixtures_Extract[[Player]:[Player]],0),MATCH(FPL_Combined[[#Headers],[Gameweek 34]],FPL_Fixtures_Extract[#Headers],0)),3))</f>
        <v>MUN(A)</v>
      </c>
      <c r="AJ43" t="str">
        <f ca="1">IF(RIGHT(FPL_Combined[[#Headers],[Gameweek 35]],2)&lt;$B$622,INDEX(FPL_Results_Extract[Gameweek 10],MATCH($A43,FPL_Results_Extract[[Player]:[Player]],0)),INDEX(Team_Key[[Abbreviation]:[Abbreviation]],MATCH(LEFT(INDEX(FPL_Fixtures_Extract[],MATCH($A43,FPL_Fixtures_Extract[[Player]:[Player]],0),MATCH(FPL_Combined[[#Headers],[Gameweek 35]],FPL_Fixtures_Extract[#Headers],0)),LEN(INDEX(FPL_Fixtures_Extract[],MATCH($A43,FPL_Fixtures_Extract[[Player]:[Player]],0),MATCH(FPL_Combined[[#Headers],[Gameweek 35]],FPL_Fixtures_Extract[#Headers],0)))-4),Team_Key[[Full Name]:[Full Name]],0))&amp;RIGHT(INDEX(FPL_Fixtures_Extract[],MATCH($A43,FPL_Fixtures_Extract[[Player]:[Player]],0),MATCH(FPL_Combined[[#Headers],[Gameweek 35]],FPL_Fixtures_Extract[#Headers],0)),3))</f>
        <v>SOU(H)</v>
      </c>
      <c r="AK43" t="str">
        <f ca="1">IF(RIGHT(FPL_Combined[[#Headers],[Gameweek 36]],2)&lt;$B$622,INDEX(FPL_Results_Extract[Gameweek 11],MATCH($A43,FPL_Results_Extract[[Player]:[Player]],0)),INDEX(Team_Key[[Abbreviation]:[Abbreviation]],MATCH(LEFT(INDEX(FPL_Fixtures_Extract[],MATCH($A43,FPL_Fixtures_Extract[[Player]:[Player]],0),MATCH(FPL_Combined[[#Headers],[Gameweek 36]],FPL_Fixtures_Extract[#Headers],0)),LEN(INDEX(FPL_Fixtures_Extract[],MATCH($A43,FPL_Fixtures_Extract[[Player]:[Player]],0),MATCH(FPL_Combined[[#Headers],[Gameweek 36]],FPL_Fixtures_Extract[#Headers],0)))-4),Team_Key[[Full Name]:[Full Name]],0))&amp;RIGHT(INDEX(FPL_Fixtures_Extract[],MATCH($A43,FPL_Fixtures_Extract[[Player]:[Player]],0),MATCH(FPL_Combined[[#Headers],[Gameweek 36]],FPL_Fixtures_Extract[#Headers],0)),3))</f>
        <v>WAT(A)</v>
      </c>
      <c r="AL43" t="str">
        <f ca="1">IF(RIGHT(FPL_Combined[[#Headers],[Gameweek 37]],2)&lt;$B$622,INDEX(FPL_Results_Extract[Gameweek 12],MATCH($A43,FPL_Results_Extract[[Player]:[Player]],0)),INDEX(Team_Key[[Abbreviation]:[Abbreviation]],MATCH(LEFT(INDEX(FPL_Fixtures_Extract[],MATCH($A43,FPL_Fixtures_Extract[[Player]:[Player]],0),MATCH(FPL_Combined[[#Headers],[Gameweek 37]],FPL_Fixtures_Extract[#Headers],0)),LEN(INDEX(FPL_Fixtures_Extract[],MATCH($A43,FPL_Fixtures_Extract[[Player]:[Player]],0),MATCH(FPL_Combined[[#Headers],[Gameweek 37]],FPL_Fixtures_Extract[#Headers],0)))-4),Team_Key[[Full Name]:[Full Name]],0))&amp;RIGHT(INDEX(FPL_Fixtures_Extract[],MATCH($A43,FPL_Fixtures_Extract[[Player]:[Player]],0),MATCH(FPL_Combined[[#Headers],[Gameweek 37]],FPL_Fixtures_Extract[#Headers],0)),3))</f>
        <v>NEW(H)</v>
      </c>
      <c r="AM43" t="str">
        <f ca="1">IF(RIGHT(FPL_Combined[[#Headers],[Gameweek 38]],2)&lt;$B$622,INDEX(FPL_Results_Extract[Gameweek 13],MATCH($A43,FPL_Results_Extract[[Player]:[Player]],0)),INDEX(Team_Key[[Abbreviation]:[Abbreviation]],MATCH(LEFT(INDEX(FPL_Fixtures_Extract[],MATCH($A43,FPL_Fixtures_Extract[[Player]:[Player]],0),MATCH(FPL_Combined[[#Headers],[Gameweek 38]],FPL_Fixtures_Extract[#Headers],0)),LEN(INDEX(FPL_Fixtures_Extract[],MATCH($A43,FPL_Fixtures_Extract[[Player]:[Player]],0),MATCH(FPL_Combined[[#Headers],[Gameweek 38]],FPL_Fixtures_Extract[#Headers],0)))-4),Team_Key[[Full Name]:[Full Name]],0))&amp;RIGHT(INDEX(FPL_Fixtures_Extract[],MATCH($A43,FPL_Fixtures_Extract[[Player]:[Player]],0),MATCH(FPL_Combined[[#Headers],[Gameweek 38]],FPL_Fixtures_Extract[#Headers],0)),3))</f>
        <v>ARS(A)</v>
      </c>
    </row>
    <row r="44" spans="1:39" x14ac:dyDescent="0.45">
      <c r="A44" t="s">
        <v>559</v>
      </c>
      <c r="B44" t="str">
        <f ca="1">IF(RIGHT(FPL_Combined[[#Headers],[Gameweek 01]],2)&lt;$B$622,INDEX(FPL_Results_Extract[Gameweek 01],MATCH($A44,FPL_Results_Extract[[Player]:[Player]],0)),INDEX(Team_Key[[Abbreviation]:[Abbreviation]],MATCH(LEFT(INDEX(FPL_Fixtures_Extract[],MATCH($A44,FPL_Fixtures_Extract[[Player]:[Player]],0),MATCH(FPL_Combined[[#Headers],[Gameweek 01]],FPL_Fixtures_Extract[#Headers],0)),LEN(INDEX(FPL_Fixtures_Extract[],MATCH($A44,FPL_Fixtures_Extract[[Player]:[Player]],0),MATCH(FPL_Combined[[#Headers],[Gameweek 01]],FPL_Fixtures_Extract[#Headers],0)))-4),Team_Key[[Full Name]:[Full Name]],0))&amp;RIGHT(INDEX(FPL_Fixtures_Extract[],MATCH($A44,FPL_Fixtures_Extract[[Player]:[Player]],0),MATCH(FPL_Combined[[#Headers],[Gameweek 01]],FPL_Fixtures_Extract[#Headers],0)),3))</f>
        <v>STK(A) 1-0</v>
      </c>
      <c r="C44" t="str">
        <f ca="1">IF(RIGHT(FPL_Combined[[#Headers],[Gameweek 02]],2)&lt;$B$622,INDEX(FPL_Results_Extract[Gameweek 02],MATCH($A44,FPL_Results_Extract[[Player]:[Player]],0)),INDEX(Team_Key[[Abbreviation]:[Abbreviation]],MATCH(LEFT(INDEX(FPL_Fixtures_Extract[],MATCH($A44,FPL_Fixtures_Extract[[Player]:[Player]],0),MATCH(FPL_Combined[[#Headers],[Gameweek 02]],FPL_Fixtures_Extract[#Headers],0)),LEN(INDEX(FPL_Fixtures_Extract[],MATCH($A44,FPL_Fixtures_Extract[[Player]:[Player]],0),MATCH(FPL_Combined[[#Headers],[Gameweek 02]],FPL_Fixtures_Extract[#Headers],0)))-4),Team_Key[[Full Name]:[Full Name]],0))&amp;RIGHT(INDEX(FPL_Fixtures_Extract[],MATCH($A44,FPL_Fixtures_Extract[[Player]:[Player]],0),MATCH(FPL_Combined[[#Headers],[Gameweek 02]],FPL_Fixtures_Extract[#Headers],0)),3))</f>
        <v>BOU(H) 1-0</v>
      </c>
      <c r="D44" t="str">
        <f ca="1">IF(RIGHT(FPL_Combined[[#Headers],[Gameweek 03]],2)&lt;$B$622,INDEX(FPL_Results_Extract[Gameweek 03],MATCH($A44,FPL_Results_Extract[[Player]:[Player]],0)),INDEX(Team_Key[[Abbreviation]:[Abbreviation]],MATCH(LEFT(INDEX(FPL_Fixtures_Extract[],MATCH($A44,FPL_Fixtures_Extract[[Player]:[Player]],0),MATCH(FPL_Combined[[#Headers],[Gameweek 03]],FPL_Fixtures_Extract[#Headers],0)),LEN(INDEX(FPL_Fixtures_Extract[],MATCH($A44,FPL_Fixtures_Extract[[Player]:[Player]],0),MATCH(FPL_Combined[[#Headers],[Gameweek 03]],FPL_Fixtures_Extract[#Headers],0)))-4),Team_Key[[Full Name]:[Full Name]],0))&amp;RIGHT(INDEX(FPL_Fixtures_Extract[],MATCH($A44,FPL_Fixtures_Extract[[Player]:[Player]],0),MATCH(FPL_Combined[[#Headers],[Gameweek 03]],FPL_Fixtures_Extract[#Headers],0)),3))</f>
        <v>ARS(A) 0-0</v>
      </c>
      <c r="E44" t="str">
        <f ca="1">IF(RIGHT(FPL_Combined[[#Headers],[Gameweek 04]],2)&lt;$B$622,INDEX(FPL_Results_Extract[Gameweek 04],MATCH($A44,FPL_Results_Extract[[Player]:[Player]],0)),INDEX(Team_Key[[Abbreviation]:[Abbreviation]],MATCH(LEFT(INDEX(FPL_Fixtures_Extract[],MATCH($A44,FPL_Fixtures_Extract[[Player]:[Player]],0),MATCH(FPL_Combined[[#Headers],[Gameweek 04]],FPL_Fixtures_Extract[#Headers],0)),LEN(INDEX(FPL_Fixtures_Extract[],MATCH($A44,FPL_Fixtures_Extract[[Player]:[Player]],0),MATCH(FPL_Combined[[#Headers],[Gameweek 04]],FPL_Fixtures_Extract[#Headers],0)))-4),Team_Key[[Full Name]:[Full Name]],0))&amp;RIGHT(INDEX(FPL_Fixtures_Extract[],MATCH($A44,FPL_Fixtures_Extract[[Player]:[Player]],0),MATCH(FPL_Combined[[#Headers],[Gameweek 04]],FPL_Fixtures_Extract[#Headers],0)),3))</f>
        <v>WHU(H) 0-3</v>
      </c>
      <c r="F44" t="str">
        <f ca="1">IF(RIGHT(FPL_Combined[[#Headers],[Gameweek 05]],2)&lt;$B$622,INDEX(FPL_Results_Extract[Gameweek 05],MATCH($A44,FPL_Results_Extract[[Player]:[Player]],0)),INDEX(Team_Key[[Abbreviation]:[Abbreviation]],MATCH(LEFT(INDEX(FPL_Fixtures_Extract[],MATCH($A44,FPL_Fixtures_Extract[[Player]:[Player]],0),MATCH(FPL_Combined[[#Headers],[Gameweek 05]],FPL_Fixtures_Extract[#Headers],0)),LEN(INDEX(FPL_Fixtures_Extract[],MATCH($A44,FPL_Fixtures_Extract[[Player]:[Player]],0),MATCH(FPL_Combined[[#Headers],[Gameweek 05]],FPL_Fixtures_Extract[#Headers],0)))-4),Team_Key[[Full Name]:[Full Name]],0))&amp;RIGHT(INDEX(FPL_Fixtures_Extract[],MATCH($A44,FPL_Fixtures_Extract[[Player]:[Player]],0),MATCH(FPL_Combined[[#Headers],[Gameweek 05]],FPL_Fixtures_Extract[#Headers],0)),3))</f>
        <v>MUN(A) 1-3</v>
      </c>
      <c r="G44" t="str">
        <f ca="1">IF(RIGHT(FPL_Combined[[#Headers],[Gameweek 06]],2)&lt;$B$622,INDEX(FPL_Results_Extract[Gameweek 06],MATCH($A44,FPL_Results_Extract[[Player]:[Player]],0)),INDEX(Team_Key[[Abbreviation]:[Abbreviation]],MATCH(LEFT(INDEX(FPL_Fixtures_Extract[],MATCH($A44,FPL_Fixtures_Extract[[Player]:[Player]],0),MATCH(FPL_Combined[[#Headers],[Gameweek 06]],FPL_Fixtures_Extract[#Headers],0)),LEN(INDEX(FPL_Fixtures_Extract[],MATCH($A44,FPL_Fixtures_Extract[[Player]:[Player]],0),MATCH(FPL_Combined[[#Headers],[Gameweek 06]],FPL_Fixtures_Extract[#Headers],0)))-4),Team_Key[[Full Name]:[Full Name]],0))&amp;RIGHT(INDEX(FPL_Fixtures_Extract[],MATCH($A44,FPL_Fixtures_Extract[[Player]:[Player]],0),MATCH(FPL_Combined[[#Headers],[Gameweek 06]],FPL_Fixtures_Extract[#Headers],0)),3))</f>
        <v>NOR(H) 1-1</v>
      </c>
      <c r="H44" t="str">
        <f ca="1">IF(RIGHT(FPL_Combined[[#Headers],[Gameweek 07]],2)&lt;$B$622,INDEX(FPL_Results_Extract[Gameweek 07],MATCH($A44,FPL_Results_Extract[[Player]:[Player]],0)),INDEX(Team_Key[[Abbreviation]:[Abbreviation]],MATCH(LEFT(INDEX(FPL_Fixtures_Extract[],MATCH($A44,FPL_Fixtures_Extract[[Player]:[Player]],0),MATCH(FPL_Combined[[#Headers],[Gameweek 07]],FPL_Fixtures_Extract[#Headers],0)),LEN(INDEX(FPL_Fixtures_Extract[],MATCH($A44,FPL_Fixtures_Extract[[Player]:[Player]],0),MATCH(FPL_Combined[[#Headers],[Gameweek 07]],FPL_Fixtures_Extract[#Headers],0)))-4),Team_Key[[Full Name]:[Full Name]],0))&amp;RIGHT(INDEX(FPL_Fixtures_Extract[],MATCH($A44,FPL_Fixtures_Extract[[Player]:[Player]],0),MATCH(FPL_Combined[[#Headers],[Gameweek 07]],FPL_Fixtures_Extract[#Headers],0)),3))</f>
        <v>AVL(H) 3-2</v>
      </c>
      <c r="I44" t="str">
        <f ca="1">IF(RIGHT(FPL_Combined[[#Headers],[Gameweek 08]],2)&lt;$B$622,INDEX(FPL_Results_Extract[Gameweek 08],MATCH($A44,FPL_Results_Extract[[Player]:[Player]],0)),INDEX(Team_Key[[Abbreviation]:[Abbreviation]],MATCH(LEFT(INDEX(FPL_Fixtures_Extract[],MATCH($A44,FPL_Fixtures_Extract[[Player]:[Player]],0),MATCH(FPL_Combined[[#Headers],[Gameweek 08]],FPL_Fixtures_Extract[#Headers],0)),LEN(INDEX(FPL_Fixtures_Extract[],MATCH($A44,FPL_Fixtures_Extract[[Player]:[Player]],0),MATCH(FPL_Combined[[#Headers],[Gameweek 08]],FPL_Fixtures_Extract[#Headers],0)))-4),Team_Key[[Full Name]:[Full Name]],0))&amp;RIGHT(INDEX(FPL_Fixtures_Extract[],MATCH($A44,FPL_Fixtures_Extract[[Player]:[Player]],0),MATCH(FPL_Combined[[#Headers],[Gameweek 08]],FPL_Fixtures_Extract[#Headers],0)),3))</f>
        <v>EVE(A) 1-1</v>
      </c>
      <c r="J44" t="str">
        <f ca="1">IF(RIGHT(FPL_Combined[[#Headers],[Gameweek 09]],2)&lt;$B$622,INDEX(FPL_Results_Extract[Gameweek 09],MATCH($A44,FPL_Results_Extract[[Player]:[Player]],0)),INDEX(Team_Key[[Abbreviation]:[Abbreviation]],MATCH(LEFT(INDEX(FPL_Fixtures_Extract[],MATCH($A44,FPL_Fixtures_Extract[[Player]:[Player]],0),MATCH(FPL_Combined[[#Headers],[Gameweek 09]],FPL_Fixtures_Extract[#Headers],0)),LEN(INDEX(FPL_Fixtures_Extract[],MATCH($A44,FPL_Fixtures_Extract[[Player]:[Player]],0),MATCH(FPL_Combined[[#Headers],[Gameweek 09]],FPL_Fixtures_Extract[#Headers],0)))-4),Team_Key[[Full Name]:[Full Name]],0))&amp;RIGHT(INDEX(FPL_Fixtures_Extract[],MATCH($A44,FPL_Fixtures_Extract[[Player]:[Player]],0),MATCH(FPL_Combined[[#Headers],[Gameweek 09]],FPL_Fixtures_Extract[#Headers],0)),3))</f>
        <v>TOT(A) 0-0</v>
      </c>
      <c r="K44" t="str">
        <f ca="1">IF(RIGHT(FPL_Combined[[#Headers],[Gameweek 10]],2)&lt;$B$622,INDEX(FPL_Results_Extract[Gameweek 10],MATCH($A44,FPL_Results_Extract[[Player]:[Player]],0)),INDEX(Team_Key[[Abbreviation]:[Abbreviation]],MATCH(LEFT(INDEX(FPL_Fixtures_Extract[],MATCH($A44,FPL_Fixtures_Extract[[Player]:[Player]],0),MATCH(FPL_Combined[[#Headers],[Gameweek 10]],FPL_Fixtures_Extract[#Headers],0)),LEN(INDEX(FPL_Fixtures_Extract[],MATCH($A44,FPL_Fixtures_Extract[[Player]:[Player]],0),MATCH(FPL_Combined[[#Headers],[Gameweek 10]],FPL_Fixtures_Extract[#Headers],0)))-4),Team_Key[[Full Name]:[Full Name]],0))&amp;RIGHT(INDEX(FPL_Fixtures_Extract[],MATCH($A44,FPL_Fixtures_Extract[[Player]:[Player]],0),MATCH(FPL_Combined[[#Headers],[Gameweek 10]],FPL_Fixtures_Extract[#Headers],0)),3))</f>
        <v>SOU(H) 1-1</v>
      </c>
      <c r="L44" t="str">
        <f ca="1">IF(RIGHT(FPL_Combined[[#Headers],[Gameweek 11]],2)&lt;$B$622,INDEX(FPL_Results_Extract[Gameweek 11],MATCH($A44,FPL_Results_Extract[[Player]:[Player]],0)),INDEX(Team_Key[[Abbreviation]:[Abbreviation]],MATCH(LEFT(INDEX(FPL_Fixtures_Extract[],MATCH($A44,FPL_Fixtures_Extract[[Player]:[Player]],0),MATCH(FPL_Combined[[#Headers],[Gameweek 11]],FPL_Fixtures_Extract[#Headers],0)),LEN(INDEX(FPL_Fixtures_Extract[],MATCH($A44,FPL_Fixtures_Extract[[Player]:[Player]],0),MATCH(FPL_Combined[[#Headers],[Gameweek 11]],FPL_Fixtures_Extract[#Headers],0)))-4),Team_Key[[Full Name]:[Full Name]],0))&amp;RIGHT(INDEX(FPL_Fixtures_Extract[],MATCH($A44,FPL_Fixtures_Extract[[Player]:[Player]],0),MATCH(FPL_Combined[[#Headers],[Gameweek 11]],FPL_Fixtures_Extract[#Headers],0)),3))</f>
        <v>CHE(A) 3-1</v>
      </c>
      <c r="M44" t="str">
        <f ca="1">IF(RIGHT(FPL_Combined[[#Headers],[Gameweek 12]],2)&lt;$B$622,INDEX(FPL_Results_Extract[Gameweek 12],MATCH($A44,FPL_Results_Extract[[Player]:[Player]],0)),INDEX(Team_Key[[Abbreviation]:[Abbreviation]],MATCH(LEFT(INDEX(FPL_Fixtures_Extract[],MATCH($A44,FPL_Fixtures_Extract[[Player]:[Player]],0),MATCH(FPL_Combined[[#Headers],[Gameweek 12]],FPL_Fixtures_Extract[#Headers],0)),LEN(INDEX(FPL_Fixtures_Extract[],MATCH($A44,FPL_Fixtures_Extract[[Player]:[Player]],0),MATCH(FPL_Combined[[#Headers],[Gameweek 12]],FPL_Fixtures_Extract[#Headers],0)))-4),Team_Key[[Full Name]:[Full Name]],0))&amp;RIGHT(INDEX(FPL_Fixtures_Extract[],MATCH($A44,FPL_Fixtures_Extract[[Player]:[Player]],0),MATCH(FPL_Combined[[#Headers],[Gameweek 12]],FPL_Fixtures_Extract[#Headers],0)),3))</f>
        <v>CRY(H) 1-2</v>
      </c>
      <c r="N44" t="str">
        <f ca="1">IF(RIGHT(FPL_Combined[[#Headers],[Gameweek 13]],2)&lt;$B$622,INDEX(FPL_Results_Extract[Gameweek 13],MATCH($A44,FPL_Results_Extract[[Player]:[Player]],0)),INDEX(Team_Key[[Abbreviation]:[Abbreviation]],MATCH(LEFT(INDEX(FPL_Fixtures_Extract[],MATCH($A44,FPL_Fixtures_Extract[[Player]:[Player]],0),MATCH(FPL_Combined[[#Headers],[Gameweek 13]],FPL_Fixtures_Extract[#Headers],0)),LEN(INDEX(FPL_Fixtures_Extract[],MATCH($A44,FPL_Fixtures_Extract[[Player]:[Player]],0),MATCH(FPL_Combined[[#Headers],[Gameweek 13]],FPL_Fixtures_Extract[#Headers],0)))-4),Team_Key[[Full Name]:[Full Name]],0))&amp;RIGHT(INDEX(FPL_Fixtures_Extract[],MATCH($A44,FPL_Fixtures_Extract[[Player]:[Player]],0),MATCH(FPL_Combined[[#Headers],[Gameweek 13]],FPL_Fixtures_Extract[#Headers],0)),3))</f>
        <v>MCI(A) 4-1</v>
      </c>
      <c r="O44" t="str">
        <f ca="1">IF(RIGHT(FPL_Combined[[#Headers],[Gameweek 14]],2)&lt;$B$622,INDEX(FPL_Results_Extract[Gameweek 14],MATCH($A44,FPL_Results_Extract[[Player]:[Player]],0)),INDEX(Team_Key[[Abbreviation]:[Abbreviation]],MATCH(LEFT(INDEX(FPL_Fixtures_Extract[],MATCH($A44,FPL_Fixtures_Extract[[Player]:[Player]],0),MATCH(FPL_Combined[[#Headers],[Gameweek 14]],FPL_Fixtures_Extract[#Headers],0)),LEN(INDEX(FPL_Fixtures_Extract[],MATCH($A44,FPL_Fixtures_Extract[[Player]:[Player]],0),MATCH(FPL_Combined[[#Headers],[Gameweek 14]],FPL_Fixtures_Extract[#Headers],0)))-4),Team_Key[[Full Name]:[Full Name]],0))&amp;RIGHT(INDEX(FPL_Fixtures_Extract[],MATCH($A44,FPL_Fixtures_Extract[[Player]:[Player]],0),MATCH(FPL_Combined[[#Headers],[Gameweek 14]],FPL_Fixtures_Extract[#Headers],0)),3))</f>
        <v>SWA(H) 1-0</v>
      </c>
      <c r="P44" t="str">
        <f ca="1">IF(RIGHT(FPL_Combined[[#Headers],[Gameweek 15]],2)&lt;$B$622,INDEX(FPL_Results_Extract[Gameweek 15],MATCH($A44,FPL_Results_Extract[[Player]:[Player]],0)),INDEX(Team_Key[[Abbreviation]:[Abbreviation]],MATCH(LEFT(INDEX(FPL_Fixtures_Extract[],MATCH($A44,FPL_Fixtures_Extract[[Player]:[Player]],0),MATCH(FPL_Combined[[#Headers],[Gameweek 15]],FPL_Fixtures_Extract[#Headers],0)),LEN(INDEX(FPL_Fixtures_Extract[],MATCH($A44,FPL_Fixtures_Extract[[Player]:[Player]],0),MATCH(FPL_Combined[[#Headers],[Gameweek 15]],FPL_Fixtures_Extract[#Headers],0)))-4),Team_Key[[Full Name]:[Full Name]],0))&amp;RIGHT(INDEX(FPL_Fixtures_Extract[],MATCH($A44,FPL_Fixtures_Extract[[Player]:[Player]],0),MATCH(FPL_Combined[[#Headers],[Gameweek 15]],FPL_Fixtures_Extract[#Headers],0)),3))</f>
        <v>NEW(A) 0-2</v>
      </c>
      <c r="Q44" t="str">
        <f ca="1">IF(RIGHT(FPL_Combined[[#Headers],[Gameweek 16]],2)&lt;$B$622,INDEX(FPL_Results_Extract[Gameweek 16],MATCH($A44,FPL_Results_Extract[[Player]:[Player]],0)),INDEX(Team_Key[[Abbreviation]:[Abbreviation]],MATCH(LEFT(INDEX(FPL_Fixtures_Extract[],MATCH($A44,FPL_Fixtures_Extract[[Player]:[Player]],0),MATCH(FPL_Combined[[#Headers],[Gameweek 16]],FPL_Fixtures_Extract[#Headers],0)),LEN(INDEX(FPL_Fixtures_Extract[],MATCH($A44,FPL_Fixtures_Extract[[Player]:[Player]],0),MATCH(FPL_Combined[[#Headers],[Gameweek 16]],FPL_Fixtures_Extract[#Headers],0)))-4),Team_Key[[Full Name]:[Full Name]],0))&amp;RIGHT(INDEX(FPL_Fixtures_Extract[],MATCH($A44,FPL_Fixtures_Extract[[Player]:[Player]],0),MATCH(FPL_Combined[[#Headers],[Gameweek 16]],FPL_Fixtures_Extract[#Headers],0)),3))</f>
        <v>WBA(H) 2-2</v>
      </c>
      <c r="R44" t="str">
        <f ca="1">IF(RIGHT(FPL_Combined[[#Headers],[Gameweek 17]],2)&lt;$B$622,INDEX(FPL_Results_Extract[Gameweek 17],MATCH($A44,FPL_Results_Extract[[Player]:[Player]],0)),INDEX(Team_Key[[Abbreviation]:[Abbreviation]],MATCH(LEFT(INDEX(FPL_Fixtures_Extract[],MATCH($A44,FPL_Fixtures_Extract[[Player]:[Player]],0),MATCH(FPL_Combined[[#Headers],[Gameweek 17]],FPL_Fixtures_Extract[#Headers],0)),LEN(INDEX(FPL_Fixtures_Extract[],MATCH($A44,FPL_Fixtures_Extract[[Player]:[Player]],0),MATCH(FPL_Combined[[#Headers],[Gameweek 17]],FPL_Fixtures_Extract[#Headers],0)))-4),Team_Key[[Full Name]:[Full Name]],0))&amp;RIGHT(INDEX(FPL_Fixtures_Extract[],MATCH($A44,FPL_Fixtures_Extract[[Player]:[Player]],0),MATCH(FPL_Combined[[#Headers],[Gameweek 17]],FPL_Fixtures_Extract[#Headers],0)),3))</f>
        <v>WAT(A) 0-3</v>
      </c>
      <c r="S44" t="str">
        <f ca="1">IF(RIGHT(FPL_Combined[[#Headers],[Gameweek 18]],2)&lt;$B$622,INDEX(FPL_Results_Extract[Gameweek 18],MATCH($A44,FPL_Results_Extract[[Player]:[Player]],0)),INDEX(Team_Key[[Abbreviation]:[Abbreviation]],MATCH(LEFT(INDEX(FPL_Fixtures_Extract[],MATCH($A44,FPL_Fixtures_Extract[[Player]:[Player]],0),MATCH(FPL_Combined[[#Headers],[Gameweek 18]],FPL_Fixtures_Extract[#Headers],0)),LEN(INDEX(FPL_Fixtures_Extract[],MATCH($A44,FPL_Fixtures_Extract[[Player]:[Player]],0),MATCH(FPL_Combined[[#Headers],[Gameweek 18]],FPL_Fixtures_Extract[#Headers],0)))-4),Team_Key[[Full Name]:[Full Name]],0))&amp;RIGHT(INDEX(FPL_Fixtures_Extract[],MATCH($A44,FPL_Fixtures_Extract[[Player]:[Player]],0),MATCH(FPL_Combined[[#Headers],[Gameweek 18]],FPL_Fixtures_Extract[#Headers],0)),3))</f>
        <v>LEI(H) 1-0</v>
      </c>
      <c r="T44" t="str">
        <f ca="1">IF(RIGHT(FPL_Combined[[#Headers],[Gameweek 19]],2)&lt;$B$622,INDEX(FPL_Results_Extract[Gameweek 19],MATCH($A44,FPL_Results_Extract[[Player]:[Player]],0)),INDEX(Team_Key[[Abbreviation]:[Abbreviation]],MATCH(LEFT(INDEX(FPL_Fixtures_Extract[],MATCH($A44,FPL_Fixtures_Extract[[Player]:[Player]],0),MATCH(FPL_Combined[[#Headers],[Gameweek 19]],FPL_Fixtures_Extract[#Headers],0)),LEN(INDEX(FPL_Fixtures_Extract[],MATCH($A44,FPL_Fixtures_Extract[[Player]:[Player]],0),MATCH(FPL_Combined[[#Headers],[Gameweek 19]],FPL_Fixtures_Extract[#Headers],0)))-4),Team_Key[[Full Name]:[Full Name]],0))&amp;RIGHT(INDEX(FPL_Fixtures_Extract[],MATCH($A44,FPL_Fixtures_Extract[[Player]:[Player]],0),MATCH(FPL_Combined[[#Headers],[Gameweek 19]],FPL_Fixtures_Extract[#Headers],0)),3))</f>
        <v>SUN(A) 1-0</v>
      </c>
      <c r="U44" t="str">
        <f ca="1">IF(RIGHT(FPL_Combined[[#Headers],[Gameweek 20]],2)&lt;$B$622,INDEX(FPL_Results_Extract[Gameweek 20],MATCH($A44,FPL_Results_Extract[[Player]:[Player]],0)),INDEX(Team_Key[[Abbreviation]:[Abbreviation]],MATCH(LEFT(INDEX(FPL_Fixtures_Extract[],MATCH($A44,FPL_Fixtures_Extract[[Player]:[Player]],0),MATCH(FPL_Combined[[#Headers],[Gameweek 20]],FPL_Fixtures_Extract[#Headers],0)),LEN(INDEX(FPL_Fixtures_Extract[],MATCH($A44,FPL_Fixtures_Extract[[Player]:[Player]],0),MATCH(FPL_Combined[[#Headers],[Gameweek 20]],FPL_Fixtures_Extract[#Headers],0)))-4),Team_Key[[Full Name]:[Full Name]],0))&amp;RIGHT(INDEX(FPL_Fixtures_Extract[],MATCH($A44,FPL_Fixtures_Extract[[Player]:[Player]],0),MATCH(FPL_Combined[[#Headers],[Gameweek 20]],FPL_Fixtures_Extract[#Headers],0)),3))</f>
        <v>WHU(A) 0-2</v>
      </c>
      <c r="V44" t="str">
        <f ca="1">IF(RIGHT(FPL_Combined[[#Headers],[Gameweek 21]],2)&lt;$B$622,INDEX(FPL_Results_Extract[Gameweek 21],MATCH($A44,FPL_Results_Extract[[Player]:[Player]],0)),INDEX(Team_Key[[Abbreviation]:[Abbreviation]],MATCH(LEFT(INDEX(FPL_Fixtures_Extract[],MATCH($A44,FPL_Fixtures_Extract[[Player]:[Player]],0),MATCH(FPL_Combined[[#Headers],[Gameweek 21]],FPL_Fixtures_Extract[#Headers],0)),LEN(INDEX(FPL_Fixtures_Extract[],MATCH($A44,FPL_Fixtures_Extract[[Player]:[Player]],0),MATCH(FPL_Combined[[#Headers],[Gameweek 21]],FPL_Fixtures_Extract[#Headers],0)))-4),Team_Key[[Full Name]:[Full Name]],0))&amp;RIGHT(INDEX(FPL_Fixtures_Extract[],MATCH($A44,FPL_Fixtures_Extract[[Player]:[Player]],0),MATCH(FPL_Combined[[#Headers],[Gameweek 21]],FPL_Fixtures_Extract[#Headers],0)),3))</f>
        <v>ARS(H) 3-3</v>
      </c>
      <c r="W44" t="str">
        <f ca="1">IF(RIGHT(FPL_Combined[[#Headers],[Gameweek 22]],2)&lt;$B$622,INDEX(FPL_Results_Extract[Gameweek 22],MATCH($A44,FPL_Results_Extract[[Player]:[Player]],0)),INDEX(Team_Key[[Abbreviation]:[Abbreviation]],MATCH(LEFT(INDEX(FPL_Fixtures_Extract[],MATCH($A44,FPL_Fixtures_Extract[[Player]:[Player]],0),MATCH(FPL_Combined[[#Headers],[Gameweek 22]],FPL_Fixtures_Extract[#Headers],0)),LEN(INDEX(FPL_Fixtures_Extract[],MATCH($A44,FPL_Fixtures_Extract[[Player]:[Player]],0),MATCH(FPL_Combined[[#Headers],[Gameweek 22]],FPL_Fixtures_Extract[#Headers],0)))-4),Team_Key[[Full Name]:[Full Name]],0))&amp;RIGHT(INDEX(FPL_Fixtures_Extract[],MATCH($A44,FPL_Fixtures_Extract[[Player]:[Player]],0),MATCH(FPL_Combined[[#Headers],[Gameweek 22]],FPL_Fixtures_Extract[#Headers],0)),3))</f>
        <v>MUN(H) 0-1</v>
      </c>
      <c r="X44" t="str">
        <f ca="1">IF(RIGHT(FPL_Combined[[#Headers],[Gameweek 23]],2)&lt;$B$622,INDEX(FPL_Results_Extract[Gameweek 23],MATCH($A44,FPL_Results_Extract[[Player]:[Player]],0)),INDEX(Team_Key[[Abbreviation]:[Abbreviation]],MATCH(LEFT(INDEX(FPL_Fixtures_Extract[],MATCH($A44,FPL_Fixtures_Extract[[Player]:[Player]],0),MATCH(FPL_Combined[[#Headers],[Gameweek 23]],FPL_Fixtures_Extract[#Headers],0)),LEN(INDEX(FPL_Fixtures_Extract[],MATCH($A44,FPL_Fixtures_Extract[[Player]:[Player]],0),MATCH(FPL_Combined[[#Headers],[Gameweek 23]],FPL_Fixtures_Extract[#Headers],0)))-4),Team_Key[[Full Name]:[Full Name]],0))&amp;RIGHT(INDEX(FPL_Fixtures_Extract[],MATCH($A44,FPL_Fixtures_Extract[[Player]:[Player]],0),MATCH(FPL_Combined[[#Headers],[Gameweek 23]],FPL_Fixtures_Extract[#Headers],0)),3))</f>
        <v>NOR(A) 5-4</v>
      </c>
      <c r="Y44" t="str">
        <f ca="1">IF(RIGHT(FPL_Combined[[#Headers],[Gameweek 24]],2)&lt;$B$622,INDEX(FPL_Results_Extract[Team],MATCH($A44,FPL_Results_Extract[[Player]:[Player]],0)),INDEX(Team_Key[[Abbreviation]:[Abbreviation]],MATCH(LEFT(INDEX(FPL_Fixtures_Extract[],MATCH($A44,FPL_Fixtures_Extract[[Player]:[Player]],0),MATCH(FPL_Combined[[#Headers],[Gameweek 24]],FPL_Fixtures_Extract[#Headers],0)),LEN(INDEX(FPL_Fixtures_Extract[],MATCH($A44,FPL_Fixtures_Extract[[Player]:[Player]],0),MATCH(FPL_Combined[[#Headers],[Gameweek 24]],FPL_Fixtures_Extract[#Headers],0)))-4),Team_Key[[Full Name]:[Full Name]],0))&amp;RIGHT(INDEX(FPL_Fixtures_Extract[],MATCH($A44,FPL_Fixtures_Extract[[Player]:[Player]],0),MATCH(FPL_Combined[[#Headers],[Gameweek 24]],FPL_Fixtures_Extract[#Headers],0)),3))</f>
        <v>LIV</v>
      </c>
      <c r="Z44" t="str">
        <f ca="1">IF(RIGHT(FPL_Combined[[#Headers],[Gameweek 25]],2)&lt;$B$622,INDEX(FPL_Results_Extract[Player],MATCH($A44,FPL_Results_Extract[[Player]:[Player]],0)),INDEX(Team_Key[[Abbreviation]:[Abbreviation]],MATCH(LEFT(INDEX(FPL_Fixtures_Extract[],MATCH($A44,FPL_Fixtures_Extract[[Player]:[Player]],0),MATCH(FPL_Combined[[#Headers],[Gameweek 25]],FPL_Fixtures_Extract[#Headers],0)),LEN(INDEX(FPL_Fixtures_Extract[],MATCH($A44,FPL_Fixtures_Extract[[Player]:[Player]],0),MATCH(FPL_Combined[[#Headers],[Gameweek 25]],FPL_Fixtures_Extract[#Headers],0)))-4),Team_Key[[Full Name]:[Full Name]],0))&amp;RIGHT(INDEX(FPL_Fixtures_Extract[],MATCH($A44,FPL_Fixtures_Extract[[Player]:[Player]],0),MATCH(FPL_Combined[[#Headers],[Gameweek 25]],FPL_Fixtures_Extract[#Headers],0)),3))</f>
        <v>Balotelli</v>
      </c>
      <c r="AA44" t="str">
        <f ca="1">IF(RIGHT(FPL_Combined[[#Headers],[Gameweek 26]],2)&lt;$B$622,INDEX(FPL_Results_Extract[Gameweek 01],MATCH($A44,FPL_Results_Extract[[Player]:[Player]],0)),INDEX(Team_Key[[Abbreviation]:[Abbreviation]],MATCH(LEFT(INDEX(FPL_Fixtures_Extract[],MATCH($A44,FPL_Fixtures_Extract[[Player]:[Player]],0),MATCH(FPL_Combined[[#Headers],[Gameweek 26]],FPL_Fixtures_Extract[#Headers],0)),LEN(INDEX(FPL_Fixtures_Extract[],MATCH($A44,FPL_Fixtures_Extract[[Player]:[Player]],0),MATCH(FPL_Combined[[#Headers],[Gameweek 26]],FPL_Fixtures_Extract[#Headers],0)))-4),Team_Key[[Full Name]:[Full Name]],0))&amp;RIGHT(INDEX(FPL_Fixtures_Extract[],MATCH($A44,FPL_Fixtures_Extract[[Player]:[Player]],0),MATCH(FPL_Combined[[#Headers],[Gameweek 26]],FPL_Fixtures_Extract[#Headers],0)),3))</f>
        <v>STK(A) 1-0</v>
      </c>
      <c r="AB44" t="str">
        <f ca="1">IF(RIGHT(FPL_Combined[[#Headers],[Gameweek 27]],2)&lt;$B$622,INDEX(FPL_Results_Extract[Gameweek 02],MATCH($A44,FPL_Results_Extract[[Player]:[Player]],0)),INDEX(Team_Key[[Abbreviation]:[Abbreviation]],MATCH(LEFT(INDEX(FPL_Fixtures_Extract[],MATCH($A44,FPL_Fixtures_Extract[[Player]:[Player]],0),MATCH(FPL_Combined[[#Headers],[Gameweek 27]],FPL_Fixtures_Extract[#Headers],0)),LEN(INDEX(FPL_Fixtures_Extract[],MATCH($A44,FPL_Fixtures_Extract[[Player]:[Player]],0),MATCH(FPL_Combined[[#Headers],[Gameweek 27]],FPL_Fixtures_Extract[#Headers],0)))-4),Team_Key[[Full Name]:[Full Name]],0))&amp;RIGHT(INDEX(FPL_Fixtures_Extract[],MATCH($A44,FPL_Fixtures_Extract[[Player]:[Player]],0),MATCH(FPL_Combined[[#Headers],[Gameweek 27]],FPL_Fixtures_Extract[#Headers],0)),3))</f>
        <v>BOU(H) 1-0</v>
      </c>
      <c r="AC44" t="str">
        <f ca="1">IF(RIGHT(FPL_Combined[[#Headers],[Gameweek 28]],2)&lt;$B$622,INDEX(FPL_Results_Extract[Gameweek 03],MATCH($A44,FPL_Results_Extract[[Player]:[Player]],0)),INDEX(Team_Key[[Abbreviation]:[Abbreviation]],MATCH(LEFT(INDEX(FPL_Fixtures_Extract[],MATCH($A44,FPL_Fixtures_Extract[[Player]:[Player]],0),MATCH(FPL_Combined[[#Headers],[Gameweek 28]],FPL_Fixtures_Extract[#Headers],0)),LEN(INDEX(FPL_Fixtures_Extract[],MATCH($A44,FPL_Fixtures_Extract[[Player]:[Player]],0),MATCH(FPL_Combined[[#Headers],[Gameweek 28]],FPL_Fixtures_Extract[#Headers],0)))-4),Team_Key[[Full Name]:[Full Name]],0))&amp;RIGHT(INDEX(FPL_Fixtures_Extract[],MATCH($A44,FPL_Fixtures_Extract[[Player]:[Player]],0),MATCH(FPL_Combined[[#Headers],[Gameweek 28]],FPL_Fixtures_Extract[#Headers],0)),3))</f>
        <v>ARS(A) 0-0</v>
      </c>
      <c r="AD44" t="str">
        <f ca="1">IF(RIGHT(FPL_Combined[[#Headers],[Gameweek 29]],2)&lt;$B$622,INDEX(FPL_Results_Extract[Gameweek 04],MATCH($A44,FPL_Results_Extract[[Player]:[Player]],0)),INDEX(Team_Key[[Abbreviation]:[Abbreviation]],MATCH(LEFT(INDEX(FPL_Fixtures_Extract[],MATCH($A44,FPL_Fixtures_Extract[[Player]:[Player]],0),MATCH(FPL_Combined[[#Headers],[Gameweek 29]],FPL_Fixtures_Extract[#Headers],0)),LEN(INDEX(FPL_Fixtures_Extract[],MATCH($A44,FPL_Fixtures_Extract[[Player]:[Player]],0),MATCH(FPL_Combined[[#Headers],[Gameweek 29]],FPL_Fixtures_Extract[#Headers],0)))-4),Team_Key[[Full Name]:[Full Name]],0))&amp;RIGHT(INDEX(FPL_Fixtures_Extract[],MATCH($A44,FPL_Fixtures_Extract[[Player]:[Player]],0),MATCH(FPL_Combined[[#Headers],[Gameweek 29]],FPL_Fixtures_Extract[#Headers],0)),3))</f>
        <v>CRY(A)</v>
      </c>
      <c r="AE44" t="e">
        <f ca="1">IF(RIGHT(FPL_Combined[[#Headers],[Gameweek 30]],2)&lt;$B$622,INDEX(FPL_Results_Extract[Gameweek 05],MATCH($A44,FPL_Results_Extract[[Player]:[Player]],0)),INDEX(Team_Key[[Abbreviation]:[Abbreviation]],MATCH(LEFT(INDEX(FPL_Fixtures_Extract[],MATCH($A44,FPL_Fixtures_Extract[[Player]:[Player]],0),MATCH(FPL_Combined[[#Headers],[Gameweek 30]],FPL_Fixtures_Extract[#Headers],0)),LEN(INDEX(FPL_Fixtures_Extract[],MATCH($A44,FPL_Fixtures_Extract[[Player]:[Player]],0),MATCH(FPL_Combined[[#Headers],[Gameweek 30]],FPL_Fixtures_Extract[#Headers],0)))-4),Team_Key[[Full Name]:[Full Name]],0))&amp;RIGHT(INDEX(FPL_Fixtures_Extract[],MATCH($A44,FPL_Fixtures_Extract[[Player]:[Player]],0),MATCH(FPL_Combined[[#Headers],[Gameweek 30]],FPL_Fixtures_Extract[#Headers],0)),3))</f>
        <v>#VALUE!</v>
      </c>
      <c r="AF44" t="str">
        <f ca="1">IF(RIGHT(FPL_Combined[[#Headers],[Gameweek 31]],2)&lt;$B$622,INDEX(FPL_Results_Extract[Gameweek 06],MATCH($A44,FPL_Results_Extract[[Player]:[Player]],0)),INDEX(Team_Key[[Abbreviation]:[Abbreviation]],MATCH(LEFT(INDEX(FPL_Fixtures_Extract[],MATCH($A44,FPL_Fixtures_Extract[[Player]:[Player]],0),MATCH(FPL_Combined[[#Headers],[Gameweek 31]],FPL_Fixtures_Extract[#Headers],0)),LEN(INDEX(FPL_Fixtures_Extract[],MATCH($A44,FPL_Fixtures_Extract[[Player]:[Player]],0),MATCH(FPL_Combined[[#Headers],[Gameweek 31]],FPL_Fixtures_Extract[#Headers],0)))-4),Team_Key[[Full Name]:[Full Name]],0))&amp;RIGHT(INDEX(FPL_Fixtures_Extract[],MATCH($A44,FPL_Fixtures_Extract[[Player]:[Player]],0),MATCH(FPL_Combined[[#Headers],[Gameweek 31]],FPL_Fixtures_Extract[#Headers],0)),3))</f>
        <v>SOU(A)</v>
      </c>
      <c r="AG44" t="str">
        <f ca="1">IF(RIGHT(FPL_Combined[[#Headers],[Gameweek 32]],2)&lt;$B$622,INDEX(FPL_Results_Extract[Gameweek 07],MATCH($A44,FPL_Results_Extract[[Player]:[Player]],0)),INDEX(Team_Key[[Abbreviation]:[Abbreviation]],MATCH(LEFT(INDEX(FPL_Fixtures_Extract[],MATCH($A44,FPL_Fixtures_Extract[[Player]:[Player]],0),MATCH(FPL_Combined[[#Headers],[Gameweek 32]],FPL_Fixtures_Extract[#Headers],0)),LEN(INDEX(FPL_Fixtures_Extract[],MATCH($A44,FPL_Fixtures_Extract[[Player]:[Player]],0),MATCH(FPL_Combined[[#Headers],[Gameweek 32]],FPL_Fixtures_Extract[#Headers],0)))-4),Team_Key[[Full Name]:[Full Name]],0))&amp;RIGHT(INDEX(FPL_Fixtures_Extract[],MATCH($A44,FPL_Fixtures_Extract[[Player]:[Player]],0),MATCH(FPL_Combined[[#Headers],[Gameweek 32]],FPL_Fixtures_Extract[#Headers],0)),3))</f>
        <v>TOT(H)</v>
      </c>
      <c r="AH44" t="str">
        <f ca="1">IF(RIGHT(FPL_Combined[[#Headers],[Gameweek 33]],2)&lt;$B$622,INDEX(FPL_Results_Extract[Gameweek 08],MATCH($A44,FPL_Results_Extract[[Player]:[Player]],0)),INDEX(Team_Key[[Abbreviation]:[Abbreviation]],MATCH(LEFT(INDEX(FPL_Fixtures_Extract[],MATCH($A44,FPL_Fixtures_Extract[[Player]:[Player]],0),MATCH(FPL_Combined[[#Headers],[Gameweek 33]],FPL_Fixtures_Extract[#Headers],0)),LEN(INDEX(FPL_Fixtures_Extract[],MATCH($A44,FPL_Fixtures_Extract[[Player]:[Player]],0),MATCH(FPL_Combined[[#Headers],[Gameweek 33]],FPL_Fixtures_Extract[#Headers],0)))-4),Team_Key[[Full Name]:[Full Name]],0))&amp;RIGHT(INDEX(FPL_Fixtures_Extract[],MATCH($A44,FPL_Fixtures_Extract[[Player]:[Player]],0),MATCH(FPL_Combined[[#Headers],[Gameweek 33]],FPL_Fixtures_Extract[#Headers],0)),3))</f>
        <v>STK(H)</v>
      </c>
      <c r="AI44" t="str">
        <f ca="1">IF(RIGHT(FPL_Combined[[#Headers],[Gameweek 34]],2)&lt;$B$622,INDEX(FPL_Results_Extract[Gameweek 09],MATCH($A44,FPL_Results_Extract[[Player]:[Player]],0)),INDEX(Team_Key[[Abbreviation]:[Abbreviation]],MATCH(LEFT(INDEX(FPL_Fixtures_Extract[],MATCH($A44,FPL_Fixtures_Extract[[Player]:[Player]],0),MATCH(FPL_Combined[[#Headers],[Gameweek 34]],FPL_Fixtures_Extract[#Headers],0)),LEN(INDEX(FPL_Fixtures_Extract[],MATCH($A44,FPL_Fixtures_Extract[[Player]:[Player]],0),MATCH(FPL_Combined[[#Headers],[Gameweek 34]],FPL_Fixtures_Extract[#Headers],0)))-4),Team_Key[[Full Name]:[Full Name]],0))&amp;RIGHT(INDEX(FPL_Fixtures_Extract[],MATCH($A44,FPL_Fixtures_Extract[[Player]:[Player]],0),MATCH(FPL_Combined[[#Headers],[Gameweek 34]],FPL_Fixtures_Extract[#Headers],0)),3))</f>
        <v>BOU(A)</v>
      </c>
      <c r="AJ44" t="str">
        <f ca="1">IF(RIGHT(FPL_Combined[[#Headers],[Gameweek 35]],2)&lt;$B$622,INDEX(FPL_Results_Extract[Gameweek 10],MATCH($A44,FPL_Results_Extract[[Player]:[Player]],0)),INDEX(Team_Key[[Abbreviation]:[Abbreviation]],MATCH(LEFT(INDEX(FPL_Fixtures_Extract[],MATCH($A44,FPL_Fixtures_Extract[[Player]:[Player]],0),MATCH(FPL_Combined[[#Headers],[Gameweek 35]],FPL_Fixtures_Extract[#Headers],0)),LEN(INDEX(FPL_Fixtures_Extract[],MATCH($A44,FPL_Fixtures_Extract[[Player]:[Player]],0),MATCH(FPL_Combined[[#Headers],[Gameweek 35]],FPL_Fixtures_Extract[#Headers],0)))-4),Team_Key[[Full Name]:[Full Name]],0))&amp;RIGHT(INDEX(FPL_Fixtures_Extract[],MATCH($A44,FPL_Fixtures_Extract[[Player]:[Player]],0),MATCH(FPL_Combined[[#Headers],[Gameweek 35]],FPL_Fixtures_Extract[#Headers],0)),3))</f>
        <v>NEW(H)</v>
      </c>
      <c r="AK44" t="str">
        <f ca="1">IF(RIGHT(FPL_Combined[[#Headers],[Gameweek 36]],2)&lt;$B$622,INDEX(FPL_Results_Extract[Gameweek 11],MATCH($A44,FPL_Results_Extract[[Player]:[Player]],0)),INDEX(Team_Key[[Abbreviation]:[Abbreviation]],MATCH(LEFT(INDEX(FPL_Fixtures_Extract[],MATCH($A44,FPL_Fixtures_Extract[[Player]:[Player]],0),MATCH(FPL_Combined[[#Headers],[Gameweek 36]],FPL_Fixtures_Extract[#Headers],0)),LEN(INDEX(FPL_Fixtures_Extract[],MATCH($A44,FPL_Fixtures_Extract[[Player]:[Player]],0),MATCH(FPL_Combined[[#Headers],[Gameweek 36]],FPL_Fixtures_Extract[#Headers],0)))-4),Team_Key[[Full Name]:[Full Name]],0))&amp;RIGHT(INDEX(FPL_Fixtures_Extract[],MATCH($A44,FPL_Fixtures_Extract[[Player]:[Player]],0),MATCH(FPL_Combined[[#Headers],[Gameweek 36]],FPL_Fixtures_Extract[#Headers],0)),3))</f>
        <v>SWA(A)</v>
      </c>
      <c r="AL44" t="str">
        <f ca="1">IF(RIGHT(FPL_Combined[[#Headers],[Gameweek 37]],2)&lt;$B$622,INDEX(FPL_Results_Extract[Gameweek 12],MATCH($A44,FPL_Results_Extract[[Player]:[Player]],0)),INDEX(Team_Key[[Abbreviation]:[Abbreviation]],MATCH(LEFT(INDEX(FPL_Fixtures_Extract[],MATCH($A44,FPL_Fixtures_Extract[[Player]:[Player]],0),MATCH(FPL_Combined[[#Headers],[Gameweek 37]],FPL_Fixtures_Extract[#Headers],0)),LEN(INDEX(FPL_Fixtures_Extract[],MATCH($A44,FPL_Fixtures_Extract[[Player]:[Player]],0),MATCH(FPL_Combined[[#Headers],[Gameweek 37]],FPL_Fixtures_Extract[#Headers],0)))-4),Team_Key[[Full Name]:[Full Name]],0))&amp;RIGHT(INDEX(FPL_Fixtures_Extract[],MATCH($A44,FPL_Fixtures_Extract[[Player]:[Player]],0),MATCH(FPL_Combined[[#Headers],[Gameweek 37]],FPL_Fixtures_Extract[#Headers],0)),3))</f>
        <v>WAT(H)</v>
      </c>
      <c r="AM44" t="str">
        <f ca="1">IF(RIGHT(FPL_Combined[[#Headers],[Gameweek 38]],2)&lt;$B$622,INDEX(FPL_Results_Extract[Gameweek 13],MATCH($A44,FPL_Results_Extract[[Player]:[Player]],0)),INDEX(Team_Key[[Abbreviation]:[Abbreviation]],MATCH(LEFT(INDEX(FPL_Fixtures_Extract[],MATCH($A44,FPL_Fixtures_Extract[[Player]:[Player]],0),MATCH(FPL_Combined[[#Headers],[Gameweek 38]],FPL_Fixtures_Extract[#Headers],0)),LEN(INDEX(FPL_Fixtures_Extract[],MATCH($A44,FPL_Fixtures_Extract[[Player]:[Player]],0),MATCH(FPL_Combined[[#Headers],[Gameweek 38]],FPL_Fixtures_Extract[#Headers],0)))-4),Team_Key[[Full Name]:[Full Name]],0))&amp;RIGHT(INDEX(FPL_Fixtures_Extract[],MATCH($A44,FPL_Fixtures_Extract[[Player]:[Player]],0),MATCH(FPL_Combined[[#Headers],[Gameweek 38]],FPL_Fixtures_Extract[#Headers],0)),3))</f>
        <v>WBA(A)</v>
      </c>
    </row>
    <row r="45" spans="1:39" x14ac:dyDescent="0.45">
      <c r="A45" t="s">
        <v>564</v>
      </c>
      <c r="B45" t="str">
        <f ca="1">IF(RIGHT(FPL_Combined[[#Headers],[Gameweek 01]],2)&lt;$B$622,INDEX(FPL_Results_Extract[Gameweek 01],MATCH($A45,FPL_Results_Extract[[Player]:[Player]],0)),INDEX(Team_Key[[Abbreviation]:[Abbreviation]],MATCH(LEFT(INDEX(FPL_Fixtures_Extract[],MATCH($A45,FPL_Fixtures_Extract[[Player]:[Player]],0),MATCH(FPL_Combined[[#Headers],[Gameweek 01]],FPL_Fixtures_Extract[#Headers],0)),LEN(INDEX(FPL_Fixtures_Extract[],MATCH($A45,FPL_Fixtures_Extract[[Player]:[Player]],0),MATCH(FPL_Combined[[#Headers],[Gameweek 01]],FPL_Fixtures_Extract[#Headers],0)))-4),Team_Key[[Full Name]:[Full Name]],0))&amp;RIGHT(INDEX(FPL_Fixtures_Extract[],MATCH($A45,FPL_Fixtures_Extract[[Player]:[Player]],0),MATCH(FPL_Combined[[#Headers],[Gameweek 01]],FPL_Fixtures_Extract[#Headers],0)),3))</f>
        <v>NOR(A) 3-1</v>
      </c>
      <c r="C45" t="str">
        <f ca="1">IF(RIGHT(FPL_Combined[[#Headers],[Gameweek 02]],2)&lt;$B$622,INDEX(FPL_Results_Extract[Gameweek 02],MATCH($A45,FPL_Results_Extract[[Player]:[Player]],0)),INDEX(Team_Key[[Abbreviation]:[Abbreviation]],MATCH(LEFT(INDEX(FPL_Fixtures_Extract[],MATCH($A45,FPL_Fixtures_Extract[[Player]:[Player]],0),MATCH(FPL_Combined[[#Headers],[Gameweek 02]],FPL_Fixtures_Extract[#Headers],0)),LEN(INDEX(FPL_Fixtures_Extract[],MATCH($A45,FPL_Fixtures_Extract[[Player]:[Player]],0),MATCH(FPL_Combined[[#Headers],[Gameweek 02]],FPL_Fixtures_Extract[#Headers],0)))-4),Team_Key[[Full Name]:[Full Name]],0))&amp;RIGHT(INDEX(FPL_Fixtures_Extract[],MATCH($A45,FPL_Fixtures_Extract[[Player]:[Player]],0),MATCH(FPL_Combined[[#Headers],[Gameweek 02]],FPL_Fixtures_Extract[#Headers],0)),3))</f>
        <v>ARS(H) 1-2</v>
      </c>
      <c r="D45" t="str">
        <f ca="1">IF(RIGHT(FPL_Combined[[#Headers],[Gameweek 03]],2)&lt;$B$622,INDEX(FPL_Results_Extract[Gameweek 03],MATCH($A45,FPL_Results_Extract[[Player]:[Player]],0)),INDEX(Team_Key[[Abbreviation]:[Abbreviation]],MATCH(LEFT(INDEX(FPL_Fixtures_Extract[],MATCH($A45,FPL_Fixtures_Extract[[Player]:[Player]],0),MATCH(FPL_Combined[[#Headers],[Gameweek 03]],FPL_Fixtures_Extract[#Headers],0)),LEN(INDEX(FPL_Fixtures_Extract[],MATCH($A45,FPL_Fixtures_Extract[[Player]:[Player]],0),MATCH(FPL_Combined[[#Headers],[Gameweek 03]],FPL_Fixtures_Extract[#Headers],0)))-4),Team_Key[[Full Name]:[Full Name]],0))&amp;RIGHT(INDEX(FPL_Fixtures_Extract[],MATCH($A45,FPL_Fixtures_Extract[[Player]:[Player]],0),MATCH(FPL_Combined[[#Headers],[Gameweek 03]],FPL_Fixtures_Extract[#Headers],0)),3))</f>
        <v>AVL(H) 2-1</v>
      </c>
      <c r="E45" t="str">
        <f ca="1">IF(RIGHT(FPL_Combined[[#Headers],[Gameweek 04]],2)&lt;$B$622,INDEX(FPL_Results_Extract[Gameweek 04],MATCH($A45,FPL_Results_Extract[[Player]:[Player]],0)),INDEX(Team_Key[[Abbreviation]:[Abbreviation]],MATCH(LEFT(INDEX(FPL_Fixtures_Extract[],MATCH($A45,FPL_Fixtures_Extract[[Player]:[Player]],0),MATCH(FPL_Combined[[#Headers],[Gameweek 04]],FPL_Fixtures_Extract[#Headers],0)),LEN(INDEX(FPL_Fixtures_Extract[],MATCH($A45,FPL_Fixtures_Extract[[Player]:[Player]],0),MATCH(FPL_Combined[[#Headers],[Gameweek 04]],FPL_Fixtures_Extract[#Headers],0)))-4),Team_Key[[Full Name]:[Full Name]],0))&amp;RIGHT(INDEX(FPL_Fixtures_Extract[],MATCH($A45,FPL_Fixtures_Extract[[Player]:[Player]],0),MATCH(FPL_Combined[[#Headers],[Gameweek 04]],FPL_Fixtures_Extract[#Headers],0)),3))</f>
        <v>CHE(A) 2-1</v>
      </c>
      <c r="F45" t="str">
        <f ca="1">IF(RIGHT(FPL_Combined[[#Headers],[Gameweek 05]],2)&lt;$B$622,INDEX(FPL_Results_Extract[Gameweek 05],MATCH($A45,FPL_Results_Extract[[Player]:[Player]],0)),INDEX(Team_Key[[Abbreviation]:[Abbreviation]],MATCH(LEFT(INDEX(FPL_Fixtures_Extract[],MATCH($A45,FPL_Fixtures_Extract[[Player]:[Player]],0),MATCH(FPL_Combined[[#Headers],[Gameweek 05]],FPL_Fixtures_Extract[#Headers],0)),LEN(INDEX(FPL_Fixtures_Extract[],MATCH($A45,FPL_Fixtures_Extract[[Player]:[Player]],0),MATCH(FPL_Combined[[#Headers],[Gameweek 05]],FPL_Fixtures_Extract[#Headers],0)))-4),Team_Key[[Full Name]:[Full Name]],0))&amp;RIGHT(INDEX(FPL_Fixtures_Extract[],MATCH($A45,FPL_Fixtures_Extract[[Player]:[Player]],0),MATCH(FPL_Combined[[#Headers],[Gameweek 05]],FPL_Fixtures_Extract[#Headers],0)),3))</f>
        <v>MCI(H) 0-1</v>
      </c>
      <c r="G45" t="str">
        <f ca="1">IF(RIGHT(FPL_Combined[[#Headers],[Gameweek 06]],2)&lt;$B$622,INDEX(FPL_Results_Extract[Gameweek 06],MATCH($A45,FPL_Results_Extract[[Player]:[Player]],0)),INDEX(Team_Key[[Abbreviation]:[Abbreviation]],MATCH(LEFT(INDEX(FPL_Fixtures_Extract[],MATCH($A45,FPL_Fixtures_Extract[[Player]:[Player]],0),MATCH(FPL_Combined[[#Headers],[Gameweek 06]],FPL_Fixtures_Extract[#Headers],0)),LEN(INDEX(FPL_Fixtures_Extract[],MATCH($A45,FPL_Fixtures_Extract[[Player]:[Player]],0),MATCH(FPL_Combined[[#Headers],[Gameweek 06]],FPL_Fixtures_Extract[#Headers],0)))-4),Team_Key[[Full Name]:[Full Name]],0))&amp;RIGHT(INDEX(FPL_Fixtures_Extract[],MATCH($A45,FPL_Fixtures_Extract[[Player]:[Player]],0),MATCH(FPL_Combined[[#Headers],[Gameweek 06]],FPL_Fixtures_Extract[#Headers],0)),3))</f>
        <v>TOT(A) 0-1</v>
      </c>
      <c r="H45" t="str">
        <f ca="1">IF(RIGHT(FPL_Combined[[#Headers],[Gameweek 07]],2)&lt;$B$622,INDEX(FPL_Results_Extract[Gameweek 07],MATCH($A45,FPL_Results_Extract[[Player]:[Player]],0)),INDEX(Team_Key[[Abbreviation]:[Abbreviation]],MATCH(LEFT(INDEX(FPL_Fixtures_Extract[],MATCH($A45,FPL_Fixtures_Extract[[Player]:[Player]],0),MATCH(FPL_Combined[[#Headers],[Gameweek 07]],FPL_Fixtures_Extract[#Headers],0)),LEN(INDEX(FPL_Fixtures_Extract[],MATCH($A45,FPL_Fixtures_Extract[[Player]:[Player]],0),MATCH(FPL_Combined[[#Headers],[Gameweek 07]],FPL_Fixtures_Extract[#Headers],0)))-4),Team_Key[[Full Name]:[Full Name]],0))&amp;RIGHT(INDEX(FPL_Fixtures_Extract[],MATCH($A45,FPL_Fixtures_Extract[[Player]:[Player]],0),MATCH(FPL_Combined[[#Headers],[Gameweek 07]],FPL_Fixtures_Extract[#Headers],0)),3))</f>
        <v>WAT(A) 1-0</v>
      </c>
      <c r="I45" t="str">
        <f ca="1">IF(RIGHT(FPL_Combined[[#Headers],[Gameweek 08]],2)&lt;$B$622,INDEX(FPL_Results_Extract[Gameweek 08],MATCH($A45,FPL_Results_Extract[[Player]:[Player]],0)),INDEX(Team_Key[[Abbreviation]:[Abbreviation]],MATCH(LEFT(INDEX(FPL_Fixtures_Extract[],MATCH($A45,FPL_Fixtures_Extract[[Player]:[Player]],0),MATCH(FPL_Combined[[#Headers],[Gameweek 08]],FPL_Fixtures_Extract[#Headers],0)),LEN(INDEX(FPL_Fixtures_Extract[],MATCH($A45,FPL_Fixtures_Extract[[Player]:[Player]],0),MATCH(FPL_Combined[[#Headers],[Gameweek 08]],FPL_Fixtures_Extract[#Headers],0)))-4),Team_Key[[Full Name]:[Full Name]],0))&amp;RIGHT(INDEX(FPL_Fixtures_Extract[],MATCH($A45,FPL_Fixtures_Extract[[Player]:[Player]],0),MATCH(FPL_Combined[[#Headers],[Gameweek 08]],FPL_Fixtures_Extract[#Headers],0)),3))</f>
        <v>WBA(H) 2-0</v>
      </c>
      <c r="J45" t="str">
        <f ca="1">IF(RIGHT(FPL_Combined[[#Headers],[Gameweek 09]],2)&lt;$B$622,INDEX(FPL_Results_Extract[Gameweek 09],MATCH($A45,FPL_Results_Extract[[Player]:[Player]],0)),INDEX(Team_Key[[Abbreviation]:[Abbreviation]],MATCH(LEFT(INDEX(FPL_Fixtures_Extract[],MATCH($A45,FPL_Fixtures_Extract[[Player]:[Player]],0),MATCH(FPL_Combined[[#Headers],[Gameweek 09]],FPL_Fixtures_Extract[#Headers],0)),LEN(INDEX(FPL_Fixtures_Extract[],MATCH($A45,FPL_Fixtures_Extract[[Player]:[Player]],0),MATCH(FPL_Combined[[#Headers],[Gameweek 09]],FPL_Fixtures_Extract[#Headers],0)))-4),Team_Key[[Full Name]:[Full Name]],0))&amp;RIGHT(INDEX(FPL_Fixtures_Extract[],MATCH($A45,FPL_Fixtures_Extract[[Player]:[Player]],0),MATCH(FPL_Combined[[#Headers],[Gameweek 09]],FPL_Fixtures_Extract[#Headers],0)),3))</f>
        <v>WHU(H) 1-3</v>
      </c>
      <c r="K45" t="str">
        <f ca="1">IF(RIGHT(FPL_Combined[[#Headers],[Gameweek 10]],2)&lt;$B$622,INDEX(FPL_Results_Extract[Gameweek 10],MATCH($A45,FPL_Results_Extract[[Player]:[Player]],0)),INDEX(Team_Key[[Abbreviation]:[Abbreviation]],MATCH(LEFT(INDEX(FPL_Fixtures_Extract[],MATCH($A45,FPL_Fixtures_Extract[[Player]:[Player]],0),MATCH(FPL_Combined[[#Headers],[Gameweek 10]],FPL_Fixtures_Extract[#Headers],0)),LEN(INDEX(FPL_Fixtures_Extract[],MATCH($A45,FPL_Fixtures_Extract[[Player]:[Player]],0),MATCH(FPL_Combined[[#Headers],[Gameweek 10]],FPL_Fixtures_Extract[#Headers],0)))-4),Team_Key[[Full Name]:[Full Name]],0))&amp;RIGHT(INDEX(FPL_Fixtures_Extract[],MATCH($A45,FPL_Fixtures_Extract[[Player]:[Player]],0),MATCH(FPL_Combined[[#Headers],[Gameweek 10]],FPL_Fixtures_Extract[#Headers],0)),3))</f>
        <v>LEI(A) 0-1</v>
      </c>
      <c r="L45" t="str">
        <f ca="1">IF(RIGHT(FPL_Combined[[#Headers],[Gameweek 11]],2)&lt;$B$622,INDEX(FPL_Results_Extract[Gameweek 11],MATCH($A45,FPL_Results_Extract[[Player]:[Player]],0)),INDEX(Team_Key[[Abbreviation]:[Abbreviation]],MATCH(LEFT(INDEX(FPL_Fixtures_Extract[],MATCH($A45,FPL_Fixtures_Extract[[Player]:[Player]],0),MATCH(FPL_Combined[[#Headers],[Gameweek 11]],FPL_Fixtures_Extract[#Headers],0)),LEN(INDEX(FPL_Fixtures_Extract[],MATCH($A45,FPL_Fixtures_Extract[[Player]:[Player]],0),MATCH(FPL_Combined[[#Headers],[Gameweek 11]],FPL_Fixtures_Extract[#Headers],0)))-4),Team_Key[[Full Name]:[Full Name]],0))&amp;RIGHT(INDEX(FPL_Fixtures_Extract[],MATCH($A45,FPL_Fixtures_Extract[[Player]:[Player]],0),MATCH(FPL_Combined[[#Headers],[Gameweek 11]],FPL_Fixtures_Extract[#Headers],0)),3))</f>
        <v>MUN(H) 0-0</v>
      </c>
      <c r="M45" t="str">
        <f ca="1">IF(RIGHT(FPL_Combined[[#Headers],[Gameweek 12]],2)&lt;$B$622,INDEX(FPL_Results_Extract[Gameweek 12],MATCH($A45,FPL_Results_Extract[[Player]:[Player]],0)),INDEX(Team_Key[[Abbreviation]:[Abbreviation]],MATCH(LEFT(INDEX(FPL_Fixtures_Extract[],MATCH($A45,FPL_Fixtures_Extract[[Player]:[Player]],0),MATCH(FPL_Combined[[#Headers],[Gameweek 12]],FPL_Fixtures_Extract[#Headers],0)),LEN(INDEX(FPL_Fixtures_Extract[],MATCH($A45,FPL_Fixtures_Extract[[Player]:[Player]],0),MATCH(FPL_Combined[[#Headers],[Gameweek 12]],FPL_Fixtures_Extract[#Headers],0)))-4),Team_Key[[Full Name]:[Full Name]],0))&amp;RIGHT(INDEX(FPL_Fixtures_Extract[],MATCH($A45,FPL_Fixtures_Extract[[Player]:[Player]],0),MATCH(FPL_Combined[[#Headers],[Gameweek 12]],FPL_Fixtures_Extract[#Headers],0)),3))</f>
        <v>LIV(A) 2-1</v>
      </c>
      <c r="N45" t="str">
        <f ca="1">IF(RIGHT(FPL_Combined[[#Headers],[Gameweek 13]],2)&lt;$B$622,INDEX(FPL_Results_Extract[Gameweek 13],MATCH($A45,FPL_Results_Extract[[Player]:[Player]],0)),INDEX(Team_Key[[Abbreviation]:[Abbreviation]],MATCH(LEFT(INDEX(FPL_Fixtures_Extract[],MATCH($A45,FPL_Fixtures_Extract[[Player]:[Player]],0),MATCH(FPL_Combined[[#Headers],[Gameweek 13]],FPL_Fixtures_Extract[#Headers],0)),LEN(INDEX(FPL_Fixtures_Extract[],MATCH($A45,FPL_Fixtures_Extract[[Player]:[Player]],0),MATCH(FPL_Combined[[#Headers],[Gameweek 13]],FPL_Fixtures_Extract[#Headers],0)))-4),Team_Key[[Full Name]:[Full Name]],0))&amp;RIGHT(INDEX(FPL_Fixtures_Extract[],MATCH($A45,FPL_Fixtures_Extract[[Player]:[Player]],0),MATCH(FPL_Combined[[#Headers],[Gameweek 13]],FPL_Fixtures_Extract[#Headers],0)),3))</f>
        <v>SUN(H) 0-1</v>
      </c>
      <c r="O45" t="str">
        <f ca="1">IF(RIGHT(FPL_Combined[[#Headers],[Gameweek 14]],2)&lt;$B$622,INDEX(FPL_Results_Extract[Gameweek 14],MATCH($A45,FPL_Results_Extract[[Player]:[Player]],0)),INDEX(Team_Key[[Abbreviation]:[Abbreviation]],MATCH(LEFT(INDEX(FPL_Fixtures_Extract[],MATCH($A45,FPL_Fixtures_Extract[[Player]:[Player]],0),MATCH(FPL_Combined[[#Headers],[Gameweek 14]],FPL_Fixtures_Extract[#Headers],0)),LEN(INDEX(FPL_Fixtures_Extract[],MATCH($A45,FPL_Fixtures_Extract[[Player]:[Player]],0),MATCH(FPL_Combined[[#Headers],[Gameweek 14]],FPL_Fixtures_Extract[#Headers],0)))-4),Team_Key[[Full Name]:[Full Name]],0))&amp;RIGHT(INDEX(FPL_Fixtures_Extract[],MATCH($A45,FPL_Fixtures_Extract[[Player]:[Player]],0),MATCH(FPL_Combined[[#Headers],[Gameweek 14]],FPL_Fixtures_Extract[#Headers],0)),3))</f>
        <v>NEW(H) 5-1</v>
      </c>
      <c r="P45" t="str">
        <f ca="1">IF(RIGHT(FPL_Combined[[#Headers],[Gameweek 15]],2)&lt;$B$622,INDEX(FPL_Results_Extract[Gameweek 15],MATCH($A45,FPL_Results_Extract[[Player]:[Player]],0)),INDEX(Team_Key[[Abbreviation]:[Abbreviation]],MATCH(LEFT(INDEX(FPL_Fixtures_Extract[],MATCH($A45,FPL_Fixtures_Extract[[Player]:[Player]],0),MATCH(FPL_Combined[[#Headers],[Gameweek 15]],FPL_Fixtures_Extract[#Headers],0)),LEN(INDEX(FPL_Fixtures_Extract[],MATCH($A45,FPL_Fixtures_Extract[[Player]:[Player]],0),MATCH(FPL_Combined[[#Headers],[Gameweek 15]],FPL_Fixtures_Extract[#Headers],0)))-4),Team_Key[[Full Name]:[Full Name]],0))&amp;RIGHT(INDEX(FPL_Fixtures_Extract[],MATCH($A45,FPL_Fixtures_Extract[[Player]:[Player]],0),MATCH(FPL_Combined[[#Headers],[Gameweek 15]],FPL_Fixtures_Extract[#Headers],0)),3))</f>
        <v>EVE(A) 1-1</v>
      </c>
      <c r="Q45" t="str">
        <f ca="1">IF(RIGHT(FPL_Combined[[#Headers],[Gameweek 16]],2)&lt;$B$622,INDEX(FPL_Results_Extract[Gameweek 16],MATCH($A45,FPL_Results_Extract[[Player]:[Player]],0)),INDEX(Team_Key[[Abbreviation]:[Abbreviation]],MATCH(LEFT(INDEX(FPL_Fixtures_Extract[],MATCH($A45,FPL_Fixtures_Extract[[Player]:[Player]],0),MATCH(FPL_Combined[[#Headers],[Gameweek 16]],FPL_Fixtures_Extract[#Headers],0)),LEN(INDEX(FPL_Fixtures_Extract[],MATCH($A45,FPL_Fixtures_Extract[[Player]:[Player]],0),MATCH(FPL_Combined[[#Headers],[Gameweek 16]],FPL_Fixtures_Extract[#Headers],0)))-4),Team_Key[[Full Name]:[Full Name]],0))&amp;RIGHT(INDEX(FPL_Fixtures_Extract[],MATCH($A45,FPL_Fixtures_Extract[[Player]:[Player]],0),MATCH(FPL_Combined[[#Headers],[Gameweek 16]],FPL_Fixtures_Extract[#Headers],0)),3))</f>
        <v>SOU(H) 1-0</v>
      </c>
      <c r="R45" t="str">
        <f ca="1">IF(RIGHT(FPL_Combined[[#Headers],[Gameweek 17]],2)&lt;$B$622,INDEX(FPL_Results_Extract[Gameweek 17],MATCH($A45,FPL_Results_Extract[[Player]:[Player]],0)),INDEX(Team_Key[[Abbreviation]:[Abbreviation]],MATCH(LEFT(INDEX(FPL_Fixtures_Extract[],MATCH($A45,FPL_Fixtures_Extract[[Player]:[Player]],0),MATCH(FPL_Combined[[#Headers],[Gameweek 17]],FPL_Fixtures_Extract[#Headers],0)),LEN(INDEX(FPL_Fixtures_Extract[],MATCH($A45,FPL_Fixtures_Extract[[Player]:[Player]],0),MATCH(FPL_Combined[[#Headers],[Gameweek 17]],FPL_Fixtures_Extract[#Headers],0)))-4),Team_Key[[Full Name]:[Full Name]],0))&amp;RIGHT(INDEX(FPL_Fixtures_Extract[],MATCH($A45,FPL_Fixtures_Extract[[Player]:[Player]],0),MATCH(FPL_Combined[[#Headers],[Gameweek 17]],FPL_Fixtures_Extract[#Headers],0)),3))</f>
        <v>STK(A) 2-1</v>
      </c>
      <c r="S45" t="str">
        <f ca="1">IF(RIGHT(FPL_Combined[[#Headers],[Gameweek 18]],2)&lt;$B$622,INDEX(FPL_Results_Extract[Gameweek 18],MATCH($A45,FPL_Results_Extract[[Player]:[Player]],0)),INDEX(Team_Key[[Abbreviation]:[Abbreviation]],MATCH(LEFT(INDEX(FPL_Fixtures_Extract[],MATCH($A45,FPL_Fixtures_Extract[[Player]:[Player]],0),MATCH(FPL_Combined[[#Headers],[Gameweek 18]],FPL_Fixtures_Extract[#Headers],0)),LEN(INDEX(FPL_Fixtures_Extract[],MATCH($A45,FPL_Fixtures_Extract[[Player]:[Player]],0),MATCH(FPL_Combined[[#Headers],[Gameweek 18]],FPL_Fixtures_Extract[#Headers],0)))-4),Team_Key[[Full Name]:[Full Name]],0))&amp;RIGHT(INDEX(FPL_Fixtures_Extract[],MATCH($A45,FPL_Fixtures_Extract[[Player]:[Player]],0),MATCH(FPL_Combined[[#Headers],[Gameweek 18]],FPL_Fixtures_Extract[#Headers],0)),3))</f>
        <v>BOU(A) 0-0</v>
      </c>
      <c r="T45" t="str">
        <f ca="1">IF(RIGHT(FPL_Combined[[#Headers],[Gameweek 19]],2)&lt;$B$622,INDEX(FPL_Results_Extract[Gameweek 19],MATCH($A45,FPL_Results_Extract[[Player]:[Player]],0)),INDEX(Team_Key[[Abbreviation]:[Abbreviation]],MATCH(LEFT(INDEX(FPL_Fixtures_Extract[],MATCH($A45,FPL_Fixtures_Extract[[Player]:[Player]],0),MATCH(FPL_Combined[[#Headers],[Gameweek 19]],FPL_Fixtures_Extract[#Headers],0)),LEN(INDEX(FPL_Fixtures_Extract[],MATCH($A45,FPL_Fixtures_Extract[[Player]:[Player]],0),MATCH(FPL_Combined[[#Headers],[Gameweek 19]],FPL_Fixtures_Extract[#Headers],0)))-4),Team_Key[[Full Name]:[Full Name]],0))&amp;RIGHT(INDEX(FPL_Fixtures_Extract[],MATCH($A45,FPL_Fixtures_Extract[[Player]:[Player]],0),MATCH(FPL_Combined[[#Headers],[Gameweek 19]],FPL_Fixtures_Extract[#Headers],0)),3))</f>
        <v>SWA(H) 0-0</v>
      </c>
      <c r="U45" t="str">
        <f ca="1">IF(RIGHT(FPL_Combined[[#Headers],[Gameweek 20]],2)&lt;$B$622,INDEX(FPL_Results_Extract[Gameweek 20],MATCH($A45,FPL_Results_Extract[[Player]:[Player]],0)),INDEX(Team_Key[[Abbreviation]:[Abbreviation]],MATCH(LEFT(INDEX(FPL_Fixtures_Extract[],MATCH($A45,FPL_Fixtures_Extract[[Player]:[Player]],0),MATCH(FPL_Combined[[#Headers],[Gameweek 20]],FPL_Fixtures_Extract[#Headers],0)),LEN(INDEX(FPL_Fixtures_Extract[],MATCH($A45,FPL_Fixtures_Extract[[Player]:[Player]],0),MATCH(FPL_Combined[[#Headers],[Gameweek 20]],FPL_Fixtures_Extract[#Headers],0)))-4),Team_Key[[Full Name]:[Full Name]],0))&amp;RIGHT(INDEX(FPL_Fixtures_Extract[],MATCH($A45,FPL_Fixtures_Extract[[Player]:[Player]],0),MATCH(FPL_Combined[[#Headers],[Gameweek 20]],FPL_Fixtures_Extract[#Headers],0)),3))</f>
        <v>CHE(H) 0-3</v>
      </c>
      <c r="V45" t="str">
        <f ca="1">IF(RIGHT(FPL_Combined[[#Headers],[Gameweek 21]],2)&lt;$B$622,INDEX(FPL_Results_Extract[Gameweek 21],MATCH($A45,FPL_Results_Extract[[Player]:[Player]],0)),INDEX(Team_Key[[Abbreviation]:[Abbreviation]],MATCH(LEFT(INDEX(FPL_Fixtures_Extract[],MATCH($A45,FPL_Fixtures_Extract[[Player]:[Player]],0),MATCH(FPL_Combined[[#Headers],[Gameweek 21]],FPL_Fixtures_Extract[#Headers],0)),LEN(INDEX(FPL_Fixtures_Extract[],MATCH($A45,FPL_Fixtures_Extract[[Player]:[Player]],0),MATCH(FPL_Combined[[#Headers],[Gameweek 21]],FPL_Fixtures_Extract[#Headers],0)))-4),Team_Key[[Full Name]:[Full Name]],0))&amp;RIGHT(INDEX(FPL_Fixtures_Extract[],MATCH($A45,FPL_Fixtures_Extract[[Player]:[Player]],0),MATCH(FPL_Combined[[#Headers],[Gameweek 21]],FPL_Fixtures_Extract[#Headers],0)),3))</f>
        <v>WBA(H) 2-2</v>
      </c>
      <c r="W45" t="str">
        <f ca="1">IF(RIGHT(FPL_Combined[[#Headers],[Gameweek 22]],2)&lt;$B$622,INDEX(FPL_Results_Extract[Gameweek 22],MATCH($A45,FPL_Results_Extract[[Player]:[Player]],0)),INDEX(Team_Key[[Abbreviation]:[Abbreviation]],MATCH(LEFT(INDEX(FPL_Fixtures_Extract[],MATCH($A45,FPL_Fixtures_Extract[[Player]:[Player]],0),MATCH(FPL_Combined[[#Headers],[Gameweek 22]],FPL_Fixtures_Extract[#Headers],0)),LEN(INDEX(FPL_Fixtures_Extract[],MATCH($A45,FPL_Fixtures_Extract[[Player]:[Player]],0),MATCH(FPL_Combined[[#Headers],[Gameweek 22]],FPL_Fixtures_Extract[#Headers],0)))-4),Team_Key[[Full Name]:[Full Name]],0))&amp;RIGHT(INDEX(FPL_Fixtures_Extract[],MATCH($A45,FPL_Fixtures_Extract[[Player]:[Player]],0),MATCH(FPL_Combined[[#Headers],[Gameweek 22]],FPL_Fixtures_Extract[#Headers],0)),3))</f>
        <v>EVE(H) 3-3</v>
      </c>
      <c r="X45" t="str">
        <f ca="1">IF(RIGHT(FPL_Combined[[#Headers],[Gameweek 23]],2)&lt;$B$622,INDEX(FPL_Results_Extract[Gameweek 23],MATCH($A45,FPL_Results_Extract[[Player]:[Player]],0)),INDEX(Team_Key[[Abbreviation]:[Abbreviation]],MATCH(LEFT(INDEX(FPL_Fixtures_Extract[],MATCH($A45,FPL_Fixtures_Extract[[Player]:[Player]],0),MATCH(FPL_Combined[[#Headers],[Gameweek 23]],FPL_Fixtures_Extract[#Headers],0)),LEN(INDEX(FPL_Fixtures_Extract[],MATCH($A45,FPL_Fixtures_Extract[[Player]:[Player]],0),MATCH(FPL_Combined[[#Headers],[Gameweek 23]],FPL_Fixtures_Extract[#Headers],0)))-4),Team_Key[[Full Name]:[Full Name]],0))&amp;RIGHT(INDEX(FPL_Fixtures_Extract[],MATCH($A45,FPL_Fixtures_Extract[[Player]:[Player]],0),MATCH(FPL_Combined[[#Headers],[Gameweek 23]],FPL_Fixtures_Extract[#Headers],0)),3))</f>
        <v>ARS(A) 1-0</v>
      </c>
      <c r="Y45" t="str">
        <f ca="1">IF(RIGHT(FPL_Combined[[#Headers],[Gameweek 24]],2)&lt;$B$622,INDEX(FPL_Results_Extract[Team],MATCH($A45,FPL_Results_Extract[[Player]:[Player]],0)),INDEX(Team_Key[[Abbreviation]:[Abbreviation]],MATCH(LEFT(INDEX(FPL_Fixtures_Extract[],MATCH($A45,FPL_Fixtures_Extract[[Player]:[Player]],0),MATCH(FPL_Combined[[#Headers],[Gameweek 24]],FPL_Fixtures_Extract[#Headers],0)),LEN(INDEX(FPL_Fixtures_Extract[],MATCH($A45,FPL_Fixtures_Extract[[Player]:[Player]],0),MATCH(FPL_Combined[[#Headers],[Gameweek 24]],FPL_Fixtures_Extract[#Headers],0)))-4),Team_Key[[Full Name]:[Full Name]],0))&amp;RIGHT(INDEX(FPL_Fixtures_Extract[],MATCH($A45,FPL_Fixtures_Extract[[Player]:[Player]],0),MATCH(FPL_Combined[[#Headers],[Gameweek 24]],FPL_Fixtures_Extract[#Headers],0)),3))</f>
        <v>NOR</v>
      </c>
      <c r="Z45" t="str">
        <f ca="1">IF(RIGHT(FPL_Combined[[#Headers],[Gameweek 25]],2)&lt;$B$622,INDEX(FPL_Results_Extract[Player],MATCH($A45,FPL_Results_Extract[[Player]:[Player]],0)),INDEX(Team_Key[[Abbreviation]:[Abbreviation]],MATCH(LEFT(INDEX(FPL_Fixtures_Extract[],MATCH($A45,FPL_Fixtures_Extract[[Player]:[Player]],0),MATCH(FPL_Combined[[#Headers],[Gameweek 25]],FPL_Fixtures_Extract[#Headers],0)),LEN(INDEX(FPL_Fixtures_Extract[],MATCH($A45,FPL_Fixtures_Extract[[Player]:[Player]],0),MATCH(FPL_Combined[[#Headers],[Gameweek 25]],FPL_Fixtures_Extract[#Headers],0)))-4),Team_Key[[Full Name]:[Full Name]],0))&amp;RIGHT(INDEX(FPL_Fixtures_Extract[],MATCH($A45,FPL_Fixtures_Extract[[Player]:[Player]],0),MATCH(FPL_Combined[[#Headers],[Gameweek 25]],FPL_Fixtures_Extract[#Headers],0)),3))</f>
        <v>Bamford</v>
      </c>
      <c r="AA45" t="str">
        <f ca="1">IF(RIGHT(FPL_Combined[[#Headers],[Gameweek 26]],2)&lt;$B$622,INDEX(FPL_Results_Extract[Gameweek 01],MATCH($A45,FPL_Results_Extract[[Player]:[Player]],0)),INDEX(Team_Key[[Abbreviation]:[Abbreviation]],MATCH(LEFT(INDEX(FPL_Fixtures_Extract[],MATCH($A45,FPL_Fixtures_Extract[[Player]:[Player]],0),MATCH(FPL_Combined[[#Headers],[Gameweek 26]],FPL_Fixtures_Extract[#Headers],0)),LEN(INDEX(FPL_Fixtures_Extract[],MATCH($A45,FPL_Fixtures_Extract[[Player]:[Player]],0),MATCH(FPL_Combined[[#Headers],[Gameweek 26]],FPL_Fixtures_Extract[#Headers],0)))-4),Team_Key[[Full Name]:[Full Name]],0))&amp;RIGHT(INDEX(FPL_Fixtures_Extract[],MATCH($A45,FPL_Fixtures_Extract[[Player]:[Player]],0),MATCH(FPL_Combined[[#Headers],[Gameweek 26]],FPL_Fixtures_Extract[#Headers],0)),3))</f>
        <v>NOR(A) 3-1</v>
      </c>
      <c r="AB45" t="str">
        <f ca="1">IF(RIGHT(FPL_Combined[[#Headers],[Gameweek 27]],2)&lt;$B$622,INDEX(FPL_Results_Extract[Gameweek 02],MATCH($A45,FPL_Results_Extract[[Player]:[Player]],0)),INDEX(Team_Key[[Abbreviation]:[Abbreviation]],MATCH(LEFT(INDEX(FPL_Fixtures_Extract[],MATCH($A45,FPL_Fixtures_Extract[[Player]:[Player]],0),MATCH(FPL_Combined[[#Headers],[Gameweek 27]],FPL_Fixtures_Extract[#Headers],0)),LEN(INDEX(FPL_Fixtures_Extract[],MATCH($A45,FPL_Fixtures_Extract[[Player]:[Player]],0),MATCH(FPL_Combined[[#Headers],[Gameweek 27]],FPL_Fixtures_Extract[#Headers],0)))-4),Team_Key[[Full Name]:[Full Name]],0))&amp;RIGHT(INDEX(FPL_Fixtures_Extract[],MATCH($A45,FPL_Fixtures_Extract[[Player]:[Player]],0),MATCH(FPL_Combined[[#Headers],[Gameweek 27]],FPL_Fixtures_Extract[#Headers],0)),3))</f>
        <v>ARS(H) 1-2</v>
      </c>
      <c r="AC45" t="str">
        <f ca="1">IF(RIGHT(FPL_Combined[[#Headers],[Gameweek 28]],2)&lt;$B$622,INDEX(FPL_Results_Extract[Gameweek 03],MATCH($A45,FPL_Results_Extract[[Player]:[Player]],0)),INDEX(Team_Key[[Abbreviation]:[Abbreviation]],MATCH(LEFT(INDEX(FPL_Fixtures_Extract[],MATCH($A45,FPL_Fixtures_Extract[[Player]:[Player]],0),MATCH(FPL_Combined[[#Headers],[Gameweek 28]],FPL_Fixtures_Extract[#Headers],0)),LEN(INDEX(FPL_Fixtures_Extract[],MATCH($A45,FPL_Fixtures_Extract[[Player]:[Player]],0),MATCH(FPL_Combined[[#Headers],[Gameweek 28]],FPL_Fixtures_Extract[#Headers],0)))-4),Team_Key[[Full Name]:[Full Name]],0))&amp;RIGHT(INDEX(FPL_Fixtures_Extract[],MATCH($A45,FPL_Fixtures_Extract[[Player]:[Player]],0),MATCH(FPL_Combined[[#Headers],[Gameweek 28]],FPL_Fixtures_Extract[#Headers],0)),3))</f>
        <v>AVL(H) 2-1</v>
      </c>
      <c r="AD45" t="str">
        <f ca="1">IF(RIGHT(FPL_Combined[[#Headers],[Gameweek 29]],2)&lt;$B$622,INDEX(FPL_Results_Extract[Gameweek 04],MATCH($A45,FPL_Results_Extract[[Player]:[Player]],0)),INDEX(Team_Key[[Abbreviation]:[Abbreviation]],MATCH(LEFT(INDEX(FPL_Fixtures_Extract[],MATCH($A45,FPL_Fixtures_Extract[[Player]:[Player]],0),MATCH(FPL_Combined[[#Headers],[Gameweek 29]],FPL_Fixtures_Extract[#Headers],0)),LEN(INDEX(FPL_Fixtures_Extract[],MATCH($A45,FPL_Fixtures_Extract[[Player]:[Player]],0),MATCH(FPL_Combined[[#Headers],[Gameweek 29]],FPL_Fixtures_Extract[#Headers],0)))-4),Team_Key[[Full Name]:[Full Name]],0))&amp;RIGHT(INDEX(FPL_Fixtures_Extract[],MATCH($A45,FPL_Fixtures_Extract[[Player]:[Player]],0),MATCH(FPL_Combined[[#Headers],[Gameweek 29]],FPL_Fixtures_Extract[#Headers],0)),3))</f>
        <v>SWA(A)</v>
      </c>
      <c r="AE45" t="str">
        <f ca="1">IF(RIGHT(FPL_Combined[[#Headers],[Gameweek 30]],2)&lt;$B$622,INDEX(FPL_Results_Extract[Gameweek 05],MATCH($A45,FPL_Results_Extract[[Player]:[Player]],0)),INDEX(Team_Key[[Abbreviation]:[Abbreviation]],MATCH(LEFT(INDEX(FPL_Fixtures_Extract[],MATCH($A45,FPL_Fixtures_Extract[[Player]:[Player]],0),MATCH(FPL_Combined[[#Headers],[Gameweek 30]],FPL_Fixtures_Extract[#Headers],0)),LEN(INDEX(FPL_Fixtures_Extract[],MATCH($A45,FPL_Fixtures_Extract[[Player]:[Player]],0),MATCH(FPL_Combined[[#Headers],[Gameweek 30]],FPL_Fixtures_Extract[#Headers],0)))-4),Team_Key[[Full Name]:[Full Name]],0))&amp;RIGHT(INDEX(FPL_Fixtures_Extract[],MATCH($A45,FPL_Fixtures_Extract[[Player]:[Player]],0),MATCH(FPL_Combined[[#Headers],[Gameweek 30]],FPL_Fixtures_Extract[#Headers],0)),3))</f>
        <v>MCI(H)</v>
      </c>
      <c r="AF45" t="str">
        <f ca="1">IF(RIGHT(FPL_Combined[[#Headers],[Gameweek 31]],2)&lt;$B$622,INDEX(FPL_Results_Extract[Gameweek 06],MATCH($A45,FPL_Results_Extract[[Player]:[Player]],0)),INDEX(Team_Key[[Abbreviation]:[Abbreviation]],MATCH(LEFT(INDEX(FPL_Fixtures_Extract[],MATCH($A45,FPL_Fixtures_Extract[[Player]:[Player]],0),MATCH(FPL_Combined[[#Headers],[Gameweek 31]],FPL_Fixtures_Extract[#Headers],0)),LEN(INDEX(FPL_Fixtures_Extract[],MATCH($A45,FPL_Fixtures_Extract[[Player]:[Player]],0),MATCH(FPL_Combined[[#Headers],[Gameweek 31]],FPL_Fixtures_Extract[#Headers],0)))-4),Team_Key[[Full Name]:[Full Name]],0))&amp;RIGHT(INDEX(FPL_Fixtures_Extract[],MATCH($A45,FPL_Fixtures_Extract[[Player]:[Player]],0),MATCH(FPL_Combined[[#Headers],[Gameweek 31]],FPL_Fixtures_Extract[#Headers],0)),3))</f>
        <v>WBA(A)</v>
      </c>
      <c r="AG45" t="str">
        <f ca="1">IF(RIGHT(FPL_Combined[[#Headers],[Gameweek 32]],2)&lt;$B$622,INDEX(FPL_Results_Extract[Gameweek 07],MATCH($A45,FPL_Results_Extract[[Player]:[Player]],0)),INDEX(Team_Key[[Abbreviation]:[Abbreviation]],MATCH(LEFT(INDEX(FPL_Fixtures_Extract[],MATCH($A45,FPL_Fixtures_Extract[[Player]:[Player]],0),MATCH(FPL_Combined[[#Headers],[Gameweek 32]],FPL_Fixtures_Extract[#Headers],0)),LEN(INDEX(FPL_Fixtures_Extract[],MATCH($A45,FPL_Fixtures_Extract[[Player]:[Player]],0),MATCH(FPL_Combined[[#Headers],[Gameweek 32]],FPL_Fixtures_Extract[#Headers],0)))-4),Team_Key[[Full Name]:[Full Name]],0))&amp;RIGHT(INDEX(FPL_Fixtures_Extract[],MATCH($A45,FPL_Fixtures_Extract[[Player]:[Player]],0),MATCH(FPL_Combined[[#Headers],[Gameweek 32]],FPL_Fixtures_Extract[#Headers],0)),3))</f>
        <v>NEW(H)</v>
      </c>
      <c r="AH45" t="str">
        <f ca="1">IF(RIGHT(FPL_Combined[[#Headers],[Gameweek 33]],2)&lt;$B$622,INDEX(FPL_Results_Extract[Gameweek 08],MATCH($A45,FPL_Results_Extract[[Player]:[Player]],0)),INDEX(Team_Key[[Abbreviation]:[Abbreviation]],MATCH(LEFT(INDEX(FPL_Fixtures_Extract[],MATCH($A45,FPL_Fixtures_Extract[[Player]:[Player]],0),MATCH(FPL_Combined[[#Headers],[Gameweek 33]],FPL_Fixtures_Extract[#Headers],0)),LEN(INDEX(FPL_Fixtures_Extract[],MATCH($A45,FPL_Fixtures_Extract[[Player]:[Player]],0),MATCH(FPL_Combined[[#Headers],[Gameweek 33]],FPL_Fixtures_Extract[#Headers],0)))-4),Team_Key[[Full Name]:[Full Name]],0))&amp;RIGHT(INDEX(FPL_Fixtures_Extract[],MATCH($A45,FPL_Fixtures_Extract[[Player]:[Player]],0),MATCH(FPL_Combined[[#Headers],[Gameweek 33]],FPL_Fixtures_Extract[#Headers],0)),3))</f>
        <v>CRY(A)</v>
      </c>
      <c r="AI45" t="str">
        <f ca="1">IF(RIGHT(FPL_Combined[[#Headers],[Gameweek 34]],2)&lt;$B$622,INDEX(FPL_Results_Extract[Gameweek 09],MATCH($A45,FPL_Results_Extract[[Player]:[Player]],0)),INDEX(Team_Key[[Abbreviation]:[Abbreviation]],MATCH(LEFT(INDEX(FPL_Fixtures_Extract[],MATCH($A45,FPL_Fixtures_Extract[[Player]:[Player]],0),MATCH(FPL_Combined[[#Headers],[Gameweek 34]],FPL_Fixtures_Extract[#Headers],0)),LEN(INDEX(FPL_Fixtures_Extract[],MATCH($A45,FPL_Fixtures_Extract[[Player]:[Player]],0),MATCH(FPL_Combined[[#Headers],[Gameweek 34]],FPL_Fixtures_Extract[#Headers],0)))-4),Team_Key[[Full Name]:[Full Name]],0))&amp;RIGHT(INDEX(FPL_Fixtures_Extract[],MATCH($A45,FPL_Fixtures_Extract[[Player]:[Player]],0),MATCH(FPL_Combined[[#Headers],[Gameweek 34]],FPL_Fixtures_Extract[#Headers],0)),3))</f>
        <v>SUN(H)</v>
      </c>
      <c r="AJ45" t="str">
        <f ca="1">IF(RIGHT(FPL_Combined[[#Headers],[Gameweek 35]],2)&lt;$B$622,INDEX(FPL_Results_Extract[Gameweek 10],MATCH($A45,FPL_Results_Extract[[Player]:[Player]],0)),INDEX(Team_Key[[Abbreviation]:[Abbreviation]],MATCH(LEFT(INDEX(FPL_Fixtures_Extract[],MATCH($A45,FPL_Fixtures_Extract[[Player]:[Player]],0),MATCH(FPL_Combined[[#Headers],[Gameweek 35]],FPL_Fixtures_Extract[#Headers],0)),LEN(INDEX(FPL_Fixtures_Extract[],MATCH($A45,FPL_Fixtures_Extract[[Player]:[Player]],0),MATCH(FPL_Combined[[#Headers],[Gameweek 35]],FPL_Fixtures_Extract[#Headers],0)))-4),Team_Key[[Full Name]:[Full Name]],0))&amp;RIGHT(INDEX(FPL_Fixtures_Extract[],MATCH($A45,FPL_Fixtures_Extract[[Player]:[Player]],0),MATCH(FPL_Combined[[#Headers],[Gameweek 35]],FPL_Fixtures_Extract[#Headers],0)),3))</f>
        <v>WAT(H)</v>
      </c>
      <c r="AK45" t="str">
        <f ca="1">IF(RIGHT(FPL_Combined[[#Headers],[Gameweek 36]],2)&lt;$B$622,INDEX(FPL_Results_Extract[Gameweek 11],MATCH($A45,FPL_Results_Extract[[Player]:[Player]],0)),INDEX(Team_Key[[Abbreviation]:[Abbreviation]],MATCH(LEFT(INDEX(FPL_Fixtures_Extract[],MATCH($A45,FPL_Fixtures_Extract[[Player]:[Player]],0),MATCH(FPL_Combined[[#Headers],[Gameweek 36]],FPL_Fixtures_Extract[#Headers],0)),LEN(INDEX(FPL_Fixtures_Extract[],MATCH($A45,FPL_Fixtures_Extract[[Player]:[Player]],0),MATCH(FPL_Combined[[#Headers],[Gameweek 36]],FPL_Fixtures_Extract[#Headers],0)))-4),Team_Key[[Full Name]:[Full Name]],0))&amp;RIGHT(INDEX(FPL_Fixtures_Extract[],MATCH($A45,FPL_Fixtures_Extract[[Player]:[Player]],0),MATCH(FPL_Combined[[#Headers],[Gameweek 36]],FPL_Fixtures_Extract[#Headers],0)),3))</f>
        <v>ARS(A)</v>
      </c>
      <c r="AL45" t="str">
        <f ca="1">IF(RIGHT(FPL_Combined[[#Headers],[Gameweek 37]],2)&lt;$B$622,INDEX(FPL_Results_Extract[Gameweek 12],MATCH($A45,FPL_Results_Extract[[Player]:[Player]],0)),INDEX(Team_Key[[Abbreviation]:[Abbreviation]],MATCH(LEFT(INDEX(FPL_Fixtures_Extract[],MATCH($A45,FPL_Fixtures_Extract[[Player]:[Player]],0),MATCH(FPL_Combined[[#Headers],[Gameweek 37]],FPL_Fixtures_Extract[#Headers],0)),LEN(INDEX(FPL_Fixtures_Extract[],MATCH($A45,FPL_Fixtures_Extract[[Player]:[Player]],0),MATCH(FPL_Combined[[#Headers],[Gameweek 37]],FPL_Fixtures_Extract[#Headers],0)))-4),Team_Key[[Full Name]:[Full Name]],0))&amp;RIGHT(INDEX(FPL_Fixtures_Extract[],MATCH($A45,FPL_Fixtures_Extract[[Player]:[Player]],0),MATCH(FPL_Combined[[#Headers],[Gameweek 37]],FPL_Fixtures_Extract[#Headers],0)),3))</f>
        <v>MUN(H)</v>
      </c>
      <c r="AM45" t="str">
        <f ca="1">IF(RIGHT(FPL_Combined[[#Headers],[Gameweek 38]],2)&lt;$B$622,INDEX(FPL_Results_Extract[Gameweek 13],MATCH($A45,FPL_Results_Extract[[Player]:[Player]],0)),INDEX(Team_Key[[Abbreviation]:[Abbreviation]],MATCH(LEFT(INDEX(FPL_Fixtures_Extract[],MATCH($A45,FPL_Fixtures_Extract[[Player]:[Player]],0),MATCH(FPL_Combined[[#Headers],[Gameweek 38]],FPL_Fixtures_Extract[#Headers],0)),LEN(INDEX(FPL_Fixtures_Extract[],MATCH($A45,FPL_Fixtures_Extract[[Player]:[Player]],0),MATCH(FPL_Combined[[#Headers],[Gameweek 38]],FPL_Fixtures_Extract[#Headers],0)))-4),Team_Key[[Full Name]:[Full Name]],0))&amp;RIGHT(INDEX(FPL_Fixtures_Extract[],MATCH($A45,FPL_Fixtures_Extract[[Player]:[Player]],0),MATCH(FPL_Combined[[#Headers],[Gameweek 38]],FPL_Fixtures_Extract[#Headers],0)),3))</f>
        <v>EVE(A)</v>
      </c>
    </row>
    <row r="46" spans="1:39" x14ac:dyDescent="0.45">
      <c r="A46" t="s">
        <v>84</v>
      </c>
      <c r="B46" t="str">
        <f ca="1">IF(RIGHT(FPL_Combined[[#Headers],[Gameweek 01]],2)&lt;$B$622,INDEX(FPL_Results_Extract[Gameweek 01],MATCH($A46,FPL_Results_Extract[[Player]:[Player]],0)),INDEX(Team_Key[[Abbreviation]:[Abbreviation]],MATCH(LEFT(INDEX(FPL_Fixtures_Extract[],MATCH($A46,FPL_Fixtures_Extract[[Player]:[Player]],0),MATCH(FPL_Combined[[#Headers],[Gameweek 01]],FPL_Fixtures_Extract[#Headers],0)),LEN(INDEX(FPL_Fixtures_Extract[],MATCH($A46,FPL_Fixtures_Extract[[Player]:[Player]],0),MATCH(FPL_Combined[[#Headers],[Gameweek 01]],FPL_Fixtures_Extract[#Headers],0)))-4),Team_Key[[Full Name]:[Full Name]],0))&amp;RIGHT(INDEX(FPL_Fixtures_Extract[],MATCH($A46,FPL_Fixtures_Extract[[Player]:[Player]],0),MATCH(FPL_Combined[[#Headers],[Gameweek 01]],FPL_Fixtures_Extract[#Headers],0)),3))</f>
        <v>NOR(A) 3-1</v>
      </c>
      <c r="C46" t="str">
        <f ca="1">IF(RIGHT(FPL_Combined[[#Headers],[Gameweek 02]],2)&lt;$B$622,INDEX(FPL_Results_Extract[Gameweek 02],MATCH($A46,FPL_Results_Extract[[Player]:[Player]],0)),INDEX(Team_Key[[Abbreviation]:[Abbreviation]],MATCH(LEFT(INDEX(FPL_Fixtures_Extract[],MATCH($A46,FPL_Fixtures_Extract[[Player]:[Player]],0),MATCH(FPL_Combined[[#Headers],[Gameweek 02]],FPL_Fixtures_Extract[#Headers],0)),LEN(INDEX(FPL_Fixtures_Extract[],MATCH($A46,FPL_Fixtures_Extract[[Player]:[Player]],0),MATCH(FPL_Combined[[#Headers],[Gameweek 02]],FPL_Fixtures_Extract[#Headers],0)))-4),Team_Key[[Full Name]:[Full Name]],0))&amp;RIGHT(INDEX(FPL_Fixtures_Extract[],MATCH($A46,FPL_Fixtures_Extract[[Player]:[Player]],0),MATCH(FPL_Combined[[#Headers],[Gameweek 02]],FPL_Fixtures_Extract[#Headers],0)),3))</f>
        <v>ARS(H) 1-2</v>
      </c>
      <c r="D46" t="str">
        <f ca="1">IF(RIGHT(FPL_Combined[[#Headers],[Gameweek 03]],2)&lt;$B$622,INDEX(FPL_Results_Extract[Gameweek 03],MATCH($A46,FPL_Results_Extract[[Player]:[Player]],0)),INDEX(Team_Key[[Abbreviation]:[Abbreviation]],MATCH(LEFT(INDEX(FPL_Fixtures_Extract[],MATCH($A46,FPL_Fixtures_Extract[[Player]:[Player]],0),MATCH(FPL_Combined[[#Headers],[Gameweek 03]],FPL_Fixtures_Extract[#Headers],0)),LEN(INDEX(FPL_Fixtures_Extract[],MATCH($A46,FPL_Fixtures_Extract[[Player]:[Player]],0),MATCH(FPL_Combined[[#Headers],[Gameweek 03]],FPL_Fixtures_Extract[#Headers],0)))-4),Team_Key[[Full Name]:[Full Name]],0))&amp;RIGHT(INDEX(FPL_Fixtures_Extract[],MATCH($A46,FPL_Fixtures_Extract[[Player]:[Player]],0),MATCH(FPL_Combined[[#Headers],[Gameweek 03]],FPL_Fixtures_Extract[#Headers],0)),3))</f>
        <v>AVL(H) 2-1</v>
      </c>
      <c r="E46" t="str">
        <f ca="1">IF(RIGHT(FPL_Combined[[#Headers],[Gameweek 04]],2)&lt;$B$622,INDEX(FPL_Results_Extract[Gameweek 04],MATCH($A46,FPL_Results_Extract[[Player]:[Player]],0)),INDEX(Team_Key[[Abbreviation]:[Abbreviation]],MATCH(LEFT(INDEX(FPL_Fixtures_Extract[],MATCH($A46,FPL_Fixtures_Extract[[Player]:[Player]],0),MATCH(FPL_Combined[[#Headers],[Gameweek 04]],FPL_Fixtures_Extract[#Headers],0)),LEN(INDEX(FPL_Fixtures_Extract[],MATCH($A46,FPL_Fixtures_Extract[[Player]:[Player]],0),MATCH(FPL_Combined[[#Headers],[Gameweek 04]],FPL_Fixtures_Extract[#Headers],0)))-4),Team_Key[[Full Name]:[Full Name]],0))&amp;RIGHT(INDEX(FPL_Fixtures_Extract[],MATCH($A46,FPL_Fixtures_Extract[[Player]:[Player]],0),MATCH(FPL_Combined[[#Headers],[Gameweek 04]],FPL_Fixtures_Extract[#Headers],0)),3))</f>
        <v>CHE(A) 2-1</v>
      </c>
      <c r="F46" t="str">
        <f ca="1">IF(RIGHT(FPL_Combined[[#Headers],[Gameweek 05]],2)&lt;$B$622,INDEX(FPL_Results_Extract[Gameweek 05],MATCH($A46,FPL_Results_Extract[[Player]:[Player]],0)),INDEX(Team_Key[[Abbreviation]:[Abbreviation]],MATCH(LEFT(INDEX(FPL_Fixtures_Extract[],MATCH($A46,FPL_Fixtures_Extract[[Player]:[Player]],0),MATCH(FPL_Combined[[#Headers],[Gameweek 05]],FPL_Fixtures_Extract[#Headers],0)),LEN(INDEX(FPL_Fixtures_Extract[],MATCH($A46,FPL_Fixtures_Extract[[Player]:[Player]],0),MATCH(FPL_Combined[[#Headers],[Gameweek 05]],FPL_Fixtures_Extract[#Headers],0)))-4),Team_Key[[Full Name]:[Full Name]],0))&amp;RIGHT(INDEX(FPL_Fixtures_Extract[],MATCH($A46,FPL_Fixtures_Extract[[Player]:[Player]],0),MATCH(FPL_Combined[[#Headers],[Gameweek 05]],FPL_Fixtures_Extract[#Headers],0)),3))</f>
        <v>MCI(H) 0-1</v>
      </c>
      <c r="G46" t="str">
        <f ca="1">IF(RIGHT(FPL_Combined[[#Headers],[Gameweek 06]],2)&lt;$B$622,INDEX(FPL_Results_Extract[Gameweek 06],MATCH($A46,FPL_Results_Extract[[Player]:[Player]],0)),INDEX(Team_Key[[Abbreviation]:[Abbreviation]],MATCH(LEFT(INDEX(FPL_Fixtures_Extract[],MATCH($A46,FPL_Fixtures_Extract[[Player]:[Player]],0),MATCH(FPL_Combined[[#Headers],[Gameweek 06]],FPL_Fixtures_Extract[#Headers],0)),LEN(INDEX(FPL_Fixtures_Extract[],MATCH($A46,FPL_Fixtures_Extract[[Player]:[Player]],0),MATCH(FPL_Combined[[#Headers],[Gameweek 06]],FPL_Fixtures_Extract[#Headers],0)))-4),Team_Key[[Full Name]:[Full Name]],0))&amp;RIGHT(INDEX(FPL_Fixtures_Extract[],MATCH($A46,FPL_Fixtures_Extract[[Player]:[Player]],0),MATCH(FPL_Combined[[#Headers],[Gameweek 06]],FPL_Fixtures_Extract[#Headers],0)),3))</f>
        <v>TOT(A) 0-1</v>
      </c>
      <c r="H46" t="str">
        <f ca="1">IF(RIGHT(FPL_Combined[[#Headers],[Gameweek 07]],2)&lt;$B$622,INDEX(FPL_Results_Extract[Gameweek 07],MATCH($A46,FPL_Results_Extract[[Player]:[Player]],0)),INDEX(Team_Key[[Abbreviation]:[Abbreviation]],MATCH(LEFT(INDEX(FPL_Fixtures_Extract[],MATCH($A46,FPL_Fixtures_Extract[[Player]:[Player]],0),MATCH(FPL_Combined[[#Headers],[Gameweek 07]],FPL_Fixtures_Extract[#Headers],0)),LEN(INDEX(FPL_Fixtures_Extract[],MATCH($A46,FPL_Fixtures_Extract[[Player]:[Player]],0),MATCH(FPL_Combined[[#Headers],[Gameweek 07]],FPL_Fixtures_Extract[#Headers],0)))-4),Team_Key[[Full Name]:[Full Name]],0))&amp;RIGHT(INDEX(FPL_Fixtures_Extract[],MATCH($A46,FPL_Fixtures_Extract[[Player]:[Player]],0),MATCH(FPL_Combined[[#Headers],[Gameweek 07]],FPL_Fixtures_Extract[#Headers],0)),3))</f>
        <v>WAT(A) 1-0</v>
      </c>
      <c r="I46" t="str">
        <f ca="1">IF(RIGHT(FPL_Combined[[#Headers],[Gameweek 08]],2)&lt;$B$622,INDEX(FPL_Results_Extract[Gameweek 08],MATCH($A46,FPL_Results_Extract[[Player]:[Player]],0)),INDEX(Team_Key[[Abbreviation]:[Abbreviation]],MATCH(LEFT(INDEX(FPL_Fixtures_Extract[],MATCH($A46,FPL_Fixtures_Extract[[Player]:[Player]],0),MATCH(FPL_Combined[[#Headers],[Gameweek 08]],FPL_Fixtures_Extract[#Headers],0)),LEN(INDEX(FPL_Fixtures_Extract[],MATCH($A46,FPL_Fixtures_Extract[[Player]:[Player]],0),MATCH(FPL_Combined[[#Headers],[Gameweek 08]],FPL_Fixtures_Extract[#Headers],0)))-4),Team_Key[[Full Name]:[Full Name]],0))&amp;RIGHT(INDEX(FPL_Fixtures_Extract[],MATCH($A46,FPL_Fixtures_Extract[[Player]:[Player]],0),MATCH(FPL_Combined[[#Headers],[Gameweek 08]],FPL_Fixtures_Extract[#Headers],0)),3))</f>
        <v>WBA(H) 2-0</v>
      </c>
      <c r="J46" t="str">
        <f ca="1">IF(RIGHT(FPL_Combined[[#Headers],[Gameweek 09]],2)&lt;$B$622,INDEX(FPL_Results_Extract[Gameweek 09],MATCH($A46,FPL_Results_Extract[[Player]:[Player]],0)),INDEX(Team_Key[[Abbreviation]:[Abbreviation]],MATCH(LEFT(INDEX(FPL_Fixtures_Extract[],MATCH($A46,FPL_Fixtures_Extract[[Player]:[Player]],0),MATCH(FPL_Combined[[#Headers],[Gameweek 09]],FPL_Fixtures_Extract[#Headers],0)),LEN(INDEX(FPL_Fixtures_Extract[],MATCH($A46,FPL_Fixtures_Extract[[Player]:[Player]],0),MATCH(FPL_Combined[[#Headers],[Gameweek 09]],FPL_Fixtures_Extract[#Headers],0)))-4),Team_Key[[Full Name]:[Full Name]],0))&amp;RIGHT(INDEX(FPL_Fixtures_Extract[],MATCH($A46,FPL_Fixtures_Extract[[Player]:[Player]],0),MATCH(FPL_Combined[[#Headers],[Gameweek 09]],FPL_Fixtures_Extract[#Headers],0)),3))</f>
        <v>WHU(H) 1-3</v>
      </c>
      <c r="K46" t="str">
        <f ca="1">IF(RIGHT(FPL_Combined[[#Headers],[Gameweek 10]],2)&lt;$B$622,INDEX(FPL_Results_Extract[Gameweek 10],MATCH($A46,FPL_Results_Extract[[Player]:[Player]],0)),INDEX(Team_Key[[Abbreviation]:[Abbreviation]],MATCH(LEFT(INDEX(FPL_Fixtures_Extract[],MATCH($A46,FPL_Fixtures_Extract[[Player]:[Player]],0),MATCH(FPL_Combined[[#Headers],[Gameweek 10]],FPL_Fixtures_Extract[#Headers],0)),LEN(INDEX(FPL_Fixtures_Extract[],MATCH($A46,FPL_Fixtures_Extract[[Player]:[Player]],0),MATCH(FPL_Combined[[#Headers],[Gameweek 10]],FPL_Fixtures_Extract[#Headers],0)))-4),Team_Key[[Full Name]:[Full Name]],0))&amp;RIGHT(INDEX(FPL_Fixtures_Extract[],MATCH($A46,FPL_Fixtures_Extract[[Player]:[Player]],0),MATCH(FPL_Combined[[#Headers],[Gameweek 10]],FPL_Fixtures_Extract[#Headers],0)),3))</f>
        <v>LEI(A) 0-1</v>
      </c>
      <c r="L46" t="str">
        <f ca="1">IF(RIGHT(FPL_Combined[[#Headers],[Gameweek 11]],2)&lt;$B$622,INDEX(FPL_Results_Extract[Gameweek 11],MATCH($A46,FPL_Results_Extract[[Player]:[Player]],0)),INDEX(Team_Key[[Abbreviation]:[Abbreviation]],MATCH(LEFT(INDEX(FPL_Fixtures_Extract[],MATCH($A46,FPL_Fixtures_Extract[[Player]:[Player]],0),MATCH(FPL_Combined[[#Headers],[Gameweek 11]],FPL_Fixtures_Extract[#Headers],0)),LEN(INDEX(FPL_Fixtures_Extract[],MATCH($A46,FPL_Fixtures_Extract[[Player]:[Player]],0),MATCH(FPL_Combined[[#Headers],[Gameweek 11]],FPL_Fixtures_Extract[#Headers],0)))-4),Team_Key[[Full Name]:[Full Name]],0))&amp;RIGHT(INDEX(FPL_Fixtures_Extract[],MATCH($A46,FPL_Fixtures_Extract[[Player]:[Player]],0),MATCH(FPL_Combined[[#Headers],[Gameweek 11]],FPL_Fixtures_Extract[#Headers],0)),3))</f>
        <v>MUN(H) 0-0</v>
      </c>
      <c r="M46" t="str">
        <f ca="1">IF(RIGHT(FPL_Combined[[#Headers],[Gameweek 12]],2)&lt;$B$622,INDEX(FPL_Results_Extract[Gameweek 12],MATCH($A46,FPL_Results_Extract[[Player]:[Player]],0)),INDEX(Team_Key[[Abbreviation]:[Abbreviation]],MATCH(LEFT(INDEX(FPL_Fixtures_Extract[],MATCH($A46,FPL_Fixtures_Extract[[Player]:[Player]],0),MATCH(FPL_Combined[[#Headers],[Gameweek 12]],FPL_Fixtures_Extract[#Headers],0)),LEN(INDEX(FPL_Fixtures_Extract[],MATCH($A46,FPL_Fixtures_Extract[[Player]:[Player]],0),MATCH(FPL_Combined[[#Headers],[Gameweek 12]],FPL_Fixtures_Extract[#Headers],0)))-4),Team_Key[[Full Name]:[Full Name]],0))&amp;RIGHT(INDEX(FPL_Fixtures_Extract[],MATCH($A46,FPL_Fixtures_Extract[[Player]:[Player]],0),MATCH(FPL_Combined[[#Headers],[Gameweek 12]],FPL_Fixtures_Extract[#Headers],0)),3))</f>
        <v>LIV(A) 2-1</v>
      </c>
      <c r="N46" t="str">
        <f ca="1">IF(RIGHT(FPL_Combined[[#Headers],[Gameweek 13]],2)&lt;$B$622,INDEX(FPL_Results_Extract[Gameweek 13],MATCH($A46,FPL_Results_Extract[[Player]:[Player]],0)),INDEX(Team_Key[[Abbreviation]:[Abbreviation]],MATCH(LEFT(INDEX(FPL_Fixtures_Extract[],MATCH($A46,FPL_Fixtures_Extract[[Player]:[Player]],0),MATCH(FPL_Combined[[#Headers],[Gameweek 13]],FPL_Fixtures_Extract[#Headers],0)),LEN(INDEX(FPL_Fixtures_Extract[],MATCH($A46,FPL_Fixtures_Extract[[Player]:[Player]],0),MATCH(FPL_Combined[[#Headers],[Gameweek 13]],FPL_Fixtures_Extract[#Headers],0)))-4),Team_Key[[Full Name]:[Full Name]],0))&amp;RIGHT(INDEX(FPL_Fixtures_Extract[],MATCH($A46,FPL_Fixtures_Extract[[Player]:[Player]],0),MATCH(FPL_Combined[[#Headers],[Gameweek 13]],FPL_Fixtures_Extract[#Headers],0)),3))</f>
        <v>SUN(H) 0-1</v>
      </c>
      <c r="O46" t="str">
        <f ca="1">IF(RIGHT(FPL_Combined[[#Headers],[Gameweek 14]],2)&lt;$B$622,INDEX(FPL_Results_Extract[Gameweek 14],MATCH($A46,FPL_Results_Extract[[Player]:[Player]],0)),INDEX(Team_Key[[Abbreviation]:[Abbreviation]],MATCH(LEFT(INDEX(FPL_Fixtures_Extract[],MATCH($A46,FPL_Fixtures_Extract[[Player]:[Player]],0),MATCH(FPL_Combined[[#Headers],[Gameweek 14]],FPL_Fixtures_Extract[#Headers],0)),LEN(INDEX(FPL_Fixtures_Extract[],MATCH($A46,FPL_Fixtures_Extract[[Player]:[Player]],0),MATCH(FPL_Combined[[#Headers],[Gameweek 14]],FPL_Fixtures_Extract[#Headers],0)))-4),Team_Key[[Full Name]:[Full Name]],0))&amp;RIGHT(INDEX(FPL_Fixtures_Extract[],MATCH($A46,FPL_Fixtures_Extract[[Player]:[Player]],0),MATCH(FPL_Combined[[#Headers],[Gameweek 14]],FPL_Fixtures_Extract[#Headers],0)),3))</f>
        <v>NEW(H) 5-1</v>
      </c>
      <c r="P46" t="str">
        <f ca="1">IF(RIGHT(FPL_Combined[[#Headers],[Gameweek 15]],2)&lt;$B$622,INDEX(FPL_Results_Extract[Gameweek 15],MATCH($A46,FPL_Results_Extract[[Player]:[Player]],0)),INDEX(Team_Key[[Abbreviation]:[Abbreviation]],MATCH(LEFT(INDEX(FPL_Fixtures_Extract[],MATCH($A46,FPL_Fixtures_Extract[[Player]:[Player]],0),MATCH(FPL_Combined[[#Headers],[Gameweek 15]],FPL_Fixtures_Extract[#Headers],0)),LEN(INDEX(FPL_Fixtures_Extract[],MATCH($A46,FPL_Fixtures_Extract[[Player]:[Player]],0),MATCH(FPL_Combined[[#Headers],[Gameweek 15]],FPL_Fixtures_Extract[#Headers],0)))-4),Team_Key[[Full Name]:[Full Name]],0))&amp;RIGHT(INDEX(FPL_Fixtures_Extract[],MATCH($A46,FPL_Fixtures_Extract[[Player]:[Player]],0),MATCH(FPL_Combined[[#Headers],[Gameweek 15]],FPL_Fixtures_Extract[#Headers],0)),3))</f>
        <v>EVE(A) 1-1</v>
      </c>
      <c r="Q46" t="str">
        <f ca="1">IF(RIGHT(FPL_Combined[[#Headers],[Gameweek 16]],2)&lt;$B$622,INDEX(FPL_Results_Extract[Gameweek 16],MATCH($A46,FPL_Results_Extract[[Player]:[Player]],0)),INDEX(Team_Key[[Abbreviation]:[Abbreviation]],MATCH(LEFT(INDEX(FPL_Fixtures_Extract[],MATCH($A46,FPL_Fixtures_Extract[[Player]:[Player]],0),MATCH(FPL_Combined[[#Headers],[Gameweek 16]],FPL_Fixtures_Extract[#Headers],0)),LEN(INDEX(FPL_Fixtures_Extract[],MATCH($A46,FPL_Fixtures_Extract[[Player]:[Player]],0),MATCH(FPL_Combined[[#Headers],[Gameweek 16]],FPL_Fixtures_Extract[#Headers],0)))-4),Team_Key[[Full Name]:[Full Name]],0))&amp;RIGHT(INDEX(FPL_Fixtures_Extract[],MATCH($A46,FPL_Fixtures_Extract[[Player]:[Player]],0),MATCH(FPL_Combined[[#Headers],[Gameweek 16]],FPL_Fixtures_Extract[#Headers],0)),3))</f>
        <v>SOU(H) 1-0</v>
      </c>
      <c r="R46" t="str">
        <f ca="1">IF(RIGHT(FPL_Combined[[#Headers],[Gameweek 17]],2)&lt;$B$622,INDEX(FPL_Results_Extract[Gameweek 17],MATCH($A46,FPL_Results_Extract[[Player]:[Player]],0)),INDEX(Team_Key[[Abbreviation]:[Abbreviation]],MATCH(LEFT(INDEX(FPL_Fixtures_Extract[],MATCH($A46,FPL_Fixtures_Extract[[Player]:[Player]],0),MATCH(FPL_Combined[[#Headers],[Gameweek 17]],FPL_Fixtures_Extract[#Headers],0)),LEN(INDEX(FPL_Fixtures_Extract[],MATCH($A46,FPL_Fixtures_Extract[[Player]:[Player]],0),MATCH(FPL_Combined[[#Headers],[Gameweek 17]],FPL_Fixtures_Extract[#Headers],0)))-4),Team_Key[[Full Name]:[Full Name]],0))&amp;RIGHT(INDEX(FPL_Fixtures_Extract[],MATCH($A46,FPL_Fixtures_Extract[[Player]:[Player]],0),MATCH(FPL_Combined[[#Headers],[Gameweek 17]],FPL_Fixtures_Extract[#Headers],0)),3))</f>
        <v>STK(A) 2-1</v>
      </c>
      <c r="S46" t="str">
        <f ca="1">IF(RIGHT(FPL_Combined[[#Headers],[Gameweek 18]],2)&lt;$B$622,INDEX(FPL_Results_Extract[Gameweek 18],MATCH($A46,FPL_Results_Extract[[Player]:[Player]],0)),INDEX(Team_Key[[Abbreviation]:[Abbreviation]],MATCH(LEFT(INDEX(FPL_Fixtures_Extract[],MATCH($A46,FPL_Fixtures_Extract[[Player]:[Player]],0),MATCH(FPL_Combined[[#Headers],[Gameweek 18]],FPL_Fixtures_Extract[#Headers],0)),LEN(INDEX(FPL_Fixtures_Extract[],MATCH($A46,FPL_Fixtures_Extract[[Player]:[Player]],0),MATCH(FPL_Combined[[#Headers],[Gameweek 18]],FPL_Fixtures_Extract[#Headers],0)))-4),Team_Key[[Full Name]:[Full Name]],0))&amp;RIGHT(INDEX(FPL_Fixtures_Extract[],MATCH($A46,FPL_Fixtures_Extract[[Player]:[Player]],0),MATCH(FPL_Combined[[#Headers],[Gameweek 18]],FPL_Fixtures_Extract[#Headers],0)),3))</f>
        <v>BOU(A) 0-0</v>
      </c>
      <c r="T46" t="str">
        <f ca="1">IF(RIGHT(FPL_Combined[[#Headers],[Gameweek 19]],2)&lt;$B$622,INDEX(FPL_Results_Extract[Gameweek 19],MATCH($A46,FPL_Results_Extract[[Player]:[Player]],0)),INDEX(Team_Key[[Abbreviation]:[Abbreviation]],MATCH(LEFT(INDEX(FPL_Fixtures_Extract[],MATCH($A46,FPL_Fixtures_Extract[[Player]:[Player]],0),MATCH(FPL_Combined[[#Headers],[Gameweek 19]],FPL_Fixtures_Extract[#Headers],0)),LEN(INDEX(FPL_Fixtures_Extract[],MATCH($A46,FPL_Fixtures_Extract[[Player]:[Player]],0),MATCH(FPL_Combined[[#Headers],[Gameweek 19]],FPL_Fixtures_Extract[#Headers],0)))-4),Team_Key[[Full Name]:[Full Name]],0))&amp;RIGHT(INDEX(FPL_Fixtures_Extract[],MATCH($A46,FPL_Fixtures_Extract[[Player]:[Player]],0),MATCH(FPL_Combined[[#Headers],[Gameweek 19]],FPL_Fixtures_Extract[#Headers],0)),3))</f>
        <v>SWA(H) 0-0</v>
      </c>
      <c r="U46" t="str">
        <f ca="1">IF(RIGHT(FPL_Combined[[#Headers],[Gameweek 20]],2)&lt;$B$622,INDEX(FPL_Results_Extract[Gameweek 20],MATCH($A46,FPL_Results_Extract[[Player]:[Player]],0)),INDEX(Team_Key[[Abbreviation]:[Abbreviation]],MATCH(LEFT(INDEX(FPL_Fixtures_Extract[],MATCH($A46,FPL_Fixtures_Extract[[Player]:[Player]],0),MATCH(FPL_Combined[[#Headers],[Gameweek 20]],FPL_Fixtures_Extract[#Headers],0)),LEN(INDEX(FPL_Fixtures_Extract[],MATCH($A46,FPL_Fixtures_Extract[[Player]:[Player]],0),MATCH(FPL_Combined[[#Headers],[Gameweek 20]],FPL_Fixtures_Extract[#Headers],0)))-4),Team_Key[[Full Name]:[Full Name]],0))&amp;RIGHT(INDEX(FPL_Fixtures_Extract[],MATCH($A46,FPL_Fixtures_Extract[[Player]:[Player]],0),MATCH(FPL_Combined[[#Headers],[Gameweek 20]],FPL_Fixtures_Extract[#Headers],0)),3))</f>
        <v>CHE(H) 0-3</v>
      </c>
      <c r="V46" t="str">
        <f ca="1">IF(RIGHT(FPL_Combined[[#Headers],[Gameweek 21]],2)&lt;$B$622,INDEX(FPL_Results_Extract[Gameweek 21],MATCH($A46,FPL_Results_Extract[[Player]:[Player]],0)),INDEX(Team_Key[[Abbreviation]:[Abbreviation]],MATCH(LEFT(INDEX(FPL_Fixtures_Extract[],MATCH($A46,FPL_Fixtures_Extract[[Player]:[Player]],0),MATCH(FPL_Combined[[#Headers],[Gameweek 21]],FPL_Fixtures_Extract[#Headers],0)),LEN(INDEX(FPL_Fixtures_Extract[],MATCH($A46,FPL_Fixtures_Extract[[Player]:[Player]],0),MATCH(FPL_Combined[[#Headers],[Gameweek 21]],FPL_Fixtures_Extract[#Headers],0)))-4),Team_Key[[Full Name]:[Full Name]],0))&amp;RIGHT(INDEX(FPL_Fixtures_Extract[],MATCH($A46,FPL_Fixtures_Extract[[Player]:[Player]],0),MATCH(FPL_Combined[[#Headers],[Gameweek 21]],FPL_Fixtures_Extract[#Headers],0)),3))</f>
        <v>AVL(A) 0-1</v>
      </c>
      <c r="W46" t="str">
        <f ca="1">IF(RIGHT(FPL_Combined[[#Headers],[Gameweek 22]],2)&lt;$B$622,INDEX(FPL_Results_Extract[Gameweek 22],MATCH($A46,FPL_Results_Extract[[Player]:[Player]],0)),INDEX(Team_Key[[Abbreviation]:[Abbreviation]],MATCH(LEFT(INDEX(FPL_Fixtures_Extract[],MATCH($A46,FPL_Fixtures_Extract[[Player]:[Player]],0),MATCH(FPL_Combined[[#Headers],[Gameweek 22]],FPL_Fixtures_Extract[#Headers],0)),LEN(INDEX(FPL_Fixtures_Extract[],MATCH($A46,FPL_Fixtures_Extract[[Player]:[Player]],0),MATCH(FPL_Combined[[#Headers],[Gameweek 22]],FPL_Fixtures_Extract[#Headers],0)))-4),Team_Key[[Full Name]:[Full Name]],0))&amp;RIGHT(INDEX(FPL_Fixtures_Extract[],MATCH($A46,FPL_Fixtures_Extract[[Player]:[Player]],0),MATCH(FPL_Combined[[#Headers],[Gameweek 22]],FPL_Fixtures_Extract[#Headers],0)),3))</f>
        <v>MCI(A) 0-4</v>
      </c>
      <c r="X46" t="str">
        <f ca="1">IF(RIGHT(FPL_Combined[[#Headers],[Gameweek 23]],2)&lt;$B$622,INDEX(FPL_Results_Extract[Gameweek 23],MATCH($A46,FPL_Results_Extract[[Player]:[Player]],0)),INDEX(Team_Key[[Abbreviation]:[Abbreviation]],MATCH(LEFT(INDEX(FPL_Fixtures_Extract[],MATCH($A46,FPL_Fixtures_Extract[[Player]:[Player]],0),MATCH(FPL_Combined[[#Headers],[Gameweek 23]],FPL_Fixtures_Extract[#Headers],0)),LEN(INDEX(FPL_Fixtures_Extract[],MATCH($A46,FPL_Fixtures_Extract[[Player]:[Player]],0),MATCH(FPL_Combined[[#Headers],[Gameweek 23]],FPL_Fixtures_Extract[#Headers],0)))-4),Team_Key[[Full Name]:[Full Name]],0))&amp;RIGHT(INDEX(FPL_Fixtures_Extract[],MATCH($A46,FPL_Fixtures_Extract[[Player]:[Player]],0),MATCH(FPL_Combined[[#Headers],[Gameweek 23]],FPL_Fixtures_Extract[#Headers],0)),3))</f>
        <v>TOT(H) 1-3</v>
      </c>
      <c r="Y46" t="str">
        <f ca="1">IF(RIGHT(FPL_Combined[[#Headers],[Gameweek 24]],2)&lt;$B$622,INDEX(FPL_Results_Extract[Team],MATCH($A46,FPL_Results_Extract[[Player]:[Player]],0)),INDEX(Team_Key[[Abbreviation]:[Abbreviation]],MATCH(LEFT(INDEX(FPL_Fixtures_Extract[],MATCH($A46,FPL_Fixtures_Extract[[Player]:[Player]],0),MATCH(FPL_Combined[[#Headers],[Gameweek 24]],FPL_Fixtures_Extract[#Headers],0)),LEN(INDEX(FPL_Fixtures_Extract[],MATCH($A46,FPL_Fixtures_Extract[[Player]:[Player]],0),MATCH(FPL_Combined[[#Headers],[Gameweek 24]],FPL_Fixtures_Extract[#Headers],0)))-4),Team_Key[[Full Name]:[Full Name]],0))&amp;RIGHT(INDEX(FPL_Fixtures_Extract[],MATCH($A46,FPL_Fixtures_Extract[[Player]:[Player]],0),MATCH(FPL_Combined[[#Headers],[Gameweek 24]],FPL_Fixtures_Extract[#Headers],0)),3))</f>
        <v>CRY</v>
      </c>
      <c r="Z46" t="str">
        <f ca="1">IF(RIGHT(FPL_Combined[[#Headers],[Gameweek 25]],2)&lt;$B$622,INDEX(FPL_Results_Extract[Player],MATCH($A46,FPL_Results_Extract[[Player]:[Player]],0)),INDEX(Team_Key[[Abbreviation]:[Abbreviation]],MATCH(LEFT(INDEX(FPL_Fixtures_Extract[],MATCH($A46,FPL_Fixtures_Extract[[Player]:[Player]],0),MATCH(FPL_Combined[[#Headers],[Gameweek 25]],FPL_Fixtures_Extract[#Headers],0)),LEN(INDEX(FPL_Fixtures_Extract[],MATCH($A46,FPL_Fixtures_Extract[[Player]:[Player]],0),MATCH(FPL_Combined[[#Headers],[Gameweek 25]],FPL_Fixtures_Extract[#Headers],0)))-4),Team_Key[[Full Name]:[Full Name]],0))&amp;RIGHT(INDEX(FPL_Fixtures_Extract[],MATCH($A46,FPL_Fixtures_Extract[[Player]:[Player]],0),MATCH(FPL_Combined[[#Headers],[Gameweek 25]],FPL_Fixtures_Extract[#Headers],0)),3))</f>
        <v>Bannan</v>
      </c>
      <c r="AA46" t="str">
        <f ca="1">IF(RIGHT(FPL_Combined[[#Headers],[Gameweek 26]],2)&lt;$B$622,INDEX(FPL_Results_Extract[Gameweek 01],MATCH($A46,FPL_Results_Extract[[Player]:[Player]],0)),INDEX(Team_Key[[Abbreviation]:[Abbreviation]],MATCH(LEFT(INDEX(FPL_Fixtures_Extract[],MATCH($A46,FPL_Fixtures_Extract[[Player]:[Player]],0),MATCH(FPL_Combined[[#Headers],[Gameweek 26]],FPL_Fixtures_Extract[#Headers],0)),LEN(INDEX(FPL_Fixtures_Extract[],MATCH($A46,FPL_Fixtures_Extract[[Player]:[Player]],0),MATCH(FPL_Combined[[#Headers],[Gameweek 26]],FPL_Fixtures_Extract[#Headers],0)))-4),Team_Key[[Full Name]:[Full Name]],0))&amp;RIGHT(INDEX(FPL_Fixtures_Extract[],MATCH($A46,FPL_Fixtures_Extract[[Player]:[Player]],0),MATCH(FPL_Combined[[#Headers],[Gameweek 26]],FPL_Fixtures_Extract[#Headers],0)),3))</f>
        <v>NOR(A) 3-1</v>
      </c>
      <c r="AB46" t="str">
        <f ca="1">IF(RIGHT(FPL_Combined[[#Headers],[Gameweek 27]],2)&lt;$B$622,INDEX(FPL_Results_Extract[Gameweek 02],MATCH($A46,FPL_Results_Extract[[Player]:[Player]],0)),INDEX(Team_Key[[Abbreviation]:[Abbreviation]],MATCH(LEFT(INDEX(FPL_Fixtures_Extract[],MATCH($A46,FPL_Fixtures_Extract[[Player]:[Player]],0),MATCH(FPL_Combined[[#Headers],[Gameweek 27]],FPL_Fixtures_Extract[#Headers],0)),LEN(INDEX(FPL_Fixtures_Extract[],MATCH($A46,FPL_Fixtures_Extract[[Player]:[Player]],0),MATCH(FPL_Combined[[#Headers],[Gameweek 27]],FPL_Fixtures_Extract[#Headers],0)))-4),Team_Key[[Full Name]:[Full Name]],0))&amp;RIGHT(INDEX(FPL_Fixtures_Extract[],MATCH($A46,FPL_Fixtures_Extract[[Player]:[Player]],0),MATCH(FPL_Combined[[#Headers],[Gameweek 27]],FPL_Fixtures_Extract[#Headers],0)),3))</f>
        <v>ARS(H) 1-2</v>
      </c>
      <c r="AC46" t="str">
        <f ca="1">IF(RIGHT(FPL_Combined[[#Headers],[Gameweek 28]],2)&lt;$B$622,INDEX(FPL_Results_Extract[Gameweek 03],MATCH($A46,FPL_Results_Extract[[Player]:[Player]],0)),INDEX(Team_Key[[Abbreviation]:[Abbreviation]],MATCH(LEFT(INDEX(FPL_Fixtures_Extract[],MATCH($A46,FPL_Fixtures_Extract[[Player]:[Player]],0),MATCH(FPL_Combined[[#Headers],[Gameweek 28]],FPL_Fixtures_Extract[#Headers],0)),LEN(INDEX(FPL_Fixtures_Extract[],MATCH($A46,FPL_Fixtures_Extract[[Player]:[Player]],0),MATCH(FPL_Combined[[#Headers],[Gameweek 28]],FPL_Fixtures_Extract[#Headers],0)))-4),Team_Key[[Full Name]:[Full Name]],0))&amp;RIGHT(INDEX(FPL_Fixtures_Extract[],MATCH($A46,FPL_Fixtures_Extract[[Player]:[Player]],0),MATCH(FPL_Combined[[#Headers],[Gameweek 28]],FPL_Fixtures_Extract[#Headers],0)),3))</f>
        <v>AVL(H) 2-1</v>
      </c>
      <c r="AD46" t="str">
        <f ca="1">IF(RIGHT(FPL_Combined[[#Headers],[Gameweek 29]],2)&lt;$B$622,INDEX(FPL_Results_Extract[Gameweek 04],MATCH($A46,FPL_Results_Extract[[Player]:[Player]],0)),INDEX(Team_Key[[Abbreviation]:[Abbreviation]],MATCH(LEFT(INDEX(FPL_Fixtures_Extract[],MATCH($A46,FPL_Fixtures_Extract[[Player]:[Player]],0),MATCH(FPL_Combined[[#Headers],[Gameweek 29]],FPL_Fixtures_Extract[#Headers],0)),LEN(INDEX(FPL_Fixtures_Extract[],MATCH($A46,FPL_Fixtures_Extract[[Player]:[Player]],0),MATCH(FPL_Combined[[#Headers],[Gameweek 29]],FPL_Fixtures_Extract[#Headers],0)))-4),Team_Key[[Full Name]:[Full Name]],0))&amp;RIGHT(INDEX(FPL_Fixtures_Extract[],MATCH($A46,FPL_Fixtures_Extract[[Player]:[Player]],0),MATCH(FPL_Combined[[#Headers],[Gameweek 29]],FPL_Fixtures_Extract[#Headers],0)),3))</f>
        <v>LIV(H)</v>
      </c>
      <c r="AE46" t="e">
        <f ca="1">IF(RIGHT(FPL_Combined[[#Headers],[Gameweek 30]],2)&lt;$B$622,INDEX(FPL_Results_Extract[Gameweek 05],MATCH($A46,FPL_Results_Extract[[Player]:[Player]],0)),INDEX(Team_Key[[Abbreviation]:[Abbreviation]],MATCH(LEFT(INDEX(FPL_Fixtures_Extract[],MATCH($A46,FPL_Fixtures_Extract[[Player]:[Player]],0),MATCH(FPL_Combined[[#Headers],[Gameweek 30]],FPL_Fixtures_Extract[#Headers],0)),LEN(INDEX(FPL_Fixtures_Extract[],MATCH($A46,FPL_Fixtures_Extract[[Player]:[Player]],0),MATCH(FPL_Combined[[#Headers],[Gameweek 30]],FPL_Fixtures_Extract[#Headers],0)))-4),Team_Key[[Full Name]:[Full Name]],0))&amp;RIGHT(INDEX(FPL_Fixtures_Extract[],MATCH($A46,FPL_Fixtures_Extract[[Player]:[Player]],0),MATCH(FPL_Combined[[#Headers],[Gameweek 30]],FPL_Fixtures_Extract[#Headers],0)),3))</f>
        <v>#VALUE!</v>
      </c>
      <c r="AF46" t="str">
        <f ca="1">IF(RIGHT(FPL_Combined[[#Headers],[Gameweek 31]],2)&lt;$B$622,INDEX(FPL_Results_Extract[Gameweek 06],MATCH($A46,FPL_Results_Extract[[Player]:[Player]],0)),INDEX(Team_Key[[Abbreviation]:[Abbreviation]],MATCH(LEFT(INDEX(FPL_Fixtures_Extract[],MATCH($A46,FPL_Fixtures_Extract[[Player]:[Player]],0),MATCH(FPL_Combined[[#Headers],[Gameweek 31]],FPL_Fixtures_Extract[#Headers],0)),LEN(INDEX(FPL_Fixtures_Extract[],MATCH($A46,FPL_Fixtures_Extract[[Player]:[Player]],0),MATCH(FPL_Combined[[#Headers],[Gameweek 31]],FPL_Fixtures_Extract[#Headers],0)))-4),Team_Key[[Full Name]:[Full Name]],0))&amp;RIGHT(INDEX(FPL_Fixtures_Extract[],MATCH($A46,FPL_Fixtures_Extract[[Player]:[Player]],0),MATCH(FPL_Combined[[#Headers],[Gameweek 31]],FPL_Fixtures_Extract[#Headers],0)),3))</f>
        <v>LEI(H)</v>
      </c>
      <c r="AG46" t="str">
        <f ca="1">IF(RIGHT(FPL_Combined[[#Headers],[Gameweek 32]],2)&lt;$B$622,INDEX(FPL_Results_Extract[Gameweek 07],MATCH($A46,FPL_Results_Extract[[Player]:[Player]],0)),INDEX(Team_Key[[Abbreviation]:[Abbreviation]],MATCH(LEFT(INDEX(FPL_Fixtures_Extract[],MATCH($A46,FPL_Fixtures_Extract[[Player]:[Player]],0),MATCH(FPL_Combined[[#Headers],[Gameweek 32]],FPL_Fixtures_Extract[#Headers],0)),LEN(INDEX(FPL_Fixtures_Extract[],MATCH($A46,FPL_Fixtures_Extract[[Player]:[Player]],0),MATCH(FPL_Combined[[#Headers],[Gameweek 32]],FPL_Fixtures_Extract[#Headers],0)))-4),Team_Key[[Full Name]:[Full Name]],0))&amp;RIGHT(INDEX(FPL_Fixtures_Extract[],MATCH($A46,FPL_Fixtures_Extract[[Player]:[Player]],0),MATCH(FPL_Combined[[#Headers],[Gameweek 32]],FPL_Fixtures_Extract[#Headers],0)),3))</f>
        <v>WHU(A)</v>
      </c>
      <c r="AH46" t="str">
        <f ca="1">IF(RIGHT(FPL_Combined[[#Headers],[Gameweek 33]],2)&lt;$B$622,INDEX(FPL_Results_Extract[Gameweek 08],MATCH($A46,FPL_Results_Extract[[Player]:[Player]],0)),INDEX(Team_Key[[Abbreviation]:[Abbreviation]],MATCH(LEFT(INDEX(FPL_Fixtures_Extract[],MATCH($A46,FPL_Fixtures_Extract[[Player]:[Player]],0),MATCH(FPL_Combined[[#Headers],[Gameweek 33]],FPL_Fixtures_Extract[#Headers],0)),LEN(INDEX(FPL_Fixtures_Extract[],MATCH($A46,FPL_Fixtures_Extract[[Player]:[Player]],0),MATCH(FPL_Combined[[#Headers],[Gameweek 33]],FPL_Fixtures_Extract[#Headers],0)))-4),Team_Key[[Full Name]:[Full Name]],0))&amp;RIGHT(INDEX(FPL_Fixtures_Extract[],MATCH($A46,FPL_Fixtures_Extract[[Player]:[Player]],0),MATCH(FPL_Combined[[#Headers],[Gameweek 33]],FPL_Fixtures_Extract[#Headers],0)),3))</f>
        <v>NOR(H)</v>
      </c>
      <c r="AI46" t="str">
        <f ca="1">IF(RIGHT(FPL_Combined[[#Headers],[Gameweek 34]],2)&lt;$B$622,INDEX(FPL_Results_Extract[Gameweek 09],MATCH($A46,FPL_Results_Extract[[Player]:[Player]],0)),INDEX(Team_Key[[Abbreviation]:[Abbreviation]],MATCH(LEFT(INDEX(FPL_Fixtures_Extract[],MATCH($A46,FPL_Fixtures_Extract[[Player]:[Player]],0),MATCH(FPL_Combined[[#Headers],[Gameweek 34]],FPL_Fixtures_Extract[#Headers],0)),LEN(INDEX(FPL_Fixtures_Extract[],MATCH($A46,FPL_Fixtures_Extract[[Player]:[Player]],0),MATCH(FPL_Combined[[#Headers],[Gameweek 34]],FPL_Fixtures_Extract[#Headers],0)))-4),Team_Key[[Full Name]:[Full Name]],0))&amp;RIGHT(INDEX(FPL_Fixtures_Extract[],MATCH($A46,FPL_Fixtures_Extract[[Player]:[Player]],0),MATCH(FPL_Combined[[#Headers],[Gameweek 34]],FPL_Fixtures_Extract[#Headers],0)),3))</f>
        <v>ARS(A)</v>
      </c>
      <c r="AJ46" t="str">
        <f ca="1">IF(RIGHT(FPL_Combined[[#Headers],[Gameweek 35]],2)&lt;$B$622,INDEX(FPL_Results_Extract[Gameweek 10],MATCH($A46,FPL_Results_Extract[[Player]:[Player]],0)),INDEX(Team_Key[[Abbreviation]:[Abbreviation]],MATCH(LEFT(INDEX(FPL_Fixtures_Extract[],MATCH($A46,FPL_Fixtures_Extract[[Player]:[Player]],0),MATCH(FPL_Combined[[#Headers],[Gameweek 35]],FPL_Fixtures_Extract[#Headers],0)),LEN(INDEX(FPL_Fixtures_Extract[],MATCH($A46,FPL_Fixtures_Extract[[Player]:[Player]],0),MATCH(FPL_Combined[[#Headers],[Gameweek 35]],FPL_Fixtures_Extract[#Headers],0)))-4),Team_Key[[Full Name]:[Full Name]],0))&amp;RIGHT(INDEX(FPL_Fixtures_Extract[],MATCH($A46,FPL_Fixtures_Extract[[Player]:[Player]],0),MATCH(FPL_Combined[[#Headers],[Gameweek 35]],FPL_Fixtures_Extract[#Headers],0)),3))</f>
        <v>EVE(H)</v>
      </c>
      <c r="AK46" t="str">
        <f ca="1">IF(RIGHT(FPL_Combined[[#Headers],[Gameweek 36]],2)&lt;$B$622,INDEX(FPL_Results_Extract[Gameweek 11],MATCH($A46,FPL_Results_Extract[[Player]:[Player]],0)),INDEX(Team_Key[[Abbreviation]:[Abbreviation]],MATCH(LEFT(INDEX(FPL_Fixtures_Extract[],MATCH($A46,FPL_Fixtures_Extract[[Player]:[Player]],0),MATCH(FPL_Combined[[#Headers],[Gameweek 36]],FPL_Fixtures_Extract[#Headers],0)),LEN(INDEX(FPL_Fixtures_Extract[],MATCH($A46,FPL_Fixtures_Extract[[Player]:[Player]],0),MATCH(FPL_Combined[[#Headers],[Gameweek 36]],FPL_Fixtures_Extract[#Headers],0)))-4),Team_Key[[Full Name]:[Full Name]],0))&amp;RIGHT(INDEX(FPL_Fixtures_Extract[],MATCH($A46,FPL_Fixtures_Extract[[Player]:[Player]],0),MATCH(FPL_Combined[[#Headers],[Gameweek 36]],FPL_Fixtures_Extract[#Headers],0)),3))</f>
        <v>NEW(A)</v>
      </c>
      <c r="AL46" t="str">
        <f ca="1">IF(RIGHT(FPL_Combined[[#Headers],[Gameweek 37]],2)&lt;$B$622,INDEX(FPL_Results_Extract[Gameweek 12],MATCH($A46,FPL_Results_Extract[[Player]:[Player]],0)),INDEX(Team_Key[[Abbreviation]:[Abbreviation]],MATCH(LEFT(INDEX(FPL_Fixtures_Extract[],MATCH($A46,FPL_Fixtures_Extract[[Player]:[Player]],0),MATCH(FPL_Combined[[#Headers],[Gameweek 37]],FPL_Fixtures_Extract[#Headers],0)),LEN(INDEX(FPL_Fixtures_Extract[],MATCH($A46,FPL_Fixtures_Extract[[Player]:[Player]],0),MATCH(FPL_Combined[[#Headers],[Gameweek 37]],FPL_Fixtures_Extract[#Headers],0)))-4),Team_Key[[Full Name]:[Full Name]],0))&amp;RIGHT(INDEX(FPL_Fixtures_Extract[],MATCH($A46,FPL_Fixtures_Extract[[Player]:[Player]],0),MATCH(FPL_Combined[[#Headers],[Gameweek 37]],FPL_Fixtures_Extract[#Headers],0)),3))</f>
        <v>STK(H)</v>
      </c>
      <c r="AM46" t="str">
        <f ca="1">IF(RIGHT(FPL_Combined[[#Headers],[Gameweek 38]],2)&lt;$B$622,INDEX(FPL_Results_Extract[Gameweek 13],MATCH($A46,FPL_Results_Extract[[Player]:[Player]],0)),INDEX(Team_Key[[Abbreviation]:[Abbreviation]],MATCH(LEFT(INDEX(FPL_Fixtures_Extract[],MATCH($A46,FPL_Fixtures_Extract[[Player]:[Player]],0),MATCH(FPL_Combined[[#Headers],[Gameweek 38]],FPL_Fixtures_Extract[#Headers],0)),LEN(INDEX(FPL_Fixtures_Extract[],MATCH($A46,FPL_Fixtures_Extract[[Player]:[Player]],0),MATCH(FPL_Combined[[#Headers],[Gameweek 38]],FPL_Fixtures_Extract[#Headers],0)))-4),Team_Key[[Full Name]:[Full Name]],0))&amp;RIGHT(INDEX(FPL_Fixtures_Extract[],MATCH($A46,FPL_Fixtures_Extract[[Player]:[Player]],0),MATCH(FPL_Combined[[#Headers],[Gameweek 38]],FPL_Fixtures_Extract[#Headers],0)),3))</f>
        <v>SOU(A)</v>
      </c>
    </row>
    <row r="47" spans="1:39" x14ac:dyDescent="0.45">
      <c r="A47" t="s">
        <v>452</v>
      </c>
      <c r="B47" t="str">
        <f ca="1">IF(RIGHT(FPL_Combined[[#Headers],[Gameweek 01]],2)&lt;$B$622,INDEX(FPL_Results_Extract[Gameweek 01],MATCH($A47,FPL_Results_Extract[[Player]:[Player]],0)),INDEX(Team_Key[[Abbreviation]:[Abbreviation]],MATCH(LEFT(INDEX(FPL_Fixtures_Extract[],MATCH($A47,FPL_Fixtures_Extract[[Player]:[Player]],0),MATCH(FPL_Combined[[#Headers],[Gameweek 01]],FPL_Fixtures_Extract[#Headers],0)),LEN(INDEX(FPL_Fixtures_Extract[],MATCH($A47,FPL_Fixtures_Extract[[Player]:[Player]],0),MATCH(FPL_Combined[[#Headers],[Gameweek 01]],FPL_Fixtures_Extract[#Headers],0)))-4),Team_Key[[Full Name]:[Full Name]],0))&amp;RIGHT(INDEX(FPL_Fixtures_Extract[],MATCH($A47,FPL_Fixtures_Extract[[Player]:[Player]],0),MATCH(FPL_Combined[[#Headers],[Gameweek 01]],FPL_Fixtures_Extract[#Headers],0)),3))</f>
        <v>LIV(H) 0-1</v>
      </c>
      <c r="C47" t="str">
        <f ca="1">IF(RIGHT(FPL_Combined[[#Headers],[Gameweek 02]],2)&lt;$B$622,INDEX(FPL_Results_Extract[Gameweek 02],MATCH($A47,FPL_Results_Extract[[Player]:[Player]],0)),INDEX(Team_Key[[Abbreviation]:[Abbreviation]],MATCH(LEFT(INDEX(FPL_Fixtures_Extract[],MATCH($A47,FPL_Fixtures_Extract[[Player]:[Player]],0),MATCH(FPL_Combined[[#Headers],[Gameweek 02]],FPL_Fixtures_Extract[#Headers],0)),LEN(INDEX(FPL_Fixtures_Extract[],MATCH($A47,FPL_Fixtures_Extract[[Player]:[Player]],0),MATCH(FPL_Combined[[#Headers],[Gameweek 02]],FPL_Fixtures_Extract[#Headers],0)))-4),Team_Key[[Full Name]:[Full Name]],0))&amp;RIGHT(INDEX(FPL_Fixtures_Extract[],MATCH($A47,FPL_Fixtures_Extract[[Player]:[Player]],0),MATCH(FPL_Combined[[#Headers],[Gameweek 02]],FPL_Fixtures_Extract[#Headers],0)),3))</f>
        <v>TOT(A) 2-2</v>
      </c>
      <c r="D47" t="str">
        <f ca="1">IF(RIGHT(FPL_Combined[[#Headers],[Gameweek 03]],2)&lt;$B$622,INDEX(FPL_Results_Extract[Gameweek 03],MATCH($A47,FPL_Results_Extract[[Player]:[Player]],0)),INDEX(Team_Key[[Abbreviation]:[Abbreviation]],MATCH(LEFT(INDEX(FPL_Fixtures_Extract[],MATCH($A47,FPL_Fixtures_Extract[[Player]:[Player]],0),MATCH(FPL_Combined[[#Headers],[Gameweek 03]],FPL_Fixtures_Extract[#Headers],0)),LEN(INDEX(FPL_Fixtures_Extract[],MATCH($A47,FPL_Fixtures_Extract[[Player]:[Player]],0),MATCH(FPL_Combined[[#Headers],[Gameweek 03]],FPL_Fixtures_Extract[#Headers],0)))-4),Team_Key[[Full Name]:[Full Name]],0))&amp;RIGHT(INDEX(FPL_Fixtures_Extract[],MATCH($A47,FPL_Fixtures_Extract[[Player]:[Player]],0),MATCH(FPL_Combined[[#Headers],[Gameweek 03]],FPL_Fixtures_Extract[#Headers],0)),3))</f>
        <v>NOR(A) 1-1</v>
      </c>
      <c r="E47" t="str">
        <f ca="1">IF(RIGHT(FPL_Combined[[#Headers],[Gameweek 04]],2)&lt;$B$622,INDEX(FPL_Results_Extract[Gameweek 04],MATCH($A47,FPL_Results_Extract[[Player]:[Player]],0)),INDEX(Team_Key[[Abbreviation]:[Abbreviation]],MATCH(LEFT(INDEX(FPL_Fixtures_Extract[],MATCH($A47,FPL_Fixtures_Extract[[Player]:[Player]],0),MATCH(FPL_Combined[[#Headers],[Gameweek 04]],FPL_Fixtures_Extract[#Headers],0)),LEN(INDEX(FPL_Fixtures_Extract[],MATCH($A47,FPL_Fixtures_Extract[[Player]:[Player]],0),MATCH(FPL_Combined[[#Headers],[Gameweek 04]],FPL_Fixtures_Extract[#Headers],0)))-4),Team_Key[[Full Name]:[Full Name]],0))&amp;RIGHT(INDEX(FPL_Fixtures_Extract[],MATCH($A47,FPL_Fixtures_Extract[[Player]:[Player]],0),MATCH(FPL_Combined[[#Headers],[Gameweek 04]],FPL_Fixtures_Extract[#Headers],0)),3))</f>
        <v>WBA(H) 0-1</v>
      </c>
      <c r="F47" t="str">
        <f ca="1">IF(RIGHT(FPL_Combined[[#Headers],[Gameweek 05]],2)&lt;$B$622,INDEX(FPL_Results_Extract[Gameweek 05],MATCH($A47,FPL_Results_Extract[[Player]:[Player]],0)),INDEX(Team_Key[[Abbreviation]:[Abbreviation]],MATCH(LEFT(INDEX(FPL_Fixtures_Extract[],MATCH($A47,FPL_Fixtures_Extract[[Player]:[Player]],0),MATCH(FPL_Combined[[#Headers],[Gameweek 05]],FPL_Fixtures_Extract[#Headers],0)),LEN(INDEX(FPL_Fixtures_Extract[],MATCH($A47,FPL_Fixtures_Extract[[Player]:[Player]],0),MATCH(FPL_Combined[[#Headers],[Gameweek 05]],FPL_Fixtures_Extract[#Headers],0)))-4),Team_Key[[Full Name]:[Full Name]],0))&amp;RIGHT(INDEX(FPL_Fixtures_Extract[],MATCH($A47,FPL_Fixtures_Extract[[Player]:[Player]],0),MATCH(FPL_Combined[[#Headers],[Gameweek 05]],FPL_Fixtures_Extract[#Headers],0)),3))</f>
        <v>ARS(A) 0-2</v>
      </c>
      <c r="G47" t="str">
        <f ca="1">IF(RIGHT(FPL_Combined[[#Headers],[Gameweek 06]],2)&lt;$B$622,INDEX(FPL_Results_Extract[Gameweek 06],MATCH($A47,FPL_Results_Extract[[Player]:[Player]],0)),INDEX(Team_Key[[Abbreviation]:[Abbreviation]],MATCH(LEFT(INDEX(FPL_Fixtures_Extract[],MATCH($A47,FPL_Fixtures_Extract[[Player]:[Player]],0),MATCH(FPL_Combined[[#Headers],[Gameweek 06]],FPL_Fixtures_Extract[#Headers],0)),LEN(INDEX(FPL_Fixtures_Extract[],MATCH($A47,FPL_Fixtures_Extract[[Player]:[Player]],0),MATCH(FPL_Combined[[#Headers],[Gameweek 06]],FPL_Fixtures_Extract[#Headers],0)))-4),Team_Key[[Full Name]:[Full Name]],0))&amp;RIGHT(INDEX(FPL_Fixtures_Extract[],MATCH($A47,FPL_Fixtures_Extract[[Player]:[Player]],0),MATCH(FPL_Combined[[#Headers],[Gameweek 06]],FPL_Fixtures_Extract[#Headers],0)),3))</f>
        <v>LEI(H) 2-2</v>
      </c>
      <c r="H47" t="str">
        <f ca="1">IF(RIGHT(FPL_Combined[[#Headers],[Gameweek 07]],2)&lt;$B$622,INDEX(FPL_Results_Extract[Gameweek 07],MATCH($A47,FPL_Results_Extract[[Player]:[Player]],0)),INDEX(Team_Key[[Abbreviation]:[Abbreviation]],MATCH(LEFT(INDEX(FPL_Fixtures_Extract[],MATCH($A47,FPL_Fixtures_Extract[[Player]:[Player]],0),MATCH(FPL_Combined[[#Headers],[Gameweek 07]],FPL_Fixtures_Extract[#Headers],0)),LEN(INDEX(FPL_Fixtures_Extract[],MATCH($A47,FPL_Fixtures_Extract[[Player]:[Player]],0),MATCH(FPL_Combined[[#Headers],[Gameweek 07]],FPL_Fixtures_Extract[#Headers],0)))-4),Team_Key[[Full Name]:[Full Name]],0))&amp;RIGHT(INDEX(FPL_Fixtures_Extract[],MATCH($A47,FPL_Fixtures_Extract[[Player]:[Player]],0),MATCH(FPL_Combined[[#Headers],[Gameweek 07]],FPL_Fixtures_Extract[#Headers],0)),3))</f>
        <v>BOU(H) 2-1</v>
      </c>
      <c r="I47" t="str">
        <f ca="1">IF(RIGHT(FPL_Combined[[#Headers],[Gameweek 08]],2)&lt;$B$622,INDEX(FPL_Results_Extract[Gameweek 08],MATCH($A47,FPL_Results_Extract[[Player]:[Player]],0)),INDEX(Team_Key[[Abbreviation]:[Abbreviation]],MATCH(LEFT(INDEX(FPL_Fixtures_Extract[],MATCH($A47,FPL_Fixtures_Extract[[Player]:[Player]],0),MATCH(FPL_Combined[[#Headers],[Gameweek 08]],FPL_Fixtures_Extract[#Headers],0)),LEN(INDEX(FPL_Fixtures_Extract[],MATCH($A47,FPL_Fixtures_Extract[[Player]:[Player]],0),MATCH(FPL_Combined[[#Headers],[Gameweek 08]],FPL_Fixtures_Extract[#Headers],0)))-4),Team_Key[[Full Name]:[Full Name]],0))&amp;RIGHT(INDEX(FPL_Fixtures_Extract[],MATCH($A47,FPL_Fixtures_Extract[[Player]:[Player]],0),MATCH(FPL_Combined[[#Headers],[Gameweek 08]],FPL_Fixtures_Extract[#Headers],0)),3))</f>
        <v>AVL(A) 1-0</v>
      </c>
      <c r="J47" t="str">
        <f ca="1">IF(RIGHT(FPL_Combined[[#Headers],[Gameweek 09]],2)&lt;$B$622,INDEX(FPL_Results_Extract[Gameweek 09],MATCH($A47,FPL_Results_Extract[[Player]:[Player]],0)),INDEX(Team_Key[[Abbreviation]:[Abbreviation]],MATCH(LEFT(INDEX(FPL_Fixtures_Extract[],MATCH($A47,FPL_Fixtures_Extract[[Player]:[Player]],0),MATCH(FPL_Combined[[#Headers],[Gameweek 09]],FPL_Fixtures_Extract[#Headers],0)),LEN(INDEX(FPL_Fixtures_Extract[],MATCH($A47,FPL_Fixtures_Extract[[Player]:[Player]],0),MATCH(FPL_Combined[[#Headers],[Gameweek 09]],FPL_Fixtures_Extract[#Headers],0)))-4),Team_Key[[Full Name]:[Full Name]],0))&amp;RIGHT(INDEX(FPL_Fixtures_Extract[],MATCH($A47,FPL_Fixtures_Extract[[Player]:[Player]],0),MATCH(FPL_Combined[[#Headers],[Gameweek 09]],FPL_Fixtures_Extract[#Headers],0)),3))</f>
        <v>SWA(A) 1-0</v>
      </c>
      <c r="K47" t="str">
        <f ca="1">IF(RIGHT(FPL_Combined[[#Headers],[Gameweek 10]],2)&lt;$B$622,INDEX(FPL_Results_Extract[Gameweek 10],MATCH($A47,FPL_Results_Extract[[Player]:[Player]],0)),INDEX(Team_Key[[Abbreviation]:[Abbreviation]],MATCH(LEFT(INDEX(FPL_Fixtures_Extract[],MATCH($A47,FPL_Fixtures_Extract[[Player]:[Player]],0),MATCH(FPL_Combined[[#Headers],[Gameweek 10]],FPL_Fixtures_Extract[#Headers],0)),LEN(INDEX(FPL_Fixtures_Extract[],MATCH($A47,FPL_Fixtures_Extract[[Player]:[Player]],0),MATCH(FPL_Combined[[#Headers],[Gameweek 10]],FPL_Fixtures_Extract[#Headers],0)))-4),Team_Key[[Full Name]:[Full Name]],0))&amp;RIGHT(INDEX(FPL_Fixtures_Extract[],MATCH($A47,FPL_Fixtures_Extract[[Player]:[Player]],0),MATCH(FPL_Combined[[#Headers],[Gameweek 10]],FPL_Fixtures_Extract[#Headers],0)),3))</f>
        <v>WAT(H) 0-2</v>
      </c>
      <c r="L47" t="str">
        <f ca="1">IF(RIGHT(FPL_Combined[[#Headers],[Gameweek 11]],2)&lt;$B$622,INDEX(FPL_Results_Extract[Gameweek 11],MATCH($A47,FPL_Results_Extract[[Player]:[Player]],0)),INDEX(Team_Key[[Abbreviation]:[Abbreviation]],MATCH(LEFT(INDEX(FPL_Fixtures_Extract[],MATCH($A47,FPL_Fixtures_Extract[[Player]:[Player]],0),MATCH(FPL_Combined[[#Headers],[Gameweek 11]],FPL_Fixtures_Extract[#Headers],0)),LEN(INDEX(FPL_Fixtures_Extract[],MATCH($A47,FPL_Fixtures_Extract[[Player]:[Player]],0),MATCH(FPL_Combined[[#Headers],[Gameweek 11]],FPL_Fixtures_Extract[#Headers],0)))-4),Team_Key[[Full Name]:[Full Name]],0))&amp;RIGHT(INDEX(FPL_Fixtures_Extract[],MATCH($A47,FPL_Fixtures_Extract[[Player]:[Player]],0),MATCH(FPL_Combined[[#Headers],[Gameweek 11]],FPL_Fixtures_Extract[#Headers],0)),3))</f>
        <v>NEW(A) 0-0</v>
      </c>
      <c r="M47" t="str">
        <f ca="1">IF(RIGHT(FPL_Combined[[#Headers],[Gameweek 12]],2)&lt;$B$622,INDEX(FPL_Results_Extract[Gameweek 12],MATCH($A47,FPL_Results_Extract[[Player]:[Player]],0)),INDEX(Team_Key[[Abbreviation]:[Abbreviation]],MATCH(LEFT(INDEX(FPL_Fixtures_Extract[],MATCH($A47,FPL_Fixtures_Extract[[Player]:[Player]],0),MATCH(FPL_Combined[[#Headers],[Gameweek 12]],FPL_Fixtures_Extract[#Headers],0)),LEN(INDEX(FPL_Fixtures_Extract[],MATCH($A47,FPL_Fixtures_Extract[[Player]:[Player]],0),MATCH(FPL_Combined[[#Headers],[Gameweek 12]],FPL_Fixtures_Extract[#Headers],0)))-4),Team_Key[[Full Name]:[Full Name]],0))&amp;RIGHT(INDEX(FPL_Fixtures_Extract[],MATCH($A47,FPL_Fixtures_Extract[[Player]:[Player]],0),MATCH(FPL_Combined[[#Headers],[Gameweek 12]],FPL_Fixtures_Extract[#Headers],0)),3))</f>
        <v>CHE(H) 1-0</v>
      </c>
      <c r="N47" t="str">
        <f ca="1">IF(RIGHT(FPL_Combined[[#Headers],[Gameweek 13]],2)&lt;$B$622,INDEX(FPL_Results_Extract[Gameweek 13],MATCH($A47,FPL_Results_Extract[[Player]:[Player]],0)),INDEX(Team_Key[[Abbreviation]:[Abbreviation]],MATCH(LEFT(INDEX(FPL_Fixtures_Extract[],MATCH($A47,FPL_Fixtures_Extract[[Player]:[Player]],0),MATCH(FPL_Combined[[#Headers],[Gameweek 13]],FPL_Fixtures_Extract[#Headers],0)),LEN(INDEX(FPL_Fixtures_Extract[],MATCH($A47,FPL_Fixtures_Extract[[Player]:[Player]],0),MATCH(FPL_Combined[[#Headers],[Gameweek 13]],FPL_Fixtures_Extract[#Headers],0)))-4),Team_Key[[Full Name]:[Full Name]],0))&amp;RIGHT(INDEX(FPL_Fixtures_Extract[],MATCH($A47,FPL_Fixtures_Extract[[Player]:[Player]],0),MATCH(FPL_Combined[[#Headers],[Gameweek 13]],FPL_Fixtures_Extract[#Headers],0)),3))</f>
        <v>SOU(A) 1-0</v>
      </c>
      <c r="O47" t="str">
        <f ca="1">IF(RIGHT(FPL_Combined[[#Headers],[Gameweek 14]],2)&lt;$B$622,INDEX(FPL_Results_Extract[Gameweek 14],MATCH($A47,FPL_Results_Extract[[Player]:[Player]],0)),INDEX(Team_Key[[Abbreviation]:[Abbreviation]],MATCH(LEFT(INDEX(FPL_Fixtures_Extract[],MATCH($A47,FPL_Fixtures_Extract[[Player]:[Player]],0),MATCH(FPL_Combined[[#Headers],[Gameweek 14]],FPL_Fixtures_Extract[#Headers],0)),LEN(INDEX(FPL_Fixtures_Extract[],MATCH($A47,FPL_Fixtures_Extract[[Player]:[Player]],0),MATCH(FPL_Combined[[#Headers],[Gameweek 14]],FPL_Fixtures_Extract[#Headers],0)))-4),Team_Key[[Full Name]:[Full Name]],0))&amp;RIGHT(INDEX(FPL_Fixtures_Extract[],MATCH($A47,FPL_Fixtures_Extract[[Player]:[Player]],0),MATCH(FPL_Combined[[#Headers],[Gameweek 14]],FPL_Fixtures_Extract[#Headers],0)),3))</f>
        <v>SUN(A) 0-2</v>
      </c>
      <c r="P47" t="str">
        <f ca="1">IF(RIGHT(FPL_Combined[[#Headers],[Gameweek 15]],2)&lt;$B$622,INDEX(FPL_Results_Extract[Gameweek 15],MATCH($A47,FPL_Results_Extract[[Player]:[Player]],0)),INDEX(Team_Key[[Abbreviation]:[Abbreviation]],MATCH(LEFT(INDEX(FPL_Fixtures_Extract[],MATCH($A47,FPL_Fixtures_Extract[[Player]:[Player]],0),MATCH(FPL_Combined[[#Headers],[Gameweek 15]],FPL_Fixtures_Extract[#Headers],0)),LEN(INDEX(FPL_Fixtures_Extract[],MATCH($A47,FPL_Fixtures_Extract[[Player]:[Player]],0),MATCH(FPL_Combined[[#Headers],[Gameweek 15]],FPL_Fixtures_Extract[#Headers],0)))-4),Team_Key[[Full Name]:[Full Name]],0))&amp;RIGHT(INDEX(FPL_Fixtures_Extract[],MATCH($A47,FPL_Fixtures_Extract[[Player]:[Player]],0),MATCH(FPL_Combined[[#Headers],[Gameweek 15]],FPL_Fixtures_Extract[#Headers],0)),3))</f>
        <v>MCI(H) 2-0</v>
      </c>
      <c r="Q47" t="str">
        <f ca="1">IF(RIGHT(FPL_Combined[[#Headers],[Gameweek 16]],2)&lt;$B$622,INDEX(FPL_Results_Extract[Gameweek 16],MATCH($A47,FPL_Results_Extract[[Player]:[Player]],0)),INDEX(Team_Key[[Abbreviation]:[Abbreviation]],MATCH(LEFT(INDEX(FPL_Fixtures_Extract[],MATCH($A47,FPL_Fixtures_Extract[[Player]:[Player]],0),MATCH(FPL_Combined[[#Headers],[Gameweek 16]],FPL_Fixtures_Extract[#Headers],0)),LEN(INDEX(FPL_Fixtures_Extract[],MATCH($A47,FPL_Fixtures_Extract[[Player]:[Player]],0),MATCH(FPL_Combined[[#Headers],[Gameweek 16]],FPL_Fixtures_Extract[#Headers],0)))-4),Team_Key[[Full Name]:[Full Name]],0))&amp;RIGHT(INDEX(FPL_Fixtures_Extract[],MATCH($A47,FPL_Fixtures_Extract[[Player]:[Player]],0),MATCH(FPL_Combined[[#Headers],[Gameweek 16]],FPL_Fixtures_Extract[#Headers],0)),3))</f>
        <v>WHU(A) 0-0</v>
      </c>
      <c r="R47" t="str">
        <f ca="1">IF(RIGHT(FPL_Combined[[#Headers],[Gameweek 17]],2)&lt;$B$622,INDEX(FPL_Results_Extract[Gameweek 17],MATCH($A47,FPL_Results_Extract[[Player]:[Player]],0)),INDEX(Team_Key[[Abbreviation]:[Abbreviation]],MATCH(LEFT(INDEX(FPL_Fixtures_Extract[],MATCH($A47,FPL_Fixtures_Extract[[Player]:[Player]],0),MATCH(FPL_Combined[[#Headers],[Gameweek 17]],FPL_Fixtures_Extract[#Headers],0)),LEN(INDEX(FPL_Fixtures_Extract[],MATCH($A47,FPL_Fixtures_Extract[[Player]:[Player]],0),MATCH(FPL_Combined[[#Headers],[Gameweek 17]],FPL_Fixtures_Extract[#Headers],0)))-4),Team_Key[[Full Name]:[Full Name]],0))&amp;RIGHT(INDEX(FPL_Fixtures_Extract[],MATCH($A47,FPL_Fixtures_Extract[[Player]:[Player]],0),MATCH(FPL_Combined[[#Headers],[Gameweek 17]],FPL_Fixtures_Extract[#Headers],0)),3))</f>
        <v>CRY(H) 1-2</v>
      </c>
      <c r="S47" t="str">
        <f ca="1">IF(RIGHT(FPL_Combined[[#Headers],[Gameweek 18]],2)&lt;$B$622,INDEX(FPL_Results_Extract[Gameweek 18],MATCH($A47,FPL_Results_Extract[[Player]:[Player]],0)),INDEX(Team_Key[[Abbreviation]:[Abbreviation]],MATCH(LEFT(INDEX(FPL_Fixtures_Extract[],MATCH($A47,FPL_Fixtures_Extract[[Player]:[Player]],0),MATCH(FPL_Combined[[#Headers],[Gameweek 18]],FPL_Fixtures_Extract[#Headers],0)),LEN(INDEX(FPL_Fixtures_Extract[],MATCH($A47,FPL_Fixtures_Extract[[Player]:[Player]],0),MATCH(FPL_Combined[[#Headers],[Gameweek 18]],FPL_Fixtures_Extract[#Headers],0)))-4),Team_Key[[Full Name]:[Full Name]],0))&amp;RIGHT(INDEX(FPL_Fixtures_Extract[],MATCH($A47,FPL_Fixtures_Extract[[Player]:[Player]],0),MATCH(FPL_Combined[[#Headers],[Gameweek 18]],FPL_Fixtures_Extract[#Headers],0)),3))</f>
        <v>MUN(H) 2-0</v>
      </c>
      <c r="T47" t="str">
        <f ca="1">IF(RIGHT(FPL_Combined[[#Headers],[Gameweek 19]],2)&lt;$B$622,INDEX(FPL_Results_Extract[Gameweek 19],MATCH($A47,FPL_Results_Extract[[Player]:[Player]],0)),INDEX(Team_Key[[Abbreviation]:[Abbreviation]],MATCH(LEFT(INDEX(FPL_Fixtures_Extract[],MATCH($A47,FPL_Fixtures_Extract[[Player]:[Player]],0),MATCH(FPL_Combined[[#Headers],[Gameweek 19]],FPL_Fixtures_Extract[#Headers],0)),LEN(INDEX(FPL_Fixtures_Extract[],MATCH($A47,FPL_Fixtures_Extract[[Player]:[Player]],0),MATCH(FPL_Combined[[#Headers],[Gameweek 19]],FPL_Fixtures_Extract[#Headers],0)))-4),Team_Key[[Full Name]:[Full Name]],0))&amp;RIGHT(INDEX(FPL_Fixtures_Extract[],MATCH($A47,FPL_Fixtures_Extract[[Player]:[Player]],0),MATCH(FPL_Combined[[#Headers],[Gameweek 19]],FPL_Fixtures_Extract[#Headers],0)),3))</f>
        <v>EVE(A) 4-3</v>
      </c>
      <c r="U47" t="str">
        <f ca="1">IF(RIGHT(FPL_Combined[[#Headers],[Gameweek 20]],2)&lt;$B$622,INDEX(FPL_Results_Extract[Gameweek 20],MATCH($A47,FPL_Results_Extract[[Player]:[Player]],0)),INDEX(Team_Key[[Abbreviation]:[Abbreviation]],MATCH(LEFT(INDEX(FPL_Fixtures_Extract[],MATCH($A47,FPL_Fixtures_Extract[[Player]:[Player]],0),MATCH(FPL_Combined[[#Headers],[Gameweek 20]],FPL_Fixtures_Extract[#Headers],0)),LEN(INDEX(FPL_Fixtures_Extract[],MATCH($A47,FPL_Fixtures_Extract[[Player]:[Player]],0),MATCH(FPL_Combined[[#Headers],[Gameweek 20]],FPL_Fixtures_Extract[#Headers],0)))-4),Team_Key[[Full Name]:[Full Name]],0))&amp;RIGHT(INDEX(FPL_Fixtures_Extract[],MATCH($A47,FPL_Fixtures_Extract[[Player]:[Player]],0),MATCH(FPL_Combined[[#Headers],[Gameweek 20]],FPL_Fixtures_Extract[#Headers],0)),3))</f>
        <v>WBA(A) 1-2</v>
      </c>
      <c r="V47" t="str">
        <f ca="1">IF(RIGHT(FPL_Combined[[#Headers],[Gameweek 21]],2)&lt;$B$622,INDEX(FPL_Results_Extract[Gameweek 21],MATCH($A47,FPL_Results_Extract[[Player]:[Player]],0)),INDEX(Team_Key[[Abbreviation]:[Abbreviation]],MATCH(LEFT(INDEX(FPL_Fixtures_Extract[],MATCH($A47,FPL_Fixtures_Extract[[Player]:[Player]],0),MATCH(FPL_Combined[[#Headers],[Gameweek 21]],FPL_Fixtures_Extract[#Headers],0)),LEN(INDEX(FPL_Fixtures_Extract[],MATCH($A47,FPL_Fixtures_Extract[[Player]:[Player]],0),MATCH(FPL_Combined[[#Headers],[Gameweek 21]],FPL_Fixtures_Extract[#Headers],0)))-4),Team_Key[[Full Name]:[Full Name]],0))&amp;RIGHT(INDEX(FPL_Fixtures_Extract[],MATCH($A47,FPL_Fixtures_Extract[[Player]:[Player]],0),MATCH(FPL_Combined[[#Headers],[Gameweek 21]],FPL_Fixtures_Extract[#Headers],0)),3))</f>
        <v>NOR(H) 3-1</v>
      </c>
      <c r="W47" t="str">
        <f ca="1">IF(RIGHT(FPL_Combined[[#Headers],[Gameweek 22]],2)&lt;$B$622,INDEX(FPL_Results_Extract[Gameweek 22],MATCH($A47,FPL_Results_Extract[[Player]:[Player]],0)),INDEX(Team_Key[[Abbreviation]:[Abbreviation]],MATCH(LEFT(INDEX(FPL_Fixtures_Extract[],MATCH($A47,FPL_Fixtures_Extract[[Player]:[Player]],0),MATCH(FPL_Combined[[#Headers],[Gameweek 22]],FPL_Fixtures_Extract[#Headers],0)),LEN(INDEX(FPL_Fixtures_Extract[],MATCH($A47,FPL_Fixtures_Extract[[Player]:[Player]],0),MATCH(FPL_Combined[[#Headers],[Gameweek 22]],FPL_Fixtures_Extract[#Headers],0)))-4),Team_Key[[Full Name]:[Full Name]],0))&amp;RIGHT(INDEX(FPL_Fixtures_Extract[],MATCH($A47,FPL_Fixtures_Extract[[Player]:[Player]],0),MATCH(FPL_Combined[[#Headers],[Gameweek 22]],FPL_Fixtures_Extract[#Headers],0)),3))</f>
        <v>ARS(H) 0-0</v>
      </c>
      <c r="X47" t="str">
        <f ca="1">IF(RIGHT(FPL_Combined[[#Headers],[Gameweek 23]],2)&lt;$B$622,INDEX(FPL_Results_Extract[Gameweek 23],MATCH($A47,FPL_Results_Extract[[Player]:[Player]],0)),INDEX(Team_Key[[Abbreviation]:[Abbreviation]],MATCH(LEFT(INDEX(FPL_Fixtures_Extract[],MATCH($A47,FPL_Fixtures_Extract[[Player]:[Player]],0),MATCH(FPL_Combined[[#Headers],[Gameweek 23]],FPL_Fixtures_Extract[#Headers],0)),LEN(INDEX(FPL_Fixtures_Extract[],MATCH($A47,FPL_Fixtures_Extract[[Player]:[Player]],0),MATCH(FPL_Combined[[#Headers],[Gameweek 23]],FPL_Fixtures_Extract[#Headers],0)))-4),Team_Key[[Full Name]:[Full Name]],0))&amp;RIGHT(INDEX(FPL_Fixtures_Extract[],MATCH($A47,FPL_Fixtures_Extract[[Player]:[Player]],0),MATCH(FPL_Combined[[#Headers],[Gameweek 23]],FPL_Fixtures_Extract[#Headers],0)),3))</f>
        <v>LEI(A) 0-3</v>
      </c>
      <c r="Y47" t="str">
        <f ca="1">IF(RIGHT(FPL_Combined[[#Headers],[Gameweek 24]],2)&lt;$B$622,INDEX(FPL_Results_Extract[Team],MATCH($A47,FPL_Results_Extract[[Player]:[Player]],0)),INDEX(Team_Key[[Abbreviation]:[Abbreviation]],MATCH(LEFT(INDEX(FPL_Fixtures_Extract[],MATCH($A47,FPL_Fixtures_Extract[[Player]:[Player]],0),MATCH(FPL_Combined[[#Headers],[Gameweek 24]],FPL_Fixtures_Extract[#Headers],0)),LEN(INDEX(FPL_Fixtures_Extract[],MATCH($A47,FPL_Fixtures_Extract[[Player]:[Player]],0),MATCH(FPL_Combined[[#Headers],[Gameweek 24]],FPL_Fixtures_Extract[#Headers],0)))-4),Team_Key[[Full Name]:[Full Name]],0))&amp;RIGHT(INDEX(FPL_Fixtures_Extract[],MATCH($A47,FPL_Fixtures_Extract[[Player]:[Player]],0),MATCH(FPL_Combined[[#Headers],[Gameweek 24]],FPL_Fixtures_Extract[#Headers],0)),3))</f>
        <v>STK</v>
      </c>
      <c r="Z47" t="str">
        <f ca="1">IF(RIGHT(FPL_Combined[[#Headers],[Gameweek 25]],2)&lt;$B$622,INDEX(FPL_Results_Extract[Player],MATCH($A47,FPL_Results_Extract[[Player]:[Player]],0)),INDEX(Team_Key[[Abbreviation]:[Abbreviation]],MATCH(LEFT(INDEX(FPL_Fixtures_Extract[],MATCH($A47,FPL_Fixtures_Extract[[Player]:[Player]],0),MATCH(FPL_Combined[[#Headers],[Gameweek 25]],FPL_Fixtures_Extract[#Headers],0)),LEN(INDEX(FPL_Fixtures_Extract[],MATCH($A47,FPL_Fixtures_Extract[[Player]:[Player]],0),MATCH(FPL_Combined[[#Headers],[Gameweek 25]],FPL_Fixtures_Extract[#Headers],0)))-4),Team_Key[[Full Name]:[Full Name]],0))&amp;RIGHT(INDEX(FPL_Fixtures_Extract[],MATCH($A47,FPL_Fixtures_Extract[[Player]:[Player]],0),MATCH(FPL_Combined[[#Headers],[Gameweek 25]],FPL_Fixtures_Extract[#Headers],0)),3))</f>
        <v>Bardsley</v>
      </c>
      <c r="AA47" t="str">
        <f ca="1">IF(RIGHT(FPL_Combined[[#Headers],[Gameweek 26]],2)&lt;$B$622,INDEX(FPL_Results_Extract[Gameweek 01],MATCH($A47,FPL_Results_Extract[[Player]:[Player]],0)),INDEX(Team_Key[[Abbreviation]:[Abbreviation]],MATCH(LEFT(INDEX(FPL_Fixtures_Extract[],MATCH($A47,FPL_Fixtures_Extract[[Player]:[Player]],0),MATCH(FPL_Combined[[#Headers],[Gameweek 26]],FPL_Fixtures_Extract[#Headers],0)),LEN(INDEX(FPL_Fixtures_Extract[],MATCH($A47,FPL_Fixtures_Extract[[Player]:[Player]],0),MATCH(FPL_Combined[[#Headers],[Gameweek 26]],FPL_Fixtures_Extract[#Headers],0)))-4),Team_Key[[Full Name]:[Full Name]],0))&amp;RIGHT(INDEX(FPL_Fixtures_Extract[],MATCH($A47,FPL_Fixtures_Extract[[Player]:[Player]],0),MATCH(FPL_Combined[[#Headers],[Gameweek 26]],FPL_Fixtures_Extract[#Headers],0)),3))</f>
        <v>LIV(H) 0-1</v>
      </c>
      <c r="AB47" t="str">
        <f ca="1">IF(RIGHT(FPL_Combined[[#Headers],[Gameweek 27]],2)&lt;$B$622,INDEX(FPL_Results_Extract[Gameweek 02],MATCH($A47,FPL_Results_Extract[[Player]:[Player]],0)),INDEX(Team_Key[[Abbreviation]:[Abbreviation]],MATCH(LEFT(INDEX(FPL_Fixtures_Extract[],MATCH($A47,FPL_Fixtures_Extract[[Player]:[Player]],0),MATCH(FPL_Combined[[#Headers],[Gameweek 27]],FPL_Fixtures_Extract[#Headers],0)),LEN(INDEX(FPL_Fixtures_Extract[],MATCH($A47,FPL_Fixtures_Extract[[Player]:[Player]],0),MATCH(FPL_Combined[[#Headers],[Gameweek 27]],FPL_Fixtures_Extract[#Headers],0)))-4),Team_Key[[Full Name]:[Full Name]],0))&amp;RIGHT(INDEX(FPL_Fixtures_Extract[],MATCH($A47,FPL_Fixtures_Extract[[Player]:[Player]],0),MATCH(FPL_Combined[[#Headers],[Gameweek 27]],FPL_Fixtures_Extract[#Headers],0)),3))</f>
        <v>TOT(A) 2-2</v>
      </c>
      <c r="AC47" t="str">
        <f ca="1">IF(RIGHT(FPL_Combined[[#Headers],[Gameweek 28]],2)&lt;$B$622,INDEX(FPL_Results_Extract[Gameweek 03],MATCH($A47,FPL_Results_Extract[[Player]:[Player]],0)),INDEX(Team_Key[[Abbreviation]:[Abbreviation]],MATCH(LEFT(INDEX(FPL_Fixtures_Extract[],MATCH($A47,FPL_Fixtures_Extract[[Player]:[Player]],0),MATCH(FPL_Combined[[#Headers],[Gameweek 28]],FPL_Fixtures_Extract[#Headers],0)),LEN(INDEX(FPL_Fixtures_Extract[],MATCH($A47,FPL_Fixtures_Extract[[Player]:[Player]],0),MATCH(FPL_Combined[[#Headers],[Gameweek 28]],FPL_Fixtures_Extract[#Headers],0)))-4),Team_Key[[Full Name]:[Full Name]],0))&amp;RIGHT(INDEX(FPL_Fixtures_Extract[],MATCH($A47,FPL_Fixtures_Extract[[Player]:[Player]],0),MATCH(FPL_Combined[[#Headers],[Gameweek 28]],FPL_Fixtures_Extract[#Headers],0)),3))</f>
        <v>NOR(A) 1-1</v>
      </c>
      <c r="AD47" t="str">
        <f ca="1">IF(RIGHT(FPL_Combined[[#Headers],[Gameweek 29]],2)&lt;$B$622,INDEX(FPL_Results_Extract[Gameweek 04],MATCH($A47,FPL_Results_Extract[[Player]:[Player]],0)),INDEX(Team_Key[[Abbreviation]:[Abbreviation]],MATCH(LEFT(INDEX(FPL_Fixtures_Extract[],MATCH($A47,FPL_Fixtures_Extract[[Player]:[Player]],0),MATCH(FPL_Combined[[#Headers],[Gameweek 29]],FPL_Fixtures_Extract[#Headers],0)),LEN(INDEX(FPL_Fixtures_Extract[],MATCH($A47,FPL_Fixtures_Extract[[Player]:[Player]],0),MATCH(FPL_Combined[[#Headers],[Gameweek 29]],FPL_Fixtures_Extract[#Headers],0)))-4),Team_Key[[Full Name]:[Full Name]],0))&amp;RIGHT(INDEX(FPL_Fixtures_Extract[],MATCH($A47,FPL_Fixtures_Extract[[Player]:[Player]],0),MATCH(FPL_Combined[[#Headers],[Gameweek 29]],FPL_Fixtures_Extract[#Headers],0)),3))</f>
        <v>CHE(A)</v>
      </c>
      <c r="AE47" t="str">
        <f ca="1">IF(RIGHT(FPL_Combined[[#Headers],[Gameweek 30]],2)&lt;$B$622,INDEX(FPL_Results_Extract[Gameweek 05],MATCH($A47,FPL_Results_Extract[[Player]:[Player]],0)),INDEX(Team_Key[[Abbreviation]:[Abbreviation]],MATCH(LEFT(INDEX(FPL_Fixtures_Extract[],MATCH($A47,FPL_Fixtures_Extract[[Player]:[Player]],0),MATCH(FPL_Combined[[#Headers],[Gameweek 30]],FPL_Fixtures_Extract[#Headers],0)),LEN(INDEX(FPL_Fixtures_Extract[],MATCH($A47,FPL_Fixtures_Extract[[Player]:[Player]],0),MATCH(FPL_Combined[[#Headers],[Gameweek 30]],FPL_Fixtures_Extract[#Headers],0)))-4),Team_Key[[Full Name]:[Full Name]],0))&amp;RIGHT(INDEX(FPL_Fixtures_Extract[],MATCH($A47,FPL_Fixtures_Extract[[Player]:[Player]],0),MATCH(FPL_Combined[[#Headers],[Gameweek 30]],FPL_Fixtures_Extract[#Headers],0)),3))</f>
        <v>SOU(H)</v>
      </c>
      <c r="AF47" t="str">
        <f ca="1">IF(RIGHT(FPL_Combined[[#Headers],[Gameweek 31]],2)&lt;$B$622,INDEX(FPL_Results_Extract[Gameweek 06],MATCH($A47,FPL_Results_Extract[[Player]:[Player]],0)),INDEX(Team_Key[[Abbreviation]:[Abbreviation]],MATCH(LEFT(INDEX(FPL_Fixtures_Extract[],MATCH($A47,FPL_Fixtures_Extract[[Player]:[Player]],0),MATCH(FPL_Combined[[#Headers],[Gameweek 31]],FPL_Fixtures_Extract[#Headers],0)),LEN(INDEX(FPL_Fixtures_Extract[],MATCH($A47,FPL_Fixtures_Extract[[Player]:[Player]],0),MATCH(FPL_Combined[[#Headers],[Gameweek 31]],FPL_Fixtures_Extract[#Headers],0)))-4),Team_Key[[Full Name]:[Full Name]],0))&amp;RIGHT(INDEX(FPL_Fixtures_Extract[],MATCH($A47,FPL_Fixtures_Extract[[Player]:[Player]],0),MATCH(FPL_Combined[[#Headers],[Gameweek 31]],FPL_Fixtures_Extract[#Headers],0)),3))</f>
        <v>WAT(A)</v>
      </c>
      <c r="AG47" t="str">
        <f ca="1">IF(RIGHT(FPL_Combined[[#Headers],[Gameweek 32]],2)&lt;$B$622,INDEX(FPL_Results_Extract[Gameweek 07],MATCH($A47,FPL_Results_Extract[[Player]:[Player]],0)),INDEX(Team_Key[[Abbreviation]:[Abbreviation]],MATCH(LEFT(INDEX(FPL_Fixtures_Extract[],MATCH($A47,FPL_Fixtures_Extract[[Player]:[Player]],0),MATCH(FPL_Combined[[#Headers],[Gameweek 32]],FPL_Fixtures_Extract[#Headers],0)),LEN(INDEX(FPL_Fixtures_Extract[],MATCH($A47,FPL_Fixtures_Extract[[Player]:[Player]],0),MATCH(FPL_Combined[[#Headers],[Gameweek 32]],FPL_Fixtures_Extract[#Headers],0)))-4),Team_Key[[Full Name]:[Full Name]],0))&amp;RIGHT(INDEX(FPL_Fixtures_Extract[],MATCH($A47,FPL_Fixtures_Extract[[Player]:[Player]],0),MATCH(FPL_Combined[[#Headers],[Gameweek 32]],FPL_Fixtures_Extract[#Headers],0)),3))</f>
        <v>SWA(H)</v>
      </c>
      <c r="AH47" t="str">
        <f ca="1">IF(RIGHT(FPL_Combined[[#Headers],[Gameweek 33]],2)&lt;$B$622,INDEX(FPL_Results_Extract[Gameweek 08],MATCH($A47,FPL_Results_Extract[[Player]:[Player]],0)),INDEX(Team_Key[[Abbreviation]:[Abbreviation]],MATCH(LEFT(INDEX(FPL_Fixtures_Extract[],MATCH($A47,FPL_Fixtures_Extract[[Player]:[Player]],0),MATCH(FPL_Combined[[#Headers],[Gameweek 33]],FPL_Fixtures_Extract[#Headers],0)),LEN(INDEX(FPL_Fixtures_Extract[],MATCH($A47,FPL_Fixtures_Extract[[Player]:[Player]],0),MATCH(FPL_Combined[[#Headers],[Gameweek 33]],FPL_Fixtures_Extract[#Headers],0)))-4),Team_Key[[Full Name]:[Full Name]],0))&amp;RIGHT(INDEX(FPL_Fixtures_Extract[],MATCH($A47,FPL_Fixtures_Extract[[Player]:[Player]],0),MATCH(FPL_Combined[[#Headers],[Gameweek 33]],FPL_Fixtures_Extract[#Headers],0)),3))</f>
        <v>LIV(A)</v>
      </c>
      <c r="AI47" t="str">
        <f ca="1">IF(RIGHT(FPL_Combined[[#Headers],[Gameweek 34]],2)&lt;$B$622,INDEX(FPL_Results_Extract[Gameweek 09],MATCH($A47,FPL_Results_Extract[[Player]:[Player]],0)),INDEX(Team_Key[[Abbreviation]:[Abbreviation]],MATCH(LEFT(INDEX(FPL_Fixtures_Extract[],MATCH($A47,FPL_Fixtures_Extract[[Player]:[Player]],0),MATCH(FPL_Combined[[#Headers],[Gameweek 34]],FPL_Fixtures_Extract[#Headers],0)),LEN(INDEX(FPL_Fixtures_Extract[],MATCH($A47,FPL_Fixtures_Extract[[Player]:[Player]],0),MATCH(FPL_Combined[[#Headers],[Gameweek 34]],FPL_Fixtures_Extract[#Headers],0)))-4),Team_Key[[Full Name]:[Full Name]],0))&amp;RIGHT(INDEX(FPL_Fixtures_Extract[],MATCH($A47,FPL_Fixtures_Extract[[Player]:[Player]],0),MATCH(FPL_Combined[[#Headers],[Gameweek 34]],FPL_Fixtures_Extract[#Headers],0)),3))</f>
        <v>TOT(H)</v>
      </c>
      <c r="AJ47" t="str">
        <f ca="1">IF(RIGHT(FPL_Combined[[#Headers],[Gameweek 35]],2)&lt;$B$622,INDEX(FPL_Results_Extract[Gameweek 10],MATCH($A47,FPL_Results_Extract[[Player]:[Player]],0)),INDEX(Team_Key[[Abbreviation]:[Abbreviation]],MATCH(LEFT(INDEX(FPL_Fixtures_Extract[],MATCH($A47,FPL_Fixtures_Extract[[Player]:[Player]],0),MATCH(FPL_Combined[[#Headers],[Gameweek 35]],FPL_Fixtures_Extract[#Headers],0)),LEN(INDEX(FPL_Fixtures_Extract[],MATCH($A47,FPL_Fixtures_Extract[[Player]:[Player]],0),MATCH(FPL_Combined[[#Headers],[Gameweek 35]],FPL_Fixtures_Extract[#Headers],0)))-4),Team_Key[[Full Name]:[Full Name]],0))&amp;RIGHT(INDEX(FPL_Fixtures_Extract[],MATCH($A47,FPL_Fixtures_Extract[[Player]:[Player]],0),MATCH(FPL_Combined[[#Headers],[Gameweek 35]],FPL_Fixtures_Extract[#Headers],0)),3))</f>
        <v>MCI(A)</v>
      </c>
      <c r="AK47" t="str">
        <f ca="1">IF(RIGHT(FPL_Combined[[#Headers],[Gameweek 36]],2)&lt;$B$622,INDEX(FPL_Results_Extract[Gameweek 11],MATCH($A47,FPL_Results_Extract[[Player]:[Player]],0)),INDEX(Team_Key[[Abbreviation]:[Abbreviation]],MATCH(LEFT(INDEX(FPL_Fixtures_Extract[],MATCH($A47,FPL_Fixtures_Extract[[Player]:[Player]],0),MATCH(FPL_Combined[[#Headers],[Gameweek 36]],FPL_Fixtures_Extract[#Headers],0)),LEN(INDEX(FPL_Fixtures_Extract[],MATCH($A47,FPL_Fixtures_Extract[[Player]:[Player]],0),MATCH(FPL_Combined[[#Headers],[Gameweek 36]],FPL_Fixtures_Extract[#Headers],0)))-4),Team_Key[[Full Name]:[Full Name]],0))&amp;RIGHT(INDEX(FPL_Fixtures_Extract[],MATCH($A47,FPL_Fixtures_Extract[[Player]:[Player]],0),MATCH(FPL_Combined[[#Headers],[Gameweek 36]],FPL_Fixtures_Extract[#Headers],0)),3))</f>
        <v>SUN(H)</v>
      </c>
      <c r="AL47" t="str">
        <f ca="1">IF(RIGHT(FPL_Combined[[#Headers],[Gameweek 37]],2)&lt;$B$622,INDEX(FPL_Results_Extract[Gameweek 12],MATCH($A47,FPL_Results_Extract[[Player]:[Player]],0)),INDEX(Team_Key[[Abbreviation]:[Abbreviation]],MATCH(LEFT(INDEX(FPL_Fixtures_Extract[],MATCH($A47,FPL_Fixtures_Extract[[Player]:[Player]],0),MATCH(FPL_Combined[[#Headers],[Gameweek 37]],FPL_Fixtures_Extract[#Headers],0)),LEN(INDEX(FPL_Fixtures_Extract[],MATCH($A47,FPL_Fixtures_Extract[[Player]:[Player]],0),MATCH(FPL_Combined[[#Headers],[Gameweek 37]],FPL_Fixtures_Extract[#Headers],0)))-4),Team_Key[[Full Name]:[Full Name]],0))&amp;RIGHT(INDEX(FPL_Fixtures_Extract[],MATCH($A47,FPL_Fixtures_Extract[[Player]:[Player]],0),MATCH(FPL_Combined[[#Headers],[Gameweek 37]],FPL_Fixtures_Extract[#Headers],0)),3))</f>
        <v>CRY(A)</v>
      </c>
      <c r="AM47" t="str">
        <f ca="1">IF(RIGHT(FPL_Combined[[#Headers],[Gameweek 38]],2)&lt;$B$622,INDEX(FPL_Results_Extract[Gameweek 13],MATCH($A47,FPL_Results_Extract[[Player]:[Player]],0)),INDEX(Team_Key[[Abbreviation]:[Abbreviation]],MATCH(LEFT(INDEX(FPL_Fixtures_Extract[],MATCH($A47,FPL_Fixtures_Extract[[Player]:[Player]],0),MATCH(FPL_Combined[[#Headers],[Gameweek 38]],FPL_Fixtures_Extract[#Headers],0)),LEN(INDEX(FPL_Fixtures_Extract[],MATCH($A47,FPL_Fixtures_Extract[[Player]:[Player]],0),MATCH(FPL_Combined[[#Headers],[Gameweek 38]],FPL_Fixtures_Extract[#Headers],0)))-4),Team_Key[[Full Name]:[Full Name]],0))&amp;RIGHT(INDEX(FPL_Fixtures_Extract[],MATCH($A47,FPL_Fixtures_Extract[[Player]:[Player]],0),MATCH(FPL_Combined[[#Headers],[Gameweek 38]],FPL_Fixtures_Extract[#Headers],0)),3))</f>
        <v>WHU(H)</v>
      </c>
    </row>
    <row r="48" spans="1:39" x14ac:dyDescent="0.45">
      <c r="A48" t="s">
        <v>511</v>
      </c>
      <c r="B48" t="str">
        <f ca="1">IF(RIGHT(FPL_Combined[[#Headers],[Gameweek 01]],2)&lt;$B$622,INDEX(FPL_Results_Extract[Gameweek 01],MATCH($A48,FPL_Results_Extract[[Player]:[Player]],0)),INDEX(Team_Key[[Abbreviation]:[Abbreviation]],MATCH(LEFT(INDEX(FPL_Fixtures_Extract[],MATCH($A48,FPL_Fixtures_Extract[[Player]:[Player]],0),MATCH(FPL_Combined[[#Headers],[Gameweek 01]],FPL_Fixtures_Extract[#Headers],0)),LEN(INDEX(FPL_Fixtures_Extract[],MATCH($A48,FPL_Fixtures_Extract[[Player]:[Player]],0),MATCH(FPL_Combined[[#Headers],[Gameweek 01]],FPL_Fixtures_Extract[#Headers],0)))-4),Team_Key[[Full Name]:[Full Name]],0))&amp;RIGHT(INDEX(FPL_Fixtures_Extract[],MATCH($A48,FPL_Fixtures_Extract[[Player]:[Player]],0),MATCH(FPL_Combined[[#Headers],[Gameweek 01]],FPL_Fixtures_Extract[#Headers],0)),3))</f>
        <v>N/A</v>
      </c>
      <c r="C48" t="str">
        <f ca="1">IF(RIGHT(FPL_Combined[[#Headers],[Gameweek 02]],2)&lt;$B$622,INDEX(FPL_Results_Extract[Gameweek 02],MATCH($A48,FPL_Results_Extract[[Player]:[Player]],0)),INDEX(Team_Key[[Abbreviation]:[Abbreviation]],MATCH(LEFT(INDEX(FPL_Fixtures_Extract[],MATCH($A48,FPL_Fixtures_Extract[[Player]:[Player]],0),MATCH(FPL_Combined[[#Headers],[Gameweek 02]],FPL_Fixtures_Extract[#Headers],0)),LEN(INDEX(FPL_Fixtures_Extract[],MATCH($A48,FPL_Fixtures_Extract[[Player]:[Player]],0),MATCH(FPL_Combined[[#Headers],[Gameweek 02]],FPL_Fixtures_Extract[#Headers],0)))-4),Team_Key[[Full Name]:[Full Name]],0))&amp;RIGHT(INDEX(FPL_Fixtures_Extract[],MATCH($A48,FPL_Fixtures_Extract[[Player]:[Player]],0),MATCH(FPL_Combined[[#Headers],[Gameweek 02]],FPL_Fixtures_Extract[#Headers],0)),3))</f>
        <v>N/A</v>
      </c>
      <c r="D48" t="str">
        <f ca="1">IF(RIGHT(FPL_Combined[[#Headers],[Gameweek 03]],2)&lt;$B$622,INDEX(FPL_Results_Extract[Gameweek 03],MATCH($A48,FPL_Results_Extract[[Player]:[Player]],0)),INDEX(Team_Key[[Abbreviation]:[Abbreviation]],MATCH(LEFT(INDEX(FPL_Fixtures_Extract[],MATCH($A48,FPL_Fixtures_Extract[[Player]:[Player]],0),MATCH(FPL_Combined[[#Headers],[Gameweek 03]],FPL_Fixtures_Extract[#Headers],0)),LEN(INDEX(FPL_Fixtures_Extract[],MATCH($A48,FPL_Fixtures_Extract[[Player]:[Player]],0),MATCH(FPL_Combined[[#Headers],[Gameweek 03]],FPL_Fixtures_Extract[#Headers],0)))-4),Team_Key[[Full Name]:[Full Name]],0))&amp;RIGHT(INDEX(FPL_Fixtures_Extract[],MATCH($A48,FPL_Fixtures_Extract[[Player]:[Player]],0),MATCH(FPL_Combined[[#Headers],[Gameweek 03]],FPL_Fixtures_Extract[#Headers],0)),3))</f>
        <v>N/A</v>
      </c>
      <c r="E48" t="str">
        <f ca="1">IF(RIGHT(FPL_Combined[[#Headers],[Gameweek 04]],2)&lt;$B$622,INDEX(FPL_Results_Extract[Gameweek 04],MATCH($A48,FPL_Results_Extract[[Player]:[Player]],0)),INDEX(Team_Key[[Abbreviation]:[Abbreviation]],MATCH(LEFT(INDEX(FPL_Fixtures_Extract[],MATCH($A48,FPL_Fixtures_Extract[[Player]:[Player]],0),MATCH(FPL_Combined[[#Headers],[Gameweek 04]],FPL_Fixtures_Extract[#Headers],0)),LEN(INDEX(FPL_Fixtures_Extract[],MATCH($A48,FPL_Fixtures_Extract[[Player]:[Player]],0),MATCH(FPL_Combined[[#Headers],[Gameweek 04]],FPL_Fixtures_Extract[#Headers],0)))-4),Team_Key[[Full Name]:[Full Name]],0))&amp;RIGHT(INDEX(FPL_Fixtures_Extract[],MATCH($A48,FPL_Fixtures_Extract[[Player]:[Player]],0),MATCH(FPL_Combined[[#Headers],[Gameweek 04]],FPL_Fixtures_Extract[#Headers],0)),3))</f>
        <v>N/A</v>
      </c>
      <c r="F48" t="str">
        <f ca="1">IF(RIGHT(FPL_Combined[[#Headers],[Gameweek 05]],2)&lt;$B$622,INDEX(FPL_Results_Extract[Gameweek 05],MATCH($A48,FPL_Results_Extract[[Player]:[Player]],0)),INDEX(Team_Key[[Abbreviation]:[Abbreviation]],MATCH(LEFT(INDEX(FPL_Fixtures_Extract[],MATCH($A48,FPL_Fixtures_Extract[[Player]:[Player]],0),MATCH(FPL_Combined[[#Headers],[Gameweek 05]],FPL_Fixtures_Extract[#Headers],0)),LEN(INDEX(FPL_Fixtures_Extract[],MATCH($A48,FPL_Fixtures_Extract[[Player]:[Player]],0),MATCH(FPL_Combined[[#Headers],[Gameweek 05]],FPL_Fixtures_Extract[#Headers],0)))-4),Team_Key[[Full Name]:[Full Name]],0))&amp;RIGHT(INDEX(FPL_Fixtures_Extract[],MATCH($A48,FPL_Fixtures_Extract[[Player]:[Player]],0),MATCH(FPL_Combined[[#Headers],[Gameweek 05]],FPL_Fixtures_Extract[#Headers],0)),3))</f>
        <v>N/A</v>
      </c>
      <c r="G48" t="str">
        <f ca="1">IF(RIGHT(FPL_Combined[[#Headers],[Gameweek 06]],2)&lt;$B$622,INDEX(FPL_Results_Extract[Gameweek 06],MATCH($A48,FPL_Results_Extract[[Player]:[Player]],0)),INDEX(Team_Key[[Abbreviation]:[Abbreviation]],MATCH(LEFT(INDEX(FPL_Fixtures_Extract[],MATCH($A48,FPL_Fixtures_Extract[[Player]:[Player]],0),MATCH(FPL_Combined[[#Headers],[Gameweek 06]],FPL_Fixtures_Extract[#Headers],0)),LEN(INDEX(FPL_Fixtures_Extract[],MATCH($A48,FPL_Fixtures_Extract[[Player]:[Player]],0),MATCH(FPL_Combined[[#Headers],[Gameweek 06]],FPL_Fixtures_Extract[#Headers],0)))-4),Team_Key[[Full Name]:[Full Name]],0))&amp;RIGHT(INDEX(FPL_Fixtures_Extract[],MATCH($A48,FPL_Fixtures_Extract[[Player]:[Player]],0),MATCH(FPL_Combined[[#Headers],[Gameweek 06]],FPL_Fixtures_Extract[#Headers],0)),3))</f>
        <v>N/A</v>
      </c>
      <c r="H48" t="str">
        <f ca="1">IF(RIGHT(FPL_Combined[[#Headers],[Gameweek 07]],2)&lt;$B$622,INDEX(FPL_Results_Extract[Gameweek 07],MATCH($A48,FPL_Results_Extract[[Player]:[Player]],0)),INDEX(Team_Key[[Abbreviation]:[Abbreviation]],MATCH(LEFT(INDEX(FPL_Fixtures_Extract[],MATCH($A48,FPL_Fixtures_Extract[[Player]:[Player]],0),MATCH(FPL_Combined[[#Headers],[Gameweek 07]],FPL_Fixtures_Extract[#Headers],0)),LEN(INDEX(FPL_Fixtures_Extract[],MATCH($A48,FPL_Fixtures_Extract[[Player]:[Player]],0),MATCH(FPL_Combined[[#Headers],[Gameweek 07]],FPL_Fixtures_Extract[#Headers],0)))-4),Team_Key[[Full Name]:[Full Name]],0))&amp;RIGHT(INDEX(FPL_Fixtures_Extract[],MATCH($A48,FPL_Fixtures_Extract[[Player]:[Player]],0),MATCH(FPL_Combined[[#Headers],[Gameweek 07]],FPL_Fixtures_Extract[#Headers],0)),3))</f>
        <v>TOT(A) 1-4</v>
      </c>
      <c r="I48" t="str">
        <f ca="1">IF(RIGHT(FPL_Combined[[#Headers],[Gameweek 08]],2)&lt;$B$622,INDEX(FPL_Results_Extract[Gameweek 08],MATCH($A48,FPL_Results_Extract[[Player]:[Player]],0)),INDEX(Team_Key[[Abbreviation]:[Abbreviation]],MATCH(LEFT(INDEX(FPL_Fixtures_Extract[],MATCH($A48,FPL_Fixtures_Extract[[Player]:[Player]],0),MATCH(FPL_Combined[[#Headers],[Gameweek 08]],FPL_Fixtures_Extract[#Headers],0)),LEN(INDEX(FPL_Fixtures_Extract[],MATCH($A48,FPL_Fixtures_Extract[[Player]:[Player]],0),MATCH(FPL_Combined[[#Headers],[Gameweek 08]],FPL_Fixtures_Extract[#Headers],0)))-4),Team_Key[[Full Name]:[Full Name]],0))&amp;RIGHT(INDEX(FPL_Fixtures_Extract[],MATCH($A48,FPL_Fixtures_Extract[[Player]:[Player]],0),MATCH(FPL_Combined[[#Headers],[Gameweek 08]],FPL_Fixtures_Extract[#Headers],0)),3))</f>
        <v>NEW(H) 6-1</v>
      </c>
      <c r="J48" t="str">
        <f ca="1">IF(RIGHT(FPL_Combined[[#Headers],[Gameweek 09]],2)&lt;$B$622,INDEX(FPL_Results_Extract[Gameweek 09],MATCH($A48,FPL_Results_Extract[[Player]:[Player]],0)),INDEX(Team_Key[[Abbreviation]:[Abbreviation]],MATCH(LEFT(INDEX(FPL_Fixtures_Extract[],MATCH($A48,FPL_Fixtures_Extract[[Player]:[Player]],0),MATCH(FPL_Combined[[#Headers],[Gameweek 09]],FPL_Fixtures_Extract[#Headers],0)),LEN(INDEX(FPL_Fixtures_Extract[],MATCH($A48,FPL_Fixtures_Extract[[Player]:[Player]],0),MATCH(FPL_Combined[[#Headers],[Gameweek 09]],FPL_Fixtures_Extract[#Headers],0)))-4),Team_Key[[Full Name]:[Full Name]],0))&amp;RIGHT(INDEX(FPL_Fixtures_Extract[],MATCH($A48,FPL_Fixtures_Extract[[Player]:[Player]],0),MATCH(FPL_Combined[[#Headers],[Gameweek 09]],FPL_Fixtures_Extract[#Headers],0)),3))</f>
        <v>BOU(H) 5-1</v>
      </c>
      <c r="K48" t="str">
        <f ca="1">IF(RIGHT(FPL_Combined[[#Headers],[Gameweek 10]],2)&lt;$B$622,INDEX(FPL_Results_Extract[Gameweek 10],MATCH($A48,FPL_Results_Extract[[Player]:[Player]],0)),INDEX(Team_Key[[Abbreviation]:[Abbreviation]],MATCH(LEFT(INDEX(FPL_Fixtures_Extract[],MATCH($A48,FPL_Fixtures_Extract[[Player]:[Player]],0),MATCH(FPL_Combined[[#Headers],[Gameweek 10]],FPL_Fixtures_Extract[#Headers],0)),LEN(INDEX(FPL_Fixtures_Extract[],MATCH($A48,FPL_Fixtures_Extract[[Player]:[Player]],0),MATCH(FPL_Combined[[#Headers],[Gameweek 10]],FPL_Fixtures_Extract[#Headers],0)))-4),Team_Key[[Full Name]:[Full Name]],0))&amp;RIGHT(INDEX(FPL_Fixtures_Extract[],MATCH($A48,FPL_Fixtures_Extract[[Player]:[Player]],0),MATCH(FPL_Combined[[#Headers],[Gameweek 10]],FPL_Fixtures_Extract[#Headers],0)),3))</f>
        <v>MUN(A) 0-0</v>
      </c>
      <c r="L48" t="str">
        <f ca="1">IF(RIGHT(FPL_Combined[[#Headers],[Gameweek 11]],2)&lt;$B$622,INDEX(FPL_Results_Extract[Gameweek 11],MATCH($A48,FPL_Results_Extract[[Player]:[Player]],0)),INDEX(Team_Key[[Abbreviation]:[Abbreviation]],MATCH(LEFT(INDEX(FPL_Fixtures_Extract[],MATCH($A48,FPL_Fixtures_Extract[[Player]:[Player]],0),MATCH(FPL_Combined[[#Headers],[Gameweek 11]],FPL_Fixtures_Extract[#Headers],0)),LEN(INDEX(FPL_Fixtures_Extract[],MATCH($A48,FPL_Fixtures_Extract[[Player]:[Player]],0),MATCH(FPL_Combined[[#Headers],[Gameweek 11]],FPL_Fixtures_Extract[#Headers],0)))-4),Team_Key[[Full Name]:[Full Name]],0))&amp;RIGHT(INDEX(FPL_Fixtures_Extract[],MATCH($A48,FPL_Fixtures_Extract[[Player]:[Player]],0),MATCH(FPL_Combined[[#Headers],[Gameweek 11]],FPL_Fixtures_Extract[#Headers],0)),3))</f>
        <v>NOR(H) 2-1</v>
      </c>
      <c r="M48" t="str">
        <f ca="1">IF(RIGHT(FPL_Combined[[#Headers],[Gameweek 12]],2)&lt;$B$622,INDEX(FPL_Results_Extract[Gameweek 12],MATCH($A48,FPL_Results_Extract[[Player]:[Player]],0)),INDEX(Team_Key[[Abbreviation]:[Abbreviation]],MATCH(LEFT(INDEX(FPL_Fixtures_Extract[],MATCH($A48,FPL_Fixtures_Extract[[Player]:[Player]],0),MATCH(FPL_Combined[[#Headers],[Gameweek 12]],FPL_Fixtures_Extract[#Headers],0)),LEN(INDEX(FPL_Fixtures_Extract[],MATCH($A48,FPL_Fixtures_Extract[[Player]:[Player]],0),MATCH(FPL_Combined[[#Headers],[Gameweek 12]],FPL_Fixtures_Extract[#Headers],0)))-4),Team_Key[[Full Name]:[Full Name]],0))&amp;RIGHT(INDEX(FPL_Fixtures_Extract[],MATCH($A48,FPL_Fixtures_Extract[[Player]:[Player]],0),MATCH(FPL_Combined[[#Headers],[Gameweek 12]],FPL_Fixtures_Extract[#Headers],0)),3))</f>
        <v>AVL(A) 0-0</v>
      </c>
      <c r="N48" t="str">
        <f ca="1">IF(RIGHT(FPL_Combined[[#Headers],[Gameweek 13]],2)&lt;$B$622,INDEX(FPL_Results_Extract[Gameweek 13],MATCH($A48,FPL_Results_Extract[[Player]:[Player]],0)),INDEX(Team_Key[[Abbreviation]:[Abbreviation]],MATCH(LEFT(INDEX(FPL_Fixtures_Extract[],MATCH($A48,FPL_Fixtures_Extract[[Player]:[Player]],0),MATCH(FPL_Combined[[#Headers],[Gameweek 13]],FPL_Fixtures_Extract[#Headers],0)),LEN(INDEX(FPL_Fixtures_Extract[],MATCH($A48,FPL_Fixtures_Extract[[Player]:[Player]],0),MATCH(FPL_Combined[[#Headers],[Gameweek 13]],FPL_Fixtures_Extract[#Headers],0)))-4),Team_Key[[Full Name]:[Full Name]],0))&amp;RIGHT(INDEX(FPL_Fixtures_Extract[],MATCH($A48,FPL_Fixtures_Extract[[Player]:[Player]],0),MATCH(FPL_Combined[[#Headers],[Gameweek 13]],FPL_Fixtures_Extract[#Headers],0)),3))</f>
        <v>LIV(H) 1-4</v>
      </c>
      <c r="O48" t="str">
        <f ca="1">IF(RIGHT(FPL_Combined[[#Headers],[Gameweek 14]],2)&lt;$B$622,INDEX(FPL_Results_Extract[Gameweek 14],MATCH($A48,FPL_Results_Extract[[Player]:[Player]],0)),INDEX(Team_Key[[Abbreviation]:[Abbreviation]],MATCH(LEFT(INDEX(FPL_Fixtures_Extract[],MATCH($A48,FPL_Fixtures_Extract[[Player]:[Player]],0),MATCH(FPL_Combined[[#Headers],[Gameweek 14]],FPL_Fixtures_Extract[#Headers],0)),LEN(INDEX(FPL_Fixtures_Extract[],MATCH($A48,FPL_Fixtures_Extract[[Player]:[Player]],0),MATCH(FPL_Combined[[#Headers],[Gameweek 14]],FPL_Fixtures_Extract[#Headers],0)))-4),Team_Key[[Full Name]:[Full Name]],0))&amp;RIGHT(INDEX(FPL_Fixtures_Extract[],MATCH($A48,FPL_Fixtures_Extract[[Player]:[Player]],0),MATCH(FPL_Combined[[#Headers],[Gameweek 14]],FPL_Fixtures_Extract[#Headers],0)),3))</f>
        <v>SOU(H) 3-1</v>
      </c>
      <c r="P48" t="str">
        <f ca="1">IF(RIGHT(FPL_Combined[[#Headers],[Gameweek 15]],2)&lt;$B$622,INDEX(FPL_Results_Extract[Gameweek 15],MATCH($A48,FPL_Results_Extract[[Player]:[Player]],0)),INDEX(Team_Key[[Abbreviation]:[Abbreviation]],MATCH(LEFT(INDEX(FPL_Fixtures_Extract[],MATCH($A48,FPL_Fixtures_Extract[[Player]:[Player]],0),MATCH(FPL_Combined[[#Headers],[Gameweek 15]],FPL_Fixtures_Extract[#Headers],0)),LEN(INDEX(FPL_Fixtures_Extract[],MATCH($A48,FPL_Fixtures_Extract[[Player]:[Player]],0),MATCH(FPL_Combined[[#Headers],[Gameweek 15]],FPL_Fixtures_Extract[#Headers],0)))-4),Team_Key[[Full Name]:[Full Name]],0))&amp;RIGHT(INDEX(FPL_Fixtures_Extract[],MATCH($A48,FPL_Fixtures_Extract[[Player]:[Player]],0),MATCH(FPL_Combined[[#Headers],[Gameweek 15]],FPL_Fixtures_Extract[#Headers],0)),3))</f>
        <v>STK(A) 0-2</v>
      </c>
      <c r="Q48" t="str">
        <f ca="1">IF(RIGHT(FPL_Combined[[#Headers],[Gameweek 16]],2)&lt;$B$622,INDEX(FPL_Results_Extract[Gameweek 16],MATCH($A48,FPL_Results_Extract[[Player]:[Player]],0)),INDEX(Team_Key[[Abbreviation]:[Abbreviation]],MATCH(LEFT(INDEX(FPL_Fixtures_Extract[],MATCH($A48,FPL_Fixtures_Extract[[Player]:[Player]],0),MATCH(FPL_Combined[[#Headers],[Gameweek 16]],FPL_Fixtures_Extract[#Headers],0)),LEN(INDEX(FPL_Fixtures_Extract[],MATCH($A48,FPL_Fixtures_Extract[[Player]:[Player]],0),MATCH(FPL_Combined[[#Headers],[Gameweek 16]],FPL_Fixtures_Extract[#Headers],0)))-4),Team_Key[[Full Name]:[Full Name]],0))&amp;RIGHT(INDEX(FPL_Fixtures_Extract[],MATCH($A48,FPL_Fixtures_Extract[[Player]:[Player]],0),MATCH(FPL_Combined[[#Headers],[Gameweek 16]],FPL_Fixtures_Extract[#Headers],0)),3))</f>
        <v>SWA(H) 2-1</v>
      </c>
      <c r="R48" t="str">
        <f ca="1">IF(RIGHT(FPL_Combined[[#Headers],[Gameweek 17]],2)&lt;$B$622,INDEX(FPL_Results_Extract[Gameweek 17],MATCH($A48,FPL_Results_Extract[[Player]:[Player]],0)),INDEX(Team_Key[[Abbreviation]:[Abbreviation]],MATCH(LEFT(INDEX(FPL_Fixtures_Extract[],MATCH($A48,FPL_Fixtures_Extract[[Player]:[Player]],0),MATCH(FPL_Combined[[#Headers],[Gameweek 17]],FPL_Fixtures_Extract[#Headers],0)),LEN(INDEX(FPL_Fixtures_Extract[],MATCH($A48,FPL_Fixtures_Extract[[Player]:[Player]],0),MATCH(FPL_Combined[[#Headers],[Gameweek 17]],FPL_Fixtures_Extract[#Headers],0)))-4),Team_Key[[Full Name]:[Full Name]],0))&amp;RIGHT(INDEX(FPL_Fixtures_Extract[],MATCH($A48,FPL_Fixtures_Extract[[Player]:[Player]],0),MATCH(FPL_Combined[[#Headers],[Gameweek 17]],FPL_Fixtures_Extract[#Headers],0)),3))</f>
        <v>ARS(A) 1-2</v>
      </c>
      <c r="S48" t="str">
        <f ca="1">IF(RIGHT(FPL_Combined[[#Headers],[Gameweek 18]],2)&lt;$B$622,INDEX(FPL_Results_Extract[Gameweek 18],MATCH($A48,FPL_Results_Extract[[Player]:[Player]],0)),INDEX(Team_Key[[Abbreviation]:[Abbreviation]],MATCH(LEFT(INDEX(FPL_Fixtures_Extract[],MATCH($A48,FPL_Fixtures_Extract[[Player]:[Player]],0),MATCH(FPL_Combined[[#Headers],[Gameweek 18]],FPL_Fixtures_Extract[#Headers],0)),LEN(INDEX(FPL_Fixtures_Extract[],MATCH($A48,FPL_Fixtures_Extract[[Player]:[Player]],0),MATCH(FPL_Combined[[#Headers],[Gameweek 18]],FPL_Fixtures_Extract[#Headers],0)))-4),Team_Key[[Full Name]:[Full Name]],0))&amp;RIGHT(INDEX(FPL_Fixtures_Extract[],MATCH($A48,FPL_Fixtures_Extract[[Player]:[Player]],0),MATCH(FPL_Combined[[#Headers],[Gameweek 18]],FPL_Fixtures_Extract[#Headers],0)),3))</f>
        <v>SUN(H) 4-1</v>
      </c>
      <c r="T48" t="str">
        <f ca="1">IF(RIGHT(FPL_Combined[[#Headers],[Gameweek 19]],2)&lt;$B$622,INDEX(FPL_Results_Extract[Gameweek 19],MATCH($A48,FPL_Results_Extract[[Player]:[Player]],0)),INDEX(Team_Key[[Abbreviation]:[Abbreviation]],MATCH(LEFT(INDEX(FPL_Fixtures_Extract[],MATCH($A48,FPL_Fixtures_Extract[[Player]:[Player]],0),MATCH(FPL_Combined[[#Headers],[Gameweek 19]],FPL_Fixtures_Extract[#Headers],0)),LEN(INDEX(FPL_Fixtures_Extract[],MATCH($A48,FPL_Fixtures_Extract[[Player]:[Player]],0),MATCH(FPL_Combined[[#Headers],[Gameweek 19]],FPL_Fixtures_Extract[#Headers],0)))-4),Team_Key[[Full Name]:[Full Name]],0))&amp;RIGHT(INDEX(FPL_Fixtures_Extract[],MATCH($A48,FPL_Fixtures_Extract[[Player]:[Player]],0),MATCH(FPL_Combined[[#Headers],[Gameweek 19]],FPL_Fixtures_Extract[#Headers],0)),3))</f>
        <v>LEI(A) 0-0</v>
      </c>
      <c r="U48" t="str">
        <f ca="1">IF(RIGHT(FPL_Combined[[#Headers],[Gameweek 20]],2)&lt;$B$622,INDEX(FPL_Results_Extract[Gameweek 20],MATCH($A48,FPL_Results_Extract[[Player]:[Player]],0)),INDEX(Team_Key[[Abbreviation]:[Abbreviation]],MATCH(LEFT(INDEX(FPL_Fixtures_Extract[],MATCH($A48,FPL_Fixtures_Extract[[Player]:[Player]],0),MATCH(FPL_Combined[[#Headers],[Gameweek 20]],FPL_Fixtures_Extract[#Headers],0)),LEN(INDEX(FPL_Fixtures_Extract[],MATCH($A48,FPL_Fixtures_Extract[[Player]:[Player]],0),MATCH(FPL_Combined[[#Headers],[Gameweek 20]],FPL_Fixtures_Extract[#Headers],0)))-4),Team_Key[[Full Name]:[Full Name]],0))&amp;RIGHT(INDEX(FPL_Fixtures_Extract[],MATCH($A48,FPL_Fixtures_Extract[[Player]:[Player]],0),MATCH(FPL_Combined[[#Headers],[Gameweek 20]],FPL_Fixtures_Extract[#Headers],0)),3))</f>
        <v>WAT(A) 2-1</v>
      </c>
      <c r="V48" t="str">
        <f ca="1">IF(RIGHT(FPL_Combined[[#Headers],[Gameweek 21]],2)&lt;$B$622,INDEX(FPL_Results_Extract[Gameweek 21],MATCH($A48,FPL_Results_Extract[[Player]:[Player]],0)),INDEX(Team_Key[[Abbreviation]:[Abbreviation]],MATCH(LEFT(INDEX(FPL_Fixtures_Extract[],MATCH($A48,FPL_Fixtures_Extract[[Player]:[Player]],0),MATCH(FPL_Combined[[#Headers],[Gameweek 21]],FPL_Fixtures_Extract[#Headers],0)),LEN(INDEX(FPL_Fixtures_Extract[],MATCH($A48,FPL_Fixtures_Extract[[Player]:[Player]],0),MATCH(FPL_Combined[[#Headers],[Gameweek 21]],FPL_Fixtures_Extract[#Headers],0)))-4),Team_Key[[Full Name]:[Full Name]],0))&amp;RIGHT(INDEX(FPL_Fixtures_Extract[],MATCH($A48,FPL_Fixtures_Extract[[Player]:[Player]],0),MATCH(FPL_Combined[[#Headers],[Gameweek 21]],FPL_Fixtures_Extract[#Headers],0)),3))</f>
        <v>EVE(H) 0-0</v>
      </c>
      <c r="W48" t="str">
        <f ca="1">IF(RIGHT(FPL_Combined[[#Headers],[Gameweek 22]],2)&lt;$B$622,INDEX(FPL_Results_Extract[Gameweek 22],MATCH($A48,FPL_Results_Extract[[Player]:[Player]],0)),INDEX(Team_Key[[Abbreviation]:[Abbreviation]],MATCH(LEFT(INDEX(FPL_Fixtures_Extract[],MATCH($A48,FPL_Fixtures_Extract[[Player]:[Player]],0),MATCH(FPL_Combined[[#Headers],[Gameweek 22]],FPL_Fixtures_Extract[#Headers],0)),LEN(INDEX(FPL_Fixtures_Extract[],MATCH($A48,FPL_Fixtures_Extract[[Player]:[Player]],0),MATCH(FPL_Combined[[#Headers],[Gameweek 22]],FPL_Fixtures_Extract[#Headers],0)))-4),Team_Key[[Full Name]:[Full Name]],0))&amp;RIGHT(INDEX(FPL_Fixtures_Extract[],MATCH($A48,FPL_Fixtures_Extract[[Player]:[Player]],0),MATCH(FPL_Combined[[#Headers],[Gameweek 22]],FPL_Fixtures_Extract[#Headers],0)),3))</f>
        <v>CRY(H) 4-0</v>
      </c>
      <c r="X48" t="str">
        <f ca="1">IF(RIGHT(FPL_Combined[[#Headers],[Gameweek 23]],2)&lt;$B$622,INDEX(FPL_Results_Extract[Gameweek 23],MATCH($A48,FPL_Results_Extract[[Player]:[Player]],0)),INDEX(Team_Key[[Abbreviation]:[Abbreviation]],MATCH(LEFT(INDEX(FPL_Fixtures_Extract[],MATCH($A48,FPL_Fixtures_Extract[[Player]:[Player]],0),MATCH(FPL_Combined[[#Headers],[Gameweek 23]],FPL_Fixtures_Extract[#Headers],0)),LEN(INDEX(FPL_Fixtures_Extract[],MATCH($A48,FPL_Fixtures_Extract[[Player]:[Player]],0),MATCH(FPL_Combined[[#Headers],[Gameweek 23]],FPL_Fixtures_Extract[#Headers],0)))-4),Team_Key[[Full Name]:[Full Name]],0))&amp;RIGHT(INDEX(FPL_Fixtures_Extract[],MATCH($A48,FPL_Fixtures_Extract[[Player]:[Player]],0),MATCH(FPL_Combined[[#Headers],[Gameweek 23]],FPL_Fixtures_Extract[#Headers],0)),3))</f>
        <v>WHU(A) 2-2</v>
      </c>
      <c r="Y48" t="str">
        <f ca="1">IF(RIGHT(FPL_Combined[[#Headers],[Gameweek 24]],2)&lt;$B$622,INDEX(FPL_Results_Extract[Team],MATCH($A48,FPL_Results_Extract[[Player]:[Player]],0)),INDEX(Team_Key[[Abbreviation]:[Abbreviation]],MATCH(LEFT(INDEX(FPL_Fixtures_Extract[],MATCH($A48,FPL_Fixtures_Extract[[Player]:[Player]],0),MATCH(FPL_Combined[[#Headers],[Gameweek 24]],FPL_Fixtures_Extract[#Headers],0)),LEN(INDEX(FPL_Fixtures_Extract[],MATCH($A48,FPL_Fixtures_Extract[[Player]:[Player]],0),MATCH(FPL_Combined[[#Headers],[Gameweek 24]],FPL_Fixtures_Extract[#Headers],0)))-4),Team_Key[[Full Name]:[Full Name]],0))&amp;RIGHT(INDEX(FPL_Fixtures_Extract[],MATCH($A48,FPL_Fixtures_Extract[[Player]:[Player]],0),MATCH(FPL_Combined[[#Headers],[Gameweek 24]],FPL_Fixtures_Extract[#Headers],0)),3))</f>
        <v>MCI</v>
      </c>
      <c r="Z48" t="str">
        <f ca="1">IF(RIGHT(FPL_Combined[[#Headers],[Gameweek 25]],2)&lt;$B$622,INDEX(FPL_Results_Extract[Player],MATCH($A48,FPL_Results_Extract[[Player]:[Player]],0)),INDEX(Team_Key[[Abbreviation]:[Abbreviation]],MATCH(LEFT(INDEX(FPL_Fixtures_Extract[],MATCH($A48,FPL_Fixtures_Extract[[Player]:[Player]],0),MATCH(FPL_Combined[[#Headers],[Gameweek 25]],FPL_Fixtures_Extract[#Headers],0)),LEN(INDEX(FPL_Fixtures_Extract[],MATCH($A48,FPL_Fixtures_Extract[[Player]:[Player]],0),MATCH(FPL_Combined[[#Headers],[Gameweek 25]],FPL_Fixtures_Extract[#Headers],0)))-4),Team_Key[[Full Name]:[Full Name]],0))&amp;RIGHT(INDEX(FPL_Fixtures_Extract[],MATCH($A48,FPL_Fixtures_Extract[[Player]:[Player]],0),MATCH(FPL_Combined[[#Headers],[Gameweek 25]],FPL_Fixtures_Extract[#Headers],0)),3))</f>
        <v>Barker</v>
      </c>
      <c r="AA48" t="str">
        <f ca="1">IF(RIGHT(FPL_Combined[[#Headers],[Gameweek 26]],2)&lt;$B$622,INDEX(FPL_Results_Extract[Gameweek 01],MATCH($A48,FPL_Results_Extract[[Player]:[Player]],0)),INDEX(Team_Key[[Abbreviation]:[Abbreviation]],MATCH(LEFT(INDEX(FPL_Fixtures_Extract[],MATCH($A48,FPL_Fixtures_Extract[[Player]:[Player]],0),MATCH(FPL_Combined[[#Headers],[Gameweek 26]],FPL_Fixtures_Extract[#Headers],0)),LEN(INDEX(FPL_Fixtures_Extract[],MATCH($A48,FPL_Fixtures_Extract[[Player]:[Player]],0),MATCH(FPL_Combined[[#Headers],[Gameweek 26]],FPL_Fixtures_Extract[#Headers],0)))-4),Team_Key[[Full Name]:[Full Name]],0))&amp;RIGHT(INDEX(FPL_Fixtures_Extract[],MATCH($A48,FPL_Fixtures_Extract[[Player]:[Player]],0),MATCH(FPL_Combined[[#Headers],[Gameweek 26]],FPL_Fixtures_Extract[#Headers],0)),3))</f>
        <v>N/A</v>
      </c>
      <c r="AB48" t="str">
        <f ca="1">IF(RIGHT(FPL_Combined[[#Headers],[Gameweek 27]],2)&lt;$B$622,INDEX(FPL_Results_Extract[Gameweek 02],MATCH($A48,FPL_Results_Extract[[Player]:[Player]],0)),INDEX(Team_Key[[Abbreviation]:[Abbreviation]],MATCH(LEFT(INDEX(FPL_Fixtures_Extract[],MATCH($A48,FPL_Fixtures_Extract[[Player]:[Player]],0),MATCH(FPL_Combined[[#Headers],[Gameweek 27]],FPL_Fixtures_Extract[#Headers],0)),LEN(INDEX(FPL_Fixtures_Extract[],MATCH($A48,FPL_Fixtures_Extract[[Player]:[Player]],0),MATCH(FPL_Combined[[#Headers],[Gameweek 27]],FPL_Fixtures_Extract[#Headers],0)))-4),Team_Key[[Full Name]:[Full Name]],0))&amp;RIGHT(INDEX(FPL_Fixtures_Extract[],MATCH($A48,FPL_Fixtures_Extract[[Player]:[Player]],0),MATCH(FPL_Combined[[#Headers],[Gameweek 27]],FPL_Fixtures_Extract[#Headers],0)),3))</f>
        <v>N/A</v>
      </c>
      <c r="AC48" t="str">
        <f ca="1">IF(RIGHT(FPL_Combined[[#Headers],[Gameweek 28]],2)&lt;$B$622,INDEX(FPL_Results_Extract[Gameweek 03],MATCH($A48,FPL_Results_Extract[[Player]:[Player]],0)),INDEX(Team_Key[[Abbreviation]:[Abbreviation]],MATCH(LEFT(INDEX(FPL_Fixtures_Extract[],MATCH($A48,FPL_Fixtures_Extract[[Player]:[Player]],0),MATCH(FPL_Combined[[#Headers],[Gameweek 28]],FPL_Fixtures_Extract[#Headers],0)),LEN(INDEX(FPL_Fixtures_Extract[],MATCH($A48,FPL_Fixtures_Extract[[Player]:[Player]],0),MATCH(FPL_Combined[[#Headers],[Gameweek 28]],FPL_Fixtures_Extract[#Headers],0)))-4),Team_Key[[Full Name]:[Full Name]],0))&amp;RIGHT(INDEX(FPL_Fixtures_Extract[],MATCH($A48,FPL_Fixtures_Extract[[Player]:[Player]],0),MATCH(FPL_Combined[[#Headers],[Gameweek 28]],FPL_Fixtures_Extract[#Headers],0)),3))</f>
        <v>N/A</v>
      </c>
      <c r="AD48" t="str">
        <f ca="1">IF(RIGHT(FPL_Combined[[#Headers],[Gameweek 29]],2)&lt;$B$622,INDEX(FPL_Results_Extract[Gameweek 04],MATCH($A48,FPL_Results_Extract[[Player]:[Player]],0)),INDEX(Team_Key[[Abbreviation]:[Abbreviation]],MATCH(LEFT(INDEX(FPL_Fixtures_Extract[],MATCH($A48,FPL_Fixtures_Extract[[Player]:[Player]],0),MATCH(FPL_Combined[[#Headers],[Gameweek 29]],FPL_Fixtures_Extract[#Headers],0)),LEN(INDEX(FPL_Fixtures_Extract[],MATCH($A48,FPL_Fixtures_Extract[[Player]:[Player]],0),MATCH(FPL_Combined[[#Headers],[Gameweek 29]],FPL_Fixtures_Extract[#Headers],0)))-4),Team_Key[[Full Name]:[Full Name]],0))&amp;RIGHT(INDEX(FPL_Fixtures_Extract[],MATCH($A48,FPL_Fixtures_Extract[[Player]:[Player]],0),MATCH(FPL_Combined[[#Headers],[Gameweek 29]],FPL_Fixtures_Extract[#Headers],0)),3))</f>
        <v>AVL(H)</v>
      </c>
      <c r="AE48" t="str">
        <f ca="1">IF(RIGHT(FPL_Combined[[#Headers],[Gameweek 30]],2)&lt;$B$622,INDEX(FPL_Results_Extract[Gameweek 05],MATCH($A48,FPL_Results_Extract[[Player]:[Player]],0)),INDEX(Team_Key[[Abbreviation]:[Abbreviation]],MATCH(LEFT(INDEX(FPL_Fixtures_Extract[],MATCH($A48,FPL_Fixtures_Extract[[Player]:[Player]],0),MATCH(FPL_Combined[[#Headers],[Gameweek 30]],FPL_Fixtures_Extract[#Headers],0)),LEN(INDEX(FPL_Fixtures_Extract[],MATCH($A48,FPL_Fixtures_Extract[[Player]:[Player]],0),MATCH(FPL_Combined[[#Headers],[Gameweek 30]],FPL_Fixtures_Extract[#Headers],0)))-4),Team_Key[[Full Name]:[Full Name]],0))&amp;RIGHT(INDEX(FPL_Fixtures_Extract[],MATCH($A48,FPL_Fixtures_Extract[[Player]:[Player]],0),MATCH(FPL_Combined[[#Headers],[Gameweek 30]],FPL_Fixtures_Extract[#Headers],0)),3))</f>
        <v>NOR(A)</v>
      </c>
      <c r="AF48" t="str">
        <f ca="1">IF(RIGHT(FPL_Combined[[#Headers],[Gameweek 31]],2)&lt;$B$622,INDEX(FPL_Results_Extract[Gameweek 06],MATCH($A48,FPL_Results_Extract[[Player]:[Player]],0)),INDEX(Team_Key[[Abbreviation]:[Abbreviation]],MATCH(LEFT(INDEX(FPL_Fixtures_Extract[],MATCH($A48,FPL_Fixtures_Extract[[Player]:[Player]],0),MATCH(FPL_Combined[[#Headers],[Gameweek 31]],FPL_Fixtures_Extract[#Headers],0)),LEN(INDEX(FPL_Fixtures_Extract[],MATCH($A48,FPL_Fixtures_Extract[[Player]:[Player]],0),MATCH(FPL_Combined[[#Headers],[Gameweek 31]],FPL_Fixtures_Extract[#Headers],0)))-4),Team_Key[[Full Name]:[Full Name]],0))&amp;RIGHT(INDEX(FPL_Fixtures_Extract[],MATCH($A48,FPL_Fixtures_Extract[[Player]:[Player]],0),MATCH(FPL_Combined[[#Headers],[Gameweek 31]],FPL_Fixtures_Extract[#Headers],0)),3))</f>
        <v>MUN(H)</v>
      </c>
      <c r="AG48" t="str">
        <f ca="1">IF(RIGHT(FPL_Combined[[#Headers],[Gameweek 32]],2)&lt;$B$622,INDEX(FPL_Results_Extract[Gameweek 07],MATCH($A48,FPL_Results_Extract[[Player]:[Player]],0)),INDEX(Team_Key[[Abbreviation]:[Abbreviation]],MATCH(LEFT(INDEX(FPL_Fixtures_Extract[],MATCH($A48,FPL_Fixtures_Extract[[Player]:[Player]],0),MATCH(FPL_Combined[[#Headers],[Gameweek 32]],FPL_Fixtures_Extract[#Headers],0)),LEN(INDEX(FPL_Fixtures_Extract[],MATCH($A48,FPL_Fixtures_Extract[[Player]:[Player]],0),MATCH(FPL_Combined[[#Headers],[Gameweek 32]],FPL_Fixtures_Extract[#Headers],0)))-4),Team_Key[[Full Name]:[Full Name]],0))&amp;RIGHT(INDEX(FPL_Fixtures_Extract[],MATCH($A48,FPL_Fixtures_Extract[[Player]:[Player]],0),MATCH(FPL_Combined[[#Headers],[Gameweek 32]],FPL_Fixtures_Extract[#Headers],0)),3))</f>
        <v>BOU(A)</v>
      </c>
      <c r="AH48" t="str">
        <f ca="1">IF(RIGHT(FPL_Combined[[#Headers],[Gameweek 33]],2)&lt;$B$622,INDEX(FPL_Results_Extract[Gameweek 08],MATCH($A48,FPL_Results_Extract[[Player]:[Player]],0)),INDEX(Team_Key[[Abbreviation]:[Abbreviation]],MATCH(LEFT(INDEX(FPL_Fixtures_Extract[],MATCH($A48,FPL_Fixtures_Extract[[Player]:[Player]],0),MATCH(FPL_Combined[[#Headers],[Gameweek 33]],FPL_Fixtures_Extract[#Headers],0)),LEN(INDEX(FPL_Fixtures_Extract[],MATCH($A48,FPL_Fixtures_Extract[[Player]:[Player]],0),MATCH(FPL_Combined[[#Headers],[Gameweek 33]],FPL_Fixtures_Extract[#Headers],0)))-4),Team_Key[[Full Name]:[Full Name]],0))&amp;RIGHT(INDEX(FPL_Fixtures_Extract[],MATCH($A48,FPL_Fixtures_Extract[[Player]:[Player]],0),MATCH(FPL_Combined[[#Headers],[Gameweek 33]],FPL_Fixtures_Extract[#Headers],0)),3))</f>
        <v>WBA(H)</v>
      </c>
      <c r="AI48" t="str">
        <f ca="1">IF(RIGHT(FPL_Combined[[#Headers],[Gameweek 34]],2)&lt;$B$622,INDEX(FPL_Results_Extract[Gameweek 09],MATCH($A48,FPL_Results_Extract[[Player]:[Player]],0)),INDEX(Team_Key[[Abbreviation]:[Abbreviation]],MATCH(LEFT(INDEX(FPL_Fixtures_Extract[],MATCH($A48,FPL_Fixtures_Extract[[Player]:[Player]],0),MATCH(FPL_Combined[[#Headers],[Gameweek 34]],FPL_Fixtures_Extract[#Headers],0)),LEN(INDEX(FPL_Fixtures_Extract[],MATCH($A48,FPL_Fixtures_Extract[[Player]:[Player]],0),MATCH(FPL_Combined[[#Headers],[Gameweek 34]],FPL_Fixtures_Extract[#Headers],0)))-4),Team_Key[[Full Name]:[Full Name]],0))&amp;RIGHT(INDEX(FPL_Fixtures_Extract[],MATCH($A48,FPL_Fixtures_Extract[[Player]:[Player]],0),MATCH(FPL_Combined[[#Headers],[Gameweek 34]],FPL_Fixtures_Extract[#Headers],0)),3))</f>
        <v>CHE(A)</v>
      </c>
      <c r="AJ48" t="str">
        <f ca="1">IF(RIGHT(FPL_Combined[[#Headers],[Gameweek 35]],2)&lt;$B$622,INDEX(FPL_Results_Extract[Gameweek 10],MATCH($A48,FPL_Results_Extract[[Player]:[Player]],0)),INDEX(Team_Key[[Abbreviation]:[Abbreviation]],MATCH(LEFT(INDEX(FPL_Fixtures_Extract[],MATCH($A48,FPL_Fixtures_Extract[[Player]:[Player]],0),MATCH(FPL_Combined[[#Headers],[Gameweek 35]],FPL_Fixtures_Extract[#Headers],0)),LEN(INDEX(FPL_Fixtures_Extract[],MATCH($A48,FPL_Fixtures_Extract[[Player]:[Player]],0),MATCH(FPL_Combined[[#Headers],[Gameweek 35]],FPL_Fixtures_Extract[#Headers],0)))-4),Team_Key[[Full Name]:[Full Name]],0))&amp;RIGHT(INDEX(FPL_Fixtures_Extract[],MATCH($A48,FPL_Fixtures_Extract[[Player]:[Player]],0),MATCH(FPL_Combined[[#Headers],[Gameweek 35]],FPL_Fixtures_Extract[#Headers],0)),3))</f>
        <v>STK(H)</v>
      </c>
      <c r="AK48" t="str">
        <f ca="1">IF(RIGHT(FPL_Combined[[#Headers],[Gameweek 36]],2)&lt;$B$622,INDEX(FPL_Results_Extract[Gameweek 11],MATCH($A48,FPL_Results_Extract[[Player]:[Player]],0)),INDEX(Team_Key[[Abbreviation]:[Abbreviation]],MATCH(LEFT(INDEX(FPL_Fixtures_Extract[],MATCH($A48,FPL_Fixtures_Extract[[Player]:[Player]],0),MATCH(FPL_Combined[[#Headers],[Gameweek 36]],FPL_Fixtures_Extract[#Headers],0)),LEN(INDEX(FPL_Fixtures_Extract[],MATCH($A48,FPL_Fixtures_Extract[[Player]:[Player]],0),MATCH(FPL_Combined[[#Headers],[Gameweek 36]],FPL_Fixtures_Extract[#Headers],0)))-4),Team_Key[[Full Name]:[Full Name]],0))&amp;RIGHT(INDEX(FPL_Fixtures_Extract[],MATCH($A48,FPL_Fixtures_Extract[[Player]:[Player]],0),MATCH(FPL_Combined[[#Headers],[Gameweek 36]],FPL_Fixtures_Extract[#Headers],0)),3))</f>
        <v>SOU(A)</v>
      </c>
      <c r="AL48" t="str">
        <f ca="1">IF(RIGHT(FPL_Combined[[#Headers],[Gameweek 37]],2)&lt;$B$622,INDEX(FPL_Results_Extract[Gameweek 12],MATCH($A48,FPL_Results_Extract[[Player]:[Player]],0)),INDEX(Team_Key[[Abbreviation]:[Abbreviation]],MATCH(LEFT(INDEX(FPL_Fixtures_Extract[],MATCH($A48,FPL_Fixtures_Extract[[Player]:[Player]],0),MATCH(FPL_Combined[[#Headers],[Gameweek 37]],FPL_Fixtures_Extract[#Headers],0)),LEN(INDEX(FPL_Fixtures_Extract[],MATCH($A48,FPL_Fixtures_Extract[[Player]:[Player]],0),MATCH(FPL_Combined[[#Headers],[Gameweek 37]],FPL_Fixtures_Extract[#Headers],0)))-4),Team_Key[[Full Name]:[Full Name]],0))&amp;RIGHT(INDEX(FPL_Fixtures_Extract[],MATCH($A48,FPL_Fixtures_Extract[[Player]:[Player]],0),MATCH(FPL_Combined[[#Headers],[Gameweek 37]],FPL_Fixtures_Extract[#Headers],0)),3))</f>
        <v>ARS(H)</v>
      </c>
      <c r="AM48" t="str">
        <f ca="1">IF(RIGHT(FPL_Combined[[#Headers],[Gameweek 38]],2)&lt;$B$622,INDEX(FPL_Results_Extract[Gameweek 13],MATCH($A48,FPL_Results_Extract[[Player]:[Player]],0)),INDEX(Team_Key[[Abbreviation]:[Abbreviation]],MATCH(LEFT(INDEX(FPL_Fixtures_Extract[],MATCH($A48,FPL_Fixtures_Extract[[Player]:[Player]],0),MATCH(FPL_Combined[[#Headers],[Gameweek 38]],FPL_Fixtures_Extract[#Headers],0)),LEN(INDEX(FPL_Fixtures_Extract[],MATCH($A48,FPL_Fixtures_Extract[[Player]:[Player]],0),MATCH(FPL_Combined[[#Headers],[Gameweek 38]],FPL_Fixtures_Extract[#Headers],0)))-4),Team_Key[[Full Name]:[Full Name]],0))&amp;RIGHT(INDEX(FPL_Fixtures_Extract[],MATCH($A48,FPL_Fixtures_Extract[[Player]:[Player]],0),MATCH(FPL_Combined[[#Headers],[Gameweek 38]],FPL_Fixtures_Extract[#Headers],0)),3))</f>
        <v>SWA(A)</v>
      </c>
    </row>
    <row r="49" spans="1:39" x14ac:dyDescent="0.45">
      <c r="A49" t="s">
        <v>568</v>
      </c>
      <c r="B49" t="str">
        <f ca="1">IF(RIGHT(FPL_Combined[[#Headers],[Gameweek 01]],2)&lt;$B$622,INDEX(FPL_Results_Extract[Gameweek 01],MATCH($A49,FPL_Results_Extract[[Player]:[Player]],0)),INDEX(Team_Key[[Abbreviation]:[Abbreviation]],MATCH(LEFT(INDEX(FPL_Fixtures_Extract[],MATCH($A49,FPL_Fixtures_Extract[[Player]:[Player]],0),MATCH(FPL_Combined[[#Headers],[Gameweek 01]],FPL_Fixtures_Extract[#Headers],0)),LEN(INDEX(FPL_Fixtures_Extract[],MATCH($A49,FPL_Fixtures_Extract[[Player]:[Player]],0),MATCH(FPL_Combined[[#Headers],[Gameweek 01]],FPL_Fixtures_Extract[#Headers],0)))-4),Team_Key[[Full Name]:[Full Name]],0))&amp;RIGHT(INDEX(FPL_Fixtures_Extract[],MATCH($A49,FPL_Fixtures_Extract[[Player]:[Player]],0),MATCH(FPL_Combined[[#Headers],[Gameweek 01]],FPL_Fixtures_Extract[#Headers],0)),3))</f>
        <v>WAT(H) 2-2</v>
      </c>
      <c r="C49" t="str">
        <f ca="1">IF(RIGHT(FPL_Combined[[#Headers],[Gameweek 02]],2)&lt;$B$622,INDEX(FPL_Results_Extract[Gameweek 02],MATCH($A49,FPL_Results_Extract[[Player]:[Player]],0)),INDEX(Team_Key[[Abbreviation]:[Abbreviation]],MATCH(LEFT(INDEX(FPL_Fixtures_Extract[],MATCH($A49,FPL_Fixtures_Extract[[Player]:[Player]],0),MATCH(FPL_Combined[[#Headers],[Gameweek 02]],FPL_Fixtures_Extract[#Headers],0)),LEN(INDEX(FPL_Fixtures_Extract[],MATCH($A49,FPL_Fixtures_Extract[[Player]:[Player]],0),MATCH(FPL_Combined[[#Headers],[Gameweek 02]],FPL_Fixtures_Extract[#Headers],0)))-4),Team_Key[[Full Name]:[Full Name]],0))&amp;RIGHT(INDEX(FPL_Fixtures_Extract[],MATCH($A49,FPL_Fixtures_Extract[[Player]:[Player]],0),MATCH(FPL_Combined[[#Headers],[Gameweek 02]],FPL_Fixtures_Extract[#Headers],0)),3))</f>
        <v>SOU(A) 3-0</v>
      </c>
      <c r="D49" t="str">
        <f ca="1">IF(RIGHT(FPL_Combined[[#Headers],[Gameweek 03]],2)&lt;$B$622,INDEX(FPL_Results_Extract[Gameweek 03],MATCH($A49,FPL_Results_Extract[[Player]:[Player]],0)),INDEX(Team_Key[[Abbreviation]:[Abbreviation]],MATCH(LEFT(INDEX(FPL_Fixtures_Extract[],MATCH($A49,FPL_Fixtures_Extract[[Player]:[Player]],0),MATCH(FPL_Combined[[#Headers],[Gameweek 03]],FPL_Fixtures_Extract[#Headers],0)),LEN(INDEX(FPL_Fixtures_Extract[],MATCH($A49,FPL_Fixtures_Extract[[Player]:[Player]],0),MATCH(FPL_Combined[[#Headers],[Gameweek 03]],FPL_Fixtures_Extract[#Headers],0)))-4),Team_Key[[Full Name]:[Full Name]],0))&amp;RIGHT(INDEX(FPL_Fixtures_Extract[],MATCH($A49,FPL_Fixtures_Extract[[Player]:[Player]],0),MATCH(FPL_Combined[[#Headers],[Gameweek 03]],FPL_Fixtures_Extract[#Headers],0)),3))</f>
        <v>MCI(H) 0-2</v>
      </c>
      <c r="E49" t="str">
        <f ca="1">IF(RIGHT(FPL_Combined[[#Headers],[Gameweek 04]],2)&lt;$B$622,INDEX(FPL_Results_Extract[Gameweek 04],MATCH($A49,FPL_Results_Extract[[Player]:[Player]],0)),INDEX(Team_Key[[Abbreviation]:[Abbreviation]],MATCH(LEFT(INDEX(FPL_Fixtures_Extract[],MATCH($A49,FPL_Fixtures_Extract[[Player]:[Player]],0),MATCH(FPL_Combined[[#Headers],[Gameweek 04]],FPL_Fixtures_Extract[#Headers],0)),LEN(INDEX(FPL_Fixtures_Extract[],MATCH($A49,FPL_Fixtures_Extract[[Player]:[Player]],0),MATCH(FPL_Combined[[#Headers],[Gameweek 04]],FPL_Fixtures_Extract[#Headers],0)))-4),Team_Key[[Full Name]:[Full Name]],0))&amp;RIGHT(INDEX(FPL_Fixtures_Extract[],MATCH($A49,FPL_Fixtures_Extract[[Player]:[Player]],0),MATCH(FPL_Combined[[#Headers],[Gameweek 04]],FPL_Fixtures_Extract[#Headers],0)),3))</f>
        <v>TOT(A) 0-0</v>
      </c>
      <c r="F49" t="str">
        <f ca="1">IF(RIGHT(FPL_Combined[[#Headers],[Gameweek 05]],2)&lt;$B$622,INDEX(FPL_Results_Extract[Gameweek 05],MATCH($A49,FPL_Results_Extract[[Player]:[Player]],0)),INDEX(Team_Key[[Abbreviation]:[Abbreviation]],MATCH(LEFT(INDEX(FPL_Fixtures_Extract[],MATCH($A49,FPL_Fixtures_Extract[[Player]:[Player]],0),MATCH(FPL_Combined[[#Headers],[Gameweek 05]],FPL_Fixtures_Extract[#Headers],0)),LEN(INDEX(FPL_Fixtures_Extract[],MATCH($A49,FPL_Fixtures_Extract[[Player]:[Player]],0),MATCH(FPL_Combined[[#Headers],[Gameweek 05]],FPL_Fixtures_Extract[#Headers],0)))-4),Team_Key[[Full Name]:[Full Name]],0))&amp;RIGHT(INDEX(FPL_Fixtures_Extract[],MATCH($A49,FPL_Fixtures_Extract[[Player]:[Player]],0),MATCH(FPL_Combined[[#Headers],[Gameweek 05]],FPL_Fixtures_Extract[#Headers],0)),3))</f>
        <v>CHE(H) 3-1</v>
      </c>
      <c r="G49" t="str">
        <f ca="1">IF(RIGHT(FPL_Combined[[#Headers],[Gameweek 06]],2)&lt;$B$622,INDEX(FPL_Results_Extract[Gameweek 06],MATCH($A49,FPL_Results_Extract[[Player]:[Player]],0)),INDEX(Team_Key[[Abbreviation]:[Abbreviation]],MATCH(LEFT(INDEX(FPL_Fixtures_Extract[],MATCH($A49,FPL_Fixtures_Extract[[Player]:[Player]],0),MATCH(FPL_Combined[[#Headers],[Gameweek 06]],FPL_Fixtures_Extract[#Headers],0)),LEN(INDEX(FPL_Fixtures_Extract[],MATCH($A49,FPL_Fixtures_Extract[[Player]:[Player]],0),MATCH(FPL_Combined[[#Headers],[Gameweek 06]],FPL_Fixtures_Extract[#Headers],0)))-4),Team_Key[[Full Name]:[Full Name]],0))&amp;RIGHT(INDEX(FPL_Fixtures_Extract[],MATCH($A49,FPL_Fixtures_Extract[[Player]:[Player]],0),MATCH(FPL_Combined[[#Headers],[Gameweek 06]],FPL_Fixtures_Extract[#Headers],0)),3))</f>
        <v>SWA(A) 0-0</v>
      </c>
      <c r="H49" t="str">
        <f ca="1">IF(RIGHT(FPL_Combined[[#Headers],[Gameweek 07]],2)&lt;$B$622,INDEX(FPL_Results_Extract[Gameweek 07],MATCH($A49,FPL_Results_Extract[[Player]:[Player]],0)),INDEX(Team_Key[[Abbreviation]:[Abbreviation]],MATCH(LEFT(INDEX(FPL_Fixtures_Extract[],MATCH($A49,FPL_Fixtures_Extract[[Player]:[Player]],0),MATCH(FPL_Combined[[#Headers],[Gameweek 07]],FPL_Fixtures_Extract[#Headers],0)),LEN(INDEX(FPL_Fixtures_Extract[],MATCH($A49,FPL_Fixtures_Extract[[Player]:[Player]],0),MATCH(FPL_Combined[[#Headers],[Gameweek 07]],FPL_Fixtures_Extract[#Headers],0)))-4),Team_Key[[Full Name]:[Full Name]],0))&amp;RIGHT(INDEX(FPL_Fixtures_Extract[],MATCH($A49,FPL_Fixtures_Extract[[Player]:[Player]],0),MATCH(FPL_Combined[[#Headers],[Gameweek 07]],FPL_Fixtures_Extract[#Headers],0)),3))</f>
        <v>WBA(A) 3-2</v>
      </c>
      <c r="I49" t="str">
        <f ca="1">IF(RIGHT(FPL_Combined[[#Headers],[Gameweek 08]],2)&lt;$B$622,INDEX(FPL_Results_Extract[Gameweek 08],MATCH($A49,FPL_Results_Extract[[Player]:[Player]],0)),INDEX(Team_Key[[Abbreviation]:[Abbreviation]],MATCH(LEFT(INDEX(FPL_Fixtures_Extract[],MATCH($A49,FPL_Fixtures_Extract[[Player]:[Player]],0),MATCH(FPL_Combined[[#Headers],[Gameweek 08]],FPL_Fixtures_Extract[#Headers],0)),LEN(INDEX(FPL_Fixtures_Extract[],MATCH($A49,FPL_Fixtures_Extract[[Player]:[Player]],0),MATCH(FPL_Combined[[#Headers],[Gameweek 08]],FPL_Fixtures_Extract[#Headers],0)))-4),Team_Key[[Full Name]:[Full Name]],0))&amp;RIGHT(INDEX(FPL_Fixtures_Extract[],MATCH($A49,FPL_Fixtures_Extract[[Player]:[Player]],0),MATCH(FPL_Combined[[#Headers],[Gameweek 08]],FPL_Fixtures_Extract[#Headers],0)),3))</f>
        <v>LIV(H) 1-1</v>
      </c>
      <c r="J49" t="str">
        <f ca="1">IF(RIGHT(FPL_Combined[[#Headers],[Gameweek 09]],2)&lt;$B$622,INDEX(FPL_Results_Extract[Gameweek 09],MATCH($A49,FPL_Results_Extract[[Player]:[Player]],0)),INDEX(Team_Key[[Abbreviation]:[Abbreviation]],MATCH(LEFT(INDEX(FPL_Fixtures_Extract[],MATCH($A49,FPL_Fixtures_Extract[[Player]:[Player]],0),MATCH(FPL_Combined[[#Headers],[Gameweek 09]],FPL_Fixtures_Extract[#Headers],0)),LEN(INDEX(FPL_Fixtures_Extract[],MATCH($A49,FPL_Fixtures_Extract[[Player]:[Player]],0),MATCH(FPL_Combined[[#Headers],[Gameweek 09]],FPL_Fixtures_Extract[#Headers],0)))-4),Team_Key[[Full Name]:[Full Name]],0))&amp;RIGHT(INDEX(FPL_Fixtures_Extract[],MATCH($A49,FPL_Fixtures_Extract[[Player]:[Player]],0),MATCH(FPL_Combined[[#Headers],[Gameweek 09]],FPL_Fixtures_Extract[#Headers],0)),3))</f>
        <v>MUN(H) 0-3</v>
      </c>
      <c r="K49" t="str">
        <f ca="1">IF(RIGHT(FPL_Combined[[#Headers],[Gameweek 10]],2)&lt;$B$622,INDEX(FPL_Results_Extract[Gameweek 10],MATCH($A49,FPL_Results_Extract[[Player]:[Player]],0)),INDEX(Team_Key[[Abbreviation]:[Abbreviation]],MATCH(LEFT(INDEX(FPL_Fixtures_Extract[],MATCH($A49,FPL_Fixtures_Extract[[Player]:[Player]],0),MATCH(FPL_Combined[[#Headers],[Gameweek 10]],FPL_Fixtures_Extract[#Headers],0)),LEN(INDEX(FPL_Fixtures_Extract[],MATCH($A49,FPL_Fixtures_Extract[[Player]:[Player]],0),MATCH(FPL_Combined[[#Headers],[Gameweek 10]],FPL_Fixtures_Extract[#Headers],0)))-4),Team_Key[[Full Name]:[Full Name]],0))&amp;RIGHT(INDEX(FPL_Fixtures_Extract[],MATCH($A49,FPL_Fixtures_Extract[[Player]:[Player]],0),MATCH(FPL_Combined[[#Headers],[Gameweek 10]],FPL_Fixtures_Extract[#Headers],0)),3))</f>
        <v>ARS(A) 1-2</v>
      </c>
      <c r="L49" t="str">
        <f ca="1">IF(RIGHT(FPL_Combined[[#Headers],[Gameweek 11]],2)&lt;$B$622,INDEX(FPL_Results_Extract[Gameweek 11],MATCH($A49,FPL_Results_Extract[[Player]:[Player]],0)),INDEX(Team_Key[[Abbreviation]:[Abbreviation]],MATCH(LEFT(INDEX(FPL_Fixtures_Extract[],MATCH($A49,FPL_Fixtures_Extract[[Player]:[Player]],0),MATCH(FPL_Combined[[#Headers],[Gameweek 11]],FPL_Fixtures_Extract[#Headers],0)),LEN(INDEX(FPL_Fixtures_Extract[],MATCH($A49,FPL_Fixtures_Extract[[Player]:[Player]],0),MATCH(FPL_Combined[[#Headers],[Gameweek 11]],FPL_Fixtures_Extract[#Headers],0)))-4),Team_Key[[Full Name]:[Full Name]],0))&amp;RIGHT(INDEX(FPL_Fixtures_Extract[],MATCH($A49,FPL_Fixtures_Extract[[Player]:[Player]],0),MATCH(FPL_Combined[[#Headers],[Gameweek 11]],FPL_Fixtures_Extract[#Headers],0)),3))</f>
        <v>SUN(H) 6-2</v>
      </c>
      <c r="M49" t="str">
        <f ca="1">IF(RIGHT(FPL_Combined[[#Headers],[Gameweek 12]],2)&lt;$B$622,INDEX(FPL_Results_Extract[Gameweek 12],MATCH($A49,FPL_Results_Extract[[Player]:[Player]],0)),INDEX(Team_Key[[Abbreviation]:[Abbreviation]],MATCH(LEFT(INDEX(FPL_Fixtures_Extract[],MATCH($A49,FPL_Fixtures_Extract[[Player]:[Player]],0),MATCH(FPL_Combined[[#Headers],[Gameweek 12]],FPL_Fixtures_Extract[#Headers],0)),LEN(INDEX(FPL_Fixtures_Extract[],MATCH($A49,FPL_Fixtures_Extract[[Player]:[Player]],0),MATCH(FPL_Combined[[#Headers],[Gameweek 12]],FPL_Fixtures_Extract[#Headers],0)))-4),Team_Key[[Full Name]:[Full Name]],0))&amp;RIGHT(INDEX(FPL_Fixtures_Extract[],MATCH($A49,FPL_Fixtures_Extract[[Player]:[Player]],0),MATCH(FPL_Combined[[#Headers],[Gameweek 12]],FPL_Fixtures_Extract[#Headers],0)),3))</f>
        <v>WHU(A) 1-1</v>
      </c>
      <c r="N49" t="str">
        <f ca="1">IF(RIGHT(FPL_Combined[[#Headers],[Gameweek 13]],2)&lt;$B$622,INDEX(FPL_Results_Extract[Gameweek 13],MATCH($A49,FPL_Results_Extract[[Player]:[Player]],0)),INDEX(Team_Key[[Abbreviation]:[Abbreviation]],MATCH(LEFT(INDEX(FPL_Fixtures_Extract[],MATCH($A49,FPL_Fixtures_Extract[[Player]:[Player]],0),MATCH(FPL_Combined[[#Headers],[Gameweek 13]],FPL_Fixtures_Extract[#Headers],0)),LEN(INDEX(FPL_Fixtures_Extract[],MATCH($A49,FPL_Fixtures_Extract[[Player]:[Player]],0),MATCH(FPL_Combined[[#Headers],[Gameweek 13]],FPL_Fixtures_Extract[#Headers],0)))-4),Team_Key[[Full Name]:[Full Name]],0))&amp;RIGHT(INDEX(FPL_Fixtures_Extract[],MATCH($A49,FPL_Fixtures_Extract[[Player]:[Player]],0),MATCH(FPL_Combined[[#Headers],[Gameweek 13]],FPL_Fixtures_Extract[#Headers],0)),3))</f>
        <v>AVL(H) 4-0</v>
      </c>
      <c r="O49" t="str">
        <f ca="1">IF(RIGHT(FPL_Combined[[#Headers],[Gameweek 14]],2)&lt;$B$622,INDEX(FPL_Results_Extract[Gameweek 14],MATCH($A49,FPL_Results_Extract[[Player]:[Player]],0)),INDEX(Team_Key[[Abbreviation]:[Abbreviation]],MATCH(LEFT(INDEX(FPL_Fixtures_Extract[],MATCH($A49,FPL_Fixtures_Extract[[Player]:[Player]],0),MATCH(FPL_Combined[[#Headers],[Gameweek 14]],FPL_Fixtures_Extract[#Headers],0)),LEN(INDEX(FPL_Fixtures_Extract[],MATCH($A49,FPL_Fixtures_Extract[[Player]:[Player]],0),MATCH(FPL_Combined[[#Headers],[Gameweek 14]],FPL_Fixtures_Extract[#Headers],0)))-4),Team_Key[[Full Name]:[Full Name]],0))&amp;RIGHT(INDEX(FPL_Fixtures_Extract[],MATCH($A49,FPL_Fixtures_Extract[[Player]:[Player]],0),MATCH(FPL_Combined[[#Headers],[Gameweek 14]],FPL_Fixtures_Extract[#Headers],0)),3))</f>
        <v>BOU(A) 3-3</v>
      </c>
      <c r="P49" t="str">
        <f ca="1">IF(RIGHT(FPL_Combined[[#Headers],[Gameweek 15]],2)&lt;$B$622,INDEX(FPL_Results_Extract[Gameweek 15],MATCH($A49,FPL_Results_Extract[[Player]:[Player]],0)),INDEX(Team_Key[[Abbreviation]:[Abbreviation]],MATCH(LEFT(INDEX(FPL_Fixtures_Extract[],MATCH($A49,FPL_Fixtures_Extract[[Player]:[Player]],0),MATCH(FPL_Combined[[#Headers],[Gameweek 15]],FPL_Fixtures_Extract[#Headers],0)),LEN(INDEX(FPL_Fixtures_Extract[],MATCH($A49,FPL_Fixtures_Extract[[Player]:[Player]],0),MATCH(FPL_Combined[[#Headers],[Gameweek 15]],FPL_Fixtures_Extract[#Headers],0)))-4),Team_Key[[Full Name]:[Full Name]],0))&amp;RIGHT(INDEX(FPL_Fixtures_Extract[],MATCH($A49,FPL_Fixtures_Extract[[Player]:[Player]],0),MATCH(FPL_Combined[[#Headers],[Gameweek 15]],FPL_Fixtures_Extract[#Headers],0)),3))</f>
        <v>CRY(H) 1-1</v>
      </c>
      <c r="Q49" t="str">
        <f ca="1">IF(RIGHT(FPL_Combined[[#Headers],[Gameweek 16]],2)&lt;$B$622,INDEX(FPL_Results_Extract[Gameweek 16],MATCH($A49,FPL_Results_Extract[[Player]:[Player]],0)),INDEX(Team_Key[[Abbreviation]:[Abbreviation]],MATCH(LEFT(INDEX(FPL_Fixtures_Extract[],MATCH($A49,FPL_Fixtures_Extract[[Player]:[Player]],0),MATCH(FPL_Combined[[#Headers],[Gameweek 16]],FPL_Fixtures_Extract[#Headers],0)),LEN(INDEX(FPL_Fixtures_Extract[],MATCH($A49,FPL_Fixtures_Extract[[Player]:[Player]],0),MATCH(FPL_Combined[[#Headers],[Gameweek 16]],FPL_Fixtures_Extract[#Headers],0)))-4),Team_Key[[Full Name]:[Full Name]],0))&amp;RIGHT(INDEX(FPL_Fixtures_Extract[],MATCH($A49,FPL_Fixtures_Extract[[Player]:[Player]],0),MATCH(FPL_Combined[[#Headers],[Gameweek 16]],FPL_Fixtures_Extract[#Headers],0)),3))</f>
        <v>NOR(A) 1-1</v>
      </c>
      <c r="R49" t="str">
        <f ca="1">IF(RIGHT(FPL_Combined[[#Headers],[Gameweek 17]],2)&lt;$B$622,INDEX(FPL_Results_Extract[Gameweek 17],MATCH($A49,FPL_Results_Extract[[Player]:[Player]],0)),INDEX(Team_Key[[Abbreviation]:[Abbreviation]],MATCH(LEFT(INDEX(FPL_Fixtures_Extract[],MATCH($A49,FPL_Fixtures_Extract[[Player]:[Player]],0),MATCH(FPL_Combined[[#Headers],[Gameweek 17]],FPL_Fixtures_Extract[#Headers],0)),LEN(INDEX(FPL_Fixtures_Extract[],MATCH($A49,FPL_Fixtures_Extract[[Player]:[Player]],0),MATCH(FPL_Combined[[#Headers],[Gameweek 17]],FPL_Fixtures_Extract[#Headers],0)))-4),Team_Key[[Full Name]:[Full Name]],0))&amp;RIGHT(INDEX(FPL_Fixtures_Extract[],MATCH($A49,FPL_Fixtures_Extract[[Player]:[Player]],0),MATCH(FPL_Combined[[#Headers],[Gameweek 17]],FPL_Fixtures_Extract[#Headers],0)),3))</f>
        <v>LEI(H) 2-3</v>
      </c>
      <c r="S49" t="str">
        <f ca="1">IF(RIGHT(FPL_Combined[[#Headers],[Gameweek 18]],2)&lt;$B$622,INDEX(FPL_Results_Extract[Gameweek 18],MATCH($A49,FPL_Results_Extract[[Player]:[Player]],0)),INDEX(Team_Key[[Abbreviation]:[Abbreviation]],MATCH(LEFT(INDEX(FPL_Fixtures_Extract[],MATCH($A49,FPL_Fixtures_Extract[[Player]:[Player]],0),MATCH(FPL_Combined[[#Headers],[Gameweek 18]],FPL_Fixtures_Extract[#Headers],0)),LEN(INDEX(FPL_Fixtures_Extract[],MATCH($A49,FPL_Fixtures_Extract[[Player]:[Player]],0),MATCH(FPL_Combined[[#Headers],[Gameweek 18]],FPL_Fixtures_Extract[#Headers],0)))-4),Team_Key[[Full Name]:[Full Name]],0))&amp;RIGHT(INDEX(FPL_Fixtures_Extract[],MATCH($A49,FPL_Fixtures_Extract[[Player]:[Player]],0),MATCH(FPL_Combined[[#Headers],[Gameweek 18]],FPL_Fixtures_Extract[#Headers],0)),3))</f>
        <v>NEW(A) 1-0</v>
      </c>
      <c r="T49" t="str">
        <f ca="1">IF(RIGHT(FPL_Combined[[#Headers],[Gameweek 19]],2)&lt;$B$622,INDEX(FPL_Results_Extract[Gameweek 19],MATCH($A49,FPL_Results_Extract[[Player]:[Player]],0)),INDEX(Team_Key[[Abbreviation]:[Abbreviation]],MATCH(LEFT(INDEX(FPL_Fixtures_Extract[],MATCH($A49,FPL_Fixtures_Extract[[Player]:[Player]],0),MATCH(FPL_Combined[[#Headers],[Gameweek 19]],FPL_Fixtures_Extract[#Headers],0)),LEN(INDEX(FPL_Fixtures_Extract[],MATCH($A49,FPL_Fixtures_Extract[[Player]:[Player]],0),MATCH(FPL_Combined[[#Headers],[Gameweek 19]],FPL_Fixtures_Extract[#Headers],0)))-4),Team_Key[[Full Name]:[Full Name]],0))&amp;RIGHT(INDEX(FPL_Fixtures_Extract[],MATCH($A49,FPL_Fixtures_Extract[[Player]:[Player]],0),MATCH(FPL_Combined[[#Headers],[Gameweek 19]],FPL_Fixtures_Extract[#Headers],0)),3))</f>
        <v>STK(H) 3-4</v>
      </c>
      <c r="U49" t="str">
        <f ca="1">IF(RIGHT(FPL_Combined[[#Headers],[Gameweek 20]],2)&lt;$B$622,INDEX(FPL_Results_Extract[Gameweek 20],MATCH($A49,FPL_Results_Extract[[Player]:[Player]],0)),INDEX(Team_Key[[Abbreviation]:[Abbreviation]],MATCH(LEFT(INDEX(FPL_Fixtures_Extract[],MATCH($A49,FPL_Fixtures_Extract[[Player]:[Player]],0),MATCH(FPL_Combined[[#Headers],[Gameweek 20]],FPL_Fixtures_Extract[#Headers],0)),LEN(INDEX(FPL_Fixtures_Extract[],MATCH($A49,FPL_Fixtures_Extract[[Player]:[Player]],0),MATCH(FPL_Combined[[#Headers],[Gameweek 20]],FPL_Fixtures_Extract[#Headers],0)))-4),Team_Key[[Full Name]:[Full Name]],0))&amp;RIGHT(INDEX(FPL_Fixtures_Extract[],MATCH($A49,FPL_Fixtures_Extract[[Player]:[Player]],0),MATCH(FPL_Combined[[#Headers],[Gameweek 20]],FPL_Fixtures_Extract[#Headers],0)),3))</f>
        <v>TOT(H) 1-1</v>
      </c>
      <c r="V49" t="str">
        <f ca="1">IF(RIGHT(FPL_Combined[[#Headers],[Gameweek 21]],2)&lt;$B$622,INDEX(FPL_Results_Extract[Gameweek 21],MATCH($A49,FPL_Results_Extract[[Player]:[Player]],0)),INDEX(Team_Key[[Abbreviation]:[Abbreviation]],MATCH(LEFT(INDEX(FPL_Fixtures_Extract[],MATCH($A49,FPL_Fixtures_Extract[[Player]:[Player]],0),MATCH(FPL_Combined[[#Headers],[Gameweek 21]],FPL_Fixtures_Extract[#Headers],0)),LEN(INDEX(FPL_Fixtures_Extract[],MATCH($A49,FPL_Fixtures_Extract[[Player]:[Player]],0),MATCH(FPL_Combined[[#Headers],[Gameweek 21]],FPL_Fixtures_Extract[#Headers],0)))-4),Team_Key[[Full Name]:[Full Name]],0))&amp;RIGHT(INDEX(FPL_Fixtures_Extract[],MATCH($A49,FPL_Fixtures_Extract[[Player]:[Player]],0),MATCH(FPL_Combined[[#Headers],[Gameweek 21]],FPL_Fixtures_Extract[#Headers],0)),3))</f>
        <v>MCI(A) 0-0</v>
      </c>
      <c r="W49" t="str">
        <f ca="1">IF(RIGHT(FPL_Combined[[#Headers],[Gameweek 22]],2)&lt;$B$622,INDEX(FPL_Results_Extract[Gameweek 22],MATCH($A49,FPL_Results_Extract[[Player]:[Player]],0)),INDEX(Team_Key[[Abbreviation]:[Abbreviation]],MATCH(LEFT(INDEX(FPL_Fixtures_Extract[],MATCH($A49,FPL_Fixtures_Extract[[Player]:[Player]],0),MATCH(FPL_Combined[[#Headers],[Gameweek 22]],FPL_Fixtures_Extract[#Headers],0)),LEN(INDEX(FPL_Fixtures_Extract[],MATCH($A49,FPL_Fixtures_Extract[[Player]:[Player]],0),MATCH(FPL_Combined[[#Headers],[Gameweek 22]],FPL_Fixtures_Extract[#Headers],0)))-4),Team_Key[[Full Name]:[Full Name]],0))&amp;RIGHT(INDEX(FPL_Fixtures_Extract[],MATCH($A49,FPL_Fixtures_Extract[[Player]:[Player]],0),MATCH(FPL_Combined[[#Headers],[Gameweek 22]],FPL_Fixtures_Extract[#Headers],0)),3))</f>
        <v>CHE(A) 3-3</v>
      </c>
      <c r="X49" t="str">
        <f ca="1">IF(RIGHT(FPL_Combined[[#Headers],[Gameweek 23]],2)&lt;$B$622,INDEX(FPL_Results_Extract[Gameweek 23],MATCH($A49,FPL_Results_Extract[[Player]:[Player]],0)),INDEX(Team_Key[[Abbreviation]:[Abbreviation]],MATCH(LEFT(INDEX(FPL_Fixtures_Extract[],MATCH($A49,FPL_Fixtures_Extract[[Player]:[Player]],0),MATCH(FPL_Combined[[#Headers],[Gameweek 23]],FPL_Fixtures_Extract[#Headers],0)),LEN(INDEX(FPL_Fixtures_Extract[],MATCH($A49,FPL_Fixtures_Extract[[Player]:[Player]],0),MATCH(FPL_Combined[[#Headers],[Gameweek 23]],FPL_Fixtures_Extract[#Headers],0)))-4),Team_Key[[Full Name]:[Full Name]],0))&amp;RIGHT(INDEX(FPL_Fixtures_Extract[],MATCH($A49,FPL_Fixtures_Extract[[Player]:[Player]],0),MATCH(FPL_Combined[[#Headers],[Gameweek 23]],FPL_Fixtures_Extract[#Headers],0)),3))</f>
        <v>SWA(H) 1-2</v>
      </c>
      <c r="Y49" t="str">
        <f ca="1">IF(RIGHT(FPL_Combined[[#Headers],[Gameweek 24]],2)&lt;$B$622,INDEX(FPL_Results_Extract[Team],MATCH($A49,FPL_Results_Extract[[Player]:[Player]],0)),INDEX(Team_Key[[Abbreviation]:[Abbreviation]],MATCH(LEFT(INDEX(FPL_Fixtures_Extract[],MATCH($A49,FPL_Fixtures_Extract[[Player]:[Player]],0),MATCH(FPL_Combined[[#Headers],[Gameweek 24]],FPL_Fixtures_Extract[#Headers],0)),LEN(INDEX(FPL_Fixtures_Extract[],MATCH($A49,FPL_Fixtures_Extract[[Player]:[Player]],0),MATCH(FPL_Combined[[#Headers],[Gameweek 24]],FPL_Fixtures_Extract[#Headers],0)))-4),Team_Key[[Full Name]:[Full Name]],0))&amp;RIGHT(INDEX(FPL_Fixtures_Extract[],MATCH($A49,FPL_Fixtures_Extract[[Player]:[Player]],0),MATCH(FPL_Combined[[#Headers],[Gameweek 24]],FPL_Fixtures_Extract[#Headers],0)),3))</f>
        <v>EVE</v>
      </c>
      <c r="Z49" t="str">
        <f ca="1">IF(RIGHT(FPL_Combined[[#Headers],[Gameweek 25]],2)&lt;$B$622,INDEX(FPL_Results_Extract[Player],MATCH($A49,FPL_Results_Extract[[Player]:[Player]],0)),INDEX(Team_Key[[Abbreviation]:[Abbreviation]],MATCH(LEFT(INDEX(FPL_Fixtures_Extract[],MATCH($A49,FPL_Fixtures_Extract[[Player]:[Player]],0),MATCH(FPL_Combined[[#Headers],[Gameweek 25]],FPL_Fixtures_Extract[#Headers],0)),LEN(INDEX(FPL_Fixtures_Extract[],MATCH($A49,FPL_Fixtures_Extract[[Player]:[Player]],0),MATCH(FPL_Combined[[#Headers],[Gameweek 25]],FPL_Fixtures_Extract[#Headers],0)))-4),Team_Key[[Full Name]:[Full Name]],0))&amp;RIGHT(INDEX(FPL_Fixtures_Extract[],MATCH($A49,FPL_Fixtures_Extract[[Player]:[Player]],0),MATCH(FPL_Combined[[#Headers],[Gameweek 25]],FPL_Fixtures_Extract[#Headers],0)),3))</f>
        <v>Barkley</v>
      </c>
      <c r="AA49" t="str">
        <f ca="1">IF(RIGHT(FPL_Combined[[#Headers],[Gameweek 26]],2)&lt;$B$622,INDEX(FPL_Results_Extract[Gameweek 01],MATCH($A49,FPL_Results_Extract[[Player]:[Player]],0)),INDEX(Team_Key[[Abbreviation]:[Abbreviation]],MATCH(LEFT(INDEX(FPL_Fixtures_Extract[],MATCH($A49,FPL_Fixtures_Extract[[Player]:[Player]],0),MATCH(FPL_Combined[[#Headers],[Gameweek 26]],FPL_Fixtures_Extract[#Headers],0)),LEN(INDEX(FPL_Fixtures_Extract[],MATCH($A49,FPL_Fixtures_Extract[[Player]:[Player]],0),MATCH(FPL_Combined[[#Headers],[Gameweek 26]],FPL_Fixtures_Extract[#Headers],0)))-4),Team_Key[[Full Name]:[Full Name]],0))&amp;RIGHT(INDEX(FPL_Fixtures_Extract[],MATCH($A49,FPL_Fixtures_Extract[[Player]:[Player]],0),MATCH(FPL_Combined[[#Headers],[Gameweek 26]],FPL_Fixtures_Extract[#Headers],0)),3))</f>
        <v>WAT(H) 2-2</v>
      </c>
      <c r="AB49" t="str">
        <f ca="1">IF(RIGHT(FPL_Combined[[#Headers],[Gameweek 27]],2)&lt;$B$622,INDEX(FPL_Results_Extract[Gameweek 02],MATCH($A49,FPL_Results_Extract[[Player]:[Player]],0)),INDEX(Team_Key[[Abbreviation]:[Abbreviation]],MATCH(LEFT(INDEX(FPL_Fixtures_Extract[],MATCH($A49,FPL_Fixtures_Extract[[Player]:[Player]],0),MATCH(FPL_Combined[[#Headers],[Gameweek 27]],FPL_Fixtures_Extract[#Headers],0)),LEN(INDEX(FPL_Fixtures_Extract[],MATCH($A49,FPL_Fixtures_Extract[[Player]:[Player]],0),MATCH(FPL_Combined[[#Headers],[Gameweek 27]],FPL_Fixtures_Extract[#Headers],0)))-4),Team_Key[[Full Name]:[Full Name]],0))&amp;RIGHT(INDEX(FPL_Fixtures_Extract[],MATCH($A49,FPL_Fixtures_Extract[[Player]:[Player]],0),MATCH(FPL_Combined[[#Headers],[Gameweek 27]],FPL_Fixtures_Extract[#Headers],0)),3))</f>
        <v>SOU(A) 3-0</v>
      </c>
      <c r="AC49" t="str">
        <f ca="1">IF(RIGHT(FPL_Combined[[#Headers],[Gameweek 28]],2)&lt;$B$622,INDEX(FPL_Results_Extract[Gameweek 03],MATCH($A49,FPL_Results_Extract[[Player]:[Player]],0)),INDEX(Team_Key[[Abbreviation]:[Abbreviation]],MATCH(LEFT(INDEX(FPL_Fixtures_Extract[],MATCH($A49,FPL_Fixtures_Extract[[Player]:[Player]],0),MATCH(FPL_Combined[[#Headers],[Gameweek 28]],FPL_Fixtures_Extract[#Headers],0)),LEN(INDEX(FPL_Fixtures_Extract[],MATCH($A49,FPL_Fixtures_Extract[[Player]:[Player]],0),MATCH(FPL_Combined[[#Headers],[Gameweek 28]],FPL_Fixtures_Extract[#Headers],0)))-4),Team_Key[[Full Name]:[Full Name]],0))&amp;RIGHT(INDEX(FPL_Fixtures_Extract[],MATCH($A49,FPL_Fixtures_Extract[[Player]:[Player]],0),MATCH(FPL_Combined[[#Headers],[Gameweek 28]],FPL_Fixtures_Extract[#Headers],0)),3))</f>
        <v>MCI(H) 0-2</v>
      </c>
      <c r="AD49" t="str">
        <f ca="1">IF(RIGHT(FPL_Combined[[#Headers],[Gameweek 29]],2)&lt;$B$622,INDEX(FPL_Results_Extract[Gameweek 04],MATCH($A49,FPL_Results_Extract[[Player]:[Player]],0)),INDEX(Team_Key[[Abbreviation]:[Abbreviation]],MATCH(LEFT(INDEX(FPL_Fixtures_Extract[],MATCH($A49,FPL_Fixtures_Extract[[Player]:[Player]],0),MATCH(FPL_Combined[[#Headers],[Gameweek 29]],FPL_Fixtures_Extract[#Headers],0)),LEN(INDEX(FPL_Fixtures_Extract[],MATCH($A49,FPL_Fixtures_Extract[[Player]:[Player]],0),MATCH(FPL_Combined[[#Headers],[Gameweek 29]],FPL_Fixtures_Extract[#Headers],0)))-4),Team_Key[[Full Name]:[Full Name]],0))&amp;RIGHT(INDEX(FPL_Fixtures_Extract[],MATCH($A49,FPL_Fixtures_Extract[[Player]:[Player]],0),MATCH(FPL_Combined[[#Headers],[Gameweek 29]],FPL_Fixtures_Extract[#Headers],0)),3))</f>
        <v>WHU(H)</v>
      </c>
      <c r="AE49" t="e">
        <f ca="1">IF(RIGHT(FPL_Combined[[#Headers],[Gameweek 30]],2)&lt;$B$622,INDEX(FPL_Results_Extract[Gameweek 05],MATCH($A49,FPL_Results_Extract[[Player]:[Player]],0)),INDEX(Team_Key[[Abbreviation]:[Abbreviation]],MATCH(LEFT(INDEX(FPL_Fixtures_Extract[],MATCH($A49,FPL_Fixtures_Extract[[Player]:[Player]],0),MATCH(FPL_Combined[[#Headers],[Gameweek 30]],FPL_Fixtures_Extract[#Headers],0)),LEN(INDEX(FPL_Fixtures_Extract[],MATCH($A49,FPL_Fixtures_Extract[[Player]:[Player]],0),MATCH(FPL_Combined[[#Headers],[Gameweek 30]],FPL_Fixtures_Extract[#Headers],0)))-4),Team_Key[[Full Name]:[Full Name]],0))&amp;RIGHT(INDEX(FPL_Fixtures_Extract[],MATCH($A49,FPL_Fixtures_Extract[[Player]:[Player]],0),MATCH(FPL_Combined[[#Headers],[Gameweek 30]],FPL_Fixtures_Extract[#Headers],0)),3))</f>
        <v>#VALUE!</v>
      </c>
      <c r="AF49" t="str">
        <f ca="1">IF(RIGHT(FPL_Combined[[#Headers],[Gameweek 31]],2)&lt;$B$622,INDEX(FPL_Results_Extract[Gameweek 06],MATCH($A49,FPL_Results_Extract[[Player]:[Player]],0)),INDEX(Team_Key[[Abbreviation]:[Abbreviation]],MATCH(LEFT(INDEX(FPL_Fixtures_Extract[],MATCH($A49,FPL_Fixtures_Extract[[Player]:[Player]],0),MATCH(FPL_Combined[[#Headers],[Gameweek 31]],FPL_Fixtures_Extract[#Headers],0)),LEN(INDEX(FPL_Fixtures_Extract[],MATCH($A49,FPL_Fixtures_Extract[[Player]:[Player]],0),MATCH(FPL_Combined[[#Headers],[Gameweek 31]],FPL_Fixtures_Extract[#Headers],0)))-4),Team_Key[[Full Name]:[Full Name]],0))&amp;RIGHT(INDEX(FPL_Fixtures_Extract[],MATCH($A49,FPL_Fixtures_Extract[[Player]:[Player]],0),MATCH(FPL_Combined[[#Headers],[Gameweek 31]],FPL_Fixtures_Extract[#Headers],0)),3))</f>
        <v>ARS(H)</v>
      </c>
      <c r="AG49" t="str">
        <f ca="1">IF(RIGHT(FPL_Combined[[#Headers],[Gameweek 32]],2)&lt;$B$622,INDEX(FPL_Results_Extract[Gameweek 07],MATCH($A49,FPL_Results_Extract[[Player]:[Player]],0)),INDEX(Team_Key[[Abbreviation]:[Abbreviation]],MATCH(LEFT(INDEX(FPL_Fixtures_Extract[],MATCH($A49,FPL_Fixtures_Extract[[Player]:[Player]],0),MATCH(FPL_Combined[[#Headers],[Gameweek 32]],FPL_Fixtures_Extract[#Headers],0)),LEN(INDEX(FPL_Fixtures_Extract[],MATCH($A49,FPL_Fixtures_Extract[[Player]:[Player]],0),MATCH(FPL_Combined[[#Headers],[Gameweek 32]],FPL_Fixtures_Extract[#Headers],0)))-4),Team_Key[[Full Name]:[Full Name]],0))&amp;RIGHT(INDEX(FPL_Fixtures_Extract[],MATCH($A49,FPL_Fixtures_Extract[[Player]:[Player]],0),MATCH(FPL_Combined[[#Headers],[Gameweek 32]],FPL_Fixtures_Extract[#Headers],0)),3))</f>
        <v>MUN(A)</v>
      </c>
      <c r="AH49" t="str">
        <f ca="1">IF(RIGHT(FPL_Combined[[#Headers],[Gameweek 33]],2)&lt;$B$622,INDEX(FPL_Results_Extract[Gameweek 08],MATCH($A49,FPL_Results_Extract[[Player]:[Player]],0)),INDEX(Team_Key[[Abbreviation]:[Abbreviation]],MATCH(LEFT(INDEX(FPL_Fixtures_Extract[],MATCH($A49,FPL_Fixtures_Extract[[Player]:[Player]],0),MATCH(FPL_Combined[[#Headers],[Gameweek 33]],FPL_Fixtures_Extract[#Headers],0)),LEN(INDEX(FPL_Fixtures_Extract[],MATCH($A49,FPL_Fixtures_Extract[[Player]:[Player]],0),MATCH(FPL_Combined[[#Headers],[Gameweek 33]],FPL_Fixtures_Extract[#Headers],0)))-4),Team_Key[[Full Name]:[Full Name]],0))&amp;RIGHT(INDEX(FPL_Fixtures_Extract[],MATCH($A49,FPL_Fixtures_Extract[[Player]:[Player]],0),MATCH(FPL_Combined[[#Headers],[Gameweek 33]],FPL_Fixtures_Extract[#Headers],0)),3))</f>
        <v>WAT(A)</v>
      </c>
      <c r="AI49" t="str">
        <f ca="1">IF(RIGHT(FPL_Combined[[#Headers],[Gameweek 34]],2)&lt;$B$622,INDEX(FPL_Results_Extract[Gameweek 09],MATCH($A49,FPL_Results_Extract[[Player]:[Player]],0)),INDEX(Team_Key[[Abbreviation]:[Abbreviation]],MATCH(LEFT(INDEX(FPL_Fixtures_Extract[],MATCH($A49,FPL_Fixtures_Extract[[Player]:[Player]],0),MATCH(FPL_Combined[[#Headers],[Gameweek 34]],FPL_Fixtures_Extract[#Headers],0)),LEN(INDEX(FPL_Fixtures_Extract[],MATCH($A49,FPL_Fixtures_Extract[[Player]:[Player]],0),MATCH(FPL_Combined[[#Headers],[Gameweek 34]],FPL_Fixtures_Extract[#Headers],0)))-4),Team_Key[[Full Name]:[Full Name]],0))&amp;RIGHT(INDEX(FPL_Fixtures_Extract[],MATCH($A49,FPL_Fixtures_Extract[[Player]:[Player]],0),MATCH(FPL_Combined[[#Headers],[Gameweek 34]],FPL_Fixtures_Extract[#Headers],0)),3))</f>
        <v>SOU(H)</v>
      </c>
      <c r="AJ49" t="str">
        <f ca="1">IF(RIGHT(FPL_Combined[[#Headers],[Gameweek 35]],2)&lt;$B$622,INDEX(FPL_Results_Extract[Gameweek 10],MATCH($A49,FPL_Results_Extract[[Player]:[Player]],0)),INDEX(Team_Key[[Abbreviation]:[Abbreviation]],MATCH(LEFT(INDEX(FPL_Fixtures_Extract[],MATCH($A49,FPL_Fixtures_Extract[[Player]:[Player]],0),MATCH(FPL_Combined[[#Headers],[Gameweek 35]],FPL_Fixtures_Extract[#Headers],0)),LEN(INDEX(FPL_Fixtures_Extract[],MATCH($A49,FPL_Fixtures_Extract[[Player]:[Player]],0),MATCH(FPL_Combined[[#Headers],[Gameweek 35]],FPL_Fixtures_Extract[#Headers],0)))-4),Team_Key[[Full Name]:[Full Name]],0))&amp;RIGHT(INDEX(FPL_Fixtures_Extract[],MATCH($A49,FPL_Fixtures_Extract[[Player]:[Player]],0),MATCH(FPL_Combined[[#Headers],[Gameweek 35]],FPL_Fixtures_Extract[#Headers],0)),3))</f>
        <v>CRY(A)</v>
      </c>
      <c r="AK49" t="str">
        <f ca="1">IF(RIGHT(FPL_Combined[[#Headers],[Gameweek 36]],2)&lt;$B$622,INDEX(FPL_Results_Extract[Gameweek 11],MATCH($A49,FPL_Results_Extract[[Player]:[Player]],0)),INDEX(Team_Key[[Abbreviation]:[Abbreviation]],MATCH(LEFT(INDEX(FPL_Fixtures_Extract[],MATCH($A49,FPL_Fixtures_Extract[[Player]:[Player]],0),MATCH(FPL_Combined[[#Headers],[Gameweek 36]],FPL_Fixtures_Extract[#Headers],0)),LEN(INDEX(FPL_Fixtures_Extract[],MATCH($A49,FPL_Fixtures_Extract[[Player]:[Player]],0),MATCH(FPL_Combined[[#Headers],[Gameweek 36]],FPL_Fixtures_Extract[#Headers],0)))-4),Team_Key[[Full Name]:[Full Name]],0))&amp;RIGHT(INDEX(FPL_Fixtures_Extract[],MATCH($A49,FPL_Fixtures_Extract[[Player]:[Player]],0),MATCH(FPL_Combined[[#Headers],[Gameweek 36]],FPL_Fixtures_Extract[#Headers],0)),3))</f>
        <v>BOU(H)</v>
      </c>
      <c r="AL49" t="str">
        <f ca="1">IF(RIGHT(FPL_Combined[[#Headers],[Gameweek 37]],2)&lt;$B$622,INDEX(FPL_Results_Extract[Gameweek 12],MATCH($A49,FPL_Results_Extract[[Player]:[Player]],0)),INDEX(Team_Key[[Abbreviation]:[Abbreviation]],MATCH(LEFT(INDEX(FPL_Fixtures_Extract[],MATCH($A49,FPL_Fixtures_Extract[[Player]:[Player]],0),MATCH(FPL_Combined[[#Headers],[Gameweek 37]],FPL_Fixtures_Extract[#Headers],0)),LEN(INDEX(FPL_Fixtures_Extract[],MATCH($A49,FPL_Fixtures_Extract[[Player]:[Player]],0),MATCH(FPL_Combined[[#Headers],[Gameweek 37]],FPL_Fixtures_Extract[#Headers],0)))-4),Team_Key[[Full Name]:[Full Name]],0))&amp;RIGHT(INDEX(FPL_Fixtures_Extract[],MATCH($A49,FPL_Fixtures_Extract[[Player]:[Player]],0),MATCH(FPL_Combined[[#Headers],[Gameweek 37]],FPL_Fixtures_Extract[#Headers],0)),3))</f>
        <v>LEI(A)</v>
      </c>
      <c r="AM49" t="str">
        <f ca="1">IF(RIGHT(FPL_Combined[[#Headers],[Gameweek 38]],2)&lt;$B$622,INDEX(FPL_Results_Extract[Gameweek 13],MATCH($A49,FPL_Results_Extract[[Player]:[Player]],0)),INDEX(Team_Key[[Abbreviation]:[Abbreviation]],MATCH(LEFT(INDEX(FPL_Fixtures_Extract[],MATCH($A49,FPL_Fixtures_Extract[[Player]:[Player]],0),MATCH(FPL_Combined[[#Headers],[Gameweek 38]],FPL_Fixtures_Extract[#Headers],0)),LEN(INDEX(FPL_Fixtures_Extract[],MATCH($A49,FPL_Fixtures_Extract[[Player]:[Player]],0),MATCH(FPL_Combined[[#Headers],[Gameweek 38]],FPL_Fixtures_Extract[#Headers],0)))-4),Team_Key[[Full Name]:[Full Name]],0))&amp;RIGHT(INDEX(FPL_Fixtures_Extract[],MATCH($A49,FPL_Fixtures_Extract[[Player]:[Player]],0),MATCH(FPL_Combined[[#Headers],[Gameweek 38]],FPL_Fixtures_Extract[#Headers],0)),3))</f>
        <v>NOR(H)</v>
      </c>
    </row>
    <row r="50" spans="1:39" x14ac:dyDescent="0.45">
      <c r="A50" t="s">
        <v>523</v>
      </c>
      <c r="B50" t="str">
        <f ca="1">IF(RIGHT(FPL_Combined[[#Headers],[Gameweek 01]],2)&lt;$B$622,INDEX(FPL_Results_Extract[Gameweek 01],MATCH($A50,FPL_Results_Extract[[Player]:[Player]],0)),INDEX(Team_Key[[Abbreviation]:[Abbreviation]],MATCH(LEFT(INDEX(FPL_Fixtures_Extract[],MATCH($A50,FPL_Fixtures_Extract[[Player]:[Player]],0),MATCH(FPL_Combined[[#Headers],[Gameweek 01]],FPL_Fixtures_Extract[#Headers],0)),LEN(INDEX(FPL_Fixtures_Extract[],MATCH($A50,FPL_Fixtures_Extract[[Player]:[Player]],0),MATCH(FPL_Combined[[#Headers],[Gameweek 01]],FPL_Fixtures_Extract[#Headers],0)))-4),Team_Key[[Full Name]:[Full Name]],0))&amp;RIGHT(INDEX(FPL_Fixtures_Extract[],MATCH($A50,FPL_Fixtures_Extract[[Player]:[Player]],0),MATCH(FPL_Combined[[#Headers],[Gameweek 01]],FPL_Fixtures_Extract[#Headers],0)),3))</f>
        <v>CHE(A) 2-2</v>
      </c>
      <c r="C50" t="str">
        <f ca="1">IF(RIGHT(FPL_Combined[[#Headers],[Gameweek 02]],2)&lt;$B$622,INDEX(FPL_Results_Extract[Gameweek 02],MATCH($A50,FPL_Results_Extract[[Player]:[Player]],0)),INDEX(Team_Key[[Abbreviation]:[Abbreviation]],MATCH(LEFT(INDEX(FPL_Fixtures_Extract[],MATCH($A50,FPL_Fixtures_Extract[[Player]:[Player]],0),MATCH(FPL_Combined[[#Headers],[Gameweek 02]],FPL_Fixtures_Extract[#Headers],0)),LEN(INDEX(FPL_Fixtures_Extract[],MATCH($A50,FPL_Fixtures_Extract[[Player]:[Player]],0),MATCH(FPL_Combined[[#Headers],[Gameweek 02]],FPL_Fixtures_Extract[#Headers],0)))-4),Team_Key[[Full Name]:[Full Name]],0))&amp;RIGHT(INDEX(FPL_Fixtures_Extract[],MATCH($A50,FPL_Fixtures_Extract[[Player]:[Player]],0),MATCH(FPL_Combined[[#Headers],[Gameweek 02]],FPL_Fixtures_Extract[#Headers],0)),3))</f>
        <v>NEW(H) 2-0</v>
      </c>
      <c r="D50" t="str">
        <f ca="1">IF(RIGHT(FPL_Combined[[#Headers],[Gameweek 03]],2)&lt;$B$622,INDEX(FPL_Results_Extract[Gameweek 03],MATCH($A50,FPL_Results_Extract[[Player]:[Player]],0)),INDEX(Team_Key[[Abbreviation]:[Abbreviation]],MATCH(LEFT(INDEX(FPL_Fixtures_Extract[],MATCH($A50,FPL_Fixtures_Extract[[Player]:[Player]],0),MATCH(FPL_Combined[[#Headers],[Gameweek 03]],FPL_Fixtures_Extract[#Headers],0)),LEN(INDEX(FPL_Fixtures_Extract[],MATCH($A50,FPL_Fixtures_Extract[[Player]:[Player]],0),MATCH(FPL_Combined[[#Headers],[Gameweek 03]],FPL_Fixtures_Extract[#Headers],0)))-4),Team_Key[[Full Name]:[Full Name]],0))&amp;RIGHT(INDEX(FPL_Fixtures_Extract[],MATCH($A50,FPL_Fixtures_Extract[[Player]:[Player]],0),MATCH(FPL_Combined[[#Headers],[Gameweek 03]],FPL_Fixtures_Extract[#Headers],0)),3))</f>
        <v>SUN(A) 1-1</v>
      </c>
      <c r="E50" t="str">
        <f ca="1">IF(RIGHT(FPL_Combined[[#Headers],[Gameweek 04]],2)&lt;$B$622,INDEX(FPL_Results_Extract[Gameweek 04],MATCH($A50,FPL_Results_Extract[[Player]:[Player]],0)),INDEX(Team_Key[[Abbreviation]:[Abbreviation]],MATCH(LEFT(INDEX(FPL_Fixtures_Extract[],MATCH($A50,FPL_Fixtures_Extract[[Player]:[Player]],0),MATCH(FPL_Combined[[#Headers],[Gameweek 04]],FPL_Fixtures_Extract[#Headers],0)),LEN(INDEX(FPL_Fixtures_Extract[],MATCH($A50,FPL_Fixtures_Extract[[Player]:[Player]],0),MATCH(FPL_Combined[[#Headers],[Gameweek 04]],FPL_Fixtures_Extract[#Headers],0)))-4),Team_Key[[Full Name]:[Full Name]],0))&amp;RIGHT(INDEX(FPL_Fixtures_Extract[],MATCH($A50,FPL_Fixtures_Extract[[Player]:[Player]],0),MATCH(FPL_Combined[[#Headers],[Gameweek 04]],FPL_Fixtures_Extract[#Headers],0)),3))</f>
        <v>MUN(H) 2-1</v>
      </c>
      <c r="F50" t="str">
        <f ca="1">IF(RIGHT(FPL_Combined[[#Headers],[Gameweek 05]],2)&lt;$B$622,INDEX(FPL_Results_Extract[Gameweek 05],MATCH($A50,FPL_Results_Extract[[Player]:[Player]],0)),INDEX(Team_Key[[Abbreviation]:[Abbreviation]],MATCH(LEFT(INDEX(FPL_Fixtures_Extract[],MATCH($A50,FPL_Fixtures_Extract[[Player]:[Player]],0),MATCH(FPL_Combined[[#Headers],[Gameweek 05]],FPL_Fixtures_Extract[#Headers],0)),LEN(INDEX(FPL_Fixtures_Extract[],MATCH($A50,FPL_Fixtures_Extract[[Player]:[Player]],0),MATCH(FPL_Combined[[#Headers],[Gameweek 05]],FPL_Fixtures_Extract[#Headers],0)))-4),Team_Key[[Full Name]:[Full Name]],0))&amp;RIGHT(INDEX(FPL_Fixtures_Extract[],MATCH($A50,FPL_Fixtures_Extract[[Player]:[Player]],0),MATCH(FPL_Combined[[#Headers],[Gameweek 05]],FPL_Fixtures_Extract[#Headers],0)),3))</f>
        <v>WAT(A) 0-1</v>
      </c>
      <c r="G50" t="str">
        <f ca="1">IF(RIGHT(FPL_Combined[[#Headers],[Gameweek 06]],2)&lt;$B$622,INDEX(FPL_Results_Extract[Gameweek 06],MATCH($A50,FPL_Results_Extract[[Player]:[Player]],0)),INDEX(Team_Key[[Abbreviation]:[Abbreviation]],MATCH(LEFT(INDEX(FPL_Fixtures_Extract[],MATCH($A50,FPL_Fixtures_Extract[[Player]:[Player]],0),MATCH(FPL_Combined[[#Headers],[Gameweek 06]],FPL_Fixtures_Extract[#Headers],0)),LEN(INDEX(FPL_Fixtures_Extract[],MATCH($A50,FPL_Fixtures_Extract[[Player]:[Player]],0),MATCH(FPL_Combined[[#Headers],[Gameweek 06]],FPL_Fixtures_Extract[#Headers],0)))-4),Team_Key[[Full Name]:[Full Name]],0))&amp;RIGHT(INDEX(FPL_Fixtures_Extract[],MATCH($A50,FPL_Fixtures_Extract[[Player]:[Player]],0),MATCH(FPL_Combined[[#Headers],[Gameweek 06]],FPL_Fixtures_Extract[#Headers],0)),3))</f>
        <v>EVE(H) 0-0</v>
      </c>
      <c r="H50" t="str">
        <f ca="1">IF(RIGHT(FPL_Combined[[#Headers],[Gameweek 07]],2)&lt;$B$622,INDEX(FPL_Results_Extract[Gameweek 07],MATCH($A50,FPL_Results_Extract[[Player]:[Player]],0)),INDEX(Team_Key[[Abbreviation]:[Abbreviation]],MATCH(LEFT(INDEX(FPL_Fixtures_Extract[],MATCH($A50,FPL_Fixtures_Extract[[Player]:[Player]],0),MATCH(FPL_Combined[[#Headers],[Gameweek 07]],FPL_Fixtures_Extract[#Headers],0)),LEN(INDEX(FPL_Fixtures_Extract[],MATCH($A50,FPL_Fixtures_Extract[[Player]:[Player]],0),MATCH(FPL_Combined[[#Headers],[Gameweek 07]],FPL_Fixtures_Extract[#Headers],0)))-4),Team_Key[[Full Name]:[Full Name]],0))&amp;RIGHT(INDEX(FPL_Fixtures_Extract[],MATCH($A50,FPL_Fixtures_Extract[[Player]:[Player]],0),MATCH(FPL_Combined[[#Headers],[Gameweek 07]],FPL_Fixtures_Extract[#Headers],0)),3))</f>
        <v>SOU(A) 1-3</v>
      </c>
      <c r="I50" t="str">
        <f ca="1">IF(RIGHT(FPL_Combined[[#Headers],[Gameweek 08]],2)&lt;$B$622,INDEX(FPL_Results_Extract[Gameweek 08],MATCH($A50,FPL_Results_Extract[[Player]:[Player]],0)),INDEX(Team_Key[[Abbreviation]:[Abbreviation]],MATCH(LEFT(INDEX(FPL_Fixtures_Extract[],MATCH($A50,FPL_Fixtures_Extract[[Player]:[Player]],0),MATCH(FPL_Combined[[#Headers],[Gameweek 08]],FPL_Fixtures_Extract[#Headers],0)),LEN(INDEX(FPL_Fixtures_Extract[],MATCH($A50,FPL_Fixtures_Extract[[Player]:[Player]],0),MATCH(FPL_Combined[[#Headers],[Gameweek 08]],FPL_Fixtures_Extract[#Headers],0)))-4),Team_Key[[Full Name]:[Full Name]],0))&amp;RIGHT(INDEX(FPL_Fixtures_Extract[],MATCH($A50,FPL_Fixtures_Extract[[Player]:[Player]],0),MATCH(FPL_Combined[[#Headers],[Gameweek 08]],FPL_Fixtures_Extract[#Headers],0)),3))</f>
        <v>TOT(H) 2-2</v>
      </c>
      <c r="J50" t="str">
        <f ca="1">IF(RIGHT(FPL_Combined[[#Headers],[Gameweek 09]],2)&lt;$B$622,INDEX(FPL_Results_Extract[Gameweek 09],MATCH($A50,FPL_Results_Extract[[Player]:[Player]],0)),INDEX(Team_Key[[Abbreviation]:[Abbreviation]],MATCH(LEFT(INDEX(FPL_Fixtures_Extract[],MATCH($A50,FPL_Fixtures_Extract[[Player]:[Player]],0),MATCH(FPL_Combined[[#Headers],[Gameweek 09]],FPL_Fixtures_Extract[#Headers],0)),LEN(INDEX(FPL_Fixtures_Extract[],MATCH($A50,FPL_Fixtures_Extract[[Player]:[Player]],0),MATCH(FPL_Combined[[#Headers],[Gameweek 09]],FPL_Fixtures_Extract[#Headers],0)))-4),Team_Key[[Full Name]:[Full Name]],0))&amp;RIGHT(INDEX(FPL_Fixtures_Extract[],MATCH($A50,FPL_Fixtures_Extract[[Player]:[Player]],0),MATCH(FPL_Combined[[#Headers],[Gameweek 09]],FPL_Fixtures_Extract[#Headers],0)),3))</f>
        <v>STK(H) 0-1</v>
      </c>
      <c r="K50" t="str">
        <f ca="1">IF(RIGHT(FPL_Combined[[#Headers],[Gameweek 10]],2)&lt;$B$622,INDEX(FPL_Results_Extract[Gameweek 10],MATCH($A50,FPL_Results_Extract[[Player]:[Player]],0)),INDEX(Team_Key[[Abbreviation]:[Abbreviation]],MATCH(LEFT(INDEX(FPL_Fixtures_Extract[],MATCH($A50,FPL_Fixtures_Extract[[Player]:[Player]],0),MATCH(FPL_Combined[[#Headers],[Gameweek 10]],FPL_Fixtures_Extract[#Headers],0)),LEN(INDEX(FPL_Fixtures_Extract[],MATCH($A50,FPL_Fixtures_Extract[[Player]:[Player]],0),MATCH(FPL_Combined[[#Headers],[Gameweek 10]],FPL_Fixtures_Extract[#Headers],0)))-4),Team_Key[[Full Name]:[Full Name]],0))&amp;RIGHT(INDEX(FPL_Fixtures_Extract[],MATCH($A50,FPL_Fixtures_Extract[[Player]:[Player]],0),MATCH(FPL_Combined[[#Headers],[Gameweek 10]],FPL_Fixtures_Extract[#Headers],0)),3))</f>
        <v>AVL(A) 2-1</v>
      </c>
      <c r="L50" t="str">
        <f ca="1">IF(RIGHT(FPL_Combined[[#Headers],[Gameweek 11]],2)&lt;$B$622,INDEX(FPL_Results_Extract[Gameweek 11],MATCH($A50,FPL_Results_Extract[[Player]:[Player]],0)),INDEX(Team_Key[[Abbreviation]:[Abbreviation]],MATCH(LEFT(INDEX(FPL_Fixtures_Extract[],MATCH($A50,FPL_Fixtures_Extract[[Player]:[Player]],0),MATCH(FPL_Combined[[#Headers],[Gameweek 11]],FPL_Fixtures_Extract[#Headers],0)),LEN(INDEX(FPL_Fixtures_Extract[],MATCH($A50,FPL_Fixtures_Extract[[Player]:[Player]],0),MATCH(FPL_Combined[[#Headers],[Gameweek 11]],FPL_Fixtures_Extract[#Headers],0)))-4),Team_Key[[Full Name]:[Full Name]],0))&amp;RIGHT(INDEX(FPL_Fixtures_Extract[],MATCH($A50,FPL_Fixtures_Extract[[Player]:[Player]],0),MATCH(FPL_Combined[[#Headers],[Gameweek 11]],FPL_Fixtures_Extract[#Headers],0)),3))</f>
        <v>ARS(H) 0-3</v>
      </c>
      <c r="M50" t="str">
        <f ca="1">IF(RIGHT(FPL_Combined[[#Headers],[Gameweek 12]],2)&lt;$B$622,INDEX(FPL_Results_Extract[Gameweek 12],MATCH($A50,FPL_Results_Extract[[Player]:[Player]],0)),INDEX(Team_Key[[Abbreviation]:[Abbreviation]],MATCH(LEFT(INDEX(FPL_Fixtures_Extract[],MATCH($A50,FPL_Fixtures_Extract[[Player]:[Player]],0),MATCH(FPL_Combined[[#Headers],[Gameweek 12]],FPL_Fixtures_Extract[#Headers],0)),LEN(INDEX(FPL_Fixtures_Extract[],MATCH($A50,FPL_Fixtures_Extract[[Player]:[Player]],0),MATCH(FPL_Combined[[#Headers],[Gameweek 12]],FPL_Fixtures_Extract[#Headers],0)))-4),Team_Key[[Full Name]:[Full Name]],0))&amp;RIGHT(INDEX(FPL_Fixtures_Extract[],MATCH($A50,FPL_Fixtures_Extract[[Player]:[Player]],0),MATCH(FPL_Combined[[#Headers],[Gameweek 12]],FPL_Fixtures_Extract[#Headers],0)),3))</f>
        <v>NOR(A) 0-1</v>
      </c>
      <c r="N50" t="str">
        <f ca="1">IF(RIGHT(FPL_Combined[[#Headers],[Gameweek 13]],2)&lt;$B$622,INDEX(FPL_Results_Extract[Gameweek 13],MATCH($A50,FPL_Results_Extract[[Player]:[Player]],0)),INDEX(Team_Key[[Abbreviation]:[Abbreviation]],MATCH(LEFT(INDEX(FPL_Fixtures_Extract[],MATCH($A50,FPL_Fixtures_Extract[[Player]:[Player]],0),MATCH(FPL_Combined[[#Headers],[Gameweek 13]],FPL_Fixtures_Extract[#Headers],0)),LEN(INDEX(FPL_Fixtures_Extract[],MATCH($A50,FPL_Fixtures_Extract[[Player]:[Player]],0),MATCH(FPL_Combined[[#Headers],[Gameweek 13]],FPL_Fixtures_Extract[#Headers],0)))-4),Team_Key[[Full Name]:[Full Name]],0))&amp;RIGHT(INDEX(FPL_Fixtures_Extract[],MATCH($A50,FPL_Fixtures_Extract[[Player]:[Player]],0),MATCH(FPL_Combined[[#Headers],[Gameweek 13]],FPL_Fixtures_Extract[#Headers],0)),3))</f>
        <v>BOU(H) 2-2</v>
      </c>
      <c r="O50" t="str">
        <f ca="1">IF(RIGHT(FPL_Combined[[#Headers],[Gameweek 14]],2)&lt;$B$622,INDEX(FPL_Results_Extract[Gameweek 14],MATCH($A50,FPL_Results_Extract[[Player]:[Player]],0)),INDEX(Team_Key[[Abbreviation]:[Abbreviation]],MATCH(LEFT(INDEX(FPL_Fixtures_Extract[],MATCH($A50,FPL_Fixtures_Extract[[Player]:[Player]],0),MATCH(FPL_Combined[[#Headers],[Gameweek 14]],FPL_Fixtures_Extract[#Headers],0)),LEN(INDEX(FPL_Fixtures_Extract[],MATCH($A50,FPL_Fixtures_Extract[[Player]:[Player]],0),MATCH(FPL_Combined[[#Headers],[Gameweek 14]],FPL_Fixtures_Extract[#Headers],0)))-4),Team_Key[[Full Name]:[Full Name]],0))&amp;RIGHT(INDEX(FPL_Fixtures_Extract[],MATCH($A50,FPL_Fixtures_Extract[[Player]:[Player]],0),MATCH(FPL_Combined[[#Headers],[Gameweek 14]],FPL_Fixtures_Extract[#Headers],0)),3))</f>
        <v>LIV(A) 0-1</v>
      </c>
      <c r="P50" t="str">
        <f ca="1">IF(RIGHT(FPL_Combined[[#Headers],[Gameweek 15]],2)&lt;$B$622,INDEX(FPL_Results_Extract[Gameweek 15],MATCH($A50,FPL_Results_Extract[[Player]:[Player]],0)),INDEX(Team_Key[[Abbreviation]:[Abbreviation]],MATCH(LEFT(INDEX(FPL_Fixtures_Extract[],MATCH($A50,FPL_Fixtures_Extract[[Player]:[Player]],0),MATCH(FPL_Combined[[#Headers],[Gameweek 15]],FPL_Fixtures_Extract[#Headers],0)),LEN(INDEX(FPL_Fixtures_Extract[],MATCH($A50,FPL_Fixtures_Extract[[Player]:[Player]],0),MATCH(FPL_Combined[[#Headers],[Gameweek 15]],FPL_Fixtures_Extract[#Headers],0)))-4),Team_Key[[Full Name]:[Full Name]],0))&amp;RIGHT(INDEX(FPL_Fixtures_Extract[],MATCH($A50,FPL_Fixtures_Extract[[Player]:[Player]],0),MATCH(FPL_Combined[[#Headers],[Gameweek 15]],FPL_Fixtures_Extract[#Headers],0)),3))</f>
        <v>LEI(H) 0-3</v>
      </c>
      <c r="Q50" t="str">
        <f ca="1">IF(RIGHT(FPL_Combined[[#Headers],[Gameweek 16]],2)&lt;$B$622,INDEX(FPL_Results_Extract[Gameweek 16],MATCH($A50,FPL_Results_Extract[[Player]:[Player]],0)),INDEX(Team_Key[[Abbreviation]:[Abbreviation]],MATCH(LEFT(INDEX(FPL_Fixtures_Extract[],MATCH($A50,FPL_Fixtures_Extract[[Player]:[Player]],0),MATCH(FPL_Combined[[#Headers],[Gameweek 16]],FPL_Fixtures_Extract[#Headers],0)),LEN(INDEX(FPL_Fixtures_Extract[],MATCH($A50,FPL_Fixtures_Extract[[Player]:[Player]],0),MATCH(FPL_Combined[[#Headers],[Gameweek 16]],FPL_Fixtures_Extract[#Headers],0)))-4),Team_Key[[Full Name]:[Full Name]],0))&amp;RIGHT(INDEX(FPL_Fixtures_Extract[],MATCH($A50,FPL_Fixtures_Extract[[Player]:[Player]],0),MATCH(FPL_Combined[[#Headers],[Gameweek 16]],FPL_Fixtures_Extract[#Headers],0)),3))</f>
        <v>MCI(A) 1-2</v>
      </c>
      <c r="R50" t="str">
        <f ca="1">IF(RIGHT(FPL_Combined[[#Headers],[Gameweek 17]],2)&lt;$B$622,INDEX(FPL_Results_Extract[Gameweek 17],MATCH($A50,FPL_Results_Extract[[Player]:[Player]],0)),INDEX(Team_Key[[Abbreviation]:[Abbreviation]],MATCH(LEFT(INDEX(FPL_Fixtures_Extract[],MATCH($A50,FPL_Fixtures_Extract[[Player]:[Player]],0),MATCH(FPL_Combined[[#Headers],[Gameweek 17]],FPL_Fixtures_Extract[#Headers],0)),LEN(INDEX(FPL_Fixtures_Extract[],MATCH($A50,FPL_Fixtures_Extract[[Player]:[Player]],0),MATCH(FPL_Combined[[#Headers],[Gameweek 17]],FPL_Fixtures_Extract[#Headers],0)))-4),Team_Key[[Full Name]:[Full Name]],0))&amp;RIGHT(INDEX(FPL_Fixtures_Extract[],MATCH($A50,FPL_Fixtures_Extract[[Player]:[Player]],0),MATCH(FPL_Combined[[#Headers],[Gameweek 17]],FPL_Fixtures_Extract[#Headers],0)),3))</f>
        <v>WHU(H) 0-0</v>
      </c>
      <c r="S50" t="str">
        <f ca="1">IF(RIGHT(FPL_Combined[[#Headers],[Gameweek 18]],2)&lt;$B$622,INDEX(FPL_Results_Extract[Gameweek 18],MATCH($A50,FPL_Results_Extract[[Player]:[Player]],0)),INDEX(Team_Key[[Abbreviation]:[Abbreviation]],MATCH(LEFT(INDEX(FPL_Fixtures_Extract[],MATCH($A50,FPL_Fixtures_Extract[[Player]:[Player]],0),MATCH(FPL_Combined[[#Headers],[Gameweek 18]],FPL_Fixtures_Extract[#Headers],0)),LEN(INDEX(FPL_Fixtures_Extract[],MATCH($A50,FPL_Fixtures_Extract[[Player]:[Player]],0),MATCH(FPL_Combined[[#Headers],[Gameweek 18]],FPL_Fixtures_Extract[#Headers],0)))-4),Team_Key[[Full Name]:[Full Name]],0))&amp;RIGHT(INDEX(FPL_Fixtures_Extract[],MATCH($A50,FPL_Fixtures_Extract[[Player]:[Player]],0),MATCH(FPL_Combined[[#Headers],[Gameweek 18]],FPL_Fixtures_Extract[#Headers],0)),3))</f>
        <v>WBA(H) 1-0</v>
      </c>
      <c r="T50" t="str">
        <f ca="1">IF(RIGHT(FPL_Combined[[#Headers],[Gameweek 19]],2)&lt;$B$622,INDEX(FPL_Results_Extract[Gameweek 19],MATCH($A50,FPL_Results_Extract[[Player]:[Player]],0)),INDEX(Team_Key[[Abbreviation]:[Abbreviation]],MATCH(LEFT(INDEX(FPL_Fixtures_Extract[],MATCH($A50,FPL_Fixtures_Extract[[Player]:[Player]],0),MATCH(FPL_Combined[[#Headers],[Gameweek 19]],FPL_Fixtures_Extract[#Headers],0)),LEN(INDEX(FPL_Fixtures_Extract[],MATCH($A50,FPL_Fixtures_Extract[[Player]:[Player]],0),MATCH(FPL_Combined[[#Headers],[Gameweek 19]],FPL_Fixtures_Extract[#Headers],0)))-4),Team_Key[[Full Name]:[Full Name]],0))&amp;RIGHT(INDEX(FPL_Fixtures_Extract[],MATCH($A50,FPL_Fixtures_Extract[[Player]:[Player]],0),MATCH(FPL_Combined[[#Headers],[Gameweek 19]],FPL_Fixtures_Extract[#Headers],0)),3))</f>
        <v>CRY(A) 0-0</v>
      </c>
      <c r="U50" t="str">
        <f ca="1">IF(RIGHT(FPL_Combined[[#Headers],[Gameweek 20]],2)&lt;$B$622,INDEX(FPL_Results_Extract[Gameweek 20],MATCH($A50,FPL_Results_Extract[[Player]:[Player]],0)),INDEX(Team_Key[[Abbreviation]:[Abbreviation]],MATCH(LEFT(INDEX(FPL_Fixtures_Extract[],MATCH($A50,FPL_Fixtures_Extract[[Player]:[Player]],0),MATCH(FPL_Combined[[#Headers],[Gameweek 20]],FPL_Fixtures_Extract[#Headers],0)),LEN(INDEX(FPL_Fixtures_Extract[],MATCH($A50,FPL_Fixtures_Extract[[Player]:[Player]],0),MATCH(FPL_Combined[[#Headers],[Gameweek 20]],FPL_Fixtures_Extract[#Headers],0)))-4),Team_Key[[Full Name]:[Full Name]],0))&amp;RIGHT(INDEX(FPL_Fixtures_Extract[],MATCH($A50,FPL_Fixtures_Extract[[Player]:[Player]],0),MATCH(FPL_Combined[[#Headers],[Gameweek 20]],FPL_Fixtures_Extract[#Headers],0)),3))</f>
        <v>MUN(A) 1-2</v>
      </c>
      <c r="V50" t="str">
        <f ca="1">IF(RIGHT(FPL_Combined[[#Headers],[Gameweek 21]],2)&lt;$B$622,INDEX(FPL_Results_Extract[Gameweek 21],MATCH($A50,FPL_Results_Extract[[Player]:[Player]],0)),INDEX(Team_Key[[Abbreviation]:[Abbreviation]],MATCH(LEFT(INDEX(FPL_Fixtures_Extract[],MATCH($A50,FPL_Fixtures_Extract[[Player]:[Player]],0),MATCH(FPL_Combined[[#Headers],[Gameweek 21]],FPL_Fixtures_Extract[#Headers],0)),LEN(INDEX(FPL_Fixtures_Extract[],MATCH($A50,FPL_Fixtures_Extract[[Player]:[Player]],0),MATCH(FPL_Combined[[#Headers],[Gameweek 21]],FPL_Fixtures_Extract[#Headers],0)))-4),Team_Key[[Full Name]:[Full Name]],0))&amp;RIGHT(INDEX(FPL_Fixtures_Extract[],MATCH($A50,FPL_Fixtures_Extract[[Player]:[Player]],0),MATCH(FPL_Combined[[#Headers],[Gameweek 21]],FPL_Fixtures_Extract[#Headers],0)),3))</f>
        <v>SUN(H) 2-4</v>
      </c>
      <c r="W50" t="str">
        <f ca="1">IF(RIGHT(FPL_Combined[[#Headers],[Gameweek 22]],2)&lt;$B$622,INDEX(FPL_Results_Extract[Gameweek 22],MATCH($A50,FPL_Results_Extract[[Player]:[Player]],0)),INDEX(Team_Key[[Abbreviation]:[Abbreviation]],MATCH(LEFT(INDEX(FPL_Fixtures_Extract[],MATCH($A50,FPL_Fixtures_Extract[[Player]:[Player]],0),MATCH(FPL_Combined[[#Headers],[Gameweek 22]],FPL_Fixtures_Extract[#Headers],0)),LEN(INDEX(FPL_Fixtures_Extract[],MATCH($A50,FPL_Fixtures_Extract[[Player]:[Player]],0),MATCH(FPL_Combined[[#Headers],[Gameweek 22]],FPL_Fixtures_Extract[#Headers],0)))-4),Team_Key[[Full Name]:[Full Name]],0))&amp;RIGHT(INDEX(FPL_Fixtures_Extract[],MATCH($A50,FPL_Fixtures_Extract[[Player]:[Player]],0),MATCH(FPL_Combined[[#Headers],[Gameweek 22]],FPL_Fixtures_Extract[#Headers],0)),3))</f>
        <v>WAT(H) 1-0</v>
      </c>
      <c r="X50" t="str">
        <f ca="1">IF(RIGHT(FPL_Combined[[#Headers],[Gameweek 23]],2)&lt;$B$622,INDEX(FPL_Results_Extract[Gameweek 23],MATCH($A50,FPL_Results_Extract[[Player]:[Player]],0)),INDEX(Team_Key[[Abbreviation]:[Abbreviation]],MATCH(LEFT(INDEX(FPL_Fixtures_Extract[],MATCH($A50,FPL_Fixtures_Extract[[Player]:[Player]],0),MATCH(FPL_Combined[[#Headers],[Gameweek 23]],FPL_Fixtures_Extract[#Headers],0)),LEN(INDEX(FPL_Fixtures_Extract[],MATCH($A50,FPL_Fixtures_Extract[[Player]:[Player]],0),MATCH(FPL_Combined[[#Headers],[Gameweek 23]],FPL_Fixtures_Extract[#Headers],0)))-4),Team_Key[[Full Name]:[Full Name]],0))&amp;RIGHT(INDEX(FPL_Fixtures_Extract[],MATCH($A50,FPL_Fixtures_Extract[[Player]:[Player]],0),MATCH(FPL_Combined[[#Headers],[Gameweek 23]],FPL_Fixtures_Extract[#Headers],0)),3))</f>
        <v>EVE(A) 2-1</v>
      </c>
      <c r="Y50" t="str">
        <f ca="1">IF(RIGHT(FPL_Combined[[#Headers],[Gameweek 24]],2)&lt;$B$622,INDEX(FPL_Results_Extract[Team],MATCH($A50,FPL_Results_Extract[[Player]:[Player]],0)),INDEX(Team_Key[[Abbreviation]:[Abbreviation]],MATCH(LEFT(INDEX(FPL_Fixtures_Extract[],MATCH($A50,FPL_Fixtures_Extract[[Player]:[Player]],0),MATCH(FPL_Combined[[#Headers],[Gameweek 24]],FPL_Fixtures_Extract[#Headers],0)),LEN(INDEX(FPL_Fixtures_Extract[],MATCH($A50,FPL_Fixtures_Extract[[Player]:[Player]],0),MATCH(FPL_Combined[[#Headers],[Gameweek 24]],FPL_Fixtures_Extract[#Headers],0)))-4),Team_Key[[Full Name]:[Full Name]],0))&amp;RIGHT(INDEX(FPL_Fixtures_Extract[],MATCH($A50,FPL_Fixtures_Extract[[Player]:[Player]],0),MATCH(FPL_Combined[[#Headers],[Gameweek 24]],FPL_Fixtures_Extract[#Headers],0)),3))</f>
        <v>SWA</v>
      </c>
      <c r="Z50" t="str">
        <f ca="1">IF(RIGHT(FPL_Combined[[#Headers],[Gameweek 25]],2)&lt;$B$622,INDEX(FPL_Results_Extract[Player],MATCH($A50,FPL_Results_Extract[[Player]:[Player]],0)),INDEX(Team_Key[[Abbreviation]:[Abbreviation]],MATCH(LEFT(INDEX(FPL_Fixtures_Extract[],MATCH($A50,FPL_Fixtures_Extract[[Player]:[Player]],0),MATCH(FPL_Combined[[#Headers],[Gameweek 25]],FPL_Fixtures_Extract[#Headers],0)),LEN(INDEX(FPL_Fixtures_Extract[],MATCH($A50,FPL_Fixtures_Extract[[Player]:[Player]],0),MATCH(FPL_Combined[[#Headers],[Gameweek 25]],FPL_Fixtures_Extract[#Headers],0)))-4),Team_Key[[Full Name]:[Full Name]],0))&amp;RIGHT(INDEX(FPL_Fixtures_Extract[],MATCH($A50,FPL_Fixtures_Extract[[Player]:[Player]],0),MATCH(FPL_Combined[[#Headers],[Gameweek 25]],FPL_Fixtures_Extract[#Headers],0)),3))</f>
        <v>Barrow</v>
      </c>
      <c r="AA50" t="str">
        <f ca="1">IF(RIGHT(FPL_Combined[[#Headers],[Gameweek 26]],2)&lt;$B$622,INDEX(FPL_Results_Extract[Gameweek 01],MATCH($A50,FPL_Results_Extract[[Player]:[Player]],0)),INDEX(Team_Key[[Abbreviation]:[Abbreviation]],MATCH(LEFT(INDEX(FPL_Fixtures_Extract[],MATCH($A50,FPL_Fixtures_Extract[[Player]:[Player]],0),MATCH(FPL_Combined[[#Headers],[Gameweek 26]],FPL_Fixtures_Extract[#Headers],0)),LEN(INDEX(FPL_Fixtures_Extract[],MATCH($A50,FPL_Fixtures_Extract[[Player]:[Player]],0),MATCH(FPL_Combined[[#Headers],[Gameweek 26]],FPL_Fixtures_Extract[#Headers],0)))-4),Team_Key[[Full Name]:[Full Name]],0))&amp;RIGHT(INDEX(FPL_Fixtures_Extract[],MATCH($A50,FPL_Fixtures_Extract[[Player]:[Player]],0),MATCH(FPL_Combined[[#Headers],[Gameweek 26]],FPL_Fixtures_Extract[#Headers],0)),3))</f>
        <v>CHE(A) 2-2</v>
      </c>
      <c r="AB50" t="str">
        <f ca="1">IF(RIGHT(FPL_Combined[[#Headers],[Gameweek 27]],2)&lt;$B$622,INDEX(FPL_Results_Extract[Gameweek 02],MATCH($A50,FPL_Results_Extract[[Player]:[Player]],0)),INDEX(Team_Key[[Abbreviation]:[Abbreviation]],MATCH(LEFT(INDEX(FPL_Fixtures_Extract[],MATCH($A50,FPL_Fixtures_Extract[[Player]:[Player]],0),MATCH(FPL_Combined[[#Headers],[Gameweek 27]],FPL_Fixtures_Extract[#Headers],0)),LEN(INDEX(FPL_Fixtures_Extract[],MATCH($A50,FPL_Fixtures_Extract[[Player]:[Player]],0),MATCH(FPL_Combined[[#Headers],[Gameweek 27]],FPL_Fixtures_Extract[#Headers],0)))-4),Team_Key[[Full Name]:[Full Name]],0))&amp;RIGHT(INDEX(FPL_Fixtures_Extract[],MATCH($A50,FPL_Fixtures_Extract[[Player]:[Player]],0),MATCH(FPL_Combined[[#Headers],[Gameweek 27]],FPL_Fixtures_Extract[#Headers],0)),3))</f>
        <v>NEW(H) 2-0</v>
      </c>
      <c r="AC50" t="str">
        <f ca="1">IF(RIGHT(FPL_Combined[[#Headers],[Gameweek 28]],2)&lt;$B$622,INDEX(FPL_Results_Extract[Gameweek 03],MATCH($A50,FPL_Results_Extract[[Player]:[Player]],0)),INDEX(Team_Key[[Abbreviation]:[Abbreviation]],MATCH(LEFT(INDEX(FPL_Fixtures_Extract[],MATCH($A50,FPL_Fixtures_Extract[[Player]:[Player]],0),MATCH(FPL_Combined[[#Headers],[Gameweek 28]],FPL_Fixtures_Extract[#Headers],0)),LEN(INDEX(FPL_Fixtures_Extract[],MATCH($A50,FPL_Fixtures_Extract[[Player]:[Player]],0),MATCH(FPL_Combined[[#Headers],[Gameweek 28]],FPL_Fixtures_Extract[#Headers],0)))-4),Team_Key[[Full Name]:[Full Name]],0))&amp;RIGHT(INDEX(FPL_Fixtures_Extract[],MATCH($A50,FPL_Fixtures_Extract[[Player]:[Player]],0),MATCH(FPL_Combined[[#Headers],[Gameweek 28]],FPL_Fixtures_Extract[#Headers],0)),3))</f>
        <v>SUN(A) 1-1</v>
      </c>
      <c r="AD50" t="str">
        <f ca="1">IF(RIGHT(FPL_Combined[[#Headers],[Gameweek 29]],2)&lt;$B$622,INDEX(FPL_Results_Extract[Gameweek 04],MATCH($A50,FPL_Results_Extract[[Player]:[Player]],0)),INDEX(Team_Key[[Abbreviation]:[Abbreviation]],MATCH(LEFT(INDEX(FPL_Fixtures_Extract[],MATCH($A50,FPL_Fixtures_Extract[[Player]:[Player]],0),MATCH(FPL_Combined[[#Headers],[Gameweek 29]],FPL_Fixtures_Extract[#Headers],0)),LEN(INDEX(FPL_Fixtures_Extract[],MATCH($A50,FPL_Fixtures_Extract[[Player]:[Player]],0),MATCH(FPL_Combined[[#Headers],[Gameweek 29]],FPL_Fixtures_Extract[#Headers],0)))-4),Team_Key[[Full Name]:[Full Name]],0))&amp;RIGHT(INDEX(FPL_Fixtures_Extract[],MATCH($A50,FPL_Fixtures_Extract[[Player]:[Player]],0),MATCH(FPL_Combined[[#Headers],[Gameweek 29]],FPL_Fixtures_Extract[#Headers],0)),3))</f>
        <v>NOR(H)</v>
      </c>
      <c r="AE50" t="str">
        <f ca="1">IF(RIGHT(FPL_Combined[[#Headers],[Gameweek 30]],2)&lt;$B$622,INDEX(FPL_Results_Extract[Gameweek 05],MATCH($A50,FPL_Results_Extract[[Player]:[Player]],0)),INDEX(Team_Key[[Abbreviation]:[Abbreviation]],MATCH(LEFT(INDEX(FPL_Fixtures_Extract[],MATCH($A50,FPL_Fixtures_Extract[[Player]:[Player]],0),MATCH(FPL_Combined[[#Headers],[Gameweek 30]],FPL_Fixtures_Extract[#Headers],0)),LEN(INDEX(FPL_Fixtures_Extract[],MATCH($A50,FPL_Fixtures_Extract[[Player]:[Player]],0),MATCH(FPL_Combined[[#Headers],[Gameweek 30]],FPL_Fixtures_Extract[#Headers],0)))-4),Team_Key[[Full Name]:[Full Name]],0))&amp;RIGHT(INDEX(FPL_Fixtures_Extract[],MATCH($A50,FPL_Fixtures_Extract[[Player]:[Player]],0),MATCH(FPL_Combined[[#Headers],[Gameweek 30]],FPL_Fixtures_Extract[#Headers],0)),3))</f>
        <v>BOU(A)</v>
      </c>
      <c r="AF50" t="str">
        <f ca="1">IF(RIGHT(FPL_Combined[[#Headers],[Gameweek 31]],2)&lt;$B$622,INDEX(FPL_Results_Extract[Gameweek 06],MATCH($A50,FPL_Results_Extract[[Player]:[Player]],0)),INDEX(Team_Key[[Abbreviation]:[Abbreviation]],MATCH(LEFT(INDEX(FPL_Fixtures_Extract[],MATCH($A50,FPL_Fixtures_Extract[[Player]:[Player]],0),MATCH(FPL_Combined[[#Headers],[Gameweek 31]],FPL_Fixtures_Extract[#Headers],0)),LEN(INDEX(FPL_Fixtures_Extract[],MATCH($A50,FPL_Fixtures_Extract[[Player]:[Player]],0),MATCH(FPL_Combined[[#Headers],[Gameweek 31]],FPL_Fixtures_Extract[#Headers],0)))-4),Team_Key[[Full Name]:[Full Name]],0))&amp;RIGHT(INDEX(FPL_Fixtures_Extract[],MATCH($A50,FPL_Fixtures_Extract[[Player]:[Player]],0),MATCH(FPL_Combined[[#Headers],[Gameweek 31]],FPL_Fixtures_Extract[#Headers],0)),3))</f>
        <v>AVL(H)</v>
      </c>
      <c r="AG50" t="str">
        <f ca="1">IF(RIGHT(FPL_Combined[[#Headers],[Gameweek 32]],2)&lt;$B$622,INDEX(FPL_Results_Extract[Gameweek 07],MATCH($A50,FPL_Results_Extract[[Player]:[Player]],0)),INDEX(Team_Key[[Abbreviation]:[Abbreviation]],MATCH(LEFT(INDEX(FPL_Fixtures_Extract[],MATCH($A50,FPL_Fixtures_Extract[[Player]:[Player]],0),MATCH(FPL_Combined[[#Headers],[Gameweek 32]],FPL_Fixtures_Extract[#Headers],0)),LEN(INDEX(FPL_Fixtures_Extract[],MATCH($A50,FPL_Fixtures_Extract[[Player]:[Player]],0),MATCH(FPL_Combined[[#Headers],[Gameweek 32]],FPL_Fixtures_Extract[#Headers],0)))-4),Team_Key[[Full Name]:[Full Name]],0))&amp;RIGHT(INDEX(FPL_Fixtures_Extract[],MATCH($A50,FPL_Fixtures_Extract[[Player]:[Player]],0),MATCH(FPL_Combined[[#Headers],[Gameweek 32]],FPL_Fixtures_Extract[#Headers],0)),3))</f>
        <v>STK(A)</v>
      </c>
      <c r="AH50" t="str">
        <f ca="1">IF(RIGHT(FPL_Combined[[#Headers],[Gameweek 33]],2)&lt;$B$622,INDEX(FPL_Results_Extract[Gameweek 08],MATCH($A50,FPL_Results_Extract[[Player]:[Player]],0)),INDEX(Team_Key[[Abbreviation]:[Abbreviation]],MATCH(LEFT(INDEX(FPL_Fixtures_Extract[],MATCH($A50,FPL_Fixtures_Extract[[Player]:[Player]],0),MATCH(FPL_Combined[[#Headers],[Gameweek 33]],FPL_Fixtures_Extract[#Headers],0)),LEN(INDEX(FPL_Fixtures_Extract[],MATCH($A50,FPL_Fixtures_Extract[[Player]:[Player]],0),MATCH(FPL_Combined[[#Headers],[Gameweek 33]],FPL_Fixtures_Extract[#Headers],0)))-4),Team_Key[[Full Name]:[Full Name]],0))&amp;RIGHT(INDEX(FPL_Fixtures_Extract[],MATCH($A50,FPL_Fixtures_Extract[[Player]:[Player]],0),MATCH(FPL_Combined[[#Headers],[Gameweek 33]],FPL_Fixtures_Extract[#Headers],0)),3))</f>
        <v>CHE(H)</v>
      </c>
      <c r="AI50" t="str">
        <f ca="1">IF(RIGHT(FPL_Combined[[#Headers],[Gameweek 34]],2)&lt;$B$622,INDEX(FPL_Results_Extract[Gameweek 09],MATCH($A50,FPL_Results_Extract[[Player]:[Player]],0)),INDEX(Team_Key[[Abbreviation]:[Abbreviation]],MATCH(LEFT(INDEX(FPL_Fixtures_Extract[],MATCH($A50,FPL_Fixtures_Extract[[Player]:[Player]],0),MATCH(FPL_Combined[[#Headers],[Gameweek 34]],FPL_Fixtures_Extract[#Headers],0)),LEN(INDEX(FPL_Fixtures_Extract[],MATCH($A50,FPL_Fixtures_Extract[[Player]:[Player]],0),MATCH(FPL_Combined[[#Headers],[Gameweek 34]],FPL_Fixtures_Extract[#Headers],0)))-4),Team_Key[[Full Name]:[Full Name]],0))&amp;RIGHT(INDEX(FPL_Fixtures_Extract[],MATCH($A50,FPL_Fixtures_Extract[[Player]:[Player]],0),MATCH(FPL_Combined[[#Headers],[Gameweek 34]],FPL_Fixtures_Extract[#Headers],0)),3))</f>
        <v>NEW(A)</v>
      </c>
      <c r="AJ50" t="str">
        <f ca="1">IF(RIGHT(FPL_Combined[[#Headers],[Gameweek 35]],2)&lt;$B$622,INDEX(FPL_Results_Extract[Gameweek 10],MATCH($A50,FPL_Results_Extract[[Player]:[Player]],0)),INDEX(Team_Key[[Abbreviation]:[Abbreviation]],MATCH(LEFT(INDEX(FPL_Fixtures_Extract[],MATCH($A50,FPL_Fixtures_Extract[[Player]:[Player]],0),MATCH(FPL_Combined[[#Headers],[Gameweek 35]],FPL_Fixtures_Extract[#Headers],0)),LEN(INDEX(FPL_Fixtures_Extract[],MATCH($A50,FPL_Fixtures_Extract[[Player]:[Player]],0),MATCH(FPL_Combined[[#Headers],[Gameweek 35]],FPL_Fixtures_Extract[#Headers],0)))-4),Team_Key[[Full Name]:[Full Name]],0))&amp;RIGHT(INDEX(FPL_Fixtures_Extract[],MATCH($A50,FPL_Fixtures_Extract[[Player]:[Player]],0),MATCH(FPL_Combined[[#Headers],[Gameweek 35]],FPL_Fixtures_Extract[#Headers],0)),3))</f>
        <v>LEI(A)</v>
      </c>
      <c r="AK50" t="str">
        <f ca="1">IF(RIGHT(FPL_Combined[[#Headers],[Gameweek 36]],2)&lt;$B$622,INDEX(FPL_Results_Extract[Gameweek 11],MATCH($A50,FPL_Results_Extract[[Player]:[Player]],0)),INDEX(Team_Key[[Abbreviation]:[Abbreviation]],MATCH(LEFT(INDEX(FPL_Fixtures_Extract[],MATCH($A50,FPL_Fixtures_Extract[[Player]:[Player]],0),MATCH(FPL_Combined[[#Headers],[Gameweek 36]],FPL_Fixtures_Extract[#Headers],0)),LEN(INDEX(FPL_Fixtures_Extract[],MATCH($A50,FPL_Fixtures_Extract[[Player]:[Player]],0),MATCH(FPL_Combined[[#Headers],[Gameweek 36]],FPL_Fixtures_Extract[#Headers],0)))-4),Team_Key[[Full Name]:[Full Name]],0))&amp;RIGHT(INDEX(FPL_Fixtures_Extract[],MATCH($A50,FPL_Fixtures_Extract[[Player]:[Player]],0),MATCH(FPL_Combined[[#Headers],[Gameweek 36]],FPL_Fixtures_Extract[#Headers],0)),3))</f>
        <v>LIV(H)</v>
      </c>
      <c r="AL50" t="str">
        <f ca="1">IF(RIGHT(FPL_Combined[[#Headers],[Gameweek 37]],2)&lt;$B$622,INDEX(FPL_Results_Extract[Gameweek 12],MATCH($A50,FPL_Results_Extract[[Player]:[Player]],0)),INDEX(Team_Key[[Abbreviation]:[Abbreviation]],MATCH(LEFT(INDEX(FPL_Fixtures_Extract[],MATCH($A50,FPL_Fixtures_Extract[[Player]:[Player]],0),MATCH(FPL_Combined[[#Headers],[Gameweek 37]],FPL_Fixtures_Extract[#Headers],0)),LEN(INDEX(FPL_Fixtures_Extract[],MATCH($A50,FPL_Fixtures_Extract[[Player]:[Player]],0),MATCH(FPL_Combined[[#Headers],[Gameweek 37]],FPL_Fixtures_Extract[#Headers],0)))-4),Team_Key[[Full Name]:[Full Name]],0))&amp;RIGHT(INDEX(FPL_Fixtures_Extract[],MATCH($A50,FPL_Fixtures_Extract[[Player]:[Player]],0),MATCH(FPL_Combined[[#Headers],[Gameweek 37]],FPL_Fixtures_Extract[#Headers],0)),3))</f>
        <v>WHU(A)</v>
      </c>
      <c r="AM50" t="str">
        <f ca="1">IF(RIGHT(FPL_Combined[[#Headers],[Gameweek 38]],2)&lt;$B$622,INDEX(FPL_Results_Extract[Gameweek 13],MATCH($A50,FPL_Results_Extract[[Player]:[Player]],0)),INDEX(Team_Key[[Abbreviation]:[Abbreviation]],MATCH(LEFT(INDEX(FPL_Fixtures_Extract[],MATCH($A50,FPL_Fixtures_Extract[[Player]:[Player]],0),MATCH(FPL_Combined[[#Headers],[Gameweek 38]],FPL_Fixtures_Extract[#Headers],0)),LEN(INDEX(FPL_Fixtures_Extract[],MATCH($A50,FPL_Fixtures_Extract[[Player]:[Player]],0),MATCH(FPL_Combined[[#Headers],[Gameweek 38]],FPL_Fixtures_Extract[#Headers],0)))-4),Team_Key[[Full Name]:[Full Name]],0))&amp;RIGHT(INDEX(FPL_Fixtures_Extract[],MATCH($A50,FPL_Fixtures_Extract[[Player]:[Player]],0),MATCH(FPL_Combined[[#Headers],[Gameweek 38]],FPL_Fixtures_Extract[#Headers],0)),3))</f>
        <v>MCI(H)</v>
      </c>
    </row>
    <row r="51" spans="1:39" x14ac:dyDescent="0.45">
      <c r="A51" t="s">
        <v>430</v>
      </c>
      <c r="B51" t="str">
        <f ca="1">IF(RIGHT(FPL_Combined[[#Headers],[Gameweek 01]],2)&lt;$B$622,INDEX(FPL_Results_Extract[Gameweek 01],MATCH($A51,FPL_Results_Extract[[Player]:[Player]],0)),INDEX(Team_Key[[Abbreviation]:[Abbreviation]],MATCH(LEFT(INDEX(FPL_Fixtures_Extract[],MATCH($A51,FPL_Fixtures_Extract[[Player]:[Player]],0),MATCH(FPL_Combined[[#Headers],[Gameweek 01]],FPL_Fixtures_Extract[#Headers],0)),LEN(INDEX(FPL_Fixtures_Extract[],MATCH($A51,FPL_Fixtures_Extract[[Player]:[Player]],0),MATCH(FPL_Combined[[#Headers],[Gameweek 01]],FPL_Fixtures_Extract[#Headers],0)))-4),Team_Key[[Full Name]:[Full Name]],0))&amp;RIGHT(INDEX(FPL_Fixtures_Extract[],MATCH($A51,FPL_Fixtures_Extract[[Player]:[Player]],0),MATCH(FPL_Combined[[#Headers],[Gameweek 01]],FPL_Fixtures_Extract[#Headers],0)),3))</f>
        <v>WAT(H) 2-2</v>
      </c>
      <c r="C51" t="str">
        <f ca="1">IF(RIGHT(FPL_Combined[[#Headers],[Gameweek 02]],2)&lt;$B$622,INDEX(FPL_Results_Extract[Gameweek 02],MATCH($A51,FPL_Results_Extract[[Player]:[Player]],0)),INDEX(Team_Key[[Abbreviation]:[Abbreviation]],MATCH(LEFT(INDEX(FPL_Fixtures_Extract[],MATCH($A51,FPL_Fixtures_Extract[[Player]:[Player]],0),MATCH(FPL_Combined[[#Headers],[Gameweek 02]],FPL_Fixtures_Extract[#Headers],0)),LEN(INDEX(FPL_Fixtures_Extract[],MATCH($A51,FPL_Fixtures_Extract[[Player]:[Player]],0),MATCH(FPL_Combined[[#Headers],[Gameweek 02]],FPL_Fixtures_Extract[#Headers],0)))-4),Team_Key[[Full Name]:[Full Name]],0))&amp;RIGHT(INDEX(FPL_Fixtures_Extract[],MATCH($A51,FPL_Fixtures_Extract[[Player]:[Player]],0),MATCH(FPL_Combined[[#Headers],[Gameweek 02]],FPL_Fixtures_Extract[#Headers],0)),3))</f>
        <v>SOU(A) 3-0</v>
      </c>
      <c r="D51" t="str">
        <f ca="1">IF(RIGHT(FPL_Combined[[#Headers],[Gameweek 03]],2)&lt;$B$622,INDEX(FPL_Results_Extract[Gameweek 03],MATCH($A51,FPL_Results_Extract[[Player]:[Player]],0)),INDEX(Team_Key[[Abbreviation]:[Abbreviation]],MATCH(LEFT(INDEX(FPL_Fixtures_Extract[],MATCH($A51,FPL_Fixtures_Extract[[Player]:[Player]],0),MATCH(FPL_Combined[[#Headers],[Gameweek 03]],FPL_Fixtures_Extract[#Headers],0)),LEN(INDEX(FPL_Fixtures_Extract[],MATCH($A51,FPL_Fixtures_Extract[[Player]:[Player]],0),MATCH(FPL_Combined[[#Headers],[Gameweek 03]],FPL_Fixtures_Extract[#Headers],0)))-4),Team_Key[[Full Name]:[Full Name]],0))&amp;RIGHT(INDEX(FPL_Fixtures_Extract[],MATCH($A51,FPL_Fixtures_Extract[[Player]:[Player]],0),MATCH(FPL_Combined[[#Headers],[Gameweek 03]],FPL_Fixtures_Extract[#Headers],0)),3))</f>
        <v>MCI(H) 0-2</v>
      </c>
      <c r="E51" t="str">
        <f ca="1">IF(RIGHT(FPL_Combined[[#Headers],[Gameweek 04]],2)&lt;$B$622,INDEX(FPL_Results_Extract[Gameweek 04],MATCH($A51,FPL_Results_Extract[[Player]:[Player]],0)),INDEX(Team_Key[[Abbreviation]:[Abbreviation]],MATCH(LEFT(INDEX(FPL_Fixtures_Extract[],MATCH($A51,FPL_Fixtures_Extract[[Player]:[Player]],0),MATCH(FPL_Combined[[#Headers],[Gameweek 04]],FPL_Fixtures_Extract[#Headers],0)),LEN(INDEX(FPL_Fixtures_Extract[],MATCH($A51,FPL_Fixtures_Extract[[Player]:[Player]],0),MATCH(FPL_Combined[[#Headers],[Gameweek 04]],FPL_Fixtures_Extract[#Headers],0)))-4),Team_Key[[Full Name]:[Full Name]],0))&amp;RIGHT(INDEX(FPL_Fixtures_Extract[],MATCH($A51,FPL_Fixtures_Extract[[Player]:[Player]],0),MATCH(FPL_Combined[[#Headers],[Gameweek 04]],FPL_Fixtures_Extract[#Headers],0)),3))</f>
        <v>TOT(A) 0-0</v>
      </c>
      <c r="F51" t="str">
        <f ca="1">IF(RIGHT(FPL_Combined[[#Headers],[Gameweek 05]],2)&lt;$B$622,INDEX(FPL_Results_Extract[Gameweek 05],MATCH($A51,FPL_Results_Extract[[Player]:[Player]],0)),INDEX(Team_Key[[Abbreviation]:[Abbreviation]],MATCH(LEFT(INDEX(FPL_Fixtures_Extract[],MATCH($A51,FPL_Fixtures_Extract[[Player]:[Player]],0),MATCH(FPL_Combined[[#Headers],[Gameweek 05]],FPL_Fixtures_Extract[#Headers],0)),LEN(INDEX(FPL_Fixtures_Extract[],MATCH($A51,FPL_Fixtures_Extract[[Player]:[Player]],0),MATCH(FPL_Combined[[#Headers],[Gameweek 05]],FPL_Fixtures_Extract[#Headers],0)))-4),Team_Key[[Full Name]:[Full Name]],0))&amp;RIGHT(INDEX(FPL_Fixtures_Extract[],MATCH($A51,FPL_Fixtures_Extract[[Player]:[Player]],0),MATCH(FPL_Combined[[#Headers],[Gameweek 05]],FPL_Fixtures_Extract[#Headers],0)),3))</f>
        <v>CHE(H) 3-1</v>
      </c>
      <c r="G51" t="str">
        <f ca="1">IF(RIGHT(FPL_Combined[[#Headers],[Gameweek 06]],2)&lt;$B$622,INDEX(FPL_Results_Extract[Gameweek 06],MATCH($A51,FPL_Results_Extract[[Player]:[Player]],0)),INDEX(Team_Key[[Abbreviation]:[Abbreviation]],MATCH(LEFT(INDEX(FPL_Fixtures_Extract[],MATCH($A51,FPL_Fixtures_Extract[[Player]:[Player]],0),MATCH(FPL_Combined[[#Headers],[Gameweek 06]],FPL_Fixtures_Extract[#Headers],0)),LEN(INDEX(FPL_Fixtures_Extract[],MATCH($A51,FPL_Fixtures_Extract[[Player]:[Player]],0),MATCH(FPL_Combined[[#Headers],[Gameweek 06]],FPL_Fixtures_Extract[#Headers],0)))-4),Team_Key[[Full Name]:[Full Name]],0))&amp;RIGHT(INDEX(FPL_Fixtures_Extract[],MATCH($A51,FPL_Fixtures_Extract[[Player]:[Player]],0),MATCH(FPL_Combined[[#Headers],[Gameweek 06]],FPL_Fixtures_Extract[#Headers],0)),3))</f>
        <v>SWA(A) 0-0</v>
      </c>
      <c r="H51" t="str">
        <f ca="1">IF(RIGHT(FPL_Combined[[#Headers],[Gameweek 07]],2)&lt;$B$622,INDEX(FPL_Results_Extract[Gameweek 07],MATCH($A51,FPL_Results_Extract[[Player]:[Player]],0)),INDEX(Team_Key[[Abbreviation]:[Abbreviation]],MATCH(LEFT(INDEX(FPL_Fixtures_Extract[],MATCH($A51,FPL_Fixtures_Extract[[Player]:[Player]],0),MATCH(FPL_Combined[[#Headers],[Gameweek 07]],FPL_Fixtures_Extract[#Headers],0)),LEN(INDEX(FPL_Fixtures_Extract[],MATCH($A51,FPL_Fixtures_Extract[[Player]:[Player]],0),MATCH(FPL_Combined[[#Headers],[Gameweek 07]],FPL_Fixtures_Extract[#Headers],0)))-4),Team_Key[[Full Name]:[Full Name]],0))&amp;RIGHT(INDEX(FPL_Fixtures_Extract[],MATCH($A51,FPL_Fixtures_Extract[[Player]:[Player]],0),MATCH(FPL_Combined[[#Headers],[Gameweek 07]],FPL_Fixtures_Extract[#Headers],0)),3))</f>
        <v>WBA(A) 3-2</v>
      </c>
      <c r="I51" t="str">
        <f ca="1">IF(RIGHT(FPL_Combined[[#Headers],[Gameweek 08]],2)&lt;$B$622,INDEX(FPL_Results_Extract[Gameweek 08],MATCH($A51,FPL_Results_Extract[[Player]:[Player]],0)),INDEX(Team_Key[[Abbreviation]:[Abbreviation]],MATCH(LEFT(INDEX(FPL_Fixtures_Extract[],MATCH($A51,FPL_Fixtures_Extract[[Player]:[Player]],0),MATCH(FPL_Combined[[#Headers],[Gameweek 08]],FPL_Fixtures_Extract[#Headers],0)),LEN(INDEX(FPL_Fixtures_Extract[],MATCH($A51,FPL_Fixtures_Extract[[Player]:[Player]],0),MATCH(FPL_Combined[[#Headers],[Gameweek 08]],FPL_Fixtures_Extract[#Headers],0)))-4),Team_Key[[Full Name]:[Full Name]],0))&amp;RIGHT(INDEX(FPL_Fixtures_Extract[],MATCH($A51,FPL_Fixtures_Extract[[Player]:[Player]],0),MATCH(FPL_Combined[[#Headers],[Gameweek 08]],FPL_Fixtures_Extract[#Headers],0)),3))</f>
        <v>LIV(H) 1-1</v>
      </c>
      <c r="J51" t="str">
        <f ca="1">IF(RIGHT(FPL_Combined[[#Headers],[Gameweek 09]],2)&lt;$B$622,INDEX(FPL_Results_Extract[Gameweek 09],MATCH($A51,FPL_Results_Extract[[Player]:[Player]],0)),INDEX(Team_Key[[Abbreviation]:[Abbreviation]],MATCH(LEFT(INDEX(FPL_Fixtures_Extract[],MATCH($A51,FPL_Fixtures_Extract[[Player]:[Player]],0),MATCH(FPL_Combined[[#Headers],[Gameweek 09]],FPL_Fixtures_Extract[#Headers],0)),LEN(INDEX(FPL_Fixtures_Extract[],MATCH($A51,FPL_Fixtures_Extract[[Player]:[Player]],0),MATCH(FPL_Combined[[#Headers],[Gameweek 09]],FPL_Fixtures_Extract[#Headers],0)))-4),Team_Key[[Full Name]:[Full Name]],0))&amp;RIGHT(INDEX(FPL_Fixtures_Extract[],MATCH($A51,FPL_Fixtures_Extract[[Player]:[Player]],0),MATCH(FPL_Combined[[#Headers],[Gameweek 09]],FPL_Fixtures_Extract[#Headers],0)),3))</f>
        <v>MUN(H) 0-3</v>
      </c>
      <c r="K51" t="str">
        <f ca="1">IF(RIGHT(FPL_Combined[[#Headers],[Gameweek 10]],2)&lt;$B$622,INDEX(FPL_Results_Extract[Gameweek 10],MATCH($A51,FPL_Results_Extract[[Player]:[Player]],0)),INDEX(Team_Key[[Abbreviation]:[Abbreviation]],MATCH(LEFT(INDEX(FPL_Fixtures_Extract[],MATCH($A51,FPL_Fixtures_Extract[[Player]:[Player]],0),MATCH(FPL_Combined[[#Headers],[Gameweek 10]],FPL_Fixtures_Extract[#Headers],0)),LEN(INDEX(FPL_Fixtures_Extract[],MATCH($A51,FPL_Fixtures_Extract[[Player]:[Player]],0),MATCH(FPL_Combined[[#Headers],[Gameweek 10]],FPL_Fixtures_Extract[#Headers],0)))-4),Team_Key[[Full Name]:[Full Name]],0))&amp;RIGHT(INDEX(FPL_Fixtures_Extract[],MATCH($A51,FPL_Fixtures_Extract[[Player]:[Player]],0),MATCH(FPL_Combined[[#Headers],[Gameweek 10]],FPL_Fixtures_Extract[#Headers],0)),3))</f>
        <v>ARS(A) 1-2</v>
      </c>
      <c r="L51" t="str">
        <f ca="1">IF(RIGHT(FPL_Combined[[#Headers],[Gameweek 11]],2)&lt;$B$622,INDEX(FPL_Results_Extract[Gameweek 11],MATCH($A51,FPL_Results_Extract[[Player]:[Player]],0)),INDEX(Team_Key[[Abbreviation]:[Abbreviation]],MATCH(LEFT(INDEX(FPL_Fixtures_Extract[],MATCH($A51,FPL_Fixtures_Extract[[Player]:[Player]],0),MATCH(FPL_Combined[[#Headers],[Gameweek 11]],FPL_Fixtures_Extract[#Headers],0)),LEN(INDEX(FPL_Fixtures_Extract[],MATCH($A51,FPL_Fixtures_Extract[[Player]:[Player]],0),MATCH(FPL_Combined[[#Headers],[Gameweek 11]],FPL_Fixtures_Extract[#Headers],0)))-4),Team_Key[[Full Name]:[Full Name]],0))&amp;RIGHT(INDEX(FPL_Fixtures_Extract[],MATCH($A51,FPL_Fixtures_Extract[[Player]:[Player]],0),MATCH(FPL_Combined[[#Headers],[Gameweek 11]],FPL_Fixtures_Extract[#Headers],0)),3))</f>
        <v>SUN(H) 6-2</v>
      </c>
      <c r="M51" t="str">
        <f ca="1">IF(RIGHT(FPL_Combined[[#Headers],[Gameweek 12]],2)&lt;$B$622,INDEX(FPL_Results_Extract[Gameweek 12],MATCH($A51,FPL_Results_Extract[[Player]:[Player]],0)),INDEX(Team_Key[[Abbreviation]:[Abbreviation]],MATCH(LEFT(INDEX(FPL_Fixtures_Extract[],MATCH($A51,FPL_Fixtures_Extract[[Player]:[Player]],0),MATCH(FPL_Combined[[#Headers],[Gameweek 12]],FPL_Fixtures_Extract[#Headers],0)),LEN(INDEX(FPL_Fixtures_Extract[],MATCH($A51,FPL_Fixtures_Extract[[Player]:[Player]],0),MATCH(FPL_Combined[[#Headers],[Gameweek 12]],FPL_Fixtures_Extract[#Headers],0)))-4),Team_Key[[Full Name]:[Full Name]],0))&amp;RIGHT(INDEX(FPL_Fixtures_Extract[],MATCH($A51,FPL_Fixtures_Extract[[Player]:[Player]],0),MATCH(FPL_Combined[[#Headers],[Gameweek 12]],FPL_Fixtures_Extract[#Headers],0)),3))</f>
        <v>WHU(A) 1-1</v>
      </c>
      <c r="N51" t="str">
        <f ca="1">IF(RIGHT(FPL_Combined[[#Headers],[Gameweek 13]],2)&lt;$B$622,INDEX(FPL_Results_Extract[Gameweek 13],MATCH($A51,FPL_Results_Extract[[Player]:[Player]],0)),INDEX(Team_Key[[Abbreviation]:[Abbreviation]],MATCH(LEFT(INDEX(FPL_Fixtures_Extract[],MATCH($A51,FPL_Fixtures_Extract[[Player]:[Player]],0),MATCH(FPL_Combined[[#Headers],[Gameweek 13]],FPL_Fixtures_Extract[#Headers],0)),LEN(INDEX(FPL_Fixtures_Extract[],MATCH($A51,FPL_Fixtures_Extract[[Player]:[Player]],0),MATCH(FPL_Combined[[#Headers],[Gameweek 13]],FPL_Fixtures_Extract[#Headers],0)))-4),Team_Key[[Full Name]:[Full Name]],0))&amp;RIGHT(INDEX(FPL_Fixtures_Extract[],MATCH($A51,FPL_Fixtures_Extract[[Player]:[Player]],0),MATCH(FPL_Combined[[#Headers],[Gameweek 13]],FPL_Fixtures_Extract[#Headers],0)),3))</f>
        <v>AVL(H) 4-0</v>
      </c>
      <c r="O51" t="str">
        <f ca="1">IF(RIGHT(FPL_Combined[[#Headers],[Gameweek 14]],2)&lt;$B$622,INDEX(FPL_Results_Extract[Gameweek 14],MATCH($A51,FPL_Results_Extract[[Player]:[Player]],0)),INDEX(Team_Key[[Abbreviation]:[Abbreviation]],MATCH(LEFT(INDEX(FPL_Fixtures_Extract[],MATCH($A51,FPL_Fixtures_Extract[[Player]:[Player]],0),MATCH(FPL_Combined[[#Headers],[Gameweek 14]],FPL_Fixtures_Extract[#Headers],0)),LEN(INDEX(FPL_Fixtures_Extract[],MATCH($A51,FPL_Fixtures_Extract[[Player]:[Player]],0),MATCH(FPL_Combined[[#Headers],[Gameweek 14]],FPL_Fixtures_Extract[#Headers],0)))-4),Team_Key[[Full Name]:[Full Name]],0))&amp;RIGHT(INDEX(FPL_Fixtures_Extract[],MATCH($A51,FPL_Fixtures_Extract[[Player]:[Player]],0),MATCH(FPL_Combined[[#Headers],[Gameweek 14]],FPL_Fixtures_Extract[#Headers],0)),3))</f>
        <v>BOU(A) 3-3</v>
      </c>
      <c r="P51" t="str">
        <f ca="1">IF(RIGHT(FPL_Combined[[#Headers],[Gameweek 15]],2)&lt;$B$622,INDEX(FPL_Results_Extract[Gameweek 15],MATCH($A51,FPL_Results_Extract[[Player]:[Player]],0)),INDEX(Team_Key[[Abbreviation]:[Abbreviation]],MATCH(LEFT(INDEX(FPL_Fixtures_Extract[],MATCH($A51,FPL_Fixtures_Extract[[Player]:[Player]],0),MATCH(FPL_Combined[[#Headers],[Gameweek 15]],FPL_Fixtures_Extract[#Headers],0)),LEN(INDEX(FPL_Fixtures_Extract[],MATCH($A51,FPL_Fixtures_Extract[[Player]:[Player]],0),MATCH(FPL_Combined[[#Headers],[Gameweek 15]],FPL_Fixtures_Extract[#Headers],0)))-4),Team_Key[[Full Name]:[Full Name]],0))&amp;RIGHT(INDEX(FPL_Fixtures_Extract[],MATCH($A51,FPL_Fixtures_Extract[[Player]:[Player]],0),MATCH(FPL_Combined[[#Headers],[Gameweek 15]],FPL_Fixtures_Extract[#Headers],0)),3))</f>
        <v>CRY(H) 1-1</v>
      </c>
      <c r="Q51" t="str">
        <f ca="1">IF(RIGHT(FPL_Combined[[#Headers],[Gameweek 16]],2)&lt;$B$622,INDEX(FPL_Results_Extract[Gameweek 16],MATCH($A51,FPL_Results_Extract[[Player]:[Player]],0)),INDEX(Team_Key[[Abbreviation]:[Abbreviation]],MATCH(LEFT(INDEX(FPL_Fixtures_Extract[],MATCH($A51,FPL_Fixtures_Extract[[Player]:[Player]],0),MATCH(FPL_Combined[[#Headers],[Gameweek 16]],FPL_Fixtures_Extract[#Headers],0)),LEN(INDEX(FPL_Fixtures_Extract[],MATCH($A51,FPL_Fixtures_Extract[[Player]:[Player]],0),MATCH(FPL_Combined[[#Headers],[Gameweek 16]],FPL_Fixtures_Extract[#Headers],0)))-4),Team_Key[[Full Name]:[Full Name]],0))&amp;RIGHT(INDEX(FPL_Fixtures_Extract[],MATCH($A51,FPL_Fixtures_Extract[[Player]:[Player]],0),MATCH(FPL_Combined[[#Headers],[Gameweek 16]],FPL_Fixtures_Extract[#Headers],0)),3))</f>
        <v>NOR(A) 1-1</v>
      </c>
      <c r="R51" t="str">
        <f ca="1">IF(RIGHT(FPL_Combined[[#Headers],[Gameweek 17]],2)&lt;$B$622,INDEX(FPL_Results_Extract[Gameweek 17],MATCH($A51,FPL_Results_Extract[[Player]:[Player]],0)),INDEX(Team_Key[[Abbreviation]:[Abbreviation]],MATCH(LEFT(INDEX(FPL_Fixtures_Extract[],MATCH($A51,FPL_Fixtures_Extract[[Player]:[Player]],0),MATCH(FPL_Combined[[#Headers],[Gameweek 17]],FPL_Fixtures_Extract[#Headers],0)),LEN(INDEX(FPL_Fixtures_Extract[],MATCH($A51,FPL_Fixtures_Extract[[Player]:[Player]],0),MATCH(FPL_Combined[[#Headers],[Gameweek 17]],FPL_Fixtures_Extract[#Headers],0)))-4),Team_Key[[Full Name]:[Full Name]],0))&amp;RIGHT(INDEX(FPL_Fixtures_Extract[],MATCH($A51,FPL_Fixtures_Extract[[Player]:[Player]],0),MATCH(FPL_Combined[[#Headers],[Gameweek 17]],FPL_Fixtures_Extract[#Headers],0)),3))</f>
        <v>LEI(H) 2-3</v>
      </c>
      <c r="S51" t="str">
        <f ca="1">IF(RIGHT(FPL_Combined[[#Headers],[Gameweek 18]],2)&lt;$B$622,INDEX(FPL_Results_Extract[Gameweek 18],MATCH($A51,FPL_Results_Extract[[Player]:[Player]],0)),INDEX(Team_Key[[Abbreviation]:[Abbreviation]],MATCH(LEFT(INDEX(FPL_Fixtures_Extract[],MATCH($A51,FPL_Fixtures_Extract[[Player]:[Player]],0),MATCH(FPL_Combined[[#Headers],[Gameweek 18]],FPL_Fixtures_Extract[#Headers],0)),LEN(INDEX(FPL_Fixtures_Extract[],MATCH($A51,FPL_Fixtures_Extract[[Player]:[Player]],0),MATCH(FPL_Combined[[#Headers],[Gameweek 18]],FPL_Fixtures_Extract[#Headers],0)))-4),Team_Key[[Full Name]:[Full Name]],0))&amp;RIGHT(INDEX(FPL_Fixtures_Extract[],MATCH($A51,FPL_Fixtures_Extract[[Player]:[Player]],0),MATCH(FPL_Combined[[#Headers],[Gameweek 18]],FPL_Fixtures_Extract[#Headers],0)),3))</f>
        <v>NEW(A) 1-0</v>
      </c>
      <c r="T51" t="str">
        <f ca="1">IF(RIGHT(FPL_Combined[[#Headers],[Gameweek 19]],2)&lt;$B$622,INDEX(FPL_Results_Extract[Gameweek 19],MATCH($A51,FPL_Results_Extract[[Player]:[Player]],0)),INDEX(Team_Key[[Abbreviation]:[Abbreviation]],MATCH(LEFT(INDEX(FPL_Fixtures_Extract[],MATCH($A51,FPL_Fixtures_Extract[[Player]:[Player]],0),MATCH(FPL_Combined[[#Headers],[Gameweek 19]],FPL_Fixtures_Extract[#Headers],0)),LEN(INDEX(FPL_Fixtures_Extract[],MATCH($A51,FPL_Fixtures_Extract[[Player]:[Player]],0),MATCH(FPL_Combined[[#Headers],[Gameweek 19]],FPL_Fixtures_Extract[#Headers],0)))-4),Team_Key[[Full Name]:[Full Name]],0))&amp;RIGHT(INDEX(FPL_Fixtures_Extract[],MATCH($A51,FPL_Fixtures_Extract[[Player]:[Player]],0),MATCH(FPL_Combined[[#Headers],[Gameweek 19]],FPL_Fixtures_Extract[#Headers],0)),3))</f>
        <v>STK(H) 3-4</v>
      </c>
      <c r="U51" t="str">
        <f ca="1">IF(RIGHT(FPL_Combined[[#Headers],[Gameweek 20]],2)&lt;$B$622,INDEX(FPL_Results_Extract[Gameweek 20],MATCH($A51,FPL_Results_Extract[[Player]:[Player]],0)),INDEX(Team_Key[[Abbreviation]:[Abbreviation]],MATCH(LEFT(INDEX(FPL_Fixtures_Extract[],MATCH($A51,FPL_Fixtures_Extract[[Player]:[Player]],0),MATCH(FPL_Combined[[#Headers],[Gameweek 20]],FPL_Fixtures_Extract[#Headers],0)),LEN(INDEX(FPL_Fixtures_Extract[],MATCH($A51,FPL_Fixtures_Extract[[Player]:[Player]],0),MATCH(FPL_Combined[[#Headers],[Gameweek 20]],FPL_Fixtures_Extract[#Headers],0)))-4),Team_Key[[Full Name]:[Full Name]],0))&amp;RIGHT(INDEX(FPL_Fixtures_Extract[],MATCH($A51,FPL_Fixtures_Extract[[Player]:[Player]],0),MATCH(FPL_Combined[[#Headers],[Gameweek 20]],FPL_Fixtures_Extract[#Headers],0)),3))</f>
        <v>TOT(H) 1-1</v>
      </c>
      <c r="V51" t="str">
        <f ca="1">IF(RIGHT(FPL_Combined[[#Headers],[Gameweek 21]],2)&lt;$B$622,INDEX(FPL_Results_Extract[Gameweek 21],MATCH($A51,FPL_Results_Extract[[Player]:[Player]],0)),INDEX(Team_Key[[Abbreviation]:[Abbreviation]],MATCH(LEFT(INDEX(FPL_Fixtures_Extract[],MATCH($A51,FPL_Fixtures_Extract[[Player]:[Player]],0),MATCH(FPL_Combined[[#Headers],[Gameweek 21]],FPL_Fixtures_Extract[#Headers],0)),LEN(INDEX(FPL_Fixtures_Extract[],MATCH($A51,FPL_Fixtures_Extract[[Player]:[Player]],0),MATCH(FPL_Combined[[#Headers],[Gameweek 21]],FPL_Fixtures_Extract[#Headers],0)))-4),Team_Key[[Full Name]:[Full Name]],0))&amp;RIGHT(INDEX(FPL_Fixtures_Extract[],MATCH($A51,FPL_Fixtures_Extract[[Player]:[Player]],0),MATCH(FPL_Combined[[#Headers],[Gameweek 21]],FPL_Fixtures_Extract[#Headers],0)),3))</f>
        <v>MCI(A) 0-0</v>
      </c>
      <c r="W51" t="str">
        <f ca="1">IF(RIGHT(FPL_Combined[[#Headers],[Gameweek 22]],2)&lt;$B$622,INDEX(FPL_Results_Extract[Gameweek 22],MATCH($A51,FPL_Results_Extract[[Player]:[Player]],0)),INDEX(Team_Key[[Abbreviation]:[Abbreviation]],MATCH(LEFT(INDEX(FPL_Fixtures_Extract[],MATCH($A51,FPL_Fixtures_Extract[[Player]:[Player]],0),MATCH(FPL_Combined[[#Headers],[Gameweek 22]],FPL_Fixtures_Extract[#Headers],0)),LEN(INDEX(FPL_Fixtures_Extract[],MATCH($A51,FPL_Fixtures_Extract[[Player]:[Player]],0),MATCH(FPL_Combined[[#Headers],[Gameweek 22]],FPL_Fixtures_Extract[#Headers],0)))-4),Team_Key[[Full Name]:[Full Name]],0))&amp;RIGHT(INDEX(FPL_Fixtures_Extract[],MATCH($A51,FPL_Fixtures_Extract[[Player]:[Player]],0),MATCH(FPL_Combined[[#Headers],[Gameweek 22]],FPL_Fixtures_Extract[#Headers],0)),3))</f>
        <v>CHE(A) 3-3</v>
      </c>
      <c r="X51" t="str">
        <f ca="1">IF(RIGHT(FPL_Combined[[#Headers],[Gameweek 23]],2)&lt;$B$622,INDEX(FPL_Results_Extract[Gameweek 23],MATCH($A51,FPL_Results_Extract[[Player]:[Player]],0)),INDEX(Team_Key[[Abbreviation]:[Abbreviation]],MATCH(LEFT(INDEX(FPL_Fixtures_Extract[],MATCH($A51,FPL_Fixtures_Extract[[Player]:[Player]],0),MATCH(FPL_Combined[[#Headers],[Gameweek 23]],FPL_Fixtures_Extract[#Headers],0)),LEN(INDEX(FPL_Fixtures_Extract[],MATCH($A51,FPL_Fixtures_Extract[[Player]:[Player]],0),MATCH(FPL_Combined[[#Headers],[Gameweek 23]],FPL_Fixtures_Extract[#Headers],0)))-4),Team_Key[[Full Name]:[Full Name]],0))&amp;RIGHT(INDEX(FPL_Fixtures_Extract[],MATCH($A51,FPL_Fixtures_Extract[[Player]:[Player]],0),MATCH(FPL_Combined[[#Headers],[Gameweek 23]],FPL_Fixtures_Extract[#Headers],0)),3))</f>
        <v>SWA(H) 1-2</v>
      </c>
      <c r="Y51" t="str">
        <f ca="1">IF(RIGHT(FPL_Combined[[#Headers],[Gameweek 24]],2)&lt;$B$622,INDEX(FPL_Results_Extract[Team],MATCH($A51,FPL_Results_Extract[[Player]:[Player]],0)),INDEX(Team_Key[[Abbreviation]:[Abbreviation]],MATCH(LEFT(INDEX(FPL_Fixtures_Extract[],MATCH($A51,FPL_Fixtures_Extract[[Player]:[Player]],0),MATCH(FPL_Combined[[#Headers],[Gameweek 24]],FPL_Fixtures_Extract[#Headers],0)),LEN(INDEX(FPL_Fixtures_Extract[],MATCH($A51,FPL_Fixtures_Extract[[Player]:[Player]],0),MATCH(FPL_Combined[[#Headers],[Gameweek 24]],FPL_Fixtures_Extract[#Headers],0)))-4),Team_Key[[Full Name]:[Full Name]],0))&amp;RIGHT(INDEX(FPL_Fixtures_Extract[],MATCH($A51,FPL_Fixtures_Extract[[Player]:[Player]],0),MATCH(FPL_Combined[[#Headers],[Gameweek 24]],FPL_Fixtures_Extract[#Headers],0)),3))</f>
        <v>EVE</v>
      </c>
      <c r="Z51" t="str">
        <f ca="1">IF(RIGHT(FPL_Combined[[#Headers],[Gameweek 25]],2)&lt;$B$622,INDEX(FPL_Results_Extract[Player],MATCH($A51,FPL_Results_Extract[[Player]:[Player]],0)),INDEX(Team_Key[[Abbreviation]:[Abbreviation]],MATCH(LEFT(INDEX(FPL_Fixtures_Extract[],MATCH($A51,FPL_Fixtures_Extract[[Player]:[Player]],0),MATCH(FPL_Combined[[#Headers],[Gameweek 25]],FPL_Fixtures_Extract[#Headers],0)),LEN(INDEX(FPL_Fixtures_Extract[],MATCH($A51,FPL_Fixtures_Extract[[Player]:[Player]],0),MATCH(FPL_Combined[[#Headers],[Gameweek 25]],FPL_Fixtures_Extract[#Headers],0)))-4),Team_Key[[Full Name]:[Full Name]],0))&amp;RIGHT(INDEX(FPL_Fixtures_Extract[],MATCH($A51,FPL_Fixtures_Extract[[Player]:[Player]],0),MATCH(FPL_Combined[[#Headers],[Gameweek 25]],FPL_Fixtures_Extract[#Headers],0)),3))</f>
        <v>Barry</v>
      </c>
      <c r="AA51" t="str">
        <f ca="1">IF(RIGHT(FPL_Combined[[#Headers],[Gameweek 26]],2)&lt;$B$622,INDEX(FPL_Results_Extract[Gameweek 01],MATCH($A51,FPL_Results_Extract[[Player]:[Player]],0)),INDEX(Team_Key[[Abbreviation]:[Abbreviation]],MATCH(LEFT(INDEX(FPL_Fixtures_Extract[],MATCH($A51,FPL_Fixtures_Extract[[Player]:[Player]],0),MATCH(FPL_Combined[[#Headers],[Gameweek 26]],FPL_Fixtures_Extract[#Headers],0)),LEN(INDEX(FPL_Fixtures_Extract[],MATCH($A51,FPL_Fixtures_Extract[[Player]:[Player]],0),MATCH(FPL_Combined[[#Headers],[Gameweek 26]],FPL_Fixtures_Extract[#Headers],0)))-4),Team_Key[[Full Name]:[Full Name]],0))&amp;RIGHT(INDEX(FPL_Fixtures_Extract[],MATCH($A51,FPL_Fixtures_Extract[[Player]:[Player]],0),MATCH(FPL_Combined[[#Headers],[Gameweek 26]],FPL_Fixtures_Extract[#Headers],0)),3))</f>
        <v>WAT(H) 2-2</v>
      </c>
      <c r="AB51" t="str">
        <f ca="1">IF(RIGHT(FPL_Combined[[#Headers],[Gameweek 27]],2)&lt;$B$622,INDEX(FPL_Results_Extract[Gameweek 02],MATCH($A51,FPL_Results_Extract[[Player]:[Player]],0)),INDEX(Team_Key[[Abbreviation]:[Abbreviation]],MATCH(LEFT(INDEX(FPL_Fixtures_Extract[],MATCH($A51,FPL_Fixtures_Extract[[Player]:[Player]],0),MATCH(FPL_Combined[[#Headers],[Gameweek 27]],FPL_Fixtures_Extract[#Headers],0)),LEN(INDEX(FPL_Fixtures_Extract[],MATCH($A51,FPL_Fixtures_Extract[[Player]:[Player]],0),MATCH(FPL_Combined[[#Headers],[Gameweek 27]],FPL_Fixtures_Extract[#Headers],0)))-4),Team_Key[[Full Name]:[Full Name]],0))&amp;RIGHT(INDEX(FPL_Fixtures_Extract[],MATCH($A51,FPL_Fixtures_Extract[[Player]:[Player]],0),MATCH(FPL_Combined[[#Headers],[Gameweek 27]],FPL_Fixtures_Extract[#Headers],0)),3))</f>
        <v>SOU(A) 3-0</v>
      </c>
      <c r="AC51" t="str">
        <f ca="1">IF(RIGHT(FPL_Combined[[#Headers],[Gameweek 28]],2)&lt;$B$622,INDEX(FPL_Results_Extract[Gameweek 03],MATCH($A51,FPL_Results_Extract[[Player]:[Player]],0)),INDEX(Team_Key[[Abbreviation]:[Abbreviation]],MATCH(LEFT(INDEX(FPL_Fixtures_Extract[],MATCH($A51,FPL_Fixtures_Extract[[Player]:[Player]],0),MATCH(FPL_Combined[[#Headers],[Gameweek 28]],FPL_Fixtures_Extract[#Headers],0)),LEN(INDEX(FPL_Fixtures_Extract[],MATCH($A51,FPL_Fixtures_Extract[[Player]:[Player]],0),MATCH(FPL_Combined[[#Headers],[Gameweek 28]],FPL_Fixtures_Extract[#Headers],0)))-4),Team_Key[[Full Name]:[Full Name]],0))&amp;RIGHT(INDEX(FPL_Fixtures_Extract[],MATCH($A51,FPL_Fixtures_Extract[[Player]:[Player]],0),MATCH(FPL_Combined[[#Headers],[Gameweek 28]],FPL_Fixtures_Extract[#Headers],0)),3))</f>
        <v>MCI(H) 0-2</v>
      </c>
      <c r="AD51" t="str">
        <f ca="1">IF(RIGHT(FPL_Combined[[#Headers],[Gameweek 29]],2)&lt;$B$622,INDEX(FPL_Results_Extract[Gameweek 04],MATCH($A51,FPL_Results_Extract[[Player]:[Player]],0)),INDEX(Team_Key[[Abbreviation]:[Abbreviation]],MATCH(LEFT(INDEX(FPL_Fixtures_Extract[],MATCH($A51,FPL_Fixtures_Extract[[Player]:[Player]],0),MATCH(FPL_Combined[[#Headers],[Gameweek 29]],FPL_Fixtures_Extract[#Headers],0)),LEN(INDEX(FPL_Fixtures_Extract[],MATCH($A51,FPL_Fixtures_Extract[[Player]:[Player]],0),MATCH(FPL_Combined[[#Headers],[Gameweek 29]],FPL_Fixtures_Extract[#Headers],0)))-4),Team_Key[[Full Name]:[Full Name]],0))&amp;RIGHT(INDEX(FPL_Fixtures_Extract[],MATCH($A51,FPL_Fixtures_Extract[[Player]:[Player]],0),MATCH(FPL_Combined[[#Headers],[Gameweek 29]],FPL_Fixtures_Extract[#Headers],0)),3))</f>
        <v>WHU(H)</v>
      </c>
      <c r="AE51" t="e">
        <f ca="1">IF(RIGHT(FPL_Combined[[#Headers],[Gameweek 30]],2)&lt;$B$622,INDEX(FPL_Results_Extract[Gameweek 05],MATCH($A51,FPL_Results_Extract[[Player]:[Player]],0)),INDEX(Team_Key[[Abbreviation]:[Abbreviation]],MATCH(LEFT(INDEX(FPL_Fixtures_Extract[],MATCH($A51,FPL_Fixtures_Extract[[Player]:[Player]],0),MATCH(FPL_Combined[[#Headers],[Gameweek 30]],FPL_Fixtures_Extract[#Headers],0)),LEN(INDEX(FPL_Fixtures_Extract[],MATCH($A51,FPL_Fixtures_Extract[[Player]:[Player]],0),MATCH(FPL_Combined[[#Headers],[Gameweek 30]],FPL_Fixtures_Extract[#Headers],0)))-4),Team_Key[[Full Name]:[Full Name]],0))&amp;RIGHT(INDEX(FPL_Fixtures_Extract[],MATCH($A51,FPL_Fixtures_Extract[[Player]:[Player]],0),MATCH(FPL_Combined[[#Headers],[Gameweek 30]],FPL_Fixtures_Extract[#Headers],0)),3))</f>
        <v>#VALUE!</v>
      </c>
      <c r="AF51" t="str">
        <f ca="1">IF(RIGHT(FPL_Combined[[#Headers],[Gameweek 31]],2)&lt;$B$622,INDEX(FPL_Results_Extract[Gameweek 06],MATCH($A51,FPL_Results_Extract[[Player]:[Player]],0)),INDEX(Team_Key[[Abbreviation]:[Abbreviation]],MATCH(LEFT(INDEX(FPL_Fixtures_Extract[],MATCH($A51,FPL_Fixtures_Extract[[Player]:[Player]],0),MATCH(FPL_Combined[[#Headers],[Gameweek 31]],FPL_Fixtures_Extract[#Headers],0)),LEN(INDEX(FPL_Fixtures_Extract[],MATCH($A51,FPL_Fixtures_Extract[[Player]:[Player]],0),MATCH(FPL_Combined[[#Headers],[Gameweek 31]],FPL_Fixtures_Extract[#Headers],0)))-4),Team_Key[[Full Name]:[Full Name]],0))&amp;RIGHT(INDEX(FPL_Fixtures_Extract[],MATCH($A51,FPL_Fixtures_Extract[[Player]:[Player]],0),MATCH(FPL_Combined[[#Headers],[Gameweek 31]],FPL_Fixtures_Extract[#Headers],0)),3))</f>
        <v>ARS(H)</v>
      </c>
      <c r="AG51" t="str">
        <f ca="1">IF(RIGHT(FPL_Combined[[#Headers],[Gameweek 32]],2)&lt;$B$622,INDEX(FPL_Results_Extract[Gameweek 07],MATCH($A51,FPL_Results_Extract[[Player]:[Player]],0)),INDEX(Team_Key[[Abbreviation]:[Abbreviation]],MATCH(LEFT(INDEX(FPL_Fixtures_Extract[],MATCH($A51,FPL_Fixtures_Extract[[Player]:[Player]],0),MATCH(FPL_Combined[[#Headers],[Gameweek 32]],FPL_Fixtures_Extract[#Headers],0)),LEN(INDEX(FPL_Fixtures_Extract[],MATCH($A51,FPL_Fixtures_Extract[[Player]:[Player]],0),MATCH(FPL_Combined[[#Headers],[Gameweek 32]],FPL_Fixtures_Extract[#Headers],0)))-4),Team_Key[[Full Name]:[Full Name]],0))&amp;RIGHT(INDEX(FPL_Fixtures_Extract[],MATCH($A51,FPL_Fixtures_Extract[[Player]:[Player]],0),MATCH(FPL_Combined[[#Headers],[Gameweek 32]],FPL_Fixtures_Extract[#Headers],0)),3))</f>
        <v>MUN(A)</v>
      </c>
      <c r="AH51" t="str">
        <f ca="1">IF(RIGHT(FPL_Combined[[#Headers],[Gameweek 33]],2)&lt;$B$622,INDEX(FPL_Results_Extract[Gameweek 08],MATCH($A51,FPL_Results_Extract[[Player]:[Player]],0)),INDEX(Team_Key[[Abbreviation]:[Abbreviation]],MATCH(LEFT(INDEX(FPL_Fixtures_Extract[],MATCH($A51,FPL_Fixtures_Extract[[Player]:[Player]],0),MATCH(FPL_Combined[[#Headers],[Gameweek 33]],FPL_Fixtures_Extract[#Headers],0)),LEN(INDEX(FPL_Fixtures_Extract[],MATCH($A51,FPL_Fixtures_Extract[[Player]:[Player]],0),MATCH(FPL_Combined[[#Headers],[Gameweek 33]],FPL_Fixtures_Extract[#Headers],0)))-4),Team_Key[[Full Name]:[Full Name]],0))&amp;RIGHT(INDEX(FPL_Fixtures_Extract[],MATCH($A51,FPL_Fixtures_Extract[[Player]:[Player]],0),MATCH(FPL_Combined[[#Headers],[Gameweek 33]],FPL_Fixtures_Extract[#Headers],0)),3))</f>
        <v>WAT(A)</v>
      </c>
      <c r="AI51" t="str">
        <f ca="1">IF(RIGHT(FPL_Combined[[#Headers],[Gameweek 34]],2)&lt;$B$622,INDEX(FPL_Results_Extract[Gameweek 09],MATCH($A51,FPL_Results_Extract[[Player]:[Player]],0)),INDEX(Team_Key[[Abbreviation]:[Abbreviation]],MATCH(LEFT(INDEX(FPL_Fixtures_Extract[],MATCH($A51,FPL_Fixtures_Extract[[Player]:[Player]],0),MATCH(FPL_Combined[[#Headers],[Gameweek 34]],FPL_Fixtures_Extract[#Headers],0)),LEN(INDEX(FPL_Fixtures_Extract[],MATCH($A51,FPL_Fixtures_Extract[[Player]:[Player]],0),MATCH(FPL_Combined[[#Headers],[Gameweek 34]],FPL_Fixtures_Extract[#Headers],0)))-4),Team_Key[[Full Name]:[Full Name]],0))&amp;RIGHT(INDEX(FPL_Fixtures_Extract[],MATCH($A51,FPL_Fixtures_Extract[[Player]:[Player]],0),MATCH(FPL_Combined[[#Headers],[Gameweek 34]],FPL_Fixtures_Extract[#Headers],0)),3))</f>
        <v>SOU(H)</v>
      </c>
      <c r="AJ51" t="str">
        <f ca="1">IF(RIGHT(FPL_Combined[[#Headers],[Gameweek 35]],2)&lt;$B$622,INDEX(FPL_Results_Extract[Gameweek 10],MATCH($A51,FPL_Results_Extract[[Player]:[Player]],0)),INDEX(Team_Key[[Abbreviation]:[Abbreviation]],MATCH(LEFT(INDEX(FPL_Fixtures_Extract[],MATCH($A51,FPL_Fixtures_Extract[[Player]:[Player]],0),MATCH(FPL_Combined[[#Headers],[Gameweek 35]],FPL_Fixtures_Extract[#Headers],0)),LEN(INDEX(FPL_Fixtures_Extract[],MATCH($A51,FPL_Fixtures_Extract[[Player]:[Player]],0),MATCH(FPL_Combined[[#Headers],[Gameweek 35]],FPL_Fixtures_Extract[#Headers],0)))-4),Team_Key[[Full Name]:[Full Name]],0))&amp;RIGHT(INDEX(FPL_Fixtures_Extract[],MATCH($A51,FPL_Fixtures_Extract[[Player]:[Player]],0),MATCH(FPL_Combined[[#Headers],[Gameweek 35]],FPL_Fixtures_Extract[#Headers],0)),3))</f>
        <v>CRY(A)</v>
      </c>
      <c r="AK51" t="str">
        <f ca="1">IF(RIGHT(FPL_Combined[[#Headers],[Gameweek 36]],2)&lt;$B$622,INDEX(FPL_Results_Extract[Gameweek 11],MATCH($A51,FPL_Results_Extract[[Player]:[Player]],0)),INDEX(Team_Key[[Abbreviation]:[Abbreviation]],MATCH(LEFT(INDEX(FPL_Fixtures_Extract[],MATCH($A51,FPL_Fixtures_Extract[[Player]:[Player]],0),MATCH(FPL_Combined[[#Headers],[Gameweek 36]],FPL_Fixtures_Extract[#Headers],0)),LEN(INDEX(FPL_Fixtures_Extract[],MATCH($A51,FPL_Fixtures_Extract[[Player]:[Player]],0),MATCH(FPL_Combined[[#Headers],[Gameweek 36]],FPL_Fixtures_Extract[#Headers],0)))-4),Team_Key[[Full Name]:[Full Name]],0))&amp;RIGHT(INDEX(FPL_Fixtures_Extract[],MATCH($A51,FPL_Fixtures_Extract[[Player]:[Player]],0),MATCH(FPL_Combined[[#Headers],[Gameweek 36]],FPL_Fixtures_Extract[#Headers],0)),3))</f>
        <v>BOU(H)</v>
      </c>
      <c r="AL51" t="str">
        <f ca="1">IF(RIGHT(FPL_Combined[[#Headers],[Gameweek 37]],2)&lt;$B$622,INDEX(FPL_Results_Extract[Gameweek 12],MATCH($A51,FPL_Results_Extract[[Player]:[Player]],0)),INDEX(Team_Key[[Abbreviation]:[Abbreviation]],MATCH(LEFT(INDEX(FPL_Fixtures_Extract[],MATCH($A51,FPL_Fixtures_Extract[[Player]:[Player]],0),MATCH(FPL_Combined[[#Headers],[Gameweek 37]],FPL_Fixtures_Extract[#Headers],0)),LEN(INDEX(FPL_Fixtures_Extract[],MATCH($A51,FPL_Fixtures_Extract[[Player]:[Player]],0),MATCH(FPL_Combined[[#Headers],[Gameweek 37]],FPL_Fixtures_Extract[#Headers],0)))-4),Team_Key[[Full Name]:[Full Name]],0))&amp;RIGHT(INDEX(FPL_Fixtures_Extract[],MATCH($A51,FPL_Fixtures_Extract[[Player]:[Player]],0),MATCH(FPL_Combined[[#Headers],[Gameweek 37]],FPL_Fixtures_Extract[#Headers],0)),3))</f>
        <v>LEI(A)</v>
      </c>
      <c r="AM51" t="str">
        <f ca="1">IF(RIGHT(FPL_Combined[[#Headers],[Gameweek 38]],2)&lt;$B$622,INDEX(FPL_Results_Extract[Gameweek 13],MATCH($A51,FPL_Results_Extract[[Player]:[Player]],0)),INDEX(Team_Key[[Abbreviation]:[Abbreviation]],MATCH(LEFT(INDEX(FPL_Fixtures_Extract[],MATCH($A51,FPL_Fixtures_Extract[[Player]:[Player]],0),MATCH(FPL_Combined[[#Headers],[Gameweek 38]],FPL_Fixtures_Extract[#Headers],0)),LEN(INDEX(FPL_Fixtures_Extract[],MATCH($A51,FPL_Fixtures_Extract[[Player]:[Player]],0),MATCH(FPL_Combined[[#Headers],[Gameweek 38]],FPL_Fixtures_Extract[#Headers],0)))-4),Team_Key[[Full Name]:[Full Name]],0))&amp;RIGHT(INDEX(FPL_Fixtures_Extract[],MATCH($A51,FPL_Fixtures_Extract[[Player]:[Player]],0),MATCH(FPL_Combined[[#Headers],[Gameweek 38]],FPL_Fixtures_Extract[#Headers],0)),3))</f>
        <v>NOR(H)</v>
      </c>
    </row>
    <row r="52" spans="1:39" x14ac:dyDescent="0.45">
      <c r="A52" t="s">
        <v>171</v>
      </c>
      <c r="B52" t="str">
        <f ca="1">IF(RIGHT(FPL_Combined[[#Headers],[Gameweek 01]],2)&lt;$B$622,INDEX(FPL_Results_Extract[Gameweek 01],MATCH($A52,FPL_Results_Extract[[Player]:[Player]],0)),INDEX(Team_Key[[Abbreviation]:[Abbreviation]],MATCH(LEFT(INDEX(FPL_Fixtures_Extract[],MATCH($A52,FPL_Fixtures_Extract[[Player]:[Player]],0),MATCH(FPL_Combined[[#Headers],[Gameweek 01]],FPL_Fixtures_Extract[#Headers],0)),LEN(INDEX(FPL_Fixtures_Extract[],MATCH($A52,FPL_Fixtures_Extract[[Player]:[Player]],0),MATCH(FPL_Combined[[#Headers],[Gameweek 01]],FPL_Fixtures_Extract[#Headers],0)))-4),Team_Key[[Full Name]:[Full Name]],0))&amp;RIGHT(INDEX(FPL_Fixtures_Extract[],MATCH($A52,FPL_Fixtures_Extract[[Player]:[Player]],0),MATCH(FPL_Combined[[#Headers],[Gameweek 01]],FPL_Fixtures_Extract[#Headers],0)),3))</f>
        <v>CHE(A) 2-2</v>
      </c>
      <c r="C52" t="str">
        <f ca="1">IF(RIGHT(FPL_Combined[[#Headers],[Gameweek 02]],2)&lt;$B$622,INDEX(FPL_Results_Extract[Gameweek 02],MATCH($A52,FPL_Results_Extract[[Player]:[Player]],0)),INDEX(Team_Key[[Abbreviation]:[Abbreviation]],MATCH(LEFT(INDEX(FPL_Fixtures_Extract[],MATCH($A52,FPL_Fixtures_Extract[[Player]:[Player]],0),MATCH(FPL_Combined[[#Headers],[Gameweek 02]],FPL_Fixtures_Extract[#Headers],0)),LEN(INDEX(FPL_Fixtures_Extract[],MATCH($A52,FPL_Fixtures_Extract[[Player]:[Player]],0),MATCH(FPL_Combined[[#Headers],[Gameweek 02]],FPL_Fixtures_Extract[#Headers],0)))-4),Team_Key[[Full Name]:[Full Name]],0))&amp;RIGHT(INDEX(FPL_Fixtures_Extract[],MATCH($A52,FPL_Fixtures_Extract[[Player]:[Player]],0),MATCH(FPL_Combined[[#Headers],[Gameweek 02]],FPL_Fixtures_Extract[#Headers],0)),3))</f>
        <v>NEW(H) 2-0</v>
      </c>
      <c r="D52" t="str">
        <f ca="1">IF(RIGHT(FPL_Combined[[#Headers],[Gameweek 03]],2)&lt;$B$622,INDEX(FPL_Results_Extract[Gameweek 03],MATCH($A52,FPL_Results_Extract[[Player]:[Player]],0)),INDEX(Team_Key[[Abbreviation]:[Abbreviation]],MATCH(LEFT(INDEX(FPL_Fixtures_Extract[],MATCH($A52,FPL_Fixtures_Extract[[Player]:[Player]],0),MATCH(FPL_Combined[[#Headers],[Gameweek 03]],FPL_Fixtures_Extract[#Headers],0)),LEN(INDEX(FPL_Fixtures_Extract[],MATCH($A52,FPL_Fixtures_Extract[[Player]:[Player]],0),MATCH(FPL_Combined[[#Headers],[Gameweek 03]],FPL_Fixtures_Extract[#Headers],0)))-4),Team_Key[[Full Name]:[Full Name]],0))&amp;RIGHT(INDEX(FPL_Fixtures_Extract[],MATCH($A52,FPL_Fixtures_Extract[[Player]:[Player]],0),MATCH(FPL_Combined[[#Headers],[Gameweek 03]],FPL_Fixtures_Extract[#Headers],0)),3))</f>
        <v>SUN(A) 1-1</v>
      </c>
      <c r="E52" t="str">
        <f ca="1">IF(RIGHT(FPL_Combined[[#Headers],[Gameweek 04]],2)&lt;$B$622,INDEX(FPL_Results_Extract[Gameweek 04],MATCH($A52,FPL_Results_Extract[[Player]:[Player]],0)),INDEX(Team_Key[[Abbreviation]:[Abbreviation]],MATCH(LEFT(INDEX(FPL_Fixtures_Extract[],MATCH($A52,FPL_Fixtures_Extract[[Player]:[Player]],0),MATCH(FPL_Combined[[#Headers],[Gameweek 04]],FPL_Fixtures_Extract[#Headers],0)),LEN(INDEX(FPL_Fixtures_Extract[],MATCH($A52,FPL_Fixtures_Extract[[Player]:[Player]],0),MATCH(FPL_Combined[[#Headers],[Gameweek 04]],FPL_Fixtures_Extract[#Headers],0)))-4),Team_Key[[Full Name]:[Full Name]],0))&amp;RIGHT(INDEX(FPL_Fixtures_Extract[],MATCH($A52,FPL_Fixtures_Extract[[Player]:[Player]],0),MATCH(FPL_Combined[[#Headers],[Gameweek 04]],FPL_Fixtures_Extract[#Headers],0)),3))</f>
        <v>MUN(H) 2-1</v>
      </c>
      <c r="F52" t="str">
        <f ca="1">IF(RIGHT(FPL_Combined[[#Headers],[Gameweek 05]],2)&lt;$B$622,INDEX(FPL_Results_Extract[Gameweek 05],MATCH($A52,FPL_Results_Extract[[Player]:[Player]],0)),INDEX(Team_Key[[Abbreviation]:[Abbreviation]],MATCH(LEFT(INDEX(FPL_Fixtures_Extract[],MATCH($A52,FPL_Fixtures_Extract[[Player]:[Player]],0),MATCH(FPL_Combined[[#Headers],[Gameweek 05]],FPL_Fixtures_Extract[#Headers],0)),LEN(INDEX(FPL_Fixtures_Extract[],MATCH($A52,FPL_Fixtures_Extract[[Player]:[Player]],0),MATCH(FPL_Combined[[#Headers],[Gameweek 05]],FPL_Fixtures_Extract[#Headers],0)))-4),Team_Key[[Full Name]:[Full Name]],0))&amp;RIGHT(INDEX(FPL_Fixtures_Extract[],MATCH($A52,FPL_Fixtures_Extract[[Player]:[Player]],0),MATCH(FPL_Combined[[#Headers],[Gameweek 05]],FPL_Fixtures_Extract[#Headers],0)),3))</f>
        <v>WAT(A) 0-1</v>
      </c>
      <c r="G52" t="str">
        <f ca="1">IF(RIGHT(FPL_Combined[[#Headers],[Gameweek 06]],2)&lt;$B$622,INDEX(FPL_Results_Extract[Gameweek 06],MATCH($A52,FPL_Results_Extract[[Player]:[Player]],0)),INDEX(Team_Key[[Abbreviation]:[Abbreviation]],MATCH(LEFT(INDEX(FPL_Fixtures_Extract[],MATCH($A52,FPL_Fixtures_Extract[[Player]:[Player]],0),MATCH(FPL_Combined[[#Headers],[Gameweek 06]],FPL_Fixtures_Extract[#Headers],0)),LEN(INDEX(FPL_Fixtures_Extract[],MATCH($A52,FPL_Fixtures_Extract[[Player]:[Player]],0),MATCH(FPL_Combined[[#Headers],[Gameweek 06]],FPL_Fixtures_Extract[#Headers],0)))-4),Team_Key[[Full Name]:[Full Name]],0))&amp;RIGHT(INDEX(FPL_Fixtures_Extract[],MATCH($A52,FPL_Fixtures_Extract[[Player]:[Player]],0),MATCH(FPL_Combined[[#Headers],[Gameweek 06]],FPL_Fixtures_Extract[#Headers],0)),3))</f>
        <v>EVE(H) 0-0</v>
      </c>
      <c r="H52" t="str">
        <f ca="1">IF(RIGHT(FPL_Combined[[#Headers],[Gameweek 07]],2)&lt;$B$622,INDEX(FPL_Results_Extract[Gameweek 07],MATCH($A52,FPL_Results_Extract[[Player]:[Player]],0)),INDEX(Team_Key[[Abbreviation]:[Abbreviation]],MATCH(LEFT(INDEX(FPL_Fixtures_Extract[],MATCH($A52,FPL_Fixtures_Extract[[Player]:[Player]],0),MATCH(FPL_Combined[[#Headers],[Gameweek 07]],FPL_Fixtures_Extract[#Headers],0)),LEN(INDEX(FPL_Fixtures_Extract[],MATCH($A52,FPL_Fixtures_Extract[[Player]:[Player]],0),MATCH(FPL_Combined[[#Headers],[Gameweek 07]],FPL_Fixtures_Extract[#Headers],0)))-4),Team_Key[[Full Name]:[Full Name]],0))&amp;RIGHT(INDEX(FPL_Fixtures_Extract[],MATCH($A52,FPL_Fixtures_Extract[[Player]:[Player]],0),MATCH(FPL_Combined[[#Headers],[Gameweek 07]],FPL_Fixtures_Extract[#Headers],0)),3))</f>
        <v>SOU(A) 1-3</v>
      </c>
      <c r="I52" t="str">
        <f ca="1">IF(RIGHT(FPL_Combined[[#Headers],[Gameweek 08]],2)&lt;$B$622,INDEX(FPL_Results_Extract[Gameweek 08],MATCH($A52,FPL_Results_Extract[[Player]:[Player]],0)),INDEX(Team_Key[[Abbreviation]:[Abbreviation]],MATCH(LEFT(INDEX(FPL_Fixtures_Extract[],MATCH($A52,FPL_Fixtures_Extract[[Player]:[Player]],0),MATCH(FPL_Combined[[#Headers],[Gameweek 08]],FPL_Fixtures_Extract[#Headers],0)),LEN(INDEX(FPL_Fixtures_Extract[],MATCH($A52,FPL_Fixtures_Extract[[Player]:[Player]],0),MATCH(FPL_Combined[[#Headers],[Gameweek 08]],FPL_Fixtures_Extract[#Headers],0)))-4),Team_Key[[Full Name]:[Full Name]],0))&amp;RIGHT(INDEX(FPL_Fixtures_Extract[],MATCH($A52,FPL_Fixtures_Extract[[Player]:[Player]],0),MATCH(FPL_Combined[[#Headers],[Gameweek 08]],FPL_Fixtures_Extract[#Headers],0)),3))</f>
        <v>TOT(H) 2-2</v>
      </c>
      <c r="J52" t="str">
        <f ca="1">IF(RIGHT(FPL_Combined[[#Headers],[Gameweek 09]],2)&lt;$B$622,INDEX(FPL_Results_Extract[Gameweek 09],MATCH($A52,FPL_Results_Extract[[Player]:[Player]],0)),INDEX(Team_Key[[Abbreviation]:[Abbreviation]],MATCH(LEFT(INDEX(FPL_Fixtures_Extract[],MATCH($A52,FPL_Fixtures_Extract[[Player]:[Player]],0),MATCH(FPL_Combined[[#Headers],[Gameweek 09]],FPL_Fixtures_Extract[#Headers],0)),LEN(INDEX(FPL_Fixtures_Extract[],MATCH($A52,FPL_Fixtures_Extract[[Player]:[Player]],0),MATCH(FPL_Combined[[#Headers],[Gameweek 09]],FPL_Fixtures_Extract[#Headers],0)))-4),Team_Key[[Full Name]:[Full Name]],0))&amp;RIGHT(INDEX(FPL_Fixtures_Extract[],MATCH($A52,FPL_Fixtures_Extract[[Player]:[Player]],0),MATCH(FPL_Combined[[#Headers],[Gameweek 09]],FPL_Fixtures_Extract[#Headers],0)),3))</f>
        <v>STK(H) 0-1</v>
      </c>
      <c r="K52" t="str">
        <f ca="1">IF(RIGHT(FPL_Combined[[#Headers],[Gameweek 10]],2)&lt;$B$622,INDEX(FPL_Results_Extract[Gameweek 10],MATCH($A52,FPL_Results_Extract[[Player]:[Player]],0)),INDEX(Team_Key[[Abbreviation]:[Abbreviation]],MATCH(LEFT(INDEX(FPL_Fixtures_Extract[],MATCH($A52,FPL_Fixtures_Extract[[Player]:[Player]],0),MATCH(FPL_Combined[[#Headers],[Gameweek 10]],FPL_Fixtures_Extract[#Headers],0)),LEN(INDEX(FPL_Fixtures_Extract[],MATCH($A52,FPL_Fixtures_Extract[[Player]:[Player]],0),MATCH(FPL_Combined[[#Headers],[Gameweek 10]],FPL_Fixtures_Extract[#Headers],0)))-4),Team_Key[[Full Name]:[Full Name]],0))&amp;RIGHT(INDEX(FPL_Fixtures_Extract[],MATCH($A52,FPL_Fixtures_Extract[[Player]:[Player]],0),MATCH(FPL_Combined[[#Headers],[Gameweek 10]],FPL_Fixtures_Extract[#Headers],0)),3))</f>
        <v>AVL(A) 2-1</v>
      </c>
      <c r="L52" t="str">
        <f ca="1">IF(RIGHT(FPL_Combined[[#Headers],[Gameweek 11]],2)&lt;$B$622,INDEX(FPL_Results_Extract[Gameweek 11],MATCH($A52,FPL_Results_Extract[[Player]:[Player]],0)),INDEX(Team_Key[[Abbreviation]:[Abbreviation]],MATCH(LEFT(INDEX(FPL_Fixtures_Extract[],MATCH($A52,FPL_Fixtures_Extract[[Player]:[Player]],0),MATCH(FPL_Combined[[#Headers],[Gameweek 11]],FPL_Fixtures_Extract[#Headers],0)),LEN(INDEX(FPL_Fixtures_Extract[],MATCH($A52,FPL_Fixtures_Extract[[Player]:[Player]],0),MATCH(FPL_Combined[[#Headers],[Gameweek 11]],FPL_Fixtures_Extract[#Headers],0)))-4),Team_Key[[Full Name]:[Full Name]],0))&amp;RIGHT(INDEX(FPL_Fixtures_Extract[],MATCH($A52,FPL_Fixtures_Extract[[Player]:[Player]],0),MATCH(FPL_Combined[[#Headers],[Gameweek 11]],FPL_Fixtures_Extract[#Headers],0)),3))</f>
        <v>ARS(H) 0-3</v>
      </c>
      <c r="M52" t="str">
        <f ca="1">IF(RIGHT(FPL_Combined[[#Headers],[Gameweek 12]],2)&lt;$B$622,INDEX(FPL_Results_Extract[Gameweek 12],MATCH($A52,FPL_Results_Extract[[Player]:[Player]],0)),INDEX(Team_Key[[Abbreviation]:[Abbreviation]],MATCH(LEFT(INDEX(FPL_Fixtures_Extract[],MATCH($A52,FPL_Fixtures_Extract[[Player]:[Player]],0),MATCH(FPL_Combined[[#Headers],[Gameweek 12]],FPL_Fixtures_Extract[#Headers],0)),LEN(INDEX(FPL_Fixtures_Extract[],MATCH($A52,FPL_Fixtures_Extract[[Player]:[Player]],0),MATCH(FPL_Combined[[#Headers],[Gameweek 12]],FPL_Fixtures_Extract[#Headers],0)))-4),Team_Key[[Full Name]:[Full Name]],0))&amp;RIGHT(INDEX(FPL_Fixtures_Extract[],MATCH($A52,FPL_Fixtures_Extract[[Player]:[Player]],0),MATCH(FPL_Combined[[#Headers],[Gameweek 12]],FPL_Fixtures_Extract[#Headers],0)),3))</f>
        <v>NOR(A) 0-1</v>
      </c>
      <c r="N52" t="str">
        <f ca="1">IF(RIGHT(FPL_Combined[[#Headers],[Gameweek 13]],2)&lt;$B$622,INDEX(FPL_Results_Extract[Gameweek 13],MATCH($A52,FPL_Results_Extract[[Player]:[Player]],0)),INDEX(Team_Key[[Abbreviation]:[Abbreviation]],MATCH(LEFT(INDEX(FPL_Fixtures_Extract[],MATCH($A52,FPL_Fixtures_Extract[[Player]:[Player]],0),MATCH(FPL_Combined[[#Headers],[Gameweek 13]],FPL_Fixtures_Extract[#Headers],0)),LEN(INDEX(FPL_Fixtures_Extract[],MATCH($A52,FPL_Fixtures_Extract[[Player]:[Player]],0),MATCH(FPL_Combined[[#Headers],[Gameweek 13]],FPL_Fixtures_Extract[#Headers],0)))-4),Team_Key[[Full Name]:[Full Name]],0))&amp;RIGHT(INDEX(FPL_Fixtures_Extract[],MATCH($A52,FPL_Fixtures_Extract[[Player]:[Player]],0),MATCH(FPL_Combined[[#Headers],[Gameweek 13]],FPL_Fixtures_Extract[#Headers],0)),3))</f>
        <v>BOU(H) 2-2</v>
      </c>
      <c r="O52" t="str">
        <f ca="1">IF(RIGHT(FPL_Combined[[#Headers],[Gameweek 14]],2)&lt;$B$622,INDEX(FPL_Results_Extract[Gameweek 14],MATCH($A52,FPL_Results_Extract[[Player]:[Player]],0)),INDEX(Team_Key[[Abbreviation]:[Abbreviation]],MATCH(LEFT(INDEX(FPL_Fixtures_Extract[],MATCH($A52,FPL_Fixtures_Extract[[Player]:[Player]],0),MATCH(FPL_Combined[[#Headers],[Gameweek 14]],FPL_Fixtures_Extract[#Headers],0)),LEN(INDEX(FPL_Fixtures_Extract[],MATCH($A52,FPL_Fixtures_Extract[[Player]:[Player]],0),MATCH(FPL_Combined[[#Headers],[Gameweek 14]],FPL_Fixtures_Extract[#Headers],0)))-4),Team_Key[[Full Name]:[Full Name]],0))&amp;RIGHT(INDEX(FPL_Fixtures_Extract[],MATCH($A52,FPL_Fixtures_Extract[[Player]:[Player]],0),MATCH(FPL_Combined[[#Headers],[Gameweek 14]],FPL_Fixtures_Extract[#Headers],0)),3))</f>
        <v>LIV(A) 0-1</v>
      </c>
      <c r="P52" t="str">
        <f ca="1">IF(RIGHT(FPL_Combined[[#Headers],[Gameweek 15]],2)&lt;$B$622,INDEX(FPL_Results_Extract[Gameweek 15],MATCH($A52,FPL_Results_Extract[[Player]:[Player]],0)),INDEX(Team_Key[[Abbreviation]:[Abbreviation]],MATCH(LEFT(INDEX(FPL_Fixtures_Extract[],MATCH($A52,FPL_Fixtures_Extract[[Player]:[Player]],0),MATCH(FPL_Combined[[#Headers],[Gameweek 15]],FPL_Fixtures_Extract[#Headers],0)),LEN(INDEX(FPL_Fixtures_Extract[],MATCH($A52,FPL_Fixtures_Extract[[Player]:[Player]],0),MATCH(FPL_Combined[[#Headers],[Gameweek 15]],FPL_Fixtures_Extract[#Headers],0)))-4),Team_Key[[Full Name]:[Full Name]],0))&amp;RIGHT(INDEX(FPL_Fixtures_Extract[],MATCH($A52,FPL_Fixtures_Extract[[Player]:[Player]],0),MATCH(FPL_Combined[[#Headers],[Gameweek 15]],FPL_Fixtures_Extract[#Headers],0)),3))</f>
        <v>LEI(H) 0-3</v>
      </c>
      <c r="Q52" t="str">
        <f ca="1">IF(RIGHT(FPL_Combined[[#Headers],[Gameweek 16]],2)&lt;$B$622,INDEX(FPL_Results_Extract[Gameweek 16],MATCH($A52,FPL_Results_Extract[[Player]:[Player]],0)),INDEX(Team_Key[[Abbreviation]:[Abbreviation]],MATCH(LEFT(INDEX(FPL_Fixtures_Extract[],MATCH($A52,FPL_Fixtures_Extract[[Player]:[Player]],0),MATCH(FPL_Combined[[#Headers],[Gameweek 16]],FPL_Fixtures_Extract[#Headers],0)),LEN(INDEX(FPL_Fixtures_Extract[],MATCH($A52,FPL_Fixtures_Extract[[Player]:[Player]],0),MATCH(FPL_Combined[[#Headers],[Gameweek 16]],FPL_Fixtures_Extract[#Headers],0)))-4),Team_Key[[Full Name]:[Full Name]],0))&amp;RIGHT(INDEX(FPL_Fixtures_Extract[],MATCH($A52,FPL_Fixtures_Extract[[Player]:[Player]],0),MATCH(FPL_Combined[[#Headers],[Gameweek 16]],FPL_Fixtures_Extract[#Headers],0)),3))</f>
        <v>MCI(A) 1-2</v>
      </c>
      <c r="R52" t="str">
        <f ca="1">IF(RIGHT(FPL_Combined[[#Headers],[Gameweek 17]],2)&lt;$B$622,INDEX(FPL_Results_Extract[Gameweek 17],MATCH($A52,FPL_Results_Extract[[Player]:[Player]],0)),INDEX(Team_Key[[Abbreviation]:[Abbreviation]],MATCH(LEFT(INDEX(FPL_Fixtures_Extract[],MATCH($A52,FPL_Fixtures_Extract[[Player]:[Player]],0),MATCH(FPL_Combined[[#Headers],[Gameweek 17]],FPL_Fixtures_Extract[#Headers],0)),LEN(INDEX(FPL_Fixtures_Extract[],MATCH($A52,FPL_Fixtures_Extract[[Player]:[Player]],0),MATCH(FPL_Combined[[#Headers],[Gameweek 17]],FPL_Fixtures_Extract[#Headers],0)))-4),Team_Key[[Full Name]:[Full Name]],0))&amp;RIGHT(INDEX(FPL_Fixtures_Extract[],MATCH($A52,FPL_Fixtures_Extract[[Player]:[Player]],0),MATCH(FPL_Combined[[#Headers],[Gameweek 17]],FPL_Fixtures_Extract[#Headers],0)),3))</f>
        <v>WHU(H) 0-0</v>
      </c>
      <c r="S52" t="str">
        <f ca="1">IF(RIGHT(FPL_Combined[[#Headers],[Gameweek 18]],2)&lt;$B$622,INDEX(FPL_Results_Extract[Gameweek 18],MATCH($A52,FPL_Results_Extract[[Player]:[Player]],0)),INDEX(Team_Key[[Abbreviation]:[Abbreviation]],MATCH(LEFT(INDEX(FPL_Fixtures_Extract[],MATCH($A52,FPL_Fixtures_Extract[[Player]:[Player]],0),MATCH(FPL_Combined[[#Headers],[Gameweek 18]],FPL_Fixtures_Extract[#Headers],0)),LEN(INDEX(FPL_Fixtures_Extract[],MATCH($A52,FPL_Fixtures_Extract[[Player]:[Player]],0),MATCH(FPL_Combined[[#Headers],[Gameweek 18]],FPL_Fixtures_Extract[#Headers],0)))-4),Team_Key[[Full Name]:[Full Name]],0))&amp;RIGHT(INDEX(FPL_Fixtures_Extract[],MATCH($A52,FPL_Fixtures_Extract[[Player]:[Player]],0),MATCH(FPL_Combined[[#Headers],[Gameweek 18]],FPL_Fixtures_Extract[#Headers],0)),3))</f>
        <v>WBA(H) 1-0</v>
      </c>
      <c r="T52" t="str">
        <f ca="1">IF(RIGHT(FPL_Combined[[#Headers],[Gameweek 19]],2)&lt;$B$622,INDEX(FPL_Results_Extract[Gameweek 19],MATCH($A52,FPL_Results_Extract[[Player]:[Player]],0)),INDEX(Team_Key[[Abbreviation]:[Abbreviation]],MATCH(LEFT(INDEX(FPL_Fixtures_Extract[],MATCH($A52,FPL_Fixtures_Extract[[Player]:[Player]],0),MATCH(FPL_Combined[[#Headers],[Gameweek 19]],FPL_Fixtures_Extract[#Headers],0)),LEN(INDEX(FPL_Fixtures_Extract[],MATCH($A52,FPL_Fixtures_Extract[[Player]:[Player]],0),MATCH(FPL_Combined[[#Headers],[Gameweek 19]],FPL_Fixtures_Extract[#Headers],0)))-4),Team_Key[[Full Name]:[Full Name]],0))&amp;RIGHT(INDEX(FPL_Fixtures_Extract[],MATCH($A52,FPL_Fixtures_Extract[[Player]:[Player]],0),MATCH(FPL_Combined[[#Headers],[Gameweek 19]],FPL_Fixtures_Extract[#Headers],0)),3))</f>
        <v>CRY(A) 0-0</v>
      </c>
      <c r="U52" t="str">
        <f ca="1">IF(RIGHT(FPL_Combined[[#Headers],[Gameweek 20]],2)&lt;$B$622,INDEX(FPL_Results_Extract[Gameweek 20],MATCH($A52,FPL_Results_Extract[[Player]:[Player]],0)),INDEX(Team_Key[[Abbreviation]:[Abbreviation]],MATCH(LEFT(INDEX(FPL_Fixtures_Extract[],MATCH($A52,FPL_Fixtures_Extract[[Player]:[Player]],0),MATCH(FPL_Combined[[#Headers],[Gameweek 20]],FPL_Fixtures_Extract[#Headers],0)),LEN(INDEX(FPL_Fixtures_Extract[],MATCH($A52,FPL_Fixtures_Extract[[Player]:[Player]],0),MATCH(FPL_Combined[[#Headers],[Gameweek 20]],FPL_Fixtures_Extract[#Headers],0)))-4),Team_Key[[Full Name]:[Full Name]],0))&amp;RIGHT(INDEX(FPL_Fixtures_Extract[],MATCH($A52,FPL_Fixtures_Extract[[Player]:[Player]],0),MATCH(FPL_Combined[[#Headers],[Gameweek 20]],FPL_Fixtures_Extract[#Headers],0)),3))</f>
        <v>MUN(A) 1-2</v>
      </c>
      <c r="V52" t="str">
        <f ca="1">IF(RIGHT(FPL_Combined[[#Headers],[Gameweek 21]],2)&lt;$B$622,INDEX(FPL_Results_Extract[Gameweek 21],MATCH($A52,FPL_Results_Extract[[Player]:[Player]],0)),INDEX(Team_Key[[Abbreviation]:[Abbreviation]],MATCH(LEFT(INDEX(FPL_Fixtures_Extract[],MATCH($A52,FPL_Fixtures_Extract[[Player]:[Player]],0),MATCH(FPL_Combined[[#Headers],[Gameweek 21]],FPL_Fixtures_Extract[#Headers],0)),LEN(INDEX(FPL_Fixtures_Extract[],MATCH($A52,FPL_Fixtures_Extract[[Player]:[Player]],0),MATCH(FPL_Combined[[#Headers],[Gameweek 21]],FPL_Fixtures_Extract[#Headers],0)))-4),Team_Key[[Full Name]:[Full Name]],0))&amp;RIGHT(INDEX(FPL_Fixtures_Extract[],MATCH($A52,FPL_Fixtures_Extract[[Player]:[Player]],0),MATCH(FPL_Combined[[#Headers],[Gameweek 21]],FPL_Fixtures_Extract[#Headers],0)),3))</f>
        <v>SUN(H) 2-4</v>
      </c>
      <c r="W52" t="str">
        <f ca="1">IF(RIGHT(FPL_Combined[[#Headers],[Gameweek 22]],2)&lt;$B$622,INDEX(FPL_Results_Extract[Gameweek 22],MATCH($A52,FPL_Results_Extract[[Player]:[Player]],0)),INDEX(Team_Key[[Abbreviation]:[Abbreviation]],MATCH(LEFT(INDEX(FPL_Fixtures_Extract[],MATCH($A52,FPL_Fixtures_Extract[[Player]:[Player]],0),MATCH(FPL_Combined[[#Headers],[Gameweek 22]],FPL_Fixtures_Extract[#Headers],0)),LEN(INDEX(FPL_Fixtures_Extract[],MATCH($A52,FPL_Fixtures_Extract[[Player]:[Player]],0),MATCH(FPL_Combined[[#Headers],[Gameweek 22]],FPL_Fixtures_Extract[#Headers],0)))-4),Team_Key[[Full Name]:[Full Name]],0))&amp;RIGHT(INDEX(FPL_Fixtures_Extract[],MATCH($A52,FPL_Fixtures_Extract[[Player]:[Player]],0),MATCH(FPL_Combined[[#Headers],[Gameweek 22]],FPL_Fixtures_Extract[#Headers],0)),3))</f>
        <v>WAT(H) 1-0</v>
      </c>
      <c r="X52" t="str">
        <f ca="1">IF(RIGHT(FPL_Combined[[#Headers],[Gameweek 23]],2)&lt;$B$622,INDEX(FPL_Results_Extract[Gameweek 23],MATCH($A52,FPL_Results_Extract[[Player]:[Player]],0)),INDEX(Team_Key[[Abbreviation]:[Abbreviation]],MATCH(LEFT(INDEX(FPL_Fixtures_Extract[],MATCH($A52,FPL_Fixtures_Extract[[Player]:[Player]],0),MATCH(FPL_Combined[[#Headers],[Gameweek 23]],FPL_Fixtures_Extract[#Headers],0)),LEN(INDEX(FPL_Fixtures_Extract[],MATCH($A52,FPL_Fixtures_Extract[[Player]:[Player]],0),MATCH(FPL_Combined[[#Headers],[Gameweek 23]],FPL_Fixtures_Extract[#Headers],0)))-4),Team_Key[[Full Name]:[Full Name]],0))&amp;RIGHT(INDEX(FPL_Fixtures_Extract[],MATCH($A52,FPL_Fixtures_Extract[[Player]:[Player]],0),MATCH(FPL_Combined[[#Headers],[Gameweek 23]],FPL_Fixtures_Extract[#Headers],0)),3))</f>
        <v>EVE(A) 2-1</v>
      </c>
      <c r="Y52" t="str">
        <f ca="1">IF(RIGHT(FPL_Combined[[#Headers],[Gameweek 24]],2)&lt;$B$622,INDEX(FPL_Results_Extract[Team],MATCH($A52,FPL_Results_Extract[[Player]:[Player]],0)),INDEX(Team_Key[[Abbreviation]:[Abbreviation]],MATCH(LEFT(INDEX(FPL_Fixtures_Extract[],MATCH($A52,FPL_Fixtures_Extract[[Player]:[Player]],0),MATCH(FPL_Combined[[#Headers],[Gameweek 24]],FPL_Fixtures_Extract[#Headers],0)),LEN(INDEX(FPL_Fixtures_Extract[],MATCH($A52,FPL_Fixtures_Extract[[Player]:[Player]],0),MATCH(FPL_Combined[[#Headers],[Gameweek 24]],FPL_Fixtures_Extract[#Headers],0)))-4),Team_Key[[Full Name]:[Full Name]],0))&amp;RIGHT(INDEX(FPL_Fixtures_Extract[],MATCH($A52,FPL_Fixtures_Extract[[Player]:[Player]],0),MATCH(FPL_Combined[[#Headers],[Gameweek 24]],FPL_Fixtures_Extract[#Headers],0)),3))</f>
        <v>SWA</v>
      </c>
      <c r="Z52" t="str">
        <f ca="1">IF(RIGHT(FPL_Combined[[#Headers],[Gameweek 25]],2)&lt;$B$622,INDEX(FPL_Results_Extract[Player],MATCH($A52,FPL_Results_Extract[[Player]:[Player]],0)),INDEX(Team_Key[[Abbreviation]:[Abbreviation]],MATCH(LEFT(INDEX(FPL_Fixtures_Extract[],MATCH($A52,FPL_Fixtures_Extract[[Player]:[Player]],0),MATCH(FPL_Combined[[#Headers],[Gameweek 25]],FPL_Fixtures_Extract[#Headers],0)),LEN(INDEX(FPL_Fixtures_Extract[],MATCH($A52,FPL_Fixtures_Extract[[Player]:[Player]],0),MATCH(FPL_Combined[[#Headers],[Gameweek 25]],FPL_Fixtures_Extract[#Headers],0)))-4),Team_Key[[Full Name]:[Full Name]],0))&amp;RIGHT(INDEX(FPL_Fixtures_Extract[],MATCH($A52,FPL_Fixtures_Extract[[Player]:[Player]],0),MATCH(FPL_Combined[[#Headers],[Gameweek 25]],FPL_Fixtures_Extract[#Headers],0)),3))</f>
        <v>Bartley</v>
      </c>
      <c r="AA52" t="str">
        <f ca="1">IF(RIGHT(FPL_Combined[[#Headers],[Gameweek 26]],2)&lt;$B$622,INDEX(FPL_Results_Extract[Gameweek 01],MATCH($A52,FPL_Results_Extract[[Player]:[Player]],0)),INDEX(Team_Key[[Abbreviation]:[Abbreviation]],MATCH(LEFT(INDEX(FPL_Fixtures_Extract[],MATCH($A52,FPL_Fixtures_Extract[[Player]:[Player]],0),MATCH(FPL_Combined[[#Headers],[Gameweek 26]],FPL_Fixtures_Extract[#Headers],0)),LEN(INDEX(FPL_Fixtures_Extract[],MATCH($A52,FPL_Fixtures_Extract[[Player]:[Player]],0),MATCH(FPL_Combined[[#Headers],[Gameweek 26]],FPL_Fixtures_Extract[#Headers],0)))-4),Team_Key[[Full Name]:[Full Name]],0))&amp;RIGHT(INDEX(FPL_Fixtures_Extract[],MATCH($A52,FPL_Fixtures_Extract[[Player]:[Player]],0),MATCH(FPL_Combined[[#Headers],[Gameweek 26]],FPL_Fixtures_Extract[#Headers],0)),3))</f>
        <v>CHE(A) 2-2</v>
      </c>
      <c r="AB52" t="str">
        <f ca="1">IF(RIGHT(FPL_Combined[[#Headers],[Gameweek 27]],2)&lt;$B$622,INDEX(FPL_Results_Extract[Gameweek 02],MATCH($A52,FPL_Results_Extract[[Player]:[Player]],0)),INDEX(Team_Key[[Abbreviation]:[Abbreviation]],MATCH(LEFT(INDEX(FPL_Fixtures_Extract[],MATCH($A52,FPL_Fixtures_Extract[[Player]:[Player]],0),MATCH(FPL_Combined[[#Headers],[Gameweek 27]],FPL_Fixtures_Extract[#Headers],0)),LEN(INDEX(FPL_Fixtures_Extract[],MATCH($A52,FPL_Fixtures_Extract[[Player]:[Player]],0),MATCH(FPL_Combined[[#Headers],[Gameweek 27]],FPL_Fixtures_Extract[#Headers],0)))-4),Team_Key[[Full Name]:[Full Name]],0))&amp;RIGHT(INDEX(FPL_Fixtures_Extract[],MATCH($A52,FPL_Fixtures_Extract[[Player]:[Player]],0),MATCH(FPL_Combined[[#Headers],[Gameweek 27]],FPL_Fixtures_Extract[#Headers],0)),3))</f>
        <v>NEW(H) 2-0</v>
      </c>
      <c r="AC52" t="str">
        <f ca="1">IF(RIGHT(FPL_Combined[[#Headers],[Gameweek 28]],2)&lt;$B$622,INDEX(FPL_Results_Extract[Gameweek 03],MATCH($A52,FPL_Results_Extract[[Player]:[Player]],0)),INDEX(Team_Key[[Abbreviation]:[Abbreviation]],MATCH(LEFT(INDEX(FPL_Fixtures_Extract[],MATCH($A52,FPL_Fixtures_Extract[[Player]:[Player]],0),MATCH(FPL_Combined[[#Headers],[Gameweek 28]],FPL_Fixtures_Extract[#Headers],0)),LEN(INDEX(FPL_Fixtures_Extract[],MATCH($A52,FPL_Fixtures_Extract[[Player]:[Player]],0),MATCH(FPL_Combined[[#Headers],[Gameweek 28]],FPL_Fixtures_Extract[#Headers],0)))-4),Team_Key[[Full Name]:[Full Name]],0))&amp;RIGHT(INDEX(FPL_Fixtures_Extract[],MATCH($A52,FPL_Fixtures_Extract[[Player]:[Player]],0),MATCH(FPL_Combined[[#Headers],[Gameweek 28]],FPL_Fixtures_Extract[#Headers],0)),3))</f>
        <v>SUN(A) 1-1</v>
      </c>
      <c r="AD52" t="str">
        <f ca="1">IF(RIGHT(FPL_Combined[[#Headers],[Gameweek 29]],2)&lt;$B$622,INDEX(FPL_Results_Extract[Gameweek 04],MATCH($A52,FPL_Results_Extract[[Player]:[Player]],0)),INDEX(Team_Key[[Abbreviation]:[Abbreviation]],MATCH(LEFT(INDEX(FPL_Fixtures_Extract[],MATCH($A52,FPL_Fixtures_Extract[[Player]:[Player]],0),MATCH(FPL_Combined[[#Headers],[Gameweek 29]],FPL_Fixtures_Extract[#Headers],0)),LEN(INDEX(FPL_Fixtures_Extract[],MATCH($A52,FPL_Fixtures_Extract[[Player]:[Player]],0),MATCH(FPL_Combined[[#Headers],[Gameweek 29]],FPL_Fixtures_Extract[#Headers],0)))-4),Team_Key[[Full Name]:[Full Name]],0))&amp;RIGHT(INDEX(FPL_Fixtures_Extract[],MATCH($A52,FPL_Fixtures_Extract[[Player]:[Player]],0),MATCH(FPL_Combined[[#Headers],[Gameweek 29]],FPL_Fixtures_Extract[#Headers],0)),3))</f>
        <v>NOR(H)</v>
      </c>
      <c r="AE52" t="str">
        <f ca="1">IF(RIGHT(FPL_Combined[[#Headers],[Gameweek 30]],2)&lt;$B$622,INDEX(FPL_Results_Extract[Gameweek 05],MATCH($A52,FPL_Results_Extract[[Player]:[Player]],0)),INDEX(Team_Key[[Abbreviation]:[Abbreviation]],MATCH(LEFT(INDEX(FPL_Fixtures_Extract[],MATCH($A52,FPL_Fixtures_Extract[[Player]:[Player]],0),MATCH(FPL_Combined[[#Headers],[Gameweek 30]],FPL_Fixtures_Extract[#Headers],0)),LEN(INDEX(FPL_Fixtures_Extract[],MATCH($A52,FPL_Fixtures_Extract[[Player]:[Player]],0),MATCH(FPL_Combined[[#Headers],[Gameweek 30]],FPL_Fixtures_Extract[#Headers],0)))-4),Team_Key[[Full Name]:[Full Name]],0))&amp;RIGHT(INDEX(FPL_Fixtures_Extract[],MATCH($A52,FPL_Fixtures_Extract[[Player]:[Player]],0),MATCH(FPL_Combined[[#Headers],[Gameweek 30]],FPL_Fixtures_Extract[#Headers],0)),3))</f>
        <v>BOU(A)</v>
      </c>
      <c r="AF52" t="str">
        <f ca="1">IF(RIGHT(FPL_Combined[[#Headers],[Gameweek 31]],2)&lt;$B$622,INDEX(FPL_Results_Extract[Gameweek 06],MATCH($A52,FPL_Results_Extract[[Player]:[Player]],0)),INDEX(Team_Key[[Abbreviation]:[Abbreviation]],MATCH(LEFT(INDEX(FPL_Fixtures_Extract[],MATCH($A52,FPL_Fixtures_Extract[[Player]:[Player]],0),MATCH(FPL_Combined[[#Headers],[Gameweek 31]],FPL_Fixtures_Extract[#Headers],0)),LEN(INDEX(FPL_Fixtures_Extract[],MATCH($A52,FPL_Fixtures_Extract[[Player]:[Player]],0),MATCH(FPL_Combined[[#Headers],[Gameweek 31]],FPL_Fixtures_Extract[#Headers],0)))-4),Team_Key[[Full Name]:[Full Name]],0))&amp;RIGHT(INDEX(FPL_Fixtures_Extract[],MATCH($A52,FPL_Fixtures_Extract[[Player]:[Player]],0),MATCH(FPL_Combined[[#Headers],[Gameweek 31]],FPL_Fixtures_Extract[#Headers],0)),3))</f>
        <v>AVL(H)</v>
      </c>
      <c r="AG52" t="str">
        <f ca="1">IF(RIGHT(FPL_Combined[[#Headers],[Gameweek 32]],2)&lt;$B$622,INDEX(FPL_Results_Extract[Gameweek 07],MATCH($A52,FPL_Results_Extract[[Player]:[Player]],0)),INDEX(Team_Key[[Abbreviation]:[Abbreviation]],MATCH(LEFT(INDEX(FPL_Fixtures_Extract[],MATCH($A52,FPL_Fixtures_Extract[[Player]:[Player]],0),MATCH(FPL_Combined[[#Headers],[Gameweek 32]],FPL_Fixtures_Extract[#Headers],0)),LEN(INDEX(FPL_Fixtures_Extract[],MATCH($A52,FPL_Fixtures_Extract[[Player]:[Player]],0),MATCH(FPL_Combined[[#Headers],[Gameweek 32]],FPL_Fixtures_Extract[#Headers],0)))-4),Team_Key[[Full Name]:[Full Name]],0))&amp;RIGHT(INDEX(FPL_Fixtures_Extract[],MATCH($A52,FPL_Fixtures_Extract[[Player]:[Player]],0),MATCH(FPL_Combined[[#Headers],[Gameweek 32]],FPL_Fixtures_Extract[#Headers],0)),3))</f>
        <v>STK(A)</v>
      </c>
      <c r="AH52" t="str">
        <f ca="1">IF(RIGHT(FPL_Combined[[#Headers],[Gameweek 33]],2)&lt;$B$622,INDEX(FPL_Results_Extract[Gameweek 08],MATCH($A52,FPL_Results_Extract[[Player]:[Player]],0)),INDEX(Team_Key[[Abbreviation]:[Abbreviation]],MATCH(LEFT(INDEX(FPL_Fixtures_Extract[],MATCH($A52,FPL_Fixtures_Extract[[Player]:[Player]],0),MATCH(FPL_Combined[[#Headers],[Gameweek 33]],FPL_Fixtures_Extract[#Headers],0)),LEN(INDEX(FPL_Fixtures_Extract[],MATCH($A52,FPL_Fixtures_Extract[[Player]:[Player]],0),MATCH(FPL_Combined[[#Headers],[Gameweek 33]],FPL_Fixtures_Extract[#Headers],0)))-4),Team_Key[[Full Name]:[Full Name]],0))&amp;RIGHT(INDEX(FPL_Fixtures_Extract[],MATCH($A52,FPL_Fixtures_Extract[[Player]:[Player]],0),MATCH(FPL_Combined[[#Headers],[Gameweek 33]],FPL_Fixtures_Extract[#Headers],0)),3))</f>
        <v>CHE(H)</v>
      </c>
      <c r="AI52" t="str">
        <f ca="1">IF(RIGHT(FPL_Combined[[#Headers],[Gameweek 34]],2)&lt;$B$622,INDEX(FPL_Results_Extract[Gameweek 09],MATCH($A52,FPL_Results_Extract[[Player]:[Player]],0)),INDEX(Team_Key[[Abbreviation]:[Abbreviation]],MATCH(LEFT(INDEX(FPL_Fixtures_Extract[],MATCH($A52,FPL_Fixtures_Extract[[Player]:[Player]],0),MATCH(FPL_Combined[[#Headers],[Gameweek 34]],FPL_Fixtures_Extract[#Headers],0)),LEN(INDEX(FPL_Fixtures_Extract[],MATCH($A52,FPL_Fixtures_Extract[[Player]:[Player]],0),MATCH(FPL_Combined[[#Headers],[Gameweek 34]],FPL_Fixtures_Extract[#Headers],0)))-4),Team_Key[[Full Name]:[Full Name]],0))&amp;RIGHT(INDEX(FPL_Fixtures_Extract[],MATCH($A52,FPL_Fixtures_Extract[[Player]:[Player]],0),MATCH(FPL_Combined[[#Headers],[Gameweek 34]],FPL_Fixtures_Extract[#Headers],0)),3))</f>
        <v>NEW(A)</v>
      </c>
      <c r="AJ52" t="str">
        <f ca="1">IF(RIGHT(FPL_Combined[[#Headers],[Gameweek 35]],2)&lt;$B$622,INDEX(FPL_Results_Extract[Gameweek 10],MATCH($A52,FPL_Results_Extract[[Player]:[Player]],0)),INDEX(Team_Key[[Abbreviation]:[Abbreviation]],MATCH(LEFT(INDEX(FPL_Fixtures_Extract[],MATCH($A52,FPL_Fixtures_Extract[[Player]:[Player]],0),MATCH(FPL_Combined[[#Headers],[Gameweek 35]],FPL_Fixtures_Extract[#Headers],0)),LEN(INDEX(FPL_Fixtures_Extract[],MATCH($A52,FPL_Fixtures_Extract[[Player]:[Player]],0),MATCH(FPL_Combined[[#Headers],[Gameweek 35]],FPL_Fixtures_Extract[#Headers],0)))-4),Team_Key[[Full Name]:[Full Name]],0))&amp;RIGHT(INDEX(FPL_Fixtures_Extract[],MATCH($A52,FPL_Fixtures_Extract[[Player]:[Player]],0),MATCH(FPL_Combined[[#Headers],[Gameweek 35]],FPL_Fixtures_Extract[#Headers],0)),3))</f>
        <v>LEI(A)</v>
      </c>
      <c r="AK52" t="str">
        <f ca="1">IF(RIGHT(FPL_Combined[[#Headers],[Gameweek 36]],2)&lt;$B$622,INDEX(FPL_Results_Extract[Gameweek 11],MATCH($A52,FPL_Results_Extract[[Player]:[Player]],0)),INDEX(Team_Key[[Abbreviation]:[Abbreviation]],MATCH(LEFT(INDEX(FPL_Fixtures_Extract[],MATCH($A52,FPL_Fixtures_Extract[[Player]:[Player]],0),MATCH(FPL_Combined[[#Headers],[Gameweek 36]],FPL_Fixtures_Extract[#Headers],0)),LEN(INDEX(FPL_Fixtures_Extract[],MATCH($A52,FPL_Fixtures_Extract[[Player]:[Player]],0),MATCH(FPL_Combined[[#Headers],[Gameweek 36]],FPL_Fixtures_Extract[#Headers],0)))-4),Team_Key[[Full Name]:[Full Name]],0))&amp;RIGHT(INDEX(FPL_Fixtures_Extract[],MATCH($A52,FPL_Fixtures_Extract[[Player]:[Player]],0),MATCH(FPL_Combined[[#Headers],[Gameweek 36]],FPL_Fixtures_Extract[#Headers],0)),3))</f>
        <v>LIV(H)</v>
      </c>
      <c r="AL52" t="str">
        <f ca="1">IF(RIGHT(FPL_Combined[[#Headers],[Gameweek 37]],2)&lt;$B$622,INDEX(FPL_Results_Extract[Gameweek 12],MATCH($A52,FPL_Results_Extract[[Player]:[Player]],0)),INDEX(Team_Key[[Abbreviation]:[Abbreviation]],MATCH(LEFT(INDEX(FPL_Fixtures_Extract[],MATCH($A52,FPL_Fixtures_Extract[[Player]:[Player]],0),MATCH(FPL_Combined[[#Headers],[Gameweek 37]],FPL_Fixtures_Extract[#Headers],0)),LEN(INDEX(FPL_Fixtures_Extract[],MATCH($A52,FPL_Fixtures_Extract[[Player]:[Player]],0),MATCH(FPL_Combined[[#Headers],[Gameweek 37]],FPL_Fixtures_Extract[#Headers],0)))-4),Team_Key[[Full Name]:[Full Name]],0))&amp;RIGHT(INDEX(FPL_Fixtures_Extract[],MATCH($A52,FPL_Fixtures_Extract[[Player]:[Player]],0),MATCH(FPL_Combined[[#Headers],[Gameweek 37]],FPL_Fixtures_Extract[#Headers],0)),3))</f>
        <v>WHU(A)</v>
      </c>
      <c r="AM52" t="str">
        <f ca="1">IF(RIGHT(FPL_Combined[[#Headers],[Gameweek 38]],2)&lt;$B$622,INDEX(FPL_Results_Extract[Gameweek 13],MATCH($A52,FPL_Results_Extract[[Player]:[Player]],0)),INDEX(Team_Key[[Abbreviation]:[Abbreviation]],MATCH(LEFT(INDEX(FPL_Fixtures_Extract[],MATCH($A52,FPL_Fixtures_Extract[[Player]:[Player]],0),MATCH(FPL_Combined[[#Headers],[Gameweek 38]],FPL_Fixtures_Extract[#Headers],0)),LEN(INDEX(FPL_Fixtures_Extract[],MATCH($A52,FPL_Fixtures_Extract[[Player]:[Player]],0),MATCH(FPL_Combined[[#Headers],[Gameweek 38]],FPL_Fixtures_Extract[#Headers],0)))-4),Team_Key[[Full Name]:[Full Name]],0))&amp;RIGHT(INDEX(FPL_Fixtures_Extract[],MATCH($A52,FPL_Fixtures_Extract[[Player]:[Player]],0),MATCH(FPL_Combined[[#Headers],[Gameweek 38]],FPL_Fixtures_Extract[#Headers],0)),3))</f>
        <v>MCI(H)</v>
      </c>
    </row>
    <row r="53" spans="1:39" x14ac:dyDescent="0.45">
      <c r="A53" t="s">
        <v>601</v>
      </c>
      <c r="B53" t="str">
        <f ca="1">IF(RIGHT(FPL_Combined[[#Headers],[Gameweek 01]],2)&lt;$B$622,INDEX(FPL_Results_Extract[Gameweek 01],MATCH($A53,FPL_Results_Extract[[Player]:[Player]],0)),INDEX(Team_Key[[Abbreviation]:[Abbreviation]],MATCH(LEFT(INDEX(FPL_Fixtures_Extract[],MATCH($A53,FPL_Fixtures_Extract[[Player]:[Player]],0),MATCH(FPL_Combined[[#Headers],[Gameweek 01]],FPL_Fixtures_Extract[#Headers],0)),LEN(INDEX(FPL_Fixtures_Extract[],MATCH($A53,FPL_Fixtures_Extract[[Player]:[Player]],0),MATCH(FPL_Combined[[#Headers],[Gameweek 01]],FPL_Fixtures_Extract[#Headers],0)))-4),Team_Key[[Full Name]:[Full Name]],0))&amp;RIGHT(INDEX(FPL_Fixtures_Extract[],MATCH($A53,FPL_Fixtures_Extract[[Player]:[Player]],0),MATCH(FPL_Combined[[#Headers],[Gameweek 01]],FPL_Fixtures_Extract[#Headers],0)),3))</f>
        <v>CRY(H) 1-3</v>
      </c>
      <c r="C53" t="str">
        <f ca="1">IF(RIGHT(FPL_Combined[[#Headers],[Gameweek 02]],2)&lt;$B$622,INDEX(FPL_Results_Extract[Gameweek 02],MATCH($A53,FPL_Results_Extract[[Player]:[Player]],0)),INDEX(Team_Key[[Abbreviation]:[Abbreviation]],MATCH(LEFT(INDEX(FPL_Fixtures_Extract[],MATCH($A53,FPL_Fixtures_Extract[[Player]:[Player]],0),MATCH(FPL_Combined[[#Headers],[Gameweek 02]],FPL_Fixtures_Extract[#Headers],0)),LEN(INDEX(FPL_Fixtures_Extract[],MATCH($A53,FPL_Fixtures_Extract[[Player]:[Player]],0),MATCH(FPL_Combined[[#Headers],[Gameweek 02]],FPL_Fixtures_Extract[#Headers],0)))-4),Team_Key[[Full Name]:[Full Name]],0))&amp;RIGHT(INDEX(FPL_Fixtures_Extract[],MATCH($A53,FPL_Fixtures_Extract[[Player]:[Player]],0),MATCH(FPL_Combined[[#Headers],[Gameweek 02]],FPL_Fixtures_Extract[#Headers],0)),3))</f>
        <v>SUN(A) 3-1</v>
      </c>
      <c r="D53" t="str">
        <f ca="1">IF(RIGHT(FPL_Combined[[#Headers],[Gameweek 03]],2)&lt;$B$622,INDEX(FPL_Results_Extract[Gameweek 03],MATCH($A53,FPL_Results_Extract[[Player]:[Player]],0)),INDEX(Team_Key[[Abbreviation]:[Abbreviation]],MATCH(LEFT(INDEX(FPL_Fixtures_Extract[],MATCH($A53,FPL_Fixtures_Extract[[Player]:[Player]],0),MATCH(FPL_Combined[[#Headers],[Gameweek 03]],FPL_Fixtures_Extract[#Headers],0)),LEN(INDEX(FPL_Fixtures_Extract[],MATCH($A53,FPL_Fixtures_Extract[[Player]:[Player]],0),MATCH(FPL_Combined[[#Headers],[Gameweek 03]],FPL_Fixtures_Extract[#Headers],0)))-4),Team_Key[[Full Name]:[Full Name]],0))&amp;RIGHT(INDEX(FPL_Fixtures_Extract[],MATCH($A53,FPL_Fixtures_Extract[[Player]:[Player]],0),MATCH(FPL_Combined[[#Headers],[Gameweek 03]],FPL_Fixtures_Extract[#Headers],0)),3))</f>
        <v>STK(H) 1-1</v>
      </c>
      <c r="E53" t="str">
        <f ca="1">IF(RIGHT(FPL_Combined[[#Headers],[Gameweek 04]],2)&lt;$B$622,INDEX(FPL_Results_Extract[Gameweek 04],MATCH($A53,FPL_Results_Extract[[Player]:[Player]],0)),INDEX(Team_Key[[Abbreviation]:[Abbreviation]],MATCH(LEFT(INDEX(FPL_Fixtures_Extract[],MATCH($A53,FPL_Fixtures_Extract[[Player]:[Player]],0),MATCH(FPL_Combined[[#Headers],[Gameweek 04]],FPL_Fixtures_Extract[#Headers],0)),LEN(INDEX(FPL_Fixtures_Extract[],MATCH($A53,FPL_Fixtures_Extract[[Player]:[Player]],0),MATCH(FPL_Combined[[#Headers],[Gameweek 04]],FPL_Fixtures_Extract[#Headers],0)))-4),Team_Key[[Full Name]:[Full Name]],0))&amp;RIGHT(INDEX(FPL_Fixtures_Extract[],MATCH($A53,FPL_Fixtures_Extract[[Player]:[Player]],0),MATCH(FPL_Combined[[#Headers],[Gameweek 04]],FPL_Fixtures_Extract[#Headers],0)),3))</f>
        <v>SOU(A) 0-3</v>
      </c>
      <c r="F53" t="str">
        <f ca="1">IF(RIGHT(FPL_Combined[[#Headers],[Gameweek 05]],2)&lt;$B$622,INDEX(FPL_Results_Extract[Gameweek 05],MATCH($A53,FPL_Results_Extract[[Player]:[Player]],0)),INDEX(Team_Key[[Abbreviation]:[Abbreviation]],MATCH(LEFT(INDEX(FPL_Fixtures_Extract[],MATCH($A53,FPL_Fixtures_Extract[[Player]:[Player]],0),MATCH(FPL_Combined[[#Headers],[Gameweek 05]],FPL_Fixtures_Extract[#Headers],0)),LEN(INDEX(FPL_Fixtures_Extract[],MATCH($A53,FPL_Fixtures_Extract[[Player]:[Player]],0),MATCH(FPL_Combined[[#Headers],[Gameweek 05]],FPL_Fixtures_Extract[#Headers],0)))-4),Team_Key[[Full Name]:[Full Name]],0))&amp;RIGHT(INDEX(FPL_Fixtures_Extract[],MATCH($A53,FPL_Fixtures_Extract[[Player]:[Player]],0),MATCH(FPL_Combined[[#Headers],[Gameweek 05]],FPL_Fixtures_Extract[#Headers],0)),3))</f>
        <v>BOU(H) 3-1</v>
      </c>
      <c r="G53" t="str">
        <f ca="1">IF(RIGHT(FPL_Combined[[#Headers],[Gameweek 06]],2)&lt;$B$622,INDEX(FPL_Results_Extract[Gameweek 06],MATCH($A53,FPL_Results_Extract[[Player]:[Player]],0)),INDEX(Team_Key[[Abbreviation]:[Abbreviation]],MATCH(LEFT(INDEX(FPL_Fixtures_Extract[],MATCH($A53,FPL_Fixtures_Extract[[Player]:[Player]],0),MATCH(FPL_Combined[[#Headers],[Gameweek 06]],FPL_Fixtures_Extract[#Headers],0)),LEN(INDEX(FPL_Fixtures_Extract[],MATCH($A53,FPL_Fixtures_Extract[[Player]:[Player]],0),MATCH(FPL_Combined[[#Headers],[Gameweek 06]],FPL_Fixtures_Extract[#Headers],0)))-4),Team_Key[[Full Name]:[Full Name]],0))&amp;RIGHT(INDEX(FPL_Fixtures_Extract[],MATCH($A53,FPL_Fixtures_Extract[[Player]:[Player]],0),MATCH(FPL_Combined[[#Headers],[Gameweek 06]],FPL_Fixtures_Extract[#Headers],0)),3))</f>
        <v>LIV(A) 1-1</v>
      </c>
      <c r="H53" t="str">
        <f ca="1">IF(RIGHT(FPL_Combined[[#Headers],[Gameweek 07]],2)&lt;$B$622,INDEX(FPL_Results_Extract[Gameweek 07],MATCH($A53,FPL_Results_Extract[[Player]:[Player]],0)),INDEX(Team_Key[[Abbreviation]:[Abbreviation]],MATCH(LEFT(INDEX(FPL_Fixtures_Extract[],MATCH($A53,FPL_Fixtures_Extract[[Player]:[Player]],0),MATCH(FPL_Combined[[#Headers],[Gameweek 07]],FPL_Fixtures_Extract[#Headers],0)),LEN(INDEX(FPL_Fixtures_Extract[],MATCH($A53,FPL_Fixtures_Extract[[Player]:[Player]],0),MATCH(FPL_Combined[[#Headers],[Gameweek 07]],FPL_Fixtures_Extract[#Headers],0)))-4),Team_Key[[Full Name]:[Full Name]],0))&amp;RIGHT(INDEX(FPL_Fixtures_Extract[],MATCH($A53,FPL_Fixtures_Extract[[Player]:[Player]],0),MATCH(FPL_Combined[[#Headers],[Gameweek 07]],FPL_Fixtures_Extract[#Headers],0)),3))</f>
        <v>WHU(A) 2-2</v>
      </c>
      <c r="I53" t="str">
        <f ca="1">IF(RIGHT(FPL_Combined[[#Headers],[Gameweek 08]],2)&lt;$B$622,INDEX(FPL_Results_Extract[Gameweek 08],MATCH($A53,FPL_Results_Extract[[Player]:[Player]],0)),INDEX(Team_Key[[Abbreviation]:[Abbreviation]],MATCH(LEFT(INDEX(FPL_Fixtures_Extract[],MATCH($A53,FPL_Fixtures_Extract[[Player]:[Player]],0),MATCH(FPL_Combined[[#Headers],[Gameweek 08]],FPL_Fixtures_Extract[#Headers],0)),LEN(INDEX(FPL_Fixtures_Extract[],MATCH($A53,FPL_Fixtures_Extract[[Player]:[Player]],0),MATCH(FPL_Combined[[#Headers],[Gameweek 08]],FPL_Fixtures_Extract[#Headers],0)))-4),Team_Key[[Full Name]:[Full Name]],0))&amp;RIGHT(INDEX(FPL_Fixtures_Extract[],MATCH($A53,FPL_Fixtures_Extract[[Player]:[Player]],0),MATCH(FPL_Combined[[#Headers],[Gameweek 08]],FPL_Fixtures_Extract[#Headers],0)),3))</f>
        <v>LEI(H) 1-2</v>
      </c>
      <c r="J53" t="str">
        <f ca="1">IF(RIGHT(FPL_Combined[[#Headers],[Gameweek 09]],2)&lt;$B$622,INDEX(FPL_Results_Extract[Gameweek 09],MATCH($A53,FPL_Results_Extract[[Player]:[Player]],0)),INDEX(Team_Key[[Abbreviation]:[Abbreviation]],MATCH(LEFT(INDEX(FPL_Fixtures_Extract[],MATCH($A53,FPL_Fixtures_Extract[[Player]:[Player]],0),MATCH(FPL_Combined[[#Headers],[Gameweek 09]],FPL_Fixtures_Extract[#Headers],0)),LEN(INDEX(FPL_Fixtures_Extract[],MATCH($A53,FPL_Fixtures_Extract[[Player]:[Player]],0),MATCH(FPL_Combined[[#Headers],[Gameweek 09]],FPL_Fixtures_Extract[#Headers],0)))-4),Team_Key[[Full Name]:[Full Name]],0))&amp;RIGHT(INDEX(FPL_Fixtures_Extract[],MATCH($A53,FPL_Fixtures_Extract[[Player]:[Player]],0),MATCH(FPL_Combined[[#Headers],[Gameweek 09]],FPL_Fixtures_Extract[#Headers],0)),3))</f>
        <v>NEW(A) 2-6</v>
      </c>
      <c r="K53" t="str">
        <f ca="1">IF(RIGHT(FPL_Combined[[#Headers],[Gameweek 10]],2)&lt;$B$622,INDEX(FPL_Results_Extract[Gameweek 10],MATCH($A53,FPL_Results_Extract[[Player]:[Player]],0)),INDEX(Team_Key[[Abbreviation]:[Abbreviation]],MATCH(LEFT(INDEX(FPL_Fixtures_Extract[],MATCH($A53,FPL_Fixtures_Extract[[Player]:[Player]],0),MATCH(FPL_Combined[[#Headers],[Gameweek 10]],FPL_Fixtures_Extract[#Headers],0)),LEN(INDEX(FPL_Fixtures_Extract[],MATCH($A53,FPL_Fixtures_Extract[[Player]:[Player]],0),MATCH(FPL_Combined[[#Headers],[Gameweek 10]],FPL_Fixtures_Extract[#Headers],0)))-4),Team_Key[[Full Name]:[Full Name]],0))&amp;RIGHT(INDEX(FPL_Fixtures_Extract[],MATCH($A53,FPL_Fixtures_Extract[[Player]:[Player]],0),MATCH(FPL_Combined[[#Headers],[Gameweek 10]],FPL_Fixtures_Extract[#Headers],0)),3))</f>
        <v>WBA(H) 0-1</v>
      </c>
      <c r="L53" t="str">
        <f ca="1">IF(RIGHT(FPL_Combined[[#Headers],[Gameweek 11]],2)&lt;$B$622,INDEX(FPL_Results_Extract[Gameweek 11],MATCH($A53,FPL_Results_Extract[[Player]:[Player]],0)),INDEX(Team_Key[[Abbreviation]:[Abbreviation]],MATCH(LEFT(INDEX(FPL_Fixtures_Extract[],MATCH($A53,FPL_Fixtures_Extract[[Player]:[Player]],0),MATCH(FPL_Combined[[#Headers],[Gameweek 11]],FPL_Fixtures_Extract[#Headers],0)),LEN(INDEX(FPL_Fixtures_Extract[],MATCH($A53,FPL_Fixtures_Extract[[Player]:[Player]],0),MATCH(FPL_Combined[[#Headers],[Gameweek 11]],FPL_Fixtures_Extract[#Headers],0)))-4),Team_Key[[Full Name]:[Full Name]],0))&amp;RIGHT(INDEX(FPL_Fixtures_Extract[],MATCH($A53,FPL_Fixtures_Extract[[Player]:[Player]],0),MATCH(FPL_Combined[[#Headers],[Gameweek 11]],FPL_Fixtures_Extract[#Headers],0)),3))</f>
        <v>MCI(A) 1-2</v>
      </c>
      <c r="M53" t="str">
        <f ca="1">IF(RIGHT(FPL_Combined[[#Headers],[Gameweek 12]],2)&lt;$B$622,INDEX(FPL_Results_Extract[Gameweek 12],MATCH($A53,FPL_Results_Extract[[Player]:[Player]],0)),INDEX(Team_Key[[Abbreviation]:[Abbreviation]],MATCH(LEFT(INDEX(FPL_Fixtures_Extract[],MATCH($A53,FPL_Fixtures_Extract[[Player]:[Player]],0),MATCH(FPL_Combined[[#Headers],[Gameweek 12]],FPL_Fixtures_Extract[#Headers],0)),LEN(INDEX(FPL_Fixtures_Extract[],MATCH($A53,FPL_Fixtures_Extract[[Player]:[Player]],0),MATCH(FPL_Combined[[#Headers],[Gameweek 12]],FPL_Fixtures_Extract[#Headers],0)))-4),Team_Key[[Full Name]:[Full Name]],0))&amp;RIGHT(INDEX(FPL_Fixtures_Extract[],MATCH($A53,FPL_Fixtures_Extract[[Player]:[Player]],0),MATCH(FPL_Combined[[#Headers],[Gameweek 12]],FPL_Fixtures_Extract[#Headers],0)),3))</f>
        <v>SWA(H) 1-0</v>
      </c>
      <c r="N53" t="str">
        <f ca="1">IF(RIGHT(FPL_Combined[[#Headers],[Gameweek 13]],2)&lt;$B$622,INDEX(FPL_Results_Extract[Gameweek 13],MATCH($A53,FPL_Results_Extract[[Player]:[Player]],0)),INDEX(Team_Key[[Abbreviation]:[Abbreviation]],MATCH(LEFT(INDEX(FPL_Fixtures_Extract[],MATCH($A53,FPL_Fixtures_Extract[[Player]:[Player]],0),MATCH(FPL_Combined[[#Headers],[Gameweek 13]],FPL_Fixtures_Extract[#Headers],0)),LEN(INDEX(FPL_Fixtures_Extract[],MATCH($A53,FPL_Fixtures_Extract[[Player]:[Player]],0),MATCH(FPL_Combined[[#Headers],[Gameweek 13]],FPL_Fixtures_Extract[#Headers],0)))-4),Team_Key[[Full Name]:[Full Name]],0))&amp;RIGHT(INDEX(FPL_Fixtures_Extract[],MATCH($A53,FPL_Fixtures_Extract[[Player]:[Player]],0),MATCH(FPL_Combined[[#Headers],[Gameweek 13]],FPL_Fixtures_Extract[#Headers],0)),3))</f>
        <v>CHE(A) 0-1</v>
      </c>
      <c r="O53" t="str">
        <f ca="1">IF(RIGHT(FPL_Combined[[#Headers],[Gameweek 14]],2)&lt;$B$622,INDEX(FPL_Results_Extract[Gameweek 14],MATCH($A53,FPL_Results_Extract[[Player]:[Player]],0)),INDEX(Team_Key[[Abbreviation]:[Abbreviation]],MATCH(LEFT(INDEX(FPL_Fixtures_Extract[],MATCH($A53,FPL_Fixtures_Extract[[Player]:[Player]],0),MATCH(FPL_Combined[[#Headers],[Gameweek 14]],FPL_Fixtures_Extract[#Headers],0)),LEN(INDEX(FPL_Fixtures_Extract[],MATCH($A53,FPL_Fixtures_Extract[[Player]:[Player]],0),MATCH(FPL_Combined[[#Headers],[Gameweek 14]],FPL_Fixtures_Extract[#Headers],0)))-4),Team_Key[[Full Name]:[Full Name]],0))&amp;RIGHT(INDEX(FPL_Fixtures_Extract[],MATCH($A53,FPL_Fixtures_Extract[[Player]:[Player]],0),MATCH(FPL_Combined[[#Headers],[Gameweek 14]],FPL_Fixtures_Extract[#Headers],0)),3))</f>
        <v>ARS(H) 1-1</v>
      </c>
      <c r="P53" t="str">
        <f ca="1">IF(RIGHT(FPL_Combined[[#Headers],[Gameweek 15]],2)&lt;$B$622,INDEX(FPL_Results_Extract[Gameweek 15],MATCH($A53,FPL_Results_Extract[[Player]:[Player]],0)),INDEX(Team_Key[[Abbreviation]:[Abbreviation]],MATCH(LEFT(INDEX(FPL_Fixtures_Extract[],MATCH($A53,FPL_Fixtures_Extract[[Player]:[Player]],0),MATCH(FPL_Combined[[#Headers],[Gameweek 15]],FPL_Fixtures_Extract[#Headers],0)),LEN(INDEX(FPL_Fixtures_Extract[],MATCH($A53,FPL_Fixtures_Extract[[Player]:[Player]],0),MATCH(FPL_Combined[[#Headers],[Gameweek 15]],FPL_Fixtures_Extract[#Headers],0)))-4),Team_Key[[Full Name]:[Full Name]],0))&amp;RIGHT(INDEX(FPL_Fixtures_Extract[],MATCH($A53,FPL_Fixtures_Extract[[Player]:[Player]],0),MATCH(FPL_Combined[[#Headers],[Gameweek 15]],FPL_Fixtures_Extract[#Headers],0)),3))</f>
        <v>WAT(A) 0-2</v>
      </c>
      <c r="Q53" t="str">
        <f ca="1">IF(RIGHT(FPL_Combined[[#Headers],[Gameweek 16]],2)&lt;$B$622,INDEX(FPL_Results_Extract[Gameweek 16],MATCH($A53,FPL_Results_Extract[[Player]:[Player]],0)),INDEX(Team_Key[[Abbreviation]:[Abbreviation]],MATCH(LEFT(INDEX(FPL_Fixtures_Extract[],MATCH($A53,FPL_Fixtures_Extract[[Player]:[Player]],0),MATCH(FPL_Combined[[#Headers],[Gameweek 16]],FPL_Fixtures_Extract[#Headers],0)),LEN(INDEX(FPL_Fixtures_Extract[],MATCH($A53,FPL_Fixtures_Extract[[Player]:[Player]],0),MATCH(FPL_Combined[[#Headers],[Gameweek 16]],FPL_Fixtures_Extract[#Headers],0)))-4),Team_Key[[Full Name]:[Full Name]],0))&amp;RIGHT(INDEX(FPL_Fixtures_Extract[],MATCH($A53,FPL_Fixtures_Extract[[Player]:[Player]],0),MATCH(FPL_Combined[[#Headers],[Gameweek 16]],FPL_Fixtures_Extract[#Headers],0)),3))</f>
        <v>EVE(H) 1-1</v>
      </c>
      <c r="R53" t="str">
        <f ca="1">IF(RIGHT(FPL_Combined[[#Headers],[Gameweek 17]],2)&lt;$B$622,INDEX(FPL_Results_Extract[Gameweek 17],MATCH($A53,FPL_Results_Extract[[Player]:[Player]],0)),INDEX(Team_Key[[Abbreviation]:[Abbreviation]],MATCH(LEFT(INDEX(FPL_Fixtures_Extract[],MATCH($A53,FPL_Fixtures_Extract[[Player]:[Player]],0),MATCH(FPL_Combined[[#Headers],[Gameweek 17]],FPL_Fixtures_Extract[#Headers],0)),LEN(INDEX(FPL_Fixtures_Extract[],MATCH($A53,FPL_Fixtures_Extract[[Player]:[Player]],0),MATCH(FPL_Combined[[#Headers],[Gameweek 17]],FPL_Fixtures_Extract[#Headers],0)))-4),Team_Key[[Full Name]:[Full Name]],0))&amp;RIGHT(INDEX(FPL_Fixtures_Extract[],MATCH($A53,FPL_Fixtures_Extract[[Player]:[Player]],0),MATCH(FPL_Combined[[#Headers],[Gameweek 17]],FPL_Fixtures_Extract[#Headers],0)),3))</f>
        <v>MUN(A) 2-1</v>
      </c>
      <c r="S53" t="str">
        <f ca="1">IF(RIGHT(FPL_Combined[[#Headers],[Gameweek 18]],2)&lt;$B$622,INDEX(FPL_Results_Extract[Gameweek 18],MATCH($A53,FPL_Results_Extract[[Player]:[Player]],0)),INDEX(Team_Key[[Abbreviation]:[Abbreviation]],MATCH(LEFT(INDEX(FPL_Fixtures_Extract[],MATCH($A53,FPL_Fixtures_Extract[[Player]:[Player]],0),MATCH(FPL_Combined[[#Headers],[Gameweek 18]],FPL_Fixtures_Extract[#Headers],0)),LEN(INDEX(FPL_Fixtures_Extract[],MATCH($A53,FPL_Fixtures_Extract[[Player]:[Player]],0),MATCH(FPL_Combined[[#Headers],[Gameweek 18]],FPL_Fixtures_Extract[#Headers],0)))-4),Team_Key[[Full Name]:[Full Name]],0))&amp;RIGHT(INDEX(FPL_Fixtures_Extract[],MATCH($A53,FPL_Fixtures_Extract[[Player]:[Player]],0),MATCH(FPL_Combined[[#Headers],[Gameweek 18]],FPL_Fixtures_Extract[#Headers],0)),3))</f>
        <v>TOT(A) 0-3</v>
      </c>
      <c r="T53" t="str">
        <f ca="1">IF(RIGHT(FPL_Combined[[#Headers],[Gameweek 19]],2)&lt;$B$622,INDEX(FPL_Results_Extract[Gameweek 19],MATCH($A53,FPL_Results_Extract[[Player]:[Player]],0)),INDEX(Team_Key[[Abbreviation]:[Abbreviation]],MATCH(LEFT(INDEX(FPL_Fixtures_Extract[],MATCH($A53,FPL_Fixtures_Extract[[Player]:[Player]],0),MATCH(FPL_Combined[[#Headers],[Gameweek 19]],FPL_Fixtures_Extract[#Headers],0)),LEN(INDEX(FPL_Fixtures_Extract[],MATCH($A53,FPL_Fixtures_Extract[[Player]:[Player]],0),MATCH(FPL_Combined[[#Headers],[Gameweek 19]],FPL_Fixtures_Extract[#Headers],0)))-4),Team_Key[[Full Name]:[Full Name]],0))&amp;RIGHT(INDEX(FPL_Fixtures_Extract[],MATCH($A53,FPL_Fixtures_Extract[[Player]:[Player]],0),MATCH(FPL_Combined[[#Headers],[Gameweek 19]],FPL_Fixtures_Extract[#Headers],0)),3))</f>
        <v>AVL(H) 2-0</v>
      </c>
      <c r="U53" t="str">
        <f ca="1">IF(RIGHT(FPL_Combined[[#Headers],[Gameweek 20]],2)&lt;$B$622,INDEX(FPL_Results_Extract[Gameweek 20],MATCH($A53,FPL_Results_Extract[[Player]:[Player]],0)),INDEX(Team_Key[[Abbreviation]:[Abbreviation]],MATCH(LEFT(INDEX(FPL_Fixtures_Extract[],MATCH($A53,FPL_Fixtures_Extract[[Player]:[Player]],0),MATCH(FPL_Combined[[#Headers],[Gameweek 20]],FPL_Fixtures_Extract[#Headers],0)),LEN(INDEX(FPL_Fixtures_Extract[],MATCH($A53,FPL_Fixtures_Extract[[Player]:[Player]],0),MATCH(FPL_Combined[[#Headers],[Gameweek 20]],FPL_Fixtures_Extract[#Headers],0)))-4),Team_Key[[Full Name]:[Full Name]],0))&amp;RIGHT(INDEX(FPL_Fixtures_Extract[],MATCH($A53,FPL_Fixtures_Extract[[Player]:[Player]],0),MATCH(FPL_Combined[[#Headers],[Gameweek 20]],FPL_Fixtures_Extract[#Headers],0)),3))</f>
        <v>SOU(H) 1-0</v>
      </c>
      <c r="V53" t="str">
        <f ca="1">IF(RIGHT(FPL_Combined[[#Headers],[Gameweek 21]],2)&lt;$B$622,INDEX(FPL_Results_Extract[Gameweek 21],MATCH($A53,FPL_Results_Extract[[Player]:[Player]],0)),INDEX(Team_Key[[Abbreviation]:[Abbreviation]],MATCH(LEFT(INDEX(FPL_Fixtures_Extract[],MATCH($A53,FPL_Fixtures_Extract[[Player]:[Player]],0),MATCH(FPL_Combined[[#Headers],[Gameweek 21]],FPL_Fixtures_Extract[#Headers],0)),LEN(INDEX(FPL_Fixtures_Extract[],MATCH($A53,FPL_Fixtures_Extract[[Player]:[Player]],0),MATCH(FPL_Combined[[#Headers],[Gameweek 21]],FPL_Fixtures_Extract[#Headers],0)))-4),Team_Key[[Full Name]:[Full Name]],0))&amp;RIGHT(INDEX(FPL_Fixtures_Extract[],MATCH($A53,FPL_Fixtures_Extract[[Player]:[Player]],0),MATCH(FPL_Combined[[#Headers],[Gameweek 21]],FPL_Fixtures_Extract[#Headers],0)),3))</f>
        <v>STK(A) 1-3</v>
      </c>
      <c r="W53" t="str">
        <f ca="1">IF(RIGHT(FPL_Combined[[#Headers],[Gameweek 22]],2)&lt;$B$622,INDEX(FPL_Results_Extract[Gameweek 22],MATCH($A53,FPL_Results_Extract[[Player]:[Player]],0)),INDEX(Team_Key[[Abbreviation]:[Abbreviation]],MATCH(LEFT(INDEX(FPL_Fixtures_Extract[],MATCH($A53,FPL_Fixtures_Extract[[Player]:[Player]],0),MATCH(FPL_Combined[[#Headers],[Gameweek 22]],FPL_Fixtures_Extract[#Headers],0)),LEN(INDEX(FPL_Fixtures_Extract[],MATCH($A53,FPL_Fixtures_Extract[[Player]:[Player]],0),MATCH(FPL_Combined[[#Headers],[Gameweek 22]],FPL_Fixtures_Extract[#Headers],0)))-4),Team_Key[[Full Name]:[Full Name]],0))&amp;RIGHT(INDEX(FPL_Fixtures_Extract[],MATCH($A53,FPL_Fixtures_Extract[[Player]:[Player]],0),MATCH(FPL_Combined[[#Headers],[Gameweek 22]],FPL_Fixtures_Extract[#Headers],0)),3))</f>
        <v>BOU(A) 0-3</v>
      </c>
      <c r="X53" t="str">
        <f ca="1">IF(RIGHT(FPL_Combined[[#Headers],[Gameweek 23]],2)&lt;$B$622,INDEX(FPL_Results_Extract[Gameweek 23],MATCH($A53,FPL_Results_Extract[[Player]:[Player]],0)),INDEX(Team_Key[[Abbreviation]:[Abbreviation]],MATCH(LEFT(INDEX(FPL_Fixtures_Extract[],MATCH($A53,FPL_Fixtures_Extract[[Player]:[Player]],0),MATCH(FPL_Combined[[#Headers],[Gameweek 23]],FPL_Fixtures_Extract[#Headers],0)),LEN(INDEX(FPL_Fixtures_Extract[],MATCH($A53,FPL_Fixtures_Extract[[Player]:[Player]],0),MATCH(FPL_Combined[[#Headers],[Gameweek 23]],FPL_Fixtures_Extract[#Headers],0)))-4),Team_Key[[Full Name]:[Full Name]],0))&amp;RIGHT(INDEX(FPL_Fixtures_Extract[],MATCH($A53,FPL_Fixtures_Extract[[Player]:[Player]],0),MATCH(FPL_Combined[[#Headers],[Gameweek 23]],FPL_Fixtures_Extract[#Headers],0)),3))</f>
        <v>LIV(H) 4-5</v>
      </c>
      <c r="Y53" t="str">
        <f ca="1">IF(RIGHT(FPL_Combined[[#Headers],[Gameweek 24]],2)&lt;$B$622,INDEX(FPL_Results_Extract[Team],MATCH($A53,FPL_Results_Extract[[Player]:[Player]],0)),INDEX(Team_Key[[Abbreviation]:[Abbreviation]],MATCH(LEFT(INDEX(FPL_Fixtures_Extract[],MATCH($A53,FPL_Fixtures_Extract[[Player]:[Player]],0),MATCH(FPL_Combined[[#Headers],[Gameweek 24]],FPL_Fixtures_Extract[#Headers],0)),LEN(INDEX(FPL_Fixtures_Extract[],MATCH($A53,FPL_Fixtures_Extract[[Player]:[Player]],0),MATCH(FPL_Combined[[#Headers],[Gameweek 24]],FPL_Fixtures_Extract[#Headers],0)))-4),Team_Key[[Full Name]:[Full Name]],0))&amp;RIGHT(INDEX(FPL_Fixtures_Extract[],MATCH($A53,FPL_Fixtures_Extract[[Player]:[Player]],0),MATCH(FPL_Combined[[#Headers],[Gameweek 24]],FPL_Fixtures_Extract[#Headers],0)),3))</f>
        <v>NOR</v>
      </c>
      <c r="Z53" t="str">
        <f ca="1">IF(RIGHT(FPL_Combined[[#Headers],[Gameweek 25]],2)&lt;$B$622,INDEX(FPL_Results_Extract[Player],MATCH($A53,FPL_Results_Extract[[Player]:[Player]],0)),INDEX(Team_Key[[Abbreviation]:[Abbreviation]],MATCH(LEFT(INDEX(FPL_Fixtures_Extract[],MATCH($A53,FPL_Fixtures_Extract[[Player]:[Player]],0),MATCH(FPL_Combined[[#Headers],[Gameweek 25]],FPL_Fixtures_Extract[#Headers],0)),LEN(INDEX(FPL_Fixtures_Extract[],MATCH($A53,FPL_Fixtures_Extract[[Player]:[Player]],0),MATCH(FPL_Combined[[#Headers],[Gameweek 25]],FPL_Fixtures_Extract[#Headers],0)))-4),Team_Key[[Full Name]:[Full Name]],0))&amp;RIGHT(INDEX(FPL_Fixtures_Extract[],MATCH($A53,FPL_Fixtures_Extract[[Player]:[Player]],0),MATCH(FPL_Combined[[#Headers],[Gameweek 25]],FPL_Fixtures_Extract[#Headers],0)),3))</f>
        <v>Bassong</v>
      </c>
      <c r="AA53" t="str">
        <f ca="1">IF(RIGHT(FPL_Combined[[#Headers],[Gameweek 26]],2)&lt;$B$622,INDEX(FPL_Results_Extract[Gameweek 01],MATCH($A53,FPL_Results_Extract[[Player]:[Player]],0)),INDEX(Team_Key[[Abbreviation]:[Abbreviation]],MATCH(LEFT(INDEX(FPL_Fixtures_Extract[],MATCH($A53,FPL_Fixtures_Extract[[Player]:[Player]],0),MATCH(FPL_Combined[[#Headers],[Gameweek 26]],FPL_Fixtures_Extract[#Headers],0)),LEN(INDEX(FPL_Fixtures_Extract[],MATCH($A53,FPL_Fixtures_Extract[[Player]:[Player]],0),MATCH(FPL_Combined[[#Headers],[Gameweek 26]],FPL_Fixtures_Extract[#Headers],0)))-4),Team_Key[[Full Name]:[Full Name]],0))&amp;RIGHT(INDEX(FPL_Fixtures_Extract[],MATCH($A53,FPL_Fixtures_Extract[[Player]:[Player]],0),MATCH(FPL_Combined[[#Headers],[Gameweek 26]],FPL_Fixtures_Extract[#Headers],0)),3))</f>
        <v>CRY(H) 1-3</v>
      </c>
      <c r="AB53" t="str">
        <f ca="1">IF(RIGHT(FPL_Combined[[#Headers],[Gameweek 27]],2)&lt;$B$622,INDEX(FPL_Results_Extract[Gameweek 02],MATCH($A53,FPL_Results_Extract[[Player]:[Player]],0)),INDEX(Team_Key[[Abbreviation]:[Abbreviation]],MATCH(LEFT(INDEX(FPL_Fixtures_Extract[],MATCH($A53,FPL_Fixtures_Extract[[Player]:[Player]],0),MATCH(FPL_Combined[[#Headers],[Gameweek 27]],FPL_Fixtures_Extract[#Headers],0)),LEN(INDEX(FPL_Fixtures_Extract[],MATCH($A53,FPL_Fixtures_Extract[[Player]:[Player]],0),MATCH(FPL_Combined[[#Headers],[Gameweek 27]],FPL_Fixtures_Extract[#Headers],0)))-4),Team_Key[[Full Name]:[Full Name]],0))&amp;RIGHT(INDEX(FPL_Fixtures_Extract[],MATCH($A53,FPL_Fixtures_Extract[[Player]:[Player]],0),MATCH(FPL_Combined[[#Headers],[Gameweek 27]],FPL_Fixtures_Extract[#Headers],0)),3))</f>
        <v>SUN(A) 3-1</v>
      </c>
      <c r="AC53" t="str">
        <f ca="1">IF(RIGHT(FPL_Combined[[#Headers],[Gameweek 28]],2)&lt;$B$622,INDEX(FPL_Results_Extract[Gameweek 03],MATCH($A53,FPL_Results_Extract[[Player]:[Player]],0)),INDEX(Team_Key[[Abbreviation]:[Abbreviation]],MATCH(LEFT(INDEX(FPL_Fixtures_Extract[],MATCH($A53,FPL_Fixtures_Extract[[Player]:[Player]],0),MATCH(FPL_Combined[[#Headers],[Gameweek 28]],FPL_Fixtures_Extract[#Headers],0)),LEN(INDEX(FPL_Fixtures_Extract[],MATCH($A53,FPL_Fixtures_Extract[[Player]:[Player]],0),MATCH(FPL_Combined[[#Headers],[Gameweek 28]],FPL_Fixtures_Extract[#Headers],0)))-4),Team_Key[[Full Name]:[Full Name]],0))&amp;RIGHT(INDEX(FPL_Fixtures_Extract[],MATCH($A53,FPL_Fixtures_Extract[[Player]:[Player]],0),MATCH(FPL_Combined[[#Headers],[Gameweek 28]],FPL_Fixtures_Extract[#Headers],0)),3))</f>
        <v>STK(H) 1-1</v>
      </c>
      <c r="AD53" t="str">
        <f ca="1">IF(RIGHT(FPL_Combined[[#Headers],[Gameweek 29]],2)&lt;$B$622,INDEX(FPL_Results_Extract[Gameweek 04],MATCH($A53,FPL_Results_Extract[[Player]:[Player]],0)),INDEX(Team_Key[[Abbreviation]:[Abbreviation]],MATCH(LEFT(INDEX(FPL_Fixtures_Extract[],MATCH($A53,FPL_Fixtures_Extract[[Player]:[Player]],0),MATCH(FPL_Combined[[#Headers],[Gameweek 29]],FPL_Fixtures_Extract[#Headers],0)),LEN(INDEX(FPL_Fixtures_Extract[],MATCH($A53,FPL_Fixtures_Extract[[Player]:[Player]],0),MATCH(FPL_Combined[[#Headers],[Gameweek 29]],FPL_Fixtures_Extract[#Headers],0)))-4),Team_Key[[Full Name]:[Full Name]],0))&amp;RIGHT(INDEX(FPL_Fixtures_Extract[],MATCH($A53,FPL_Fixtures_Extract[[Player]:[Player]],0),MATCH(FPL_Combined[[#Headers],[Gameweek 29]],FPL_Fixtures_Extract[#Headers],0)),3))</f>
        <v>SWA(A)</v>
      </c>
      <c r="AE53" t="str">
        <f ca="1">IF(RIGHT(FPL_Combined[[#Headers],[Gameweek 30]],2)&lt;$B$622,INDEX(FPL_Results_Extract[Gameweek 05],MATCH($A53,FPL_Results_Extract[[Player]:[Player]],0)),INDEX(Team_Key[[Abbreviation]:[Abbreviation]],MATCH(LEFT(INDEX(FPL_Fixtures_Extract[],MATCH($A53,FPL_Fixtures_Extract[[Player]:[Player]],0),MATCH(FPL_Combined[[#Headers],[Gameweek 30]],FPL_Fixtures_Extract[#Headers],0)),LEN(INDEX(FPL_Fixtures_Extract[],MATCH($A53,FPL_Fixtures_Extract[[Player]:[Player]],0),MATCH(FPL_Combined[[#Headers],[Gameweek 30]],FPL_Fixtures_Extract[#Headers],0)))-4),Team_Key[[Full Name]:[Full Name]],0))&amp;RIGHT(INDEX(FPL_Fixtures_Extract[],MATCH($A53,FPL_Fixtures_Extract[[Player]:[Player]],0),MATCH(FPL_Combined[[#Headers],[Gameweek 30]],FPL_Fixtures_Extract[#Headers],0)),3))</f>
        <v>MCI(H)</v>
      </c>
      <c r="AF53" t="str">
        <f ca="1">IF(RIGHT(FPL_Combined[[#Headers],[Gameweek 31]],2)&lt;$B$622,INDEX(FPL_Results_Extract[Gameweek 06],MATCH($A53,FPL_Results_Extract[[Player]:[Player]],0)),INDEX(Team_Key[[Abbreviation]:[Abbreviation]],MATCH(LEFT(INDEX(FPL_Fixtures_Extract[],MATCH($A53,FPL_Fixtures_Extract[[Player]:[Player]],0),MATCH(FPL_Combined[[#Headers],[Gameweek 31]],FPL_Fixtures_Extract[#Headers],0)),LEN(INDEX(FPL_Fixtures_Extract[],MATCH($A53,FPL_Fixtures_Extract[[Player]:[Player]],0),MATCH(FPL_Combined[[#Headers],[Gameweek 31]],FPL_Fixtures_Extract[#Headers],0)))-4),Team_Key[[Full Name]:[Full Name]],0))&amp;RIGHT(INDEX(FPL_Fixtures_Extract[],MATCH($A53,FPL_Fixtures_Extract[[Player]:[Player]],0),MATCH(FPL_Combined[[#Headers],[Gameweek 31]],FPL_Fixtures_Extract[#Headers],0)),3))</f>
        <v>WBA(A)</v>
      </c>
      <c r="AG53" t="str">
        <f ca="1">IF(RIGHT(FPL_Combined[[#Headers],[Gameweek 32]],2)&lt;$B$622,INDEX(FPL_Results_Extract[Gameweek 07],MATCH($A53,FPL_Results_Extract[[Player]:[Player]],0)),INDEX(Team_Key[[Abbreviation]:[Abbreviation]],MATCH(LEFT(INDEX(FPL_Fixtures_Extract[],MATCH($A53,FPL_Fixtures_Extract[[Player]:[Player]],0),MATCH(FPL_Combined[[#Headers],[Gameweek 32]],FPL_Fixtures_Extract[#Headers],0)),LEN(INDEX(FPL_Fixtures_Extract[],MATCH($A53,FPL_Fixtures_Extract[[Player]:[Player]],0),MATCH(FPL_Combined[[#Headers],[Gameweek 32]],FPL_Fixtures_Extract[#Headers],0)))-4),Team_Key[[Full Name]:[Full Name]],0))&amp;RIGHT(INDEX(FPL_Fixtures_Extract[],MATCH($A53,FPL_Fixtures_Extract[[Player]:[Player]],0),MATCH(FPL_Combined[[#Headers],[Gameweek 32]],FPL_Fixtures_Extract[#Headers],0)),3))</f>
        <v>NEW(H)</v>
      </c>
      <c r="AH53" t="str">
        <f ca="1">IF(RIGHT(FPL_Combined[[#Headers],[Gameweek 33]],2)&lt;$B$622,INDEX(FPL_Results_Extract[Gameweek 08],MATCH($A53,FPL_Results_Extract[[Player]:[Player]],0)),INDEX(Team_Key[[Abbreviation]:[Abbreviation]],MATCH(LEFT(INDEX(FPL_Fixtures_Extract[],MATCH($A53,FPL_Fixtures_Extract[[Player]:[Player]],0),MATCH(FPL_Combined[[#Headers],[Gameweek 33]],FPL_Fixtures_Extract[#Headers],0)),LEN(INDEX(FPL_Fixtures_Extract[],MATCH($A53,FPL_Fixtures_Extract[[Player]:[Player]],0),MATCH(FPL_Combined[[#Headers],[Gameweek 33]],FPL_Fixtures_Extract[#Headers],0)))-4),Team_Key[[Full Name]:[Full Name]],0))&amp;RIGHT(INDEX(FPL_Fixtures_Extract[],MATCH($A53,FPL_Fixtures_Extract[[Player]:[Player]],0),MATCH(FPL_Combined[[#Headers],[Gameweek 33]],FPL_Fixtures_Extract[#Headers],0)),3))</f>
        <v>CRY(A)</v>
      </c>
      <c r="AI53" t="str">
        <f ca="1">IF(RIGHT(FPL_Combined[[#Headers],[Gameweek 34]],2)&lt;$B$622,INDEX(FPL_Results_Extract[Gameweek 09],MATCH($A53,FPL_Results_Extract[[Player]:[Player]],0)),INDEX(Team_Key[[Abbreviation]:[Abbreviation]],MATCH(LEFT(INDEX(FPL_Fixtures_Extract[],MATCH($A53,FPL_Fixtures_Extract[[Player]:[Player]],0),MATCH(FPL_Combined[[#Headers],[Gameweek 34]],FPL_Fixtures_Extract[#Headers],0)),LEN(INDEX(FPL_Fixtures_Extract[],MATCH($A53,FPL_Fixtures_Extract[[Player]:[Player]],0),MATCH(FPL_Combined[[#Headers],[Gameweek 34]],FPL_Fixtures_Extract[#Headers],0)))-4),Team_Key[[Full Name]:[Full Name]],0))&amp;RIGHT(INDEX(FPL_Fixtures_Extract[],MATCH($A53,FPL_Fixtures_Extract[[Player]:[Player]],0),MATCH(FPL_Combined[[#Headers],[Gameweek 34]],FPL_Fixtures_Extract[#Headers],0)),3))</f>
        <v>SUN(H)</v>
      </c>
      <c r="AJ53" t="str">
        <f ca="1">IF(RIGHT(FPL_Combined[[#Headers],[Gameweek 35]],2)&lt;$B$622,INDEX(FPL_Results_Extract[Gameweek 10],MATCH($A53,FPL_Results_Extract[[Player]:[Player]],0)),INDEX(Team_Key[[Abbreviation]:[Abbreviation]],MATCH(LEFT(INDEX(FPL_Fixtures_Extract[],MATCH($A53,FPL_Fixtures_Extract[[Player]:[Player]],0),MATCH(FPL_Combined[[#Headers],[Gameweek 35]],FPL_Fixtures_Extract[#Headers],0)),LEN(INDEX(FPL_Fixtures_Extract[],MATCH($A53,FPL_Fixtures_Extract[[Player]:[Player]],0),MATCH(FPL_Combined[[#Headers],[Gameweek 35]],FPL_Fixtures_Extract[#Headers],0)))-4),Team_Key[[Full Name]:[Full Name]],0))&amp;RIGHT(INDEX(FPL_Fixtures_Extract[],MATCH($A53,FPL_Fixtures_Extract[[Player]:[Player]],0),MATCH(FPL_Combined[[#Headers],[Gameweek 35]],FPL_Fixtures_Extract[#Headers],0)),3))</f>
        <v>WAT(H)</v>
      </c>
      <c r="AK53" t="str">
        <f ca="1">IF(RIGHT(FPL_Combined[[#Headers],[Gameweek 36]],2)&lt;$B$622,INDEX(FPL_Results_Extract[Gameweek 11],MATCH($A53,FPL_Results_Extract[[Player]:[Player]],0)),INDEX(Team_Key[[Abbreviation]:[Abbreviation]],MATCH(LEFT(INDEX(FPL_Fixtures_Extract[],MATCH($A53,FPL_Fixtures_Extract[[Player]:[Player]],0),MATCH(FPL_Combined[[#Headers],[Gameweek 36]],FPL_Fixtures_Extract[#Headers],0)),LEN(INDEX(FPL_Fixtures_Extract[],MATCH($A53,FPL_Fixtures_Extract[[Player]:[Player]],0),MATCH(FPL_Combined[[#Headers],[Gameweek 36]],FPL_Fixtures_Extract[#Headers],0)))-4),Team_Key[[Full Name]:[Full Name]],0))&amp;RIGHT(INDEX(FPL_Fixtures_Extract[],MATCH($A53,FPL_Fixtures_Extract[[Player]:[Player]],0),MATCH(FPL_Combined[[#Headers],[Gameweek 36]],FPL_Fixtures_Extract[#Headers],0)),3))</f>
        <v>ARS(A)</v>
      </c>
      <c r="AL53" t="str">
        <f ca="1">IF(RIGHT(FPL_Combined[[#Headers],[Gameweek 37]],2)&lt;$B$622,INDEX(FPL_Results_Extract[Gameweek 12],MATCH($A53,FPL_Results_Extract[[Player]:[Player]],0)),INDEX(Team_Key[[Abbreviation]:[Abbreviation]],MATCH(LEFT(INDEX(FPL_Fixtures_Extract[],MATCH($A53,FPL_Fixtures_Extract[[Player]:[Player]],0),MATCH(FPL_Combined[[#Headers],[Gameweek 37]],FPL_Fixtures_Extract[#Headers],0)),LEN(INDEX(FPL_Fixtures_Extract[],MATCH($A53,FPL_Fixtures_Extract[[Player]:[Player]],0),MATCH(FPL_Combined[[#Headers],[Gameweek 37]],FPL_Fixtures_Extract[#Headers],0)))-4),Team_Key[[Full Name]:[Full Name]],0))&amp;RIGHT(INDEX(FPL_Fixtures_Extract[],MATCH($A53,FPL_Fixtures_Extract[[Player]:[Player]],0),MATCH(FPL_Combined[[#Headers],[Gameweek 37]],FPL_Fixtures_Extract[#Headers],0)),3))</f>
        <v>MUN(H)</v>
      </c>
      <c r="AM53" t="str">
        <f ca="1">IF(RIGHT(FPL_Combined[[#Headers],[Gameweek 38]],2)&lt;$B$622,INDEX(FPL_Results_Extract[Gameweek 13],MATCH($A53,FPL_Results_Extract[[Player]:[Player]],0)),INDEX(Team_Key[[Abbreviation]:[Abbreviation]],MATCH(LEFT(INDEX(FPL_Fixtures_Extract[],MATCH($A53,FPL_Fixtures_Extract[[Player]:[Player]],0),MATCH(FPL_Combined[[#Headers],[Gameweek 38]],FPL_Fixtures_Extract[#Headers],0)),LEN(INDEX(FPL_Fixtures_Extract[],MATCH($A53,FPL_Fixtures_Extract[[Player]:[Player]],0),MATCH(FPL_Combined[[#Headers],[Gameweek 38]],FPL_Fixtures_Extract[#Headers],0)))-4),Team_Key[[Full Name]:[Full Name]],0))&amp;RIGHT(INDEX(FPL_Fixtures_Extract[],MATCH($A53,FPL_Fixtures_Extract[[Player]:[Player]],0),MATCH(FPL_Combined[[#Headers],[Gameweek 38]],FPL_Fixtures_Extract[#Headers],0)),3))</f>
        <v>EVE(A)</v>
      </c>
    </row>
    <row r="54" spans="1:39" x14ac:dyDescent="0.45">
      <c r="A54" t="s">
        <v>484</v>
      </c>
      <c r="B54" t="str">
        <f ca="1">IF(RIGHT(FPL_Combined[[#Headers],[Gameweek 01]],2)&lt;$B$622,INDEX(FPL_Results_Extract[Gameweek 01],MATCH($A54,FPL_Results_Extract[[Player]:[Player]],0)),INDEX(Team_Key[[Abbreviation]:[Abbreviation]],MATCH(LEFT(INDEX(FPL_Fixtures_Extract[],MATCH($A54,FPL_Fixtures_Extract[[Player]:[Player]],0),MATCH(FPL_Combined[[#Headers],[Gameweek 01]],FPL_Fixtures_Extract[#Headers],0)),LEN(INDEX(FPL_Fixtures_Extract[],MATCH($A54,FPL_Fixtures_Extract[[Player]:[Player]],0),MATCH(FPL_Combined[[#Headers],[Gameweek 01]],FPL_Fixtures_Extract[#Headers],0)))-4),Team_Key[[Full Name]:[Full Name]],0))&amp;RIGHT(INDEX(FPL_Fixtures_Extract[],MATCH($A54,FPL_Fixtures_Extract[[Player]:[Player]],0),MATCH(FPL_Combined[[#Headers],[Gameweek 01]],FPL_Fixtures_Extract[#Headers],0)),3))</f>
        <v>N/A</v>
      </c>
      <c r="C54" t="str">
        <f ca="1">IF(RIGHT(FPL_Combined[[#Headers],[Gameweek 02]],2)&lt;$B$622,INDEX(FPL_Results_Extract[Gameweek 02],MATCH($A54,FPL_Results_Extract[[Player]:[Player]],0)),INDEX(Team_Key[[Abbreviation]:[Abbreviation]],MATCH(LEFT(INDEX(FPL_Fixtures_Extract[],MATCH($A54,FPL_Fixtures_Extract[[Player]:[Player]],0),MATCH(FPL_Combined[[#Headers],[Gameweek 02]],FPL_Fixtures_Extract[#Headers],0)),LEN(INDEX(FPL_Fixtures_Extract[],MATCH($A54,FPL_Fixtures_Extract[[Player]:[Player]],0),MATCH(FPL_Combined[[#Headers],[Gameweek 02]],FPL_Fixtures_Extract[#Headers],0)))-4),Team_Key[[Full Name]:[Full Name]],0))&amp;RIGHT(INDEX(FPL_Fixtures_Extract[],MATCH($A54,FPL_Fixtures_Extract[[Player]:[Player]],0),MATCH(FPL_Combined[[#Headers],[Gameweek 02]],FPL_Fixtures_Extract[#Headers],0)),3))</f>
        <v>N/A</v>
      </c>
      <c r="D54" t="str">
        <f ca="1">IF(RIGHT(FPL_Combined[[#Headers],[Gameweek 03]],2)&lt;$B$622,INDEX(FPL_Results_Extract[Gameweek 03],MATCH($A54,FPL_Results_Extract[[Player]:[Player]],0)),INDEX(Team_Key[[Abbreviation]:[Abbreviation]],MATCH(LEFT(INDEX(FPL_Fixtures_Extract[],MATCH($A54,FPL_Fixtures_Extract[[Player]:[Player]],0),MATCH(FPL_Combined[[#Headers],[Gameweek 03]],FPL_Fixtures_Extract[#Headers],0)),LEN(INDEX(FPL_Fixtures_Extract[],MATCH($A54,FPL_Fixtures_Extract[[Player]:[Player]],0),MATCH(FPL_Combined[[#Headers],[Gameweek 03]],FPL_Fixtures_Extract[#Headers],0)))-4),Team_Key[[Full Name]:[Full Name]],0))&amp;RIGHT(INDEX(FPL_Fixtures_Extract[],MATCH($A54,FPL_Fixtures_Extract[[Player]:[Player]],0),MATCH(FPL_Combined[[#Headers],[Gameweek 03]],FPL_Fixtures_Extract[#Headers],0)),3))</f>
        <v>N/A</v>
      </c>
      <c r="E54" t="str">
        <f ca="1">IF(RIGHT(FPL_Combined[[#Headers],[Gameweek 04]],2)&lt;$B$622,INDEX(FPL_Results_Extract[Gameweek 04],MATCH($A54,FPL_Results_Extract[[Player]:[Player]],0)),INDEX(Team_Key[[Abbreviation]:[Abbreviation]],MATCH(LEFT(INDEX(FPL_Fixtures_Extract[],MATCH($A54,FPL_Fixtures_Extract[[Player]:[Player]],0),MATCH(FPL_Combined[[#Headers],[Gameweek 04]],FPL_Fixtures_Extract[#Headers],0)),LEN(INDEX(FPL_Fixtures_Extract[],MATCH($A54,FPL_Fixtures_Extract[[Player]:[Player]],0),MATCH(FPL_Combined[[#Headers],[Gameweek 04]],FPL_Fixtures_Extract[#Headers],0)))-4),Team_Key[[Full Name]:[Full Name]],0))&amp;RIGHT(INDEX(FPL_Fixtures_Extract[],MATCH($A54,FPL_Fixtures_Extract[[Player]:[Player]],0),MATCH(FPL_Combined[[#Headers],[Gameweek 04]],FPL_Fixtures_Extract[#Headers],0)),3))</f>
        <v>N/A</v>
      </c>
      <c r="F54" t="str">
        <f ca="1">IF(RIGHT(FPL_Combined[[#Headers],[Gameweek 05]],2)&lt;$B$622,INDEX(FPL_Results_Extract[Gameweek 05],MATCH($A54,FPL_Results_Extract[[Player]:[Player]],0)),INDEX(Team_Key[[Abbreviation]:[Abbreviation]],MATCH(LEFT(INDEX(FPL_Fixtures_Extract[],MATCH($A54,FPL_Fixtures_Extract[[Player]:[Player]],0),MATCH(FPL_Combined[[#Headers],[Gameweek 05]],FPL_Fixtures_Extract[#Headers],0)),LEN(INDEX(FPL_Fixtures_Extract[],MATCH($A54,FPL_Fixtures_Extract[[Player]:[Player]],0),MATCH(FPL_Combined[[#Headers],[Gameweek 05]],FPL_Fixtures_Extract[#Headers],0)))-4),Team_Key[[Full Name]:[Full Name]],0))&amp;RIGHT(INDEX(FPL_Fixtures_Extract[],MATCH($A54,FPL_Fixtures_Extract[[Player]:[Player]],0),MATCH(FPL_Combined[[#Headers],[Gameweek 05]],FPL_Fixtures_Extract[#Headers],0)),3))</f>
        <v>N/A</v>
      </c>
      <c r="G54" t="str">
        <f ca="1">IF(RIGHT(FPL_Combined[[#Headers],[Gameweek 06]],2)&lt;$B$622,INDEX(FPL_Results_Extract[Gameweek 06],MATCH($A54,FPL_Results_Extract[[Player]:[Player]],0)),INDEX(Team_Key[[Abbreviation]:[Abbreviation]],MATCH(LEFT(INDEX(FPL_Fixtures_Extract[],MATCH($A54,FPL_Fixtures_Extract[[Player]:[Player]],0),MATCH(FPL_Combined[[#Headers],[Gameweek 06]],FPL_Fixtures_Extract[#Headers],0)),LEN(INDEX(FPL_Fixtures_Extract[],MATCH($A54,FPL_Fixtures_Extract[[Player]:[Player]],0),MATCH(FPL_Combined[[#Headers],[Gameweek 06]],FPL_Fixtures_Extract[#Headers],0)))-4),Team_Key[[Full Name]:[Full Name]],0))&amp;RIGHT(INDEX(FPL_Fixtures_Extract[],MATCH($A54,FPL_Fixtures_Extract[[Player]:[Player]],0),MATCH(FPL_Combined[[#Headers],[Gameweek 06]],FPL_Fixtures_Extract[#Headers],0)),3))</f>
        <v>N/A</v>
      </c>
      <c r="H54" t="str">
        <f ca="1">IF(RIGHT(FPL_Combined[[#Headers],[Gameweek 07]],2)&lt;$B$622,INDEX(FPL_Results_Extract[Gameweek 07],MATCH($A54,FPL_Results_Extract[[Player]:[Player]],0)),INDEX(Team_Key[[Abbreviation]:[Abbreviation]],MATCH(LEFT(INDEX(FPL_Fixtures_Extract[],MATCH($A54,FPL_Fixtures_Extract[[Player]:[Player]],0),MATCH(FPL_Combined[[#Headers],[Gameweek 07]],FPL_Fixtures_Extract[#Headers],0)),LEN(INDEX(FPL_Fixtures_Extract[],MATCH($A54,FPL_Fixtures_Extract[[Player]:[Player]],0),MATCH(FPL_Combined[[#Headers],[Gameweek 07]],FPL_Fixtures_Extract[#Headers],0)))-4),Team_Key[[Full Name]:[Full Name]],0))&amp;RIGHT(INDEX(FPL_Fixtures_Extract[],MATCH($A54,FPL_Fixtures_Extract[[Player]:[Player]],0),MATCH(FPL_Combined[[#Headers],[Gameweek 07]],FPL_Fixtures_Extract[#Headers],0)),3))</f>
        <v>N/A</v>
      </c>
      <c r="I54" t="str">
        <f ca="1">IF(RIGHT(FPL_Combined[[#Headers],[Gameweek 08]],2)&lt;$B$622,INDEX(FPL_Results_Extract[Gameweek 08],MATCH($A54,FPL_Results_Extract[[Player]:[Player]],0)),INDEX(Team_Key[[Abbreviation]:[Abbreviation]],MATCH(LEFT(INDEX(FPL_Fixtures_Extract[],MATCH($A54,FPL_Fixtures_Extract[[Player]:[Player]],0),MATCH(FPL_Combined[[#Headers],[Gameweek 08]],FPL_Fixtures_Extract[#Headers],0)),LEN(INDEX(FPL_Fixtures_Extract[],MATCH($A54,FPL_Fixtures_Extract[[Player]:[Player]],0),MATCH(FPL_Combined[[#Headers],[Gameweek 08]],FPL_Fixtures_Extract[#Headers],0)))-4),Team_Key[[Full Name]:[Full Name]],0))&amp;RIGHT(INDEX(FPL_Fixtures_Extract[],MATCH($A54,FPL_Fixtures_Extract[[Player]:[Player]],0),MATCH(FPL_Combined[[#Headers],[Gameweek 08]],FPL_Fixtures_Extract[#Headers],0)),3))</f>
        <v>N/A</v>
      </c>
      <c r="J54" t="str">
        <f ca="1">IF(RIGHT(FPL_Combined[[#Headers],[Gameweek 09]],2)&lt;$B$622,INDEX(FPL_Results_Extract[Gameweek 09],MATCH($A54,FPL_Results_Extract[[Player]:[Player]],0)),INDEX(Team_Key[[Abbreviation]:[Abbreviation]],MATCH(LEFT(INDEX(FPL_Fixtures_Extract[],MATCH($A54,FPL_Fixtures_Extract[[Player]:[Player]],0),MATCH(FPL_Combined[[#Headers],[Gameweek 09]],FPL_Fixtures_Extract[#Headers],0)),LEN(INDEX(FPL_Fixtures_Extract[],MATCH($A54,FPL_Fixtures_Extract[[Player]:[Player]],0),MATCH(FPL_Combined[[#Headers],[Gameweek 09]],FPL_Fixtures_Extract[#Headers],0)))-4),Team_Key[[Full Name]:[Full Name]],0))&amp;RIGHT(INDEX(FPL_Fixtures_Extract[],MATCH($A54,FPL_Fixtures_Extract[[Player]:[Player]],0),MATCH(FPL_Combined[[#Headers],[Gameweek 09]],FPL_Fixtures_Extract[#Headers],0)),3))</f>
        <v>N/A</v>
      </c>
      <c r="K54" t="str">
        <f ca="1">IF(RIGHT(FPL_Combined[[#Headers],[Gameweek 10]],2)&lt;$B$622,INDEX(FPL_Results_Extract[Gameweek 10],MATCH($A54,FPL_Results_Extract[[Player]:[Player]],0)),INDEX(Team_Key[[Abbreviation]:[Abbreviation]],MATCH(LEFT(INDEX(FPL_Fixtures_Extract[],MATCH($A54,FPL_Fixtures_Extract[[Player]:[Player]],0),MATCH(FPL_Combined[[#Headers],[Gameweek 10]],FPL_Fixtures_Extract[#Headers],0)),LEN(INDEX(FPL_Fixtures_Extract[],MATCH($A54,FPL_Fixtures_Extract[[Player]:[Player]],0),MATCH(FPL_Combined[[#Headers],[Gameweek 10]],FPL_Fixtures_Extract[#Headers],0)))-4),Team_Key[[Full Name]:[Full Name]],0))&amp;RIGHT(INDEX(FPL_Fixtures_Extract[],MATCH($A54,FPL_Fixtures_Extract[[Player]:[Player]],0),MATCH(FPL_Combined[[#Headers],[Gameweek 10]],FPL_Fixtures_Extract[#Headers],0)),3))</f>
        <v>N/A</v>
      </c>
      <c r="L54" t="str">
        <f ca="1">IF(RIGHT(FPL_Combined[[#Headers],[Gameweek 11]],2)&lt;$B$622,INDEX(FPL_Results_Extract[Gameweek 11],MATCH($A54,FPL_Results_Extract[[Player]:[Player]],0)),INDEX(Team_Key[[Abbreviation]:[Abbreviation]],MATCH(LEFT(INDEX(FPL_Fixtures_Extract[],MATCH($A54,FPL_Fixtures_Extract[[Player]:[Player]],0),MATCH(FPL_Combined[[#Headers],[Gameweek 11]],FPL_Fixtures_Extract[#Headers],0)),LEN(INDEX(FPL_Fixtures_Extract[],MATCH($A54,FPL_Fixtures_Extract[[Player]:[Player]],0),MATCH(FPL_Combined[[#Headers],[Gameweek 11]],FPL_Fixtures_Extract[#Headers],0)))-4),Team_Key[[Full Name]:[Full Name]],0))&amp;RIGHT(INDEX(FPL_Fixtures_Extract[],MATCH($A54,FPL_Fixtures_Extract[[Player]:[Player]],0),MATCH(FPL_Combined[[#Headers],[Gameweek 11]],FPL_Fixtures_Extract[#Headers],0)),3))</f>
        <v>N/A</v>
      </c>
      <c r="M54" t="str">
        <f ca="1">IF(RIGHT(FPL_Combined[[#Headers],[Gameweek 12]],2)&lt;$B$622,INDEX(FPL_Results_Extract[Gameweek 12],MATCH($A54,FPL_Results_Extract[[Player]:[Player]],0)),INDEX(Team_Key[[Abbreviation]:[Abbreviation]],MATCH(LEFT(INDEX(FPL_Fixtures_Extract[],MATCH($A54,FPL_Fixtures_Extract[[Player]:[Player]],0),MATCH(FPL_Combined[[#Headers],[Gameweek 12]],FPL_Fixtures_Extract[#Headers],0)),LEN(INDEX(FPL_Fixtures_Extract[],MATCH($A54,FPL_Fixtures_Extract[[Player]:[Player]],0),MATCH(FPL_Combined[[#Headers],[Gameweek 12]],FPL_Fixtures_Extract[#Headers],0)))-4),Team_Key[[Full Name]:[Full Name]],0))&amp;RIGHT(INDEX(FPL_Fixtures_Extract[],MATCH($A54,FPL_Fixtures_Extract[[Player]:[Player]],0),MATCH(FPL_Combined[[#Headers],[Gameweek 12]],FPL_Fixtures_Extract[#Headers],0)),3))</f>
        <v>N/A</v>
      </c>
      <c r="N54" t="str">
        <f ca="1">IF(RIGHT(FPL_Combined[[#Headers],[Gameweek 13]],2)&lt;$B$622,INDEX(FPL_Results_Extract[Gameweek 13],MATCH($A54,FPL_Results_Extract[[Player]:[Player]],0)),INDEX(Team_Key[[Abbreviation]:[Abbreviation]],MATCH(LEFT(INDEX(FPL_Fixtures_Extract[],MATCH($A54,FPL_Fixtures_Extract[[Player]:[Player]],0),MATCH(FPL_Combined[[#Headers],[Gameweek 13]],FPL_Fixtures_Extract[#Headers],0)),LEN(INDEX(FPL_Fixtures_Extract[],MATCH($A54,FPL_Fixtures_Extract[[Player]:[Player]],0),MATCH(FPL_Combined[[#Headers],[Gameweek 13]],FPL_Fixtures_Extract[#Headers],0)))-4),Team_Key[[Full Name]:[Full Name]],0))&amp;RIGHT(INDEX(FPL_Fixtures_Extract[],MATCH($A54,FPL_Fixtures_Extract[[Player]:[Player]],0),MATCH(FPL_Combined[[#Headers],[Gameweek 13]],FPL_Fixtures_Extract[#Headers],0)),3))</f>
        <v>N/A</v>
      </c>
      <c r="O54" t="str">
        <f ca="1">IF(RIGHT(FPL_Combined[[#Headers],[Gameweek 14]],2)&lt;$B$622,INDEX(FPL_Results_Extract[Gameweek 14],MATCH($A54,FPL_Results_Extract[[Player]:[Player]],0)),INDEX(Team_Key[[Abbreviation]:[Abbreviation]],MATCH(LEFT(INDEX(FPL_Fixtures_Extract[],MATCH($A54,FPL_Fixtures_Extract[[Player]:[Player]],0),MATCH(FPL_Combined[[#Headers],[Gameweek 14]],FPL_Fixtures_Extract[#Headers],0)),LEN(INDEX(FPL_Fixtures_Extract[],MATCH($A54,FPL_Fixtures_Extract[[Player]:[Player]],0),MATCH(FPL_Combined[[#Headers],[Gameweek 14]],FPL_Fixtures_Extract[#Headers],0)))-4),Team_Key[[Full Name]:[Full Name]],0))&amp;RIGHT(INDEX(FPL_Fixtures_Extract[],MATCH($A54,FPL_Fixtures_Extract[[Player]:[Player]],0),MATCH(FPL_Combined[[#Headers],[Gameweek 14]],FPL_Fixtures_Extract[#Headers],0)),3))</f>
        <v>N/A</v>
      </c>
      <c r="P54" t="str">
        <f ca="1">IF(RIGHT(FPL_Combined[[#Headers],[Gameweek 15]],2)&lt;$B$622,INDEX(FPL_Results_Extract[Gameweek 15],MATCH($A54,FPL_Results_Extract[[Player]:[Player]],0)),INDEX(Team_Key[[Abbreviation]:[Abbreviation]],MATCH(LEFT(INDEX(FPL_Fixtures_Extract[],MATCH($A54,FPL_Fixtures_Extract[[Player]:[Player]],0),MATCH(FPL_Combined[[#Headers],[Gameweek 15]],FPL_Fixtures_Extract[#Headers],0)),LEN(INDEX(FPL_Fixtures_Extract[],MATCH($A54,FPL_Fixtures_Extract[[Player]:[Player]],0),MATCH(FPL_Combined[[#Headers],[Gameweek 15]],FPL_Fixtures_Extract[#Headers],0)))-4),Team_Key[[Full Name]:[Full Name]],0))&amp;RIGHT(INDEX(FPL_Fixtures_Extract[],MATCH($A54,FPL_Fixtures_Extract[[Player]:[Player]],0),MATCH(FPL_Combined[[#Headers],[Gameweek 15]],FPL_Fixtures_Extract[#Headers],0)),3))</f>
        <v>N/A</v>
      </c>
      <c r="Q54" t="str">
        <f ca="1">IF(RIGHT(FPL_Combined[[#Headers],[Gameweek 16]],2)&lt;$B$622,INDEX(FPL_Results_Extract[Gameweek 16],MATCH($A54,FPL_Results_Extract[[Player]:[Player]],0)),INDEX(Team_Key[[Abbreviation]:[Abbreviation]],MATCH(LEFT(INDEX(FPL_Fixtures_Extract[],MATCH($A54,FPL_Fixtures_Extract[[Player]:[Player]],0),MATCH(FPL_Combined[[#Headers],[Gameweek 16]],FPL_Fixtures_Extract[#Headers],0)),LEN(INDEX(FPL_Fixtures_Extract[],MATCH($A54,FPL_Fixtures_Extract[[Player]:[Player]],0),MATCH(FPL_Combined[[#Headers],[Gameweek 16]],FPL_Fixtures_Extract[#Headers],0)))-4),Team_Key[[Full Name]:[Full Name]],0))&amp;RIGHT(INDEX(FPL_Fixtures_Extract[],MATCH($A54,FPL_Fixtures_Extract[[Player]:[Player]],0),MATCH(FPL_Combined[[#Headers],[Gameweek 16]],FPL_Fixtures_Extract[#Headers],0)),3))</f>
        <v>N/A</v>
      </c>
      <c r="R54" t="str">
        <f ca="1">IF(RIGHT(FPL_Combined[[#Headers],[Gameweek 17]],2)&lt;$B$622,INDEX(FPL_Results_Extract[Gameweek 17],MATCH($A54,FPL_Results_Extract[[Player]:[Player]],0)),INDEX(Team_Key[[Abbreviation]:[Abbreviation]],MATCH(LEFT(INDEX(FPL_Fixtures_Extract[],MATCH($A54,FPL_Fixtures_Extract[[Player]:[Player]],0),MATCH(FPL_Combined[[#Headers],[Gameweek 17]],FPL_Fixtures_Extract[#Headers],0)),LEN(INDEX(FPL_Fixtures_Extract[],MATCH($A54,FPL_Fixtures_Extract[[Player]:[Player]],0),MATCH(FPL_Combined[[#Headers],[Gameweek 17]],FPL_Fixtures_Extract[#Headers],0)))-4),Team_Key[[Full Name]:[Full Name]],0))&amp;RIGHT(INDEX(FPL_Fixtures_Extract[],MATCH($A54,FPL_Fixtures_Extract[[Player]:[Player]],0),MATCH(FPL_Combined[[#Headers],[Gameweek 17]],FPL_Fixtures_Extract[#Headers],0)),3))</f>
        <v>N/A</v>
      </c>
      <c r="S54" t="str">
        <f ca="1">IF(RIGHT(FPL_Combined[[#Headers],[Gameweek 18]],2)&lt;$B$622,INDEX(FPL_Results_Extract[Gameweek 18],MATCH($A54,FPL_Results_Extract[[Player]:[Player]],0)),INDEX(Team_Key[[Abbreviation]:[Abbreviation]],MATCH(LEFT(INDEX(FPL_Fixtures_Extract[],MATCH($A54,FPL_Fixtures_Extract[[Player]:[Player]],0),MATCH(FPL_Combined[[#Headers],[Gameweek 18]],FPL_Fixtures_Extract[#Headers],0)),LEN(INDEX(FPL_Fixtures_Extract[],MATCH($A54,FPL_Fixtures_Extract[[Player]:[Player]],0),MATCH(FPL_Combined[[#Headers],[Gameweek 18]],FPL_Fixtures_Extract[#Headers],0)))-4),Team_Key[[Full Name]:[Full Name]],0))&amp;RIGHT(INDEX(FPL_Fixtures_Extract[],MATCH($A54,FPL_Fixtures_Extract[[Player]:[Player]],0),MATCH(FPL_Combined[[#Headers],[Gameweek 18]],FPL_Fixtures_Extract[#Headers],0)),3))</f>
        <v>N/A</v>
      </c>
      <c r="T54" t="str">
        <f ca="1">IF(RIGHT(FPL_Combined[[#Headers],[Gameweek 19]],2)&lt;$B$622,INDEX(FPL_Results_Extract[Gameweek 19],MATCH($A54,FPL_Results_Extract[[Player]:[Player]],0)),INDEX(Team_Key[[Abbreviation]:[Abbreviation]],MATCH(LEFT(INDEX(FPL_Fixtures_Extract[],MATCH($A54,FPL_Fixtures_Extract[[Player]:[Player]],0),MATCH(FPL_Combined[[#Headers],[Gameweek 19]],FPL_Fixtures_Extract[#Headers],0)),LEN(INDEX(FPL_Fixtures_Extract[],MATCH($A54,FPL_Fixtures_Extract[[Player]:[Player]],0),MATCH(FPL_Combined[[#Headers],[Gameweek 19]],FPL_Fixtures_Extract[#Headers],0)))-4),Team_Key[[Full Name]:[Full Name]],0))&amp;RIGHT(INDEX(FPL_Fixtures_Extract[],MATCH($A54,FPL_Fixtures_Extract[[Player]:[Player]],0),MATCH(FPL_Combined[[#Headers],[Gameweek 19]],FPL_Fixtures_Extract[#Headers],0)),3))</f>
        <v>LIV(H) 0-1</v>
      </c>
      <c r="U54" t="str">
        <f ca="1">IF(RIGHT(FPL_Combined[[#Headers],[Gameweek 20]],2)&lt;$B$622,INDEX(FPL_Results_Extract[Gameweek 20],MATCH($A54,FPL_Results_Extract[[Player]:[Player]],0)),INDEX(Team_Key[[Abbreviation]:[Abbreviation]],MATCH(LEFT(INDEX(FPL_Fixtures_Extract[],MATCH($A54,FPL_Fixtures_Extract[[Player]:[Player]],0),MATCH(FPL_Combined[[#Headers],[Gameweek 20]],FPL_Fixtures_Extract[#Headers],0)),LEN(INDEX(FPL_Fixtures_Extract[],MATCH($A54,FPL_Fixtures_Extract[[Player]:[Player]],0),MATCH(FPL_Combined[[#Headers],[Gameweek 20]],FPL_Fixtures_Extract[#Headers],0)))-4),Team_Key[[Full Name]:[Full Name]],0))&amp;RIGHT(INDEX(FPL_Fixtures_Extract[],MATCH($A54,FPL_Fixtures_Extract[[Player]:[Player]],0),MATCH(FPL_Combined[[#Headers],[Gameweek 20]],FPL_Fixtures_Extract[#Headers],0)),3))</f>
        <v>AVL(H) 3-1</v>
      </c>
      <c r="V54" t="str">
        <f ca="1">IF(RIGHT(FPL_Combined[[#Headers],[Gameweek 21]],2)&lt;$B$622,INDEX(FPL_Results_Extract[Gameweek 21],MATCH($A54,FPL_Results_Extract[[Player]:[Player]],0)),INDEX(Team_Key[[Abbreviation]:[Abbreviation]],MATCH(LEFT(INDEX(FPL_Fixtures_Extract[],MATCH($A54,FPL_Fixtures_Extract[[Player]:[Player]],0),MATCH(FPL_Combined[[#Headers],[Gameweek 21]],FPL_Fixtures_Extract[#Headers],0)),LEN(INDEX(FPL_Fixtures_Extract[],MATCH($A54,FPL_Fixtures_Extract[[Player]:[Player]],0),MATCH(FPL_Combined[[#Headers],[Gameweek 21]],FPL_Fixtures_Extract[#Headers],0)))-4),Team_Key[[Full Name]:[Full Name]],0))&amp;RIGHT(INDEX(FPL_Fixtures_Extract[],MATCH($A54,FPL_Fixtures_Extract[[Player]:[Player]],0),MATCH(FPL_Combined[[#Headers],[Gameweek 21]],FPL_Fixtures_Extract[#Headers],0)),3))</f>
        <v>SWA(A) 4-2</v>
      </c>
      <c r="W54" t="str">
        <f ca="1">IF(RIGHT(FPL_Combined[[#Headers],[Gameweek 22]],2)&lt;$B$622,INDEX(FPL_Results_Extract[Gameweek 22],MATCH($A54,FPL_Results_Extract[[Player]:[Player]],0)),INDEX(Team_Key[[Abbreviation]:[Abbreviation]],MATCH(LEFT(INDEX(FPL_Fixtures_Extract[],MATCH($A54,FPL_Fixtures_Extract[[Player]:[Player]],0),MATCH(FPL_Combined[[#Headers],[Gameweek 22]],FPL_Fixtures_Extract[#Headers],0)),LEN(INDEX(FPL_Fixtures_Extract[],MATCH($A54,FPL_Fixtures_Extract[[Player]:[Player]],0),MATCH(FPL_Combined[[#Headers],[Gameweek 22]],FPL_Fixtures_Extract[#Headers],0)))-4),Team_Key[[Full Name]:[Full Name]],0))&amp;RIGHT(INDEX(FPL_Fixtures_Extract[],MATCH($A54,FPL_Fixtures_Extract[[Player]:[Player]],0),MATCH(FPL_Combined[[#Headers],[Gameweek 22]],FPL_Fixtures_Extract[#Headers],0)),3))</f>
        <v>TOT(A) 1-4</v>
      </c>
      <c r="X54" t="str">
        <f ca="1">IF(RIGHT(FPL_Combined[[#Headers],[Gameweek 23]],2)&lt;$B$622,INDEX(FPL_Results_Extract[Gameweek 23],MATCH($A54,FPL_Results_Extract[[Player]:[Player]],0)),INDEX(Team_Key[[Abbreviation]:[Abbreviation]],MATCH(LEFT(INDEX(FPL_Fixtures_Extract[],MATCH($A54,FPL_Fixtures_Extract[[Player]:[Player]],0),MATCH(FPL_Combined[[#Headers],[Gameweek 23]],FPL_Fixtures_Extract[#Headers],0)),LEN(INDEX(FPL_Fixtures_Extract[],MATCH($A54,FPL_Fixtures_Extract[[Player]:[Player]],0),MATCH(FPL_Combined[[#Headers],[Gameweek 23]],FPL_Fixtures_Extract[#Headers],0)))-4),Team_Key[[Full Name]:[Full Name]],0))&amp;RIGHT(INDEX(FPL_Fixtures_Extract[],MATCH($A54,FPL_Fixtures_Extract[[Player]:[Player]],0),MATCH(FPL_Combined[[#Headers],[Gameweek 23]],FPL_Fixtures_Extract[#Headers],0)),3))</f>
        <v>BOU(H) 1-1</v>
      </c>
      <c r="Y54" t="str">
        <f ca="1">IF(RIGHT(FPL_Combined[[#Headers],[Gameweek 24]],2)&lt;$B$622,INDEX(FPL_Results_Extract[Team],MATCH($A54,FPL_Results_Extract[[Player]:[Player]],0)),INDEX(Team_Key[[Abbreviation]:[Abbreviation]],MATCH(LEFT(INDEX(FPL_Fixtures_Extract[],MATCH($A54,FPL_Fixtures_Extract[[Player]:[Player]],0),MATCH(FPL_Combined[[#Headers],[Gameweek 24]],FPL_Fixtures_Extract[#Headers],0)),LEN(INDEX(FPL_Fixtures_Extract[],MATCH($A54,FPL_Fixtures_Extract[[Player]:[Player]],0),MATCH(FPL_Combined[[#Headers],[Gameweek 24]],FPL_Fixtures_Extract[#Headers],0)))-4),Team_Key[[Full Name]:[Full Name]],0))&amp;RIGHT(INDEX(FPL_Fixtures_Extract[],MATCH($A54,FPL_Fixtures_Extract[[Player]:[Player]],0),MATCH(FPL_Combined[[#Headers],[Gameweek 24]],FPL_Fixtures_Extract[#Headers],0)),3))</f>
        <v>SUN</v>
      </c>
      <c r="Z54" t="str">
        <f ca="1">IF(RIGHT(FPL_Combined[[#Headers],[Gameweek 25]],2)&lt;$B$622,INDEX(FPL_Results_Extract[Player],MATCH($A54,FPL_Results_Extract[[Player]:[Player]],0)),INDEX(Team_Key[[Abbreviation]:[Abbreviation]],MATCH(LEFT(INDEX(FPL_Fixtures_Extract[],MATCH($A54,FPL_Fixtures_Extract[[Player]:[Player]],0),MATCH(FPL_Combined[[#Headers],[Gameweek 25]],FPL_Fixtures_Extract[#Headers],0)),LEN(INDEX(FPL_Fixtures_Extract[],MATCH($A54,FPL_Fixtures_Extract[[Player]:[Player]],0),MATCH(FPL_Combined[[#Headers],[Gameweek 25]],FPL_Fixtures_Extract[#Headers],0)))-4),Team_Key[[Full Name]:[Full Name]],0))&amp;RIGHT(INDEX(FPL_Fixtures_Extract[],MATCH($A54,FPL_Fixtures_Extract[[Player]:[Player]],0),MATCH(FPL_Combined[[#Headers],[Gameweek 25]],FPL_Fixtures_Extract[#Headers],0)),3))</f>
        <v>Beadling</v>
      </c>
      <c r="AA54" t="str">
        <f ca="1">IF(RIGHT(FPL_Combined[[#Headers],[Gameweek 26]],2)&lt;$B$622,INDEX(FPL_Results_Extract[Gameweek 01],MATCH($A54,FPL_Results_Extract[[Player]:[Player]],0)),INDEX(Team_Key[[Abbreviation]:[Abbreviation]],MATCH(LEFT(INDEX(FPL_Fixtures_Extract[],MATCH($A54,FPL_Fixtures_Extract[[Player]:[Player]],0),MATCH(FPL_Combined[[#Headers],[Gameweek 26]],FPL_Fixtures_Extract[#Headers],0)),LEN(INDEX(FPL_Fixtures_Extract[],MATCH($A54,FPL_Fixtures_Extract[[Player]:[Player]],0),MATCH(FPL_Combined[[#Headers],[Gameweek 26]],FPL_Fixtures_Extract[#Headers],0)))-4),Team_Key[[Full Name]:[Full Name]],0))&amp;RIGHT(INDEX(FPL_Fixtures_Extract[],MATCH($A54,FPL_Fixtures_Extract[[Player]:[Player]],0),MATCH(FPL_Combined[[#Headers],[Gameweek 26]],FPL_Fixtures_Extract[#Headers],0)),3))</f>
        <v>N/A</v>
      </c>
      <c r="AB54" t="str">
        <f ca="1">IF(RIGHT(FPL_Combined[[#Headers],[Gameweek 27]],2)&lt;$B$622,INDEX(FPL_Results_Extract[Gameweek 02],MATCH($A54,FPL_Results_Extract[[Player]:[Player]],0)),INDEX(Team_Key[[Abbreviation]:[Abbreviation]],MATCH(LEFT(INDEX(FPL_Fixtures_Extract[],MATCH($A54,FPL_Fixtures_Extract[[Player]:[Player]],0),MATCH(FPL_Combined[[#Headers],[Gameweek 27]],FPL_Fixtures_Extract[#Headers],0)),LEN(INDEX(FPL_Fixtures_Extract[],MATCH($A54,FPL_Fixtures_Extract[[Player]:[Player]],0),MATCH(FPL_Combined[[#Headers],[Gameweek 27]],FPL_Fixtures_Extract[#Headers],0)))-4),Team_Key[[Full Name]:[Full Name]],0))&amp;RIGHT(INDEX(FPL_Fixtures_Extract[],MATCH($A54,FPL_Fixtures_Extract[[Player]:[Player]],0),MATCH(FPL_Combined[[#Headers],[Gameweek 27]],FPL_Fixtures_Extract[#Headers],0)),3))</f>
        <v>N/A</v>
      </c>
      <c r="AC54" t="str">
        <f ca="1">IF(RIGHT(FPL_Combined[[#Headers],[Gameweek 28]],2)&lt;$B$622,INDEX(FPL_Results_Extract[Gameweek 03],MATCH($A54,FPL_Results_Extract[[Player]:[Player]],0)),INDEX(Team_Key[[Abbreviation]:[Abbreviation]],MATCH(LEFT(INDEX(FPL_Fixtures_Extract[],MATCH($A54,FPL_Fixtures_Extract[[Player]:[Player]],0),MATCH(FPL_Combined[[#Headers],[Gameweek 28]],FPL_Fixtures_Extract[#Headers],0)),LEN(INDEX(FPL_Fixtures_Extract[],MATCH($A54,FPL_Fixtures_Extract[[Player]:[Player]],0),MATCH(FPL_Combined[[#Headers],[Gameweek 28]],FPL_Fixtures_Extract[#Headers],0)))-4),Team_Key[[Full Name]:[Full Name]],0))&amp;RIGHT(INDEX(FPL_Fixtures_Extract[],MATCH($A54,FPL_Fixtures_Extract[[Player]:[Player]],0),MATCH(FPL_Combined[[#Headers],[Gameweek 28]],FPL_Fixtures_Extract[#Headers],0)),3))</f>
        <v>N/A</v>
      </c>
      <c r="AD54" t="str">
        <f ca="1">IF(RIGHT(FPL_Combined[[#Headers],[Gameweek 29]],2)&lt;$B$622,INDEX(FPL_Results_Extract[Gameweek 04],MATCH($A54,FPL_Results_Extract[[Player]:[Player]],0)),INDEX(Team_Key[[Abbreviation]:[Abbreviation]],MATCH(LEFT(INDEX(FPL_Fixtures_Extract[],MATCH($A54,FPL_Fixtures_Extract[[Player]:[Player]],0),MATCH(FPL_Combined[[#Headers],[Gameweek 29]],FPL_Fixtures_Extract[#Headers],0)),LEN(INDEX(FPL_Fixtures_Extract[],MATCH($A54,FPL_Fixtures_Extract[[Player]:[Player]],0),MATCH(FPL_Combined[[#Headers],[Gameweek 29]],FPL_Fixtures_Extract[#Headers],0)))-4),Team_Key[[Full Name]:[Full Name]],0))&amp;RIGHT(INDEX(FPL_Fixtures_Extract[],MATCH($A54,FPL_Fixtures_Extract[[Player]:[Player]],0),MATCH(FPL_Combined[[#Headers],[Gameweek 29]],FPL_Fixtures_Extract[#Headers],0)),3))</f>
        <v>SOU(A)</v>
      </c>
      <c r="AE54" t="e">
        <f ca="1">IF(RIGHT(FPL_Combined[[#Headers],[Gameweek 30]],2)&lt;$B$622,INDEX(FPL_Results_Extract[Gameweek 05],MATCH($A54,FPL_Results_Extract[[Player]:[Player]],0)),INDEX(Team_Key[[Abbreviation]:[Abbreviation]],MATCH(LEFT(INDEX(FPL_Fixtures_Extract[],MATCH($A54,FPL_Fixtures_Extract[[Player]:[Player]],0),MATCH(FPL_Combined[[#Headers],[Gameweek 30]],FPL_Fixtures_Extract[#Headers],0)),LEN(INDEX(FPL_Fixtures_Extract[],MATCH($A54,FPL_Fixtures_Extract[[Player]:[Player]],0),MATCH(FPL_Combined[[#Headers],[Gameweek 30]],FPL_Fixtures_Extract[#Headers],0)))-4),Team_Key[[Full Name]:[Full Name]],0))&amp;RIGHT(INDEX(FPL_Fixtures_Extract[],MATCH($A54,FPL_Fixtures_Extract[[Player]:[Player]],0),MATCH(FPL_Combined[[#Headers],[Gameweek 30]],FPL_Fixtures_Extract[#Headers],0)),3))</f>
        <v>#VALUE!</v>
      </c>
      <c r="AF54" t="str">
        <f ca="1">IF(RIGHT(FPL_Combined[[#Headers],[Gameweek 31]],2)&lt;$B$622,INDEX(FPL_Results_Extract[Gameweek 06],MATCH($A54,FPL_Results_Extract[[Player]:[Player]],0)),INDEX(Team_Key[[Abbreviation]:[Abbreviation]],MATCH(LEFT(INDEX(FPL_Fixtures_Extract[],MATCH($A54,FPL_Fixtures_Extract[[Player]:[Player]],0),MATCH(FPL_Combined[[#Headers],[Gameweek 31]],FPL_Fixtures_Extract[#Headers],0)),LEN(INDEX(FPL_Fixtures_Extract[],MATCH($A54,FPL_Fixtures_Extract[[Player]:[Player]],0),MATCH(FPL_Combined[[#Headers],[Gameweek 31]],FPL_Fixtures_Extract[#Headers],0)))-4),Team_Key[[Full Name]:[Full Name]],0))&amp;RIGHT(INDEX(FPL_Fixtures_Extract[],MATCH($A54,FPL_Fixtures_Extract[[Player]:[Player]],0),MATCH(FPL_Combined[[#Headers],[Gameweek 31]],FPL_Fixtures_Extract[#Headers],0)),3))</f>
        <v>NEW(A)</v>
      </c>
      <c r="AG54" t="str">
        <f ca="1">IF(RIGHT(FPL_Combined[[#Headers],[Gameweek 32]],2)&lt;$B$622,INDEX(FPL_Results_Extract[Gameweek 07],MATCH($A54,FPL_Results_Extract[[Player]:[Player]],0)),INDEX(Team_Key[[Abbreviation]:[Abbreviation]],MATCH(LEFT(INDEX(FPL_Fixtures_Extract[],MATCH($A54,FPL_Fixtures_Extract[[Player]:[Player]],0),MATCH(FPL_Combined[[#Headers],[Gameweek 32]],FPL_Fixtures_Extract[#Headers],0)),LEN(INDEX(FPL_Fixtures_Extract[],MATCH($A54,FPL_Fixtures_Extract[[Player]:[Player]],0),MATCH(FPL_Combined[[#Headers],[Gameweek 32]],FPL_Fixtures_Extract[#Headers],0)))-4),Team_Key[[Full Name]:[Full Name]],0))&amp;RIGHT(INDEX(FPL_Fixtures_Extract[],MATCH($A54,FPL_Fixtures_Extract[[Player]:[Player]],0),MATCH(FPL_Combined[[#Headers],[Gameweek 32]],FPL_Fixtures_Extract[#Headers],0)),3))</f>
        <v>WBA(H)</v>
      </c>
      <c r="AH54" t="str">
        <f ca="1">IF(RIGHT(FPL_Combined[[#Headers],[Gameweek 33]],2)&lt;$B$622,INDEX(FPL_Results_Extract[Gameweek 08],MATCH($A54,FPL_Results_Extract[[Player]:[Player]],0)),INDEX(Team_Key[[Abbreviation]:[Abbreviation]],MATCH(LEFT(INDEX(FPL_Fixtures_Extract[],MATCH($A54,FPL_Fixtures_Extract[[Player]:[Player]],0),MATCH(FPL_Combined[[#Headers],[Gameweek 33]],FPL_Fixtures_Extract[#Headers],0)),LEN(INDEX(FPL_Fixtures_Extract[],MATCH($A54,FPL_Fixtures_Extract[[Player]:[Player]],0),MATCH(FPL_Combined[[#Headers],[Gameweek 33]],FPL_Fixtures_Extract[#Headers],0)))-4),Team_Key[[Full Name]:[Full Name]],0))&amp;RIGHT(INDEX(FPL_Fixtures_Extract[],MATCH($A54,FPL_Fixtures_Extract[[Player]:[Player]],0),MATCH(FPL_Combined[[#Headers],[Gameweek 33]],FPL_Fixtures_Extract[#Headers],0)),3))</f>
        <v>LEI(H)</v>
      </c>
      <c r="AI54" t="str">
        <f ca="1">IF(RIGHT(FPL_Combined[[#Headers],[Gameweek 34]],2)&lt;$B$622,INDEX(FPL_Results_Extract[Gameweek 09],MATCH($A54,FPL_Results_Extract[[Player]:[Player]],0)),INDEX(Team_Key[[Abbreviation]:[Abbreviation]],MATCH(LEFT(INDEX(FPL_Fixtures_Extract[],MATCH($A54,FPL_Fixtures_Extract[[Player]:[Player]],0),MATCH(FPL_Combined[[#Headers],[Gameweek 34]],FPL_Fixtures_Extract[#Headers],0)),LEN(INDEX(FPL_Fixtures_Extract[],MATCH($A54,FPL_Fixtures_Extract[[Player]:[Player]],0),MATCH(FPL_Combined[[#Headers],[Gameweek 34]],FPL_Fixtures_Extract[#Headers],0)))-4),Team_Key[[Full Name]:[Full Name]],0))&amp;RIGHT(INDEX(FPL_Fixtures_Extract[],MATCH($A54,FPL_Fixtures_Extract[[Player]:[Player]],0),MATCH(FPL_Combined[[#Headers],[Gameweek 34]],FPL_Fixtures_Extract[#Headers],0)),3))</f>
        <v>NOR(A)</v>
      </c>
      <c r="AJ54" t="str">
        <f ca="1">IF(RIGHT(FPL_Combined[[#Headers],[Gameweek 35]],2)&lt;$B$622,INDEX(FPL_Results_Extract[Gameweek 10],MATCH($A54,FPL_Results_Extract[[Player]:[Player]],0)),INDEX(Team_Key[[Abbreviation]:[Abbreviation]],MATCH(LEFT(INDEX(FPL_Fixtures_Extract[],MATCH($A54,FPL_Fixtures_Extract[[Player]:[Player]],0),MATCH(FPL_Combined[[#Headers],[Gameweek 35]],FPL_Fixtures_Extract[#Headers],0)),LEN(INDEX(FPL_Fixtures_Extract[],MATCH($A54,FPL_Fixtures_Extract[[Player]:[Player]],0),MATCH(FPL_Combined[[#Headers],[Gameweek 35]],FPL_Fixtures_Extract[#Headers],0)))-4),Team_Key[[Full Name]:[Full Name]],0))&amp;RIGHT(INDEX(FPL_Fixtures_Extract[],MATCH($A54,FPL_Fixtures_Extract[[Player]:[Player]],0),MATCH(FPL_Combined[[#Headers],[Gameweek 35]],FPL_Fixtures_Extract[#Headers],0)),3))</f>
        <v>ARS(H)</v>
      </c>
      <c r="AK54" t="str">
        <f ca="1">IF(RIGHT(FPL_Combined[[#Headers],[Gameweek 36]],2)&lt;$B$622,INDEX(FPL_Results_Extract[Gameweek 11],MATCH($A54,FPL_Results_Extract[[Player]:[Player]],0)),INDEX(Team_Key[[Abbreviation]:[Abbreviation]],MATCH(LEFT(INDEX(FPL_Fixtures_Extract[],MATCH($A54,FPL_Fixtures_Extract[[Player]:[Player]],0),MATCH(FPL_Combined[[#Headers],[Gameweek 36]],FPL_Fixtures_Extract[#Headers],0)),LEN(INDEX(FPL_Fixtures_Extract[],MATCH($A54,FPL_Fixtures_Extract[[Player]:[Player]],0),MATCH(FPL_Combined[[#Headers],[Gameweek 36]],FPL_Fixtures_Extract[#Headers],0)))-4),Team_Key[[Full Name]:[Full Name]],0))&amp;RIGHT(INDEX(FPL_Fixtures_Extract[],MATCH($A54,FPL_Fixtures_Extract[[Player]:[Player]],0),MATCH(FPL_Combined[[#Headers],[Gameweek 36]],FPL_Fixtures_Extract[#Headers],0)),3))</f>
        <v>STK(A)</v>
      </c>
      <c r="AL54" t="str">
        <f ca="1">IF(RIGHT(FPL_Combined[[#Headers],[Gameweek 37]],2)&lt;$B$622,INDEX(FPL_Results_Extract[Gameweek 12],MATCH($A54,FPL_Results_Extract[[Player]:[Player]],0)),INDEX(Team_Key[[Abbreviation]:[Abbreviation]],MATCH(LEFT(INDEX(FPL_Fixtures_Extract[],MATCH($A54,FPL_Fixtures_Extract[[Player]:[Player]],0),MATCH(FPL_Combined[[#Headers],[Gameweek 37]],FPL_Fixtures_Extract[#Headers],0)),LEN(INDEX(FPL_Fixtures_Extract[],MATCH($A54,FPL_Fixtures_Extract[[Player]:[Player]],0),MATCH(FPL_Combined[[#Headers],[Gameweek 37]],FPL_Fixtures_Extract[#Headers],0)))-4),Team_Key[[Full Name]:[Full Name]],0))&amp;RIGHT(INDEX(FPL_Fixtures_Extract[],MATCH($A54,FPL_Fixtures_Extract[[Player]:[Player]],0),MATCH(FPL_Combined[[#Headers],[Gameweek 37]],FPL_Fixtures_Extract[#Headers],0)),3))</f>
        <v>CHE(H)</v>
      </c>
      <c r="AM54" t="str">
        <f ca="1">IF(RIGHT(FPL_Combined[[#Headers],[Gameweek 38]],2)&lt;$B$622,INDEX(FPL_Results_Extract[Gameweek 13],MATCH($A54,FPL_Results_Extract[[Player]:[Player]],0)),INDEX(Team_Key[[Abbreviation]:[Abbreviation]],MATCH(LEFT(INDEX(FPL_Fixtures_Extract[],MATCH($A54,FPL_Fixtures_Extract[[Player]:[Player]],0),MATCH(FPL_Combined[[#Headers],[Gameweek 38]],FPL_Fixtures_Extract[#Headers],0)),LEN(INDEX(FPL_Fixtures_Extract[],MATCH($A54,FPL_Fixtures_Extract[[Player]:[Player]],0),MATCH(FPL_Combined[[#Headers],[Gameweek 38]],FPL_Fixtures_Extract[#Headers],0)))-4),Team_Key[[Full Name]:[Full Name]],0))&amp;RIGHT(INDEX(FPL_Fixtures_Extract[],MATCH($A54,FPL_Fixtures_Extract[[Player]:[Player]],0),MATCH(FPL_Combined[[#Headers],[Gameweek 38]],FPL_Fixtures_Extract[#Headers],0)),3))</f>
        <v>WAT(A)</v>
      </c>
    </row>
    <row r="55" spans="1:39" x14ac:dyDescent="0.45">
      <c r="A55" t="s">
        <v>273</v>
      </c>
      <c r="B55" t="str">
        <f ca="1">IF(RIGHT(FPL_Combined[[#Headers],[Gameweek 01]],2)&lt;$B$622,INDEX(FPL_Results_Extract[Gameweek 01],MATCH($A55,FPL_Results_Extract[[Player]:[Player]],0)),INDEX(Team_Key[[Abbreviation]:[Abbreviation]],MATCH(LEFT(INDEX(FPL_Fixtures_Extract[],MATCH($A55,FPL_Fixtures_Extract[[Player]:[Player]],0),MATCH(FPL_Combined[[#Headers],[Gameweek 01]],FPL_Fixtures_Extract[#Headers],0)),LEN(INDEX(FPL_Fixtures_Extract[],MATCH($A55,FPL_Fixtures_Extract[[Player]:[Player]],0),MATCH(FPL_Combined[[#Headers],[Gameweek 01]],FPL_Fixtures_Extract[#Headers],0)))-4),Team_Key[[Full Name]:[Full Name]],0))&amp;RIGHT(INDEX(FPL_Fixtures_Extract[],MATCH($A55,FPL_Fixtures_Extract[[Player]:[Player]],0),MATCH(FPL_Combined[[#Headers],[Gameweek 01]],FPL_Fixtures_Extract[#Headers],0)),3))</f>
        <v>SWA(H) 2-2</v>
      </c>
      <c r="C55" t="str">
        <f ca="1">IF(RIGHT(FPL_Combined[[#Headers],[Gameweek 02]],2)&lt;$B$622,INDEX(FPL_Results_Extract[Gameweek 02],MATCH($A55,FPL_Results_Extract[[Player]:[Player]],0)),INDEX(Team_Key[[Abbreviation]:[Abbreviation]],MATCH(LEFT(INDEX(FPL_Fixtures_Extract[],MATCH($A55,FPL_Fixtures_Extract[[Player]:[Player]],0),MATCH(FPL_Combined[[#Headers],[Gameweek 02]],FPL_Fixtures_Extract[#Headers],0)),LEN(INDEX(FPL_Fixtures_Extract[],MATCH($A55,FPL_Fixtures_Extract[[Player]:[Player]],0),MATCH(FPL_Combined[[#Headers],[Gameweek 02]],FPL_Fixtures_Extract[#Headers],0)))-4),Team_Key[[Full Name]:[Full Name]],0))&amp;RIGHT(INDEX(FPL_Fixtures_Extract[],MATCH($A55,FPL_Fixtures_Extract[[Player]:[Player]],0),MATCH(FPL_Combined[[#Headers],[Gameweek 02]],FPL_Fixtures_Extract[#Headers],0)),3))</f>
        <v>MCI(A) 0-3</v>
      </c>
      <c r="D55" t="str">
        <f ca="1">IF(RIGHT(FPL_Combined[[#Headers],[Gameweek 03]],2)&lt;$B$622,INDEX(FPL_Results_Extract[Gameweek 03],MATCH($A55,FPL_Results_Extract[[Player]:[Player]],0)),INDEX(Team_Key[[Abbreviation]:[Abbreviation]],MATCH(LEFT(INDEX(FPL_Fixtures_Extract[],MATCH($A55,FPL_Fixtures_Extract[[Player]:[Player]],0),MATCH(FPL_Combined[[#Headers],[Gameweek 03]],FPL_Fixtures_Extract[#Headers],0)),LEN(INDEX(FPL_Fixtures_Extract[],MATCH($A55,FPL_Fixtures_Extract[[Player]:[Player]],0),MATCH(FPL_Combined[[#Headers],[Gameweek 03]],FPL_Fixtures_Extract[#Headers],0)))-4),Team_Key[[Full Name]:[Full Name]],0))&amp;RIGHT(INDEX(FPL_Fixtures_Extract[],MATCH($A55,FPL_Fixtures_Extract[[Player]:[Player]],0),MATCH(FPL_Combined[[#Headers],[Gameweek 03]],FPL_Fixtures_Extract[#Headers],0)),3))</f>
        <v>WBA(A) 3-2</v>
      </c>
      <c r="E55" t="str">
        <f ca="1">IF(RIGHT(FPL_Combined[[#Headers],[Gameweek 04]],2)&lt;$B$622,INDEX(FPL_Results_Extract[Gameweek 04],MATCH($A55,FPL_Results_Extract[[Player]:[Player]],0)),INDEX(Team_Key[[Abbreviation]:[Abbreviation]],MATCH(LEFT(INDEX(FPL_Fixtures_Extract[],MATCH($A55,FPL_Fixtures_Extract[[Player]:[Player]],0),MATCH(FPL_Combined[[#Headers],[Gameweek 04]],FPL_Fixtures_Extract[#Headers],0)),LEN(INDEX(FPL_Fixtures_Extract[],MATCH($A55,FPL_Fixtures_Extract[[Player]:[Player]],0),MATCH(FPL_Combined[[#Headers],[Gameweek 04]],FPL_Fixtures_Extract[#Headers],0)))-4),Team_Key[[Full Name]:[Full Name]],0))&amp;RIGHT(INDEX(FPL_Fixtures_Extract[],MATCH($A55,FPL_Fixtures_Extract[[Player]:[Player]],0),MATCH(FPL_Combined[[#Headers],[Gameweek 04]],FPL_Fixtures_Extract[#Headers],0)),3))</f>
        <v>CRY(H) 1-2</v>
      </c>
      <c r="F55" t="str">
        <f ca="1">IF(RIGHT(FPL_Combined[[#Headers],[Gameweek 05]],2)&lt;$B$622,INDEX(FPL_Results_Extract[Gameweek 05],MATCH($A55,FPL_Results_Extract[[Player]:[Player]],0)),INDEX(Team_Key[[Abbreviation]:[Abbreviation]],MATCH(LEFT(INDEX(FPL_Fixtures_Extract[],MATCH($A55,FPL_Fixtures_Extract[[Player]:[Player]],0),MATCH(FPL_Combined[[#Headers],[Gameweek 05]],FPL_Fixtures_Extract[#Headers],0)),LEN(INDEX(FPL_Fixtures_Extract[],MATCH($A55,FPL_Fixtures_Extract[[Player]:[Player]],0),MATCH(FPL_Combined[[#Headers],[Gameweek 05]],FPL_Fixtures_Extract[#Headers],0)))-4),Team_Key[[Full Name]:[Full Name]],0))&amp;RIGHT(INDEX(FPL_Fixtures_Extract[],MATCH($A55,FPL_Fixtures_Extract[[Player]:[Player]],0),MATCH(FPL_Combined[[#Headers],[Gameweek 05]],FPL_Fixtures_Extract[#Headers],0)),3))</f>
        <v>EVE(A) 1-3</v>
      </c>
      <c r="G55" t="str">
        <f ca="1">IF(RIGHT(FPL_Combined[[#Headers],[Gameweek 06]],2)&lt;$B$622,INDEX(FPL_Results_Extract[Gameweek 06],MATCH($A55,FPL_Results_Extract[[Player]:[Player]],0)),INDEX(Team_Key[[Abbreviation]:[Abbreviation]],MATCH(LEFT(INDEX(FPL_Fixtures_Extract[],MATCH($A55,FPL_Fixtures_Extract[[Player]:[Player]],0),MATCH(FPL_Combined[[#Headers],[Gameweek 06]],FPL_Fixtures_Extract[#Headers],0)),LEN(INDEX(FPL_Fixtures_Extract[],MATCH($A55,FPL_Fixtures_Extract[[Player]:[Player]],0),MATCH(FPL_Combined[[#Headers],[Gameweek 06]],FPL_Fixtures_Extract[#Headers],0)))-4),Team_Key[[Full Name]:[Full Name]],0))&amp;RIGHT(INDEX(FPL_Fixtures_Extract[],MATCH($A55,FPL_Fixtures_Extract[[Player]:[Player]],0),MATCH(FPL_Combined[[#Headers],[Gameweek 06]],FPL_Fixtures_Extract[#Headers],0)),3))</f>
        <v>ARS(H) 2-0</v>
      </c>
      <c r="H55" t="str">
        <f ca="1">IF(RIGHT(FPL_Combined[[#Headers],[Gameweek 07]],2)&lt;$B$622,INDEX(FPL_Results_Extract[Gameweek 07],MATCH($A55,FPL_Results_Extract[[Player]:[Player]],0)),INDEX(Team_Key[[Abbreviation]:[Abbreviation]],MATCH(LEFT(INDEX(FPL_Fixtures_Extract[],MATCH($A55,FPL_Fixtures_Extract[[Player]:[Player]],0),MATCH(FPL_Combined[[#Headers],[Gameweek 07]],FPL_Fixtures_Extract[#Headers],0)),LEN(INDEX(FPL_Fixtures_Extract[],MATCH($A55,FPL_Fixtures_Extract[[Player]:[Player]],0),MATCH(FPL_Combined[[#Headers],[Gameweek 07]],FPL_Fixtures_Extract[#Headers],0)))-4),Team_Key[[Full Name]:[Full Name]],0))&amp;RIGHT(INDEX(FPL_Fixtures_Extract[],MATCH($A55,FPL_Fixtures_Extract[[Player]:[Player]],0),MATCH(FPL_Combined[[#Headers],[Gameweek 07]],FPL_Fixtures_Extract[#Headers],0)),3))</f>
        <v>NEW(A) 2-2</v>
      </c>
      <c r="I55" t="str">
        <f ca="1">IF(RIGHT(FPL_Combined[[#Headers],[Gameweek 08]],2)&lt;$B$622,INDEX(FPL_Results_Extract[Gameweek 08],MATCH($A55,FPL_Results_Extract[[Player]:[Player]],0)),INDEX(Team_Key[[Abbreviation]:[Abbreviation]],MATCH(LEFT(INDEX(FPL_Fixtures_Extract[],MATCH($A55,FPL_Fixtures_Extract[[Player]:[Player]],0),MATCH(FPL_Combined[[#Headers],[Gameweek 08]],FPL_Fixtures_Extract[#Headers],0)),LEN(INDEX(FPL_Fixtures_Extract[],MATCH($A55,FPL_Fixtures_Extract[[Player]:[Player]],0),MATCH(FPL_Combined[[#Headers],[Gameweek 08]],FPL_Fixtures_Extract[#Headers],0)))-4),Team_Key[[Full Name]:[Full Name]],0))&amp;RIGHT(INDEX(FPL_Fixtures_Extract[],MATCH($A55,FPL_Fixtures_Extract[[Player]:[Player]],0),MATCH(FPL_Combined[[#Headers],[Gameweek 08]],FPL_Fixtures_Extract[#Headers],0)),3))</f>
        <v>SOU(H) 1-3</v>
      </c>
      <c r="J55" t="str">
        <f ca="1">IF(RIGHT(FPL_Combined[[#Headers],[Gameweek 09]],2)&lt;$B$622,INDEX(FPL_Results_Extract[Gameweek 09],MATCH($A55,FPL_Results_Extract[[Player]:[Player]],0)),INDEX(Team_Key[[Abbreviation]:[Abbreviation]],MATCH(LEFT(INDEX(FPL_Fixtures_Extract[],MATCH($A55,FPL_Fixtures_Extract[[Player]:[Player]],0),MATCH(FPL_Combined[[#Headers],[Gameweek 09]],FPL_Fixtures_Extract[#Headers],0)),LEN(INDEX(FPL_Fixtures_Extract[],MATCH($A55,FPL_Fixtures_Extract[[Player]:[Player]],0),MATCH(FPL_Combined[[#Headers],[Gameweek 09]],FPL_Fixtures_Extract[#Headers],0)))-4),Team_Key[[Full Name]:[Full Name]],0))&amp;RIGHT(INDEX(FPL_Fixtures_Extract[],MATCH($A55,FPL_Fixtures_Extract[[Player]:[Player]],0),MATCH(FPL_Combined[[#Headers],[Gameweek 09]],FPL_Fixtures_Extract[#Headers],0)),3))</f>
        <v>AVL(H) 2-0</v>
      </c>
      <c r="K55" t="str">
        <f ca="1">IF(RIGHT(FPL_Combined[[#Headers],[Gameweek 10]],2)&lt;$B$622,INDEX(FPL_Results_Extract[Gameweek 10],MATCH($A55,FPL_Results_Extract[[Player]:[Player]],0)),INDEX(Team_Key[[Abbreviation]:[Abbreviation]],MATCH(LEFT(INDEX(FPL_Fixtures_Extract[],MATCH($A55,FPL_Fixtures_Extract[[Player]:[Player]],0),MATCH(FPL_Combined[[#Headers],[Gameweek 10]],FPL_Fixtures_Extract[#Headers],0)),LEN(INDEX(FPL_Fixtures_Extract[],MATCH($A55,FPL_Fixtures_Extract[[Player]:[Player]],0),MATCH(FPL_Combined[[#Headers],[Gameweek 10]],FPL_Fixtures_Extract[#Headers],0)))-4),Team_Key[[Full Name]:[Full Name]],0))&amp;RIGHT(INDEX(FPL_Fixtures_Extract[],MATCH($A55,FPL_Fixtures_Extract[[Player]:[Player]],0),MATCH(FPL_Combined[[#Headers],[Gameweek 10]],FPL_Fixtures_Extract[#Headers],0)),3))</f>
        <v>WHU(A) 1-2</v>
      </c>
      <c r="L55" t="str">
        <f ca="1">IF(RIGHT(FPL_Combined[[#Headers],[Gameweek 11]],2)&lt;$B$622,INDEX(FPL_Results_Extract[Gameweek 11],MATCH($A55,FPL_Results_Extract[[Player]:[Player]],0)),INDEX(Team_Key[[Abbreviation]:[Abbreviation]],MATCH(LEFT(INDEX(FPL_Fixtures_Extract[],MATCH($A55,FPL_Fixtures_Extract[[Player]:[Player]],0),MATCH(FPL_Combined[[#Headers],[Gameweek 11]],FPL_Fixtures_Extract[#Headers],0)),LEN(INDEX(FPL_Fixtures_Extract[],MATCH($A55,FPL_Fixtures_Extract[[Player]:[Player]],0),MATCH(FPL_Combined[[#Headers],[Gameweek 11]],FPL_Fixtures_Extract[#Headers],0)))-4),Team_Key[[Full Name]:[Full Name]],0))&amp;RIGHT(INDEX(FPL_Fixtures_Extract[],MATCH($A55,FPL_Fixtures_Extract[[Player]:[Player]],0),MATCH(FPL_Combined[[#Headers],[Gameweek 11]],FPL_Fixtures_Extract[#Headers],0)),3))</f>
        <v>LIV(H) 1-3</v>
      </c>
      <c r="M55" t="str">
        <f ca="1">IF(RIGHT(FPL_Combined[[#Headers],[Gameweek 12]],2)&lt;$B$622,INDEX(FPL_Results_Extract[Gameweek 12],MATCH($A55,FPL_Results_Extract[[Player]:[Player]],0)),INDEX(Team_Key[[Abbreviation]:[Abbreviation]],MATCH(LEFT(INDEX(FPL_Fixtures_Extract[],MATCH($A55,FPL_Fixtures_Extract[[Player]:[Player]],0),MATCH(FPL_Combined[[#Headers],[Gameweek 12]],FPL_Fixtures_Extract[#Headers],0)),LEN(INDEX(FPL_Fixtures_Extract[],MATCH($A55,FPL_Fixtures_Extract[[Player]:[Player]],0),MATCH(FPL_Combined[[#Headers],[Gameweek 12]],FPL_Fixtures_Extract[#Headers],0)))-4),Team_Key[[Full Name]:[Full Name]],0))&amp;RIGHT(INDEX(FPL_Fixtures_Extract[],MATCH($A55,FPL_Fixtures_Extract[[Player]:[Player]],0),MATCH(FPL_Combined[[#Headers],[Gameweek 12]],FPL_Fixtures_Extract[#Headers],0)),3))</f>
        <v>STK(A) 0-1</v>
      </c>
      <c r="N55" t="str">
        <f ca="1">IF(RIGHT(FPL_Combined[[#Headers],[Gameweek 13]],2)&lt;$B$622,INDEX(FPL_Results_Extract[Gameweek 13],MATCH($A55,FPL_Results_Extract[[Player]:[Player]],0)),INDEX(Team_Key[[Abbreviation]:[Abbreviation]],MATCH(LEFT(INDEX(FPL_Fixtures_Extract[],MATCH($A55,FPL_Fixtures_Extract[[Player]:[Player]],0),MATCH(FPL_Combined[[#Headers],[Gameweek 13]],FPL_Fixtures_Extract[#Headers],0)),LEN(INDEX(FPL_Fixtures_Extract[],MATCH($A55,FPL_Fixtures_Extract[[Player]:[Player]],0),MATCH(FPL_Combined[[#Headers],[Gameweek 13]],FPL_Fixtures_Extract[#Headers],0)))-4),Team_Key[[Full Name]:[Full Name]],0))&amp;RIGHT(INDEX(FPL_Fixtures_Extract[],MATCH($A55,FPL_Fixtures_Extract[[Player]:[Player]],0),MATCH(FPL_Combined[[#Headers],[Gameweek 13]],FPL_Fixtures_Extract[#Headers],0)),3))</f>
        <v>NOR(H) 1-0</v>
      </c>
      <c r="O55" t="str">
        <f ca="1">IF(RIGHT(FPL_Combined[[#Headers],[Gameweek 14]],2)&lt;$B$622,INDEX(FPL_Results_Extract[Gameweek 14],MATCH($A55,FPL_Results_Extract[[Player]:[Player]],0)),INDEX(Team_Key[[Abbreviation]:[Abbreviation]],MATCH(LEFT(INDEX(FPL_Fixtures_Extract[],MATCH($A55,FPL_Fixtures_Extract[[Player]:[Player]],0),MATCH(FPL_Combined[[#Headers],[Gameweek 14]],FPL_Fixtures_Extract[#Headers],0)),LEN(INDEX(FPL_Fixtures_Extract[],MATCH($A55,FPL_Fixtures_Extract[[Player]:[Player]],0),MATCH(FPL_Combined[[#Headers],[Gameweek 14]],FPL_Fixtures_Extract[#Headers],0)))-4),Team_Key[[Full Name]:[Full Name]],0))&amp;RIGHT(INDEX(FPL_Fixtures_Extract[],MATCH($A55,FPL_Fixtures_Extract[[Player]:[Player]],0),MATCH(FPL_Combined[[#Headers],[Gameweek 14]],FPL_Fixtures_Extract[#Headers],0)),3))</f>
        <v>TOT(A) 0-0</v>
      </c>
      <c r="P55" t="str">
        <f ca="1">IF(RIGHT(FPL_Combined[[#Headers],[Gameweek 15]],2)&lt;$B$622,INDEX(FPL_Results_Extract[Gameweek 15],MATCH($A55,FPL_Results_Extract[[Player]:[Player]],0)),INDEX(Team_Key[[Abbreviation]:[Abbreviation]],MATCH(LEFT(INDEX(FPL_Fixtures_Extract[],MATCH($A55,FPL_Fixtures_Extract[[Player]:[Player]],0),MATCH(FPL_Combined[[#Headers],[Gameweek 15]],FPL_Fixtures_Extract[#Headers],0)),LEN(INDEX(FPL_Fixtures_Extract[],MATCH($A55,FPL_Fixtures_Extract[[Player]:[Player]],0),MATCH(FPL_Combined[[#Headers],[Gameweek 15]],FPL_Fixtures_Extract[#Headers],0)))-4),Team_Key[[Full Name]:[Full Name]],0))&amp;RIGHT(INDEX(FPL_Fixtures_Extract[],MATCH($A55,FPL_Fixtures_Extract[[Player]:[Player]],0),MATCH(FPL_Combined[[#Headers],[Gameweek 15]],FPL_Fixtures_Extract[#Headers],0)),3))</f>
        <v>BOU(H) 0-1</v>
      </c>
      <c r="Q55" t="str">
        <f ca="1">IF(RIGHT(FPL_Combined[[#Headers],[Gameweek 16]],2)&lt;$B$622,INDEX(FPL_Results_Extract[Gameweek 16],MATCH($A55,FPL_Results_Extract[[Player]:[Player]],0)),INDEX(Team_Key[[Abbreviation]:[Abbreviation]],MATCH(LEFT(INDEX(FPL_Fixtures_Extract[],MATCH($A55,FPL_Fixtures_Extract[[Player]:[Player]],0),MATCH(FPL_Combined[[#Headers],[Gameweek 16]],FPL_Fixtures_Extract[#Headers],0)),LEN(INDEX(FPL_Fixtures_Extract[],MATCH($A55,FPL_Fixtures_Extract[[Player]:[Player]],0),MATCH(FPL_Combined[[#Headers],[Gameweek 16]],FPL_Fixtures_Extract[#Headers],0)))-4),Team_Key[[Full Name]:[Full Name]],0))&amp;RIGHT(INDEX(FPL_Fixtures_Extract[],MATCH($A55,FPL_Fixtures_Extract[[Player]:[Player]],0),MATCH(FPL_Combined[[#Headers],[Gameweek 16]],FPL_Fixtures_Extract[#Headers],0)),3))</f>
        <v>LEI(A) 1-2</v>
      </c>
      <c r="R55" t="str">
        <f ca="1">IF(RIGHT(FPL_Combined[[#Headers],[Gameweek 17]],2)&lt;$B$622,INDEX(FPL_Results_Extract[Gameweek 17],MATCH($A55,FPL_Results_Extract[[Player]:[Player]],0)),INDEX(Team_Key[[Abbreviation]:[Abbreviation]],MATCH(LEFT(INDEX(FPL_Fixtures_Extract[],MATCH($A55,FPL_Fixtures_Extract[[Player]:[Player]],0),MATCH(FPL_Combined[[#Headers],[Gameweek 17]],FPL_Fixtures_Extract[#Headers],0)),LEN(INDEX(FPL_Fixtures_Extract[],MATCH($A55,FPL_Fixtures_Extract[[Player]:[Player]],0),MATCH(FPL_Combined[[#Headers],[Gameweek 17]],FPL_Fixtures_Extract[#Headers],0)))-4),Team_Key[[Full Name]:[Full Name]],0))&amp;RIGHT(INDEX(FPL_Fixtures_Extract[],MATCH($A55,FPL_Fixtures_Extract[[Player]:[Player]],0),MATCH(FPL_Combined[[#Headers],[Gameweek 17]],FPL_Fixtures_Extract[#Headers],0)),3))</f>
        <v>SUN(H) 3-1</v>
      </c>
      <c r="S55" t="str">
        <f ca="1">IF(RIGHT(FPL_Combined[[#Headers],[Gameweek 18]],2)&lt;$B$622,INDEX(FPL_Results_Extract[Gameweek 18],MATCH($A55,FPL_Results_Extract[[Player]:[Player]],0)),INDEX(Team_Key[[Abbreviation]:[Abbreviation]],MATCH(LEFT(INDEX(FPL_Fixtures_Extract[],MATCH($A55,FPL_Fixtures_Extract[[Player]:[Player]],0),MATCH(FPL_Combined[[#Headers],[Gameweek 18]],FPL_Fixtures_Extract[#Headers],0)),LEN(INDEX(FPL_Fixtures_Extract[],MATCH($A55,FPL_Fixtures_Extract[[Player]:[Player]],0),MATCH(FPL_Combined[[#Headers],[Gameweek 18]],FPL_Fixtures_Extract[#Headers],0)))-4),Team_Key[[Full Name]:[Full Name]],0))&amp;RIGHT(INDEX(FPL_Fixtures_Extract[],MATCH($A55,FPL_Fixtures_Extract[[Player]:[Player]],0),MATCH(FPL_Combined[[#Headers],[Gameweek 18]],FPL_Fixtures_Extract[#Headers],0)),3))</f>
        <v>WAT(H) 2-2</v>
      </c>
      <c r="T55" t="str">
        <f ca="1">IF(RIGHT(FPL_Combined[[#Headers],[Gameweek 19]],2)&lt;$B$622,INDEX(FPL_Results_Extract[Gameweek 19],MATCH($A55,FPL_Results_Extract[[Player]:[Player]],0)),INDEX(Team_Key[[Abbreviation]:[Abbreviation]],MATCH(LEFT(INDEX(FPL_Fixtures_Extract[],MATCH($A55,FPL_Fixtures_Extract[[Player]:[Player]],0),MATCH(FPL_Combined[[#Headers],[Gameweek 19]],FPL_Fixtures_Extract[#Headers],0)),LEN(INDEX(FPL_Fixtures_Extract[],MATCH($A55,FPL_Fixtures_Extract[[Player]:[Player]],0),MATCH(FPL_Combined[[#Headers],[Gameweek 19]],FPL_Fixtures_Extract[#Headers],0)))-4),Team_Key[[Full Name]:[Full Name]],0))&amp;RIGHT(INDEX(FPL_Fixtures_Extract[],MATCH($A55,FPL_Fixtures_Extract[[Player]:[Player]],0),MATCH(FPL_Combined[[#Headers],[Gameweek 19]],FPL_Fixtures_Extract[#Headers],0)),3))</f>
        <v>MUN(A) 0-0</v>
      </c>
      <c r="U55" t="str">
        <f ca="1">IF(RIGHT(FPL_Combined[[#Headers],[Gameweek 20]],2)&lt;$B$622,INDEX(FPL_Results_Extract[Gameweek 20],MATCH($A55,FPL_Results_Extract[[Player]:[Player]],0)),INDEX(Team_Key[[Abbreviation]:[Abbreviation]],MATCH(LEFT(INDEX(FPL_Fixtures_Extract[],MATCH($A55,FPL_Fixtures_Extract[[Player]:[Player]],0),MATCH(FPL_Combined[[#Headers],[Gameweek 20]],FPL_Fixtures_Extract[#Headers],0)),LEN(INDEX(FPL_Fixtures_Extract[],MATCH($A55,FPL_Fixtures_Extract[[Player]:[Player]],0),MATCH(FPL_Combined[[#Headers],[Gameweek 20]],FPL_Fixtures_Extract[#Headers],0)))-4),Team_Key[[Full Name]:[Full Name]],0))&amp;RIGHT(INDEX(FPL_Fixtures_Extract[],MATCH($A55,FPL_Fixtures_Extract[[Player]:[Player]],0),MATCH(FPL_Combined[[#Headers],[Gameweek 20]],FPL_Fixtures_Extract[#Headers],0)),3))</f>
        <v>CRY(A) 3-0</v>
      </c>
      <c r="V55" t="str">
        <f ca="1">IF(RIGHT(FPL_Combined[[#Headers],[Gameweek 21]],2)&lt;$B$622,INDEX(FPL_Results_Extract[Gameweek 21],MATCH($A55,FPL_Results_Extract[[Player]:[Player]],0)),INDEX(Team_Key[[Abbreviation]:[Abbreviation]],MATCH(LEFT(INDEX(FPL_Fixtures_Extract[],MATCH($A55,FPL_Fixtures_Extract[[Player]:[Player]],0),MATCH(FPL_Combined[[#Headers],[Gameweek 21]],FPL_Fixtures_Extract[#Headers],0)),LEN(INDEX(FPL_Fixtures_Extract[],MATCH($A55,FPL_Fixtures_Extract[[Player]:[Player]],0),MATCH(FPL_Combined[[#Headers],[Gameweek 21]],FPL_Fixtures_Extract[#Headers],0)))-4),Team_Key[[Full Name]:[Full Name]],0))&amp;RIGHT(INDEX(FPL_Fixtures_Extract[],MATCH($A55,FPL_Fixtures_Extract[[Player]:[Player]],0),MATCH(FPL_Combined[[#Headers],[Gameweek 21]],FPL_Fixtures_Extract[#Headers],0)),3))</f>
        <v>WBA(H) 2-2</v>
      </c>
      <c r="W55" t="str">
        <f ca="1">IF(RIGHT(FPL_Combined[[#Headers],[Gameweek 22]],2)&lt;$B$622,INDEX(FPL_Results_Extract[Gameweek 22],MATCH($A55,FPL_Results_Extract[[Player]:[Player]],0)),INDEX(Team_Key[[Abbreviation]:[Abbreviation]],MATCH(LEFT(INDEX(FPL_Fixtures_Extract[],MATCH($A55,FPL_Fixtures_Extract[[Player]:[Player]],0),MATCH(FPL_Combined[[#Headers],[Gameweek 22]],FPL_Fixtures_Extract[#Headers],0)),LEN(INDEX(FPL_Fixtures_Extract[],MATCH($A55,FPL_Fixtures_Extract[[Player]:[Player]],0),MATCH(FPL_Combined[[#Headers],[Gameweek 22]],FPL_Fixtures_Extract[#Headers],0)))-4),Team_Key[[Full Name]:[Full Name]],0))&amp;RIGHT(INDEX(FPL_Fixtures_Extract[],MATCH($A55,FPL_Fixtures_Extract[[Player]:[Player]],0),MATCH(FPL_Combined[[#Headers],[Gameweek 22]],FPL_Fixtures_Extract[#Headers],0)),3))</f>
        <v>EVE(H) 3-3</v>
      </c>
      <c r="X55" t="str">
        <f ca="1">IF(RIGHT(FPL_Combined[[#Headers],[Gameweek 23]],2)&lt;$B$622,INDEX(FPL_Results_Extract[Gameweek 23],MATCH($A55,FPL_Results_Extract[[Player]:[Player]],0)),INDEX(Team_Key[[Abbreviation]:[Abbreviation]],MATCH(LEFT(INDEX(FPL_Fixtures_Extract[],MATCH($A55,FPL_Fixtures_Extract[[Player]:[Player]],0),MATCH(FPL_Combined[[#Headers],[Gameweek 23]],FPL_Fixtures_Extract[#Headers],0)),LEN(INDEX(FPL_Fixtures_Extract[],MATCH($A55,FPL_Fixtures_Extract[[Player]:[Player]],0),MATCH(FPL_Combined[[#Headers],[Gameweek 23]],FPL_Fixtures_Extract[#Headers],0)))-4),Team_Key[[Full Name]:[Full Name]],0))&amp;RIGHT(INDEX(FPL_Fixtures_Extract[],MATCH($A55,FPL_Fixtures_Extract[[Player]:[Player]],0),MATCH(FPL_Combined[[#Headers],[Gameweek 23]],FPL_Fixtures_Extract[#Headers],0)),3))</f>
        <v>ARS(A) 1-0</v>
      </c>
      <c r="Y55" t="str">
        <f ca="1">IF(RIGHT(FPL_Combined[[#Headers],[Gameweek 24]],2)&lt;$B$622,INDEX(FPL_Results_Extract[Team],MATCH($A55,FPL_Results_Extract[[Player]:[Player]],0)),INDEX(Team_Key[[Abbreviation]:[Abbreviation]],MATCH(LEFT(INDEX(FPL_Fixtures_Extract[],MATCH($A55,FPL_Fixtures_Extract[[Player]:[Player]],0),MATCH(FPL_Combined[[#Headers],[Gameweek 24]],FPL_Fixtures_Extract[#Headers],0)),LEN(INDEX(FPL_Fixtures_Extract[],MATCH($A55,FPL_Fixtures_Extract[[Player]:[Player]],0),MATCH(FPL_Combined[[#Headers],[Gameweek 24]],FPL_Fixtures_Extract[#Headers],0)))-4),Team_Key[[Full Name]:[Full Name]],0))&amp;RIGHT(INDEX(FPL_Fixtures_Extract[],MATCH($A55,FPL_Fixtures_Extract[[Player]:[Player]],0),MATCH(FPL_Combined[[#Headers],[Gameweek 24]],FPL_Fixtures_Extract[#Headers],0)),3))</f>
        <v>CHE</v>
      </c>
      <c r="Z55" t="str">
        <f ca="1">IF(RIGHT(FPL_Combined[[#Headers],[Gameweek 25]],2)&lt;$B$622,INDEX(FPL_Results_Extract[Player],MATCH($A55,FPL_Results_Extract[[Player]:[Player]],0)),INDEX(Team_Key[[Abbreviation]:[Abbreviation]],MATCH(LEFT(INDEX(FPL_Fixtures_Extract[],MATCH($A55,FPL_Fixtures_Extract[[Player]:[Player]],0),MATCH(FPL_Combined[[#Headers],[Gameweek 25]],FPL_Fixtures_Extract[#Headers],0)),LEN(INDEX(FPL_Fixtures_Extract[],MATCH($A55,FPL_Fixtures_Extract[[Player]:[Player]],0),MATCH(FPL_Combined[[#Headers],[Gameweek 25]],FPL_Fixtures_Extract[#Headers],0)))-4),Team_Key[[Full Name]:[Full Name]],0))&amp;RIGHT(INDEX(FPL_Fixtures_Extract[],MATCH($A55,FPL_Fixtures_Extract[[Player]:[Player]],0),MATCH(FPL_Combined[[#Headers],[Gameweek 25]],FPL_Fixtures_Extract[#Headers],0)),3))</f>
        <v>Begovic</v>
      </c>
      <c r="AA55" t="str">
        <f ca="1">IF(RIGHT(FPL_Combined[[#Headers],[Gameweek 26]],2)&lt;$B$622,INDEX(FPL_Results_Extract[Gameweek 01],MATCH($A55,FPL_Results_Extract[[Player]:[Player]],0)),INDEX(Team_Key[[Abbreviation]:[Abbreviation]],MATCH(LEFT(INDEX(FPL_Fixtures_Extract[],MATCH($A55,FPL_Fixtures_Extract[[Player]:[Player]],0),MATCH(FPL_Combined[[#Headers],[Gameweek 26]],FPL_Fixtures_Extract[#Headers],0)),LEN(INDEX(FPL_Fixtures_Extract[],MATCH($A55,FPL_Fixtures_Extract[[Player]:[Player]],0),MATCH(FPL_Combined[[#Headers],[Gameweek 26]],FPL_Fixtures_Extract[#Headers],0)))-4),Team_Key[[Full Name]:[Full Name]],0))&amp;RIGHT(INDEX(FPL_Fixtures_Extract[],MATCH($A55,FPL_Fixtures_Extract[[Player]:[Player]],0),MATCH(FPL_Combined[[#Headers],[Gameweek 26]],FPL_Fixtures_Extract[#Headers],0)),3))</f>
        <v>SWA(H) 2-2</v>
      </c>
      <c r="AB55" t="str">
        <f ca="1">IF(RIGHT(FPL_Combined[[#Headers],[Gameweek 27]],2)&lt;$B$622,INDEX(FPL_Results_Extract[Gameweek 02],MATCH($A55,FPL_Results_Extract[[Player]:[Player]],0)),INDEX(Team_Key[[Abbreviation]:[Abbreviation]],MATCH(LEFT(INDEX(FPL_Fixtures_Extract[],MATCH($A55,FPL_Fixtures_Extract[[Player]:[Player]],0),MATCH(FPL_Combined[[#Headers],[Gameweek 27]],FPL_Fixtures_Extract[#Headers],0)),LEN(INDEX(FPL_Fixtures_Extract[],MATCH($A55,FPL_Fixtures_Extract[[Player]:[Player]],0),MATCH(FPL_Combined[[#Headers],[Gameweek 27]],FPL_Fixtures_Extract[#Headers],0)))-4),Team_Key[[Full Name]:[Full Name]],0))&amp;RIGHT(INDEX(FPL_Fixtures_Extract[],MATCH($A55,FPL_Fixtures_Extract[[Player]:[Player]],0),MATCH(FPL_Combined[[#Headers],[Gameweek 27]],FPL_Fixtures_Extract[#Headers],0)),3))</f>
        <v>MCI(A) 0-3</v>
      </c>
      <c r="AC55" t="str">
        <f ca="1">IF(RIGHT(FPL_Combined[[#Headers],[Gameweek 28]],2)&lt;$B$622,INDEX(FPL_Results_Extract[Gameweek 03],MATCH($A55,FPL_Results_Extract[[Player]:[Player]],0)),INDEX(Team_Key[[Abbreviation]:[Abbreviation]],MATCH(LEFT(INDEX(FPL_Fixtures_Extract[],MATCH($A55,FPL_Fixtures_Extract[[Player]:[Player]],0),MATCH(FPL_Combined[[#Headers],[Gameweek 28]],FPL_Fixtures_Extract[#Headers],0)),LEN(INDEX(FPL_Fixtures_Extract[],MATCH($A55,FPL_Fixtures_Extract[[Player]:[Player]],0),MATCH(FPL_Combined[[#Headers],[Gameweek 28]],FPL_Fixtures_Extract[#Headers],0)))-4),Team_Key[[Full Name]:[Full Name]],0))&amp;RIGHT(INDEX(FPL_Fixtures_Extract[],MATCH($A55,FPL_Fixtures_Extract[[Player]:[Player]],0),MATCH(FPL_Combined[[#Headers],[Gameweek 28]],FPL_Fixtures_Extract[#Headers],0)),3))</f>
        <v>WBA(A) 3-2</v>
      </c>
      <c r="AD55" t="str">
        <f ca="1">IF(RIGHT(FPL_Combined[[#Headers],[Gameweek 29]],2)&lt;$B$622,INDEX(FPL_Results_Extract[Gameweek 04],MATCH($A55,FPL_Results_Extract[[Player]:[Player]],0)),INDEX(Team_Key[[Abbreviation]:[Abbreviation]],MATCH(LEFT(INDEX(FPL_Fixtures_Extract[],MATCH($A55,FPL_Fixtures_Extract[[Player]:[Player]],0),MATCH(FPL_Combined[[#Headers],[Gameweek 29]],FPL_Fixtures_Extract[#Headers],0)),LEN(INDEX(FPL_Fixtures_Extract[],MATCH($A55,FPL_Fixtures_Extract[[Player]:[Player]],0),MATCH(FPL_Combined[[#Headers],[Gameweek 29]],FPL_Fixtures_Extract[#Headers],0)))-4),Team_Key[[Full Name]:[Full Name]],0))&amp;RIGHT(INDEX(FPL_Fixtures_Extract[],MATCH($A55,FPL_Fixtures_Extract[[Player]:[Player]],0),MATCH(FPL_Combined[[#Headers],[Gameweek 29]],FPL_Fixtures_Extract[#Headers],0)),3))</f>
        <v>STK(H)</v>
      </c>
      <c r="AE55" t="e">
        <f ca="1">IF(RIGHT(FPL_Combined[[#Headers],[Gameweek 30]],2)&lt;$B$622,INDEX(FPL_Results_Extract[Gameweek 05],MATCH($A55,FPL_Results_Extract[[Player]:[Player]],0)),INDEX(Team_Key[[Abbreviation]:[Abbreviation]],MATCH(LEFT(INDEX(FPL_Fixtures_Extract[],MATCH($A55,FPL_Fixtures_Extract[[Player]:[Player]],0),MATCH(FPL_Combined[[#Headers],[Gameweek 30]],FPL_Fixtures_Extract[#Headers],0)),LEN(INDEX(FPL_Fixtures_Extract[],MATCH($A55,FPL_Fixtures_Extract[[Player]:[Player]],0),MATCH(FPL_Combined[[#Headers],[Gameweek 30]],FPL_Fixtures_Extract[#Headers],0)))-4),Team_Key[[Full Name]:[Full Name]],0))&amp;RIGHT(INDEX(FPL_Fixtures_Extract[],MATCH($A55,FPL_Fixtures_Extract[[Player]:[Player]],0),MATCH(FPL_Combined[[#Headers],[Gameweek 30]],FPL_Fixtures_Extract[#Headers],0)),3))</f>
        <v>#VALUE!</v>
      </c>
      <c r="AF55" t="str">
        <f ca="1">IF(RIGHT(FPL_Combined[[#Headers],[Gameweek 31]],2)&lt;$B$622,INDEX(FPL_Results_Extract[Gameweek 06],MATCH($A55,FPL_Results_Extract[[Player]:[Player]],0)),INDEX(Team_Key[[Abbreviation]:[Abbreviation]],MATCH(LEFT(INDEX(FPL_Fixtures_Extract[],MATCH($A55,FPL_Fixtures_Extract[[Player]:[Player]],0),MATCH(FPL_Combined[[#Headers],[Gameweek 31]],FPL_Fixtures_Extract[#Headers],0)),LEN(INDEX(FPL_Fixtures_Extract[],MATCH($A55,FPL_Fixtures_Extract[[Player]:[Player]],0),MATCH(FPL_Combined[[#Headers],[Gameweek 31]],FPL_Fixtures_Extract[#Headers],0)))-4),Team_Key[[Full Name]:[Full Name]],0))&amp;RIGHT(INDEX(FPL_Fixtures_Extract[],MATCH($A55,FPL_Fixtures_Extract[[Player]:[Player]],0),MATCH(FPL_Combined[[#Headers],[Gameweek 31]],FPL_Fixtures_Extract[#Headers],0)),3))</f>
        <v>WHU(H)</v>
      </c>
      <c r="AG55" t="str">
        <f ca="1">IF(RIGHT(FPL_Combined[[#Headers],[Gameweek 32]],2)&lt;$B$622,INDEX(FPL_Results_Extract[Gameweek 07],MATCH($A55,FPL_Results_Extract[[Player]:[Player]],0)),INDEX(Team_Key[[Abbreviation]:[Abbreviation]],MATCH(LEFT(INDEX(FPL_Fixtures_Extract[],MATCH($A55,FPL_Fixtures_Extract[[Player]:[Player]],0),MATCH(FPL_Combined[[#Headers],[Gameweek 32]],FPL_Fixtures_Extract[#Headers],0)),LEN(INDEX(FPL_Fixtures_Extract[],MATCH($A55,FPL_Fixtures_Extract[[Player]:[Player]],0),MATCH(FPL_Combined[[#Headers],[Gameweek 32]],FPL_Fixtures_Extract[#Headers],0)))-4),Team_Key[[Full Name]:[Full Name]],0))&amp;RIGHT(INDEX(FPL_Fixtures_Extract[],MATCH($A55,FPL_Fixtures_Extract[[Player]:[Player]],0),MATCH(FPL_Combined[[#Headers],[Gameweek 32]],FPL_Fixtures_Extract[#Headers],0)),3))</f>
        <v>AVL(A)</v>
      </c>
      <c r="AH55" t="str">
        <f ca="1">IF(RIGHT(FPL_Combined[[#Headers],[Gameweek 33]],2)&lt;$B$622,INDEX(FPL_Results_Extract[Gameweek 08],MATCH($A55,FPL_Results_Extract[[Player]:[Player]],0)),INDEX(Team_Key[[Abbreviation]:[Abbreviation]],MATCH(LEFT(INDEX(FPL_Fixtures_Extract[],MATCH($A55,FPL_Fixtures_Extract[[Player]:[Player]],0),MATCH(FPL_Combined[[#Headers],[Gameweek 33]],FPL_Fixtures_Extract[#Headers],0)),LEN(INDEX(FPL_Fixtures_Extract[],MATCH($A55,FPL_Fixtures_Extract[[Player]:[Player]],0),MATCH(FPL_Combined[[#Headers],[Gameweek 33]],FPL_Fixtures_Extract[#Headers],0)))-4),Team_Key[[Full Name]:[Full Name]],0))&amp;RIGHT(INDEX(FPL_Fixtures_Extract[],MATCH($A55,FPL_Fixtures_Extract[[Player]:[Player]],0),MATCH(FPL_Combined[[#Headers],[Gameweek 33]],FPL_Fixtures_Extract[#Headers],0)),3))</f>
        <v>SWA(A)</v>
      </c>
      <c r="AI55" t="str">
        <f ca="1">IF(RIGHT(FPL_Combined[[#Headers],[Gameweek 34]],2)&lt;$B$622,INDEX(FPL_Results_Extract[Gameweek 09],MATCH($A55,FPL_Results_Extract[[Player]:[Player]],0)),INDEX(Team_Key[[Abbreviation]:[Abbreviation]],MATCH(LEFT(INDEX(FPL_Fixtures_Extract[],MATCH($A55,FPL_Fixtures_Extract[[Player]:[Player]],0),MATCH(FPL_Combined[[#Headers],[Gameweek 34]],FPL_Fixtures_Extract[#Headers],0)),LEN(INDEX(FPL_Fixtures_Extract[],MATCH($A55,FPL_Fixtures_Extract[[Player]:[Player]],0),MATCH(FPL_Combined[[#Headers],[Gameweek 34]],FPL_Fixtures_Extract[#Headers],0)))-4),Team_Key[[Full Name]:[Full Name]],0))&amp;RIGHT(INDEX(FPL_Fixtures_Extract[],MATCH($A55,FPL_Fixtures_Extract[[Player]:[Player]],0),MATCH(FPL_Combined[[#Headers],[Gameweek 34]],FPL_Fixtures_Extract[#Headers],0)),3))</f>
        <v>MCI(H)</v>
      </c>
      <c r="AJ55" t="str">
        <f ca="1">IF(RIGHT(FPL_Combined[[#Headers],[Gameweek 35]],2)&lt;$B$622,INDEX(FPL_Results_Extract[Gameweek 10],MATCH($A55,FPL_Results_Extract[[Player]:[Player]],0)),INDEX(Team_Key[[Abbreviation]:[Abbreviation]],MATCH(LEFT(INDEX(FPL_Fixtures_Extract[],MATCH($A55,FPL_Fixtures_Extract[[Player]:[Player]],0),MATCH(FPL_Combined[[#Headers],[Gameweek 35]],FPL_Fixtures_Extract[#Headers],0)),LEN(INDEX(FPL_Fixtures_Extract[],MATCH($A55,FPL_Fixtures_Extract[[Player]:[Player]],0),MATCH(FPL_Combined[[#Headers],[Gameweek 35]],FPL_Fixtures_Extract[#Headers],0)))-4),Team_Key[[Full Name]:[Full Name]],0))&amp;RIGHT(INDEX(FPL_Fixtures_Extract[],MATCH($A55,FPL_Fixtures_Extract[[Player]:[Player]],0),MATCH(FPL_Combined[[#Headers],[Gameweek 35]],FPL_Fixtures_Extract[#Headers],0)),3))</f>
        <v>BOU(A)</v>
      </c>
      <c r="AK55" t="str">
        <f ca="1">IF(RIGHT(FPL_Combined[[#Headers],[Gameweek 36]],2)&lt;$B$622,INDEX(FPL_Results_Extract[Gameweek 11],MATCH($A55,FPL_Results_Extract[[Player]:[Player]],0)),INDEX(Team_Key[[Abbreviation]:[Abbreviation]],MATCH(LEFT(INDEX(FPL_Fixtures_Extract[],MATCH($A55,FPL_Fixtures_Extract[[Player]:[Player]],0),MATCH(FPL_Combined[[#Headers],[Gameweek 36]],FPL_Fixtures_Extract[#Headers],0)),LEN(INDEX(FPL_Fixtures_Extract[],MATCH($A55,FPL_Fixtures_Extract[[Player]:[Player]],0),MATCH(FPL_Combined[[#Headers],[Gameweek 36]],FPL_Fixtures_Extract[#Headers],0)))-4),Team_Key[[Full Name]:[Full Name]],0))&amp;RIGHT(INDEX(FPL_Fixtures_Extract[],MATCH($A55,FPL_Fixtures_Extract[[Player]:[Player]],0),MATCH(FPL_Combined[[#Headers],[Gameweek 36]],FPL_Fixtures_Extract[#Headers],0)),3))</f>
        <v>TOT(H)</v>
      </c>
      <c r="AL55" t="str">
        <f ca="1">IF(RIGHT(FPL_Combined[[#Headers],[Gameweek 37]],2)&lt;$B$622,INDEX(FPL_Results_Extract[Gameweek 12],MATCH($A55,FPL_Results_Extract[[Player]:[Player]],0)),INDEX(Team_Key[[Abbreviation]:[Abbreviation]],MATCH(LEFT(INDEX(FPL_Fixtures_Extract[],MATCH($A55,FPL_Fixtures_Extract[[Player]:[Player]],0),MATCH(FPL_Combined[[#Headers],[Gameweek 37]],FPL_Fixtures_Extract[#Headers],0)),LEN(INDEX(FPL_Fixtures_Extract[],MATCH($A55,FPL_Fixtures_Extract[[Player]:[Player]],0),MATCH(FPL_Combined[[#Headers],[Gameweek 37]],FPL_Fixtures_Extract[#Headers],0)))-4),Team_Key[[Full Name]:[Full Name]],0))&amp;RIGHT(INDEX(FPL_Fixtures_Extract[],MATCH($A55,FPL_Fixtures_Extract[[Player]:[Player]],0),MATCH(FPL_Combined[[#Headers],[Gameweek 37]],FPL_Fixtures_Extract[#Headers],0)),3))</f>
        <v>SUN(A)</v>
      </c>
      <c r="AM55" t="str">
        <f ca="1">IF(RIGHT(FPL_Combined[[#Headers],[Gameweek 38]],2)&lt;$B$622,INDEX(FPL_Results_Extract[Gameweek 13],MATCH($A55,FPL_Results_Extract[[Player]:[Player]],0)),INDEX(Team_Key[[Abbreviation]:[Abbreviation]],MATCH(LEFT(INDEX(FPL_Fixtures_Extract[],MATCH($A55,FPL_Fixtures_Extract[[Player]:[Player]],0),MATCH(FPL_Combined[[#Headers],[Gameweek 38]],FPL_Fixtures_Extract[#Headers],0)),LEN(INDEX(FPL_Fixtures_Extract[],MATCH($A55,FPL_Fixtures_Extract[[Player]:[Player]],0),MATCH(FPL_Combined[[#Headers],[Gameweek 38]],FPL_Fixtures_Extract[#Headers],0)))-4),Team_Key[[Full Name]:[Full Name]],0))&amp;RIGHT(INDEX(FPL_Fixtures_Extract[],MATCH($A55,FPL_Fixtures_Extract[[Player]:[Player]],0),MATCH(FPL_Combined[[#Headers],[Gameweek 38]],FPL_Fixtures_Extract[#Headers],0)),3))</f>
        <v>LEI(H)</v>
      </c>
    </row>
    <row r="56" spans="1:39" x14ac:dyDescent="0.45">
      <c r="A56" t="s">
        <v>670</v>
      </c>
      <c r="B56" t="str">
        <f ca="1">IF(RIGHT(FPL_Combined[[#Headers],[Gameweek 01]],2)&lt;$B$622,INDEX(FPL_Results_Extract[Gameweek 01],MATCH($A56,FPL_Results_Extract[[Player]:[Player]],0)),INDEX(Team_Key[[Abbreviation]:[Abbreviation]],MATCH(LEFT(INDEX(FPL_Fixtures_Extract[],MATCH($A56,FPL_Fixtures_Extract[[Player]:[Player]],0),MATCH(FPL_Combined[[#Headers],[Gameweek 01]],FPL_Fixtures_Extract[#Headers],0)),LEN(INDEX(FPL_Fixtures_Extract[],MATCH($A56,FPL_Fixtures_Extract[[Player]:[Player]],0),MATCH(FPL_Combined[[#Headers],[Gameweek 01]],FPL_Fixtures_Extract[#Headers],0)))-4),Team_Key[[Full Name]:[Full Name]],0))&amp;RIGHT(INDEX(FPL_Fixtures_Extract[],MATCH($A56,FPL_Fixtures_Extract[[Player]:[Player]],0),MATCH(FPL_Combined[[#Headers],[Gameweek 01]],FPL_Fixtures_Extract[#Headers],0)),3))</f>
        <v>EVE(A) 2-2</v>
      </c>
      <c r="C56" t="str">
        <f ca="1">IF(RIGHT(FPL_Combined[[#Headers],[Gameweek 02]],2)&lt;$B$622,INDEX(FPL_Results_Extract[Gameweek 02],MATCH($A56,FPL_Results_Extract[[Player]:[Player]],0)),INDEX(Team_Key[[Abbreviation]:[Abbreviation]],MATCH(LEFT(INDEX(FPL_Fixtures_Extract[],MATCH($A56,FPL_Fixtures_Extract[[Player]:[Player]],0),MATCH(FPL_Combined[[#Headers],[Gameweek 02]],FPL_Fixtures_Extract[#Headers],0)),LEN(INDEX(FPL_Fixtures_Extract[],MATCH($A56,FPL_Fixtures_Extract[[Player]:[Player]],0),MATCH(FPL_Combined[[#Headers],[Gameweek 02]],FPL_Fixtures_Extract[#Headers],0)))-4),Team_Key[[Full Name]:[Full Name]],0))&amp;RIGHT(INDEX(FPL_Fixtures_Extract[],MATCH($A56,FPL_Fixtures_Extract[[Player]:[Player]],0),MATCH(FPL_Combined[[#Headers],[Gameweek 02]],FPL_Fixtures_Extract[#Headers],0)),3))</f>
        <v>WBA(H) 0-0</v>
      </c>
      <c r="D56" t="str">
        <f ca="1">IF(RIGHT(FPL_Combined[[#Headers],[Gameweek 03]],2)&lt;$B$622,INDEX(FPL_Results_Extract[Gameweek 03],MATCH($A56,FPL_Results_Extract[[Player]:[Player]],0)),INDEX(Team_Key[[Abbreviation]:[Abbreviation]],MATCH(LEFT(INDEX(FPL_Fixtures_Extract[],MATCH($A56,FPL_Fixtures_Extract[[Player]:[Player]],0),MATCH(FPL_Combined[[#Headers],[Gameweek 03]],FPL_Fixtures_Extract[#Headers],0)),LEN(INDEX(FPL_Fixtures_Extract[],MATCH($A56,FPL_Fixtures_Extract[[Player]:[Player]],0),MATCH(FPL_Combined[[#Headers],[Gameweek 03]],FPL_Fixtures_Extract[#Headers],0)))-4),Team_Key[[Full Name]:[Full Name]],0))&amp;RIGHT(INDEX(FPL_Fixtures_Extract[],MATCH($A56,FPL_Fixtures_Extract[[Player]:[Player]],0),MATCH(FPL_Combined[[#Headers],[Gameweek 03]],FPL_Fixtures_Extract[#Headers],0)),3))</f>
        <v>SOU(H) 0-0</v>
      </c>
      <c r="E56" t="str">
        <f ca="1">IF(RIGHT(FPL_Combined[[#Headers],[Gameweek 04]],2)&lt;$B$622,INDEX(FPL_Results_Extract[Gameweek 04],MATCH($A56,FPL_Results_Extract[[Player]:[Player]],0)),INDEX(Team_Key[[Abbreviation]:[Abbreviation]],MATCH(LEFT(INDEX(FPL_Fixtures_Extract[],MATCH($A56,FPL_Fixtures_Extract[[Player]:[Player]],0),MATCH(FPL_Combined[[#Headers],[Gameweek 04]],FPL_Fixtures_Extract[#Headers],0)),LEN(INDEX(FPL_Fixtures_Extract[],MATCH($A56,FPL_Fixtures_Extract[[Player]:[Player]],0),MATCH(FPL_Combined[[#Headers],[Gameweek 04]],FPL_Fixtures_Extract[#Headers],0)))-4),Team_Key[[Full Name]:[Full Name]],0))&amp;RIGHT(INDEX(FPL_Fixtures_Extract[],MATCH($A56,FPL_Fixtures_Extract[[Player]:[Player]],0),MATCH(FPL_Combined[[#Headers],[Gameweek 04]],FPL_Fixtures_Extract[#Headers],0)),3))</f>
        <v>MCI(A) 0-2</v>
      </c>
      <c r="F56" t="str">
        <f ca="1">IF(RIGHT(FPL_Combined[[#Headers],[Gameweek 05]],2)&lt;$B$622,INDEX(FPL_Results_Extract[Gameweek 05],MATCH($A56,FPL_Results_Extract[[Player]:[Player]],0)),INDEX(Team_Key[[Abbreviation]:[Abbreviation]],MATCH(LEFT(INDEX(FPL_Fixtures_Extract[],MATCH($A56,FPL_Fixtures_Extract[[Player]:[Player]],0),MATCH(FPL_Combined[[#Headers],[Gameweek 05]],FPL_Fixtures_Extract[#Headers],0)),LEN(INDEX(FPL_Fixtures_Extract[],MATCH($A56,FPL_Fixtures_Extract[[Player]:[Player]],0),MATCH(FPL_Combined[[#Headers],[Gameweek 05]],FPL_Fixtures_Extract[#Headers],0)))-4),Team_Key[[Full Name]:[Full Name]],0))&amp;RIGHT(INDEX(FPL_Fixtures_Extract[],MATCH($A56,FPL_Fixtures_Extract[[Player]:[Player]],0),MATCH(FPL_Combined[[#Headers],[Gameweek 05]],FPL_Fixtures_Extract[#Headers],0)),3))</f>
        <v>SWA(H) 1-0</v>
      </c>
      <c r="G56" t="str">
        <f ca="1">IF(RIGHT(FPL_Combined[[#Headers],[Gameweek 06]],2)&lt;$B$622,INDEX(FPL_Results_Extract[Gameweek 06],MATCH($A56,FPL_Results_Extract[[Player]:[Player]],0)),INDEX(Team_Key[[Abbreviation]:[Abbreviation]],MATCH(LEFT(INDEX(FPL_Fixtures_Extract[],MATCH($A56,FPL_Fixtures_Extract[[Player]:[Player]],0),MATCH(FPL_Combined[[#Headers],[Gameweek 06]],FPL_Fixtures_Extract[#Headers],0)),LEN(INDEX(FPL_Fixtures_Extract[],MATCH($A56,FPL_Fixtures_Extract[[Player]:[Player]],0),MATCH(FPL_Combined[[#Headers],[Gameweek 06]],FPL_Fixtures_Extract[#Headers],0)))-4),Team_Key[[Full Name]:[Full Name]],0))&amp;RIGHT(INDEX(FPL_Fixtures_Extract[],MATCH($A56,FPL_Fixtures_Extract[[Player]:[Player]],0),MATCH(FPL_Combined[[#Headers],[Gameweek 06]],FPL_Fixtures_Extract[#Headers],0)),3))</f>
        <v>NEW(A) 2-1</v>
      </c>
      <c r="H56" t="str">
        <f ca="1">IF(RIGHT(FPL_Combined[[#Headers],[Gameweek 07]],2)&lt;$B$622,INDEX(FPL_Results_Extract[Gameweek 07],MATCH($A56,FPL_Results_Extract[[Player]:[Player]],0)),INDEX(Team_Key[[Abbreviation]:[Abbreviation]],MATCH(LEFT(INDEX(FPL_Fixtures_Extract[],MATCH($A56,FPL_Fixtures_Extract[[Player]:[Player]],0),MATCH(FPL_Combined[[#Headers],[Gameweek 07]],FPL_Fixtures_Extract[#Headers],0)),LEN(INDEX(FPL_Fixtures_Extract[],MATCH($A56,FPL_Fixtures_Extract[[Player]:[Player]],0),MATCH(FPL_Combined[[#Headers],[Gameweek 07]],FPL_Fixtures_Extract[#Headers],0)))-4),Team_Key[[Full Name]:[Full Name]],0))&amp;RIGHT(INDEX(FPL_Fixtures_Extract[],MATCH($A56,FPL_Fixtures_Extract[[Player]:[Player]],0),MATCH(FPL_Combined[[#Headers],[Gameweek 07]],FPL_Fixtures_Extract[#Headers],0)),3))</f>
        <v>CRY(H) 0-1</v>
      </c>
      <c r="I56" t="str">
        <f ca="1">IF(RIGHT(FPL_Combined[[#Headers],[Gameweek 08]],2)&lt;$B$622,INDEX(FPL_Results_Extract[Gameweek 08],MATCH($A56,FPL_Results_Extract[[Player]:[Player]],0)),INDEX(Team_Key[[Abbreviation]:[Abbreviation]],MATCH(LEFT(INDEX(FPL_Fixtures_Extract[],MATCH($A56,FPL_Fixtures_Extract[[Player]:[Player]],0),MATCH(FPL_Combined[[#Headers],[Gameweek 08]],FPL_Fixtures_Extract[#Headers],0)),LEN(INDEX(FPL_Fixtures_Extract[],MATCH($A56,FPL_Fixtures_Extract[[Player]:[Player]],0),MATCH(FPL_Combined[[#Headers],[Gameweek 08]],FPL_Fixtures_Extract[#Headers],0)))-4),Team_Key[[Full Name]:[Full Name]],0))&amp;RIGHT(INDEX(FPL_Fixtures_Extract[],MATCH($A56,FPL_Fixtures_Extract[[Player]:[Player]],0),MATCH(FPL_Combined[[#Headers],[Gameweek 08]],FPL_Fixtures_Extract[#Headers],0)),3))</f>
        <v>BOU(A) 1-1</v>
      </c>
      <c r="J56" t="str">
        <f ca="1">IF(RIGHT(FPL_Combined[[#Headers],[Gameweek 09]],2)&lt;$B$622,INDEX(FPL_Results_Extract[Gameweek 09],MATCH($A56,FPL_Results_Extract[[Player]:[Player]],0)),INDEX(Team_Key[[Abbreviation]:[Abbreviation]],MATCH(LEFT(INDEX(FPL_Fixtures_Extract[],MATCH($A56,FPL_Fixtures_Extract[[Player]:[Player]],0),MATCH(FPL_Combined[[#Headers],[Gameweek 09]],FPL_Fixtures_Extract[#Headers],0)),LEN(INDEX(FPL_Fixtures_Extract[],MATCH($A56,FPL_Fixtures_Extract[[Player]:[Player]],0),MATCH(FPL_Combined[[#Headers],[Gameweek 09]],FPL_Fixtures_Extract[#Headers],0)))-4),Team_Key[[Full Name]:[Full Name]],0))&amp;RIGHT(INDEX(FPL_Fixtures_Extract[],MATCH($A56,FPL_Fixtures_Extract[[Player]:[Player]],0),MATCH(FPL_Combined[[#Headers],[Gameweek 09]],FPL_Fixtures_Extract[#Headers],0)),3))</f>
        <v>ARS(H) 0-3</v>
      </c>
      <c r="K56" t="str">
        <f ca="1">IF(RIGHT(FPL_Combined[[#Headers],[Gameweek 10]],2)&lt;$B$622,INDEX(FPL_Results_Extract[Gameweek 10],MATCH($A56,FPL_Results_Extract[[Player]:[Player]],0)),INDEX(Team_Key[[Abbreviation]:[Abbreviation]],MATCH(LEFT(INDEX(FPL_Fixtures_Extract[],MATCH($A56,FPL_Fixtures_Extract[[Player]:[Player]],0),MATCH(FPL_Combined[[#Headers],[Gameweek 10]],FPL_Fixtures_Extract[#Headers],0)),LEN(INDEX(FPL_Fixtures_Extract[],MATCH($A56,FPL_Fixtures_Extract[[Player]:[Player]],0),MATCH(FPL_Combined[[#Headers],[Gameweek 10]],FPL_Fixtures_Extract[#Headers],0)))-4),Team_Key[[Full Name]:[Full Name]],0))&amp;RIGHT(INDEX(FPL_Fixtures_Extract[],MATCH($A56,FPL_Fixtures_Extract[[Player]:[Player]],0),MATCH(FPL_Combined[[#Headers],[Gameweek 10]],FPL_Fixtures_Extract[#Headers],0)),3))</f>
        <v>STK(A) 2-0</v>
      </c>
      <c r="L56" t="str">
        <f ca="1">IF(RIGHT(FPL_Combined[[#Headers],[Gameweek 11]],2)&lt;$B$622,INDEX(FPL_Results_Extract[Gameweek 11],MATCH($A56,FPL_Results_Extract[[Player]:[Player]],0)),INDEX(Team_Key[[Abbreviation]:[Abbreviation]],MATCH(LEFT(INDEX(FPL_Fixtures_Extract[],MATCH($A56,FPL_Fixtures_Extract[[Player]:[Player]],0),MATCH(FPL_Combined[[#Headers],[Gameweek 11]],FPL_Fixtures_Extract[#Headers],0)),LEN(INDEX(FPL_Fixtures_Extract[],MATCH($A56,FPL_Fixtures_Extract[[Player]:[Player]],0),MATCH(FPL_Combined[[#Headers],[Gameweek 11]],FPL_Fixtures_Extract[#Headers],0)))-4),Team_Key[[Full Name]:[Full Name]],0))&amp;RIGHT(INDEX(FPL_Fixtures_Extract[],MATCH($A56,FPL_Fixtures_Extract[[Player]:[Player]],0),MATCH(FPL_Combined[[#Headers],[Gameweek 11]],FPL_Fixtures_Extract[#Headers],0)),3))</f>
        <v>WHU(H) 2-0</v>
      </c>
      <c r="M56" t="str">
        <f ca="1">IF(RIGHT(FPL_Combined[[#Headers],[Gameweek 12]],2)&lt;$B$622,INDEX(FPL_Results_Extract[Gameweek 12],MATCH($A56,FPL_Results_Extract[[Player]:[Player]],0)),INDEX(Team_Key[[Abbreviation]:[Abbreviation]],MATCH(LEFT(INDEX(FPL_Fixtures_Extract[],MATCH($A56,FPL_Fixtures_Extract[[Player]:[Player]],0),MATCH(FPL_Combined[[#Headers],[Gameweek 12]],FPL_Fixtures_Extract[#Headers],0)),LEN(INDEX(FPL_Fixtures_Extract[],MATCH($A56,FPL_Fixtures_Extract[[Player]:[Player]],0),MATCH(FPL_Combined[[#Headers],[Gameweek 12]],FPL_Fixtures_Extract[#Headers],0)))-4),Team_Key[[Full Name]:[Full Name]],0))&amp;RIGHT(INDEX(FPL_Fixtures_Extract[],MATCH($A56,FPL_Fixtures_Extract[[Player]:[Player]],0),MATCH(FPL_Combined[[#Headers],[Gameweek 12]],FPL_Fixtures_Extract[#Headers],0)),3))</f>
        <v>LEI(A) 1-2</v>
      </c>
      <c r="N56" t="str">
        <f ca="1">IF(RIGHT(FPL_Combined[[#Headers],[Gameweek 13]],2)&lt;$B$622,INDEX(FPL_Results_Extract[Gameweek 13],MATCH($A56,FPL_Results_Extract[[Player]:[Player]],0)),INDEX(Team_Key[[Abbreviation]:[Abbreviation]],MATCH(LEFT(INDEX(FPL_Fixtures_Extract[],MATCH($A56,FPL_Fixtures_Extract[[Player]:[Player]],0),MATCH(FPL_Combined[[#Headers],[Gameweek 13]],FPL_Fixtures_Extract[#Headers],0)),LEN(INDEX(FPL_Fixtures_Extract[],MATCH($A56,FPL_Fixtures_Extract[[Player]:[Player]],0),MATCH(FPL_Combined[[#Headers],[Gameweek 13]],FPL_Fixtures_Extract[#Headers],0)))-4),Team_Key[[Full Name]:[Full Name]],0))&amp;RIGHT(INDEX(FPL_Fixtures_Extract[],MATCH($A56,FPL_Fixtures_Extract[[Player]:[Player]],0),MATCH(FPL_Combined[[#Headers],[Gameweek 13]],FPL_Fixtures_Extract[#Headers],0)),3))</f>
        <v>MUN(H) 1-2</v>
      </c>
      <c r="O56" t="str">
        <f ca="1">IF(RIGHT(FPL_Combined[[#Headers],[Gameweek 14]],2)&lt;$B$622,INDEX(FPL_Results_Extract[Gameweek 14],MATCH($A56,FPL_Results_Extract[[Player]:[Player]],0)),INDEX(Team_Key[[Abbreviation]:[Abbreviation]],MATCH(LEFT(INDEX(FPL_Fixtures_Extract[],MATCH($A56,FPL_Fixtures_Extract[[Player]:[Player]],0),MATCH(FPL_Combined[[#Headers],[Gameweek 14]],FPL_Fixtures_Extract[#Headers],0)),LEN(INDEX(FPL_Fixtures_Extract[],MATCH($A56,FPL_Fixtures_Extract[[Player]:[Player]],0),MATCH(FPL_Combined[[#Headers],[Gameweek 14]],FPL_Fixtures_Extract[#Headers],0)))-4),Team_Key[[Full Name]:[Full Name]],0))&amp;RIGHT(INDEX(FPL_Fixtures_Extract[],MATCH($A56,FPL_Fixtures_Extract[[Player]:[Player]],0),MATCH(FPL_Combined[[#Headers],[Gameweek 14]],FPL_Fixtures_Extract[#Headers],0)),3))</f>
        <v>AVL(A) 3-2</v>
      </c>
      <c r="P56" t="str">
        <f ca="1">IF(RIGHT(FPL_Combined[[#Headers],[Gameweek 15]],2)&lt;$B$622,INDEX(FPL_Results_Extract[Gameweek 15],MATCH($A56,FPL_Results_Extract[[Player]:[Player]],0)),INDEX(Team_Key[[Abbreviation]:[Abbreviation]],MATCH(LEFT(INDEX(FPL_Fixtures_Extract[],MATCH($A56,FPL_Fixtures_Extract[[Player]:[Player]],0),MATCH(FPL_Combined[[#Headers],[Gameweek 15]],FPL_Fixtures_Extract[#Headers],0)),LEN(INDEX(FPL_Fixtures_Extract[],MATCH($A56,FPL_Fixtures_Extract[[Player]:[Player]],0),MATCH(FPL_Combined[[#Headers],[Gameweek 15]],FPL_Fixtures_Extract[#Headers],0)))-4),Team_Key[[Full Name]:[Full Name]],0))&amp;RIGHT(INDEX(FPL_Fixtures_Extract[],MATCH($A56,FPL_Fixtures_Extract[[Player]:[Player]],0),MATCH(FPL_Combined[[#Headers],[Gameweek 15]],FPL_Fixtures_Extract[#Headers],0)),3))</f>
        <v>NOR(H) 2-0</v>
      </c>
      <c r="Q56" t="str">
        <f ca="1">IF(RIGHT(FPL_Combined[[#Headers],[Gameweek 16]],2)&lt;$B$622,INDEX(FPL_Results_Extract[Gameweek 16],MATCH($A56,FPL_Results_Extract[[Player]:[Player]],0)),INDEX(Team_Key[[Abbreviation]:[Abbreviation]],MATCH(LEFT(INDEX(FPL_Fixtures_Extract[],MATCH($A56,FPL_Fixtures_Extract[[Player]:[Player]],0),MATCH(FPL_Combined[[#Headers],[Gameweek 16]],FPL_Fixtures_Extract[#Headers],0)),LEN(INDEX(FPL_Fixtures_Extract[],MATCH($A56,FPL_Fixtures_Extract[[Player]:[Player]],0),MATCH(FPL_Combined[[#Headers],[Gameweek 16]],FPL_Fixtures_Extract[#Headers],0)))-4),Team_Key[[Full Name]:[Full Name]],0))&amp;RIGHT(INDEX(FPL_Fixtures_Extract[],MATCH($A56,FPL_Fixtures_Extract[[Player]:[Player]],0),MATCH(FPL_Combined[[#Headers],[Gameweek 16]],FPL_Fixtures_Extract[#Headers],0)),3))</f>
        <v>SUN(A) 1-0</v>
      </c>
      <c r="R56" t="str">
        <f ca="1">IF(RIGHT(FPL_Combined[[#Headers],[Gameweek 17]],2)&lt;$B$622,INDEX(FPL_Results_Extract[Gameweek 17],MATCH($A56,FPL_Results_Extract[[Player]:[Player]],0)),INDEX(Team_Key[[Abbreviation]:[Abbreviation]],MATCH(LEFT(INDEX(FPL_Fixtures_Extract[],MATCH($A56,FPL_Fixtures_Extract[[Player]:[Player]],0),MATCH(FPL_Combined[[#Headers],[Gameweek 17]],FPL_Fixtures_Extract[#Headers],0)),LEN(INDEX(FPL_Fixtures_Extract[],MATCH($A56,FPL_Fixtures_Extract[[Player]:[Player]],0),MATCH(FPL_Combined[[#Headers],[Gameweek 17]],FPL_Fixtures_Extract[#Headers],0)))-4),Team_Key[[Full Name]:[Full Name]],0))&amp;RIGHT(INDEX(FPL_Fixtures_Extract[],MATCH($A56,FPL_Fixtures_Extract[[Player]:[Player]],0),MATCH(FPL_Combined[[#Headers],[Gameweek 17]],FPL_Fixtures_Extract[#Headers],0)),3))</f>
        <v>LIV(H) 3-0</v>
      </c>
      <c r="S56" t="str">
        <f ca="1">IF(RIGHT(FPL_Combined[[#Headers],[Gameweek 18]],2)&lt;$B$622,INDEX(FPL_Results_Extract[Gameweek 18],MATCH($A56,FPL_Results_Extract[[Player]:[Player]],0)),INDEX(Team_Key[[Abbreviation]:[Abbreviation]],MATCH(LEFT(INDEX(FPL_Fixtures_Extract[],MATCH($A56,FPL_Fixtures_Extract[[Player]:[Player]],0),MATCH(FPL_Combined[[#Headers],[Gameweek 18]],FPL_Fixtures_Extract[#Headers],0)),LEN(INDEX(FPL_Fixtures_Extract[],MATCH($A56,FPL_Fixtures_Extract[[Player]:[Player]],0),MATCH(FPL_Combined[[#Headers],[Gameweek 18]],FPL_Fixtures_Extract[#Headers],0)))-4),Team_Key[[Full Name]:[Full Name]],0))&amp;RIGHT(INDEX(FPL_Fixtures_Extract[],MATCH($A56,FPL_Fixtures_Extract[[Player]:[Player]],0),MATCH(FPL_Combined[[#Headers],[Gameweek 18]],FPL_Fixtures_Extract[#Headers],0)),3))</f>
        <v>CHE(A) 2-2</v>
      </c>
      <c r="T56" t="str">
        <f ca="1">IF(RIGHT(FPL_Combined[[#Headers],[Gameweek 19]],2)&lt;$B$622,INDEX(FPL_Results_Extract[Gameweek 19],MATCH($A56,FPL_Results_Extract[[Player]:[Player]],0)),INDEX(Team_Key[[Abbreviation]:[Abbreviation]],MATCH(LEFT(INDEX(FPL_Fixtures_Extract[],MATCH($A56,FPL_Fixtures_Extract[[Player]:[Player]],0),MATCH(FPL_Combined[[#Headers],[Gameweek 19]],FPL_Fixtures_Extract[#Headers],0)),LEN(INDEX(FPL_Fixtures_Extract[],MATCH($A56,FPL_Fixtures_Extract[[Player]:[Player]],0),MATCH(FPL_Combined[[#Headers],[Gameweek 19]],FPL_Fixtures_Extract[#Headers],0)))-4),Team_Key[[Full Name]:[Full Name]],0))&amp;RIGHT(INDEX(FPL_Fixtures_Extract[],MATCH($A56,FPL_Fixtures_Extract[[Player]:[Player]],0),MATCH(FPL_Combined[[#Headers],[Gameweek 19]],FPL_Fixtures_Extract[#Headers],0)),3))</f>
        <v>TOT(H) 1-2</v>
      </c>
      <c r="U56" t="str">
        <f ca="1">IF(RIGHT(FPL_Combined[[#Headers],[Gameweek 20]],2)&lt;$B$622,INDEX(FPL_Results_Extract[Gameweek 20],MATCH($A56,FPL_Results_Extract[[Player]:[Player]],0)),INDEX(Team_Key[[Abbreviation]:[Abbreviation]],MATCH(LEFT(INDEX(FPL_Fixtures_Extract[],MATCH($A56,FPL_Fixtures_Extract[[Player]:[Player]],0),MATCH(FPL_Combined[[#Headers],[Gameweek 20]],FPL_Fixtures_Extract[#Headers],0)),LEN(INDEX(FPL_Fixtures_Extract[],MATCH($A56,FPL_Fixtures_Extract[[Player]:[Player]],0),MATCH(FPL_Combined[[#Headers],[Gameweek 20]],FPL_Fixtures_Extract[#Headers],0)))-4),Team_Key[[Full Name]:[Full Name]],0))&amp;RIGHT(INDEX(FPL_Fixtures_Extract[],MATCH($A56,FPL_Fixtures_Extract[[Player]:[Player]],0),MATCH(FPL_Combined[[#Headers],[Gameweek 20]],FPL_Fixtures_Extract[#Headers],0)),3))</f>
        <v>MCI(H) 1-2</v>
      </c>
      <c r="V56" t="str">
        <f ca="1">IF(RIGHT(FPL_Combined[[#Headers],[Gameweek 21]],2)&lt;$B$622,INDEX(FPL_Results_Extract[Gameweek 21],MATCH($A56,FPL_Results_Extract[[Player]:[Player]],0)),INDEX(Team_Key[[Abbreviation]:[Abbreviation]],MATCH(LEFT(INDEX(FPL_Fixtures_Extract[],MATCH($A56,FPL_Fixtures_Extract[[Player]:[Player]],0),MATCH(FPL_Combined[[#Headers],[Gameweek 21]],FPL_Fixtures_Extract[#Headers],0)),LEN(INDEX(FPL_Fixtures_Extract[],MATCH($A56,FPL_Fixtures_Extract[[Player]:[Player]],0),MATCH(FPL_Combined[[#Headers],[Gameweek 21]],FPL_Fixtures_Extract[#Headers],0)))-4),Team_Key[[Full Name]:[Full Name]],0))&amp;RIGHT(INDEX(FPL_Fixtures_Extract[],MATCH($A56,FPL_Fixtures_Extract[[Player]:[Player]],0),MATCH(FPL_Combined[[#Headers],[Gameweek 21]],FPL_Fixtures_Extract[#Headers],0)),3))</f>
        <v>SOU(A) 0-2</v>
      </c>
      <c r="W56" t="str">
        <f ca="1">IF(RIGHT(FPL_Combined[[#Headers],[Gameweek 22]],2)&lt;$B$622,INDEX(FPL_Results_Extract[Gameweek 22],MATCH($A56,FPL_Results_Extract[[Player]:[Player]],0)),INDEX(Team_Key[[Abbreviation]:[Abbreviation]],MATCH(LEFT(INDEX(FPL_Fixtures_Extract[],MATCH($A56,FPL_Fixtures_Extract[[Player]:[Player]],0),MATCH(FPL_Combined[[#Headers],[Gameweek 22]],FPL_Fixtures_Extract[#Headers],0)),LEN(INDEX(FPL_Fixtures_Extract[],MATCH($A56,FPL_Fixtures_Extract[[Player]:[Player]],0),MATCH(FPL_Combined[[#Headers],[Gameweek 22]],FPL_Fixtures_Extract[#Headers],0)))-4),Team_Key[[Full Name]:[Full Name]],0))&amp;RIGHT(INDEX(FPL_Fixtures_Extract[],MATCH($A56,FPL_Fixtures_Extract[[Player]:[Player]],0),MATCH(FPL_Combined[[#Headers],[Gameweek 22]],FPL_Fixtures_Extract[#Headers],0)),3))</f>
        <v>SWA(A) 0-1</v>
      </c>
      <c r="X56" t="str">
        <f ca="1">IF(RIGHT(FPL_Combined[[#Headers],[Gameweek 23]],2)&lt;$B$622,INDEX(FPL_Results_Extract[Gameweek 23],MATCH($A56,FPL_Results_Extract[[Player]:[Player]],0)),INDEX(Team_Key[[Abbreviation]:[Abbreviation]],MATCH(LEFT(INDEX(FPL_Fixtures_Extract[],MATCH($A56,FPL_Fixtures_Extract[[Player]:[Player]],0),MATCH(FPL_Combined[[#Headers],[Gameweek 23]],FPL_Fixtures_Extract[#Headers],0)),LEN(INDEX(FPL_Fixtures_Extract[],MATCH($A56,FPL_Fixtures_Extract[[Player]:[Player]],0),MATCH(FPL_Combined[[#Headers],[Gameweek 23]],FPL_Fixtures_Extract[#Headers],0)))-4),Team_Key[[Full Name]:[Full Name]],0))&amp;RIGHT(INDEX(FPL_Fixtures_Extract[],MATCH($A56,FPL_Fixtures_Extract[[Player]:[Player]],0),MATCH(FPL_Combined[[#Headers],[Gameweek 23]],FPL_Fixtures_Extract[#Headers],0)),3))</f>
        <v>NEW(H) 2-1</v>
      </c>
      <c r="Y56" t="str">
        <f ca="1">IF(RIGHT(FPL_Combined[[#Headers],[Gameweek 24]],2)&lt;$B$622,INDEX(FPL_Results_Extract[Team],MATCH($A56,FPL_Results_Extract[[Player]:[Player]],0)),INDEX(Team_Key[[Abbreviation]:[Abbreviation]],MATCH(LEFT(INDEX(FPL_Fixtures_Extract[],MATCH($A56,FPL_Fixtures_Extract[[Player]:[Player]],0),MATCH(FPL_Combined[[#Headers],[Gameweek 24]],FPL_Fixtures_Extract[#Headers],0)),LEN(INDEX(FPL_Fixtures_Extract[],MATCH($A56,FPL_Fixtures_Extract[[Player]:[Player]],0),MATCH(FPL_Combined[[#Headers],[Gameweek 24]],FPL_Fixtures_Extract[#Headers],0)))-4),Team_Key[[Full Name]:[Full Name]],0))&amp;RIGHT(INDEX(FPL_Fixtures_Extract[],MATCH($A56,FPL_Fixtures_Extract[[Player]:[Player]],0),MATCH(FPL_Combined[[#Headers],[Gameweek 24]],FPL_Fixtures_Extract[#Headers],0)),3))</f>
        <v>WAT</v>
      </c>
      <c r="Z56" t="str">
        <f ca="1">IF(RIGHT(FPL_Combined[[#Headers],[Gameweek 25]],2)&lt;$B$622,INDEX(FPL_Results_Extract[Player],MATCH($A56,FPL_Results_Extract[[Player]:[Player]],0)),INDEX(Team_Key[[Abbreviation]:[Abbreviation]],MATCH(LEFT(INDEX(FPL_Fixtures_Extract[],MATCH($A56,FPL_Fixtures_Extract[[Player]:[Player]],0),MATCH(FPL_Combined[[#Headers],[Gameweek 25]],FPL_Fixtures_Extract[#Headers],0)),LEN(INDEX(FPL_Fixtures_Extract[],MATCH($A56,FPL_Fixtures_Extract[[Player]:[Player]],0),MATCH(FPL_Combined[[#Headers],[Gameweek 25]],FPL_Fixtures_Extract[#Headers],0)))-4),Team_Key[[Full Name]:[Full Name]],0))&amp;RIGHT(INDEX(FPL_Fixtures_Extract[],MATCH($A56,FPL_Fixtures_Extract[[Player]:[Player]],0),MATCH(FPL_Combined[[#Headers],[Gameweek 25]],FPL_Fixtures_Extract[#Headers],0)),3))</f>
        <v>Behrami</v>
      </c>
      <c r="AA56" t="str">
        <f ca="1">IF(RIGHT(FPL_Combined[[#Headers],[Gameweek 26]],2)&lt;$B$622,INDEX(FPL_Results_Extract[Gameweek 01],MATCH($A56,FPL_Results_Extract[[Player]:[Player]],0)),INDEX(Team_Key[[Abbreviation]:[Abbreviation]],MATCH(LEFT(INDEX(FPL_Fixtures_Extract[],MATCH($A56,FPL_Fixtures_Extract[[Player]:[Player]],0),MATCH(FPL_Combined[[#Headers],[Gameweek 26]],FPL_Fixtures_Extract[#Headers],0)),LEN(INDEX(FPL_Fixtures_Extract[],MATCH($A56,FPL_Fixtures_Extract[[Player]:[Player]],0),MATCH(FPL_Combined[[#Headers],[Gameweek 26]],FPL_Fixtures_Extract[#Headers],0)))-4),Team_Key[[Full Name]:[Full Name]],0))&amp;RIGHT(INDEX(FPL_Fixtures_Extract[],MATCH($A56,FPL_Fixtures_Extract[[Player]:[Player]],0),MATCH(FPL_Combined[[#Headers],[Gameweek 26]],FPL_Fixtures_Extract[#Headers],0)),3))</f>
        <v>EVE(A) 2-2</v>
      </c>
      <c r="AB56" t="str">
        <f ca="1">IF(RIGHT(FPL_Combined[[#Headers],[Gameweek 27]],2)&lt;$B$622,INDEX(FPL_Results_Extract[Gameweek 02],MATCH($A56,FPL_Results_Extract[[Player]:[Player]],0)),INDEX(Team_Key[[Abbreviation]:[Abbreviation]],MATCH(LEFT(INDEX(FPL_Fixtures_Extract[],MATCH($A56,FPL_Fixtures_Extract[[Player]:[Player]],0),MATCH(FPL_Combined[[#Headers],[Gameweek 27]],FPL_Fixtures_Extract[#Headers],0)),LEN(INDEX(FPL_Fixtures_Extract[],MATCH($A56,FPL_Fixtures_Extract[[Player]:[Player]],0),MATCH(FPL_Combined[[#Headers],[Gameweek 27]],FPL_Fixtures_Extract[#Headers],0)))-4),Team_Key[[Full Name]:[Full Name]],0))&amp;RIGHT(INDEX(FPL_Fixtures_Extract[],MATCH($A56,FPL_Fixtures_Extract[[Player]:[Player]],0),MATCH(FPL_Combined[[#Headers],[Gameweek 27]],FPL_Fixtures_Extract[#Headers],0)),3))</f>
        <v>WBA(H) 0-0</v>
      </c>
      <c r="AC56" t="str">
        <f ca="1">IF(RIGHT(FPL_Combined[[#Headers],[Gameweek 28]],2)&lt;$B$622,INDEX(FPL_Results_Extract[Gameweek 03],MATCH($A56,FPL_Results_Extract[[Player]:[Player]],0)),INDEX(Team_Key[[Abbreviation]:[Abbreviation]],MATCH(LEFT(INDEX(FPL_Fixtures_Extract[],MATCH($A56,FPL_Fixtures_Extract[[Player]:[Player]],0),MATCH(FPL_Combined[[#Headers],[Gameweek 28]],FPL_Fixtures_Extract[#Headers],0)),LEN(INDEX(FPL_Fixtures_Extract[],MATCH($A56,FPL_Fixtures_Extract[[Player]:[Player]],0),MATCH(FPL_Combined[[#Headers],[Gameweek 28]],FPL_Fixtures_Extract[#Headers],0)))-4),Team_Key[[Full Name]:[Full Name]],0))&amp;RIGHT(INDEX(FPL_Fixtures_Extract[],MATCH($A56,FPL_Fixtures_Extract[[Player]:[Player]],0),MATCH(FPL_Combined[[#Headers],[Gameweek 28]],FPL_Fixtures_Extract[#Headers],0)),3))</f>
        <v>SOU(H) 0-0</v>
      </c>
      <c r="AD56" t="str">
        <f ca="1">IF(RIGHT(FPL_Combined[[#Headers],[Gameweek 29]],2)&lt;$B$622,INDEX(FPL_Results_Extract[Gameweek 04],MATCH($A56,FPL_Results_Extract[[Player]:[Player]],0)),INDEX(Team_Key[[Abbreviation]:[Abbreviation]],MATCH(LEFT(INDEX(FPL_Fixtures_Extract[],MATCH($A56,FPL_Fixtures_Extract[[Player]:[Player]],0),MATCH(FPL_Combined[[#Headers],[Gameweek 29]],FPL_Fixtures_Extract[#Headers],0)),LEN(INDEX(FPL_Fixtures_Extract[],MATCH($A56,FPL_Fixtures_Extract[[Player]:[Player]],0),MATCH(FPL_Combined[[#Headers],[Gameweek 29]],FPL_Fixtures_Extract[#Headers],0)))-4),Team_Key[[Full Name]:[Full Name]],0))&amp;RIGHT(INDEX(FPL_Fixtures_Extract[],MATCH($A56,FPL_Fixtures_Extract[[Player]:[Player]],0),MATCH(FPL_Combined[[#Headers],[Gameweek 29]],FPL_Fixtures_Extract[#Headers],0)),3))</f>
        <v>LEI(H)</v>
      </c>
      <c r="AE56" t="e">
        <f ca="1">IF(RIGHT(FPL_Combined[[#Headers],[Gameweek 30]],2)&lt;$B$622,INDEX(FPL_Results_Extract[Gameweek 05],MATCH($A56,FPL_Results_Extract[[Player]:[Player]],0)),INDEX(Team_Key[[Abbreviation]:[Abbreviation]],MATCH(LEFT(INDEX(FPL_Fixtures_Extract[],MATCH($A56,FPL_Fixtures_Extract[[Player]:[Player]],0),MATCH(FPL_Combined[[#Headers],[Gameweek 30]],FPL_Fixtures_Extract[#Headers],0)),LEN(INDEX(FPL_Fixtures_Extract[],MATCH($A56,FPL_Fixtures_Extract[[Player]:[Player]],0),MATCH(FPL_Combined[[#Headers],[Gameweek 30]],FPL_Fixtures_Extract[#Headers],0)))-4),Team_Key[[Full Name]:[Full Name]],0))&amp;RIGHT(INDEX(FPL_Fixtures_Extract[],MATCH($A56,FPL_Fixtures_Extract[[Player]:[Player]],0),MATCH(FPL_Combined[[#Headers],[Gameweek 30]],FPL_Fixtures_Extract[#Headers],0)),3))</f>
        <v>#VALUE!</v>
      </c>
      <c r="AF56" t="str">
        <f ca="1">IF(RIGHT(FPL_Combined[[#Headers],[Gameweek 31]],2)&lt;$B$622,INDEX(FPL_Results_Extract[Gameweek 06],MATCH($A56,FPL_Results_Extract[[Player]:[Player]],0)),INDEX(Team_Key[[Abbreviation]:[Abbreviation]],MATCH(LEFT(INDEX(FPL_Fixtures_Extract[],MATCH($A56,FPL_Fixtures_Extract[[Player]:[Player]],0),MATCH(FPL_Combined[[#Headers],[Gameweek 31]],FPL_Fixtures_Extract[#Headers],0)),LEN(INDEX(FPL_Fixtures_Extract[],MATCH($A56,FPL_Fixtures_Extract[[Player]:[Player]],0),MATCH(FPL_Combined[[#Headers],[Gameweek 31]],FPL_Fixtures_Extract[#Headers],0)))-4),Team_Key[[Full Name]:[Full Name]],0))&amp;RIGHT(INDEX(FPL_Fixtures_Extract[],MATCH($A56,FPL_Fixtures_Extract[[Player]:[Player]],0),MATCH(FPL_Combined[[#Headers],[Gameweek 31]],FPL_Fixtures_Extract[#Headers],0)),3))</f>
        <v>STK(H)</v>
      </c>
      <c r="AG56" t="str">
        <f ca="1">IF(RIGHT(FPL_Combined[[#Headers],[Gameweek 32]],2)&lt;$B$622,INDEX(FPL_Results_Extract[Gameweek 07],MATCH($A56,FPL_Results_Extract[[Player]:[Player]],0)),INDEX(Team_Key[[Abbreviation]:[Abbreviation]],MATCH(LEFT(INDEX(FPL_Fixtures_Extract[],MATCH($A56,FPL_Fixtures_Extract[[Player]:[Player]],0),MATCH(FPL_Combined[[#Headers],[Gameweek 32]],FPL_Fixtures_Extract[#Headers],0)),LEN(INDEX(FPL_Fixtures_Extract[],MATCH($A56,FPL_Fixtures_Extract[[Player]:[Player]],0),MATCH(FPL_Combined[[#Headers],[Gameweek 32]],FPL_Fixtures_Extract[#Headers],0)))-4),Team_Key[[Full Name]:[Full Name]],0))&amp;RIGHT(INDEX(FPL_Fixtures_Extract[],MATCH($A56,FPL_Fixtures_Extract[[Player]:[Player]],0),MATCH(FPL_Combined[[#Headers],[Gameweek 32]],FPL_Fixtures_Extract[#Headers],0)),3))</f>
        <v>ARS(A)</v>
      </c>
      <c r="AH56" t="str">
        <f ca="1">IF(RIGHT(FPL_Combined[[#Headers],[Gameweek 33]],2)&lt;$B$622,INDEX(FPL_Results_Extract[Gameweek 08],MATCH($A56,FPL_Results_Extract[[Player]:[Player]],0)),INDEX(Team_Key[[Abbreviation]:[Abbreviation]],MATCH(LEFT(INDEX(FPL_Fixtures_Extract[],MATCH($A56,FPL_Fixtures_Extract[[Player]:[Player]],0),MATCH(FPL_Combined[[#Headers],[Gameweek 33]],FPL_Fixtures_Extract[#Headers],0)),LEN(INDEX(FPL_Fixtures_Extract[],MATCH($A56,FPL_Fixtures_Extract[[Player]:[Player]],0),MATCH(FPL_Combined[[#Headers],[Gameweek 33]],FPL_Fixtures_Extract[#Headers],0)))-4),Team_Key[[Full Name]:[Full Name]],0))&amp;RIGHT(INDEX(FPL_Fixtures_Extract[],MATCH($A56,FPL_Fixtures_Extract[[Player]:[Player]],0),MATCH(FPL_Combined[[#Headers],[Gameweek 33]],FPL_Fixtures_Extract[#Headers],0)),3))</f>
        <v>EVE(H)</v>
      </c>
      <c r="AI56" t="str">
        <f ca="1">IF(RIGHT(FPL_Combined[[#Headers],[Gameweek 34]],2)&lt;$B$622,INDEX(FPL_Results_Extract[Gameweek 09],MATCH($A56,FPL_Results_Extract[[Player]:[Player]],0)),INDEX(Team_Key[[Abbreviation]:[Abbreviation]],MATCH(LEFT(INDEX(FPL_Fixtures_Extract[],MATCH($A56,FPL_Fixtures_Extract[[Player]:[Player]],0),MATCH(FPL_Combined[[#Headers],[Gameweek 34]],FPL_Fixtures_Extract[#Headers],0)),LEN(INDEX(FPL_Fixtures_Extract[],MATCH($A56,FPL_Fixtures_Extract[[Player]:[Player]],0),MATCH(FPL_Combined[[#Headers],[Gameweek 34]],FPL_Fixtures_Extract[#Headers],0)))-4),Team_Key[[Full Name]:[Full Name]],0))&amp;RIGHT(INDEX(FPL_Fixtures_Extract[],MATCH($A56,FPL_Fixtures_Extract[[Player]:[Player]],0),MATCH(FPL_Combined[[#Headers],[Gameweek 34]],FPL_Fixtures_Extract[#Headers],0)),3))</f>
        <v>WBA(A)</v>
      </c>
      <c r="AJ56" t="str">
        <f ca="1">IF(RIGHT(FPL_Combined[[#Headers],[Gameweek 35]],2)&lt;$B$622,INDEX(FPL_Results_Extract[Gameweek 10],MATCH($A56,FPL_Results_Extract[[Player]:[Player]],0)),INDEX(Team_Key[[Abbreviation]:[Abbreviation]],MATCH(LEFT(INDEX(FPL_Fixtures_Extract[],MATCH($A56,FPL_Fixtures_Extract[[Player]:[Player]],0),MATCH(FPL_Combined[[#Headers],[Gameweek 35]],FPL_Fixtures_Extract[#Headers],0)),LEN(INDEX(FPL_Fixtures_Extract[],MATCH($A56,FPL_Fixtures_Extract[[Player]:[Player]],0),MATCH(FPL_Combined[[#Headers],[Gameweek 35]],FPL_Fixtures_Extract[#Headers],0)))-4),Team_Key[[Full Name]:[Full Name]],0))&amp;RIGHT(INDEX(FPL_Fixtures_Extract[],MATCH($A56,FPL_Fixtures_Extract[[Player]:[Player]],0),MATCH(FPL_Combined[[#Headers],[Gameweek 35]],FPL_Fixtures_Extract[#Headers],0)),3))</f>
        <v>NOR(A)</v>
      </c>
      <c r="AK56" t="str">
        <f ca="1">IF(RIGHT(FPL_Combined[[#Headers],[Gameweek 36]],2)&lt;$B$622,INDEX(FPL_Results_Extract[Gameweek 11],MATCH($A56,FPL_Results_Extract[[Player]:[Player]],0)),INDEX(Team_Key[[Abbreviation]:[Abbreviation]],MATCH(LEFT(INDEX(FPL_Fixtures_Extract[],MATCH($A56,FPL_Fixtures_Extract[[Player]:[Player]],0),MATCH(FPL_Combined[[#Headers],[Gameweek 36]],FPL_Fixtures_Extract[#Headers],0)),LEN(INDEX(FPL_Fixtures_Extract[],MATCH($A56,FPL_Fixtures_Extract[[Player]:[Player]],0),MATCH(FPL_Combined[[#Headers],[Gameweek 36]],FPL_Fixtures_Extract[#Headers],0)))-4),Team_Key[[Full Name]:[Full Name]],0))&amp;RIGHT(INDEX(FPL_Fixtures_Extract[],MATCH($A56,FPL_Fixtures_Extract[[Player]:[Player]],0),MATCH(FPL_Combined[[#Headers],[Gameweek 36]],FPL_Fixtures_Extract[#Headers],0)),3))</f>
        <v>AVL(H)</v>
      </c>
      <c r="AL56" t="str">
        <f ca="1">IF(RIGHT(FPL_Combined[[#Headers],[Gameweek 37]],2)&lt;$B$622,INDEX(FPL_Results_Extract[Gameweek 12],MATCH($A56,FPL_Results_Extract[[Player]:[Player]],0)),INDEX(Team_Key[[Abbreviation]:[Abbreviation]],MATCH(LEFT(INDEX(FPL_Fixtures_Extract[],MATCH($A56,FPL_Fixtures_Extract[[Player]:[Player]],0),MATCH(FPL_Combined[[#Headers],[Gameweek 37]],FPL_Fixtures_Extract[#Headers],0)),LEN(INDEX(FPL_Fixtures_Extract[],MATCH($A56,FPL_Fixtures_Extract[[Player]:[Player]],0),MATCH(FPL_Combined[[#Headers],[Gameweek 37]],FPL_Fixtures_Extract[#Headers],0)))-4),Team_Key[[Full Name]:[Full Name]],0))&amp;RIGHT(INDEX(FPL_Fixtures_Extract[],MATCH($A56,FPL_Fixtures_Extract[[Player]:[Player]],0),MATCH(FPL_Combined[[#Headers],[Gameweek 37]],FPL_Fixtures_Extract[#Headers],0)),3))</f>
        <v>LIV(A)</v>
      </c>
      <c r="AM56" t="str">
        <f ca="1">IF(RIGHT(FPL_Combined[[#Headers],[Gameweek 38]],2)&lt;$B$622,INDEX(FPL_Results_Extract[Gameweek 13],MATCH($A56,FPL_Results_Extract[[Player]:[Player]],0)),INDEX(Team_Key[[Abbreviation]:[Abbreviation]],MATCH(LEFT(INDEX(FPL_Fixtures_Extract[],MATCH($A56,FPL_Fixtures_Extract[[Player]:[Player]],0),MATCH(FPL_Combined[[#Headers],[Gameweek 38]],FPL_Fixtures_Extract[#Headers],0)),LEN(INDEX(FPL_Fixtures_Extract[],MATCH($A56,FPL_Fixtures_Extract[[Player]:[Player]],0),MATCH(FPL_Combined[[#Headers],[Gameweek 38]],FPL_Fixtures_Extract[#Headers],0)))-4),Team_Key[[Full Name]:[Full Name]],0))&amp;RIGHT(INDEX(FPL_Fixtures_Extract[],MATCH($A56,FPL_Fixtures_Extract[[Player]:[Player]],0),MATCH(FPL_Combined[[#Headers],[Gameweek 38]],FPL_Fixtures_Extract[#Headers],0)),3))</f>
        <v>SUN(H)</v>
      </c>
    </row>
    <row r="57" spans="1:39" x14ac:dyDescent="0.45">
      <c r="A57" t="s">
        <v>552</v>
      </c>
      <c r="B57" t="str">
        <f ca="1">IF(RIGHT(FPL_Combined[[#Headers],[Gameweek 01]],2)&lt;$B$622,INDEX(FPL_Results_Extract[Gameweek 01],MATCH($A57,FPL_Results_Extract[[Player]:[Player]],0)),INDEX(Team_Key[[Abbreviation]:[Abbreviation]],MATCH(LEFT(INDEX(FPL_Fixtures_Extract[],MATCH($A57,FPL_Fixtures_Extract[[Player]:[Player]],0),MATCH(FPL_Combined[[#Headers],[Gameweek 01]],FPL_Fixtures_Extract[#Headers],0)),LEN(INDEX(FPL_Fixtures_Extract[],MATCH($A57,FPL_Fixtures_Extract[[Player]:[Player]],0),MATCH(FPL_Combined[[#Headers],[Gameweek 01]],FPL_Fixtures_Extract[#Headers],0)))-4),Team_Key[[Full Name]:[Full Name]],0))&amp;RIGHT(INDEX(FPL_Fixtures_Extract[],MATCH($A57,FPL_Fixtures_Extract[[Player]:[Player]],0),MATCH(FPL_Combined[[#Headers],[Gameweek 01]],FPL_Fixtures_Extract[#Headers],0)),3))</f>
        <v>N/A</v>
      </c>
      <c r="C57" t="str">
        <f ca="1">IF(RIGHT(FPL_Combined[[#Headers],[Gameweek 02]],2)&lt;$B$622,INDEX(FPL_Results_Extract[Gameweek 02],MATCH($A57,FPL_Results_Extract[[Player]:[Player]],0)),INDEX(Team_Key[[Abbreviation]:[Abbreviation]],MATCH(LEFT(INDEX(FPL_Fixtures_Extract[],MATCH($A57,FPL_Fixtures_Extract[[Player]:[Player]],0),MATCH(FPL_Combined[[#Headers],[Gameweek 02]],FPL_Fixtures_Extract[#Headers],0)),LEN(INDEX(FPL_Fixtures_Extract[],MATCH($A57,FPL_Fixtures_Extract[[Player]:[Player]],0),MATCH(FPL_Combined[[#Headers],[Gameweek 02]],FPL_Fixtures_Extract[#Headers],0)))-4),Team_Key[[Full Name]:[Full Name]],0))&amp;RIGHT(INDEX(FPL_Fixtures_Extract[],MATCH($A57,FPL_Fixtures_Extract[[Player]:[Player]],0),MATCH(FPL_Combined[[#Headers],[Gameweek 02]],FPL_Fixtures_Extract[#Headers],0)),3))</f>
        <v>N/A</v>
      </c>
      <c r="D57" t="str">
        <f ca="1">IF(RIGHT(FPL_Combined[[#Headers],[Gameweek 03]],2)&lt;$B$622,INDEX(FPL_Results_Extract[Gameweek 03],MATCH($A57,FPL_Results_Extract[[Player]:[Player]],0)),INDEX(Team_Key[[Abbreviation]:[Abbreviation]],MATCH(LEFT(INDEX(FPL_Fixtures_Extract[],MATCH($A57,FPL_Fixtures_Extract[[Player]:[Player]],0),MATCH(FPL_Combined[[#Headers],[Gameweek 03]],FPL_Fixtures_Extract[#Headers],0)),LEN(INDEX(FPL_Fixtures_Extract[],MATCH($A57,FPL_Fixtures_Extract[[Player]:[Player]],0),MATCH(FPL_Combined[[#Headers],[Gameweek 03]],FPL_Fixtures_Extract[#Headers],0)))-4),Team_Key[[Full Name]:[Full Name]],0))&amp;RIGHT(INDEX(FPL_Fixtures_Extract[],MATCH($A57,FPL_Fixtures_Extract[[Player]:[Player]],0),MATCH(FPL_Combined[[#Headers],[Gameweek 03]],FPL_Fixtures_Extract[#Headers],0)),3))</f>
        <v>N/A</v>
      </c>
      <c r="E57" t="str">
        <f ca="1">IF(RIGHT(FPL_Combined[[#Headers],[Gameweek 04]],2)&lt;$B$622,INDEX(FPL_Results_Extract[Gameweek 04],MATCH($A57,FPL_Results_Extract[[Player]:[Player]],0)),INDEX(Team_Key[[Abbreviation]:[Abbreviation]],MATCH(LEFT(INDEX(FPL_Fixtures_Extract[],MATCH($A57,FPL_Fixtures_Extract[[Player]:[Player]],0),MATCH(FPL_Combined[[#Headers],[Gameweek 04]],FPL_Fixtures_Extract[#Headers],0)),LEN(INDEX(FPL_Fixtures_Extract[],MATCH($A57,FPL_Fixtures_Extract[[Player]:[Player]],0),MATCH(FPL_Combined[[#Headers],[Gameweek 04]],FPL_Fixtures_Extract[#Headers],0)))-4),Team_Key[[Full Name]:[Full Name]],0))&amp;RIGHT(INDEX(FPL_Fixtures_Extract[],MATCH($A57,FPL_Fixtures_Extract[[Player]:[Player]],0),MATCH(FPL_Combined[[#Headers],[Gameweek 04]],FPL_Fixtures_Extract[#Headers],0)),3))</f>
        <v>N/A</v>
      </c>
      <c r="F57" t="str">
        <f ca="1">IF(RIGHT(FPL_Combined[[#Headers],[Gameweek 05]],2)&lt;$B$622,INDEX(FPL_Results_Extract[Gameweek 05],MATCH($A57,FPL_Results_Extract[[Player]:[Player]],0)),INDEX(Team_Key[[Abbreviation]:[Abbreviation]],MATCH(LEFT(INDEX(FPL_Fixtures_Extract[],MATCH($A57,FPL_Fixtures_Extract[[Player]:[Player]],0),MATCH(FPL_Combined[[#Headers],[Gameweek 05]],FPL_Fixtures_Extract[#Headers],0)),LEN(INDEX(FPL_Fixtures_Extract[],MATCH($A57,FPL_Fixtures_Extract[[Player]:[Player]],0),MATCH(FPL_Combined[[#Headers],[Gameweek 05]],FPL_Fixtures_Extract[#Headers],0)))-4),Team_Key[[Full Name]:[Full Name]],0))&amp;RIGHT(INDEX(FPL_Fixtures_Extract[],MATCH($A57,FPL_Fixtures_Extract[[Player]:[Player]],0),MATCH(FPL_Combined[[#Headers],[Gameweek 05]],FPL_Fixtures_Extract[#Headers],0)),3))</f>
        <v>SWA(H) 1-0</v>
      </c>
      <c r="G57" t="str">
        <f ca="1">IF(RIGHT(FPL_Combined[[#Headers],[Gameweek 06]],2)&lt;$B$622,INDEX(FPL_Results_Extract[Gameweek 06],MATCH($A57,FPL_Results_Extract[[Player]:[Player]],0)),INDEX(Team_Key[[Abbreviation]:[Abbreviation]],MATCH(LEFT(INDEX(FPL_Fixtures_Extract[],MATCH($A57,FPL_Fixtures_Extract[[Player]:[Player]],0),MATCH(FPL_Combined[[#Headers],[Gameweek 06]],FPL_Fixtures_Extract[#Headers],0)),LEN(INDEX(FPL_Fixtures_Extract[],MATCH($A57,FPL_Fixtures_Extract[[Player]:[Player]],0),MATCH(FPL_Combined[[#Headers],[Gameweek 06]],FPL_Fixtures_Extract[#Headers],0)))-4),Team_Key[[Full Name]:[Full Name]],0))&amp;RIGHT(INDEX(FPL_Fixtures_Extract[],MATCH($A57,FPL_Fixtures_Extract[[Player]:[Player]],0),MATCH(FPL_Combined[[#Headers],[Gameweek 06]],FPL_Fixtures_Extract[#Headers],0)),3))</f>
        <v>NEW(A) 2-1</v>
      </c>
      <c r="H57" t="str">
        <f ca="1">IF(RIGHT(FPL_Combined[[#Headers],[Gameweek 07]],2)&lt;$B$622,INDEX(FPL_Results_Extract[Gameweek 07],MATCH($A57,FPL_Results_Extract[[Player]:[Player]],0)),INDEX(Team_Key[[Abbreviation]:[Abbreviation]],MATCH(LEFT(INDEX(FPL_Fixtures_Extract[],MATCH($A57,FPL_Fixtures_Extract[[Player]:[Player]],0),MATCH(FPL_Combined[[#Headers],[Gameweek 07]],FPL_Fixtures_Extract[#Headers],0)),LEN(INDEX(FPL_Fixtures_Extract[],MATCH($A57,FPL_Fixtures_Extract[[Player]:[Player]],0),MATCH(FPL_Combined[[#Headers],[Gameweek 07]],FPL_Fixtures_Extract[#Headers],0)))-4),Team_Key[[Full Name]:[Full Name]],0))&amp;RIGHT(INDEX(FPL_Fixtures_Extract[],MATCH($A57,FPL_Fixtures_Extract[[Player]:[Player]],0),MATCH(FPL_Combined[[#Headers],[Gameweek 07]],FPL_Fixtures_Extract[#Headers],0)),3))</f>
        <v>CRY(H) 0-1</v>
      </c>
      <c r="I57" t="str">
        <f ca="1">IF(RIGHT(FPL_Combined[[#Headers],[Gameweek 08]],2)&lt;$B$622,INDEX(FPL_Results_Extract[Gameweek 08],MATCH($A57,FPL_Results_Extract[[Player]:[Player]],0)),INDEX(Team_Key[[Abbreviation]:[Abbreviation]],MATCH(LEFT(INDEX(FPL_Fixtures_Extract[],MATCH($A57,FPL_Fixtures_Extract[[Player]:[Player]],0),MATCH(FPL_Combined[[#Headers],[Gameweek 08]],FPL_Fixtures_Extract[#Headers],0)),LEN(INDEX(FPL_Fixtures_Extract[],MATCH($A57,FPL_Fixtures_Extract[[Player]:[Player]],0),MATCH(FPL_Combined[[#Headers],[Gameweek 08]],FPL_Fixtures_Extract[#Headers],0)))-4),Team_Key[[Full Name]:[Full Name]],0))&amp;RIGHT(INDEX(FPL_Fixtures_Extract[],MATCH($A57,FPL_Fixtures_Extract[[Player]:[Player]],0),MATCH(FPL_Combined[[#Headers],[Gameweek 08]],FPL_Fixtures_Extract[#Headers],0)),3))</f>
        <v>BOU(A) 1-1</v>
      </c>
      <c r="J57" t="str">
        <f ca="1">IF(RIGHT(FPL_Combined[[#Headers],[Gameweek 09]],2)&lt;$B$622,INDEX(FPL_Results_Extract[Gameweek 09],MATCH($A57,FPL_Results_Extract[[Player]:[Player]],0)),INDEX(Team_Key[[Abbreviation]:[Abbreviation]],MATCH(LEFT(INDEX(FPL_Fixtures_Extract[],MATCH($A57,FPL_Fixtures_Extract[[Player]:[Player]],0),MATCH(FPL_Combined[[#Headers],[Gameweek 09]],FPL_Fixtures_Extract[#Headers],0)),LEN(INDEX(FPL_Fixtures_Extract[],MATCH($A57,FPL_Fixtures_Extract[[Player]:[Player]],0),MATCH(FPL_Combined[[#Headers],[Gameweek 09]],FPL_Fixtures_Extract[#Headers],0)))-4),Team_Key[[Full Name]:[Full Name]],0))&amp;RIGHT(INDEX(FPL_Fixtures_Extract[],MATCH($A57,FPL_Fixtures_Extract[[Player]:[Player]],0),MATCH(FPL_Combined[[#Headers],[Gameweek 09]],FPL_Fixtures_Extract[#Headers],0)),3))</f>
        <v>ARS(H) 0-3</v>
      </c>
      <c r="K57" t="str">
        <f ca="1">IF(RIGHT(FPL_Combined[[#Headers],[Gameweek 10]],2)&lt;$B$622,INDEX(FPL_Results_Extract[Gameweek 10],MATCH($A57,FPL_Results_Extract[[Player]:[Player]],0)),INDEX(Team_Key[[Abbreviation]:[Abbreviation]],MATCH(LEFT(INDEX(FPL_Fixtures_Extract[],MATCH($A57,FPL_Fixtures_Extract[[Player]:[Player]],0),MATCH(FPL_Combined[[#Headers],[Gameweek 10]],FPL_Fixtures_Extract[#Headers],0)),LEN(INDEX(FPL_Fixtures_Extract[],MATCH($A57,FPL_Fixtures_Extract[[Player]:[Player]],0),MATCH(FPL_Combined[[#Headers],[Gameweek 10]],FPL_Fixtures_Extract[#Headers],0)))-4),Team_Key[[Full Name]:[Full Name]],0))&amp;RIGHT(INDEX(FPL_Fixtures_Extract[],MATCH($A57,FPL_Fixtures_Extract[[Player]:[Player]],0),MATCH(FPL_Combined[[#Headers],[Gameweek 10]],FPL_Fixtures_Extract[#Headers],0)),3))</f>
        <v>STK(A) 2-0</v>
      </c>
      <c r="L57" t="str">
        <f ca="1">IF(RIGHT(FPL_Combined[[#Headers],[Gameweek 11]],2)&lt;$B$622,INDEX(FPL_Results_Extract[Gameweek 11],MATCH($A57,FPL_Results_Extract[[Player]:[Player]],0)),INDEX(Team_Key[[Abbreviation]:[Abbreviation]],MATCH(LEFT(INDEX(FPL_Fixtures_Extract[],MATCH($A57,FPL_Fixtures_Extract[[Player]:[Player]],0),MATCH(FPL_Combined[[#Headers],[Gameweek 11]],FPL_Fixtures_Extract[#Headers],0)),LEN(INDEX(FPL_Fixtures_Extract[],MATCH($A57,FPL_Fixtures_Extract[[Player]:[Player]],0),MATCH(FPL_Combined[[#Headers],[Gameweek 11]],FPL_Fixtures_Extract[#Headers],0)))-4),Team_Key[[Full Name]:[Full Name]],0))&amp;RIGHT(INDEX(FPL_Fixtures_Extract[],MATCH($A57,FPL_Fixtures_Extract[[Player]:[Player]],0),MATCH(FPL_Combined[[#Headers],[Gameweek 11]],FPL_Fixtures_Extract[#Headers],0)),3))</f>
        <v>WHU(H) 2-0</v>
      </c>
      <c r="M57" t="str">
        <f ca="1">IF(RIGHT(FPL_Combined[[#Headers],[Gameweek 12]],2)&lt;$B$622,INDEX(FPL_Results_Extract[Gameweek 12],MATCH($A57,FPL_Results_Extract[[Player]:[Player]],0)),INDEX(Team_Key[[Abbreviation]:[Abbreviation]],MATCH(LEFT(INDEX(FPL_Fixtures_Extract[],MATCH($A57,FPL_Fixtures_Extract[[Player]:[Player]],0),MATCH(FPL_Combined[[#Headers],[Gameweek 12]],FPL_Fixtures_Extract[#Headers],0)),LEN(INDEX(FPL_Fixtures_Extract[],MATCH($A57,FPL_Fixtures_Extract[[Player]:[Player]],0),MATCH(FPL_Combined[[#Headers],[Gameweek 12]],FPL_Fixtures_Extract[#Headers],0)))-4),Team_Key[[Full Name]:[Full Name]],0))&amp;RIGHT(INDEX(FPL_Fixtures_Extract[],MATCH($A57,FPL_Fixtures_Extract[[Player]:[Player]],0),MATCH(FPL_Combined[[#Headers],[Gameweek 12]],FPL_Fixtures_Extract[#Headers],0)),3))</f>
        <v>LEI(A) 1-2</v>
      </c>
      <c r="N57" t="str">
        <f ca="1">IF(RIGHT(FPL_Combined[[#Headers],[Gameweek 13]],2)&lt;$B$622,INDEX(FPL_Results_Extract[Gameweek 13],MATCH($A57,FPL_Results_Extract[[Player]:[Player]],0)),INDEX(Team_Key[[Abbreviation]:[Abbreviation]],MATCH(LEFT(INDEX(FPL_Fixtures_Extract[],MATCH($A57,FPL_Fixtures_Extract[[Player]:[Player]],0),MATCH(FPL_Combined[[#Headers],[Gameweek 13]],FPL_Fixtures_Extract[#Headers],0)),LEN(INDEX(FPL_Fixtures_Extract[],MATCH($A57,FPL_Fixtures_Extract[[Player]:[Player]],0),MATCH(FPL_Combined[[#Headers],[Gameweek 13]],FPL_Fixtures_Extract[#Headers],0)))-4),Team_Key[[Full Name]:[Full Name]],0))&amp;RIGHT(INDEX(FPL_Fixtures_Extract[],MATCH($A57,FPL_Fixtures_Extract[[Player]:[Player]],0),MATCH(FPL_Combined[[#Headers],[Gameweek 13]],FPL_Fixtures_Extract[#Headers],0)),3))</f>
        <v>MUN(H) 1-2</v>
      </c>
      <c r="O57" t="str">
        <f ca="1">IF(RIGHT(FPL_Combined[[#Headers],[Gameweek 14]],2)&lt;$B$622,INDEX(FPL_Results_Extract[Gameweek 14],MATCH($A57,FPL_Results_Extract[[Player]:[Player]],0)),INDEX(Team_Key[[Abbreviation]:[Abbreviation]],MATCH(LEFT(INDEX(FPL_Fixtures_Extract[],MATCH($A57,FPL_Fixtures_Extract[[Player]:[Player]],0),MATCH(FPL_Combined[[#Headers],[Gameweek 14]],FPL_Fixtures_Extract[#Headers],0)),LEN(INDEX(FPL_Fixtures_Extract[],MATCH($A57,FPL_Fixtures_Extract[[Player]:[Player]],0),MATCH(FPL_Combined[[#Headers],[Gameweek 14]],FPL_Fixtures_Extract[#Headers],0)))-4),Team_Key[[Full Name]:[Full Name]],0))&amp;RIGHT(INDEX(FPL_Fixtures_Extract[],MATCH($A57,FPL_Fixtures_Extract[[Player]:[Player]],0),MATCH(FPL_Combined[[#Headers],[Gameweek 14]],FPL_Fixtures_Extract[#Headers],0)),3))</f>
        <v>AVL(A) 3-2</v>
      </c>
      <c r="P57" t="str">
        <f ca="1">IF(RIGHT(FPL_Combined[[#Headers],[Gameweek 15]],2)&lt;$B$622,INDEX(FPL_Results_Extract[Gameweek 15],MATCH($A57,FPL_Results_Extract[[Player]:[Player]],0)),INDEX(Team_Key[[Abbreviation]:[Abbreviation]],MATCH(LEFT(INDEX(FPL_Fixtures_Extract[],MATCH($A57,FPL_Fixtures_Extract[[Player]:[Player]],0),MATCH(FPL_Combined[[#Headers],[Gameweek 15]],FPL_Fixtures_Extract[#Headers],0)),LEN(INDEX(FPL_Fixtures_Extract[],MATCH($A57,FPL_Fixtures_Extract[[Player]:[Player]],0),MATCH(FPL_Combined[[#Headers],[Gameweek 15]],FPL_Fixtures_Extract[#Headers],0)))-4),Team_Key[[Full Name]:[Full Name]],0))&amp;RIGHT(INDEX(FPL_Fixtures_Extract[],MATCH($A57,FPL_Fixtures_Extract[[Player]:[Player]],0),MATCH(FPL_Combined[[#Headers],[Gameweek 15]],FPL_Fixtures_Extract[#Headers],0)),3))</f>
        <v>NOR(H) 2-0</v>
      </c>
      <c r="Q57" t="str">
        <f ca="1">IF(RIGHT(FPL_Combined[[#Headers],[Gameweek 16]],2)&lt;$B$622,INDEX(FPL_Results_Extract[Gameweek 16],MATCH($A57,FPL_Results_Extract[[Player]:[Player]],0)),INDEX(Team_Key[[Abbreviation]:[Abbreviation]],MATCH(LEFT(INDEX(FPL_Fixtures_Extract[],MATCH($A57,FPL_Fixtures_Extract[[Player]:[Player]],0),MATCH(FPL_Combined[[#Headers],[Gameweek 16]],FPL_Fixtures_Extract[#Headers],0)),LEN(INDEX(FPL_Fixtures_Extract[],MATCH($A57,FPL_Fixtures_Extract[[Player]:[Player]],0),MATCH(FPL_Combined[[#Headers],[Gameweek 16]],FPL_Fixtures_Extract[#Headers],0)))-4),Team_Key[[Full Name]:[Full Name]],0))&amp;RIGHT(INDEX(FPL_Fixtures_Extract[],MATCH($A57,FPL_Fixtures_Extract[[Player]:[Player]],0),MATCH(FPL_Combined[[#Headers],[Gameweek 16]],FPL_Fixtures_Extract[#Headers],0)),3))</f>
        <v>SUN(A) 1-0</v>
      </c>
      <c r="R57" t="str">
        <f ca="1">IF(RIGHT(FPL_Combined[[#Headers],[Gameweek 17]],2)&lt;$B$622,INDEX(FPL_Results_Extract[Gameweek 17],MATCH($A57,FPL_Results_Extract[[Player]:[Player]],0)),INDEX(Team_Key[[Abbreviation]:[Abbreviation]],MATCH(LEFT(INDEX(FPL_Fixtures_Extract[],MATCH($A57,FPL_Fixtures_Extract[[Player]:[Player]],0),MATCH(FPL_Combined[[#Headers],[Gameweek 17]],FPL_Fixtures_Extract[#Headers],0)),LEN(INDEX(FPL_Fixtures_Extract[],MATCH($A57,FPL_Fixtures_Extract[[Player]:[Player]],0),MATCH(FPL_Combined[[#Headers],[Gameweek 17]],FPL_Fixtures_Extract[#Headers],0)))-4),Team_Key[[Full Name]:[Full Name]],0))&amp;RIGHT(INDEX(FPL_Fixtures_Extract[],MATCH($A57,FPL_Fixtures_Extract[[Player]:[Player]],0),MATCH(FPL_Combined[[#Headers],[Gameweek 17]],FPL_Fixtures_Extract[#Headers],0)),3))</f>
        <v>LIV(H) 3-0</v>
      </c>
      <c r="S57" t="str">
        <f ca="1">IF(RIGHT(FPL_Combined[[#Headers],[Gameweek 18]],2)&lt;$B$622,INDEX(FPL_Results_Extract[Gameweek 18],MATCH($A57,FPL_Results_Extract[[Player]:[Player]],0)),INDEX(Team_Key[[Abbreviation]:[Abbreviation]],MATCH(LEFT(INDEX(FPL_Fixtures_Extract[],MATCH($A57,FPL_Fixtures_Extract[[Player]:[Player]],0),MATCH(FPL_Combined[[#Headers],[Gameweek 18]],FPL_Fixtures_Extract[#Headers],0)),LEN(INDEX(FPL_Fixtures_Extract[],MATCH($A57,FPL_Fixtures_Extract[[Player]:[Player]],0),MATCH(FPL_Combined[[#Headers],[Gameweek 18]],FPL_Fixtures_Extract[#Headers],0)))-4),Team_Key[[Full Name]:[Full Name]],0))&amp;RIGHT(INDEX(FPL_Fixtures_Extract[],MATCH($A57,FPL_Fixtures_Extract[[Player]:[Player]],0),MATCH(FPL_Combined[[#Headers],[Gameweek 18]],FPL_Fixtures_Extract[#Headers],0)),3))</f>
        <v>CHE(A) 2-2</v>
      </c>
      <c r="T57" t="str">
        <f ca="1">IF(RIGHT(FPL_Combined[[#Headers],[Gameweek 19]],2)&lt;$B$622,INDEX(FPL_Results_Extract[Gameweek 19],MATCH($A57,FPL_Results_Extract[[Player]:[Player]],0)),INDEX(Team_Key[[Abbreviation]:[Abbreviation]],MATCH(LEFT(INDEX(FPL_Fixtures_Extract[],MATCH($A57,FPL_Fixtures_Extract[[Player]:[Player]],0),MATCH(FPL_Combined[[#Headers],[Gameweek 19]],FPL_Fixtures_Extract[#Headers],0)),LEN(INDEX(FPL_Fixtures_Extract[],MATCH($A57,FPL_Fixtures_Extract[[Player]:[Player]],0),MATCH(FPL_Combined[[#Headers],[Gameweek 19]],FPL_Fixtures_Extract[#Headers],0)))-4),Team_Key[[Full Name]:[Full Name]],0))&amp;RIGHT(INDEX(FPL_Fixtures_Extract[],MATCH($A57,FPL_Fixtures_Extract[[Player]:[Player]],0),MATCH(FPL_Combined[[#Headers],[Gameweek 19]],FPL_Fixtures_Extract[#Headers],0)),3))</f>
        <v>TOT(H) 1-2</v>
      </c>
      <c r="U57" t="str">
        <f ca="1">IF(RIGHT(FPL_Combined[[#Headers],[Gameweek 20]],2)&lt;$B$622,INDEX(FPL_Results_Extract[Gameweek 20],MATCH($A57,FPL_Results_Extract[[Player]:[Player]],0)),INDEX(Team_Key[[Abbreviation]:[Abbreviation]],MATCH(LEFT(INDEX(FPL_Fixtures_Extract[],MATCH($A57,FPL_Fixtures_Extract[[Player]:[Player]],0),MATCH(FPL_Combined[[#Headers],[Gameweek 20]],FPL_Fixtures_Extract[#Headers],0)),LEN(INDEX(FPL_Fixtures_Extract[],MATCH($A57,FPL_Fixtures_Extract[[Player]:[Player]],0),MATCH(FPL_Combined[[#Headers],[Gameweek 20]],FPL_Fixtures_Extract[#Headers],0)))-4),Team_Key[[Full Name]:[Full Name]],0))&amp;RIGHT(INDEX(FPL_Fixtures_Extract[],MATCH($A57,FPL_Fixtures_Extract[[Player]:[Player]],0),MATCH(FPL_Combined[[#Headers],[Gameweek 20]],FPL_Fixtures_Extract[#Headers],0)),3))</f>
        <v>MCI(H) 1-2</v>
      </c>
      <c r="V57" t="str">
        <f ca="1">IF(RIGHT(FPL_Combined[[#Headers],[Gameweek 21]],2)&lt;$B$622,INDEX(FPL_Results_Extract[Gameweek 21],MATCH($A57,FPL_Results_Extract[[Player]:[Player]],0)),INDEX(Team_Key[[Abbreviation]:[Abbreviation]],MATCH(LEFT(INDEX(FPL_Fixtures_Extract[],MATCH($A57,FPL_Fixtures_Extract[[Player]:[Player]],0),MATCH(FPL_Combined[[#Headers],[Gameweek 21]],FPL_Fixtures_Extract[#Headers],0)),LEN(INDEX(FPL_Fixtures_Extract[],MATCH($A57,FPL_Fixtures_Extract[[Player]:[Player]],0),MATCH(FPL_Combined[[#Headers],[Gameweek 21]],FPL_Fixtures_Extract[#Headers],0)))-4),Team_Key[[Full Name]:[Full Name]],0))&amp;RIGHT(INDEX(FPL_Fixtures_Extract[],MATCH($A57,FPL_Fixtures_Extract[[Player]:[Player]],0),MATCH(FPL_Combined[[#Headers],[Gameweek 21]],FPL_Fixtures_Extract[#Headers],0)),3))</f>
        <v>SOU(A) 0-2</v>
      </c>
      <c r="W57" t="str">
        <f ca="1">IF(RIGHT(FPL_Combined[[#Headers],[Gameweek 22]],2)&lt;$B$622,INDEX(FPL_Results_Extract[Gameweek 22],MATCH($A57,FPL_Results_Extract[[Player]:[Player]],0)),INDEX(Team_Key[[Abbreviation]:[Abbreviation]],MATCH(LEFT(INDEX(FPL_Fixtures_Extract[],MATCH($A57,FPL_Fixtures_Extract[[Player]:[Player]],0),MATCH(FPL_Combined[[#Headers],[Gameweek 22]],FPL_Fixtures_Extract[#Headers],0)),LEN(INDEX(FPL_Fixtures_Extract[],MATCH($A57,FPL_Fixtures_Extract[[Player]:[Player]],0),MATCH(FPL_Combined[[#Headers],[Gameweek 22]],FPL_Fixtures_Extract[#Headers],0)))-4),Team_Key[[Full Name]:[Full Name]],0))&amp;RIGHT(INDEX(FPL_Fixtures_Extract[],MATCH($A57,FPL_Fixtures_Extract[[Player]:[Player]],0),MATCH(FPL_Combined[[#Headers],[Gameweek 22]],FPL_Fixtures_Extract[#Headers],0)),3))</f>
        <v>SWA(A) 0-1</v>
      </c>
      <c r="X57" t="str">
        <f ca="1">IF(RIGHT(FPL_Combined[[#Headers],[Gameweek 23]],2)&lt;$B$622,INDEX(FPL_Results_Extract[Gameweek 23],MATCH($A57,FPL_Results_Extract[[Player]:[Player]],0)),INDEX(Team_Key[[Abbreviation]:[Abbreviation]],MATCH(LEFT(INDEX(FPL_Fixtures_Extract[],MATCH($A57,FPL_Fixtures_Extract[[Player]:[Player]],0),MATCH(FPL_Combined[[#Headers],[Gameweek 23]],FPL_Fixtures_Extract[#Headers],0)),LEN(INDEX(FPL_Fixtures_Extract[],MATCH($A57,FPL_Fixtures_Extract[[Player]:[Player]],0),MATCH(FPL_Combined[[#Headers],[Gameweek 23]],FPL_Fixtures_Extract[#Headers],0)))-4),Team_Key[[Full Name]:[Full Name]],0))&amp;RIGHT(INDEX(FPL_Fixtures_Extract[],MATCH($A57,FPL_Fixtures_Extract[[Player]:[Player]],0),MATCH(FPL_Combined[[#Headers],[Gameweek 23]],FPL_Fixtures_Extract[#Headers],0)),3))</f>
        <v>NEW(H) 2-1</v>
      </c>
      <c r="Y57" t="str">
        <f ca="1">IF(RIGHT(FPL_Combined[[#Headers],[Gameweek 24]],2)&lt;$B$622,INDEX(FPL_Results_Extract[Team],MATCH($A57,FPL_Results_Extract[[Player]:[Player]],0)),INDEX(Team_Key[[Abbreviation]:[Abbreviation]],MATCH(LEFT(INDEX(FPL_Fixtures_Extract[],MATCH($A57,FPL_Fixtures_Extract[[Player]:[Player]],0),MATCH(FPL_Combined[[#Headers],[Gameweek 24]],FPL_Fixtures_Extract[#Headers],0)),LEN(INDEX(FPL_Fixtures_Extract[],MATCH($A57,FPL_Fixtures_Extract[[Player]:[Player]],0),MATCH(FPL_Combined[[#Headers],[Gameweek 24]],FPL_Fixtures_Extract[#Headers],0)))-4),Team_Key[[Full Name]:[Full Name]],0))&amp;RIGHT(INDEX(FPL_Fixtures_Extract[],MATCH($A57,FPL_Fixtures_Extract[[Player]:[Player]],0),MATCH(FPL_Combined[[#Headers],[Gameweek 24]],FPL_Fixtures_Extract[#Headers],0)),3))</f>
        <v>WAT</v>
      </c>
      <c r="Z57" t="str">
        <f ca="1">IF(RIGHT(FPL_Combined[[#Headers],[Gameweek 25]],2)&lt;$B$622,INDEX(FPL_Results_Extract[Player],MATCH($A57,FPL_Results_Extract[[Player]:[Player]],0)),INDEX(Team_Key[[Abbreviation]:[Abbreviation]],MATCH(LEFT(INDEX(FPL_Fixtures_Extract[],MATCH($A57,FPL_Fixtures_Extract[[Player]:[Player]],0),MATCH(FPL_Combined[[#Headers],[Gameweek 25]],FPL_Fixtures_Extract[#Headers],0)),LEN(INDEX(FPL_Fixtures_Extract[],MATCH($A57,FPL_Fixtures_Extract[[Player]:[Player]],0),MATCH(FPL_Combined[[#Headers],[Gameweek 25]],FPL_Fixtures_Extract[#Headers],0)))-4),Team_Key[[Full Name]:[Full Name]],0))&amp;RIGHT(INDEX(FPL_Fixtures_Extract[],MATCH($A57,FPL_Fixtures_Extract[[Player]:[Player]],0),MATCH(FPL_Combined[[#Headers],[Gameweek 25]],FPL_Fixtures_Extract[#Headers],0)),3))</f>
        <v>Belkalem</v>
      </c>
      <c r="AA57" t="str">
        <f ca="1">IF(RIGHT(FPL_Combined[[#Headers],[Gameweek 26]],2)&lt;$B$622,INDEX(FPL_Results_Extract[Gameweek 01],MATCH($A57,FPL_Results_Extract[[Player]:[Player]],0)),INDEX(Team_Key[[Abbreviation]:[Abbreviation]],MATCH(LEFT(INDEX(FPL_Fixtures_Extract[],MATCH($A57,FPL_Fixtures_Extract[[Player]:[Player]],0),MATCH(FPL_Combined[[#Headers],[Gameweek 26]],FPL_Fixtures_Extract[#Headers],0)),LEN(INDEX(FPL_Fixtures_Extract[],MATCH($A57,FPL_Fixtures_Extract[[Player]:[Player]],0),MATCH(FPL_Combined[[#Headers],[Gameweek 26]],FPL_Fixtures_Extract[#Headers],0)))-4),Team_Key[[Full Name]:[Full Name]],0))&amp;RIGHT(INDEX(FPL_Fixtures_Extract[],MATCH($A57,FPL_Fixtures_Extract[[Player]:[Player]],0),MATCH(FPL_Combined[[#Headers],[Gameweek 26]],FPL_Fixtures_Extract[#Headers],0)),3))</f>
        <v>N/A</v>
      </c>
      <c r="AB57" t="str">
        <f ca="1">IF(RIGHT(FPL_Combined[[#Headers],[Gameweek 27]],2)&lt;$B$622,INDEX(FPL_Results_Extract[Gameweek 02],MATCH($A57,FPL_Results_Extract[[Player]:[Player]],0)),INDEX(Team_Key[[Abbreviation]:[Abbreviation]],MATCH(LEFT(INDEX(FPL_Fixtures_Extract[],MATCH($A57,FPL_Fixtures_Extract[[Player]:[Player]],0),MATCH(FPL_Combined[[#Headers],[Gameweek 27]],FPL_Fixtures_Extract[#Headers],0)),LEN(INDEX(FPL_Fixtures_Extract[],MATCH($A57,FPL_Fixtures_Extract[[Player]:[Player]],0),MATCH(FPL_Combined[[#Headers],[Gameweek 27]],FPL_Fixtures_Extract[#Headers],0)))-4),Team_Key[[Full Name]:[Full Name]],0))&amp;RIGHT(INDEX(FPL_Fixtures_Extract[],MATCH($A57,FPL_Fixtures_Extract[[Player]:[Player]],0),MATCH(FPL_Combined[[#Headers],[Gameweek 27]],FPL_Fixtures_Extract[#Headers],0)),3))</f>
        <v>N/A</v>
      </c>
      <c r="AC57" t="str">
        <f ca="1">IF(RIGHT(FPL_Combined[[#Headers],[Gameweek 28]],2)&lt;$B$622,INDEX(FPL_Results_Extract[Gameweek 03],MATCH($A57,FPL_Results_Extract[[Player]:[Player]],0)),INDEX(Team_Key[[Abbreviation]:[Abbreviation]],MATCH(LEFT(INDEX(FPL_Fixtures_Extract[],MATCH($A57,FPL_Fixtures_Extract[[Player]:[Player]],0),MATCH(FPL_Combined[[#Headers],[Gameweek 28]],FPL_Fixtures_Extract[#Headers],0)),LEN(INDEX(FPL_Fixtures_Extract[],MATCH($A57,FPL_Fixtures_Extract[[Player]:[Player]],0),MATCH(FPL_Combined[[#Headers],[Gameweek 28]],FPL_Fixtures_Extract[#Headers],0)))-4),Team_Key[[Full Name]:[Full Name]],0))&amp;RIGHT(INDEX(FPL_Fixtures_Extract[],MATCH($A57,FPL_Fixtures_Extract[[Player]:[Player]],0),MATCH(FPL_Combined[[#Headers],[Gameweek 28]],FPL_Fixtures_Extract[#Headers],0)),3))</f>
        <v>N/A</v>
      </c>
      <c r="AD57" t="str">
        <f ca="1">IF(RIGHT(FPL_Combined[[#Headers],[Gameweek 29]],2)&lt;$B$622,INDEX(FPL_Results_Extract[Gameweek 04],MATCH($A57,FPL_Results_Extract[[Player]:[Player]],0)),INDEX(Team_Key[[Abbreviation]:[Abbreviation]],MATCH(LEFT(INDEX(FPL_Fixtures_Extract[],MATCH($A57,FPL_Fixtures_Extract[[Player]:[Player]],0),MATCH(FPL_Combined[[#Headers],[Gameweek 29]],FPL_Fixtures_Extract[#Headers],0)),LEN(INDEX(FPL_Fixtures_Extract[],MATCH($A57,FPL_Fixtures_Extract[[Player]:[Player]],0),MATCH(FPL_Combined[[#Headers],[Gameweek 29]],FPL_Fixtures_Extract[#Headers],0)))-4),Team_Key[[Full Name]:[Full Name]],0))&amp;RIGHT(INDEX(FPL_Fixtures_Extract[],MATCH($A57,FPL_Fixtures_Extract[[Player]:[Player]],0),MATCH(FPL_Combined[[#Headers],[Gameweek 29]],FPL_Fixtures_Extract[#Headers],0)),3))</f>
        <v>LEI(H)</v>
      </c>
      <c r="AE57" t="e">
        <f ca="1">IF(RIGHT(FPL_Combined[[#Headers],[Gameweek 30]],2)&lt;$B$622,INDEX(FPL_Results_Extract[Gameweek 05],MATCH($A57,FPL_Results_Extract[[Player]:[Player]],0)),INDEX(Team_Key[[Abbreviation]:[Abbreviation]],MATCH(LEFT(INDEX(FPL_Fixtures_Extract[],MATCH($A57,FPL_Fixtures_Extract[[Player]:[Player]],0),MATCH(FPL_Combined[[#Headers],[Gameweek 30]],FPL_Fixtures_Extract[#Headers],0)),LEN(INDEX(FPL_Fixtures_Extract[],MATCH($A57,FPL_Fixtures_Extract[[Player]:[Player]],0),MATCH(FPL_Combined[[#Headers],[Gameweek 30]],FPL_Fixtures_Extract[#Headers],0)))-4),Team_Key[[Full Name]:[Full Name]],0))&amp;RIGHT(INDEX(FPL_Fixtures_Extract[],MATCH($A57,FPL_Fixtures_Extract[[Player]:[Player]],0),MATCH(FPL_Combined[[#Headers],[Gameweek 30]],FPL_Fixtures_Extract[#Headers],0)),3))</f>
        <v>#VALUE!</v>
      </c>
      <c r="AF57" t="str">
        <f ca="1">IF(RIGHT(FPL_Combined[[#Headers],[Gameweek 31]],2)&lt;$B$622,INDEX(FPL_Results_Extract[Gameweek 06],MATCH($A57,FPL_Results_Extract[[Player]:[Player]],0)),INDEX(Team_Key[[Abbreviation]:[Abbreviation]],MATCH(LEFT(INDEX(FPL_Fixtures_Extract[],MATCH($A57,FPL_Fixtures_Extract[[Player]:[Player]],0),MATCH(FPL_Combined[[#Headers],[Gameweek 31]],FPL_Fixtures_Extract[#Headers],0)),LEN(INDEX(FPL_Fixtures_Extract[],MATCH($A57,FPL_Fixtures_Extract[[Player]:[Player]],0),MATCH(FPL_Combined[[#Headers],[Gameweek 31]],FPL_Fixtures_Extract[#Headers],0)))-4),Team_Key[[Full Name]:[Full Name]],0))&amp;RIGHT(INDEX(FPL_Fixtures_Extract[],MATCH($A57,FPL_Fixtures_Extract[[Player]:[Player]],0),MATCH(FPL_Combined[[#Headers],[Gameweek 31]],FPL_Fixtures_Extract[#Headers],0)),3))</f>
        <v>STK(H)</v>
      </c>
      <c r="AG57" t="str">
        <f ca="1">IF(RIGHT(FPL_Combined[[#Headers],[Gameweek 32]],2)&lt;$B$622,INDEX(FPL_Results_Extract[Gameweek 07],MATCH($A57,FPL_Results_Extract[[Player]:[Player]],0)),INDEX(Team_Key[[Abbreviation]:[Abbreviation]],MATCH(LEFT(INDEX(FPL_Fixtures_Extract[],MATCH($A57,FPL_Fixtures_Extract[[Player]:[Player]],0),MATCH(FPL_Combined[[#Headers],[Gameweek 32]],FPL_Fixtures_Extract[#Headers],0)),LEN(INDEX(FPL_Fixtures_Extract[],MATCH($A57,FPL_Fixtures_Extract[[Player]:[Player]],0),MATCH(FPL_Combined[[#Headers],[Gameweek 32]],FPL_Fixtures_Extract[#Headers],0)))-4),Team_Key[[Full Name]:[Full Name]],0))&amp;RIGHT(INDEX(FPL_Fixtures_Extract[],MATCH($A57,FPL_Fixtures_Extract[[Player]:[Player]],0),MATCH(FPL_Combined[[#Headers],[Gameweek 32]],FPL_Fixtures_Extract[#Headers],0)),3))</f>
        <v>ARS(A)</v>
      </c>
      <c r="AH57" t="str">
        <f ca="1">IF(RIGHT(FPL_Combined[[#Headers],[Gameweek 33]],2)&lt;$B$622,INDEX(FPL_Results_Extract[Gameweek 08],MATCH($A57,FPL_Results_Extract[[Player]:[Player]],0)),INDEX(Team_Key[[Abbreviation]:[Abbreviation]],MATCH(LEFT(INDEX(FPL_Fixtures_Extract[],MATCH($A57,FPL_Fixtures_Extract[[Player]:[Player]],0),MATCH(FPL_Combined[[#Headers],[Gameweek 33]],FPL_Fixtures_Extract[#Headers],0)),LEN(INDEX(FPL_Fixtures_Extract[],MATCH($A57,FPL_Fixtures_Extract[[Player]:[Player]],0),MATCH(FPL_Combined[[#Headers],[Gameweek 33]],FPL_Fixtures_Extract[#Headers],0)))-4),Team_Key[[Full Name]:[Full Name]],0))&amp;RIGHT(INDEX(FPL_Fixtures_Extract[],MATCH($A57,FPL_Fixtures_Extract[[Player]:[Player]],0),MATCH(FPL_Combined[[#Headers],[Gameweek 33]],FPL_Fixtures_Extract[#Headers],0)),3))</f>
        <v>EVE(H)</v>
      </c>
      <c r="AI57" t="str">
        <f ca="1">IF(RIGHT(FPL_Combined[[#Headers],[Gameweek 34]],2)&lt;$B$622,INDEX(FPL_Results_Extract[Gameweek 09],MATCH($A57,FPL_Results_Extract[[Player]:[Player]],0)),INDEX(Team_Key[[Abbreviation]:[Abbreviation]],MATCH(LEFT(INDEX(FPL_Fixtures_Extract[],MATCH($A57,FPL_Fixtures_Extract[[Player]:[Player]],0),MATCH(FPL_Combined[[#Headers],[Gameweek 34]],FPL_Fixtures_Extract[#Headers],0)),LEN(INDEX(FPL_Fixtures_Extract[],MATCH($A57,FPL_Fixtures_Extract[[Player]:[Player]],0),MATCH(FPL_Combined[[#Headers],[Gameweek 34]],FPL_Fixtures_Extract[#Headers],0)))-4),Team_Key[[Full Name]:[Full Name]],0))&amp;RIGHT(INDEX(FPL_Fixtures_Extract[],MATCH($A57,FPL_Fixtures_Extract[[Player]:[Player]],0),MATCH(FPL_Combined[[#Headers],[Gameweek 34]],FPL_Fixtures_Extract[#Headers],0)),3))</f>
        <v>WBA(A)</v>
      </c>
      <c r="AJ57" t="str">
        <f ca="1">IF(RIGHT(FPL_Combined[[#Headers],[Gameweek 35]],2)&lt;$B$622,INDEX(FPL_Results_Extract[Gameweek 10],MATCH($A57,FPL_Results_Extract[[Player]:[Player]],0)),INDEX(Team_Key[[Abbreviation]:[Abbreviation]],MATCH(LEFT(INDEX(FPL_Fixtures_Extract[],MATCH($A57,FPL_Fixtures_Extract[[Player]:[Player]],0),MATCH(FPL_Combined[[#Headers],[Gameweek 35]],FPL_Fixtures_Extract[#Headers],0)),LEN(INDEX(FPL_Fixtures_Extract[],MATCH($A57,FPL_Fixtures_Extract[[Player]:[Player]],0),MATCH(FPL_Combined[[#Headers],[Gameweek 35]],FPL_Fixtures_Extract[#Headers],0)))-4),Team_Key[[Full Name]:[Full Name]],0))&amp;RIGHT(INDEX(FPL_Fixtures_Extract[],MATCH($A57,FPL_Fixtures_Extract[[Player]:[Player]],0),MATCH(FPL_Combined[[#Headers],[Gameweek 35]],FPL_Fixtures_Extract[#Headers],0)),3))</f>
        <v>NOR(A)</v>
      </c>
      <c r="AK57" t="str">
        <f ca="1">IF(RIGHT(FPL_Combined[[#Headers],[Gameweek 36]],2)&lt;$B$622,INDEX(FPL_Results_Extract[Gameweek 11],MATCH($A57,FPL_Results_Extract[[Player]:[Player]],0)),INDEX(Team_Key[[Abbreviation]:[Abbreviation]],MATCH(LEFT(INDEX(FPL_Fixtures_Extract[],MATCH($A57,FPL_Fixtures_Extract[[Player]:[Player]],0),MATCH(FPL_Combined[[#Headers],[Gameweek 36]],FPL_Fixtures_Extract[#Headers],0)),LEN(INDEX(FPL_Fixtures_Extract[],MATCH($A57,FPL_Fixtures_Extract[[Player]:[Player]],0),MATCH(FPL_Combined[[#Headers],[Gameweek 36]],FPL_Fixtures_Extract[#Headers],0)))-4),Team_Key[[Full Name]:[Full Name]],0))&amp;RIGHT(INDEX(FPL_Fixtures_Extract[],MATCH($A57,FPL_Fixtures_Extract[[Player]:[Player]],0),MATCH(FPL_Combined[[#Headers],[Gameweek 36]],FPL_Fixtures_Extract[#Headers],0)),3))</f>
        <v>AVL(H)</v>
      </c>
      <c r="AL57" t="str">
        <f ca="1">IF(RIGHT(FPL_Combined[[#Headers],[Gameweek 37]],2)&lt;$B$622,INDEX(FPL_Results_Extract[Gameweek 12],MATCH($A57,FPL_Results_Extract[[Player]:[Player]],0)),INDEX(Team_Key[[Abbreviation]:[Abbreviation]],MATCH(LEFT(INDEX(FPL_Fixtures_Extract[],MATCH($A57,FPL_Fixtures_Extract[[Player]:[Player]],0),MATCH(FPL_Combined[[#Headers],[Gameweek 37]],FPL_Fixtures_Extract[#Headers],0)),LEN(INDEX(FPL_Fixtures_Extract[],MATCH($A57,FPL_Fixtures_Extract[[Player]:[Player]],0),MATCH(FPL_Combined[[#Headers],[Gameweek 37]],FPL_Fixtures_Extract[#Headers],0)))-4),Team_Key[[Full Name]:[Full Name]],0))&amp;RIGHT(INDEX(FPL_Fixtures_Extract[],MATCH($A57,FPL_Fixtures_Extract[[Player]:[Player]],0),MATCH(FPL_Combined[[#Headers],[Gameweek 37]],FPL_Fixtures_Extract[#Headers],0)),3))</f>
        <v>LIV(A)</v>
      </c>
      <c r="AM57" t="str">
        <f ca="1">IF(RIGHT(FPL_Combined[[#Headers],[Gameweek 38]],2)&lt;$B$622,INDEX(FPL_Results_Extract[Gameweek 13],MATCH($A57,FPL_Results_Extract[[Player]:[Player]],0)),INDEX(Team_Key[[Abbreviation]:[Abbreviation]],MATCH(LEFT(INDEX(FPL_Fixtures_Extract[],MATCH($A57,FPL_Fixtures_Extract[[Player]:[Player]],0),MATCH(FPL_Combined[[#Headers],[Gameweek 38]],FPL_Fixtures_Extract[#Headers],0)),LEN(INDEX(FPL_Fixtures_Extract[],MATCH($A57,FPL_Fixtures_Extract[[Player]:[Player]],0),MATCH(FPL_Combined[[#Headers],[Gameweek 38]],FPL_Fixtures_Extract[#Headers],0)))-4),Team_Key[[Full Name]:[Full Name]],0))&amp;RIGHT(INDEX(FPL_Fixtures_Extract[],MATCH($A57,FPL_Fixtures_Extract[[Player]:[Player]],0),MATCH(FPL_Combined[[#Headers],[Gameweek 38]],FPL_Fixtures_Extract[#Headers],0)),3))</f>
        <v>SUN(H)</v>
      </c>
    </row>
    <row r="58" spans="1:39" x14ac:dyDescent="0.45">
      <c r="A58" t="s">
        <v>143</v>
      </c>
      <c r="B58" t="str">
        <f ca="1">IF(RIGHT(FPL_Combined[[#Headers],[Gameweek 01]],2)&lt;$B$622,INDEX(FPL_Results_Extract[Gameweek 01],MATCH($A58,FPL_Results_Extract[[Player]:[Player]],0)),INDEX(Team_Key[[Abbreviation]:[Abbreviation]],MATCH(LEFT(INDEX(FPL_Fixtures_Extract[],MATCH($A58,FPL_Fixtures_Extract[[Player]:[Player]],0),MATCH(FPL_Combined[[#Headers],[Gameweek 01]],FPL_Fixtures_Extract[#Headers],0)),LEN(INDEX(FPL_Fixtures_Extract[],MATCH($A58,FPL_Fixtures_Extract[[Player]:[Player]],0),MATCH(FPL_Combined[[#Headers],[Gameweek 01]],FPL_Fixtures_Extract[#Headers],0)))-4),Team_Key[[Full Name]:[Full Name]],0))&amp;RIGHT(INDEX(FPL_Fixtures_Extract[],MATCH($A58,FPL_Fixtures_Extract[[Player]:[Player]],0),MATCH(FPL_Combined[[#Headers],[Gameweek 01]],FPL_Fixtures_Extract[#Headers],0)),3))</f>
        <v>WHU(H) 0-2</v>
      </c>
      <c r="C58" t="str">
        <f ca="1">IF(RIGHT(FPL_Combined[[#Headers],[Gameweek 02]],2)&lt;$B$622,INDEX(FPL_Results_Extract[Gameweek 02],MATCH($A58,FPL_Results_Extract[[Player]:[Player]],0)),INDEX(Team_Key[[Abbreviation]:[Abbreviation]],MATCH(LEFT(INDEX(FPL_Fixtures_Extract[],MATCH($A58,FPL_Fixtures_Extract[[Player]:[Player]],0),MATCH(FPL_Combined[[#Headers],[Gameweek 02]],FPL_Fixtures_Extract[#Headers],0)),LEN(INDEX(FPL_Fixtures_Extract[],MATCH($A58,FPL_Fixtures_Extract[[Player]:[Player]],0),MATCH(FPL_Combined[[#Headers],[Gameweek 02]],FPL_Fixtures_Extract[#Headers],0)))-4),Team_Key[[Full Name]:[Full Name]],0))&amp;RIGHT(INDEX(FPL_Fixtures_Extract[],MATCH($A58,FPL_Fixtures_Extract[[Player]:[Player]],0),MATCH(FPL_Combined[[#Headers],[Gameweek 02]],FPL_Fixtures_Extract[#Headers],0)),3))</f>
        <v>CRY(A) 2-1</v>
      </c>
      <c r="D58" t="str">
        <f ca="1">IF(RIGHT(FPL_Combined[[#Headers],[Gameweek 03]],2)&lt;$B$622,INDEX(FPL_Results_Extract[Gameweek 03],MATCH($A58,FPL_Results_Extract[[Player]:[Player]],0)),INDEX(Team_Key[[Abbreviation]:[Abbreviation]],MATCH(LEFT(INDEX(FPL_Fixtures_Extract[],MATCH($A58,FPL_Fixtures_Extract[[Player]:[Player]],0),MATCH(FPL_Combined[[#Headers],[Gameweek 03]],FPL_Fixtures_Extract[#Headers],0)),LEN(INDEX(FPL_Fixtures_Extract[],MATCH($A58,FPL_Fixtures_Extract[[Player]:[Player]],0),MATCH(FPL_Combined[[#Headers],[Gameweek 03]],FPL_Fixtures_Extract[#Headers],0)))-4),Team_Key[[Full Name]:[Full Name]],0))&amp;RIGHT(INDEX(FPL_Fixtures_Extract[],MATCH($A58,FPL_Fixtures_Extract[[Player]:[Player]],0),MATCH(FPL_Combined[[#Headers],[Gameweek 03]],FPL_Fixtures_Extract[#Headers],0)),3))</f>
        <v>LIV(H) 0-0</v>
      </c>
      <c r="E58" t="str">
        <f ca="1">IF(RIGHT(FPL_Combined[[#Headers],[Gameweek 04]],2)&lt;$B$622,INDEX(FPL_Results_Extract[Gameweek 04],MATCH($A58,FPL_Results_Extract[[Player]:[Player]],0)),INDEX(Team_Key[[Abbreviation]:[Abbreviation]],MATCH(LEFT(INDEX(FPL_Fixtures_Extract[],MATCH($A58,FPL_Fixtures_Extract[[Player]:[Player]],0),MATCH(FPL_Combined[[#Headers],[Gameweek 04]],FPL_Fixtures_Extract[#Headers],0)),LEN(INDEX(FPL_Fixtures_Extract[],MATCH($A58,FPL_Fixtures_Extract[[Player]:[Player]],0),MATCH(FPL_Combined[[#Headers],[Gameweek 04]],FPL_Fixtures_Extract[#Headers],0)))-4),Team_Key[[Full Name]:[Full Name]],0))&amp;RIGHT(INDEX(FPL_Fixtures_Extract[],MATCH($A58,FPL_Fixtures_Extract[[Player]:[Player]],0),MATCH(FPL_Combined[[#Headers],[Gameweek 04]],FPL_Fixtures_Extract[#Headers],0)),3))</f>
        <v>NEW(A) 1-0</v>
      </c>
      <c r="F58" t="str">
        <f ca="1">IF(RIGHT(FPL_Combined[[#Headers],[Gameweek 05]],2)&lt;$B$622,INDEX(FPL_Results_Extract[Gameweek 05],MATCH($A58,FPL_Results_Extract[[Player]:[Player]],0)),INDEX(Team_Key[[Abbreviation]:[Abbreviation]],MATCH(LEFT(INDEX(FPL_Fixtures_Extract[],MATCH($A58,FPL_Fixtures_Extract[[Player]:[Player]],0),MATCH(FPL_Combined[[#Headers],[Gameweek 05]],FPL_Fixtures_Extract[#Headers],0)),LEN(INDEX(FPL_Fixtures_Extract[],MATCH($A58,FPL_Fixtures_Extract[[Player]:[Player]],0),MATCH(FPL_Combined[[#Headers],[Gameweek 05]],FPL_Fixtures_Extract[#Headers],0)))-4),Team_Key[[Full Name]:[Full Name]],0))&amp;RIGHT(INDEX(FPL_Fixtures_Extract[],MATCH($A58,FPL_Fixtures_Extract[[Player]:[Player]],0),MATCH(FPL_Combined[[#Headers],[Gameweek 05]],FPL_Fixtures_Extract[#Headers],0)),3))</f>
        <v>STK(H) 2-0</v>
      </c>
      <c r="G58" t="str">
        <f ca="1">IF(RIGHT(FPL_Combined[[#Headers],[Gameweek 06]],2)&lt;$B$622,INDEX(FPL_Results_Extract[Gameweek 06],MATCH($A58,FPL_Results_Extract[[Player]:[Player]],0)),INDEX(Team_Key[[Abbreviation]:[Abbreviation]],MATCH(LEFT(INDEX(FPL_Fixtures_Extract[],MATCH($A58,FPL_Fixtures_Extract[[Player]:[Player]],0),MATCH(FPL_Combined[[#Headers],[Gameweek 06]],FPL_Fixtures_Extract[#Headers],0)),LEN(INDEX(FPL_Fixtures_Extract[],MATCH($A58,FPL_Fixtures_Extract[[Player]:[Player]],0),MATCH(FPL_Combined[[#Headers],[Gameweek 06]],FPL_Fixtures_Extract[#Headers],0)))-4),Team_Key[[Full Name]:[Full Name]],0))&amp;RIGHT(INDEX(FPL_Fixtures_Extract[],MATCH($A58,FPL_Fixtures_Extract[[Player]:[Player]],0),MATCH(FPL_Combined[[#Headers],[Gameweek 06]],FPL_Fixtures_Extract[#Headers],0)),3))</f>
        <v>CHE(A) 0-2</v>
      </c>
      <c r="H58" t="str">
        <f ca="1">IF(RIGHT(FPL_Combined[[#Headers],[Gameweek 07]],2)&lt;$B$622,INDEX(FPL_Results_Extract[Gameweek 07],MATCH($A58,FPL_Results_Extract[[Player]:[Player]],0)),INDEX(Team_Key[[Abbreviation]:[Abbreviation]],MATCH(LEFT(INDEX(FPL_Fixtures_Extract[],MATCH($A58,FPL_Fixtures_Extract[[Player]:[Player]],0),MATCH(FPL_Combined[[#Headers],[Gameweek 07]],FPL_Fixtures_Extract[#Headers],0)),LEN(INDEX(FPL_Fixtures_Extract[],MATCH($A58,FPL_Fixtures_Extract[[Player]:[Player]],0),MATCH(FPL_Combined[[#Headers],[Gameweek 07]],FPL_Fixtures_Extract[#Headers],0)))-4),Team_Key[[Full Name]:[Full Name]],0))&amp;RIGHT(INDEX(FPL_Fixtures_Extract[],MATCH($A58,FPL_Fixtures_Extract[[Player]:[Player]],0),MATCH(FPL_Combined[[#Headers],[Gameweek 07]],FPL_Fixtures_Extract[#Headers],0)),3))</f>
        <v>LEI(A) 5-2</v>
      </c>
      <c r="I58" t="str">
        <f ca="1">IF(RIGHT(FPL_Combined[[#Headers],[Gameweek 08]],2)&lt;$B$622,INDEX(FPL_Results_Extract[Gameweek 08],MATCH($A58,FPL_Results_Extract[[Player]:[Player]],0)),INDEX(Team_Key[[Abbreviation]:[Abbreviation]],MATCH(LEFT(INDEX(FPL_Fixtures_Extract[],MATCH($A58,FPL_Fixtures_Extract[[Player]:[Player]],0),MATCH(FPL_Combined[[#Headers],[Gameweek 08]],FPL_Fixtures_Extract[#Headers],0)),LEN(INDEX(FPL_Fixtures_Extract[],MATCH($A58,FPL_Fixtures_Extract[[Player]:[Player]],0),MATCH(FPL_Combined[[#Headers],[Gameweek 08]],FPL_Fixtures_Extract[#Headers],0)))-4),Team_Key[[Full Name]:[Full Name]],0))&amp;RIGHT(INDEX(FPL_Fixtures_Extract[],MATCH($A58,FPL_Fixtures_Extract[[Player]:[Player]],0),MATCH(FPL_Combined[[#Headers],[Gameweek 08]],FPL_Fixtures_Extract[#Headers],0)),3))</f>
        <v>MUN(H) 3-0</v>
      </c>
      <c r="J58" t="str">
        <f ca="1">IF(RIGHT(FPL_Combined[[#Headers],[Gameweek 09]],2)&lt;$B$622,INDEX(FPL_Results_Extract[Gameweek 09],MATCH($A58,FPL_Results_Extract[[Player]:[Player]],0)),INDEX(Team_Key[[Abbreviation]:[Abbreviation]],MATCH(LEFT(INDEX(FPL_Fixtures_Extract[],MATCH($A58,FPL_Fixtures_Extract[[Player]:[Player]],0),MATCH(FPL_Combined[[#Headers],[Gameweek 09]],FPL_Fixtures_Extract[#Headers],0)),LEN(INDEX(FPL_Fixtures_Extract[],MATCH($A58,FPL_Fixtures_Extract[[Player]:[Player]],0),MATCH(FPL_Combined[[#Headers],[Gameweek 09]],FPL_Fixtures_Extract[#Headers],0)))-4),Team_Key[[Full Name]:[Full Name]],0))&amp;RIGHT(INDEX(FPL_Fixtures_Extract[],MATCH($A58,FPL_Fixtures_Extract[[Player]:[Player]],0),MATCH(FPL_Combined[[#Headers],[Gameweek 09]],FPL_Fixtures_Extract[#Headers],0)),3))</f>
        <v>WAT(A) 3-0</v>
      </c>
      <c r="K58" t="str">
        <f ca="1">IF(RIGHT(FPL_Combined[[#Headers],[Gameweek 10]],2)&lt;$B$622,INDEX(FPL_Results_Extract[Gameweek 10],MATCH($A58,FPL_Results_Extract[[Player]:[Player]],0)),INDEX(Team_Key[[Abbreviation]:[Abbreviation]],MATCH(LEFT(INDEX(FPL_Fixtures_Extract[],MATCH($A58,FPL_Fixtures_Extract[[Player]:[Player]],0),MATCH(FPL_Combined[[#Headers],[Gameweek 10]],FPL_Fixtures_Extract[#Headers],0)),LEN(INDEX(FPL_Fixtures_Extract[],MATCH($A58,FPL_Fixtures_Extract[[Player]:[Player]],0),MATCH(FPL_Combined[[#Headers],[Gameweek 10]],FPL_Fixtures_Extract[#Headers],0)))-4),Team_Key[[Full Name]:[Full Name]],0))&amp;RIGHT(INDEX(FPL_Fixtures_Extract[],MATCH($A58,FPL_Fixtures_Extract[[Player]:[Player]],0),MATCH(FPL_Combined[[#Headers],[Gameweek 10]],FPL_Fixtures_Extract[#Headers],0)),3))</f>
        <v>EVE(H) 2-1</v>
      </c>
      <c r="L58" t="str">
        <f ca="1">IF(RIGHT(FPL_Combined[[#Headers],[Gameweek 11]],2)&lt;$B$622,INDEX(FPL_Results_Extract[Gameweek 11],MATCH($A58,FPL_Results_Extract[[Player]:[Player]],0)),INDEX(Team_Key[[Abbreviation]:[Abbreviation]],MATCH(LEFT(INDEX(FPL_Fixtures_Extract[],MATCH($A58,FPL_Fixtures_Extract[[Player]:[Player]],0),MATCH(FPL_Combined[[#Headers],[Gameweek 11]],FPL_Fixtures_Extract[#Headers],0)),LEN(INDEX(FPL_Fixtures_Extract[],MATCH($A58,FPL_Fixtures_Extract[[Player]:[Player]],0),MATCH(FPL_Combined[[#Headers],[Gameweek 11]],FPL_Fixtures_Extract[#Headers],0)))-4),Team_Key[[Full Name]:[Full Name]],0))&amp;RIGHT(INDEX(FPL_Fixtures_Extract[],MATCH($A58,FPL_Fixtures_Extract[[Player]:[Player]],0),MATCH(FPL_Combined[[#Headers],[Gameweek 11]],FPL_Fixtures_Extract[#Headers],0)),3))</f>
        <v>SWA(A) 3-0</v>
      </c>
      <c r="M58" t="str">
        <f ca="1">IF(RIGHT(FPL_Combined[[#Headers],[Gameweek 12]],2)&lt;$B$622,INDEX(FPL_Results_Extract[Gameweek 12],MATCH($A58,FPL_Results_Extract[[Player]:[Player]],0)),INDEX(Team_Key[[Abbreviation]:[Abbreviation]],MATCH(LEFT(INDEX(FPL_Fixtures_Extract[],MATCH($A58,FPL_Fixtures_Extract[[Player]:[Player]],0),MATCH(FPL_Combined[[#Headers],[Gameweek 12]],FPL_Fixtures_Extract[#Headers],0)),LEN(INDEX(FPL_Fixtures_Extract[],MATCH($A58,FPL_Fixtures_Extract[[Player]:[Player]],0),MATCH(FPL_Combined[[#Headers],[Gameweek 12]],FPL_Fixtures_Extract[#Headers],0)))-4),Team_Key[[Full Name]:[Full Name]],0))&amp;RIGHT(INDEX(FPL_Fixtures_Extract[],MATCH($A58,FPL_Fixtures_Extract[[Player]:[Player]],0),MATCH(FPL_Combined[[#Headers],[Gameweek 12]],FPL_Fixtures_Extract[#Headers],0)),3))</f>
        <v>TOT(H) 1-1</v>
      </c>
      <c r="N58" t="str">
        <f ca="1">IF(RIGHT(FPL_Combined[[#Headers],[Gameweek 13]],2)&lt;$B$622,INDEX(FPL_Results_Extract[Gameweek 13],MATCH($A58,FPL_Results_Extract[[Player]:[Player]],0)),INDEX(Team_Key[[Abbreviation]:[Abbreviation]],MATCH(LEFT(INDEX(FPL_Fixtures_Extract[],MATCH($A58,FPL_Fixtures_Extract[[Player]:[Player]],0),MATCH(FPL_Combined[[#Headers],[Gameweek 13]],FPL_Fixtures_Extract[#Headers],0)),LEN(INDEX(FPL_Fixtures_Extract[],MATCH($A58,FPL_Fixtures_Extract[[Player]:[Player]],0),MATCH(FPL_Combined[[#Headers],[Gameweek 13]],FPL_Fixtures_Extract[#Headers],0)))-4),Team_Key[[Full Name]:[Full Name]],0))&amp;RIGHT(INDEX(FPL_Fixtures_Extract[],MATCH($A58,FPL_Fixtures_Extract[[Player]:[Player]],0),MATCH(FPL_Combined[[#Headers],[Gameweek 13]],FPL_Fixtures_Extract[#Headers],0)),3))</f>
        <v>WBA(A) 1-2</v>
      </c>
      <c r="O58" t="str">
        <f ca="1">IF(RIGHT(FPL_Combined[[#Headers],[Gameweek 14]],2)&lt;$B$622,INDEX(FPL_Results_Extract[Gameweek 14],MATCH($A58,FPL_Results_Extract[[Player]:[Player]],0)),INDEX(Team_Key[[Abbreviation]:[Abbreviation]],MATCH(LEFT(INDEX(FPL_Fixtures_Extract[],MATCH($A58,FPL_Fixtures_Extract[[Player]:[Player]],0),MATCH(FPL_Combined[[#Headers],[Gameweek 14]],FPL_Fixtures_Extract[#Headers],0)),LEN(INDEX(FPL_Fixtures_Extract[],MATCH($A58,FPL_Fixtures_Extract[[Player]:[Player]],0),MATCH(FPL_Combined[[#Headers],[Gameweek 14]],FPL_Fixtures_Extract[#Headers],0)))-4),Team_Key[[Full Name]:[Full Name]],0))&amp;RIGHT(INDEX(FPL_Fixtures_Extract[],MATCH($A58,FPL_Fixtures_Extract[[Player]:[Player]],0),MATCH(FPL_Combined[[#Headers],[Gameweek 14]],FPL_Fixtures_Extract[#Headers],0)),3))</f>
        <v>NOR(A) 1-1</v>
      </c>
      <c r="P58" t="str">
        <f ca="1">IF(RIGHT(FPL_Combined[[#Headers],[Gameweek 15]],2)&lt;$B$622,INDEX(FPL_Results_Extract[Gameweek 15],MATCH($A58,FPL_Results_Extract[[Player]:[Player]],0)),INDEX(Team_Key[[Abbreviation]:[Abbreviation]],MATCH(LEFT(INDEX(FPL_Fixtures_Extract[],MATCH($A58,FPL_Fixtures_Extract[[Player]:[Player]],0),MATCH(FPL_Combined[[#Headers],[Gameweek 15]],FPL_Fixtures_Extract[#Headers],0)),LEN(INDEX(FPL_Fixtures_Extract[],MATCH($A58,FPL_Fixtures_Extract[[Player]:[Player]],0),MATCH(FPL_Combined[[#Headers],[Gameweek 15]],FPL_Fixtures_Extract[#Headers],0)))-4),Team_Key[[Full Name]:[Full Name]],0))&amp;RIGHT(INDEX(FPL_Fixtures_Extract[],MATCH($A58,FPL_Fixtures_Extract[[Player]:[Player]],0),MATCH(FPL_Combined[[#Headers],[Gameweek 15]],FPL_Fixtures_Extract[#Headers],0)),3))</f>
        <v>SUN(H) 3-1</v>
      </c>
      <c r="Q58" t="str">
        <f ca="1">IF(RIGHT(FPL_Combined[[#Headers],[Gameweek 16]],2)&lt;$B$622,INDEX(FPL_Results_Extract[Gameweek 16],MATCH($A58,FPL_Results_Extract[[Player]:[Player]],0)),INDEX(Team_Key[[Abbreviation]:[Abbreviation]],MATCH(LEFT(INDEX(FPL_Fixtures_Extract[],MATCH($A58,FPL_Fixtures_Extract[[Player]:[Player]],0),MATCH(FPL_Combined[[#Headers],[Gameweek 16]],FPL_Fixtures_Extract[#Headers],0)),LEN(INDEX(FPL_Fixtures_Extract[],MATCH($A58,FPL_Fixtures_Extract[[Player]:[Player]],0),MATCH(FPL_Combined[[#Headers],[Gameweek 16]],FPL_Fixtures_Extract[#Headers],0)))-4),Team_Key[[Full Name]:[Full Name]],0))&amp;RIGHT(INDEX(FPL_Fixtures_Extract[],MATCH($A58,FPL_Fixtures_Extract[[Player]:[Player]],0),MATCH(FPL_Combined[[#Headers],[Gameweek 16]],FPL_Fixtures_Extract[#Headers],0)),3))</f>
        <v>AVL(A) 2-0</v>
      </c>
      <c r="R58" t="str">
        <f ca="1">IF(RIGHT(FPL_Combined[[#Headers],[Gameweek 17]],2)&lt;$B$622,INDEX(FPL_Results_Extract[Gameweek 17],MATCH($A58,FPL_Results_Extract[[Player]:[Player]],0)),INDEX(Team_Key[[Abbreviation]:[Abbreviation]],MATCH(LEFT(INDEX(FPL_Fixtures_Extract[],MATCH($A58,FPL_Fixtures_Extract[[Player]:[Player]],0),MATCH(FPL_Combined[[#Headers],[Gameweek 17]],FPL_Fixtures_Extract[#Headers],0)),LEN(INDEX(FPL_Fixtures_Extract[],MATCH($A58,FPL_Fixtures_Extract[[Player]:[Player]],0),MATCH(FPL_Combined[[#Headers],[Gameweek 17]],FPL_Fixtures_Extract[#Headers],0)))-4),Team_Key[[Full Name]:[Full Name]],0))&amp;RIGHT(INDEX(FPL_Fixtures_Extract[],MATCH($A58,FPL_Fixtures_Extract[[Player]:[Player]],0),MATCH(FPL_Combined[[#Headers],[Gameweek 17]],FPL_Fixtures_Extract[#Headers],0)),3))</f>
        <v>MCI(H) 2-1</v>
      </c>
      <c r="S58" t="str">
        <f ca="1">IF(RIGHT(FPL_Combined[[#Headers],[Gameweek 18]],2)&lt;$B$622,INDEX(FPL_Results_Extract[Gameweek 18],MATCH($A58,FPL_Results_Extract[[Player]:[Player]],0)),INDEX(Team_Key[[Abbreviation]:[Abbreviation]],MATCH(LEFT(INDEX(FPL_Fixtures_Extract[],MATCH($A58,FPL_Fixtures_Extract[[Player]:[Player]],0),MATCH(FPL_Combined[[#Headers],[Gameweek 18]],FPL_Fixtures_Extract[#Headers],0)),LEN(INDEX(FPL_Fixtures_Extract[],MATCH($A58,FPL_Fixtures_Extract[[Player]:[Player]],0),MATCH(FPL_Combined[[#Headers],[Gameweek 18]],FPL_Fixtures_Extract[#Headers],0)))-4),Team_Key[[Full Name]:[Full Name]],0))&amp;RIGHT(INDEX(FPL_Fixtures_Extract[],MATCH($A58,FPL_Fixtures_Extract[[Player]:[Player]],0),MATCH(FPL_Combined[[#Headers],[Gameweek 18]],FPL_Fixtures_Extract[#Headers],0)),3))</f>
        <v>SOU(A) 0-4</v>
      </c>
      <c r="T58" t="str">
        <f ca="1">IF(RIGHT(FPL_Combined[[#Headers],[Gameweek 19]],2)&lt;$B$622,INDEX(FPL_Results_Extract[Gameweek 19],MATCH($A58,FPL_Results_Extract[[Player]:[Player]],0)),INDEX(Team_Key[[Abbreviation]:[Abbreviation]],MATCH(LEFT(INDEX(FPL_Fixtures_Extract[],MATCH($A58,FPL_Fixtures_Extract[[Player]:[Player]],0),MATCH(FPL_Combined[[#Headers],[Gameweek 19]],FPL_Fixtures_Extract[#Headers],0)),LEN(INDEX(FPL_Fixtures_Extract[],MATCH($A58,FPL_Fixtures_Extract[[Player]:[Player]],0),MATCH(FPL_Combined[[#Headers],[Gameweek 19]],FPL_Fixtures_Extract[#Headers],0)))-4),Team_Key[[Full Name]:[Full Name]],0))&amp;RIGHT(INDEX(FPL_Fixtures_Extract[],MATCH($A58,FPL_Fixtures_Extract[[Player]:[Player]],0),MATCH(FPL_Combined[[#Headers],[Gameweek 19]],FPL_Fixtures_Extract[#Headers],0)),3))</f>
        <v>BOU(H) 2-0</v>
      </c>
      <c r="U58" t="str">
        <f ca="1">IF(RIGHT(FPL_Combined[[#Headers],[Gameweek 20]],2)&lt;$B$622,INDEX(FPL_Results_Extract[Gameweek 20],MATCH($A58,FPL_Results_Extract[[Player]:[Player]],0)),INDEX(Team_Key[[Abbreviation]:[Abbreviation]],MATCH(LEFT(INDEX(FPL_Fixtures_Extract[],MATCH($A58,FPL_Fixtures_Extract[[Player]:[Player]],0),MATCH(FPL_Combined[[#Headers],[Gameweek 20]],FPL_Fixtures_Extract[#Headers],0)),LEN(INDEX(FPL_Fixtures_Extract[],MATCH($A58,FPL_Fixtures_Extract[[Player]:[Player]],0),MATCH(FPL_Combined[[#Headers],[Gameweek 20]],FPL_Fixtures_Extract[#Headers],0)))-4),Team_Key[[Full Name]:[Full Name]],0))&amp;RIGHT(INDEX(FPL_Fixtures_Extract[],MATCH($A58,FPL_Fixtures_Extract[[Player]:[Player]],0),MATCH(FPL_Combined[[#Headers],[Gameweek 20]],FPL_Fixtures_Extract[#Headers],0)),3))</f>
        <v>NEW(H) 1-0</v>
      </c>
      <c r="V58" t="str">
        <f ca="1">IF(RIGHT(FPL_Combined[[#Headers],[Gameweek 21]],2)&lt;$B$622,INDEX(FPL_Results_Extract[Gameweek 21],MATCH($A58,FPL_Results_Extract[[Player]:[Player]],0)),INDEX(Team_Key[[Abbreviation]:[Abbreviation]],MATCH(LEFT(INDEX(FPL_Fixtures_Extract[],MATCH($A58,FPL_Fixtures_Extract[[Player]:[Player]],0),MATCH(FPL_Combined[[#Headers],[Gameweek 21]],FPL_Fixtures_Extract[#Headers],0)),LEN(INDEX(FPL_Fixtures_Extract[],MATCH($A58,FPL_Fixtures_Extract[[Player]:[Player]],0),MATCH(FPL_Combined[[#Headers],[Gameweek 21]],FPL_Fixtures_Extract[#Headers],0)))-4),Team_Key[[Full Name]:[Full Name]],0))&amp;RIGHT(INDEX(FPL_Fixtures_Extract[],MATCH($A58,FPL_Fixtures_Extract[[Player]:[Player]],0),MATCH(FPL_Combined[[#Headers],[Gameweek 21]],FPL_Fixtures_Extract[#Headers],0)),3))</f>
        <v>LIV(A) 3-3</v>
      </c>
      <c r="W58" t="str">
        <f ca="1">IF(RIGHT(FPL_Combined[[#Headers],[Gameweek 22]],2)&lt;$B$622,INDEX(FPL_Results_Extract[Gameweek 22],MATCH($A58,FPL_Results_Extract[[Player]:[Player]],0)),INDEX(Team_Key[[Abbreviation]:[Abbreviation]],MATCH(LEFT(INDEX(FPL_Fixtures_Extract[],MATCH($A58,FPL_Fixtures_Extract[[Player]:[Player]],0),MATCH(FPL_Combined[[#Headers],[Gameweek 22]],FPL_Fixtures_Extract[#Headers],0)),LEN(INDEX(FPL_Fixtures_Extract[],MATCH($A58,FPL_Fixtures_Extract[[Player]:[Player]],0),MATCH(FPL_Combined[[#Headers],[Gameweek 22]],FPL_Fixtures_Extract[#Headers],0)))-4),Team_Key[[Full Name]:[Full Name]],0))&amp;RIGHT(INDEX(FPL_Fixtures_Extract[],MATCH($A58,FPL_Fixtures_Extract[[Player]:[Player]],0),MATCH(FPL_Combined[[#Headers],[Gameweek 22]],FPL_Fixtures_Extract[#Headers],0)),3))</f>
        <v>STK(A) 0-0</v>
      </c>
      <c r="X58" t="str">
        <f ca="1">IF(RIGHT(FPL_Combined[[#Headers],[Gameweek 23]],2)&lt;$B$622,INDEX(FPL_Results_Extract[Gameweek 23],MATCH($A58,FPL_Results_Extract[[Player]:[Player]],0)),INDEX(Team_Key[[Abbreviation]:[Abbreviation]],MATCH(LEFT(INDEX(FPL_Fixtures_Extract[],MATCH($A58,FPL_Fixtures_Extract[[Player]:[Player]],0),MATCH(FPL_Combined[[#Headers],[Gameweek 23]],FPL_Fixtures_Extract[#Headers],0)),LEN(INDEX(FPL_Fixtures_Extract[],MATCH($A58,FPL_Fixtures_Extract[[Player]:[Player]],0),MATCH(FPL_Combined[[#Headers],[Gameweek 23]],FPL_Fixtures_Extract[#Headers],0)))-4),Team_Key[[Full Name]:[Full Name]],0))&amp;RIGHT(INDEX(FPL_Fixtures_Extract[],MATCH($A58,FPL_Fixtures_Extract[[Player]:[Player]],0),MATCH(FPL_Combined[[#Headers],[Gameweek 23]],FPL_Fixtures_Extract[#Headers],0)),3))</f>
        <v>CHE(H) 0-1</v>
      </c>
      <c r="Y58" t="str">
        <f ca="1">IF(RIGHT(FPL_Combined[[#Headers],[Gameweek 24]],2)&lt;$B$622,INDEX(FPL_Results_Extract[Team],MATCH($A58,FPL_Results_Extract[[Player]:[Player]],0)),INDEX(Team_Key[[Abbreviation]:[Abbreviation]],MATCH(LEFT(INDEX(FPL_Fixtures_Extract[],MATCH($A58,FPL_Fixtures_Extract[[Player]:[Player]],0),MATCH(FPL_Combined[[#Headers],[Gameweek 24]],FPL_Fixtures_Extract[#Headers],0)),LEN(INDEX(FPL_Fixtures_Extract[],MATCH($A58,FPL_Fixtures_Extract[[Player]:[Player]],0),MATCH(FPL_Combined[[#Headers],[Gameweek 24]],FPL_Fixtures_Extract[#Headers],0)))-4),Team_Key[[Full Name]:[Full Name]],0))&amp;RIGHT(INDEX(FPL_Fixtures_Extract[],MATCH($A58,FPL_Fixtures_Extract[[Player]:[Player]],0),MATCH(FPL_Combined[[#Headers],[Gameweek 24]],FPL_Fixtures_Extract[#Headers],0)),3))</f>
        <v>ARS</v>
      </c>
      <c r="Z58" t="str">
        <f ca="1">IF(RIGHT(FPL_Combined[[#Headers],[Gameweek 25]],2)&lt;$B$622,INDEX(FPL_Results_Extract[Player],MATCH($A58,FPL_Results_Extract[[Player]:[Player]],0)),INDEX(Team_Key[[Abbreviation]:[Abbreviation]],MATCH(LEFT(INDEX(FPL_Fixtures_Extract[],MATCH($A58,FPL_Fixtures_Extract[[Player]:[Player]],0),MATCH(FPL_Combined[[#Headers],[Gameweek 25]],FPL_Fixtures_Extract[#Headers],0)),LEN(INDEX(FPL_Fixtures_Extract[],MATCH($A58,FPL_Fixtures_Extract[[Player]:[Player]],0),MATCH(FPL_Combined[[#Headers],[Gameweek 25]],FPL_Fixtures_Extract[#Headers],0)))-4),Team_Key[[Full Name]:[Full Name]],0))&amp;RIGHT(INDEX(FPL_Fixtures_Extract[],MATCH($A58,FPL_Fixtures_Extract[[Player]:[Player]],0),MATCH(FPL_Combined[[#Headers],[Gameweek 25]],FPL_Fixtures_Extract[#Headers],0)),3))</f>
        <v>Bellerín</v>
      </c>
      <c r="AA58" t="str">
        <f ca="1">IF(RIGHT(FPL_Combined[[#Headers],[Gameweek 26]],2)&lt;$B$622,INDEX(FPL_Results_Extract[Gameweek 01],MATCH($A58,FPL_Results_Extract[[Player]:[Player]],0)),INDEX(Team_Key[[Abbreviation]:[Abbreviation]],MATCH(LEFT(INDEX(FPL_Fixtures_Extract[],MATCH($A58,FPL_Fixtures_Extract[[Player]:[Player]],0),MATCH(FPL_Combined[[#Headers],[Gameweek 26]],FPL_Fixtures_Extract[#Headers],0)),LEN(INDEX(FPL_Fixtures_Extract[],MATCH($A58,FPL_Fixtures_Extract[[Player]:[Player]],0),MATCH(FPL_Combined[[#Headers],[Gameweek 26]],FPL_Fixtures_Extract[#Headers],0)))-4),Team_Key[[Full Name]:[Full Name]],0))&amp;RIGHT(INDEX(FPL_Fixtures_Extract[],MATCH($A58,FPL_Fixtures_Extract[[Player]:[Player]],0),MATCH(FPL_Combined[[#Headers],[Gameweek 26]],FPL_Fixtures_Extract[#Headers],0)),3))</f>
        <v>WHU(H) 0-2</v>
      </c>
      <c r="AB58" t="str">
        <f ca="1">IF(RIGHT(FPL_Combined[[#Headers],[Gameweek 27]],2)&lt;$B$622,INDEX(FPL_Results_Extract[Gameweek 02],MATCH($A58,FPL_Results_Extract[[Player]:[Player]],0)),INDEX(Team_Key[[Abbreviation]:[Abbreviation]],MATCH(LEFT(INDEX(FPL_Fixtures_Extract[],MATCH($A58,FPL_Fixtures_Extract[[Player]:[Player]],0),MATCH(FPL_Combined[[#Headers],[Gameweek 27]],FPL_Fixtures_Extract[#Headers],0)),LEN(INDEX(FPL_Fixtures_Extract[],MATCH($A58,FPL_Fixtures_Extract[[Player]:[Player]],0),MATCH(FPL_Combined[[#Headers],[Gameweek 27]],FPL_Fixtures_Extract[#Headers],0)))-4),Team_Key[[Full Name]:[Full Name]],0))&amp;RIGHT(INDEX(FPL_Fixtures_Extract[],MATCH($A58,FPL_Fixtures_Extract[[Player]:[Player]],0),MATCH(FPL_Combined[[#Headers],[Gameweek 27]],FPL_Fixtures_Extract[#Headers],0)),3))</f>
        <v>CRY(A) 2-1</v>
      </c>
      <c r="AC58" t="str">
        <f ca="1">IF(RIGHT(FPL_Combined[[#Headers],[Gameweek 28]],2)&lt;$B$622,INDEX(FPL_Results_Extract[Gameweek 03],MATCH($A58,FPL_Results_Extract[[Player]:[Player]],0)),INDEX(Team_Key[[Abbreviation]:[Abbreviation]],MATCH(LEFT(INDEX(FPL_Fixtures_Extract[],MATCH($A58,FPL_Fixtures_Extract[[Player]:[Player]],0),MATCH(FPL_Combined[[#Headers],[Gameweek 28]],FPL_Fixtures_Extract[#Headers],0)),LEN(INDEX(FPL_Fixtures_Extract[],MATCH($A58,FPL_Fixtures_Extract[[Player]:[Player]],0),MATCH(FPL_Combined[[#Headers],[Gameweek 28]],FPL_Fixtures_Extract[#Headers],0)))-4),Team_Key[[Full Name]:[Full Name]],0))&amp;RIGHT(INDEX(FPL_Fixtures_Extract[],MATCH($A58,FPL_Fixtures_Extract[[Player]:[Player]],0),MATCH(FPL_Combined[[#Headers],[Gameweek 28]],FPL_Fixtures_Extract[#Headers],0)),3))</f>
        <v>LIV(H) 0-0</v>
      </c>
      <c r="AD58" t="str">
        <f ca="1">IF(RIGHT(FPL_Combined[[#Headers],[Gameweek 29]],2)&lt;$B$622,INDEX(FPL_Results_Extract[Gameweek 04],MATCH($A58,FPL_Results_Extract[[Player]:[Player]],0)),INDEX(Team_Key[[Abbreviation]:[Abbreviation]],MATCH(LEFT(INDEX(FPL_Fixtures_Extract[],MATCH($A58,FPL_Fixtures_Extract[[Player]:[Player]],0),MATCH(FPL_Combined[[#Headers],[Gameweek 29]],FPL_Fixtures_Extract[#Headers],0)),LEN(INDEX(FPL_Fixtures_Extract[],MATCH($A58,FPL_Fixtures_Extract[[Player]:[Player]],0),MATCH(FPL_Combined[[#Headers],[Gameweek 29]],FPL_Fixtures_Extract[#Headers],0)))-4),Team_Key[[Full Name]:[Full Name]],0))&amp;RIGHT(INDEX(FPL_Fixtures_Extract[],MATCH($A58,FPL_Fixtures_Extract[[Player]:[Player]],0),MATCH(FPL_Combined[[#Headers],[Gameweek 29]],FPL_Fixtures_Extract[#Headers],0)),3))</f>
        <v>WBA(H)</v>
      </c>
      <c r="AE58" t="str">
        <f ca="1">IF(RIGHT(FPL_Combined[[#Headers],[Gameweek 30]],2)&lt;$B$622,INDEX(FPL_Results_Extract[Gameweek 05],MATCH($A58,FPL_Results_Extract[[Player]:[Player]],0)),INDEX(Team_Key[[Abbreviation]:[Abbreviation]],MATCH(LEFT(INDEX(FPL_Fixtures_Extract[],MATCH($A58,FPL_Fixtures_Extract[[Player]:[Player]],0),MATCH(FPL_Combined[[#Headers],[Gameweek 30]],FPL_Fixtures_Extract[#Headers],0)),LEN(INDEX(FPL_Fixtures_Extract[],MATCH($A58,FPL_Fixtures_Extract[[Player]:[Player]],0),MATCH(FPL_Combined[[#Headers],[Gameweek 30]],FPL_Fixtures_Extract[#Headers],0)))-4),Team_Key[[Full Name]:[Full Name]],0))&amp;RIGHT(INDEX(FPL_Fixtures_Extract[],MATCH($A58,FPL_Fixtures_Extract[[Player]:[Player]],0),MATCH(FPL_Combined[[#Headers],[Gameweek 30]],FPL_Fixtures_Extract[#Headers],0)),3))</f>
        <v>EVE(A)</v>
      </c>
      <c r="AF58" t="str">
        <f ca="1">IF(RIGHT(FPL_Combined[[#Headers],[Gameweek 31]],2)&lt;$B$622,INDEX(FPL_Results_Extract[Gameweek 06],MATCH($A58,FPL_Results_Extract[[Player]:[Player]],0)),INDEX(Team_Key[[Abbreviation]:[Abbreviation]],MATCH(LEFT(INDEX(FPL_Fixtures_Extract[],MATCH($A58,FPL_Fixtures_Extract[[Player]:[Player]],0),MATCH(FPL_Combined[[#Headers],[Gameweek 31]],FPL_Fixtures_Extract[#Headers],0)),LEN(INDEX(FPL_Fixtures_Extract[],MATCH($A58,FPL_Fixtures_Extract[[Player]:[Player]],0),MATCH(FPL_Combined[[#Headers],[Gameweek 31]],FPL_Fixtures_Extract[#Headers],0)))-4),Team_Key[[Full Name]:[Full Name]],0))&amp;RIGHT(INDEX(FPL_Fixtures_Extract[],MATCH($A58,FPL_Fixtures_Extract[[Player]:[Player]],0),MATCH(FPL_Combined[[#Headers],[Gameweek 31]],FPL_Fixtures_Extract[#Headers],0)),3))</f>
        <v>WAT(H)</v>
      </c>
      <c r="AG58" t="str">
        <f ca="1">IF(RIGHT(FPL_Combined[[#Headers],[Gameweek 32]],2)&lt;$B$622,INDEX(FPL_Results_Extract[Gameweek 07],MATCH($A58,FPL_Results_Extract[[Player]:[Player]],0)),INDEX(Team_Key[[Abbreviation]:[Abbreviation]],MATCH(LEFT(INDEX(FPL_Fixtures_Extract[],MATCH($A58,FPL_Fixtures_Extract[[Player]:[Player]],0),MATCH(FPL_Combined[[#Headers],[Gameweek 32]],FPL_Fixtures_Extract[#Headers],0)),LEN(INDEX(FPL_Fixtures_Extract[],MATCH($A58,FPL_Fixtures_Extract[[Player]:[Player]],0),MATCH(FPL_Combined[[#Headers],[Gameweek 32]],FPL_Fixtures_Extract[#Headers],0)))-4),Team_Key[[Full Name]:[Full Name]],0))&amp;RIGHT(INDEX(FPL_Fixtures_Extract[],MATCH($A58,FPL_Fixtures_Extract[[Player]:[Player]],0),MATCH(FPL_Combined[[#Headers],[Gameweek 32]],FPL_Fixtures_Extract[#Headers],0)),3))</f>
        <v>WHU(A)</v>
      </c>
      <c r="AH58" t="str">
        <f ca="1">IF(RIGHT(FPL_Combined[[#Headers],[Gameweek 33]],2)&lt;$B$622,INDEX(FPL_Results_Extract[Gameweek 08],MATCH($A58,FPL_Results_Extract[[Player]:[Player]],0)),INDEX(Team_Key[[Abbreviation]:[Abbreviation]],MATCH(LEFT(INDEX(FPL_Fixtures_Extract[],MATCH($A58,FPL_Fixtures_Extract[[Player]:[Player]],0),MATCH(FPL_Combined[[#Headers],[Gameweek 33]],FPL_Fixtures_Extract[#Headers],0)),LEN(INDEX(FPL_Fixtures_Extract[],MATCH($A58,FPL_Fixtures_Extract[[Player]:[Player]],0),MATCH(FPL_Combined[[#Headers],[Gameweek 33]],FPL_Fixtures_Extract[#Headers],0)))-4),Team_Key[[Full Name]:[Full Name]],0))&amp;RIGHT(INDEX(FPL_Fixtures_Extract[],MATCH($A58,FPL_Fixtures_Extract[[Player]:[Player]],0),MATCH(FPL_Combined[[#Headers],[Gameweek 33]],FPL_Fixtures_Extract[#Headers],0)),3))</f>
        <v>CRY(H)</v>
      </c>
      <c r="AI58" t="str">
        <f ca="1">IF(RIGHT(FPL_Combined[[#Headers],[Gameweek 34]],2)&lt;$B$622,INDEX(FPL_Results_Extract[Gameweek 09],MATCH($A58,FPL_Results_Extract[[Player]:[Player]],0)),INDEX(Team_Key[[Abbreviation]:[Abbreviation]],MATCH(LEFT(INDEX(FPL_Fixtures_Extract[],MATCH($A58,FPL_Fixtures_Extract[[Player]:[Player]],0),MATCH(FPL_Combined[[#Headers],[Gameweek 34]],FPL_Fixtures_Extract[#Headers],0)),LEN(INDEX(FPL_Fixtures_Extract[],MATCH($A58,FPL_Fixtures_Extract[[Player]:[Player]],0),MATCH(FPL_Combined[[#Headers],[Gameweek 34]],FPL_Fixtures_Extract[#Headers],0)))-4),Team_Key[[Full Name]:[Full Name]],0))&amp;RIGHT(INDEX(FPL_Fixtures_Extract[],MATCH($A58,FPL_Fixtures_Extract[[Player]:[Player]],0),MATCH(FPL_Combined[[#Headers],[Gameweek 34]],FPL_Fixtures_Extract[#Headers],0)),3))</f>
        <v>SUN(A)</v>
      </c>
      <c r="AJ58" t="str">
        <f ca="1">IF(RIGHT(FPL_Combined[[#Headers],[Gameweek 35]],2)&lt;$B$622,INDEX(FPL_Results_Extract[Gameweek 10],MATCH($A58,FPL_Results_Extract[[Player]:[Player]],0)),INDEX(Team_Key[[Abbreviation]:[Abbreviation]],MATCH(LEFT(INDEX(FPL_Fixtures_Extract[],MATCH($A58,FPL_Fixtures_Extract[[Player]:[Player]],0),MATCH(FPL_Combined[[#Headers],[Gameweek 35]],FPL_Fixtures_Extract[#Headers],0)),LEN(INDEX(FPL_Fixtures_Extract[],MATCH($A58,FPL_Fixtures_Extract[[Player]:[Player]],0),MATCH(FPL_Combined[[#Headers],[Gameweek 35]],FPL_Fixtures_Extract[#Headers],0)))-4),Team_Key[[Full Name]:[Full Name]],0))&amp;RIGHT(INDEX(FPL_Fixtures_Extract[],MATCH($A58,FPL_Fixtures_Extract[[Player]:[Player]],0),MATCH(FPL_Combined[[#Headers],[Gameweek 35]],FPL_Fixtures_Extract[#Headers],0)),3))</f>
        <v>NOR(H)</v>
      </c>
      <c r="AK58" t="str">
        <f ca="1">IF(RIGHT(FPL_Combined[[#Headers],[Gameweek 36]],2)&lt;$B$622,INDEX(FPL_Results_Extract[Gameweek 11],MATCH($A58,FPL_Results_Extract[[Player]:[Player]],0)),INDEX(Team_Key[[Abbreviation]:[Abbreviation]],MATCH(LEFT(INDEX(FPL_Fixtures_Extract[],MATCH($A58,FPL_Fixtures_Extract[[Player]:[Player]],0),MATCH(FPL_Combined[[#Headers],[Gameweek 36]],FPL_Fixtures_Extract[#Headers],0)),LEN(INDEX(FPL_Fixtures_Extract[],MATCH($A58,FPL_Fixtures_Extract[[Player]:[Player]],0),MATCH(FPL_Combined[[#Headers],[Gameweek 36]],FPL_Fixtures_Extract[#Headers],0)))-4),Team_Key[[Full Name]:[Full Name]],0))&amp;RIGHT(INDEX(FPL_Fixtures_Extract[],MATCH($A58,FPL_Fixtures_Extract[[Player]:[Player]],0),MATCH(FPL_Combined[[#Headers],[Gameweek 36]],FPL_Fixtures_Extract[#Headers],0)),3))</f>
        <v>MCI(A)</v>
      </c>
      <c r="AL58" t="str">
        <f ca="1">IF(RIGHT(FPL_Combined[[#Headers],[Gameweek 37]],2)&lt;$B$622,INDEX(FPL_Results_Extract[Gameweek 12],MATCH($A58,FPL_Results_Extract[[Player]:[Player]],0)),INDEX(Team_Key[[Abbreviation]:[Abbreviation]],MATCH(LEFT(INDEX(FPL_Fixtures_Extract[],MATCH($A58,FPL_Fixtures_Extract[[Player]:[Player]],0),MATCH(FPL_Combined[[#Headers],[Gameweek 37]],FPL_Fixtures_Extract[#Headers],0)),LEN(INDEX(FPL_Fixtures_Extract[],MATCH($A58,FPL_Fixtures_Extract[[Player]:[Player]],0),MATCH(FPL_Combined[[#Headers],[Gameweek 37]],FPL_Fixtures_Extract[#Headers],0)))-4),Team_Key[[Full Name]:[Full Name]],0))&amp;RIGHT(INDEX(FPL_Fixtures_Extract[],MATCH($A58,FPL_Fixtures_Extract[[Player]:[Player]],0),MATCH(FPL_Combined[[#Headers],[Gameweek 37]],FPL_Fixtures_Extract[#Headers],0)),3))</f>
        <v>AVL(H)</v>
      </c>
      <c r="AM58" t="e">
        <f ca="1">IF(RIGHT(FPL_Combined[[#Headers],[Gameweek 38]],2)&lt;$B$622,INDEX(FPL_Results_Extract[Gameweek 13],MATCH($A58,FPL_Results_Extract[[Player]:[Player]],0)),INDEX(Team_Key[[Abbreviation]:[Abbreviation]],MATCH(LEFT(INDEX(FPL_Fixtures_Extract[],MATCH($A58,FPL_Fixtures_Extract[[Player]:[Player]],0),MATCH(FPL_Combined[[#Headers],[Gameweek 38]],FPL_Fixtures_Extract[#Headers],0)),LEN(INDEX(FPL_Fixtures_Extract[],MATCH($A58,FPL_Fixtures_Extract[[Player]:[Player]],0),MATCH(FPL_Combined[[#Headers],[Gameweek 38]],FPL_Fixtures_Extract[#Headers],0)))-4),Team_Key[[Full Name]:[Full Name]],0))&amp;RIGHT(INDEX(FPL_Fixtures_Extract[],MATCH($A58,FPL_Fixtures_Extract[[Player]:[Player]],0),MATCH(FPL_Combined[[#Headers],[Gameweek 38]],FPL_Fixtures_Extract[#Headers],0)),3))</f>
        <v>#VALUE!</v>
      </c>
    </row>
    <row r="59" spans="1:39" x14ac:dyDescent="0.45">
      <c r="A59" t="s">
        <v>277</v>
      </c>
      <c r="B59" t="str">
        <f ca="1">IF(RIGHT(FPL_Combined[[#Headers],[Gameweek 01]],2)&lt;$B$622,INDEX(FPL_Results_Extract[Gameweek 01],MATCH($A59,FPL_Results_Extract[[Player]:[Player]],0)),INDEX(Team_Key[[Abbreviation]:[Abbreviation]],MATCH(LEFT(INDEX(FPL_Fixtures_Extract[],MATCH($A59,FPL_Fixtures_Extract[[Player]:[Player]],0),MATCH(FPL_Combined[[#Headers],[Gameweek 01]],FPL_Fixtures_Extract[#Headers],0)),LEN(INDEX(FPL_Fixtures_Extract[],MATCH($A59,FPL_Fixtures_Extract[[Player]:[Player]],0),MATCH(FPL_Combined[[#Headers],[Gameweek 01]],FPL_Fixtures_Extract[#Headers],0)))-4),Team_Key[[Full Name]:[Full Name]],0))&amp;RIGHT(INDEX(FPL_Fixtures_Extract[],MATCH($A59,FPL_Fixtures_Extract[[Player]:[Player]],0),MATCH(FPL_Combined[[#Headers],[Gameweek 01]],FPL_Fixtures_Extract[#Headers],0)),3))</f>
        <v>SUN(H) 4-2</v>
      </c>
      <c r="C59" t="str">
        <f ca="1">IF(RIGHT(FPL_Combined[[#Headers],[Gameweek 02]],2)&lt;$B$622,INDEX(FPL_Results_Extract[Gameweek 02],MATCH($A59,FPL_Results_Extract[[Player]:[Player]],0)),INDEX(Team_Key[[Abbreviation]:[Abbreviation]],MATCH(LEFT(INDEX(FPL_Fixtures_Extract[],MATCH($A59,FPL_Fixtures_Extract[[Player]:[Player]],0),MATCH(FPL_Combined[[#Headers],[Gameweek 02]],FPL_Fixtures_Extract[#Headers],0)),LEN(INDEX(FPL_Fixtures_Extract[],MATCH($A59,FPL_Fixtures_Extract[[Player]:[Player]],0),MATCH(FPL_Combined[[#Headers],[Gameweek 02]],FPL_Fixtures_Extract[#Headers],0)))-4),Team_Key[[Full Name]:[Full Name]],0))&amp;RIGHT(INDEX(FPL_Fixtures_Extract[],MATCH($A59,FPL_Fixtures_Extract[[Player]:[Player]],0),MATCH(FPL_Combined[[#Headers],[Gameweek 02]],FPL_Fixtures_Extract[#Headers],0)),3))</f>
        <v>WHU(A) 2-1</v>
      </c>
      <c r="D59" t="str">
        <f ca="1">IF(RIGHT(FPL_Combined[[#Headers],[Gameweek 03]],2)&lt;$B$622,INDEX(FPL_Results_Extract[Gameweek 03],MATCH($A59,FPL_Results_Extract[[Player]:[Player]],0)),INDEX(Team_Key[[Abbreviation]:[Abbreviation]],MATCH(LEFT(INDEX(FPL_Fixtures_Extract[],MATCH($A59,FPL_Fixtures_Extract[[Player]:[Player]],0),MATCH(FPL_Combined[[#Headers],[Gameweek 03]],FPL_Fixtures_Extract[#Headers],0)),LEN(INDEX(FPL_Fixtures_Extract[],MATCH($A59,FPL_Fixtures_Extract[[Player]:[Player]],0),MATCH(FPL_Combined[[#Headers],[Gameweek 03]],FPL_Fixtures_Extract[#Headers],0)))-4),Team_Key[[Full Name]:[Full Name]],0))&amp;RIGHT(INDEX(FPL_Fixtures_Extract[],MATCH($A59,FPL_Fixtures_Extract[[Player]:[Player]],0),MATCH(FPL_Combined[[#Headers],[Gameweek 03]],FPL_Fixtures_Extract[#Headers],0)),3))</f>
        <v>TOT(H) 1-1</v>
      </c>
      <c r="E59" t="str">
        <f ca="1">IF(RIGHT(FPL_Combined[[#Headers],[Gameweek 04]],2)&lt;$B$622,INDEX(FPL_Results_Extract[Gameweek 04],MATCH($A59,FPL_Results_Extract[[Player]:[Player]],0)),INDEX(Team_Key[[Abbreviation]:[Abbreviation]],MATCH(LEFT(INDEX(FPL_Fixtures_Extract[],MATCH($A59,FPL_Fixtures_Extract[[Player]:[Player]],0),MATCH(FPL_Combined[[#Headers],[Gameweek 04]],FPL_Fixtures_Extract[#Headers],0)),LEN(INDEX(FPL_Fixtures_Extract[],MATCH($A59,FPL_Fixtures_Extract[[Player]:[Player]],0),MATCH(FPL_Combined[[#Headers],[Gameweek 04]],FPL_Fixtures_Extract[#Headers],0)))-4),Team_Key[[Full Name]:[Full Name]],0))&amp;RIGHT(INDEX(FPL_Fixtures_Extract[],MATCH($A59,FPL_Fixtures_Extract[[Player]:[Player]],0),MATCH(FPL_Combined[[#Headers],[Gameweek 04]],FPL_Fixtures_Extract[#Headers],0)),3))</f>
        <v>BOU(A) 1-1</v>
      </c>
      <c r="F59" t="str">
        <f ca="1">IF(RIGHT(FPL_Combined[[#Headers],[Gameweek 05]],2)&lt;$B$622,INDEX(FPL_Results_Extract[Gameweek 05],MATCH($A59,FPL_Results_Extract[[Player]:[Player]],0)),INDEX(Team_Key[[Abbreviation]:[Abbreviation]],MATCH(LEFT(INDEX(FPL_Fixtures_Extract[],MATCH($A59,FPL_Fixtures_Extract[[Player]:[Player]],0),MATCH(FPL_Combined[[#Headers],[Gameweek 05]],FPL_Fixtures_Extract[#Headers],0)),LEN(INDEX(FPL_Fixtures_Extract[],MATCH($A59,FPL_Fixtures_Extract[[Player]:[Player]],0),MATCH(FPL_Combined[[#Headers],[Gameweek 05]],FPL_Fixtures_Extract[#Headers],0)))-4),Team_Key[[Full Name]:[Full Name]],0))&amp;RIGHT(INDEX(FPL_Fixtures_Extract[],MATCH($A59,FPL_Fixtures_Extract[[Player]:[Player]],0),MATCH(FPL_Combined[[#Headers],[Gameweek 05]],FPL_Fixtures_Extract[#Headers],0)),3))</f>
        <v>AVL(H) 3-2</v>
      </c>
      <c r="G59" t="str">
        <f ca="1">IF(RIGHT(FPL_Combined[[#Headers],[Gameweek 06]],2)&lt;$B$622,INDEX(FPL_Results_Extract[Gameweek 06],MATCH($A59,FPL_Results_Extract[[Player]:[Player]],0)),INDEX(Team_Key[[Abbreviation]:[Abbreviation]],MATCH(LEFT(INDEX(FPL_Fixtures_Extract[],MATCH($A59,FPL_Fixtures_Extract[[Player]:[Player]],0),MATCH(FPL_Combined[[#Headers],[Gameweek 06]],FPL_Fixtures_Extract[#Headers],0)),LEN(INDEX(FPL_Fixtures_Extract[],MATCH($A59,FPL_Fixtures_Extract[[Player]:[Player]],0),MATCH(FPL_Combined[[#Headers],[Gameweek 06]],FPL_Fixtures_Extract[#Headers],0)))-4),Team_Key[[Full Name]:[Full Name]],0))&amp;RIGHT(INDEX(FPL_Fixtures_Extract[],MATCH($A59,FPL_Fixtures_Extract[[Player]:[Player]],0),MATCH(FPL_Combined[[#Headers],[Gameweek 06]],FPL_Fixtures_Extract[#Headers],0)),3))</f>
        <v>STK(A) 2-2</v>
      </c>
      <c r="H59" t="str">
        <f ca="1">IF(RIGHT(FPL_Combined[[#Headers],[Gameweek 07]],2)&lt;$B$622,INDEX(FPL_Results_Extract[Gameweek 07],MATCH($A59,FPL_Results_Extract[[Player]:[Player]],0)),INDEX(Team_Key[[Abbreviation]:[Abbreviation]],MATCH(LEFT(INDEX(FPL_Fixtures_Extract[],MATCH($A59,FPL_Fixtures_Extract[[Player]:[Player]],0),MATCH(FPL_Combined[[#Headers],[Gameweek 07]],FPL_Fixtures_Extract[#Headers],0)),LEN(INDEX(FPL_Fixtures_Extract[],MATCH($A59,FPL_Fixtures_Extract[[Player]:[Player]],0),MATCH(FPL_Combined[[#Headers],[Gameweek 07]],FPL_Fixtures_Extract[#Headers],0)))-4),Team_Key[[Full Name]:[Full Name]],0))&amp;RIGHT(INDEX(FPL_Fixtures_Extract[],MATCH($A59,FPL_Fixtures_Extract[[Player]:[Player]],0),MATCH(FPL_Combined[[#Headers],[Gameweek 07]],FPL_Fixtures_Extract[#Headers],0)),3))</f>
        <v>ARS(H) 2-5</v>
      </c>
      <c r="I59" t="str">
        <f ca="1">IF(RIGHT(FPL_Combined[[#Headers],[Gameweek 08]],2)&lt;$B$622,INDEX(FPL_Results_Extract[Gameweek 08],MATCH($A59,FPL_Results_Extract[[Player]:[Player]],0)),INDEX(Team_Key[[Abbreviation]:[Abbreviation]],MATCH(LEFT(INDEX(FPL_Fixtures_Extract[],MATCH($A59,FPL_Fixtures_Extract[[Player]:[Player]],0),MATCH(FPL_Combined[[#Headers],[Gameweek 08]],FPL_Fixtures_Extract[#Headers],0)),LEN(INDEX(FPL_Fixtures_Extract[],MATCH($A59,FPL_Fixtures_Extract[[Player]:[Player]],0),MATCH(FPL_Combined[[#Headers],[Gameweek 08]],FPL_Fixtures_Extract[#Headers],0)))-4),Team_Key[[Full Name]:[Full Name]],0))&amp;RIGHT(INDEX(FPL_Fixtures_Extract[],MATCH($A59,FPL_Fixtures_Extract[[Player]:[Player]],0),MATCH(FPL_Combined[[#Headers],[Gameweek 08]],FPL_Fixtures_Extract[#Headers],0)),3))</f>
        <v>NOR(A) 2-1</v>
      </c>
      <c r="J59" t="str">
        <f ca="1">IF(RIGHT(FPL_Combined[[#Headers],[Gameweek 09]],2)&lt;$B$622,INDEX(FPL_Results_Extract[Gameweek 09],MATCH($A59,FPL_Results_Extract[[Player]:[Player]],0)),INDEX(Team_Key[[Abbreviation]:[Abbreviation]],MATCH(LEFT(INDEX(FPL_Fixtures_Extract[],MATCH($A59,FPL_Fixtures_Extract[[Player]:[Player]],0),MATCH(FPL_Combined[[#Headers],[Gameweek 09]],FPL_Fixtures_Extract[#Headers],0)),LEN(INDEX(FPL_Fixtures_Extract[],MATCH($A59,FPL_Fixtures_Extract[[Player]:[Player]],0),MATCH(FPL_Combined[[#Headers],[Gameweek 09]],FPL_Fixtures_Extract[#Headers],0)))-4),Team_Key[[Full Name]:[Full Name]],0))&amp;RIGHT(INDEX(FPL_Fixtures_Extract[],MATCH($A59,FPL_Fixtures_Extract[[Player]:[Player]],0),MATCH(FPL_Combined[[#Headers],[Gameweek 09]],FPL_Fixtures_Extract[#Headers],0)),3))</f>
        <v>SOU(A) 2-2</v>
      </c>
      <c r="K59" t="str">
        <f ca="1">IF(RIGHT(FPL_Combined[[#Headers],[Gameweek 10]],2)&lt;$B$622,INDEX(FPL_Results_Extract[Gameweek 10],MATCH($A59,FPL_Results_Extract[[Player]:[Player]],0)),INDEX(Team_Key[[Abbreviation]:[Abbreviation]],MATCH(LEFT(INDEX(FPL_Fixtures_Extract[],MATCH($A59,FPL_Fixtures_Extract[[Player]:[Player]],0),MATCH(FPL_Combined[[#Headers],[Gameweek 10]],FPL_Fixtures_Extract[#Headers],0)),LEN(INDEX(FPL_Fixtures_Extract[],MATCH($A59,FPL_Fixtures_Extract[[Player]:[Player]],0),MATCH(FPL_Combined[[#Headers],[Gameweek 10]],FPL_Fixtures_Extract[#Headers],0)))-4),Team_Key[[Full Name]:[Full Name]],0))&amp;RIGHT(INDEX(FPL_Fixtures_Extract[],MATCH($A59,FPL_Fixtures_Extract[[Player]:[Player]],0),MATCH(FPL_Combined[[#Headers],[Gameweek 10]],FPL_Fixtures_Extract[#Headers],0)),3))</f>
        <v>CRY(H) 1-0</v>
      </c>
      <c r="L59" t="str">
        <f ca="1">IF(RIGHT(FPL_Combined[[#Headers],[Gameweek 11]],2)&lt;$B$622,INDEX(FPL_Results_Extract[Gameweek 11],MATCH($A59,FPL_Results_Extract[[Player]:[Player]],0)),INDEX(Team_Key[[Abbreviation]:[Abbreviation]],MATCH(LEFT(INDEX(FPL_Fixtures_Extract[],MATCH($A59,FPL_Fixtures_Extract[[Player]:[Player]],0),MATCH(FPL_Combined[[#Headers],[Gameweek 11]],FPL_Fixtures_Extract[#Headers],0)),LEN(INDEX(FPL_Fixtures_Extract[],MATCH($A59,FPL_Fixtures_Extract[[Player]:[Player]],0),MATCH(FPL_Combined[[#Headers],[Gameweek 11]],FPL_Fixtures_Extract[#Headers],0)))-4),Team_Key[[Full Name]:[Full Name]],0))&amp;RIGHT(INDEX(FPL_Fixtures_Extract[],MATCH($A59,FPL_Fixtures_Extract[[Player]:[Player]],0),MATCH(FPL_Combined[[#Headers],[Gameweek 11]],FPL_Fixtures_Extract[#Headers],0)),3))</f>
        <v>WBA(A) 3-2</v>
      </c>
      <c r="M59" t="str">
        <f ca="1">IF(RIGHT(FPL_Combined[[#Headers],[Gameweek 12]],2)&lt;$B$622,INDEX(FPL_Results_Extract[Gameweek 12],MATCH($A59,FPL_Results_Extract[[Player]:[Player]],0)),INDEX(Team_Key[[Abbreviation]:[Abbreviation]],MATCH(LEFT(INDEX(FPL_Fixtures_Extract[],MATCH($A59,FPL_Fixtures_Extract[[Player]:[Player]],0),MATCH(FPL_Combined[[#Headers],[Gameweek 12]],FPL_Fixtures_Extract[#Headers],0)),LEN(INDEX(FPL_Fixtures_Extract[],MATCH($A59,FPL_Fixtures_Extract[[Player]:[Player]],0),MATCH(FPL_Combined[[#Headers],[Gameweek 12]],FPL_Fixtures_Extract[#Headers],0)))-4),Team_Key[[Full Name]:[Full Name]],0))&amp;RIGHT(INDEX(FPL_Fixtures_Extract[],MATCH($A59,FPL_Fixtures_Extract[[Player]:[Player]],0),MATCH(FPL_Combined[[#Headers],[Gameweek 12]],FPL_Fixtures_Extract[#Headers],0)),3))</f>
        <v>WAT(H) 2-1</v>
      </c>
      <c r="N59" t="str">
        <f ca="1">IF(RIGHT(FPL_Combined[[#Headers],[Gameweek 13]],2)&lt;$B$622,INDEX(FPL_Results_Extract[Gameweek 13],MATCH($A59,FPL_Results_Extract[[Player]:[Player]],0)),INDEX(Team_Key[[Abbreviation]:[Abbreviation]],MATCH(LEFT(INDEX(FPL_Fixtures_Extract[],MATCH($A59,FPL_Fixtures_Extract[[Player]:[Player]],0),MATCH(FPL_Combined[[#Headers],[Gameweek 13]],FPL_Fixtures_Extract[#Headers],0)),LEN(INDEX(FPL_Fixtures_Extract[],MATCH($A59,FPL_Fixtures_Extract[[Player]:[Player]],0),MATCH(FPL_Combined[[#Headers],[Gameweek 13]],FPL_Fixtures_Extract[#Headers],0)))-4),Team_Key[[Full Name]:[Full Name]],0))&amp;RIGHT(INDEX(FPL_Fixtures_Extract[],MATCH($A59,FPL_Fixtures_Extract[[Player]:[Player]],0),MATCH(FPL_Combined[[#Headers],[Gameweek 13]],FPL_Fixtures_Extract[#Headers],0)),3))</f>
        <v>NEW(A) 3-0</v>
      </c>
      <c r="O59" t="str">
        <f ca="1">IF(RIGHT(FPL_Combined[[#Headers],[Gameweek 14]],2)&lt;$B$622,INDEX(FPL_Results_Extract[Gameweek 14],MATCH($A59,FPL_Results_Extract[[Player]:[Player]],0)),INDEX(Team_Key[[Abbreviation]:[Abbreviation]],MATCH(LEFT(INDEX(FPL_Fixtures_Extract[],MATCH($A59,FPL_Fixtures_Extract[[Player]:[Player]],0),MATCH(FPL_Combined[[#Headers],[Gameweek 14]],FPL_Fixtures_Extract[#Headers],0)),LEN(INDEX(FPL_Fixtures_Extract[],MATCH($A59,FPL_Fixtures_Extract[[Player]:[Player]],0),MATCH(FPL_Combined[[#Headers],[Gameweek 14]],FPL_Fixtures_Extract[#Headers],0)))-4),Team_Key[[Full Name]:[Full Name]],0))&amp;RIGHT(INDEX(FPL_Fixtures_Extract[],MATCH($A59,FPL_Fixtures_Extract[[Player]:[Player]],0),MATCH(FPL_Combined[[#Headers],[Gameweek 14]],FPL_Fixtures_Extract[#Headers],0)),3))</f>
        <v>MUN(H) 1-1</v>
      </c>
      <c r="P59" t="str">
        <f ca="1">IF(RIGHT(FPL_Combined[[#Headers],[Gameweek 15]],2)&lt;$B$622,INDEX(FPL_Results_Extract[Gameweek 15],MATCH($A59,FPL_Results_Extract[[Player]:[Player]],0)),INDEX(Team_Key[[Abbreviation]:[Abbreviation]],MATCH(LEFT(INDEX(FPL_Fixtures_Extract[],MATCH($A59,FPL_Fixtures_Extract[[Player]:[Player]],0),MATCH(FPL_Combined[[#Headers],[Gameweek 15]],FPL_Fixtures_Extract[#Headers],0)),LEN(INDEX(FPL_Fixtures_Extract[],MATCH($A59,FPL_Fixtures_Extract[[Player]:[Player]],0),MATCH(FPL_Combined[[#Headers],[Gameweek 15]],FPL_Fixtures_Extract[#Headers],0)))-4),Team_Key[[Full Name]:[Full Name]],0))&amp;RIGHT(INDEX(FPL_Fixtures_Extract[],MATCH($A59,FPL_Fixtures_Extract[[Player]:[Player]],0),MATCH(FPL_Combined[[#Headers],[Gameweek 15]],FPL_Fixtures_Extract[#Headers],0)),3))</f>
        <v>SWA(A) 3-0</v>
      </c>
      <c r="Q59" t="str">
        <f ca="1">IF(RIGHT(FPL_Combined[[#Headers],[Gameweek 16]],2)&lt;$B$622,INDEX(FPL_Results_Extract[Gameweek 16],MATCH($A59,FPL_Results_Extract[[Player]:[Player]],0)),INDEX(Team_Key[[Abbreviation]:[Abbreviation]],MATCH(LEFT(INDEX(FPL_Fixtures_Extract[],MATCH($A59,FPL_Fixtures_Extract[[Player]:[Player]],0),MATCH(FPL_Combined[[#Headers],[Gameweek 16]],FPL_Fixtures_Extract[#Headers],0)),LEN(INDEX(FPL_Fixtures_Extract[],MATCH($A59,FPL_Fixtures_Extract[[Player]:[Player]],0),MATCH(FPL_Combined[[#Headers],[Gameweek 16]],FPL_Fixtures_Extract[#Headers],0)))-4),Team_Key[[Full Name]:[Full Name]],0))&amp;RIGHT(INDEX(FPL_Fixtures_Extract[],MATCH($A59,FPL_Fixtures_Extract[[Player]:[Player]],0),MATCH(FPL_Combined[[#Headers],[Gameweek 16]],FPL_Fixtures_Extract[#Headers],0)),3))</f>
        <v>CHE(H) 2-1</v>
      </c>
      <c r="R59" t="str">
        <f ca="1">IF(RIGHT(FPL_Combined[[#Headers],[Gameweek 17]],2)&lt;$B$622,INDEX(FPL_Results_Extract[Gameweek 17],MATCH($A59,FPL_Results_Extract[[Player]:[Player]],0)),INDEX(Team_Key[[Abbreviation]:[Abbreviation]],MATCH(LEFT(INDEX(FPL_Fixtures_Extract[],MATCH($A59,FPL_Fixtures_Extract[[Player]:[Player]],0),MATCH(FPL_Combined[[#Headers],[Gameweek 17]],FPL_Fixtures_Extract[#Headers],0)),LEN(INDEX(FPL_Fixtures_Extract[],MATCH($A59,FPL_Fixtures_Extract[[Player]:[Player]],0),MATCH(FPL_Combined[[#Headers],[Gameweek 17]],FPL_Fixtures_Extract[#Headers],0)))-4),Team_Key[[Full Name]:[Full Name]],0))&amp;RIGHT(INDEX(FPL_Fixtures_Extract[],MATCH($A59,FPL_Fixtures_Extract[[Player]:[Player]],0),MATCH(FPL_Combined[[#Headers],[Gameweek 17]],FPL_Fixtures_Extract[#Headers],0)),3))</f>
        <v>EVE(A) 3-2</v>
      </c>
      <c r="S59" t="str">
        <f ca="1">IF(RIGHT(FPL_Combined[[#Headers],[Gameweek 18]],2)&lt;$B$622,INDEX(FPL_Results_Extract[Gameweek 18],MATCH($A59,FPL_Results_Extract[[Player]:[Player]],0)),INDEX(Team_Key[[Abbreviation]:[Abbreviation]],MATCH(LEFT(INDEX(FPL_Fixtures_Extract[],MATCH($A59,FPL_Fixtures_Extract[[Player]:[Player]],0),MATCH(FPL_Combined[[#Headers],[Gameweek 18]],FPL_Fixtures_Extract[#Headers],0)),LEN(INDEX(FPL_Fixtures_Extract[],MATCH($A59,FPL_Fixtures_Extract[[Player]:[Player]],0),MATCH(FPL_Combined[[#Headers],[Gameweek 18]],FPL_Fixtures_Extract[#Headers],0)))-4),Team_Key[[Full Name]:[Full Name]],0))&amp;RIGHT(INDEX(FPL_Fixtures_Extract[],MATCH($A59,FPL_Fixtures_Extract[[Player]:[Player]],0),MATCH(FPL_Combined[[#Headers],[Gameweek 18]],FPL_Fixtures_Extract[#Headers],0)),3))</f>
        <v>LIV(A) 0-1</v>
      </c>
      <c r="T59" t="str">
        <f ca="1">IF(RIGHT(FPL_Combined[[#Headers],[Gameweek 19]],2)&lt;$B$622,INDEX(FPL_Results_Extract[Gameweek 19],MATCH($A59,FPL_Results_Extract[[Player]:[Player]],0)),INDEX(Team_Key[[Abbreviation]:[Abbreviation]],MATCH(LEFT(INDEX(FPL_Fixtures_Extract[],MATCH($A59,FPL_Fixtures_Extract[[Player]:[Player]],0),MATCH(FPL_Combined[[#Headers],[Gameweek 19]],FPL_Fixtures_Extract[#Headers],0)),LEN(INDEX(FPL_Fixtures_Extract[],MATCH($A59,FPL_Fixtures_Extract[[Player]:[Player]],0),MATCH(FPL_Combined[[#Headers],[Gameweek 19]],FPL_Fixtures_Extract[#Headers],0)))-4),Team_Key[[Full Name]:[Full Name]],0))&amp;RIGHT(INDEX(FPL_Fixtures_Extract[],MATCH($A59,FPL_Fixtures_Extract[[Player]:[Player]],0),MATCH(FPL_Combined[[#Headers],[Gameweek 19]],FPL_Fixtures_Extract[#Headers],0)),3))</f>
        <v>MCI(H) 0-0</v>
      </c>
      <c r="U59" t="str">
        <f ca="1">IF(RIGHT(FPL_Combined[[#Headers],[Gameweek 20]],2)&lt;$B$622,INDEX(FPL_Results_Extract[Gameweek 20],MATCH($A59,FPL_Results_Extract[[Player]:[Player]],0)),INDEX(Team_Key[[Abbreviation]:[Abbreviation]],MATCH(LEFT(INDEX(FPL_Fixtures_Extract[],MATCH($A59,FPL_Fixtures_Extract[[Player]:[Player]],0),MATCH(FPL_Combined[[#Headers],[Gameweek 20]],FPL_Fixtures_Extract[#Headers],0)),LEN(INDEX(FPL_Fixtures_Extract[],MATCH($A59,FPL_Fixtures_Extract[[Player]:[Player]],0),MATCH(FPL_Combined[[#Headers],[Gameweek 20]],FPL_Fixtures_Extract[#Headers],0)))-4),Team_Key[[Full Name]:[Full Name]],0))&amp;RIGHT(INDEX(FPL_Fixtures_Extract[],MATCH($A59,FPL_Fixtures_Extract[[Player]:[Player]],0),MATCH(FPL_Combined[[#Headers],[Gameweek 20]],FPL_Fixtures_Extract[#Headers],0)),3))</f>
        <v>BOU(H) 0-0</v>
      </c>
      <c r="V59" t="str">
        <f ca="1">IF(RIGHT(FPL_Combined[[#Headers],[Gameweek 21]],2)&lt;$B$622,INDEX(FPL_Results_Extract[Gameweek 21],MATCH($A59,FPL_Results_Extract[[Player]:[Player]],0)),INDEX(Team_Key[[Abbreviation]:[Abbreviation]],MATCH(LEFT(INDEX(FPL_Fixtures_Extract[],MATCH($A59,FPL_Fixtures_Extract[[Player]:[Player]],0),MATCH(FPL_Combined[[#Headers],[Gameweek 21]],FPL_Fixtures_Extract[#Headers],0)),LEN(INDEX(FPL_Fixtures_Extract[],MATCH($A59,FPL_Fixtures_Extract[[Player]:[Player]],0),MATCH(FPL_Combined[[#Headers],[Gameweek 21]],FPL_Fixtures_Extract[#Headers],0)))-4),Team_Key[[Full Name]:[Full Name]],0))&amp;RIGHT(INDEX(FPL_Fixtures_Extract[],MATCH($A59,FPL_Fixtures_Extract[[Player]:[Player]],0),MATCH(FPL_Combined[[#Headers],[Gameweek 21]],FPL_Fixtures_Extract[#Headers],0)),3))</f>
        <v>TOT(A) 1-0</v>
      </c>
      <c r="W59" t="str">
        <f ca="1">IF(RIGHT(FPL_Combined[[#Headers],[Gameweek 22]],2)&lt;$B$622,INDEX(FPL_Results_Extract[Gameweek 22],MATCH($A59,FPL_Results_Extract[[Player]:[Player]],0)),INDEX(Team_Key[[Abbreviation]:[Abbreviation]],MATCH(LEFT(INDEX(FPL_Fixtures_Extract[],MATCH($A59,FPL_Fixtures_Extract[[Player]:[Player]],0),MATCH(FPL_Combined[[#Headers],[Gameweek 22]],FPL_Fixtures_Extract[#Headers],0)),LEN(INDEX(FPL_Fixtures_Extract[],MATCH($A59,FPL_Fixtures_Extract[[Player]:[Player]],0),MATCH(FPL_Combined[[#Headers],[Gameweek 22]],FPL_Fixtures_Extract[#Headers],0)))-4),Team_Key[[Full Name]:[Full Name]],0))&amp;RIGHT(INDEX(FPL_Fixtures_Extract[],MATCH($A59,FPL_Fixtures_Extract[[Player]:[Player]],0),MATCH(FPL_Combined[[#Headers],[Gameweek 22]],FPL_Fixtures_Extract[#Headers],0)),3))</f>
        <v>AVL(A) 1-1</v>
      </c>
      <c r="X59" t="str">
        <f ca="1">IF(RIGHT(FPL_Combined[[#Headers],[Gameweek 23]],2)&lt;$B$622,INDEX(FPL_Results_Extract[Gameweek 23],MATCH($A59,FPL_Results_Extract[[Player]:[Player]],0)),INDEX(Team_Key[[Abbreviation]:[Abbreviation]],MATCH(LEFT(INDEX(FPL_Fixtures_Extract[],MATCH($A59,FPL_Fixtures_Extract[[Player]:[Player]],0),MATCH(FPL_Combined[[#Headers],[Gameweek 23]],FPL_Fixtures_Extract[#Headers],0)),LEN(INDEX(FPL_Fixtures_Extract[],MATCH($A59,FPL_Fixtures_Extract[[Player]:[Player]],0),MATCH(FPL_Combined[[#Headers],[Gameweek 23]],FPL_Fixtures_Extract[#Headers],0)))-4),Team_Key[[Full Name]:[Full Name]],0))&amp;RIGHT(INDEX(FPL_Fixtures_Extract[],MATCH($A59,FPL_Fixtures_Extract[[Player]:[Player]],0),MATCH(FPL_Combined[[#Headers],[Gameweek 23]],FPL_Fixtures_Extract[#Headers],0)),3))</f>
        <v>STK(H) 3-0</v>
      </c>
      <c r="Y59" t="str">
        <f ca="1">IF(RIGHT(FPL_Combined[[#Headers],[Gameweek 24]],2)&lt;$B$622,INDEX(FPL_Results_Extract[Team],MATCH($A59,FPL_Results_Extract[[Player]:[Player]],0)),INDEX(Team_Key[[Abbreviation]:[Abbreviation]],MATCH(LEFT(INDEX(FPL_Fixtures_Extract[],MATCH($A59,FPL_Fixtures_Extract[[Player]:[Player]],0),MATCH(FPL_Combined[[#Headers],[Gameweek 24]],FPL_Fixtures_Extract[#Headers],0)),LEN(INDEX(FPL_Fixtures_Extract[],MATCH($A59,FPL_Fixtures_Extract[[Player]:[Player]],0),MATCH(FPL_Combined[[#Headers],[Gameweek 24]],FPL_Fixtures_Extract[#Headers],0)))-4),Team_Key[[Full Name]:[Full Name]],0))&amp;RIGHT(INDEX(FPL_Fixtures_Extract[],MATCH($A59,FPL_Fixtures_Extract[[Player]:[Player]],0),MATCH(FPL_Combined[[#Headers],[Gameweek 24]],FPL_Fixtures_Extract[#Headers],0)),3))</f>
        <v>LEI</v>
      </c>
      <c r="Z59" t="str">
        <f ca="1">IF(RIGHT(FPL_Combined[[#Headers],[Gameweek 25]],2)&lt;$B$622,INDEX(FPL_Results_Extract[Player],MATCH($A59,FPL_Results_Extract[[Player]:[Player]],0)),INDEX(Team_Key[[Abbreviation]:[Abbreviation]],MATCH(LEFT(INDEX(FPL_Fixtures_Extract[],MATCH($A59,FPL_Fixtures_Extract[[Player]:[Player]],0),MATCH(FPL_Combined[[#Headers],[Gameweek 25]],FPL_Fixtures_Extract[#Headers],0)),LEN(INDEX(FPL_Fixtures_Extract[],MATCH($A59,FPL_Fixtures_Extract[[Player]:[Player]],0),MATCH(FPL_Combined[[#Headers],[Gameweek 25]],FPL_Fixtures_Extract[#Headers],0)))-4),Team_Key[[Full Name]:[Full Name]],0))&amp;RIGHT(INDEX(FPL_Fixtures_Extract[],MATCH($A59,FPL_Fixtures_Extract[[Player]:[Player]],0),MATCH(FPL_Combined[[#Headers],[Gameweek 25]],FPL_Fixtures_Extract[#Headers],0)),3))</f>
        <v>Benalouane</v>
      </c>
      <c r="AA59" t="str">
        <f ca="1">IF(RIGHT(FPL_Combined[[#Headers],[Gameweek 26]],2)&lt;$B$622,INDEX(FPL_Results_Extract[Gameweek 01],MATCH($A59,FPL_Results_Extract[[Player]:[Player]],0)),INDEX(Team_Key[[Abbreviation]:[Abbreviation]],MATCH(LEFT(INDEX(FPL_Fixtures_Extract[],MATCH($A59,FPL_Fixtures_Extract[[Player]:[Player]],0),MATCH(FPL_Combined[[#Headers],[Gameweek 26]],FPL_Fixtures_Extract[#Headers],0)),LEN(INDEX(FPL_Fixtures_Extract[],MATCH($A59,FPL_Fixtures_Extract[[Player]:[Player]],0),MATCH(FPL_Combined[[#Headers],[Gameweek 26]],FPL_Fixtures_Extract[#Headers],0)))-4),Team_Key[[Full Name]:[Full Name]],0))&amp;RIGHT(INDEX(FPL_Fixtures_Extract[],MATCH($A59,FPL_Fixtures_Extract[[Player]:[Player]],0),MATCH(FPL_Combined[[#Headers],[Gameweek 26]],FPL_Fixtures_Extract[#Headers],0)),3))</f>
        <v>SUN(H) 4-2</v>
      </c>
      <c r="AB59" t="str">
        <f ca="1">IF(RIGHT(FPL_Combined[[#Headers],[Gameweek 27]],2)&lt;$B$622,INDEX(FPL_Results_Extract[Gameweek 02],MATCH($A59,FPL_Results_Extract[[Player]:[Player]],0)),INDEX(Team_Key[[Abbreviation]:[Abbreviation]],MATCH(LEFT(INDEX(FPL_Fixtures_Extract[],MATCH($A59,FPL_Fixtures_Extract[[Player]:[Player]],0),MATCH(FPL_Combined[[#Headers],[Gameweek 27]],FPL_Fixtures_Extract[#Headers],0)),LEN(INDEX(FPL_Fixtures_Extract[],MATCH($A59,FPL_Fixtures_Extract[[Player]:[Player]],0),MATCH(FPL_Combined[[#Headers],[Gameweek 27]],FPL_Fixtures_Extract[#Headers],0)))-4),Team_Key[[Full Name]:[Full Name]],0))&amp;RIGHT(INDEX(FPL_Fixtures_Extract[],MATCH($A59,FPL_Fixtures_Extract[[Player]:[Player]],0),MATCH(FPL_Combined[[#Headers],[Gameweek 27]],FPL_Fixtures_Extract[#Headers],0)),3))</f>
        <v>WHU(A) 2-1</v>
      </c>
      <c r="AC59" t="str">
        <f ca="1">IF(RIGHT(FPL_Combined[[#Headers],[Gameweek 28]],2)&lt;$B$622,INDEX(FPL_Results_Extract[Gameweek 03],MATCH($A59,FPL_Results_Extract[[Player]:[Player]],0)),INDEX(Team_Key[[Abbreviation]:[Abbreviation]],MATCH(LEFT(INDEX(FPL_Fixtures_Extract[],MATCH($A59,FPL_Fixtures_Extract[[Player]:[Player]],0),MATCH(FPL_Combined[[#Headers],[Gameweek 28]],FPL_Fixtures_Extract[#Headers],0)),LEN(INDEX(FPL_Fixtures_Extract[],MATCH($A59,FPL_Fixtures_Extract[[Player]:[Player]],0),MATCH(FPL_Combined[[#Headers],[Gameweek 28]],FPL_Fixtures_Extract[#Headers],0)))-4),Team_Key[[Full Name]:[Full Name]],0))&amp;RIGHT(INDEX(FPL_Fixtures_Extract[],MATCH($A59,FPL_Fixtures_Extract[[Player]:[Player]],0),MATCH(FPL_Combined[[#Headers],[Gameweek 28]],FPL_Fixtures_Extract[#Headers],0)),3))</f>
        <v>TOT(H) 1-1</v>
      </c>
      <c r="AD59" t="str">
        <f ca="1">IF(RIGHT(FPL_Combined[[#Headers],[Gameweek 29]],2)&lt;$B$622,INDEX(FPL_Results_Extract[Gameweek 04],MATCH($A59,FPL_Results_Extract[[Player]:[Player]],0)),INDEX(Team_Key[[Abbreviation]:[Abbreviation]],MATCH(LEFT(INDEX(FPL_Fixtures_Extract[],MATCH($A59,FPL_Fixtures_Extract[[Player]:[Player]],0),MATCH(FPL_Combined[[#Headers],[Gameweek 29]],FPL_Fixtures_Extract[#Headers],0)),LEN(INDEX(FPL_Fixtures_Extract[],MATCH($A59,FPL_Fixtures_Extract[[Player]:[Player]],0),MATCH(FPL_Combined[[#Headers],[Gameweek 29]],FPL_Fixtures_Extract[#Headers],0)))-4),Team_Key[[Full Name]:[Full Name]],0))&amp;RIGHT(INDEX(FPL_Fixtures_Extract[],MATCH($A59,FPL_Fixtures_Extract[[Player]:[Player]],0),MATCH(FPL_Combined[[#Headers],[Gameweek 29]],FPL_Fixtures_Extract[#Headers],0)),3))</f>
        <v>WAT(A)</v>
      </c>
      <c r="AE59" t="str">
        <f ca="1">IF(RIGHT(FPL_Combined[[#Headers],[Gameweek 30]],2)&lt;$B$622,INDEX(FPL_Results_Extract[Gameweek 05],MATCH($A59,FPL_Results_Extract[[Player]:[Player]],0)),INDEX(Team_Key[[Abbreviation]:[Abbreviation]],MATCH(LEFT(INDEX(FPL_Fixtures_Extract[],MATCH($A59,FPL_Fixtures_Extract[[Player]:[Player]],0),MATCH(FPL_Combined[[#Headers],[Gameweek 30]],FPL_Fixtures_Extract[#Headers],0)),LEN(INDEX(FPL_Fixtures_Extract[],MATCH($A59,FPL_Fixtures_Extract[[Player]:[Player]],0),MATCH(FPL_Combined[[#Headers],[Gameweek 30]],FPL_Fixtures_Extract[#Headers],0)))-4),Team_Key[[Full Name]:[Full Name]],0))&amp;RIGHT(INDEX(FPL_Fixtures_Extract[],MATCH($A59,FPL_Fixtures_Extract[[Player]:[Player]],0),MATCH(FPL_Combined[[#Headers],[Gameweek 30]],FPL_Fixtures_Extract[#Headers],0)),3))</f>
        <v>NEW(H)</v>
      </c>
      <c r="AF59" t="str">
        <f ca="1">IF(RIGHT(FPL_Combined[[#Headers],[Gameweek 31]],2)&lt;$B$622,INDEX(FPL_Results_Extract[Gameweek 06],MATCH($A59,FPL_Results_Extract[[Player]:[Player]],0)),INDEX(Team_Key[[Abbreviation]:[Abbreviation]],MATCH(LEFT(INDEX(FPL_Fixtures_Extract[],MATCH($A59,FPL_Fixtures_Extract[[Player]:[Player]],0),MATCH(FPL_Combined[[#Headers],[Gameweek 31]],FPL_Fixtures_Extract[#Headers],0)),LEN(INDEX(FPL_Fixtures_Extract[],MATCH($A59,FPL_Fixtures_Extract[[Player]:[Player]],0),MATCH(FPL_Combined[[#Headers],[Gameweek 31]],FPL_Fixtures_Extract[#Headers],0)))-4),Team_Key[[Full Name]:[Full Name]],0))&amp;RIGHT(INDEX(FPL_Fixtures_Extract[],MATCH($A59,FPL_Fixtures_Extract[[Player]:[Player]],0),MATCH(FPL_Combined[[#Headers],[Gameweek 31]],FPL_Fixtures_Extract[#Headers],0)),3))</f>
        <v>CRY(A)</v>
      </c>
      <c r="AG59" t="str">
        <f ca="1">IF(RIGHT(FPL_Combined[[#Headers],[Gameweek 32]],2)&lt;$B$622,INDEX(FPL_Results_Extract[Gameweek 07],MATCH($A59,FPL_Results_Extract[[Player]:[Player]],0)),INDEX(Team_Key[[Abbreviation]:[Abbreviation]],MATCH(LEFT(INDEX(FPL_Fixtures_Extract[],MATCH($A59,FPL_Fixtures_Extract[[Player]:[Player]],0),MATCH(FPL_Combined[[#Headers],[Gameweek 32]],FPL_Fixtures_Extract[#Headers],0)),LEN(INDEX(FPL_Fixtures_Extract[],MATCH($A59,FPL_Fixtures_Extract[[Player]:[Player]],0),MATCH(FPL_Combined[[#Headers],[Gameweek 32]],FPL_Fixtures_Extract[#Headers],0)))-4),Team_Key[[Full Name]:[Full Name]],0))&amp;RIGHT(INDEX(FPL_Fixtures_Extract[],MATCH($A59,FPL_Fixtures_Extract[[Player]:[Player]],0),MATCH(FPL_Combined[[#Headers],[Gameweek 32]],FPL_Fixtures_Extract[#Headers],0)),3))</f>
        <v>SOU(H)</v>
      </c>
      <c r="AH59" t="str">
        <f ca="1">IF(RIGHT(FPL_Combined[[#Headers],[Gameweek 33]],2)&lt;$B$622,INDEX(FPL_Results_Extract[Gameweek 08],MATCH($A59,FPL_Results_Extract[[Player]:[Player]],0)),INDEX(Team_Key[[Abbreviation]:[Abbreviation]],MATCH(LEFT(INDEX(FPL_Fixtures_Extract[],MATCH($A59,FPL_Fixtures_Extract[[Player]:[Player]],0),MATCH(FPL_Combined[[#Headers],[Gameweek 33]],FPL_Fixtures_Extract[#Headers],0)),LEN(INDEX(FPL_Fixtures_Extract[],MATCH($A59,FPL_Fixtures_Extract[[Player]:[Player]],0),MATCH(FPL_Combined[[#Headers],[Gameweek 33]],FPL_Fixtures_Extract[#Headers],0)))-4),Team_Key[[Full Name]:[Full Name]],0))&amp;RIGHT(INDEX(FPL_Fixtures_Extract[],MATCH($A59,FPL_Fixtures_Extract[[Player]:[Player]],0),MATCH(FPL_Combined[[#Headers],[Gameweek 33]],FPL_Fixtures_Extract[#Headers],0)),3))</f>
        <v>SUN(A)</v>
      </c>
      <c r="AI59" t="str">
        <f ca="1">IF(RIGHT(FPL_Combined[[#Headers],[Gameweek 34]],2)&lt;$B$622,INDEX(FPL_Results_Extract[Gameweek 09],MATCH($A59,FPL_Results_Extract[[Player]:[Player]],0)),INDEX(Team_Key[[Abbreviation]:[Abbreviation]],MATCH(LEFT(INDEX(FPL_Fixtures_Extract[],MATCH($A59,FPL_Fixtures_Extract[[Player]:[Player]],0),MATCH(FPL_Combined[[#Headers],[Gameweek 34]],FPL_Fixtures_Extract[#Headers],0)),LEN(INDEX(FPL_Fixtures_Extract[],MATCH($A59,FPL_Fixtures_Extract[[Player]:[Player]],0),MATCH(FPL_Combined[[#Headers],[Gameweek 34]],FPL_Fixtures_Extract[#Headers],0)))-4),Team_Key[[Full Name]:[Full Name]],0))&amp;RIGHT(INDEX(FPL_Fixtures_Extract[],MATCH($A59,FPL_Fixtures_Extract[[Player]:[Player]],0),MATCH(FPL_Combined[[#Headers],[Gameweek 34]],FPL_Fixtures_Extract[#Headers],0)),3))</f>
        <v>WHU(H)</v>
      </c>
      <c r="AJ59" t="str">
        <f ca="1">IF(RIGHT(FPL_Combined[[#Headers],[Gameweek 35]],2)&lt;$B$622,INDEX(FPL_Results_Extract[Gameweek 10],MATCH($A59,FPL_Results_Extract[[Player]:[Player]],0)),INDEX(Team_Key[[Abbreviation]:[Abbreviation]],MATCH(LEFT(INDEX(FPL_Fixtures_Extract[],MATCH($A59,FPL_Fixtures_Extract[[Player]:[Player]],0),MATCH(FPL_Combined[[#Headers],[Gameweek 35]],FPL_Fixtures_Extract[#Headers],0)),LEN(INDEX(FPL_Fixtures_Extract[],MATCH($A59,FPL_Fixtures_Extract[[Player]:[Player]],0),MATCH(FPL_Combined[[#Headers],[Gameweek 35]],FPL_Fixtures_Extract[#Headers],0)))-4),Team_Key[[Full Name]:[Full Name]],0))&amp;RIGHT(INDEX(FPL_Fixtures_Extract[],MATCH($A59,FPL_Fixtures_Extract[[Player]:[Player]],0),MATCH(FPL_Combined[[#Headers],[Gameweek 35]],FPL_Fixtures_Extract[#Headers],0)),3))</f>
        <v>SWA(H)</v>
      </c>
      <c r="AK59" t="str">
        <f ca="1">IF(RIGHT(FPL_Combined[[#Headers],[Gameweek 36]],2)&lt;$B$622,INDEX(FPL_Results_Extract[Gameweek 11],MATCH($A59,FPL_Results_Extract[[Player]:[Player]],0)),INDEX(Team_Key[[Abbreviation]:[Abbreviation]],MATCH(LEFT(INDEX(FPL_Fixtures_Extract[],MATCH($A59,FPL_Fixtures_Extract[[Player]:[Player]],0),MATCH(FPL_Combined[[#Headers],[Gameweek 36]],FPL_Fixtures_Extract[#Headers],0)),LEN(INDEX(FPL_Fixtures_Extract[],MATCH($A59,FPL_Fixtures_Extract[[Player]:[Player]],0),MATCH(FPL_Combined[[#Headers],[Gameweek 36]],FPL_Fixtures_Extract[#Headers],0)))-4),Team_Key[[Full Name]:[Full Name]],0))&amp;RIGHT(INDEX(FPL_Fixtures_Extract[],MATCH($A59,FPL_Fixtures_Extract[[Player]:[Player]],0),MATCH(FPL_Combined[[#Headers],[Gameweek 36]],FPL_Fixtures_Extract[#Headers],0)),3))</f>
        <v>MUN(A)</v>
      </c>
      <c r="AL59" t="str">
        <f ca="1">IF(RIGHT(FPL_Combined[[#Headers],[Gameweek 37]],2)&lt;$B$622,INDEX(FPL_Results_Extract[Gameweek 12],MATCH($A59,FPL_Results_Extract[[Player]:[Player]],0)),INDEX(Team_Key[[Abbreviation]:[Abbreviation]],MATCH(LEFT(INDEX(FPL_Fixtures_Extract[],MATCH($A59,FPL_Fixtures_Extract[[Player]:[Player]],0),MATCH(FPL_Combined[[#Headers],[Gameweek 37]],FPL_Fixtures_Extract[#Headers],0)),LEN(INDEX(FPL_Fixtures_Extract[],MATCH($A59,FPL_Fixtures_Extract[[Player]:[Player]],0),MATCH(FPL_Combined[[#Headers],[Gameweek 37]],FPL_Fixtures_Extract[#Headers],0)))-4),Team_Key[[Full Name]:[Full Name]],0))&amp;RIGHT(INDEX(FPL_Fixtures_Extract[],MATCH($A59,FPL_Fixtures_Extract[[Player]:[Player]],0),MATCH(FPL_Combined[[#Headers],[Gameweek 37]],FPL_Fixtures_Extract[#Headers],0)),3))</f>
        <v>EVE(H)</v>
      </c>
      <c r="AM59" t="str">
        <f ca="1">IF(RIGHT(FPL_Combined[[#Headers],[Gameweek 38]],2)&lt;$B$622,INDEX(FPL_Results_Extract[Gameweek 13],MATCH($A59,FPL_Results_Extract[[Player]:[Player]],0)),INDEX(Team_Key[[Abbreviation]:[Abbreviation]],MATCH(LEFT(INDEX(FPL_Fixtures_Extract[],MATCH($A59,FPL_Fixtures_Extract[[Player]:[Player]],0),MATCH(FPL_Combined[[#Headers],[Gameweek 38]],FPL_Fixtures_Extract[#Headers],0)),LEN(INDEX(FPL_Fixtures_Extract[],MATCH($A59,FPL_Fixtures_Extract[[Player]:[Player]],0),MATCH(FPL_Combined[[#Headers],[Gameweek 38]],FPL_Fixtures_Extract[#Headers],0)))-4),Team_Key[[Full Name]:[Full Name]],0))&amp;RIGHT(INDEX(FPL_Fixtures_Extract[],MATCH($A59,FPL_Fixtures_Extract[[Player]:[Player]],0),MATCH(FPL_Combined[[#Headers],[Gameweek 38]],FPL_Fixtures_Extract[#Headers],0)),3))</f>
        <v>CHE(A)</v>
      </c>
    </row>
    <row r="60" spans="1:39" x14ac:dyDescent="0.45">
      <c r="A60" t="s">
        <v>106</v>
      </c>
      <c r="B60" t="str">
        <f ca="1">IF(RIGHT(FPL_Combined[[#Headers],[Gameweek 01]],2)&lt;$B$622,INDEX(FPL_Results_Extract[Gameweek 01],MATCH($A60,FPL_Results_Extract[[Player]:[Player]],0)),INDEX(Team_Key[[Abbreviation]:[Abbreviation]],MATCH(LEFT(INDEX(FPL_Fixtures_Extract[],MATCH($A60,FPL_Fixtures_Extract[[Player]:[Player]],0),MATCH(FPL_Combined[[#Headers],[Gameweek 01]],FPL_Fixtures_Extract[#Headers],0)),LEN(INDEX(FPL_Fixtures_Extract[],MATCH($A60,FPL_Fixtures_Extract[[Player]:[Player]],0),MATCH(FPL_Combined[[#Headers],[Gameweek 01]],FPL_Fixtures_Extract[#Headers],0)))-4),Team_Key[[Full Name]:[Full Name]],0))&amp;RIGHT(INDEX(FPL_Fixtures_Extract[],MATCH($A60,FPL_Fixtures_Extract[[Player]:[Player]],0),MATCH(FPL_Combined[[#Headers],[Gameweek 01]],FPL_Fixtures_Extract[#Headers],0)),3))</f>
        <v>N/A</v>
      </c>
      <c r="C60" t="str">
        <f ca="1">IF(RIGHT(FPL_Combined[[#Headers],[Gameweek 02]],2)&lt;$B$622,INDEX(FPL_Results_Extract[Gameweek 02],MATCH($A60,FPL_Results_Extract[[Player]:[Player]],0)),INDEX(Team_Key[[Abbreviation]:[Abbreviation]],MATCH(LEFT(INDEX(FPL_Fixtures_Extract[],MATCH($A60,FPL_Fixtures_Extract[[Player]:[Player]],0),MATCH(FPL_Combined[[#Headers],[Gameweek 02]],FPL_Fixtures_Extract[#Headers],0)),LEN(INDEX(FPL_Fixtures_Extract[],MATCH($A60,FPL_Fixtures_Extract[[Player]:[Player]],0),MATCH(FPL_Combined[[#Headers],[Gameweek 02]],FPL_Fixtures_Extract[#Headers],0)))-4),Team_Key[[Full Name]:[Full Name]],0))&amp;RIGHT(INDEX(FPL_Fixtures_Extract[],MATCH($A60,FPL_Fixtures_Extract[[Player]:[Player]],0),MATCH(FPL_Combined[[#Headers],[Gameweek 02]],FPL_Fixtures_Extract[#Headers],0)),3))</f>
        <v>N/A</v>
      </c>
      <c r="D60" t="str">
        <f ca="1">IF(RIGHT(FPL_Combined[[#Headers],[Gameweek 03]],2)&lt;$B$622,INDEX(FPL_Results_Extract[Gameweek 03],MATCH($A60,FPL_Results_Extract[[Player]:[Player]],0)),INDEX(Team_Key[[Abbreviation]:[Abbreviation]],MATCH(LEFT(INDEX(FPL_Fixtures_Extract[],MATCH($A60,FPL_Fixtures_Extract[[Player]:[Player]],0),MATCH(FPL_Combined[[#Headers],[Gameweek 03]],FPL_Fixtures_Extract[#Headers],0)),LEN(INDEX(FPL_Fixtures_Extract[],MATCH($A60,FPL_Fixtures_Extract[[Player]:[Player]],0),MATCH(FPL_Combined[[#Headers],[Gameweek 03]],FPL_Fixtures_Extract[#Headers],0)))-4),Team_Key[[Full Name]:[Full Name]],0))&amp;RIGHT(INDEX(FPL_Fixtures_Extract[],MATCH($A60,FPL_Fixtures_Extract[[Player]:[Player]],0),MATCH(FPL_Combined[[#Headers],[Gameweek 03]],FPL_Fixtures_Extract[#Headers],0)),3))</f>
        <v>N/A</v>
      </c>
      <c r="E60" t="str">
        <f ca="1">IF(RIGHT(FPL_Combined[[#Headers],[Gameweek 04]],2)&lt;$B$622,INDEX(FPL_Results_Extract[Gameweek 04],MATCH($A60,FPL_Results_Extract[[Player]:[Player]],0)),INDEX(Team_Key[[Abbreviation]:[Abbreviation]],MATCH(LEFT(INDEX(FPL_Fixtures_Extract[],MATCH($A60,FPL_Fixtures_Extract[[Player]:[Player]],0),MATCH(FPL_Combined[[#Headers],[Gameweek 04]],FPL_Fixtures_Extract[#Headers],0)),LEN(INDEX(FPL_Fixtures_Extract[],MATCH($A60,FPL_Fixtures_Extract[[Player]:[Player]],0),MATCH(FPL_Combined[[#Headers],[Gameweek 04]],FPL_Fixtures_Extract[#Headers],0)))-4),Team_Key[[Full Name]:[Full Name]],0))&amp;RIGHT(INDEX(FPL_Fixtures_Extract[],MATCH($A60,FPL_Fixtures_Extract[[Player]:[Player]],0),MATCH(FPL_Combined[[#Headers],[Gameweek 04]],FPL_Fixtures_Extract[#Headers],0)),3))</f>
        <v>SUN(H) 2-2</v>
      </c>
      <c r="F60" t="str">
        <f ca="1">IF(RIGHT(FPL_Combined[[#Headers],[Gameweek 05]],2)&lt;$B$622,INDEX(FPL_Results_Extract[Gameweek 05],MATCH($A60,FPL_Results_Extract[[Player]:[Player]],0)),INDEX(Team_Key[[Abbreviation]:[Abbreviation]],MATCH(LEFT(INDEX(FPL_Fixtures_Extract[],MATCH($A60,FPL_Fixtures_Extract[[Player]:[Player]],0),MATCH(FPL_Combined[[#Headers],[Gameweek 05]],FPL_Fixtures_Extract[#Headers],0)),LEN(INDEX(FPL_Fixtures_Extract[],MATCH($A60,FPL_Fixtures_Extract[[Player]:[Player]],0),MATCH(FPL_Combined[[#Headers],[Gameweek 05]],FPL_Fixtures_Extract[#Headers],0)))-4),Team_Key[[Full Name]:[Full Name]],0))&amp;RIGHT(INDEX(FPL_Fixtures_Extract[],MATCH($A60,FPL_Fixtures_Extract[[Player]:[Player]],0),MATCH(FPL_Combined[[#Headers],[Gameweek 05]],FPL_Fixtures_Extract[#Headers],0)),3))</f>
        <v>NOR(A) 1-3</v>
      </c>
      <c r="G60" t="str">
        <f ca="1">IF(RIGHT(FPL_Combined[[#Headers],[Gameweek 06]],2)&lt;$B$622,INDEX(FPL_Results_Extract[Gameweek 06],MATCH($A60,FPL_Results_Extract[[Player]:[Player]],0)),INDEX(Team_Key[[Abbreviation]:[Abbreviation]],MATCH(LEFT(INDEX(FPL_Fixtures_Extract[],MATCH($A60,FPL_Fixtures_Extract[[Player]:[Player]],0),MATCH(FPL_Combined[[#Headers],[Gameweek 06]],FPL_Fixtures_Extract[#Headers],0)),LEN(INDEX(FPL_Fixtures_Extract[],MATCH($A60,FPL_Fixtures_Extract[[Player]:[Player]],0),MATCH(FPL_Combined[[#Headers],[Gameweek 06]],FPL_Fixtures_Extract[#Headers],0)))-4),Team_Key[[Full Name]:[Full Name]],0))&amp;RIGHT(INDEX(FPL_Fixtures_Extract[],MATCH($A60,FPL_Fixtures_Extract[[Player]:[Player]],0),MATCH(FPL_Combined[[#Headers],[Gameweek 06]],FPL_Fixtures_Extract[#Headers],0)),3))</f>
        <v>SUN(H) 2-0</v>
      </c>
      <c r="H60" t="str">
        <f ca="1">IF(RIGHT(FPL_Combined[[#Headers],[Gameweek 07]],2)&lt;$B$622,INDEX(FPL_Results_Extract[Gameweek 07],MATCH($A60,FPL_Results_Extract[[Player]:[Player]],0)),INDEX(Team_Key[[Abbreviation]:[Abbreviation]],MATCH(LEFT(INDEX(FPL_Fixtures_Extract[],MATCH($A60,FPL_Fixtures_Extract[[Player]:[Player]],0),MATCH(FPL_Combined[[#Headers],[Gameweek 07]],FPL_Fixtures_Extract[#Headers],0)),LEN(INDEX(FPL_Fixtures_Extract[],MATCH($A60,FPL_Fixtures_Extract[[Player]:[Player]],0),MATCH(FPL_Combined[[#Headers],[Gameweek 07]],FPL_Fixtures_Extract[#Headers],0)))-4),Team_Key[[Full Name]:[Full Name]],0))&amp;RIGHT(INDEX(FPL_Fixtures_Extract[],MATCH($A60,FPL_Fixtures_Extract[[Player]:[Player]],0),MATCH(FPL_Combined[[#Headers],[Gameweek 07]],FPL_Fixtures_Extract[#Headers],0)),3))</f>
        <v>STK(A) 1-2</v>
      </c>
      <c r="I60" t="str">
        <f ca="1">IF(RIGHT(FPL_Combined[[#Headers],[Gameweek 08]],2)&lt;$B$622,INDEX(FPL_Results_Extract[Gameweek 08],MATCH($A60,FPL_Results_Extract[[Player]:[Player]],0)),INDEX(Team_Key[[Abbreviation]:[Abbreviation]],MATCH(LEFT(INDEX(FPL_Fixtures_Extract[],MATCH($A60,FPL_Fixtures_Extract[[Player]:[Player]],0),MATCH(FPL_Combined[[#Headers],[Gameweek 08]],FPL_Fixtures_Extract[#Headers],0)),LEN(INDEX(FPL_Fixtures_Extract[],MATCH($A60,FPL_Fixtures_Extract[[Player]:[Player]],0),MATCH(FPL_Combined[[#Headers],[Gameweek 08]],FPL_Fixtures_Extract[#Headers],0)))-4),Team_Key[[Full Name]:[Full Name]],0))&amp;RIGHT(INDEX(FPL_Fixtures_Extract[],MATCH($A60,FPL_Fixtures_Extract[[Player]:[Player]],0),MATCH(FPL_Combined[[#Headers],[Gameweek 08]],FPL_Fixtures_Extract[#Headers],0)),3))</f>
        <v>WAT(H) 1-1</v>
      </c>
      <c r="J60" t="str">
        <f ca="1">IF(RIGHT(FPL_Combined[[#Headers],[Gameweek 09]],2)&lt;$B$622,INDEX(FPL_Results_Extract[Gameweek 09],MATCH($A60,FPL_Results_Extract[[Player]:[Player]],0)),INDEX(Team_Key[[Abbreviation]:[Abbreviation]],MATCH(LEFT(INDEX(FPL_Fixtures_Extract[],MATCH($A60,FPL_Fixtures_Extract[[Player]:[Player]],0),MATCH(FPL_Combined[[#Headers],[Gameweek 09]],FPL_Fixtures_Extract[#Headers],0)),LEN(INDEX(FPL_Fixtures_Extract[],MATCH($A60,FPL_Fixtures_Extract[[Player]:[Player]],0),MATCH(FPL_Combined[[#Headers],[Gameweek 09]],FPL_Fixtures_Extract[#Headers],0)))-4),Team_Key[[Full Name]:[Full Name]],0))&amp;RIGHT(INDEX(FPL_Fixtures_Extract[],MATCH($A60,FPL_Fixtures_Extract[[Player]:[Player]],0),MATCH(FPL_Combined[[#Headers],[Gameweek 09]],FPL_Fixtures_Extract[#Headers],0)),3))</f>
        <v>MCI(A) 1-5</v>
      </c>
      <c r="K60" t="str">
        <f ca="1">IF(RIGHT(FPL_Combined[[#Headers],[Gameweek 10]],2)&lt;$B$622,INDEX(FPL_Results_Extract[Gameweek 10],MATCH($A60,FPL_Results_Extract[[Player]:[Player]],0)),INDEX(Team_Key[[Abbreviation]:[Abbreviation]],MATCH(LEFT(INDEX(FPL_Fixtures_Extract[],MATCH($A60,FPL_Fixtures_Extract[[Player]:[Player]],0),MATCH(FPL_Combined[[#Headers],[Gameweek 10]],FPL_Fixtures_Extract[#Headers],0)),LEN(INDEX(FPL_Fixtures_Extract[],MATCH($A60,FPL_Fixtures_Extract[[Player]:[Player]],0),MATCH(FPL_Combined[[#Headers],[Gameweek 10]],FPL_Fixtures_Extract[#Headers],0)))-4),Team_Key[[Full Name]:[Full Name]],0))&amp;RIGHT(INDEX(FPL_Fixtures_Extract[],MATCH($A60,FPL_Fixtures_Extract[[Player]:[Player]],0),MATCH(FPL_Combined[[#Headers],[Gameweek 10]],FPL_Fixtures_Extract[#Headers],0)),3))</f>
        <v>TOT(H) 1-5</v>
      </c>
      <c r="L60" t="str">
        <f ca="1">IF(RIGHT(FPL_Combined[[#Headers],[Gameweek 11]],2)&lt;$B$622,INDEX(FPL_Results_Extract[Gameweek 11],MATCH($A60,FPL_Results_Extract[[Player]:[Player]],0)),INDEX(Team_Key[[Abbreviation]:[Abbreviation]],MATCH(LEFT(INDEX(FPL_Fixtures_Extract[],MATCH($A60,FPL_Fixtures_Extract[[Player]:[Player]],0),MATCH(FPL_Combined[[#Headers],[Gameweek 11]],FPL_Fixtures_Extract[#Headers],0)),LEN(INDEX(FPL_Fixtures_Extract[],MATCH($A60,FPL_Fixtures_Extract[[Player]:[Player]],0),MATCH(FPL_Combined[[#Headers],[Gameweek 11]],FPL_Fixtures_Extract[#Headers],0)))-4),Team_Key[[Full Name]:[Full Name]],0))&amp;RIGHT(INDEX(FPL_Fixtures_Extract[],MATCH($A60,FPL_Fixtures_Extract[[Player]:[Player]],0),MATCH(FPL_Combined[[#Headers],[Gameweek 11]],FPL_Fixtures_Extract[#Headers],0)),3))</f>
        <v>SOU(A) 0-2</v>
      </c>
      <c r="M60" t="str">
        <f ca="1">IF(RIGHT(FPL_Combined[[#Headers],[Gameweek 12]],2)&lt;$B$622,INDEX(FPL_Results_Extract[Gameweek 12],MATCH($A60,FPL_Results_Extract[[Player]:[Player]],0)),INDEX(Team_Key[[Abbreviation]:[Abbreviation]],MATCH(LEFT(INDEX(FPL_Fixtures_Extract[],MATCH($A60,FPL_Fixtures_Extract[[Player]:[Player]],0),MATCH(FPL_Combined[[#Headers],[Gameweek 12]],FPL_Fixtures_Extract[#Headers],0)),LEN(INDEX(FPL_Fixtures_Extract[],MATCH($A60,FPL_Fixtures_Extract[[Player]:[Player]],0),MATCH(FPL_Combined[[#Headers],[Gameweek 12]],FPL_Fixtures_Extract[#Headers],0)))-4),Team_Key[[Full Name]:[Full Name]],0))&amp;RIGHT(INDEX(FPL_Fixtures_Extract[],MATCH($A60,FPL_Fixtures_Extract[[Player]:[Player]],0),MATCH(FPL_Combined[[#Headers],[Gameweek 12]],FPL_Fixtures_Extract[#Headers],0)),3))</f>
        <v>NEW(H) 0-1</v>
      </c>
      <c r="N60" t="str">
        <f ca="1">IF(RIGHT(FPL_Combined[[#Headers],[Gameweek 13]],2)&lt;$B$622,INDEX(FPL_Results_Extract[Gameweek 13],MATCH($A60,FPL_Results_Extract[[Player]:[Player]],0)),INDEX(Team_Key[[Abbreviation]:[Abbreviation]],MATCH(LEFT(INDEX(FPL_Fixtures_Extract[],MATCH($A60,FPL_Fixtures_Extract[[Player]:[Player]],0),MATCH(FPL_Combined[[#Headers],[Gameweek 13]],FPL_Fixtures_Extract[#Headers],0)),LEN(INDEX(FPL_Fixtures_Extract[],MATCH($A60,FPL_Fixtures_Extract[[Player]:[Player]],0),MATCH(FPL_Combined[[#Headers],[Gameweek 13]],FPL_Fixtures_Extract[#Headers],0)))-4),Team_Key[[Full Name]:[Full Name]],0))&amp;RIGHT(INDEX(FPL_Fixtures_Extract[],MATCH($A60,FPL_Fixtures_Extract[[Player]:[Player]],0),MATCH(FPL_Combined[[#Headers],[Gameweek 13]],FPL_Fixtures_Extract[#Headers],0)),3))</f>
        <v>SWA(A) 2-2</v>
      </c>
      <c r="O60" t="str">
        <f ca="1">IF(RIGHT(FPL_Combined[[#Headers],[Gameweek 14]],2)&lt;$B$622,INDEX(FPL_Results_Extract[Gameweek 14],MATCH($A60,FPL_Results_Extract[[Player]:[Player]],0)),INDEX(Team_Key[[Abbreviation]:[Abbreviation]],MATCH(LEFT(INDEX(FPL_Fixtures_Extract[],MATCH($A60,FPL_Fixtures_Extract[[Player]:[Player]],0),MATCH(FPL_Combined[[#Headers],[Gameweek 14]],FPL_Fixtures_Extract[#Headers],0)),LEN(INDEX(FPL_Fixtures_Extract[],MATCH($A60,FPL_Fixtures_Extract[[Player]:[Player]],0),MATCH(FPL_Combined[[#Headers],[Gameweek 14]],FPL_Fixtures_Extract[#Headers],0)))-4),Team_Key[[Full Name]:[Full Name]],0))&amp;RIGHT(INDEX(FPL_Fixtures_Extract[],MATCH($A60,FPL_Fixtures_Extract[[Player]:[Player]],0),MATCH(FPL_Combined[[#Headers],[Gameweek 14]],FPL_Fixtures_Extract[#Headers],0)),3))</f>
        <v>EVE(H) 3-3</v>
      </c>
      <c r="P60" t="str">
        <f ca="1">IF(RIGHT(FPL_Combined[[#Headers],[Gameweek 15]],2)&lt;$B$622,INDEX(FPL_Results_Extract[Gameweek 15],MATCH($A60,FPL_Results_Extract[[Player]:[Player]],0)),INDEX(Team_Key[[Abbreviation]:[Abbreviation]],MATCH(LEFT(INDEX(FPL_Fixtures_Extract[],MATCH($A60,FPL_Fixtures_Extract[[Player]:[Player]],0),MATCH(FPL_Combined[[#Headers],[Gameweek 15]],FPL_Fixtures_Extract[#Headers],0)),LEN(INDEX(FPL_Fixtures_Extract[],MATCH($A60,FPL_Fixtures_Extract[[Player]:[Player]],0),MATCH(FPL_Combined[[#Headers],[Gameweek 15]],FPL_Fixtures_Extract[#Headers],0)))-4),Team_Key[[Full Name]:[Full Name]],0))&amp;RIGHT(INDEX(FPL_Fixtures_Extract[],MATCH($A60,FPL_Fixtures_Extract[[Player]:[Player]],0),MATCH(FPL_Combined[[#Headers],[Gameweek 15]],FPL_Fixtures_Extract[#Headers],0)),3))</f>
        <v>CHE(A) 1-0</v>
      </c>
      <c r="Q60" t="str">
        <f ca="1">IF(RIGHT(FPL_Combined[[#Headers],[Gameweek 16]],2)&lt;$B$622,INDEX(FPL_Results_Extract[Gameweek 16],MATCH($A60,FPL_Results_Extract[[Player]:[Player]],0)),INDEX(Team_Key[[Abbreviation]:[Abbreviation]],MATCH(LEFT(INDEX(FPL_Fixtures_Extract[],MATCH($A60,FPL_Fixtures_Extract[[Player]:[Player]],0),MATCH(FPL_Combined[[#Headers],[Gameweek 16]],FPL_Fixtures_Extract[#Headers],0)),LEN(INDEX(FPL_Fixtures_Extract[],MATCH($A60,FPL_Fixtures_Extract[[Player]:[Player]],0),MATCH(FPL_Combined[[#Headers],[Gameweek 16]],FPL_Fixtures_Extract[#Headers],0)))-4),Team_Key[[Full Name]:[Full Name]],0))&amp;RIGHT(INDEX(FPL_Fixtures_Extract[],MATCH($A60,FPL_Fixtures_Extract[[Player]:[Player]],0),MATCH(FPL_Combined[[#Headers],[Gameweek 16]],FPL_Fixtures_Extract[#Headers],0)),3))</f>
        <v>MUN(H) 2-1</v>
      </c>
      <c r="R60" t="str">
        <f ca="1">IF(RIGHT(FPL_Combined[[#Headers],[Gameweek 17]],2)&lt;$B$622,INDEX(FPL_Results_Extract[Gameweek 17],MATCH($A60,FPL_Results_Extract[[Player]:[Player]],0)),INDEX(Team_Key[[Abbreviation]:[Abbreviation]],MATCH(LEFT(INDEX(FPL_Fixtures_Extract[],MATCH($A60,FPL_Fixtures_Extract[[Player]:[Player]],0),MATCH(FPL_Combined[[#Headers],[Gameweek 17]],FPL_Fixtures_Extract[#Headers],0)),LEN(INDEX(FPL_Fixtures_Extract[],MATCH($A60,FPL_Fixtures_Extract[[Player]:[Player]],0),MATCH(FPL_Combined[[#Headers],[Gameweek 17]],FPL_Fixtures_Extract[#Headers],0)))-4),Team_Key[[Full Name]:[Full Name]],0))&amp;RIGHT(INDEX(FPL_Fixtures_Extract[],MATCH($A60,FPL_Fixtures_Extract[[Player]:[Player]],0),MATCH(FPL_Combined[[#Headers],[Gameweek 17]],FPL_Fixtures_Extract[#Headers],0)),3))</f>
        <v>WBA(A) 2-1</v>
      </c>
      <c r="S60" t="str">
        <f ca="1">IF(RIGHT(FPL_Combined[[#Headers],[Gameweek 18]],2)&lt;$B$622,INDEX(FPL_Results_Extract[Gameweek 18],MATCH($A60,FPL_Results_Extract[[Player]:[Player]],0)),INDEX(Team_Key[[Abbreviation]:[Abbreviation]],MATCH(LEFT(INDEX(FPL_Fixtures_Extract[],MATCH($A60,FPL_Fixtures_Extract[[Player]:[Player]],0),MATCH(FPL_Combined[[#Headers],[Gameweek 18]],FPL_Fixtures_Extract[#Headers],0)),LEN(INDEX(FPL_Fixtures_Extract[],MATCH($A60,FPL_Fixtures_Extract[[Player]:[Player]],0),MATCH(FPL_Combined[[#Headers],[Gameweek 18]],FPL_Fixtures_Extract[#Headers],0)))-4),Team_Key[[Full Name]:[Full Name]],0))&amp;RIGHT(INDEX(FPL_Fixtures_Extract[],MATCH($A60,FPL_Fixtures_Extract[[Player]:[Player]],0),MATCH(FPL_Combined[[#Headers],[Gameweek 18]],FPL_Fixtures_Extract[#Headers],0)),3))</f>
        <v>CRY(H) 0-0</v>
      </c>
      <c r="T60" t="str">
        <f ca="1">IF(RIGHT(FPL_Combined[[#Headers],[Gameweek 19]],2)&lt;$B$622,INDEX(FPL_Results_Extract[Gameweek 19],MATCH($A60,FPL_Results_Extract[[Player]:[Player]],0)),INDEX(Team_Key[[Abbreviation]:[Abbreviation]],MATCH(LEFT(INDEX(FPL_Fixtures_Extract[],MATCH($A60,FPL_Fixtures_Extract[[Player]:[Player]],0),MATCH(FPL_Combined[[#Headers],[Gameweek 19]],FPL_Fixtures_Extract[#Headers],0)),LEN(INDEX(FPL_Fixtures_Extract[],MATCH($A60,FPL_Fixtures_Extract[[Player]:[Player]],0),MATCH(FPL_Combined[[#Headers],[Gameweek 19]],FPL_Fixtures_Extract[#Headers],0)))-4),Team_Key[[Full Name]:[Full Name]],0))&amp;RIGHT(INDEX(FPL_Fixtures_Extract[],MATCH($A60,FPL_Fixtures_Extract[[Player]:[Player]],0),MATCH(FPL_Combined[[#Headers],[Gameweek 19]],FPL_Fixtures_Extract[#Headers],0)),3))</f>
        <v>ARS(A) 0-2</v>
      </c>
      <c r="U60" t="str">
        <f ca="1">IF(RIGHT(FPL_Combined[[#Headers],[Gameweek 20]],2)&lt;$B$622,INDEX(FPL_Results_Extract[Gameweek 20],MATCH($A60,FPL_Results_Extract[[Player]:[Player]],0)),INDEX(Team_Key[[Abbreviation]:[Abbreviation]],MATCH(LEFT(INDEX(FPL_Fixtures_Extract[],MATCH($A60,FPL_Fixtures_Extract[[Player]:[Player]],0),MATCH(FPL_Combined[[#Headers],[Gameweek 20]],FPL_Fixtures_Extract[#Headers],0)),LEN(INDEX(FPL_Fixtures_Extract[],MATCH($A60,FPL_Fixtures_Extract[[Player]:[Player]],0),MATCH(FPL_Combined[[#Headers],[Gameweek 20]],FPL_Fixtures_Extract[#Headers],0)))-4),Team_Key[[Full Name]:[Full Name]],0))&amp;RIGHT(INDEX(FPL_Fixtures_Extract[],MATCH($A60,FPL_Fixtures_Extract[[Player]:[Player]],0),MATCH(FPL_Combined[[#Headers],[Gameweek 20]],FPL_Fixtures_Extract[#Headers],0)),3))</f>
        <v>LEI(A) 0-0</v>
      </c>
      <c r="V60" t="str">
        <f ca="1">IF(RIGHT(FPL_Combined[[#Headers],[Gameweek 21]],2)&lt;$B$622,INDEX(FPL_Results_Extract[Gameweek 21],MATCH($A60,FPL_Results_Extract[[Player]:[Player]],0)),INDEX(Team_Key[[Abbreviation]:[Abbreviation]],MATCH(LEFT(INDEX(FPL_Fixtures_Extract[],MATCH($A60,FPL_Fixtures_Extract[[Player]:[Player]],0),MATCH(FPL_Combined[[#Headers],[Gameweek 21]],FPL_Fixtures_Extract[#Headers],0)),LEN(INDEX(FPL_Fixtures_Extract[],MATCH($A60,FPL_Fixtures_Extract[[Player]:[Player]],0),MATCH(FPL_Combined[[#Headers],[Gameweek 21]],FPL_Fixtures_Extract[#Headers],0)))-4),Team_Key[[Full Name]:[Full Name]],0))&amp;RIGHT(INDEX(FPL_Fixtures_Extract[],MATCH($A60,FPL_Fixtures_Extract[[Player]:[Player]],0),MATCH(FPL_Combined[[#Headers],[Gameweek 21]],FPL_Fixtures_Extract[#Headers],0)),3))</f>
        <v>CRY(H) 1-0</v>
      </c>
      <c r="W60" t="str">
        <f ca="1">IF(RIGHT(FPL_Combined[[#Headers],[Gameweek 22]],2)&lt;$B$622,INDEX(FPL_Results_Extract[Gameweek 22],MATCH($A60,FPL_Results_Extract[[Player]:[Player]],0)),INDEX(Team_Key[[Abbreviation]:[Abbreviation]],MATCH(LEFT(INDEX(FPL_Fixtures_Extract[],MATCH($A60,FPL_Fixtures_Extract[[Player]:[Player]],0),MATCH(FPL_Combined[[#Headers],[Gameweek 22]],FPL_Fixtures_Extract[#Headers],0)),LEN(INDEX(FPL_Fixtures_Extract[],MATCH($A60,FPL_Fixtures_Extract[[Player]:[Player]],0),MATCH(FPL_Combined[[#Headers],[Gameweek 22]],FPL_Fixtures_Extract[#Headers],0)))-4),Team_Key[[Full Name]:[Full Name]],0))&amp;RIGHT(INDEX(FPL_Fixtures_Extract[],MATCH($A60,FPL_Fixtures_Extract[[Player]:[Player]],0),MATCH(FPL_Combined[[#Headers],[Gameweek 22]],FPL_Fixtures_Extract[#Headers],0)),3))</f>
        <v>LEI(H) 1-1</v>
      </c>
      <c r="X60" t="str">
        <f ca="1">IF(RIGHT(FPL_Combined[[#Headers],[Gameweek 23]],2)&lt;$B$622,INDEX(FPL_Results_Extract[Gameweek 23],MATCH($A60,FPL_Results_Extract[[Player]:[Player]],0)),INDEX(Team_Key[[Abbreviation]:[Abbreviation]],MATCH(LEFT(INDEX(FPL_Fixtures_Extract[],MATCH($A60,FPL_Fixtures_Extract[[Player]:[Player]],0),MATCH(FPL_Combined[[#Headers],[Gameweek 23]],FPL_Fixtures_Extract[#Headers],0)),LEN(INDEX(FPL_Fixtures_Extract[],MATCH($A60,FPL_Fixtures_Extract[[Player]:[Player]],0),MATCH(FPL_Combined[[#Headers],[Gameweek 23]],FPL_Fixtures_Extract[#Headers],0)))-4),Team_Key[[Full Name]:[Full Name]],0))&amp;RIGHT(INDEX(FPL_Fixtures_Extract[],MATCH($A60,FPL_Fixtures_Extract[[Player]:[Player]],0),MATCH(FPL_Combined[[#Headers],[Gameweek 23]],FPL_Fixtures_Extract[#Headers],0)),3))</f>
        <v>WBA(A) 0-0</v>
      </c>
      <c r="Y60" t="str">
        <f ca="1">IF(RIGHT(FPL_Combined[[#Headers],[Gameweek 24]],2)&lt;$B$622,INDEX(FPL_Results_Extract[Team],MATCH($A60,FPL_Results_Extract[[Player]:[Player]],0)),INDEX(Team_Key[[Abbreviation]:[Abbreviation]],MATCH(LEFT(INDEX(FPL_Fixtures_Extract[],MATCH($A60,FPL_Fixtures_Extract[[Player]:[Player]],0),MATCH(FPL_Combined[[#Headers],[Gameweek 24]],FPL_Fixtures_Extract[#Headers],0)),LEN(INDEX(FPL_Fixtures_Extract[],MATCH($A60,FPL_Fixtures_Extract[[Player]:[Player]],0),MATCH(FPL_Combined[[#Headers],[Gameweek 24]],FPL_Fixtures_Extract[#Headers],0)))-4),Team_Key[[Full Name]:[Full Name]],0))&amp;RIGHT(INDEX(FPL_Fixtures_Extract[],MATCH($A60,FPL_Fixtures_Extract[[Player]:[Player]],0),MATCH(FPL_Combined[[#Headers],[Gameweek 24]],FPL_Fixtures_Extract[#Headers],0)),3))</f>
        <v>AVL</v>
      </c>
      <c r="Z60" t="str">
        <f ca="1">IF(RIGHT(FPL_Combined[[#Headers],[Gameweek 25]],2)&lt;$B$622,INDEX(FPL_Results_Extract[Player],MATCH($A60,FPL_Results_Extract[[Player]:[Player]],0)),INDEX(Team_Key[[Abbreviation]:[Abbreviation]],MATCH(LEFT(INDEX(FPL_Fixtures_Extract[],MATCH($A60,FPL_Fixtures_Extract[[Player]:[Player]],0),MATCH(FPL_Combined[[#Headers],[Gameweek 25]],FPL_Fixtures_Extract[#Headers],0)),LEN(INDEX(FPL_Fixtures_Extract[],MATCH($A60,FPL_Fixtures_Extract[[Player]:[Player]],0),MATCH(FPL_Combined[[#Headers],[Gameweek 25]],FPL_Fixtures_Extract[#Headers],0)))-4),Team_Key[[Full Name]:[Full Name]],0))&amp;RIGHT(INDEX(FPL_Fixtures_Extract[],MATCH($A60,FPL_Fixtures_Extract[[Player]:[Player]],0),MATCH(FPL_Combined[[#Headers],[Gameweek 25]],FPL_Fixtures_Extract[#Headers],0)),3))</f>
        <v>Bennett</v>
      </c>
      <c r="AA60" t="str">
        <f ca="1">IF(RIGHT(FPL_Combined[[#Headers],[Gameweek 26]],2)&lt;$B$622,INDEX(FPL_Results_Extract[Gameweek 01],MATCH($A60,FPL_Results_Extract[[Player]:[Player]],0)),INDEX(Team_Key[[Abbreviation]:[Abbreviation]],MATCH(LEFT(INDEX(FPL_Fixtures_Extract[],MATCH($A60,FPL_Fixtures_Extract[[Player]:[Player]],0),MATCH(FPL_Combined[[#Headers],[Gameweek 26]],FPL_Fixtures_Extract[#Headers],0)),LEN(INDEX(FPL_Fixtures_Extract[],MATCH($A60,FPL_Fixtures_Extract[[Player]:[Player]],0),MATCH(FPL_Combined[[#Headers],[Gameweek 26]],FPL_Fixtures_Extract[#Headers],0)))-4),Team_Key[[Full Name]:[Full Name]],0))&amp;RIGHT(INDEX(FPL_Fixtures_Extract[],MATCH($A60,FPL_Fixtures_Extract[[Player]:[Player]],0),MATCH(FPL_Combined[[#Headers],[Gameweek 26]],FPL_Fixtures_Extract[#Headers],0)),3))</f>
        <v>N/A</v>
      </c>
      <c r="AB60" t="str">
        <f ca="1">IF(RIGHT(FPL_Combined[[#Headers],[Gameweek 27]],2)&lt;$B$622,INDEX(FPL_Results_Extract[Gameweek 02],MATCH($A60,FPL_Results_Extract[[Player]:[Player]],0)),INDEX(Team_Key[[Abbreviation]:[Abbreviation]],MATCH(LEFT(INDEX(FPL_Fixtures_Extract[],MATCH($A60,FPL_Fixtures_Extract[[Player]:[Player]],0),MATCH(FPL_Combined[[#Headers],[Gameweek 27]],FPL_Fixtures_Extract[#Headers],0)),LEN(INDEX(FPL_Fixtures_Extract[],MATCH($A60,FPL_Fixtures_Extract[[Player]:[Player]],0),MATCH(FPL_Combined[[#Headers],[Gameweek 27]],FPL_Fixtures_Extract[#Headers],0)))-4),Team_Key[[Full Name]:[Full Name]],0))&amp;RIGHT(INDEX(FPL_Fixtures_Extract[],MATCH($A60,FPL_Fixtures_Extract[[Player]:[Player]],0),MATCH(FPL_Combined[[#Headers],[Gameweek 27]],FPL_Fixtures_Extract[#Headers],0)),3))</f>
        <v>N/A</v>
      </c>
      <c r="AC60" t="str">
        <f ca="1">IF(RIGHT(FPL_Combined[[#Headers],[Gameweek 28]],2)&lt;$B$622,INDEX(FPL_Results_Extract[Gameweek 03],MATCH($A60,FPL_Results_Extract[[Player]:[Player]],0)),INDEX(Team_Key[[Abbreviation]:[Abbreviation]],MATCH(LEFT(INDEX(FPL_Fixtures_Extract[],MATCH($A60,FPL_Fixtures_Extract[[Player]:[Player]],0),MATCH(FPL_Combined[[#Headers],[Gameweek 28]],FPL_Fixtures_Extract[#Headers],0)),LEN(INDEX(FPL_Fixtures_Extract[],MATCH($A60,FPL_Fixtures_Extract[[Player]:[Player]],0),MATCH(FPL_Combined[[#Headers],[Gameweek 28]],FPL_Fixtures_Extract[#Headers],0)))-4),Team_Key[[Full Name]:[Full Name]],0))&amp;RIGHT(INDEX(FPL_Fixtures_Extract[],MATCH($A60,FPL_Fixtures_Extract[[Player]:[Player]],0),MATCH(FPL_Combined[[#Headers],[Gameweek 28]],FPL_Fixtures_Extract[#Headers],0)),3))</f>
        <v>N/A</v>
      </c>
      <c r="AD60" t="str">
        <f ca="1">IF(RIGHT(FPL_Combined[[#Headers],[Gameweek 29]],2)&lt;$B$622,INDEX(FPL_Results_Extract[Gameweek 04],MATCH($A60,FPL_Results_Extract[[Player]:[Player]],0)),INDEX(Team_Key[[Abbreviation]:[Abbreviation]],MATCH(LEFT(INDEX(FPL_Fixtures_Extract[],MATCH($A60,FPL_Fixtures_Extract[[Player]:[Player]],0),MATCH(FPL_Combined[[#Headers],[Gameweek 29]],FPL_Fixtures_Extract[#Headers],0)),LEN(INDEX(FPL_Fixtures_Extract[],MATCH($A60,FPL_Fixtures_Extract[[Player]:[Player]],0),MATCH(FPL_Combined[[#Headers],[Gameweek 29]],FPL_Fixtures_Extract[#Headers],0)))-4),Team_Key[[Full Name]:[Full Name]],0))&amp;RIGHT(INDEX(FPL_Fixtures_Extract[],MATCH($A60,FPL_Fixtures_Extract[[Player]:[Player]],0),MATCH(FPL_Combined[[#Headers],[Gameweek 29]],FPL_Fixtures_Extract[#Headers],0)),3))</f>
        <v>MCI(A)</v>
      </c>
      <c r="AE60" t="str">
        <f ca="1">IF(RIGHT(FPL_Combined[[#Headers],[Gameweek 30]],2)&lt;$B$622,INDEX(FPL_Results_Extract[Gameweek 05],MATCH($A60,FPL_Results_Extract[[Player]:[Player]],0)),INDEX(Team_Key[[Abbreviation]:[Abbreviation]],MATCH(LEFT(INDEX(FPL_Fixtures_Extract[],MATCH($A60,FPL_Fixtures_Extract[[Player]:[Player]],0),MATCH(FPL_Combined[[#Headers],[Gameweek 30]],FPL_Fixtures_Extract[#Headers],0)),LEN(INDEX(FPL_Fixtures_Extract[],MATCH($A60,FPL_Fixtures_Extract[[Player]:[Player]],0),MATCH(FPL_Combined[[#Headers],[Gameweek 30]],FPL_Fixtures_Extract[#Headers],0)))-4),Team_Key[[Full Name]:[Full Name]],0))&amp;RIGHT(INDEX(FPL_Fixtures_Extract[],MATCH($A60,FPL_Fixtures_Extract[[Player]:[Player]],0),MATCH(FPL_Combined[[#Headers],[Gameweek 30]],FPL_Fixtures_Extract[#Headers],0)),3))</f>
        <v>TOT(H)</v>
      </c>
      <c r="AF60" t="str">
        <f ca="1">IF(RIGHT(FPL_Combined[[#Headers],[Gameweek 31]],2)&lt;$B$622,INDEX(FPL_Results_Extract[Gameweek 06],MATCH($A60,FPL_Results_Extract[[Player]:[Player]],0)),INDEX(Team_Key[[Abbreviation]:[Abbreviation]],MATCH(LEFT(INDEX(FPL_Fixtures_Extract[],MATCH($A60,FPL_Fixtures_Extract[[Player]:[Player]],0),MATCH(FPL_Combined[[#Headers],[Gameweek 31]],FPL_Fixtures_Extract[#Headers],0)),LEN(INDEX(FPL_Fixtures_Extract[],MATCH($A60,FPL_Fixtures_Extract[[Player]:[Player]],0),MATCH(FPL_Combined[[#Headers],[Gameweek 31]],FPL_Fixtures_Extract[#Headers],0)))-4),Team_Key[[Full Name]:[Full Name]],0))&amp;RIGHT(INDEX(FPL_Fixtures_Extract[],MATCH($A60,FPL_Fixtures_Extract[[Player]:[Player]],0),MATCH(FPL_Combined[[#Headers],[Gameweek 31]],FPL_Fixtures_Extract[#Headers],0)),3))</f>
        <v>SWA(A)</v>
      </c>
      <c r="AG60" t="str">
        <f ca="1">IF(RIGHT(FPL_Combined[[#Headers],[Gameweek 32]],2)&lt;$B$622,INDEX(FPL_Results_Extract[Gameweek 07],MATCH($A60,FPL_Results_Extract[[Player]:[Player]],0)),INDEX(Team_Key[[Abbreviation]:[Abbreviation]],MATCH(LEFT(INDEX(FPL_Fixtures_Extract[],MATCH($A60,FPL_Fixtures_Extract[[Player]:[Player]],0),MATCH(FPL_Combined[[#Headers],[Gameweek 32]],FPL_Fixtures_Extract[#Headers],0)),LEN(INDEX(FPL_Fixtures_Extract[],MATCH($A60,FPL_Fixtures_Extract[[Player]:[Player]],0),MATCH(FPL_Combined[[#Headers],[Gameweek 32]],FPL_Fixtures_Extract[#Headers],0)))-4),Team_Key[[Full Name]:[Full Name]],0))&amp;RIGHT(INDEX(FPL_Fixtures_Extract[],MATCH($A60,FPL_Fixtures_Extract[[Player]:[Player]],0),MATCH(FPL_Combined[[#Headers],[Gameweek 32]],FPL_Fixtures_Extract[#Headers],0)),3))</f>
        <v>CHE(H)</v>
      </c>
      <c r="AH60" t="str">
        <f ca="1">IF(RIGHT(FPL_Combined[[#Headers],[Gameweek 33]],2)&lt;$B$622,INDEX(FPL_Results_Extract[Gameweek 08],MATCH($A60,FPL_Results_Extract[[Player]:[Player]],0)),INDEX(Team_Key[[Abbreviation]:[Abbreviation]],MATCH(LEFT(INDEX(FPL_Fixtures_Extract[],MATCH($A60,FPL_Fixtures_Extract[[Player]:[Player]],0),MATCH(FPL_Combined[[#Headers],[Gameweek 33]],FPL_Fixtures_Extract[#Headers],0)),LEN(INDEX(FPL_Fixtures_Extract[],MATCH($A60,FPL_Fixtures_Extract[[Player]:[Player]],0),MATCH(FPL_Combined[[#Headers],[Gameweek 33]],FPL_Fixtures_Extract[#Headers],0)))-4),Team_Key[[Full Name]:[Full Name]],0))&amp;RIGHT(INDEX(FPL_Fixtures_Extract[],MATCH($A60,FPL_Fixtures_Extract[[Player]:[Player]],0),MATCH(FPL_Combined[[#Headers],[Gameweek 33]],FPL_Fixtures_Extract[#Headers],0)),3))</f>
        <v>BOU(H)</v>
      </c>
      <c r="AI60" t="str">
        <f ca="1">IF(RIGHT(FPL_Combined[[#Headers],[Gameweek 34]],2)&lt;$B$622,INDEX(FPL_Results_Extract[Gameweek 09],MATCH($A60,FPL_Results_Extract[[Player]:[Player]],0)),INDEX(Team_Key[[Abbreviation]:[Abbreviation]],MATCH(LEFT(INDEX(FPL_Fixtures_Extract[],MATCH($A60,FPL_Fixtures_Extract[[Player]:[Player]],0),MATCH(FPL_Combined[[#Headers],[Gameweek 34]],FPL_Fixtures_Extract[#Headers],0)),LEN(INDEX(FPL_Fixtures_Extract[],MATCH($A60,FPL_Fixtures_Extract[[Player]:[Player]],0),MATCH(FPL_Combined[[#Headers],[Gameweek 34]],FPL_Fixtures_Extract[#Headers],0)))-4),Team_Key[[Full Name]:[Full Name]],0))&amp;RIGHT(INDEX(FPL_Fixtures_Extract[],MATCH($A60,FPL_Fixtures_Extract[[Player]:[Player]],0),MATCH(FPL_Combined[[#Headers],[Gameweek 34]],FPL_Fixtures_Extract[#Headers],0)),3))</f>
        <v>MUN(A)</v>
      </c>
      <c r="AJ60" t="str">
        <f ca="1">IF(RIGHT(FPL_Combined[[#Headers],[Gameweek 35]],2)&lt;$B$622,INDEX(FPL_Results_Extract[Gameweek 10],MATCH($A60,FPL_Results_Extract[[Player]:[Player]],0)),INDEX(Team_Key[[Abbreviation]:[Abbreviation]],MATCH(LEFT(INDEX(FPL_Fixtures_Extract[],MATCH($A60,FPL_Fixtures_Extract[[Player]:[Player]],0),MATCH(FPL_Combined[[#Headers],[Gameweek 35]],FPL_Fixtures_Extract[#Headers],0)),LEN(INDEX(FPL_Fixtures_Extract[],MATCH($A60,FPL_Fixtures_Extract[[Player]:[Player]],0),MATCH(FPL_Combined[[#Headers],[Gameweek 35]],FPL_Fixtures_Extract[#Headers],0)))-4),Team_Key[[Full Name]:[Full Name]],0))&amp;RIGHT(INDEX(FPL_Fixtures_Extract[],MATCH($A60,FPL_Fixtures_Extract[[Player]:[Player]],0),MATCH(FPL_Combined[[#Headers],[Gameweek 35]],FPL_Fixtures_Extract[#Headers],0)),3))</f>
        <v>SOU(H)</v>
      </c>
      <c r="AK60" t="str">
        <f ca="1">IF(RIGHT(FPL_Combined[[#Headers],[Gameweek 36]],2)&lt;$B$622,INDEX(FPL_Results_Extract[Gameweek 11],MATCH($A60,FPL_Results_Extract[[Player]:[Player]],0)),INDEX(Team_Key[[Abbreviation]:[Abbreviation]],MATCH(LEFT(INDEX(FPL_Fixtures_Extract[],MATCH($A60,FPL_Fixtures_Extract[[Player]:[Player]],0),MATCH(FPL_Combined[[#Headers],[Gameweek 36]],FPL_Fixtures_Extract[#Headers],0)),LEN(INDEX(FPL_Fixtures_Extract[],MATCH($A60,FPL_Fixtures_Extract[[Player]:[Player]],0),MATCH(FPL_Combined[[#Headers],[Gameweek 36]],FPL_Fixtures_Extract[#Headers],0)))-4),Team_Key[[Full Name]:[Full Name]],0))&amp;RIGHT(INDEX(FPL_Fixtures_Extract[],MATCH($A60,FPL_Fixtures_Extract[[Player]:[Player]],0),MATCH(FPL_Combined[[#Headers],[Gameweek 36]],FPL_Fixtures_Extract[#Headers],0)),3))</f>
        <v>WAT(A)</v>
      </c>
      <c r="AL60" t="str">
        <f ca="1">IF(RIGHT(FPL_Combined[[#Headers],[Gameweek 37]],2)&lt;$B$622,INDEX(FPL_Results_Extract[Gameweek 12],MATCH($A60,FPL_Results_Extract[[Player]:[Player]],0)),INDEX(Team_Key[[Abbreviation]:[Abbreviation]],MATCH(LEFT(INDEX(FPL_Fixtures_Extract[],MATCH($A60,FPL_Fixtures_Extract[[Player]:[Player]],0),MATCH(FPL_Combined[[#Headers],[Gameweek 37]],FPL_Fixtures_Extract[#Headers],0)),LEN(INDEX(FPL_Fixtures_Extract[],MATCH($A60,FPL_Fixtures_Extract[[Player]:[Player]],0),MATCH(FPL_Combined[[#Headers],[Gameweek 37]],FPL_Fixtures_Extract[#Headers],0)))-4),Team_Key[[Full Name]:[Full Name]],0))&amp;RIGHT(INDEX(FPL_Fixtures_Extract[],MATCH($A60,FPL_Fixtures_Extract[[Player]:[Player]],0),MATCH(FPL_Combined[[#Headers],[Gameweek 37]],FPL_Fixtures_Extract[#Headers],0)),3))</f>
        <v>NEW(H)</v>
      </c>
      <c r="AM60" t="str">
        <f ca="1">IF(RIGHT(FPL_Combined[[#Headers],[Gameweek 38]],2)&lt;$B$622,INDEX(FPL_Results_Extract[Gameweek 13],MATCH($A60,FPL_Results_Extract[[Player]:[Player]],0)),INDEX(Team_Key[[Abbreviation]:[Abbreviation]],MATCH(LEFT(INDEX(FPL_Fixtures_Extract[],MATCH($A60,FPL_Fixtures_Extract[[Player]:[Player]],0),MATCH(FPL_Combined[[#Headers],[Gameweek 38]],FPL_Fixtures_Extract[#Headers],0)),LEN(INDEX(FPL_Fixtures_Extract[],MATCH($A60,FPL_Fixtures_Extract[[Player]:[Player]],0),MATCH(FPL_Combined[[#Headers],[Gameweek 38]],FPL_Fixtures_Extract[#Headers],0)))-4),Team_Key[[Full Name]:[Full Name]],0))&amp;RIGHT(INDEX(FPL_Fixtures_Extract[],MATCH($A60,FPL_Fixtures_Extract[[Player]:[Player]],0),MATCH(FPL_Combined[[#Headers],[Gameweek 38]],FPL_Fixtures_Extract[#Headers],0)),3))</f>
        <v>ARS(A)</v>
      </c>
    </row>
    <row r="61" spans="1:39" x14ac:dyDescent="0.45">
      <c r="A61" t="s">
        <v>345</v>
      </c>
      <c r="B61" t="str">
        <f ca="1">IF(RIGHT(FPL_Combined[[#Headers],[Gameweek 01]],2)&lt;$B$622,INDEX(FPL_Results_Extract[Gameweek 01],MATCH($A61,FPL_Results_Extract[[Player]:[Player]],0)),INDEX(Team_Key[[Abbreviation]:[Abbreviation]],MATCH(LEFT(INDEX(FPL_Fixtures_Extract[],MATCH($A61,FPL_Fixtures_Extract[[Player]:[Player]],0),MATCH(FPL_Combined[[#Headers],[Gameweek 01]],FPL_Fixtures_Extract[#Headers],0)),LEN(INDEX(FPL_Fixtures_Extract[],MATCH($A61,FPL_Fixtures_Extract[[Player]:[Player]],0),MATCH(FPL_Combined[[#Headers],[Gameweek 01]],FPL_Fixtures_Extract[#Headers],0)))-4),Team_Key[[Full Name]:[Full Name]],0))&amp;RIGHT(INDEX(FPL_Fixtures_Extract[],MATCH($A61,FPL_Fixtures_Extract[[Player]:[Player]],0),MATCH(FPL_Combined[[#Headers],[Gameweek 01]],FPL_Fixtures_Extract[#Headers],0)),3))</f>
        <v>MUN(A) 0-1</v>
      </c>
      <c r="C61" t="str">
        <f ca="1">IF(RIGHT(FPL_Combined[[#Headers],[Gameweek 02]],2)&lt;$B$622,INDEX(FPL_Results_Extract[Gameweek 02],MATCH($A61,FPL_Results_Extract[[Player]:[Player]],0)),INDEX(Team_Key[[Abbreviation]:[Abbreviation]],MATCH(LEFT(INDEX(FPL_Fixtures_Extract[],MATCH($A61,FPL_Fixtures_Extract[[Player]:[Player]],0),MATCH(FPL_Combined[[#Headers],[Gameweek 02]],FPL_Fixtures_Extract[#Headers],0)),LEN(INDEX(FPL_Fixtures_Extract[],MATCH($A61,FPL_Fixtures_Extract[[Player]:[Player]],0),MATCH(FPL_Combined[[#Headers],[Gameweek 02]],FPL_Fixtures_Extract[#Headers],0)))-4),Team_Key[[Full Name]:[Full Name]],0))&amp;RIGHT(INDEX(FPL_Fixtures_Extract[],MATCH($A61,FPL_Fixtures_Extract[[Player]:[Player]],0),MATCH(FPL_Combined[[#Headers],[Gameweek 02]],FPL_Fixtures_Extract[#Headers],0)),3))</f>
        <v>STK(H) 2-2</v>
      </c>
      <c r="D61" t="str">
        <f ca="1">IF(RIGHT(FPL_Combined[[#Headers],[Gameweek 03]],2)&lt;$B$622,INDEX(FPL_Results_Extract[Gameweek 03],MATCH($A61,FPL_Results_Extract[[Player]:[Player]],0)),INDEX(Team_Key[[Abbreviation]:[Abbreviation]],MATCH(LEFT(INDEX(FPL_Fixtures_Extract[],MATCH($A61,FPL_Fixtures_Extract[[Player]:[Player]],0),MATCH(FPL_Combined[[#Headers],[Gameweek 03]],FPL_Fixtures_Extract[#Headers],0)),LEN(INDEX(FPL_Fixtures_Extract[],MATCH($A61,FPL_Fixtures_Extract[[Player]:[Player]],0),MATCH(FPL_Combined[[#Headers],[Gameweek 03]],FPL_Fixtures_Extract[#Headers],0)))-4),Team_Key[[Full Name]:[Full Name]],0))&amp;RIGHT(INDEX(FPL_Fixtures_Extract[],MATCH($A61,FPL_Fixtures_Extract[[Player]:[Player]],0),MATCH(FPL_Combined[[#Headers],[Gameweek 03]],FPL_Fixtures_Extract[#Headers],0)),3))</f>
        <v>LEI(A) 1-1</v>
      </c>
      <c r="E61" t="str">
        <f ca="1">IF(RIGHT(FPL_Combined[[#Headers],[Gameweek 04]],2)&lt;$B$622,INDEX(FPL_Results_Extract[Gameweek 04],MATCH($A61,FPL_Results_Extract[[Player]:[Player]],0)),INDEX(Team_Key[[Abbreviation]:[Abbreviation]],MATCH(LEFT(INDEX(FPL_Fixtures_Extract[],MATCH($A61,FPL_Fixtures_Extract[[Player]:[Player]],0),MATCH(FPL_Combined[[#Headers],[Gameweek 04]],FPL_Fixtures_Extract[#Headers],0)),LEN(INDEX(FPL_Fixtures_Extract[],MATCH($A61,FPL_Fixtures_Extract[[Player]:[Player]],0),MATCH(FPL_Combined[[#Headers],[Gameweek 04]],FPL_Fixtures_Extract[#Headers],0)))-4),Team_Key[[Full Name]:[Full Name]],0))&amp;RIGHT(INDEX(FPL_Fixtures_Extract[],MATCH($A61,FPL_Fixtures_Extract[[Player]:[Player]],0),MATCH(FPL_Combined[[#Headers],[Gameweek 04]],FPL_Fixtures_Extract[#Headers],0)),3))</f>
        <v>EVE(H) 0-0</v>
      </c>
      <c r="F61" t="str">
        <f ca="1">IF(RIGHT(FPL_Combined[[#Headers],[Gameweek 05]],2)&lt;$B$622,INDEX(FPL_Results_Extract[Gameweek 05],MATCH($A61,FPL_Results_Extract[[Player]:[Player]],0)),INDEX(Team_Key[[Abbreviation]:[Abbreviation]],MATCH(LEFT(INDEX(FPL_Fixtures_Extract[],MATCH($A61,FPL_Fixtures_Extract[[Player]:[Player]],0),MATCH(FPL_Combined[[#Headers],[Gameweek 05]],FPL_Fixtures_Extract[#Headers],0)),LEN(INDEX(FPL_Fixtures_Extract[],MATCH($A61,FPL_Fixtures_Extract[[Player]:[Player]],0),MATCH(FPL_Combined[[#Headers],[Gameweek 05]],FPL_Fixtures_Extract[#Headers],0)))-4),Team_Key[[Full Name]:[Full Name]],0))&amp;RIGHT(INDEX(FPL_Fixtures_Extract[],MATCH($A61,FPL_Fixtures_Extract[[Player]:[Player]],0),MATCH(FPL_Combined[[#Headers],[Gameweek 05]],FPL_Fixtures_Extract[#Headers],0)),3))</f>
        <v>SUN(A) 1-0</v>
      </c>
      <c r="G61" t="str">
        <f ca="1">IF(RIGHT(FPL_Combined[[#Headers],[Gameweek 06]],2)&lt;$B$622,INDEX(FPL_Results_Extract[Gameweek 06],MATCH($A61,FPL_Results_Extract[[Player]:[Player]],0)),INDEX(Team_Key[[Abbreviation]:[Abbreviation]],MATCH(LEFT(INDEX(FPL_Fixtures_Extract[],MATCH($A61,FPL_Fixtures_Extract[[Player]:[Player]],0),MATCH(FPL_Combined[[#Headers],[Gameweek 06]],FPL_Fixtures_Extract[#Headers],0)),LEN(INDEX(FPL_Fixtures_Extract[],MATCH($A61,FPL_Fixtures_Extract[[Player]:[Player]],0),MATCH(FPL_Combined[[#Headers],[Gameweek 06]],FPL_Fixtures_Extract[#Headers],0)))-4),Team_Key[[Full Name]:[Full Name]],0))&amp;RIGHT(INDEX(FPL_Fixtures_Extract[],MATCH($A61,FPL_Fixtures_Extract[[Player]:[Player]],0),MATCH(FPL_Combined[[#Headers],[Gameweek 06]],FPL_Fixtures_Extract[#Headers],0)),3))</f>
        <v>CRY(H) 1-0</v>
      </c>
      <c r="H61" t="str">
        <f ca="1">IF(RIGHT(FPL_Combined[[#Headers],[Gameweek 07]],2)&lt;$B$622,INDEX(FPL_Results_Extract[Gameweek 07],MATCH($A61,FPL_Results_Extract[[Player]:[Player]],0)),INDEX(Team_Key[[Abbreviation]:[Abbreviation]],MATCH(LEFT(INDEX(FPL_Fixtures_Extract[],MATCH($A61,FPL_Fixtures_Extract[[Player]:[Player]],0),MATCH(FPL_Combined[[#Headers],[Gameweek 07]],FPL_Fixtures_Extract[#Headers],0)),LEN(INDEX(FPL_Fixtures_Extract[],MATCH($A61,FPL_Fixtures_Extract[[Player]:[Player]],0),MATCH(FPL_Combined[[#Headers],[Gameweek 07]],FPL_Fixtures_Extract[#Headers],0)))-4),Team_Key[[Full Name]:[Full Name]],0))&amp;RIGHT(INDEX(FPL_Fixtures_Extract[],MATCH($A61,FPL_Fixtures_Extract[[Player]:[Player]],0),MATCH(FPL_Combined[[#Headers],[Gameweek 07]],FPL_Fixtures_Extract[#Headers],0)),3))</f>
        <v>MCI(H) 4-1</v>
      </c>
      <c r="I61" t="str">
        <f ca="1">IF(RIGHT(FPL_Combined[[#Headers],[Gameweek 08]],2)&lt;$B$622,INDEX(FPL_Results_Extract[Gameweek 08],MATCH($A61,FPL_Results_Extract[[Player]:[Player]],0)),INDEX(Team_Key[[Abbreviation]:[Abbreviation]],MATCH(LEFT(INDEX(FPL_Fixtures_Extract[],MATCH($A61,FPL_Fixtures_Extract[[Player]:[Player]],0),MATCH(FPL_Combined[[#Headers],[Gameweek 08]],FPL_Fixtures_Extract[#Headers],0)),LEN(INDEX(FPL_Fixtures_Extract[],MATCH($A61,FPL_Fixtures_Extract[[Player]:[Player]],0),MATCH(FPL_Combined[[#Headers],[Gameweek 08]],FPL_Fixtures_Extract[#Headers],0)))-4),Team_Key[[Full Name]:[Full Name]],0))&amp;RIGHT(INDEX(FPL_Fixtures_Extract[],MATCH($A61,FPL_Fixtures_Extract[[Player]:[Player]],0),MATCH(FPL_Combined[[#Headers],[Gameweek 08]],FPL_Fixtures_Extract[#Headers],0)),3))</f>
        <v>SWA(A) 2-2</v>
      </c>
      <c r="J61" t="str">
        <f ca="1">IF(RIGHT(FPL_Combined[[#Headers],[Gameweek 09]],2)&lt;$B$622,INDEX(FPL_Results_Extract[Gameweek 09],MATCH($A61,FPL_Results_Extract[[Player]:[Player]],0)),INDEX(Team_Key[[Abbreviation]:[Abbreviation]],MATCH(LEFT(INDEX(FPL_Fixtures_Extract[],MATCH($A61,FPL_Fixtures_Extract[[Player]:[Player]],0),MATCH(FPL_Combined[[#Headers],[Gameweek 09]],FPL_Fixtures_Extract[#Headers],0)),LEN(INDEX(FPL_Fixtures_Extract[],MATCH($A61,FPL_Fixtures_Extract[[Player]:[Player]],0),MATCH(FPL_Combined[[#Headers],[Gameweek 09]],FPL_Fixtures_Extract[#Headers],0)))-4),Team_Key[[Full Name]:[Full Name]],0))&amp;RIGHT(INDEX(FPL_Fixtures_Extract[],MATCH($A61,FPL_Fixtures_Extract[[Player]:[Player]],0),MATCH(FPL_Combined[[#Headers],[Gameweek 09]],FPL_Fixtures_Extract[#Headers],0)),3))</f>
        <v>LIV(H) 0-0</v>
      </c>
      <c r="K61" t="str">
        <f ca="1">IF(RIGHT(FPL_Combined[[#Headers],[Gameweek 10]],2)&lt;$B$622,INDEX(FPL_Results_Extract[Gameweek 10],MATCH($A61,FPL_Results_Extract[[Player]:[Player]],0)),INDEX(Team_Key[[Abbreviation]:[Abbreviation]],MATCH(LEFT(INDEX(FPL_Fixtures_Extract[],MATCH($A61,FPL_Fixtures_Extract[[Player]:[Player]],0),MATCH(FPL_Combined[[#Headers],[Gameweek 10]],FPL_Fixtures_Extract[#Headers],0)),LEN(INDEX(FPL_Fixtures_Extract[],MATCH($A61,FPL_Fixtures_Extract[[Player]:[Player]],0),MATCH(FPL_Combined[[#Headers],[Gameweek 10]],FPL_Fixtures_Extract[#Headers],0)))-4),Team_Key[[Full Name]:[Full Name]],0))&amp;RIGHT(INDEX(FPL_Fixtures_Extract[],MATCH($A61,FPL_Fixtures_Extract[[Player]:[Player]],0),MATCH(FPL_Combined[[#Headers],[Gameweek 10]],FPL_Fixtures_Extract[#Headers],0)),3))</f>
        <v>BOU(A) 5-1</v>
      </c>
      <c r="L61" t="str">
        <f ca="1">IF(RIGHT(FPL_Combined[[#Headers],[Gameweek 11]],2)&lt;$B$622,INDEX(FPL_Results_Extract[Gameweek 11],MATCH($A61,FPL_Results_Extract[[Player]:[Player]],0)),INDEX(Team_Key[[Abbreviation]:[Abbreviation]],MATCH(LEFT(INDEX(FPL_Fixtures_Extract[],MATCH($A61,FPL_Fixtures_Extract[[Player]:[Player]],0),MATCH(FPL_Combined[[#Headers],[Gameweek 11]],FPL_Fixtures_Extract[#Headers],0)),LEN(INDEX(FPL_Fixtures_Extract[],MATCH($A61,FPL_Fixtures_Extract[[Player]:[Player]],0),MATCH(FPL_Combined[[#Headers],[Gameweek 11]],FPL_Fixtures_Extract[#Headers],0)))-4),Team_Key[[Full Name]:[Full Name]],0))&amp;RIGHT(INDEX(FPL_Fixtures_Extract[],MATCH($A61,FPL_Fixtures_Extract[[Player]:[Player]],0),MATCH(FPL_Combined[[#Headers],[Gameweek 11]],FPL_Fixtures_Extract[#Headers],0)),3))</f>
        <v>AVL(H) 3-1</v>
      </c>
      <c r="M61" t="str">
        <f ca="1">IF(RIGHT(FPL_Combined[[#Headers],[Gameweek 12]],2)&lt;$B$622,INDEX(FPL_Results_Extract[Gameweek 12],MATCH($A61,FPL_Results_Extract[[Player]:[Player]],0)),INDEX(Team_Key[[Abbreviation]:[Abbreviation]],MATCH(LEFT(INDEX(FPL_Fixtures_Extract[],MATCH($A61,FPL_Fixtures_Extract[[Player]:[Player]],0),MATCH(FPL_Combined[[#Headers],[Gameweek 12]],FPL_Fixtures_Extract[#Headers],0)),LEN(INDEX(FPL_Fixtures_Extract[],MATCH($A61,FPL_Fixtures_Extract[[Player]:[Player]],0),MATCH(FPL_Combined[[#Headers],[Gameweek 12]],FPL_Fixtures_Extract[#Headers],0)))-4),Team_Key[[Full Name]:[Full Name]],0))&amp;RIGHT(INDEX(FPL_Fixtures_Extract[],MATCH($A61,FPL_Fixtures_Extract[[Player]:[Player]],0),MATCH(FPL_Combined[[#Headers],[Gameweek 12]],FPL_Fixtures_Extract[#Headers],0)),3))</f>
        <v>ARS(A) 1-1</v>
      </c>
      <c r="N61" t="str">
        <f ca="1">IF(RIGHT(FPL_Combined[[#Headers],[Gameweek 13]],2)&lt;$B$622,INDEX(FPL_Results_Extract[Gameweek 13],MATCH($A61,FPL_Results_Extract[[Player]:[Player]],0)),INDEX(Team_Key[[Abbreviation]:[Abbreviation]],MATCH(LEFT(INDEX(FPL_Fixtures_Extract[],MATCH($A61,FPL_Fixtures_Extract[[Player]:[Player]],0),MATCH(FPL_Combined[[#Headers],[Gameweek 13]],FPL_Fixtures_Extract[#Headers],0)),LEN(INDEX(FPL_Fixtures_Extract[],MATCH($A61,FPL_Fixtures_Extract[[Player]:[Player]],0),MATCH(FPL_Combined[[#Headers],[Gameweek 13]],FPL_Fixtures_Extract[#Headers],0)))-4),Team_Key[[Full Name]:[Full Name]],0))&amp;RIGHT(INDEX(FPL_Fixtures_Extract[],MATCH($A61,FPL_Fixtures_Extract[[Player]:[Player]],0),MATCH(FPL_Combined[[#Headers],[Gameweek 13]],FPL_Fixtures_Extract[#Headers],0)),3))</f>
        <v>WHU(H) 4-1</v>
      </c>
      <c r="O61" t="str">
        <f ca="1">IF(RIGHT(FPL_Combined[[#Headers],[Gameweek 14]],2)&lt;$B$622,INDEX(FPL_Results_Extract[Gameweek 14],MATCH($A61,FPL_Results_Extract[[Player]:[Player]],0)),INDEX(Team_Key[[Abbreviation]:[Abbreviation]],MATCH(LEFT(INDEX(FPL_Fixtures_Extract[],MATCH($A61,FPL_Fixtures_Extract[[Player]:[Player]],0),MATCH(FPL_Combined[[#Headers],[Gameweek 14]],FPL_Fixtures_Extract[#Headers],0)),LEN(INDEX(FPL_Fixtures_Extract[],MATCH($A61,FPL_Fixtures_Extract[[Player]:[Player]],0),MATCH(FPL_Combined[[#Headers],[Gameweek 14]],FPL_Fixtures_Extract[#Headers],0)))-4),Team_Key[[Full Name]:[Full Name]],0))&amp;RIGHT(INDEX(FPL_Fixtures_Extract[],MATCH($A61,FPL_Fixtures_Extract[[Player]:[Player]],0),MATCH(FPL_Combined[[#Headers],[Gameweek 14]],FPL_Fixtures_Extract[#Headers],0)),3))</f>
        <v>CHE(H) 0-0</v>
      </c>
      <c r="P61" t="str">
        <f ca="1">IF(RIGHT(FPL_Combined[[#Headers],[Gameweek 15]],2)&lt;$B$622,INDEX(FPL_Results_Extract[Gameweek 15],MATCH($A61,FPL_Results_Extract[[Player]:[Player]],0)),INDEX(Team_Key[[Abbreviation]:[Abbreviation]],MATCH(LEFT(INDEX(FPL_Fixtures_Extract[],MATCH($A61,FPL_Fixtures_Extract[[Player]:[Player]],0),MATCH(FPL_Combined[[#Headers],[Gameweek 15]],FPL_Fixtures_Extract[#Headers],0)),LEN(INDEX(FPL_Fixtures_Extract[],MATCH($A61,FPL_Fixtures_Extract[[Player]:[Player]],0),MATCH(FPL_Combined[[#Headers],[Gameweek 15]],FPL_Fixtures_Extract[#Headers],0)))-4),Team_Key[[Full Name]:[Full Name]],0))&amp;RIGHT(INDEX(FPL_Fixtures_Extract[],MATCH($A61,FPL_Fixtures_Extract[[Player]:[Player]],0),MATCH(FPL_Combined[[#Headers],[Gameweek 15]],FPL_Fixtures_Extract[#Headers],0)),3))</f>
        <v>WBA(A) 1-1</v>
      </c>
      <c r="Q61" t="str">
        <f ca="1">IF(RIGHT(FPL_Combined[[#Headers],[Gameweek 16]],2)&lt;$B$622,INDEX(FPL_Results_Extract[Gameweek 16],MATCH($A61,FPL_Results_Extract[[Player]:[Player]],0)),INDEX(Team_Key[[Abbreviation]:[Abbreviation]],MATCH(LEFT(INDEX(FPL_Fixtures_Extract[],MATCH($A61,FPL_Fixtures_Extract[[Player]:[Player]],0),MATCH(FPL_Combined[[#Headers],[Gameweek 16]],FPL_Fixtures_Extract[#Headers],0)),LEN(INDEX(FPL_Fixtures_Extract[],MATCH($A61,FPL_Fixtures_Extract[[Player]:[Player]],0),MATCH(FPL_Combined[[#Headers],[Gameweek 16]],FPL_Fixtures_Extract[#Headers],0)))-4),Team_Key[[Full Name]:[Full Name]],0))&amp;RIGHT(INDEX(FPL_Fixtures_Extract[],MATCH($A61,FPL_Fixtures_Extract[[Player]:[Player]],0),MATCH(FPL_Combined[[#Headers],[Gameweek 16]],FPL_Fixtures_Extract[#Headers],0)),3))</f>
        <v>NEW(H) 1-2</v>
      </c>
      <c r="R61" t="str">
        <f ca="1">IF(RIGHT(FPL_Combined[[#Headers],[Gameweek 17]],2)&lt;$B$622,INDEX(FPL_Results_Extract[Gameweek 17],MATCH($A61,FPL_Results_Extract[[Player]:[Player]],0)),INDEX(Team_Key[[Abbreviation]:[Abbreviation]],MATCH(LEFT(INDEX(FPL_Fixtures_Extract[],MATCH($A61,FPL_Fixtures_Extract[[Player]:[Player]],0),MATCH(FPL_Combined[[#Headers],[Gameweek 17]],FPL_Fixtures_Extract[#Headers],0)),LEN(INDEX(FPL_Fixtures_Extract[],MATCH($A61,FPL_Fixtures_Extract[[Player]:[Player]],0),MATCH(FPL_Combined[[#Headers],[Gameweek 17]],FPL_Fixtures_Extract[#Headers],0)))-4),Team_Key[[Full Name]:[Full Name]],0))&amp;RIGHT(INDEX(FPL_Fixtures_Extract[],MATCH($A61,FPL_Fixtures_Extract[[Player]:[Player]],0),MATCH(FPL_Combined[[#Headers],[Gameweek 17]],FPL_Fixtures_Extract[#Headers],0)),3))</f>
        <v>SOU(A) 2-0</v>
      </c>
      <c r="S61" t="str">
        <f ca="1">IF(RIGHT(FPL_Combined[[#Headers],[Gameweek 18]],2)&lt;$B$622,INDEX(FPL_Results_Extract[Gameweek 18],MATCH($A61,FPL_Results_Extract[[Player]:[Player]],0)),INDEX(Team_Key[[Abbreviation]:[Abbreviation]],MATCH(LEFT(INDEX(FPL_Fixtures_Extract[],MATCH($A61,FPL_Fixtures_Extract[[Player]:[Player]],0),MATCH(FPL_Combined[[#Headers],[Gameweek 18]],FPL_Fixtures_Extract[#Headers],0)),LEN(INDEX(FPL_Fixtures_Extract[],MATCH($A61,FPL_Fixtures_Extract[[Player]:[Player]],0),MATCH(FPL_Combined[[#Headers],[Gameweek 18]],FPL_Fixtures_Extract[#Headers],0)))-4),Team_Key[[Full Name]:[Full Name]],0))&amp;RIGHT(INDEX(FPL_Fixtures_Extract[],MATCH($A61,FPL_Fixtures_Extract[[Player]:[Player]],0),MATCH(FPL_Combined[[#Headers],[Gameweek 18]],FPL_Fixtures_Extract[#Headers],0)),3))</f>
        <v>NOR(H) 3-0</v>
      </c>
      <c r="T61" t="str">
        <f ca="1">IF(RIGHT(FPL_Combined[[#Headers],[Gameweek 19]],2)&lt;$B$622,INDEX(FPL_Results_Extract[Gameweek 19],MATCH($A61,FPL_Results_Extract[[Player]:[Player]],0)),INDEX(Team_Key[[Abbreviation]:[Abbreviation]],MATCH(LEFT(INDEX(FPL_Fixtures_Extract[],MATCH($A61,FPL_Fixtures_Extract[[Player]:[Player]],0),MATCH(FPL_Combined[[#Headers],[Gameweek 19]],FPL_Fixtures_Extract[#Headers],0)),LEN(INDEX(FPL_Fixtures_Extract[],MATCH($A61,FPL_Fixtures_Extract[[Player]:[Player]],0),MATCH(FPL_Combined[[#Headers],[Gameweek 19]],FPL_Fixtures_Extract[#Headers],0)))-4),Team_Key[[Full Name]:[Full Name]],0))&amp;RIGHT(INDEX(FPL_Fixtures_Extract[],MATCH($A61,FPL_Fixtures_Extract[[Player]:[Player]],0),MATCH(FPL_Combined[[#Headers],[Gameweek 19]],FPL_Fixtures_Extract[#Headers],0)),3))</f>
        <v>WAT(A) 2-1</v>
      </c>
      <c r="U61" t="str">
        <f ca="1">IF(RIGHT(FPL_Combined[[#Headers],[Gameweek 20]],2)&lt;$B$622,INDEX(FPL_Results_Extract[Gameweek 20],MATCH($A61,FPL_Results_Extract[[Player]:[Player]],0)),INDEX(Team_Key[[Abbreviation]:[Abbreviation]],MATCH(LEFT(INDEX(FPL_Fixtures_Extract[],MATCH($A61,FPL_Fixtures_Extract[[Player]:[Player]],0),MATCH(FPL_Combined[[#Headers],[Gameweek 20]],FPL_Fixtures_Extract[#Headers],0)),LEN(INDEX(FPL_Fixtures_Extract[],MATCH($A61,FPL_Fixtures_Extract[[Player]:[Player]],0),MATCH(FPL_Combined[[#Headers],[Gameweek 20]],FPL_Fixtures_Extract[#Headers],0)))-4),Team_Key[[Full Name]:[Full Name]],0))&amp;RIGHT(INDEX(FPL_Fixtures_Extract[],MATCH($A61,FPL_Fixtures_Extract[[Player]:[Player]],0),MATCH(FPL_Combined[[#Headers],[Gameweek 20]],FPL_Fixtures_Extract[#Headers],0)),3))</f>
        <v>EVE(A) 1-1</v>
      </c>
      <c r="V61" t="str">
        <f ca="1">IF(RIGHT(FPL_Combined[[#Headers],[Gameweek 21]],2)&lt;$B$622,INDEX(FPL_Results_Extract[Gameweek 21],MATCH($A61,FPL_Results_Extract[[Player]:[Player]],0)),INDEX(Team_Key[[Abbreviation]:[Abbreviation]],MATCH(LEFT(INDEX(FPL_Fixtures_Extract[],MATCH($A61,FPL_Fixtures_Extract[[Player]:[Player]],0),MATCH(FPL_Combined[[#Headers],[Gameweek 21]],FPL_Fixtures_Extract[#Headers],0)),LEN(INDEX(FPL_Fixtures_Extract[],MATCH($A61,FPL_Fixtures_Extract[[Player]:[Player]],0),MATCH(FPL_Combined[[#Headers],[Gameweek 21]],FPL_Fixtures_Extract[#Headers],0)))-4),Team_Key[[Full Name]:[Full Name]],0))&amp;RIGHT(INDEX(FPL_Fixtures_Extract[],MATCH($A61,FPL_Fixtures_Extract[[Player]:[Player]],0),MATCH(FPL_Combined[[#Headers],[Gameweek 21]],FPL_Fixtures_Extract[#Headers],0)),3))</f>
        <v>LEI(H) 0-1</v>
      </c>
      <c r="W61" t="str">
        <f ca="1">IF(RIGHT(FPL_Combined[[#Headers],[Gameweek 22]],2)&lt;$B$622,INDEX(FPL_Results_Extract[Gameweek 22],MATCH($A61,FPL_Results_Extract[[Player]:[Player]],0)),INDEX(Team_Key[[Abbreviation]:[Abbreviation]],MATCH(LEFT(INDEX(FPL_Fixtures_Extract[],MATCH($A61,FPL_Fixtures_Extract[[Player]:[Player]],0),MATCH(FPL_Combined[[#Headers],[Gameweek 22]],FPL_Fixtures_Extract[#Headers],0)),LEN(INDEX(FPL_Fixtures_Extract[],MATCH($A61,FPL_Fixtures_Extract[[Player]:[Player]],0),MATCH(FPL_Combined[[#Headers],[Gameweek 22]],FPL_Fixtures_Extract[#Headers],0)))-4),Team_Key[[Full Name]:[Full Name]],0))&amp;RIGHT(INDEX(FPL_Fixtures_Extract[],MATCH($A61,FPL_Fixtures_Extract[[Player]:[Player]],0),MATCH(FPL_Combined[[#Headers],[Gameweek 22]],FPL_Fixtures_Extract[#Headers],0)),3))</f>
        <v>SUN(H) 4-1</v>
      </c>
      <c r="X61" t="str">
        <f ca="1">IF(RIGHT(FPL_Combined[[#Headers],[Gameweek 23]],2)&lt;$B$622,INDEX(FPL_Results_Extract[Gameweek 23],MATCH($A61,FPL_Results_Extract[[Player]:[Player]],0)),INDEX(Team_Key[[Abbreviation]:[Abbreviation]],MATCH(LEFT(INDEX(FPL_Fixtures_Extract[],MATCH($A61,FPL_Fixtures_Extract[[Player]:[Player]],0),MATCH(FPL_Combined[[#Headers],[Gameweek 23]],FPL_Fixtures_Extract[#Headers],0)),LEN(INDEX(FPL_Fixtures_Extract[],MATCH($A61,FPL_Fixtures_Extract[[Player]:[Player]],0),MATCH(FPL_Combined[[#Headers],[Gameweek 23]],FPL_Fixtures_Extract[#Headers],0)))-4),Team_Key[[Full Name]:[Full Name]],0))&amp;RIGHT(INDEX(FPL_Fixtures_Extract[],MATCH($A61,FPL_Fixtures_Extract[[Player]:[Player]],0),MATCH(FPL_Combined[[#Headers],[Gameweek 23]],FPL_Fixtures_Extract[#Headers],0)),3))</f>
        <v>CRY(A) 3-1</v>
      </c>
      <c r="Y61" t="str">
        <f ca="1">IF(RIGHT(FPL_Combined[[#Headers],[Gameweek 24]],2)&lt;$B$622,INDEX(FPL_Results_Extract[Team],MATCH($A61,FPL_Results_Extract[[Player]:[Player]],0)),INDEX(Team_Key[[Abbreviation]:[Abbreviation]],MATCH(LEFT(INDEX(FPL_Fixtures_Extract[],MATCH($A61,FPL_Fixtures_Extract[[Player]:[Player]],0),MATCH(FPL_Combined[[#Headers],[Gameweek 24]],FPL_Fixtures_Extract[#Headers],0)),LEN(INDEX(FPL_Fixtures_Extract[],MATCH($A61,FPL_Fixtures_Extract[[Player]:[Player]],0),MATCH(FPL_Combined[[#Headers],[Gameweek 24]],FPL_Fixtures_Extract[#Headers],0)))-4),Team_Key[[Full Name]:[Full Name]],0))&amp;RIGHT(INDEX(FPL_Fixtures_Extract[],MATCH($A61,FPL_Fixtures_Extract[[Player]:[Player]],0),MATCH(FPL_Combined[[#Headers],[Gameweek 24]],FPL_Fixtures_Extract[#Headers],0)),3))</f>
        <v>TOT</v>
      </c>
      <c r="Z61" t="str">
        <f ca="1">IF(RIGHT(FPL_Combined[[#Headers],[Gameweek 25]],2)&lt;$B$622,INDEX(FPL_Results_Extract[Player],MATCH($A61,FPL_Results_Extract[[Player]:[Player]],0)),INDEX(Team_Key[[Abbreviation]:[Abbreviation]],MATCH(LEFT(INDEX(FPL_Fixtures_Extract[],MATCH($A61,FPL_Fixtures_Extract[[Player]:[Player]],0),MATCH(FPL_Combined[[#Headers],[Gameweek 25]],FPL_Fixtures_Extract[#Headers],0)),LEN(INDEX(FPL_Fixtures_Extract[],MATCH($A61,FPL_Fixtures_Extract[[Player]:[Player]],0),MATCH(FPL_Combined[[#Headers],[Gameweek 25]],FPL_Fixtures_Extract[#Headers],0)))-4),Team_Key[[Full Name]:[Full Name]],0))&amp;RIGHT(INDEX(FPL_Fixtures_Extract[],MATCH($A61,FPL_Fixtures_Extract[[Player]:[Player]],0),MATCH(FPL_Combined[[#Headers],[Gameweek 25]],FPL_Fixtures_Extract[#Headers],0)),3))</f>
        <v>Bentaleb</v>
      </c>
      <c r="AA61" t="str">
        <f ca="1">IF(RIGHT(FPL_Combined[[#Headers],[Gameweek 26]],2)&lt;$B$622,INDEX(FPL_Results_Extract[Gameweek 01],MATCH($A61,FPL_Results_Extract[[Player]:[Player]],0)),INDEX(Team_Key[[Abbreviation]:[Abbreviation]],MATCH(LEFT(INDEX(FPL_Fixtures_Extract[],MATCH($A61,FPL_Fixtures_Extract[[Player]:[Player]],0),MATCH(FPL_Combined[[#Headers],[Gameweek 26]],FPL_Fixtures_Extract[#Headers],0)),LEN(INDEX(FPL_Fixtures_Extract[],MATCH($A61,FPL_Fixtures_Extract[[Player]:[Player]],0),MATCH(FPL_Combined[[#Headers],[Gameweek 26]],FPL_Fixtures_Extract[#Headers],0)))-4),Team_Key[[Full Name]:[Full Name]],0))&amp;RIGHT(INDEX(FPL_Fixtures_Extract[],MATCH($A61,FPL_Fixtures_Extract[[Player]:[Player]],0),MATCH(FPL_Combined[[#Headers],[Gameweek 26]],FPL_Fixtures_Extract[#Headers],0)),3))</f>
        <v>MUN(A) 0-1</v>
      </c>
      <c r="AB61" t="str">
        <f ca="1">IF(RIGHT(FPL_Combined[[#Headers],[Gameweek 27]],2)&lt;$B$622,INDEX(FPL_Results_Extract[Gameweek 02],MATCH($A61,FPL_Results_Extract[[Player]:[Player]],0)),INDEX(Team_Key[[Abbreviation]:[Abbreviation]],MATCH(LEFT(INDEX(FPL_Fixtures_Extract[],MATCH($A61,FPL_Fixtures_Extract[[Player]:[Player]],0),MATCH(FPL_Combined[[#Headers],[Gameweek 27]],FPL_Fixtures_Extract[#Headers],0)),LEN(INDEX(FPL_Fixtures_Extract[],MATCH($A61,FPL_Fixtures_Extract[[Player]:[Player]],0),MATCH(FPL_Combined[[#Headers],[Gameweek 27]],FPL_Fixtures_Extract[#Headers],0)))-4),Team_Key[[Full Name]:[Full Name]],0))&amp;RIGHT(INDEX(FPL_Fixtures_Extract[],MATCH($A61,FPL_Fixtures_Extract[[Player]:[Player]],0),MATCH(FPL_Combined[[#Headers],[Gameweek 27]],FPL_Fixtures_Extract[#Headers],0)),3))</f>
        <v>STK(H) 2-2</v>
      </c>
      <c r="AC61" t="str">
        <f ca="1">IF(RIGHT(FPL_Combined[[#Headers],[Gameweek 28]],2)&lt;$B$622,INDEX(FPL_Results_Extract[Gameweek 03],MATCH($A61,FPL_Results_Extract[[Player]:[Player]],0)),INDEX(Team_Key[[Abbreviation]:[Abbreviation]],MATCH(LEFT(INDEX(FPL_Fixtures_Extract[],MATCH($A61,FPL_Fixtures_Extract[[Player]:[Player]],0),MATCH(FPL_Combined[[#Headers],[Gameweek 28]],FPL_Fixtures_Extract[#Headers],0)),LEN(INDEX(FPL_Fixtures_Extract[],MATCH($A61,FPL_Fixtures_Extract[[Player]:[Player]],0),MATCH(FPL_Combined[[#Headers],[Gameweek 28]],FPL_Fixtures_Extract[#Headers],0)))-4),Team_Key[[Full Name]:[Full Name]],0))&amp;RIGHT(INDEX(FPL_Fixtures_Extract[],MATCH($A61,FPL_Fixtures_Extract[[Player]:[Player]],0),MATCH(FPL_Combined[[#Headers],[Gameweek 28]],FPL_Fixtures_Extract[#Headers],0)),3))</f>
        <v>LEI(A) 1-1</v>
      </c>
      <c r="AD61" t="str">
        <f ca="1">IF(RIGHT(FPL_Combined[[#Headers],[Gameweek 29]],2)&lt;$B$622,INDEX(FPL_Results_Extract[Gameweek 04],MATCH($A61,FPL_Results_Extract[[Player]:[Player]],0)),INDEX(Team_Key[[Abbreviation]:[Abbreviation]],MATCH(LEFT(INDEX(FPL_Fixtures_Extract[],MATCH($A61,FPL_Fixtures_Extract[[Player]:[Player]],0),MATCH(FPL_Combined[[#Headers],[Gameweek 29]],FPL_Fixtures_Extract[#Headers],0)),LEN(INDEX(FPL_Fixtures_Extract[],MATCH($A61,FPL_Fixtures_Extract[[Player]:[Player]],0),MATCH(FPL_Combined[[#Headers],[Gameweek 29]],FPL_Fixtures_Extract[#Headers],0)))-4),Team_Key[[Full Name]:[Full Name]],0))&amp;RIGHT(INDEX(FPL_Fixtures_Extract[],MATCH($A61,FPL_Fixtures_Extract[[Player]:[Player]],0),MATCH(FPL_Combined[[#Headers],[Gameweek 29]],FPL_Fixtures_Extract[#Headers],0)),3))</f>
        <v>AVL(A)</v>
      </c>
      <c r="AE61" t="str">
        <f ca="1">IF(RIGHT(FPL_Combined[[#Headers],[Gameweek 30]],2)&lt;$B$622,INDEX(FPL_Results_Extract[Gameweek 05],MATCH($A61,FPL_Results_Extract[[Player]:[Player]],0)),INDEX(Team_Key[[Abbreviation]:[Abbreviation]],MATCH(LEFT(INDEX(FPL_Fixtures_Extract[],MATCH($A61,FPL_Fixtures_Extract[[Player]:[Player]],0),MATCH(FPL_Combined[[#Headers],[Gameweek 30]],FPL_Fixtures_Extract[#Headers],0)),LEN(INDEX(FPL_Fixtures_Extract[],MATCH($A61,FPL_Fixtures_Extract[[Player]:[Player]],0),MATCH(FPL_Combined[[#Headers],[Gameweek 30]],FPL_Fixtures_Extract[#Headers],0)))-4),Team_Key[[Full Name]:[Full Name]],0))&amp;RIGHT(INDEX(FPL_Fixtures_Extract[],MATCH($A61,FPL_Fixtures_Extract[[Player]:[Player]],0),MATCH(FPL_Combined[[#Headers],[Gameweek 30]],FPL_Fixtures_Extract[#Headers],0)),3))</f>
        <v>BOU(H)</v>
      </c>
      <c r="AF61" t="str">
        <f ca="1">IF(RIGHT(FPL_Combined[[#Headers],[Gameweek 31]],2)&lt;$B$622,INDEX(FPL_Results_Extract[Gameweek 06],MATCH($A61,FPL_Results_Extract[[Player]:[Player]],0)),INDEX(Team_Key[[Abbreviation]:[Abbreviation]],MATCH(LEFT(INDEX(FPL_Fixtures_Extract[],MATCH($A61,FPL_Fixtures_Extract[[Player]:[Player]],0),MATCH(FPL_Combined[[#Headers],[Gameweek 31]],FPL_Fixtures_Extract[#Headers],0)),LEN(INDEX(FPL_Fixtures_Extract[],MATCH($A61,FPL_Fixtures_Extract[[Player]:[Player]],0),MATCH(FPL_Combined[[#Headers],[Gameweek 31]],FPL_Fixtures_Extract[#Headers],0)))-4),Team_Key[[Full Name]:[Full Name]],0))&amp;RIGHT(INDEX(FPL_Fixtures_Extract[],MATCH($A61,FPL_Fixtures_Extract[[Player]:[Player]],0),MATCH(FPL_Combined[[#Headers],[Gameweek 31]],FPL_Fixtures_Extract[#Headers],0)),3))</f>
        <v>LIV(A)</v>
      </c>
      <c r="AG61" t="str">
        <f ca="1">IF(RIGHT(FPL_Combined[[#Headers],[Gameweek 32]],2)&lt;$B$622,INDEX(FPL_Results_Extract[Gameweek 07],MATCH($A61,FPL_Results_Extract[[Player]:[Player]],0)),INDEX(Team_Key[[Abbreviation]:[Abbreviation]],MATCH(LEFT(INDEX(FPL_Fixtures_Extract[],MATCH($A61,FPL_Fixtures_Extract[[Player]:[Player]],0),MATCH(FPL_Combined[[#Headers],[Gameweek 32]],FPL_Fixtures_Extract[#Headers],0)),LEN(INDEX(FPL_Fixtures_Extract[],MATCH($A61,FPL_Fixtures_Extract[[Player]:[Player]],0),MATCH(FPL_Combined[[#Headers],[Gameweek 32]],FPL_Fixtures_Extract[#Headers],0)))-4),Team_Key[[Full Name]:[Full Name]],0))&amp;RIGHT(INDEX(FPL_Fixtures_Extract[],MATCH($A61,FPL_Fixtures_Extract[[Player]:[Player]],0),MATCH(FPL_Combined[[#Headers],[Gameweek 32]],FPL_Fixtures_Extract[#Headers],0)),3))</f>
        <v>MUN(H)</v>
      </c>
      <c r="AH61" t="str">
        <f ca="1">IF(RIGHT(FPL_Combined[[#Headers],[Gameweek 33]],2)&lt;$B$622,INDEX(FPL_Results_Extract[Gameweek 08],MATCH($A61,FPL_Results_Extract[[Player]:[Player]],0)),INDEX(Team_Key[[Abbreviation]:[Abbreviation]],MATCH(LEFT(INDEX(FPL_Fixtures_Extract[],MATCH($A61,FPL_Fixtures_Extract[[Player]:[Player]],0),MATCH(FPL_Combined[[#Headers],[Gameweek 33]],FPL_Fixtures_Extract[#Headers],0)),LEN(INDEX(FPL_Fixtures_Extract[],MATCH($A61,FPL_Fixtures_Extract[[Player]:[Player]],0),MATCH(FPL_Combined[[#Headers],[Gameweek 33]],FPL_Fixtures_Extract[#Headers],0)))-4),Team_Key[[Full Name]:[Full Name]],0))&amp;RIGHT(INDEX(FPL_Fixtures_Extract[],MATCH($A61,FPL_Fixtures_Extract[[Player]:[Player]],0),MATCH(FPL_Combined[[#Headers],[Gameweek 33]],FPL_Fixtures_Extract[#Headers],0)),3))</f>
        <v>STK(A)</v>
      </c>
      <c r="AI61" t="str">
        <f ca="1">IF(RIGHT(FPL_Combined[[#Headers],[Gameweek 34]],2)&lt;$B$622,INDEX(FPL_Results_Extract[Gameweek 09],MATCH($A61,FPL_Results_Extract[[Player]:[Player]],0)),INDEX(Team_Key[[Abbreviation]:[Abbreviation]],MATCH(LEFT(INDEX(FPL_Fixtures_Extract[],MATCH($A61,FPL_Fixtures_Extract[[Player]:[Player]],0),MATCH(FPL_Combined[[#Headers],[Gameweek 34]],FPL_Fixtures_Extract[#Headers],0)),LEN(INDEX(FPL_Fixtures_Extract[],MATCH($A61,FPL_Fixtures_Extract[[Player]:[Player]],0),MATCH(FPL_Combined[[#Headers],[Gameweek 34]],FPL_Fixtures_Extract[#Headers],0)))-4),Team_Key[[Full Name]:[Full Name]],0))&amp;RIGHT(INDEX(FPL_Fixtures_Extract[],MATCH($A61,FPL_Fixtures_Extract[[Player]:[Player]],0),MATCH(FPL_Combined[[#Headers],[Gameweek 34]],FPL_Fixtures_Extract[#Headers],0)),3))</f>
        <v>WBA(H)</v>
      </c>
      <c r="AJ61" t="str">
        <f ca="1">IF(RIGHT(FPL_Combined[[#Headers],[Gameweek 35]],2)&lt;$B$622,INDEX(FPL_Results_Extract[Gameweek 10],MATCH($A61,FPL_Results_Extract[[Player]:[Player]],0)),INDEX(Team_Key[[Abbreviation]:[Abbreviation]],MATCH(LEFT(INDEX(FPL_Fixtures_Extract[],MATCH($A61,FPL_Fixtures_Extract[[Player]:[Player]],0),MATCH(FPL_Combined[[#Headers],[Gameweek 35]],FPL_Fixtures_Extract[#Headers],0)),LEN(INDEX(FPL_Fixtures_Extract[],MATCH($A61,FPL_Fixtures_Extract[[Player]:[Player]],0),MATCH(FPL_Combined[[#Headers],[Gameweek 35]],FPL_Fixtures_Extract[#Headers],0)))-4),Team_Key[[Full Name]:[Full Name]],0))&amp;RIGHT(INDEX(FPL_Fixtures_Extract[],MATCH($A61,FPL_Fixtures_Extract[[Player]:[Player]],0),MATCH(FPL_Combined[[#Headers],[Gameweek 35]],FPL_Fixtures_Extract[#Headers],0)),3))</f>
        <v>CHE(A)</v>
      </c>
      <c r="AK61" t="str">
        <f ca="1">IF(RIGHT(FPL_Combined[[#Headers],[Gameweek 36]],2)&lt;$B$622,INDEX(FPL_Results_Extract[Gameweek 11],MATCH($A61,FPL_Results_Extract[[Player]:[Player]],0)),INDEX(Team_Key[[Abbreviation]:[Abbreviation]],MATCH(LEFT(INDEX(FPL_Fixtures_Extract[],MATCH($A61,FPL_Fixtures_Extract[[Player]:[Player]],0),MATCH(FPL_Combined[[#Headers],[Gameweek 36]],FPL_Fixtures_Extract[#Headers],0)),LEN(INDEX(FPL_Fixtures_Extract[],MATCH($A61,FPL_Fixtures_Extract[[Player]:[Player]],0),MATCH(FPL_Combined[[#Headers],[Gameweek 36]],FPL_Fixtures_Extract[#Headers],0)))-4),Team_Key[[Full Name]:[Full Name]],0))&amp;RIGHT(INDEX(FPL_Fixtures_Extract[],MATCH($A61,FPL_Fixtures_Extract[[Player]:[Player]],0),MATCH(FPL_Combined[[#Headers],[Gameweek 36]],FPL_Fixtures_Extract[#Headers],0)),3))</f>
        <v>SOU(H)</v>
      </c>
      <c r="AL61" t="str">
        <f ca="1">IF(RIGHT(FPL_Combined[[#Headers],[Gameweek 37]],2)&lt;$B$622,INDEX(FPL_Results_Extract[Gameweek 12],MATCH($A61,FPL_Results_Extract[[Player]:[Player]],0)),INDEX(Team_Key[[Abbreviation]:[Abbreviation]],MATCH(LEFT(INDEX(FPL_Fixtures_Extract[],MATCH($A61,FPL_Fixtures_Extract[[Player]:[Player]],0),MATCH(FPL_Combined[[#Headers],[Gameweek 37]],FPL_Fixtures_Extract[#Headers],0)),LEN(INDEX(FPL_Fixtures_Extract[],MATCH($A61,FPL_Fixtures_Extract[[Player]:[Player]],0),MATCH(FPL_Combined[[#Headers],[Gameweek 37]],FPL_Fixtures_Extract[#Headers],0)))-4),Team_Key[[Full Name]:[Full Name]],0))&amp;RIGHT(INDEX(FPL_Fixtures_Extract[],MATCH($A61,FPL_Fixtures_Extract[[Player]:[Player]],0),MATCH(FPL_Combined[[#Headers],[Gameweek 37]],FPL_Fixtures_Extract[#Headers],0)),3))</f>
        <v>NEW(A)</v>
      </c>
      <c r="AM61" t="e">
        <f ca="1">IF(RIGHT(FPL_Combined[[#Headers],[Gameweek 38]],2)&lt;$B$622,INDEX(FPL_Results_Extract[Gameweek 13],MATCH($A61,FPL_Results_Extract[[Player]:[Player]],0)),INDEX(Team_Key[[Abbreviation]:[Abbreviation]],MATCH(LEFT(INDEX(FPL_Fixtures_Extract[],MATCH($A61,FPL_Fixtures_Extract[[Player]:[Player]],0),MATCH(FPL_Combined[[#Headers],[Gameweek 38]],FPL_Fixtures_Extract[#Headers],0)),LEN(INDEX(FPL_Fixtures_Extract[],MATCH($A61,FPL_Fixtures_Extract[[Player]:[Player]],0),MATCH(FPL_Combined[[#Headers],[Gameweek 38]],FPL_Fixtures_Extract[#Headers],0)))-4),Team_Key[[Full Name]:[Full Name]],0))&amp;RIGHT(INDEX(FPL_Fixtures_Extract[],MATCH($A61,FPL_Fixtures_Extract[[Player]:[Player]],0),MATCH(FPL_Combined[[#Headers],[Gameweek 38]],FPL_Fixtures_Extract[#Headers],0)),3))</f>
        <v>#VALUE!</v>
      </c>
    </row>
    <row r="62" spans="1:39" x14ac:dyDescent="0.45">
      <c r="A62" t="s">
        <v>461</v>
      </c>
      <c r="B62" t="str">
        <f ca="1">IF(RIGHT(FPL_Combined[[#Headers],[Gameweek 01]],2)&lt;$B$622,INDEX(FPL_Results_Extract[Gameweek 01],MATCH($A62,FPL_Results_Extract[[Player]:[Player]],0)),INDEX(Team_Key[[Abbreviation]:[Abbreviation]],MATCH(LEFT(INDEX(FPL_Fixtures_Extract[],MATCH($A62,FPL_Fixtures_Extract[[Player]:[Player]],0),MATCH(FPL_Combined[[#Headers],[Gameweek 01]],FPL_Fixtures_Extract[#Headers],0)),LEN(INDEX(FPL_Fixtures_Extract[],MATCH($A62,FPL_Fixtures_Extract[[Player]:[Player]],0),MATCH(FPL_Combined[[#Headers],[Gameweek 01]],FPL_Fixtures_Extract[#Headers],0)))-4),Team_Key[[Full Name]:[Full Name]],0))&amp;RIGHT(INDEX(FPL_Fixtures_Extract[],MATCH($A62,FPL_Fixtures_Extract[[Player]:[Player]],0),MATCH(FPL_Combined[[#Headers],[Gameweek 01]],FPL_Fixtures_Extract[#Headers],0)),3))</f>
        <v>STK(A) 1-0</v>
      </c>
      <c r="C62" t="str">
        <f ca="1">IF(RIGHT(FPL_Combined[[#Headers],[Gameweek 02]],2)&lt;$B$622,INDEX(FPL_Results_Extract[Gameweek 02],MATCH($A62,FPL_Results_Extract[[Player]:[Player]],0)),INDEX(Team_Key[[Abbreviation]:[Abbreviation]],MATCH(LEFT(INDEX(FPL_Fixtures_Extract[],MATCH($A62,FPL_Fixtures_Extract[[Player]:[Player]],0),MATCH(FPL_Combined[[#Headers],[Gameweek 02]],FPL_Fixtures_Extract[#Headers],0)),LEN(INDEX(FPL_Fixtures_Extract[],MATCH($A62,FPL_Fixtures_Extract[[Player]:[Player]],0),MATCH(FPL_Combined[[#Headers],[Gameweek 02]],FPL_Fixtures_Extract[#Headers],0)))-4),Team_Key[[Full Name]:[Full Name]],0))&amp;RIGHT(INDEX(FPL_Fixtures_Extract[],MATCH($A62,FPL_Fixtures_Extract[[Player]:[Player]],0),MATCH(FPL_Combined[[#Headers],[Gameweek 02]],FPL_Fixtures_Extract[#Headers],0)),3))</f>
        <v>BOU(H) 1-0</v>
      </c>
      <c r="D62" t="str">
        <f ca="1">IF(RIGHT(FPL_Combined[[#Headers],[Gameweek 03]],2)&lt;$B$622,INDEX(FPL_Results_Extract[Gameweek 03],MATCH($A62,FPL_Results_Extract[[Player]:[Player]],0)),INDEX(Team_Key[[Abbreviation]:[Abbreviation]],MATCH(LEFT(INDEX(FPL_Fixtures_Extract[],MATCH($A62,FPL_Fixtures_Extract[[Player]:[Player]],0),MATCH(FPL_Combined[[#Headers],[Gameweek 03]],FPL_Fixtures_Extract[#Headers],0)),LEN(INDEX(FPL_Fixtures_Extract[],MATCH($A62,FPL_Fixtures_Extract[[Player]:[Player]],0),MATCH(FPL_Combined[[#Headers],[Gameweek 03]],FPL_Fixtures_Extract[#Headers],0)))-4),Team_Key[[Full Name]:[Full Name]],0))&amp;RIGHT(INDEX(FPL_Fixtures_Extract[],MATCH($A62,FPL_Fixtures_Extract[[Player]:[Player]],0),MATCH(FPL_Combined[[#Headers],[Gameweek 03]],FPL_Fixtures_Extract[#Headers],0)),3))</f>
        <v>ARS(A) 0-0</v>
      </c>
      <c r="E62" t="str">
        <f ca="1">IF(RIGHT(FPL_Combined[[#Headers],[Gameweek 04]],2)&lt;$B$622,INDEX(FPL_Results_Extract[Gameweek 04],MATCH($A62,FPL_Results_Extract[[Player]:[Player]],0)),INDEX(Team_Key[[Abbreviation]:[Abbreviation]],MATCH(LEFT(INDEX(FPL_Fixtures_Extract[],MATCH($A62,FPL_Fixtures_Extract[[Player]:[Player]],0),MATCH(FPL_Combined[[#Headers],[Gameweek 04]],FPL_Fixtures_Extract[#Headers],0)),LEN(INDEX(FPL_Fixtures_Extract[],MATCH($A62,FPL_Fixtures_Extract[[Player]:[Player]],0),MATCH(FPL_Combined[[#Headers],[Gameweek 04]],FPL_Fixtures_Extract[#Headers],0)))-4),Team_Key[[Full Name]:[Full Name]],0))&amp;RIGHT(INDEX(FPL_Fixtures_Extract[],MATCH($A62,FPL_Fixtures_Extract[[Player]:[Player]],0),MATCH(FPL_Combined[[#Headers],[Gameweek 04]],FPL_Fixtures_Extract[#Headers],0)),3))</f>
        <v>WHU(H) 0-3</v>
      </c>
      <c r="F62" t="str">
        <f ca="1">IF(RIGHT(FPL_Combined[[#Headers],[Gameweek 05]],2)&lt;$B$622,INDEX(FPL_Results_Extract[Gameweek 05],MATCH($A62,FPL_Results_Extract[[Player]:[Player]],0)),INDEX(Team_Key[[Abbreviation]:[Abbreviation]],MATCH(LEFT(INDEX(FPL_Fixtures_Extract[],MATCH($A62,FPL_Fixtures_Extract[[Player]:[Player]],0),MATCH(FPL_Combined[[#Headers],[Gameweek 05]],FPL_Fixtures_Extract[#Headers],0)),LEN(INDEX(FPL_Fixtures_Extract[],MATCH($A62,FPL_Fixtures_Extract[[Player]:[Player]],0),MATCH(FPL_Combined[[#Headers],[Gameweek 05]],FPL_Fixtures_Extract[#Headers],0)))-4),Team_Key[[Full Name]:[Full Name]],0))&amp;RIGHT(INDEX(FPL_Fixtures_Extract[],MATCH($A62,FPL_Fixtures_Extract[[Player]:[Player]],0),MATCH(FPL_Combined[[#Headers],[Gameweek 05]],FPL_Fixtures_Extract[#Headers],0)),3))</f>
        <v>MUN(A) 1-3</v>
      </c>
      <c r="G62" t="str">
        <f ca="1">IF(RIGHT(FPL_Combined[[#Headers],[Gameweek 06]],2)&lt;$B$622,INDEX(FPL_Results_Extract[Gameweek 06],MATCH($A62,FPL_Results_Extract[[Player]:[Player]],0)),INDEX(Team_Key[[Abbreviation]:[Abbreviation]],MATCH(LEFT(INDEX(FPL_Fixtures_Extract[],MATCH($A62,FPL_Fixtures_Extract[[Player]:[Player]],0),MATCH(FPL_Combined[[#Headers],[Gameweek 06]],FPL_Fixtures_Extract[#Headers],0)),LEN(INDEX(FPL_Fixtures_Extract[],MATCH($A62,FPL_Fixtures_Extract[[Player]:[Player]],0),MATCH(FPL_Combined[[#Headers],[Gameweek 06]],FPL_Fixtures_Extract[#Headers],0)))-4),Team_Key[[Full Name]:[Full Name]],0))&amp;RIGHT(INDEX(FPL_Fixtures_Extract[],MATCH($A62,FPL_Fixtures_Extract[[Player]:[Player]],0),MATCH(FPL_Combined[[#Headers],[Gameweek 06]],FPL_Fixtures_Extract[#Headers],0)),3))</f>
        <v>NOR(H) 1-1</v>
      </c>
      <c r="H62" t="str">
        <f ca="1">IF(RIGHT(FPL_Combined[[#Headers],[Gameweek 07]],2)&lt;$B$622,INDEX(FPL_Results_Extract[Gameweek 07],MATCH($A62,FPL_Results_Extract[[Player]:[Player]],0)),INDEX(Team_Key[[Abbreviation]:[Abbreviation]],MATCH(LEFT(INDEX(FPL_Fixtures_Extract[],MATCH($A62,FPL_Fixtures_Extract[[Player]:[Player]],0),MATCH(FPL_Combined[[#Headers],[Gameweek 07]],FPL_Fixtures_Extract[#Headers],0)),LEN(INDEX(FPL_Fixtures_Extract[],MATCH($A62,FPL_Fixtures_Extract[[Player]:[Player]],0),MATCH(FPL_Combined[[#Headers],[Gameweek 07]],FPL_Fixtures_Extract[#Headers],0)))-4),Team_Key[[Full Name]:[Full Name]],0))&amp;RIGHT(INDEX(FPL_Fixtures_Extract[],MATCH($A62,FPL_Fixtures_Extract[[Player]:[Player]],0),MATCH(FPL_Combined[[#Headers],[Gameweek 07]],FPL_Fixtures_Extract[#Headers],0)),3))</f>
        <v>AVL(H) 3-2</v>
      </c>
      <c r="I62" t="str">
        <f ca="1">IF(RIGHT(FPL_Combined[[#Headers],[Gameweek 08]],2)&lt;$B$622,INDEX(FPL_Results_Extract[Gameweek 08],MATCH($A62,FPL_Results_Extract[[Player]:[Player]],0)),INDEX(Team_Key[[Abbreviation]:[Abbreviation]],MATCH(LEFT(INDEX(FPL_Fixtures_Extract[],MATCH($A62,FPL_Fixtures_Extract[[Player]:[Player]],0),MATCH(FPL_Combined[[#Headers],[Gameweek 08]],FPL_Fixtures_Extract[#Headers],0)),LEN(INDEX(FPL_Fixtures_Extract[],MATCH($A62,FPL_Fixtures_Extract[[Player]:[Player]],0),MATCH(FPL_Combined[[#Headers],[Gameweek 08]],FPL_Fixtures_Extract[#Headers],0)))-4),Team_Key[[Full Name]:[Full Name]],0))&amp;RIGHT(INDEX(FPL_Fixtures_Extract[],MATCH($A62,FPL_Fixtures_Extract[[Player]:[Player]],0),MATCH(FPL_Combined[[#Headers],[Gameweek 08]],FPL_Fixtures_Extract[#Headers],0)),3))</f>
        <v>EVE(A) 1-1</v>
      </c>
      <c r="J62" t="str">
        <f ca="1">IF(RIGHT(FPL_Combined[[#Headers],[Gameweek 09]],2)&lt;$B$622,INDEX(FPL_Results_Extract[Gameweek 09],MATCH($A62,FPL_Results_Extract[[Player]:[Player]],0)),INDEX(Team_Key[[Abbreviation]:[Abbreviation]],MATCH(LEFT(INDEX(FPL_Fixtures_Extract[],MATCH($A62,FPL_Fixtures_Extract[[Player]:[Player]],0),MATCH(FPL_Combined[[#Headers],[Gameweek 09]],FPL_Fixtures_Extract[#Headers],0)),LEN(INDEX(FPL_Fixtures_Extract[],MATCH($A62,FPL_Fixtures_Extract[[Player]:[Player]],0),MATCH(FPL_Combined[[#Headers],[Gameweek 09]],FPL_Fixtures_Extract[#Headers],0)))-4),Team_Key[[Full Name]:[Full Name]],0))&amp;RIGHT(INDEX(FPL_Fixtures_Extract[],MATCH($A62,FPL_Fixtures_Extract[[Player]:[Player]],0),MATCH(FPL_Combined[[#Headers],[Gameweek 09]],FPL_Fixtures_Extract[#Headers],0)),3))</f>
        <v>TOT(A) 0-0</v>
      </c>
      <c r="K62" t="str">
        <f ca="1">IF(RIGHT(FPL_Combined[[#Headers],[Gameweek 10]],2)&lt;$B$622,INDEX(FPL_Results_Extract[Gameweek 10],MATCH($A62,FPL_Results_Extract[[Player]:[Player]],0)),INDEX(Team_Key[[Abbreviation]:[Abbreviation]],MATCH(LEFT(INDEX(FPL_Fixtures_Extract[],MATCH($A62,FPL_Fixtures_Extract[[Player]:[Player]],0),MATCH(FPL_Combined[[#Headers],[Gameweek 10]],FPL_Fixtures_Extract[#Headers],0)),LEN(INDEX(FPL_Fixtures_Extract[],MATCH($A62,FPL_Fixtures_Extract[[Player]:[Player]],0),MATCH(FPL_Combined[[#Headers],[Gameweek 10]],FPL_Fixtures_Extract[#Headers],0)))-4),Team_Key[[Full Name]:[Full Name]],0))&amp;RIGHT(INDEX(FPL_Fixtures_Extract[],MATCH($A62,FPL_Fixtures_Extract[[Player]:[Player]],0),MATCH(FPL_Combined[[#Headers],[Gameweek 10]],FPL_Fixtures_Extract[#Headers],0)),3))</f>
        <v>SOU(H) 1-1</v>
      </c>
      <c r="L62" t="str">
        <f ca="1">IF(RIGHT(FPL_Combined[[#Headers],[Gameweek 11]],2)&lt;$B$622,INDEX(FPL_Results_Extract[Gameweek 11],MATCH($A62,FPL_Results_Extract[[Player]:[Player]],0)),INDEX(Team_Key[[Abbreviation]:[Abbreviation]],MATCH(LEFT(INDEX(FPL_Fixtures_Extract[],MATCH($A62,FPL_Fixtures_Extract[[Player]:[Player]],0),MATCH(FPL_Combined[[#Headers],[Gameweek 11]],FPL_Fixtures_Extract[#Headers],0)),LEN(INDEX(FPL_Fixtures_Extract[],MATCH($A62,FPL_Fixtures_Extract[[Player]:[Player]],0),MATCH(FPL_Combined[[#Headers],[Gameweek 11]],FPL_Fixtures_Extract[#Headers],0)))-4),Team_Key[[Full Name]:[Full Name]],0))&amp;RIGHT(INDEX(FPL_Fixtures_Extract[],MATCH($A62,FPL_Fixtures_Extract[[Player]:[Player]],0),MATCH(FPL_Combined[[#Headers],[Gameweek 11]],FPL_Fixtures_Extract[#Headers],0)),3))</f>
        <v>CHE(A) 3-1</v>
      </c>
      <c r="M62" t="str">
        <f ca="1">IF(RIGHT(FPL_Combined[[#Headers],[Gameweek 12]],2)&lt;$B$622,INDEX(FPL_Results_Extract[Gameweek 12],MATCH($A62,FPL_Results_Extract[[Player]:[Player]],0)),INDEX(Team_Key[[Abbreviation]:[Abbreviation]],MATCH(LEFT(INDEX(FPL_Fixtures_Extract[],MATCH($A62,FPL_Fixtures_Extract[[Player]:[Player]],0),MATCH(FPL_Combined[[#Headers],[Gameweek 12]],FPL_Fixtures_Extract[#Headers],0)),LEN(INDEX(FPL_Fixtures_Extract[],MATCH($A62,FPL_Fixtures_Extract[[Player]:[Player]],0),MATCH(FPL_Combined[[#Headers],[Gameweek 12]],FPL_Fixtures_Extract[#Headers],0)))-4),Team_Key[[Full Name]:[Full Name]],0))&amp;RIGHT(INDEX(FPL_Fixtures_Extract[],MATCH($A62,FPL_Fixtures_Extract[[Player]:[Player]],0),MATCH(FPL_Combined[[#Headers],[Gameweek 12]],FPL_Fixtures_Extract[#Headers],0)),3))</f>
        <v>CRY(H) 1-2</v>
      </c>
      <c r="N62" t="str">
        <f ca="1">IF(RIGHT(FPL_Combined[[#Headers],[Gameweek 13]],2)&lt;$B$622,INDEX(FPL_Results_Extract[Gameweek 13],MATCH($A62,FPL_Results_Extract[[Player]:[Player]],0)),INDEX(Team_Key[[Abbreviation]:[Abbreviation]],MATCH(LEFT(INDEX(FPL_Fixtures_Extract[],MATCH($A62,FPL_Fixtures_Extract[[Player]:[Player]],0),MATCH(FPL_Combined[[#Headers],[Gameweek 13]],FPL_Fixtures_Extract[#Headers],0)),LEN(INDEX(FPL_Fixtures_Extract[],MATCH($A62,FPL_Fixtures_Extract[[Player]:[Player]],0),MATCH(FPL_Combined[[#Headers],[Gameweek 13]],FPL_Fixtures_Extract[#Headers],0)))-4),Team_Key[[Full Name]:[Full Name]],0))&amp;RIGHT(INDEX(FPL_Fixtures_Extract[],MATCH($A62,FPL_Fixtures_Extract[[Player]:[Player]],0),MATCH(FPL_Combined[[#Headers],[Gameweek 13]],FPL_Fixtures_Extract[#Headers],0)),3))</f>
        <v>MCI(A) 4-1</v>
      </c>
      <c r="O62" t="str">
        <f ca="1">IF(RIGHT(FPL_Combined[[#Headers],[Gameweek 14]],2)&lt;$B$622,INDEX(FPL_Results_Extract[Gameweek 14],MATCH($A62,FPL_Results_Extract[[Player]:[Player]],0)),INDEX(Team_Key[[Abbreviation]:[Abbreviation]],MATCH(LEFT(INDEX(FPL_Fixtures_Extract[],MATCH($A62,FPL_Fixtures_Extract[[Player]:[Player]],0),MATCH(FPL_Combined[[#Headers],[Gameweek 14]],FPL_Fixtures_Extract[#Headers],0)),LEN(INDEX(FPL_Fixtures_Extract[],MATCH($A62,FPL_Fixtures_Extract[[Player]:[Player]],0),MATCH(FPL_Combined[[#Headers],[Gameweek 14]],FPL_Fixtures_Extract[#Headers],0)))-4),Team_Key[[Full Name]:[Full Name]],0))&amp;RIGHT(INDEX(FPL_Fixtures_Extract[],MATCH($A62,FPL_Fixtures_Extract[[Player]:[Player]],0),MATCH(FPL_Combined[[#Headers],[Gameweek 14]],FPL_Fixtures_Extract[#Headers],0)),3))</f>
        <v>SWA(H) 1-0</v>
      </c>
      <c r="P62" t="str">
        <f ca="1">IF(RIGHT(FPL_Combined[[#Headers],[Gameweek 15]],2)&lt;$B$622,INDEX(FPL_Results_Extract[Gameweek 15],MATCH($A62,FPL_Results_Extract[[Player]:[Player]],0)),INDEX(Team_Key[[Abbreviation]:[Abbreviation]],MATCH(LEFT(INDEX(FPL_Fixtures_Extract[],MATCH($A62,FPL_Fixtures_Extract[[Player]:[Player]],0),MATCH(FPL_Combined[[#Headers],[Gameweek 15]],FPL_Fixtures_Extract[#Headers],0)),LEN(INDEX(FPL_Fixtures_Extract[],MATCH($A62,FPL_Fixtures_Extract[[Player]:[Player]],0),MATCH(FPL_Combined[[#Headers],[Gameweek 15]],FPL_Fixtures_Extract[#Headers],0)))-4),Team_Key[[Full Name]:[Full Name]],0))&amp;RIGHT(INDEX(FPL_Fixtures_Extract[],MATCH($A62,FPL_Fixtures_Extract[[Player]:[Player]],0),MATCH(FPL_Combined[[#Headers],[Gameweek 15]],FPL_Fixtures_Extract[#Headers],0)),3))</f>
        <v>NEW(A) 0-2</v>
      </c>
      <c r="Q62" t="str">
        <f ca="1">IF(RIGHT(FPL_Combined[[#Headers],[Gameweek 16]],2)&lt;$B$622,INDEX(FPL_Results_Extract[Gameweek 16],MATCH($A62,FPL_Results_Extract[[Player]:[Player]],0)),INDEX(Team_Key[[Abbreviation]:[Abbreviation]],MATCH(LEFT(INDEX(FPL_Fixtures_Extract[],MATCH($A62,FPL_Fixtures_Extract[[Player]:[Player]],0),MATCH(FPL_Combined[[#Headers],[Gameweek 16]],FPL_Fixtures_Extract[#Headers],0)),LEN(INDEX(FPL_Fixtures_Extract[],MATCH($A62,FPL_Fixtures_Extract[[Player]:[Player]],0),MATCH(FPL_Combined[[#Headers],[Gameweek 16]],FPL_Fixtures_Extract[#Headers],0)))-4),Team_Key[[Full Name]:[Full Name]],0))&amp;RIGHT(INDEX(FPL_Fixtures_Extract[],MATCH($A62,FPL_Fixtures_Extract[[Player]:[Player]],0),MATCH(FPL_Combined[[#Headers],[Gameweek 16]],FPL_Fixtures_Extract[#Headers],0)),3))</f>
        <v>WBA(H) 2-2</v>
      </c>
      <c r="R62" t="str">
        <f ca="1">IF(RIGHT(FPL_Combined[[#Headers],[Gameweek 17]],2)&lt;$B$622,INDEX(FPL_Results_Extract[Gameweek 17],MATCH($A62,FPL_Results_Extract[[Player]:[Player]],0)),INDEX(Team_Key[[Abbreviation]:[Abbreviation]],MATCH(LEFT(INDEX(FPL_Fixtures_Extract[],MATCH($A62,FPL_Fixtures_Extract[[Player]:[Player]],0),MATCH(FPL_Combined[[#Headers],[Gameweek 17]],FPL_Fixtures_Extract[#Headers],0)),LEN(INDEX(FPL_Fixtures_Extract[],MATCH($A62,FPL_Fixtures_Extract[[Player]:[Player]],0),MATCH(FPL_Combined[[#Headers],[Gameweek 17]],FPL_Fixtures_Extract[#Headers],0)))-4),Team_Key[[Full Name]:[Full Name]],0))&amp;RIGHT(INDEX(FPL_Fixtures_Extract[],MATCH($A62,FPL_Fixtures_Extract[[Player]:[Player]],0),MATCH(FPL_Combined[[#Headers],[Gameweek 17]],FPL_Fixtures_Extract[#Headers],0)),3))</f>
        <v>WAT(A) 0-3</v>
      </c>
      <c r="S62" t="str">
        <f ca="1">IF(RIGHT(FPL_Combined[[#Headers],[Gameweek 18]],2)&lt;$B$622,INDEX(FPL_Results_Extract[Gameweek 18],MATCH($A62,FPL_Results_Extract[[Player]:[Player]],0)),INDEX(Team_Key[[Abbreviation]:[Abbreviation]],MATCH(LEFT(INDEX(FPL_Fixtures_Extract[],MATCH($A62,FPL_Fixtures_Extract[[Player]:[Player]],0),MATCH(FPL_Combined[[#Headers],[Gameweek 18]],FPL_Fixtures_Extract[#Headers],0)),LEN(INDEX(FPL_Fixtures_Extract[],MATCH($A62,FPL_Fixtures_Extract[[Player]:[Player]],0),MATCH(FPL_Combined[[#Headers],[Gameweek 18]],FPL_Fixtures_Extract[#Headers],0)))-4),Team_Key[[Full Name]:[Full Name]],0))&amp;RIGHT(INDEX(FPL_Fixtures_Extract[],MATCH($A62,FPL_Fixtures_Extract[[Player]:[Player]],0),MATCH(FPL_Combined[[#Headers],[Gameweek 18]],FPL_Fixtures_Extract[#Headers],0)),3))</f>
        <v>LEI(H) 1-0</v>
      </c>
      <c r="T62" t="str">
        <f ca="1">IF(RIGHT(FPL_Combined[[#Headers],[Gameweek 19]],2)&lt;$B$622,INDEX(FPL_Results_Extract[Gameweek 19],MATCH($A62,FPL_Results_Extract[[Player]:[Player]],0)),INDEX(Team_Key[[Abbreviation]:[Abbreviation]],MATCH(LEFT(INDEX(FPL_Fixtures_Extract[],MATCH($A62,FPL_Fixtures_Extract[[Player]:[Player]],0),MATCH(FPL_Combined[[#Headers],[Gameweek 19]],FPL_Fixtures_Extract[#Headers],0)),LEN(INDEX(FPL_Fixtures_Extract[],MATCH($A62,FPL_Fixtures_Extract[[Player]:[Player]],0),MATCH(FPL_Combined[[#Headers],[Gameweek 19]],FPL_Fixtures_Extract[#Headers],0)))-4),Team_Key[[Full Name]:[Full Name]],0))&amp;RIGHT(INDEX(FPL_Fixtures_Extract[],MATCH($A62,FPL_Fixtures_Extract[[Player]:[Player]],0),MATCH(FPL_Combined[[#Headers],[Gameweek 19]],FPL_Fixtures_Extract[#Headers],0)),3))</f>
        <v>SUN(A) 1-0</v>
      </c>
      <c r="U62" t="str">
        <f ca="1">IF(RIGHT(FPL_Combined[[#Headers],[Gameweek 20]],2)&lt;$B$622,INDEX(FPL_Results_Extract[Gameweek 20],MATCH($A62,FPL_Results_Extract[[Player]:[Player]],0)),INDEX(Team_Key[[Abbreviation]:[Abbreviation]],MATCH(LEFT(INDEX(FPL_Fixtures_Extract[],MATCH($A62,FPL_Fixtures_Extract[[Player]:[Player]],0),MATCH(FPL_Combined[[#Headers],[Gameweek 20]],FPL_Fixtures_Extract[#Headers],0)),LEN(INDEX(FPL_Fixtures_Extract[],MATCH($A62,FPL_Fixtures_Extract[[Player]:[Player]],0),MATCH(FPL_Combined[[#Headers],[Gameweek 20]],FPL_Fixtures_Extract[#Headers],0)))-4),Team_Key[[Full Name]:[Full Name]],0))&amp;RIGHT(INDEX(FPL_Fixtures_Extract[],MATCH($A62,FPL_Fixtures_Extract[[Player]:[Player]],0),MATCH(FPL_Combined[[#Headers],[Gameweek 20]],FPL_Fixtures_Extract[#Headers],0)),3))</f>
        <v>WHU(A) 0-2</v>
      </c>
      <c r="V62" t="str">
        <f ca="1">IF(RIGHT(FPL_Combined[[#Headers],[Gameweek 21]],2)&lt;$B$622,INDEX(FPL_Results_Extract[Gameweek 21],MATCH($A62,FPL_Results_Extract[[Player]:[Player]],0)),INDEX(Team_Key[[Abbreviation]:[Abbreviation]],MATCH(LEFT(INDEX(FPL_Fixtures_Extract[],MATCH($A62,FPL_Fixtures_Extract[[Player]:[Player]],0),MATCH(FPL_Combined[[#Headers],[Gameweek 21]],FPL_Fixtures_Extract[#Headers],0)),LEN(INDEX(FPL_Fixtures_Extract[],MATCH($A62,FPL_Fixtures_Extract[[Player]:[Player]],0),MATCH(FPL_Combined[[#Headers],[Gameweek 21]],FPL_Fixtures_Extract[#Headers],0)))-4),Team_Key[[Full Name]:[Full Name]],0))&amp;RIGHT(INDEX(FPL_Fixtures_Extract[],MATCH($A62,FPL_Fixtures_Extract[[Player]:[Player]],0),MATCH(FPL_Combined[[#Headers],[Gameweek 21]],FPL_Fixtures_Extract[#Headers],0)),3))</f>
        <v>ARS(H) 3-3</v>
      </c>
      <c r="W62" t="str">
        <f ca="1">IF(RIGHT(FPL_Combined[[#Headers],[Gameweek 22]],2)&lt;$B$622,INDEX(FPL_Results_Extract[Gameweek 22],MATCH($A62,FPL_Results_Extract[[Player]:[Player]],0)),INDEX(Team_Key[[Abbreviation]:[Abbreviation]],MATCH(LEFT(INDEX(FPL_Fixtures_Extract[],MATCH($A62,FPL_Fixtures_Extract[[Player]:[Player]],0),MATCH(FPL_Combined[[#Headers],[Gameweek 22]],FPL_Fixtures_Extract[#Headers],0)),LEN(INDEX(FPL_Fixtures_Extract[],MATCH($A62,FPL_Fixtures_Extract[[Player]:[Player]],0),MATCH(FPL_Combined[[#Headers],[Gameweek 22]],FPL_Fixtures_Extract[#Headers],0)))-4),Team_Key[[Full Name]:[Full Name]],0))&amp;RIGHT(INDEX(FPL_Fixtures_Extract[],MATCH($A62,FPL_Fixtures_Extract[[Player]:[Player]],0),MATCH(FPL_Combined[[#Headers],[Gameweek 22]],FPL_Fixtures_Extract[#Headers],0)),3))</f>
        <v>MUN(H) 0-1</v>
      </c>
      <c r="X62" t="str">
        <f ca="1">IF(RIGHT(FPL_Combined[[#Headers],[Gameweek 23]],2)&lt;$B$622,INDEX(FPL_Results_Extract[Gameweek 23],MATCH($A62,FPL_Results_Extract[[Player]:[Player]],0)),INDEX(Team_Key[[Abbreviation]:[Abbreviation]],MATCH(LEFT(INDEX(FPL_Fixtures_Extract[],MATCH($A62,FPL_Fixtures_Extract[[Player]:[Player]],0),MATCH(FPL_Combined[[#Headers],[Gameweek 23]],FPL_Fixtures_Extract[#Headers],0)),LEN(INDEX(FPL_Fixtures_Extract[],MATCH($A62,FPL_Fixtures_Extract[[Player]:[Player]],0),MATCH(FPL_Combined[[#Headers],[Gameweek 23]],FPL_Fixtures_Extract[#Headers],0)))-4),Team_Key[[Full Name]:[Full Name]],0))&amp;RIGHT(INDEX(FPL_Fixtures_Extract[],MATCH($A62,FPL_Fixtures_Extract[[Player]:[Player]],0),MATCH(FPL_Combined[[#Headers],[Gameweek 23]],FPL_Fixtures_Extract[#Headers],0)),3))</f>
        <v>NOR(A) 5-4</v>
      </c>
      <c r="Y62" t="str">
        <f ca="1">IF(RIGHT(FPL_Combined[[#Headers],[Gameweek 24]],2)&lt;$B$622,INDEX(FPL_Results_Extract[Team],MATCH($A62,FPL_Results_Extract[[Player]:[Player]],0)),INDEX(Team_Key[[Abbreviation]:[Abbreviation]],MATCH(LEFT(INDEX(FPL_Fixtures_Extract[],MATCH($A62,FPL_Fixtures_Extract[[Player]:[Player]],0),MATCH(FPL_Combined[[#Headers],[Gameweek 24]],FPL_Fixtures_Extract[#Headers],0)),LEN(INDEX(FPL_Fixtures_Extract[],MATCH($A62,FPL_Fixtures_Extract[[Player]:[Player]],0),MATCH(FPL_Combined[[#Headers],[Gameweek 24]],FPL_Fixtures_Extract[#Headers],0)))-4),Team_Key[[Full Name]:[Full Name]],0))&amp;RIGHT(INDEX(FPL_Fixtures_Extract[],MATCH($A62,FPL_Fixtures_Extract[[Player]:[Player]],0),MATCH(FPL_Combined[[#Headers],[Gameweek 24]],FPL_Fixtures_Extract[#Headers],0)),3))</f>
        <v>LIV</v>
      </c>
      <c r="Z62" t="str">
        <f ca="1">IF(RIGHT(FPL_Combined[[#Headers],[Gameweek 25]],2)&lt;$B$622,INDEX(FPL_Results_Extract[Player],MATCH($A62,FPL_Results_Extract[[Player]:[Player]],0)),INDEX(Team_Key[[Abbreviation]:[Abbreviation]],MATCH(LEFT(INDEX(FPL_Fixtures_Extract[],MATCH($A62,FPL_Fixtures_Extract[[Player]:[Player]],0),MATCH(FPL_Combined[[#Headers],[Gameweek 25]],FPL_Fixtures_Extract[#Headers],0)),LEN(INDEX(FPL_Fixtures_Extract[],MATCH($A62,FPL_Fixtures_Extract[[Player]:[Player]],0),MATCH(FPL_Combined[[#Headers],[Gameweek 25]],FPL_Fixtures_Extract[#Headers],0)))-4),Team_Key[[Full Name]:[Full Name]],0))&amp;RIGHT(INDEX(FPL_Fixtures_Extract[],MATCH($A62,FPL_Fixtures_Extract[[Player]:[Player]],0),MATCH(FPL_Combined[[#Headers],[Gameweek 25]],FPL_Fixtures_Extract[#Headers],0)),3))</f>
        <v>Benteke</v>
      </c>
      <c r="AA62" t="str">
        <f ca="1">IF(RIGHT(FPL_Combined[[#Headers],[Gameweek 26]],2)&lt;$B$622,INDEX(FPL_Results_Extract[Gameweek 01],MATCH($A62,FPL_Results_Extract[[Player]:[Player]],0)),INDEX(Team_Key[[Abbreviation]:[Abbreviation]],MATCH(LEFT(INDEX(FPL_Fixtures_Extract[],MATCH($A62,FPL_Fixtures_Extract[[Player]:[Player]],0),MATCH(FPL_Combined[[#Headers],[Gameweek 26]],FPL_Fixtures_Extract[#Headers],0)),LEN(INDEX(FPL_Fixtures_Extract[],MATCH($A62,FPL_Fixtures_Extract[[Player]:[Player]],0),MATCH(FPL_Combined[[#Headers],[Gameweek 26]],FPL_Fixtures_Extract[#Headers],0)))-4),Team_Key[[Full Name]:[Full Name]],0))&amp;RIGHT(INDEX(FPL_Fixtures_Extract[],MATCH($A62,FPL_Fixtures_Extract[[Player]:[Player]],0),MATCH(FPL_Combined[[#Headers],[Gameweek 26]],FPL_Fixtures_Extract[#Headers],0)),3))</f>
        <v>STK(A) 1-0</v>
      </c>
      <c r="AB62" t="str">
        <f ca="1">IF(RIGHT(FPL_Combined[[#Headers],[Gameweek 27]],2)&lt;$B$622,INDEX(FPL_Results_Extract[Gameweek 02],MATCH($A62,FPL_Results_Extract[[Player]:[Player]],0)),INDEX(Team_Key[[Abbreviation]:[Abbreviation]],MATCH(LEFT(INDEX(FPL_Fixtures_Extract[],MATCH($A62,FPL_Fixtures_Extract[[Player]:[Player]],0),MATCH(FPL_Combined[[#Headers],[Gameweek 27]],FPL_Fixtures_Extract[#Headers],0)),LEN(INDEX(FPL_Fixtures_Extract[],MATCH($A62,FPL_Fixtures_Extract[[Player]:[Player]],0),MATCH(FPL_Combined[[#Headers],[Gameweek 27]],FPL_Fixtures_Extract[#Headers],0)))-4),Team_Key[[Full Name]:[Full Name]],0))&amp;RIGHT(INDEX(FPL_Fixtures_Extract[],MATCH($A62,FPL_Fixtures_Extract[[Player]:[Player]],0),MATCH(FPL_Combined[[#Headers],[Gameweek 27]],FPL_Fixtures_Extract[#Headers],0)),3))</f>
        <v>BOU(H) 1-0</v>
      </c>
      <c r="AC62" t="str">
        <f ca="1">IF(RIGHT(FPL_Combined[[#Headers],[Gameweek 28]],2)&lt;$B$622,INDEX(FPL_Results_Extract[Gameweek 03],MATCH($A62,FPL_Results_Extract[[Player]:[Player]],0)),INDEX(Team_Key[[Abbreviation]:[Abbreviation]],MATCH(LEFT(INDEX(FPL_Fixtures_Extract[],MATCH($A62,FPL_Fixtures_Extract[[Player]:[Player]],0),MATCH(FPL_Combined[[#Headers],[Gameweek 28]],FPL_Fixtures_Extract[#Headers],0)),LEN(INDEX(FPL_Fixtures_Extract[],MATCH($A62,FPL_Fixtures_Extract[[Player]:[Player]],0),MATCH(FPL_Combined[[#Headers],[Gameweek 28]],FPL_Fixtures_Extract[#Headers],0)))-4),Team_Key[[Full Name]:[Full Name]],0))&amp;RIGHT(INDEX(FPL_Fixtures_Extract[],MATCH($A62,FPL_Fixtures_Extract[[Player]:[Player]],0),MATCH(FPL_Combined[[#Headers],[Gameweek 28]],FPL_Fixtures_Extract[#Headers],0)),3))</f>
        <v>ARS(A) 0-0</v>
      </c>
      <c r="AD62" t="str">
        <f ca="1">IF(RIGHT(FPL_Combined[[#Headers],[Gameweek 29]],2)&lt;$B$622,INDEX(FPL_Results_Extract[Gameweek 04],MATCH($A62,FPL_Results_Extract[[Player]:[Player]],0)),INDEX(Team_Key[[Abbreviation]:[Abbreviation]],MATCH(LEFT(INDEX(FPL_Fixtures_Extract[],MATCH($A62,FPL_Fixtures_Extract[[Player]:[Player]],0),MATCH(FPL_Combined[[#Headers],[Gameweek 29]],FPL_Fixtures_Extract[#Headers],0)),LEN(INDEX(FPL_Fixtures_Extract[],MATCH($A62,FPL_Fixtures_Extract[[Player]:[Player]],0),MATCH(FPL_Combined[[#Headers],[Gameweek 29]],FPL_Fixtures_Extract[#Headers],0)))-4),Team_Key[[Full Name]:[Full Name]],0))&amp;RIGHT(INDEX(FPL_Fixtures_Extract[],MATCH($A62,FPL_Fixtures_Extract[[Player]:[Player]],0),MATCH(FPL_Combined[[#Headers],[Gameweek 29]],FPL_Fixtures_Extract[#Headers],0)),3))</f>
        <v>CRY(A)</v>
      </c>
      <c r="AE62" t="e">
        <f ca="1">IF(RIGHT(FPL_Combined[[#Headers],[Gameweek 30]],2)&lt;$B$622,INDEX(FPL_Results_Extract[Gameweek 05],MATCH($A62,FPL_Results_Extract[[Player]:[Player]],0)),INDEX(Team_Key[[Abbreviation]:[Abbreviation]],MATCH(LEFT(INDEX(FPL_Fixtures_Extract[],MATCH($A62,FPL_Fixtures_Extract[[Player]:[Player]],0),MATCH(FPL_Combined[[#Headers],[Gameweek 30]],FPL_Fixtures_Extract[#Headers],0)),LEN(INDEX(FPL_Fixtures_Extract[],MATCH($A62,FPL_Fixtures_Extract[[Player]:[Player]],0),MATCH(FPL_Combined[[#Headers],[Gameweek 30]],FPL_Fixtures_Extract[#Headers],0)))-4),Team_Key[[Full Name]:[Full Name]],0))&amp;RIGHT(INDEX(FPL_Fixtures_Extract[],MATCH($A62,FPL_Fixtures_Extract[[Player]:[Player]],0),MATCH(FPL_Combined[[#Headers],[Gameweek 30]],FPL_Fixtures_Extract[#Headers],0)),3))</f>
        <v>#VALUE!</v>
      </c>
      <c r="AF62" t="str">
        <f ca="1">IF(RIGHT(FPL_Combined[[#Headers],[Gameweek 31]],2)&lt;$B$622,INDEX(FPL_Results_Extract[Gameweek 06],MATCH($A62,FPL_Results_Extract[[Player]:[Player]],0)),INDEX(Team_Key[[Abbreviation]:[Abbreviation]],MATCH(LEFT(INDEX(FPL_Fixtures_Extract[],MATCH($A62,FPL_Fixtures_Extract[[Player]:[Player]],0),MATCH(FPL_Combined[[#Headers],[Gameweek 31]],FPL_Fixtures_Extract[#Headers],0)),LEN(INDEX(FPL_Fixtures_Extract[],MATCH($A62,FPL_Fixtures_Extract[[Player]:[Player]],0),MATCH(FPL_Combined[[#Headers],[Gameweek 31]],FPL_Fixtures_Extract[#Headers],0)))-4),Team_Key[[Full Name]:[Full Name]],0))&amp;RIGHT(INDEX(FPL_Fixtures_Extract[],MATCH($A62,FPL_Fixtures_Extract[[Player]:[Player]],0),MATCH(FPL_Combined[[#Headers],[Gameweek 31]],FPL_Fixtures_Extract[#Headers],0)),3))</f>
        <v>SOU(A)</v>
      </c>
      <c r="AG62" t="str">
        <f ca="1">IF(RIGHT(FPL_Combined[[#Headers],[Gameweek 32]],2)&lt;$B$622,INDEX(FPL_Results_Extract[Gameweek 07],MATCH($A62,FPL_Results_Extract[[Player]:[Player]],0)),INDEX(Team_Key[[Abbreviation]:[Abbreviation]],MATCH(LEFT(INDEX(FPL_Fixtures_Extract[],MATCH($A62,FPL_Fixtures_Extract[[Player]:[Player]],0),MATCH(FPL_Combined[[#Headers],[Gameweek 32]],FPL_Fixtures_Extract[#Headers],0)),LEN(INDEX(FPL_Fixtures_Extract[],MATCH($A62,FPL_Fixtures_Extract[[Player]:[Player]],0),MATCH(FPL_Combined[[#Headers],[Gameweek 32]],FPL_Fixtures_Extract[#Headers],0)))-4),Team_Key[[Full Name]:[Full Name]],0))&amp;RIGHT(INDEX(FPL_Fixtures_Extract[],MATCH($A62,FPL_Fixtures_Extract[[Player]:[Player]],0),MATCH(FPL_Combined[[#Headers],[Gameweek 32]],FPL_Fixtures_Extract[#Headers],0)),3))</f>
        <v>TOT(H)</v>
      </c>
      <c r="AH62" t="str">
        <f ca="1">IF(RIGHT(FPL_Combined[[#Headers],[Gameweek 33]],2)&lt;$B$622,INDEX(FPL_Results_Extract[Gameweek 08],MATCH($A62,FPL_Results_Extract[[Player]:[Player]],0)),INDEX(Team_Key[[Abbreviation]:[Abbreviation]],MATCH(LEFT(INDEX(FPL_Fixtures_Extract[],MATCH($A62,FPL_Fixtures_Extract[[Player]:[Player]],0),MATCH(FPL_Combined[[#Headers],[Gameweek 33]],FPL_Fixtures_Extract[#Headers],0)),LEN(INDEX(FPL_Fixtures_Extract[],MATCH($A62,FPL_Fixtures_Extract[[Player]:[Player]],0),MATCH(FPL_Combined[[#Headers],[Gameweek 33]],FPL_Fixtures_Extract[#Headers],0)))-4),Team_Key[[Full Name]:[Full Name]],0))&amp;RIGHT(INDEX(FPL_Fixtures_Extract[],MATCH($A62,FPL_Fixtures_Extract[[Player]:[Player]],0),MATCH(FPL_Combined[[#Headers],[Gameweek 33]],FPL_Fixtures_Extract[#Headers],0)),3))</f>
        <v>STK(H)</v>
      </c>
      <c r="AI62" t="str">
        <f ca="1">IF(RIGHT(FPL_Combined[[#Headers],[Gameweek 34]],2)&lt;$B$622,INDEX(FPL_Results_Extract[Gameweek 09],MATCH($A62,FPL_Results_Extract[[Player]:[Player]],0)),INDEX(Team_Key[[Abbreviation]:[Abbreviation]],MATCH(LEFT(INDEX(FPL_Fixtures_Extract[],MATCH($A62,FPL_Fixtures_Extract[[Player]:[Player]],0),MATCH(FPL_Combined[[#Headers],[Gameweek 34]],FPL_Fixtures_Extract[#Headers],0)),LEN(INDEX(FPL_Fixtures_Extract[],MATCH($A62,FPL_Fixtures_Extract[[Player]:[Player]],0),MATCH(FPL_Combined[[#Headers],[Gameweek 34]],FPL_Fixtures_Extract[#Headers],0)))-4),Team_Key[[Full Name]:[Full Name]],0))&amp;RIGHT(INDEX(FPL_Fixtures_Extract[],MATCH($A62,FPL_Fixtures_Extract[[Player]:[Player]],0),MATCH(FPL_Combined[[#Headers],[Gameweek 34]],FPL_Fixtures_Extract[#Headers],0)),3))</f>
        <v>BOU(A)</v>
      </c>
      <c r="AJ62" t="str">
        <f ca="1">IF(RIGHT(FPL_Combined[[#Headers],[Gameweek 35]],2)&lt;$B$622,INDEX(FPL_Results_Extract[Gameweek 10],MATCH($A62,FPL_Results_Extract[[Player]:[Player]],0)),INDEX(Team_Key[[Abbreviation]:[Abbreviation]],MATCH(LEFT(INDEX(FPL_Fixtures_Extract[],MATCH($A62,FPL_Fixtures_Extract[[Player]:[Player]],0),MATCH(FPL_Combined[[#Headers],[Gameweek 35]],FPL_Fixtures_Extract[#Headers],0)),LEN(INDEX(FPL_Fixtures_Extract[],MATCH($A62,FPL_Fixtures_Extract[[Player]:[Player]],0),MATCH(FPL_Combined[[#Headers],[Gameweek 35]],FPL_Fixtures_Extract[#Headers],0)))-4),Team_Key[[Full Name]:[Full Name]],0))&amp;RIGHT(INDEX(FPL_Fixtures_Extract[],MATCH($A62,FPL_Fixtures_Extract[[Player]:[Player]],0),MATCH(FPL_Combined[[#Headers],[Gameweek 35]],FPL_Fixtures_Extract[#Headers],0)),3))</f>
        <v>NEW(H)</v>
      </c>
      <c r="AK62" t="str">
        <f ca="1">IF(RIGHT(FPL_Combined[[#Headers],[Gameweek 36]],2)&lt;$B$622,INDEX(FPL_Results_Extract[Gameweek 11],MATCH($A62,FPL_Results_Extract[[Player]:[Player]],0)),INDEX(Team_Key[[Abbreviation]:[Abbreviation]],MATCH(LEFT(INDEX(FPL_Fixtures_Extract[],MATCH($A62,FPL_Fixtures_Extract[[Player]:[Player]],0),MATCH(FPL_Combined[[#Headers],[Gameweek 36]],FPL_Fixtures_Extract[#Headers],0)),LEN(INDEX(FPL_Fixtures_Extract[],MATCH($A62,FPL_Fixtures_Extract[[Player]:[Player]],0),MATCH(FPL_Combined[[#Headers],[Gameweek 36]],FPL_Fixtures_Extract[#Headers],0)))-4),Team_Key[[Full Name]:[Full Name]],0))&amp;RIGHT(INDEX(FPL_Fixtures_Extract[],MATCH($A62,FPL_Fixtures_Extract[[Player]:[Player]],0),MATCH(FPL_Combined[[#Headers],[Gameweek 36]],FPL_Fixtures_Extract[#Headers],0)),3))</f>
        <v>SWA(A)</v>
      </c>
      <c r="AL62" t="str">
        <f ca="1">IF(RIGHT(FPL_Combined[[#Headers],[Gameweek 37]],2)&lt;$B$622,INDEX(FPL_Results_Extract[Gameweek 12],MATCH($A62,FPL_Results_Extract[[Player]:[Player]],0)),INDEX(Team_Key[[Abbreviation]:[Abbreviation]],MATCH(LEFT(INDEX(FPL_Fixtures_Extract[],MATCH($A62,FPL_Fixtures_Extract[[Player]:[Player]],0),MATCH(FPL_Combined[[#Headers],[Gameweek 37]],FPL_Fixtures_Extract[#Headers],0)),LEN(INDEX(FPL_Fixtures_Extract[],MATCH($A62,FPL_Fixtures_Extract[[Player]:[Player]],0),MATCH(FPL_Combined[[#Headers],[Gameweek 37]],FPL_Fixtures_Extract[#Headers],0)))-4),Team_Key[[Full Name]:[Full Name]],0))&amp;RIGHT(INDEX(FPL_Fixtures_Extract[],MATCH($A62,FPL_Fixtures_Extract[[Player]:[Player]],0),MATCH(FPL_Combined[[#Headers],[Gameweek 37]],FPL_Fixtures_Extract[#Headers],0)),3))</f>
        <v>WAT(H)</v>
      </c>
      <c r="AM62" t="str">
        <f ca="1">IF(RIGHT(FPL_Combined[[#Headers],[Gameweek 38]],2)&lt;$B$622,INDEX(FPL_Results_Extract[Gameweek 13],MATCH($A62,FPL_Results_Extract[[Player]:[Player]],0)),INDEX(Team_Key[[Abbreviation]:[Abbreviation]],MATCH(LEFT(INDEX(FPL_Fixtures_Extract[],MATCH($A62,FPL_Fixtures_Extract[[Player]:[Player]],0),MATCH(FPL_Combined[[#Headers],[Gameweek 38]],FPL_Fixtures_Extract[#Headers],0)),LEN(INDEX(FPL_Fixtures_Extract[],MATCH($A62,FPL_Fixtures_Extract[[Player]:[Player]],0),MATCH(FPL_Combined[[#Headers],[Gameweek 38]],FPL_Fixtures_Extract[#Headers],0)))-4),Team_Key[[Full Name]:[Full Name]],0))&amp;RIGHT(INDEX(FPL_Fixtures_Extract[],MATCH($A62,FPL_Fixtures_Extract[[Player]:[Player]],0),MATCH(FPL_Combined[[#Headers],[Gameweek 38]],FPL_Fixtures_Extract[#Headers],0)),3))</f>
        <v>WBA(A)</v>
      </c>
    </row>
    <row r="63" spans="1:39" x14ac:dyDescent="0.45">
      <c r="A63" t="s">
        <v>402</v>
      </c>
      <c r="B63" t="str">
        <f ca="1">IF(RIGHT(FPL_Combined[[#Headers],[Gameweek 01]],2)&lt;$B$622,INDEX(FPL_Results_Extract[Gameweek 01],MATCH($A63,FPL_Results_Extract[[Player]:[Player]],0)),INDEX(Team_Key[[Abbreviation]:[Abbreviation]],MATCH(LEFT(INDEX(FPL_Fixtures_Extract[],MATCH($A63,FPL_Fixtures_Extract[[Player]:[Player]],0),MATCH(FPL_Combined[[#Headers],[Gameweek 01]],FPL_Fixtures_Extract[#Headers],0)),LEN(INDEX(FPL_Fixtures_Extract[],MATCH($A63,FPL_Fixtures_Extract[[Player]:[Player]],0),MATCH(FPL_Combined[[#Headers],[Gameweek 01]],FPL_Fixtures_Extract[#Headers],0)))-4),Team_Key[[Full Name]:[Full Name]],0))&amp;RIGHT(INDEX(FPL_Fixtures_Extract[],MATCH($A63,FPL_Fixtures_Extract[[Player]:[Player]],0),MATCH(FPL_Combined[[#Headers],[Gameweek 01]],FPL_Fixtures_Extract[#Headers],0)),3))</f>
        <v>MCI(H) 0-3</v>
      </c>
      <c r="C63" t="str">
        <f ca="1">IF(RIGHT(FPL_Combined[[#Headers],[Gameweek 02]],2)&lt;$B$622,INDEX(FPL_Results_Extract[Gameweek 02],MATCH($A63,FPL_Results_Extract[[Player]:[Player]],0)),INDEX(Team_Key[[Abbreviation]:[Abbreviation]],MATCH(LEFT(INDEX(FPL_Fixtures_Extract[],MATCH($A63,FPL_Fixtures_Extract[[Player]:[Player]],0),MATCH(FPL_Combined[[#Headers],[Gameweek 02]],FPL_Fixtures_Extract[#Headers],0)),LEN(INDEX(FPL_Fixtures_Extract[],MATCH($A63,FPL_Fixtures_Extract[[Player]:[Player]],0),MATCH(FPL_Combined[[#Headers],[Gameweek 02]],FPL_Fixtures_Extract[#Headers],0)))-4),Team_Key[[Full Name]:[Full Name]],0))&amp;RIGHT(INDEX(FPL_Fixtures_Extract[],MATCH($A63,FPL_Fixtures_Extract[[Player]:[Player]],0),MATCH(FPL_Combined[[#Headers],[Gameweek 02]],FPL_Fixtures_Extract[#Headers],0)),3))</f>
        <v>WAT(A) 0-0</v>
      </c>
      <c r="D63" t="str">
        <f ca="1">IF(RIGHT(FPL_Combined[[#Headers],[Gameweek 03]],2)&lt;$B$622,INDEX(FPL_Results_Extract[Gameweek 03],MATCH($A63,FPL_Results_Extract[[Player]:[Player]],0)),INDEX(Team_Key[[Abbreviation]:[Abbreviation]],MATCH(LEFT(INDEX(FPL_Fixtures_Extract[],MATCH($A63,FPL_Fixtures_Extract[[Player]:[Player]],0),MATCH(FPL_Combined[[#Headers],[Gameweek 03]],FPL_Fixtures_Extract[#Headers],0)),LEN(INDEX(FPL_Fixtures_Extract[],MATCH($A63,FPL_Fixtures_Extract[[Player]:[Player]],0),MATCH(FPL_Combined[[#Headers],[Gameweek 03]],FPL_Fixtures_Extract[#Headers],0)))-4),Team_Key[[Full Name]:[Full Name]],0))&amp;RIGHT(INDEX(FPL_Fixtures_Extract[],MATCH($A63,FPL_Fixtures_Extract[[Player]:[Player]],0),MATCH(FPL_Combined[[#Headers],[Gameweek 03]],FPL_Fixtures_Extract[#Headers],0)),3))</f>
        <v>CHE(H) 2-3</v>
      </c>
      <c r="E63" t="str">
        <f ca="1">IF(RIGHT(FPL_Combined[[#Headers],[Gameweek 04]],2)&lt;$B$622,INDEX(FPL_Results_Extract[Gameweek 04],MATCH($A63,FPL_Results_Extract[[Player]:[Player]],0)),INDEX(Team_Key[[Abbreviation]:[Abbreviation]],MATCH(LEFT(INDEX(FPL_Fixtures_Extract[],MATCH($A63,FPL_Fixtures_Extract[[Player]:[Player]],0),MATCH(FPL_Combined[[#Headers],[Gameweek 04]],FPL_Fixtures_Extract[#Headers],0)),LEN(INDEX(FPL_Fixtures_Extract[],MATCH($A63,FPL_Fixtures_Extract[[Player]:[Player]],0),MATCH(FPL_Combined[[#Headers],[Gameweek 04]],FPL_Fixtures_Extract[#Headers],0)))-4),Team_Key[[Full Name]:[Full Name]],0))&amp;RIGHT(INDEX(FPL_Fixtures_Extract[],MATCH($A63,FPL_Fixtures_Extract[[Player]:[Player]],0),MATCH(FPL_Combined[[#Headers],[Gameweek 04]],FPL_Fixtures_Extract[#Headers],0)),3))</f>
        <v>STK(A) 1-0</v>
      </c>
      <c r="F63" t="str">
        <f ca="1">IF(RIGHT(FPL_Combined[[#Headers],[Gameweek 05]],2)&lt;$B$622,INDEX(FPL_Results_Extract[Gameweek 05],MATCH($A63,FPL_Results_Extract[[Player]:[Player]],0)),INDEX(Team_Key[[Abbreviation]:[Abbreviation]],MATCH(LEFT(INDEX(FPL_Fixtures_Extract[],MATCH($A63,FPL_Fixtures_Extract[[Player]:[Player]],0),MATCH(FPL_Combined[[#Headers],[Gameweek 05]],FPL_Fixtures_Extract[#Headers],0)),LEN(INDEX(FPL_Fixtures_Extract[],MATCH($A63,FPL_Fixtures_Extract[[Player]:[Player]],0),MATCH(FPL_Combined[[#Headers],[Gameweek 05]],FPL_Fixtures_Extract[#Headers],0)))-4),Team_Key[[Full Name]:[Full Name]],0))&amp;RIGHT(INDEX(FPL_Fixtures_Extract[],MATCH($A63,FPL_Fixtures_Extract[[Player]:[Player]],0),MATCH(FPL_Combined[[#Headers],[Gameweek 05]],FPL_Fixtures_Extract[#Headers],0)),3))</f>
        <v>SOU(H) 0-0</v>
      </c>
      <c r="G63" t="str">
        <f ca="1">IF(RIGHT(FPL_Combined[[#Headers],[Gameweek 06]],2)&lt;$B$622,INDEX(FPL_Results_Extract[Gameweek 06],MATCH($A63,FPL_Results_Extract[[Player]:[Player]],0)),INDEX(Team_Key[[Abbreviation]:[Abbreviation]],MATCH(LEFT(INDEX(FPL_Fixtures_Extract[],MATCH($A63,FPL_Fixtures_Extract[[Player]:[Player]],0),MATCH(FPL_Combined[[#Headers],[Gameweek 06]],FPL_Fixtures_Extract[#Headers],0)),LEN(INDEX(FPL_Fixtures_Extract[],MATCH($A63,FPL_Fixtures_Extract[[Player]:[Player]],0),MATCH(FPL_Combined[[#Headers],[Gameweek 06]],FPL_Fixtures_Extract[#Headers],0)))-4),Team_Key[[Full Name]:[Full Name]],0))&amp;RIGHT(INDEX(FPL_Fixtures_Extract[],MATCH($A63,FPL_Fixtures_Extract[[Player]:[Player]],0),MATCH(FPL_Combined[[#Headers],[Gameweek 06]],FPL_Fixtures_Extract[#Headers],0)),3))</f>
        <v>AVL(A) 1-0</v>
      </c>
      <c r="H63" t="str">
        <f ca="1">IF(RIGHT(FPL_Combined[[#Headers],[Gameweek 07]],2)&lt;$B$622,INDEX(FPL_Results_Extract[Gameweek 07],MATCH($A63,FPL_Results_Extract[[Player]:[Player]],0)),INDEX(Team_Key[[Abbreviation]:[Abbreviation]],MATCH(LEFT(INDEX(FPL_Fixtures_Extract[],MATCH($A63,FPL_Fixtures_Extract[[Player]:[Player]],0),MATCH(FPL_Combined[[#Headers],[Gameweek 07]],FPL_Fixtures_Extract[#Headers],0)),LEN(INDEX(FPL_Fixtures_Extract[],MATCH($A63,FPL_Fixtures_Extract[[Player]:[Player]],0),MATCH(FPL_Combined[[#Headers],[Gameweek 07]],FPL_Fixtures_Extract[#Headers],0)))-4),Team_Key[[Full Name]:[Full Name]],0))&amp;RIGHT(INDEX(FPL_Fixtures_Extract[],MATCH($A63,FPL_Fixtures_Extract[[Player]:[Player]],0),MATCH(FPL_Combined[[#Headers],[Gameweek 07]],FPL_Fixtures_Extract[#Headers],0)),3))</f>
        <v>EVE(H) 2-3</v>
      </c>
      <c r="I63" t="str">
        <f ca="1">IF(RIGHT(FPL_Combined[[#Headers],[Gameweek 08]],2)&lt;$B$622,INDEX(FPL_Results_Extract[Gameweek 08],MATCH($A63,FPL_Results_Extract[[Player]:[Player]],0)),INDEX(Team_Key[[Abbreviation]:[Abbreviation]],MATCH(LEFT(INDEX(FPL_Fixtures_Extract[],MATCH($A63,FPL_Fixtures_Extract[[Player]:[Player]],0),MATCH(FPL_Combined[[#Headers],[Gameweek 08]],FPL_Fixtures_Extract[#Headers],0)),LEN(INDEX(FPL_Fixtures_Extract[],MATCH($A63,FPL_Fixtures_Extract[[Player]:[Player]],0),MATCH(FPL_Combined[[#Headers],[Gameweek 08]],FPL_Fixtures_Extract[#Headers],0)))-4),Team_Key[[Full Name]:[Full Name]],0))&amp;RIGHT(INDEX(FPL_Fixtures_Extract[],MATCH($A63,FPL_Fixtures_Extract[[Player]:[Player]],0),MATCH(FPL_Combined[[#Headers],[Gameweek 08]],FPL_Fixtures_Extract[#Headers],0)),3))</f>
        <v>CRY(A) 0-2</v>
      </c>
      <c r="J63" t="str">
        <f ca="1">IF(RIGHT(FPL_Combined[[#Headers],[Gameweek 09]],2)&lt;$B$622,INDEX(FPL_Results_Extract[Gameweek 09],MATCH($A63,FPL_Results_Extract[[Player]:[Player]],0)),INDEX(Team_Key[[Abbreviation]:[Abbreviation]],MATCH(LEFT(INDEX(FPL_Fixtures_Extract[],MATCH($A63,FPL_Fixtures_Extract[[Player]:[Player]],0),MATCH(FPL_Combined[[#Headers],[Gameweek 09]],FPL_Fixtures_Extract[#Headers],0)),LEN(INDEX(FPL_Fixtures_Extract[],MATCH($A63,FPL_Fixtures_Extract[[Player]:[Player]],0),MATCH(FPL_Combined[[#Headers],[Gameweek 09]],FPL_Fixtures_Extract[#Headers],0)))-4),Team_Key[[Full Name]:[Full Name]],0))&amp;RIGHT(INDEX(FPL_Fixtures_Extract[],MATCH($A63,FPL_Fixtures_Extract[[Player]:[Player]],0),MATCH(FPL_Combined[[#Headers],[Gameweek 09]],FPL_Fixtures_Extract[#Headers],0)),3))</f>
        <v>SUN(H) 1-0</v>
      </c>
      <c r="K63" t="str">
        <f ca="1">IF(RIGHT(FPL_Combined[[#Headers],[Gameweek 10]],2)&lt;$B$622,INDEX(FPL_Results_Extract[Gameweek 10],MATCH($A63,FPL_Results_Extract[[Player]:[Player]],0)),INDEX(Team_Key[[Abbreviation]:[Abbreviation]],MATCH(LEFT(INDEX(FPL_Fixtures_Extract[],MATCH($A63,FPL_Fixtures_Extract[[Player]:[Player]],0),MATCH(FPL_Combined[[#Headers],[Gameweek 10]],FPL_Fixtures_Extract[#Headers],0)),LEN(INDEX(FPL_Fixtures_Extract[],MATCH($A63,FPL_Fixtures_Extract[[Player]:[Player]],0),MATCH(FPL_Combined[[#Headers],[Gameweek 10]],FPL_Fixtures_Extract[#Headers],0)))-4),Team_Key[[Full Name]:[Full Name]],0))&amp;RIGHT(INDEX(FPL_Fixtures_Extract[],MATCH($A63,FPL_Fixtures_Extract[[Player]:[Player]],0),MATCH(FPL_Combined[[#Headers],[Gameweek 10]],FPL_Fixtures_Extract[#Headers],0)),3))</f>
        <v>NOR(A) 1-0</v>
      </c>
      <c r="L63" t="str">
        <f ca="1">IF(RIGHT(FPL_Combined[[#Headers],[Gameweek 11]],2)&lt;$B$622,INDEX(FPL_Results_Extract[Gameweek 11],MATCH($A63,FPL_Results_Extract[[Player]:[Player]],0)),INDEX(Team_Key[[Abbreviation]:[Abbreviation]],MATCH(LEFT(INDEX(FPL_Fixtures_Extract[],MATCH($A63,FPL_Fixtures_Extract[[Player]:[Player]],0),MATCH(FPL_Combined[[#Headers],[Gameweek 11]],FPL_Fixtures_Extract[#Headers],0)),LEN(INDEX(FPL_Fixtures_Extract[],MATCH($A63,FPL_Fixtures_Extract[[Player]:[Player]],0),MATCH(FPL_Combined[[#Headers],[Gameweek 11]],FPL_Fixtures_Extract[#Headers],0)))-4),Team_Key[[Full Name]:[Full Name]],0))&amp;RIGHT(INDEX(FPL_Fixtures_Extract[],MATCH($A63,FPL_Fixtures_Extract[[Player]:[Player]],0),MATCH(FPL_Combined[[#Headers],[Gameweek 11]],FPL_Fixtures_Extract[#Headers],0)),3))</f>
        <v>LEI(H) 2-3</v>
      </c>
      <c r="M63" t="str">
        <f ca="1">IF(RIGHT(FPL_Combined[[#Headers],[Gameweek 12]],2)&lt;$B$622,INDEX(FPL_Results_Extract[Gameweek 12],MATCH($A63,FPL_Results_Extract[[Player]:[Player]],0)),INDEX(Team_Key[[Abbreviation]:[Abbreviation]],MATCH(LEFT(INDEX(FPL_Fixtures_Extract[],MATCH($A63,FPL_Fixtures_Extract[[Player]:[Player]],0),MATCH(FPL_Combined[[#Headers],[Gameweek 12]],FPL_Fixtures_Extract[#Headers],0)),LEN(INDEX(FPL_Fixtures_Extract[],MATCH($A63,FPL_Fixtures_Extract[[Player]:[Player]],0),MATCH(FPL_Combined[[#Headers],[Gameweek 12]],FPL_Fixtures_Extract[#Headers],0)))-4),Team_Key[[Full Name]:[Full Name]],0))&amp;RIGHT(INDEX(FPL_Fixtures_Extract[],MATCH($A63,FPL_Fixtures_Extract[[Player]:[Player]],0),MATCH(FPL_Combined[[#Headers],[Gameweek 12]],FPL_Fixtures_Extract[#Headers],0)),3))</f>
        <v>MUN(A) 0-2</v>
      </c>
      <c r="N63" t="str">
        <f ca="1">IF(RIGHT(FPL_Combined[[#Headers],[Gameweek 13]],2)&lt;$B$622,INDEX(FPL_Results_Extract[Gameweek 13],MATCH($A63,FPL_Results_Extract[[Player]:[Player]],0)),INDEX(Team_Key[[Abbreviation]:[Abbreviation]],MATCH(LEFT(INDEX(FPL_Fixtures_Extract[],MATCH($A63,FPL_Fixtures_Extract[[Player]:[Player]],0),MATCH(FPL_Combined[[#Headers],[Gameweek 13]],FPL_Fixtures_Extract[#Headers],0)),LEN(INDEX(FPL_Fixtures_Extract[],MATCH($A63,FPL_Fixtures_Extract[[Player]:[Player]],0),MATCH(FPL_Combined[[#Headers],[Gameweek 13]],FPL_Fixtures_Extract[#Headers],0)))-4),Team_Key[[Full Name]:[Full Name]],0))&amp;RIGHT(INDEX(FPL_Fixtures_Extract[],MATCH($A63,FPL_Fixtures_Extract[[Player]:[Player]],0),MATCH(FPL_Combined[[#Headers],[Gameweek 13]],FPL_Fixtures_Extract[#Headers],0)),3))</f>
        <v>ARS(H) 2-1</v>
      </c>
      <c r="O63" t="str">
        <f ca="1">IF(RIGHT(FPL_Combined[[#Headers],[Gameweek 14]],2)&lt;$B$622,INDEX(FPL_Results_Extract[Gameweek 14],MATCH($A63,FPL_Results_Extract[[Player]:[Player]],0)),INDEX(Team_Key[[Abbreviation]:[Abbreviation]],MATCH(LEFT(INDEX(FPL_Fixtures_Extract[],MATCH($A63,FPL_Fixtures_Extract[[Player]:[Player]],0),MATCH(FPL_Combined[[#Headers],[Gameweek 14]],FPL_Fixtures_Extract[#Headers],0)),LEN(INDEX(FPL_Fixtures_Extract[],MATCH($A63,FPL_Fixtures_Extract[[Player]:[Player]],0),MATCH(FPL_Combined[[#Headers],[Gameweek 14]],FPL_Fixtures_Extract[#Headers],0)))-4),Team_Key[[Full Name]:[Full Name]],0))&amp;RIGHT(INDEX(FPL_Fixtures_Extract[],MATCH($A63,FPL_Fixtures_Extract[[Player]:[Player]],0),MATCH(FPL_Combined[[#Headers],[Gameweek 14]],FPL_Fixtures_Extract[#Headers],0)),3))</f>
        <v>WHU(A) 1-1</v>
      </c>
      <c r="P63" t="str">
        <f ca="1">IF(RIGHT(FPL_Combined[[#Headers],[Gameweek 15]],2)&lt;$B$622,INDEX(FPL_Results_Extract[Gameweek 15],MATCH($A63,FPL_Results_Extract[[Player]:[Player]],0)),INDEX(Team_Key[[Abbreviation]:[Abbreviation]],MATCH(LEFT(INDEX(FPL_Fixtures_Extract[],MATCH($A63,FPL_Fixtures_Extract[[Player]:[Player]],0),MATCH(FPL_Combined[[#Headers],[Gameweek 15]],FPL_Fixtures_Extract[#Headers],0)),LEN(INDEX(FPL_Fixtures_Extract[],MATCH($A63,FPL_Fixtures_Extract[[Player]:[Player]],0),MATCH(FPL_Combined[[#Headers],[Gameweek 15]],FPL_Fixtures_Extract[#Headers],0)))-4),Team_Key[[Full Name]:[Full Name]],0))&amp;RIGHT(INDEX(FPL_Fixtures_Extract[],MATCH($A63,FPL_Fixtures_Extract[[Player]:[Player]],0),MATCH(FPL_Combined[[#Headers],[Gameweek 15]],FPL_Fixtures_Extract[#Headers],0)),3))</f>
        <v>TOT(H) 1-1</v>
      </c>
      <c r="Q63" t="str">
        <f ca="1">IF(RIGHT(FPL_Combined[[#Headers],[Gameweek 16]],2)&lt;$B$622,INDEX(FPL_Results_Extract[Gameweek 16],MATCH($A63,FPL_Results_Extract[[Player]:[Player]],0)),INDEX(Team_Key[[Abbreviation]:[Abbreviation]],MATCH(LEFT(INDEX(FPL_Fixtures_Extract[],MATCH($A63,FPL_Fixtures_Extract[[Player]:[Player]],0),MATCH(FPL_Combined[[#Headers],[Gameweek 16]],FPL_Fixtures_Extract[#Headers],0)),LEN(INDEX(FPL_Fixtures_Extract[],MATCH($A63,FPL_Fixtures_Extract[[Player]:[Player]],0),MATCH(FPL_Combined[[#Headers],[Gameweek 16]],FPL_Fixtures_Extract[#Headers],0)))-4),Team_Key[[Full Name]:[Full Name]],0))&amp;RIGHT(INDEX(FPL_Fixtures_Extract[],MATCH($A63,FPL_Fixtures_Extract[[Player]:[Player]],0),MATCH(FPL_Combined[[#Headers],[Gameweek 16]],FPL_Fixtures_Extract[#Headers],0)),3))</f>
        <v>LIV(A) 2-2</v>
      </c>
      <c r="R63" t="str">
        <f ca="1">IF(RIGHT(FPL_Combined[[#Headers],[Gameweek 17]],2)&lt;$B$622,INDEX(FPL_Results_Extract[Gameweek 17],MATCH($A63,FPL_Results_Extract[[Player]:[Player]],0)),INDEX(Team_Key[[Abbreviation]:[Abbreviation]],MATCH(LEFT(INDEX(FPL_Fixtures_Extract[],MATCH($A63,FPL_Fixtures_Extract[[Player]:[Player]],0),MATCH(FPL_Combined[[#Headers],[Gameweek 17]],FPL_Fixtures_Extract[#Headers],0)),LEN(INDEX(FPL_Fixtures_Extract[],MATCH($A63,FPL_Fixtures_Extract[[Player]:[Player]],0),MATCH(FPL_Combined[[#Headers],[Gameweek 17]],FPL_Fixtures_Extract[#Headers],0)))-4),Team_Key[[Full Name]:[Full Name]],0))&amp;RIGHT(INDEX(FPL_Fixtures_Extract[],MATCH($A63,FPL_Fixtures_Extract[[Player]:[Player]],0),MATCH(FPL_Combined[[#Headers],[Gameweek 17]],FPL_Fixtures_Extract[#Headers],0)),3))</f>
        <v>BOU(H) 1-2</v>
      </c>
      <c r="S63" t="str">
        <f ca="1">IF(RIGHT(FPL_Combined[[#Headers],[Gameweek 18]],2)&lt;$B$622,INDEX(FPL_Results_Extract[Gameweek 18],MATCH($A63,FPL_Results_Extract[[Player]:[Player]],0)),INDEX(Team_Key[[Abbreviation]:[Abbreviation]],MATCH(LEFT(INDEX(FPL_Fixtures_Extract[],MATCH($A63,FPL_Fixtures_Extract[[Player]:[Player]],0),MATCH(FPL_Combined[[#Headers],[Gameweek 18]],FPL_Fixtures_Extract[#Headers],0)),LEN(INDEX(FPL_Fixtures_Extract[],MATCH($A63,FPL_Fixtures_Extract[[Player]:[Player]],0),MATCH(FPL_Combined[[#Headers],[Gameweek 18]],FPL_Fixtures_Extract[#Headers],0)))-4),Team_Key[[Full Name]:[Full Name]],0))&amp;RIGHT(INDEX(FPL_Fixtures_Extract[],MATCH($A63,FPL_Fixtures_Extract[[Player]:[Player]],0),MATCH(FPL_Combined[[#Headers],[Gameweek 18]],FPL_Fixtures_Extract[#Headers],0)),3))</f>
        <v>SWA(A) 0-1</v>
      </c>
      <c r="T63" t="str">
        <f ca="1">IF(RIGHT(FPL_Combined[[#Headers],[Gameweek 19]],2)&lt;$B$622,INDEX(FPL_Results_Extract[Gameweek 19],MATCH($A63,FPL_Results_Extract[[Player]:[Player]],0)),INDEX(Team_Key[[Abbreviation]:[Abbreviation]],MATCH(LEFT(INDEX(FPL_Fixtures_Extract[],MATCH($A63,FPL_Fixtures_Extract[[Player]:[Player]],0),MATCH(FPL_Combined[[#Headers],[Gameweek 19]],FPL_Fixtures_Extract[#Headers],0)),LEN(INDEX(FPL_Fixtures_Extract[],MATCH($A63,FPL_Fixtures_Extract[[Player]:[Player]],0),MATCH(FPL_Combined[[#Headers],[Gameweek 19]],FPL_Fixtures_Extract[#Headers],0)))-4),Team_Key[[Full Name]:[Full Name]],0))&amp;RIGHT(INDEX(FPL_Fixtures_Extract[],MATCH($A63,FPL_Fixtures_Extract[[Player]:[Player]],0),MATCH(FPL_Combined[[#Headers],[Gameweek 19]],FPL_Fixtures_Extract[#Headers],0)),3))</f>
        <v>NEW(H) 1-0</v>
      </c>
      <c r="U63" t="str">
        <f ca="1">IF(RIGHT(FPL_Combined[[#Headers],[Gameweek 20]],2)&lt;$B$622,INDEX(FPL_Results_Extract[Gameweek 20],MATCH($A63,FPL_Results_Extract[[Player]:[Player]],0)),INDEX(Team_Key[[Abbreviation]:[Abbreviation]],MATCH(LEFT(INDEX(FPL_Fixtures_Extract[],MATCH($A63,FPL_Fixtures_Extract[[Player]:[Player]],0),MATCH(FPL_Combined[[#Headers],[Gameweek 20]],FPL_Fixtures_Extract[#Headers],0)),LEN(INDEX(FPL_Fixtures_Extract[],MATCH($A63,FPL_Fixtures_Extract[[Player]:[Player]],0),MATCH(FPL_Combined[[#Headers],[Gameweek 20]],FPL_Fixtures_Extract[#Headers],0)))-4),Team_Key[[Full Name]:[Full Name]],0))&amp;RIGHT(INDEX(FPL_Fixtures_Extract[],MATCH($A63,FPL_Fixtures_Extract[[Player]:[Player]],0),MATCH(FPL_Combined[[#Headers],[Gameweek 20]],FPL_Fixtures_Extract[#Headers],0)),3))</f>
        <v>STK(H) 2-1</v>
      </c>
      <c r="V63" t="str">
        <f ca="1">IF(RIGHT(FPL_Combined[[#Headers],[Gameweek 21]],2)&lt;$B$622,INDEX(FPL_Results_Extract[Gameweek 21],MATCH($A63,FPL_Results_Extract[[Player]:[Player]],0)),INDEX(Team_Key[[Abbreviation]:[Abbreviation]],MATCH(LEFT(INDEX(FPL_Fixtures_Extract[],MATCH($A63,FPL_Fixtures_Extract[[Player]:[Player]],0),MATCH(FPL_Combined[[#Headers],[Gameweek 21]],FPL_Fixtures_Extract[#Headers],0)),LEN(INDEX(FPL_Fixtures_Extract[],MATCH($A63,FPL_Fixtures_Extract[[Player]:[Player]],0),MATCH(FPL_Combined[[#Headers],[Gameweek 21]],FPL_Fixtures_Extract[#Headers],0)))-4),Team_Key[[Full Name]:[Full Name]],0))&amp;RIGHT(INDEX(FPL_Fixtures_Extract[],MATCH($A63,FPL_Fixtures_Extract[[Player]:[Player]],0),MATCH(FPL_Combined[[#Headers],[Gameweek 21]],FPL_Fixtures_Extract[#Headers],0)),3))</f>
        <v>CHE(A) 2-2</v>
      </c>
      <c r="W63" t="str">
        <f ca="1">IF(RIGHT(FPL_Combined[[#Headers],[Gameweek 22]],2)&lt;$B$622,INDEX(FPL_Results_Extract[Gameweek 22],MATCH($A63,FPL_Results_Extract[[Player]:[Player]],0)),INDEX(Team_Key[[Abbreviation]:[Abbreviation]],MATCH(LEFT(INDEX(FPL_Fixtures_Extract[],MATCH($A63,FPL_Fixtures_Extract[[Player]:[Player]],0),MATCH(FPL_Combined[[#Headers],[Gameweek 22]],FPL_Fixtures_Extract[#Headers],0)),LEN(INDEX(FPL_Fixtures_Extract[],MATCH($A63,FPL_Fixtures_Extract[[Player]:[Player]],0),MATCH(FPL_Combined[[#Headers],[Gameweek 22]],FPL_Fixtures_Extract[#Headers],0)))-4),Team_Key[[Full Name]:[Full Name]],0))&amp;RIGHT(INDEX(FPL_Fixtures_Extract[],MATCH($A63,FPL_Fixtures_Extract[[Player]:[Player]],0),MATCH(FPL_Combined[[#Headers],[Gameweek 22]],FPL_Fixtures_Extract[#Headers],0)),3))</f>
        <v>SOU(A) 0-3</v>
      </c>
      <c r="X63" t="str">
        <f ca="1">IF(RIGHT(FPL_Combined[[#Headers],[Gameweek 23]],2)&lt;$B$622,INDEX(FPL_Results_Extract[Gameweek 23],MATCH($A63,FPL_Results_Extract[[Player]:[Player]],0)),INDEX(Team_Key[[Abbreviation]:[Abbreviation]],MATCH(LEFT(INDEX(FPL_Fixtures_Extract[],MATCH($A63,FPL_Fixtures_Extract[[Player]:[Player]],0),MATCH(FPL_Combined[[#Headers],[Gameweek 23]],FPL_Fixtures_Extract[#Headers],0)),LEN(INDEX(FPL_Fixtures_Extract[],MATCH($A63,FPL_Fixtures_Extract[[Player]:[Player]],0),MATCH(FPL_Combined[[#Headers],[Gameweek 23]],FPL_Fixtures_Extract[#Headers],0)))-4),Team_Key[[Full Name]:[Full Name]],0))&amp;RIGHT(INDEX(FPL_Fixtures_Extract[],MATCH($A63,FPL_Fixtures_Extract[[Player]:[Player]],0),MATCH(FPL_Combined[[#Headers],[Gameweek 23]],FPL_Fixtures_Extract[#Headers],0)),3))</f>
        <v>AVL(H) 0-0</v>
      </c>
      <c r="Y63" t="str">
        <f ca="1">IF(RIGHT(FPL_Combined[[#Headers],[Gameweek 24]],2)&lt;$B$622,INDEX(FPL_Results_Extract[Team],MATCH($A63,FPL_Results_Extract[[Player]:[Player]],0)),INDEX(Team_Key[[Abbreviation]:[Abbreviation]],MATCH(LEFT(INDEX(FPL_Fixtures_Extract[],MATCH($A63,FPL_Fixtures_Extract[[Player]:[Player]],0),MATCH(FPL_Combined[[#Headers],[Gameweek 24]],FPL_Fixtures_Extract[#Headers],0)),LEN(INDEX(FPL_Fixtures_Extract[],MATCH($A63,FPL_Fixtures_Extract[[Player]:[Player]],0),MATCH(FPL_Combined[[#Headers],[Gameweek 24]],FPL_Fixtures_Extract[#Headers],0)))-4),Team_Key[[Full Name]:[Full Name]],0))&amp;RIGHT(INDEX(FPL_Fixtures_Extract[],MATCH($A63,FPL_Fixtures_Extract[[Player]:[Player]],0),MATCH(FPL_Combined[[#Headers],[Gameweek 24]],FPL_Fixtures_Extract[#Headers],0)),3))</f>
        <v>WBA</v>
      </c>
      <c r="Z63" t="str">
        <f ca="1">IF(RIGHT(FPL_Combined[[#Headers],[Gameweek 25]],2)&lt;$B$622,INDEX(FPL_Results_Extract[Player],MATCH($A63,FPL_Results_Extract[[Player]:[Player]],0)),INDEX(Team_Key[[Abbreviation]:[Abbreviation]],MATCH(LEFT(INDEX(FPL_Fixtures_Extract[],MATCH($A63,FPL_Fixtures_Extract[[Player]:[Player]],0),MATCH(FPL_Combined[[#Headers],[Gameweek 25]],FPL_Fixtures_Extract[#Headers],0)),LEN(INDEX(FPL_Fixtures_Extract[],MATCH($A63,FPL_Fixtures_Extract[[Player]:[Player]],0),MATCH(FPL_Combined[[#Headers],[Gameweek 25]],FPL_Fixtures_Extract[#Headers],0)))-4),Team_Key[[Full Name]:[Full Name]],0))&amp;RIGHT(INDEX(FPL_Fixtures_Extract[],MATCH($A63,FPL_Fixtures_Extract[[Player]:[Player]],0),MATCH(FPL_Combined[[#Headers],[Gameweek 25]],FPL_Fixtures_Extract[#Headers],0)),3))</f>
        <v>Berahino</v>
      </c>
      <c r="AA63" t="str">
        <f ca="1">IF(RIGHT(FPL_Combined[[#Headers],[Gameweek 26]],2)&lt;$B$622,INDEX(FPL_Results_Extract[Gameweek 01],MATCH($A63,FPL_Results_Extract[[Player]:[Player]],0)),INDEX(Team_Key[[Abbreviation]:[Abbreviation]],MATCH(LEFT(INDEX(FPL_Fixtures_Extract[],MATCH($A63,FPL_Fixtures_Extract[[Player]:[Player]],0),MATCH(FPL_Combined[[#Headers],[Gameweek 26]],FPL_Fixtures_Extract[#Headers],0)),LEN(INDEX(FPL_Fixtures_Extract[],MATCH($A63,FPL_Fixtures_Extract[[Player]:[Player]],0),MATCH(FPL_Combined[[#Headers],[Gameweek 26]],FPL_Fixtures_Extract[#Headers],0)))-4),Team_Key[[Full Name]:[Full Name]],0))&amp;RIGHT(INDEX(FPL_Fixtures_Extract[],MATCH($A63,FPL_Fixtures_Extract[[Player]:[Player]],0),MATCH(FPL_Combined[[#Headers],[Gameweek 26]],FPL_Fixtures_Extract[#Headers],0)),3))</f>
        <v>MCI(H) 0-3</v>
      </c>
      <c r="AB63" t="str">
        <f ca="1">IF(RIGHT(FPL_Combined[[#Headers],[Gameweek 27]],2)&lt;$B$622,INDEX(FPL_Results_Extract[Gameweek 02],MATCH($A63,FPL_Results_Extract[[Player]:[Player]],0)),INDEX(Team_Key[[Abbreviation]:[Abbreviation]],MATCH(LEFT(INDEX(FPL_Fixtures_Extract[],MATCH($A63,FPL_Fixtures_Extract[[Player]:[Player]],0),MATCH(FPL_Combined[[#Headers],[Gameweek 27]],FPL_Fixtures_Extract[#Headers],0)),LEN(INDEX(FPL_Fixtures_Extract[],MATCH($A63,FPL_Fixtures_Extract[[Player]:[Player]],0),MATCH(FPL_Combined[[#Headers],[Gameweek 27]],FPL_Fixtures_Extract[#Headers],0)))-4),Team_Key[[Full Name]:[Full Name]],0))&amp;RIGHT(INDEX(FPL_Fixtures_Extract[],MATCH($A63,FPL_Fixtures_Extract[[Player]:[Player]],0),MATCH(FPL_Combined[[#Headers],[Gameweek 27]],FPL_Fixtures_Extract[#Headers],0)),3))</f>
        <v>WAT(A) 0-0</v>
      </c>
      <c r="AC63" t="str">
        <f ca="1">IF(RIGHT(FPL_Combined[[#Headers],[Gameweek 28]],2)&lt;$B$622,INDEX(FPL_Results_Extract[Gameweek 03],MATCH($A63,FPL_Results_Extract[[Player]:[Player]],0)),INDEX(Team_Key[[Abbreviation]:[Abbreviation]],MATCH(LEFT(INDEX(FPL_Fixtures_Extract[],MATCH($A63,FPL_Fixtures_Extract[[Player]:[Player]],0),MATCH(FPL_Combined[[#Headers],[Gameweek 28]],FPL_Fixtures_Extract[#Headers],0)),LEN(INDEX(FPL_Fixtures_Extract[],MATCH($A63,FPL_Fixtures_Extract[[Player]:[Player]],0),MATCH(FPL_Combined[[#Headers],[Gameweek 28]],FPL_Fixtures_Extract[#Headers],0)))-4),Team_Key[[Full Name]:[Full Name]],0))&amp;RIGHT(INDEX(FPL_Fixtures_Extract[],MATCH($A63,FPL_Fixtures_Extract[[Player]:[Player]],0),MATCH(FPL_Combined[[#Headers],[Gameweek 28]],FPL_Fixtures_Extract[#Headers],0)),3))</f>
        <v>CHE(H) 2-3</v>
      </c>
      <c r="AD63" t="str">
        <f ca="1">IF(RIGHT(FPL_Combined[[#Headers],[Gameweek 29]],2)&lt;$B$622,INDEX(FPL_Results_Extract[Gameweek 04],MATCH($A63,FPL_Results_Extract[[Player]:[Player]],0)),INDEX(Team_Key[[Abbreviation]:[Abbreviation]],MATCH(LEFT(INDEX(FPL_Fixtures_Extract[],MATCH($A63,FPL_Fixtures_Extract[[Player]:[Player]],0),MATCH(FPL_Combined[[#Headers],[Gameweek 29]],FPL_Fixtures_Extract[#Headers],0)),LEN(INDEX(FPL_Fixtures_Extract[],MATCH($A63,FPL_Fixtures_Extract[[Player]:[Player]],0),MATCH(FPL_Combined[[#Headers],[Gameweek 29]],FPL_Fixtures_Extract[#Headers],0)))-4),Team_Key[[Full Name]:[Full Name]],0))&amp;RIGHT(INDEX(FPL_Fixtures_Extract[],MATCH($A63,FPL_Fixtures_Extract[[Player]:[Player]],0),MATCH(FPL_Combined[[#Headers],[Gameweek 29]],FPL_Fixtures_Extract[#Headers],0)),3))</f>
        <v>MUN(H)</v>
      </c>
      <c r="AE63" t="str">
        <f ca="1">IF(RIGHT(FPL_Combined[[#Headers],[Gameweek 30]],2)&lt;$B$622,INDEX(FPL_Results_Extract[Gameweek 05],MATCH($A63,FPL_Results_Extract[[Player]:[Player]],0)),INDEX(Team_Key[[Abbreviation]:[Abbreviation]],MATCH(LEFT(INDEX(FPL_Fixtures_Extract[],MATCH($A63,FPL_Fixtures_Extract[[Player]:[Player]],0),MATCH(FPL_Combined[[#Headers],[Gameweek 30]],FPL_Fixtures_Extract[#Headers],0)),LEN(INDEX(FPL_Fixtures_Extract[],MATCH($A63,FPL_Fixtures_Extract[[Player]:[Player]],0),MATCH(FPL_Combined[[#Headers],[Gameweek 30]],FPL_Fixtures_Extract[#Headers],0)))-4),Team_Key[[Full Name]:[Full Name]],0))&amp;RIGHT(INDEX(FPL_Fixtures_Extract[],MATCH($A63,FPL_Fixtures_Extract[[Player]:[Player]],0),MATCH(FPL_Combined[[#Headers],[Gameweek 30]],FPL_Fixtures_Extract[#Headers],0)),3))</f>
        <v>ARS(A)</v>
      </c>
      <c r="AF63" t="str">
        <f ca="1">IF(RIGHT(FPL_Combined[[#Headers],[Gameweek 31]],2)&lt;$B$622,INDEX(FPL_Results_Extract[Gameweek 06],MATCH($A63,FPL_Results_Extract[[Player]:[Player]],0)),INDEX(Team_Key[[Abbreviation]:[Abbreviation]],MATCH(LEFT(INDEX(FPL_Fixtures_Extract[],MATCH($A63,FPL_Fixtures_Extract[[Player]:[Player]],0),MATCH(FPL_Combined[[#Headers],[Gameweek 31]],FPL_Fixtures_Extract[#Headers],0)),LEN(INDEX(FPL_Fixtures_Extract[],MATCH($A63,FPL_Fixtures_Extract[[Player]:[Player]],0),MATCH(FPL_Combined[[#Headers],[Gameweek 31]],FPL_Fixtures_Extract[#Headers],0)))-4),Team_Key[[Full Name]:[Full Name]],0))&amp;RIGHT(INDEX(FPL_Fixtures_Extract[],MATCH($A63,FPL_Fixtures_Extract[[Player]:[Player]],0),MATCH(FPL_Combined[[#Headers],[Gameweek 31]],FPL_Fixtures_Extract[#Headers],0)),3))</f>
        <v>NOR(H)</v>
      </c>
      <c r="AG63" t="str">
        <f ca="1">IF(RIGHT(FPL_Combined[[#Headers],[Gameweek 32]],2)&lt;$B$622,INDEX(FPL_Results_Extract[Gameweek 07],MATCH($A63,FPL_Results_Extract[[Player]:[Player]],0)),INDEX(Team_Key[[Abbreviation]:[Abbreviation]],MATCH(LEFT(INDEX(FPL_Fixtures_Extract[],MATCH($A63,FPL_Fixtures_Extract[[Player]:[Player]],0),MATCH(FPL_Combined[[#Headers],[Gameweek 32]],FPL_Fixtures_Extract[#Headers],0)),LEN(INDEX(FPL_Fixtures_Extract[],MATCH($A63,FPL_Fixtures_Extract[[Player]:[Player]],0),MATCH(FPL_Combined[[#Headers],[Gameweek 32]],FPL_Fixtures_Extract[#Headers],0)))-4),Team_Key[[Full Name]:[Full Name]],0))&amp;RIGHT(INDEX(FPL_Fixtures_Extract[],MATCH($A63,FPL_Fixtures_Extract[[Player]:[Player]],0),MATCH(FPL_Combined[[#Headers],[Gameweek 32]],FPL_Fixtures_Extract[#Headers],0)),3))</f>
        <v>SUN(A)</v>
      </c>
      <c r="AH63" t="str">
        <f ca="1">IF(RIGHT(FPL_Combined[[#Headers],[Gameweek 33]],2)&lt;$B$622,INDEX(FPL_Results_Extract[Gameweek 08],MATCH($A63,FPL_Results_Extract[[Player]:[Player]],0)),INDEX(Team_Key[[Abbreviation]:[Abbreviation]],MATCH(LEFT(INDEX(FPL_Fixtures_Extract[],MATCH($A63,FPL_Fixtures_Extract[[Player]:[Player]],0),MATCH(FPL_Combined[[#Headers],[Gameweek 33]],FPL_Fixtures_Extract[#Headers],0)),LEN(INDEX(FPL_Fixtures_Extract[],MATCH($A63,FPL_Fixtures_Extract[[Player]:[Player]],0),MATCH(FPL_Combined[[#Headers],[Gameweek 33]],FPL_Fixtures_Extract[#Headers],0)))-4),Team_Key[[Full Name]:[Full Name]],0))&amp;RIGHT(INDEX(FPL_Fixtures_Extract[],MATCH($A63,FPL_Fixtures_Extract[[Player]:[Player]],0),MATCH(FPL_Combined[[#Headers],[Gameweek 33]],FPL_Fixtures_Extract[#Headers],0)),3))</f>
        <v>MCI(A)</v>
      </c>
      <c r="AI63" t="str">
        <f ca="1">IF(RIGHT(FPL_Combined[[#Headers],[Gameweek 34]],2)&lt;$B$622,INDEX(FPL_Results_Extract[Gameweek 09],MATCH($A63,FPL_Results_Extract[[Player]:[Player]],0)),INDEX(Team_Key[[Abbreviation]:[Abbreviation]],MATCH(LEFT(INDEX(FPL_Fixtures_Extract[],MATCH($A63,FPL_Fixtures_Extract[[Player]:[Player]],0),MATCH(FPL_Combined[[#Headers],[Gameweek 34]],FPL_Fixtures_Extract[#Headers],0)),LEN(INDEX(FPL_Fixtures_Extract[],MATCH($A63,FPL_Fixtures_Extract[[Player]:[Player]],0),MATCH(FPL_Combined[[#Headers],[Gameweek 34]],FPL_Fixtures_Extract[#Headers],0)))-4),Team_Key[[Full Name]:[Full Name]],0))&amp;RIGHT(INDEX(FPL_Fixtures_Extract[],MATCH($A63,FPL_Fixtures_Extract[[Player]:[Player]],0),MATCH(FPL_Combined[[#Headers],[Gameweek 34]],FPL_Fixtures_Extract[#Headers],0)),3))</f>
        <v>WAT(H)</v>
      </c>
      <c r="AJ63" t="str">
        <f ca="1">IF(RIGHT(FPL_Combined[[#Headers],[Gameweek 35]],2)&lt;$B$622,INDEX(FPL_Results_Extract[Gameweek 10],MATCH($A63,FPL_Results_Extract[[Player]:[Player]],0)),INDEX(Team_Key[[Abbreviation]:[Abbreviation]],MATCH(LEFT(INDEX(FPL_Fixtures_Extract[],MATCH($A63,FPL_Fixtures_Extract[[Player]:[Player]],0),MATCH(FPL_Combined[[#Headers],[Gameweek 35]],FPL_Fixtures_Extract[#Headers],0)),LEN(INDEX(FPL_Fixtures_Extract[],MATCH($A63,FPL_Fixtures_Extract[[Player]:[Player]],0),MATCH(FPL_Combined[[#Headers],[Gameweek 35]],FPL_Fixtures_Extract[#Headers],0)))-4),Team_Key[[Full Name]:[Full Name]],0))&amp;RIGHT(INDEX(FPL_Fixtures_Extract[],MATCH($A63,FPL_Fixtures_Extract[[Player]:[Player]],0),MATCH(FPL_Combined[[#Headers],[Gameweek 35]],FPL_Fixtures_Extract[#Headers],0)),3))</f>
        <v>TOT(A)</v>
      </c>
      <c r="AK63" t="str">
        <f ca="1">IF(RIGHT(FPL_Combined[[#Headers],[Gameweek 36]],2)&lt;$B$622,INDEX(FPL_Results_Extract[Gameweek 11],MATCH($A63,FPL_Results_Extract[[Player]:[Player]],0)),INDEX(Team_Key[[Abbreviation]:[Abbreviation]],MATCH(LEFT(INDEX(FPL_Fixtures_Extract[],MATCH($A63,FPL_Fixtures_Extract[[Player]:[Player]],0),MATCH(FPL_Combined[[#Headers],[Gameweek 36]],FPL_Fixtures_Extract[#Headers],0)),LEN(INDEX(FPL_Fixtures_Extract[],MATCH($A63,FPL_Fixtures_Extract[[Player]:[Player]],0),MATCH(FPL_Combined[[#Headers],[Gameweek 36]],FPL_Fixtures_Extract[#Headers],0)))-4),Team_Key[[Full Name]:[Full Name]],0))&amp;RIGHT(INDEX(FPL_Fixtures_Extract[],MATCH($A63,FPL_Fixtures_Extract[[Player]:[Player]],0),MATCH(FPL_Combined[[#Headers],[Gameweek 36]],FPL_Fixtures_Extract[#Headers],0)),3))</f>
        <v>WHU(H)</v>
      </c>
      <c r="AL63" t="str">
        <f ca="1">IF(RIGHT(FPL_Combined[[#Headers],[Gameweek 37]],2)&lt;$B$622,INDEX(FPL_Results_Extract[Gameweek 12],MATCH($A63,FPL_Results_Extract[[Player]:[Player]],0)),INDEX(Team_Key[[Abbreviation]:[Abbreviation]],MATCH(LEFT(INDEX(FPL_Fixtures_Extract[],MATCH($A63,FPL_Fixtures_Extract[[Player]:[Player]],0),MATCH(FPL_Combined[[#Headers],[Gameweek 37]],FPL_Fixtures_Extract[#Headers],0)),LEN(INDEX(FPL_Fixtures_Extract[],MATCH($A63,FPL_Fixtures_Extract[[Player]:[Player]],0),MATCH(FPL_Combined[[#Headers],[Gameweek 37]],FPL_Fixtures_Extract[#Headers],0)))-4),Team_Key[[Full Name]:[Full Name]],0))&amp;RIGHT(INDEX(FPL_Fixtures_Extract[],MATCH($A63,FPL_Fixtures_Extract[[Player]:[Player]],0),MATCH(FPL_Combined[[#Headers],[Gameweek 37]],FPL_Fixtures_Extract[#Headers],0)),3))</f>
        <v>BOU(A)</v>
      </c>
      <c r="AM63" t="str">
        <f ca="1">IF(RIGHT(FPL_Combined[[#Headers],[Gameweek 38]],2)&lt;$B$622,INDEX(FPL_Results_Extract[Gameweek 13],MATCH($A63,FPL_Results_Extract[[Player]:[Player]],0)),INDEX(Team_Key[[Abbreviation]:[Abbreviation]],MATCH(LEFT(INDEX(FPL_Fixtures_Extract[],MATCH($A63,FPL_Fixtures_Extract[[Player]:[Player]],0),MATCH(FPL_Combined[[#Headers],[Gameweek 38]],FPL_Fixtures_Extract[#Headers],0)),LEN(INDEX(FPL_Fixtures_Extract[],MATCH($A63,FPL_Fixtures_Extract[[Player]:[Player]],0),MATCH(FPL_Combined[[#Headers],[Gameweek 38]],FPL_Fixtures_Extract[#Headers],0)))-4),Team_Key[[Full Name]:[Full Name]],0))&amp;RIGHT(INDEX(FPL_Fixtures_Extract[],MATCH($A63,FPL_Fixtures_Extract[[Player]:[Player]],0),MATCH(FPL_Combined[[#Headers],[Gameweek 38]],FPL_Fixtures_Extract[#Headers],0)),3))</f>
        <v>LIV(H)</v>
      </c>
    </row>
    <row r="64" spans="1:39" x14ac:dyDescent="0.45">
      <c r="A64" t="s">
        <v>274</v>
      </c>
      <c r="B64" t="str">
        <f ca="1">IF(RIGHT(FPL_Combined[[#Headers],[Gameweek 01]],2)&lt;$B$622,INDEX(FPL_Results_Extract[Gameweek 01],MATCH($A64,FPL_Results_Extract[[Player]:[Player]],0)),INDEX(Team_Key[[Abbreviation]:[Abbreviation]],MATCH(LEFT(INDEX(FPL_Fixtures_Extract[],MATCH($A64,FPL_Fixtures_Extract[[Player]:[Player]],0),MATCH(FPL_Combined[[#Headers],[Gameweek 01]],FPL_Fixtures_Extract[#Headers],0)),LEN(INDEX(FPL_Fixtures_Extract[],MATCH($A64,FPL_Fixtures_Extract[[Player]:[Player]],0),MATCH(FPL_Combined[[#Headers],[Gameweek 01]],FPL_Fixtures_Extract[#Headers],0)))-4),Team_Key[[Full Name]:[Full Name]],0))&amp;RIGHT(INDEX(FPL_Fixtures_Extract[],MATCH($A64,FPL_Fixtures_Extract[[Player]:[Player]],0),MATCH(FPL_Combined[[#Headers],[Gameweek 01]],FPL_Fixtures_Extract[#Headers],0)),3))</f>
        <v>EVE(A) 2-2</v>
      </c>
      <c r="C64" t="str">
        <f ca="1">IF(RIGHT(FPL_Combined[[#Headers],[Gameweek 02]],2)&lt;$B$622,INDEX(FPL_Results_Extract[Gameweek 02],MATCH($A64,FPL_Results_Extract[[Player]:[Player]],0)),INDEX(Team_Key[[Abbreviation]:[Abbreviation]],MATCH(LEFT(INDEX(FPL_Fixtures_Extract[],MATCH($A64,FPL_Fixtures_Extract[[Player]:[Player]],0),MATCH(FPL_Combined[[#Headers],[Gameweek 02]],FPL_Fixtures_Extract[#Headers],0)),LEN(INDEX(FPL_Fixtures_Extract[],MATCH($A64,FPL_Fixtures_Extract[[Player]:[Player]],0),MATCH(FPL_Combined[[#Headers],[Gameweek 02]],FPL_Fixtures_Extract[#Headers],0)))-4),Team_Key[[Full Name]:[Full Name]],0))&amp;RIGHT(INDEX(FPL_Fixtures_Extract[],MATCH($A64,FPL_Fixtures_Extract[[Player]:[Player]],0),MATCH(FPL_Combined[[#Headers],[Gameweek 02]],FPL_Fixtures_Extract[#Headers],0)),3))</f>
        <v>WBA(H) 0-0</v>
      </c>
      <c r="D64" t="str">
        <f ca="1">IF(RIGHT(FPL_Combined[[#Headers],[Gameweek 03]],2)&lt;$B$622,INDEX(FPL_Results_Extract[Gameweek 03],MATCH($A64,FPL_Results_Extract[[Player]:[Player]],0)),INDEX(Team_Key[[Abbreviation]:[Abbreviation]],MATCH(LEFT(INDEX(FPL_Fixtures_Extract[],MATCH($A64,FPL_Fixtures_Extract[[Player]:[Player]],0),MATCH(FPL_Combined[[#Headers],[Gameweek 03]],FPL_Fixtures_Extract[#Headers],0)),LEN(INDEX(FPL_Fixtures_Extract[],MATCH($A64,FPL_Fixtures_Extract[[Player]:[Player]],0),MATCH(FPL_Combined[[#Headers],[Gameweek 03]],FPL_Fixtures_Extract[#Headers],0)))-4),Team_Key[[Full Name]:[Full Name]],0))&amp;RIGHT(INDEX(FPL_Fixtures_Extract[],MATCH($A64,FPL_Fixtures_Extract[[Player]:[Player]],0),MATCH(FPL_Combined[[#Headers],[Gameweek 03]],FPL_Fixtures_Extract[#Headers],0)),3))</f>
        <v>SOU(H) 0-0</v>
      </c>
      <c r="E64" t="str">
        <f ca="1">IF(RIGHT(FPL_Combined[[#Headers],[Gameweek 04]],2)&lt;$B$622,INDEX(FPL_Results_Extract[Gameweek 04],MATCH($A64,FPL_Results_Extract[[Player]:[Player]],0)),INDEX(Team_Key[[Abbreviation]:[Abbreviation]],MATCH(LEFT(INDEX(FPL_Fixtures_Extract[],MATCH($A64,FPL_Fixtures_Extract[[Player]:[Player]],0),MATCH(FPL_Combined[[#Headers],[Gameweek 04]],FPL_Fixtures_Extract[#Headers],0)),LEN(INDEX(FPL_Fixtures_Extract[],MATCH($A64,FPL_Fixtures_Extract[[Player]:[Player]],0),MATCH(FPL_Combined[[#Headers],[Gameweek 04]],FPL_Fixtures_Extract[#Headers],0)))-4),Team_Key[[Full Name]:[Full Name]],0))&amp;RIGHT(INDEX(FPL_Fixtures_Extract[],MATCH($A64,FPL_Fixtures_Extract[[Player]:[Player]],0),MATCH(FPL_Combined[[#Headers],[Gameweek 04]],FPL_Fixtures_Extract[#Headers],0)),3))</f>
        <v>MCI(A) 0-2</v>
      </c>
      <c r="F64" t="str">
        <f ca="1">IF(RIGHT(FPL_Combined[[#Headers],[Gameweek 05]],2)&lt;$B$622,INDEX(FPL_Results_Extract[Gameweek 05],MATCH($A64,FPL_Results_Extract[[Player]:[Player]],0)),INDEX(Team_Key[[Abbreviation]:[Abbreviation]],MATCH(LEFT(INDEX(FPL_Fixtures_Extract[],MATCH($A64,FPL_Fixtures_Extract[[Player]:[Player]],0),MATCH(FPL_Combined[[#Headers],[Gameweek 05]],FPL_Fixtures_Extract[#Headers],0)),LEN(INDEX(FPL_Fixtures_Extract[],MATCH($A64,FPL_Fixtures_Extract[[Player]:[Player]],0),MATCH(FPL_Combined[[#Headers],[Gameweek 05]],FPL_Fixtures_Extract[#Headers],0)))-4),Team_Key[[Full Name]:[Full Name]],0))&amp;RIGHT(INDEX(FPL_Fixtures_Extract[],MATCH($A64,FPL_Fixtures_Extract[[Player]:[Player]],0),MATCH(FPL_Combined[[#Headers],[Gameweek 05]],FPL_Fixtures_Extract[#Headers],0)),3))</f>
        <v>SWA(H) 1-0</v>
      </c>
      <c r="G64" t="str">
        <f ca="1">IF(RIGHT(FPL_Combined[[#Headers],[Gameweek 06]],2)&lt;$B$622,INDEX(FPL_Results_Extract[Gameweek 06],MATCH($A64,FPL_Results_Extract[[Player]:[Player]],0)),INDEX(Team_Key[[Abbreviation]:[Abbreviation]],MATCH(LEFT(INDEX(FPL_Fixtures_Extract[],MATCH($A64,FPL_Fixtures_Extract[[Player]:[Player]],0),MATCH(FPL_Combined[[#Headers],[Gameweek 06]],FPL_Fixtures_Extract[#Headers],0)),LEN(INDEX(FPL_Fixtures_Extract[],MATCH($A64,FPL_Fixtures_Extract[[Player]:[Player]],0),MATCH(FPL_Combined[[#Headers],[Gameweek 06]],FPL_Fixtures_Extract[#Headers],0)))-4),Team_Key[[Full Name]:[Full Name]],0))&amp;RIGHT(INDEX(FPL_Fixtures_Extract[],MATCH($A64,FPL_Fixtures_Extract[[Player]:[Player]],0),MATCH(FPL_Combined[[#Headers],[Gameweek 06]],FPL_Fixtures_Extract[#Headers],0)),3))</f>
        <v>NEW(A) 2-1</v>
      </c>
      <c r="H64" t="str">
        <f ca="1">IF(RIGHT(FPL_Combined[[#Headers],[Gameweek 07]],2)&lt;$B$622,INDEX(FPL_Results_Extract[Gameweek 07],MATCH($A64,FPL_Results_Extract[[Player]:[Player]],0)),INDEX(Team_Key[[Abbreviation]:[Abbreviation]],MATCH(LEFT(INDEX(FPL_Fixtures_Extract[],MATCH($A64,FPL_Fixtures_Extract[[Player]:[Player]],0),MATCH(FPL_Combined[[#Headers],[Gameweek 07]],FPL_Fixtures_Extract[#Headers],0)),LEN(INDEX(FPL_Fixtures_Extract[],MATCH($A64,FPL_Fixtures_Extract[[Player]:[Player]],0),MATCH(FPL_Combined[[#Headers],[Gameweek 07]],FPL_Fixtures_Extract[#Headers],0)))-4),Team_Key[[Full Name]:[Full Name]],0))&amp;RIGHT(INDEX(FPL_Fixtures_Extract[],MATCH($A64,FPL_Fixtures_Extract[[Player]:[Player]],0),MATCH(FPL_Combined[[#Headers],[Gameweek 07]],FPL_Fixtures_Extract[#Headers],0)),3))</f>
        <v>CRY(H) 0-1</v>
      </c>
      <c r="I64" t="str">
        <f ca="1">IF(RIGHT(FPL_Combined[[#Headers],[Gameweek 08]],2)&lt;$B$622,INDEX(FPL_Results_Extract[Gameweek 08],MATCH($A64,FPL_Results_Extract[[Player]:[Player]],0)),INDEX(Team_Key[[Abbreviation]:[Abbreviation]],MATCH(LEFT(INDEX(FPL_Fixtures_Extract[],MATCH($A64,FPL_Fixtures_Extract[[Player]:[Player]],0),MATCH(FPL_Combined[[#Headers],[Gameweek 08]],FPL_Fixtures_Extract[#Headers],0)),LEN(INDEX(FPL_Fixtures_Extract[],MATCH($A64,FPL_Fixtures_Extract[[Player]:[Player]],0),MATCH(FPL_Combined[[#Headers],[Gameweek 08]],FPL_Fixtures_Extract[#Headers],0)))-4),Team_Key[[Full Name]:[Full Name]],0))&amp;RIGHT(INDEX(FPL_Fixtures_Extract[],MATCH($A64,FPL_Fixtures_Extract[[Player]:[Player]],0),MATCH(FPL_Combined[[#Headers],[Gameweek 08]],FPL_Fixtures_Extract[#Headers],0)),3))</f>
        <v>BOU(A) 1-1</v>
      </c>
      <c r="J64" t="str">
        <f ca="1">IF(RIGHT(FPL_Combined[[#Headers],[Gameweek 09]],2)&lt;$B$622,INDEX(FPL_Results_Extract[Gameweek 09],MATCH($A64,FPL_Results_Extract[[Player]:[Player]],0)),INDEX(Team_Key[[Abbreviation]:[Abbreviation]],MATCH(LEFT(INDEX(FPL_Fixtures_Extract[],MATCH($A64,FPL_Fixtures_Extract[[Player]:[Player]],0),MATCH(FPL_Combined[[#Headers],[Gameweek 09]],FPL_Fixtures_Extract[#Headers],0)),LEN(INDEX(FPL_Fixtures_Extract[],MATCH($A64,FPL_Fixtures_Extract[[Player]:[Player]],0),MATCH(FPL_Combined[[#Headers],[Gameweek 09]],FPL_Fixtures_Extract[#Headers],0)))-4),Team_Key[[Full Name]:[Full Name]],0))&amp;RIGHT(INDEX(FPL_Fixtures_Extract[],MATCH($A64,FPL_Fixtures_Extract[[Player]:[Player]],0),MATCH(FPL_Combined[[#Headers],[Gameweek 09]],FPL_Fixtures_Extract[#Headers],0)),3))</f>
        <v>ARS(H) 0-3</v>
      </c>
      <c r="K64" t="str">
        <f ca="1">IF(RIGHT(FPL_Combined[[#Headers],[Gameweek 10]],2)&lt;$B$622,INDEX(FPL_Results_Extract[Gameweek 10],MATCH($A64,FPL_Results_Extract[[Player]:[Player]],0)),INDEX(Team_Key[[Abbreviation]:[Abbreviation]],MATCH(LEFT(INDEX(FPL_Fixtures_Extract[],MATCH($A64,FPL_Fixtures_Extract[[Player]:[Player]],0),MATCH(FPL_Combined[[#Headers],[Gameweek 10]],FPL_Fixtures_Extract[#Headers],0)),LEN(INDEX(FPL_Fixtures_Extract[],MATCH($A64,FPL_Fixtures_Extract[[Player]:[Player]],0),MATCH(FPL_Combined[[#Headers],[Gameweek 10]],FPL_Fixtures_Extract[#Headers],0)))-4),Team_Key[[Full Name]:[Full Name]],0))&amp;RIGHT(INDEX(FPL_Fixtures_Extract[],MATCH($A64,FPL_Fixtures_Extract[[Player]:[Player]],0),MATCH(FPL_Combined[[#Headers],[Gameweek 10]],FPL_Fixtures_Extract[#Headers],0)),3))</f>
        <v>STK(A) 2-0</v>
      </c>
      <c r="L64" t="str">
        <f ca="1">IF(RIGHT(FPL_Combined[[#Headers],[Gameweek 11]],2)&lt;$B$622,INDEX(FPL_Results_Extract[Gameweek 11],MATCH($A64,FPL_Results_Extract[[Player]:[Player]],0)),INDEX(Team_Key[[Abbreviation]:[Abbreviation]],MATCH(LEFT(INDEX(FPL_Fixtures_Extract[],MATCH($A64,FPL_Fixtures_Extract[[Player]:[Player]],0),MATCH(FPL_Combined[[#Headers],[Gameweek 11]],FPL_Fixtures_Extract[#Headers],0)),LEN(INDEX(FPL_Fixtures_Extract[],MATCH($A64,FPL_Fixtures_Extract[[Player]:[Player]],0),MATCH(FPL_Combined[[#Headers],[Gameweek 11]],FPL_Fixtures_Extract[#Headers],0)))-4),Team_Key[[Full Name]:[Full Name]],0))&amp;RIGHT(INDEX(FPL_Fixtures_Extract[],MATCH($A64,FPL_Fixtures_Extract[[Player]:[Player]],0),MATCH(FPL_Combined[[#Headers],[Gameweek 11]],FPL_Fixtures_Extract[#Headers],0)),3))</f>
        <v>WHU(H) 2-0</v>
      </c>
      <c r="M64" t="str">
        <f ca="1">IF(RIGHT(FPL_Combined[[#Headers],[Gameweek 12]],2)&lt;$B$622,INDEX(FPL_Results_Extract[Gameweek 12],MATCH($A64,FPL_Results_Extract[[Player]:[Player]],0)),INDEX(Team_Key[[Abbreviation]:[Abbreviation]],MATCH(LEFT(INDEX(FPL_Fixtures_Extract[],MATCH($A64,FPL_Fixtures_Extract[[Player]:[Player]],0),MATCH(FPL_Combined[[#Headers],[Gameweek 12]],FPL_Fixtures_Extract[#Headers],0)),LEN(INDEX(FPL_Fixtures_Extract[],MATCH($A64,FPL_Fixtures_Extract[[Player]:[Player]],0),MATCH(FPL_Combined[[#Headers],[Gameweek 12]],FPL_Fixtures_Extract[#Headers],0)))-4),Team_Key[[Full Name]:[Full Name]],0))&amp;RIGHT(INDEX(FPL_Fixtures_Extract[],MATCH($A64,FPL_Fixtures_Extract[[Player]:[Player]],0),MATCH(FPL_Combined[[#Headers],[Gameweek 12]],FPL_Fixtures_Extract[#Headers],0)),3))</f>
        <v>LEI(A) 1-2</v>
      </c>
      <c r="N64" t="str">
        <f ca="1">IF(RIGHT(FPL_Combined[[#Headers],[Gameweek 13]],2)&lt;$B$622,INDEX(FPL_Results_Extract[Gameweek 13],MATCH($A64,FPL_Results_Extract[[Player]:[Player]],0)),INDEX(Team_Key[[Abbreviation]:[Abbreviation]],MATCH(LEFT(INDEX(FPL_Fixtures_Extract[],MATCH($A64,FPL_Fixtures_Extract[[Player]:[Player]],0),MATCH(FPL_Combined[[#Headers],[Gameweek 13]],FPL_Fixtures_Extract[#Headers],0)),LEN(INDEX(FPL_Fixtures_Extract[],MATCH($A64,FPL_Fixtures_Extract[[Player]:[Player]],0),MATCH(FPL_Combined[[#Headers],[Gameweek 13]],FPL_Fixtures_Extract[#Headers],0)))-4),Team_Key[[Full Name]:[Full Name]],0))&amp;RIGHT(INDEX(FPL_Fixtures_Extract[],MATCH($A64,FPL_Fixtures_Extract[[Player]:[Player]],0),MATCH(FPL_Combined[[#Headers],[Gameweek 13]],FPL_Fixtures_Extract[#Headers],0)),3))</f>
        <v>MUN(H) 1-2</v>
      </c>
      <c r="O64" t="str">
        <f ca="1">IF(RIGHT(FPL_Combined[[#Headers],[Gameweek 14]],2)&lt;$B$622,INDEX(FPL_Results_Extract[Gameweek 14],MATCH($A64,FPL_Results_Extract[[Player]:[Player]],0)),INDEX(Team_Key[[Abbreviation]:[Abbreviation]],MATCH(LEFT(INDEX(FPL_Fixtures_Extract[],MATCH($A64,FPL_Fixtures_Extract[[Player]:[Player]],0),MATCH(FPL_Combined[[#Headers],[Gameweek 14]],FPL_Fixtures_Extract[#Headers],0)),LEN(INDEX(FPL_Fixtures_Extract[],MATCH($A64,FPL_Fixtures_Extract[[Player]:[Player]],0),MATCH(FPL_Combined[[#Headers],[Gameweek 14]],FPL_Fixtures_Extract[#Headers],0)))-4),Team_Key[[Full Name]:[Full Name]],0))&amp;RIGHT(INDEX(FPL_Fixtures_Extract[],MATCH($A64,FPL_Fixtures_Extract[[Player]:[Player]],0),MATCH(FPL_Combined[[#Headers],[Gameweek 14]],FPL_Fixtures_Extract[#Headers],0)),3))</f>
        <v>AVL(A) 3-2</v>
      </c>
      <c r="P64" t="str">
        <f ca="1">IF(RIGHT(FPL_Combined[[#Headers],[Gameweek 15]],2)&lt;$B$622,INDEX(FPL_Results_Extract[Gameweek 15],MATCH($A64,FPL_Results_Extract[[Player]:[Player]],0)),INDEX(Team_Key[[Abbreviation]:[Abbreviation]],MATCH(LEFT(INDEX(FPL_Fixtures_Extract[],MATCH($A64,FPL_Fixtures_Extract[[Player]:[Player]],0),MATCH(FPL_Combined[[#Headers],[Gameweek 15]],FPL_Fixtures_Extract[#Headers],0)),LEN(INDEX(FPL_Fixtures_Extract[],MATCH($A64,FPL_Fixtures_Extract[[Player]:[Player]],0),MATCH(FPL_Combined[[#Headers],[Gameweek 15]],FPL_Fixtures_Extract[#Headers],0)))-4),Team_Key[[Full Name]:[Full Name]],0))&amp;RIGHT(INDEX(FPL_Fixtures_Extract[],MATCH($A64,FPL_Fixtures_Extract[[Player]:[Player]],0),MATCH(FPL_Combined[[#Headers],[Gameweek 15]],FPL_Fixtures_Extract[#Headers],0)),3))</f>
        <v>NOR(H) 2-0</v>
      </c>
      <c r="Q64" t="str">
        <f ca="1">IF(RIGHT(FPL_Combined[[#Headers],[Gameweek 16]],2)&lt;$B$622,INDEX(FPL_Results_Extract[Gameweek 16],MATCH($A64,FPL_Results_Extract[[Player]:[Player]],0)),INDEX(Team_Key[[Abbreviation]:[Abbreviation]],MATCH(LEFT(INDEX(FPL_Fixtures_Extract[],MATCH($A64,FPL_Fixtures_Extract[[Player]:[Player]],0),MATCH(FPL_Combined[[#Headers],[Gameweek 16]],FPL_Fixtures_Extract[#Headers],0)),LEN(INDEX(FPL_Fixtures_Extract[],MATCH($A64,FPL_Fixtures_Extract[[Player]:[Player]],0),MATCH(FPL_Combined[[#Headers],[Gameweek 16]],FPL_Fixtures_Extract[#Headers],0)))-4),Team_Key[[Full Name]:[Full Name]],0))&amp;RIGHT(INDEX(FPL_Fixtures_Extract[],MATCH($A64,FPL_Fixtures_Extract[[Player]:[Player]],0),MATCH(FPL_Combined[[#Headers],[Gameweek 16]],FPL_Fixtures_Extract[#Headers],0)),3))</f>
        <v>SUN(A) 1-0</v>
      </c>
      <c r="R64" t="str">
        <f ca="1">IF(RIGHT(FPL_Combined[[#Headers],[Gameweek 17]],2)&lt;$B$622,INDEX(FPL_Results_Extract[Gameweek 17],MATCH($A64,FPL_Results_Extract[[Player]:[Player]],0)),INDEX(Team_Key[[Abbreviation]:[Abbreviation]],MATCH(LEFT(INDEX(FPL_Fixtures_Extract[],MATCH($A64,FPL_Fixtures_Extract[[Player]:[Player]],0),MATCH(FPL_Combined[[#Headers],[Gameweek 17]],FPL_Fixtures_Extract[#Headers],0)),LEN(INDEX(FPL_Fixtures_Extract[],MATCH($A64,FPL_Fixtures_Extract[[Player]:[Player]],0),MATCH(FPL_Combined[[#Headers],[Gameweek 17]],FPL_Fixtures_Extract[#Headers],0)))-4),Team_Key[[Full Name]:[Full Name]],0))&amp;RIGHT(INDEX(FPL_Fixtures_Extract[],MATCH($A64,FPL_Fixtures_Extract[[Player]:[Player]],0),MATCH(FPL_Combined[[#Headers],[Gameweek 17]],FPL_Fixtures_Extract[#Headers],0)),3))</f>
        <v>LIV(H) 3-0</v>
      </c>
      <c r="S64" t="str">
        <f ca="1">IF(RIGHT(FPL_Combined[[#Headers],[Gameweek 18]],2)&lt;$B$622,INDEX(FPL_Results_Extract[Gameweek 18],MATCH($A64,FPL_Results_Extract[[Player]:[Player]],0)),INDEX(Team_Key[[Abbreviation]:[Abbreviation]],MATCH(LEFT(INDEX(FPL_Fixtures_Extract[],MATCH($A64,FPL_Fixtures_Extract[[Player]:[Player]],0),MATCH(FPL_Combined[[#Headers],[Gameweek 18]],FPL_Fixtures_Extract[#Headers],0)),LEN(INDEX(FPL_Fixtures_Extract[],MATCH($A64,FPL_Fixtures_Extract[[Player]:[Player]],0),MATCH(FPL_Combined[[#Headers],[Gameweek 18]],FPL_Fixtures_Extract[#Headers],0)))-4),Team_Key[[Full Name]:[Full Name]],0))&amp;RIGHT(INDEX(FPL_Fixtures_Extract[],MATCH($A64,FPL_Fixtures_Extract[[Player]:[Player]],0),MATCH(FPL_Combined[[#Headers],[Gameweek 18]],FPL_Fixtures_Extract[#Headers],0)),3))</f>
        <v>CHE(A) 2-2</v>
      </c>
      <c r="T64" t="str">
        <f ca="1">IF(RIGHT(FPL_Combined[[#Headers],[Gameweek 19]],2)&lt;$B$622,INDEX(FPL_Results_Extract[Gameweek 19],MATCH($A64,FPL_Results_Extract[[Player]:[Player]],0)),INDEX(Team_Key[[Abbreviation]:[Abbreviation]],MATCH(LEFT(INDEX(FPL_Fixtures_Extract[],MATCH($A64,FPL_Fixtures_Extract[[Player]:[Player]],0),MATCH(FPL_Combined[[#Headers],[Gameweek 19]],FPL_Fixtures_Extract[#Headers],0)),LEN(INDEX(FPL_Fixtures_Extract[],MATCH($A64,FPL_Fixtures_Extract[[Player]:[Player]],0),MATCH(FPL_Combined[[#Headers],[Gameweek 19]],FPL_Fixtures_Extract[#Headers],0)))-4),Team_Key[[Full Name]:[Full Name]],0))&amp;RIGHT(INDEX(FPL_Fixtures_Extract[],MATCH($A64,FPL_Fixtures_Extract[[Player]:[Player]],0),MATCH(FPL_Combined[[#Headers],[Gameweek 19]],FPL_Fixtures_Extract[#Headers],0)),3))</f>
        <v>TOT(H) 1-2</v>
      </c>
      <c r="U64" t="str">
        <f ca="1">IF(RIGHT(FPL_Combined[[#Headers],[Gameweek 20]],2)&lt;$B$622,INDEX(FPL_Results_Extract[Gameweek 20],MATCH($A64,FPL_Results_Extract[[Player]:[Player]],0)),INDEX(Team_Key[[Abbreviation]:[Abbreviation]],MATCH(LEFT(INDEX(FPL_Fixtures_Extract[],MATCH($A64,FPL_Fixtures_Extract[[Player]:[Player]],0),MATCH(FPL_Combined[[#Headers],[Gameweek 20]],FPL_Fixtures_Extract[#Headers],0)),LEN(INDEX(FPL_Fixtures_Extract[],MATCH($A64,FPL_Fixtures_Extract[[Player]:[Player]],0),MATCH(FPL_Combined[[#Headers],[Gameweek 20]],FPL_Fixtures_Extract[#Headers],0)))-4),Team_Key[[Full Name]:[Full Name]],0))&amp;RIGHT(INDEX(FPL_Fixtures_Extract[],MATCH($A64,FPL_Fixtures_Extract[[Player]:[Player]],0),MATCH(FPL_Combined[[#Headers],[Gameweek 20]],FPL_Fixtures_Extract[#Headers],0)),3))</f>
        <v>MCI(H) 1-2</v>
      </c>
      <c r="V64" t="str">
        <f ca="1">IF(RIGHT(FPL_Combined[[#Headers],[Gameweek 21]],2)&lt;$B$622,INDEX(FPL_Results_Extract[Gameweek 21],MATCH($A64,FPL_Results_Extract[[Player]:[Player]],0)),INDEX(Team_Key[[Abbreviation]:[Abbreviation]],MATCH(LEFT(INDEX(FPL_Fixtures_Extract[],MATCH($A64,FPL_Fixtures_Extract[[Player]:[Player]],0),MATCH(FPL_Combined[[#Headers],[Gameweek 21]],FPL_Fixtures_Extract[#Headers],0)),LEN(INDEX(FPL_Fixtures_Extract[],MATCH($A64,FPL_Fixtures_Extract[[Player]:[Player]],0),MATCH(FPL_Combined[[#Headers],[Gameweek 21]],FPL_Fixtures_Extract[#Headers],0)))-4),Team_Key[[Full Name]:[Full Name]],0))&amp;RIGHT(INDEX(FPL_Fixtures_Extract[],MATCH($A64,FPL_Fixtures_Extract[[Player]:[Player]],0),MATCH(FPL_Combined[[#Headers],[Gameweek 21]],FPL_Fixtures_Extract[#Headers],0)),3))</f>
        <v>SOU(A) 0-2</v>
      </c>
      <c r="W64" t="str">
        <f ca="1">IF(RIGHT(FPL_Combined[[#Headers],[Gameweek 22]],2)&lt;$B$622,INDEX(FPL_Results_Extract[Gameweek 22],MATCH($A64,FPL_Results_Extract[[Player]:[Player]],0)),INDEX(Team_Key[[Abbreviation]:[Abbreviation]],MATCH(LEFT(INDEX(FPL_Fixtures_Extract[],MATCH($A64,FPL_Fixtures_Extract[[Player]:[Player]],0),MATCH(FPL_Combined[[#Headers],[Gameweek 22]],FPL_Fixtures_Extract[#Headers],0)),LEN(INDEX(FPL_Fixtures_Extract[],MATCH($A64,FPL_Fixtures_Extract[[Player]:[Player]],0),MATCH(FPL_Combined[[#Headers],[Gameweek 22]],FPL_Fixtures_Extract[#Headers],0)))-4),Team_Key[[Full Name]:[Full Name]],0))&amp;RIGHT(INDEX(FPL_Fixtures_Extract[],MATCH($A64,FPL_Fixtures_Extract[[Player]:[Player]],0),MATCH(FPL_Combined[[#Headers],[Gameweek 22]],FPL_Fixtures_Extract[#Headers],0)),3))</f>
        <v>SWA(A) 0-1</v>
      </c>
      <c r="X64" t="str">
        <f ca="1">IF(RIGHT(FPL_Combined[[#Headers],[Gameweek 23]],2)&lt;$B$622,INDEX(FPL_Results_Extract[Gameweek 23],MATCH($A64,FPL_Results_Extract[[Player]:[Player]],0)),INDEX(Team_Key[[Abbreviation]:[Abbreviation]],MATCH(LEFT(INDEX(FPL_Fixtures_Extract[],MATCH($A64,FPL_Fixtures_Extract[[Player]:[Player]],0),MATCH(FPL_Combined[[#Headers],[Gameweek 23]],FPL_Fixtures_Extract[#Headers],0)),LEN(INDEX(FPL_Fixtures_Extract[],MATCH($A64,FPL_Fixtures_Extract[[Player]:[Player]],0),MATCH(FPL_Combined[[#Headers],[Gameweek 23]],FPL_Fixtures_Extract[#Headers],0)))-4),Team_Key[[Full Name]:[Full Name]],0))&amp;RIGHT(INDEX(FPL_Fixtures_Extract[],MATCH($A64,FPL_Fixtures_Extract[[Player]:[Player]],0),MATCH(FPL_Combined[[#Headers],[Gameweek 23]],FPL_Fixtures_Extract[#Headers],0)),3))</f>
        <v>NEW(H) 2-1</v>
      </c>
      <c r="Y64" t="str">
        <f ca="1">IF(RIGHT(FPL_Combined[[#Headers],[Gameweek 24]],2)&lt;$B$622,INDEX(FPL_Results_Extract[Team],MATCH($A64,FPL_Results_Extract[[Player]:[Player]],0)),INDEX(Team_Key[[Abbreviation]:[Abbreviation]],MATCH(LEFT(INDEX(FPL_Fixtures_Extract[],MATCH($A64,FPL_Fixtures_Extract[[Player]:[Player]],0),MATCH(FPL_Combined[[#Headers],[Gameweek 24]],FPL_Fixtures_Extract[#Headers],0)),LEN(INDEX(FPL_Fixtures_Extract[],MATCH($A64,FPL_Fixtures_Extract[[Player]:[Player]],0),MATCH(FPL_Combined[[#Headers],[Gameweek 24]],FPL_Fixtures_Extract[#Headers],0)))-4),Team_Key[[Full Name]:[Full Name]],0))&amp;RIGHT(INDEX(FPL_Fixtures_Extract[],MATCH($A64,FPL_Fixtures_Extract[[Player]:[Player]],0),MATCH(FPL_Combined[[#Headers],[Gameweek 24]],FPL_Fixtures_Extract[#Headers],0)),3))</f>
        <v>WAT</v>
      </c>
      <c r="Z64" t="str">
        <f ca="1">IF(RIGHT(FPL_Combined[[#Headers],[Gameweek 25]],2)&lt;$B$622,INDEX(FPL_Results_Extract[Player],MATCH($A64,FPL_Results_Extract[[Player]:[Player]],0)),INDEX(Team_Key[[Abbreviation]:[Abbreviation]],MATCH(LEFT(INDEX(FPL_Fixtures_Extract[],MATCH($A64,FPL_Fixtures_Extract[[Player]:[Player]],0),MATCH(FPL_Combined[[#Headers],[Gameweek 25]],FPL_Fixtures_Extract[#Headers],0)),LEN(INDEX(FPL_Fixtures_Extract[],MATCH($A64,FPL_Fixtures_Extract[[Player]:[Player]],0),MATCH(FPL_Combined[[#Headers],[Gameweek 25]],FPL_Fixtures_Extract[#Headers],0)))-4),Team_Key[[Full Name]:[Full Name]],0))&amp;RIGHT(INDEX(FPL_Fixtures_Extract[],MATCH($A64,FPL_Fixtures_Extract[[Player]:[Player]],0),MATCH(FPL_Combined[[#Headers],[Gameweek 25]],FPL_Fixtures_Extract[#Headers],0)),3))</f>
        <v>Berghuis</v>
      </c>
      <c r="AA64" t="str">
        <f ca="1">IF(RIGHT(FPL_Combined[[#Headers],[Gameweek 26]],2)&lt;$B$622,INDEX(FPL_Results_Extract[Gameweek 01],MATCH($A64,FPL_Results_Extract[[Player]:[Player]],0)),INDEX(Team_Key[[Abbreviation]:[Abbreviation]],MATCH(LEFT(INDEX(FPL_Fixtures_Extract[],MATCH($A64,FPL_Fixtures_Extract[[Player]:[Player]],0),MATCH(FPL_Combined[[#Headers],[Gameweek 26]],FPL_Fixtures_Extract[#Headers],0)),LEN(INDEX(FPL_Fixtures_Extract[],MATCH($A64,FPL_Fixtures_Extract[[Player]:[Player]],0),MATCH(FPL_Combined[[#Headers],[Gameweek 26]],FPL_Fixtures_Extract[#Headers],0)))-4),Team_Key[[Full Name]:[Full Name]],0))&amp;RIGHT(INDEX(FPL_Fixtures_Extract[],MATCH($A64,FPL_Fixtures_Extract[[Player]:[Player]],0),MATCH(FPL_Combined[[#Headers],[Gameweek 26]],FPL_Fixtures_Extract[#Headers],0)),3))</f>
        <v>EVE(A) 2-2</v>
      </c>
      <c r="AB64" t="str">
        <f ca="1">IF(RIGHT(FPL_Combined[[#Headers],[Gameweek 27]],2)&lt;$B$622,INDEX(FPL_Results_Extract[Gameweek 02],MATCH($A64,FPL_Results_Extract[[Player]:[Player]],0)),INDEX(Team_Key[[Abbreviation]:[Abbreviation]],MATCH(LEFT(INDEX(FPL_Fixtures_Extract[],MATCH($A64,FPL_Fixtures_Extract[[Player]:[Player]],0),MATCH(FPL_Combined[[#Headers],[Gameweek 27]],FPL_Fixtures_Extract[#Headers],0)),LEN(INDEX(FPL_Fixtures_Extract[],MATCH($A64,FPL_Fixtures_Extract[[Player]:[Player]],0),MATCH(FPL_Combined[[#Headers],[Gameweek 27]],FPL_Fixtures_Extract[#Headers],0)))-4),Team_Key[[Full Name]:[Full Name]],0))&amp;RIGHT(INDEX(FPL_Fixtures_Extract[],MATCH($A64,FPL_Fixtures_Extract[[Player]:[Player]],0),MATCH(FPL_Combined[[#Headers],[Gameweek 27]],FPL_Fixtures_Extract[#Headers],0)),3))</f>
        <v>WBA(H) 0-0</v>
      </c>
      <c r="AC64" t="str">
        <f ca="1">IF(RIGHT(FPL_Combined[[#Headers],[Gameweek 28]],2)&lt;$B$622,INDEX(FPL_Results_Extract[Gameweek 03],MATCH($A64,FPL_Results_Extract[[Player]:[Player]],0)),INDEX(Team_Key[[Abbreviation]:[Abbreviation]],MATCH(LEFT(INDEX(FPL_Fixtures_Extract[],MATCH($A64,FPL_Fixtures_Extract[[Player]:[Player]],0),MATCH(FPL_Combined[[#Headers],[Gameweek 28]],FPL_Fixtures_Extract[#Headers],0)),LEN(INDEX(FPL_Fixtures_Extract[],MATCH($A64,FPL_Fixtures_Extract[[Player]:[Player]],0),MATCH(FPL_Combined[[#Headers],[Gameweek 28]],FPL_Fixtures_Extract[#Headers],0)))-4),Team_Key[[Full Name]:[Full Name]],0))&amp;RIGHT(INDEX(FPL_Fixtures_Extract[],MATCH($A64,FPL_Fixtures_Extract[[Player]:[Player]],0),MATCH(FPL_Combined[[#Headers],[Gameweek 28]],FPL_Fixtures_Extract[#Headers],0)),3))</f>
        <v>SOU(H) 0-0</v>
      </c>
      <c r="AD64" t="str">
        <f ca="1">IF(RIGHT(FPL_Combined[[#Headers],[Gameweek 29]],2)&lt;$B$622,INDEX(FPL_Results_Extract[Gameweek 04],MATCH($A64,FPL_Results_Extract[[Player]:[Player]],0)),INDEX(Team_Key[[Abbreviation]:[Abbreviation]],MATCH(LEFT(INDEX(FPL_Fixtures_Extract[],MATCH($A64,FPL_Fixtures_Extract[[Player]:[Player]],0),MATCH(FPL_Combined[[#Headers],[Gameweek 29]],FPL_Fixtures_Extract[#Headers],0)),LEN(INDEX(FPL_Fixtures_Extract[],MATCH($A64,FPL_Fixtures_Extract[[Player]:[Player]],0),MATCH(FPL_Combined[[#Headers],[Gameweek 29]],FPL_Fixtures_Extract[#Headers],0)))-4),Team_Key[[Full Name]:[Full Name]],0))&amp;RIGHT(INDEX(FPL_Fixtures_Extract[],MATCH($A64,FPL_Fixtures_Extract[[Player]:[Player]],0),MATCH(FPL_Combined[[#Headers],[Gameweek 29]],FPL_Fixtures_Extract[#Headers],0)),3))</f>
        <v>LEI(H)</v>
      </c>
      <c r="AE64" t="e">
        <f ca="1">IF(RIGHT(FPL_Combined[[#Headers],[Gameweek 30]],2)&lt;$B$622,INDEX(FPL_Results_Extract[Gameweek 05],MATCH($A64,FPL_Results_Extract[[Player]:[Player]],0)),INDEX(Team_Key[[Abbreviation]:[Abbreviation]],MATCH(LEFT(INDEX(FPL_Fixtures_Extract[],MATCH($A64,FPL_Fixtures_Extract[[Player]:[Player]],0),MATCH(FPL_Combined[[#Headers],[Gameweek 30]],FPL_Fixtures_Extract[#Headers],0)),LEN(INDEX(FPL_Fixtures_Extract[],MATCH($A64,FPL_Fixtures_Extract[[Player]:[Player]],0),MATCH(FPL_Combined[[#Headers],[Gameweek 30]],FPL_Fixtures_Extract[#Headers],0)))-4),Team_Key[[Full Name]:[Full Name]],0))&amp;RIGHT(INDEX(FPL_Fixtures_Extract[],MATCH($A64,FPL_Fixtures_Extract[[Player]:[Player]],0),MATCH(FPL_Combined[[#Headers],[Gameweek 30]],FPL_Fixtures_Extract[#Headers],0)),3))</f>
        <v>#VALUE!</v>
      </c>
      <c r="AF64" t="str">
        <f ca="1">IF(RIGHT(FPL_Combined[[#Headers],[Gameweek 31]],2)&lt;$B$622,INDEX(FPL_Results_Extract[Gameweek 06],MATCH($A64,FPL_Results_Extract[[Player]:[Player]],0)),INDEX(Team_Key[[Abbreviation]:[Abbreviation]],MATCH(LEFT(INDEX(FPL_Fixtures_Extract[],MATCH($A64,FPL_Fixtures_Extract[[Player]:[Player]],0),MATCH(FPL_Combined[[#Headers],[Gameweek 31]],FPL_Fixtures_Extract[#Headers],0)),LEN(INDEX(FPL_Fixtures_Extract[],MATCH($A64,FPL_Fixtures_Extract[[Player]:[Player]],0),MATCH(FPL_Combined[[#Headers],[Gameweek 31]],FPL_Fixtures_Extract[#Headers],0)))-4),Team_Key[[Full Name]:[Full Name]],0))&amp;RIGHT(INDEX(FPL_Fixtures_Extract[],MATCH($A64,FPL_Fixtures_Extract[[Player]:[Player]],0),MATCH(FPL_Combined[[#Headers],[Gameweek 31]],FPL_Fixtures_Extract[#Headers],0)),3))</f>
        <v>STK(H)</v>
      </c>
      <c r="AG64" t="str">
        <f ca="1">IF(RIGHT(FPL_Combined[[#Headers],[Gameweek 32]],2)&lt;$B$622,INDEX(FPL_Results_Extract[Gameweek 07],MATCH($A64,FPL_Results_Extract[[Player]:[Player]],0)),INDEX(Team_Key[[Abbreviation]:[Abbreviation]],MATCH(LEFT(INDEX(FPL_Fixtures_Extract[],MATCH($A64,FPL_Fixtures_Extract[[Player]:[Player]],0),MATCH(FPL_Combined[[#Headers],[Gameweek 32]],FPL_Fixtures_Extract[#Headers],0)),LEN(INDEX(FPL_Fixtures_Extract[],MATCH($A64,FPL_Fixtures_Extract[[Player]:[Player]],0),MATCH(FPL_Combined[[#Headers],[Gameweek 32]],FPL_Fixtures_Extract[#Headers],0)))-4),Team_Key[[Full Name]:[Full Name]],0))&amp;RIGHT(INDEX(FPL_Fixtures_Extract[],MATCH($A64,FPL_Fixtures_Extract[[Player]:[Player]],0),MATCH(FPL_Combined[[#Headers],[Gameweek 32]],FPL_Fixtures_Extract[#Headers],0)),3))</f>
        <v>ARS(A)</v>
      </c>
      <c r="AH64" t="str">
        <f ca="1">IF(RIGHT(FPL_Combined[[#Headers],[Gameweek 33]],2)&lt;$B$622,INDEX(FPL_Results_Extract[Gameweek 08],MATCH($A64,FPL_Results_Extract[[Player]:[Player]],0)),INDEX(Team_Key[[Abbreviation]:[Abbreviation]],MATCH(LEFT(INDEX(FPL_Fixtures_Extract[],MATCH($A64,FPL_Fixtures_Extract[[Player]:[Player]],0),MATCH(FPL_Combined[[#Headers],[Gameweek 33]],FPL_Fixtures_Extract[#Headers],0)),LEN(INDEX(FPL_Fixtures_Extract[],MATCH($A64,FPL_Fixtures_Extract[[Player]:[Player]],0),MATCH(FPL_Combined[[#Headers],[Gameweek 33]],FPL_Fixtures_Extract[#Headers],0)))-4),Team_Key[[Full Name]:[Full Name]],0))&amp;RIGHT(INDEX(FPL_Fixtures_Extract[],MATCH($A64,FPL_Fixtures_Extract[[Player]:[Player]],0),MATCH(FPL_Combined[[#Headers],[Gameweek 33]],FPL_Fixtures_Extract[#Headers],0)),3))</f>
        <v>EVE(H)</v>
      </c>
      <c r="AI64" t="str">
        <f ca="1">IF(RIGHT(FPL_Combined[[#Headers],[Gameweek 34]],2)&lt;$B$622,INDEX(FPL_Results_Extract[Gameweek 09],MATCH($A64,FPL_Results_Extract[[Player]:[Player]],0)),INDEX(Team_Key[[Abbreviation]:[Abbreviation]],MATCH(LEFT(INDEX(FPL_Fixtures_Extract[],MATCH($A64,FPL_Fixtures_Extract[[Player]:[Player]],0),MATCH(FPL_Combined[[#Headers],[Gameweek 34]],FPL_Fixtures_Extract[#Headers],0)),LEN(INDEX(FPL_Fixtures_Extract[],MATCH($A64,FPL_Fixtures_Extract[[Player]:[Player]],0),MATCH(FPL_Combined[[#Headers],[Gameweek 34]],FPL_Fixtures_Extract[#Headers],0)))-4),Team_Key[[Full Name]:[Full Name]],0))&amp;RIGHT(INDEX(FPL_Fixtures_Extract[],MATCH($A64,FPL_Fixtures_Extract[[Player]:[Player]],0),MATCH(FPL_Combined[[#Headers],[Gameweek 34]],FPL_Fixtures_Extract[#Headers],0)),3))</f>
        <v>WBA(A)</v>
      </c>
      <c r="AJ64" t="str">
        <f ca="1">IF(RIGHT(FPL_Combined[[#Headers],[Gameweek 35]],2)&lt;$B$622,INDEX(FPL_Results_Extract[Gameweek 10],MATCH($A64,FPL_Results_Extract[[Player]:[Player]],0)),INDEX(Team_Key[[Abbreviation]:[Abbreviation]],MATCH(LEFT(INDEX(FPL_Fixtures_Extract[],MATCH($A64,FPL_Fixtures_Extract[[Player]:[Player]],0),MATCH(FPL_Combined[[#Headers],[Gameweek 35]],FPL_Fixtures_Extract[#Headers],0)),LEN(INDEX(FPL_Fixtures_Extract[],MATCH($A64,FPL_Fixtures_Extract[[Player]:[Player]],0),MATCH(FPL_Combined[[#Headers],[Gameweek 35]],FPL_Fixtures_Extract[#Headers],0)))-4),Team_Key[[Full Name]:[Full Name]],0))&amp;RIGHT(INDEX(FPL_Fixtures_Extract[],MATCH($A64,FPL_Fixtures_Extract[[Player]:[Player]],0),MATCH(FPL_Combined[[#Headers],[Gameweek 35]],FPL_Fixtures_Extract[#Headers],0)),3))</f>
        <v>NOR(A)</v>
      </c>
      <c r="AK64" t="str">
        <f ca="1">IF(RIGHT(FPL_Combined[[#Headers],[Gameweek 36]],2)&lt;$B$622,INDEX(FPL_Results_Extract[Gameweek 11],MATCH($A64,FPL_Results_Extract[[Player]:[Player]],0)),INDEX(Team_Key[[Abbreviation]:[Abbreviation]],MATCH(LEFT(INDEX(FPL_Fixtures_Extract[],MATCH($A64,FPL_Fixtures_Extract[[Player]:[Player]],0),MATCH(FPL_Combined[[#Headers],[Gameweek 36]],FPL_Fixtures_Extract[#Headers],0)),LEN(INDEX(FPL_Fixtures_Extract[],MATCH($A64,FPL_Fixtures_Extract[[Player]:[Player]],0),MATCH(FPL_Combined[[#Headers],[Gameweek 36]],FPL_Fixtures_Extract[#Headers],0)))-4),Team_Key[[Full Name]:[Full Name]],0))&amp;RIGHT(INDEX(FPL_Fixtures_Extract[],MATCH($A64,FPL_Fixtures_Extract[[Player]:[Player]],0),MATCH(FPL_Combined[[#Headers],[Gameweek 36]],FPL_Fixtures_Extract[#Headers],0)),3))</f>
        <v>AVL(H)</v>
      </c>
      <c r="AL64" t="str">
        <f ca="1">IF(RIGHT(FPL_Combined[[#Headers],[Gameweek 37]],2)&lt;$B$622,INDEX(FPL_Results_Extract[Gameweek 12],MATCH($A64,FPL_Results_Extract[[Player]:[Player]],0)),INDEX(Team_Key[[Abbreviation]:[Abbreviation]],MATCH(LEFT(INDEX(FPL_Fixtures_Extract[],MATCH($A64,FPL_Fixtures_Extract[[Player]:[Player]],0),MATCH(FPL_Combined[[#Headers],[Gameweek 37]],FPL_Fixtures_Extract[#Headers],0)),LEN(INDEX(FPL_Fixtures_Extract[],MATCH($A64,FPL_Fixtures_Extract[[Player]:[Player]],0),MATCH(FPL_Combined[[#Headers],[Gameweek 37]],FPL_Fixtures_Extract[#Headers],0)))-4),Team_Key[[Full Name]:[Full Name]],0))&amp;RIGHT(INDEX(FPL_Fixtures_Extract[],MATCH($A64,FPL_Fixtures_Extract[[Player]:[Player]],0),MATCH(FPL_Combined[[#Headers],[Gameweek 37]],FPL_Fixtures_Extract[#Headers],0)),3))</f>
        <v>LIV(A)</v>
      </c>
      <c r="AM64" t="str">
        <f ca="1">IF(RIGHT(FPL_Combined[[#Headers],[Gameweek 38]],2)&lt;$B$622,INDEX(FPL_Results_Extract[Gameweek 13],MATCH($A64,FPL_Results_Extract[[Player]:[Player]],0)),INDEX(Team_Key[[Abbreviation]:[Abbreviation]],MATCH(LEFT(INDEX(FPL_Fixtures_Extract[],MATCH($A64,FPL_Fixtures_Extract[[Player]:[Player]],0),MATCH(FPL_Combined[[#Headers],[Gameweek 38]],FPL_Fixtures_Extract[#Headers],0)),LEN(INDEX(FPL_Fixtures_Extract[],MATCH($A64,FPL_Fixtures_Extract[[Player]:[Player]],0),MATCH(FPL_Combined[[#Headers],[Gameweek 38]],FPL_Fixtures_Extract[#Headers],0)))-4),Team_Key[[Full Name]:[Full Name]],0))&amp;RIGHT(INDEX(FPL_Fixtures_Extract[],MATCH($A64,FPL_Fixtures_Extract[[Player]:[Player]],0),MATCH(FPL_Combined[[#Headers],[Gameweek 38]],FPL_Fixtures_Extract[#Headers],0)),3))</f>
        <v>SUN(H)</v>
      </c>
    </row>
    <row r="65" spans="1:39" x14ac:dyDescent="0.45">
      <c r="A65" t="s">
        <v>247</v>
      </c>
      <c r="B65" t="str">
        <f ca="1">IF(RIGHT(FPL_Combined[[#Headers],[Gameweek 01]],2)&lt;$B$622,INDEX(FPL_Results_Extract[Gameweek 01],MATCH($A65,FPL_Results_Extract[[Player]:[Player]],0)),INDEX(Team_Key[[Abbreviation]:[Abbreviation]],MATCH(LEFT(INDEX(FPL_Fixtures_Extract[],MATCH($A65,FPL_Fixtures_Extract[[Player]:[Player]],0),MATCH(FPL_Combined[[#Headers],[Gameweek 01]],FPL_Fixtures_Extract[#Headers],0)),LEN(INDEX(FPL_Fixtures_Extract[],MATCH($A65,FPL_Fixtures_Extract[[Player]:[Player]],0),MATCH(FPL_Combined[[#Headers],[Gameweek 01]],FPL_Fixtures_Extract[#Headers],0)))-4),Team_Key[[Full Name]:[Full Name]],0))&amp;RIGHT(INDEX(FPL_Fixtures_Extract[],MATCH($A65,FPL_Fixtures_Extract[[Player]:[Player]],0),MATCH(FPL_Combined[[#Headers],[Gameweek 01]],FPL_Fixtures_Extract[#Headers],0)),3))</f>
        <v>NEW(A) 2-2</v>
      </c>
      <c r="C65" t="str">
        <f ca="1">IF(RIGHT(FPL_Combined[[#Headers],[Gameweek 02]],2)&lt;$B$622,INDEX(FPL_Results_Extract[Gameweek 02],MATCH($A65,FPL_Results_Extract[[Player]:[Player]],0)),INDEX(Team_Key[[Abbreviation]:[Abbreviation]],MATCH(LEFT(INDEX(FPL_Fixtures_Extract[],MATCH($A65,FPL_Fixtures_Extract[[Player]:[Player]],0),MATCH(FPL_Combined[[#Headers],[Gameweek 02]],FPL_Fixtures_Extract[#Headers],0)),LEN(INDEX(FPL_Fixtures_Extract[],MATCH($A65,FPL_Fixtures_Extract[[Player]:[Player]],0),MATCH(FPL_Combined[[#Headers],[Gameweek 02]],FPL_Fixtures_Extract[#Headers],0)))-4),Team_Key[[Full Name]:[Full Name]],0))&amp;RIGHT(INDEX(FPL_Fixtures_Extract[],MATCH($A65,FPL_Fixtures_Extract[[Player]:[Player]],0),MATCH(FPL_Combined[[#Headers],[Gameweek 02]],FPL_Fixtures_Extract[#Headers],0)),3))</f>
        <v>EVE(H) 0-3</v>
      </c>
      <c r="D65" t="str">
        <f ca="1">IF(RIGHT(FPL_Combined[[#Headers],[Gameweek 03]],2)&lt;$B$622,INDEX(FPL_Results_Extract[Gameweek 03],MATCH($A65,FPL_Results_Extract[[Player]:[Player]],0)),INDEX(Team_Key[[Abbreviation]:[Abbreviation]],MATCH(LEFT(INDEX(FPL_Fixtures_Extract[],MATCH($A65,FPL_Fixtures_Extract[[Player]:[Player]],0),MATCH(FPL_Combined[[#Headers],[Gameweek 03]],FPL_Fixtures_Extract[#Headers],0)),LEN(INDEX(FPL_Fixtures_Extract[],MATCH($A65,FPL_Fixtures_Extract[[Player]:[Player]],0),MATCH(FPL_Combined[[#Headers],[Gameweek 03]],FPL_Fixtures_Extract[#Headers],0)))-4),Team_Key[[Full Name]:[Full Name]],0))&amp;RIGHT(INDEX(FPL_Fixtures_Extract[],MATCH($A65,FPL_Fixtures_Extract[[Player]:[Player]],0),MATCH(FPL_Combined[[#Headers],[Gameweek 03]],FPL_Fixtures_Extract[#Headers],0)),3))</f>
        <v>WAT(A) 0-0</v>
      </c>
      <c r="E65" t="str">
        <f ca="1">IF(RIGHT(FPL_Combined[[#Headers],[Gameweek 04]],2)&lt;$B$622,INDEX(FPL_Results_Extract[Gameweek 04],MATCH($A65,FPL_Results_Extract[[Player]:[Player]],0)),INDEX(Team_Key[[Abbreviation]:[Abbreviation]],MATCH(LEFT(INDEX(FPL_Fixtures_Extract[],MATCH($A65,FPL_Fixtures_Extract[[Player]:[Player]],0),MATCH(FPL_Combined[[#Headers],[Gameweek 04]],FPL_Fixtures_Extract[#Headers],0)),LEN(INDEX(FPL_Fixtures_Extract[],MATCH($A65,FPL_Fixtures_Extract[[Player]:[Player]],0),MATCH(FPL_Combined[[#Headers],[Gameweek 04]],FPL_Fixtures_Extract[#Headers],0)))-4),Team_Key[[Full Name]:[Full Name]],0))&amp;RIGHT(INDEX(FPL_Fixtures_Extract[],MATCH($A65,FPL_Fixtures_Extract[[Player]:[Player]],0),MATCH(FPL_Combined[[#Headers],[Gameweek 04]],FPL_Fixtures_Extract[#Headers],0)),3))</f>
        <v>NOR(H) 3-0</v>
      </c>
      <c r="F65" t="str">
        <f ca="1">IF(RIGHT(FPL_Combined[[#Headers],[Gameweek 05]],2)&lt;$B$622,INDEX(FPL_Results_Extract[Gameweek 05],MATCH($A65,FPL_Results_Extract[[Player]:[Player]],0)),INDEX(Team_Key[[Abbreviation]:[Abbreviation]],MATCH(LEFT(INDEX(FPL_Fixtures_Extract[],MATCH($A65,FPL_Fixtures_Extract[[Player]:[Player]],0),MATCH(FPL_Combined[[#Headers],[Gameweek 05]],FPL_Fixtures_Extract[#Headers],0)),LEN(INDEX(FPL_Fixtures_Extract[],MATCH($A65,FPL_Fixtures_Extract[[Player]:[Player]],0),MATCH(FPL_Combined[[#Headers],[Gameweek 05]],FPL_Fixtures_Extract[#Headers],0)))-4),Team_Key[[Full Name]:[Full Name]],0))&amp;RIGHT(INDEX(FPL_Fixtures_Extract[],MATCH($A65,FPL_Fixtures_Extract[[Player]:[Player]],0),MATCH(FPL_Combined[[#Headers],[Gameweek 05]],FPL_Fixtures_Extract[#Headers],0)),3))</f>
        <v>WBA(A) 0-0</v>
      </c>
      <c r="G65" t="str">
        <f ca="1">IF(RIGHT(FPL_Combined[[#Headers],[Gameweek 06]],2)&lt;$B$622,INDEX(FPL_Results_Extract[Gameweek 06],MATCH($A65,FPL_Results_Extract[[Player]:[Player]],0)),INDEX(Team_Key[[Abbreviation]:[Abbreviation]],MATCH(LEFT(INDEX(FPL_Fixtures_Extract[],MATCH($A65,FPL_Fixtures_Extract[[Player]:[Player]],0),MATCH(FPL_Combined[[#Headers],[Gameweek 06]],FPL_Fixtures_Extract[#Headers],0)),LEN(INDEX(FPL_Fixtures_Extract[],MATCH($A65,FPL_Fixtures_Extract[[Player]:[Player]],0),MATCH(FPL_Combined[[#Headers],[Gameweek 06]],FPL_Fixtures_Extract[#Headers],0)))-4),Team_Key[[Full Name]:[Full Name]],0))&amp;RIGHT(INDEX(FPL_Fixtures_Extract[],MATCH($A65,FPL_Fixtures_Extract[[Player]:[Player]],0),MATCH(FPL_Combined[[#Headers],[Gameweek 06]],FPL_Fixtures_Extract[#Headers],0)),3))</f>
        <v>MUN(H) 2-3</v>
      </c>
      <c r="H65" t="str">
        <f ca="1">IF(RIGHT(FPL_Combined[[#Headers],[Gameweek 07]],2)&lt;$B$622,INDEX(FPL_Results_Extract[Gameweek 07],MATCH($A65,FPL_Results_Extract[[Player]:[Player]],0)),INDEX(Team_Key[[Abbreviation]:[Abbreviation]],MATCH(LEFT(INDEX(FPL_Fixtures_Extract[],MATCH($A65,FPL_Fixtures_Extract[[Player]:[Player]],0),MATCH(FPL_Combined[[#Headers],[Gameweek 07]],FPL_Fixtures_Extract[#Headers],0)),LEN(INDEX(FPL_Fixtures_Extract[],MATCH($A65,FPL_Fixtures_Extract[[Player]:[Player]],0),MATCH(FPL_Combined[[#Headers],[Gameweek 07]],FPL_Fixtures_Extract[#Headers],0)))-4),Team_Key[[Full Name]:[Full Name]],0))&amp;RIGHT(INDEX(FPL_Fixtures_Extract[],MATCH($A65,FPL_Fixtures_Extract[[Player]:[Player]],0),MATCH(FPL_Combined[[#Headers],[Gameweek 07]],FPL_Fixtures_Extract[#Headers],0)),3))</f>
        <v>SWA(H) 3-1</v>
      </c>
      <c r="I65" t="str">
        <f ca="1">IF(RIGHT(FPL_Combined[[#Headers],[Gameweek 08]],2)&lt;$B$622,INDEX(FPL_Results_Extract[Gameweek 08],MATCH($A65,FPL_Results_Extract[[Player]:[Player]],0)),INDEX(Team_Key[[Abbreviation]:[Abbreviation]],MATCH(LEFT(INDEX(FPL_Fixtures_Extract[],MATCH($A65,FPL_Fixtures_Extract[[Player]:[Player]],0),MATCH(FPL_Combined[[#Headers],[Gameweek 08]],FPL_Fixtures_Extract[#Headers],0)),LEN(INDEX(FPL_Fixtures_Extract[],MATCH($A65,FPL_Fixtures_Extract[[Player]:[Player]],0),MATCH(FPL_Combined[[#Headers],[Gameweek 08]],FPL_Fixtures_Extract[#Headers],0)))-4),Team_Key[[Full Name]:[Full Name]],0))&amp;RIGHT(INDEX(FPL_Fixtures_Extract[],MATCH($A65,FPL_Fixtures_Extract[[Player]:[Player]],0),MATCH(FPL_Combined[[#Headers],[Gameweek 08]],FPL_Fixtures_Extract[#Headers],0)),3))</f>
        <v>CHE(A) 3-1</v>
      </c>
      <c r="J65" t="str">
        <f ca="1">IF(RIGHT(FPL_Combined[[#Headers],[Gameweek 09]],2)&lt;$B$622,INDEX(FPL_Results_Extract[Gameweek 09],MATCH($A65,FPL_Results_Extract[[Player]:[Player]],0)),INDEX(Team_Key[[Abbreviation]:[Abbreviation]],MATCH(LEFT(INDEX(FPL_Fixtures_Extract[],MATCH($A65,FPL_Fixtures_Extract[[Player]:[Player]],0),MATCH(FPL_Combined[[#Headers],[Gameweek 09]],FPL_Fixtures_Extract[#Headers],0)),LEN(INDEX(FPL_Fixtures_Extract[],MATCH($A65,FPL_Fixtures_Extract[[Player]:[Player]],0),MATCH(FPL_Combined[[#Headers],[Gameweek 09]],FPL_Fixtures_Extract[#Headers],0)))-4),Team_Key[[Full Name]:[Full Name]],0))&amp;RIGHT(INDEX(FPL_Fixtures_Extract[],MATCH($A65,FPL_Fixtures_Extract[[Player]:[Player]],0),MATCH(FPL_Combined[[#Headers],[Gameweek 09]],FPL_Fixtures_Extract[#Headers],0)),3))</f>
        <v>LEI(H) 2-2</v>
      </c>
      <c r="K65" t="str">
        <f ca="1">IF(RIGHT(FPL_Combined[[#Headers],[Gameweek 10]],2)&lt;$B$622,INDEX(FPL_Results_Extract[Gameweek 10],MATCH($A65,FPL_Results_Extract[[Player]:[Player]],0)),INDEX(Team_Key[[Abbreviation]:[Abbreviation]],MATCH(LEFT(INDEX(FPL_Fixtures_Extract[],MATCH($A65,FPL_Fixtures_Extract[[Player]:[Player]],0),MATCH(FPL_Combined[[#Headers],[Gameweek 10]],FPL_Fixtures_Extract[#Headers],0)),LEN(INDEX(FPL_Fixtures_Extract[],MATCH($A65,FPL_Fixtures_Extract[[Player]:[Player]],0),MATCH(FPL_Combined[[#Headers],[Gameweek 10]],FPL_Fixtures_Extract[#Headers],0)))-4),Team_Key[[Full Name]:[Full Name]],0))&amp;RIGHT(INDEX(FPL_Fixtures_Extract[],MATCH($A65,FPL_Fixtures_Extract[[Player]:[Player]],0),MATCH(FPL_Combined[[#Headers],[Gameweek 10]],FPL_Fixtures_Extract[#Headers],0)),3))</f>
        <v>LIV(A) 1-1</v>
      </c>
      <c r="L65" t="str">
        <f ca="1">IF(RIGHT(FPL_Combined[[#Headers],[Gameweek 11]],2)&lt;$B$622,INDEX(FPL_Results_Extract[Gameweek 11],MATCH($A65,FPL_Results_Extract[[Player]:[Player]],0)),INDEX(Team_Key[[Abbreviation]:[Abbreviation]],MATCH(LEFT(INDEX(FPL_Fixtures_Extract[],MATCH($A65,FPL_Fixtures_Extract[[Player]:[Player]],0),MATCH(FPL_Combined[[#Headers],[Gameweek 11]],FPL_Fixtures_Extract[#Headers],0)),LEN(INDEX(FPL_Fixtures_Extract[],MATCH($A65,FPL_Fixtures_Extract[[Player]:[Player]],0),MATCH(FPL_Combined[[#Headers],[Gameweek 11]],FPL_Fixtures_Extract[#Headers],0)))-4),Team_Key[[Full Name]:[Full Name]],0))&amp;RIGHT(INDEX(FPL_Fixtures_Extract[],MATCH($A65,FPL_Fixtures_Extract[[Player]:[Player]],0),MATCH(FPL_Combined[[#Headers],[Gameweek 11]],FPL_Fixtures_Extract[#Headers],0)),3))</f>
        <v>BOU(H) 2-0</v>
      </c>
      <c r="M65" t="str">
        <f ca="1">IF(RIGHT(FPL_Combined[[#Headers],[Gameweek 12]],2)&lt;$B$622,INDEX(FPL_Results_Extract[Gameweek 12],MATCH($A65,FPL_Results_Extract[[Player]:[Player]],0)),INDEX(Team_Key[[Abbreviation]:[Abbreviation]],MATCH(LEFT(INDEX(FPL_Fixtures_Extract[],MATCH($A65,FPL_Fixtures_Extract[[Player]:[Player]],0),MATCH(FPL_Combined[[#Headers],[Gameweek 12]],FPL_Fixtures_Extract[#Headers],0)),LEN(INDEX(FPL_Fixtures_Extract[],MATCH($A65,FPL_Fixtures_Extract[[Player]:[Player]],0),MATCH(FPL_Combined[[#Headers],[Gameweek 12]],FPL_Fixtures_Extract[#Headers],0)))-4),Team_Key[[Full Name]:[Full Name]],0))&amp;RIGHT(INDEX(FPL_Fixtures_Extract[],MATCH($A65,FPL_Fixtures_Extract[[Player]:[Player]],0),MATCH(FPL_Combined[[#Headers],[Gameweek 12]],FPL_Fixtures_Extract[#Headers],0)),3))</f>
        <v>SUN(A) 1-0</v>
      </c>
      <c r="N65" t="str">
        <f ca="1">IF(RIGHT(FPL_Combined[[#Headers],[Gameweek 13]],2)&lt;$B$622,INDEX(FPL_Results_Extract[Gameweek 13],MATCH($A65,FPL_Results_Extract[[Player]:[Player]],0)),INDEX(Team_Key[[Abbreviation]:[Abbreviation]],MATCH(LEFT(INDEX(FPL_Fixtures_Extract[],MATCH($A65,FPL_Fixtures_Extract[[Player]:[Player]],0),MATCH(FPL_Combined[[#Headers],[Gameweek 13]],FPL_Fixtures_Extract[#Headers],0)),LEN(INDEX(FPL_Fixtures_Extract[],MATCH($A65,FPL_Fixtures_Extract[[Player]:[Player]],0),MATCH(FPL_Combined[[#Headers],[Gameweek 13]],FPL_Fixtures_Extract[#Headers],0)))-4),Team_Key[[Full Name]:[Full Name]],0))&amp;RIGHT(INDEX(FPL_Fixtures_Extract[],MATCH($A65,FPL_Fixtures_Extract[[Player]:[Player]],0),MATCH(FPL_Combined[[#Headers],[Gameweek 13]],FPL_Fixtures_Extract[#Headers],0)),3))</f>
        <v>STK(H) 0-1</v>
      </c>
      <c r="O65" t="str">
        <f ca="1">IF(RIGHT(FPL_Combined[[#Headers],[Gameweek 14]],2)&lt;$B$622,INDEX(FPL_Results_Extract[Gameweek 14],MATCH($A65,FPL_Results_Extract[[Player]:[Player]],0)),INDEX(Team_Key[[Abbreviation]:[Abbreviation]],MATCH(LEFT(INDEX(FPL_Fixtures_Extract[],MATCH($A65,FPL_Fixtures_Extract[[Player]:[Player]],0),MATCH(FPL_Combined[[#Headers],[Gameweek 14]],FPL_Fixtures_Extract[#Headers],0)),LEN(INDEX(FPL_Fixtures_Extract[],MATCH($A65,FPL_Fixtures_Extract[[Player]:[Player]],0),MATCH(FPL_Combined[[#Headers],[Gameweek 14]],FPL_Fixtures_Extract[#Headers],0)))-4),Team_Key[[Full Name]:[Full Name]],0))&amp;RIGHT(INDEX(FPL_Fixtures_Extract[],MATCH($A65,FPL_Fixtures_Extract[[Player]:[Player]],0),MATCH(FPL_Combined[[#Headers],[Gameweek 14]],FPL_Fixtures_Extract[#Headers],0)),3))</f>
        <v>MCI(A) 1-3</v>
      </c>
      <c r="P65" t="str">
        <f ca="1">IF(RIGHT(FPL_Combined[[#Headers],[Gameweek 15]],2)&lt;$B$622,INDEX(FPL_Results_Extract[Gameweek 15],MATCH($A65,FPL_Results_Extract[[Player]:[Player]],0)),INDEX(Team_Key[[Abbreviation]:[Abbreviation]],MATCH(LEFT(INDEX(FPL_Fixtures_Extract[],MATCH($A65,FPL_Fixtures_Extract[[Player]:[Player]],0),MATCH(FPL_Combined[[#Headers],[Gameweek 15]],FPL_Fixtures_Extract[#Headers],0)),LEN(INDEX(FPL_Fixtures_Extract[],MATCH($A65,FPL_Fixtures_Extract[[Player]:[Player]],0),MATCH(FPL_Combined[[#Headers],[Gameweek 15]],FPL_Fixtures_Extract[#Headers],0)))-4),Team_Key[[Full Name]:[Full Name]],0))&amp;RIGHT(INDEX(FPL_Fixtures_Extract[],MATCH($A65,FPL_Fixtures_Extract[[Player]:[Player]],0),MATCH(FPL_Combined[[#Headers],[Gameweek 15]],FPL_Fixtures_Extract[#Headers],0)),3))</f>
        <v>AVL(H) 1-1</v>
      </c>
      <c r="Q65" t="str">
        <f ca="1">IF(RIGHT(FPL_Combined[[#Headers],[Gameweek 16]],2)&lt;$B$622,INDEX(FPL_Results_Extract[Gameweek 16],MATCH($A65,FPL_Results_Extract[[Player]:[Player]],0)),INDEX(Team_Key[[Abbreviation]:[Abbreviation]],MATCH(LEFT(INDEX(FPL_Fixtures_Extract[],MATCH($A65,FPL_Fixtures_Extract[[Player]:[Player]],0),MATCH(FPL_Combined[[#Headers],[Gameweek 16]],FPL_Fixtures_Extract[#Headers],0)),LEN(INDEX(FPL_Fixtures_Extract[],MATCH($A65,FPL_Fixtures_Extract[[Player]:[Player]],0),MATCH(FPL_Combined[[#Headers],[Gameweek 16]],FPL_Fixtures_Extract[#Headers],0)))-4),Team_Key[[Full Name]:[Full Name]],0))&amp;RIGHT(INDEX(FPL_Fixtures_Extract[],MATCH($A65,FPL_Fixtures_Extract[[Player]:[Player]],0),MATCH(FPL_Combined[[#Headers],[Gameweek 16]],FPL_Fixtures_Extract[#Headers],0)),3))</f>
        <v>CRY(A) 0-1</v>
      </c>
      <c r="R65" t="str">
        <f ca="1">IF(RIGHT(FPL_Combined[[#Headers],[Gameweek 17]],2)&lt;$B$622,INDEX(FPL_Results_Extract[Gameweek 17],MATCH($A65,FPL_Results_Extract[[Player]:[Player]],0)),INDEX(Team_Key[[Abbreviation]:[Abbreviation]],MATCH(LEFT(INDEX(FPL_Fixtures_Extract[],MATCH($A65,FPL_Fixtures_Extract[[Player]:[Player]],0),MATCH(FPL_Combined[[#Headers],[Gameweek 17]],FPL_Fixtures_Extract[#Headers],0)),LEN(INDEX(FPL_Fixtures_Extract[],MATCH($A65,FPL_Fixtures_Extract[[Player]:[Player]],0),MATCH(FPL_Combined[[#Headers],[Gameweek 17]],FPL_Fixtures_Extract[#Headers],0)))-4),Team_Key[[Full Name]:[Full Name]],0))&amp;RIGHT(INDEX(FPL_Fixtures_Extract[],MATCH($A65,FPL_Fixtures_Extract[[Player]:[Player]],0),MATCH(FPL_Combined[[#Headers],[Gameweek 17]],FPL_Fixtures_Extract[#Headers],0)),3))</f>
        <v>TOT(H) 0-2</v>
      </c>
      <c r="S65" t="str">
        <f ca="1">IF(RIGHT(FPL_Combined[[#Headers],[Gameweek 18]],2)&lt;$B$622,INDEX(FPL_Results_Extract[Gameweek 18],MATCH($A65,FPL_Results_Extract[[Player]:[Player]],0)),INDEX(Team_Key[[Abbreviation]:[Abbreviation]],MATCH(LEFT(INDEX(FPL_Fixtures_Extract[],MATCH($A65,FPL_Fixtures_Extract[[Player]:[Player]],0),MATCH(FPL_Combined[[#Headers],[Gameweek 18]],FPL_Fixtures_Extract[#Headers],0)),LEN(INDEX(FPL_Fixtures_Extract[],MATCH($A65,FPL_Fixtures_Extract[[Player]:[Player]],0),MATCH(FPL_Combined[[#Headers],[Gameweek 18]],FPL_Fixtures_Extract[#Headers],0)))-4),Team_Key[[Full Name]:[Full Name]],0))&amp;RIGHT(INDEX(FPL_Fixtures_Extract[],MATCH($A65,FPL_Fixtures_Extract[[Player]:[Player]],0),MATCH(FPL_Combined[[#Headers],[Gameweek 18]],FPL_Fixtures_Extract[#Headers],0)),3))</f>
        <v>ARS(H) 4-0</v>
      </c>
      <c r="T65" t="str">
        <f ca="1">IF(RIGHT(FPL_Combined[[#Headers],[Gameweek 19]],2)&lt;$B$622,INDEX(FPL_Results_Extract[Gameweek 19],MATCH($A65,FPL_Results_Extract[[Player]:[Player]],0)),INDEX(Team_Key[[Abbreviation]:[Abbreviation]],MATCH(LEFT(INDEX(FPL_Fixtures_Extract[],MATCH($A65,FPL_Fixtures_Extract[[Player]:[Player]],0),MATCH(FPL_Combined[[#Headers],[Gameweek 19]],FPL_Fixtures_Extract[#Headers],0)),LEN(INDEX(FPL_Fixtures_Extract[],MATCH($A65,FPL_Fixtures_Extract[[Player]:[Player]],0),MATCH(FPL_Combined[[#Headers],[Gameweek 19]],FPL_Fixtures_Extract[#Headers],0)))-4),Team_Key[[Full Name]:[Full Name]],0))&amp;RIGHT(INDEX(FPL_Fixtures_Extract[],MATCH($A65,FPL_Fixtures_Extract[[Player]:[Player]],0),MATCH(FPL_Combined[[#Headers],[Gameweek 19]],FPL_Fixtures_Extract[#Headers],0)),3))</f>
        <v>WHU(A) 1-2</v>
      </c>
      <c r="U65" t="str">
        <f ca="1">IF(RIGHT(FPL_Combined[[#Headers],[Gameweek 20]],2)&lt;$B$622,INDEX(FPL_Results_Extract[Gameweek 20],MATCH($A65,FPL_Results_Extract[[Player]:[Player]],0)),INDEX(Team_Key[[Abbreviation]:[Abbreviation]],MATCH(LEFT(INDEX(FPL_Fixtures_Extract[],MATCH($A65,FPL_Fixtures_Extract[[Player]:[Player]],0),MATCH(FPL_Combined[[#Headers],[Gameweek 20]],FPL_Fixtures_Extract[#Headers],0)),LEN(INDEX(FPL_Fixtures_Extract[],MATCH($A65,FPL_Fixtures_Extract[[Player]:[Player]],0),MATCH(FPL_Combined[[#Headers],[Gameweek 20]],FPL_Fixtures_Extract[#Headers],0)))-4),Team_Key[[Full Name]:[Full Name]],0))&amp;RIGHT(INDEX(FPL_Fixtures_Extract[],MATCH($A65,FPL_Fixtures_Extract[[Player]:[Player]],0),MATCH(FPL_Combined[[#Headers],[Gameweek 20]],FPL_Fixtures_Extract[#Headers],0)),3))</f>
        <v>NOR(A) 0-1</v>
      </c>
      <c r="V65" t="str">
        <f ca="1">IF(RIGHT(FPL_Combined[[#Headers],[Gameweek 21]],2)&lt;$B$622,INDEX(FPL_Results_Extract[Gameweek 21],MATCH($A65,FPL_Results_Extract[[Player]:[Player]],0)),INDEX(Team_Key[[Abbreviation]:[Abbreviation]],MATCH(LEFT(INDEX(FPL_Fixtures_Extract[],MATCH($A65,FPL_Fixtures_Extract[[Player]:[Player]],0),MATCH(FPL_Combined[[#Headers],[Gameweek 21]],FPL_Fixtures_Extract[#Headers],0)),LEN(INDEX(FPL_Fixtures_Extract[],MATCH($A65,FPL_Fixtures_Extract[[Player]:[Player]],0),MATCH(FPL_Combined[[#Headers],[Gameweek 21]],FPL_Fixtures_Extract[#Headers],0)))-4),Team_Key[[Full Name]:[Full Name]],0))&amp;RIGHT(INDEX(FPL_Fixtures_Extract[],MATCH($A65,FPL_Fixtures_Extract[[Player]:[Player]],0),MATCH(FPL_Combined[[#Headers],[Gameweek 21]],FPL_Fixtures_Extract[#Headers],0)),3))</f>
        <v>WAT(H) 2-0</v>
      </c>
      <c r="W65" t="str">
        <f ca="1">IF(RIGHT(FPL_Combined[[#Headers],[Gameweek 22]],2)&lt;$B$622,INDEX(FPL_Results_Extract[Gameweek 22],MATCH($A65,FPL_Results_Extract[[Player]:[Player]],0)),INDEX(Team_Key[[Abbreviation]:[Abbreviation]],MATCH(LEFT(INDEX(FPL_Fixtures_Extract[],MATCH($A65,FPL_Fixtures_Extract[[Player]:[Player]],0),MATCH(FPL_Combined[[#Headers],[Gameweek 22]],FPL_Fixtures_Extract[#Headers],0)),LEN(INDEX(FPL_Fixtures_Extract[],MATCH($A65,FPL_Fixtures_Extract[[Player]:[Player]],0),MATCH(FPL_Combined[[#Headers],[Gameweek 22]],FPL_Fixtures_Extract[#Headers],0)))-4),Team_Key[[Full Name]:[Full Name]],0))&amp;RIGHT(INDEX(FPL_Fixtures_Extract[],MATCH($A65,FPL_Fixtures_Extract[[Player]:[Player]],0),MATCH(FPL_Combined[[#Headers],[Gameweek 22]],FPL_Fixtures_Extract[#Headers],0)),3))</f>
        <v>WBA(H) 3-0</v>
      </c>
      <c r="X65" t="str">
        <f ca="1">IF(RIGHT(FPL_Combined[[#Headers],[Gameweek 23]],2)&lt;$B$622,INDEX(FPL_Results_Extract[Gameweek 23],MATCH($A65,FPL_Results_Extract[[Player]:[Player]],0)),INDEX(Team_Key[[Abbreviation]:[Abbreviation]],MATCH(LEFT(INDEX(FPL_Fixtures_Extract[],MATCH($A65,FPL_Fixtures_Extract[[Player]:[Player]],0),MATCH(FPL_Combined[[#Headers],[Gameweek 23]],FPL_Fixtures_Extract[#Headers],0)),LEN(INDEX(FPL_Fixtures_Extract[],MATCH($A65,FPL_Fixtures_Extract[[Player]:[Player]],0),MATCH(FPL_Combined[[#Headers],[Gameweek 23]],FPL_Fixtures_Extract[#Headers],0)))-4),Team_Key[[Full Name]:[Full Name]],0))&amp;RIGHT(INDEX(FPL_Fixtures_Extract[],MATCH($A65,FPL_Fixtures_Extract[[Player]:[Player]],0),MATCH(FPL_Combined[[#Headers],[Gameweek 23]],FPL_Fixtures_Extract[#Headers],0)),3))</f>
        <v>MUN(A) 1-0</v>
      </c>
      <c r="Y65" t="str">
        <f ca="1">IF(RIGHT(FPL_Combined[[#Headers],[Gameweek 24]],2)&lt;$B$622,INDEX(FPL_Results_Extract[Team],MATCH($A65,FPL_Results_Extract[[Player]:[Player]],0)),INDEX(Team_Key[[Abbreviation]:[Abbreviation]],MATCH(LEFT(INDEX(FPL_Fixtures_Extract[],MATCH($A65,FPL_Fixtures_Extract[[Player]:[Player]],0),MATCH(FPL_Combined[[#Headers],[Gameweek 24]],FPL_Fixtures_Extract[#Headers],0)),LEN(INDEX(FPL_Fixtures_Extract[],MATCH($A65,FPL_Fixtures_Extract[[Player]:[Player]],0),MATCH(FPL_Combined[[#Headers],[Gameweek 24]],FPL_Fixtures_Extract[#Headers],0)))-4),Team_Key[[Full Name]:[Full Name]],0))&amp;RIGHT(INDEX(FPL_Fixtures_Extract[],MATCH($A65,FPL_Fixtures_Extract[[Player]:[Player]],0),MATCH(FPL_Combined[[#Headers],[Gameweek 24]],FPL_Fixtures_Extract[#Headers],0)),3))</f>
        <v>SOU</v>
      </c>
      <c r="Z65" t="str">
        <f ca="1">IF(RIGHT(FPL_Combined[[#Headers],[Gameweek 25]],2)&lt;$B$622,INDEX(FPL_Results_Extract[Player],MATCH($A65,FPL_Results_Extract[[Player]:[Player]],0)),INDEX(Team_Key[[Abbreviation]:[Abbreviation]],MATCH(LEFT(INDEX(FPL_Fixtures_Extract[],MATCH($A65,FPL_Fixtures_Extract[[Player]:[Player]],0),MATCH(FPL_Combined[[#Headers],[Gameweek 25]],FPL_Fixtures_Extract[#Headers],0)),LEN(INDEX(FPL_Fixtures_Extract[],MATCH($A65,FPL_Fixtures_Extract[[Player]:[Player]],0),MATCH(FPL_Combined[[#Headers],[Gameweek 25]],FPL_Fixtures_Extract[#Headers],0)))-4),Team_Key[[Full Name]:[Full Name]],0))&amp;RIGHT(INDEX(FPL_Fixtures_Extract[],MATCH($A65,FPL_Fixtures_Extract[[Player]:[Player]],0),MATCH(FPL_Combined[[#Headers],[Gameweek 25]],FPL_Fixtures_Extract[#Headers],0)),3))</f>
        <v>Bertrand</v>
      </c>
      <c r="AA65" t="str">
        <f ca="1">IF(RIGHT(FPL_Combined[[#Headers],[Gameweek 26]],2)&lt;$B$622,INDEX(FPL_Results_Extract[Gameweek 01],MATCH($A65,FPL_Results_Extract[[Player]:[Player]],0)),INDEX(Team_Key[[Abbreviation]:[Abbreviation]],MATCH(LEFT(INDEX(FPL_Fixtures_Extract[],MATCH($A65,FPL_Fixtures_Extract[[Player]:[Player]],0),MATCH(FPL_Combined[[#Headers],[Gameweek 26]],FPL_Fixtures_Extract[#Headers],0)),LEN(INDEX(FPL_Fixtures_Extract[],MATCH($A65,FPL_Fixtures_Extract[[Player]:[Player]],0),MATCH(FPL_Combined[[#Headers],[Gameweek 26]],FPL_Fixtures_Extract[#Headers],0)))-4),Team_Key[[Full Name]:[Full Name]],0))&amp;RIGHT(INDEX(FPL_Fixtures_Extract[],MATCH($A65,FPL_Fixtures_Extract[[Player]:[Player]],0),MATCH(FPL_Combined[[#Headers],[Gameweek 26]],FPL_Fixtures_Extract[#Headers],0)),3))</f>
        <v>NEW(A) 2-2</v>
      </c>
      <c r="AB65" t="str">
        <f ca="1">IF(RIGHT(FPL_Combined[[#Headers],[Gameweek 27]],2)&lt;$B$622,INDEX(FPL_Results_Extract[Gameweek 02],MATCH($A65,FPL_Results_Extract[[Player]:[Player]],0)),INDEX(Team_Key[[Abbreviation]:[Abbreviation]],MATCH(LEFT(INDEX(FPL_Fixtures_Extract[],MATCH($A65,FPL_Fixtures_Extract[[Player]:[Player]],0),MATCH(FPL_Combined[[#Headers],[Gameweek 27]],FPL_Fixtures_Extract[#Headers],0)),LEN(INDEX(FPL_Fixtures_Extract[],MATCH($A65,FPL_Fixtures_Extract[[Player]:[Player]],0),MATCH(FPL_Combined[[#Headers],[Gameweek 27]],FPL_Fixtures_Extract[#Headers],0)))-4),Team_Key[[Full Name]:[Full Name]],0))&amp;RIGHT(INDEX(FPL_Fixtures_Extract[],MATCH($A65,FPL_Fixtures_Extract[[Player]:[Player]],0),MATCH(FPL_Combined[[#Headers],[Gameweek 27]],FPL_Fixtures_Extract[#Headers],0)),3))</f>
        <v>EVE(H) 0-3</v>
      </c>
      <c r="AC65" t="str">
        <f ca="1">IF(RIGHT(FPL_Combined[[#Headers],[Gameweek 28]],2)&lt;$B$622,INDEX(FPL_Results_Extract[Gameweek 03],MATCH($A65,FPL_Results_Extract[[Player]:[Player]],0)),INDEX(Team_Key[[Abbreviation]:[Abbreviation]],MATCH(LEFT(INDEX(FPL_Fixtures_Extract[],MATCH($A65,FPL_Fixtures_Extract[[Player]:[Player]],0),MATCH(FPL_Combined[[#Headers],[Gameweek 28]],FPL_Fixtures_Extract[#Headers],0)),LEN(INDEX(FPL_Fixtures_Extract[],MATCH($A65,FPL_Fixtures_Extract[[Player]:[Player]],0),MATCH(FPL_Combined[[#Headers],[Gameweek 28]],FPL_Fixtures_Extract[#Headers],0)))-4),Team_Key[[Full Name]:[Full Name]],0))&amp;RIGHT(INDEX(FPL_Fixtures_Extract[],MATCH($A65,FPL_Fixtures_Extract[[Player]:[Player]],0),MATCH(FPL_Combined[[#Headers],[Gameweek 28]],FPL_Fixtures_Extract[#Headers],0)),3))</f>
        <v>WAT(A) 0-0</v>
      </c>
      <c r="AD65" t="str">
        <f ca="1">IF(RIGHT(FPL_Combined[[#Headers],[Gameweek 29]],2)&lt;$B$622,INDEX(FPL_Results_Extract[Gameweek 04],MATCH($A65,FPL_Results_Extract[[Player]:[Player]],0)),INDEX(Team_Key[[Abbreviation]:[Abbreviation]],MATCH(LEFT(INDEX(FPL_Fixtures_Extract[],MATCH($A65,FPL_Fixtures_Extract[[Player]:[Player]],0),MATCH(FPL_Combined[[#Headers],[Gameweek 29]],FPL_Fixtures_Extract[#Headers],0)),LEN(INDEX(FPL_Fixtures_Extract[],MATCH($A65,FPL_Fixtures_Extract[[Player]:[Player]],0),MATCH(FPL_Combined[[#Headers],[Gameweek 29]],FPL_Fixtures_Extract[#Headers],0)))-4),Team_Key[[Full Name]:[Full Name]],0))&amp;RIGHT(INDEX(FPL_Fixtures_Extract[],MATCH($A65,FPL_Fixtures_Extract[[Player]:[Player]],0),MATCH(FPL_Combined[[#Headers],[Gameweek 29]],FPL_Fixtures_Extract[#Headers],0)),3))</f>
        <v>SUN(H)</v>
      </c>
      <c r="AE65" t="str">
        <f ca="1">IF(RIGHT(FPL_Combined[[#Headers],[Gameweek 30]],2)&lt;$B$622,INDEX(FPL_Results_Extract[Gameweek 05],MATCH($A65,FPL_Results_Extract[[Player]:[Player]],0)),INDEX(Team_Key[[Abbreviation]:[Abbreviation]],MATCH(LEFT(INDEX(FPL_Fixtures_Extract[],MATCH($A65,FPL_Fixtures_Extract[[Player]:[Player]],0),MATCH(FPL_Combined[[#Headers],[Gameweek 30]],FPL_Fixtures_Extract[#Headers],0)),LEN(INDEX(FPL_Fixtures_Extract[],MATCH($A65,FPL_Fixtures_Extract[[Player]:[Player]],0),MATCH(FPL_Combined[[#Headers],[Gameweek 30]],FPL_Fixtures_Extract[#Headers],0)))-4),Team_Key[[Full Name]:[Full Name]],0))&amp;RIGHT(INDEX(FPL_Fixtures_Extract[],MATCH($A65,FPL_Fixtures_Extract[[Player]:[Player]],0),MATCH(FPL_Combined[[#Headers],[Gameweek 30]],FPL_Fixtures_Extract[#Headers],0)),3))</f>
        <v>STK(A)</v>
      </c>
      <c r="AF65" t="str">
        <f ca="1">IF(RIGHT(FPL_Combined[[#Headers],[Gameweek 31]],2)&lt;$B$622,INDEX(FPL_Results_Extract[Gameweek 06],MATCH($A65,FPL_Results_Extract[[Player]:[Player]],0)),INDEX(Team_Key[[Abbreviation]:[Abbreviation]],MATCH(LEFT(INDEX(FPL_Fixtures_Extract[],MATCH($A65,FPL_Fixtures_Extract[[Player]:[Player]],0),MATCH(FPL_Combined[[#Headers],[Gameweek 31]],FPL_Fixtures_Extract[#Headers],0)),LEN(INDEX(FPL_Fixtures_Extract[],MATCH($A65,FPL_Fixtures_Extract[[Player]:[Player]],0),MATCH(FPL_Combined[[#Headers],[Gameweek 31]],FPL_Fixtures_Extract[#Headers],0)))-4),Team_Key[[Full Name]:[Full Name]],0))&amp;RIGHT(INDEX(FPL_Fixtures_Extract[],MATCH($A65,FPL_Fixtures_Extract[[Player]:[Player]],0),MATCH(FPL_Combined[[#Headers],[Gameweek 31]],FPL_Fixtures_Extract[#Headers],0)),3))</f>
        <v>LIV(H)</v>
      </c>
      <c r="AG65" t="str">
        <f ca="1">IF(RIGHT(FPL_Combined[[#Headers],[Gameweek 32]],2)&lt;$B$622,INDEX(FPL_Results_Extract[Gameweek 07],MATCH($A65,FPL_Results_Extract[[Player]:[Player]],0)),INDEX(Team_Key[[Abbreviation]:[Abbreviation]],MATCH(LEFT(INDEX(FPL_Fixtures_Extract[],MATCH($A65,FPL_Fixtures_Extract[[Player]:[Player]],0),MATCH(FPL_Combined[[#Headers],[Gameweek 32]],FPL_Fixtures_Extract[#Headers],0)),LEN(INDEX(FPL_Fixtures_Extract[],MATCH($A65,FPL_Fixtures_Extract[[Player]:[Player]],0),MATCH(FPL_Combined[[#Headers],[Gameweek 32]],FPL_Fixtures_Extract[#Headers],0)))-4),Team_Key[[Full Name]:[Full Name]],0))&amp;RIGHT(INDEX(FPL_Fixtures_Extract[],MATCH($A65,FPL_Fixtures_Extract[[Player]:[Player]],0),MATCH(FPL_Combined[[#Headers],[Gameweek 32]],FPL_Fixtures_Extract[#Headers],0)),3))</f>
        <v>LEI(A)</v>
      </c>
      <c r="AH65" t="str">
        <f ca="1">IF(RIGHT(FPL_Combined[[#Headers],[Gameweek 33]],2)&lt;$B$622,INDEX(FPL_Results_Extract[Gameweek 08],MATCH($A65,FPL_Results_Extract[[Player]:[Player]],0)),INDEX(Team_Key[[Abbreviation]:[Abbreviation]],MATCH(LEFT(INDEX(FPL_Fixtures_Extract[],MATCH($A65,FPL_Fixtures_Extract[[Player]:[Player]],0),MATCH(FPL_Combined[[#Headers],[Gameweek 33]],FPL_Fixtures_Extract[#Headers],0)),LEN(INDEX(FPL_Fixtures_Extract[],MATCH($A65,FPL_Fixtures_Extract[[Player]:[Player]],0),MATCH(FPL_Combined[[#Headers],[Gameweek 33]],FPL_Fixtures_Extract[#Headers],0)))-4),Team_Key[[Full Name]:[Full Name]],0))&amp;RIGHT(INDEX(FPL_Fixtures_Extract[],MATCH($A65,FPL_Fixtures_Extract[[Player]:[Player]],0),MATCH(FPL_Combined[[#Headers],[Gameweek 33]],FPL_Fixtures_Extract[#Headers],0)),3))</f>
        <v>NEW(H)</v>
      </c>
      <c r="AI65" t="str">
        <f ca="1">IF(RIGHT(FPL_Combined[[#Headers],[Gameweek 34]],2)&lt;$B$622,INDEX(FPL_Results_Extract[Gameweek 09],MATCH($A65,FPL_Results_Extract[[Player]:[Player]],0)),INDEX(Team_Key[[Abbreviation]:[Abbreviation]],MATCH(LEFT(INDEX(FPL_Fixtures_Extract[],MATCH($A65,FPL_Fixtures_Extract[[Player]:[Player]],0),MATCH(FPL_Combined[[#Headers],[Gameweek 34]],FPL_Fixtures_Extract[#Headers],0)),LEN(INDEX(FPL_Fixtures_Extract[],MATCH($A65,FPL_Fixtures_Extract[[Player]:[Player]],0),MATCH(FPL_Combined[[#Headers],[Gameweek 34]],FPL_Fixtures_Extract[#Headers],0)))-4),Team_Key[[Full Name]:[Full Name]],0))&amp;RIGHT(INDEX(FPL_Fixtures_Extract[],MATCH($A65,FPL_Fixtures_Extract[[Player]:[Player]],0),MATCH(FPL_Combined[[#Headers],[Gameweek 34]],FPL_Fixtures_Extract[#Headers],0)),3))</f>
        <v>EVE(A)</v>
      </c>
      <c r="AJ65" t="str">
        <f ca="1">IF(RIGHT(FPL_Combined[[#Headers],[Gameweek 35]],2)&lt;$B$622,INDEX(FPL_Results_Extract[Gameweek 10],MATCH($A65,FPL_Results_Extract[[Player]:[Player]],0)),INDEX(Team_Key[[Abbreviation]:[Abbreviation]],MATCH(LEFT(INDEX(FPL_Fixtures_Extract[],MATCH($A65,FPL_Fixtures_Extract[[Player]:[Player]],0),MATCH(FPL_Combined[[#Headers],[Gameweek 35]],FPL_Fixtures_Extract[#Headers],0)),LEN(INDEX(FPL_Fixtures_Extract[],MATCH($A65,FPL_Fixtures_Extract[[Player]:[Player]],0),MATCH(FPL_Combined[[#Headers],[Gameweek 35]],FPL_Fixtures_Extract[#Headers],0)))-4),Team_Key[[Full Name]:[Full Name]],0))&amp;RIGHT(INDEX(FPL_Fixtures_Extract[],MATCH($A65,FPL_Fixtures_Extract[[Player]:[Player]],0),MATCH(FPL_Combined[[#Headers],[Gameweek 35]],FPL_Fixtures_Extract[#Headers],0)),3))</f>
        <v>AVL(A)</v>
      </c>
      <c r="AK65" t="str">
        <f ca="1">IF(RIGHT(FPL_Combined[[#Headers],[Gameweek 36]],2)&lt;$B$622,INDEX(FPL_Results_Extract[Gameweek 11],MATCH($A65,FPL_Results_Extract[[Player]:[Player]],0)),INDEX(Team_Key[[Abbreviation]:[Abbreviation]],MATCH(LEFT(INDEX(FPL_Fixtures_Extract[],MATCH($A65,FPL_Fixtures_Extract[[Player]:[Player]],0),MATCH(FPL_Combined[[#Headers],[Gameweek 36]],FPL_Fixtures_Extract[#Headers],0)),LEN(INDEX(FPL_Fixtures_Extract[],MATCH($A65,FPL_Fixtures_Extract[[Player]:[Player]],0),MATCH(FPL_Combined[[#Headers],[Gameweek 36]],FPL_Fixtures_Extract[#Headers],0)))-4),Team_Key[[Full Name]:[Full Name]],0))&amp;RIGHT(INDEX(FPL_Fixtures_Extract[],MATCH($A65,FPL_Fixtures_Extract[[Player]:[Player]],0),MATCH(FPL_Combined[[#Headers],[Gameweek 36]],FPL_Fixtures_Extract[#Headers],0)),3))</f>
        <v>MCI(H)</v>
      </c>
      <c r="AL65" t="str">
        <f ca="1">IF(RIGHT(FPL_Combined[[#Headers],[Gameweek 37]],2)&lt;$B$622,INDEX(FPL_Results_Extract[Gameweek 12],MATCH($A65,FPL_Results_Extract[[Player]:[Player]],0)),INDEX(Team_Key[[Abbreviation]:[Abbreviation]],MATCH(LEFT(INDEX(FPL_Fixtures_Extract[],MATCH($A65,FPL_Fixtures_Extract[[Player]:[Player]],0),MATCH(FPL_Combined[[#Headers],[Gameweek 37]],FPL_Fixtures_Extract[#Headers],0)),LEN(INDEX(FPL_Fixtures_Extract[],MATCH($A65,FPL_Fixtures_Extract[[Player]:[Player]],0),MATCH(FPL_Combined[[#Headers],[Gameweek 37]],FPL_Fixtures_Extract[#Headers],0)))-4),Team_Key[[Full Name]:[Full Name]],0))&amp;RIGHT(INDEX(FPL_Fixtures_Extract[],MATCH($A65,FPL_Fixtures_Extract[[Player]:[Player]],0),MATCH(FPL_Combined[[#Headers],[Gameweek 37]],FPL_Fixtures_Extract[#Headers],0)),3))</f>
        <v>TOT(A)</v>
      </c>
      <c r="AM65" t="str">
        <f ca="1">IF(RIGHT(FPL_Combined[[#Headers],[Gameweek 38]],2)&lt;$B$622,INDEX(FPL_Results_Extract[Gameweek 13],MATCH($A65,FPL_Results_Extract[[Player]:[Player]],0)),INDEX(Team_Key[[Abbreviation]:[Abbreviation]],MATCH(LEFT(INDEX(FPL_Fixtures_Extract[],MATCH($A65,FPL_Fixtures_Extract[[Player]:[Player]],0),MATCH(FPL_Combined[[#Headers],[Gameweek 38]],FPL_Fixtures_Extract[#Headers],0)),LEN(INDEX(FPL_Fixtures_Extract[],MATCH($A65,FPL_Fixtures_Extract[[Player]:[Player]],0),MATCH(FPL_Combined[[#Headers],[Gameweek 38]],FPL_Fixtures_Extract[#Headers],0)))-4),Team_Key[[Full Name]:[Full Name]],0))&amp;RIGHT(INDEX(FPL_Fixtures_Extract[],MATCH($A65,FPL_Fixtures_Extract[[Player]:[Player]],0),MATCH(FPL_Combined[[#Headers],[Gameweek 38]],FPL_Fixtures_Extract[#Headers],0)),3))</f>
        <v>CRY(H)</v>
      </c>
    </row>
    <row r="66" spans="1:39" x14ac:dyDescent="0.45">
      <c r="A66" t="s">
        <v>301</v>
      </c>
      <c r="B66" t="str">
        <f ca="1">IF(RIGHT(FPL_Combined[[#Headers],[Gameweek 01]],2)&lt;$B$622,INDEX(FPL_Results_Extract[Gameweek 01],MATCH($A66,FPL_Results_Extract[[Player]:[Player]],0)),INDEX(Team_Key[[Abbreviation]:[Abbreviation]],MATCH(LEFT(INDEX(FPL_Fixtures_Extract[],MATCH($A66,FPL_Fixtures_Extract[[Player]:[Player]],0),MATCH(FPL_Combined[[#Headers],[Gameweek 01]],FPL_Fixtures_Extract[#Headers],0)),LEN(INDEX(FPL_Fixtures_Extract[],MATCH($A66,FPL_Fixtures_Extract[[Player]:[Player]],0),MATCH(FPL_Combined[[#Headers],[Gameweek 01]],FPL_Fixtures_Extract[#Headers],0)))-4),Team_Key[[Full Name]:[Full Name]],0))&amp;RIGHT(INDEX(FPL_Fixtures_Extract[],MATCH($A66,FPL_Fixtures_Extract[[Player]:[Player]],0),MATCH(FPL_Combined[[#Headers],[Gameweek 01]],FPL_Fixtures_Extract[#Headers],0)),3))</f>
        <v>WAT(H) 2-2</v>
      </c>
      <c r="C66" t="str">
        <f ca="1">IF(RIGHT(FPL_Combined[[#Headers],[Gameweek 02]],2)&lt;$B$622,INDEX(FPL_Results_Extract[Gameweek 02],MATCH($A66,FPL_Results_Extract[[Player]:[Player]],0)),INDEX(Team_Key[[Abbreviation]:[Abbreviation]],MATCH(LEFT(INDEX(FPL_Fixtures_Extract[],MATCH($A66,FPL_Fixtures_Extract[[Player]:[Player]],0),MATCH(FPL_Combined[[#Headers],[Gameweek 02]],FPL_Fixtures_Extract[#Headers],0)),LEN(INDEX(FPL_Fixtures_Extract[],MATCH($A66,FPL_Fixtures_Extract[[Player]:[Player]],0),MATCH(FPL_Combined[[#Headers],[Gameweek 02]],FPL_Fixtures_Extract[#Headers],0)))-4),Team_Key[[Full Name]:[Full Name]],0))&amp;RIGHT(INDEX(FPL_Fixtures_Extract[],MATCH($A66,FPL_Fixtures_Extract[[Player]:[Player]],0),MATCH(FPL_Combined[[#Headers],[Gameweek 02]],FPL_Fixtures_Extract[#Headers],0)),3))</f>
        <v>SOU(A) 3-0</v>
      </c>
      <c r="D66" t="str">
        <f ca="1">IF(RIGHT(FPL_Combined[[#Headers],[Gameweek 03]],2)&lt;$B$622,INDEX(FPL_Results_Extract[Gameweek 03],MATCH($A66,FPL_Results_Extract[[Player]:[Player]],0)),INDEX(Team_Key[[Abbreviation]:[Abbreviation]],MATCH(LEFT(INDEX(FPL_Fixtures_Extract[],MATCH($A66,FPL_Fixtures_Extract[[Player]:[Player]],0),MATCH(FPL_Combined[[#Headers],[Gameweek 03]],FPL_Fixtures_Extract[#Headers],0)),LEN(INDEX(FPL_Fixtures_Extract[],MATCH($A66,FPL_Fixtures_Extract[[Player]:[Player]],0),MATCH(FPL_Combined[[#Headers],[Gameweek 03]],FPL_Fixtures_Extract[#Headers],0)))-4),Team_Key[[Full Name]:[Full Name]],0))&amp;RIGHT(INDEX(FPL_Fixtures_Extract[],MATCH($A66,FPL_Fixtures_Extract[[Player]:[Player]],0),MATCH(FPL_Combined[[#Headers],[Gameweek 03]],FPL_Fixtures_Extract[#Headers],0)),3))</f>
        <v>MCI(H) 0-2</v>
      </c>
      <c r="E66" t="str">
        <f ca="1">IF(RIGHT(FPL_Combined[[#Headers],[Gameweek 04]],2)&lt;$B$622,INDEX(FPL_Results_Extract[Gameweek 04],MATCH($A66,FPL_Results_Extract[[Player]:[Player]],0)),INDEX(Team_Key[[Abbreviation]:[Abbreviation]],MATCH(LEFT(INDEX(FPL_Fixtures_Extract[],MATCH($A66,FPL_Fixtures_Extract[[Player]:[Player]],0),MATCH(FPL_Combined[[#Headers],[Gameweek 04]],FPL_Fixtures_Extract[#Headers],0)),LEN(INDEX(FPL_Fixtures_Extract[],MATCH($A66,FPL_Fixtures_Extract[[Player]:[Player]],0),MATCH(FPL_Combined[[#Headers],[Gameweek 04]],FPL_Fixtures_Extract[#Headers],0)))-4),Team_Key[[Full Name]:[Full Name]],0))&amp;RIGHT(INDEX(FPL_Fixtures_Extract[],MATCH($A66,FPL_Fixtures_Extract[[Player]:[Player]],0),MATCH(FPL_Combined[[#Headers],[Gameweek 04]],FPL_Fixtures_Extract[#Headers],0)),3))</f>
        <v>TOT(A) 0-0</v>
      </c>
      <c r="F66" t="str">
        <f ca="1">IF(RIGHT(FPL_Combined[[#Headers],[Gameweek 05]],2)&lt;$B$622,INDEX(FPL_Results_Extract[Gameweek 05],MATCH($A66,FPL_Results_Extract[[Player]:[Player]],0)),INDEX(Team_Key[[Abbreviation]:[Abbreviation]],MATCH(LEFT(INDEX(FPL_Fixtures_Extract[],MATCH($A66,FPL_Fixtures_Extract[[Player]:[Player]],0),MATCH(FPL_Combined[[#Headers],[Gameweek 05]],FPL_Fixtures_Extract[#Headers],0)),LEN(INDEX(FPL_Fixtures_Extract[],MATCH($A66,FPL_Fixtures_Extract[[Player]:[Player]],0),MATCH(FPL_Combined[[#Headers],[Gameweek 05]],FPL_Fixtures_Extract[#Headers],0)))-4),Team_Key[[Full Name]:[Full Name]],0))&amp;RIGHT(INDEX(FPL_Fixtures_Extract[],MATCH($A66,FPL_Fixtures_Extract[[Player]:[Player]],0),MATCH(FPL_Combined[[#Headers],[Gameweek 05]],FPL_Fixtures_Extract[#Headers],0)),3))</f>
        <v>CHE(H) 3-1</v>
      </c>
      <c r="G66" t="str">
        <f ca="1">IF(RIGHT(FPL_Combined[[#Headers],[Gameweek 06]],2)&lt;$B$622,INDEX(FPL_Results_Extract[Gameweek 06],MATCH($A66,FPL_Results_Extract[[Player]:[Player]],0)),INDEX(Team_Key[[Abbreviation]:[Abbreviation]],MATCH(LEFT(INDEX(FPL_Fixtures_Extract[],MATCH($A66,FPL_Fixtures_Extract[[Player]:[Player]],0),MATCH(FPL_Combined[[#Headers],[Gameweek 06]],FPL_Fixtures_Extract[#Headers],0)),LEN(INDEX(FPL_Fixtures_Extract[],MATCH($A66,FPL_Fixtures_Extract[[Player]:[Player]],0),MATCH(FPL_Combined[[#Headers],[Gameweek 06]],FPL_Fixtures_Extract[#Headers],0)))-4),Team_Key[[Full Name]:[Full Name]],0))&amp;RIGHT(INDEX(FPL_Fixtures_Extract[],MATCH($A66,FPL_Fixtures_Extract[[Player]:[Player]],0),MATCH(FPL_Combined[[#Headers],[Gameweek 06]],FPL_Fixtures_Extract[#Headers],0)),3))</f>
        <v>SWA(A) 0-0</v>
      </c>
      <c r="H66" t="str">
        <f ca="1">IF(RIGHT(FPL_Combined[[#Headers],[Gameweek 07]],2)&lt;$B$622,INDEX(FPL_Results_Extract[Gameweek 07],MATCH($A66,FPL_Results_Extract[[Player]:[Player]],0)),INDEX(Team_Key[[Abbreviation]:[Abbreviation]],MATCH(LEFT(INDEX(FPL_Fixtures_Extract[],MATCH($A66,FPL_Fixtures_Extract[[Player]:[Player]],0),MATCH(FPL_Combined[[#Headers],[Gameweek 07]],FPL_Fixtures_Extract[#Headers],0)),LEN(INDEX(FPL_Fixtures_Extract[],MATCH($A66,FPL_Fixtures_Extract[[Player]:[Player]],0),MATCH(FPL_Combined[[#Headers],[Gameweek 07]],FPL_Fixtures_Extract[#Headers],0)))-4),Team_Key[[Full Name]:[Full Name]],0))&amp;RIGHT(INDEX(FPL_Fixtures_Extract[],MATCH($A66,FPL_Fixtures_Extract[[Player]:[Player]],0),MATCH(FPL_Combined[[#Headers],[Gameweek 07]],FPL_Fixtures_Extract[#Headers],0)),3))</f>
        <v>WBA(A) 3-2</v>
      </c>
      <c r="I66" t="str">
        <f ca="1">IF(RIGHT(FPL_Combined[[#Headers],[Gameweek 08]],2)&lt;$B$622,INDEX(FPL_Results_Extract[Gameweek 08],MATCH($A66,FPL_Results_Extract[[Player]:[Player]],0)),INDEX(Team_Key[[Abbreviation]:[Abbreviation]],MATCH(LEFT(INDEX(FPL_Fixtures_Extract[],MATCH($A66,FPL_Fixtures_Extract[[Player]:[Player]],0),MATCH(FPL_Combined[[#Headers],[Gameweek 08]],FPL_Fixtures_Extract[#Headers],0)),LEN(INDEX(FPL_Fixtures_Extract[],MATCH($A66,FPL_Fixtures_Extract[[Player]:[Player]],0),MATCH(FPL_Combined[[#Headers],[Gameweek 08]],FPL_Fixtures_Extract[#Headers],0)))-4),Team_Key[[Full Name]:[Full Name]],0))&amp;RIGHT(INDEX(FPL_Fixtures_Extract[],MATCH($A66,FPL_Fixtures_Extract[[Player]:[Player]],0),MATCH(FPL_Combined[[#Headers],[Gameweek 08]],FPL_Fixtures_Extract[#Headers],0)),3))</f>
        <v>LIV(H) 1-1</v>
      </c>
      <c r="J66" t="str">
        <f ca="1">IF(RIGHT(FPL_Combined[[#Headers],[Gameweek 09]],2)&lt;$B$622,INDEX(FPL_Results_Extract[Gameweek 09],MATCH($A66,FPL_Results_Extract[[Player]:[Player]],0)),INDEX(Team_Key[[Abbreviation]:[Abbreviation]],MATCH(LEFT(INDEX(FPL_Fixtures_Extract[],MATCH($A66,FPL_Fixtures_Extract[[Player]:[Player]],0),MATCH(FPL_Combined[[#Headers],[Gameweek 09]],FPL_Fixtures_Extract[#Headers],0)),LEN(INDEX(FPL_Fixtures_Extract[],MATCH($A66,FPL_Fixtures_Extract[[Player]:[Player]],0),MATCH(FPL_Combined[[#Headers],[Gameweek 09]],FPL_Fixtures_Extract[#Headers],0)))-4),Team_Key[[Full Name]:[Full Name]],0))&amp;RIGHT(INDEX(FPL_Fixtures_Extract[],MATCH($A66,FPL_Fixtures_Extract[[Player]:[Player]],0),MATCH(FPL_Combined[[#Headers],[Gameweek 09]],FPL_Fixtures_Extract[#Headers],0)),3))</f>
        <v>MUN(H) 0-3</v>
      </c>
      <c r="K66" t="str">
        <f ca="1">IF(RIGHT(FPL_Combined[[#Headers],[Gameweek 10]],2)&lt;$B$622,INDEX(FPL_Results_Extract[Gameweek 10],MATCH($A66,FPL_Results_Extract[[Player]:[Player]],0)),INDEX(Team_Key[[Abbreviation]:[Abbreviation]],MATCH(LEFT(INDEX(FPL_Fixtures_Extract[],MATCH($A66,FPL_Fixtures_Extract[[Player]:[Player]],0),MATCH(FPL_Combined[[#Headers],[Gameweek 10]],FPL_Fixtures_Extract[#Headers],0)),LEN(INDEX(FPL_Fixtures_Extract[],MATCH($A66,FPL_Fixtures_Extract[[Player]:[Player]],0),MATCH(FPL_Combined[[#Headers],[Gameweek 10]],FPL_Fixtures_Extract[#Headers],0)))-4),Team_Key[[Full Name]:[Full Name]],0))&amp;RIGHT(INDEX(FPL_Fixtures_Extract[],MATCH($A66,FPL_Fixtures_Extract[[Player]:[Player]],0),MATCH(FPL_Combined[[#Headers],[Gameweek 10]],FPL_Fixtures_Extract[#Headers],0)),3))</f>
        <v>ARS(A) 1-2</v>
      </c>
      <c r="L66" t="str">
        <f ca="1">IF(RIGHT(FPL_Combined[[#Headers],[Gameweek 11]],2)&lt;$B$622,INDEX(FPL_Results_Extract[Gameweek 11],MATCH($A66,FPL_Results_Extract[[Player]:[Player]],0)),INDEX(Team_Key[[Abbreviation]:[Abbreviation]],MATCH(LEFT(INDEX(FPL_Fixtures_Extract[],MATCH($A66,FPL_Fixtures_Extract[[Player]:[Player]],0),MATCH(FPL_Combined[[#Headers],[Gameweek 11]],FPL_Fixtures_Extract[#Headers],0)),LEN(INDEX(FPL_Fixtures_Extract[],MATCH($A66,FPL_Fixtures_Extract[[Player]:[Player]],0),MATCH(FPL_Combined[[#Headers],[Gameweek 11]],FPL_Fixtures_Extract[#Headers],0)))-4),Team_Key[[Full Name]:[Full Name]],0))&amp;RIGHT(INDEX(FPL_Fixtures_Extract[],MATCH($A66,FPL_Fixtures_Extract[[Player]:[Player]],0),MATCH(FPL_Combined[[#Headers],[Gameweek 11]],FPL_Fixtures_Extract[#Headers],0)),3))</f>
        <v>SUN(H) 6-2</v>
      </c>
      <c r="M66" t="str">
        <f ca="1">IF(RIGHT(FPL_Combined[[#Headers],[Gameweek 12]],2)&lt;$B$622,INDEX(FPL_Results_Extract[Gameweek 12],MATCH($A66,FPL_Results_Extract[[Player]:[Player]],0)),INDEX(Team_Key[[Abbreviation]:[Abbreviation]],MATCH(LEFT(INDEX(FPL_Fixtures_Extract[],MATCH($A66,FPL_Fixtures_Extract[[Player]:[Player]],0),MATCH(FPL_Combined[[#Headers],[Gameweek 12]],FPL_Fixtures_Extract[#Headers],0)),LEN(INDEX(FPL_Fixtures_Extract[],MATCH($A66,FPL_Fixtures_Extract[[Player]:[Player]],0),MATCH(FPL_Combined[[#Headers],[Gameweek 12]],FPL_Fixtures_Extract[#Headers],0)))-4),Team_Key[[Full Name]:[Full Name]],0))&amp;RIGHT(INDEX(FPL_Fixtures_Extract[],MATCH($A66,FPL_Fixtures_Extract[[Player]:[Player]],0),MATCH(FPL_Combined[[#Headers],[Gameweek 12]],FPL_Fixtures_Extract[#Headers],0)),3))</f>
        <v>WHU(A) 1-1</v>
      </c>
      <c r="N66" t="str">
        <f ca="1">IF(RIGHT(FPL_Combined[[#Headers],[Gameweek 13]],2)&lt;$B$622,INDEX(FPL_Results_Extract[Gameweek 13],MATCH($A66,FPL_Results_Extract[[Player]:[Player]],0)),INDEX(Team_Key[[Abbreviation]:[Abbreviation]],MATCH(LEFT(INDEX(FPL_Fixtures_Extract[],MATCH($A66,FPL_Fixtures_Extract[[Player]:[Player]],0),MATCH(FPL_Combined[[#Headers],[Gameweek 13]],FPL_Fixtures_Extract[#Headers],0)),LEN(INDEX(FPL_Fixtures_Extract[],MATCH($A66,FPL_Fixtures_Extract[[Player]:[Player]],0),MATCH(FPL_Combined[[#Headers],[Gameweek 13]],FPL_Fixtures_Extract[#Headers],0)))-4),Team_Key[[Full Name]:[Full Name]],0))&amp;RIGHT(INDEX(FPL_Fixtures_Extract[],MATCH($A66,FPL_Fixtures_Extract[[Player]:[Player]],0),MATCH(FPL_Combined[[#Headers],[Gameweek 13]],FPL_Fixtures_Extract[#Headers],0)),3))</f>
        <v>AVL(H) 4-0</v>
      </c>
      <c r="O66" t="str">
        <f ca="1">IF(RIGHT(FPL_Combined[[#Headers],[Gameweek 14]],2)&lt;$B$622,INDEX(FPL_Results_Extract[Gameweek 14],MATCH($A66,FPL_Results_Extract[[Player]:[Player]],0)),INDEX(Team_Key[[Abbreviation]:[Abbreviation]],MATCH(LEFT(INDEX(FPL_Fixtures_Extract[],MATCH($A66,FPL_Fixtures_Extract[[Player]:[Player]],0),MATCH(FPL_Combined[[#Headers],[Gameweek 14]],FPL_Fixtures_Extract[#Headers],0)),LEN(INDEX(FPL_Fixtures_Extract[],MATCH($A66,FPL_Fixtures_Extract[[Player]:[Player]],0),MATCH(FPL_Combined[[#Headers],[Gameweek 14]],FPL_Fixtures_Extract[#Headers],0)))-4),Team_Key[[Full Name]:[Full Name]],0))&amp;RIGHT(INDEX(FPL_Fixtures_Extract[],MATCH($A66,FPL_Fixtures_Extract[[Player]:[Player]],0),MATCH(FPL_Combined[[#Headers],[Gameweek 14]],FPL_Fixtures_Extract[#Headers],0)),3))</f>
        <v>BOU(A) 3-3</v>
      </c>
      <c r="P66" t="str">
        <f ca="1">IF(RIGHT(FPL_Combined[[#Headers],[Gameweek 15]],2)&lt;$B$622,INDEX(FPL_Results_Extract[Gameweek 15],MATCH($A66,FPL_Results_Extract[[Player]:[Player]],0)),INDEX(Team_Key[[Abbreviation]:[Abbreviation]],MATCH(LEFT(INDEX(FPL_Fixtures_Extract[],MATCH($A66,FPL_Fixtures_Extract[[Player]:[Player]],0),MATCH(FPL_Combined[[#Headers],[Gameweek 15]],FPL_Fixtures_Extract[#Headers],0)),LEN(INDEX(FPL_Fixtures_Extract[],MATCH($A66,FPL_Fixtures_Extract[[Player]:[Player]],0),MATCH(FPL_Combined[[#Headers],[Gameweek 15]],FPL_Fixtures_Extract[#Headers],0)))-4),Team_Key[[Full Name]:[Full Name]],0))&amp;RIGHT(INDEX(FPL_Fixtures_Extract[],MATCH($A66,FPL_Fixtures_Extract[[Player]:[Player]],0),MATCH(FPL_Combined[[#Headers],[Gameweek 15]],FPL_Fixtures_Extract[#Headers],0)),3))</f>
        <v>CRY(H) 1-1</v>
      </c>
      <c r="Q66" t="str">
        <f ca="1">IF(RIGHT(FPL_Combined[[#Headers],[Gameweek 16]],2)&lt;$B$622,INDEX(FPL_Results_Extract[Gameweek 16],MATCH($A66,FPL_Results_Extract[[Player]:[Player]],0)),INDEX(Team_Key[[Abbreviation]:[Abbreviation]],MATCH(LEFT(INDEX(FPL_Fixtures_Extract[],MATCH($A66,FPL_Fixtures_Extract[[Player]:[Player]],0),MATCH(FPL_Combined[[#Headers],[Gameweek 16]],FPL_Fixtures_Extract[#Headers],0)),LEN(INDEX(FPL_Fixtures_Extract[],MATCH($A66,FPL_Fixtures_Extract[[Player]:[Player]],0),MATCH(FPL_Combined[[#Headers],[Gameweek 16]],FPL_Fixtures_Extract[#Headers],0)))-4),Team_Key[[Full Name]:[Full Name]],0))&amp;RIGHT(INDEX(FPL_Fixtures_Extract[],MATCH($A66,FPL_Fixtures_Extract[[Player]:[Player]],0),MATCH(FPL_Combined[[#Headers],[Gameweek 16]],FPL_Fixtures_Extract[#Headers],0)),3))</f>
        <v>NOR(A) 1-1</v>
      </c>
      <c r="R66" t="str">
        <f ca="1">IF(RIGHT(FPL_Combined[[#Headers],[Gameweek 17]],2)&lt;$B$622,INDEX(FPL_Results_Extract[Gameweek 17],MATCH($A66,FPL_Results_Extract[[Player]:[Player]],0)),INDEX(Team_Key[[Abbreviation]:[Abbreviation]],MATCH(LEFT(INDEX(FPL_Fixtures_Extract[],MATCH($A66,FPL_Fixtures_Extract[[Player]:[Player]],0),MATCH(FPL_Combined[[#Headers],[Gameweek 17]],FPL_Fixtures_Extract[#Headers],0)),LEN(INDEX(FPL_Fixtures_Extract[],MATCH($A66,FPL_Fixtures_Extract[[Player]:[Player]],0),MATCH(FPL_Combined[[#Headers],[Gameweek 17]],FPL_Fixtures_Extract[#Headers],0)))-4),Team_Key[[Full Name]:[Full Name]],0))&amp;RIGHT(INDEX(FPL_Fixtures_Extract[],MATCH($A66,FPL_Fixtures_Extract[[Player]:[Player]],0),MATCH(FPL_Combined[[#Headers],[Gameweek 17]],FPL_Fixtures_Extract[#Headers],0)),3))</f>
        <v>LEI(H) 2-3</v>
      </c>
      <c r="S66" t="str">
        <f ca="1">IF(RIGHT(FPL_Combined[[#Headers],[Gameweek 18]],2)&lt;$B$622,INDEX(FPL_Results_Extract[Gameweek 18],MATCH($A66,FPL_Results_Extract[[Player]:[Player]],0)),INDEX(Team_Key[[Abbreviation]:[Abbreviation]],MATCH(LEFT(INDEX(FPL_Fixtures_Extract[],MATCH($A66,FPL_Fixtures_Extract[[Player]:[Player]],0),MATCH(FPL_Combined[[#Headers],[Gameweek 18]],FPL_Fixtures_Extract[#Headers],0)),LEN(INDEX(FPL_Fixtures_Extract[],MATCH($A66,FPL_Fixtures_Extract[[Player]:[Player]],0),MATCH(FPL_Combined[[#Headers],[Gameweek 18]],FPL_Fixtures_Extract[#Headers],0)))-4),Team_Key[[Full Name]:[Full Name]],0))&amp;RIGHT(INDEX(FPL_Fixtures_Extract[],MATCH($A66,FPL_Fixtures_Extract[[Player]:[Player]],0),MATCH(FPL_Combined[[#Headers],[Gameweek 18]],FPL_Fixtures_Extract[#Headers],0)),3))</f>
        <v>NEW(A) 1-0</v>
      </c>
      <c r="T66" t="str">
        <f ca="1">IF(RIGHT(FPL_Combined[[#Headers],[Gameweek 19]],2)&lt;$B$622,INDEX(FPL_Results_Extract[Gameweek 19],MATCH($A66,FPL_Results_Extract[[Player]:[Player]],0)),INDEX(Team_Key[[Abbreviation]:[Abbreviation]],MATCH(LEFT(INDEX(FPL_Fixtures_Extract[],MATCH($A66,FPL_Fixtures_Extract[[Player]:[Player]],0),MATCH(FPL_Combined[[#Headers],[Gameweek 19]],FPL_Fixtures_Extract[#Headers],0)),LEN(INDEX(FPL_Fixtures_Extract[],MATCH($A66,FPL_Fixtures_Extract[[Player]:[Player]],0),MATCH(FPL_Combined[[#Headers],[Gameweek 19]],FPL_Fixtures_Extract[#Headers],0)))-4),Team_Key[[Full Name]:[Full Name]],0))&amp;RIGHT(INDEX(FPL_Fixtures_Extract[],MATCH($A66,FPL_Fixtures_Extract[[Player]:[Player]],0),MATCH(FPL_Combined[[#Headers],[Gameweek 19]],FPL_Fixtures_Extract[#Headers],0)),3))</f>
        <v>STK(H) 3-4</v>
      </c>
      <c r="U66" t="str">
        <f ca="1">IF(RIGHT(FPL_Combined[[#Headers],[Gameweek 20]],2)&lt;$B$622,INDEX(FPL_Results_Extract[Gameweek 20],MATCH($A66,FPL_Results_Extract[[Player]:[Player]],0)),INDEX(Team_Key[[Abbreviation]:[Abbreviation]],MATCH(LEFT(INDEX(FPL_Fixtures_Extract[],MATCH($A66,FPL_Fixtures_Extract[[Player]:[Player]],0),MATCH(FPL_Combined[[#Headers],[Gameweek 20]],FPL_Fixtures_Extract[#Headers],0)),LEN(INDEX(FPL_Fixtures_Extract[],MATCH($A66,FPL_Fixtures_Extract[[Player]:[Player]],0),MATCH(FPL_Combined[[#Headers],[Gameweek 20]],FPL_Fixtures_Extract[#Headers],0)))-4),Team_Key[[Full Name]:[Full Name]],0))&amp;RIGHT(INDEX(FPL_Fixtures_Extract[],MATCH($A66,FPL_Fixtures_Extract[[Player]:[Player]],0),MATCH(FPL_Combined[[#Headers],[Gameweek 20]],FPL_Fixtures_Extract[#Headers],0)),3))</f>
        <v>TOT(H) 1-1</v>
      </c>
      <c r="V66" t="str">
        <f ca="1">IF(RIGHT(FPL_Combined[[#Headers],[Gameweek 21]],2)&lt;$B$622,INDEX(FPL_Results_Extract[Gameweek 21],MATCH($A66,FPL_Results_Extract[[Player]:[Player]],0)),INDEX(Team_Key[[Abbreviation]:[Abbreviation]],MATCH(LEFT(INDEX(FPL_Fixtures_Extract[],MATCH($A66,FPL_Fixtures_Extract[[Player]:[Player]],0),MATCH(FPL_Combined[[#Headers],[Gameweek 21]],FPL_Fixtures_Extract[#Headers],0)),LEN(INDEX(FPL_Fixtures_Extract[],MATCH($A66,FPL_Fixtures_Extract[[Player]:[Player]],0),MATCH(FPL_Combined[[#Headers],[Gameweek 21]],FPL_Fixtures_Extract[#Headers],0)))-4),Team_Key[[Full Name]:[Full Name]],0))&amp;RIGHT(INDEX(FPL_Fixtures_Extract[],MATCH($A66,FPL_Fixtures_Extract[[Player]:[Player]],0),MATCH(FPL_Combined[[#Headers],[Gameweek 21]],FPL_Fixtures_Extract[#Headers],0)),3))</f>
        <v>MCI(A) 0-0</v>
      </c>
      <c r="W66" t="str">
        <f ca="1">IF(RIGHT(FPL_Combined[[#Headers],[Gameweek 22]],2)&lt;$B$622,INDEX(FPL_Results_Extract[Gameweek 22],MATCH($A66,FPL_Results_Extract[[Player]:[Player]],0)),INDEX(Team_Key[[Abbreviation]:[Abbreviation]],MATCH(LEFT(INDEX(FPL_Fixtures_Extract[],MATCH($A66,FPL_Fixtures_Extract[[Player]:[Player]],0),MATCH(FPL_Combined[[#Headers],[Gameweek 22]],FPL_Fixtures_Extract[#Headers],0)),LEN(INDEX(FPL_Fixtures_Extract[],MATCH($A66,FPL_Fixtures_Extract[[Player]:[Player]],0),MATCH(FPL_Combined[[#Headers],[Gameweek 22]],FPL_Fixtures_Extract[#Headers],0)))-4),Team_Key[[Full Name]:[Full Name]],0))&amp;RIGHT(INDEX(FPL_Fixtures_Extract[],MATCH($A66,FPL_Fixtures_Extract[[Player]:[Player]],0),MATCH(FPL_Combined[[#Headers],[Gameweek 22]],FPL_Fixtures_Extract[#Headers],0)),3))</f>
        <v>CHE(A) 3-3</v>
      </c>
      <c r="X66" t="str">
        <f ca="1">IF(RIGHT(FPL_Combined[[#Headers],[Gameweek 23]],2)&lt;$B$622,INDEX(FPL_Results_Extract[Gameweek 23],MATCH($A66,FPL_Results_Extract[[Player]:[Player]],0)),INDEX(Team_Key[[Abbreviation]:[Abbreviation]],MATCH(LEFT(INDEX(FPL_Fixtures_Extract[],MATCH($A66,FPL_Fixtures_Extract[[Player]:[Player]],0),MATCH(FPL_Combined[[#Headers],[Gameweek 23]],FPL_Fixtures_Extract[#Headers],0)),LEN(INDEX(FPL_Fixtures_Extract[],MATCH($A66,FPL_Fixtures_Extract[[Player]:[Player]],0),MATCH(FPL_Combined[[#Headers],[Gameweek 23]],FPL_Fixtures_Extract[#Headers],0)))-4),Team_Key[[Full Name]:[Full Name]],0))&amp;RIGHT(INDEX(FPL_Fixtures_Extract[],MATCH($A66,FPL_Fixtures_Extract[[Player]:[Player]],0),MATCH(FPL_Combined[[#Headers],[Gameweek 23]],FPL_Fixtures_Extract[#Headers],0)),3))</f>
        <v>SWA(H) 1-2</v>
      </c>
      <c r="Y66" t="str">
        <f ca="1">IF(RIGHT(FPL_Combined[[#Headers],[Gameweek 24]],2)&lt;$B$622,INDEX(FPL_Results_Extract[Team],MATCH($A66,FPL_Results_Extract[[Player]:[Player]],0)),INDEX(Team_Key[[Abbreviation]:[Abbreviation]],MATCH(LEFT(INDEX(FPL_Fixtures_Extract[],MATCH($A66,FPL_Fixtures_Extract[[Player]:[Player]],0),MATCH(FPL_Combined[[#Headers],[Gameweek 24]],FPL_Fixtures_Extract[#Headers],0)),LEN(INDEX(FPL_Fixtures_Extract[],MATCH($A66,FPL_Fixtures_Extract[[Player]:[Player]],0),MATCH(FPL_Combined[[#Headers],[Gameweek 24]],FPL_Fixtures_Extract[#Headers],0)))-4),Team_Key[[Full Name]:[Full Name]],0))&amp;RIGHT(INDEX(FPL_Fixtures_Extract[],MATCH($A66,FPL_Fixtures_Extract[[Player]:[Player]],0),MATCH(FPL_Combined[[#Headers],[Gameweek 24]],FPL_Fixtures_Extract[#Headers],0)),3))</f>
        <v>EVE</v>
      </c>
      <c r="Z66" t="str">
        <f ca="1">IF(RIGHT(FPL_Combined[[#Headers],[Gameweek 25]],2)&lt;$B$622,INDEX(FPL_Results_Extract[Player],MATCH($A66,FPL_Results_Extract[[Player]:[Player]],0)),INDEX(Team_Key[[Abbreviation]:[Abbreviation]],MATCH(LEFT(INDEX(FPL_Fixtures_Extract[],MATCH($A66,FPL_Fixtures_Extract[[Player]:[Player]],0),MATCH(FPL_Combined[[#Headers],[Gameweek 25]],FPL_Fixtures_Extract[#Headers],0)),LEN(INDEX(FPL_Fixtures_Extract[],MATCH($A66,FPL_Fixtures_Extract[[Player]:[Player]],0),MATCH(FPL_Combined[[#Headers],[Gameweek 25]],FPL_Fixtures_Extract[#Headers],0)))-4),Team_Key[[Full Name]:[Full Name]],0))&amp;RIGHT(INDEX(FPL_Fixtures_Extract[],MATCH($A66,FPL_Fixtures_Extract[[Player]:[Player]],0),MATCH(FPL_Combined[[#Headers],[Gameweek 25]],FPL_Fixtures_Extract[#Headers],0)),3))</f>
        <v>Besic</v>
      </c>
      <c r="AA66" t="str">
        <f ca="1">IF(RIGHT(FPL_Combined[[#Headers],[Gameweek 26]],2)&lt;$B$622,INDEX(FPL_Results_Extract[Gameweek 01],MATCH($A66,FPL_Results_Extract[[Player]:[Player]],0)),INDEX(Team_Key[[Abbreviation]:[Abbreviation]],MATCH(LEFT(INDEX(FPL_Fixtures_Extract[],MATCH($A66,FPL_Fixtures_Extract[[Player]:[Player]],0),MATCH(FPL_Combined[[#Headers],[Gameweek 26]],FPL_Fixtures_Extract[#Headers],0)),LEN(INDEX(FPL_Fixtures_Extract[],MATCH($A66,FPL_Fixtures_Extract[[Player]:[Player]],0),MATCH(FPL_Combined[[#Headers],[Gameweek 26]],FPL_Fixtures_Extract[#Headers],0)))-4),Team_Key[[Full Name]:[Full Name]],0))&amp;RIGHT(INDEX(FPL_Fixtures_Extract[],MATCH($A66,FPL_Fixtures_Extract[[Player]:[Player]],0),MATCH(FPL_Combined[[#Headers],[Gameweek 26]],FPL_Fixtures_Extract[#Headers],0)),3))</f>
        <v>WAT(H) 2-2</v>
      </c>
      <c r="AB66" t="str">
        <f ca="1">IF(RIGHT(FPL_Combined[[#Headers],[Gameweek 27]],2)&lt;$B$622,INDEX(FPL_Results_Extract[Gameweek 02],MATCH($A66,FPL_Results_Extract[[Player]:[Player]],0)),INDEX(Team_Key[[Abbreviation]:[Abbreviation]],MATCH(LEFT(INDEX(FPL_Fixtures_Extract[],MATCH($A66,FPL_Fixtures_Extract[[Player]:[Player]],0),MATCH(FPL_Combined[[#Headers],[Gameweek 27]],FPL_Fixtures_Extract[#Headers],0)),LEN(INDEX(FPL_Fixtures_Extract[],MATCH($A66,FPL_Fixtures_Extract[[Player]:[Player]],0),MATCH(FPL_Combined[[#Headers],[Gameweek 27]],FPL_Fixtures_Extract[#Headers],0)))-4),Team_Key[[Full Name]:[Full Name]],0))&amp;RIGHT(INDEX(FPL_Fixtures_Extract[],MATCH($A66,FPL_Fixtures_Extract[[Player]:[Player]],0),MATCH(FPL_Combined[[#Headers],[Gameweek 27]],FPL_Fixtures_Extract[#Headers],0)),3))</f>
        <v>SOU(A) 3-0</v>
      </c>
      <c r="AC66" t="str">
        <f ca="1">IF(RIGHT(FPL_Combined[[#Headers],[Gameweek 28]],2)&lt;$B$622,INDEX(FPL_Results_Extract[Gameweek 03],MATCH($A66,FPL_Results_Extract[[Player]:[Player]],0)),INDEX(Team_Key[[Abbreviation]:[Abbreviation]],MATCH(LEFT(INDEX(FPL_Fixtures_Extract[],MATCH($A66,FPL_Fixtures_Extract[[Player]:[Player]],0),MATCH(FPL_Combined[[#Headers],[Gameweek 28]],FPL_Fixtures_Extract[#Headers],0)),LEN(INDEX(FPL_Fixtures_Extract[],MATCH($A66,FPL_Fixtures_Extract[[Player]:[Player]],0),MATCH(FPL_Combined[[#Headers],[Gameweek 28]],FPL_Fixtures_Extract[#Headers],0)))-4),Team_Key[[Full Name]:[Full Name]],0))&amp;RIGHT(INDEX(FPL_Fixtures_Extract[],MATCH($A66,FPL_Fixtures_Extract[[Player]:[Player]],0),MATCH(FPL_Combined[[#Headers],[Gameweek 28]],FPL_Fixtures_Extract[#Headers],0)),3))</f>
        <v>MCI(H) 0-2</v>
      </c>
      <c r="AD66" t="str">
        <f ca="1">IF(RIGHT(FPL_Combined[[#Headers],[Gameweek 29]],2)&lt;$B$622,INDEX(FPL_Results_Extract[Gameweek 04],MATCH($A66,FPL_Results_Extract[[Player]:[Player]],0)),INDEX(Team_Key[[Abbreviation]:[Abbreviation]],MATCH(LEFT(INDEX(FPL_Fixtures_Extract[],MATCH($A66,FPL_Fixtures_Extract[[Player]:[Player]],0),MATCH(FPL_Combined[[#Headers],[Gameweek 29]],FPL_Fixtures_Extract[#Headers],0)),LEN(INDEX(FPL_Fixtures_Extract[],MATCH($A66,FPL_Fixtures_Extract[[Player]:[Player]],0),MATCH(FPL_Combined[[#Headers],[Gameweek 29]],FPL_Fixtures_Extract[#Headers],0)))-4),Team_Key[[Full Name]:[Full Name]],0))&amp;RIGHT(INDEX(FPL_Fixtures_Extract[],MATCH($A66,FPL_Fixtures_Extract[[Player]:[Player]],0),MATCH(FPL_Combined[[#Headers],[Gameweek 29]],FPL_Fixtures_Extract[#Headers],0)),3))</f>
        <v>WHU(H)</v>
      </c>
      <c r="AE66" t="e">
        <f ca="1">IF(RIGHT(FPL_Combined[[#Headers],[Gameweek 30]],2)&lt;$B$622,INDEX(FPL_Results_Extract[Gameweek 05],MATCH($A66,FPL_Results_Extract[[Player]:[Player]],0)),INDEX(Team_Key[[Abbreviation]:[Abbreviation]],MATCH(LEFT(INDEX(FPL_Fixtures_Extract[],MATCH($A66,FPL_Fixtures_Extract[[Player]:[Player]],0),MATCH(FPL_Combined[[#Headers],[Gameweek 30]],FPL_Fixtures_Extract[#Headers],0)),LEN(INDEX(FPL_Fixtures_Extract[],MATCH($A66,FPL_Fixtures_Extract[[Player]:[Player]],0),MATCH(FPL_Combined[[#Headers],[Gameweek 30]],FPL_Fixtures_Extract[#Headers],0)))-4),Team_Key[[Full Name]:[Full Name]],0))&amp;RIGHT(INDEX(FPL_Fixtures_Extract[],MATCH($A66,FPL_Fixtures_Extract[[Player]:[Player]],0),MATCH(FPL_Combined[[#Headers],[Gameweek 30]],FPL_Fixtures_Extract[#Headers],0)),3))</f>
        <v>#VALUE!</v>
      </c>
      <c r="AF66" t="str">
        <f ca="1">IF(RIGHT(FPL_Combined[[#Headers],[Gameweek 31]],2)&lt;$B$622,INDEX(FPL_Results_Extract[Gameweek 06],MATCH($A66,FPL_Results_Extract[[Player]:[Player]],0)),INDEX(Team_Key[[Abbreviation]:[Abbreviation]],MATCH(LEFT(INDEX(FPL_Fixtures_Extract[],MATCH($A66,FPL_Fixtures_Extract[[Player]:[Player]],0),MATCH(FPL_Combined[[#Headers],[Gameweek 31]],FPL_Fixtures_Extract[#Headers],0)),LEN(INDEX(FPL_Fixtures_Extract[],MATCH($A66,FPL_Fixtures_Extract[[Player]:[Player]],0),MATCH(FPL_Combined[[#Headers],[Gameweek 31]],FPL_Fixtures_Extract[#Headers],0)))-4),Team_Key[[Full Name]:[Full Name]],0))&amp;RIGHT(INDEX(FPL_Fixtures_Extract[],MATCH($A66,FPL_Fixtures_Extract[[Player]:[Player]],0),MATCH(FPL_Combined[[#Headers],[Gameweek 31]],FPL_Fixtures_Extract[#Headers],0)),3))</f>
        <v>ARS(H)</v>
      </c>
      <c r="AG66" t="str">
        <f ca="1">IF(RIGHT(FPL_Combined[[#Headers],[Gameweek 32]],2)&lt;$B$622,INDEX(FPL_Results_Extract[Gameweek 07],MATCH($A66,FPL_Results_Extract[[Player]:[Player]],0)),INDEX(Team_Key[[Abbreviation]:[Abbreviation]],MATCH(LEFT(INDEX(FPL_Fixtures_Extract[],MATCH($A66,FPL_Fixtures_Extract[[Player]:[Player]],0),MATCH(FPL_Combined[[#Headers],[Gameweek 32]],FPL_Fixtures_Extract[#Headers],0)),LEN(INDEX(FPL_Fixtures_Extract[],MATCH($A66,FPL_Fixtures_Extract[[Player]:[Player]],0),MATCH(FPL_Combined[[#Headers],[Gameweek 32]],FPL_Fixtures_Extract[#Headers],0)))-4),Team_Key[[Full Name]:[Full Name]],0))&amp;RIGHT(INDEX(FPL_Fixtures_Extract[],MATCH($A66,FPL_Fixtures_Extract[[Player]:[Player]],0),MATCH(FPL_Combined[[#Headers],[Gameweek 32]],FPL_Fixtures_Extract[#Headers],0)),3))</f>
        <v>MUN(A)</v>
      </c>
      <c r="AH66" t="str">
        <f ca="1">IF(RIGHT(FPL_Combined[[#Headers],[Gameweek 33]],2)&lt;$B$622,INDEX(FPL_Results_Extract[Gameweek 08],MATCH($A66,FPL_Results_Extract[[Player]:[Player]],0)),INDEX(Team_Key[[Abbreviation]:[Abbreviation]],MATCH(LEFT(INDEX(FPL_Fixtures_Extract[],MATCH($A66,FPL_Fixtures_Extract[[Player]:[Player]],0),MATCH(FPL_Combined[[#Headers],[Gameweek 33]],FPL_Fixtures_Extract[#Headers],0)),LEN(INDEX(FPL_Fixtures_Extract[],MATCH($A66,FPL_Fixtures_Extract[[Player]:[Player]],0),MATCH(FPL_Combined[[#Headers],[Gameweek 33]],FPL_Fixtures_Extract[#Headers],0)))-4),Team_Key[[Full Name]:[Full Name]],0))&amp;RIGHT(INDEX(FPL_Fixtures_Extract[],MATCH($A66,FPL_Fixtures_Extract[[Player]:[Player]],0),MATCH(FPL_Combined[[#Headers],[Gameweek 33]],FPL_Fixtures_Extract[#Headers],0)),3))</f>
        <v>WAT(A)</v>
      </c>
      <c r="AI66" t="str">
        <f ca="1">IF(RIGHT(FPL_Combined[[#Headers],[Gameweek 34]],2)&lt;$B$622,INDEX(FPL_Results_Extract[Gameweek 09],MATCH($A66,FPL_Results_Extract[[Player]:[Player]],0)),INDEX(Team_Key[[Abbreviation]:[Abbreviation]],MATCH(LEFT(INDEX(FPL_Fixtures_Extract[],MATCH($A66,FPL_Fixtures_Extract[[Player]:[Player]],0),MATCH(FPL_Combined[[#Headers],[Gameweek 34]],FPL_Fixtures_Extract[#Headers],0)),LEN(INDEX(FPL_Fixtures_Extract[],MATCH($A66,FPL_Fixtures_Extract[[Player]:[Player]],0),MATCH(FPL_Combined[[#Headers],[Gameweek 34]],FPL_Fixtures_Extract[#Headers],0)))-4),Team_Key[[Full Name]:[Full Name]],0))&amp;RIGHT(INDEX(FPL_Fixtures_Extract[],MATCH($A66,FPL_Fixtures_Extract[[Player]:[Player]],0),MATCH(FPL_Combined[[#Headers],[Gameweek 34]],FPL_Fixtures_Extract[#Headers],0)),3))</f>
        <v>SOU(H)</v>
      </c>
      <c r="AJ66" t="str">
        <f ca="1">IF(RIGHT(FPL_Combined[[#Headers],[Gameweek 35]],2)&lt;$B$622,INDEX(FPL_Results_Extract[Gameweek 10],MATCH($A66,FPL_Results_Extract[[Player]:[Player]],0)),INDEX(Team_Key[[Abbreviation]:[Abbreviation]],MATCH(LEFT(INDEX(FPL_Fixtures_Extract[],MATCH($A66,FPL_Fixtures_Extract[[Player]:[Player]],0),MATCH(FPL_Combined[[#Headers],[Gameweek 35]],FPL_Fixtures_Extract[#Headers],0)),LEN(INDEX(FPL_Fixtures_Extract[],MATCH($A66,FPL_Fixtures_Extract[[Player]:[Player]],0),MATCH(FPL_Combined[[#Headers],[Gameweek 35]],FPL_Fixtures_Extract[#Headers],0)))-4),Team_Key[[Full Name]:[Full Name]],0))&amp;RIGHT(INDEX(FPL_Fixtures_Extract[],MATCH($A66,FPL_Fixtures_Extract[[Player]:[Player]],0),MATCH(FPL_Combined[[#Headers],[Gameweek 35]],FPL_Fixtures_Extract[#Headers],0)),3))</f>
        <v>CRY(A)</v>
      </c>
      <c r="AK66" t="str">
        <f ca="1">IF(RIGHT(FPL_Combined[[#Headers],[Gameweek 36]],2)&lt;$B$622,INDEX(FPL_Results_Extract[Gameweek 11],MATCH($A66,FPL_Results_Extract[[Player]:[Player]],0)),INDEX(Team_Key[[Abbreviation]:[Abbreviation]],MATCH(LEFT(INDEX(FPL_Fixtures_Extract[],MATCH($A66,FPL_Fixtures_Extract[[Player]:[Player]],0),MATCH(FPL_Combined[[#Headers],[Gameweek 36]],FPL_Fixtures_Extract[#Headers],0)),LEN(INDEX(FPL_Fixtures_Extract[],MATCH($A66,FPL_Fixtures_Extract[[Player]:[Player]],0),MATCH(FPL_Combined[[#Headers],[Gameweek 36]],FPL_Fixtures_Extract[#Headers],0)))-4),Team_Key[[Full Name]:[Full Name]],0))&amp;RIGHT(INDEX(FPL_Fixtures_Extract[],MATCH($A66,FPL_Fixtures_Extract[[Player]:[Player]],0),MATCH(FPL_Combined[[#Headers],[Gameweek 36]],FPL_Fixtures_Extract[#Headers],0)),3))</f>
        <v>BOU(H)</v>
      </c>
      <c r="AL66" t="str">
        <f ca="1">IF(RIGHT(FPL_Combined[[#Headers],[Gameweek 37]],2)&lt;$B$622,INDEX(FPL_Results_Extract[Gameweek 12],MATCH($A66,FPL_Results_Extract[[Player]:[Player]],0)),INDEX(Team_Key[[Abbreviation]:[Abbreviation]],MATCH(LEFT(INDEX(FPL_Fixtures_Extract[],MATCH($A66,FPL_Fixtures_Extract[[Player]:[Player]],0),MATCH(FPL_Combined[[#Headers],[Gameweek 37]],FPL_Fixtures_Extract[#Headers],0)),LEN(INDEX(FPL_Fixtures_Extract[],MATCH($A66,FPL_Fixtures_Extract[[Player]:[Player]],0),MATCH(FPL_Combined[[#Headers],[Gameweek 37]],FPL_Fixtures_Extract[#Headers],0)))-4),Team_Key[[Full Name]:[Full Name]],0))&amp;RIGHT(INDEX(FPL_Fixtures_Extract[],MATCH($A66,FPL_Fixtures_Extract[[Player]:[Player]],0),MATCH(FPL_Combined[[#Headers],[Gameweek 37]],FPL_Fixtures_Extract[#Headers],0)),3))</f>
        <v>LEI(A)</v>
      </c>
      <c r="AM66" t="str">
        <f ca="1">IF(RIGHT(FPL_Combined[[#Headers],[Gameweek 38]],2)&lt;$B$622,INDEX(FPL_Results_Extract[Gameweek 13],MATCH($A66,FPL_Results_Extract[[Player]:[Player]],0)),INDEX(Team_Key[[Abbreviation]:[Abbreviation]],MATCH(LEFT(INDEX(FPL_Fixtures_Extract[],MATCH($A66,FPL_Fixtures_Extract[[Player]:[Player]],0),MATCH(FPL_Combined[[#Headers],[Gameweek 38]],FPL_Fixtures_Extract[#Headers],0)),LEN(INDEX(FPL_Fixtures_Extract[],MATCH($A66,FPL_Fixtures_Extract[[Player]:[Player]],0),MATCH(FPL_Combined[[#Headers],[Gameweek 38]],FPL_Fixtures_Extract[#Headers],0)))-4),Team_Key[[Full Name]:[Full Name]],0))&amp;RIGHT(INDEX(FPL_Fixtures_Extract[],MATCH($A66,FPL_Fixtures_Extract[[Player]:[Player]],0),MATCH(FPL_Combined[[#Headers],[Gameweek 38]],FPL_Fixtures_Extract[#Headers],0)),3))</f>
        <v>NOR(H)</v>
      </c>
    </row>
    <row r="67" spans="1:39" x14ac:dyDescent="0.45">
      <c r="A67" t="s">
        <v>394</v>
      </c>
      <c r="B67" t="str">
        <f ca="1">IF(RIGHT(FPL_Combined[[#Headers],[Gameweek 01]],2)&lt;$B$622,INDEX(FPL_Results_Extract[Gameweek 01],MATCH($A67,FPL_Results_Extract[[Player]:[Player]],0)),INDEX(Team_Key[[Abbreviation]:[Abbreviation]],MATCH(LEFT(INDEX(FPL_Fixtures_Extract[],MATCH($A67,FPL_Fixtures_Extract[[Player]:[Player]],0),MATCH(FPL_Combined[[#Headers],[Gameweek 01]],FPL_Fixtures_Extract[#Headers],0)),LEN(INDEX(FPL_Fixtures_Extract[],MATCH($A67,FPL_Fixtures_Extract[[Player]:[Player]],0),MATCH(FPL_Combined[[#Headers],[Gameweek 01]],FPL_Fixtures_Extract[#Headers],0)))-4),Team_Key[[Full Name]:[Full Name]],0))&amp;RIGHT(INDEX(FPL_Fixtures_Extract[],MATCH($A67,FPL_Fixtures_Extract[[Player]:[Player]],0),MATCH(FPL_Combined[[#Headers],[Gameweek 01]],FPL_Fixtures_Extract[#Headers],0)),3))</f>
        <v>N/A</v>
      </c>
      <c r="C67" t="str">
        <f ca="1">IF(RIGHT(FPL_Combined[[#Headers],[Gameweek 02]],2)&lt;$B$622,INDEX(FPL_Results_Extract[Gameweek 02],MATCH($A67,FPL_Results_Extract[[Player]:[Player]],0)),INDEX(Team_Key[[Abbreviation]:[Abbreviation]],MATCH(LEFT(INDEX(FPL_Fixtures_Extract[],MATCH($A67,FPL_Fixtures_Extract[[Player]:[Player]],0),MATCH(FPL_Combined[[#Headers],[Gameweek 02]],FPL_Fixtures_Extract[#Headers],0)),LEN(INDEX(FPL_Fixtures_Extract[],MATCH($A67,FPL_Fixtures_Extract[[Player]:[Player]],0),MATCH(FPL_Combined[[#Headers],[Gameweek 02]],FPL_Fixtures_Extract[#Headers],0)))-4),Team_Key[[Full Name]:[Full Name]],0))&amp;RIGHT(INDEX(FPL_Fixtures_Extract[],MATCH($A67,FPL_Fixtures_Extract[[Player]:[Player]],0),MATCH(FPL_Combined[[#Headers],[Gameweek 02]],FPL_Fixtures_Extract[#Headers],0)),3))</f>
        <v>N/A</v>
      </c>
      <c r="D67" t="str">
        <f ca="1">IF(RIGHT(FPL_Combined[[#Headers],[Gameweek 03]],2)&lt;$B$622,INDEX(FPL_Results_Extract[Gameweek 03],MATCH($A67,FPL_Results_Extract[[Player]:[Player]],0)),INDEX(Team_Key[[Abbreviation]:[Abbreviation]],MATCH(LEFT(INDEX(FPL_Fixtures_Extract[],MATCH($A67,FPL_Fixtures_Extract[[Player]:[Player]],0),MATCH(FPL_Combined[[#Headers],[Gameweek 03]],FPL_Fixtures_Extract[#Headers],0)),LEN(INDEX(FPL_Fixtures_Extract[],MATCH($A67,FPL_Fixtures_Extract[[Player]:[Player]],0),MATCH(FPL_Combined[[#Headers],[Gameweek 03]],FPL_Fixtures_Extract[#Headers],0)))-4),Team_Key[[Full Name]:[Full Name]],0))&amp;RIGHT(INDEX(FPL_Fixtures_Extract[],MATCH($A67,FPL_Fixtures_Extract[[Player]:[Player]],0),MATCH(FPL_Combined[[#Headers],[Gameweek 03]],FPL_Fixtures_Extract[#Headers],0)),3))</f>
        <v>N/A</v>
      </c>
      <c r="E67" t="str">
        <f ca="1">IF(RIGHT(FPL_Combined[[#Headers],[Gameweek 04]],2)&lt;$B$622,INDEX(FPL_Results_Extract[Gameweek 04],MATCH($A67,FPL_Results_Extract[[Player]:[Player]],0)),INDEX(Team_Key[[Abbreviation]:[Abbreviation]],MATCH(LEFT(INDEX(FPL_Fixtures_Extract[],MATCH($A67,FPL_Fixtures_Extract[[Player]:[Player]],0),MATCH(FPL_Combined[[#Headers],[Gameweek 04]],FPL_Fixtures_Extract[#Headers],0)),LEN(INDEX(FPL_Fixtures_Extract[],MATCH($A67,FPL_Fixtures_Extract[[Player]:[Player]],0),MATCH(FPL_Combined[[#Headers],[Gameweek 04]],FPL_Fixtures_Extract[#Headers],0)))-4),Team_Key[[Full Name]:[Full Name]],0))&amp;RIGHT(INDEX(FPL_Fixtures_Extract[],MATCH($A67,FPL_Fixtures_Extract[[Player]:[Player]],0),MATCH(FPL_Combined[[#Headers],[Gameweek 04]],FPL_Fixtures_Extract[#Headers],0)),3))</f>
        <v>N/A</v>
      </c>
      <c r="F67" t="str">
        <f ca="1">IF(RIGHT(FPL_Combined[[#Headers],[Gameweek 05]],2)&lt;$B$622,INDEX(FPL_Results_Extract[Gameweek 05],MATCH($A67,FPL_Results_Extract[[Player]:[Player]],0)),INDEX(Team_Key[[Abbreviation]:[Abbreviation]],MATCH(LEFT(INDEX(FPL_Fixtures_Extract[],MATCH($A67,FPL_Fixtures_Extract[[Player]:[Player]],0),MATCH(FPL_Combined[[#Headers],[Gameweek 05]],FPL_Fixtures_Extract[#Headers],0)),LEN(INDEX(FPL_Fixtures_Extract[],MATCH($A67,FPL_Fixtures_Extract[[Player]:[Player]],0),MATCH(FPL_Combined[[#Headers],[Gameweek 05]],FPL_Fixtures_Extract[#Headers],0)))-4),Team_Key[[Full Name]:[Full Name]],0))&amp;RIGHT(INDEX(FPL_Fixtures_Extract[],MATCH($A67,FPL_Fixtures_Extract[[Player]:[Player]],0),MATCH(FPL_Combined[[#Headers],[Gameweek 05]],FPL_Fixtures_Extract[#Headers],0)),3))</f>
        <v>WHU(A) 0-2</v>
      </c>
      <c r="G67" t="str">
        <f ca="1">IF(RIGHT(FPL_Combined[[#Headers],[Gameweek 06]],2)&lt;$B$622,INDEX(FPL_Results_Extract[Gameweek 06],MATCH($A67,FPL_Results_Extract[[Player]:[Player]],0)),INDEX(Team_Key[[Abbreviation]:[Abbreviation]],MATCH(LEFT(INDEX(FPL_Fixtures_Extract[],MATCH($A67,FPL_Fixtures_Extract[[Player]:[Player]],0),MATCH(FPL_Combined[[#Headers],[Gameweek 06]],FPL_Fixtures_Extract[#Headers],0)),LEN(INDEX(FPL_Fixtures_Extract[],MATCH($A67,FPL_Fixtures_Extract[[Player]:[Player]],0),MATCH(FPL_Combined[[#Headers],[Gameweek 06]],FPL_Fixtures_Extract[#Headers],0)))-4),Team_Key[[Full Name]:[Full Name]],0))&amp;RIGHT(INDEX(FPL_Fixtures_Extract[],MATCH($A67,FPL_Fixtures_Extract[[Player]:[Player]],0),MATCH(FPL_Combined[[#Headers],[Gameweek 06]],FPL_Fixtures_Extract[#Headers],0)),3))</f>
        <v>WAT(H) 1-2</v>
      </c>
      <c r="H67" t="str">
        <f ca="1">IF(RIGHT(FPL_Combined[[#Headers],[Gameweek 07]],2)&lt;$B$622,INDEX(FPL_Results_Extract[Gameweek 07],MATCH($A67,FPL_Results_Extract[[Player]:[Player]],0)),INDEX(Team_Key[[Abbreviation]:[Abbreviation]],MATCH(LEFT(INDEX(FPL_Fixtures_Extract[],MATCH($A67,FPL_Fixtures_Extract[[Player]:[Player]],0),MATCH(FPL_Combined[[#Headers],[Gameweek 07]],FPL_Fixtures_Extract[#Headers],0)),LEN(INDEX(FPL_Fixtures_Extract[],MATCH($A67,FPL_Fixtures_Extract[[Player]:[Player]],0),MATCH(FPL_Combined[[#Headers],[Gameweek 07]],FPL_Fixtures_Extract[#Headers],0)))-4),Team_Key[[Full Name]:[Full Name]],0))&amp;RIGHT(INDEX(FPL_Fixtures_Extract[],MATCH($A67,FPL_Fixtures_Extract[[Player]:[Player]],0),MATCH(FPL_Combined[[#Headers],[Gameweek 07]],FPL_Fixtures_Extract[#Headers],0)),3))</f>
        <v>CHE(H) 2-2</v>
      </c>
      <c r="I67" t="str">
        <f ca="1">IF(RIGHT(FPL_Combined[[#Headers],[Gameweek 08]],2)&lt;$B$622,INDEX(FPL_Results_Extract[Gameweek 08],MATCH($A67,FPL_Results_Extract[[Player]:[Player]],0)),INDEX(Team_Key[[Abbreviation]:[Abbreviation]],MATCH(LEFT(INDEX(FPL_Fixtures_Extract[],MATCH($A67,FPL_Fixtures_Extract[[Player]:[Player]],0),MATCH(FPL_Combined[[#Headers],[Gameweek 08]],FPL_Fixtures_Extract[#Headers],0)),LEN(INDEX(FPL_Fixtures_Extract[],MATCH($A67,FPL_Fixtures_Extract[[Player]:[Player]],0),MATCH(FPL_Combined[[#Headers],[Gameweek 08]],FPL_Fixtures_Extract[#Headers],0)))-4),Team_Key[[Full Name]:[Full Name]],0))&amp;RIGHT(INDEX(FPL_Fixtures_Extract[],MATCH($A67,FPL_Fixtures_Extract[[Player]:[Player]],0),MATCH(FPL_Combined[[#Headers],[Gameweek 08]],FPL_Fixtures_Extract[#Headers],0)),3))</f>
        <v>MCI(A) 1-6</v>
      </c>
      <c r="J67" t="str">
        <f ca="1">IF(RIGHT(FPL_Combined[[#Headers],[Gameweek 09]],2)&lt;$B$622,INDEX(FPL_Results_Extract[Gameweek 09],MATCH($A67,FPL_Results_Extract[[Player]:[Player]],0)),INDEX(Team_Key[[Abbreviation]:[Abbreviation]],MATCH(LEFT(INDEX(FPL_Fixtures_Extract[],MATCH($A67,FPL_Fixtures_Extract[[Player]:[Player]],0),MATCH(FPL_Combined[[#Headers],[Gameweek 09]],FPL_Fixtures_Extract[#Headers],0)),LEN(INDEX(FPL_Fixtures_Extract[],MATCH($A67,FPL_Fixtures_Extract[[Player]:[Player]],0),MATCH(FPL_Combined[[#Headers],[Gameweek 09]],FPL_Fixtures_Extract[#Headers],0)))-4),Team_Key[[Full Name]:[Full Name]],0))&amp;RIGHT(INDEX(FPL_Fixtures_Extract[],MATCH($A67,FPL_Fixtures_Extract[[Player]:[Player]],0),MATCH(FPL_Combined[[#Headers],[Gameweek 09]],FPL_Fixtures_Extract[#Headers],0)),3))</f>
        <v>NOR(H) 6-2</v>
      </c>
      <c r="K67" t="str">
        <f ca="1">IF(RIGHT(FPL_Combined[[#Headers],[Gameweek 10]],2)&lt;$B$622,INDEX(FPL_Results_Extract[Gameweek 10],MATCH($A67,FPL_Results_Extract[[Player]:[Player]],0)),INDEX(Team_Key[[Abbreviation]:[Abbreviation]],MATCH(LEFT(INDEX(FPL_Fixtures_Extract[],MATCH($A67,FPL_Fixtures_Extract[[Player]:[Player]],0),MATCH(FPL_Combined[[#Headers],[Gameweek 10]],FPL_Fixtures_Extract[#Headers],0)),LEN(INDEX(FPL_Fixtures_Extract[],MATCH($A67,FPL_Fixtures_Extract[[Player]:[Player]],0),MATCH(FPL_Combined[[#Headers],[Gameweek 10]],FPL_Fixtures_Extract[#Headers],0)))-4),Team_Key[[Full Name]:[Full Name]],0))&amp;RIGHT(INDEX(FPL_Fixtures_Extract[],MATCH($A67,FPL_Fixtures_Extract[[Player]:[Player]],0),MATCH(FPL_Combined[[#Headers],[Gameweek 10]],FPL_Fixtures_Extract[#Headers],0)),3))</f>
        <v>SUN(A) 0-3</v>
      </c>
      <c r="L67" t="str">
        <f ca="1">IF(RIGHT(FPL_Combined[[#Headers],[Gameweek 11]],2)&lt;$B$622,INDEX(FPL_Results_Extract[Gameweek 11],MATCH($A67,FPL_Results_Extract[[Player]:[Player]],0)),INDEX(Team_Key[[Abbreviation]:[Abbreviation]],MATCH(LEFT(INDEX(FPL_Fixtures_Extract[],MATCH($A67,FPL_Fixtures_Extract[[Player]:[Player]],0),MATCH(FPL_Combined[[#Headers],[Gameweek 11]],FPL_Fixtures_Extract[#Headers],0)),LEN(INDEX(FPL_Fixtures_Extract[],MATCH($A67,FPL_Fixtures_Extract[[Player]:[Player]],0),MATCH(FPL_Combined[[#Headers],[Gameweek 11]],FPL_Fixtures_Extract[#Headers],0)))-4),Team_Key[[Full Name]:[Full Name]],0))&amp;RIGHT(INDEX(FPL_Fixtures_Extract[],MATCH($A67,FPL_Fixtures_Extract[[Player]:[Player]],0),MATCH(FPL_Combined[[#Headers],[Gameweek 11]],FPL_Fixtures_Extract[#Headers],0)),3))</f>
        <v>STK(H) 0-0</v>
      </c>
      <c r="M67" t="str">
        <f ca="1">IF(RIGHT(FPL_Combined[[#Headers],[Gameweek 12]],2)&lt;$B$622,INDEX(FPL_Results_Extract[Gameweek 12],MATCH($A67,FPL_Results_Extract[[Player]:[Player]],0)),INDEX(Team_Key[[Abbreviation]:[Abbreviation]],MATCH(LEFT(INDEX(FPL_Fixtures_Extract[],MATCH($A67,FPL_Fixtures_Extract[[Player]:[Player]],0),MATCH(FPL_Combined[[#Headers],[Gameweek 12]],FPL_Fixtures_Extract[#Headers],0)),LEN(INDEX(FPL_Fixtures_Extract[],MATCH($A67,FPL_Fixtures_Extract[[Player]:[Player]],0),MATCH(FPL_Combined[[#Headers],[Gameweek 12]],FPL_Fixtures_Extract[#Headers],0)))-4),Team_Key[[Full Name]:[Full Name]],0))&amp;RIGHT(INDEX(FPL_Fixtures_Extract[],MATCH($A67,FPL_Fixtures_Extract[[Player]:[Player]],0),MATCH(FPL_Combined[[#Headers],[Gameweek 12]],FPL_Fixtures_Extract[#Headers],0)),3))</f>
        <v>BOU(A) 1-0</v>
      </c>
      <c r="N67" t="str">
        <f ca="1">IF(RIGHT(FPL_Combined[[#Headers],[Gameweek 13]],2)&lt;$B$622,INDEX(FPL_Results_Extract[Gameweek 13],MATCH($A67,FPL_Results_Extract[[Player]:[Player]],0)),INDEX(Team_Key[[Abbreviation]:[Abbreviation]],MATCH(LEFT(INDEX(FPL_Fixtures_Extract[],MATCH($A67,FPL_Fixtures_Extract[[Player]:[Player]],0),MATCH(FPL_Combined[[#Headers],[Gameweek 13]],FPL_Fixtures_Extract[#Headers],0)),LEN(INDEX(FPL_Fixtures_Extract[],MATCH($A67,FPL_Fixtures_Extract[[Player]:[Player]],0),MATCH(FPL_Combined[[#Headers],[Gameweek 13]],FPL_Fixtures_Extract[#Headers],0)))-4),Team_Key[[Full Name]:[Full Name]],0))&amp;RIGHT(INDEX(FPL_Fixtures_Extract[],MATCH($A67,FPL_Fixtures_Extract[[Player]:[Player]],0),MATCH(FPL_Combined[[#Headers],[Gameweek 13]],FPL_Fixtures_Extract[#Headers],0)),3))</f>
        <v>LEI(H) 0-3</v>
      </c>
      <c r="O67" t="str">
        <f ca="1">IF(RIGHT(FPL_Combined[[#Headers],[Gameweek 14]],2)&lt;$B$622,INDEX(FPL_Results_Extract[Gameweek 14],MATCH($A67,FPL_Results_Extract[[Player]:[Player]],0)),INDEX(Team_Key[[Abbreviation]:[Abbreviation]],MATCH(LEFT(INDEX(FPL_Fixtures_Extract[],MATCH($A67,FPL_Fixtures_Extract[[Player]:[Player]],0),MATCH(FPL_Combined[[#Headers],[Gameweek 14]],FPL_Fixtures_Extract[#Headers],0)),LEN(INDEX(FPL_Fixtures_Extract[],MATCH($A67,FPL_Fixtures_Extract[[Player]:[Player]],0),MATCH(FPL_Combined[[#Headers],[Gameweek 14]],FPL_Fixtures_Extract[#Headers],0)))-4),Team_Key[[Full Name]:[Full Name]],0))&amp;RIGHT(INDEX(FPL_Fixtures_Extract[],MATCH($A67,FPL_Fixtures_Extract[[Player]:[Player]],0),MATCH(FPL_Combined[[#Headers],[Gameweek 14]],FPL_Fixtures_Extract[#Headers],0)),3))</f>
        <v>CRY(A) 1-5</v>
      </c>
      <c r="P67" t="str">
        <f ca="1">IF(RIGHT(FPL_Combined[[#Headers],[Gameweek 15]],2)&lt;$B$622,INDEX(FPL_Results_Extract[Gameweek 15],MATCH($A67,FPL_Results_Extract[[Player]:[Player]],0)),INDEX(Team_Key[[Abbreviation]:[Abbreviation]],MATCH(LEFT(INDEX(FPL_Fixtures_Extract[],MATCH($A67,FPL_Fixtures_Extract[[Player]:[Player]],0),MATCH(FPL_Combined[[#Headers],[Gameweek 15]],FPL_Fixtures_Extract[#Headers],0)),LEN(INDEX(FPL_Fixtures_Extract[],MATCH($A67,FPL_Fixtures_Extract[[Player]:[Player]],0),MATCH(FPL_Combined[[#Headers],[Gameweek 15]],FPL_Fixtures_Extract[#Headers],0)))-4),Team_Key[[Full Name]:[Full Name]],0))&amp;RIGHT(INDEX(FPL_Fixtures_Extract[],MATCH($A67,FPL_Fixtures_Extract[[Player]:[Player]],0),MATCH(FPL_Combined[[#Headers],[Gameweek 15]],FPL_Fixtures_Extract[#Headers],0)),3))</f>
        <v>LIV(H) 2-0</v>
      </c>
      <c r="Q67" t="str">
        <f ca="1">IF(RIGHT(FPL_Combined[[#Headers],[Gameweek 16]],2)&lt;$B$622,INDEX(FPL_Results_Extract[Gameweek 16],MATCH($A67,FPL_Results_Extract[[Player]:[Player]],0)),INDEX(Team_Key[[Abbreviation]:[Abbreviation]],MATCH(LEFT(INDEX(FPL_Fixtures_Extract[],MATCH($A67,FPL_Fixtures_Extract[[Player]:[Player]],0),MATCH(FPL_Combined[[#Headers],[Gameweek 16]],FPL_Fixtures_Extract[#Headers],0)),LEN(INDEX(FPL_Fixtures_Extract[],MATCH($A67,FPL_Fixtures_Extract[[Player]:[Player]],0),MATCH(FPL_Combined[[#Headers],[Gameweek 16]],FPL_Fixtures_Extract[#Headers],0)))-4),Team_Key[[Full Name]:[Full Name]],0))&amp;RIGHT(INDEX(FPL_Fixtures_Extract[],MATCH($A67,FPL_Fixtures_Extract[[Player]:[Player]],0),MATCH(FPL_Combined[[#Headers],[Gameweek 16]],FPL_Fixtures_Extract[#Headers],0)),3))</f>
        <v>TOT(A) 2-1</v>
      </c>
      <c r="R67" t="str">
        <f ca="1">IF(RIGHT(FPL_Combined[[#Headers],[Gameweek 17]],2)&lt;$B$622,INDEX(FPL_Results_Extract[Gameweek 17],MATCH($A67,FPL_Results_Extract[[Player]:[Player]],0)),INDEX(Team_Key[[Abbreviation]:[Abbreviation]],MATCH(LEFT(INDEX(FPL_Fixtures_Extract[],MATCH($A67,FPL_Fixtures_Extract[[Player]:[Player]],0),MATCH(FPL_Combined[[#Headers],[Gameweek 17]],FPL_Fixtures_Extract[#Headers],0)),LEN(INDEX(FPL_Fixtures_Extract[],MATCH($A67,FPL_Fixtures_Extract[[Player]:[Player]],0),MATCH(FPL_Combined[[#Headers],[Gameweek 17]],FPL_Fixtures_Extract[#Headers],0)))-4),Team_Key[[Full Name]:[Full Name]],0))&amp;RIGHT(INDEX(FPL_Fixtures_Extract[],MATCH($A67,FPL_Fixtures_Extract[[Player]:[Player]],0),MATCH(FPL_Combined[[#Headers],[Gameweek 17]],FPL_Fixtures_Extract[#Headers],0)),3))</f>
        <v>AVL(H) 1-1</v>
      </c>
      <c r="S67" t="str">
        <f ca="1">IF(RIGHT(FPL_Combined[[#Headers],[Gameweek 18]],2)&lt;$B$622,INDEX(FPL_Results_Extract[Gameweek 18],MATCH($A67,FPL_Results_Extract[[Player]:[Player]],0)),INDEX(Team_Key[[Abbreviation]:[Abbreviation]],MATCH(LEFT(INDEX(FPL_Fixtures_Extract[],MATCH($A67,FPL_Fixtures_Extract[[Player]:[Player]],0),MATCH(FPL_Combined[[#Headers],[Gameweek 18]],FPL_Fixtures_Extract[#Headers],0)),LEN(INDEX(FPL_Fixtures_Extract[],MATCH($A67,FPL_Fixtures_Extract[[Player]:[Player]],0),MATCH(FPL_Combined[[#Headers],[Gameweek 18]],FPL_Fixtures_Extract[#Headers],0)))-4),Team_Key[[Full Name]:[Full Name]],0))&amp;RIGHT(INDEX(FPL_Fixtures_Extract[],MATCH($A67,FPL_Fixtures_Extract[[Player]:[Player]],0),MATCH(FPL_Combined[[#Headers],[Gameweek 18]],FPL_Fixtures_Extract[#Headers],0)),3))</f>
        <v>EVE(H) 0-1</v>
      </c>
      <c r="T67" t="str">
        <f ca="1">IF(RIGHT(FPL_Combined[[#Headers],[Gameweek 19]],2)&lt;$B$622,INDEX(FPL_Results_Extract[Gameweek 19],MATCH($A67,FPL_Results_Extract[[Player]:[Player]],0)),INDEX(Team_Key[[Abbreviation]:[Abbreviation]],MATCH(LEFT(INDEX(FPL_Fixtures_Extract[],MATCH($A67,FPL_Fixtures_Extract[[Player]:[Player]],0),MATCH(FPL_Combined[[#Headers],[Gameweek 19]],FPL_Fixtures_Extract[#Headers],0)),LEN(INDEX(FPL_Fixtures_Extract[],MATCH($A67,FPL_Fixtures_Extract[[Player]:[Player]],0),MATCH(FPL_Combined[[#Headers],[Gameweek 19]],FPL_Fixtures_Extract[#Headers],0)))-4),Team_Key[[Full Name]:[Full Name]],0))&amp;RIGHT(INDEX(FPL_Fixtures_Extract[],MATCH($A67,FPL_Fixtures_Extract[[Player]:[Player]],0),MATCH(FPL_Combined[[#Headers],[Gameweek 19]],FPL_Fixtures_Extract[#Headers],0)),3))</f>
        <v>WBA(A) 0-1</v>
      </c>
      <c r="U67" t="str">
        <f ca="1">IF(RIGHT(FPL_Combined[[#Headers],[Gameweek 20]],2)&lt;$B$622,INDEX(FPL_Results_Extract[Gameweek 20],MATCH($A67,FPL_Results_Extract[[Player]:[Player]],0)),INDEX(Team_Key[[Abbreviation]:[Abbreviation]],MATCH(LEFT(INDEX(FPL_Fixtures_Extract[],MATCH($A67,FPL_Fixtures_Extract[[Player]:[Player]],0),MATCH(FPL_Combined[[#Headers],[Gameweek 20]],FPL_Fixtures_Extract[#Headers],0)),LEN(INDEX(FPL_Fixtures_Extract[],MATCH($A67,FPL_Fixtures_Extract[[Player]:[Player]],0),MATCH(FPL_Combined[[#Headers],[Gameweek 20]],FPL_Fixtures_Extract[#Headers],0)))-4),Team_Key[[Full Name]:[Full Name]],0))&amp;RIGHT(INDEX(FPL_Fixtures_Extract[],MATCH($A67,FPL_Fixtures_Extract[[Player]:[Player]],0),MATCH(FPL_Combined[[#Headers],[Gameweek 20]],FPL_Fixtures_Extract[#Headers],0)),3))</f>
        <v>ARS(A) 0-1</v>
      </c>
      <c r="V67" t="str">
        <f ca="1">IF(RIGHT(FPL_Combined[[#Headers],[Gameweek 21]],2)&lt;$B$622,INDEX(FPL_Results_Extract[Gameweek 21],MATCH($A67,FPL_Results_Extract[[Player]:[Player]],0)),INDEX(Team_Key[[Abbreviation]:[Abbreviation]],MATCH(LEFT(INDEX(FPL_Fixtures_Extract[],MATCH($A67,FPL_Fixtures_Extract[[Player]:[Player]],0),MATCH(FPL_Combined[[#Headers],[Gameweek 21]],FPL_Fixtures_Extract[#Headers],0)),LEN(INDEX(FPL_Fixtures_Extract[],MATCH($A67,FPL_Fixtures_Extract[[Player]:[Player]],0),MATCH(FPL_Combined[[#Headers],[Gameweek 21]],FPL_Fixtures_Extract[#Headers],0)))-4),Team_Key[[Full Name]:[Full Name]],0))&amp;RIGHT(INDEX(FPL_Fixtures_Extract[],MATCH($A67,FPL_Fixtures_Extract[[Player]:[Player]],0),MATCH(FPL_Combined[[#Headers],[Gameweek 21]],FPL_Fixtures_Extract[#Headers],0)),3))</f>
        <v>MUN(H) 3-3</v>
      </c>
      <c r="W67" t="str">
        <f ca="1">IF(RIGHT(FPL_Combined[[#Headers],[Gameweek 22]],2)&lt;$B$622,INDEX(FPL_Results_Extract[Gameweek 22],MATCH($A67,FPL_Results_Extract[[Player]:[Player]],0)),INDEX(Team_Key[[Abbreviation]:[Abbreviation]],MATCH(LEFT(INDEX(FPL_Fixtures_Extract[],MATCH($A67,FPL_Fixtures_Extract[[Player]:[Player]],0),MATCH(FPL_Combined[[#Headers],[Gameweek 22]],FPL_Fixtures_Extract[#Headers],0)),LEN(INDEX(FPL_Fixtures_Extract[],MATCH($A67,FPL_Fixtures_Extract[[Player]:[Player]],0),MATCH(FPL_Combined[[#Headers],[Gameweek 22]],FPL_Fixtures_Extract[#Headers],0)))-4),Team_Key[[Full Name]:[Full Name]],0))&amp;RIGHT(INDEX(FPL_Fixtures_Extract[],MATCH($A67,FPL_Fixtures_Extract[[Player]:[Player]],0),MATCH(FPL_Combined[[#Headers],[Gameweek 22]],FPL_Fixtures_Extract[#Headers],0)),3))</f>
        <v>WHU(H) 2-1</v>
      </c>
      <c r="X67" t="str">
        <f ca="1">IF(RIGHT(FPL_Combined[[#Headers],[Gameweek 23]],2)&lt;$B$622,INDEX(FPL_Results_Extract[Gameweek 23],MATCH($A67,FPL_Results_Extract[[Player]:[Player]],0)),INDEX(Team_Key[[Abbreviation]:[Abbreviation]],MATCH(LEFT(INDEX(FPL_Fixtures_Extract[],MATCH($A67,FPL_Fixtures_Extract[[Player]:[Player]],0),MATCH(FPL_Combined[[#Headers],[Gameweek 23]],FPL_Fixtures_Extract[#Headers],0)),LEN(INDEX(FPL_Fixtures_Extract[],MATCH($A67,FPL_Fixtures_Extract[[Player]:[Player]],0),MATCH(FPL_Combined[[#Headers],[Gameweek 23]],FPL_Fixtures_Extract[#Headers],0)))-4),Team_Key[[Full Name]:[Full Name]],0))&amp;RIGHT(INDEX(FPL_Fixtures_Extract[],MATCH($A67,FPL_Fixtures_Extract[[Player]:[Player]],0),MATCH(FPL_Combined[[#Headers],[Gameweek 23]],FPL_Fixtures_Extract[#Headers],0)),3))</f>
        <v>WAT(A) 1-2</v>
      </c>
      <c r="Y67" t="str">
        <f ca="1">IF(RIGHT(FPL_Combined[[#Headers],[Gameweek 24]],2)&lt;$B$622,INDEX(FPL_Results_Extract[Team],MATCH($A67,FPL_Results_Extract[[Player]:[Player]],0)),INDEX(Team_Key[[Abbreviation]:[Abbreviation]],MATCH(LEFT(INDEX(FPL_Fixtures_Extract[],MATCH($A67,FPL_Fixtures_Extract[[Player]:[Player]],0),MATCH(FPL_Combined[[#Headers],[Gameweek 24]],FPL_Fixtures_Extract[#Headers],0)),LEN(INDEX(FPL_Fixtures_Extract[],MATCH($A67,FPL_Fixtures_Extract[[Player]:[Player]],0),MATCH(FPL_Combined[[#Headers],[Gameweek 24]],FPL_Fixtures_Extract[#Headers],0)))-4),Team_Key[[Full Name]:[Full Name]],0))&amp;RIGHT(INDEX(FPL_Fixtures_Extract[],MATCH($A67,FPL_Fixtures_Extract[[Player]:[Player]],0),MATCH(FPL_Combined[[#Headers],[Gameweek 24]],FPL_Fixtures_Extract[#Headers],0)),3))</f>
        <v>NEW</v>
      </c>
      <c r="Z67" t="str">
        <f ca="1">IF(RIGHT(FPL_Combined[[#Headers],[Gameweek 25]],2)&lt;$B$622,INDEX(FPL_Results_Extract[Player],MATCH($A67,FPL_Results_Extract[[Player]:[Player]],0)),INDEX(Team_Key[[Abbreviation]:[Abbreviation]],MATCH(LEFT(INDEX(FPL_Fixtures_Extract[],MATCH($A67,FPL_Fixtures_Extract[[Player]:[Player]],0),MATCH(FPL_Combined[[#Headers],[Gameweek 25]],FPL_Fixtures_Extract[#Headers],0)),LEN(INDEX(FPL_Fixtures_Extract[],MATCH($A67,FPL_Fixtures_Extract[[Player]:[Player]],0),MATCH(FPL_Combined[[#Headers],[Gameweek 25]],FPL_Fixtures_Extract[#Headers],0)))-4),Team_Key[[Full Name]:[Full Name]],0))&amp;RIGHT(INDEX(FPL_Fixtures_Extract[],MATCH($A67,FPL_Fixtures_Extract[[Player]:[Player]],0),MATCH(FPL_Combined[[#Headers],[Gameweek 25]],FPL_Fixtures_Extract[#Headers],0)),3))</f>
        <v>Bigirimana</v>
      </c>
      <c r="AA67" t="str">
        <f ca="1">IF(RIGHT(FPL_Combined[[#Headers],[Gameweek 26]],2)&lt;$B$622,INDEX(FPL_Results_Extract[Gameweek 01],MATCH($A67,FPL_Results_Extract[[Player]:[Player]],0)),INDEX(Team_Key[[Abbreviation]:[Abbreviation]],MATCH(LEFT(INDEX(FPL_Fixtures_Extract[],MATCH($A67,FPL_Fixtures_Extract[[Player]:[Player]],0),MATCH(FPL_Combined[[#Headers],[Gameweek 26]],FPL_Fixtures_Extract[#Headers],0)),LEN(INDEX(FPL_Fixtures_Extract[],MATCH($A67,FPL_Fixtures_Extract[[Player]:[Player]],0),MATCH(FPL_Combined[[#Headers],[Gameweek 26]],FPL_Fixtures_Extract[#Headers],0)))-4),Team_Key[[Full Name]:[Full Name]],0))&amp;RIGHT(INDEX(FPL_Fixtures_Extract[],MATCH($A67,FPL_Fixtures_Extract[[Player]:[Player]],0),MATCH(FPL_Combined[[#Headers],[Gameweek 26]],FPL_Fixtures_Extract[#Headers],0)),3))</f>
        <v>N/A</v>
      </c>
      <c r="AB67" t="str">
        <f ca="1">IF(RIGHT(FPL_Combined[[#Headers],[Gameweek 27]],2)&lt;$B$622,INDEX(FPL_Results_Extract[Gameweek 02],MATCH($A67,FPL_Results_Extract[[Player]:[Player]],0)),INDEX(Team_Key[[Abbreviation]:[Abbreviation]],MATCH(LEFT(INDEX(FPL_Fixtures_Extract[],MATCH($A67,FPL_Fixtures_Extract[[Player]:[Player]],0),MATCH(FPL_Combined[[#Headers],[Gameweek 27]],FPL_Fixtures_Extract[#Headers],0)),LEN(INDEX(FPL_Fixtures_Extract[],MATCH($A67,FPL_Fixtures_Extract[[Player]:[Player]],0),MATCH(FPL_Combined[[#Headers],[Gameweek 27]],FPL_Fixtures_Extract[#Headers],0)))-4),Team_Key[[Full Name]:[Full Name]],0))&amp;RIGHT(INDEX(FPL_Fixtures_Extract[],MATCH($A67,FPL_Fixtures_Extract[[Player]:[Player]],0),MATCH(FPL_Combined[[#Headers],[Gameweek 27]],FPL_Fixtures_Extract[#Headers],0)),3))</f>
        <v>N/A</v>
      </c>
      <c r="AC67" t="str">
        <f ca="1">IF(RIGHT(FPL_Combined[[#Headers],[Gameweek 28]],2)&lt;$B$622,INDEX(FPL_Results_Extract[Gameweek 03],MATCH($A67,FPL_Results_Extract[[Player]:[Player]],0)),INDEX(Team_Key[[Abbreviation]:[Abbreviation]],MATCH(LEFT(INDEX(FPL_Fixtures_Extract[],MATCH($A67,FPL_Fixtures_Extract[[Player]:[Player]],0),MATCH(FPL_Combined[[#Headers],[Gameweek 28]],FPL_Fixtures_Extract[#Headers],0)),LEN(INDEX(FPL_Fixtures_Extract[],MATCH($A67,FPL_Fixtures_Extract[[Player]:[Player]],0),MATCH(FPL_Combined[[#Headers],[Gameweek 28]],FPL_Fixtures_Extract[#Headers],0)))-4),Team_Key[[Full Name]:[Full Name]],0))&amp;RIGHT(INDEX(FPL_Fixtures_Extract[],MATCH($A67,FPL_Fixtures_Extract[[Player]:[Player]],0),MATCH(FPL_Combined[[#Headers],[Gameweek 28]],FPL_Fixtures_Extract[#Headers],0)),3))</f>
        <v>N/A</v>
      </c>
      <c r="AD67" t="str">
        <f ca="1">IF(RIGHT(FPL_Combined[[#Headers],[Gameweek 29]],2)&lt;$B$622,INDEX(FPL_Results_Extract[Gameweek 04],MATCH($A67,FPL_Results_Extract[[Player]:[Player]],0)),INDEX(Team_Key[[Abbreviation]:[Abbreviation]],MATCH(LEFT(INDEX(FPL_Fixtures_Extract[],MATCH($A67,FPL_Fixtures_Extract[[Player]:[Player]],0),MATCH(FPL_Combined[[#Headers],[Gameweek 29]],FPL_Fixtures_Extract[#Headers],0)),LEN(INDEX(FPL_Fixtures_Extract[],MATCH($A67,FPL_Fixtures_Extract[[Player]:[Player]],0),MATCH(FPL_Combined[[#Headers],[Gameweek 29]],FPL_Fixtures_Extract[#Headers],0)))-4),Team_Key[[Full Name]:[Full Name]],0))&amp;RIGHT(INDEX(FPL_Fixtures_Extract[],MATCH($A67,FPL_Fixtures_Extract[[Player]:[Player]],0),MATCH(FPL_Combined[[#Headers],[Gameweek 29]],FPL_Fixtures_Extract[#Headers],0)),3))</f>
        <v>BOU(H)</v>
      </c>
      <c r="AE67" t="str">
        <f ca="1">IF(RIGHT(FPL_Combined[[#Headers],[Gameweek 30]],2)&lt;$B$622,INDEX(FPL_Results_Extract[Gameweek 05],MATCH($A67,FPL_Results_Extract[[Player]:[Player]],0)),INDEX(Team_Key[[Abbreviation]:[Abbreviation]],MATCH(LEFT(INDEX(FPL_Fixtures_Extract[],MATCH($A67,FPL_Fixtures_Extract[[Player]:[Player]],0),MATCH(FPL_Combined[[#Headers],[Gameweek 30]],FPL_Fixtures_Extract[#Headers],0)),LEN(INDEX(FPL_Fixtures_Extract[],MATCH($A67,FPL_Fixtures_Extract[[Player]:[Player]],0),MATCH(FPL_Combined[[#Headers],[Gameweek 30]],FPL_Fixtures_Extract[#Headers],0)))-4),Team_Key[[Full Name]:[Full Name]],0))&amp;RIGHT(INDEX(FPL_Fixtures_Extract[],MATCH($A67,FPL_Fixtures_Extract[[Player]:[Player]],0),MATCH(FPL_Combined[[#Headers],[Gameweek 30]],FPL_Fixtures_Extract[#Headers],0)),3))</f>
        <v>LEI(A)</v>
      </c>
      <c r="AF67" t="str">
        <f ca="1">IF(RIGHT(FPL_Combined[[#Headers],[Gameweek 31]],2)&lt;$B$622,INDEX(FPL_Results_Extract[Gameweek 06],MATCH($A67,FPL_Results_Extract[[Player]:[Player]],0)),INDEX(Team_Key[[Abbreviation]:[Abbreviation]],MATCH(LEFT(INDEX(FPL_Fixtures_Extract[],MATCH($A67,FPL_Fixtures_Extract[[Player]:[Player]],0),MATCH(FPL_Combined[[#Headers],[Gameweek 31]],FPL_Fixtures_Extract[#Headers],0)),LEN(INDEX(FPL_Fixtures_Extract[],MATCH($A67,FPL_Fixtures_Extract[[Player]:[Player]],0),MATCH(FPL_Combined[[#Headers],[Gameweek 31]],FPL_Fixtures_Extract[#Headers],0)))-4),Team_Key[[Full Name]:[Full Name]],0))&amp;RIGHT(INDEX(FPL_Fixtures_Extract[],MATCH($A67,FPL_Fixtures_Extract[[Player]:[Player]],0),MATCH(FPL_Combined[[#Headers],[Gameweek 31]],FPL_Fixtures_Extract[#Headers],0)),3))</f>
        <v>SUN(H)</v>
      </c>
      <c r="AG67" t="str">
        <f ca="1">IF(RIGHT(FPL_Combined[[#Headers],[Gameweek 32]],2)&lt;$B$622,INDEX(FPL_Results_Extract[Gameweek 07],MATCH($A67,FPL_Results_Extract[[Player]:[Player]],0)),INDEX(Team_Key[[Abbreviation]:[Abbreviation]],MATCH(LEFT(INDEX(FPL_Fixtures_Extract[],MATCH($A67,FPL_Fixtures_Extract[[Player]:[Player]],0),MATCH(FPL_Combined[[#Headers],[Gameweek 32]],FPL_Fixtures_Extract[#Headers],0)),LEN(INDEX(FPL_Fixtures_Extract[],MATCH($A67,FPL_Fixtures_Extract[[Player]:[Player]],0),MATCH(FPL_Combined[[#Headers],[Gameweek 32]],FPL_Fixtures_Extract[#Headers],0)))-4),Team_Key[[Full Name]:[Full Name]],0))&amp;RIGHT(INDEX(FPL_Fixtures_Extract[],MATCH($A67,FPL_Fixtures_Extract[[Player]:[Player]],0),MATCH(FPL_Combined[[#Headers],[Gameweek 32]],FPL_Fixtures_Extract[#Headers],0)),3))</f>
        <v>NOR(A)</v>
      </c>
      <c r="AH67" t="str">
        <f ca="1">IF(RIGHT(FPL_Combined[[#Headers],[Gameweek 33]],2)&lt;$B$622,INDEX(FPL_Results_Extract[Gameweek 08],MATCH($A67,FPL_Results_Extract[[Player]:[Player]],0)),INDEX(Team_Key[[Abbreviation]:[Abbreviation]],MATCH(LEFT(INDEX(FPL_Fixtures_Extract[],MATCH($A67,FPL_Fixtures_Extract[[Player]:[Player]],0),MATCH(FPL_Combined[[#Headers],[Gameweek 33]],FPL_Fixtures_Extract[#Headers],0)),LEN(INDEX(FPL_Fixtures_Extract[],MATCH($A67,FPL_Fixtures_Extract[[Player]:[Player]],0),MATCH(FPL_Combined[[#Headers],[Gameweek 33]],FPL_Fixtures_Extract[#Headers],0)))-4),Team_Key[[Full Name]:[Full Name]],0))&amp;RIGHT(INDEX(FPL_Fixtures_Extract[],MATCH($A67,FPL_Fixtures_Extract[[Player]:[Player]],0),MATCH(FPL_Combined[[#Headers],[Gameweek 33]],FPL_Fixtures_Extract[#Headers],0)),3))</f>
        <v>SOU(A)</v>
      </c>
      <c r="AI67" t="str">
        <f ca="1">IF(RIGHT(FPL_Combined[[#Headers],[Gameweek 34]],2)&lt;$B$622,INDEX(FPL_Results_Extract[Gameweek 09],MATCH($A67,FPL_Results_Extract[[Player]:[Player]],0)),INDEX(Team_Key[[Abbreviation]:[Abbreviation]],MATCH(LEFT(INDEX(FPL_Fixtures_Extract[],MATCH($A67,FPL_Fixtures_Extract[[Player]:[Player]],0),MATCH(FPL_Combined[[#Headers],[Gameweek 34]],FPL_Fixtures_Extract[#Headers],0)),LEN(INDEX(FPL_Fixtures_Extract[],MATCH($A67,FPL_Fixtures_Extract[[Player]:[Player]],0),MATCH(FPL_Combined[[#Headers],[Gameweek 34]],FPL_Fixtures_Extract[#Headers],0)))-4),Team_Key[[Full Name]:[Full Name]],0))&amp;RIGHT(INDEX(FPL_Fixtures_Extract[],MATCH($A67,FPL_Fixtures_Extract[[Player]:[Player]],0),MATCH(FPL_Combined[[#Headers],[Gameweek 34]],FPL_Fixtures_Extract[#Headers],0)),3))</f>
        <v>SWA(H)</v>
      </c>
      <c r="AJ67" t="str">
        <f ca="1">IF(RIGHT(FPL_Combined[[#Headers],[Gameweek 35]],2)&lt;$B$622,INDEX(FPL_Results_Extract[Gameweek 10],MATCH($A67,FPL_Results_Extract[[Player]:[Player]],0)),INDEX(Team_Key[[Abbreviation]:[Abbreviation]],MATCH(LEFT(INDEX(FPL_Fixtures_Extract[],MATCH($A67,FPL_Fixtures_Extract[[Player]:[Player]],0),MATCH(FPL_Combined[[#Headers],[Gameweek 35]],FPL_Fixtures_Extract[#Headers],0)),LEN(INDEX(FPL_Fixtures_Extract[],MATCH($A67,FPL_Fixtures_Extract[[Player]:[Player]],0),MATCH(FPL_Combined[[#Headers],[Gameweek 35]],FPL_Fixtures_Extract[#Headers],0)))-4),Team_Key[[Full Name]:[Full Name]],0))&amp;RIGHT(INDEX(FPL_Fixtures_Extract[],MATCH($A67,FPL_Fixtures_Extract[[Player]:[Player]],0),MATCH(FPL_Combined[[#Headers],[Gameweek 35]],FPL_Fixtures_Extract[#Headers],0)),3))</f>
        <v>LIV(A)</v>
      </c>
      <c r="AK67" t="str">
        <f ca="1">IF(RIGHT(FPL_Combined[[#Headers],[Gameweek 36]],2)&lt;$B$622,INDEX(FPL_Results_Extract[Gameweek 11],MATCH($A67,FPL_Results_Extract[[Player]:[Player]],0)),INDEX(Team_Key[[Abbreviation]:[Abbreviation]],MATCH(LEFT(INDEX(FPL_Fixtures_Extract[],MATCH($A67,FPL_Fixtures_Extract[[Player]:[Player]],0),MATCH(FPL_Combined[[#Headers],[Gameweek 36]],FPL_Fixtures_Extract[#Headers],0)),LEN(INDEX(FPL_Fixtures_Extract[],MATCH($A67,FPL_Fixtures_Extract[[Player]:[Player]],0),MATCH(FPL_Combined[[#Headers],[Gameweek 36]],FPL_Fixtures_Extract[#Headers],0)))-4),Team_Key[[Full Name]:[Full Name]],0))&amp;RIGHT(INDEX(FPL_Fixtures_Extract[],MATCH($A67,FPL_Fixtures_Extract[[Player]:[Player]],0),MATCH(FPL_Combined[[#Headers],[Gameweek 36]],FPL_Fixtures_Extract[#Headers],0)),3))</f>
        <v>CRY(H)</v>
      </c>
      <c r="AL67" t="str">
        <f ca="1">IF(RIGHT(FPL_Combined[[#Headers],[Gameweek 37]],2)&lt;$B$622,INDEX(FPL_Results_Extract[Gameweek 12],MATCH($A67,FPL_Results_Extract[[Player]:[Player]],0)),INDEX(Team_Key[[Abbreviation]:[Abbreviation]],MATCH(LEFT(INDEX(FPL_Fixtures_Extract[],MATCH($A67,FPL_Fixtures_Extract[[Player]:[Player]],0),MATCH(FPL_Combined[[#Headers],[Gameweek 37]],FPL_Fixtures_Extract[#Headers],0)),LEN(INDEX(FPL_Fixtures_Extract[],MATCH($A67,FPL_Fixtures_Extract[[Player]:[Player]],0),MATCH(FPL_Combined[[#Headers],[Gameweek 37]],FPL_Fixtures_Extract[#Headers],0)))-4),Team_Key[[Full Name]:[Full Name]],0))&amp;RIGHT(INDEX(FPL_Fixtures_Extract[],MATCH($A67,FPL_Fixtures_Extract[[Player]:[Player]],0),MATCH(FPL_Combined[[#Headers],[Gameweek 37]],FPL_Fixtures_Extract[#Headers],0)),3))</f>
        <v>AVL(A)</v>
      </c>
      <c r="AM67" t="str">
        <f ca="1">IF(RIGHT(FPL_Combined[[#Headers],[Gameweek 38]],2)&lt;$B$622,INDEX(FPL_Results_Extract[Gameweek 13],MATCH($A67,FPL_Results_Extract[[Player]:[Player]],0)),INDEX(Team_Key[[Abbreviation]:[Abbreviation]],MATCH(LEFT(INDEX(FPL_Fixtures_Extract[],MATCH($A67,FPL_Fixtures_Extract[[Player]:[Player]],0),MATCH(FPL_Combined[[#Headers],[Gameweek 38]],FPL_Fixtures_Extract[#Headers],0)),LEN(INDEX(FPL_Fixtures_Extract[],MATCH($A67,FPL_Fixtures_Extract[[Player]:[Player]],0),MATCH(FPL_Combined[[#Headers],[Gameweek 38]],FPL_Fixtures_Extract[#Headers],0)))-4),Team_Key[[Full Name]:[Full Name]],0))&amp;RIGHT(INDEX(FPL_Fixtures_Extract[],MATCH($A67,FPL_Fixtures_Extract[[Player]:[Player]],0),MATCH(FPL_Combined[[#Headers],[Gameweek 38]],FPL_Fixtures_Extract[#Headers],0)),3))</f>
        <v>TOT(H)</v>
      </c>
    </row>
    <row r="68" spans="1:39" x14ac:dyDescent="0.45">
      <c r="A68" t="s">
        <v>293</v>
      </c>
      <c r="B68" t="str">
        <f ca="1">IF(RIGHT(FPL_Combined[[#Headers],[Gameweek 01]],2)&lt;$B$622,INDEX(FPL_Results_Extract[Gameweek 01],MATCH($A68,FPL_Results_Extract[[Player]:[Player]],0)),INDEX(Team_Key[[Abbreviation]:[Abbreviation]],MATCH(LEFT(INDEX(FPL_Fixtures_Extract[],MATCH($A68,FPL_Fixtures_Extract[[Player]:[Player]],0),MATCH(FPL_Combined[[#Headers],[Gameweek 01]],FPL_Fixtures_Extract[#Headers],0)),LEN(INDEX(FPL_Fixtures_Extract[],MATCH($A68,FPL_Fixtures_Extract[[Player]:[Player]],0),MATCH(FPL_Combined[[#Headers],[Gameweek 01]],FPL_Fixtures_Extract[#Headers],0)))-4),Team_Key[[Full Name]:[Full Name]],0))&amp;RIGHT(INDEX(FPL_Fixtures_Extract[],MATCH($A68,FPL_Fixtures_Extract[[Player]:[Player]],0),MATCH(FPL_Combined[[#Headers],[Gameweek 01]],FPL_Fixtures_Extract[#Headers],0)),3))</f>
        <v>TOT(H) 1-0</v>
      </c>
      <c r="C68" t="str">
        <f ca="1">IF(RIGHT(FPL_Combined[[#Headers],[Gameweek 02]],2)&lt;$B$622,INDEX(FPL_Results_Extract[Gameweek 02],MATCH($A68,FPL_Results_Extract[[Player]:[Player]],0)),INDEX(Team_Key[[Abbreviation]:[Abbreviation]],MATCH(LEFT(INDEX(FPL_Fixtures_Extract[],MATCH($A68,FPL_Fixtures_Extract[[Player]:[Player]],0),MATCH(FPL_Combined[[#Headers],[Gameweek 02]],FPL_Fixtures_Extract[#Headers],0)),LEN(INDEX(FPL_Fixtures_Extract[],MATCH($A68,FPL_Fixtures_Extract[[Player]:[Player]],0),MATCH(FPL_Combined[[#Headers],[Gameweek 02]],FPL_Fixtures_Extract[#Headers],0)))-4),Team_Key[[Full Name]:[Full Name]],0))&amp;RIGHT(INDEX(FPL_Fixtures_Extract[],MATCH($A68,FPL_Fixtures_Extract[[Player]:[Player]],0),MATCH(FPL_Combined[[#Headers],[Gameweek 02]],FPL_Fixtures_Extract[#Headers],0)),3))</f>
        <v>AVL(A) 1-0</v>
      </c>
      <c r="D68" t="str">
        <f ca="1">IF(RIGHT(FPL_Combined[[#Headers],[Gameweek 03]],2)&lt;$B$622,INDEX(FPL_Results_Extract[Gameweek 03],MATCH($A68,FPL_Results_Extract[[Player]:[Player]],0)),INDEX(Team_Key[[Abbreviation]:[Abbreviation]],MATCH(LEFT(INDEX(FPL_Fixtures_Extract[],MATCH($A68,FPL_Fixtures_Extract[[Player]:[Player]],0),MATCH(FPL_Combined[[#Headers],[Gameweek 03]],FPL_Fixtures_Extract[#Headers],0)),LEN(INDEX(FPL_Fixtures_Extract[],MATCH($A68,FPL_Fixtures_Extract[[Player]:[Player]],0),MATCH(FPL_Combined[[#Headers],[Gameweek 03]],FPL_Fixtures_Extract[#Headers],0)))-4),Team_Key[[Full Name]:[Full Name]],0))&amp;RIGHT(INDEX(FPL_Fixtures_Extract[],MATCH($A68,FPL_Fixtures_Extract[[Player]:[Player]],0),MATCH(FPL_Combined[[#Headers],[Gameweek 03]],FPL_Fixtures_Extract[#Headers],0)),3))</f>
        <v>NEW(H) 0-0</v>
      </c>
      <c r="E68" t="str">
        <f ca="1">IF(RIGHT(FPL_Combined[[#Headers],[Gameweek 04]],2)&lt;$B$622,INDEX(FPL_Results_Extract[Gameweek 04],MATCH($A68,FPL_Results_Extract[[Player]:[Player]],0)),INDEX(Team_Key[[Abbreviation]:[Abbreviation]],MATCH(LEFT(INDEX(FPL_Fixtures_Extract[],MATCH($A68,FPL_Fixtures_Extract[[Player]:[Player]],0),MATCH(FPL_Combined[[#Headers],[Gameweek 04]],FPL_Fixtures_Extract[#Headers],0)),LEN(INDEX(FPL_Fixtures_Extract[],MATCH($A68,FPL_Fixtures_Extract[[Player]:[Player]],0),MATCH(FPL_Combined[[#Headers],[Gameweek 04]],FPL_Fixtures_Extract[#Headers],0)))-4),Team_Key[[Full Name]:[Full Name]],0))&amp;RIGHT(INDEX(FPL_Fixtures_Extract[],MATCH($A68,FPL_Fixtures_Extract[[Player]:[Player]],0),MATCH(FPL_Combined[[#Headers],[Gameweek 04]],FPL_Fixtures_Extract[#Headers],0)),3))</f>
        <v>SWA(A) 1-2</v>
      </c>
      <c r="F68" t="str">
        <f ca="1">IF(RIGHT(FPL_Combined[[#Headers],[Gameweek 05]],2)&lt;$B$622,INDEX(FPL_Results_Extract[Gameweek 05],MATCH($A68,FPL_Results_Extract[[Player]:[Player]],0)),INDEX(Team_Key[[Abbreviation]:[Abbreviation]],MATCH(LEFT(INDEX(FPL_Fixtures_Extract[],MATCH($A68,FPL_Fixtures_Extract[[Player]:[Player]],0),MATCH(FPL_Combined[[#Headers],[Gameweek 05]],FPL_Fixtures_Extract[#Headers],0)),LEN(INDEX(FPL_Fixtures_Extract[],MATCH($A68,FPL_Fixtures_Extract[[Player]:[Player]],0),MATCH(FPL_Combined[[#Headers],[Gameweek 05]],FPL_Fixtures_Extract[#Headers],0)))-4),Team_Key[[Full Name]:[Full Name]],0))&amp;RIGHT(INDEX(FPL_Fixtures_Extract[],MATCH($A68,FPL_Fixtures_Extract[[Player]:[Player]],0),MATCH(FPL_Combined[[#Headers],[Gameweek 05]],FPL_Fixtures_Extract[#Headers],0)),3))</f>
        <v>LIV(H) 3-1</v>
      </c>
      <c r="G68" t="str">
        <f ca="1">IF(RIGHT(FPL_Combined[[#Headers],[Gameweek 06]],2)&lt;$B$622,INDEX(FPL_Results_Extract[Gameweek 06],MATCH($A68,FPL_Results_Extract[[Player]:[Player]],0)),INDEX(Team_Key[[Abbreviation]:[Abbreviation]],MATCH(LEFT(INDEX(FPL_Fixtures_Extract[],MATCH($A68,FPL_Fixtures_Extract[[Player]:[Player]],0),MATCH(FPL_Combined[[#Headers],[Gameweek 06]],FPL_Fixtures_Extract[#Headers],0)),LEN(INDEX(FPL_Fixtures_Extract[],MATCH($A68,FPL_Fixtures_Extract[[Player]:[Player]],0),MATCH(FPL_Combined[[#Headers],[Gameweek 06]],FPL_Fixtures_Extract[#Headers],0)))-4),Team_Key[[Full Name]:[Full Name]],0))&amp;RIGHT(INDEX(FPL_Fixtures_Extract[],MATCH($A68,FPL_Fixtures_Extract[[Player]:[Player]],0),MATCH(FPL_Combined[[#Headers],[Gameweek 06]],FPL_Fixtures_Extract[#Headers],0)),3))</f>
        <v>SOU(A) 3-2</v>
      </c>
      <c r="H68" t="str">
        <f ca="1">IF(RIGHT(FPL_Combined[[#Headers],[Gameweek 07]],2)&lt;$B$622,INDEX(FPL_Results_Extract[Gameweek 07],MATCH($A68,FPL_Results_Extract[[Player]:[Player]],0)),INDEX(Team_Key[[Abbreviation]:[Abbreviation]],MATCH(LEFT(INDEX(FPL_Fixtures_Extract[],MATCH($A68,FPL_Fixtures_Extract[[Player]:[Player]],0),MATCH(FPL_Combined[[#Headers],[Gameweek 07]],FPL_Fixtures_Extract[#Headers],0)),LEN(INDEX(FPL_Fixtures_Extract[],MATCH($A68,FPL_Fixtures_Extract[[Player]:[Player]],0),MATCH(FPL_Combined[[#Headers],[Gameweek 07]],FPL_Fixtures_Extract[#Headers],0)))-4),Team_Key[[Full Name]:[Full Name]],0))&amp;RIGHT(INDEX(FPL_Fixtures_Extract[],MATCH($A68,FPL_Fixtures_Extract[[Player]:[Player]],0),MATCH(FPL_Combined[[#Headers],[Gameweek 07]],FPL_Fixtures_Extract[#Headers],0)),3))</f>
        <v>SUN(H) 3-0</v>
      </c>
      <c r="I68" t="str">
        <f ca="1">IF(RIGHT(FPL_Combined[[#Headers],[Gameweek 08]],2)&lt;$B$622,INDEX(FPL_Results_Extract[Gameweek 08],MATCH($A68,FPL_Results_Extract[[Player]:[Player]],0)),INDEX(Team_Key[[Abbreviation]:[Abbreviation]],MATCH(LEFT(INDEX(FPL_Fixtures_Extract[],MATCH($A68,FPL_Fixtures_Extract[[Player]:[Player]],0),MATCH(FPL_Combined[[#Headers],[Gameweek 08]],FPL_Fixtures_Extract[#Headers],0)),LEN(INDEX(FPL_Fixtures_Extract[],MATCH($A68,FPL_Fixtures_Extract[[Player]:[Player]],0),MATCH(FPL_Combined[[#Headers],[Gameweek 08]],FPL_Fixtures_Extract[#Headers],0)))-4),Team_Key[[Full Name]:[Full Name]],0))&amp;RIGHT(INDEX(FPL_Fixtures_Extract[],MATCH($A68,FPL_Fixtures_Extract[[Player]:[Player]],0),MATCH(FPL_Combined[[#Headers],[Gameweek 08]],FPL_Fixtures_Extract[#Headers],0)),3))</f>
        <v>ARS(A) 0-3</v>
      </c>
      <c r="J68" t="str">
        <f ca="1">IF(RIGHT(FPL_Combined[[#Headers],[Gameweek 09]],2)&lt;$B$622,INDEX(FPL_Results_Extract[Gameweek 09],MATCH($A68,FPL_Results_Extract[[Player]:[Player]],0)),INDEX(Team_Key[[Abbreviation]:[Abbreviation]],MATCH(LEFT(INDEX(FPL_Fixtures_Extract[],MATCH($A68,FPL_Fixtures_Extract[[Player]:[Player]],0),MATCH(FPL_Combined[[#Headers],[Gameweek 09]],FPL_Fixtures_Extract[#Headers],0)),LEN(INDEX(FPL_Fixtures_Extract[],MATCH($A68,FPL_Fixtures_Extract[[Player]:[Player]],0),MATCH(FPL_Combined[[#Headers],[Gameweek 09]],FPL_Fixtures_Extract[#Headers],0)))-4),Team_Key[[Full Name]:[Full Name]],0))&amp;RIGHT(INDEX(FPL_Fixtures_Extract[],MATCH($A68,FPL_Fixtures_Extract[[Player]:[Player]],0),MATCH(FPL_Combined[[#Headers],[Gameweek 09]],FPL_Fixtures_Extract[#Headers],0)),3))</f>
        <v>EVE(A) 3-0</v>
      </c>
      <c r="K68" t="str">
        <f ca="1">IF(RIGHT(FPL_Combined[[#Headers],[Gameweek 10]],2)&lt;$B$622,INDEX(FPL_Results_Extract[Gameweek 10],MATCH($A68,FPL_Results_Extract[[Player]:[Player]],0)),INDEX(Team_Key[[Abbreviation]:[Abbreviation]],MATCH(LEFT(INDEX(FPL_Fixtures_Extract[],MATCH($A68,FPL_Fixtures_Extract[[Player]:[Player]],0),MATCH(FPL_Combined[[#Headers],[Gameweek 10]],FPL_Fixtures_Extract[#Headers],0)),LEN(INDEX(FPL_Fixtures_Extract[],MATCH($A68,FPL_Fixtures_Extract[[Player]:[Player]],0),MATCH(FPL_Combined[[#Headers],[Gameweek 10]],FPL_Fixtures_Extract[#Headers],0)))-4),Team_Key[[Full Name]:[Full Name]],0))&amp;RIGHT(INDEX(FPL_Fixtures_Extract[],MATCH($A68,FPL_Fixtures_Extract[[Player]:[Player]],0),MATCH(FPL_Combined[[#Headers],[Gameweek 10]],FPL_Fixtures_Extract[#Headers],0)),3))</f>
        <v>MCI(H) 0-0</v>
      </c>
      <c r="L68" t="str">
        <f ca="1">IF(RIGHT(FPL_Combined[[#Headers],[Gameweek 11]],2)&lt;$B$622,INDEX(FPL_Results_Extract[Gameweek 11],MATCH($A68,FPL_Results_Extract[[Player]:[Player]],0)),INDEX(Team_Key[[Abbreviation]:[Abbreviation]],MATCH(LEFT(INDEX(FPL_Fixtures_Extract[],MATCH($A68,FPL_Fixtures_Extract[[Player]:[Player]],0),MATCH(FPL_Combined[[#Headers],[Gameweek 11]],FPL_Fixtures_Extract[#Headers],0)),LEN(INDEX(FPL_Fixtures_Extract[],MATCH($A68,FPL_Fixtures_Extract[[Player]:[Player]],0),MATCH(FPL_Combined[[#Headers],[Gameweek 11]],FPL_Fixtures_Extract[#Headers],0)))-4),Team_Key[[Full Name]:[Full Name]],0))&amp;RIGHT(INDEX(FPL_Fixtures_Extract[],MATCH($A68,FPL_Fixtures_Extract[[Player]:[Player]],0),MATCH(FPL_Combined[[#Headers],[Gameweek 11]],FPL_Fixtures_Extract[#Headers],0)),3))</f>
        <v>CRY(A) 0-0</v>
      </c>
      <c r="M68" t="str">
        <f ca="1">IF(RIGHT(FPL_Combined[[#Headers],[Gameweek 12]],2)&lt;$B$622,INDEX(FPL_Results_Extract[Gameweek 12],MATCH($A68,FPL_Results_Extract[[Player]:[Player]],0)),INDEX(Team_Key[[Abbreviation]:[Abbreviation]],MATCH(LEFT(INDEX(FPL_Fixtures_Extract[],MATCH($A68,FPL_Fixtures_Extract[[Player]:[Player]],0),MATCH(FPL_Combined[[#Headers],[Gameweek 12]],FPL_Fixtures_Extract[#Headers],0)),LEN(INDEX(FPL_Fixtures_Extract[],MATCH($A68,FPL_Fixtures_Extract[[Player]:[Player]],0),MATCH(FPL_Combined[[#Headers],[Gameweek 12]],FPL_Fixtures_Extract[#Headers],0)))-4),Team_Key[[Full Name]:[Full Name]],0))&amp;RIGHT(INDEX(FPL_Fixtures_Extract[],MATCH($A68,FPL_Fixtures_Extract[[Player]:[Player]],0),MATCH(FPL_Combined[[#Headers],[Gameweek 12]],FPL_Fixtures_Extract[#Headers],0)),3))</f>
        <v>WBA(H) 2-0</v>
      </c>
      <c r="N68" t="str">
        <f ca="1">IF(RIGHT(FPL_Combined[[#Headers],[Gameweek 13]],2)&lt;$B$622,INDEX(FPL_Results_Extract[Gameweek 13],MATCH($A68,FPL_Results_Extract[[Player]:[Player]],0)),INDEX(Team_Key[[Abbreviation]:[Abbreviation]],MATCH(LEFT(INDEX(FPL_Fixtures_Extract[],MATCH($A68,FPL_Fixtures_Extract[[Player]:[Player]],0),MATCH(FPL_Combined[[#Headers],[Gameweek 13]],FPL_Fixtures_Extract[#Headers],0)),LEN(INDEX(FPL_Fixtures_Extract[],MATCH($A68,FPL_Fixtures_Extract[[Player]:[Player]],0),MATCH(FPL_Combined[[#Headers],[Gameweek 13]],FPL_Fixtures_Extract[#Headers],0)))-4),Team_Key[[Full Name]:[Full Name]],0))&amp;RIGHT(INDEX(FPL_Fixtures_Extract[],MATCH($A68,FPL_Fixtures_Extract[[Player]:[Player]],0),MATCH(FPL_Combined[[#Headers],[Gameweek 13]],FPL_Fixtures_Extract[#Headers],0)),3))</f>
        <v>WAT(A) 2-1</v>
      </c>
      <c r="O68" t="str">
        <f ca="1">IF(RIGHT(FPL_Combined[[#Headers],[Gameweek 14]],2)&lt;$B$622,INDEX(FPL_Results_Extract[Gameweek 14],MATCH($A68,FPL_Results_Extract[[Player]:[Player]],0)),INDEX(Team_Key[[Abbreviation]:[Abbreviation]],MATCH(LEFT(INDEX(FPL_Fixtures_Extract[],MATCH($A68,FPL_Fixtures_Extract[[Player]:[Player]],0),MATCH(FPL_Combined[[#Headers],[Gameweek 14]],FPL_Fixtures_Extract[#Headers],0)),LEN(INDEX(FPL_Fixtures_Extract[],MATCH($A68,FPL_Fixtures_Extract[[Player]:[Player]],0),MATCH(FPL_Combined[[#Headers],[Gameweek 14]],FPL_Fixtures_Extract[#Headers],0)))-4),Team_Key[[Full Name]:[Full Name]],0))&amp;RIGHT(INDEX(FPL_Fixtures_Extract[],MATCH($A68,FPL_Fixtures_Extract[[Player]:[Player]],0),MATCH(FPL_Combined[[#Headers],[Gameweek 14]],FPL_Fixtures_Extract[#Headers],0)),3))</f>
        <v>LEI(A) 1-1</v>
      </c>
      <c r="P68" t="str">
        <f ca="1">IF(RIGHT(FPL_Combined[[#Headers],[Gameweek 15]],2)&lt;$B$622,INDEX(FPL_Results_Extract[Gameweek 15],MATCH($A68,FPL_Results_Extract[[Player]:[Player]],0)),INDEX(Team_Key[[Abbreviation]:[Abbreviation]],MATCH(LEFT(INDEX(FPL_Fixtures_Extract[],MATCH($A68,FPL_Fixtures_Extract[[Player]:[Player]],0),MATCH(FPL_Combined[[#Headers],[Gameweek 15]],FPL_Fixtures_Extract[#Headers],0)),LEN(INDEX(FPL_Fixtures_Extract[],MATCH($A68,FPL_Fixtures_Extract[[Player]:[Player]],0),MATCH(FPL_Combined[[#Headers],[Gameweek 15]],FPL_Fixtures_Extract[#Headers],0)))-4),Team_Key[[Full Name]:[Full Name]],0))&amp;RIGHT(INDEX(FPL_Fixtures_Extract[],MATCH($A68,FPL_Fixtures_Extract[[Player]:[Player]],0),MATCH(FPL_Combined[[#Headers],[Gameweek 15]],FPL_Fixtures_Extract[#Headers],0)),3))</f>
        <v>WHU(H) 0-0</v>
      </c>
      <c r="Q68" t="str">
        <f ca="1">IF(RIGHT(FPL_Combined[[#Headers],[Gameweek 16]],2)&lt;$B$622,INDEX(FPL_Results_Extract[Gameweek 16],MATCH($A68,FPL_Results_Extract[[Player]:[Player]],0)),INDEX(Team_Key[[Abbreviation]:[Abbreviation]],MATCH(LEFT(INDEX(FPL_Fixtures_Extract[],MATCH($A68,FPL_Fixtures_Extract[[Player]:[Player]],0),MATCH(FPL_Combined[[#Headers],[Gameweek 16]],FPL_Fixtures_Extract[#Headers],0)),LEN(INDEX(FPL_Fixtures_Extract[],MATCH($A68,FPL_Fixtures_Extract[[Player]:[Player]],0),MATCH(FPL_Combined[[#Headers],[Gameweek 16]],FPL_Fixtures_Extract[#Headers],0)))-4),Team_Key[[Full Name]:[Full Name]],0))&amp;RIGHT(INDEX(FPL_Fixtures_Extract[],MATCH($A68,FPL_Fixtures_Extract[[Player]:[Player]],0),MATCH(FPL_Combined[[#Headers],[Gameweek 16]],FPL_Fixtures_Extract[#Headers],0)),3))</f>
        <v>BOU(A) 1-2</v>
      </c>
      <c r="R68" t="str">
        <f ca="1">IF(RIGHT(FPL_Combined[[#Headers],[Gameweek 17]],2)&lt;$B$622,INDEX(FPL_Results_Extract[Gameweek 17],MATCH($A68,FPL_Results_Extract[[Player]:[Player]],0)),INDEX(Team_Key[[Abbreviation]:[Abbreviation]],MATCH(LEFT(INDEX(FPL_Fixtures_Extract[],MATCH($A68,FPL_Fixtures_Extract[[Player]:[Player]],0),MATCH(FPL_Combined[[#Headers],[Gameweek 17]],FPL_Fixtures_Extract[#Headers],0)),LEN(INDEX(FPL_Fixtures_Extract[],MATCH($A68,FPL_Fixtures_Extract[[Player]:[Player]],0),MATCH(FPL_Combined[[#Headers],[Gameweek 17]],FPL_Fixtures_Extract[#Headers],0)))-4),Team_Key[[Full Name]:[Full Name]],0))&amp;RIGHT(INDEX(FPL_Fixtures_Extract[],MATCH($A68,FPL_Fixtures_Extract[[Player]:[Player]],0),MATCH(FPL_Combined[[#Headers],[Gameweek 17]],FPL_Fixtures_Extract[#Headers],0)),3))</f>
        <v>NOR(H) 1-2</v>
      </c>
      <c r="S68" t="str">
        <f ca="1">IF(RIGHT(FPL_Combined[[#Headers],[Gameweek 18]],2)&lt;$B$622,INDEX(FPL_Results_Extract[Gameweek 18],MATCH($A68,FPL_Results_Extract[[Player]:[Player]],0)),INDEX(Team_Key[[Abbreviation]:[Abbreviation]],MATCH(LEFT(INDEX(FPL_Fixtures_Extract[],MATCH($A68,FPL_Fixtures_Extract[[Player]:[Player]],0),MATCH(FPL_Combined[[#Headers],[Gameweek 18]],FPL_Fixtures_Extract[#Headers],0)),LEN(INDEX(FPL_Fixtures_Extract[],MATCH($A68,FPL_Fixtures_Extract[[Player]:[Player]],0),MATCH(FPL_Combined[[#Headers],[Gameweek 18]],FPL_Fixtures_Extract[#Headers],0)))-4),Team_Key[[Full Name]:[Full Name]],0))&amp;RIGHT(INDEX(FPL_Fixtures_Extract[],MATCH($A68,FPL_Fixtures_Extract[[Player]:[Player]],0),MATCH(FPL_Combined[[#Headers],[Gameweek 18]],FPL_Fixtures_Extract[#Headers],0)),3))</f>
        <v>STK(A) 0-2</v>
      </c>
      <c r="T68" t="str">
        <f ca="1">IF(RIGHT(FPL_Combined[[#Headers],[Gameweek 19]],2)&lt;$B$622,INDEX(FPL_Results_Extract[Gameweek 19],MATCH($A68,FPL_Results_Extract[[Player]:[Player]],0)),INDEX(Team_Key[[Abbreviation]:[Abbreviation]],MATCH(LEFT(INDEX(FPL_Fixtures_Extract[],MATCH($A68,FPL_Fixtures_Extract[[Player]:[Player]],0),MATCH(FPL_Combined[[#Headers],[Gameweek 19]],FPL_Fixtures_Extract[#Headers],0)),LEN(INDEX(FPL_Fixtures_Extract[],MATCH($A68,FPL_Fixtures_Extract[[Player]:[Player]],0),MATCH(FPL_Combined[[#Headers],[Gameweek 19]],FPL_Fixtures_Extract[#Headers],0)))-4),Team_Key[[Full Name]:[Full Name]],0))&amp;RIGHT(INDEX(FPL_Fixtures_Extract[],MATCH($A68,FPL_Fixtures_Extract[[Player]:[Player]],0),MATCH(FPL_Combined[[#Headers],[Gameweek 19]],FPL_Fixtures_Extract[#Headers],0)),3))</f>
        <v>CHE(H) 0-0</v>
      </c>
      <c r="U68" t="str">
        <f ca="1">IF(RIGHT(FPL_Combined[[#Headers],[Gameweek 20]],2)&lt;$B$622,INDEX(FPL_Results_Extract[Gameweek 20],MATCH($A68,FPL_Results_Extract[[Player]:[Player]],0)),INDEX(Team_Key[[Abbreviation]:[Abbreviation]],MATCH(LEFT(INDEX(FPL_Fixtures_Extract[],MATCH($A68,FPL_Fixtures_Extract[[Player]:[Player]],0),MATCH(FPL_Combined[[#Headers],[Gameweek 20]],FPL_Fixtures_Extract[#Headers],0)),LEN(INDEX(FPL_Fixtures_Extract[],MATCH($A68,FPL_Fixtures_Extract[[Player]:[Player]],0),MATCH(FPL_Combined[[#Headers],[Gameweek 20]],FPL_Fixtures_Extract[#Headers],0)))-4),Team_Key[[Full Name]:[Full Name]],0))&amp;RIGHT(INDEX(FPL_Fixtures_Extract[],MATCH($A68,FPL_Fixtures_Extract[[Player]:[Player]],0),MATCH(FPL_Combined[[#Headers],[Gameweek 20]],FPL_Fixtures_Extract[#Headers],0)),3))</f>
        <v>SWA(H) 2-1</v>
      </c>
      <c r="V68" t="str">
        <f ca="1">IF(RIGHT(FPL_Combined[[#Headers],[Gameweek 21]],2)&lt;$B$622,INDEX(FPL_Results_Extract[Gameweek 21],MATCH($A68,FPL_Results_Extract[[Player]:[Player]],0)),INDEX(Team_Key[[Abbreviation]:[Abbreviation]],MATCH(LEFT(INDEX(FPL_Fixtures_Extract[],MATCH($A68,FPL_Fixtures_Extract[[Player]:[Player]],0),MATCH(FPL_Combined[[#Headers],[Gameweek 21]],FPL_Fixtures_Extract[#Headers],0)),LEN(INDEX(FPL_Fixtures_Extract[],MATCH($A68,FPL_Fixtures_Extract[[Player]:[Player]],0),MATCH(FPL_Combined[[#Headers],[Gameweek 21]],FPL_Fixtures_Extract[#Headers],0)))-4),Team_Key[[Full Name]:[Full Name]],0))&amp;RIGHT(INDEX(FPL_Fixtures_Extract[],MATCH($A68,FPL_Fixtures_Extract[[Player]:[Player]],0),MATCH(FPL_Combined[[#Headers],[Gameweek 21]],FPL_Fixtures_Extract[#Headers],0)),3))</f>
        <v>NEW(A) 3-3</v>
      </c>
      <c r="W68" t="str">
        <f ca="1">IF(RIGHT(FPL_Combined[[#Headers],[Gameweek 22]],2)&lt;$B$622,INDEX(FPL_Results_Extract[Gameweek 22],MATCH($A68,FPL_Results_Extract[[Player]:[Player]],0)),INDEX(Team_Key[[Abbreviation]:[Abbreviation]],MATCH(LEFT(INDEX(FPL_Fixtures_Extract[],MATCH($A68,FPL_Fixtures_Extract[[Player]:[Player]],0),MATCH(FPL_Combined[[#Headers],[Gameweek 22]],FPL_Fixtures_Extract[#Headers],0)),LEN(INDEX(FPL_Fixtures_Extract[],MATCH($A68,FPL_Fixtures_Extract[[Player]:[Player]],0),MATCH(FPL_Combined[[#Headers],[Gameweek 22]],FPL_Fixtures_Extract[#Headers],0)))-4),Team_Key[[Full Name]:[Full Name]],0))&amp;RIGHT(INDEX(FPL_Fixtures_Extract[],MATCH($A68,FPL_Fixtures_Extract[[Player]:[Player]],0),MATCH(FPL_Combined[[#Headers],[Gameweek 22]],FPL_Fixtures_Extract[#Headers],0)),3))</f>
        <v>LIV(A) 1-0</v>
      </c>
      <c r="X68" t="str">
        <f ca="1">IF(RIGHT(FPL_Combined[[#Headers],[Gameweek 23]],2)&lt;$B$622,INDEX(FPL_Results_Extract[Gameweek 23],MATCH($A68,FPL_Results_Extract[[Player]:[Player]],0)),INDEX(Team_Key[[Abbreviation]:[Abbreviation]],MATCH(LEFT(INDEX(FPL_Fixtures_Extract[],MATCH($A68,FPL_Fixtures_Extract[[Player]:[Player]],0),MATCH(FPL_Combined[[#Headers],[Gameweek 23]],FPL_Fixtures_Extract[#Headers],0)),LEN(INDEX(FPL_Fixtures_Extract[],MATCH($A68,FPL_Fixtures_Extract[[Player]:[Player]],0),MATCH(FPL_Combined[[#Headers],[Gameweek 23]],FPL_Fixtures_Extract[#Headers],0)))-4),Team_Key[[Full Name]:[Full Name]],0))&amp;RIGHT(INDEX(FPL_Fixtures_Extract[],MATCH($A68,FPL_Fixtures_Extract[[Player]:[Player]],0),MATCH(FPL_Combined[[#Headers],[Gameweek 23]],FPL_Fixtures_Extract[#Headers],0)),3))</f>
        <v>SOU(H) 0-1</v>
      </c>
      <c r="Y68" t="str">
        <f ca="1">IF(RIGHT(FPL_Combined[[#Headers],[Gameweek 24]],2)&lt;$B$622,INDEX(FPL_Results_Extract[Team],MATCH($A68,FPL_Results_Extract[[Player]:[Player]],0)),INDEX(Team_Key[[Abbreviation]:[Abbreviation]],MATCH(LEFT(INDEX(FPL_Fixtures_Extract[],MATCH($A68,FPL_Fixtures_Extract[[Player]:[Player]],0),MATCH(FPL_Combined[[#Headers],[Gameweek 24]],FPL_Fixtures_Extract[#Headers],0)),LEN(INDEX(FPL_Fixtures_Extract[],MATCH($A68,FPL_Fixtures_Extract[[Player]:[Player]],0),MATCH(FPL_Combined[[#Headers],[Gameweek 24]],FPL_Fixtures_Extract[#Headers],0)))-4),Team_Key[[Full Name]:[Full Name]],0))&amp;RIGHT(INDEX(FPL_Fixtures_Extract[],MATCH($A68,FPL_Fixtures_Extract[[Player]:[Player]],0),MATCH(FPL_Combined[[#Headers],[Gameweek 24]],FPL_Fixtures_Extract[#Headers],0)),3))</f>
        <v>MUN</v>
      </c>
      <c r="Z68" t="str">
        <f ca="1">IF(RIGHT(FPL_Combined[[#Headers],[Gameweek 25]],2)&lt;$B$622,INDEX(FPL_Results_Extract[Player],MATCH($A68,FPL_Results_Extract[[Player]:[Player]],0)),INDEX(Team_Key[[Abbreviation]:[Abbreviation]],MATCH(LEFT(INDEX(FPL_Fixtures_Extract[],MATCH($A68,FPL_Fixtures_Extract[[Player]:[Player]],0),MATCH(FPL_Combined[[#Headers],[Gameweek 25]],FPL_Fixtures_Extract[#Headers],0)),LEN(INDEX(FPL_Fixtures_Extract[],MATCH($A68,FPL_Fixtures_Extract[[Player]:[Player]],0),MATCH(FPL_Combined[[#Headers],[Gameweek 25]],FPL_Fixtures_Extract[#Headers],0)))-4),Team_Key[[Full Name]:[Full Name]],0))&amp;RIGHT(INDEX(FPL_Fixtures_Extract[],MATCH($A68,FPL_Fixtures_Extract[[Player]:[Player]],0),MATCH(FPL_Combined[[#Headers],[Gameweek 25]],FPL_Fixtures_Extract[#Headers],0)),3))</f>
        <v>Blackett</v>
      </c>
      <c r="AA68" t="str">
        <f ca="1">IF(RIGHT(FPL_Combined[[#Headers],[Gameweek 26]],2)&lt;$B$622,INDEX(FPL_Results_Extract[Gameweek 01],MATCH($A68,FPL_Results_Extract[[Player]:[Player]],0)),INDEX(Team_Key[[Abbreviation]:[Abbreviation]],MATCH(LEFT(INDEX(FPL_Fixtures_Extract[],MATCH($A68,FPL_Fixtures_Extract[[Player]:[Player]],0),MATCH(FPL_Combined[[#Headers],[Gameweek 26]],FPL_Fixtures_Extract[#Headers],0)),LEN(INDEX(FPL_Fixtures_Extract[],MATCH($A68,FPL_Fixtures_Extract[[Player]:[Player]],0),MATCH(FPL_Combined[[#Headers],[Gameweek 26]],FPL_Fixtures_Extract[#Headers],0)))-4),Team_Key[[Full Name]:[Full Name]],0))&amp;RIGHT(INDEX(FPL_Fixtures_Extract[],MATCH($A68,FPL_Fixtures_Extract[[Player]:[Player]],0),MATCH(FPL_Combined[[#Headers],[Gameweek 26]],FPL_Fixtures_Extract[#Headers],0)),3))</f>
        <v>TOT(H) 1-0</v>
      </c>
      <c r="AB68" t="str">
        <f ca="1">IF(RIGHT(FPL_Combined[[#Headers],[Gameweek 27]],2)&lt;$B$622,INDEX(FPL_Results_Extract[Gameweek 02],MATCH($A68,FPL_Results_Extract[[Player]:[Player]],0)),INDEX(Team_Key[[Abbreviation]:[Abbreviation]],MATCH(LEFT(INDEX(FPL_Fixtures_Extract[],MATCH($A68,FPL_Fixtures_Extract[[Player]:[Player]],0),MATCH(FPL_Combined[[#Headers],[Gameweek 27]],FPL_Fixtures_Extract[#Headers],0)),LEN(INDEX(FPL_Fixtures_Extract[],MATCH($A68,FPL_Fixtures_Extract[[Player]:[Player]],0),MATCH(FPL_Combined[[#Headers],[Gameweek 27]],FPL_Fixtures_Extract[#Headers],0)))-4),Team_Key[[Full Name]:[Full Name]],0))&amp;RIGHT(INDEX(FPL_Fixtures_Extract[],MATCH($A68,FPL_Fixtures_Extract[[Player]:[Player]],0),MATCH(FPL_Combined[[#Headers],[Gameweek 27]],FPL_Fixtures_Extract[#Headers],0)),3))</f>
        <v>AVL(A) 1-0</v>
      </c>
      <c r="AC68" t="str">
        <f ca="1">IF(RIGHT(FPL_Combined[[#Headers],[Gameweek 28]],2)&lt;$B$622,INDEX(FPL_Results_Extract[Gameweek 03],MATCH($A68,FPL_Results_Extract[[Player]:[Player]],0)),INDEX(Team_Key[[Abbreviation]:[Abbreviation]],MATCH(LEFT(INDEX(FPL_Fixtures_Extract[],MATCH($A68,FPL_Fixtures_Extract[[Player]:[Player]],0),MATCH(FPL_Combined[[#Headers],[Gameweek 28]],FPL_Fixtures_Extract[#Headers],0)),LEN(INDEX(FPL_Fixtures_Extract[],MATCH($A68,FPL_Fixtures_Extract[[Player]:[Player]],0),MATCH(FPL_Combined[[#Headers],[Gameweek 28]],FPL_Fixtures_Extract[#Headers],0)))-4),Team_Key[[Full Name]:[Full Name]],0))&amp;RIGHT(INDEX(FPL_Fixtures_Extract[],MATCH($A68,FPL_Fixtures_Extract[[Player]:[Player]],0),MATCH(FPL_Combined[[#Headers],[Gameweek 28]],FPL_Fixtures_Extract[#Headers],0)),3))</f>
        <v>NEW(H) 0-0</v>
      </c>
      <c r="AD68" t="str">
        <f ca="1">IF(RIGHT(FPL_Combined[[#Headers],[Gameweek 29]],2)&lt;$B$622,INDEX(FPL_Results_Extract[Gameweek 04],MATCH($A68,FPL_Results_Extract[[Player]:[Player]],0)),INDEX(Team_Key[[Abbreviation]:[Abbreviation]],MATCH(LEFT(INDEX(FPL_Fixtures_Extract[],MATCH($A68,FPL_Fixtures_Extract[[Player]:[Player]],0),MATCH(FPL_Combined[[#Headers],[Gameweek 29]],FPL_Fixtures_Extract[#Headers],0)),LEN(INDEX(FPL_Fixtures_Extract[],MATCH($A68,FPL_Fixtures_Extract[[Player]:[Player]],0),MATCH(FPL_Combined[[#Headers],[Gameweek 29]],FPL_Fixtures_Extract[#Headers],0)))-4),Team_Key[[Full Name]:[Full Name]],0))&amp;RIGHT(INDEX(FPL_Fixtures_Extract[],MATCH($A68,FPL_Fixtures_Extract[[Player]:[Player]],0),MATCH(FPL_Combined[[#Headers],[Gameweek 29]],FPL_Fixtures_Extract[#Headers],0)),3))</f>
        <v>WBA(A)</v>
      </c>
      <c r="AE68" t="e">
        <f ca="1">IF(RIGHT(FPL_Combined[[#Headers],[Gameweek 30]],2)&lt;$B$622,INDEX(FPL_Results_Extract[Gameweek 05],MATCH($A68,FPL_Results_Extract[[Player]:[Player]],0)),INDEX(Team_Key[[Abbreviation]:[Abbreviation]],MATCH(LEFT(INDEX(FPL_Fixtures_Extract[],MATCH($A68,FPL_Fixtures_Extract[[Player]:[Player]],0),MATCH(FPL_Combined[[#Headers],[Gameweek 30]],FPL_Fixtures_Extract[#Headers],0)),LEN(INDEX(FPL_Fixtures_Extract[],MATCH($A68,FPL_Fixtures_Extract[[Player]:[Player]],0),MATCH(FPL_Combined[[#Headers],[Gameweek 30]],FPL_Fixtures_Extract[#Headers],0)))-4),Team_Key[[Full Name]:[Full Name]],0))&amp;RIGHT(INDEX(FPL_Fixtures_Extract[],MATCH($A68,FPL_Fixtures_Extract[[Player]:[Player]],0),MATCH(FPL_Combined[[#Headers],[Gameweek 30]],FPL_Fixtures_Extract[#Headers],0)),3))</f>
        <v>#VALUE!</v>
      </c>
      <c r="AF68" t="str">
        <f ca="1">IF(RIGHT(FPL_Combined[[#Headers],[Gameweek 31]],2)&lt;$B$622,INDEX(FPL_Results_Extract[Gameweek 06],MATCH($A68,FPL_Results_Extract[[Player]:[Player]],0)),INDEX(Team_Key[[Abbreviation]:[Abbreviation]],MATCH(LEFT(INDEX(FPL_Fixtures_Extract[],MATCH($A68,FPL_Fixtures_Extract[[Player]:[Player]],0),MATCH(FPL_Combined[[#Headers],[Gameweek 31]],FPL_Fixtures_Extract[#Headers],0)),LEN(INDEX(FPL_Fixtures_Extract[],MATCH($A68,FPL_Fixtures_Extract[[Player]:[Player]],0),MATCH(FPL_Combined[[#Headers],[Gameweek 31]],FPL_Fixtures_Extract[#Headers],0)))-4),Team_Key[[Full Name]:[Full Name]],0))&amp;RIGHT(INDEX(FPL_Fixtures_Extract[],MATCH($A68,FPL_Fixtures_Extract[[Player]:[Player]],0),MATCH(FPL_Combined[[#Headers],[Gameweek 31]],FPL_Fixtures_Extract[#Headers],0)),3))</f>
        <v>MCI(A)</v>
      </c>
      <c r="AG68" t="str">
        <f ca="1">IF(RIGHT(FPL_Combined[[#Headers],[Gameweek 32]],2)&lt;$B$622,INDEX(FPL_Results_Extract[Gameweek 07],MATCH($A68,FPL_Results_Extract[[Player]:[Player]],0)),INDEX(Team_Key[[Abbreviation]:[Abbreviation]],MATCH(LEFT(INDEX(FPL_Fixtures_Extract[],MATCH($A68,FPL_Fixtures_Extract[[Player]:[Player]],0),MATCH(FPL_Combined[[#Headers],[Gameweek 32]],FPL_Fixtures_Extract[#Headers],0)),LEN(INDEX(FPL_Fixtures_Extract[],MATCH($A68,FPL_Fixtures_Extract[[Player]:[Player]],0),MATCH(FPL_Combined[[#Headers],[Gameweek 32]],FPL_Fixtures_Extract[#Headers],0)))-4),Team_Key[[Full Name]:[Full Name]],0))&amp;RIGHT(INDEX(FPL_Fixtures_Extract[],MATCH($A68,FPL_Fixtures_Extract[[Player]:[Player]],0),MATCH(FPL_Combined[[#Headers],[Gameweek 32]],FPL_Fixtures_Extract[#Headers],0)),3))</f>
        <v>EVE(H)</v>
      </c>
      <c r="AH68" t="str">
        <f ca="1">IF(RIGHT(FPL_Combined[[#Headers],[Gameweek 33]],2)&lt;$B$622,INDEX(FPL_Results_Extract[Gameweek 08],MATCH($A68,FPL_Results_Extract[[Player]:[Player]],0)),INDEX(Team_Key[[Abbreviation]:[Abbreviation]],MATCH(LEFT(INDEX(FPL_Fixtures_Extract[],MATCH($A68,FPL_Fixtures_Extract[[Player]:[Player]],0),MATCH(FPL_Combined[[#Headers],[Gameweek 33]],FPL_Fixtures_Extract[#Headers],0)),LEN(INDEX(FPL_Fixtures_Extract[],MATCH($A68,FPL_Fixtures_Extract[[Player]:[Player]],0),MATCH(FPL_Combined[[#Headers],[Gameweek 33]],FPL_Fixtures_Extract[#Headers],0)))-4),Team_Key[[Full Name]:[Full Name]],0))&amp;RIGHT(INDEX(FPL_Fixtures_Extract[],MATCH($A68,FPL_Fixtures_Extract[[Player]:[Player]],0),MATCH(FPL_Combined[[#Headers],[Gameweek 33]],FPL_Fixtures_Extract[#Headers],0)),3))</f>
        <v>TOT(A)</v>
      </c>
      <c r="AI68" t="str">
        <f ca="1">IF(RIGHT(FPL_Combined[[#Headers],[Gameweek 34]],2)&lt;$B$622,INDEX(FPL_Results_Extract[Gameweek 09],MATCH($A68,FPL_Results_Extract[[Player]:[Player]],0)),INDEX(Team_Key[[Abbreviation]:[Abbreviation]],MATCH(LEFT(INDEX(FPL_Fixtures_Extract[],MATCH($A68,FPL_Fixtures_Extract[[Player]:[Player]],0),MATCH(FPL_Combined[[#Headers],[Gameweek 34]],FPL_Fixtures_Extract[#Headers],0)),LEN(INDEX(FPL_Fixtures_Extract[],MATCH($A68,FPL_Fixtures_Extract[[Player]:[Player]],0),MATCH(FPL_Combined[[#Headers],[Gameweek 34]],FPL_Fixtures_Extract[#Headers],0)))-4),Team_Key[[Full Name]:[Full Name]],0))&amp;RIGHT(INDEX(FPL_Fixtures_Extract[],MATCH($A68,FPL_Fixtures_Extract[[Player]:[Player]],0),MATCH(FPL_Combined[[#Headers],[Gameweek 34]],FPL_Fixtures_Extract[#Headers],0)),3))</f>
        <v>AVL(H)</v>
      </c>
      <c r="AJ68" t="e">
        <f ca="1">IF(RIGHT(FPL_Combined[[#Headers],[Gameweek 35]],2)&lt;$B$622,INDEX(FPL_Results_Extract[Gameweek 10],MATCH($A68,FPL_Results_Extract[[Player]:[Player]],0)),INDEX(Team_Key[[Abbreviation]:[Abbreviation]],MATCH(LEFT(INDEX(FPL_Fixtures_Extract[],MATCH($A68,FPL_Fixtures_Extract[[Player]:[Player]],0),MATCH(FPL_Combined[[#Headers],[Gameweek 35]],FPL_Fixtures_Extract[#Headers],0)),LEN(INDEX(FPL_Fixtures_Extract[],MATCH($A68,FPL_Fixtures_Extract[[Player]:[Player]],0),MATCH(FPL_Combined[[#Headers],[Gameweek 35]],FPL_Fixtures_Extract[#Headers],0)))-4),Team_Key[[Full Name]:[Full Name]],0))&amp;RIGHT(INDEX(FPL_Fixtures_Extract[],MATCH($A68,FPL_Fixtures_Extract[[Player]:[Player]],0),MATCH(FPL_Combined[[#Headers],[Gameweek 35]],FPL_Fixtures_Extract[#Headers],0)),3))</f>
        <v>#VALUE!</v>
      </c>
      <c r="AK68" t="str">
        <f ca="1">IF(RIGHT(FPL_Combined[[#Headers],[Gameweek 36]],2)&lt;$B$622,INDEX(FPL_Results_Extract[Gameweek 11],MATCH($A68,FPL_Results_Extract[[Player]:[Player]],0)),INDEX(Team_Key[[Abbreviation]:[Abbreviation]],MATCH(LEFT(INDEX(FPL_Fixtures_Extract[],MATCH($A68,FPL_Fixtures_Extract[[Player]:[Player]],0),MATCH(FPL_Combined[[#Headers],[Gameweek 36]],FPL_Fixtures_Extract[#Headers],0)),LEN(INDEX(FPL_Fixtures_Extract[],MATCH($A68,FPL_Fixtures_Extract[[Player]:[Player]],0),MATCH(FPL_Combined[[#Headers],[Gameweek 36]],FPL_Fixtures_Extract[#Headers],0)))-4),Team_Key[[Full Name]:[Full Name]],0))&amp;RIGHT(INDEX(FPL_Fixtures_Extract[],MATCH($A68,FPL_Fixtures_Extract[[Player]:[Player]],0),MATCH(FPL_Combined[[#Headers],[Gameweek 36]],FPL_Fixtures_Extract[#Headers],0)),3))</f>
        <v>LEI(H)</v>
      </c>
      <c r="AL68" t="str">
        <f ca="1">IF(RIGHT(FPL_Combined[[#Headers],[Gameweek 37]],2)&lt;$B$622,INDEX(FPL_Results_Extract[Gameweek 12],MATCH($A68,FPL_Results_Extract[[Player]:[Player]],0)),INDEX(Team_Key[[Abbreviation]:[Abbreviation]],MATCH(LEFT(INDEX(FPL_Fixtures_Extract[],MATCH($A68,FPL_Fixtures_Extract[[Player]:[Player]],0),MATCH(FPL_Combined[[#Headers],[Gameweek 37]],FPL_Fixtures_Extract[#Headers],0)),LEN(INDEX(FPL_Fixtures_Extract[],MATCH($A68,FPL_Fixtures_Extract[[Player]:[Player]],0),MATCH(FPL_Combined[[#Headers],[Gameweek 37]],FPL_Fixtures_Extract[#Headers],0)))-4),Team_Key[[Full Name]:[Full Name]],0))&amp;RIGHT(INDEX(FPL_Fixtures_Extract[],MATCH($A68,FPL_Fixtures_Extract[[Player]:[Player]],0),MATCH(FPL_Combined[[#Headers],[Gameweek 37]],FPL_Fixtures_Extract[#Headers],0)),3))</f>
        <v>NOR(A)</v>
      </c>
      <c r="AM68" t="str">
        <f ca="1">IF(RIGHT(FPL_Combined[[#Headers],[Gameweek 38]],2)&lt;$B$622,INDEX(FPL_Results_Extract[Gameweek 13],MATCH($A68,FPL_Results_Extract[[Player]:[Player]],0)),INDEX(Team_Key[[Abbreviation]:[Abbreviation]],MATCH(LEFT(INDEX(FPL_Fixtures_Extract[],MATCH($A68,FPL_Fixtures_Extract[[Player]:[Player]],0),MATCH(FPL_Combined[[#Headers],[Gameweek 38]],FPL_Fixtures_Extract[#Headers],0)),LEN(INDEX(FPL_Fixtures_Extract[],MATCH($A68,FPL_Fixtures_Extract[[Player]:[Player]],0),MATCH(FPL_Combined[[#Headers],[Gameweek 38]],FPL_Fixtures_Extract[#Headers],0)))-4),Team_Key[[Full Name]:[Full Name]],0))&amp;RIGHT(INDEX(FPL_Fixtures_Extract[],MATCH($A68,FPL_Fixtures_Extract[[Player]:[Player]],0),MATCH(FPL_Combined[[#Headers],[Gameweek 38]],FPL_Fixtures_Extract[#Headers],0)),3))</f>
        <v>BOU(H)</v>
      </c>
    </row>
    <row r="69" spans="1:39" x14ac:dyDescent="0.45">
      <c r="A69" t="s">
        <v>545</v>
      </c>
      <c r="B69" t="str">
        <f ca="1">IF(RIGHT(FPL_Combined[[#Headers],[Gameweek 01]],2)&lt;$B$622,INDEX(FPL_Results_Extract[Gameweek 01],MATCH($A69,FPL_Results_Extract[[Player]:[Player]],0)),INDEX(Team_Key[[Abbreviation]:[Abbreviation]],MATCH(LEFT(INDEX(FPL_Fixtures_Extract[],MATCH($A69,FPL_Fixtures_Extract[[Player]:[Player]],0),MATCH(FPL_Combined[[#Headers],[Gameweek 01]],FPL_Fixtures_Extract[#Headers],0)),LEN(INDEX(FPL_Fixtures_Extract[],MATCH($A69,FPL_Fixtures_Extract[[Player]:[Player]],0),MATCH(FPL_Combined[[#Headers],[Gameweek 01]],FPL_Fixtures_Extract[#Headers],0)))-4),Team_Key[[Full Name]:[Full Name]],0))&amp;RIGHT(INDEX(FPL_Fixtures_Extract[],MATCH($A69,FPL_Fixtures_Extract[[Player]:[Player]],0),MATCH(FPL_Combined[[#Headers],[Gameweek 01]],FPL_Fixtures_Extract[#Headers],0)),3))</f>
        <v>N/A</v>
      </c>
      <c r="C69" t="str">
        <f ca="1">IF(RIGHT(FPL_Combined[[#Headers],[Gameweek 02]],2)&lt;$B$622,INDEX(FPL_Results_Extract[Gameweek 02],MATCH($A69,FPL_Results_Extract[[Player]:[Player]],0)),INDEX(Team_Key[[Abbreviation]:[Abbreviation]],MATCH(LEFT(INDEX(FPL_Fixtures_Extract[],MATCH($A69,FPL_Fixtures_Extract[[Player]:[Player]],0),MATCH(FPL_Combined[[#Headers],[Gameweek 02]],FPL_Fixtures_Extract[#Headers],0)),LEN(INDEX(FPL_Fixtures_Extract[],MATCH($A69,FPL_Fixtures_Extract[[Player]:[Player]],0),MATCH(FPL_Combined[[#Headers],[Gameweek 02]],FPL_Fixtures_Extract[#Headers],0)))-4),Team_Key[[Full Name]:[Full Name]],0))&amp;RIGHT(INDEX(FPL_Fixtures_Extract[],MATCH($A69,FPL_Fixtures_Extract[[Player]:[Player]],0),MATCH(FPL_Combined[[#Headers],[Gameweek 02]],FPL_Fixtures_Extract[#Headers],0)),3))</f>
        <v>MCI(A) 0-3</v>
      </c>
      <c r="D69" t="str">
        <f ca="1">IF(RIGHT(FPL_Combined[[#Headers],[Gameweek 03]],2)&lt;$B$622,INDEX(FPL_Results_Extract[Gameweek 03],MATCH($A69,FPL_Results_Extract[[Player]:[Player]],0)),INDEX(Team_Key[[Abbreviation]:[Abbreviation]],MATCH(LEFT(INDEX(FPL_Fixtures_Extract[],MATCH($A69,FPL_Fixtures_Extract[[Player]:[Player]],0),MATCH(FPL_Combined[[#Headers],[Gameweek 03]],FPL_Fixtures_Extract[#Headers],0)),LEN(INDEX(FPL_Fixtures_Extract[],MATCH($A69,FPL_Fixtures_Extract[[Player]:[Player]],0),MATCH(FPL_Combined[[#Headers],[Gameweek 03]],FPL_Fixtures_Extract[#Headers],0)))-4),Team_Key[[Full Name]:[Full Name]],0))&amp;RIGHT(INDEX(FPL_Fixtures_Extract[],MATCH($A69,FPL_Fixtures_Extract[[Player]:[Player]],0),MATCH(FPL_Combined[[#Headers],[Gameweek 03]],FPL_Fixtures_Extract[#Headers],0)),3))</f>
        <v>WBA(A) 3-2</v>
      </c>
      <c r="E69" t="str">
        <f ca="1">IF(RIGHT(FPL_Combined[[#Headers],[Gameweek 04]],2)&lt;$B$622,INDEX(FPL_Results_Extract[Gameweek 04],MATCH($A69,FPL_Results_Extract[[Player]:[Player]],0)),INDEX(Team_Key[[Abbreviation]:[Abbreviation]],MATCH(LEFT(INDEX(FPL_Fixtures_Extract[],MATCH($A69,FPL_Fixtures_Extract[[Player]:[Player]],0),MATCH(FPL_Combined[[#Headers],[Gameweek 04]],FPL_Fixtures_Extract[#Headers],0)),LEN(INDEX(FPL_Fixtures_Extract[],MATCH($A69,FPL_Fixtures_Extract[[Player]:[Player]],0),MATCH(FPL_Combined[[#Headers],[Gameweek 04]],FPL_Fixtures_Extract[#Headers],0)))-4),Team_Key[[Full Name]:[Full Name]],0))&amp;RIGHT(INDEX(FPL_Fixtures_Extract[],MATCH($A69,FPL_Fixtures_Extract[[Player]:[Player]],0),MATCH(FPL_Combined[[#Headers],[Gameweek 04]],FPL_Fixtures_Extract[#Headers],0)),3))</f>
        <v>CRY(H) 1-2</v>
      </c>
      <c r="F69" t="str">
        <f ca="1">IF(RIGHT(FPL_Combined[[#Headers],[Gameweek 05]],2)&lt;$B$622,INDEX(FPL_Results_Extract[Gameweek 05],MATCH($A69,FPL_Results_Extract[[Player]:[Player]],0)),INDEX(Team_Key[[Abbreviation]:[Abbreviation]],MATCH(LEFT(INDEX(FPL_Fixtures_Extract[],MATCH($A69,FPL_Fixtures_Extract[[Player]:[Player]],0),MATCH(FPL_Combined[[#Headers],[Gameweek 05]],FPL_Fixtures_Extract[#Headers],0)),LEN(INDEX(FPL_Fixtures_Extract[],MATCH($A69,FPL_Fixtures_Extract[[Player]:[Player]],0),MATCH(FPL_Combined[[#Headers],[Gameweek 05]],FPL_Fixtures_Extract[#Headers],0)))-4),Team_Key[[Full Name]:[Full Name]],0))&amp;RIGHT(INDEX(FPL_Fixtures_Extract[],MATCH($A69,FPL_Fixtures_Extract[[Player]:[Player]],0),MATCH(FPL_Combined[[#Headers],[Gameweek 05]],FPL_Fixtures_Extract[#Headers],0)),3))</f>
        <v>EVE(A) 1-3</v>
      </c>
      <c r="G69" t="str">
        <f ca="1">IF(RIGHT(FPL_Combined[[#Headers],[Gameweek 06]],2)&lt;$B$622,INDEX(FPL_Results_Extract[Gameweek 06],MATCH($A69,FPL_Results_Extract[[Player]:[Player]],0)),INDEX(Team_Key[[Abbreviation]:[Abbreviation]],MATCH(LEFT(INDEX(FPL_Fixtures_Extract[],MATCH($A69,FPL_Fixtures_Extract[[Player]:[Player]],0),MATCH(FPL_Combined[[#Headers],[Gameweek 06]],FPL_Fixtures_Extract[#Headers],0)),LEN(INDEX(FPL_Fixtures_Extract[],MATCH($A69,FPL_Fixtures_Extract[[Player]:[Player]],0),MATCH(FPL_Combined[[#Headers],[Gameweek 06]],FPL_Fixtures_Extract[#Headers],0)))-4),Team_Key[[Full Name]:[Full Name]],0))&amp;RIGHT(INDEX(FPL_Fixtures_Extract[],MATCH($A69,FPL_Fixtures_Extract[[Player]:[Player]],0),MATCH(FPL_Combined[[#Headers],[Gameweek 06]],FPL_Fixtures_Extract[#Headers],0)),3))</f>
        <v>ARS(H) 2-0</v>
      </c>
      <c r="H69" t="str">
        <f ca="1">IF(RIGHT(FPL_Combined[[#Headers],[Gameweek 07]],2)&lt;$B$622,INDEX(FPL_Results_Extract[Gameweek 07],MATCH($A69,FPL_Results_Extract[[Player]:[Player]],0)),INDEX(Team_Key[[Abbreviation]:[Abbreviation]],MATCH(LEFT(INDEX(FPL_Fixtures_Extract[],MATCH($A69,FPL_Fixtures_Extract[[Player]:[Player]],0),MATCH(FPL_Combined[[#Headers],[Gameweek 07]],FPL_Fixtures_Extract[#Headers],0)),LEN(INDEX(FPL_Fixtures_Extract[],MATCH($A69,FPL_Fixtures_Extract[[Player]:[Player]],0),MATCH(FPL_Combined[[#Headers],[Gameweek 07]],FPL_Fixtures_Extract[#Headers],0)))-4),Team_Key[[Full Name]:[Full Name]],0))&amp;RIGHT(INDEX(FPL_Fixtures_Extract[],MATCH($A69,FPL_Fixtures_Extract[[Player]:[Player]],0),MATCH(FPL_Combined[[#Headers],[Gameweek 07]],FPL_Fixtures_Extract[#Headers],0)),3))</f>
        <v>NEW(A) 2-2</v>
      </c>
      <c r="I69" t="str">
        <f ca="1">IF(RIGHT(FPL_Combined[[#Headers],[Gameweek 08]],2)&lt;$B$622,INDEX(FPL_Results_Extract[Gameweek 08],MATCH($A69,FPL_Results_Extract[[Player]:[Player]],0)),INDEX(Team_Key[[Abbreviation]:[Abbreviation]],MATCH(LEFT(INDEX(FPL_Fixtures_Extract[],MATCH($A69,FPL_Fixtures_Extract[[Player]:[Player]],0),MATCH(FPL_Combined[[#Headers],[Gameweek 08]],FPL_Fixtures_Extract[#Headers],0)),LEN(INDEX(FPL_Fixtures_Extract[],MATCH($A69,FPL_Fixtures_Extract[[Player]:[Player]],0),MATCH(FPL_Combined[[#Headers],[Gameweek 08]],FPL_Fixtures_Extract[#Headers],0)))-4),Team_Key[[Full Name]:[Full Name]],0))&amp;RIGHT(INDEX(FPL_Fixtures_Extract[],MATCH($A69,FPL_Fixtures_Extract[[Player]:[Player]],0),MATCH(FPL_Combined[[#Headers],[Gameweek 08]],FPL_Fixtures_Extract[#Headers],0)),3))</f>
        <v>SOU(H) 1-3</v>
      </c>
      <c r="J69" t="str">
        <f ca="1">IF(RIGHT(FPL_Combined[[#Headers],[Gameweek 09]],2)&lt;$B$622,INDEX(FPL_Results_Extract[Gameweek 09],MATCH($A69,FPL_Results_Extract[[Player]:[Player]],0)),INDEX(Team_Key[[Abbreviation]:[Abbreviation]],MATCH(LEFT(INDEX(FPL_Fixtures_Extract[],MATCH($A69,FPL_Fixtures_Extract[[Player]:[Player]],0),MATCH(FPL_Combined[[#Headers],[Gameweek 09]],FPL_Fixtures_Extract[#Headers],0)),LEN(INDEX(FPL_Fixtures_Extract[],MATCH($A69,FPL_Fixtures_Extract[[Player]:[Player]],0),MATCH(FPL_Combined[[#Headers],[Gameweek 09]],FPL_Fixtures_Extract[#Headers],0)))-4),Team_Key[[Full Name]:[Full Name]],0))&amp;RIGHT(INDEX(FPL_Fixtures_Extract[],MATCH($A69,FPL_Fixtures_Extract[[Player]:[Player]],0),MATCH(FPL_Combined[[#Headers],[Gameweek 09]],FPL_Fixtures_Extract[#Headers],0)),3))</f>
        <v>AVL(H) 2-0</v>
      </c>
      <c r="K69" t="str">
        <f ca="1">IF(RIGHT(FPL_Combined[[#Headers],[Gameweek 10]],2)&lt;$B$622,INDEX(FPL_Results_Extract[Gameweek 10],MATCH($A69,FPL_Results_Extract[[Player]:[Player]],0)),INDEX(Team_Key[[Abbreviation]:[Abbreviation]],MATCH(LEFT(INDEX(FPL_Fixtures_Extract[],MATCH($A69,FPL_Fixtures_Extract[[Player]:[Player]],0),MATCH(FPL_Combined[[#Headers],[Gameweek 10]],FPL_Fixtures_Extract[#Headers],0)),LEN(INDEX(FPL_Fixtures_Extract[],MATCH($A69,FPL_Fixtures_Extract[[Player]:[Player]],0),MATCH(FPL_Combined[[#Headers],[Gameweek 10]],FPL_Fixtures_Extract[#Headers],0)))-4),Team_Key[[Full Name]:[Full Name]],0))&amp;RIGHT(INDEX(FPL_Fixtures_Extract[],MATCH($A69,FPL_Fixtures_Extract[[Player]:[Player]],0),MATCH(FPL_Combined[[#Headers],[Gameweek 10]],FPL_Fixtures_Extract[#Headers],0)),3))</f>
        <v>WHU(A) 1-2</v>
      </c>
      <c r="L69" t="str">
        <f ca="1">IF(RIGHT(FPL_Combined[[#Headers],[Gameweek 11]],2)&lt;$B$622,INDEX(FPL_Results_Extract[Gameweek 11],MATCH($A69,FPL_Results_Extract[[Player]:[Player]],0)),INDEX(Team_Key[[Abbreviation]:[Abbreviation]],MATCH(LEFT(INDEX(FPL_Fixtures_Extract[],MATCH($A69,FPL_Fixtures_Extract[[Player]:[Player]],0),MATCH(FPL_Combined[[#Headers],[Gameweek 11]],FPL_Fixtures_Extract[#Headers],0)),LEN(INDEX(FPL_Fixtures_Extract[],MATCH($A69,FPL_Fixtures_Extract[[Player]:[Player]],0),MATCH(FPL_Combined[[#Headers],[Gameweek 11]],FPL_Fixtures_Extract[#Headers],0)))-4),Team_Key[[Full Name]:[Full Name]],0))&amp;RIGHT(INDEX(FPL_Fixtures_Extract[],MATCH($A69,FPL_Fixtures_Extract[[Player]:[Player]],0),MATCH(FPL_Combined[[#Headers],[Gameweek 11]],FPL_Fixtures_Extract[#Headers],0)),3))</f>
        <v>LIV(H) 1-3</v>
      </c>
      <c r="M69" t="str">
        <f ca="1">IF(RIGHT(FPL_Combined[[#Headers],[Gameweek 12]],2)&lt;$B$622,INDEX(FPL_Results_Extract[Gameweek 12],MATCH($A69,FPL_Results_Extract[[Player]:[Player]],0)),INDEX(Team_Key[[Abbreviation]:[Abbreviation]],MATCH(LEFT(INDEX(FPL_Fixtures_Extract[],MATCH($A69,FPL_Fixtures_Extract[[Player]:[Player]],0),MATCH(FPL_Combined[[#Headers],[Gameweek 12]],FPL_Fixtures_Extract[#Headers],0)),LEN(INDEX(FPL_Fixtures_Extract[],MATCH($A69,FPL_Fixtures_Extract[[Player]:[Player]],0),MATCH(FPL_Combined[[#Headers],[Gameweek 12]],FPL_Fixtures_Extract[#Headers],0)))-4),Team_Key[[Full Name]:[Full Name]],0))&amp;RIGHT(INDEX(FPL_Fixtures_Extract[],MATCH($A69,FPL_Fixtures_Extract[[Player]:[Player]],0),MATCH(FPL_Combined[[#Headers],[Gameweek 12]],FPL_Fixtures_Extract[#Headers],0)),3))</f>
        <v>STK(A) 0-1</v>
      </c>
      <c r="N69" t="str">
        <f ca="1">IF(RIGHT(FPL_Combined[[#Headers],[Gameweek 13]],2)&lt;$B$622,INDEX(FPL_Results_Extract[Gameweek 13],MATCH($A69,FPL_Results_Extract[[Player]:[Player]],0)),INDEX(Team_Key[[Abbreviation]:[Abbreviation]],MATCH(LEFT(INDEX(FPL_Fixtures_Extract[],MATCH($A69,FPL_Fixtures_Extract[[Player]:[Player]],0),MATCH(FPL_Combined[[#Headers],[Gameweek 13]],FPL_Fixtures_Extract[#Headers],0)),LEN(INDEX(FPL_Fixtures_Extract[],MATCH($A69,FPL_Fixtures_Extract[[Player]:[Player]],0),MATCH(FPL_Combined[[#Headers],[Gameweek 13]],FPL_Fixtures_Extract[#Headers],0)))-4),Team_Key[[Full Name]:[Full Name]],0))&amp;RIGHT(INDEX(FPL_Fixtures_Extract[],MATCH($A69,FPL_Fixtures_Extract[[Player]:[Player]],0),MATCH(FPL_Combined[[#Headers],[Gameweek 13]],FPL_Fixtures_Extract[#Headers],0)),3))</f>
        <v>NOR(H) 1-0</v>
      </c>
      <c r="O69" t="str">
        <f ca="1">IF(RIGHT(FPL_Combined[[#Headers],[Gameweek 14]],2)&lt;$B$622,INDEX(FPL_Results_Extract[Gameweek 14],MATCH($A69,FPL_Results_Extract[[Player]:[Player]],0)),INDEX(Team_Key[[Abbreviation]:[Abbreviation]],MATCH(LEFT(INDEX(FPL_Fixtures_Extract[],MATCH($A69,FPL_Fixtures_Extract[[Player]:[Player]],0),MATCH(FPL_Combined[[#Headers],[Gameweek 14]],FPL_Fixtures_Extract[#Headers],0)),LEN(INDEX(FPL_Fixtures_Extract[],MATCH($A69,FPL_Fixtures_Extract[[Player]:[Player]],0),MATCH(FPL_Combined[[#Headers],[Gameweek 14]],FPL_Fixtures_Extract[#Headers],0)))-4),Team_Key[[Full Name]:[Full Name]],0))&amp;RIGHT(INDEX(FPL_Fixtures_Extract[],MATCH($A69,FPL_Fixtures_Extract[[Player]:[Player]],0),MATCH(FPL_Combined[[#Headers],[Gameweek 14]],FPL_Fixtures_Extract[#Headers],0)),3))</f>
        <v>TOT(A) 0-0</v>
      </c>
      <c r="P69" t="str">
        <f ca="1">IF(RIGHT(FPL_Combined[[#Headers],[Gameweek 15]],2)&lt;$B$622,INDEX(FPL_Results_Extract[Gameweek 15],MATCH($A69,FPL_Results_Extract[[Player]:[Player]],0)),INDEX(Team_Key[[Abbreviation]:[Abbreviation]],MATCH(LEFT(INDEX(FPL_Fixtures_Extract[],MATCH($A69,FPL_Fixtures_Extract[[Player]:[Player]],0),MATCH(FPL_Combined[[#Headers],[Gameweek 15]],FPL_Fixtures_Extract[#Headers],0)),LEN(INDEX(FPL_Fixtures_Extract[],MATCH($A69,FPL_Fixtures_Extract[[Player]:[Player]],0),MATCH(FPL_Combined[[#Headers],[Gameweek 15]],FPL_Fixtures_Extract[#Headers],0)))-4),Team_Key[[Full Name]:[Full Name]],0))&amp;RIGHT(INDEX(FPL_Fixtures_Extract[],MATCH($A69,FPL_Fixtures_Extract[[Player]:[Player]],0),MATCH(FPL_Combined[[#Headers],[Gameweek 15]],FPL_Fixtures_Extract[#Headers],0)),3))</f>
        <v>BOU(H) 0-1</v>
      </c>
      <c r="Q69" t="str">
        <f ca="1">IF(RIGHT(FPL_Combined[[#Headers],[Gameweek 16]],2)&lt;$B$622,INDEX(FPL_Results_Extract[Gameweek 16],MATCH($A69,FPL_Results_Extract[[Player]:[Player]],0)),INDEX(Team_Key[[Abbreviation]:[Abbreviation]],MATCH(LEFT(INDEX(FPL_Fixtures_Extract[],MATCH($A69,FPL_Fixtures_Extract[[Player]:[Player]],0),MATCH(FPL_Combined[[#Headers],[Gameweek 16]],FPL_Fixtures_Extract[#Headers],0)),LEN(INDEX(FPL_Fixtures_Extract[],MATCH($A69,FPL_Fixtures_Extract[[Player]:[Player]],0),MATCH(FPL_Combined[[#Headers],[Gameweek 16]],FPL_Fixtures_Extract[#Headers],0)))-4),Team_Key[[Full Name]:[Full Name]],0))&amp;RIGHT(INDEX(FPL_Fixtures_Extract[],MATCH($A69,FPL_Fixtures_Extract[[Player]:[Player]],0),MATCH(FPL_Combined[[#Headers],[Gameweek 16]],FPL_Fixtures_Extract[#Headers],0)),3))</f>
        <v>LEI(A) 1-2</v>
      </c>
      <c r="R69" t="str">
        <f ca="1">IF(RIGHT(FPL_Combined[[#Headers],[Gameweek 17]],2)&lt;$B$622,INDEX(FPL_Results_Extract[Gameweek 17],MATCH($A69,FPL_Results_Extract[[Player]:[Player]],0)),INDEX(Team_Key[[Abbreviation]:[Abbreviation]],MATCH(LEFT(INDEX(FPL_Fixtures_Extract[],MATCH($A69,FPL_Fixtures_Extract[[Player]:[Player]],0),MATCH(FPL_Combined[[#Headers],[Gameweek 17]],FPL_Fixtures_Extract[#Headers],0)),LEN(INDEX(FPL_Fixtures_Extract[],MATCH($A69,FPL_Fixtures_Extract[[Player]:[Player]],0),MATCH(FPL_Combined[[#Headers],[Gameweek 17]],FPL_Fixtures_Extract[#Headers],0)))-4),Team_Key[[Full Name]:[Full Name]],0))&amp;RIGHT(INDEX(FPL_Fixtures_Extract[],MATCH($A69,FPL_Fixtures_Extract[[Player]:[Player]],0),MATCH(FPL_Combined[[#Headers],[Gameweek 17]],FPL_Fixtures_Extract[#Headers],0)),3))</f>
        <v>SUN(H) 3-1</v>
      </c>
      <c r="S69" t="str">
        <f ca="1">IF(RIGHT(FPL_Combined[[#Headers],[Gameweek 18]],2)&lt;$B$622,INDEX(FPL_Results_Extract[Gameweek 18],MATCH($A69,FPL_Results_Extract[[Player]:[Player]],0)),INDEX(Team_Key[[Abbreviation]:[Abbreviation]],MATCH(LEFT(INDEX(FPL_Fixtures_Extract[],MATCH($A69,FPL_Fixtures_Extract[[Player]:[Player]],0),MATCH(FPL_Combined[[#Headers],[Gameweek 18]],FPL_Fixtures_Extract[#Headers],0)),LEN(INDEX(FPL_Fixtures_Extract[],MATCH($A69,FPL_Fixtures_Extract[[Player]:[Player]],0),MATCH(FPL_Combined[[#Headers],[Gameweek 18]],FPL_Fixtures_Extract[#Headers],0)))-4),Team_Key[[Full Name]:[Full Name]],0))&amp;RIGHT(INDEX(FPL_Fixtures_Extract[],MATCH($A69,FPL_Fixtures_Extract[[Player]:[Player]],0),MATCH(FPL_Combined[[#Headers],[Gameweek 18]],FPL_Fixtures_Extract[#Headers],0)),3))</f>
        <v>WAT(H) 2-2</v>
      </c>
      <c r="T69" t="str">
        <f ca="1">IF(RIGHT(FPL_Combined[[#Headers],[Gameweek 19]],2)&lt;$B$622,INDEX(FPL_Results_Extract[Gameweek 19],MATCH($A69,FPL_Results_Extract[[Player]:[Player]],0)),INDEX(Team_Key[[Abbreviation]:[Abbreviation]],MATCH(LEFT(INDEX(FPL_Fixtures_Extract[],MATCH($A69,FPL_Fixtures_Extract[[Player]:[Player]],0),MATCH(FPL_Combined[[#Headers],[Gameweek 19]],FPL_Fixtures_Extract[#Headers],0)),LEN(INDEX(FPL_Fixtures_Extract[],MATCH($A69,FPL_Fixtures_Extract[[Player]:[Player]],0),MATCH(FPL_Combined[[#Headers],[Gameweek 19]],FPL_Fixtures_Extract[#Headers],0)))-4),Team_Key[[Full Name]:[Full Name]],0))&amp;RIGHT(INDEX(FPL_Fixtures_Extract[],MATCH($A69,FPL_Fixtures_Extract[[Player]:[Player]],0),MATCH(FPL_Combined[[#Headers],[Gameweek 19]],FPL_Fixtures_Extract[#Headers],0)),3))</f>
        <v>MUN(A) 0-0</v>
      </c>
      <c r="U69" t="str">
        <f ca="1">IF(RIGHT(FPL_Combined[[#Headers],[Gameweek 20]],2)&lt;$B$622,INDEX(FPL_Results_Extract[Gameweek 20],MATCH($A69,FPL_Results_Extract[[Player]:[Player]],0)),INDEX(Team_Key[[Abbreviation]:[Abbreviation]],MATCH(LEFT(INDEX(FPL_Fixtures_Extract[],MATCH($A69,FPL_Fixtures_Extract[[Player]:[Player]],0),MATCH(FPL_Combined[[#Headers],[Gameweek 20]],FPL_Fixtures_Extract[#Headers],0)),LEN(INDEX(FPL_Fixtures_Extract[],MATCH($A69,FPL_Fixtures_Extract[[Player]:[Player]],0),MATCH(FPL_Combined[[#Headers],[Gameweek 20]],FPL_Fixtures_Extract[#Headers],0)))-4),Team_Key[[Full Name]:[Full Name]],0))&amp;RIGHT(INDEX(FPL_Fixtures_Extract[],MATCH($A69,FPL_Fixtures_Extract[[Player]:[Player]],0),MATCH(FPL_Combined[[#Headers],[Gameweek 20]],FPL_Fixtures_Extract[#Headers],0)),3))</f>
        <v>CRY(A) 3-0</v>
      </c>
      <c r="V69" t="str">
        <f ca="1">IF(RIGHT(FPL_Combined[[#Headers],[Gameweek 21]],2)&lt;$B$622,INDEX(FPL_Results_Extract[Gameweek 21],MATCH($A69,FPL_Results_Extract[[Player]:[Player]],0)),INDEX(Team_Key[[Abbreviation]:[Abbreviation]],MATCH(LEFT(INDEX(FPL_Fixtures_Extract[],MATCH($A69,FPL_Fixtures_Extract[[Player]:[Player]],0),MATCH(FPL_Combined[[#Headers],[Gameweek 21]],FPL_Fixtures_Extract[#Headers],0)),LEN(INDEX(FPL_Fixtures_Extract[],MATCH($A69,FPL_Fixtures_Extract[[Player]:[Player]],0),MATCH(FPL_Combined[[#Headers],[Gameweek 21]],FPL_Fixtures_Extract[#Headers],0)))-4),Team_Key[[Full Name]:[Full Name]],0))&amp;RIGHT(INDEX(FPL_Fixtures_Extract[],MATCH($A69,FPL_Fixtures_Extract[[Player]:[Player]],0),MATCH(FPL_Combined[[#Headers],[Gameweek 21]],FPL_Fixtures_Extract[#Headers],0)),3))</f>
        <v>WBA(H) 2-2</v>
      </c>
      <c r="W69" t="str">
        <f ca="1">IF(RIGHT(FPL_Combined[[#Headers],[Gameweek 22]],2)&lt;$B$622,INDEX(FPL_Results_Extract[Gameweek 22],MATCH($A69,FPL_Results_Extract[[Player]:[Player]],0)),INDEX(Team_Key[[Abbreviation]:[Abbreviation]],MATCH(LEFT(INDEX(FPL_Fixtures_Extract[],MATCH($A69,FPL_Fixtures_Extract[[Player]:[Player]],0),MATCH(FPL_Combined[[#Headers],[Gameweek 22]],FPL_Fixtures_Extract[#Headers],0)),LEN(INDEX(FPL_Fixtures_Extract[],MATCH($A69,FPL_Fixtures_Extract[[Player]:[Player]],0),MATCH(FPL_Combined[[#Headers],[Gameweek 22]],FPL_Fixtures_Extract[#Headers],0)))-4),Team_Key[[Full Name]:[Full Name]],0))&amp;RIGHT(INDEX(FPL_Fixtures_Extract[],MATCH($A69,FPL_Fixtures_Extract[[Player]:[Player]],0),MATCH(FPL_Combined[[#Headers],[Gameweek 22]],FPL_Fixtures_Extract[#Headers],0)),3))</f>
        <v>EVE(H) 3-3</v>
      </c>
      <c r="X69" t="str">
        <f ca="1">IF(RIGHT(FPL_Combined[[#Headers],[Gameweek 23]],2)&lt;$B$622,INDEX(FPL_Results_Extract[Gameweek 23],MATCH($A69,FPL_Results_Extract[[Player]:[Player]],0)),INDEX(Team_Key[[Abbreviation]:[Abbreviation]],MATCH(LEFT(INDEX(FPL_Fixtures_Extract[],MATCH($A69,FPL_Fixtures_Extract[[Player]:[Player]],0),MATCH(FPL_Combined[[#Headers],[Gameweek 23]],FPL_Fixtures_Extract[#Headers],0)),LEN(INDEX(FPL_Fixtures_Extract[],MATCH($A69,FPL_Fixtures_Extract[[Player]:[Player]],0),MATCH(FPL_Combined[[#Headers],[Gameweek 23]],FPL_Fixtures_Extract[#Headers],0)))-4),Team_Key[[Full Name]:[Full Name]],0))&amp;RIGHT(INDEX(FPL_Fixtures_Extract[],MATCH($A69,FPL_Fixtures_Extract[[Player]:[Player]],0),MATCH(FPL_Combined[[#Headers],[Gameweek 23]],FPL_Fixtures_Extract[#Headers],0)),3))</f>
        <v>ARS(A) 1-0</v>
      </c>
      <c r="Y69" t="str">
        <f ca="1">IF(RIGHT(FPL_Combined[[#Headers],[Gameweek 24]],2)&lt;$B$622,INDEX(FPL_Results_Extract[Team],MATCH($A69,FPL_Results_Extract[[Player]:[Player]],0)),INDEX(Team_Key[[Abbreviation]:[Abbreviation]],MATCH(LEFT(INDEX(FPL_Fixtures_Extract[],MATCH($A69,FPL_Fixtures_Extract[[Player]:[Player]],0),MATCH(FPL_Combined[[#Headers],[Gameweek 24]],FPL_Fixtures_Extract[#Headers],0)),LEN(INDEX(FPL_Fixtures_Extract[],MATCH($A69,FPL_Fixtures_Extract[[Player]:[Player]],0),MATCH(FPL_Combined[[#Headers],[Gameweek 24]],FPL_Fixtures_Extract[#Headers],0)))-4),Team_Key[[Full Name]:[Full Name]],0))&amp;RIGHT(INDEX(FPL_Fixtures_Extract[],MATCH($A69,FPL_Fixtures_Extract[[Player]:[Player]],0),MATCH(FPL_Combined[[#Headers],[Gameweek 24]],FPL_Fixtures_Extract[#Headers],0)),3))</f>
        <v>CHE</v>
      </c>
      <c r="Z69" t="str">
        <f ca="1">IF(RIGHT(FPL_Combined[[#Headers],[Gameweek 25]],2)&lt;$B$622,INDEX(FPL_Results_Extract[Player],MATCH($A69,FPL_Results_Extract[[Player]:[Player]],0)),INDEX(Team_Key[[Abbreviation]:[Abbreviation]],MATCH(LEFT(INDEX(FPL_Fixtures_Extract[],MATCH($A69,FPL_Fixtures_Extract[[Player]:[Player]],0),MATCH(FPL_Combined[[#Headers],[Gameweek 25]],FPL_Fixtures_Extract[#Headers],0)),LEN(INDEX(FPL_Fixtures_Extract[],MATCH($A69,FPL_Fixtures_Extract[[Player]:[Player]],0),MATCH(FPL_Combined[[#Headers],[Gameweek 25]],FPL_Fixtures_Extract[#Headers],0)))-4),Team_Key[[Full Name]:[Full Name]],0))&amp;RIGHT(INDEX(FPL_Fixtures_Extract[],MATCH($A69,FPL_Fixtures_Extract[[Player]:[Player]],0),MATCH(FPL_Combined[[#Headers],[Gameweek 25]],FPL_Fixtures_Extract[#Headers],0)),3))</f>
        <v>Blackman</v>
      </c>
      <c r="AA69" t="str">
        <f ca="1">IF(RIGHT(FPL_Combined[[#Headers],[Gameweek 26]],2)&lt;$B$622,INDEX(FPL_Results_Extract[Gameweek 01],MATCH($A69,FPL_Results_Extract[[Player]:[Player]],0)),INDEX(Team_Key[[Abbreviation]:[Abbreviation]],MATCH(LEFT(INDEX(FPL_Fixtures_Extract[],MATCH($A69,FPL_Fixtures_Extract[[Player]:[Player]],0),MATCH(FPL_Combined[[#Headers],[Gameweek 26]],FPL_Fixtures_Extract[#Headers],0)),LEN(INDEX(FPL_Fixtures_Extract[],MATCH($A69,FPL_Fixtures_Extract[[Player]:[Player]],0),MATCH(FPL_Combined[[#Headers],[Gameweek 26]],FPL_Fixtures_Extract[#Headers],0)))-4),Team_Key[[Full Name]:[Full Name]],0))&amp;RIGHT(INDEX(FPL_Fixtures_Extract[],MATCH($A69,FPL_Fixtures_Extract[[Player]:[Player]],0),MATCH(FPL_Combined[[#Headers],[Gameweek 26]],FPL_Fixtures_Extract[#Headers],0)),3))</f>
        <v>N/A</v>
      </c>
      <c r="AB69" t="str">
        <f ca="1">IF(RIGHT(FPL_Combined[[#Headers],[Gameweek 27]],2)&lt;$B$622,INDEX(FPL_Results_Extract[Gameweek 02],MATCH($A69,FPL_Results_Extract[[Player]:[Player]],0)),INDEX(Team_Key[[Abbreviation]:[Abbreviation]],MATCH(LEFT(INDEX(FPL_Fixtures_Extract[],MATCH($A69,FPL_Fixtures_Extract[[Player]:[Player]],0),MATCH(FPL_Combined[[#Headers],[Gameweek 27]],FPL_Fixtures_Extract[#Headers],0)),LEN(INDEX(FPL_Fixtures_Extract[],MATCH($A69,FPL_Fixtures_Extract[[Player]:[Player]],0),MATCH(FPL_Combined[[#Headers],[Gameweek 27]],FPL_Fixtures_Extract[#Headers],0)))-4),Team_Key[[Full Name]:[Full Name]],0))&amp;RIGHT(INDEX(FPL_Fixtures_Extract[],MATCH($A69,FPL_Fixtures_Extract[[Player]:[Player]],0),MATCH(FPL_Combined[[#Headers],[Gameweek 27]],FPL_Fixtures_Extract[#Headers],0)),3))</f>
        <v>MCI(A) 0-3</v>
      </c>
      <c r="AC69" t="str">
        <f ca="1">IF(RIGHT(FPL_Combined[[#Headers],[Gameweek 28]],2)&lt;$B$622,INDEX(FPL_Results_Extract[Gameweek 03],MATCH($A69,FPL_Results_Extract[[Player]:[Player]],0)),INDEX(Team_Key[[Abbreviation]:[Abbreviation]],MATCH(LEFT(INDEX(FPL_Fixtures_Extract[],MATCH($A69,FPL_Fixtures_Extract[[Player]:[Player]],0),MATCH(FPL_Combined[[#Headers],[Gameweek 28]],FPL_Fixtures_Extract[#Headers],0)),LEN(INDEX(FPL_Fixtures_Extract[],MATCH($A69,FPL_Fixtures_Extract[[Player]:[Player]],0),MATCH(FPL_Combined[[#Headers],[Gameweek 28]],FPL_Fixtures_Extract[#Headers],0)))-4),Team_Key[[Full Name]:[Full Name]],0))&amp;RIGHT(INDEX(FPL_Fixtures_Extract[],MATCH($A69,FPL_Fixtures_Extract[[Player]:[Player]],0),MATCH(FPL_Combined[[#Headers],[Gameweek 28]],FPL_Fixtures_Extract[#Headers],0)),3))</f>
        <v>WBA(A) 3-2</v>
      </c>
      <c r="AD69" t="str">
        <f ca="1">IF(RIGHT(FPL_Combined[[#Headers],[Gameweek 29]],2)&lt;$B$622,INDEX(FPL_Results_Extract[Gameweek 04],MATCH($A69,FPL_Results_Extract[[Player]:[Player]],0)),INDEX(Team_Key[[Abbreviation]:[Abbreviation]],MATCH(LEFT(INDEX(FPL_Fixtures_Extract[],MATCH($A69,FPL_Fixtures_Extract[[Player]:[Player]],0),MATCH(FPL_Combined[[#Headers],[Gameweek 29]],FPL_Fixtures_Extract[#Headers],0)),LEN(INDEX(FPL_Fixtures_Extract[],MATCH($A69,FPL_Fixtures_Extract[[Player]:[Player]],0),MATCH(FPL_Combined[[#Headers],[Gameweek 29]],FPL_Fixtures_Extract[#Headers],0)))-4),Team_Key[[Full Name]:[Full Name]],0))&amp;RIGHT(INDEX(FPL_Fixtures_Extract[],MATCH($A69,FPL_Fixtures_Extract[[Player]:[Player]],0),MATCH(FPL_Combined[[#Headers],[Gameweek 29]],FPL_Fixtures_Extract[#Headers],0)),3))</f>
        <v>STK(H)</v>
      </c>
      <c r="AE69" t="e">
        <f ca="1">IF(RIGHT(FPL_Combined[[#Headers],[Gameweek 30]],2)&lt;$B$622,INDEX(FPL_Results_Extract[Gameweek 05],MATCH($A69,FPL_Results_Extract[[Player]:[Player]],0)),INDEX(Team_Key[[Abbreviation]:[Abbreviation]],MATCH(LEFT(INDEX(FPL_Fixtures_Extract[],MATCH($A69,FPL_Fixtures_Extract[[Player]:[Player]],0),MATCH(FPL_Combined[[#Headers],[Gameweek 30]],FPL_Fixtures_Extract[#Headers],0)),LEN(INDEX(FPL_Fixtures_Extract[],MATCH($A69,FPL_Fixtures_Extract[[Player]:[Player]],0),MATCH(FPL_Combined[[#Headers],[Gameweek 30]],FPL_Fixtures_Extract[#Headers],0)))-4),Team_Key[[Full Name]:[Full Name]],0))&amp;RIGHT(INDEX(FPL_Fixtures_Extract[],MATCH($A69,FPL_Fixtures_Extract[[Player]:[Player]],0),MATCH(FPL_Combined[[#Headers],[Gameweek 30]],FPL_Fixtures_Extract[#Headers],0)),3))</f>
        <v>#VALUE!</v>
      </c>
      <c r="AF69" t="str">
        <f ca="1">IF(RIGHT(FPL_Combined[[#Headers],[Gameweek 31]],2)&lt;$B$622,INDEX(FPL_Results_Extract[Gameweek 06],MATCH($A69,FPL_Results_Extract[[Player]:[Player]],0)),INDEX(Team_Key[[Abbreviation]:[Abbreviation]],MATCH(LEFT(INDEX(FPL_Fixtures_Extract[],MATCH($A69,FPL_Fixtures_Extract[[Player]:[Player]],0),MATCH(FPL_Combined[[#Headers],[Gameweek 31]],FPL_Fixtures_Extract[#Headers],0)),LEN(INDEX(FPL_Fixtures_Extract[],MATCH($A69,FPL_Fixtures_Extract[[Player]:[Player]],0),MATCH(FPL_Combined[[#Headers],[Gameweek 31]],FPL_Fixtures_Extract[#Headers],0)))-4),Team_Key[[Full Name]:[Full Name]],0))&amp;RIGHT(INDEX(FPL_Fixtures_Extract[],MATCH($A69,FPL_Fixtures_Extract[[Player]:[Player]],0),MATCH(FPL_Combined[[#Headers],[Gameweek 31]],FPL_Fixtures_Extract[#Headers],0)),3))</f>
        <v>WHU(H)</v>
      </c>
      <c r="AG69" t="str">
        <f ca="1">IF(RIGHT(FPL_Combined[[#Headers],[Gameweek 32]],2)&lt;$B$622,INDEX(FPL_Results_Extract[Gameweek 07],MATCH($A69,FPL_Results_Extract[[Player]:[Player]],0)),INDEX(Team_Key[[Abbreviation]:[Abbreviation]],MATCH(LEFT(INDEX(FPL_Fixtures_Extract[],MATCH($A69,FPL_Fixtures_Extract[[Player]:[Player]],0),MATCH(FPL_Combined[[#Headers],[Gameweek 32]],FPL_Fixtures_Extract[#Headers],0)),LEN(INDEX(FPL_Fixtures_Extract[],MATCH($A69,FPL_Fixtures_Extract[[Player]:[Player]],0),MATCH(FPL_Combined[[#Headers],[Gameweek 32]],FPL_Fixtures_Extract[#Headers],0)))-4),Team_Key[[Full Name]:[Full Name]],0))&amp;RIGHT(INDEX(FPL_Fixtures_Extract[],MATCH($A69,FPL_Fixtures_Extract[[Player]:[Player]],0),MATCH(FPL_Combined[[#Headers],[Gameweek 32]],FPL_Fixtures_Extract[#Headers],0)),3))</f>
        <v>AVL(A)</v>
      </c>
      <c r="AH69" t="str">
        <f ca="1">IF(RIGHT(FPL_Combined[[#Headers],[Gameweek 33]],2)&lt;$B$622,INDEX(FPL_Results_Extract[Gameweek 08],MATCH($A69,FPL_Results_Extract[[Player]:[Player]],0)),INDEX(Team_Key[[Abbreviation]:[Abbreviation]],MATCH(LEFT(INDEX(FPL_Fixtures_Extract[],MATCH($A69,FPL_Fixtures_Extract[[Player]:[Player]],0),MATCH(FPL_Combined[[#Headers],[Gameweek 33]],FPL_Fixtures_Extract[#Headers],0)),LEN(INDEX(FPL_Fixtures_Extract[],MATCH($A69,FPL_Fixtures_Extract[[Player]:[Player]],0),MATCH(FPL_Combined[[#Headers],[Gameweek 33]],FPL_Fixtures_Extract[#Headers],0)))-4),Team_Key[[Full Name]:[Full Name]],0))&amp;RIGHT(INDEX(FPL_Fixtures_Extract[],MATCH($A69,FPL_Fixtures_Extract[[Player]:[Player]],0),MATCH(FPL_Combined[[#Headers],[Gameweek 33]],FPL_Fixtures_Extract[#Headers],0)),3))</f>
        <v>SWA(A)</v>
      </c>
      <c r="AI69" t="str">
        <f ca="1">IF(RIGHT(FPL_Combined[[#Headers],[Gameweek 34]],2)&lt;$B$622,INDEX(FPL_Results_Extract[Gameweek 09],MATCH($A69,FPL_Results_Extract[[Player]:[Player]],0)),INDEX(Team_Key[[Abbreviation]:[Abbreviation]],MATCH(LEFT(INDEX(FPL_Fixtures_Extract[],MATCH($A69,FPL_Fixtures_Extract[[Player]:[Player]],0),MATCH(FPL_Combined[[#Headers],[Gameweek 34]],FPL_Fixtures_Extract[#Headers],0)),LEN(INDEX(FPL_Fixtures_Extract[],MATCH($A69,FPL_Fixtures_Extract[[Player]:[Player]],0),MATCH(FPL_Combined[[#Headers],[Gameweek 34]],FPL_Fixtures_Extract[#Headers],0)))-4),Team_Key[[Full Name]:[Full Name]],0))&amp;RIGHT(INDEX(FPL_Fixtures_Extract[],MATCH($A69,FPL_Fixtures_Extract[[Player]:[Player]],0),MATCH(FPL_Combined[[#Headers],[Gameweek 34]],FPL_Fixtures_Extract[#Headers],0)),3))</f>
        <v>MCI(H)</v>
      </c>
      <c r="AJ69" t="str">
        <f ca="1">IF(RIGHT(FPL_Combined[[#Headers],[Gameweek 35]],2)&lt;$B$622,INDEX(FPL_Results_Extract[Gameweek 10],MATCH($A69,FPL_Results_Extract[[Player]:[Player]],0)),INDEX(Team_Key[[Abbreviation]:[Abbreviation]],MATCH(LEFT(INDEX(FPL_Fixtures_Extract[],MATCH($A69,FPL_Fixtures_Extract[[Player]:[Player]],0),MATCH(FPL_Combined[[#Headers],[Gameweek 35]],FPL_Fixtures_Extract[#Headers],0)),LEN(INDEX(FPL_Fixtures_Extract[],MATCH($A69,FPL_Fixtures_Extract[[Player]:[Player]],0),MATCH(FPL_Combined[[#Headers],[Gameweek 35]],FPL_Fixtures_Extract[#Headers],0)))-4),Team_Key[[Full Name]:[Full Name]],0))&amp;RIGHT(INDEX(FPL_Fixtures_Extract[],MATCH($A69,FPL_Fixtures_Extract[[Player]:[Player]],0),MATCH(FPL_Combined[[#Headers],[Gameweek 35]],FPL_Fixtures_Extract[#Headers],0)),3))</f>
        <v>BOU(A)</v>
      </c>
      <c r="AK69" t="str">
        <f ca="1">IF(RIGHT(FPL_Combined[[#Headers],[Gameweek 36]],2)&lt;$B$622,INDEX(FPL_Results_Extract[Gameweek 11],MATCH($A69,FPL_Results_Extract[[Player]:[Player]],0)),INDEX(Team_Key[[Abbreviation]:[Abbreviation]],MATCH(LEFT(INDEX(FPL_Fixtures_Extract[],MATCH($A69,FPL_Fixtures_Extract[[Player]:[Player]],0),MATCH(FPL_Combined[[#Headers],[Gameweek 36]],FPL_Fixtures_Extract[#Headers],0)),LEN(INDEX(FPL_Fixtures_Extract[],MATCH($A69,FPL_Fixtures_Extract[[Player]:[Player]],0),MATCH(FPL_Combined[[#Headers],[Gameweek 36]],FPL_Fixtures_Extract[#Headers],0)))-4),Team_Key[[Full Name]:[Full Name]],0))&amp;RIGHT(INDEX(FPL_Fixtures_Extract[],MATCH($A69,FPL_Fixtures_Extract[[Player]:[Player]],0),MATCH(FPL_Combined[[#Headers],[Gameweek 36]],FPL_Fixtures_Extract[#Headers],0)),3))</f>
        <v>TOT(H)</v>
      </c>
      <c r="AL69" t="str">
        <f ca="1">IF(RIGHT(FPL_Combined[[#Headers],[Gameweek 37]],2)&lt;$B$622,INDEX(FPL_Results_Extract[Gameweek 12],MATCH($A69,FPL_Results_Extract[[Player]:[Player]],0)),INDEX(Team_Key[[Abbreviation]:[Abbreviation]],MATCH(LEFT(INDEX(FPL_Fixtures_Extract[],MATCH($A69,FPL_Fixtures_Extract[[Player]:[Player]],0),MATCH(FPL_Combined[[#Headers],[Gameweek 37]],FPL_Fixtures_Extract[#Headers],0)),LEN(INDEX(FPL_Fixtures_Extract[],MATCH($A69,FPL_Fixtures_Extract[[Player]:[Player]],0),MATCH(FPL_Combined[[#Headers],[Gameweek 37]],FPL_Fixtures_Extract[#Headers],0)))-4),Team_Key[[Full Name]:[Full Name]],0))&amp;RIGHT(INDEX(FPL_Fixtures_Extract[],MATCH($A69,FPL_Fixtures_Extract[[Player]:[Player]],0),MATCH(FPL_Combined[[#Headers],[Gameweek 37]],FPL_Fixtures_Extract[#Headers],0)),3))</f>
        <v>SUN(A)</v>
      </c>
      <c r="AM69" t="str">
        <f ca="1">IF(RIGHT(FPL_Combined[[#Headers],[Gameweek 38]],2)&lt;$B$622,INDEX(FPL_Results_Extract[Gameweek 13],MATCH($A69,FPL_Results_Extract[[Player]:[Player]],0)),INDEX(Team_Key[[Abbreviation]:[Abbreviation]],MATCH(LEFT(INDEX(FPL_Fixtures_Extract[],MATCH($A69,FPL_Fixtures_Extract[[Player]:[Player]],0),MATCH(FPL_Combined[[#Headers],[Gameweek 38]],FPL_Fixtures_Extract[#Headers],0)),LEN(INDEX(FPL_Fixtures_Extract[],MATCH($A69,FPL_Fixtures_Extract[[Player]:[Player]],0),MATCH(FPL_Combined[[#Headers],[Gameweek 38]],FPL_Fixtures_Extract[#Headers],0)))-4),Team_Key[[Full Name]:[Full Name]],0))&amp;RIGHT(INDEX(FPL_Fixtures_Extract[],MATCH($A69,FPL_Fixtures_Extract[[Player]:[Player]],0),MATCH(FPL_Combined[[#Headers],[Gameweek 38]],FPL_Fixtures_Extract[#Headers],0)),3))</f>
        <v>LEI(H)</v>
      </c>
    </row>
    <row r="70" spans="1:39" x14ac:dyDescent="0.45">
      <c r="A70" t="s">
        <v>215</v>
      </c>
      <c r="B70" t="str">
        <f ca="1">IF(RIGHT(FPL_Combined[[#Headers],[Gameweek 01]],2)&lt;$B$622,INDEX(FPL_Results_Extract[Gameweek 01],MATCH($A70,FPL_Results_Extract[[Player]:[Player]],0)),INDEX(Team_Key[[Abbreviation]:[Abbreviation]],MATCH(LEFT(INDEX(FPL_Fixtures_Extract[],MATCH($A70,FPL_Fixtures_Extract[[Player]:[Player]],0),MATCH(FPL_Combined[[#Headers],[Gameweek 01]],FPL_Fixtures_Extract[#Headers],0)),LEN(INDEX(FPL_Fixtures_Extract[],MATCH($A70,FPL_Fixtures_Extract[[Player]:[Player]],0),MATCH(FPL_Combined[[#Headers],[Gameweek 01]],FPL_Fixtures_Extract[#Headers],0)))-4),Team_Key[[Full Name]:[Full Name]],0))&amp;RIGHT(INDEX(FPL_Fixtures_Extract[],MATCH($A70,FPL_Fixtures_Extract[[Player]:[Player]],0),MATCH(FPL_Combined[[#Headers],[Gameweek 01]],FPL_Fixtures_Extract[#Headers],0)),3))</f>
        <v>TOT(H) 1-0</v>
      </c>
      <c r="C70" t="str">
        <f ca="1">IF(RIGHT(FPL_Combined[[#Headers],[Gameweek 02]],2)&lt;$B$622,INDEX(FPL_Results_Extract[Gameweek 02],MATCH($A70,FPL_Results_Extract[[Player]:[Player]],0)),INDEX(Team_Key[[Abbreviation]:[Abbreviation]],MATCH(LEFT(INDEX(FPL_Fixtures_Extract[],MATCH($A70,FPL_Fixtures_Extract[[Player]:[Player]],0),MATCH(FPL_Combined[[#Headers],[Gameweek 02]],FPL_Fixtures_Extract[#Headers],0)),LEN(INDEX(FPL_Fixtures_Extract[],MATCH($A70,FPL_Fixtures_Extract[[Player]:[Player]],0),MATCH(FPL_Combined[[#Headers],[Gameweek 02]],FPL_Fixtures_Extract[#Headers],0)))-4),Team_Key[[Full Name]:[Full Name]],0))&amp;RIGHT(INDEX(FPL_Fixtures_Extract[],MATCH($A70,FPL_Fixtures_Extract[[Player]:[Player]],0),MATCH(FPL_Combined[[#Headers],[Gameweek 02]],FPL_Fixtures_Extract[#Headers],0)),3))</f>
        <v>AVL(A) 1-0</v>
      </c>
      <c r="D70" t="str">
        <f ca="1">IF(RIGHT(FPL_Combined[[#Headers],[Gameweek 03]],2)&lt;$B$622,INDEX(FPL_Results_Extract[Gameweek 03],MATCH($A70,FPL_Results_Extract[[Player]:[Player]],0)),INDEX(Team_Key[[Abbreviation]:[Abbreviation]],MATCH(LEFT(INDEX(FPL_Fixtures_Extract[],MATCH($A70,FPL_Fixtures_Extract[[Player]:[Player]],0),MATCH(FPL_Combined[[#Headers],[Gameweek 03]],FPL_Fixtures_Extract[#Headers],0)),LEN(INDEX(FPL_Fixtures_Extract[],MATCH($A70,FPL_Fixtures_Extract[[Player]:[Player]],0),MATCH(FPL_Combined[[#Headers],[Gameweek 03]],FPL_Fixtures_Extract[#Headers],0)))-4),Team_Key[[Full Name]:[Full Name]],0))&amp;RIGHT(INDEX(FPL_Fixtures_Extract[],MATCH($A70,FPL_Fixtures_Extract[[Player]:[Player]],0),MATCH(FPL_Combined[[#Headers],[Gameweek 03]],FPL_Fixtures_Extract[#Headers],0)),3))</f>
        <v>NEW(H) 0-0</v>
      </c>
      <c r="E70" t="str">
        <f ca="1">IF(RIGHT(FPL_Combined[[#Headers],[Gameweek 04]],2)&lt;$B$622,INDEX(FPL_Results_Extract[Gameweek 04],MATCH($A70,FPL_Results_Extract[[Player]:[Player]],0)),INDEX(Team_Key[[Abbreviation]:[Abbreviation]],MATCH(LEFT(INDEX(FPL_Fixtures_Extract[],MATCH($A70,FPL_Fixtures_Extract[[Player]:[Player]],0),MATCH(FPL_Combined[[#Headers],[Gameweek 04]],FPL_Fixtures_Extract[#Headers],0)),LEN(INDEX(FPL_Fixtures_Extract[],MATCH($A70,FPL_Fixtures_Extract[[Player]:[Player]],0),MATCH(FPL_Combined[[#Headers],[Gameweek 04]],FPL_Fixtures_Extract[#Headers],0)))-4),Team_Key[[Full Name]:[Full Name]],0))&amp;RIGHT(INDEX(FPL_Fixtures_Extract[],MATCH($A70,FPL_Fixtures_Extract[[Player]:[Player]],0),MATCH(FPL_Combined[[#Headers],[Gameweek 04]],FPL_Fixtures_Extract[#Headers],0)),3))</f>
        <v>SWA(A) 1-2</v>
      </c>
      <c r="F70" t="str">
        <f ca="1">IF(RIGHT(FPL_Combined[[#Headers],[Gameweek 05]],2)&lt;$B$622,INDEX(FPL_Results_Extract[Gameweek 05],MATCH($A70,FPL_Results_Extract[[Player]:[Player]],0)),INDEX(Team_Key[[Abbreviation]:[Abbreviation]],MATCH(LEFT(INDEX(FPL_Fixtures_Extract[],MATCH($A70,FPL_Fixtures_Extract[[Player]:[Player]],0),MATCH(FPL_Combined[[#Headers],[Gameweek 05]],FPL_Fixtures_Extract[#Headers],0)),LEN(INDEX(FPL_Fixtures_Extract[],MATCH($A70,FPL_Fixtures_Extract[[Player]:[Player]],0),MATCH(FPL_Combined[[#Headers],[Gameweek 05]],FPL_Fixtures_Extract[#Headers],0)))-4),Team_Key[[Full Name]:[Full Name]],0))&amp;RIGHT(INDEX(FPL_Fixtures_Extract[],MATCH($A70,FPL_Fixtures_Extract[[Player]:[Player]],0),MATCH(FPL_Combined[[#Headers],[Gameweek 05]],FPL_Fixtures_Extract[#Headers],0)),3))</f>
        <v>LIV(H) 3-1</v>
      </c>
      <c r="G70" t="str">
        <f ca="1">IF(RIGHT(FPL_Combined[[#Headers],[Gameweek 06]],2)&lt;$B$622,INDEX(FPL_Results_Extract[Gameweek 06],MATCH($A70,FPL_Results_Extract[[Player]:[Player]],0)),INDEX(Team_Key[[Abbreviation]:[Abbreviation]],MATCH(LEFT(INDEX(FPL_Fixtures_Extract[],MATCH($A70,FPL_Fixtures_Extract[[Player]:[Player]],0),MATCH(FPL_Combined[[#Headers],[Gameweek 06]],FPL_Fixtures_Extract[#Headers],0)),LEN(INDEX(FPL_Fixtures_Extract[],MATCH($A70,FPL_Fixtures_Extract[[Player]:[Player]],0),MATCH(FPL_Combined[[#Headers],[Gameweek 06]],FPL_Fixtures_Extract[#Headers],0)))-4),Team_Key[[Full Name]:[Full Name]],0))&amp;RIGHT(INDEX(FPL_Fixtures_Extract[],MATCH($A70,FPL_Fixtures_Extract[[Player]:[Player]],0),MATCH(FPL_Combined[[#Headers],[Gameweek 06]],FPL_Fixtures_Extract[#Headers],0)),3))</f>
        <v>SOU(A) 3-2</v>
      </c>
      <c r="H70" t="str">
        <f ca="1">IF(RIGHT(FPL_Combined[[#Headers],[Gameweek 07]],2)&lt;$B$622,INDEX(FPL_Results_Extract[Gameweek 07],MATCH($A70,FPL_Results_Extract[[Player]:[Player]],0)),INDEX(Team_Key[[Abbreviation]:[Abbreviation]],MATCH(LEFT(INDEX(FPL_Fixtures_Extract[],MATCH($A70,FPL_Fixtures_Extract[[Player]:[Player]],0),MATCH(FPL_Combined[[#Headers],[Gameweek 07]],FPL_Fixtures_Extract[#Headers],0)),LEN(INDEX(FPL_Fixtures_Extract[],MATCH($A70,FPL_Fixtures_Extract[[Player]:[Player]],0),MATCH(FPL_Combined[[#Headers],[Gameweek 07]],FPL_Fixtures_Extract[#Headers],0)))-4),Team_Key[[Full Name]:[Full Name]],0))&amp;RIGHT(INDEX(FPL_Fixtures_Extract[],MATCH($A70,FPL_Fixtures_Extract[[Player]:[Player]],0),MATCH(FPL_Combined[[#Headers],[Gameweek 07]],FPL_Fixtures_Extract[#Headers],0)),3))</f>
        <v>SUN(H) 3-0</v>
      </c>
      <c r="I70" t="str">
        <f ca="1">IF(RIGHT(FPL_Combined[[#Headers],[Gameweek 08]],2)&lt;$B$622,INDEX(FPL_Results_Extract[Gameweek 08],MATCH($A70,FPL_Results_Extract[[Player]:[Player]],0)),INDEX(Team_Key[[Abbreviation]:[Abbreviation]],MATCH(LEFT(INDEX(FPL_Fixtures_Extract[],MATCH($A70,FPL_Fixtures_Extract[[Player]:[Player]],0),MATCH(FPL_Combined[[#Headers],[Gameweek 08]],FPL_Fixtures_Extract[#Headers],0)),LEN(INDEX(FPL_Fixtures_Extract[],MATCH($A70,FPL_Fixtures_Extract[[Player]:[Player]],0),MATCH(FPL_Combined[[#Headers],[Gameweek 08]],FPL_Fixtures_Extract[#Headers],0)))-4),Team_Key[[Full Name]:[Full Name]],0))&amp;RIGHT(INDEX(FPL_Fixtures_Extract[],MATCH($A70,FPL_Fixtures_Extract[[Player]:[Player]],0),MATCH(FPL_Combined[[#Headers],[Gameweek 08]],FPL_Fixtures_Extract[#Headers],0)),3))</f>
        <v>ARS(A) 0-3</v>
      </c>
      <c r="J70" t="str">
        <f ca="1">IF(RIGHT(FPL_Combined[[#Headers],[Gameweek 09]],2)&lt;$B$622,INDEX(FPL_Results_Extract[Gameweek 09],MATCH($A70,FPL_Results_Extract[[Player]:[Player]],0)),INDEX(Team_Key[[Abbreviation]:[Abbreviation]],MATCH(LEFT(INDEX(FPL_Fixtures_Extract[],MATCH($A70,FPL_Fixtures_Extract[[Player]:[Player]],0),MATCH(FPL_Combined[[#Headers],[Gameweek 09]],FPL_Fixtures_Extract[#Headers],0)),LEN(INDEX(FPL_Fixtures_Extract[],MATCH($A70,FPL_Fixtures_Extract[[Player]:[Player]],0),MATCH(FPL_Combined[[#Headers],[Gameweek 09]],FPL_Fixtures_Extract[#Headers],0)))-4),Team_Key[[Full Name]:[Full Name]],0))&amp;RIGHT(INDEX(FPL_Fixtures_Extract[],MATCH($A70,FPL_Fixtures_Extract[[Player]:[Player]],0),MATCH(FPL_Combined[[#Headers],[Gameweek 09]],FPL_Fixtures_Extract[#Headers],0)),3))</f>
        <v>EVE(A) 3-0</v>
      </c>
      <c r="K70" t="str">
        <f ca="1">IF(RIGHT(FPL_Combined[[#Headers],[Gameweek 10]],2)&lt;$B$622,INDEX(FPL_Results_Extract[Gameweek 10],MATCH($A70,FPL_Results_Extract[[Player]:[Player]],0)),INDEX(Team_Key[[Abbreviation]:[Abbreviation]],MATCH(LEFT(INDEX(FPL_Fixtures_Extract[],MATCH($A70,FPL_Fixtures_Extract[[Player]:[Player]],0),MATCH(FPL_Combined[[#Headers],[Gameweek 10]],FPL_Fixtures_Extract[#Headers],0)),LEN(INDEX(FPL_Fixtures_Extract[],MATCH($A70,FPL_Fixtures_Extract[[Player]:[Player]],0),MATCH(FPL_Combined[[#Headers],[Gameweek 10]],FPL_Fixtures_Extract[#Headers],0)))-4),Team_Key[[Full Name]:[Full Name]],0))&amp;RIGHT(INDEX(FPL_Fixtures_Extract[],MATCH($A70,FPL_Fixtures_Extract[[Player]:[Player]],0),MATCH(FPL_Combined[[#Headers],[Gameweek 10]],FPL_Fixtures_Extract[#Headers],0)),3))</f>
        <v>MCI(H) 0-0</v>
      </c>
      <c r="L70" t="str">
        <f ca="1">IF(RIGHT(FPL_Combined[[#Headers],[Gameweek 11]],2)&lt;$B$622,INDEX(FPL_Results_Extract[Gameweek 11],MATCH($A70,FPL_Results_Extract[[Player]:[Player]],0)),INDEX(Team_Key[[Abbreviation]:[Abbreviation]],MATCH(LEFT(INDEX(FPL_Fixtures_Extract[],MATCH($A70,FPL_Fixtures_Extract[[Player]:[Player]],0),MATCH(FPL_Combined[[#Headers],[Gameweek 11]],FPL_Fixtures_Extract[#Headers],0)),LEN(INDEX(FPL_Fixtures_Extract[],MATCH($A70,FPL_Fixtures_Extract[[Player]:[Player]],0),MATCH(FPL_Combined[[#Headers],[Gameweek 11]],FPL_Fixtures_Extract[#Headers],0)))-4),Team_Key[[Full Name]:[Full Name]],0))&amp;RIGHT(INDEX(FPL_Fixtures_Extract[],MATCH($A70,FPL_Fixtures_Extract[[Player]:[Player]],0),MATCH(FPL_Combined[[#Headers],[Gameweek 11]],FPL_Fixtures_Extract[#Headers],0)),3))</f>
        <v>CRY(A) 0-0</v>
      </c>
      <c r="M70" t="str">
        <f ca="1">IF(RIGHT(FPL_Combined[[#Headers],[Gameweek 12]],2)&lt;$B$622,INDEX(FPL_Results_Extract[Gameweek 12],MATCH($A70,FPL_Results_Extract[[Player]:[Player]],0)),INDEX(Team_Key[[Abbreviation]:[Abbreviation]],MATCH(LEFT(INDEX(FPL_Fixtures_Extract[],MATCH($A70,FPL_Fixtures_Extract[[Player]:[Player]],0),MATCH(FPL_Combined[[#Headers],[Gameweek 12]],FPL_Fixtures_Extract[#Headers],0)),LEN(INDEX(FPL_Fixtures_Extract[],MATCH($A70,FPL_Fixtures_Extract[[Player]:[Player]],0),MATCH(FPL_Combined[[#Headers],[Gameweek 12]],FPL_Fixtures_Extract[#Headers],0)))-4),Team_Key[[Full Name]:[Full Name]],0))&amp;RIGHT(INDEX(FPL_Fixtures_Extract[],MATCH($A70,FPL_Fixtures_Extract[[Player]:[Player]],0),MATCH(FPL_Combined[[#Headers],[Gameweek 12]],FPL_Fixtures_Extract[#Headers],0)),3))</f>
        <v>WBA(H) 2-0</v>
      </c>
      <c r="N70" t="str">
        <f ca="1">IF(RIGHT(FPL_Combined[[#Headers],[Gameweek 13]],2)&lt;$B$622,INDEX(FPL_Results_Extract[Gameweek 13],MATCH($A70,FPL_Results_Extract[[Player]:[Player]],0)),INDEX(Team_Key[[Abbreviation]:[Abbreviation]],MATCH(LEFT(INDEX(FPL_Fixtures_Extract[],MATCH($A70,FPL_Fixtures_Extract[[Player]:[Player]],0),MATCH(FPL_Combined[[#Headers],[Gameweek 13]],FPL_Fixtures_Extract[#Headers],0)),LEN(INDEX(FPL_Fixtures_Extract[],MATCH($A70,FPL_Fixtures_Extract[[Player]:[Player]],0),MATCH(FPL_Combined[[#Headers],[Gameweek 13]],FPL_Fixtures_Extract[#Headers],0)))-4),Team_Key[[Full Name]:[Full Name]],0))&amp;RIGHT(INDEX(FPL_Fixtures_Extract[],MATCH($A70,FPL_Fixtures_Extract[[Player]:[Player]],0),MATCH(FPL_Combined[[#Headers],[Gameweek 13]],FPL_Fixtures_Extract[#Headers],0)),3))</f>
        <v>WAT(A) 2-1</v>
      </c>
      <c r="O70" t="str">
        <f ca="1">IF(RIGHT(FPL_Combined[[#Headers],[Gameweek 14]],2)&lt;$B$622,INDEX(FPL_Results_Extract[Gameweek 14],MATCH($A70,FPL_Results_Extract[[Player]:[Player]],0)),INDEX(Team_Key[[Abbreviation]:[Abbreviation]],MATCH(LEFT(INDEX(FPL_Fixtures_Extract[],MATCH($A70,FPL_Fixtures_Extract[[Player]:[Player]],0),MATCH(FPL_Combined[[#Headers],[Gameweek 14]],FPL_Fixtures_Extract[#Headers],0)),LEN(INDEX(FPL_Fixtures_Extract[],MATCH($A70,FPL_Fixtures_Extract[[Player]:[Player]],0),MATCH(FPL_Combined[[#Headers],[Gameweek 14]],FPL_Fixtures_Extract[#Headers],0)))-4),Team_Key[[Full Name]:[Full Name]],0))&amp;RIGHT(INDEX(FPL_Fixtures_Extract[],MATCH($A70,FPL_Fixtures_Extract[[Player]:[Player]],0),MATCH(FPL_Combined[[#Headers],[Gameweek 14]],FPL_Fixtures_Extract[#Headers],0)),3))</f>
        <v>LEI(A) 1-1</v>
      </c>
      <c r="P70" t="str">
        <f ca="1">IF(RIGHT(FPL_Combined[[#Headers],[Gameweek 15]],2)&lt;$B$622,INDEX(FPL_Results_Extract[Gameweek 15],MATCH($A70,FPL_Results_Extract[[Player]:[Player]],0)),INDEX(Team_Key[[Abbreviation]:[Abbreviation]],MATCH(LEFT(INDEX(FPL_Fixtures_Extract[],MATCH($A70,FPL_Fixtures_Extract[[Player]:[Player]],0),MATCH(FPL_Combined[[#Headers],[Gameweek 15]],FPL_Fixtures_Extract[#Headers],0)),LEN(INDEX(FPL_Fixtures_Extract[],MATCH($A70,FPL_Fixtures_Extract[[Player]:[Player]],0),MATCH(FPL_Combined[[#Headers],[Gameweek 15]],FPL_Fixtures_Extract[#Headers],0)))-4),Team_Key[[Full Name]:[Full Name]],0))&amp;RIGHT(INDEX(FPL_Fixtures_Extract[],MATCH($A70,FPL_Fixtures_Extract[[Player]:[Player]],0),MATCH(FPL_Combined[[#Headers],[Gameweek 15]],FPL_Fixtures_Extract[#Headers],0)),3))</f>
        <v>WHU(H) 0-0</v>
      </c>
      <c r="Q70" t="str">
        <f ca="1">IF(RIGHT(FPL_Combined[[#Headers],[Gameweek 16]],2)&lt;$B$622,INDEX(FPL_Results_Extract[Gameweek 16],MATCH($A70,FPL_Results_Extract[[Player]:[Player]],0)),INDEX(Team_Key[[Abbreviation]:[Abbreviation]],MATCH(LEFT(INDEX(FPL_Fixtures_Extract[],MATCH($A70,FPL_Fixtures_Extract[[Player]:[Player]],0),MATCH(FPL_Combined[[#Headers],[Gameweek 16]],FPL_Fixtures_Extract[#Headers],0)),LEN(INDEX(FPL_Fixtures_Extract[],MATCH($A70,FPL_Fixtures_Extract[[Player]:[Player]],0),MATCH(FPL_Combined[[#Headers],[Gameweek 16]],FPL_Fixtures_Extract[#Headers],0)))-4),Team_Key[[Full Name]:[Full Name]],0))&amp;RIGHT(INDEX(FPL_Fixtures_Extract[],MATCH($A70,FPL_Fixtures_Extract[[Player]:[Player]],0),MATCH(FPL_Combined[[#Headers],[Gameweek 16]],FPL_Fixtures_Extract[#Headers],0)),3))</f>
        <v>BOU(A) 1-2</v>
      </c>
      <c r="R70" t="str">
        <f ca="1">IF(RIGHT(FPL_Combined[[#Headers],[Gameweek 17]],2)&lt;$B$622,INDEX(FPL_Results_Extract[Gameweek 17],MATCH($A70,FPL_Results_Extract[[Player]:[Player]],0)),INDEX(Team_Key[[Abbreviation]:[Abbreviation]],MATCH(LEFT(INDEX(FPL_Fixtures_Extract[],MATCH($A70,FPL_Fixtures_Extract[[Player]:[Player]],0),MATCH(FPL_Combined[[#Headers],[Gameweek 17]],FPL_Fixtures_Extract[#Headers],0)),LEN(INDEX(FPL_Fixtures_Extract[],MATCH($A70,FPL_Fixtures_Extract[[Player]:[Player]],0),MATCH(FPL_Combined[[#Headers],[Gameweek 17]],FPL_Fixtures_Extract[#Headers],0)))-4),Team_Key[[Full Name]:[Full Name]],0))&amp;RIGHT(INDEX(FPL_Fixtures_Extract[],MATCH($A70,FPL_Fixtures_Extract[[Player]:[Player]],0),MATCH(FPL_Combined[[#Headers],[Gameweek 17]],FPL_Fixtures_Extract[#Headers],0)),3))</f>
        <v>NOR(H) 1-2</v>
      </c>
      <c r="S70" t="str">
        <f ca="1">IF(RIGHT(FPL_Combined[[#Headers],[Gameweek 18]],2)&lt;$B$622,INDEX(FPL_Results_Extract[Gameweek 18],MATCH($A70,FPL_Results_Extract[[Player]:[Player]],0)),INDEX(Team_Key[[Abbreviation]:[Abbreviation]],MATCH(LEFT(INDEX(FPL_Fixtures_Extract[],MATCH($A70,FPL_Fixtures_Extract[[Player]:[Player]],0),MATCH(FPL_Combined[[#Headers],[Gameweek 18]],FPL_Fixtures_Extract[#Headers],0)),LEN(INDEX(FPL_Fixtures_Extract[],MATCH($A70,FPL_Fixtures_Extract[[Player]:[Player]],0),MATCH(FPL_Combined[[#Headers],[Gameweek 18]],FPL_Fixtures_Extract[#Headers],0)))-4),Team_Key[[Full Name]:[Full Name]],0))&amp;RIGHT(INDEX(FPL_Fixtures_Extract[],MATCH($A70,FPL_Fixtures_Extract[[Player]:[Player]],0),MATCH(FPL_Combined[[#Headers],[Gameweek 18]],FPL_Fixtures_Extract[#Headers],0)),3))</f>
        <v>STK(A) 0-2</v>
      </c>
      <c r="T70" t="str">
        <f ca="1">IF(RIGHT(FPL_Combined[[#Headers],[Gameweek 19]],2)&lt;$B$622,INDEX(FPL_Results_Extract[Gameweek 19],MATCH($A70,FPL_Results_Extract[[Player]:[Player]],0)),INDEX(Team_Key[[Abbreviation]:[Abbreviation]],MATCH(LEFT(INDEX(FPL_Fixtures_Extract[],MATCH($A70,FPL_Fixtures_Extract[[Player]:[Player]],0),MATCH(FPL_Combined[[#Headers],[Gameweek 19]],FPL_Fixtures_Extract[#Headers],0)),LEN(INDEX(FPL_Fixtures_Extract[],MATCH($A70,FPL_Fixtures_Extract[[Player]:[Player]],0),MATCH(FPL_Combined[[#Headers],[Gameweek 19]],FPL_Fixtures_Extract[#Headers],0)))-4),Team_Key[[Full Name]:[Full Name]],0))&amp;RIGHT(INDEX(FPL_Fixtures_Extract[],MATCH($A70,FPL_Fixtures_Extract[[Player]:[Player]],0),MATCH(FPL_Combined[[#Headers],[Gameweek 19]],FPL_Fixtures_Extract[#Headers],0)),3))</f>
        <v>CHE(H) 0-0</v>
      </c>
      <c r="U70" t="str">
        <f ca="1">IF(RIGHT(FPL_Combined[[#Headers],[Gameweek 20]],2)&lt;$B$622,INDEX(FPL_Results_Extract[Gameweek 20],MATCH($A70,FPL_Results_Extract[[Player]:[Player]],0)),INDEX(Team_Key[[Abbreviation]:[Abbreviation]],MATCH(LEFT(INDEX(FPL_Fixtures_Extract[],MATCH($A70,FPL_Fixtures_Extract[[Player]:[Player]],0),MATCH(FPL_Combined[[#Headers],[Gameweek 20]],FPL_Fixtures_Extract[#Headers],0)),LEN(INDEX(FPL_Fixtures_Extract[],MATCH($A70,FPL_Fixtures_Extract[[Player]:[Player]],0),MATCH(FPL_Combined[[#Headers],[Gameweek 20]],FPL_Fixtures_Extract[#Headers],0)))-4),Team_Key[[Full Name]:[Full Name]],0))&amp;RIGHT(INDEX(FPL_Fixtures_Extract[],MATCH($A70,FPL_Fixtures_Extract[[Player]:[Player]],0),MATCH(FPL_Combined[[#Headers],[Gameweek 20]],FPL_Fixtures_Extract[#Headers],0)),3))</f>
        <v>SWA(H) 2-1</v>
      </c>
      <c r="V70" t="str">
        <f ca="1">IF(RIGHT(FPL_Combined[[#Headers],[Gameweek 21]],2)&lt;$B$622,INDEX(FPL_Results_Extract[Gameweek 21],MATCH($A70,FPL_Results_Extract[[Player]:[Player]],0)),INDEX(Team_Key[[Abbreviation]:[Abbreviation]],MATCH(LEFT(INDEX(FPL_Fixtures_Extract[],MATCH($A70,FPL_Fixtures_Extract[[Player]:[Player]],0),MATCH(FPL_Combined[[#Headers],[Gameweek 21]],FPL_Fixtures_Extract[#Headers],0)),LEN(INDEX(FPL_Fixtures_Extract[],MATCH($A70,FPL_Fixtures_Extract[[Player]:[Player]],0),MATCH(FPL_Combined[[#Headers],[Gameweek 21]],FPL_Fixtures_Extract[#Headers],0)))-4),Team_Key[[Full Name]:[Full Name]],0))&amp;RIGHT(INDEX(FPL_Fixtures_Extract[],MATCH($A70,FPL_Fixtures_Extract[[Player]:[Player]],0),MATCH(FPL_Combined[[#Headers],[Gameweek 21]],FPL_Fixtures_Extract[#Headers],0)),3))</f>
        <v>NEW(A) 3-3</v>
      </c>
      <c r="W70" t="str">
        <f ca="1">IF(RIGHT(FPL_Combined[[#Headers],[Gameweek 22]],2)&lt;$B$622,INDEX(FPL_Results_Extract[Gameweek 22],MATCH($A70,FPL_Results_Extract[[Player]:[Player]],0)),INDEX(Team_Key[[Abbreviation]:[Abbreviation]],MATCH(LEFT(INDEX(FPL_Fixtures_Extract[],MATCH($A70,FPL_Fixtures_Extract[[Player]:[Player]],0),MATCH(FPL_Combined[[#Headers],[Gameweek 22]],FPL_Fixtures_Extract[#Headers],0)),LEN(INDEX(FPL_Fixtures_Extract[],MATCH($A70,FPL_Fixtures_Extract[[Player]:[Player]],0),MATCH(FPL_Combined[[#Headers],[Gameweek 22]],FPL_Fixtures_Extract[#Headers],0)))-4),Team_Key[[Full Name]:[Full Name]],0))&amp;RIGHT(INDEX(FPL_Fixtures_Extract[],MATCH($A70,FPL_Fixtures_Extract[[Player]:[Player]],0),MATCH(FPL_Combined[[#Headers],[Gameweek 22]],FPL_Fixtures_Extract[#Headers],0)),3))</f>
        <v>LIV(A) 1-0</v>
      </c>
      <c r="X70" t="str">
        <f ca="1">IF(RIGHT(FPL_Combined[[#Headers],[Gameweek 23]],2)&lt;$B$622,INDEX(FPL_Results_Extract[Gameweek 23],MATCH($A70,FPL_Results_Extract[[Player]:[Player]],0)),INDEX(Team_Key[[Abbreviation]:[Abbreviation]],MATCH(LEFT(INDEX(FPL_Fixtures_Extract[],MATCH($A70,FPL_Fixtures_Extract[[Player]:[Player]],0),MATCH(FPL_Combined[[#Headers],[Gameweek 23]],FPL_Fixtures_Extract[#Headers],0)),LEN(INDEX(FPL_Fixtures_Extract[],MATCH($A70,FPL_Fixtures_Extract[[Player]:[Player]],0),MATCH(FPL_Combined[[#Headers],[Gameweek 23]],FPL_Fixtures_Extract[#Headers],0)))-4),Team_Key[[Full Name]:[Full Name]],0))&amp;RIGHT(INDEX(FPL_Fixtures_Extract[],MATCH($A70,FPL_Fixtures_Extract[[Player]:[Player]],0),MATCH(FPL_Combined[[#Headers],[Gameweek 23]],FPL_Fixtures_Extract[#Headers],0)),3))</f>
        <v>SOU(H) 0-1</v>
      </c>
      <c r="Y70" t="str">
        <f ca="1">IF(RIGHT(FPL_Combined[[#Headers],[Gameweek 24]],2)&lt;$B$622,INDEX(FPL_Results_Extract[Team],MATCH($A70,FPL_Results_Extract[[Player]:[Player]],0)),INDEX(Team_Key[[Abbreviation]:[Abbreviation]],MATCH(LEFT(INDEX(FPL_Fixtures_Extract[],MATCH($A70,FPL_Fixtures_Extract[[Player]:[Player]],0),MATCH(FPL_Combined[[#Headers],[Gameweek 24]],FPL_Fixtures_Extract[#Headers],0)),LEN(INDEX(FPL_Fixtures_Extract[],MATCH($A70,FPL_Fixtures_Extract[[Player]:[Player]],0),MATCH(FPL_Combined[[#Headers],[Gameweek 24]],FPL_Fixtures_Extract[#Headers],0)))-4),Team_Key[[Full Name]:[Full Name]],0))&amp;RIGHT(INDEX(FPL_Fixtures_Extract[],MATCH($A70,FPL_Fixtures_Extract[[Player]:[Player]],0),MATCH(FPL_Combined[[#Headers],[Gameweek 24]],FPL_Fixtures_Extract[#Headers],0)),3))</f>
        <v>MUN</v>
      </c>
      <c r="Z70" t="str">
        <f ca="1">IF(RIGHT(FPL_Combined[[#Headers],[Gameweek 25]],2)&lt;$B$622,INDEX(FPL_Results_Extract[Player],MATCH($A70,FPL_Results_Extract[[Player]:[Player]],0)),INDEX(Team_Key[[Abbreviation]:[Abbreviation]],MATCH(LEFT(INDEX(FPL_Fixtures_Extract[],MATCH($A70,FPL_Fixtures_Extract[[Player]:[Player]],0),MATCH(FPL_Combined[[#Headers],[Gameweek 25]],FPL_Fixtures_Extract[#Headers],0)),LEN(INDEX(FPL_Fixtures_Extract[],MATCH($A70,FPL_Fixtures_Extract[[Player]:[Player]],0),MATCH(FPL_Combined[[#Headers],[Gameweek 25]],FPL_Fixtures_Extract[#Headers],0)))-4),Team_Key[[Full Name]:[Full Name]],0))&amp;RIGHT(INDEX(FPL_Fixtures_Extract[],MATCH($A70,FPL_Fixtures_Extract[[Player]:[Player]],0),MATCH(FPL_Combined[[#Headers],[Gameweek 25]],FPL_Fixtures_Extract[#Headers],0)),3))</f>
        <v>Blind</v>
      </c>
      <c r="AA70" t="str">
        <f ca="1">IF(RIGHT(FPL_Combined[[#Headers],[Gameweek 26]],2)&lt;$B$622,INDEX(FPL_Results_Extract[Gameweek 01],MATCH($A70,FPL_Results_Extract[[Player]:[Player]],0)),INDEX(Team_Key[[Abbreviation]:[Abbreviation]],MATCH(LEFT(INDEX(FPL_Fixtures_Extract[],MATCH($A70,FPL_Fixtures_Extract[[Player]:[Player]],0),MATCH(FPL_Combined[[#Headers],[Gameweek 26]],FPL_Fixtures_Extract[#Headers],0)),LEN(INDEX(FPL_Fixtures_Extract[],MATCH($A70,FPL_Fixtures_Extract[[Player]:[Player]],0),MATCH(FPL_Combined[[#Headers],[Gameweek 26]],FPL_Fixtures_Extract[#Headers],0)))-4),Team_Key[[Full Name]:[Full Name]],0))&amp;RIGHT(INDEX(FPL_Fixtures_Extract[],MATCH($A70,FPL_Fixtures_Extract[[Player]:[Player]],0),MATCH(FPL_Combined[[#Headers],[Gameweek 26]],FPL_Fixtures_Extract[#Headers],0)),3))</f>
        <v>TOT(H) 1-0</v>
      </c>
      <c r="AB70" t="str">
        <f ca="1">IF(RIGHT(FPL_Combined[[#Headers],[Gameweek 27]],2)&lt;$B$622,INDEX(FPL_Results_Extract[Gameweek 02],MATCH($A70,FPL_Results_Extract[[Player]:[Player]],0)),INDEX(Team_Key[[Abbreviation]:[Abbreviation]],MATCH(LEFT(INDEX(FPL_Fixtures_Extract[],MATCH($A70,FPL_Fixtures_Extract[[Player]:[Player]],0),MATCH(FPL_Combined[[#Headers],[Gameweek 27]],FPL_Fixtures_Extract[#Headers],0)),LEN(INDEX(FPL_Fixtures_Extract[],MATCH($A70,FPL_Fixtures_Extract[[Player]:[Player]],0),MATCH(FPL_Combined[[#Headers],[Gameweek 27]],FPL_Fixtures_Extract[#Headers],0)))-4),Team_Key[[Full Name]:[Full Name]],0))&amp;RIGHT(INDEX(FPL_Fixtures_Extract[],MATCH($A70,FPL_Fixtures_Extract[[Player]:[Player]],0),MATCH(FPL_Combined[[#Headers],[Gameweek 27]],FPL_Fixtures_Extract[#Headers],0)),3))</f>
        <v>AVL(A) 1-0</v>
      </c>
      <c r="AC70" t="str">
        <f ca="1">IF(RIGHT(FPL_Combined[[#Headers],[Gameweek 28]],2)&lt;$B$622,INDEX(FPL_Results_Extract[Gameweek 03],MATCH($A70,FPL_Results_Extract[[Player]:[Player]],0)),INDEX(Team_Key[[Abbreviation]:[Abbreviation]],MATCH(LEFT(INDEX(FPL_Fixtures_Extract[],MATCH($A70,FPL_Fixtures_Extract[[Player]:[Player]],0),MATCH(FPL_Combined[[#Headers],[Gameweek 28]],FPL_Fixtures_Extract[#Headers],0)),LEN(INDEX(FPL_Fixtures_Extract[],MATCH($A70,FPL_Fixtures_Extract[[Player]:[Player]],0),MATCH(FPL_Combined[[#Headers],[Gameweek 28]],FPL_Fixtures_Extract[#Headers],0)))-4),Team_Key[[Full Name]:[Full Name]],0))&amp;RIGHT(INDEX(FPL_Fixtures_Extract[],MATCH($A70,FPL_Fixtures_Extract[[Player]:[Player]],0),MATCH(FPL_Combined[[#Headers],[Gameweek 28]],FPL_Fixtures_Extract[#Headers],0)),3))</f>
        <v>NEW(H) 0-0</v>
      </c>
      <c r="AD70" t="str">
        <f ca="1">IF(RIGHT(FPL_Combined[[#Headers],[Gameweek 29]],2)&lt;$B$622,INDEX(FPL_Results_Extract[Gameweek 04],MATCH($A70,FPL_Results_Extract[[Player]:[Player]],0)),INDEX(Team_Key[[Abbreviation]:[Abbreviation]],MATCH(LEFT(INDEX(FPL_Fixtures_Extract[],MATCH($A70,FPL_Fixtures_Extract[[Player]:[Player]],0),MATCH(FPL_Combined[[#Headers],[Gameweek 29]],FPL_Fixtures_Extract[#Headers],0)),LEN(INDEX(FPL_Fixtures_Extract[],MATCH($A70,FPL_Fixtures_Extract[[Player]:[Player]],0),MATCH(FPL_Combined[[#Headers],[Gameweek 29]],FPL_Fixtures_Extract[#Headers],0)))-4),Team_Key[[Full Name]:[Full Name]],0))&amp;RIGHT(INDEX(FPL_Fixtures_Extract[],MATCH($A70,FPL_Fixtures_Extract[[Player]:[Player]],0),MATCH(FPL_Combined[[#Headers],[Gameweek 29]],FPL_Fixtures_Extract[#Headers],0)),3))</f>
        <v>WBA(A)</v>
      </c>
      <c r="AE70" t="e">
        <f ca="1">IF(RIGHT(FPL_Combined[[#Headers],[Gameweek 30]],2)&lt;$B$622,INDEX(FPL_Results_Extract[Gameweek 05],MATCH($A70,FPL_Results_Extract[[Player]:[Player]],0)),INDEX(Team_Key[[Abbreviation]:[Abbreviation]],MATCH(LEFT(INDEX(FPL_Fixtures_Extract[],MATCH($A70,FPL_Fixtures_Extract[[Player]:[Player]],0),MATCH(FPL_Combined[[#Headers],[Gameweek 30]],FPL_Fixtures_Extract[#Headers],0)),LEN(INDEX(FPL_Fixtures_Extract[],MATCH($A70,FPL_Fixtures_Extract[[Player]:[Player]],0),MATCH(FPL_Combined[[#Headers],[Gameweek 30]],FPL_Fixtures_Extract[#Headers],0)))-4),Team_Key[[Full Name]:[Full Name]],0))&amp;RIGHT(INDEX(FPL_Fixtures_Extract[],MATCH($A70,FPL_Fixtures_Extract[[Player]:[Player]],0),MATCH(FPL_Combined[[#Headers],[Gameweek 30]],FPL_Fixtures_Extract[#Headers],0)),3))</f>
        <v>#VALUE!</v>
      </c>
      <c r="AF70" t="str">
        <f ca="1">IF(RIGHT(FPL_Combined[[#Headers],[Gameweek 31]],2)&lt;$B$622,INDEX(FPL_Results_Extract[Gameweek 06],MATCH($A70,FPL_Results_Extract[[Player]:[Player]],0)),INDEX(Team_Key[[Abbreviation]:[Abbreviation]],MATCH(LEFT(INDEX(FPL_Fixtures_Extract[],MATCH($A70,FPL_Fixtures_Extract[[Player]:[Player]],0),MATCH(FPL_Combined[[#Headers],[Gameweek 31]],FPL_Fixtures_Extract[#Headers],0)),LEN(INDEX(FPL_Fixtures_Extract[],MATCH($A70,FPL_Fixtures_Extract[[Player]:[Player]],0),MATCH(FPL_Combined[[#Headers],[Gameweek 31]],FPL_Fixtures_Extract[#Headers],0)))-4),Team_Key[[Full Name]:[Full Name]],0))&amp;RIGHT(INDEX(FPL_Fixtures_Extract[],MATCH($A70,FPL_Fixtures_Extract[[Player]:[Player]],0),MATCH(FPL_Combined[[#Headers],[Gameweek 31]],FPL_Fixtures_Extract[#Headers],0)),3))</f>
        <v>MCI(A)</v>
      </c>
      <c r="AG70" t="str">
        <f ca="1">IF(RIGHT(FPL_Combined[[#Headers],[Gameweek 32]],2)&lt;$B$622,INDEX(FPL_Results_Extract[Gameweek 07],MATCH($A70,FPL_Results_Extract[[Player]:[Player]],0)),INDEX(Team_Key[[Abbreviation]:[Abbreviation]],MATCH(LEFT(INDEX(FPL_Fixtures_Extract[],MATCH($A70,FPL_Fixtures_Extract[[Player]:[Player]],0),MATCH(FPL_Combined[[#Headers],[Gameweek 32]],FPL_Fixtures_Extract[#Headers],0)),LEN(INDEX(FPL_Fixtures_Extract[],MATCH($A70,FPL_Fixtures_Extract[[Player]:[Player]],0),MATCH(FPL_Combined[[#Headers],[Gameweek 32]],FPL_Fixtures_Extract[#Headers],0)))-4),Team_Key[[Full Name]:[Full Name]],0))&amp;RIGHT(INDEX(FPL_Fixtures_Extract[],MATCH($A70,FPL_Fixtures_Extract[[Player]:[Player]],0),MATCH(FPL_Combined[[#Headers],[Gameweek 32]],FPL_Fixtures_Extract[#Headers],0)),3))</f>
        <v>EVE(H)</v>
      </c>
      <c r="AH70" t="str">
        <f ca="1">IF(RIGHT(FPL_Combined[[#Headers],[Gameweek 33]],2)&lt;$B$622,INDEX(FPL_Results_Extract[Gameweek 08],MATCH($A70,FPL_Results_Extract[[Player]:[Player]],0)),INDEX(Team_Key[[Abbreviation]:[Abbreviation]],MATCH(LEFT(INDEX(FPL_Fixtures_Extract[],MATCH($A70,FPL_Fixtures_Extract[[Player]:[Player]],0),MATCH(FPL_Combined[[#Headers],[Gameweek 33]],FPL_Fixtures_Extract[#Headers],0)),LEN(INDEX(FPL_Fixtures_Extract[],MATCH($A70,FPL_Fixtures_Extract[[Player]:[Player]],0),MATCH(FPL_Combined[[#Headers],[Gameweek 33]],FPL_Fixtures_Extract[#Headers],0)))-4),Team_Key[[Full Name]:[Full Name]],0))&amp;RIGHT(INDEX(FPL_Fixtures_Extract[],MATCH($A70,FPL_Fixtures_Extract[[Player]:[Player]],0),MATCH(FPL_Combined[[#Headers],[Gameweek 33]],FPL_Fixtures_Extract[#Headers],0)),3))</f>
        <v>TOT(A)</v>
      </c>
      <c r="AI70" t="str">
        <f ca="1">IF(RIGHT(FPL_Combined[[#Headers],[Gameweek 34]],2)&lt;$B$622,INDEX(FPL_Results_Extract[Gameweek 09],MATCH($A70,FPL_Results_Extract[[Player]:[Player]],0)),INDEX(Team_Key[[Abbreviation]:[Abbreviation]],MATCH(LEFT(INDEX(FPL_Fixtures_Extract[],MATCH($A70,FPL_Fixtures_Extract[[Player]:[Player]],0),MATCH(FPL_Combined[[#Headers],[Gameweek 34]],FPL_Fixtures_Extract[#Headers],0)),LEN(INDEX(FPL_Fixtures_Extract[],MATCH($A70,FPL_Fixtures_Extract[[Player]:[Player]],0),MATCH(FPL_Combined[[#Headers],[Gameweek 34]],FPL_Fixtures_Extract[#Headers],0)))-4),Team_Key[[Full Name]:[Full Name]],0))&amp;RIGHT(INDEX(FPL_Fixtures_Extract[],MATCH($A70,FPL_Fixtures_Extract[[Player]:[Player]],0),MATCH(FPL_Combined[[#Headers],[Gameweek 34]],FPL_Fixtures_Extract[#Headers],0)),3))</f>
        <v>AVL(H)</v>
      </c>
      <c r="AJ70" t="e">
        <f ca="1">IF(RIGHT(FPL_Combined[[#Headers],[Gameweek 35]],2)&lt;$B$622,INDEX(FPL_Results_Extract[Gameweek 10],MATCH($A70,FPL_Results_Extract[[Player]:[Player]],0)),INDEX(Team_Key[[Abbreviation]:[Abbreviation]],MATCH(LEFT(INDEX(FPL_Fixtures_Extract[],MATCH($A70,FPL_Fixtures_Extract[[Player]:[Player]],0),MATCH(FPL_Combined[[#Headers],[Gameweek 35]],FPL_Fixtures_Extract[#Headers],0)),LEN(INDEX(FPL_Fixtures_Extract[],MATCH($A70,FPL_Fixtures_Extract[[Player]:[Player]],0),MATCH(FPL_Combined[[#Headers],[Gameweek 35]],FPL_Fixtures_Extract[#Headers],0)))-4),Team_Key[[Full Name]:[Full Name]],0))&amp;RIGHT(INDEX(FPL_Fixtures_Extract[],MATCH($A70,FPL_Fixtures_Extract[[Player]:[Player]],0),MATCH(FPL_Combined[[#Headers],[Gameweek 35]],FPL_Fixtures_Extract[#Headers],0)),3))</f>
        <v>#VALUE!</v>
      </c>
      <c r="AK70" t="str">
        <f ca="1">IF(RIGHT(FPL_Combined[[#Headers],[Gameweek 36]],2)&lt;$B$622,INDEX(FPL_Results_Extract[Gameweek 11],MATCH($A70,FPL_Results_Extract[[Player]:[Player]],0)),INDEX(Team_Key[[Abbreviation]:[Abbreviation]],MATCH(LEFT(INDEX(FPL_Fixtures_Extract[],MATCH($A70,FPL_Fixtures_Extract[[Player]:[Player]],0),MATCH(FPL_Combined[[#Headers],[Gameweek 36]],FPL_Fixtures_Extract[#Headers],0)),LEN(INDEX(FPL_Fixtures_Extract[],MATCH($A70,FPL_Fixtures_Extract[[Player]:[Player]],0),MATCH(FPL_Combined[[#Headers],[Gameweek 36]],FPL_Fixtures_Extract[#Headers],0)))-4),Team_Key[[Full Name]:[Full Name]],0))&amp;RIGHT(INDEX(FPL_Fixtures_Extract[],MATCH($A70,FPL_Fixtures_Extract[[Player]:[Player]],0),MATCH(FPL_Combined[[#Headers],[Gameweek 36]],FPL_Fixtures_Extract[#Headers],0)),3))</f>
        <v>LEI(H)</v>
      </c>
      <c r="AL70" t="str">
        <f ca="1">IF(RIGHT(FPL_Combined[[#Headers],[Gameweek 37]],2)&lt;$B$622,INDEX(FPL_Results_Extract[Gameweek 12],MATCH($A70,FPL_Results_Extract[[Player]:[Player]],0)),INDEX(Team_Key[[Abbreviation]:[Abbreviation]],MATCH(LEFT(INDEX(FPL_Fixtures_Extract[],MATCH($A70,FPL_Fixtures_Extract[[Player]:[Player]],0),MATCH(FPL_Combined[[#Headers],[Gameweek 37]],FPL_Fixtures_Extract[#Headers],0)),LEN(INDEX(FPL_Fixtures_Extract[],MATCH($A70,FPL_Fixtures_Extract[[Player]:[Player]],0),MATCH(FPL_Combined[[#Headers],[Gameweek 37]],FPL_Fixtures_Extract[#Headers],0)))-4),Team_Key[[Full Name]:[Full Name]],0))&amp;RIGHT(INDEX(FPL_Fixtures_Extract[],MATCH($A70,FPL_Fixtures_Extract[[Player]:[Player]],0),MATCH(FPL_Combined[[#Headers],[Gameweek 37]],FPL_Fixtures_Extract[#Headers],0)),3))</f>
        <v>NOR(A)</v>
      </c>
      <c r="AM70" t="str">
        <f ca="1">IF(RIGHT(FPL_Combined[[#Headers],[Gameweek 38]],2)&lt;$B$622,INDEX(FPL_Results_Extract[Gameweek 13],MATCH($A70,FPL_Results_Extract[[Player]:[Player]],0)),INDEX(Team_Key[[Abbreviation]:[Abbreviation]],MATCH(LEFT(INDEX(FPL_Fixtures_Extract[],MATCH($A70,FPL_Fixtures_Extract[[Player]:[Player]],0),MATCH(FPL_Combined[[#Headers],[Gameweek 38]],FPL_Fixtures_Extract[#Headers],0)),LEN(INDEX(FPL_Fixtures_Extract[],MATCH($A70,FPL_Fixtures_Extract[[Player]:[Player]],0),MATCH(FPL_Combined[[#Headers],[Gameweek 38]],FPL_Fixtures_Extract[#Headers],0)))-4),Team_Key[[Full Name]:[Full Name]],0))&amp;RIGHT(INDEX(FPL_Fixtures_Extract[],MATCH($A70,FPL_Fixtures_Extract[[Player]:[Player]],0),MATCH(FPL_Combined[[#Headers],[Gameweek 38]],FPL_Fixtures_Extract[#Headers],0)),3))</f>
        <v>BOU(H)</v>
      </c>
    </row>
    <row r="71" spans="1:39" x14ac:dyDescent="0.45">
      <c r="A71" t="s">
        <v>587</v>
      </c>
      <c r="B71" t="str">
        <f ca="1">IF(RIGHT(FPL_Combined[[#Headers],[Gameweek 01]],2)&lt;$B$622,INDEX(FPL_Results_Extract[Gameweek 01],MATCH($A71,FPL_Results_Extract[[Player]:[Player]],0)),INDEX(Team_Key[[Abbreviation]:[Abbreviation]],MATCH(LEFT(INDEX(FPL_Fixtures_Extract[],MATCH($A71,FPL_Fixtures_Extract[[Player]:[Player]],0),MATCH(FPL_Combined[[#Headers],[Gameweek 01]],FPL_Fixtures_Extract[#Headers],0)),LEN(INDEX(FPL_Fixtures_Extract[],MATCH($A71,FPL_Fixtures_Extract[[Player]:[Player]],0),MATCH(FPL_Combined[[#Headers],[Gameweek 01]],FPL_Fixtures_Extract[#Headers],0)))-4),Team_Key[[Full Name]:[Full Name]],0))&amp;RIGHT(INDEX(FPL_Fixtures_Extract[],MATCH($A71,FPL_Fixtures_Extract[[Player]:[Player]],0),MATCH(FPL_Combined[[#Headers],[Gameweek 01]],FPL_Fixtures_Extract[#Headers],0)),3))</f>
        <v>STK(A) 1-0</v>
      </c>
      <c r="C71" t="str">
        <f ca="1">IF(RIGHT(FPL_Combined[[#Headers],[Gameweek 02]],2)&lt;$B$622,INDEX(FPL_Results_Extract[Gameweek 02],MATCH($A71,FPL_Results_Extract[[Player]:[Player]],0)),INDEX(Team_Key[[Abbreviation]:[Abbreviation]],MATCH(LEFT(INDEX(FPL_Fixtures_Extract[],MATCH($A71,FPL_Fixtures_Extract[[Player]:[Player]],0),MATCH(FPL_Combined[[#Headers],[Gameweek 02]],FPL_Fixtures_Extract[#Headers],0)),LEN(INDEX(FPL_Fixtures_Extract[],MATCH($A71,FPL_Fixtures_Extract[[Player]:[Player]],0),MATCH(FPL_Combined[[#Headers],[Gameweek 02]],FPL_Fixtures_Extract[#Headers],0)))-4),Team_Key[[Full Name]:[Full Name]],0))&amp;RIGHT(INDEX(FPL_Fixtures_Extract[],MATCH($A71,FPL_Fixtures_Extract[[Player]:[Player]],0),MATCH(FPL_Combined[[#Headers],[Gameweek 02]],FPL_Fixtures_Extract[#Headers],0)),3))</f>
        <v>BOU(H) 1-0</v>
      </c>
      <c r="D71" t="str">
        <f ca="1">IF(RIGHT(FPL_Combined[[#Headers],[Gameweek 03]],2)&lt;$B$622,INDEX(FPL_Results_Extract[Gameweek 03],MATCH($A71,FPL_Results_Extract[[Player]:[Player]],0)),INDEX(Team_Key[[Abbreviation]:[Abbreviation]],MATCH(LEFT(INDEX(FPL_Fixtures_Extract[],MATCH($A71,FPL_Fixtures_Extract[[Player]:[Player]],0),MATCH(FPL_Combined[[#Headers],[Gameweek 03]],FPL_Fixtures_Extract[#Headers],0)),LEN(INDEX(FPL_Fixtures_Extract[],MATCH($A71,FPL_Fixtures_Extract[[Player]:[Player]],0),MATCH(FPL_Combined[[#Headers],[Gameweek 03]],FPL_Fixtures_Extract[#Headers],0)))-4),Team_Key[[Full Name]:[Full Name]],0))&amp;RIGHT(INDEX(FPL_Fixtures_Extract[],MATCH($A71,FPL_Fixtures_Extract[[Player]:[Player]],0),MATCH(FPL_Combined[[#Headers],[Gameweek 03]],FPL_Fixtures_Extract[#Headers],0)),3))</f>
        <v>ARS(A) 0-0</v>
      </c>
      <c r="E71" t="str">
        <f ca="1">IF(RIGHT(FPL_Combined[[#Headers],[Gameweek 04]],2)&lt;$B$622,INDEX(FPL_Results_Extract[Gameweek 04],MATCH($A71,FPL_Results_Extract[[Player]:[Player]],0)),INDEX(Team_Key[[Abbreviation]:[Abbreviation]],MATCH(LEFT(INDEX(FPL_Fixtures_Extract[],MATCH($A71,FPL_Fixtures_Extract[[Player]:[Player]],0),MATCH(FPL_Combined[[#Headers],[Gameweek 04]],FPL_Fixtures_Extract[#Headers],0)),LEN(INDEX(FPL_Fixtures_Extract[],MATCH($A71,FPL_Fixtures_Extract[[Player]:[Player]],0),MATCH(FPL_Combined[[#Headers],[Gameweek 04]],FPL_Fixtures_Extract[#Headers],0)))-4),Team_Key[[Full Name]:[Full Name]],0))&amp;RIGHT(INDEX(FPL_Fixtures_Extract[],MATCH($A71,FPL_Fixtures_Extract[[Player]:[Player]],0),MATCH(FPL_Combined[[#Headers],[Gameweek 04]],FPL_Fixtures_Extract[#Headers],0)),3))</f>
        <v>WHU(H) 0-3</v>
      </c>
      <c r="F71" t="str">
        <f ca="1">IF(RIGHT(FPL_Combined[[#Headers],[Gameweek 05]],2)&lt;$B$622,INDEX(FPL_Results_Extract[Gameweek 05],MATCH($A71,FPL_Results_Extract[[Player]:[Player]],0)),INDEX(Team_Key[[Abbreviation]:[Abbreviation]],MATCH(LEFT(INDEX(FPL_Fixtures_Extract[],MATCH($A71,FPL_Fixtures_Extract[[Player]:[Player]],0),MATCH(FPL_Combined[[#Headers],[Gameweek 05]],FPL_Fixtures_Extract[#Headers],0)),LEN(INDEX(FPL_Fixtures_Extract[],MATCH($A71,FPL_Fixtures_Extract[[Player]:[Player]],0),MATCH(FPL_Combined[[#Headers],[Gameweek 05]],FPL_Fixtures_Extract[#Headers],0)))-4),Team_Key[[Full Name]:[Full Name]],0))&amp;RIGHT(INDEX(FPL_Fixtures_Extract[],MATCH($A71,FPL_Fixtures_Extract[[Player]:[Player]],0),MATCH(FPL_Combined[[#Headers],[Gameweek 05]],FPL_Fixtures_Extract[#Headers],0)),3))</f>
        <v>MUN(A) 1-3</v>
      </c>
      <c r="G71" t="str">
        <f ca="1">IF(RIGHT(FPL_Combined[[#Headers],[Gameweek 06]],2)&lt;$B$622,INDEX(FPL_Results_Extract[Gameweek 06],MATCH($A71,FPL_Results_Extract[[Player]:[Player]],0)),INDEX(Team_Key[[Abbreviation]:[Abbreviation]],MATCH(LEFT(INDEX(FPL_Fixtures_Extract[],MATCH($A71,FPL_Fixtures_Extract[[Player]:[Player]],0),MATCH(FPL_Combined[[#Headers],[Gameweek 06]],FPL_Fixtures_Extract[#Headers],0)),LEN(INDEX(FPL_Fixtures_Extract[],MATCH($A71,FPL_Fixtures_Extract[[Player]:[Player]],0),MATCH(FPL_Combined[[#Headers],[Gameweek 06]],FPL_Fixtures_Extract[#Headers],0)))-4),Team_Key[[Full Name]:[Full Name]],0))&amp;RIGHT(INDEX(FPL_Fixtures_Extract[],MATCH($A71,FPL_Fixtures_Extract[[Player]:[Player]],0),MATCH(FPL_Combined[[#Headers],[Gameweek 06]],FPL_Fixtures_Extract[#Headers],0)),3))</f>
        <v>NOR(H) 1-1</v>
      </c>
      <c r="H71" t="str">
        <f ca="1">IF(RIGHT(FPL_Combined[[#Headers],[Gameweek 07]],2)&lt;$B$622,INDEX(FPL_Results_Extract[Gameweek 07],MATCH($A71,FPL_Results_Extract[[Player]:[Player]],0)),INDEX(Team_Key[[Abbreviation]:[Abbreviation]],MATCH(LEFT(INDEX(FPL_Fixtures_Extract[],MATCH($A71,FPL_Fixtures_Extract[[Player]:[Player]],0),MATCH(FPL_Combined[[#Headers],[Gameweek 07]],FPL_Fixtures_Extract[#Headers],0)),LEN(INDEX(FPL_Fixtures_Extract[],MATCH($A71,FPL_Fixtures_Extract[[Player]:[Player]],0),MATCH(FPL_Combined[[#Headers],[Gameweek 07]],FPL_Fixtures_Extract[#Headers],0)))-4),Team_Key[[Full Name]:[Full Name]],0))&amp;RIGHT(INDEX(FPL_Fixtures_Extract[],MATCH($A71,FPL_Fixtures_Extract[[Player]:[Player]],0),MATCH(FPL_Combined[[#Headers],[Gameweek 07]],FPL_Fixtures_Extract[#Headers],0)),3))</f>
        <v>AVL(H) 3-2</v>
      </c>
      <c r="I71" t="str">
        <f ca="1">IF(RIGHT(FPL_Combined[[#Headers],[Gameweek 08]],2)&lt;$B$622,INDEX(FPL_Results_Extract[Gameweek 08],MATCH($A71,FPL_Results_Extract[[Player]:[Player]],0)),INDEX(Team_Key[[Abbreviation]:[Abbreviation]],MATCH(LEFT(INDEX(FPL_Fixtures_Extract[],MATCH($A71,FPL_Fixtures_Extract[[Player]:[Player]],0),MATCH(FPL_Combined[[#Headers],[Gameweek 08]],FPL_Fixtures_Extract[#Headers],0)),LEN(INDEX(FPL_Fixtures_Extract[],MATCH($A71,FPL_Fixtures_Extract[[Player]:[Player]],0),MATCH(FPL_Combined[[#Headers],[Gameweek 08]],FPL_Fixtures_Extract[#Headers],0)))-4),Team_Key[[Full Name]:[Full Name]],0))&amp;RIGHT(INDEX(FPL_Fixtures_Extract[],MATCH($A71,FPL_Fixtures_Extract[[Player]:[Player]],0),MATCH(FPL_Combined[[#Headers],[Gameweek 08]],FPL_Fixtures_Extract[#Headers],0)),3))</f>
        <v>EVE(A) 1-1</v>
      </c>
      <c r="J71" t="str">
        <f ca="1">IF(RIGHT(FPL_Combined[[#Headers],[Gameweek 09]],2)&lt;$B$622,INDEX(FPL_Results_Extract[Gameweek 09],MATCH($A71,FPL_Results_Extract[[Player]:[Player]],0)),INDEX(Team_Key[[Abbreviation]:[Abbreviation]],MATCH(LEFT(INDEX(FPL_Fixtures_Extract[],MATCH($A71,FPL_Fixtures_Extract[[Player]:[Player]],0),MATCH(FPL_Combined[[#Headers],[Gameweek 09]],FPL_Fixtures_Extract[#Headers],0)),LEN(INDEX(FPL_Fixtures_Extract[],MATCH($A71,FPL_Fixtures_Extract[[Player]:[Player]],0),MATCH(FPL_Combined[[#Headers],[Gameweek 09]],FPL_Fixtures_Extract[#Headers],0)))-4),Team_Key[[Full Name]:[Full Name]],0))&amp;RIGHT(INDEX(FPL_Fixtures_Extract[],MATCH($A71,FPL_Fixtures_Extract[[Player]:[Player]],0),MATCH(FPL_Combined[[#Headers],[Gameweek 09]],FPL_Fixtures_Extract[#Headers],0)),3))</f>
        <v>TOT(A) 0-0</v>
      </c>
      <c r="K71" t="str">
        <f ca="1">IF(RIGHT(FPL_Combined[[#Headers],[Gameweek 10]],2)&lt;$B$622,INDEX(FPL_Results_Extract[Gameweek 10],MATCH($A71,FPL_Results_Extract[[Player]:[Player]],0)),INDEX(Team_Key[[Abbreviation]:[Abbreviation]],MATCH(LEFT(INDEX(FPL_Fixtures_Extract[],MATCH($A71,FPL_Fixtures_Extract[[Player]:[Player]],0),MATCH(FPL_Combined[[#Headers],[Gameweek 10]],FPL_Fixtures_Extract[#Headers],0)),LEN(INDEX(FPL_Fixtures_Extract[],MATCH($A71,FPL_Fixtures_Extract[[Player]:[Player]],0),MATCH(FPL_Combined[[#Headers],[Gameweek 10]],FPL_Fixtures_Extract[#Headers],0)))-4),Team_Key[[Full Name]:[Full Name]],0))&amp;RIGHT(INDEX(FPL_Fixtures_Extract[],MATCH($A71,FPL_Fixtures_Extract[[Player]:[Player]],0),MATCH(FPL_Combined[[#Headers],[Gameweek 10]],FPL_Fixtures_Extract[#Headers],0)),3))</f>
        <v>SOU(H) 1-1</v>
      </c>
      <c r="L71" t="str">
        <f ca="1">IF(RIGHT(FPL_Combined[[#Headers],[Gameweek 11]],2)&lt;$B$622,INDEX(FPL_Results_Extract[Gameweek 11],MATCH($A71,FPL_Results_Extract[[Player]:[Player]],0)),INDEX(Team_Key[[Abbreviation]:[Abbreviation]],MATCH(LEFT(INDEX(FPL_Fixtures_Extract[],MATCH($A71,FPL_Fixtures_Extract[[Player]:[Player]],0),MATCH(FPL_Combined[[#Headers],[Gameweek 11]],FPL_Fixtures_Extract[#Headers],0)),LEN(INDEX(FPL_Fixtures_Extract[],MATCH($A71,FPL_Fixtures_Extract[[Player]:[Player]],0),MATCH(FPL_Combined[[#Headers],[Gameweek 11]],FPL_Fixtures_Extract[#Headers],0)))-4),Team_Key[[Full Name]:[Full Name]],0))&amp;RIGHT(INDEX(FPL_Fixtures_Extract[],MATCH($A71,FPL_Fixtures_Extract[[Player]:[Player]],0),MATCH(FPL_Combined[[#Headers],[Gameweek 11]],FPL_Fixtures_Extract[#Headers],0)),3))</f>
        <v>CHE(A) 3-1</v>
      </c>
      <c r="M71" t="str">
        <f ca="1">IF(RIGHT(FPL_Combined[[#Headers],[Gameweek 12]],2)&lt;$B$622,INDEX(FPL_Results_Extract[Gameweek 12],MATCH($A71,FPL_Results_Extract[[Player]:[Player]],0)),INDEX(Team_Key[[Abbreviation]:[Abbreviation]],MATCH(LEFT(INDEX(FPL_Fixtures_Extract[],MATCH($A71,FPL_Fixtures_Extract[[Player]:[Player]],0),MATCH(FPL_Combined[[#Headers],[Gameweek 12]],FPL_Fixtures_Extract[#Headers],0)),LEN(INDEX(FPL_Fixtures_Extract[],MATCH($A71,FPL_Fixtures_Extract[[Player]:[Player]],0),MATCH(FPL_Combined[[#Headers],[Gameweek 12]],FPL_Fixtures_Extract[#Headers],0)))-4),Team_Key[[Full Name]:[Full Name]],0))&amp;RIGHT(INDEX(FPL_Fixtures_Extract[],MATCH($A71,FPL_Fixtures_Extract[[Player]:[Player]],0),MATCH(FPL_Combined[[#Headers],[Gameweek 12]],FPL_Fixtures_Extract[#Headers],0)),3))</f>
        <v>CRY(H) 1-2</v>
      </c>
      <c r="N71" t="str">
        <f ca="1">IF(RIGHT(FPL_Combined[[#Headers],[Gameweek 13]],2)&lt;$B$622,INDEX(FPL_Results_Extract[Gameweek 13],MATCH($A71,FPL_Results_Extract[[Player]:[Player]],0)),INDEX(Team_Key[[Abbreviation]:[Abbreviation]],MATCH(LEFT(INDEX(FPL_Fixtures_Extract[],MATCH($A71,FPL_Fixtures_Extract[[Player]:[Player]],0),MATCH(FPL_Combined[[#Headers],[Gameweek 13]],FPL_Fixtures_Extract[#Headers],0)),LEN(INDEX(FPL_Fixtures_Extract[],MATCH($A71,FPL_Fixtures_Extract[[Player]:[Player]],0),MATCH(FPL_Combined[[#Headers],[Gameweek 13]],FPL_Fixtures_Extract[#Headers],0)))-4),Team_Key[[Full Name]:[Full Name]],0))&amp;RIGHT(INDEX(FPL_Fixtures_Extract[],MATCH($A71,FPL_Fixtures_Extract[[Player]:[Player]],0),MATCH(FPL_Combined[[#Headers],[Gameweek 13]],FPL_Fixtures_Extract[#Headers],0)),3))</f>
        <v>MCI(A) 4-1</v>
      </c>
      <c r="O71" t="str">
        <f ca="1">IF(RIGHT(FPL_Combined[[#Headers],[Gameweek 14]],2)&lt;$B$622,INDEX(FPL_Results_Extract[Gameweek 14],MATCH($A71,FPL_Results_Extract[[Player]:[Player]],0)),INDEX(Team_Key[[Abbreviation]:[Abbreviation]],MATCH(LEFT(INDEX(FPL_Fixtures_Extract[],MATCH($A71,FPL_Fixtures_Extract[[Player]:[Player]],0),MATCH(FPL_Combined[[#Headers],[Gameweek 14]],FPL_Fixtures_Extract[#Headers],0)),LEN(INDEX(FPL_Fixtures_Extract[],MATCH($A71,FPL_Fixtures_Extract[[Player]:[Player]],0),MATCH(FPL_Combined[[#Headers],[Gameweek 14]],FPL_Fixtures_Extract[#Headers],0)))-4),Team_Key[[Full Name]:[Full Name]],0))&amp;RIGHT(INDEX(FPL_Fixtures_Extract[],MATCH($A71,FPL_Fixtures_Extract[[Player]:[Player]],0),MATCH(FPL_Combined[[#Headers],[Gameweek 14]],FPL_Fixtures_Extract[#Headers],0)),3))</f>
        <v>SWA(H) 1-0</v>
      </c>
      <c r="P71" t="str">
        <f ca="1">IF(RIGHT(FPL_Combined[[#Headers],[Gameweek 15]],2)&lt;$B$622,INDEX(FPL_Results_Extract[Gameweek 15],MATCH($A71,FPL_Results_Extract[[Player]:[Player]],0)),INDEX(Team_Key[[Abbreviation]:[Abbreviation]],MATCH(LEFT(INDEX(FPL_Fixtures_Extract[],MATCH($A71,FPL_Fixtures_Extract[[Player]:[Player]],0),MATCH(FPL_Combined[[#Headers],[Gameweek 15]],FPL_Fixtures_Extract[#Headers],0)),LEN(INDEX(FPL_Fixtures_Extract[],MATCH($A71,FPL_Fixtures_Extract[[Player]:[Player]],0),MATCH(FPL_Combined[[#Headers],[Gameweek 15]],FPL_Fixtures_Extract[#Headers],0)))-4),Team_Key[[Full Name]:[Full Name]],0))&amp;RIGHT(INDEX(FPL_Fixtures_Extract[],MATCH($A71,FPL_Fixtures_Extract[[Player]:[Player]],0),MATCH(FPL_Combined[[#Headers],[Gameweek 15]],FPL_Fixtures_Extract[#Headers],0)),3))</f>
        <v>NEW(A) 0-2</v>
      </c>
      <c r="Q71" t="str">
        <f ca="1">IF(RIGHT(FPL_Combined[[#Headers],[Gameweek 16]],2)&lt;$B$622,INDEX(FPL_Results_Extract[Gameweek 16],MATCH($A71,FPL_Results_Extract[[Player]:[Player]],0)),INDEX(Team_Key[[Abbreviation]:[Abbreviation]],MATCH(LEFT(INDEX(FPL_Fixtures_Extract[],MATCH($A71,FPL_Fixtures_Extract[[Player]:[Player]],0),MATCH(FPL_Combined[[#Headers],[Gameweek 16]],FPL_Fixtures_Extract[#Headers],0)),LEN(INDEX(FPL_Fixtures_Extract[],MATCH($A71,FPL_Fixtures_Extract[[Player]:[Player]],0),MATCH(FPL_Combined[[#Headers],[Gameweek 16]],FPL_Fixtures_Extract[#Headers],0)))-4),Team_Key[[Full Name]:[Full Name]],0))&amp;RIGHT(INDEX(FPL_Fixtures_Extract[],MATCH($A71,FPL_Fixtures_Extract[[Player]:[Player]],0),MATCH(FPL_Combined[[#Headers],[Gameweek 16]],FPL_Fixtures_Extract[#Headers],0)),3))</f>
        <v>WBA(H) 2-2</v>
      </c>
      <c r="R71" t="str">
        <f ca="1">IF(RIGHT(FPL_Combined[[#Headers],[Gameweek 17]],2)&lt;$B$622,INDEX(FPL_Results_Extract[Gameweek 17],MATCH($A71,FPL_Results_Extract[[Player]:[Player]],0)),INDEX(Team_Key[[Abbreviation]:[Abbreviation]],MATCH(LEFT(INDEX(FPL_Fixtures_Extract[],MATCH($A71,FPL_Fixtures_Extract[[Player]:[Player]],0),MATCH(FPL_Combined[[#Headers],[Gameweek 17]],FPL_Fixtures_Extract[#Headers],0)),LEN(INDEX(FPL_Fixtures_Extract[],MATCH($A71,FPL_Fixtures_Extract[[Player]:[Player]],0),MATCH(FPL_Combined[[#Headers],[Gameweek 17]],FPL_Fixtures_Extract[#Headers],0)))-4),Team_Key[[Full Name]:[Full Name]],0))&amp;RIGHT(INDEX(FPL_Fixtures_Extract[],MATCH($A71,FPL_Fixtures_Extract[[Player]:[Player]],0),MATCH(FPL_Combined[[#Headers],[Gameweek 17]],FPL_Fixtures_Extract[#Headers],0)),3))</f>
        <v>WAT(A) 0-3</v>
      </c>
      <c r="S71" t="str">
        <f ca="1">IF(RIGHT(FPL_Combined[[#Headers],[Gameweek 18]],2)&lt;$B$622,INDEX(FPL_Results_Extract[Gameweek 18],MATCH($A71,FPL_Results_Extract[[Player]:[Player]],0)),INDEX(Team_Key[[Abbreviation]:[Abbreviation]],MATCH(LEFT(INDEX(FPL_Fixtures_Extract[],MATCH($A71,FPL_Fixtures_Extract[[Player]:[Player]],0),MATCH(FPL_Combined[[#Headers],[Gameweek 18]],FPL_Fixtures_Extract[#Headers],0)),LEN(INDEX(FPL_Fixtures_Extract[],MATCH($A71,FPL_Fixtures_Extract[[Player]:[Player]],0),MATCH(FPL_Combined[[#Headers],[Gameweek 18]],FPL_Fixtures_Extract[#Headers],0)))-4),Team_Key[[Full Name]:[Full Name]],0))&amp;RIGHT(INDEX(FPL_Fixtures_Extract[],MATCH($A71,FPL_Fixtures_Extract[[Player]:[Player]],0),MATCH(FPL_Combined[[#Headers],[Gameweek 18]],FPL_Fixtures_Extract[#Headers],0)),3))</f>
        <v>LEI(H) 1-0</v>
      </c>
      <c r="T71" t="str">
        <f ca="1">IF(RIGHT(FPL_Combined[[#Headers],[Gameweek 19]],2)&lt;$B$622,INDEX(FPL_Results_Extract[Gameweek 19],MATCH($A71,FPL_Results_Extract[[Player]:[Player]],0)),INDEX(Team_Key[[Abbreviation]:[Abbreviation]],MATCH(LEFT(INDEX(FPL_Fixtures_Extract[],MATCH($A71,FPL_Fixtures_Extract[[Player]:[Player]],0),MATCH(FPL_Combined[[#Headers],[Gameweek 19]],FPL_Fixtures_Extract[#Headers],0)),LEN(INDEX(FPL_Fixtures_Extract[],MATCH($A71,FPL_Fixtures_Extract[[Player]:[Player]],0),MATCH(FPL_Combined[[#Headers],[Gameweek 19]],FPL_Fixtures_Extract[#Headers],0)))-4),Team_Key[[Full Name]:[Full Name]],0))&amp;RIGHT(INDEX(FPL_Fixtures_Extract[],MATCH($A71,FPL_Fixtures_Extract[[Player]:[Player]],0),MATCH(FPL_Combined[[#Headers],[Gameweek 19]],FPL_Fixtures_Extract[#Headers],0)),3))</f>
        <v>SUN(A) 1-0</v>
      </c>
      <c r="U71" t="str">
        <f ca="1">IF(RIGHT(FPL_Combined[[#Headers],[Gameweek 20]],2)&lt;$B$622,INDEX(FPL_Results_Extract[Gameweek 20],MATCH($A71,FPL_Results_Extract[[Player]:[Player]],0)),INDEX(Team_Key[[Abbreviation]:[Abbreviation]],MATCH(LEFT(INDEX(FPL_Fixtures_Extract[],MATCH($A71,FPL_Fixtures_Extract[[Player]:[Player]],0),MATCH(FPL_Combined[[#Headers],[Gameweek 20]],FPL_Fixtures_Extract[#Headers],0)),LEN(INDEX(FPL_Fixtures_Extract[],MATCH($A71,FPL_Fixtures_Extract[[Player]:[Player]],0),MATCH(FPL_Combined[[#Headers],[Gameweek 20]],FPL_Fixtures_Extract[#Headers],0)))-4),Team_Key[[Full Name]:[Full Name]],0))&amp;RIGHT(INDEX(FPL_Fixtures_Extract[],MATCH($A71,FPL_Fixtures_Extract[[Player]:[Player]],0),MATCH(FPL_Combined[[#Headers],[Gameweek 20]],FPL_Fixtures_Extract[#Headers],0)),3))</f>
        <v>WHU(A) 0-2</v>
      </c>
      <c r="V71" t="str">
        <f ca="1">IF(RIGHT(FPL_Combined[[#Headers],[Gameweek 21]],2)&lt;$B$622,INDEX(FPL_Results_Extract[Gameweek 21],MATCH($A71,FPL_Results_Extract[[Player]:[Player]],0)),INDEX(Team_Key[[Abbreviation]:[Abbreviation]],MATCH(LEFT(INDEX(FPL_Fixtures_Extract[],MATCH($A71,FPL_Fixtures_Extract[[Player]:[Player]],0),MATCH(FPL_Combined[[#Headers],[Gameweek 21]],FPL_Fixtures_Extract[#Headers],0)),LEN(INDEX(FPL_Fixtures_Extract[],MATCH($A71,FPL_Fixtures_Extract[[Player]:[Player]],0),MATCH(FPL_Combined[[#Headers],[Gameweek 21]],FPL_Fixtures_Extract[#Headers],0)))-4),Team_Key[[Full Name]:[Full Name]],0))&amp;RIGHT(INDEX(FPL_Fixtures_Extract[],MATCH($A71,FPL_Fixtures_Extract[[Player]:[Player]],0),MATCH(FPL_Combined[[#Headers],[Gameweek 21]],FPL_Fixtures_Extract[#Headers],0)),3))</f>
        <v>ARS(H) 3-3</v>
      </c>
      <c r="W71" t="str">
        <f ca="1">IF(RIGHT(FPL_Combined[[#Headers],[Gameweek 22]],2)&lt;$B$622,INDEX(FPL_Results_Extract[Gameweek 22],MATCH($A71,FPL_Results_Extract[[Player]:[Player]],0)),INDEX(Team_Key[[Abbreviation]:[Abbreviation]],MATCH(LEFT(INDEX(FPL_Fixtures_Extract[],MATCH($A71,FPL_Fixtures_Extract[[Player]:[Player]],0),MATCH(FPL_Combined[[#Headers],[Gameweek 22]],FPL_Fixtures_Extract[#Headers],0)),LEN(INDEX(FPL_Fixtures_Extract[],MATCH($A71,FPL_Fixtures_Extract[[Player]:[Player]],0),MATCH(FPL_Combined[[#Headers],[Gameweek 22]],FPL_Fixtures_Extract[#Headers],0)))-4),Team_Key[[Full Name]:[Full Name]],0))&amp;RIGHT(INDEX(FPL_Fixtures_Extract[],MATCH($A71,FPL_Fixtures_Extract[[Player]:[Player]],0),MATCH(FPL_Combined[[#Headers],[Gameweek 22]],FPL_Fixtures_Extract[#Headers],0)),3))</f>
        <v>MUN(H) 0-1</v>
      </c>
      <c r="X71" t="str">
        <f ca="1">IF(RIGHT(FPL_Combined[[#Headers],[Gameweek 23]],2)&lt;$B$622,INDEX(FPL_Results_Extract[Gameweek 23],MATCH($A71,FPL_Results_Extract[[Player]:[Player]],0)),INDEX(Team_Key[[Abbreviation]:[Abbreviation]],MATCH(LEFT(INDEX(FPL_Fixtures_Extract[],MATCH($A71,FPL_Fixtures_Extract[[Player]:[Player]],0),MATCH(FPL_Combined[[#Headers],[Gameweek 23]],FPL_Fixtures_Extract[#Headers],0)),LEN(INDEX(FPL_Fixtures_Extract[],MATCH($A71,FPL_Fixtures_Extract[[Player]:[Player]],0),MATCH(FPL_Combined[[#Headers],[Gameweek 23]],FPL_Fixtures_Extract[#Headers],0)))-4),Team_Key[[Full Name]:[Full Name]],0))&amp;RIGHT(INDEX(FPL_Fixtures_Extract[],MATCH($A71,FPL_Fixtures_Extract[[Player]:[Player]],0),MATCH(FPL_Combined[[#Headers],[Gameweek 23]],FPL_Fixtures_Extract[#Headers],0)),3))</f>
        <v>NOR(A) 5-4</v>
      </c>
      <c r="Y71" t="str">
        <f ca="1">IF(RIGHT(FPL_Combined[[#Headers],[Gameweek 24]],2)&lt;$B$622,INDEX(FPL_Results_Extract[Team],MATCH($A71,FPL_Results_Extract[[Player]:[Player]],0)),INDEX(Team_Key[[Abbreviation]:[Abbreviation]],MATCH(LEFT(INDEX(FPL_Fixtures_Extract[],MATCH($A71,FPL_Fixtures_Extract[[Player]:[Player]],0),MATCH(FPL_Combined[[#Headers],[Gameweek 24]],FPL_Fixtures_Extract[#Headers],0)),LEN(INDEX(FPL_Fixtures_Extract[],MATCH($A71,FPL_Fixtures_Extract[[Player]:[Player]],0),MATCH(FPL_Combined[[#Headers],[Gameweek 24]],FPL_Fixtures_Extract[#Headers],0)))-4),Team_Key[[Full Name]:[Full Name]],0))&amp;RIGHT(INDEX(FPL_Fixtures_Extract[],MATCH($A71,FPL_Fixtures_Extract[[Player]:[Player]],0),MATCH(FPL_Combined[[#Headers],[Gameweek 24]],FPL_Fixtures_Extract[#Headers],0)),3))</f>
        <v>LIV</v>
      </c>
      <c r="Z71" t="str">
        <f ca="1">IF(RIGHT(FPL_Combined[[#Headers],[Gameweek 25]],2)&lt;$B$622,INDEX(FPL_Results_Extract[Player],MATCH($A71,FPL_Results_Extract[[Player]:[Player]],0)),INDEX(Team_Key[[Abbreviation]:[Abbreviation]],MATCH(LEFT(INDEX(FPL_Fixtures_Extract[],MATCH($A71,FPL_Fixtures_Extract[[Player]:[Player]],0),MATCH(FPL_Combined[[#Headers],[Gameweek 25]],FPL_Fixtures_Extract[#Headers],0)),LEN(INDEX(FPL_Fixtures_Extract[],MATCH($A71,FPL_Fixtures_Extract[[Player]:[Player]],0),MATCH(FPL_Combined[[#Headers],[Gameweek 25]],FPL_Fixtures_Extract[#Headers],0)))-4),Team_Key[[Full Name]:[Full Name]],0))&amp;RIGHT(INDEX(FPL_Fixtures_Extract[],MATCH($A71,FPL_Fixtures_Extract[[Player]:[Player]],0),MATCH(FPL_Combined[[#Headers],[Gameweek 25]],FPL_Fixtures_Extract[#Headers],0)),3))</f>
        <v>Bogdan</v>
      </c>
      <c r="AA71" t="str">
        <f ca="1">IF(RIGHT(FPL_Combined[[#Headers],[Gameweek 26]],2)&lt;$B$622,INDEX(FPL_Results_Extract[Gameweek 01],MATCH($A71,FPL_Results_Extract[[Player]:[Player]],0)),INDEX(Team_Key[[Abbreviation]:[Abbreviation]],MATCH(LEFT(INDEX(FPL_Fixtures_Extract[],MATCH($A71,FPL_Fixtures_Extract[[Player]:[Player]],0),MATCH(FPL_Combined[[#Headers],[Gameweek 26]],FPL_Fixtures_Extract[#Headers],0)),LEN(INDEX(FPL_Fixtures_Extract[],MATCH($A71,FPL_Fixtures_Extract[[Player]:[Player]],0),MATCH(FPL_Combined[[#Headers],[Gameweek 26]],FPL_Fixtures_Extract[#Headers],0)))-4),Team_Key[[Full Name]:[Full Name]],0))&amp;RIGHT(INDEX(FPL_Fixtures_Extract[],MATCH($A71,FPL_Fixtures_Extract[[Player]:[Player]],0),MATCH(FPL_Combined[[#Headers],[Gameweek 26]],FPL_Fixtures_Extract[#Headers],0)),3))</f>
        <v>STK(A) 1-0</v>
      </c>
      <c r="AB71" t="str">
        <f ca="1">IF(RIGHT(FPL_Combined[[#Headers],[Gameweek 27]],2)&lt;$B$622,INDEX(FPL_Results_Extract[Gameweek 02],MATCH($A71,FPL_Results_Extract[[Player]:[Player]],0)),INDEX(Team_Key[[Abbreviation]:[Abbreviation]],MATCH(LEFT(INDEX(FPL_Fixtures_Extract[],MATCH($A71,FPL_Fixtures_Extract[[Player]:[Player]],0),MATCH(FPL_Combined[[#Headers],[Gameweek 27]],FPL_Fixtures_Extract[#Headers],0)),LEN(INDEX(FPL_Fixtures_Extract[],MATCH($A71,FPL_Fixtures_Extract[[Player]:[Player]],0),MATCH(FPL_Combined[[#Headers],[Gameweek 27]],FPL_Fixtures_Extract[#Headers],0)))-4),Team_Key[[Full Name]:[Full Name]],0))&amp;RIGHT(INDEX(FPL_Fixtures_Extract[],MATCH($A71,FPL_Fixtures_Extract[[Player]:[Player]],0),MATCH(FPL_Combined[[#Headers],[Gameweek 27]],FPL_Fixtures_Extract[#Headers],0)),3))</f>
        <v>BOU(H) 1-0</v>
      </c>
      <c r="AC71" t="str">
        <f ca="1">IF(RIGHT(FPL_Combined[[#Headers],[Gameweek 28]],2)&lt;$B$622,INDEX(FPL_Results_Extract[Gameweek 03],MATCH($A71,FPL_Results_Extract[[Player]:[Player]],0)),INDEX(Team_Key[[Abbreviation]:[Abbreviation]],MATCH(LEFT(INDEX(FPL_Fixtures_Extract[],MATCH($A71,FPL_Fixtures_Extract[[Player]:[Player]],0),MATCH(FPL_Combined[[#Headers],[Gameweek 28]],FPL_Fixtures_Extract[#Headers],0)),LEN(INDEX(FPL_Fixtures_Extract[],MATCH($A71,FPL_Fixtures_Extract[[Player]:[Player]],0),MATCH(FPL_Combined[[#Headers],[Gameweek 28]],FPL_Fixtures_Extract[#Headers],0)))-4),Team_Key[[Full Name]:[Full Name]],0))&amp;RIGHT(INDEX(FPL_Fixtures_Extract[],MATCH($A71,FPL_Fixtures_Extract[[Player]:[Player]],0),MATCH(FPL_Combined[[#Headers],[Gameweek 28]],FPL_Fixtures_Extract[#Headers],0)),3))</f>
        <v>ARS(A) 0-0</v>
      </c>
      <c r="AD71" t="str">
        <f ca="1">IF(RIGHT(FPL_Combined[[#Headers],[Gameweek 29]],2)&lt;$B$622,INDEX(FPL_Results_Extract[Gameweek 04],MATCH($A71,FPL_Results_Extract[[Player]:[Player]],0)),INDEX(Team_Key[[Abbreviation]:[Abbreviation]],MATCH(LEFT(INDEX(FPL_Fixtures_Extract[],MATCH($A71,FPL_Fixtures_Extract[[Player]:[Player]],0),MATCH(FPL_Combined[[#Headers],[Gameweek 29]],FPL_Fixtures_Extract[#Headers],0)),LEN(INDEX(FPL_Fixtures_Extract[],MATCH($A71,FPL_Fixtures_Extract[[Player]:[Player]],0),MATCH(FPL_Combined[[#Headers],[Gameweek 29]],FPL_Fixtures_Extract[#Headers],0)))-4),Team_Key[[Full Name]:[Full Name]],0))&amp;RIGHT(INDEX(FPL_Fixtures_Extract[],MATCH($A71,FPL_Fixtures_Extract[[Player]:[Player]],0),MATCH(FPL_Combined[[#Headers],[Gameweek 29]],FPL_Fixtures_Extract[#Headers],0)),3))</f>
        <v>CRY(A)</v>
      </c>
      <c r="AE71" t="e">
        <f ca="1">IF(RIGHT(FPL_Combined[[#Headers],[Gameweek 30]],2)&lt;$B$622,INDEX(FPL_Results_Extract[Gameweek 05],MATCH($A71,FPL_Results_Extract[[Player]:[Player]],0)),INDEX(Team_Key[[Abbreviation]:[Abbreviation]],MATCH(LEFT(INDEX(FPL_Fixtures_Extract[],MATCH($A71,FPL_Fixtures_Extract[[Player]:[Player]],0),MATCH(FPL_Combined[[#Headers],[Gameweek 30]],FPL_Fixtures_Extract[#Headers],0)),LEN(INDEX(FPL_Fixtures_Extract[],MATCH($A71,FPL_Fixtures_Extract[[Player]:[Player]],0),MATCH(FPL_Combined[[#Headers],[Gameweek 30]],FPL_Fixtures_Extract[#Headers],0)))-4),Team_Key[[Full Name]:[Full Name]],0))&amp;RIGHT(INDEX(FPL_Fixtures_Extract[],MATCH($A71,FPL_Fixtures_Extract[[Player]:[Player]],0),MATCH(FPL_Combined[[#Headers],[Gameweek 30]],FPL_Fixtures_Extract[#Headers],0)),3))</f>
        <v>#VALUE!</v>
      </c>
      <c r="AF71" t="str">
        <f ca="1">IF(RIGHT(FPL_Combined[[#Headers],[Gameweek 31]],2)&lt;$B$622,INDEX(FPL_Results_Extract[Gameweek 06],MATCH($A71,FPL_Results_Extract[[Player]:[Player]],0)),INDEX(Team_Key[[Abbreviation]:[Abbreviation]],MATCH(LEFT(INDEX(FPL_Fixtures_Extract[],MATCH($A71,FPL_Fixtures_Extract[[Player]:[Player]],0),MATCH(FPL_Combined[[#Headers],[Gameweek 31]],FPL_Fixtures_Extract[#Headers],0)),LEN(INDEX(FPL_Fixtures_Extract[],MATCH($A71,FPL_Fixtures_Extract[[Player]:[Player]],0),MATCH(FPL_Combined[[#Headers],[Gameweek 31]],FPL_Fixtures_Extract[#Headers],0)))-4),Team_Key[[Full Name]:[Full Name]],0))&amp;RIGHT(INDEX(FPL_Fixtures_Extract[],MATCH($A71,FPL_Fixtures_Extract[[Player]:[Player]],0),MATCH(FPL_Combined[[#Headers],[Gameweek 31]],FPL_Fixtures_Extract[#Headers],0)),3))</f>
        <v>SOU(A)</v>
      </c>
      <c r="AG71" t="str">
        <f ca="1">IF(RIGHT(FPL_Combined[[#Headers],[Gameweek 32]],2)&lt;$B$622,INDEX(FPL_Results_Extract[Gameweek 07],MATCH($A71,FPL_Results_Extract[[Player]:[Player]],0)),INDEX(Team_Key[[Abbreviation]:[Abbreviation]],MATCH(LEFT(INDEX(FPL_Fixtures_Extract[],MATCH($A71,FPL_Fixtures_Extract[[Player]:[Player]],0),MATCH(FPL_Combined[[#Headers],[Gameweek 32]],FPL_Fixtures_Extract[#Headers],0)),LEN(INDEX(FPL_Fixtures_Extract[],MATCH($A71,FPL_Fixtures_Extract[[Player]:[Player]],0),MATCH(FPL_Combined[[#Headers],[Gameweek 32]],FPL_Fixtures_Extract[#Headers],0)))-4),Team_Key[[Full Name]:[Full Name]],0))&amp;RIGHT(INDEX(FPL_Fixtures_Extract[],MATCH($A71,FPL_Fixtures_Extract[[Player]:[Player]],0),MATCH(FPL_Combined[[#Headers],[Gameweek 32]],FPL_Fixtures_Extract[#Headers],0)),3))</f>
        <v>TOT(H)</v>
      </c>
      <c r="AH71" t="str">
        <f ca="1">IF(RIGHT(FPL_Combined[[#Headers],[Gameweek 33]],2)&lt;$B$622,INDEX(FPL_Results_Extract[Gameweek 08],MATCH($A71,FPL_Results_Extract[[Player]:[Player]],0)),INDEX(Team_Key[[Abbreviation]:[Abbreviation]],MATCH(LEFT(INDEX(FPL_Fixtures_Extract[],MATCH($A71,FPL_Fixtures_Extract[[Player]:[Player]],0),MATCH(FPL_Combined[[#Headers],[Gameweek 33]],FPL_Fixtures_Extract[#Headers],0)),LEN(INDEX(FPL_Fixtures_Extract[],MATCH($A71,FPL_Fixtures_Extract[[Player]:[Player]],0),MATCH(FPL_Combined[[#Headers],[Gameweek 33]],FPL_Fixtures_Extract[#Headers],0)))-4),Team_Key[[Full Name]:[Full Name]],0))&amp;RIGHT(INDEX(FPL_Fixtures_Extract[],MATCH($A71,FPL_Fixtures_Extract[[Player]:[Player]],0),MATCH(FPL_Combined[[#Headers],[Gameweek 33]],FPL_Fixtures_Extract[#Headers],0)),3))</f>
        <v>STK(H)</v>
      </c>
      <c r="AI71" t="str">
        <f ca="1">IF(RIGHT(FPL_Combined[[#Headers],[Gameweek 34]],2)&lt;$B$622,INDEX(FPL_Results_Extract[Gameweek 09],MATCH($A71,FPL_Results_Extract[[Player]:[Player]],0)),INDEX(Team_Key[[Abbreviation]:[Abbreviation]],MATCH(LEFT(INDEX(FPL_Fixtures_Extract[],MATCH($A71,FPL_Fixtures_Extract[[Player]:[Player]],0),MATCH(FPL_Combined[[#Headers],[Gameweek 34]],FPL_Fixtures_Extract[#Headers],0)),LEN(INDEX(FPL_Fixtures_Extract[],MATCH($A71,FPL_Fixtures_Extract[[Player]:[Player]],0),MATCH(FPL_Combined[[#Headers],[Gameweek 34]],FPL_Fixtures_Extract[#Headers],0)))-4),Team_Key[[Full Name]:[Full Name]],0))&amp;RIGHT(INDEX(FPL_Fixtures_Extract[],MATCH($A71,FPL_Fixtures_Extract[[Player]:[Player]],0),MATCH(FPL_Combined[[#Headers],[Gameweek 34]],FPL_Fixtures_Extract[#Headers],0)),3))</f>
        <v>BOU(A)</v>
      </c>
      <c r="AJ71" t="str">
        <f ca="1">IF(RIGHT(FPL_Combined[[#Headers],[Gameweek 35]],2)&lt;$B$622,INDEX(FPL_Results_Extract[Gameweek 10],MATCH($A71,FPL_Results_Extract[[Player]:[Player]],0)),INDEX(Team_Key[[Abbreviation]:[Abbreviation]],MATCH(LEFT(INDEX(FPL_Fixtures_Extract[],MATCH($A71,FPL_Fixtures_Extract[[Player]:[Player]],0),MATCH(FPL_Combined[[#Headers],[Gameweek 35]],FPL_Fixtures_Extract[#Headers],0)),LEN(INDEX(FPL_Fixtures_Extract[],MATCH($A71,FPL_Fixtures_Extract[[Player]:[Player]],0),MATCH(FPL_Combined[[#Headers],[Gameweek 35]],FPL_Fixtures_Extract[#Headers],0)))-4),Team_Key[[Full Name]:[Full Name]],0))&amp;RIGHT(INDEX(FPL_Fixtures_Extract[],MATCH($A71,FPL_Fixtures_Extract[[Player]:[Player]],0),MATCH(FPL_Combined[[#Headers],[Gameweek 35]],FPL_Fixtures_Extract[#Headers],0)),3))</f>
        <v>NEW(H)</v>
      </c>
      <c r="AK71" t="str">
        <f ca="1">IF(RIGHT(FPL_Combined[[#Headers],[Gameweek 36]],2)&lt;$B$622,INDEX(FPL_Results_Extract[Gameweek 11],MATCH($A71,FPL_Results_Extract[[Player]:[Player]],0)),INDEX(Team_Key[[Abbreviation]:[Abbreviation]],MATCH(LEFT(INDEX(FPL_Fixtures_Extract[],MATCH($A71,FPL_Fixtures_Extract[[Player]:[Player]],0),MATCH(FPL_Combined[[#Headers],[Gameweek 36]],FPL_Fixtures_Extract[#Headers],0)),LEN(INDEX(FPL_Fixtures_Extract[],MATCH($A71,FPL_Fixtures_Extract[[Player]:[Player]],0),MATCH(FPL_Combined[[#Headers],[Gameweek 36]],FPL_Fixtures_Extract[#Headers],0)))-4),Team_Key[[Full Name]:[Full Name]],0))&amp;RIGHT(INDEX(FPL_Fixtures_Extract[],MATCH($A71,FPL_Fixtures_Extract[[Player]:[Player]],0),MATCH(FPL_Combined[[#Headers],[Gameweek 36]],FPL_Fixtures_Extract[#Headers],0)),3))</f>
        <v>SWA(A)</v>
      </c>
      <c r="AL71" t="str">
        <f ca="1">IF(RIGHT(FPL_Combined[[#Headers],[Gameweek 37]],2)&lt;$B$622,INDEX(FPL_Results_Extract[Gameweek 12],MATCH($A71,FPL_Results_Extract[[Player]:[Player]],0)),INDEX(Team_Key[[Abbreviation]:[Abbreviation]],MATCH(LEFT(INDEX(FPL_Fixtures_Extract[],MATCH($A71,FPL_Fixtures_Extract[[Player]:[Player]],0),MATCH(FPL_Combined[[#Headers],[Gameweek 37]],FPL_Fixtures_Extract[#Headers],0)),LEN(INDEX(FPL_Fixtures_Extract[],MATCH($A71,FPL_Fixtures_Extract[[Player]:[Player]],0),MATCH(FPL_Combined[[#Headers],[Gameweek 37]],FPL_Fixtures_Extract[#Headers],0)))-4),Team_Key[[Full Name]:[Full Name]],0))&amp;RIGHT(INDEX(FPL_Fixtures_Extract[],MATCH($A71,FPL_Fixtures_Extract[[Player]:[Player]],0),MATCH(FPL_Combined[[#Headers],[Gameweek 37]],FPL_Fixtures_Extract[#Headers],0)),3))</f>
        <v>WAT(H)</v>
      </c>
      <c r="AM71" t="str">
        <f ca="1">IF(RIGHT(FPL_Combined[[#Headers],[Gameweek 38]],2)&lt;$B$622,INDEX(FPL_Results_Extract[Gameweek 13],MATCH($A71,FPL_Results_Extract[[Player]:[Player]],0)),INDEX(Team_Key[[Abbreviation]:[Abbreviation]],MATCH(LEFT(INDEX(FPL_Fixtures_Extract[],MATCH($A71,FPL_Fixtures_Extract[[Player]:[Player]],0),MATCH(FPL_Combined[[#Headers],[Gameweek 38]],FPL_Fixtures_Extract[#Headers],0)),LEN(INDEX(FPL_Fixtures_Extract[],MATCH($A71,FPL_Fixtures_Extract[[Player]:[Player]],0),MATCH(FPL_Combined[[#Headers],[Gameweek 38]],FPL_Fixtures_Extract[#Headers],0)))-4),Team_Key[[Full Name]:[Full Name]],0))&amp;RIGHT(INDEX(FPL_Fixtures_Extract[],MATCH($A71,FPL_Fixtures_Extract[[Player]:[Player]],0),MATCH(FPL_Combined[[#Headers],[Gameweek 38]],FPL_Fixtures_Extract[#Headers],0)),3))</f>
        <v>WBA(A)</v>
      </c>
    </row>
    <row r="72" spans="1:39" x14ac:dyDescent="0.45">
      <c r="A72" t="s">
        <v>227</v>
      </c>
      <c r="B72" t="str">
        <f ca="1">IF(RIGHT(FPL_Combined[[#Headers],[Gameweek 01]],2)&lt;$B$622,INDEX(FPL_Results_Extract[Gameweek 01],MATCH($A72,FPL_Results_Extract[[Player]:[Player]],0)),INDEX(Team_Key[[Abbreviation]:[Abbreviation]],MATCH(LEFT(INDEX(FPL_Fixtures_Extract[],MATCH($A72,FPL_Fixtures_Extract[[Player]:[Player]],0),MATCH(FPL_Combined[[#Headers],[Gameweek 01]],FPL_Fixtures_Extract[#Headers],0)),LEN(INDEX(FPL_Fixtures_Extract[],MATCH($A72,FPL_Fixtures_Extract[[Player]:[Player]],0),MATCH(FPL_Combined[[#Headers],[Gameweek 01]],FPL_Fixtures_Extract[#Headers],0)))-4),Team_Key[[Full Name]:[Full Name]],0))&amp;RIGHT(INDEX(FPL_Fixtures_Extract[],MATCH($A72,FPL_Fixtures_Extract[[Player]:[Player]],0),MATCH(FPL_Combined[[#Headers],[Gameweek 01]],FPL_Fixtures_Extract[#Headers],0)),3))</f>
        <v>LIV(H) 0-1</v>
      </c>
      <c r="C72" t="str">
        <f ca="1">IF(RIGHT(FPL_Combined[[#Headers],[Gameweek 02]],2)&lt;$B$622,INDEX(FPL_Results_Extract[Gameweek 02],MATCH($A72,FPL_Results_Extract[[Player]:[Player]],0)),INDEX(Team_Key[[Abbreviation]:[Abbreviation]],MATCH(LEFT(INDEX(FPL_Fixtures_Extract[],MATCH($A72,FPL_Fixtures_Extract[[Player]:[Player]],0),MATCH(FPL_Combined[[#Headers],[Gameweek 02]],FPL_Fixtures_Extract[#Headers],0)),LEN(INDEX(FPL_Fixtures_Extract[],MATCH($A72,FPL_Fixtures_Extract[[Player]:[Player]],0),MATCH(FPL_Combined[[#Headers],[Gameweek 02]],FPL_Fixtures_Extract[#Headers],0)))-4),Team_Key[[Full Name]:[Full Name]],0))&amp;RIGHT(INDEX(FPL_Fixtures_Extract[],MATCH($A72,FPL_Fixtures_Extract[[Player]:[Player]],0),MATCH(FPL_Combined[[#Headers],[Gameweek 02]],FPL_Fixtures_Extract[#Headers],0)),3))</f>
        <v>TOT(A) 2-2</v>
      </c>
      <c r="D72" t="str">
        <f ca="1">IF(RIGHT(FPL_Combined[[#Headers],[Gameweek 03]],2)&lt;$B$622,INDEX(FPL_Results_Extract[Gameweek 03],MATCH($A72,FPL_Results_Extract[[Player]:[Player]],0)),INDEX(Team_Key[[Abbreviation]:[Abbreviation]],MATCH(LEFT(INDEX(FPL_Fixtures_Extract[],MATCH($A72,FPL_Fixtures_Extract[[Player]:[Player]],0),MATCH(FPL_Combined[[#Headers],[Gameweek 03]],FPL_Fixtures_Extract[#Headers],0)),LEN(INDEX(FPL_Fixtures_Extract[],MATCH($A72,FPL_Fixtures_Extract[[Player]:[Player]],0),MATCH(FPL_Combined[[#Headers],[Gameweek 03]],FPL_Fixtures_Extract[#Headers],0)))-4),Team_Key[[Full Name]:[Full Name]],0))&amp;RIGHT(INDEX(FPL_Fixtures_Extract[],MATCH($A72,FPL_Fixtures_Extract[[Player]:[Player]],0),MATCH(FPL_Combined[[#Headers],[Gameweek 03]],FPL_Fixtures_Extract[#Headers],0)),3))</f>
        <v>NOR(A) 1-1</v>
      </c>
      <c r="E72" t="str">
        <f ca="1">IF(RIGHT(FPL_Combined[[#Headers],[Gameweek 04]],2)&lt;$B$622,INDEX(FPL_Results_Extract[Gameweek 04],MATCH($A72,FPL_Results_Extract[[Player]:[Player]],0)),INDEX(Team_Key[[Abbreviation]:[Abbreviation]],MATCH(LEFT(INDEX(FPL_Fixtures_Extract[],MATCH($A72,FPL_Fixtures_Extract[[Player]:[Player]],0),MATCH(FPL_Combined[[#Headers],[Gameweek 04]],FPL_Fixtures_Extract[#Headers],0)),LEN(INDEX(FPL_Fixtures_Extract[],MATCH($A72,FPL_Fixtures_Extract[[Player]:[Player]],0),MATCH(FPL_Combined[[#Headers],[Gameweek 04]],FPL_Fixtures_Extract[#Headers],0)))-4),Team_Key[[Full Name]:[Full Name]],0))&amp;RIGHT(INDEX(FPL_Fixtures_Extract[],MATCH($A72,FPL_Fixtures_Extract[[Player]:[Player]],0),MATCH(FPL_Combined[[#Headers],[Gameweek 04]],FPL_Fixtures_Extract[#Headers],0)),3))</f>
        <v>WBA(H) 0-1</v>
      </c>
      <c r="F72" t="str">
        <f ca="1">IF(RIGHT(FPL_Combined[[#Headers],[Gameweek 05]],2)&lt;$B$622,INDEX(FPL_Results_Extract[Gameweek 05],MATCH($A72,FPL_Results_Extract[[Player]:[Player]],0)),INDEX(Team_Key[[Abbreviation]:[Abbreviation]],MATCH(LEFT(INDEX(FPL_Fixtures_Extract[],MATCH($A72,FPL_Fixtures_Extract[[Player]:[Player]],0),MATCH(FPL_Combined[[#Headers],[Gameweek 05]],FPL_Fixtures_Extract[#Headers],0)),LEN(INDEX(FPL_Fixtures_Extract[],MATCH($A72,FPL_Fixtures_Extract[[Player]:[Player]],0),MATCH(FPL_Combined[[#Headers],[Gameweek 05]],FPL_Fixtures_Extract[#Headers],0)))-4),Team_Key[[Full Name]:[Full Name]],0))&amp;RIGHT(INDEX(FPL_Fixtures_Extract[],MATCH($A72,FPL_Fixtures_Extract[[Player]:[Player]],0),MATCH(FPL_Combined[[#Headers],[Gameweek 05]],FPL_Fixtures_Extract[#Headers],0)),3))</f>
        <v>ARS(A) 0-2</v>
      </c>
      <c r="G72" t="str">
        <f ca="1">IF(RIGHT(FPL_Combined[[#Headers],[Gameweek 06]],2)&lt;$B$622,INDEX(FPL_Results_Extract[Gameweek 06],MATCH($A72,FPL_Results_Extract[[Player]:[Player]],0)),INDEX(Team_Key[[Abbreviation]:[Abbreviation]],MATCH(LEFT(INDEX(FPL_Fixtures_Extract[],MATCH($A72,FPL_Fixtures_Extract[[Player]:[Player]],0),MATCH(FPL_Combined[[#Headers],[Gameweek 06]],FPL_Fixtures_Extract[#Headers],0)),LEN(INDEX(FPL_Fixtures_Extract[],MATCH($A72,FPL_Fixtures_Extract[[Player]:[Player]],0),MATCH(FPL_Combined[[#Headers],[Gameweek 06]],FPL_Fixtures_Extract[#Headers],0)))-4),Team_Key[[Full Name]:[Full Name]],0))&amp;RIGHT(INDEX(FPL_Fixtures_Extract[],MATCH($A72,FPL_Fixtures_Extract[[Player]:[Player]],0),MATCH(FPL_Combined[[#Headers],[Gameweek 06]],FPL_Fixtures_Extract[#Headers],0)),3))</f>
        <v>LEI(H) 2-2</v>
      </c>
      <c r="H72" t="str">
        <f ca="1">IF(RIGHT(FPL_Combined[[#Headers],[Gameweek 07]],2)&lt;$B$622,INDEX(FPL_Results_Extract[Gameweek 07],MATCH($A72,FPL_Results_Extract[[Player]:[Player]],0)),INDEX(Team_Key[[Abbreviation]:[Abbreviation]],MATCH(LEFT(INDEX(FPL_Fixtures_Extract[],MATCH($A72,FPL_Fixtures_Extract[[Player]:[Player]],0),MATCH(FPL_Combined[[#Headers],[Gameweek 07]],FPL_Fixtures_Extract[#Headers],0)),LEN(INDEX(FPL_Fixtures_Extract[],MATCH($A72,FPL_Fixtures_Extract[[Player]:[Player]],0),MATCH(FPL_Combined[[#Headers],[Gameweek 07]],FPL_Fixtures_Extract[#Headers],0)))-4),Team_Key[[Full Name]:[Full Name]],0))&amp;RIGHT(INDEX(FPL_Fixtures_Extract[],MATCH($A72,FPL_Fixtures_Extract[[Player]:[Player]],0),MATCH(FPL_Combined[[#Headers],[Gameweek 07]],FPL_Fixtures_Extract[#Headers],0)),3))</f>
        <v>BOU(H) 2-1</v>
      </c>
      <c r="I72" t="str">
        <f ca="1">IF(RIGHT(FPL_Combined[[#Headers],[Gameweek 08]],2)&lt;$B$622,INDEX(FPL_Results_Extract[Gameweek 08],MATCH($A72,FPL_Results_Extract[[Player]:[Player]],0)),INDEX(Team_Key[[Abbreviation]:[Abbreviation]],MATCH(LEFT(INDEX(FPL_Fixtures_Extract[],MATCH($A72,FPL_Fixtures_Extract[[Player]:[Player]],0),MATCH(FPL_Combined[[#Headers],[Gameweek 08]],FPL_Fixtures_Extract[#Headers],0)),LEN(INDEX(FPL_Fixtures_Extract[],MATCH($A72,FPL_Fixtures_Extract[[Player]:[Player]],0),MATCH(FPL_Combined[[#Headers],[Gameweek 08]],FPL_Fixtures_Extract[#Headers],0)))-4),Team_Key[[Full Name]:[Full Name]],0))&amp;RIGHT(INDEX(FPL_Fixtures_Extract[],MATCH($A72,FPL_Fixtures_Extract[[Player]:[Player]],0),MATCH(FPL_Combined[[#Headers],[Gameweek 08]],FPL_Fixtures_Extract[#Headers],0)),3))</f>
        <v>AVL(A) 1-0</v>
      </c>
      <c r="J72" t="str">
        <f ca="1">IF(RIGHT(FPL_Combined[[#Headers],[Gameweek 09]],2)&lt;$B$622,INDEX(FPL_Results_Extract[Gameweek 09],MATCH($A72,FPL_Results_Extract[[Player]:[Player]],0)),INDEX(Team_Key[[Abbreviation]:[Abbreviation]],MATCH(LEFT(INDEX(FPL_Fixtures_Extract[],MATCH($A72,FPL_Fixtures_Extract[[Player]:[Player]],0),MATCH(FPL_Combined[[#Headers],[Gameweek 09]],FPL_Fixtures_Extract[#Headers],0)),LEN(INDEX(FPL_Fixtures_Extract[],MATCH($A72,FPL_Fixtures_Extract[[Player]:[Player]],0),MATCH(FPL_Combined[[#Headers],[Gameweek 09]],FPL_Fixtures_Extract[#Headers],0)))-4),Team_Key[[Full Name]:[Full Name]],0))&amp;RIGHT(INDEX(FPL_Fixtures_Extract[],MATCH($A72,FPL_Fixtures_Extract[[Player]:[Player]],0),MATCH(FPL_Combined[[#Headers],[Gameweek 09]],FPL_Fixtures_Extract[#Headers],0)),3))</f>
        <v>SWA(A) 1-0</v>
      </c>
      <c r="K72" t="str">
        <f ca="1">IF(RIGHT(FPL_Combined[[#Headers],[Gameweek 10]],2)&lt;$B$622,INDEX(FPL_Results_Extract[Gameweek 10],MATCH($A72,FPL_Results_Extract[[Player]:[Player]],0)),INDEX(Team_Key[[Abbreviation]:[Abbreviation]],MATCH(LEFT(INDEX(FPL_Fixtures_Extract[],MATCH($A72,FPL_Fixtures_Extract[[Player]:[Player]],0),MATCH(FPL_Combined[[#Headers],[Gameweek 10]],FPL_Fixtures_Extract[#Headers],0)),LEN(INDEX(FPL_Fixtures_Extract[],MATCH($A72,FPL_Fixtures_Extract[[Player]:[Player]],0),MATCH(FPL_Combined[[#Headers],[Gameweek 10]],FPL_Fixtures_Extract[#Headers],0)))-4),Team_Key[[Full Name]:[Full Name]],0))&amp;RIGHT(INDEX(FPL_Fixtures_Extract[],MATCH($A72,FPL_Fixtures_Extract[[Player]:[Player]],0),MATCH(FPL_Combined[[#Headers],[Gameweek 10]],FPL_Fixtures_Extract[#Headers],0)),3))</f>
        <v>WAT(H) 0-2</v>
      </c>
      <c r="L72" t="str">
        <f ca="1">IF(RIGHT(FPL_Combined[[#Headers],[Gameweek 11]],2)&lt;$B$622,INDEX(FPL_Results_Extract[Gameweek 11],MATCH($A72,FPL_Results_Extract[[Player]:[Player]],0)),INDEX(Team_Key[[Abbreviation]:[Abbreviation]],MATCH(LEFT(INDEX(FPL_Fixtures_Extract[],MATCH($A72,FPL_Fixtures_Extract[[Player]:[Player]],0),MATCH(FPL_Combined[[#Headers],[Gameweek 11]],FPL_Fixtures_Extract[#Headers],0)),LEN(INDEX(FPL_Fixtures_Extract[],MATCH($A72,FPL_Fixtures_Extract[[Player]:[Player]],0),MATCH(FPL_Combined[[#Headers],[Gameweek 11]],FPL_Fixtures_Extract[#Headers],0)))-4),Team_Key[[Full Name]:[Full Name]],0))&amp;RIGHT(INDEX(FPL_Fixtures_Extract[],MATCH($A72,FPL_Fixtures_Extract[[Player]:[Player]],0),MATCH(FPL_Combined[[#Headers],[Gameweek 11]],FPL_Fixtures_Extract[#Headers],0)),3))</f>
        <v>NEW(A) 0-0</v>
      </c>
      <c r="M72" t="str">
        <f ca="1">IF(RIGHT(FPL_Combined[[#Headers],[Gameweek 12]],2)&lt;$B$622,INDEX(FPL_Results_Extract[Gameweek 12],MATCH($A72,FPL_Results_Extract[[Player]:[Player]],0)),INDEX(Team_Key[[Abbreviation]:[Abbreviation]],MATCH(LEFT(INDEX(FPL_Fixtures_Extract[],MATCH($A72,FPL_Fixtures_Extract[[Player]:[Player]],0),MATCH(FPL_Combined[[#Headers],[Gameweek 12]],FPL_Fixtures_Extract[#Headers],0)),LEN(INDEX(FPL_Fixtures_Extract[],MATCH($A72,FPL_Fixtures_Extract[[Player]:[Player]],0),MATCH(FPL_Combined[[#Headers],[Gameweek 12]],FPL_Fixtures_Extract[#Headers],0)))-4),Team_Key[[Full Name]:[Full Name]],0))&amp;RIGHT(INDEX(FPL_Fixtures_Extract[],MATCH($A72,FPL_Fixtures_Extract[[Player]:[Player]],0),MATCH(FPL_Combined[[#Headers],[Gameweek 12]],FPL_Fixtures_Extract[#Headers],0)),3))</f>
        <v>CHE(H) 1-0</v>
      </c>
      <c r="N72" t="str">
        <f ca="1">IF(RIGHT(FPL_Combined[[#Headers],[Gameweek 13]],2)&lt;$B$622,INDEX(FPL_Results_Extract[Gameweek 13],MATCH($A72,FPL_Results_Extract[[Player]:[Player]],0)),INDEX(Team_Key[[Abbreviation]:[Abbreviation]],MATCH(LEFT(INDEX(FPL_Fixtures_Extract[],MATCH($A72,FPL_Fixtures_Extract[[Player]:[Player]],0),MATCH(FPL_Combined[[#Headers],[Gameweek 13]],FPL_Fixtures_Extract[#Headers],0)),LEN(INDEX(FPL_Fixtures_Extract[],MATCH($A72,FPL_Fixtures_Extract[[Player]:[Player]],0),MATCH(FPL_Combined[[#Headers],[Gameweek 13]],FPL_Fixtures_Extract[#Headers],0)))-4),Team_Key[[Full Name]:[Full Name]],0))&amp;RIGHT(INDEX(FPL_Fixtures_Extract[],MATCH($A72,FPL_Fixtures_Extract[[Player]:[Player]],0),MATCH(FPL_Combined[[#Headers],[Gameweek 13]],FPL_Fixtures_Extract[#Headers],0)),3))</f>
        <v>SOU(A) 1-0</v>
      </c>
      <c r="O72" t="str">
        <f ca="1">IF(RIGHT(FPL_Combined[[#Headers],[Gameweek 14]],2)&lt;$B$622,INDEX(FPL_Results_Extract[Gameweek 14],MATCH($A72,FPL_Results_Extract[[Player]:[Player]],0)),INDEX(Team_Key[[Abbreviation]:[Abbreviation]],MATCH(LEFT(INDEX(FPL_Fixtures_Extract[],MATCH($A72,FPL_Fixtures_Extract[[Player]:[Player]],0),MATCH(FPL_Combined[[#Headers],[Gameweek 14]],FPL_Fixtures_Extract[#Headers],0)),LEN(INDEX(FPL_Fixtures_Extract[],MATCH($A72,FPL_Fixtures_Extract[[Player]:[Player]],0),MATCH(FPL_Combined[[#Headers],[Gameweek 14]],FPL_Fixtures_Extract[#Headers],0)))-4),Team_Key[[Full Name]:[Full Name]],0))&amp;RIGHT(INDEX(FPL_Fixtures_Extract[],MATCH($A72,FPL_Fixtures_Extract[[Player]:[Player]],0),MATCH(FPL_Combined[[#Headers],[Gameweek 14]],FPL_Fixtures_Extract[#Headers],0)),3))</f>
        <v>SUN(A) 0-2</v>
      </c>
      <c r="P72" t="str">
        <f ca="1">IF(RIGHT(FPL_Combined[[#Headers],[Gameweek 15]],2)&lt;$B$622,INDEX(FPL_Results_Extract[Gameweek 15],MATCH($A72,FPL_Results_Extract[[Player]:[Player]],0)),INDEX(Team_Key[[Abbreviation]:[Abbreviation]],MATCH(LEFT(INDEX(FPL_Fixtures_Extract[],MATCH($A72,FPL_Fixtures_Extract[[Player]:[Player]],0),MATCH(FPL_Combined[[#Headers],[Gameweek 15]],FPL_Fixtures_Extract[#Headers],0)),LEN(INDEX(FPL_Fixtures_Extract[],MATCH($A72,FPL_Fixtures_Extract[[Player]:[Player]],0),MATCH(FPL_Combined[[#Headers],[Gameweek 15]],FPL_Fixtures_Extract[#Headers],0)))-4),Team_Key[[Full Name]:[Full Name]],0))&amp;RIGHT(INDEX(FPL_Fixtures_Extract[],MATCH($A72,FPL_Fixtures_Extract[[Player]:[Player]],0),MATCH(FPL_Combined[[#Headers],[Gameweek 15]],FPL_Fixtures_Extract[#Headers],0)),3))</f>
        <v>MCI(H) 2-0</v>
      </c>
      <c r="Q72" t="str">
        <f ca="1">IF(RIGHT(FPL_Combined[[#Headers],[Gameweek 16]],2)&lt;$B$622,INDEX(FPL_Results_Extract[Gameweek 16],MATCH($A72,FPL_Results_Extract[[Player]:[Player]],0)),INDEX(Team_Key[[Abbreviation]:[Abbreviation]],MATCH(LEFT(INDEX(FPL_Fixtures_Extract[],MATCH($A72,FPL_Fixtures_Extract[[Player]:[Player]],0),MATCH(FPL_Combined[[#Headers],[Gameweek 16]],FPL_Fixtures_Extract[#Headers],0)),LEN(INDEX(FPL_Fixtures_Extract[],MATCH($A72,FPL_Fixtures_Extract[[Player]:[Player]],0),MATCH(FPL_Combined[[#Headers],[Gameweek 16]],FPL_Fixtures_Extract[#Headers],0)))-4),Team_Key[[Full Name]:[Full Name]],0))&amp;RIGHT(INDEX(FPL_Fixtures_Extract[],MATCH($A72,FPL_Fixtures_Extract[[Player]:[Player]],0),MATCH(FPL_Combined[[#Headers],[Gameweek 16]],FPL_Fixtures_Extract[#Headers],0)),3))</f>
        <v>WHU(A) 0-0</v>
      </c>
      <c r="R72" t="str">
        <f ca="1">IF(RIGHT(FPL_Combined[[#Headers],[Gameweek 17]],2)&lt;$B$622,INDEX(FPL_Results_Extract[Gameweek 17],MATCH($A72,FPL_Results_Extract[[Player]:[Player]],0)),INDEX(Team_Key[[Abbreviation]:[Abbreviation]],MATCH(LEFT(INDEX(FPL_Fixtures_Extract[],MATCH($A72,FPL_Fixtures_Extract[[Player]:[Player]],0),MATCH(FPL_Combined[[#Headers],[Gameweek 17]],FPL_Fixtures_Extract[#Headers],0)),LEN(INDEX(FPL_Fixtures_Extract[],MATCH($A72,FPL_Fixtures_Extract[[Player]:[Player]],0),MATCH(FPL_Combined[[#Headers],[Gameweek 17]],FPL_Fixtures_Extract[#Headers],0)))-4),Team_Key[[Full Name]:[Full Name]],0))&amp;RIGHT(INDEX(FPL_Fixtures_Extract[],MATCH($A72,FPL_Fixtures_Extract[[Player]:[Player]],0),MATCH(FPL_Combined[[#Headers],[Gameweek 17]],FPL_Fixtures_Extract[#Headers],0)),3))</f>
        <v>CRY(H) 1-2</v>
      </c>
      <c r="S72" t="str">
        <f ca="1">IF(RIGHT(FPL_Combined[[#Headers],[Gameweek 18]],2)&lt;$B$622,INDEX(FPL_Results_Extract[Gameweek 18],MATCH($A72,FPL_Results_Extract[[Player]:[Player]],0)),INDEX(Team_Key[[Abbreviation]:[Abbreviation]],MATCH(LEFT(INDEX(FPL_Fixtures_Extract[],MATCH($A72,FPL_Fixtures_Extract[[Player]:[Player]],0),MATCH(FPL_Combined[[#Headers],[Gameweek 18]],FPL_Fixtures_Extract[#Headers],0)),LEN(INDEX(FPL_Fixtures_Extract[],MATCH($A72,FPL_Fixtures_Extract[[Player]:[Player]],0),MATCH(FPL_Combined[[#Headers],[Gameweek 18]],FPL_Fixtures_Extract[#Headers],0)))-4),Team_Key[[Full Name]:[Full Name]],0))&amp;RIGHT(INDEX(FPL_Fixtures_Extract[],MATCH($A72,FPL_Fixtures_Extract[[Player]:[Player]],0),MATCH(FPL_Combined[[#Headers],[Gameweek 18]],FPL_Fixtures_Extract[#Headers],0)),3))</f>
        <v>MUN(H) 2-0</v>
      </c>
      <c r="T72" t="str">
        <f ca="1">IF(RIGHT(FPL_Combined[[#Headers],[Gameweek 19]],2)&lt;$B$622,INDEX(FPL_Results_Extract[Gameweek 19],MATCH($A72,FPL_Results_Extract[[Player]:[Player]],0)),INDEX(Team_Key[[Abbreviation]:[Abbreviation]],MATCH(LEFT(INDEX(FPL_Fixtures_Extract[],MATCH($A72,FPL_Fixtures_Extract[[Player]:[Player]],0),MATCH(FPL_Combined[[#Headers],[Gameweek 19]],FPL_Fixtures_Extract[#Headers],0)),LEN(INDEX(FPL_Fixtures_Extract[],MATCH($A72,FPL_Fixtures_Extract[[Player]:[Player]],0),MATCH(FPL_Combined[[#Headers],[Gameweek 19]],FPL_Fixtures_Extract[#Headers],0)))-4),Team_Key[[Full Name]:[Full Name]],0))&amp;RIGHT(INDEX(FPL_Fixtures_Extract[],MATCH($A72,FPL_Fixtures_Extract[[Player]:[Player]],0),MATCH(FPL_Combined[[#Headers],[Gameweek 19]],FPL_Fixtures_Extract[#Headers],0)),3))</f>
        <v>EVE(A) 4-3</v>
      </c>
      <c r="U72" t="str">
        <f ca="1">IF(RIGHT(FPL_Combined[[#Headers],[Gameweek 20]],2)&lt;$B$622,INDEX(FPL_Results_Extract[Gameweek 20],MATCH($A72,FPL_Results_Extract[[Player]:[Player]],0)),INDEX(Team_Key[[Abbreviation]:[Abbreviation]],MATCH(LEFT(INDEX(FPL_Fixtures_Extract[],MATCH($A72,FPL_Fixtures_Extract[[Player]:[Player]],0),MATCH(FPL_Combined[[#Headers],[Gameweek 20]],FPL_Fixtures_Extract[#Headers],0)),LEN(INDEX(FPL_Fixtures_Extract[],MATCH($A72,FPL_Fixtures_Extract[[Player]:[Player]],0),MATCH(FPL_Combined[[#Headers],[Gameweek 20]],FPL_Fixtures_Extract[#Headers],0)))-4),Team_Key[[Full Name]:[Full Name]],0))&amp;RIGHT(INDEX(FPL_Fixtures_Extract[],MATCH($A72,FPL_Fixtures_Extract[[Player]:[Player]],0),MATCH(FPL_Combined[[#Headers],[Gameweek 20]],FPL_Fixtures_Extract[#Headers],0)),3))</f>
        <v>WBA(A) 1-2</v>
      </c>
      <c r="V72" t="str">
        <f ca="1">IF(RIGHT(FPL_Combined[[#Headers],[Gameweek 21]],2)&lt;$B$622,INDEX(FPL_Results_Extract[Gameweek 21],MATCH($A72,FPL_Results_Extract[[Player]:[Player]],0)),INDEX(Team_Key[[Abbreviation]:[Abbreviation]],MATCH(LEFT(INDEX(FPL_Fixtures_Extract[],MATCH($A72,FPL_Fixtures_Extract[[Player]:[Player]],0),MATCH(FPL_Combined[[#Headers],[Gameweek 21]],FPL_Fixtures_Extract[#Headers],0)),LEN(INDEX(FPL_Fixtures_Extract[],MATCH($A72,FPL_Fixtures_Extract[[Player]:[Player]],0),MATCH(FPL_Combined[[#Headers],[Gameweek 21]],FPL_Fixtures_Extract[#Headers],0)))-4),Team_Key[[Full Name]:[Full Name]],0))&amp;RIGHT(INDEX(FPL_Fixtures_Extract[],MATCH($A72,FPL_Fixtures_Extract[[Player]:[Player]],0),MATCH(FPL_Combined[[#Headers],[Gameweek 21]],FPL_Fixtures_Extract[#Headers],0)),3))</f>
        <v>NOR(H) 3-1</v>
      </c>
      <c r="W72" t="str">
        <f ca="1">IF(RIGHT(FPL_Combined[[#Headers],[Gameweek 22]],2)&lt;$B$622,INDEX(FPL_Results_Extract[Gameweek 22],MATCH($A72,FPL_Results_Extract[[Player]:[Player]],0)),INDEX(Team_Key[[Abbreviation]:[Abbreviation]],MATCH(LEFT(INDEX(FPL_Fixtures_Extract[],MATCH($A72,FPL_Fixtures_Extract[[Player]:[Player]],0),MATCH(FPL_Combined[[#Headers],[Gameweek 22]],FPL_Fixtures_Extract[#Headers],0)),LEN(INDEX(FPL_Fixtures_Extract[],MATCH($A72,FPL_Fixtures_Extract[[Player]:[Player]],0),MATCH(FPL_Combined[[#Headers],[Gameweek 22]],FPL_Fixtures_Extract[#Headers],0)))-4),Team_Key[[Full Name]:[Full Name]],0))&amp;RIGHT(INDEX(FPL_Fixtures_Extract[],MATCH($A72,FPL_Fixtures_Extract[[Player]:[Player]],0),MATCH(FPL_Combined[[#Headers],[Gameweek 22]],FPL_Fixtures_Extract[#Headers],0)),3))</f>
        <v>ARS(H) 0-0</v>
      </c>
      <c r="X72" t="str">
        <f ca="1">IF(RIGHT(FPL_Combined[[#Headers],[Gameweek 23]],2)&lt;$B$622,INDEX(FPL_Results_Extract[Gameweek 23],MATCH($A72,FPL_Results_Extract[[Player]:[Player]],0)),INDEX(Team_Key[[Abbreviation]:[Abbreviation]],MATCH(LEFT(INDEX(FPL_Fixtures_Extract[],MATCH($A72,FPL_Fixtures_Extract[[Player]:[Player]],0),MATCH(FPL_Combined[[#Headers],[Gameweek 23]],FPL_Fixtures_Extract[#Headers],0)),LEN(INDEX(FPL_Fixtures_Extract[],MATCH($A72,FPL_Fixtures_Extract[[Player]:[Player]],0),MATCH(FPL_Combined[[#Headers],[Gameweek 23]],FPL_Fixtures_Extract[#Headers],0)))-4),Team_Key[[Full Name]:[Full Name]],0))&amp;RIGHT(INDEX(FPL_Fixtures_Extract[],MATCH($A72,FPL_Fixtures_Extract[[Player]:[Player]],0),MATCH(FPL_Combined[[#Headers],[Gameweek 23]],FPL_Fixtures_Extract[#Headers],0)),3))</f>
        <v>LEI(A) 0-3</v>
      </c>
      <c r="Y72" t="str">
        <f ca="1">IF(RIGHT(FPL_Combined[[#Headers],[Gameweek 24]],2)&lt;$B$622,INDEX(FPL_Results_Extract[Team],MATCH($A72,FPL_Results_Extract[[Player]:[Player]],0)),INDEX(Team_Key[[Abbreviation]:[Abbreviation]],MATCH(LEFT(INDEX(FPL_Fixtures_Extract[],MATCH($A72,FPL_Fixtures_Extract[[Player]:[Player]],0),MATCH(FPL_Combined[[#Headers],[Gameweek 24]],FPL_Fixtures_Extract[#Headers],0)),LEN(INDEX(FPL_Fixtures_Extract[],MATCH($A72,FPL_Fixtures_Extract[[Player]:[Player]],0),MATCH(FPL_Combined[[#Headers],[Gameweek 24]],FPL_Fixtures_Extract[#Headers],0)))-4),Team_Key[[Full Name]:[Full Name]],0))&amp;RIGHT(INDEX(FPL_Fixtures_Extract[],MATCH($A72,FPL_Fixtures_Extract[[Player]:[Player]],0),MATCH(FPL_Combined[[#Headers],[Gameweek 24]],FPL_Fixtures_Extract[#Headers],0)),3))</f>
        <v>STK</v>
      </c>
      <c r="Z72" t="str">
        <f ca="1">IF(RIGHT(FPL_Combined[[#Headers],[Gameweek 25]],2)&lt;$B$622,INDEX(FPL_Results_Extract[Player],MATCH($A72,FPL_Results_Extract[[Player]:[Player]],0)),INDEX(Team_Key[[Abbreviation]:[Abbreviation]],MATCH(LEFT(INDEX(FPL_Fixtures_Extract[],MATCH($A72,FPL_Fixtures_Extract[[Player]:[Player]],0),MATCH(FPL_Combined[[#Headers],[Gameweek 25]],FPL_Fixtures_Extract[#Headers],0)),LEN(INDEX(FPL_Fixtures_Extract[],MATCH($A72,FPL_Fixtures_Extract[[Player]:[Player]],0),MATCH(FPL_Combined[[#Headers],[Gameweek 25]],FPL_Fixtures_Extract[#Headers],0)))-4),Team_Key[[Full Name]:[Full Name]],0))&amp;RIGHT(INDEX(FPL_Fixtures_Extract[],MATCH($A72,FPL_Fixtures_Extract[[Player]:[Player]],0),MATCH(FPL_Combined[[#Headers],[Gameweek 25]],FPL_Fixtures_Extract[#Headers],0)),3))</f>
        <v>Bojan</v>
      </c>
      <c r="AA72" t="str">
        <f ca="1">IF(RIGHT(FPL_Combined[[#Headers],[Gameweek 26]],2)&lt;$B$622,INDEX(FPL_Results_Extract[Gameweek 01],MATCH($A72,FPL_Results_Extract[[Player]:[Player]],0)),INDEX(Team_Key[[Abbreviation]:[Abbreviation]],MATCH(LEFT(INDEX(FPL_Fixtures_Extract[],MATCH($A72,FPL_Fixtures_Extract[[Player]:[Player]],0),MATCH(FPL_Combined[[#Headers],[Gameweek 26]],FPL_Fixtures_Extract[#Headers],0)),LEN(INDEX(FPL_Fixtures_Extract[],MATCH($A72,FPL_Fixtures_Extract[[Player]:[Player]],0),MATCH(FPL_Combined[[#Headers],[Gameweek 26]],FPL_Fixtures_Extract[#Headers],0)))-4),Team_Key[[Full Name]:[Full Name]],0))&amp;RIGHT(INDEX(FPL_Fixtures_Extract[],MATCH($A72,FPL_Fixtures_Extract[[Player]:[Player]],0),MATCH(FPL_Combined[[#Headers],[Gameweek 26]],FPL_Fixtures_Extract[#Headers],0)),3))</f>
        <v>LIV(H) 0-1</v>
      </c>
      <c r="AB72" t="str">
        <f ca="1">IF(RIGHT(FPL_Combined[[#Headers],[Gameweek 27]],2)&lt;$B$622,INDEX(FPL_Results_Extract[Gameweek 02],MATCH($A72,FPL_Results_Extract[[Player]:[Player]],0)),INDEX(Team_Key[[Abbreviation]:[Abbreviation]],MATCH(LEFT(INDEX(FPL_Fixtures_Extract[],MATCH($A72,FPL_Fixtures_Extract[[Player]:[Player]],0),MATCH(FPL_Combined[[#Headers],[Gameweek 27]],FPL_Fixtures_Extract[#Headers],0)),LEN(INDEX(FPL_Fixtures_Extract[],MATCH($A72,FPL_Fixtures_Extract[[Player]:[Player]],0),MATCH(FPL_Combined[[#Headers],[Gameweek 27]],FPL_Fixtures_Extract[#Headers],0)))-4),Team_Key[[Full Name]:[Full Name]],0))&amp;RIGHT(INDEX(FPL_Fixtures_Extract[],MATCH($A72,FPL_Fixtures_Extract[[Player]:[Player]],0),MATCH(FPL_Combined[[#Headers],[Gameweek 27]],FPL_Fixtures_Extract[#Headers],0)),3))</f>
        <v>TOT(A) 2-2</v>
      </c>
      <c r="AC72" t="str">
        <f ca="1">IF(RIGHT(FPL_Combined[[#Headers],[Gameweek 28]],2)&lt;$B$622,INDEX(FPL_Results_Extract[Gameweek 03],MATCH($A72,FPL_Results_Extract[[Player]:[Player]],0)),INDEX(Team_Key[[Abbreviation]:[Abbreviation]],MATCH(LEFT(INDEX(FPL_Fixtures_Extract[],MATCH($A72,FPL_Fixtures_Extract[[Player]:[Player]],0),MATCH(FPL_Combined[[#Headers],[Gameweek 28]],FPL_Fixtures_Extract[#Headers],0)),LEN(INDEX(FPL_Fixtures_Extract[],MATCH($A72,FPL_Fixtures_Extract[[Player]:[Player]],0),MATCH(FPL_Combined[[#Headers],[Gameweek 28]],FPL_Fixtures_Extract[#Headers],0)))-4),Team_Key[[Full Name]:[Full Name]],0))&amp;RIGHT(INDEX(FPL_Fixtures_Extract[],MATCH($A72,FPL_Fixtures_Extract[[Player]:[Player]],0),MATCH(FPL_Combined[[#Headers],[Gameweek 28]],FPL_Fixtures_Extract[#Headers],0)),3))</f>
        <v>NOR(A) 1-1</v>
      </c>
      <c r="AD72" t="str">
        <f ca="1">IF(RIGHT(FPL_Combined[[#Headers],[Gameweek 29]],2)&lt;$B$622,INDEX(FPL_Results_Extract[Gameweek 04],MATCH($A72,FPL_Results_Extract[[Player]:[Player]],0)),INDEX(Team_Key[[Abbreviation]:[Abbreviation]],MATCH(LEFT(INDEX(FPL_Fixtures_Extract[],MATCH($A72,FPL_Fixtures_Extract[[Player]:[Player]],0),MATCH(FPL_Combined[[#Headers],[Gameweek 29]],FPL_Fixtures_Extract[#Headers],0)),LEN(INDEX(FPL_Fixtures_Extract[],MATCH($A72,FPL_Fixtures_Extract[[Player]:[Player]],0),MATCH(FPL_Combined[[#Headers],[Gameweek 29]],FPL_Fixtures_Extract[#Headers],0)))-4),Team_Key[[Full Name]:[Full Name]],0))&amp;RIGHT(INDEX(FPL_Fixtures_Extract[],MATCH($A72,FPL_Fixtures_Extract[[Player]:[Player]],0),MATCH(FPL_Combined[[#Headers],[Gameweek 29]],FPL_Fixtures_Extract[#Headers],0)),3))</f>
        <v>CHE(A)</v>
      </c>
      <c r="AE72" t="str">
        <f ca="1">IF(RIGHT(FPL_Combined[[#Headers],[Gameweek 30]],2)&lt;$B$622,INDEX(FPL_Results_Extract[Gameweek 05],MATCH($A72,FPL_Results_Extract[[Player]:[Player]],0)),INDEX(Team_Key[[Abbreviation]:[Abbreviation]],MATCH(LEFT(INDEX(FPL_Fixtures_Extract[],MATCH($A72,FPL_Fixtures_Extract[[Player]:[Player]],0),MATCH(FPL_Combined[[#Headers],[Gameweek 30]],FPL_Fixtures_Extract[#Headers],0)),LEN(INDEX(FPL_Fixtures_Extract[],MATCH($A72,FPL_Fixtures_Extract[[Player]:[Player]],0),MATCH(FPL_Combined[[#Headers],[Gameweek 30]],FPL_Fixtures_Extract[#Headers],0)))-4),Team_Key[[Full Name]:[Full Name]],0))&amp;RIGHT(INDEX(FPL_Fixtures_Extract[],MATCH($A72,FPL_Fixtures_Extract[[Player]:[Player]],0),MATCH(FPL_Combined[[#Headers],[Gameweek 30]],FPL_Fixtures_Extract[#Headers],0)),3))</f>
        <v>SOU(H)</v>
      </c>
      <c r="AF72" t="str">
        <f ca="1">IF(RIGHT(FPL_Combined[[#Headers],[Gameweek 31]],2)&lt;$B$622,INDEX(FPL_Results_Extract[Gameweek 06],MATCH($A72,FPL_Results_Extract[[Player]:[Player]],0)),INDEX(Team_Key[[Abbreviation]:[Abbreviation]],MATCH(LEFT(INDEX(FPL_Fixtures_Extract[],MATCH($A72,FPL_Fixtures_Extract[[Player]:[Player]],0),MATCH(FPL_Combined[[#Headers],[Gameweek 31]],FPL_Fixtures_Extract[#Headers],0)),LEN(INDEX(FPL_Fixtures_Extract[],MATCH($A72,FPL_Fixtures_Extract[[Player]:[Player]],0),MATCH(FPL_Combined[[#Headers],[Gameweek 31]],FPL_Fixtures_Extract[#Headers],0)))-4),Team_Key[[Full Name]:[Full Name]],0))&amp;RIGHT(INDEX(FPL_Fixtures_Extract[],MATCH($A72,FPL_Fixtures_Extract[[Player]:[Player]],0),MATCH(FPL_Combined[[#Headers],[Gameweek 31]],FPL_Fixtures_Extract[#Headers],0)),3))</f>
        <v>WAT(A)</v>
      </c>
      <c r="AG72" t="str">
        <f ca="1">IF(RIGHT(FPL_Combined[[#Headers],[Gameweek 32]],2)&lt;$B$622,INDEX(FPL_Results_Extract[Gameweek 07],MATCH($A72,FPL_Results_Extract[[Player]:[Player]],0)),INDEX(Team_Key[[Abbreviation]:[Abbreviation]],MATCH(LEFT(INDEX(FPL_Fixtures_Extract[],MATCH($A72,FPL_Fixtures_Extract[[Player]:[Player]],0),MATCH(FPL_Combined[[#Headers],[Gameweek 32]],FPL_Fixtures_Extract[#Headers],0)),LEN(INDEX(FPL_Fixtures_Extract[],MATCH($A72,FPL_Fixtures_Extract[[Player]:[Player]],0),MATCH(FPL_Combined[[#Headers],[Gameweek 32]],FPL_Fixtures_Extract[#Headers],0)))-4),Team_Key[[Full Name]:[Full Name]],0))&amp;RIGHT(INDEX(FPL_Fixtures_Extract[],MATCH($A72,FPL_Fixtures_Extract[[Player]:[Player]],0),MATCH(FPL_Combined[[#Headers],[Gameweek 32]],FPL_Fixtures_Extract[#Headers],0)),3))</f>
        <v>SWA(H)</v>
      </c>
      <c r="AH72" t="str">
        <f ca="1">IF(RIGHT(FPL_Combined[[#Headers],[Gameweek 33]],2)&lt;$B$622,INDEX(FPL_Results_Extract[Gameweek 08],MATCH($A72,FPL_Results_Extract[[Player]:[Player]],0)),INDEX(Team_Key[[Abbreviation]:[Abbreviation]],MATCH(LEFT(INDEX(FPL_Fixtures_Extract[],MATCH($A72,FPL_Fixtures_Extract[[Player]:[Player]],0),MATCH(FPL_Combined[[#Headers],[Gameweek 33]],FPL_Fixtures_Extract[#Headers],0)),LEN(INDEX(FPL_Fixtures_Extract[],MATCH($A72,FPL_Fixtures_Extract[[Player]:[Player]],0),MATCH(FPL_Combined[[#Headers],[Gameweek 33]],FPL_Fixtures_Extract[#Headers],0)))-4),Team_Key[[Full Name]:[Full Name]],0))&amp;RIGHT(INDEX(FPL_Fixtures_Extract[],MATCH($A72,FPL_Fixtures_Extract[[Player]:[Player]],0),MATCH(FPL_Combined[[#Headers],[Gameweek 33]],FPL_Fixtures_Extract[#Headers],0)),3))</f>
        <v>LIV(A)</v>
      </c>
      <c r="AI72" t="str">
        <f ca="1">IF(RIGHT(FPL_Combined[[#Headers],[Gameweek 34]],2)&lt;$B$622,INDEX(FPL_Results_Extract[Gameweek 09],MATCH($A72,FPL_Results_Extract[[Player]:[Player]],0)),INDEX(Team_Key[[Abbreviation]:[Abbreviation]],MATCH(LEFT(INDEX(FPL_Fixtures_Extract[],MATCH($A72,FPL_Fixtures_Extract[[Player]:[Player]],0),MATCH(FPL_Combined[[#Headers],[Gameweek 34]],FPL_Fixtures_Extract[#Headers],0)),LEN(INDEX(FPL_Fixtures_Extract[],MATCH($A72,FPL_Fixtures_Extract[[Player]:[Player]],0),MATCH(FPL_Combined[[#Headers],[Gameweek 34]],FPL_Fixtures_Extract[#Headers],0)))-4),Team_Key[[Full Name]:[Full Name]],0))&amp;RIGHT(INDEX(FPL_Fixtures_Extract[],MATCH($A72,FPL_Fixtures_Extract[[Player]:[Player]],0),MATCH(FPL_Combined[[#Headers],[Gameweek 34]],FPL_Fixtures_Extract[#Headers],0)),3))</f>
        <v>TOT(H)</v>
      </c>
      <c r="AJ72" t="str">
        <f ca="1">IF(RIGHT(FPL_Combined[[#Headers],[Gameweek 35]],2)&lt;$B$622,INDEX(FPL_Results_Extract[Gameweek 10],MATCH($A72,FPL_Results_Extract[[Player]:[Player]],0)),INDEX(Team_Key[[Abbreviation]:[Abbreviation]],MATCH(LEFT(INDEX(FPL_Fixtures_Extract[],MATCH($A72,FPL_Fixtures_Extract[[Player]:[Player]],0),MATCH(FPL_Combined[[#Headers],[Gameweek 35]],FPL_Fixtures_Extract[#Headers],0)),LEN(INDEX(FPL_Fixtures_Extract[],MATCH($A72,FPL_Fixtures_Extract[[Player]:[Player]],0),MATCH(FPL_Combined[[#Headers],[Gameweek 35]],FPL_Fixtures_Extract[#Headers],0)))-4),Team_Key[[Full Name]:[Full Name]],0))&amp;RIGHT(INDEX(FPL_Fixtures_Extract[],MATCH($A72,FPL_Fixtures_Extract[[Player]:[Player]],0),MATCH(FPL_Combined[[#Headers],[Gameweek 35]],FPL_Fixtures_Extract[#Headers],0)),3))</f>
        <v>MCI(A)</v>
      </c>
      <c r="AK72" t="str">
        <f ca="1">IF(RIGHT(FPL_Combined[[#Headers],[Gameweek 36]],2)&lt;$B$622,INDEX(FPL_Results_Extract[Gameweek 11],MATCH($A72,FPL_Results_Extract[[Player]:[Player]],0)),INDEX(Team_Key[[Abbreviation]:[Abbreviation]],MATCH(LEFT(INDEX(FPL_Fixtures_Extract[],MATCH($A72,FPL_Fixtures_Extract[[Player]:[Player]],0),MATCH(FPL_Combined[[#Headers],[Gameweek 36]],FPL_Fixtures_Extract[#Headers],0)),LEN(INDEX(FPL_Fixtures_Extract[],MATCH($A72,FPL_Fixtures_Extract[[Player]:[Player]],0),MATCH(FPL_Combined[[#Headers],[Gameweek 36]],FPL_Fixtures_Extract[#Headers],0)))-4),Team_Key[[Full Name]:[Full Name]],0))&amp;RIGHT(INDEX(FPL_Fixtures_Extract[],MATCH($A72,FPL_Fixtures_Extract[[Player]:[Player]],0),MATCH(FPL_Combined[[#Headers],[Gameweek 36]],FPL_Fixtures_Extract[#Headers],0)),3))</f>
        <v>SUN(H)</v>
      </c>
      <c r="AL72" t="str">
        <f ca="1">IF(RIGHT(FPL_Combined[[#Headers],[Gameweek 37]],2)&lt;$B$622,INDEX(FPL_Results_Extract[Gameweek 12],MATCH($A72,FPL_Results_Extract[[Player]:[Player]],0)),INDEX(Team_Key[[Abbreviation]:[Abbreviation]],MATCH(LEFT(INDEX(FPL_Fixtures_Extract[],MATCH($A72,FPL_Fixtures_Extract[[Player]:[Player]],0),MATCH(FPL_Combined[[#Headers],[Gameweek 37]],FPL_Fixtures_Extract[#Headers],0)),LEN(INDEX(FPL_Fixtures_Extract[],MATCH($A72,FPL_Fixtures_Extract[[Player]:[Player]],0),MATCH(FPL_Combined[[#Headers],[Gameweek 37]],FPL_Fixtures_Extract[#Headers],0)))-4),Team_Key[[Full Name]:[Full Name]],0))&amp;RIGHT(INDEX(FPL_Fixtures_Extract[],MATCH($A72,FPL_Fixtures_Extract[[Player]:[Player]],0),MATCH(FPL_Combined[[#Headers],[Gameweek 37]],FPL_Fixtures_Extract[#Headers],0)),3))</f>
        <v>CRY(A)</v>
      </c>
      <c r="AM72" t="str">
        <f ca="1">IF(RIGHT(FPL_Combined[[#Headers],[Gameweek 38]],2)&lt;$B$622,INDEX(FPL_Results_Extract[Gameweek 13],MATCH($A72,FPL_Results_Extract[[Player]:[Player]],0)),INDEX(Team_Key[[Abbreviation]:[Abbreviation]],MATCH(LEFT(INDEX(FPL_Fixtures_Extract[],MATCH($A72,FPL_Fixtures_Extract[[Player]:[Player]],0),MATCH(FPL_Combined[[#Headers],[Gameweek 38]],FPL_Fixtures_Extract[#Headers],0)),LEN(INDEX(FPL_Fixtures_Extract[],MATCH($A72,FPL_Fixtures_Extract[[Player]:[Player]],0),MATCH(FPL_Combined[[#Headers],[Gameweek 38]],FPL_Fixtures_Extract[#Headers],0)))-4),Team_Key[[Full Name]:[Full Name]],0))&amp;RIGHT(INDEX(FPL_Fixtures_Extract[],MATCH($A72,FPL_Fixtures_Extract[[Player]:[Player]],0),MATCH(FPL_Combined[[#Headers],[Gameweek 38]],FPL_Fixtures_Extract[#Headers],0)),3))</f>
        <v>WHU(H)</v>
      </c>
    </row>
    <row r="73" spans="1:39" x14ac:dyDescent="0.45">
      <c r="A73" t="s">
        <v>129</v>
      </c>
      <c r="B73" t="str">
        <f ca="1">IF(RIGHT(FPL_Combined[[#Headers],[Gameweek 01]],2)&lt;$B$622,INDEX(FPL_Results_Extract[Gameweek 01],MATCH($A73,FPL_Results_Extract[[Player]:[Player]],0)),INDEX(Team_Key[[Abbreviation]:[Abbreviation]],MATCH(LEFT(INDEX(FPL_Fixtures_Extract[],MATCH($A73,FPL_Fixtures_Extract[[Player]:[Player]],0),MATCH(FPL_Combined[[#Headers],[Gameweek 01]],FPL_Fixtures_Extract[#Headers],0)),LEN(INDEX(FPL_Fixtures_Extract[],MATCH($A73,FPL_Fixtures_Extract[[Player]:[Player]],0),MATCH(FPL_Combined[[#Headers],[Gameweek 01]],FPL_Fixtures_Extract[#Headers],0)))-4),Team_Key[[Full Name]:[Full Name]],0))&amp;RIGHT(INDEX(FPL_Fixtures_Extract[],MATCH($A73,FPL_Fixtures_Extract[[Player]:[Player]],0),MATCH(FPL_Combined[[#Headers],[Gameweek 01]],FPL_Fixtures_Extract[#Headers],0)),3))</f>
        <v>NOR(A) 3-1</v>
      </c>
      <c r="C73" t="str">
        <f ca="1">IF(RIGHT(FPL_Combined[[#Headers],[Gameweek 02]],2)&lt;$B$622,INDEX(FPL_Results_Extract[Gameweek 02],MATCH($A73,FPL_Results_Extract[[Player]:[Player]],0)),INDEX(Team_Key[[Abbreviation]:[Abbreviation]],MATCH(LEFT(INDEX(FPL_Fixtures_Extract[],MATCH($A73,FPL_Fixtures_Extract[[Player]:[Player]],0),MATCH(FPL_Combined[[#Headers],[Gameweek 02]],FPL_Fixtures_Extract[#Headers],0)),LEN(INDEX(FPL_Fixtures_Extract[],MATCH($A73,FPL_Fixtures_Extract[[Player]:[Player]],0),MATCH(FPL_Combined[[#Headers],[Gameweek 02]],FPL_Fixtures_Extract[#Headers],0)))-4),Team_Key[[Full Name]:[Full Name]],0))&amp;RIGHT(INDEX(FPL_Fixtures_Extract[],MATCH($A73,FPL_Fixtures_Extract[[Player]:[Player]],0),MATCH(FPL_Combined[[#Headers],[Gameweek 02]],FPL_Fixtures_Extract[#Headers],0)),3))</f>
        <v>ARS(H) 1-2</v>
      </c>
      <c r="D73" t="str">
        <f ca="1">IF(RIGHT(FPL_Combined[[#Headers],[Gameweek 03]],2)&lt;$B$622,INDEX(FPL_Results_Extract[Gameweek 03],MATCH($A73,FPL_Results_Extract[[Player]:[Player]],0)),INDEX(Team_Key[[Abbreviation]:[Abbreviation]],MATCH(LEFT(INDEX(FPL_Fixtures_Extract[],MATCH($A73,FPL_Fixtures_Extract[[Player]:[Player]],0),MATCH(FPL_Combined[[#Headers],[Gameweek 03]],FPL_Fixtures_Extract[#Headers],0)),LEN(INDEX(FPL_Fixtures_Extract[],MATCH($A73,FPL_Fixtures_Extract[[Player]:[Player]],0),MATCH(FPL_Combined[[#Headers],[Gameweek 03]],FPL_Fixtures_Extract[#Headers],0)))-4),Team_Key[[Full Name]:[Full Name]],0))&amp;RIGHT(INDEX(FPL_Fixtures_Extract[],MATCH($A73,FPL_Fixtures_Extract[[Player]:[Player]],0),MATCH(FPL_Combined[[#Headers],[Gameweek 03]],FPL_Fixtures_Extract[#Headers],0)),3))</f>
        <v>AVL(H) 2-1</v>
      </c>
      <c r="E73" t="str">
        <f ca="1">IF(RIGHT(FPL_Combined[[#Headers],[Gameweek 04]],2)&lt;$B$622,INDEX(FPL_Results_Extract[Gameweek 04],MATCH($A73,FPL_Results_Extract[[Player]:[Player]],0)),INDEX(Team_Key[[Abbreviation]:[Abbreviation]],MATCH(LEFT(INDEX(FPL_Fixtures_Extract[],MATCH($A73,FPL_Fixtures_Extract[[Player]:[Player]],0),MATCH(FPL_Combined[[#Headers],[Gameweek 04]],FPL_Fixtures_Extract[#Headers],0)),LEN(INDEX(FPL_Fixtures_Extract[],MATCH($A73,FPL_Fixtures_Extract[[Player]:[Player]],0),MATCH(FPL_Combined[[#Headers],[Gameweek 04]],FPL_Fixtures_Extract[#Headers],0)))-4),Team_Key[[Full Name]:[Full Name]],0))&amp;RIGHT(INDEX(FPL_Fixtures_Extract[],MATCH($A73,FPL_Fixtures_Extract[[Player]:[Player]],0),MATCH(FPL_Combined[[#Headers],[Gameweek 04]],FPL_Fixtures_Extract[#Headers],0)),3))</f>
        <v>CHE(A) 2-1</v>
      </c>
      <c r="F73" t="str">
        <f ca="1">IF(RIGHT(FPL_Combined[[#Headers],[Gameweek 05]],2)&lt;$B$622,INDEX(FPL_Results_Extract[Gameweek 05],MATCH($A73,FPL_Results_Extract[[Player]:[Player]],0)),INDEX(Team_Key[[Abbreviation]:[Abbreviation]],MATCH(LEFT(INDEX(FPL_Fixtures_Extract[],MATCH($A73,FPL_Fixtures_Extract[[Player]:[Player]],0),MATCH(FPL_Combined[[#Headers],[Gameweek 05]],FPL_Fixtures_Extract[#Headers],0)),LEN(INDEX(FPL_Fixtures_Extract[],MATCH($A73,FPL_Fixtures_Extract[[Player]:[Player]],0),MATCH(FPL_Combined[[#Headers],[Gameweek 05]],FPL_Fixtures_Extract[#Headers],0)))-4),Team_Key[[Full Name]:[Full Name]],0))&amp;RIGHT(INDEX(FPL_Fixtures_Extract[],MATCH($A73,FPL_Fixtures_Extract[[Player]:[Player]],0),MATCH(FPL_Combined[[#Headers],[Gameweek 05]],FPL_Fixtures_Extract[#Headers],0)),3))</f>
        <v>MCI(H) 0-1</v>
      </c>
      <c r="G73" t="str">
        <f ca="1">IF(RIGHT(FPL_Combined[[#Headers],[Gameweek 06]],2)&lt;$B$622,INDEX(FPL_Results_Extract[Gameweek 06],MATCH($A73,FPL_Results_Extract[[Player]:[Player]],0)),INDEX(Team_Key[[Abbreviation]:[Abbreviation]],MATCH(LEFT(INDEX(FPL_Fixtures_Extract[],MATCH($A73,FPL_Fixtures_Extract[[Player]:[Player]],0),MATCH(FPL_Combined[[#Headers],[Gameweek 06]],FPL_Fixtures_Extract[#Headers],0)),LEN(INDEX(FPL_Fixtures_Extract[],MATCH($A73,FPL_Fixtures_Extract[[Player]:[Player]],0),MATCH(FPL_Combined[[#Headers],[Gameweek 06]],FPL_Fixtures_Extract[#Headers],0)))-4),Team_Key[[Full Name]:[Full Name]],0))&amp;RIGHT(INDEX(FPL_Fixtures_Extract[],MATCH($A73,FPL_Fixtures_Extract[[Player]:[Player]],0),MATCH(FPL_Combined[[#Headers],[Gameweek 06]],FPL_Fixtures_Extract[#Headers],0)),3))</f>
        <v>TOT(A) 0-1</v>
      </c>
      <c r="H73" t="str">
        <f ca="1">IF(RIGHT(FPL_Combined[[#Headers],[Gameweek 07]],2)&lt;$B$622,INDEX(FPL_Results_Extract[Gameweek 07],MATCH($A73,FPL_Results_Extract[[Player]:[Player]],0)),INDEX(Team_Key[[Abbreviation]:[Abbreviation]],MATCH(LEFT(INDEX(FPL_Fixtures_Extract[],MATCH($A73,FPL_Fixtures_Extract[[Player]:[Player]],0),MATCH(FPL_Combined[[#Headers],[Gameweek 07]],FPL_Fixtures_Extract[#Headers],0)),LEN(INDEX(FPL_Fixtures_Extract[],MATCH($A73,FPL_Fixtures_Extract[[Player]:[Player]],0),MATCH(FPL_Combined[[#Headers],[Gameweek 07]],FPL_Fixtures_Extract[#Headers],0)))-4),Team_Key[[Full Name]:[Full Name]],0))&amp;RIGHT(INDEX(FPL_Fixtures_Extract[],MATCH($A73,FPL_Fixtures_Extract[[Player]:[Player]],0),MATCH(FPL_Combined[[#Headers],[Gameweek 07]],FPL_Fixtures_Extract[#Headers],0)),3))</f>
        <v>WAT(A) 1-0</v>
      </c>
      <c r="I73" t="str">
        <f ca="1">IF(RIGHT(FPL_Combined[[#Headers],[Gameweek 08]],2)&lt;$B$622,INDEX(FPL_Results_Extract[Gameweek 08],MATCH($A73,FPL_Results_Extract[[Player]:[Player]],0)),INDEX(Team_Key[[Abbreviation]:[Abbreviation]],MATCH(LEFT(INDEX(FPL_Fixtures_Extract[],MATCH($A73,FPL_Fixtures_Extract[[Player]:[Player]],0),MATCH(FPL_Combined[[#Headers],[Gameweek 08]],FPL_Fixtures_Extract[#Headers],0)),LEN(INDEX(FPL_Fixtures_Extract[],MATCH($A73,FPL_Fixtures_Extract[[Player]:[Player]],0),MATCH(FPL_Combined[[#Headers],[Gameweek 08]],FPL_Fixtures_Extract[#Headers],0)))-4),Team_Key[[Full Name]:[Full Name]],0))&amp;RIGHT(INDEX(FPL_Fixtures_Extract[],MATCH($A73,FPL_Fixtures_Extract[[Player]:[Player]],0),MATCH(FPL_Combined[[#Headers],[Gameweek 08]],FPL_Fixtures_Extract[#Headers],0)),3))</f>
        <v>WBA(H) 2-0</v>
      </c>
      <c r="J73" t="str">
        <f ca="1">IF(RIGHT(FPL_Combined[[#Headers],[Gameweek 09]],2)&lt;$B$622,INDEX(FPL_Results_Extract[Gameweek 09],MATCH($A73,FPL_Results_Extract[[Player]:[Player]],0)),INDEX(Team_Key[[Abbreviation]:[Abbreviation]],MATCH(LEFT(INDEX(FPL_Fixtures_Extract[],MATCH($A73,FPL_Fixtures_Extract[[Player]:[Player]],0),MATCH(FPL_Combined[[#Headers],[Gameweek 09]],FPL_Fixtures_Extract[#Headers],0)),LEN(INDEX(FPL_Fixtures_Extract[],MATCH($A73,FPL_Fixtures_Extract[[Player]:[Player]],0),MATCH(FPL_Combined[[#Headers],[Gameweek 09]],FPL_Fixtures_Extract[#Headers],0)))-4),Team_Key[[Full Name]:[Full Name]],0))&amp;RIGHT(INDEX(FPL_Fixtures_Extract[],MATCH($A73,FPL_Fixtures_Extract[[Player]:[Player]],0),MATCH(FPL_Combined[[#Headers],[Gameweek 09]],FPL_Fixtures_Extract[#Headers],0)),3))</f>
        <v>WHU(H) 1-3</v>
      </c>
      <c r="K73" t="str">
        <f ca="1">IF(RIGHT(FPL_Combined[[#Headers],[Gameweek 10]],2)&lt;$B$622,INDEX(FPL_Results_Extract[Gameweek 10],MATCH($A73,FPL_Results_Extract[[Player]:[Player]],0)),INDEX(Team_Key[[Abbreviation]:[Abbreviation]],MATCH(LEFT(INDEX(FPL_Fixtures_Extract[],MATCH($A73,FPL_Fixtures_Extract[[Player]:[Player]],0),MATCH(FPL_Combined[[#Headers],[Gameweek 10]],FPL_Fixtures_Extract[#Headers],0)),LEN(INDEX(FPL_Fixtures_Extract[],MATCH($A73,FPL_Fixtures_Extract[[Player]:[Player]],0),MATCH(FPL_Combined[[#Headers],[Gameweek 10]],FPL_Fixtures_Extract[#Headers],0)))-4),Team_Key[[Full Name]:[Full Name]],0))&amp;RIGHT(INDEX(FPL_Fixtures_Extract[],MATCH($A73,FPL_Fixtures_Extract[[Player]:[Player]],0),MATCH(FPL_Combined[[#Headers],[Gameweek 10]],FPL_Fixtures_Extract[#Headers],0)),3))</f>
        <v>LEI(A) 0-1</v>
      </c>
      <c r="L73" t="str">
        <f ca="1">IF(RIGHT(FPL_Combined[[#Headers],[Gameweek 11]],2)&lt;$B$622,INDEX(FPL_Results_Extract[Gameweek 11],MATCH($A73,FPL_Results_Extract[[Player]:[Player]],0)),INDEX(Team_Key[[Abbreviation]:[Abbreviation]],MATCH(LEFT(INDEX(FPL_Fixtures_Extract[],MATCH($A73,FPL_Fixtures_Extract[[Player]:[Player]],0),MATCH(FPL_Combined[[#Headers],[Gameweek 11]],FPL_Fixtures_Extract[#Headers],0)),LEN(INDEX(FPL_Fixtures_Extract[],MATCH($A73,FPL_Fixtures_Extract[[Player]:[Player]],0),MATCH(FPL_Combined[[#Headers],[Gameweek 11]],FPL_Fixtures_Extract[#Headers],0)))-4),Team_Key[[Full Name]:[Full Name]],0))&amp;RIGHT(INDEX(FPL_Fixtures_Extract[],MATCH($A73,FPL_Fixtures_Extract[[Player]:[Player]],0),MATCH(FPL_Combined[[#Headers],[Gameweek 11]],FPL_Fixtures_Extract[#Headers],0)),3))</f>
        <v>MUN(H) 0-0</v>
      </c>
      <c r="M73" t="str">
        <f ca="1">IF(RIGHT(FPL_Combined[[#Headers],[Gameweek 12]],2)&lt;$B$622,INDEX(FPL_Results_Extract[Gameweek 12],MATCH($A73,FPL_Results_Extract[[Player]:[Player]],0)),INDEX(Team_Key[[Abbreviation]:[Abbreviation]],MATCH(LEFT(INDEX(FPL_Fixtures_Extract[],MATCH($A73,FPL_Fixtures_Extract[[Player]:[Player]],0),MATCH(FPL_Combined[[#Headers],[Gameweek 12]],FPL_Fixtures_Extract[#Headers],0)),LEN(INDEX(FPL_Fixtures_Extract[],MATCH($A73,FPL_Fixtures_Extract[[Player]:[Player]],0),MATCH(FPL_Combined[[#Headers],[Gameweek 12]],FPL_Fixtures_Extract[#Headers],0)))-4),Team_Key[[Full Name]:[Full Name]],0))&amp;RIGHT(INDEX(FPL_Fixtures_Extract[],MATCH($A73,FPL_Fixtures_Extract[[Player]:[Player]],0),MATCH(FPL_Combined[[#Headers],[Gameweek 12]],FPL_Fixtures_Extract[#Headers],0)),3))</f>
        <v>LIV(A) 2-1</v>
      </c>
      <c r="N73" t="str">
        <f ca="1">IF(RIGHT(FPL_Combined[[#Headers],[Gameweek 13]],2)&lt;$B$622,INDEX(FPL_Results_Extract[Gameweek 13],MATCH($A73,FPL_Results_Extract[[Player]:[Player]],0)),INDEX(Team_Key[[Abbreviation]:[Abbreviation]],MATCH(LEFT(INDEX(FPL_Fixtures_Extract[],MATCH($A73,FPL_Fixtures_Extract[[Player]:[Player]],0),MATCH(FPL_Combined[[#Headers],[Gameweek 13]],FPL_Fixtures_Extract[#Headers],0)),LEN(INDEX(FPL_Fixtures_Extract[],MATCH($A73,FPL_Fixtures_Extract[[Player]:[Player]],0),MATCH(FPL_Combined[[#Headers],[Gameweek 13]],FPL_Fixtures_Extract[#Headers],0)))-4),Team_Key[[Full Name]:[Full Name]],0))&amp;RIGHT(INDEX(FPL_Fixtures_Extract[],MATCH($A73,FPL_Fixtures_Extract[[Player]:[Player]],0),MATCH(FPL_Combined[[#Headers],[Gameweek 13]],FPL_Fixtures_Extract[#Headers],0)),3))</f>
        <v>SUN(H) 0-1</v>
      </c>
      <c r="O73" t="str">
        <f ca="1">IF(RIGHT(FPL_Combined[[#Headers],[Gameweek 14]],2)&lt;$B$622,INDEX(FPL_Results_Extract[Gameweek 14],MATCH($A73,FPL_Results_Extract[[Player]:[Player]],0)),INDEX(Team_Key[[Abbreviation]:[Abbreviation]],MATCH(LEFT(INDEX(FPL_Fixtures_Extract[],MATCH($A73,FPL_Fixtures_Extract[[Player]:[Player]],0),MATCH(FPL_Combined[[#Headers],[Gameweek 14]],FPL_Fixtures_Extract[#Headers],0)),LEN(INDEX(FPL_Fixtures_Extract[],MATCH($A73,FPL_Fixtures_Extract[[Player]:[Player]],0),MATCH(FPL_Combined[[#Headers],[Gameweek 14]],FPL_Fixtures_Extract[#Headers],0)))-4),Team_Key[[Full Name]:[Full Name]],0))&amp;RIGHT(INDEX(FPL_Fixtures_Extract[],MATCH($A73,FPL_Fixtures_Extract[[Player]:[Player]],0),MATCH(FPL_Combined[[#Headers],[Gameweek 14]],FPL_Fixtures_Extract[#Headers],0)),3))</f>
        <v>NEW(H) 5-1</v>
      </c>
      <c r="P73" t="str">
        <f ca="1">IF(RIGHT(FPL_Combined[[#Headers],[Gameweek 15]],2)&lt;$B$622,INDEX(FPL_Results_Extract[Gameweek 15],MATCH($A73,FPL_Results_Extract[[Player]:[Player]],0)),INDEX(Team_Key[[Abbreviation]:[Abbreviation]],MATCH(LEFT(INDEX(FPL_Fixtures_Extract[],MATCH($A73,FPL_Fixtures_Extract[[Player]:[Player]],0),MATCH(FPL_Combined[[#Headers],[Gameweek 15]],FPL_Fixtures_Extract[#Headers],0)),LEN(INDEX(FPL_Fixtures_Extract[],MATCH($A73,FPL_Fixtures_Extract[[Player]:[Player]],0),MATCH(FPL_Combined[[#Headers],[Gameweek 15]],FPL_Fixtures_Extract[#Headers],0)))-4),Team_Key[[Full Name]:[Full Name]],0))&amp;RIGHT(INDEX(FPL_Fixtures_Extract[],MATCH($A73,FPL_Fixtures_Extract[[Player]:[Player]],0),MATCH(FPL_Combined[[#Headers],[Gameweek 15]],FPL_Fixtures_Extract[#Headers],0)),3))</f>
        <v>EVE(A) 1-1</v>
      </c>
      <c r="Q73" t="str">
        <f ca="1">IF(RIGHT(FPL_Combined[[#Headers],[Gameweek 16]],2)&lt;$B$622,INDEX(FPL_Results_Extract[Gameweek 16],MATCH($A73,FPL_Results_Extract[[Player]:[Player]],0)),INDEX(Team_Key[[Abbreviation]:[Abbreviation]],MATCH(LEFT(INDEX(FPL_Fixtures_Extract[],MATCH($A73,FPL_Fixtures_Extract[[Player]:[Player]],0),MATCH(FPL_Combined[[#Headers],[Gameweek 16]],FPL_Fixtures_Extract[#Headers],0)),LEN(INDEX(FPL_Fixtures_Extract[],MATCH($A73,FPL_Fixtures_Extract[[Player]:[Player]],0),MATCH(FPL_Combined[[#Headers],[Gameweek 16]],FPL_Fixtures_Extract[#Headers],0)))-4),Team_Key[[Full Name]:[Full Name]],0))&amp;RIGHT(INDEX(FPL_Fixtures_Extract[],MATCH($A73,FPL_Fixtures_Extract[[Player]:[Player]],0),MATCH(FPL_Combined[[#Headers],[Gameweek 16]],FPL_Fixtures_Extract[#Headers],0)),3))</f>
        <v>SOU(H) 1-0</v>
      </c>
      <c r="R73" t="str">
        <f ca="1">IF(RIGHT(FPL_Combined[[#Headers],[Gameweek 17]],2)&lt;$B$622,INDEX(FPL_Results_Extract[Gameweek 17],MATCH($A73,FPL_Results_Extract[[Player]:[Player]],0)),INDEX(Team_Key[[Abbreviation]:[Abbreviation]],MATCH(LEFT(INDEX(FPL_Fixtures_Extract[],MATCH($A73,FPL_Fixtures_Extract[[Player]:[Player]],0),MATCH(FPL_Combined[[#Headers],[Gameweek 17]],FPL_Fixtures_Extract[#Headers],0)),LEN(INDEX(FPL_Fixtures_Extract[],MATCH($A73,FPL_Fixtures_Extract[[Player]:[Player]],0),MATCH(FPL_Combined[[#Headers],[Gameweek 17]],FPL_Fixtures_Extract[#Headers],0)))-4),Team_Key[[Full Name]:[Full Name]],0))&amp;RIGHT(INDEX(FPL_Fixtures_Extract[],MATCH($A73,FPL_Fixtures_Extract[[Player]:[Player]],0),MATCH(FPL_Combined[[#Headers],[Gameweek 17]],FPL_Fixtures_Extract[#Headers],0)),3))</f>
        <v>STK(A) 2-1</v>
      </c>
      <c r="S73" t="str">
        <f ca="1">IF(RIGHT(FPL_Combined[[#Headers],[Gameweek 18]],2)&lt;$B$622,INDEX(FPL_Results_Extract[Gameweek 18],MATCH($A73,FPL_Results_Extract[[Player]:[Player]],0)),INDEX(Team_Key[[Abbreviation]:[Abbreviation]],MATCH(LEFT(INDEX(FPL_Fixtures_Extract[],MATCH($A73,FPL_Fixtures_Extract[[Player]:[Player]],0),MATCH(FPL_Combined[[#Headers],[Gameweek 18]],FPL_Fixtures_Extract[#Headers],0)),LEN(INDEX(FPL_Fixtures_Extract[],MATCH($A73,FPL_Fixtures_Extract[[Player]:[Player]],0),MATCH(FPL_Combined[[#Headers],[Gameweek 18]],FPL_Fixtures_Extract[#Headers],0)))-4),Team_Key[[Full Name]:[Full Name]],0))&amp;RIGHT(INDEX(FPL_Fixtures_Extract[],MATCH($A73,FPL_Fixtures_Extract[[Player]:[Player]],0),MATCH(FPL_Combined[[#Headers],[Gameweek 18]],FPL_Fixtures_Extract[#Headers],0)),3))</f>
        <v>BOU(A) 0-0</v>
      </c>
      <c r="T73" t="str">
        <f ca="1">IF(RIGHT(FPL_Combined[[#Headers],[Gameweek 19]],2)&lt;$B$622,INDEX(FPL_Results_Extract[Gameweek 19],MATCH($A73,FPL_Results_Extract[[Player]:[Player]],0)),INDEX(Team_Key[[Abbreviation]:[Abbreviation]],MATCH(LEFT(INDEX(FPL_Fixtures_Extract[],MATCH($A73,FPL_Fixtures_Extract[[Player]:[Player]],0),MATCH(FPL_Combined[[#Headers],[Gameweek 19]],FPL_Fixtures_Extract[#Headers],0)),LEN(INDEX(FPL_Fixtures_Extract[],MATCH($A73,FPL_Fixtures_Extract[[Player]:[Player]],0),MATCH(FPL_Combined[[#Headers],[Gameweek 19]],FPL_Fixtures_Extract[#Headers],0)))-4),Team_Key[[Full Name]:[Full Name]],0))&amp;RIGHT(INDEX(FPL_Fixtures_Extract[],MATCH($A73,FPL_Fixtures_Extract[[Player]:[Player]],0),MATCH(FPL_Combined[[#Headers],[Gameweek 19]],FPL_Fixtures_Extract[#Headers],0)),3))</f>
        <v>SWA(H) 0-0</v>
      </c>
      <c r="U73" t="str">
        <f ca="1">IF(RIGHT(FPL_Combined[[#Headers],[Gameweek 20]],2)&lt;$B$622,INDEX(FPL_Results_Extract[Gameweek 20],MATCH($A73,FPL_Results_Extract[[Player]:[Player]],0)),INDEX(Team_Key[[Abbreviation]:[Abbreviation]],MATCH(LEFT(INDEX(FPL_Fixtures_Extract[],MATCH($A73,FPL_Fixtures_Extract[[Player]:[Player]],0),MATCH(FPL_Combined[[#Headers],[Gameweek 20]],FPL_Fixtures_Extract[#Headers],0)),LEN(INDEX(FPL_Fixtures_Extract[],MATCH($A73,FPL_Fixtures_Extract[[Player]:[Player]],0),MATCH(FPL_Combined[[#Headers],[Gameweek 20]],FPL_Fixtures_Extract[#Headers],0)))-4),Team_Key[[Full Name]:[Full Name]],0))&amp;RIGHT(INDEX(FPL_Fixtures_Extract[],MATCH($A73,FPL_Fixtures_Extract[[Player]:[Player]],0),MATCH(FPL_Combined[[#Headers],[Gameweek 20]],FPL_Fixtures_Extract[#Headers],0)),3))</f>
        <v>CHE(H) 0-3</v>
      </c>
      <c r="V73" t="str">
        <f ca="1">IF(RIGHT(FPL_Combined[[#Headers],[Gameweek 21]],2)&lt;$B$622,INDEX(FPL_Results_Extract[Gameweek 21],MATCH($A73,FPL_Results_Extract[[Player]:[Player]],0)),INDEX(Team_Key[[Abbreviation]:[Abbreviation]],MATCH(LEFT(INDEX(FPL_Fixtures_Extract[],MATCH($A73,FPL_Fixtures_Extract[[Player]:[Player]],0),MATCH(FPL_Combined[[#Headers],[Gameweek 21]],FPL_Fixtures_Extract[#Headers],0)),LEN(INDEX(FPL_Fixtures_Extract[],MATCH($A73,FPL_Fixtures_Extract[[Player]:[Player]],0),MATCH(FPL_Combined[[#Headers],[Gameweek 21]],FPL_Fixtures_Extract[#Headers],0)))-4),Team_Key[[Full Name]:[Full Name]],0))&amp;RIGHT(INDEX(FPL_Fixtures_Extract[],MATCH($A73,FPL_Fixtures_Extract[[Player]:[Player]],0),MATCH(FPL_Combined[[#Headers],[Gameweek 21]],FPL_Fixtures_Extract[#Headers],0)),3))</f>
        <v>AVL(A) 0-1</v>
      </c>
      <c r="W73" t="str">
        <f ca="1">IF(RIGHT(FPL_Combined[[#Headers],[Gameweek 22]],2)&lt;$B$622,INDEX(FPL_Results_Extract[Gameweek 22],MATCH($A73,FPL_Results_Extract[[Player]:[Player]],0)),INDEX(Team_Key[[Abbreviation]:[Abbreviation]],MATCH(LEFT(INDEX(FPL_Fixtures_Extract[],MATCH($A73,FPL_Fixtures_Extract[[Player]:[Player]],0),MATCH(FPL_Combined[[#Headers],[Gameweek 22]],FPL_Fixtures_Extract[#Headers],0)),LEN(INDEX(FPL_Fixtures_Extract[],MATCH($A73,FPL_Fixtures_Extract[[Player]:[Player]],0),MATCH(FPL_Combined[[#Headers],[Gameweek 22]],FPL_Fixtures_Extract[#Headers],0)))-4),Team_Key[[Full Name]:[Full Name]],0))&amp;RIGHT(INDEX(FPL_Fixtures_Extract[],MATCH($A73,FPL_Fixtures_Extract[[Player]:[Player]],0),MATCH(FPL_Combined[[#Headers],[Gameweek 22]],FPL_Fixtures_Extract[#Headers],0)),3))</f>
        <v>MCI(A) 0-4</v>
      </c>
      <c r="X73" t="str">
        <f ca="1">IF(RIGHT(FPL_Combined[[#Headers],[Gameweek 23]],2)&lt;$B$622,INDEX(FPL_Results_Extract[Gameweek 23],MATCH($A73,FPL_Results_Extract[[Player]:[Player]],0)),INDEX(Team_Key[[Abbreviation]:[Abbreviation]],MATCH(LEFT(INDEX(FPL_Fixtures_Extract[],MATCH($A73,FPL_Fixtures_Extract[[Player]:[Player]],0),MATCH(FPL_Combined[[#Headers],[Gameweek 23]],FPL_Fixtures_Extract[#Headers],0)),LEN(INDEX(FPL_Fixtures_Extract[],MATCH($A73,FPL_Fixtures_Extract[[Player]:[Player]],0),MATCH(FPL_Combined[[#Headers],[Gameweek 23]],FPL_Fixtures_Extract[#Headers],0)))-4),Team_Key[[Full Name]:[Full Name]],0))&amp;RIGHT(INDEX(FPL_Fixtures_Extract[],MATCH($A73,FPL_Fixtures_Extract[[Player]:[Player]],0),MATCH(FPL_Combined[[#Headers],[Gameweek 23]],FPL_Fixtures_Extract[#Headers],0)),3))</f>
        <v>TOT(H) 1-3</v>
      </c>
      <c r="Y73" t="str">
        <f ca="1">IF(RIGHT(FPL_Combined[[#Headers],[Gameweek 24]],2)&lt;$B$622,INDEX(FPL_Results_Extract[Team],MATCH($A73,FPL_Results_Extract[[Player]:[Player]],0)),INDEX(Team_Key[[Abbreviation]:[Abbreviation]],MATCH(LEFT(INDEX(FPL_Fixtures_Extract[],MATCH($A73,FPL_Fixtures_Extract[[Player]:[Player]],0),MATCH(FPL_Combined[[#Headers],[Gameweek 24]],FPL_Fixtures_Extract[#Headers],0)),LEN(INDEX(FPL_Fixtures_Extract[],MATCH($A73,FPL_Fixtures_Extract[[Player]:[Player]],0),MATCH(FPL_Combined[[#Headers],[Gameweek 24]],FPL_Fixtures_Extract[#Headers],0)))-4),Team_Key[[Full Name]:[Full Name]],0))&amp;RIGHT(INDEX(FPL_Fixtures_Extract[],MATCH($A73,FPL_Fixtures_Extract[[Player]:[Player]],0),MATCH(FPL_Combined[[#Headers],[Gameweek 24]],FPL_Fixtures_Extract[#Headers],0)),3))</f>
        <v>CRY</v>
      </c>
      <c r="Z73" t="str">
        <f ca="1">IF(RIGHT(FPL_Combined[[#Headers],[Gameweek 25]],2)&lt;$B$622,INDEX(FPL_Results_Extract[Player],MATCH($A73,FPL_Results_Extract[[Player]:[Player]],0)),INDEX(Team_Key[[Abbreviation]:[Abbreviation]],MATCH(LEFT(INDEX(FPL_Fixtures_Extract[],MATCH($A73,FPL_Fixtures_Extract[[Player]:[Player]],0),MATCH(FPL_Combined[[#Headers],[Gameweek 25]],FPL_Fixtures_Extract[#Headers],0)),LEN(INDEX(FPL_Fixtures_Extract[],MATCH($A73,FPL_Fixtures_Extract[[Player]:[Player]],0),MATCH(FPL_Combined[[#Headers],[Gameweek 25]],FPL_Fixtures_Extract[#Headers],0)))-4),Team_Key[[Full Name]:[Full Name]],0))&amp;RIGHT(INDEX(FPL_Fixtures_Extract[],MATCH($A73,FPL_Fixtures_Extract[[Player]:[Player]],0),MATCH(FPL_Combined[[#Headers],[Gameweek 25]],FPL_Fixtures_Extract[#Headers],0)),3))</f>
        <v>Bolasie</v>
      </c>
      <c r="AA73" t="str">
        <f ca="1">IF(RIGHT(FPL_Combined[[#Headers],[Gameweek 26]],2)&lt;$B$622,INDEX(FPL_Results_Extract[Gameweek 01],MATCH($A73,FPL_Results_Extract[[Player]:[Player]],0)),INDEX(Team_Key[[Abbreviation]:[Abbreviation]],MATCH(LEFT(INDEX(FPL_Fixtures_Extract[],MATCH($A73,FPL_Fixtures_Extract[[Player]:[Player]],0),MATCH(FPL_Combined[[#Headers],[Gameweek 26]],FPL_Fixtures_Extract[#Headers],0)),LEN(INDEX(FPL_Fixtures_Extract[],MATCH($A73,FPL_Fixtures_Extract[[Player]:[Player]],0),MATCH(FPL_Combined[[#Headers],[Gameweek 26]],FPL_Fixtures_Extract[#Headers],0)))-4),Team_Key[[Full Name]:[Full Name]],0))&amp;RIGHT(INDEX(FPL_Fixtures_Extract[],MATCH($A73,FPL_Fixtures_Extract[[Player]:[Player]],0),MATCH(FPL_Combined[[#Headers],[Gameweek 26]],FPL_Fixtures_Extract[#Headers],0)),3))</f>
        <v>NOR(A) 3-1</v>
      </c>
      <c r="AB73" t="str">
        <f ca="1">IF(RIGHT(FPL_Combined[[#Headers],[Gameweek 27]],2)&lt;$B$622,INDEX(FPL_Results_Extract[Gameweek 02],MATCH($A73,FPL_Results_Extract[[Player]:[Player]],0)),INDEX(Team_Key[[Abbreviation]:[Abbreviation]],MATCH(LEFT(INDEX(FPL_Fixtures_Extract[],MATCH($A73,FPL_Fixtures_Extract[[Player]:[Player]],0),MATCH(FPL_Combined[[#Headers],[Gameweek 27]],FPL_Fixtures_Extract[#Headers],0)),LEN(INDEX(FPL_Fixtures_Extract[],MATCH($A73,FPL_Fixtures_Extract[[Player]:[Player]],0),MATCH(FPL_Combined[[#Headers],[Gameweek 27]],FPL_Fixtures_Extract[#Headers],0)))-4),Team_Key[[Full Name]:[Full Name]],0))&amp;RIGHT(INDEX(FPL_Fixtures_Extract[],MATCH($A73,FPL_Fixtures_Extract[[Player]:[Player]],0),MATCH(FPL_Combined[[#Headers],[Gameweek 27]],FPL_Fixtures_Extract[#Headers],0)),3))</f>
        <v>ARS(H) 1-2</v>
      </c>
      <c r="AC73" t="str">
        <f ca="1">IF(RIGHT(FPL_Combined[[#Headers],[Gameweek 28]],2)&lt;$B$622,INDEX(FPL_Results_Extract[Gameweek 03],MATCH($A73,FPL_Results_Extract[[Player]:[Player]],0)),INDEX(Team_Key[[Abbreviation]:[Abbreviation]],MATCH(LEFT(INDEX(FPL_Fixtures_Extract[],MATCH($A73,FPL_Fixtures_Extract[[Player]:[Player]],0),MATCH(FPL_Combined[[#Headers],[Gameweek 28]],FPL_Fixtures_Extract[#Headers],0)),LEN(INDEX(FPL_Fixtures_Extract[],MATCH($A73,FPL_Fixtures_Extract[[Player]:[Player]],0),MATCH(FPL_Combined[[#Headers],[Gameweek 28]],FPL_Fixtures_Extract[#Headers],0)))-4),Team_Key[[Full Name]:[Full Name]],0))&amp;RIGHT(INDEX(FPL_Fixtures_Extract[],MATCH($A73,FPL_Fixtures_Extract[[Player]:[Player]],0),MATCH(FPL_Combined[[#Headers],[Gameweek 28]],FPL_Fixtures_Extract[#Headers],0)),3))</f>
        <v>AVL(H) 2-1</v>
      </c>
      <c r="AD73" t="str">
        <f ca="1">IF(RIGHT(FPL_Combined[[#Headers],[Gameweek 29]],2)&lt;$B$622,INDEX(FPL_Results_Extract[Gameweek 04],MATCH($A73,FPL_Results_Extract[[Player]:[Player]],0)),INDEX(Team_Key[[Abbreviation]:[Abbreviation]],MATCH(LEFT(INDEX(FPL_Fixtures_Extract[],MATCH($A73,FPL_Fixtures_Extract[[Player]:[Player]],0),MATCH(FPL_Combined[[#Headers],[Gameweek 29]],FPL_Fixtures_Extract[#Headers],0)),LEN(INDEX(FPL_Fixtures_Extract[],MATCH($A73,FPL_Fixtures_Extract[[Player]:[Player]],0),MATCH(FPL_Combined[[#Headers],[Gameweek 29]],FPL_Fixtures_Extract[#Headers],0)))-4),Team_Key[[Full Name]:[Full Name]],0))&amp;RIGHT(INDEX(FPL_Fixtures_Extract[],MATCH($A73,FPL_Fixtures_Extract[[Player]:[Player]],0),MATCH(FPL_Combined[[#Headers],[Gameweek 29]],FPL_Fixtures_Extract[#Headers],0)),3))</f>
        <v>LIV(H)</v>
      </c>
      <c r="AE73" t="e">
        <f ca="1">IF(RIGHT(FPL_Combined[[#Headers],[Gameweek 30]],2)&lt;$B$622,INDEX(FPL_Results_Extract[Gameweek 05],MATCH($A73,FPL_Results_Extract[[Player]:[Player]],0)),INDEX(Team_Key[[Abbreviation]:[Abbreviation]],MATCH(LEFT(INDEX(FPL_Fixtures_Extract[],MATCH($A73,FPL_Fixtures_Extract[[Player]:[Player]],0),MATCH(FPL_Combined[[#Headers],[Gameweek 30]],FPL_Fixtures_Extract[#Headers],0)),LEN(INDEX(FPL_Fixtures_Extract[],MATCH($A73,FPL_Fixtures_Extract[[Player]:[Player]],0),MATCH(FPL_Combined[[#Headers],[Gameweek 30]],FPL_Fixtures_Extract[#Headers],0)))-4),Team_Key[[Full Name]:[Full Name]],0))&amp;RIGHT(INDEX(FPL_Fixtures_Extract[],MATCH($A73,FPL_Fixtures_Extract[[Player]:[Player]],0),MATCH(FPL_Combined[[#Headers],[Gameweek 30]],FPL_Fixtures_Extract[#Headers],0)),3))</f>
        <v>#VALUE!</v>
      </c>
      <c r="AF73" t="str">
        <f ca="1">IF(RIGHT(FPL_Combined[[#Headers],[Gameweek 31]],2)&lt;$B$622,INDEX(FPL_Results_Extract[Gameweek 06],MATCH($A73,FPL_Results_Extract[[Player]:[Player]],0)),INDEX(Team_Key[[Abbreviation]:[Abbreviation]],MATCH(LEFT(INDEX(FPL_Fixtures_Extract[],MATCH($A73,FPL_Fixtures_Extract[[Player]:[Player]],0),MATCH(FPL_Combined[[#Headers],[Gameweek 31]],FPL_Fixtures_Extract[#Headers],0)),LEN(INDEX(FPL_Fixtures_Extract[],MATCH($A73,FPL_Fixtures_Extract[[Player]:[Player]],0),MATCH(FPL_Combined[[#Headers],[Gameweek 31]],FPL_Fixtures_Extract[#Headers],0)))-4),Team_Key[[Full Name]:[Full Name]],0))&amp;RIGHT(INDEX(FPL_Fixtures_Extract[],MATCH($A73,FPL_Fixtures_Extract[[Player]:[Player]],0),MATCH(FPL_Combined[[#Headers],[Gameweek 31]],FPL_Fixtures_Extract[#Headers],0)),3))</f>
        <v>LEI(H)</v>
      </c>
      <c r="AG73" t="str">
        <f ca="1">IF(RIGHT(FPL_Combined[[#Headers],[Gameweek 32]],2)&lt;$B$622,INDEX(FPL_Results_Extract[Gameweek 07],MATCH($A73,FPL_Results_Extract[[Player]:[Player]],0)),INDEX(Team_Key[[Abbreviation]:[Abbreviation]],MATCH(LEFT(INDEX(FPL_Fixtures_Extract[],MATCH($A73,FPL_Fixtures_Extract[[Player]:[Player]],0),MATCH(FPL_Combined[[#Headers],[Gameweek 32]],FPL_Fixtures_Extract[#Headers],0)),LEN(INDEX(FPL_Fixtures_Extract[],MATCH($A73,FPL_Fixtures_Extract[[Player]:[Player]],0),MATCH(FPL_Combined[[#Headers],[Gameweek 32]],FPL_Fixtures_Extract[#Headers],0)))-4),Team_Key[[Full Name]:[Full Name]],0))&amp;RIGHT(INDEX(FPL_Fixtures_Extract[],MATCH($A73,FPL_Fixtures_Extract[[Player]:[Player]],0),MATCH(FPL_Combined[[#Headers],[Gameweek 32]],FPL_Fixtures_Extract[#Headers],0)),3))</f>
        <v>WHU(A)</v>
      </c>
      <c r="AH73" t="str">
        <f ca="1">IF(RIGHT(FPL_Combined[[#Headers],[Gameweek 33]],2)&lt;$B$622,INDEX(FPL_Results_Extract[Gameweek 08],MATCH($A73,FPL_Results_Extract[[Player]:[Player]],0)),INDEX(Team_Key[[Abbreviation]:[Abbreviation]],MATCH(LEFT(INDEX(FPL_Fixtures_Extract[],MATCH($A73,FPL_Fixtures_Extract[[Player]:[Player]],0),MATCH(FPL_Combined[[#Headers],[Gameweek 33]],FPL_Fixtures_Extract[#Headers],0)),LEN(INDEX(FPL_Fixtures_Extract[],MATCH($A73,FPL_Fixtures_Extract[[Player]:[Player]],0),MATCH(FPL_Combined[[#Headers],[Gameweek 33]],FPL_Fixtures_Extract[#Headers],0)))-4),Team_Key[[Full Name]:[Full Name]],0))&amp;RIGHT(INDEX(FPL_Fixtures_Extract[],MATCH($A73,FPL_Fixtures_Extract[[Player]:[Player]],0),MATCH(FPL_Combined[[#Headers],[Gameweek 33]],FPL_Fixtures_Extract[#Headers],0)),3))</f>
        <v>NOR(H)</v>
      </c>
      <c r="AI73" t="str">
        <f ca="1">IF(RIGHT(FPL_Combined[[#Headers],[Gameweek 34]],2)&lt;$B$622,INDEX(FPL_Results_Extract[Gameweek 09],MATCH($A73,FPL_Results_Extract[[Player]:[Player]],0)),INDEX(Team_Key[[Abbreviation]:[Abbreviation]],MATCH(LEFT(INDEX(FPL_Fixtures_Extract[],MATCH($A73,FPL_Fixtures_Extract[[Player]:[Player]],0),MATCH(FPL_Combined[[#Headers],[Gameweek 34]],FPL_Fixtures_Extract[#Headers],0)),LEN(INDEX(FPL_Fixtures_Extract[],MATCH($A73,FPL_Fixtures_Extract[[Player]:[Player]],0),MATCH(FPL_Combined[[#Headers],[Gameweek 34]],FPL_Fixtures_Extract[#Headers],0)))-4),Team_Key[[Full Name]:[Full Name]],0))&amp;RIGHT(INDEX(FPL_Fixtures_Extract[],MATCH($A73,FPL_Fixtures_Extract[[Player]:[Player]],0),MATCH(FPL_Combined[[#Headers],[Gameweek 34]],FPL_Fixtures_Extract[#Headers],0)),3))</f>
        <v>ARS(A)</v>
      </c>
      <c r="AJ73" t="str">
        <f ca="1">IF(RIGHT(FPL_Combined[[#Headers],[Gameweek 35]],2)&lt;$B$622,INDEX(FPL_Results_Extract[Gameweek 10],MATCH($A73,FPL_Results_Extract[[Player]:[Player]],0)),INDEX(Team_Key[[Abbreviation]:[Abbreviation]],MATCH(LEFT(INDEX(FPL_Fixtures_Extract[],MATCH($A73,FPL_Fixtures_Extract[[Player]:[Player]],0),MATCH(FPL_Combined[[#Headers],[Gameweek 35]],FPL_Fixtures_Extract[#Headers],0)),LEN(INDEX(FPL_Fixtures_Extract[],MATCH($A73,FPL_Fixtures_Extract[[Player]:[Player]],0),MATCH(FPL_Combined[[#Headers],[Gameweek 35]],FPL_Fixtures_Extract[#Headers],0)))-4),Team_Key[[Full Name]:[Full Name]],0))&amp;RIGHT(INDEX(FPL_Fixtures_Extract[],MATCH($A73,FPL_Fixtures_Extract[[Player]:[Player]],0),MATCH(FPL_Combined[[#Headers],[Gameweek 35]],FPL_Fixtures_Extract[#Headers],0)),3))</f>
        <v>EVE(H)</v>
      </c>
      <c r="AK73" t="str">
        <f ca="1">IF(RIGHT(FPL_Combined[[#Headers],[Gameweek 36]],2)&lt;$B$622,INDEX(FPL_Results_Extract[Gameweek 11],MATCH($A73,FPL_Results_Extract[[Player]:[Player]],0)),INDEX(Team_Key[[Abbreviation]:[Abbreviation]],MATCH(LEFT(INDEX(FPL_Fixtures_Extract[],MATCH($A73,FPL_Fixtures_Extract[[Player]:[Player]],0),MATCH(FPL_Combined[[#Headers],[Gameweek 36]],FPL_Fixtures_Extract[#Headers],0)),LEN(INDEX(FPL_Fixtures_Extract[],MATCH($A73,FPL_Fixtures_Extract[[Player]:[Player]],0),MATCH(FPL_Combined[[#Headers],[Gameweek 36]],FPL_Fixtures_Extract[#Headers],0)))-4),Team_Key[[Full Name]:[Full Name]],0))&amp;RIGHT(INDEX(FPL_Fixtures_Extract[],MATCH($A73,FPL_Fixtures_Extract[[Player]:[Player]],0),MATCH(FPL_Combined[[#Headers],[Gameweek 36]],FPL_Fixtures_Extract[#Headers],0)),3))</f>
        <v>NEW(A)</v>
      </c>
      <c r="AL73" t="str">
        <f ca="1">IF(RIGHT(FPL_Combined[[#Headers],[Gameweek 37]],2)&lt;$B$622,INDEX(FPL_Results_Extract[Gameweek 12],MATCH($A73,FPL_Results_Extract[[Player]:[Player]],0)),INDEX(Team_Key[[Abbreviation]:[Abbreviation]],MATCH(LEFT(INDEX(FPL_Fixtures_Extract[],MATCH($A73,FPL_Fixtures_Extract[[Player]:[Player]],0),MATCH(FPL_Combined[[#Headers],[Gameweek 37]],FPL_Fixtures_Extract[#Headers],0)),LEN(INDEX(FPL_Fixtures_Extract[],MATCH($A73,FPL_Fixtures_Extract[[Player]:[Player]],0),MATCH(FPL_Combined[[#Headers],[Gameweek 37]],FPL_Fixtures_Extract[#Headers],0)))-4),Team_Key[[Full Name]:[Full Name]],0))&amp;RIGHT(INDEX(FPL_Fixtures_Extract[],MATCH($A73,FPL_Fixtures_Extract[[Player]:[Player]],0),MATCH(FPL_Combined[[#Headers],[Gameweek 37]],FPL_Fixtures_Extract[#Headers],0)),3))</f>
        <v>STK(H)</v>
      </c>
      <c r="AM73" t="str">
        <f ca="1">IF(RIGHT(FPL_Combined[[#Headers],[Gameweek 38]],2)&lt;$B$622,INDEX(FPL_Results_Extract[Gameweek 13],MATCH($A73,FPL_Results_Extract[[Player]:[Player]],0)),INDEX(Team_Key[[Abbreviation]:[Abbreviation]],MATCH(LEFT(INDEX(FPL_Fixtures_Extract[],MATCH($A73,FPL_Fixtures_Extract[[Player]:[Player]],0),MATCH(FPL_Combined[[#Headers],[Gameweek 38]],FPL_Fixtures_Extract[#Headers],0)),LEN(INDEX(FPL_Fixtures_Extract[],MATCH($A73,FPL_Fixtures_Extract[[Player]:[Player]],0),MATCH(FPL_Combined[[#Headers],[Gameweek 38]],FPL_Fixtures_Extract[#Headers],0)))-4),Team_Key[[Full Name]:[Full Name]],0))&amp;RIGHT(INDEX(FPL_Fixtures_Extract[],MATCH($A73,FPL_Fixtures_Extract[[Player]:[Player]],0),MATCH(FPL_Combined[[#Headers],[Gameweek 38]],FPL_Fixtures_Extract[#Headers],0)),3))</f>
        <v>SOU(A)</v>
      </c>
    </row>
    <row r="74" spans="1:39" x14ac:dyDescent="0.45">
      <c r="A74" t="s">
        <v>337</v>
      </c>
      <c r="B74" t="str">
        <f ca="1">IF(RIGHT(FPL_Combined[[#Headers],[Gameweek 01]],2)&lt;$B$622,INDEX(FPL_Results_Extract[Gameweek 01],MATCH($A74,FPL_Results_Extract[[Player]:[Player]],0)),INDEX(Team_Key[[Abbreviation]:[Abbreviation]],MATCH(LEFT(INDEX(FPL_Fixtures_Extract[],MATCH($A74,FPL_Fixtures_Extract[[Player]:[Player]],0),MATCH(FPL_Combined[[#Headers],[Gameweek 01]],FPL_Fixtures_Extract[#Headers],0)),LEN(INDEX(FPL_Fixtures_Extract[],MATCH($A74,FPL_Fixtures_Extract[[Player]:[Player]],0),MATCH(FPL_Combined[[#Headers],[Gameweek 01]],FPL_Fixtures_Extract[#Headers],0)))-4),Team_Key[[Full Name]:[Full Name]],0))&amp;RIGHT(INDEX(FPL_Fixtures_Extract[],MATCH($A74,FPL_Fixtures_Extract[[Player]:[Player]],0),MATCH(FPL_Combined[[#Headers],[Gameweek 01]],FPL_Fixtures_Extract[#Headers],0)),3))</f>
        <v>EVE(A) 2-2</v>
      </c>
      <c r="C74" t="str">
        <f ca="1">IF(RIGHT(FPL_Combined[[#Headers],[Gameweek 02]],2)&lt;$B$622,INDEX(FPL_Results_Extract[Gameweek 02],MATCH($A74,FPL_Results_Extract[[Player]:[Player]],0)),INDEX(Team_Key[[Abbreviation]:[Abbreviation]],MATCH(LEFT(INDEX(FPL_Fixtures_Extract[],MATCH($A74,FPL_Fixtures_Extract[[Player]:[Player]],0),MATCH(FPL_Combined[[#Headers],[Gameweek 02]],FPL_Fixtures_Extract[#Headers],0)),LEN(INDEX(FPL_Fixtures_Extract[],MATCH($A74,FPL_Fixtures_Extract[[Player]:[Player]],0),MATCH(FPL_Combined[[#Headers],[Gameweek 02]],FPL_Fixtures_Extract[#Headers],0)))-4),Team_Key[[Full Name]:[Full Name]],0))&amp;RIGHT(INDEX(FPL_Fixtures_Extract[],MATCH($A74,FPL_Fixtures_Extract[[Player]:[Player]],0),MATCH(FPL_Combined[[#Headers],[Gameweek 02]],FPL_Fixtures_Extract[#Headers],0)),3))</f>
        <v>WBA(H) 0-0</v>
      </c>
      <c r="D74" t="str">
        <f ca="1">IF(RIGHT(FPL_Combined[[#Headers],[Gameweek 03]],2)&lt;$B$622,INDEX(FPL_Results_Extract[Gameweek 03],MATCH($A74,FPL_Results_Extract[[Player]:[Player]],0)),INDEX(Team_Key[[Abbreviation]:[Abbreviation]],MATCH(LEFT(INDEX(FPL_Fixtures_Extract[],MATCH($A74,FPL_Fixtures_Extract[[Player]:[Player]],0),MATCH(FPL_Combined[[#Headers],[Gameweek 03]],FPL_Fixtures_Extract[#Headers],0)),LEN(INDEX(FPL_Fixtures_Extract[],MATCH($A74,FPL_Fixtures_Extract[[Player]:[Player]],0),MATCH(FPL_Combined[[#Headers],[Gameweek 03]],FPL_Fixtures_Extract[#Headers],0)))-4),Team_Key[[Full Name]:[Full Name]],0))&amp;RIGHT(INDEX(FPL_Fixtures_Extract[],MATCH($A74,FPL_Fixtures_Extract[[Player]:[Player]],0),MATCH(FPL_Combined[[#Headers],[Gameweek 03]],FPL_Fixtures_Extract[#Headers],0)),3))</f>
        <v>SOU(H) 0-0</v>
      </c>
      <c r="E74" t="str">
        <f ca="1">IF(RIGHT(FPL_Combined[[#Headers],[Gameweek 04]],2)&lt;$B$622,INDEX(FPL_Results_Extract[Gameweek 04],MATCH($A74,FPL_Results_Extract[[Player]:[Player]],0)),INDEX(Team_Key[[Abbreviation]:[Abbreviation]],MATCH(LEFT(INDEX(FPL_Fixtures_Extract[],MATCH($A74,FPL_Fixtures_Extract[[Player]:[Player]],0),MATCH(FPL_Combined[[#Headers],[Gameweek 04]],FPL_Fixtures_Extract[#Headers],0)),LEN(INDEX(FPL_Fixtures_Extract[],MATCH($A74,FPL_Fixtures_Extract[[Player]:[Player]],0),MATCH(FPL_Combined[[#Headers],[Gameweek 04]],FPL_Fixtures_Extract[#Headers],0)))-4),Team_Key[[Full Name]:[Full Name]],0))&amp;RIGHT(INDEX(FPL_Fixtures_Extract[],MATCH($A74,FPL_Fixtures_Extract[[Player]:[Player]],0),MATCH(FPL_Combined[[#Headers],[Gameweek 04]],FPL_Fixtures_Extract[#Headers],0)),3))</f>
        <v>MCI(A) 0-2</v>
      </c>
      <c r="F74" t="str">
        <f ca="1">IF(RIGHT(FPL_Combined[[#Headers],[Gameweek 05]],2)&lt;$B$622,INDEX(FPL_Results_Extract[Gameweek 05],MATCH($A74,FPL_Results_Extract[[Player]:[Player]],0)),INDEX(Team_Key[[Abbreviation]:[Abbreviation]],MATCH(LEFT(INDEX(FPL_Fixtures_Extract[],MATCH($A74,FPL_Fixtures_Extract[[Player]:[Player]],0),MATCH(FPL_Combined[[#Headers],[Gameweek 05]],FPL_Fixtures_Extract[#Headers],0)),LEN(INDEX(FPL_Fixtures_Extract[],MATCH($A74,FPL_Fixtures_Extract[[Player]:[Player]],0),MATCH(FPL_Combined[[#Headers],[Gameweek 05]],FPL_Fixtures_Extract[#Headers],0)))-4),Team_Key[[Full Name]:[Full Name]],0))&amp;RIGHT(INDEX(FPL_Fixtures_Extract[],MATCH($A74,FPL_Fixtures_Extract[[Player]:[Player]],0),MATCH(FPL_Combined[[#Headers],[Gameweek 05]],FPL_Fixtures_Extract[#Headers],0)),3))</f>
        <v>SWA(H) 1-0</v>
      </c>
      <c r="G74" t="str">
        <f ca="1">IF(RIGHT(FPL_Combined[[#Headers],[Gameweek 06]],2)&lt;$B$622,INDEX(FPL_Results_Extract[Gameweek 06],MATCH($A74,FPL_Results_Extract[[Player]:[Player]],0)),INDEX(Team_Key[[Abbreviation]:[Abbreviation]],MATCH(LEFT(INDEX(FPL_Fixtures_Extract[],MATCH($A74,FPL_Fixtures_Extract[[Player]:[Player]],0),MATCH(FPL_Combined[[#Headers],[Gameweek 06]],FPL_Fixtures_Extract[#Headers],0)),LEN(INDEX(FPL_Fixtures_Extract[],MATCH($A74,FPL_Fixtures_Extract[[Player]:[Player]],0),MATCH(FPL_Combined[[#Headers],[Gameweek 06]],FPL_Fixtures_Extract[#Headers],0)))-4),Team_Key[[Full Name]:[Full Name]],0))&amp;RIGHT(INDEX(FPL_Fixtures_Extract[],MATCH($A74,FPL_Fixtures_Extract[[Player]:[Player]],0),MATCH(FPL_Combined[[#Headers],[Gameweek 06]],FPL_Fixtures_Extract[#Headers],0)),3))</f>
        <v>NEW(A) 2-1</v>
      </c>
      <c r="H74" t="str">
        <f ca="1">IF(RIGHT(FPL_Combined[[#Headers],[Gameweek 07]],2)&lt;$B$622,INDEX(FPL_Results_Extract[Gameweek 07],MATCH($A74,FPL_Results_Extract[[Player]:[Player]],0)),INDEX(Team_Key[[Abbreviation]:[Abbreviation]],MATCH(LEFT(INDEX(FPL_Fixtures_Extract[],MATCH($A74,FPL_Fixtures_Extract[[Player]:[Player]],0),MATCH(FPL_Combined[[#Headers],[Gameweek 07]],FPL_Fixtures_Extract[#Headers],0)),LEN(INDEX(FPL_Fixtures_Extract[],MATCH($A74,FPL_Fixtures_Extract[[Player]:[Player]],0),MATCH(FPL_Combined[[#Headers],[Gameweek 07]],FPL_Fixtures_Extract[#Headers],0)))-4),Team_Key[[Full Name]:[Full Name]],0))&amp;RIGHT(INDEX(FPL_Fixtures_Extract[],MATCH($A74,FPL_Fixtures_Extract[[Player]:[Player]],0),MATCH(FPL_Combined[[#Headers],[Gameweek 07]],FPL_Fixtures_Extract[#Headers],0)),3))</f>
        <v>CRY(H) 0-1</v>
      </c>
      <c r="I74" t="str">
        <f ca="1">IF(RIGHT(FPL_Combined[[#Headers],[Gameweek 08]],2)&lt;$B$622,INDEX(FPL_Results_Extract[Gameweek 08],MATCH($A74,FPL_Results_Extract[[Player]:[Player]],0)),INDEX(Team_Key[[Abbreviation]:[Abbreviation]],MATCH(LEFT(INDEX(FPL_Fixtures_Extract[],MATCH($A74,FPL_Fixtures_Extract[[Player]:[Player]],0),MATCH(FPL_Combined[[#Headers],[Gameweek 08]],FPL_Fixtures_Extract[#Headers],0)),LEN(INDEX(FPL_Fixtures_Extract[],MATCH($A74,FPL_Fixtures_Extract[[Player]:[Player]],0),MATCH(FPL_Combined[[#Headers],[Gameweek 08]],FPL_Fixtures_Extract[#Headers],0)))-4),Team_Key[[Full Name]:[Full Name]],0))&amp;RIGHT(INDEX(FPL_Fixtures_Extract[],MATCH($A74,FPL_Fixtures_Extract[[Player]:[Player]],0),MATCH(FPL_Combined[[#Headers],[Gameweek 08]],FPL_Fixtures_Extract[#Headers],0)),3))</f>
        <v>BOU(A) 1-1</v>
      </c>
      <c r="J74" t="str">
        <f ca="1">IF(RIGHT(FPL_Combined[[#Headers],[Gameweek 09]],2)&lt;$B$622,INDEX(FPL_Results_Extract[Gameweek 09],MATCH($A74,FPL_Results_Extract[[Player]:[Player]],0)),INDEX(Team_Key[[Abbreviation]:[Abbreviation]],MATCH(LEFT(INDEX(FPL_Fixtures_Extract[],MATCH($A74,FPL_Fixtures_Extract[[Player]:[Player]],0),MATCH(FPL_Combined[[#Headers],[Gameweek 09]],FPL_Fixtures_Extract[#Headers],0)),LEN(INDEX(FPL_Fixtures_Extract[],MATCH($A74,FPL_Fixtures_Extract[[Player]:[Player]],0),MATCH(FPL_Combined[[#Headers],[Gameweek 09]],FPL_Fixtures_Extract[#Headers],0)))-4),Team_Key[[Full Name]:[Full Name]],0))&amp;RIGHT(INDEX(FPL_Fixtures_Extract[],MATCH($A74,FPL_Fixtures_Extract[[Player]:[Player]],0),MATCH(FPL_Combined[[#Headers],[Gameweek 09]],FPL_Fixtures_Extract[#Headers],0)),3))</f>
        <v>ARS(H) 0-3</v>
      </c>
      <c r="K74" t="str">
        <f ca="1">IF(RIGHT(FPL_Combined[[#Headers],[Gameweek 10]],2)&lt;$B$622,INDEX(FPL_Results_Extract[Gameweek 10],MATCH($A74,FPL_Results_Extract[[Player]:[Player]],0)),INDEX(Team_Key[[Abbreviation]:[Abbreviation]],MATCH(LEFT(INDEX(FPL_Fixtures_Extract[],MATCH($A74,FPL_Fixtures_Extract[[Player]:[Player]],0),MATCH(FPL_Combined[[#Headers],[Gameweek 10]],FPL_Fixtures_Extract[#Headers],0)),LEN(INDEX(FPL_Fixtures_Extract[],MATCH($A74,FPL_Fixtures_Extract[[Player]:[Player]],0),MATCH(FPL_Combined[[#Headers],[Gameweek 10]],FPL_Fixtures_Extract[#Headers],0)))-4),Team_Key[[Full Name]:[Full Name]],0))&amp;RIGHT(INDEX(FPL_Fixtures_Extract[],MATCH($A74,FPL_Fixtures_Extract[[Player]:[Player]],0),MATCH(FPL_Combined[[#Headers],[Gameweek 10]],FPL_Fixtures_Extract[#Headers],0)),3))</f>
        <v>STK(A) 2-0</v>
      </c>
      <c r="L74" t="str">
        <f ca="1">IF(RIGHT(FPL_Combined[[#Headers],[Gameweek 11]],2)&lt;$B$622,INDEX(FPL_Results_Extract[Gameweek 11],MATCH($A74,FPL_Results_Extract[[Player]:[Player]],0)),INDEX(Team_Key[[Abbreviation]:[Abbreviation]],MATCH(LEFT(INDEX(FPL_Fixtures_Extract[],MATCH($A74,FPL_Fixtures_Extract[[Player]:[Player]],0),MATCH(FPL_Combined[[#Headers],[Gameweek 11]],FPL_Fixtures_Extract[#Headers],0)),LEN(INDEX(FPL_Fixtures_Extract[],MATCH($A74,FPL_Fixtures_Extract[[Player]:[Player]],0),MATCH(FPL_Combined[[#Headers],[Gameweek 11]],FPL_Fixtures_Extract[#Headers],0)))-4),Team_Key[[Full Name]:[Full Name]],0))&amp;RIGHT(INDEX(FPL_Fixtures_Extract[],MATCH($A74,FPL_Fixtures_Extract[[Player]:[Player]],0),MATCH(FPL_Combined[[#Headers],[Gameweek 11]],FPL_Fixtures_Extract[#Headers],0)),3))</f>
        <v>WHU(H) 2-0</v>
      </c>
      <c r="M74" t="str">
        <f ca="1">IF(RIGHT(FPL_Combined[[#Headers],[Gameweek 12]],2)&lt;$B$622,INDEX(FPL_Results_Extract[Gameweek 12],MATCH($A74,FPL_Results_Extract[[Player]:[Player]],0)),INDEX(Team_Key[[Abbreviation]:[Abbreviation]],MATCH(LEFT(INDEX(FPL_Fixtures_Extract[],MATCH($A74,FPL_Fixtures_Extract[[Player]:[Player]],0),MATCH(FPL_Combined[[#Headers],[Gameweek 12]],FPL_Fixtures_Extract[#Headers],0)),LEN(INDEX(FPL_Fixtures_Extract[],MATCH($A74,FPL_Fixtures_Extract[[Player]:[Player]],0),MATCH(FPL_Combined[[#Headers],[Gameweek 12]],FPL_Fixtures_Extract[#Headers],0)))-4),Team_Key[[Full Name]:[Full Name]],0))&amp;RIGHT(INDEX(FPL_Fixtures_Extract[],MATCH($A74,FPL_Fixtures_Extract[[Player]:[Player]],0),MATCH(FPL_Combined[[#Headers],[Gameweek 12]],FPL_Fixtures_Extract[#Headers],0)),3))</f>
        <v>LEI(A) 1-2</v>
      </c>
      <c r="N74" t="str">
        <f ca="1">IF(RIGHT(FPL_Combined[[#Headers],[Gameweek 13]],2)&lt;$B$622,INDEX(FPL_Results_Extract[Gameweek 13],MATCH($A74,FPL_Results_Extract[[Player]:[Player]],0)),INDEX(Team_Key[[Abbreviation]:[Abbreviation]],MATCH(LEFT(INDEX(FPL_Fixtures_Extract[],MATCH($A74,FPL_Fixtures_Extract[[Player]:[Player]],0),MATCH(FPL_Combined[[#Headers],[Gameweek 13]],FPL_Fixtures_Extract[#Headers],0)),LEN(INDEX(FPL_Fixtures_Extract[],MATCH($A74,FPL_Fixtures_Extract[[Player]:[Player]],0),MATCH(FPL_Combined[[#Headers],[Gameweek 13]],FPL_Fixtures_Extract[#Headers],0)))-4),Team_Key[[Full Name]:[Full Name]],0))&amp;RIGHT(INDEX(FPL_Fixtures_Extract[],MATCH($A74,FPL_Fixtures_Extract[[Player]:[Player]],0),MATCH(FPL_Combined[[#Headers],[Gameweek 13]],FPL_Fixtures_Extract[#Headers],0)),3))</f>
        <v>MUN(H) 1-2</v>
      </c>
      <c r="O74" t="str">
        <f ca="1">IF(RIGHT(FPL_Combined[[#Headers],[Gameweek 14]],2)&lt;$B$622,INDEX(FPL_Results_Extract[Gameweek 14],MATCH($A74,FPL_Results_Extract[[Player]:[Player]],0)),INDEX(Team_Key[[Abbreviation]:[Abbreviation]],MATCH(LEFT(INDEX(FPL_Fixtures_Extract[],MATCH($A74,FPL_Fixtures_Extract[[Player]:[Player]],0),MATCH(FPL_Combined[[#Headers],[Gameweek 14]],FPL_Fixtures_Extract[#Headers],0)),LEN(INDEX(FPL_Fixtures_Extract[],MATCH($A74,FPL_Fixtures_Extract[[Player]:[Player]],0),MATCH(FPL_Combined[[#Headers],[Gameweek 14]],FPL_Fixtures_Extract[#Headers],0)))-4),Team_Key[[Full Name]:[Full Name]],0))&amp;RIGHT(INDEX(FPL_Fixtures_Extract[],MATCH($A74,FPL_Fixtures_Extract[[Player]:[Player]],0),MATCH(FPL_Combined[[#Headers],[Gameweek 14]],FPL_Fixtures_Extract[#Headers],0)),3))</f>
        <v>AVL(A) 3-2</v>
      </c>
      <c r="P74" t="str">
        <f ca="1">IF(RIGHT(FPL_Combined[[#Headers],[Gameweek 15]],2)&lt;$B$622,INDEX(FPL_Results_Extract[Gameweek 15],MATCH($A74,FPL_Results_Extract[[Player]:[Player]],0)),INDEX(Team_Key[[Abbreviation]:[Abbreviation]],MATCH(LEFT(INDEX(FPL_Fixtures_Extract[],MATCH($A74,FPL_Fixtures_Extract[[Player]:[Player]],0),MATCH(FPL_Combined[[#Headers],[Gameweek 15]],FPL_Fixtures_Extract[#Headers],0)),LEN(INDEX(FPL_Fixtures_Extract[],MATCH($A74,FPL_Fixtures_Extract[[Player]:[Player]],0),MATCH(FPL_Combined[[#Headers],[Gameweek 15]],FPL_Fixtures_Extract[#Headers],0)))-4),Team_Key[[Full Name]:[Full Name]],0))&amp;RIGHT(INDEX(FPL_Fixtures_Extract[],MATCH($A74,FPL_Fixtures_Extract[[Player]:[Player]],0),MATCH(FPL_Combined[[#Headers],[Gameweek 15]],FPL_Fixtures_Extract[#Headers],0)),3))</f>
        <v>NOR(H) 2-0</v>
      </c>
      <c r="Q74" t="str">
        <f ca="1">IF(RIGHT(FPL_Combined[[#Headers],[Gameweek 16]],2)&lt;$B$622,INDEX(FPL_Results_Extract[Gameweek 16],MATCH($A74,FPL_Results_Extract[[Player]:[Player]],0)),INDEX(Team_Key[[Abbreviation]:[Abbreviation]],MATCH(LEFT(INDEX(FPL_Fixtures_Extract[],MATCH($A74,FPL_Fixtures_Extract[[Player]:[Player]],0),MATCH(FPL_Combined[[#Headers],[Gameweek 16]],FPL_Fixtures_Extract[#Headers],0)),LEN(INDEX(FPL_Fixtures_Extract[],MATCH($A74,FPL_Fixtures_Extract[[Player]:[Player]],0),MATCH(FPL_Combined[[#Headers],[Gameweek 16]],FPL_Fixtures_Extract[#Headers],0)))-4),Team_Key[[Full Name]:[Full Name]],0))&amp;RIGHT(INDEX(FPL_Fixtures_Extract[],MATCH($A74,FPL_Fixtures_Extract[[Player]:[Player]],0),MATCH(FPL_Combined[[#Headers],[Gameweek 16]],FPL_Fixtures_Extract[#Headers],0)),3))</f>
        <v>SUN(A) 1-0</v>
      </c>
      <c r="R74" t="str">
        <f ca="1">IF(RIGHT(FPL_Combined[[#Headers],[Gameweek 17]],2)&lt;$B$622,INDEX(FPL_Results_Extract[Gameweek 17],MATCH($A74,FPL_Results_Extract[[Player]:[Player]],0)),INDEX(Team_Key[[Abbreviation]:[Abbreviation]],MATCH(LEFT(INDEX(FPL_Fixtures_Extract[],MATCH($A74,FPL_Fixtures_Extract[[Player]:[Player]],0),MATCH(FPL_Combined[[#Headers],[Gameweek 17]],FPL_Fixtures_Extract[#Headers],0)),LEN(INDEX(FPL_Fixtures_Extract[],MATCH($A74,FPL_Fixtures_Extract[[Player]:[Player]],0),MATCH(FPL_Combined[[#Headers],[Gameweek 17]],FPL_Fixtures_Extract[#Headers],0)))-4),Team_Key[[Full Name]:[Full Name]],0))&amp;RIGHT(INDEX(FPL_Fixtures_Extract[],MATCH($A74,FPL_Fixtures_Extract[[Player]:[Player]],0),MATCH(FPL_Combined[[#Headers],[Gameweek 17]],FPL_Fixtures_Extract[#Headers],0)),3))</f>
        <v>LIV(H) 3-0</v>
      </c>
      <c r="S74" t="str">
        <f ca="1">IF(RIGHT(FPL_Combined[[#Headers],[Gameweek 18]],2)&lt;$B$622,INDEX(FPL_Results_Extract[Gameweek 18],MATCH($A74,FPL_Results_Extract[[Player]:[Player]],0)),INDEX(Team_Key[[Abbreviation]:[Abbreviation]],MATCH(LEFT(INDEX(FPL_Fixtures_Extract[],MATCH($A74,FPL_Fixtures_Extract[[Player]:[Player]],0),MATCH(FPL_Combined[[#Headers],[Gameweek 18]],FPL_Fixtures_Extract[#Headers],0)),LEN(INDEX(FPL_Fixtures_Extract[],MATCH($A74,FPL_Fixtures_Extract[[Player]:[Player]],0),MATCH(FPL_Combined[[#Headers],[Gameweek 18]],FPL_Fixtures_Extract[#Headers],0)))-4),Team_Key[[Full Name]:[Full Name]],0))&amp;RIGHT(INDEX(FPL_Fixtures_Extract[],MATCH($A74,FPL_Fixtures_Extract[[Player]:[Player]],0),MATCH(FPL_Combined[[#Headers],[Gameweek 18]],FPL_Fixtures_Extract[#Headers],0)),3))</f>
        <v>CHE(A) 2-2</v>
      </c>
      <c r="T74" t="str">
        <f ca="1">IF(RIGHT(FPL_Combined[[#Headers],[Gameweek 19]],2)&lt;$B$622,INDEX(FPL_Results_Extract[Gameweek 19],MATCH($A74,FPL_Results_Extract[[Player]:[Player]],0)),INDEX(Team_Key[[Abbreviation]:[Abbreviation]],MATCH(LEFT(INDEX(FPL_Fixtures_Extract[],MATCH($A74,FPL_Fixtures_Extract[[Player]:[Player]],0),MATCH(FPL_Combined[[#Headers],[Gameweek 19]],FPL_Fixtures_Extract[#Headers],0)),LEN(INDEX(FPL_Fixtures_Extract[],MATCH($A74,FPL_Fixtures_Extract[[Player]:[Player]],0),MATCH(FPL_Combined[[#Headers],[Gameweek 19]],FPL_Fixtures_Extract[#Headers],0)))-4),Team_Key[[Full Name]:[Full Name]],0))&amp;RIGHT(INDEX(FPL_Fixtures_Extract[],MATCH($A74,FPL_Fixtures_Extract[[Player]:[Player]],0),MATCH(FPL_Combined[[#Headers],[Gameweek 19]],FPL_Fixtures_Extract[#Headers],0)),3))</f>
        <v>TOT(H) 1-2</v>
      </c>
      <c r="U74" t="str">
        <f ca="1">IF(RIGHT(FPL_Combined[[#Headers],[Gameweek 20]],2)&lt;$B$622,INDEX(FPL_Results_Extract[Gameweek 20],MATCH($A74,FPL_Results_Extract[[Player]:[Player]],0)),INDEX(Team_Key[[Abbreviation]:[Abbreviation]],MATCH(LEFT(INDEX(FPL_Fixtures_Extract[],MATCH($A74,FPL_Fixtures_Extract[[Player]:[Player]],0),MATCH(FPL_Combined[[#Headers],[Gameweek 20]],FPL_Fixtures_Extract[#Headers],0)),LEN(INDEX(FPL_Fixtures_Extract[],MATCH($A74,FPL_Fixtures_Extract[[Player]:[Player]],0),MATCH(FPL_Combined[[#Headers],[Gameweek 20]],FPL_Fixtures_Extract[#Headers],0)))-4),Team_Key[[Full Name]:[Full Name]],0))&amp;RIGHT(INDEX(FPL_Fixtures_Extract[],MATCH($A74,FPL_Fixtures_Extract[[Player]:[Player]],0),MATCH(FPL_Combined[[#Headers],[Gameweek 20]],FPL_Fixtures_Extract[#Headers],0)),3))</f>
        <v>MCI(H) 1-2</v>
      </c>
      <c r="V74" t="str">
        <f ca="1">IF(RIGHT(FPL_Combined[[#Headers],[Gameweek 21]],2)&lt;$B$622,INDEX(FPL_Results_Extract[Gameweek 21],MATCH($A74,FPL_Results_Extract[[Player]:[Player]],0)),INDEX(Team_Key[[Abbreviation]:[Abbreviation]],MATCH(LEFT(INDEX(FPL_Fixtures_Extract[],MATCH($A74,FPL_Fixtures_Extract[[Player]:[Player]],0),MATCH(FPL_Combined[[#Headers],[Gameweek 21]],FPL_Fixtures_Extract[#Headers],0)),LEN(INDEX(FPL_Fixtures_Extract[],MATCH($A74,FPL_Fixtures_Extract[[Player]:[Player]],0),MATCH(FPL_Combined[[#Headers],[Gameweek 21]],FPL_Fixtures_Extract[#Headers],0)))-4),Team_Key[[Full Name]:[Full Name]],0))&amp;RIGHT(INDEX(FPL_Fixtures_Extract[],MATCH($A74,FPL_Fixtures_Extract[[Player]:[Player]],0),MATCH(FPL_Combined[[#Headers],[Gameweek 21]],FPL_Fixtures_Extract[#Headers],0)),3))</f>
        <v>SOU(A) 0-2</v>
      </c>
      <c r="W74" t="str">
        <f ca="1">IF(RIGHT(FPL_Combined[[#Headers],[Gameweek 22]],2)&lt;$B$622,INDEX(FPL_Results_Extract[Gameweek 22],MATCH($A74,FPL_Results_Extract[[Player]:[Player]],0)),INDEX(Team_Key[[Abbreviation]:[Abbreviation]],MATCH(LEFT(INDEX(FPL_Fixtures_Extract[],MATCH($A74,FPL_Fixtures_Extract[[Player]:[Player]],0),MATCH(FPL_Combined[[#Headers],[Gameweek 22]],FPL_Fixtures_Extract[#Headers],0)),LEN(INDEX(FPL_Fixtures_Extract[],MATCH($A74,FPL_Fixtures_Extract[[Player]:[Player]],0),MATCH(FPL_Combined[[#Headers],[Gameweek 22]],FPL_Fixtures_Extract[#Headers],0)))-4),Team_Key[[Full Name]:[Full Name]],0))&amp;RIGHT(INDEX(FPL_Fixtures_Extract[],MATCH($A74,FPL_Fixtures_Extract[[Player]:[Player]],0),MATCH(FPL_Combined[[#Headers],[Gameweek 22]],FPL_Fixtures_Extract[#Headers],0)),3))</f>
        <v>SWA(A) 0-1</v>
      </c>
      <c r="X74" t="str">
        <f ca="1">IF(RIGHT(FPL_Combined[[#Headers],[Gameweek 23]],2)&lt;$B$622,INDEX(FPL_Results_Extract[Gameweek 23],MATCH($A74,FPL_Results_Extract[[Player]:[Player]],0)),INDEX(Team_Key[[Abbreviation]:[Abbreviation]],MATCH(LEFT(INDEX(FPL_Fixtures_Extract[],MATCH($A74,FPL_Fixtures_Extract[[Player]:[Player]],0),MATCH(FPL_Combined[[#Headers],[Gameweek 23]],FPL_Fixtures_Extract[#Headers],0)),LEN(INDEX(FPL_Fixtures_Extract[],MATCH($A74,FPL_Fixtures_Extract[[Player]:[Player]],0),MATCH(FPL_Combined[[#Headers],[Gameweek 23]],FPL_Fixtures_Extract[#Headers],0)))-4),Team_Key[[Full Name]:[Full Name]],0))&amp;RIGHT(INDEX(FPL_Fixtures_Extract[],MATCH($A74,FPL_Fixtures_Extract[[Player]:[Player]],0),MATCH(FPL_Combined[[#Headers],[Gameweek 23]],FPL_Fixtures_Extract[#Headers],0)),3))</f>
        <v>NEW(H) 2-1</v>
      </c>
      <c r="Y74" t="str">
        <f ca="1">IF(RIGHT(FPL_Combined[[#Headers],[Gameweek 24]],2)&lt;$B$622,INDEX(FPL_Results_Extract[Team],MATCH($A74,FPL_Results_Extract[[Player]:[Player]],0)),INDEX(Team_Key[[Abbreviation]:[Abbreviation]],MATCH(LEFT(INDEX(FPL_Fixtures_Extract[],MATCH($A74,FPL_Fixtures_Extract[[Player]:[Player]],0),MATCH(FPL_Combined[[#Headers],[Gameweek 24]],FPL_Fixtures_Extract[#Headers],0)),LEN(INDEX(FPL_Fixtures_Extract[],MATCH($A74,FPL_Fixtures_Extract[[Player]:[Player]],0),MATCH(FPL_Combined[[#Headers],[Gameweek 24]],FPL_Fixtures_Extract[#Headers],0)))-4),Team_Key[[Full Name]:[Full Name]],0))&amp;RIGHT(INDEX(FPL_Fixtures_Extract[],MATCH($A74,FPL_Fixtures_Extract[[Player]:[Player]],0),MATCH(FPL_Combined[[#Headers],[Gameweek 24]],FPL_Fixtures_Extract[#Headers],0)),3))</f>
        <v>WAT</v>
      </c>
      <c r="Z74" t="str">
        <f ca="1">IF(RIGHT(FPL_Combined[[#Headers],[Gameweek 25]],2)&lt;$B$622,INDEX(FPL_Results_Extract[Player],MATCH($A74,FPL_Results_Extract[[Player]:[Player]],0)),INDEX(Team_Key[[Abbreviation]:[Abbreviation]],MATCH(LEFT(INDEX(FPL_Fixtures_Extract[],MATCH($A74,FPL_Fixtures_Extract[[Player]:[Player]],0),MATCH(FPL_Combined[[#Headers],[Gameweek 25]],FPL_Fixtures_Extract[#Headers],0)),LEN(INDEX(FPL_Fixtures_Extract[],MATCH($A74,FPL_Fixtures_Extract[[Player]:[Player]],0),MATCH(FPL_Combined[[#Headers],[Gameweek 25]],FPL_Fixtures_Extract[#Headers],0)))-4),Team_Key[[Full Name]:[Full Name]],0))&amp;RIGHT(INDEX(FPL_Fixtures_Extract[],MATCH($A74,FPL_Fixtures_Extract[[Player]:[Player]],0),MATCH(FPL_Combined[[#Headers],[Gameweek 25]],FPL_Fixtures_Extract[#Headers],0)),3))</f>
        <v>Bond</v>
      </c>
      <c r="AA74" t="str">
        <f ca="1">IF(RIGHT(FPL_Combined[[#Headers],[Gameweek 26]],2)&lt;$B$622,INDEX(FPL_Results_Extract[Gameweek 01],MATCH($A74,FPL_Results_Extract[[Player]:[Player]],0)),INDEX(Team_Key[[Abbreviation]:[Abbreviation]],MATCH(LEFT(INDEX(FPL_Fixtures_Extract[],MATCH($A74,FPL_Fixtures_Extract[[Player]:[Player]],0),MATCH(FPL_Combined[[#Headers],[Gameweek 26]],FPL_Fixtures_Extract[#Headers],0)),LEN(INDEX(FPL_Fixtures_Extract[],MATCH($A74,FPL_Fixtures_Extract[[Player]:[Player]],0),MATCH(FPL_Combined[[#Headers],[Gameweek 26]],FPL_Fixtures_Extract[#Headers],0)))-4),Team_Key[[Full Name]:[Full Name]],0))&amp;RIGHT(INDEX(FPL_Fixtures_Extract[],MATCH($A74,FPL_Fixtures_Extract[[Player]:[Player]],0),MATCH(FPL_Combined[[#Headers],[Gameweek 26]],FPL_Fixtures_Extract[#Headers],0)),3))</f>
        <v>EVE(A) 2-2</v>
      </c>
      <c r="AB74" t="str">
        <f ca="1">IF(RIGHT(FPL_Combined[[#Headers],[Gameweek 27]],2)&lt;$B$622,INDEX(FPL_Results_Extract[Gameweek 02],MATCH($A74,FPL_Results_Extract[[Player]:[Player]],0)),INDEX(Team_Key[[Abbreviation]:[Abbreviation]],MATCH(LEFT(INDEX(FPL_Fixtures_Extract[],MATCH($A74,FPL_Fixtures_Extract[[Player]:[Player]],0),MATCH(FPL_Combined[[#Headers],[Gameweek 27]],FPL_Fixtures_Extract[#Headers],0)),LEN(INDEX(FPL_Fixtures_Extract[],MATCH($A74,FPL_Fixtures_Extract[[Player]:[Player]],0),MATCH(FPL_Combined[[#Headers],[Gameweek 27]],FPL_Fixtures_Extract[#Headers],0)))-4),Team_Key[[Full Name]:[Full Name]],0))&amp;RIGHT(INDEX(FPL_Fixtures_Extract[],MATCH($A74,FPL_Fixtures_Extract[[Player]:[Player]],0),MATCH(FPL_Combined[[#Headers],[Gameweek 27]],FPL_Fixtures_Extract[#Headers],0)),3))</f>
        <v>WBA(H) 0-0</v>
      </c>
      <c r="AC74" t="str">
        <f ca="1">IF(RIGHT(FPL_Combined[[#Headers],[Gameweek 28]],2)&lt;$B$622,INDEX(FPL_Results_Extract[Gameweek 03],MATCH($A74,FPL_Results_Extract[[Player]:[Player]],0)),INDEX(Team_Key[[Abbreviation]:[Abbreviation]],MATCH(LEFT(INDEX(FPL_Fixtures_Extract[],MATCH($A74,FPL_Fixtures_Extract[[Player]:[Player]],0),MATCH(FPL_Combined[[#Headers],[Gameweek 28]],FPL_Fixtures_Extract[#Headers],0)),LEN(INDEX(FPL_Fixtures_Extract[],MATCH($A74,FPL_Fixtures_Extract[[Player]:[Player]],0),MATCH(FPL_Combined[[#Headers],[Gameweek 28]],FPL_Fixtures_Extract[#Headers],0)))-4),Team_Key[[Full Name]:[Full Name]],0))&amp;RIGHT(INDEX(FPL_Fixtures_Extract[],MATCH($A74,FPL_Fixtures_Extract[[Player]:[Player]],0),MATCH(FPL_Combined[[#Headers],[Gameweek 28]],FPL_Fixtures_Extract[#Headers],0)),3))</f>
        <v>SOU(H) 0-0</v>
      </c>
      <c r="AD74" t="str">
        <f ca="1">IF(RIGHT(FPL_Combined[[#Headers],[Gameweek 29]],2)&lt;$B$622,INDEX(FPL_Results_Extract[Gameweek 04],MATCH($A74,FPL_Results_Extract[[Player]:[Player]],0)),INDEX(Team_Key[[Abbreviation]:[Abbreviation]],MATCH(LEFT(INDEX(FPL_Fixtures_Extract[],MATCH($A74,FPL_Fixtures_Extract[[Player]:[Player]],0),MATCH(FPL_Combined[[#Headers],[Gameweek 29]],FPL_Fixtures_Extract[#Headers],0)),LEN(INDEX(FPL_Fixtures_Extract[],MATCH($A74,FPL_Fixtures_Extract[[Player]:[Player]],0),MATCH(FPL_Combined[[#Headers],[Gameweek 29]],FPL_Fixtures_Extract[#Headers],0)))-4),Team_Key[[Full Name]:[Full Name]],0))&amp;RIGHT(INDEX(FPL_Fixtures_Extract[],MATCH($A74,FPL_Fixtures_Extract[[Player]:[Player]],0),MATCH(FPL_Combined[[#Headers],[Gameweek 29]],FPL_Fixtures_Extract[#Headers],0)),3))</f>
        <v>LEI(H)</v>
      </c>
      <c r="AE74" t="e">
        <f ca="1">IF(RIGHT(FPL_Combined[[#Headers],[Gameweek 30]],2)&lt;$B$622,INDEX(FPL_Results_Extract[Gameweek 05],MATCH($A74,FPL_Results_Extract[[Player]:[Player]],0)),INDEX(Team_Key[[Abbreviation]:[Abbreviation]],MATCH(LEFT(INDEX(FPL_Fixtures_Extract[],MATCH($A74,FPL_Fixtures_Extract[[Player]:[Player]],0),MATCH(FPL_Combined[[#Headers],[Gameweek 30]],FPL_Fixtures_Extract[#Headers],0)),LEN(INDEX(FPL_Fixtures_Extract[],MATCH($A74,FPL_Fixtures_Extract[[Player]:[Player]],0),MATCH(FPL_Combined[[#Headers],[Gameweek 30]],FPL_Fixtures_Extract[#Headers],0)))-4),Team_Key[[Full Name]:[Full Name]],0))&amp;RIGHT(INDEX(FPL_Fixtures_Extract[],MATCH($A74,FPL_Fixtures_Extract[[Player]:[Player]],0),MATCH(FPL_Combined[[#Headers],[Gameweek 30]],FPL_Fixtures_Extract[#Headers],0)),3))</f>
        <v>#VALUE!</v>
      </c>
      <c r="AF74" t="str">
        <f ca="1">IF(RIGHT(FPL_Combined[[#Headers],[Gameweek 31]],2)&lt;$B$622,INDEX(FPL_Results_Extract[Gameweek 06],MATCH($A74,FPL_Results_Extract[[Player]:[Player]],0)),INDEX(Team_Key[[Abbreviation]:[Abbreviation]],MATCH(LEFT(INDEX(FPL_Fixtures_Extract[],MATCH($A74,FPL_Fixtures_Extract[[Player]:[Player]],0),MATCH(FPL_Combined[[#Headers],[Gameweek 31]],FPL_Fixtures_Extract[#Headers],0)),LEN(INDEX(FPL_Fixtures_Extract[],MATCH($A74,FPL_Fixtures_Extract[[Player]:[Player]],0),MATCH(FPL_Combined[[#Headers],[Gameweek 31]],FPL_Fixtures_Extract[#Headers],0)))-4),Team_Key[[Full Name]:[Full Name]],0))&amp;RIGHT(INDEX(FPL_Fixtures_Extract[],MATCH($A74,FPL_Fixtures_Extract[[Player]:[Player]],0),MATCH(FPL_Combined[[#Headers],[Gameweek 31]],FPL_Fixtures_Extract[#Headers],0)),3))</f>
        <v>STK(H)</v>
      </c>
      <c r="AG74" t="str">
        <f ca="1">IF(RIGHT(FPL_Combined[[#Headers],[Gameweek 32]],2)&lt;$B$622,INDEX(FPL_Results_Extract[Gameweek 07],MATCH($A74,FPL_Results_Extract[[Player]:[Player]],0)),INDEX(Team_Key[[Abbreviation]:[Abbreviation]],MATCH(LEFT(INDEX(FPL_Fixtures_Extract[],MATCH($A74,FPL_Fixtures_Extract[[Player]:[Player]],0),MATCH(FPL_Combined[[#Headers],[Gameweek 32]],FPL_Fixtures_Extract[#Headers],0)),LEN(INDEX(FPL_Fixtures_Extract[],MATCH($A74,FPL_Fixtures_Extract[[Player]:[Player]],0),MATCH(FPL_Combined[[#Headers],[Gameweek 32]],FPL_Fixtures_Extract[#Headers],0)))-4),Team_Key[[Full Name]:[Full Name]],0))&amp;RIGHT(INDEX(FPL_Fixtures_Extract[],MATCH($A74,FPL_Fixtures_Extract[[Player]:[Player]],0),MATCH(FPL_Combined[[#Headers],[Gameweek 32]],FPL_Fixtures_Extract[#Headers],0)),3))</f>
        <v>ARS(A)</v>
      </c>
      <c r="AH74" t="str">
        <f ca="1">IF(RIGHT(FPL_Combined[[#Headers],[Gameweek 33]],2)&lt;$B$622,INDEX(FPL_Results_Extract[Gameweek 08],MATCH($A74,FPL_Results_Extract[[Player]:[Player]],0)),INDEX(Team_Key[[Abbreviation]:[Abbreviation]],MATCH(LEFT(INDEX(FPL_Fixtures_Extract[],MATCH($A74,FPL_Fixtures_Extract[[Player]:[Player]],0),MATCH(FPL_Combined[[#Headers],[Gameweek 33]],FPL_Fixtures_Extract[#Headers],0)),LEN(INDEX(FPL_Fixtures_Extract[],MATCH($A74,FPL_Fixtures_Extract[[Player]:[Player]],0),MATCH(FPL_Combined[[#Headers],[Gameweek 33]],FPL_Fixtures_Extract[#Headers],0)))-4),Team_Key[[Full Name]:[Full Name]],0))&amp;RIGHT(INDEX(FPL_Fixtures_Extract[],MATCH($A74,FPL_Fixtures_Extract[[Player]:[Player]],0),MATCH(FPL_Combined[[#Headers],[Gameweek 33]],FPL_Fixtures_Extract[#Headers],0)),3))</f>
        <v>EVE(H)</v>
      </c>
      <c r="AI74" t="str">
        <f ca="1">IF(RIGHT(FPL_Combined[[#Headers],[Gameweek 34]],2)&lt;$B$622,INDEX(FPL_Results_Extract[Gameweek 09],MATCH($A74,FPL_Results_Extract[[Player]:[Player]],0)),INDEX(Team_Key[[Abbreviation]:[Abbreviation]],MATCH(LEFT(INDEX(FPL_Fixtures_Extract[],MATCH($A74,FPL_Fixtures_Extract[[Player]:[Player]],0),MATCH(FPL_Combined[[#Headers],[Gameweek 34]],FPL_Fixtures_Extract[#Headers],0)),LEN(INDEX(FPL_Fixtures_Extract[],MATCH($A74,FPL_Fixtures_Extract[[Player]:[Player]],0),MATCH(FPL_Combined[[#Headers],[Gameweek 34]],FPL_Fixtures_Extract[#Headers],0)))-4),Team_Key[[Full Name]:[Full Name]],0))&amp;RIGHT(INDEX(FPL_Fixtures_Extract[],MATCH($A74,FPL_Fixtures_Extract[[Player]:[Player]],0),MATCH(FPL_Combined[[#Headers],[Gameweek 34]],FPL_Fixtures_Extract[#Headers],0)),3))</f>
        <v>WBA(A)</v>
      </c>
      <c r="AJ74" t="str">
        <f ca="1">IF(RIGHT(FPL_Combined[[#Headers],[Gameweek 35]],2)&lt;$B$622,INDEX(FPL_Results_Extract[Gameweek 10],MATCH($A74,FPL_Results_Extract[[Player]:[Player]],0)),INDEX(Team_Key[[Abbreviation]:[Abbreviation]],MATCH(LEFT(INDEX(FPL_Fixtures_Extract[],MATCH($A74,FPL_Fixtures_Extract[[Player]:[Player]],0),MATCH(FPL_Combined[[#Headers],[Gameweek 35]],FPL_Fixtures_Extract[#Headers],0)),LEN(INDEX(FPL_Fixtures_Extract[],MATCH($A74,FPL_Fixtures_Extract[[Player]:[Player]],0),MATCH(FPL_Combined[[#Headers],[Gameweek 35]],FPL_Fixtures_Extract[#Headers],0)))-4),Team_Key[[Full Name]:[Full Name]],0))&amp;RIGHT(INDEX(FPL_Fixtures_Extract[],MATCH($A74,FPL_Fixtures_Extract[[Player]:[Player]],0),MATCH(FPL_Combined[[#Headers],[Gameweek 35]],FPL_Fixtures_Extract[#Headers],0)),3))</f>
        <v>NOR(A)</v>
      </c>
      <c r="AK74" t="str">
        <f ca="1">IF(RIGHT(FPL_Combined[[#Headers],[Gameweek 36]],2)&lt;$B$622,INDEX(FPL_Results_Extract[Gameweek 11],MATCH($A74,FPL_Results_Extract[[Player]:[Player]],0)),INDEX(Team_Key[[Abbreviation]:[Abbreviation]],MATCH(LEFT(INDEX(FPL_Fixtures_Extract[],MATCH($A74,FPL_Fixtures_Extract[[Player]:[Player]],0),MATCH(FPL_Combined[[#Headers],[Gameweek 36]],FPL_Fixtures_Extract[#Headers],0)),LEN(INDEX(FPL_Fixtures_Extract[],MATCH($A74,FPL_Fixtures_Extract[[Player]:[Player]],0),MATCH(FPL_Combined[[#Headers],[Gameweek 36]],FPL_Fixtures_Extract[#Headers],0)))-4),Team_Key[[Full Name]:[Full Name]],0))&amp;RIGHT(INDEX(FPL_Fixtures_Extract[],MATCH($A74,FPL_Fixtures_Extract[[Player]:[Player]],0),MATCH(FPL_Combined[[#Headers],[Gameweek 36]],FPL_Fixtures_Extract[#Headers],0)),3))</f>
        <v>AVL(H)</v>
      </c>
      <c r="AL74" t="str">
        <f ca="1">IF(RIGHT(FPL_Combined[[#Headers],[Gameweek 37]],2)&lt;$B$622,INDEX(FPL_Results_Extract[Gameweek 12],MATCH($A74,FPL_Results_Extract[[Player]:[Player]],0)),INDEX(Team_Key[[Abbreviation]:[Abbreviation]],MATCH(LEFT(INDEX(FPL_Fixtures_Extract[],MATCH($A74,FPL_Fixtures_Extract[[Player]:[Player]],0),MATCH(FPL_Combined[[#Headers],[Gameweek 37]],FPL_Fixtures_Extract[#Headers],0)),LEN(INDEX(FPL_Fixtures_Extract[],MATCH($A74,FPL_Fixtures_Extract[[Player]:[Player]],0),MATCH(FPL_Combined[[#Headers],[Gameweek 37]],FPL_Fixtures_Extract[#Headers],0)))-4),Team_Key[[Full Name]:[Full Name]],0))&amp;RIGHT(INDEX(FPL_Fixtures_Extract[],MATCH($A74,FPL_Fixtures_Extract[[Player]:[Player]],0),MATCH(FPL_Combined[[#Headers],[Gameweek 37]],FPL_Fixtures_Extract[#Headers],0)),3))</f>
        <v>LIV(A)</v>
      </c>
      <c r="AM74" t="str">
        <f ca="1">IF(RIGHT(FPL_Combined[[#Headers],[Gameweek 38]],2)&lt;$B$622,INDEX(FPL_Results_Extract[Gameweek 13],MATCH($A74,FPL_Results_Extract[[Player]:[Player]],0)),INDEX(Team_Key[[Abbreviation]:[Abbreviation]],MATCH(LEFT(INDEX(FPL_Fixtures_Extract[],MATCH($A74,FPL_Fixtures_Extract[[Player]:[Player]],0),MATCH(FPL_Combined[[#Headers],[Gameweek 38]],FPL_Fixtures_Extract[#Headers],0)),LEN(INDEX(FPL_Fixtures_Extract[],MATCH($A74,FPL_Fixtures_Extract[[Player]:[Player]],0),MATCH(FPL_Combined[[#Headers],[Gameweek 38]],FPL_Fixtures_Extract[#Headers],0)))-4),Team_Key[[Full Name]:[Full Name]],0))&amp;RIGHT(INDEX(FPL_Fixtures_Extract[],MATCH($A74,FPL_Fixtures_Extract[[Player]:[Player]],0),MATCH(FPL_Combined[[#Headers],[Gameweek 38]],FPL_Fixtures_Extract[#Headers],0)),3))</f>
        <v>SUN(H)</v>
      </c>
    </row>
    <row r="75" spans="1:39" x14ac:dyDescent="0.45">
      <c r="A75" t="s">
        <v>193</v>
      </c>
      <c r="B75" t="str">
        <f ca="1">IF(RIGHT(FPL_Combined[[#Headers],[Gameweek 01]],2)&lt;$B$622,INDEX(FPL_Results_Extract[Gameweek 01],MATCH($A75,FPL_Results_Extract[[Player]:[Player]],0)),INDEX(Team_Key[[Abbreviation]:[Abbreviation]],MATCH(LEFT(INDEX(FPL_Fixtures_Extract[],MATCH($A75,FPL_Fixtures_Extract[[Player]:[Player]],0),MATCH(FPL_Combined[[#Headers],[Gameweek 01]],FPL_Fixtures_Extract[#Headers],0)),LEN(INDEX(FPL_Fixtures_Extract[],MATCH($A75,FPL_Fixtures_Extract[[Player]:[Player]],0),MATCH(FPL_Combined[[#Headers],[Gameweek 01]],FPL_Fixtures_Extract[#Headers],0)))-4),Team_Key[[Full Name]:[Full Name]],0))&amp;RIGHT(INDEX(FPL_Fixtures_Extract[],MATCH($A75,FPL_Fixtures_Extract[[Player]:[Player]],0),MATCH(FPL_Combined[[#Headers],[Gameweek 01]],FPL_Fixtures_Extract[#Headers],0)),3))</f>
        <v>WBA(A) 3-0</v>
      </c>
      <c r="C75" t="str">
        <f ca="1">IF(RIGHT(FPL_Combined[[#Headers],[Gameweek 02]],2)&lt;$B$622,INDEX(FPL_Results_Extract[Gameweek 02],MATCH($A75,FPL_Results_Extract[[Player]:[Player]],0)),INDEX(Team_Key[[Abbreviation]:[Abbreviation]],MATCH(LEFT(INDEX(FPL_Fixtures_Extract[],MATCH($A75,FPL_Fixtures_Extract[[Player]:[Player]],0),MATCH(FPL_Combined[[#Headers],[Gameweek 02]],FPL_Fixtures_Extract[#Headers],0)),LEN(INDEX(FPL_Fixtures_Extract[],MATCH($A75,FPL_Fixtures_Extract[[Player]:[Player]],0),MATCH(FPL_Combined[[#Headers],[Gameweek 02]],FPL_Fixtures_Extract[#Headers],0)))-4),Team_Key[[Full Name]:[Full Name]],0))&amp;RIGHT(INDEX(FPL_Fixtures_Extract[],MATCH($A75,FPL_Fixtures_Extract[[Player]:[Player]],0),MATCH(FPL_Combined[[#Headers],[Gameweek 02]],FPL_Fixtures_Extract[#Headers],0)),3))</f>
        <v>CHE(H) 3-0</v>
      </c>
      <c r="D75" t="str">
        <f ca="1">IF(RIGHT(FPL_Combined[[#Headers],[Gameweek 03]],2)&lt;$B$622,INDEX(FPL_Results_Extract[Gameweek 03],MATCH($A75,FPL_Results_Extract[[Player]:[Player]],0)),INDEX(Team_Key[[Abbreviation]:[Abbreviation]],MATCH(LEFT(INDEX(FPL_Fixtures_Extract[],MATCH($A75,FPL_Fixtures_Extract[[Player]:[Player]],0),MATCH(FPL_Combined[[#Headers],[Gameweek 03]],FPL_Fixtures_Extract[#Headers],0)),LEN(INDEX(FPL_Fixtures_Extract[],MATCH($A75,FPL_Fixtures_Extract[[Player]:[Player]],0),MATCH(FPL_Combined[[#Headers],[Gameweek 03]],FPL_Fixtures_Extract[#Headers],0)))-4),Team_Key[[Full Name]:[Full Name]],0))&amp;RIGHT(INDEX(FPL_Fixtures_Extract[],MATCH($A75,FPL_Fixtures_Extract[[Player]:[Player]],0),MATCH(FPL_Combined[[#Headers],[Gameweek 03]],FPL_Fixtures_Extract[#Headers],0)),3))</f>
        <v>EVE(A) 2-0</v>
      </c>
      <c r="E75" t="str">
        <f ca="1">IF(RIGHT(FPL_Combined[[#Headers],[Gameweek 04]],2)&lt;$B$622,INDEX(FPL_Results_Extract[Gameweek 04],MATCH($A75,FPL_Results_Extract[[Player]:[Player]],0)),INDEX(Team_Key[[Abbreviation]:[Abbreviation]],MATCH(LEFT(INDEX(FPL_Fixtures_Extract[],MATCH($A75,FPL_Fixtures_Extract[[Player]:[Player]],0),MATCH(FPL_Combined[[#Headers],[Gameweek 04]],FPL_Fixtures_Extract[#Headers],0)),LEN(INDEX(FPL_Fixtures_Extract[],MATCH($A75,FPL_Fixtures_Extract[[Player]:[Player]],0),MATCH(FPL_Combined[[#Headers],[Gameweek 04]],FPL_Fixtures_Extract[#Headers],0)))-4),Team_Key[[Full Name]:[Full Name]],0))&amp;RIGHT(INDEX(FPL_Fixtures_Extract[],MATCH($A75,FPL_Fixtures_Extract[[Player]:[Player]],0),MATCH(FPL_Combined[[#Headers],[Gameweek 04]],FPL_Fixtures_Extract[#Headers],0)),3))</f>
        <v>WAT(H) 2-0</v>
      </c>
      <c r="F75" t="str">
        <f ca="1">IF(RIGHT(FPL_Combined[[#Headers],[Gameweek 05]],2)&lt;$B$622,INDEX(FPL_Results_Extract[Gameweek 05],MATCH($A75,FPL_Results_Extract[[Player]:[Player]],0)),INDEX(Team_Key[[Abbreviation]:[Abbreviation]],MATCH(LEFT(INDEX(FPL_Fixtures_Extract[],MATCH($A75,FPL_Fixtures_Extract[[Player]:[Player]],0),MATCH(FPL_Combined[[#Headers],[Gameweek 05]],FPL_Fixtures_Extract[#Headers],0)),LEN(INDEX(FPL_Fixtures_Extract[],MATCH($A75,FPL_Fixtures_Extract[[Player]:[Player]],0),MATCH(FPL_Combined[[#Headers],[Gameweek 05]],FPL_Fixtures_Extract[#Headers],0)))-4),Team_Key[[Full Name]:[Full Name]],0))&amp;RIGHT(INDEX(FPL_Fixtures_Extract[],MATCH($A75,FPL_Fixtures_Extract[[Player]:[Player]],0),MATCH(FPL_Combined[[#Headers],[Gameweek 05]],FPL_Fixtures_Extract[#Headers],0)),3))</f>
        <v>CRY(A) 1-0</v>
      </c>
      <c r="G75" t="str">
        <f ca="1">IF(RIGHT(FPL_Combined[[#Headers],[Gameweek 06]],2)&lt;$B$622,INDEX(FPL_Results_Extract[Gameweek 06],MATCH($A75,FPL_Results_Extract[[Player]:[Player]],0)),INDEX(Team_Key[[Abbreviation]:[Abbreviation]],MATCH(LEFT(INDEX(FPL_Fixtures_Extract[],MATCH($A75,FPL_Fixtures_Extract[[Player]:[Player]],0),MATCH(FPL_Combined[[#Headers],[Gameweek 06]],FPL_Fixtures_Extract[#Headers],0)),LEN(INDEX(FPL_Fixtures_Extract[],MATCH($A75,FPL_Fixtures_Extract[[Player]:[Player]],0),MATCH(FPL_Combined[[#Headers],[Gameweek 06]],FPL_Fixtures_Extract[#Headers],0)))-4),Team_Key[[Full Name]:[Full Name]],0))&amp;RIGHT(INDEX(FPL_Fixtures_Extract[],MATCH($A75,FPL_Fixtures_Extract[[Player]:[Player]],0),MATCH(FPL_Combined[[#Headers],[Gameweek 06]],FPL_Fixtures_Extract[#Headers],0)),3))</f>
        <v>WHU(H) 1-2</v>
      </c>
      <c r="H75" t="str">
        <f ca="1">IF(RIGHT(FPL_Combined[[#Headers],[Gameweek 07]],2)&lt;$B$622,INDEX(FPL_Results_Extract[Gameweek 07],MATCH($A75,FPL_Results_Extract[[Player]:[Player]],0)),INDEX(Team_Key[[Abbreviation]:[Abbreviation]],MATCH(LEFT(INDEX(FPL_Fixtures_Extract[],MATCH($A75,FPL_Fixtures_Extract[[Player]:[Player]],0),MATCH(FPL_Combined[[#Headers],[Gameweek 07]],FPL_Fixtures_Extract[#Headers],0)),LEN(INDEX(FPL_Fixtures_Extract[],MATCH($A75,FPL_Fixtures_Extract[[Player]:[Player]],0),MATCH(FPL_Combined[[#Headers],[Gameweek 07]],FPL_Fixtures_Extract[#Headers],0)))-4),Team_Key[[Full Name]:[Full Name]],0))&amp;RIGHT(INDEX(FPL_Fixtures_Extract[],MATCH($A75,FPL_Fixtures_Extract[[Player]:[Player]],0),MATCH(FPL_Combined[[#Headers],[Gameweek 07]],FPL_Fixtures_Extract[#Headers],0)),3))</f>
        <v>TOT(A) 1-4</v>
      </c>
      <c r="I75" t="str">
        <f ca="1">IF(RIGHT(FPL_Combined[[#Headers],[Gameweek 08]],2)&lt;$B$622,INDEX(FPL_Results_Extract[Gameweek 08],MATCH($A75,FPL_Results_Extract[[Player]:[Player]],0)),INDEX(Team_Key[[Abbreviation]:[Abbreviation]],MATCH(LEFT(INDEX(FPL_Fixtures_Extract[],MATCH($A75,FPL_Fixtures_Extract[[Player]:[Player]],0),MATCH(FPL_Combined[[#Headers],[Gameweek 08]],FPL_Fixtures_Extract[#Headers],0)),LEN(INDEX(FPL_Fixtures_Extract[],MATCH($A75,FPL_Fixtures_Extract[[Player]:[Player]],0),MATCH(FPL_Combined[[#Headers],[Gameweek 08]],FPL_Fixtures_Extract[#Headers],0)))-4),Team_Key[[Full Name]:[Full Name]],0))&amp;RIGHT(INDEX(FPL_Fixtures_Extract[],MATCH($A75,FPL_Fixtures_Extract[[Player]:[Player]],0),MATCH(FPL_Combined[[#Headers],[Gameweek 08]],FPL_Fixtures_Extract[#Headers],0)),3))</f>
        <v>NEW(H) 6-1</v>
      </c>
      <c r="J75" t="str">
        <f ca="1">IF(RIGHT(FPL_Combined[[#Headers],[Gameweek 09]],2)&lt;$B$622,INDEX(FPL_Results_Extract[Gameweek 09],MATCH($A75,FPL_Results_Extract[[Player]:[Player]],0)),INDEX(Team_Key[[Abbreviation]:[Abbreviation]],MATCH(LEFT(INDEX(FPL_Fixtures_Extract[],MATCH($A75,FPL_Fixtures_Extract[[Player]:[Player]],0),MATCH(FPL_Combined[[#Headers],[Gameweek 09]],FPL_Fixtures_Extract[#Headers],0)),LEN(INDEX(FPL_Fixtures_Extract[],MATCH($A75,FPL_Fixtures_Extract[[Player]:[Player]],0),MATCH(FPL_Combined[[#Headers],[Gameweek 09]],FPL_Fixtures_Extract[#Headers],0)))-4),Team_Key[[Full Name]:[Full Name]],0))&amp;RIGHT(INDEX(FPL_Fixtures_Extract[],MATCH($A75,FPL_Fixtures_Extract[[Player]:[Player]],0),MATCH(FPL_Combined[[#Headers],[Gameweek 09]],FPL_Fixtures_Extract[#Headers],0)),3))</f>
        <v>BOU(H) 5-1</v>
      </c>
      <c r="K75" t="str">
        <f ca="1">IF(RIGHT(FPL_Combined[[#Headers],[Gameweek 10]],2)&lt;$B$622,INDEX(FPL_Results_Extract[Gameweek 10],MATCH($A75,FPL_Results_Extract[[Player]:[Player]],0)),INDEX(Team_Key[[Abbreviation]:[Abbreviation]],MATCH(LEFT(INDEX(FPL_Fixtures_Extract[],MATCH($A75,FPL_Fixtures_Extract[[Player]:[Player]],0),MATCH(FPL_Combined[[#Headers],[Gameweek 10]],FPL_Fixtures_Extract[#Headers],0)),LEN(INDEX(FPL_Fixtures_Extract[],MATCH($A75,FPL_Fixtures_Extract[[Player]:[Player]],0),MATCH(FPL_Combined[[#Headers],[Gameweek 10]],FPL_Fixtures_Extract[#Headers],0)))-4),Team_Key[[Full Name]:[Full Name]],0))&amp;RIGHT(INDEX(FPL_Fixtures_Extract[],MATCH($A75,FPL_Fixtures_Extract[[Player]:[Player]],0),MATCH(FPL_Combined[[#Headers],[Gameweek 10]],FPL_Fixtures_Extract[#Headers],0)),3))</f>
        <v>MUN(A) 0-0</v>
      </c>
      <c r="L75" t="str">
        <f ca="1">IF(RIGHT(FPL_Combined[[#Headers],[Gameweek 11]],2)&lt;$B$622,INDEX(FPL_Results_Extract[Gameweek 11],MATCH($A75,FPL_Results_Extract[[Player]:[Player]],0)),INDEX(Team_Key[[Abbreviation]:[Abbreviation]],MATCH(LEFT(INDEX(FPL_Fixtures_Extract[],MATCH($A75,FPL_Fixtures_Extract[[Player]:[Player]],0),MATCH(FPL_Combined[[#Headers],[Gameweek 11]],FPL_Fixtures_Extract[#Headers],0)),LEN(INDEX(FPL_Fixtures_Extract[],MATCH($A75,FPL_Fixtures_Extract[[Player]:[Player]],0),MATCH(FPL_Combined[[#Headers],[Gameweek 11]],FPL_Fixtures_Extract[#Headers],0)))-4),Team_Key[[Full Name]:[Full Name]],0))&amp;RIGHT(INDEX(FPL_Fixtures_Extract[],MATCH($A75,FPL_Fixtures_Extract[[Player]:[Player]],0),MATCH(FPL_Combined[[#Headers],[Gameweek 11]],FPL_Fixtures_Extract[#Headers],0)),3))</f>
        <v>NOR(H) 2-1</v>
      </c>
      <c r="M75" t="str">
        <f ca="1">IF(RIGHT(FPL_Combined[[#Headers],[Gameweek 12]],2)&lt;$B$622,INDEX(FPL_Results_Extract[Gameweek 12],MATCH($A75,FPL_Results_Extract[[Player]:[Player]],0)),INDEX(Team_Key[[Abbreviation]:[Abbreviation]],MATCH(LEFT(INDEX(FPL_Fixtures_Extract[],MATCH($A75,FPL_Fixtures_Extract[[Player]:[Player]],0),MATCH(FPL_Combined[[#Headers],[Gameweek 12]],FPL_Fixtures_Extract[#Headers],0)),LEN(INDEX(FPL_Fixtures_Extract[],MATCH($A75,FPL_Fixtures_Extract[[Player]:[Player]],0),MATCH(FPL_Combined[[#Headers],[Gameweek 12]],FPL_Fixtures_Extract[#Headers],0)))-4),Team_Key[[Full Name]:[Full Name]],0))&amp;RIGHT(INDEX(FPL_Fixtures_Extract[],MATCH($A75,FPL_Fixtures_Extract[[Player]:[Player]],0),MATCH(FPL_Combined[[#Headers],[Gameweek 12]],FPL_Fixtures_Extract[#Headers],0)),3))</f>
        <v>AVL(A) 0-0</v>
      </c>
      <c r="N75" t="str">
        <f ca="1">IF(RIGHT(FPL_Combined[[#Headers],[Gameweek 13]],2)&lt;$B$622,INDEX(FPL_Results_Extract[Gameweek 13],MATCH($A75,FPL_Results_Extract[[Player]:[Player]],0)),INDEX(Team_Key[[Abbreviation]:[Abbreviation]],MATCH(LEFT(INDEX(FPL_Fixtures_Extract[],MATCH($A75,FPL_Fixtures_Extract[[Player]:[Player]],0),MATCH(FPL_Combined[[#Headers],[Gameweek 13]],FPL_Fixtures_Extract[#Headers],0)),LEN(INDEX(FPL_Fixtures_Extract[],MATCH($A75,FPL_Fixtures_Extract[[Player]:[Player]],0),MATCH(FPL_Combined[[#Headers],[Gameweek 13]],FPL_Fixtures_Extract[#Headers],0)))-4),Team_Key[[Full Name]:[Full Name]],0))&amp;RIGHT(INDEX(FPL_Fixtures_Extract[],MATCH($A75,FPL_Fixtures_Extract[[Player]:[Player]],0),MATCH(FPL_Combined[[#Headers],[Gameweek 13]],FPL_Fixtures_Extract[#Headers],0)),3))</f>
        <v>LIV(H) 1-4</v>
      </c>
      <c r="O75" t="str">
        <f ca="1">IF(RIGHT(FPL_Combined[[#Headers],[Gameweek 14]],2)&lt;$B$622,INDEX(FPL_Results_Extract[Gameweek 14],MATCH($A75,FPL_Results_Extract[[Player]:[Player]],0)),INDEX(Team_Key[[Abbreviation]:[Abbreviation]],MATCH(LEFT(INDEX(FPL_Fixtures_Extract[],MATCH($A75,FPL_Fixtures_Extract[[Player]:[Player]],0),MATCH(FPL_Combined[[#Headers],[Gameweek 14]],FPL_Fixtures_Extract[#Headers],0)),LEN(INDEX(FPL_Fixtures_Extract[],MATCH($A75,FPL_Fixtures_Extract[[Player]:[Player]],0),MATCH(FPL_Combined[[#Headers],[Gameweek 14]],FPL_Fixtures_Extract[#Headers],0)))-4),Team_Key[[Full Name]:[Full Name]],0))&amp;RIGHT(INDEX(FPL_Fixtures_Extract[],MATCH($A75,FPL_Fixtures_Extract[[Player]:[Player]],0),MATCH(FPL_Combined[[#Headers],[Gameweek 14]],FPL_Fixtures_Extract[#Headers],0)),3))</f>
        <v>SOU(H) 3-1</v>
      </c>
      <c r="P75" t="str">
        <f ca="1">IF(RIGHT(FPL_Combined[[#Headers],[Gameweek 15]],2)&lt;$B$622,INDEX(FPL_Results_Extract[Gameweek 15],MATCH($A75,FPL_Results_Extract[[Player]:[Player]],0)),INDEX(Team_Key[[Abbreviation]:[Abbreviation]],MATCH(LEFT(INDEX(FPL_Fixtures_Extract[],MATCH($A75,FPL_Fixtures_Extract[[Player]:[Player]],0),MATCH(FPL_Combined[[#Headers],[Gameweek 15]],FPL_Fixtures_Extract[#Headers],0)),LEN(INDEX(FPL_Fixtures_Extract[],MATCH($A75,FPL_Fixtures_Extract[[Player]:[Player]],0),MATCH(FPL_Combined[[#Headers],[Gameweek 15]],FPL_Fixtures_Extract[#Headers],0)))-4),Team_Key[[Full Name]:[Full Name]],0))&amp;RIGHT(INDEX(FPL_Fixtures_Extract[],MATCH($A75,FPL_Fixtures_Extract[[Player]:[Player]],0),MATCH(FPL_Combined[[#Headers],[Gameweek 15]],FPL_Fixtures_Extract[#Headers],0)),3))</f>
        <v>STK(A) 0-2</v>
      </c>
      <c r="Q75" t="str">
        <f ca="1">IF(RIGHT(FPL_Combined[[#Headers],[Gameweek 16]],2)&lt;$B$622,INDEX(FPL_Results_Extract[Gameweek 16],MATCH($A75,FPL_Results_Extract[[Player]:[Player]],0)),INDEX(Team_Key[[Abbreviation]:[Abbreviation]],MATCH(LEFT(INDEX(FPL_Fixtures_Extract[],MATCH($A75,FPL_Fixtures_Extract[[Player]:[Player]],0),MATCH(FPL_Combined[[#Headers],[Gameweek 16]],FPL_Fixtures_Extract[#Headers],0)),LEN(INDEX(FPL_Fixtures_Extract[],MATCH($A75,FPL_Fixtures_Extract[[Player]:[Player]],0),MATCH(FPL_Combined[[#Headers],[Gameweek 16]],FPL_Fixtures_Extract[#Headers],0)))-4),Team_Key[[Full Name]:[Full Name]],0))&amp;RIGHT(INDEX(FPL_Fixtures_Extract[],MATCH($A75,FPL_Fixtures_Extract[[Player]:[Player]],0),MATCH(FPL_Combined[[#Headers],[Gameweek 16]],FPL_Fixtures_Extract[#Headers],0)),3))</f>
        <v>SWA(H) 2-1</v>
      </c>
      <c r="R75" t="str">
        <f ca="1">IF(RIGHT(FPL_Combined[[#Headers],[Gameweek 17]],2)&lt;$B$622,INDEX(FPL_Results_Extract[Gameweek 17],MATCH($A75,FPL_Results_Extract[[Player]:[Player]],0)),INDEX(Team_Key[[Abbreviation]:[Abbreviation]],MATCH(LEFT(INDEX(FPL_Fixtures_Extract[],MATCH($A75,FPL_Fixtures_Extract[[Player]:[Player]],0),MATCH(FPL_Combined[[#Headers],[Gameweek 17]],FPL_Fixtures_Extract[#Headers],0)),LEN(INDEX(FPL_Fixtures_Extract[],MATCH($A75,FPL_Fixtures_Extract[[Player]:[Player]],0),MATCH(FPL_Combined[[#Headers],[Gameweek 17]],FPL_Fixtures_Extract[#Headers],0)))-4),Team_Key[[Full Name]:[Full Name]],0))&amp;RIGHT(INDEX(FPL_Fixtures_Extract[],MATCH($A75,FPL_Fixtures_Extract[[Player]:[Player]],0),MATCH(FPL_Combined[[#Headers],[Gameweek 17]],FPL_Fixtures_Extract[#Headers],0)),3))</f>
        <v>ARS(A) 1-2</v>
      </c>
      <c r="S75" t="str">
        <f ca="1">IF(RIGHT(FPL_Combined[[#Headers],[Gameweek 18]],2)&lt;$B$622,INDEX(FPL_Results_Extract[Gameweek 18],MATCH($A75,FPL_Results_Extract[[Player]:[Player]],0)),INDEX(Team_Key[[Abbreviation]:[Abbreviation]],MATCH(LEFT(INDEX(FPL_Fixtures_Extract[],MATCH($A75,FPL_Fixtures_Extract[[Player]:[Player]],0),MATCH(FPL_Combined[[#Headers],[Gameweek 18]],FPL_Fixtures_Extract[#Headers],0)),LEN(INDEX(FPL_Fixtures_Extract[],MATCH($A75,FPL_Fixtures_Extract[[Player]:[Player]],0),MATCH(FPL_Combined[[#Headers],[Gameweek 18]],FPL_Fixtures_Extract[#Headers],0)))-4),Team_Key[[Full Name]:[Full Name]],0))&amp;RIGHT(INDEX(FPL_Fixtures_Extract[],MATCH($A75,FPL_Fixtures_Extract[[Player]:[Player]],0),MATCH(FPL_Combined[[#Headers],[Gameweek 18]],FPL_Fixtures_Extract[#Headers],0)),3))</f>
        <v>SUN(H) 4-1</v>
      </c>
      <c r="T75" t="str">
        <f ca="1">IF(RIGHT(FPL_Combined[[#Headers],[Gameweek 19]],2)&lt;$B$622,INDEX(FPL_Results_Extract[Gameweek 19],MATCH($A75,FPL_Results_Extract[[Player]:[Player]],0)),INDEX(Team_Key[[Abbreviation]:[Abbreviation]],MATCH(LEFT(INDEX(FPL_Fixtures_Extract[],MATCH($A75,FPL_Fixtures_Extract[[Player]:[Player]],0),MATCH(FPL_Combined[[#Headers],[Gameweek 19]],FPL_Fixtures_Extract[#Headers],0)),LEN(INDEX(FPL_Fixtures_Extract[],MATCH($A75,FPL_Fixtures_Extract[[Player]:[Player]],0),MATCH(FPL_Combined[[#Headers],[Gameweek 19]],FPL_Fixtures_Extract[#Headers],0)))-4),Team_Key[[Full Name]:[Full Name]],0))&amp;RIGHT(INDEX(FPL_Fixtures_Extract[],MATCH($A75,FPL_Fixtures_Extract[[Player]:[Player]],0),MATCH(FPL_Combined[[#Headers],[Gameweek 19]],FPL_Fixtures_Extract[#Headers],0)),3))</f>
        <v>LEI(A) 0-0</v>
      </c>
      <c r="U75" t="str">
        <f ca="1">IF(RIGHT(FPL_Combined[[#Headers],[Gameweek 20]],2)&lt;$B$622,INDEX(FPL_Results_Extract[Gameweek 20],MATCH($A75,FPL_Results_Extract[[Player]:[Player]],0)),INDEX(Team_Key[[Abbreviation]:[Abbreviation]],MATCH(LEFT(INDEX(FPL_Fixtures_Extract[],MATCH($A75,FPL_Fixtures_Extract[[Player]:[Player]],0),MATCH(FPL_Combined[[#Headers],[Gameweek 20]],FPL_Fixtures_Extract[#Headers],0)),LEN(INDEX(FPL_Fixtures_Extract[],MATCH($A75,FPL_Fixtures_Extract[[Player]:[Player]],0),MATCH(FPL_Combined[[#Headers],[Gameweek 20]],FPL_Fixtures_Extract[#Headers],0)))-4),Team_Key[[Full Name]:[Full Name]],0))&amp;RIGHT(INDEX(FPL_Fixtures_Extract[],MATCH($A75,FPL_Fixtures_Extract[[Player]:[Player]],0),MATCH(FPL_Combined[[#Headers],[Gameweek 20]],FPL_Fixtures_Extract[#Headers],0)),3))</f>
        <v>WAT(A) 2-1</v>
      </c>
      <c r="V75" t="str">
        <f ca="1">IF(RIGHT(FPL_Combined[[#Headers],[Gameweek 21]],2)&lt;$B$622,INDEX(FPL_Results_Extract[Gameweek 21],MATCH($A75,FPL_Results_Extract[[Player]:[Player]],0)),INDEX(Team_Key[[Abbreviation]:[Abbreviation]],MATCH(LEFT(INDEX(FPL_Fixtures_Extract[],MATCH($A75,FPL_Fixtures_Extract[[Player]:[Player]],0),MATCH(FPL_Combined[[#Headers],[Gameweek 21]],FPL_Fixtures_Extract[#Headers],0)),LEN(INDEX(FPL_Fixtures_Extract[],MATCH($A75,FPL_Fixtures_Extract[[Player]:[Player]],0),MATCH(FPL_Combined[[#Headers],[Gameweek 21]],FPL_Fixtures_Extract[#Headers],0)))-4),Team_Key[[Full Name]:[Full Name]],0))&amp;RIGHT(INDEX(FPL_Fixtures_Extract[],MATCH($A75,FPL_Fixtures_Extract[[Player]:[Player]],0),MATCH(FPL_Combined[[#Headers],[Gameweek 21]],FPL_Fixtures_Extract[#Headers],0)),3))</f>
        <v>EVE(H) 0-0</v>
      </c>
      <c r="W75" t="str">
        <f ca="1">IF(RIGHT(FPL_Combined[[#Headers],[Gameweek 22]],2)&lt;$B$622,INDEX(FPL_Results_Extract[Gameweek 22],MATCH($A75,FPL_Results_Extract[[Player]:[Player]],0)),INDEX(Team_Key[[Abbreviation]:[Abbreviation]],MATCH(LEFT(INDEX(FPL_Fixtures_Extract[],MATCH($A75,FPL_Fixtures_Extract[[Player]:[Player]],0),MATCH(FPL_Combined[[#Headers],[Gameweek 22]],FPL_Fixtures_Extract[#Headers],0)),LEN(INDEX(FPL_Fixtures_Extract[],MATCH($A75,FPL_Fixtures_Extract[[Player]:[Player]],0),MATCH(FPL_Combined[[#Headers],[Gameweek 22]],FPL_Fixtures_Extract[#Headers],0)))-4),Team_Key[[Full Name]:[Full Name]],0))&amp;RIGHT(INDEX(FPL_Fixtures_Extract[],MATCH($A75,FPL_Fixtures_Extract[[Player]:[Player]],0),MATCH(FPL_Combined[[#Headers],[Gameweek 22]],FPL_Fixtures_Extract[#Headers],0)),3))</f>
        <v>CRY(H) 4-0</v>
      </c>
      <c r="X75" t="str">
        <f ca="1">IF(RIGHT(FPL_Combined[[#Headers],[Gameweek 23]],2)&lt;$B$622,INDEX(FPL_Results_Extract[Gameweek 23],MATCH($A75,FPL_Results_Extract[[Player]:[Player]],0)),INDEX(Team_Key[[Abbreviation]:[Abbreviation]],MATCH(LEFT(INDEX(FPL_Fixtures_Extract[],MATCH($A75,FPL_Fixtures_Extract[[Player]:[Player]],0),MATCH(FPL_Combined[[#Headers],[Gameweek 23]],FPL_Fixtures_Extract[#Headers],0)),LEN(INDEX(FPL_Fixtures_Extract[],MATCH($A75,FPL_Fixtures_Extract[[Player]:[Player]],0),MATCH(FPL_Combined[[#Headers],[Gameweek 23]],FPL_Fixtures_Extract[#Headers],0)))-4),Team_Key[[Full Name]:[Full Name]],0))&amp;RIGHT(INDEX(FPL_Fixtures_Extract[],MATCH($A75,FPL_Fixtures_Extract[[Player]:[Player]],0),MATCH(FPL_Combined[[#Headers],[Gameweek 23]],FPL_Fixtures_Extract[#Headers],0)),3))</f>
        <v>WHU(A) 2-2</v>
      </c>
      <c r="Y75" t="str">
        <f ca="1">IF(RIGHT(FPL_Combined[[#Headers],[Gameweek 24]],2)&lt;$B$622,INDEX(FPL_Results_Extract[Team],MATCH($A75,FPL_Results_Extract[[Player]:[Player]],0)),INDEX(Team_Key[[Abbreviation]:[Abbreviation]],MATCH(LEFT(INDEX(FPL_Fixtures_Extract[],MATCH($A75,FPL_Fixtures_Extract[[Player]:[Player]],0),MATCH(FPL_Combined[[#Headers],[Gameweek 24]],FPL_Fixtures_Extract[#Headers],0)),LEN(INDEX(FPL_Fixtures_Extract[],MATCH($A75,FPL_Fixtures_Extract[[Player]:[Player]],0),MATCH(FPL_Combined[[#Headers],[Gameweek 24]],FPL_Fixtures_Extract[#Headers],0)))-4),Team_Key[[Full Name]:[Full Name]],0))&amp;RIGHT(INDEX(FPL_Fixtures_Extract[],MATCH($A75,FPL_Fixtures_Extract[[Player]:[Player]],0),MATCH(FPL_Combined[[#Headers],[Gameweek 24]],FPL_Fixtures_Extract[#Headers],0)),3))</f>
        <v>MCI</v>
      </c>
      <c r="Z75" t="str">
        <f ca="1">IF(RIGHT(FPL_Combined[[#Headers],[Gameweek 25]],2)&lt;$B$622,INDEX(FPL_Results_Extract[Player],MATCH($A75,FPL_Results_Extract[[Player]:[Player]],0)),INDEX(Team_Key[[Abbreviation]:[Abbreviation]],MATCH(LEFT(INDEX(FPL_Fixtures_Extract[],MATCH($A75,FPL_Fixtures_Extract[[Player]:[Player]],0),MATCH(FPL_Combined[[#Headers],[Gameweek 25]],FPL_Fixtures_Extract[#Headers],0)),LEN(INDEX(FPL_Fixtures_Extract[],MATCH($A75,FPL_Fixtures_Extract[[Player]:[Player]],0),MATCH(FPL_Combined[[#Headers],[Gameweek 25]],FPL_Fixtures_Extract[#Headers],0)))-4),Team_Key[[Full Name]:[Full Name]],0))&amp;RIGHT(INDEX(FPL_Fixtures_Extract[],MATCH($A75,FPL_Fixtures_Extract[[Player]:[Player]],0),MATCH(FPL_Combined[[#Headers],[Gameweek 25]],FPL_Fixtures_Extract[#Headers],0)),3))</f>
        <v>Bony</v>
      </c>
      <c r="AA75" t="str">
        <f ca="1">IF(RIGHT(FPL_Combined[[#Headers],[Gameweek 26]],2)&lt;$B$622,INDEX(FPL_Results_Extract[Gameweek 01],MATCH($A75,FPL_Results_Extract[[Player]:[Player]],0)),INDEX(Team_Key[[Abbreviation]:[Abbreviation]],MATCH(LEFT(INDEX(FPL_Fixtures_Extract[],MATCH($A75,FPL_Fixtures_Extract[[Player]:[Player]],0),MATCH(FPL_Combined[[#Headers],[Gameweek 26]],FPL_Fixtures_Extract[#Headers],0)),LEN(INDEX(FPL_Fixtures_Extract[],MATCH($A75,FPL_Fixtures_Extract[[Player]:[Player]],0),MATCH(FPL_Combined[[#Headers],[Gameweek 26]],FPL_Fixtures_Extract[#Headers],0)))-4),Team_Key[[Full Name]:[Full Name]],0))&amp;RIGHT(INDEX(FPL_Fixtures_Extract[],MATCH($A75,FPL_Fixtures_Extract[[Player]:[Player]],0),MATCH(FPL_Combined[[#Headers],[Gameweek 26]],FPL_Fixtures_Extract[#Headers],0)),3))</f>
        <v>WBA(A) 3-0</v>
      </c>
      <c r="AB75" t="str">
        <f ca="1">IF(RIGHT(FPL_Combined[[#Headers],[Gameweek 27]],2)&lt;$B$622,INDEX(FPL_Results_Extract[Gameweek 02],MATCH($A75,FPL_Results_Extract[[Player]:[Player]],0)),INDEX(Team_Key[[Abbreviation]:[Abbreviation]],MATCH(LEFT(INDEX(FPL_Fixtures_Extract[],MATCH($A75,FPL_Fixtures_Extract[[Player]:[Player]],0),MATCH(FPL_Combined[[#Headers],[Gameweek 27]],FPL_Fixtures_Extract[#Headers],0)),LEN(INDEX(FPL_Fixtures_Extract[],MATCH($A75,FPL_Fixtures_Extract[[Player]:[Player]],0),MATCH(FPL_Combined[[#Headers],[Gameweek 27]],FPL_Fixtures_Extract[#Headers],0)))-4),Team_Key[[Full Name]:[Full Name]],0))&amp;RIGHT(INDEX(FPL_Fixtures_Extract[],MATCH($A75,FPL_Fixtures_Extract[[Player]:[Player]],0),MATCH(FPL_Combined[[#Headers],[Gameweek 27]],FPL_Fixtures_Extract[#Headers],0)),3))</f>
        <v>CHE(H) 3-0</v>
      </c>
      <c r="AC75" t="str">
        <f ca="1">IF(RIGHT(FPL_Combined[[#Headers],[Gameweek 28]],2)&lt;$B$622,INDEX(FPL_Results_Extract[Gameweek 03],MATCH($A75,FPL_Results_Extract[[Player]:[Player]],0)),INDEX(Team_Key[[Abbreviation]:[Abbreviation]],MATCH(LEFT(INDEX(FPL_Fixtures_Extract[],MATCH($A75,FPL_Fixtures_Extract[[Player]:[Player]],0),MATCH(FPL_Combined[[#Headers],[Gameweek 28]],FPL_Fixtures_Extract[#Headers],0)),LEN(INDEX(FPL_Fixtures_Extract[],MATCH($A75,FPL_Fixtures_Extract[[Player]:[Player]],0),MATCH(FPL_Combined[[#Headers],[Gameweek 28]],FPL_Fixtures_Extract[#Headers],0)))-4),Team_Key[[Full Name]:[Full Name]],0))&amp;RIGHT(INDEX(FPL_Fixtures_Extract[],MATCH($A75,FPL_Fixtures_Extract[[Player]:[Player]],0),MATCH(FPL_Combined[[#Headers],[Gameweek 28]],FPL_Fixtures_Extract[#Headers],0)),3))</f>
        <v>EVE(A) 2-0</v>
      </c>
      <c r="AD75" t="str">
        <f ca="1">IF(RIGHT(FPL_Combined[[#Headers],[Gameweek 29]],2)&lt;$B$622,INDEX(FPL_Results_Extract[Gameweek 04],MATCH($A75,FPL_Results_Extract[[Player]:[Player]],0)),INDEX(Team_Key[[Abbreviation]:[Abbreviation]],MATCH(LEFT(INDEX(FPL_Fixtures_Extract[],MATCH($A75,FPL_Fixtures_Extract[[Player]:[Player]],0),MATCH(FPL_Combined[[#Headers],[Gameweek 29]],FPL_Fixtures_Extract[#Headers],0)),LEN(INDEX(FPL_Fixtures_Extract[],MATCH($A75,FPL_Fixtures_Extract[[Player]:[Player]],0),MATCH(FPL_Combined[[#Headers],[Gameweek 29]],FPL_Fixtures_Extract[#Headers],0)))-4),Team_Key[[Full Name]:[Full Name]],0))&amp;RIGHT(INDEX(FPL_Fixtures_Extract[],MATCH($A75,FPL_Fixtures_Extract[[Player]:[Player]],0),MATCH(FPL_Combined[[#Headers],[Gameweek 29]],FPL_Fixtures_Extract[#Headers],0)),3))</f>
        <v>AVL(H)</v>
      </c>
      <c r="AE75" t="str">
        <f ca="1">IF(RIGHT(FPL_Combined[[#Headers],[Gameweek 30]],2)&lt;$B$622,INDEX(FPL_Results_Extract[Gameweek 05],MATCH($A75,FPL_Results_Extract[[Player]:[Player]],0)),INDEX(Team_Key[[Abbreviation]:[Abbreviation]],MATCH(LEFT(INDEX(FPL_Fixtures_Extract[],MATCH($A75,FPL_Fixtures_Extract[[Player]:[Player]],0),MATCH(FPL_Combined[[#Headers],[Gameweek 30]],FPL_Fixtures_Extract[#Headers],0)),LEN(INDEX(FPL_Fixtures_Extract[],MATCH($A75,FPL_Fixtures_Extract[[Player]:[Player]],0),MATCH(FPL_Combined[[#Headers],[Gameweek 30]],FPL_Fixtures_Extract[#Headers],0)))-4),Team_Key[[Full Name]:[Full Name]],0))&amp;RIGHT(INDEX(FPL_Fixtures_Extract[],MATCH($A75,FPL_Fixtures_Extract[[Player]:[Player]],0),MATCH(FPL_Combined[[#Headers],[Gameweek 30]],FPL_Fixtures_Extract[#Headers],0)),3))</f>
        <v>NOR(A)</v>
      </c>
      <c r="AF75" t="str">
        <f ca="1">IF(RIGHT(FPL_Combined[[#Headers],[Gameweek 31]],2)&lt;$B$622,INDEX(FPL_Results_Extract[Gameweek 06],MATCH($A75,FPL_Results_Extract[[Player]:[Player]],0)),INDEX(Team_Key[[Abbreviation]:[Abbreviation]],MATCH(LEFT(INDEX(FPL_Fixtures_Extract[],MATCH($A75,FPL_Fixtures_Extract[[Player]:[Player]],0),MATCH(FPL_Combined[[#Headers],[Gameweek 31]],FPL_Fixtures_Extract[#Headers],0)),LEN(INDEX(FPL_Fixtures_Extract[],MATCH($A75,FPL_Fixtures_Extract[[Player]:[Player]],0),MATCH(FPL_Combined[[#Headers],[Gameweek 31]],FPL_Fixtures_Extract[#Headers],0)))-4),Team_Key[[Full Name]:[Full Name]],0))&amp;RIGHT(INDEX(FPL_Fixtures_Extract[],MATCH($A75,FPL_Fixtures_Extract[[Player]:[Player]],0),MATCH(FPL_Combined[[#Headers],[Gameweek 31]],FPL_Fixtures_Extract[#Headers],0)),3))</f>
        <v>MUN(H)</v>
      </c>
      <c r="AG75" t="str">
        <f ca="1">IF(RIGHT(FPL_Combined[[#Headers],[Gameweek 32]],2)&lt;$B$622,INDEX(FPL_Results_Extract[Gameweek 07],MATCH($A75,FPL_Results_Extract[[Player]:[Player]],0)),INDEX(Team_Key[[Abbreviation]:[Abbreviation]],MATCH(LEFT(INDEX(FPL_Fixtures_Extract[],MATCH($A75,FPL_Fixtures_Extract[[Player]:[Player]],0),MATCH(FPL_Combined[[#Headers],[Gameweek 32]],FPL_Fixtures_Extract[#Headers],0)),LEN(INDEX(FPL_Fixtures_Extract[],MATCH($A75,FPL_Fixtures_Extract[[Player]:[Player]],0),MATCH(FPL_Combined[[#Headers],[Gameweek 32]],FPL_Fixtures_Extract[#Headers],0)))-4),Team_Key[[Full Name]:[Full Name]],0))&amp;RIGHT(INDEX(FPL_Fixtures_Extract[],MATCH($A75,FPL_Fixtures_Extract[[Player]:[Player]],0),MATCH(FPL_Combined[[#Headers],[Gameweek 32]],FPL_Fixtures_Extract[#Headers],0)),3))</f>
        <v>BOU(A)</v>
      </c>
      <c r="AH75" t="str">
        <f ca="1">IF(RIGHT(FPL_Combined[[#Headers],[Gameweek 33]],2)&lt;$B$622,INDEX(FPL_Results_Extract[Gameweek 08],MATCH($A75,FPL_Results_Extract[[Player]:[Player]],0)),INDEX(Team_Key[[Abbreviation]:[Abbreviation]],MATCH(LEFT(INDEX(FPL_Fixtures_Extract[],MATCH($A75,FPL_Fixtures_Extract[[Player]:[Player]],0),MATCH(FPL_Combined[[#Headers],[Gameweek 33]],FPL_Fixtures_Extract[#Headers],0)),LEN(INDEX(FPL_Fixtures_Extract[],MATCH($A75,FPL_Fixtures_Extract[[Player]:[Player]],0),MATCH(FPL_Combined[[#Headers],[Gameweek 33]],FPL_Fixtures_Extract[#Headers],0)))-4),Team_Key[[Full Name]:[Full Name]],0))&amp;RIGHT(INDEX(FPL_Fixtures_Extract[],MATCH($A75,FPL_Fixtures_Extract[[Player]:[Player]],0),MATCH(FPL_Combined[[#Headers],[Gameweek 33]],FPL_Fixtures_Extract[#Headers],0)),3))</f>
        <v>WBA(H)</v>
      </c>
      <c r="AI75" t="str">
        <f ca="1">IF(RIGHT(FPL_Combined[[#Headers],[Gameweek 34]],2)&lt;$B$622,INDEX(FPL_Results_Extract[Gameweek 09],MATCH($A75,FPL_Results_Extract[[Player]:[Player]],0)),INDEX(Team_Key[[Abbreviation]:[Abbreviation]],MATCH(LEFT(INDEX(FPL_Fixtures_Extract[],MATCH($A75,FPL_Fixtures_Extract[[Player]:[Player]],0),MATCH(FPL_Combined[[#Headers],[Gameweek 34]],FPL_Fixtures_Extract[#Headers],0)),LEN(INDEX(FPL_Fixtures_Extract[],MATCH($A75,FPL_Fixtures_Extract[[Player]:[Player]],0),MATCH(FPL_Combined[[#Headers],[Gameweek 34]],FPL_Fixtures_Extract[#Headers],0)))-4),Team_Key[[Full Name]:[Full Name]],0))&amp;RIGHT(INDEX(FPL_Fixtures_Extract[],MATCH($A75,FPL_Fixtures_Extract[[Player]:[Player]],0),MATCH(FPL_Combined[[#Headers],[Gameweek 34]],FPL_Fixtures_Extract[#Headers],0)),3))</f>
        <v>CHE(A)</v>
      </c>
      <c r="AJ75" t="str">
        <f ca="1">IF(RIGHT(FPL_Combined[[#Headers],[Gameweek 35]],2)&lt;$B$622,INDEX(FPL_Results_Extract[Gameweek 10],MATCH($A75,FPL_Results_Extract[[Player]:[Player]],0)),INDEX(Team_Key[[Abbreviation]:[Abbreviation]],MATCH(LEFT(INDEX(FPL_Fixtures_Extract[],MATCH($A75,FPL_Fixtures_Extract[[Player]:[Player]],0),MATCH(FPL_Combined[[#Headers],[Gameweek 35]],FPL_Fixtures_Extract[#Headers],0)),LEN(INDEX(FPL_Fixtures_Extract[],MATCH($A75,FPL_Fixtures_Extract[[Player]:[Player]],0),MATCH(FPL_Combined[[#Headers],[Gameweek 35]],FPL_Fixtures_Extract[#Headers],0)))-4),Team_Key[[Full Name]:[Full Name]],0))&amp;RIGHT(INDEX(FPL_Fixtures_Extract[],MATCH($A75,FPL_Fixtures_Extract[[Player]:[Player]],0),MATCH(FPL_Combined[[#Headers],[Gameweek 35]],FPL_Fixtures_Extract[#Headers],0)),3))</f>
        <v>STK(H)</v>
      </c>
      <c r="AK75" t="str">
        <f ca="1">IF(RIGHT(FPL_Combined[[#Headers],[Gameweek 36]],2)&lt;$B$622,INDEX(FPL_Results_Extract[Gameweek 11],MATCH($A75,FPL_Results_Extract[[Player]:[Player]],0)),INDEX(Team_Key[[Abbreviation]:[Abbreviation]],MATCH(LEFT(INDEX(FPL_Fixtures_Extract[],MATCH($A75,FPL_Fixtures_Extract[[Player]:[Player]],0),MATCH(FPL_Combined[[#Headers],[Gameweek 36]],FPL_Fixtures_Extract[#Headers],0)),LEN(INDEX(FPL_Fixtures_Extract[],MATCH($A75,FPL_Fixtures_Extract[[Player]:[Player]],0),MATCH(FPL_Combined[[#Headers],[Gameweek 36]],FPL_Fixtures_Extract[#Headers],0)))-4),Team_Key[[Full Name]:[Full Name]],0))&amp;RIGHT(INDEX(FPL_Fixtures_Extract[],MATCH($A75,FPL_Fixtures_Extract[[Player]:[Player]],0),MATCH(FPL_Combined[[#Headers],[Gameweek 36]],FPL_Fixtures_Extract[#Headers],0)),3))</f>
        <v>SOU(A)</v>
      </c>
      <c r="AL75" t="str">
        <f ca="1">IF(RIGHT(FPL_Combined[[#Headers],[Gameweek 37]],2)&lt;$B$622,INDEX(FPL_Results_Extract[Gameweek 12],MATCH($A75,FPL_Results_Extract[[Player]:[Player]],0)),INDEX(Team_Key[[Abbreviation]:[Abbreviation]],MATCH(LEFT(INDEX(FPL_Fixtures_Extract[],MATCH($A75,FPL_Fixtures_Extract[[Player]:[Player]],0),MATCH(FPL_Combined[[#Headers],[Gameweek 37]],FPL_Fixtures_Extract[#Headers],0)),LEN(INDEX(FPL_Fixtures_Extract[],MATCH($A75,FPL_Fixtures_Extract[[Player]:[Player]],0),MATCH(FPL_Combined[[#Headers],[Gameweek 37]],FPL_Fixtures_Extract[#Headers],0)))-4),Team_Key[[Full Name]:[Full Name]],0))&amp;RIGHT(INDEX(FPL_Fixtures_Extract[],MATCH($A75,FPL_Fixtures_Extract[[Player]:[Player]],0),MATCH(FPL_Combined[[#Headers],[Gameweek 37]],FPL_Fixtures_Extract[#Headers],0)),3))</f>
        <v>ARS(H)</v>
      </c>
      <c r="AM75" t="str">
        <f ca="1">IF(RIGHT(FPL_Combined[[#Headers],[Gameweek 38]],2)&lt;$B$622,INDEX(FPL_Results_Extract[Gameweek 13],MATCH($A75,FPL_Results_Extract[[Player]:[Player]],0)),INDEX(Team_Key[[Abbreviation]:[Abbreviation]],MATCH(LEFT(INDEX(FPL_Fixtures_Extract[],MATCH($A75,FPL_Fixtures_Extract[[Player]:[Player]],0),MATCH(FPL_Combined[[#Headers],[Gameweek 38]],FPL_Fixtures_Extract[#Headers],0)),LEN(INDEX(FPL_Fixtures_Extract[],MATCH($A75,FPL_Fixtures_Extract[[Player]:[Player]],0),MATCH(FPL_Combined[[#Headers],[Gameweek 38]],FPL_Fixtures_Extract[#Headers],0)))-4),Team_Key[[Full Name]:[Full Name]],0))&amp;RIGHT(INDEX(FPL_Fixtures_Extract[],MATCH($A75,FPL_Fixtures_Extract[[Player]:[Player]],0),MATCH(FPL_Combined[[#Headers],[Gameweek 38]],FPL_Fixtures_Extract[#Headers],0)),3))</f>
        <v>SWA(A)</v>
      </c>
    </row>
    <row r="76" spans="1:39" x14ac:dyDescent="0.45">
      <c r="A76" t="s">
        <v>37</v>
      </c>
      <c r="B76" t="str">
        <f ca="1">IF(RIGHT(FPL_Combined[[#Headers],[Gameweek 01]],2)&lt;$B$622,INDEX(FPL_Results_Extract[Gameweek 01],MATCH($A76,FPL_Results_Extract[[Player]:[Player]],0)),INDEX(Team_Key[[Abbreviation]:[Abbreviation]],MATCH(LEFT(INDEX(FPL_Fixtures_Extract[],MATCH($A76,FPL_Fixtures_Extract[[Player]:[Player]],0),MATCH(FPL_Combined[[#Headers],[Gameweek 01]],FPL_Fixtures_Extract[#Headers],0)),LEN(INDEX(FPL_Fixtures_Extract[],MATCH($A76,FPL_Fixtures_Extract[[Player]:[Player]],0),MATCH(FPL_Combined[[#Headers],[Gameweek 01]],FPL_Fixtures_Extract[#Headers],0)))-4),Team_Key[[Full Name]:[Full Name]],0))&amp;RIGHT(INDEX(FPL_Fixtures_Extract[],MATCH($A76,FPL_Fixtures_Extract[[Player]:[Player]],0),MATCH(FPL_Combined[[#Headers],[Gameweek 01]],FPL_Fixtures_Extract[#Headers],0)),3))</f>
        <v>STK(A) 1-0</v>
      </c>
      <c r="C76" t="str">
        <f ca="1">IF(RIGHT(FPL_Combined[[#Headers],[Gameweek 02]],2)&lt;$B$622,INDEX(FPL_Results_Extract[Gameweek 02],MATCH($A76,FPL_Results_Extract[[Player]:[Player]],0)),INDEX(Team_Key[[Abbreviation]:[Abbreviation]],MATCH(LEFT(INDEX(FPL_Fixtures_Extract[],MATCH($A76,FPL_Fixtures_Extract[[Player]:[Player]],0),MATCH(FPL_Combined[[#Headers],[Gameweek 02]],FPL_Fixtures_Extract[#Headers],0)),LEN(INDEX(FPL_Fixtures_Extract[],MATCH($A76,FPL_Fixtures_Extract[[Player]:[Player]],0),MATCH(FPL_Combined[[#Headers],[Gameweek 02]],FPL_Fixtures_Extract[#Headers],0)))-4),Team_Key[[Full Name]:[Full Name]],0))&amp;RIGHT(INDEX(FPL_Fixtures_Extract[],MATCH($A76,FPL_Fixtures_Extract[[Player]:[Player]],0),MATCH(FPL_Combined[[#Headers],[Gameweek 02]],FPL_Fixtures_Extract[#Headers],0)),3))</f>
        <v>BOU(H) 1-0</v>
      </c>
      <c r="D76" t="str">
        <f ca="1">IF(RIGHT(FPL_Combined[[#Headers],[Gameweek 03]],2)&lt;$B$622,INDEX(FPL_Results_Extract[Gameweek 03],MATCH($A76,FPL_Results_Extract[[Player]:[Player]],0)),INDEX(Team_Key[[Abbreviation]:[Abbreviation]],MATCH(LEFT(INDEX(FPL_Fixtures_Extract[],MATCH($A76,FPL_Fixtures_Extract[[Player]:[Player]],0),MATCH(FPL_Combined[[#Headers],[Gameweek 03]],FPL_Fixtures_Extract[#Headers],0)),LEN(INDEX(FPL_Fixtures_Extract[],MATCH($A76,FPL_Fixtures_Extract[[Player]:[Player]],0),MATCH(FPL_Combined[[#Headers],[Gameweek 03]],FPL_Fixtures_Extract[#Headers],0)))-4),Team_Key[[Full Name]:[Full Name]],0))&amp;RIGHT(INDEX(FPL_Fixtures_Extract[],MATCH($A76,FPL_Fixtures_Extract[[Player]:[Player]],0),MATCH(FPL_Combined[[#Headers],[Gameweek 03]],FPL_Fixtures_Extract[#Headers],0)),3))</f>
        <v>ARS(A) 0-0</v>
      </c>
      <c r="E76" t="str">
        <f ca="1">IF(RIGHT(FPL_Combined[[#Headers],[Gameweek 04]],2)&lt;$B$622,INDEX(FPL_Results_Extract[Gameweek 04],MATCH($A76,FPL_Results_Extract[[Player]:[Player]],0)),INDEX(Team_Key[[Abbreviation]:[Abbreviation]],MATCH(LEFT(INDEX(FPL_Fixtures_Extract[],MATCH($A76,FPL_Fixtures_Extract[[Player]:[Player]],0),MATCH(FPL_Combined[[#Headers],[Gameweek 04]],FPL_Fixtures_Extract[#Headers],0)),LEN(INDEX(FPL_Fixtures_Extract[],MATCH($A76,FPL_Fixtures_Extract[[Player]:[Player]],0),MATCH(FPL_Combined[[#Headers],[Gameweek 04]],FPL_Fixtures_Extract[#Headers],0)))-4),Team_Key[[Full Name]:[Full Name]],0))&amp;RIGHT(INDEX(FPL_Fixtures_Extract[],MATCH($A76,FPL_Fixtures_Extract[[Player]:[Player]],0),MATCH(FPL_Combined[[#Headers],[Gameweek 04]],FPL_Fixtures_Extract[#Headers],0)),3))</f>
        <v>AVL(A) 2-2</v>
      </c>
      <c r="F76" t="str">
        <f ca="1">IF(RIGHT(FPL_Combined[[#Headers],[Gameweek 05]],2)&lt;$B$622,INDEX(FPL_Results_Extract[Gameweek 05],MATCH($A76,FPL_Results_Extract[[Player]:[Player]],0)),INDEX(Team_Key[[Abbreviation]:[Abbreviation]],MATCH(LEFT(INDEX(FPL_Fixtures_Extract[],MATCH($A76,FPL_Fixtures_Extract[[Player]:[Player]],0),MATCH(FPL_Combined[[#Headers],[Gameweek 05]],FPL_Fixtures_Extract[#Headers],0)),LEN(INDEX(FPL_Fixtures_Extract[],MATCH($A76,FPL_Fixtures_Extract[[Player]:[Player]],0),MATCH(FPL_Combined[[#Headers],[Gameweek 05]],FPL_Fixtures_Extract[#Headers],0)))-4),Team_Key[[Full Name]:[Full Name]],0))&amp;RIGHT(INDEX(FPL_Fixtures_Extract[],MATCH($A76,FPL_Fixtures_Extract[[Player]:[Player]],0),MATCH(FPL_Combined[[#Headers],[Gameweek 05]],FPL_Fixtures_Extract[#Headers],0)),3))</f>
        <v>TOT(H) 0-1</v>
      </c>
      <c r="G76" t="str">
        <f ca="1">IF(RIGHT(FPL_Combined[[#Headers],[Gameweek 06]],2)&lt;$B$622,INDEX(FPL_Results_Extract[Gameweek 06],MATCH($A76,FPL_Results_Extract[[Player]:[Player]],0)),INDEX(Team_Key[[Abbreviation]:[Abbreviation]],MATCH(LEFT(INDEX(FPL_Fixtures_Extract[],MATCH($A76,FPL_Fixtures_Extract[[Player]:[Player]],0),MATCH(FPL_Combined[[#Headers],[Gameweek 06]],FPL_Fixtures_Extract[#Headers],0)),LEN(INDEX(FPL_Fixtures_Extract[],MATCH($A76,FPL_Fixtures_Extract[[Player]:[Player]],0),MATCH(FPL_Combined[[#Headers],[Gameweek 06]],FPL_Fixtures_Extract[#Headers],0)))-4),Team_Key[[Full Name]:[Full Name]],0))&amp;RIGHT(INDEX(FPL_Fixtures_Extract[],MATCH($A76,FPL_Fixtures_Extract[[Player]:[Player]],0),MATCH(FPL_Combined[[#Headers],[Gameweek 06]],FPL_Fixtures_Extract[#Headers],0)),3))</f>
        <v>BOU(A) 0-2</v>
      </c>
      <c r="H76" t="str">
        <f ca="1">IF(RIGHT(FPL_Combined[[#Headers],[Gameweek 07]],2)&lt;$B$622,INDEX(FPL_Results_Extract[Gameweek 07],MATCH($A76,FPL_Results_Extract[[Player]:[Player]],0)),INDEX(Team_Key[[Abbreviation]:[Abbreviation]],MATCH(LEFT(INDEX(FPL_Fixtures_Extract[],MATCH($A76,FPL_Fixtures_Extract[[Player]:[Player]],0),MATCH(FPL_Combined[[#Headers],[Gameweek 07]],FPL_Fixtures_Extract[#Headers],0)),LEN(INDEX(FPL_Fixtures_Extract[],MATCH($A76,FPL_Fixtures_Extract[[Player]:[Player]],0),MATCH(FPL_Combined[[#Headers],[Gameweek 07]],FPL_Fixtures_Extract[#Headers],0)))-4),Team_Key[[Full Name]:[Full Name]],0))&amp;RIGHT(INDEX(FPL_Fixtures_Extract[],MATCH($A76,FPL_Fixtures_Extract[[Player]:[Player]],0),MATCH(FPL_Combined[[#Headers],[Gameweek 07]],FPL_Fixtures_Extract[#Headers],0)),3))</f>
        <v>MUN(A) 0-3</v>
      </c>
      <c r="I76" t="str">
        <f ca="1">IF(RIGHT(FPL_Combined[[#Headers],[Gameweek 08]],2)&lt;$B$622,INDEX(FPL_Results_Extract[Gameweek 08],MATCH($A76,FPL_Results_Extract[[Player]:[Player]],0)),INDEX(Team_Key[[Abbreviation]:[Abbreviation]],MATCH(LEFT(INDEX(FPL_Fixtures_Extract[],MATCH($A76,FPL_Fixtures_Extract[[Player]:[Player]],0),MATCH(FPL_Combined[[#Headers],[Gameweek 08]],FPL_Fixtures_Extract[#Headers],0)),LEN(INDEX(FPL_Fixtures_Extract[],MATCH($A76,FPL_Fixtures_Extract[[Player]:[Player]],0),MATCH(FPL_Combined[[#Headers],[Gameweek 08]],FPL_Fixtures_Extract[#Headers],0)))-4),Team_Key[[Full Name]:[Full Name]],0))&amp;RIGHT(INDEX(FPL_Fixtures_Extract[],MATCH($A76,FPL_Fixtures_Extract[[Player]:[Player]],0),MATCH(FPL_Combined[[#Headers],[Gameweek 08]],FPL_Fixtures_Extract[#Headers],0)),3))</f>
        <v>WHU(H) 2-2</v>
      </c>
      <c r="J76" t="str">
        <f ca="1">IF(RIGHT(FPL_Combined[[#Headers],[Gameweek 09]],2)&lt;$B$622,INDEX(FPL_Results_Extract[Gameweek 09],MATCH($A76,FPL_Results_Extract[[Player]:[Player]],0)),INDEX(Team_Key[[Abbreviation]:[Abbreviation]],MATCH(LEFT(INDEX(FPL_Fixtures_Extract[],MATCH($A76,FPL_Fixtures_Extract[[Player]:[Player]],0),MATCH(FPL_Combined[[#Headers],[Gameweek 09]],FPL_Fixtures_Extract[#Headers],0)),LEN(INDEX(FPL_Fixtures_Extract[],MATCH($A76,FPL_Fixtures_Extract[[Player]:[Player]],0),MATCH(FPL_Combined[[#Headers],[Gameweek 09]],FPL_Fixtures_Extract[#Headers],0)))-4),Team_Key[[Full Name]:[Full Name]],0))&amp;RIGHT(INDEX(FPL_Fixtures_Extract[],MATCH($A76,FPL_Fixtures_Extract[[Player]:[Player]],0),MATCH(FPL_Combined[[#Headers],[Gameweek 09]],FPL_Fixtures_Extract[#Headers],0)),3))</f>
        <v>WBA(A) 0-1</v>
      </c>
      <c r="K76" t="str">
        <f ca="1">IF(RIGHT(FPL_Combined[[#Headers],[Gameweek 10]],2)&lt;$B$622,INDEX(FPL_Results_Extract[Gameweek 10],MATCH($A76,FPL_Results_Extract[[Player]:[Player]],0)),INDEX(Team_Key[[Abbreviation]:[Abbreviation]],MATCH(LEFT(INDEX(FPL_Fixtures_Extract[],MATCH($A76,FPL_Fixtures_Extract[[Player]:[Player]],0),MATCH(FPL_Combined[[#Headers],[Gameweek 10]],FPL_Fixtures_Extract[#Headers],0)),LEN(INDEX(FPL_Fixtures_Extract[],MATCH($A76,FPL_Fixtures_Extract[[Player]:[Player]],0),MATCH(FPL_Combined[[#Headers],[Gameweek 10]],FPL_Fixtures_Extract[#Headers],0)))-4),Team_Key[[Full Name]:[Full Name]],0))&amp;RIGHT(INDEX(FPL_Fixtures_Extract[],MATCH($A76,FPL_Fixtures_Extract[[Player]:[Player]],0),MATCH(FPL_Combined[[#Headers],[Gameweek 10]],FPL_Fixtures_Extract[#Headers],0)),3))</f>
        <v>NEW(H) 3-0</v>
      </c>
      <c r="L76" t="str">
        <f ca="1">IF(RIGHT(FPL_Combined[[#Headers],[Gameweek 11]],2)&lt;$B$622,INDEX(FPL_Results_Extract[Gameweek 11],MATCH($A76,FPL_Results_Extract[[Player]:[Player]],0)),INDEX(Team_Key[[Abbreviation]:[Abbreviation]],MATCH(LEFT(INDEX(FPL_Fixtures_Extract[],MATCH($A76,FPL_Fixtures_Extract[[Player]:[Player]],0),MATCH(FPL_Combined[[#Headers],[Gameweek 11]],FPL_Fixtures_Extract[#Headers],0)),LEN(INDEX(FPL_Fixtures_Extract[],MATCH($A76,FPL_Fixtures_Extract[[Player]:[Player]],0),MATCH(FPL_Combined[[#Headers],[Gameweek 11]],FPL_Fixtures_Extract[#Headers],0)))-4),Team_Key[[Full Name]:[Full Name]],0))&amp;RIGHT(INDEX(FPL_Fixtures_Extract[],MATCH($A76,FPL_Fixtures_Extract[[Player]:[Player]],0),MATCH(FPL_Combined[[#Headers],[Gameweek 11]],FPL_Fixtures_Extract[#Headers],0)),3))</f>
        <v>EVE(A) 2-6</v>
      </c>
      <c r="M76" t="str">
        <f ca="1">IF(RIGHT(FPL_Combined[[#Headers],[Gameweek 12]],2)&lt;$B$622,INDEX(FPL_Results_Extract[Gameweek 12],MATCH($A76,FPL_Results_Extract[[Player]:[Player]],0)),INDEX(Team_Key[[Abbreviation]:[Abbreviation]],MATCH(LEFT(INDEX(FPL_Fixtures_Extract[],MATCH($A76,FPL_Fixtures_Extract[[Player]:[Player]],0),MATCH(FPL_Combined[[#Headers],[Gameweek 12]],FPL_Fixtures_Extract[#Headers],0)),LEN(INDEX(FPL_Fixtures_Extract[],MATCH($A76,FPL_Fixtures_Extract[[Player]:[Player]],0),MATCH(FPL_Combined[[#Headers],[Gameweek 12]],FPL_Fixtures_Extract[#Headers],0)))-4),Team_Key[[Full Name]:[Full Name]],0))&amp;RIGHT(INDEX(FPL_Fixtures_Extract[],MATCH($A76,FPL_Fixtures_Extract[[Player]:[Player]],0),MATCH(FPL_Combined[[#Headers],[Gameweek 12]],FPL_Fixtures_Extract[#Headers],0)),3))</f>
        <v>SOU(H) 0-1</v>
      </c>
      <c r="N76" t="str">
        <f ca="1">IF(RIGHT(FPL_Combined[[#Headers],[Gameweek 13]],2)&lt;$B$622,INDEX(FPL_Results_Extract[Gameweek 13],MATCH($A76,FPL_Results_Extract[[Player]:[Player]],0)),INDEX(Team_Key[[Abbreviation]:[Abbreviation]],MATCH(LEFT(INDEX(FPL_Fixtures_Extract[],MATCH($A76,FPL_Fixtures_Extract[[Player]:[Player]],0),MATCH(FPL_Combined[[#Headers],[Gameweek 13]],FPL_Fixtures_Extract[#Headers],0)),LEN(INDEX(FPL_Fixtures_Extract[],MATCH($A76,FPL_Fixtures_Extract[[Player]:[Player]],0),MATCH(FPL_Combined[[#Headers],[Gameweek 13]],FPL_Fixtures_Extract[#Headers],0)))-4),Team_Key[[Full Name]:[Full Name]],0))&amp;RIGHT(INDEX(FPL_Fixtures_Extract[],MATCH($A76,FPL_Fixtures_Extract[[Player]:[Player]],0),MATCH(FPL_Combined[[#Headers],[Gameweek 13]],FPL_Fixtures_Extract[#Headers],0)),3))</f>
        <v>CRY(A) 1-0</v>
      </c>
      <c r="O76" t="str">
        <f ca="1">IF(RIGHT(FPL_Combined[[#Headers],[Gameweek 14]],2)&lt;$B$622,INDEX(FPL_Results_Extract[Gameweek 14],MATCH($A76,FPL_Results_Extract[[Player]:[Player]],0)),INDEX(Team_Key[[Abbreviation]:[Abbreviation]],MATCH(LEFT(INDEX(FPL_Fixtures_Extract[],MATCH($A76,FPL_Fixtures_Extract[[Player]:[Player]],0),MATCH(FPL_Combined[[#Headers],[Gameweek 14]],FPL_Fixtures_Extract[#Headers],0)),LEN(INDEX(FPL_Fixtures_Extract[],MATCH($A76,FPL_Fixtures_Extract[[Player]:[Player]],0),MATCH(FPL_Combined[[#Headers],[Gameweek 14]],FPL_Fixtures_Extract[#Headers],0)))-4),Team_Key[[Full Name]:[Full Name]],0))&amp;RIGHT(INDEX(FPL_Fixtures_Extract[],MATCH($A76,FPL_Fixtures_Extract[[Player]:[Player]],0),MATCH(FPL_Combined[[#Headers],[Gameweek 14]],FPL_Fixtures_Extract[#Headers],0)),3))</f>
        <v>STK(H) 2-0</v>
      </c>
      <c r="P76" t="str">
        <f ca="1">IF(RIGHT(FPL_Combined[[#Headers],[Gameweek 15]],2)&lt;$B$622,INDEX(FPL_Results_Extract[Gameweek 15],MATCH($A76,FPL_Results_Extract[[Player]:[Player]],0)),INDEX(Team_Key[[Abbreviation]:[Abbreviation]],MATCH(LEFT(INDEX(FPL_Fixtures_Extract[],MATCH($A76,FPL_Fixtures_Extract[[Player]:[Player]],0),MATCH(FPL_Combined[[#Headers],[Gameweek 15]],FPL_Fixtures_Extract[#Headers],0)),LEN(INDEX(FPL_Fixtures_Extract[],MATCH($A76,FPL_Fixtures_Extract[[Player]:[Player]],0),MATCH(FPL_Combined[[#Headers],[Gameweek 15]],FPL_Fixtures_Extract[#Headers],0)))-4),Team_Key[[Full Name]:[Full Name]],0))&amp;RIGHT(INDEX(FPL_Fixtures_Extract[],MATCH($A76,FPL_Fixtures_Extract[[Player]:[Player]],0),MATCH(FPL_Combined[[#Headers],[Gameweek 15]],FPL_Fixtures_Extract[#Headers],0)),3))</f>
        <v>ARS(A) 1-3</v>
      </c>
      <c r="Q76" t="str">
        <f ca="1">IF(RIGHT(FPL_Combined[[#Headers],[Gameweek 16]],2)&lt;$B$622,INDEX(FPL_Results_Extract[Gameweek 16],MATCH($A76,FPL_Results_Extract[[Player]:[Player]],0)),INDEX(Team_Key[[Abbreviation]:[Abbreviation]],MATCH(LEFT(INDEX(FPL_Fixtures_Extract[],MATCH($A76,FPL_Fixtures_Extract[[Player]:[Player]],0),MATCH(FPL_Combined[[#Headers],[Gameweek 16]],FPL_Fixtures_Extract[#Headers],0)),LEN(INDEX(FPL_Fixtures_Extract[],MATCH($A76,FPL_Fixtures_Extract[[Player]:[Player]],0),MATCH(FPL_Combined[[#Headers],[Gameweek 16]],FPL_Fixtures_Extract[#Headers],0)))-4),Team_Key[[Full Name]:[Full Name]],0))&amp;RIGHT(INDEX(FPL_Fixtures_Extract[],MATCH($A76,FPL_Fixtures_Extract[[Player]:[Player]],0),MATCH(FPL_Combined[[#Headers],[Gameweek 16]],FPL_Fixtures_Extract[#Headers],0)),3))</f>
        <v>WAT(H) 0-1</v>
      </c>
      <c r="R76" t="str">
        <f ca="1">IF(RIGHT(FPL_Combined[[#Headers],[Gameweek 17]],2)&lt;$B$622,INDEX(FPL_Results_Extract[Gameweek 17],MATCH($A76,FPL_Results_Extract[[Player]:[Player]],0)),INDEX(Team_Key[[Abbreviation]:[Abbreviation]],MATCH(LEFT(INDEX(FPL_Fixtures_Extract[],MATCH($A76,FPL_Fixtures_Extract[[Player]:[Player]],0),MATCH(FPL_Combined[[#Headers],[Gameweek 17]],FPL_Fixtures_Extract[#Headers],0)),LEN(INDEX(FPL_Fixtures_Extract[],MATCH($A76,FPL_Fixtures_Extract[[Player]:[Player]],0),MATCH(FPL_Combined[[#Headers],[Gameweek 17]],FPL_Fixtures_Extract[#Headers],0)))-4),Team_Key[[Full Name]:[Full Name]],0))&amp;RIGHT(INDEX(FPL_Fixtures_Extract[],MATCH($A76,FPL_Fixtures_Extract[[Player]:[Player]],0),MATCH(FPL_Combined[[#Headers],[Gameweek 17]],FPL_Fixtures_Extract[#Headers],0)),3))</f>
        <v>CHE(A) 1-3</v>
      </c>
      <c r="S76" t="str">
        <f ca="1">IF(RIGHT(FPL_Combined[[#Headers],[Gameweek 18]],2)&lt;$B$622,INDEX(FPL_Results_Extract[Gameweek 18],MATCH($A76,FPL_Results_Extract[[Player]:[Player]],0)),INDEX(Team_Key[[Abbreviation]:[Abbreviation]],MATCH(LEFT(INDEX(FPL_Fixtures_Extract[],MATCH($A76,FPL_Fixtures_Extract[[Player]:[Player]],0),MATCH(FPL_Combined[[#Headers],[Gameweek 18]],FPL_Fixtures_Extract[#Headers],0)),LEN(INDEX(FPL_Fixtures_Extract[],MATCH($A76,FPL_Fixtures_Extract[[Player]:[Player]],0),MATCH(FPL_Combined[[#Headers],[Gameweek 18]],FPL_Fixtures_Extract[#Headers],0)))-4),Team_Key[[Full Name]:[Full Name]],0))&amp;RIGHT(INDEX(FPL_Fixtures_Extract[],MATCH($A76,FPL_Fixtures_Extract[[Player]:[Player]],0),MATCH(FPL_Combined[[#Headers],[Gameweek 18]],FPL_Fixtures_Extract[#Headers],0)),3))</f>
        <v>MCI(A) 1-4</v>
      </c>
      <c r="T76" t="str">
        <f ca="1">IF(RIGHT(FPL_Combined[[#Headers],[Gameweek 19]],2)&lt;$B$622,INDEX(FPL_Results_Extract[Gameweek 19],MATCH($A76,FPL_Results_Extract[[Player]:[Player]],0)),INDEX(Team_Key[[Abbreviation]:[Abbreviation]],MATCH(LEFT(INDEX(FPL_Fixtures_Extract[],MATCH($A76,FPL_Fixtures_Extract[[Player]:[Player]],0),MATCH(FPL_Combined[[#Headers],[Gameweek 19]],FPL_Fixtures_Extract[#Headers],0)),LEN(INDEX(FPL_Fixtures_Extract[],MATCH($A76,FPL_Fixtures_Extract[[Player]:[Player]],0),MATCH(FPL_Combined[[#Headers],[Gameweek 19]],FPL_Fixtures_Extract[#Headers],0)))-4),Team_Key[[Full Name]:[Full Name]],0))&amp;RIGHT(INDEX(FPL_Fixtures_Extract[],MATCH($A76,FPL_Fixtures_Extract[[Player]:[Player]],0),MATCH(FPL_Combined[[#Headers],[Gameweek 19]],FPL_Fixtures_Extract[#Headers],0)),3))</f>
        <v>LIV(H) 0-1</v>
      </c>
      <c r="U76" t="str">
        <f ca="1">IF(RIGHT(FPL_Combined[[#Headers],[Gameweek 20]],2)&lt;$B$622,INDEX(FPL_Results_Extract[Gameweek 20],MATCH($A76,FPL_Results_Extract[[Player]:[Player]],0)),INDEX(Team_Key[[Abbreviation]:[Abbreviation]],MATCH(LEFT(INDEX(FPL_Fixtures_Extract[],MATCH($A76,FPL_Fixtures_Extract[[Player]:[Player]],0),MATCH(FPL_Combined[[#Headers],[Gameweek 20]],FPL_Fixtures_Extract[#Headers],0)),LEN(INDEX(FPL_Fixtures_Extract[],MATCH($A76,FPL_Fixtures_Extract[[Player]:[Player]],0),MATCH(FPL_Combined[[#Headers],[Gameweek 20]],FPL_Fixtures_Extract[#Headers],0)))-4),Team_Key[[Full Name]:[Full Name]],0))&amp;RIGHT(INDEX(FPL_Fixtures_Extract[],MATCH($A76,FPL_Fixtures_Extract[[Player]:[Player]],0),MATCH(FPL_Combined[[#Headers],[Gameweek 20]],FPL_Fixtures_Extract[#Headers],0)),3))</f>
        <v>AVL(H) 3-1</v>
      </c>
      <c r="V76" t="str">
        <f ca="1">IF(RIGHT(FPL_Combined[[#Headers],[Gameweek 21]],2)&lt;$B$622,INDEX(FPL_Results_Extract[Gameweek 21],MATCH($A76,FPL_Results_Extract[[Player]:[Player]],0)),INDEX(Team_Key[[Abbreviation]:[Abbreviation]],MATCH(LEFT(INDEX(FPL_Fixtures_Extract[],MATCH($A76,FPL_Fixtures_Extract[[Player]:[Player]],0),MATCH(FPL_Combined[[#Headers],[Gameweek 21]],FPL_Fixtures_Extract[#Headers],0)),LEN(INDEX(FPL_Fixtures_Extract[],MATCH($A76,FPL_Fixtures_Extract[[Player]:[Player]],0),MATCH(FPL_Combined[[#Headers],[Gameweek 21]],FPL_Fixtures_Extract[#Headers],0)))-4),Team_Key[[Full Name]:[Full Name]],0))&amp;RIGHT(INDEX(FPL_Fixtures_Extract[],MATCH($A76,FPL_Fixtures_Extract[[Player]:[Player]],0),MATCH(FPL_Combined[[#Headers],[Gameweek 21]],FPL_Fixtures_Extract[#Headers],0)),3))</f>
        <v>SWA(A) 4-2</v>
      </c>
      <c r="W76" t="str">
        <f ca="1">IF(RIGHT(FPL_Combined[[#Headers],[Gameweek 22]],2)&lt;$B$622,INDEX(FPL_Results_Extract[Gameweek 22],MATCH($A76,FPL_Results_Extract[[Player]:[Player]],0)),INDEX(Team_Key[[Abbreviation]:[Abbreviation]],MATCH(LEFT(INDEX(FPL_Fixtures_Extract[],MATCH($A76,FPL_Fixtures_Extract[[Player]:[Player]],0),MATCH(FPL_Combined[[#Headers],[Gameweek 22]],FPL_Fixtures_Extract[#Headers],0)),LEN(INDEX(FPL_Fixtures_Extract[],MATCH($A76,FPL_Fixtures_Extract[[Player]:[Player]],0),MATCH(FPL_Combined[[#Headers],[Gameweek 22]],FPL_Fixtures_Extract[#Headers],0)))-4),Team_Key[[Full Name]:[Full Name]],0))&amp;RIGHT(INDEX(FPL_Fixtures_Extract[],MATCH($A76,FPL_Fixtures_Extract[[Player]:[Player]],0),MATCH(FPL_Combined[[#Headers],[Gameweek 22]],FPL_Fixtures_Extract[#Headers],0)),3))</f>
        <v>TOT(A) 1-4</v>
      </c>
      <c r="X76" t="str">
        <f ca="1">IF(RIGHT(FPL_Combined[[#Headers],[Gameweek 23]],2)&lt;$B$622,INDEX(FPL_Results_Extract[Gameweek 23],MATCH($A76,FPL_Results_Extract[[Player]:[Player]],0)),INDEX(Team_Key[[Abbreviation]:[Abbreviation]],MATCH(LEFT(INDEX(FPL_Fixtures_Extract[],MATCH($A76,FPL_Fixtures_Extract[[Player]:[Player]],0),MATCH(FPL_Combined[[#Headers],[Gameweek 23]],FPL_Fixtures_Extract[#Headers],0)),LEN(INDEX(FPL_Fixtures_Extract[],MATCH($A76,FPL_Fixtures_Extract[[Player]:[Player]],0),MATCH(FPL_Combined[[#Headers],[Gameweek 23]],FPL_Fixtures_Extract[#Headers],0)))-4),Team_Key[[Full Name]:[Full Name]],0))&amp;RIGHT(INDEX(FPL_Fixtures_Extract[],MATCH($A76,FPL_Fixtures_Extract[[Player]:[Player]],0),MATCH(FPL_Combined[[#Headers],[Gameweek 23]],FPL_Fixtures_Extract[#Headers],0)),3))</f>
        <v>BOU(H) 1-1</v>
      </c>
      <c r="Y76" t="str">
        <f ca="1">IF(RIGHT(FPL_Combined[[#Headers],[Gameweek 24]],2)&lt;$B$622,INDEX(FPL_Results_Extract[Team],MATCH($A76,FPL_Results_Extract[[Player]:[Player]],0)),INDEX(Team_Key[[Abbreviation]:[Abbreviation]],MATCH(LEFT(INDEX(FPL_Fixtures_Extract[],MATCH($A76,FPL_Fixtures_Extract[[Player]:[Player]],0),MATCH(FPL_Combined[[#Headers],[Gameweek 24]],FPL_Fixtures_Extract[#Headers],0)),LEN(INDEX(FPL_Fixtures_Extract[],MATCH($A76,FPL_Fixtures_Extract[[Player]:[Player]],0),MATCH(FPL_Combined[[#Headers],[Gameweek 24]],FPL_Fixtures_Extract[#Headers],0)))-4),Team_Key[[Full Name]:[Full Name]],0))&amp;RIGHT(INDEX(FPL_Fixtures_Extract[],MATCH($A76,FPL_Fixtures_Extract[[Player]:[Player]],0),MATCH(FPL_Combined[[#Headers],[Gameweek 24]],FPL_Fixtures_Extract[#Headers],0)),3))</f>
        <v>SUN</v>
      </c>
      <c r="Z76" t="str">
        <f ca="1">IF(RIGHT(FPL_Combined[[#Headers],[Gameweek 25]],2)&lt;$B$622,INDEX(FPL_Results_Extract[Player],MATCH($A76,FPL_Results_Extract[[Player]:[Player]],0)),INDEX(Team_Key[[Abbreviation]:[Abbreviation]],MATCH(LEFT(INDEX(FPL_Fixtures_Extract[],MATCH($A76,FPL_Fixtures_Extract[[Player]:[Player]],0),MATCH(FPL_Combined[[#Headers],[Gameweek 25]],FPL_Fixtures_Extract[#Headers],0)),LEN(INDEX(FPL_Fixtures_Extract[],MATCH($A76,FPL_Fixtures_Extract[[Player]:[Player]],0),MATCH(FPL_Combined[[#Headers],[Gameweek 25]],FPL_Fixtures_Extract[#Headers],0)))-4),Team_Key[[Full Name]:[Full Name]],0))&amp;RIGHT(INDEX(FPL_Fixtures_Extract[],MATCH($A76,FPL_Fixtures_Extract[[Player]:[Player]],0),MATCH(FPL_Combined[[#Headers],[Gameweek 25]],FPL_Fixtures_Extract[#Headers],0)),3))</f>
        <v>Borini</v>
      </c>
      <c r="AA76" t="str">
        <f ca="1">IF(RIGHT(FPL_Combined[[#Headers],[Gameweek 26]],2)&lt;$B$622,INDEX(FPL_Results_Extract[Gameweek 01],MATCH($A76,FPL_Results_Extract[[Player]:[Player]],0)),INDEX(Team_Key[[Abbreviation]:[Abbreviation]],MATCH(LEFT(INDEX(FPL_Fixtures_Extract[],MATCH($A76,FPL_Fixtures_Extract[[Player]:[Player]],0),MATCH(FPL_Combined[[#Headers],[Gameweek 26]],FPL_Fixtures_Extract[#Headers],0)),LEN(INDEX(FPL_Fixtures_Extract[],MATCH($A76,FPL_Fixtures_Extract[[Player]:[Player]],0),MATCH(FPL_Combined[[#Headers],[Gameweek 26]],FPL_Fixtures_Extract[#Headers],0)))-4),Team_Key[[Full Name]:[Full Name]],0))&amp;RIGHT(INDEX(FPL_Fixtures_Extract[],MATCH($A76,FPL_Fixtures_Extract[[Player]:[Player]],0),MATCH(FPL_Combined[[#Headers],[Gameweek 26]],FPL_Fixtures_Extract[#Headers],0)),3))</f>
        <v>STK(A) 1-0</v>
      </c>
      <c r="AB76" t="str">
        <f ca="1">IF(RIGHT(FPL_Combined[[#Headers],[Gameweek 27]],2)&lt;$B$622,INDEX(FPL_Results_Extract[Gameweek 02],MATCH($A76,FPL_Results_Extract[[Player]:[Player]],0)),INDEX(Team_Key[[Abbreviation]:[Abbreviation]],MATCH(LEFT(INDEX(FPL_Fixtures_Extract[],MATCH($A76,FPL_Fixtures_Extract[[Player]:[Player]],0),MATCH(FPL_Combined[[#Headers],[Gameweek 27]],FPL_Fixtures_Extract[#Headers],0)),LEN(INDEX(FPL_Fixtures_Extract[],MATCH($A76,FPL_Fixtures_Extract[[Player]:[Player]],0),MATCH(FPL_Combined[[#Headers],[Gameweek 27]],FPL_Fixtures_Extract[#Headers],0)))-4),Team_Key[[Full Name]:[Full Name]],0))&amp;RIGHT(INDEX(FPL_Fixtures_Extract[],MATCH($A76,FPL_Fixtures_Extract[[Player]:[Player]],0),MATCH(FPL_Combined[[#Headers],[Gameweek 27]],FPL_Fixtures_Extract[#Headers],0)),3))</f>
        <v>BOU(H) 1-0</v>
      </c>
      <c r="AC76" t="str">
        <f ca="1">IF(RIGHT(FPL_Combined[[#Headers],[Gameweek 28]],2)&lt;$B$622,INDEX(FPL_Results_Extract[Gameweek 03],MATCH($A76,FPL_Results_Extract[[Player]:[Player]],0)),INDEX(Team_Key[[Abbreviation]:[Abbreviation]],MATCH(LEFT(INDEX(FPL_Fixtures_Extract[],MATCH($A76,FPL_Fixtures_Extract[[Player]:[Player]],0),MATCH(FPL_Combined[[#Headers],[Gameweek 28]],FPL_Fixtures_Extract[#Headers],0)),LEN(INDEX(FPL_Fixtures_Extract[],MATCH($A76,FPL_Fixtures_Extract[[Player]:[Player]],0),MATCH(FPL_Combined[[#Headers],[Gameweek 28]],FPL_Fixtures_Extract[#Headers],0)))-4),Team_Key[[Full Name]:[Full Name]],0))&amp;RIGHT(INDEX(FPL_Fixtures_Extract[],MATCH($A76,FPL_Fixtures_Extract[[Player]:[Player]],0),MATCH(FPL_Combined[[#Headers],[Gameweek 28]],FPL_Fixtures_Extract[#Headers],0)),3))</f>
        <v>ARS(A) 0-0</v>
      </c>
      <c r="AD76" t="str">
        <f ca="1">IF(RIGHT(FPL_Combined[[#Headers],[Gameweek 29]],2)&lt;$B$622,INDEX(FPL_Results_Extract[Gameweek 04],MATCH($A76,FPL_Results_Extract[[Player]:[Player]],0)),INDEX(Team_Key[[Abbreviation]:[Abbreviation]],MATCH(LEFT(INDEX(FPL_Fixtures_Extract[],MATCH($A76,FPL_Fixtures_Extract[[Player]:[Player]],0),MATCH(FPL_Combined[[#Headers],[Gameweek 29]],FPL_Fixtures_Extract[#Headers],0)),LEN(INDEX(FPL_Fixtures_Extract[],MATCH($A76,FPL_Fixtures_Extract[[Player]:[Player]],0),MATCH(FPL_Combined[[#Headers],[Gameweek 29]],FPL_Fixtures_Extract[#Headers],0)))-4),Team_Key[[Full Name]:[Full Name]],0))&amp;RIGHT(INDEX(FPL_Fixtures_Extract[],MATCH($A76,FPL_Fixtures_Extract[[Player]:[Player]],0),MATCH(FPL_Combined[[#Headers],[Gameweek 29]],FPL_Fixtures_Extract[#Headers],0)),3))</f>
        <v>SOU(A)</v>
      </c>
      <c r="AE76" t="e">
        <f ca="1">IF(RIGHT(FPL_Combined[[#Headers],[Gameweek 30]],2)&lt;$B$622,INDEX(FPL_Results_Extract[Gameweek 05],MATCH($A76,FPL_Results_Extract[[Player]:[Player]],0)),INDEX(Team_Key[[Abbreviation]:[Abbreviation]],MATCH(LEFT(INDEX(FPL_Fixtures_Extract[],MATCH($A76,FPL_Fixtures_Extract[[Player]:[Player]],0),MATCH(FPL_Combined[[#Headers],[Gameweek 30]],FPL_Fixtures_Extract[#Headers],0)),LEN(INDEX(FPL_Fixtures_Extract[],MATCH($A76,FPL_Fixtures_Extract[[Player]:[Player]],0),MATCH(FPL_Combined[[#Headers],[Gameweek 30]],FPL_Fixtures_Extract[#Headers],0)))-4),Team_Key[[Full Name]:[Full Name]],0))&amp;RIGHT(INDEX(FPL_Fixtures_Extract[],MATCH($A76,FPL_Fixtures_Extract[[Player]:[Player]],0),MATCH(FPL_Combined[[#Headers],[Gameweek 30]],FPL_Fixtures_Extract[#Headers],0)),3))</f>
        <v>#VALUE!</v>
      </c>
      <c r="AF76" t="str">
        <f ca="1">IF(RIGHT(FPL_Combined[[#Headers],[Gameweek 31]],2)&lt;$B$622,INDEX(FPL_Results_Extract[Gameweek 06],MATCH($A76,FPL_Results_Extract[[Player]:[Player]],0)),INDEX(Team_Key[[Abbreviation]:[Abbreviation]],MATCH(LEFT(INDEX(FPL_Fixtures_Extract[],MATCH($A76,FPL_Fixtures_Extract[[Player]:[Player]],0),MATCH(FPL_Combined[[#Headers],[Gameweek 31]],FPL_Fixtures_Extract[#Headers],0)),LEN(INDEX(FPL_Fixtures_Extract[],MATCH($A76,FPL_Fixtures_Extract[[Player]:[Player]],0),MATCH(FPL_Combined[[#Headers],[Gameweek 31]],FPL_Fixtures_Extract[#Headers],0)))-4),Team_Key[[Full Name]:[Full Name]],0))&amp;RIGHT(INDEX(FPL_Fixtures_Extract[],MATCH($A76,FPL_Fixtures_Extract[[Player]:[Player]],0),MATCH(FPL_Combined[[#Headers],[Gameweek 31]],FPL_Fixtures_Extract[#Headers],0)),3))</f>
        <v>NEW(A)</v>
      </c>
      <c r="AG76" t="str">
        <f ca="1">IF(RIGHT(FPL_Combined[[#Headers],[Gameweek 32]],2)&lt;$B$622,INDEX(FPL_Results_Extract[Gameweek 07],MATCH($A76,FPL_Results_Extract[[Player]:[Player]],0)),INDEX(Team_Key[[Abbreviation]:[Abbreviation]],MATCH(LEFT(INDEX(FPL_Fixtures_Extract[],MATCH($A76,FPL_Fixtures_Extract[[Player]:[Player]],0),MATCH(FPL_Combined[[#Headers],[Gameweek 32]],FPL_Fixtures_Extract[#Headers],0)),LEN(INDEX(FPL_Fixtures_Extract[],MATCH($A76,FPL_Fixtures_Extract[[Player]:[Player]],0),MATCH(FPL_Combined[[#Headers],[Gameweek 32]],FPL_Fixtures_Extract[#Headers],0)))-4),Team_Key[[Full Name]:[Full Name]],0))&amp;RIGHT(INDEX(FPL_Fixtures_Extract[],MATCH($A76,FPL_Fixtures_Extract[[Player]:[Player]],0),MATCH(FPL_Combined[[#Headers],[Gameweek 32]],FPL_Fixtures_Extract[#Headers],0)),3))</f>
        <v>WBA(H)</v>
      </c>
      <c r="AH76" t="str">
        <f ca="1">IF(RIGHT(FPL_Combined[[#Headers],[Gameweek 33]],2)&lt;$B$622,INDEX(FPL_Results_Extract[Gameweek 08],MATCH($A76,FPL_Results_Extract[[Player]:[Player]],0)),INDEX(Team_Key[[Abbreviation]:[Abbreviation]],MATCH(LEFT(INDEX(FPL_Fixtures_Extract[],MATCH($A76,FPL_Fixtures_Extract[[Player]:[Player]],0),MATCH(FPL_Combined[[#Headers],[Gameweek 33]],FPL_Fixtures_Extract[#Headers],0)),LEN(INDEX(FPL_Fixtures_Extract[],MATCH($A76,FPL_Fixtures_Extract[[Player]:[Player]],0),MATCH(FPL_Combined[[#Headers],[Gameweek 33]],FPL_Fixtures_Extract[#Headers],0)))-4),Team_Key[[Full Name]:[Full Name]],0))&amp;RIGHT(INDEX(FPL_Fixtures_Extract[],MATCH($A76,FPL_Fixtures_Extract[[Player]:[Player]],0),MATCH(FPL_Combined[[#Headers],[Gameweek 33]],FPL_Fixtures_Extract[#Headers],0)),3))</f>
        <v>LEI(H)</v>
      </c>
      <c r="AI76" t="str">
        <f ca="1">IF(RIGHT(FPL_Combined[[#Headers],[Gameweek 34]],2)&lt;$B$622,INDEX(FPL_Results_Extract[Gameweek 09],MATCH($A76,FPL_Results_Extract[[Player]:[Player]],0)),INDEX(Team_Key[[Abbreviation]:[Abbreviation]],MATCH(LEFT(INDEX(FPL_Fixtures_Extract[],MATCH($A76,FPL_Fixtures_Extract[[Player]:[Player]],0),MATCH(FPL_Combined[[#Headers],[Gameweek 34]],FPL_Fixtures_Extract[#Headers],0)),LEN(INDEX(FPL_Fixtures_Extract[],MATCH($A76,FPL_Fixtures_Extract[[Player]:[Player]],0),MATCH(FPL_Combined[[#Headers],[Gameweek 34]],FPL_Fixtures_Extract[#Headers],0)))-4),Team_Key[[Full Name]:[Full Name]],0))&amp;RIGHT(INDEX(FPL_Fixtures_Extract[],MATCH($A76,FPL_Fixtures_Extract[[Player]:[Player]],0),MATCH(FPL_Combined[[#Headers],[Gameweek 34]],FPL_Fixtures_Extract[#Headers],0)),3))</f>
        <v>NOR(A)</v>
      </c>
      <c r="AJ76" t="str">
        <f ca="1">IF(RIGHT(FPL_Combined[[#Headers],[Gameweek 35]],2)&lt;$B$622,INDEX(FPL_Results_Extract[Gameweek 10],MATCH($A76,FPL_Results_Extract[[Player]:[Player]],0)),INDEX(Team_Key[[Abbreviation]:[Abbreviation]],MATCH(LEFT(INDEX(FPL_Fixtures_Extract[],MATCH($A76,FPL_Fixtures_Extract[[Player]:[Player]],0),MATCH(FPL_Combined[[#Headers],[Gameweek 35]],FPL_Fixtures_Extract[#Headers],0)),LEN(INDEX(FPL_Fixtures_Extract[],MATCH($A76,FPL_Fixtures_Extract[[Player]:[Player]],0),MATCH(FPL_Combined[[#Headers],[Gameweek 35]],FPL_Fixtures_Extract[#Headers],0)))-4),Team_Key[[Full Name]:[Full Name]],0))&amp;RIGHT(INDEX(FPL_Fixtures_Extract[],MATCH($A76,FPL_Fixtures_Extract[[Player]:[Player]],0),MATCH(FPL_Combined[[#Headers],[Gameweek 35]],FPL_Fixtures_Extract[#Headers],0)),3))</f>
        <v>ARS(H)</v>
      </c>
      <c r="AK76" t="str">
        <f ca="1">IF(RIGHT(FPL_Combined[[#Headers],[Gameweek 36]],2)&lt;$B$622,INDEX(FPL_Results_Extract[Gameweek 11],MATCH($A76,FPL_Results_Extract[[Player]:[Player]],0)),INDEX(Team_Key[[Abbreviation]:[Abbreviation]],MATCH(LEFT(INDEX(FPL_Fixtures_Extract[],MATCH($A76,FPL_Fixtures_Extract[[Player]:[Player]],0),MATCH(FPL_Combined[[#Headers],[Gameweek 36]],FPL_Fixtures_Extract[#Headers],0)),LEN(INDEX(FPL_Fixtures_Extract[],MATCH($A76,FPL_Fixtures_Extract[[Player]:[Player]],0),MATCH(FPL_Combined[[#Headers],[Gameweek 36]],FPL_Fixtures_Extract[#Headers],0)))-4),Team_Key[[Full Name]:[Full Name]],0))&amp;RIGHT(INDEX(FPL_Fixtures_Extract[],MATCH($A76,FPL_Fixtures_Extract[[Player]:[Player]],0),MATCH(FPL_Combined[[#Headers],[Gameweek 36]],FPL_Fixtures_Extract[#Headers],0)),3))</f>
        <v>STK(A)</v>
      </c>
      <c r="AL76" t="str">
        <f ca="1">IF(RIGHT(FPL_Combined[[#Headers],[Gameweek 37]],2)&lt;$B$622,INDEX(FPL_Results_Extract[Gameweek 12],MATCH($A76,FPL_Results_Extract[[Player]:[Player]],0)),INDEX(Team_Key[[Abbreviation]:[Abbreviation]],MATCH(LEFT(INDEX(FPL_Fixtures_Extract[],MATCH($A76,FPL_Fixtures_Extract[[Player]:[Player]],0),MATCH(FPL_Combined[[#Headers],[Gameweek 37]],FPL_Fixtures_Extract[#Headers],0)),LEN(INDEX(FPL_Fixtures_Extract[],MATCH($A76,FPL_Fixtures_Extract[[Player]:[Player]],0),MATCH(FPL_Combined[[#Headers],[Gameweek 37]],FPL_Fixtures_Extract[#Headers],0)))-4),Team_Key[[Full Name]:[Full Name]],0))&amp;RIGHT(INDEX(FPL_Fixtures_Extract[],MATCH($A76,FPL_Fixtures_Extract[[Player]:[Player]],0),MATCH(FPL_Combined[[#Headers],[Gameweek 37]],FPL_Fixtures_Extract[#Headers],0)),3))</f>
        <v>CHE(H)</v>
      </c>
      <c r="AM76" t="str">
        <f ca="1">IF(RIGHT(FPL_Combined[[#Headers],[Gameweek 38]],2)&lt;$B$622,INDEX(FPL_Results_Extract[Gameweek 13],MATCH($A76,FPL_Results_Extract[[Player]:[Player]],0)),INDEX(Team_Key[[Abbreviation]:[Abbreviation]],MATCH(LEFT(INDEX(FPL_Fixtures_Extract[],MATCH($A76,FPL_Fixtures_Extract[[Player]:[Player]],0),MATCH(FPL_Combined[[#Headers],[Gameweek 38]],FPL_Fixtures_Extract[#Headers],0)),LEN(INDEX(FPL_Fixtures_Extract[],MATCH($A76,FPL_Fixtures_Extract[[Player]:[Player]],0),MATCH(FPL_Combined[[#Headers],[Gameweek 38]],FPL_Fixtures_Extract[#Headers],0)))-4),Team_Key[[Full Name]:[Full Name]],0))&amp;RIGHT(INDEX(FPL_Fixtures_Extract[],MATCH($A76,FPL_Fixtures_Extract[[Player]:[Player]],0),MATCH(FPL_Combined[[#Headers],[Gameweek 38]],FPL_Fixtures_Extract[#Headers],0)),3))</f>
        <v>WAT(A)</v>
      </c>
    </row>
    <row r="77" spans="1:39" x14ac:dyDescent="0.45">
      <c r="A77" t="s">
        <v>268</v>
      </c>
      <c r="B77" t="str">
        <f ca="1">IF(RIGHT(FPL_Combined[[#Headers],[Gameweek 01]],2)&lt;$B$622,INDEX(FPL_Results_Extract[Gameweek 01],MATCH($A77,FPL_Results_Extract[[Player]:[Player]],0)),INDEX(Team_Key[[Abbreviation]:[Abbreviation]],MATCH(LEFT(INDEX(FPL_Fixtures_Extract[],MATCH($A77,FPL_Fixtures_Extract[[Player]:[Player]],0),MATCH(FPL_Combined[[#Headers],[Gameweek 01]],FPL_Fixtures_Extract[#Headers],0)),LEN(INDEX(FPL_Fixtures_Extract[],MATCH($A77,FPL_Fixtures_Extract[[Player]:[Player]],0),MATCH(FPL_Combined[[#Headers],[Gameweek 01]],FPL_Fixtures_Extract[#Headers],0)))-4),Team_Key[[Full Name]:[Full Name]],0))&amp;RIGHT(INDEX(FPL_Fixtures_Extract[],MATCH($A77,FPL_Fixtures_Extract[[Player]:[Player]],0),MATCH(FPL_Combined[[#Headers],[Gameweek 01]],FPL_Fixtures_Extract[#Headers],0)),3))</f>
        <v>N/A</v>
      </c>
      <c r="C77" t="str">
        <f ca="1">IF(RIGHT(FPL_Combined[[#Headers],[Gameweek 02]],2)&lt;$B$622,INDEX(FPL_Results_Extract[Gameweek 02],MATCH($A77,FPL_Results_Extract[[Player]:[Player]],0)),INDEX(Team_Key[[Abbreviation]:[Abbreviation]],MATCH(LEFT(INDEX(FPL_Fixtures_Extract[],MATCH($A77,FPL_Fixtures_Extract[[Player]:[Player]],0),MATCH(FPL_Combined[[#Headers],[Gameweek 02]],FPL_Fixtures_Extract[#Headers],0)),LEN(INDEX(FPL_Fixtures_Extract[],MATCH($A77,FPL_Fixtures_Extract[[Player]:[Player]],0),MATCH(FPL_Combined[[#Headers],[Gameweek 02]],FPL_Fixtures_Extract[#Headers],0)))-4),Team_Key[[Full Name]:[Full Name]],0))&amp;RIGHT(INDEX(FPL_Fixtures_Extract[],MATCH($A77,FPL_Fixtures_Extract[[Player]:[Player]],0),MATCH(FPL_Combined[[#Headers],[Gameweek 02]],FPL_Fixtures_Extract[#Headers],0)),3))</f>
        <v>N/A</v>
      </c>
      <c r="D77" t="str">
        <f ca="1">IF(RIGHT(FPL_Combined[[#Headers],[Gameweek 03]],2)&lt;$B$622,INDEX(FPL_Results_Extract[Gameweek 03],MATCH($A77,FPL_Results_Extract[[Player]:[Player]],0)),INDEX(Team_Key[[Abbreviation]:[Abbreviation]],MATCH(LEFT(INDEX(FPL_Fixtures_Extract[],MATCH($A77,FPL_Fixtures_Extract[[Player]:[Player]],0),MATCH(FPL_Combined[[#Headers],[Gameweek 03]],FPL_Fixtures_Extract[#Headers],0)),LEN(INDEX(FPL_Fixtures_Extract[],MATCH($A77,FPL_Fixtures_Extract[[Player]:[Player]],0),MATCH(FPL_Combined[[#Headers],[Gameweek 03]],FPL_Fixtures_Extract[#Headers],0)))-4),Team_Key[[Full Name]:[Full Name]],0))&amp;RIGHT(INDEX(FPL_Fixtures_Extract[],MATCH($A77,FPL_Fixtures_Extract[[Player]:[Player]],0),MATCH(FPL_Combined[[#Headers],[Gameweek 03]],FPL_Fixtures_Extract[#Headers],0)),3))</f>
        <v>N/A</v>
      </c>
      <c r="E77" t="str">
        <f ca="1">IF(RIGHT(FPL_Combined[[#Headers],[Gameweek 04]],2)&lt;$B$622,INDEX(FPL_Results_Extract[Gameweek 04],MATCH($A77,FPL_Results_Extract[[Player]:[Player]],0)),INDEX(Team_Key[[Abbreviation]:[Abbreviation]],MATCH(LEFT(INDEX(FPL_Fixtures_Extract[],MATCH($A77,FPL_Fixtures_Extract[[Player]:[Player]],0),MATCH(FPL_Combined[[#Headers],[Gameweek 04]],FPL_Fixtures_Extract[#Headers],0)),LEN(INDEX(FPL_Fixtures_Extract[],MATCH($A77,FPL_Fixtures_Extract[[Player]:[Player]],0),MATCH(FPL_Combined[[#Headers],[Gameweek 04]],FPL_Fixtures_Extract[#Headers],0)))-4),Team_Key[[Full Name]:[Full Name]],0))&amp;RIGHT(INDEX(FPL_Fixtures_Extract[],MATCH($A77,FPL_Fixtures_Extract[[Player]:[Player]],0),MATCH(FPL_Combined[[#Headers],[Gameweek 04]],FPL_Fixtures_Extract[#Headers],0)),3))</f>
        <v>N/A</v>
      </c>
      <c r="F77" t="str">
        <f ca="1">IF(RIGHT(FPL_Combined[[#Headers],[Gameweek 05]],2)&lt;$B$622,INDEX(FPL_Results_Extract[Gameweek 05],MATCH($A77,FPL_Results_Extract[[Player]:[Player]],0)),INDEX(Team_Key[[Abbreviation]:[Abbreviation]],MATCH(LEFT(INDEX(FPL_Fixtures_Extract[],MATCH($A77,FPL_Fixtures_Extract[[Player]:[Player]],0),MATCH(FPL_Combined[[#Headers],[Gameweek 05]],FPL_Fixtures_Extract[#Headers],0)),LEN(INDEX(FPL_Fixtures_Extract[],MATCH($A77,FPL_Fixtures_Extract[[Player]:[Player]],0),MATCH(FPL_Combined[[#Headers],[Gameweek 05]],FPL_Fixtures_Extract[#Headers],0)))-4),Team_Key[[Full Name]:[Full Name]],0))&amp;RIGHT(INDEX(FPL_Fixtures_Extract[],MATCH($A77,FPL_Fixtures_Extract[[Player]:[Player]],0),MATCH(FPL_Combined[[#Headers],[Gameweek 05]],FPL_Fixtures_Extract[#Headers],0)),3))</f>
        <v>N/A</v>
      </c>
      <c r="G77" t="str">
        <f ca="1">IF(RIGHT(FPL_Combined[[#Headers],[Gameweek 06]],2)&lt;$B$622,INDEX(FPL_Results_Extract[Gameweek 06],MATCH($A77,FPL_Results_Extract[[Player]:[Player]],0)),INDEX(Team_Key[[Abbreviation]:[Abbreviation]],MATCH(LEFT(INDEX(FPL_Fixtures_Extract[],MATCH($A77,FPL_Fixtures_Extract[[Player]:[Player]],0),MATCH(FPL_Combined[[#Headers],[Gameweek 06]],FPL_Fixtures_Extract[#Headers],0)),LEN(INDEX(FPL_Fixtures_Extract[],MATCH($A77,FPL_Fixtures_Extract[[Player]:[Player]],0),MATCH(FPL_Combined[[#Headers],[Gameweek 06]],FPL_Fixtures_Extract[#Headers],0)))-4),Team_Key[[Full Name]:[Full Name]],0))&amp;RIGHT(INDEX(FPL_Fixtures_Extract[],MATCH($A77,FPL_Fixtures_Extract[[Player]:[Player]],0),MATCH(FPL_Combined[[#Headers],[Gameweek 06]],FPL_Fixtures_Extract[#Headers],0)),3))</f>
        <v>N/A</v>
      </c>
      <c r="H77" t="str">
        <f ca="1">IF(RIGHT(FPL_Combined[[#Headers],[Gameweek 07]],2)&lt;$B$622,INDEX(FPL_Results_Extract[Gameweek 07],MATCH($A77,FPL_Results_Extract[[Player]:[Player]],0)),INDEX(Team_Key[[Abbreviation]:[Abbreviation]],MATCH(LEFT(INDEX(FPL_Fixtures_Extract[],MATCH($A77,FPL_Fixtures_Extract[[Player]:[Player]],0),MATCH(FPL_Combined[[#Headers],[Gameweek 07]],FPL_Fixtures_Extract[#Headers],0)),LEN(INDEX(FPL_Fixtures_Extract[],MATCH($A77,FPL_Fixtures_Extract[[Player]:[Player]],0),MATCH(FPL_Combined[[#Headers],[Gameweek 07]],FPL_Fixtures_Extract[#Headers],0)))-4),Team_Key[[Full Name]:[Full Name]],0))&amp;RIGHT(INDEX(FPL_Fixtures_Extract[],MATCH($A77,FPL_Fixtures_Extract[[Player]:[Player]],0),MATCH(FPL_Combined[[#Headers],[Gameweek 07]],FPL_Fixtures_Extract[#Headers],0)),3))</f>
        <v>N/A</v>
      </c>
      <c r="I77" t="str">
        <f ca="1">IF(RIGHT(FPL_Combined[[#Headers],[Gameweek 08]],2)&lt;$B$622,INDEX(FPL_Results_Extract[Gameweek 08],MATCH($A77,FPL_Results_Extract[[Player]:[Player]],0)),INDEX(Team_Key[[Abbreviation]:[Abbreviation]],MATCH(LEFT(INDEX(FPL_Fixtures_Extract[],MATCH($A77,FPL_Fixtures_Extract[[Player]:[Player]],0),MATCH(FPL_Combined[[#Headers],[Gameweek 08]],FPL_Fixtures_Extract[#Headers],0)),LEN(INDEX(FPL_Fixtures_Extract[],MATCH($A77,FPL_Fixtures_Extract[[Player]:[Player]],0),MATCH(FPL_Combined[[#Headers],[Gameweek 08]],FPL_Fixtures_Extract[#Headers],0)))-4),Team_Key[[Full Name]:[Full Name]],0))&amp;RIGHT(INDEX(FPL_Fixtures_Extract[],MATCH($A77,FPL_Fixtures_Extract[[Player]:[Player]],0),MATCH(FPL_Combined[[#Headers],[Gameweek 08]],FPL_Fixtures_Extract[#Headers],0)),3))</f>
        <v>N/A</v>
      </c>
      <c r="J77" t="str">
        <f ca="1">IF(RIGHT(FPL_Combined[[#Headers],[Gameweek 09]],2)&lt;$B$622,INDEX(FPL_Results_Extract[Gameweek 09],MATCH($A77,FPL_Results_Extract[[Player]:[Player]],0)),INDEX(Team_Key[[Abbreviation]:[Abbreviation]],MATCH(LEFT(INDEX(FPL_Fixtures_Extract[],MATCH($A77,FPL_Fixtures_Extract[[Player]:[Player]],0),MATCH(FPL_Combined[[#Headers],[Gameweek 09]],FPL_Fixtures_Extract[#Headers],0)),LEN(INDEX(FPL_Fixtures_Extract[],MATCH($A77,FPL_Fixtures_Extract[[Player]:[Player]],0),MATCH(FPL_Combined[[#Headers],[Gameweek 09]],FPL_Fixtures_Extract[#Headers],0)))-4),Team_Key[[Full Name]:[Full Name]],0))&amp;RIGHT(INDEX(FPL_Fixtures_Extract[],MATCH($A77,FPL_Fixtures_Extract[[Player]:[Player]],0),MATCH(FPL_Combined[[#Headers],[Gameweek 09]],FPL_Fixtures_Extract[#Headers],0)),3))</f>
        <v>N/A</v>
      </c>
      <c r="K77" t="str">
        <f ca="1">IF(RIGHT(FPL_Combined[[#Headers],[Gameweek 10]],2)&lt;$B$622,INDEX(FPL_Results_Extract[Gameweek 10],MATCH($A77,FPL_Results_Extract[[Player]:[Player]],0)),INDEX(Team_Key[[Abbreviation]:[Abbreviation]],MATCH(LEFT(INDEX(FPL_Fixtures_Extract[],MATCH($A77,FPL_Fixtures_Extract[[Player]:[Player]],0),MATCH(FPL_Combined[[#Headers],[Gameweek 10]],FPL_Fixtures_Extract[#Headers],0)),LEN(INDEX(FPL_Fixtures_Extract[],MATCH($A77,FPL_Fixtures_Extract[[Player]:[Player]],0),MATCH(FPL_Combined[[#Headers],[Gameweek 10]],FPL_Fixtures_Extract[#Headers],0)))-4),Team_Key[[Full Name]:[Full Name]],0))&amp;RIGHT(INDEX(FPL_Fixtures_Extract[],MATCH($A77,FPL_Fixtures_Extract[[Player]:[Player]],0),MATCH(FPL_Combined[[#Headers],[Gameweek 10]],FPL_Fixtures_Extract[#Headers],0)),3))</f>
        <v>N/A</v>
      </c>
      <c r="L77" t="str">
        <f ca="1">IF(RIGHT(FPL_Combined[[#Headers],[Gameweek 11]],2)&lt;$B$622,INDEX(FPL_Results_Extract[Gameweek 11],MATCH($A77,FPL_Results_Extract[[Player]:[Player]],0)),INDEX(Team_Key[[Abbreviation]:[Abbreviation]],MATCH(LEFT(INDEX(FPL_Fixtures_Extract[],MATCH($A77,FPL_Fixtures_Extract[[Player]:[Player]],0),MATCH(FPL_Combined[[#Headers],[Gameweek 11]],FPL_Fixtures_Extract[#Headers],0)),LEN(INDEX(FPL_Fixtures_Extract[],MATCH($A77,FPL_Fixtures_Extract[[Player]:[Player]],0),MATCH(FPL_Combined[[#Headers],[Gameweek 11]],FPL_Fixtures_Extract[#Headers],0)))-4),Team_Key[[Full Name]:[Full Name]],0))&amp;RIGHT(INDEX(FPL_Fixtures_Extract[],MATCH($A77,FPL_Fixtures_Extract[[Player]:[Player]],0),MATCH(FPL_Combined[[#Headers],[Gameweek 11]],FPL_Fixtures_Extract[#Headers],0)),3))</f>
        <v>N/A</v>
      </c>
      <c r="M77" t="str">
        <f ca="1">IF(RIGHT(FPL_Combined[[#Headers],[Gameweek 12]],2)&lt;$B$622,INDEX(FPL_Results_Extract[Gameweek 12],MATCH($A77,FPL_Results_Extract[[Player]:[Player]],0)),INDEX(Team_Key[[Abbreviation]:[Abbreviation]],MATCH(LEFT(INDEX(FPL_Fixtures_Extract[],MATCH($A77,FPL_Fixtures_Extract[[Player]:[Player]],0),MATCH(FPL_Combined[[#Headers],[Gameweek 12]],FPL_Fixtures_Extract[#Headers],0)),LEN(INDEX(FPL_Fixtures_Extract[],MATCH($A77,FPL_Fixtures_Extract[[Player]:[Player]],0),MATCH(FPL_Combined[[#Headers],[Gameweek 12]],FPL_Fixtures_Extract[#Headers],0)))-4),Team_Key[[Full Name]:[Full Name]],0))&amp;RIGHT(INDEX(FPL_Fixtures_Extract[],MATCH($A77,FPL_Fixtures_Extract[[Player]:[Player]],0),MATCH(FPL_Combined[[#Headers],[Gameweek 12]],FPL_Fixtures_Extract[#Headers],0)),3))</f>
        <v>WBA(H) 2-0</v>
      </c>
      <c r="N77" t="str">
        <f ca="1">IF(RIGHT(FPL_Combined[[#Headers],[Gameweek 13]],2)&lt;$B$622,INDEX(FPL_Results_Extract[Gameweek 13],MATCH($A77,FPL_Results_Extract[[Player]:[Player]],0)),INDEX(Team_Key[[Abbreviation]:[Abbreviation]],MATCH(LEFT(INDEX(FPL_Fixtures_Extract[],MATCH($A77,FPL_Fixtures_Extract[[Player]:[Player]],0),MATCH(FPL_Combined[[#Headers],[Gameweek 13]],FPL_Fixtures_Extract[#Headers],0)),LEN(INDEX(FPL_Fixtures_Extract[],MATCH($A77,FPL_Fixtures_Extract[[Player]:[Player]],0),MATCH(FPL_Combined[[#Headers],[Gameweek 13]],FPL_Fixtures_Extract[#Headers],0)))-4),Team_Key[[Full Name]:[Full Name]],0))&amp;RIGHT(INDEX(FPL_Fixtures_Extract[],MATCH($A77,FPL_Fixtures_Extract[[Player]:[Player]],0),MATCH(FPL_Combined[[#Headers],[Gameweek 13]],FPL_Fixtures_Extract[#Headers],0)),3))</f>
        <v>WAT(A) 2-1</v>
      </c>
      <c r="O77" t="str">
        <f ca="1">IF(RIGHT(FPL_Combined[[#Headers],[Gameweek 14]],2)&lt;$B$622,INDEX(FPL_Results_Extract[Gameweek 14],MATCH($A77,FPL_Results_Extract[[Player]:[Player]],0)),INDEX(Team_Key[[Abbreviation]:[Abbreviation]],MATCH(LEFT(INDEX(FPL_Fixtures_Extract[],MATCH($A77,FPL_Fixtures_Extract[[Player]:[Player]],0),MATCH(FPL_Combined[[#Headers],[Gameweek 14]],FPL_Fixtures_Extract[#Headers],0)),LEN(INDEX(FPL_Fixtures_Extract[],MATCH($A77,FPL_Fixtures_Extract[[Player]:[Player]],0),MATCH(FPL_Combined[[#Headers],[Gameweek 14]],FPL_Fixtures_Extract[#Headers],0)))-4),Team_Key[[Full Name]:[Full Name]],0))&amp;RIGHT(INDEX(FPL_Fixtures_Extract[],MATCH($A77,FPL_Fixtures_Extract[[Player]:[Player]],0),MATCH(FPL_Combined[[#Headers],[Gameweek 14]],FPL_Fixtures_Extract[#Headers],0)),3))</f>
        <v>LEI(A) 1-1</v>
      </c>
      <c r="P77" t="str">
        <f ca="1">IF(RIGHT(FPL_Combined[[#Headers],[Gameweek 15]],2)&lt;$B$622,INDEX(FPL_Results_Extract[Gameweek 15],MATCH($A77,FPL_Results_Extract[[Player]:[Player]],0)),INDEX(Team_Key[[Abbreviation]:[Abbreviation]],MATCH(LEFT(INDEX(FPL_Fixtures_Extract[],MATCH($A77,FPL_Fixtures_Extract[[Player]:[Player]],0),MATCH(FPL_Combined[[#Headers],[Gameweek 15]],FPL_Fixtures_Extract[#Headers],0)),LEN(INDEX(FPL_Fixtures_Extract[],MATCH($A77,FPL_Fixtures_Extract[[Player]:[Player]],0),MATCH(FPL_Combined[[#Headers],[Gameweek 15]],FPL_Fixtures_Extract[#Headers],0)))-4),Team_Key[[Full Name]:[Full Name]],0))&amp;RIGHT(INDEX(FPL_Fixtures_Extract[],MATCH($A77,FPL_Fixtures_Extract[[Player]:[Player]],0),MATCH(FPL_Combined[[#Headers],[Gameweek 15]],FPL_Fixtures_Extract[#Headers],0)),3))</f>
        <v>WHU(H) 0-0</v>
      </c>
      <c r="Q77" t="str">
        <f ca="1">IF(RIGHT(FPL_Combined[[#Headers],[Gameweek 16]],2)&lt;$B$622,INDEX(FPL_Results_Extract[Gameweek 16],MATCH($A77,FPL_Results_Extract[[Player]:[Player]],0)),INDEX(Team_Key[[Abbreviation]:[Abbreviation]],MATCH(LEFT(INDEX(FPL_Fixtures_Extract[],MATCH($A77,FPL_Fixtures_Extract[[Player]:[Player]],0),MATCH(FPL_Combined[[#Headers],[Gameweek 16]],FPL_Fixtures_Extract[#Headers],0)),LEN(INDEX(FPL_Fixtures_Extract[],MATCH($A77,FPL_Fixtures_Extract[[Player]:[Player]],0),MATCH(FPL_Combined[[#Headers],[Gameweek 16]],FPL_Fixtures_Extract[#Headers],0)))-4),Team_Key[[Full Name]:[Full Name]],0))&amp;RIGHT(INDEX(FPL_Fixtures_Extract[],MATCH($A77,FPL_Fixtures_Extract[[Player]:[Player]],0),MATCH(FPL_Combined[[#Headers],[Gameweek 16]],FPL_Fixtures_Extract[#Headers],0)),3))</f>
        <v>BOU(A) 1-2</v>
      </c>
      <c r="R77" t="str">
        <f ca="1">IF(RIGHT(FPL_Combined[[#Headers],[Gameweek 17]],2)&lt;$B$622,INDEX(FPL_Results_Extract[Gameweek 17],MATCH($A77,FPL_Results_Extract[[Player]:[Player]],0)),INDEX(Team_Key[[Abbreviation]:[Abbreviation]],MATCH(LEFT(INDEX(FPL_Fixtures_Extract[],MATCH($A77,FPL_Fixtures_Extract[[Player]:[Player]],0),MATCH(FPL_Combined[[#Headers],[Gameweek 17]],FPL_Fixtures_Extract[#Headers],0)),LEN(INDEX(FPL_Fixtures_Extract[],MATCH($A77,FPL_Fixtures_Extract[[Player]:[Player]],0),MATCH(FPL_Combined[[#Headers],[Gameweek 17]],FPL_Fixtures_Extract[#Headers],0)))-4),Team_Key[[Full Name]:[Full Name]],0))&amp;RIGHT(INDEX(FPL_Fixtures_Extract[],MATCH($A77,FPL_Fixtures_Extract[[Player]:[Player]],0),MATCH(FPL_Combined[[#Headers],[Gameweek 17]],FPL_Fixtures_Extract[#Headers],0)),3))</f>
        <v>NOR(H) 1-2</v>
      </c>
      <c r="S77" t="str">
        <f ca="1">IF(RIGHT(FPL_Combined[[#Headers],[Gameweek 18]],2)&lt;$B$622,INDEX(FPL_Results_Extract[Gameweek 18],MATCH($A77,FPL_Results_Extract[[Player]:[Player]],0)),INDEX(Team_Key[[Abbreviation]:[Abbreviation]],MATCH(LEFT(INDEX(FPL_Fixtures_Extract[],MATCH($A77,FPL_Fixtures_Extract[[Player]:[Player]],0),MATCH(FPL_Combined[[#Headers],[Gameweek 18]],FPL_Fixtures_Extract[#Headers],0)),LEN(INDEX(FPL_Fixtures_Extract[],MATCH($A77,FPL_Fixtures_Extract[[Player]:[Player]],0),MATCH(FPL_Combined[[#Headers],[Gameweek 18]],FPL_Fixtures_Extract[#Headers],0)))-4),Team_Key[[Full Name]:[Full Name]],0))&amp;RIGHT(INDEX(FPL_Fixtures_Extract[],MATCH($A77,FPL_Fixtures_Extract[[Player]:[Player]],0),MATCH(FPL_Combined[[#Headers],[Gameweek 18]],FPL_Fixtures_Extract[#Headers],0)),3))</f>
        <v>STK(A) 0-2</v>
      </c>
      <c r="T77" t="str">
        <f ca="1">IF(RIGHT(FPL_Combined[[#Headers],[Gameweek 19]],2)&lt;$B$622,INDEX(FPL_Results_Extract[Gameweek 19],MATCH($A77,FPL_Results_Extract[[Player]:[Player]],0)),INDEX(Team_Key[[Abbreviation]:[Abbreviation]],MATCH(LEFT(INDEX(FPL_Fixtures_Extract[],MATCH($A77,FPL_Fixtures_Extract[[Player]:[Player]],0),MATCH(FPL_Combined[[#Headers],[Gameweek 19]],FPL_Fixtures_Extract[#Headers],0)),LEN(INDEX(FPL_Fixtures_Extract[],MATCH($A77,FPL_Fixtures_Extract[[Player]:[Player]],0),MATCH(FPL_Combined[[#Headers],[Gameweek 19]],FPL_Fixtures_Extract[#Headers],0)))-4),Team_Key[[Full Name]:[Full Name]],0))&amp;RIGHT(INDEX(FPL_Fixtures_Extract[],MATCH($A77,FPL_Fixtures_Extract[[Player]:[Player]],0),MATCH(FPL_Combined[[#Headers],[Gameweek 19]],FPL_Fixtures_Extract[#Headers],0)),3))</f>
        <v>CHE(H) 0-0</v>
      </c>
      <c r="U77" t="str">
        <f ca="1">IF(RIGHT(FPL_Combined[[#Headers],[Gameweek 20]],2)&lt;$B$622,INDEX(FPL_Results_Extract[Gameweek 20],MATCH($A77,FPL_Results_Extract[[Player]:[Player]],0)),INDEX(Team_Key[[Abbreviation]:[Abbreviation]],MATCH(LEFT(INDEX(FPL_Fixtures_Extract[],MATCH($A77,FPL_Fixtures_Extract[[Player]:[Player]],0),MATCH(FPL_Combined[[#Headers],[Gameweek 20]],FPL_Fixtures_Extract[#Headers],0)),LEN(INDEX(FPL_Fixtures_Extract[],MATCH($A77,FPL_Fixtures_Extract[[Player]:[Player]],0),MATCH(FPL_Combined[[#Headers],[Gameweek 20]],FPL_Fixtures_Extract[#Headers],0)))-4),Team_Key[[Full Name]:[Full Name]],0))&amp;RIGHT(INDEX(FPL_Fixtures_Extract[],MATCH($A77,FPL_Fixtures_Extract[[Player]:[Player]],0),MATCH(FPL_Combined[[#Headers],[Gameweek 20]],FPL_Fixtures_Extract[#Headers],0)),3))</f>
        <v>SWA(H) 2-1</v>
      </c>
      <c r="V77" t="str">
        <f ca="1">IF(RIGHT(FPL_Combined[[#Headers],[Gameweek 21]],2)&lt;$B$622,INDEX(FPL_Results_Extract[Gameweek 21],MATCH($A77,FPL_Results_Extract[[Player]:[Player]],0)),INDEX(Team_Key[[Abbreviation]:[Abbreviation]],MATCH(LEFT(INDEX(FPL_Fixtures_Extract[],MATCH($A77,FPL_Fixtures_Extract[[Player]:[Player]],0),MATCH(FPL_Combined[[#Headers],[Gameweek 21]],FPL_Fixtures_Extract[#Headers],0)),LEN(INDEX(FPL_Fixtures_Extract[],MATCH($A77,FPL_Fixtures_Extract[[Player]:[Player]],0),MATCH(FPL_Combined[[#Headers],[Gameweek 21]],FPL_Fixtures_Extract[#Headers],0)))-4),Team_Key[[Full Name]:[Full Name]],0))&amp;RIGHT(INDEX(FPL_Fixtures_Extract[],MATCH($A77,FPL_Fixtures_Extract[[Player]:[Player]],0),MATCH(FPL_Combined[[#Headers],[Gameweek 21]],FPL_Fixtures_Extract[#Headers],0)),3))</f>
        <v>NEW(A) 3-3</v>
      </c>
      <c r="W77" t="str">
        <f ca="1">IF(RIGHT(FPL_Combined[[#Headers],[Gameweek 22]],2)&lt;$B$622,INDEX(FPL_Results_Extract[Gameweek 22],MATCH($A77,FPL_Results_Extract[[Player]:[Player]],0)),INDEX(Team_Key[[Abbreviation]:[Abbreviation]],MATCH(LEFT(INDEX(FPL_Fixtures_Extract[],MATCH($A77,FPL_Fixtures_Extract[[Player]:[Player]],0),MATCH(FPL_Combined[[#Headers],[Gameweek 22]],FPL_Fixtures_Extract[#Headers],0)),LEN(INDEX(FPL_Fixtures_Extract[],MATCH($A77,FPL_Fixtures_Extract[[Player]:[Player]],0),MATCH(FPL_Combined[[#Headers],[Gameweek 22]],FPL_Fixtures_Extract[#Headers],0)))-4),Team_Key[[Full Name]:[Full Name]],0))&amp;RIGHT(INDEX(FPL_Fixtures_Extract[],MATCH($A77,FPL_Fixtures_Extract[[Player]:[Player]],0),MATCH(FPL_Combined[[#Headers],[Gameweek 22]],FPL_Fixtures_Extract[#Headers],0)),3))</f>
        <v>LIV(A) 1-0</v>
      </c>
      <c r="X77" t="str">
        <f ca="1">IF(RIGHT(FPL_Combined[[#Headers],[Gameweek 23]],2)&lt;$B$622,INDEX(FPL_Results_Extract[Gameweek 23],MATCH($A77,FPL_Results_Extract[[Player]:[Player]],0)),INDEX(Team_Key[[Abbreviation]:[Abbreviation]],MATCH(LEFT(INDEX(FPL_Fixtures_Extract[],MATCH($A77,FPL_Fixtures_Extract[[Player]:[Player]],0),MATCH(FPL_Combined[[#Headers],[Gameweek 23]],FPL_Fixtures_Extract[#Headers],0)),LEN(INDEX(FPL_Fixtures_Extract[],MATCH($A77,FPL_Fixtures_Extract[[Player]:[Player]],0),MATCH(FPL_Combined[[#Headers],[Gameweek 23]],FPL_Fixtures_Extract[#Headers],0)))-4),Team_Key[[Full Name]:[Full Name]],0))&amp;RIGHT(INDEX(FPL_Fixtures_Extract[],MATCH($A77,FPL_Fixtures_Extract[[Player]:[Player]],0),MATCH(FPL_Combined[[#Headers],[Gameweek 23]],FPL_Fixtures_Extract[#Headers],0)),3))</f>
        <v>SOU(H) 0-1</v>
      </c>
      <c r="Y77" t="str">
        <f ca="1">IF(RIGHT(FPL_Combined[[#Headers],[Gameweek 24]],2)&lt;$B$622,INDEX(FPL_Results_Extract[Team],MATCH($A77,FPL_Results_Extract[[Player]:[Player]],0)),INDEX(Team_Key[[Abbreviation]:[Abbreviation]],MATCH(LEFT(INDEX(FPL_Fixtures_Extract[],MATCH($A77,FPL_Fixtures_Extract[[Player]:[Player]],0),MATCH(FPL_Combined[[#Headers],[Gameweek 24]],FPL_Fixtures_Extract[#Headers],0)),LEN(INDEX(FPL_Fixtures_Extract[],MATCH($A77,FPL_Fixtures_Extract[[Player]:[Player]],0),MATCH(FPL_Combined[[#Headers],[Gameweek 24]],FPL_Fixtures_Extract[#Headers],0)))-4),Team_Key[[Full Name]:[Full Name]],0))&amp;RIGHT(INDEX(FPL_Fixtures_Extract[],MATCH($A77,FPL_Fixtures_Extract[[Player]:[Player]],0),MATCH(FPL_Combined[[#Headers],[Gameweek 24]],FPL_Fixtures_Extract[#Headers],0)),3))</f>
        <v>MUN</v>
      </c>
      <c r="Z77" t="str">
        <f ca="1">IF(RIGHT(FPL_Combined[[#Headers],[Gameweek 25]],2)&lt;$B$622,INDEX(FPL_Results_Extract[Player],MATCH($A77,FPL_Results_Extract[[Player]:[Player]],0)),INDEX(Team_Key[[Abbreviation]:[Abbreviation]],MATCH(LEFT(INDEX(FPL_Fixtures_Extract[],MATCH($A77,FPL_Fixtures_Extract[[Player]:[Player]],0),MATCH(FPL_Combined[[#Headers],[Gameweek 25]],FPL_Fixtures_Extract[#Headers],0)),LEN(INDEX(FPL_Fixtures_Extract[],MATCH($A77,FPL_Fixtures_Extract[[Player]:[Player]],0),MATCH(FPL_Combined[[#Headers],[Gameweek 25]],FPL_Fixtures_Extract[#Headers],0)))-4),Team_Key[[Full Name]:[Full Name]],0))&amp;RIGHT(INDEX(FPL_Fixtures_Extract[],MATCH($A77,FPL_Fixtures_Extract[[Player]:[Player]],0),MATCH(FPL_Combined[[#Headers],[Gameweek 25]],FPL_Fixtures_Extract[#Headers],0)),3))</f>
        <v>Borthwick-Jackson</v>
      </c>
      <c r="AA77" t="str">
        <f ca="1">IF(RIGHT(FPL_Combined[[#Headers],[Gameweek 26]],2)&lt;$B$622,INDEX(FPL_Results_Extract[Gameweek 01],MATCH($A77,FPL_Results_Extract[[Player]:[Player]],0)),INDEX(Team_Key[[Abbreviation]:[Abbreviation]],MATCH(LEFT(INDEX(FPL_Fixtures_Extract[],MATCH($A77,FPL_Fixtures_Extract[[Player]:[Player]],0),MATCH(FPL_Combined[[#Headers],[Gameweek 26]],FPL_Fixtures_Extract[#Headers],0)),LEN(INDEX(FPL_Fixtures_Extract[],MATCH($A77,FPL_Fixtures_Extract[[Player]:[Player]],0),MATCH(FPL_Combined[[#Headers],[Gameweek 26]],FPL_Fixtures_Extract[#Headers],0)))-4),Team_Key[[Full Name]:[Full Name]],0))&amp;RIGHT(INDEX(FPL_Fixtures_Extract[],MATCH($A77,FPL_Fixtures_Extract[[Player]:[Player]],0),MATCH(FPL_Combined[[#Headers],[Gameweek 26]],FPL_Fixtures_Extract[#Headers],0)),3))</f>
        <v>N/A</v>
      </c>
      <c r="AB77" t="str">
        <f ca="1">IF(RIGHT(FPL_Combined[[#Headers],[Gameweek 27]],2)&lt;$B$622,INDEX(FPL_Results_Extract[Gameweek 02],MATCH($A77,FPL_Results_Extract[[Player]:[Player]],0)),INDEX(Team_Key[[Abbreviation]:[Abbreviation]],MATCH(LEFT(INDEX(FPL_Fixtures_Extract[],MATCH($A77,FPL_Fixtures_Extract[[Player]:[Player]],0),MATCH(FPL_Combined[[#Headers],[Gameweek 27]],FPL_Fixtures_Extract[#Headers],0)),LEN(INDEX(FPL_Fixtures_Extract[],MATCH($A77,FPL_Fixtures_Extract[[Player]:[Player]],0),MATCH(FPL_Combined[[#Headers],[Gameweek 27]],FPL_Fixtures_Extract[#Headers],0)))-4),Team_Key[[Full Name]:[Full Name]],0))&amp;RIGHT(INDEX(FPL_Fixtures_Extract[],MATCH($A77,FPL_Fixtures_Extract[[Player]:[Player]],0),MATCH(FPL_Combined[[#Headers],[Gameweek 27]],FPL_Fixtures_Extract[#Headers],0)),3))</f>
        <v>N/A</v>
      </c>
      <c r="AC77" t="str">
        <f ca="1">IF(RIGHT(FPL_Combined[[#Headers],[Gameweek 28]],2)&lt;$B$622,INDEX(FPL_Results_Extract[Gameweek 03],MATCH($A77,FPL_Results_Extract[[Player]:[Player]],0)),INDEX(Team_Key[[Abbreviation]:[Abbreviation]],MATCH(LEFT(INDEX(FPL_Fixtures_Extract[],MATCH($A77,FPL_Fixtures_Extract[[Player]:[Player]],0),MATCH(FPL_Combined[[#Headers],[Gameweek 28]],FPL_Fixtures_Extract[#Headers],0)),LEN(INDEX(FPL_Fixtures_Extract[],MATCH($A77,FPL_Fixtures_Extract[[Player]:[Player]],0),MATCH(FPL_Combined[[#Headers],[Gameweek 28]],FPL_Fixtures_Extract[#Headers],0)))-4),Team_Key[[Full Name]:[Full Name]],0))&amp;RIGHT(INDEX(FPL_Fixtures_Extract[],MATCH($A77,FPL_Fixtures_Extract[[Player]:[Player]],0),MATCH(FPL_Combined[[#Headers],[Gameweek 28]],FPL_Fixtures_Extract[#Headers],0)),3))</f>
        <v>N/A</v>
      </c>
      <c r="AD77" t="str">
        <f ca="1">IF(RIGHT(FPL_Combined[[#Headers],[Gameweek 29]],2)&lt;$B$622,INDEX(FPL_Results_Extract[Gameweek 04],MATCH($A77,FPL_Results_Extract[[Player]:[Player]],0)),INDEX(Team_Key[[Abbreviation]:[Abbreviation]],MATCH(LEFT(INDEX(FPL_Fixtures_Extract[],MATCH($A77,FPL_Fixtures_Extract[[Player]:[Player]],0),MATCH(FPL_Combined[[#Headers],[Gameweek 29]],FPL_Fixtures_Extract[#Headers],0)),LEN(INDEX(FPL_Fixtures_Extract[],MATCH($A77,FPL_Fixtures_Extract[[Player]:[Player]],0),MATCH(FPL_Combined[[#Headers],[Gameweek 29]],FPL_Fixtures_Extract[#Headers],0)))-4),Team_Key[[Full Name]:[Full Name]],0))&amp;RIGHT(INDEX(FPL_Fixtures_Extract[],MATCH($A77,FPL_Fixtures_Extract[[Player]:[Player]],0),MATCH(FPL_Combined[[#Headers],[Gameweek 29]],FPL_Fixtures_Extract[#Headers],0)),3))</f>
        <v>WBA(A)</v>
      </c>
      <c r="AE77" t="e">
        <f ca="1">IF(RIGHT(FPL_Combined[[#Headers],[Gameweek 30]],2)&lt;$B$622,INDEX(FPL_Results_Extract[Gameweek 05],MATCH($A77,FPL_Results_Extract[[Player]:[Player]],0)),INDEX(Team_Key[[Abbreviation]:[Abbreviation]],MATCH(LEFT(INDEX(FPL_Fixtures_Extract[],MATCH($A77,FPL_Fixtures_Extract[[Player]:[Player]],0),MATCH(FPL_Combined[[#Headers],[Gameweek 30]],FPL_Fixtures_Extract[#Headers],0)),LEN(INDEX(FPL_Fixtures_Extract[],MATCH($A77,FPL_Fixtures_Extract[[Player]:[Player]],0),MATCH(FPL_Combined[[#Headers],[Gameweek 30]],FPL_Fixtures_Extract[#Headers],0)))-4),Team_Key[[Full Name]:[Full Name]],0))&amp;RIGHT(INDEX(FPL_Fixtures_Extract[],MATCH($A77,FPL_Fixtures_Extract[[Player]:[Player]],0),MATCH(FPL_Combined[[#Headers],[Gameweek 30]],FPL_Fixtures_Extract[#Headers],0)),3))</f>
        <v>#VALUE!</v>
      </c>
      <c r="AF77" t="str">
        <f ca="1">IF(RIGHT(FPL_Combined[[#Headers],[Gameweek 31]],2)&lt;$B$622,INDEX(FPL_Results_Extract[Gameweek 06],MATCH($A77,FPL_Results_Extract[[Player]:[Player]],0)),INDEX(Team_Key[[Abbreviation]:[Abbreviation]],MATCH(LEFT(INDEX(FPL_Fixtures_Extract[],MATCH($A77,FPL_Fixtures_Extract[[Player]:[Player]],0),MATCH(FPL_Combined[[#Headers],[Gameweek 31]],FPL_Fixtures_Extract[#Headers],0)),LEN(INDEX(FPL_Fixtures_Extract[],MATCH($A77,FPL_Fixtures_Extract[[Player]:[Player]],0),MATCH(FPL_Combined[[#Headers],[Gameweek 31]],FPL_Fixtures_Extract[#Headers],0)))-4),Team_Key[[Full Name]:[Full Name]],0))&amp;RIGHT(INDEX(FPL_Fixtures_Extract[],MATCH($A77,FPL_Fixtures_Extract[[Player]:[Player]],0),MATCH(FPL_Combined[[#Headers],[Gameweek 31]],FPL_Fixtures_Extract[#Headers],0)),3))</f>
        <v>MCI(A)</v>
      </c>
      <c r="AG77" t="str">
        <f ca="1">IF(RIGHT(FPL_Combined[[#Headers],[Gameweek 32]],2)&lt;$B$622,INDEX(FPL_Results_Extract[Gameweek 07],MATCH($A77,FPL_Results_Extract[[Player]:[Player]],0)),INDEX(Team_Key[[Abbreviation]:[Abbreviation]],MATCH(LEFT(INDEX(FPL_Fixtures_Extract[],MATCH($A77,FPL_Fixtures_Extract[[Player]:[Player]],0),MATCH(FPL_Combined[[#Headers],[Gameweek 32]],FPL_Fixtures_Extract[#Headers],0)),LEN(INDEX(FPL_Fixtures_Extract[],MATCH($A77,FPL_Fixtures_Extract[[Player]:[Player]],0),MATCH(FPL_Combined[[#Headers],[Gameweek 32]],FPL_Fixtures_Extract[#Headers],0)))-4),Team_Key[[Full Name]:[Full Name]],0))&amp;RIGHT(INDEX(FPL_Fixtures_Extract[],MATCH($A77,FPL_Fixtures_Extract[[Player]:[Player]],0),MATCH(FPL_Combined[[#Headers],[Gameweek 32]],FPL_Fixtures_Extract[#Headers],0)),3))</f>
        <v>EVE(H)</v>
      </c>
      <c r="AH77" t="str">
        <f ca="1">IF(RIGHT(FPL_Combined[[#Headers],[Gameweek 33]],2)&lt;$B$622,INDEX(FPL_Results_Extract[Gameweek 08],MATCH($A77,FPL_Results_Extract[[Player]:[Player]],0)),INDEX(Team_Key[[Abbreviation]:[Abbreviation]],MATCH(LEFT(INDEX(FPL_Fixtures_Extract[],MATCH($A77,FPL_Fixtures_Extract[[Player]:[Player]],0),MATCH(FPL_Combined[[#Headers],[Gameweek 33]],FPL_Fixtures_Extract[#Headers],0)),LEN(INDEX(FPL_Fixtures_Extract[],MATCH($A77,FPL_Fixtures_Extract[[Player]:[Player]],0),MATCH(FPL_Combined[[#Headers],[Gameweek 33]],FPL_Fixtures_Extract[#Headers],0)))-4),Team_Key[[Full Name]:[Full Name]],0))&amp;RIGHT(INDEX(FPL_Fixtures_Extract[],MATCH($A77,FPL_Fixtures_Extract[[Player]:[Player]],0),MATCH(FPL_Combined[[#Headers],[Gameweek 33]],FPL_Fixtures_Extract[#Headers],0)),3))</f>
        <v>TOT(A)</v>
      </c>
      <c r="AI77" t="str">
        <f ca="1">IF(RIGHT(FPL_Combined[[#Headers],[Gameweek 34]],2)&lt;$B$622,INDEX(FPL_Results_Extract[Gameweek 09],MATCH($A77,FPL_Results_Extract[[Player]:[Player]],0)),INDEX(Team_Key[[Abbreviation]:[Abbreviation]],MATCH(LEFT(INDEX(FPL_Fixtures_Extract[],MATCH($A77,FPL_Fixtures_Extract[[Player]:[Player]],0),MATCH(FPL_Combined[[#Headers],[Gameweek 34]],FPL_Fixtures_Extract[#Headers],0)),LEN(INDEX(FPL_Fixtures_Extract[],MATCH($A77,FPL_Fixtures_Extract[[Player]:[Player]],0),MATCH(FPL_Combined[[#Headers],[Gameweek 34]],FPL_Fixtures_Extract[#Headers],0)))-4),Team_Key[[Full Name]:[Full Name]],0))&amp;RIGHT(INDEX(FPL_Fixtures_Extract[],MATCH($A77,FPL_Fixtures_Extract[[Player]:[Player]],0),MATCH(FPL_Combined[[#Headers],[Gameweek 34]],FPL_Fixtures_Extract[#Headers],0)),3))</f>
        <v>AVL(H)</v>
      </c>
      <c r="AJ77" t="e">
        <f ca="1">IF(RIGHT(FPL_Combined[[#Headers],[Gameweek 35]],2)&lt;$B$622,INDEX(FPL_Results_Extract[Gameweek 10],MATCH($A77,FPL_Results_Extract[[Player]:[Player]],0)),INDEX(Team_Key[[Abbreviation]:[Abbreviation]],MATCH(LEFT(INDEX(FPL_Fixtures_Extract[],MATCH($A77,FPL_Fixtures_Extract[[Player]:[Player]],0),MATCH(FPL_Combined[[#Headers],[Gameweek 35]],FPL_Fixtures_Extract[#Headers],0)),LEN(INDEX(FPL_Fixtures_Extract[],MATCH($A77,FPL_Fixtures_Extract[[Player]:[Player]],0),MATCH(FPL_Combined[[#Headers],[Gameweek 35]],FPL_Fixtures_Extract[#Headers],0)))-4),Team_Key[[Full Name]:[Full Name]],0))&amp;RIGHT(INDEX(FPL_Fixtures_Extract[],MATCH($A77,FPL_Fixtures_Extract[[Player]:[Player]],0),MATCH(FPL_Combined[[#Headers],[Gameweek 35]],FPL_Fixtures_Extract[#Headers],0)),3))</f>
        <v>#VALUE!</v>
      </c>
      <c r="AK77" t="str">
        <f ca="1">IF(RIGHT(FPL_Combined[[#Headers],[Gameweek 36]],2)&lt;$B$622,INDEX(FPL_Results_Extract[Gameweek 11],MATCH($A77,FPL_Results_Extract[[Player]:[Player]],0)),INDEX(Team_Key[[Abbreviation]:[Abbreviation]],MATCH(LEFT(INDEX(FPL_Fixtures_Extract[],MATCH($A77,FPL_Fixtures_Extract[[Player]:[Player]],0),MATCH(FPL_Combined[[#Headers],[Gameweek 36]],FPL_Fixtures_Extract[#Headers],0)),LEN(INDEX(FPL_Fixtures_Extract[],MATCH($A77,FPL_Fixtures_Extract[[Player]:[Player]],0),MATCH(FPL_Combined[[#Headers],[Gameweek 36]],FPL_Fixtures_Extract[#Headers],0)))-4),Team_Key[[Full Name]:[Full Name]],0))&amp;RIGHT(INDEX(FPL_Fixtures_Extract[],MATCH($A77,FPL_Fixtures_Extract[[Player]:[Player]],0),MATCH(FPL_Combined[[#Headers],[Gameweek 36]],FPL_Fixtures_Extract[#Headers],0)),3))</f>
        <v>LEI(H)</v>
      </c>
      <c r="AL77" t="str">
        <f ca="1">IF(RIGHT(FPL_Combined[[#Headers],[Gameweek 37]],2)&lt;$B$622,INDEX(FPL_Results_Extract[Gameweek 12],MATCH($A77,FPL_Results_Extract[[Player]:[Player]],0)),INDEX(Team_Key[[Abbreviation]:[Abbreviation]],MATCH(LEFT(INDEX(FPL_Fixtures_Extract[],MATCH($A77,FPL_Fixtures_Extract[[Player]:[Player]],0),MATCH(FPL_Combined[[#Headers],[Gameweek 37]],FPL_Fixtures_Extract[#Headers],0)),LEN(INDEX(FPL_Fixtures_Extract[],MATCH($A77,FPL_Fixtures_Extract[[Player]:[Player]],0),MATCH(FPL_Combined[[#Headers],[Gameweek 37]],FPL_Fixtures_Extract[#Headers],0)))-4),Team_Key[[Full Name]:[Full Name]],0))&amp;RIGHT(INDEX(FPL_Fixtures_Extract[],MATCH($A77,FPL_Fixtures_Extract[[Player]:[Player]],0),MATCH(FPL_Combined[[#Headers],[Gameweek 37]],FPL_Fixtures_Extract[#Headers],0)),3))</f>
        <v>NOR(A)</v>
      </c>
      <c r="AM77" t="str">
        <f ca="1">IF(RIGHT(FPL_Combined[[#Headers],[Gameweek 38]],2)&lt;$B$622,INDEX(FPL_Results_Extract[Gameweek 13],MATCH($A77,FPL_Results_Extract[[Player]:[Player]],0)),INDEX(Team_Key[[Abbreviation]:[Abbreviation]],MATCH(LEFT(INDEX(FPL_Fixtures_Extract[],MATCH($A77,FPL_Fixtures_Extract[[Player]:[Player]],0),MATCH(FPL_Combined[[#Headers],[Gameweek 38]],FPL_Fixtures_Extract[#Headers],0)),LEN(INDEX(FPL_Fixtures_Extract[],MATCH($A77,FPL_Fixtures_Extract[[Player]:[Player]],0),MATCH(FPL_Combined[[#Headers],[Gameweek 38]],FPL_Fixtures_Extract[#Headers],0)))-4),Team_Key[[Full Name]:[Full Name]],0))&amp;RIGHT(INDEX(FPL_Fixtures_Extract[],MATCH($A77,FPL_Fixtures_Extract[[Player]:[Player]],0),MATCH(FPL_Combined[[#Headers],[Gameweek 38]],FPL_Fixtures_Extract[#Headers],0)),3))</f>
        <v>BOU(H)</v>
      </c>
    </row>
    <row r="78" spans="1:39" x14ac:dyDescent="0.45">
      <c r="A78" t="s">
        <v>299</v>
      </c>
      <c r="B78" t="str">
        <f ca="1">IF(RIGHT(FPL_Combined[[#Headers],[Gameweek 01]],2)&lt;$B$622,INDEX(FPL_Results_Extract[Gameweek 01],MATCH($A78,FPL_Results_Extract[[Player]:[Player]],0)),INDEX(Team_Key[[Abbreviation]:[Abbreviation]],MATCH(LEFT(INDEX(FPL_Fixtures_Extract[],MATCH($A78,FPL_Fixtures_Extract[[Player]:[Player]],0),MATCH(FPL_Combined[[#Headers],[Gameweek 01]],FPL_Fixtures_Extract[#Headers],0)),LEN(INDEX(FPL_Fixtures_Extract[],MATCH($A78,FPL_Fixtures_Extract[[Player]:[Player]],0),MATCH(FPL_Combined[[#Headers],[Gameweek 01]],FPL_Fixtures_Extract[#Headers],0)))-4),Team_Key[[Full Name]:[Full Name]],0))&amp;RIGHT(INDEX(FPL_Fixtures_Extract[],MATCH($A78,FPL_Fixtures_Extract[[Player]:[Player]],0),MATCH(FPL_Combined[[#Headers],[Gameweek 01]],FPL_Fixtures_Extract[#Headers],0)),3))</f>
        <v>AVL(H) 0-1</v>
      </c>
      <c r="C78" t="str">
        <f ca="1">IF(RIGHT(FPL_Combined[[#Headers],[Gameweek 02]],2)&lt;$B$622,INDEX(FPL_Results_Extract[Gameweek 02],MATCH($A78,FPL_Results_Extract[[Player]:[Player]],0)),INDEX(Team_Key[[Abbreviation]:[Abbreviation]],MATCH(LEFT(INDEX(FPL_Fixtures_Extract[],MATCH($A78,FPL_Fixtures_Extract[[Player]:[Player]],0),MATCH(FPL_Combined[[#Headers],[Gameweek 02]],FPL_Fixtures_Extract[#Headers],0)),LEN(INDEX(FPL_Fixtures_Extract[],MATCH($A78,FPL_Fixtures_Extract[[Player]:[Player]],0),MATCH(FPL_Combined[[#Headers],[Gameweek 02]],FPL_Fixtures_Extract[#Headers],0)))-4),Team_Key[[Full Name]:[Full Name]],0))&amp;RIGHT(INDEX(FPL_Fixtures_Extract[],MATCH($A78,FPL_Fixtures_Extract[[Player]:[Player]],0),MATCH(FPL_Combined[[#Headers],[Gameweek 02]],FPL_Fixtures_Extract[#Headers],0)),3))</f>
        <v>LIV(A) 0-1</v>
      </c>
      <c r="D78" t="str">
        <f ca="1">IF(RIGHT(FPL_Combined[[#Headers],[Gameweek 03]],2)&lt;$B$622,INDEX(FPL_Results_Extract[Gameweek 03],MATCH($A78,FPL_Results_Extract[[Player]:[Player]],0)),INDEX(Team_Key[[Abbreviation]:[Abbreviation]],MATCH(LEFT(INDEX(FPL_Fixtures_Extract[],MATCH($A78,FPL_Fixtures_Extract[[Player]:[Player]],0),MATCH(FPL_Combined[[#Headers],[Gameweek 03]],FPL_Fixtures_Extract[#Headers],0)),LEN(INDEX(FPL_Fixtures_Extract[],MATCH($A78,FPL_Fixtures_Extract[[Player]:[Player]],0),MATCH(FPL_Combined[[#Headers],[Gameweek 03]],FPL_Fixtures_Extract[#Headers],0)))-4),Team_Key[[Full Name]:[Full Name]],0))&amp;RIGHT(INDEX(FPL_Fixtures_Extract[],MATCH($A78,FPL_Fixtures_Extract[[Player]:[Player]],0),MATCH(FPL_Combined[[#Headers],[Gameweek 03]],FPL_Fixtures_Extract[#Headers],0)),3))</f>
        <v>WHU(A) 4-3</v>
      </c>
      <c r="E78" t="str">
        <f ca="1">IF(RIGHT(FPL_Combined[[#Headers],[Gameweek 04]],2)&lt;$B$622,INDEX(FPL_Results_Extract[Gameweek 04],MATCH($A78,FPL_Results_Extract[[Player]:[Player]],0)),INDEX(Team_Key[[Abbreviation]:[Abbreviation]],MATCH(LEFT(INDEX(FPL_Fixtures_Extract[],MATCH($A78,FPL_Fixtures_Extract[[Player]:[Player]],0),MATCH(FPL_Combined[[#Headers],[Gameweek 04]],FPL_Fixtures_Extract[#Headers],0)),LEN(INDEX(FPL_Fixtures_Extract[],MATCH($A78,FPL_Fixtures_Extract[[Player]:[Player]],0),MATCH(FPL_Combined[[#Headers],[Gameweek 04]],FPL_Fixtures_Extract[#Headers],0)))-4),Team_Key[[Full Name]:[Full Name]],0))&amp;RIGHT(INDEX(FPL_Fixtures_Extract[],MATCH($A78,FPL_Fixtures_Extract[[Player]:[Player]],0),MATCH(FPL_Combined[[#Headers],[Gameweek 04]],FPL_Fixtures_Extract[#Headers],0)),3))</f>
        <v>LEI(H) 1-1</v>
      </c>
      <c r="F78" t="str">
        <f ca="1">IF(RIGHT(FPL_Combined[[#Headers],[Gameweek 05]],2)&lt;$B$622,INDEX(FPL_Results_Extract[Gameweek 05],MATCH($A78,FPL_Results_Extract[[Player]:[Player]],0)),INDEX(Team_Key[[Abbreviation]:[Abbreviation]],MATCH(LEFT(INDEX(FPL_Fixtures_Extract[],MATCH($A78,FPL_Fixtures_Extract[[Player]:[Player]],0),MATCH(FPL_Combined[[#Headers],[Gameweek 05]],FPL_Fixtures_Extract[#Headers],0)),LEN(INDEX(FPL_Fixtures_Extract[],MATCH($A78,FPL_Fixtures_Extract[[Player]:[Player]],0),MATCH(FPL_Combined[[#Headers],[Gameweek 05]],FPL_Fixtures_Extract[#Headers],0)))-4),Team_Key[[Full Name]:[Full Name]],0))&amp;RIGHT(INDEX(FPL_Fixtures_Extract[],MATCH($A78,FPL_Fixtures_Extract[[Player]:[Player]],0),MATCH(FPL_Combined[[#Headers],[Gameweek 05]],FPL_Fixtures_Extract[#Headers],0)),3))</f>
        <v>NOR(A) 1-3</v>
      </c>
      <c r="G78" t="str">
        <f ca="1">IF(RIGHT(FPL_Combined[[#Headers],[Gameweek 06]],2)&lt;$B$622,INDEX(FPL_Results_Extract[Gameweek 06],MATCH($A78,FPL_Results_Extract[[Player]:[Player]],0)),INDEX(Team_Key[[Abbreviation]:[Abbreviation]],MATCH(LEFT(INDEX(FPL_Fixtures_Extract[],MATCH($A78,FPL_Fixtures_Extract[[Player]:[Player]],0),MATCH(FPL_Combined[[#Headers],[Gameweek 06]],FPL_Fixtures_Extract[#Headers],0)),LEN(INDEX(FPL_Fixtures_Extract[],MATCH($A78,FPL_Fixtures_Extract[[Player]:[Player]],0),MATCH(FPL_Combined[[#Headers],[Gameweek 06]],FPL_Fixtures_Extract[#Headers],0)))-4),Team_Key[[Full Name]:[Full Name]],0))&amp;RIGHT(INDEX(FPL_Fixtures_Extract[],MATCH($A78,FPL_Fixtures_Extract[[Player]:[Player]],0),MATCH(FPL_Combined[[#Headers],[Gameweek 06]],FPL_Fixtures_Extract[#Headers],0)),3))</f>
        <v>SUN(H) 2-0</v>
      </c>
      <c r="H78" t="str">
        <f ca="1">IF(RIGHT(FPL_Combined[[#Headers],[Gameweek 07]],2)&lt;$B$622,INDEX(FPL_Results_Extract[Gameweek 07],MATCH($A78,FPL_Results_Extract[[Player]:[Player]],0)),INDEX(Team_Key[[Abbreviation]:[Abbreviation]],MATCH(LEFT(INDEX(FPL_Fixtures_Extract[],MATCH($A78,FPL_Fixtures_Extract[[Player]:[Player]],0),MATCH(FPL_Combined[[#Headers],[Gameweek 07]],FPL_Fixtures_Extract[#Headers],0)),LEN(INDEX(FPL_Fixtures_Extract[],MATCH($A78,FPL_Fixtures_Extract[[Player]:[Player]],0),MATCH(FPL_Combined[[#Headers],[Gameweek 07]],FPL_Fixtures_Extract[#Headers],0)))-4),Team_Key[[Full Name]:[Full Name]],0))&amp;RIGHT(INDEX(FPL_Fixtures_Extract[],MATCH($A78,FPL_Fixtures_Extract[[Player]:[Player]],0),MATCH(FPL_Combined[[#Headers],[Gameweek 07]],FPL_Fixtures_Extract[#Headers],0)),3))</f>
        <v>STK(A) 1-2</v>
      </c>
      <c r="I78" t="str">
        <f ca="1">IF(RIGHT(FPL_Combined[[#Headers],[Gameweek 08]],2)&lt;$B$622,INDEX(FPL_Results_Extract[Gameweek 08],MATCH($A78,FPL_Results_Extract[[Player]:[Player]],0)),INDEX(Team_Key[[Abbreviation]:[Abbreviation]],MATCH(LEFT(INDEX(FPL_Fixtures_Extract[],MATCH($A78,FPL_Fixtures_Extract[[Player]:[Player]],0),MATCH(FPL_Combined[[#Headers],[Gameweek 08]],FPL_Fixtures_Extract[#Headers],0)),LEN(INDEX(FPL_Fixtures_Extract[],MATCH($A78,FPL_Fixtures_Extract[[Player]:[Player]],0),MATCH(FPL_Combined[[#Headers],[Gameweek 08]],FPL_Fixtures_Extract[#Headers],0)))-4),Team_Key[[Full Name]:[Full Name]],0))&amp;RIGHT(INDEX(FPL_Fixtures_Extract[],MATCH($A78,FPL_Fixtures_Extract[[Player]:[Player]],0),MATCH(FPL_Combined[[#Headers],[Gameweek 08]],FPL_Fixtures_Extract[#Headers],0)),3))</f>
        <v>WAT(H) 1-1</v>
      </c>
      <c r="J78" t="str">
        <f ca="1">IF(RIGHT(FPL_Combined[[#Headers],[Gameweek 09]],2)&lt;$B$622,INDEX(FPL_Results_Extract[Gameweek 09],MATCH($A78,FPL_Results_Extract[[Player]:[Player]],0)),INDEX(Team_Key[[Abbreviation]:[Abbreviation]],MATCH(LEFT(INDEX(FPL_Fixtures_Extract[],MATCH($A78,FPL_Fixtures_Extract[[Player]:[Player]],0),MATCH(FPL_Combined[[#Headers],[Gameweek 09]],FPL_Fixtures_Extract[#Headers],0)),LEN(INDEX(FPL_Fixtures_Extract[],MATCH($A78,FPL_Fixtures_Extract[[Player]:[Player]],0),MATCH(FPL_Combined[[#Headers],[Gameweek 09]],FPL_Fixtures_Extract[#Headers],0)))-4),Team_Key[[Full Name]:[Full Name]],0))&amp;RIGHT(INDEX(FPL_Fixtures_Extract[],MATCH($A78,FPL_Fixtures_Extract[[Player]:[Player]],0),MATCH(FPL_Combined[[#Headers],[Gameweek 09]],FPL_Fixtures_Extract[#Headers],0)),3))</f>
        <v>MCI(A) 1-5</v>
      </c>
      <c r="K78" t="str">
        <f ca="1">IF(RIGHT(FPL_Combined[[#Headers],[Gameweek 10]],2)&lt;$B$622,INDEX(FPL_Results_Extract[Gameweek 10],MATCH($A78,FPL_Results_Extract[[Player]:[Player]],0)),INDEX(Team_Key[[Abbreviation]:[Abbreviation]],MATCH(LEFT(INDEX(FPL_Fixtures_Extract[],MATCH($A78,FPL_Fixtures_Extract[[Player]:[Player]],0),MATCH(FPL_Combined[[#Headers],[Gameweek 10]],FPL_Fixtures_Extract[#Headers],0)),LEN(INDEX(FPL_Fixtures_Extract[],MATCH($A78,FPL_Fixtures_Extract[[Player]:[Player]],0),MATCH(FPL_Combined[[#Headers],[Gameweek 10]],FPL_Fixtures_Extract[#Headers],0)))-4),Team_Key[[Full Name]:[Full Name]],0))&amp;RIGHT(INDEX(FPL_Fixtures_Extract[],MATCH($A78,FPL_Fixtures_Extract[[Player]:[Player]],0),MATCH(FPL_Combined[[#Headers],[Gameweek 10]],FPL_Fixtures_Extract[#Headers],0)),3))</f>
        <v>TOT(H) 1-5</v>
      </c>
      <c r="L78" t="str">
        <f ca="1">IF(RIGHT(FPL_Combined[[#Headers],[Gameweek 11]],2)&lt;$B$622,INDEX(FPL_Results_Extract[Gameweek 11],MATCH($A78,FPL_Results_Extract[[Player]:[Player]],0)),INDEX(Team_Key[[Abbreviation]:[Abbreviation]],MATCH(LEFT(INDEX(FPL_Fixtures_Extract[],MATCH($A78,FPL_Fixtures_Extract[[Player]:[Player]],0),MATCH(FPL_Combined[[#Headers],[Gameweek 11]],FPL_Fixtures_Extract[#Headers],0)),LEN(INDEX(FPL_Fixtures_Extract[],MATCH($A78,FPL_Fixtures_Extract[[Player]:[Player]],0),MATCH(FPL_Combined[[#Headers],[Gameweek 11]],FPL_Fixtures_Extract[#Headers],0)))-4),Team_Key[[Full Name]:[Full Name]],0))&amp;RIGHT(INDEX(FPL_Fixtures_Extract[],MATCH($A78,FPL_Fixtures_Extract[[Player]:[Player]],0),MATCH(FPL_Combined[[#Headers],[Gameweek 11]],FPL_Fixtures_Extract[#Headers],0)),3))</f>
        <v>SOU(A) 0-2</v>
      </c>
      <c r="M78" t="str">
        <f ca="1">IF(RIGHT(FPL_Combined[[#Headers],[Gameweek 12]],2)&lt;$B$622,INDEX(FPL_Results_Extract[Gameweek 12],MATCH($A78,FPL_Results_Extract[[Player]:[Player]],0)),INDEX(Team_Key[[Abbreviation]:[Abbreviation]],MATCH(LEFT(INDEX(FPL_Fixtures_Extract[],MATCH($A78,FPL_Fixtures_Extract[[Player]:[Player]],0),MATCH(FPL_Combined[[#Headers],[Gameweek 12]],FPL_Fixtures_Extract[#Headers],0)),LEN(INDEX(FPL_Fixtures_Extract[],MATCH($A78,FPL_Fixtures_Extract[[Player]:[Player]],0),MATCH(FPL_Combined[[#Headers],[Gameweek 12]],FPL_Fixtures_Extract[#Headers],0)))-4),Team_Key[[Full Name]:[Full Name]],0))&amp;RIGHT(INDEX(FPL_Fixtures_Extract[],MATCH($A78,FPL_Fixtures_Extract[[Player]:[Player]],0),MATCH(FPL_Combined[[#Headers],[Gameweek 12]],FPL_Fixtures_Extract[#Headers],0)),3))</f>
        <v>NEW(H) 0-1</v>
      </c>
      <c r="N78" t="str">
        <f ca="1">IF(RIGHT(FPL_Combined[[#Headers],[Gameweek 13]],2)&lt;$B$622,INDEX(FPL_Results_Extract[Gameweek 13],MATCH($A78,FPL_Results_Extract[[Player]:[Player]],0)),INDEX(Team_Key[[Abbreviation]:[Abbreviation]],MATCH(LEFT(INDEX(FPL_Fixtures_Extract[],MATCH($A78,FPL_Fixtures_Extract[[Player]:[Player]],0),MATCH(FPL_Combined[[#Headers],[Gameweek 13]],FPL_Fixtures_Extract[#Headers],0)),LEN(INDEX(FPL_Fixtures_Extract[],MATCH($A78,FPL_Fixtures_Extract[[Player]:[Player]],0),MATCH(FPL_Combined[[#Headers],[Gameweek 13]],FPL_Fixtures_Extract[#Headers],0)))-4),Team_Key[[Full Name]:[Full Name]],0))&amp;RIGHT(INDEX(FPL_Fixtures_Extract[],MATCH($A78,FPL_Fixtures_Extract[[Player]:[Player]],0),MATCH(FPL_Combined[[#Headers],[Gameweek 13]],FPL_Fixtures_Extract[#Headers],0)),3))</f>
        <v>SWA(A) 2-2</v>
      </c>
      <c r="O78" t="str">
        <f ca="1">IF(RIGHT(FPL_Combined[[#Headers],[Gameweek 14]],2)&lt;$B$622,INDEX(FPL_Results_Extract[Gameweek 14],MATCH($A78,FPL_Results_Extract[[Player]:[Player]],0)),INDEX(Team_Key[[Abbreviation]:[Abbreviation]],MATCH(LEFT(INDEX(FPL_Fixtures_Extract[],MATCH($A78,FPL_Fixtures_Extract[[Player]:[Player]],0),MATCH(FPL_Combined[[#Headers],[Gameweek 14]],FPL_Fixtures_Extract[#Headers],0)),LEN(INDEX(FPL_Fixtures_Extract[],MATCH($A78,FPL_Fixtures_Extract[[Player]:[Player]],0),MATCH(FPL_Combined[[#Headers],[Gameweek 14]],FPL_Fixtures_Extract[#Headers],0)))-4),Team_Key[[Full Name]:[Full Name]],0))&amp;RIGHT(INDEX(FPL_Fixtures_Extract[],MATCH($A78,FPL_Fixtures_Extract[[Player]:[Player]],0),MATCH(FPL_Combined[[#Headers],[Gameweek 14]],FPL_Fixtures_Extract[#Headers],0)),3))</f>
        <v>EVE(H) 3-3</v>
      </c>
      <c r="P78" t="str">
        <f ca="1">IF(RIGHT(FPL_Combined[[#Headers],[Gameweek 15]],2)&lt;$B$622,INDEX(FPL_Results_Extract[Gameweek 15],MATCH($A78,FPL_Results_Extract[[Player]:[Player]],0)),INDEX(Team_Key[[Abbreviation]:[Abbreviation]],MATCH(LEFT(INDEX(FPL_Fixtures_Extract[],MATCH($A78,FPL_Fixtures_Extract[[Player]:[Player]],0),MATCH(FPL_Combined[[#Headers],[Gameweek 15]],FPL_Fixtures_Extract[#Headers],0)),LEN(INDEX(FPL_Fixtures_Extract[],MATCH($A78,FPL_Fixtures_Extract[[Player]:[Player]],0),MATCH(FPL_Combined[[#Headers],[Gameweek 15]],FPL_Fixtures_Extract[#Headers],0)))-4),Team_Key[[Full Name]:[Full Name]],0))&amp;RIGHT(INDEX(FPL_Fixtures_Extract[],MATCH($A78,FPL_Fixtures_Extract[[Player]:[Player]],0),MATCH(FPL_Combined[[#Headers],[Gameweek 15]],FPL_Fixtures_Extract[#Headers],0)),3))</f>
        <v>CHE(A) 1-0</v>
      </c>
      <c r="Q78" t="str">
        <f ca="1">IF(RIGHT(FPL_Combined[[#Headers],[Gameweek 16]],2)&lt;$B$622,INDEX(FPL_Results_Extract[Gameweek 16],MATCH($A78,FPL_Results_Extract[[Player]:[Player]],0)),INDEX(Team_Key[[Abbreviation]:[Abbreviation]],MATCH(LEFT(INDEX(FPL_Fixtures_Extract[],MATCH($A78,FPL_Fixtures_Extract[[Player]:[Player]],0),MATCH(FPL_Combined[[#Headers],[Gameweek 16]],FPL_Fixtures_Extract[#Headers],0)),LEN(INDEX(FPL_Fixtures_Extract[],MATCH($A78,FPL_Fixtures_Extract[[Player]:[Player]],0),MATCH(FPL_Combined[[#Headers],[Gameweek 16]],FPL_Fixtures_Extract[#Headers],0)))-4),Team_Key[[Full Name]:[Full Name]],0))&amp;RIGHT(INDEX(FPL_Fixtures_Extract[],MATCH($A78,FPL_Fixtures_Extract[[Player]:[Player]],0),MATCH(FPL_Combined[[#Headers],[Gameweek 16]],FPL_Fixtures_Extract[#Headers],0)),3))</f>
        <v>MUN(H) 2-1</v>
      </c>
      <c r="R78" t="str">
        <f ca="1">IF(RIGHT(FPL_Combined[[#Headers],[Gameweek 17]],2)&lt;$B$622,INDEX(FPL_Results_Extract[Gameweek 17],MATCH($A78,FPL_Results_Extract[[Player]:[Player]],0)),INDEX(Team_Key[[Abbreviation]:[Abbreviation]],MATCH(LEFT(INDEX(FPL_Fixtures_Extract[],MATCH($A78,FPL_Fixtures_Extract[[Player]:[Player]],0),MATCH(FPL_Combined[[#Headers],[Gameweek 17]],FPL_Fixtures_Extract[#Headers],0)),LEN(INDEX(FPL_Fixtures_Extract[],MATCH($A78,FPL_Fixtures_Extract[[Player]:[Player]],0),MATCH(FPL_Combined[[#Headers],[Gameweek 17]],FPL_Fixtures_Extract[#Headers],0)))-4),Team_Key[[Full Name]:[Full Name]],0))&amp;RIGHT(INDEX(FPL_Fixtures_Extract[],MATCH($A78,FPL_Fixtures_Extract[[Player]:[Player]],0),MATCH(FPL_Combined[[#Headers],[Gameweek 17]],FPL_Fixtures_Extract[#Headers],0)),3))</f>
        <v>WBA(A) 2-1</v>
      </c>
      <c r="S78" t="str">
        <f ca="1">IF(RIGHT(FPL_Combined[[#Headers],[Gameweek 18]],2)&lt;$B$622,INDEX(FPL_Results_Extract[Gameweek 18],MATCH($A78,FPL_Results_Extract[[Player]:[Player]],0)),INDEX(Team_Key[[Abbreviation]:[Abbreviation]],MATCH(LEFT(INDEX(FPL_Fixtures_Extract[],MATCH($A78,FPL_Fixtures_Extract[[Player]:[Player]],0),MATCH(FPL_Combined[[#Headers],[Gameweek 18]],FPL_Fixtures_Extract[#Headers],0)),LEN(INDEX(FPL_Fixtures_Extract[],MATCH($A78,FPL_Fixtures_Extract[[Player]:[Player]],0),MATCH(FPL_Combined[[#Headers],[Gameweek 18]],FPL_Fixtures_Extract[#Headers],0)))-4),Team_Key[[Full Name]:[Full Name]],0))&amp;RIGHT(INDEX(FPL_Fixtures_Extract[],MATCH($A78,FPL_Fixtures_Extract[[Player]:[Player]],0),MATCH(FPL_Combined[[#Headers],[Gameweek 18]],FPL_Fixtures_Extract[#Headers],0)),3))</f>
        <v>CRY(H) 0-0</v>
      </c>
      <c r="T78" t="str">
        <f ca="1">IF(RIGHT(FPL_Combined[[#Headers],[Gameweek 19]],2)&lt;$B$622,INDEX(FPL_Results_Extract[Gameweek 19],MATCH($A78,FPL_Results_Extract[[Player]:[Player]],0)),INDEX(Team_Key[[Abbreviation]:[Abbreviation]],MATCH(LEFT(INDEX(FPL_Fixtures_Extract[],MATCH($A78,FPL_Fixtures_Extract[[Player]:[Player]],0),MATCH(FPL_Combined[[#Headers],[Gameweek 19]],FPL_Fixtures_Extract[#Headers],0)),LEN(INDEX(FPL_Fixtures_Extract[],MATCH($A78,FPL_Fixtures_Extract[[Player]:[Player]],0),MATCH(FPL_Combined[[#Headers],[Gameweek 19]],FPL_Fixtures_Extract[#Headers],0)))-4),Team_Key[[Full Name]:[Full Name]],0))&amp;RIGHT(INDEX(FPL_Fixtures_Extract[],MATCH($A78,FPL_Fixtures_Extract[[Player]:[Player]],0),MATCH(FPL_Combined[[#Headers],[Gameweek 19]],FPL_Fixtures_Extract[#Headers],0)),3))</f>
        <v>ARS(A) 0-2</v>
      </c>
      <c r="U78" t="str">
        <f ca="1">IF(RIGHT(FPL_Combined[[#Headers],[Gameweek 20]],2)&lt;$B$622,INDEX(FPL_Results_Extract[Gameweek 20],MATCH($A78,FPL_Results_Extract[[Player]:[Player]],0)),INDEX(Team_Key[[Abbreviation]:[Abbreviation]],MATCH(LEFT(INDEX(FPL_Fixtures_Extract[],MATCH($A78,FPL_Fixtures_Extract[[Player]:[Player]],0),MATCH(FPL_Combined[[#Headers],[Gameweek 20]],FPL_Fixtures_Extract[#Headers],0)),LEN(INDEX(FPL_Fixtures_Extract[],MATCH($A78,FPL_Fixtures_Extract[[Player]:[Player]],0),MATCH(FPL_Combined[[#Headers],[Gameweek 20]],FPL_Fixtures_Extract[#Headers],0)))-4),Team_Key[[Full Name]:[Full Name]],0))&amp;RIGHT(INDEX(FPL_Fixtures_Extract[],MATCH($A78,FPL_Fixtures_Extract[[Player]:[Player]],0),MATCH(FPL_Combined[[#Headers],[Gameweek 20]],FPL_Fixtures_Extract[#Headers],0)),3))</f>
        <v>LEI(A) 0-0</v>
      </c>
      <c r="V78" t="str">
        <f ca="1">IF(RIGHT(FPL_Combined[[#Headers],[Gameweek 21]],2)&lt;$B$622,INDEX(FPL_Results_Extract[Gameweek 21],MATCH($A78,FPL_Results_Extract[[Player]:[Player]],0)),INDEX(Team_Key[[Abbreviation]:[Abbreviation]],MATCH(LEFT(INDEX(FPL_Fixtures_Extract[],MATCH($A78,FPL_Fixtures_Extract[[Player]:[Player]],0),MATCH(FPL_Combined[[#Headers],[Gameweek 21]],FPL_Fixtures_Extract[#Headers],0)),LEN(INDEX(FPL_Fixtures_Extract[],MATCH($A78,FPL_Fixtures_Extract[[Player]:[Player]],0),MATCH(FPL_Combined[[#Headers],[Gameweek 21]],FPL_Fixtures_Extract[#Headers],0)))-4),Team_Key[[Full Name]:[Full Name]],0))&amp;RIGHT(INDEX(FPL_Fixtures_Extract[],MATCH($A78,FPL_Fixtures_Extract[[Player]:[Player]],0),MATCH(FPL_Combined[[#Headers],[Gameweek 21]],FPL_Fixtures_Extract[#Headers],0)),3))</f>
        <v>WHU(H) 1-3</v>
      </c>
      <c r="W78" t="str">
        <f ca="1">IF(RIGHT(FPL_Combined[[#Headers],[Gameweek 22]],2)&lt;$B$622,INDEX(FPL_Results_Extract[Gameweek 22],MATCH($A78,FPL_Results_Extract[[Player]:[Player]],0)),INDEX(Team_Key[[Abbreviation]:[Abbreviation]],MATCH(LEFT(INDEX(FPL_Fixtures_Extract[],MATCH($A78,FPL_Fixtures_Extract[[Player]:[Player]],0),MATCH(FPL_Combined[[#Headers],[Gameweek 22]],FPL_Fixtures_Extract[#Headers],0)),LEN(INDEX(FPL_Fixtures_Extract[],MATCH($A78,FPL_Fixtures_Extract[[Player]:[Player]],0),MATCH(FPL_Combined[[#Headers],[Gameweek 22]],FPL_Fixtures_Extract[#Headers],0)))-4),Team_Key[[Full Name]:[Full Name]],0))&amp;RIGHT(INDEX(FPL_Fixtures_Extract[],MATCH($A78,FPL_Fixtures_Extract[[Player]:[Player]],0),MATCH(FPL_Combined[[#Headers],[Gameweek 22]],FPL_Fixtures_Extract[#Headers],0)),3))</f>
        <v>NOR(H) 3-0</v>
      </c>
      <c r="X78" t="str">
        <f ca="1">IF(RIGHT(FPL_Combined[[#Headers],[Gameweek 23]],2)&lt;$B$622,INDEX(FPL_Results_Extract[Gameweek 23],MATCH($A78,FPL_Results_Extract[[Player]:[Player]],0)),INDEX(Team_Key[[Abbreviation]:[Abbreviation]],MATCH(LEFT(INDEX(FPL_Fixtures_Extract[],MATCH($A78,FPL_Fixtures_Extract[[Player]:[Player]],0),MATCH(FPL_Combined[[#Headers],[Gameweek 23]],FPL_Fixtures_Extract[#Headers],0)),LEN(INDEX(FPL_Fixtures_Extract[],MATCH($A78,FPL_Fixtures_Extract[[Player]:[Player]],0),MATCH(FPL_Combined[[#Headers],[Gameweek 23]],FPL_Fixtures_Extract[#Headers],0)))-4),Team_Key[[Full Name]:[Full Name]],0))&amp;RIGHT(INDEX(FPL_Fixtures_Extract[],MATCH($A78,FPL_Fixtures_Extract[[Player]:[Player]],0),MATCH(FPL_Combined[[#Headers],[Gameweek 23]],FPL_Fixtures_Extract[#Headers],0)),3))</f>
        <v>SUN(A) 1-1</v>
      </c>
      <c r="Y78" t="str">
        <f ca="1">IF(RIGHT(FPL_Combined[[#Headers],[Gameweek 24]],2)&lt;$B$622,INDEX(FPL_Results_Extract[Team],MATCH($A78,FPL_Results_Extract[[Player]:[Player]],0)),INDEX(Team_Key[[Abbreviation]:[Abbreviation]],MATCH(LEFT(INDEX(FPL_Fixtures_Extract[],MATCH($A78,FPL_Fixtures_Extract[[Player]:[Player]],0),MATCH(FPL_Combined[[#Headers],[Gameweek 24]],FPL_Fixtures_Extract[#Headers],0)),LEN(INDEX(FPL_Fixtures_Extract[],MATCH($A78,FPL_Fixtures_Extract[[Player]:[Player]],0),MATCH(FPL_Combined[[#Headers],[Gameweek 24]],FPL_Fixtures_Extract[#Headers],0)))-4),Team_Key[[Full Name]:[Full Name]],0))&amp;RIGHT(INDEX(FPL_Fixtures_Extract[],MATCH($A78,FPL_Fixtures_Extract[[Player]:[Player]],0),MATCH(FPL_Combined[[#Headers],[Gameweek 24]],FPL_Fixtures_Extract[#Headers],0)),3))</f>
        <v>BOU</v>
      </c>
      <c r="Z78" t="str">
        <f ca="1">IF(RIGHT(FPL_Combined[[#Headers],[Gameweek 25]],2)&lt;$B$622,INDEX(FPL_Results_Extract[Player],MATCH($A78,FPL_Results_Extract[[Player]:[Player]],0)),INDEX(Team_Key[[Abbreviation]:[Abbreviation]],MATCH(LEFT(INDEX(FPL_Fixtures_Extract[],MATCH($A78,FPL_Fixtures_Extract[[Player]:[Player]],0),MATCH(FPL_Combined[[#Headers],[Gameweek 25]],FPL_Fixtures_Extract[#Headers],0)),LEN(INDEX(FPL_Fixtures_Extract[],MATCH($A78,FPL_Fixtures_Extract[[Player]:[Player]],0),MATCH(FPL_Combined[[#Headers],[Gameweek 25]],FPL_Fixtures_Extract[#Headers],0)))-4),Team_Key[[Full Name]:[Full Name]],0))&amp;RIGHT(INDEX(FPL_Fixtures_Extract[],MATCH($A78,FPL_Fixtures_Extract[[Player]:[Player]],0),MATCH(FPL_Combined[[#Headers],[Gameweek 25]],FPL_Fixtures_Extract[#Headers],0)),3))</f>
        <v>Boruc</v>
      </c>
      <c r="AA78" t="str">
        <f ca="1">IF(RIGHT(FPL_Combined[[#Headers],[Gameweek 26]],2)&lt;$B$622,INDEX(FPL_Results_Extract[Gameweek 01],MATCH($A78,FPL_Results_Extract[[Player]:[Player]],0)),INDEX(Team_Key[[Abbreviation]:[Abbreviation]],MATCH(LEFT(INDEX(FPL_Fixtures_Extract[],MATCH($A78,FPL_Fixtures_Extract[[Player]:[Player]],0),MATCH(FPL_Combined[[#Headers],[Gameweek 26]],FPL_Fixtures_Extract[#Headers],0)),LEN(INDEX(FPL_Fixtures_Extract[],MATCH($A78,FPL_Fixtures_Extract[[Player]:[Player]],0),MATCH(FPL_Combined[[#Headers],[Gameweek 26]],FPL_Fixtures_Extract[#Headers],0)))-4),Team_Key[[Full Name]:[Full Name]],0))&amp;RIGHT(INDEX(FPL_Fixtures_Extract[],MATCH($A78,FPL_Fixtures_Extract[[Player]:[Player]],0),MATCH(FPL_Combined[[#Headers],[Gameweek 26]],FPL_Fixtures_Extract[#Headers],0)),3))</f>
        <v>AVL(H) 0-1</v>
      </c>
      <c r="AB78" t="str">
        <f ca="1">IF(RIGHT(FPL_Combined[[#Headers],[Gameweek 27]],2)&lt;$B$622,INDEX(FPL_Results_Extract[Gameweek 02],MATCH($A78,FPL_Results_Extract[[Player]:[Player]],0)),INDEX(Team_Key[[Abbreviation]:[Abbreviation]],MATCH(LEFT(INDEX(FPL_Fixtures_Extract[],MATCH($A78,FPL_Fixtures_Extract[[Player]:[Player]],0),MATCH(FPL_Combined[[#Headers],[Gameweek 27]],FPL_Fixtures_Extract[#Headers],0)),LEN(INDEX(FPL_Fixtures_Extract[],MATCH($A78,FPL_Fixtures_Extract[[Player]:[Player]],0),MATCH(FPL_Combined[[#Headers],[Gameweek 27]],FPL_Fixtures_Extract[#Headers],0)))-4),Team_Key[[Full Name]:[Full Name]],0))&amp;RIGHT(INDEX(FPL_Fixtures_Extract[],MATCH($A78,FPL_Fixtures_Extract[[Player]:[Player]],0),MATCH(FPL_Combined[[#Headers],[Gameweek 27]],FPL_Fixtures_Extract[#Headers],0)),3))</f>
        <v>LIV(A) 0-1</v>
      </c>
      <c r="AC78" t="str">
        <f ca="1">IF(RIGHT(FPL_Combined[[#Headers],[Gameweek 28]],2)&lt;$B$622,INDEX(FPL_Results_Extract[Gameweek 03],MATCH($A78,FPL_Results_Extract[[Player]:[Player]],0)),INDEX(Team_Key[[Abbreviation]:[Abbreviation]],MATCH(LEFT(INDEX(FPL_Fixtures_Extract[],MATCH($A78,FPL_Fixtures_Extract[[Player]:[Player]],0),MATCH(FPL_Combined[[#Headers],[Gameweek 28]],FPL_Fixtures_Extract[#Headers],0)),LEN(INDEX(FPL_Fixtures_Extract[],MATCH($A78,FPL_Fixtures_Extract[[Player]:[Player]],0),MATCH(FPL_Combined[[#Headers],[Gameweek 28]],FPL_Fixtures_Extract[#Headers],0)))-4),Team_Key[[Full Name]:[Full Name]],0))&amp;RIGHT(INDEX(FPL_Fixtures_Extract[],MATCH($A78,FPL_Fixtures_Extract[[Player]:[Player]],0),MATCH(FPL_Combined[[#Headers],[Gameweek 28]],FPL_Fixtures_Extract[#Headers],0)),3))</f>
        <v>WHU(A) 4-3</v>
      </c>
      <c r="AD78" t="str">
        <f ca="1">IF(RIGHT(FPL_Combined[[#Headers],[Gameweek 29]],2)&lt;$B$622,INDEX(FPL_Results_Extract[Gameweek 04],MATCH($A78,FPL_Results_Extract[[Player]:[Player]],0)),INDEX(Team_Key[[Abbreviation]:[Abbreviation]],MATCH(LEFT(INDEX(FPL_Fixtures_Extract[],MATCH($A78,FPL_Fixtures_Extract[[Player]:[Player]],0),MATCH(FPL_Combined[[#Headers],[Gameweek 29]],FPL_Fixtures_Extract[#Headers],0)),LEN(INDEX(FPL_Fixtures_Extract[],MATCH($A78,FPL_Fixtures_Extract[[Player]:[Player]],0),MATCH(FPL_Combined[[#Headers],[Gameweek 29]],FPL_Fixtures_Extract[#Headers],0)))-4),Team_Key[[Full Name]:[Full Name]],0))&amp;RIGHT(INDEX(FPL_Fixtures_Extract[],MATCH($A78,FPL_Fixtures_Extract[[Player]:[Player]],0),MATCH(FPL_Combined[[#Headers],[Gameweek 29]],FPL_Fixtures_Extract[#Headers],0)),3))</f>
        <v>NEW(A)</v>
      </c>
      <c r="AE78" t="str">
        <f ca="1">IF(RIGHT(FPL_Combined[[#Headers],[Gameweek 30]],2)&lt;$B$622,INDEX(FPL_Results_Extract[Gameweek 05],MATCH($A78,FPL_Results_Extract[[Player]:[Player]],0)),INDEX(Team_Key[[Abbreviation]:[Abbreviation]],MATCH(LEFT(INDEX(FPL_Fixtures_Extract[],MATCH($A78,FPL_Fixtures_Extract[[Player]:[Player]],0),MATCH(FPL_Combined[[#Headers],[Gameweek 30]],FPL_Fixtures_Extract[#Headers],0)),LEN(INDEX(FPL_Fixtures_Extract[],MATCH($A78,FPL_Fixtures_Extract[[Player]:[Player]],0),MATCH(FPL_Combined[[#Headers],[Gameweek 30]],FPL_Fixtures_Extract[#Headers],0)))-4),Team_Key[[Full Name]:[Full Name]],0))&amp;RIGHT(INDEX(FPL_Fixtures_Extract[],MATCH($A78,FPL_Fixtures_Extract[[Player]:[Player]],0),MATCH(FPL_Combined[[#Headers],[Gameweek 30]],FPL_Fixtures_Extract[#Headers],0)),3))</f>
        <v>SWA(H)</v>
      </c>
      <c r="AF78" t="str">
        <f ca="1">IF(RIGHT(FPL_Combined[[#Headers],[Gameweek 31]],2)&lt;$B$622,INDEX(FPL_Results_Extract[Gameweek 06],MATCH($A78,FPL_Results_Extract[[Player]:[Player]],0)),INDEX(Team_Key[[Abbreviation]:[Abbreviation]],MATCH(LEFT(INDEX(FPL_Fixtures_Extract[],MATCH($A78,FPL_Fixtures_Extract[[Player]:[Player]],0),MATCH(FPL_Combined[[#Headers],[Gameweek 31]],FPL_Fixtures_Extract[#Headers],0)),LEN(INDEX(FPL_Fixtures_Extract[],MATCH($A78,FPL_Fixtures_Extract[[Player]:[Player]],0),MATCH(FPL_Combined[[#Headers],[Gameweek 31]],FPL_Fixtures_Extract[#Headers],0)))-4),Team_Key[[Full Name]:[Full Name]],0))&amp;RIGHT(INDEX(FPL_Fixtures_Extract[],MATCH($A78,FPL_Fixtures_Extract[[Player]:[Player]],0),MATCH(FPL_Combined[[#Headers],[Gameweek 31]],FPL_Fixtures_Extract[#Headers],0)),3))</f>
        <v>TOT(A)</v>
      </c>
      <c r="AG78" t="str">
        <f ca="1">IF(RIGHT(FPL_Combined[[#Headers],[Gameweek 32]],2)&lt;$B$622,INDEX(FPL_Results_Extract[Gameweek 07],MATCH($A78,FPL_Results_Extract[[Player]:[Player]],0)),INDEX(Team_Key[[Abbreviation]:[Abbreviation]],MATCH(LEFT(INDEX(FPL_Fixtures_Extract[],MATCH($A78,FPL_Fixtures_Extract[[Player]:[Player]],0),MATCH(FPL_Combined[[#Headers],[Gameweek 32]],FPL_Fixtures_Extract[#Headers],0)),LEN(INDEX(FPL_Fixtures_Extract[],MATCH($A78,FPL_Fixtures_Extract[[Player]:[Player]],0),MATCH(FPL_Combined[[#Headers],[Gameweek 32]],FPL_Fixtures_Extract[#Headers],0)))-4),Team_Key[[Full Name]:[Full Name]],0))&amp;RIGHT(INDEX(FPL_Fixtures_Extract[],MATCH($A78,FPL_Fixtures_Extract[[Player]:[Player]],0),MATCH(FPL_Combined[[#Headers],[Gameweek 32]],FPL_Fixtures_Extract[#Headers],0)),3))</f>
        <v>MCI(H)</v>
      </c>
      <c r="AH78" t="str">
        <f ca="1">IF(RIGHT(FPL_Combined[[#Headers],[Gameweek 33]],2)&lt;$B$622,INDEX(FPL_Results_Extract[Gameweek 08],MATCH($A78,FPL_Results_Extract[[Player]:[Player]],0)),INDEX(Team_Key[[Abbreviation]:[Abbreviation]],MATCH(LEFT(INDEX(FPL_Fixtures_Extract[],MATCH($A78,FPL_Fixtures_Extract[[Player]:[Player]],0),MATCH(FPL_Combined[[#Headers],[Gameweek 33]],FPL_Fixtures_Extract[#Headers],0)),LEN(INDEX(FPL_Fixtures_Extract[],MATCH($A78,FPL_Fixtures_Extract[[Player]:[Player]],0),MATCH(FPL_Combined[[#Headers],[Gameweek 33]],FPL_Fixtures_Extract[#Headers],0)))-4),Team_Key[[Full Name]:[Full Name]],0))&amp;RIGHT(INDEX(FPL_Fixtures_Extract[],MATCH($A78,FPL_Fixtures_Extract[[Player]:[Player]],0),MATCH(FPL_Combined[[#Headers],[Gameweek 33]],FPL_Fixtures_Extract[#Headers],0)),3))</f>
        <v>AVL(A)</v>
      </c>
      <c r="AI78" t="str">
        <f ca="1">IF(RIGHT(FPL_Combined[[#Headers],[Gameweek 34]],2)&lt;$B$622,INDEX(FPL_Results_Extract[Gameweek 09],MATCH($A78,FPL_Results_Extract[[Player]:[Player]],0)),INDEX(Team_Key[[Abbreviation]:[Abbreviation]],MATCH(LEFT(INDEX(FPL_Fixtures_Extract[],MATCH($A78,FPL_Fixtures_Extract[[Player]:[Player]],0),MATCH(FPL_Combined[[#Headers],[Gameweek 34]],FPL_Fixtures_Extract[#Headers],0)),LEN(INDEX(FPL_Fixtures_Extract[],MATCH($A78,FPL_Fixtures_Extract[[Player]:[Player]],0),MATCH(FPL_Combined[[#Headers],[Gameweek 34]],FPL_Fixtures_Extract[#Headers],0)))-4),Team_Key[[Full Name]:[Full Name]],0))&amp;RIGHT(INDEX(FPL_Fixtures_Extract[],MATCH($A78,FPL_Fixtures_Extract[[Player]:[Player]],0),MATCH(FPL_Combined[[#Headers],[Gameweek 34]],FPL_Fixtures_Extract[#Headers],0)),3))</f>
        <v>LIV(H)</v>
      </c>
      <c r="AJ78" t="str">
        <f ca="1">IF(RIGHT(FPL_Combined[[#Headers],[Gameweek 35]],2)&lt;$B$622,INDEX(FPL_Results_Extract[Gameweek 10],MATCH($A78,FPL_Results_Extract[[Player]:[Player]],0)),INDEX(Team_Key[[Abbreviation]:[Abbreviation]],MATCH(LEFT(INDEX(FPL_Fixtures_Extract[],MATCH($A78,FPL_Fixtures_Extract[[Player]:[Player]],0),MATCH(FPL_Combined[[#Headers],[Gameweek 35]],FPL_Fixtures_Extract[#Headers],0)),LEN(INDEX(FPL_Fixtures_Extract[],MATCH($A78,FPL_Fixtures_Extract[[Player]:[Player]],0),MATCH(FPL_Combined[[#Headers],[Gameweek 35]],FPL_Fixtures_Extract[#Headers],0)))-4),Team_Key[[Full Name]:[Full Name]],0))&amp;RIGHT(INDEX(FPL_Fixtures_Extract[],MATCH($A78,FPL_Fixtures_Extract[[Player]:[Player]],0),MATCH(FPL_Combined[[#Headers],[Gameweek 35]],FPL_Fixtures_Extract[#Headers],0)),3))</f>
        <v>CHE(H)</v>
      </c>
      <c r="AK78" t="str">
        <f ca="1">IF(RIGHT(FPL_Combined[[#Headers],[Gameweek 36]],2)&lt;$B$622,INDEX(FPL_Results_Extract[Gameweek 11],MATCH($A78,FPL_Results_Extract[[Player]:[Player]],0)),INDEX(Team_Key[[Abbreviation]:[Abbreviation]],MATCH(LEFT(INDEX(FPL_Fixtures_Extract[],MATCH($A78,FPL_Fixtures_Extract[[Player]:[Player]],0),MATCH(FPL_Combined[[#Headers],[Gameweek 36]],FPL_Fixtures_Extract[#Headers],0)),LEN(INDEX(FPL_Fixtures_Extract[],MATCH($A78,FPL_Fixtures_Extract[[Player]:[Player]],0),MATCH(FPL_Combined[[#Headers],[Gameweek 36]],FPL_Fixtures_Extract[#Headers],0)))-4),Team_Key[[Full Name]:[Full Name]],0))&amp;RIGHT(INDEX(FPL_Fixtures_Extract[],MATCH($A78,FPL_Fixtures_Extract[[Player]:[Player]],0),MATCH(FPL_Combined[[#Headers],[Gameweek 36]],FPL_Fixtures_Extract[#Headers],0)),3))</f>
        <v>EVE(A)</v>
      </c>
      <c r="AL78" t="str">
        <f ca="1">IF(RIGHT(FPL_Combined[[#Headers],[Gameweek 37]],2)&lt;$B$622,INDEX(FPL_Results_Extract[Gameweek 12],MATCH($A78,FPL_Results_Extract[[Player]:[Player]],0)),INDEX(Team_Key[[Abbreviation]:[Abbreviation]],MATCH(LEFT(INDEX(FPL_Fixtures_Extract[],MATCH($A78,FPL_Fixtures_Extract[[Player]:[Player]],0),MATCH(FPL_Combined[[#Headers],[Gameweek 37]],FPL_Fixtures_Extract[#Headers],0)),LEN(INDEX(FPL_Fixtures_Extract[],MATCH($A78,FPL_Fixtures_Extract[[Player]:[Player]],0),MATCH(FPL_Combined[[#Headers],[Gameweek 37]],FPL_Fixtures_Extract[#Headers],0)))-4),Team_Key[[Full Name]:[Full Name]],0))&amp;RIGHT(INDEX(FPL_Fixtures_Extract[],MATCH($A78,FPL_Fixtures_Extract[[Player]:[Player]],0),MATCH(FPL_Combined[[#Headers],[Gameweek 37]],FPL_Fixtures_Extract[#Headers],0)),3))</f>
        <v>WBA(H)</v>
      </c>
      <c r="AM78" t="str">
        <f ca="1">IF(RIGHT(FPL_Combined[[#Headers],[Gameweek 38]],2)&lt;$B$622,INDEX(FPL_Results_Extract[Gameweek 13],MATCH($A78,FPL_Results_Extract[[Player]:[Player]],0)),INDEX(Team_Key[[Abbreviation]:[Abbreviation]],MATCH(LEFT(INDEX(FPL_Fixtures_Extract[],MATCH($A78,FPL_Fixtures_Extract[[Player]:[Player]],0),MATCH(FPL_Combined[[#Headers],[Gameweek 38]],FPL_Fixtures_Extract[#Headers],0)),LEN(INDEX(FPL_Fixtures_Extract[],MATCH($A78,FPL_Fixtures_Extract[[Player]:[Player]],0),MATCH(FPL_Combined[[#Headers],[Gameweek 38]],FPL_Fixtures_Extract[#Headers],0)))-4),Team_Key[[Full Name]:[Full Name]],0))&amp;RIGHT(INDEX(FPL_Fixtures_Extract[],MATCH($A78,FPL_Fixtures_Extract[[Player]:[Player]],0),MATCH(FPL_Combined[[#Headers],[Gameweek 38]],FPL_Fixtures_Extract[#Headers],0)),3))</f>
        <v>MUN(A)</v>
      </c>
    </row>
    <row r="79" spans="1:39" x14ac:dyDescent="0.45">
      <c r="A79" t="s">
        <v>503</v>
      </c>
      <c r="B79" t="str">
        <f ca="1">IF(RIGHT(FPL_Combined[[#Headers],[Gameweek 01]],2)&lt;$B$622,INDEX(FPL_Results_Extract[Gameweek 01],MATCH($A79,FPL_Results_Extract[[Player]:[Player]],0)),INDEX(Team_Key[[Abbreviation]:[Abbreviation]],MATCH(LEFT(INDEX(FPL_Fixtures_Extract[],MATCH($A79,FPL_Fixtures_Extract[[Player]:[Player]],0),MATCH(FPL_Combined[[#Headers],[Gameweek 01]],FPL_Fixtures_Extract[#Headers],0)),LEN(INDEX(FPL_Fixtures_Extract[],MATCH($A79,FPL_Fixtures_Extract[[Player]:[Player]],0),MATCH(FPL_Combined[[#Headers],[Gameweek 01]],FPL_Fixtures_Extract[#Headers],0)))-4),Team_Key[[Full Name]:[Full Name]],0))&amp;RIGHT(INDEX(FPL_Fixtures_Extract[],MATCH($A79,FPL_Fixtures_Extract[[Player]:[Player]],0),MATCH(FPL_Combined[[#Headers],[Gameweek 01]],FPL_Fixtures_Extract[#Headers],0)),3))</f>
        <v>CRY(H) 1-3</v>
      </c>
      <c r="C79" t="str">
        <f ca="1">IF(RIGHT(FPL_Combined[[#Headers],[Gameweek 02]],2)&lt;$B$622,INDEX(FPL_Results_Extract[Gameweek 02],MATCH($A79,FPL_Results_Extract[[Player]:[Player]],0)),INDEX(Team_Key[[Abbreviation]:[Abbreviation]],MATCH(LEFT(INDEX(FPL_Fixtures_Extract[],MATCH($A79,FPL_Fixtures_Extract[[Player]:[Player]],0),MATCH(FPL_Combined[[#Headers],[Gameweek 02]],FPL_Fixtures_Extract[#Headers],0)),LEN(INDEX(FPL_Fixtures_Extract[],MATCH($A79,FPL_Fixtures_Extract[[Player]:[Player]],0),MATCH(FPL_Combined[[#Headers],[Gameweek 02]],FPL_Fixtures_Extract[#Headers],0)))-4),Team_Key[[Full Name]:[Full Name]],0))&amp;RIGHT(INDEX(FPL_Fixtures_Extract[],MATCH($A79,FPL_Fixtures_Extract[[Player]:[Player]],0),MATCH(FPL_Combined[[#Headers],[Gameweek 02]],FPL_Fixtures_Extract[#Headers],0)),3))</f>
        <v>SUN(A) 3-1</v>
      </c>
      <c r="D79" t="str">
        <f ca="1">IF(RIGHT(FPL_Combined[[#Headers],[Gameweek 03]],2)&lt;$B$622,INDEX(FPL_Results_Extract[Gameweek 03],MATCH($A79,FPL_Results_Extract[[Player]:[Player]],0)),INDEX(Team_Key[[Abbreviation]:[Abbreviation]],MATCH(LEFT(INDEX(FPL_Fixtures_Extract[],MATCH($A79,FPL_Fixtures_Extract[[Player]:[Player]],0),MATCH(FPL_Combined[[#Headers],[Gameweek 03]],FPL_Fixtures_Extract[#Headers],0)),LEN(INDEX(FPL_Fixtures_Extract[],MATCH($A79,FPL_Fixtures_Extract[[Player]:[Player]],0),MATCH(FPL_Combined[[#Headers],[Gameweek 03]],FPL_Fixtures_Extract[#Headers],0)))-4),Team_Key[[Full Name]:[Full Name]],0))&amp;RIGHT(INDEX(FPL_Fixtures_Extract[],MATCH($A79,FPL_Fixtures_Extract[[Player]:[Player]],0),MATCH(FPL_Combined[[#Headers],[Gameweek 03]],FPL_Fixtures_Extract[#Headers],0)),3))</f>
        <v>STK(H) 1-1</v>
      </c>
      <c r="E79" t="str">
        <f ca="1">IF(RIGHT(FPL_Combined[[#Headers],[Gameweek 04]],2)&lt;$B$622,INDEX(FPL_Results_Extract[Gameweek 04],MATCH($A79,FPL_Results_Extract[[Player]:[Player]],0)),INDEX(Team_Key[[Abbreviation]:[Abbreviation]],MATCH(LEFT(INDEX(FPL_Fixtures_Extract[],MATCH($A79,FPL_Fixtures_Extract[[Player]:[Player]],0),MATCH(FPL_Combined[[#Headers],[Gameweek 04]],FPL_Fixtures_Extract[#Headers],0)),LEN(INDEX(FPL_Fixtures_Extract[],MATCH($A79,FPL_Fixtures_Extract[[Player]:[Player]],0),MATCH(FPL_Combined[[#Headers],[Gameweek 04]],FPL_Fixtures_Extract[#Headers],0)))-4),Team_Key[[Full Name]:[Full Name]],0))&amp;RIGHT(INDEX(FPL_Fixtures_Extract[],MATCH($A79,FPL_Fixtures_Extract[[Player]:[Player]],0),MATCH(FPL_Combined[[#Headers],[Gameweek 04]],FPL_Fixtures_Extract[#Headers],0)),3))</f>
        <v>SOU(A) 0-3</v>
      </c>
      <c r="F79" t="str">
        <f ca="1">IF(RIGHT(FPL_Combined[[#Headers],[Gameweek 05]],2)&lt;$B$622,INDEX(FPL_Results_Extract[Gameweek 05],MATCH($A79,FPL_Results_Extract[[Player]:[Player]],0)),INDEX(Team_Key[[Abbreviation]:[Abbreviation]],MATCH(LEFT(INDEX(FPL_Fixtures_Extract[],MATCH($A79,FPL_Fixtures_Extract[[Player]:[Player]],0),MATCH(FPL_Combined[[#Headers],[Gameweek 05]],FPL_Fixtures_Extract[#Headers],0)),LEN(INDEX(FPL_Fixtures_Extract[],MATCH($A79,FPL_Fixtures_Extract[[Player]:[Player]],0),MATCH(FPL_Combined[[#Headers],[Gameweek 05]],FPL_Fixtures_Extract[#Headers],0)))-4),Team_Key[[Full Name]:[Full Name]],0))&amp;RIGHT(INDEX(FPL_Fixtures_Extract[],MATCH($A79,FPL_Fixtures_Extract[[Player]:[Player]],0),MATCH(FPL_Combined[[#Headers],[Gameweek 05]],FPL_Fixtures_Extract[#Headers],0)),3))</f>
        <v>BOU(H) 3-1</v>
      </c>
      <c r="G79" t="str">
        <f ca="1">IF(RIGHT(FPL_Combined[[#Headers],[Gameweek 06]],2)&lt;$B$622,INDEX(FPL_Results_Extract[Gameweek 06],MATCH($A79,FPL_Results_Extract[[Player]:[Player]],0)),INDEX(Team_Key[[Abbreviation]:[Abbreviation]],MATCH(LEFT(INDEX(FPL_Fixtures_Extract[],MATCH($A79,FPL_Fixtures_Extract[[Player]:[Player]],0),MATCH(FPL_Combined[[#Headers],[Gameweek 06]],FPL_Fixtures_Extract[#Headers],0)),LEN(INDEX(FPL_Fixtures_Extract[],MATCH($A79,FPL_Fixtures_Extract[[Player]:[Player]],0),MATCH(FPL_Combined[[#Headers],[Gameweek 06]],FPL_Fixtures_Extract[#Headers],0)))-4),Team_Key[[Full Name]:[Full Name]],0))&amp;RIGHT(INDEX(FPL_Fixtures_Extract[],MATCH($A79,FPL_Fixtures_Extract[[Player]:[Player]],0),MATCH(FPL_Combined[[#Headers],[Gameweek 06]],FPL_Fixtures_Extract[#Headers],0)),3))</f>
        <v>LIV(A) 1-1</v>
      </c>
      <c r="H79" t="str">
        <f ca="1">IF(RIGHT(FPL_Combined[[#Headers],[Gameweek 07]],2)&lt;$B$622,INDEX(FPL_Results_Extract[Gameweek 07],MATCH($A79,FPL_Results_Extract[[Player]:[Player]],0)),INDEX(Team_Key[[Abbreviation]:[Abbreviation]],MATCH(LEFT(INDEX(FPL_Fixtures_Extract[],MATCH($A79,FPL_Fixtures_Extract[[Player]:[Player]],0),MATCH(FPL_Combined[[#Headers],[Gameweek 07]],FPL_Fixtures_Extract[#Headers],0)),LEN(INDEX(FPL_Fixtures_Extract[],MATCH($A79,FPL_Fixtures_Extract[[Player]:[Player]],0),MATCH(FPL_Combined[[#Headers],[Gameweek 07]],FPL_Fixtures_Extract[#Headers],0)))-4),Team_Key[[Full Name]:[Full Name]],0))&amp;RIGHT(INDEX(FPL_Fixtures_Extract[],MATCH($A79,FPL_Fixtures_Extract[[Player]:[Player]],0),MATCH(FPL_Combined[[#Headers],[Gameweek 07]],FPL_Fixtures_Extract[#Headers],0)),3))</f>
        <v>WHU(A) 2-2</v>
      </c>
      <c r="I79" t="str">
        <f ca="1">IF(RIGHT(FPL_Combined[[#Headers],[Gameweek 08]],2)&lt;$B$622,INDEX(FPL_Results_Extract[Gameweek 08],MATCH($A79,FPL_Results_Extract[[Player]:[Player]],0)),INDEX(Team_Key[[Abbreviation]:[Abbreviation]],MATCH(LEFT(INDEX(FPL_Fixtures_Extract[],MATCH($A79,FPL_Fixtures_Extract[[Player]:[Player]],0),MATCH(FPL_Combined[[#Headers],[Gameweek 08]],FPL_Fixtures_Extract[#Headers],0)),LEN(INDEX(FPL_Fixtures_Extract[],MATCH($A79,FPL_Fixtures_Extract[[Player]:[Player]],0),MATCH(FPL_Combined[[#Headers],[Gameweek 08]],FPL_Fixtures_Extract[#Headers],0)))-4),Team_Key[[Full Name]:[Full Name]],0))&amp;RIGHT(INDEX(FPL_Fixtures_Extract[],MATCH($A79,FPL_Fixtures_Extract[[Player]:[Player]],0),MATCH(FPL_Combined[[#Headers],[Gameweek 08]],FPL_Fixtures_Extract[#Headers],0)),3))</f>
        <v>LEI(H) 1-2</v>
      </c>
      <c r="J79" t="str">
        <f ca="1">IF(RIGHT(FPL_Combined[[#Headers],[Gameweek 09]],2)&lt;$B$622,INDEX(FPL_Results_Extract[Gameweek 09],MATCH($A79,FPL_Results_Extract[[Player]:[Player]],0)),INDEX(Team_Key[[Abbreviation]:[Abbreviation]],MATCH(LEFT(INDEX(FPL_Fixtures_Extract[],MATCH($A79,FPL_Fixtures_Extract[[Player]:[Player]],0),MATCH(FPL_Combined[[#Headers],[Gameweek 09]],FPL_Fixtures_Extract[#Headers],0)),LEN(INDEX(FPL_Fixtures_Extract[],MATCH($A79,FPL_Fixtures_Extract[[Player]:[Player]],0),MATCH(FPL_Combined[[#Headers],[Gameweek 09]],FPL_Fixtures_Extract[#Headers],0)))-4),Team_Key[[Full Name]:[Full Name]],0))&amp;RIGHT(INDEX(FPL_Fixtures_Extract[],MATCH($A79,FPL_Fixtures_Extract[[Player]:[Player]],0),MATCH(FPL_Combined[[#Headers],[Gameweek 09]],FPL_Fixtures_Extract[#Headers],0)),3))</f>
        <v>NEW(A) 2-6</v>
      </c>
      <c r="K79" t="str">
        <f ca="1">IF(RIGHT(FPL_Combined[[#Headers],[Gameweek 10]],2)&lt;$B$622,INDEX(FPL_Results_Extract[Gameweek 10],MATCH($A79,FPL_Results_Extract[[Player]:[Player]],0)),INDEX(Team_Key[[Abbreviation]:[Abbreviation]],MATCH(LEFT(INDEX(FPL_Fixtures_Extract[],MATCH($A79,FPL_Fixtures_Extract[[Player]:[Player]],0),MATCH(FPL_Combined[[#Headers],[Gameweek 10]],FPL_Fixtures_Extract[#Headers],0)),LEN(INDEX(FPL_Fixtures_Extract[],MATCH($A79,FPL_Fixtures_Extract[[Player]:[Player]],0),MATCH(FPL_Combined[[#Headers],[Gameweek 10]],FPL_Fixtures_Extract[#Headers],0)))-4),Team_Key[[Full Name]:[Full Name]],0))&amp;RIGHT(INDEX(FPL_Fixtures_Extract[],MATCH($A79,FPL_Fixtures_Extract[[Player]:[Player]],0),MATCH(FPL_Combined[[#Headers],[Gameweek 10]],FPL_Fixtures_Extract[#Headers],0)),3))</f>
        <v>WBA(H) 0-1</v>
      </c>
      <c r="L79" t="str">
        <f ca="1">IF(RIGHT(FPL_Combined[[#Headers],[Gameweek 11]],2)&lt;$B$622,INDEX(FPL_Results_Extract[Gameweek 11],MATCH($A79,FPL_Results_Extract[[Player]:[Player]],0)),INDEX(Team_Key[[Abbreviation]:[Abbreviation]],MATCH(LEFT(INDEX(FPL_Fixtures_Extract[],MATCH($A79,FPL_Fixtures_Extract[[Player]:[Player]],0),MATCH(FPL_Combined[[#Headers],[Gameweek 11]],FPL_Fixtures_Extract[#Headers],0)),LEN(INDEX(FPL_Fixtures_Extract[],MATCH($A79,FPL_Fixtures_Extract[[Player]:[Player]],0),MATCH(FPL_Combined[[#Headers],[Gameweek 11]],FPL_Fixtures_Extract[#Headers],0)))-4),Team_Key[[Full Name]:[Full Name]],0))&amp;RIGHT(INDEX(FPL_Fixtures_Extract[],MATCH($A79,FPL_Fixtures_Extract[[Player]:[Player]],0),MATCH(FPL_Combined[[#Headers],[Gameweek 11]],FPL_Fixtures_Extract[#Headers],0)),3))</f>
        <v>MCI(A) 1-2</v>
      </c>
      <c r="M79" t="str">
        <f ca="1">IF(RIGHT(FPL_Combined[[#Headers],[Gameweek 12]],2)&lt;$B$622,INDEX(FPL_Results_Extract[Gameweek 12],MATCH($A79,FPL_Results_Extract[[Player]:[Player]],0)),INDEX(Team_Key[[Abbreviation]:[Abbreviation]],MATCH(LEFT(INDEX(FPL_Fixtures_Extract[],MATCH($A79,FPL_Fixtures_Extract[[Player]:[Player]],0),MATCH(FPL_Combined[[#Headers],[Gameweek 12]],FPL_Fixtures_Extract[#Headers],0)),LEN(INDEX(FPL_Fixtures_Extract[],MATCH($A79,FPL_Fixtures_Extract[[Player]:[Player]],0),MATCH(FPL_Combined[[#Headers],[Gameweek 12]],FPL_Fixtures_Extract[#Headers],0)))-4),Team_Key[[Full Name]:[Full Name]],0))&amp;RIGHT(INDEX(FPL_Fixtures_Extract[],MATCH($A79,FPL_Fixtures_Extract[[Player]:[Player]],0),MATCH(FPL_Combined[[#Headers],[Gameweek 12]],FPL_Fixtures_Extract[#Headers],0)),3))</f>
        <v>SWA(H) 1-0</v>
      </c>
      <c r="N79" t="str">
        <f ca="1">IF(RIGHT(FPL_Combined[[#Headers],[Gameweek 13]],2)&lt;$B$622,INDEX(FPL_Results_Extract[Gameweek 13],MATCH($A79,FPL_Results_Extract[[Player]:[Player]],0)),INDEX(Team_Key[[Abbreviation]:[Abbreviation]],MATCH(LEFT(INDEX(FPL_Fixtures_Extract[],MATCH($A79,FPL_Fixtures_Extract[[Player]:[Player]],0),MATCH(FPL_Combined[[#Headers],[Gameweek 13]],FPL_Fixtures_Extract[#Headers],0)),LEN(INDEX(FPL_Fixtures_Extract[],MATCH($A79,FPL_Fixtures_Extract[[Player]:[Player]],0),MATCH(FPL_Combined[[#Headers],[Gameweek 13]],FPL_Fixtures_Extract[#Headers],0)))-4),Team_Key[[Full Name]:[Full Name]],0))&amp;RIGHT(INDEX(FPL_Fixtures_Extract[],MATCH($A79,FPL_Fixtures_Extract[[Player]:[Player]],0),MATCH(FPL_Combined[[#Headers],[Gameweek 13]],FPL_Fixtures_Extract[#Headers],0)),3))</f>
        <v>CHE(A) 0-1</v>
      </c>
      <c r="O79" t="str">
        <f ca="1">IF(RIGHT(FPL_Combined[[#Headers],[Gameweek 14]],2)&lt;$B$622,INDEX(FPL_Results_Extract[Gameweek 14],MATCH($A79,FPL_Results_Extract[[Player]:[Player]],0)),INDEX(Team_Key[[Abbreviation]:[Abbreviation]],MATCH(LEFT(INDEX(FPL_Fixtures_Extract[],MATCH($A79,FPL_Fixtures_Extract[[Player]:[Player]],0),MATCH(FPL_Combined[[#Headers],[Gameweek 14]],FPL_Fixtures_Extract[#Headers],0)),LEN(INDEX(FPL_Fixtures_Extract[],MATCH($A79,FPL_Fixtures_Extract[[Player]:[Player]],0),MATCH(FPL_Combined[[#Headers],[Gameweek 14]],FPL_Fixtures_Extract[#Headers],0)))-4),Team_Key[[Full Name]:[Full Name]],0))&amp;RIGHT(INDEX(FPL_Fixtures_Extract[],MATCH($A79,FPL_Fixtures_Extract[[Player]:[Player]],0),MATCH(FPL_Combined[[#Headers],[Gameweek 14]],FPL_Fixtures_Extract[#Headers],0)),3))</f>
        <v>ARS(H) 1-1</v>
      </c>
      <c r="P79" t="str">
        <f ca="1">IF(RIGHT(FPL_Combined[[#Headers],[Gameweek 15]],2)&lt;$B$622,INDEX(FPL_Results_Extract[Gameweek 15],MATCH($A79,FPL_Results_Extract[[Player]:[Player]],0)),INDEX(Team_Key[[Abbreviation]:[Abbreviation]],MATCH(LEFT(INDEX(FPL_Fixtures_Extract[],MATCH($A79,FPL_Fixtures_Extract[[Player]:[Player]],0),MATCH(FPL_Combined[[#Headers],[Gameweek 15]],FPL_Fixtures_Extract[#Headers],0)),LEN(INDEX(FPL_Fixtures_Extract[],MATCH($A79,FPL_Fixtures_Extract[[Player]:[Player]],0),MATCH(FPL_Combined[[#Headers],[Gameweek 15]],FPL_Fixtures_Extract[#Headers],0)))-4),Team_Key[[Full Name]:[Full Name]],0))&amp;RIGHT(INDEX(FPL_Fixtures_Extract[],MATCH($A79,FPL_Fixtures_Extract[[Player]:[Player]],0),MATCH(FPL_Combined[[#Headers],[Gameweek 15]],FPL_Fixtures_Extract[#Headers],0)),3))</f>
        <v>WAT(A) 0-2</v>
      </c>
      <c r="Q79" t="str">
        <f ca="1">IF(RIGHT(FPL_Combined[[#Headers],[Gameweek 16]],2)&lt;$B$622,INDEX(FPL_Results_Extract[Gameweek 16],MATCH($A79,FPL_Results_Extract[[Player]:[Player]],0)),INDEX(Team_Key[[Abbreviation]:[Abbreviation]],MATCH(LEFT(INDEX(FPL_Fixtures_Extract[],MATCH($A79,FPL_Fixtures_Extract[[Player]:[Player]],0),MATCH(FPL_Combined[[#Headers],[Gameweek 16]],FPL_Fixtures_Extract[#Headers],0)),LEN(INDEX(FPL_Fixtures_Extract[],MATCH($A79,FPL_Fixtures_Extract[[Player]:[Player]],0),MATCH(FPL_Combined[[#Headers],[Gameweek 16]],FPL_Fixtures_Extract[#Headers],0)))-4),Team_Key[[Full Name]:[Full Name]],0))&amp;RIGHT(INDEX(FPL_Fixtures_Extract[],MATCH($A79,FPL_Fixtures_Extract[[Player]:[Player]],0),MATCH(FPL_Combined[[#Headers],[Gameweek 16]],FPL_Fixtures_Extract[#Headers],0)),3))</f>
        <v>EVE(H) 1-1</v>
      </c>
      <c r="R79" t="str">
        <f ca="1">IF(RIGHT(FPL_Combined[[#Headers],[Gameweek 17]],2)&lt;$B$622,INDEX(FPL_Results_Extract[Gameweek 17],MATCH($A79,FPL_Results_Extract[[Player]:[Player]],0)),INDEX(Team_Key[[Abbreviation]:[Abbreviation]],MATCH(LEFT(INDEX(FPL_Fixtures_Extract[],MATCH($A79,FPL_Fixtures_Extract[[Player]:[Player]],0),MATCH(FPL_Combined[[#Headers],[Gameweek 17]],FPL_Fixtures_Extract[#Headers],0)),LEN(INDEX(FPL_Fixtures_Extract[],MATCH($A79,FPL_Fixtures_Extract[[Player]:[Player]],0),MATCH(FPL_Combined[[#Headers],[Gameweek 17]],FPL_Fixtures_Extract[#Headers],0)))-4),Team_Key[[Full Name]:[Full Name]],0))&amp;RIGHT(INDEX(FPL_Fixtures_Extract[],MATCH($A79,FPL_Fixtures_Extract[[Player]:[Player]],0),MATCH(FPL_Combined[[#Headers],[Gameweek 17]],FPL_Fixtures_Extract[#Headers],0)),3))</f>
        <v>MUN(A) 2-1</v>
      </c>
      <c r="S79" t="str">
        <f ca="1">IF(RIGHT(FPL_Combined[[#Headers],[Gameweek 18]],2)&lt;$B$622,INDEX(FPL_Results_Extract[Gameweek 18],MATCH($A79,FPL_Results_Extract[[Player]:[Player]],0)),INDEX(Team_Key[[Abbreviation]:[Abbreviation]],MATCH(LEFT(INDEX(FPL_Fixtures_Extract[],MATCH($A79,FPL_Fixtures_Extract[[Player]:[Player]],0),MATCH(FPL_Combined[[#Headers],[Gameweek 18]],FPL_Fixtures_Extract[#Headers],0)),LEN(INDEX(FPL_Fixtures_Extract[],MATCH($A79,FPL_Fixtures_Extract[[Player]:[Player]],0),MATCH(FPL_Combined[[#Headers],[Gameweek 18]],FPL_Fixtures_Extract[#Headers],0)))-4),Team_Key[[Full Name]:[Full Name]],0))&amp;RIGHT(INDEX(FPL_Fixtures_Extract[],MATCH($A79,FPL_Fixtures_Extract[[Player]:[Player]],0),MATCH(FPL_Combined[[#Headers],[Gameweek 18]],FPL_Fixtures_Extract[#Headers],0)),3))</f>
        <v>TOT(A) 0-3</v>
      </c>
      <c r="T79" t="str">
        <f ca="1">IF(RIGHT(FPL_Combined[[#Headers],[Gameweek 19]],2)&lt;$B$622,INDEX(FPL_Results_Extract[Gameweek 19],MATCH($A79,FPL_Results_Extract[[Player]:[Player]],0)),INDEX(Team_Key[[Abbreviation]:[Abbreviation]],MATCH(LEFT(INDEX(FPL_Fixtures_Extract[],MATCH($A79,FPL_Fixtures_Extract[[Player]:[Player]],0),MATCH(FPL_Combined[[#Headers],[Gameweek 19]],FPL_Fixtures_Extract[#Headers],0)),LEN(INDEX(FPL_Fixtures_Extract[],MATCH($A79,FPL_Fixtures_Extract[[Player]:[Player]],0),MATCH(FPL_Combined[[#Headers],[Gameweek 19]],FPL_Fixtures_Extract[#Headers],0)))-4),Team_Key[[Full Name]:[Full Name]],0))&amp;RIGHT(INDEX(FPL_Fixtures_Extract[],MATCH($A79,FPL_Fixtures_Extract[[Player]:[Player]],0),MATCH(FPL_Combined[[#Headers],[Gameweek 19]],FPL_Fixtures_Extract[#Headers],0)),3))</f>
        <v>AVL(H) 2-0</v>
      </c>
      <c r="U79" t="str">
        <f ca="1">IF(RIGHT(FPL_Combined[[#Headers],[Gameweek 20]],2)&lt;$B$622,INDEX(FPL_Results_Extract[Gameweek 20],MATCH($A79,FPL_Results_Extract[[Player]:[Player]],0)),INDEX(Team_Key[[Abbreviation]:[Abbreviation]],MATCH(LEFT(INDEX(FPL_Fixtures_Extract[],MATCH($A79,FPL_Fixtures_Extract[[Player]:[Player]],0),MATCH(FPL_Combined[[#Headers],[Gameweek 20]],FPL_Fixtures_Extract[#Headers],0)),LEN(INDEX(FPL_Fixtures_Extract[],MATCH($A79,FPL_Fixtures_Extract[[Player]:[Player]],0),MATCH(FPL_Combined[[#Headers],[Gameweek 20]],FPL_Fixtures_Extract[#Headers],0)))-4),Team_Key[[Full Name]:[Full Name]],0))&amp;RIGHT(INDEX(FPL_Fixtures_Extract[],MATCH($A79,FPL_Fixtures_Extract[[Player]:[Player]],0),MATCH(FPL_Combined[[#Headers],[Gameweek 20]],FPL_Fixtures_Extract[#Headers],0)),3))</f>
        <v>SOU(H) 1-0</v>
      </c>
      <c r="V79" t="str">
        <f ca="1">IF(RIGHT(FPL_Combined[[#Headers],[Gameweek 21]],2)&lt;$B$622,INDEX(FPL_Results_Extract[Gameweek 21],MATCH($A79,FPL_Results_Extract[[Player]:[Player]],0)),INDEX(Team_Key[[Abbreviation]:[Abbreviation]],MATCH(LEFT(INDEX(FPL_Fixtures_Extract[],MATCH($A79,FPL_Fixtures_Extract[[Player]:[Player]],0),MATCH(FPL_Combined[[#Headers],[Gameweek 21]],FPL_Fixtures_Extract[#Headers],0)),LEN(INDEX(FPL_Fixtures_Extract[],MATCH($A79,FPL_Fixtures_Extract[[Player]:[Player]],0),MATCH(FPL_Combined[[#Headers],[Gameweek 21]],FPL_Fixtures_Extract[#Headers],0)))-4),Team_Key[[Full Name]:[Full Name]],0))&amp;RIGHT(INDEX(FPL_Fixtures_Extract[],MATCH($A79,FPL_Fixtures_Extract[[Player]:[Player]],0),MATCH(FPL_Combined[[#Headers],[Gameweek 21]],FPL_Fixtures_Extract[#Headers],0)),3))</f>
        <v>STK(A) 1-3</v>
      </c>
      <c r="W79" t="str">
        <f ca="1">IF(RIGHT(FPL_Combined[[#Headers],[Gameweek 22]],2)&lt;$B$622,INDEX(FPL_Results_Extract[Gameweek 22],MATCH($A79,FPL_Results_Extract[[Player]:[Player]],0)),INDEX(Team_Key[[Abbreviation]:[Abbreviation]],MATCH(LEFT(INDEX(FPL_Fixtures_Extract[],MATCH($A79,FPL_Fixtures_Extract[[Player]:[Player]],0),MATCH(FPL_Combined[[#Headers],[Gameweek 22]],FPL_Fixtures_Extract[#Headers],0)),LEN(INDEX(FPL_Fixtures_Extract[],MATCH($A79,FPL_Fixtures_Extract[[Player]:[Player]],0),MATCH(FPL_Combined[[#Headers],[Gameweek 22]],FPL_Fixtures_Extract[#Headers],0)))-4),Team_Key[[Full Name]:[Full Name]],0))&amp;RIGHT(INDEX(FPL_Fixtures_Extract[],MATCH($A79,FPL_Fixtures_Extract[[Player]:[Player]],0),MATCH(FPL_Combined[[#Headers],[Gameweek 22]],FPL_Fixtures_Extract[#Headers],0)),3))</f>
        <v>BOU(A) 0-3</v>
      </c>
      <c r="X79" t="str">
        <f ca="1">IF(RIGHT(FPL_Combined[[#Headers],[Gameweek 23]],2)&lt;$B$622,INDEX(FPL_Results_Extract[Gameweek 23],MATCH($A79,FPL_Results_Extract[[Player]:[Player]],0)),INDEX(Team_Key[[Abbreviation]:[Abbreviation]],MATCH(LEFT(INDEX(FPL_Fixtures_Extract[],MATCH($A79,FPL_Fixtures_Extract[[Player]:[Player]],0),MATCH(FPL_Combined[[#Headers],[Gameweek 23]],FPL_Fixtures_Extract[#Headers],0)),LEN(INDEX(FPL_Fixtures_Extract[],MATCH($A79,FPL_Fixtures_Extract[[Player]:[Player]],0),MATCH(FPL_Combined[[#Headers],[Gameweek 23]],FPL_Fixtures_Extract[#Headers],0)))-4),Team_Key[[Full Name]:[Full Name]],0))&amp;RIGHT(INDEX(FPL_Fixtures_Extract[],MATCH($A79,FPL_Fixtures_Extract[[Player]:[Player]],0),MATCH(FPL_Combined[[#Headers],[Gameweek 23]],FPL_Fixtures_Extract[#Headers],0)),3))</f>
        <v>LIV(H) 4-5</v>
      </c>
      <c r="Y79" t="str">
        <f ca="1">IF(RIGHT(FPL_Combined[[#Headers],[Gameweek 24]],2)&lt;$B$622,INDEX(FPL_Results_Extract[Team],MATCH($A79,FPL_Results_Extract[[Player]:[Player]],0)),INDEX(Team_Key[[Abbreviation]:[Abbreviation]],MATCH(LEFT(INDEX(FPL_Fixtures_Extract[],MATCH($A79,FPL_Fixtures_Extract[[Player]:[Player]],0),MATCH(FPL_Combined[[#Headers],[Gameweek 24]],FPL_Fixtures_Extract[#Headers],0)),LEN(INDEX(FPL_Fixtures_Extract[],MATCH($A79,FPL_Fixtures_Extract[[Player]:[Player]],0),MATCH(FPL_Combined[[#Headers],[Gameweek 24]],FPL_Fixtures_Extract[#Headers],0)))-4),Team_Key[[Full Name]:[Full Name]],0))&amp;RIGHT(INDEX(FPL_Fixtures_Extract[],MATCH($A79,FPL_Fixtures_Extract[[Player]:[Player]],0),MATCH(FPL_Combined[[#Headers],[Gameweek 24]],FPL_Fixtures_Extract[#Headers],0)),3))</f>
        <v>NOR</v>
      </c>
      <c r="Z79" t="str">
        <f ca="1">IF(RIGHT(FPL_Combined[[#Headers],[Gameweek 25]],2)&lt;$B$622,INDEX(FPL_Results_Extract[Player],MATCH($A79,FPL_Results_Extract[[Player]:[Player]],0)),INDEX(Team_Key[[Abbreviation]:[Abbreviation]],MATCH(LEFT(INDEX(FPL_Fixtures_Extract[],MATCH($A79,FPL_Fixtures_Extract[[Player]:[Player]],0),MATCH(FPL_Combined[[#Headers],[Gameweek 25]],FPL_Fixtures_Extract[#Headers],0)),LEN(INDEX(FPL_Fixtures_Extract[],MATCH($A79,FPL_Fixtures_Extract[[Player]:[Player]],0),MATCH(FPL_Combined[[#Headers],[Gameweek 25]],FPL_Fixtures_Extract[#Headers],0)))-4),Team_Key[[Full Name]:[Full Name]],0))&amp;RIGHT(INDEX(FPL_Fixtures_Extract[],MATCH($A79,FPL_Fixtures_Extract[[Player]:[Player]],0),MATCH(FPL_Combined[[#Headers],[Gameweek 25]],FPL_Fixtures_Extract[#Headers],0)),3))</f>
        <v>Brady</v>
      </c>
      <c r="AA79" t="str">
        <f ca="1">IF(RIGHT(FPL_Combined[[#Headers],[Gameweek 26]],2)&lt;$B$622,INDEX(FPL_Results_Extract[Gameweek 01],MATCH($A79,FPL_Results_Extract[[Player]:[Player]],0)),INDEX(Team_Key[[Abbreviation]:[Abbreviation]],MATCH(LEFT(INDEX(FPL_Fixtures_Extract[],MATCH($A79,FPL_Fixtures_Extract[[Player]:[Player]],0),MATCH(FPL_Combined[[#Headers],[Gameweek 26]],FPL_Fixtures_Extract[#Headers],0)),LEN(INDEX(FPL_Fixtures_Extract[],MATCH($A79,FPL_Fixtures_Extract[[Player]:[Player]],0),MATCH(FPL_Combined[[#Headers],[Gameweek 26]],FPL_Fixtures_Extract[#Headers],0)))-4),Team_Key[[Full Name]:[Full Name]],0))&amp;RIGHT(INDEX(FPL_Fixtures_Extract[],MATCH($A79,FPL_Fixtures_Extract[[Player]:[Player]],0),MATCH(FPL_Combined[[#Headers],[Gameweek 26]],FPL_Fixtures_Extract[#Headers],0)),3))</f>
        <v>CRY(H) 1-3</v>
      </c>
      <c r="AB79" t="str">
        <f ca="1">IF(RIGHT(FPL_Combined[[#Headers],[Gameweek 27]],2)&lt;$B$622,INDEX(FPL_Results_Extract[Gameweek 02],MATCH($A79,FPL_Results_Extract[[Player]:[Player]],0)),INDEX(Team_Key[[Abbreviation]:[Abbreviation]],MATCH(LEFT(INDEX(FPL_Fixtures_Extract[],MATCH($A79,FPL_Fixtures_Extract[[Player]:[Player]],0),MATCH(FPL_Combined[[#Headers],[Gameweek 27]],FPL_Fixtures_Extract[#Headers],0)),LEN(INDEX(FPL_Fixtures_Extract[],MATCH($A79,FPL_Fixtures_Extract[[Player]:[Player]],0),MATCH(FPL_Combined[[#Headers],[Gameweek 27]],FPL_Fixtures_Extract[#Headers],0)))-4),Team_Key[[Full Name]:[Full Name]],0))&amp;RIGHT(INDEX(FPL_Fixtures_Extract[],MATCH($A79,FPL_Fixtures_Extract[[Player]:[Player]],0),MATCH(FPL_Combined[[#Headers],[Gameweek 27]],FPL_Fixtures_Extract[#Headers],0)),3))</f>
        <v>SUN(A) 3-1</v>
      </c>
      <c r="AC79" t="str">
        <f ca="1">IF(RIGHT(FPL_Combined[[#Headers],[Gameweek 28]],2)&lt;$B$622,INDEX(FPL_Results_Extract[Gameweek 03],MATCH($A79,FPL_Results_Extract[[Player]:[Player]],0)),INDEX(Team_Key[[Abbreviation]:[Abbreviation]],MATCH(LEFT(INDEX(FPL_Fixtures_Extract[],MATCH($A79,FPL_Fixtures_Extract[[Player]:[Player]],0),MATCH(FPL_Combined[[#Headers],[Gameweek 28]],FPL_Fixtures_Extract[#Headers],0)),LEN(INDEX(FPL_Fixtures_Extract[],MATCH($A79,FPL_Fixtures_Extract[[Player]:[Player]],0),MATCH(FPL_Combined[[#Headers],[Gameweek 28]],FPL_Fixtures_Extract[#Headers],0)))-4),Team_Key[[Full Name]:[Full Name]],0))&amp;RIGHT(INDEX(FPL_Fixtures_Extract[],MATCH($A79,FPL_Fixtures_Extract[[Player]:[Player]],0),MATCH(FPL_Combined[[#Headers],[Gameweek 28]],FPL_Fixtures_Extract[#Headers],0)),3))</f>
        <v>STK(H) 1-1</v>
      </c>
      <c r="AD79" t="str">
        <f ca="1">IF(RIGHT(FPL_Combined[[#Headers],[Gameweek 29]],2)&lt;$B$622,INDEX(FPL_Results_Extract[Gameweek 04],MATCH($A79,FPL_Results_Extract[[Player]:[Player]],0)),INDEX(Team_Key[[Abbreviation]:[Abbreviation]],MATCH(LEFT(INDEX(FPL_Fixtures_Extract[],MATCH($A79,FPL_Fixtures_Extract[[Player]:[Player]],0),MATCH(FPL_Combined[[#Headers],[Gameweek 29]],FPL_Fixtures_Extract[#Headers],0)),LEN(INDEX(FPL_Fixtures_Extract[],MATCH($A79,FPL_Fixtures_Extract[[Player]:[Player]],0),MATCH(FPL_Combined[[#Headers],[Gameweek 29]],FPL_Fixtures_Extract[#Headers],0)))-4),Team_Key[[Full Name]:[Full Name]],0))&amp;RIGHT(INDEX(FPL_Fixtures_Extract[],MATCH($A79,FPL_Fixtures_Extract[[Player]:[Player]],0),MATCH(FPL_Combined[[#Headers],[Gameweek 29]],FPL_Fixtures_Extract[#Headers],0)),3))</f>
        <v>SWA(A)</v>
      </c>
      <c r="AE79" t="str">
        <f ca="1">IF(RIGHT(FPL_Combined[[#Headers],[Gameweek 30]],2)&lt;$B$622,INDEX(FPL_Results_Extract[Gameweek 05],MATCH($A79,FPL_Results_Extract[[Player]:[Player]],0)),INDEX(Team_Key[[Abbreviation]:[Abbreviation]],MATCH(LEFT(INDEX(FPL_Fixtures_Extract[],MATCH($A79,FPL_Fixtures_Extract[[Player]:[Player]],0),MATCH(FPL_Combined[[#Headers],[Gameweek 30]],FPL_Fixtures_Extract[#Headers],0)),LEN(INDEX(FPL_Fixtures_Extract[],MATCH($A79,FPL_Fixtures_Extract[[Player]:[Player]],0),MATCH(FPL_Combined[[#Headers],[Gameweek 30]],FPL_Fixtures_Extract[#Headers],0)))-4),Team_Key[[Full Name]:[Full Name]],0))&amp;RIGHT(INDEX(FPL_Fixtures_Extract[],MATCH($A79,FPL_Fixtures_Extract[[Player]:[Player]],0),MATCH(FPL_Combined[[#Headers],[Gameweek 30]],FPL_Fixtures_Extract[#Headers],0)),3))</f>
        <v>MCI(H)</v>
      </c>
      <c r="AF79" t="str">
        <f ca="1">IF(RIGHT(FPL_Combined[[#Headers],[Gameweek 31]],2)&lt;$B$622,INDEX(FPL_Results_Extract[Gameweek 06],MATCH($A79,FPL_Results_Extract[[Player]:[Player]],0)),INDEX(Team_Key[[Abbreviation]:[Abbreviation]],MATCH(LEFT(INDEX(FPL_Fixtures_Extract[],MATCH($A79,FPL_Fixtures_Extract[[Player]:[Player]],0),MATCH(FPL_Combined[[#Headers],[Gameweek 31]],FPL_Fixtures_Extract[#Headers],0)),LEN(INDEX(FPL_Fixtures_Extract[],MATCH($A79,FPL_Fixtures_Extract[[Player]:[Player]],0),MATCH(FPL_Combined[[#Headers],[Gameweek 31]],FPL_Fixtures_Extract[#Headers],0)))-4),Team_Key[[Full Name]:[Full Name]],0))&amp;RIGHT(INDEX(FPL_Fixtures_Extract[],MATCH($A79,FPL_Fixtures_Extract[[Player]:[Player]],0),MATCH(FPL_Combined[[#Headers],[Gameweek 31]],FPL_Fixtures_Extract[#Headers],0)),3))</f>
        <v>WBA(A)</v>
      </c>
      <c r="AG79" t="str">
        <f ca="1">IF(RIGHT(FPL_Combined[[#Headers],[Gameweek 32]],2)&lt;$B$622,INDEX(FPL_Results_Extract[Gameweek 07],MATCH($A79,FPL_Results_Extract[[Player]:[Player]],0)),INDEX(Team_Key[[Abbreviation]:[Abbreviation]],MATCH(LEFT(INDEX(FPL_Fixtures_Extract[],MATCH($A79,FPL_Fixtures_Extract[[Player]:[Player]],0),MATCH(FPL_Combined[[#Headers],[Gameweek 32]],FPL_Fixtures_Extract[#Headers],0)),LEN(INDEX(FPL_Fixtures_Extract[],MATCH($A79,FPL_Fixtures_Extract[[Player]:[Player]],0),MATCH(FPL_Combined[[#Headers],[Gameweek 32]],FPL_Fixtures_Extract[#Headers],0)))-4),Team_Key[[Full Name]:[Full Name]],0))&amp;RIGHT(INDEX(FPL_Fixtures_Extract[],MATCH($A79,FPL_Fixtures_Extract[[Player]:[Player]],0),MATCH(FPL_Combined[[#Headers],[Gameweek 32]],FPL_Fixtures_Extract[#Headers],0)),3))</f>
        <v>NEW(H)</v>
      </c>
      <c r="AH79" t="str">
        <f ca="1">IF(RIGHT(FPL_Combined[[#Headers],[Gameweek 33]],2)&lt;$B$622,INDEX(FPL_Results_Extract[Gameweek 08],MATCH($A79,FPL_Results_Extract[[Player]:[Player]],0)),INDEX(Team_Key[[Abbreviation]:[Abbreviation]],MATCH(LEFT(INDEX(FPL_Fixtures_Extract[],MATCH($A79,FPL_Fixtures_Extract[[Player]:[Player]],0),MATCH(FPL_Combined[[#Headers],[Gameweek 33]],FPL_Fixtures_Extract[#Headers],0)),LEN(INDEX(FPL_Fixtures_Extract[],MATCH($A79,FPL_Fixtures_Extract[[Player]:[Player]],0),MATCH(FPL_Combined[[#Headers],[Gameweek 33]],FPL_Fixtures_Extract[#Headers],0)))-4),Team_Key[[Full Name]:[Full Name]],0))&amp;RIGHT(INDEX(FPL_Fixtures_Extract[],MATCH($A79,FPL_Fixtures_Extract[[Player]:[Player]],0),MATCH(FPL_Combined[[#Headers],[Gameweek 33]],FPL_Fixtures_Extract[#Headers],0)),3))</f>
        <v>CRY(A)</v>
      </c>
      <c r="AI79" t="str">
        <f ca="1">IF(RIGHT(FPL_Combined[[#Headers],[Gameweek 34]],2)&lt;$B$622,INDEX(FPL_Results_Extract[Gameweek 09],MATCH($A79,FPL_Results_Extract[[Player]:[Player]],0)),INDEX(Team_Key[[Abbreviation]:[Abbreviation]],MATCH(LEFT(INDEX(FPL_Fixtures_Extract[],MATCH($A79,FPL_Fixtures_Extract[[Player]:[Player]],0),MATCH(FPL_Combined[[#Headers],[Gameweek 34]],FPL_Fixtures_Extract[#Headers],0)),LEN(INDEX(FPL_Fixtures_Extract[],MATCH($A79,FPL_Fixtures_Extract[[Player]:[Player]],0),MATCH(FPL_Combined[[#Headers],[Gameweek 34]],FPL_Fixtures_Extract[#Headers],0)))-4),Team_Key[[Full Name]:[Full Name]],0))&amp;RIGHT(INDEX(FPL_Fixtures_Extract[],MATCH($A79,FPL_Fixtures_Extract[[Player]:[Player]],0),MATCH(FPL_Combined[[#Headers],[Gameweek 34]],FPL_Fixtures_Extract[#Headers],0)),3))</f>
        <v>SUN(H)</v>
      </c>
      <c r="AJ79" t="str">
        <f ca="1">IF(RIGHT(FPL_Combined[[#Headers],[Gameweek 35]],2)&lt;$B$622,INDEX(FPL_Results_Extract[Gameweek 10],MATCH($A79,FPL_Results_Extract[[Player]:[Player]],0)),INDEX(Team_Key[[Abbreviation]:[Abbreviation]],MATCH(LEFT(INDEX(FPL_Fixtures_Extract[],MATCH($A79,FPL_Fixtures_Extract[[Player]:[Player]],0),MATCH(FPL_Combined[[#Headers],[Gameweek 35]],FPL_Fixtures_Extract[#Headers],0)),LEN(INDEX(FPL_Fixtures_Extract[],MATCH($A79,FPL_Fixtures_Extract[[Player]:[Player]],0),MATCH(FPL_Combined[[#Headers],[Gameweek 35]],FPL_Fixtures_Extract[#Headers],0)))-4),Team_Key[[Full Name]:[Full Name]],0))&amp;RIGHT(INDEX(FPL_Fixtures_Extract[],MATCH($A79,FPL_Fixtures_Extract[[Player]:[Player]],0),MATCH(FPL_Combined[[#Headers],[Gameweek 35]],FPL_Fixtures_Extract[#Headers],0)),3))</f>
        <v>WAT(H)</v>
      </c>
      <c r="AK79" t="str">
        <f ca="1">IF(RIGHT(FPL_Combined[[#Headers],[Gameweek 36]],2)&lt;$B$622,INDEX(FPL_Results_Extract[Gameweek 11],MATCH($A79,FPL_Results_Extract[[Player]:[Player]],0)),INDEX(Team_Key[[Abbreviation]:[Abbreviation]],MATCH(LEFT(INDEX(FPL_Fixtures_Extract[],MATCH($A79,FPL_Fixtures_Extract[[Player]:[Player]],0),MATCH(FPL_Combined[[#Headers],[Gameweek 36]],FPL_Fixtures_Extract[#Headers],0)),LEN(INDEX(FPL_Fixtures_Extract[],MATCH($A79,FPL_Fixtures_Extract[[Player]:[Player]],0),MATCH(FPL_Combined[[#Headers],[Gameweek 36]],FPL_Fixtures_Extract[#Headers],0)))-4),Team_Key[[Full Name]:[Full Name]],0))&amp;RIGHT(INDEX(FPL_Fixtures_Extract[],MATCH($A79,FPL_Fixtures_Extract[[Player]:[Player]],0),MATCH(FPL_Combined[[#Headers],[Gameweek 36]],FPL_Fixtures_Extract[#Headers],0)),3))</f>
        <v>ARS(A)</v>
      </c>
      <c r="AL79" t="str">
        <f ca="1">IF(RIGHT(FPL_Combined[[#Headers],[Gameweek 37]],2)&lt;$B$622,INDEX(FPL_Results_Extract[Gameweek 12],MATCH($A79,FPL_Results_Extract[[Player]:[Player]],0)),INDEX(Team_Key[[Abbreviation]:[Abbreviation]],MATCH(LEFT(INDEX(FPL_Fixtures_Extract[],MATCH($A79,FPL_Fixtures_Extract[[Player]:[Player]],0),MATCH(FPL_Combined[[#Headers],[Gameweek 37]],FPL_Fixtures_Extract[#Headers],0)),LEN(INDEX(FPL_Fixtures_Extract[],MATCH($A79,FPL_Fixtures_Extract[[Player]:[Player]],0),MATCH(FPL_Combined[[#Headers],[Gameweek 37]],FPL_Fixtures_Extract[#Headers],0)))-4),Team_Key[[Full Name]:[Full Name]],0))&amp;RIGHT(INDEX(FPL_Fixtures_Extract[],MATCH($A79,FPL_Fixtures_Extract[[Player]:[Player]],0),MATCH(FPL_Combined[[#Headers],[Gameweek 37]],FPL_Fixtures_Extract[#Headers],0)),3))</f>
        <v>MUN(H)</v>
      </c>
      <c r="AM79" t="str">
        <f ca="1">IF(RIGHT(FPL_Combined[[#Headers],[Gameweek 38]],2)&lt;$B$622,INDEX(FPL_Results_Extract[Gameweek 13],MATCH($A79,FPL_Results_Extract[[Player]:[Player]],0)),INDEX(Team_Key[[Abbreviation]:[Abbreviation]],MATCH(LEFT(INDEX(FPL_Fixtures_Extract[],MATCH($A79,FPL_Fixtures_Extract[[Player]:[Player]],0),MATCH(FPL_Combined[[#Headers],[Gameweek 38]],FPL_Fixtures_Extract[#Headers],0)),LEN(INDEX(FPL_Fixtures_Extract[],MATCH($A79,FPL_Fixtures_Extract[[Player]:[Player]],0),MATCH(FPL_Combined[[#Headers],[Gameweek 38]],FPL_Fixtures_Extract[#Headers],0)))-4),Team_Key[[Full Name]:[Full Name]],0))&amp;RIGHT(INDEX(FPL_Fixtures_Extract[],MATCH($A79,FPL_Fixtures_Extract[[Player]:[Player]],0),MATCH(FPL_Combined[[#Headers],[Gameweek 38]],FPL_Fixtures_Extract[#Headers],0)),3))</f>
        <v>EVE(A)</v>
      </c>
    </row>
    <row r="80" spans="1:39" x14ac:dyDescent="0.45">
      <c r="A80" t="s">
        <v>604</v>
      </c>
      <c r="B80" t="str">
        <f ca="1">IF(RIGHT(FPL_Combined[[#Headers],[Gameweek 01]],2)&lt;$B$622,INDEX(FPL_Results_Extract[Gameweek 01],MATCH($A80,FPL_Results_Extract[[Player]:[Player]],0)),INDEX(Team_Key[[Abbreviation]:[Abbreviation]],MATCH(LEFT(INDEX(FPL_Fixtures_Extract[],MATCH($A80,FPL_Fixtures_Extract[[Player]:[Player]],0),MATCH(FPL_Combined[[#Headers],[Gameweek 01]],FPL_Fixtures_Extract[#Headers],0)),LEN(INDEX(FPL_Fixtures_Extract[],MATCH($A80,FPL_Fixtures_Extract[[Player]:[Player]],0),MATCH(FPL_Combined[[#Headers],[Gameweek 01]],FPL_Fixtures_Extract[#Headers],0)))-4),Team_Key[[Full Name]:[Full Name]],0))&amp;RIGHT(INDEX(FPL_Fixtures_Extract[],MATCH($A80,FPL_Fixtures_Extract[[Player]:[Player]],0),MATCH(FPL_Combined[[#Headers],[Gameweek 01]],FPL_Fixtures_Extract[#Headers],0)),3))</f>
        <v>N/A</v>
      </c>
      <c r="C80" t="str">
        <f ca="1">IF(RIGHT(FPL_Combined[[#Headers],[Gameweek 02]],2)&lt;$B$622,INDEX(FPL_Results_Extract[Gameweek 02],MATCH($A80,FPL_Results_Extract[[Player]:[Player]],0)),INDEX(Team_Key[[Abbreviation]:[Abbreviation]],MATCH(LEFT(INDEX(FPL_Fixtures_Extract[],MATCH($A80,FPL_Fixtures_Extract[[Player]:[Player]],0),MATCH(FPL_Combined[[#Headers],[Gameweek 02]],FPL_Fixtures_Extract[#Headers],0)),LEN(INDEX(FPL_Fixtures_Extract[],MATCH($A80,FPL_Fixtures_Extract[[Player]:[Player]],0),MATCH(FPL_Combined[[#Headers],[Gameweek 02]],FPL_Fixtures_Extract[#Headers],0)))-4),Team_Key[[Full Name]:[Full Name]],0))&amp;RIGHT(INDEX(FPL_Fixtures_Extract[],MATCH($A80,FPL_Fixtures_Extract[[Player]:[Player]],0),MATCH(FPL_Combined[[#Headers],[Gameweek 02]],FPL_Fixtures_Extract[#Headers],0)),3))</f>
        <v>N/A</v>
      </c>
      <c r="D80" t="str">
        <f ca="1">IF(RIGHT(FPL_Combined[[#Headers],[Gameweek 03]],2)&lt;$B$622,INDEX(FPL_Results_Extract[Gameweek 03],MATCH($A80,FPL_Results_Extract[[Player]:[Player]],0)),INDEX(Team_Key[[Abbreviation]:[Abbreviation]],MATCH(LEFT(INDEX(FPL_Fixtures_Extract[],MATCH($A80,FPL_Fixtures_Extract[[Player]:[Player]],0),MATCH(FPL_Combined[[#Headers],[Gameweek 03]],FPL_Fixtures_Extract[#Headers],0)),LEN(INDEX(FPL_Fixtures_Extract[],MATCH($A80,FPL_Fixtures_Extract[[Player]:[Player]],0),MATCH(FPL_Combined[[#Headers],[Gameweek 03]],FPL_Fixtures_Extract[#Headers],0)))-4),Team_Key[[Full Name]:[Full Name]],0))&amp;RIGHT(INDEX(FPL_Fixtures_Extract[],MATCH($A80,FPL_Fixtures_Extract[[Player]:[Player]],0),MATCH(FPL_Combined[[#Headers],[Gameweek 03]],FPL_Fixtures_Extract[#Headers],0)),3))</f>
        <v>N/A</v>
      </c>
      <c r="E80" t="str">
        <f ca="1">IF(RIGHT(FPL_Combined[[#Headers],[Gameweek 04]],2)&lt;$B$622,INDEX(FPL_Results_Extract[Gameweek 04],MATCH($A80,FPL_Results_Extract[[Player]:[Player]],0)),INDEX(Team_Key[[Abbreviation]:[Abbreviation]],MATCH(LEFT(INDEX(FPL_Fixtures_Extract[],MATCH($A80,FPL_Fixtures_Extract[[Player]:[Player]],0),MATCH(FPL_Combined[[#Headers],[Gameweek 04]],FPL_Fixtures_Extract[#Headers],0)),LEN(INDEX(FPL_Fixtures_Extract[],MATCH($A80,FPL_Fixtures_Extract[[Player]:[Player]],0),MATCH(FPL_Combined[[#Headers],[Gameweek 04]],FPL_Fixtures_Extract[#Headers],0)))-4),Team_Key[[Full Name]:[Full Name]],0))&amp;RIGHT(INDEX(FPL_Fixtures_Extract[],MATCH($A80,FPL_Fixtures_Extract[[Player]:[Player]],0),MATCH(FPL_Combined[[#Headers],[Gameweek 04]],FPL_Fixtures_Extract[#Headers],0)),3))</f>
        <v>N/A</v>
      </c>
      <c r="F80" t="str">
        <f ca="1">IF(RIGHT(FPL_Combined[[#Headers],[Gameweek 05]],2)&lt;$B$622,INDEX(FPL_Results_Extract[Gameweek 05],MATCH($A80,FPL_Results_Extract[[Player]:[Player]],0)),INDEX(Team_Key[[Abbreviation]:[Abbreviation]],MATCH(LEFT(INDEX(FPL_Fixtures_Extract[],MATCH($A80,FPL_Fixtures_Extract[[Player]:[Player]],0),MATCH(FPL_Combined[[#Headers],[Gameweek 05]],FPL_Fixtures_Extract[#Headers],0)),LEN(INDEX(FPL_Fixtures_Extract[],MATCH($A80,FPL_Fixtures_Extract[[Player]:[Player]],0),MATCH(FPL_Combined[[#Headers],[Gameweek 05]],FPL_Fixtures_Extract[#Headers],0)))-4),Team_Key[[Full Name]:[Full Name]],0))&amp;RIGHT(INDEX(FPL_Fixtures_Extract[],MATCH($A80,FPL_Fixtures_Extract[[Player]:[Player]],0),MATCH(FPL_Combined[[#Headers],[Gameweek 05]],FPL_Fixtures_Extract[#Headers],0)),3))</f>
        <v>N/A</v>
      </c>
      <c r="G80" t="str">
        <f ca="1">IF(RIGHT(FPL_Combined[[#Headers],[Gameweek 06]],2)&lt;$B$622,INDEX(FPL_Results_Extract[Gameweek 06],MATCH($A80,FPL_Results_Extract[[Player]:[Player]],0)),INDEX(Team_Key[[Abbreviation]:[Abbreviation]],MATCH(LEFT(INDEX(FPL_Fixtures_Extract[],MATCH($A80,FPL_Fixtures_Extract[[Player]:[Player]],0),MATCH(FPL_Combined[[#Headers],[Gameweek 06]],FPL_Fixtures_Extract[#Headers],0)),LEN(INDEX(FPL_Fixtures_Extract[],MATCH($A80,FPL_Fixtures_Extract[[Player]:[Player]],0),MATCH(FPL_Combined[[#Headers],[Gameweek 06]],FPL_Fixtures_Extract[#Headers],0)))-4),Team_Key[[Full Name]:[Full Name]],0))&amp;RIGHT(INDEX(FPL_Fixtures_Extract[],MATCH($A80,FPL_Fixtures_Extract[[Player]:[Player]],0),MATCH(FPL_Combined[[#Headers],[Gameweek 06]],FPL_Fixtures_Extract[#Headers],0)),3))</f>
        <v>N/A</v>
      </c>
      <c r="H80" t="str">
        <f ca="1">IF(RIGHT(FPL_Combined[[#Headers],[Gameweek 07]],2)&lt;$B$622,INDEX(FPL_Results_Extract[Gameweek 07],MATCH($A80,FPL_Results_Extract[[Player]:[Player]],0)),INDEX(Team_Key[[Abbreviation]:[Abbreviation]],MATCH(LEFT(INDEX(FPL_Fixtures_Extract[],MATCH($A80,FPL_Fixtures_Extract[[Player]:[Player]],0),MATCH(FPL_Combined[[#Headers],[Gameweek 07]],FPL_Fixtures_Extract[#Headers],0)),LEN(INDEX(FPL_Fixtures_Extract[],MATCH($A80,FPL_Fixtures_Extract[[Player]:[Player]],0),MATCH(FPL_Combined[[#Headers],[Gameweek 07]],FPL_Fixtures_Extract[#Headers],0)))-4),Team_Key[[Full Name]:[Full Name]],0))&amp;RIGHT(INDEX(FPL_Fixtures_Extract[],MATCH($A80,FPL_Fixtures_Extract[[Player]:[Player]],0),MATCH(FPL_Combined[[#Headers],[Gameweek 07]],FPL_Fixtures_Extract[#Headers],0)),3))</f>
        <v>N/A</v>
      </c>
      <c r="I80" t="str">
        <f ca="1">IF(RIGHT(FPL_Combined[[#Headers],[Gameweek 08]],2)&lt;$B$622,INDEX(FPL_Results_Extract[Gameweek 08],MATCH($A80,FPL_Results_Extract[[Player]:[Player]],0)),INDEX(Team_Key[[Abbreviation]:[Abbreviation]],MATCH(LEFT(INDEX(FPL_Fixtures_Extract[],MATCH($A80,FPL_Fixtures_Extract[[Player]:[Player]],0),MATCH(FPL_Combined[[#Headers],[Gameweek 08]],FPL_Fixtures_Extract[#Headers],0)),LEN(INDEX(FPL_Fixtures_Extract[],MATCH($A80,FPL_Fixtures_Extract[[Player]:[Player]],0),MATCH(FPL_Combined[[#Headers],[Gameweek 08]],FPL_Fixtures_Extract[#Headers],0)))-4),Team_Key[[Full Name]:[Full Name]],0))&amp;RIGHT(INDEX(FPL_Fixtures_Extract[],MATCH($A80,FPL_Fixtures_Extract[[Player]:[Player]],0),MATCH(FPL_Combined[[#Headers],[Gameweek 08]],FPL_Fixtures_Extract[#Headers],0)),3))</f>
        <v>N/A</v>
      </c>
      <c r="J80" t="str">
        <f ca="1">IF(RIGHT(FPL_Combined[[#Headers],[Gameweek 09]],2)&lt;$B$622,INDEX(FPL_Results_Extract[Gameweek 09],MATCH($A80,FPL_Results_Extract[[Player]:[Player]],0)),INDEX(Team_Key[[Abbreviation]:[Abbreviation]],MATCH(LEFT(INDEX(FPL_Fixtures_Extract[],MATCH($A80,FPL_Fixtures_Extract[[Player]:[Player]],0),MATCH(FPL_Combined[[#Headers],[Gameweek 09]],FPL_Fixtures_Extract[#Headers],0)),LEN(INDEX(FPL_Fixtures_Extract[],MATCH($A80,FPL_Fixtures_Extract[[Player]:[Player]],0),MATCH(FPL_Combined[[#Headers],[Gameweek 09]],FPL_Fixtures_Extract[#Headers],0)))-4),Team_Key[[Full Name]:[Full Name]],0))&amp;RIGHT(INDEX(FPL_Fixtures_Extract[],MATCH($A80,FPL_Fixtures_Extract[[Player]:[Player]],0),MATCH(FPL_Combined[[#Headers],[Gameweek 09]],FPL_Fixtures_Extract[#Headers],0)),3))</f>
        <v>N/A</v>
      </c>
      <c r="K80" t="str">
        <f ca="1">IF(RIGHT(FPL_Combined[[#Headers],[Gameweek 10]],2)&lt;$B$622,INDEX(FPL_Results_Extract[Gameweek 10],MATCH($A80,FPL_Results_Extract[[Player]:[Player]],0)),INDEX(Team_Key[[Abbreviation]:[Abbreviation]],MATCH(LEFT(INDEX(FPL_Fixtures_Extract[],MATCH($A80,FPL_Fixtures_Extract[[Player]:[Player]],0),MATCH(FPL_Combined[[#Headers],[Gameweek 10]],FPL_Fixtures_Extract[#Headers],0)),LEN(INDEX(FPL_Fixtures_Extract[],MATCH($A80,FPL_Fixtures_Extract[[Player]:[Player]],0),MATCH(FPL_Combined[[#Headers],[Gameweek 10]],FPL_Fixtures_Extract[#Headers],0)))-4),Team_Key[[Full Name]:[Full Name]],0))&amp;RIGHT(INDEX(FPL_Fixtures_Extract[],MATCH($A80,FPL_Fixtures_Extract[[Player]:[Player]],0),MATCH(FPL_Combined[[#Headers],[Gameweek 10]],FPL_Fixtures_Extract[#Headers],0)),3))</f>
        <v>N/A</v>
      </c>
      <c r="L80" t="str">
        <f ca="1">IF(RIGHT(FPL_Combined[[#Headers],[Gameweek 11]],2)&lt;$B$622,INDEX(FPL_Results_Extract[Gameweek 11],MATCH($A80,FPL_Results_Extract[[Player]:[Player]],0)),INDEX(Team_Key[[Abbreviation]:[Abbreviation]],MATCH(LEFT(INDEX(FPL_Fixtures_Extract[],MATCH($A80,FPL_Fixtures_Extract[[Player]:[Player]],0),MATCH(FPL_Combined[[#Headers],[Gameweek 11]],FPL_Fixtures_Extract[#Headers],0)),LEN(INDEX(FPL_Fixtures_Extract[],MATCH($A80,FPL_Fixtures_Extract[[Player]:[Player]],0),MATCH(FPL_Combined[[#Headers],[Gameweek 11]],FPL_Fixtures_Extract[#Headers],0)))-4),Team_Key[[Full Name]:[Full Name]],0))&amp;RIGHT(INDEX(FPL_Fixtures_Extract[],MATCH($A80,FPL_Fixtures_Extract[[Player]:[Player]],0),MATCH(FPL_Combined[[#Headers],[Gameweek 11]],FPL_Fixtures_Extract[#Headers],0)),3))</f>
        <v>N/A</v>
      </c>
      <c r="M80" t="str">
        <f ca="1">IF(RIGHT(FPL_Combined[[#Headers],[Gameweek 12]],2)&lt;$B$622,INDEX(FPL_Results_Extract[Gameweek 12],MATCH($A80,FPL_Results_Extract[[Player]:[Player]],0)),INDEX(Team_Key[[Abbreviation]:[Abbreviation]],MATCH(LEFT(INDEX(FPL_Fixtures_Extract[],MATCH($A80,FPL_Fixtures_Extract[[Player]:[Player]],0),MATCH(FPL_Combined[[#Headers],[Gameweek 12]],FPL_Fixtures_Extract[#Headers],0)),LEN(INDEX(FPL_Fixtures_Extract[],MATCH($A80,FPL_Fixtures_Extract[[Player]:[Player]],0),MATCH(FPL_Combined[[#Headers],[Gameweek 12]],FPL_Fixtures_Extract[#Headers],0)))-4),Team_Key[[Full Name]:[Full Name]],0))&amp;RIGHT(INDEX(FPL_Fixtures_Extract[],MATCH($A80,FPL_Fixtures_Extract[[Player]:[Player]],0),MATCH(FPL_Combined[[#Headers],[Gameweek 12]],FPL_Fixtures_Extract[#Headers],0)),3))</f>
        <v>CRY(H) 1-2</v>
      </c>
      <c r="N80" t="str">
        <f ca="1">IF(RIGHT(FPL_Combined[[#Headers],[Gameweek 13]],2)&lt;$B$622,INDEX(FPL_Results_Extract[Gameweek 13],MATCH($A80,FPL_Results_Extract[[Player]:[Player]],0)),INDEX(Team_Key[[Abbreviation]:[Abbreviation]],MATCH(LEFT(INDEX(FPL_Fixtures_Extract[],MATCH($A80,FPL_Fixtures_Extract[[Player]:[Player]],0),MATCH(FPL_Combined[[#Headers],[Gameweek 13]],FPL_Fixtures_Extract[#Headers],0)),LEN(INDEX(FPL_Fixtures_Extract[],MATCH($A80,FPL_Fixtures_Extract[[Player]:[Player]],0),MATCH(FPL_Combined[[#Headers],[Gameweek 13]],FPL_Fixtures_Extract[#Headers],0)))-4),Team_Key[[Full Name]:[Full Name]],0))&amp;RIGHT(INDEX(FPL_Fixtures_Extract[],MATCH($A80,FPL_Fixtures_Extract[[Player]:[Player]],0),MATCH(FPL_Combined[[#Headers],[Gameweek 13]],FPL_Fixtures_Extract[#Headers],0)),3))</f>
        <v>MCI(A) 4-1</v>
      </c>
      <c r="O80" t="str">
        <f ca="1">IF(RIGHT(FPL_Combined[[#Headers],[Gameweek 14]],2)&lt;$B$622,INDEX(FPL_Results_Extract[Gameweek 14],MATCH($A80,FPL_Results_Extract[[Player]:[Player]],0)),INDEX(Team_Key[[Abbreviation]:[Abbreviation]],MATCH(LEFT(INDEX(FPL_Fixtures_Extract[],MATCH($A80,FPL_Fixtures_Extract[[Player]:[Player]],0),MATCH(FPL_Combined[[#Headers],[Gameweek 14]],FPL_Fixtures_Extract[#Headers],0)),LEN(INDEX(FPL_Fixtures_Extract[],MATCH($A80,FPL_Fixtures_Extract[[Player]:[Player]],0),MATCH(FPL_Combined[[#Headers],[Gameweek 14]],FPL_Fixtures_Extract[#Headers],0)))-4),Team_Key[[Full Name]:[Full Name]],0))&amp;RIGHT(INDEX(FPL_Fixtures_Extract[],MATCH($A80,FPL_Fixtures_Extract[[Player]:[Player]],0),MATCH(FPL_Combined[[#Headers],[Gameweek 14]],FPL_Fixtures_Extract[#Headers],0)),3))</f>
        <v>SWA(H) 1-0</v>
      </c>
      <c r="P80" t="str">
        <f ca="1">IF(RIGHT(FPL_Combined[[#Headers],[Gameweek 15]],2)&lt;$B$622,INDEX(FPL_Results_Extract[Gameweek 15],MATCH($A80,FPL_Results_Extract[[Player]:[Player]],0)),INDEX(Team_Key[[Abbreviation]:[Abbreviation]],MATCH(LEFT(INDEX(FPL_Fixtures_Extract[],MATCH($A80,FPL_Fixtures_Extract[[Player]:[Player]],0),MATCH(FPL_Combined[[#Headers],[Gameweek 15]],FPL_Fixtures_Extract[#Headers],0)),LEN(INDEX(FPL_Fixtures_Extract[],MATCH($A80,FPL_Fixtures_Extract[[Player]:[Player]],0),MATCH(FPL_Combined[[#Headers],[Gameweek 15]],FPL_Fixtures_Extract[#Headers],0)))-4),Team_Key[[Full Name]:[Full Name]],0))&amp;RIGHT(INDEX(FPL_Fixtures_Extract[],MATCH($A80,FPL_Fixtures_Extract[[Player]:[Player]],0),MATCH(FPL_Combined[[#Headers],[Gameweek 15]],FPL_Fixtures_Extract[#Headers],0)),3))</f>
        <v>NEW(A) 0-2</v>
      </c>
      <c r="Q80" t="str">
        <f ca="1">IF(RIGHT(FPL_Combined[[#Headers],[Gameweek 16]],2)&lt;$B$622,INDEX(FPL_Results_Extract[Gameweek 16],MATCH($A80,FPL_Results_Extract[[Player]:[Player]],0)),INDEX(Team_Key[[Abbreviation]:[Abbreviation]],MATCH(LEFT(INDEX(FPL_Fixtures_Extract[],MATCH($A80,FPL_Fixtures_Extract[[Player]:[Player]],0),MATCH(FPL_Combined[[#Headers],[Gameweek 16]],FPL_Fixtures_Extract[#Headers],0)),LEN(INDEX(FPL_Fixtures_Extract[],MATCH($A80,FPL_Fixtures_Extract[[Player]:[Player]],0),MATCH(FPL_Combined[[#Headers],[Gameweek 16]],FPL_Fixtures_Extract[#Headers],0)))-4),Team_Key[[Full Name]:[Full Name]],0))&amp;RIGHT(INDEX(FPL_Fixtures_Extract[],MATCH($A80,FPL_Fixtures_Extract[[Player]:[Player]],0),MATCH(FPL_Combined[[#Headers],[Gameweek 16]],FPL_Fixtures_Extract[#Headers],0)),3))</f>
        <v>WBA(H) 2-2</v>
      </c>
      <c r="R80" t="str">
        <f ca="1">IF(RIGHT(FPL_Combined[[#Headers],[Gameweek 17]],2)&lt;$B$622,INDEX(FPL_Results_Extract[Gameweek 17],MATCH($A80,FPL_Results_Extract[[Player]:[Player]],0)),INDEX(Team_Key[[Abbreviation]:[Abbreviation]],MATCH(LEFT(INDEX(FPL_Fixtures_Extract[],MATCH($A80,FPL_Fixtures_Extract[[Player]:[Player]],0),MATCH(FPL_Combined[[#Headers],[Gameweek 17]],FPL_Fixtures_Extract[#Headers],0)),LEN(INDEX(FPL_Fixtures_Extract[],MATCH($A80,FPL_Fixtures_Extract[[Player]:[Player]],0),MATCH(FPL_Combined[[#Headers],[Gameweek 17]],FPL_Fixtures_Extract[#Headers],0)))-4),Team_Key[[Full Name]:[Full Name]],0))&amp;RIGHT(INDEX(FPL_Fixtures_Extract[],MATCH($A80,FPL_Fixtures_Extract[[Player]:[Player]],0),MATCH(FPL_Combined[[#Headers],[Gameweek 17]],FPL_Fixtures_Extract[#Headers],0)),3))</f>
        <v>WAT(A) 0-3</v>
      </c>
      <c r="S80" t="str">
        <f ca="1">IF(RIGHT(FPL_Combined[[#Headers],[Gameweek 18]],2)&lt;$B$622,INDEX(FPL_Results_Extract[Gameweek 18],MATCH($A80,FPL_Results_Extract[[Player]:[Player]],0)),INDEX(Team_Key[[Abbreviation]:[Abbreviation]],MATCH(LEFT(INDEX(FPL_Fixtures_Extract[],MATCH($A80,FPL_Fixtures_Extract[[Player]:[Player]],0),MATCH(FPL_Combined[[#Headers],[Gameweek 18]],FPL_Fixtures_Extract[#Headers],0)),LEN(INDEX(FPL_Fixtures_Extract[],MATCH($A80,FPL_Fixtures_Extract[[Player]:[Player]],0),MATCH(FPL_Combined[[#Headers],[Gameweek 18]],FPL_Fixtures_Extract[#Headers],0)))-4),Team_Key[[Full Name]:[Full Name]],0))&amp;RIGHT(INDEX(FPL_Fixtures_Extract[],MATCH($A80,FPL_Fixtures_Extract[[Player]:[Player]],0),MATCH(FPL_Combined[[#Headers],[Gameweek 18]],FPL_Fixtures_Extract[#Headers],0)),3))</f>
        <v>LEI(H) 1-0</v>
      </c>
      <c r="T80" t="str">
        <f ca="1">IF(RIGHT(FPL_Combined[[#Headers],[Gameweek 19]],2)&lt;$B$622,INDEX(FPL_Results_Extract[Gameweek 19],MATCH($A80,FPL_Results_Extract[[Player]:[Player]],0)),INDEX(Team_Key[[Abbreviation]:[Abbreviation]],MATCH(LEFT(INDEX(FPL_Fixtures_Extract[],MATCH($A80,FPL_Fixtures_Extract[[Player]:[Player]],0),MATCH(FPL_Combined[[#Headers],[Gameweek 19]],FPL_Fixtures_Extract[#Headers],0)),LEN(INDEX(FPL_Fixtures_Extract[],MATCH($A80,FPL_Fixtures_Extract[[Player]:[Player]],0),MATCH(FPL_Combined[[#Headers],[Gameweek 19]],FPL_Fixtures_Extract[#Headers],0)))-4),Team_Key[[Full Name]:[Full Name]],0))&amp;RIGHT(INDEX(FPL_Fixtures_Extract[],MATCH($A80,FPL_Fixtures_Extract[[Player]:[Player]],0),MATCH(FPL_Combined[[#Headers],[Gameweek 19]],FPL_Fixtures_Extract[#Headers],0)),3))</f>
        <v>SUN(A) 1-0</v>
      </c>
      <c r="U80" t="str">
        <f ca="1">IF(RIGHT(FPL_Combined[[#Headers],[Gameweek 20]],2)&lt;$B$622,INDEX(FPL_Results_Extract[Gameweek 20],MATCH($A80,FPL_Results_Extract[[Player]:[Player]],0)),INDEX(Team_Key[[Abbreviation]:[Abbreviation]],MATCH(LEFT(INDEX(FPL_Fixtures_Extract[],MATCH($A80,FPL_Fixtures_Extract[[Player]:[Player]],0),MATCH(FPL_Combined[[#Headers],[Gameweek 20]],FPL_Fixtures_Extract[#Headers],0)),LEN(INDEX(FPL_Fixtures_Extract[],MATCH($A80,FPL_Fixtures_Extract[[Player]:[Player]],0),MATCH(FPL_Combined[[#Headers],[Gameweek 20]],FPL_Fixtures_Extract[#Headers],0)))-4),Team_Key[[Full Name]:[Full Name]],0))&amp;RIGHT(INDEX(FPL_Fixtures_Extract[],MATCH($A80,FPL_Fixtures_Extract[[Player]:[Player]],0),MATCH(FPL_Combined[[#Headers],[Gameweek 20]],FPL_Fixtures_Extract[#Headers],0)),3))</f>
        <v>WHU(A) 0-2</v>
      </c>
      <c r="V80" t="str">
        <f ca="1">IF(RIGHT(FPL_Combined[[#Headers],[Gameweek 21]],2)&lt;$B$622,INDEX(FPL_Results_Extract[Gameweek 21],MATCH($A80,FPL_Results_Extract[[Player]:[Player]],0)),INDEX(Team_Key[[Abbreviation]:[Abbreviation]],MATCH(LEFT(INDEX(FPL_Fixtures_Extract[],MATCH($A80,FPL_Fixtures_Extract[[Player]:[Player]],0),MATCH(FPL_Combined[[#Headers],[Gameweek 21]],FPL_Fixtures_Extract[#Headers],0)),LEN(INDEX(FPL_Fixtures_Extract[],MATCH($A80,FPL_Fixtures_Extract[[Player]:[Player]],0),MATCH(FPL_Combined[[#Headers],[Gameweek 21]],FPL_Fixtures_Extract[#Headers],0)))-4),Team_Key[[Full Name]:[Full Name]],0))&amp;RIGHT(INDEX(FPL_Fixtures_Extract[],MATCH($A80,FPL_Fixtures_Extract[[Player]:[Player]],0),MATCH(FPL_Combined[[#Headers],[Gameweek 21]],FPL_Fixtures_Extract[#Headers],0)),3))</f>
        <v>ARS(H) 3-3</v>
      </c>
      <c r="W80" t="str">
        <f ca="1">IF(RIGHT(FPL_Combined[[#Headers],[Gameweek 22]],2)&lt;$B$622,INDEX(FPL_Results_Extract[Gameweek 22],MATCH($A80,FPL_Results_Extract[[Player]:[Player]],0)),INDEX(Team_Key[[Abbreviation]:[Abbreviation]],MATCH(LEFT(INDEX(FPL_Fixtures_Extract[],MATCH($A80,FPL_Fixtures_Extract[[Player]:[Player]],0),MATCH(FPL_Combined[[#Headers],[Gameweek 22]],FPL_Fixtures_Extract[#Headers],0)),LEN(INDEX(FPL_Fixtures_Extract[],MATCH($A80,FPL_Fixtures_Extract[[Player]:[Player]],0),MATCH(FPL_Combined[[#Headers],[Gameweek 22]],FPL_Fixtures_Extract[#Headers],0)))-4),Team_Key[[Full Name]:[Full Name]],0))&amp;RIGHT(INDEX(FPL_Fixtures_Extract[],MATCH($A80,FPL_Fixtures_Extract[[Player]:[Player]],0),MATCH(FPL_Combined[[#Headers],[Gameweek 22]],FPL_Fixtures_Extract[#Headers],0)),3))</f>
        <v>MUN(H) 0-1</v>
      </c>
      <c r="X80" t="str">
        <f ca="1">IF(RIGHT(FPL_Combined[[#Headers],[Gameweek 23]],2)&lt;$B$622,INDEX(FPL_Results_Extract[Gameweek 23],MATCH($A80,FPL_Results_Extract[[Player]:[Player]],0)),INDEX(Team_Key[[Abbreviation]:[Abbreviation]],MATCH(LEFT(INDEX(FPL_Fixtures_Extract[],MATCH($A80,FPL_Fixtures_Extract[[Player]:[Player]],0),MATCH(FPL_Combined[[#Headers],[Gameweek 23]],FPL_Fixtures_Extract[#Headers],0)),LEN(INDEX(FPL_Fixtures_Extract[],MATCH($A80,FPL_Fixtures_Extract[[Player]:[Player]],0),MATCH(FPL_Combined[[#Headers],[Gameweek 23]],FPL_Fixtures_Extract[#Headers],0)))-4),Team_Key[[Full Name]:[Full Name]],0))&amp;RIGHT(INDEX(FPL_Fixtures_Extract[],MATCH($A80,FPL_Fixtures_Extract[[Player]:[Player]],0),MATCH(FPL_Combined[[#Headers],[Gameweek 23]],FPL_Fixtures_Extract[#Headers],0)),3))</f>
        <v>NOR(A) 5-4</v>
      </c>
      <c r="Y80" t="str">
        <f ca="1">IF(RIGHT(FPL_Combined[[#Headers],[Gameweek 24]],2)&lt;$B$622,INDEX(FPL_Results_Extract[Team],MATCH($A80,FPL_Results_Extract[[Player]:[Player]],0)),INDEX(Team_Key[[Abbreviation]:[Abbreviation]],MATCH(LEFT(INDEX(FPL_Fixtures_Extract[],MATCH($A80,FPL_Fixtures_Extract[[Player]:[Player]],0),MATCH(FPL_Combined[[#Headers],[Gameweek 24]],FPL_Fixtures_Extract[#Headers],0)),LEN(INDEX(FPL_Fixtures_Extract[],MATCH($A80,FPL_Fixtures_Extract[[Player]:[Player]],0),MATCH(FPL_Combined[[#Headers],[Gameweek 24]],FPL_Fixtures_Extract[#Headers],0)))-4),Team_Key[[Full Name]:[Full Name]],0))&amp;RIGHT(INDEX(FPL_Fixtures_Extract[],MATCH($A80,FPL_Fixtures_Extract[[Player]:[Player]],0),MATCH(FPL_Combined[[#Headers],[Gameweek 24]],FPL_Fixtures_Extract[#Headers],0)),3))</f>
        <v>LIV</v>
      </c>
      <c r="Z80" t="str">
        <f ca="1">IF(RIGHT(FPL_Combined[[#Headers],[Gameweek 25]],2)&lt;$B$622,INDEX(FPL_Results_Extract[Player],MATCH($A80,FPL_Results_Extract[[Player]:[Player]],0)),INDEX(Team_Key[[Abbreviation]:[Abbreviation]],MATCH(LEFT(INDEX(FPL_Fixtures_Extract[],MATCH($A80,FPL_Fixtures_Extract[[Player]:[Player]],0),MATCH(FPL_Combined[[#Headers],[Gameweek 25]],FPL_Fixtures_Extract[#Headers],0)),LEN(INDEX(FPL_Fixtures_Extract[],MATCH($A80,FPL_Fixtures_Extract[[Player]:[Player]],0),MATCH(FPL_Combined[[#Headers],[Gameweek 25]],FPL_Fixtures_Extract[#Headers],0)))-4),Team_Key[[Full Name]:[Full Name]],0))&amp;RIGHT(INDEX(FPL_Fixtures_Extract[],MATCH($A80,FPL_Fixtures_Extract[[Player]:[Player]],0),MATCH(FPL_Combined[[#Headers],[Gameweek 25]],FPL_Fixtures_Extract[#Headers],0)),3))</f>
        <v>Brannagan</v>
      </c>
      <c r="AA80" t="str">
        <f ca="1">IF(RIGHT(FPL_Combined[[#Headers],[Gameweek 26]],2)&lt;$B$622,INDEX(FPL_Results_Extract[Gameweek 01],MATCH($A80,FPL_Results_Extract[[Player]:[Player]],0)),INDEX(Team_Key[[Abbreviation]:[Abbreviation]],MATCH(LEFT(INDEX(FPL_Fixtures_Extract[],MATCH($A80,FPL_Fixtures_Extract[[Player]:[Player]],0),MATCH(FPL_Combined[[#Headers],[Gameweek 26]],FPL_Fixtures_Extract[#Headers],0)),LEN(INDEX(FPL_Fixtures_Extract[],MATCH($A80,FPL_Fixtures_Extract[[Player]:[Player]],0),MATCH(FPL_Combined[[#Headers],[Gameweek 26]],FPL_Fixtures_Extract[#Headers],0)))-4),Team_Key[[Full Name]:[Full Name]],0))&amp;RIGHT(INDEX(FPL_Fixtures_Extract[],MATCH($A80,FPL_Fixtures_Extract[[Player]:[Player]],0),MATCH(FPL_Combined[[#Headers],[Gameweek 26]],FPL_Fixtures_Extract[#Headers],0)),3))</f>
        <v>N/A</v>
      </c>
      <c r="AB80" t="str">
        <f ca="1">IF(RIGHT(FPL_Combined[[#Headers],[Gameweek 27]],2)&lt;$B$622,INDEX(FPL_Results_Extract[Gameweek 02],MATCH($A80,FPL_Results_Extract[[Player]:[Player]],0)),INDEX(Team_Key[[Abbreviation]:[Abbreviation]],MATCH(LEFT(INDEX(FPL_Fixtures_Extract[],MATCH($A80,FPL_Fixtures_Extract[[Player]:[Player]],0),MATCH(FPL_Combined[[#Headers],[Gameweek 27]],FPL_Fixtures_Extract[#Headers],0)),LEN(INDEX(FPL_Fixtures_Extract[],MATCH($A80,FPL_Fixtures_Extract[[Player]:[Player]],0),MATCH(FPL_Combined[[#Headers],[Gameweek 27]],FPL_Fixtures_Extract[#Headers],0)))-4),Team_Key[[Full Name]:[Full Name]],0))&amp;RIGHT(INDEX(FPL_Fixtures_Extract[],MATCH($A80,FPL_Fixtures_Extract[[Player]:[Player]],0),MATCH(FPL_Combined[[#Headers],[Gameweek 27]],FPL_Fixtures_Extract[#Headers],0)),3))</f>
        <v>N/A</v>
      </c>
      <c r="AC80" t="str">
        <f ca="1">IF(RIGHT(FPL_Combined[[#Headers],[Gameweek 28]],2)&lt;$B$622,INDEX(FPL_Results_Extract[Gameweek 03],MATCH($A80,FPL_Results_Extract[[Player]:[Player]],0)),INDEX(Team_Key[[Abbreviation]:[Abbreviation]],MATCH(LEFT(INDEX(FPL_Fixtures_Extract[],MATCH($A80,FPL_Fixtures_Extract[[Player]:[Player]],0),MATCH(FPL_Combined[[#Headers],[Gameweek 28]],FPL_Fixtures_Extract[#Headers],0)),LEN(INDEX(FPL_Fixtures_Extract[],MATCH($A80,FPL_Fixtures_Extract[[Player]:[Player]],0),MATCH(FPL_Combined[[#Headers],[Gameweek 28]],FPL_Fixtures_Extract[#Headers],0)))-4),Team_Key[[Full Name]:[Full Name]],0))&amp;RIGHT(INDEX(FPL_Fixtures_Extract[],MATCH($A80,FPL_Fixtures_Extract[[Player]:[Player]],0),MATCH(FPL_Combined[[#Headers],[Gameweek 28]],FPL_Fixtures_Extract[#Headers],0)),3))</f>
        <v>N/A</v>
      </c>
      <c r="AD80" t="str">
        <f ca="1">IF(RIGHT(FPL_Combined[[#Headers],[Gameweek 29]],2)&lt;$B$622,INDEX(FPL_Results_Extract[Gameweek 04],MATCH($A80,FPL_Results_Extract[[Player]:[Player]],0)),INDEX(Team_Key[[Abbreviation]:[Abbreviation]],MATCH(LEFT(INDEX(FPL_Fixtures_Extract[],MATCH($A80,FPL_Fixtures_Extract[[Player]:[Player]],0),MATCH(FPL_Combined[[#Headers],[Gameweek 29]],FPL_Fixtures_Extract[#Headers],0)),LEN(INDEX(FPL_Fixtures_Extract[],MATCH($A80,FPL_Fixtures_Extract[[Player]:[Player]],0),MATCH(FPL_Combined[[#Headers],[Gameweek 29]],FPL_Fixtures_Extract[#Headers],0)))-4),Team_Key[[Full Name]:[Full Name]],0))&amp;RIGHT(INDEX(FPL_Fixtures_Extract[],MATCH($A80,FPL_Fixtures_Extract[[Player]:[Player]],0),MATCH(FPL_Combined[[#Headers],[Gameweek 29]],FPL_Fixtures_Extract[#Headers],0)),3))</f>
        <v>CRY(A)</v>
      </c>
      <c r="AE80" t="e">
        <f ca="1">IF(RIGHT(FPL_Combined[[#Headers],[Gameweek 30]],2)&lt;$B$622,INDEX(FPL_Results_Extract[Gameweek 05],MATCH($A80,FPL_Results_Extract[[Player]:[Player]],0)),INDEX(Team_Key[[Abbreviation]:[Abbreviation]],MATCH(LEFT(INDEX(FPL_Fixtures_Extract[],MATCH($A80,FPL_Fixtures_Extract[[Player]:[Player]],0),MATCH(FPL_Combined[[#Headers],[Gameweek 30]],FPL_Fixtures_Extract[#Headers],0)),LEN(INDEX(FPL_Fixtures_Extract[],MATCH($A80,FPL_Fixtures_Extract[[Player]:[Player]],0),MATCH(FPL_Combined[[#Headers],[Gameweek 30]],FPL_Fixtures_Extract[#Headers],0)))-4),Team_Key[[Full Name]:[Full Name]],0))&amp;RIGHT(INDEX(FPL_Fixtures_Extract[],MATCH($A80,FPL_Fixtures_Extract[[Player]:[Player]],0),MATCH(FPL_Combined[[#Headers],[Gameweek 30]],FPL_Fixtures_Extract[#Headers],0)),3))</f>
        <v>#VALUE!</v>
      </c>
      <c r="AF80" t="str">
        <f ca="1">IF(RIGHT(FPL_Combined[[#Headers],[Gameweek 31]],2)&lt;$B$622,INDEX(FPL_Results_Extract[Gameweek 06],MATCH($A80,FPL_Results_Extract[[Player]:[Player]],0)),INDEX(Team_Key[[Abbreviation]:[Abbreviation]],MATCH(LEFT(INDEX(FPL_Fixtures_Extract[],MATCH($A80,FPL_Fixtures_Extract[[Player]:[Player]],0),MATCH(FPL_Combined[[#Headers],[Gameweek 31]],FPL_Fixtures_Extract[#Headers],0)),LEN(INDEX(FPL_Fixtures_Extract[],MATCH($A80,FPL_Fixtures_Extract[[Player]:[Player]],0),MATCH(FPL_Combined[[#Headers],[Gameweek 31]],FPL_Fixtures_Extract[#Headers],0)))-4),Team_Key[[Full Name]:[Full Name]],0))&amp;RIGHT(INDEX(FPL_Fixtures_Extract[],MATCH($A80,FPL_Fixtures_Extract[[Player]:[Player]],0),MATCH(FPL_Combined[[#Headers],[Gameweek 31]],FPL_Fixtures_Extract[#Headers],0)),3))</f>
        <v>SOU(A)</v>
      </c>
      <c r="AG80" t="str">
        <f ca="1">IF(RIGHT(FPL_Combined[[#Headers],[Gameweek 32]],2)&lt;$B$622,INDEX(FPL_Results_Extract[Gameweek 07],MATCH($A80,FPL_Results_Extract[[Player]:[Player]],0)),INDEX(Team_Key[[Abbreviation]:[Abbreviation]],MATCH(LEFT(INDEX(FPL_Fixtures_Extract[],MATCH($A80,FPL_Fixtures_Extract[[Player]:[Player]],0),MATCH(FPL_Combined[[#Headers],[Gameweek 32]],FPL_Fixtures_Extract[#Headers],0)),LEN(INDEX(FPL_Fixtures_Extract[],MATCH($A80,FPL_Fixtures_Extract[[Player]:[Player]],0),MATCH(FPL_Combined[[#Headers],[Gameweek 32]],FPL_Fixtures_Extract[#Headers],0)))-4),Team_Key[[Full Name]:[Full Name]],0))&amp;RIGHT(INDEX(FPL_Fixtures_Extract[],MATCH($A80,FPL_Fixtures_Extract[[Player]:[Player]],0),MATCH(FPL_Combined[[#Headers],[Gameweek 32]],FPL_Fixtures_Extract[#Headers],0)),3))</f>
        <v>TOT(H)</v>
      </c>
      <c r="AH80" t="str">
        <f ca="1">IF(RIGHT(FPL_Combined[[#Headers],[Gameweek 33]],2)&lt;$B$622,INDEX(FPL_Results_Extract[Gameweek 08],MATCH($A80,FPL_Results_Extract[[Player]:[Player]],0)),INDEX(Team_Key[[Abbreviation]:[Abbreviation]],MATCH(LEFT(INDEX(FPL_Fixtures_Extract[],MATCH($A80,FPL_Fixtures_Extract[[Player]:[Player]],0),MATCH(FPL_Combined[[#Headers],[Gameweek 33]],FPL_Fixtures_Extract[#Headers],0)),LEN(INDEX(FPL_Fixtures_Extract[],MATCH($A80,FPL_Fixtures_Extract[[Player]:[Player]],0),MATCH(FPL_Combined[[#Headers],[Gameweek 33]],FPL_Fixtures_Extract[#Headers],0)))-4),Team_Key[[Full Name]:[Full Name]],0))&amp;RIGHT(INDEX(FPL_Fixtures_Extract[],MATCH($A80,FPL_Fixtures_Extract[[Player]:[Player]],0),MATCH(FPL_Combined[[#Headers],[Gameweek 33]],FPL_Fixtures_Extract[#Headers],0)),3))</f>
        <v>STK(H)</v>
      </c>
      <c r="AI80" t="str">
        <f ca="1">IF(RIGHT(FPL_Combined[[#Headers],[Gameweek 34]],2)&lt;$B$622,INDEX(FPL_Results_Extract[Gameweek 09],MATCH($A80,FPL_Results_Extract[[Player]:[Player]],0)),INDEX(Team_Key[[Abbreviation]:[Abbreviation]],MATCH(LEFT(INDEX(FPL_Fixtures_Extract[],MATCH($A80,FPL_Fixtures_Extract[[Player]:[Player]],0),MATCH(FPL_Combined[[#Headers],[Gameweek 34]],FPL_Fixtures_Extract[#Headers],0)),LEN(INDEX(FPL_Fixtures_Extract[],MATCH($A80,FPL_Fixtures_Extract[[Player]:[Player]],0),MATCH(FPL_Combined[[#Headers],[Gameweek 34]],FPL_Fixtures_Extract[#Headers],0)))-4),Team_Key[[Full Name]:[Full Name]],0))&amp;RIGHT(INDEX(FPL_Fixtures_Extract[],MATCH($A80,FPL_Fixtures_Extract[[Player]:[Player]],0),MATCH(FPL_Combined[[#Headers],[Gameweek 34]],FPL_Fixtures_Extract[#Headers],0)),3))</f>
        <v>BOU(A)</v>
      </c>
      <c r="AJ80" t="str">
        <f ca="1">IF(RIGHT(FPL_Combined[[#Headers],[Gameweek 35]],2)&lt;$B$622,INDEX(FPL_Results_Extract[Gameweek 10],MATCH($A80,FPL_Results_Extract[[Player]:[Player]],0)),INDEX(Team_Key[[Abbreviation]:[Abbreviation]],MATCH(LEFT(INDEX(FPL_Fixtures_Extract[],MATCH($A80,FPL_Fixtures_Extract[[Player]:[Player]],0),MATCH(FPL_Combined[[#Headers],[Gameweek 35]],FPL_Fixtures_Extract[#Headers],0)),LEN(INDEX(FPL_Fixtures_Extract[],MATCH($A80,FPL_Fixtures_Extract[[Player]:[Player]],0),MATCH(FPL_Combined[[#Headers],[Gameweek 35]],FPL_Fixtures_Extract[#Headers],0)))-4),Team_Key[[Full Name]:[Full Name]],0))&amp;RIGHT(INDEX(FPL_Fixtures_Extract[],MATCH($A80,FPL_Fixtures_Extract[[Player]:[Player]],0),MATCH(FPL_Combined[[#Headers],[Gameweek 35]],FPL_Fixtures_Extract[#Headers],0)),3))</f>
        <v>NEW(H)</v>
      </c>
      <c r="AK80" t="str">
        <f ca="1">IF(RIGHT(FPL_Combined[[#Headers],[Gameweek 36]],2)&lt;$B$622,INDEX(FPL_Results_Extract[Gameweek 11],MATCH($A80,FPL_Results_Extract[[Player]:[Player]],0)),INDEX(Team_Key[[Abbreviation]:[Abbreviation]],MATCH(LEFT(INDEX(FPL_Fixtures_Extract[],MATCH($A80,FPL_Fixtures_Extract[[Player]:[Player]],0),MATCH(FPL_Combined[[#Headers],[Gameweek 36]],FPL_Fixtures_Extract[#Headers],0)),LEN(INDEX(FPL_Fixtures_Extract[],MATCH($A80,FPL_Fixtures_Extract[[Player]:[Player]],0),MATCH(FPL_Combined[[#Headers],[Gameweek 36]],FPL_Fixtures_Extract[#Headers],0)))-4),Team_Key[[Full Name]:[Full Name]],0))&amp;RIGHT(INDEX(FPL_Fixtures_Extract[],MATCH($A80,FPL_Fixtures_Extract[[Player]:[Player]],0),MATCH(FPL_Combined[[#Headers],[Gameweek 36]],FPL_Fixtures_Extract[#Headers],0)),3))</f>
        <v>SWA(A)</v>
      </c>
      <c r="AL80" t="str">
        <f ca="1">IF(RIGHT(FPL_Combined[[#Headers],[Gameweek 37]],2)&lt;$B$622,INDEX(FPL_Results_Extract[Gameweek 12],MATCH($A80,FPL_Results_Extract[[Player]:[Player]],0)),INDEX(Team_Key[[Abbreviation]:[Abbreviation]],MATCH(LEFT(INDEX(FPL_Fixtures_Extract[],MATCH($A80,FPL_Fixtures_Extract[[Player]:[Player]],0),MATCH(FPL_Combined[[#Headers],[Gameweek 37]],FPL_Fixtures_Extract[#Headers],0)),LEN(INDEX(FPL_Fixtures_Extract[],MATCH($A80,FPL_Fixtures_Extract[[Player]:[Player]],0),MATCH(FPL_Combined[[#Headers],[Gameweek 37]],FPL_Fixtures_Extract[#Headers],0)))-4),Team_Key[[Full Name]:[Full Name]],0))&amp;RIGHT(INDEX(FPL_Fixtures_Extract[],MATCH($A80,FPL_Fixtures_Extract[[Player]:[Player]],0),MATCH(FPL_Combined[[#Headers],[Gameweek 37]],FPL_Fixtures_Extract[#Headers],0)),3))</f>
        <v>WAT(H)</v>
      </c>
      <c r="AM80" t="str">
        <f ca="1">IF(RIGHT(FPL_Combined[[#Headers],[Gameweek 38]],2)&lt;$B$622,INDEX(FPL_Results_Extract[Gameweek 13],MATCH($A80,FPL_Results_Extract[[Player]:[Player]],0)),INDEX(Team_Key[[Abbreviation]:[Abbreviation]],MATCH(LEFT(INDEX(FPL_Fixtures_Extract[],MATCH($A80,FPL_Fixtures_Extract[[Player]:[Player]],0),MATCH(FPL_Combined[[#Headers],[Gameweek 38]],FPL_Fixtures_Extract[#Headers],0)),LEN(INDEX(FPL_Fixtures_Extract[],MATCH($A80,FPL_Fixtures_Extract[[Player]:[Player]],0),MATCH(FPL_Combined[[#Headers],[Gameweek 38]],FPL_Fixtures_Extract[#Headers],0)))-4),Team_Key[[Full Name]:[Full Name]],0))&amp;RIGHT(INDEX(FPL_Fixtures_Extract[],MATCH($A80,FPL_Fixtures_Extract[[Player]:[Player]],0),MATCH(FPL_Combined[[#Headers],[Gameweek 38]],FPL_Fixtures_Extract[#Headers],0)),3))</f>
        <v>WBA(A)</v>
      </c>
    </row>
    <row r="81" spans="1:39" x14ac:dyDescent="0.45">
      <c r="A81" t="s">
        <v>148</v>
      </c>
      <c r="B81" t="str">
        <f ca="1">IF(RIGHT(FPL_Combined[[#Headers],[Gameweek 01]],2)&lt;$B$622,INDEX(FPL_Results_Extract[Gameweek 01],MATCH($A81,FPL_Results_Extract[[Player]:[Player]],0)),INDEX(Team_Key[[Abbreviation]:[Abbreviation]],MATCH(LEFT(INDEX(FPL_Fixtures_Extract[],MATCH($A81,FPL_Fixtures_Extract[[Player]:[Player]],0),MATCH(FPL_Combined[[#Headers],[Gameweek 01]],FPL_Fixtures_Extract[#Headers],0)),LEN(INDEX(FPL_Fixtures_Extract[],MATCH($A81,FPL_Fixtures_Extract[[Player]:[Player]],0),MATCH(FPL_Combined[[#Headers],[Gameweek 01]],FPL_Fixtures_Extract[#Headers],0)))-4),Team_Key[[Full Name]:[Full Name]],0))&amp;RIGHT(INDEX(FPL_Fixtures_Extract[],MATCH($A81,FPL_Fixtures_Extract[[Player]:[Player]],0),MATCH(FPL_Combined[[#Headers],[Gameweek 01]],FPL_Fixtures_Extract[#Headers],0)),3))</f>
        <v>LEI(A) 2-4</v>
      </c>
      <c r="C81" t="str">
        <f ca="1">IF(RIGHT(FPL_Combined[[#Headers],[Gameweek 02]],2)&lt;$B$622,INDEX(FPL_Results_Extract[Gameweek 02],MATCH($A81,FPL_Results_Extract[[Player]:[Player]],0)),INDEX(Team_Key[[Abbreviation]:[Abbreviation]],MATCH(LEFT(INDEX(FPL_Fixtures_Extract[],MATCH($A81,FPL_Fixtures_Extract[[Player]:[Player]],0),MATCH(FPL_Combined[[#Headers],[Gameweek 02]],FPL_Fixtures_Extract[#Headers],0)),LEN(INDEX(FPL_Fixtures_Extract[],MATCH($A81,FPL_Fixtures_Extract[[Player]:[Player]],0),MATCH(FPL_Combined[[#Headers],[Gameweek 02]],FPL_Fixtures_Extract[#Headers],0)))-4),Team_Key[[Full Name]:[Full Name]],0))&amp;RIGHT(INDEX(FPL_Fixtures_Extract[],MATCH($A81,FPL_Fixtures_Extract[[Player]:[Player]],0),MATCH(FPL_Combined[[#Headers],[Gameweek 02]],FPL_Fixtures_Extract[#Headers],0)),3))</f>
        <v>NOR(H) 1-3</v>
      </c>
      <c r="D81" t="str">
        <f ca="1">IF(RIGHT(FPL_Combined[[#Headers],[Gameweek 03]],2)&lt;$B$622,INDEX(FPL_Results_Extract[Gameweek 03],MATCH($A81,FPL_Results_Extract[[Player]:[Player]],0)),INDEX(Team_Key[[Abbreviation]:[Abbreviation]],MATCH(LEFT(INDEX(FPL_Fixtures_Extract[],MATCH($A81,FPL_Fixtures_Extract[[Player]:[Player]],0),MATCH(FPL_Combined[[#Headers],[Gameweek 03]],FPL_Fixtures_Extract[#Headers],0)),LEN(INDEX(FPL_Fixtures_Extract[],MATCH($A81,FPL_Fixtures_Extract[[Player]:[Player]],0),MATCH(FPL_Combined[[#Headers],[Gameweek 03]],FPL_Fixtures_Extract[#Headers],0)))-4),Team_Key[[Full Name]:[Full Name]],0))&amp;RIGHT(INDEX(FPL_Fixtures_Extract[],MATCH($A81,FPL_Fixtures_Extract[[Player]:[Player]],0),MATCH(FPL_Combined[[#Headers],[Gameweek 03]],FPL_Fixtures_Extract[#Headers],0)),3))</f>
        <v>SWA(H) 1-1</v>
      </c>
      <c r="E81" t="str">
        <f ca="1">IF(RIGHT(FPL_Combined[[#Headers],[Gameweek 04]],2)&lt;$B$622,INDEX(FPL_Results_Extract[Gameweek 04],MATCH($A81,FPL_Results_Extract[[Player]:[Player]],0)),INDEX(Team_Key[[Abbreviation]:[Abbreviation]],MATCH(LEFT(INDEX(FPL_Fixtures_Extract[],MATCH($A81,FPL_Fixtures_Extract[[Player]:[Player]],0),MATCH(FPL_Combined[[#Headers],[Gameweek 04]],FPL_Fixtures_Extract[#Headers],0)),LEN(INDEX(FPL_Fixtures_Extract[],MATCH($A81,FPL_Fixtures_Extract[[Player]:[Player]],0),MATCH(FPL_Combined[[#Headers],[Gameweek 04]],FPL_Fixtures_Extract[#Headers],0)))-4),Team_Key[[Full Name]:[Full Name]],0))&amp;RIGHT(INDEX(FPL_Fixtures_Extract[],MATCH($A81,FPL_Fixtures_Extract[[Player]:[Player]],0),MATCH(FPL_Combined[[#Headers],[Gameweek 04]],FPL_Fixtures_Extract[#Headers],0)),3))</f>
        <v>AVL(A) 2-2</v>
      </c>
      <c r="F81" t="str">
        <f ca="1">IF(RIGHT(FPL_Combined[[#Headers],[Gameweek 05]],2)&lt;$B$622,INDEX(FPL_Results_Extract[Gameweek 05],MATCH($A81,FPL_Results_Extract[[Player]:[Player]],0)),INDEX(Team_Key[[Abbreviation]:[Abbreviation]],MATCH(LEFT(INDEX(FPL_Fixtures_Extract[],MATCH($A81,FPL_Fixtures_Extract[[Player]:[Player]],0),MATCH(FPL_Combined[[#Headers],[Gameweek 05]],FPL_Fixtures_Extract[#Headers],0)),LEN(INDEX(FPL_Fixtures_Extract[],MATCH($A81,FPL_Fixtures_Extract[[Player]:[Player]],0),MATCH(FPL_Combined[[#Headers],[Gameweek 05]],FPL_Fixtures_Extract[#Headers],0)))-4),Team_Key[[Full Name]:[Full Name]],0))&amp;RIGHT(INDEX(FPL_Fixtures_Extract[],MATCH($A81,FPL_Fixtures_Extract[[Player]:[Player]],0),MATCH(FPL_Combined[[#Headers],[Gameweek 05]],FPL_Fixtures_Extract[#Headers],0)),3))</f>
        <v>TOT(H) 0-1</v>
      </c>
      <c r="G81" t="str">
        <f ca="1">IF(RIGHT(FPL_Combined[[#Headers],[Gameweek 06]],2)&lt;$B$622,INDEX(FPL_Results_Extract[Gameweek 06],MATCH($A81,FPL_Results_Extract[[Player]:[Player]],0)),INDEX(Team_Key[[Abbreviation]:[Abbreviation]],MATCH(LEFT(INDEX(FPL_Fixtures_Extract[],MATCH($A81,FPL_Fixtures_Extract[[Player]:[Player]],0),MATCH(FPL_Combined[[#Headers],[Gameweek 06]],FPL_Fixtures_Extract[#Headers],0)),LEN(INDEX(FPL_Fixtures_Extract[],MATCH($A81,FPL_Fixtures_Extract[[Player]:[Player]],0),MATCH(FPL_Combined[[#Headers],[Gameweek 06]],FPL_Fixtures_Extract[#Headers],0)))-4),Team_Key[[Full Name]:[Full Name]],0))&amp;RIGHT(INDEX(FPL_Fixtures_Extract[],MATCH($A81,FPL_Fixtures_Extract[[Player]:[Player]],0),MATCH(FPL_Combined[[#Headers],[Gameweek 06]],FPL_Fixtures_Extract[#Headers],0)),3))</f>
        <v>BOU(A) 0-2</v>
      </c>
      <c r="H81" t="str">
        <f ca="1">IF(RIGHT(FPL_Combined[[#Headers],[Gameweek 07]],2)&lt;$B$622,INDEX(FPL_Results_Extract[Gameweek 07],MATCH($A81,FPL_Results_Extract[[Player]:[Player]],0)),INDEX(Team_Key[[Abbreviation]:[Abbreviation]],MATCH(LEFT(INDEX(FPL_Fixtures_Extract[],MATCH($A81,FPL_Fixtures_Extract[[Player]:[Player]],0),MATCH(FPL_Combined[[#Headers],[Gameweek 07]],FPL_Fixtures_Extract[#Headers],0)),LEN(INDEX(FPL_Fixtures_Extract[],MATCH($A81,FPL_Fixtures_Extract[[Player]:[Player]],0),MATCH(FPL_Combined[[#Headers],[Gameweek 07]],FPL_Fixtures_Extract[#Headers],0)))-4),Team_Key[[Full Name]:[Full Name]],0))&amp;RIGHT(INDEX(FPL_Fixtures_Extract[],MATCH($A81,FPL_Fixtures_Extract[[Player]:[Player]],0),MATCH(FPL_Combined[[#Headers],[Gameweek 07]],FPL_Fixtures_Extract[#Headers],0)),3))</f>
        <v>MUN(A) 0-3</v>
      </c>
      <c r="I81" t="str">
        <f ca="1">IF(RIGHT(FPL_Combined[[#Headers],[Gameweek 08]],2)&lt;$B$622,INDEX(FPL_Results_Extract[Gameweek 08],MATCH($A81,FPL_Results_Extract[[Player]:[Player]],0)),INDEX(Team_Key[[Abbreviation]:[Abbreviation]],MATCH(LEFT(INDEX(FPL_Fixtures_Extract[],MATCH($A81,FPL_Fixtures_Extract[[Player]:[Player]],0),MATCH(FPL_Combined[[#Headers],[Gameweek 08]],FPL_Fixtures_Extract[#Headers],0)),LEN(INDEX(FPL_Fixtures_Extract[],MATCH($A81,FPL_Fixtures_Extract[[Player]:[Player]],0),MATCH(FPL_Combined[[#Headers],[Gameweek 08]],FPL_Fixtures_Extract[#Headers],0)))-4),Team_Key[[Full Name]:[Full Name]],0))&amp;RIGHT(INDEX(FPL_Fixtures_Extract[],MATCH($A81,FPL_Fixtures_Extract[[Player]:[Player]],0),MATCH(FPL_Combined[[#Headers],[Gameweek 08]],FPL_Fixtures_Extract[#Headers],0)),3))</f>
        <v>WHU(H) 2-2</v>
      </c>
      <c r="J81" t="str">
        <f ca="1">IF(RIGHT(FPL_Combined[[#Headers],[Gameweek 09]],2)&lt;$B$622,INDEX(FPL_Results_Extract[Gameweek 09],MATCH($A81,FPL_Results_Extract[[Player]:[Player]],0)),INDEX(Team_Key[[Abbreviation]:[Abbreviation]],MATCH(LEFT(INDEX(FPL_Fixtures_Extract[],MATCH($A81,FPL_Fixtures_Extract[[Player]:[Player]],0),MATCH(FPL_Combined[[#Headers],[Gameweek 09]],FPL_Fixtures_Extract[#Headers],0)),LEN(INDEX(FPL_Fixtures_Extract[],MATCH($A81,FPL_Fixtures_Extract[[Player]:[Player]],0),MATCH(FPL_Combined[[#Headers],[Gameweek 09]],FPL_Fixtures_Extract[#Headers],0)))-4),Team_Key[[Full Name]:[Full Name]],0))&amp;RIGHT(INDEX(FPL_Fixtures_Extract[],MATCH($A81,FPL_Fixtures_Extract[[Player]:[Player]],0),MATCH(FPL_Combined[[#Headers],[Gameweek 09]],FPL_Fixtures_Extract[#Headers],0)),3))</f>
        <v>WBA(A) 0-1</v>
      </c>
      <c r="K81" t="str">
        <f ca="1">IF(RIGHT(FPL_Combined[[#Headers],[Gameweek 10]],2)&lt;$B$622,INDEX(FPL_Results_Extract[Gameweek 10],MATCH($A81,FPL_Results_Extract[[Player]:[Player]],0)),INDEX(Team_Key[[Abbreviation]:[Abbreviation]],MATCH(LEFT(INDEX(FPL_Fixtures_Extract[],MATCH($A81,FPL_Fixtures_Extract[[Player]:[Player]],0),MATCH(FPL_Combined[[#Headers],[Gameweek 10]],FPL_Fixtures_Extract[#Headers],0)),LEN(INDEX(FPL_Fixtures_Extract[],MATCH($A81,FPL_Fixtures_Extract[[Player]:[Player]],0),MATCH(FPL_Combined[[#Headers],[Gameweek 10]],FPL_Fixtures_Extract[#Headers],0)))-4),Team_Key[[Full Name]:[Full Name]],0))&amp;RIGHT(INDEX(FPL_Fixtures_Extract[],MATCH($A81,FPL_Fixtures_Extract[[Player]:[Player]],0),MATCH(FPL_Combined[[#Headers],[Gameweek 10]],FPL_Fixtures_Extract[#Headers],0)),3))</f>
        <v>NEW(H) 3-0</v>
      </c>
      <c r="L81" t="str">
        <f ca="1">IF(RIGHT(FPL_Combined[[#Headers],[Gameweek 11]],2)&lt;$B$622,INDEX(FPL_Results_Extract[Gameweek 11],MATCH($A81,FPL_Results_Extract[[Player]:[Player]],0)),INDEX(Team_Key[[Abbreviation]:[Abbreviation]],MATCH(LEFT(INDEX(FPL_Fixtures_Extract[],MATCH($A81,FPL_Fixtures_Extract[[Player]:[Player]],0),MATCH(FPL_Combined[[#Headers],[Gameweek 11]],FPL_Fixtures_Extract[#Headers],0)),LEN(INDEX(FPL_Fixtures_Extract[],MATCH($A81,FPL_Fixtures_Extract[[Player]:[Player]],0),MATCH(FPL_Combined[[#Headers],[Gameweek 11]],FPL_Fixtures_Extract[#Headers],0)))-4),Team_Key[[Full Name]:[Full Name]],0))&amp;RIGHT(INDEX(FPL_Fixtures_Extract[],MATCH($A81,FPL_Fixtures_Extract[[Player]:[Player]],0),MATCH(FPL_Combined[[#Headers],[Gameweek 11]],FPL_Fixtures_Extract[#Headers],0)),3))</f>
        <v>EVE(A) 2-6</v>
      </c>
      <c r="M81" t="str">
        <f ca="1">IF(RIGHT(FPL_Combined[[#Headers],[Gameweek 12]],2)&lt;$B$622,INDEX(FPL_Results_Extract[Gameweek 12],MATCH($A81,FPL_Results_Extract[[Player]:[Player]],0)),INDEX(Team_Key[[Abbreviation]:[Abbreviation]],MATCH(LEFT(INDEX(FPL_Fixtures_Extract[],MATCH($A81,FPL_Fixtures_Extract[[Player]:[Player]],0),MATCH(FPL_Combined[[#Headers],[Gameweek 12]],FPL_Fixtures_Extract[#Headers],0)),LEN(INDEX(FPL_Fixtures_Extract[],MATCH($A81,FPL_Fixtures_Extract[[Player]:[Player]],0),MATCH(FPL_Combined[[#Headers],[Gameweek 12]],FPL_Fixtures_Extract[#Headers],0)))-4),Team_Key[[Full Name]:[Full Name]],0))&amp;RIGHT(INDEX(FPL_Fixtures_Extract[],MATCH($A81,FPL_Fixtures_Extract[[Player]:[Player]],0),MATCH(FPL_Combined[[#Headers],[Gameweek 12]],FPL_Fixtures_Extract[#Headers],0)),3))</f>
        <v>SOU(H) 0-1</v>
      </c>
      <c r="N81" t="str">
        <f ca="1">IF(RIGHT(FPL_Combined[[#Headers],[Gameweek 13]],2)&lt;$B$622,INDEX(FPL_Results_Extract[Gameweek 13],MATCH($A81,FPL_Results_Extract[[Player]:[Player]],0)),INDEX(Team_Key[[Abbreviation]:[Abbreviation]],MATCH(LEFT(INDEX(FPL_Fixtures_Extract[],MATCH($A81,FPL_Fixtures_Extract[[Player]:[Player]],0),MATCH(FPL_Combined[[#Headers],[Gameweek 13]],FPL_Fixtures_Extract[#Headers],0)),LEN(INDEX(FPL_Fixtures_Extract[],MATCH($A81,FPL_Fixtures_Extract[[Player]:[Player]],0),MATCH(FPL_Combined[[#Headers],[Gameweek 13]],FPL_Fixtures_Extract[#Headers],0)))-4),Team_Key[[Full Name]:[Full Name]],0))&amp;RIGHT(INDEX(FPL_Fixtures_Extract[],MATCH($A81,FPL_Fixtures_Extract[[Player]:[Player]],0),MATCH(FPL_Combined[[#Headers],[Gameweek 13]],FPL_Fixtures_Extract[#Headers],0)),3))</f>
        <v>CRY(A) 1-0</v>
      </c>
      <c r="O81" t="str">
        <f ca="1">IF(RIGHT(FPL_Combined[[#Headers],[Gameweek 14]],2)&lt;$B$622,INDEX(FPL_Results_Extract[Gameweek 14],MATCH($A81,FPL_Results_Extract[[Player]:[Player]],0)),INDEX(Team_Key[[Abbreviation]:[Abbreviation]],MATCH(LEFT(INDEX(FPL_Fixtures_Extract[],MATCH($A81,FPL_Fixtures_Extract[[Player]:[Player]],0),MATCH(FPL_Combined[[#Headers],[Gameweek 14]],FPL_Fixtures_Extract[#Headers],0)),LEN(INDEX(FPL_Fixtures_Extract[],MATCH($A81,FPL_Fixtures_Extract[[Player]:[Player]],0),MATCH(FPL_Combined[[#Headers],[Gameweek 14]],FPL_Fixtures_Extract[#Headers],0)))-4),Team_Key[[Full Name]:[Full Name]],0))&amp;RIGHT(INDEX(FPL_Fixtures_Extract[],MATCH($A81,FPL_Fixtures_Extract[[Player]:[Player]],0),MATCH(FPL_Combined[[#Headers],[Gameweek 14]],FPL_Fixtures_Extract[#Headers],0)),3))</f>
        <v>STK(H) 2-0</v>
      </c>
      <c r="P81" t="str">
        <f ca="1">IF(RIGHT(FPL_Combined[[#Headers],[Gameweek 15]],2)&lt;$B$622,INDEX(FPL_Results_Extract[Gameweek 15],MATCH($A81,FPL_Results_Extract[[Player]:[Player]],0)),INDEX(Team_Key[[Abbreviation]:[Abbreviation]],MATCH(LEFT(INDEX(FPL_Fixtures_Extract[],MATCH($A81,FPL_Fixtures_Extract[[Player]:[Player]],0),MATCH(FPL_Combined[[#Headers],[Gameweek 15]],FPL_Fixtures_Extract[#Headers],0)),LEN(INDEX(FPL_Fixtures_Extract[],MATCH($A81,FPL_Fixtures_Extract[[Player]:[Player]],0),MATCH(FPL_Combined[[#Headers],[Gameweek 15]],FPL_Fixtures_Extract[#Headers],0)))-4),Team_Key[[Full Name]:[Full Name]],0))&amp;RIGHT(INDEX(FPL_Fixtures_Extract[],MATCH($A81,FPL_Fixtures_Extract[[Player]:[Player]],0),MATCH(FPL_Combined[[#Headers],[Gameweek 15]],FPL_Fixtures_Extract[#Headers],0)),3))</f>
        <v>ARS(A) 1-3</v>
      </c>
      <c r="Q81" t="str">
        <f ca="1">IF(RIGHT(FPL_Combined[[#Headers],[Gameweek 16]],2)&lt;$B$622,INDEX(FPL_Results_Extract[Gameweek 16],MATCH($A81,FPL_Results_Extract[[Player]:[Player]],0)),INDEX(Team_Key[[Abbreviation]:[Abbreviation]],MATCH(LEFT(INDEX(FPL_Fixtures_Extract[],MATCH($A81,FPL_Fixtures_Extract[[Player]:[Player]],0),MATCH(FPL_Combined[[#Headers],[Gameweek 16]],FPL_Fixtures_Extract[#Headers],0)),LEN(INDEX(FPL_Fixtures_Extract[],MATCH($A81,FPL_Fixtures_Extract[[Player]:[Player]],0),MATCH(FPL_Combined[[#Headers],[Gameweek 16]],FPL_Fixtures_Extract[#Headers],0)))-4),Team_Key[[Full Name]:[Full Name]],0))&amp;RIGHT(INDEX(FPL_Fixtures_Extract[],MATCH($A81,FPL_Fixtures_Extract[[Player]:[Player]],0),MATCH(FPL_Combined[[#Headers],[Gameweek 16]],FPL_Fixtures_Extract[#Headers],0)),3))</f>
        <v>WAT(H) 0-1</v>
      </c>
      <c r="R81" t="str">
        <f ca="1">IF(RIGHT(FPL_Combined[[#Headers],[Gameweek 17]],2)&lt;$B$622,INDEX(FPL_Results_Extract[Gameweek 17],MATCH($A81,FPL_Results_Extract[[Player]:[Player]],0)),INDEX(Team_Key[[Abbreviation]:[Abbreviation]],MATCH(LEFT(INDEX(FPL_Fixtures_Extract[],MATCH($A81,FPL_Fixtures_Extract[[Player]:[Player]],0),MATCH(FPL_Combined[[#Headers],[Gameweek 17]],FPL_Fixtures_Extract[#Headers],0)),LEN(INDEX(FPL_Fixtures_Extract[],MATCH($A81,FPL_Fixtures_Extract[[Player]:[Player]],0),MATCH(FPL_Combined[[#Headers],[Gameweek 17]],FPL_Fixtures_Extract[#Headers],0)))-4),Team_Key[[Full Name]:[Full Name]],0))&amp;RIGHT(INDEX(FPL_Fixtures_Extract[],MATCH($A81,FPL_Fixtures_Extract[[Player]:[Player]],0),MATCH(FPL_Combined[[#Headers],[Gameweek 17]],FPL_Fixtures_Extract[#Headers],0)),3))</f>
        <v>CHE(A) 1-3</v>
      </c>
      <c r="S81" t="str">
        <f ca="1">IF(RIGHT(FPL_Combined[[#Headers],[Gameweek 18]],2)&lt;$B$622,INDEX(FPL_Results_Extract[Gameweek 18],MATCH($A81,FPL_Results_Extract[[Player]:[Player]],0)),INDEX(Team_Key[[Abbreviation]:[Abbreviation]],MATCH(LEFT(INDEX(FPL_Fixtures_Extract[],MATCH($A81,FPL_Fixtures_Extract[[Player]:[Player]],0),MATCH(FPL_Combined[[#Headers],[Gameweek 18]],FPL_Fixtures_Extract[#Headers],0)),LEN(INDEX(FPL_Fixtures_Extract[],MATCH($A81,FPL_Fixtures_Extract[[Player]:[Player]],0),MATCH(FPL_Combined[[#Headers],[Gameweek 18]],FPL_Fixtures_Extract[#Headers],0)))-4),Team_Key[[Full Name]:[Full Name]],0))&amp;RIGHT(INDEX(FPL_Fixtures_Extract[],MATCH($A81,FPL_Fixtures_Extract[[Player]:[Player]],0),MATCH(FPL_Combined[[#Headers],[Gameweek 18]],FPL_Fixtures_Extract[#Headers],0)),3))</f>
        <v>MCI(A) 1-4</v>
      </c>
      <c r="T81" t="str">
        <f ca="1">IF(RIGHT(FPL_Combined[[#Headers],[Gameweek 19]],2)&lt;$B$622,INDEX(FPL_Results_Extract[Gameweek 19],MATCH($A81,FPL_Results_Extract[[Player]:[Player]],0)),INDEX(Team_Key[[Abbreviation]:[Abbreviation]],MATCH(LEFT(INDEX(FPL_Fixtures_Extract[],MATCH($A81,FPL_Fixtures_Extract[[Player]:[Player]],0),MATCH(FPL_Combined[[#Headers],[Gameweek 19]],FPL_Fixtures_Extract[#Headers],0)),LEN(INDEX(FPL_Fixtures_Extract[],MATCH($A81,FPL_Fixtures_Extract[[Player]:[Player]],0),MATCH(FPL_Combined[[#Headers],[Gameweek 19]],FPL_Fixtures_Extract[#Headers],0)))-4),Team_Key[[Full Name]:[Full Name]],0))&amp;RIGHT(INDEX(FPL_Fixtures_Extract[],MATCH($A81,FPL_Fixtures_Extract[[Player]:[Player]],0),MATCH(FPL_Combined[[#Headers],[Gameweek 19]],FPL_Fixtures_Extract[#Headers],0)),3))</f>
        <v>LIV(H) 0-1</v>
      </c>
      <c r="U81" t="str">
        <f ca="1">IF(RIGHT(FPL_Combined[[#Headers],[Gameweek 20]],2)&lt;$B$622,INDEX(FPL_Results_Extract[Gameweek 20],MATCH($A81,FPL_Results_Extract[[Player]:[Player]],0)),INDEX(Team_Key[[Abbreviation]:[Abbreviation]],MATCH(LEFT(INDEX(FPL_Fixtures_Extract[],MATCH($A81,FPL_Fixtures_Extract[[Player]:[Player]],0),MATCH(FPL_Combined[[#Headers],[Gameweek 20]],FPL_Fixtures_Extract[#Headers],0)),LEN(INDEX(FPL_Fixtures_Extract[],MATCH($A81,FPL_Fixtures_Extract[[Player]:[Player]],0),MATCH(FPL_Combined[[#Headers],[Gameweek 20]],FPL_Fixtures_Extract[#Headers],0)))-4),Team_Key[[Full Name]:[Full Name]],0))&amp;RIGHT(INDEX(FPL_Fixtures_Extract[],MATCH($A81,FPL_Fixtures_Extract[[Player]:[Player]],0),MATCH(FPL_Combined[[#Headers],[Gameweek 20]],FPL_Fixtures_Extract[#Headers],0)),3))</f>
        <v>AVL(H) 3-1</v>
      </c>
      <c r="V81" t="str">
        <f ca="1">IF(RIGHT(FPL_Combined[[#Headers],[Gameweek 21]],2)&lt;$B$622,INDEX(FPL_Results_Extract[Gameweek 21],MATCH($A81,FPL_Results_Extract[[Player]:[Player]],0)),INDEX(Team_Key[[Abbreviation]:[Abbreviation]],MATCH(LEFT(INDEX(FPL_Fixtures_Extract[],MATCH($A81,FPL_Fixtures_Extract[[Player]:[Player]],0),MATCH(FPL_Combined[[#Headers],[Gameweek 21]],FPL_Fixtures_Extract[#Headers],0)),LEN(INDEX(FPL_Fixtures_Extract[],MATCH($A81,FPL_Fixtures_Extract[[Player]:[Player]],0),MATCH(FPL_Combined[[#Headers],[Gameweek 21]],FPL_Fixtures_Extract[#Headers],0)))-4),Team_Key[[Full Name]:[Full Name]],0))&amp;RIGHT(INDEX(FPL_Fixtures_Extract[],MATCH($A81,FPL_Fixtures_Extract[[Player]:[Player]],0),MATCH(FPL_Combined[[#Headers],[Gameweek 21]],FPL_Fixtures_Extract[#Headers],0)),3))</f>
        <v>SWA(A) 4-2</v>
      </c>
      <c r="W81" t="str">
        <f ca="1">IF(RIGHT(FPL_Combined[[#Headers],[Gameweek 22]],2)&lt;$B$622,INDEX(FPL_Results_Extract[Gameweek 22],MATCH($A81,FPL_Results_Extract[[Player]:[Player]],0)),INDEX(Team_Key[[Abbreviation]:[Abbreviation]],MATCH(LEFT(INDEX(FPL_Fixtures_Extract[],MATCH($A81,FPL_Fixtures_Extract[[Player]:[Player]],0),MATCH(FPL_Combined[[#Headers],[Gameweek 22]],FPL_Fixtures_Extract[#Headers],0)),LEN(INDEX(FPL_Fixtures_Extract[],MATCH($A81,FPL_Fixtures_Extract[[Player]:[Player]],0),MATCH(FPL_Combined[[#Headers],[Gameweek 22]],FPL_Fixtures_Extract[#Headers],0)))-4),Team_Key[[Full Name]:[Full Name]],0))&amp;RIGHT(INDEX(FPL_Fixtures_Extract[],MATCH($A81,FPL_Fixtures_Extract[[Player]:[Player]],0),MATCH(FPL_Combined[[#Headers],[Gameweek 22]],FPL_Fixtures_Extract[#Headers],0)),3))</f>
        <v>TOT(A) 1-4</v>
      </c>
      <c r="X81" t="str">
        <f ca="1">IF(RIGHT(FPL_Combined[[#Headers],[Gameweek 23]],2)&lt;$B$622,INDEX(FPL_Results_Extract[Gameweek 23],MATCH($A81,FPL_Results_Extract[[Player]:[Player]],0)),INDEX(Team_Key[[Abbreviation]:[Abbreviation]],MATCH(LEFT(INDEX(FPL_Fixtures_Extract[],MATCH($A81,FPL_Fixtures_Extract[[Player]:[Player]],0),MATCH(FPL_Combined[[#Headers],[Gameweek 23]],FPL_Fixtures_Extract[#Headers],0)),LEN(INDEX(FPL_Fixtures_Extract[],MATCH($A81,FPL_Fixtures_Extract[[Player]:[Player]],0),MATCH(FPL_Combined[[#Headers],[Gameweek 23]],FPL_Fixtures_Extract[#Headers],0)))-4),Team_Key[[Full Name]:[Full Name]],0))&amp;RIGHT(INDEX(FPL_Fixtures_Extract[],MATCH($A81,FPL_Fixtures_Extract[[Player]:[Player]],0),MATCH(FPL_Combined[[#Headers],[Gameweek 23]],FPL_Fixtures_Extract[#Headers],0)),3))</f>
        <v>BOU(H) 1-1</v>
      </c>
      <c r="Y81" t="str">
        <f ca="1">IF(RIGHT(FPL_Combined[[#Headers],[Gameweek 24]],2)&lt;$B$622,INDEX(FPL_Results_Extract[Team],MATCH($A81,FPL_Results_Extract[[Player]:[Player]],0)),INDEX(Team_Key[[Abbreviation]:[Abbreviation]],MATCH(LEFT(INDEX(FPL_Fixtures_Extract[],MATCH($A81,FPL_Fixtures_Extract[[Player]:[Player]],0),MATCH(FPL_Combined[[#Headers],[Gameweek 24]],FPL_Fixtures_Extract[#Headers],0)),LEN(INDEX(FPL_Fixtures_Extract[],MATCH($A81,FPL_Fixtures_Extract[[Player]:[Player]],0),MATCH(FPL_Combined[[#Headers],[Gameweek 24]],FPL_Fixtures_Extract[#Headers],0)))-4),Team_Key[[Full Name]:[Full Name]],0))&amp;RIGHT(INDEX(FPL_Fixtures_Extract[],MATCH($A81,FPL_Fixtures_Extract[[Player]:[Player]],0),MATCH(FPL_Combined[[#Headers],[Gameweek 24]],FPL_Fixtures_Extract[#Headers],0)),3))</f>
        <v>SUN</v>
      </c>
      <c r="Z81" t="str">
        <f ca="1">IF(RIGHT(FPL_Combined[[#Headers],[Gameweek 25]],2)&lt;$B$622,INDEX(FPL_Results_Extract[Player],MATCH($A81,FPL_Results_Extract[[Player]:[Player]],0)),INDEX(Team_Key[[Abbreviation]:[Abbreviation]],MATCH(LEFT(INDEX(FPL_Fixtures_Extract[],MATCH($A81,FPL_Fixtures_Extract[[Player]:[Player]],0),MATCH(FPL_Combined[[#Headers],[Gameweek 25]],FPL_Fixtures_Extract[#Headers],0)),LEN(INDEX(FPL_Fixtures_Extract[],MATCH($A81,FPL_Fixtures_Extract[[Player]:[Player]],0),MATCH(FPL_Combined[[#Headers],[Gameweek 25]],FPL_Fixtures_Extract[#Headers],0)))-4),Team_Key[[Full Name]:[Full Name]],0))&amp;RIGHT(INDEX(FPL_Fixtures_Extract[],MATCH($A81,FPL_Fixtures_Extract[[Player]:[Player]],0),MATCH(FPL_Combined[[#Headers],[Gameweek 25]],FPL_Fixtures_Extract[#Headers],0)),3))</f>
        <v>Bridcutt</v>
      </c>
      <c r="AA81" t="str">
        <f ca="1">IF(RIGHT(FPL_Combined[[#Headers],[Gameweek 26]],2)&lt;$B$622,INDEX(FPL_Results_Extract[Gameweek 01],MATCH($A81,FPL_Results_Extract[[Player]:[Player]],0)),INDEX(Team_Key[[Abbreviation]:[Abbreviation]],MATCH(LEFT(INDEX(FPL_Fixtures_Extract[],MATCH($A81,FPL_Fixtures_Extract[[Player]:[Player]],0),MATCH(FPL_Combined[[#Headers],[Gameweek 26]],FPL_Fixtures_Extract[#Headers],0)),LEN(INDEX(FPL_Fixtures_Extract[],MATCH($A81,FPL_Fixtures_Extract[[Player]:[Player]],0),MATCH(FPL_Combined[[#Headers],[Gameweek 26]],FPL_Fixtures_Extract[#Headers],0)))-4),Team_Key[[Full Name]:[Full Name]],0))&amp;RIGHT(INDEX(FPL_Fixtures_Extract[],MATCH($A81,FPL_Fixtures_Extract[[Player]:[Player]],0),MATCH(FPL_Combined[[#Headers],[Gameweek 26]],FPL_Fixtures_Extract[#Headers],0)),3))</f>
        <v>LEI(A) 2-4</v>
      </c>
      <c r="AB81" t="str">
        <f ca="1">IF(RIGHT(FPL_Combined[[#Headers],[Gameweek 27]],2)&lt;$B$622,INDEX(FPL_Results_Extract[Gameweek 02],MATCH($A81,FPL_Results_Extract[[Player]:[Player]],0)),INDEX(Team_Key[[Abbreviation]:[Abbreviation]],MATCH(LEFT(INDEX(FPL_Fixtures_Extract[],MATCH($A81,FPL_Fixtures_Extract[[Player]:[Player]],0),MATCH(FPL_Combined[[#Headers],[Gameweek 27]],FPL_Fixtures_Extract[#Headers],0)),LEN(INDEX(FPL_Fixtures_Extract[],MATCH($A81,FPL_Fixtures_Extract[[Player]:[Player]],0),MATCH(FPL_Combined[[#Headers],[Gameweek 27]],FPL_Fixtures_Extract[#Headers],0)))-4),Team_Key[[Full Name]:[Full Name]],0))&amp;RIGHT(INDEX(FPL_Fixtures_Extract[],MATCH($A81,FPL_Fixtures_Extract[[Player]:[Player]],0),MATCH(FPL_Combined[[#Headers],[Gameweek 27]],FPL_Fixtures_Extract[#Headers],0)),3))</f>
        <v>NOR(H) 1-3</v>
      </c>
      <c r="AC81" t="str">
        <f ca="1">IF(RIGHT(FPL_Combined[[#Headers],[Gameweek 28]],2)&lt;$B$622,INDEX(FPL_Results_Extract[Gameweek 03],MATCH($A81,FPL_Results_Extract[[Player]:[Player]],0)),INDEX(Team_Key[[Abbreviation]:[Abbreviation]],MATCH(LEFT(INDEX(FPL_Fixtures_Extract[],MATCH($A81,FPL_Fixtures_Extract[[Player]:[Player]],0),MATCH(FPL_Combined[[#Headers],[Gameweek 28]],FPL_Fixtures_Extract[#Headers],0)),LEN(INDEX(FPL_Fixtures_Extract[],MATCH($A81,FPL_Fixtures_Extract[[Player]:[Player]],0),MATCH(FPL_Combined[[#Headers],[Gameweek 28]],FPL_Fixtures_Extract[#Headers],0)))-4),Team_Key[[Full Name]:[Full Name]],0))&amp;RIGHT(INDEX(FPL_Fixtures_Extract[],MATCH($A81,FPL_Fixtures_Extract[[Player]:[Player]],0),MATCH(FPL_Combined[[#Headers],[Gameweek 28]],FPL_Fixtures_Extract[#Headers],0)),3))</f>
        <v>SWA(H) 1-1</v>
      </c>
      <c r="AD81" t="str">
        <f ca="1">IF(RIGHT(FPL_Combined[[#Headers],[Gameweek 29]],2)&lt;$B$622,INDEX(FPL_Results_Extract[Gameweek 04],MATCH($A81,FPL_Results_Extract[[Player]:[Player]],0)),INDEX(Team_Key[[Abbreviation]:[Abbreviation]],MATCH(LEFT(INDEX(FPL_Fixtures_Extract[],MATCH($A81,FPL_Fixtures_Extract[[Player]:[Player]],0),MATCH(FPL_Combined[[#Headers],[Gameweek 29]],FPL_Fixtures_Extract[#Headers],0)),LEN(INDEX(FPL_Fixtures_Extract[],MATCH($A81,FPL_Fixtures_Extract[[Player]:[Player]],0),MATCH(FPL_Combined[[#Headers],[Gameweek 29]],FPL_Fixtures_Extract[#Headers],0)))-4),Team_Key[[Full Name]:[Full Name]],0))&amp;RIGHT(INDEX(FPL_Fixtures_Extract[],MATCH($A81,FPL_Fixtures_Extract[[Player]:[Player]],0),MATCH(FPL_Combined[[#Headers],[Gameweek 29]],FPL_Fixtures_Extract[#Headers],0)),3))</f>
        <v>SOU(A)</v>
      </c>
      <c r="AE81" t="e">
        <f ca="1">IF(RIGHT(FPL_Combined[[#Headers],[Gameweek 30]],2)&lt;$B$622,INDEX(FPL_Results_Extract[Gameweek 05],MATCH($A81,FPL_Results_Extract[[Player]:[Player]],0)),INDEX(Team_Key[[Abbreviation]:[Abbreviation]],MATCH(LEFT(INDEX(FPL_Fixtures_Extract[],MATCH($A81,FPL_Fixtures_Extract[[Player]:[Player]],0),MATCH(FPL_Combined[[#Headers],[Gameweek 30]],FPL_Fixtures_Extract[#Headers],0)),LEN(INDEX(FPL_Fixtures_Extract[],MATCH($A81,FPL_Fixtures_Extract[[Player]:[Player]],0),MATCH(FPL_Combined[[#Headers],[Gameweek 30]],FPL_Fixtures_Extract[#Headers],0)))-4),Team_Key[[Full Name]:[Full Name]],0))&amp;RIGHT(INDEX(FPL_Fixtures_Extract[],MATCH($A81,FPL_Fixtures_Extract[[Player]:[Player]],0),MATCH(FPL_Combined[[#Headers],[Gameweek 30]],FPL_Fixtures_Extract[#Headers],0)),3))</f>
        <v>#VALUE!</v>
      </c>
      <c r="AF81" t="str">
        <f ca="1">IF(RIGHT(FPL_Combined[[#Headers],[Gameweek 31]],2)&lt;$B$622,INDEX(FPL_Results_Extract[Gameweek 06],MATCH($A81,FPL_Results_Extract[[Player]:[Player]],0)),INDEX(Team_Key[[Abbreviation]:[Abbreviation]],MATCH(LEFT(INDEX(FPL_Fixtures_Extract[],MATCH($A81,FPL_Fixtures_Extract[[Player]:[Player]],0),MATCH(FPL_Combined[[#Headers],[Gameweek 31]],FPL_Fixtures_Extract[#Headers],0)),LEN(INDEX(FPL_Fixtures_Extract[],MATCH($A81,FPL_Fixtures_Extract[[Player]:[Player]],0),MATCH(FPL_Combined[[#Headers],[Gameweek 31]],FPL_Fixtures_Extract[#Headers],0)))-4),Team_Key[[Full Name]:[Full Name]],0))&amp;RIGHT(INDEX(FPL_Fixtures_Extract[],MATCH($A81,FPL_Fixtures_Extract[[Player]:[Player]],0),MATCH(FPL_Combined[[#Headers],[Gameweek 31]],FPL_Fixtures_Extract[#Headers],0)),3))</f>
        <v>NEW(A)</v>
      </c>
      <c r="AG81" t="str">
        <f ca="1">IF(RIGHT(FPL_Combined[[#Headers],[Gameweek 32]],2)&lt;$B$622,INDEX(FPL_Results_Extract[Gameweek 07],MATCH($A81,FPL_Results_Extract[[Player]:[Player]],0)),INDEX(Team_Key[[Abbreviation]:[Abbreviation]],MATCH(LEFT(INDEX(FPL_Fixtures_Extract[],MATCH($A81,FPL_Fixtures_Extract[[Player]:[Player]],0),MATCH(FPL_Combined[[#Headers],[Gameweek 32]],FPL_Fixtures_Extract[#Headers],0)),LEN(INDEX(FPL_Fixtures_Extract[],MATCH($A81,FPL_Fixtures_Extract[[Player]:[Player]],0),MATCH(FPL_Combined[[#Headers],[Gameweek 32]],FPL_Fixtures_Extract[#Headers],0)))-4),Team_Key[[Full Name]:[Full Name]],0))&amp;RIGHT(INDEX(FPL_Fixtures_Extract[],MATCH($A81,FPL_Fixtures_Extract[[Player]:[Player]],0),MATCH(FPL_Combined[[#Headers],[Gameweek 32]],FPL_Fixtures_Extract[#Headers],0)),3))</f>
        <v>WBA(H)</v>
      </c>
      <c r="AH81" t="str">
        <f ca="1">IF(RIGHT(FPL_Combined[[#Headers],[Gameweek 33]],2)&lt;$B$622,INDEX(FPL_Results_Extract[Gameweek 08],MATCH($A81,FPL_Results_Extract[[Player]:[Player]],0)),INDEX(Team_Key[[Abbreviation]:[Abbreviation]],MATCH(LEFT(INDEX(FPL_Fixtures_Extract[],MATCH($A81,FPL_Fixtures_Extract[[Player]:[Player]],0),MATCH(FPL_Combined[[#Headers],[Gameweek 33]],FPL_Fixtures_Extract[#Headers],0)),LEN(INDEX(FPL_Fixtures_Extract[],MATCH($A81,FPL_Fixtures_Extract[[Player]:[Player]],0),MATCH(FPL_Combined[[#Headers],[Gameweek 33]],FPL_Fixtures_Extract[#Headers],0)))-4),Team_Key[[Full Name]:[Full Name]],0))&amp;RIGHT(INDEX(FPL_Fixtures_Extract[],MATCH($A81,FPL_Fixtures_Extract[[Player]:[Player]],0),MATCH(FPL_Combined[[#Headers],[Gameweek 33]],FPL_Fixtures_Extract[#Headers],0)),3))</f>
        <v>LEI(H)</v>
      </c>
      <c r="AI81" t="str">
        <f ca="1">IF(RIGHT(FPL_Combined[[#Headers],[Gameweek 34]],2)&lt;$B$622,INDEX(FPL_Results_Extract[Gameweek 09],MATCH($A81,FPL_Results_Extract[[Player]:[Player]],0)),INDEX(Team_Key[[Abbreviation]:[Abbreviation]],MATCH(LEFT(INDEX(FPL_Fixtures_Extract[],MATCH($A81,FPL_Fixtures_Extract[[Player]:[Player]],0),MATCH(FPL_Combined[[#Headers],[Gameweek 34]],FPL_Fixtures_Extract[#Headers],0)),LEN(INDEX(FPL_Fixtures_Extract[],MATCH($A81,FPL_Fixtures_Extract[[Player]:[Player]],0),MATCH(FPL_Combined[[#Headers],[Gameweek 34]],FPL_Fixtures_Extract[#Headers],0)))-4),Team_Key[[Full Name]:[Full Name]],0))&amp;RIGHT(INDEX(FPL_Fixtures_Extract[],MATCH($A81,FPL_Fixtures_Extract[[Player]:[Player]],0),MATCH(FPL_Combined[[#Headers],[Gameweek 34]],FPL_Fixtures_Extract[#Headers],0)),3))</f>
        <v>NOR(A)</v>
      </c>
      <c r="AJ81" t="str">
        <f ca="1">IF(RIGHT(FPL_Combined[[#Headers],[Gameweek 35]],2)&lt;$B$622,INDEX(FPL_Results_Extract[Gameweek 10],MATCH($A81,FPL_Results_Extract[[Player]:[Player]],0)),INDEX(Team_Key[[Abbreviation]:[Abbreviation]],MATCH(LEFT(INDEX(FPL_Fixtures_Extract[],MATCH($A81,FPL_Fixtures_Extract[[Player]:[Player]],0),MATCH(FPL_Combined[[#Headers],[Gameweek 35]],FPL_Fixtures_Extract[#Headers],0)),LEN(INDEX(FPL_Fixtures_Extract[],MATCH($A81,FPL_Fixtures_Extract[[Player]:[Player]],0),MATCH(FPL_Combined[[#Headers],[Gameweek 35]],FPL_Fixtures_Extract[#Headers],0)))-4),Team_Key[[Full Name]:[Full Name]],0))&amp;RIGHT(INDEX(FPL_Fixtures_Extract[],MATCH($A81,FPL_Fixtures_Extract[[Player]:[Player]],0),MATCH(FPL_Combined[[#Headers],[Gameweek 35]],FPL_Fixtures_Extract[#Headers],0)),3))</f>
        <v>ARS(H)</v>
      </c>
      <c r="AK81" t="str">
        <f ca="1">IF(RIGHT(FPL_Combined[[#Headers],[Gameweek 36]],2)&lt;$B$622,INDEX(FPL_Results_Extract[Gameweek 11],MATCH($A81,FPL_Results_Extract[[Player]:[Player]],0)),INDEX(Team_Key[[Abbreviation]:[Abbreviation]],MATCH(LEFT(INDEX(FPL_Fixtures_Extract[],MATCH($A81,FPL_Fixtures_Extract[[Player]:[Player]],0),MATCH(FPL_Combined[[#Headers],[Gameweek 36]],FPL_Fixtures_Extract[#Headers],0)),LEN(INDEX(FPL_Fixtures_Extract[],MATCH($A81,FPL_Fixtures_Extract[[Player]:[Player]],0),MATCH(FPL_Combined[[#Headers],[Gameweek 36]],FPL_Fixtures_Extract[#Headers],0)))-4),Team_Key[[Full Name]:[Full Name]],0))&amp;RIGHT(INDEX(FPL_Fixtures_Extract[],MATCH($A81,FPL_Fixtures_Extract[[Player]:[Player]],0),MATCH(FPL_Combined[[#Headers],[Gameweek 36]],FPL_Fixtures_Extract[#Headers],0)),3))</f>
        <v>STK(A)</v>
      </c>
      <c r="AL81" t="str">
        <f ca="1">IF(RIGHT(FPL_Combined[[#Headers],[Gameweek 37]],2)&lt;$B$622,INDEX(FPL_Results_Extract[Gameweek 12],MATCH($A81,FPL_Results_Extract[[Player]:[Player]],0)),INDEX(Team_Key[[Abbreviation]:[Abbreviation]],MATCH(LEFT(INDEX(FPL_Fixtures_Extract[],MATCH($A81,FPL_Fixtures_Extract[[Player]:[Player]],0),MATCH(FPL_Combined[[#Headers],[Gameweek 37]],FPL_Fixtures_Extract[#Headers],0)),LEN(INDEX(FPL_Fixtures_Extract[],MATCH($A81,FPL_Fixtures_Extract[[Player]:[Player]],0),MATCH(FPL_Combined[[#Headers],[Gameweek 37]],FPL_Fixtures_Extract[#Headers],0)))-4),Team_Key[[Full Name]:[Full Name]],0))&amp;RIGHT(INDEX(FPL_Fixtures_Extract[],MATCH($A81,FPL_Fixtures_Extract[[Player]:[Player]],0),MATCH(FPL_Combined[[#Headers],[Gameweek 37]],FPL_Fixtures_Extract[#Headers],0)),3))</f>
        <v>CHE(H)</v>
      </c>
      <c r="AM81" t="str">
        <f ca="1">IF(RIGHT(FPL_Combined[[#Headers],[Gameweek 38]],2)&lt;$B$622,INDEX(FPL_Results_Extract[Gameweek 13],MATCH($A81,FPL_Results_Extract[[Player]:[Player]],0)),INDEX(Team_Key[[Abbreviation]:[Abbreviation]],MATCH(LEFT(INDEX(FPL_Fixtures_Extract[],MATCH($A81,FPL_Fixtures_Extract[[Player]:[Player]],0),MATCH(FPL_Combined[[#Headers],[Gameweek 38]],FPL_Fixtures_Extract[#Headers],0)),LEN(INDEX(FPL_Fixtures_Extract[],MATCH($A81,FPL_Fixtures_Extract[[Player]:[Player]],0),MATCH(FPL_Combined[[#Headers],[Gameweek 38]],FPL_Fixtures_Extract[#Headers],0)))-4),Team_Key[[Full Name]:[Full Name]],0))&amp;RIGHT(INDEX(FPL_Fixtures_Extract[],MATCH($A81,FPL_Fixtures_Extract[[Player]:[Player]],0),MATCH(FPL_Combined[[#Headers],[Gameweek 38]],FPL_Fixtures_Extract[#Headers],0)),3))</f>
        <v>WAT(A)</v>
      </c>
    </row>
    <row r="82" spans="1:39" x14ac:dyDescent="0.45">
      <c r="A82" t="s">
        <v>78</v>
      </c>
      <c r="B82" t="str">
        <f ca="1">IF(RIGHT(FPL_Combined[[#Headers],[Gameweek 01]],2)&lt;$B$622,INDEX(FPL_Results_Extract[Gameweek 01],MATCH($A82,FPL_Results_Extract[[Player]:[Player]],0)),INDEX(Team_Key[[Abbreviation]:[Abbreviation]],MATCH(LEFT(INDEX(FPL_Fixtures_Extract[],MATCH($A82,FPL_Fixtures_Extract[[Player]:[Player]],0),MATCH(FPL_Combined[[#Headers],[Gameweek 01]],FPL_Fixtures_Extract[#Headers],0)),LEN(INDEX(FPL_Fixtures_Extract[],MATCH($A82,FPL_Fixtures_Extract[[Player]:[Player]],0),MATCH(FPL_Combined[[#Headers],[Gameweek 01]],FPL_Fixtures_Extract[#Headers],0)))-4),Team_Key[[Full Name]:[Full Name]],0))&amp;RIGHT(INDEX(FPL_Fixtures_Extract[],MATCH($A82,FPL_Fixtures_Extract[[Player]:[Player]],0),MATCH(FPL_Combined[[#Headers],[Gameweek 01]],FPL_Fixtures_Extract[#Headers],0)),3))</f>
        <v>EVE(A) 2-2</v>
      </c>
      <c r="C82" t="str">
        <f ca="1">IF(RIGHT(FPL_Combined[[#Headers],[Gameweek 02]],2)&lt;$B$622,INDEX(FPL_Results_Extract[Gameweek 02],MATCH($A82,FPL_Results_Extract[[Player]:[Player]],0)),INDEX(Team_Key[[Abbreviation]:[Abbreviation]],MATCH(LEFT(INDEX(FPL_Fixtures_Extract[],MATCH($A82,FPL_Fixtures_Extract[[Player]:[Player]],0),MATCH(FPL_Combined[[#Headers],[Gameweek 02]],FPL_Fixtures_Extract[#Headers],0)),LEN(INDEX(FPL_Fixtures_Extract[],MATCH($A82,FPL_Fixtures_Extract[[Player]:[Player]],0),MATCH(FPL_Combined[[#Headers],[Gameweek 02]],FPL_Fixtures_Extract[#Headers],0)))-4),Team_Key[[Full Name]:[Full Name]],0))&amp;RIGHT(INDEX(FPL_Fixtures_Extract[],MATCH($A82,FPL_Fixtures_Extract[[Player]:[Player]],0),MATCH(FPL_Combined[[#Headers],[Gameweek 02]],FPL_Fixtures_Extract[#Headers],0)),3))</f>
        <v>WBA(H) 0-0</v>
      </c>
      <c r="D82" t="str">
        <f ca="1">IF(RIGHT(FPL_Combined[[#Headers],[Gameweek 03]],2)&lt;$B$622,INDEX(FPL_Results_Extract[Gameweek 03],MATCH($A82,FPL_Results_Extract[[Player]:[Player]],0)),INDEX(Team_Key[[Abbreviation]:[Abbreviation]],MATCH(LEFT(INDEX(FPL_Fixtures_Extract[],MATCH($A82,FPL_Fixtures_Extract[[Player]:[Player]],0),MATCH(FPL_Combined[[#Headers],[Gameweek 03]],FPL_Fixtures_Extract[#Headers],0)),LEN(INDEX(FPL_Fixtures_Extract[],MATCH($A82,FPL_Fixtures_Extract[[Player]:[Player]],0),MATCH(FPL_Combined[[#Headers],[Gameweek 03]],FPL_Fixtures_Extract[#Headers],0)))-4),Team_Key[[Full Name]:[Full Name]],0))&amp;RIGHT(INDEX(FPL_Fixtures_Extract[],MATCH($A82,FPL_Fixtures_Extract[[Player]:[Player]],0),MATCH(FPL_Combined[[#Headers],[Gameweek 03]],FPL_Fixtures_Extract[#Headers],0)),3))</f>
        <v>SOU(H) 0-0</v>
      </c>
      <c r="E82" t="str">
        <f ca="1">IF(RIGHT(FPL_Combined[[#Headers],[Gameweek 04]],2)&lt;$B$622,INDEX(FPL_Results_Extract[Gameweek 04],MATCH($A82,FPL_Results_Extract[[Player]:[Player]],0)),INDEX(Team_Key[[Abbreviation]:[Abbreviation]],MATCH(LEFT(INDEX(FPL_Fixtures_Extract[],MATCH($A82,FPL_Fixtures_Extract[[Player]:[Player]],0),MATCH(FPL_Combined[[#Headers],[Gameweek 04]],FPL_Fixtures_Extract[#Headers],0)),LEN(INDEX(FPL_Fixtures_Extract[],MATCH($A82,FPL_Fixtures_Extract[[Player]:[Player]],0),MATCH(FPL_Combined[[#Headers],[Gameweek 04]],FPL_Fixtures_Extract[#Headers],0)))-4),Team_Key[[Full Name]:[Full Name]],0))&amp;RIGHT(INDEX(FPL_Fixtures_Extract[],MATCH($A82,FPL_Fixtures_Extract[[Player]:[Player]],0),MATCH(FPL_Combined[[#Headers],[Gameweek 04]],FPL_Fixtures_Extract[#Headers],0)),3))</f>
        <v>MCI(A) 0-2</v>
      </c>
      <c r="F82" t="str">
        <f ca="1">IF(RIGHT(FPL_Combined[[#Headers],[Gameweek 05]],2)&lt;$B$622,INDEX(FPL_Results_Extract[Gameweek 05],MATCH($A82,FPL_Results_Extract[[Player]:[Player]],0)),INDEX(Team_Key[[Abbreviation]:[Abbreviation]],MATCH(LEFT(INDEX(FPL_Fixtures_Extract[],MATCH($A82,FPL_Fixtures_Extract[[Player]:[Player]],0),MATCH(FPL_Combined[[#Headers],[Gameweek 05]],FPL_Fixtures_Extract[#Headers],0)),LEN(INDEX(FPL_Fixtures_Extract[],MATCH($A82,FPL_Fixtures_Extract[[Player]:[Player]],0),MATCH(FPL_Combined[[#Headers],[Gameweek 05]],FPL_Fixtures_Extract[#Headers],0)))-4),Team_Key[[Full Name]:[Full Name]],0))&amp;RIGHT(INDEX(FPL_Fixtures_Extract[],MATCH($A82,FPL_Fixtures_Extract[[Player]:[Player]],0),MATCH(FPL_Combined[[#Headers],[Gameweek 05]],FPL_Fixtures_Extract[#Headers],0)),3))</f>
        <v>SWA(H) 1-0</v>
      </c>
      <c r="G82" t="str">
        <f ca="1">IF(RIGHT(FPL_Combined[[#Headers],[Gameweek 06]],2)&lt;$B$622,INDEX(FPL_Results_Extract[Gameweek 06],MATCH($A82,FPL_Results_Extract[[Player]:[Player]],0)),INDEX(Team_Key[[Abbreviation]:[Abbreviation]],MATCH(LEFT(INDEX(FPL_Fixtures_Extract[],MATCH($A82,FPL_Fixtures_Extract[[Player]:[Player]],0),MATCH(FPL_Combined[[#Headers],[Gameweek 06]],FPL_Fixtures_Extract[#Headers],0)),LEN(INDEX(FPL_Fixtures_Extract[],MATCH($A82,FPL_Fixtures_Extract[[Player]:[Player]],0),MATCH(FPL_Combined[[#Headers],[Gameweek 06]],FPL_Fixtures_Extract[#Headers],0)))-4),Team_Key[[Full Name]:[Full Name]],0))&amp;RIGHT(INDEX(FPL_Fixtures_Extract[],MATCH($A82,FPL_Fixtures_Extract[[Player]:[Player]],0),MATCH(FPL_Combined[[#Headers],[Gameweek 06]],FPL_Fixtures_Extract[#Headers],0)),3))</f>
        <v>NEW(A) 2-1</v>
      </c>
      <c r="H82" t="str">
        <f ca="1">IF(RIGHT(FPL_Combined[[#Headers],[Gameweek 07]],2)&lt;$B$622,INDEX(FPL_Results_Extract[Gameweek 07],MATCH($A82,FPL_Results_Extract[[Player]:[Player]],0)),INDEX(Team_Key[[Abbreviation]:[Abbreviation]],MATCH(LEFT(INDEX(FPL_Fixtures_Extract[],MATCH($A82,FPL_Fixtures_Extract[[Player]:[Player]],0),MATCH(FPL_Combined[[#Headers],[Gameweek 07]],FPL_Fixtures_Extract[#Headers],0)),LEN(INDEX(FPL_Fixtures_Extract[],MATCH($A82,FPL_Fixtures_Extract[[Player]:[Player]],0),MATCH(FPL_Combined[[#Headers],[Gameweek 07]],FPL_Fixtures_Extract[#Headers],0)))-4),Team_Key[[Full Name]:[Full Name]],0))&amp;RIGHT(INDEX(FPL_Fixtures_Extract[],MATCH($A82,FPL_Fixtures_Extract[[Player]:[Player]],0),MATCH(FPL_Combined[[#Headers],[Gameweek 07]],FPL_Fixtures_Extract[#Headers],0)),3))</f>
        <v>CRY(H) 0-1</v>
      </c>
      <c r="I82" t="str">
        <f ca="1">IF(RIGHT(FPL_Combined[[#Headers],[Gameweek 08]],2)&lt;$B$622,INDEX(FPL_Results_Extract[Gameweek 08],MATCH($A82,FPL_Results_Extract[[Player]:[Player]],0)),INDEX(Team_Key[[Abbreviation]:[Abbreviation]],MATCH(LEFT(INDEX(FPL_Fixtures_Extract[],MATCH($A82,FPL_Fixtures_Extract[[Player]:[Player]],0),MATCH(FPL_Combined[[#Headers],[Gameweek 08]],FPL_Fixtures_Extract[#Headers],0)),LEN(INDEX(FPL_Fixtures_Extract[],MATCH($A82,FPL_Fixtures_Extract[[Player]:[Player]],0),MATCH(FPL_Combined[[#Headers],[Gameweek 08]],FPL_Fixtures_Extract[#Headers],0)))-4),Team_Key[[Full Name]:[Full Name]],0))&amp;RIGHT(INDEX(FPL_Fixtures_Extract[],MATCH($A82,FPL_Fixtures_Extract[[Player]:[Player]],0),MATCH(FPL_Combined[[#Headers],[Gameweek 08]],FPL_Fixtures_Extract[#Headers],0)),3))</f>
        <v>BOU(A) 1-1</v>
      </c>
      <c r="J82" t="str">
        <f ca="1">IF(RIGHT(FPL_Combined[[#Headers],[Gameweek 09]],2)&lt;$B$622,INDEX(FPL_Results_Extract[Gameweek 09],MATCH($A82,FPL_Results_Extract[[Player]:[Player]],0)),INDEX(Team_Key[[Abbreviation]:[Abbreviation]],MATCH(LEFT(INDEX(FPL_Fixtures_Extract[],MATCH($A82,FPL_Fixtures_Extract[[Player]:[Player]],0),MATCH(FPL_Combined[[#Headers],[Gameweek 09]],FPL_Fixtures_Extract[#Headers],0)),LEN(INDEX(FPL_Fixtures_Extract[],MATCH($A82,FPL_Fixtures_Extract[[Player]:[Player]],0),MATCH(FPL_Combined[[#Headers],[Gameweek 09]],FPL_Fixtures_Extract[#Headers],0)))-4),Team_Key[[Full Name]:[Full Name]],0))&amp;RIGHT(INDEX(FPL_Fixtures_Extract[],MATCH($A82,FPL_Fixtures_Extract[[Player]:[Player]],0),MATCH(FPL_Combined[[#Headers],[Gameweek 09]],FPL_Fixtures_Extract[#Headers],0)),3))</f>
        <v>ARS(H) 0-3</v>
      </c>
      <c r="K82" t="str">
        <f ca="1">IF(RIGHT(FPL_Combined[[#Headers],[Gameweek 10]],2)&lt;$B$622,INDEX(FPL_Results_Extract[Gameweek 10],MATCH($A82,FPL_Results_Extract[[Player]:[Player]],0)),INDEX(Team_Key[[Abbreviation]:[Abbreviation]],MATCH(LEFT(INDEX(FPL_Fixtures_Extract[],MATCH($A82,FPL_Fixtures_Extract[[Player]:[Player]],0),MATCH(FPL_Combined[[#Headers],[Gameweek 10]],FPL_Fixtures_Extract[#Headers],0)),LEN(INDEX(FPL_Fixtures_Extract[],MATCH($A82,FPL_Fixtures_Extract[[Player]:[Player]],0),MATCH(FPL_Combined[[#Headers],[Gameweek 10]],FPL_Fixtures_Extract[#Headers],0)))-4),Team_Key[[Full Name]:[Full Name]],0))&amp;RIGHT(INDEX(FPL_Fixtures_Extract[],MATCH($A82,FPL_Fixtures_Extract[[Player]:[Player]],0),MATCH(FPL_Combined[[#Headers],[Gameweek 10]],FPL_Fixtures_Extract[#Headers],0)),3))</f>
        <v>STK(A) 2-0</v>
      </c>
      <c r="L82" t="str">
        <f ca="1">IF(RIGHT(FPL_Combined[[#Headers],[Gameweek 11]],2)&lt;$B$622,INDEX(FPL_Results_Extract[Gameweek 11],MATCH($A82,FPL_Results_Extract[[Player]:[Player]],0)),INDEX(Team_Key[[Abbreviation]:[Abbreviation]],MATCH(LEFT(INDEX(FPL_Fixtures_Extract[],MATCH($A82,FPL_Fixtures_Extract[[Player]:[Player]],0),MATCH(FPL_Combined[[#Headers],[Gameweek 11]],FPL_Fixtures_Extract[#Headers],0)),LEN(INDEX(FPL_Fixtures_Extract[],MATCH($A82,FPL_Fixtures_Extract[[Player]:[Player]],0),MATCH(FPL_Combined[[#Headers],[Gameweek 11]],FPL_Fixtures_Extract[#Headers],0)))-4),Team_Key[[Full Name]:[Full Name]],0))&amp;RIGHT(INDEX(FPL_Fixtures_Extract[],MATCH($A82,FPL_Fixtures_Extract[[Player]:[Player]],0),MATCH(FPL_Combined[[#Headers],[Gameweek 11]],FPL_Fixtures_Extract[#Headers],0)),3))</f>
        <v>WHU(H) 2-0</v>
      </c>
      <c r="M82" t="str">
        <f ca="1">IF(RIGHT(FPL_Combined[[#Headers],[Gameweek 12]],2)&lt;$B$622,INDEX(FPL_Results_Extract[Gameweek 12],MATCH($A82,FPL_Results_Extract[[Player]:[Player]],0)),INDEX(Team_Key[[Abbreviation]:[Abbreviation]],MATCH(LEFT(INDEX(FPL_Fixtures_Extract[],MATCH($A82,FPL_Fixtures_Extract[[Player]:[Player]],0),MATCH(FPL_Combined[[#Headers],[Gameweek 12]],FPL_Fixtures_Extract[#Headers],0)),LEN(INDEX(FPL_Fixtures_Extract[],MATCH($A82,FPL_Fixtures_Extract[[Player]:[Player]],0),MATCH(FPL_Combined[[#Headers],[Gameweek 12]],FPL_Fixtures_Extract[#Headers],0)))-4),Team_Key[[Full Name]:[Full Name]],0))&amp;RIGHT(INDEX(FPL_Fixtures_Extract[],MATCH($A82,FPL_Fixtures_Extract[[Player]:[Player]],0),MATCH(FPL_Combined[[#Headers],[Gameweek 12]],FPL_Fixtures_Extract[#Headers],0)),3))</f>
        <v>LEI(A) 1-2</v>
      </c>
      <c r="N82" t="str">
        <f ca="1">IF(RIGHT(FPL_Combined[[#Headers],[Gameweek 13]],2)&lt;$B$622,INDEX(FPL_Results_Extract[Gameweek 13],MATCH($A82,FPL_Results_Extract[[Player]:[Player]],0)),INDEX(Team_Key[[Abbreviation]:[Abbreviation]],MATCH(LEFT(INDEX(FPL_Fixtures_Extract[],MATCH($A82,FPL_Fixtures_Extract[[Player]:[Player]],0),MATCH(FPL_Combined[[#Headers],[Gameweek 13]],FPL_Fixtures_Extract[#Headers],0)),LEN(INDEX(FPL_Fixtures_Extract[],MATCH($A82,FPL_Fixtures_Extract[[Player]:[Player]],0),MATCH(FPL_Combined[[#Headers],[Gameweek 13]],FPL_Fixtures_Extract[#Headers],0)))-4),Team_Key[[Full Name]:[Full Name]],0))&amp;RIGHT(INDEX(FPL_Fixtures_Extract[],MATCH($A82,FPL_Fixtures_Extract[[Player]:[Player]],0),MATCH(FPL_Combined[[#Headers],[Gameweek 13]],FPL_Fixtures_Extract[#Headers],0)),3))</f>
        <v>MUN(H) 1-2</v>
      </c>
      <c r="O82" t="str">
        <f ca="1">IF(RIGHT(FPL_Combined[[#Headers],[Gameweek 14]],2)&lt;$B$622,INDEX(FPL_Results_Extract[Gameweek 14],MATCH($A82,FPL_Results_Extract[[Player]:[Player]],0)),INDEX(Team_Key[[Abbreviation]:[Abbreviation]],MATCH(LEFT(INDEX(FPL_Fixtures_Extract[],MATCH($A82,FPL_Fixtures_Extract[[Player]:[Player]],0),MATCH(FPL_Combined[[#Headers],[Gameweek 14]],FPL_Fixtures_Extract[#Headers],0)),LEN(INDEX(FPL_Fixtures_Extract[],MATCH($A82,FPL_Fixtures_Extract[[Player]:[Player]],0),MATCH(FPL_Combined[[#Headers],[Gameweek 14]],FPL_Fixtures_Extract[#Headers],0)))-4),Team_Key[[Full Name]:[Full Name]],0))&amp;RIGHT(INDEX(FPL_Fixtures_Extract[],MATCH($A82,FPL_Fixtures_Extract[[Player]:[Player]],0),MATCH(FPL_Combined[[#Headers],[Gameweek 14]],FPL_Fixtures_Extract[#Headers],0)),3))</f>
        <v>AVL(A) 3-2</v>
      </c>
      <c r="P82" t="str">
        <f ca="1">IF(RIGHT(FPL_Combined[[#Headers],[Gameweek 15]],2)&lt;$B$622,INDEX(FPL_Results_Extract[Gameweek 15],MATCH($A82,FPL_Results_Extract[[Player]:[Player]],0)),INDEX(Team_Key[[Abbreviation]:[Abbreviation]],MATCH(LEFT(INDEX(FPL_Fixtures_Extract[],MATCH($A82,FPL_Fixtures_Extract[[Player]:[Player]],0),MATCH(FPL_Combined[[#Headers],[Gameweek 15]],FPL_Fixtures_Extract[#Headers],0)),LEN(INDEX(FPL_Fixtures_Extract[],MATCH($A82,FPL_Fixtures_Extract[[Player]:[Player]],0),MATCH(FPL_Combined[[#Headers],[Gameweek 15]],FPL_Fixtures_Extract[#Headers],0)))-4),Team_Key[[Full Name]:[Full Name]],0))&amp;RIGHT(INDEX(FPL_Fixtures_Extract[],MATCH($A82,FPL_Fixtures_Extract[[Player]:[Player]],0),MATCH(FPL_Combined[[#Headers],[Gameweek 15]],FPL_Fixtures_Extract[#Headers],0)),3))</f>
        <v>NOR(H) 2-0</v>
      </c>
      <c r="Q82" t="str">
        <f ca="1">IF(RIGHT(FPL_Combined[[#Headers],[Gameweek 16]],2)&lt;$B$622,INDEX(FPL_Results_Extract[Gameweek 16],MATCH($A82,FPL_Results_Extract[[Player]:[Player]],0)),INDEX(Team_Key[[Abbreviation]:[Abbreviation]],MATCH(LEFT(INDEX(FPL_Fixtures_Extract[],MATCH($A82,FPL_Fixtures_Extract[[Player]:[Player]],0),MATCH(FPL_Combined[[#Headers],[Gameweek 16]],FPL_Fixtures_Extract[#Headers],0)),LEN(INDEX(FPL_Fixtures_Extract[],MATCH($A82,FPL_Fixtures_Extract[[Player]:[Player]],0),MATCH(FPL_Combined[[#Headers],[Gameweek 16]],FPL_Fixtures_Extract[#Headers],0)))-4),Team_Key[[Full Name]:[Full Name]],0))&amp;RIGHT(INDEX(FPL_Fixtures_Extract[],MATCH($A82,FPL_Fixtures_Extract[[Player]:[Player]],0),MATCH(FPL_Combined[[#Headers],[Gameweek 16]],FPL_Fixtures_Extract[#Headers],0)),3))</f>
        <v>SUN(A) 1-0</v>
      </c>
      <c r="R82" t="str">
        <f ca="1">IF(RIGHT(FPL_Combined[[#Headers],[Gameweek 17]],2)&lt;$B$622,INDEX(FPL_Results_Extract[Gameweek 17],MATCH($A82,FPL_Results_Extract[[Player]:[Player]],0)),INDEX(Team_Key[[Abbreviation]:[Abbreviation]],MATCH(LEFT(INDEX(FPL_Fixtures_Extract[],MATCH($A82,FPL_Fixtures_Extract[[Player]:[Player]],0),MATCH(FPL_Combined[[#Headers],[Gameweek 17]],FPL_Fixtures_Extract[#Headers],0)),LEN(INDEX(FPL_Fixtures_Extract[],MATCH($A82,FPL_Fixtures_Extract[[Player]:[Player]],0),MATCH(FPL_Combined[[#Headers],[Gameweek 17]],FPL_Fixtures_Extract[#Headers],0)))-4),Team_Key[[Full Name]:[Full Name]],0))&amp;RIGHT(INDEX(FPL_Fixtures_Extract[],MATCH($A82,FPL_Fixtures_Extract[[Player]:[Player]],0),MATCH(FPL_Combined[[#Headers],[Gameweek 17]],FPL_Fixtures_Extract[#Headers],0)),3))</f>
        <v>LIV(H) 3-0</v>
      </c>
      <c r="S82" t="str">
        <f ca="1">IF(RIGHT(FPL_Combined[[#Headers],[Gameweek 18]],2)&lt;$B$622,INDEX(FPL_Results_Extract[Gameweek 18],MATCH($A82,FPL_Results_Extract[[Player]:[Player]],0)),INDEX(Team_Key[[Abbreviation]:[Abbreviation]],MATCH(LEFT(INDEX(FPL_Fixtures_Extract[],MATCH($A82,FPL_Fixtures_Extract[[Player]:[Player]],0),MATCH(FPL_Combined[[#Headers],[Gameweek 18]],FPL_Fixtures_Extract[#Headers],0)),LEN(INDEX(FPL_Fixtures_Extract[],MATCH($A82,FPL_Fixtures_Extract[[Player]:[Player]],0),MATCH(FPL_Combined[[#Headers],[Gameweek 18]],FPL_Fixtures_Extract[#Headers],0)))-4),Team_Key[[Full Name]:[Full Name]],0))&amp;RIGHT(INDEX(FPL_Fixtures_Extract[],MATCH($A82,FPL_Fixtures_Extract[[Player]:[Player]],0),MATCH(FPL_Combined[[#Headers],[Gameweek 18]],FPL_Fixtures_Extract[#Headers],0)),3))</f>
        <v>CHE(A) 2-2</v>
      </c>
      <c r="T82" t="str">
        <f ca="1">IF(RIGHT(FPL_Combined[[#Headers],[Gameweek 19]],2)&lt;$B$622,INDEX(FPL_Results_Extract[Gameweek 19],MATCH($A82,FPL_Results_Extract[[Player]:[Player]],0)),INDEX(Team_Key[[Abbreviation]:[Abbreviation]],MATCH(LEFT(INDEX(FPL_Fixtures_Extract[],MATCH($A82,FPL_Fixtures_Extract[[Player]:[Player]],0),MATCH(FPL_Combined[[#Headers],[Gameweek 19]],FPL_Fixtures_Extract[#Headers],0)),LEN(INDEX(FPL_Fixtures_Extract[],MATCH($A82,FPL_Fixtures_Extract[[Player]:[Player]],0),MATCH(FPL_Combined[[#Headers],[Gameweek 19]],FPL_Fixtures_Extract[#Headers],0)))-4),Team_Key[[Full Name]:[Full Name]],0))&amp;RIGHT(INDEX(FPL_Fixtures_Extract[],MATCH($A82,FPL_Fixtures_Extract[[Player]:[Player]],0),MATCH(FPL_Combined[[#Headers],[Gameweek 19]],FPL_Fixtures_Extract[#Headers],0)),3))</f>
        <v>TOT(H) 1-2</v>
      </c>
      <c r="U82" t="str">
        <f ca="1">IF(RIGHT(FPL_Combined[[#Headers],[Gameweek 20]],2)&lt;$B$622,INDEX(FPL_Results_Extract[Gameweek 20],MATCH($A82,FPL_Results_Extract[[Player]:[Player]],0)),INDEX(Team_Key[[Abbreviation]:[Abbreviation]],MATCH(LEFT(INDEX(FPL_Fixtures_Extract[],MATCH($A82,FPL_Fixtures_Extract[[Player]:[Player]],0),MATCH(FPL_Combined[[#Headers],[Gameweek 20]],FPL_Fixtures_Extract[#Headers],0)),LEN(INDEX(FPL_Fixtures_Extract[],MATCH($A82,FPL_Fixtures_Extract[[Player]:[Player]],0),MATCH(FPL_Combined[[#Headers],[Gameweek 20]],FPL_Fixtures_Extract[#Headers],0)))-4),Team_Key[[Full Name]:[Full Name]],0))&amp;RIGHT(INDEX(FPL_Fixtures_Extract[],MATCH($A82,FPL_Fixtures_Extract[[Player]:[Player]],0),MATCH(FPL_Combined[[#Headers],[Gameweek 20]],FPL_Fixtures_Extract[#Headers],0)),3))</f>
        <v>MCI(H) 1-2</v>
      </c>
      <c r="V82" t="str">
        <f ca="1">IF(RIGHT(FPL_Combined[[#Headers],[Gameweek 21]],2)&lt;$B$622,INDEX(FPL_Results_Extract[Gameweek 21],MATCH($A82,FPL_Results_Extract[[Player]:[Player]],0)),INDEX(Team_Key[[Abbreviation]:[Abbreviation]],MATCH(LEFT(INDEX(FPL_Fixtures_Extract[],MATCH($A82,FPL_Fixtures_Extract[[Player]:[Player]],0),MATCH(FPL_Combined[[#Headers],[Gameweek 21]],FPL_Fixtures_Extract[#Headers],0)),LEN(INDEX(FPL_Fixtures_Extract[],MATCH($A82,FPL_Fixtures_Extract[[Player]:[Player]],0),MATCH(FPL_Combined[[#Headers],[Gameweek 21]],FPL_Fixtures_Extract[#Headers],0)))-4),Team_Key[[Full Name]:[Full Name]],0))&amp;RIGHT(INDEX(FPL_Fixtures_Extract[],MATCH($A82,FPL_Fixtures_Extract[[Player]:[Player]],0),MATCH(FPL_Combined[[#Headers],[Gameweek 21]],FPL_Fixtures_Extract[#Headers],0)),3))</f>
        <v>SOU(A) 0-2</v>
      </c>
      <c r="W82" t="str">
        <f ca="1">IF(RIGHT(FPL_Combined[[#Headers],[Gameweek 22]],2)&lt;$B$622,INDEX(FPL_Results_Extract[Gameweek 22],MATCH($A82,FPL_Results_Extract[[Player]:[Player]],0)),INDEX(Team_Key[[Abbreviation]:[Abbreviation]],MATCH(LEFT(INDEX(FPL_Fixtures_Extract[],MATCH($A82,FPL_Fixtures_Extract[[Player]:[Player]],0),MATCH(FPL_Combined[[#Headers],[Gameweek 22]],FPL_Fixtures_Extract[#Headers],0)),LEN(INDEX(FPL_Fixtures_Extract[],MATCH($A82,FPL_Fixtures_Extract[[Player]:[Player]],0),MATCH(FPL_Combined[[#Headers],[Gameweek 22]],FPL_Fixtures_Extract[#Headers],0)))-4),Team_Key[[Full Name]:[Full Name]],0))&amp;RIGHT(INDEX(FPL_Fixtures_Extract[],MATCH($A82,FPL_Fixtures_Extract[[Player]:[Player]],0),MATCH(FPL_Combined[[#Headers],[Gameweek 22]],FPL_Fixtures_Extract[#Headers],0)),3))</f>
        <v>SWA(A) 0-1</v>
      </c>
      <c r="X82" t="str">
        <f ca="1">IF(RIGHT(FPL_Combined[[#Headers],[Gameweek 23]],2)&lt;$B$622,INDEX(FPL_Results_Extract[Gameweek 23],MATCH($A82,FPL_Results_Extract[[Player]:[Player]],0)),INDEX(Team_Key[[Abbreviation]:[Abbreviation]],MATCH(LEFT(INDEX(FPL_Fixtures_Extract[],MATCH($A82,FPL_Fixtures_Extract[[Player]:[Player]],0),MATCH(FPL_Combined[[#Headers],[Gameweek 23]],FPL_Fixtures_Extract[#Headers],0)),LEN(INDEX(FPL_Fixtures_Extract[],MATCH($A82,FPL_Fixtures_Extract[[Player]:[Player]],0),MATCH(FPL_Combined[[#Headers],[Gameweek 23]],FPL_Fixtures_Extract[#Headers],0)))-4),Team_Key[[Full Name]:[Full Name]],0))&amp;RIGHT(INDEX(FPL_Fixtures_Extract[],MATCH($A82,FPL_Fixtures_Extract[[Player]:[Player]],0),MATCH(FPL_Combined[[#Headers],[Gameweek 23]],FPL_Fixtures_Extract[#Headers],0)),3))</f>
        <v>NEW(H) 2-1</v>
      </c>
      <c r="Y82" t="str">
        <f ca="1">IF(RIGHT(FPL_Combined[[#Headers],[Gameweek 24]],2)&lt;$B$622,INDEX(FPL_Results_Extract[Team],MATCH($A82,FPL_Results_Extract[[Player]:[Player]],0)),INDEX(Team_Key[[Abbreviation]:[Abbreviation]],MATCH(LEFT(INDEX(FPL_Fixtures_Extract[],MATCH($A82,FPL_Fixtures_Extract[[Player]:[Player]],0),MATCH(FPL_Combined[[#Headers],[Gameweek 24]],FPL_Fixtures_Extract[#Headers],0)),LEN(INDEX(FPL_Fixtures_Extract[],MATCH($A82,FPL_Fixtures_Extract[[Player]:[Player]],0),MATCH(FPL_Combined[[#Headers],[Gameweek 24]],FPL_Fixtures_Extract[#Headers],0)))-4),Team_Key[[Full Name]:[Full Name]],0))&amp;RIGHT(INDEX(FPL_Fixtures_Extract[],MATCH($A82,FPL_Fixtures_Extract[[Player]:[Player]],0),MATCH(FPL_Combined[[#Headers],[Gameweek 24]],FPL_Fixtures_Extract[#Headers],0)),3))</f>
        <v>WAT</v>
      </c>
      <c r="Z82" t="str">
        <f ca="1">IF(RIGHT(FPL_Combined[[#Headers],[Gameweek 25]],2)&lt;$B$622,INDEX(FPL_Results_Extract[Player],MATCH($A82,FPL_Results_Extract[[Player]:[Player]],0)),INDEX(Team_Key[[Abbreviation]:[Abbreviation]],MATCH(LEFT(INDEX(FPL_Fixtures_Extract[],MATCH($A82,FPL_Fixtures_Extract[[Player]:[Player]],0),MATCH(FPL_Combined[[#Headers],[Gameweek 25]],FPL_Fixtures_Extract[#Headers],0)),LEN(INDEX(FPL_Fixtures_Extract[],MATCH($A82,FPL_Fixtures_Extract[[Player]:[Player]],0),MATCH(FPL_Combined[[#Headers],[Gameweek 25]],FPL_Fixtures_Extract[#Headers],0)))-4),Team_Key[[Full Name]:[Full Name]],0))&amp;RIGHT(INDEX(FPL_Fixtures_Extract[],MATCH($A82,FPL_Fixtures_Extract[[Player]:[Player]],0),MATCH(FPL_Combined[[#Headers],[Gameweek 25]],FPL_Fixtures_Extract[#Headers],0)),3))</f>
        <v>Britos</v>
      </c>
      <c r="AA82" t="str">
        <f ca="1">IF(RIGHT(FPL_Combined[[#Headers],[Gameweek 26]],2)&lt;$B$622,INDEX(FPL_Results_Extract[Gameweek 01],MATCH($A82,FPL_Results_Extract[[Player]:[Player]],0)),INDEX(Team_Key[[Abbreviation]:[Abbreviation]],MATCH(LEFT(INDEX(FPL_Fixtures_Extract[],MATCH($A82,FPL_Fixtures_Extract[[Player]:[Player]],0),MATCH(FPL_Combined[[#Headers],[Gameweek 26]],FPL_Fixtures_Extract[#Headers],0)),LEN(INDEX(FPL_Fixtures_Extract[],MATCH($A82,FPL_Fixtures_Extract[[Player]:[Player]],0),MATCH(FPL_Combined[[#Headers],[Gameweek 26]],FPL_Fixtures_Extract[#Headers],0)))-4),Team_Key[[Full Name]:[Full Name]],0))&amp;RIGHT(INDEX(FPL_Fixtures_Extract[],MATCH($A82,FPL_Fixtures_Extract[[Player]:[Player]],0),MATCH(FPL_Combined[[#Headers],[Gameweek 26]],FPL_Fixtures_Extract[#Headers],0)),3))</f>
        <v>EVE(A) 2-2</v>
      </c>
      <c r="AB82" t="str">
        <f ca="1">IF(RIGHT(FPL_Combined[[#Headers],[Gameweek 27]],2)&lt;$B$622,INDEX(FPL_Results_Extract[Gameweek 02],MATCH($A82,FPL_Results_Extract[[Player]:[Player]],0)),INDEX(Team_Key[[Abbreviation]:[Abbreviation]],MATCH(LEFT(INDEX(FPL_Fixtures_Extract[],MATCH($A82,FPL_Fixtures_Extract[[Player]:[Player]],0),MATCH(FPL_Combined[[#Headers],[Gameweek 27]],FPL_Fixtures_Extract[#Headers],0)),LEN(INDEX(FPL_Fixtures_Extract[],MATCH($A82,FPL_Fixtures_Extract[[Player]:[Player]],0),MATCH(FPL_Combined[[#Headers],[Gameweek 27]],FPL_Fixtures_Extract[#Headers],0)))-4),Team_Key[[Full Name]:[Full Name]],0))&amp;RIGHT(INDEX(FPL_Fixtures_Extract[],MATCH($A82,FPL_Fixtures_Extract[[Player]:[Player]],0),MATCH(FPL_Combined[[#Headers],[Gameweek 27]],FPL_Fixtures_Extract[#Headers],0)),3))</f>
        <v>WBA(H) 0-0</v>
      </c>
      <c r="AC82" t="str">
        <f ca="1">IF(RIGHT(FPL_Combined[[#Headers],[Gameweek 28]],2)&lt;$B$622,INDEX(FPL_Results_Extract[Gameweek 03],MATCH($A82,FPL_Results_Extract[[Player]:[Player]],0)),INDEX(Team_Key[[Abbreviation]:[Abbreviation]],MATCH(LEFT(INDEX(FPL_Fixtures_Extract[],MATCH($A82,FPL_Fixtures_Extract[[Player]:[Player]],0),MATCH(FPL_Combined[[#Headers],[Gameweek 28]],FPL_Fixtures_Extract[#Headers],0)),LEN(INDEX(FPL_Fixtures_Extract[],MATCH($A82,FPL_Fixtures_Extract[[Player]:[Player]],0),MATCH(FPL_Combined[[#Headers],[Gameweek 28]],FPL_Fixtures_Extract[#Headers],0)))-4),Team_Key[[Full Name]:[Full Name]],0))&amp;RIGHT(INDEX(FPL_Fixtures_Extract[],MATCH($A82,FPL_Fixtures_Extract[[Player]:[Player]],0),MATCH(FPL_Combined[[#Headers],[Gameweek 28]],FPL_Fixtures_Extract[#Headers],0)),3))</f>
        <v>SOU(H) 0-0</v>
      </c>
      <c r="AD82" t="str">
        <f ca="1">IF(RIGHT(FPL_Combined[[#Headers],[Gameweek 29]],2)&lt;$B$622,INDEX(FPL_Results_Extract[Gameweek 04],MATCH($A82,FPL_Results_Extract[[Player]:[Player]],0)),INDEX(Team_Key[[Abbreviation]:[Abbreviation]],MATCH(LEFT(INDEX(FPL_Fixtures_Extract[],MATCH($A82,FPL_Fixtures_Extract[[Player]:[Player]],0),MATCH(FPL_Combined[[#Headers],[Gameweek 29]],FPL_Fixtures_Extract[#Headers],0)),LEN(INDEX(FPL_Fixtures_Extract[],MATCH($A82,FPL_Fixtures_Extract[[Player]:[Player]],0),MATCH(FPL_Combined[[#Headers],[Gameweek 29]],FPL_Fixtures_Extract[#Headers],0)))-4),Team_Key[[Full Name]:[Full Name]],0))&amp;RIGHT(INDEX(FPL_Fixtures_Extract[],MATCH($A82,FPL_Fixtures_Extract[[Player]:[Player]],0),MATCH(FPL_Combined[[#Headers],[Gameweek 29]],FPL_Fixtures_Extract[#Headers],0)),3))</f>
        <v>LEI(H)</v>
      </c>
      <c r="AE82" t="e">
        <f ca="1">IF(RIGHT(FPL_Combined[[#Headers],[Gameweek 30]],2)&lt;$B$622,INDEX(FPL_Results_Extract[Gameweek 05],MATCH($A82,FPL_Results_Extract[[Player]:[Player]],0)),INDEX(Team_Key[[Abbreviation]:[Abbreviation]],MATCH(LEFT(INDEX(FPL_Fixtures_Extract[],MATCH($A82,FPL_Fixtures_Extract[[Player]:[Player]],0),MATCH(FPL_Combined[[#Headers],[Gameweek 30]],FPL_Fixtures_Extract[#Headers],0)),LEN(INDEX(FPL_Fixtures_Extract[],MATCH($A82,FPL_Fixtures_Extract[[Player]:[Player]],0),MATCH(FPL_Combined[[#Headers],[Gameweek 30]],FPL_Fixtures_Extract[#Headers],0)))-4),Team_Key[[Full Name]:[Full Name]],0))&amp;RIGHT(INDEX(FPL_Fixtures_Extract[],MATCH($A82,FPL_Fixtures_Extract[[Player]:[Player]],0),MATCH(FPL_Combined[[#Headers],[Gameweek 30]],FPL_Fixtures_Extract[#Headers],0)),3))</f>
        <v>#VALUE!</v>
      </c>
      <c r="AF82" t="str">
        <f ca="1">IF(RIGHT(FPL_Combined[[#Headers],[Gameweek 31]],2)&lt;$B$622,INDEX(FPL_Results_Extract[Gameweek 06],MATCH($A82,FPL_Results_Extract[[Player]:[Player]],0)),INDEX(Team_Key[[Abbreviation]:[Abbreviation]],MATCH(LEFT(INDEX(FPL_Fixtures_Extract[],MATCH($A82,FPL_Fixtures_Extract[[Player]:[Player]],0),MATCH(FPL_Combined[[#Headers],[Gameweek 31]],FPL_Fixtures_Extract[#Headers],0)),LEN(INDEX(FPL_Fixtures_Extract[],MATCH($A82,FPL_Fixtures_Extract[[Player]:[Player]],0),MATCH(FPL_Combined[[#Headers],[Gameweek 31]],FPL_Fixtures_Extract[#Headers],0)))-4),Team_Key[[Full Name]:[Full Name]],0))&amp;RIGHT(INDEX(FPL_Fixtures_Extract[],MATCH($A82,FPL_Fixtures_Extract[[Player]:[Player]],0),MATCH(FPL_Combined[[#Headers],[Gameweek 31]],FPL_Fixtures_Extract[#Headers],0)),3))</f>
        <v>STK(H)</v>
      </c>
      <c r="AG82" t="str">
        <f ca="1">IF(RIGHT(FPL_Combined[[#Headers],[Gameweek 32]],2)&lt;$B$622,INDEX(FPL_Results_Extract[Gameweek 07],MATCH($A82,FPL_Results_Extract[[Player]:[Player]],0)),INDEX(Team_Key[[Abbreviation]:[Abbreviation]],MATCH(LEFT(INDEX(FPL_Fixtures_Extract[],MATCH($A82,FPL_Fixtures_Extract[[Player]:[Player]],0),MATCH(FPL_Combined[[#Headers],[Gameweek 32]],FPL_Fixtures_Extract[#Headers],0)),LEN(INDEX(FPL_Fixtures_Extract[],MATCH($A82,FPL_Fixtures_Extract[[Player]:[Player]],0),MATCH(FPL_Combined[[#Headers],[Gameweek 32]],FPL_Fixtures_Extract[#Headers],0)))-4),Team_Key[[Full Name]:[Full Name]],0))&amp;RIGHT(INDEX(FPL_Fixtures_Extract[],MATCH($A82,FPL_Fixtures_Extract[[Player]:[Player]],0),MATCH(FPL_Combined[[#Headers],[Gameweek 32]],FPL_Fixtures_Extract[#Headers],0)),3))</f>
        <v>ARS(A)</v>
      </c>
      <c r="AH82" t="str">
        <f ca="1">IF(RIGHT(FPL_Combined[[#Headers],[Gameweek 33]],2)&lt;$B$622,INDEX(FPL_Results_Extract[Gameweek 08],MATCH($A82,FPL_Results_Extract[[Player]:[Player]],0)),INDEX(Team_Key[[Abbreviation]:[Abbreviation]],MATCH(LEFT(INDEX(FPL_Fixtures_Extract[],MATCH($A82,FPL_Fixtures_Extract[[Player]:[Player]],0),MATCH(FPL_Combined[[#Headers],[Gameweek 33]],FPL_Fixtures_Extract[#Headers],0)),LEN(INDEX(FPL_Fixtures_Extract[],MATCH($A82,FPL_Fixtures_Extract[[Player]:[Player]],0),MATCH(FPL_Combined[[#Headers],[Gameweek 33]],FPL_Fixtures_Extract[#Headers],0)))-4),Team_Key[[Full Name]:[Full Name]],0))&amp;RIGHT(INDEX(FPL_Fixtures_Extract[],MATCH($A82,FPL_Fixtures_Extract[[Player]:[Player]],0),MATCH(FPL_Combined[[#Headers],[Gameweek 33]],FPL_Fixtures_Extract[#Headers],0)),3))</f>
        <v>EVE(H)</v>
      </c>
      <c r="AI82" t="str">
        <f ca="1">IF(RIGHT(FPL_Combined[[#Headers],[Gameweek 34]],2)&lt;$B$622,INDEX(FPL_Results_Extract[Gameweek 09],MATCH($A82,FPL_Results_Extract[[Player]:[Player]],0)),INDEX(Team_Key[[Abbreviation]:[Abbreviation]],MATCH(LEFT(INDEX(FPL_Fixtures_Extract[],MATCH($A82,FPL_Fixtures_Extract[[Player]:[Player]],0),MATCH(FPL_Combined[[#Headers],[Gameweek 34]],FPL_Fixtures_Extract[#Headers],0)),LEN(INDEX(FPL_Fixtures_Extract[],MATCH($A82,FPL_Fixtures_Extract[[Player]:[Player]],0),MATCH(FPL_Combined[[#Headers],[Gameweek 34]],FPL_Fixtures_Extract[#Headers],0)))-4),Team_Key[[Full Name]:[Full Name]],0))&amp;RIGHT(INDEX(FPL_Fixtures_Extract[],MATCH($A82,FPL_Fixtures_Extract[[Player]:[Player]],0),MATCH(FPL_Combined[[#Headers],[Gameweek 34]],FPL_Fixtures_Extract[#Headers],0)),3))</f>
        <v>WBA(A)</v>
      </c>
      <c r="AJ82" t="str">
        <f ca="1">IF(RIGHT(FPL_Combined[[#Headers],[Gameweek 35]],2)&lt;$B$622,INDEX(FPL_Results_Extract[Gameweek 10],MATCH($A82,FPL_Results_Extract[[Player]:[Player]],0)),INDEX(Team_Key[[Abbreviation]:[Abbreviation]],MATCH(LEFT(INDEX(FPL_Fixtures_Extract[],MATCH($A82,FPL_Fixtures_Extract[[Player]:[Player]],0),MATCH(FPL_Combined[[#Headers],[Gameweek 35]],FPL_Fixtures_Extract[#Headers],0)),LEN(INDEX(FPL_Fixtures_Extract[],MATCH($A82,FPL_Fixtures_Extract[[Player]:[Player]],0),MATCH(FPL_Combined[[#Headers],[Gameweek 35]],FPL_Fixtures_Extract[#Headers],0)))-4),Team_Key[[Full Name]:[Full Name]],0))&amp;RIGHT(INDEX(FPL_Fixtures_Extract[],MATCH($A82,FPL_Fixtures_Extract[[Player]:[Player]],0),MATCH(FPL_Combined[[#Headers],[Gameweek 35]],FPL_Fixtures_Extract[#Headers],0)),3))</f>
        <v>NOR(A)</v>
      </c>
      <c r="AK82" t="str">
        <f ca="1">IF(RIGHT(FPL_Combined[[#Headers],[Gameweek 36]],2)&lt;$B$622,INDEX(FPL_Results_Extract[Gameweek 11],MATCH($A82,FPL_Results_Extract[[Player]:[Player]],0)),INDEX(Team_Key[[Abbreviation]:[Abbreviation]],MATCH(LEFT(INDEX(FPL_Fixtures_Extract[],MATCH($A82,FPL_Fixtures_Extract[[Player]:[Player]],0),MATCH(FPL_Combined[[#Headers],[Gameweek 36]],FPL_Fixtures_Extract[#Headers],0)),LEN(INDEX(FPL_Fixtures_Extract[],MATCH($A82,FPL_Fixtures_Extract[[Player]:[Player]],0),MATCH(FPL_Combined[[#Headers],[Gameweek 36]],FPL_Fixtures_Extract[#Headers],0)))-4),Team_Key[[Full Name]:[Full Name]],0))&amp;RIGHT(INDEX(FPL_Fixtures_Extract[],MATCH($A82,FPL_Fixtures_Extract[[Player]:[Player]],0),MATCH(FPL_Combined[[#Headers],[Gameweek 36]],FPL_Fixtures_Extract[#Headers],0)),3))</f>
        <v>AVL(H)</v>
      </c>
      <c r="AL82" t="str">
        <f ca="1">IF(RIGHT(FPL_Combined[[#Headers],[Gameweek 37]],2)&lt;$B$622,INDEX(FPL_Results_Extract[Gameweek 12],MATCH($A82,FPL_Results_Extract[[Player]:[Player]],0)),INDEX(Team_Key[[Abbreviation]:[Abbreviation]],MATCH(LEFT(INDEX(FPL_Fixtures_Extract[],MATCH($A82,FPL_Fixtures_Extract[[Player]:[Player]],0),MATCH(FPL_Combined[[#Headers],[Gameweek 37]],FPL_Fixtures_Extract[#Headers],0)),LEN(INDEX(FPL_Fixtures_Extract[],MATCH($A82,FPL_Fixtures_Extract[[Player]:[Player]],0),MATCH(FPL_Combined[[#Headers],[Gameweek 37]],FPL_Fixtures_Extract[#Headers],0)))-4),Team_Key[[Full Name]:[Full Name]],0))&amp;RIGHT(INDEX(FPL_Fixtures_Extract[],MATCH($A82,FPL_Fixtures_Extract[[Player]:[Player]],0),MATCH(FPL_Combined[[#Headers],[Gameweek 37]],FPL_Fixtures_Extract[#Headers],0)),3))</f>
        <v>LIV(A)</v>
      </c>
      <c r="AM82" t="str">
        <f ca="1">IF(RIGHT(FPL_Combined[[#Headers],[Gameweek 38]],2)&lt;$B$622,INDEX(FPL_Results_Extract[Gameweek 13],MATCH($A82,FPL_Results_Extract[[Player]:[Player]],0)),INDEX(Team_Key[[Abbreviation]:[Abbreviation]],MATCH(LEFT(INDEX(FPL_Fixtures_Extract[],MATCH($A82,FPL_Fixtures_Extract[[Player]:[Player]],0),MATCH(FPL_Combined[[#Headers],[Gameweek 38]],FPL_Fixtures_Extract[#Headers],0)),LEN(INDEX(FPL_Fixtures_Extract[],MATCH($A82,FPL_Fixtures_Extract[[Player]:[Player]],0),MATCH(FPL_Combined[[#Headers],[Gameweek 38]],FPL_Fixtures_Extract[#Headers],0)))-4),Team_Key[[Full Name]:[Full Name]],0))&amp;RIGHT(INDEX(FPL_Fixtures_Extract[],MATCH($A82,FPL_Fixtures_Extract[[Player]:[Player]],0),MATCH(FPL_Combined[[#Headers],[Gameweek 38]],FPL_Fixtures_Extract[#Headers],0)),3))</f>
        <v>SUN(H)</v>
      </c>
    </row>
    <row r="83" spans="1:39" x14ac:dyDescent="0.45">
      <c r="A83" t="s">
        <v>603</v>
      </c>
      <c r="B83" t="str">
        <f ca="1">IF(RIGHT(FPL_Combined[[#Headers],[Gameweek 01]],2)&lt;$B$622,INDEX(FPL_Results_Extract[Gameweek 01],MATCH($A83,FPL_Results_Extract[[Player]:[Player]],0)),INDEX(Team_Key[[Abbreviation]:[Abbreviation]],MATCH(LEFT(INDEX(FPL_Fixtures_Extract[],MATCH($A83,FPL_Fixtures_Extract[[Player]:[Player]],0),MATCH(FPL_Combined[[#Headers],[Gameweek 01]],FPL_Fixtures_Extract[#Headers],0)),LEN(INDEX(FPL_Fixtures_Extract[],MATCH($A83,FPL_Fixtures_Extract[[Player]:[Player]],0),MATCH(FPL_Combined[[#Headers],[Gameweek 01]],FPL_Fixtures_Extract[#Headers],0)))-4),Team_Key[[Full Name]:[Full Name]],0))&amp;RIGHT(INDEX(FPL_Fixtures_Extract[],MATCH($A83,FPL_Fixtures_Extract[[Player]:[Player]],0),MATCH(FPL_Combined[[#Headers],[Gameweek 01]],FPL_Fixtures_Extract[#Headers],0)),3))</f>
        <v>CHE(A) 2-2</v>
      </c>
      <c r="C83" t="str">
        <f ca="1">IF(RIGHT(FPL_Combined[[#Headers],[Gameweek 02]],2)&lt;$B$622,INDEX(FPL_Results_Extract[Gameweek 02],MATCH($A83,FPL_Results_Extract[[Player]:[Player]],0)),INDEX(Team_Key[[Abbreviation]:[Abbreviation]],MATCH(LEFT(INDEX(FPL_Fixtures_Extract[],MATCH($A83,FPL_Fixtures_Extract[[Player]:[Player]],0),MATCH(FPL_Combined[[#Headers],[Gameweek 02]],FPL_Fixtures_Extract[#Headers],0)),LEN(INDEX(FPL_Fixtures_Extract[],MATCH($A83,FPL_Fixtures_Extract[[Player]:[Player]],0),MATCH(FPL_Combined[[#Headers],[Gameweek 02]],FPL_Fixtures_Extract[#Headers],0)))-4),Team_Key[[Full Name]:[Full Name]],0))&amp;RIGHT(INDEX(FPL_Fixtures_Extract[],MATCH($A83,FPL_Fixtures_Extract[[Player]:[Player]],0),MATCH(FPL_Combined[[#Headers],[Gameweek 02]],FPL_Fixtures_Extract[#Headers],0)),3))</f>
        <v>NEW(H) 2-0</v>
      </c>
      <c r="D83" t="str">
        <f ca="1">IF(RIGHT(FPL_Combined[[#Headers],[Gameweek 03]],2)&lt;$B$622,INDEX(FPL_Results_Extract[Gameweek 03],MATCH($A83,FPL_Results_Extract[[Player]:[Player]],0)),INDEX(Team_Key[[Abbreviation]:[Abbreviation]],MATCH(LEFT(INDEX(FPL_Fixtures_Extract[],MATCH($A83,FPL_Fixtures_Extract[[Player]:[Player]],0),MATCH(FPL_Combined[[#Headers],[Gameweek 03]],FPL_Fixtures_Extract[#Headers],0)),LEN(INDEX(FPL_Fixtures_Extract[],MATCH($A83,FPL_Fixtures_Extract[[Player]:[Player]],0),MATCH(FPL_Combined[[#Headers],[Gameweek 03]],FPL_Fixtures_Extract[#Headers],0)))-4),Team_Key[[Full Name]:[Full Name]],0))&amp;RIGHT(INDEX(FPL_Fixtures_Extract[],MATCH($A83,FPL_Fixtures_Extract[[Player]:[Player]],0),MATCH(FPL_Combined[[#Headers],[Gameweek 03]],FPL_Fixtures_Extract[#Headers],0)),3))</f>
        <v>SUN(A) 1-1</v>
      </c>
      <c r="E83" t="str">
        <f ca="1">IF(RIGHT(FPL_Combined[[#Headers],[Gameweek 04]],2)&lt;$B$622,INDEX(FPL_Results_Extract[Gameweek 04],MATCH($A83,FPL_Results_Extract[[Player]:[Player]],0)),INDEX(Team_Key[[Abbreviation]:[Abbreviation]],MATCH(LEFT(INDEX(FPL_Fixtures_Extract[],MATCH($A83,FPL_Fixtures_Extract[[Player]:[Player]],0),MATCH(FPL_Combined[[#Headers],[Gameweek 04]],FPL_Fixtures_Extract[#Headers],0)),LEN(INDEX(FPL_Fixtures_Extract[],MATCH($A83,FPL_Fixtures_Extract[[Player]:[Player]],0),MATCH(FPL_Combined[[#Headers],[Gameweek 04]],FPL_Fixtures_Extract[#Headers],0)))-4),Team_Key[[Full Name]:[Full Name]],0))&amp;RIGHT(INDEX(FPL_Fixtures_Extract[],MATCH($A83,FPL_Fixtures_Extract[[Player]:[Player]],0),MATCH(FPL_Combined[[#Headers],[Gameweek 04]],FPL_Fixtures_Extract[#Headers],0)),3))</f>
        <v>MUN(H) 2-1</v>
      </c>
      <c r="F83" t="str">
        <f ca="1">IF(RIGHT(FPL_Combined[[#Headers],[Gameweek 05]],2)&lt;$B$622,INDEX(FPL_Results_Extract[Gameweek 05],MATCH($A83,FPL_Results_Extract[[Player]:[Player]],0)),INDEX(Team_Key[[Abbreviation]:[Abbreviation]],MATCH(LEFT(INDEX(FPL_Fixtures_Extract[],MATCH($A83,FPL_Fixtures_Extract[[Player]:[Player]],0),MATCH(FPL_Combined[[#Headers],[Gameweek 05]],FPL_Fixtures_Extract[#Headers],0)),LEN(INDEX(FPL_Fixtures_Extract[],MATCH($A83,FPL_Fixtures_Extract[[Player]:[Player]],0),MATCH(FPL_Combined[[#Headers],[Gameweek 05]],FPL_Fixtures_Extract[#Headers],0)))-4),Team_Key[[Full Name]:[Full Name]],0))&amp;RIGHT(INDEX(FPL_Fixtures_Extract[],MATCH($A83,FPL_Fixtures_Extract[[Player]:[Player]],0),MATCH(FPL_Combined[[#Headers],[Gameweek 05]],FPL_Fixtures_Extract[#Headers],0)),3))</f>
        <v>WAT(A) 0-1</v>
      </c>
      <c r="G83" t="str">
        <f ca="1">IF(RIGHT(FPL_Combined[[#Headers],[Gameweek 06]],2)&lt;$B$622,INDEX(FPL_Results_Extract[Gameweek 06],MATCH($A83,FPL_Results_Extract[[Player]:[Player]],0)),INDEX(Team_Key[[Abbreviation]:[Abbreviation]],MATCH(LEFT(INDEX(FPL_Fixtures_Extract[],MATCH($A83,FPL_Fixtures_Extract[[Player]:[Player]],0),MATCH(FPL_Combined[[#Headers],[Gameweek 06]],FPL_Fixtures_Extract[#Headers],0)),LEN(INDEX(FPL_Fixtures_Extract[],MATCH($A83,FPL_Fixtures_Extract[[Player]:[Player]],0),MATCH(FPL_Combined[[#Headers],[Gameweek 06]],FPL_Fixtures_Extract[#Headers],0)))-4),Team_Key[[Full Name]:[Full Name]],0))&amp;RIGHT(INDEX(FPL_Fixtures_Extract[],MATCH($A83,FPL_Fixtures_Extract[[Player]:[Player]],0),MATCH(FPL_Combined[[#Headers],[Gameweek 06]],FPL_Fixtures_Extract[#Headers],0)),3))</f>
        <v>EVE(H) 0-0</v>
      </c>
      <c r="H83" t="str">
        <f ca="1">IF(RIGHT(FPL_Combined[[#Headers],[Gameweek 07]],2)&lt;$B$622,INDEX(FPL_Results_Extract[Gameweek 07],MATCH($A83,FPL_Results_Extract[[Player]:[Player]],0)),INDEX(Team_Key[[Abbreviation]:[Abbreviation]],MATCH(LEFT(INDEX(FPL_Fixtures_Extract[],MATCH($A83,FPL_Fixtures_Extract[[Player]:[Player]],0),MATCH(FPL_Combined[[#Headers],[Gameweek 07]],FPL_Fixtures_Extract[#Headers],0)),LEN(INDEX(FPL_Fixtures_Extract[],MATCH($A83,FPL_Fixtures_Extract[[Player]:[Player]],0),MATCH(FPL_Combined[[#Headers],[Gameweek 07]],FPL_Fixtures_Extract[#Headers],0)))-4),Team_Key[[Full Name]:[Full Name]],0))&amp;RIGHT(INDEX(FPL_Fixtures_Extract[],MATCH($A83,FPL_Fixtures_Extract[[Player]:[Player]],0),MATCH(FPL_Combined[[#Headers],[Gameweek 07]],FPL_Fixtures_Extract[#Headers],0)),3))</f>
        <v>SOU(A) 1-3</v>
      </c>
      <c r="I83" t="str">
        <f ca="1">IF(RIGHT(FPL_Combined[[#Headers],[Gameweek 08]],2)&lt;$B$622,INDEX(FPL_Results_Extract[Gameweek 08],MATCH($A83,FPL_Results_Extract[[Player]:[Player]],0)),INDEX(Team_Key[[Abbreviation]:[Abbreviation]],MATCH(LEFT(INDEX(FPL_Fixtures_Extract[],MATCH($A83,FPL_Fixtures_Extract[[Player]:[Player]],0),MATCH(FPL_Combined[[#Headers],[Gameweek 08]],FPL_Fixtures_Extract[#Headers],0)),LEN(INDEX(FPL_Fixtures_Extract[],MATCH($A83,FPL_Fixtures_Extract[[Player]:[Player]],0),MATCH(FPL_Combined[[#Headers],[Gameweek 08]],FPL_Fixtures_Extract[#Headers],0)))-4),Team_Key[[Full Name]:[Full Name]],0))&amp;RIGHT(INDEX(FPL_Fixtures_Extract[],MATCH($A83,FPL_Fixtures_Extract[[Player]:[Player]],0),MATCH(FPL_Combined[[#Headers],[Gameweek 08]],FPL_Fixtures_Extract[#Headers],0)),3))</f>
        <v>TOT(H) 2-2</v>
      </c>
      <c r="J83" t="str">
        <f ca="1">IF(RIGHT(FPL_Combined[[#Headers],[Gameweek 09]],2)&lt;$B$622,INDEX(FPL_Results_Extract[Gameweek 09],MATCH($A83,FPL_Results_Extract[[Player]:[Player]],0)),INDEX(Team_Key[[Abbreviation]:[Abbreviation]],MATCH(LEFT(INDEX(FPL_Fixtures_Extract[],MATCH($A83,FPL_Fixtures_Extract[[Player]:[Player]],0),MATCH(FPL_Combined[[#Headers],[Gameweek 09]],FPL_Fixtures_Extract[#Headers],0)),LEN(INDEX(FPL_Fixtures_Extract[],MATCH($A83,FPL_Fixtures_Extract[[Player]:[Player]],0),MATCH(FPL_Combined[[#Headers],[Gameweek 09]],FPL_Fixtures_Extract[#Headers],0)))-4),Team_Key[[Full Name]:[Full Name]],0))&amp;RIGHT(INDEX(FPL_Fixtures_Extract[],MATCH($A83,FPL_Fixtures_Extract[[Player]:[Player]],0),MATCH(FPL_Combined[[#Headers],[Gameweek 09]],FPL_Fixtures_Extract[#Headers],0)),3))</f>
        <v>STK(H) 0-1</v>
      </c>
      <c r="K83" t="str">
        <f ca="1">IF(RIGHT(FPL_Combined[[#Headers],[Gameweek 10]],2)&lt;$B$622,INDEX(FPL_Results_Extract[Gameweek 10],MATCH($A83,FPL_Results_Extract[[Player]:[Player]],0)),INDEX(Team_Key[[Abbreviation]:[Abbreviation]],MATCH(LEFT(INDEX(FPL_Fixtures_Extract[],MATCH($A83,FPL_Fixtures_Extract[[Player]:[Player]],0),MATCH(FPL_Combined[[#Headers],[Gameweek 10]],FPL_Fixtures_Extract[#Headers],0)),LEN(INDEX(FPL_Fixtures_Extract[],MATCH($A83,FPL_Fixtures_Extract[[Player]:[Player]],0),MATCH(FPL_Combined[[#Headers],[Gameweek 10]],FPL_Fixtures_Extract[#Headers],0)))-4),Team_Key[[Full Name]:[Full Name]],0))&amp;RIGHT(INDEX(FPL_Fixtures_Extract[],MATCH($A83,FPL_Fixtures_Extract[[Player]:[Player]],0),MATCH(FPL_Combined[[#Headers],[Gameweek 10]],FPL_Fixtures_Extract[#Headers],0)),3))</f>
        <v>AVL(A) 2-1</v>
      </c>
      <c r="L83" t="str">
        <f ca="1">IF(RIGHT(FPL_Combined[[#Headers],[Gameweek 11]],2)&lt;$B$622,INDEX(FPL_Results_Extract[Gameweek 11],MATCH($A83,FPL_Results_Extract[[Player]:[Player]],0)),INDEX(Team_Key[[Abbreviation]:[Abbreviation]],MATCH(LEFT(INDEX(FPL_Fixtures_Extract[],MATCH($A83,FPL_Fixtures_Extract[[Player]:[Player]],0),MATCH(FPL_Combined[[#Headers],[Gameweek 11]],FPL_Fixtures_Extract[#Headers],0)),LEN(INDEX(FPL_Fixtures_Extract[],MATCH($A83,FPL_Fixtures_Extract[[Player]:[Player]],0),MATCH(FPL_Combined[[#Headers],[Gameweek 11]],FPL_Fixtures_Extract[#Headers],0)))-4),Team_Key[[Full Name]:[Full Name]],0))&amp;RIGHT(INDEX(FPL_Fixtures_Extract[],MATCH($A83,FPL_Fixtures_Extract[[Player]:[Player]],0),MATCH(FPL_Combined[[#Headers],[Gameweek 11]],FPL_Fixtures_Extract[#Headers],0)),3))</f>
        <v>ARS(H) 0-3</v>
      </c>
      <c r="M83" t="str">
        <f ca="1">IF(RIGHT(FPL_Combined[[#Headers],[Gameweek 12]],2)&lt;$B$622,INDEX(FPL_Results_Extract[Gameweek 12],MATCH($A83,FPL_Results_Extract[[Player]:[Player]],0)),INDEX(Team_Key[[Abbreviation]:[Abbreviation]],MATCH(LEFT(INDEX(FPL_Fixtures_Extract[],MATCH($A83,FPL_Fixtures_Extract[[Player]:[Player]],0),MATCH(FPL_Combined[[#Headers],[Gameweek 12]],FPL_Fixtures_Extract[#Headers],0)),LEN(INDEX(FPL_Fixtures_Extract[],MATCH($A83,FPL_Fixtures_Extract[[Player]:[Player]],0),MATCH(FPL_Combined[[#Headers],[Gameweek 12]],FPL_Fixtures_Extract[#Headers],0)))-4),Team_Key[[Full Name]:[Full Name]],0))&amp;RIGHT(INDEX(FPL_Fixtures_Extract[],MATCH($A83,FPL_Fixtures_Extract[[Player]:[Player]],0),MATCH(FPL_Combined[[#Headers],[Gameweek 12]],FPL_Fixtures_Extract[#Headers],0)),3))</f>
        <v>NOR(A) 0-1</v>
      </c>
      <c r="N83" t="str">
        <f ca="1">IF(RIGHT(FPL_Combined[[#Headers],[Gameweek 13]],2)&lt;$B$622,INDEX(FPL_Results_Extract[Gameweek 13],MATCH($A83,FPL_Results_Extract[[Player]:[Player]],0)),INDEX(Team_Key[[Abbreviation]:[Abbreviation]],MATCH(LEFT(INDEX(FPL_Fixtures_Extract[],MATCH($A83,FPL_Fixtures_Extract[[Player]:[Player]],0),MATCH(FPL_Combined[[#Headers],[Gameweek 13]],FPL_Fixtures_Extract[#Headers],0)),LEN(INDEX(FPL_Fixtures_Extract[],MATCH($A83,FPL_Fixtures_Extract[[Player]:[Player]],0),MATCH(FPL_Combined[[#Headers],[Gameweek 13]],FPL_Fixtures_Extract[#Headers],0)))-4),Team_Key[[Full Name]:[Full Name]],0))&amp;RIGHT(INDEX(FPL_Fixtures_Extract[],MATCH($A83,FPL_Fixtures_Extract[[Player]:[Player]],0),MATCH(FPL_Combined[[#Headers],[Gameweek 13]],FPL_Fixtures_Extract[#Headers],0)),3))</f>
        <v>BOU(H) 2-2</v>
      </c>
      <c r="O83" t="str">
        <f ca="1">IF(RIGHT(FPL_Combined[[#Headers],[Gameweek 14]],2)&lt;$B$622,INDEX(FPL_Results_Extract[Gameweek 14],MATCH($A83,FPL_Results_Extract[[Player]:[Player]],0)),INDEX(Team_Key[[Abbreviation]:[Abbreviation]],MATCH(LEFT(INDEX(FPL_Fixtures_Extract[],MATCH($A83,FPL_Fixtures_Extract[[Player]:[Player]],0),MATCH(FPL_Combined[[#Headers],[Gameweek 14]],FPL_Fixtures_Extract[#Headers],0)),LEN(INDEX(FPL_Fixtures_Extract[],MATCH($A83,FPL_Fixtures_Extract[[Player]:[Player]],0),MATCH(FPL_Combined[[#Headers],[Gameweek 14]],FPL_Fixtures_Extract[#Headers],0)))-4),Team_Key[[Full Name]:[Full Name]],0))&amp;RIGHT(INDEX(FPL_Fixtures_Extract[],MATCH($A83,FPL_Fixtures_Extract[[Player]:[Player]],0),MATCH(FPL_Combined[[#Headers],[Gameweek 14]],FPL_Fixtures_Extract[#Headers],0)),3))</f>
        <v>LIV(A) 0-1</v>
      </c>
      <c r="P83" t="str">
        <f ca="1">IF(RIGHT(FPL_Combined[[#Headers],[Gameweek 15]],2)&lt;$B$622,INDEX(FPL_Results_Extract[Gameweek 15],MATCH($A83,FPL_Results_Extract[[Player]:[Player]],0)),INDEX(Team_Key[[Abbreviation]:[Abbreviation]],MATCH(LEFT(INDEX(FPL_Fixtures_Extract[],MATCH($A83,FPL_Fixtures_Extract[[Player]:[Player]],0),MATCH(FPL_Combined[[#Headers],[Gameweek 15]],FPL_Fixtures_Extract[#Headers],0)),LEN(INDEX(FPL_Fixtures_Extract[],MATCH($A83,FPL_Fixtures_Extract[[Player]:[Player]],0),MATCH(FPL_Combined[[#Headers],[Gameweek 15]],FPL_Fixtures_Extract[#Headers],0)))-4),Team_Key[[Full Name]:[Full Name]],0))&amp;RIGHT(INDEX(FPL_Fixtures_Extract[],MATCH($A83,FPL_Fixtures_Extract[[Player]:[Player]],0),MATCH(FPL_Combined[[#Headers],[Gameweek 15]],FPL_Fixtures_Extract[#Headers],0)),3))</f>
        <v>LEI(H) 0-3</v>
      </c>
      <c r="Q83" t="str">
        <f ca="1">IF(RIGHT(FPL_Combined[[#Headers],[Gameweek 16]],2)&lt;$B$622,INDEX(FPL_Results_Extract[Gameweek 16],MATCH($A83,FPL_Results_Extract[[Player]:[Player]],0)),INDEX(Team_Key[[Abbreviation]:[Abbreviation]],MATCH(LEFT(INDEX(FPL_Fixtures_Extract[],MATCH($A83,FPL_Fixtures_Extract[[Player]:[Player]],0),MATCH(FPL_Combined[[#Headers],[Gameweek 16]],FPL_Fixtures_Extract[#Headers],0)),LEN(INDEX(FPL_Fixtures_Extract[],MATCH($A83,FPL_Fixtures_Extract[[Player]:[Player]],0),MATCH(FPL_Combined[[#Headers],[Gameweek 16]],FPL_Fixtures_Extract[#Headers],0)))-4),Team_Key[[Full Name]:[Full Name]],0))&amp;RIGHT(INDEX(FPL_Fixtures_Extract[],MATCH($A83,FPL_Fixtures_Extract[[Player]:[Player]],0),MATCH(FPL_Combined[[#Headers],[Gameweek 16]],FPL_Fixtures_Extract[#Headers],0)),3))</f>
        <v>MCI(A) 1-2</v>
      </c>
      <c r="R83" t="str">
        <f ca="1">IF(RIGHT(FPL_Combined[[#Headers],[Gameweek 17]],2)&lt;$B$622,INDEX(FPL_Results_Extract[Gameweek 17],MATCH($A83,FPL_Results_Extract[[Player]:[Player]],0)),INDEX(Team_Key[[Abbreviation]:[Abbreviation]],MATCH(LEFT(INDEX(FPL_Fixtures_Extract[],MATCH($A83,FPL_Fixtures_Extract[[Player]:[Player]],0),MATCH(FPL_Combined[[#Headers],[Gameweek 17]],FPL_Fixtures_Extract[#Headers],0)),LEN(INDEX(FPL_Fixtures_Extract[],MATCH($A83,FPL_Fixtures_Extract[[Player]:[Player]],0),MATCH(FPL_Combined[[#Headers],[Gameweek 17]],FPL_Fixtures_Extract[#Headers],0)))-4),Team_Key[[Full Name]:[Full Name]],0))&amp;RIGHT(INDEX(FPL_Fixtures_Extract[],MATCH($A83,FPL_Fixtures_Extract[[Player]:[Player]],0),MATCH(FPL_Combined[[#Headers],[Gameweek 17]],FPL_Fixtures_Extract[#Headers],0)),3))</f>
        <v>WHU(H) 0-0</v>
      </c>
      <c r="S83" t="str">
        <f ca="1">IF(RIGHT(FPL_Combined[[#Headers],[Gameweek 18]],2)&lt;$B$622,INDEX(FPL_Results_Extract[Gameweek 18],MATCH($A83,FPL_Results_Extract[[Player]:[Player]],0)),INDEX(Team_Key[[Abbreviation]:[Abbreviation]],MATCH(LEFT(INDEX(FPL_Fixtures_Extract[],MATCH($A83,FPL_Fixtures_Extract[[Player]:[Player]],0),MATCH(FPL_Combined[[#Headers],[Gameweek 18]],FPL_Fixtures_Extract[#Headers],0)),LEN(INDEX(FPL_Fixtures_Extract[],MATCH($A83,FPL_Fixtures_Extract[[Player]:[Player]],0),MATCH(FPL_Combined[[#Headers],[Gameweek 18]],FPL_Fixtures_Extract[#Headers],0)))-4),Team_Key[[Full Name]:[Full Name]],0))&amp;RIGHT(INDEX(FPL_Fixtures_Extract[],MATCH($A83,FPL_Fixtures_Extract[[Player]:[Player]],0),MATCH(FPL_Combined[[#Headers],[Gameweek 18]],FPL_Fixtures_Extract[#Headers],0)),3))</f>
        <v>WBA(H) 1-0</v>
      </c>
      <c r="T83" t="str">
        <f ca="1">IF(RIGHT(FPL_Combined[[#Headers],[Gameweek 19]],2)&lt;$B$622,INDEX(FPL_Results_Extract[Gameweek 19],MATCH($A83,FPL_Results_Extract[[Player]:[Player]],0)),INDEX(Team_Key[[Abbreviation]:[Abbreviation]],MATCH(LEFT(INDEX(FPL_Fixtures_Extract[],MATCH($A83,FPL_Fixtures_Extract[[Player]:[Player]],0),MATCH(FPL_Combined[[#Headers],[Gameweek 19]],FPL_Fixtures_Extract[#Headers],0)),LEN(INDEX(FPL_Fixtures_Extract[],MATCH($A83,FPL_Fixtures_Extract[[Player]:[Player]],0),MATCH(FPL_Combined[[#Headers],[Gameweek 19]],FPL_Fixtures_Extract[#Headers],0)))-4),Team_Key[[Full Name]:[Full Name]],0))&amp;RIGHT(INDEX(FPL_Fixtures_Extract[],MATCH($A83,FPL_Fixtures_Extract[[Player]:[Player]],0),MATCH(FPL_Combined[[#Headers],[Gameweek 19]],FPL_Fixtures_Extract[#Headers],0)),3))</f>
        <v>CRY(A) 0-0</v>
      </c>
      <c r="U83" t="str">
        <f ca="1">IF(RIGHT(FPL_Combined[[#Headers],[Gameweek 20]],2)&lt;$B$622,INDEX(FPL_Results_Extract[Gameweek 20],MATCH($A83,FPL_Results_Extract[[Player]:[Player]],0)),INDEX(Team_Key[[Abbreviation]:[Abbreviation]],MATCH(LEFT(INDEX(FPL_Fixtures_Extract[],MATCH($A83,FPL_Fixtures_Extract[[Player]:[Player]],0),MATCH(FPL_Combined[[#Headers],[Gameweek 20]],FPL_Fixtures_Extract[#Headers],0)),LEN(INDEX(FPL_Fixtures_Extract[],MATCH($A83,FPL_Fixtures_Extract[[Player]:[Player]],0),MATCH(FPL_Combined[[#Headers],[Gameweek 20]],FPL_Fixtures_Extract[#Headers],0)))-4),Team_Key[[Full Name]:[Full Name]],0))&amp;RIGHT(INDEX(FPL_Fixtures_Extract[],MATCH($A83,FPL_Fixtures_Extract[[Player]:[Player]],0),MATCH(FPL_Combined[[#Headers],[Gameweek 20]],FPL_Fixtures_Extract[#Headers],0)),3))</f>
        <v>MUN(A) 1-2</v>
      </c>
      <c r="V83" t="str">
        <f ca="1">IF(RIGHT(FPL_Combined[[#Headers],[Gameweek 21]],2)&lt;$B$622,INDEX(FPL_Results_Extract[Gameweek 21],MATCH($A83,FPL_Results_Extract[[Player]:[Player]],0)),INDEX(Team_Key[[Abbreviation]:[Abbreviation]],MATCH(LEFT(INDEX(FPL_Fixtures_Extract[],MATCH($A83,FPL_Fixtures_Extract[[Player]:[Player]],0),MATCH(FPL_Combined[[#Headers],[Gameweek 21]],FPL_Fixtures_Extract[#Headers],0)),LEN(INDEX(FPL_Fixtures_Extract[],MATCH($A83,FPL_Fixtures_Extract[[Player]:[Player]],0),MATCH(FPL_Combined[[#Headers],[Gameweek 21]],FPL_Fixtures_Extract[#Headers],0)))-4),Team_Key[[Full Name]:[Full Name]],0))&amp;RIGHT(INDEX(FPL_Fixtures_Extract[],MATCH($A83,FPL_Fixtures_Extract[[Player]:[Player]],0),MATCH(FPL_Combined[[#Headers],[Gameweek 21]],FPL_Fixtures_Extract[#Headers],0)),3))</f>
        <v>SUN(H) 2-4</v>
      </c>
      <c r="W83" t="str">
        <f ca="1">IF(RIGHT(FPL_Combined[[#Headers],[Gameweek 22]],2)&lt;$B$622,INDEX(FPL_Results_Extract[Gameweek 22],MATCH($A83,FPL_Results_Extract[[Player]:[Player]],0)),INDEX(Team_Key[[Abbreviation]:[Abbreviation]],MATCH(LEFT(INDEX(FPL_Fixtures_Extract[],MATCH($A83,FPL_Fixtures_Extract[[Player]:[Player]],0),MATCH(FPL_Combined[[#Headers],[Gameweek 22]],FPL_Fixtures_Extract[#Headers],0)),LEN(INDEX(FPL_Fixtures_Extract[],MATCH($A83,FPL_Fixtures_Extract[[Player]:[Player]],0),MATCH(FPL_Combined[[#Headers],[Gameweek 22]],FPL_Fixtures_Extract[#Headers],0)))-4),Team_Key[[Full Name]:[Full Name]],0))&amp;RIGHT(INDEX(FPL_Fixtures_Extract[],MATCH($A83,FPL_Fixtures_Extract[[Player]:[Player]],0),MATCH(FPL_Combined[[#Headers],[Gameweek 22]],FPL_Fixtures_Extract[#Headers],0)),3))</f>
        <v>WAT(H) 1-0</v>
      </c>
      <c r="X83" t="str">
        <f ca="1">IF(RIGHT(FPL_Combined[[#Headers],[Gameweek 23]],2)&lt;$B$622,INDEX(FPL_Results_Extract[Gameweek 23],MATCH($A83,FPL_Results_Extract[[Player]:[Player]],0)),INDEX(Team_Key[[Abbreviation]:[Abbreviation]],MATCH(LEFT(INDEX(FPL_Fixtures_Extract[],MATCH($A83,FPL_Fixtures_Extract[[Player]:[Player]],0),MATCH(FPL_Combined[[#Headers],[Gameweek 23]],FPL_Fixtures_Extract[#Headers],0)),LEN(INDEX(FPL_Fixtures_Extract[],MATCH($A83,FPL_Fixtures_Extract[[Player]:[Player]],0),MATCH(FPL_Combined[[#Headers],[Gameweek 23]],FPL_Fixtures_Extract[#Headers],0)))-4),Team_Key[[Full Name]:[Full Name]],0))&amp;RIGHT(INDEX(FPL_Fixtures_Extract[],MATCH($A83,FPL_Fixtures_Extract[[Player]:[Player]],0),MATCH(FPL_Combined[[#Headers],[Gameweek 23]],FPL_Fixtures_Extract[#Headers],0)),3))</f>
        <v>EVE(A) 2-1</v>
      </c>
      <c r="Y83" t="str">
        <f ca="1">IF(RIGHT(FPL_Combined[[#Headers],[Gameweek 24]],2)&lt;$B$622,INDEX(FPL_Results_Extract[Team],MATCH($A83,FPL_Results_Extract[[Player]:[Player]],0)),INDEX(Team_Key[[Abbreviation]:[Abbreviation]],MATCH(LEFT(INDEX(FPL_Fixtures_Extract[],MATCH($A83,FPL_Fixtures_Extract[[Player]:[Player]],0),MATCH(FPL_Combined[[#Headers],[Gameweek 24]],FPL_Fixtures_Extract[#Headers],0)),LEN(INDEX(FPL_Fixtures_Extract[],MATCH($A83,FPL_Fixtures_Extract[[Player]:[Player]],0),MATCH(FPL_Combined[[#Headers],[Gameweek 24]],FPL_Fixtures_Extract[#Headers],0)))-4),Team_Key[[Full Name]:[Full Name]],0))&amp;RIGHT(INDEX(FPL_Fixtures_Extract[],MATCH($A83,FPL_Fixtures_Extract[[Player]:[Player]],0),MATCH(FPL_Combined[[#Headers],[Gameweek 24]],FPL_Fixtures_Extract[#Headers],0)),3))</f>
        <v>SWA</v>
      </c>
      <c r="Z83" t="str">
        <f ca="1">IF(RIGHT(FPL_Combined[[#Headers],[Gameweek 25]],2)&lt;$B$622,INDEX(FPL_Results_Extract[Player],MATCH($A83,FPL_Results_Extract[[Player]:[Player]],0)),INDEX(Team_Key[[Abbreviation]:[Abbreviation]],MATCH(LEFT(INDEX(FPL_Fixtures_Extract[],MATCH($A83,FPL_Fixtures_Extract[[Player]:[Player]],0),MATCH(FPL_Combined[[#Headers],[Gameweek 25]],FPL_Fixtures_Extract[#Headers],0)),LEN(INDEX(FPL_Fixtures_Extract[],MATCH($A83,FPL_Fixtures_Extract[[Player]:[Player]],0),MATCH(FPL_Combined[[#Headers],[Gameweek 25]],FPL_Fixtures_Extract[#Headers],0)))-4),Team_Key[[Full Name]:[Full Name]],0))&amp;RIGHT(INDEX(FPL_Fixtures_Extract[],MATCH($A83,FPL_Fixtures_Extract[[Player]:[Player]],0),MATCH(FPL_Combined[[#Headers],[Gameweek 25]],FPL_Fixtures_Extract[#Headers],0)),3))</f>
        <v>Britton</v>
      </c>
      <c r="AA83" t="str">
        <f ca="1">IF(RIGHT(FPL_Combined[[#Headers],[Gameweek 26]],2)&lt;$B$622,INDEX(FPL_Results_Extract[Gameweek 01],MATCH($A83,FPL_Results_Extract[[Player]:[Player]],0)),INDEX(Team_Key[[Abbreviation]:[Abbreviation]],MATCH(LEFT(INDEX(FPL_Fixtures_Extract[],MATCH($A83,FPL_Fixtures_Extract[[Player]:[Player]],0),MATCH(FPL_Combined[[#Headers],[Gameweek 26]],FPL_Fixtures_Extract[#Headers],0)),LEN(INDEX(FPL_Fixtures_Extract[],MATCH($A83,FPL_Fixtures_Extract[[Player]:[Player]],0),MATCH(FPL_Combined[[#Headers],[Gameweek 26]],FPL_Fixtures_Extract[#Headers],0)))-4),Team_Key[[Full Name]:[Full Name]],0))&amp;RIGHT(INDEX(FPL_Fixtures_Extract[],MATCH($A83,FPL_Fixtures_Extract[[Player]:[Player]],0),MATCH(FPL_Combined[[#Headers],[Gameweek 26]],FPL_Fixtures_Extract[#Headers],0)),3))</f>
        <v>CHE(A) 2-2</v>
      </c>
      <c r="AB83" t="str">
        <f ca="1">IF(RIGHT(FPL_Combined[[#Headers],[Gameweek 27]],2)&lt;$B$622,INDEX(FPL_Results_Extract[Gameweek 02],MATCH($A83,FPL_Results_Extract[[Player]:[Player]],0)),INDEX(Team_Key[[Abbreviation]:[Abbreviation]],MATCH(LEFT(INDEX(FPL_Fixtures_Extract[],MATCH($A83,FPL_Fixtures_Extract[[Player]:[Player]],0),MATCH(FPL_Combined[[#Headers],[Gameweek 27]],FPL_Fixtures_Extract[#Headers],0)),LEN(INDEX(FPL_Fixtures_Extract[],MATCH($A83,FPL_Fixtures_Extract[[Player]:[Player]],0),MATCH(FPL_Combined[[#Headers],[Gameweek 27]],FPL_Fixtures_Extract[#Headers],0)))-4),Team_Key[[Full Name]:[Full Name]],0))&amp;RIGHT(INDEX(FPL_Fixtures_Extract[],MATCH($A83,FPL_Fixtures_Extract[[Player]:[Player]],0),MATCH(FPL_Combined[[#Headers],[Gameweek 27]],FPL_Fixtures_Extract[#Headers],0)),3))</f>
        <v>NEW(H) 2-0</v>
      </c>
      <c r="AC83" t="str">
        <f ca="1">IF(RIGHT(FPL_Combined[[#Headers],[Gameweek 28]],2)&lt;$B$622,INDEX(FPL_Results_Extract[Gameweek 03],MATCH($A83,FPL_Results_Extract[[Player]:[Player]],0)),INDEX(Team_Key[[Abbreviation]:[Abbreviation]],MATCH(LEFT(INDEX(FPL_Fixtures_Extract[],MATCH($A83,FPL_Fixtures_Extract[[Player]:[Player]],0),MATCH(FPL_Combined[[#Headers],[Gameweek 28]],FPL_Fixtures_Extract[#Headers],0)),LEN(INDEX(FPL_Fixtures_Extract[],MATCH($A83,FPL_Fixtures_Extract[[Player]:[Player]],0),MATCH(FPL_Combined[[#Headers],[Gameweek 28]],FPL_Fixtures_Extract[#Headers],0)))-4),Team_Key[[Full Name]:[Full Name]],0))&amp;RIGHT(INDEX(FPL_Fixtures_Extract[],MATCH($A83,FPL_Fixtures_Extract[[Player]:[Player]],0),MATCH(FPL_Combined[[#Headers],[Gameweek 28]],FPL_Fixtures_Extract[#Headers],0)),3))</f>
        <v>SUN(A) 1-1</v>
      </c>
      <c r="AD83" t="str">
        <f ca="1">IF(RIGHT(FPL_Combined[[#Headers],[Gameweek 29]],2)&lt;$B$622,INDEX(FPL_Results_Extract[Gameweek 04],MATCH($A83,FPL_Results_Extract[[Player]:[Player]],0)),INDEX(Team_Key[[Abbreviation]:[Abbreviation]],MATCH(LEFT(INDEX(FPL_Fixtures_Extract[],MATCH($A83,FPL_Fixtures_Extract[[Player]:[Player]],0),MATCH(FPL_Combined[[#Headers],[Gameweek 29]],FPL_Fixtures_Extract[#Headers],0)),LEN(INDEX(FPL_Fixtures_Extract[],MATCH($A83,FPL_Fixtures_Extract[[Player]:[Player]],0),MATCH(FPL_Combined[[#Headers],[Gameweek 29]],FPL_Fixtures_Extract[#Headers],0)))-4),Team_Key[[Full Name]:[Full Name]],0))&amp;RIGHT(INDEX(FPL_Fixtures_Extract[],MATCH($A83,FPL_Fixtures_Extract[[Player]:[Player]],0),MATCH(FPL_Combined[[#Headers],[Gameweek 29]],FPL_Fixtures_Extract[#Headers],0)),3))</f>
        <v>NOR(H)</v>
      </c>
      <c r="AE83" t="str">
        <f ca="1">IF(RIGHT(FPL_Combined[[#Headers],[Gameweek 30]],2)&lt;$B$622,INDEX(FPL_Results_Extract[Gameweek 05],MATCH($A83,FPL_Results_Extract[[Player]:[Player]],0)),INDEX(Team_Key[[Abbreviation]:[Abbreviation]],MATCH(LEFT(INDEX(FPL_Fixtures_Extract[],MATCH($A83,FPL_Fixtures_Extract[[Player]:[Player]],0),MATCH(FPL_Combined[[#Headers],[Gameweek 30]],FPL_Fixtures_Extract[#Headers],0)),LEN(INDEX(FPL_Fixtures_Extract[],MATCH($A83,FPL_Fixtures_Extract[[Player]:[Player]],0),MATCH(FPL_Combined[[#Headers],[Gameweek 30]],FPL_Fixtures_Extract[#Headers],0)))-4),Team_Key[[Full Name]:[Full Name]],0))&amp;RIGHT(INDEX(FPL_Fixtures_Extract[],MATCH($A83,FPL_Fixtures_Extract[[Player]:[Player]],0),MATCH(FPL_Combined[[#Headers],[Gameweek 30]],FPL_Fixtures_Extract[#Headers],0)),3))</f>
        <v>BOU(A)</v>
      </c>
      <c r="AF83" t="str">
        <f ca="1">IF(RIGHT(FPL_Combined[[#Headers],[Gameweek 31]],2)&lt;$B$622,INDEX(FPL_Results_Extract[Gameweek 06],MATCH($A83,FPL_Results_Extract[[Player]:[Player]],0)),INDEX(Team_Key[[Abbreviation]:[Abbreviation]],MATCH(LEFT(INDEX(FPL_Fixtures_Extract[],MATCH($A83,FPL_Fixtures_Extract[[Player]:[Player]],0),MATCH(FPL_Combined[[#Headers],[Gameweek 31]],FPL_Fixtures_Extract[#Headers],0)),LEN(INDEX(FPL_Fixtures_Extract[],MATCH($A83,FPL_Fixtures_Extract[[Player]:[Player]],0),MATCH(FPL_Combined[[#Headers],[Gameweek 31]],FPL_Fixtures_Extract[#Headers],0)))-4),Team_Key[[Full Name]:[Full Name]],0))&amp;RIGHT(INDEX(FPL_Fixtures_Extract[],MATCH($A83,FPL_Fixtures_Extract[[Player]:[Player]],0),MATCH(FPL_Combined[[#Headers],[Gameweek 31]],FPL_Fixtures_Extract[#Headers],0)),3))</f>
        <v>AVL(H)</v>
      </c>
      <c r="AG83" t="str">
        <f ca="1">IF(RIGHT(FPL_Combined[[#Headers],[Gameweek 32]],2)&lt;$B$622,INDEX(FPL_Results_Extract[Gameweek 07],MATCH($A83,FPL_Results_Extract[[Player]:[Player]],0)),INDEX(Team_Key[[Abbreviation]:[Abbreviation]],MATCH(LEFT(INDEX(FPL_Fixtures_Extract[],MATCH($A83,FPL_Fixtures_Extract[[Player]:[Player]],0),MATCH(FPL_Combined[[#Headers],[Gameweek 32]],FPL_Fixtures_Extract[#Headers],0)),LEN(INDEX(FPL_Fixtures_Extract[],MATCH($A83,FPL_Fixtures_Extract[[Player]:[Player]],0),MATCH(FPL_Combined[[#Headers],[Gameweek 32]],FPL_Fixtures_Extract[#Headers],0)))-4),Team_Key[[Full Name]:[Full Name]],0))&amp;RIGHT(INDEX(FPL_Fixtures_Extract[],MATCH($A83,FPL_Fixtures_Extract[[Player]:[Player]],0),MATCH(FPL_Combined[[#Headers],[Gameweek 32]],FPL_Fixtures_Extract[#Headers],0)),3))</f>
        <v>STK(A)</v>
      </c>
      <c r="AH83" t="str">
        <f ca="1">IF(RIGHT(FPL_Combined[[#Headers],[Gameweek 33]],2)&lt;$B$622,INDEX(FPL_Results_Extract[Gameweek 08],MATCH($A83,FPL_Results_Extract[[Player]:[Player]],0)),INDEX(Team_Key[[Abbreviation]:[Abbreviation]],MATCH(LEFT(INDEX(FPL_Fixtures_Extract[],MATCH($A83,FPL_Fixtures_Extract[[Player]:[Player]],0),MATCH(FPL_Combined[[#Headers],[Gameweek 33]],FPL_Fixtures_Extract[#Headers],0)),LEN(INDEX(FPL_Fixtures_Extract[],MATCH($A83,FPL_Fixtures_Extract[[Player]:[Player]],0),MATCH(FPL_Combined[[#Headers],[Gameweek 33]],FPL_Fixtures_Extract[#Headers],0)))-4),Team_Key[[Full Name]:[Full Name]],0))&amp;RIGHT(INDEX(FPL_Fixtures_Extract[],MATCH($A83,FPL_Fixtures_Extract[[Player]:[Player]],0),MATCH(FPL_Combined[[#Headers],[Gameweek 33]],FPL_Fixtures_Extract[#Headers],0)),3))</f>
        <v>CHE(H)</v>
      </c>
      <c r="AI83" t="str">
        <f ca="1">IF(RIGHT(FPL_Combined[[#Headers],[Gameweek 34]],2)&lt;$B$622,INDEX(FPL_Results_Extract[Gameweek 09],MATCH($A83,FPL_Results_Extract[[Player]:[Player]],0)),INDEX(Team_Key[[Abbreviation]:[Abbreviation]],MATCH(LEFT(INDEX(FPL_Fixtures_Extract[],MATCH($A83,FPL_Fixtures_Extract[[Player]:[Player]],0),MATCH(FPL_Combined[[#Headers],[Gameweek 34]],FPL_Fixtures_Extract[#Headers],0)),LEN(INDEX(FPL_Fixtures_Extract[],MATCH($A83,FPL_Fixtures_Extract[[Player]:[Player]],0),MATCH(FPL_Combined[[#Headers],[Gameweek 34]],FPL_Fixtures_Extract[#Headers],0)))-4),Team_Key[[Full Name]:[Full Name]],0))&amp;RIGHT(INDEX(FPL_Fixtures_Extract[],MATCH($A83,FPL_Fixtures_Extract[[Player]:[Player]],0),MATCH(FPL_Combined[[#Headers],[Gameweek 34]],FPL_Fixtures_Extract[#Headers],0)),3))</f>
        <v>NEW(A)</v>
      </c>
      <c r="AJ83" t="str">
        <f ca="1">IF(RIGHT(FPL_Combined[[#Headers],[Gameweek 35]],2)&lt;$B$622,INDEX(FPL_Results_Extract[Gameweek 10],MATCH($A83,FPL_Results_Extract[[Player]:[Player]],0)),INDEX(Team_Key[[Abbreviation]:[Abbreviation]],MATCH(LEFT(INDEX(FPL_Fixtures_Extract[],MATCH($A83,FPL_Fixtures_Extract[[Player]:[Player]],0),MATCH(FPL_Combined[[#Headers],[Gameweek 35]],FPL_Fixtures_Extract[#Headers],0)),LEN(INDEX(FPL_Fixtures_Extract[],MATCH($A83,FPL_Fixtures_Extract[[Player]:[Player]],0),MATCH(FPL_Combined[[#Headers],[Gameweek 35]],FPL_Fixtures_Extract[#Headers],0)))-4),Team_Key[[Full Name]:[Full Name]],0))&amp;RIGHT(INDEX(FPL_Fixtures_Extract[],MATCH($A83,FPL_Fixtures_Extract[[Player]:[Player]],0),MATCH(FPL_Combined[[#Headers],[Gameweek 35]],FPL_Fixtures_Extract[#Headers],0)),3))</f>
        <v>LEI(A)</v>
      </c>
      <c r="AK83" t="str">
        <f ca="1">IF(RIGHT(FPL_Combined[[#Headers],[Gameweek 36]],2)&lt;$B$622,INDEX(FPL_Results_Extract[Gameweek 11],MATCH($A83,FPL_Results_Extract[[Player]:[Player]],0)),INDEX(Team_Key[[Abbreviation]:[Abbreviation]],MATCH(LEFT(INDEX(FPL_Fixtures_Extract[],MATCH($A83,FPL_Fixtures_Extract[[Player]:[Player]],0),MATCH(FPL_Combined[[#Headers],[Gameweek 36]],FPL_Fixtures_Extract[#Headers],0)),LEN(INDEX(FPL_Fixtures_Extract[],MATCH($A83,FPL_Fixtures_Extract[[Player]:[Player]],0),MATCH(FPL_Combined[[#Headers],[Gameweek 36]],FPL_Fixtures_Extract[#Headers],0)))-4),Team_Key[[Full Name]:[Full Name]],0))&amp;RIGHT(INDEX(FPL_Fixtures_Extract[],MATCH($A83,FPL_Fixtures_Extract[[Player]:[Player]],0),MATCH(FPL_Combined[[#Headers],[Gameweek 36]],FPL_Fixtures_Extract[#Headers],0)),3))</f>
        <v>LIV(H)</v>
      </c>
      <c r="AL83" t="str">
        <f ca="1">IF(RIGHT(FPL_Combined[[#Headers],[Gameweek 37]],2)&lt;$B$622,INDEX(FPL_Results_Extract[Gameweek 12],MATCH($A83,FPL_Results_Extract[[Player]:[Player]],0)),INDEX(Team_Key[[Abbreviation]:[Abbreviation]],MATCH(LEFT(INDEX(FPL_Fixtures_Extract[],MATCH($A83,FPL_Fixtures_Extract[[Player]:[Player]],0),MATCH(FPL_Combined[[#Headers],[Gameweek 37]],FPL_Fixtures_Extract[#Headers],0)),LEN(INDEX(FPL_Fixtures_Extract[],MATCH($A83,FPL_Fixtures_Extract[[Player]:[Player]],0),MATCH(FPL_Combined[[#Headers],[Gameweek 37]],FPL_Fixtures_Extract[#Headers],0)))-4),Team_Key[[Full Name]:[Full Name]],0))&amp;RIGHT(INDEX(FPL_Fixtures_Extract[],MATCH($A83,FPL_Fixtures_Extract[[Player]:[Player]],0),MATCH(FPL_Combined[[#Headers],[Gameweek 37]],FPL_Fixtures_Extract[#Headers],0)),3))</f>
        <v>WHU(A)</v>
      </c>
      <c r="AM83" t="str">
        <f ca="1">IF(RIGHT(FPL_Combined[[#Headers],[Gameweek 38]],2)&lt;$B$622,INDEX(FPL_Results_Extract[Gameweek 13],MATCH($A83,FPL_Results_Extract[[Player]:[Player]],0)),INDEX(Team_Key[[Abbreviation]:[Abbreviation]],MATCH(LEFT(INDEX(FPL_Fixtures_Extract[],MATCH($A83,FPL_Fixtures_Extract[[Player]:[Player]],0),MATCH(FPL_Combined[[#Headers],[Gameweek 38]],FPL_Fixtures_Extract[#Headers],0)),LEN(INDEX(FPL_Fixtures_Extract[],MATCH($A83,FPL_Fixtures_Extract[[Player]:[Player]],0),MATCH(FPL_Combined[[#Headers],[Gameweek 38]],FPL_Fixtures_Extract[#Headers],0)))-4),Team_Key[[Full Name]:[Full Name]],0))&amp;RIGHT(INDEX(FPL_Fixtures_Extract[],MATCH($A83,FPL_Fixtures_Extract[[Player]:[Player]],0),MATCH(FPL_Combined[[#Headers],[Gameweek 38]],FPL_Fixtures_Extract[#Headers],0)),3))</f>
        <v>MCI(H)</v>
      </c>
    </row>
    <row r="84" spans="1:39" x14ac:dyDescent="0.45">
      <c r="A84" t="s">
        <v>425</v>
      </c>
      <c r="B84" t="str">
        <f ca="1">IF(RIGHT(FPL_Combined[[#Headers],[Gameweek 01]],2)&lt;$B$622,INDEX(FPL_Results_Extract[Gameweek 01],MATCH($A84,FPL_Results_Extract[[Player]:[Player]],0)),INDEX(Team_Key[[Abbreviation]:[Abbreviation]],MATCH(LEFT(INDEX(FPL_Fixtures_Extract[],MATCH($A84,FPL_Fixtures_Extract[[Player]:[Player]],0),MATCH(FPL_Combined[[#Headers],[Gameweek 01]],FPL_Fixtures_Extract[#Headers],0)),LEN(INDEX(FPL_Fixtures_Extract[],MATCH($A84,FPL_Fixtures_Extract[[Player]:[Player]],0),MATCH(FPL_Combined[[#Headers],[Gameweek 01]],FPL_Fixtures_Extract[#Headers],0)))-4),Team_Key[[Full Name]:[Full Name]],0))&amp;RIGHT(INDEX(FPL_Fixtures_Extract[],MATCH($A84,FPL_Fixtures_Extract[[Player]:[Player]],0),MATCH(FPL_Combined[[#Headers],[Gameweek 01]],FPL_Fixtures_Extract[#Headers],0)),3))</f>
        <v>LEI(A) 2-4</v>
      </c>
      <c r="C84" t="str">
        <f ca="1">IF(RIGHT(FPL_Combined[[#Headers],[Gameweek 02]],2)&lt;$B$622,INDEX(FPL_Results_Extract[Gameweek 02],MATCH($A84,FPL_Results_Extract[[Player]:[Player]],0)),INDEX(Team_Key[[Abbreviation]:[Abbreviation]],MATCH(LEFT(INDEX(FPL_Fixtures_Extract[],MATCH($A84,FPL_Fixtures_Extract[[Player]:[Player]],0),MATCH(FPL_Combined[[#Headers],[Gameweek 02]],FPL_Fixtures_Extract[#Headers],0)),LEN(INDEX(FPL_Fixtures_Extract[],MATCH($A84,FPL_Fixtures_Extract[[Player]:[Player]],0),MATCH(FPL_Combined[[#Headers],[Gameweek 02]],FPL_Fixtures_Extract[#Headers],0)))-4),Team_Key[[Full Name]:[Full Name]],0))&amp;RIGHT(INDEX(FPL_Fixtures_Extract[],MATCH($A84,FPL_Fixtures_Extract[[Player]:[Player]],0),MATCH(FPL_Combined[[#Headers],[Gameweek 02]],FPL_Fixtures_Extract[#Headers],0)),3))</f>
        <v>NOR(H) 1-3</v>
      </c>
      <c r="D84" t="str">
        <f ca="1">IF(RIGHT(FPL_Combined[[#Headers],[Gameweek 03]],2)&lt;$B$622,INDEX(FPL_Results_Extract[Gameweek 03],MATCH($A84,FPL_Results_Extract[[Player]:[Player]],0)),INDEX(Team_Key[[Abbreviation]:[Abbreviation]],MATCH(LEFT(INDEX(FPL_Fixtures_Extract[],MATCH($A84,FPL_Fixtures_Extract[[Player]:[Player]],0),MATCH(FPL_Combined[[#Headers],[Gameweek 03]],FPL_Fixtures_Extract[#Headers],0)),LEN(INDEX(FPL_Fixtures_Extract[],MATCH($A84,FPL_Fixtures_Extract[[Player]:[Player]],0),MATCH(FPL_Combined[[#Headers],[Gameweek 03]],FPL_Fixtures_Extract[#Headers],0)))-4),Team_Key[[Full Name]:[Full Name]],0))&amp;RIGHT(INDEX(FPL_Fixtures_Extract[],MATCH($A84,FPL_Fixtures_Extract[[Player]:[Player]],0),MATCH(FPL_Combined[[#Headers],[Gameweek 03]],FPL_Fixtures_Extract[#Headers],0)),3))</f>
        <v>SWA(H) 1-1</v>
      </c>
      <c r="E84" t="str">
        <f ca="1">IF(RIGHT(FPL_Combined[[#Headers],[Gameweek 04]],2)&lt;$B$622,INDEX(FPL_Results_Extract[Gameweek 04],MATCH($A84,FPL_Results_Extract[[Player]:[Player]],0)),INDEX(Team_Key[[Abbreviation]:[Abbreviation]],MATCH(LEFT(INDEX(FPL_Fixtures_Extract[],MATCH($A84,FPL_Fixtures_Extract[[Player]:[Player]],0),MATCH(FPL_Combined[[#Headers],[Gameweek 04]],FPL_Fixtures_Extract[#Headers],0)),LEN(INDEX(FPL_Fixtures_Extract[],MATCH($A84,FPL_Fixtures_Extract[[Player]:[Player]],0),MATCH(FPL_Combined[[#Headers],[Gameweek 04]],FPL_Fixtures_Extract[#Headers],0)))-4),Team_Key[[Full Name]:[Full Name]],0))&amp;RIGHT(INDEX(FPL_Fixtures_Extract[],MATCH($A84,FPL_Fixtures_Extract[[Player]:[Player]],0),MATCH(FPL_Combined[[#Headers],[Gameweek 04]],FPL_Fixtures_Extract[#Headers],0)),3))</f>
        <v>AVL(A) 2-2</v>
      </c>
      <c r="F84" t="str">
        <f ca="1">IF(RIGHT(FPL_Combined[[#Headers],[Gameweek 05]],2)&lt;$B$622,INDEX(FPL_Results_Extract[Gameweek 05],MATCH($A84,FPL_Results_Extract[[Player]:[Player]],0)),INDEX(Team_Key[[Abbreviation]:[Abbreviation]],MATCH(LEFT(INDEX(FPL_Fixtures_Extract[],MATCH($A84,FPL_Fixtures_Extract[[Player]:[Player]],0),MATCH(FPL_Combined[[#Headers],[Gameweek 05]],FPL_Fixtures_Extract[#Headers],0)),LEN(INDEX(FPL_Fixtures_Extract[],MATCH($A84,FPL_Fixtures_Extract[[Player]:[Player]],0),MATCH(FPL_Combined[[#Headers],[Gameweek 05]],FPL_Fixtures_Extract[#Headers],0)))-4),Team_Key[[Full Name]:[Full Name]],0))&amp;RIGHT(INDEX(FPL_Fixtures_Extract[],MATCH($A84,FPL_Fixtures_Extract[[Player]:[Player]],0),MATCH(FPL_Combined[[#Headers],[Gameweek 05]],FPL_Fixtures_Extract[#Headers],0)),3))</f>
        <v>TOT(H) 0-1</v>
      </c>
      <c r="G84" t="str">
        <f ca="1">IF(RIGHT(FPL_Combined[[#Headers],[Gameweek 06]],2)&lt;$B$622,INDEX(FPL_Results_Extract[Gameweek 06],MATCH($A84,FPL_Results_Extract[[Player]:[Player]],0)),INDEX(Team_Key[[Abbreviation]:[Abbreviation]],MATCH(LEFT(INDEX(FPL_Fixtures_Extract[],MATCH($A84,FPL_Fixtures_Extract[[Player]:[Player]],0),MATCH(FPL_Combined[[#Headers],[Gameweek 06]],FPL_Fixtures_Extract[#Headers],0)),LEN(INDEX(FPL_Fixtures_Extract[],MATCH($A84,FPL_Fixtures_Extract[[Player]:[Player]],0),MATCH(FPL_Combined[[#Headers],[Gameweek 06]],FPL_Fixtures_Extract[#Headers],0)))-4),Team_Key[[Full Name]:[Full Name]],0))&amp;RIGHT(INDEX(FPL_Fixtures_Extract[],MATCH($A84,FPL_Fixtures_Extract[[Player]:[Player]],0),MATCH(FPL_Combined[[#Headers],[Gameweek 06]],FPL_Fixtures_Extract[#Headers],0)),3))</f>
        <v>BOU(A) 0-2</v>
      </c>
      <c r="H84" t="str">
        <f ca="1">IF(RIGHT(FPL_Combined[[#Headers],[Gameweek 07]],2)&lt;$B$622,INDEX(FPL_Results_Extract[Gameweek 07],MATCH($A84,FPL_Results_Extract[[Player]:[Player]],0)),INDEX(Team_Key[[Abbreviation]:[Abbreviation]],MATCH(LEFT(INDEX(FPL_Fixtures_Extract[],MATCH($A84,FPL_Fixtures_Extract[[Player]:[Player]],0),MATCH(FPL_Combined[[#Headers],[Gameweek 07]],FPL_Fixtures_Extract[#Headers],0)),LEN(INDEX(FPL_Fixtures_Extract[],MATCH($A84,FPL_Fixtures_Extract[[Player]:[Player]],0),MATCH(FPL_Combined[[#Headers],[Gameweek 07]],FPL_Fixtures_Extract[#Headers],0)))-4),Team_Key[[Full Name]:[Full Name]],0))&amp;RIGHT(INDEX(FPL_Fixtures_Extract[],MATCH($A84,FPL_Fixtures_Extract[[Player]:[Player]],0),MATCH(FPL_Combined[[#Headers],[Gameweek 07]],FPL_Fixtures_Extract[#Headers],0)),3))</f>
        <v>MUN(A) 0-3</v>
      </c>
      <c r="I84" t="str">
        <f ca="1">IF(RIGHT(FPL_Combined[[#Headers],[Gameweek 08]],2)&lt;$B$622,INDEX(FPL_Results_Extract[Gameweek 08],MATCH($A84,FPL_Results_Extract[[Player]:[Player]],0)),INDEX(Team_Key[[Abbreviation]:[Abbreviation]],MATCH(LEFT(INDEX(FPL_Fixtures_Extract[],MATCH($A84,FPL_Fixtures_Extract[[Player]:[Player]],0),MATCH(FPL_Combined[[#Headers],[Gameweek 08]],FPL_Fixtures_Extract[#Headers],0)),LEN(INDEX(FPL_Fixtures_Extract[],MATCH($A84,FPL_Fixtures_Extract[[Player]:[Player]],0),MATCH(FPL_Combined[[#Headers],[Gameweek 08]],FPL_Fixtures_Extract[#Headers],0)))-4),Team_Key[[Full Name]:[Full Name]],0))&amp;RIGHT(INDEX(FPL_Fixtures_Extract[],MATCH($A84,FPL_Fixtures_Extract[[Player]:[Player]],0),MATCH(FPL_Combined[[#Headers],[Gameweek 08]],FPL_Fixtures_Extract[#Headers],0)),3))</f>
        <v>WHU(H) 2-2</v>
      </c>
      <c r="J84" t="str">
        <f ca="1">IF(RIGHT(FPL_Combined[[#Headers],[Gameweek 09]],2)&lt;$B$622,INDEX(FPL_Results_Extract[Gameweek 09],MATCH($A84,FPL_Results_Extract[[Player]:[Player]],0)),INDEX(Team_Key[[Abbreviation]:[Abbreviation]],MATCH(LEFT(INDEX(FPL_Fixtures_Extract[],MATCH($A84,FPL_Fixtures_Extract[[Player]:[Player]],0),MATCH(FPL_Combined[[#Headers],[Gameweek 09]],FPL_Fixtures_Extract[#Headers],0)),LEN(INDEX(FPL_Fixtures_Extract[],MATCH($A84,FPL_Fixtures_Extract[[Player]:[Player]],0),MATCH(FPL_Combined[[#Headers],[Gameweek 09]],FPL_Fixtures_Extract[#Headers],0)))-4),Team_Key[[Full Name]:[Full Name]],0))&amp;RIGHT(INDEX(FPL_Fixtures_Extract[],MATCH($A84,FPL_Fixtures_Extract[[Player]:[Player]],0),MATCH(FPL_Combined[[#Headers],[Gameweek 09]],FPL_Fixtures_Extract[#Headers],0)),3))</f>
        <v>WBA(A) 0-1</v>
      </c>
      <c r="K84" t="str">
        <f ca="1">IF(RIGHT(FPL_Combined[[#Headers],[Gameweek 10]],2)&lt;$B$622,INDEX(FPL_Results_Extract[Gameweek 10],MATCH($A84,FPL_Results_Extract[[Player]:[Player]],0)),INDEX(Team_Key[[Abbreviation]:[Abbreviation]],MATCH(LEFT(INDEX(FPL_Fixtures_Extract[],MATCH($A84,FPL_Fixtures_Extract[[Player]:[Player]],0),MATCH(FPL_Combined[[#Headers],[Gameweek 10]],FPL_Fixtures_Extract[#Headers],0)),LEN(INDEX(FPL_Fixtures_Extract[],MATCH($A84,FPL_Fixtures_Extract[[Player]:[Player]],0),MATCH(FPL_Combined[[#Headers],[Gameweek 10]],FPL_Fixtures_Extract[#Headers],0)))-4),Team_Key[[Full Name]:[Full Name]],0))&amp;RIGHT(INDEX(FPL_Fixtures_Extract[],MATCH($A84,FPL_Fixtures_Extract[[Player]:[Player]],0),MATCH(FPL_Combined[[#Headers],[Gameweek 10]],FPL_Fixtures_Extract[#Headers],0)),3))</f>
        <v>NEW(H) 3-0</v>
      </c>
      <c r="L84" t="str">
        <f ca="1">IF(RIGHT(FPL_Combined[[#Headers],[Gameweek 11]],2)&lt;$B$622,INDEX(FPL_Results_Extract[Gameweek 11],MATCH($A84,FPL_Results_Extract[[Player]:[Player]],0)),INDEX(Team_Key[[Abbreviation]:[Abbreviation]],MATCH(LEFT(INDEX(FPL_Fixtures_Extract[],MATCH($A84,FPL_Fixtures_Extract[[Player]:[Player]],0),MATCH(FPL_Combined[[#Headers],[Gameweek 11]],FPL_Fixtures_Extract[#Headers],0)),LEN(INDEX(FPL_Fixtures_Extract[],MATCH($A84,FPL_Fixtures_Extract[[Player]:[Player]],0),MATCH(FPL_Combined[[#Headers],[Gameweek 11]],FPL_Fixtures_Extract[#Headers],0)))-4),Team_Key[[Full Name]:[Full Name]],0))&amp;RIGHT(INDEX(FPL_Fixtures_Extract[],MATCH($A84,FPL_Fixtures_Extract[[Player]:[Player]],0),MATCH(FPL_Combined[[#Headers],[Gameweek 11]],FPL_Fixtures_Extract[#Headers],0)),3))</f>
        <v>EVE(A) 2-6</v>
      </c>
      <c r="M84" t="str">
        <f ca="1">IF(RIGHT(FPL_Combined[[#Headers],[Gameweek 12]],2)&lt;$B$622,INDEX(FPL_Results_Extract[Gameweek 12],MATCH($A84,FPL_Results_Extract[[Player]:[Player]],0)),INDEX(Team_Key[[Abbreviation]:[Abbreviation]],MATCH(LEFT(INDEX(FPL_Fixtures_Extract[],MATCH($A84,FPL_Fixtures_Extract[[Player]:[Player]],0),MATCH(FPL_Combined[[#Headers],[Gameweek 12]],FPL_Fixtures_Extract[#Headers],0)),LEN(INDEX(FPL_Fixtures_Extract[],MATCH($A84,FPL_Fixtures_Extract[[Player]:[Player]],0),MATCH(FPL_Combined[[#Headers],[Gameweek 12]],FPL_Fixtures_Extract[#Headers],0)))-4),Team_Key[[Full Name]:[Full Name]],0))&amp;RIGHT(INDEX(FPL_Fixtures_Extract[],MATCH($A84,FPL_Fixtures_Extract[[Player]:[Player]],0),MATCH(FPL_Combined[[#Headers],[Gameweek 12]],FPL_Fixtures_Extract[#Headers],0)),3))</f>
        <v>SOU(H) 0-1</v>
      </c>
      <c r="N84" t="str">
        <f ca="1">IF(RIGHT(FPL_Combined[[#Headers],[Gameweek 13]],2)&lt;$B$622,INDEX(FPL_Results_Extract[Gameweek 13],MATCH($A84,FPL_Results_Extract[[Player]:[Player]],0)),INDEX(Team_Key[[Abbreviation]:[Abbreviation]],MATCH(LEFT(INDEX(FPL_Fixtures_Extract[],MATCH($A84,FPL_Fixtures_Extract[[Player]:[Player]],0),MATCH(FPL_Combined[[#Headers],[Gameweek 13]],FPL_Fixtures_Extract[#Headers],0)),LEN(INDEX(FPL_Fixtures_Extract[],MATCH($A84,FPL_Fixtures_Extract[[Player]:[Player]],0),MATCH(FPL_Combined[[#Headers],[Gameweek 13]],FPL_Fixtures_Extract[#Headers],0)))-4),Team_Key[[Full Name]:[Full Name]],0))&amp;RIGHT(INDEX(FPL_Fixtures_Extract[],MATCH($A84,FPL_Fixtures_Extract[[Player]:[Player]],0),MATCH(FPL_Combined[[#Headers],[Gameweek 13]],FPL_Fixtures_Extract[#Headers],0)),3))</f>
        <v>CRY(A) 1-0</v>
      </c>
      <c r="O84" t="str">
        <f ca="1">IF(RIGHT(FPL_Combined[[#Headers],[Gameweek 14]],2)&lt;$B$622,INDEX(FPL_Results_Extract[Gameweek 14],MATCH($A84,FPL_Results_Extract[[Player]:[Player]],0)),INDEX(Team_Key[[Abbreviation]:[Abbreviation]],MATCH(LEFT(INDEX(FPL_Fixtures_Extract[],MATCH($A84,FPL_Fixtures_Extract[[Player]:[Player]],0),MATCH(FPL_Combined[[#Headers],[Gameweek 14]],FPL_Fixtures_Extract[#Headers],0)),LEN(INDEX(FPL_Fixtures_Extract[],MATCH($A84,FPL_Fixtures_Extract[[Player]:[Player]],0),MATCH(FPL_Combined[[#Headers],[Gameweek 14]],FPL_Fixtures_Extract[#Headers],0)))-4),Team_Key[[Full Name]:[Full Name]],0))&amp;RIGHT(INDEX(FPL_Fixtures_Extract[],MATCH($A84,FPL_Fixtures_Extract[[Player]:[Player]],0),MATCH(FPL_Combined[[#Headers],[Gameweek 14]],FPL_Fixtures_Extract[#Headers],0)),3))</f>
        <v>STK(H) 2-0</v>
      </c>
      <c r="P84" t="str">
        <f ca="1">IF(RIGHT(FPL_Combined[[#Headers],[Gameweek 15]],2)&lt;$B$622,INDEX(FPL_Results_Extract[Gameweek 15],MATCH($A84,FPL_Results_Extract[[Player]:[Player]],0)),INDEX(Team_Key[[Abbreviation]:[Abbreviation]],MATCH(LEFT(INDEX(FPL_Fixtures_Extract[],MATCH($A84,FPL_Fixtures_Extract[[Player]:[Player]],0),MATCH(FPL_Combined[[#Headers],[Gameweek 15]],FPL_Fixtures_Extract[#Headers],0)),LEN(INDEX(FPL_Fixtures_Extract[],MATCH($A84,FPL_Fixtures_Extract[[Player]:[Player]],0),MATCH(FPL_Combined[[#Headers],[Gameweek 15]],FPL_Fixtures_Extract[#Headers],0)))-4),Team_Key[[Full Name]:[Full Name]],0))&amp;RIGHT(INDEX(FPL_Fixtures_Extract[],MATCH($A84,FPL_Fixtures_Extract[[Player]:[Player]],0),MATCH(FPL_Combined[[#Headers],[Gameweek 15]],FPL_Fixtures_Extract[#Headers],0)),3))</f>
        <v>ARS(A) 1-3</v>
      </c>
      <c r="Q84" t="str">
        <f ca="1">IF(RIGHT(FPL_Combined[[#Headers],[Gameweek 16]],2)&lt;$B$622,INDEX(FPL_Results_Extract[Gameweek 16],MATCH($A84,FPL_Results_Extract[[Player]:[Player]],0)),INDEX(Team_Key[[Abbreviation]:[Abbreviation]],MATCH(LEFT(INDEX(FPL_Fixtures_Extract[],MATCH($A84,FPL_Fixtures_Extract[[Player]:[Player]],0),MATCH(FPL_Combined[[#Headers],[Gameweek 16]],FPL_Fixtures_Extract[#Headers],0)),LEN(INDEX(FPL_Fixtures_Extract[],MATCH($A84,FPL_Fixtures_Extract[[Player]:[Player]],0),MATCH(FPL_Combined[[#Headers],[Gameweek 16]],FPL_Fixtures_Extract[#Headers],0)))-4),Team_Key[[Full Name]:[Full Name]],0))&amp;RIGHT(INDEX(FPL_Fixtures_Extract[],MATCH($A84,FPL_Fixtures_Extract[[Player]:[Player]],0),MATCH(FPL_Combined[[#Headers],[Gameweek 16]],FPL_Fixtures_Extract[#Headers],0)),3))</f>
        <v>WAT(H) 0-1</v>
      </c>
      <c r="R84" t="str">
        <f ca="1">IF(RIGHT(FPL_Combined[[#Headers],[Gameweek 17]],2)&lt;$B$622,INDEX(FPL_Results_Extract[Gameweek 17],MATCH($A84,FPL_Results_Extract[[Player]:[Player]],0)),INDEX(Team_Key[[Abbreviation]:[Abbreviation]],MATCH(LEFT(INDEX(FPL_Fixtures_Extract[],MATCH($A84,FPL_Fixtures_Extract[[Player]:[Player]],0),MATCH(FPL_Combined[[#Headers],[Gameweek 17]],FPL_Fixtures_Extract[#Headers],0)),LEN(INDEX(FPL_Fixtures_Extract[],MATCH($A84,FPL_Fixtures_Extract[[Player]:[Player]],0),MATCH(FPL_Combined[[#Headers],[Gameweek 17]],FPL_Fixtures_Extract[#Headers],0)))-4),Team_Key[[Full Name]:[Full Name]],0))&amp;RIGHT(INDEX(FPL_Fixtures_Extract[],MATCH($A84,FPL_Fixtures_Extract[[Player]:[Player]],0),MATCH(FPL_Combined[[#Headers],[Gameweek 17]],FPL_Fixtures_Extract[#Headers],0)),3))</f>
        <v>CHE(A) 1-3</v>
      </c>
      <c r="S84" t="str">
        <f ca="1">IF(RIGHT(FPL_Combined[[#Headers],[Gameweek 18]],2)&lt;$B$622,INDEX(FPL_Results_Extract[Gameweek 18],MATCH($A84,FPL_Results_Extract[[Player]:[Player]],0)),INDEX(Team_Key[[Abbreviation]:[Abbreviation]],MATCH(LEFT(INDEX(FPL_Fixtures_Extract[],MATCH($A84,FPL_Fixtures_Extract[[Player]:[Player]],0),MATCH(FPL_Combined[[#Headers],[Gameweek 18]],FPL_Fixtures_Extract[#Headers],0)),LEN(INDEX(FPL_Fixtures_Extract[],MATCH($A84,FPL_Fixtures_Extract[[Player]:[Player]],0),MATCH(FPL_Combined[[#Headers],[Gameweek 18]],FPL_Fixtures_Extract[#Headers],0)))-4),Team_Key[[Full Name]:[Full Name]],0))&amp;RIGHT(INDEX(FPL_Fixtures_Extract[],MATCH($A84,FPL_Fixtures_Extract[[Player]:[Player]],0),MATCH(FPL_Combined[[#Headers],[Gameweek 18]],FPL_Fixtures_Extract[#Headers],0)),3))</f>
        <v>MCI(A) 1-4</v>
      </c>
      <c r="T84" t="str">
        <f ca="1">IF(RIGHT(FPL_Combined[[#Headers],[Gameweek 19]],2)&lt;$B$622,INDEX(FPL_Results_Extract[Gameweek 19],MATCH($A84,FPL_Results_Extract[[Player]:[Player]],0)),INDEX(Team_Key[[Abbreviation]:[Abbreviation]],MATCH(LEFT(INDEX(FPL_Fixtures_Extract[],MATCH($A84,FPL_Fixtures_Extract[[Player]:[Player]],0),MATCH(FPL_Combined[[#Headers],[Gameweek 19]],FPL_Fixtures_Extract[#Headers],0)),LEN(INDEX(FPL_Fixtures_Extract[],MATCH($A84,FPL_Fixtures_Extract[[Player]:[Player]],0),MATCH(FPL_Combined[[#Headers],[Gameweek 19]],FPL_Fixtures_Extract[#Headers],0)))-4),Team_Key[[Full Name]:[Full Name]],0))&amp;RIGHT(INDEX(FPL_Fixtures_Extract[],MATCH($A84,FPL_Fixtures_Extract[[Player]:[Player]],0),MATCH(FPL_Combined[[#Headers],[Gameweek 19]],FPL_Fixtures_Extract[#Headers],0)),3))</f>
        <v>LIV(H) 0-1</v>
      </c>
      <c r="U84" t="str">
        <f ca="1">IF(RIGHT(FPL_Combined[[#Headers],[Gameweek 20]],2)&lt;$B$622,INDEX(FPL_Results_Extract[Gameweek 20],MATCH($A84,FPL_Results_Extract[[Player]:[Player]],0)),INDEX(Team_Key[[Abbreviation]:[Abbreviation]],MATCH(LEFT(INDEX(FPL_Fixtures_Extract[],MATCH($A84,FPL_Fixtures_Extract[[Player]:[Player]],0),MATCH(FPL_Combined[[#Headers],[Gameweek 20]],FPL_Fixtures_Extract[#Headers],0)),LEN(INDEX(FPL_Fixtures_Extract[],MATCH($A84,FPL_Fixtures_Extract[[Player]:[Player]],0),MATCH(FPL_Combined[[#Headers],[Gameweek 20]],FPL_Fixtures_Extract[#Headers],0)))-4),Team_Key[[Full Name]:[Full Name]],0))&amp;RIGHT(INDEX(FPL_Fixtures_Extract[],MATCH($A84,FPL_Fixtures_Extract[[Player]:[Player]],0),MATCH(FPL_Combined[[#Headers],[Gameweek 20]],FPL_Fixtures_Extract[#Headers],0)),3))</f>
        <v>AVL(H) 3-1</v>
      </c>
      <c r="V84" t="str">
        <f ca="1">IF(RIGHT(FPL_Combined[[#Headers],[Gameweek 21]],2)&lt;$B$622,INDEX(FPL_Results_Extract[Gameweek 21],MATCH($A84,FPL_Results_Extract[[Player]:[Player]],0)),INDEX(Team_Key[[Abbreviation]:[Abbreviation]],MATCH(LEFT(INDEX(FPL_Fixtures_Extract[],MATCH($A84,FPL_Fixtures_Extract[[Player]:[Player]],0),MATCH(FPL_Combined[[#Headers],[Gameweek 21]],FPL_Fixtures_Extract[#Headers],0)),LEN(INDEX(FPL_Fixtures_Extract[],MATCH($A84,FPL_Fixtures_Extract[[Player]:[Player]],0),MATCH(FPL_Combined[[#Headers],[Gameweek 21]],FPL_Fixtures_Extract[#Headers],0)))-4),Team_Key[[Full Name]:[Full Name]],0))&amp;RIGHT(INDEX(FPL_Fixtures_Extract[],MATCH($A84,FPL_Fixtures_Extract[[Player]:[Player]],0),MATCH(FPL_Combined[[#Headers],[Gameweek 21]],FPL_Fixtures_Extract[#Headers],0)),3))</f>
        <v>SWA(A) 4-2</v>
      </c>
      <c r="W84" t="str">
        <f ca="1">IF(RIGHT(FPL_Combined[[#Headers],[Gameweek 22]],2)&lt;$B$622,INDEX(FPL_Results_Extract[Gameweek 22],MATCH($A84,FPL_Results_Extract[[Player]:[Player]],0)),INDEX(Team_Key[[Abbreviation]:[Abbreviation]],MATCH(LEFT(INDEX(FPL_Fixtures_Extract[],MATCH($A84,FPL_Fixtures_Extract[[Player]:[Player]],0),MATCH(FPL_Combined[[#Headers],[Gameweek 22]],FPL_Fixtures_Extract[#Headers],0)),LEN(INDEX(FPL_Fixtures_Extract[],MATCH($A84,FPL_Fixtures_Extract[[Player]:[Player]],0),MATCH(FPL_Combined[[#Headers],[Gameweek 22]],FPL_Fixtures_Extract[#Headers],0)))-4),Team_Key[[Full Name]:[Full Name]],0))&amp;RIGHT(INDEX(FPL_Fixtures_Extract[],MATCH($A84,FPL_Fixtures_Extract[[Player]:[Player]],0),MATCH(FPL_Combined[[#Headers],[Gameweek 22]],FPL_Fixtures_Extract[#Headers],0)),3))</f>
        <v>TOT(A) 1-4</v>
      </c>
      <c r="X84" t="str">
        <f ca="1">IF(RIGHT(FPL_Combined[[#Headers],[Gameweek 23]],2)&lt;$B$622,INDEX(FPL_Results_Extract[Gameweek 23],MATCH($A84,FPL_Results_Extract[[Player]:[Player]],0)),INDEX(Team_Key[[Abbreviation]:[Abbreviation]],MATCH(LEFT(INDEX(FPL_Fixtures_Extract[],MATCH($A84,FPL_Fixtures_Extract[[Player]:[Player]],0),MATCH(FPL_Combined[[#Headers],[Gameweek 23]],FPL_Fixtures_Extract[#Headers],0)),LEN(INDEX(FPL_Fixtures_Extract[],MATCH($A84,FPL_Fixtures_Extract[[Player]:[Player]],0),MATCH(FPL_Combined[[#Headers],[Gameweek 23]],FPL_Fixtures_Extract[#Headers],0)))-4),Team_Key[[Full Name]:[Full Name]],0))&amp;RIGHT(INDEX(FPL_Fixtures_Extract[],MATCH($A84,FPL_Fixtures_Extract[[Player]:[Player]],0),MATCH(FPL_Combined[[#Headers],[Gameweek 23]],FPL_Fixtures_Extract[#Headers],0)),3))</f>
        <v>BOU(H) 1-1</v>
      </c>
      <c r="Y84" t="str">
        <f ca="1">IF(RIGHT(FPL_Combined[[#Headers],[Gameweek 24]],2)&lt;$B$622,INDEX(FPL_Results_Extract[Team],MATCH($A84,FPL_Results_Extract[[Player]:[Player]],0)),INDEX(Team_Key[[Abbreviation]:[Abbreviation]],MATCH(LEFT(INDEX(FPL_Fixtures_Extract[],MATCH($A84,FPL_Fixtures_Extract[[Player]:[Player]],0),MATCH(FPL_Combined[[#Headers],[Gameweek 24]],FPL_Fixtures_Extract[#Headers],0)),LEN(INDEX(FPL_Fixtures_Extract[],MATCH($A84,FPL_Fixtures_Extract[[Player]:[Player]],0),MATCH(FPL_Combined[[#Headers],[Gameweek 24]],FPL_Fixtures_Extract[#Headers],0)))-4),Team_Key[[Full Name]:[Full Name]],0))&amp;RIGHT(INDEX(FPL_Fixtures_Extract[],MATCH($A84,FPL_Fixtures_Extract[[Player]:[Player]],0),MATCH(FPL_Combined[[#Headers],[Gameweek 24]],FPL_Fixtures_Extract[#Headers],0)),3))</f>
        <v>SUN</v>
      </c>
      <c r="Z84" t="str">
        <f ca="1">IF(RIGHT(FPL_Combined[[#Headers],[Gameweek 25]],2)&lt;$B$622,INDEX(FPL_Results_Extract[Player],MATCH($A84,FPL_Results_Extract[[Player]:[Player]],0)),INDEX(Team_Key[[Abbreviation]:[Abbreviation]],MATCH(LEFT(INDEX(FPL_Fixtures_Extract[],MATCH($A84,FPL_Fixtures_Extract[[Player]:[Player]],0),MATCH(FPL_Combined[[#Headers],[Gameweek 25]],FPL_Fixtures_Extract[#Headers],0)),LEN(INDEX(FPL_Fixtures_Extract[],MATCH($A84,FPL_Fixtures_Extract[[Player]:[Player]],0),MATCH(FPL_Combined[[#Headers],[Gameweek 25]],FPL_Fixtures_Extract[#Headers],0)))-4),Team_Key[[Full Name]:[Full Name]],0))&amp;RIGHT(INDEX(FPL_Fixtures_Extract[],MATCH($A84,FPL_Fixtures_Extract[[Player]:[Player]],0),MATCH(FPL_Combined[[#Headers],[Gameweek 25]],FPL_Fixtures_Extract[#Headers],0)),3))</f>
        <v>Brown</v>
      </c>
      <c r="AA84" t="str">
        <f ca="1">IF(RIGHT(FPL_Combined[[#Headers],[Gameweek 26]],2)&lt;$B$622,INDEX(FPL_Results_Extract[Gameweek 01],MATCH($A84,FPL_Results_Extract[[Player]:[Player]],0)),INDEX(Team_Key[[Abbreviation]:[Abbreviation]],MATCH(LEFT(INDEX(FPL_Fixtures_Extract[],MATCH($A84,FPL_Fixtures_Extract[[Player]:[Player]],0),MATCH(FPL_Combined[[#Headers],[Gameweek 26]],FPL_Fixtures_Extract[#Headers],0)),LEN(INDEX(FPL_Fixtures_Extract[],MATCH($A84,FPL_Fixtures_Extract[[Player]:[Player]],0),MATCH(FPL_Combined[[#Headers],[Gameweek 26]],FPL_Fixtures_Extract[#Headers],0)))-4),Team_Key[[Full Name]:[Full Name]],0))&amp;RIGHT(INDEX(FPL_Fixtures_Extract[],MATCH($A84,FPL_Fixtures_Extract[[Player]:[Player]],0),MATCH(FPL_Combined[[#Headers],[Gameweek 26]],FPL_Fixtures_Extract[#Headers],0)),3))</f>
        <v>LEI(A) 2-4</v>
      </c>
      <c r="AB84" t="str">
        <f ca="1">IF(RIGHT(FPL_Combined[[#Headers],[Gameweek 27]],2)&lt;$B$622,INDEX(FPL_Results_Extract[Gameweek 02],MATCH($A84,FPL_Results_Extract[[Player]:[Player]],0)),INDEX(Team_Key[[Abbreviation]:[Abbreviation]],MATCH(LEFT(INDEX(FPL_Fixtures_Extract[],MATCH($A84,FPL_Fixtures_Extract[[Player]:[Player]],0),MATCH(FPL_Combined[[#Headers],[Gameweek 27]],FPL_Fixtures_Extract[#Headers],0)),LEN(INDEX(FPL_Fixtures_Extract[],MATCH($A84,FPL_Fixtures_Extract[[Player]:[Player]],0),MATCH(FPL_Combined[[#Headers],[Gameweek 27]],FPL_Fixtures_Extract[#Headers],0)))-4),Team_Key[[Full Name]:[Full Name]],0))&amp;RIGHT(INDEX(FPL_Fixtures_Extract[],MATCH($A84,FPL_Fixtures_Extract[[Player]:[Player]],0),MATCH(FPL_Combined[[#Headers],[Gameweek 27]],FPL_Fixtures_Extract[#Headers],0)),3))</f>
        <v>NOR(H) 1-3</v>
      </c>
      <c r="AC84" t="str">
        <f ca="1">IF(RIGHT(FPL_Combined[[#Headers],[Gameweek 28]],2)&lt;$B$622,INDEX(FPL_Results_Extract[Gameweek 03],MATCH($A84,FPL_Results_Extract[[Player]:[Player]],0)),INDEX(Team_Key[[Abbreviation]:[Abbreviation]],MATCH(LEFT(INDEX(FPL_Fixtures_Extract[],MATCH($A84,FPL_Fixtures_Extract[[Player]:[Player]],0),MATCH(FPL_Combined[[#Headers],[Gameweek 28]],FPL_Fixtures_Extract[#Headers],0)),LEN(INDEX(FPL_Fixtures_Extract[],MATCH($A84,FPL_Fixtures_Extract[[Player]:[Player]],0),MATCH(FPL_Combined[[#Headers],[Gameweek 28]],FPL_Fixtures_Extract[#Headers],0)))-4),Team_Key[[Full Name]:[Full Name]],0))&amp;RIGHT(INDEX(FPL_Fixtures_Extract[],MATCH($A84,FPL_Fixtures_Extract[[Player]:[Player]],0),MATCH(FPL_Combined[[#Headers],[Gameweek 28]],FPL_Fixtures_Extract[#Headers],0)),3))</f>
        <v>SWA(H) 1-1</v>
      </c>
      <c r="AD84" t="str">
        <f ca="1">IF(RIGHT(FPL_Combined[[#Headers],[Gameweek 29]],2)&lt;$B$622,INDEX(FPL_Results_Extract[Gameweek 04],MATCH($A84,FPL_Results_Extract[[Player]:[Player]],0)),INDEX(Team_Key[[Abbreviation]:[Abbreviation]],MATCH(LEFT(INDEX(FPL_Fixtures_Extract[],MATCH($A84,FPL_Fixtures_Extract[[Player]:[Player]],0),MATCH(FPL_Combined[[#Headers],[Gameweek 29]],FPL_Fixtures_Extract[#Headers],0)),LEN(INDEX(FPL_Fixtures_Extract[],MATCH($A84,FPL_Fixtures_Extract[[Player]:[Player]],0),MATCH(FPL_Combined[[#Headers],[Gameweek 29]],FPL_Fixtures_Extract[#Headers],0)))-4),Team_Key[[Full Name]:[Full Name]],0))&amp;RIGHT(INDEX(FPL_Fixtures_Extract[],MATCH($A84,FPL_Fixtures_Extract[[Player]:[Player]],0),MATCH(FPL_Combined[[#Headers],[Gameweek 29]],FPL_Fixtures_Extract[#Headers],0)),3))</f>
        <v>SOU(A)</v>
      </c>
      <c r="AE84" t="e">
        <f ca="1">IF(RIGHT(FPL_Combined[[#Headers],[Gameweek 30]],2)&lt;$B$622,INDEX(FPL_Results_Extract[Gameweek 05],MATCH($A84,FPL_Results_Extract[[Player]:[Player]],0)),INDEX(Team_Key[[Abbreviation]:[Abbreviation]],MATCH(LEFT(INDEX(FPL_Fixtures_Extract[],MATCH($A84,FPL_Fixtures_Extract[[Player]:[Player]],0),MATCH(FPL_Combined[[#Headers],[Gameweek 30]],FPL_Fixtures_Extract[#Headers],0)),LEN(INDEX(FPL_Fixtures_Extract[],MATCH($A84,FPL_Fixtures_Extract[[Player]:[Player]],0),MATCH(FPL_Combined[[#Headers],[Gameweek 30]],FPL_Fixtures_Extract[#Headers],0)))-4),Team_Key[[Full Name]:[Full Name]],0))&amp;RIGHT(INDEX(FPL_Fixtures_Extract[],MATCH($A84,FPL_Fixtures_Extract[[Player]:[Player]],0),MATCH(FPL_Combined[[#Headers],[Gameweek 30]],FPL_Fixtures_Extract[#Headers],0)),3))</f>
        <v>#VALUE!</v>
      </c>
      <c r="AF84" t="str">
        <f ca="1">IF(RIGHT(FPL_Combined[[#Headers],[Gameweek 31]],2)&lt;$B$622,INDEX(FPL_Results_Extract[Gameweek 06],MATCH($A84,FPL_Results_Extract[[Player]:[Player]],0)),INDEX(Team_Key[[Abbreviation]:[Abbreviation]],MATCH(LEFT(INDEX(FPL_Fixtures_Extract[],MATCH($A84,FPL_Fixtures_Extract[[Player]:[Player]],0),MATCH(FPL_Combined[[#Headers],[Gameweek 31]],FPL_Fixtures_Extract[#Headers],0)),LEN(INDEX(FPL_Fixtures_Extract[],MATCH($A84,FPL_Fixtures_Extract[[Player]:[Player]],0),MATCH(FPL_Combined[[#Headers],[Gameweek 31]],FPL_Fixtures_Extract[#Headers],0)))-4),Team_Key[[Full Name]:[Full Name]],0))&amp;RIGHT(INDEX(FPL_Fixtures_Extract[],MATCH($A84,FPL_Fixtures_Extract[[Player]:[Player]],0),MATCH(FPL_Combined[[#Headers],[Gameweek 31]],FPL_Fixtures_Extract[#Headers],0)),3))</f>
        <v>NEW(A)</v>
      </c>
      <c r="AG84" t="str">
        <f ca="1">IF(RIGHT(FPL_Combined[[#Headers],[Gameweek 32]],2)&lt;$B$622,INDEX(FPL_Results_Extract[Gameweek 07],MATCH($A84,FPL_Results_Extract[[Player]:[Player]],0)),INDEX(Team_Key[[Abbreviation]:[Abbreviation]],MATCH(LEFT(INDEX(FPL_Fixtures_Extract[],MATCH($A84,FPL_Fixtures_Extract[[Player]:[Player]],0),MATCH(FPL_Combined[[#Headers],[Gameweek 32]],FPL_Fixtures_Extract[#Headers],0)),LEN(INDEX(FPL_Fixtures_Extract[],MATCH($A84,FPL_Fixtures_Extract[[Player]:[Player]],0),MATCH(FPL_Combined[[#Headers],[Gameweek 32]],FPL_Fixtures_Extract[#Headers],0)))-4),Team_Key[[Full Name]:[Full Name]],0))&amp;RIGHT(INDEX(FPL_Fixtures_Extract[],MATCH($A84,FPL_Fixtures_Extract[[Player]:[Player]],0),MATCH(FPL_Combined[[#Headers],[Gameweek 32]],FPL_Fixtures_Extract[#Headers],0)),3))</f>
        <v>WBA(H)</v>
      </c>
      <c r="AH84" t="str">
        <f ca="1">IF(RIGHT(FPL_Combined[[#Headers],[Gameweek 33]],2)&lt;$B$622,INDEX(FPL_Results_Extract[Gameweek 08],MATCH($A84,FPL_Results_Extract[[Player]:[Player]],0)),INDEX(Team_Key[[Abbreviation]:[Abbreviation]],MATCH(LEFT(INDEX(FPL_Fixtures_Extract[],MATCH($A84,FPL_Fixtures_Extract[[Player]:[Player]],0),MATCH(FPL_Combined[[#Headers],[Gameweek 33]],FPL_Fixtures_Extract[#Headers],0)),LEN(INDEX(FPL_Fixtures_Extract[],MATCH($A84,FPL_Fixtures_Extract[[Player]:[Player]],0),MATCH(FPL_Combined[[#Headers],[Gameweek 33]],FPL_Fixtures_Extract[#Headers],0)))-4),Team_Key[[Full Name]:[Full Name]],0))&amp;RIGHT(INDEX(FPL_Fixtures_Extract[],MATCH($A84,FPL_Fixtures_Extract[[Player]:[Player]],0),MATCH(FPL_Combined[[#Headers],[Gameweek 33]],FPL_Fixtures_Extract[#Headers],0)),3))</f>
        <v>LEI(H)</v>
      </c>
      <c r="AI84" t="str">
        <f ca="1">IF(RIGHT(FPL_Combined[[#Headers],[Gameweek 34]],2)&lt;$B$622,INDEX(FPL_Results_Extract[Gameweek 09],MATCH($A84,FPL_Results_Extract[[Player]:[Player]],0)),INDEX(Team_Key[[Abbreviation]:[Abbreviation]],MATCH(LEFT(INDEX(FPL_Fixtures_Extract[],MATCH($A84,FPL_Fixtures_Extract[[Player]:[Player]],0),MATCH(FPL_Combined[[#Headers],[Gameweek 34]],FPL_Fixtures_Extract[#Headers],0)),LEN(INDEX(FPL_Fixtures_Extract[],MATCH($A84,FPL_Fixtures_Extract[[Player]:[Player]],0),MATCH(FPL_Combined[[#Headers],[Gameweek 34]],FPL_Fixtures_Extract[#Headers],0)))-4),Team_Key[[Full Name]:[Full Name]],0))&amp;RIGHT(INDEX(FPL_Fixtures_Extract[],MATCH($A84,FPL_Fixtures_Extract[[Player]:[Player]],0),MATCH(FPL_Combined[[#Headers],[Gameweek 34]],FPL_Fixtures_Extract[#Headers],0)),3))</f>
        <v>NOR(A)</v>
      </c>
      <c r="AJ84" t="str">
        <f ca="1">IF(RIGHT(FPL_Combined[[#Headers],[Gameweek 35]],2)&lt;$B$622,INDEX(FPL_Results_Extract[Gameweek 10],MATCH($A84,FPL_Results_Extract[[Player]:[Player]],0)),INDEX(Team_Key[[Abbreviation]:[Abbreviation]],MATCH(LEFT(INDEX(FPL_Fixtures_Extract[],MATCH($A84,FPL_Fixtures_Extract[[Player]:[Player]],0),MATCH(FPL_Combined[[#Headers],[Gameweek 35]],FPL_Fixtures_Extract[#Headers],0)),LEN(INDEX(FPL_Fixtures_Extract[],MATCH($A84,FPL_Fixtures_Extract[[Player]:[Player]],0),MATCH(FPL_Combined[[#Headers],[Gameweek 35]],FPL_Fixtures_Extract[#Headers],0)))-4),Team_Key[[Full Name]:[Full Name]],0))&amp;RIGHT(INDEX(FPL_Fixtures_Extract[],MATCH($A84,FPL_Fixtures_Extract[[Player]:[Player]],0),MATCH(FPL_Combined[[#Headers],[Gameweek 35]],FPL_Fixtures_Extract[#Headers],0)),3))</f>
        <v>ARS(H)</v>
      </c>
      <c r="AK84" t="str">
        <f ca="1">IF(RIGHT(FPL_Combined[[#Headers],[Gameweek 36]],2)&lt;$B$622,INDEX(FPL_Results_Extract[Gameweek 11],MATCH($A84,FPL_Results_Extract[[Player]:[Player]],0)),INDEX(Team_Key[[Abbreviation]:[Abbreviation]],MATCH(LEFT(INDEX(FPL_Fixtures_Extract[],MATCH($A84,FPL_Fixtures_Extract[[Player]:[Player]],0),MATCH(FPL_Combined[[#Headers],[Gameweek 36]],FPL_Fixtures_Extract[#Headers],0)),LEN(INDEX(FPL_Fixtures_Extract[],MATCH($A84,FPL_Fixtures_Extract[[Player]:[Player]],0),MATCH(FPL_Combined[[#Headers],[Gameweek 36]],FPL_Fixtures_Extract[#Headers],0)))-4),Team_Key[[Full Name]:[Full Name]],0))&amp;RIGHT(INDEX(FPL_Fixtures_Extract[],MATCH($A84,FPL_Fixtures_Extract[[Player]:[Player]],0),MATCH(FPL_Combined[[#Headers],[Gameweek 36]],FPL_Fixtures_Extract[#Headers],0)),3))</f>
        <v>STK(A)</v>
      </c>
      <c r="AL84" t="str">
        <f ca="1">IF(RIGHT(FPL_Combined[[#Headers],[Gameweek 37]],2)&lt;$B$622,INDEX(FPL_Results_Extract[Gameweek 12],MATCH($A84,FPL_Results_Extract[[Player]:[Player]],0)),INDEX(Team_Key[[Abbreviation]:[Abbreviation]],MATCH(LEFT(INDEX(FPL_Fixtures_Extract[],MATCH($A84,FPL_Fixtures_Extract[[Player]:[Player]],0),MATCH(FPL_Combined[[#Headers],[Gameweek 37]],FPL_Fixtures_Extract[#Headers],0)),LEN(INDEX(FPL_Fixtures_Extract[],MATCH($A84,FPL_Fixtures_Extract[[Player]:[Player]],0),MATCH(FPL_Combined[[#Headers],[Gameweek 37]],FPL_Fixtures_Extract[#Headers],0)))-4),Team_Key[[Full Name]:[Full Name]],0))&amp;RIGHT(INDEX(FPL_Fixtures_Extract[],MATCH($A84,FPL_Fixtures_Extract[[Player]:[Player]],0),MATCH(FPL_Combined[[#Headers],[Gameweek 37]],FPL_Fixtures_Extract[#Headers],0)),3))</f>
        <v>CHE(H)</v>
      </c>
      <c r="AM84" t="str">
        <f ca="1">IF(RIGHT(FPL_Combined[[#Headers],[Gameweek 38]],2)&lt;$B$622,INDEX(FPL_Results_Extract[Gameweek 13],MATCH($A84,FPL_Results_Extract[[Player]:[Player]],0)),INDEX(Team_Key[[Abbreviation]:[Abbreviation]],MATCH(LEFT(INDEX(FPL_Fixtures_Extract[],MATCH($A84,FPL_Fixtures_Extract[[Player]:[Player]],0),MATCH(FPL_Combined[[#Headers],[Gameweek 38]],FPL_Fixtures_Extract[#Headers],0)),LEN(INDEX(FPL_Fixtures_Extract[],MATCH($A84,FPL_Fixtures_Extract[[Player]:[Player]],0),MATCH(FPL_Combined[[#Headers],[Gameweek 38]],FPL_Fixtures_Extract[#Headers],0)))-4),Team_Key[[Full Name]:[Full Name]],0))&amp;RIGHT(INDEX(FPL_Fixtures_Extract[],MATCH($A84,FPL_Fixtures_Extract[[Player]:[Player]],0),MATCH(FPL_Combined[[#Headers],[Gameweek 38]],FPL_Fixtures_Extract[#Headers],0)),3))</f>
        <v>WAT(A)</v>
      </c>
    </row>
    <row r="85" spans="1:39" x14ac:dyDescent="0.45">
      <c r="A85" t="s">
        <v>389</v>
      </c>
      <c r="B85" t="str">
        <f ca="1">IF(RIGHT(FPL_Combined[[#Headers],[Gameweek 01]],2)&lt;$B$622,INDEX(FPL_Results_Extract[Gameweek 01],MATCH($A85,FPL_Results_Extract[[Player]:[Player]],0)),INDEX(Team_Key[[Abbreviation]:[Abbreviation]],MATCH(LEFT(INDEX(FPL_Fixtures_Extract[],MATCH($A85,FPL_Fixtures_Extract[[Player]:[Player]],0),MATCH(FPL_Combined[[#Headers],[Gameweek 01]],FPL_Fixtures_Extract[#Headers],0)),LEN(INDEX(FPL_Fixtures_Extract[],MATCH($A85,FPL_Fixtures_Extract[[Player]:[Player]],0),MATCH(FPL_Combined[[#Headers],[Gameweek 01]],FPL_Fixtures_Extract[#Headers],0)))-4),Team_Key[[Full Name]:[Full Name]],0))&amp;RIGHT(INDEX(FPL_Fixtures_Extract[],MATCH($A85,FPL_Fixtures_Extract[[Player]:[Player]],0),MATCH(FPL_Combined[[#Headers],[Gameweek 01]],FPL_Fixtures_Extract[#Headers],0)),3))</f>
        <v>WAT(H) 2-2</v>
      </c>
      <c r="C85" t="str">
        <f ca="1">IF(RIGHT(FPL_Combined[[#Headers],[Gameweek 02]],2)&lt;$B$622,INDEX(FPL_Results_Extract[Gameweek 02],MATCH($A85,FPL_Results_Extract[[Player]:[Player]],0)),INDEX(Team_Key[[Abbreviation]:[Abbreviation]],MATCH(LEFT(INDEX(FPL_Fixtures_Extract[],MATCH($A85,FPL_Fixtures_Extract[[Player]:[Player]],0),MATCH(FPL_Combined[[#Headers],[Gameweek 02]],FPL_Fixtures_Extract[#Headers],0)),LEN(INDEX(FPL_Fixtures_Extract[],MATCH($A85,FPL_Fixtures_Extract[[Player]:[Player]],0),MATCH(FPL_Combined[[#Headers],[Gameweek 02]],FPL_Fixtures_Extract[#Headers],0)))-4),Team_Key[[Full Name]:[Full Name]],0))&amp;RIGHT(INDEX(FPL_Fixtures_Extract[],MATCH($A85,FPL_Fixtures_Extract[[Player]:[Player]],0),MATCH(FPL_Combined[[#Headers],[Gameweek 02]],FPL_Fixtures_Extract[#Headers],0)),3))</f>
        <v>SOU(A) 3-0</v>
      </c>
      <c r="D85" t="str">
        <f ca="1">IF(RIGHT(FPL_Combined[[#Headers],[Gameweek 03]],2)&lt;$B$622,INDEX(FPL_Results_Extract[Gameweek 03],MATCH($A85,FPL_Results_Extract[[Player]:[Player]],0)),INDEX(Team_Key[[Abbreviation]:[Abbreviation]],MATCH(LEFT(INDEX(FPL_Fixtures_Extract[],MATCH($A85,FPL_Fixtures_Extract[[Player]:[Player]],0),MATCH(FPL_Combined[[#Headers],[Gameweek 03]],FPL_Fixtures_Extract[#Headers],0)),LEN(INDEX(FPL_Fixtures_Extract[],MATCH($A85,FPL_Fixtures_Extract[[Player]:[Player]],0),MATCH(FPL_Combined[[#Headers],[Gameweek 03]],FPL_Fixtures_Extract[#Headers],0)))-4),Team_Key[[Full Name]:[Full Name]],0))&amp;RIGHT(INDEX(FPL_Fixtures_Extract[],MATCH($A85,FPL_Fixtures_Extract[[Player]:[Player]],0),MATCH(FPL_Combined[[#Headers],[Gameweek 03]],FPL_Fixtures_Extract[#Headers],0)),3))</f>
        <v>MCI(H) 0-2</v>
      </c>
      <c r="E85" t="str">
        <f ca="1">IF(RIGHT(FPL_Combined[[#Headers],[Gameweek 04]],2)&lt;$B$622,INDEX(FPL_Results_Extract[Gameweek 04],MATCH($A85,FPL_Results_Extract[[Player]:[Player]],0)),INDEX(Team_Key[[Abbreviation]:[Abbreviation]],MATCH(LEFT(INDEX(FPL_Fixtures_Extract[],MATCH($A85,FPL_Fixtures_Extract[[Player]:[Player]],0),MATCH(FPL_Combined[[#Headers],[Gameweek 04]],FPL_Fixtures_Extract[#Headers],0)),LEN(INDEX(FPL_Fixtures_Extract[],MATCH($A85,FPL_Fixtures_Extract[[Player]:[Player]],0),MATCH(FPL_Combined[[#Headers],[Gameweek 04]],FPL_Fixtures_Extract[#Headers],0)))-4),Team_Key[[Full Name]:[Full Name]],0))&amp;RIGHT(INDEX(FPL_Fixtures_Extract[],MATCH($A85,FPL_Fixtures_Extract[[Player]:[Player]],0),MATCH(FPL_Combined[[#Headers],[Gameweek 04]],FPL_Fixtures_Extract[#Headers],0)),3))</f>
        <v>TOT(A) 0-0</v>
      </c>
      <c r="F85" t="str">
        <f ca="1">IF(RIGHT(FPL_Combined[[#Headers],[Gameweek 05]],2)&lt;$B$622,INDEX(FPL_Results_Extract[Gameweek 05],MATCH($A85,FPL_Results_Extract[[Player]:[Player]],0)),INDEX(Team_Key[[Abbreviation]:[Abbreviation]],MATCH(LEFT(INDEX(FPL_Fixtures_Extract[],MATCH($A85,FPL_Fixtures_Extract[[Player]:[Player]],0),MATCH(FPL_Combined[[#Headers],[Gameweek 05]],FPL_Fixtures_Extract[#Headers],0)),LEN(INDEX(FPL_Fixtures_Extract[],MATCH($A85,FPL_Fixtures_Extract[[Player]:[Player]],0),MATCH(FPL_Combined[[#Headers],[Gameweek 05]],FPL_Fixtures_Extract[#Headers],0)))-4),Team_Key[[Full Name]:[Full Name]],0))&amp;RIGHT(INDEX(FPL_Fixtures_Extract[],MATCH($A85,FPL_Fixtures_Extract[[Player]:[Player]],0),MATCH(FPL_Combined[[#Headers],[Gameweek 05]],FPL_Fixtures_Extract[#Headers],0)),3))</f>
        <v>CHE(H) 3-1</v>
      </c>
      <c r="G85" t="str">
        <f ca="1">IF(RIGHT(FPL_Combined[[#Headers],[Gameweek 06]],2)&lt;$B$622,INDEX(FPL_Results_Extract[Gameweek 06],MATCH($A85,FPL_Results_Extract[[Player]:[Player]],0)),INDEX(Team_Key[[Abbreviation]:[Abbreviation]],MATCH(LEFT(INDEX(FPL_Fixtures_Extract[],MATCH($A85,FPL_Fixtures_Extract[[Player]:[Player]],0),MATCH(FPL_Combined[[#Headers],[Gameweek 06]],FPL_Fixtures_Extract[#Headers],0)),LEN(INDEX(FPL_Fixtures_Extract[],MATCH($A85,FPL_Fixtures_Extract[[Player]:[Player]],0),MATCH(FPL_Combined[[#Headers],[Gameweek 06]],FPL_Fixtures_Extract[#Headers],0)))-4),Team_Key[[Full Name]:[Full Name]],0))&amp;RIGHT(INDEX(FPL_Fixtures_Extract[],MATCH($A85,FPL_Fixtures_Extract[[Player]:[Player]],0),MATCH(FPL_Combined[[#Headers],[Gameweek 06]],FPL_Fixtures_Extract[#Headers],0)),3))</f>
        <v>SWA(A) 0-0</v>
      </c>
      <c r="H85" t="str">
        <f ca="1">IF(RIGHT(FPL_Combined[[#Headers],[Gameweek 07]],2)&lt;$B$622,INDEX(FPL_Results_Extract[Gameweek 07],MATCH($A85,FPL_Results_Extract[[Player]:[Player]],0)),INDEX(Team_Key[[Abbreviation]:[Abbreviation]],MATCH(LEFT(INDEX(FPL_Fixtures_Extract[],MATCH($A85,FPL_Fixtures_Extract[[Player]:[Player]],0),MATCH(FPL_Combined[[#Headers],[Gameweek 07]],FPL_Fixtures_Extract[#Headers],0)),LEN(INDEX(FPL_Fixtures_Extract[],MATCH($A85,FPL_Fixtures_Extract[[Player]:[Player]],0),MATCH(FPL_Combined[[#Headers],[Gameweek 07]],FPL_Fixtures_Extract[#Headers],0)))-4),Team_Key[[Full Name]:[Full Name]],0))&amp;RIGHT(INDEX(FPL_Fixtures_Extract[],MATCH($A85,FPL_Fixtures_Extract[[Player]:[Player]],0),MATCH(FPL_Combined[[#Headers],[Gameweek 07]],FPL_Fixtures_Extract[#Headers],0)),3))</f>
        <v>WBA(A) 3-2</v>
      </c>
      <c r="I85" t="str">
        <f ca="1">IF(RIGHT(FPL_Combined[[#Headers],[Gameweek 08]],2)&lt;$B$622,INDEX(FPL_Results_Extract[Gameweek 08],MATCH($A85,FPL_Results_Extract[[Player]:[Player]],0)),INDEX(Team_Key[[Abbreviation]:[Abbreviation]],MATCH(LEFT(INDEX(FPL_Fixtures_Extract[],MATCH($A85,FPL_Fixtures_Extract[[Player]:[Player]],0),MATCH(FPL_Combined[[#Headers],[Gameweek 08]],FPL_Fixtures_Extract[#Headers],0)),LEN(INDEX(FPL_Fixtures_Extract[],MATCH($A85,FPL_Fixtures_Extract[[Player]:[Player]],0),MATCH(FPL_Combined[[#Headers],[Gameweek 08]],FPL_Fixtures_Extract[#Headers],0)))-4),Team_Key[[Full Name]:[Full Name]],0))&amp;RIGHT(INDEX(FPL_Fixtures_Extract[],MATCH($A85,FPL_Fixtures_Extract[[Player]:[Player]],0),MATCH(FPL_Combined[[#Headers],[Gameweek 08]],FPL_Fixtures_Extract[#Headers],0)),3))</f>
        <v>LIV(H) 1-1</v>
      </c>
      <c r="J85" t="str">
        <f ca="1">IF(RIGHT(FPL_Combined[[#Headers],[Gameweek 09]],2)&lt;$B$622,INDEX(FPL_Results_Extract[Gameweek 09],MATCH($A85,FPL_Results_Extract[[Player]:[Player]],0)),INDEX(Team_Key[[Abbreviation]:[Abbreviation]],MATCH(LEFT(INDEX(FPL_Fixtures_Extract[],MATCH($A85,FPL_Fixtures_Extract[[Player]:[Player]],0),MATCH(FPL_Combined[[#Headers],[Gameweek 09]],FPL_Fixtures_Extract[#Headers],0)),LEN(INDEX(FPL_Fixtures_Extract[],MATCH($A85,FPL_Fixtures_Extract[[Player]:[Player]],0),MATCH(FPL_Combined[[#Headers],[Gameweek 09]],FPL_Fixtures_Extract[#Headers],0)))-4),Team_Key[[Full Name]:[Full Name]],0))&amp;RIGHT(INDEX(FPL_Fixtures_Extract[],MATCH($A85,FPL_Fixtures_Extract[[Player]:[Player]],0),MATCH(FPL_Combined[[#Headers],[Gameweek 09]],FPL_Fixtures_Extract[#Headers],0)),3))</f>
        <v>MUN(H) 0-3</v>
      </c>
      <c r="K85" t="str">
        <f ca="1">IF(RIGHT(FPL_Combined[[#Headers],[Gameweek 10]],2)&lt;$B$622,INDEX(FPL_Results_Extract[Gameweek 10],MATCH($A85,FPL_Results_Extract[[Player]:[Player]],0)),INDEX(Team_Key[[Abbreviation]:[Abbreviation]],MATCH(LEFT(INDEX(FPL_Fixtures_Extract[],MATCH($A85,FPL_Fixtures_Extract[[Player]:[Player]],0),MATCH(FPL_Combined[[#Headers],[Gameweek 10]],FPL_Fixtures_Extract[#Headers],0)),LEN(INDEX(FPL_Fixtures_Extract[],MATCH($A85,FPL_Fixtures_Extract[[Player]:[Player]],0),MATCH(FPL_Combined[[#Headers],[Gameweek 10]],FPL_Fixtures_Extract[#Headers],0)))-4),Team_Key[[Full Name]:[Full Name]],0))&amp;RIGHT(INDEX(FPL_Fixtures_Extract[],MATCH($A85,FPL_Fixtures_Extract[[Player]:[Player]],0),MATCH(FPL_Combined[[#Headers],[Gameweek 10]],FPL_Fixtures_Extract[#Headers],0)),3))</f>
        <v>ARS(A) 1-2</v>
      </c>
      <c r="L85" t="str">
        <f ca="1">IF(RIGHT(FPL_Combined[[#Headers],[Gameweek 11]],2)&lt;$B$622,INDEX(FPL_Results_Extract[Gameweek 11],MATCH($A85,FPL_Results_Extract[[Player]:[Player]],0)),INDEX(Team_Key[[Abbreviation]:[Abbreviation]],MATCH(LEFT(INDEX(FPL_Fixtures_Extract[],MATCH($A85,FPL_Fixtures_Extract[[Player]:[Player]],0),MATCH(FPL_Combined[[#Headers],[Gameweek 11]],FPL_Fixtures_Extract[#Headers],0)),LEN(INDEX(FPL_Fixtures_Extract[],MATCH($A85,FPL_Fixtures_Extract[[Player]:[Player]],0),MATCH(FPL_Combined[[#Headers],[Gameweek 11]],FPL_Fixtures_Extract[#Headers],0)))-4),Team_Key[[Full Name]:[Full Name]],0))&amp;RIGHT(INDEX(FPL_Fixtures_Extract[],MATCH($A85,FPL_Fixtures_Extract[[Player]:[Player]],0),MATCH(FPL_Combined[[#Headers],[Gameweek 11]],FPL_Fixtures_Extract[#Headers],0)),3))</f>
        <v>SUN(H) 6-2</v>
      </c>
      <c r="M85" t="str">
        <f ca="1">IF(RIGHT(FPL_Combined[[#Headers],[Gameweek 12]],2)&lt;$B$622,INDEX(FPL_Results_Extract[Gameweek 12],MATCH($A85,FPL_Results_Extract[[Player]:[Player]],0)),INDEX(Team_Key[[Abbreviation]:[Abbreviation]],MATCH(LEFT(INDEX(FPL_Fixtures_Extract[],MATCH($A85,FPL_Fixtures_Extract[[Player]:[Player]],0),MATCH(FPL_Combined[[#Headers],[Gameweek 12]],FPL_Fixtures_Extract[#Headers],0)),LEN(INDEX(FPL_Fixtures_Extract[],MATCH($A85,FPL_Fixtures_Extract[[Player]:[Player]],0),MATCH(FPL_Combined[[#Headers],[Gameweek 12]],FPL_Fixtures_Extract[#Headers],0)))-4),Team_Key[[Full Name]:[Full Name]],0))&amp;RIGHT(INDEX(FPL_Fixtures_Extract[],MATCH($A85,FPL_Fixtures_Extract[[Player]:[Player]],0),MATCH(FPL_Combined[[#Headers],[Gameweek 12]],FPL_Fixtures_Extract[#Headers],0)),3))</f>
        <v>WHU(A) 1-1</v>
      </c>
      <c r="N85" t="str">
        <f ca="1">IF(RIGHT(FPL_Combined[[#Headers],[Gameweek 13]],2)&lt;$B$622,INDEX(FPL_Results_Extract[Gameweek 13],MATCH($A85,FPL_Results_Extract[[Player]:[Player]],0)),INDEX(Team_Key[[Abbreviation]:[Abbreviation]],MATCH(LEFT(INDEX(FPL_Fixtures_Extract[],MATCH($A85,FPL_Fixtures_Extract[[Player]:[Player]],0),MATCH(FPL_Combined[[#Headers],[Gameweek 13]],FPL_Fixtures_Extract[#Headers],0)),LEN(INDEX(FPL_Fixtures_Extract[],MATCH($A85,FPL_Fixtures_Extract[[Player]:[Player]],0),MATCH(FPL_Combined[[#Headers],[Gameweek 13]],FPL_Fixtures_Extract[#Headers],0)))-4),Team_Key[[Full Name]:[Full Name]],0))&amp;RIGHT(INDEX(FPL_Fixtures_Extract[],MATCH($A85,FPL_Fixtures_Extract[[Player]:[Player]],0),MATCH(FPL_Combined[[#Headers],[Gameweek 13]],FPL_Fixtures_Extract[#Headers],0)),3))</f>
        <v>AVL(H) 4-0</v>
      </c>
      <c r="O85" t="str">
        <f ca="1">IF(RIGHT(FPL_Combined[[#Headers],[Gameweek 14]],2)&lt;$B$622,INDEX(FPL_Results_Extract[Gameweek 14],MATCH($A85,FPL_Results_Extract[[Player]:[Player]],0)),INDEX(Team_Key[[Abbreviation]:[Abbreviation]],MATCH(LEFT(INDEX(FPL_Fixtures_Extract[],MATCH($A85,FPL_Fixtures_Extract[[Player]:[Player]],0),MATCH(FPL_Combined[[#Headers],[Gameweek 14]],FPL_Fixtures_Extract[#Headers],0)),LEN(INDEX(FPL_Fixtures_Extract[],MATCH($A85,FPL_Fixtures_Extract[[Player]:[Player]],0),MATCH(FPL_Combined[[#Headers],[Gameweek 14]],FPL_Fixtures_Extract[#Headers],0)))-4),Team_Key[[Full Name]:[Full Name]],0))&amp;RIGHT(INDEX(FPL_Fixtures_Extract[],MATCH($A85,FPL_Fixtures_Extract[[Player]:[Player]],0),MATCH(FPL_Combined[[#Headers],[Gameweek 14]],FPL_Fixtures_Extract[#Headers],0)),3))</f>
        <v>BOU(A) 3-3</v>
      </c>
      <c r="P85" t="str">
        <f ca="1">IF(RIGHT(FPL_Combined[[#Headers],[Gameweek 15]],2)&lt;$B$622,INDEX(FPL_Results_Extract[Gameweek 15],MATCH($A85,FPL_Results_Extract[[Player]:[Player]],0)),INDEX(Team_Key[[Abbreviation]:[Abbreviation]],MATCH(LEFT(INDEX(FPL_Fixtures_Extract[],MATCH($A85,FPL_Fixtures_Extract[[Player]:[Player]],0),MATCH(FPL_Combined[[#Headers],[Gameweek 15]],FPL_Fixtures_Extract[#Headers],0)),LEN(INDEX(FPL_Fixtures_Extract[],MATCH($A85,FPL_Fixtures_Extract[[Player]:[Player]],0),MATCH(FPL_Combined[[#Headers],[Gameweek 15]],FPL_Fixtures_Extract[#Headers],0)))-4),Team_Key[[Full Name]:[Full Name]],0))&amp;RIGHT(INDEX(FPL_Fixtures_Extract[],MATCH($A85,FPL_Fixtures_Extract[[Player]:[Player]],0),MATCH(FPL_Combined[[#Headers],[Gameweek 15]],FPL_Fixtures_Extract[#Headers],0)),3))</f>
        <v>CRY(H) 1-1</v>
      </c>
      <c r="Q85" t="str">
        <f ca="1">IF(RIGHT(FPL_Combined[[#Headers],[Gameweek 16]],2)&lt;$B$622,INDEX(FPL_Results_Extract[Gameweek 16],MATCH($A85,FPL_Results_Extract[[Player]:[Player]],0)),INDEX(Team_Key[[Abbreviation]:[Abbreviation]],MATCH(LEFT(INDEX(FPL_Fixtures_Extract[],MATCH($A85,FPL_Fixtures_Extract[[Player]:[Player]],0),MATCH(FPL_Combined[[#Headers],[Gameweek 16]],FPL_Fixtures_Extract[#Headers],0)),LEN(INDEX(FPL_Fixtures_Extract[],MATCH($A85,FPL_Fixtures_Extract[[Player]:[Player]],0),MATCH(FPL_Combined[[#Headers],[Gameweek 16]],FPL_Fixtures_Extract[#Headers],0)))-4),Team_Key[[Full Name]:[Full Name]],0))&amp;RIGHT(INDEX(FPL_Fixtures_Extract[],MATCH($A85,FPL_Fixtures_Extract[[Player]:[Player]],0),MATCH(FPL_Combined[[#Headers],[Gameweek 16]],FPL_Fixtures_Extract[#Headers],0)),3))</f>
        <v>NOR(A) 1-1</v>
      </c>
      <c r="R85" t="str">
        <f ca="1">IF(RIGHT(FPL_Combined[[#Headers],[Gameweek 17]],2)&lt;$B$622,INDEX(FPL_Results_Extract[Gameweek 17],MATCH($A85,FPL_Results_Extract[[Player]:[Player]],0)),INDEX(Team_Key[[Abbreviation]:[Abbreviation]],MATCH(LEFT(INDEX(FPL_Fixtures_Extract[],MATCH($A85,FPL_Fixtures_Extract[[Player]:[Player]],0),MATCH(FPL_Combined[[#Headers],[Gameweek 17]],FPL_Fixtures_Extract[#Headers],0)),LEN(INDEX(FPL_Fixtures_Extract[],MATCH($A85,FPL_Fixtures_Extract[[Player]:[Player]],0),MATCH(FPL_Combined[[#Headers],[Gameweek 17]],FPL_Fixtures_Extract[#Headers],0)))-4),Team_Key[[Full Name]:[Full Name]],0))&amp;RIGHT(INDEX(FPL_Fixtures_Extract[],MATCH($A85,FPL_Fixtures_Extract[[Player]:[Player]],0),MATCH(FPL_Combined[[#Headers],[Gameweek 17]],FPL_Fixtures_Extract[#Headers],0)),3))</f>
        <v>LEI(H) 2-3</v>
      </c>
      <c r="S85" t="str">
        <f ca="1">IF(RIGHT(FPL_Combined[[#Headers],[Gameweek 18]],2)&lt;$B$622,INDEX(FPL_Results_Extract[Gameweek 18],MATCH($A85,FPL_Results_Extract[[Player]:[Player]],0)),INDEX(Team_Key[[Abbreviation]:[Abbreviation]],MATCH(LEFT(INDEX(FPL_Fixtures_Extract[],MATCH($A85,FPL_Fixtures_Extract[[Player]:[Player]],0),MATCH(FPL_Combined[[#Headers],[Gameweek 18]],FPL_Fixtures_Extract[#Headers],0)),LEN(INDEX(FPL_Fixtures_Extract[],MATCH($A85,FPL_Fixtures_Extract[[Player]:[Player]],0),MATCH(FPL_Combined[[#Headers],[Gameweek 18]],FPL_Fixtures_Extract[#Headers],0)))-4),Team_Key[[Full Name]:[Full Name]],0))&amp;RIGHT(INDEX(FPL_Fixtures_Extract[],MATCH($A85,FPL_Fixtures_Extract[[Player]:[Player]],0),MATCH(FPL_Combined[[#Headers],[Gameweek 18]],FPL_Fixtures_Extract[#Headers],0)),3))</f>
        <v>NEW(A) 1-0</v>
      </c>
      <c r="T85" t="str">
        <f ca="1">IF(RIGHT(FPL_Combined[[#Headers],[Gameweek 19]],2)&lt;$B$622,INDEX(FPL_Results_Extract[Gameweek 19],MATCH($A85,FPL_Results_Extract[[Player]:[Player]],0)),INDEX(Team_Key[[Abbreviation]:[Abbreviation]],MATCH(LEFT(INDEX(FPL_Fixtures_Extract[],MATCH($A85,FPL_Fixtures_Extract[[Player]:[Player]],0),MATCH(FPL_Combined[[#Headers],[Gameweek 19]],FPL_Fixtures_Extract[#Headers],0)),LEN(INDEX(FPL_Fixtures_Extract[],MATCH($A85,FPL_Fixtures_Extract[[Player]:[Player]],0),MATCH(FPL_Combined[[#Headers],[Gameweek 19]],FPL_Fixtures_Extract[#Headers],0)))-4),Team_Key[[Full Name]:[Full Name]],0))&amp;RIGHT(INDEX(FPL_Fixtures_Extract[],MATCH($A85,FPL_Fixtures_Extract[[Player]:[Player]],0),MATCH(FPL_Combined[[#Headers],[Gameweek 19]],FPL_Fixtures_Extract[#Headers],0)),3))</f>
        <v>STK(H) 3-4</v>
      </c>
      <c r="U85" t="str">
        <f ca="1">IF(RIGHT(FPL_Combined[[#Headers],[Gameweek 20]],2)&lt;$B$622,INDEX(FPL_Results_Extract[Gameweek 20],MATCH($A85,FPL_Results_Extract[[Player]:[Player]],0)),INDEX(Team_Key[[Abbreviation]:[Abbreviation]],MATCH(LEFT(INDEX(FPL_Fixtures_Extract[],MATCH($A85,FPL_Fixtures_Extract[[Player]:[Player]],0),MATCH(FPL_Combined[[#Headers],[Gameweek 20]],FPL_Fixtures_Extract[#Headers],0)),LEN(INDEX(FPL_Fixtures_Extract[],MATCH($A85,FPL_Fixtures_Extract[[Player]:[Player]],0),MATCH(FPL_Combined[[#Headers],[Gameweek 20]],FPL_Fixtures_Extract[#Headers],0)))-4),Team_Key[[Full Name]:[Full Name]],0))&amp;RIGHT(INDEX(FPL_Fixtures_Extract[],MATCH($A85,FPL_Fixtures_Extract[[Player]:[Player]],0),MATCH(FPL_Combined[[#Headers],[Gameweek 20]],FPL_Fixtures_Extract[#Headers],0)),3))</f>
        <v>TOT(H) 1-1</v>
      </c>
      <c r="V85" t="str">
        <f ca="1">IF(RIGHT(FPL_Combined[[#Headers],[Gameweek 21]],2)&lt;$B$622,INDEX(FPL_Results_Extract[Gameweek 21],MATCH($A85,FPL_Results_Extract[[Player]:[Player]],0)),INDEX(Team_Key[[Abbreviation]:[Abbreviation]],MATCH(LEFT(INDEX(FPL_Fixtures_Extract[],MATCH($A85,FPL_Fixtures_Extract[[Player]:[Player]],0),MATCH(FPL_Combined[[#Headers],[Gameweek 21]],FPL_Fixtures_Extract[#Headers],0)),LEN(INDEX(FPL_Fixtures_Extract[],MATCH($A85,FPL_Fixtures_Extract[[Player]:[Player]],0),MATCH(FPL_Combined[[#Headers],[Gameweek 21]],FPL_Fixtures_Extract[#Headers],0)))-4),Team_Key[[Full Name]:[Full Name]],0))&amp;RIGHT(INDEX(FPL_Fixtures_Extract[],MATCH($A85,FPL_Fixtures_Extract[[Player]:[Player]],0),MATCH(FPL_Combined[[#Headers],[Gameweek 21]],FPL_Fixtures_Extract[#Headers],0)),3))</f>
        <v>MCI(A) 0-0</v>
      </c>
      <c r="W85" t="str">
        <f ca="1">IF(RIGHT(FPL_Combined[[#Headers],[Gameweek 22]],2)&lt;$B$622,INDEX(FPL_Results_Extract[Gameweek 22],MATCH($A85,FPL_Results_Extract[[Player]:[Player]],0)),INDEX(Team_Key[[Abbreviation]:[Abbreviation]],MATCH(LEFT(INDEX(FPL_Fixtures_Extract[],MATCH($A85,FPL_Fixtures_Extract[[Player]:[Player]],0),MATCH(FPL_Combined[[#Headers],[Gameweek 22]],FPL_Fixtures_Extract[#Headers],0)),LEN(INDEX(FPL_Fixtures_Extract[],MATCH($A85,FPL_Fixtures_Extract[[Player]:[Player]],0),MATCH(FPL_Combined[[#Headers],[Gameweek 22]],FPL_Fixtures_Extract[#Headers],0)))-4),Team_Key[[Full Name]:[Full Name]],0))&amp;RIGHT(INDEX(FPL_Fixtures_Extract[],MATCH($A85,FPL_Fixtures_Extract[[Player]:[Player]],0),MATCH(FPL_Combined[[#Headers],[Gameweek 22]],FPL_Fixtures_Extract[#Headers],0)),3))</f>
        <v>CHE(A) 3-3</v>
      </c>
      <c r="X85" t="str">
        <f ca="1">IF(RIGHT(FPL_Combined[[#Headers],[Gameweek 23]],2)&lt;$B$622,INDEX(FPL_Results_Extract[Gameweek 23],MATCH($A85,FPL_Results_Extract[[Player]:[Player]],0)),INDEX(Team_Key[[Abbreviation]:[Abbreviation]],MATCH(LEFT(INDEX(FPL_Fixtures_Extract[],MATCH($A85,FPL_Fixtures_Extract[[Player]:[Player]],0),MATCH(FPL_Combined[[#Headers],[Gameweek 23]],FPL_Fixtures_Extract[#Headers],0)),LEN(INDEX(FPL_Fixtures_Extract[],MATCH($A85,FPL_Fixtures_Extract[[Player]:[Player]],0),MATCH(FPL_Combined[[#Headers],[Gameweek 23]],FPL_Fixtures_Extract[#Headers],0)))-4),Team_Key[[Full Name]:[Full Name]],0))&amp;RIGHT(INDEX(FPL_Fixtures_Extract[],MATCH($A85,FPL_Fixtures_Extract[[Player]:[Player]],0),MATCH(FPL_Combined[[#Headers],[Gameweek 23]],FPL_Fixtures_Extract[#Headers],0)),3))</f>
        <v>SWA(H) 1-2</v>
      </c>
      <c r="Y85" t="str">
        <f ca="1">IF(RIGHT(FPL_Combined[[#Headers],[Gameweek 24]],2)&lt;$B$622,INDEX(FPL_Results_Extract[Team],MATCH($A85,FPL_Results_Extract[[Player]:[Player]],0)),INDEX(Team_Key[[Abbreviation]:[Abbreviation]],MATCH(LEFT(INDEX(FPL_Fixtures_Extract[],MATCH($A85,FPL_Fixtures_Extract[[Player]:[Player]],0),MATCH(FPL_Combined[[#Headers],[Gameweek 24]],FPL_Fixtures_Extract[#Headers],0)),LEN(INDEX(FPL_Fixtures_Extract[],MATCH($A85,FPL_Fixtures_Extract[[Player]:[Player]],0),MATCH(FPL_Combined[[#Headers],[Gameweek 24]],FPL_Fixtures_Extract[#Headers],0)))-4),Team_Key[[Full Name]:[Full Name]],0))&amp;RIGHT(INDEX(FPL_Fixtures_Extract[],MATCH($A85,FPL_Fixtures_Extract[[Player]:[Player]],0),MATCH(FPL_Combined[[#Headers],[Gameweek 24]],FPL_Fixtures_Extract[#Headers],0)),3))</f>
        <v>EVE</v>
      </c>
      <c r="Z85" t="str">
        <f ca="1">IF(RIGHT(FPL_Combined[[#Headers],[Gameweek 25]],2)&lt;$B$622,INDEX(FPL_Results_Extract[Player],MATCH($A85,FPL_Results_Extract[[Player]:[Player]],0)),INDEX(Team_Key[[Abbreviation]:[Abbreviation]],MATCH(LEFT(INDEX(FPL_Fixtures_Extract[],MATCH($A85,FPL_Fixtures_Extract[[Player]:[Player]],0),MATCH(FPL_Combined[[#Headers],[Gameweek 25]],FPL_Fixtures_Extract[#Headers],0)),LEN(INDEX(FPL_Fixtures_Extract[],MATCH($A85,FPL_Fixtures_Extract[[Player]:[Player]],0),MATCH(FPL_Combined[[#Headers],[Gameweek 25]],FPL_Fixtures_Extract[#Headers],0)))-4),Team_Key[[Full Name]:[Full Name]],0))&amp;RIGHT(INDEX(FPL_Fixtures_Extract[],MATCH($A85,FPL_Fixtures_Extract[[Player]:[Player]],0),MATCH(FPL_Combined[[#Headers],[Gameweek 25]],FPL_Fixtures_Extract[#Headers],0)),3))</f>
        <v>Browning</v>
      </c>
      <c r="AA85" t="str">
        <f ca="1">IF(RIGHT(FPL_Combined[[#Headers],[Gameweek 26]],2)&lt;$B$622,INDEX(FPL_Results_Extract[Gameweek 01],MATCH($A85,FPL_Results_Extract[[Player]:[Player]],0)),INDEX(Team_Key[[Abbreviation]:[Abbreviation]],MATCH(LEFT(INDEX(FPL_Fixtures_Extract[],MATCH($A85,FPL_Fixtures_Extract[[Player]:[Player]],0),MATCH(FPL_Combined[[#Headers],[Gameweek 26]],FPL_Fixtures_Extract[#Headers],0)),LEN(INDEX(FPL_Fixtures_Extract[],MATCH($A85,FPL_Fixtures_Extract[[Player]:[Player]],0),MATCH(FPL_Combined[[#Headers],[Gameweek 26]],FPL_Fixtures_Extract[#Headers],0)))-4),Team_Key[[Full Name]:[Full Name]],0))&amp;RIGHT(INDEX(FPL_Fixtures_Extract[],MATCH($A85,FPL_Fixtures_Extract[[Player]:[Player]],0),MATCH(FPL_Combined[[#Headers],[Gameweek 26]],FPL_Fixtures_Extract[#Headers],0)),3))</f>
        <v>WAT(H) 2-2</v>
      </c>
      <c r="AB85" t="str">
        <f ca="1">IF(RIGHT(FPL_Combined[[#Headers],[Gameweek 27]],2)&lt;$B$622,INDEX(FPL_Results_Extract[Gameweek 02],MATCH($A85,FPL_Results_Extract[[Player]:[Player]],0)),INDEX(Team_Key[[Abbreviation]:[Abbreviation]],MATCH(LEFT(INDEX(FPL_Fixtures_Extract[],MATCH($A85,FPL_Fixtures_Extract[[Player]:[Player]],0),MATCH(FPL_Combined[[#Headers],[Gameweek 27]],FPL_Fixtures_Extract[#Headers],0)),LEN(INDEX(FPL_Fixtures_Extract[],MATCH($A85,FPL_Fixtures_Extract[[Player]:[Player]],0),MATCH(FPL_Combined[[#Headers],[Gameweek 27]],FPL_Fixtures_Extract[#Headers],0)))-4),Team_Key[[Full Name]:[Full Name]],0))&amp;RIGHT(INDEX(FPL_Fixtures_Extract[],MATCH($A85,FPL_Fixtures_Extract[[Player]:[Player]],0),MATCH(FPL_Combined[[#Headers],[Gameweek 27]],FPL_Fixtures_Extract[#Headers],0)),3))</f>
        <v>SOU(A) 3-0</v>
      </c>
      <c r="AC85" t="str">
        <f ca="1">IF(RIGHT(FPL_Combined[[#Headers],[Gameweek 28]],2)&lt;$B$622,INDEX(FPL_Results_Extract[Gameweek 03],MATCH($A85,FPL_Results_Extract[[Player]:[Player]],0)),INDEX(Team_Key[[Abbreviation]:[Abbreviation]],MATCH(LEFT(INDEX(FPL_Fixtures_Extract[],MATCH($A85,FPL_Fixtures_Extract[[Player]:[Player]],0),MATCH(FPL_Combined[[#Headers],[Gameweek 28]],FPL_Fixtures_Extract[#Headers],0)),LEN(INDEX(FPL_Fixtures_Extract[],MATCH($A85,FPL_Fixtures_Extract[[Player]:[Player]],0),MATCH(FPL_Combined[[#Headers],[Gameweek 28]],FPL_Fixtures_Extract[#Headers],0)))-4),Team_Key[[Full Name]:[Full Name]],0))&amp;RIGHT(INDEX(FPL_Fixtures_Extract[],MATCH($A85,FPL_Fixtures_Extract[[Player]:[Player]],0),MATCH(FPL_Combined[[#Headers],[Gameweek 28]],FPL_Fixtures_Extract[#Headers],0)),3))</f>
        <v>MCI(H) 0-2</v>
      </c>
      <c r="AD85" t="str">
        <f ca="1">IF(RIGHT(FPL_Combined[[#Headers],[Gameweek 29]],2)&lt;$B$622,INDEX(FPL_Results_Extract[Gameweek 04],MATCH($A85,FPL_Results_Extract[[Player]:[Player]],0)),INDEX(Team_Key[[Abbreviation]:[Abbreviation]],MATCH(LEFT(INDEX(FPL_Fixtures_Extract[],MATCH($A85,FPL_Fixtures_Extract[[Player]:[Player]],0),MATCH(FPL_Combined[[#Headers],[Gameweek 29]],FPL_Fixtures_Extract[#Headers],0)),LEN(INDEX(FPL_Fixtures_Extract[],MATCH($A85,FPL_Fixtures_Extract[[Player]:[Player]],0),MATCH(FPL_Combined[[#Headers],[Gameweek 29]],FPL_Fixtures_Extract[#Headers],0)))-4),Team_Key[[Full Name]:[Full Name]],0))&amp;RIGHT(INDEX(FPL_Fixtures_Extract[],MATCH($A85,FPL_Fixtures_Extract[[Player]:[Player]],0),MATCH(FPL_Combined[[#Headers],[Gameweek 29]],FPL_Fixtures_Extract[#Headers],0)),3))</f>
        <v>WHU(H)</v>
      </c>
      <c r="AE85" t="e">
        <f ca="1">IF(RIGHT(FPL_Combined[[#Headers],[Gameweek 30]],2)&lt;$B$622,INDEX(FPL_Results_Extract[Gameweek 05],MATCH($A85,FPL_Results_Extract[[Player]:[Player]],0)),INDEX(Team_Key[[Abbreviation]:[Abbreviation]],MATCH(LEFT(INDEX(FPL_Fixtures_Extract[],MATCH($A85,FPL_Fixtures_Extract[[Player]:[Player]],0),MATCH(FPL_Combined[[#Headers],[Gameweek 30]],FPL_Fixtures_Extract[#Headers],0)),LEN(INDEX(FPL_Fixtures_Extract[],MATCH($A85,FPL_Fixtures_Extract[[Player]:[Player]],0),MATCH(FPL_Combined[[#Headers],[Gameweek 30]],FPL_Fixtures_Extract[#Headers],0)))-4),Team_Key[[Full Name]:[Full Name]],0))&amp;RIGHT(INDEX(FPL_Fixtures_Extract[],MATCH($A85,FPL_Fixtures_Extract[[Player]:[Player]],0),MATCH(FPL_Combined[[#Headers],[Gameweek 30]],FPL_Fixtures_Extract[#Headers],0)),3))</f>
        <v>#VALUE!</v>
      </c>
      <c r="AF85" t="str">
        <f ca="1">IF(RIGHT(FPL_Combined[[#Headers],[Gameweek 31]],2)&lt;$B$622,INDEX(FPL_Results_Extract[Gameweek 06],MATCH($A85,FPL_Results_Extract[[Player]:[Player]],0)),INDEX(Team_Key[[Abbreviation]:[Abbreviation]],MATCH(LEFT(INDEX(FPL_Fixtures_Extract[],MATCH($A85,FPL_Fixtures_Extract[[Player]:[Player]],0),MATCH(FPL_Combined[[#Headers],[Gameweek 31]],FPL_Fixtures_Extract[#Headers],0)),LEN(INDEX(FPL_Fixtures_Extract[],MATCH($A85,FPL_Fixtures_Extract[[Player]:[Player]],0),MATCH(FPL_Combined[[#Headers],[Gameweek 31]],FPL_Fixtures_Extract[#Headers],0)))-4),Team_Key[[Full Name]:[Full Name]],0))&amp;RIGHT(INDEX(FPL_Fixtures_Extract[],MATCH($A85,FPL_Fixtures_Extract[[Player]:[Player]],0),MATCH(FPL_Combined[[#Headers],[Gameweek 31]],FPL_Fixtures_Extract[#Headers],0)),3))</f>
        <v>ARS(H)</v>
      </c>
      <c r="AG85" t="str">
        <f ca="1">IF(RIGHT(FPL_Combined[[#Headers],[Gameweek 32]],2)&lt;$B$622,INDEX(FPL_Results_Extract[Gameweek 07],MATCH($A85,FPL_Results_Extract[[Player]:[Player]],0)),INDEX(Team_Key[[Abbreviation]:[Abbreviation]],MATCH(LEFT(INDEX(FPL_Fixtures_Extract[],MATCH($A85,FPL_Fixtures_Extract[[Player]:[Player]],0),MATCH(FPL_Combined[[#Headers],[Gameweek 32]],FPL_Fixtures_Extract[#Headers],0)),LEN(INDEX(FPL_Fixtures_Extract[],MATCH($A85,FPL_Fixtures_Extract[[Player]:[Player]],0),MATCH(FPL_Combined[[#Headers],[Gameweek 32]],FPL_Fixtures_Extract[#Headers],0)))-4),Team_Key[[Full Name]:[Full Name]],0))&amp;RIGHT(INDEX(FPL_Fixtures_Extract[],MATCH($A85,FPL_Fixtures_Extract[[Player]:[Player]],0),MATCH(FPL_Combined[[#Headers],[Gameweek 32]],FPL_Fixtures_Extract[#Headers],0)),3))</f>
        <v>MUN(A)</v>
      </c>
      <c r="AH85" t="str">
        <f ca="1">IF(RIGHT(FPL_Combined[[#Headers],[Gameweek 33]],2)&lt;$B$622,INDEX(FPL_Results_Extract[Gameweek 08],MATCH($A85,FPL_Results_Extract[[Player]:[Player]],0)),INDEX(Team_Key[[Abbreviation]:[Abbreviation]],MATCH(LEFT(INDEX(FPL_Fixtures_Extract[],MATCH($A85,FPL_Fixtures_Extract[[Player]:[Player]],0),MATCH(FPL_Combined[[#Headers],[Gameweek 33]],FPL_Fixtures_Extract[#Headers],0)),LEN(INDEX(FPL_Fixtures_Extract[],MATCH($A85,FPL_Fixtures_Extract[[Player]:[Player]],0),MATCH(FPL_Combined[[#Headers],[Gameweek 33]],FPL_Fixtures_Extract[#Headers],0)))-4),Team_Key[[Full Name]:[Full Name]],0))&amp;RIGHT(INDEX(FPL_Fixtures_Extract[],MATCH($A85,FPL_Fixtures_Extract[[Player]:[Player]],0),MATCH(FPL_Combined[[#Headers],[Gameweek 33]],FPL_Fixtures_Extract[#Headers],0)),3))</f>
        <v>WAT(A)</v>
      </c>
      <c r="AI85" t="str">
        <f ca="1">IF(RIGHT(FPL_Combined[[#Headers],[Gameweek 34]],2)&lt;$B$622,INDEX(FPL_Results_Extract[Gameweek 09],MATCH($A85,FPL_Results_Extract[[Player]:[Player]],0)),INDEX(Team_Key[[Abbreviation]:[Abbreviation]],MATCH(LEFT(INDEX(FPL_Fixtures_Extract[],MATCH($A85,FPL_Fixtures_Extract[[Player]:[Player]],0),MATCH(FPL_Combined[[#Headers],[Gameweek 34]],FPL_Fixtures_Extract[#Headers],0)),LEN(INDEX(FPL_Fixtures_Extract[],MATCH($A85,FPL_Fixtures_Extract[[Player]:[Player]],0),MATCH(FPL_Combined[[#Headers],[Gameweek 34]],FPL_Fixtures_Extract[#Headers],0)))-4),Team_Key[[Full Name]:[Full Name]],0))&amp;RIGHT(INDEX(FPL_Fixtures_Extract[],MATCH($A85,FPL_Fixtures_Extract[[Player]:[Player]],0),MATCH(FPL_Combined[[#Headers],[Gameweek 34]],FPL_Fixtures_Extract[#Headers],0)),3))</f>
        <v>SOU(H)</v>
      </c>
      <c r="AJ85" t="str">
        <f ca="1">IF(RIGHT(FPL_Combined[[#Headers],[Gameweek 35]],2)&lt;$B$622,INDEX(FPL_Results_Extract[Gameweek 10],MATCH($A85,FPL_Results_Extract[[Player]:[Player]],0)),INDEX(Team_Key[[Abbreviation]:[Abbreviation]],MATCH(LEFT(INDEX(FPL_Fixtures_Extract[],MATCH($A85,FPL_Fixtures_Extract[[Player]:[Player]],0),MATCH(FPL_Combined[[#Headers],[Gameweek 35]],FPL_Fixtures_Extract[#Headers],0)),LEN(INDEX(FPL_Fixtures_Extract[],MATCH($A85,FPL_Fixtures_Extract[[Player]:[Player]],0),MATCH(FPL_Combined[[#Headers],[Gameweek 35]],FPL_Fixtures_Extract[#Headers],0)))-4),Team_Key[[Full Name]:[Full Name]],0))&amp;RIGHT(INDEX(FPL_Fixtures_Extract[],MATCH($A85,FPL_Fixtures_Extract[[Player]:[Player]],0),MATCH(FPL_Combined[[#Headers],[Gameweek 35]],FPL_Fixtures_Extract[#Headers],0)),3))</f>
        <v>CRY(A)</v>
      </c>
      <c r="AK85" t="str">
        <f ca="1">IF(RIGHT(FPL_Combined[[#Headers],[Gameweek 36]],2)&lt;$B$622,INDEX(FPL_Results_Extract[Gameweek 11],MATCH($A85,FPL_Results_Extract[[Player]:[Player]],0)),INDEX(Team_Key[[Abbreviation]:[Abbreviation]],MATCH(LEFT(INDEX(FPL_Fixtures_Extract[],MATCH($A85,FPL_Fixtures_Extract[[Player]:[Player]],0),MATCH(FPL_Combined[[#Headers],[Gameweek 36]],FPL_Fixtures_Extract[#Headers],0)),LEN(INDEX(FPL_Fixtures_Extract[],MATCH($A85,FPL_Fixtures_Extract[[Player]:[Player]],0),MATCH(FPL_Combined[[#Headers],[Gameweek 36]],FPL_Fixtures_Extract[#Headers],0)))-4),Team_Key[[Full Name]:[Full Name]],0))&amp;RIGHT(INDEX(FPL_Fixtures_Extract[],MATCH($A85,FPL_Fixtures_Extract[[Player]:[Player]],0),MATCH(FPL_Combined[[#Headers],[Gameweek 36]],FPL_Fixtures_Extract[#Headers],0)),3))</f>
        <v>BOU(H)</v>
      </c>
      <c r="AL85" t="str">
        <f ca="1">IF(RIGHT(FPL_Combined[[#Headers],[Gameweek 37]],2)&lt;$B$622,INDEX(FPL_Results_Extract[Gameweek 12],MATCH($A85,FPL_Results_Extract[[Player]:[Player]],0)),INDEX(Team_Key[[Abbreviation]:[Abbreviation]],MATCH(LEFT(INDEX(FPL_Fixtures_Extract[],MATCH($A85,FPL_Fixtures_Extract[[Player]:[Player]],0),MATCH(FPL_Combined[[#Headers],[Gameweek 37]],FPL_Fixtures_Extract[#Headers],0)),LEN(INDEX(FPL_Fixtures_Extract[],MATCH($A85,FPL_Fixtures_Extract[[Player]:[Player]],0),MATCH(FPL_Combined[[#Headers],[Gameweek 37]],FPL_Fixtures_Extract[#Headers],0)))-4),Team_Key[[Full Name]:[Full Name]],0))&amp;RIGHT(INDEX(FPL_Fixtures_Extract[],MATCH($A85,FPL_Fixtures_Extract[[Player]:[Player]],0),MATCH(FPL_Combined[[#Headers],[Gameweek 37]],FPL_Fixtures_Extract[#Headers],0)),3))</f>
        <v>LEI(A)</v>
      </c>
      <c r="AM85" t="str">
        <f ca="1">IF(RIGHT(FPL_Combined[[#Headers],[Gameweek 38]],2)&lt;$B$622,INDEX(FPL_Results_Extract[Gameweek 13],MATCH($A85,FPL_Results_Extract[[Player]:[Player]],0)),INDEX(Team_Key[[Abbreviation]:[Abbreviation]],MATCH(LEFT(INDEX(FPL_Fixtures_Extract[],MATCH($A85,FPL_Fixtures_Extract[[Player]:[Player]],0),MATCH(FPL_Combined[[#Headers],[Gameweek 38]],FPL_Fixtures_Extract[#Headers],0)),LEN(INDEX(FPL_Fixtures_Extract[],MATCH($A85,FPL_Fixtures_Extract[[Player]:[Player]],0),MATCH(FPL_Combined[[#Headers],[Gameweek 38]],FPL_Fixtures_Extract[#Headers],0)))-4),Team_Key[[Full Name]:[Full Name]],0))&amp;RIGHT(INDEX(FPL_Fixtures_Extract[],MATCH($A85,FPL_Fixtures_Extract[[Player]:[Player]],0),MATCH(FPL_Combined[[#Headers],[Gameweek 38]],FPL_Fixtures_Extract[#Headers],0)),3))</f>
        <v>NOR(H)</v>
      </c>
    </row>
    <row r="86" spans="1:39" x14ac:dyDescent="0.45">
      <c r="A86" t="s">
        <v>532</v>
      </c>
      <c r="B86" t="str">
        <f ca="1">IF(RIGHT(FPL_Combined[[#Headers],[Gameweek 01]],2)&lt;$B$622,INDEX(FPL_Results_Extract[Gameweek 01],MATCH($A86,FPL_Results_Extract[[Player]:[Player]],0)),INDEX(Team_Key[[Abbreviation]:[Abbreviation]],MATCH(LEFT(INDEX(FPL_Fixtures_Extract[],MATCH($A86,FPL_Fixtures_Extract[[Player]:[Player]],0),MATCH(FPL_Combined[[#Headers],[Gameweek 01]],FPL_Fixtures_Extract[#Headers],0)),LEN(INDEX(FPL_Fixtures_Extract[],MATCH($A86,FPL_Fixtures_Extract[[Player]:[Player]],0),MATCH(FPL_Combined[[#Headers],[Gameweek 01]],FPL_Fixtures_Extract[#Headers],0)))-4),Team_Key[[Full Name]:[Full Name]],0))&amp;RIGHT(INDEX(FPL_Fixtures_Extract[],MATCH($A86,FPL_Fixtures_Extract[[Player]:[Player]],0),MATCH(FPL_Combined[[#Headers],[Gameweek 01]],FPL_Fixtures_Extract[#Headers],0)),3))</f>
        <v>MCI(H) 0-3</v>
      </c>
      <c r="C86" t="str">
        <f ca="1">IF(RIGHT(FPL_Combined[[#Headers],[Gameweek 02]],2)&lt;$B$622,INDEX(FPL_Results_Extract[Gameweek 02],MATCH($A86,FPL_Results_Extract[[Player]:[Player]],0)),INDEX(Team_Key[[Abbreviation]:[Abbreviation]],MATCH(LEFT(INDEX(FPL_Fixtures_Extract[],MATCH($A86,FPL_Fixtures_Extract[[Player]:[Player]],0),MATCH(FPL_Combined[[#Headers],[Gameweek 02]],FPL_Fixtures_Extract[#Headers],0)),LEN(INDEX(FPL_Fixtures_Extract[],MATCH($A86,FPL_Fixtures_Extract[[Player]:[Player]],0),MATCH(FPL_Combined[[#Headers],[Gameweek 02]],FPL_Fixtures_Extract[#Headers],0)))-4),Team_Key[[Full Name]:[Full Name]],0))&amp;RIGHT(INDEX(FPL_Fixtures_Extract[],MATCH($A86,FPL_Fixtures_Extract[[Player]:[Player]],0),MATCH(FPL_Combined[[#Headers],[Gameweek 02]],FPL_Fixtures_Extract[#Headers],0)),3))</f>
        <v>WAT(A) 0-0</v>
      </c>
      <c r="D86" t="str">
        <f ca="1">IF(RIGHT(FPL_Combined[[#Headers],[Gameweek 03]],2)&lt;$B$622,INDEX(FPL_Results_Extract[Gameweek 03],MATCH($A86,FPL_Results_Extract[[Player]:[Player]],0)),INDEX(Team_Key[[Abbreviation]:[Abbreviation]],MATCH(LEFT(INDEX(FPL_Fixtures_Extract[],MATCH($A86,FPL_Fixtures_Extract[[Player]:[Player]],0),MATCH(FPL_Combined[[#Headers],[Gameweek 03]],FPL_Fixtures_Extract[#Headers],0)),LEN(INDEX(FPL_Fixtures_Extract[],MATCH($A86,FPL_Fixtures_Extract[[Player]:[Player]],0),MATCH(FPL_Combined[[#Headers],[Gameweek 03]],FPL_Fixtures_Extract[#Headers],0)))-4),Team_Key[[Full Name]:[Full Name]],0))&amp;RIGHT(INDEX(FPL_Fixtures_Extract[],MATCH($A86,FPL_Fixtures_Extract[[Player]:[Player]],0),MATCH(FPL_Combined[[#Headers],[Gameweek 03]],FPL_Fixtures_Extract[#Headers],0)),3))</f>
        <v>CHE(H) 2-3</v>
      </c>
      <c r="E86" t="str">
        <f ca="1">IF(RIGHT(FPL_Combined[[#Headers],[Gameweek 04]],2)&lt;$B$622,INDEX(FPL_Results_Extract[Gameweek 04],MATCH($A86,FPL_Results_Extract[[Player]:[Player]],0)),INDEX(Team_Key[[Abbreviation]:[Abbreviation]],MATCH(LEFT(INDEX(FPL_Fixtures_Extract[],MATCH($A86,FPL_Fixtures_Extract[[Player]:[Player]],0),MATCH(FPL_Combined[[#Headers],[Gameweek 04]],FPL_Fixtures_Extract[#Headers],0)),LEN(INDEX(FPL_Fixtures_Extract[],MATCH($A86,FPL_Fixtures_Extract[[Player]:[Player]],0),MATCH(FPL_Combined[[#Headers],[Gameweek 04]],FPL_Fixtures_Extract[#Headers],0)))-4),Team_Key[[Full Name]:[Full Name]],0))&amp;RIGHT(INDEX(FPL_Fixtures_Extract[],MATCH($A86,FPL_Fixtures_Extract[[Player]:[Player]],0),MATCH(FPL_Combined[[#Headers],[Gameweek 04]],FPL_Fixtures_Extract[#Headers],0)),3))</f>
        <v>STK(A) 1-0</v>
      </c>
      <c r="F86" t="str">
        <f ca="1">IF(RIGHT(FPL_Combined[[#Headers],[Gameweek 05]],2)&lt;$B$622,INDEX(FPL_Results_Extract[Gameweek 05],MATCH($A86,FPL_Results_Extract[[Player]:[Player]],0)),INDEX(Team_Key[[Abbreviation]:[Abbreviation]],MATCH(LEFT(INDEX(FPL_Fixtures_Extract[],MATCH($A86,FPL_Fixtures_Extract[[Player]:[Player]],0),MATCH(FPL_Combined[[#Headers],[Gameweek 05]],FPL_Fixtures_Extract[#Headers],0)),LEN(INDEX(FPL_Fixtures_Extract[],MATCH($A86,FPL_Fixtures_Extract[[Player]:[Player]],0),MATCH(FPL_Combined[[#Headers],[Gameweek 05]],FPL_Fixtures_Extract[#Headers],0)))-4),Team_Key[[Full Name]:[Full Name]],0))&amp;RIGHT(INDEX(FPL_Fixtures_Extract[],MATCH($A86,FPL_Fixtures_Extract[[Player]:[Player]],0),MATCH(FPL_Combined[[#Headers],[Gameweek 05]],FPL_Fixtures_Extract[#Headers],0)),3))</f>
        <v>SOU(H) 0-0</v>
      </c>
      <c r="G86" t="str">
        <f ca="1">IF(RIGHT(FPL_Combined[[#Headers],[Gameweek 06]],2)&lt;$B$622,INDEX(FPL_Results_Extract[Gameweek 06],MATCH($A86,FPL_Results_Extract[[Player]:[Player]],0)),INDEX(Team_Key[[Abbreviation]:[Abbreviation]],MATCH(LEFT(INDEX(FPL_Fixtures_Extract[],MATCH($A86,FPL_Fixtures_Extract[[Player]:[Player]],0),MATCH(FPL_Combined[[#Headers],[Gameweek 06]],FPL_Fixtures_Extract[#Headers],0)),LEN(INDEX(FPL_Fixtures_Extract[],MATCH($A86,FPL_Fixtures_Extract[[Player]:[Player]],0),MATCH(FPL_Combined[[#Headers],[Gameweek 06]],FPL_Fixtures_Extract[#Headers],0)))-4),Team_Key[[Full Name]:[Full Name]],0))&amp;RIGHT(INDEX(FPL_Fixtures_Extract[],MATCH($A86,FPL_Fixtures_Extract[[Player]:[Player]],0),MATCH(FPL_Combined[[#Headers],[Gameweek 06]],FPL_Fixtures_Extract[#Headers],0)),3))</f>
        <v>AVL(A) 1-0</v>
      </c>
      <c r="H86" t="str">
        <f ca="1">IF(RIGHT(FPL_Combined[[#Headers],[Gameweek 07]],2)&lt;$B$622,INDEX(FPL_Results_Extract[Gameweek 07],MATCH($A86,FPL_Results_Extract[[Player]:[Player]],0)),INDEX(Team_Key[[Abbreviation]:[Abbreviation]],MATCH(LEFT(INDEX(FPL_Fixtures_Extract[],MATCH($A86,FPL_Fixtures_Extract[[Player]:[Player]],0),MATCH(FPL_Combined[[#Headers],[Gameweek 07]],FPL_Fixtures_Extract[#Headers],0)),LEN(INDEX(FPL_Fixtures_Extract[],MATCH($A86,FPL_Fixtures_Extract[[Player]:[Player]],0),MATCH(FPL_Combined[[#Headers],[Gameweek 07]],FPL_Fixtures_Extract[#Headers],0)))-4),Team_Key[[Full Name]:[Full Name]],0))&amp;RIGHT(INDEX(FPL_Fixtures_Extract[],MATCH($A86,FPL_Fixtures_Extract[[Player]:[Player]],0),MATCH(FPL_Combined[[#Headers],[Gameweek 07]],FPL_Fixtures_Extract[#Headers],0)),3))</f>
        <v>EVE(H) 2-3</v>
      </c>
      <c r="I86" t="str">
        <f ca="1">IF(RIGHT(FPL_Combined[[#Headers],[Gameweek 08]],2)&lt;$B$622,INDEX(FPL_Results_Extract[Gameweek 08],MATCH($A86,FPL_Results_Extract[[Player]:[Player]],0)),INDEX(Team_Key[[Abbreviation]:[Abbreviation]],MATCH(LEFT(INDEX(FPL_Fixtures_Extract[],MATCH($A86,FPL_Fixtures_Extract[[Player]:[Player]],0),MATCH(FPL_Combined[[#Headers],[Gameweek 08]],FPL_Fixtures_Extract[#Headers],0)),LEN(INDEX(FPL_Fixtures_Extract[],MATCH($A86,FPL_Fixtures_Extract[[Player]:[Player]],0),MATCH(FPL_Combined[[#Headers],[Gameweek 08]],FPL_Fixtures_Extract[#Headers],0)))-4),Team_Key[[Full Name]:[Full Name]],0))&amp;RIGHT(INDEX(FPL_Fixtures_Extract[],MATCH($A86,FPL_Fixtures_Extract[[Player]:[Player]],0),MATCH(FPL_Combined[[#Headers],[Gameweek 08]],FPL_Fixtures_Extract[#Headers],0)),3))</f>
        <v>CRY(A) 0-2</v>
      </c>
      <c r="J86" t="str">
        <f ca="1">IF(RIGHT(FPL_Combined[[#Headers],[Gameweek 09]],2)&lt;$B$622,INDEX(FPL_Results_Extract[Gameweek 09],MATCH($A86,FPL_Results_Extract[[Player]:[Player]],0)),INDEX(Team_Key[[Abbreviation]:[Abbreviation]],MATCH(LEFT(INDEX(FPL_Fixtures_Extract[],MATCH($A86,FPL_Fixtures_Extract[[Player]:[Player]],0),MATCH(FPL_Combined[[#Headers],[Gameweek 09]],FPL_Fixtures_Extract[#Headers],0)),LEN(INDEX(FPL_Fixtures_Extract[],MATCH($A86,FPL_Fixtures_Extract[[Player]:[Player]],0),MATCH(FPL_Combined[[#Headers],[Gameweek 09]],FPL_Fixtures_Extract[#Headers],0)))-4),Team_Key[[Full Name]:[Full Name]],0))&amp;RIGHT(INDEX(FPL_Fixtures_Extract[],MATCH($A86,FPL_Fixtures_Extract[[Player]:[Player]],0),MATCH(FPL_Combined[[#Headers],[Gameweek 09]],FPL_Fixtures_Extract[#Headers],0)),3))</f>
        <v>SUN(H) 1-0</v>
      </c>
      <c r="K86" t="str">
        <f ca="1">IF(RIGHT(FPL_Combined[[#Headers],[Gameweek 10]],2)&lt;$B$622,INDEX(FPL_Results_Extract[Gameweek 10],MATCH($A86,FPL_Results_Extract[[Player]:[Player]],0)),INDEX(Team_Key[[Abbreviation]:[Abbreviation]],MATCH(LEFT(INDEX(FPL_Fixtures_Extract[],MATCH($A86,FPL_Fixtures_Extract[[Player]:[Player]],0),MATCH(FPL_Combined[[#Headers],[Gameweek 10]],FPL_Fixtures_Extract[#Headers],0)),LEN(INDEX(FPL_Fixtures_Extract[],MATCH($A86,FPL_Fixtures_Extract[[Player]:[Player]],0),MATCH(FPL_Combined[[#Headers],[Gameweek 10]],FPL_Fixtures_Extract[#Headers],0)))-4),Team_Key[[Full Name]:[Full Name]],0))&amp;RIGHT(INDEX(FPL_Fixtures_Extract[],MATCH($A86,FPL_Fixtures_Extract[[Player]:[Player]],0),MATCH(FPL_Combined[[#Headers],[Gameweek 10]],FPL_Fixtures_Extract[#Headers],0)),3))</f>
        <v>NOR(A) 1-0</v>
      </c>
      <c r="L86" t="str">
        <f ca="1">IF(RIGHT(FPL_Combined[[#Headers],[Gameweek 11]],2)&lt;$B$622,INDEX(FPL_Results_Extract[Gameweek 11],MATCH($A86,FPL_Results_Extract[[Player]:[Player]],0)),INDEX(Team_Key[[Abbreviation]:[Abbreviation]],MATCH(LEFT(INDEX(FPL_Fixtures_Extract[],MATCH($A86,FPL_Fixtures_Extract[[Player]:[Player]],0),MATCH(FPL_Combined[[#Headers],[Gameweek 11]],FPL_Fixtures_Extract[#Headers],0)),LEN(INDEX(FPL_Fixtures_Extract[],MATCH($A86,FPL_Fixtures_Extract[[Player]:[Player]],0),MATCH(FPL_Combined[[#Headers],[Gameweek 11]],FPL_Fixtures_Extract[#Headers],0)))-4),Team_Key[[Full Name]:[Full Name]],0))&amp;RIGHT(INDEX(FPL_Fixtures_Extract[],MATCH($A86,FPL_Fixtures_Extract[[Player]:[Player]],0),MATCH(FPL_Combined[[#Headers],[Gameweek 11]],FPL_Fixtures_Extract[#Headers],0)),3))</f>
        <v>LEI(H) 2-3</v>
      </c>
      <c r="M86" t="str">
        <f ca="1">IF(RIGHT(FPL_Combined[[#Headers],[Gameweek 12]],2)&lt;$B$622,INDEX(FPL_Results_Extract[Gameweek 12],MATCH($A86,FPL_Results_Extract[[Player]:[Player]],0)),INDEX(Team_Key[[Abbreviation]:[Abbreviation]],MATCH(LEFT(INDEX(FPL_Fixtures_Extract[],MATCH($A86,FPL_Fixtures_Extract[[Player]:[Player]],0),MATCH(FPL_Combined[[#Headers],[Gameweek 12]],FPL_Fixtures_Extract[#Headers],0)),LEN(INDEX(FPL_Fixtures_Extract[],MATCH($A86,FPL_Fixtures_Extract[[Player]:[Player]],0),MATCH(FPL_Combined[[#Headers],[Gameweek 12]],FPL_Fixtures_Extract[#Headers],0)))-4),Team_Key[[Full Name]:[Full Name]],0))&amp;RIGHT(INDEX(FPL_Fixtures_Extract[],MATCH($A86,FPL_Fixtures_Extract[[Player]:[Player]],0),MATCH(FPL_Combined[[#Headers],[Gameweek 12]],FPL_Fixtures_Extract[#Headers],0)),3))</f>
        <v>MUN(A) 0-2</v>
      </c>
      <c r="N86" t="str">
        <f ca="1">IF(RIGHT(FPL_Combined[[#Headers],[Gameweek 13]],2)&lt;$B$622,INDEX(FPL_Results_Extract[Gameweek 13],MATCH($A86,FPL_Results_Extract[[Player]:[Player]],0)),INDEX(Team_Key[[Abbreviation]:[Abbreviation]],MATCH(LEFT(INDEX(FPL_Fixtures_Extract[],MATCH($A86,FPL_Fixtures_Extract[[Player]:[Player]],0),MATCH(FPL_Combined[[#Headers],[Gameweek 13]],FPL_Fixtures_Extract[#Headers],0)),LEN(INDEX(FPL_Fixtures_Extract[],MATCH($A86,FPL_Fixtures_Extract[[Player]:[Player]],0),MATCH(FPL_Combined[[#Headers],[Gameweek 13]],FPL_Fixtures_Extract[#Headers],0)))-4),Team_Key[[Full Name]:[Full Name]],0))&amp;RIGHT(INDEX(FPL_Fixtures_Extract[],MATCH($A86,FPL_Fixtures_Extract[[Player]:[Player]],0),MATCH(FPL_Combined[[#Headers],[Gameweek 13]],FPL_Fixtures_Extract[#Headers],0)),3))</f>
        <v>ARS(H) 2-1</v>
      </c>
      <c r="O86" t="str">
        <f ca="1">IF(RIGHT(FPL_Combined[[#Headers],[Gameweek 14]],2)&lt;$B$622,INDEX(FPL_Results_Extract[Gameweek 14],MATCH($A86,FPL_Results_Extract[[Player]:[Player]],0)),INDEX(Team_Key[[Abbreviation]:[Abbreviation]],MATCH(LEFT(INDEX(FPL_Fixtures_Extract[],MATCH($A86,FPL_Fixtures_Extract[[Player]:[Player]],0),MATCH(FPL_Combined[[#Headers],[Gameweek 14]],FPL_Fixtures_Extract[#Headers],0)),LEN(INDEX(FPL_Fixtures_Extract[],MATCH($A86,FPL_Fixtures_Extract[[Player]:[Player]],0),MATCH(FPL_Combined[[#Headers],[Gameweek 14]],FPL_Fixtures_Extract[#Headers],0)))-4),Team_Key[[Full Name]:[Full Name]],0))&amp;RIGHT(INDEX(FPL_Fixtures_Extract[],MATCH($A86,FPL_Fixtures_Extract[[Player]:[Player]],0),MATCH(FPL_Combined[[#Headers],[Gameweek 14]],FPL_Fixtures_Extract[#Headers],0)),3))</f>
        <v>WHU(A) 1-1</v>
      </c>
      <c r="P86" t="str">
        <f ca="1">IF(RIGHT(FPL_Combined[[#Headers],[Gameweek 15]],2)&lt;$B$622,INDEX(FPL_Results_Extract[Gameweek 15],MATCH($A86,FPL_Results_Extract[[Player]:[Player]],0)),INDEX(Team_Key[[Abbreviation]:[Abbreviation]],MATCH(LEFT(INDEX(FPL_Fixtures_Extract[],MATCH($A86,FPL_Fixtures_Extract[[Player]:[Player]],0),MATCH(FPL_Combined[[#Headers],[Gameweek 15]],FPL_Fixtures_Extract[#Headers],0)),LEN(INDEX(FPL_Fixtures_Extract[],MATCH($A86,FPL_Fixtures_Extract[[Player]:[Player]],0),MATCH(FPL_Combined[[#Headers],[Gameweek 15]],FPL_Fixtures_Extract[#Headers],0)))-4),Team_Key[[Full Name]:[Full Name]],0))&amp;RIGHT(INDEX(FPL_Fixtures_Extract[],MATCH($A86,FPL_Fixtures_Extract[[Player]:[Player]],0),MATCH(FPL_Combined[[#Headers],[Gameweek 15]],FPL_Fixtures_Extract[#Headers],0)),3))</f>
        <v>TOT(H) 1-1</v>
      </c>
      <c r="Q86" t="str">
        <f ca="1">IF(RIGHT(FPL_Combined[[#Headers],[Gameweek 16]],2)&lt;$B$622,INDEX(FPL_Results_Extract[Gameweek 16],MATCH($A86,FPL_Results_Extract[[Player]:[Player]],0)),INDEX(Team_Key[[Abbreviation]:[Abbreviation]],MATCH(LEFT(INDEX(FPL_Fixtures_Extract[],MATCH($A86,FPL_Fixtures_Extract[[Player]:[Player]],0),MATCH(FPL_Combined[[#Headers],[Gameweek 16]],FPL_Fixtures_Extract[#Headers],0)),LEN(INDEX(FPL_Fixtures_Extract[],MATCH($A86,FPL_Fixtures_Extract[[Player]:[Player]],0),MATCH(FPL_Combined[[#Headers],[Gameweek 16]],FPL_Fixtures_Extract[#Headers],0)))-4),Team_Key[[Full Name]:[Full Name]],0))&amp;RIGHT(INDEX(FPL_Fixtures_Extract[],MATCH($A86,FPL_Fixtures_Extract[[Player]:[Player]],0),MATCH(FPL_Combined[[#Headers],[Gameweek 16]],FPL_Fixtures_Extract[#Headers],0)),3))</f>
        <v>LIV(A) 2-2</v>
      </c>
      <c r="R86" t="str">
        <f ca="1">IF(RIGHT(FPL_Combined[[#Headers],[Gameweek 17]],2)&lt;$B$622,INDEX(FPL_Results_Extract[Gameweek 17],MATCH($A86,FPL_Results_Extract[[Player]:[Player]],0)),INDEX(Team_Key[[Abbreviation]:[Abbreviation]],MATCH(LEFT(INDEX(FPL_Fixtures_Extract[],MATCH($A86,FPL_Fixtures_Extract[[Player]:[Player]],0),MATCH(FPL_Combined[[#Headers],[Gameweek 17]],FPL_Fixtures_Extract[#Headers],0)),LEN(INDEX(FPL_Fixtures_Extract[],MATCH($A86,FPL_Fixtures_Extract[[Player]:[Player]],0),MATCH(FPL_Combined[[#Headers],[Gameweek 17]],FPL_Fixtures_Extract[#Headers],0)))-4),Team_Key[[Full Name]:[Full Name]],0))&amp;RIGHT(INDEX(FPL_Fixtures_Extract[],MATCH($A86,FPL_Fixtures_Extract[[Player]:[Player]],0),MATCH(FPL_Combined[[#Headers],[Gameweek 17]],FPL_Fixtures_Extract[#Headers],0)),3))</f>
        <v>BOU(H) 1-2</v>
      </c>
      <c r="S86" t="str">
        <f ca="1">IF(RIGHT(FPL_Combined[[#Headers],[Gameweek 18]],2)&lt;$B$622,INDEX(FPL_Results_Extract[Gameweek 18],MATCH($A86,FPL_Results_Extract[[Player]:[Player]],0)),INDEX(Team_Key[[Abbreviation]:[Abbreviation]],MATCH(LEFT(INDEX(FPL_Fixtures_Extract[],MATCH($A86,FPL_Fixtures_Extract[[Player]:[Player]],0),MATCH(FPL_Combined[[#Headers],[Gameweek 18]],FPL_Fixtures_Extract[#Headers],0)),LEN(INDEX(FPL_Fixtures_Extract[],MATCH($A86,FPL_Fixtures_Extract[[Player]:[Player]],0),MATCH(FPL_Combined[[#Headers],[Gameweek 18]],FPL_Fixtures_Extract[#Headers],0)))-4),Team_Key[[Full Name]:[Full Name]],0))&amp;RIGHT(INDEX(FPL_Fixtures_Extract[],MATCH($A86,FPL_Fixtures_Extract[[Player]:[Player]],0),MATCH(FPL_Combined[[#Headers],[Gameweek 18]],FPL_Fixtures_Extract[#Headers],0)),3))</f>
        <v>SWA(A) 0-1</v>
      </c>
      <c r="T86" t="str">
        <f ca="1">IF(RIGHT(FPL_Combined[[#Headers],[Gameweek 19]],2)&lt;$B$622,INDEX(FPL_Results_Extract[Gameweek 19],MATCH($A86,FPL_Results_Extract[[Player]:[Player]],0)),INDEX(Team_Key[[Abbreviation]:[Abbreviation]],MATCH(LEFT(INDEX(FPL_Fixtures_Extract[],MATCH($A86,FPL_Fixtures_Extract[[Player]:[Player]],0),MATCH(FPL_Combined[[#Headers],[Gameweek 19]],FPL_Fixtures_Extract[#Headers],0)),LEN(INDEX(FPL_Fixtures_Extract[],MATCH($A86,FPL_Fixtures_Extract[[Player]:[Player]],0),MATCH(FPL_Combined[[#Headers],[Gameweek 19]],FPL_Fixtures_Extract[#Headers],0)))-4),Team_Key[[Full Name]:[Full Name]],0))&amp;RIGHT(INDEX(FPL_Fixtures_Extract[],MATCH($A86,FPL_Fixtures_Extract[[Player]:[Player]],0),MATCH(FPL_Combined[[#Headers],[Gameweek 19]],FPL_Fixtures_Extract[#Headers],0)),3))</f>
        <v>NEW(H) 1-0</v>
      </c>
      <c r="U86" t="str">
        <f ca="1">IF(RIGHT(FPL_Combined[[#Headers],[Gameweek 20]],2)&lt;$B$622,INDEX(FPL_Results_Extract[Gameweek 20],MATCH($A86,FPL_Results_Extract[[Player]:[Player]],0)),INDEX(Team_Key[[Abbreviation]:[Abbreviation]],MATCH(LEFT(INDEX(FPL_Fixtures_Extract[],MATCH($A86,FPL_Fixtures_Extract[[Player]:[Player]],0),MATCH(FPL_Combined[[#Headers],[Gameweek 20]],FPL_Fixtures_Extract[#Headers],0)),LEN(INDEX(FPL_Fixtures_Extract[],MATCH($A86,FPL_Fixtures_Extract[[Player]:[Player]],0),MATCH(FPL_Combined[[#Headers],[Gameweek 20]],FPL_Fixtures_Extract[#Headers],0)))-4),Team_Key[[Full Name]:[Full Name]],0))&amp;RIGHT(INDEX(FPL_Fixtures_Extract[],MATCH($A86,FPL_Fixtures_Extract[[Player]:[Player]],0),MATCH(FPL_Combined[[#Headers],[Gameweek 20]],FPL_Fixtures_Extract[#Headers],0)),3))</f>
        <v>STK(H) 2-1</v>
      </c>
      <c r="V86" t="str">
        <f ca="1">IF(RIGHT(FPL_Combined[[#Headers],[Gameweek 21]],2)&lt;$B$622,INDEX(FPL_Results_Extract[Gameweek 21],MATCH($A86,FPL_Results_Extract[[Player]:[Player]],0)),INDEX(Team_Key[[Abbreviation]:[Abbreviation]],MATCH(LEFT(INDEX(FPL_Fixtures_Extract[],MATCH($A86,FPL_Fixtures_Extract[[Player]:[Player]],0),MATCH(FPL_Combined[[#Headers],[Gameweek 21]],FPL_Fixtures_Extract[#Headers],0)),LEN(INDEX(FPL_Fixtures_Extract[],MATCH($A86,FPL_Fixtures_Extract[[Player]:[Player]],0),MATCH(FPL_Combined[[#Headers],[Gameweek 21]],FPL_Fixtures_Extract[#Headers],0)))-4),Team_Key[[Full Name]:[Full Name]],0))&amp;RIGHT(INDEX(FPL_Fixtures_Extract[],MATCH($A86,FPL_Fixtures_Extract[[Player]:[Player]],0),MATCH(FPL_Combined[[#Headers],[Gameweek 21]],FPL_Fixtures_Extract[#Headers],0)),3))</f>
        <v>CHE(A) 2-2</v>
      </c>
      <c r="W86" t="str">
        <f ca="1">IF(RIGHT(FPL_Combined[[#Headers],[Gameweek 22]],2)&lt;$B$622,INDEX(FPL_Results_Extract[Gameweek 22],MATCH($A86,FPL_Results_Extract[[Player]:[Player]],0)),INDEX(Team_Key[[Abbreviation]:[Abbreviation]],MATCH(LEFT(INDEX(FPL_Fixtures_Extract[],MATCH($A86,FPL_Fixtures_Extract[[Player]:[Player]],0),MATCH(FPL_Combined[[#Headers],[Gameweek 22]],FPL_Fixtures_Extract[#Headers],0)),LEN(INDEX(FPL_Fixtures_Extract[],MATCH($A86,FPL_Fixtures_Extract[[Player]:[Player]],0),MATCH(FPL_Combined[[#Headers],[Gameweek 22]],FPL_Fixtures_Extract[#Headers],0)))-4),Team_Key[[Full Name]:[Full Name]],0))&amp;RIGHT(INDEX(FPL_Fixtures_Extract[],MATCH($A86,FPL_Fixtures_Extract[[Player]:[Player]],0),MATCH(FPL_Combined[[#Headers],[Gameweek 22]],FPL_Fixtures_Extract[#Headers],0)),3))</f>
        <v>SOU(A) 0-3</v>
      </c>
      <c r="X86" t="str">
        <f ca="1">IF(RIGHT(FPL_Combined[[#Headers],[Gameweek 23]],2)&lt;$B$622,INDEX(FPL_Results_Extract[Gameweek 23],MATCH($A86,FPL_Results_Extract[[Player]:[Player]],0)),INDEX(Team_Key[[Abbreviation]:[Abbreviation]],MATCH(LEFT(INDEX(FPL_Fixtures_Extract[],MATCH($A86,FPL_Fixtures_Extract[[Player]:[Player]],0),MATCH(FPL_Combined[[#Headers],[Gameweek 23]],FPL_Fixtures_Extract[#Headers],0)),LEN(INDEX(FPL_Fixtures_Extract[],MATCH($A86,FPL_Fixtures_Extract[[Player]:[Player]],0),MATCH(FPL_Combined[[#Headers],[Gameweek 23]],FPL_Fixtures_Extract[#Headers],0)))-4),Team_Key[[Full Name]:[Full Name]],0))&amp;RIGHT(INDEX(FPL_Fixtures_Extract[],MATCH($A86,FPL_Fixtures_Extract[[Player]:[Player]],0),MATCH(FPL_Combined[[#Headers],[Gameweek 23]],FPL_Fixtures_Extract[#Headers],0)),3))</f>
        <v>AVL(H) 0-0</v>
      </c>
      <c r="Y86" t="str">
        <f ca="1">IF(RIGHT(FPL_Combined[[#Headers],[Gameweek 24]],2)&lt;$B$622,INDEX(FPL_Results_Extract[Team],MATCH($A86,FPL_Results_Extract[[Player]:[Player]],0)),INDEX(Team_Key[[Abbreviation]:[Abbreviation]],MATCH(LEFT(INDEX(FPL_Fixtures_Extract[],MATCH($A86,FPL_Fixtures_Extract[[Player]:[Player]],0),MATCH(FPL_Combined[[#Headers],[Gameweek 24]],FPL_Fixtures_Extract[#Headers],0)),LEN(INDEX(FPL_Fixtures_Extract[],MATCH($A86,FPL_Fixtures_Extract[[Player]:[Player]],0),MATCH(FPL_Combined[[#Headers],[Gameweek 24]],FPL_Fixtures_Extract[#Headers],0)))-4),Team_Key[[Full Name]:[Full Name]],0))&amp;RIGHT(INDEX(FPL_Fixtures_Extract[],MATCH($A86,FPL_Fixtures_Extract[[Player]:[Player]],0),MATCH(FPL_Combined[[#Headers],[Gameweek 24]],FPL_Fixtures_Extract[#Headers],0)),3))</f>
        <v>WBA</v>
      </c>
      <c r="Z86" t="str">
        <f ca="1">IF(RIGHT(FPL_Combined[[#Headers],[Gameweek 25]],2)&lt;$B$622,INDEX(FPL_Results_Extract[Player],MATCH($A86,FPL_Results_Extract[[Player]:[Player]],0)),INDEX(Team_Key[[Abbreviation]:[Abbreviation]],MATCH(LEFT(INDEX(FPL_Fixtures_Extract[],MATCH($A86,FPL_Fixtures_Extract[[Player]:[Player]],0),MATCH(FPL_Combined[[#Headers],[Gameweek 25]],FPL_Fixtures_Extract[#Headers],0)),LEN(INDEX(FPL_Fixtures_Extract[],MATCH($A86,FPL_Fixtures_Extract[[Player]:[Player]],0),MATCH(FPL_Combined[[#Headers],[Gameweek 25]],FPL_Fixtures_Extract[#Headers],0)))-4),Team_Key[[Full Name]:[Full Name]],0))&amp;RIGHT(INDEX(FPL_Fixtures_Extract[],MATCH($A86,FPL_Fixtures_Extract[[Player]:[Player]],0),MATCH(FPL_Combined[[#Headers],[Gameweek 25]],FPL_Fixtures_Extract[#Headers],0)),3))</f>
        <v>Brunt</v>
      </c>
      <c r="AA86" t="str">
        <f ca="1">IF(RIGHT(FPL_Combined[[#Headers],[Gameweek 26]],2)&lt;$B$622,INDEX(FPL_Results_Extract[Gameweek 01],MATCH($A86,FPL_Results_Extract[[Player]:[Player]],0)),INDEX(Team_Key[[Abbreviation]:[Abbreviation]],MATCH(LEFT(INDEX(FPL_Fixtures_Extract[],MATCH($A86,FPL_Fixtures_Extract[[Player]:[Player]],0),MATCH(FPL_Combined[[#Headers],[Gameweek 26]],FPL_Fixtures_Extract[#Headers],0)),LEN(INDEX(FPL_Fixtures_Extract[],MATCH($A86,FPL_Fixtures_Extract[[Player]:[Player]],0),MATCH(FPL_Combined[[#Headers],[Gameweek 26]],FPL_Fixtures_Extract[#Headers],0)))-4),Team_Key[[Full Name]:[Full Name]],0))&amp;RIGHT(INDEX(FPL_Fixtures_Extract[],MATCH($A86,FPL_Fixtures_Extract[[Player]:[Player]],0),MATCH(FPL_Combined[[#Headers],[Gameweek 26]],FPL_Fixtures_Extract[#Headers],0)),3))</f>
        <v>MCI(H) 0-3</v>
      </c>
      <c r="AB86" t="str">
        <f ca="1">IF(RIGHT(FPL_Combined[[#Headers],[Gameweek 27]],2)&lt;$B$622,INDEX(FPL_Results_Extract[Gameweek 02],MATCH($A86,FPL_Results_Extract[[Player]:[Player]],0)),INDEX(Team_Key[[Abbreviation]:[Abbreviation]],MATCH(LEFT(INDEX(FPL_Fixtures_Extract[],MATCH($A86,FPL_Fixtures_Extract[[Player]:[Player]],0),MATCH(FPL_Combined[[#Headers],[Gameweek 27]],FPL_Fixtures_Extract[#Headers],0)),LEN(INDEX(FPL_Fixtures_Extract[],MATCH($A86,FPL_Fixtures_Extract[[Player]:[Player]],0),MATCH(FPL_Combined[[#Headers],[Gameweek 27]],FPL_Fixtures_Extract[#Headers],0)))-4),Team_Key[[Full Name]:[Full Name]],0))&amp;RIGHT(INDEX(FPL_Fixtures_Extract[],MATCH($A86,FPL_Fixtures_Extract[[Player]:[Player]],0),MATCH(FPL_Combined[[#Headers],[Gameweek 27]],FPL_Fixtures_Extract[#Headers],0)),3))</f>
        <v>WAT(A) 0-0</v>
      </c>
      <c r="AC86" t="str">
        <f ca="1">IF(RIGHT(FPL_Combined[[#Headers],[Gameweek 28]],2)&lt;$B$622,INDEX(FPL_Results_Extract[Gameweek 03],MATCH($A86,FPL_Results_Extract[[Player]:[Player]],0)),INDEX(Team_Key[[Abbreviation]:[Abbreviation]],MATCH(LEFT(INDEX(FPL_Fixtures_Extract[],MATCH($A86,FPL_Fixtures_Extract[[Player]:[Player]],0),MATCH(FPL_Combined[[#Headers],[Gameweek 28]],FPL_Fixtures_Extract[#Headers],0)),LEN(INDEX(FPL_Fixtures_Extract[],MATCH($A86,FPL_Fixtures_Extract[[Player]:[Player]],0),MATCH(FPL_Combined[[#Headers],[Gameweek 28]],FPL_Fixtures_Extract[#Headers],0)))-4),Team_Key[[Full Name]:[Full Name]],0))&amp;RIGHT(INDEX(FPL_Fixtures_Extract[],MATCH($A86,FPL_Fixtures_Extract[[Player]:[Player]],0),MATCH(FPL_Combined[[#Headers],[Gameweek 28]],FPL_Fixtures_Extract[#Headers],0)),3))</f>
        <v>CHE(H) 2-3</v>
      </c>
      <c r="AD86" t="str">
        <f ca="1">IF(RIGHT(FPL_Combined[[#Headers],[Gameweek 29]],2)&lt;$B$622,INDEX(FPL_Results_Extract[Gameweek 04],MATCH($A86,FPL_Results_Extract[[Player]:[Player]],0)),INDEX(Team_Key[[Abbreviation]:[Abbreviation]],MATCH(LEFT(INDEX(FPL_Fixtures_Extract[],MATCH($A86,FPL_Fixtures_Extract[[Player]:[Player]],0),MATCH(FPL_Combined[[#Headers],[Gameweek 29]],FPL_Fixtures_Extract[#Headers],0)),LEN(INDEX(FPL_Fixtures_Extract[],MATCH($A86,FPL_Fixtures_Extract[[Player]:[Player]],0),MATCH(FPL_Combined[[#Headers],[Gameweek 29]],FPL_Fixtures_Extract[#Headers],0)))-4),Team_Key[[Full Name]:[Full Name]],0))&amp;RIGHT(INDEX(FPL_Fixtures_Extract[],MATCH($A86,FPL_Fixtures_Extract[[Player]:[Player]],0),MATCH(FPL_Combined[[#Headers],[Gameweek 29]],FPL_Fixtures_Extract[#Headers],0)),3))</f>
        <v>MUN(H)</v>
      </c>
      <c r="AE86" t="str">
        <f ca="1">IF(RIGHT(FPL_Combined[[#Headers],[Gameweek 30]],2)&lt;$B$622,INDEX(FPL_Results_Extract[Gameweek 05],MATCH($A86,FPL_Results_Extract[[Player]:[Player]],0)),INDEX(Team_Key[[Abbreviation]:[Abbreviation]],MATCH(LEFT(INDEX(FPL_Fixtures_Extract[],MATCH($A86,FPL_Fixtures_Extract[[Player]:[Player]],0),MATCH(FPL_Combined[[#Headers],[Gameweek 30]],FPL_Fixtures_Extract[#Headers],0)),LEN(INDEX(FPL_Fixtures_Extract[],MATCH($A86,FPL_Fixtures_Extract[[Player]:[Player]],0),MATCH(FPL_Combined[[#Headers],[Gameweek 30]],FPL_Fixtures_Extract[#Headers],0)))-4),Team_Key[[Full Name]:[Full Name]],0))&amp;RIGHT(INDEX(FPL_Fixtures_Extract[],MATCH($A86,FPL_Fixtures_Extract[[Player]:[Player]],0),MATCH(FPL_Combined[[#Headers],[Gameweek 30]],FPL_Fixtures_Extract[#Headers],0)),3))</f>
        <v>ARS(A)</v>
      </c>
      <c r="AF86" t="str">
        <f ca="1">IF(RIGHT(FPL_Combined[[#Headers],[Gameweek 31]],2)&lt;$B$622,INDEX(FPL_Results_Extract[Gameweek 06],MATCH($A86,FPL_Results_Extract[[Player]:[Player]],0)),INDEX(Team_Key[[Abbreviation]:[Abbreviation]],MATCH(LEFT(INDEX(FPL_Fixtures_Extract[],MATCH($A86,FPL_Fixtures_Extract[[Player]:[Player]],0),MATCH(FPL_Combined[[#Headers],[Gameweek 31]],FPL_Fixtures_Extract[#Headers],0)),LEN(INDEX(FPL_Fixtures_Extract[],MATCH($A86,FPL_Fixtures_Extract[[Player]:[Player]],0),MATCH(FPL_Combined[[#Headers],[Gameweek 31]],FPL_Fixtures_Extract[#Headers],0)))-4),Team_Key[[Full Name]:[Full Name]],0))&amp;RIGHT(INDEX(FPL_Fixtures_Extract[],MATCH($A86,FPL_Fixtures_Extract[[Player]:[Player]],0),MATCH(FPL_Combined[[#Headers],[Gameweek 31]],FPL_Fixtures_Extract[#Headers],0)),3))</f>
        <v>NOR(H)</v>
      </c>
      <c r="AG86" t="str">
        <f ca="1">IF(RIGHT(FPL_Combined[[#Headers],[Gameweek 32]],2)&lt;$B$622,INDEX(FPL_Results_Extract[Gameweek 07],MATCH($A86,FPL_Results_Extract[[Player]:[Player]],0)),INDEX(Team_Key[[Abbreviation]:[Abbreviation]],MATCH(LEFT(INDEX(FPL_Fixtures_Extract[],MATCH($A86,FPL_Fixtures_Extract[[Player]:[Player]],0),MATCH(FPL_Combined[[#Headers],[Gameweek 32]],FPL_Fixtures_Extract[#Headers],0)),LEN(INDEX(FPL_Fixtures_Extract[],MATCH($A86,FPL_Fixtures_Extract[[Player]:[Player]],0),MATCH(FPL_Combined[[#Headers],[Gameweek 32]],FPL_Fixtures_Extract[#Headers],0)))-4),Team_Key[[Full Name]:[Full Name]],0))&amp;RIGHT(INDEX(FPL_Fixtures_Extract[],MATCH($A86,FPL_Fixtures_Extract[[Player]:[Player]],0),MATCH(FPL_Combined[[#Headers],[Gameweek 32]],FPL_Fixtures_Extract[#Headers],0)),3))</f>
        <v>SUN(A)</v>
      </c>
      <c r="AH86" t="str">
        <f ca="1">IF(RIGHT(FPL_Combined[[#Headers],[Gameweek 33]],2)&lt;$B$622,INDEX(FPL_Results_Extract[Gameweek 08],MATCH($A86,FPL_Results_Extract[[Player]:[Player]],0)),INDEX(Team_Key[[Abbreviation]:[Abbreviation]],MATCH(LEFT(INDEX(FPL_Fixtures_Extract[],MATCH($A86,FPL_Fixtures_Extract[[Player]:[Player]],0),MATCH(FPL_Combined[[#Headers],[Gameweek 33]],FPL_Fixtures_Extract[#Headers],0)),LEN(INDEX(FPL_Fixtures_Extract[],MATCH($A86,FPL_Fixtures_Extract[[Player]:[Player]],0),MATCH(FPL_Combined[[#Headers],[Gameweek 33]],FPL_Fixtures_Extract[#Headers],0)))-4),Team_Key[[Full Name]:[Full Name]],0))&amp;RIGHT(INDEX(FPL_Fixtures_Extract[],MATCH($A86,FPL_Fixtures_Extract[[Player]:[Player]],0),MATCH(FPL_Combined[[#Headers],[Gameweek 33]],FPL_Fixtures_Extract[#Headers],0)),3))</f>
        <v>MCI(A)</v>
      </c>
      <c r="AI86" t="str">
        <f ca="1">IF(RIGHT(FPL_Combined[[#Headers],[Gameweek 34]],2)&lt;$B$622,INDEX(FPL_Results_Extract[Gameweek 09],MATCH($A86,FPL_Results_Extract[[Player]:[Player]],0)),INDEX(Team_Key[[Abbreviation]:[Abbreviation]],MATCH(LEFT(INDEX(FPL_Fixtures_Extract[],MATCH($A86,FPL_Fixtures_Extract[[Player]:[Player]],0),MATCH(FPL_Combined[[#Headers],[Gameweek 34]],FPL_Fixtures_Extract[#Headers],0)),LEN(INDEX(FPL_Fixtures_Extract[],MATCH($A86,FPL_Fixtures_Extract[[Player]:[Player]],0),MATCH(FPL_Combined[[#Headers],[Gameweek 34]],FPL_Fixtures_Extract[#Headers],0)))-4),Team_Key[[Full Name]:[Full Name]],0))&amp;RIGHT(INDEX(FPL_Fixtures_Extract[],MATCH($A86,FPL_Fixtures_Extract[[Player]:[Player]],0),MATCH(FPL_Combined[[#Headers],[Gameweek 34]],FPL_Fixtures_Extract[#Headers],0)),3))</f>
        <v>WAT(H)</v>
      </c>
      <c r="AJ86" t="str">
        <f ca="1">IF(RIGHT(FPL_Combined[[#Headers],[Gameweek 35]],2)&lt;$B$622,INDEX(FPL_Results_Extract[Gameweek 10],MATCH($A86,FPL_Results_Extract[[Player]:[Player]],0)),INDEX(Team_Key[[Abbreviation]:[Abbreviation]],MATCH(LEFT(INDEX(FPL_Fixtures_Extract[],MATCH($A86,FPL_Fixtures_Extract[[Player]:[Player]],0),MATCH(FPL_Combined[[#Headers],[Gameweek 35]],FPL_Fixtures_Extract[#Headers],0)),LEN(INDEX(FPL_Fixtures_Extract[],MATCH($A86,FPL_Fixtures_Extract[[Player]:[Player]],0),MATCH(FPL_Combined[[#Headers],[Gameweek 35]],FPL_Fixtures_Extract[#Headers],0)))-4),Team_Key[[Full Name]:[Full Name]],0))&amp;RIGHT(INDEX(FPL_Fixtures_Extract[],MATCH($A86,FPL_Fixtures_Extract[[Player]:[Player]],0),MATCH(FPL_Combined[[#Headers],[Gameweek 35]],FPL_Fixtures_Extract[#Headers],0)),3))</f>
        <v>TOT(A)</v>
      </c>
      <c r="AK86" t="str">
        <f ca="1">IF(RIGHT(FPL_Combined[[#Headers],[Gameweek 36]],2)&lt;$B$622,INDEX(FPL_Results_Extract[Gameweek 11],MATCH($A86,FPL_Results_Extract[[Player]:[Player]],0)),INDEX(Team_Key[[Abbreviation]:[Abbreviation]],MATCH(LEFT(INDEX(FPL_Fixtures_Extract[],MATCH($A86,FPL_Fixtures_Extract[[Player]:[Player]],0),MATCH(FPL_Combined[[#Headers],[Gameweek 36]],FPL_Fixtures_Extract[#Headers],0)),LEN(INDEX(FPL_Fixtures_Extract[],MATCH($A86,FPL_Fixtures_Extract[[Player]:[Player]],0),MATCH(FPL_Combined[[#Headers],[Gameweek 36]],FPL_Fixtures_Extract[#Headers],0)))-4),Team_Key[[Full Name]:[Full Name]],0))&amp;RIGHT(INDEX(FPL_Fixtures_Extract[],MATCH($A86,FPL_Fixtures_Extract[[Player]:[Player]],0),MATCH(FPL_Combined[[#Headers],[Gameweek 36]],FPL_Fixtures_Extract[#Headers],0)),3))</f>
        <v>WHU(H)</v>
      </c>
      <c r="AL86" t="str">
        <f ca="1">IF(RIGHT(FPL_Combined[[#Headers],[Gameweek 37]],2)&lt;$B$622,INDEX(FPL_Results_Extract[Gameweek 12],MATCH($A86,FPL_Results_Extract[[Player]:[Player]],0)),INDEX(Team_Key[[Abbreviation]:[Abbreviation]],MATCH(LEFT(INDEX(FPL_Fixtures_Extract[],MATCH($A86,FPL_Fixtures_Extract[[Player]:[Player]],0),MATCH(FPL_Combined[[#Headers],[Gameweek 37]],FPL_Fixtures_Extract[#Headers],0)),LEN(INDEX(FPL_Fixtures_Extract[],MATCH($A86,FPL_Fixtures_Extract[[Player]:[Player]],0),MATCH(FPL_Combined[[#Headers],[Gameweek 37]],FPL_Fixtures_Extract[#Headers],0)))-4),Team_Key[[Full Name]:[Full Name]],0))&amp;RIGHT(INDEX(FPL_Fixtures_Extract[],MATCH($A86,FPL_Fixtures_Extract[[Player]:[Player]],0),MATCH(FPL_Combined[[#Headers],[Gameweek 37]],FPL_Fixtures_Extract[#Headers],0)),3))</f>
        <v>BOU(A)</v>
      </c>
      <c r="AM86" t="str">
        <f ca="1">IF(RIGHT(FPL_Combined[[#Headers],[Gameweek 38]],2)&lt;$B$622,INDEX(FPL_Results_Extract[Gameweek 13],MATCH($A86,FPL_Results_Extract[[Player]:[Player]],0)),INDEX(Team_Key[[Abbreviation]:[Abbreviation]],MATCH(LEFT(INDEX(FPL_Fixtures_Extract[],MATCH($A86,FPL_Fixtures_Extract[[Player]:[Player]],0),MATCH(FPL_Combined[[#Headers],[Gameweek 38]],FPL_Fixtures_Extract[#Headers],0)),LEN(INDEX(FPL_Fixtures_Extract[],MATCH($A86,FPL_Fixtures_Extract[[Player]:[Player]],0),MATCH(FPL_Combined[[#Headers],[Gameweek 38]],FPL_Fixtures_Extract[#Headers],0)))-4),Team_Key[[Full Name]:[Full Name]],0))&amp;RIGHT(INDEX(FPL_Fixtures_Extract[],MATCH($A86,FPL_Fixtures_Extract[[Player]:[Player]],0),MATCH(FPL_Combined[[#Headers],[Gameweek 38]],FPL_Fixtures_Extract[#Headers],0)),3))</f>
        <v>LIV(H)</v>
      </c>
    </row>
    <row r="87" spans="1:39" x14ac:dyDescent="0.45">
      <c r="A87" t="s">
        <v>192</v>
      </c>
      <c r="B87" t="str">
        <f ca="1">IF(RIGHT(FPL_Combined[[#Headers],[Gameweek 01]],2)&lt;$B$622,INDEX(FPL_Results_Extract[Gameweek 01],MATCH($A87,FPL_Results_Extract[[Player]:[Player]],0)),INDEX(Team_Key[[Abbreviation]:[Abbreviation]],MATCH(LEFT(INDEX(FPL_Fixtures_Extract[],MATCH($A87,FPL_Fixtures_Extract[[Player]:[Player]],0),MATCH(FPL_Combined[[#Headers],[Gameweek 01]],FPL_Fixtures_Extract[#Headers],0)),LEN(INDEX(FPL_Fixtures_Extract[],MATCH($A87,FPL_Fixtures_Extract[[Player]:[Player]],0),MATCH(FPL_Combined[[#Headers],[Gameweek 01]],FPL_Fixtures_Extract[#Headers],0)))-4),Team_Key[[Full Name]:[Full Name]],0))&amp;RIGHT(INDEX(FPL_Fixtures_Extract[],MATCH($A87,FPL_Fixtures_Extract[[Player]:[Player]],0),MATCH(FPL_Combined[[#Headers],[Gameweek 01]],FPL_Fixtures_Extract[#Headers],0)),3))</f>
        <v>LEI(A) 2-4</v>
      </c>
      <c r="C87" t="str">
        <f ca="1">IF(RIGHT(FPL_Combined[[#Headers],[Gameweek 02]],2)&lt;$B$622,INDEX(FPL_Results_Extract[Gameweek 02],MATCH($A87,FPL_Results_Extract[[Player]:[Player]],0)),INDEX(Team_Key[[Abbreviation]:[Abbreviation]],MATCH(LEFT(INDEX(FPL_Fixtures_Extract[],MATCH($A87,FPL_Fixtures_Extract[[Player]:[Player]],0),MATCH(FPL_Combined[[#Headers],[Gameweek 02]],FPL_Fixtures_Extract[#Headers],0)),LEN(INDEX(FPL_Fixtures_Extract[],MATCH($A87,FPL_Fixtures_Extract[[Player]:[Player]],0),MATCH(FPL_Combined[[#Headers],[Gameweek 02]],FPL_Fixtures_Extract[#Headers],0)))-4),Team_Key[[Full Name]:[Full Name]],0))&amp;RIGHT(INDEX(FPL_Fixtures_Extract[],MATCH($A87,FPL_Fixtures_Extract[[Player]:[Player]],0),MATCH(FPL_Combined[[#Headers],[Gameweek 02]],FPL_Fixtures_Extract[#Headers],0)),3))</f>
        <v>NOR(H) 1-3</v>
      </c>
      <c r="D87" t="str">
        <f ca="1">IF(RIGHT(FPL_Combined[[#Headers],[Gameweek 03]],2)&lt;$B$622,INDEX(FPL_Results_Extract[Gameweek 03],MATCH($A87,FPL_Results_Extract[[Player]:[Player]],0)),INDEX(Team_Key[[Abbreviation]:[Abbreviation]],MATCH(LEFT(INDEX(FPL_Fixtures_Extract[],MATCH($A87,FPL_Fixtures_Extract[[Player]:[Player]],0),MATCH(FPL_Combined[[#Headers],[Gameweek 03]],FPL_Fixtures_Extract[#Headers],0)),LEN(INDEX(FPL_Fixtures_Extract[],MATCH($A87,FPL_Fixtures_Extract[[Player]:[Player]],0),MATCH(FPL_Combined[[#Headers],[Gameweek 03]],FPL_Fixtures_Extract[#Headers],0)))-4),Team_Key[[Full Name]:[Full Name]],0))&amp;RIGHT(INDEX(FPL_Fixtures_Extract[],MATCH($A87,FPL_Fixtures_Extract[[Player]:[Player]],0),MATCH(FPL_Combined[[#Headers],[Gameweek 03]],FPL_Fixtures_Extract[#Headers],0)),3))</f>
        <v>SWA(H) 1-1</v>
      </c>
      <c r="E87" t="str">
        <f ca="1">IF(RIGHT(FPL_Combined[[#Headers],[Gameweek 04]],2)&lt;$B$622,INDEX(FPL_Results_Extract[Gameweek 04],MATCH($A87,FPL_Results_Extract[[Player]:[Player]],0)),INDEX(Team_Key[[Abbreviation]:[Abbreviation]],MATCH(LEFT(INDEX(FPL_Fixtures_Extract[],MATCH($A87,FPL_Fixtures_Extract[[Player]:[Player]],0),MATCH(FPL_Combined[[#Headers],[Gameweek 04]],FPL_Fixtures_Extract[#Headers],0)),LEN(INDEX(FPL_Fixtures_Extract[],MATCH($A87,FPL_Fixtures_Extract[[Player]:[Player]],0),MATCH(FPL_Combined[[#Headers],[Gameweek 04]],FPL_Fixtures_Extract[#Headers],0)))-4),Team_Key[[Full Name]:[Full Name]],0))&amp;RIGHT(INDEX(FPL_Fixtures_Extract[],MATCH($A87,FPL_Fixtures_Extract[[Player]:[Player]],0),MATCH(FPL_Combined[[#Headers],[Gameweek 04]],FPL_Fixtures_Extract[#Headers],0)),3))</f>
        <v>AVL(A) 2-2</v>
      </c>
      <c r="F87" t="str">
        <f ca="1">IF(RIGHT(FPL_Combined[[#Headers],[Gameweek 05]],2)&lt;$B$622,INDEX(FPL_Results_Extract[Gameweek 05],MATCH($A87,FPL_Results_Extract[[Player]:[Player]],0)),INDEX(Team_Key[[Abbreviation]:[Abbreviation]],MATCH(LEFT(INDEX(FPL_Fixtures_Extract[],MATCH($A87,FPL_Fixtures_Extract[[Player]:[Player]],0),MATCH(FPL_Combined[[#Headers],[Gameweek 05]],FPL_Fixtures_Extract[#Headers],0)),LEN(INDEX(FPL_Fixtures_Extract[],MATCH($A87,FPL_Fixtures_Extract[[Player]:[Player]],0),MATCH(FPL_Combined[[#Headers],[Gameweek 05]],FPL_Fixtures_Extract[#Headers],0)))-4),Team_Key[[Full Name]:[Full Name]],0))&amp;RIGHT(INDEX(FPL_Fixtures_Extract[],MATCH($A87,FPL_Fixtures_Extract[[Player]:[Player]],0),MATCH(FPL_Combined[[#Headers],[Gameweek 05]],FPL_Fixtures_Extract[#Headers],0)),3))</f>
        <v>TOT(H) 0-1</v>
      </c>
      <c r="G87" t="str">
        <f ca="1">IF(RIGHT(FPL_Combined[[#Headers],[Gameweek 06]],2)&lt;$B$622,INDEX(FPL_Results_Extract[Gameweek 06],MATCH($A87,FPL_Results_Extract[[Player]:[Player]],0)),INDEX(Team_Key[[Abbreviation]:[Abbreviation]],MATCH(LEFT(INDEX(FPL_Fixtures_Extract[],MATCH($A87,FPL_Fixtures_Extract[[Player]:[Player]],0),MATCH(FPL_Combined[[#Headers],[Gameweek 06]],FPL_Fixtures_Extract[#Headers],0)),LEN(INDEX(FPL_Fixtures_Extract[],MATCH($A87,FPL_Fixtures_Extract[[Player]:[Player]],0),MATCH(FPL_Combined[[#Headers],[Gameweek 06]],FPL_Fixtures_Extract[#Headers],0)))-4),Team_Key[[Full Name]:[Full Name]],0))&amp;RIGHT(INDEX(FPL_Fixtures_Extract[],MATCH($A87,FPL_Fixtures_Extract[[Player]:[Player]],0),MATCH(FPL_Combined[[#Headers],[Gameweek 06]],FPL_Fixtures_Extract[#Headers],0)),3))</f>
        <v>BOU(A) 0-2</v>
      </c>
      <c r="H87" t="str">
        <f ca="1">IF(RIGHT(FPL_Combined[[#Headers],[Gameweek 07]],2)&lt;$B$622,INDEX(FPL_Results_Extract[Gameweek 07],MATCH($A87,FPL_Results_Extract[[Player]:[Player]],0)),INDEX(Team_Key[[Abbreviation]:[Abbreviation]],MATCH(LEFT(INDEX(FPL_Fixtures_Extract[],MATCH($A87,FPL_Fixtures_Extract[[Player]:[Player]],0),MATCH(FPL_Combined[[#Headers],[Gameweek 07]],FPL_Fixtures_Extract[#Headers],0)),LEN(INDEX(FPL_Fixtures_Extract[],MATCH($A87,FPL_Fixtures_Extract[[Player]:[Player]],0),MATCH(FPL_Combined[[#Headers],[Gameweek 07]],FPL_Fixtures_Extract[#Headers],0)))-4),Team_Key[[Full Name]:[Full Name]],0))&amp;RIGHT(INDEX(FPL_Fixtures_Extract[],MATCH($A87,FPL_Fixtures_Extract[[Player]:[Player]],0),MATCH(FPL_Combined[[#Headers],[Gameweek 07]],FPL_Fixtures_Extract[#Headers],0)),3))</f>
        <v>MUN(A) 0-3</v>
      </c>
      <c r="I87" t="str">
        <f ca="1">IF(RIGHT(FPL_Combined[[#Headers],[Gameweek 08]],2)&lt;$B$622,INDEX(FPL_Results_Extract[Gameweek 08],MATCH($A87,FPL_Results_Extract[[Player]:[Player]],0)),INDEX(Team_Key[[Abbreviation]:[Abbreviation]],MATCH(LEFT(INDEX(FPL_Fixtures_Extract[],MATCH($A87,FPL_Fixtures_Extract[[Player]:[Player]],0),MATCH(FPL_Combined[[#Headers],[Gameweek 08]],FPL_Fixtures_Extract[#Headers],0)),LEN(INDEX(FPL_Fixtures_Extract[],MATCH($A87,FPL_Fixtures_Extract[[Player]:[Player]],0),MATCH(FPL_Combined[[#Headers],[Gameweek 08]],FPL_Fixtures_Extract[#Headers],0)))-4),Team_Key[[Full Name]:[Full Name]],0))&amp;RIGHT(INDEX(FPL_Fixtures_Extract[],MATCH($A87,FPL_Fixtures_Extract[[Player]:[Player]],0),MATCH(FPL_Combined[[#Headers],[Gameweek 08]],FPL_Fixtures_Extract[#Headers],0)),3))</f>
        <v>WHU(H) 2-2</v>
      </c>
      <c r="J87" t="str">
        <f ca="1">IF(RIGHT(FPL_Combined[[#Headers],[Gameweek 09]],2)&lt;$B$622,INDEX(FPL_Results_Extract[Gameweek 09],MATCH($A87,FPL_Results_Extract[[Player]:[Player]],0)),INDEX(Team_Key[[Abbreviation]:[Abbreviation]],MATCH(LEFT(INDEX(FPL_Fixtures_Extract[],MATCH($A87,FPL_Fixtures_Extract[[Player]:[Player]],0),MATCH(FPL_Combined[[#Headers],[Gameweek 09]],FPL_Fixtures_Extract[#Headers],0)),LEN(INDEX(FPL_Fixtures_Extract[],MATCH($A87,FPL_Fixtures_Extract[[Player]:[Player]],0),MATCH(FPL_Combined[[#Headers],[Gameweek 09]],FPL_Fixtures_Extract[#Headers],0)))-4),Team_Key[[Full Name]:[Full Name]],0))&amp;RIGHT(INDEX(FPL_Fixtures_Extract[],MATCH($A87,FPL_Fixtures_Extract[[Player]:[Player]],0),MATCH(FPL_Combined[[#Headers],[Gameweek 09]],FPL_Fixtures_Extract[#Headers],0)),3))</f>
        <v>WBA(A) 0-1</v>
      </c>
      <c r="K87" t="str">
        <f ca="1">IF(RIGHT(FPL_Combined[[#Headers],[Gameweek 10]],2)&lt;$B$622,INDEX(FPL_Results_Extract[Gameweek 10],MATCH($A87,FPL_Results_Extract[[Player]:[Player]],0)),INDEX(Team_Key[[Abbreviation]:[Abbreviation]],MATCH(LEFT(INDEX(FPL_Fixtures_Extract[],MATCH($A87,FPL_Fixtures_Extract[[Player]:[Player]],0),MATCH(FPL_Combined[[#Headers],[Gameweek 10]],FPL_Fixtures_Extract[#Headers],0)),LEN(INDEX(FPL_Fixtures_Extract[],MATCH($A87,FPL_Fixtures_Extract[[Player]:[Player]],0),MATCH(FPL_Combined[[#Headers],[Gameweek 10]],FPL_Fixtures_Extract[#Headers],0)))-4),Team_Key[[Full Name]:[Full Name]],0))&amp;RIGHT(INDEX(FPL_Fixtures_Extract[],MATCH($A87,FPL_Fixtures_Extract[[Player]:[Player]],0),MATCH(FPL_Combined[[#Headers],[Gameweek 10]],FPL_Fixtures_Extract[#Headers],0)),3))</f>
        <v>NEW(H) 3-0</v>
      </c>
      <c r="L87" t="str">
        <f ca="1">IF(RIGHT(FPL_Combined[[#Headers],[Gameweek 11]],2)&lt;$B$622,INDEX(FPL_Results_Extract[Gameweek 11],MATCH($A87,FPL_Results_Extract[[Player]:[Player]],0)),INDEX(Team_Key[[Abbreviation]:[Abbreviation]],MATCH(LEFT(INDEX(FPL_Fixtures_Extract[],MATCH($A87,FPL_Fixtures_Extract[[Player]:[Player]],0),MATCH(FPL_Combined[[#Headers],[Gameweek 11]],FPL_Fixtures_Extract[#Headers],0)),LEN(INDEX(FPL_Fixtures_Extract[],MATCH($A87,FPL_Fixtures_Extract[[Player]:[Player]],0),MATCH(FPL_Combined[[#Headers],[Gameweek 11]],FPL_Fixtures_Extract[#Headers],0)))-4),Team_Key[[Full Name]:[Full Name]],0))&amp;RIGHT(INDEX(FPL_Fixtures_Extract[],MATCH($A87,FPL_Fixtures_Extract[[Player]:[Player]],0),MATCH(FPL_Combined[[#Headers],[Gameweek 11]],FPL_Fixtures_Extract[#Headers],0)),3))</f>
        <v>EVE(A) 2-6</v>
      </c>
      <c r="M87" t="str">
        <f ca="1">IF(RIGHT(FPL_Combined[[#Headers],[Gameweek 12]],2)&lt;$B$622,INDEX(FPL_Results_Extract[Gameweek 12],MATCH($A87,FPL_Results_Extract[[Player]:[Player]],0)),INDEX(Team_Key[[Abbreviation]:[Abbreviation]],MATCH(LEFT(INDEX(FPL_Fixtures_Extract[],MATCH($A87,FPL_Fixtures_Extract[[Player]:[Player]],0),MATCH(FPL_Combined[[#Headers],[Gameweek 12]],FPL_Fixtures_Extract[#Headers],0)),LEN(INDEX(FPL_Fixtures_Extract[],MATCH($A87,FPL_Fixtures_Extract[[Player]:[Player]],0),MATCH(FPL_Combined[[#Headers],[Gameweek 12]],FPL_Fixtures_Extract[#Headers],0)))-4),Team_Key[[Full Name]:[Full Name]],0))&amp;RIGHT(INDEX(FPL_Fixtures_Extract[],MATCH($A87,FPL_Fixtures_Extract[[Player]:[Player]],0),MATCH(FPL_Combined[[#Headers],[Gameweek 12]],FPL_Fixtures_Extract[#Headers],0)),3))</f>
        <v>SOU(H) 0-1</v>
      </c>
      <c r="N87" t="str">
        <f ca="1">IF(RIGHT(FPL_Combined[[#Headers],[Gameweek 13]],2)&lt;$B$622,INDEX(FPL_Results_Extract[Gameweek 13],MATCH($A87,FPL_Results_Extract[[Player]:[Player]],0)),INDEX(Team_Key[[Abbreviation]:[Abbreviation]],MATCH(LEFT(INDEX(FPL_Fixtures_Extract[],MATCH($A87,FPL_Fixtures_Extract[[Player]:[Player]],0),MATCH(FPL_Combined[[#Headers],[Gameweek 13]],FPL_Fixtures_Extract[#Headers],0)),LEN(INDEX(FPL_Fixtures_Extract[],MATCH($A87,FPL_Fixtures_Extract[[Player]:[Player]],0),MATCH(FPL_Combined[[#Headers],[Gameweek 13]],FPL_Fixtures_Extract[#Headers],0)))-4),Team_Key[[Full Name]:[Full Name]],0))&amp;RIGHT(INDEX(FPL_Fixtures_Extract[],MATCH($A87,FPL_Fixtures_Extract[[Player]:[Player]],0),MATCH(FPL_Combined[[#Headers],[Gameweek 13]],FPL_Fixtures_Extract[#Headers],0)),3))</f>
        <v>CRY(A) 1-0</v>
      </c>
      <c r="O87" t="str">
        <f ca="1">IF(RIGHT(FPL_Combined[[#Headers],[Gameweek 14]],2)&lt;$B$622,INDEX(FPL_Results_Extract[Gameweek 14],MATCH($A87,FPL_Results_Extract[[Player]:[Player]],0)),INDEX(Team_Key[[Abbreviation]:[Abbreviation]],MATCH(LEFT(INDEX(FPL_Fixtures_Extract[],MATCH($A87,FPL_Fixtures_Extract[[Player]:[Player]],0),MATCH(FPL_Combined[[#Headers],[Gameweek 14]],FPL_Fixtures_Extract[#Headers],0)),LEN(INDEX(FPL_Fixtures_Extract[],MATCH($A87,FPL_Fixtures_Extract[[Player]:[Player]],0),MATCH(FPL_Combined[[#Headers],[Gameweek 14]],FPL_Fixtures_Extract[#Headers],0)))-4),Team_Key[[Full Name]:[Full Name]],0))&amp;RIGHT(INDEX(FPL_Fixtures_Extract[],MATCH($A87,FPL_Fixtures_Extract[[Player]:[Player]],0),MATCH(FPL_Combined[[#Headers],[Gameweek 14]],FPL_Fixtures_Extract[#Headers],0)),3))</f>
        <v>STK(H) 2-0</v>
      </c>
      <c r="P87" t="str">
        <f ca="1">IF(RIGHT(FPL_Combined[[#Headers],[Gameweek 15]],2)&lt;$B$622,INDEX(FPL_Results_Extract[Gameweek 15],MATCH($A87,FPL_Results_Extract[[Player]:[Player]],0)),INDEX(Team_Key[[Abbreviation]:[Abbreviation]],MATCH(LEFT(INDEX(FPL_Fixtures_Extract[],MATCH($A87,FPL_Fixtures_Extract[[Player]:[Player]],0),MATCH(FPL_Combined[[#Headers],[Gameweek 15]],FPL_Fixtures_Extract[#Headers],0)),LEN(INDEX(FPL_Fixtures_Extract[],MATCH($A87,FPL_Fixtures_Extract[[Player]:[Player]],0),MATCH(FPL_Combined[[#Headers],[Gameweek 15]],FPL_Fixtures_Extract[#Headers],0)))-4),Team_Key[[Full Name]:[Full Name]],0))&amp;RIGHT(INDEX(FPL_Fixtures_Extract[],MATCH($A87,FPL_Fixtures_Extract[[Player]:[Player]],0),MATCH(FPL_Combined[[#Headers],[Gameweek 15]],FPL_Fixtures_Extract[#Headers],0)),3))</f>
        <v>ARS(A) 1-3</v>
      </c>
      <c r="Q87" t="str">
        <f ca="1">IF(RIGHT(FPL_Combined[[#Headers],[Gameweek 16]],2)&lt;$B$622,INDEX(FPL_Results_Extract[Gameweek 16],MATCH($A87,FPL_Results_Extract[[Player]:[Player]],0)),INDEX(Team_Key[[Abbreviation]:[Abbreviation]],MATCH(LEFT(INDEX(FPL_Fixtures_Extract[],MATCH($A87,FPL_Fixtures_Extract[[Player]:[Player]],0),MATCH(FPL_Combined[[#Headers],[Gameweek 16]],FPL_Fixtures_Extract[#Headers],0)),LEN(INDEX(FPL_Fixtures_Extract[],MATCH($A87,FPL_Fixtures_Extract[[Player]:[Player]],0),MATCH(FPL_Combined[[#Headers],[Gameweek 16]],FPL_Fixtures_Extract[#Headers],0)))-4),Team_Key[[Full Name]:[Full Name]],0))&amp;RIGHT(INDEX(FPL_Fixtures_Extract[],MATCH($A87,FPL_Fixtures_Extract[[Player]:[Player]],0),MATCH(FPL_Combined[[#Headers],[Gameweek 16]],FPL_Fixtures_Extract[#Headers],0)),3))</f>
        <v>WAT(H) 0-1</v>
      </c>
      <c r="R87" t="str">
        <f ca="1">IF(RIGHT(FPL_Combined[[#Headers],[Gameweek 17]],2)&lt;$B$622,INDEX(FPL_Results_Extract[Gameweek 17],MATCH($A87,FPL_Results_Extract[[Player]:[Player]],0)),INDEX(Team_Key[[Abbreviation]:[Abbreviation]],MATCH(LEFT(INDEX(FPL_Fixtures_Extract[],MATCH($A87,FPL_Fixtures_Extract[[Player]:[Player]],0),MATCH(FPL_Combined[[#Headers],[Gameweek 17]],FPL_Fixtures_Extract[#Headers],0)),LEN(INDEX(FPL_Fixtures_Extract[],MATCH($A87,FPL_Fixtures_Extract[[Player]:[Player]],0),MATCH(FPL_Combined[[#Headers],[Gameweek 17]],FPL_Fixtures_Extract[#Headers],0)))-4),Team_Key[[Full Name]:[Full Name]],0))&amp;RIGHT(INDEX(FPL_Fixtures_Extract[],MATCH($A87,FPL_Fixtures_Extract[[Player]:[Player]],0),MATCH(FPL_Combined[[#Headers],[Gameweek 17]],FPL_Fixtures_Extract[#Headers],0)),3))</f>
        <v>CHE(A) 1-3</v>
      </c>
      <c r="S87" t="str">
        <f ca="1">IF(RIGHT(FPL_Combined[[#Headers],[Gameweek 18]],2)&lt;$B$622,INDEX(FPL_Results_Extract[Gameweek 18],MATCH($A87,FPL_Results_Extract[[Player]:[Player]],0)),INDEX(Team_Key[[Abbreviation]:[Abbreviation]],MATCH(LEFT(INDEX(FPL_Fixtures_Extract[],MATCH($A87,FPL_Fixtures_Extract[[Player]:[Player]],0),MATCH(FPL_Combined[[#Headers],[Gameweek 18]],FPL_Fixtures_Extract[#Headers],0)),LEN(INDEX(FPL_Fixtures_Extract[],MATCH($A87,FPL_Fixtures_Extract[[Player]:[Player]],0),MATCH(FPL_Combined[[#Headers],[Gameweek 18]],FPL_Fixtures_Extract[#Headers],0)))-4),Team_Key[[Full Name]:[Full Name]],0))&amp;RIGHT(INDEX(FPL_Fixtures_Extract[],MATCH($A87,FPL_Fixtures_Extract[[Player]:[Player]],0),MATCH(FPL_Combined[[#Headers],[Gameweek 18]],FPL_Fixtures_Extract[#Headers],0)),3))</f>
        <v>MCI(A) 1-4</v>
      </c>
      <c r="T87" t="str">
        <f ca="1">IF(RIGHT(FPL_Combined[[#Headers],[Gameweek 19]],2)&lt;$B$622,INDEX(FPL_Results_Extract[Gameweek 19],MATCH($A87,FPL_Results_Extract[[Player]:[Player]],0)),INDEX(Team_Key[[Abbreviation]:[Abbreviation]],MATCH(LEFT(INDEX(FPL_Fixtures_Extract[],MATCH($A87,FPL_Fixtures_Extract[[Player]:[Player]],0),MATCH(FPL_Combined[[#Headers],[Gameweek 19]],FPL_Fixtures_Extract[#Headers],0)),LEN(INDEX(FPL_Fixtures_Extract[],MATCH($A87,FPL_Fixtures_Extract[[Player]:[Player]],0),MATCH(FPL_Combined[[#Headers],[Gameweek 19]],FPL_Fixtures_Extract[#Headers],0)))-4),Team_Key[[Full Name]:[Full Name]],0))&amp;RIGHT(INDEX(FPL_Fixtures_Extract[],MATCH($A87,FPL_Fixtures_Extract[[Player]:[Player]],0),MATCH(FPL_Combined[[#Headers],[Gameweek 19]],FPL_Fixtures_Extract[#Headers],0)),3))</f>
        <v>LIV(H) 0-1</v>
      </c>
      <c r="U87" t="str">
        <f ca="1">IF(RIGHT(FPL_Combined[[#Headers],[Gameweek 20]],2)&lt;$B$622,INDEX(FPL_Results_Extract[Gameweek 20],MATCH($A87,FPL_Results_Extract[[Player]:[Player]],0)),INDEX(Team_Key[[Abbreviation]:[Abbreviation]],MATCH(LEFT(INDEX(FPL_Fixtures_Extract[],MATCH($A87,FPL_Fixtures_Extract[[Player]:[Player]],0),MATCH(FPL_Combined[[#Headers],[Gameweek 20]],FPL_Fixtures_Extract[#Headers],0)),LEN(INDEX(FPL_Fixtures_Extract[],MATCH($A87,FPL_Fixtures_Extract[[Player]:[Player]],0),MATCH(FPL_Combined[[#Headers],[Gameweek 20]],FPL_Fixtures_Extract[#Headers],0)))-4),Team_Key[[Full Name]:[Full Name]],0))&amp;RIGHT(INDEX(FPL_Fixtures_Extract[],MATCH($A87,FPL_Fixtures_Extract[[Player]:[Player]],0),MATCH(FPL_Combined[[#Headers],[Gameweek 20]],FPL_Fixtures_Extract[#Headers],0)),3))</f>
        <v>AVL(H) 3-1</v>
      </c>
      <c r="V87" t="str">
        <f ca="1">IF(RIGHT(FPL_Combined[[#Headers],[Gameweek 21]],2)&lt;$B$622,INDEX(FPL_Results_Extract[Gameweek 21],MATCH($A87,FPL_Results_Extract[[Player]:[Player]],0)),INDEX(Team_Key[[Abbreviation]:[Abbreviation]],MATCH(LEFT(INDEX(FPL_Fixtures_Extract[],MATCH($A87,FPL_Fixtures_Extract[[Player]:[Player]],0),MATCH(FPL_Combined[[#Headers],[Gameweek 21]],FPL_Fixtures_Extract[#Headers],0)),LEN(INDEX(FPL_Fixtures_Extract[],MATCH($A87,FPL_Fixtures_Extract[[Player]:[Player]],0),MATCH(FPL_Combined[[#Headers],[Gameweek 21]],FPL_Fixtures_Extract[#Headers],0)))-4),Team_Key[[Full Name]:[Full Name]],0))&amp;RIGHT(INDEX(FPL_Fixtures_Extract[],MATCH($A87,FPL_Fixtures_Extract[[Player]:[Player]],0),MATCH(FPL_Combined[[#Headers],[Gameweek 21]],FPL_Fixtures_Extract[#Headers],0)),3))</f>
        <v>SWA(A) 4-2</v>
      </c>
      <c r="W87" t="str">
        <f ca="1">IF(RIGHT(FPL_Combined[[#Headers],[Gameweek 22]],2)&lt;$B$622,INDEX(FPL_Results_Extract[Gameweek 22],MATCH($A87,FPL_Results_Extract[[Player]:[Player]],0)),INDEX(Team_Key[[Abbreviation]:[Abbreviation]],MATCH(LEFT(INDEX(FPL_Fixtures_Extract[],MATCH($A87,FPL_Fixtures_Extract[[Player]:[Player]],0),MATCH(FPL_Combined[[#Headers],[Gameweek 22]],FPL_Fixtures_Extract[#Headers],0)),LEN(INDEX(FPL_Fixtures_Extract[],MATCH($A87,FPL_Fixtures_Extract[[Player]:[Player]],0),MATCH(FPL_Combined[[#Headers],[Gameweek 22]],FPL_Fixtures_Extract[#Headers],0)))-4),Team_Key[[Full Name]:[Full Name]],0))&amp;RIGHT(INDEX(FPL_Fixtures_Extract[],MATCH($A87,FPL_Fixtures_Extract[[Player]:[Player]],0),MATCH(FPL_Combined[[#Headers],[Gameweek 22]],FPL_Fixtures_Extract[#Headers],0)),3))</f>
        <v>TOT(A) 1-4</v>
      </c>
      <c r="X87" t="str">
        <f ca="1">IF(RIGHT(FPL_Combined[[#Headers],[Gameweek 23]],2)&lt;$B$622,INDEX(FPL_Results_Extract[Gameweek 23],MATCH($A87,FPL_Results_Extract[[Player]:[Player]],0)),INDEX(Team_Key[[Abbreviation]:[Abbreviation]],MATCH(LEFT(INDEX(FPL_Fixtures_Extract[],MATCH($A87,FPL_Fixtures_Extract[[Player]:[Player]],0),MATCH(FPL_Combined[[#Headers],[Gameweek 23]],FPL_Fixtures_Extract[#Headers],0)),LEN(INDEX(FPL_Fixtures_Extract[],MATCH($A87,FPL_Fixtures_Extract[[Player]:[Player]],0),MATCH(FPL_Combined[[#Headers],[Gameweek 23]],FPL_Fixtures_Extract[#Headers],0)))-4),Team_Key[[Full Name]:[Full Name]],0))&amp;RIGHT(INDEX(FPL_Fixtures_Extract[],MATCH($A87,FPL_Fixtures_Extract[[Player]:[Player]],0),MATCH(FPL_Combined[[#Headers],[Gameweek 23]],FPL_Fixtures_Extract[#Headers],0)),3))</f>
        <v>BOU(H) 1-1</v>
      </c>
      <c r="Y87" t="str">
        <f ca="1">IF(RIGHT(FPL_Combined[[#Headers],[Gameweek 24]],2)&lt;$B$622,INDEX(FPL_Results_Extract[Team],MATCH($A87,FPL_Results_Extract[[Player]:[Player]],0)),INDEX(Team_Key[[Abbreviation]:[Abbreviation]],MATCH(LEFT(INDEX(FPL_Fixtures_Extract[],MATCH($A87,FPL_Fixtures_Extract[[Player]:[Player]],0),MATCH(FPL_Combined[[#Headers],[Gameweek 24]],FPL_Fixtures_Extract[#Headers],0)),LEN(INDEX(FPL_Fixtures_Extract[],MATCH($A87,FPL_Fixtures_Extract[[Player]:[Player]],0),MATCH(FPL_Combined[[#Headers],[Gameweek 24]],FPL_Fixtures_Extract[#Headers],0)))-4),Team_Key[[Full Name]:[Full Name]],0))&amp;RIGHT(INDEX(FPL_Fixtures_Extract[],MATCH($A87,FPL_Fixtures_Extract[[Player]:[Player]],0),MATCH(FPL_Combined[[#Headers],[Gameweek 24]],FPL_Fixtures_Extract[#Headers],0)),3))</f>
        <v>SUN</v>
      </c>
      <c r="Z87" t="str">
        <f ca="1">IF(RIGHT(FPL_Combined[[#Headers],[Gameweek 25]],2)&lt;$B$622,INDEX(FPL_Results_Extract[Player],MATCH($A87,FPL_Results_Extract[[Player]:[Player]],0)),INDEX(Team_Key[[Abbreviation]:[Abbreviation]],MATCH(LEFT(INDEX(FPL_Fixtures_Extract[],MATCH($A87,FPL_Fixtures_Extract[[Player]:[Player]],0),MATCH(FPL_Combined[[#Headers],[Gameweek 25]],FPL_Fixtures_Extract[#Headers],0)),LEN(INDEX(FPL_Fixtures_Extract[],MATCH($A87,FPL_Fixtures_Extract[[Player]:[Player]],0),MATCH(FPL_Combined[[#Headers],[Gameweek 25]],FPL_Fixtures_Extract[#Headers],0)))-4),Team_Key[[Full Name]:[Full Name]],0))&amp;RIGHT(INDEX(FPL_Fixtures_Extract[],MATCH($A87,FPL_Fixtures_Extract[[Player]:[Player]],0),MATCH(FPL_Combined[[#Headers],[Gameweek 25]],FPL_Fixtures_Extract[#Headers],0)),3))</f>
        <v>Buckley</v>
      </c>
      <c r="AA87" t="str">
        <f ca="1">IF(RIGHT(FPL_Combined[[#Headers],[Gameweek 26]],2)&lt;$B$622,INDEX(FPL_Results_Extract[Gameweek 01],MATCH($A87,FPL_Results_Extract[[Player]:[Player]],0)),INDEX(Team_Key[[Abbreviation]:[Abbreviation]],MATCH(LEFT(INDEX(FPL_Fixtures_Extract[],MATCH($A87,FPL_Fixtures_Extract[[Player]:[Player]],0),MATCH(FPL_Combined[[#Headers],[Gameweek 26]],FPL_Fixtures_Extract[#Headers],0)),LEN(INDEX(FPL_Fixtures_Extract[],MATCH($A87,FPL_Fixtures_Extract[[Player]:[Player]],0),MATCH(FPL_Combined[[#Headers],[Gameweek 26]],FPL_Fixtures_Extract[#Headers],0)))-4),Team_Key[[Full Name]:[Full Name]],0))&amp;RIGHT(INDEX(FPL_Fixtures_Extract[],MATCH($A87,FPL_Fixtures_Extract[[Player]:[Player]],0),MATCH(FPL_Combined[[#Headers],[Gameweek 26]],FPL_Fixtures_Extract[#Headers],0)),3))</f>
        <v>LEI(A) 2-4</v>
      </c>
      <c r="AB87" t="str">
        <f ca="1">IF(RIGHT(FPL_Combined[[#Headers],[Gameweek 27]],2)&lt;$B$622,INDEX(FPL_Results_Extract[Gameweek 02],MATCH($A87,FPL_Results_Extract[[Player]:[Player]],0)),INDEX(Team_Key[[Abbreviation]:[Abbreviation]],MATCH(LEFT(INDEX(FPL_Fixtures_Extract[],MATCH($A87,FPL_Fixtures_Extract[[Player]:[Player]],0),MATCH(FPL_Combined[[#Headers],[Gameweek 27]],FPL_Fixtures_Extract[#Headers],0)),LEN(INDEX(FPL_Fixtures_Extract[],MATCH($A87,FPL_Fixtures_Extract[[Player]:[Player]],0),MATCH(FPL_Combined[[#Headers],[Gameweek 27]],FPL_Fixtures_Extract[#Headers],0)))-4),Team_Key[[Full Name]:[Full Name]],0))&amp;RIGHT(INDEX(FPL_Fixtures_Extract[],MATCH($A87,FPL_Fixtures_Extract[[Player]:[Player]],0),MATCH(FPL_Combined[[#Headers],[Gameweek 27]],FPL_Fixtures_Extract[#Headers],0)),3))</f>
        <v>NOR(H) 1-3</v>
      </c>
      <c r="AC87" t="str">
        <f ca="1">IF(RIGHT(FPL_Combined[[#Headers],[Gameweek 28]],2)&lt;$B$622,INDEX(FPL_Results_Extract[Gameweek 03],MATCH($A87,FPL_Results_Extract[[Player]:[Player]],0)),INDEX(Team_Key[[Abbreviation]:[Abbreviation]],MATCH(LEFT(INDEX(FPL_Fixtures_Extract[],MATCH($A87,FPL_Fixtures_Extract[[Player]:[Player]],0),MATCH(FPL_Combined[[#Headers],[Gameweek 28]],FPL_Fixtures_Extract[#Headers],0)),LEN(INDEX(FPL_Fixtures_Extract[],MATCH($A87,FPL_Fixtures_Extract[[Player]:[Player]],0),MATCH(FPL_Combined[[#Headers],[Gameweek 28]],FPL_Fixtures_Extract[#Headers],0)))-4),Team_Key[[Full Name]:[Full Name]],0))&amp;RIGHT(INDEX(FPL_Fixtures_Extract[],MATCH($A87,FPL_Fixtures_Extract[[Player]:[Player]],0),MATCH(FPL_Combined[[#Headers],[Gameweek 28]],FPL_Fixtures_Extract[#Headers],0)),3))</f>
        <v>SWA(H) 1-1</v>
      </c>
      <c r="AD87" t="str">
        <f ca="1">IF(RIGHT(FPL_Combined[[#Headers],[Gameweek 29]],2)&lt;$B$622,INDEX(FPL_Results_Extract[Gameweek 04],MATCH($A87,FPL_Results_Extract[[Player]:[Player]],0)),INDEX(Team_Key[[Abbreviation]:[Abbreviation]],MATCH(LEFT(INDEX(FPL_Fixtures_Extract[],MATCH($A87,FPL_Fixtures_Extract[[Player]:[Player]],0),MATCH(FPL_Combined[[#Headers],[Gameweek 29]],FPL_Fixtures_Extract[#Headers],0)),LEN(INDEX(FPL_Fixtures_Extract[],MATCH($A87,FPL_Fixtures_Extract[[Player]:[Player]],0),MATCH(FPL_Combined[[#Headers],[Gameweek 29]],FPL_Fixtures_Extract[#Headers],0)))-4),Team_Key[[Full Name]:[Full Name]],0))&amp;RIGHT(INDEX(FPL_Fixtures_Extract[],MATCH($A87,FPL_Fixtures_Extract[[Player]:[Player]],0),MATCH(FPL_Combined[[#Headers],[Gameweek 29]],FPL_Fixtures_Extract[#Headers],0)),3))</f>
        <v>SOU(A)</v>
      </c>
      <c r="AE87" t="e">
        <f ca="1">IF(RIGHT(FPL_Combined[[#Headers],[Gameweek 30]],2)&lt;$B$622,INDEX(FPL_Results_Extract[Gameweek 05],MATCH($A87,FPL_Results_Extract[[Player]:[Player]],0)),INDEX(Team_Key[[Abbreviation]:[Abbreviation]],MATCH(LEFT(INDEX(FPL_Fixtures_Extract[],MATCH($A87,FPL_Fixtures_Extract[[Player]:[Player]],0),MATCH(FPL_Combined[[#Headers],[Gameweek 30]],FPL_Fixtures_Extract[#Headers],0)),LEN(INDEX(FPL_Fixtures_Extract[],MATCH($A87,FPL_Fixtures_Extract[[Player]:[Player]],0),MATCH(FPL_Combined[[#Headers],[Gameweek 30]],FPL_Fixtures_Extract[#Headers],0)))-4),Team_Key[[Full Name]:[Full Name]],0))&amp;RIGHT(INDEX(FPL_Fixtures_Extract[],MATCH($A87,FPL_Fixtures_Extract[[Player]:[Player]],0),MATCH(FPL_Combined[[#Headers],[Gameweek 30]],FPL_Fixtures_Extract[#Headers],0)),3))</f>
        <v>#VALUE!</v>
      </c>
      <c r="AF87" t="str">
        <f ca="1">IF(RIGHT(FPL_Combined[[#Headers],[Gameweek 31]],2)&lt;$B$622,INDEX(FPL_Results_Extract[Gameweek 06],MATCH($A87,FPL_Results_Extract[[Player]:[Player]],0)),INDEX(Team_Key[[Abbreviation]:[Abbreviation]],MATCH(LEFT(INDEX(FPL_Fixtures_Extract[],MATCH($A87,FPL_Fixtures_Extract[[Player]:[Player]],0),MATCH(FPL_Combined[[#Headers],[Gameweek 31]],FPL_Fixtures_Extract[#Headers],0)),LEN(INDEX(FPL_Fixtures_Extract[],MATCH($A87,FPL_Fixtures_Extract[[Player]:[Player]],0),MATCH(FPL_Combined[[#Headers],[Gameweek 31]],FPL_Fixtures_Extract[#Headers],0)))-4),Team_Key[[Full Name]:[Full Name]],0))&amp;RIGHT(INDEX(FPL_Fixtures_Extract[],MATCH($A87,FPL_Fixtures_Extract[[Player]:[Player]],0),MATCH(FPL_Combined[[#Headers],[Gameweek 31]],FPL_Fixtures_Extract[#Headers],0)),3))</f>
        <v>NEW(A)</v>
      </c>
      <c r="AG87" t="str">
        <f ca="1">IF(RIGHT(FPL_Combined[[#Headers],[Gameweek 32]],2)&lt;$B$622,INDEX(FPL_Results_Extract[Gameweek 07],MATCH($A87,FPL_Results_Extract[[Player]:[Player]],0)),INDEX(Team_Key[[Abbreviation]:[Abbreviation]],MATCH(LEFT(INDEX(FPL_Fixtures_Extract[],MATCH($A87,FPL_Fixtures_Extract[[Player]:[Player]],0),MATCH(FPL_Combined[[#Headers],[Gameweek 32]],FPL_Fixtures_Extract[#Headers],0)),LEN(INDEX(FPL_Fixtures_Extract[],MATCH($A87,FPL_Fixtures_Extract[[Player]:[Player]],0),MATCH(FPL_Combined[[#Headers],[Gameweek 32]],FPL_Fixtures_Extract[#Headers],0)))-4),Team_Key[[Full Name]:[Full Name]],0))&amp;RIGHT(INDEX(FPL_Fixtures_Extract[],MATCH($A87,FPL_Fixtures_Extract[[Player]:[Player]],0),MATCH(FPL_Combined[[#Headers],[Gameweek 32]],FPL_Fixtures_Extract[#Headers],0)),3))</f>
        <v>WBA(H)</v>
      </c>
      <c r="AH87" t="str">
        <f ca="1">IF(RIGHT(FPL_Combined[[#Headers],[Gameweek 33]],2)&lt;$B$622,INDEX(FPL_Results_Extract[Gameweek 08],MATCH($A87,FPL_Results_Extract[[Player]:[Player]],0)),INDEX(Team_Key[[Abbreviation]:[Abbreviation]],MATCH(LEFT(INDEX(FPL_Fixtures_Extract[],MATCH($A87,FPL_Fixtures_Extract[[Player]:[Player]],0),MATCH(FPL_Combined[[#Headers],[Gameweek 33]],FPL_Fixtures_Extract[#Headers],0)),LEN(INDEX(FPL_Fixtures_Extract[],MATCH($A87,FPL_Fixtures_Extract[[Player]:[Player]],0),MATCH(FPL_Combined[[#Headers],[Gameweek 33]],FPL_Fixtures_Extract[#Headers],0)))-4),Team_Key[[Full Name]:[Full Name]],0))&amp;RIGHT(INDEX(FPL_Fixtures_Extract[],MATCH($A87,FPL_Fixtures_Extract[[Player]:[Player]],0),MATCH(FPL_Combined[[#Headers],[Gameweek 33]],FPL_Fixtures_Extract[#Headers],0)),3))</f>
        <v>LEI(H)</v>
      </c>
      <c r="AI87" t="str">
        <f ca="1">IF(RIGHT(FPL_Combined[[#Headers],[Gameweek 34]],2)&lt;$B$622,INDEX(FPL_Results_Extract[Gameweek 09],MATCH($A87,FPL_Results_Extract[[Player]:[Player]],0)),INDEX(Team_Key[[Abbreviation]:[Abbreviation]],MATCH(LEFT(INDEX(FPL_Fixtures_Extract[],MATCH($A87,FPL_Fixtures_Extract[[Player]:[Player]],0),MATCH(FPL_Combined[[#Headers],[Gameweek 34]],FPL_Fixtures_Extract[#Headers],0)),LEN(INDEX(FPL_Fixtures_Extract[],MATCH($A87,FPL_Fixtures_Extract[[Player]:[Player]],0),MATCH(FPL_Combined[[#Headers],[Gameweek 34]],FPL_Fixtures_Extract[#Headers],0)))-4),Team_Key[[Full Name]:[Full Name]],0))&amp;RIGHT(INDEX(FPL_Fixtures_Extract[],MATCH($A87,FPL_Fixtures_Extract[[Player]:[Player]],0),MATCH(FPL_Combined[[#Headers],[Gameweek 34]],FPL_Fixtures_Extract[#Headers],0)),3))</f>
        <v>NOR(A)</v>
      </c>
      <c r="AJ87" t="str">
        <f ca="1">IF(RIGHT(FPL_Combined[[#Headers],[Gameweek 35]],2)&lt;$B$622,INDEX(FPL_Results_Extract[Gameweek 10],MATCH($A87,FPL_Results_Extract[[Player]:[Player]],0)),INDEX(Team_Key[[Abbreviation]:[Abbreviation]],MATCH(LEFT(INDEX(FPL_Fixtures_Extract[],MATCH($A87,FPL_Fixtures_Extract[[Player]:[Player]],0),MATCH(FPL_Combined[[#Headers],[Gameweek 35]],FPL_Fixtures_Extract[#Headers],0)),LEN(INDEX(FPL_Fixtures_Extract[],MATCH($A87,FPL_Fixtures_Extract[[Player]:[Player]],0),MATCH(FPL_Combined[[#Headers],[Gameweek 35]],FPL_Fixtures_Extract[#Headers],0)))-4),Team_Key[[Full Name]:[Full Name]],0))&amp;RIGHT(INDEX(FPL_Fixtures_Extract[],MATCH($A87,FPL_Fixtures_Extract[[Player]:[Player]],0),MATCH(FPL_Combined[[#Headers],[Gameweek 35]],FPL_Fixtures_Extract[#Headers],0)),3))</f>
        <v>ARS(H)</v>
      </c>
      <c r="AK87" t="str">
        <f ca="1">IF(RIGHT(FPL_Combined[[#Headers],[Gameweek 36]],2)&lt;$B$622,INDEX(FPL_Results_Extract[Gameweek 11],MATCH($A87,FPL_Results_Extract[[Player]:[Player]],0)),INDEX(Team_Key[[Abbreviation]:[Abbreviation]],MATCH(LEFT(INDEX(FPL_Fixtures_Extract[],MATCH($A87,FPL_Fixtures_Extract[[Player]:[Player]],0),MATCH(FPL_Combined[[#Headers],[Gameweek 36]],FPL_Fixtures_Extract[#Headers],0)),LEN(INDEX(FPL_Fixtures_Extract[],MATCH($A87,FPL_Fixtures_Extract[[Player]:[Player]],0),MATCH(FPL_Combined[[#Headers],[Gameweek 36]],FPL_Fixtures_Extract[#Headers],0)))-4),Team_Key[[Full Name]:[Full Name]],0))&amp;RIGHT(INDEX(FPL_Fixtures_Extract[],MATCH($A87,FPL_Fixtures_Extract[[Player]:[Player]],0),MATCH(FPL_Combined[[#Headers],[Gameweek 36]],FPL_Fixtures_Extract[#Headers],0)),3))</f>
        <v>STK(A)</v>
      </c>
      <c r="AL87" t="str">
        <f ca="1">IF(RIGHT(FPL_Combined[[#Headers],[Gameweek 37]],2)&lt;$B$622,INDEX(FPL_Results_Extract[Gameweek 12],MATCH($A87,FPL_Results_Extract[[Player]:[Player]],0)),INDEX(Team_Key[[Abbreviation]:[Abbreviation]],MATCH(LEFT(INDEX(FPL_Fixtures_Extract[],MATCH($A87,FPL_Fixtures_Extract[[Player]:[Player]],0),MATCH(FPL_Combined[[#Headers],[Gameweek 37]],FPL_Fixtures_Extract[#Headers],0)),LEN(INDEX(FPL_Fixtures_Extract[],MATCH($A87,FPL_Fixtures_Extract[[Player]:[Player]],0),MATCH(FPL_Combined[[#Headers],[Gameweek 37]],FPL_Fixtures_Extract[#Headers],0)))-4),Team_Key[[Full Name]:[Full Name]],0))&amp;RIGHT(INDEX(FPL_Fixtures_Extract[],MATCH($A87,FPL_Fixtures_Extract[[Player]:[Player]],0),MATCH(FPL_Combined[[#Headers],[Gameweek 37]],FPL_Fixtures_Extract[#Headers],0)),3))</f>
        <v>CHE(H)</v>
      </c>
      <c r="AM87" t="str">
        <f ca="1">IF(RIGHT(FPL_Combined[[#Headers],[Gameweek 38]],2)&lt;$B$622,INDEX(FPL_Results_Extract[Gameweek 13],MATCH($A87,FPL_Results_Extract[[Player]:[Player]],0)),INDEX(Team_Key[[Abbreviation]:[Abbreviation]],MATCH(LEFT(INDEX(FPL_Fixtures_Extract[],MATCH($A87,FPL_Fixtures_Extract[[Player]:[Player]],0),MATCH(FPL_Combined[[#Headers],[Gameweek 38]],FPL_Fixtures_Extract[#Headers],0)),LEN(INDEX(FPL_Fixtures_Extract[],MATCH($A87,FPL_Fixtures_Extract[[Player]:[Player]],0),MATCH(FPL_Combined[[#Headers],[Gameweek 38]],FPL_Fixtures_Extract[#Headers],0)))-4),Team_Key[[Full Name]:[Full Name]],0))&amp;RIGHT(INDEX(FPL_Fixtures_Extract[],MATCH($A87,FPL_Fixtures_Extract[[Player]:[Player]],0),MATCH(FPL_Combined[[#Headers],[Gameweek 38]],FPL_Fixtures_Extract[#Headers],0)),3))</f>
        <v>WAT(A)</v>
      </c>
    </row>
    <row r="88" spans="1:39" x14ac:dyDescent="0.45">
      <c r="A88" t="s">
        <v>248</v>
      </c>
      <c r="B88" t="str">
        <f ca="1">IF(RIGHT(FPL_Combined[[#Headers],[Gameweek 01]],2)&lt;$B$622,INDEX(FPL_Results_Extract[Gameweek 01],MATCH($A88,FPL_Results_Extract[[Player]:[Player]],0)),INDEX(Team_Key[[Abbreviation]:[Abbreviation]],MATCH(LEFT(INDEX(FPL_Fixtures_Extract[],MATCH($A88,FPL_Fixtures_Extract[[Player]:[Player]],0),MATCH(FPL_Combined[[#Headers],[Gameweek 01]],FPL_Fixtures_Extract[#Headers],0)),LEN(INDEX(FPL_Fixtures_Extract[],MATCH($A88,FPL_Fixtures_Extract[[Player]:[Player]],0),MATCH(FPL_Combined[[#Headers],[Gameweek 01]],FPL_Fixtures_Extract[#Headers],0)))-4),Team_Key[[Full Name]:[Full Name]],0))&amp;RIGHT(INDEX(FPL_Fixtures_Extract[],MATCH($A88,FPL_Fixtures_Extract[[Player]:[Player]],0),MATCH(FPL_Combined[[#Headers],[Gameweek 01]],FPL_Fixtures_Extract[#Headers],0)),3))</f>
        <v>BOU(A) 1-0</v>
      </c>
      <c r="C88" t="str">
        <f ca="1">IF(RIGHT(FPL_Combined[[#Headers],[Gameweek 02]],2)&lt;$B$622,INDEX(FPL_Results_Extract[Gameweek 02],MATCH($A88,FPL_Results_Extract[[Player]:[Player]],0)),INDEX(Team_Key[[Abbreviation]:[Abbreviation]],MATCH(LEFT(INDEX(FPL_Fixtures_Extract[],MATCH($A88,FPL_Fixtures_Extract[[Player]:[Player]],0),MATCH(FPL_Combined[[#Headers],[Gameweek 02]],FPL_Fixtures_Extract[#Headers],0)),LEN(INDEX(FPL_Fixtures_Extract[],MATCH($A88,FPL_Fixtures_Extract[[Player]:[Player]],0),MATCH(FPL_Combined[[#Headers],[Gameweek 02]],FPL_Fixtures_Extract[#Headers],0)))-4),Team_Key[[Full Name]:[Full Name]],0))&amp;RIGHT(INDEX(FPL_Fixtures_Extract[],MATCH($A88,FPL_Fixtures_Extract[[Player]:[Player]],0),MATCH(FPL_Combined[[#Headers],[Gameweek 02]],FPL_Fixtures_Extract[#Headers],0)),3))</f>
        <v>MUN(H) 0-1</v>
      </c>
      <c r="D88" t="str">
        <f ca="1">IF(RIGHT(FPL_Combined[[#Headers],[Gameweek 03]],2)&lt;$B$622,INDEX(FPL_Results_Extract[Gameweek 03],MATCH($A88,FPL_Results_Extract[[Player]:[Player]],0)),INDEX(Team_Key[[Abbreviation]:[Abbreviation]],MATCH(LEFT(INDEX(FPL_Fixtures_Extract[],MATCH($A88,FPL_Fixtures_Extract[[Player]:[Player]],0),MATCH(FPL_Combined[[#Headers],[Gameweek 03]],FPL_Fixtures_Extract[#Headers],0)),LEN(INDEX(FPL_Fixtures_Extract[],MATCH($A88,FPL_Fixtures_Extract[[Player]:[Player]],0),MATCH(FPL_Combined[[#Headers],[Gameweek 03]],FPL_Fixtures_Extract[#Headers],0)))-4),Team_Key[[Full Name]:[Full Name]],0))&amp;RIGHT(INDEX(FPL_Fixtures_Extract[],MATCH($A88,FPL_Fixtures_Extract[[Player]:[Player]],0),MATCH(FPL_Combined[[#Headers],[Gameweek 03]],FPL_Fixtures_Extract[#Headers],0)),3))</f>
        <v>CRY(A) 1-2</v>
      </c>
      <c r="E88" t="str">
        <f ca="1">IF(RIGHT(FPL_Combined[[#Headers],[Gameweek 04]],2)&lt;$B$622,INDEX(FPL_Results_Extract[Gameweek 04],MATCH($A88,FPL_Results_Extract[[Player]:[Player]],0)),INDEX(Team_Key[[Abbreviation]:[Abbreviation]],MATCH(LEFT(INDEX(FPL_Fixtures_Extract[],MATCH($A88,FPL_Fixtures_Extract[[Player]:[Player]],0),MATCH(FPL_Combined[[#Headers],[Gameweek 04]],FPL_Fixtures_Extract[#Headers],0)),LEN(INDEX(FPL_Fixtures_Extract[],MATCH($A88,FPL_Fixtures_Extract[[Player]:[Player]],0),MATCH(FPL_Combined[[#Headers],[Gameweek 04]],FPL_Fixtures_Extract[#Headers],0)))-4),Team_Key[[Full Name]:[Full Name]],0))&amp;RIGHT(INDEX(FPL_Fixtures_Extract[],MATCH($A88,FPL_Fixtures_Extract[[Player]:[Player]],0),MATCH(FPL_Combined[[#Headers],[Gameweek 04]],FPL_Fixtures_Extract[#Headers],0)),3))</f>
        <v>SUN(H) 2-2</v>
      </c>
      <c r="F88" t="str">
        <f ca="1">IF(RIGHT(FPL_Combined[[#Headers],[Gameweek 05]],2)&lt;$B$622,INDEX(FPL_Results_Extract[Gameweek 05],MATCH($A88,FPL_Results_Extract[[Player]:[Player]],0)),INDEX(Team_Key[[Abbreviation]:[Abbreviation]],MATCH(LEFT(INDEX(FPL_Fixtures_Extract[],MATCH($A88,FPL_Fixtures_Extract[[Player]:[Player]],0),MATCH(FPL_Combined[[#Headers],[Gameweek 05]],FPL_Fixtures_Extract[#Headers],0)),LEN(INDEX(FPL_Fixtures_Extract[],MATCH($A88,FPL_Fixtures_Extract[[Player]:[Player]],0),MATCH(FPL_Combined[[#Headers],[Gameweek 05]],FPL_Fixtures_Extract[#Headers],0)))-4),Team_Key[[Full Name]:[Full Name]],0))&amp;RIGHT(INDEX(FPL_Fixtures_Extract[],MATCH($A88,FPL_Fixtures_Extract[[Player]:[Player]],0),MATCH(FPL_Combined[[#Headers],[Gameweek 05]],FPL_Fixtures_Extract[#Headers],0)),3))</f>
        <v>LEI(A) 2-3</v>
      </c>
      <c r="G88" t="str">
        <f ca="1">IF(RIGHT(FPL_Combined[[#Headers],[Gameweek 06]],2)&lt;$B$622,INDEX(FPL_Results_Extract[Gameweek 06],MATCH($A88,FPL_Results_Extract[[Player]:[Player]],0)),INDEX(Team_Key[[Abbreviation]:[Abbreviation]],MATCH(LEFT(INDEX(FPL_Fixtures_Extract[],MATCH($A88,FPL_Fixtures_Extract[[Player]:[Player]],0),MATCH(FPL_Combined[[#Headers],[Gameweek 06]],FPL_Fixtures_Extract[#Headers],0)),LEN(INDEX(FPL_Fixtures_Extract[],MATCH($A88,FPL_Fixtures_Extract[[Player]:[Player]],0),MATCH(FPL_Combined[[#Headers],[Gameweek 06]],FPL_Fixtures_Extract[#Headers],0)))-4),Team_Key[[Full Name]:[Full Name]],0))&amp;RIGHT(INDEX(FPL_Fixtures_Extract[],MATCH($A88,FPL_Fixtures_Extract[[Player]:[Player]],0),MATCH(FPL_Combined[[#Headers],[Gameweek 06]],FPL_Fixtures_Extract[#Headers],0)),3))</f>
        <v>WBA(H) 0-1</v>
      </c>
      <c r="H88" t="str">
        <f ca="1">IF(RIGHT(FPL_Combined[[#Headers],[Gameweek 07]],2)&lt;$B$622,INDEX(FPL_Results_Extract[Gameweek 07],MATCH($A88,FPL_Results_Extract[[Player]:[Player]],0)),INDEX(Team_Key[[Abbreviation]:[Abbreviation]],MATCH(LEFT(INDEX(FPL_Fixtures_Extract[],MATCH($A88,FPL_Fixtures_Extract[[Player]:[Player]],0),MATCH(FPL_Combined[[#Headers],[Gameweek 07]],FPL_Fixtures_Extract[#Headers],0)),LEN(INDEX(FPL_Fixtures_Extract[],MATCH($A88,FPL_Fixtures_Extract[[Player]:[Player]],0),MATCH(FPL_Combined[[#Headers],[Gameweek 07]],FPL_Fixtures_Extract[#Headers],0)))-4),Team_Key[[Full Name]:[Full Name]],0))&amp;RIGHT(INDEX(FPL_Fixtures_Extract[],MATCH($A88,FPL_Fixtures_Extract[[Player]:[Player]],0),MATCH(FPL_Combined[[#Headers],[Gameweek 07]],FPL_Fixtures_Extract[#Headers],0)),3))</f>
        <v>LIV(A) 2-3</v>
      </c>
      <c r="I88" t="str">
        <f ca="1">IF(RIGHT(FPL_Combined[[#Headers],[Gameweek 08]],2)&lt;$B$622,INDEX(FPL_Results_Extract[Gameweek 08],MATCH($A88,FPL_Results_Extract[[Player]:[Player]],0)),INDEX(Team_Key[[Abbreviation]:[Abbreviation]],MATCH(LEFT(INDEX(FPL_Fixtures_Extract[],MATCH($A88,FPL_Fixtures_Extract[[Player]:[Player]],0),MATCH(FPL_Combined[[#Headers],[Gameweek 08]],FPL_Fixtures_Extract[#Headers],0)),LEN(INDEX(FPL_Fixtures_Extract[],MATCH($A88,FPL_Fixtures_Extract[[Player]:[Player]],0),MATCH(FPL_Combined[[#Headers],[Gameweek 08]],FPL_Fixtures_Extract[#Headers],0)))-4),Team_Key[[Full Name]:[Full Name]],0))&amp;RIGHT(INDEX(FPL_Fixtures_Extract[],MATCH($A88,FPL_Fixtures_Extract[[Player]:[Player]],0),MATCH(FPL_Combined[[#Headers],[Gameweek 08]],FPL_Fixtures_Extract[#Headers],0)),3))</f>
        <v>STK(H) 0-1</v>
      </c>
      <c r="J88" t="str">
        <f ca="1">IF(RIGHT(FPL_Combined[[#Headers],[Gameweek 09]],2)&lt;$B$622,INDEX(FPL_Results_Extract[Gameweek 09],MATCH($A88,FPL_Results_Extract[[Player]:[Player]],0)),INDEX(Team_Key[[Abbreviation]:[Abbreviation]],MATCH(LEFT(INDEX(FPL_Fixtures_Extract[],MATCH($A88,FPL_Fixtures_Extract[[Player]:[Player]],0),MATCH(FPL_Combined[[#Headers],[Gameweek 09]],FPL_Fixtures_Extract[#Headers],0)),LEN(INDEX(FPL_Fixtures_Extract[],MATCH($A88,FPL_Fixtures_Extract[[Player]:[Player]],0),MATCH(FPL_Combined[[#Headers],[Gameweek 09]],FPL_Fixtures_Extract[#Headers],0)))-4),Team_Key[[Full Name]:[Full Name]],0))&amp;RIGHT(INDEX(FPL_Fixtures_Extract[],MATCH($A88,FPL_Fixtures_Extract[[Player]:[Player]],0),MATCH(FPL_Combined[[#Headers],[Gameweek 09]],FPL_Fixtures_Extract[#Headers],0)),3))</f>
        <v>CHE(A) 0-2</v>
      </c>
      <c r="K88" t="str">
        <f ca="1">IF(RIGHT(FPL_Combined[[#Headers],[Gameweek 10]],2)&lt;$B$622,INDEX(FPL_Results_Extract[Gameweek 10],MATCH($A88,FPL_Results_Extract[[Player]:[Player]],0)),INDEX(Team_Key[[Abbreviation]:[Abbreviation]],MATCH(LEFT(INDEX(FPL_Fixtures_Extract[],MATCH($A88,FPL_Fixtures_Extract[[Player]:[Player]],0),MATCH(FPL_Combined[[#Headers],[Gameweek 10]],FPL_Fixtures_Extract[#Headers],0)),LEN(INDEX(FPL_Fixtures_Extract[],MATCH($A88,FPL_Fixtures_Extract[[Player]:[Player]],0),MATCH(FPL_Combined[[#Headers],[Gameweek 10]],FPL_Fixtures_Extract[#Headers],0)))-4),Team_Key[[Full Name]:[Full Name]],0))&amp;RIGHT(INDEX(FPL_Fixtures_Extract[],MATCH($A88,FPL_Fixtures_Extract[[Player]:[Player]],0),MATCH(FPL_Combined[[#Headers],[Gameweek 10]],FPL_Fixtures_Extract[#Headers],0)),3))</f>
        <v>SWA(H) 1-2</v>
      </c>
      <c r="L88" t="str">
        <f ca="1">IF(RIGHT(FPL_Combined[[#Headers],[Gameweek 11]],2)&lt;$B$622,INDEX(FPL_Results_Extract[Gameweek 11],MATCH($A88,FPL_Results_Extract[[Player]:[Player]],0)),INDEX(Team_Key[[Abbreviation]:[Abbreviation]],MATCH(LEFT(INDEX(FPL_Fixtures_Extract[],MATCH($A88,FPL_Fixtures_Extract[[Player]:[Player]],0),MATCH(FPL_Combined[[#Headers],[Gameweek 11]],FPL_Fixtures_Extract[#Headers],0)),LEN(INDEX(FPL_Fixtures_Extract[],MATCH($A88,FPL_Fixtures_Extract[[Player]:[Player]],0),MATCH(FPL_Combined[[#Headers],[Gameweek 11]],FPL_Fixtures_Extract[#Headers],0)))-4),Team_Key[[Full Name]:[Full Name]],0))&amp;RIGHT(INDEX(FPL_Fixtures_Extract[],MATCH($A88,FPL_Fixtures_Extract[[Player]:[Player]],0),MATCH(FPL_Combined[[#Headers],[Gameweek 11]],FPL_Fixtures_Extract[#Headers],0)),3))</f>
        <v>TOT(A) 1-3</v>
      </c>
      <c r="M88" t="str">
        <f ca="1">IF(RIGHT(FPL_Combined[[#Headers],[Gameweek 12]],2)&lt;$B$622,INDEX(FPL_Results_Extract[Gameweek 12],MATCH($A88,FPL_Results_Extract[[Player]:[Player]],0)),INDEX(Team_Key[[Abbreviation]:[Abbreviation]],MATCH(LEFT(INDEX(FPL_Fixtures_Extract[],MATCH($A88,FPL_Fixtures_Extract[[Player]:[Player]],0),MATCH(FPL_Combined[[#Headers],[Gameweek 12]],FPL_Fixtures_Extract[#Headers],0)),LEN(INDEX(FPL_Fixtures_Extract[],MATCH($A88,FPL_Fixtures_Extract[[Player]:[Player]],0),MATCH(FPL_Combined[[#Headers],[Gameweek 12]],FPL_Fixtures_Extract[#Headers],0)))-4),Team_Key[[Full Name]:[Full Name]],0))&amp;RIGHT(INDEX(FPL_Fixtures_Extract[],MATCH($A88,FPL_Fixtures_Extract[[Player]:[Player]],0),MATCH(FPL_Combined[[#Headers],[Gameweek 12]],FPL_Fixtures_Extract[#Headers],0)),3))</f>
        <v>MCI(H) 0-0</v>
      </c>
      <c r="N88" t="str">
        <f ca="1">IF(RIGHT(FPL_Combined[[#Headers],[Gameweek 13]],2)&lt;$B$622,INDEX(FPL_Results_Extract[Gameweek 13],MATCH($A88,FPL_Results_Extract[[Player]:[Player]],0)),INDEX(Team_Key[[Abbreviation]:[Abbreviation]],MATCH(LEFT(INDEX(FPL_Fixtures_Extract[],MATCH($A88,FPL_Fixtures_Extract[[Player]:[Player]],0),MATCH(FPL_Combined[[#Headers],[Gameweek 13]],FPL_Fixtures_Extract[#Headers],0)),LEN(INDEX(FPL_Fixtures_Extract[],MATCH($A88,FPL_Fixtures_Extract[[Player]:[Player]],0),MATCH(FPL_Combined[[#Headers],[Gameweek 13]],FPL_Fixtures_Extract[#Headers],0)))-4),Team_Key[[Full Name]:[Full Name]],0))&amp;RIGHT(INDEX(FPL_Fixtures_Extract[],MATCH($A88,FPL_Fixtures_Extract[[Player]:[Player]],0),MATCH(FPL_Combined[[#Headers],[Gameweek 13]],FPL_Fixtures_Extract[#Headers],0)),3))</f>
        <v>EVE(A) 0-4</v>
      </c>
      <c r="O88" t="str">
        <f ca="1">IF(RIGHT(FPL_Combined[[#Headers],[Gameweek 14]],2)&lt;$B$622,INDEX(FPL_Results_Extract[Gameweek 14],MATCH($A88,FPL_Results_Extract[[Player]:[Player]],0)),INDEX(Team_Key[[Abbreviation]:[Abbreviation]],MATCH(LEFT(INDEX(FPL_Fixtures_Extract[],MATCH($A88,FPL_Fixtures_Extract[[Player]:[Player]],0),MATCH(FPL_Combined[[#Headers],[Gameweek 14]],FPL_Fixtures_Extract[#Headers],0)),LEN(INDEX(FPL_Fixtures_Extract[],MATCH($A88,FPL_Fixtures_Extract[[Player]:[Player]],0),MATCH(FPL_Combined[[#Headers],[Gameweek 14]],FPL_Fixtures_Extract[#Headers],0)))-4),Team_Key[[Full Name]:[Full Name]],0))&amp;RIGHT(INDEX(FPL_Fixtures_Extract[],MATCH($A88,FPL_Fixtures_Extract[[Player]:[Player]],0),MATCH(FPL_Combined[[#Headers],[Gameweek 14]],FPL_Fixtures_Extract[#Headers],0)),3))</f>
        <v>WAT(H) 2-3</v>
      </c>
      <c r="P88" t="str">
        <f ca="1">IF(RIGHT(FPL_Combined[[#Headers],[Gameweek 15]],2)&lt;$B$622,INDEX(FPL_Results_Extract[Gameweek 15],MATCH($A88,FPL_Results_Extract[[Player]:[Player]],0)),INDEX(Team_Key[[Abbreviation]:[Abbreviation]],MATCH(LEFT(INDEX(FPL_Fixtures_Extract[],MATCH($A88,FPL_Fixtures_Extract[[Player]:[Player]],0),MATCH(FPL_Combined[[#Headers],[Gameweek 15]],FPL_Fixtures_Extract[#Headers],0)),LEN(INDEX(FPL_Fixtures_Extract[],MATCH($A88,FPL_Fixtures_Extract[[Player]:[Player]],0),MATCH(FPL_Combined[[#Headers],[Gameweek 15]],FPL_Fixtures_Extract[#Headers],0)))-4),Team_Key[[Full Name]:[Full Name]],0))&amp;RIGHT(INDEX(FPL_Fixtures_Extract[],MATCH($A88,FPL_Fixtures_Extract[[Player]:[Player]],0),MATCH(FPL_Combined[[#Headers],[Gameweek 15]],FPL_Fixtures_Extract[#Headers],0)),3))</f>
        <v>SOU(A) 1-1</v>
      </c>
      <c r="Q88" t="str">
        <f ca="1">IF(RIGHT(FPL_Combined[[#Headers],[Gameweek 16]],2)&lt;$B$622,INDEX(FPL_Results_Extract[Gameweek 16],MATCH($A88,FPL_Results_Extract[[Player]:[Player]],0)),INDEX(Team_Key[[Abbreviation]:[Abbreviation]],MATCH(LEFT(INDEX(FPL_Fixtures_Extract[],MATCH($A88,FPL_Fixtures_Extract[[Player]:[Player]],0),MATCH(FPL_Combined[[#Headers],[Gameweek 16]],FPL_Fixtures_Extract[#Headers],0)),LEN(INDEX(FPL_Fixtures_Extract[],MATCH($A88,FPL_Fixtures_Extract[[Player]:[Player]],0),MATCH(FPL_Combined[[#Headers],[Gameweek 16]],FPL_Fixtures_Extract[#Headers],0)))-4),Team_Key[[Full Name]:[Full Name]],0))&amp;RIGHT(INDEX(FPL_Fixtures_Extract[],MATCH($A88,FPL_Fixtures_Extract[[Player]:[Player]],0),MATCH(FPL_Combined[[#Headers],[Gameweek 16]],FPL_Fixtures_Extract[#Headers],0)),3))</f>
        <v>ARS(H) 0-2</v>
      </c>
      <c r="R88" t="str">
        <f ca="1">IF(RIGHT(FPL_Combined[[#Headers],[Gameweek 17]],2)&lt;$B$622,INDEX(FPL_Results_Extract[Gameweek 17],MATCH($A88,FPL_Results_Extract[[Player]:[Player]],0)),INDEX(Team_Key[[Abbreviation]:[Abbreviation]],MATCH(LEFT(INDEX(FPL_Fixtures_Extract[],MATCH($A88,FPL_Fixtures_Extract[[Player]:[Player]],0),MATCH(FPL_Combined[[#Headers],[Gameweek 17]],FPL_Fixtures_Extract[#Headers],0)),LEN(INDEX(FPL_Fixtures_Extract[],MATCH($A88,FPL_Fixtures_Extract[[Player]:[Player]],0),MATCH(FPL_Combined[[#Headers],[Gameweek 17]],FPL_Fixtures_Extract[#Headers],0)))-4),Team_Key[[Full Name]:[Full Name]],0))&amp;RIGHT(INDEX(FPL_Fixtures_Extract[],MATCH($A88,FPL_Fixtures_Extract[[Player]:[Player]],0),MATCH(FPL_Combined[[#Headers],[Gameweek 17]],FPL_Fixtures_Extract[#Headers],0)),3))</f>
        <v>NEW(A) 1-1</v>
      </c>
      <c r="S88" t="str">
        <f ca="1">IF(RIGHT(FPL_Combined[[#Headers],[Gameweek 18]],2)&lt;$B$622,INDEX(FPL_Results_Extract[Gameweek 18],MATCH($A88,FPL_Results_Extract[[Player]:[Player]],0)),INDEX(Team_Key[[Abbreviation]:[Abbreviation]],MATCH(LEFT(INDEX(FPL_Fixtures_Extract[],MATCH($A88,FPL_Fixtures_Extract[[Player]:[Player]],0),MATCH(FPL_Combined[[#Headers],[Gameweek 18]],FPL_Fixtures_Extract[#Headers],0)),LEN(INDEX(FPL_Fixtures_Extract[],MATCH($A88,FPL_Fixtures_Extract[[Player]:[Player]],0),MATCH(FPL_Combined[[#Headers],[Gameweek 18]],FPL_Fixtures_Extract[#Headers],0)))-4),Team_Key[[Full Name]:[Full Name]],0))&amp;RIGHT(INDEX(FPL_Fixtures_Extract[],MATCH($A88,FPL_Fixtures_Extract[[Player]:[Player]],0),MATCH(FPL_Combined[[#Headers],[Gameweek 18]],FPL_Fixtures_Extract[#Headers],0)),3))</f>
        <v>WHU(H) 1-1</v>
      </c>
      <c r="T88" t="str">
        <f ca="1">IF(RIGHT(FPL_Combined[[#Headers],[Gameweek 19]],2)&lt;$B$622,INDEX(FPL_Results_Extract[Gameweek 19],MATCH($A88,FPL_Results_Extract[[Player]:[Player]],0)),INDEX(Team_Key[[Abbreviation]:[Abbreviation]],MATCH(LEFT(INDEX(FPL_Fixtures_Extract[],MATCH($A88,FPL_Fixtures_Extract[[Player]:[Player]],0),MATCH(FPL_Combined[[#Headers],[Gameweek 19]],FPL_Fixtures_Extract[#Headers],0)),LEN(INDEX(FPL_Fixtures_Extract[],MATCH($A88,FPL_Fixtures_Extract[[Player]:[Player]],0),MATCH(FPL_Combined[[#Headers],[Gameweek 19]],FPL_Fixtures_Extract[#Headers],0)))-4),Team_Key[[Full Name]:[Full Name]],0))&amp;RIGHT(INDEX(FPL_Fixtures_Extract[],MATCH($A88,FPL_Fixtures_Extract[[Player]:[Player]],0),MATCH(FPL_Combined[[#Headers],[Gameweek 19]],FPL_Fixtures_Extract[#Headers],0)),3))</f>
        <v>NOR(A) 0-2</v>
      </c>
      <c r="U88" t="str">
        <f ca="1">IF(RIGHT(FPL_Combined[[#Headers],[Gameweek 20]],2)&lt;$B$622,INDEX(FPL_Results_Extract[Gameweek 20],MATCH($A88,FPL_Results_Extract[[Player]:[Player]],0)),INDEX(Team_Key[[Abbreviation]:[Abbreviation]],MATCH(LEFT(INDEX(FPL_Fixtures_Extract[],MATCH($A88,FPL_Fixtures_Extract[[Player]:[Player]],0),MATCH(FPL_Combined[[#Headers],[Gameweek 20]],FPL_Fixtures_Extract[#Headers],0)),LEN(INDEX(FPL_Fixtures_Extract[],MATCH($A88,FPL_Fixtures_Extract[[Player]:[Player]],0),MATCH(FPL_Combined[[#Headers],[Gameweek 20]],FPL_Fixtures_Extract[#Headers],0)))-4),Team_Key[[Full Name]:[Full Name]],0))&amp;RIGHT(INDEX(FPL_Fixtures_Extract[],MATCH($A88,FPL_Fixtures_Extract[[Player]:[Player]],0),MATCH(FPL_Combined[[#Headers],[Gameweek 20]],FPL_Fixtures_Extract[#Headers],0)),3))</f>
        <v>SUN(A) 1-3</v>
      </c>
      <c r="V88" t="str">
        <f ca="1">IF(RIGHT(FPL_Combined[[#Headers],[Gameweek 21]],2)&lt;$B$622,INDEX(FPL_Results_Extract[Gameweek 21],MATCH($A88,FPL_Results_Extract[[Player]:[Player]],0)),INDEX(Team_Key[[Abbreviation]:[Abbreviation]],MATCH(LEFT(INDEX(FPL_Fixtures_Extract[],MATCH($A88,FPL_Fixtures_Extract[[Player]:[Player]],0),MATCH(FPL_Combined[[#Headers],[Gameweek 21]],FPL_Fixtures_Extract[#Headers],0)),LEN(INDEX(FPL_Fixtures_Extract[],MATCH($A88,FPL_Fixtures_Extract[[Player]:[Player]],0),MATCH(FPL_Combined[[#Headers],[Gameweek 21]],FPL_Fixtures_Extract[#Headers],0)))-4),Team_Key[[Full Name]:[Full Name]],0))&amp;RIGHT(INDEX(FPL_Fixtures_Extract[],MATCH($A88,FPL_Fixtures_Extract[[Player]:[Player]],0),MATCH(FPL_Combined[[#Headers],[Gameweek 21]],FPL_Fixtures_Extract[#Headers],0)),3))</f>
        <v>CRY(H) 1-0</v>
      </c>
      <c r="W88" t="str">
        <f ca="1">IF(RIGHT(FPL_Combined[[#Headers],[Gameweek 22]],2)&lt;$B$622,INDEX(FPL_Results_Extract[Gameweek 22],MATCH($A88,FPL_Results_Extract[[Player]:[Player]],0)),INDEX(Team_Key[[Abbreviation]:[Abbreviation]],MATCH(LEFT(INDEX(FPL_Fixtures_Extract[],MATCH($A88,FPL_Fixtures_Extract[[Player]:[Player]],0),MATCH(FPL_Combined[[#Headers],[Gameweek 22]],FPL_Fixtures_Extract[#Headers],0)),LEN(INDEX(FPL_Fixtures_Extract[],MATCH($A88,FPL_Fixtures_Extract[[Player]:[Player]],0),MATCH(FPL_Combined[[#Headers],[Gameweek 22]],FPL_Fixtures_Extract[#Headers],0)))-4),Team_Key[[Full Name]:[Full Name]],0))&amp;RIGHT(INDEX(FPL_Fixtures_Extract[],MATCH($A88,FPL_Fixtures_Extract[[Player]:[Player]],0),MATCH(FPL_Combined[[#Headers],[Gameweek 22]],FPL_Fixtures_Extract[#Headers],0)),3))</f>
        <v>LEI(H) 1-1</v>
      </c>
      <c r="X88" t="str">
        <f ca="1">IF(RIGHT(FPL_Combined[[#Headers],[Gameweek 23]],2)&lt;$B$622,INDEX(FPL_Results_Extract[Gameweek 23],MATCH($A88,FPL_Results_Extract[[Player]:[Player]],0)),INDEX(Team_Key[[Abbreviation]:[Abbreviation]],MATCH(LEFT(INDEX(FPL_Fixtures_Extract[],MATCH($A88,FPL_Fixtures_Extract[[Player]:[Player]],0),MATCH(FPL_Combined[[#Headers],[Gameweek 23]],FPL_Fixtures_Extract[#Headers],0)),LEN(INDEX(FPL_Fixtures_Extract[],MATCH($A88,FPL_Fixtures_Extract[[Player]:[Player]],0),MATCH(FPL_Combined[[#Headers],[Gameweek 23]],FPL_Fixtures_Extract[#Headers],0)))-4),Team_Key[[Full Name]:[Full Name]],0))&amp;RIGHT(INDEX(FPL_Fixtures_Extract[],MATCH($A88,FPL_Fixtures_Extract[[Player]:[Player]],0),MATCH(FPL_Combined[[#Headers],[Gameweek 23]],FPL_Fixtures_Extract[#Headers],0)),3))</f>
        <v>WBA(A) 0-0</v>
      </c>
      <c r="Y88" t="str">
        <f ca="1">IF(RIGHT(FPL_Combined[[#Headers],[Gameweek 24]],2)&lt;$B$622,INDEX(FPL_Results_Extract[Team],MATCH($A88,FPL_Results_Extract[[Player]:[Player]],0)),INDEX(Team_Key[[Abbreviation]:[Abbreviation]],MATCH(LEFT(INDEX(FPL_Fixtures_Extract[],MATCH($A88,FPL_Fixtures_Extract[[Player]:[Player]],0),MATCH(FPL_Combined[[#Headers],[Gameweek 24]],FPL_Fixtures_Extract[#Headers],0)),LEN(INDEX(FPL_Fixtures_Extract[],MATCH($A88,FPL_Fixtures_Extract[[Player]:[Player]],0),MATCH(FPL_Combined[[#Headers],[Gameweek 24]],FPL_Fixtures_Extract[#Headers],0)))-4),Team_Key[[Full Name]:[Full Name]],0))&amp;RIGHT(INDEX(FPL_Fixtures_Extract[],MATCH($A88,FPL_Fixtures_Extract[[Player]:[Player]],0),MATCH(FPL_Combined[[#Headers],[Gameweek 24]],FPL_Fixtures_Extract[#Headers],0)),3))</f>
        <v>AVL</v>
      </c>
      <c r="Z88" t="str">
        <f ca="1">IF(RIGHT(FPL_Combined[[#Headers],[Gameweek 25]],2)&lt;$B$622,INDEX(FPL_Results_Extract[Player],MATCH($A88,FPL_Results_Extract[[Player]:[Player]],0)),INDEX(Team_Key[[Abbreviation]:[Abbreviation]],MATCH(LEFT(INDEX(FPL_Fixtures_Extract[],MATCH($A88,FPL_Fixtures_Extract[[Player]:[Player]],0),MATCH(FPL_Combined[[#Headers],[Gameweek 25]],FPL_Fixtures_Extract[#Headers],0)),LEN(INDEX(FPL_Fixtures_Extract[],MATCH($A88,FPL_Fixtures_Extract[[Player]:[Player]],0),MATCH(FPL_Combined[[#Headers],[Gameweek 25]],FPL_Fixtures_Extract[#Headers],0)))-4),Team_Key[[Full Name]:[Full Name]],0))&amp;RIGHT(INDEX(FPL_Fixtures_Extract[],MATCH($A88,FPL_Fixtures_Extract[[Player]:[Player]],0),MATCH(FPL_Combined[[#Headers],[Gameweek 25]],FPL_Fixtures_Extract[#Headers],0)),3))</f>
        <v>Bunn</v>
      </c>
      <c r="AA88" t="str">
        <f ca="1">IF(RIGHT(FPL_Combined[[#Headers],[Gameweek 26]],2)&lt;$B$622,INDEX(FPL_Results_Extract[Gameweek 01],MATCH($A88,FPL_Results_Extract[[Player]:[Player]],0)),INDEX(Team_Key[[Abbreviation]:[Abbreviation]],MATCH(LEFT(INDEX(FPL_Fixtures_Extract[],MATCH($A88,FPL_Fixtures_Extract[[Player]:[Player]],0),MATCH(FPL_Combined[[#Headers],[Gameweek 26]],FPL_Fixtures_Extract[#Headers],0)),LEN(INDEX(FPL_Fixtures_Extract[],MATCH($A88,FPL_Fixtures_Extract[[Player]:[Player]],0),MATCH(FPL_Combined[[#Headers],[Gameweek 26]],FPL_Fixtures_Extract[#Headers],0)))-4),Team_Key[[Full Name]:[Full Name]],0))&amp;RIGHT(INDEX(FPL_Fixtures_Extract[],MATCH($A88,FPL_Fixtures_Extract[[Player]:[Player]],0),MATCH(FPL_Combined[[#Headers],[Gameweek 26]],FPL_Fixtures_Extract[#Headers],0)),3))</f>
        <v>BOU(A) 1-0</v>
      </c>
      <c r="AB88" t="str">
        <f ca="1">IF(RIGHT(FPL_Combined[[#Headers],[Gameweek 27]],2)&lt;$B$622,INDEX(FPL_Results_Extract[Gameweek 02],MATCH($A88,FPL_Results_Extract[[Player]:[Player]],0)),INDEX(Team_Key[[Abbreviation]:[Abbreviation]],MATCH(LEFT(INDEX(FPL_Fixtures_Extract[],MATCH($A88,FPL_Fixtures_Extract[[Player]:[Player]],0),MATCH(FPL_Combined[[#Headers],[Gameweek 27]],FPL_Fixtures_Extract[#Headers],0)),LEN(INDEX(FPL_Fixtures_Extract[],MATCH($A88,FPL_Fixtures_Extract[[Player]:[Player]],0),MATCH(FPL_Combined[[#Headers],[Gameweek 27]],FPL_Fixtures_Extract[#Headers],0)))-4),Team_Key[[Full Name]:[Full Name]],0))&amp;RIGHT(INDEX(FPL_Fixtures_Extract[],MATCH($A88,FPL_Fixtures_Extract[[Player]:[Player]],0),MATCH(FPL_Combined[[#Headers],[Gameweek 27]],FPL_Fixtures_Extract[#Headers],0)),3))</f>
        <v>MUN(H) 0-1</v>
      </c>
      <c r="AC88" t="str">
        <f ca="1">IF(RIGHT(FPL_Combined[[#Headers],[Gameweek 28]],2)&lt;$B$622,INDEX(FPL_Results_Extract[Gameweek 03],MATCH($A88,FPL_Results_Extract[[Player]:[Player]],0)),INDEX(Team_Key[[Abbreviation]:[Abbreviation]],MATCH(LEFT(INDEX(FPL_Fixtures_Extract[],MATCH($A88,FPL_Fixtures_Extract[[Player]:[Player]],0),MATCH(FPL_Combined[[#Headers],[Gameweek 28]],FPL_Fixtures_Extract[#Headers],0)),LEN(INDEX(FPL_Fixtures_Extract[],MATCH($A88,FPL_Fixtures_Extract[[Player]:[Player]],0),MATCH(FPL_Combined[[#Headers],[Gameweek 28]],FPL_Fixtures_Extract[#Headers],0)))-4),Team_Key[[Full Name]:[Full Name]],0))&amp;RIGHT(INDEX(FPL_Fixtures_Extract[],MATCH($A88,FPL_Fixtures_Extract[[Player]:[Player]],0),MATCH(FPL_Combined[[#Headers],[Gameweek 28]],FPL_Fixtures_Extract[#Headers],0)),3))</f>
        <v>CRY(A) 1-2</v>
      </c>
      <c r="AD88" t="str">
        <f ca="1">IF(RIGHT(FPL_Combined[[#Headers],[Gameweek 29]],2)&lt;$B$622,INDEX(FPL_Results_Extract[Gameweek 04],MATCH($A88,FPL_Results_Extract[[Player]:[Player]],0)),INDEX(Team_Key[[Abbreviation]:[Abbreviation]],MATCH(LEFT(INDEX(FPL_Fixtures_Extract[],MATCH($A88,FPL_Fixtures_Extract[[Player]:[Player]],0),MATCH(FPL_Combined[[#Headers],[Gameweek 29]],FPL_Fixtures_Extract[#Headers],0)),LEN(INDEX(FPL_Fixtures_Extract[],MATCH($A88,FPL_Fixtures_Extract[[Player]:[Player]],0),MATCH(FPL_Combined[[#Headers],[Gameweek 29]],FPL_Fixtures_Extract[#Headers],0)))-4),Team_Key[[Full Name]:[Full Name]],0))&amp;RIGHT(INDEX(FPL_Fixtures_Extract[],MATCH($A88,FPL_Fixtures_Extract[[Player]:[Player]],0),MATCH(FPL_Combined[[#Headers],[Gameweek 29]],FPL_Fixtures_Extract[#Headers],0)),3))</f>
        <v>MCI(A)</v>
      </c>
      <c r="AE88" t="str">
        <f ca="1">IF(RIGHT(FPL_Combined[[#Headers],[Gameweek 30]],2)&lt;$B$622,INDEX(FPL_Results_Extract[Gameweek 05],MATCH($A88,FPL_Results_Extract[[Player]:[Player]],0)),INDEX(Team_Key[[Abbreviation]:[Abbreviation]],MATCH(LEFT(INDEX(FPL_Fixtures_Extract[],MATCH($A88,FPL_Fixtures_Extract[[Player]:[Player]],0),MATCH(FPL_Combined[[#Headers],[Gameweek 30]],FPL_Fixtures_Extract[#Headers],0)),LEN(INDEX(FPL_Fixtures_Extract[],MATCH($A88,FPL_Fixtures_Extract[[Player]:[Player]],0),MATCH(FPL_Combined[[#Headers],[Gameweek 30]],FPL_Fixtures_Extract[#Headers],0)))-4),Team_Key[[Full Name]:[Full Name]],0))&amp;RIGHT(INDEX(FPL_Fixtures_Extract[],MATCH($A88,FPL_Fixtures_Extract[[Player]:[Player]],0),MATCH(FPL_Combined[[#Headers],[Gameweek 30]],FPL_Fixtures_Extract[#Headers],0)),3))</f>
        <v>TOT(H)</v>
      </c>
      <c r="AF88" t="str">
        <f ca="1">IF(RIGHT(FPL_Combined[[#Headers],[Gameweek 31]],2)&lt;$B$622,INDEX(FPL_Results_Extract[Gameweek 06],MATCH($A88,FPL_Results_Extract[[Player]:[Player]],0)),INDEX(Team_Key[[Abbreviation]:[Abbreviation]],MATCH(LEFT(INDEX(FPL_Fixtures_Extract[],MATCH($A88,FPL_Fixtures_Extract[[Player]:[Player]],0),MATCH(FPL_Combined[[#Headers],[Gameweek 31]],FPL_Fixtures_Extract[#Headers],0)),LEN(INDEX(FPL_Fixtures_Extract[],MATCH($A88,FPL_Fixtures_Extract[[Player]:[Player]],0),MATCH(FPL_Combined[[#Headers],[Gameweek 31]],FPL_Fixtures_Extract[#Headers],0)))-4),Team_Key[[Full Name]:[Full Name]],0))&amp;RIGHT(INDEX(FPL_Fixtures_Extract[],MATCH($A88,FPL_Fixtures_Extract[[Player]:[Player]],0),MATCH(FPL_Combined[[#Headers],[Gameweek 31]],FPL_Fixtures_Extract[#Headers],0)),3))</f>
        <v>SWA(A)</v>
      </c>
      <c r="AG88" t="str">
        <f ca="1">IF(RIGHT(FPL_Combined[[#Headers],[Gameweek 32]],2)&lt;$B$622,INDEX(FPL_Results_Extract[Gameweek 07],MATCH($A88,FPL_Results_Extract[[Player]:[Player]],0)),INDEX(Team_Key[[Abbreviation]:[Abbreviation]],MATCH(LEFT(INDEX(FPL_Fixtures_Extract[],MATCH($A88,FPL_Fixtures_Extract[[Player]:[Player]],0),MATCH(FPL_Combined[[#Headers],[Gameweek 32]],FPL_Fixtures_Extract[#Headers],0)),LEN(INDEX(FPL_Fixtures_Extract[],MATCH($A88,FPL_Fixtures_Extract[[Player]:[Player]],0),MATCH(FPL_Combined[[#Headers],[Gameweek 32]],FPL_Fixtures_Extract[#Headers],0)))-4),Team_Key[[Full Name]:[Full Name]],0))&amp;RIGHT(INDEX(FPL_Fixtures_Extract[],MATCH($A88,FPL_Fixtures_Extract[[Player]:[Player]],0),MATCH(FPL_Combined[[#Headers],[Gameweek 32]],FPL_Fixtures_Extract[#Headers],0)),3))</f>
        <v>CHE(H)</v>
      </c>
      <c r="AH88" t="str">
        <f ca="1">IF(RIGHT(FPL_Combined[[#Headers],[Gameweek 33]],2)&lt;$B$622,INDEX(FPL_Results_Extract[Gameweek 08],MATCH($A88,FPL_Results_Extract[[Player]:[Player]],0)),INDEX(Team_Key[[Abbreviation]:[Abbreviation]],MATCH(LEFT(INDEX(FPL_Fixtures_Extract[],MATCH($A88,FPL_Fixtures_Extract[[Player]:[Player]],0),MATCH(FPL_Combined[[#Headers],[Gameweek 33]],FPL_Fixtures_Extract[#Headers],0)),LEN(INDEX(FPL_Fixtures_Extract[],MATCH($A88,FPL_Fixtures_Extract[[Player]:[Player]],0),MATCH(FPL_Combined[[#Headers],[Gameweek 33]],FPL_Fixtures_Extract[#Headers],0)))-4),Team_Key[[Full Name]:[Full Name]],0))&amp;RIGHT(INDEX(FPL_Fixtures_Extract[],MATCH($A88,FPL_Fixtures_Extract[[Player]:[Player]],0),MATCH(FPL_Combined[[#Headers],[Gameweek 33]],FPL_Fixtures_Extract[#Headers],0)),3))</f>
        <v>BOU(H)</v>
      </c>
      <c r="AI88" t="str">
        <f ca="1">IF(RIGHT(FPL_Combined[[#Headers],[Gameweek 34]],2)&lt;$B$622,INDEX(FPL_Results_Extract[Gameweek 09],MATCH($A88,FPL_Results_Extract[[Player]:[Player]],0)),INDEX(Team_Key[[Abbreviation]:[Abbreviation]],MATCH(LEFT(INDEX(FPL_Fixtures_Extract[],MATCH($A88,FPL_Fixtures_Extract[[Player]:[Player]],0),MATCH(FPL_Combined[[#Headers],[Gameweek 34]],FPL_Fixtures_Extract[#Headers],0)),LEN(INDEX(FPL_Fixtures_Extract[],MATCH($A88,FPL_Fixtures_Extract[[Player]:[Player]],0),MATCH(FPL_Combined[[#Headers],[Gameweek 34]],FPL_Fixtures_Extract[#Headers],0)))-4),Team_Key[[Full Name]:[Full Name]],0))&amp;RIGHT(INDEX(FPL_Fixtures_Extract[],MATCH($A88,FPL_Fixtures_Extract[[Player]:[Player]],0),MATCH(FPL_Combined[[#Headers],[Gameweek 34]],FPL_Fixtures_Extract[#Headers],0)),3))</f>
        <v>MUN(A)</v>
      </c>
      <c r="AJ88" t="str">
        <f ca="1">IF(RIGHT(FPL_Combined[[#Headers],[Gameweek 35]],2)&lt;$B$622,INDEX(FPL_Results_Extract[Gameweek 10],MATCH($A88,FPL_Results_Extract[[Player]:[Player]],0)),INDEX(Team_Key[[Abbreviation]:[Abbreviation]],MATCH(LEFT(INDEX(FPL_Fixtures_Extract[],MATCH($A88,FPL_Fixtures_Extract[[Player]:[Player]],0),MATCH(FPL_Combined[[#Headers],[Gameweek 35]],FPL_Fixtures_Extract[#Headers],0)),LEN(INDEX(FPL_Fixtures_Extract[],MATCH($A88,FPL_Fixtures_Extract[[Player]:[Player]],0),MATCH(FPL_Combined[[#Headers],[Gameweek 35]],FPL_Fixtures_Extract[#Headers],0)))-4),Team_Key[[Full Name]:[Full Name]],0))&amp;RIGHT(INDEX(FPL_Fixtures_Extract[],MATCH($A88,FPL_Fixtures_Extract[[Player]:[Player]],0),MATCH(FPL_Combined[[#Headers],[Gameweek 35]],FPL_Fixtures_Extract[#Headers],0)),3))</f>
        <v>SOU(H)</v>
      </c>
      <c r="AK88" t="str">
        <f ca="1">IF(RIGHT(FPL_Combined[[#Headers],[Gameweek 36]],2)&lt;$B$622,INDEX(FPL_Results_Extract[Gameweek 11],MATCH($A88,FPL_Results_Extract[[Player]:[Player]],0)),INDEX(Team_Key[[Abbreviation]:[Abbreviation]],MATCH(LEFT(INDEX(FPL_Fixtures_Extract[],MATCH($A88,FPL_Fixtures_Extract[[Player]:[Player]],0),MATCH(FPL_Combined[[#Headers],[Gameweek 36]],FPL_Fixtures_Extract[#Headers],0)),LEN(INDEX(FPL_Fixtures_Extract[],MATCH($A88,FPL_Fixtures_Extract[[Player]:[Player]],0),MATCH(FPL_Combined[[#Headers],[Gameweek 36]],FPL_Fixtures_Extract[#Headers],0)))-4),Team_Key[[Full Name]:[Full Name]],0))&amp;RIGHT(INDEX(FPL_Fixtures_Extract[],MATCH($A88,FPL_Fixtures_Extract[[Player]:[Player]],0),MATCH(FPL_Combined[[#Headers],[Gameweek 36]],FPL_Fixtures_Extract[#Headers],0)),3))</f>
        <v>WAT(A)</v>
      </c>
      <c r="AL88" t="str">
        <f ca="1">IF(RIGHT(FPL_Combined[[#Headers],[Gameweek 37]],2)&lt;$B$622,INDEX(FPL_Results_Extract[Gameweek 12],MATCH($A88,FPL_Results_Extract[[Player]:[Player]],0)),INDEX(Team_Key[[Abbreviation]:[Abbreviation]],MATCH(LEFT(INDEX(FPL_Fixtures_Extract[],MATCH($A88,FPL_Fixtures_Extract[[Player]:[Player]],0),MATCH(FPL_Combined[[#Headers],[Gameweek 37]],FPL_Fixtures_Extract[#Headers],0)),LEN(INDEX(FPL_Fixtures_Extract[],MATCH($A88,FPL_Fixtures_Extract[[Player]:[Player]],0),MATCH(FPL_Combined[[#Headers],[Gameweek 37]],FPL_Fixtures_Extract[#Headers],0)))-4),Team_Key[[Full Name]:[Full Name]],0))&amp;RIGHT(INDEX(FPL_Fixtures_Extract[],MATCH($A88,FPL_Fixtures_Extract[[Player]:[Player]],0),MATCH(FPL_Combined[[#Headers],[Gameweek 37]],FPL_Fixtures_Extract[#Headers],0)),3))</f>
        <v>NEW(H)</v>
      </c>
      <c r="AM88" t="str">
        <f ca="1">IF(RIGHT(FPL_Combined[[#Headers],[Gameweek 38]],2)&lt;$B$622,INDEX(FPL_Results_Extract[Gameweek 13],MATCH($A88,FPL_Results_Extract[[Player]:[Player]],0)),INDEX(Team_Key[[Abbreviation]:[Abbreviation]],MATCH(LEFT(INDEX(FPL_Fixtures_Extract[],MATCH($A88,FPL_Fixtures_Extract[[Player]:[Player]],0),MATCH(FPL_Combined[[#Headers],[Gameweek 38]],FPL_Fixtures_Extract[#Headers],0)),LEN(INDEX(FPL_Fixtures_Extract[],MATCH($A88,FPL_Fixtures_Extract[[Player]:[Player]],0),MATCH(FPL_Combined[[#Headers],[Gameweek 38]],FPL_Fixtures_Extract[#Headers],0)))-4),Team_Key[[Full Name]:[Full Name]],0))&amp;RIGHT(INDEX(FPL_Fixtures_Extract[],MATCH($A88,FPL_Fixtures_Extract[[Player]:[Player]],0),MATCH(FPL_Combined[[#Headers],[Gameweek 38]],FPL_Fixtures_Extract[#Headers],0)),3))</f>
        <v>ARS(A)</v>
      </c>
    </row>
    <row r="89" spans="1:39" x14ac:dyDescent="0.45">
      <c r="A89" t="s">
        <v>153</v>
      </c>
      <c r="B89" t="str">
        <f ca="1">IF(RIGHT(FPL_Combined[[#Headers],[Gameweek 01]],2)&lt;$B$622,INDEX(FPL_Results_Extract[Gameweek 01],MATCH($A89,FPL_Results_Extract[[Player]:[Player]],0)),INDEX(Team_Key[[Abbreviation]:[Abbreviation]],MATCH(LEFT(INDEX(FPL_Fixtures_Extract[],MATCH($A89,FPL_Fixtures_Extract[[Player]:[Player]],0),MATCH(FPL_Combined[[#Headers],[Gameweek 01]],FPL_Fixtures_Extract[#Headers],0)),LEN(INDEX(FPL_Fixtures_Extract[],MATCH($A89,FPL_Fixtures_Extract[[Player]:[Player]],0),MATCH(FPL_Combined[[#Headers],[Gameweek 01]],FPL_Fixtures_Extract[#Headers],0)))-4),Team_Key[[Full Name]:[Full Name]],0))&amp;RIGHT(INDEX(FPL_Fixtures_Extract[],MATCH($A89,FPL_Fixtures_Extract[[Player]:[Player]],0),MATCH(FPL_Combined[[#Headers],[Gameweek 01]],FPL_Fixtures_Extract[#Headers],0)),3))</f>
        <v>ARS(A) 2-0</v>
      </c>
      <c r="C89" t="str">
        <f ca="1">IF(RIGHT(FPL_Combined[[#Headers],[Gameweek 02]],2)&lt;$B$622,INDEX(FPL_Results_Extract[Gameweek 02],MATCH($A89,FPL_Results_Extract[[Player]:[Player]],0)),INDEX(Team_Key[[Abbreviation]:[Abbreviation]],MATCH(LEFT(INDEX(FPL_Fixtures_Extract[],MATCH($A89,FPL_Fixtures_Extract[[Player]:[Player]],0),MATCH(FPL_Combined[[#Headers],[Gameweek 02]],FPL_Fixtures_Extract[#Headers],0)),LEN(INDEX(FPL_Fixtures_Extract[],MATCH($A89,FPL_Fixtures_Extract[[Player]:[Player]],0),MATCH(FPL_Combined[[#Headers],[Gameweek 02]],FPL_Fixtures_Extract[#Headers],0)))-4),Team_Key[[Full Name]:[Full Name]],0))&amp;RIGHT(INDEX(FPL_Fixtures_Extract[],MATCH($A89,FPL_Fixtures_Extract[[Player]:[Player]],0),MATCH(FPL_Combined[[#Headers],[Gameweek 02]],FPL_Fixtures_Extract[#Headers],0)),3))</f>
        <v>LEI(H) 1-2</v>
      </c>
      <c r="D89" t="str">
        <f ca="1">IF(RIGHT(FPL_Combined[[#Headers],[Gameweek 03]],2)&lt;$B$622,INDEX(FPL_Results_Extract[Gameweek 03],MATCH($A89,FPL_Results_Extract[[Player]:[Player]],0)),INDEX(Team_Key[[Abbreviation]:[Abbreviation]],MATCH(LEFT(INDEX(FPL_Fixtures_Extract[],MATCH($A89,FPL_Fixtures_Extract[[Player]:[Player]],0),MATCH(FPL_Combined[[#Headers],[Gameweek 03]],FPL_Fixtures_Extract[#Headers],0)),LEN(INDEX(FPL_Fixtures_Extract[],MATCH($A89,FPL_Fixtures_Extract[[Player]:[Player]],0),MATCH(FPL_Combined[[#Headers],[Gameweek 03]],FPL_Fixtures_Extract[#Headers],0)))-4),Team_Key[[Full Name]:[Full Name]],0))&amp;RIGHT(INDEX(FPL_Fixtures_Extract[],MATCH($A89,FPL_Fixtures_Extract[[Player]:[Player]],0),MATCH(FPL_Combined[[#Headers],[Gameweek 03]],FPL_Fixtures_Extract[#Headers],0)),3))</f>
        <v>BOU(H) 3-4</v>
      </c>
      <c r="E89" t="str">
        <f ca="1">IF(RIGHT(FPL_Combined[[#Headers],[Gameweek 04]],2)&lt;$B$622,INDEX(FPL_Results_Extract[Gameweek 04],MATCH($A89,FPL_Results_Extract[[Player]:[Player]],0)),INDEX(Team_Key[[Abbreviation]:[Abbreviation]],MATCH(LEFT(INDEX(FPL_Fixtures_Extract[],MATCH($A89,FPL_Fixtures_Extract[[Player]:[Player]],0),MATCH(FPL_Combined[[#Headers],[Gameweek 04]],FPL_Fixtures_Extract[#Headers],0)),LEN(INDEX(FPL_Fixtures_Extract[],MATCH($A89,FPL_Fixtures_Extract[[Player]:[Player]],0),MATCH(FPL_Combined[[#Headers],[Gameweek 04]],FPL_Fixtures_Extract[#Headers],0)))-4),Team_Key[[Full Name]:[Full Name]],0))&amp;RIGHT(INDEX(FPL_Fixtures_Extract[],MATCH($A89,FPL_Fixtures_Extract[[Player]:[Player]],0),MATCH(FPL_Combined[[#Headers],[Gameweek 04]],FPL_Fixtures_Extract[#Headers],0)),3))</f>
        <v>LIV(A) 3-0</v>
      </c>
      <c r="F89" t="str">
        <f ca="1">IF(RIGHT(FPL_Combined[[#Headers],[Gameweek 05]],2)&lt;$B$622,INDEX(FPL_Results_Extract[Gameweek 05],MATCH($A89,FPL_Results_Extract[[Player]:[Player]],0)),INDEX(Team_Key[[Abbreviation]:[Abbreviation]],MATCH(LEFT(INDEX(FPL_Fixtures_Extract[],MATCH($A89,FPL_Fixtures_Extract[[Player]:[Player]],0),MATCH(FPL_Combined[[#Headers],[Gameweek 05]],FPL_Fixtures_Extract[#Headers],0)),LEN(INDEX(FPL_Fixtures_Extract[],MATCH($A89,FPL_Fixtures_Extract[[Player]:[Player]],0),MATCH(FPL_Combined[[#Headers],[Gameweek 05]],FPL_Fixtures_Extract[#Headers],0)))-4),Team_Key[[Full Name]:[Full Name]],0))&amp;RIGHT(INDEX(FPL_Fixtures_Extract[],MATCH($A89,FPL_Fixtures_Extract[[Player]:[Player]],0),MATCH(FPL_Combined[[#Headers],[Gameweek 05]],FPL_Fixtures_Extract[#Headers],0)),3))</f>
        <v>NEW(H) 2-0</v>
      </c>
      <c r="G89" t="str">
        <f ca="1">IF(RIGHT(FPL_Combined[[#Headers],[Gameweek 06]],2)&lt;$B$622,INDEX(FPL_Results_Extract[Gameweek 06],MATCH($A89,FPL_Results_Extract[[Player]:[Player]],0)),INDEX(Team_Key[[Abbreviation]:[Abbreviation]],MATCH(LEFT(INDEX(FPL_Fixtures_Extract[],MATCH($A89,FPL_Fixtures_Extract[[Player]:[Player]],0),MATCH(FPL_Combined[[#Headers],[Gameweek 06]],FPL_Fixtures_Extract[#Headers],0)),LEN(INDEX(FPL_Fixtures_Extract[],MATCH($A89,FPL_Fixtures_Extract[[Player]:[Player]],0),MATCH(FPL_Combined[[#Headers],[Gameweek 06]],FPL_Fixtures_Extract[#Headers],0)))-4),Team_Key[[Full Name]:[Full Name]],0))&amp;RIGHT(INDEX(FPL_Fixtures_Extract[],MATCH($A89,FPL_Fixtures_Extract[[Player]:[Player]],0),MATCH(FPL_Combined[[#Headers],[Gameweek 06]],FPL_Fixtures_Extract[#Headers],0)),3))</f>
        <v>MCI(A) 2-1</v>
      </c>
      <c r="H89" t="str">
        <f ca="1">IF(RIGHT(FPL_Combined[[#Headers],[Gameweek 07]],2)&lt;$B$622,INDEX(FPL_Results_Extract[Gameweek 07],MATCH($A89,FPL_Results_Extract[[Player]:[Player]],0)),INDEX(Team_Key[[Abbreviation]:[Abbreviation]],MATCH(LEFT(INDEX(FPL_Fixtures_Extract[],MATCH($A89,FPL_Fixtures_Extract[[Player]:[Player]],0),MATCH(FPL_Combined[[#Headers],[Gameweek 07]],FPL_Fixtures_Extract[#Headers],0)),LEN(INDEX(FPL_Fixtures_Extract[],MATCH($A89,FPL_Fixtures_Extract[[Player]:[Player]],0),MATCH(FPL_Combined[[#Headers],[Gameweek 07]],FPL_Fixtures_Extract[#Headers],0)))-4),Team_Key[[Full Name]:[Full Name]],0))&amp;RIGHT(INDEX(FPL_Fixtures_Extract[],MATCH($A89,FPL_Fixtures_Extract[[Player]:[Player]],0),MATCH(FPL_Combined[[#Headers],[Gameweek 07]],FPL_Fixtures_Extract[#Headers],0)),3))</f>
        <v>NOR(H) 2-2</v>
      </c>
      <c r="I89" t="str">
        <f ca="1">IF(RIGHT(FPL_Combined[[#Headers],[Gameweek 08]],2)&lt;$B$622,INDEX(FPL_Results_Extract[Gameweek 08],MATCH($A89,FPL_Results_Extract[[Player]:[Player]],0)),INDEX(Team_Key[[Abbreviation]:[Abbreviation]],MATCH(LEFT(INDEX(FPL_Fixtures_Extract[],MATCH($A89,FPL_Fixtures_Extract[[Player]:[Player]],0),MATCH(FPL_Combined[[#Headers],[Gameweek 08]],FPL_Fixtures_Extract[#Headers],0)),LEN(INDEX(FPL_Fixtures_Extract[],MATCH($A89,FPL_Fixtures_Extract[[Player]:[Player]],0),MATCH(FPL_Combined[[#Headers],[Gameweek 08]],FPL_Fixtures_Extract[#Headers],0)))-4),Team_Key[[Full Name]:[Full Name]],0))&amp;RIGHT(INDEX(FPL_Fixtures_Extract[],MATCH($A89,FPL_Fixtures_Extract[[Player]:[Player]],0),MATCH(FPL_Combined[[#Headers],[Gameweek 08]],FPL_Fixtures_Extract[#Headers],0)),3))</f>
        <v>SUN(A) 2-2</v>
      </c>
      <c r="J89" t="str">
        <f ca="1">IF(RIGHT(FPL_Combined[[#Headers],[Gameweek 09]],2)&lt;$B$622,INDEX(FPL_Results_Extract[Gameweek 09],MATCH($A89,FPL_Results_Extract[[Player]:[Player]],0)),INDEX(Team_Key[[Abbreviation]:[Abbreviation]],MATCH(LEFT(INDEX(FPL_Fixtures_Extract[],MATCH($A89,FPL_Fixtures_Extract[[Player]:[Player]],0),MATCH(FPL_Combined[[#Headers],[Gameweek 09]],FPL_Fixtures_Extract[#Headers],0)),LEN(INDEX(FPL_Fixtures_Extract[],MATCH($A89,FPL_Fixtures_Extract[[Player]:[Player]],0),MATCH(FPL_Combined[[#Headers],[Gameweek 09]],FPL_Fixtures_Extract[#Headers],0)))-4),Team_Key[[Full Name]:[Full Name]],0))&amp;RIGHT(INDEX(FPL_Fixtures_Extract[],MATCH($A89,FPL_Fixtures_Extract[[Player]:[Player]],0),MATCH(FPL_Combined[[#Headers],[Gameweek 09]],FPL_Fixtures_Extract[#Headers],0)),3))</f>
        <v>CRY(A) 3-1</v>
      </c>
      <c r="K89" t="str">
        <f ca="1">IF(RIGHT(FPL_Combined[[#Headers],[Gameweek 10]],2)&lt;$B$622,INDEX(FPL_Results_Extract[Gameweek 10],MATCH($A89,FPL_Results_Extract[[Player]:[Player]],0)),INDEX(Team_Key[[Abbreviation]:[Abbreviation]],MATCH(LEFT(INDEX(FPL_Fixtures_Extract[],MATCH($A89,FPL_Fixtures_Extract[[Player]:[Player]],0),MATCH(FPL_Combined[[#Headers],[Gameweek 10]],FPL_Fixtures_Extract[#Headers],0)),LEN(INDEX(FPL_Fixtures_Extract[],MATCH($A89,FPL_Fixtures_Extract[[Player]:[Player]],0),MATCH(FPL_Combined[[#Headers],[Gameweek 10]],FPL_Fixtures_Extract[#Headers],0)))-4),Team_Key[[Full Name]:[Full Name]],0))&amp;RIGHT(INDEX(FPL_Fixtures_Extract[],MATCH($A89,FPL_Fixtures_Extract[[Player]:[Player]],0),MATCH(FPL_Combined[[#Headers],[Gameweek 10]],FPL_Fixtures_Extract[#Headers],0)),3))</f>
        <v>CHE(H) 2-1</v>
      </c>
      <c r="L89" t="str">
        <f ca="1">IF(RIGHT(FPL_Combined[[#Headers],[Gameweek 11]],2)&lt;$B$622,INDEX(FPL_Results_Extract[Gameweek 11],MATCH($A89,FPL_Results_Extract[[Player]:[Player]],0)),INDEX(Team_Key[[Abbreviation]:[Abbreviation]],MATCH(LEFT(INDEX(FPL_Fixtures_Extract[],MATCH($A89,FPL_Fixtures_Extract[[Player]:[Player]],0),MATCH(FPL_Combined[[#Headers],[Gameweek 11]],FPL_Fixtures_Extract[#Headers],0)),LEN(INDEX(FPL_Fixtures_Extract[],MATCH($A89,FPL_Fixtures_Extract[[Player]:[Player]],0),MATCH(FPL_Combined[[#Headers],[Gameweek 11]],FPL_Fixtures_Extract[#Headers],0)))-4),Team_Key[[Full Name]:[Full Name]],0))&amp;RIGHT(INDEX(FPL_Fixtures_Extract[],MATCH($A89,FPL_Fixtures_Extract[[Player]:[Player]],0),MATCH(FPL_Combined[[#Headers],[Gameweek 11]],FPL_Fixtures_Extract[#Headers],0)),3))</f>
        <v>WAT(A) 0-2</v>
      </c>
      <c r="M89" t="str">
        <f ca="1">IF(RIGHT(FPL_Combined[[#Headers],[Gameweek 12]],2)&lt;$B$622,INDEX(FPL_Results_Extract[Gameweek 12],MATCH($A89,FPL_Results_Extract[[Player]:[Player]],0)),INDEX(Team_Key[[Abbreviation]:[Abbreviation]],MATCH(LEFT(INDEX(FPL_Fixtures_Extract[],MATCH($A89,FPL_Fixtures_Extract[[Player]:[Player]],0),MATCH(FPL_Combined[[#Headers],[Gameweek 12]],FPL_Fixtures_Extract[#Headers],0)),LEN(INDEX(FPL_Fixtures_Extract[],MATCH($A89,FPL_Fixtures_Extract[[Player]:[Player]],0),MATCH(FPL_Combined[[#Headers],[Gameweek 12]],FPL_Fixtures_Extract[#Headers],0)))-4),Team_Key[[Full Name]:[Full Name]],0))&amp;RIGHT(INDEX(FPL_Fixtures_Extract[],MATCH($A89,FPL_Fixtures_Extract[[Player]:[Player]],0),MATCH(FPL_Combined[[#Headers],[Gameweek 12]],FPL_Fixtures_Extract[#Headers],0)),3))</f>
        <v>EVE(H) 1-1</v>
      </c>
      <c r="N89" t="str">
        <f ca="1">IF(RIGHT(FPL_Combined[[#Headers],[Gameweek 13]],2)&lt;$B$622,INDEX(FPL_Results_Extract[Gameweek 13],MATCH($A89,FPL_Results_Extract[[Player]:[Player]],0)),INDEX(Team_Key[[Abbreviation]:[Abbreviation]],MATCH(LEFT(INDEX(FPL_Fixtures_Extract[],MATCH($A89,FPL_Fixtures_Extract[[Player]:[Player]],0),MATCH(FPL_Combined[[#Headers],[Gameweek 13]],FPL_Fixtures_Extract[#Headers],0)),LEN(INDEX(FPL_Fixtures_Extract[],MATCH($A89,FPL_Fixtures_Extract[[Player]:[Player]],0),MATCH(FPL_Combined[[#Headers],[Gameweek 13]],FPL_Fixtures_Extract[#Headers],0)))-4),Team_Key[[Full Name]:[Full Name]],0))&amp;RIGHT(INDEX(FPL_Fixtures_Extract[],MATCH($A89,FPL_Fixtures_Extract[[Player]:[Player]],0),MATCH(FPL_Combined[[#Headers],[Gameweek 13]],FPL_Fixtures_Extract[#Headers],0)),3))</f>
        <v>TOT(A) 1-4</v>
      </c>
      <c r="O89" t="str">
        <f ca="1">IF(RIGHT(FPL_Combined[[#Headers],[Gameweek 14]],2)&lt;$B$622,INDEX(FPL_Results_Extract[Gameweek 14],MATCH($A89,FPL_Results_Extract[[Player]:[Player]],0)),INDEX(Team_Key[[Abbreviation]:[Abbreviation]],MATCH(LEFT(INDEX(FPL_Fixtures_Extract[],MATCH($A89,FPL_Fixtures_Extract[[Player]:[Player]],0),MATCH(FPL_Combined[[#Headers],[Gameweek 14]],FPL_Fixtures_Extract[#Headers],0)),LEN(INDEX(FPL_Fixtures_Extract[],MATCH($A89,FPL_Fixtures_Extract[[Player]:[Player]],0),MATCH(FPL_Combined[[#Headers],[Gameweek 14]],FPL_Fixtures_Extract[#Headers],0)))-4),Team_Key[[Full Name]:[Full Name]],0))&amp;RIGHT(INDEX(FPL_Fixtures_Extract[],MATCH($A89,FPL_Fixtures_Extract[[Player]:[Player]],0),MATCH(FPL_Combined[[#Headers],[Gameweek 14]],FPL_Fixtures_Extract[#Headers],0)),3))</f>
        <v>WBA(H) 1-1</v>
      </c>
      <c r="P89" t="str">
        <f ca="1">IF(RIGHT(FPL_Combined[[#Headers],[Gameweek 15]],2)&lt;$B$622,INDEX(FPL_Results_Extract[Gameweek 15],MATCH($A89,FPL_Results_Extract[[Player]:[Player]],0)),INDEX(Team_Key[[Abbreviation]:[Abbreviation]],MATCH(LEFT(INDEX(FPL_Fixtures_Extract[],MATCH($A89,FPL_Fixtures_Extract[[Player]:[Player]],0),MATCH(FPL_Combined[[#Headers],[Gameweek 15]],FPL_Fixtures_Extract[#Headers],0)),LEN(INDEX(FPL_Fixtures_Extract[],MATCH($A89,FPL_Fixtures_Extract[[Player]:[Player]],0),MATCH(FPL_Combined[[#Headers],[Gameweek 15]],FPL_Fixtures_Extract[#Headers],0)))-4),Team_Key[[Full Name]:[Full Name]],0))&amp;RIGHT(INDEX(FPL_Fixtures_Extract[],MATCH($A89,FPL_Fixtures_Extract[[Player]:[Player]],0),MATCH(FPL_Combined[[#Headers],[Gameweek 15]],FPL_Fixtures_Extract[#Headers],0)),3))</f>
        <v>MUN(A) 0-0</v>
      </c>
      <c r="Q89" t="str">
        <f ca="1">IF(RIGHT(FPL_Combined[[#Headers],[Gameweek 16]],2)&lt;$B$622,INDEX(FPL_Results_Extract[Gameweek 16],MATCH($A89,FPL_Results_Extract[[Player]:[Player]],0)),INDEX(Team_Key[[Abbreviation]:[Abbreviation]],MATCH(LEFT(INDEX(FPL_Fixtures_Extract[],MATCH($A89,FPL_Fixtures_Extract[[Player]:[Player]],0),MATCH(FPL_Combined[[#Headers],[Gameweek 16]],FPL_Fixtures_Extract[#Headers],0)),LEN(INDEX(FPL_Fixtures_Extract[],MATCH($A89,FPL_Fixtures_Extract[[Player]:[Player]],0),MATCH(FPL_Combined[[#Headers],[Gameweek 16]],FPL_Fixtures_Extract[#Headers],0)))-4),Team_Key[[Full Name]:[Full Name]],0))&amp;RIGHT(INDEX(FPL_Fixtures_Extract[],MATCH($A89,FPL_Fixtures_Extract[[Player]:[Player]],0),MATCH(FPL_Combined[[#Headers],[Gameweek 16]],FPL_Fixtures_Extract[#Headers],0)),3))</f>
        <v>STK(H) 0-0</v>
      </c>
      <c r="R89" t="str">
        <f ca="1">IF(RIGHT(FPL_Combined[[#Headers],[Gameweek 17]],2)&lt;$B$622,INDEX(FPL_Results_Extract[Gameweek 17],MATCH($A89,FPL_Results_Extract[[Player]:[Player]],0)),INDEX(Team_Key[[Abbreviation]:[Abbreviation]],MATCH(LEFT(INDEX(FPL_Fixtures_Extract[],MATCH($A89,FPL_Fixtures_Extract[[Player]:[Player]],0),MATCH(FPL_Combined[[#Headers],[Gameweek 17]],FPL_Fixtures_Extract[#Headers],0)),LEN(INDEX(FPL_Fixtures_Extract[],MATCH($A89,FPL_Fixtures_Extract[[Player]:[Player]],0),MATCH(FPL_Combined[[#Headers],[Gameweek 17]],FPL_Fixtures_Extract[#Headers],0)))-4),Team_Key[[Full Name]:[Full Name]],0))&amp;RIGHT(INDEX(FPL_Fixtures_Extract[],MATCH($A89,FPL_Fixtures_Extract[[Player]:[Player]],0),MATCH(FPL_Combined[[#Headers],[Gameweek 17]],FPL_Fixtures_Extract[#Headers],0)),3))</f>
        <v>SWA(A) 0-0</v>
      </c>
      <c r="S89" t="str">
        <f ca="1">IF(RIGHT(FPL_Combined[[#Headers],[Gameweek 18]],2)&lt;$B$622,INDEX(FPL_Results_Extract[Gameweek 18],MATCH($A89,FPL_Results_Extract[[Player]:[Player]],0)),INDEX(Team_Key[[Abbreviation]:[Abbreviation]],MATCH(LEFT(INDEX(FPL_Fixtures_Extract[],MATCH($A89,FPL_Fixtures_Extract[[Player]:[Player]],0),MATCH(FPL_Combined[[#Headers],[Gameweek 18]],FPL_Fixtures_Extract[#Headers],0)),LEN(INDEX(FPL_Fixtures_Extract[],MATCH($A89,FPL_Fixtures_Extract[[Player]:[Player]],0),MATCH(FPL_Combined[[#Headers],[Gameweek 18]],FPL_Fixtures_Extract[#Headers],0)))-4),Team_Key[[Full Name]:[Full Name]],0))&amp;RIGHT(INDEX(FPL_Fixtures_Extract[],MATCH($A89,FPL_Fixtures_Extract[[Player]:[Player]],0),MATCH(FPL_Combined[[#Headers],[Gameweek 18]],FPL_Fixtures_Extract[#Headers],0)),3))</f>
        <v>AVL(A) 1-1</v>
      </c>
      <c r="T89" t="str">
        <f ca="1">IF(RIGHT(FPL_Combined[[#Headers],[Gameweek 19]],2)&lt;$B$622,INDEX(FPL_Results_Extract[Gameweek 19],MATCH($A89,FPL_Results_Extract[[Player]:[Player]],0)),INDEX(Team_Key[[Abbreviation]:[Abbreviation]],MATCH(LEFT(INDEX(FPL_Fixtures_Extract[],MATCH($A89,FPL_Fixtures_Extract[[Player]:[Player]],0),MATCH(FPL_Combined[[#Headers],[Gameweek 19]],FPL_Fixtures_Extract[#Headers],0)),LEN(INDEX(FPL_Fixtures_Extract[],MATCH($A89,FPL_Fixtures_Extract[[Player]:[Player]],0),MATCH(FPL_Combined[[#Headers],[Gameweek 19]],FPL_Fixtures_Extract[#Headers],0)))-4),Team_Key[[Full Name]:[Full Name]],0))&amp;RIGHT(INDEX(FPL_Fixtures_Extract[],MATCH($A89,FPL_Fixtures_Extract[[Player]:[Player]],0),MATCH(FPL_Combined[[#Headers],[Gameweek 19]],FPL_Fixtures_Extract[#Headers],0)),3))</f>
        <v>SOU(H) 2-1</v>
      </c>
      <c r="U89" t="str">
        <f ca="1">IF(RIGHT(FPL_Combined[[#Headers],[Gameweek 20]],2)&lt;$B$622,INDEX(FPL_Results_Extract[Gameweek 20],MATCH($A89,FPL_Results_Extract[[Player]:[Player]],0)),INDEX(Team_Key[[Abbreviation]:[Abbreviation]],MATCH(LEFT(INDEX(FPL_Fixtures_Extract[],MATCH($A89,FPL_Fixtures_Extract[[Player]:[Player]],0),MATCH(FPL_Combined[[#Headers],[Gameweek 20]],FPL_Fixtures_Extract[#Headers],0)),LEN(INDEX(FPL_Fixtures_Extract[],MATCH($A89,FPL_Fixtures_Extract[[Player]:[Player]],0),MATCH(FPL_Combined[[#Headers],[Gameweek 20]],FPL_Fixtures_Extract[#Headers],0)))-4),Team_Key[[Full Name]:[Full Name]],0))&amp;RIGHT(INDEX(FPL_Fixtures_Extract[],MATCH($A89,FPL_Fixtures_Extract[[Player]:[Player]],0),MATCH(FPL_Combined[[#Headers],[Gameweek 20]],FPL_Fixtures_Extract[#Headers],0)),3))</f>
        <v>LIV(H) 2-0</v>
      </c>
      <c r="V89" t="str">
        <f ca="1">IF(RIGHT(FPL_Combined[[#Headers],[Gameweek 21]],2)&lt;$B$622,INDEX(FPL_Results_Extract[Gameweek 21],MATCH($A89,FPL_Results_Extract[[Player]:[Player]],0)),INDEX(Team_Key[[Abbreviation]:[Abbreviation]],MATCH(LEFT(INDEX(FPL_Fixtures_Extract[],MATCH($A89,FPL_Fixtures_Extract[[Player]:[Player]],0),MATCH(FPL_Combined[[#Headers],[Gameweek 21]],FPL_Fixtures_Extract[#Headers],0)),LEN(INDEX(FPL_Fixtures_Extract[],MATCH($A89,FPL_Fixtures_Extract[[Player]:[Player]],0),MATCH(FPL_Combined[[#Headers],[Gameweek 21]],FPL_Fixtures_Extract[#Headers],0)))-4),Team_Key[[Full Name]:[Full Name]],0))&amp;RIGHT(INDEX(FPL_Fixtures_Extract[],MATCH($A89,FPL_Fixtures_Extract[[Player]:[Player]],0),MATCH(FPL_Combined[[#Headers],[Gameweek 21]],FPL_Fixtures_Extract[#Headers],0)),3))</f>
        <v>BOU(A) 3-1</v>
      </c>
      <c r="W89" t="str">
        <f ca="1">IF(RIGHT(FPL_Combined[[#Headers],[Gameweek 22]],2)&lt;$B$622,INDEX(FPL_Results_Extract[Gameweek 22],MATCH($A89,FPL_Results_Extract[[Player]:[Player]],0)),INDEX(Team_Key[[Abbreviation]:[Abbreviation]],MATCH(LEFT(INDEX(FPL_Fixtures_Extract[],MATCH($A89,FPL_Fixtures_Extract[[Player]:[Player]],0),MATCH(FPL_Combined[[#Headers],[Gameweek 22]],FPL_Fixtures_Extract[#Headers],0)),LEN(INDEX(FPL_Fixtures_Extract[],MATCH($A89,FPL_Fixtures_Extract[[Player]:[Player]],0),MATCH(FPL_Combined[[#Headers],[Gameweek 22]],FPL_Fixtures_Extract[#Headers],0)))-4),Team_Key[[Full Name]:[Full Name]],0))&amp;RIGHT(INDEX(FPL_Fixtures_Extract[],MATCH($A89,FPL_Fixtures_Extract[[Player]:[Player]],0),MATCH(FPL_Combined[[#Headers],[Gameweek 22]],FPL_Fixtures_Extract[#Headers],0)),3))</f>
        <v>NEW(A) 1-2</v>
      </c>
      <c r="X89" t="str">
        <f ca="1">IF(RIGHT(FPL_Combined[[#Headers],[Gameweek 23]],2)&lt;$B$622,INDEX(FPL_Results_Extract[Gameweek 23],MATCH($A89,FPL_Results_Extract[[Player]:[Player]],0)),INDEX(Team_Key[[Abbreviation]:[Abbreviation]],MATCH(LEFT(INDEX(FPL_Fixtures_Extract[],MATCH($A89,FPL_Fixtures_Extract[[Player]:[Player]],0),MATCH(FPL_Combined[[#Headers],[Gameweek 23]],FPL_Fixtures_Extract[#Headers],0)),LEN(INDEX(FPL_Fixtures_Extract[],MATCH($A89,FPL_Fixtures_Extract[[Player]:[Player]],0),MATCH(FPL_Combined[[#Headers],[Gameweek 23]],FPL_Fixtures_Extract[#Headers],0)))-4),Team_Key[[Full Name]:[Full Name]],0))&amp;RIGHT(INDEX(FPL_Fixtures_Extract[],MATCH($A89,FPL_Fixtures_Extract[[Player]:[Player]],0),MATCH(FPL_Combined[[#Headers],[Gameweek 23]],FPL_Fixtures_Extract[#Headers],0)),3))</f>
        <v>MCI(H) 2-2</v>
      </c>
      <c r="Y89" t="str">
        <f ca="1">IF(RIGHT(FPL_Combined[[#Headers],[Gameweek 24]],2)&lt;$B$622,INDEX(FPL_Results_Extract[Team],MATCH($A89,FPL_Results_Extract[[Player]:[Player]],0)),INDEX(Team_Key[[Abbreviation]:[Abbreviation]],MATCH(LEFT(INDEX(FPL_Fixtures_Extract[],MATCH($A89,FPL_Fixtures_Extract[[Player]:[Player]],0),MATCH(FPL_Combined[[#Headers],[Gameweek 24]],FPL_Fixtures_Extract[#Headers],0)),LEN(INDEX(FPL_Fixtures_Extract[],MATCH($A89,FPL_Fixtures_Extract[[Player]:[Player]],0),MATCH(FPL_Combined[[#Headers],[Gameweek 24]],FPL_Fixtures_Extract[#Headers],0)))-4),Team_Key[[Full Name]:[Full Name]],0))&amp;RIGHT(INDEX(FPL_Fixtures_Extract[],MATCH($A89,FPL_Fixtures_Extract[[Player]:[Player]],0),MATCH(FPL_Combined[[#Headers],[Gameweek 24]],FPL_Fixtures_Extract[#Headers],0)),3))</f>
        <v>WHU</v>
      </c>
      <c r="Z89" t="str">
        <f ca="1">IF(RIGHT(FPL_Combined[[#Headers],[Gameweek 25]],2)&lt;$B$622,INDEX(FPL_Results_Extract[Player],MATCH($A89,FPL_Results_Extract[[Player]:[Player]],0)),INDEX(Team_Key[[Abbreviation]:[Abbreviation]],MATCH(LEFT(INDEX(FPL_Fixtures_Extract[],MATCH($A89,FPL_Fixtures_Extract[[Player]:[Player]],0),MATCH(FPL_Combined[[#Headers],[Gameweek 25]],FPL_Fixtures_Extract[#Headers],0)),LEN(INDEX(FPL_Fixtures_Extract[],MATCH($A89,FPL_Fixtures_Extract[[Player]:[Player]],0),MATCH(FPL_Combined[[#Headers],[Gameweek 25]],FPL_Fixtures_Extract[#Headers],0)))-4),Team_Key[[Full Name]:[Full Name]],0))&amp;RIGHT(INDEX(FPL_Fixtures_Extract[],MATCH($A89,FPL_Fixtures_Extract[[Player]:[Player]],0),MATCH(FPL_Combined[[#Headers],[Gameweek 25]],FPL_Fixtures_Extract[#Headers],0)),3))</f>
        <v>Burke</v>
      </c>
      <c r="AA89" t="str">
        <f ca="1">IF(RIGHT(FPL_Combined[[#Headers],[Gameweek 26]],2)&lt;$B$622,INDEX(FPL_Results_Extract[Gameweek 01],MATCH($A89,FPL_Results_Extract[[Player]:[Player]],0)),INDEX(Team_Key[[Abbreviation]:[Abbreviation]],MATCH(LEFT(INDEX(FPL_Fixtures_Extract[],MATCH($A89,FPL_Fixtures_Extract[[Player]:[Player]],0),MATCH(FPL_Combined[[#Headers],[Gameweek 26]],FPL_Fixtures_Extract[#Headers],0)),LEN(INDEX(FPL_Fixtures_Extract[],MATCH($A89,FPL_Fixtures_Extract[[Player]:[Player]],0),MATCH(FPL_Combined[[#Headers],[Gameweek 26]],FPL_Fixtures_Extract[#Headers],0)))-4),Team_Key[[Full Name]:[Full Name]],0))&amp;RIGHT(INDEX(FPL_Fixtures_Extract[],MATCH($A89,FPL_Fixtures_Extract[[Player]:[Player]],0),MATCH(FPL_Combined[[#Headers],[Gameweek 26]],FPL_Fixtures_Extract[#Headers],0)),3))</f>
        <v>ARS(A) 2-0</v>
      </c>
      <c r="AB89" t="str">
        <f ca="1">IF(RIGHT(FPL_Combined[[#Headers],[Gameweek 27]],2)&lt;$B$622,INDEX(FPL_Results_Extract[Gameweek 02],MATCH($A89,FPL_Results_Extract[[Player]:[Player]],0)),INDEX(Team_Key[[Abbreviation]:[Abbreviation]],MATCH(LEFT(INDEX(FPL_Fixtures_Extract[],MATCH($A89,FPL_Fixtures_Extract[[Player]:[Player]],0),MATCH(FPL_Combined[[#Headers],[Gameweek 27]],FPL_Fixtures_Extract[#Headers],0)),LEN(INDEX(FPL_Fixtures_Extract[],MATCH($A89,FPL_Fixtures_Extract[[Player]:[Player]],0),MATCH(FPL_Combined[[#Headers],[Gameweek 27]],FPL_Fixtures_Extract[#Headers],0)))-4),Team_Key[[Full Name]:[Full Name]],0))&amp;RIGHT(INDEX(FPL_Fixtures_Extract[],MATCH($A89,FPL_Fixtures_Extract[[Player]:[Player]],0),MATCH(FPL_Combined[[#Headers],[Gameweek 27]],FPL_Fixtures_Extract[#Headers],0)),3))</f>
        <v>LEI(H) 1-2</v>
      </c>
      <c r="AC89" t="str">
        <f ca="1">IF(RIGHT(FPL_Combined[[#Headers],[Gameweek 28]],2)&lt;$B$622,INDEX(FPL_Results_Extract[Gameweek 03],MATCH($A89,FPL_Results_Extract[[Player]:[Player]],0)),INDEX(Team_Key[[Abbreviation]:[Abbreviation]],MATCH(LEFT(INDEX(FPL_Fixtures_Extract[],MATCH($A89,FPL_Fixtures_Extract[[Player]:[Player]],0),MATCH(FPL_Combined[[#Headers],[Gameweek 28]],FPL_Fixtures_Extract[#Headers],0)),LEN(INDEX(FPL_Fixtures_Extract[],MATCH($A89,FPL_Fixtures_Extract[[Player]:[Player]],0),MATCH(FPL_Combined[[#Headers],[Gameweek 28]],FPL_Fixtures_Extract[#Headers],0)))-4),Team_Key[[Full Name]:[Full Name]],0))&amp;RIGHT(INDEX(FPL_Fixtures_Extract[],MATCH($A89,FPL_Fixtures_Extract[[Player]:[Player]],0),MATCH(FPL_Combined[[#Headers],[Gameweek 28]],FPL_Fixtures_Extract[#Headers],0)),3))</f>
        <v>BOU(H) 3-4</v>
      </c>
      <c r="AD89" t="str">
        <f ca="1">IF(RIGHT(FPL_Combined[[#Headers],[Gameweek 29]],2)&lt;$B$622,INDEX(FPL_Results_Extract[Gameweek 04],MATCH($A89,FPL_Results_Extract[[Player]:[Player]],0)),INDEX(Team_Key[[Abbreviation]:[Abbreviation]],MATCH(LEFT(INDEX(FPL_Fixtures_Extract[],MATCH($A89,FPL_Fixtures_Extract[[Player]:[Player]],0),MATCH(FPL_Combined[[#Headers],[Gameweek 29]],FPL_Fixtures_Extract[#Headers],0)),LEN(INDEX(FPL_Fixtures_Extract[],MATCH($A89,FPL_Fixtures_Extract[[Player]:[Player]],0),MATCH(FPL_Combined[[#Headers],[Gameweek 29]],FPL_Fixtures_Extract[#Headers],0)))-4),Team_Key[[Full Name]:[Full Name]],0))&amp;RIGHT(INDEX(FPL_Fixtures_Extract[],MATCH($A89,FPL_Fixtures_Extract[[Player]:[Player]],0),MATCH(FPL_Combined[[#Headers],[Gameweek 29]],FPL_Fixtures_Extract[#Headers],0)),3))</f>
        <v>EVE(A)</v>
      </c>
      <c r="AE89" t="e">
        <f ca="1">IF(RIGHT(FPL_Combined[[#Headers],[Gameweek 30]],2)&lt;$B$622,INDEX(FPL_Results_Extract[Gameweek 05],MATCH($A89,FPL_Results_Extract[[Player]:[Player]],0)),INDEX(Team_Key[[Abbreviation]:[Abbreviation]],MATCH(LEFT(INDEX(FPL_Fixtures_Extract[],MATCH($A89,FPL_Fixtures_Extract[[Player]:[Player]],0),MATCH(FPL_Combined[[#Headers],[Gameweek 30]],FPL_Fixtures_Extract[#Headers],0)),LEN(INDEX(FPL_Fixtures_Extract[],MATCH($A89,FPL_Fixtures_Extract[[Player]:[Player]],0),MATCH(FPL_Combined[[#Headers],[Gameweek 30]],FPL_Fixtures_Extract[#Headers],0)))-4),Team_Key[[Full Name]:[Full Name]],0))&amp;RIGHT(INDEX(FPL_Fixtures_Extract[],MATCH($A89,FPL_Fixtures_Extract[[Player]:[Player]],0),MATCH(FPL_Combined[[#Headers],[Gameweek 30]],FPL_Fixtures_Extract[#Headers],0)),3))</f>
        <v>#VALUE!</v>
      </c>
      <c r="AF89" t="str">
        <f ca="1">IF(RIGHT(FPL_Combined[[#Headers],[Gameweek 31]],2)&lt;$B$622,INDEX(FPL_Results_Extract[Gameweek 06],MATCH($A89,FPL_Results_Extract[[Player]:[Player]],0)),INDEX(Team_Key[[Abbreviation]:[Abbreviation]],MATCH(LEFT(INDEX(FPL_Fixtures_Extract[],MATCH($A89,FPL_Fixtures_Extract[[Player]:[Player]],0),MATCH(FPL_Combined[[#Headers],[Gameweek 31]],FPL_Fixtures_Extract[#Headers],0)),LEN(INDEX(FPL_Fixtures_Extract[],MATCH($A89,FPL_Fixtures_Extract[[Player]:[Player]],0),MATCH(FPL_Combined[[#Headers],[Gameweek 31]],FPL_Fixtures_Extract[#Headers],0)))-4),Team_Key[[Full Name]:[Full Name]],0))&amp;RIGHT(INDEX(FPL_Fixtures_Extract[],MATCH($A89,FPL_Fixtures_Extract[[Player]:[Player]],0),MATCH(FPL_Combined[[#Headers],[Gameweek 31]],FPL_Fixtures_Extract[#Headers],0)),3))</f>
        <v>CHE(A)</v>
      </c>
      <c r="AG89" t="str">
        <f ca="1">IF(RIGHT(FPL_Combined[[#Headers],[Gameweek 32]],2)&lt;$B$622,INDEX(FPL_Results_Extract[Gameweek 07],MATCH($A89,FPL_Results_Extract[[Player]:[Player]],0)),INDEX(Team_Key[[Abbreviation]:[Abbreviation]],MATCH(LEFT(INDEX(FPL_Fixtures_Extract[],MATCH($A89,FPL_Fixtures_Extract[[Player]:[Player]],0),MATCH(FPL_Combined[[#Headers],[Gameweek 32]],FPL_Fixtures_Extract[#Headers],0)),LEN(INDEX(FPL_Fixtures_Extract[],MATCH($A89,FPL_Fixtures_Extract[[Player]:[Player]],0),MATCH(FPL_Combined[[#Headers],[Gameweek 32]],FPL_Fixtures_Extract[#Headers],0)))-4),Team_Key[[Full Name]:[Full Name]],0))&amp;RIGHT(INDEX(FPL_Fixtures_Extract[],MATCH($A89,FPL_Fixtures_Extract[[Player]:[Player]],0),MATCH(FPL_Combined[[#Headers],[Gameweek 32]],FPL_Fixtures_Extract[#Headers],0)),3))</f>
        <v>CRY(H)</v>
      </c>
      <c r="AH89" t="str">
        <f ca="1">IF(RIGHT(FPL_Combined[[#Headers],[Gameweek 33]],2)&lt;$B$622,INDEX(FPL_Results_Extract[Gameweek 08],MATCH($A89,FPL_Results_Extract[[Player]:[Player]],0)),INDEX(Team_Key[[Abbreviation]:[Abbreviation]],MATCH(LEFT(INDEX(FPL_Fixtures_Extract[],MATCH($A89,FPL_Fixtures_Extract[[Player]:[Player]],0),MATCH(FPL_Combined[[#Headers],[Gameweek 33]],FPL_Fixtures_Extract[#Headers],0)),LEN(INDEX(FPL_Fixtures_Extract[],MATCH($A89,FPL_Fixtures_Extract[[Player]:[Player]],0),MATCH(FPL_Combined[[#Headers],[Gameweek 33]],FPL_Fixtures_Extract[#Headers],0)))-4),Team_Key[[Full Name]:[Full Name]],0))&amp;RIGHT(INDEX(FPL_Fixtures_Extract[],MATCH($A89,FPL_Fixtures_Extract[[Player]:[Player]],0),MATCH(FPL_Combined[[#Headers],[Gameweek 33]],FPL_Fixtures_Extract[#Headers],0)),3))</f>
        <v>ARS(H)</v>
      </c>
      <c r="AI89" t="str">
        <f ca="1">IF(RIGHT(FPL_Combined[[#Headers],[Gameweek 34]],2)&lt;$B$622,INDEX(FPL_Results_Extract[Gameweek 09],MATCH($A89,FPL_Results_Extract[[Player]:[Player]],0)),INDEX(Team_Key[[Abbreviation]:[Abbreviation]],MATCH(LEFT(INDEX(FPL_Fixtures_Extract[],MATCH($A89,FPL_Fixtures_Extract[[Player]:[Player]],0),MATCH(FPL_Combined[[#Headers],[Gameweek 34]],FPL_Fixtures_Extract[#Headers],0)),LEN(INDEX(FPL_Fixtures_Extract[],MATCH($A89,FPL_Fixtures_Extract[[Player]:[Player]],0),MATCH(FPL_Combined[[#Headers],[Gameweek 34]],FPL_Fixtures_Extract[#Headers],0)))-4),Team_Key[[Full Name]:[Full Name]],0))&amp;RIGHT(INDEX(FPL_Fixtures_Extract[],MATCH($A89,FPL_Fixtures_Extract[[Player]:[Player]],0),MATCH(FPL_Combined[[#Headers],[Gameweek 34]],FPL_Fixtures_Extract[#Headers],0)),3))</f>
        <v>LEI(A)</v>
      </c>
      <c r="AJ89" t="e">
        <f ca="1">IF(RIGHT(FPL_Combined[[#Headers],[Gameweek 35]],2)&lt;$B$622,INDEX(FPL_Results_Extract[Gameweek 10],MATCH($A89,FPL_Results_Extract[[Player]:[Player]],0)),INDEX(Team_Key[[Abbreviation]:[Abbreviation]],MATCH(LEFT(INDEX(FPL_Fixtures_Extract[],MATCH($A89,FPL_Fixtures_Extract[[Player]:[Player]],0),MATCH(FPL_Combined[[#Headers],[Gameweek 35]],FPL_Fixtures_Extract[#Headers],0)),LEN(INDEX(FPL_Fixtures_Extract[],MATCH($A89,FPL_Fixtures_Extract[[Player]:[Player]],0),MATCH(FPL_Combined[[#Headers],[Gameweek 35]],FPL_Fixtures_Extract[#Headers],0)))-4),Team_Key[[Full Name]:[Full Name]],0))&amp;RIGHT(INDEX(FPL_Fixtures_Extract[],MATCH($A89,FPL_Fixtures_Extract[[Player]:[Player]],0),MATCH(FPL_Combined[[#Headers],[Gameweek 35]],FPL_Fixtures_Extract[#Headers],0)),3))</f>
        <v>#VALUE!</v>
      </c>
      <c r="AK89" t="str">
        <f ca="1">IF(RIGHT(FPL_Combined[[#Headers],[Gameweek 36]],2)&lt;$B$622,INDEX(FPL_Results_Extract[Gameweek 11],MATCH($A89,FPL_Results_Extract[[Player]:[Player]],0)),INDEX(Team_Key[[Abbreviation]:[Abbreviation]],MATCH(LEFT(INDEX(FPL_Fixtures_Extract[],MATCH($A89,FPL_Fixtures_Extract[[Player]:[Player]],0),MATCH(FPL_Combined[[#Headers],[Gameweek 36]],FPL_Fixtures_Extract[#Headers],0)),LEN(INDEX(FPL_Fixtures_Extract[],MATCH($A89,FPL_Fixtures_Extract[[Player]:[Player]],0),MATCH(FPL_Combined[[#Headers],[Gameweek 36]],FPL_Fixtures_Extract[#Headers],0)))-4),Team_Key[[Full Name]:[Full Name]],0))&amp;RIGHT(INDEX(FPL_Fixtures_Extract[],MATCH($A89,FPL_Fixtures_Extract[[Player]:[Player]],0),MATCH(FPL_Combined[[#Headers],[Gameweek 36]],FPL_Fixtures_Extract[#Headers],0)),3))</f>
        <v>WBA(A)</v>
      </c>
      <c r="AL89" t="str">
        <f ca="1">IF(RIGHT(FPL_Combined[[#Headers],[Gameweek 37]],2)&lt;$B$622,INDEX(FPL_Results_Extract[Gameweek 12],MATCH($A89,FPL_Results_Extract[[Player]:[Player]],0)),INDEX(Team_Key[[Abbreviation]:[Abbreviation]],MATCH(LEFT(INDEX(FPL_Fixtures_Extract[],MATCH($A89,FPL_Fixtures_Extract[[Player]:[Player]],0),MATCH(FPL_Combined[[#Headers],[Gameweek 37]],FPL_Fixtures_Extract[#Headers],0)),LEN(INDEX(FPL_Fixtures_Extract[],MATCH($A89,FPL_Fixtures_Extract[[Player]:[Player]],0),MATCH(FPL_Combined[[#Headers],[Gameweek 37]],FPL_Fixtures_Extract[#Headers],0)))-4),Team_Key[[Full Name]:[Full Name]],0))&amp;RIGHT(INDEX(FPL_Fixtures_Extract[],MATCH($A89,FPL_Fixtures_Extract[[Player]:[Player]],0),MATCH(FPL_Combined[[#Headers],[Gameweek 37]],FPL_Fixtures_Extract[#Headers],0)),3))</f>
        <v>SWA(H)</v>
      </c>
      <c r="AM89" t="str">
        <f ca="1">IF(RIGHT(FPL_Combined[[#Headers],[Gameweek 38]],2)&lt;$B$622,INDEX(FPL_Results_Extract[Gameweek 13],MATCH($A89,FPL_Results_Extract[[Player]:[Player]],0)),INDEX(Team_Key[[Abbreviation]:[Abbreviation]],MATCH(LEFT(INDEX(FPL_Fixtures_Extract[],MATCH($A89,FPL_Fixtures_Extract[[Player]:[Player]],0),MATCH(FPL_Combined[[#Headers],[Gameweek 38]],FPL_Fixtures_Extract[#Headers],0)),LEN(INDEX(FPL_Fixtures_Extract[],MATCH($A89,FPL_Fixtures_Extract[[Player]:[Player]],0),MATCH(FPL_Combined[[#Headers],[Gameweek 38]],FPL_Fixtures_Extract[#Headers],0)))-4),Team_Key[[Full Name]:[Full Name]],0))&amp;RIGHT(INDEX(FPL_Fixtures_Extract[],MATCH($A89,FPL_Fixtures_Extract[[Player]:[Player]],0),MATCH(FPL_Combined[[#Headers],[Gameweek 38]],FPL_Fixtures_Extract[#Headers],0)),3))</f>
        <v>STK(A)</v>
      </c>
    </row>
    <row r="90" spans="1:39" x14ac:dyDescent="0.45">
      <c r="A90" t="s">
        <v>615</v>
      </c>
      <c r="B90" t="str">
        <f ca="1">IF(RIGHT(FPL_Combined[[#Headers],[Gameweek 01]],2)&lt;$B$622,INDEX(FPL_Results_Extract[Gameweek 01],MATCH($A90,FPL_Results_Extract[[Player]:[Player]],0)),INDEX(Team_Key[[Abbreviation]:[Abbreviation]],MATCH(LEFT(INDEX(FPL_Fixtures_Extract[],MATCH($A90,FPL_Fixtures_Extract[[Player]:[Player]],0),MATCH(FPL_Combined[[#Headers],[Gameweek 01]],FPL_Fixtures_Extract[#Headers],0)),LEN(INDEX(FPL_Fixtures_Extract[],MATCH($A90,FPL_Fixtures_Extract[[Player]:[Player]],0),MATCH(FPL_Combined[[#Headers],[Gameweek 01]],FPL_Fixtures_Extract[#Headers],0)))-4),Team_Key[[Full Name]:[Full Name]],0))&amp;RIGHT(INDEX(FPL_Fixtures_Extract[],MATCH($A90,FPL_Fixtures_Extract[[Player]:[Player]],0),MATCH(FPL_Combined[[#Headers],[Gameweek 01]],FPL_Fixtures_Extract[#Headers],0)),3))</f>
        <v>N/A</v>
      </c>
      <c r="C90" t="str">
        <f ca="1">IF(RIGHT(FPL_Combined[[#Headers],[Gameweek 02]],2)&lt;$B$622,INDEX(FPL_Results_Extract[Gameweek 02],MATCH($A90,FPL_Results_Extract[[Player]:[Player]],0)),INDEX(Team_Key[[Abbreviation]:[Abbreviation]],MATCH(LEFT(INDEX(FPL_Fixtures_Extract[],MATCH($A90,FPL_Fixtures_Extract[[Player]:[Player]],0),MATCH(FPL_Combined[[#Headers],[Gameweek 02]],FPL_Fixtures_Extract[#Headers],0)),LEN(INDEX(FPL_Fixtures_Extract[],MATCH($A90,FPL_Fixtures_Extract[[Player]:[Player]],0),MATCH(FPL_Combined[[#Headers],[Gameweek 02]],FPL_Fixtures_Extract[#Headers],0)))-4),Team_Key[[Full Name]:[Full Name]],0))&amp;RIGHT(INDEX(FPL_Fixtures_Extract[],MATCH($A90,FPL_Fixtures_Extract[[Player]:[Player]],0),MATCH(FPL_Combined[[#Headers],[Gameweek 02]],FPL_Fixtures_Extract[#Headers],0)),3))</f>
        <v>N/A</v>
      </c>
      <c r="D90" t="str">
        <f ca="1">IF(RIGHT(FPL_Combined[[#Headers],[Gameweek 03]],2)&lt;$B$622,INDEX(FPL_Results_Extract[Gameweek 03],MATCH($A90,FPL_Results_Extract[[Player]:[Player]],0)),INDEX(Team_Key[[Abbreviation]:[Abbreviation]],MATCH(LEFT(INDEX(FPL_Fixtures_Extract[],MATCH($A90,FPL_Fixtures_Extract[[Player]:[Player]],0),MATCH(FPL_Combined[[#Headers],[Gameweek 03]],FPL_Fixtures_Extract[#Headers],0)),LEN(INDEX(FPL_Fixtures_Extract[],MATCH($A90,FPL_Fixtures_Extract[[Player]:[Player]],0),MATCH(FPL_Combined[[#Headers],[Gameweek 03]],FPL_Fixtures_Extract[#Headers],0)))-4),Team_Key[[Full Name]:[Full Name]],0))&amp;RIGHT(INDEX(FPL_Fixtures_Extract[],MATCH($A90,FPL_Fixtures_Extract[[Player]:[Player]],0),MATCH(FPL_Combined[[#Headers],[Gameweek 03]],FPL_Fixtures_Extract[#Headers],0)),3))</f>
        <v>N/A</v>
      </c>
      <c r="E90" t="str">
        <f ca="1">IF(RIGHT(FPL_Combined[[#Headers],[Gameweek 04]],2)&lt;$B$622,INDEX(FPL_Results_Extract[Gameweek 04],MATCH($A90,FPL_Results_Extract[[Player]:[Player]],0)),INDEX(Team_Key[[Abbreviation]:[Abbreviation]],MATCH(LEFT(INDEX(FPL_Fixtures_Extract[],MATCH($A90,FPL_Fixtures_Extract[[Player]:[Player]],0),MATCH(FPL_Combined[[#Headers],[Gameweek 04]],FPL_Fixtures_Extract[#Headers],0)),LEN(INDEX(FPL_Fixtures_Extract[],MATCH($A90,FPL_Fixtures_Extract[[Player]:[Player]],0),MATCH(FPL_Combined[[#Headers],[Gameweek 04]],FPL_Fixtures_Extract[#Headers],0)))-4),Team_Key[[Full Name]:[Full Name]],0))&amp;RIGHT(INDEX(FPL_Fixtures_Extract[],MATCH($A90,FPL_Fixtures_Extract[[Player]:[Player]],0),MATCH(FPL_Combined[[#Headers],[Gameweek 04]],FPL_Fixtures_Extract[#Headers],0)),3))</f>
        <v>N/A</v>
      </c>
      <c r="F90" t="str">
        <f ca="1">IF(RIGHT(FPL_Combined[[#Headers],[Gameweek 05]],2)&lt;$B$622,INDEX(FPL_Results_Extract[Gameweek 05],MATCH($A90,FPL_Results_Extract[[Player]:[Player]],0)),INDEX(Team_Key[[Abbreviation]:[Abbreviation]],MATCH(LEFT(INDEX(FPL_Fixtures_Extract[],MATCH($A90,FPL_Fixtures_Extract[[Player]:[Player]],0),MATCH(FPL_Combined[[#Headers],[Gameweek 05]],FPL_Fixtures_Extract[#Headers],0)),LEN(INDEX(FPL_Fixtures_Extract[],MATCH($A90,FPL_Fixtures_Extract[[Player]:[Player]],0),MATCH(FPL_Combined[[#Headers],[Gameweek 05]],FPL_Fixtures_Extract[#Headers],0)))-4),Team_Key[[Full Name]:[Full Name]],0))&amp;RIGHT(INDEX(FPL_Fixtures_Extract[],MATCH($A90,FPL_Fixtures_Extract[[Player]:[Player]],0),MATCH(FPL_Combined[[#Headers],[Gameweek 05]],FPL_Fixtures_Extract[#Headers],0)),3))</f>
        <v>N/A</v>
      </c>
      <c r="G90" t="str">
        <f ca="1">IF(RIGHT(FPL_Combined[[#Headers],[Gameweek 06]],2)&lt;$B$622,INDEX(FPL_Results_Extract[Gameweek 06],MATCH($A90,FPL_Results_Extract[[Player]:[Player]],0)),INDEX(Team_Key[[Abbreviation]:[Abbreviation]],MATCH(LEFT(INDEX(FPL_Fixtures_Extract[],MATCH($A90,FPL_Fixtures_Extract[[Player]:[Player]],0),MATCH(FPL_Combined[[#Headers],[Gameweek 06]],FPL_Fixtures_Extract[#Headers],0)),LEN(INDEX(FPL_Fixtures_Extract[],MATCH($A90,FPL_Fixtures_Extract[[Player]:[Player]],0),MATCH(FPL_Combined[[#Headers],[Gameweek 06]],FPL_Fixtures_Extract[#Headers],0)))-4),Team_Key[[Full Name]:[Full Name]],0))&amp;RIGHT(INDEX(FPL_Fixtures_Extract[],MATCH($A90,FPL_Fixtures_Extract[[Player]:[Player]],0),MATCH(FPL_Combined[[#Headers],[Gameweek 06]],FPL_Fixtures_Extract[#Headers],0)),3))</f>
        <v>N/A</v>
      </c>
      <c r="H90" t="str">
        <f ca="1">IF(RIGHT(FPL_Combined[[#Headers],[Gameweek 07]],2)&lt;$B$622,INDEX(FPL_Results_Extract[Gameweek 07],MATCH($A90,FPL_Results_Extract[[Player]:[Player]],0)),INDEX(Team_Key[[Abbreviation]:[Abbreviation]],MATCH(LEFT(INDEX(FPL_Fixtures_Extract[],MATCH($A90,FPL_Fixtures_Extract[[Player]:[Player]],0),MATCH(FPL_Combined[[#Headers],[Gameweek 07]],FPL_Fixtures_Extract[#Headers],0)),LEN(INDEX(FPL_Fixtures_Extract[],MATCH($A90,FPL_Fixtures_Extract[[Player]:[Player]],0),MATCH(FPL_Combined[[#Headers],[Gameweek 07]],FPL_Fixtures_Extract[#Headers],0)))-4),Team_Key[[Full Name]:[Full Name]],0))&amp;RIGHT(INDEX(FPL_Fixtures_Extract[],MATCH($A90,FPL_Fixtures_Extract[[Player]:[Player]],0),MATCH(FPL_Combined[[#Headers],[Gameweek 07]],FPL_Fixtures_Extract[#Headers],0)),3))</f>
        <v>N/A</v>
      </c>
      <c r="I90" t="str">
        <f ca="1">IF(RIGHT(FPL_Combined[[#Headers],[Gameweek 08]],2)&lt;$B$622,INDEX(FPL_Results_Extract[Gameweek 08],MATCH($A90,FPL_Results_Extract[[Player]:[Player]],0)),INDEX(Team_Key[[Abbreviation]:[Abbreviation]],MATCH(LEFT(INDEX(FPL_Fixtures_Extract[],MATCH($A90,FPL_Fixtures_Extract[[Player]:[Player]],0),MATCH(FPL_Combined[[#Headers],[Gameweek 08]],FPL_Fixtures_Extract[#Headers],0)),LEN(INDEX(FPL_Fixtures_Extract[],MATCH($A90,FPL_Fixtures_Extract[[Player]:[Player]],0),MATCH(FPL_Combined[[#Headers],[Gameweek 08]],FPL_Fixtures_Extract[#Headers],0)))-4),Team_Key[[Full Name]:[Full Name]],0))&amp;RIGHT(INDEX(FPL_Fixtures_Extract[],MATCH($A90,FPL_Fixtures_Extract[[Player]:[Player]],0),MATCH(FPL_Combined[[#Headers],[Gameweek 08]],FPL_Fixtures_Extract[#Headers],0)),3))</f>
        <v>N/A</v>
      </c>
      <c r="J90" t="str">
        <f ca="1">IF(RIGHT(FPL_Combined[[#Headers],[Gameweek 09]],2)&lt;$B$622,INDEX(FPL_Results_Extract[Gameweek 09],MATCH($A90,FPL_Results_Extract[[Player]:[Player]],0)),INDEX(Team_Key[[Abbreviation]:[Abbreviation]],MATCH(LEFT(INDEX(FPL_Fixtures_Extract[],MATCH($A90,FPL_Fixtures_Extract[[Player]:[Player]],0),MATCH(FPL_Combined[[#Headers],[Gameweek 09]],FPL_Fixtures_Extract[#Headers],0)),LEN(INDEX(FPL_Fixtures_Extract[],MATCH($A90,FPL_Fixtures_Extract[[Player]:[Player]],0),MATCH(FPL_Combined[[#Headers],[Gameweek 09]],FPL_Fixtures_Extract[#Headers],0)))-4),Team_Key[[Full Name]:[Full Name]],0))&amp;RIGHT(INDEX(FPL_Fixtures_Extract[],MATCH($A90,FPL_Fixtures_Extract[[Player]:[Player]],0),MATCH(FPL_Combined[[#Headers],[Gameweek 09]],FPL_Fixtures_Extract[#Headers],0)),3))</f>
        <v>N/A</v>
      </c>
      <c r="K90" t="str">
        <f ca="1">IF(RIGHT(FPL_Combined[[#Headers],[Gameweek 10]],2)&lt;$B$622,INDEX(FPL_Results_Extract[Gameweek 10],MATCH($A90,FPL_Results_Extract[[Player]:[Player]],0)),INDEX(Team_Key[[Abbreviation]:[Abbreviation]],MATCH(LEFT(INDEX(FPL_Fixtures_Extract[],MATCH($A90,FPL_Fixtures_Extract[[Player]:[Player]],0),MATCH(FPL_Combined[[#Headers],[Gameweek 10]],FPL_Fixtures_Extract[#Headers],0)),LEN(INDEX(FPL_Fixtures_Extract[],MATCH($A90,FPL_Fixtures_Extract[[Player]:[Player]],0),MATCH(FPL_Combined[[#Headers],[Gameweek 10]],FPL_Fixtures_Extract[#Headers],0)))-4),Team_Key[[Full Name]:[Full Name]],0))&amp;RIGHT(INDEX(FPL_Fixtures_Extract[],MATCH($A90,FPL_Fixtures_Extract[[Player]:[Player]],0),MATCH(FPL_Combined[[#Headers],[Gameweek 10]],FPL_Fixtures_Extract[#Headers],0)),3))</f>
        <v>N/A</v>
      </c>
      <c r="L90" t="str">
        <f ca="1">IF(RIGHT(FPL_Combined[[#Headers],[Gameweek 11]],2)&lt;$B$622,INDEX(FPL_Results_Extract[Gameweek 11],MATCH($A90,FPL_Results_Extract[[Player]:[Player]],0)),INDEX(Team_Key[[Abbreviation]:[Abbreviation]],MATCH(LEFT(INDEX(FPL_Fixtures_Extract[],MATCH($A90,FPL_Fixtures_Extract[[Player]:[Player]],0),MATCH(FPL_Combined[[#Headers],[Gameweek 11]],FPL_Fixtures_Extract[#Headers],0)),LEN(INDEX(FPL_Fixtures_Extract[],MATCH($A90,FPL_Fixtures_Extract[[Player]:[Player]],0),MATCH(FPL_Combined[[#Headers],[Gameweek 11]],FPL_Fixtures_Extract[#Headers],0)))-4),Team_Key[[Full Name]:[Full Name]],0))&amp;RIGHT(INDEX(FPL_Fixtures_Extract[],MATCH($A90,FPL_Fixtures_Extract[[Player]:[Player]],0),MATCH(FPL_Combined[[#Headers],[Gameweek 11]],FPL_Fixtures_Extract[#Headers],0)),3))</f>
        <v>N/A</v>
      </c>
      <c r="M90" t="str">
        <f ca="1">IF(RIGHT(FPL_Combined[[#Headers],[Gameweek 12]],2)&lt;$B$622,INDEX(FPL_Results_Extract[Gameweek 12],MATCH($A90,FPL_Results_Extract[[Player]:[Player]],0)),INDEX(Team_Key[[Abbreviation]:[Abbreviation]],MATCH(LEFT(INDEX(FPL_Fixtures_Extract[],MATCH($A90,FPL_Fixtures_Extract[[Player]:[Player]],0),MATCH(FPL_Combined[[#Headers],[Gameweek 12]],FPL_Fixtures_Extract[#Headers],0)),LEN(INDEX(FPL_Fixtures_Extract[],MATCH($A90,FPL_Fixtures_Extract[[Player]:[Player]],0),MATCH(FPL_Combined[[#Headers],[Gameweek 12]],FPL_Fixtures_Extract[#Headers],0)))-4),Team_Key[[Full Name]:[Full Name]],0))&amp;RIGHT(INDEX(FPL_Fixtures_Extract[],MATCH($A90,FPL_Fixtures_Extract[[Player]:[Player]],0),MATCH(FPL_Combined[[#Headers],[Gameweek 12]],FPL_Fixtures_Extract[#Headers],0)),3))</f>
        <v>N/A</v>
      </c>
      <c r="N90" t="str">
        <f ca="1">IF(RIGHT(FPL_Combined[[#Headers],[Gameweek 13]],2)&lt;$B$622,INDEX(FPL_Results_Extract[Gameweek 13],MATCH($A90,FPL_Results_Extract[[Player]:[Player]],0)),INDEX(Team_Key[[Abbreviation]:[Abbreviation]],MATCH(LEFT(INDEX(FPL_Fixtures_Extract[],MATCH($A90,FPL_Fixtures_Extract[[Player]:[Player]],0),MATCH(FPL_Combined[[#Headers],[Gameweek 13]],FPL_Fixtures_Extract[#Headers],0)),LEN(INDEX(FPL_Fixtures_Extract[],MATCH($A90,FPL_Fixtures_Extract[[Player]:[Player]],0),MATCH(FPL_Combined[[#Headers],[Gameweek 13]],FPL_Fixtures_Extract[#Headers],0)))-4),Team_Key[[Full Name]:[Full Name]],0))&amp;RIGHT(INDEX(FPL_Fixtures_Extract[],MATCH($A90,FPL_Fixtures_Extract[[Player]:[Player]],0),MATCH(FPL_Combined[[#Headers],[Gameweek 13]],FPL_Fixtures_Extract[#Headers],0)),3))</f>
        <v>N/A</v>
      </c>
      <c r="O90" t="str">
        <f ca="1">IF(RIGHT(FPL_Combined[[#Headers],[Gameweek 14]],2)&lt;$B$622,INDEX(FPL_Results_Extract[Gameweek 14],MATCH($A90,FPL_Results_Extract[[Player]:[Player]],0)),INDEX(Team_Key[[Abbreviation]:[Abbreviation]],MATCH(LEFT(INDEX(FPL_Fixtures_Extract[],MATCH($A90,FPL_Fixtures_Extract[[Player]:[Player]],0),MATCH(FPL_Combined[[#Headers],[Gameweek 14]],FPL_Fixtures_Extract[#Headers],0)),LEN(INDEX(FPL_Fixtures_Extract[],MATCH($A90,FPL_Fixtures_Extract[[Player]:[Player]],0),MATCH(FPL_Combined[[#Headers],[Gameweek 14]],FPL_Fixtures_Extract[#Headers],0)))-4),Team_Key[[Full Name]:[Full Name]],0))&amp;RIGHT(INDEX(FPL_Fixtures_Extract[],MATCH($A90,FPL_Fixtures_Extract[[Player]:[Player]],0),MATCH(FPL_Combined[[#Headers],[Gameweek 14]],FPL_Fixtures_Extract[#Headers],0)),3))</f>
        <v>N/A</v>
      </c>
      <c r="P90" t="str">
        <f ca="1">IF(RIGHT(FPL_Combined[[#Headers],[Gameweek 15]],2)&lt;$B$622,INDEX(FPL_Results_Extract[Gameweek 15],MATCH($A90,FPL_Results_Extract[[Player]:[Player]],0)),INDEX(Team_Key[[Abbreviation]:[Abbreviation]],MATCH(LEFT(INDEX(FPL_Fixtures_Extract[],MATCH($A90,FPL_Fixtures_Extract[[Player]:[Player]],0),MATCH(FPL_Combined[[#Headers],[Gameweek 15]],FPL_Fixtures_Extract[#Headers],0)),LEN(INDEX(FPL_Fixtures_Extract[],MATCH($A90,FPL_Fixtures_Extract[[Player]:[Player]],0),MATCH(FPL_Combined[[#Headers],[Gameweek 15]],FPL_Fixtures_Extract[#Headers],0)))-4),Team_Key[[Full Name]:[Full Name]],0))&amp;RIGHT(INDEX(FPL_Fixtures_Extract[],MATCH($A90,FPL_Fixtures_Extract[[Player]:[Player]],0),MATCH(FPL_Combined[[#Headers],[Gameweek 15]],FPL_Fixtures_Extract[#Headers],0)),3))</f>
        <v>CHE(A) 1-0</v>
      </c>
      <c r="Q90" t="str">
        <f ca="1">IF(RIGHT(FPL_Combined[[#Headers],[Gameweek 16]],2)&lt;$B$622,INDEX(FPL_Results_Extract[Gameweek 16],MATCH($A90,FPL_Results_Extract[[Player]:[Player]],0)),INDEX(Team_Key[[Abbreviation]:[Abbreviation]],MATCH(LEFT(INDEX(FPL_Fixtures_Extract[],MATCH($A90,FPL_Fixtures_Extract[[Player]:[Player]],0),MATCH(FPL_Combined[[#Headers],[Gameweek 16]],FPL_Fixtures_Extract[#Headers],0)),LEN(INDEX(FPL_Fixtures_Extract[],MATCH($A90,FPL_Fixtures_Extract[[Player]:[Player]],0),MATCH(FPL_Combined[[#Headers],[Gameweek 16]],FPL_Fixtures_Extract[#Headers],0)))-4),Team_Key[[Full Name]:[Full Name]],0))&amp;RIGHT(INDEX(FPL_Fixtures_Extract[],MATCH($A90,FPL_Fixtures_Extract[[Player]:[Player]],0),MATCH(FPL_Combined[[#Headers],[Gameweek 16]],FPL_Fixtures_Extract[#Headers],0)),3))</f>
        <v>MUN(H) 2-1</v>
      </c>
      <c r="R90" t="str">
        <f ca="1">IF(RIGHT(FPL_Combined[[#Headers],[Gameweek 17]],2)&lt;$B$622,INDEX(FPL_Results_Extract[Gameweek 17],MATCH($A90,FPL_Results_Extract[[Player]:[Player]],0)),INDEX(Team_Key[[Abbreviation]:[Abbreviation]],MATCH(LEFT(INDEX(FPL_Fixtures_Extract[],MATCH($A90,FPL_Fixtures_Extract[[Player]:[Player]],0),MATCH(FPL_Combined[[#Headers],[Gameweek 17]],FPL_Fixtures_Extract[#Headers],0)),LEN(INDEX(FPL_Fixtures_Extract[],MATCH($A90,FPL_Fixtures_Extract[[Player]:[Player]],0),MATCH(FPL_Combined[[#Headers],[Gameweek 17]],FPL_Fixtures_Extract[#Headers],0)))-4),Team_Key[[Full Name]:[Full Name]],0))&amp;RIGHT(INDEX(FPL_Fixtures_Extract[],MATCH($A90,FPL_Fixtures_Extract[[Player]:[Player]],0),MATCH(FPL_Combined[[#Headers],[Gameweek 17]],FPL_Fixtures_Extract[#Headers],0)),3))</f>
        <v>WBA(A) 2-1</v>
      </c>
      <c r="S90" t="str">
        <f ca="1">IF(RIGHT(FPL_Combined[[#Headers],[Gameweek 18]],2)&lt;$B$622,INDEX(FPL_Results_Extract[Gameweek 18],MATCH($A90,FPL_Results_Extract[[Player]:[Player]],0)),INDEX(Team_Key[[Abbreviation]:[Abbreviation]],MATCH(LEFT(INDEX(FPL_Fixtures_Extract[],MATCH($A90,FPL_Fixtures_Extract[[Player]:[Player]],0),MATCH(FPL_Combined[[#Headers],[Gameweek 18]],FPL_Fixtures_Extract[#Headers],0)),LEN(INDEX(FPL_Fixtures_Extract[],MATCH($A90,FPL_Fixtures_Extract[[Player]:[Player]],0),MATCH(FPL_Combined[[#Headers],[Gameweek 18]],FPL_Fixtures_Extract[#Headers],0)))-4),Team_Key[[Full Name]:[Full Name]],0))&amp;RIGHT(INDEX(FPL_Fixtures_Extract[],MATCH($A90,FPL_Fixtures_Extract[[Player]:[Player]],0),MATCH(FPL_Combined[[#Headers],[Gameweek 18]],FPL_Fixtures_Extract[#Headers],0)),3))</f>
        <v>CRY(H) 0-0</v>
      </c>
      <c r="T90" t="str">
        <f ca="1">IF(RIGHT(FPL_Combined[[#Headers],[Gameweek 19]],2)&lt;$B$622,INDEX(FPL_Results_Extract[Gameweek 19],MATCH($A90,FPL_Results_Extract[[Player]:[Player]],0)),INDEX(Team_Key[[Abbreviation]:[Abbreviation]],MATCH(LEFT(INDEX(FPL_Fixtures_Extract[],MATCH($A90,FPL_Fixtures_Extract[[Player]:[Player]],0),MATCH(FPL_Combined[[#Headers],[Gameweek 19]],FPL_Fixtures_Extract[#Headers],0)),LEN(INDEX(FPL_Fixtures_Extract[],MATCH($A90,FPL_Fixtures_Extract[[Player]:[Player]],0),MATCH(FPL_Combined[[#Headers],[Gameweek 19]],FPL_Fixtures_Extract[#Headers],0)))-4),Team_Key[[Full Name]:[Full Name]],0))&amp;RIGHT(INDEX(FPL_Fixtures_Extract[],MATCH($A90,FPL_Fixtures_Extract[[Player]:[Player]],0),MATCH(FPL_Combined[[#Headers],[Gameweek 19]],FPL_Fixtures_Extract[#Headers],0)),3))</f>
        <v>ARS(A) 0-2</v>
      </c>
      <c r="U90" t="str">
        <f ca="1">IF(RIGHT(FPL_Combined[[#Headers],[Gameweek 20]],2)&lt;$B$622,INDEX(FPL_Results_Extract[Gameweek 20],MATCH($A90,FPL_Results_Extract[[Player]:[Player]],0)),INDEX(Team_Key[[Abbreviation]:[Abbreviation]],MATCH(LEFT(INDEX(FPL_Fixtures_Extract[],MATCH($A90,FPL_Fixtures_Extract[[Player]:[Player]],0),MATCH(FPL_Combined[[#Headers],[Gameweek 20]],FPL_Fixtures_Extract[#Headers],0)),LEN(INDEX(FPL_Fixtures_Extract[],MATCH($A90,FPL_Fixtures_Extract[[Player]:[Player]],0),MATCH(FPL_Combined[[#Headers],[Gameweek 20]],FPL_Fixtures_Extract[#Headers],0)))-4),Team_Key[[Full Name]:[Full Name]],0))&amp;RIGHT(INDEX(FPL_Fixtures_Extract[],MATCH($A90,FPL_Fixtures_Extract[[Player]:[Player]],0),MATCH(FPL_Combined[[#Headers],[Gameweek 20]],FPL_Fixtures_Extract[#Headers],0)),3))</f>
        <v>LEI(A) 0-0</v>
      </c>
      <c r="V90" t="str">
        <f ca="1">IF(RIGHT(FPL_Combined[[#Headers],[Gameweek 21]],2)&lt;$B$622,INDEX(FPL_Results_Extract[Gameweek 21],MATCH($A90,FPL_Results_Extract[[Player]:[Player]],0)),INDEX(Team_Key[[Abbreviation]:[Abbreviation]],MATCH(LEFT(INDEX(FPL_Fixtures_Extract[],MATCH($A90,FPL_Fixtures_Extract[[Player]:[Player]],0),MATCH(FPL_Combined[[#Headers],[Gameweek 21]],FPL_Fixtures_Extract[#Headers],0)),LEN(INDEX(FPL_Fixtures_Extract[],MATCH($A90,FPL_Fixtures_Extract[[Player]:[Player]],0),MATCH(FPL_Combined[[#Headers],[Gameweek 21]],FPL_Fixtures_Extract[#Headers],0)))-4),Team_Key[[Full Name]:[Full Name]],0))&amp;RIGHT(INDEX(FPL_Fixtures_Extract[],MATCH($A90,FPL_Fixtures_Extract[[Player]:[Player]],0),MATCH(FPL_Combined[[#Headers],[Gameweek 21]],FPL_Fixtures_Extract[#Headers],0)),3))</f>
        <v>WHU(H) 1-3</v>
      </c>
      <c r="W90" t="str">
        <f ca="1">IF(RIGHT(FPL_Combined[[#Headers],[Gameweek 22]],2)&lt;$B$622,INDEX(FPL_Results_Extract[Gameweek 22],MATCH($A90,FPL_Results_Extract[[Player]:[Player]],0)),INDEX(Team_Key[[Abbreviation]:[Abbreviation]],MATCH(LEFT(INDEX(FPL_Fixtures_Extract[],MATCH($A90,FPL_Fixtures_Extract[[Player]:[Player]],0),MATCH(FPL_Combined[[#Headers],[Gameweek 22]],FPL_Fixtures_Extract[#Headers],0)),LEN(INDEX(FPL_Fixtures_Extract[],MATCH($A90,FPL_Fixtures_Extract[[Player]:[Player]],0),MATCH(FPL_Combined[[#Headers],[Gameweek 22]],FPL_Fixtures_Extract[#Headers],0)))-4),Team_Key[[Full Name]:[Full Name]],0))&amp;RIGHT(INDEX(FPL_Fixtures_Extract[],MATCH($A90,FPL_Fixtures_Extract[[Player]:[Player]],0),MATCH(FPL_Combined[[#Headers],[Gameweek 22]],FPL_Fixtures_Extract[#Headers],0)),3))</f>
        <v>NOR(H) 3-0</v>
      </c>
      <c r="X90" t="str">
        <f ca="1">IF(RIGHT(FPL_Combined[[#Headers],[Gameweek 23]],2)&lt;$B$622,INDEX(FPL_Results_Extract[Gameweek 23],MATCH($A90,FPL_Results_Extract[[Player]:[Player]],0)),INDEX(Team_Key[[Abbreviation]:[Abbreviation]],MATCH(LEFT(INDEX(FPL_Fixtures_Extract[],MATCH($A90,FPL_Fixtures_Extract[[Player]:[Player]],0),MATCH(FPL_Combined[[#Headers],[Gameweek 23]],FPL_Fixtures_Extract[#Headers],0)),LEN(INDEX(FPL_Fixtures_Extract[],MATCH($A90,FPL_Fixtures_Extract[[Player]:[Player]],0),MATCH(FPL_Combined[[#Headers],[Gameweek 23]],FPL_Fixtures_Extract[#Headers],0)))-4),Team_Key[[Full Name]:[Full Name]],0))&amp;RIGHT(INDEX(FPL_Fixtures_Extract[],MATCH($A90,FPL_Fixtures_Extract[[Player]:[Player]],0),MATCH(FPL_Combined[[#Headers],[Gameweek 23]],FPL_Fixtures_Extract[#Headers],0)),3))</f>
        <v>SUN(A) 1-1</v>
      </c>
      <c r="Y90" t="str">
        <f ca="1">IF(RIGHT(FPL_Combined[[#Headers],[Gameweek 24]],2)&lt;$B$622,INDEX(FPL_Results_Extract[Team],MATCH($A90,FPL_Results_Extract[[Player]:[Player]],0)),INDEX(Team_Key[[Abbreviation]:[Abbreviation]],MATCH(LEFT(INDEX(FPL_Fixtures_Extract[],MATCH($A90,FPL_Fixtures_Extract[[Player]:[Player]],0),MATCH(FPL_Combined[[#Headers],[Gameweek 24]],FPL_Fixtures_Extract[#Headers],0)),LEN(INDEX(FPL_Fixtures_Extract[],MATCH($A90,FPL_Fixtures_Extract[[Player]:[Player]],0),MATCH(FPL_Combined[[#Headers],[Gameweek 24]],FPL_Fixtures_Extract[#Headers],0)))-4),Team_Key[[Full Name]:[Full Name]],0))&amp;RIGHT(INDEX(FPL_Fixtures_Extract[],MATCH($A90,FPL_Fixtures_Extract[[Player]:[Player]],0),MATCH(FPL_Combined[[#Headers],[Gameweek 24]],FPL_Fixtures_Extract[#Headers],0)),3))</f>
        <v>BOU</v>
      </c>
      <c r="Z90" t="str">
        <f ca="1">IF(RIGHT(FPL_Combined[[#Headers],[Gameweek 25]],2)&lt;$B$622,INDEX(FPL_Results_Extract[Player],MATCH($A90,FPL_Results_Extract[[Player]:[Player]],0)),INDEX(Team_Key[[Abbreviation]:[Abbreviation]],MATCH(LEFT(INDEX(FPL_Fixtures_Extract[],MATCH($A90,FPL_Fixtures_Extract[[Player]:[Player]],0),MATCH(FPL_Combined[[#Headers],[Gameweek 25]],FPL_Fixtures_Extract[#Headers],0)),LEN(INDEX(FPL_Fixtures_Extract[],MATCH($A90,FPL_Fixtures_Extract[[Player]:[Player]],0),MATCH(FPL_Combined[[#Headers],[Gameweek 25]],FPL_Fixtures_Extract[#Headers],0)))-4),Team_Key[[Full Name]:[Full Name]],0))&amp;RIGHT(INDEX(FPL_Fixtures_Extract[],MATCH($A90,FPL_Fixtures_Extract[[Player]:[Player]],0),MATCH(FPL_Combined[[#Headers],[Gameweek 25]],FPL_Fixtures_Extract[#Headers],0)),3))</f>
        <v>Butcher</v>
      </c>
      <c r="AA90" t="str">
        <f ca="1">IF(RIGHT(FPL_Combined[[#Headers],[Gameweek 26]],2)&lt;$B$622,INDEX(FPL_Results_Extract[Gameweek 01],MATCH($A90,FPL_Results_Extract[[Player]:[Player]],0)),INDEX(Team_Key[[Abbreviation]:[Abbreviation]],MATCH(LEFT(INDEX(FPL_Fixtures_Extract[],MATCH($A90,FPL_Fixtures_Extract[[Player]:[Player]],0),MATCH(FPL_Combined[[#Headers],[Gameweek 26]],FPL_Fixtures_Extract[#Headers],0)),LEN(INDEX(FPL_Fixtures_Extract[],MATCH($A90,FPL_Fixtures_Extract[[Player]:[Player]],0),MATCH(FPL_Combined[[#Headers],[Gameweek 26]],FPL_Fixtures_Extract[#Headers],0)))-4),Team_Key[[Full Name]:[Full Name]],0))&amp;RIGHT(INDEX(FPL_Fixtures_Extract[],MATCH($A90,FPL_Fixtures_Extract[[Player]:[Player]],0),MATCH(FPL_Combined[[#Headers],[Gameweek 26]],FPL_Fixtures_Extract[#Headers],0)),3))</f>
        <v>N/A</v>
      </c>
      <c r="AB90" t="str">
        <f ca="1">IF(RIGHT(FPL_Combined[[#Headers],[Gameweek 27]],2)&lt;$B$622,INDEX(FPL_Results_Extract[Gameweek 02],MATCH($A90,FPL_Results_Extract[[Player]:[Player]],0)),INDEX(Team_Key[[Abbreviation]:[Abbreviation]],MATCH(LEFT(INDEX(FPL_Fixtures_Extract[],MATCH($A90,FPL_Fixtures_Extract[[Player]:[Player]],0),MATCH(FPL_Combined[[#Headers],[Gameweek 27]],FPL_Fixtures_Extract[#Headers],0)),LEN(INDEX(FPL_Fixtures_Extract[],MATCH($A90,FPL_Fixtures_Extract[[Player]:[Player]],0),MATCH(FPL_Combined[[#Headers],[Gameweek 27]],FPL_Fixtures_Extract[#Headers],0)))-4),Team_Key[[Full Name]:[Full Name]],0))&amp;RIGHT(INDEX(FPL_Fixtures_Extract[],MATCH($A90,FPL_Fixtures_Extract[[Player]:[Player]],0),MATCH(FPL_Combined[[#Headers],[Gameweek 27]],FPL_Fixtures_Extract[#Headers],0)),3))</f>
        <v>N/A</v>
      </c>
      <c r="AC90" t="str">
        <f ca="1">IF(RIGHT(FPL_Combined[[#Headers],[Gameweek 28]],2)&lt;$B$622,INDEX(FPL_Results_Extract[Gameweek 03],MATCH($A90,FPL_Results_Extract[[Player]:[Player]],0)),INDEX(Team_Key[[Abbreviation]:[Abbreviation]],MATCH(LEFT(INDEX(FPL_Fixtures_Extract[],MATCH($A90,FPL_Fixtures_Extract[[Player]:[Player]],0),MATCH(FPL_Combined[[#Headers],[Gameweek 28]],FPL_Fixtures_Extract[#Headers],0)),LEN(INDEX(FPL_Fixtures_Extract[],MATCH($A90,FPL_Fixtures_Extract[[Player]:[Player]],0),MATCH(FPL_Combined[[#Headers],[Gameweek 28]],FPL_Fixtures_Extract[#Headers],0)))-4),Team_Key[[Full Name]:[Full Name]],0))&amp;RIGHT(INDEX(FPL_Fixtures_Extract[],MATCH($A90,FPL_Fixtures_Extract[[Player]:[Player]],0),MATCH(FPL_Combined[[#Headers],[Gameweek 28]],FPL_Fixtures_Extract[#Headers],0)),3))</f>
        <v>N/A</v>
      </c>
      <c r="AD90" t="str">
        <f ca="1">IF(RIGHT(FPL_Combined[[#Headers],[Gameweek 29]],2)&lt;$B$622,INDEX(FPL_Results_Extract[Gameweek 04],MATCH($A90,FPL_Results_Extract[[Player]:[Player]],0)),INDEX(Team_Key[[Abbreviation]:[Abbreviation]],MATCH(LEFT(INDEX(FPL_Fixtures_Extract[],MATCH($A90,FPL_Fixtures_Extract[[Player]:[Player]],0),MATCH(FPL_Combined[[#Headers],[Gameweek 29]],FPL_Fixtures_Extract[#Headers],0)),LEN(INDEX(FPL_Fixtures_Extract[],MATCH($A90,FPL_Fixtures_Extract[[Player]:[Player]],0),MATCH(FPL_Combined[[#Headers],[Gameweek 29]],FPL_Fixtures_Extract[#Headers],0)))-4),Team_Key[[Full Name]:[Full Name]],0))&amp;RIGHT(INDEX(FPL_Fixtures_Extract[],MATCH($A90,FPL_Fixtures_Extract[[Player]:[Player]],0),MATCH(FPL_Combined[[#Headers],[Gameweek 29]],FPL_Fixtures_Extract[#Headers],0)),3))</f>
        <v>NEW(A)</v>
      </c>
      <c r="AE90" t="str">
        <f ca="1">IF(RIGHT(FPL_Combined[[#Headers],[Gameweek 30]],2)&lt;$B$622,INDEX(FPL_Results_Extract[Gameweek 05],MATCH($A90,FPL_Results_Extract[[Player]:[Player]],0)),INDEX(Team_Key[[Abbreviation]:[Abbreviation]],MATCH(LEFT(INDEX(FPL_Fixtures_Extract[],MATCH($A90,FPL_Fixtures_Extract[[Player]:[Player]],0),MATCH(FPL_Combined[[#Headers],[Gameweek 30]],FPL_Fixtures_Extract[#Headers],0)),LEN(INDEX(FPL_Fixtures_Extract[],MATCH($A90,FPL_Fixtures_Extract[[Player]:[Player]],0),MATCH(FPL_Combined[[#Headers],[Gameweek 30]],FPL_Fixtures_Extract[#Headers],0)))-4),Team_Key[[Full Name]:[Full Name]],0))&amp;RIGHT(INDEX(FPL_Fixtures_Extract[],MATCH($A90,FPL_Fixtures_Extract[[Player]:[Player]],0),MATCH(FPL_Combined[[#Headers],[Gameweek 30]],FPL_Fixtures_Extract[#Headers],0)),3))</f>
        <v>SWA(H)</v>
      </c>
      <c r="AF90" t="str">
        <f ca="1">IF(RIGHT(FPL_Combined[[#Headers],[Gameweek 31]],2)&lt;$B$622,INDEX(FPL_Results_Extract[Gameweek 06],MATCH($A90,FPL_Results_Extract[[Player]:[Player]],0)),INDEX(Team_Key[[Abbreviation]:[Abbreviation]],MATCH(LEFT(INDEX(FPL_Fixtures_Extract[],MATCH($A90,FPL_Fixtures_Extract[[Player]:[Player]],0),MATCH(FPL_Combined[[#Headers],[Gameweek 31]],FPL_Fixtures_Extract[#Headers],0)),LEN(INDEX(FPL_Fixtures_Extract[],MATCH($A90,FPL_Fixtures_Extract[[Player]:[Player]],0),MATCH(FPL_Combined[[#Headers],[Gameweek 31]],FPL_Fixtures_Extract[#Headers],0)))-4),Team_Key[[Full Name]:[Full Name]],0))&amp;RIGHT(INDEX(FPL_Fixtures_Extract[],MATCH($A90,FPL_Fixtures_Extract[[Player]:[Player]],0),MATCH(FPL_Combined[[#Headers],[Gameweek 31]],FPL_Fixtures_Extract[#Headers],0)),3))</f>
        <v>TOT(A)</v>
      </c>
      <c r="AG90" t="str">
        <f ca="1">IF(RIGHT(FPL_Combined[[#Headers],[Gameweek 32]],2)&lt;$B$622,INDEX(FPL_Results_Extract[Gameweek 07],MATCH($A90,FPL_Results_Extract[[Player]:[Player]],0)),INDEX(Team_Key[[Abbreviation]:[Abbreviation]],MATCH(LEFT(INDEX(FPL_Fixtures_Extract[],MATCH($A90,FPL_Fixtures_Extract[[Player]:[Player]],0),MATCH(FPL_Combined[[#Headers],[Gameweek 32]],FPL_Fixtures_Extract[#Headers],0)),LEN(INDEX(FPL_Fixtures_Extract[],MATCH($A90,FPL_Fixtures_Extract[[Player]:[Player]],0),MATCH(FPL_Combined[[#Headers],[Gameweek 32]],FPL_Fixtures_Extract[#Headers],0)))-4),Team_Key[[Full Name]:[Full Name]],0))&amp;RIGHT(INDEX(FPL_Fixtures_Extract[],MATCH($A90,FPL_Fixtures_Extract[[Player]:[Player]],0),MATCH(FPL_Combined[[#Headers],[Gameweek 32]],FPL_Fixtures_Extract[#Headers],0)),3))</f>
        <v>MCI(H)</v>
      </c>
      <c r="AH90" t="str">
        <f ca="1">IF(RIGHT(FPL_Combined[[#Headers],[Gameweek 33]],2)&lt;$B$622,INDEX(FPL_Results_Extract[Gameweek 08],MATCH($A90,FPL_Results_Extract[[Player]:[Player]],0)),INDEX(Team_Key[[Abbreviation]:[Abbreviation]],MATCH(LEFT(INDEX(FPL_Fixtures_Extract[],MATCH($A90,FPL_Fixtures_Extract[[Player]:[Player]],0),MATCH(FPL_Combined[[#Headers],[Gameweek 33]],FPL_Fixtures_Extract[#Headers],0)),LEN(INDEX(FPL_Fixtures_Extract[],MATCH($A90,FPL_Fixtures_Extract[[Player]:[Player]],0),MATCH(FPL_Combined[[#Headers],[Gameweek 33]],FPL_Fixtures_Extract[#Headers],0)))-4),Team_Key[[Full Name]:[Full Name]],0))&amp;RIGHT(INDEX(FPL_Fixtures_Extract[],MATCH($A90,FPL_Fixtures_Extract[[Player]:[Player]],0),MATCH(FPL_Combined[[#Headers],[Gameweek 33]],FPL_Fixtures_Extract[#Headers],0)),3))</f>
        <v>AVL(A)</v>
      </c>
      <c r="AI90" t="str">
        <f ca="1">IF(RIGHT(FPL_Combined[[#Headers],[Gameweek 34]],2)&lt;$B$622,INDEX(FPL_Results_Extract[Gameweek 09],MATCH($A90,FPL_Results_Extract[[Player]:[Player]],0)),INDEX(Team_Key[[Abbreviation]:[Abbreviation]],MATCH(LEFT(INDEX(FPL_Fixtures_Extract[],MATCH($A90,FPL_Fixtures_Extract[[Player]:[Player]],0),MATCH(FPL_Combined[[#Headers],[Gameweek 34]],FPL_Fixtures_Extract[#Headers],0)),LEN(INDEX(FPL_Fixtures_Extract[],MATCH($A90,FPL_Fixtures_Extract[[Player]:[Player]],0),MATCH(FPL_Combined[[#Headers],[Gameweek 34]],FPL_Fixtures_Extract[#Headers],0)))-4),Team_Key[[Full Name]:[Full Name]],0))&amp;RIGHT(INDEX(FPL_Fixtures_Extract[],MATCH($A90,FPL_Fixtures_Extract[[Player]:[Player]],0),MATCH(FPL_Combined[[#Headers],[Gameweek 34]],FPL_Fixtures_Extract[#Headers],0)),3))</f>
        <v>LIV(H)</v>
      </c>
      <c r="AJ90" t="str">
        <f ca="1">IF(RIGHT(FPL_Combined[[#Headers],[Gameweek 35]],2)&lt;$B$622,INDEX(FPL_Results_Extract[Gameweek 10],MATCH($A90,FPL_Results_Extract[[Player]:[Player]],0)),INDEX(Team_Key[[Abbreviation]:[Abbreviation]],MATCH(LEFT(INDEX(FPL_Fixtures_Extract[],MATCH($A90,FPL_Fixtures_Extract[[Player]:[Player]],0),MATCH(FPL_Combined[[#Headers],[Gameweek 35]],FPL_Fixtures_Extract[#Headers],0)),LEN(INDEX(FPL_Fixtures_Extract[],MATCH($A90,FPL_Fixtures_Extract[[Player]:[Player]],0),MATCH(FPL_Combined[[#Headers],[Gameweek 35]],FPL_Fixtures_Extract[#Headers],0)))-4),Team_Key[[Full Name]:[Full Name]],0))&amp;RIGHT(INDEX(FPL_Fixtures_Extract[],MATCH($A90,FPL_Fixtures_Extract[[Player]:[Player]],0),MATCH(FPL_Combined[[#Headers],[Gameweek 35]],FPL_Fixtures_Extract[#Headers],0)),3))</f>
        <v>CHE(H)</v>
      </c>
      <c r="AK90" t="str">
        <f ca="1">IF(RIGHT(FPL_Combined[[#Headers],[Gameweek 36]],2)&lt;$B$622,INDEX(FPL_Results_Extract[Gameweek 11],MATCH($A90,FPL_Results_Extract[[Player]:[Player]],0)),INDEX(Team_Key[[Abbreviation]:[Abbreviation]],MATCH(LEFT(INDEX(FPL_Fixtures_Extract[],MATCH($A90,FPL_Fixtures_Extract[[Player]:[Player]],0),MATCH(FPL_Combined[[#Headers],[Gameweek 36]],FPL_Fixtures_Extract[#Headers],0)),LEN(INDEX(FPL_Fixtures_Extract[],MATCH($A90,FPL_Fixtures_Extract[[Player]:[Player]],0),MATCH(FPL_Combined[[#Headers],[Gameweek 36]],FPL_Fixtures_Extract[#Headers],0)))-4),Team_Key[[Full Name]:[Full Name]],0))&amp;RIGHT(INDEX(FPL_Fixtures_Extract[],MATCH($A90,FPL_Fixtures_Extract[[Player]:[Player]],0),MATCH(FPL_Combined[[#Headers],[Gameweek 36]],FPL_Fixtures_Extract[#Headers],0)),3))</f>
        <v>EVE(A)</v>
      </c>
      <c r="AL90" t="str">
        <f ca="1">IF(RIGHT(FPL_Combined[[#Headers],[Gameweek 37]],2)&lt;$B$622,INDEX(FPL_Results_Extract[Gameweek 12],MATCH($A90,FPL_Results_Extract[[Player]:[Player]],0)),INDEX(Team_Key[[Abbreviation]:[Abbreviation]],MATCH(LEFT(INDEX(FPL_Fixtures_Extract[],MATCH($A90,FPL_Fixtures_Extract[[Player]:[Player]],0),MATCH(FPL_Combined[[#Headers],[Gameweek 37]],FPL_Fixtures_Extract[#Headers],0)),LEN(INDEX(FPL_Fixtures_Extract[],MATCH($A90,FPL_Fixtures_Extract[[Player]:[Player]],0),MATCH(FPL_Combined[[#Headers],[Gameweek 37]],FPL_Fixtures_Extract[#Headers],0)))-4),Team_Key[[Full Name]:[Full Name]],0))&amp;RIGHT(INDEX(FPL_Fixtures_Extract[],MATCH($A90,FPL_Fixtures_Extract[[Player]:[Player]],0),MATCH(FPL_Combined[[#Headers],[Gameweek 37]],FPL_Fixtures_Extract[#Headers],0)),3))</f>
        <v>WBA(H)</v>
      </c>
      <c r="AM90" t="str">
        <f ca="1">IF(RIGHT(FPL_Combined[[#Headers],[Gameweek 38]],2)&lt;$B$622,INDEX(FPL_Results_Extract[Gameweek 13],MATCH($A90,FPL_Results_Extract[[Player]:[Player]],0)),INDEX(Team_Key[[Abbreviation]:[Abbreviation]],MATCH(LEFT(INDEX(FPL_Fixtures_Extract[],MATCH($A90,FPL_Fixtures_Extract[[Player]:[Player]],0),MATCH(FPL_Combined[[#Headers],[Gameweek 38]],FPL_Fixtures_Extract[#Headers],0)),LEN(INDEX(FPL_Fixtures_Extract[],MATCH($A90,FPL_Fixtures_Extract[[Player]:[Player]],0),MATCH(FPL_Combined[[#Headers],[Gameweek 38]],FPL_Fixtures_Extract[#Headers],0)))-4),Team_Key[[Full Name]:[Full Name]],0))&amp;RIGHT(INDEX(FPL_Fixtures_Extract[],MATCH($A90,FPL_Fixtures_Extract[[Player]:[Player]],0),MATCH(FPL_Combined[[#Headers],[Gameweek 38]],FPL_Fixtures_Extract[#Headers],0)),3))</f>
        <v>MUN(A)</v>
      </c>
    </row>
    <row r="91" spans="1:39" x14ac:dyDescent="0.45">
      <c r="A91" t="s">
        <v>645</v>
      </c>
      <c r="B91" t="str">
        <f ca="1">IF(RIGHT(FPL_Combined[[#Headers],[Gameweek 01]],2)&lt;$B$622,INDEX(FPL_Results_Extract[Gameweek 01],MATCH($A91,FPL_Results_Extract[[Player]:[Player]],0)),INDEX(Team_Key[[Abbreviation]:[Abbreviation]],MATCH(LEFT(INDEX(FPL_Fixtures_Extract[],MATCH($A91,FPL_Fixtures_Extract[[Player]:[Player]],0),MATCH(FPL_Combined[[#Headers],[Gameweek 01]],FPL_Fixtures_Extract[#Headers],0)),LEN(INDEX(FPL_Fixtures_Extract[],MATCH($A91,FPL_Fixtures_Extract[[Player]:[Player]],0),MATCH(FPL_Combined[[#Headers],[Gameweek 01]],FPL_Fixtures_Extract[#Headers],0)))-4),Team_Key[[Full Name]:[Full Name]],0))&amp;RIGHT(INDEX(FPL_Fixtures_Extract[],MATCH($A91,FPL_Fixtures_Extract[[Player]:[Player]],0),MATCH(FPL_Combined[[#Headers],[Gameweek 01]],FPL_Fixtures_Extract[#Headers],0)),3))</f>
        <v>LIV(H) 0-1</v>
      </c>
      <c r="C91" t="str">
        <f ca="1">IF(RIGHT(FPL_Combined[[#Headers],[Gameweek 02]],2)&lt;$B$622,INDEX(FPL_Results_Extract[Gameweek 02],MATCH($A91,FPL_Results_Extract[[Player]:[Player]],0)),INDEX(Team_Key[[Abbreviation]:[Abbreviation]],MATCH(LEFT(INDEX(FPL_Fixtures_Extract[],MATCH($A91,FPL_Fixtures_Extract[[Player]:[Player]],0),MATCH(FPL_Combined[[#Headers],[Gameweek 02]],FPL_Fixtures_Extract[#Headers],0)),LEN(INDEX(FPL_Fixtures_Extract[],MATCH($A91,FPL_Fixtures_Extract[[Player]:[Player]],0),MATCH(FPL_Combined[[#Headers],[Gameweek 02]],FPL_Fixtures_Extract[#Headers],0)))-4),Team_Key[[Full Name]:[Full Name]],0))&amp;RIGHT(INDEX(FPL_Fixtures_Extract[],MATCH($A91,FPL_Fixtures_Extract[[Player]:[Player]],0),MATCH(FPL_Combined[[#Headers],[Gameweek 02]],FPL_Fixtures_Extract[#Headers],0)),3))</f>
        <v>TOT(A) 2-2</v>
      </c>
      <c r="D91" t="str">
        <f ca="1">IF(RIGHT(FPL_Combined[[#Headers],[Gameweek 03]],2)&lt;$B$622,INDEX(FPL_Results_Extract[Gameweek 03],MATCH($A91,FPL_Results_Extract[[Player]:[Player]],0)),INDEX(Team_Key[[Abbreviation]:[Abbreviation]],MATCH(LEFT(INDEX(FPL_Fixtures_Extract[],MATCH($A91,FPL_Fixtures_Extract[[Player]:[Player]],0),MATCH(FPL_Combined[[#Headers],[Gameweek 03]],FPL_Fixtures_Extract[#Headers],0)),LEN(INDEX(FPL_Fixtures_Extract[],MATCH($A91,FPL_Fixtures_Extract[[Player]:[Player]],0),MATCH(FPL_Combined[[#Headers],[Gameweek 03]],FPL_Fixtures_Extract[#Headers],0)))-4),Team_Key[[Full Name]:[Full Name]],0))&amp;RIGHT(INDEX(FPL_Fixtures_Extract[],MATCH($A91,FPL_Fixtures_Extract[[Player]:[Player]],0),MATCH(FPL_Combined[[#Headers],[Gameweek 03]],FPL_Fixtures_Extract[#Headers],0)),3))</f>
        <v>NOR(A) 1-1</v>
      </c>
      <c r="E91" t="str">
        <f ca="1">IF(RIGHT(FPL_Combined[[#Headers],[Gameweek 04]],2)&lt;$B$622,INDEX(FPL_Results_Extract[Gameweek 04],MATCH($A91,FPL_Results_Extract[[Player]:[Player]],0)),INDEX(Team_Key[[Abbreviation]:[Abbreviation]],MATCH(LEFT(INDEX(FPL_Fixtures_Extract[],MATCH($A91,FPL_Fixtures_Extract[[Player]:[Player]],0),MATCH(FPL_Combined[[#Headers],[Gameweek 04]],FPL_Fixtures_Extract[#Headers],0)),LEN(INDEX(FPL_Fixtures_Extract[],MATCH($A91,FPL_Fixtures_Extract[[Player]:[Player]],0),MATCH(FPL_Combined[[#Headers],[Gameweek 04]],FPL_Fixtures_Extract[#Headers],0)))-4),Team_Key[[Full Name]:[Full Name]],0))&amp;RIGHT(INDEX(FPL_Fixtures_Extract[],MATCH($A91,FPL_Fixtures_Extract[[Player]:[Player]],0),MATCH(FPL_Combined[[#Headers],[Gameweek 04]],FPL_Fixtures_Extract[#Headers],0)),3))</f>
        <v>WBA(H) 0-1</v>
      </c>
      <c r="F91" t="str">
        <f ca="1">IF(RIGHT(FPL_Combined[[#Headers],[Gameweek 05]],2)&lt;$B$622,INDEX(FPL_Results_Extract[Gameweek 05],MATCH($A91,FPL_Results_Extract[[Player]:[Player]],0)),INDEX(Team_Key[[Abbreviation]:[Abbreviation]],MATCH(LEFT(INDEX(FPL_Fixtures_Extract[],MATCH($A91,FPL_Fixtures_Extract[[Player]:[Player]],0),MATCH(FPL_Combined[[#Headers],[Gameweek 05]],FPL_Fixtures_Extract[#Headers],0)),LEN(INDEX(FPL_Fixtures_Extract[],MATCH($A91,FPL_Fixtures_Extract[[Player]:[Player]],0),MATCH(FPL_Combined[[#Headers],[Gameweek 05]],FPL_Fixtures_Extract[#Headers],0)))-4),Team_Key[[Full Name]:[Full Name]],0))&amp;RIGHT(INDEX(FPL_Fixtures_Extract[],MATCH($A91,FPL_Fixtures_Extract[[Player]:[Player]],0),MATCH(FPL_Combined[[#Headers],[Gameweek 05]],FPL_Fixtures_Extract[#Headers],0)),3))</f>
        <v>ARS(A) 0-2</v>
      </c>
      <c r="G91" t="str">
        <f ca="1">IF(RIGHT(FPL_Combined[[#Headers],[Gameweek 06]],2)&lt;$B$622,INDEX(FPL_Results_Extract[Gameweek 06],MATCH($A91,FPL_Results_Extract[[Player]:[Player]],0)),INDEX(Team_Key[[Abbreviation]:[Abbreviation]],MATCH(LEFT(INDEX(FPL_Fixtures_Extract[],MATCH($A91,FPL_Fixtures_Extract[[Player]:[Player]],0),MATCH(FPL_Combined[[#Headers],[Gameweek 06]],FPL_Fixtures_Extract[#Headers],0)),LEN(INDEX(FPL_Fixtures_Extract[],MATCH($A91,FPL_Fixtures_Extract[[Player]:[Player]],0),MATCH(FPL_Combined[[#Headers],[Gameweek 06]],FPL_Fixtures_Extract[#Headers],0)))-4),Team_Key[[Full Name]:[Full Name]],0))&amp;RIGHT(INDEX(FPL_Fixtures_Extract[],MATCH($A91,FPL_Fixtures_Extract[[Player]:[Player]],0),MATCH(FPL_Combined[[#Headers],[Gameweek 06]],FPL_Fixtures_Extract[#Headers],0)),3))</f>
        <v>LEI(H) 2-2</v>
      </c>
      <c r="H91" t="str">
        <f ca="1">IF(RIGHT(FPL_Combined[[#Headers],[Gameweek 07]],2)&lt;$B$622,INDEX(FPL_Results_Extract[Gameweek 07],MATCH($A91,FPL_Results_Extract[[Player]:[Player]],0)),INDEX(Team_Key[[Abbreviation]:[Abbreviation]],MATCH(LEFT(INDEX(FPL_Fixtures_Extract[],MATCH($A91,FPL_Fixtures_Extract[[Player]:[Player]],0),MATCH(FPL_Combined[[#Headers],[Gameweek 07]],FPL_Fixtures_Extract[#Headers],0)),LEN(INDEX(FPL_Fixtures_Extract[],MATCH($A91,FPL_Fixtures_Extract[[Player]:[Player]],0),MATCH(FPL_Combined[[#Headers],[Gameweek 07]],FPL_Fixtures_Extract[#Headers],0)))-4),Team_Key[[Full Name]:[Full Name]],0))&amp;RIGHT(INDEX(FPL_Fixtures_Extract[],MATCH($A91,FPL_Fixtures_Extract[[Player]:[Player]],0),MATCH(FPL_Combined[[#Headers],[Gameweek 07]],FPL_Fixtures_Extract[#Headers],0)),3))</f>
        <v>BOU(H) 2-1</v>
      </c>
      <c r="I91" t="str">
        <f ca="1">IF(RIGHT(FPL_Combined[[#Headers],[Gameweek 08]],2)&lt;$B$622,INDEX(FPL_Results_Extract[Gameweek 08],MATCH($A91,FPL_Results_Extract[[Player]:[Player]],0)),INDEX(Team_Key[[Abbreviation]:[Abbreviation]],MATCH(LEFT(INDEX(FPL_Fixtures_Extract[],MATCH($A91,FPL_Fixtures_Extract[[Player]:[Player]],0),MATCH(FPL_Combined[[#Headers],[Gameweek 08]],FPL_Fixtures_Extract[#Headers],0)),LEN(INDEX(FPL_Fixtures_Extract[],MATCH($A91,FPL_Fixtures_Extract[[Player]:[Player]],0),MATCH(FPL_Combined[[#Headers],[Gameweek 08]],FPL_Fixtures_Extract[#Headers],0)))-4),Team_Key[[Full Name]:[Full Name]],0))&amp;RIGHT(INDEX(FPL_Fixtures_Extract[],MATCH($A91,FPL_Fixtures_Extract[[Player]:[Player]],0),MATCH(FPL_Combined[[#Headers],[Gameweek 08]],FPL_Fixtures_Extract[#Headers],0)),3))</f>
        <v>AVL(A) 1-0</v>
      </c>
      <c r="J91" t="str">
        <f ca="1">IF(RIGHT(FPL_Combined[[#Headers],[Gameweek 09]],2)&lt;$B$622,INDEX(FPL_Results_Extract[Gameweek 09],MATCH($A91,FPL_Results_Extract[[Player]:[Player]],0)),INDEX(Team_Key[[Abbreviation]:[Abbreviation]],MATCH(LEFT(INDEX(FPL_Fixtures_Extract[],MATCH($A91,FPL_Fixtures_Extract[[Player]:[Player]],0),MATCH(FPL_Combined[[#Headers],[Gameweek 09]],FPL_Fixtures_Extract[#Headers],0)),LEN(INDEX(FPL_Fixtures_Extract[],MATCH($A91,FPL_Fixtures_Extract[[Player]:[Player]],0),MATCH(FPL_Combined[[#Headers],[Gameweek 09]],FPL_Fixtures_Extract[#Headers],0)))-4),Team_Key[[Full Name]:[Full Name]],0))&amp;RIGHT(INDEX(FPL_Fixtures_Extract[],MATCH($A91,FPL_Fixtures_Extract[[Player]:[Player]],0),MATCH(FPL_Combined[[#Headers],[Gameweek 09]],FPL_Fixtures_Extract[#Headers],0)),3))</f>
        <v>SWA(A) 1-0</v>
      </c>
      <c r="K91" t="str">
        <f ca="1">IF(RIGHT(FPL_Combined[[#Headers],[Gameweek 10]],2)&lt;$B$622,INDEX(FPL_Results_Extract[Gameweek 10],MATCH($A91,FPL_Results_Extract[[Player]:[Player]],0)),INDEX(Team_Key[[Abbreviation]:[Abbreviation]],MATCH(LEFT(INDEX(FPL_Fixtures_Extract[],MATCH($A91,FPL_Fixtures_Extract[[Player]:[Player]],0),MATCH(FPL_Combined[[#Headers],[Gameweek 10]],FPL_Fixtures_Extract[#Headers],0)),LEN(INDEX(FPL_Fixtures_Extract[],MATCH($A91,FPL_Fixtures_Extract[[Player]:[Player]],0),MATCH(FPL_Combined[[#Headers],[Gameweek 10]],FPL_Fixtures_Extract[#Headers],0)))-4),Team_Key[[Full Name]:[Full Name]],0))&amp;RIGHT(INDEX(FPL_Fixtures_Extract[],MATCH($A91,FPL_Fixtures_Extract[[Player]:[Player]],0),MATCH(FPL_Combined[[#Headers],[Gameweek 10]],FPL_Fixtures_Extract[#Headers],0)),3))</f>
        <v>WAT(H) 0-2</v>
      </c>
      <c r="L91" t="str">
        <f ca="1">IF(RIGHT(FPL_Combined[[#Headers],[Gameweek 11]],2)&lt;$B$622,INDEX(FPL_Results_Extract[Gameweek 11],MATCH($A91,FPL_Results_Extract[[Player]:[Player]],0)),INDEX(Team_Key[[Abbreviation]:[Abbreviation]],MATCH(LEFT(INDEX(FPL_Fixtures_Extract[],MATCH($A91,FPL_Fixtures_Extract[[Player]:[Player]],0),MATCH(FPL_Combined[[#Headers],[Gameweek 11]],FPL_Fixtures_Extract[#Headers],0)),LEN(INDEX(FPL_Fixtures_Extract[],MATCH($A91,FPL_Fixtures_Extract[[Player]:[Player]],0),MATCH(FPL_Combined[[#Headers],[Gameweek 11]],FPL_Fixtures_Extract[#Headers],0)))-4),Team_Key[[Full Name]:[Full Name]],0))&amp;RIGHT(INDEX(FPL_Fixtures_Extract[],MATCH($A91,FPL_Fixtures_Extract[[Player]:[Player]],0),MATCH(FPL_Combined[[#Headers],[Gameweek 11]],FPL_Fixtures_Extract[#Headers],0)),3))</f>
        <v>NEW(A) 0-0</v>
      </c>
      <c r="M91" t="str">
        <f ca="1">IF(RIGHT(FPL_Combined[[#Headers],[Gameweek 12]],2)&lt;$B$622,INDEX(FPL_Results_Extract[Gameweek 12],MATCH($A91,FPL_Results_Extract[[Player]:[Player]],0)),INDEX(Team_Key[[Abbreviation]:[Abbreviation]],MATCH(LEFT(INDEX(FPL_Fixtures_Extract[],MATCH($A91,FPL_Fixtures_Extract[[Player]:[Player]],0),MATCH(FPL_Combined[[#Headers],[Gameweek 12]],FPL_Fixtures_Extract[#Headers],0)),LEN(INDEX(FPL_Fixtures_Extract[],MATCH($A91,FPL_Fixtures_Extract[[Player]:[Player]],0),MATCH(FPL_Combined[[#Headers],[Gameweek 12]],FPL_Fixtures_Extract[#Headers],0)))-4),Team_Key[[Full Name]:[Full Name]],0))&amp;RIGHT(INDEX(FPL_Fixtures_Extract[],MATCH($A91,FPL_Fixtures_Extract[[Player]:[Player]],0),MATCH(FPL_Combined[[#Headers],[Gameweek 12]],FPL_Fixtures_Extract[#Headers],0)),3))</f>
        <v>CHE(H) 1-0</v>
      </c>
      <c r="N91" t="str">
        <f ca="1">IF(RIGHT(FPL_Combined[[#Headers],[Gameweek 13]],2)&lt;$B$622,INDEX(FPL_Results_Extract[Gameweek 13],MATCH($A91,FPL_Results_Extract[[Player]:[Player]],0)),INDEX(Team_Key[[Abbreviation]:[Abbreviation]],MATCH(LEFT(INDEX(FPL_Fixtures_Extract[],MATCH($A91,FPL_Fixtures_Extract[[Player]:[Player]],0),MATCH(FPL_Combined[[#Headers],[Gameweek 13]],FPL_Fixtures_Extract[#Headers],0)),LEN(INDEX(FPL_Fixtures_Extract[],MATCH($A91,FPL_Fixtures_Extract[[Player]:[Player]],0),MATCH(FPL_Combined[[#Headers],[Gameweek 13]],FPL_Fixtures_Extract[#Headers],0)))-4),Team_Key[[Full Name]:[Full Name]],0))&amp;RIGHT(INDEX(FPL_Fixtures_Extract[],MATCH($A91,FPL_Fixtures_Extract[[Player]:[Player]],0),MATCH(FPL_Combined[[#Headers],[Gameweek 13]],FPL_Fixtures_Extract[#Headers],0)),3))</f>
        <v>SOU(A) 1-0</v>
      </c>
      <c r="O91" t="str">
        <f ca="1">IF(RIGHT(FPL_Combined[[#Headers],[Gameweek 14]],2)&lt;$B$622,INDEX(FPL_Results_Extract[Gameweek 14],MATCH($A91,FPL_Results_Extract[[Player]:[Player]],0)),INDEX(Team_Key[[Abbreviation]:[Abbreviation]],MATCH(LEFT(INDEX(FPL_Fixtures_Extract[],MATCH($A91,FPL_Fixtures_Extract[[Player]:[Player]],0),MATCH(FPL_Combined[[#Headers],[Gameweek 14]],FPL_Fixtures_Extract[#Headers],0)),LEN(INDEX(FPL_Fixtures_Extract[],MATCH($A91,FPL_Fixtures_Extract[[Player]:[Player]],0),MATCH(FPL_Combined[[#Headers],[Gameweek 14]],FPL_Fixtures_Extract[#Headers],0)))-4),Team_Key[[Full Name]:[Full Name]],0))&amp;RIGHT(INDEX(FPL_Fixtures_Extract[],MATCH($A91,FPL_Fixtures_Extract[[Player]:[Player]],0),MATCH(FPL_Combined[[#Headers],[Gameweek 14]],FPL_Fixtures_Extract[#Headers],0)),3))</f>
        <v>SUN(A) 0-2</v>
      </c>
      <c r="P91" t="str">
        <f ca="1">IF(RIGHT(FPL_Combined[[#Headers],[Gameweek 15]],2)&lt;$B$622,INDEX(FPL_Results_Extract[Gameweek 15],MATCH($A91,FPL_Results_Extract[[Player]:[Player]],0)),INDEX(Team_Key[[Abbreviation]:[Abbreviation]],MATCH(LEFT(INDEX(FPL_Fixtures_Extract[],MATCH($A91,FPL_Fixtures_Extract[[Player]:[Player]],0),MATCH(FPL_Combined[[#Headers],[Gameweek 15]],FPL_Fixtures_Extract[#Headers],0)),LEN(INDEX(FPL_Fixtures_Extract[],MATCH($A91,FPL_Fixtures_Extract[[Player]:[Player]],0),MATCH(FPL_Combined[[#Headers],[Gameweek 15]],FPL_Fixtures_Extract[#Headers],0)))-4),Team_Key[[Full Name]:[Full Name]],0))&amp;RIGHT(INDEX(FPL_Fixtures_Extract[],MATCH($A91,FPL_Fixtures_Extract[[Player]:[Player]],0),MATCH(FPL_Combined[[#Headers],[Gameweek 15]],FPL_Fixtures_Extract[#Headers],0)),3))</f>
        <v>MCI(H) 2-0</v>
      </c>
      <c r="Q91" t="str">
        <f ca="1">IF(RIGHT(FPL_Combined[[#Headers],[Gameweek 16]],2)&lt;$B$622,INDEX(FPL_Results_Extract[Gameweek 16],MATCH($A91,FPL_Results_Extract[[Player]:[Player]],0)),INDEX(Team_Key[[Abbreviation]:[Abbreviation]],MATCH(LEFT(INDEX(FPL_Fixtures_Extract[],MATCH($A91,FPL_Fixtures_Extract[[Player]:[Player]],0),MATCH(FPL_Combined[[#Headers],[Gameweek 16]],FPL_Fixtures_Extract[#Headers],0)),LEN(INDEX(FPL_Fixtures_Extract[],MATCH($A91,FPL_Fixtures_Extract[[Player]:[Player]],0),MATCH(FPL_Combined[[#Headers],[Gameweek 16]],FPL_Fixtures_Extract[#Headers],0)))-4),Team_Key[[Full Name]:[Full Name]],0))&amp;RIGHT(INDEX(FPL_Fixtures_Extract[],MATCH($A91,FPL_Fixtures_Extract[[Player]:[Player]],0),MATCH(FPL_Combined[[#Headers],[Gameweek 16]],FPL_Fixtures_Extract[#Headers],0)),3))</f>
        <v>WHU(A) 0-0</v>
      </c>
      <c r="R91" t="str">
        <f ca="1">IF(RIGHT(FPL_Combined[[#Headers],[Gameweek 17]],2)&lt;$B$622,INDEX(FPL_Results_Extract[Gameweek 17],MATCH($A91,FPL_Results_Extract[[Player]:[Player]],0)),INDEX(Team_Key[[Abbreviation]:[Abbreviation]],MATCH(LEFT(INDEX(FPL_Fixtures_Extract[],MATCH($A91,FPL_Fixtures_Extract[[Player]:[Player]],0),MATCH(FPL_Combined[[#Headers],[Gameweek 17]],FPL_Fixtures_Extract[#Headers],0)),LEN(INDEX(FPL_Fixtures_Extract[],MATCH($A91,FPL_Fixtures_Extract[[Player]:[Player]],0),MATCH(FPL_Combined[[#Headers],[Gameweek 17]],FPL_Fixtures_Extract[#Headers],0)))-4),Team_Key[[Full Name]:[Full Name]],0))&amp;RIGHT(INDEX(FPL_Fixtures_Extract[],MATCH($A91,FPL_Fixtures_Extract[[Player]:[Player]],0),MATCH(FPL_Combined[[#Headers],[Gameweek 17]],FPL_Fixtures_Extract[#Headers],0)),3))</f>
        <v>CRY(H) 1-2</v>
      </c>
      <c r="S91" t="str">
        <f ca="1">IF(RIGHT(FPL_Combined[[#Headers],[Gameweek 18]],2)&lt;$B$622,INDEX(FPL_Results_Extract[Gameweek 18],MATCH($A91,FPL_Results_Extract[[Player]:[Player]],0)),INDEX(Team_Key[[Abbreviation]:[Abbreviation]],MATCH(LEFT(INDEX(FPL_Fixtures_Extract[],MATCH($A91,FPL_Fixtures_Extract[[Player]:[Player]],0),MATCH(FPL_Combined[[#Headers],[Gameweek 18]],FPL_Fixtures_Extract[#Headers],0)),LEN(INDEX(FPL_Fixtures_Extract[],MATCH($A91,FPL_Fixtures_Extract[[Player]:[Player]],0),MATCH(FPL_Combined[[#Headers],[Gameweek 18]],FPL_Fixtures_Extract[#Headers],0)))-4),Team_Key[[Full Name]:[Full Name]],0))&amp;RIGHT(INDEX(FPL_Fixtures_Extract[],MATCH($A91,FPL_Fixtures_Extract[[Player]:[Player]],0),MATCH(FPL_Combined[[#Headers],[Gameweek 18]],FPL_Fixtures_Extract[#Headers],0)),3))</f>
        <v>MUN(H) 2-0</v>
      </c>
      <c r="T91" t="str">
        <f ca="1">IF(RIGHT(FPL_Combined[[#Headers],[Gameweek 19]],2)&lt;$B$622,INDEX(FPL_Results_Extract[Gameweek 19],MATCH($A91,FPL_Results_Extract[[Player]:[Player]],0)),INDEX(Team_Key[[Abbreviation]:[Abbreviation]],MATCH(LEFT(INDEX(FPL_Fixtures_Extract[],MATCH($A91,FPL_Fixtures_Extract[[Player]:[Player]],0),MATCH(FPL_Combined[[#Headers],[Gameweek 19]],FPL_Fixtures_Extract[#Headers],0)),LEN(INDEX(FPL_Fixtures_Extract[],MATCH($A91,FPL_Fixtures_Extract[[Player]:[Player]],0),MATCH(FPL_Combined[[#Headers],[Gameweek 19]],FPL_Fixtures_Extract[#Headers],0)))-4),Team_Key[[Full Name]:[Full Name]],0))&amp;RIGHT(INDEX(FPL_Fixtures_Extract[],MATCH($A91,FPL_Fixtures_Extract[[Player]:[Player]],0),MATCH(FPL_Combined[[#Headers],[Gameweek 19]],FPL_Fixtures_Extract[#Headers],0)),3))</f>
        <v>EVE(A) 4-3</v>
      </c>
      <c r="U91" t="str">
        <f ca="1">IF(RIGHT(FPL_Combined[[#Headers],[Gameweek 20]],2)&lt;$B$622,INDEX(FPL_Results_Extract[Gameweek 20],MATCH($A91,FPL_Results_Extract[[Player]:[Player]],0)),INDEX(Team_Key[[Abbreviation]:[Abbreviation]],MATCH(LEFT(INDEX(FPL_Fixtures_Extract[],MATCH($A91,FPL_Fixtures_Extract[[Player]:[Player]],0),MATCH(FPL_Combined[[#Headers],[Gameweek 20]],FPL_Fixtures_Extract[#Headers],0)),LEN(INDEX(FPL_Fixtures_Extract[],MATCH($A91,FPL_Fixtures_Extract[[Player]:[Player]],0),MATCH(FPL_Combined[[#Headers],[Gameweek 20]],FPL_Fixtures_Extract[#Headers],0)))-4),Team_Key[[Full Name]:[Full Name]],0))&amp;RIGHT(INDEX(FPL_Fixtures_Extract[],MATCH($A91,FPL_Fixtures_Extract[[Player]:[Player]],0),MATCH(FPL_Combined[[#Headers],[Gameweek 20]],FPL_Fixtures_Extract[#Headers],0)),3))</f>
        <v>WBA(A) 1-2</v>
      </c>
      <c r="V91" t="str">
        <f ca="1">IF(RIGHT(FPL_Combined[[#Headers],[Gameweek 21]],2)&lt;$B$622,INDEX(FPL_Results_Extract[Gameweek 21],MATCH($A91,FPL_Results_Extract[[Player]:[Player]],0)),INDEX(Team_Key[[Abbreviation]:[Abbreviation]],MATCH(LEFT(INDEX(FPL_Fixtures_Extract[],MATCH($A91,FPL_Fixtures_Extract[[Player]:[Player]],0),MATCH(FPL_Combined[[#Headers],[Gameweek 21]],FPL_Fixtures_Extract[#Headers],0)),LEN(INDEX(FPL_Fixtures_Extract[],MATCH($A91,FPL_Fixtures_Extract[[Player]:[Player]],0),MATCH(FPL_Combined[[#Headers],[Gameweek 21]],FPL_Fixtures_Extract[#Headers],0)))-4),Team_Key[[Full Name]:[Full Name]],0))&amp;RIGHT(INDEX(FPL_Fixtures_Extract[],MATCH($A91,FPL_Fixtures_Extract[[Player]:[Player]],0),MATCH(FPL_Combined[[#Headers],[Gameweek 21]],FPL_Fixtures_Extract[#Headers],0)),3))</f>
        <v>NOR(H) 3-1</v>
      </c>
      <c r="W91" t="str">
        <f ca="1">IF(RIGHT(FPL_Combined[[#Headers],[Gameweek 22]],2)&lt;$B$622,INDEX(FPL_Results_Extract[Gameweek 22],MATCH($A91,FPL_Results_Extract[[Player]:[Player]],0)),INDEX(Team_Key[[Abbreviation]:[Abbreviation]],MATCH(LEFT(INDEX(FPL_Fixtures_Extract[],MATCH($A91,FPL_Fixtures_Extract[[Player]:[Player]],0),MATCH(FPL_Combined[[#Headers],[Gameweek 22]],FPL_Fixtures_Extract[#Headers],0)),LEN(INDEX(FPL_Fixtures_Extract[],MATCH($A91,FPL_Fixtures_Extract[[Player]:[Player]],0),MATCH(FPL_Combined[[#Headers],[Gameweek 22]],FPL_Fixtures_Extract[#Headers],0)))-4),Team_Key[[Full Name]:[Full Name]],0))&amp;RIGHT(INDEX(FPL_Fixtures_Extract[],MATCH($A91,FPL_Fixtures_Extract[[Player]:[Player]],0),MATCH(FPL_Combined[[#Headers],[Gameweek 22]],FPL_Fixtures_Extract[#Headers],0)),3))</f>
        <v>ARS(H) 0-0</v>
      </c>
      <c r="X91" t="str">
        <f ca="1">IF(RIGHT(FPL_Combined[[#Headers],[Gameweek 23]],2)&lt;$B$622,INDEX(FPL_Results_Extract[Gameweek 23],MATCH($A91,FPL_Results_Extract[[Player]:[Player]],0)),INDEX(Team_Key[[Abbreviation]:[Abbreviation]],MATCH(LEFT(INDEX(FPL_Fixtures_Extract[],MATCH($A91,FPL_Fixtures_Extract[[Player]:[Player]],0),MATCH(FPL_Combined[[#Headers],[Gameweek 23]],FPL_Fixtures_Extract[#Headers],0)),LEN(INDEX(FPL_Fixtures_Extract[],MATCH($A91,FPL_Fixtures_Extract[[Player]:[Player]],0),MATCH(FPL_Combined[[#Headers],[Gameweek 23]],FPL_Fixtures_Extract[#Headers],0)))-4),Team_Key[[Full Name]:[Full Name]],0))&amp;RIGHT(INDEX(FPL_Fixtures_Extract[],MATCH($A91,FPL_Fixtures_Extract[[Player]:[Player]],0),MATCH(FPL_Combined[[#Headers],[Gameweek 23]],FPL_Fixtures_Extract[#Headers],0)),3))</f>
        <v>LEI(A) 0-3</v>
      </c>
      <c r="Y91" t="str">
        <f ca="1">IF(RIGHT(FPL_Combined[[#Headers],[Gameweek 24]],2)&lt;$B$622,INDEX(FPL_Results_Extract[Team],MATCH($A91,FPL_Results_Extract[[Player]:[Player]],0)),INDEX(Team_Key[[Abbreviation]:[Abbreviation]],MATCH(LEFT(INDEX(FPL_Fixtures_Extract[],MATCH($A91,FPL_Fixtures_Extract[[Player]:[Player]],0),MATCH(FPL_Combined[[#Headers],[Gameweek 24]],FPL_Fixtures_Extract[#Headers],0)),LEN(INDEX(FPL_Fixtures_Extract[],MATCH($A91,FPL_Fixtures_Extract[[Player]:[Player]],0),MATCH(FPL_Combined[[#Headers],[Gameweek 24]],FPL_Fixtures_Extract[#Headers],0)))-4),Team_Key[[Full Name]:[Full Name]],0))&amp;RIGHT(INDEX(FPL_Fixtures_Extract[],MATCH($A91,FPL_Fixtures_Extract[[Player]:[Player]],0),MATCH(FPL_Combined[[#Headers],[Gameweek 24]],FPL_Fixtures_Extract[#Headers],0)),3))</f>
        <v>STK</v>
      </c>
      <c r="Z91" t="str">
        <f ca="1">IF(RIGHT(FPL_Combined[[#Headers],[Gameweek 25]],2)&lt;$B$622,INDEX(FPL_Results_Extract[Player],MATCH($A91,FPL_Results_Extract[[Player]:[Player]],0)),INDEX(Team_Key[[Abbreviation]:[Abbreviation]],MATCH(LEFT(INDEX(FPL_Fixtures_Extract[],MATCH($A91,FPL_Fixtures_Extract[[Player]:[Player]],0),MATCH(FPL_Combined[[#Headers],[Gameweek 25]],FPL_Fixtures_Extract[#Headers],0)),LEN(INDEX(FPL_Fixtures_Extract[],MATCH($A91,FPL_Fixtures_Extract[[Player]:[Player]],0),MATCH(FPL_Combined[[#Headers],[Gameweek 25]],FPL_Fixtures_Extract[#Headers],0)))-4),Team_Key[[Full Name]:[Full Name]],0))&amp;RIGHT(INDEX(FPL_Fixtures_Extract[],MATCH($A91,FPL_Fixtures_Extract[[Player]:[Player]],0),MATCH(FPL_Combined[[#Headers],[Gameweek 25]],FPL_Fixtures_Extract[#Headers],0)),3))</f>
        <v>Butland</v>
      </c>
      <c r="AA91" t="str">
        <f ca="1">IF(RIGHT(FPL_Combined[[#Headers],[Gameweek 26]],2)&lt;$B$622,INDEX(FPL_Results_Extract[Gameweek 01],MATCH($A91,FPL_Results_Extract[[Player]:[Player]],0)),INDEX(Team_Key[[Abbreviation]:[Abbreviation]],MATCH(LEFT(INDEX(FPL_Fixtures_Extract[],MATCH($A91,FPL_Fixtures_Extract[[Player]:[Player]],0),MATCH(FPL_Combined[[#Headers],[Gameweek 26]],FPL_Fixtures_Extract[#Headers],0)),LEN(INDEX(FPL_Fixtures_Extract[],MATCH($A91,FPL_Fixtures_Extract[[Player]:[Player]],0),MATCH(FPL_Combined[[#Headers],[Gameweek 26]],FPL_Fixtures_Extract[#Headers],0)))-4),Team_Key[[Full Name]:[Full Name]],0))&amp;RIGHT(INDEX(FPL_Fixtures_Extract[],MATCH($A91,FPL_Fixtures_Extract[[Player]:[Player]],0),MATCH(FPL_Combined[[#Headers],[Gameweek 26]],FPL_Fixtures_Extract[#Headers],0)),3))</f>
        <v>LIV(H) 0-1</v>
      </c>
      <c r="AB91" t="str">
        <f ca="1">IF(RIGHT(FPL_Combined[[#Headers],[Gameweek 27]],2)&lt;$B$622,INDEX(FPL_Results_Extract[Gameweek 02],MATCH($A91,FPL_Results_Extract[[Player]:[Player]],0)),INDEX(Team_Key[[Abbreviation]:[Abbreviation]],MATCH(LEFT(INDEX(FPL_Fixtures_Extract[],MATCH($A91,FPL_Fixtures_Extract[[Player]:[Player]],0),MATCH(FPL_Combined[[#Headers],[Gameweek 27]],FPL_Fixtures_Extract[#Headers],0)),LEN(INDEX(FPL_Fixtures_Extract[],MATCH($A91,FPL_Fixtures_Extract[[Player]:[Player]],0),MATCH(FPL_Combined[[#Headers],[Gameweek 27]],FPL_Fixtures_Extract[#Headers],0)))-4),Team_Key[[Full Name]:[Full Name]],0))&amp;RIGHT(INDEX(FPL_Fixtures_Extract[],MATCH($A91,FPL_Fixtures_Extract[[Player]:[Player]],0),MATCH(FPL_Combined[[#Headers],[Gameweek 27]],FPL_Fixtures_Extract[#Headers],0)),3))</f>
        <v>TOT(A) 2-2</v>
      </c>
      <c r="AC91" t="str">
        <f ca="1">IF(RIGHT(FPL_Combined[[#Headers],[Gameweek 28]],2)&lt;$B$622,INDEX(FPL_Results_Extract[Gameweek 03],MATCH($A91,FPL_Results_Extract[[Player]:[Player]],0)),INDEX(Team_Key[[Abbreviation]:[Abbreviation]],MATCH(LEFT(INDEX(FPL_Fixtures_Extract[],MATCH($A91,FPL_Fixtures_Extract[[Player]:[Player]],0),MATCH(FPL_Combined[[#Headers],[Gameweek 28]],FPL_Fixtures_Extract[#Headers],0)),LEN(INDEX(FPL_Fixtures_Extract[],MATCH($A91,FPL_Fixtures_Extract[[Player]:[Player]],0),MATCH(FPL_Combined[[#Headers],[Gameweek 28]],FPL_Fixtures_Extract[#Headers],0)))-4),Team_Key[[Full Name]:[Full Name]],0))&amp;RIGHT(INDEX(FPL_Fixtures_Extract[],MATCH($A91,FPL_Fixtures_Extract[[Player]:[Player]],0),MATCH(FPL_Combined[[#Headers],[Gameweek 28]],FPL_Fixtures_Extract[#Headers],0)),3))</f>
        <v>NOR(A) 1-1</v>
      </c>
      <c r="AD91" t="str">
        <f ca="1">IF(RIGHT(FPL_Combined[[#Headers],[Gameweek 29]],2)&lt;$B$622,INDEX(FPL_Results_Extract[Gameweek 04],MATCH($A91,FPL_Results_Extract[[Player]:[Player]],0)),INDEX(Team_Key[[Abbreviation]:[Abbreviation]],MATCH(LEFT(INDEX(FPL_Fixtures_Extract[],MATCH($A91,FPL_Fixtures_Extract[[Player]:[Player]],0),MATCH(FPL_Combined[[#Headers],[Gameweek 29]],FPL_Fixtures_Extract[#Headers],0)),LEN(INDEX(FPL_Fixtures_Extract[],MATCH($A91,FPL_Fixtures_Extract[[Player]:[Player]],0),MATCH(FPL_Combined[[#Headers],[Gameweek 29]],FPL_Fixtures_Extract[#Headers],0)))-4),Team_Key[[Full Name]:[Full Name]],0))&amp;RIGHT(INDEX(FPL_Fixtures_Extract[],MATCH($A91,FPL_Fixtures_Extract[[Player]:[Player]],0),MATCH(FPL_Combined[[#Headers],[Gameweek 29]],FPL_Fixtures_Extract[#Headers],0)),3))</f>
        <v>CHE(A)</v>
      </c>
      <c r="AE91" t="str">
        <f ca="1">IF(RIGHT(FPL_Combined[[#Headers],[Gameweek 30]],2)&lt;$B$622,INDEX(FPL_Results_Extract[Gameweek 05],MATCH($A91,FPL_Results_Extract[[Player]:[Player]],0)),INDEX(Team_Key[[Abbreviation]:[Abbreviation]],MATCH(LEFT(INDEX(FPL_Fixtures_Extract[],MATCH($A91,FPL_Fixtures_Extract[[Player]:[Player]],0),MATCH(FPL_Combined[[#Headers],[Gameweek 30]],FPL_Fixtures_Extract[#Headers],0)),LEN(INDEX(FPL_Fixtures_Extract[],MATCH($A91,FPL_Fixtures_Extract[[Player]:[Player]],0),MATCH(FPL_Combined[[#Headers],[Gameweek 30]],FPL_Fixtures_Extract[#Headers],0)))-4),Team_Key[[Full Name]:[Full Name]],0))&amp;RIGHT(INDEX(FPL_Fixtures_Extract[],MATCH($A91,FPL_Fixtures_Extract[[Player]:[Player]],0),MATCH(FPL_Combined[[#Headers],[Gameweek 30]],FPL_Fixtures_Extract[#Headers],0)),3))</f>
        <v>SOU(H)</v>
      </c>
      <c r="AF91" t="str">
        <f ca="1">IF(RIGHT(FPL_Combined[[#Headers],[Gameweek 31]],2)&lt;$B$622,INDEX(FPL_Results_Extract[Gameweek 06],MATCH($A91,FPL_Results_Extract[[Player]:[Player]],0)),INDEX(Team_Key[[Abbreviation]:[Abbreviation]],MATCH(LEFT(INDEX(FPL_Fixtures_Extract[],MATCH($A91,FPL_Fixtures_Extract[[Player]:[Player]],0),MATCH(FPL_Combined[[#Headers],[Gameweek 31]],FPL_Fixtures_Extract[#Headers],0)),LEN(INDEX(FPL_Fixtures_Extract[],MATCH($A91,FPL_Fixtures_Extract[[Player]:[Player]],0),MATCH(FPL_Combined[[#Headers],[Gameweek 31]],FPL_Fixtures_Extract[#Headers],0)))-4),Team_Key[[Full Name]:[Full Name]],0))&amp;RIGHT(INDEX(FPL_Fixtures_Extract[],MATCH($A91,FPL_Fixtures_Extract[[Player]:[Player]],0),MATCH(FPL_Combined[[#Headers],[Gameweek 31]],FPL_Fixtures_Extract[#Headers],0)),3))</f>
        <v>WAT(A)</v>
      </c>
      <c r="AG91" t="str">
        <f ca="1">IF(RIGHT(FPL_Combined[[#Headers],[Gameweek 32]],2)&lt;$B$622,INDEX(FPL_Results_Extract[Gameweek 07],MATCH($A91,FPL_Results_Extract[[Player]:[Player]],0)),INDEX(Team_Key[[Abbreviation]:[Abbreviation]],MATCH(LEFT(INDEX(FPL_Fixtures_Extract[],MATCH($A91,FPL_Fixtures_Extract[[Player]:[Player]],0),MATCH(FPL_Combined[[#Headers],[Gameweek 32]],FPL_Fixtures_Extract[#Headers],0)),LEN(INDEX(FPL_Fixtures_Extract[],MATCH($A91,FPL_Fixtures_Extract[[Player]:[Player]],0),MATCH(FPL_Combined[[#Headers],[Gameweek 32]],FPL_Fixtures_Extract[#Headers],0)))-4),Team_Key[[Full Name]:[Full Name]],0))&amp;RIGHT(INDEX(FPL_Fixtures_Extract[],MATCH($A91,FPL_Fixtures_Extract[[Player]:[Player]],0),MATCH(FPL_Combined[[#Headers],[Gameweek 32]],FPL_Fixtures_Extract[#Headers],0)),3))</f>
        <v>SWA(H)</v>
      </c>
      <c r="AH91" t="str">
        <f ca="1">IF(RIGHT(FPL_Combined[[#Headers],[Gameweek 33]],2)&lt;$B$622,INDEX(FPL_Results_Extract[Gameweek 08],MATCH($A91,FPL_Results_Extract[[Player]:[Player]],0)),INDEX(Team_Key[[Abbreviation]:[Abbreviation]],MATCH(LEFT(INDEX(FPL_Fixtures_Extract[],MATCH($A91,FPL_Fixtures_Extract[[Player]:[Player]],0),MATCH(FPL_Combined[[#Headers],[Gameweek 33]],FPL_Fixtures_Extract[#Headers],0)),LEN(INDEX(FPL_Fixtures_Extract[],MATCH($A91,FPL_Fixtures_Extract[[Player]:[Player]],0),MATCH(FPL_Combined[[#Headers],[Gameweek 33]],FPL_Fixtures_Extract[#Headers],0)))-4),Team_Key[[Full Name]:[Full Name]],0))&amp;RIGHT(INDEX(FPL_Fixtures_Extract[],MATCH($A91,FPL_Fixtures_Extract[[Player]:[Player]],0),MATCH(FPL_Combined[[#Headers],[Gameweek 33]],FPL_Fixtures_Extract[#Headers],0)),3))</f>
        <v>LIV(A)</v>
      </c>
      <c r="AI91" t="str">
        <f ca="1">IF(RIGHT(FPL_Combined[[#Headers],[Gameweek 34]],2)&lt;$B$622,INDEX(FPL_Results_Extract[Gameweek 09],MATCH($A91,FPL_Results_Extract[[Player]:[Player]],0)),INDEX(Team_Key[[Abbreviation]:[Abbreviation]],MATCH(LEFT(INDEX(FPL_Fixtures_Extract[],MATCH($A91,FPL_Fixtures_Extract[[Player]:[Player]],0),MATCH(FPL_Combined[[#Headers],[Gameweek 34]],FPL_Fixtures_Extract[#Headers],0)),LEN(INDEX(FPL_Fixtures_Extract[],MATCH($A91,FPL_Fixtures_Extract[[Player]:[Player]],0),MATCH(FPL_Combined[[#Headers],[Gameweek 34]],FPL_Fixtures_Extract[#Headers],0)))-4),Team_Key[[Full Name]:[Full Name]],0))&amp;RIGHT(INDEX(FPL_Fixtures_Extract[],MATCH($A91,FPL_Fixtures_Extract[[Player]:[Player]],0),MATCH(FPL_Combined[[#Headers],[Gameweek 34]],FPL_Fixtures_Extract[#Headers],0)),3))</f>
        <v>TOT(H)</v>
      </c>
      <c r="AJ91" t="str">
        <f ca="1">IF(RIGHT(FPL_Combined[[#Headers],[Gameweek 35]],2)&lt;$B$622,INDEX(FPL_Results_Extract[Gameweek 10],MATCH($A91,FPL_Results_Extract[[Player]:[Player]],0)),INDEX(Team_Key[[Abbreviation]:[Abbreviation]],MATCH(LEFT(INDEX(FPL_Fixtures_Extract[],MATCH($A91,FPL_Fixtures_Extract[[Player]:[Player]],0),MATCH(FPL_Combined[[#Headers],[Gameweek 35]],FPL_Fixtures_Extract[#Headers],0)),LEN(INDEX(FPL_Fixtures_Extract[],MATCH($A91,FPL_Fixtures_Extract[[Player]:[Player]],0),MATCH(FPL_Combined[[#Headers],[Gameweek 35]],FPL_Fixtures_Extract[#Headers],0)))-4),Team_Key[[Full Name]:[Full Name]],0))&amp;RIGHT(INDEX(FPL_Fixtures_Extract[],MATCH($A91,FPL_Fixtures_Extract[[Player]:[Player]],0),MATCH(FPL_Combined[[#Headers],[Gameweek 35]],FPL_Fixtures_Extract[#Headers],0)),3))</f>
        <v>MCI(A)</v>
      </c>
      <c r="AK91" t="str">
        <f ca="1">IF(RIGHT(FPL_Combined[[#Headers],[Gameweek 36]],2)&lt;$B$622,INDEX(FPL_Results_Extract[Gameweek 11],MATCH($A91,FPL_Results_Extract[[Player]:[Player]],0)),INDEX(Team_Key[[Abbreviation]:[Abbreviation]],MATCH(LEFT(INDEX(FPL_Fixtures_Extract[],MATCH($A91,FPL_Fixtures_Extract[[Player]:[Player]],0),MATCH(FPL_Combined[[#Headers],[Gameweek 36]],FPL_Fixtures_Extract[#Headers],0)),LEN(INDEX(FPL_Fixtures_Extract[],MATCH($A91,FPL_Fixtures_Extract[[Player]:[Player]],0),MATCH(FPL_Combined[[#Headers],[Gameweek 36]],FPL_Fixtures_Extract[#Headers],0)))-4),Team_Key[[Full Name]:[Full Name]],0))&amp;RIGHT(INDEX(FPL_Fixtures_Extract[],MATCH($A91,FPL_Fixtures_Extract[[Player]:[Player]],0),MATCH(FPL_Combined[[#Headers],[Gameweek 36]],FPL_Fixtures_Extract[#Headers],0)),3))</f>
        <v>SUN(H)</v>
      </c>
      <c r="AL91" t="str">
        <f ca="1">IF(RIGHT(FPL_Combined[[#Headers],[Gameweek 37]],2)&lt;$B$622,INDEX(FPL_Results_Extract[Gameweek 12],MATCH($A91,FPL_Results_Extract[[Player]:[Player]],0)),INDEX(Team_Key[[Abbreviation]:[Abbreviation]],MATCH(LEFT(INDEX(FPL_Fixtures_Extract[],MATCH($A91,FPL_Fixtures_Extract[[Player]:[Player]],0),MATCH(FPL_Combined[[#Headers],[Gameweek 37]],FPL_Fixtures_Extract[#Headers],0)),LEN(INDEX(FPL_Fixtures_Extract[],MATCH($A91,FPL_Fixtures_Extract[[Player]:[Player]],0),MATCH(FPL_Combined[[#Headers],[Gameweek 37]],FPL_Fixtures_Extract[#Headers],0)))-4),Team_Key[[Full Name]:[Full Name]],0))&amp;RIGHT(INDEX(FPL_Fixtures_Extract[],MATCH($A91,FPL_Fixtures_Extract[[Player]:[Player]],0),MATCH(FPL_Combined[[#Headers],[Gameweek 37]],FPL_Fixtures_Extract[#Headers],0)),3))</f>
        <v>CRY(A)</v>
      </c>
      <c r="AM91" t="str">
        <f ca="1">IF(RIGHT(FPL_Combined[[#Headers],[Gameweek 38]],2)&lt;$B$622,INDEX(FPL_Results_Extract[Gameweek 13],MATCH($A91,FPL_Results_Extract[[Player]:[Player]],0)),INDEX(Team_Key[[Abbreviation]:[Abbreviation]],MATCH(LEFT(INDEX(FPL_Fixtures_Extract[],MATCH($A91,FPL_Fixtures_Extract[[Player]:[Player]],0),MATCH(FPL_Combined[[#Headers],[Gameweek 38]],FPL_Fixtures_Extract[#Headers],0)),LEN(INDEX(FPL_Fixtures_Extract[],MATCH($A91,FPL_Fixtures_Extract[[Player]:[Player]],0),MATCH(FPL_Combined[[#Headers],[Gameweek 38]],FPL_Fixtures_Extract[#Headers],0)))-4),Team_Key[[Full Name]:[Full Name]],0))&amp;RIGHT(INDEX(FPL_Fixtures_Extract[],MATCH($A91,FPL_Fixtures_Extract[[Player]:[Player]],0),MATCH(FPL_Combined[[#Headers],[Gameweek 38]],FPL_Fixtures_Extract[#Headers],0)),3))</f>
        <v>WHU(H)</v>
      </c>
    </row>
    <row r="92" spans="1:39" x14ac:dyDescent="0.45">
      <c r="A92" t="s">
        <v>378</v>
      </c>
      <c r="B92" t="str">
        <f ca="1">IF(RIGHT(FPL_Combined[[#Headers],[Gameweek 01]],2)&lt;$B$622,INDEX(FPL_Results_Extract[Gameweek 01],MATCH($A92,FPL_Results_Extract[[Player]:[Player]],0)),INDEX(Team_Key[[Abbreviation]:[Abbreviation]],MATCH(LEFT(INDEX(FPL_Fixtures_Extract[],MATCH($A92,FPL_Fixtures_Extract[[Player]:[Player]],0),MATCH(FPL_Combined[[#Headers],[Gameweek 01]],FPL_Fixtures_Extract[#Headers],0)),LEN(INDEX(FPL_Fixtures_Extract[],MATCH($A92,FPL_Fixtures_Extract[[Player]:[Player]],0),MATCH(FPL_Combined[[#Headers],[Gameweek 01]],FPL_Fixtures_Extract[#Headers],0)))-4),Team_Key[[Full Name]:[Full Name]],0))&amp;RIGHT(INDEX(FPL_Fixtures_Extract[],MATCH($A92,FPL_Fixtures_Extract[[Player]:[Player]],0),MATCH(FPL_Combined[[#Headers],[Gameweek 01]],FPL_Fixtures_Extract[#Headers],0)),3))</f>
        <v>WBA(A) 3-0</v>
      </c>
      <c r="C92" t="str">
        <f ca="1">IF(RIGHT(FPL_Combined[[#Headers],[Gameweek 02]],2)&lt;$B$622,INDEX(FPL_Results_Extract[Gameweek 02],MATCH($A92,FPL_Results_Extract[[Player]:[Player]],0)),INDEX(Team_Key[[Abbreviation]:[Abbreviation]],MATCH(LEFT(INDEX(FPL_Fixtures_Extract[],MATCH($A92,FPL_Fixtures_Extract[[Player]:[Player]],0),MATCH(FPL_Combined[[#Headers],[Gameweek 02]],FPL_Fixtures_Extract[#Headers],0)),LEN(INDEX(FPL_Fixtures_Extract[],MATCH($A92,FPL_Fixtures_Extract[[Player]:[Player]],0),MATCH(FPL_Combined[[#Headers],[Gameweek 02]],FPL_Fixtures_Extract[#Headers],0)))-4),Team_Key[[Full Name]:[Full Name]],0))&amp;RIGHT(INDEX(FPL_Fixtures_Extract[],MATCH($A92,FPL_Fixtures_Extract[[Player]:[Player]],0),MATCH(FPL_Combined[[#Headers],[Gameweek 02]],FPL_Fixtures_Extract[#Headers],0)),3))</f>
        <v>CHE(H) 3-0</v>
      </c>
      <c r="D92" t="str">
        <f ca="1">IF(RIGHT(FPL_Combined[[#Headers],[Gameweek 03]],2)&lt;$B$622,INDEX(FPL_Results_Extract[Gameweek 03],MATCH($A92,FPL_Results_Extract[[Player]:[Player]],0)),INDEX(Team_Key[[Abbreviation]:[Abbreviation]],MATCH(LEFT(INDEX(FPL_Fixtures_Extract[],MATCH($A92,FPL_Fixtures_Extract[[Player]:[Player]],0),MATCH(FPL_Combined[[#Headers],[Gameweek 03]],FPL_Fixtures_Extract[#Headers],0)),LEN(INDEX(FPL_Fixtures_Extract[],MATCH($A92,FPL_Fixtures_Extract[[Player]:[Player]],0),MATCH(FPL_Combined[[#Headers],[Gameweek 03]],FPL_Fixtures_Extract[#Headers],0)))-4),Team_Key[[Full Name]:[Full Name]],0))&amp;RIGHT(INDEX(FPL_Fixtures_Extract[],MATCH($A92,FPL_Fixtures_Extract[[Player]:[Player]],0),MATCH(FPL_Combined[[#Headers],[Gameweek 03]],FPL_Fixtures_Extract[#Headers],0)),3))</f>
        <v>EVE(A) 2-0</v>
      </c>
      <c r="E92" t="str">
        <f ca="1">IF(RIGHT(FPL_Combined[[#Headers],[Gameweek 04]],2)&lt;$B$622,INDEX(FPL_Results_Extract[Gameweek 04],MATCH($A92,FPL_Results_Extract[[Player]:[Player]],0)),INDEX(Team_Key[[Abbreviation]:[Abbreviation]],MATCH(LEFT(INDEX(FPL_Fixtures_Extract[],MATCH($A92,FPL_Fixtures_Extract[[Player]:[Player]],0),MATCH(FPL_Combined[[#Headers],[Gameweek 04]],FPL_Fixtures_Extract[#Headers],0)),LEN(INDEX(FPL_Fixtures_Extract[],MATCH($A92,FPL_Fixtures_Extract[[Player]:[Player]],0),MATCH(FPL_Combined[[#Headers],[Gameweek 04]],FPL_Fixtures_Extract[#Headers],0)))-4),Team_Key[[Full Name]:[Full Name]],0))&amp;RIGHT(INDEX(FPL_Fixtures_Extract[],MATCH($A92,FPL_Fixtures_Extract[[Player]:[Player]],0),MATCH(FPL_Combined[[#Headers],[Gameweek 04]],FPL_Fixtures_Extract[#Headers],0)),3))</f>
        <v>WAT(H) 2-0</v>
      </c>
      <c r="F92" t="str">
        <f ca="1">IF(RIGHT(FPL_Combined[[#Headers],[Gameweek 05]],2)&lt;$B$622,INDEX(FPL_Results_Extract[Gameweek 05],MATCH($A92,FPL_Results_Extract[[Player]:[Player]],0)),INDEX(Team_Key[[Abbreviation]:[Abbreviation]],MATCH(LEFT(INDEX(FPL_Fixtures_Extract[],MATCH($A92,FPL_Fixtures_Extract[[Player]:[Player]],0),MATCH(FPL_Combined[[#Headers],[Gameweek 05]],FPL_Fixtures_Extract[#Headers],0)),LEN(INDEX(FPL_Fixtures_Extract[],MATCH($A92,FPL_Fixtures_Extract[[Player]:[Player]],0),MATCH(FPL_Combined[[#Headers],[Gameweek 05]],FPL_Fixtures_Extract[#Headers],0)))-4),Team_Key[[Full Name]:[Full Name]],0))&amp;RIGHT(INDEX(FPL_Fixtures_Extract[],MATCH($A92,FPL_Fixtures_Extract[[Player]:[Player]],0),MATCH(FPL_Combined[[#Headers],[Gameweek 05]],FPL_Fixtures_Extract[#Headers],0)),3))</f>
        <v>CRY(A) 1-0</v>
      </c>
      <c r="G92" t="str">
        <f ca="1">IF(RIGHT(FPL_Combined[[#Headers],[Gameweek 06]],2)&lt;$B$622,INDEX(FPL_Results_Extract[Gameweek 06],MATCH($A92,FPL_Results_Extract[[Player]:[Player]],0)),INDEX(Team_Key[[Abbreviation]:[Abbreviation]],MATCH(LEFT(INDEX(FPL_Fixtures_Extract[],MATCH($A92,FPL_Fixtures_Extract[[Player]:[Player]],0),MATCH(FPL_Combined[[#Headers],[Gameweek 06]],FPL_Fixtures_Extract[#Headers],0)),LEN(INDEX(FPL_Fixtures_Extract[],MATCH($A92,FPL_Fixtures_Extract[[Player]:[Player]],0),MATCH(FPL_Combined[[#Headers],[Gameweek 06]],FPL_Fixtures_Extract[#Headers],0)))-4),Team_Key[[Full Name]:[Full Name]],0))&amp;RIGHT(INDEX(FPL_Fixtures_Extract[],MATCH($A92,FPL_Fixtures_Extract[[Player]:[Player]],0),MATCH(FPL_Combined[[#Headers],[Gameweek 06]],FPL_Fixtures_Extract[#Headers],0)),3))</f>
        <v>WHU(H) 1-2</v>
      </c>
      <c r="H92" t="str">
        <f ca="1">IF(RIGHT(FPL_Combined[[#Headers],[Gameweek 07]],2)&lt;$B$622,INDEX(FPL_Results_Extract[Gameweek 07],MATCH($A92,FPL_Results_Extract[[Player]:[Player]],0)),INDEX(Team_Key[[Abbreviation]:[Abbreviation]],MATCH(LEFT(INDEX(FPL_Fixtures_Extract[],MATCH($A92,FPL_Fixtures_Extract[[Player]:[Player]],0),MATCH(FPL_Combined[[#Headers],[Gameweek 07]],FPL_Fixtures_Extract[#Headers],0)),LEN(INDEX(FPL_Fixtures_Extract[],MATCH($A92,FPL_Fixtures_Extract[[Player]:[Player]],0),MATCH(FPL_Combined[[#Headers],[Gameweek 07]],FPL_Fixtures_Extract[#Headers],0)))-4),Team_Key[[Full Name]:[Full Name]],0))&amp;RIGHT(INDEX(FPL_Fixtures_Extract[],MATCH($A92,FPL_Fixtures_Extract[[Player]:[Player]],0),MATCH(FPL_Combined[[#Headers],[Gameweek 07]],FPL_Fixtures_Extract[#Headers],0)),3))</f>
        <v>TOT(A) 1-4</v>
      </c>
      <c r="I92" t="str">
        <f ca="1">IF(RIGHT(FPL_Combined[[#Headers],[Gameweek 08]],2)&lt;$B$622,INDEX(FPL_Results_Extract[Gameweek 08],MATCH($A92,FPL_Results_Extract[[Player]:[Player]],0)),INDEX(Team_Key[[Abbreviation]:[Abbreviation]],MATCH(LEFT(INDEX(FPL_Fixtures_Extract[],MATCH($A92,FPL_Fixtures_Extract[[Player]:[Player]],0),MATCH(FPL_Combined[[#Headers],[Gameweek 08]],FPL_Fixtures_Extract[#Headers],0)),LEN(INDEX(FPL_Fixtures_Extract[],MATCH($A92,FPL_Fixtures_Extract[[Player]:[Player]],0),MATCH(FPL_Combined[[#Headers],[Gameweek 08]],FPL_Fixtures_Extract[#Headers],0)))-4),Team_Key[[Full Name]:[Full Name]],0))&amp;RIGHT(INDEX(FPL_Fixtures_Extract[],MATCH($A92,FPL_Fixtures_Extract[[Player]:[Player]],0),MATCH(FPL_Combined[[#Headers],[Gameweek 08]],FPL_Fixtures_Extract[#Headers],0)),3))</f>
        <v>NEW(H) 6-1</v>
      </c>
      <c r="J92" t="str">
        <f ca="1">IF(RIGHT(FPL_Combined[[#Headers],[Gameweek 09]],2)&lt;$B$622,INDEX(FPL_Results_Extract[Gameweek 09],MATCH($A92,FPL_Results_Extract[[Player]:[Player]],0)),INDEX(Team_Key[[Abbreviation]:[Abbreviation]],MATCH(LEFT(INDEX(FPL_Fixtures_Extract[],MATCH($A92,FPL_Fixtures_Extract[[Player]:[Player]],0),MATCH(FPL_Combined[[#Headers],[Gameweek 09]],FPL_Fixtures_Extract[#Headers],0)),LEN(INDEX(FPL_Fixtures_Extract[],MATCH($A92,FPL_Fixtures_Extract[[Player]:[Player]],0),MATCH(FPL_Combined[[#Headers],[Gameweek 09]],FPL_Fixtures_Extract[#Headers],0)))-4),Team_Key[[Full Name]:[Full Name]],0))&amp;RIGHT(INDEX(FPL_Fixtures_Extract[],MATCH($A92,FPL_Fixtures_Extract[[Player]:[Player]],0),MATCH(FPL_Combined[[#Headers],[Gameweek 09]],FPL_Fixtures_Extract[#Headers],0)),3))</f>
        <v>BOU(H) 5-1</v>
      </c>
      <c r="K92" t="str">
        <f ca="1">IF(RIGHT(FPL_Combined[[#Headers],[Gameweek 10]],2)&lt;$B$622,INDEX(FPL_Results_Extract[Gameweek 10],MATCH($A92,FPL_Results_Extract[[Player]:[Player]],0)),INDEX(Team_Key[[Abbreviation]:[Abbreviation]],MATCH(LEFT(INDEX(FPL_Fixtures_Extract[],MATCH($A92,FPL_Fixtures_Extract[[Player]:[Player]],0),MATCH(FPL_Combined[[#Headers],[Gameweek 10]],FPL_Fixtures_Extract[#Headers],0)),LEN(INDEX(FPL_Fixtures_Extract[],MATCH($A92,FPL_Fixtures_Extract[[Player]:[Player]],0),MATCH(FPL_Combined[[#Headers],[Gameweek 10]],FPL_Fixtures_Extract[#Headers],0)))-4),Team_Key[[Full Name]:[Full Name]],0))&amp;RIGHT(INDEX(FPL_Fixtures_Extract[],MATCH($A92,FPL_Fixtures_Extract[[Player]:[Player]],0),MATCH(FPL_Combined[[#Headers],[Gameweek 10]],FPL_Fixtures_Extract[#Headers],0)),3))</f>
        <v>MUN(A) 0-0</v>
      </c>
      <c r="L92" t="str">
        <f ca="1">IF(RIGHT(FPL_Combined[[#Headers],[Gameweek 11]],2)&lt;$B$622,INDEX(FPL_Results_Extract[Gameweek 11],MATCH($A92,FPL_Results_Extract[[Player]:[Player]],0)),INDEX(Team_Key[[Abbreviation]:[Abbreviation]],MATCH(LEFT(INDEX(FPL_Fixtures_Extract[],MATCH($A92,FPL_Fixtures_Extract[[Player]:[Player]],0),MATCH(FPL_Combined[[#Headers],[Gameweek 11]],FPL_Fixtures_Extract[#Headers],0)),LEN(INDEX(FPL_Fixtures_Extract[],MATCH($A92,FPL_Fixtures_Extract[[Player]:[Player]],0),MATCH(FPL_Combined[[#Headers],[Gameweek 11]],FPL_Fixtures_Extract[#Headers],0)))-4),Team_Key[[Full Name]:[Full Name]],0))&amp;RIGHT(INDEX(FPL_Fixtures_Extract[],MATCH($A92,FPL_Fixtures_Extract[[Player]:[Player]],0),MATCH(FPL_Combined[[#Headers],[Gameweek 11]],FPL_Fixtures_Extract[#Headers],0)),3))</f>
        <v>NOR(H) 2-1</v>
      </c>
      <c r="M92" t="str">
        <f ca="1">IF(RIGHT(FPL_Combined[[#Headers],[Gameweek 12]],2)&lt;$B$622,INDEX(FPL_Results_Extract[Gameweek 12],MATCH($A92,FPL_Results_Extract[[Player]:[Player]],0)),INDEX(Team_Key[[Abbreviation]:[Abbreviation]],MATCH(LEFT(INDEX(FPL_Fixtures_Extract[],MATCH($A92,FPL_Fixtures_Extract[[Player]:[Player]],0),MATCH(FPL_Combined[[#Headers],[Gameweek 12]],FPL_Fixtures_Extract[#Headers],0)),LEN(INDEX(FPL_Fixtures_Extract[],MATCH($A92,FPL_Fixtures_Extract[[Player]:[Player]],0),MATCH(FPL_Combined[[#Headers],[Gameweek 12]],FPL_Fixtures_Extract[#Headers],0)))-4),Team_Key[[Full Name]:[Full Name]],0))&amp;RIGHT(INDEX(FPL_Fixtures_Extract[],MATCH($A92,FPL_Fixtures_Extract[[Player]:[Player]],0),MATCH(FPL_Combined[[#Headers],[Gameweek 12]],FPL_Fixtures_Extract[#Headers],0)),3))</f>
        <v>AVL(A) 0-0</v>
      </c>
      <c r="N92" t="str">
        <f ca="1">IF(RIGHT(FPL_Combined[[#Headers],[Gameweek 13]],2)&lt;$B$622,INDEX(FPL_Results_Extract[Gameweek 13],MATCH($A92,FPL_Results_Extract[[Player]:[Player]],0)),INDEX(Team_Key[[Abbreviation]:[Abbreviation]],MATCH(LEFT(INDEX(FPL_Fixtures_Extract[],MATCH($A92,FPL_Fixtures_Extract[[Player]:[Player]],0),MATCH(FPL_Combined[[#Headers],[Gameweek 13]],FPL_Fixtures_Extract[#Headers],0)),LEN(INDEX(FPL_Fixtures_Extract[],MATCH($A92,FPL_Fixtures_Extract[[Player]:[Player]],0),MATCH(FPL_Combined[[#Headers],[Gameweek 13]],FPL_Fixtures_Extract[#Headers],0)))-4),Team_Key[[Full Name]:[Full Name]],0))&amp;RIGHT(INDEX(FPL_Fixtures_Extract[],MATCH($A92,FPL_Fixtures_Extract[[Player]:[Player]],0),MATCH(FPL_Combined[[#Headers],[Gameweek 13]],FPL_Fixtures_Extract[#Headers],0)),3))</f>
        <v>LIV(H) 1-4</v>
      </c>
      <c r="O92" t="str">
        <f ca="1">IF(RIGHT(FPL_Combined[[#Headers],[Gameweek 14]],2)&lt;$B$622,INDEX(FPL_Results_Extract[Gameweek 14],MATCH($A92,FPL_Results_Extract[[Player]:[Player]],0)),INDEX(Team_Key[[Abbreviation]:[Abbreviation]],MATCH(LEFT(INDEX(FPL_Fixtures_Extract[],MATCH($A92,FPL_Fixtures_Extract[[Player]:[Player]],0),MATCH(FPL_Combined[[#Headers],[Gameweek 14]],FPL_Fixtures_Extract[#Headers],0)),LEN(INDEX(FPL_Fixtures_Extract[],MATCH($A92,FPL_Fixtures_Extract[[Player]:[Player]],0),MATCH(FPL_Combined[[#Headers],[Gameweek 14]],FPL_Fixtures_Extract[#Headers],0)))-4),Team_Key[[Full Name]:[Full Name]],0))&amp;RIGHT(INDEX(FPL_Fixtures_Extract[],MATCH($A92,FPL_Fixtures_Extract[[Player]:[Player]],0),MATCH(FPL_Combined[[#Headers],[Gameweek 14]],FPL_Fixtures_Extract[#Headers],0)),3))</f>
        <v>SOU(H) 3-1</v>
      </c>
      <c r="P92" t="str">
        <f ca="1">IF(RIGHT(FPL_Combined[[#Headers],[Gameweek 15]],2)&lt;$B$622,INDEX(FPL_Results_Extract[Gameweek 15],MATCH($A92,FPL_Results_Extract[[Player]:[Player]],0)),INDEX(Team_Key[[Abbreviation]:[Abbreviation]],MATCH(LEFT(INDEX(FPL_Fixtures_Extract[],MATCH($A92,FPL_Fixtures_Extract[[Player]:[Player]],0),MATCH(FPL_Combined[[#Headers],[Gameweek 15]],FPL_Fixtures_Extract[#Headers],0)),LEN(INDEX(FPL_Fixtures_Extract[],MATCH($A92,FPL_Fixtures_Extract[[Player]:[Player]],0),MATCH(FPL_Combined[[#Headers],[Gameweek 15]],FPL_Fixtures_Extract[#Headers],0)))-4),Team_Key[[Full Name]:[Full Name]],0))&amp;RIGHT(INDEX(FPL_Fixtures_Extract[],MATCH($A92,FPL_Fixtures_Extract[[Player]:[Player]],0),MATCH(FPL_Combined[[#Headers],[Gameweek 15]],FPL_Fixtures_Extract[#Headers],0)),3))</f>
        <v>STK(A) 0-2</v>
      </c>
      <c r="Q92" t="str">
        <f ca="1">IF(RIGHT(FPL_Combined[[#Headers],[Gameweek 16]],2)&lt;$B$622,INDEX(FPL_Results_Extract[Gameweek 16],MATCH($A92,FPL_Results_Extract[[Player]:[Player]],0)),INDEX(Team_Key[[Abbreviation]:[Abbreviation]],MATCH(LEFT(INDEX(FPL_Fixtures_Extract[],MATCH($A92,FPL_Fixtures_Extract[[Player]:[Player]],0),MATCH(FPL_Combined[[#Headers],[Gameweek 16]],FPL_Fixtures_Extract[#Headers],0)),LEN(INDEX(FPL_Fixtures_Extract[],MATCH($A92,FPL_Fixtures_Extract[[Player]:[Player]],0),MATCH(FPL_Combined[[#Headers],[Gameweek 16]],FPL_Fixtures_Extract[#Headers],0)))-4),Team_Key[[Full Name]:[Full Name]],0))&amp;RIGHT(INDEX(FPL_Fixtures_Extract[],MATCH($A92,FPL_Fixtures_Extract[[Player]:[Player]],0),MATCH(FPL_Combined[[#Headers],[Gameweek 16]],FPL_Fixtures_Extract[#Headers],0)),3))</f>
        <v>SWA(H) 2-1</v>
      </c>
      <c r="R92" t="str">
        <f ca="1">IF(RIGHT(FPL_Combined[[#Headers],[Gameweek 17]],2)&lt;$B$622,INDEX(FPL_Results_Extract[Gameweek 17],MATCH($A92,FPL_Results_Extract[[Player]:[Player]],0)),INDEX(Team_Key[[Abbreviation]:[Abbreviation]],MATCH(LEFT(INDEX(FPL_Fixtures_Extract[],MATCH($A92,FPL_Fixtures_Extract[[Player]:[Player]],0),MATCH(FPL_Combined[[#Headers],[Gameweek 17]],FPL_Fixtures_Extract[#Headers],0)),LEN(INDEX(FPL_Fixtures_Extract[],MATCH($A92,FPL_Fixtures_Extract[[Player]:[Player]],0),MATCH(FPL_Combined[[#Headers],[Gameweek 17]],FPL_Fixtures_Extract[#Headers],0)))-4),Team_Key[[Full Name]:[Full Name]],0))&amp;RIGHT(INDEX(FPL_Fixtures_Extract[],MATCH($A92,FPL_Fixtures_Extract[[Player]:[Player]],0),MATCH(FPL_Combined[[#Headers],[Gameweek 17]],FPL_Fixtures_Extract[#Headers],0)),3))</f>
        <v>ARS(A) 1-2</v>
      </c>
      <c r="S92" t="str">
        <f ca="1">IF(RIGHT(FPL_Combined[[#Headers],[Gameweek 18]],2)&lt;$B$622,INDEX(FPL_Results_Extract[Gameweek 18],MATCH($A92,FPL_Results_Extract[[Player]:[Player]],0)),INDEX(Team_Key[[Abbreviation]:[Abbreviation]],MATCH(LEFT(INDEX(FPL_Fixtures_Extract[],MATCH($A92,FPL_Fixtures_Extract[[Player]:[Player]],0),MATCH(FPL_Combined[[#Headers],[Gameweek 18]],FPL_Fixtures_Extract[#Headers],0)),LEN(INDEX(FPL_Fixtures_Extract[],MATCH($A92,FPL_Fixtures_Extract[[Player]:[Player]],0),MATCH(FPL_Combined[[#Headers],[Gameweek 18]],FPL_Fixtures_Extract[#Headers],0)))-4),Team_Key[[Full Name]:[Full Name]],0))&amp;RIGHT(INDEX(FPL_Fixtures_Extract[],MATCH($A92,FPL_Fixtures_Extract[[Player]:[Player]],0),MATCH(FPL_Combined[[#Headers],[Gameweek 18]],FPL_Fixtures_Extract[#Headers],0)),3))</f>
        <v>SUN(H) 4-1</v>
      </c>
      <c r="T92" t="str">
        <f ca="1">IF(RIGHT(FPL_Combined[[#Headers],[Gameweek 19]],2)&lt;$B$622,INDEX(FPL_Results_Extract[Gameweek 19],MATCH($A92,FPL_Results_Extract[[Player]:[Player]],0)),INDEX(Team_Key[[Abbreviation]:[Abbreviation]],MATCH(LEFT(INDEX(FPL_Fixtures_Extract[],MATCH($A92,FPL_Fixtures_Extract[[Player]:[Player]],0),MATCH(FPL_Combined[[#Headers],[Gameweek 19]],FPL_Fixtures_Extract[#Headers],0)),LEN(INDEX(FPL_Fixtures_Extract[],MATCH($A92,FPL_Fixtures_Extract[[Player]:[Player]],0),MATCH(FPL_Combined[[#Headers],[Gameweek 19]],FPL_Fixtures_Extract[#Headers],0)))-4),Team_Key[[Full Name]:[Full Name]],0))&amp;RIGHT(INDEX(FPL_Fixtures_Extract[],MATCH($A92,FPL_Fixtures_Extract[[Player]:[Player]],0),MATCH(FPL_Combined[[#Headers],[Gameweek 19]],FPL_Fixtures_Extract[#Headers],0)),3))</f>
        <v>LEI(A) 0-0</v>
      </c>
      <c r="U92" t="str">
        <f ca="1">IF(RIGHT(FPL_Combined[[#Headers],[Gameweek 20]],2)&lt;$B$622,INDEX(FPL_Results_Extract[Gameweek 20],MATCH($A92,FPL_Results_Extract[[Player]:[Player]],0)),INDEX(Team_Key[[Abbreviation]:[Abbreviation]],MATCH(LEFT(INDEX(FPL_Fixtures_Extract[],MATCH($A92,FPL_Fixtures_Extract[[Player]:[Player]],0),MATCH(FPL_Combined[[#Headers],[Gameweek 20]],FPL_Fixtures_Extract[#Headers],0)),LEN(INDEX(FPL_Fixtures_Extract[],MATCH($A92,FPL_Fixtures_Extract[[Player]:[Player]],0),MATCH(FPL_Combined[[#Headers],[Gameweek 20]],FPL_Fixtures_Extract[#Headers],0)))-4),Team_Key[[Full Name]:[Full Name]],0))&amp;RIGHT(INDEX(FPL_Fixtures_Extract[],MATCH($A92,FPL_Fixtures_Extract[[Player]:[Player]],0),MATCH(FPL_Combined[[#Headers],[Gameweek 20]],FPL_Fixtures_Extract[#Headers],0)),3))</f>
        <v>WAT(A) 2-1</v>
      </c>
      <c r="V92" t="str">
        <f ca="1">IF(RIGHT(FPL_Combined[[#Headers],[Gameweek 21]],2)&lt;$B$622,INDEX(FPL_Results_Extract[Gameweek 21],MATCH($A92,FPL_Results_Extract[[Player]:[Player]],0)),INDEX(Team_Key[[Abbreviation]:[Abbreviation]],MATCH(LEFT(INDEX(FPL_Fixtures_Extract[],MATCH($A92,FPL_Fixtures_Extract[[Player]:[Player]],0),MATCH(FPL_Combined[[#Headers],[Gameweek 21]],FPL_Fixtures_Extract[#Headers],0)),LEN(INDEX(FPL_Fixtures_Extract[],MATCH($A92,FPL_Fixtures_Extract[[Player]:[Player]],0),MATCH(FPL_Combined[[#Headers],[Gameweek 21]],FPL_Fixtures_Extract[#Headers],0)))-4),Team_Key[[Full Name]:[Full Name]],0))&amp;RIGHT(INDEX(FPL_Fixtures_Extract[],MATCH($A92,FPL_Fixtures_Extract[[Player]:[Player]],0),MATCH(FPL_Combined[[#Headers],[Gameweek 21]],FPL_Fixtures_Extract[#Headers],0)),3))</f>
        <v>EVE(H) 0-0</v>
      </c>
      <c r="W92" t="str">
        <f ca="1">IF(RIGHT(FPL_Combined[[#Headers],[Gameweek 22]],2)&lt;$B$622,INDEX(FPL_Results_Extract[Gameweek 22],MATCH($A92,FPL_Results_Extract[[Player]:[Player]],0)),INDEX(Team_Key[[Abbreviation]:[Abbreviation]],MATCH(LEFT(INDEX(FPL_Fixtures_Extract[],MATCH($A92,FPL_Fixtures_Extract[[Player]:[Player]],0),MATCH(FPL_Combined[[#Headers],[Gameweek 22]],FPL_Fixtures_Extract[#Headers],0)),LEN(INDEX(FPL_Fixtures_Extract[],MATCH($A92,FPL_Fixtures_Extract[[Player]:[Player]],0),MATCH(FPL_Combined[[#Headers],[Gameweek 22]],FPL_Fixtures_Extract[#Headers],0)))-4),Team_Key[[Full Name]:[Full Name]],0))&amp;RIGHT(INDEX(FPL_Fixtures_Extract[],MATCH($A92,FPL_Fixtures_Extract[[Player]:[Player]],0),MATCH(FPL_Combined[[#Headers],[Gameweek 22]],FPL_Fixtures_Extract[#Headers],0)),3))</f>
        <v>CRY(H) 4-0</v>
      </c>
      <c r="X92" t="str">
        <f ca="1">IF(RIGHT(FPL_Combined[[#Headers],[Gameweek 23]],2)&lt;$B$622,INDEX(FPL_Results_Extract[Gameweek 23],MATCH($A92,FPL_Results_Extract[[Player]:[Player]],0)),INDEX(Team_Key[[Abbreviation]:[Abbreviation]],MATCH(LEFT(INDEX(FPL_Fixtures_Extract[],MATCH($A92,FPL_Fixtures_Extract[[Player]:[Player]],0),MATCH(FPL_Combined[[#Headers],[Gameweek 23]],FPL_Fixtures_Extract[#Headers],0)),LEN(INDEX(FPL_Fixtures_Extract[],MATCH($A92,FPL_Fixtures_Extract[[Player]:[Player]],0),MATCH(FPL_Combined[[#Headers],[Gameweek 23]],FPL_Fixtures_Extract[#Headers],0)))-4),Team_Key[[Full Name]:[Full Name]],0))&amp;RIGHT(INDEX(FPL_Fixtures_Extract[],MATCH($A92,FPL_Fixtures_Extract[[Player]:[Player]],0),MATCH(FPL_Combined[[#Headers],[Gameweek 23]],FPL_Fixtures_Extract[#Headers],0)),3))</f>
        <v>WHU(A) 2-2</v>
      </c>
      <c r="Y92" t="str">
        <f ca="1">IF(RIGHT(FPL_Combined[[#Headers],[Gameweek 24]],2)&lt;$B$622,INDEX(FPL_Results_Extract[Team],MATCH($A92,FPL_Results_Extract[[Player]:[Player]],0)),INDEX(Team_Key[[Abbreviation]:[Abbreviation]],MATCH(LEFT(INDEX(FPL_Fixtures_Extract[],MATCH($A92,FPL_Fixtures_Extract[[Player]:[Player]],0),MATCH(FPL_Combined[[#Headers],[Gameweek 24]],FPL_Fixtures_Extract[#Headers],0)),LEN(INDEX(FPL_Fixtures_Extract[],MATCH($A92,FPL_Fixtures_Extract[[Player]:[Player]],0),MATCH(FPL_Combined[[#Headers],[Gameweek 24]],FPL_Fixtures_Extract[#Headers],0)))-4),Team_Key[[Full Name]:[Full Name]],0))&amp;RIGHT(INDEX(FPL_Fixtures_Extract[],MATCH($A92,FPL_Fixtures_Extract[[Player]:[Player]],0),MATCH(FPL_Combined[[#Headers],[Gameweek 24]],FPL_Fixtures_Extract[#Headers],0)),3))</f>
        <v>MCI</v>
      </c>
      <c r="Z92" t="str">
        <f ca="1">IF(RIGHT(FPL_Combined[[#Headers],[Gameweek 25]],2)&lt;$B$622,INDEX(FPL_Results_Extract[Player],MATCH($A92,FPL_Results_Extract[[Player]:[Player]],0)),INDEX(Team_Key[[Abbreviation]:[Abbreviation]],MATCH(LEFT(INDEX(FPL_Fixtures_Extract[],MATCH($A92,FPL_Fixtures_Extract[[Player]:[Player]],0),MATCH(FPL_Combined[[#Headers],[Gameweek 25]],FPL_Fixtures_Extract[#Headers],0)),LEN(INDEX(FPL_Fixtures_Extract[],MATCH($A92,FPL_Fixtures_Extract[[Player]:[Player]],0),MATCH(FPL_Combined[[#Headers],[Gameweek 25]],FPL_Fixtures_Extract[#Headers],0)))-4),Team_Key[[Full Name]:[Full Name]],0))&amp;RIGHT(INDEX(FPL_Fixtures_Extract[],MATCH($A92,FPL_Fixtures_Extract[[Player]:[Player]],0),MATCH(FPL_Combined[[#Headers],[Gameweek 25]],FPL_Fixtures_Extract[#Headers],0)),3))</f>
        <v>Caballero</v>
      </c>
      <c r="AA92" t="str">
        <f ca="1">IF(RIGHT(FPL_Combined[[#Headers],[Gameweek 26]],2)&lt;$B$622,INDEX(FPL_Results_Extract[Gameweek 01],MATCH($A92,FPL_Results_Extract[[Player]:[Player]],0)),INDEX(Team_Key[[Abbreviation]:[Abbreviation]],MATCH(LEFT(INDEX(FPL_Fixtures_Extract[],MATCH($A92,FPL_Fixtures_Extract[[Player]:[Player]],0),MATCH(FPL_Combined[[#Headers],[Gameweek 26]],FPL_Fixtures_Extract[#Headers],0)),LEN(INDEX(FPL_Fixtures_Extract[],MATCH($A92,FPL_Fixtures_Extract[[Player]:[Player]],0),MATCH(FPL_Combined[[#Headers],[Gameweek 26]],FPL_Fixtures_Extract[#Headers],0)))-4),Team_Key[[Full Name]:[Full Name]],0))&amp;RIGHT(INDEX(FPL_Fixtures_Extract[],MATCH($A92,FPL_Fixtures_Extract[[Player]:[Player]],0),MATCH(FPL_Combined[[#Headers],[Gameweek 26]],FPL_Fixtures_Extract[#Headers],0)),3))</f>
        <v>WBA(A) 3-0</v>
      </c>
      <c r="AB92" t="str">
        <f ca="1">IF(RIGHT(FPL_Combined[[#Headers],[Gameweek 27]],2)&lt;$B$622,INDEX(FPL_Results_Extract[Gameweek 02],MATCH($A92,FPL_Results_Extract[[Player]:[Player]],0)),INDEX(Team_Key[[Abbreviation]:[Abbreviation]],MATCH(LEFT(INDEX(FPL_Fixtures_Extract[],MATCH($A92,FPL_Fixtures_Extract[[Player]:[Player]],0),MATCH(FPL_Combined[[#Headers],[Gameweek 27]],FPL_Fixtures_Extract[#Headers],0)),LEN(INDEX(FPL_Fixtures_Extract[],MATCH($A92,FPL_Fixtures_Extract[[Player]:[Player]],0),MATCH(FPL_Combined[[#Headers],[Gameweek 27]],FPL_Fixtures_Extract[#Headers],0)))-4),Team_Key[[Full Name]:[Full Name]],0))&amp;RIGHT(INDEX(FPL_Fixtures_Extract[],MATCH($A92,FPL_Fixtures_Extract[[Player]:[Player]],0),MATCH(FPL_Combined[[#Headers],[Gameweek 27]],FPL_Fixtures_Extract[#Headers],0)),3))</f>
        <v>CHE(H) 3-0</v>
      </c>
      <c r="AC92" t="str">
        <f ca="1">IF(RIGHT(FPL_Combined[[#Headers],[Gameweek 28]],2)&lt;$B$622,INDEX(FPL_Results_Extract[Gameweek 03],MATCH($A92,FPL_Results_Extract[[Player]:[Player]],0)),INDEX(Team_Key[[Abbreviation]:[Abbreviation]],MATCH(LEFT(INDEX(FPL_Fixtures_Extract[],MATCH($A92,FPL_Fixtures_Extract[[Player]:[Player]],0),MATCH(FPL_Combined[[#Headers],[Gameweek 28]],FPL_Fixtures_Extract[#Headers],0)),LEN(INDEX(FPL_Fixtures_Extract[],MATCH($A92,FPL_Fixtures_Extract[[Player]:[Player]],0),MATCH(FPL_Combined[[#Headers],[Gameweek 28]],FPL_Fixtures_Extract[#Headers],0)))-4),Team_Key[[Full Name]:[Full Name]],0))&amp;RIGHT(INDEX(FPL_Fixtures_Extract[],MATCH($A92,FPL_Fixtures_Extract[[Player]:[Player]],0),MATCH(FPL_Combined[[#Headers],[Gameweek 28]],FPL_Fixtures_Extract[#Headers],0)),3))</f>
        <v>EVE(A) 2-0</v>
      </c>
      <c r="AD92" t="str">
        <f ca="1">IF(RIGHT(FPL_Combined[[#Headers],[Gameweek 29]],2)&lt;$B$622,INDEX(FPL_Results_Extract[Gameweek 04],MATCH($A92,FPL_Results_Extract[[Player]:[Player]],0)),INDEX(Team_Key[[Abbreviation]:[Abbreviation]],MATCH(LEFT(INDEX(FPL_Fixtures_Extract[],MATCH($A92,FPL_Fixtures_Extract[[Player]:[Player]],0),MATCH(FPL_Combined[[#Headers],[Gameweek 29]],FPL_Fixtures_Extract[#Headers],0)),LEN(INDEX(FPL_Fixtures_Extract[],MATCH($A92,FPL_Fixtures_Extract[[Player]:[Player]],0),MATCH(FPL_Combined[[#Headers],[Gameweek 29]],FPL_Fixtures_Extract[#Headers],0)))-4),Team_Key[[Full Name]:[Full Name]],0))&amp;RIGHT(INDEX(FPL_Fixtures_Extract[],MATCH($A92,FPL_Fixtures_Extract[[Player]:[Player]],0),MATCH(FPL_Combined[[#Headers],[Gameweek 29]],FPL_Fixtures_Extract[#Headers],0)),3))</f>
        <v>AVL(H)</v>
      </c>
      <c r="AE92" t="str">
        <f ca="1">IF(RIGHT(FPL_Combined[[#Headers],[Gameweek 30]],2)&lt;$B$622,INDEX(FPL_Results_Extract[Gameweek 05],MATCH($A92,FPL_Results_Extract[[Player]:[Player]],0)),INDEX(Team_Key[[Abbreviation]:[Abbreviation]],MATCH(LEFT(INDEX(FPL_Fixtures_Extract[],MATCH($A92,FPL_Fixtures_Extract[[Player]:[Player]],0),MATCH(FPL_Combined[[#Headers],[Gameweek 30]],FPL_Fixtures_Extract[#Headers],0)),LEN(INDEX(FPL_Fixtures_Extract[],MATCH($A92,FPL_Fixtures_Extract[[Player]:[Player]],0),MATCH(FPL_Combined[[#Headers],[Gameweek 30]],FPL_Fixtures_Extract[#Headers],0)))-4),Team_Key[[Full Name]:[Full Name]],0))&amp;RIGHT(INDEX(FPL_Fixtures_Extract[],MATCH($A92,FPL_Fixtures_Extract[[Player]:[Player]],0),MATCH(FPL_Combined[[#Headers],[Gameweek 30]],FPL_Fixtures_Extract[#Headers],0)),3))</f>
        <v>NOR(A)</v>
      </c>
      <c r="AF92" t="str">
        <f ca="1">IF(RIGHT(FPL_Combined[[#Headers],[Gameweek 31]],2)&lt;$B$622,INDEX(FPL_Results_Extract[Gameweek 06],MATCH($A92,FPL_Results_Extract[[Player]:[Player]],0)),INDEX(Team_Key[[Abbreviation]:[Abbreviation]],MATCH(LEFT(INDEX(FPL_Fixtures_Extract[],MATCH($A92,FPL_Fixtures_Extract[[Player]:[Player]],0),MATCH(FPL_Combined[[#Headers],[Gameweek 31]],FPL_Fixtures_Extract[#Headers],0)),LEN(INDEX(FPL_Fixtures_Extract[],MATCH($A92,FPL_Fixtures_Extract[[Player]:[Player]],0),MATCH(FPL_Combined[[#Headers],[Gameweek 31]],FPL_Fixtures_Extract[#Headers],0)))-4),Team_Key[[Full Name]:[Full Name]],0))&amp;RIGHT(INDEX(FPL_Fixtures_Extract[],MATCH($A92,FPL_Fixtures_Extract[[Player]:[Player]],0),MATCH(FPL_Combined[[#Headers],[Gameweek 31]],FPL_Fixtures_Extract[#Headers],0)),3))</f>
        <v>MUN(H)</v>
      </c>
      <c r="AG92" t="str">
        <f ca="1">IF(RIGHT(FPL_Combined[[#Headers],[Gameweek 32]],2)&lt;$B$622,INDEX(FPL_Results_Extract[Gameweek 07],MATCH($A92,FPL_Results_Extract[[Player]:[Player]],0)),INDEX(Team_Key[[Abbreviation]:[Abbreviation]],MATCH(LEFT(INDEX(FPL_Fixtures_Extract[],MATCH($A92,FPL_Fixtures_Extract[[Player]:[Player]],0),MATCH(FPL_Combined[[#Headers],[Gameweek 32]],FPL_Fixtures_Extract[#Headers],0)),LEN(INDEX(FPL_Fixtures_Extract[],MATCH($A92,FPL_Fixtures_Extract[[Player]:[Player]],0),MATCH(FPL_Combined[[#Headers],[Gameweek 32]],FPL_Fixtures_Extract[#Headers],0)))-4),Team_Key[[Full Name]:[Full Name]],0))&amp;RIGHT(INDEX(FPL_Fixtures_Extract[],MATCH($A92,FPL_Fixtures_Extract[[Player]:[Player]],0),MATCH(FPL_Combined[[#Headers],[Gameweek 32]],FPL_Fixtures_Extract[#Headers],0)),3))</f>
        <v>BOU(A)</v>
      </c>
      <c r="AH92" t="str">
        <f ca="1">IF(RIGHT(FPL_Combined[[#Headers],[Gameweek 33]],2)&lt;$B$622,INDEX(FPL_Results_Extract[Gameweek 08],MATCH($A92,FPL_Results_Extract[[Player]:[Player]],0)),INDEX(Team_Key[[Abbreviation]:[Abbreviation]],MATCH(LEFT(INDEX(FPL_Fixtures_Extract[],MATCH($A92,FPL_Fixtures_Extract[[Player]:[Player]],0),MATCH(FPL_Combined[[#Headers],[Gameweek 33]],FPL_Fixtures_Extract[#Headers],0)),LEN(INDEX(FPL_Fixtures_Extract[],MATCH($A92,FPL_Fixtures_Extract[[Player]:[Player]],0),MATCH(FPL_Combined[[#Headers],[Gameweek 33]],FPL_Fixtures_Extract[#Headers],0)))-4),Team_Key[[Full Name]:[Full Name]],0))&amp;RIGHT(INDEX(FPL_Fixtures_Extract[],MATCH($A92,FPL_Fixtures_Extract[[Player]:[Player]],0),MATCH(FPL_Combined[[#Headers],[Gameweek 33]],FPL_Fixtures_Extract[#Headers],0)),3))</f>
        <v>WBA(H)</v>
      </c>
      <c r="AI92" t="str">
        <f ca="1">IF(RIGHT(FPL_Combined[[#Headers],[Gameweek 34]],2)&lt;$B$622,INDEX(FPL_Results_Extract[Gameweek 09],MATCH($A92,FPL_Results_Extract[[Player]:[Player]],0)),INDEX(Team_Key[[Abbreviation]:[Abbreviation]],MATCH(LEFT(INDEX(FPL_Fixtures_Extract[],MATCH($A92,FPL_Fixtures_Extract[[Player]:[Player]],0),MATCH(FPL_Combined[[#Headers],[Gameweek 34]],FPL_Fixtures_Extract[#Headers],0)),LEN(INDEX(FPL_Fixtures_Extract[],MATCH($A92,FPL_Fixtures_Extract[[Player]:[Player]],0),MATCH(FPL_Combined[[#Headers],[Gameweek 34]],FPL_Fixtures_Extract[#Headers],0)))-4),Team_Key[[Full Name]:[Full Name]],0))&amp;RIGHT(INDEX(FPL_Fixtures_Extract[],MATCH($A92,FPL_Fixtures_Extract[[Player]:[Player]],0),MATCH(FPL_Combined[[#Headers],[Gameweek 34]],FPL_Fixtures_Extract[#Headers],0)),3))</f>
        <v>CHE(A)</v>
      </c>
      <c r="AJ92" t="str">
        <f ca="1">IF(RIGHT(FPL_Combined[[#Headers],[Gameweek 35]],2)&lt;$B$622,INDEX(FPL_Results_Extract[Gameweek 10],MATCH($A92,FPL_Results_Extract[[Player]:[Player]],0)),INDEX(Team_Key[[Abbreviation]:[Abbreviation]],MATCH(LEFT(INDEX(FPL_Fixtures_Extract[],MATCH($A92,FPL_Fixtures_Extract[[Player]:[Player]],0),MATCH(FPL_Combined[[#Headers],[Gameweek 35]],FPL_Fixtures_Extract[#Headers],0)),LEN(INDEX(FPL_Fixtures_Extract[],MATCH($A92,FPL_Fixtures_Extract[[Player]:[Player]],0),MATCH(FPL_Combined[[#Headers],[Gameweek 35]],FPL_Fixtures_Extract[#Headers],0)))-4),Team_Key[[Full Name]:[Full Name]],0))&amp;RIGHT(INDEX(FPL_Fixtures_Extract[],MATCH($A92,FPL_Fixtures_Extract[[Player]:[Player]],0),MATCH(FPL_Combined[[#Headers],[Gameweek 35]],FPL_Fixtures_Extract[#Headers],0)),3))</f>
        <v>STK(H)</v>
      </c>
      <c r="AK92" t="str">
        <f ca="1">IF(RIGHT(FPL_Combined[[#Headers],[Gameweek 36]],2)&lt;$B$622,INDEX(FPL_Results_Extract[Gameweek 11],MATCH($A92,FPL_Results_Extract[[Player]:[Player]],0)),INDEX(Team_Key[[Abbreviation]:[Abbreviation]],MATCH(LEFT(INDEX(FPL_Fixtures_Extract[],MATCH($A92,FPL_Fixtures_Extract[[Player]:[Player]],0),MATCH(FPL_Combined[[#Headers],[Gameweek 36]],FPL_Fixtures_Extract[#Headers],0)),LEN(INDEX(FPL_Fixtures_Extract[],MATCH($A92,FPL_Fixtures_Extract[[Player]:[Player]],0),MATCH(FPL_Combined[[#Headers],[Gameweek 36]],FPL_Fixtures_Extract[#Headers],0)))-4),Team_Key[[Full Name]:[Full Name]],0))&amp;RIGHT(INDEX(FPL_Fixtures_Extract[],MATCH($A92,FPL_Fixtures_Extract[[Player]:[Player]],0),MATCH(FPL_Combined[[#Headers],[Gameweek 36]],FPL_Fixtures_Extract[#Headers],0)),3))</f>
        <v>SOU(A)</v>
      </c>
      <c r="AL92" t="str">
        <f ca="1">IF(RIGHT(FPL_Combined[[#Headers],[Gameweek 37]],2)&lt;$B$622,INDEX(FPL_Results_Extract[Gameweek 12],MATCH($A92,FPL_Results_Extract[[Player]:[Player]],0)),INDEX(Team_Key[[Abbreviation]:[Abbreviation]],MATCH(LEFT(INDEX(FPL_Fixtures_Extract[],MATCH($A92,FPL_Fixtures_Extract[[Player]:[Player]],0),MATCH(FPL_Combined[[#Headers],[Gameweek 37]],FPL_Fixtures_Extract[#Headers],0)),LEN(INDEX(FPL_Fixtures_Extract[],MATCH($A92,FPL_Fixtures_Extract[[Player]:[Player]],0),MATCH(FPL_Combined[[#Headers],[Gameweek 37]],FPL_Fixtures_Extract[#Headers],0)))-4),Team_Key[[Full Name]:[Full Name]],0))&amp;RIGHT(INDEX(FPL_Fixtures_Extract[],MATCH($A92,FPL_Fixtures_Extract[[Player]:[Player]],0),MATCH(FPL_Combined[[#Headers],[Gameweek 37]],FPL_Fixtures_Extract[#Headers],0)),3))</f>
        <v>ARS(H)</v>
      </c>
      <c r="AM92" t="str">
        <f ca="1">IF(RIGHT(FPL_Combined[[#Headers],[Gameweek 38]],2)&lt;$B$622,INDEX(FPL_Results_Extract[Gameweek 13],MATCH($A92,FPL_Results_Extract[[Player]:[Player]],0)),INDEX(Team_Key[[Abbreviation]:[Abbreviation]],MATCH(LEFT(INDEX(FPL_Fixtures_Extract[],MATCH($A92,FPL_Fixtures_Extract[[Player]:[Player]],0),MATCH(FPL_Combined[[#Headers],[Gameweek 38]],FPL_Fixtures_Extract[#Headers],0)),LEN(INDEX(FPL_Fixtures_Extract[],MATCH($A92,FPL_Fixtures_Extract[[Player]:[Player]],0),MATCH(FPL_Combined[[#Headers],[Gameweek 38]],FPL_Fixtures_Extract[#Headers],0)))-4),Team_Key[[Full Name]:[Full Name]],0))&amp;RIGHT(INDEX(FPL_Fixtures_Extract[],MATCH($A92,FPL_Fixtures_Extract[[Player]:[Player]],0),MATCH(FPL_Combined[[#Headers],[Gameweek 38]],FPL_Fixtures_Extract[#Headers],0)),3))</f>
        <v>SWA(A)</v>
      </c>
    </row>
    <row r="93" spans="1:39" x14ac:dyDescent="0.45">
      <c r="A93" t="s">
        <v>669</v>
      </c>
      <c r="B93" t="str">
        <f ca="1">IF(RIGHT(FPL_Combined[[#Headers],[Gameweek 01]],2)&lt;$B$622,INDEX(FPL_Results_Extract[Gameweek 01],MATCH($A93,FPL_Results_Extract[[Player]:[Player]],0)),INDEX(Team_Key[[Abbreviation]:[Abbreviation]],MATCH(LEFT(INDEX(FPL_Fixtures_Extract[],MATCH($A93,FPL_Fixtures_Extract[[Player]:[Player]],0),MATCH(FPL_Combined[[#Headers],[Gameweek 01]],FPL_Fixtures_Extract[#Headers],0)),LEN(INDEX(FPL_Fixtures_Extract[],MATCH($A93,FPL_Fixtures_Extract[[Player]:[Player]],0),MATCH(FPL_Combined[[#Headers],[Gameweek 01]],FPL_Fixtures_Extract[#Headers],0)))-4),Team_Key[[Full Name]:[Full Name]],0))&amp;RIGHT(INDEX(FPL_Fixtures_Extract[],MATCH($A93,FPL_Fixtures_Extract[[Player]:[Player]],0),MATCH(FPL_Combined[[#Headers],[Gameweek 01]],FPL_Fixtures_Extract[#Headers],0)),3))</f>
        <v>NOR(A) 3-1</v>
      </c>
      <c r="C93" t="str">
        <f ca="1">IF(RIGHT(FPL_Combined[[#Headers],[Gameweek 02]],2)&lt;$B$622,INDEX(FPL_Results_Extract[Gameweek 02],MATCH($A93,FPL_Results_Extract[[Player]:[Player]],0)),INDEX(Team_Key[[Abbreviation]:[Abbreviation]],MATCH(LEFT(INDEX(FPL_Fixtures_Extract[],MATCH($A93,FPL_Fixtures_Extract[[Player]:[Player]],0),MATCH(FPL_Combined[[#Headers],[Gameweek 02]],FPL_Fixtures_Extract[#Headers],0)),LEN(INDEX(FPL_Fixtures_Extract[],MATCH($A93,FPL_Fixtures_Extract[[Player]:[Player]],0),MATCH(FPL_Combined[[#Headers],[Gameweek 02]],FPL_Fixtures_Extract[#Headers],0)))-4),Team_Key[[Full Name]:[Full Name]],0))&amp;RIGHT(INDEX(FPL_Fixtures_Extract[],MATCH($A93,FPL_Fixtures_Extract[[Player]:[Player]],0),MATCH(FPL_Combined[[#Headers],[Gameweek 02]],FPL_Fixtures_Extract[#Headers],0)),3))</f>
        <v>ARS(H) 1-2</v>
      </c>
      <c r="D93" t="str">
        <f ca="1">IF(RIGHT(FPL_Combined[[#Headers],[Gameweek 03]],2)&lt;$B$622,INDEX(FPL_Results_Extract[Gameweek 03],MATCH($A93,FPL_Results_Extract[[Player]:[Player]],0)),INDEX(Team_Key[[Abbreviation]:[Abbreviation]],MATCH(LEFT(INDEX(FPL_Fixtures_Extract[],MATCH($A93,FPL_Fixtures_Extract[[Player]:[Player]],0),MATCH(FPL_Combined[[#Headers],[Gameweek 03]],FPL_Fixtures_Extract[#Headers],0)),LEN(INDEX(FPL_Fixtures_Extract[],MATCH($A93,FPL_Fixtures_Extract[[Player]:[Player]],0),MATCH(FPL_Combined[[#Headers],[Gameweek 03]],FPL_Fixtures_Extract[#Headers],0)))-4),Team_Key[[Full Name]:[Full Name]],0))&amp;RIGHT(INDEX(FPL_Fixtures_Extract[],MATCH($A93,FPL_Fixtures_Extract[[Player]:[Player]],0),MATCH(FPL_Combined[[#Headers],[Gameweek 03]],FPL_Fixtures_Extract[#Headers],0)),3))</f>
        <v>AVL(H) 2-1</v>
      </c>
      <c r="E93" t="str">
        <f ca="1">IF(RIGHT(FPL_Combined[[#Headers],[Gameweek 04]],2)&lt;$B$622,INDEX(FPL_Results_Extract[Gameweek 04],MATCH($A93,FPL_Results_Extract[[Player]:[Player]],0)),INDEX(Team_Key[[Abbreviation]:[Abbreviation]],MATCH(LEFT(INDEX(FPL_Fixtures_Extract[],MATCH($A93,FPL_Fixtures_Extract[[Player]:[Player]],0),MATCH(FPL_Combined[[#Headers],[Gameweek 04]],FPL_Fixtures_Extract[#Headers],0)),LEN(INDEX(FPL_Fixtures_Extract[],MATCH($A93,FPL_Fixtures_Extract[[Player]:[Player]],0),MATCH(FPL_Combined[[#Headers],[Gameweek 04]],FPL_Fixtures_Extract[#Headers],0)))-4),Team_Key[[Full Name]:[Full Name]],0))&amp;RIGHT(INDEX(FPL_Fixtures_Extract[],MATCH($A93,FPL_Fixtures_Extract[[Player]:[Player]],0),MATCH(FPL_Combined[[#Headers],[Gameweek 04]],FPL_Fixtures_Extract[#Headers],0)),3))</f>
        <v>CHE(A) 2-1</v>
      </c>
      <c r="F93" t="str">
        <f ca="1">IF(RIGHT(FPL_Combined[[#Headers],[Gameweek 05]],2)&lt;$B$622,INDEX(FPL_Results_Extract[Gameweek 05],MATCH($A93,FPL_Results_Extract[[Player]:[Player]],0)),INDEX(Team_Key[[Abbreviation]:[Abbreviation]],MATCH(LEFT(INDEX(FPL_Fixtures_Extract[],MATCH($A93,FPL_Fixtures_Extract[[Player]:[Player]],0),MATCH(FPL_Combined[[#Headers],[Gameweek 05]],FPL_Fixtures_Extract[#Headers],0)),LEN(INDEX(FPL_Fixtures_Extract[],MATCH($A93,FPL_Fixtures_Extract[[Player]:[Player]],0),MATCH(FPL_Combined[[#Headers],[Gameweek 05]],FPL_Fixtures_Extract[#Headers],0)))-4),Team_Key[[Full Name]:[Full Name]],0))&amp;RIGHT(INDEX(FPL_Fixtures_Extract[],MATCH($A93,FPL_Fixtures_Extract[[Player]:[Player]],0),MATCH(FPL_Combined[[#Headers],[Gameweek 05]],FPL_Fixtures_Extract[#Headers],0)),3))</f>
        <v>MCI(H) 0-1</v>
      </c>
      <c r="G93" t="str">
        <f ca="1">IF(RIGHT(FPL_Combined[[#Headers],[Gameweek 06]],2)&lt;$B$622,INDEX(FPL_Results_Extract[Gameweek 06],MATCH($A93,FPL_Results_Extract[[Player]:[Player]],0)),INDEX(Team_Key[[Abbreviation]:[Abbreviation]],MATCH(LEFT(INDEX(FPL_Fixtures_Extract[],MATCH($A93,FPL_Fixtures_Extract[[Player]:[Player]],0),MATCH(FPL_Combined[[#Headers],[Gameweek 06]],FPL_Fixtures_Extract[#Headers],0)),LEN(INDEX(FPL_Fixtures_Extract[],MATCH($A93,FPL_Fixtures_Extract[[Player]:[Player]],0),MATCH(FPL_Combined[[#Headers],[Gameweek 06]],FPL_Fixtures_Extract[#Headers],0)))-4),Team_Key[[Full Name]:[Full Name]],0))&amp;RIGHT(INDEX(FPL_Fixtures_Extract[],MATCH($A93,FPL_Fixtures_Extract[[Player]:[Player]],0),MATCH(FPL_Combined[[#Headers],[Gameweek 06]],FPL_Fixtures_Extract[#Headers],0)),3))</f>
        <v>TOT(A) 0-1</v>
      </c>
      <c r="H93" t="str">
        <f ca="1">IF(RIGHT(FPL_Combined[[#Headers],[Gameweek 07]],2)&lt;$B$622,INDEX(FPL_Results_Extract[Gameweek 07],MATCH($A93,FPL_Results_Extract[[Player]:[Player]],0)),INDEX(Team_Key[[Abbreviation]:[Abbreviation]],MATCH(LEFT(INDEX(FPL_Fixtures_Extract[],MATCH($A93,FPL_Fixtures_Extract[[Player]:[Player]],0),MATCH(FPL_Combined[[#Headers],[Gameweek 07]],FPL_Fixtures_Extract[#Headers],0)),LEN(INDEX(FPL_Fixtures_Extract[],MATCH($A93,FPL_Fixtures_Extract[[Player]:[Player]],0),MATCH(FPL_Combined[[#Headers],[Gameweek 07]],FPL_Fixtures_Extract[#Headers],0)))-4),Team_Key[[Full Name]:[Full Name]],0))&amp;RIGHT(INDEX(FPL_Fixtures_Extract[],MATCH($A93,FPL_Fixtures_Extract[[Player]:[Player]],0),MATCH(FPL_Combined[[#Headers],[Gameweek 07]],FPL_Fixtures_Extract[#Headers],0)),3))</f>
        <v>WAT(A) 1-0</v>
      </c>
      <c r="I93" t="str">
        <f ca="1">IF(RIGHT(FPL_Combined[[#Headers],[Gameweek 08]],2)&lt;$B$622,INDEX(FPL_Results_Extract[Gameweek 08],MATCH($A93,FPL_Results_Extract[[Player]:[Player]],0)),INDEX(Team_Key[[Abbreviation]:[Abbreviation]],MATCH(LEFT(INDEX(FPL_Fixtures_Extract[],MATCH($A93,FPL_Fixtures_Extract[[Player]:[Player]],0),MATCH(FPL_Combined[[#Headers],[Gameweek 08]],FPL_Fixtures_Extract[#Headers],0)),LEN(INDEX(FPL_Fixtures_Extract[],MATCH($A93,FPL_Fixtures_Extract[[Player]:[Player]],0),MATCH(FPL_Combined[[#Headers],[Gameweek 08]],FPL_Fixtures_Extract[#Headers],0)))-4),Team_Key[[Full Name]:[Full Name]],0))&amp;RIGHT(INDEX(FPL_Fixtures_Extract[],MATCH($A93,FPL_Fixtures_Extract[[Player]:[Player]],0),MATCH(FPL_Combined[[#Headers],[Gameweek 08]],FPL_Fixtures_Extract[#Headers],0)),3))</f>
        <v>WBA(H) 2-0</v>
      </c>
      <c r="J93" t="str">
        <f ca="1">IF(RIGHT(FPL_Combined[[#Headers],[Gameweek 09]],2)&lt;$B$622,INDEX(FPL_Results_Extract[Gameweek 09],MATCH($A93,FPL_Results_Extract[[Player]:[Player]],0)),INDEX(Team_Key[[Abbreviation]:[Abbreviation]],MATCH(LEFT(INDEX(FPL_Fixtures_Extract[],MATCH($A93,FPL_Fixtures_Extract[[Player]:[Player]],0),MATCH(FPL_Combined[[#Headers],[Gameweek 09]],FPL_Fixtures_Extract[#Headers],0)),LEN(INDEX(FPL_Fixtures_Extract[],MATCH($A93,FPL_Fixtures_Extract[[Player]:[Player]],0),MATCH(FPL_Combined[[#Headers],[Gameweek 09]],FPL_Fixtures_Extract[#Headers],0)))-4),Team_Key[[Full Name]:[Full Name]],0))&amp;RIGHT(INDEX(FPL_Fixtures_Extract[],MATCH($A93,FPL_Fixtures_Extract[[Player]:[Player]],0),MATCH(FPL_Combined[[#Headers],[Gameweek 09]],FPL_Fixtures_Extract[#Headers],0)),3))</f>
        <v>WHU(H) 1-3</v>
      </c>
      <c r="K93" t="str">
        <f ca="1">IF(RIGHT(FPL_Combined[[#Headers],[Gameweek 10]],2)&lt;$B$622,INDEX(FPL_Results_Extract[Gameweek 10],MATCH($A93,FPL_Results_Extract[[Player]:[Player]],0)),INDEX(Team_Key[[Abbreviation]:[Abbreviation]],MATCH(LEFT(INDEX(FPL_Fixtures_Extract[],MATCH($A93,FPL_Fixtures_Extract[[Player]:[Player]],0),MATCH(FPL_Combined[[#Headers],[Gameweek 10]],FPL_Fixtures_Extract[#Headers],0)),LEN(INDEX(FPL_Fixtures_Extract[],MATCH($A93,FPL_Fixtures_Extract[[Player]:[Player]],0),MATCH(FPL_Combined[[#Headers],[Gameweek 10]],FPL_Fixtures_Extract[#Headers],0)))-4),Team_Key[[Full Name]:[Full Name]],0))&amp;RIGHT(INDEX(FPL_Fixtures_Extract[],MATCH($A93,FPL_Fixtures_Extract[[Player]:[Player]],0),MATCH(FPL_Combined[[#Headers],[Gameweek 10]],FPL_Fixtures_Extract[#Headers],0)),3))</f>
        <v>LEI(A) 0-1</v>
      </c>
      <c r="L93" t="str">
        <f ca="1">IF(RIGHT(FPL_Combined[[#Headers],[Gameweek 11]],2)&lt;$B$622,INDEX(FPL_Results_Extract[Gameweek 11],MATCH($A93,FPL_Results_Extract[[Player]:[Player]],0)),INDEX(Team_Key[[Abbreviation]:[Abbreviation]],MATCH(LEFT(INDEX(FPL_Fixtures_Extract[],MATCH($A93,FPL_Fixtures_Extract[[Player]:[Player]],0),MATCH(FPL_Combined[[#Headers],[Gameweek 11]],FPL_Fixtures_Extract[#Headers],0)),LEN(INDEX(FPL_Fixtures_Extract[],MATCH($A93,FPL_Fixtures_Extract[[Player]:[Player]],0),MATCH(FPL_Combined[[#Headers],[Gameweek 11]],FPL_Fixtures_Extract[#Headers],0)))-4),Team_Key[[Full Name]:[Full Name]],0))&amp;RIGHT(INDEX(FPL_Fixtures_Extract[],MATCH($A93,FPL_Fixtures_Extract[[Player]:[Player]],0),MATCH(FPL_Combined[[#Headers],[Gameweek 11]],FPL_Fixtures_Extract[#Headers],0)),3))</f>
        <v>MUN(H) 0-0</v>
      </c>
      <c r="M93" t="str">
        <f ca="1">IF(RIGHT(FPL_Combined[[#Headers],[Gameweek 12]],2)&lt;$B$622,INDEX(FPL_Results_Extract[Gameweek 12],MATCH($A93,FPL_Results_Extract[[Player]:[Player]],0)),INDEX(Team_Key[[Abbreviation]:[Abbreviation]],MATCH(LEFT(INDEX(FPL_Fixtures_Extract[],MATCH($A93,FPL_Fixtures_Extract[[Player]:[Player]],0),MATCH(FPL_Combined[[#Headers],[Gameweek 12]],FPL_Fixtures_Extract[#Headers],0)),LEN(INDEX(FPL_Fixtures_Extract[],MATCH($A93,FPL_Fixtures_Extract[[Player]:[Player]],0),MATCH(FPL_Combined[[#Headers],[Gameweek 12]],FPL_Fixtures_Extract[#Headers],0)))-4),Team_Key[[Full Name]:[Full Name]],0))&amp;RIGHT(INDEX(FPL_Fixtures_Extract[],MATCH($A93,FPL_Fixtures_Extract[[Player]:[Player]],0),MATCH(FPL_Combined[[#Headers],[Gameweek 12]],FPL_Fixtures_Extract[#Headers],0)),3))</f>
        <v>LIV(A) 2-1</v>
      </c>
      <c r="N93" t="str">
        <f ca="1">IF(RIGHT(FPL_Combined[[#Headers],[Gameweek 13]],2)&lt;$B$622,INDEX(FPL_Results_Extract[Gameweek 13],MATCH($A93,FPL_Results_Extract[[Player]:[Player]],0)),INDEX(Team_Key[[Abbreviation]:[Abbreviation]],MATCH(LEFT(INDEX(FPL_Fixtures_Extract[],MATCH($A93,FPL_Fixtures_Extract[[Player]:[Player]],0),MATCH(FPL_Combined[[#Headers],[Gameweek 13]],FPL_Fixtures_Extract[#Headers],0)),LEN(INDEX(FPL_Fixtures_Extract[],MATCH($A93,FPL_Fixtures_Extract[[Player]:[Player]],0),MATCH(FPL_Combined[[#Headers],[Gameweek 13]],FPL_Fixtures_Extract[#Headers],0)))-4),Team_Key[[Full Name]:[Full Name]],0))&amp;RIGHT(INDEX(FPL_Fixtures_Extract[],MATCH($A93,FPL_Fixtures_Extract[[Player]:[Player]],0),MATCH(FPL_Combined[[#Headers],[Gameweek 13]],FPL_Fixtures_Extract[#Headers],0)),3))</f>
        <v>SUN(H) 0-1</v>
      </c>
      <c r="O93" t="str">
        <f ca="1">IF(RIGHT(FPL_Combined[[#Headers],[Gameweek 14]],2)&lt;$B$622,INDEX(FPL_Results_Extract[Gameweek 14],MATCH($A93,FPL_Results_Extract[[Player]:[Player]],0)),INDEX(Team_Key[[Abbreviation]:[Abbreviation]],MATCH(LEFT(INDEX(FPL_Fixtures_Extract[],MATCH($A93,FPL_Fixtures_Extract[[Player]:[Player]],0),MATCH(FPL_Combined[[#Headers],[Gameweek 14]],FPL_Fixtures_Extract[#Headers],0)),LEN(INDEX(FPL_Fixtures_Extract[],MATCH($A93,FPL_Fixtures_Extract[[Player]:[Player]],0),MATCH(FPL_Combined[[#Headers],[Gameweek 14]],FPL_Fixtures_Extract[#Headers],0)))-4),Team_Key[[Full Name]:[Full Name]],0))&amp;RIGHT(INDEX(FPL_Fixtures_Extract[],MATCH($A93,FPL_Fixtures_Extract[[Player]:[Player]],0),MATCH(FPL_Combined[[#Headers],[Gameweek 14]],FPL_Fixtures_Extract[#Headers],0)),3))</f>
        <v>NEW(H) 5-1</v>
      </c>
      <c r="P93" t="str">
        <f ca="1">IF(RIGHT(FPL_Combined[[#Headers],[Gameweek 15]],2)&lt;$B$622,INDEX(FPL_Results_Extract[Gameweek 15],MATCH($A93,FPL_Results_Extract[[Player]:[Player]],0)),INDEX(Team_Key[[Abbreviation]:[Abbreviation]],MATCH(LEFT(INDEX(FPL_Fixtures_Extract[],MATCH($A93,FPL_Fixtures_Extract[[Player]:[Player]],0),MATCH(FPL_Combined[[#Headers],[Gameweek 15]],FPL_Fixtures_Extract[#Headers],0)),LEN(INDEX(FPL_Fixtures_Extract[],MATCH($A93,FPL_Fixtures_Extract[[Player]:[Player]],0),MATCH(FPL_Combined[[#Headers],[Gameweek 15]],FPL_Fixtures_Extract[#Headers],0)))-4),Team_Key[[Full Name]:[Full Name]],0))&amp;RIGHT(INDEX(FPL_Fixtures_Extract[],MATCH($A93,FPL_Fixtures_Extract[[Player]:[Player]],0),MATCH(FPL_Combined[[#Headers],[Gameweek 15]],FPL_Fixtures_Extract[#Headers],0)),3))</f>
        <v>EVE(A) 1-1</v>
      </c>
      <c r="Q93" t="str">
        <f ca="1">IF(RIGHT(FPL_Combined[[#Headers],[Gameweek 16]],2)&lt;$B$622,INDEX(FPL_Results_Extract[Gameweek 16],MATCH($A93,FPL_Results_Extract[[Player]:[Player]],0)),INDEX(Team_Key[[Abbreviation]:[Abbreviation]],MATCH(LEFT(INDEX(FPL_Fixtures_Extract[],MATCH($A93,FPL_Fixtures_Extract[[Player]:[Player]],0),MATCH(FPL_Combined[[#Headers],[Gameweek 16]],FPL_Fixtures_Extract[#Headers],0)),LEN(INDEX(FPL_Fixtures_Extract[],MATCH($A93,FPL_Fixtures_Extract[[Player]:[Player]],0),MATCH(FPL_Combined[[#Headers],[Gameweek 16]],FPL_Fixtures_Extract[#Headers],0)))-4),Team_Key[[Full Name]:[Full Name]],0))&amp;RIGHT(INDEX(FPL_Fixtures_Extract[],MATCH($A93,FPL_Fixtures_Extract[[Player]:[Player]],0),MATCH(FPL_Combined[[#Headers],[Gameweek 16]],FPL_Fixtures_Extract[#Headers],0)),3))</f>
        <v>SOU(H) 1-0</v>
      </c>
      <c r="R93" t="str">
        <f ca="1">IF(RIGHT(FPL_Combined[[#Headers],[Gameweek 17]],2)&lt;$B$622,INDEX(FPL_Results_Extract[Gameweek 17],MATCH($A93,FPL_Results_Extract[[Player]:[Player]],0)),INDEX(Team_Key[[Abbreviation]:[Abbreviation]],MATCH(LEFT(INDEX(FPL_Fixtures_Extract[],MATCH($A93,FPL_Fixtures_Extract[[Player]:[Player]],0),MATCH(FPL_Combined[[#Headers],[Gameweek 17]],FPL_Fixtures_Extract[#Headers],0)),LEN(INDEX(FPL_Fixtures_Extract[],MATCH($A93,FPL_Fixtures_Extract[[Player]:[Player]],0),MATCH(FPL_Combined[[#Headers],[Gameweek 17]],FPL_Fixtures_Extract[#Headers],0)))-4),Team_Key[[Full Name]:[Full Name]],0))&amp;RIGHT(INDEX(FPL_Fixtures_Extract[],MATCH($A93,FPL_Fixtures_Extract[[Player]:[Player]],0),MATCH(FPL_Combined[[#Headers],[Gameweek 17]],FPL_Fixtures_Extract[#Headers],0)),3))</f>
        <v>STK(A) 2-1</v>
      </c>
      <c r="S93" t="str">
        <f ca="1">IF(RIGHT(FPL_Combined[[#Headers],[Gameweek 18]],2)&lt;$B$622,INDEX(FPL_Results_Extract[Gameweek 18],MATCH($A93,FPL_Results_Extract[[Player]:[Player]],0)),INDEX(Team_Key[[Abbreviation]:[Abbreviation]],MATCH(LEFT(INDEX(FPL_Fixtures_Extract[],MATCH($A93,FPL_Fixtures_Extract[[Player]:[Player]],0),MATCH(FPL_Combined[[#Headers],[Gameweek 18]],FPL_Fixtures_Extract[#Headers],0)),LEN(INDEX(FPL_Fixtures_Extract[],MATCH($A93,FPL_Fixtures_Extract[[Player]:[Player]],0),MATCH(FPL_Combined[[#Headers],[Gameweek 18]],FPL_Fixtures_Extract[#Headers],0)))-4),Team_Key[[Full Name]:[Full Name]],0))&amp;RIGHT(INDEX(FPL_Fixtures_Extract[],MATCH($A93,FPL_Fixtures_Extract[[Player]:[Player]],0),MATCH(FPL_Combined[[#Headers],[Gameweek 18]],FPL_Fixtures_Extract[#Headers],0)),3))</f>
        <v>BOU(A) 0-0</v>
      </c>
      <c r="T93" t="str">
        <f ca="1">IF(RIGHT(FPL_Combined[[#Headers],[Gameweek 19]],2)&lt;$B$622,INDEX(FPL_Results_Extract[Gameweek 19],MATCH($A93,FPL_Results_Extract[[Player]:[Player]],0)),INDEX(Team_Key[[Abbreviation]:[Abbreviation]],MATCH(LEFT(INDEX(FPL_Fixtures_Extract[],MATCH($A93,FPL_Fixtures_Extract[[Player]:[Player]],0),MATCH(FPL_Combined[[#Headers],[Gameweek 19]],FPL_Fixtures_Extract[#Headers],0)),LEN(INDEX(FPL_Fixtures_Extract[],MATCH($A93,FPL_Fixtures_Extract[[Player]:[Player]],0),MATCH(FPL_Combined[[#Headers],[Gameweek 19]],FPL_Fixtures_Extract[#Headers],0)))-4),Team_Key[[Full Name]:[Full Name]],0))&amp;RIGHT(INDEX(FPL_Fixtures_Extract[],MATCH($A93,FPL_Fixtures_Extract[[Player]:[Player]],0),MATCH(FPL_Combined[[#Headers],[Gameweek 19]],FPL_Fixtures_Extract[#Headers],0)),3))</f>
        <v>SWA(H) 0-0</v>
      </c>
      <c r="U93" t="str">
        <f ca="1">IF(RIGHT(FPL_Combined[[#Headers],[Gameweek 20]],2)&lt;$B$622,INDEX(FPL_Results_Extract[Gameweek 20],MATCH($A93,FPL_Results_Extract[[Player]:[Player]],0)),INDEX(Team_Key[[Abbreviation]:[Abbreviation]],MATCH(LEFT(INDEX(FPL_Fixtures_Extract[],MATCH($A93,FPL_Fixtures_Extract[[Player]:[Player]],0),MATCH(FPL_Combined[[#Headers],[Gameweek 20]],FPL_Fixtures_Extract[#Headers],0)),LEN(INDEX(FPL_Fixtures_Extract[],MATCH($A93,FPL_Fixtures_Extract[[Player]:[Player]],0),MATCH(FPL_Combined[[#Headers],[Gameweek 20]],FPL_Fixtures_Extract[#Headers],0)))-4),Team_Key[[Full Name]:[Full Name]],0))&amp;RIGHT(INDEX(FPL_Fixtures_Extract[],MATCH($A93,FPL_Fixtures_Extract[[Player]:[Player]],0),MATCH(FPL_Combined[[#Headers],[Gameweek 20]],FPL_Fixtures_Extract[#Headers],0)),3))</f>
        <v>CHE(H) 0-3</v>
      </c>
      <c r="V93" t="str">
        <f ca="1">IF(RIGHT(FPL_Combined[[#Headers],[Gameweek 21]],2)&lt;$B$622,INDEX(FPL_Results_Extract[Gameweek 21],MATCH($A93,FPL_Results_Extract[[Player]:[Player]],0)),INDEX(Team_Key[[Abbreviation]:[Abbreviation]],MATCH(LEFT(INDEX(FPL_Fixtures_Extract[],MATCH($A93,FPL_Fixtures_Extract[[Player]:[Player]],0),MATCH(FPL_Combined[[#Headers],[Gameweek 21]],FPL_Fixtures_Extract[#Headers],0)),LEN(INDEX(FPL_Fixtures_Extract[],MATCH($A93,FPL_Fixtures_Extract[[Player]:[Player]],0),MATCH(FPL_Combined[[#Headers],[Gameweek 21]],FPL_Fixtures_Extract[#Headers],0)))-4),Team_Key[[Full Name]:[Full Name]],0))&amp;RIGHT(INDEX(FPL_Fixtures_Extract[],MATCH($A93,FPL_Fixtures_Extract[[Player]:[Player]],0),MATCH(FPL_Combined[[#Headers],[Gameweek 21]],FPL_Fixtures_Extract[#Headers],0)),3))</f>
        <v>AVL(A) 0-1</v>
      </c>
      <c r="W93" t="str">
        <f ca="1">IF(RIGHT(FPL_Combined[[#Headers],[Gameweek 22]],2)&lt;$B$622,INDEX(FPL_Results_Extract[Gameweek 22],MATCH($A93,FPL_Results_Extract[[Player]:[Player]],0)),INDEX(Team_Key[[Abbreviation]:[Abbreviation]],MATCH(LEFT(INDEX(FPL_Fixtures_Extract[],MATCH($A93,FPL_Fixtures_Extract[[Player]:[Player]],0),MATCH(FPL_Combined[[#Headers],[Gameweek 22]],FPL_Fixtures_Extract[#Headers],0)),LEN(INDEX(FPL_Fixtures_Extract[],MATCH($A93,FPL_Fixtures_Extract[[Player]:[Player]],0),MATCH(FPL_Combined[[#Headers],[Gameweek 22]],FPL_Fixtures_Extract[#Headers],0)))-4),Team_Key[[Full Name]:[Full Name]],0))&amp;RIGHT(INDEX(FPL_Fixtures_Extract[],MATCH($A93,FPL_Fixtures_Extract[[Player]:[Player]],0),MATCH(FPL_Combined[[#Headers],[Gameweek 22]],FPL_Fixtures_Extract[#Headers],0)),3))</f>
        <v>MCI(A) 0-4</v>
      </c>
      <c r="X93" t="str">
        <f ca="1">IF(RIGHT(FPL_Combined[[#Headers],[Gameweek 23]],2)&lt;$B$622,INDEX(FPL_Results_Extract[Gameweek 23],MATCH($A93,FPL_Results_Extract[[Player]:[Player]],0)),INDEX(Team_Key[[Abbreviation]:[Abbreviation]],MATCH(LEFT(INDEX(FPL_Fixtures_Extract[],MATCH($A93,FPL_Fixtures_Extract[[Player]:[Player]],0),MATCH(FPL_Combined[[#Headers],[Gameweek 23]],FPL_Fixtures_Extract[#Headers],0)),LEN(INDEX(FPL_Fixtures_Extract[],MATCH($A93,FPL_Fixtures_Extract[[Player]:[Player]],0),MATCH(FPL_Combined[[#Headers],[Gameweek 23]],FPL_Fixtures_Extract[#Headers],0)))-4),Team_Key[[Full Name]:[Full Name]],0))&amp;RIGHT(INDEX(FPL_Fixtures_Extract[],MATCH($A93,FPL_Fixtures_Extract[[Player]:[Player]],0),MATCH(FPL_Combined[[#Headers],[Gameweek 23]],FPL_Fixtures_Extract[#Headers],0)),3))</f>
        <v>TOT(H) 1-3</v>
      </c>
      <c r="Y93" t="str">
        <f ca="1">IF(RIGHT(FPL_Combined[[#Headers],[Gameweek 24]],2)&lt;$B$622,INDEX(FPL_Results_Extract[Team],MATCH($A93,FPL_Results_Extract[[Player]:[Player]],0)),INDEX(Team_Key[[Abbreviation]:[Abbreviation]],MATCH(LEFT(INDEX(FPL_Fixtures_Extract[],MATCH($A93,FPL_Fixtures_Extract[[Player]:[Player]],0),MATCH(FPL_Combined[[#Headers],[Gameweek 24]],FPL_Fixtures_Extract[#Headers],0)),LEN(INDEX(FPL_Fixtures_Extract[],MATCH($A93,FPL_Fixtures_Extract[[Player]:[Player]],0),MATCH(FPL_Combined[[#Headers],[Gameweek 24]],FPL_Fixtures_Extract[#Headers],0)))-4),Team_Key[[Full Name]:[Full Name]],0))&amp;RIGHT(INDEX(FPL_Fixtures_Extract[],MATCH($A93,FPL_Fixtures_Extract[[Player]:[Player]],0),MATCH(FPL_Combined[[#Headers],[Gameweek 24]],FPL_Fixtures_Extract[#Headers],0)),3))</f>
        <v>CRY</v>
      </c>
      <c r="Z93" t="str">
        <f ca="1">IF(RIGHT(FPL_Combined[[#Headers],[Gameweek 25]],2)&lt;$B$622,INDEX(FPL_Results_Extract[Player],MATCH($A93,FPL_Results_Extract[[Player]:[Player]],0)),INDEX(Team_Key[[Abbreviation]:[Abbreviation]],MATCH(LEFT(INDEX(FPL_Fixtures_Extract[],MATCH($A93,FPL_Fixtures_Extract[[Player]:[Player]],0),MATCH(FPL_Combined[[#Headers],[Gameweek 25]],FPL_Fixtures_Extract[#Headers],0)),LEN(INDEX(FPL_Fixtures_Extract[],MATCH($A93,FPL_Fixtures_Extract[[Player]:[Player]],0),MATCH(FPL_Combined[[#Headers],[Gameweek 25]],FPL_Fixtures_Extract[#Headers],0)))-4),Team_Key[[Full Name]:[Full Name]],0))&amp;RIGHT(INDEX(FPL_Fixtures_Extract[],MATCH($A93,FPL_Fixtures_Extract[[Player]:[Player]],0),MATCH(FPL_Combined[[#Headers],[Gameweek 25]],FPL_Fixtures_Extract[#Headers],0)),3))</f>
        <v>Cabaye</v>
      </c>
      <c r="AA93" t="str">
        <f ca="1">IF(RIGHT(FPL_Combined[[#Headers],[Gameweek 26]],2)&lt;$B$622,INDEX(FPL_Results_Extract[Gameweek 01],MATCH($A93,FPL_Results_Extract[[Player]:[Player]],0)),INDEX(Team_Key[[Abbreviation]:[Abbreviation]],MATCH(LEFT(INDEX(FPL_Fixtures_Extract[],MATCH($A93,FPL_Fixtures_Extract[[Player]:[Player]],0),MATCH(FPL_Combined[[#Headers],[Gameweek 26]],FPL_Fixtures_Extract[#Headers],0)),LEN(INDEX(FPL_Fixtures_Extract[],MATCH($A93,FPL_Fixtures_Extract[[Player]:[Player]],0),MATCH(FPL_Combined[[#Headers],[Gameweek 26]],FPL_Fixtures_Extract[#Headers],0)))-4),Team_Key[[Full Name]:[Full Name]],0))&amp;RIGHT(INDEX(FPL_Fixtures_Extract[],MATCH($A93,FPL_Fixtures_Extract[[Player]:[Player]],0),MATCH(FPL_Combined[[#Headers],[Gameweek 26]],FPL_Fixtures_Extract[#Headers],0)),3))</f>
        <v>NOR(A) 3-1</v>
      </c>
      <c r="AB93" t="str">
        <f ca="1">IF(RIGHT(FPL_Combined[[#Headers],[Gameweek 27]],2)&lt;$B$622,INDEX(FPL_Results_Extract[Gameweek 02],MATCH($A93,FPL_Results_Extract[[Player]:[Player]],0)),INDEX(Team_Key[[Abbreviation]:[Abbreviation]],MATCH(LEFT(INDEX(FPL_Fixtures_Extract[],MATCH($A93,FPL_Fixtures_Extract[[Player]:[Player]],0),MATCH(FPL_Combined[[#Headers],[Gameweek 27]],FPL_Fixtures_Extract[#Headers],0)),LEN(INDEX(FPL_Fixtures_Extract[],MATCH($A93,FPL_Fixtures_Extract[[Player]:[Player]],0),MATCH(FPL_Combined[[#Headers],[Gameweek 27]],FPL_Fixtures_Extract[#Headers],0)))-4),Team_Key[[Full Name]:[Full Name]],0))&amp;RIGHT(INDEX(FPL_Fixtures_Extract[],MATCH($A93,FPL_Fixtures_Extract[[Player]:[Player]],0),MATCH(FPL_Combined[[#Headers],[Gameweek 27]],FPL_Fixtures_Extract[#Headers],0)),3))</f>
        <v>ARS(H) 1-2</v>
      </c>
      <c r="AC93" t="str">
        <f ca="1">IF(RIGHT(FPL_Combined[[#Headers],[Gameweek 28]],2)&lt;$B$622,INDEX(FPL_Results_Extract[Gameweek 03],MATCH($A93,FPL_Results_Extract[[Player]:[Player]],0)),INDEX(Team_Key[[Abbreviation]:[Abbreviation]],MATCH(LEFT(INDEX(FPL_Fixtures_Extract[],MATCH($A93,FPL_Fixtures_Extract[[Player]:[Player]],0),MATCH(FPL_Combined[[#Headers],[Gameweek 28]],FPL_Fixtures_Extract[#Headers],0)),LEN(INDEX(FPL_Fixtures_Extract[],MATCH($A93,FPL_Fixtures_Extract[[Player]:[Player]],0),MATCH(FPL_Combined[[#Headers],[Gameweek 28]],FPL_Fixtures_Extract[#Headers],0)))-4),Team_Key[[Full Name]:[Full Name]],0))&amp;RIGHT(INDEX(FPL_Fixtures_Extract[],MATCH($A93,FPL_Fixtures_Extract[[Player]:[Player]],0),MATCH(FPL_Combined[[#Headers],[Gameweek 28]],FPL_Fixtures_Extract[#Headers],0)),3))</f>
        <v>AVL(H) 2-1</v>
      </c>
      <c r="AD93" t="str">
        <f ca="1">IF(RIGHT(FPL_Combined[[#Headers],[Gameweek 29]],2)&lt;$B$622,INDEX(FPL_Results_Extract[Gameweek 04],MATCH($A93,FPL_Results_Extract[[Player]:[Player]],0)),INDEX(Team_Key[[Abbreviation]:[Abbreviation]],MATCH(LEFT(INDEX(FPL_Fixtures_Extract[],MATCH($A93,FPL_Fixtures_Extract[[Player]:[Player]],0),MATCH(FPL_Combined[[#Headers],[Gameweek 29]],FPL_Fixtures_Extract[#Headers],0)),LEN(INDEX(FPL_Fixtures_Extract[],MATCH($A93,FPL_Fixtures_Extract[[Player]:[Player]],0),MATCH(FPL_Combined[[#Headers],[Gameweek 29]],FPL_Fixtures_Extract[#Headers],0)))-4),Team_Key[[Full Name]:[Full Name]],0))&amp;RIGHT(INDEX(FPL_Fixtures_Extract[],MATCH($A93,FPL_Fixtures_Extract[[Player]:[Player]],0),MATCH(FPL_Combined[[#Headers],[Gameweek 29]],FPL_Fixtures_Extract[#Headers],0)),3))</f>
        <v>LIV(H)</v>
      </c>
      <c r="AE93" t="e">
        <f ca="1">IF(RIGHT(FPL_Combined[[#Headers],[Gameweek 30]],2)&lt;$B$622,INDEX(FPL_Results_Extract[Gameweek 05],MATCH($A93,FPL_Results_Extract[[Player]:[Player]],0)),INDEX(Team_Key[[Abbreviation]:[Abbreviation]],MATCH(LEFT(INDEX(FPL_Fixtures_Extract[],MATCH($A93,FPL_Fixtures_Extract[[Player]:[Player]],0),MATCH(FPL_Combined[[#Headers],[Gameweek 30]],FPL_Fixtures_Extract[#Headers],0)),LEN(INDEX(FPL_Fixtures_Extract[],MATCH($A93,FPL_Fixtures_Extract[[Player]:[Player]],0),MATCH(FPL_Combined[[#Headers],[Gameweek 30]],FPL_Fixtures_Extract[#Headers],0)))-4),Team_Key[[Full Name]:[Full Name]],0))&amp;RIGHT(INDEX(FPL_Fixtures_Extract[],MATCH($A93,FPL_Fixtures_Extract[[Player]:[Player]],0),MATCH(FPL_Combined[[#Headers],[Gameweek 30]],FPL_Fixtures_Extract[#Headers],0)),3))</f>
        <v>#VALUE!</v>
      </c>
      <c r="AF93" t="str">
        <f ca="1">IF(RIGHT(FPL_Combined[[#Headers],[Gameweek 31]],2)&lt;$B$622,INDEX(FPL_Results_Extract[Gameweek 06],MATCH($A93,FPL_Results_Extract[[Player]:[Player]],0)),INDEX(Team_Key[[Abbreviation]:[Abbreviation]],MATCH(LEFT(INDEX(FPL_Fixtures_Extract[],MATCH($A93,FPL_Fixtures_Extract[[Player]:[Player]],0),MATCH(FPL_Combined[[#Headers],[Gameweek 31]],FPL_Fixtures_Extract[#Headers],0)),LEN(INDEX(FPL_Fixtures_Extract[],MATCH($A93,FPL_Fixtures_Extract[[Player]:[Player]],0),MATCH(FPL_Combined[[#Headers],[Gameweek 31]],FPL_Fixtures_Extract[#Headers],0)))-4),Team_Key[[Full Name]:[Full Name]],0))&amp;RIGHT(INDEX(FPL_Fixtures_Extract[],MATCH($A93,FPL_Fixtures_Extract[[Player]:[Player]],0),MATCH(FPL_Combined[[#Headers],[Gameweek 31]],FPL_Fixtures_Extract[#Headers],0)),3))</f>
        <v>LEI(H)</v>
      </c>
      <c r="AG93" t="str">
        <f ca="1">IF(RIGHT(FPL_Combined[[#Headers],[Gameweek 32]],2)&lt;$B$622,INDEX(FPL_Results_Extract[Gameweek 07],MATCH($A93,FPL_Results_Extract[[Player]:[Player]],0)),INDEX(Team_Key[[Abbreviation]:[Abbreviation]],MATCH(LEFT(INDEX(FPL_Fixtures_Extract[],MATCH($A93,FPL_Fixtures_Extract[[Player]:[Player]],0),MATCH(FPL_Combined[[#Headers],[Gameweek 32]],FPL_Fixtures_Extract[#Headers],0)),LEN(INDEX(FPL_Fixtures_Extract[],MATCH($A93,FPL_Fixtures_Extract[[Player]:[Player]],0),MATCH(FPL_Combined[[#Headers],[Gameweek 32]],FPL_Fixtures_Extract[#Headers],0)))-4),Team_Key[[Full Name]:[Full Name]],0))&amp;RIGHT(INDEX(FPL_Fixtures_Extract[],MATCH($A93,FPL_Fixtures_Extract[[Player]:[Player]],0),MATCH(FPL_Combined[[#Headers],[Gameweek 32]],FPL_Fixtures_Extract[#Headers],0)),3))</f>
        <v>WHU(A)</v>
      </c>
      <c r="AH93" t="str">
        <f ca="1">IF(RIGHT(FPL_Combined[[#Headers],[Gameweek 33]],2)&lt;$B$622,INDEX(FPL_Results_Extract[Gameweek 08],MATCH($A93,FPL_Results_Extract[[Player]:[Player]],0)),INDEX(Team_Key[[Abbreviation]:[Abbreviation]],MATCH(LEFT(INDEX(FPL_Fixtures_Extract[],MATCH($A93,FPL_Fixtures_Extract[[Player]:[Player]],0),MATCH(FPL_Combined[[#Headers],[Gameweek 33]],FPL_Fixtures_Extract[#Headers],0)),LEN(INDEX(FPL_Fixtures_Extract[],MATCH($A93,FPL_Fixtures_Extract[[Player]:[Player]],0),MATCH(FPL_Combined[[#Headers],[Gameweek 33]],FPL_Fixtures_Extract[#Headers],0)))-4),Team_Key[[Full Name]:[Full Name]],0))&amp;RIGHT(INDEX(FPL_Fixtures_Extract[],MATCH($A93,FPL_Fixtures_Extract[[Player]:[Player]],0),MATCH(FPL_Combined[[#Headers],[Gameweek 33]],FPL_Fixtures_Extract[#Headers],0)),3))</f>
        <v>NOR(H)</v>
      </c>
      <c r="AI93" t="str">
        <f ca="1">IF(RIGHT(FPL_Combined[[#Headers],[Gameweek 34]],2)&lt;$B$622,INDEX(FPL_Results_Extract[Gameweek 09],MATCH($A93,FPL_Results_Extract[[Player]:[Player]],0)),INDEX(Team_Key[[Abbreviation]:[Abbreviation]],MATCH(LEFT(INDEX(FPL_Fixtures_Extract[],MATCH($A93,FPL_Fixtures_Extract[[Player]:[Player]],0),MATCH(FPL_Combined[[#Headers],[Gameweek 34]],FPL_Fixtures_Extract[#Headers],0)),LEN(INDEX(FPL_Fixtures_Extract[],MATCH($A93,FPL_Fixtures_Extract[[Player]:[Player]],0),MATCH(FPL_Combined[[#Headers],[Gameweek 34]],FPL_Fixtures_Extract[#Headers],0)))-4),Team_Key[[Full Name]:[Full Name]],0))&amp;RIGHT(INDEX(FPL_Fixtures_Extract[],MATCH($A93,FPL_Fixtures_Extract[[Player]:[Player]],0),MATCH(FPL_Combined[[#Headers],[Gameweek 34]],FPL_Fixtures_Extract[#Headers],0)),3))</f>
        <v>ARS(A)</v>
      </c>
      <c r="AJ93" t="str">
        <f ca="1">IF(RIGHT(FPL_Combined[[#Headers],[Gameweek 35]],2)&lt;$B$622,INDEX(FPL_Results_Extract[Gameweek 10],MATCH($A93,FPL_Results_Extract[[Player]:[Player]],0)),INDEX(Team_Key[[Abbreviation]:[Abbreviation]],MATCH(LEFT(INDEX(FPL_Fixtures_Extract[],MATCH($A93,FPL_Fixtures_Extract[[Player]:[Player]],0),MATCH(FPL_Combined[[#Headers],[Gameweek 35]],FPL_Fixtures_Extract[#Headers],0)),LEN(INDEX(FPL_Fixtures_Extract[],MATCH($A93,FPL_Fixtures_Extract[[Player]:[Player]],0),MATCH(FPL_Combined[[#Headers],[Gameweek 35]],FPL_Fixtures_Extract[#Headers],0)))-4),Team_Key[[Full Name]:[Full Name]],0))&amp;RIGHT(INDEX(FPL_Fixtures_Extract[],MATCH($A93,FPL_Fixtures_Extract[[Player]:[Player]],0),MATCH(FPL_Combined[[#Headers],[Gameweek 35]],FPL_Fixtures_Extract[#Headers],0)),3))</f>
        <v>EVE(H)</v>
      </c>
      <c r="AK93" t="str">
        <f ca="1">IF(RIGHT(FPL_Combined[[#Headers],[Gameweek 36]],2)&lt;$B$622,INDEX(FPL_Results_Extract[Gameweek 11],MATCH($A93,FPL_Results_Extract[[Player]:[Player]],0)),INDEX(Team_Key[[Abbreviation]:[Abbreviation]],MATCH(LEFT(INDEX(FPL_Fixtures_Extract[],MATCH($A93,FPL_Fixtures_Extract[[Player]:[Player]],0),MATCH(FPL_Combined[[#Headers],[Gameweek 36]],FPL_Fixtures_Extract[#Headers],0)),LEN(INDEX(FPL_Fixtures_Extract[],MATCH($A93,FPL_Fixtures_Extract[[Player]:[Player]],0),MATCH(FPL_Combined[[#Headers],[Gameweek 36]],FPL_Fixtures_Extract[#Headers],0)))-4),Team_Key[[Full Name]:[Full Name]],0))&amp;RIGHT(INDEX(FPL_Fixtures_Extract[],MATCH($A93,FPL_Fixtures_Extract[[Player]:[Player]],0),MATCH(FPL_Combined[[#Headers],[Gameweek 36]],FPL_Fixtures_Extract[#Headers],0)),3))</f>
        <v>NEW(A)</v>
      </c>
      <c r="AL93" t="str">
        <f ca="1">IF(RIGHT(FPL_Combined[[#Headers],[Gameweek 37]],2)&lt;$B$622,INDEX(FPL_Results_Extract[Gameweek 12],MATCH($A93,FPL_Results_Extract[[Player]:[Player]],0)),INDEX(Team_Key[[Abbreviation]:[Abbreviation]],MATCH(LEFT(INDEX(FPL_Fixtures_Extract[],MATCH($A93,FPL_Fixtures_Extract[[Player]:[Player]],0),MATCH(FPL_Combined[[#Headers],[Gameweek 37]],FPL_Fixtures_Extract[#Headers],0)),LEN(INDEX(FPL_Fixtures_Extract[],MATCH($A93,FPL_Fixtures_Extract[[Player]:[Player]],0),MATCH(FPL_Combined[[#Headers],[Gameweek 37]],FPL_Fixtures_Extract[#Headers],0)))-4),Team_Key[[Full Name]:[Full Name]],0))&amp;RIGHT(INDEX(FPL_Fixtures_Extract[],MATCH($A93,FPL_Fixtures_Extract[[Player]:[Player]],0),MATCH(FPL_Combined[[#Headers],[Gameweek 37]],FPL_Fixtures_Extract[#Headers],0)),3))</f>
        <v>STK(H)</v>
      </c>
      <c r="AM93" t="str">
        <f ca="1">IF(RIGHT(FPL_Combined[[#Headers],[Gameweek 38]],2)&lt;$B$622,INDEX(FPL_Results_Extract[Gameweek 13],MATCH($A93,FPL_Results_Extract[[Player]:[Player]],0)),INDEX(Team_Key[[Abbreviation]:[Abbreviation]],MATCH(LEFT(INDEX(FPL_Fixtures_Extract[],MATCH($A93,FPL_Fixtures_Extract[[Player]:[Player]],0),MATCH(FPL_Combined[[#Headers],[Gameweek 38]],FPL_Fixtures_Extract[#Headers],0)),LEN(INDEX(FPL_Fixtures_Extract[],MATCH($A93,FPL_Fixtures_Extract[[Player]:[Player]],0),MATCH(FPL_Combined[[#Headers],[Gameweek 38]],FPL_Fixtures_Extract[#Headers],0)))-4),Team_Key[[Full Name]:[Full Name]],0))&amp;RIGHT(INDEX(FPL_Fixtures_Extract[],MATCH($A93,FPL_Fixtures_Extract[[Player]:[Player]],0),MATCH(FPL_Combined[[#Headers],[Gameweek 38]],FPL_Fixtures_Extract[#Headers],0)),3))</f>
        <v>SOU(A)</v>
      </c>
    </row>
    <row r="94" spans="1:39" x14ac:dyDescent="0.45">
      <c r="A94" t="s">
        <v>308</v>
      </c>
      <c r="B94" t="str">
        <f ca="1">IF(RIGHT(FPL_Combined[[#Headers],[Gameweek 01]],2)&lt;$B$622,INDEX(FPL_Results_Extract[Gameweek 01],MATCH($A94,FPL_Results_Extract[[Player]:[Player]],0)),INDEX(Team_Key[[Abbreviation]:[Abbreviation]],MATCH(LEFT(INDEX(FPL_Fixtures_Extract[],MATCH($A94,FPL_Fixtures_Extract[[Player]:[Player]],0),MATCH(FPL_Combined[[#Headers],[Gameweek 01]],FPL_Fixtures_Extract[#Headers],0)),LEN(INDEX(FPL_Fixtures_Extract[],MATCH($A94,FPL_Fixtures_Extract[[Player]:[Player]],0),MATCH(FPL_Combined[[#Headers],[Gameweek 01]],FPL_Fixtures_Extract[#Headers],0)))-4),Team_Key[[Full Name]:[Full Name]],0))&amp;RIGHT(INDEX(FPL_Fixtures_Extract[],MATCH($A94,FPL_Fixtures_Extract[[Player]:[Player]],0),MATCH(FPL_Combined[[#Headers],[Gameweek 01]],FPL_Fixtures_Extract[#Headers],0)),3))</f>
        <v>SOU(H) 2-2</v>
      </c>
      <c r="C94" t="str">
        <f ca="1">IF(RIGHT(FPL_Combined[[#Headers],[Gameweek 02]],2)&lt;$B$622,INDEX(FPL_Results_Extract[Gameweek 02],MATCH($A94,FPL_Results_Extract[[Player]:[Player]],0)),INDEX(Team_Key[[Abbreviation]:[Abbreviation]],MATCH(LEFT(INDEX(FPL_Fixtures_Extract[],MATCH($A94,FPL_Fixtures_Extract[[Player]:[Player]],0),MATCH(FPL_Combined[[#Headers],[Gameweek 02]],FPL_Fixtures_Extract[#Headers],0)),LEN(INDEX(FPL_Fixtures_Extract[],MATCH($A94,FPL_Fixtures_Extract[[Player]:[Player]],0),MATCH(FPL_Combined[[#Headers],[Gameweek 02]],FPL_Fixtures_Extract[#Headers],0)))-4),Team_Key[[Full Name]:[Full Name]],0))&amp;RIGHT(INDEX(FPL_Fixtures_Extract[],MATCH($A94,FPL_Fixtures_Extract[[Player]:[Player]],0),MATCH(FPL_Combined[[#Headers],[Gameweek 02]],FPL_Fixtures_Extract[#Headers],0)),3))</f>
        <v>SWA(A) 0-2</v>
      </c>
      <c r="D94" t="str">
        <f ca="1">IF(RIGHT(FPL_Combined[[#Headers],[Gameweek 03]],2)&lt;$B$622,INDEX(FPL_Results_Extract[Gameweek 03],MATCH($A94,FPL_Results_Extract[[Player]:[Player]],0)),INDEX(Team_Key[[Abbreviation]:[Abbreviation]],MATCH(LEFT(INDEX(FPL_Fixtures_Extract[],MATCH($A94,FPL_Fixtures_Extract[[Player]:[Player]],0),MATCH(FPL_Combined[[#Headers],[Gameweek 03]],FPL_Fixtures_Extract[#Headers],0)),LEN(INDEX(FPL_Fixtures_Extract[],MATCH($A94,FPL_Fixtures_Extract[[Player]:[Player]],0),MATCH(FPL_Combined[[#Headers],[Gameweek 03]],FPL_Fixtures_Extract[#Headers],0)))-4),Team_Key[[Full Name]:[Full Name]],0))&amp;RIGHT(INDEX(FPL_Fixtures_Extract[],MATCH($A94,FPL_Fixtures_Extract[[Player]:[Player]],0),MATCH(FPL_Combined[[#Headers],[Gameweek 03]],FPL_Fixtures_Extract[#Headers],0)),3))</f>
        <v>MUN(A) 0-0</v>
      </c>
      <c r="E94" t="str">
        <f ca="1">IF(RIGHT(FPL_Combined[[#Headers],[Gameweek 04]],2)&lt;$B$622,INDEX(FPL_Results_Extract[Gameweek 04],MATCH($A94,FPL_Results_Extract[[Player]:[Player]],0)),INDEX(Team_Key[[Abbreviation]:[Abbreviation]],MATCH(LEFT(INDEX(FPL_Fixtures_Extract[],MATCH($A94,FPL_Fixtures_Extract[[Player]:[Player]],0),MATCH(FPL_Combined[[#Headers],[Gameweek 04]],FPL_Fixtures_Extract[#Headers],0)),LEN(INDEX(FPL_Fixtures_Extract[],MATCH($A94,FPL_Fixtures_Extract[[Player]:[Player]],0),MATCH(FPL_Combined[[#Headers],[Gameweek 04]],FPL_Fixtures_Extract[#Headers],0)))-4),Team_Key[[Full Name]:[Full Name]],0))&amp;RIGHT(INDEX(FPL_Fixtures_Extract[],MATCH($A94,FPL_Fixtures_Extract[[Player]:[Player]],0),MATCH(FPL_Combined[[#Headers],[Gameweek 04]],FPL_Fixtures_Extract[#Headers],0)),3))</f>
        <v>ARS(H) 0-1</v>
      </c>
      <c r="F94" t="str">
        <f ca="1">IF(RIGHT(FPL_Combined[[#Headers],[Gameweek 05]],2)&lt;$B$622,INDEX(FPL_Results_Extract[Gameweek 05],MATCH($A94,FPL_Results_Extract[[Player]:[Player]],0)),INDEX(Team_Key[[Abbreviation]:[Abbreviation]],MATCH(LEFT(INDEX(FPL_Fixtures_Extract[],MATCH($A94,FPL_Fixtures_Extract[[Player]:[Player]],0),MATCH(FPL_Combined[[#Headers],[Gameweek 05]],FPL_Fixtures_Extract[#Headers],0)),LEN(INDEX(FPL_Fixtures_Extract[],MATCH($A94,FPL_Fixtures_Extract[[Player]:[Player]],0),MATCH(FPL_Combined[[#Headers],[Gameweek 05]],FPL_Fixtures_Extract[#Headers],0)))-4),Team_Key[[Full Name]:[Full Name]],0))&amp;RIGHT(INDEX(FPL_Fixtures_Extract[],MATCH($A94,FPL_Fixtures_Extract[[Player]:[Player]],0),MATCH(FPL_Combined[[#Headers],[Gameweek 05]],FPL_Fixtures_Extract[#Headers],0)),3))</f>
        <v>WHU(A) 0-2</v>
      </c>
      <c r="G94" t="str">
        <f ca="1">IF(RIGHT(FPL_Combined[[#Headers],[Gameweek 06]],2)&lt;$B$622,INDEX(FPL_Results_Extract[Gameweek 06],MATCH($A94,FPL_Results_Extract[[Player]:[Player]],0)),INDEX(Team_Key[[Abbreviation]:[Abbreviation]],MATCH(LEFT(INDEX(FPL_Fixtures_Extract[],MATCH($A94,FPL_Fixtures_Extract[[Player]:[Player]],0),MATCH(FPL_Combined[[#Headers],[Gameweek 06]],FPL_Fixtures_Extract[#Headers],0)),LEN(INDEX(FPL_Fixtures_Extract[],MATCH($A94,FPL_Fixtures_Extract[[Player]:[Player]],0),MATCH(FPL_Combined[[#Headers],[Gameweek 06]],FPL_Fixtures_Extract[#Headers],0)))-4),Team_Key[[Full Name]:[Full Name]],0))&amp;RIGHT(INDEX(FPL_Fixtures_Extract[],MATCH($A94,FPL_Fixtures_Extract[[Player]:[Player]],0),MATCH(FPL_Combined[[#Headers],[Gameweek 06]],FPL_Fixtures_Extract[#Headers],0)),3))</f>
        <v>WAT(H) 1-2</v>
      </c>
      <c r="H94" t="str">
        <f ca="1">IF(RIGHT(FPL_Combined[[#Headers],[Gameweek 07]],2)&lt;$B$622,INDEX(FPL_Results_Extract[Gameweek 07],MATCH($A94,FPL_Results_Extract[[Player]:[Player]],0)),INDEX(Team_Key[[Abbreviation]:[Abbreviation]],MATCH(LEFT(INDEX(FPL_Fixtures_Extract[],MATCH($A94,FPL_Fixtures_Extract[[Player]:[Player]],0),MATCH(FPL_Combined[[#Headers],[Gameweek 07]],FPL_Fixtures_Extract[#Headers],0)),LEN(INDEX(FPL_Fixtures_Extract[],MATCH($A94,FPL_Fixtures_Extract[[Player]:[Player]],0),MATCH(FPL_Combined[[#Headers],[Gameweek 07]],FPL_Fixtures_Extract[#Headers],0)))-4),Team_Key[[Full Name]:[Full Name]],0))&amp;RIGHT(INDEX(FPL_Fixtures_Extract[],MATCH($A94,FPL_Fixtures_Extract[[Player]:[Player]],0),MATCH(FPL_Combined[[#Headers],[Gameweek 07]],FPL_Fixtures_Extract[#Headers],0)),3))</f>
        <v>CHE(H) 2-2</v>
      </c>
      <c r="I94" t="str">
        <f ca="1">IF(RIGHT(FPL_Combined[[#Headers],[Gameweek 08]],2)&lt;$B$622,INDEX(FPL_Results_Extract[Gameweek 08],MATCH($A94,FPL_Results_Extract[[Player]:[Player]],0)),INDEX(Team_Key[[Abbreviation]:[Abbreviation]],MATCH(LEFT(INDEX(FPL_Fixtures_Extract[],MATCH($A94,FPL_Fixtures_Extract[[Player]:[Player]],0),MATCH(FPL_Combined[[#Headers],[Gameweek 08]],FPL_Fixtures_Extract[#Headers],0)),LEN(INDEX(FPL_Fixtures_Extract[],MATCH($A94,FPL_Fixtures_Extract[[Player]:[Player]],0),MATCH(FPL_Combined[[#Headers],[Gameweek 08]],FPL_Fixtures_Extract[#Headers],0)))-4),Team_Key[[Full Name]:[Full Name]],0))&amp;RIGHT(INDEX(FPL_Fixtures_Extract[],MATCH($A94,FPL_Fixtures_Extract[[Player]:[Player]],0),MATCH(FPL_Combined[[#Headers],[Gameweek 08]],FPL_Fixtures_Extract[#Headers],0)),3))</f>
        <v>MCI(A) 1-6</v>
      </c>
      <c r="J94" t="str">
        <f ca="1">IF(RIGHT(FPL_Combined[[#Headers],[Gameweek 09]],2)&lt;$B$622,INDEX(FPL_Results_Extract[Gameweek 09],MATCH($A94,FPL_Results_Extract[[Player]:[Player]],0)),INDEX(Team_Key[[Abbreviation]:[Abbreviation]],MATCH(LEFT(INDEX(FPL_Fixtures_Extract[],MATCH($A94,FPL_Fixtures_Extract[[Player]:[Player]],0),MATCH(FPL_Combined[[#Headers],[Gameweek 09]],FPL_Fixtures_Extract[#Headers],0)),LEN(INDEX(FPL_Fixtures_Extract[],MATCH($A94,FPL_Fixtures_Extract[[Player]:[Player]],0),MATCH(FPL_Combined[[#Headers],[Gameweek 09]],FPL_Fixtures_Extract[#Headers],0)))-4),Team_Key[[Full Name]:[Full Name]],0))&amp;RIGHT(INDEX(FPL_Fixtures_Extract[],MATCH($A94,FPL_Fixtures_Extract[[Player]:[Player]],0),MATCH(FPL_Combined[[#Headers],[Gameweek 09]],FPL_Fixtures_Extract[#Headers],0)),3))</f>
        <v>NOR(H) 6-2</v>
      </c>
      <c r="K94" t="str">
        <f ca="1">IF(RIGHT(FPL_Combined[[#Headers],[Gameweek 10]],2)&lt;$B$622,INDEX(FPL_Results_Extract[Gameweek 10],MATCH($A94,FPL_Results_Extract[[Player]:[Player]],0)),INDEX(Team_Key[[Abbreviation]:[Abbreviation]],MATCH(LEFT(INDEX(FPL_Fixtures_Extract[],MATCH($A94,FPL_Fixtures_Extract[[Player]:[Player]],0),MATCH(FPL_Combined[[#Headers],[Gameweek 10]],FPL_Fixtures_Extract[#Headers],0)),LEN(INDEX(FPL_Fixtures_Extract[],MATCH($A94,FPL_Fixtures_Extract[[Player]:[Player]],0),MATCH(FPL_Combined[[#Headers],[Gameweek 10]],FPL_Fixtures_Extract[#Headers],0)))-4),Team_Key[[Full Name]:[Full Name]],0))&amp;RIGHT(INDEX(FPL_Fixtures_Extract[],MATCH($A94,FPL_Fixtures_Extract[[Player]:[Player]],0),MATCH(FPL_Combined[[#Headers],[Gameweek 10]],FPL_Fixtures_Extract[#Headers],0)),3))</f>
        <v>SUN(A) 0-3</v>
      </c>
      <c r="L94" t="str">
        <f ca="1">IF(RIGHT(FPL_Combined[[#Headers],[Gameweek 11]],2)&lt;$B$622,INDEX(FPL_Results_Extract[Gameweek 11],MATCH($A94,FPL_Results_Extract[[Player]:[Player]],0)),INDEX(Team_Key[[Abbreviation]:[Abbreviation]],MATCH(LEFT(INDEX(FPL_Fixtures_Extract[],MATCH($A94,FPL_Fixtures_Extract[[Player]:[Player]],0),MATCH(FPL_Combined[[#Headers],[Gameweek 11]],FPL_Fixtures_Extract[#Headers],0)),LEN(INDEX(FPL_Fixtures_Extract[],MATCH($A94,FPL_Fixtures_Extract[[Player]:[Player]],0),MATCH(FPL_Combined[[#Headers],[Gameweek 11]],FPL_Fixtures_Extract[#Headers],0)))-4),Team_Key[[Full Name]:[Full Name]],0))&amp;RIGHT(INDEX(FPL_Fixtures_Extract[],MATCH($A94,FPL_Fixtures_Extract[[Player]:[Player]],0),MATCH(FPL_Combined[[#Headers],[Gameweek 11]],FPL_Fixtures_Extract[#Headers],0)),3))</f>
        <v>STK(H) 0-0</v>
      </c>
      <c r="M94" t="str">
        <f ca="1">IF(RIGHT(FPL_Combined[[#Headers],[Gameweek 12]],2)&lt;$B$622,INDEX(FPL_Results_Extract[Gameweek 12],MATCH($A94,FPL_Results_Extract[[Player]:[Player]],0)),INDEX(Team_Key[[Abbreviation]:[Abbreviation]],MATCH(LEFT(INDEX(FPL_Fixtures_Extract[],MATCH($A94,FPL_Fixtures_Extract[[Player]:[Player]],0),MATCH(FPL_Combined[[#Headers],[Gameweek 12]],FPL_Fixtures_Extract[#Headers],0)),LEN(INDEX(FPL_Fixtures_Extract[],MATCH($A94,FPL_Fixtures_Extract[[Player]:[Player]],0),MATCH(FPL_Combined[[#Headers],[Gameweek 12]],FPL_Fixtures_Extract[#Headers],0)))-4),Team_Key[[Full Name]:[Full Name]],0))&amp;RIGHT(INDEX(FPL_Fixtures_Extract[],MATCH($A94,FPL_Fixtures_Extract[[Player]:[Player]],0),MATCH(FPL_Combined[[#Headers],[Gameweek 12]],FPL_Fixtures_Extract[#Headers],0)),3))</f>
        <v>BOU(A) 1-0</v>
      </c>
      <c r="N94" t="str">
        <f ca="1">IF(RIGHT(FPL_Combined[[#Headers],[Gameweek 13]],2)&lt;$B$622,INDEX(FPL_Results_Extract[Gameweek 13],MATCH($A94,FPL_Results_Extract[[Player]:[Player]],0)),INDEX(Team_Key[[Abbreviation]:[Abbreviation]],MATCH(LEFT(INDEX(FPL_Fixtures_Extract[],MATCH($A94,FPL_Fixtures_Extract[[Player]:[Player]],0),MATCH(FPL_Combined[[#Headers],[Gameweek 13]],FPL_Fixtures_Extract[#Headers],0)),LEN(INDEX(FPL_Fixtures_Extract[],MATCH($A94,FPL_Fixtures_Extract[[Player]:[Player]],0),MATCH(FPL_Combined[[#Headers],[Gameweek 13]],FPL_Fixtures_Extract[#Headers],0)))-4),Team_Key[[Full Name]:[Full Name]],0))&amp;RIGHT(INDEX(FPL_Fixtures_Extract[],MATCH($A94,FPL_Fixtures_Extract[[Player]:[Player]],0),MATCH(FPL_Combined[[#Headers],[Gameweek 13]],FPL_Fixtures_Extract[#Headers],0)),3))</f>
        <v>LEI(H) 0-3</v>
      </c>
      <c r="O94" t="str">
        <f ca="1">IF(RIGHT(FPL_Combined[[#Headers],[Gameweek 14]],2)&lt;$B$622,INDEX(FPL_Results_Extract[Gameweek 14],MATCH($A94,FPL_Results_Extract[[Player]:[Player]],0)),INDEX(Team_Key[[Abbreviation]:[Abbreviation]],MATCH(LEFT(INDEX(FPL_Fixtures_Extract[],MATCH($A94,FPL_Fixtures_Extract[[Player]:[Player]],0),MATCH(FPL_Combined[[#Headers],[Gameweek 14]],FPL_Fixtures_Extract[#Headers],0)),LEN(INDEX(FPL_Fixtures_Extract[],MATCH($A94,FPL_Fixtures_Extract[[Player]:[Player]],0),MATCH(FPL_Combined[[#Headers],[Gameweek 14]],FPL_Fixtures_Extract[#Headers],0)))-4),Team_Key[[Full Name]:[Full Name]],0))&amp;RIGHT(INDEX(FPL_Fixtures_Extract[],MATCH($A94,FPL_Fixtures_Extract[[Player]:[Player]],0),MATCH(FPL_Combined[[#Headers],[Gameweek 14]],FPL_Fixtures_Extract[#Headers],0)),3))</f>
        <v>CRY(A) 1-5</v>
      </c>
      <c r="P94" t="str">
        <f ca="1">IF(RIGHT(FPL_Combined[[#Headers],[Gameweek 15]],2)&lt;$B$622,INDEX(FPL_Results_Extract[Gameweek 15],MATCH($A94,FPL_Results_Extract[[Player]:[Player]],0)),INDEX(Team_Key[[Abbreviation]:[Abbreviation]],MATCH(LEFT(INDEX(FPL_Fixtures_Extract[],MATCH($A94,FPL_Fixtures_Extract[[Player]:[Player]],0),MATCH(FPL_Combined[[#Headers],[Gameweek 15]],FPL_Fixtures_Extract[#Headers],0)),LEN(INDEX(FPL_Fixtures_Extract[],MATCH($A94,FPL_Fixtures_Extract[[Player]:[Player]],0),MATCH(FPL_Combined[[#Headers],[Gameweek 15]],FPL_Fixtures_Extract[#Headers],0)))-4),Team_Key[[Full Name]:[Full Name]],0))&amp;RIGHT(INDEX(FPL_Fixtures_Extract[],MATCH($A94,FPL_Fixtures_Extract[[Player]:[Player]],0),MATCH(FPL_Combined[[#Headers],[Gameweek 15]],FPL_Fixtures_Extract[#Headers],0)),3))</f>
        <v>LIV(H) 2-0</v>
      </c>
      <c r="Q94" t="str">
        <f ca="1">IF(RIGHT(FPL_Combined[[#Headers],[Gameweek 16]],2)&lt;$B$622,INDEX(FPL_Results_Extract[Gameweek 16],MATCH($A94,FPL_Results_Extract[[Player]:[Player]],0)),INDEX(Team_Key[[Abbreviation]:[Abbreviation]],MATCH(LEFT(INDEX(FPL_Fixtures_Extract[],MATCH($A94,FPL_Fixtures_Extract[[Player]:[Player]],0),MATCH(FPL_Combined[[#Headers],[Gameweek 16]],FPL_Fixtures_Extract[#Headers],0)),LEN(INDEX(FPL_Fixtures_Extract[],MATCH($A94,FPL_Fixtures_Extract[[Player]:[Player]],0),MATCH(FPL_Combined[[#Headers],[Gameweek 16]],FPL_Fixtures_Extract[#Headers],0)))-4),Team_Key[[Full Name]:[Full Name]],0))&amp;RIGHT(INDEX(FPL_Fixtures_Extract[],MATCH($A94,FPL_Fixtures_Extract[[Player]:[Player]],0),MATCH(FPL_Combined[[#Headers],[Gameweek 16]],FPL_Fixtures_Extract[#Headers],0)),3))</f>
        <v>TOT(A) 2-1</v>
      </c>
      <c r="R94" t="str">
        <f ca="1">IF(RIGHT(FPL_Combined[[#Headers],[Gameweek 17]],2)&lt;$B$622,INDEX(FPL_Results_Extract[Gameweek 17],MATCH($A94,FPL_Results_Extract[[Player]:[Player]],0)),INDEX(Team_Key[[Abbreviation]:[Abbreviation]],MATCH(LEFT(INDEX(FPL_Fixtures_Extract[],MATCH($A94,FPL_Fixtures_Extract[[Player]:[Player]],0),MATCH(FPL_Combined[[#Headers],[Gameweek 17]],FPL_Fixtures_Extract[#Headers],0)),LEN(INDEX(FPL_Fixtures_Extract[],MATCH($A94,FPL_Fixtures_Extract[[Player]:[Player]],0),MATCH(FPL_Combined[[#Headers],[Gameweek 17]],FPL_Fixtures_Extract[#Headers],0)))-4),Team_Key[[Full Name]:[Full Name]],0))&amp;RIGHT(INDEX(FPL_Fixtures_Extract[],MATCH($A94,FPL_Fixtures_Extract[[Player]:[Player]],0),MATCH(FPL_Combined[[#Headers],[Gameweek 17]],FPL_Fixtures_Extract[#Headers],0)),3))</f>
        <v>AVL(H) 1-1</v>
      </c>
      <c r="S94" t="str">
        <f ca="1">IF(RIGHT(FPL_Combined[[#Headers],[Gameweek 18]],2)&lt;$B$622,INDEX(FPL_Results_Extract[Gameweek 18],MATCH($A94,FPL_Results_Extract[[Player]:[Player]],0)),INDEX(Team_Key[[Abbreviation]:[Abbreviation]],MATCH(LEFT(INDEX(FPL_Fixtures_Extract[],MATCH($A94,FPL_Fixtures_Extract[[Player]:[Player]],0),MATCH(FPL_Combined[[#Headers],[Gameweek 18]],FPL_Fixtures_Extract[#Headers],0)),LEN(INDEX(FPL_Fixtures_Extract[],MATCH($A94,FPL_Fixtures_Extract[[Player]:[Player]],0),MATCH(FPL_Combined[[#Headers],[Gameweek 18]],FPL_Fixtures_Extract[#Headers],0)))-4),Team_Key[[Full Name]:[Full Name]],0))&amp;RIGHT(INDEX(FPL_Fixtures_Extract[],MATCH($A94,FPL_Fixtures_Extract[[Player]:[Player]],0),MATCH(FPL_Combined[[#Headers],[Gameweek 18]],FPL_Fixtures_Extract[#Headers],0)),3))</f>
        <v>EVE(H) 0-1</v>
      </c>
      <c r="T94" t="str">
        <f ca="1">IF(RIGHT(FPL_Combined[[#Headers],[Gameweek 19]],2)&lt;$B$622,INDEX(FPL_Results_Extract[Gameweek 19],MATCH($A94,FPL_Results_Extract[[Player]:[Player]],0)),INDEX(Team_Key[[Abbreviation]:[Abbreviation]],MATCH(LEFT(INDEX(FPL_Fixtures_Extract[],MATCH($A94,FPL_Fixtures_Extract[[Player]:[Player]],0),MATCH(FPL_Combined[[#Headers],[Gameweek 19]],FPL_Fixtures_Extract[#Headers],0)),LEN(INDEX(FPL_Fixtures_Extract[],MATCH($A94,FPL_Fixtures_Extract[[Player]:[Player]],0),MATCH(FPL_Combined[[#Headers],[Gameweek 19]],FPL_Fixtures_Extract[#Headers],0)))-4),Team_Key[[Full Name]:[Full Name]],0))&amp;RIGHT(INDEX(FPL_Fixtures_Extract[],MATCH($A94,FPL_Fixtures_Extract[[Player]:[Player]],0),MATCH(FPL_Combined[[#Headers],[Gameweek 19]],FPL_Fixtures_Extract[#Headers],0)),3))</f>
        <v>WBA(A) 0-1</v>
      </c>
      <c r="U94" t="str">
        <f ca="1">IF(RIGHT(FPL_Combined[[#Headers],[Gameweek 20]],2)&lt;$B$622,INDEX(FPL_Results_Extract[Gameweek 20],MATCH($A94,FPL_Results_Extract[[Player]:[Player]],0)),INDEX(Team_Key[[Abbreviation]:[Abbreviation]],MATCH(LEFT(INDEX(FPL_Fixtures_Extract[],MATCH($A94,FPL_Fixtures_Extract[[Player]:[Player]],0),MATCH(FPL_Combined[[#Headers],[Gameweek 20]],FPL_Fixtures_Extract[#Headers],0)),LEN(INDEX(FPL_Fixtures_Extract[],MATCH($A94,FPL_Fixtures_Extract[[Player]:[Player]],0),MATCH(FPL_Combined[[#Headers],[Gameweek 20]],FPL_Fixtures_Extract[#Headers],0)))-4),Team_Key[[Full Name]:[Full Name]],0))&amp;RIGHT(INDEX(FPL_Fixtures_Extract[],MATCH($A94,FPL_Fixtures_Extract[[Player]:[Player]],0),MATCH(FPL_Combined[[#Headers],[Gameweek 20]],FPL_Fixtures_Extract[#Headers],0)),3))</f>
        <v>ARS(A) 0-1</v>
      </c>
      <c r="V94" t="str">
        <f ca="1">IF(RIGHT(FPL_Combined[[#Headers],[Gameweek 21]],2)&lt;$B$622,INDEX(FPL_Results_Extract[Gameweek 21],MATCH($A94,FPL_Results_Extract[[Player]:[Player]],0)),INDEX(Team_Key[[Abbreviation]:[Abbreviation]],MATCH(LEFT(INDEX(FPL_Fixtures_Extract[],MATCH($A94,FPL_Fixtures_Extract[[Player]:[Player]],0),MATCH(FPL_Combined[[#Headers],[Gameweek 21]],FPL_Fixtures_Extract[#Headers],0)),LEN(INDEX(FPL_Fixtures_Extract[],MATCH($A94,FPL_Fixtures_Extract[[Player]:[Player]],0),MATCH(FPL_Combined[[#Headers],[Gameweek 21]],FPL_Fixtures_Extract[#Headers],0)))-4),Team_Key[[Full Name]:[Full Name]],0))&amp;RIGHT(INDEX(FPL_Fixtures_Extract[],MATCH($A94,FPL_Fixtures_Extract[[Player]:[Player]],0),MATCH(FPL_Combined[[#Headers],[Gameweek 21]],FPL_Fixtures_Extract[#Headers],0)),3))</f>
        <v>MUN(H) 3-3</v>
      </c>
      <c r="W94" t="str">
        <f ca="1">IF(RIGHT(FPL_Combined[[#Headers],[Gameweek 22]],2)&lt;$B$622,INDEX(FPL_Results_Extract[Gameweek 22],MATCH($A94,FPL_Results_Extract[[Player]:[Player]],0)),INDEX(Team_Key[[Abbreviation]:[Abbreviation]],MATCH(LEFT(INDEX(FPL_Fixtures_Extract[],MATCH($A94,FPL_Fixtures_Extract[[Player]:[Player]],0),MATCH(FPL_Combined[[#Headers],[Gameweek 22]],FPL_Fixtures_Extract[#Headers],0)),LEN(INDEX(FPL_Fixtures_Extract[],MATCH($A94,FPL_Fixtures_Extract[[Player]:[Player]],0),MATCH(FPL_Combined[[#Headers],[Gameweek 22]],FPL_Fixtures_Extract[#Headers],0)))-4),Team_Key[[Full Name]:[Full Name]],0))&amp;RIGHT(INDEX(FPL_Fixtures_Extract[],MATCH($A94,FPL_Fixtures_Extract[[Player]:[Player]],0),MATCH(FPL_Combined[[#Headers],[Gameweek 22]],FPL_Fixtures_Extract[#Headers],0)),3))</f>
        <v>WHU(H) 2-1</v>
      </c>
      <c r="X94" t="str">
        <f ca="1">IF(RIGHT(FPL_Combined[[#Headers],[Gameweek 23]],2)&lt;$B$622,INDEX(FPL_Results_Extract[Gameweek 23],MATCH($A94,FPL_Results_Extract[[Player]:[Player]],0)),INDEX(Team_Key[[Abbreviation]:[Abbreviation]],MATCH(LEFT(INDEX(FPL_Fixtures_Extract[],MATCH($A94,FPL_Fixtures_Extract[[Player]:[Player]],0),MATCH(FPL_Combined[[#Headers],[Gameweek 23]],FPL_Fixtures_Extract[#Headers],0)),LEN(INDEX(FPL_Fixtures_Extract[],MATCH($A94,FPL_Fixtures_Extract[[Player]:[Player]],0),MATCH(FPL_Combined[[#Headers],[Gameweek 23]],FPL_Fixtures_Extract[#Headers],0)))-4),Team_Key[[Full Name]:[Full Name]],0))&amp;RIGHT(INDEX(FPL_Fixtures_Extract[],MATCH($A94,FPL_Fixtures_Extract[[Player]:[Player]],0),MATCH(FPL_Combined[[#Headers],[Gameweek 23]],FPL_Fixtures_Extract[#Headers],0)),3))</f>
        <v>WAT(A) 1-2</v>
      </c>
      <c r="Y94" t="str">
        <f ca="1">IF(RIGHT(FPL_Combined[[#Headers],[Gameweek 24]],2)&lt;$B$622,INDEX(FPL_Results_Extract[Team],MATCH($A94,FPL_Results_Extract[[Player]:[Player]],0)),INDEX(Team_Key[[Abbreviation]:[Abbreviation]],MATCH(LEFT(INDEX(FPL_Fixtures_Extract[],MATCH($A94,FPL_Fixtures_Extract[[Player]:[Player]],0),MATCH(FPL_Combined[[#Headers],[Gameweek 24]],FPL_Fixtures_Extract[#Headers],0)),LEN(INDEX(FPL_Fixtures_Extract[],MATCH($A94,FPL_Fixtures_Extract[[Player]:[Player]],0),MATCH(FPL_Combined[[#Headers],[Gameweek 24]],FPL_Fixtures_Extract[#Headers],0)))-4),Team_Key[[Full Name]:[Full Name]],0))&amp;RIGHT(INDEX(FPL_Fixtures_Extract[],MATCH($A94,FPL_Fixtures_Extract[[Player]:[Player]],0),MATCH(FPL_Combined[[#Headers],[Gameweek 24]],FPL_Fixtures_Extract[#Headers],0)),3))</f>
        <v>NEW</v>
      </c>
      <c r="Z94" t="str">
        <f ca="1">IF(RIGHT(FPL_Combined[[#Headers],[Gameweek 25]],2)&lt;$B$622,INDEX(FPL_Results_Extract[Player],MATCH($A94,FPL_Results_Extract[[Player]:[Player]],0)),INDEX(Team_Key[[Abbreviation]:[Abbreviation]],MATCH(LEFT(INDEX(FPL_Fixtures_Extract[],MATCH($A94,FPL_Fixtures_Extract[[Player]:[Player]],0),MATCH(FPL_Combined[[#Headers],[Gameweek 25]],FPL_Fixtures_Extract[#Headers],0)),LEN(INDEX(FPL_Fixtures_Extract[],MATCH($A94,FPL_Fixtures_Extract[[Player]:[Player]],0),MATCH(FPL_Combined[[#Headers],[Gameweek 25]],FPL_Fixtures_Extract[#Headers],0)))-4),Team_Key[[Full Name]:[Full Name]],0))&amp;RIGHT(INDEX(FPL_Fixtures_Extract[],MATCH($A94,FPL_Fixtures_Extract[[Player]:[Player]],0),MATCH(FPL_Combined[[#Headers],[Gameweek 25]],FPL_Fixtures_Extract[#Headers],0)),3))</f>
        <v>Cabella</v>
      </c>
      <c r="AA94" t="str">
        <f ca="1">IF(RIGHT(FPL_Combined[[#Headers],[Gameweek 26]],2)&lt;$B$622,INDEX(FPL_Results_Extract[Gameweek 01],MATCH($A94,FPL_Results_Extract[[Player]:[Player]],0)),INDEX(Team_Key[[Abbreviation]:[Abbreviation]],MATCH(LEFT(INDEX(FPL_Fixtures_Extract[],MATCH($A94,FPL_Fixtures_Extract[[Player]:[Player]],0),MATCH(FPL_Combined[[#Headers],[Gameweek 26]],FPL_Fixtures_Extract[#Headers],0)),LEN(INDEX(FPL_Fixtures_Extract[],MATCH($A94,FPL_Fixtures_Extract[[Player]:[Player]],0),MATCH(FPL_Combined[[#Headers],[Gameweek 26]],FPL_Fixtures_Extract[#Headers],0)))-4),Team_Key[[Full Name]:[Full Name]],0))&amp;RIGHT(INDEX(FPL_Fixtures_Extract[],MATCH($A94,FPL_Fixtures_Extract[[Player]:[Player]],0),MATCH(FPL_Combined[[#Headers],[Gameweek 26]],FPL_Fixtures_Extract[#Headers],0)),3))</f>
        <v>SOU(H) 2-2</v>
      </c>
      <c r="AB94" t="str">
        <f ca="1">IF(RIGHT(FPL_Combined[[#Headers],[Gameweek 27]],2)&lt;$B$622,INDEX(FPL_Results_Extract[Gameweek 02],MATCH($A94,FPL_Results_Extract[[Player]:[Player]],0)),INDEX(Team_Key[[Abbreviation]:[Abbreviation]],MATCH(LEFT(INDEX(FPL_Fixtures_Extract[],MATCH($A94,FPL_Fixtures_Extract[[Player]:[Player]],0),MATCH(FPL_Combined[[#Headers],[Gameweek 27]],FPL_Fixtures_Extract[#Headers],0)),LEN(INDEX(FPL_Fixtures_Extract[],MATCH($A94,FPL_Fixtures_Extract[[Player]:[Player]],0),MATCH(FPL_Combined[[#Headers],[Gameweek 27]],FPL_Fixtures_Extract[#Headers],0)))-4),Team_Key[[Full Name]:[Full Name]],0))&amp;RIGHT(INDEX(FPL_Fixtures_Extract[],MATCH($A94,FPL_Fixtures_Extract[[Player]:[Player]],0),MATCH(FPL_Combined[[#Headers],[Gameweek 27]],FPL_Fixtures_Extract[#Headers],0)),3))</f>
        <v>SWA(A) 0-2</v>
      </c>
      <c r="AC94" t="str">
        <f ca="1">IF(RIGHT(FPL_Combined[[#Headers],[Gameweek 28]],2)&lt;$B$622,INDEX(FPL_Results_Extract[Gameweek 03],MATCH($A94,FPL_Results_Extract[[Player]:[Player]],0)),INDEX(Team_Key[[Abbreviation]:[Abbreviation]],MATCH(LEFT(INDEX(FPL_Fixtures_Extract[],MATCH($A94,FPL_Fixtures_Extract[[Player]:[Player]],0),MATCH(FPL_Combined[[#Headers],[Gameweek 28]],FPL_Fixtures_Extract[#Headers],0)),LEN(INDEX(FPL_Fixtures_Extract[],MATCH($A94,FPL_Fixtures_Extract[[Player]:[Player]],0),MATCH(FPL_Combined[[#Headers],[Gameweek 28]],FPL_Fixtures_Extract[#Headers],0)))-4),Team_Key[[Full Name]:[Full Name]],0))&amp;RIGHT(INDEX(FPL_Fixtures_Extract[],MATCH($A94,FPL_Fixtures_Extract[[Player]:[Player]],0),MATCH(FPL_Combined[[#Headers],[Gameweek 28]],FPL_Fixtures_Extract[#Headers],0)),3))</f>
        <v>MUN(A) 0-0</v>
      </c>
      <c r="AD94" t="str">
        <f ca="1">IF(RIGHT(FPL_Combined[[#Headers],[Gameweek 29]],2)&lt;$B$622,INDEX(FPL_Results_Extract[Gameweek 04],MATCH($A94,FPL_Results_Extract[[Player]:[Player]],0)),INDEX(Team_Key[[Abbreviation]:[Abbreviation]],MATCH(LEFT(INDEX(FPL_Fixtures_Extract[],MATCH($A94,FPL_Fixtures_Extract[[Player]:[Player]],0),MATCH(FPL_Combined[[#Headers],[Gameweek 29]],FPL_Fixtures_Extract[#Headers],0)),LEN(INDEX(FPL_Fixtures_Extract[],MATCH($A94,FPL_Fixtures_Extract[[Player]:[Player]],0),MATCH(FPL_Combined[[#Headers],[Gameweek 29]],FPL_Fixtures_Extract[#Headers],0)))-4),Team_Key[[Full Name]:[Full Name]],0))&amp;RIGHT(INDEX(FPL_Fixtures_Extract[],MATCH($A94,FPL_Fixtures_Extract[[Player]:[Player]],0),MATCH(FPL_Combined[[#Headers],[Gameweek 29]],FPL_Fixtures_Extract[#Headers],0)),3))</f>
        <v>BOU(H)</v>
      </c>
      <c r="AE94" t="str">
        <f ca="1">IF(RIGHT(FPL_Combined[[#Headers],[Gameweek 30]],2)&lt;$B$622,INDEX(FPL_Results_Extract[Gameweek 05],MATCH($A94,FPL_Results_Extract[[Player]:[Player]],0)),INDEX(Team_Key[[Abbreviation]:[Abbreviation]],MATCH(LEFT(INDEX(FPL_Fixtures_Extract[],MATCH($A94,FPL_Fixtures_Extract[[Player]:[Player]],0),MATCH(FPL_Combined[[#Headers],[Gameweek 30]],FPL_Fixtures_Extract[#Headers],0)),LEN(INDEX(FPL_Fixtures_Extract[],MATCH($A94,FPL_Fixtures_Extract[[Player]:[Player]],0),MATCH(FPL_Combined[[#Headers],[Gameweek 30]],FPL_Fixtures_Extract[#Headers],0)))-4),Team_Key[[Full Name]:[Full Name]],0))&amp;RIGHT(INDEX(FPL_Fixtures_Extract[],MATCH($A94,FPL_Fixtures_Extract[[Player]:[Player]],0),MATCH(FPL_Combined[[#Headers],[Gameweek 30]],FPL_Fixtures_Extract[#Headers],0)),3))</f>
        <v>LEI(A)</v>
      </c>
      <c r="AF94" t="str">
        <f ca="1">IF(RIGHT(FPL_Combined[[#Headers],[Gameweek 31]],2)&lt;$B$622,INDEX(FPL_Results_Extract[Gameweek 06],MATCH($A94,FPL_Results_Extract[[Player]:[Player]],0)),INDEX(Team_Key[[Abbreviation]:[Abbreviation]],MATCH(LEFT(INDEX(FPL_Fixtures_Extract[],MATCH($A94,FPL_Fixtures_Extract[[Player]:[Player]],0),MATCH(FPL_Combined[[#Headers],[Gameweek 31]],FPL_Fixtures_Extract[#Headers],0)),LEN(INDEX(FPL_Fixtures_Extract[],MATCH($A94,FPL_Fixtures_Extract[[Player]:[Player]],0),MATCH(FPL_Combined[[#Headers],[Gameweek 31]],FPL_Fixtures_Extract[#Headers],0)))-4),Team_Key[[Full Name]:[Full Name]],0))&amp;RIGHT(INDEX(FPL_Fixtures_Extract[],MATCH($A94,FPL_Fixtures_Extract[[Player]:[Player]],0),MATCH(FPL_Combined[[#Headers],[Gameweek 31]],FPL_Fixtures_Extract[#Headers],0)),3))</f>
        <v>SUN(H)</v>
      </c>
      <c r="AG94" t="str">
        <f ca="1">IF(RIGHT(FPL_Combined[[#Headers],[Gameweek 32]],2)&lt;$B$622,INDEX(FPL_Results_Extract[Gameweek 07],MATCH($A94,FPL_Results_Extract[[Player]:[Player]],0)),INDEX(Team_Key[[Abbreviation]:[Abbreviation]],MATCH(LEFT(INDEX(FPL_Fixtures_Extract[],MATCH($A94,FPL_Fixtures_Extract[[Player]:[Player]],0),MATCH(FPL_Combined[[#Headers],[Gameweek 32]],FPL_Fixtures_Extract[#Headers],0)),LEN(INDEX(FPL_Fixtures_Extract[],MATCH($A94,FPL_Fixtures_Extract[[Player]:[Player]],0),MATCH(FPL_Combined[[#Headers],[Gameweek 32]],FPL_Fixtures_Extract[#Headers],0)))-4),Team_Key[[Full Name]:[Full Name]],0))&amp;RIGHT(INDEX(FPL_Fixtures_Extract[],MATCH($A94,FPL_Fixtures_Extract[[Player]:[Player]],0),MATCH(FPL_Combined[[#Headers],[Gameweek 32]],FPL_Fixtures_Extract[#Headers],0)),3))</f>
        <v>NOR(A)</v>
      </c>
      <c r="AH94" t="str">
        <f ca="1">IF(RIGHT(FPL_Combined[[#Headers],[Gameweek 33]],2)&lt;$B$622,INDEX(FPL_Results_Extract[Gameweek 08],MATCH($A94,FPL_Results_Extract[[Player]:[Player]],0)),INDEX(Team_Key[[Abbreviation]:[Abbreviation]],MATCH(LEFT(INDEX(FPL_Fixtures_Extract[],MATCH($A94,FPL_Fixtures_Extract[[Player]:[Player]],0),MATCH(FPL_Combined[[#Headers],[Gameweek 33]],FPL_Fixtures_Extract[#Headers],0)),LEN(INDEX(FPL_Fixtures_Extract[],MATCH($A94,FPL_Fixtures_Extract[[Player]:[Player]],0),MATCH(FPL_Combined[[#Headers],[Gameweek 33]],FPL_Fixtures_Extract[#Headers],0)))-4),Team_Key[[Full Name]:[Full Name]],0))&amp;RIGHT(INDEX(FPL_Fixtures_Extract[],MATCH($A94,FPL_Fixtures_Extract[[Player]:[Player]],0),MATCH(FPL_Combined[[#Headers],[Gameweek 33]],FPL_Fixtures_Extract[#Headers],0)),3))</f>
        <v>SOU(A)</v>
      </c>
      <c r="AI94" t="str">
        <f ca="1">IF(RIGHT(FPL_Combined[[#Headers],[Gameweek 34]],2)&lt;$B$622,INDEX(FPL_Results_Extract[Gameweek 09],MATCH($A94,FPL_Results_Extract[[Player]:[Player]],0)),INDEX(Team_Key[[Abbreviation]:[Abbreviation]],MATCH(LEFT(INDEX(FPL_Fixtures_Extract[],MATCH($A94,FPL_Fixtures_Extract[[Player]:[Player]],0),MATCH(FPL_Combined[[#Headers],[Gameweek 34]],FPL_Fixtures_Extract[#Headers],0)),LEN(INDEX(FPL_Fixtures_Extract[],MATCH($A94,FPL_Fixtures_Extract[[Player]:[Player]],0),MATCH(FPL_Combined[[#Headers],[Gameweek 34]],FPL_Fixtures_Extract[#Headers],0)))-4),Team_Key[[Full Name]:[Full Name]],0))&amp;RIGHT(INDEX(FPL_Fixtures_Extract[],MATCH($A94,FPL_Fixtures_Extract[[Player]:[Player]],0),MATCH(FPL_Combined[[#Headers],[Gameweek 34]],FPL_Fixtures_Extract[#Headers],0)),3))</f>
        <v>SWA(H)</v>
      </c>
      <c r="AJ94" t="str">
        <f ca="1">IF(RIGHT(FPL_Combined[[#Headers],[Gameweek 35]],2)&lt;$B$622,INDEX(FPL_Results_Extract[Gameweek 10],MATCH($A94,FPL_Results_Extract[[Player]:[Player]],0)),INDEX(Team_Key[[Abbreviation]:[Abbreviation]],MATCH(LEFT(INDEX(FPL_Fixtures_Extract[],MATCH($A94,FPL_Fixtures_Extract[[Player]:[Player]],0),MATCH(FPL_Combined[[#Headers],[Gameweek 35]],FPL_Fixtures_Extract[#Headers],0)),LEN(INDEX(FPL_Fixtures_Extract[],MATCH($A94,FPL_Fixtures_Extract[[Player]:[Player]],0),MATCH(FPL_Combined[[#Headers],[Gameweek 35]],FPL_Fixtures_Extract[#Headers],0)))-4),Team_Key[[Full Name]:[Full Name]],0))&amp;RIGHT(INDEX(FPL_Fixtures_Extract[],MATCH($A94,FPL_Fixtures_Extract[[Player]:[Player]],0),MATCH(FPL_Combined[[#Headers],[Gameweek 35]],FPL_Fixtures_Extract[#Headers],0)),3))</f>
        <v>LIV(A)</v>
      </c>
      <c r="AK94" t="str">
        <f ca="1">IF(RIGHT(FPL_Combined[[#Headers],[Gameweek 36]],2)&lt;$B$622,INDEX(FPL_Results_Extract[Gameweek 11],MATCH($A94,FPL_Results_Extract[[Player]:[Player]],0)),INDEX(Team_Key[[Abbreviation]:[Abbreviation]],MATCH(LEFT(INDEX(FPL_Fixtures_Extract[],MATCH($A94,FPL_Fixtures_Extract[[Player]:[Player]],0),MATCH(FPL_Combined[[#Headers],[Gameweek 36]],FPL_Fixtures_Extract[#Headers],0)),LEN(INDEX(FPL_Fixtures_Extract[],MATCH($A94,FPL_Fixtures_Extract[[Player]:[Player]],0),MATCH(FPL_Combined[[#Headers],[Gameweek 36]],FPL_Fixtures_Extract[#Headers],0)))-4),Team_Key[[Full Name]:[Full Name]],0))&amp;RIGHT(INDEX(FPL_Fixtures_Extract[],MATCH($A94,FPL_Fixtures_Extract[[Player]:[Player]],0),MATCH(FPL_Combined[[#Headers],[Gameweek 36]],FPL_Fixtures_Extract[#Headers],0)),3))</f>
        <v>CRY(H)</v>
      </c>
      <c r="AL94" t="str">
        <f ca="1">IF(RIGHT(FPL_Combined[[#Headers],[Gameweek 37]],2)&lt;$B$622,INDEX(FPL_Results_Extract[Gameweek 12],MATCH($A94,FPL_Results_Extract[[Player]:[Player]],0)),INDEX(Team_Key[[Abbreviation]:[Abbreviation]],MATCH(LEFT(INDEX(FPL_Fixtures_Extract[],MATCH($A94,FPL_Fixtures_Extract[[Player]:[Player]],0),MATCH(FPL_Combined[[#Headers],[Gameweek 37]],FPL_Fixtures_Extract[#Headers],0)),LEN(INDEX(FPL_Fixtures_Extract[],MATCH($A94,FPL_Fixtures_Extract[[Player]:[Player]],0),MATCH(FPL_Combined[[#Headers],[Gameweek 37]],FPL_Fixtures_Extract[#Headers],0)))-4),Team_Key[[Full Name]:[Full Name]],0))&amp;RIGHT(INDEX(FPL_Fixtures_Extract[],MATCH($A94,FPL_Fixtures_Extract[[Player]:[Player]],0),MATCH(FPL_Combined[[#Headers],[Gameweek 37]],FPL_Fixtures_Extract[#Headers],0)),3))</f>
        <v>AVL(A)</v>
      </c>
      <c r="AM94" t="str">
        <f ca="1">IF(RIGHT(FPL_Combined[[#Headers],[Gameweek 38]],2)&lt;$B$622,INDEX(FPL_Results_Extract[Gameweek 13],MATCH($A94,FPL_Results_Extract[[Player]:[Player]],0)),INDEX(Team_Key[[Abbreviation]:[Abbreviation]],MATCH(LEFT(INDEX(FPL_Fixtures_Extract[],MATCH($A94,FPL_Fixtures_Extract[[Player]:[Player]],0),MATCH(FPL_Combined[[#Headers],[Gameweek 38]],FPL_Fixtures_Extract[#Headers],0)),LEN(INDEX(FPL_Fixtures_Extract[],MATCH($A94,FPL_Fixtures_Extract[[Player]:[Player]],0),MATCH(FPL_Combined[[#Headers],[Gameweek 38]],FPL_Fixtures_Extract[#Headers],0)))-4),Team_Key[[Full Name]:[Full Name]],0))&amp;RIGHT(INDEX(FPL_Fixtures_Extract[],MATCH($A94,FPL_Fixtures_Extract[[Player]:[Player]],0),MATCH(FPL_Combined[[#Headers],[Gameweek 38]],FPL_Fixtures_Extract[#Headers],0)),3))</f>
        <v>TOT(H)</v>
      </c>
    </row>
    <row r="95" spans="1:39" x14ac:dyDescent="0.45">
      <c r="A95" t="s">
        <v>486</v>
      </c>
      <c r="B95" t="str">
        <f ca="1">IF(RIGHT(FPL_Combined[[#Headers],[Gameweek 01]],2)&lt;$B$622,INDEX(FPL_Results_Extract[Gameweek 01],MATCH($A95,FPL_Results_Extract[[Player]:[Player]],0)),INDEX(Team_Key[[Abbreviation]:[Abbreviation]],MATCH(LEFT(INDEX(FPL_Fixtures_Extract[],MATCH($A95,FPL_Fixtures_Extract[[Player]:[Player]],0),MATCH(FPL_Combined[[#Headers],[Gameweek 01]],FPL_Fixtures_Extract[#Headers],0)),LEN(INDEX(FPL_Fixtures_Extract[],MATCH($A95,FPL_Fixtures_Extract[[Player]:[Player]],0),MATCH(FPL_Combined[[#Headers],[Gameweek 01]],FPL_Fixtures_Extract[#Headers],0)))-4),Team_Key[[Full Name]:[Full Name]],0))&amp;RIGHT(INDEX(FPL_Fixtures_Extract[],MATCH($A95,FPL_Fixtures_Extract[[Player]:[Player]],0),MATCH(FPL_Combined[[#Headers],[Gameweek 01]],FPL_Fixtures_Extract[#Headers],0)),3))</f>
        <v>SWA(H) 2-2</v>
      </c>
      <c r="C95" t="str">
        <f ca="1">IF(RIGHT(FPL_Combined[[#Headers],[Gameweek 02]],2)&lt;$B$622,INDEX(FPL_Results_Extract[Gameweek 02],MATCH($A95,FPL_Results_Extract[[Player]:[Player]],0)),INDEX(Team_Key[[Abbreviation]:[Abbreviation]],MATCH(LEFT(INDEX(FPL_Fixtures_Extract[],MATCH($A95,FPL_Fixtures_Extract[[Player]:[Player]],0),MATCH(FPL_Combined[[#Headers],[Gameweek 02]],FPL_Fixtures_Extract[#Headers],0)),LEN(INDEX(FPL_Fixtures_Extract[],MATCH($A95,FPL_Fixtures_Extract[[Player]:[Player]],0),MATCH(FPL_Combined[[#Headers],[Gameweek 02]],FPL_Fixtures_Extract[#Headers],0)))-4),Team_Key[[Full Name]:[Full Name]],0))&amp;RIGHT(INDEX(FPL_Fixtures_Extract[],MATCH($A95,FPL_Fixtures_Extract[[Player]:[Player]],0),MATCH(FPL_Combined[[#Headers],[Gameweek 02]],FPL_Fixtures_Extract[#Headers],0)),3))</f>
        <v>MCI(A) 0-3</v>
      </c>
      <c r="D95" t="str">
        <f ca="1">IF(RIGHT(FPL_Combined[[#Headers],[Gameweek 03]],2)&lt;$B$622,INDEX(FPL_Results_Extract[Gameweek 03],MATCH($A95,FPL_Results_Extract[[Player]:[Player]],0)),INDEX(Team_Key[[Abbreviation]:[Abbreviation]],MATCH(LEFT(INDEX(FPL_Fixtures_Extract[],MATCH($A95,FPL_Fixtures_Extract[[Player]:[Player]],0),MATCH(FPL_Combined[[#Headers],[Gameweek 03]],FPL_Fixtures_Extract[#Headers],0)),LEN(INDEX(FPL_Fixtures_Extract[],MATCH($A95,FPL_Fixtures_Extract[[Player]:[Player]],0),MATCH(FPL_Combined[[#Headers],[Gameweek 03]],FPL_Fixtures_Extract[#Headers],0)))-4),Team_Key[[Full Name]:[Full Name]],0))&amp;RIGHT(INDEX(FPL_Fixtures_Extract[],MATCH($A95,FPL_Fixtures_Extract[[Player]:[Player]],0),MATCH(FPL_Combined[[#Headers],[Gameweek 03]],FPL_Fixtures_Extract[#Headers],0)),3))</f>
        <v>WBA(A) 3-2</v>
      </c>
      <c r="E95" t="str">
        <f ca="1">IF(RIGHT(FPL_Combined[[#Headers],[Gameweek 04]],2)&lt;$B$622,INDEX(FPL_Results_Extract[Gameweek 04],MATCH($A95,FPL_Results_Extract[[Player]:[Player]],0)),INDEX(Team_Key[[Abbreviation]:[Abbreviation]],MATCH(LEFT(INDEX(FPL_Fixtures_Extract[],MATCH($A95,FPL_Fixtures_Extract[[Player]:[Player]],0),MATCH(FPL_Combined[[#Headers],[Gameweek 04]],FPL_Fixtures_Extract[#Headers],0)),LEN(INDEX(FPL_Fixtures_Extract[],MATCH($A95,FPL_Fixtures_Extract[[Player]:[Player]],0),MATCH(FPL_Combined[[#Headers],[Gameweek 04]],FPL_Fixtures_Extract[#Headers],0)))-4),Team_Key[[Full Name]:[Full Name]],0))&amp;RIGHT(INDEX(FPL_Fixtures_Extract[],MATCH($A95,FPL_Fixtures_Extract[[Player]:[Player]],0),MATCH(FPL_Combined[[#Headers],[Gameweek 04]],FPL_Fixtures_Extract[#Headers],0)),3))</f>
        <v>CRY(H) 1-2</v>
      </c>
      <c r="F95" t="str">
        <f ca="1">IF(RIGHT(FPL_Combined[[#Headers],[Gameweek 05]],2)&lt;$B$622,INDEX(FPL_Results_Extract[Gameweek 05],MATCH($A95,FPL_Results_Extract[[Player]:[Player]],0)),INDEX(Team_Key[[Abbreviation]:[Abbreviation]],MATCH(LEFT(INDEX(FPL_Fixtures_Extract[],MATCH($A95,FPL_Fixtures_Extract[[Player]:[Player]],0),MATCH(FPL_Combined[[#Headers],[Gameweek 05]],FPL_Fixtures_Extract[#Headers],0)),LEN(INDEX(FPL_Fixtures_Extract[],MATCH($A95,FPL_Fixtures_Extract[[Player]:[Player]],0),MATCH(FPL_Combined[[#Headers],[Gameweek 05]],FPL_Fixtures_Extract[#Headers],0)))-4),Team_Key[[Full Name]:[Full Name]],0))&amp;RIGHT(INDEX(FPL_Fixtures_Extract[],MATCH($A95,FPL_Fixtures_Extract[[Player]:[Player]],0),MATCH(FPL_Combined[[#Headers],[Gameweek 05]],FPL_Fixtures_Extract[#Headers],0)),3))</f>
        <v>EVE(A) 1-3</v>
      </c>
      <c r="G95" t="str">
        <f ca="1">IF(RIGHT(FPL_Combined[[#Headers],[Gameweek 06]],2)&lt;$B$622,INDEX(FPL_Results_Extract[Gameweek 06],MATCH($A95,FPL_Results_Extract[[Player]:[Player]],0)),INDEX(Team_Key[[Abbreviation]:[Abbreviation]],MATCH(LEFT(INDEX(FPL_Fixtures_Extract[],MATCH($A95,FPL_Fixtures_Extract[[Player]:[Player]],0),MATCH(FPL_Combined[[#Headers],[Gameweek 06]],FPL_Fixtures_Extract[#Headers],0)),LEN(INDEX(FPL_Fixtures_Extract[],MATCH($A95,FPL_Fixtures_Extract[[Player]:[Player]],0),MATCH(FPL_Combined[[#Headers],[Gameweek 06]],FPL_Fixtures_Extract[#Headers],0)))-4),Team_Key[[Full Name]:[Full Name]],0))&amp;RIGHT(INDEX(FPL_Fixtures_Extract[],MATCH($A95,FPL_Fixtures_Extract[[Player]:[Player]],0),MATCH(FPL_Combined[[#Headers],[Gameweek 06]],FPL_Fixtures_Extract[#Headers],0)),3))</f>
        <v>ARS(H) 2-0</v>
      </c>
      <c r="H95" t="str">
        <f ca="1">IF(RIGHT(FPL_Combined[[#Headers],[Gameweek 07]],2)&lt;$B$622,INDEX(FPL_Results_Extract[Gameweek 07],MATCH($A95,FPL_Results_Extract[[Player]:[Player]],0)),INDEX(Team_Key[[Abbreviation]:[Abbreviation]],MATCH(LEFT(INDEX(FPL_Fixtures_Extract[],MATCH($A95,FPL_Fixtures_Extract[[Player]:[Player]],0),MATCH(FPL_Combined[[#Headers],[Gameweek 07]],FPL_Fixtures_Extract[#Headers],0)),LEN(INDEX(FPL_Fixtures_Extract[],MATCH($A95,FPL_Fixtures_Extract[[Player]:[Player]],0),MATCH(FPL_Combined[[#Headers],[Gameweek 07]],FPL_Fixtures_Extract[#Headers],0)))-4),Team_Key[[Full Name]:[Full Name]],0))&amp;RIGHT(INDEX(FPL_Fixtures_Extract[],MATCH($A95,FPL_Fixtures_Extract[[Player]:[Player]],0),MATCH(FPL_Combined[[#Headers],[Gameweek 07]],FPL_Fixtures_Extract[#Headers],0)),3))</f>
        <v>NEW(A) 2-2</v>
      </c>
      <c r="I95" t="str">
        <f ca="1">IF(RIGHT(FPL_Combined[[#Headers],[Gameweek 08]],2)&lt;$B$622,INDEX(FPL_Results_Extract[Gameweek 08],MATCH($A95,FPL_Results_Extract[[Player]:[Player]],0)),INDEX(Team_Key[[Abbreviation]:[Abbreviation]],MATCH(LEFT(INDEX(FPL_Fixtures_Extract[],MATCH($A95,FPL_Fixtures_Extract[[Player]:[Player]],0),MATCH(FPL_Combined[[#Headers],[Gameweek 08]],FPL_Fixtures_Extract[#Headers],0)),LEN(INDEX(FPL_Fixtures_Extract[],MATCH($A95,FPL_Fixtures_Extract[[Player]:[Player]],0),MATCH(FPL_Combined[[#Headers],[Gameweek 08]],FPL_Fixtures_Extract[#Headers],0)))-4),Team_Key[[Full Name]:[Full Name]],0))&amp;RIGHT(INDEX(FPL_Fixtures_Extract[],MATCH($A95,FPL_Fixtures_Extract[[Player]:[Player]],0),MATCH(FPL_Combined[[#Headers],[Gameweek 08]],FPL_Fixtures_Extract[#Headers],0)),3))</f>
        <v>SOU(H) 1-3</v>
      </c>
      <c r="J95" t="str">
        <f ca="1">IF(RIGHT(FPL_Combined[[#Headers],[Gameweek 09]],2)&lt;$B$622,INDEX(FPL_Results_Extract[Gameweek 09],MATCH($A95,FPL_Results_Extract[[Player]:[Player]],0)),INDEX(Team_Key[[Abbreviation]:[Abbreviation]],MATCH(LEFT(INDEX(FPL_Fixtures_Extract[],MATCH($A95,FPL_Fixtures_Extract[[Player]:[Player]],0),MATCH(FPL_Combined[[#Headers],[Gameweek 09]],FPL_Fixtures_Extract[#Headers],0)),LEN(INDEX(FPL_Fixtures_Extract[],MATCH($A95,FPL_Fixtures_Extract[[Player]:[Player]],0),MATCH(FPL_Combined[[#Headers],[Gameweek 09]],FPL_Fixtures_Extract[#Headers],0)))-4),Team_Key[[Full Name]:[Full Name]],0))&amp;RIGHT(INDEX(FPL_Fixtures_Extract[],MATCH($A95,FPL_Fixtures_Extract[[Player]:[Player]],0),MATCH(FPL_Combined[[#Headers],[Gameweek 09]],FPL_Fixtures_Extract[#Headers],0)),3))</f>
        <v>AVL(H) 2-0</v>
      </c>
      <c r="K95" t="str">
        <f ca="1">IF(RIGHT(FPL_Combined[[#Headers],[Gameweek 10]],2)&lt;$B$622,INDEX(FPL_Results_Extract[Gameweek 10],MATCH($A95,FPL_Results_Extract[[Player]:[Player]],0)),INDEX(Team_Key[[Abbreviation]:[Abbreviation]],MATCH(LEFT(INDEX(FPL_Fixtures_Extract[],MATCH($A95,FPL_Fixtures_Extract[[Player]:[Player]],0),MATCH(FPL_Combined[[#Headers],[Gameweek 10]],FPL_Fixtures_Extract[#Headers],0)),LEN(INDEX(FPL_Fixtures_Extract[],MATCH($A95,FPL_Fixtures_Extract[[Player]:[Player]],0),MATCH(FPL_Combined[[#Headers],[Gameweek 10]],FPL_Fixtures_Extract[#Headers],0)))-4),Team_Key[[Full Name]:[Full Name]],0))&amp;RIGHT(INDEX(FPL_Fixtures_Extract[],MATCH($A95,FPL_Fixtures_Extract[[Player]:[Player]],0),MATCH(FPL_Combined[[#Headers],[Gameweek 10]],FPL_Fixtures_Extract[#Headers],0)),3))</f>
        <v>WHU(A) 1-2</v>
      </c>
      <c r="L95" t="str">
        <f ca="1">IF(RIGHT(FPL_Combined[[#Headers],[Gameweek 11]],2)&lt;$B$622,INDEX(FPL_Results_Extract[Gameweek 11],MATCH($A95,FPL_Results_Extract[[Player]:[Player]],0)),INDEX(Team_Key[[Abbreviation]:[Abbreviation]],MATCH(LEFT(INDEX(FPL_Fixtures_Extract[],MATCH($A95,FPL_Fixtures_Extract[[Player]:[Player]],0),MATCH(FPL_Combined[[#Headers],[Gameweek 11]],FPL_Fixtures_Extract[#Headers],0)),LEN(INDEX(FPL_Fixtures_Extract[],MATCH($A95,FPL_Fixtures_Extract[[Player]:[Player]],0),MATCH(FPL_Combined[[#Headers],[Gameweek 11]],FPL_Fixtures_Extract[#Headers],0)))-4),Team_Key[[Full Name]:[Full Name]],0))&amp;RIGHT(INDEX(FPL_Fixtures_Extract[],MATCH($A95,FPL_Fixtures_Extract[[Player]:[Player]],0),MATCH(FPL_Combined[[#Headers],[Gameweek 11]],FPL_Fixtures_Extract[#Headers],0)),3))</f>
        <v>LIV(H) 1-3</v>
      </c>
      <c r="M95" t="str">
        <f ca="1">IF(RIGHT(FPL_Combined[[#Headers],[Gameweek 12]],2)&lt;$B$622,INDEX(FPL_Results_Extract[Gameweek 12],MATCH($A95,FPL_Results_Extract[[Player]:[Player]],0)),INDEX(Team_Key[[Abbreviation]:[Abbreviation]],MATCH(LEFT(INDEX(FPL_Fixtures_Extract[],MATCH($A95,FPL_Fixtures_Extract[[Player]:[Player]],0),MATCH(FPL_Combined[[#Headers],[Gameweek 12]],FPL_Fixtures_Extract[#Headers],0)),LEN(INDEX(FPL_Fixtures_Extract[],MATCH($A95,FPL_Fixtures_Extract[[Player]:[Player]],0),MATCH(FPL_Combined[[#Headers],[Gameweek 12]],FPL_Fixtures_Extract[#Headers],0)))-4),Team_Key[[Full Name]:[Full Name]],0))&amp;RIGHT(INDEX(FPL_Fixtures_Extract[],MATCH($A95,FPL_Fixtures_Extract[[Player]:[Player]],0),MATCH(FPL_Combined[[#Headers],[Gameweek 12]],FPL_Fixtures_Extract[#Headers],0)),3))</f>
        <v>STK(A) 0-1</v>
      </c>
      <c r="N95" t="str">
        <f ca="1">IF(RIGHT(FPL_Combined[[#Headers],[Gameweek 13]],2)&lt;$B$622,INDEX(FPL_Results_Extract[Gameweek 13],MATCH($A95,FPL_Results_Extract[[Player]:[Player]],0)),INDEX(Team_Key[[Abbreviation]:[Abbreviation]],MATCH(LEFT(INDEX(FPL_Fixtures_Extract[],MATCH($A95,FPL_Fixtures_Extract[[Player]:[Player]],0),MATCH(FPL_Combined[[#Headers],[Gameweek 13]],FPL_Fixtures_Extract[#Headers],0)),LEN(INDEX(FPL_Fixtures_Extract[],MATCH($A95,FPL_Fixtures_Extract[[Player]:[Player]],0),MATCH(FPL_Combined[[#Headers],[Gameweek 13]],FPL_Fixtures_Extract[#Headers],0)))-4),Team_Key[[Full Name]:[Full Name]],0))&amp;RIGHT(INDEX(FPL_Fixtures_Extract[],MATCH($A95,FPL_Fixtures_Extract[[Player]:[Player]],0),MATCH(FPL_Combined[[#Headers],[Gameweek 13]],FPL_Fixtures_Extract[#Headers],0)),3))</f>
        <v>NOR(H) 1-0</v>
      </c>
      <c r="O95" t="str">
        <f ca="1">IF(RIGHT(FPL_Combined[[#Headers],[Gameweek 14]],2)&lt;$B$622,INDEX(FPL_Results_Extract[Gameweek 14],MATCH($A95,FPL_Results_Extract[[Player]:[Player]],0)),INDEX(Team_Key[[Abbreviation]:[Abbreviation]],MATCH(LEFT(INDEX(FPL_Fixtures_Extract[],MATCH($A95,FPL_Fixtures_Extract[[Player]:[Player]],0),MATCH(FPL_Combined[[#Headers],[Gameweek 14]],FPL_Fixtures_Extract[#Headers],0)),LEN(INDEX(FPL_Fixtures_Extract[],MATCH($A95,FPL_Fixtures_Extract[[Player]:[Player]],0),MATCH(FPL_Combined[[#Headers],[Gameweek 14]],FPL_Fixtures_Extract[#Headers],0)))-4),Team_Key[[Full Name]:[Full Name]],0))&amp;RIGHT(INDEX(FPL_Fixtures_Extract[],MATCH($A95,FPL_Fixtures_Extract[[Player]:[Player]],0),MATCH(FPL_Combined[[#Headers],[Gameweek 14]],FPL_Fixtures_Extract[#Headers],0)),3))</f>
        <v>TOT(A) 0-0</v>
      </c>
      <c r="P95" t="str">
        <f ca="1">IF(RIGHT(FPL_Combined[[#Headers],[Gameweek 15]],2)&lt;$B$622,INDEX(FPL_Results_Extract[Gameweek 15],MATCH($A95,FPL_Results_Extract[[Player]:[Player]],0)),INDEX(Team_Key[[Abbreviation]:[Abbreviation]],MATCH(LEFT(INDEX(FPL_Fixtures_Extract[],MATCH($A95,FPL_Fixtures_Extract[[Player]:[Player]],0),MATCH(FPL_Combined[[#Headers],[Gameweek 15]],FPL_Fixtures_Extract[#Headers],0)),LEN(INDEX(FPL_Fixtures_Extract[],MATCH($A95,FPL_Fixtures_Extract[[Player]:[Player]],0),MATCH(FPL_Combined[[#Headers],[Gameweek 15]],FPL_Fixtures_Extract[#Headers],0)))-4),Team_Key[[Full Name]:[Full Name]],0))&amp;RIGHT(INDEX(FPL_Fixtures_Extract[],MATCH($A95,FPL_Fixtures_Extract[[Player]:[Player]],0),MATCH(FPL_Combined[[#Headers],[Gameweek 15]],FPL_Fixtures_Extract[#Headers],0)),3))</f>
        <v>BOU(H) 0-1</v>
      </c>
      <c r="Q95" t="str">
        <f ca="1">IF(RIGHT(FPL_Combined[[#Headers],[Gameweek 16]],2)&lt;$B$622,INDEX(FPL_Results_Extract[Gameweek 16],MATCH($A95,FPL_Results_Extract[[Player]:[Player]],0)),INDEX(Team_Key[[Abbreviation]:[Abbreviation]],MATCH(LEFT(INDEX(FPL_Fixtures_Extract[],MATCH($A95,FPL_Fixtures_Extract[[Player]:[Player]],0),MATCH(FPL_Combined[[#Headers],[Gameweek 16]],FPL_Fixtures_Extract[#Headers],0)),LEN(INDEX(FPL_Fixtures_Extract[],MATCH($A95,FPL_Fixtures_Extract[[Player]:[Player]],0),MATCH(FPL_Combined[[#Headers],[Gameweek 16]],FPL_Fixtures_Extract[#Headers],0)))-4),Team_Key[[Full Name]:[Full Name]],0))&amp;RIGHT(INDEX(FPL_Fixtures_Extract[],MATCH($A95,FPL_Fixtures_Extract[[Player]:[Player]],0),MATCH(FPL_Combined[[#Headers],[Gameweek 16]],FPL_Fixtures_Extract[#Headers],0)),3))</f>
        <v>LEI(A) 1-2</v>
      </c>
      <c r="R95" t="str">
        <f ca="1">IF(RIGHT(FPL_Combined[[#Headers],[Gameweek 17]],2)&lt;$B$622,INDEX(FPL_Results_Extract[Gameweek 17],MATCH($A95,FPL_Results_Extract[[Player]:[Player]],0)),INDEX(Team_Key[[Abbreviation]:[Abbreviation]],MATCH(LEFT(INDEX(FPL_Fixtures_Extract[],MATCH($A95,FPL_Fixtures_Extract[[Player]:[Player]],0),MATCH(FPL_Combined[[#Headers],[Gameweek 17]],FPL_Fixtures_Extract[#Headers],0)),LEN(INDEX(FPL_Fixtures_Extract[],MATCH($A95,FPL_Fixtures_Extract[[Player]:[Player]],0),MATCH(FPL_Combined[[#Headers],[Gameweek 17]],FPL_Fixtures_Extract[#Headers],0)))-4),Team_Key[[Full Name]:[Full Name]],0))&amp;RIGHT(INDEX(FPL_Fixtures_Extract[],MATCH($A95,FPL_Fixtures_Extract[[Player]:[Player]],0),MATCH(FPL_Combined[[#Headers],[Gameweek 17]],FPL_Fixtures_Extract[#Headers],0)),3))</f>
        <v>SUN(H) 3-1</v>
      </c>
      <c r="S95" t="str">
        <f ca="1">IF(RIGHT(FPL_Combined[[#Headers],[Gameweek 18]],2)&lt;$B$622,INDEX(FPL_Results_Extract[Gameweek 18],MATCH($A95,FPL_Results_Extract[[Player]:[Player]],0)),INDEX(Team_Key[[Abbreviation]:[Abbreviation]],MATCH(LEFT(INDEX(FPL_Fixtures_Extract[],MATCH($A95,FPL_Fixtures_Extract[[Player]:[Player]],0),MATCH(FPL_Combined[[#Headers],[Gameweek 18]],FPL_Fixtures_Extract[#Headers],0)),LEN(INDEX(FPL_Fixtures_Extract[],MATCH($A95,FPL_Fixtures_Extract[[Player]:[Player]],0),MATCH(FPL_Combined[[#Headers],[Gameweek 18]],FPL_Fixtures_Extract[#Headers],0)))-4),Team_Key[[Full Name]:[Full Name]],0))&amp;RIGHT(INDEX(FPL_Fixtures_Extract[],MATCH($A95,FPL_Fixtures_Extract[[Player]:[Player]],0),MATCH(FPL_Combined[[#Headers],[Gameweek 18]],FPL_Fixtures_Extract[#Headers],0)),3))</f>
        <v>WAT(H) 2-2</v>
      </c>
      <c r="T95" t="str">
        <f ca="1">IF(RIGHT(FPL_Combined[[#Headers],[Gameweek 19]],2)&lt;$B$622,INDEX(FPL_Results_Extract[Gameweek 19],MATCH($A95,FPL_Results_Extract[[Player]:[Player]],0)),INDEX(Team_Key[[Abbreviation]:[Abbreviation]],MATCH(LEFT(INDEX(FPL_Fixtures_Extract[],MATCH($A95,FPL_Fixtures_Extract[[Player]:[Player]],0),MATCH(FPL_Combined[[#Headers],[Gameweek 19]],FPL_Fixtures_Extract[#Headers],0)),LEN(INDEX(FPL_Fixtures_Extract[],MATCH($A95,FPL_Fixtures_Extract[[Player]:[Player]],0),MATCH(FPL_Combined[[#Headers],[Gameweek 19]],FPL_Fixtures_Extract[#Headers],0)))-4),Team_Key[[Full Name]:[Full Name]],0))&amp;RIGHT(INDEX(FPL_Fixtures_Extract[],MATCH($A95,FPL_Fixtures_Extract[[Player]:[Player]],0),MATCH(FPL_Combined[[#Headers],[Gameweek 19]],FPL_Fixtures_Extract[#Headers],0)),3))</f>
        <v>MUN(A) 0-0</v>
      </c>
      <c r="U95" t="str">
        <f ca="1">IF(RIGHT(FPL_Combined[[#Headers],[Gameweek 20]],2)&lt;$B$622,INDEX(FPL_Results_Extract[Gameweek 20],MATCH($A95,FPL_Results_Extract[[Player]:[Player]],0)),INDEX(Team_Key[[Abbreviation]:[Abbreviation]],MATCH(LEFT(INDEX(FPL_Fixtures_Extract[],MATCH($A95,FPL_Fixtures_Extract[[Player]:[Player]],0),MATCH(FPL_Combined[[#Headers],[Gameweek 20]],FPL_Fixtures_Extract[#Headers],0)),LEN(INDEX(FPL_Fixtures_Extract[],MATCH($A95,FPL_Fixtures_Extract[[Player]:[Player]],0),MATCH(FPL_Combined[[#Headers],[Gameweek 20]],FPL_Fixtures_Extract[#Headers],0)))-4),Team_Key[[Full Name]:[Full Name]],0))&amp;RIGHT(INDEX(FPL_Fixtures_Extract[],MATCH($A95,FPL_Fixtures_Extract[[Player]:[Player]],0),MATCH(FPL_Combined[[#Headers],[Gameweek 20]],FPL_Fixtures_Extract[#Headers],0)),3))</f>
        <v>CRY(A) 3-0</v>
      </c>
      <c r="V95" t="str">
        <f ca="1">IF(RIGHT(FPL_Combined[[#Headers],[Gameweek 21]],2)&lt;$B$622,INDEX(FPL_Results_Extract[Gameweek 21],MATCH($A95,FPL_Results_Extract[[Player]:[Player]],0)),INDEX(Team_Key[[Abbreviation]:[Abbreviation]],MATCH(LEFT(INDEX(FPL_Fixtures_Extract[],MATCH($A95,FPL_Fixtures_Extract[[Player]:[Player]],0),MATCH(FPL_Combined[[#Headers],[Gameweek 21]],FPL_Fixtures_Extract[#Headers],0)),LEN(INDEX(FPL_Fixtures_Extract[],MATCH($A95,FPL_Fixtures_Extract[[Player]:[Player]],0),MATCH(FPL_Combined[[#Headers],[Gameweek 21]],FPL_Fixtures_Extract[#Headers],0)))-4),Team_Key[[Full Name]:[Full Name]],0))&amp;RIGHT(INDEX(FPL_Fixtures_Extract[],MATCH($A95,FPL_Fixtures_Extract[[Player]:[Player]],0),MATCH(FPL_Combined[[#Headers],[Gameweek 21]],FPL_Fixtures_Extract[#Headers],0)),3))</f>
        <v>WBA(H) 2-2</v>
      </c>
      <c r="W95" t="str">
        <f ca="1">IF(RIGHT(FPL_Combined[[#Headers],[Gameweek 22]],2)&lt;$B$622,INDEX(FPL_Results_Extract[Gameweek 22],MATCH($A95,FPL_Results_Extract[[Player]:[Player]],0)),INDEX(Team_Key[[Abbreviation]:[Abbreviation]],MATCH(LEFT(INDEX(FPL_Fixtures_Extract[],MATCH($A95,FPL_Fixtures_Extract[[Player]:[Player]],0),MATCH(FPL_Combined[[#Headers],[Gameweek 22]],FPL_Fixtures_Extract[#Headers],0)),LEN(INDEX(FPL_Fixtures_Extract[],MATCH($A95,FPL_Fixtures_Extract[[Player]:[Player]],0),MATCH(FPL_Combined[[#Headers],[Gameweek 22]],FPL_Fixtures_Extract[#Headers],0)))-4),Team_Key[[Full Name]:[Full Name]],0))&amp;RIGHT(INDEX(FPL_Fixtures_Extract[],MATCH($A95,FPL_Fixtures_Extract[[Player]:[Player]],0),MATCH(FPL_Combined[[#Headers],[Gameweek 22]],FPL_Fixtures_Extract[#Headers],0)),3))</f>
        <v>EVE(H) 3-3</v>
      </c>
      <c r="X95" t="str">
        <f ca="1">IF(RIGHT(FPL_Combined[[#Headers],[Gameweek 23]],2)&lt;$B$622,INDEX(FPL_Results_Extract[Gameweek 23],MATCH($A95,FPL_Results_Extract[[Player]:[Player]],0)),INDEX(Team_Key[[Abbreviation]:[Abbreviation]],MATCH(LEFT(INDEX(FPL_Fixtures_Extract[],MATCH($A95,FPL_Fixtures_Extract[[Player]:[Player]],0),MATCH(FPL_Combined[[#Headers],[Gameweek 23]],FPL_Fixtures_Extract[#Headers],0)),LEN(INDEX(FPL_Fixtures_Extract[],MATCH($A95,FPL_Fixtures_Extract[[Player]:[Player]],0),MATCH(FPL_Combined[[#Headers],[Gameweek 23]],FPL_Fixtures_Extract[#Headers],0)))-4),Team_Key[[Full Name]:[Full Name]],0))&amp;RIGHT(INDEX(FPL_Fixtures_Extract[],MATCH($A95,FPL_Fixtures_Extract[[Player]:[Player]],0),MATCH(FPL_Combined[[#Headers],[Gameweek 23]],FPL_Fixtures_Extract[#Headers],0)),3))</f>
        <v>ARS(A) 1-0</v>
      </c>
      <c r="Y95" t="str">
        <f ca="1">IF(RIGHT(FPL_Combined[[#Headers],[Gameweek 24]],2)&lt;$B$622,INDEX(FPL_Results_Extract[Team],MATCH($A95,FPL_Results_Extract[[Player]:[Player]],0)),INDEX(Team_Key[[Abbreviation]:[Abbreviation]],MATCH(LEFT(INDEX(FPL_Fixtures_Extract[],MATCH($A95,FPL_Fixtures_Extract[[Player]:[Player]],0),MATCH(FPL_Combined[[#Headers],[Gameweek 24]],FPL_Fixtures_Extract[#Headers],0)),LEN(INDEX(FPL_Fixtures_Extract[],MATCH($A95,FPL_Fixtures_Extract[[Player]:[Player]],0),MATCH(FPL_Combined[[#Headers],[Gameweek 24]],FPL_Fixtures_Extract[#Headers],0)))-4),Team_Key[[Full Name]:[Full Name]],0))&amp;RIGHT(INDEX(FPL_Fixtures_Extract[],MATCH($A95,FPL_Fixtures_Extract[[Player]:[Player]],0),MATCH(FPL_Combined[[#Headers],[Gameweek 24]],FPL_Fixtures_Extract[#Headers],0)),3))</f>
        <v>CHE</v>
      </c>
      <c r="Z95" t="str">
        <f ca="1">IF(RIGHT(FPL_Combined[[#Headers],[Gameweek 25]],2)&lt;$B$622,INDEX(FPL_Results_Extract[Player],MATCH($A95,FPL_Results_Extract[[Player]:[Player]],0)),INDEX(Team_Key[[Abbreviation]:[Abbreviation]],MATCH(LEFT(INDEX(FPL_Fixtures_Extract[],MATCH($A95,FPL_Fixtures_Extract[[Player]:[Player]],0),MATCH(FPL_Combined[[#Headers],[Gameweek 25]],FPL_Fixtures_Extract[#Headers],0)),LEN(INDEX(FPL_Fixtures_Extract[],MATCH($A95,FPL_Fixtures_Extract[[Player]:[Player]],0),MATCH(FPL_Combined[[#Headers],[Gameweek 25]],FPL_Fixtures_Extract[#Headers],0)))-4),Team_Key[[Full Name]:[Full Name]],0))&amp;RIGHT(INDEX(FPL_Fixtures_Extract[],MATCH($A95,FPL_Fixtures_Extract[[Player]:[Player]],0),MATCH(FPL_Combined[[#Headers],[Gameweek 25]],FPL_Fixtures_Extract[#Headers],0)),3))</f>
        <v>Cahill</v>
      </c>
      <c r="AA95" t="str">
        <f ca="1">IF(RIGHT(FPL_Combined[[#Headers],[Gameweek 26]],2)&lt;$B$622,INDEX(FPL_Results_Extract[Gameweek 01],MATCH($A95,FPL_Results_Extract[[Player]:[Player]],0)),INDEX(Team_Key[[Abbreviation]:[Abbreviation]],MATCH(LEFT(INDEX(FPL_Fixtures_Extract[],MATCH($A95,FPL_Fixtures_Extract[[Player]:[Player]],0),MATCH(FPL_Combined[[#Headers],[Gameweek 26]],FPL_Fixtures_Extract[#Headers],0)),LEN(INDEX(FPL_Fixtures_Extract[],MATCH($A95,FPL_Fixtures_Extract[[Player]:[Player]],0),MATCH(FPL_Combined[[#Headers],[Gameweek 26]],FPL_Fixtures_Extract[#Headers],0)))-4),Team_Key[[Full Name]:[Full Name]],0))&amp;RIGHT(INDEX(FPL_Fixtures_Extract[],MATCH($A95,FPL_Fixtures_Extract[[Player]:[Player]],0),MATCH(FPL_Combined[[#Headers],[Gameweek 26]],FPL_Fixtures_Extract[#Headers],0)),3))</f>
        <v>SWA(H) 2-2</v>
      </c>
      <c r="AB95" t="str">
        <f ca="1">IF(RIGHT(FPL_Combined[[#Headers],[Gameweek 27]],2)&lt;$B$622,INDEX(FPL_Results_Extract[Gameweek 02],MATCH($A95,FPL_Results_Extract[[Player]:[Player]],0)),INDEX(Team_Key[[Abbreviation]:[Abbreviation]],MATCH(LEFT(INDEX(FPL_Fixtures_Extract[],MATCH($A95,FPL_Fixtures_Extract[[Player]:[Player]],0),MATCH(FPL_Combined[[#Headers],[Gameweek 27]],FPL_Fixtures_Extract[#Headers],0)),LEN(INDEX(FPL_Fixtures_Extract[],MATCH($A95,FPL_Fixtures_Extract[[Player]:[Player]],0),MATCH(FPL_Combined[[#Headers],[Gameweek 27]],FPL_Fixtures_Extract[#Headers],0)))-4),Team_Key[[Full Name]:[Full Name]],0))&amp;RIGHT(INDEX(FPL_Fixtures_Extract[],MATCH($A95,FPL_Fixtures_Extract[[Player]:[Player]],0),MATCH(FPL_Combined[[#Headers],[Gameweek 27]],FPL_Fixtures_Extract[#Headers],0)),3))</f>
        <v>MCI(A) 0-3</v>
      </c>
      <c r="AC95" t="str">
        <f ca="1">IF(RIGHT(FPL_Combined[[#Headers],[Gameweek 28]],2)&lt;$B$622,INDEX(FPL_Results_Extract[Gameweek 03],MATCH($A95,FPL_Results_Extract[[Player]:[Player]],0)),INDEX(Team_Key[[Abbreviation]:[Abbreviation]],MATCH(LEFT(INDEX(FPL_Fixtures_Extract[],MATCH($A95,FPL_Fixtures_Extract[[Player]:[Player]],0),MATCH(FPL_Combined[[#Headers],[Gameweek 28]],FPL_Fixtures_Extract[#Headers],0)),LEN(INDEX(FPL_Fixtures_Extract[],MATCH($A95,FPL_Fixtures_Extract[[Player]:[Player]],0),MATCH(FPL_Combined[[#Headers],[Gameweek 28]],FPL_Fixtures_Extract[#Headers],0)))-4),Team_Key[[Full Name]:[Full Name]],0))&amp;RIGHT(INDEX(FPL_Fixtures_Extract[],MATCH($A95,FPL_Fixtures_Extract[[Player]:[Player]],0),MATCH(FPL_Combined[[#Headers],[Gameweek 28]],FPL_Fixtures_Extract[#Headers],0)),3))</f>
        <v>WBA(A) 3-2</v>
      </c>
      <c r="AD95" t="str">
        <f ca="1">IF(RIGHT(FPL_Combined[[#Headers],[Gameweek 29]],2)&lt;$B$622,INDEX(FPL_Results_Extract[Gameweek 04],MATCH($A95,FPL_Results_Extract[[Player]:[Player]],0)),INDEX(Team_Key[[Abbreviation]:[Abbreviation]],MATCH(LEFT(INDEX(FPL_Fixtures_Extract[],MATCH($A95,FPL_Fixtures_Extract[[Player]:[Player]],0),MATCH(FPL_Combined[[#Headers],[Gameweek 29]],FPL_Fixtures_Extract[#Headers],0)),LEN(INDEX(FPL_Fixtures_Extract[],MATCH($A95,FPL_Fixtures_Extract[[Player]:[Player]],0),MATCH(FPL_Combined[[#Headers],[Gameweek 29]],FPL_Fixtures_Extract[#Headers],0)))-4),Team_Key[[Full Name]:[Full Name]],0))&amp;RIGHT(INDEX(FPL_Fixtures_Extract[],MATCH($A95,FPL_Fixtures_Extract[[Player]:[Player]],0),MATCH(FPL_Combined[[#Headers],[Gameweek 29]],FPL_Fixtures_Extract[#Headers],0)),3))</f>
        <v>STK(H)</v>
      </c>
      <c r="AE95" t="e">
        <f ca="1">IF(RIGHT(FPL_Combined[[#Headers],[Gameweek 30]],2)&lt;$B$622,INDEX(FPL_Results_Extract[Gameweek 05],MATCH($A95,FPL_Results_Extract[[Player]:[Player]],0)),INDEX(Team_Key[[Abbreviation]:[Abbreviation]],MATCH(LEFT(INDEX(FPL_Fixtures_Extract[],MATCH($A95,FPL_Fixtures_Extract[[Player]:[Player]],0),MATCH(FPL_Combined[[#Headers],[Gameweek 30]],FPL_Fixtures_Extract[#Headers],0)),LEN(INDEX(FPL_Fixtures_Extract[],MATCH($A95,FPL_Fixtures_Extract[[Player]:[Player]],0),MATCH(FPL_Combined[[#Headers],[Gameweek 30]],FPL_Fixtures_Extract[#Headers],0)))-4),Team_Key[[Full Name]:[Full Name]],0))&amp;RIGHT(INDEX(FPL_Fixtures_Extract[],MATCH($A95,FPL_Fixtures_Extract[[Player]:[Player]],0),MATCH(FPL_Combined[[#Headers],[Gameweek 30]],FPL_Fixtures_Extract[#Headers],0)),3))</f>
        <v>#VALUE!</v>
      </c>
      <c r="AF95" t="str">
        <f ca="1">IF(RIGHT(FPL_Combined[[#Headers],[Gameweek 31]],2)&lt;$B$622,INDEX(FPL_Results_Extract[Gameweek 06],MATCH($A95,FPL_Results_Extract[[Player]:[Player]],0)),INDEX(Team_Key[[Abbreviation]:[Abbreviation]],MATCH(LEFT(INDEX(FPL_Fixtures_Extract[],MATCH($A95,FPL_Fixtures_Extract[[Player]:[Player]],0),MATCH(FPL_Combined[[#Headers],[Gameweek 31]],FPL_Fixtures_Extract[#Headers],0)),LEN(INDEX(FPL_Fixtures_Extract[],MATCH($A95,FPL_Fixtures_Extract[[Player]:[Player]],0),MATCH(FPL_Combined[[#Headers],[Gameweek 31]],FPL_Fixtures_Extract[#Headers],0)))-4),Team_Key[[Full Name]:[Full Name]],0))&amp;RIGHT(INDEX(FPL_Fixtures_Extract[],MATCH($A95,FPL_Fixtures_Extract[[Player]:[Player]],0),MATCH(FPL_Combined[[#Headers],[Gameweek 31]],FPL_Fixtures_Extract[#Headers],0)),3))</f>
        <v>WHU(H)</v>
      </c>
      <c r="AG95" t="str">
        <f ca="1">IF(RIGHT(FPL_Combined[[#Headers],[Gameweek 32]],2)&lt;$B$622,INDEX(FPL_Results_Extract[Gameweek 07],MATCH($A95,FPL_Results_Extract[[Player]:[Player]],0)),INDEX(Team_Key[[Abbreviation]:[Abbreviation]],MATCH(LEFT(INDEX(FPL_Fixtures_Extract[],MATCH($A95,FPL_Fixtures_Extract[[Player]:[Player]],0),MATCH(FPL_Combined[[#Headers],[Gameweek 32]],FPL_Fixtures_Extract[#Headers],0)),LEN(INDEX(FPL_Fixtures_Extract[],MATCH($A95,FPL_Fixtures_Extract[[Player]:[Player]],0),MATCH(FPL_Combined[[#Headers],[Gameweek 32]],FPL_Fixtures_Extract[#Headers],0)))-4),Team_Key[[Full Name]:[Full Name]],0))&amp;RIGHT(INDEX(FPL_Fixtures_Extract[],MATCH($A95,FPL_Fixtures_Extract[[Player]:[Player]],0),MATCH(FPL_Combined[[#Headers],[Gameweek 32]],FPL_Fixtures_Extract[#Headers],0)),3))</f>
        <v>AVL(A)</v>
      </c>
      <c r="AH95" t="str">
        <f ca="1">IF(RIGHT(FPL_Combined[[#Headers],[Gameweek 33]],2)&lt;$B$622,INDEX(FPL_Results_Extract[Gameweek 08],MATCH($A95,FPL_Results_Extract[[Player]:[Player]],0)),INDEX(Team_Key[[Abbreviation]:[Abbreviation]],MATCH(LEFT(INDEX(FPL_Fixtures_Extract[],MATCH($A95,FPL_Fixtures_Extract[[Player]:[Player]],0),MATCH(FPL_Combined[[#Headers],[Gameweek 33]],FPL_Fixtures_Extract[#Headers],0)),LEN(INDEX(FPL_Fixtures_Extract[],MATCH($A95,FPL_Fixtures_Extract[[Player]:[Player]],0),MATCH(FPL_Combined[[#Headers],[Gameweek 33]],FPL_Fixtures_Extract[#Headers],0)))-4),Team_Key[[Full Name]:[Full Name]],0))&amp;RIGHT(INDEX(FPL_Fixtures_Extract[],MATCH($A95,FPL_Fixtures_Extract[[Player]:[Player]],0),MATCH(FPL_Combined[[#Headers],[Gameweek 33]],FPL_Fixtures_Extract[#Headers],0)),3))</f>
        <v>SWA(A)</v>
      </c>
      <c r="AI95" t="str">
        <f ca="1">IF(RIGHT(FPL_Combined[[#Headers],[Gameweek 34]],2)&lt;$B$622,INDEX(FPL_Results_Extract[Gameweek 09],MATCH($A95,FPL_Results_Extract[[Player]:[Player]],0)),INDEX(Team_Key[[Abbreviation]:[Abbreviation]],MATCH(LEFT(INDEX(FPL_Fixtures_Extract[],MATCH($A95,FPL_Fixtures_Extract[[Player]:[Player]],0),MATCH(FPL_Combined[[#Headers],[Gameweek 34]],FPL_Fixtures_Extract[#Headers],0)),LEN(INDEX(FPL_Fixtures_Extract[],MATCH($A95,FPL_Fixtures_Extract[[Player]:[Player]],0),MATCH(FPL_Combined[[#Headers],[Gameweek 34]],FPL_Fixtures_Extract[#Headers],0)))-4),Team_Key[[Full Name]:[Full Name]],0))&amp;RIGHT(INDEX(FPL_Fixtures_Extract[],MATCH($A95,FPL_Fixtures_Extract[[Player]:[Player]],0),MATCH(FPL_Combined[[#Headers],[Gameweek 34]],FPL_Fixtures_Extract[#Headers],0)),3))</f>
        <v>MCI(H)</v>
      </c>
      <c r="AJ95" t="str">
        <f ca="1">IF(RIGHT(FPL_Combined[[#Headers],[Gameweek 35]],2)&lt;$B$622,INDEX(FPL_Results_Extract[Gameweek 10],MATCH($A95,FPL_Results_Extract[[Player]:[Player]],0)),INDEX(Team_Key[[Abbreviation]:[Abbreviation]],MATCH(LEFT(INDEX(FPL_Fixtures_Extract[],MATCH($A95,FPL_Fixtures_Extract[[Player]:[Player]],0),MATCH(FPL_Combined[[#Headers],[Gameweek 35]],FPL_Fixtures_Extract[#Headers],0)),LEN(INDEX(FPL_Fixtures_Extract[],MATCH($A95,FPL_Fixtures_Extract[[Player]:[Player]],0),MATCH(FPL_Combined[[#Headers],[Gameweek 35]],FPL_Fixtures_Extract[#Headers],0)))-4),Team_Key[[Full Name]:[Full Name]],0))&amp;RIGHT(INDEX(FPL_Fixtures_Extract[],MATCH($A95,FPL_Fixtures_Extract[[Player]:[Player]],0),MATCH(FPL_Combined[[#Headers],[Gameweek 35]],FPL_Fixtures_Extract[#Headers],0)),3))</f>
        <v>BOU(A)</v>
      </c>
      <c r="AK95" t="str">
        <f ca="1">IF(RIGHT(FPL_Combined[[#Headers],[Gameweek 36]],2)&lt;$B$622,INDEX(FPL_Results_Extract[Gameweek 11],MATCH($A95,FPL_Results_Extract[[Player]:[Player]],0)),INDEX(Team_Key[[Abbreviation]:[Abbreviation]],MATCH(LEFT(INDEX(FPL_Fixtures_Extract[],MATCH($A95,FPL_Fixtures_Extract[[Player]:[Player]],0),MATCH(FPL_Combined[[#Headers],[Gameweek 36]],FPL_Fixtures_Extract[#Headers],0)),LEN(INDEX(FPL_Fixtures_Extract[],MATCH($A95,FPL_Fixtures_Extract[[Player]:[Player]],0),MATCH(FPL_Combined[[#Headers],[Gameweek 36]],FPL_Fixtures_Extract[#Headers],0)))-4),Team_Key[[Full Name]:[Full Name]],0))&amp;RIGHT(INDEX(FPL_Fixtures_Extract[],MATCH($A95,FPL_Fixtures_Extract[[Player]:[Player]],0),MATCH(FPL_Combined[[#Headers],[Gameweek 36]],FPL_Fixtures_Extract[#Headers],0)),3))</f>
        <v>TOT(H)</v>
      </c>
      <c r="AL95" t="str">
        <f ca="1">IF(RIGHT(FPL_Combined[[#Headers],[Gameweek 37]],2)&lt;$B$622,INDEX(FPL_Results_Extract[Gameweek 12],MATCH($A95,FPL_Results_Extract[[Player]:[Player]],0)),INDEX(Team_Key[[Abbreviation]:[Abbreviation]],MATCH(LEFT(INDEX(FPL_Fixtures_Extract[],MATCH($A95,FPL_Fixtures_Extract[[Player]:[Player]],0),MATCH(FPL_Combined[[#Headers],[Gameweek 37]],FPL_Fixtures_Extract[#Headers],0)),LEN(INDEX(FPL_Fixtures_Extract[],MATCH($A95,FPL_Fixtures_Extract[[Player]:[Player]],0),MATCH(FPL_Combined[[#Headers],[Gameweek 37]],FPL_Fixtures_Extract[#Headers],0)))-4),Team_Key[[Full Name]:[Full Name]],0))&amp;RIGHT(INDEX(FPL_Fixtures_Extract[],MATCH($A95,FPL_Fixtures_Extract[[Player]:[Player]],0),MATCH(FPL_Combined[[#Headers],[Gameweek 37]],FPL_Fixtures_Extract[#Headers],0)),3))</f>
        <v>SUN(A)</v>
      </c>
      <c r="AM95" t="str">
        <f ca="1">IF(RIGHT(FPL_Combined[[#Headers],[Gameweek 38]],2)&lt;$B$622,INDEX(FPL_Results_Extract[Gameweek 13],MATCH($A95,FPL_Results_Extract[[Player]:[Player]],0)),INDEX(Team_Key[[Abbreviation]:[Abbreviation]],MATCH(LEFT(INDEX(FPL_Fixtures_Extract[],MATCH($A95,FPL_Fixtures_Extract[[Player]:[Player]],0),MATCH(FPL_Combined[[#Headers],[Gameweek 38]],FPL_Fixtures_Extract[#Headers],0)),LEN(INDEX(FPL_Fixtures_Extract[],MATCH($A95,FPL_Fixtures_Extract[[Player]:[Player]],0),MATCH(FPL_Combined[[#Headers],[Gameweek 38]],FPL_Fixtures_Extract[#Headers],0)))-4),Team_Key[[Full Name]:[Full Name]],0))&amp;RIGHT(INDEX(FPL_Fixtures_Extract[],MATCH($A95,FPL_Fixtures_Extract[[Player]:[Player]],0),MATCH(FPL_Combined[[#Headers],[Gameweek 38]],FPL_Fixtures_Extract[#Headers],0)),3))</f>
        <v>LEI(H)</v>
      </c>
    </row>
    <row r="96" spans="1:39" x14ac:dyDescent="0.45">
      <c r="A96" t="s">
        <v>131</v>
      </c>
      <c r="B96" t="str">
        <f ca="1">IF(RIGHT(FPL_Combined[[#Headers],[Gameweek 01]],2)&lt;$B$622,INDEX(FPL_Results_Extract[Gameweek 01],MATCH($A96,FPL_Results_Extract[[Player]:[Player]],0)),INDEX(Team_Key[[Abbreviation]:[Abbreviation]],MATCH(LEFT(INDEX(FPL_Fixtures_Extract[],MATCH($A96,FPL_Fixtures_Extract[[Player]:[Player]],0),MATCH(FPL_Combined[[#Headers],[Gameweek 01]],FPL_Fixtures_Extract[#Headers],0)),LEN(INDEX(FPL_Fixtures_Extract[],MATCH($A96,FPL_Fixtures_Extract[[Player]:[Player]],0),MATCH(FPL_Combined[[#Headers],[Gameweek 01]],FPL_Fixtures_Extract[#Headers],0)))-4),Team_Key[[Full Name]:[Full Name]],0))&amp;RIGHT(INDEX(FPL_Fixtures_Extract[],MATCH($A96,FPL_Fixtures_Extract[[Player]:[Player]],0),MATCH(FPL_Combined[[#Headers],[Gameweek 01]],FPL_Fixtures_Extract[#Headers],0)),3))</f>
        <v>LIV(H) 0-1</v>
      </c>
      <c r="C96" t="str">
        <f ca="1">IF(RIGHT(FPL_Combined[[#Headers],[Gameweek 02]],2)&lt;$B$622,INDEX(FPL_Results_Extract[Gameweek 02],MATCH($A96,FPL_Results_Extract[[Player]:[Player]],0)),INDEX(Team_Key[[Abbreviation]:[Abbreviation]],MATCH(LEFT(INDEX(FPL_Fixtures_Extract[],MATCH($A96,FPL_Fixtures_Extract[[Player]:[Player]],0),MATCH(FPL_Combined[[#Headers],[Gameweek 02]],FPL_Fixtures_Extract[#Headers],0)),LEN(INDEX(FPL_Fixtures_Extract[],MATCH($A96,FPL_Fixtures_Extract[[Player]:[Player]],0),MATCH(FPL_Combined[[#Headers],[Gameweek 02]],FPL_Fixtures_Extract[#Headers],0)))-4),Team_Key[[Full Name]:[Full Name]],0))&amp;RIGHT(INDEX(FPL_Fixtures_Extract[],MATCH($A96,FPL_Fixtures_Extract[[Player]:[Player]],0),MATCH(FPL_Combined[[#Headers],[Gameweek 02]],FPL_Fixtures_Extract[#Headers],0)),3))</f>
        <v>TOT(A) 2-2</v>
      </c>
      <c r="D96" t="str">
        <f ca="1">IF(RIGHT(FPL_Combined[[#Headers],[Gameweek 03]],2)&lt;$B$622,INDEX(FPL_Results_Extract[Gameweek 03],MATCH($A96,FPL_Results_Extract[[Player]:[Player]],0)),INDEX(Team_Key[[Abbreviation]:[Abbreviation]],MATCH(LEFT(INDEX(FPL_Fixtures_Extract[],MATCH($A96,FPL_Fixtures_Extract[[Player]:[Player]],0),MATCH(FPL_Combined[[#Headers],[Gameweek 03]],FPL_Fixtures_Extract[#Headers],0)),LEN(INDEX(FPL_Fixtures_Extract[],MATCH($A96,FPL_Fixtures_Extract[[Player]:[Player]],0),MATCH(FPL_Combined[[#Headers],[Gameweek 03]],FPL_Fixtures_Extract[#Headers],0)))-4),Team_Key[[Full Name]:[Full Name]],0))&amp;RIGHT(INDEX(FPL_Fixtures_Extract[],MATCH($A96,FPL_Fixtures_Extract[[Player]:[Player]],0),MATCH(FPL_Combined[[#Headers],[Gameweek 03]],FPL_Fixtures_Extract[#Headers],0)),3))</f>
        <v>NOR(A) 1-1</v>
      </c>
      <c r="E96" t="str">
        <f ca="1">IF(RIGHT(FPL_Combined[[#Headers],[Gameweek 04]],2)&lt;$B$622,INDEX(FPL_Results_Extract[Gameweek 04],MATCH($A96,FPL_Results_Extract[[Player]:[Player]],0)),INDEX(Team_Key[[Abbreviation]:[Abbreviation]],MATCH(LEFT(INDEX(FPL_Fixtures_Extract[],MATCH($A96,FPL_Fixtures_Extract[[Player]:[Player]],0),MATCH(FPL_Combined[[#Headers],[Gameweek 04]],FPL_Fixtures_Extract[#Headers],0)),LEN(INDEX(FPL_Fixtures_Extract[],MATCH($A96,FPL_Fixtures_Extract[[Player]:[Player]],0),MATCH(FPL_Combined[[#Headers],[Gameweek 04]],FPL_Fixtures_Extract[#Headers],0)))-4),Team_Key[[Full Name]:[Full Name]],0))&amp;RIGHT(INDEX(FPL_Fixtures_Extract[],MATCH($A96,FPL_Fixtures_Extract[[Player]:[Player]],0),MATCH(FPL_Combined[[#Headers],[Gameweek 04]],FPL_Fixtures_Extract[#Headers],0)),3))</f>
        <v>WBA(H) 0-1</v>
      </c>
      <c r="F96" t="str">
        <f ca="1">IF(RIGHT(FPL_Combined[[#Headers],[Gameweek 05]],2)&lt;$B$622,INDEX(FPL_Results_Extract[Gameweek 05],MATCH($A96,FPL_Results_Extract[[Player]:[Player]],0)),INDEX(Team_Key[[Abbreviation]:[Abbreviation]],MATCH(LEFT(INDEX(FPL_Fixtures_Extract[],MATCH($A96,FPL_Fixtures_Extract[[Player]:[Player]],0),MATCH(FPL_Combined[[#Headers],[Gameweek 05]],FPL_Fixtures_Extract[#Headers],0)),LEN(INDEX(FPL_Fixtures_Extract[],MATCH($A96,FPL_Fixtures_Extract[[Player]:[Player]],0),MATCH(FPL_Combined[[#Headers],[Gameweek 05]],FPL_Fixtures_Extract[#Headers],0)))-4),Team_Key[[Full Name]:[Full Name]],0))&amp;RIGHT(INDEX(FPL_Fixtures_Extract[],MATCH($A96,FPL_Fixtures_Extract[[Player]:[Player]],0),MATCH(FPL_Combined[[#Headers],[Gameweek 05]],FPL_Fixtures_Extract[#Headers],0)),3))</f>
        <v>ARS(A) 0-2</v>
      </c>
      <c r="G96" t="str">
        <f ca="1">IF(RIGHT(FPL_Combined[[#Headers],[Gameweek 06]],2)&lt;$B$622,INDEX(FPL_Results_Extract[Gameweek 06],MATCH($A96,FPL_Results_Extract[[Player]:[Player]],0)),INDEX(Team_Key[[Abbreviation]:[Abbreviation]],MATCH(LEFT(INDEX(FPL_Fixtures_Extract[],MATCH($A96,FPL_Fixtures_Extract[[Player]:[Player]],0),MATCH(FPL_Combined[[#Headers],[Gameweek 06]],FPL_Fixtures_Extract[#Headers],0)),LEN(INDEX(FPL_Fixtures_Extract[],MATCH($A96,FPL_Fixtures_Extract[[Player]:[Player]],0),MATCH(FPL_Combined[[#Headers],[Gameweek 06]],FPL_Fixtures_Extract[#Headers],0)))-4),Team_Key[[Full Name]:[Full Name]],0))&amp;RIGHT(INDEX(FPL_Fixtures_Extract[],MATCH($A96,FPL_Fixtures_Extract[[Player]:[Player]],0),MATCH(FPL_Combined[[#Headers],[Gameweek 06]],FPL_Fixtures_Extract[#Headers],0)),3))</f>
        <v>LEI(H) 2-2</v>
      </c>
      <c r="H96" t="str">
        <f ca="1">IF(RIGHT(FPL_Combined[[#Headers],[Gameweek 07]],2)&lt;$B$622,INDEX(FPL_Results_Extract[Gameweek 07],MATCH($A96,FPL_Results_Extract[[Player]:[Player]],0)),INDEX(Team_Key[[Abbreviation]:[Abbreviation]],MATCH(LEFT(INDEX(FPL_Fixtures_Extract[],MATCH($A96,FPL_Fixtures_Extract[[Player]:[Player]],0),MATCH(FPL_Combined[[#Headers],[Gameweek 07]],FPL_Fixtures_Extract[#Headers],0)),LEN(INDEX(FPL_Fixtures_Extract[],MATCH($A96,FPL_Fixtures_Extract[[Player]:[Player]],0),MATCH(FPL_Combined[[#Headers],[Gameweek 07]],FPL_Fixtures_Extract[#Headers],0)))-4),Team_Key[[Full Name]:[Full Name]],0))&amp;RIGHT(INDEX(FPL_Fixtures_Extract[],MATCH($A96,FPL_Fixtures_Extract[[Player]:[Player]],0),MATCH(FPL_Combined[[#Headers],[Gameweek 07]],FPL_Fixtures_Extract[#Headers],0)),3))</f>
        <v>BOU(H) 2-1</v>
      </c>
      <c r="I96" t="str">
        <f ca="1">IF(RIGHT(FPL_Combined[[#Headers],[Gameweek 08]],2)&lt;$B$622,INDEX(FPL_Results_Extract[Gameweek 08],MATCH($A96,FPL_Results_Extract[[Player]:[Player]],0)),INDEX(Team_Key[[Abbreviation]:[Abbreviation]],MATCH(LEFT(INDEX(FPL_Fixtures_Extract[],MATCH($A96,FPL_Fixtures_Extract[[Player]:[Player]],0),MATCH(FPL_Combined[[#Headers],[Gameweek 08]],FPL_Fixtures_Extract[#Headers],0)),LEN(INDEX(FPL_Fixtures_Extract[],MATCH($A96,FPL_Fixtures_Extract[[Player]:[Player]],0),MATCH(FPL_Combined[[#Headers],[Gameweek 08]],FPL_Fixtures_Extract[#Headers],0)))-4),Team_Key[[Full Name]:[Full Name]],0))&amp;RIGHT(INDEX(FPL_Fixtures_Extract[],MATCH($A96,FPL_Fixtures_Extract[[Player]:[Player]],0),MATCH(FPL_Combined[[#Headers],[Gameweek 08]],FPL_Fixtures_Extract[#Headers],0)),3))</f>
        <v>AVL(A) 1-0</v>
      </c>
      <c r="J96" t="str">
        <f ca="1">IF(RIGHT(FPL_Combined[[#Headers],[Gameweek 09]],2)&lt;$B$622,INDEX(FPL_Results_Extract[Gameweek 09],MATCH($A96,FPL_Results_Extract[[Player]:[Player]],0)),INDEX(Team_Key[[Abbreviation]:[Abbreviation]],MATCH(LEFT(INDEX(FPL_Fixtures_Extract[],MATCH($A96,FPL_Fixtures_Extract[[Player]:[Player]],0),MATCH(FPL_Combined[[#Headers],[Gameweek 09]],FPL_Fixtures_Extract[#Headers],0)),LEN(INDEX(FPL_Fixtures_Extract[],MATCH($A96,FPL_Fixtures_Extract[[Player]:[Player]],0),MATCH(FPL_Combined[[#Headers],[Gameweek 09]],FPL_Fixtures_Extract[#Headers],0)))-4),Team_Key[[Full Name]:[Full Name]],0))&amp;RIGHT(INDEX(FPL_Fixtures_Extract[],MATCH($A96,FPL_Fixtures_Extract[[Player]:[Player]],0),MATCH(FPL_Combined[[#Headers],[Gameweek 09]],FPL_Fixtures_Extract[#Headers],0)),3))</f>
        <v>SWA(A) 1-0</v>
      </c>
      <c r="K96" t="str">
        <f ca="1">IF(RIGHT(FPL_Combined[[#Headers],[Gameweek 10]],2)&lt;$B$622,INDEX(FPL_Results_Extract[Gameweek 10],MATCH($A96,FPL_Results_Extract[[Player]:[Player]],0)),INDEX(Team_Key[[Abbreviation]:[Abbreviation]],MATCH(LEFT(INDEX(FPL_Fixtures_Extract[],MATCH($A96,FPL_Fixtures_Extract[[Player]:[Player]],0),MATCH(FPL_Combined[[#Headers],[Gameweek 10]],FPL_Fixtures_Extract[#Headers],0)),LEN(INDEX(FPL_Fixtures_Extract[],MATCH($A96,FPL_Fixtures_Extract[[Player]:[Player]],0),MATCH(FPL_Combined[[#Headers],[Gameweek 10]],FPL_Fixtures_Extract[#Headers],0)))-4),Team_Key[[Full Name]:[Full Name]],0))&amp;RIGHT(INDEX(FPL_Fixtures_Extract[],MATCH($A96,FPL_Fixtures_Extract[[Player]:[Player]],0),MATCH(FPL_Combined[[#Headers],[Gameweek 10]],FPL_Fixtures_Extract[#Headers],0)),3))</f>
        <v>WAT(H) 0-2</v>
      </c>
      <c r="L96" t="str">
        <f ca="1">IF(RIGHT(FPL_Combined[[#Headers],[Gameweek 11]],2)&lt;$B$622,INDEX(FPL_Results_Extract[Gameweek 11],MATCH($A96,FPL_Results_Extract[[Player]:[Player]],0)),INDEX(Team_Key[[Abbreviation]:[Abbreviation]],MATCH(LEFT(INDEX(FPL_Fixtures_Extract[],MATCH($A96,FPL_Fixtures_Extract[[Player]:[Player]],0),MATCH(FPL_Combined[[#Headers],[Gameweek 11]],FPL_Fixtures_Extract[#Headers],0)),LEN(INDEX(FPL_Fixtures_Extract[],MATCH($A96,FPL_Fixtures_Extract[[Player]:[Player]],0),MATCH(FPL_Combined[[#Headers],[Gameweek 11]],FPL_Fixtures_Extract[#Headers],0)))-4),Team_Key[[Full Name]:[Full Name]],0))&amp;RIGHT(INDEX(FPL_Fixtures_Extract[],MATCH($A96,FPL_Fixtures_Extract[[Player]:[Player]],0),MATCH(FPL_Combined[[#Headers],[Gameweek 11]],FPL_Fixtures_Extract[#Headers],0)),3))</f>
        <v>NEW(A) 0-0</v>
      </c>
      <c r="M96" t="str">
        <f ca="1">IF(RIGHT(FPL_Combined[[#Headers],[Gameweek 12]],2)&lt;$B$622,INDEX(FPL_Results_Extract[Gameweek 12],MATCH($A96,FPL_Results_Extract[[Player]:[Player]],0)),INDEX(Team_Key[[Abbreviation]:[Abbreviation]],MATCH(LEFT(INDEX(FPL_Fixtures_Extract[],MATCH($A96,FPL_Fixtures_Extract[[Player]:[Player]],0),MATCH(FPL_Combined[[#Headers],[Gameweek 12]],FPL_Fixtures_Extract[#Headers],0)),LEN(INDEX(FPL_Fixtures_Extract[],MATCH($A96,FPL_Fixtures_Extract[[Player]:[Player]],0),MATCH(FPL_Combined[[#Headers],[Gameweek 12]],FPL_Fixtures_Extract[#Headers],0)))-4),Team_Key[[Full Name]:[Full Name]],0))&amp;RIGHT(INDEX(FPL_Fixtures_Extract[],MATCH($A96,FPL_Fixtures_Extract[[Player]:[Player]],0),MATCH(FPL_Combined[[#Headers],[Gameweek 12]],FPL_Fixtures_Extract[#Headers],0)),3))</f>
        <v>CHE(H) 1-0</v>
      </c>
      <c r="N96" t="str">
        <f ca="1">IF(RIGHT(FPL_Combined[[#Headers],[Gameweek 13]],2)&lt;$B$622,INDEX(FPL_Results_Extract[Gameweek 13],MATCH($A96,FPL_Results_Extract[[Player]:[Player]],0)),INDEX(Team_Key[[Abbreviation]:[Abbreviation]],MATCH(LEFT(INDEX(FPL_Fixtures_Extract[],MATCH($A96,FPL_Fixtures_Extract[[Player]:[Player]],0),MATCH(FPL_Combined[[#Headers],[Gameweek 13]],FPL_Fixtures_Extract[#Headers],0)),LEN(INDEX(FPL_Fixtures_Extract[],MATCH($A96,FPL_Fixtures_Extract[[Player]:[Player]],0),MATCH(FPL_Combined[[#Headers],[Gameweek 13]],FPL_Fixtures_Extract[#Headers],0)))-4),Team_Key[[Full Name]:[Full Name]],0))&amp;RIGHT(INDEX(FPL_Fixtures_Extract[],MATCH($A96,FPL_Fixtures_Extract[[Player]:[Player]],0),MATCH(FPL_Combined[[#Headers],[Gameweek 13]],FPL_Fixtures_Extract[#Headers],0)),3))</f>
        <v>SOU(A) 1-0</v>
      </c>
      <c r="O96" t="str">
        <f ca="1">IF(RIGHT(FPL_Combined[[#Headers],[Gameweek 14]],2)&lt;$B$622,INDEX(FPL_Results_Extract[Gameweek 14],MATCH($A96,FPL_Results_Extract[[Player]:[Player]],0)),INDEX(Team_Key[[Abbreviation]:[Abbreviation]],MATCH(LEFT(INDEX(FPL_Fixtures_Extract[],MATCH($A96,FPL_Fixtures_Extract[[Player]:[Player]],0),MATCH(FPL_Combined[[#Headers],[Gameweek 14]],FPL_Fixtures_Extract[#Headers],0)),LEN(INDEX(FPL_Fixtures_Extract[],MATCH($A96,FPL_Fixtures_Extract[[Player]:[Player]],0),MATCH(FPL_Combined[[#Headers],[Gameweek 14]],FPL_Fixtures_Extract[#Headers],0)))-4),Team_Key[[Full Name]:[Full Name]],0))&amp;RIGHT(INDEX(FPL_Fixtures_Extract[],MATCH($A96,FPL_Fixtures_Extract[[Player]:[Player]],0),MATCH(FPL_Combined[[#Headers],[Gameweek 14]],FPL_Fixtures_Extract[#Headers],0)),3))</f>
        <v>SUN(A) 0-2</v>
      </c>
      <c r="P96" t="str">
        <f ca="1">IF(RIGHT(FPL_Combined[[#Headers],[Gameweek 15]],2)&lt;$B$622,INDEX(FPL_Results_Extract[Gameweek 15],MATCH($A96,FPL_Results_Extract[[Player]:[Player]],0)),INDEX(Team_Key[[Abbreviation]:[Abbreviation]],MATCH(LEFT(INDEX(FPL_Fixtures_Extract[],MATCH($A96,FPL_Fixtures_Extract[[Player]:[Player]],0),MATCH(FPL_Combined[[#Headers],[Gameweek 15]],FPL_Fixtures_Extract[#Headers],0)),LEN(INDEX(FPL_Fixtures_Extract[],MATCH($A96,FPL_Fixtures_Extract[[Player]:[Player]],0),MATCH(FPL_Combined[[#Headers],[Gameweek 15]],FPL_Fixtures_Extract[#Headers],0)))-4),Team_Key[[Full Name]:[Full Name]],0))&amp;RIGHT(INDEX(FPL_Fixtures_Extract[],MATCH($A96,FPL_Fixtures_Extract[[Player]:[Player]],0),MATCH(FPL_Combined[[#Headers],[Gameweek 15]],FPL_Fixtures_Extract[#Headers],0)),3))</f>
        <v>MCI(H) 2-0</v>
      </c>
      <c r="Q96" t="str">
        <f ca="1">IF(RIGHT(FPL_Combined[[#Headers],[Gameweek 16]],2)&lt;$B$622,INDEX(FPL_Results_Extract[Gameweek 16],MATCH($A96,FPL_Results_Extract[[Player]:[Player]],0)),INDEX(Team_Key[[Abbreviation]:[Abbreviation]],MATCH(LEFT(INDEX(FPL_Fixtures_Extract[],MATCH($A96,FPL_Fixtures_Extract[[Player]:[Player]],0),MATCH(FPL_Combined[[#Headers],[Gameweek 16]],FPL_Fixtures_Extract[#Headers],0)),LEN(INDEX(FPL_Fixtures_Extract[],MATCH($A96,FPL_Fixtures_Extract[[Player]:[Player]],0),MATCH(FPL_Combined[[#Headers],[Gameweek 16]],FPL_Fixtures_Extract[#Headers],0)))-4),Team_Key[[Full Name]:[Full Name]],0))&amp;RIGHT(INDEX(FPL_Fixtures_Extract[],MATCH($A96,FPL_Fixtures_Extract[[Player]:[Player]],0),MATCH(FPL_Combined[[#Headers],[Gameweek 16]],FPL_Fixtures_Extract[#Headers],0)),3))</f>
        <v>WHU(A) 0-0</v>
      </c>
      <c r="R96" t="str">
        <f ca="1">IF(RIGHT(FPL_Combined[[#Headers],[Gameweek 17]],2)&lt;$B$622,INDEX(FPL_Results_Extract[Gameweek 17],MATCH($A96,FPL_Results_Extract[[Player]:[Player]],0)),INDEX(Team_Key[[Abbreviation]:[Abbreviation]],MATCH(LEFT(INDEX(FPL_Fixtures_Extract[],MATCH($A96,FPL_Fixtures_Extract[[Player]:[Player]],0),MATCH(FPL_Combined[[#Headers],[Gameweek 17]],FPL_Fixtures_Extract[#Headers],0)),LEN(INDEX(FPL_Fixtures_Extract[],MATCH($A96,FPL_Fixtures_Extract[[Player]:[Player]],0),MATCH(FPL_Combined[[#Headers],[Gameweek 17]],FPL_Fixtures_Extract[#Headers],0)))-4),Team_Key[[Full Name]:[Full Name]],0))&amp;RIGHT(INDEX(FPL_Fixtures_Extract[],MATCH($A96,FPL_Fixtures_Extract[[Player]:[Player]],0),MATCH(FPL_Combined[[#Headers],[Gameweek 17]],FPL_Fixtures_Extract[#Headers],0)),3))</f>
        <v>CRY(H) 1-2</v>
      </c>
      <c r="S96" t="str">
        <f ca="1">IF(RIGHT(FPL_Combined[[#Headers],[Gameweek 18]],2)&lt;$B$622,INDEX(FPL_Results_Extract[Gameweek 18],MATCH($A96,FPL_Results_Extract[[Player]:[Player]],0)),INDEX(Team_Key[[Abbreviation]:[Abbreviation]],MATCH(LEFT(INDEX(FPL_Fixtures_Extract[],MATCH($A96,FPL_Fixtures_Extract[[Player]:[Player]],0),MATCH(FPL_Combined[[#Headers],[Gameweek 18]],FPL_Fixtures_Extract[#Headers],0)),LEN(INDEX(FPL_Fixtures_Extract[],MATCH($A96,FPL_Fixtures_Extract[[Player]:[Player]],0),MATCH(FPL_Combined[[#Headers],[Gameweek 18]],FPL_Fixtures_Extract[#Headers],0)))-4),Team_Key[[Full Name]:[Full Name]],0))&amp;RIGHT(INDEX(FPL_Fixtures_Extract[],MATCH($A96,FPL_Fixtures_Extract[[Player]:[Player]],0),MATCH(FPL_Combined[[#Headers],[Gameweek 18]],FPL_Fixtures_Extract[#Headers],0)),3))</f>
        <v>MUN(H) 2-0</v>
      </c>
      <c r="T96" t="str">
        <f ca="1">IF(RIGHT(FPL_Combined[[#Headers],[Gameweek 19]],2)&lt;$B$622,INDEX(FPL_Results_Extract[Gameweek 19],MATCH($A96,FPL_Results_Extract[[Player]:[Player]],0)),INDEX(Team_Key[[Abbreviation]:[Abbreviation]],MATCH(LEFT(INDEX(FPL_Fixtures_Extract[],MATCH($A96,FPL_Fixtures_Extract[[Player]:[Player]],0),MATCH(FPL_Combined[[#Headers],[Gameweek 19]],FPL_Fixtures_Extract[#Headers],0)),LEN(INDEX(FPL_Fixtures_Extract[],MATCH($A96,FPL_Fixtures_Extract[[Player]:[Player]],0),MATCH(FPL_Combined[[#Headers],[Gameweek 19]],FPL_Fixtures_Extract[#Headers],0)))-4),Team_Key[[Full Name]:[Full Name]],0))&amp;RIGHT(INDEX(FPL_Fixtures_Extract[],MATCH($A96,FPL_Fixtures_Extract[[Player]:[Player]],0),MATCH(FPL_Combined[[#Headers],[Gameweek 19]],FPL_Fixtures_Extract[#Headers],0)),3))</f>
        <v>EVE(A) 4-3</v>
      </c>
      <c r="U96" t="str">
        <f ca="1">IF(RIGHT(FPL_Combined[[#Headers],[Gameweek 20]],2)&lt;$B$622,INDEX(FPL_Results_Extract[Gameweek 20],MATCH($A96,FPL_Results_Extract[[Player]:[Player]],0)),INDEX(Team_Key[[Abbreviation]:[Abbreviation]],MATCH(LEFT(INDEX(FPL_Fixtures_Extract[],MATCH($A96,FPL_Fixtures_Extract[[Player]:[Player]],0),MATCH(FPL_Combined[[#Headers],[Gameweek 20]],FPL_Fixtures_Extract[#Headers],0)),LEN(INDEX(FPL_Fixtures_Extract[],MATCH($A96,FPL_Fixtures_Extract[[Player]:[Player]],0),MATCH(FPL_Combined[[#Headers],[Gameweek 20]],FPL_Fixtures_Extract[#Headers],0)))-4),Team_Key[[Full Name]:[Full Name]],0))&amp;RIGHT(INDEX(FPL_Fixtures_Extract[],MATCH($A96,FPL_Fixtures_Extract[[Player]:[Player]],0),MATCH(FPL_Combined[[#Headers],[Gameweek 20]],FPL_Fixtures_Extract[#Headers],0)),3))</f>
        <v>WBA(A) 1-2</v>
      </c>
      <c r="V96" t="str">
        <f ca="1">IF(RIGHT(FPL_Combined[[#Headers],[Gameweek 21]],2)&lt;$B$622,INDEX(FPL_Results_Extract[Gameweek 21],MATCH($A96,FPL_Results_Extract[[Player]:[Player]],0)),INDEX(Team_Key[[Abbreviation]:[Abbreviation]],MATCH(LEFT(INDEX(FPL_Fixtures_Extract[],MATCH($A96,FPL_Fixtures_Extract[[Player]:[Player]],0),MATCH(FPL_Combined[[#Headers],[Gameweek 21]],FPL_Fixtures_Extract[#Headers],0)),LEN(INDEX(FPL_Fixtures_Extract[],MATCH($A96,FPL_Fixtures_Extract[[Player]:[Player]],0),MATCH(FPL_Combined[[#Headers],[Gameweek 21]],FPL_Fixtures_Extract[#Headers],0)))-4),Team_Key[[Full Name]:[Full Name]],0))&amp;RIGHT(INDEX(FPL_Fixtures_Extract[],MATCH($A96,FPL_Fixtures_Extract[[Player]:[Player]],0),MATCH(FPL_Combined[[#Headers],[Gameweek 21]],FPL_Fixtures_Extract[#Headers],0)),3))</f>
        <v>NOR(H) 3-1</v>
      </c>
      <c r="W96" t="str">
        <f ca="1">IF(RIGHT(FPL_Combined[[#Headers],[Gameweek 22]],2)&lt;$B$622,INDEX(FPL_Results_Extract[Gameweek 22],MATCH($A96,FPL_Results_Extract[[Player]:[Player]],0)),INDEX(Team_Key[[Abbreviation]:[Abbreviation]],MATCH(LEFT(INDEX(FPL_Fixtures_Extract[],MATCH($A96,FPL_Fixtures_Extract[[Player]:[Player]],0),MATCH(FPL_Combined[[#Headers],[Gameweek 22]],FPL_Fixtures_Extract[#Headers],0)),LEN(INDEX(FPL_Fixtures_Extract[],MATCH($A96,FPL_Fixtures_Extract[[Player]:[Player]],0),MATCH(FPL_Combined[[#Headers],[Gameweek 22]],FPL_Fixtures_Extract[#Headers],0)))-4),Team_Key[[Full Name]:[Full Name]],0))&amp;RIGHT(INDEX(FPL_Fixtures_Extract[],MATCH($A96,FPL_Fixtures_Extract[[Player]:[Player]],0),MATCH(FPL_Combined[[#Headers],[Gameweek 22]],FPL_Fixtures_Extract[#Headers],0)),3))</f>
        <v>ARS(H) 0-0</v>
      </c>
      <c r="X96" t="str">
        <f ca="1">IF(RIGHT(FPL_Combined[[#Headers],[Gameweek 23]],2)&lt;$B$622,INDEX(FPL_Results_Extract[Gameweek 23],MATCH($A96,FPL_Results_Extract[[Player]:[Player]],0)),INDEX(Team_Key[[Abbreviation]:[Abbreviation]],MATCH(LEFT(INDEX(FPL_Fixtures_Extract[],MATCH($A96,FPL_Fixtures_Extract[[Player]:[Player]],0),MATCH(FPL_Combined[[#Headers],[Gameweek 23]],FPL_Fixtures_Extract[#Headers],0)),LEN(INDEX(FPL_Fixtures_Extract[],MATCH($A96,FPL_Fixtures_Extract[[Player]:[Player]],0),MATCH(FPL_Combined[[#Headers],[Gameweek 23]],FPL_Fixtures_Extract[#Headers],0)))-4),Team_Key[[Full Name]:[Full Name]],0))&amp;RIGHT(INDEX(FPL_Fixtures_Extract[],MATCH($A96,FPL_Fixtures_Extract[[Player]:[Player]],0),MATCH(FPL_Combined[[#Headers],[Gameweek 23]],FPL_Fixtures_Extract[#Headers],0)),3))</f>
        <v>LEI(A) 0-3</v>
      </c>
      <c r="Y96" t="str">
        <f ca="1">IF(RIGHT(FPL_Combined[[#Headers],[Gameweek 24]],2)&lt;$B$622,INDEX(FPL_Results_Extract[Team],MATCH($A96,FPL_Results_Extract[[Player]:[Player]],0)),INDEX(Team_Key[[Abbreviation]:[Abbreviation]],MATCH(LEFT(INDEX(FPL_Fixtures_Extract[],MATCH($A96,FPL_Fixtures_Extract[[Player]:[Player]],0),MATCH(FPL_Combined[[#Headers],[Gameweek 24]],FPL_Fixtures_Extract[#Headers],0)),LEN(INDEX(FPL_Fixtures_Extract[],MATCH($A96,FPL_Fixtures_Extract[[Player]:[Player]],0),MATCH(FPL_Combined[[#Headers],[Gameweek 24]],FPL_Fixtures_Extract[#Headers],0)))-4),Team_Key[[Full Name]:[Full Name]],0))&amp;RIGHT(INDEX(FPL_Fixtures_Extract[],MATCH($A96,FPL_Fixtures_Extract[[Player]:[Player]],0),MATCH(FPL_Combined[[#Headers],[Gameweek 24]],FPL_Fixtures_Extract[#Headers],0)),3))</f>
        <v>STK</v>
      </c>
      <c r="Z96" t="str">
        <f ca="1">IF(RIGHT(FPL_Combined[[#Headers],[Gameweek 25]],2)&lt;$B$622,INDEX(FPL_Results_Extract[Player],MATCH($A96,FPL_Results_Extract[[Player]:[Player]],0)),INDEX(Team_Key[[Abbreviation]:[Abbreviation]],MATCH(LEFT(INDEX(FPL_Fixtures_Extract[],MATCH($A96,FPL_Fixtures_Extract[[Player]:[Player]],0),MATCH(FPL_Combined[[#Headers],[Gameweek 25]],FPL_Fixtures_Extract[#Headers],0)),LEN(INDEX(FPL_Fixtures_Extract[],MATCH($A96,FPL_Fixtures_Extract[[Player]:[Player]],0),MATCH(FPL_Combined[[#Headers],[Gameweek 25]],FPL_Fixtures_Extract[#Headers],0)))-4),Team_Key[[Full Name]:[Full Name]],0))&amp;RIGHT(INDEX(FPL_Fixtures_Extract[],MATCH($A96,FPL_Fixtures_Extract[[Player]:[Player]],0),MATCH(FPL_Combined[[#Headers],[Gameweek 25]],FPL_Fixtures_Extract[#Headers],0)),3))</f>
        <v>Cameron</v>
      </c>
      <c r="AA96" t="str">
        <f ca="1">IF(RIGHT(FPL_Combined[[#Headers],[Gameweek 26]],2)&lt;$B$622,INDEX(FPL_Results_Extract[Gameweek 01],MATCH($A96,FPL_Results_Extract[[Player]:[Player]],0)),INDEX(Team_Key[[Abbreviation]:[Abbreviation]],MATCH(LEFT(INDEX(FPL_Fixtures_Extract[],MATCH($A96,FPL_Fixtures_Extract[[Player]:[Player]],0),MATCH(FPL_Combined[[#Headers],[Gameweek 26]],FPL_Fixtures_Extract[#Headers],0)),LEN(INDEX(FPL_Fixtures_Extract[],MATCH($A96,FPL_Fixtures_Extract[[Player]:[Player]],0),MATCH(FPL_Combined[[#Headers],[Gameweek 26]],FPL_Fixtures_Extract[#Headers],0)))-4),Team_Key[[Full Name]:[Full Name]],0))&amp;RIGHT(INDEX(FPL_Fixtures_Extract[],MATCH($A96,FPL_Fixtures_Extract[[Player]:[Player]],0),MATCH(FPL_Combined[[#Headers],[Gameweek 26]],FPL_Fixtures_Extract[#Headers],0)),3))</f>
        <v>LIV(H) 0-1</v>
      </c>
      <c r="AB96" t="str">
        <f ca="1">IF(RIGHT(FPL_Combined[[#Headers],[Gameweek 27]],2)&lt;$B$622,INDEX(FPL_Results_Extract[Gameweek 02],MATCH($A96,FPL_Results_Extract[[Player]:[Player]],0)),INDEX(Team_Key[[Abbreviation]:[Abbreviation]],MATCH(LEFT(INDEX(FPL_Fixtures_Extract[],MATCH($A96,FPL_Fixtures_Extract[[Player]:[Player]],0),MATCH(FPL_Combined[[#Headers],[Gameweek 27]],FPL_Fixtures_Extract[#Headers],0)),LEN(INDEX(FPL_Fixtures_Extract[],MATCH($A96,FPL_Fixtures_Extract[[Player]:[Player]],0),MATCH(FPL_Combined[[#Headers],[Gameweek 27]],FPL_Fixtures_Extract[#Headers],0)))-4),Team_Key[[Full Name]:[Full Name]],0))&amp;RIGHT(INDEX(FPL_Fixtures_Extract[],MATCH($A96,FPL_Fixtures_Extract[[Player]:[Player]],0),MATCH(FPL_Combined[[#Headers],[Gameweek 27]],FPL_Fixtures_Extract[#Headers],0)),3))</f>
        <v>TOT(A) 2-2</v>
      </c>
      <c r="AC96" t="str">
        <f ca="1">IF(RIGHT(FPL_Combined[[#Headers],[Gameweek 28]],2)&lt;$B$622,INDEX(FPL_Results_Extract[Gameweek 03],MATCH($A96,FPL_Results_Extract[[Player]:[Player]],0)),INDEX(Team_Key[[Abbreviation]:[Abbreviation]],MATCH(LEFT(INDEX(FPL_Fixtures_Extract[],MATCH($A96,FPL_Fixtures_Extract[[Player]:[Player]],0),MATCH(FPL_Combined[[#Headers],[Gameweek 28]],FPL_Fixtures_Extract[#Headers],0)),LEN(INDEX(FPL_Fixtures_Extract[],MATCH($A96,FPL_Fixtures_Extract[[Player]:[Player]],0),MATCH(FPL_Combined[[#Headers],[Gameweek 28]],FPL_Fixtures_Extract[#Headers],0)))-4),Team_Key[[Full Name]:[Full Name]],0))&amp;RIGHT(INDEX(FPL_Fixtures_Extract[],MATCH($A96,FPL_Fixtures_Extract[[Player]:[Player]],0),MATCH(FPL_Combined[[#Headers],[Gameweek 28]],FPL_Fixtures_Extract[#Headers],0)),3))</f>
        <v>NOR(A) 1-1</v>
      </c>
      <c r="AD96" t="str">
        <f ca="1">IF(RIGHT(FPL_Combined[[#Headers],[Gameweek 29]],2)&lt;$B$622,INDEX(FPL_Results_Extract[Gameweek 04],MATCH($A96,FPL_Results_Extract[[Player]:[Player]],0)),INDEX(Team_Key[[Abbreviation]:[Abbreviation]],MATCH(LEFT(INDEX(FPL_Fixtures_Extract[],MATCH($A96,FPL_Fixtures_Extract[[Player]:[Player]],0),MATCH(FPL_Combined[[#Headers],[Gameweek 29]],FPL_Fixtures_Extract[#Headers],0)),LEN(INDEX(FPL_Fixtures_Extract[],MATCH($A96,FPL_Fixtures_Extract[[Player]:[Player]],0),MATCH(FPL_Combined[[#Headers],[Gameweek 29]],FPL_Fixtures_Extract[#Headers],0)))-4),Team_Key[[Full Name]:[Full Name]],0))&amp;RIGHT(INDEX(FPL_Fixtures_Extract[],MATCH($A96,FPL_Fixtures_Extract[[Player]:[Player]],0),MATCH(FPL_Combined[[#Headers],[Gameweek 29]],FPL_Fixtures_Extract[#Headers],0)),3))</f>
        <v>CHE(A)</v>
      </c>
      <c r="AE96" t="str">
        <f ca="1">IF(RIGHT(FPL_Combined[[#Headers],[Gameweek 30]],2)&lt;$B$622,INDEX(FPL_Results_Extract[Gameweek 05],MATCH($A96,FPL_Results_Extract[[Player]:[Player]],0)),INDEX(Team_Key[[Abbreviation]:[Abbreviation]],MATCH(LEFT(INDEX(FPL_Fixtures_Extract[],MATCH($A96,FPL_Fixtures_Extract[[Player]:[Player]],0),MATCH(FPL_Combined[[#Headers],[Gameweek 30]],FPL_Fixtures_Extract[#Headers],0)),LEN(INDEX(FPL_Fixtures_Extract[],MATCH($A96,FPL_Fixtures_Extract[[Player]:[Player]],0),MATCH(FPL_Combined[[#Headers],[Gameweek 30]],FPL_Fixtures_Extract[#Headers],0)))-4),Team_Key[[Full Name]:[Full Name]],0))&amp;RIGHT(INDEX(FPL_Fixtures_Extract[],MATCH($A96,FPL_Fixtures_Extract[[Player]:[Player]],0),MATCH(FPL_Combined[[#Headers],[Gameweek 30]],FPL_Fixtures_Extract[#Headers],0)),3))</f>
        <v>SOU(H)</v>
      </c>
      <c r="AF96" t="str">
        <f ca="1">IF(RIGHT(FPL_Combined[[#Headers],[Gameweek 31]],2)&lt;$B$622,INDEX(FPL_Results_Extract[Gameweek 06],MATCH($A96,FPL_Results_Extract[[Player]:[Player]],0)),INDEX(Team_Key[[Abbreviation]:[Abbreviation]],MATCH(LEFT(INDEX(FPL_Fixtures_Extract[],MATCH($A96,FPL_Fixtures_Extract[[Player]:[Player]],0),MATCH(FPL_Combined[[#Headers],[Gameweek 31]],FPL_Fixtures_Extract[#Headers],0)),LEN(INDEX(FPL_Fixtures_Extract[],MATCH($A96,FPL_Fixtures_Extract[[Player]:[Player]],0),MATCH(FPL_Combined[[#Headers],[Gameweek 31]],FPL_Fixtures_Extract[#Headers],0)))-4),Team_Key[[Full Name]:[Full Name]],0))&amp;RIGHT(INDEX(FPL_Fixtures_Extract[],MATCH($A96,FPL_Fixtures_Extract[[Player]:[Player]],0),MATCH(FPL_Combined[[#Headers],[Gameweek 31]],FPL_Fixtures_Extract[#Headers],0)),3))</f>
        <v>WAT(A)</v>
      </c>
      <c r="AG96" t="str">
        <f ca="1">IF(RIGHT(FPL_Combined[[#Headers],[Gameweek 32]],2)&lt;$B$622,INDEX(FPL_Results_Extract[Gameweek 07],MATCH($A96,FPL_Results_Extract[[Player]:[Player]],0)),INDEX(Team_Key[[Abbreviation]:[Abbreviation]],MATCH(LEFT(INDEX(FPL_Fixtures_Extract[],MATCH($A96,FPL_Fixtures_Extract[[Player]:[Player]],0),MATCH(FPL_Combined[[#Headers],[Gameweek 32]],FPL_Fixtures_Extract[#Headers],0)),LEN(INDEX(FPL_Fixtures_Extract[],MATCH($A96,FPL_Fixtures_Extract[[Player]:[Player]],0),MATCH(FPL_Combined[[#Headers],[Gameweek 32]],FPL_Fixtures_Extract[#Headers],0)))-4),Team_Key[[Full Name]:[Full Name]],0))&amp;RIGHT(INDEX(FPL_Fixtures_Extract[],MATCH($A96,FPL_Fixtures_Extract[[Player]:[Player]],0),MATCH(FPL_Combined[[#Headers],[Gameweek 32]],FPL_Fixtures_Extract[#Headers],0)),3))</f>
        <v>SWA(H)</v>
      </c>
      <c r="AH96" t="str">
        <f ca="1">IF(RIGHT(FPL_Combined[[#Headers],[Gameweek 33]],2)&lt;$B$622,INDEX(FPL_Results_Extract[Gameweek 08],MATCH($A96,FPL_Results_Extract[[Player]:[Player]],0)),INDEX(Team_Key[[Abbreviation]:[Abbreviation]],MATCH(LEFT(INDEX(FPL_Fixtures_Extract[],MATCH($A96,FPL_Fixtures_Extract[[Player]:[Player]],0),MATCH(FPL_Combined[[#Headers],[Gameweek 33]],FPL_Fixtures_Extract[#Headers],0)),LEN(INDEX(FPL_Fixtures_Extract[],MATCH($A96,FPL_Fixtures_Extract[[Player]:[Player]],0),MATCH(FPL_Combined[[#Headers],[Gameweek 33]],FPL_Fixtures_Extract[#Headers],0)))-4),Team_Key[[Full Name]:[Full Name]],0))&amp;RIGHT(INDEX(FPL_Fixtures_Extract[],MATCH($A96,FPL_Fixtures_Extract[[Player]:[Player]],0),MATCH(FPL_Combined[[#Headers],[Gameweek 33]],FPL_Fixtures_Extract[#Headers],0)),3))</f>
        <v>LIV(A)</v>
      </c>
      <c r="AI96" t="str">
        <f ca="1">IF(RIGHT(FPL_Combined[[#Headers],[Gameweek 34]],2)&lt;$B$622,INDEX(FPL_Results_Extract[Gameweek 09],MATCH($A96,FPL_Results_Extract[[Player]:[Player]],0)),INDEX(Team_Key[[Abbreviation]:[Abbreviation]],MATCH(LEFT(INDEX(FPL_Fixtures_Extract[],MATCH($A96,FPL_Fixtures_Extract[[Player]:[Player]],0),MATCH(FPL_Combined[[#Headers],[Gameweek 34]],FPL_Fixtures_Extract[#Headers],0)),LEN(INDEX(FPL_Fixtures_Extract[],MATCH($A96,FPL_Fixtures_Extract[[Player]:[Player]],0),MATCH(FPL_Combined[[#Headers],[Gameweek 34]],FPL_Fixtures_Extract[#Headers],0)))-4),Team_Key[[Full Name]:[Full Name]],0))&amp;RIGHT(INDEX(FPL_Fixtures_Extract[],MATCH($A96,FPL_Fixtures_Extract[[Player]:[Player]],0),MATCH(FPL_Combined[[#Headers],[Gameweek 34]],FPL_Fixtures_Extract[#Headers],0)),3))</f>
        <v>TOT(H)</v>
      </c>
      <c r="AJ96" t="str">
        <f ca="1">IF(RIGHT(FPL_Combined[[#Headers],[Gameweek 35]],2)&lt;$B$622,INDEX(FPL_Results_Extract[Gameweek 10],MATCH($A96,FPL_Results_Extract[[Player]:[Player]],0)),INDEX(Team_Key[[Abbreviation]:[Abbreviation]],MATCH(LEFT(INDEX(FPL_Fixtures_Extract[],MATCH($A96,FPL_Fixtures_Extract[[Player]:[Player]],0),MATCH(FPL_Combined[[#Headers],[Gameweek 35]],FPL_Fixtures_Extract[#Headers],0)),LEN(INDEX(FPL_Fixtures_Extract[],MATCH($A96,FPL_Fixtures_Extract[[Player]:[Player]],0),MATCH(FPL_Combined[[#Headers],[Gameweek 35]],FPL_Fixtures_Extract[#Headers],0)))-4),Team_Key[[Full Name]:[Full Name]],0))&amp;RIGHT(INDEX(FPL_Fixtures_Extract[],MATCH($A96,FPL_Fixtures_Extract[[Player]:[Player]],0),MATCH(FPL_Combined[[#Headers],[Gameweek 35]],FPL_Fixtures_Extract[#Headers],0)),3))</f>
        <v>MCI(A)</v>
      </c>
      <c r="AK96" t="str">
        <f ca="1">IF(RIGHT(FPL_Combined[[#Headers],[Gameweek 36]],2)&lt;$B$622,INDEX(FPL_Results_Extract[Gameweek 11],MATCH($A96,FPL_Results_Extract[[Player]:[Player]],0)),INDEX(Team_Key[[Abbreviation]:[Abbreviation]],MATCH(LEFT(INDEX(FPL_Fixtures_Extract[],MATCH($A96,FPL_Fixtures_Extract[[Player]:[Player]],0),MATCH(FPL_Combined[[#Headers],[Gameweek 36]],FPL_Fixtures_Extract[#Headers],0)),LEN(INDEX(FPL_Fixtures_Extract[],MATCH($A96,FPL_Fixtures_Extract[[Player]:[Player]],0),MATCH(FPL_Combined[[#Headers],[Gameweek 36]],FPL_Fixtures_Extract[#Headers],0)))-4),Team_Key[[Full Name]:[Full Name]],0))&amp;RIGHT(INDEX(FPL_Fixtures_Extract[],MATCH($A96,FPL_Fixtures_Extract[[Player]:[Player]],0),MATCH(FPL_Combined[[#Headers],[Gameweek 36]],FPL_Fixtures_Extract[#Headers],0)),3))</f>
        <v>SUN(H)</v>
      </c>
      <c r="AL96" t="str">
        <f ca="1">IF(RIGHT(FPL_Combined[[#Headers],[Gameweek 37]],2)&lt;$B$622,INDEX(FPL_Results_Extract[Gameweek 12],MATCH($A96,FPL_Results_Extract[[Player]:[Player]],0)),INDEX(Team_Key[[Abbreviation]:[Abbreviation]],MATCH(LEFT(INDEX(FPL_Fixtures_Extract[],MATCH($A96,FPL_Fixtures_Extract[[Player]:[Player]],0),MATCH(FPL_Combined[[#Headers],[Gameweek 37]],FPL_Fixtures_Extract[#Headers],0)),LEN(INDEX(FPL_Fixtures_Extract[],MATCH($A96,FPL_Fixtures_Extract[[Player]:[Player]],0),MATCH(FPL_Combined[[#Headers],[Gameweek 37]],FPL_Fixtures_Extract[#Headers],0)))-4),Team_Key[[Full Name]:[Full Name]],0))&amp;RIGHT(INDEX(FPL_Fixtures_Extract[],MATCH($A96,FPL_Fixtures_Extract[[Player]:[Player]],0),MATCH(FPL_Combined[[#Headers],[Gameweek 37]],FPL_Fixtures_Extract[#Headers],0)),3))</f>
        <v>CRY(A)</v>
      </c>
      <c r="AM96" t="str">
        <f ca="1">IF(RIGHT(FPL_Combined[[#Headers],[Gameweek 38]],2)&lt;$B$622,INDEX(FPL_Results_Extract[Gameweek 13],MATCH($A96,FPL_Results_Extract[[Player]:[Player]],0)),INDEX(Team_Key[[Abbreviation]:[Abbreviation]],MATCH(LEFT(INDEX(FPL_Fixtures_Extract[],MATCH($A96,FPL_Fixtures_Extract[[Player]:[Player]],0),MATCH(FPL_Combined[[#Headers],[Gameweek 38]],FPL_Fixtures_Extract[#Headers],0)),LEN(INDEX(FPL_Fixtures_Extract[],MATCH($A96,FPL_Fixtures_Extract[[Player]:[Player]],0),MATCH(FPL_Combined[[#Headers],[Gameweek 38]],FPL_Fixtures_Extract[#Headers],0)))-4),Team_Key[[Full Name]:[Full Name]],0))&amp;RIGHT(INDEX(FPL_Fixtures_Extract[],MATCH($A96,FPL_Fixtures_Extract[[Player]:[Player]],0),MATCH(FPL_Combined[[#Headers],[Gameweek 38]],FPL_Fixtures_Extract[#Headers],0)),3))</f>
        <v>WHU(H)</v>
      </c>
    </row>
    <row r="97" spans="1:39" x14ac:dyDescent="0.45">
      <c r="A97" t="s">
        <v>279</v>
      </c>
      <c r="B97" t="str">
        <f ca="1">IF(RIGHT(FPL_Combined[[#Headers],[Gameweek 01]],2)&lt;$B$622,INDEX(FPL_Results_Extract[Gameweek 01],MATCH($A97,FPL_Results_Extract[[Player]:[Player]],0)),INDEX(Team_Key[[Abbreviation]:[Abbreviation]],MATCH(LEFT(INDEX(FPL_Fixtures_Extract[],MATCH($A97,FPL_Fixtures_Extract[[Player]:[Player]],0),MATCH(FPL_Combined[[#Headers],[Gameweek 01]],FPL_Fixtures_Extract[#Headers],0)),LEN(INDEX(FPL_Fixtures_Extract[],MATCH($A97,FPL_Fixtures_Extract[[Player]:[Player]],0),MATCH(FPL_Combined[[#Headers],[Gameweek 01]],FPL_Fixtures_Extract[#Headers],0)))-4),Team_Key[[Full Name]:[Full Name]],0))&amp;RIGHT(INDEX(FPL_Fixtures_Extract[],MATCH($A97,FPL_Fixtures_Extract[[Player]:[Player]],0),MATCH(FPL_Combined[[#Headers],[Gameweek 01]],FPL_Fixtures_Extract[#Headers],0)),3))</f>
        <v>N/A</v>
      </c>
      <c r="C97" t="str">
        <f ca="1">IF(RIGHT(FPL_Combined[[#Headers],[Gameweek 02]],2)&lt;$B$622,INDEX(FPL_Results_Extract[Gameweek 02],MATCH($A97,FPL_Results_Extract[[Player]:[Player]],0)),INDEX(Team_Key[[Abbreviation]:[Abbreviation]],MATCH(LEFT(INDEX(FPL_Fixtures_Extract[],MATCH($A97,FPL_Fixtures_Extract[[Player]:[Player]],0),MATCH(FPL_Combined[[#Headers],[Gameweek 02]],FPL_Fixtures_Extract[#Headers],0)),LEN(INDEX(FPL_Fixtures_Extract[],MATCH($A97,FPL_Fixtures_Extract[[Player]:[Player]],0),MATCH(FPL_Combined[[#Headers],[Gameweek 02]],FPL_Fixtures_Extract[#Headers],0)))-4),Team_Key[[Full Name]:[Full Name]],0))&amp;RIGHT(INDEX(FPL_Fixtures_Extract[],MATCH($A97,FPL_Fixtures_Extract[[Player]:[Player]],0),MATCH(FPL_Combined[[#Headers],[Gameweek 02]],FPL_Fixtures_Extract[#Headers],0)),3))</f>
        <v>N/A</v>
      </c>
      <c r="D97" t="str">
        <f ca="1">IF(RIGHT(FPL_Combined[[#Headers],[Gameweek 03]],2)&lt;$B$622,INDEX(FPL_Results_Extract[Gameweek 03],MATCH($A97,FPL_Results_Extract[[Player]:[Player]],0)),INDEX(Team_Key[[Abbreviation]:[Abbreviation]],MATCH(LEFT(INDEX(FPL_Fixtures_Extract[],MATCH($A97,FPL_Fixtures_Extract[[Player]:[Player]],0),MATCH(FPL_Combined[[#Headers],[Gameweek 03]],FPL_Fixtures_Extract[#Headers],0)),LEN(INDEX(FPL_Fixtures_Extract[],MATCH($A97,FPL_Fixtures_Extract[[Player]:[Player]],0),MATCH(FPL_Combined[[#Headers],[Gameweek 03]],FPL_Fixtures_Extract[#Headers],0)))-4),Team_Key[[Full Name]:[Full Name]],0))&amp;RIGHT(INDEX(FPL_Fixtures_Extract[],MATCH($A97,FPL_Fixtures_Extract[[Player]:[Player]],0),MATCH(FPL_Combined[[#Headers],[Gameweek 03]],FPL_Fixtures_Extract[#Headers],0)),3))</f>
        <v>N/A</v>
      </c>
      <c r="E97" t="str">
        <f ca="1">IF(RIGHT(FPL_Combined[[#Headers],[Gameweek 04]],2)&lt;$B$622,INDEX(FPL_Results_Extract[Gameweek 04],MATCH($A97,FPL_Results_Extract[[Player]:[Player]],0)),INDEX(Team_Key[[Abbreviation]:[Abbreviation]],MATCH(LEFT(INDEX(FPL_Fixtures_Extract[],MATCH($A97,FPL_Fixtures_Extract[[Player]:[Player]],0),MATCH(FPL_Combined[[#Headers],[Gameweek 04]],FPL_Fixtures_Extract[#Headers],0)),LEN(INDEX(FPL_Fixtures_Extract[],MATCH($A97,FPL_Fixtures_Extract[[Player]:[Player]],0),MATCH(FPL_Combined[[#Headers],[Gameweek 04]],FPL_Fixtures_Extract[#Headers],0)))-4),Team_Key[[Full Name]:[Full Name]],0))&amp;RIGHT(INDEX(FPL_Fixtures_Extract[],MATCH($A97,FPL_Fixtures_Extract[[Player]:[Player]],0),MATCH(FPL_Combined[[#Headers],[Gameweek 04]],FPL_Fixtures_Extract[#Headers],0)),3))</f>
        <v>NEW(A) 1-0</v>
      </c>
      <c r="F97" t="str">
        <f ca="1">IF(RIGHT(FPL_Combined[[#Headers],[Gameweek 05]],2)&lt;$B$622,INDEX(FPL_Results_Extract[Gameweek 05],MATCH($A97,FPL_Results_Extract[[Player]:[Player]],0)),INDEX(Team_Key[[Abbreviation]:[Abbreviation]],MATCH(LEFT(INDEX(FPL_Fixtures_Extract[],MATCH($A97,FPL_Fixtures_Extract[[Player]:[Player]],0),MATCH(FPL_Combined[[#Headers],[Gameweek 05]],FPL_Fixtures_Extract[#Headers],0)),LEN(INDEX(FPL_Fixtures_Extract[],MATCH($A97,FPL_Fixtures_Extract[[Player]:[Player]],0),MATCH(FPL_Combined[[#Headers],[Gameweek 05]],FPL_Fixtures_Extract[#Headers],0)))-4),Team_Key[[Full Name]:[Full Name]],0))&amp;RIGHT(INDEX(FPL_Fixtures_Extract[],MATCH($A97,FPL_Fixtures_Extract[[Player]:[Player]],0),MATCH(FPL_Combined[[#Headers],[Gameweek 05]],FPL_Fixtures_Extract[#Headers],0)),3))</f>
        <v>STK(H) 2-0</v>
      </c>
      <c r="G97" t="str">
        <f ca="1">IF(RIGHT(FPL_Combined[[#Headers],[Gameweek 06]],2)&lt;$B$622,INDEX(FPL_Results_Extract[Gameweek 06],MATCH($A97,FPL_Results_Extract[[Player]:[Player]],0)),INDEX(Team_Key[[Abbreviation]:[Abbreviation]],MATCH(LEFT(INDEX(FPL_Fixtures_Extract[],MATCH($A97,FPL_Fixtures_Extract[[Player]:[Player]],0),MATCH(FPL_Combined[[#Headers],[Gameweek 06]],FPL_Fixtures_Extract[#Headers],0)),LEN(INDEX(FPL_Fixtures_Extract[],MATCH($A97,FPL_Fixtures_Extract[[Player]:[Player]],0),MATCH(FPL_Combined[[#Headers],[Gameweek 06]],FPL_Fixtures_Extract[#Headers],0)))-4),Team_Key[[Full Name]:[Full Name]],0))&amp;RIGHT(INDEX(FPL_Fixtures_Extract[],MATCH($A97,FPL_Fixtures_Extract[[Player]:[Player]],0),MATCH(FPL_Combined[[#Headers],[Gameweek 06]],FPL_Fixtures_Extract[#Headers],0)),3))</f>
        <v>CHE(A) 0-2</v>
      </c>
      <c r="H97" t="str">
        <f ca="1">IF(RIGHT(FPL_Combined[[#Headers],[Gameweek 07]],2)&lt;$B$622,INDEX(FPL_Results_Extract[Gameweek 07],MATCH($A97,FPL_Results_Extract[[Player]:[Player]],0)),INDEX(Team_Key[[Abbreviation]:[Abbreviation]],MATCH(LEFT(INDEX(FPL_Fixtures_Extract[],MATCH($A97,FPL_Fixtures_Extract[[Player]:[Player]],0),MATCH(FPL_Combined[[#Headers],[Gameweek 07]],FPL_Fixtures_Extract[#Headers],0)),LEN(INDEX(FPL_Fixtures_Extract[],MATCH($A97,FPL_Fixtures_Extract[[Player]:[Player]],0),MATCH(FPL_Combined[[#Headers],[Gameweek 07]],FPL_Fixtures_Extract[#Headers],0)))-4),Team_Key[[Full Name]:[Full Name]],0))&amp;RIGHT(INDEX(FPL_Fixtures_Extract[],MATCH($A97,FPL_Fixtures_Extract[[Player]:[Player]],0),MATCH(FPL_Combined[[#Headers],[Gameweek 07]],FPL_Fixtures_Extract[#Headers],0)),3))</f>
        <v>LEI(A) 5-2</v>
      </c>
      <c r="I97" t="str">
        <f ca="1">IF(RIGHT(FPL_Combined[[#Headers],[Gameweek 08]],2)&lt;$B$622,INDEX(FPL_Results_Extract[Gameweek 08],MATCH($A97,FPL_Results_Extract[[Player]:[Player]],0)),INDEX(Team_Key[[Abbreviation]:[Abbreviation]],MATCH(LEFT(INDEX(FPL_Fixtures_Extract[],MATCH($A97,FPL_Fixtures_Extract[[Player]:[Player]],0),MATCH(FPL_Combined[[#Headers],[Gameweek 08]],FPL_Fixtures_Extract[#Headers],0)),LEN(INDEX(FPL_Fixtures_Extract[],MATCH($A97,FPL_Fixtures_Extract[[Player]:[Player]],0),MATCH(FPL_Combined[[#Headers],[Gameweek 08]],FPL_Fixtures_Extract[#Headers],0)))-4),Team_Key[[Full Name]:[Full Name]],0))&amp;RIGHT(INDEX(FPL_Fixtures_Extract[],MATCH($A97,FPL_Fixtures_Extract[[Player]:[Player]],0),MATCH(FPL_Combined[[#Headers],[Gameweek 08]],FPL_Fixtures_Extract[#Headers],0)),3))</f>
        <v>MUN(H) 3-0</v>
      </c>
      <c r="J97" t="str">
        <f ca="1">IF(RIGHT(FPL_Combined[[#Headers],[Gameweek 09]],2)&lt;$B$622,INDEX(FPL_Results_Extract[Gameweek 09],MATCH($A97,FPL_Results_Extract[[Player]:[Player]],0)),INDEX(Team_Key[[Abbreviation]:[Abbreviation]],MATCH(LEFT(INDEX(FPL_Fixtures_Extract[],MATCH($A97,FPL_Fixtures_Extract[[Player]:[Player]],0),MATCH(FPL_Combined[[#Headers],[Gameweek 09]],FPL_Fixtures_Extract[#Headers],0)),LEN(INDEX(FPL_Fixtures_Extract[],MATCH($A97,FPL_Fixtures_Extract[[Player]:[Player]],0),MATCH(FPL_Combined[[#Headers],[Gameweek 09]],FPL_Fixtures_Extract[#Headers],0)))-4),Team_Key[[Full Name]:[Full Name]],0))&amp;RIGHT(INDEX(FPL_Fixtures_Extract[],MATCH($A97,FPL_Fixtures_Extract[[Player]:[Player]],0),MATCH(FPL_Combined[[#Headers],[Gameweek 09]],FPL_Fixtures_Extract[#Headers],0)),3))</f>
        <v>WAT(A) 3-0</v>
      </c>
      <c r="K97" t="str">
        <f ca="1">IF(RIGHT(FPL_Combined[[#Headers],[Gameweek 10]],2)&lt;$B$622,INDEX(FPL_Results_Extract[Gameweek 10],MATCH($A97,FPL_Results_Extract[[Player]:[Player]],0)),INDEX(Team_Key[[Abbreviation]:[Abbreviation]],MATCH(LEFT(INDEX(FPL_Fixtures_Extract[],MATCH($A97,FPL_Fixtures_Extract[[Player]:[Player]],0),MATCH(FPL_Combined[[#Headers],[Gameweek 10]],FPL_Fixtures_Extract[#Headers],0)),LEN(INDEX(FPL_Fixtures_Extract[],MATCH($A97,FPL_Fixtures_Extract[[Player]:[Player]],0),MATCH(FPL_Combined[[#Headers],[Gameweek 10]],FPL_Fixtures_Extract[#Headers],0)))-4),Team_Key[[Full Name]:[Full Name]],0))&amp;RIGHT(INDEX(FPL_Fixtures_Extract[],MATCH($A97,FPL_Fixtures_Extract[[Player]:[Player]],0),MATCH(FPL_Combined[[#Headers],[Gameweek 10]],FPL_Fixtures_Extract[#Headers],0)),3))</f>
        <v>EVE(H) 2-1</v>
      </c>
      <c r="L97" t="str">
        <f ca="1">IF(RIGHT(FPL_Combined[[#Headers],[Gameweek 11]],2)&lt;$B$622,INDEX(FPL_Results_Extract[Gameweek 11],MATCH($A97,FPL_Results_Extract[[Player]:[Player]],0)),INDEX(Team_Key[[Abbreviation]:[Abbreviation]],MATCH(LEFT(INDEX(FPL_Fixtures_Extract[],MATCH($A97,FPL_Fixtures_Extract[[Player]:[Player]],0),MATCH(FPL_Combined[[#Headers],[Gameweek 11]],FPL_Fixtures_Extract[#Headers],0)),LEN(INDEX(FPL_Fixtures_Extract[],MATCH($A97,FPL_Fixtures_Extract[[Player]:[Player]],0),MATCH(FPL_Combined[[#Headers],[Gameweek 11]],FPL_Fixtures_Extract[#Headers],0)))-4),Team_Key[[Full Name]:[Full Name]],0))&amp;RIGHT(INDEX(FPL_Fixtures_Extract[],MATCH($A97,FPL_Fixtures_Extract[[Player]:[Player]],0),MATCH(FPL_Combined[[#Headers],[Gameweek 11]],FPL_Fixtures_Extract[#Headers],0)),3))</f>
        <v>SWA(A) 3-0</v>
      </c>
      <c r="M97" t="str">
        <f ca="1">IF(RIGHT(FPL_Combined[[#Headers],[Gameweek 12]],2)&lt;$B$622,INDEX(FPL_Results_Extract[Gameweek 12],MATCH($A97,FPL_Results_Extract[[Player]:[Player]],0)),INDEX(Team_Key[[Abbreviation]:[Abbreviation]],MATCH(LEFT(INDEX(FPL_Fixtures_Extract[],MATCH($A97,FPL_Fixtures_Extract[[Player]:[Player]],0),MATCH(FPL_Combined[[#Headers],[Gameweek 12]],FPL_Fixtures_Extract[#Headers],0)),LEN(INDEX(FPL_Fixtures_Extract[],MATCH($A97,FPL_Fixtures_Extract[[Player]:[Player]],0),MATCH(FPL_Combined[[#Headers],[Gameweek 12]],FPL_Fixtures_Extract[#Headers],0)))-4),Team_Key[[Full Name]:[Full Name]],0))&amp;RIGHT(INDEX(FPL_Fixtures_Extract[],MATCH($A97,FPL_Fixtures_Extract[[Player]:[Player]],0),MATCH(FPL_Combined[[#Headers],[Gameweek 12]],FPL_Fixtures_Extract[#Headers],0)),3))</f>
        <v>TOT(H) 1-1</v>
      </c>
      <c r="N97" t="str">
        <f ca="1">IF(RIGHT(FPL_Combined[[#Headers],[Gameweek 13]],2)&lt;$B$622,INDEX(FPL_Results_Extract[Gameweek 13],MATCH($A97,FPL_Results_Extract[[Player]:[Player]],0)),INDEX(Team_Key[[Abbreviation]:[Abbreviation]],MATCH(LEFT(INDEX(FPL_Fixtures_Extract[],MATCH($A97,FPL_Fixtures_Extract[[Player]:[Player]],0),MATCH(FPL_Combined[[#Headers],[Gameweek 13]],FPL_Fixtures_Extract[#Headers],0)),LEN(INDEX(FPL_Fixtures_Extract[],MATCH($A97,FPL_Fixtures_Extract[[Player]:[Player]],0),MATCH(FPL_Combined[[#Headers],[Gameweek 13]],FPL_Fixtures_Extract[#Headers],0)))-4),Team_Key[[Full Name]:[Full Name]],0))&amp;RIGHT(INDEX(FPL_Fixtures_Extract[],MATCH($A97,FPL_Fixtures_Extract[[Player]:[Player]],0),MATCH(FPL_Combined[[#Headers],[Gameweek 13]],FPL_Fixtures_Extract[#Headers],0)),3))</f>
        <v>WBA(A) 1-2</v>
      </c>
      <c r="O97" t="str">
        <f ca="1">IF(RIGHT(FPL_Combined[[#Headers],[Gameweek 14]],2)&lt;$B$622,INDEX(FPL_Results_Extract[Gameweek 14],MATCH($A97,FPL_Results_Extract[[Player]:[Player]],0)),INDEX(Team_Key[[Abbreviation]:[Abbreviation]],MATCH(LEFT(INDEX(FPL_Fixtures_Extract[],MATCH($A97,FPL_Fixtures_Extract[[Player]:[Player]],0),MATCH(FPL_Combined[[#Headers],[Gameweek 14]],FPL_Fixtures_Extract[#Headers],0)),LEN(INDEX(FPL_Fixtures_Extract[],MATCH($A97,FPL_Fixtures_Extract[[Player]:[Player]],0),MATCH(FPL_Combined[[#Headers],[Gameweek 14]],FPL_Fixtures_Extract[#Headers],0)))-4),Team_Key[[Full Name]:[Full Name]],0))&amp;RIGHT(INDEX(FPL_Fixtures_Extract[],MATCH($A97,FPL_Fixtures_Extract[[Player]:[Player]],0),MATCH(FPL_Combined[[#Headers],[Gameweek 14]],FPL_Fixtures_Extract[#Headers],0)),3))</f>
        <v>NOR(A) 1-1</v>
      </c>
      <c r="P97" t="str">
        <f ca="1">IF(RIGHT(FPL_Combined[[#Headers],[Gameweek 15]],2)&lt;$B$622,INDEX(FPL_Results_Extract[Gameweek 15],MATCH($A97,FPL_Results_Extract[[Player]:[Player]],0)),INDEX(Team_Key[[Abbreviation]:[Abbreviation]],MATCH(LEFT(INDEX(FPL_Fixtures_Extract[],MATCH($A97,FPL_Fixtures_Extract[[Player]:[Player]],0),MATCH(FPL_Combined[[#Headers],[Gameweek 15]],FPL_Fixtures_Extract[#Headers],0)),LEN(INDEX(FPL_Fixtures_Extract[],MATCH($A97,FPL_Fixtures_Extract[[Player]:[Player]],0),MATCH(FPL_Combined[[#Headers],[Gameweek 15]],FPL_Fixtures_Extract[#Headers],0)))-4),Team_Key[[Full Name]:[Full Name]],0))&amp;RIGHT(INDEX(FPL_Fixtures_Extract[],MATCH($A97,FPL_Fixtures_Extract[[Player]:[Player]],0),MATCH(FPL_Combined[[#Headers],[Gameweek 15]],FPL_Fixtures_Extract[#Headers],0)),3))</f>
        <v>SUN(H) 3-1</v>
      </c>
      <c r="Q97" t="str">
        <f ca="1">IF(RIGHT(FPL_Combined[[#Headers],[Gameweek 16]],2)&lt;$B$622,INDEX(FPL_Results_Extract[Gameweek 16],MATCH($A97,FPL_Results_Extract[[Player]:[Player]],0)),INDEX(Team_Key[[Abbreviation]:[Abbreviation]],MATCH(LEFT(INDEX(FPL_Fixtures_Extract[],MATCH($A97,FPL_Fixtures_Extract[[Player]:[Player]],0),MATCH(FPL_Combined[[#Headers],[Gameweek 16]],FPL_Fixtures_Extract[#Headers],0)),LEN(INDEX(FPL_Fixtures_Extract[],MATCH($A97,FPL_Fixtures_Extract[[Player]:[Player]],0),MATCH(FPL_Combined[[#Headers],[Gameweek 16]],FPL_Fixtures_Extract[#Headers],0)))-4),Team_Key[[Full Name]:[Full Name]],0))&amp;RIGHT(INDEX(FPL_Fixtures_Extract[],MATCH($A97,FPL_Fixtures_Extract[[Player]:[Player]],0),MATCH(FPL_Combined[[#Headers],[Gameweek 16]],FPL_Fixtures_Extract[#Headers],0)),3))</f>
        <v>AVL(A) 2-0</v>
      </c>
      <c r="R97" t="str">
        <f ca="1">IF(RIGHT(FPL_Combined[[#Headers],[Gameweek 17]],2)&lt;$B$622,INDEX(FPL_Results_Extract[Gameweek 17],MATCH($A97,FPL_Results_Extract[[Player]:[Player]],0)),INDEX(Team_Key[[Abbreviation]:[Abbreviation]],MATCH(LEFT(INDEX(FPL_Fixtures_Extract[],MATCH($A97,FPL_Fixtures_Extract[[Player]:[Player]],0),MATCH(FPL_Combined[[#Headers],[Gameweek 17]],FPL_Fixtures_Extract[#Headers],0)),LEN(INDEX(FPL_Fixtures_Extract[],MATCH($A97,FPL_Fixtures_Extract[[Player]:[Player]],0),MATCH(FPL_Combined[[#Headers],[Gameweek 17]],FPL_Fixtures_Extract[#Headers],0)))-4),Team_Key[[Full Name]:[Full Name]],0))&amp;RIGHT(INDEX(FPL_Fixtures_Extract[],MATCH($A97,FPL_Fixtures_Extract[[Player]:[Player]],0),MATCH(FPL_Combined[[#Headers],[Gameweek 17]],FPL_Fixtures_Extract[#Headers],0)),3))</f>
        <v>MCI(H) 2-1</v>
      </c>
      <c r="S97" t="str">
        <f ca="1">IF(RIGHT(FPL_Combined[[#Headers],[Gameweek 18]],2)&lt;$B$622,INDEX(FPL_Results_Extract[Gameweek 18],MATCH($A97,FPL_Results_Extract[[Player]:[Player]],0)),INDEX(Team_Key[[Abbreviation]:[Abbreviation]],MATCH(LEFT(INDEX(FPL_Fixtures_Extract[],MATCH($A97,FPL_Fixtures_Extract[[Player]:[Player]],0),MATCH(FPL_Combined[[#Headers],[Gameweek 18]],FPL_Fixtures_Extract[#Headers],0)),LEN(INDEX(FPL_Fixtures_Extract[],MATCH($A97,FPL_Fixtures_Extract[[Player]:[Player]],0),MATCH(FPL_Combined[[#Headers],[Gameweek 18]],FPL_Fixtures_Extract[#Headers],0)))-4),Team_Key[[Full Name]:[Full Name]],0))&amp;RIGHT(INDEX(FPL_Fixtures_Extract[],MATCH($A97,FPL_Fixtures_Extract[[Player]:[Player]],0),MATCH(FPL_Combined[[#Headers],[Gameweek 18]],FPL_Fixtures_Extract[#Headers],0)),3))</f>
        <v>SOU(A) 0-4</v>
      </c>
      <c r="T97" t="str">
        <f ca="1">IF(RIGHT(FPL_Combined[[#Headers],[Gameweek 19]],2)&lt;$B$622,INDEX(FPL_Results_Extract[Gameweek 19],MATCH($A97,FPL_Results_Extract[[Player]:[Player]],0)),INDEX(Team_Key[[Abbreviation]:[Abbreviation]],MATCH(LEFT(INDEX(FPL_Fixtures_Extract[],MATCH($A97,FPL_Fixtures_Extract[[Player]:[Player]],0),MATCH(FPL_Combined[[#Headers],[Gameweek 19]],FPL_Fixtures_Extract[#Headers],0)),LEN(INDEX(FPL_Fixtures_Extract[],MATCH($A97,FPL_Fixtures_Extract[[Player]:[Player]],0),MATCH(FPL_Combined[[#Headers],[Gameweek 19]],FPL_Fixtures_Extract[#Headers],0)))-4),Team_Key[[Full Name]:[Full Name]],0))&amp;RIGHT(INDEX(FPL_Fixtures_Extract[],MATCH($A97,FPL_Fixtures_Extract[[Player]:[Player]],0),MATCH(FPL_Combined[[#Headers],[Gameweek 19]],FPL_Fixtures_Extract[#Headers],0)),3))</f>
        <v>BOU(H) 2-0</v>
      </c>
      <c r="U97" t="str">
        <f ca="1">IF(RIGHT(FPL_Combined[[#Headers],[Gameweek 20]],2)&lt;$B$622,INDEX(FPL_Results_Extract[Gameweek 20],MATCH($A97,FPL_Results_Extract[[Player]:[Player]],0)),INDEX(Team_Key[[Abbreviation]:[Abbreviation]],MATCH(LEFT(INDEX(FPL_Fixtures_Extract[],MATCH($A97,FPL_Fixtures_Extract[[Player]:[Player]],0),MATCH(FPL_Combined[[#Headers],[Gameweek 20]],FPL_Fixtures_Extract[#Headers],0)),LEN(INDEX(FPL_Fixtures_Extract[],MATCH($A97,FPL_Fixtures_Extract[[Player]:[Player]],0),MATCH(FPL_Combined[[#Headers],[Gameweek 20]],FPL_Fixtures_Extract[#Headers],0)))-4),Team_Key[[Full Name]:[Full Name]],0))&amp;RIGHT(INDEX(FPL_Fixtures_Extract[],MATCH($A97,FPL_Fixtures_Extract[[Player]:[Player]],0),MATCH(FPL_Combined[[#Headers],[Gameweek 20]],FPL_Fixtures_Extract[#Headers],0)),3))</f>
        <v>NEW(H) 1-0</v>
      </c>
      <c r="V97" t="str">
        <f ca="1">IF(RIGHT(FPL_Combined[[#Headers],[Gameweek 21]],2)&lt;$B$622,INDEX(FPL_Results_Extract[Gameweek 21],MATCH($A97,FPL_Results_Extract[[Player]:[Player]],0)),INDEX(Team_Key[[Abbreviation]:[Abbreviation]],MATCH(LEFT(INDEX(FPL_Fixtures_Extract[],MATCH($A97,FPL_Fixtures_Extract[[Player]:[Player]],0),MATCH(FPL_Combined[[#Headers],[Gameweek 21]],FPL_Fixtures_Extract[#Headers],0)),LEN(INDEX(FPL_Fixtures_Extract[],MATCH($A97,FPL_Fixtures_Extract[[Player]:[Player]],0),MATCH(FPL_Combined[[#Headers],[Gameweek 21]],FPL_Fixtures_Extract[#Headers],0)))-4),Team_Key[[Full Name]:[Full Name]],0))&amp;RIGHT(INDEX(FPL_Fixtures_Extract[],MATCH($A97,FPL_Fixtures_Extract[[Player]:[Player]],0),MATCH(FPL_Combined[[#Headers],[Gameweek 21]],FPL_Fixtures_Extract[#Headers],0)),3))</f>
        <v>LIV(A) 3-3</v>
      </c>
      <c r="W97" t="str">
        <f ca="1">IF(RIGHT(FPL_Combined[[#Headers],[Gameweek 22]],2)&lt;$B$622,INDEX(FPL_Results_Extract[Gameweek 22],MATCH($A97,FPL_Results_Extract[[Player]:[Player]],0)),INDEX(Team_Key[[Abbreviation]:[Abbreviation]],MATCH(LEFT(INDEX(FPL_Fixtures_Extract[],MATCH($A97,FPL_Fixtures_Extract[[Player]:[Player]],0),MATCH(FPL_Combined[[#Headers],[Gameweek 22]],FPL_Fixtures_Extract[#Headers],0)),LEN(INDEX(FPL_Fixtures_Extract[],MATCH($A97,FPL_Fixtures_Extract[[Player]:[Player]],0),MATCH(FPL_Combined[[#Headers],[Gameweek 22]],FPL_Fixtures_Extract[#Headers],0)))-4),Team_Key[[Full Name]:[Full Name]],0))&amp;RIGHT(INDEX(FPL_Fixtures_Extract[],MATCH($A97,FPL_Fixtures_Extract[[Player]:[Player]],0),MATCH(FPL_Combined[[#Headers],[Gameweek 22]],FPL_Fixtures_Extract[#Headers],0)),3))</f>
        <v>STK(A) 0-0</v>
      </c>
      <c r="X97" t="str">
        <f ca="1">IF(RIGHT(FPL_Combined[[#Headers],[Gameweek 23]],2)&lt;$B$622,INDEX(FPL_Results_Extract[Gameweek 23],MATCH($A97,FPL_Results_Extract[[Player]:[Player]],0)),INDEX(Team_Key[[Abbreviation]:[Abbreviation]],MATCH(LEFT(INDEX(FPL_Fixtures_Extract[],MATCH($A97,FPL_Fixtures_Extract[[Player]:[Player]],0),MATCH(FPL_Combined[[#Headers],[Gameweek 23]],FPL_Fixtures_Extract[#Headers],0)),LEN(INDEX(FPL_Fixtures_Extract[],MATCH($A97,FPL_Fixtures_Extract[[Player]:[Player]],0),MATCH(FPL_Combined[[#Headers],[Gameweek 23]],FPL_Fixtures_Extract[#Headers],0)))-4),Team_Key[[Full Name]:[Full Name]],0))&amp;RIGHT(INDEX(FPL_Fixtures_Extract[],MATCH($A97,FPL_Fixtures_Extract[[Player]:[Player]],0),MATCH(FPL_Combined[[#Headers],[Gameweek 23]],FPL_Fixtures_Extract[#Headers],0)),3))</f>
        <v>CHE(H) 0-1</v>
      </c>
      <c r="Y97" t="str">
        <f ca="1">IF(RIGHT(FPL_Combined[[#Headers],[Gameweek 24]],2)&lt;$B$622,INDEX(FPL_Results_Extract[Team],MATCH($A97,FPL_Results_Extract[[Player]:[Player]],0)),INDEX(Team_Key[[Abbreviation]:[Abbreviation]],MATCH(LEFT(INDEX(FPL_Fixtures_Extract[],MATCH($A97,FPL_Fixtures_Extract[[Player]:[Player]],0),MATCH(FPL_Combined[[#Headers],[Gameweek 24]],FPL_Fixtures_Extract[#Headers],0)),LEN(INDEX(FPL_Fixtures_Extract[],MATCH($A97,FPL_Fixtures_Extract[[Player]:[Player]],0),MATCH(FPL_Combined[[#Headers],[Gameweek 24]],FPL_Fixtures_Extract[#Headers],0)))-4),Team_Key[[Full Name]:[Full Name]],0))&amp;RIGHT(INDEX(FPL_Fixtures_Extract[],MATCH($A97,FPL_Fixtures_Extract[[Player]:[Player]],0),MATCH(FPL_Combined[[#Headers],[Gameweek 24]],FPL_Fixtures_Extract[#Headers],0)),3))</f>
        <v>ARS</v>
      </c>
      <c r="Z97" t="str">
        <f ca="1">IF(RIGHT(FPL_Combined[[#Headers],[Gameweek 25]],2)&lt;$B$622,INDEX(FPL_Results_Extract[Player],MATCH($A97,FPL_Results_Extract[[Player]:[Player]],0)),INDEX(Team_Key[[Abbreviation]:[Abbreviation]],MATCH(LEFT(INDEX(FPL_Fixtures_Extract[],MATCH($A97,FPL_Fixtures_Extract[[Player]:[Player]],0),MATCH(FPL_Combined[[#Headers],[Gameweek 25]],FPL_Fixtures_Extract[#Headers],0)),LEN(INDEX(FPL_Fixtures_Extract[],MATCH($A97,FPL_Fixtures_Extract[[Player]:[Player]],0),MATCH(FPL_Combined[[#Headers],[Gameweek 25]],FPL_Fixtures_Extract[#Headers],0)))-4),Team_Key[[Full Name]:[Full Name]],0))&amp;RIGHT(INDEX(FPL_Fixtures_Extract[],MATCH($A97,FPL_Fixtures_Extract[[Player]:[Player]],0),MATCH(FPL_Combined[[#Headers],[Gameweek 25]],FPL_Fixtures_Extract[#Headers],0)),3))</f>
        <v>Campbell</v>
      </c>
      <c r="AA97" t="str">
        <f ca="1">IF(RIGHT(FPL_Combined[[#Headers],[Gameweek 26]],2)&lt;$B$622,INDEX(FPL_Results_Extract[Gameweek 01],MATCH($A97,FPL_Results_Extract[[Player]:[Player]],0)),INDEX(Team_Key[[Abbreviation]:[Abbreviation]],MATCH(LEFT(INDEX(FPL_Fixtures_Extract[],MATCH($A97,FPL_Fixtures_Extract[[Player]:[Player]],0),MATCH(FPL_Combined[[#Headers],[Gameweek 26]],FPL_Fixtures_Extract[#Headers],0)),LEN(INDEX(FPL_Fixtures_Extract[],MATCH($A97,FPL_Fixtures_Extract[[Player]:[Player]],0),MATCH(FPL_Combined[[#Headers],[Gameweek 26]],FPL_Fixtures_Extract[#Headers],0)))-4),Team_Key[[Full Name]:[Full Name]],0))&amp;RIGHT(INDEX(FPL_Fixtures_Extract[],MATCH($A97,FPL_Fixtures_Extract[[Player]:[Player]],0),MATCH(FPL_Combined[[#Headers],[Gameweek 26]],FPL_Fixtures_Extract[#Headers],0)),3))</f>
        <v>N/A</v>
      </c>
      <c r="AB97" t="str">
        <f ca="1">IF(RIGHT(FPL_Combined[[#Headers],[Gameweek 27]],2)&lt;$B$622,INDEX(FPL_Results_Extract[Gameweek 02],MATCH($A97,FPL_Results_Extract[[Player]:[Player]],0)),INDEX(Team_Key[[Abbreviation]:[Abbreviation]],MATCH(LEFT(INDEX(FPL_Fixtures_Extract[],MATCH($A97,FPL_Fixtures_Extract[[Player]:[Player]],0),MATCH(FPL_Combined[[#Headers],[Gameweek 27]],FPL_Fixtures_Extract[#Headers],0)),LEN(INDEX(FPL_Fixtures_Extract[],MATCH($A97,FPL_Fixtures_Extract[[Player]:[Player]],0),MATCH(FPL_Combined[[#Headers],[Gameweek 27]],FPL_Fixtures_Extract[#Headers],0)))-4),Team_Key[[Full Name]:[Full Name]],0))&amp;RIGHT(INDEX(FPL_Fixtures_Extract[],MATCH($A97,FPL_Fixtures_Extract[[Player]:[Player]],0),MATCH(FPL_Combined[[#Headers],[Gameweek 27]],FPL_Fixtures_Extract[#Headers],0)),3))</f>
        <v>N/A</v>
      </c>
      <c r="AC97" t="str">
        <f ca="1">IF(RIGHT(FPL_Combined[[#Headers],[Gameweek 28]],2)&lt;$B$622,INDEX(FPL_Results_Extract[Gameweek 03],MATCH($A97,FPL_Results_Extract[[Player]:[Player]],0)),INDEX(Team_Key[[Abbreviation]:[Abbreviation]],MATCH(LEFT(INDEX(FPL_Fixtures_Extract[],MATCH($A97,FPL_Fixtures_Extract[[Player]:[Player]],0),MATCH(FPL_Combined[[#Headers],[Gameweek 28]],FPL_Fixtures_Extract[#Headers],0)),LEN(INDEX(FPL_Fixtures_Extract[],MATCH($A97,FPL_Fixtures_Extract[[Player]:[Player]],0),MATCH(FPL_Combined[[#Headers],[Gameweek 28]],FPL_Fixtures_Extract[#Headers],0)))-4),Team_Key[[Full Name]:[Full Name]],0))&amp;RIGHT(INDEX(FPL_Fixtures_Extract[],MATCH($A97,FPL_Fixtures_Extract[[Player]:[Player]],0),MATCH(FPL_Combined[[#Headers],[Gameweek 28]],FPL_Fixtures_Extract[#Headers],0)),3))</f>
        <v>N/A</v>
      </c>
      <c r="AD97" t="str">
        <f ca="1">IF(RIGHT(FPL_Combined[[#Headers],[Gameweek 29]],2)&lt;$B$622,INDEX(FPL_Results_Extract[Gameweek 04],MATCH($A97,FPL_Results_Extract[[Player]:[Player]],0)),INDEX(Team_Key[[Abbreviation]:[Abbreviation]],MATCH(LEFT(INDEX(FPL_Fixtures_Extract[],MATCH($A97,FPL_Fixtures_Extract[[Player]:[Player]],0),MATCH(FPL_Combined[[#Headers],[Gameweek 29]],FPL_Fixtures_Extract[#Headers],0)),LEN(INDEX(FPL_Fixtures_Extract[],MATCH($A97,FPL_Fixtures_Extract[[Player]:[Player]],0),MATCH(FPL_Combined[[#Headers],[Gameweek 29]],FPL_Fixtures_Extract[#Headers],0)))-4),Team_Key[[Full Name]:[Full Name]],0))&amp;RIGHT(INDEX(FPL_Fixtures_Extract[],MATCH($A97,FPL_Fixtures_Extract[[Player]:[Player]],0),MATCH(FPL_Combined[[#Headers],[Gameweek 29]],FPL_Fixtures_Extract[#Headers],0)),3))</f>
        <v>WBA(H)</v>
      </c>
      <c r="AE97" t="str">
        <f ca="1">IF(RIGHT(FPL_Combined[[#Headers],[Gameweek 30]],2)&lt;$B$622,INDEX(FPL_Results_Extract[Gameweek 05],MATCH($A97,FPL_Results_Extract[[Player]:[Player]],0)),INDEX(Team_Key[[Abbreviation]:[Abbreviation]],MATCH(LEFT(INDEX(FPL_Fixtures_Extract[],MATCH($A97,FPL_Fixtures_Extract[[Player]:[Player]],0),MATCH(FPL_Combined[[#Headers],[Gameweek 30]],FPL_Fixtures_Extract[#Headers],0)),LEN(INDEX(FPL_Fixtures_Extract[],MATCH($A97,FPL_Fixtures_Extract[[Player]:[Player]],0),MATCH(FPL_Combined[[#Headers],[Gameweek 30]],FPL_Fixtures_Extract[#Headers],0)))-4),Team_Key[[Full Name]:[Full Name]],0))&amp;RIGHT(INDEX(FPL_Fixtures_Extract[],MATCH($A97,FPL_Fixtures_Extract[[Player]:[Player]],0),MATCH(FPL_Combined[[#Headers],[Gameweek 30]],FPL_Fixtures_Extract[#Headers],0)),3))</f>
        <v>EVE(A)</v>
      </c>
      <c r="AF97" t="str">
        <f ca="1">IF(RIGHT(FPL_Combined[[#Headers],[Gameweek 31]],2)&lt;$B$622,INDEX(FPL_Results_Extract[Gameweek 06],MATCH($A97,FPL_Results_Extract[[Player]:[Player]],0)),INDEX(Team_Key[[Abbreviation]:[Abbreviation]],MATCH(LEFT(INDEX(FPL_Fixtures_Extract[],MATCH($A97,FPL_Fixtures_Extract[[Player]:[Player]],0),MATCH(FPL_Combined[[#Headers],[Gameweek 31]],FPL_Fixtures_Extract[#Headers],0)),LEN(INDEX(FPL_Fixtures_Extract[],MATCH($A97,FPL_Fixtures_Extract[[Player]:[Player]],0),MATCH(FPL_Combined[[#Headers],[Gameweek 31]],FPL_Fixtures_Extract[#Headers],0)))-4),Team_Key[[Full Name]:[Full Name]],0))&amp;RIGHT(INDEX(FPL_Fixtures_Extract[],MATCH($A97,FPL_Fixtures_Extract[[Player]:[Player]],0),MATCH(FPL_Combined[[#Headers],[Gameweek 31]],FPL_Fixtures_Extract[#Headers],0)),3))</f>
        <v>WAT(H)</v>
      </c>
      <c r="AG97" t="str">
        <f ca="1">IF(RIGHT(FPL_Combined[[#Headers],[Gameweek 32]],2)&lt;$B$622,INDEX(FPL_Results_Extract[Gameweek 07],MATCH($A97,FPL_Results_Extract[[Player]:[Player]],0)),INDEX(Team_Key[[Abbreviation]:[Abbreviation]],MATCH(LEFT(INDEX(FPL_Fixtures_Extract[],MATCH($A97,FPL_Fixtures_Extract[[Player]:[Player]],0),MATCH(FPL_Combined[[#Headers],[Gameweek 32]],FPL_Fixtures_Extract[#Headers],0)),LEN(INDEX(FPL_Fixtures_Extract[],MATCH($A97,FPL_Fixtures_Extract[[Player]:[Player]],0),MATCH(FPL_Combined[[#Headers],[Gameweek 32]],FPL_Fixtures_Extract[#Headers],0)))-4),Team_Key[[Full Name]:[Full Name]],0))&amp;RIGHT(INDEX(FPL_Fixtures_Extract[],MATCH($A97,FPL_Fixtures_Extract[[Player]:[Player]],0),MATCH(FPL_Combined[[#Headers],[Gameweek 32]],FPL_Fixtures_Extract[#Headers],0)),3))</f>
        <v>WHU(A)</v>
      </c>
      <c r="AH97" t="str">
        <f ca="1">IF(RIGHT(FPL_Combined[[#Headers],[Gameweek 33]],2)&lt;$B$622,INDEX(FPL_Results_Extract[Gameweek 08],MATCH($A97,FPL_Results_Extract[[Player]:[Player]],0)),INDEX(Team_Key[[Abbreviation]:[Abbreviation]],MATCH(LEFT(INDEX(FPL_Fixtures_Extract[],MATCH($A97,FPL_Fixtures_Extract[[Player]:[Player]],0),MATCH(FPL_Combined[[#Headers],[Gameweek 33]],FPL_Fixtures_Extract[#Headers],0)),LEN(INDEX(FPL_Fixtures_Extract[],MATCH($A97,FPL_Fixtures_Extract[[Player]:[Player]],0),MATCH(FPL_Combined[[#Headers],[Gameweek 33]],FPL_Fixtures_Extract[#Headers],0)))-4),Team_Key[[Full Name]:[Full Name]],0))&amp;RIGHT(INDEX(FPL_Fixtures_Extract[],MATCH($A97,FPL_Fixtures_Extract[[Player]:[Player]],0),MATCH(FPL_Combined[[#Headers],[Gameweek 33]],FPL_Fixtures_Extract[#Headers],0)),3))</f>
        <v>CRY(H)</v>
      </c>
      <c r="AI97" t="str">
        <f ca="1">IF(RIGHT(FPL_Combined[[#Headers],[Gameweek 34]],2)&lt;$B$622,INDEX(FPL_Results_Extract[Gameweek 09],MATCH($A97,FPL_Results_Extract[[Player]:[Player]],0)),INDEX(Team_Key[[Abbreviation]:[Abbreviation]],MATCH(LEFT(INDEX(FPL_Fixtures_Extract[],MATCH($A97,FPL_Fixtures_Extract[[Player]:[Player]],0),MATCH(FPL_Combined[[#Headers],[Gameweek 34]],FPL_Fixtures_Extract[#Headers],0)),LEN(INDEX(FPL_Fixtures_Extract[],MATCH($A97,FPL_Fixtures_Extract[[Player]:[Player]],0),MATCH(FPL_Combined[[#Headers],[Gameweek 34]],FPL_Fixtures_Extract[#Headers],0)))-4),Team_Key[[Full Name]:[Full Name]],0))&amp;RIGHT(INDEX(FPL_Fixtures_Extract[],MATCH($A97,FPL_Fixtures_Extract[[Player]:[Player]],0),MATCH(FPL_Combined[[#Headers],[Gameweek 34]],FPL_Fixtures_Extract[#Headers],0)),3))</f>
        <v>SUN(A)</v>
      </c>
      <c r="AJ97" t="str">
        <f ca="1">IF(RIGHT(FPL_Combined[[#Headers],[Gameweek 35]],2)&lt;$B$622,INDEX(FPL_Results_Extract[Gameweek 10],MATCH($A97,FPL_Results_Extract[[Player]:[Player]],0)),INDEX(Team_Key[[Abbreviation]:[Abbreviation]],MATCH(LEFT(INDEX(FPL_Fixtures_Extract[],MATCH($A97,FPL_Fixtures_Extract[[Player]:[Player]],0),MATCH(FPL_Combined[[#Headers],[Gameweek 35]],FPL_Fixtures_Extract[#Headers],0)),LEN(INDEX(FPL_Fixtures_Extract[],MATCH($A97,FPL_Fixtures_Extract[[Player]:[Player]],0),MATCH(FPL_Combined[[#Headers],[Gameweek 35]],FPL_Fixtures_Extract[#Headers],0)))-4),Team_Key[[Full Name]:[Full Name]],0))&amp;RIGHT(INDEX(FPL_Fixtures_Extract[],MATCH($A97,FPL_Fixtures_Extract[[Player]:[Player]],0),MATCH(FPL_Combined[[#Headers],[Gameweek 35]],FPL_Fixtures_Extract[#Headers],0)),3))</f>
        <v>NOR(H)</v>
      </c>
      <c r="AK97" t="str">
        <f ca="1">IF(RIGHT(FPL_Combined[[#Headers],[Gameweek 36]],2)&lt;$B$622,INDEX(FPL_Results_Extract[Gameweek 11],MATCH($A97,FPL_Results_Extract[[Player]:[Player]],0)),INDEX(Team_Key[[Abbreviation]:[Abbreviation]],MATCH(LEFT(INDEX(FPL_Fixtures_Extract[],MATCH($A97,FPL_Fixtures_Extract[[Player]:[Player]],0),MATCH(FPL_Combined[[#Headers],[Gameweek 36]],FPL_Fixtures_Extract[#Headers],0)),LEN(INDEX(FPL_Fixtures_Extract[],MATCH($A97,FPL_Fixtures_Extract[[Player]:[Player]],0),MATCH(FPL_Combined[[#Headers],[Gameweek 36]],FPL_Fixtures_Extract[#Headers],0)))-4),Team_Key[[Full Name]:[Full Name]],0))&amp;RIGHT(INDEX(FPL_Fixtures_Extract[],MATCH($A97,FPL_Fixtures_Extract[[Player]:[Player]],0),MATCH(FPL_Combined[[#Headers],[Gameweek 36]],FPL_Fixtures_Extract[#Headers],0)),3))</f>
        <v>MCI(A)</v>
      </c>
      <c r="AL97" t="str">
        <f ca="1">IF(RIGHT(FPL_Combined[[#Headers],[Gameweek 37]],2)&lt;$B$622,INDEX(FPL_Results_Extract[Gameweek 12],MATCH($A97,FPL_Results_Extract[[Player]:[Player]],0)),INDEX(Team_Key[[Abbreviation]:[Abbreviation]],MATCH(LEFT(INDEX(FPL_Fixtures_Extract[],MATCH($A97,FPL_Fixtures_Extract[[Player]:[Player]],0),MATCH(FPL_Combined[[#Headers],[Gameweek 37]],FPL_Fixtures_Extract[#Headers],0)),LEN(INDEX(FPL_Fixtures_Extract[],MATCH($A97,FPL_Fixtures_Extract[[Player]:[Player]],0),MATCH(FPL_Combined[[#Headers],[Gameweek 37]],FPL_Fixtures_Extract[#Headers],0)))-4),Team_Key[[Full Name]:[Full Name]],0))&amp;RIGHT(INDEX(FPL_Fixtures_Extract[],MATCH($A97,FPL_Fixtures_Extract[[Player]:[Player]],0),MATCH(FPL_Combined[[#Headers],[Gameweek 37]],FPL_Fixtures_Extract[#Headers],0)),3))</f>
        <v>AVL(H)</v>
      </c>
      <c r="AM97" t="e">
        <f ca="1">IF(RIGHT(FPL_Combined[[#Headers],[Gameweek 38]],2)&lt;$B$622,INDEX(FPL_Results_Extract[Gameweek 13],MATCH($A97,FPL_Results_Extract[[Player]:[Player]],0)),INDEX(Team_Key[[Abbreviation]:[Abbreviation]],MATCH(LEFT(INDEX(FPL_Fixtures_Extract[],MATCH($A97,FPL_Fixtures_Extract[[Player]:[Player]],0),MATCH(FPL_Combined[[#Headers],[Gameweek 38]],FPL_Fixtures_Extract[#Headers],0)),LEN(INDEX(FPL_Fixtures_Extract[],MATCH($A97,FPL_Fixtures_Extract[[Player]:[Player]],0),MATCH(FPL_Combined[[#Headers],[Gameweek 38]],FPL_Fixtures_Extract[#Headers],0)))-4),Team_Key[[Full Name]:[Full Name]],0))&amp;RIGHT(INDEX(FPL_Fixtures_Extract[],MATCH($A97,FPL_Fixtures_Extract[[Player]:[Player]],0),MATCH(FPL_Combined[[#Headers],[Gameweek 38]],FPL_Fixtures_Extract[#Headers],0)),3))</f>
        <v>#VALUE!</v>
      </c>
    </row>
    <row r="98" spans="1:39" x14ac:dyDescent="0.45">
      <c r="A98" t="s">
        <v>388</v>
      </c>
      <c r="B98" t="str">
        <f ca="1">IF(RIGHT(FPL_Combined[[#Headers],[Gameweek 01]],2)&lt;$B$622,INDEX(FPL_Results_Extract[Gameweek 01],MATCH($A98,FPL_Results_Extract[[Player]:[Player]],0)),INDEX(Team_Key[[Abbreviation]:[Abbreviation]],MATCH(LEFT(INDEX(FPL_Fixtures_Extract[],MATCH($A98,FPL_Fixtures_Extract[[Player]:[Player]],0),MATCH(FPL_Combined[[#Headers],[Gameweek 01]],FPL_Fixtures_Extract[#Headers],0)),LEN(INDEX(FPL_Fixtures_Extract[],MATCH($A98,FPL_Fixtures_Extract[[Player]:[Player]],0),MATCH(FPL_Combined[[#Headers],[Gameweek 01]],FPL_Fixtures_Extract[#Headers],0)))-4),Team_Key[[Full Name]:[Full Name]],0))&amp;RIGHT(INDEX(FPL_Fixtures_Extract[],MATCH($A98,FPL_Fixtures_Extract[[Player]:[Player]],0),MATCH(FPL_Combined[[#Headers],[Gameweek 01]],FPL_Fixtures_Extract[#Headers],0)),3))</f>
        <v>STK(A) 1-0</v>
      </c>
      <c r="C98" t="str">
        <f ca="1">IF(RIGHT(FPL_Combined[[#Headers],[Gameweek 02]],2)&lt;$B$622,INDEX(FPL_Results_Extract[Gameweek 02],MATCH($A98,FPL_Results_Extract[[Player]:[Player]],0)),INDEX(Team_Key[[Abbreviation]:[Abbreviation]],MATCH(LEFT(INDEX(FPL_Fixtures_Extract[],MATCH($A98,FPL_Fixtures_Extract[[Player]:[Player]],0),MATCH(FPL_Combined[[#Headers],[Gameweek 02]],FPL_Fixtures_Extract[#Headers],0)),LEN(INDEX(FPL_Fixtures_Extract[],MATCH($A98,FPL_Fixtures_Extract[[Player]:[Player]],0),MATCH(FPL_Combined[[#Headers],[Gameweek 02]],FPL_Fixtures_Extract[#Headers],0)))-4),Team_Key[[Full Name]:[Full Name]],0))&amp;RIGHT(INDEX(FPL_Fixtures_Extract[],MATCH($A98,FPL_Fixtures_Extract[[Player]:[Player]],0),MATCH(FPL_Combined[[#Headers],[Gameweek 02]],FPL_Fixtures_Extract[#Headers],0)),3))</f>
        <v>BOU(H) 1-0</v>
      </c>
      <c r="D98" t="str">
        <f ca="1">IF(RIGHT(FPL_Combined[[#Headers],[Gameweek 03]],2)&lt;$B$622,INDEX(FPL_Results_Extract[Gameweek 03],MATCH($A98,FPL_Results_Extract[[Player]:[Player]],0)),INDEX(Team_Key[[Abbreviation]:[Abbreviation]],MATCH(LEFT(INDEX(FPL_Fixtures_Extract[],MATCH($A98,FPL_Fixtures_Extract[[Player]:[Player]],0),MATCH(FPL_Combined[[#Headers],[Gameweek 03]],FPL_Fixtures_Extract[#Headers],0)),LEN(INDEX(FPL_Fixtures_Extract[],MATCH($A98,FPL_Fixtures_Extract[[Player]:[Player]],0),MATCH(FPL_Combined[[#Headers],[Gameweek 03]],FPL_Fixtures_Extract[#Headers],0)))-4),Team_Key[[Full Name]:[Full Name]],0))&amp;RIGHT(INDEX(FPL_Fixtures_Extract[],MATCH($A98,FPL_Fixtures_Extract[[Player]:[Player]],0),MATCH(FPL_Combined[[#Headers],[Gameweek 03]],FPL_Fixtures_Extract[#Headers],0)),3))</f>
        <v>ARS(A) 0-0</v>
      </c>
      <c r="E98" t="str">
        <f ca="1">IF(RIGHT(FPL_Combined[[#Headers],[Gameweek 04]],2)&lt;$B$622,INDEX(FPL_Results_Extract[Gameweek 04],MATCH($A98,FPL_Results_Extract[[Player]:[Player]],0)),INDEX(Team_Key[[Abbreviation]:[Abbreviation]],MATCH(LEFT(INDEX(FPL_Fixtures_Extract[],MATCH($A98,FPL_Fixtures_Extract[[Player]:[Player]],0),MATCH(FPL_Combined[[#Headers],[Gameweek 04]],FPL_Fixtures_Extract[#Headers],0)),LEN(INDEX(FPL_Fixtures_Extract[],MATCH($A98,FPL_Fixtures_Extract[[Player]:[Player]],0),MATCH(FPL_Combined[[#Headers],[Gameweek 04]],FPL_Fixtures_Extract[#Headers],0)))-4),Team_Key[[Full Name]:[Full Name]],0))&amp;RIGHT(INDEX(FPL_Fixtures_Extract[],MATCH($A98,FPL_Fixtures_Extract[[Player]:[Player]],0),MATCH(FPL_Combined[[#Headers],[Gameweek 04]],FPL_Fixtures_Extract[#Headers],0)),3))</f>
        <v>WHU(H) 0-3</v>
      </c>
      <c r="F98" t="str">
        <f ca="1">IF(RIGHT(FPL_Combined[[#Headers],[Gameweek 05]],2)&lt;$B$622,INDEX(FPL_Results_Extract[Gameweek 05],MATCH($A98,FPL_Results_Extract[[Player]:[Player]],0)),INDEX(Team_Key[[Abbreviation]:[Abbreviation]],MATCH(LEFT(INDEX(FPL_Fixtures_Extract[],MATCH($A98,FPL_Fixtures_Extract[[Player]:[Player]],0),MATCH(FPL_Combined[[#Headers],[Gameweek 05]],FPL_Fixtures_Extract[#Headers],0)),LEN(INDEX(FPL_Fixtures_Extract[],MATCH($A98,FPL_Fixtures_Extract[[Player]:[Player]],0),MATCH(FPL_Combined[[#Headers],[Gameweek 05]],FPL_Fixtures_Extract[#Headers],0)))-4),Team_Key[[Full Name]:[Full Name]],0))&amp;RIGHT(INDEX(FPL_Fixtures_Extract[],MATCH($A98,FPL_Fixtures_Extract[[Player]:[Player]],0),MATCH(FPL_Combined[[#Headers],[Gameweek 05]],FPL_Fixtures_Extract[#Headers],0)),3))</f>
        <v>MUN(A) 1-3</v>
      </c>
      <c r="G98" t="str">
        <f ca="1">IF(RIGHT(FPL_Combined[[#Headers],[Gameweek 06]],2)&lt;$B$622,INDEX(FPL_Results_Extract[Gameweek 06],MATCH($A98,FPL_Results_Extract[[Player]:[Player]],0)),INDEX(Team_Key[[Abbreviation]:[Abbreviation]],MATCH(LEFT(INDEX(FPL_Fixtures_Extract[],MATCH($A98,FPL_Fixtures_Extract[[Player]:[Player]],0),MATCH(FPL_Combined[[#Headers],[Gameweek 06]],FPL_Fixtures_Extract[#Headers],0)),LEN(INDEX(FPL_Fixtures_Extract[],MATCH($A98,FPL_Fixtures_Extract[[Player]:[Player]],0),MATCH(FPL_Combined[[#Headers],[Gameweek 06]],FPL_Fixtures_Extract[#Headers],0)))-4),Team_Key[[Full Name]:[Full Name]],0))&amp;RIGHT(INDEX(FPL_Fixtures_Extract[],MATCH($A98,FPL_Fixtures_Extract[[Player]:[Player]],0),MATCH(FPL_Combined[[#Headers],[Gameweek 06]],FPL_Fixtures_Extract[#Headers],0)),3))</f>
        <v>NOR(H) 1-1</v>
      </c>
      <c r="H98" t="str">
        <f ca="1">IF(RIGHT(FPL_Combined[[#Headers],[Gameweek 07]],2)&lt;$B$622,INDEX(FPL_Results_Extract[Gameweek 07],MATCH($A98,FPL_Results_Extract[[Player]:[Player]],0)),INDEX(Team_Key[[Abbreviation]:[Abbreviation]],MATCH(LEFT(INDEX(FPL_Fixtures_Extract[],MATCH($A98,FPL_Fixtures_Extract[[Player]:[Player]],0),MATCH(FPL_Combined[[#Headers],[Gameweek 07]],FPL_Fixtures_Extract[#Headers],0)),LEN(INDEX(FPL_Fixtures_Extract[],MATCH($A98,FPL_Fixtures_Extract[[Player]:[Player]],0),MATCH(FPL_Combined[[#Headers],[Gameweek 07]],FPL_Fixtures_Extract[#Headers],0)))-4),Team_Key[[Full Name]:[Full Name]],0))&amp;RIGHT(INDEX(FPL_Fixtures_Extract[],MATCH($A98,FPL_Fixtures_Extract[[Player]:[Player]],0),MATCH(FPL_Combined[[#Headers],[Gameweek 07]],FPL_Fixtures_Extract[#Headers],0)),3))</f>
        <v>AVL(H) 3-2</v>
      </c>
      <c r="I98" t="str">
        <f ca="1">IF(RIGHT(FPL_Combined[[#Headers],[Gameweek 08]],2)&lt;$B$622,INDEX(FPL_Results_Extract[Gameweek 08],MATCH($A98,FPL_Results_Extract[[Player]:[Player]],0)),INDEX(Team_Key[[Abbreviation]:[Abbreviation]],MATCH(LEFT(INDEX(FPL_Fixtures_Extract[],MATCH($A98,FPL_Fixtures_Extract[[Player]:[Player]],0),MATCH(FPL_Combined[[#Headers],[Gameweek 08]],FPL_Fixtures_Extract[#Headers],0)),LEN(INDEX(FPL_Fixtures_Extract[],MATCH($A98,FPL_Fixtures_Extract[[Player]:[Player]],0),MATCH(FPL_Combined[[#Headers],[Gameweek 08]],FPL_Fixtures_Extract[#Headers],0)))-4),Team_Key[[Full Name]:[Full Name]],0))&amp;RIGHT(INDEX(FPL_Fixtures_Extract[],MATCH($A98,FPL_Fixtures_Extract[[Player]:[Player]],0),MATCH(FPL_Combined[[#Headers],[Gameweek 08]],FPL_Fixtures_Extract[#Headers],0)),3))</f>
        <v>EVE(A) 1-1</v>
      </c>
      <c r="J98" t="str">
        <f ca="1">IF(RIGHT(FPL_Combined[[#Headers],[Gameweek 09]],2)&lt;$B$622,INDEX(FPL_Results_Extract[Gameweek 09],MATCH($A98,FPL_Results_Extract[[Player]:[Player]],0)),INDEX(Team_Key[[Abbreviation]:[Abbreviation]],MATCH(LEFT(INDEX(FPL_Fixtures_Extract[],MATCH($A98,FPL_Fixtures_Extract[[Player]:[Player]],0),MATCH(FPL_Combined[[#Headers],[Gameweek 09]],FPL_Fixtures_Extract[#Headers],0)),LEN(INDEX(FPL_Fixtures_Extract[],MATCH($A98,FPL_Fixtures_Extract[[Player]:[Player]],0),MATCH(FPL_Combined[[#Headers],[Gameweek 09]],FPL_Fixtures_Extract[#Headers],0)))-4),Team_Key[[Full Name]:[Full Name]],0))&amp;RIGHT(INDEX(FPL_Fixtures_Extract[],MATCH($A98,FPL_Fixtures_Extract[[Player]:[Player]],0),MATCH(FPL_Combined[[#Headers],[Gameweek 09]],FPL_Fixtures_Extract[#Headers],0)),3))</f>
        <v>TOT(A) 0-0</v>
      </c>
      <c r="K98" t="str">
        <f ca="1">IF(RIGHT(FPL_Combined[[#Headers],[Gameweek 10]],2)&lt;$B$622,INDEX(FPL_Results_Extract[Gameweek 10],MATCH($A98,FPL_Results_Extract[[Player]:[Player]],0)),INDEX(Team_Key[[Abbreviation]:[Abbreviation]],MATCH(LEFT(INDEX(FPL_Fixtures_Extract[],MATCH($A98,FPL_Fixtures_Extract[[Player]:[Player]],0),MATCH(FPL_Combined[[#Headers],[Gameweek 10]],FPL_Fixtures_Extract[#Headers],0)),LEN(INDEX(FPL_Fixtures_Extract[],MATCH($A98,FPL_Fixtures_Extract[[Player]:[Player]],0),MATCH(FPL_Combined[[#Headers],[Gameweek 10]],FPL_Fixtures_Extract[#Headers],0)))-4),Team_Key[[Full Name]:[Full Name]],0))&amp;RIGHT(INDEX(FPL_Fixtures_Extract[],MATCH($A98,FPL_Fixtures_Extract[[Player]:[Player]],0),MATCH(FPL_Combined[[#Headers],[Gameweek 10]],FPL_Fixtures_Extract[#Headers],0)),3))</f>
        <v>SOU(H) 1-1</v>
      </c>
      <c r="L98" t="str">
        <f ca="1">IF(RIGHT(FPL_Combined[[#Headers],[Gameweek 11]],2)&lt;$B$622,INDEX(FPL_Results_Extract[Gameweek 11],MATCH($A98,FPL_Results_Extract[[Player]:[Player]],0)),INDEX(Team_Key[[Abbreviation]:[Abbreviation]],MATCH(LEFT(INDEX(FPL_Fixtures_Extract[],MATCH($A98,FPL_Fixtures_Extract[[Player]:[Player]],0),MATCH(FPL_Combined[[#Headers],[Gameweek 11]],FPL_Fixtures_Extract[#Headers],0)),LEN(INDEX(FPL_Fixtures_Extract[],MATCH($A98,FPL_Fixtures_Extract[[Player]:[Player]],0),MATCH(FPL_Combined[[#Headers],[Gameweek 11]],FPL_Fixtures_Extract[#Headers],0)))-4),Team_Key[[Full Name]:[Full Name]],0))&amp;RIGHT(INDEX(FPL_Fixtures_Extract[],MATCH($A98,FPL_Fixtures_Extract[[Player]:[Player]],0),MATCH(FPL_Combined[[#Headers],[Gameweek 11]],FPL_Fixtures_Extract[#Headers],0)),3))</f>
        <v>CHE(A) 3-1</v>
      </c>
      <c r="M98" t="str">
        <f ca="1">IF(RIGHT(FPL_Combined[[#Headers],[Gameweek 12]],2)&lt;$B$622,INDEX(FPL_Results_Extract[Gameweek 12],MATCH($A98,FPL_Results_Extract[[Player]:[Player]],0)),INDEX(Team_Key[[Abbreviation]:[Abbreviation]],MATCH(LEFT(INDEX(FPL_Fixtures_Extract[],MATCH($A98,FPL_Fixtures_Extract[[Player]:[Player]],0),MATCH(FPL_Combined[[#Headers],[Gameweek 12]],FPL_Fixtures_Extract[#Headers],0)),LEN(INDEX(FPL_Fixtures_Extract[],MATCH($A98,FPL_Fixtures_Extract[[Player]:[Player]],0),MATCH(FPL_Combined[[#Headers],[Gameweek 12]],FPL_Fixtures_Extract[#Headers],0)))-4),Team_Key[[Full Name]:[Full Name]],0))&amp;RIGHT(INDEX(FPL_Fixtures_Extract[],MATCH($A98,FPL_Fixtures_Extract[[Player]:[Player]],0),MATCH(FPL_Combined[[#Headers],[Gameweek 12]],FPL_Fixtures_Extract[#Headers],0)),3))</f>
        <v>CRY(H) 1-2</v>
      </c>
      <c r="N98" t="str">
        <f ca="1">IF(RIGHT(FPL_Combined[[#Headers],[Gameweek 13]],2)&lt;$B$622,INDEX(FPL_Results_Extract[Gameweek 13],MATCH($A98,FPL_Results_Extract[[Player]:[Player]],0)),INDEX(Team_Key[[Abbreviation]:[Abbreviation]],MATCH(LEFT(INDEX(FPL_Fixtures_Extract[],MATCH($A98,FPL_Fixtures_Extract[[Player]:[Player]],0),MATCH(FPL_Combined[[#Headers],[Gameweek 13]],FPL_Fixtures_Extract[#Headers],0)),LEN(INDEX(FPL_Fixtures_Extract[],MATCH($A98,FPL_Fixtures_Extract[[Player]:[Player]],0),MATCH(FPL_Combined[[#Headers],[Gameweek 13]],FPL_Fixtures_Extract[#Headers],0)))-4),Team_Key[[Full Name]:[Full Name]],0))&amp;RIGHT(INDEX(FPL_Fixtures_Extract[],MATCH($A98,FPL_Fixtures_Extract[[Player]:[Player]],0),MATCH(FPL_Combined[[#Headers],[Gameweek 13]],FPL_Fixtures_Extract[#Headers],0)),3))</f>
        <v>MCI(A) 4-1</v>
      </c>
      <c r="O98" t="str">
        <f ca="1">IF(RIGHT(FPL_Combined[[#Headers],[Gameweek 14]],2)&lt;$B$622,INDEX(FPL_Results_Extract[Gameweek 14],MATCH($A98,FPL_Results_Extract[[Player]:[Player]],0)),INDEX(Team_Key[[Abbreviation]:[Abbreviation]],MATCH(LEFT(INDEX(FPL_Fixtures_Extract[],MATCH($A98,FPL_Fixtures_Extract[[Player]:[Player]],0),MATCH(FPL_Combined[[#Headers],[Gameweek 14]],FPL_Fixtures_Extract[#Headers],0)),LEN(INDEX(FPL_Fixtures_Extract[],MATCH($A98,FPL_Fixtures_Extract[[Player]:[Player]],0),MATCH(FPL_Combined[[#Headers],[Gameweek 14]],FPL_Fixtures_Extract[#Headers],0)))-4),Team_Key[[Full Name]:[Full Name]],0))&amp;RIGHT(INDEX(FPL_Fixtures_Extract[],MATCH($A98,FPL_Fixtures_Extract[[Player]:[Player]],0),MATCH(FPL_Combined[[#Headers],[Gameweek 14]],FPL_Fixtures_Extract[#Headers],0)),3))</f>
        <v>SWA(H) 1-0</v>
      </c>
      <c r="P98" t="str">
        <f ca="1">IF(RIGHT(FPL_Combined[[#Headers],[Gameweek 15]],2)&lt;$B$622,INDEX(FPL_Results_Extract[Gameweek 15],MATCH($A98,FPL_Results_Extract[[Player]:[Player]],0)),INDEX(Team_Key[[Abbreviation]:[Abbreviation]],MATCH(LEFT(INDEX(FPL_Fixtures_Extract[],MATCH($A98,FPL_Fixtures_Extract[[Player]:[Player]],0),MATCH(FPL_Combined[[#Headers],[Gameweek 15]],FPL_Fixtures_Extract[#Headers],0)),LEN(INDEX(FPL_Fixtures_Extract[],MATCH($A98,FPL_Fixtures_Extract[[Player]:[Player]],0),MATCH(FPL_Combined[[#Headers],[Gameweek 15]],FPL_Fixtures_Extract[#Headers],0)))-4),Team_Key[[Full Name]:[Full Name]],0))&amp;RIGHT(INDEX(FPL_Fixtures_Extract[],MATCH($A98,FPL_Fixtures_Extract[[Player]:[Player]],0),MATCH(FPL_Combined[[#Headers],[Gameweek 15]],FPL_Fixtures_Extract[#Headers],0)),3))</f>
        <v>NEW(A) 0-2</v>
      </c>
      <c r="Q98" t="str">
        <f ca="1">IF(RIGHT(FPL_Combined[[#Headers],[Gameweek 16]],2)&lt;$B$622,INDEX(FPL_Results_Extract[Gameweek 16],MATCH($A98,FPL_Results_Extract[[Player]:[Player]],0)),INDEX(Team_Key[[Abbreviation]:[Abbreviation]],MATCH(LEFT(INDEX(FPL_Fixtures_Extract[],MATCH($A98,FPL_Fixtures_Extract[[Player]:[Player]],0),MATCH(FPL_Combined[[#Headers],[Gameweek 16]],FPL_Fixtures_Extract[#Headers],0)),LEN(INDEX(FPL_Fixtures_Extract[],MATCH($A98,FPL_Fixtures_Extract[[Player]:[Player]],0),MATCH(FPL_Combined[[#Headers],[Gameweek 16]],FPL_Fixtures_Extract[#Headers],0)))-4),Team_Key[[Full Name]:[Full Name]],0))&amp;RIGHT(INDEX(FPL_Fixtures_Extract[],MATCH($A98,FPL_Fixtures_Extract[[Player]:[Player]],0),MATCH(FPL_Combined[[#Headers],[Gameweek 16]],FPL_Fixtures_Extract[#Headers],0)),3))</f>
        <v>WBA(H) 2-2</v>
      </c>
      <c r="R98" t="str">
        <f ca="1">IF(RIGHT(FPL_Combined[[#Headers],[Gameweek 17]],2)&lt;$B$622,INDEX(FPL_Results_Extract[Gameweek 17],MATCH($A98,FPL_Results_Extract[[Player]:[Player]],0)),INDEX(Team_Key[[Abbreviation]:[Abbreviation]],MATCH(LEFT(INDEX(FPL_Fixtures_Extract[],MATCH($A98,FPL_Fixtures_Extract[[Player]:[Player]],0),MATCH(FPL_Combined[[#Headers],[Gameweek 17]],FPL_Fixtures_Extract[#Headers],0)),LEN(INDEX(FPL_Fixtures_Extract[],MATCH($A98,FPL_Fixtures_Extract[[Player]:[Player]],0),MATCH(FPL_Combined[[#Headers],[Gameweek 17]],FPL_Fixtures_Extract[#Headers],0)))-4),Team_Key[[Full Name]:[Full Name]],0))&amp;RIGHT(INDEX(FPL_Fixtures_Extract[],MATCH($A98,FPL_Fixtures_Extract[[Player]:[Player]],0),MATCH(FPL_Combined[[#Headers],[Gameweek 17]],FPL_Fixtures_Extract[#Headers],0)),3))</f>
        <v>WAT(A) 0-3</v>
      </c>
      <c r="S98" t="str">
        <f ca="1">IF(RIGHT(FPL_Combined[[#Headers],[Gameweek 18]],2)&lt;$B$622,INDEX(FPL_Results_Extract[Gameweek 18],MATCH($A98,FPL_Results_Extract[[Player]:[Player]],0)),INDEX(Team_Key[[Abbreviation]:[Abbreviation]],MATCH(LEFT(INDEX(FPL_Fixtures_Extract[],MATCH($A98,FPL_Fixtures_Extract[[Player]:[Player]],0),MATCH(FPL_Combined[[#Headers],[Gameweek 18]],FPL_Fixtures_Extract[#Headers],0)),LEN(INDEX(FPL_Fixtures_Extract[],MATCH($A98,FPL_Fixtures_Extract[[Player]:[Player]],0),MATCH(FPL_Combined[[#Headers],[Gameweek 18]],FPL_Fixtures_Extract[#Headers],0)))-4),Team_Key[[Full Name]:[Full Name]],0))&amp;RIGHT(INDEX(FPL_Fixtures_Extract[],MATCH($A98,FPL_Fixtures_Extract[[Player]:[Player]],0),MATCH(FPL_Combined[[#Headers],[Gameweek 18]],FPL_Fixtures_Extract[#Headers],0)),3))</f>
        <v>LEI(H) 1-0</v>
      </c>
      <c r="T98" t="str">
        <f ca="1">IF(RIGHT(FPL_Combined[[#Headers],[Gameweek 19]],2)&lt;$B$622,INDEX(FPL_Results_Extract[Gameweek 19],MATCH($A98,FPL_Results_Extract[[Player]:[Player]],0)),INDEX(Team_Key[[Abbreviation]:[Abbreviation]],MATCH(LEFT(INDEX(FPL_Fixtures_Extract[],MATCH($A98,FPL_Fixtures_Extract[[Player]:[Player]],0),MATCH(FPL_Combined[[#Headers],[Gameweek 19]],FPL_Fixtures_Extract[#Headers],0)),LEN(INDEX(FPL_Fixtures_Extract[],MATCH($A98,FPL_Fixtures_Extract[[Player]:[Player]],0),MATCH(FPL_Combined[[#Headers],[Gameweek 19]],FPL_Fixtures_Extract[#Headers],0)))-4),Team_Key[[Full Name]:[Full Name]],0))&amp;RIGHT(INDEX(FPL_Fixtures_Extract[],MATCH($A98,FPL_Fixtures_Extract[[Player]:[Player]],0),MATCH(FPL_Combined[[#Headers],[Gameweek 19]],FPL_Fixtures_Extract[#Headers],0)),3))</f>
        <v>SUN(A) 1-0</v>
      </c>
      <c r="U98" t="str">
        <f ca="1">IF(RIGHT(FPL_Combined[[#Headers],[Gameweek 20]],2)&lt;$B$622,INDEX(FPL_Results_Extract[Gameweek 20],MATCH($A98,FPL_Results_Extract[[Player]:[Player]],0)),INDEX(Team_Key[[Abbreviation]:[Abbreviation]],MATCH(LEFT(INDEX(FPL_Fixtures_Extract[],MATCH($A98,FPL_Fixtures_Extract[[Player]:[Player]],0),MATCH(FPL_Combined[[#Headers],[Gameweek 20]],FPL_Fixtures_Extract[#Headers],0)),LEN(INDEX(FPL_Fixtures_Extract[],MATCH($A98,FPL_Fixtures_Extract[[Player]:[Player]],0),MATCH(FPL_Combined[[#Headers],[Gameweek 20]],FPL_Fixtures_Extract[#Headers],0)))-4),Team_Key[[Full Name]:[Full Name]],0))&amp;RIGHT(INDEX(FPL_Fixtures_Extract[],MATCH($A98,FPL_Fixtures_Extract[[Player]:[Player]],0),MATCH(FPL_Combined[[#Headers],[Gameweek 20]],FPL_Fixtures_Extract[#Headers],0)),3))</f>
        <v>WHU(A) 0-2</v>
      </c>
      <c r="V98" t="str">
        <f ca="1">IF(RIGHT(FPL_Combined[[#Headers],[Gameweek 21]],2)&lt;$B$622,INDEX(FPL_Results_Extract[Gameweek 21],MATCH($A98,FPL_Results_Extract[[Player]:[Player]],0)),INDEX(Team_Key[[Abbreviation]:[Abbreviation]],MATCH(LEFT(INDEX(FPL_Fixtures_Extract[],MATCH($A98,FPL_Fixtures_Extract[[Player]:[Player]],0),MATCH(FPL_Combined[[#Headers],[Gameweek 21]],FPL_Fixtures_Extract[#Headers],0)),LEN(INDEX(FPL_Fixtures_Extract[],MATCH($A98,FPL_Fixtures_Extract[[Player]:[Player]],0),MATCH(FPL_Combined[[#Headers],[Gameweek 21]],FPL_Fixtures_Extract[#Headers],0)))-4),Team_Key[[Full Name]:[Full Name]],0))&amp;RIGHT(INDEX(FPL_Fixtures_Extract[],MATCH($A98,FPL_Fixtures_Extract[[Player]:[Player]],0),MATCH(FPL_Combined[[#Headers],[Gameweek 21]],FPL_Fixtures_Extract[#Headers],0)),3))</f>
        <v>ARS(H) 3-3</v>
      </c>
      <c r="W98" t="str">
        <f ca="1">IF(RIGHT(FPL_Combined[[#Headers],[Gameweek 22]],2)&lt;$B$622,INDEX(FPL_Results_Extract[Gameweek 22],MATCH($A98,FPL_Results_Extract[[Player]:[Player]],0)),INDEX(Team_Key[[Abbreviation]:[Abbreviation]],MATCH(LEFT(INDEX(FPL_Fixtures_Extract[],MATCH($A98,FPL_Fixtures_Extract[[Player]:[Player]],0),MATCH(FPL_Combined[[#Headers],[Gameweek 22]],FPL_Fixtures_Extract[#Headers],0)),LEN(INDEX(FPL_Fixtures_Extract[],MATCH($A98,FPL_Fixtures_Extract[[Player]:[Player]],0),MATCH(FPL_Combined[[#Headers],[Gameweek 22]],FPL_Fixtures_Extract[#Headers],0)))-4),Team_Key[[Full Name]:[Full Name]],0))&amp;RIGHT(INDEX(FPL_Fixtures_Extract[],MATCH($A98,FPL_Fixtures_Extract[[Player]:[Player]],0),MATCH(FPL_Combined[[#Headers],[Gameweek 22]],FPL_Fixtures_Extract[#Headers],0)),3))</f>
        <v>MUN(H) 0-1</v>
      </c>
      <c r="X98" t="str">
        <f ca="1">IF(RIGHT(FPL_Combined[[#Headers],[Gameweek 23]],2)&lt;$B$622,INDEX(FPL_Results_Extract[Gameweek 23],MATCH($A98,FPL_Results_Extract[[Player]:[Player]],0)),INDEX(Team_Key[[Abbreviation]:[Abbreviation]],MATCH(LEFT(INDEX(FPL_Fixtures_Extract[],MATCH($A98,FPL_Fixtures_Extract[[Player]:[Player]],0),MATCH(FPL_Combined[[#Headers],[Gameweek 23]],FPL_Fixtures_Extract[#Headers],0)),LEN(INDEX(FPL_Fixtures_Extract[],MATCH($A98,FPL_Fixtures_Extract[[Player]:[Player]],0),MATCH(FPL_Combined[[#Headers],[Gameweek 23]],FPL_Fixtures_Extract[#Headers],0)))-4),Team_Key[[Full Name]:[Full Name]],0))&amp;RIGHT(INDEX(FPL_Fixtures_Extract[],MATCH($A98,FPL_Fixtures_Extract[[Player]:[Player]],0),MATCH(FPL_Combined[[#Headers],[Gameweek 23]],FPL_Fixtures_Extract[#Headers],0)),3))</f>
        <v>NOR(A) 5-4</v>
      </c>
      <c r="Y98" t="str">
        <f ca="1">IF(RIGHT(FPL_Combined[[#Headers],[Gameweek 24]],2)&lt;$B$622,INDEX(FPL_Results_Extract[Team],MATCH($A98,FPL_Results_Extract[[Player]:[Player]],0)),INDEX(Team_Key[[Abbreviation]:[Abbreviation]],MATCH(LEFT(INDEX(FPL_Fixtures_Extract[],MATCH($A98,FPL_Fixtures_Extract[[Player]:[Player]],0),MATCH(FPL_Combined[[#Headers],[Gameweek 24]],FPL_Fixtures_Extract[#Headers],0)),LEN(INDEX(FPL_Fixtures_Extract[],MATCH($A98,FPL_Fixtures_Extract[[Player]:[Player]],0),MATCH(FPL_Combined[[#Headers],[Gameweek 24]],FPL_Fixtures_Extract[#Headers],0)))-4),Team_Key[[Full Name]:[Full Name]],0))&amp;RIGHT(INDEX(FPL_Fixtures_Extract[],MATCH($A98,FPL_Fixtures_Extract[[Player]:[Player]],0),MATCH(FPL_Combined[[#Headers],[Gameweek 24]],FPL_Fixtures_Extract[#Headers],0)),3))</f>
        <v>LIV</v>
      </c>
      <c r="Z98" t="str">
        <f ca="1">IF(RIGHT(FPL_Combined[[#Headers],[Gameweek 25]],2)&lt;$B$622,INDEX(FPL_Results_Extract[Player],MATCH($A98,FPL_Results_Extract[[Player]:[Player]],0)),INDEX(Team_Key[[Abbreviation]:[Abbreviation]],MATCH(LEFT(INDEX(FPL_Fixtures_Extract[],MATCH($A98,FPL_Fixtures_Extract[[Player]:[Player]],0),MATCH(FPL_Combined[[#Headers],[Gameweek 25]],FPL_Fixtures_Extract[#Headers],0)),LEN(INDEX(FPL_Fixtures_Extract[],MATCH($A98,FPL_Fixtures_Extract[[Player]:[Player]],0),MATCH(FPL_Combined[[#Headers],[Gameweek 25]],FPL_Fixtures_Extract[#Headers],0)))-4),Team_Key[[Full Name]:[Full Name]],0))&amp;RIGHT(INDEX(FPL_Fixtures_Extract[],MATCH($A98,FPL_Fixtures_Extract[[Player]:[Player]],0),MATCH(FPL_Combined[[#Headers],[Gameweek 25]],FPL_Fixtures_Extract[#Headers],0)),3))</f>
        <v>Can</v>
      </c>
      <c r="AA98" t="str">
        <f ca="1">IF(RIGHT(FPL_Combined[[#Headers],[Gameweek 26]],2)&lt;$B$622,INDEX(FPL_Results_Extract[Gameweek 01],MATCH($A98,FPL_Results_Extract[[Player]:[Player]],0)),INDEX(Team_Key[[Abbreviation]:[Abbreviation]],MATCH(LEFT(INDEX(FPL_Fixtures_Extract[],MATCH($A98,FPL_Fixtures_Extract[[Player]:[Player]],0),MATCH(FPL_Combined[[#Headers],[Gameweek 26]],FPL_Fixtures_Extract[#Headers],0)),LEN(INDEX(FPL_Fixtures_Extract[],MATCH($A98,FPL_Fixtures_Extract[[Player]:[Player]],0),MATCH(FPL_Combined[[#Headers],[Gameweek 26]],FPL_Fixtures_Extract[#Headers],0)))-4),Team_Key[[Full Name]:[Full Name]],0))&amp;RIGHT(INDEX(FPL_Fixtures_Extract[],MATCH($A98,FPL_Fixtures_Extract[[Player]:[Player]],0),MATCH(FPL_Combined[[#Headers],[Gameweek 26]],FPL_Fixtures_Extract[#Headers],0)),3))</f>
        <v>STK(A) 1-0</v>
      </c>
      <c r="AB98" t="str">
        <f ca="1">IF(RIGHT(FPL_Combined[[#Headers],[Gameweek 27]],2)&lt;$B$622,INDEX(FPL_Results_Extract[Gameweek 02],MATCH($A98,FPL_Results_Extract[[Player]:[Player]],0)),INDEX(Team_Key[[Abbreviation]:[Abbreviation]],MATCH(LEFT(INDEX(FPL_Fixtures_Extract[],MATCH($A98,FPL_Fixtures_Extract[[Player]:[Player]],0),MATCH(FPL_Combined[[#Headers],[Gameweek 27]],FPL_Fixtures_Extract[#Headers],0)),LEN(INDEX(FPL_Fixtures_Extract[],MATCH($A98,FPL_Fixtures_Extract[[Player]:[Player]],0),MATCH(FPL_Combined[[#Headers],[Gameweek 27]],FPL_Fixtures_Extract[#Headers],0)))-4),Team_Key[[Full Name]:[Full Name]],0))&amp;RIGHT(INDEX(FPL_Fixtures_Extract[],MATCH($A98,FPL_Fixtures_Extract[[Player]:[Player]],0),MATCH(FPL_Combined[[#Headers],[Gameweek 27]],FPL_Fixtures_Extract[#Headers],0)),3))</f>
        <v>BOU(H) 1-0</v>
      </c>
      <c r="AC98" t="str">
        <f ca="1">IF(RIGHT(FPL_Combined[[#Headers],[Gameweek 28]],2)&lt;$B$622,INDEX(FPL_Results_Extract[Gameweek 03],MATCH($A98,FPL_Results_Extract[[Player]:[Player]],0)),INDEX(Team_Key[[Abbreviation]:[Abbreviation]],MATCH(LEFT(INDEX(FPL_Fixtures_Extract[],MATCH($A98,FPL_Fixtures_Extract[[Player]:[Player]],0),MATCH(FPL_Combined[[#Headers],[Gameweek 28]],FPL_Fixtures_Extract[#Headers],0)),LEN(INDEX(FPL_Fixtures_Extract[],MATCH($A98,FPL_Fixtures_Extract[[Player]:[Player]],0),MATCH(FPL_Combined[[#Headers],[Gameweek 28]],FPL_Fixtures_Extract[#Headers],0)))-4),Team_Key[[Full Name]:[Full Name]],0))&amp;RIGHT(INDEX(FPL_Fixtures_Extract[],MATCH($A98,FPL_Fixtures_Extract[[Player]:[Player]],0),MATCH(FPL_Combined[[#Headers],[Gameweek 28]],FPL_Fixtures_Extract[#Headers],0)),3))</f>
        <v>ARS(A) 0-0</v>
      </c>
      <c r="AD98" t="str">
        <f ca="1">IF(RIGHT(FPL_Combined[[#Headers],[Gameweek 29]],2)&lt;$B$622,INDEX(FPL_Results_Extract[Gameweek 04],MATCH($A98,FPL_Results_Extract[[Player]:[Player]],0)),INDEX(Team_Key[[Abbreviation]:[Abbreviation]],MATCH(LEFT(INDEX(FPL_Fixtures_Extract[],MATCH($A98,FPL_Fixtures_Extract[[Player]:[Player]],0),MATCH(FPL_Combined[[#Headers],[Gameweek 29]],FPL_Fixtures_Extract[#Headers],0)),LEN(INDEX(FPL_Fixtures_Extract[],MATCH($A98,FPL_Fixtures_Extract[[Player]:[Player]],0),MATCH(FPL_Combined[[#Headers],[Gameweek 29]],FPL_Fixtures_Extract[#Headers],0)))-4),Team_Key[[Full Name]:[Full Name]],0))&amp;RIGHT(INDEX(FPL_Fixtures_Extract[],MATCH($A98,FPL_Fixtures_Extract[[Player]:[Player]],0),MATCH(FPL_Combined[[#Headers],[Gameweek 29]],FPL_Fixtures_Extract[#Headers],0)),3))</f>
        <v>CRY(A)</v>
      </c>
      <c r="AE98" t="e">
        <f ca="1">IF(RIGHT(FPL_Combined[[#Headers],[Gameweek 30]],2)&lt;$B$622,INDEX(FPL_Results_Extract[Gameweek 05],MATCH($A98,FPL_Results_Extract[[Player]:[Player]],0)),INDEX(Team_Key[[Abbreviation]:[Abbreviation]],MATCH(LEFT(INDEX(FPL_Fixtures_Extract[],MATCH($A98,FPL_Fixtures_Extract[[Player]:[Player]],0),MATCH(FPL_Combined[[#Headers],[Gameweek 30]],FPL_Fixtures_Extract[#Headers],0)),LEN(INDEX(FPL_Fixtures_Extract[],MATCH($A98,FPL_Fixtures_Extract[[Player]:[Player]],0),MATCH(FPL_Combined[[#Headers],[Gameweek 30]],FPL_Fixtures_Extract[#Headers],0)))-4),Team_Key[[Full Name]:[Full Name]],0))&amp;RIGHT(INDEX(FPL_Fixtures_Extract[],MATCH($A98,FPL_Fixtures_Extract[[Player]:[Player]],0),MATCH(FPL_Combined[[#Headers],[Gameweek 30]],FPL_Fixtures_Extract[#Headers],0)),3))</f>
        <v>#VALUE!</v>
      </c>
      <c r="AF98" t="str">
        <f ca="1">IF(RIGHT(FPL_Combined[[#Headers],[Gameweek 31]],2)&lt;$B$622,INDEX(FPL_Results_Extract[Gameweek 06],MATCH($A98,FPL_Results_Extract[[Player]:[Player]],0)),INDEX(Team_Key[[Abbreviation]:[Abbreviation]],MATCH(LEFT(INDEX(FPL_Fixtures_Extract[],MATCH($A98,FPL_Fixtures_Extract[[Player]:[Player]],0),MATCH(FPL_Combined[[#Headers],[Gameweek 31]],FPL_Fixtures_Extract[#Headers],0)),LEN(INDEX(FPL_Fixtures_Extract[],MATCH($A98,FPL_Fixtures_Extract[[Player]:[Player]],0),MATCH(FPL_Combined[[#Headers],[Gameweek 31]],FPL_Fixtures_Extract[#Headers],0)))-4),Team_Key[[Full Name]:[Full Name]],0))&amp;RIGHT(INDEX(FPL_Fixtures_Extract[],MATCH($A98,FPL_Fixtures_Extract[[Player]:[Player]],0),MATCH(FPL_Combined[[#Headers],[Gameweek 31]],FPL_Fixtures_Extract[#Headers],0)),3))</f>
        <v>SOU(A)</v>
      </c>
      <c r="AG98" t="str">
        <f ca="1">IF(RIGHT(FPL_Combined[[#Headers],[Gameweek 32]],2)&lt;$B$622,INDEX(FPL_Results_Extract[Gameweek 07],MATCH($A98,FPL_Results_Extract[[Player]:[Player]],0)),INDEX(Team_Key[[Abbreviation]:[Abbreviation]],MATCH(LEFT(INDEX(FPL_Fixtures_Extract[],MATCH($A98,FPL_Fixtures_Extract[[Player]:[Player]],0),MATCH(FPL_Combined[[#Headers],[Gameweek 32]],FPL_Fixtures_Extract[#Headers],0)),LEN(INDEX(FPL_Fixtures_Extract[],MATCH($A98,FPL_Fixtures_Extract[[Player]:[Player]],0),MATCH(FPL_Combined[[#Headers],[Gameweek 32]],FPL_Fixtures_Extract[#Headers],0)))-4),Team_Key[[Full Name]:[Full Name]],0))&amp;RIGHT(INDEX(FPL_Fixtures_Extract[],MATCH($A98,FPL_Fixtures_Extract[[Player]:[Player]],0),MATCH(FPL_Combined[[#Headers],[Gameweek 32]],FPL_Fixtures_Extract[#Headers],0)),3))</f>
        <v>TOT(H)</v>
      </c>
      <c r="AH98" t="str">
        <f ca="1">IF(RIGHT(FPL_Combined[[#Headers],[Gameweek 33]],2)&lt;$B$622,INDEX(FPL_Results_Extract[Gameweek 08],MATCH($A98,FPL_Results_Extract[[Player]:[Player]],0)),INDEX(Team_Key[[Abbreviation]:[Abbreviation]],MATCH(LEFT(INDEX(FPL_Fixtures_Extract[],MATCH($A98,FPL_Fixtures_Extract[[Player]:[Player]],0),MATCH(FPL_Combined[[#Headers],[Gameweek 33]],FPL_Fixtures_Extract[#Headers],0)),LEN(INDEX(FPL_Fixtures_Extract[],MATCH($A98,FPL_Fixtures_Extract[[Player]:[Player]],0),MATCH(FPL_Combined[[#Headers],[Gameweek 33]],FPL_Fixtures_Extract[#Headers],0)))-4),Team_Key[[Full Name]:[Full Name]],0))&amp;RIGHT(INDEX(FPL_Fixtures_Extract[],MATCH($A98,FPL_Fixtures_Extract[[Player]:[Player]],0),MATCH(FPL_Combined[[#Headers],[Gameweek 33]],FPL_Fixtures_Extract[#Headers],0)),3))</f>
        <v>STK(H)</v>
      </c>
      <c r="AI98" t="str">
        <f ca="1">IF(RIGHT(FPL_Combined[[#Headers],[Gameweek 34]],2)&lt;$B$622,INDEX(FPL_Results_Extract[Gameweek 09],MATCH($A98,FPL_Results_Extract[[Player]:[Player]],0)),INDEX(Team_Key[[Abbreviation]:[Abbreviation]],MATCH(LEFT(INDEX(FPL_Fixtures_Extract[],MATCH($A98,FPL_Fixtures_Extract[[Player]:[Player]],0),MATCH(FPL_Combined[[#Headers],[Gameweek 34]],FPL_Fixtures_Extract[#Headers],0)),LEN(INDEX(FPL_Fixtures_Extract[],MATCH($A98,FPL_Fixtures_Extract[[Player]:[Player]],0),MATCH(FPL_Combined[[#Headers],[Gameweek 34]],FPL_Fixtures_Extract[#Headers],0)))-4),Team_Key[[Full Name]:[Full Name]],0))&amp;RIGHT(INDEX(FPL_Fixtures_Extract[],MATCH($A98,FPL_Fixtures_Extract[[Player]:[Player]],0),MATCH(FPL_Combined[[#Headers],[Gameweek 34]],FPL_Fixtures_Extract[#Headers],0)),3))</f>
        <v>BOU(A)</v>
      </c>
      <c r="AJ98" t="str">
        <f ca="1">IF(RIGHT(FPL_Combined[[#Headers],[Gameweek 35]],2)&lt;$B$622,INDEX(FPL_Results_Extract[Gameweek 10],MATCH($A98,FPL_Results_Extract[[Player]:[Player]],0)),INDEX(Team_Key[[Abbreviation]:[Abbreviation]],MATCH(LEFT(INDEX(FPL_Fixtures_Extract[],MATCH($A98,FPL_Fixtures_Extract[[Player]:[Player]],0),MATCH(FPL_Combined[[#Headers],[Gameweek 35]],FPL_Fixtures_Extract[#Headers],0)),LEN(INDEX(FPL_Fixtures_Extract[],MATCH($A98,FPL_Fixtures_Extract[[Player]:[Player]],0),MATCH(FPL_Combined[[#Headers],[Gameweek 35]],FPL_Fixtures_Extract[#Headers],0)))-4),Team_Key[[Full Name]:[Full Name]],0))&amp;RIGHT(INDEX(FPL_Fixtures_Extract[],MATCH($A98,FPL_Fixtures_Extract[[Player]:[Player]],0),MATCH(FPL_Combined[[#Headers],[Gameweek 35]],FPL_Fixtures_Extract[#Headers],0)),3))</f>
        <v>NEW(H)</v>
      </c>
      <c r="AK98" t="str">
        <f ca="1">IF(RIGHT(FPL_Combined[[#Headers],[Gameweek 36]],2)&lt;$B$622,INDEX(FPL_Results_Extract[Gameweek 11],MATCH($A98,FPL_Results_Extract[[Player]:[Player]],0)),INDEX(Team_Key[[Abbreviation]:[Abbreviation]],MATCH(LEFT(INDEX(FPL_Fixtures_Extract[],MATCH($A98,FPL_Fixtures_Extract[[Player]:[Player]],0),MATCH(FPL_Combined[[#Headers],[Gameweek 36]],FPL_Fixtures_Extract[#Headers],0)),LEN(INDEX(FPL_Fixtures_Extract[],MATCH($A98,FPL_Fixtures_Extract[[Player]:[Player]],0),MATCH(FPL_Combined[[#Headers],[Gameweek 36]],FPL_Fixtures_Extract[#Headers],0)))-4),Team_Key[[Full Name]:[Full Name]],0))&amp;RIGHT(INDEX(FPL_Fixtures_Extract[],MATCH($A98,FPL_Fixtures_Extract[[Player]:[Player]],0),MATCH(FPL_Combined[[#Headers],[Gameweek 36]],FPL_Fixtures_Extract[#Headers],0)),3))</f>
        <v>SWA(A)</v>
      </c>
      <c r="AL98" t="str">
        <f ca="1">IF(RIGHT(FPL_Combined[[#Headers],[Gameweek 37]],2)&lt;$B$622,INDEX(FPL_Results_Extract[Gameweek 12],MATCH($A98,FPL_Results_Extract[[Player]:[Player]],0)),INDEX(Team_Key[[Abbreviation]:[Abbreviation]],MATCH(LEFT(INDEX(FPL_Fixtures_Extract[],MATCH($A98,FPL_Fixtures_Extract[[Player]:[Player]],0),MATCH(FPL_Combined[[#Headers],[Gameweek 37]],FPL_Fixtures_Extract[#Headers],0)),LEN(INDEX(FPL_Fixtures_Extract[],MATCH($A98,FPL_Fixtures_Extract[[Player]:[Player]],0),MATCH(FPL_Combined[[#Headers],[Gameweek 37]],FPL_Fixtures_Extract[#Headers],0)))-4),Team_Key[[Full Name]:[Full Name]],0))&amp;RIGHT(INDEX(FPL_Fixtures_Extract[],MATCH($A98,FPL_Fixtures_Extract[[Player]:[Player]],0),MATCH(FPL_Combined[[#Headers],[Gameweek 37]],FPL_Fixtures_Extract[#Headers],0)),3))</f>
        <v>WAT(H)</v>
      </c>
      <c r="AM98" t="str">
        <f ca="1">IF(RIGHT(FPL_Combined[[#Headers],[Gameweek 38]],2)&lt;$B$622,INDEX(FPL_Results_Extract[Gameweek 13],MATCH($A98,FPL_Results_Extract[[Player]:[Player]],0)),INDEX(Team_Key[[Abbreviation]:[Abbreviation]],MATCH(LEFT(INDEX(FPL_Fixtures_Extract[],MATCH($A98,FPL_Fixtures_Extract[[Player]:[Player]],0),MATCH(FPL_Combined[[#Headers],[Gameweek 38]],FPL_Fixtures_Extract[#Headers],0)),LEN(INDEX(FPL_Fixtures_Extract[],MATCH($A98,FPL_Fixtures_Extract[[Player]:[Player]],0),MATCH(FPL_Combined[[#Headers],[Gameweek 38]],FPL_Fixtures_Extract[#Headers],0)))-4),Team_Key[[Full Name]:[Full Name]],0))&amp;RIGHT(INDEX(FPL_Fixtures_Extract[],MATCH($A98,FPL_Fixtures_Extract[[Player]:[Player]],0),MATCH(FPL_Combined[[#Headers],[Gameweek 38]],FPL_Fixtures_Extract[#Headers],0)),3))</f>
        <v>WBA(A)</v>
      </c>
    </row>
    <row r="99" spans="1:39" x14ac:dyDescent="0.45">
      <c r="A99" t="s">
        <v>539</v>
      </c>
      <c r="B99" t="str">
        <f ca="1">IF(RIGHT(FPL_Combined[[#Headers],[Gameweek 01]],2)&lt;$B$622,INDEX(FPL_Results_Extract[Gameweek 01],MATCH($A99,FPL_Results_Extract[[Player]:[Player]],0)),INDEX(Team_Key[[Abbreviation]:[Abbreviation]],MATCH(LEFT(INDEX(FPL_Fixtures_Extract[],MATCH($A99,FPL_Fixtures_Extract[[Player]:[Player]],0),MATCH(FPL_Combined[[#Headers],[Gameweek 01]],FPL_Fixtures_Extract[#Headers],0)),LEN(INDEX(FPL_Fixtures_Extract[],MATCH($A99,FPL_Fixtures_Extract[[Player]:[Player]],0),MATCH(FPL_Combined[[#Headers],[Gameweek 01]],FPL_Fixtures_Extract[#Headers],0)))-4),Team_Key[[Full Name]:[Full Name]],0))&amp;RIGHT(INDEX(FPL_Fixtures_Extract[],MATCH($A99,FPL_Fixtures_Extract[[Player]:[Player]],0),MATCH(FPL_Combined[[#Headers],[Gameweek 01]],FPL_Fixtures_Extract[#Headers],0)),3))</f>
        <v>EVE(A) 2-2</v>
      </c>
      <c r="C99" t="str">
        <f ca="1">IF(RIGHT(FPL_Combined[[#Headers],[Gameweek 02]],2)&lt;$B$622,INDEX(FPL_Results_Extract[Gameweek 02],MATCH($A99,FPL_Results_Extract[[Player]:[Player]],0)),INDEX(Team_Key[[Abbreviation]:[Abbreviation]],MATCH(LEFT(INDEX(FPL_Fixtures_Extract[],MATCH($A99,FPL_Fixtures_Extract[[Player]:[Player]],0),MATCH(FPL_Combined[[#Headers],[Gameweek 02]],FPL_Fixtures_Extract[#Headers],0)),LEN(INDEX(FPL_Fixtures_Extract[],MATCH($A99,FPL_Fixtures_Extract[[Player]:[Player]],0),MATCH(FPL_Combined[[#Headers],[Gameweek 02]],FPL_Fixtures_Extract[#Headers],0)))-4),Team_Key[[Full Name]:[Full Name]],0))&amp;RIGHT(INDEX(FPL_Fixtures_Extract[],MATCH($A99,FPL_Fixtures_Extract[[Player]:[Player]],0),MATCH(FPL_Combined[[#Headers],[Gameweek 02]],FPL_Fixtures_Extract[#Headers],0)),3))</f>
        <v>WBA(H) 0-0</v>
      </c>
      <c r="D99" t="str">
        <f ca="1">IF(RIGHT(FPL_Combined[[#Headers],[Gameweek 03]],2)&lt;$B$622,INDEX(FPL_Results_Extract[Gameweek 03],MATCH($A99,FPL_Results_Extract[[Player]:[Player]],0)),INDEX(Team_Key[[Abbreviation]:[Abbreviation]],MATCH(LEFT(INDEX(FPL_Fixtures_Extract[],MATCH($A99,FPL_Fixtures_Extract[[Player]:[Player]],0),MATCH(FPL_Combined[[#Headers],[Gameweek 03]],FPL_Fixtures_Extract[#Headers],0)),LEN(INDEX(FPL_Fixtures_Extract[],MATCH($A99,FPL_Fixtures_Extract[[Player]:[Player]],0),MATCH(FPL_Combined[[#Headers],[Gameweek 03]],FPL_Fixtures_Extract[#Headers],0)))-4),Team_Key[[Full Name]:[Full Name]],0))&amp;RIGHT(INDEX(FPL_Fixtures_Extract[],MATCH($A99,FPL_Fixtures_Extract[[Player]:[Player]],0),MATCH(FPL_Combined[[#Headers],[Gameweek 03]],FPL_Fixtures_Extract[#Headers],0)),3))</f>
        <v>SOU(H) 0-0</v>
      </c>
      <c r="E99" t="str">
        <f ca="1">IF(RIGHT(FPL_Combined[[#Headers],[Gameweek 04]],2)&lt;$B$622,INDEX(FPL_Results_Extract[Gameweek 04],MATCH($A99,FPL_Results_Extract[[Player]:[Player]],0)),INDEX(Team_Key[[Abbreviation]:[Abbreviation]],MATCH(LEFT(INDEX(FPL_Fixtures_Extract[],MATCH($A99,FPL_Fixtures_Extract[[Player]:[Player]],0),MATCH(FPL_Combined[[#Headers],[Gameweek 04]],FPL_Fixtures_Extract[#Headers],0)),LEN(INDEX(FPL_Fixtures_Extract[],MATCH($A99,FPL_Fixtures_Extract[[Player]:[Player]],0),MATCH(FPL_Combined[[#Headers],[Gameweek 04]],FPL_Fixtures_Extract[#Headers],0)))-4),Team_Key[[Full Name]:[Full Name]],0))&amp;RIGHT(INDEX(FPL_Fixtures_Extract[],MATCH($A99,FPL_Fixtures_Extract[[Player]:[Player]],0),MATCH(FPL_Combined[[#Headers],[Gameweek 04]],FPL_Fixtures_Extract[#Headers],0)),3))</f>
        <v>MCI(A) 0-2</v>
      </c>
      <c r="F99" t="str">
        <f ca="1">IF(RIGHT(FPL_Combined[[#Headers],[Gameweek 05]],2)&lt;$B$622,INDEX(FPL_Results_Extract[Gameweek 05],MATCH($A99,FPL_Results_Extract[[Player]:[Player]],0)),INDEX(Team_Key[[Abbreviation]:[Abbreviation]],MATCH(LEFT(INDEX(FPL_Fixtures_Extract[],MATCH($A99,FPL_Fixtures_Extract[[Player]:[Player]],0),MATCH(FPL_Combined[[#Headers],[Gameweek 05]],FPL_Fixtures_Extract[#Headers],0)),LEN(INDEX(FPL_Fixtures_Extract[],MATCH($A99,FPL_Fixtures_Extract[[Player]:[Player]],0),MATCH(FPL_Combined[[#Headers],[Gameweek 05]],FPL_Fixtures_Extract[#Headers],0)))-4),Team_Key[[Full Name]:[Full Name]],0))&amp;RIGHT(INDEX(FPL_Fixtures_Extract[],MATCH($A99,FPL_Fixtures_Extract[[Player]:[Player]],0),MATCH(FPL_Combined[[#Headers],[Gameweek 05]],FPL_Fixtures_Extract[#Headers],0)),3))</f>
        <v>SWA(H) 1-0</v>
      </c>
      <c r="G99" t="str">
        <f ca="1">IF(RIGHT(FPL_Combined[[#Headers],[Gameweek 06]],2)&lt;$B$622,INDEX(FPL_Results_Extract[Gameweek 06],MATCH($A99,FPL_Results_Extract[[Player]:[Player]],0)),INDEX(Team_Key[[Abbreviation]:[Abbreviation]],MATCH(LEFT(INDEX(FPL_Fixtures_Extract[],MATCH($A99,FPL_Fixtures_Extract[[Player]:[Player]],0),MATCH(FPL_Combined[[#Headers],[Gameweek 06]],FPL_Fixtures_Extract[#Headers],0)),LEN(INDEX(FPL_Fixtures_Extract[],MATCH($A99,FPL_Fixtures_Extract[[Player]:[Player]],0),MATCH(FPL_Combined[[#Headers],[Gameweek 06]],FPL_Fixtures_Extract[#Headers],0)))-4),Team_Key[[Full Name]:[Full Name]],0))&amp;RIGHT(INDEX(FPL_Fixtures_Extract[],MATCH($A99,FPL_Fixtures_Extract[[Player]:[Player]],0),MATCH(FPL_Combined[[#Headers],[Gameweek 06]],FPL_Fixtures_Extract[#Headers],0)),3))</f>
        <v>NEW(A) 2-1</v>
      </c>
      <c r="H99" t="str">
        <f ca="1">IF(RIGHT(FPL_Combined[[#Headers],[Gameweek 07]],2)&lt;$B$622,INDEX(FPL_Results_Extract[Gameweek 07],MATCH($A99,FPL_Results_Extract[[Player]:[Player]],0)),INDEX(Team_Key[[Abbreviation]:[Abbreviation]],MATCH(LEFT(INDEX(FPL_Fixtures_Extract[],MATCH($A99,FPL_Fixtures_Extract[[Player]:[Player]],0),MATCH(FPL_Combined[[#Headers],[Gameweek 07]],FPL_Fixtures_Extract[#Headers],0)),LEN(INDEX(FPL_Fixtures_Extract[],MATCH($A99,FPL_Fixtures_Extract[[Player]:[Player]],0),MATCH(FPL_Combined[[#Headers],[Gameweek 07]],FPL_Fixtures_Extract[#Headers],0)))-4),Team_Key[[Full Name]:[Full Name]],0))&amp;RIGHT(INDEX(FPL_Fixtures_Extract[],MATCH($A99,FPL_Fixtures_Extract[[Player]:[Player]],0),MATCH(FPL_Combined[[#Headers],[Gameweek 07]],FPL_Fixtures_Extract[#Headers],0)),3))</f>
        <v>CRY(H) 0-1</v>
      </c>
      <c r="I99" t="str">
        <f ca="1">IF(RIGHT(FPL_Combined[[#Headers],[Gameweek 08]],2)&lt;$B$622,INDEX(FPL_Results_Extract[Gameweek 08],MATCH($A99,FPL_Results_Extract[[Player]:[Player]],0)),INDEX(Team_Key[[Abbreviation]:[Abbreviation]],MATCH(LEFT(INDEX(FPL_Fixtures_Extract[],MATCH($A99,FPL_Fixtures_Extract[[Player]:[Player]],0),MATCH(FPL_Combined[[#Headers],[Gameweek 08]],FPL_Fixtures_Extract[#Headers],0)),LEN(INDEX(FPL_Fixtures_Extract[],MATCH($A99,FPL_Fixtures_Extract[[Player]:[Player]],0),MATCH(FPL_Combined[[#Headers],[Gameweek 08]],FPL_Fixtures_Extract[#Headers],0)))-4),Team_Key[[Full Name]:[Full Name]],0))&amp;RIGHT(INDEX(FPL_Fixtures_Extract[],MATCH($A99,FPL_Fixtures_Extract[[Player]:[Player]],0),MATCH(FPL_Combined[[#Headers],[Gameweek 08]],FPL_Fixtures_Extract[#Headers],0)),3))</f>
        <v>BOU(A) 1-1</v>
      </c>
      <c r="J99" t="str">
        <f ca="1">IF(RIGHT(FPL_Combined[[#Headers],[Gameweek 09]],2)&lt;$B$622,INDEX(FPL_Results_Extract[Gameweek 09],MATCH($A99,FPL_Results_Extract[[Player]:[Player]],0)),INDEX(Team_Key[[Abbreviation]:[Abbreviation]],MATCH(LEFT(INDEX(FPL_Fixtures_Extract[],MATCH($A99,FPL_Fixtures_Extract[[Player]:[Player]],0),MATCH(FPL_Combined[[#Headers],[Gameweek 09]],FPL_Fixtures_Extract[#Headers],0)),LEN(INDEX(FPL_Fixtures_Extract[],MATCH($A99,FPL_Fixtures_Extract[[Player]:[Player]],0),MATCH(FPL_Combined[[#Headers],[Gameweek 09]],FPL_Fixtures_Extract[#Headers],0)))-4),Team_Key[[Full Name]:[Full Name]],0))&amp;RIGHT(INDEX(FPL_Fixtures_Extract[],MATCH($A99,FPL_Fixtures_Extract[[Player]:[Player]],0),MATCH(FPL_Combined[[#Headers],[Gameweek 09]],FPL_Fixtures_Extract[#Headers],0)),3))</f>
        <v>ARS(H) 0-3</v>
      </c>
      <c r="K99" t="str">
        <f ca="1">IF(RIGHT(FPL_Combined[[#Headers],[Gameweek 10]],2)&lt;$B$622,INDEX(FPL_Results_Extract[Gameweek 10],MATCH($A99,FPL_Results_Extract[[Player]:[Player]],0)),INDEX(Team_Key[[Abbreviation]:[Abbreviation]],MATCH(LEFT(INDEX(FPL_Fixtures_Extract[],MATCH($A99,FPL_Fixtures_Extract[[Player]:[Player]],0),MATCH(FPL_Combined[[#Headers],[Gameweek 10]],FPL_Fixtures_Extract[#Headers],0)),LEN(INDEX(FPL_Fixtures_Extract[],MATCH($A99,FPL_Fixtures_Extract[[Player]:[Player]],0),MATCH(FPL_Combined[[#Headers],[Gameweek 10]],FPL_Fixtures_Extract[#Headers],0)))-4),Team_Key[[Full Name]:[Full Name]],0))&amp;RIGHT(INDEX(FPL_Fixtures_Extract[],MATCH($A99,FPL_Fixtures_Extract[[Player]:[Player]],0),MATCH(FPL_Combined[[#Headers],[Gameweek 10]],FPL_Fixtures_Extract[#Headers],0)),3))</f>
        <v>STK(A) 2-0</v>
      </c>
      <c r="L99" t="str">
        <f ca="1">IF(RIGHT(FPL_Combined[[#Headers],[Gameweek 11]],2)&lt;$B$622,INDEX(FPL_Results_Extract[Gameweek 11],MATCH($A99,FPL_Results_Extract[[Player]:[Player]],0)),INDEX(Team_Key[[Abbreviation]:[Abbreviation]],MATCH(LEFT(INDEX(FPL_Fixtures_Extract[],MATCH($A99,FPL_Fixtures_Extract[[Player]:[Player]],0),MATCH(FPL_Combined[[#Headers],[Gameweek 11]],FPL_Fixtures_Extract[#Headers],0)),LEN(INDEX(FPL_Fixtures_Extract[],MATCH($A99,FPL_Fixtures_Extract[[Player]:[Player]],0),MATCH(FPL_Combined[[#Headers],[Gameweek 11]],FPL_Fixtures_Extract[#Headers],0)))-4),Team_Key[[Full Name]:[Full Name]],0))&amp;RIGHT(INDEX(FPL_Fixtures_Extract[],MATCH($A99,FPL_Fixtures_Extract[[Player]:[Player]],0),MATCH(FPL_Combined[[#Headers],[Gameweek 11]],FPL_Fixtures_Extract[#Headers],0)),3))</f>
        <v>WHU(H) 2-0</v>
      </c>
      <c r="M99" t="str">
        <f ca="1">IF(RIGHT(FPL_Combined[[#Headers],[Gameweek 12]],2)&lt;$B$622,INDEX(FPL_Results_Extract[Gameweek 12],MATCH($A99,FPL_Results_Extract[[Player]:[Player]],0)),INDEX(Team_Key[[Abbreviation]:[Abbreviation]],MATCH(LEFT(INDEX(FPL_Fixtures_Extract[],MATCH($A99,FPL_Fixtures_Extract[[Player]:[Player]],0),MATCH(FPL_Combined[[#Headers],[Gameweek 12]],FPL_Fixtures_Extract[#Headers],0)),LEN(INDEX(FPL_Fixtures_Extract[],MATCH($A99,FPL_Fixtures_Extract[[Player]:[Player]],0),MATCH(FPL_Combined[[#Headers],[Gameweek 12]],FPL_Fixtures_Extract[#Headers],0)))-4),Team_Key[[Full Name]:[Full Name]],0))&amp;RIGHT(INDEX(FPL_Fixtures_Extract[],MATCH($A99,FPL_Fixtures_Extract[[Player]:[Player]],0),MATCH(FPL_Combined[[#Headers],[Gameweek 12]],FPL_Fixtures_Extract[#Headers],0)),3))</f>
        <v>LEI(A) 1-2</v>
      </c>
      <c r="N99" t="str">
        <f ca="1">IF(RIGHT(FPL_Combined[[#Headers],[Gameweek 13]],2)&lt;$B$622,INDEX(FPL_Results_Extract[Gameweek 13],MATCH($A99,FPL_Results_Extract[[Player]:[Player]],0)),INDEX(Team_Key[[Abbreviation]:[Abbreviation]],MATCH(LEFT(INDEX(FPL_Fixtures_Extract[],MATCH($A99,FPL_Fixtures_Extract[[Player]:[Player]],0),MATCH(FPL_Combined[[#Headers],[Gameweek 13]],FPL_Fixtures_Extract[#Headers],0)),LEN(INDEX(FPL_Fixtures_Extract[],MATCH($A99,FPL_Fixtures_Extract[[Player]:[Player]],0),MATCH(FPL_Combined[[#Headers],[Gameweek 13]],FPL_Fixtures_Extract[#Headers],0)))-4),Team_Key[[Full Name]:[Full Name]],0))&amp;RIGHT(INDEX(FPL_Fixtures_Extract[],MATCH($A99,FPL_Fixtures_Extract[[Player]:[Player]],0),MATCH(FPL_Combined[[#Headers],[Gameweek 13]],FPL_Fixtures_Extract[#Headers],0)),3))</f>
        <v>MUN(H) 1-2</v>
      </c>
      <c r="O99" t="str">
        <f ca="1">IF(RIGHT(FPL_Combined[[#Headers],[Gameweek 14]],2)&lt;$B$622,INDEX(FPL_Results_Extract[Gameweek 14],MATCH($A99,FPL_Results_Extract[[Player]:[Player]],0)),INDEX(Team_Key[[Abbreviation]:[Abbreviation]],MATCH(LEFT(INDEX(FPL_Fixtures_Extract[],MATCH($A99,FPL_Fixtures_Extract[[Player]:[Player]],0),MATCH(FPL_Combined[[#Headers],[Gameweek 14]],FPL_Fixtures_Extract[#Headers],0)),LEN(INDEX(FPL_Fixtures_Extract[],MATCH($A99,FPL_Fixtures_Extract[[Player]:[Player]],0),MATCH(FPL_Combined[[#Headers],[Gameweek 14]],FPL_Fixtures_Extract[#Headers],0)))-4),Team_Key[[Full Name]:[Full Name]],0))&amp;RIGHT(INDEX(FPL_Fixtures_Extract[],MATCH($A99,FPL_Fixtures_Extract[[Player]:[Player]],0),MATCH(FPL_Combined[[#Headers],[Gameweek 14]],FPL_Fixtures_Extract[#Headers],0)),3))</f>
        <v>AVL(A) 3-2</v>
      </c>
      <c r="P99" t="str">
        <f ca="1">IF(RIGHT(FPL_Combined[[#Headers],[Gameweek 15]],2)&lt;$B$622,INDEX(FPL_Results_Extract[Gameweek 15],MATCH($A99,FPL_Results_Extract[[Player]:[Player]],0)),INDEX(Team_Key[[Abbreviation]:[Abbreviation]],MATCH(LEFT(INDEX(FPL_Fixtures_Extract[],MATCH($A99,FPL_Fixtures_Extract[[Player]:[Player]],0),MATCH(FPL_Combined[[#Headers],[Gameweek 15]],FPL_Fixtures_Extract[#Headers],0)),LEN(INDEX(FPL_Fixtures_Extract[],MATCH($A99,FPL_Fixtures_Extract[[Player]:[Player]],0),MATCH(FPL_Combined[[#Headers],[Gameweek 15]],FPL_Fixtures_Extract[#Headers],0)))-4),Team_Key[[Full Name]:[Full Name]],0))&amp;RIGHT(INDEX(FPL_Fixtures_Extract[],MATCH($A99,FPL_Fixtures_Extract[[Player]:[Player]],0),MATCH(FPL_Combined[[#Headers],[Gameweek 15]],FPL_Fixtures_Extract[#Headers],0)),3))</f>
        <v>NOR(H) 2-0</v>
      </c>
      <c r="Q99" t="str">
        <f ca="1">IF(RIGHT(FPL_Combined[[#Headers],[Gameweek 16]],2)&lt;$B$622,INDEX(FPL_Results_Extract[Gameweek 16],MATCH($A99,FPL_Results_Extract[[Player]:[Player]],0)),INDEX(Team_Key[[Abbreviation]:[Abbreviation]],MATCH(LEFT(INDEX(FPL_Fixtures_Extract[],MATCH($A99,FPL_Fixtures_Extract[[Player]:[Player]],0),MATCH(FPL_Combined[[#Headers],[Gameweek 16]],FPL_Fixtures_Extract[#Headers],0)),LEN(INDEX(FPL_Fixtures_Extract[],MATCH($A99,FPL_Fixtures_Extract[[Player]:[Player]],0),MATCH(FPL_Combined[[#Headers],[Gameweek 16]],FPL_Fixtures_Extract[#Headers],0)))-4),Team_Key[[Full Name]:[Full Name]],0))&amp;RIGHT(INDEX(FPL_Fixtures_Extract[],MATCH($A99,FPL_Fixtures_Extract[[Player]:[Player]],0),MATCH(FPL_Combined[[#Headers],[Gameweek 16]],FPL_Fixtures_Extract[#Headers],0)),3))</f>
        <v>SUN(A) 1-0</v>
      </c>
      <c r="R99" t="str">
        <f ca="1">IF(RIGHT(FPL_Combined[[#Headers],[Gameweek 17]],2)&lt;$B$622,INDEX(FPL_Results_Extract[Gameweek 17],MATCH($A99,FPL_Results_Extract[[Player]:[Player]],0)),INDEX(Team_Key[[Abbreviation]:[Abbreviation]],MATCH(LEFT(INDEX(FPL_Fixtures_Extract[],MATCH($A99,FPL_Fixtures_Extract[[Player]:[Player]],0),MATCH(FPL_Combined[[#Headers],[Gameweek 17]],FPL_Fixtures_Extract[#Headers],0)),LEN(INDEX(FPL_Fixtures_Extract[],MATCH($A99,FPL_Fixtures_Extract[[Player]:[Player]],0),MATCH(FPL_Combined[[#Headers],[Gameweek 17]],FPL_Fixtures_Extract[#Headers],0)))-4),Team_Key[[Full Name]:[Full Name]],0))&amp;RIGHT(INDEX(FPL_Fixtures_Extract[],MATCH($A99,FPL_Fixtures_Extract[[Player]:[Player]],0),MATCH(FPL_Combined[[#Headers],[Gameweek 17]],FPL_Fixtures_Extract[#Headers],0)),3))</f>
        <v>LIV(H) 3-0</v>
      </c>
      <c r="S99" t="str">
        <f ca="1">IF(RIGHT(FPL_Combined[[#Headers],[Gameweek 18]],2)&lt;$B$622,INDEX(FPL_Results_Extract[Gameweek 18],MATCH($A99,FPL_Results_Extract[[Player]:[Player]],0)),INDEX(Team_Key[[Abbreviation]:[Abbreviation]],MATCH(LEFT(INDEX(FPL_Fixtures_Extract[],MATCH($A99,FPL_Fixtures_Extract[[Player]:[Player]],0),MATCH(FPL_Combined[[#Headers],[Gameweek 18]],FPL_Fixtures_Extract[#Headers],0)),LEN(INDEX(FPL_Fixtures_Extract[],MATCH($A99,FPL_Fixtures_Extract[[Player]:[Player]],0),MATCH(FPL_Combined[[#Headers],[Gameweek 18]],FPL_Fixtures_Extract[#Headers],0)))-4),Team_Key[[Full Name]:[Full Name]],0))&amp;RIGHT(INDEX(FPL_Fixtures_Extract[],MATCH($A99,FPL_Fixtures_Extract[[Player]:[Player]],0),MATCH(FPL_Combined[[#Headers],[Gameweek 18]],FPL_Fixtures_Extract[#Headers],0)),3))</f>
        <v>CHE(A) 2-2</v>
      </c>
      <c r="T99" t="str">
        <f ca="1">IF(RIGHT(FPL_Combined[[#Headers],[Gameweek 19]],2)&lt;$B$622,INDEX(FPL_Results_Extract[Gameweek 19],MATCH($A99,FPL_Results_Extract[[Player]:[Player]],0)),INDEX(Team_Key[[Abbreviation]:[Abbreviation]],MATCH(LEFT(INDEX(FPL_Fixtures_Extract[],MATCH($A99,FPL_Fixtures_Extract[[Player]:[Player]],0),MATCH(FPL_Combined[[#Headers],[Gameweek 19]],FPL_Fixtures_Extract[#Headers],0)),LEN(INDEX(FPL_Fixtures_Extract[],MATCH($A99,FPL_Fixtures_Extract[[Player]:[Player]],0),MATCH(FPL_Combined[[#Headers],[Gameweek 19]],FPL_Fixtures_Extract[#Headers],0)))-4),Team_Key[[Full Name]:[Full Name]],0))&amp;RIGHT(INDEX(FPL_Fixtures_Extract[],MATCH($A99,FPL_Fixtures_Extract[[Player]:[Player]],0),MATCH(FPL_Combined[[#Headers],[Gameweek 19]],FPL_Fixtures_Extract[#Headers],0)),3))</f>
        <v>TOT(H) 1-2</v>
      </c>
      <c r="U99" t="str">
        <f ca="1">IF(RIGHT(FPL_Combined[[#Headers],[Gameweek 20]],2)&lt;$B$622,INDEX(FPL_Results_Extract[Gameweek 20],MATCH($A99,FPL_Results_Extract[[Player]:[Player]],0)),INDEX(Team_Key[[Abbreviation]:[Abbreviation]],MATCH(LEFT(INDEX(FPL_Fixtures_Extract[],MATCH($A99,FPL_Fixtures_Extract[[Player]:[Player]],0),MATCH(FPL_Combined[[#Headers],[Gameweek 20]],FPL_Fixtures_Extract[#Headers],0)),LEN(INDEX(FPL_Fixtures_Extract[],MATCH($A99,FPL_Fixtures_Extract[[Player]:[Player]],0),MATCH(FPL_Combined[[#Headers],[Gameweek 20]],FPL_Fixtures_Extract[#Headers],0)))-4),Team_Key[[Full Name]:[Full Name]],0))&amp;RIGHT(INDEX(FPL_Fixtures_Extract[],MATCH($A99,FPL_Fixtures_Extract[[Player]:[Player]],0),MATCH(FPL_Combined[[#Headers],[Gameweek 20]],FPL_Fixtures_Extract[#Headers],0)),3))</f>
        <v>MCI(H) 1-2</v>
      </c>
      <c r="V99" t="str">
        <f ca="1">IF(RIGHT(FPL_Combined[[#Headers],[Gameweek 21]],2)&lt;$B$622,INDEX(FPL_Results_Extract[Gameweek 21],MATCH($A99,FPL_Results_Extract[[Player]:[Player]],0)),INDEX(Team_Key[[Abbreviation]:[Abbreviation]],MATCH(LEFT(INDEX(FPL_Fixtures_Extract[],MATCH($A99,FPL_Fixtures_Extract[[Player]:[Player]],0),MATCH(FPL_Combined[[#Headers],[Gameweek 21]],FPL_Fixtures_Extract[#Headers],0)),LEN(INDEX(FPL_Fixtures_Extract[],MATCH($A99,FPL_Fixtures_Extract[[Player]:[Player]],0),MATCH(FPL_Combined[[#Headers],[Gameweek 21]],FPL_Fixtures_Extract[#Headers],0)))-4),Team_Key[[Full Name]:[Full Name]],0))&amp;RIGHT(INDEX(FPL_Fixtures_Extract[],MATCH($A99,FPL_Fixtures_Extract[[Player]:[Player]],0),MATCH(FPL_Combined[[#Headers],[Gameweek 21]],FPL_Fixtures_Extract[#Headers],0)),3))</f>
        <v>SOU(A) 0-2</v>
      </c>
      <c r="W99" t="str">
        <f ca="1">IF(RIGHT(FPL_Combined[[#Headers],[Gameweek 22]],2)&lt;$B$622,INDEX(FPL_Results_Extract[Gameweek 22],MATCH($A99,FPL_Results_Extract[[Player]:[Player]],0)),INDEX(Team_Key[[Abbreviation]:[Abbreviation]],MATCH(LEFT(INDEX(FPL_Fixtures_Extract[],MATCH($A99,FPL_Fixtures_Extract[[Player]:[Player]],0),MATCH(FPL_Combined[[#Headers],[Gameweek 22]],FPL_Fixtures_Extract[#Headers],0)),LEN(INDEX(FPL_Fixtures_Extract[],MATCH($A99,FPL_Fixtures_Extract[[Player]:[Player]],0),MATCH(FPL_Combined[[#Headers],[Gameweek 22]],FPL_Fixtures_Extract[#Headers],0)))-4),Team_Key[[Full Name]:[Full Name]],0))&amp;RIGHT(INDEX(FPL_Fixtures_Extract[],MATCH($A99,FPL_Fixtures_Extract[[Player]:[Player]],0),MATCH(FPL_Combined[[#Headers],[Gameweek 22]],FPL_Fixtures_Extract[#Headers],0)),3))</f>
        <v>SWA(A) 0-1</v>
      </c>
      <c r="X99" t="str">
        <f ca="1">IF(RIGHT(FPL_Combined[[#Headers],[Gameweek 23]],2)&lt;$B$622,INDEX(FPL_Results_Extract[Gameweek 23],MATCH($A99,FPL_Results_Extract[[Player]:[Player]],0)),INDEX(Team_Key[[Abbreviation]:[Abbreviation]],MATCH(LEFT(INDEX(FPL_Fixtures_Extract[],MATCH($A99,FPL_Fixtures_Extract[[Player]:[Player]],0),MATCH(FPL_Combined[[#Headers],[Gameweek 23]],FPL_Fixtures_Extract[#Headers],0)),LEN(INDEX(FPL_Fixtures_Extract[],MATCH($A99,FPL_Fixtures_Extract[[Player]:[Player]],0),MATCH(FPL_Combined[[#Headers],[Gameweek 23]],FPL_Fixtures_Extract[#Headers],0)))-4),Team_Key[[Full Name]:[Full Name]],0))&amp;RIGHT(INDEX(FPL_Fixtures_Extract[],MATCH($A99,FPL_Fixtures_Extract[[Player]:[Player]],0),MATCH(FPL_Combined[[#Headers],[Gameweek 23]],FPL_Fixtures_Extract[#Headers],0)),3))</f>
        <v>NEW(H) 2-1</v>
      </c>
      <c r="Y99" t="str">
        <f ca="1">IF(RIGHT(FPL_Combined[[#Headers],[Gameweek 24]],2)&lt;$B$622,INDEX(FPL_Results_Extract[Team],MATCH($A99,FPL_Results_Extract[[Player]:[Player]],0)),INDEX(Team_Key[[Abbreviation]:[Abbreviation]],MATCH(LEFT(INDEX(FPL_Fixtures_Extract[],MATCH($A99,FPL_Fixtures_Extract[[Player]:[Player]],0),MATCH(FPL_Combined[[#Headers],[Gameweek 24]],FPL_Fixtures_Extract[#Headers],0)),LEN(INDEX(FPL_Fixtures_Extract[],MATCH($A99,FPL_Fixtures_Extract[[Player]:[Player]],0),MATCH(FPL_Combined[[#Headers],[Gameweek 24]],FPL_Fixtures_Extract[#Headers],0)))-4),Team_Key[[Full Name]:[Full Name]],0))&amp;RIGHT(INDEX(FPL_Fixtures_Extract[],MATCH($A99,FPL_Fixtures_Extract[[Player]:[Player]],0),MATCH(FPL_Combined[[#Headers],[Gameweek 24]],FPL_Fixtures_Extract[#Headers],0)),3))</f>
        <v>WAT</v>
      </c>
      <c r="Z99" t="str">
        <f ca="1">IF(RIGHT(FPL_Combined[[#Headers],[Gameweek 25]],2)&lt;$B$622,INDEX(FPL_Results_Extract[Player],MATCH($A99,FPL_Results_Extract[[Player]:[Player]],0)),INDEX(Team_Key[[Abbreviation]:[Abbreviation]],MATCH(LEFT(INDEX(FPL_Fixtures_Extract[],MATCH($A99,FPL_Fixtures_Extract[[Player]:[Player]],0),MATCH(FPL_Combined[[#Headers],[Gameweek 25]],FPL_Fixtures_Extract[#Headers],0)),LEN(INDEX(FPL_Fixtures_Extract[],MATCH($A99,FPL_Fixtures_Extract[[Player]:[Player]],0),MATCH(FPL_Combined[[#Headers],[Gameweek 25]],FPL_Fixtures_Extract[#Headers],0)))-4),Team_Key[[Full Name]:[Full Name]],0))&amp;RIGHT(INDEX(FPL_Fixtures_Extract[],MATCH($A99,FPL_Fixtures_Extract[[Player]:[Player]],0),MATCH(FPL_Combined[[#Headers],[Gameweek 25]],FPL_Fixtures_Extract[#Headers],0)),3))</f>
        <v>Capoue</v>
      </c>
      <c r="AA99" t="str">
        <f ca="1">IF(RIGHT(FPL_Combined[[#Headers],[Gameweek 26]],2)&lt;$B$622,INDEX(FPL_Results_Extract[Gameweek 01],MATCH($A99,FPL_Results_Extract[[Player]:[Player]],0)),INDEX(Team_Key[[Abbreviation]:[Abbreviation]],MATCH(LEFT(INDEX(FPL_Fixtures_Extract[],MATCH($A99,FPL_Fixtures_Extract[[Player]:[Player]],0),MATCH(FPL_Combined[[#Headers],[Gameweek 26]],FPL_Fixtures_Extract[#Headers],0)),LEN(INDEX(FPL_Fixtures_Extract[],MATCH($A99,FPL_Fixtures_Extract[[Player]:[Player]],0),MATCH(FPL_Combined[[#Headers],[Gameweek 26]],FPL_Fixtures_Extract[#Headers],0)))-4),Team_Key[[Full Name]:[Full Name]],0))&amp;RIGHT(INDEX(FPL_Fixtures_Extract[],MATCH($A99,FPL_Fixtures_Extract[[Player]:[Player]],0),MATCH(FPL_Combined[[#Headers],[Gameweek 26]],FPL_Fixtures_Extract[#Headers],0)),3))</f>
        <v>EVE(A) 2-2</v>
      </c>
      <c r="AB99" t="str">
        <f ca="1">IF(RIGHT(FPL_Combined[[#Headers],[Gameweek 27]],2)&lt;$B$622,INDEX(FPL_Results_Extract[Gameweek 02],MATCH($A99,FPL_Results_Extract[[Player]:[Player]],0)),INDEX(Team_Key[[Abbreviation]:[Abbreviation]],MATCH(LEFT(INDEX(FPL_Fixtures_Extract[],MATCH($A99,FPL_Fixtures_Extract[[Player]:[Player]],0),MATCH(FPL_Combined[[#Headers],[Gameweek 27]],FPL_Fixtures_Extract[#Headers],0)),LEN(INDEX(FPL_Fixtures_Extract[],MATCH($A99,FPL_Fixtures_Extract[[Player]:[Player]],0),MATCH(FPL_Combined[[#Headers],[Gameweek 27]],FPL_Fixtures_Extract[#Headers],0)))-4),Team_Key[[Full Name]:[Full Name]],0))&amp;RIGHT(INDEX(FPL_Fixtures_Extract[],MATCH($A99,FPL_Fixtures_Extract[[Player]:[Player]],0),MATCH(FPL_Combined[[#Headers],[Gameweek 27]],FPL_Fixtures_Extract[#Headers],0)),3))</f>
        <v>WBA(H) 0-0</v>
      </c>
      <c r="AC99" t="str">
        <f ca="1">IF(RIGHT(FPL_Combined[[#Headers],[Gameweek 28]],2)&lt;$B$622,INDEX(FPL_Results_Extract[Gameweek 03],MATCH($A99,FPL_Results_Extract[[Player]:[Player]],0)),INDEX(Team_Key[[Abbreviation]:[Abbreviation]],MATCH(LEFT(INDEX(FPL_Fixtures_Extract[],MATCH($A99,FPL_Fixtures_Extract[[Player]:[Player]],0),MATCH(FPL_Combined[[#Headers],[Gameweek 28]],FPL_Fixtures_Extract[#Headers],0)),LEN(INDEX(FPL_Fixtures_Extract[],MATCH($A99,FPL_Fixtures_Extract[[Player]:[Player]],0),MATCH(FPL_Combined[[#Headers],[Gameweek 28]],FPL_Fixtures_Extract[#Headers],0)))-4),Team_Key[[Full Name]:[Full Name]],0))&amp;RIGHT(INDEX(FPL_Fixtures_Extract[],MATCH($A99,FPL_Fixtures_Extract[[Player]:[Player]],0),MATCH(FPL_Combined[[#Headers],[Gameweek 28]],FPL_Fixtures_Extract[#Headers],0)),3))</f>
        <v>SOU(H) 0-0</v>
      </c>
      <c r="AD99" t="str">
        <f ca="1">IF(RIGHT(FPL_Combined[[#Headers],[Gameweek 29]],2)&lt;$B$622,INDEX(FPL_Results_Extract[Gameweek 04],MATCH($A99,FPL_Results_Extract[[Player]:[Player]],0)),INDEX(Team_Key[[Abbreviation]:[Abbreviation]],MATCH(LEFT(INDEX(FPL_Fixtures_Extract[],MATCH($A99,FPL_Fixtures_Extract[[Player]:[Player]],0),MATCH(FPL_Combined[[#Headers],[Gameweek 29]],FPL_Fixtures_Extract[#Headers],0)),LEN(INDEX(FPL_Fixtures_Extract[],MATCH($A99,FPL_Fixtures_Extract[[Player]:[Player]],0),MATCH(FPL_Combined[[#Headers],[Gameweek 29]],FPL_Fixtures_Extract[#Headers],0)))-4),Team_Key[[Full Name]:[Full Name]],0))&amp;RIGHT(INDEX(FPL_Fixtures_Extract[],MATCH($A99,FPL_Fixtures_Extract[[Player]:[Player]],0),MATCH(FPL_Combined[[#Headers],[Gameweek 29]],FPL_Fixtures_Extract[#Headers],0)),3))</f>
        <v>LEI(H)</v>
      </c>
      <c r="AE99" t="e">
        <f ca="1">IF(RIGHT(FPL_Combined[[#Headers],[Gameweek 30]],2)&lt;$B$622,INDEX(FPL_Results_Extract[Gameweek 05],MATCH($A99,FPL_Results_Extract[[Player]:[Player]],0)),INDEX(Team_Key[[Abbreviation]:[Abbreviation]],MATCH(LEFT(INDEX(FPL_Fixtures_Extract[],MATCH($A99,FPL_Fixtures_Extract[[Player]:[Player]],0),MATCH(FPL_Combined[[#Headers],[Gameweek 30]],FPL_Fixtures_Extract[#Headers],0)),LEN(INDEX(FPL_Fixtures_Extract[],MATCH($A99,FPL_Fixtures_Extract[[Player]:[Player]],0),MATCH(FPL_Combined[[#Headers],[Gameweek 30]],FPL_Fixtures_Extract[#Headers],0)))-4),Team_Key[[Full Name]:[Full Name]],0))&amp;RIGHT(INDEX(FPL_Fixtures_Extract[],MATCH($A99,FPL_Fixtures_Extract[[Player]:[Player]],0),MATCH(FPL_Combined[[#Headers],[Gameweek 30]],FPL_Fixtures_Extract[#Headers],0)),3))</f>
        <v>#VALUE!</v>
      </c>
      <c r="AF99" t="str">
        <f ca="1">IF(RIGHT(FPL_Combined[[#Headers],[Gameweek 31]],2)&lt;$B$622,INDEX(FPL_Results_Extract[Gameweek 06],MATCH($A99,FPL_Results_Extract[[Player]:[Player]],0)),INDEX(Team_Key[[Abbreviation]:[Abbreviation]],MATCH(LEFT(INDEX(FPL_Fixtures_Extract[],MATCH($A99,FPL_Fixtures_Extract[[Player]:[Player]],0),MATCH(FPL_Combined[[#Headers],[Gameweek 31]],FPL_Fixtures_Extract[#Headers],0)),LEN(INDEX(FPL_Fixtures_Extract[],MATCH($A99,FPL_Fixtures_Extract[[Player]:[Player]],0),MATCH(FPL_Combined[[#Headers],[Gameweek 31]],FPL_Fixtures_Extract[#Headers],0)))-4),Team_Key[[Full Name]:[Full Name]],0))&amp;RIGHT(INDEX(FPL_Fixtures_Extract[],MATCH($A99,FPL_Fixtures_Extract[[Player]:[Player]],0),MATCH(FPL_Combined[[#Headers],[Gameweek 31]],FPL_Fixtures_Extract[#Headers],0)),3))</f>
        <v>STK(H)</v>
      </c>
      <c r="AG99" t="str">
        <f ca="1">IF(RIGHT(FPL_Combined[[#Headers],[Gameweek 32]],2)&lt;$B$622,INDEX(FPL_Results_Extract[Gameweek 07],MATCH($A99,FPL_Results_Extract[[Player]:[Player]],0)),INDEX(Team_Key[[Abbreviation]:[Abbreviation]],MATCH(LEFT(INDEX(FPL_Fixtures_Extract[],MATCH($A99,FPL_Fixtures_Extract[[Player]:[Player]],0),MATCH(FPL_Combined[[#Headers],[Gameweek 32]],FPL_Fixtures_Extract[#Headers],0)),LEN(INDEX(FPL_Fixtures_Extract[],MATCH($A99,FPL_Fixtures_Extract[[Player]:[Player]],0),MATCH(FPL_Combined[[#Headers],[Gameweek 32]],FPL_Fixtures_Extract[#Headers],0)))-4),Team_Key[[Full Name]:[Full Name]],0))&amp;RIGHT(INDEX(FPL_Fixtures_Extract[],MATCH($A99,FPL_Fixtures_Extract[[Player]:[Player]],0),MATCH(FPL_Combined[[#Headers],[Gameweek 32]],FPL_Fixtures_Extract[#Headers],0)),3))</f>
        <v>ARS(A)</v>
      </c>
      <c r="AH99" t="str">
        <f ca="1">IF(RIGHT(FPL_Combined[[#Headers],[Gameweek 33]],2)&lt;$B$622,INDEX(FPL_Results_Extract[Gameweek 08],MATCH($A99,FPL_Results_Extract[[Player]:[Player]],0)),INDEX(Team_Key[[Abbreviation]:[Abbreviation]],MATCH(LEFT(INDEX(FPL_Fixtures_Extract[],MATCH($A99,FPL_Fixtures_Extract[[Player]:[Player]],0),MATCH(FPL_Combined[[#Headers],[Gameweek 33]],FPL_Fixtures_Extract[#Headers],0)),LEN(INDEX(FPL_Fixtures_Extract[],MATCH($A99,FPL_Fixtures_Extract[[Player]:[Player]],0),MATCH(FPL_Combined[[#Headers],[Gameweek 33]],FPL_Fixtures_Extract[#Headers],0)))-4),Team_Key[[Full Name]:[Full Name]],0))&amp;RIGHT(INDEX(FPL_Fixtures_Extract[],MATCH($A99,FPL_Fixtures_Extract[[Player]:[Player]],0),MATCH(FPL_Combined[[#Headers],[Gameweek 33]],FPL_Fixtures_Extract[#Headers],0)),3))</f>
        <v>EVE(H)</v>
      </c>
      <c r="AI99" t="str">
        <f ca="1">IF(RIGHT(FPL_Combined[[#Headers],[Gameweek 34]],2)&lt;$B$622,INDEX(FPL_Results_Extract[Gameweek 09],MATCH($A99,FPL_Results_Extract[[Player]:[Player]],0)),INDEX(Team_Key[[Abbreviation]:[Abbreviation]],MATCH(LEFT(INDEX(FPL_Fixtures_Extract[],MATCH($A99,FPL_Fixtures_Extract[[Player]:[Player]],0),MATCH(FPL_Combined[[#Headers],[Gameweek 34]],FPL_Fixtures_Extract[#Headers],0)),LEN(INDEX(FPL_Fixtures_Extract[],MATCH($A99,FPL_Fixtures_Extract[[Player]:[Player]],0),MATCH(FPL_Combined[[#Headers],[Gameweek 34]],FPL_Fixtures_Extract[#Headers],0)))-4),Team_Key[[Full Name]:[Full Name]],0))&amp;RIGHT(INDEX(FPL_Fixtures_Extract[],MATCH($A99,FPL_Fixtures_Extract[[Player]:[Player]],0),MATCH(FPL_Combined[[#Headers],[Gameweek 34]],FPL_Fixtures_Extract[#Headers],0)),3))</f>
        <v>WBA(A)</v>
      </c>
      <c r="AJ99" t="str">
        <f ca="1">IF(RIGHT(FPL_Combined[[#Headers],[Gameweek 35]],2)&lt;$B$622,INDEX(FPL_Results_Extract[Gameweek 10],MATCH($A99,FPL_Results_Extract[[Player]:[Player]],0)),INDEX(Team_Key[[Abbreviation]:[Abbreviation]],MATCH(LEFT(INDEX(FPL_Fixtures_Extract[],MATCH($A99,FPL_Fixtures_Extract[[Player]:[Player]],0),MATCH(FPL_Combined[[#Headers],[Gameweek 35]],FPL_Fixtures_Extract[#Headers],0)),LEN(INDEX(FPL_Fixtures_Extract[],MATCH($A99,FPL_Fixtures_Extract[[Player]:[Player]],0),MATCH(FPL_Combined[[#Headers],[Gameweek 35]],FPL_Fixtures_Extract[#Headers],0)))-4),Team_Key[[Full Name]:[Full Name]],0))&amp;RIGHT(INDEX(FPL_Fixtures_Extract[],MATCH($A99,FPL_Fixtures_Extract[[Player]:[Player]],0),MATCH(FPL_Combined[[#Headers],[Gameweek 35]],FPL_Fixtures_Extract[#Headers],0)),3))</f>
        <v>NOR(A)</v>
      </c>
      <c r="AK99" t="str">
        <f ca="1">IF(RIGHT(FPL_Combined[[#Headers],[Gameweek 36]],2)&lt;$B$622,INDEX(FPL_Results_Extract[Gameweek 11],MATCH($A99,FPL_Results_Extract[[Player]:[Player]],0)),INDEX(Team_Key[[Abbreviation]:[Abbreviation]],MATCH(LEFT(INDEX(FPL_Fixtures_Extract[],MATCH($A99,FPL_Fixtures_Extract[[Player]:[Player]],0),MATCH(FPL_Combined[[#Headers],[Gameweek 36]],FPL_Fixtures_Extract[#Headers],0)),LEN(INDEX(FPL_Fixtures_Extract[],MATCH($A99,FPL_Fixtures_Extract[[Player]:[Player]],0),MATCH(FPL_Combined[[#Headers],[Gameweek 36]],FPL_Fixtures_Extract[#Headers],0)))-4),Team_Key[[Full Name]:[Full Name]],0))&amp;RIGHT(INDEX(FPL_Fixtures_Extract[],MATCH($A99,FPL_Fixtures_Extract[[Player]:[Player]],0),MATCH(FPL_Combined[[#Headers],[Gameweek 36]],FPL_Fixtures_Extract[#Headers],0)),3))</f>
        <v>AVL(H)</v>
      </c>
      <c r="AL99" t="str">
        <f ca="1">IF(RIGHT(FPL_Combined[[#Headers],[Gameweek 37]],2)&lt;$B$622,INDEX(FPL_Results_Extract[Gameweek 12],MATCH($A99,FPL_Results_Extract[[Player]:[Player]],0)),INDEX(Team_Key[[Abbreviation]:[Abbreviation]],MATCH(LEFT(INDEX(FPL_Fixtures_Extract[],MATCH($A99,FPL_Fixtures_Extract[[Player]:[Player]],0),MATCH(FPL_Combined[[#Headers],[Gameweek 37]],FPL_Fixtures_Extract[#Headers],0)),LEN(INDEX(FPL_Fixtures_Extract[],MATCH($A99,FPL_Fixtures_Extract[[Player]:[Player]],0),MATCH(FPL_Combined[[#Headers],[Gameweek 37]],FPL_Fixtures_Extract[#Headers],0)))-4),Team_Key[[Full Name]:[Full Name]],0))&amp;RIGHT(INDEX(FPL_Fixtures_Extract[],MATCH($A99,FPL_Fixtures_Extract[[Player]:[Player]],0),MATCH(FPL_Combined[[#Headers],[Gameweek 37]],FPL_Fixtures_Extract[#Headers],0)),3))</f>
        <v>LIV(A)</v>
      </c>
      <c r="AM99" t="str">
        <f ca="1">IF(RIGHT(FPL_Combined[[#Headers],[Gameweek 38]],2)&lt;$B$622,INDEX(FPL_Results_Extract[Gameweek 13],MATCH($A99,FPL_Results_Extract[[Player]:[Player]],0)),INDEX(Team_Key[[Abbreviation]:[Abbreviation]],MATCH(LEFT(INDEX(FPL_Fixtures_Extract[],MATCH($A99,FPL_Fixtures_Extract[[Player]:[Player]],0),MATCH(FPL_Combined[[#Headers],[Gameweek 38]],FPL_Fixtures_Extract[#Headers],0)),LEN(INDEX(FPL_Fixtures_Extract[],MATCH($A99,FPL_Fixtures_Extract[[Player]:[Player]],0),MATCH(FPL_Combined[[#Headers],[Gameweek 38]],FPL_Fixtures_Extract[#Headers],0)))-4),Team_Key[[Full Name]:[Full Name]],0))&amp;RIGHT(INDEX(FPL_Fixtures_Extract[],MATCH($A99,FPL_Fixtures_Extract[[Player]:[Player]],0),MATCH(FPL_Combined[[#Headers],[Gameweek 38]],FPL_Fixtures_Extract[#Headers],0)),3))</f>
        <v>SUN(H)</v>
      </c>
    </row>
    <row r="100" spans="1:39" x14ac:dyDescent="0.45">
      <c r="A100" t="s">
        <v>617</v>
      </c>
      <c r="B100" t="str">
        <f ca="1">IF(RIGHT(FPL_Combined[[#Headers],[Gameweek 01]],2)&lt;$B$622,INDEX(FPL_Results_Extract[Gameweek 01],MATCH($A100,FPL_Results_Extract[[Player]:[Player]],0)),INDEX(Team_Key[[Abbreviation]:[Abbreviation]],MATCH(LEFT(INDEX(FPL_Fixtures_Extract[],MATCH($A100,FPL_Fixtures_Extract[[Player]:[Player]],0),MATCH(FPL_Combined[[#Headers],[Gameweek 01]],FPL_Fixtures_Extract[#Headers],0)),LEN(INDEX(FPL_Fixtures_Extract[],MATCH($A100,FPL_Fixtures_Extract[[Player]:[Player]],0),MATCH(FPL_Combined[[#Headers],[Gameweek 01]],FPL_Fixtures_Extract[#Headers],0)))-4),Team_Key[[Full Name]:[Full Name]],0))&amp;RIGHT(INDEX(FPL_Fixtures_Extract[],MATCH($A100,FPL_Fixtures_Extract[[Player]:[Player]],0),MATCH(FPL_Combined[[#Headers],[Gameweek 01]],FPL_Fixtures_Extract[#Headers],0)),3))</f>
        <v>AVL(H) 0-1</v>
      </c>
      <c r="C100" t="str">
        <f ca="1">IF(RIGHT(FPL_Combined[[#Headers],[Gameweek 02]],2)&lt;$B$622,INDEX(FPL_Results_Extract[Gameweek 02],MATCH($A100,FPL_Results_Extract[[Player]:[Player]],0)),INDEX(Team_Key[[Abbreviation]:[Abbreviation]],MATCH(LEFT(INDEX(FPL_Fixtures_Extract[],MATCH($A100,FPL_Fixtures_Extract[[Player]:[Player]],0),MATCH(FPL_Combined[[#Headers],[Gameweek 02]],FPL_Fixtures_Extract[#Headers],0)),LEN(INDEX(FPL_Fixtures_Extract[],MATCH($A100,FPL_Fixtures_Extract[[Player]:[Player]],0),MATCH(FPL_Combined[[#Headers],[Gameweek 02]],FPL_Fixtures_Extract[#Headers],0)))-4),Team_Key[[Full Name]:[Full Name]],0))&amp;RIGHT(INDEX(FPL_Fixtures_Extract[],MATCH($A100,FPL_Fixtures_Extract[[Player]:[Player]],0),MATCH(FPL_Combined[[#Headers],[Gameweek 02]],FPL_Fixtures_Extract[#Headers],0)),3))</f>
        <v>LIV(A) 0-1</v>
      </c>
      <c r="D100" t="str">
        <f ca="1">IF(RIGHT(FPL_Combined[[#Headers],[Gameweek 03]],2)&lt;$B$622,INDEX(FPL_Results_Extract[Gameweek 03],MATCH($A100,FPL_Results_Extract[[Player]:[Player]],0)),INDEX(Team_Key[[Abbreviation]:[Abbreviation]],MATCH(LEFT(INDEX(FPL_Fixtures_Extract[],MATCH($A100,FPL_Fixtures_Extract[[Player]:[Player]],0),MATCH(FPL_Combined[[#Headers],[Gameweek 03]],FPL_Fixtures_Extract[#Headers],0)),LEN(INDEX(FPL_Fixtures_Extract[],MATCH($A100,FPL_Fixtures_Extract[[Player]:[Player]],0),MATCH(FPL_Combined[[#Headers],[Gameweek 03]],FPL_Fixtures_Extract[#Headers],0)))-4),Team_Key[[Full Name]:[Full Name]],0))&amp;RIGHT(INDEX(FPL_Fixtures_Extract[],MATCH($A100,FPL_Fixtures_Extract[[Player]:[Player]],0),MATCH(FPL_Combined[[#Headers],[Gameweek 03]],FPL_Fixtures_Extract[#Headers],0)),3))</f>
        <v>WHU(A) 4-3</v>
      </c>
      <c r="E100" t="str">
        <f ca="1">IF(RIGHT(FPL_Combined[[#Headers],[Gameweek 04]],2)&lt;$B$622,INDEX(FPL_Results_Extract[Gameweek 04],MATCH($A100,FPL_Results_Extract[[Player]:[Player]],0)),INDEX(Team_Key[[Abbreviation]:[Abbreviation]],MATCH(LEFT(INDEX(FPL_Fixtures_Extract[],MATCH($A100,FPL_Fixtures_Extract[[Player]:[Player]],0),MATCH(FPL_Combined[[#Headers],[Gameweek 04]],FPL_Fixtures_Extract[#Headers],0)),LEN(INDEX(FPL_Fixtures_Extract[],MATCH($A100,FPL_Fixtures_Extract[[Player]:[Player]],0),MATCH(FPL_Combined[[#Headers],[Gameweek 04]],FPL_Fixtures_Extract[#Headers],0)))-4),Team_Key[[Full Name]:[Full Name]],0))&amp;RIGHT(INDEX(FPL_Fixtures_Extract[],MATCH($A100,FPL_Fixtures_Extract[[Player]:[Player]],0),MATCH(FPL_Combined[[#Headers],[Gameweek 04]],FPL_Fixtures_Extract[#Headers],0)),3))</f>
        <v>LEI(H) 1-1</v>
      </c>
      <c r="F100" t="str">
        <f ca="1">IF(RIGHT(FPL_Combined[[#Headers],[Gameweek 05]],2)&lt;$B$622,INDEX(FPL_Results_Extract[Gameweek 05],MATCH($A100,FPL_Results_Extract[[Player]:[Player]],0)),INDEX(Team_Key[[Abbreviation]:[Abbreviation]],MATCH(LEFT(INDEX(FPL_Fixtures_Extract[],MATCH($A100,FPL_Fixtures_Extract[[Player]:[Player]],0),MATCH(FPL_Combined[[#Headers],[Gameweek 05]],FPL_Fixtures_Extract[#Headers],0)),LEN(INDEX(FPL_Fixtures_Extract[],MATCH($A100,FPL_Fixtures_Extract[[Player]:[Player]],0),MATCH(FPL_Combined[[#Headers],[Gameweek 05]],FPL_Fixtures_Extract[#Headers],0)))-4),Team_Key[[Full Name]:[Full Name]],0))&amp;RIGHT(INDEX(FPL_Fixtures_Extract[],MATCH($A100,FPL_Fixtures_Extract[[Player]:[Player]],0),MATCH(FPL_Combined[[#Headers],[Gameweek 05]],FPL_Fixtures_Extract[#Headers],0)),3))</f>
        <v>NOR(A) 1-3</v>
      </c>
      <c r="G100" t="str">
        <f ca="1">IF(RIGHT(FPL_Combined[[#Headers],[Gameweek 06]],2)&lt;$B$622,INDEX(FPL_Results_Extract[Gameweek 06],MATCH($A100,FPL_Results_Extract[[Player]:[Player]],0)),INDEX(Team_Key[[Abbreviation]:[Abbreviation]],MATCH(LEFT(INDEX(FPL_Fixtures_Extract[],MATCH($A100,FPL_Fixtures_Extract[[Player]:[Player]],0),MATCH(FPL_Combined[[#Headers],[Gameweek 06]],FPL_Fixtures_Extract[#Headers],0)),LEN(INDEX(FPL_Fixtures_Extract[],MATCH($A100,FPL_Fixtures_Extract[[Player]:[Player]],0),MATCH(FPL_Combined[[#Headers],[Gameweek 06]],FPL_Fixtures_Extract[#Headers],0)))-4),Team_Key[[Full Name]:[Full Name]],0))&amp;RIGHT(INDEX(FPL_Fixtures_Extract[],MATCH($A100,FPL_Fixtures_Extract[[Player]:[Player]],0),MATCH(FPL_Combined[[#Headers],[Gameweek 06]],FPL_Fixtures_Extract[#Headers],0)),3))</f>
        <v>SUN(H) 2-0</v>
      </c>
      <c r="H100" t="str">
        <f ca="1">IF(RIGHT(FPL_Combined[[#Headers],[Gameweek 07]],2)&lt;$B$622,INDEX(FPL_Results_Extract[Gameweek 07],MATCH($A100,FPL_Results_Extract[[Player]:[Player]],0)),INDEX(Team_Key[[Abbreviation]:[Abbreviation]],MATCH(LEFT(INDEX(FPL_Fixtures_Extract[],MATCH($A100,FPL_Fixtures_Extract[[Player]:[Player]],0),MATCH(FPL_Combined[[#Headers],[Gameweek 07]],FPL_Fixtures_Extract[#Headers],0)),LEN(INDEX(FPL_Fixtures_Extract[],MATCH($A100,FPL_Fixtures_Extract[[Player]:[Player]],0),MATCH(FPL_Combined[[#Headers],[Gameweek 07]],FPL_Fixtures_Extract[#Headers],0)))-4),Team_Key[[Full Name]:[Full Name]],0))&amp;RIGHT(INDEX(FPL_Fixtures_Extract[],MATCH($A100,FPL_Fixtures_Extract[[Player]:[Player]],0),MATCH(FPL_Combined[[#Headers],[Gameweek 07]],FPL_Fixtures_Extract[#Headers],0)),3))</f>
        <v>STK(A) 1-2</v>
      </c>
      <c r="I100" t="str">
        <f ca="1">IF(RIGHT(FPL_Combined[[#Headers],[Gameweek 08]],2)&lt;$B$622,INDEX(FPL_Results_Extract[Gameweek 08],MATCH($A100,FPL_Results_Extract[[Player]:[Player]],0)),INDEX(Team_Key[[Abbreviation]:[Abbreviation]],MATCH(LEFT(INDEX(FPL_Fixtures_Extract[],MATCH($A100,FPL_Fixtures_Extract[[Player]:[Player]],0),MATCH(FPL_Combined[[#Headers],[Gameweek 08]],FPL_Fixtures_Extract[#Headers],0)),LEN(INDEX(FPL_Fixtures_Extract[],MATCH($A100,FPL_Fixtures_Extract[[Player]:[Player]],0),MATCH(FPL_Combined[[#Headers],[Gameweek 08]],FPL_Fixtures_Extract[#Headers],0)))-4),Team_Key[[Full Name]:[Full Name]],0))&amp;RIGHT(INDEX(FPL_Fixtures_Extract[],MATCH($A100,FPL_Fixtures_Extract[[Player]:[Player]],0),MATCH(FPL_Combined[[#Headers],[Gameweek 08]],FPL_Fixtures_Extract[#Headers],0)),3))</f>
        <v>WAT(H) 1-1</v>
      </c>
      <c r="J100" t="str">
        <f ca="1">IF(RIGHT(FPL_Combined[[#Headers],[Gameweek 09]],2)&lt;$B$622,INDEX(FPL_Results_Extract[Gameweek 09],MATCH($A100,FPL_Results_Extract[[Player]:[Player]],0)),INDEX(Team_Key[[Abbreviation]:[Abbreviation]],MATCH(LEFT(INDEX(FPL_Fixtures_Extract[],MATCH($A100,FPL_Fixtures_Extract[[Player]:[Player]],0),MATCH(FPL_Combined[[#Headers],[Gameweek 09]],FPL_Fixtures_Extract[#Headers],0)),LEN(INDEX(FPL_Fixtures_Extract[],MATCH($A100,FPL_Fixtures_Extract[[Player]:[Player]],0),MATCH(FPL_Combined[[#Headers],[Gameweek 09]],FPL_Fixtures_Extract[#Headers],0)))-4),Team_Key[[Full Name]:[Full Name]],0))&amp;RIGHT(INDEX(FPL_Fixtures_Extract[],MATCH($A100,FPL_Fixtures_Extract[[Player]:[Player]],0),MATCH(FPL_Combined[[#Headers],[Gameweek 09]],FPL_Fixtures_Extract[#Headers],0)),3))</f>
        <v>MCI(A) 1-5</v>
      </c>
      <c r="K100" t="str">
        <f ca="1">IF(RIGHT(FPL_Combined[[#Headers],[Gameweek 10]],2)&lt;$B$622,INDEX(FPL_Results_Extract[Gameweek 10],MATCH($A100,FPL_Results_Extract[[Player]:[Player]],0)),INDEX(Team_Key[[Abbreviation]:[Abbreviation]],MATCH(LEFT(INDEX(FPL_Fixtures_Extract[],MATCH($A100,FPL_Fixtures_Extract[[Player]:[Player]],0),MATCH(FPL_Combined[[#Headers],[Gameweek 10]],FPL_Fixtures_Extract[#Headers],0)),LEN(INDEX(FPL_Fixtures_Extract[],MATCH($A100,FPL_Fixtures_Extract[[Player]:[Player]],0),MATCH(FPL_Combined[[#Headers],[Gameweek 10]],FPL_Fixtures_Extract[#Headers],0)))-4),Team_Key[[Full Name]:[Full Name]],0))&amp;RIGHT(INDEX(FPL_Fixtures_Extract[],MATCH($A100,FPL_Fixtures_Extract[[Player]:[Player]],0),MATCH(FPL_Combined[[#Headers],[Gameweek 10]],FPL_Fixtures_Extract[#Headers],0)),3))</f>
        <v>TOT(H) 1-5</v>
      </c>
      <c r="L100" t="str">
        <f ca="1">IF(RIGHT(FPL_Combined[[#Headers],[Gameweek 11]],2)&lt;$B$622,INDEX(FPL_Results_Extract[Gameweek 11],MATCH($A100,FPL_Results_Extract[[Player]:[Player]],0)),INDEX(Team_Key[[Abbreviation]:[Abbreviation]],MATCH(LEFT(INDEX(FPL_Fixtures_Extract[],MATCH($A100,FPL_Fixtures_Extract[[Player]:[Player]],0),MATCH(FPL_Combined[[#Headers],[Gameweek 11]],FPL_Fixtures_Extract[#Headers],0)),LEN(INDEX(FPL_Fixtures_Extract[],MATCH($A100,FPL_Fixtures_Extract[[Player]:[Player]],0),MATCH(FPL_Combined[[#Headers],[Gameweek 11]],FPL_Fixtures_Extract[#Headers],0)))-4),Team_Key[[Full Name]:[Full Name]],0))&amp;RIGHT(INDEX(FPL_Fixtures_Extract[],MATCH($A100,FPL_Fixtures_Extract[[Player]:[Player]],0),MATCH(FPL_Combined[[#Headers],[Gameweek 11]],FPL_Fixtures_Extract[#Headers],0)),3))</f>
        <v>SOU(A) 0-2</v>
      </c>
      <c r="M100" t="str">
        <f ca="1">IF(RIGHT(FPL_Combined[[#Headers],[Gameweek 12]],2)&lt;$B$622,INDEX(FPL_Results_Extract[Gameweek 12],MATCH($A100,FPL_Results_Extract[[Player]:[Player]],0)),INDEX(Team_Key[[Abbreviation]:[Abbreviation]],MATCH(LEFT(INDEX(FPL_Fixtures_Extract[],MATCH($A100,FPL_Fixtures_Extract[[Player]:[Player]],0),MATCH(FPL_Combined[[#Headers],[Gameweek 12]],FPL_Fixtures_Extract[#Headers],0)),LEN(INDEX(FPL_Fixtures_Extract[],MATCH($A100,FPL_Fixtures_Extract[[Player]:[Player]],0),MATCH(FPL_Combined[[#Headers],[Gameweek 12]],FPL_Fixtures_Extract[#Headers],0)))-4),Team_Key[[Full Name]:[Full Name]],0))&amp;RIGHT(INDEX(FPL_Fixtures_Extract[],MATCH($A100,FPL_Fixtures_Extract[[Player]:[Player]],0),MATCH(FPL_Combined[[#Headers],[Gameweek 12]],FPL_Fixtures_Extract[#Headers],0)),3))</f>
        <v>NEW(H) 0-1</v>
      </c>
      <c r="N100" t="str">
        <f ca="1">IF(RIGHT(FPL_Combined[[#Headers],[Gameweek 13]],2)&lt;$B$622,INDEX(FPL_Results_Extract[Gameweek 13],MATCH($A100,FPL_Results_Extract[[Player]:[Player]],0)),INDEX(Team_Key[[Abbreviation]:[Abbreviation]],MATCH(LEFT(INDEX(FPL_Fixtures_Extract[],MATCH($A100,FPL_Fixtures_Extract[[Player]:[Player]],0),MATCH(FPL_Combined[[#Headers],[Gameweek 13]],FPL_Fixtures_Extract[#Headers],0)),LEN(INDEX(FPL_Fixtures_Extract[],MATCH($A100,FPL_Fixtures_Extract[[Player]:[Player]],0),MATCH(FPL_Combined[[#Headers],[Gameweek 13]],FPL_Fixtures_Extract[#Headers],0)))-4),Team_Key[[Full Name]:[Full Name]],0))&amp;RIGHT(INDEX(FPL_Fixtures_Extract[],MATCH($A100,FPL_Fixtures_Extract[[Player]:[Player]],0),MATCH(FPL_Combined[[#Headers],[Gameweek 13]],FPL_Fixtures_Extract[#Headers],0)),3))</f>
        <v>SWA(A) 2-2</v>
      </c>
      <c r="O100" t="str">
        <f ca="1">IF(RIGHT(FPL_Combined[[#Headers],[Gameweek 14]],2)&lt;$B$622,INDEX(FPL_Results_Extract[Gameweek 14],MATCH($A100,FPL_Results_Extract[[Player]:[Player]],0)),INDEX(Team_Key[[Abbreviation]:[Abbreviation]],MATCH(LEFT(INDEX(FPL_Fixtures_Extract[],MATCH($A100,FPL_Fixtures_Extract[[Player]:[Player]],0),MATCH(FPL_Combined[[#Headers],[Gameweek 14]],FPL_Fixtures_Extract[#Headers],0)),LEN(INDEX(FPL_Fixtures_Extract[],MATCH($A100,FPL_Fixtures_Extract[[Player]:[Player]],0),MATCH(FPL_Combined[[#Headers],[Gameweek 14]],FPL_Fixtures_Extract[#Headers],0)))-4),Team_Key[[Full Name]:[Full Name]],0))&amp;RIGHT(INDEX(FPL_Fixtures_Extract[],MATCH($A100,FPL_Fixtures_Extract[[Player]:[Player]],0),MATCH(FPL_Combined[[#Headers],[Gameweek 14]],FPL_Fixtures_Extract[#Headers],0)),3))</f>
        <v>EVE(H) 3-3</v>
      </c>
      <c r="P100" t="str">
        <f ca="1">IF(RIGHT(FPL_Combined[[#Headers],[Gameweek 15]],2)&lt;$B$622,INDEX(FPL_Results_Extract[Gameweek 15],MATCH($A100,FPL_Results_Extract[[Player]:[Player]],0)),INDEX(Team_Key[[Abbreviation]:[Abbreviation]],MATCH(LEFT(INDEX(FPL_Fixtures_Extract[],MATCH($A100,FPL_Fixtures_Extract[[Player]:[Player]],0),MATCH(FPL_Combined[[#Headers],[Gameweek 15]],FPL_Fixtures_Extract[#Headers],0)),LEN(INDEX(FPL_Fixtures_Extract[],MATCH($A100,FPL_Fixtures_Extract[[Player]:[Player]],0),MATCH(FPL_Combined[[#Headers],[Gameweek 15]],FPL_Fixtures_Extract[#Headers],0)))-4),Team_Key[[Full Name]:[Full Name]],0))&amp;RIGHT(INDEX(FPL_Fixtures_Extract[],MATCH($A100,FPL_Fixtures_Extract[[Player]:[Player]],0),MATCH(FPL_Combined[[#Headers],[Gameweek 15]],FPL_Fixtures_Extract[#Headers],0)),3))</f>
        <v>CHE(A) 1-0</v>
      </c>
      <c r="Q100" t="str">
        <f ca="1">IF(RIGHT(FPL_Combined[[#Headers],[Gameweek 16]],2)&lt;$B$622,INDEX(FPL_Results_Extract[Gameweek 16],MATCH($A100,FPL_Results_Extract[[Player]:[Player]],0)),INDEX(Team_Key[[Abbreviation]:[Abbreviation]],MATCH(LEFT(INDEX(FPL_Fixtures_Extract[],MATCH($A100,FPL_Fixtures_Extract[[Player]:[Player]],0),MATCH(FPL_Combined[[#Headers],[Gameweek 16]],FPL_Fixtures_Extract[#Headers],0)),LEN(INDEX(FPL_Fixtures_Extract[],MATCH($A100,FPL_Fixtures_Extract[[Player]:[Player]],0),MATCH(FPL_Combined[[#Headers],[Gameweek 16]],FPL_Fixtures_Extract[#Headers],0)))-4),Team_Key[[Full Name]:[Full Name]],0))&amp;RIGHT(INDEX(FPL_Fixtures_Extract[],MATCH($A100,FPL_Fixtures_Extract[[Player]:[Player]],0),MATCH(FPL_Combined[[#Headers],[Gameweek 16]],FPL_Fixtures_Extract[#Headers],0)),3))</f>
        <v>MUN(H) 2-1</v>
      </c>
      <c r="R100" t="str">
        <f ca="1">IF(RIGHT(FPL_Combined[[#Headers],[Gameweek 17]],2)&lt;$B$622,INDEX(FPL_Results_Extract[Gameweek 17],MATCH($A100,FPL_Results_Extract[[Player]:[Player]],0)),INDEX(Team_Key[[Abbreviation]:[Abbreviation]],MATCH(LEFT(INDEX(FPL_Fixtures_Extract[],MATCH($A100,FPL_Fixtures_Extract[[Player]:[Player]],0),MATCH(FPL_Combined[[#Headers],[Gameweek 17]],FPL_Fixtures_Extract[#Headers],0)),LEN(INDEX(FPL_Fixtures_Extract[],MATCH($A100,FPL_Fixtures_Extract[[Player]:[Player]],0),MATCH(FPL_Combined[[#Headers],[Gameweek 17]],FPL_Fixtures_Extract[#Headers],0)))-4),Team_Key[[Full Name]:[Full Name]],0))&amp;RIGHT(INDEX(FPL_Fixtures_Extract[],MATCH($A100,FPL_Fixtures_Extract[[Player]:[Player]],0),MATCH(FPL_Combined[[#Headers],[Gameweek 17]],FPL_Fixtures_Extract[#Headers],0)),3))</f>
        <v>WBA(A) 2-1</v>
      </c>
      <c r="S100" t="str">
        <f ca="1">IF(RIGHT(FPL_Combined[[#Headers],[Gameweek 18]],2)&lt;$B$622,INDEX(FPL_Results_Extract[Gameweek 18],MATCH($A100,FPL_Results_Extract[[Player]:[Player]],0)),INDEX(Team_Key[[Abbreviation]:[Abbreviation]],MATCH(LEFT(INDEX(FPL_Fixtures_Extract[],MATCH($A100,FPL_Fixtures_Extract[[Player]:[Player]],0),MATCH(FPL_Combined[[#Headers],[Gameweek 18]],FPL_Fixtures_Extract[#Headers],0)),LEN(INDEX(FPL_Fixtures_Extract[],MATCH($A100,FPL_Fixtures_Extract[[Player]:[Player]],0),MATCH(FPL_Combined[[#Headers],[Gameweek 18]],FPL_Fixtures_Extract[#Headers],0)))-4),Team_Key[[Full Name]:[Full Name]],0))&amp;RIGHT(INDEX(FPL_Fixtures_Extract[],MATCH($A100,FPL_Fixtures_Extract[[Player]:[Player]],0),MATCH(FPL_Combined[[#Headers],[Gameweek 18]],FPL_Fixtures_Extract[#Headers],0)),3))</f>
        <v>CRY(H) 0-0</v>
      </c>
      <c r="T100" t="str">
        <f ca="1">IF(RIGHT(FPL_Combined[[#Headers],[Gameweek 19]],2)&lt;$B$622,INDEX(FPL_Results_Extract[Gameweek 19],MATCH($A100,FPL_Results_Extract[[Player]:[Player]],0)),INDEX(Team_Key[[Abbreviation]:[Abbreviation]],MATCH(LEFT(INDEX(FPL_Fixtures_Extract[],MATCH($A100,FPL_Fixtures_Extract[[Player]:[Player]],0),MATCH(FPL_Combined[[#Headers],[Gameweek 19]],FPL_Fixtures_Extract[#Headers],0)),LEN(INDEX(FPL_Fixtures_Extract[],MATCH($A100,FPL_Fixtures_Extract[[Player]:[Player]],0),MATCH(FPL_Combined[[#Headers],[Gameweek 19]],FPL_Fixtures_Extract[#Headers],0)))-4),Team_Key[[Full Name]:[Full Name]],0))&amp;RIGHT(INDEX(FPL_Fixtures_Extract[],MATCH($A100,FPL_Fixtures_Extract[[Player]:[Player]],0),MATCH(FPL_Combined[[#Headers],[Gameweek 19]],FPL_Fixtures_Extract[#Headers],0)),3))</f>
        <v>ARS(A) 0-2</v>
      </c>
      <c r="U100" t="str">
        <f ca="1">IF(RIGHT(FPL_Combined[[#Headers],[Gameweek 20]],2)&lt;$B$622,INDEX(FPL_Results_Extract[Gameweek 20],MATCH($A100,FPL_Results_Extract[[Player]:[Player]],0)),INDEX(Team_Key[[Abbreviation]:[Abbreviation]],MATCH(LEFT(INDEX(FPL_Fixtures_Extract[],MATCH($A100,FPL_Fixtures_Extract[[Player]:[Player]],0),MATCH(FPL_Combined[[#Headers],[Gameweek 20]],FPL_Fixtures_Extract[#Headers],0)),LEN(INDEX(FPL_Fixtures_Extract[],MATCH($A100,FPL_Fixtures_Extract[[Player]:[Player]],0),MATCH(FPL_Combined[[#Headers],[Gameweek 20]],FPL_Fixtures_Extract[#Headers],0)))-4),Team_Key[[Full Name]:[Full Name]],0))&amp;RIGHT(INDEX(FPL_Fixtures_Extract[],MATCH($A100,FPL_Fixtures_Extract[[Player]:[Player]],0),MATCH(FPL_Combined[[#Headers],[Gameweek 20]],FPL_Fixtures_Extract[#Headers],0)),3))</f>
        <v>LEI(A) 0-0</v>
      </c>
      <c r="V100" t="str">
        <f ca="1">IF(RIGHT(FPL_Combined[[#Headers],[Gameweek 21]],2)&lt;$B$622,INDEX(FPL_Results_Extract[Gameweek 21],MATCH($A100,FPL_Results_Extract[[Player]:[Player]],0)),INDEX(Team_Key[[Abbreviation]:[Abbreviation]],MATCH(LEFT(INDEX(FPL_Fixtures_Extract[],MATCH($A100,FPL_Fixtures_Extract[[Player]:[Player]],0),MATCH(FPL_Combined[[#Headers],[Gameweek 21]],FPL_Fixtures_Extract[#Headers],0)),LEN(INDEX(FPL_Fixtures_Extract[],MATCH($A100,FPL_Fixtures_Extract[[Player]:[Player]],0),MATCH(FPL_Combined[[#Headers],[Gameweek 21]],FPL_Fixtures_Extract[#Headers],0)))-4),Team_Key[[Full Name]:[Full Name]],0))&amp;RIGHT(INDEX(FPL_Fixtures_Extract[],MATCH($A100,FPL_Fixtures_Extract[[Player]:[Player]],0),MATCH(FPL_Combined[[#Headers],[Gameweek 21]],FPL_Fixtures_Extract[#Headers],0)),3))</f>
        <v>WHU(H) 1-3</v>
      </c>
      <c r="W100" t="str">
        <f ca="1">IF(RIGHT(FPL_Combined[[#Headers],[Gameweek 22]],2)&lt;$B$622,INDEX(FPL_Results_Extract[Gameweek 22],MATCH($A100,FPL_Results_Extract[[Player]:[Player]],0)),INDEX(Team_Key[[Abbreviation]:[Abbreviation]],MATCH(LEFT(INDEX(FPL_Fixtures_Extract[],MATCH($A100,FPL_Fixtures_Extract[[Player]:[Player]],0),MATCH(FPL_Combined[[#Headers],[Gameweek 22]],FPL_Fixtures_Extract[#Headers],0)),LEN(INDEX(FPL_Fixtures_Extract[],MATCH($A100,FPL_Fixtures_Extract[[Player]:[Player]],0),MATCH(FPL_Combined[[#Headers],[Gameweek 22]],FPL_Fixtures_Extract[#Headers],0)))-4),Team_Key[[Full Name]:[Full Name]],0))&amp;RIGHT(INDEX(FPL_Fixtures_Extract[],MATCH($A100,FPL_Fixtures_Extract[[Player]:[Player]],0),MATCH(FPL_Combined[[#Headers],[Gameweek 22]],FPL_Fixtures_Extract[#Headers],0)),3))</f>
        <v>NOR(H) 3-0</v>
      </c>
      <c r="X100" t="str">
        <f ca="1">IF(RIGHT(FPL_Combined[[#Headers],[Gameweek 23]],2)&lt;$B$622,INDEX(FPL_Results_Extract[Gameweek 23],MATCH($A100,FPL_Results_Extract[[Player]:[Player]],0)),INDEX(Team_Key[[Abbreviation]:[Abbreviation]],MATCH(LEFT(INDEX(FPL_Fixtures_Extract[],MATCH($A100,FPL_Fixtures_Extract[[Player]:[Player]],0),MATCH(FPL_Combined[[#Headers],[Gameweek 23]],FPL_Fixtures_Extract[#Headers],0)),LEN(INDEX(FPL_Fixtures_Extract[],MATCH($A100,FPL_Fixtures_Extract[[Player]:[Player]],0),MATCH(FPL_Combined[[#Headers],[Gameweek 23]],FPL_Fixtures_Extract[#Headers],0)))-4),Team_Key[[Full Name]:[Full Name]],0))&amp;RIGHT(INDEX(FPL_Fixtures_Extract[],MATCH($A100,FPL_Fixtures_Extract[[Player]:[Player]],0),MATCH(FPL_Combined[[#Headers],[Gameweek 23]],FPL_Fixtures_Extract[#Headers],0)),3))</f>
        <v>SUN(A) 1-1</v>
      </c>
      <c r="Y100" t="str">
        <f ca="1">IF(RIGHT(FPL_Combined[[#Headers],[Gameweek 24]],2)&lt;$B$622,INDEX(FPL_Results_Extract[Team],MATCH($A100,FPL_Results_Extract[[Player]:[Player]],0)),INDEX(Team_Key[[Abbreviation]:[Abbreviation]],MATCH(LEFT(INDEX(FPL_Fixtures_Extract[],MATCH($A100,FPL_Fixtures_Extract[[Player]:[Player]],0),MATCH(FPL_Combined[[#Headers],[Gameweek 24]],FPL_Fixtures_Extract[#Headers],0)),LEN(INDEX(FPL_Fixtures_Extract[],MATCH($A100,FPL_Fixtures_Extract[[Player]:[Player]],0),MATCH(FPL_Combined[[#Headers],[Gameweek 24]],FPL_Fixtures_Extract[#Headers],0)))-4),Team_Key[[Full Name]:[Full Name]],0))&amp;RIGHT(INDEX(FPL_Fixtures_Extract[],MATCH($A100,FPL_Fixtures_Extract[[Player]:[Player]],0),MATCH(FPL_Combined[[#Headers],[Gameweek 24]],FPL_Fixtures_Extract[#Headers],0)),3))</f>
        <v>BOU</v>
      </c>
      <c r="Z100" t="str">
        <f ca="1">IF(RIGHT(FPL_Combined[[#Headers],[Gameweek 25]],2)&lt;$B$622,INDEX(FPL_Results_Extract[Player],MATCH($A100,FPL_Results_Extract[[Player]:[Player]],0)),INDEX(Team_Key[[Abbreviation]:[Abbreviation]],MATCH(LEFT(INDEX(FPL_Fixtures_Extract[],MATCH($A100,FPL_Fixtures_Extract[[Player]:[Player]],0),MATCH(FPL_Combined[[#Headers],[Gameweek 25]],FPL_Fixtures_Extract[#Headers],0)),LEN(INDEX(FPL_Fixtures_Extract[],MATCH($A100,FPL_Fixtures_Extract[[Player]:[Player]],0),MATCH(FPL_Combined[[#Headers],[Gameweek 25]],FPL_Fixtures_Extract[#Headers],0)))-4),Team_Key[[Full Name]:[Full Name]],0))&amp;RIGHT(INDEX(FPL_Fixtures_Extract[],MATCH($A100,FPL_Fixtures_Extract[[Player]:[Player]],0),MATCH(FPL_Combined[[#Headers],[Gameweek 25]],FPL_Fixtures_Extract[#Headers],0)),3))</f>
        <v>Cargill</v>
      </c>
      <c r="AA100" t="str">
        <f ca="1">IF(RIGHT(FPL_Combined[[#Headers],[Gameweek 26]],2)&lt;$B$622,INDEX(FPL_Results_Extract[Gameweek 01],MATCH($A100,FPL_Results_Extract[[Player]:[Player]],0)),INDEX(Team_Key[[Abbreviation]:[Abbreviation]],MATCH(LEFT(INDEX(FPL_Fixtures_Extract[],MATCH($A100,FPL_Fixtures_Extract[[Player]:[Player]],0),MATCH(FPL_Combined[[#Headers],[Gameweek 26]],FPL_Fixtures_Extract[#Headers],0)),LEN(INDEX(FPL_Fixtures_Extract[],MATCH($A100,FPL_Fixtures_Extract[[Player]:[Player]],0),MATCH(FPL_Combined[[#Headers],[Gameweek 26]],FPL_Fixtures_Extract[#Headers],0)))-4),Team_Key[[Full Name]:[Full Name]],0))&amp;RIGHT(INDEX(FPL_Fixtures_Extract[],MATCH($A100,FPL_Fixtures_Extract[[Player]:[Player]],0),MATCH(FPL_Combined[[#Headers],[Gameweek 26]],FPL_Fixtures_Extract[#Headers],0)),3))</f>
        <v>AVL(H) 0-1</v>
      </c>
      <c r="AB100" t="str">
        <f ca="1">IF(RIGHT(FPL_Combined[[#Headers],[Gameweek 27]],2)&lt;$B$622,INDEX(FPL_Results_Extract[Gameweek 02],MATCH($A100,FPL_Results_Extract[[Player]:[Player]],0)),INDEX(Team_Key[[Abbreviation]:[Abbreviation]],MATCH(LEFT(INDEX(FPL_Fixtures_Extract[],MATCH($A100,FPL_Fixtures_Extract[[Player]:[Player]],0),MATCH(FPL_Combined[[#Headers],[Gameweek 27]],FPL_Fixtures_Extract[#Headers],0)),LEN(INDEX(FPL_Fixtures_Extract[],MATCH($A100,FPL_Fixtures_Extract[[Player]:[Player]],0),MATCH(FPL_Combined[[#Headers],[Gameweek 27]],FPL_Fixtures_Extract[#Headers],0)))-4),Team_Key[[Full Name]:[Full Name]],0))&amp;RIGHT(INDEX(FPL_Fixtures_Extract[],MATCH($A100,FPL_Fixtures_Extract[[Player]:[Player]],0),MATCH(FPL_Combined[[#Headers],[Gameweek 27]],FPL_Fixtures_Extract[#Headers],0)),3))</f>
        <v>LIV(A) 0-1</v>
      </c>
      <c r="AC100" t="str">
        <f ca="1">IF(RIGHT(FPL_Combined[[#Headers],[Gameweek 28]],2)&lt;$B$622,INDEX(FPL_Results_Extract[Gameweek 03],MATCH($A100,FPL_Results_Extract[[Player]:[Player]],0)),INDEX(Team_Key[[Abbreviation]:[Abbreviation]],MATCH(LEFT(INDEX(FPL_Fixtures_Extract[],MATCH($A100,FPL_Fixtures_Extract[[Player]:[Player]],0),MATCH(FPL_Combined[[#Headers],[Gameweek 28]],FPL_Fixtures_Extract[#Headers],0)),LEN(INDEX(FPL_Fixtures_Extract[],MATCH($A100,FPL_Fixtures_Extract[[Player]:[Player]],0),MATCH(FPL_Combined[[#Headers],[Gameweek 28]],FPL_Fixtures_Extract[#Headers],0)))-4),Team_Key[[Full Name]:[Full Name]],0))&amp;RIGHT(INDEX(FPL_Fixtures_Extract[],MATCH($A100,FPL_Fixtures_Extract[[Player]:[Player]],0),MATCH(FPL_Combined[[#Headers],[Gameweek 28]],FPL_Fixtures_Extract[#Headers],0)),3))</f>
        <v>WHU(A) 4-3</v>
      </c>
      <c r="AD100" t="str">
        <f ca="1">IF(RIGHT(FPL_Combined[[#Headers],[Gameweek 29]],2)&lt;$B$622,INDEX(FPL_Results_Extract[Gameweek 04],MATCH($A100,FPL_Results_Extract[[Player]:[Player]],0)),INDEX(Team_Key[[Abbreviation]:[Abbreviation]],MATCH(LEFT(INDEX(FPL_Fixtures_Extract[],MATCH($A100,FPL_Fixtures_Extract[[Player]:[Player]],0),MATCH(FPL_Combined[[#Headers],[Gameweek 29]],FPL_Fixtures_Extract[#Headers],0)),LEN(INDEX(FPL_Fixtures_Extract[],MATCH($A100,FPL_Fixtures_Extract[[Player]:[Player]],0),MATCH(FPL_Combined[[#Headers],[Gameweek 29]],FPL_Fixtures_Extract[#Headers],0)))-4),Team_Key[[Full Name]:[Full Name]],0))&amp;RIGHT(INDEX(FPL_Fixtures_Extract[],MATCH($A100,FPL_Fixtures_Extract[[Player]:[Player]],0),MATCH(FPL_Combined[[#Headers],[Gameweek 29]],FPL_Fixtures_Extract[#Headers],0)),3))</f>
        <v>NEW(A)</v>
      </c>
      <c r="AE100" t="str">
        <f ca="1">IF(RIGHT(FPL_Combined[[#Headers],[Gameweek 30]],2)&lt;$B$622,INDEX(FPL_Results_Extract[Gameweek 05],MATCH($A100,FPL_Results_Extract[[Player]:[Player]],0)),INDEX(Team_Key[[Abbreviation]:[Abbreviation]],MATCH(LEFT(INDEX(FPL_Fixtures_Extract[],MATCH($A100,FPL_Fixtures_Extract[[Player]:[Player]],0),MATCH(FPL_Combined[[#Headers],[Gameweek 30]],FPL_Fixtures_Extract[#Headers],0)),LEN(INDEX(FPL_Fixtures_Extract[],MATCH($A100,FPL_Fixtures_Extract[[Player]:[Player]],0),MATCH(FPL_Combined[[#Headers],[Gameweek 30]],FPL_Fixtures_Extract[#Headers],0)))-4),Team_Key[[Full Name]:[Full Name]],0))&amp;RIGHT(INDEX(FPL_Fixtures_Extract[],MATCH($A100,FPL_Fixtures_Extract[[Player]:[Player]],0),MATCH(FPL_Combined[[#Headers],[Gameweek 30]],FPL_Fixtures_Extract[#Headers],0)),3))</f>
        <v>SWA(H)</v>
      </c>
      <c r="AF100" t="str">
        <f ca="1">IF(RIGHT(FPL_Combined[[#Headers],[Gameweek 31]],2)&lt;$B$622,INDEX(FPL_Results_Extract[Gameweek 06],MATCH($A100,FPL_Results_Extract[[Player]:[Player]],0)),INDEX(Team_Key[[Abbreviation]:[Abbreviation]],MATCH(LEFT(INDEX(FPL_Fixtures_Extract[],MATCH($A100,FPL_Fixtures_Extract[[Player]:[Player]],0),MATCH(FPL_Combined[[#Headers],[Gameweek 31]],FPL_Fixtures_Extract[#Headers],0)),LEN(INDEX(FPL_Fixtures_Extract[],MATCH($A100,FPL_Fixtures_Extract[[Player]:[Player]],0),MATCH(FPL_Combined[[#Headers],[Gameweek 31]],FPL_Fixtures_Extract[#Headers],0)))-4),Team_Key[[Full Name]:[Full Name]],0))&amp;RIGHT(INDEX(FPL_Fixtures_Extract[],MATCH($A100,FPL_Fixtures_Extract[[Player]:[Player]],0),MATCH(FPL_Combined[[#Headers],[Gameweek 31]],FPL_Fixtures_Extract[#Headers],0)),3))</f>
        <v>TOT(A)</v>
      </c>
      <c r="AG100" t="str">
        <f ca="1">IF(RIGHT(FPL_Combined[[#Headers],[Gameweek 32]],2)&lt;$B$622,INDEX(FPL_Results_Extract[Gameweek 07],MATCH($A100,FPL_Results_Extract[[Player]:[Player]],0)),INDEX(Team_Key[[Abbreviation]:[Abbreviation]],MATCH(LEFT(INDEX(FPL_Fixtures_Extract[],MATCH($A100,FPL_Fixtures_Extract[[Player]:[Player]],0),MATCH(FPL_Combined[[#Headers],[Gameweek 32]],FPL_Fixtures_Extract[#Headers],0)),LEN(INDEX(FPL_Fixtures_Extract[],MATCH($A100,FPL_Fixtures_Extract[[Player]:[Player]],0),MATCH(FPL_Combined[[#Headers],[Gameweek 32]],FPL_Fixtures_Extract[#Headers],0)))-4),Team_Key[[Full Name]:[Full Name]],0))&amp;RIGHT(INDEX(FPL_Fixtures_Extract[],MATCH($A100,FPL_Fixtures_Extract[[Player]:[Player]],0),MATCH(FPL_Combined[[#Headers],[Gameweek 32]],FPL_Fixtures_Extract[#Headers],0)),3))</f>
        <v>MCI(H)</v>
      </c>
      <c r="AH100" t="str">
        <f ca="1">IF(RIGHT(FPL_Combined[[#Headers],[Gameweek 33]],2)&lt;$B$622,INDEX(FPL_Results_Extract[Gameweek 08],MATCH($A100,FPL_Results_Extract[[Player]:[Player]],0)),INDEX(Team_Key[[Abbreviation]:[Abbreviation]],MATCH(LEFT(INDEX(FPL_Fixtures_Extract[],MATCH($A100,FPL_Fixtures_Extract[[Player]:[Player]],0),MATCH(FPL_Combined[[#Headers],[Gameweek 33]],FPL_Fixtures_Extract[#Headers],0)),LEN(INDEX(FPL_Fixtures_Extract[],MATCH($A100,FPL_Fixtures_Extract[[Player]:[Player]],0),MATCH(FPL_Combined[[#Headers],[Gameweek 33]],FPL_Fixtures_Extract[#Headers],0)))-4),Team_Key[[Full Name]:[Full Name]],0))&amp;RIGHT(INDEX(FPL_Fixtures_Extract[],MATCH($A100,FPL_Fixtures_Extract[[Player]:[Player]],0),MATCH(FPL_Combined[[#Headers],[Gameweek 33]],FPL_Fixtures_Extract[#Headers],0)),3))</f>
        <v>AVL(A)</v>
      </c>
      <c r="AI100" t="str">
        <f ca="1">IF(RIGHT(FPL_Combined[[#Headers],[Gameweek 34]],2)&lt;$B$622,INDEX(FPL_Results_Extract[Gameweek 09],MATCH($A100,FPL_Results_Extract[[Player]:[Player]],0)),INDEX(Team_Key[[Abbreviation]:[Abbreviation]],MATCH(LEFT(INDEX(FPL_Fixtures_Extract[],MATCH($A100,FPL_Fixtures_Extract[[Player]:[Player]],0),MATCH(FPL_Combined[[#Headers],[Gameweek 34]],FPL_Fixtures_Extract[#Headers],0)),LEN(INDEX(FPL_Fixtures_Extract[],MATCH($A100,FPL_Fixtures_Extract[[Player]:[Player]],0),MATCH(FPL_Combined[[#Headers],[Gameweek 34]],FPL_Fixtures_Extract[#Headers],0)))-4),Team_Key[[Full Name]:[Full Name]],0))&amp;RIGHT(INDEX(FPL_Fixtures_Extract[],MATCH($A100,FPL_Fixtures_Extract[[Player]:[Player]],0),MATCH(FPL_Combined[[#Headers],[Gameweek 34]],FPL_Fixtures_Extract[#Headers],0)),3))</f>
        <v>LIV(H)</v>
      </c>
      <c r="AJ100" t="str">
        <f ca="1">IF(RIGHT(FPL_Combined[[#Headers],[Gameweek 35]],2)&lt;$B$622,INDEX(FPL_Results_Extract[Gameweek 10],MATCH($A100,FPL_Results_Extract[[Player]:[Player]],0)),INDEX(Team_Key[[Abbreviation]:[Abbreviation]],MATCH(LEFT(INDEX(FPL_Fixtures_Extract[],MATCH($A100,FPL_Fixtures_Extract[[Player]:[Player]],0),MATCH(FPL_Combined[[#Headers],[Gameweek 35]],FPL_Fixtures_Extract[#Headers],0)),LEN(INDEX(FPL_Fixtures_Extract[],MATCH($A100,FPL_Fixtures_Extract[[Player]:[Player]],0),MATCH(FPL_Combined[[#Headers],[Gameweek 35]],FPL_Fixtures_Extract[#Headers],0)))-4),Team_Key[[Full Name]:[Full Name]],0))&amp;RIGHT(INDEX(FPL_Fixtures_Extract[],MATCH($A100,FPL_Fixtures_Extract[[Player]:[Player]],0),MATCH(FPL_Combined[[#Headers],[Gameweek 35]],FPL_Fixtures_Extract[#Headers],0)),3))</f>
        <v>CHE(H)</v>
      </c>
      <c r="AK100" t="str">
        <f ca="1">IF(RIGHT(FPL_Combined[[#Headers],[Gameweek 36]],2)&lt;$B$622,INDEX(FPL_Results_Extract[Gameweek 11],MATCH($A100,FPL_Results_Extract[[Player]:[Player]],0)),INDEX(Team_Key[[Abbreviation]:[Abbreviation]],MATCH(LEFT(INDEX(FPL_Fixtures_Extract[],MATCH($A100,FPL_Fixtures_Extract[[Player]:[Player]],0),MATCH(FPL_Combined[[#Headers],[Gameweek 36]],FPL_Fixtures_Extract[#Headers],0)),LEN(INDEX(FPL_Fixtures_Extract[],MATCH($A100,FPL_Fixtures_Extract[[Player]:[Player]],0),MATCH(FPL_Combined[[#Headers],[Gameweek 36]],FPL_Fixtures_Extract[#Headers],0)))-4),Team_Key[[Full Name]:[Full Name]],0))&amp;RIGHT(INDEX(FPL_Fixtures_Extract[],MATCH($A100,FPL_Fixtures_Extract[[Player]:[Player]],0),MATCH(FPL_Combined[[#Headers],[Gameweek 36]],FPL_Fixtures_Extract[#Headers],0)),3))</f>
        <v>EVE(A)</v>
      </c>
      <c r="AL100" t="str">
        <f ca="1">IF(RIGHT(FPL_Combined[[#Headers],[Gameweek 37]],2)&lt;$B$622,INDEX(FPL_Results_Extract[Gameweek 12],MATCH($A100,FPL_Results_Extract[[Player]:[Player]],0)),INDEX(Team_Key[[Abbreviation]:[Abbreviation]],MATCH(LEFT(INDEX(FPL_Fixtures_Extract[],MATCH($A100,FPL_Fixtures_Extract[[Player]:[Player]],0),MATCH(FPL_Combined[[#Headers],[Gameweek 37]],FPL_Fixtures_Extract[#Headers],0)),LEN(INDEX(FPL_Fixtures_Extract[],MATCH($A100,FPL_Fixtures_Extract[[Player]:[Player]],0),MATCH(FPL_Combined[[#Headers],[Gameweek 37]],FPL_Fixtures_Extract[#Headers],0)))-4),Team_Key[[Full Name]:[Full Name]],0))&amp;RIGHT(INDEX(FPL_Fixtures_Extract[],MATCH($A100,FPL_Fixtures_Extract[[Player]:[Player]],0),MATCH(FPL_Combined[[#Headers],[Gameweek 37]],FPL_Fixtures_Extract[#Headers],0)),3))</f>
        <v>WBA(H)</v>
      </c>
      <c r="AM100" t="str">
        <f ca="1">IF(RIGHT(FPL_Combined[[#Headers],[Gameweek 38]],2)&lt;$B$622,INDEX(FPL_Results_Extract[Gameweek 13],MATCH($A100,FPL_Results_Extract[[Player]:[Player]],0)),INDEX(Team_Key[[Abbreviation]:[Abbreviation]],MATCH(LEFT(INDEX(FPL_Fixtures_Extract[],MATCH($A100,FPL_Fixtures_Extract[[Player]:[Player]],0),MATCH(FPL_Combined[[#Headers],[Gameweek 38]],FPL_Fixtures_Extract[#Headers],0)),LEN(INDEX(FPL_Fixtures_Extract[],MATCH($A100,FPL_Fixtures_Extract[[Player]:[Player]],0),MATCH(FPL_Combined[[#Headers],[Gameweek 38]],FPL_Fixtures_Extract[#Headers],0)))-4),Team_Key[[Full Name]:[Full Name]],0))&amp;RIGHT(INDEX(FPL_Fixtures_Extract[],MATCH($A100,FPL_Fixtures_Extract[[Player]:[Player]],0),MATCH(FPL_Combined[[#Headers],[Gameweek 38]],FPL_Fixtures_Extract[#Headers],0)),3))</f>
        <v>MUN(A)</v>
      </c>
    </row>
    <row r="101" spans="1:39" x14ac:dyDescent="0.45">
      <c r="A101" t="s">
        <v>160</v>
      </c>
      <c r="B101" t="str">
        <f ca="1">IF(RIGHT(FPL_Combined[[#Headers],[Gameweek 01]],2)&lt;$B$622,INDEX(FPL_Results_Extract[Gameweek 01],MATCH($A101,FPL_Results_Extract[[Player]:[Player]],0)),INDEX(Team_Key[[Abbreviation]:[Abbreviation]],MATCH(LEFT(INDEX(FPL_Fixtures_Extract[],MATCH($A101,FPL_Fixtures_Extract[[Player]:[Player]],0),MATCH(FPL_Combined[[#Headers],[Gameweek 01]],FPL_Fixtures_Extract[#Headers],0)),LEN(INDEX(FPL_Fixtures_Extract[],MATCH($A101,FPL_Fixtures_Extract[[Player]:[Player]],0),MATCH(FPL_Combined[[#Headers],[Gameweek 01]],FPL_Fixtures_Extract[#Headers],0)))-4),Team_Key[[Full Name]:[Full Name]],0))&amp;RIGHT(INDEX(FPL_Fixtures_Extract[],MATCH($A101,FPL_Fixtures_Extract[[Player]:[Player]],0),MATCH(FPL_Combined[[#Headers],[Gameweek 01]],FPL_Fixtures_Extract[#Headers],0)),3))</f>
        <v>BOU(A) 1-0</v>
      </c>
      <c r="C101" t="str">
        <f ca="1">IF(RIGHT(FPL_Combined[[#Headers],[Gameweek 02]],2)&lt;$B$622,INDEX(FPL_Results_Extract[Gameweek 02],MATCH($A101,FPL_Results_Extract[[Player]:[Player]],0)),INDEX(Team_Key[[Abbreviation]:[Abbreviation]],MATCH(LEFT(INDEX(FPL_Fixtures_Extract[],MATCH($A101,FPL_Fixtures_Extract[[Player]:[Player]],0),MATCH(FPL_Combined[[#Headers],[Gameweek 02]],FPL_Fixtures_Extract[#Headers],0)),LEN(INDEX(FPL_Fixtures_Extract[],MATCH($A101,FPL_Fixtures_Extract[[Player]:[Player]],0),MATCH(FPL_Combined[[#Headers],[Gameweek 02]],FPL_Fixtures_Extract[#Headers],0)))-4),Team_Key[[Full Name]:[Full Name]],0))&amp;RIGHT(INDEX(FPL_Fixtures_Extract[],MATCH($A101,FPL_Fixtures_Extract[[Player]:[Player]],0),MATCH(FPL_Combined[[#Headers],[Gameweek 02]],FPL_Fixtures_Extract[#Headers],0)),3))</f>
        <v>MUN(H) 0-1</v>
      </c>
      <c r="D101" t="str">
        <f ca="1">IF(RIGHT(FPL_Combined[[#Headers],[Gameweek 03]],2)&lt;$B$622,INDEX(FPL_Results_Extract[Gameweek 03],MATCH($A101,FPL_Results_Extract[[Player]:[Player]],0)),INDEX(Team_Key[[Abbreviation]:[Abbreviation]],MATCH(LEFT(INDEX(FPL_Fixtures_Extract[],MATCH($A101,FPL_Fixtures_Extract[[Player]:[Player]],0),MATCH(FPL_Combined[[#Headers],[Gameweek 03]],FPL_Fixtures_Extract[#Headers],0)),LEN(INDEX(FPL_Fixtures_Extract[],MATCH($A101,FPL_Fixtures_Extract[[Player]:[Player]],0),MATCH(FPL_Combined[[#Headers],[Gameweek 03]],FPL_Fixtures_Extract[#Headers],0)))-4),Team_Key[[Full Name]:[Full Name]],0))&amp;RIGHT(INDEX(FPL_Fixtures_Extract[],MATCH($A101,FPL_Fixtures_Extract[[Player]:[Player]],0),MATCH(FPL_Combined[[#Headers],[Gameweek 03]],FPL_Fixtures_Extract[#Headers],0)),3))</f>
        <v>CRY(A) 1-2</v>
      </c>
      <c r="E101" t="str">
        <f ca="1">IF(RIGHT(FPL_Combined[[#Headers],[Gameweek 04]],2)&lt;$B$622,INDEX(FPL_Results_Extract[Gameweek 04],MATCH($A101,FPL_Results_Extract[[Player]:[Player]],0)),INDEX(Team_Key[[Abbreviation]:[Abbreviation]],MATCH(LEFT(INDEX(FPL_Fixtures_Extract[],MATCH($A101,FPL_Fixtures_Extract[[Player]:[Player]],0),MATCH(FPL_Combined[[#Headers],[Gameweek 04]],FPL_Fixtures_Extract[#Headers],0)),LEN(INDEX(FPL_Fixtures_Extract[],MATCH($A101,FPL_Fixtures_Extract[[Player]:[Player]],0),MATCH(FPL_Combined[[#Headers],[Gameweek 04]],FPL_Fixtures_Extract[#Headers],0)))-4),Team_Key[[Full Name]:[Full Name]],0))&amp;RIGHT(INDEX(FPL_Fixtures_Extract[],MATCH($A101,FPL_Fixtures_Extract[[Player]:[Player]],0),MATCH(FPL_Combined[[#Headers],[Gameweek 04]],FPL_Fixtures_Extract[#Headers],0)),3))</f>
        <v>SUN(H) 2-2</v>
      </c>
      <c r="F101" t="str">
        <f ca="1">IF(RIGHT(FPL_Combined[[#Headers],[Gameweek 05]],2)&lt;$B$622,INDEX(FPL_Results_Extract[Gameweek 05],MATCH($A101,FPL_Results_Extract[[Player]:[Player]],0)),INDEX(Team_Key[[Abbreviation]:[Abbreviation]],MATCH(LEFT(INDEX(FPL_Fixtures_Extract[],MATCH($A101,FPL_Fixtures_Extract[[Player]:[Player]],0),MATCH(FPL_Combined[[#Headers],[Gameweek 05]],FPL_Fixtures_Extract[#Headers],0)),LEN(INDEX(FPL_Fixtures_Extract[],MATCH($A101,FPL_Fixtures_Extract[[Player]:[Player]],0),MATCH(FPL_Combined[[#Headers],[Gameweek 05]],FPL_Fixtures_Extract[#Headers],0)))-4),Team_Key[[Full Name]:[Full Name]],0))&amp;RIGHT(INDEX(FPL_Fixtures_Extract[],MATCH($A101,FPL_Fixtures_Extract[[Player]:[Player]],0),MATCH(FPL_Combined[[#Headers],[Gameweek 05]],FPL_Fixtures_Extract[#Headers],0)),3))</f>
        <v>LEI(A) 2-3</v>
      </c>
      <c r="G101" t="str">
        <f ca="1">IF(RIGHT(FPL_Combined[[#Headers],[Gameweek 06]],2)&lt;$B$622,INDEX(FPL_Results_Extract[Gameweek 06],MATCH($A101,FPL_Results_Extract[[Player]:[Player]],0)),INDEX(Team_Key[[Abbreviation]:[Abbreviation]],MATCH(LEFT(INDEX(FPL_Fixtures_Extract[],MATCH($A101,FPL_Fixtures_Extract[[Player]:[Player]],0),MATCH(FPL_Combined[[#Headers],[Gameweek 06]],FPL_Fixtures_Extract[#Headers],0)),LEN(INDEX(FPL_Fixtures_Extract[],MATCH($A101,FPL_Fixtures_Extract[[Player]:[Player]],0),MATCH(FPL_Combined[[#Headers],[Gameweek 06]],FPL_Fixtures_Extract[#Headers],0)))-4),Team_Key[[Full Name]:[Full Name]],0))&amp;RIGHT(INDEX(FPL_Fixtures_Extract[],MATCH($A101,FPL_Fixtures_Extract[[Player]:[Player]],0),MATCH(FPL_Combined[[#Headers],[Gameweek 06]],FPL_Fixtures_Extract[#Headers],0)),3))</f>
        <v>WBA(H) 0-1</v>
      </c>
      <c r="H101" t="str">
        <f ca="1">IF(RIGHT(FPL_Combined[[#Headers],[Gameweek 07]],2)&lt;$B$622,INDEX(FPL_Results_Extract[Gameweek 07],MATCH($A101,FPL_Results_Extract[[Player]:[Player]],0)),INDEX(Team_Key[[Abbreviation]:[Abbreviation]],MATCH(LEFT(INDEX(FPL_Fixtures_Extract[],MATCH($A101,FPL_Fixtures_Extract[[Player]:[Player]],0),MATCH(FPL_Combined[[#Headers],[Gameweek 07]],FPL_Fixtures_Extract[#Headers],0)),LEN(INDEX(FPL_Fixtures_Extract[],MATCH($A101,FPL_Fixtures_Extract[[Player]:[Player]],0),MATCH(FPL_Combined[[#Headers],[Gameweek 07]],FPL_Fixtures_Extract[#Headers],0)))-4),Team_Key[[Full Name]:[Full Name]],0))&amp;RIGHT(INDEX(FPL_Fixtures_Extract[],MATCH($A101,FPL_Fixtures_Extract[[Player]:[Player]],0),MATCH(FPL_Combined[[#Headers],[Gameweek 07]],FPL_Fixtures_Extract[#Headers],0)),3))</f>
        <v>LIV(A) 2-3</v>
      </c>
      <c r="I101" t="str">
        <f ca="1">IF(RIGHT(FPL_Combined[[#Headers],[Gameweek 08]],2)&lt;$B$622,INDEX(FPL_Results_Extract[Gameweek 08],MATCH($A101,FPL_Results_Extract[[Player]:[Player]],0)),INDEX(Team_Key[[Abbreviation]:[Abbreviation]],MATCH(LEFT(INDEX(FPL_Fixtures_Extract[],MATCH($A101,FPL_Fixtures_Extract[[Player]:[Player]],0),MATCH(FPL_Combined[[#Headers],[Gameweek 08]],FPL_Fixtures_Extract[#Headers],0)),LEN(INDEX(FPL_Fixtures_Extract[],MATCH($A101,FPL_Fixtures_Extract[[Player]:[Player]],0),MATCH(FPL_Combined[[#Headers],[Gameweek 08]],FPL_Fixtures_Extract[#Headers],0)))-4),Team_Key[[Full Name]:[Full Name]],0))&amp;RIGHT(INDEX(FPL_Fixtures_Extract[],MATCH($A101,FPL_Fixtures_Extract[[Player]:[Player]],0),MATCH(FPL_Combined[[#Headers],[Gameweek 08]],FPL_Fixtures_Extract[#Headers],0)),3))</f>
        <v>STK(H) 0-1</v>
      </c>
      <c r="J101" t="str">
        <f ca="1">IF(RIGHT(FPL_Combined[[#Headers],[Gameweek 09]],2)&lt;$B$622,INDEX(FPL_Results_Extract[Gameweek 09],MATCH($A101,FPL_Results_Extract[[Player]:[Player]],0)),INDEX(Team_Key[[Abbreviation]:[Abbreviation]],MATCH(LEFT(INDEX(FPL_Fixtures_Extract[],MATCH($A101,FPL_Fixtures_Extract[[Player]:[Player]],0),MATCH(FPL_Combined[[#Headers],[Gameweek 09]],FPL_Fixtures_Extract[#Headers],0)),LEN(INDEX(FPL_Fixtures_Extract[],MATCH($A101,FPL_Fixtures_Extract[[Player]:[Player]],0),MATCH(FPL_Combined[[#Headers],[Gameweek 09]],FPL_Fixtures_Extract[#Headers],0)))-4),Team_Key[[Full Name]:[Full Name]],0))&amp;RIGHT(INDEX(FPL_Fixtures_Extract[],MATCH($A101,FPL_Fixtures_Extract[[Player]:[Player]],0),MATCH(FPL_Combined[[#Headers],[Gameweek 09]],FPL_Fixtures_Extract[#Headers],0)),3))</f>
        <v>CHE(A) 0-2</v>
      </c>
      <c r="K101" t="str">
        <f ca="1">IF(RIGHT(FPL_Combined[[#Headers],[Gameweek 10]],2)&lt;$B$622,INDEX(FPL_Results_Extract[Gameweek 10],MATCH($A101,FPL_Results_Extract[[Player]:[Player]],0)),INDEX(Team_Key[[Abbreviation]:[Abbreviation]],MATCH(LEFT(INDEX(FPL_Fixtures_Extract[],MATCH($A101,FPL_Fixtures_Extract[[Player]:[Player]],0),MATCH(FPL_Combined[[#Headers],[Gameweek 10]],FPL_Fixtures_Extract[#Headers],0)),LEN(INDEX(FPL_Fixtures_Extract[],MATCH($A101,FPL_Fixtures_Extract[[Player]:[Player]],0),MATCH(FPL_Combined[[#Headers],[Gameweek 10]],FPL_Fixtures_Extract[#Headers],0)))-4),Team_Key[[Full Name]:[Full Name]],0))&amp;RIGHT(INDEX(FPL_Fixtures_Extract[],MATCH($A101,FPL_Fixtures_Extract[[Player]:[Player]],0),MATCH(FPL_Combined[[#Headers],[Gameweek 10]],FPL_Fixtures_Extract[#Headers],0)),3))</f>
        <v>SWA(H) 1-2</v>
      </c>
      <c r="L101" t="str">
        <f ca="1">IF(RIGHT(FPL_Combined[[#Headers],[Gameweek 11]],2)&lt;$B$622,INDEX(FPL_Results_Extract[Gameweek 11],MATCH($A101,FPL_Results_Extract[[Player]:[Player]],0)),INDEX(Team_Key[[Abbreviation]:[Abbreviation]],MATCH(LEFT(INDEX(FPL_Fixtures_Extract[],MATCH($A101,FPL_Fixtures_Extract[[Player]:[Player]],0),MATCH(FPL_Combined[[#Headers],[Gameweek 11]],FPL_Fixtures_Extract[#Headers],0)),LEN(INDEX(FPL_Fixtures_Extract[],MATCH($A101,FPL_Fixtures_Extract[[Player]:[Player]],0),MATCH(FPL_Combined[[#Headers],[Gameweek 11]],FPL_Fixtures_Extract[#Headers],0)))-4),Team_Key[[Full Name]:[Full Name]],0))&amp;RIGHT(INDEX(FPL_Fixtures_Extract[],MATCH($A101,FPL_Fixtures_Extract[[Player]:[Player]],0),MATCH(FPL_Combined[[#Headers],[Gameweek 11]],FPL_Fixtures_Extract[#Headers],0)),3))</f>
        <v>TOT(A) 1-3</v>
      </c>
      <c r="M101" t="str">
        <f ca="1">IF(RIGHT(FPL_Combined[[#Headers],[Gameweek 12]],2)&lt;$B$622,INDEX(FPL_Results_Extract[Gameweek 12],MATCH($A101,FPL_Results_Extract[[Player]:[Player]],0)),INDEX(Team_Key[[Abbreviation]:[Abbreviation]],MATCH(LEFT(INDEX(FPL_Fixtures_Extract[],MATCH($A101,FPL_Fixtures_Extract[[Player]:[Player]],0),MATCH(FPL_Combined[[#Headers],[Gameweek 12]],FPL_Fixtures_Extract[#Headers],0)),LEN(INDEX(FPL_Fixtures_Extract[],MATCH($A101,FPL_Fixtures_Extract[[Player]:[Player]],0),MATCH(FPL_Combined[[#Headers],[Gameweek 12]],FPL_Fixtures_Extract[#Headers],0)))-4),Team_Key[[Full Name]:[Full Name]],0))&amp;RIGHT(INDEX(FPL_Fixtures_Extract[],MATCH($A101,FPL_Fixtures_Extract[[Player]:[Player]],0),MATCH(FPL_Combined[[#Headers],[Gameweek 12]],FPL_Fixtures_Extract[#Headers],0)),3))</f>
        <v>MCI(H) 0-0</v>
      </c>
      <c r="N101" t="str">
        <f ca="1">IF(RIGHT(FPL_Combined[[#Headers],[Gameweek 13]],2)&lt;$B$622,INDEX(FPL_Results_Extract[Gameweek 13],MATCH($A101,FPL_Results_Extract[[Player]:[Player]],0)),INDEX(Team_Key[[Abbreviation]:[Abbreviation]],MATCH(LEFT(INDEX(FPL_Fixtures_Extract[],MATCH($A101,FPL_Fixtures_Extract[[Player]:[Player]],0),MATCH(FPL_Combined[[#Headers],[Gameweek 13]],FPL_Fixtures_Extract[#Headers],0)),LEN(INDEX(FPL_Fixtures_Extract[],MATCH($A101,FPL_Fixtures_Extract[[Player]:[Player]],0),MATCH(FPL_Combined[[#Headers],[Gameweek 13]],FPL_Fixtures_Extract[#Headers],0)))-4),Team_Key[[Full Name]:[Full Name]],0))&amp;RIGHT(INDEX(FPL_Fixtures_Extract[],MATCH($A101,FPL_Fixtures_Extract[[Player]:[Player]],0),MATCH(FPL_Combined[[#Headers],[Gameweek 13]],FPL_Fixtures_Extract[#Headers],0)),3))</f>
        <v>EVE(A) 0-4</v>
      </c>
      <c r="O101" t="str">
        <f ca="1">IF(RIGHT(FPL_Combined[[#Headers],[Gameweek 14]],2)&lt;$B$622,INDEX(FPL_Results_Extract[Gameweek 14],MATCH($A101,FPL_Results_Extract[[Player]:[Player]],0)),INDEX(Team_Key[[Abbreviation]:[Abbreviation]],MATCH(LEFT(INDEX(FPL_Fixtures_Extract[],MATCH($A101,FPL_Fixtures_Extract[[Player]:[Player]],0),MATCH(FPL_Combined[[#Headers],[Gameweek 14]],FPL_Fixtures_Extract[#Headers],0)),LEN(INDEX(FPL_Fixtures_Extract[],MATCH($A101,FPL_Fixtures_Extract[[Player]:[Player]],0),MATCH(FPL_Combined[[#Headers],[Gameweek 14]],FPL_Fixtures_Extract[#Headers],0)))-4),Team_Key[[Full Name]:[Full Name]],0))&amp;RIGHT(INDEX(FPL_Fixtures_Extract[],MATCH($A101,FPL_Fixtures_Extract[[Player]:[Player]],0),MATCH(FPL_Combined[[#Headers],[Gameweek 14]],FPL_Fixtures_Extract[#Headers],0)),3))</f>
        <v>WAT(H) 2-3</v>
      </c>
      <c r="P101" t="str">
        <f ca="1">IF(RIGHT(FPL_Combined[[#Headers],[Gameweek 15]],2)&lt;$B$622,INDEX(FPL_Results_Extract[Gameweek 15],MATCH($A101,FPL_Results_Extract[[Player]:[Player]],0)),INDEX(Team_Key[[Abbreviation]:[Abbreviation]],MATCH(LEFT(INDEX(FPL_Fixtures_Extract[],MATCH($A101,FPL_Fixtures_Extract[[Player]:[Player]],0),MATCH(FPL_Combined[[#Headers],[Gameweek 15]],FPL_Fixtures_Extract[#Headers],0)),LEN(INDEX(FPL_Fixtures_Extract[],MATCH($A101,FPL_Fixtures_Extract[[Player]:[Player]],0),MATCH(FPL_Combined[[#Headers],[Gameweek 15]],FPL_Fixtures_Extract[#Headers],0)))-4),Team_Key[[Full Name]:[Full Name]],0))&amp;RIGHT(INDEX(FPL_Fixtures_Extract[],MATCH($A101,FPL_Fixtures_Extract[[Player]:[Player]],0),MATCH(FPL_Combined[[#Headers],[Gameweek 15]],FPL_Fixtures_Extract[#Headers],0)),3))</f>
        <v>SOU(A) 1-1</v>
      </c>
      <c r="Q101" t="str">
        <f ca="1">IF(RIGHT(FPL_Combined[[#Headers],[Gameweek 16]],2)&lt;$B$622,INDEX(FPL_Results_Extract[Gameweek 16],MATCH($A101,FPL_Results_Extract[[Player]:[Player]],0)),INDEX(Team_Key[[Abbreviation]:[Abbreviation]],MATCH(LEFT(INDEX(FPL_Fixtures_Extract[],MATCH($A101,FPL_Fixtures_Extract[[Player]:[Player]],0),MATCH(FPL_Combined[[#Headers],[Gameweek 16]],FPL_Fixtures_Extract[#Headers],0)),LEN(INDEX(FPL_Fixtures_Extract[],MATCH($A101,FPL_Fixtures_Extract[[Player]:[Player]],0),MATCH(FPL_Combined[[#Headers],[Gameweek 16]],FPL_Fixtures_Extract[#Headers],0)))-4),Team_Key[[Full Name]:[Full Name]],0))&amp;RIGHT(INDEX(FPL_Fixtures_Extract[],MATCH($A101,FPL_Fixtures_Extract[[Player]:[Player]],0),MATCH(FPL_Combined[[#Headers],[Gameweek 16]],FPL_Fixtures_Extract[#Headers],0)),3))</f>
        <v>ARS(H) 0-2</v>
      </c>
      <c r="R101" t="str">
        <f ca="1">IF(RIGHT(FPL_Combined[[#Headers],[Gameweek 17]],2)&lt;$B$622,INDEX(FPL_Results_Extract[Gameweek 17],MATCH($A101,FPL_Results_Extract[[Player]:[Player]],0)),INDEX(Team_Key[[Abbreviation]:[Abbreviation]],MATCH(LEFT(INDEX(FPL_Fixtures_Extract[],MATCH($A101,FPL_Fixtures_Extract[[Player]:[Player]],0),MATCH(FPL_Combined[[#Headers],[Gameweek 17]],FPL_Fixtures_Extract[#Headers],0)),LEN(INDEX(FPL_Fixtures_Extract[],MATCH($A101,FPL_Fixtures_Extract[[Player]:[Player]],0),MATCH(FPL_Combined[[#Headers],[Gameweek 17]],FPL_Fixtures_Extract[#Headers],0)))-4),Team_Key[[Full Name]:[Full Name]],0))&amp;RIGHT(INDEX(FPL_Fixtures_Extract[],MATCH($A101,FPL_Fixtures_Extract[[Player]:[Player]],0),MATCH(FPL_Combined[[#Headers],[Gameweek 17]],FPL_Fixtures_Extract[#Headers],0)),3))</f>
        <v>NEW(A) 1-1</v>
      </c>
      <c r="S101" t="str">
        <f ca="1">IF(RIGHT(FPL_Combined[[#Headers],[Gameweek 18]],2)&lt;$B$622,INDEX(FPL_Results_Extract[Gameweek 18],MATCH($A101,FPL_Results_Extract[[Player]:[Player]],0)),INDEX(Team_Key[[Abbreviation]:[Abbreviation]],MATCH(LEFT(INDEX(FPL_Fixtures_Extract[],MATCH($A101,FPL_Fixtures_Extract[[Player]:[Player]],0),MATCH(FPL_Combined[[#Headers],[Gameweek 18]],FPL_Fixtures_Extract[#Headers],0)),LEN(INDEX(FPL_Fixtures_Extract[],MATCH($A101,FPL_Fixtures_Extract[[Player]:[Player]],0),MATCH(FPL_Combined[[#Headers],[Gameweek 18]],FPL_Fixtures_Extract[#Headers],0)))-4),Team_Key[[Full Name]:[Full Name]],0))&amp;RIGHT(INDEX(FPL_Fixtures_Extract[],MATCH($A101,FPL_Fixtures_Extract[[Player]:[Player]],0),MATCH(FPL_Combined[[#Headers],[Gameweek 18]],FPL_Fixtures_Extract[#Headers],0)),3))</f>
        <v>WHU(H) 1-1</v>
      </c>
      <c r="T101" t="str">
        <f ca="1">IF(RIGHT(FPL_Combined[[#Headers],[Gameweek 19]],2)&lt;$B$622,INDEX(FPL_Results_Extract[Gameweek 19],MATCH($A101,FPL_Results_Extract[[Player]:[Player]],0)),INDEX(Team_Key[[Abbreviation]:[Abbreviation]],MATCH(LEFT(INDEX(FPL_Fixtures_Extract[],MATCH($A101,FPL_Fixtures_Extract[[Player]:[Player]],0),MATCH(FPL_Combined[[#Headers],[Gameweek 19]],FPL_Fixtures_Extract[#Headers],0)),LEN(INDEX(FPL_Fixtures_Extract[],MATCH($A101,FPL_Fixtures_Extract[[Player]:[Player]],0),MATCH(FPL_Combined[[#Headers],[Gameweek 19]],FPL_Fixtures_Extract[#Headers],0)))-4),Team_Key[[Full Name]:[Full Name]],0))&amp;RIGHT(INDEX(FPL_Fixtures_Extract[],MATCH($A101,FPL_Fixtures_Extract[[Player]:[Player]],0),MATCH(FPL_Combined[[#Headers],[Gameweek 19]],FPL_Fixtures_Extract[#Headers],0)),3))</f>
        <v>NOR(A) 0-2</v>
      </c>
      <c r="U101" t="str">
        <f ca="1">IF(RIGHT(FPL_Combined[[#Headers],[Gameweek 20]],2)&lt;$B$622,INDEX(FPL_Results_Extract[Gameweek 20],MATCH($A101,FPL_Results_Extract[[Player]:[Player]],0)),INDEX(Team_Key[[Abbreviation]:[Abbreviation]],MATCH(LEFT(INDEX(FPL_Fixtures_Extract[],MATCH($A101,FPL_Fixtures_Extract[[Player]:[Player]],0),MATCH(FPL_Combined[[#Headers],[Gameweek 20]],FPL_Fixtures_Extract[#Headers],0)),LEN(INDEX(FPL_Fixtures_Extract[],MATCH($A101,FPL_Fixtures_Extract[[Player]:[Player]],0),MATCH(FPL_Combined[[#Headers],[Gameweek 20]],FPL_Fixtures_Extract[#Headers],0)))-4),Team_Key[[Full Name]:[Full Name]],0))&amp;RIGHT(INDEX(FPL_Fixtures_Extract[],MATCH($A101,FPL_Fixtures_Extract[[Player]:[Player]],0),MATCH(FPL_Combined[[#Headers],[Gameweek 20]],FPL_Fixtures_Extract[#Headers],0)),3))</f>
        <v>SUN(A) 1-3</v>
      </c>
      <c r="V101" t="str">
        <f ca="1">IF(RIGHT(FPL_Combined[[#Headers],[Gameweek 21]],2)&lt;$B$622,INDEX(FPL_Results_Extract[Gameweek 21],MATCH($A101,FPL_Results_Extract[[Player]:[Player]],0)),INDEX(Team_Key[[Abbreviation]:[Abbreviation]],MATCH(LEFT(INDEX(FPL_Fixtures_Extract[],MATCH($A101,FPL_Fixtures_Extract[[Player]:[Player]],0),MATCH(FPL_Combined[[#Headers],[Gameweek 21]],FPL_Fixtures_Extract[#Headers],0)),LEN(INDEX(FPL_Fixtures_Extract[],MATCH($A101,FPL_Fixtures_Extract[[Player]:[Player]],0),MATCH(FPL_Combined[[#Headers],[Gameweek 21]],FPL_Fixtures_Extract[#Headers],0)))-4),Team_Key[[Full Name]:[Full Name]],0))&amp;RIGHT(INDEX(FPL_Fixtures_Extract[],MATCH($A101,FPL_Fixtures_Extract[[Player]:[Player]],0),MATCH(FPL_Combined[[#Headers],[Gameweek 21]],FPL_Fixtures_Extract[#Headers],0)),3))</f>
        <v>CRY(H) 1-0</v>
      </c>
      <c r="W101" t="str">
        <f ca="1">IF(RIGHT(FPL_Combined[[#Headers],[Gameweek 22]],2)&lt;$B$622,INDEX(FPL_Results_Extract[Gameweek 22],MATCH($A101,FPL_Results_Extract[[Player]:[Player]],0)),INDEX(Team_Key[[Abbreviation]:[Abbreviation]],MATCH(LEFT(INDEX(FPL_Fixtures_Extract[],MATCH($A101,FPL_Fixtures_Extract[[Player]:[Player]],0),MATCH(FPL_Combined[[#Headers],[Gameweek 22]],FPL_Fixtures_Extract[#Headers],0)),LEN(INDEX(FPL_Fixtures_Extract[],MATCH($A101,FPL_Fixtures_Extract[[Player]:[Player]],0),MATCH(FPL_Combined[[#Headers],[Gameweek 22]],FPL_Fixtures_Extract[#Headers],0)))-4),Team_Key[[Full Name]:[Full Name]],0))&amp;RIGHT(INDEX(FPL_Fixtures_Extract[],MATCH($A101,FPL_Fixtures_Extract[[Player]:[Player]],0),MATCH(FPL_Combined[[#Headers],[Gameweek 22]],FPL_Fixtures_Extract[#Headers],0)),3))</f>
        <v>LEI(H) 1-1</v>
      </c>
      <c r="X101" t="str">
        <f ca="1">IF(RIGHT(FPL_Combined[[#Headers],[Gameweek 23]],2)&lt;$B$622,INDEX(FPL_Results_Extract[Gameweek 23],MATCH($A101,FPL_Results_Extract[[Player]:[Player]],0)),INDEX(Team_Key[[Abbreviation]:[Abbreviation]],MATCH(LEFT(INDEX(FPL_Fixtures_Extract[],MATCH($A101,FPL_Fixtures_Extract[[Player]:[Player]],0),MATCH(FPL_Combined[[#Headers],[Gameweek 23]],FPL_Fixtures_Extract[#Headers],0)),LEN(INDEX(FPL_Fixtures_Extract[],MATCH($A101,FPL_Fixtures_Extract[[Player]:[Player]],0),MATCH(FPL_Combined[[#Headers],[Gameweek 23]],FPL_Fixtures_Extract[#Headers],0)))-4),Team_Key[[Full Name]:[Full Name]],0))&amp;RIGHT(INDEX(FPL_Fixtures_Extract[],MATCH($A101,FPL_Fixtures_Extract[[Player]:[Player]],0),MATCH(FPL_Combined[[#Headers],[Gameweek 23]],FPL_Fixtures_Extract[#Headers],0)),3))</f>
        <v>WBA(A) 0-0</v>
      </c>
      <c r="Y101" t="str">
        <f ca="1">IF(RIGHT(FPL_Combined[[#Headers],[Gameweek 24]],2)&lt;$B$622,INDEX(FPL_Results_Extract[Team],MATCH($A101,FPL_Results_Extract[[Player]:[Player]],0)),INDEX(Team_Key[[Abbreviation]:[Abbreviation]],MATCH(LEFT(INDEX(FPL_Fixtures_Extract[],MATCH($A101,FPL_Fixtures_Extract[[Player]:[Player]],0),MATCH(FPL_Combined[[#Headers],[Gameweek 24]],FPL_Fixtures_Extract[#Headers],0)),LEN(INDEX(FPL_Fixtures_Extract[],MATCH($A101,FPL_Fixtures_Extract[[Player]:[Player]],0),MATCH(FPL_Combined[[#Headers],[Gameweek 24]],FPL_Fixtures_Extract[#Headers],0)))-4),Team_Key[[Full Name]:[Full Name]],0))&amp;RIGHT(INDEX(FPL_Fixtures_Extract[],MATCH($A101,FPL_Fixtures_Extract[[Player]:[Player]],0),MATCH(FPL_Combined[[#Headers],[Gameweek 24]],FPL_Fixtures_Extract[#Headers],0)),3))</f>
        <v>AVL</v>
      </c>
      <c r="Z101" t="str">
        <f ca="1">IF(RIGHT(FPL_Combined[[#Headers],[Gameweek 25]],2)&lt;$B$622,INDEX(FPL_Results_Extract[Player],MATCH($A101,FPL_Results_Extract[[Player]:[Player]],0)),INDEX(Team_Key[[Abbreviation]:[Abbreviation]],MATCH(LEFT(INDEX(FPL_Fixtures_Extract[],MATCH($A101,FPL_Fixtures_Extract[[Player]:[Player]],0),MATCH(FPL_Combined[[#Headers],[Gameweek 25]],FPL_Fixtures_Extract[#Headers],0)),LEN(INDEX(FPL_Fixtures_Extract[],MATCH($A101,FPL_Fixtures_Extract[[Player]:[Player]],0),MATCH(FPL_Combined[[#Headers],[Gameweek 25]],FPL_Fixtures_Extract[#Headers],0)))-4),Team_Key[[Full Name]:[Full Name]],0))&amp;RIGHT(INDEX(FPL_Fixtures_Extract[],MATCH($A101,FPL_Fixtures_Extract[[Player]:[Player]],0),MATCH(FPL_Combined[[#Headers],[Gameweek 25]],FPL_Fixtures_Extract[#Headers],0)),3))</f>
        <v>Carles Gil</v>
      </c>
      <c r="AA101" t="str">
        <f ca="1">IF(RIGHT(FPL_Combined[[#Headers],[Gameweek 26]],2)&lt;$B$622,INDEX(FPL_Results_Extract[Gameweek 01],MATCH($A101,FPL_Results_Extract[[Player]:[Player]],0)),INDEX(Team_Key[[Abbreviation]:[Abbreviation]],MATCH(LEFT(INDEX(FPL_Fixtures_Extract[],MATCH($A101,FPL_Fixtures_Extract[[Player]:[Player]],0),MATCH(FPL_Combined[[#Headers],[Gameweek 26]],FPL_Fixtures_Extract[#Headers],0)),LEN(INDEX(FPL_Fixtures_Extract[],MATCH($A101,FPL_Fixtures_Extract[[Player]:[Player]],0),MATCH(FPL_Combined[[#Headers],[Gameweek 26]],FPL_Fixtures_Extract[#Headers],0)))-4),Team_Key[[Full Name]:[Full Name]],0))&amp;RIGHT(INDEX(FPL_Fixtures_Extract[],MATCH($A101,FPL_Fixtures_Extract[[Player]:[Player]],0),MATCH(FPL_Combined[[#Headers],[Gameweek 26]],FPL_Fixtures_Extract[#Headers],0)),3))</f>
        <v>BOU(A) 1-0</v>
      </c>
      <c r="AB101" t="str">
        <f ca="1">IF(RIGHT(FPL_Combined[[#Headers],[Gameweek 27]],2)&lt;$B$622,INDEX(FPL_Results_Extract[Gameweek 02],MATCH($A101,FPL_Results_Extract[[Player]:[Player]],0)),INDEX(Team_Key[[Abbreviation]:[Abbreviation]],MATCH(LEFT(INDEX(FPL_Fixtures_Extract[],MATCH($A101,FPL_Fixtures_Extract[[Player]:[Player]],0),MATCH(FPL_Combined[[#Headers],[Gameweek 27]],FPL_Fixtures_Extract[#Headers],0)),LEN(INDEX(FPL_Fixtures_Extract[],MATCH($A101,FPL_Fixtures_Extract[[Player]:[Player]],0),MATCH(FPL_Combined[[#Headers],[Gameweek 27]],FPL_Fixtures_Extract[#Headers],0)))-4),Team_Key[[Full Name]:[Full Name]],0))&amp;RIGHT(INDEX(FPL_Fixtures_Extract[],MATCH($A101,FPL_Fixtures_Extract[[Player]:[Player]],0),MATCH(FPL_Combined[[#Headers],[Gameweek 27]],FPL_Fixtures_Extract[#Headers],0)),3))</f>
        <v>MUN(H) 0-1</v>
      </c>
      <c r="AC101" t="str">
        <f ca="1">IF(RIGHT(FPL_Combined[[#Headers],[Gameweek 28]],2)&lt;$B$622,INDEX(FPL_Results_Extract[Gameweek 03],MATCH($A101,FPL_Results_Extract[[Player]:[Player]],0)),INDEX(Team_Key[[Abbreviation]:[Abbreviation]],MATCH(LEFT(INDEX(FPL_Fixtures_Extract[],MATCH($A101,FPL_Fixtures_Extract[[Player]:[Player]],0),MATCH(FPL_Combined[[#Headers],[Gameweek 28]],FPL_Fixtures_Extract[#Headers],0)),LEN(INDEX(FPL_Fixtures_Extract[],MATCH($A101,FPL_Fixtures_Extract[[Player]:[Player]],0),MATCH(FPL_Combined[[#Headers],[Gameweek 28]],FPL_Fixtures_Extract[#Headers],0)))-4),Team_Key[[Full Name]:[Full Name]],0))&amp;RIGHT(INDEX(FPL_Fixtures_Extract[],MATCH($A101,FPL_Fixtures_Extract[[Player]:[Player]],0),MATCH(FPL_Combined[[#Headers],[Gameweek 28]],FPL_Fixtures_Extract[#Headers],0)),3))</f>
        <v>CRY(A) 1-2</v>
      </c>
      <c r="AD101" t="str">
        <f ca="1">IF(RIGHT(FPL_Combined[[#Headers],[Gameweek 29]],2)&lt;$B$622,INDEX(FPL_Results_Extract[Gameweek 04],MATCH($A101,FPL_Results_Extract[[Player]:[Player]],0)),INDEX(Team_Key[[Abbreviation]:[Abbreviation]],MATCH(LEFT(INDEX(FPL_Fixtures_Extract[],MATCH($A101,FPL_Fixtures_Extract[[Player]:[Player]],0),MATCH(FPL_Combined[[#Headers],[Gameweek 29]],FPL_Fixtures_Extract[#Headers],0)),LEN(INDEX(FPL_Fixtures_Extract[],MATCH($A101,FPL_Fixtures_Extract[[Player]:[Player]],0),MATCH(FPL_Combined[[#Headers],[Gameweek 29]],FPL_Fixtures_Extract[#Headers],0)))-4),Team_Key[[Full Name]:[Full Name]],0))&amp;RIGHT(INDEX(FPL_Fixtures_Extract[],MATCH($A101,FPL_Fixtures_Extract[[Player]:[Player]],0),MATCH(FPL_Combined[[#Headers],[Gameweek 29]],FPL_Fixtures_Extract[#Headers],0)),3))</f>
        <v>MCI(A)</v>
      </c>
      <c r="AE101" t="str">
        <f ca="1">IF(RIGHT(FPL_Combined[[#Headers],[Gameweek 30]],2)&lt;$B$622,INDEX(FPL_Results_Extract[Gameweek 05],MATCH($A101,FPL_Results_Extract[[Player]:[Player]],0)),INDEX(Team_Key[[Abbreviation]:[Abbreviation]],MATCH(LEFT(INDEX(FPL_Fixtures_Extract[],MATCH($A101,FPL_Fixtures_Extract[[Player]:[Player]],0),MATCH(FPL_Combined[[#Headers],[Gameweek 30]],FPL_Fixtures_Extract[#Headers],0)),LEN(INDEX(FPL_Fixtures_Extract[],MATCH($A101,FPL_Fixtures_Extract[[Player]:[Player]],0),MATCH(FPL_Combined[[#Headers],[Gameweek 30]],FPL_Fixtures_Extract[#Headers],0)))-4),Team_Key[[Full Name]:[Full Name]],0))&amp;RIGHT(INDEX(FPL_Fixtures_Extract[],MATCH($A101,FPL_Fixtures_Extract[[Player]:[Player]],0),MATCH(FPL_Combined[[#Headers],[Gameweek 30]],FPL_Fixtures_Extract[#Headers],0)),3))</f>
        <v>TOT(H)</v>
      </c>
      <c r="AF101" t="str">
        <f ca="1">IF(RIGHT(FPL_Combined[[#Headers],[Gameweek 31]],2)&lt;$B$622,INDEX(FPL_Results_Extract[Gameweek 06],MATCH($A101,FPL_Results_Extract[[Player]:[Player]],0)),INDEX(Team_Key[[Abbreviation]:[Abbreviation]],MATCH(LEFT(INDEX(FPL_Fixtures_Extract[],MATCH($A101,FPL_Fixtures_Extract[[Player]:[Player]],0),MATCH(FPL_Combined[[#Headers],[Gameweek 31]],FPL_Fixtures_Extract[#Headers],0)),LEN(INDEX(FPL_Fixtures_Extract[],MATCH($A101,FPL_Fixtures_Extract[[Player]:[Player]],0),MATCH(FPL_Combined[[#Headers],[Gameweek 31]],FPL_Fixtures_Extract[#Headers],0)))-4),Team_Key[[Full Name]:[Full Name]],0))&amp;RIGHT(INDEX(FPL_Fixtures_Extract[],MATCH($A101,FPL_Fixtures_Extract[[Player]:[Player]],0),MATCH(FPL_Combined[[#Headers],[Gameweek 31]],FPL_Fixtures_Extract[#Headers],0)),3))</f>
        <v>SWA(A)</v>
      </c>
      <c r="AG101" t="str">
        <f ca="1">IF(RIGHT(FPL_Combined[[#Headers],[Gameweek 32]],2)&lt;$B$622,INDEX(FPL_Results_Extract[Gameweek 07],MATCH($A101,FPL_Results_Extract[[Player]:[Player]],0)),INDEX(Team_Key[[Abbreviation]:[Abbreviation]],MATCH(LEFT(INDEX(FPL_Fixtures_Extract[],MATCH($A101,FPL_Fixtures_Extract[[Player]:[Player]],0),MATCH(FPL_Combined[[#Headers],[Gameweek 32]],FPL_Fixtures_Extract[#Headers],0)),LEN(INDEX(FPL_Fixtures_Extract[],MATCH($A101,FPL_Fixtures_Extract[[Player]:[Player]],0),MATCH(FPL_Combined[[#Headers],[Gameweek 32]],FPL_Fixtures_Extract[#Headers],0)))-4),Team_Key[[Full Name]:[Full Name]],0))&amp;RIGHT(INDEX(FPL_Fixtures_Extract[],MATCH($A101,FPL_Fixtures_Extract[[Player]:[Player]],0),MATCH(FPL_Combined[[#Headers],[Gameweek 32]],FPL_Fixtures_Extract[#Headers],0)),3))</f>
        <v>CHE(H)</v>
      </c>
      <c r="AH101" t="str">
        <f ca="1">IF(RIGHT(FPL_Combined[[#Headers],[Gameweek 33]],2)&lt;$B$622,INDEX(FPL_Results_Extract[Gameweek 08],MATCH($A101,FPL_Results_Extract[[Player]:[Player]],0)),INDEX(Team_Key[[Abbreviation]:[Abbreviation]],MATCH(LEFT(INDEX(FPL_Fixtures_Extract[],MATCH($A101,FPL_Fixtures_Extract[[Player]:[Player]],0),MATCH(FPL_Combined[[#Headers],[Gameweek 33]],FPL_Fixtures_Extract[#Headers],0)),LEN(INDEX(FPL_Fixtures_Extract[],MATCH($A101,FPL_Fixtures_Extract[[Player]:[Player]],0),MATCH(FPL_Combined[[#Headers],[Gameweek 33]],FPL_Fixtures_Extract[#Headers],0)))-4),Team_Key[[Full Name]:[Full Name]],0))&amp;RIGHT(INDEX(FPL_Fixtures_Extract[],MATCH($A101,FPL_Fixtures_Extract[[Player]:[Player]],0),MATCH(FPL_Combined[[#Headers],[Gameweek 33]],FPL_Fixtures_Extract[#Headers],0)),3))</f>
        <v>BOU(H)</v>
      </c>
      <c r="AI101" t="str">
        <f ca="1">IF(RIGHT(FPL_Combined[[#Headers],[Gameweek 34]],2)&lt;$B$622,INDEX(FPL_Results_Extract[Gameweek 09],MATCH($A101,FPL_Results_Extract[[Player]:[Player]],0)),INDEX(Team_Key[[Abbreviation]:[Abbreviation]],MATCH(LEFT(INDEX(FPL_Fixtures_Extract[],MATCH($A101,FPL_Fixtures_Extract[[Player]:[Player]],0),MATCH(FPL_Combined[[#Headers],[Gameweek 34]],FPL_Fixtures_Extract[#Headers],0)),LEN(INDEX(FPL_Fixtures_Extract[],MATCH($A101,FPL_Fixtures_Extract[[Player]:[Player]],0),MATCH(FPL_Combined[[#Headers],[Gameweek 34]],FPL_Fixtures_Extract[#Headers],0)))-4),Team_Key[[Full Name]:[Full Name]],0))&amp;RIGHT(INDEX(FPL_Fixtures_Extract[],MATCH($A101,FPL_Fixtures_Extract[[Player]:[Player]],0),MATCH(FPL_Combined[[#Headers],[Gameweek 34]],FPL_Fixtures_Extract[#Headers],0)),3))</f>
        <v>MUN(A)</v>
      </c>
      <c r="AJ101" t="str">
        <f ca="1">IF(RIGHT(FPL_Combined[[#Headers],[Gameweek 35]],2)&lt;$B$622,INDEX(FPL_Results_Extract[Gameweek 10],MATCH($A101,FPL_Results_Extract[[Player]:[Player]],0)),INDEX(Team_Key[[Abbreviation]:[Abbreviation]],MATCH(LEFT(INDEX(FPL_Fixtures_Extract[],MATCH($A101,FPL_Fixtures_Extract[[Player]:[Player]],0),MATCH(FPL_Combined[[#Headers],[Gameweek 35]],FPL_Fixtures_Extract[#Headers],0)),LEN(INDEX(FPL_Fixtures_Extract[],MATCH($A101,FPL_Fixtures_Extract[[Player]:[Player]],0),MATCH(FPL_Combined[[#Headers],[Gameweek 35]],FPL_Fixtures_Extract[#Headers],0)))-4),Team_Key[[Full Name]:[Full Name]],0))&amp;RIGHT(INDEX(FPL_Fixtures_Extract[],MATCH($A101,FPL_Fixtures_Extract[[Player]:[Player]],0),MATCH(FPL_Combined[[#Headers],[Gameweek 35]],FPL_Fixtures_Extract[#Headers],0)),3))</f>
        <v>SOU(H)</v>
      </c>
      <c r="AK101" t="str">
        <f ca="1">IF(RIGHT(FPL_Combined[[#Headers],[Gameweek 36]],2)&lt;$B$622,INDEX(FPL_Results_Extract[Gameweek 11],MATCH($A101,FPL_Results_Extract[[Player]:[Player]],0)),INDEX(Team_Key[[Abbreviation]:[Abbreviation]],MATCH(LEFT(INDEX(FPL_Fixtures_Extract[],MATCH($A101,FPL_Fixtures_Extract[[Player]:[Player]],0),MATCH(FPL_Combined[[#Headers],[Gameweek 36]],FPL_Fixtures_Extract[#Headers],0)),LEN(INDEX(FPL_Fixtures_Extract[],MATCH($A101,FPL_Fixtures_Extract[[Player]:[Player]],0),MATCH(FPL_Combined[[#Headers],[Gameweek 36]],FPL_Fixtures_Extract[#Headers],0)))-4),Team_Key[[Full Name]:[Full Name]],0))&amp;RIGHT(INDEX(FPL_Fixtures_Extract[],MATCH($A101,FPL_Fixtures_Extract[[Player]:[Player]],0),MATCH(FPL_Combined[[#Headers],[Gameweek 36]],FPL_Fixtures_Extract[#Headers],0)),3))</f>
        <v>WAT(A)</v>
      </c>
      <c r="AL101" t="str">
        <f ca="1">IF(RIGHT(FPL_Combined[[#Headers],[Gameweek 37]],2)&lt;$B$622,INDEX(FPL_Results_Extract[Gameweek 12],MATCH($A101,FPL_Results_Extract[[Player]:[Player]],0)),INDEX(Team_Key[[Abbreviation]:[Abbreviation]],MATCH(LEFT(INDEX(FPL_Fixtures_Extract[],MATCH($A101,FPL_Fixtures_Extract[[Player]:[Player]],0),MATCH(FPL_Combined[[#Headers],[Gameweek 37]],FPL_Fixtures_Extract[#Headers],0)),LEN(INDEX(FPL_Fixtures_Extract[],MATCH($A101,FPL_Fixtures_Extract[[Player]:[Player]],0),MATCH(FPL_Combined[[#Headers],[Gameweek 37]],FPL_Fixtures_Extract[#Headers],0)))-4),Team_Key[[Full Name]:[Full Name]],0))&amp;RIGHT(INDEX(FPL_Fixtures_Extract[],MATCH($A101,FPL_Fixtures_Extract[[Player]:[Player]],0),MATCH(FPL_Combined[[#Headers],[Gameweek 37]],FPL_Fixtures_Extract[#Headers],0)),3))</f>
        <v>NEW(H)</v>
      </c>
      <c r="AM101" t="str">
        <f ca="1">IF(RIGHT(FPL_Combined[[#Headers],[Gameweek 38]],2)&lt;$B$622,INDEX(FPL_Results_Extract[Gameweek 13],MATCH($A101,FPL_Results_Extract[[Player]:[Player]],0)),INDEX(Team_Key[[Abbreviation]:[Abbreviation]],MATCH(LEFT(INDEX(FPL_Fixtures_Extract[],MATCH($A101,FPL_Fixtures_Extract[[Player]:[Player]],0),MATCH(FPL_Combined[[#Headers],[Gameweek 38]],FPL_Fixtures_Extract[#Headers],0)),LEN(INDEX(FPL_Fixtures_Extract[],MATCH($A101,FPL_Fixtures_Extract[[Player]:[Player]],0),MATCH(FPL_Combined[[#Headers],[Gameweek 38]],FPL_Fixtures_Extract[#Headers],0)))-4),Team_Key[[Full Name]:[Full Name]],0))&amp;RIGHT(INDEX(FPL_Fixtures_Extract[],MATCH($A101,FPL_Fixtures_Extract[[Player]:[Player]],0),MATCH(FPL_Combined[[#Headers],[Gameweek 38]],FPL_Fixtures_Extract[#Headers],0)),3))</f>
        <v>ARS(A)</v>
      </c>
    </row>
    <row r="102" spans="1:39" x14ac:dyDescent="0.45">
      <c r="A102" t="s">
        <v>76</v>
      </c>
      <c r="B102" t="str">
        <f ca="1">IF(RIGHT(FPL_Combined[[#Headers],[Gameweek 01]],2)&lt;$B$622,INDEX(FPL_Results_Extract[Gameweek 01],MATCH($A102,FPL_Results_Extract[[Player]:[Player]],0)),INDEX(Team_Key[[Abbreviation]:[Abbreviation]],MATCH(LEFT(INDEX(FPL_Fixtures_Extract[],MATCH($A102,FPL_Fixtures_Extract[[Player]:[Player]],0),MATCH(FPL_Combined[[#Headers],[Gameweek 01]],FPL_Fixtures_Extract[#Headers],0)),LEN(INDEX(FPL_Fixtures_Extract[],MATCH($A102,FPL_Fixtures_Extract[[Player]:[Player]],0),MATCH(FPL_Combined[[#Headers],[Gameweek 01]],FPL_Fixtures_Extract[#Headers],0)))-4),Team_Key[[Full Name]:[Full Name]],0))&amp;RIGHT(INDEX(FPL_Fixtures_Extract[],MATCH($A102,FPL_Fixtures_Extract[[Player]:[Player]],0),MATCH(FPL_Combined[[#Headers],[Gameweek 01]],FPL_Fixtures_Extract[#Headers],0)),3))</f>
        <v>TOT(H) 1-0</v>
      </c>
      <c r="C102" t="str">
        <f ca="1">IF(RIGHT(FPL_Combined[[#Headers],[Gameweek 02]],2)&lt;$B$622,INDEX(FPL_Results_Extract[Gameweek 02],MATCH($A102,FPL_Results_Extract[[Player]:[Player]],0)),INDEX(Team_Key[[Abbreviation]:[Abbreviation]],MATCH(LEFT(INDEX(FPL_Fixtures_Extract[],MATCH($A102,FPL_Fixtures_Extract[[Player]:[Player]],0),MATCH(FPL_Combined[[#Headers],[Gameweek 02]],FPL_Fixtures_Extract[#Headers],0)),LEN(INDEX(FPL_Fixtures_Extract[],MATCH($A102,FPL_Fixtures_Extract[[Player]:[Player]],0),MATCH(FPL_Combined[[#Headers],[Gameweek 02]],FPL_Fixtures_Extract[#Headers],0)))-4),Team_Key[[Full Name]:[Full Name]],0))&amp;RIGHT(INDEX(FPL_Fixtures_Extract[],MATCH($A102,FPL_Fixtures_Extract[[Player]:[Player]],0),MATCH(FPL_Combined[[#Headers],[Gameweek 02]],FPL_Fixtures_Extract[#Headers],0)),3))</f>
        <v>AVL(A) 1-0</v>
      </c>
      <c r="D102" t="str">
        <f ca="1">IF(RIGHT(FPL_Combined[[#Headers],[Gameweek 03]],2)&lt;$B$622,INDEX(FPL_Results_Extract[Gameweek 03],MATCH($A102,FPL_Results_Extract[[Player]:[Player]],0)),INDEX(Team_Key[[Abbreviation]:[Abbreviation]],MATCH(LEFT(INDEX(FPL_Fixtures_Extract[],MATCH($A102,FPL_Fixtures_Extract[[Player]:[Player]],0),MATCH(FPL_Combined[[#Headers],[Gameweek 03]],FPL_Fixtures_Extract[#Headers],0)),LEN(INDEX(FPL_Fixtures_Extract[],MATCH($A102,FPL_Fixtures_Extract[[Player]:[Player]],0),MATCH(FPL_Combined[[#Headers],[Gameweek 03]],FPL_Fixtures_Extract[#Headers],0)))-4),Team_Key[[Full Name]:[Full Name]],0))&amp;RIGHT(INDEX(FPL_Fixtures_Extract[],MATCH($A102,FPL_Fixtures_Extract[[Player]:[Player]],0),MATCH(FPL_Combined[[#Headers],[Gameweek 03]],FPL_Fixtures_Extract[#Headers],0)),3))</f>
        <v>NEW(H) 0-0</v>
      </c>
      <c r="E102" t="str">
        <f ca="1">IF(RIGHT(FPL_Combined[[#Headers],[Gameweek 04]],2)&lt;$B$622,INDEX(FPL_Results_Extract[Gameweek 04],MATCH($A102,FPL_Results_Extract[[Player]:[Player]],0)),INDEX(Team_Key[[Abbreviation]:[Abbreviation]],MATCH(LEFT(INDEX(FPL_Fixtures_Extract[],MATCH($A102,FPL_Fixtures_Extract[[Player]:[Player]],0),MATCH(FPL_Combined[[#Headers],[Gameweek 04]],FPL_Fixtures_Extract[#Headers],0)),LEN(INDEX(FPL_Fixtures_Extract[],MATCH($A102,FPL_Fixtures_Extract[[Player]:[Player]],0),MATCH(FPL_Combined[[#Headers],[Gameweek 04]],FPL_Fixtures_Extract[#Headers],0)))-4),Team_Key[[Full Name]:[Full Name]],0))&amp;RIGHT(INDEX(FPL_Fixtures_Extract[],MATCH($A102,FPL_Fixtures_Extract[[Player]:[Player]],0),MATCH(FPL_Combined[[#Headers],[Gameweek 04]],FPL_Fixtures_Extract[#Headers],0)),3))</f>
        <v>SWA(A) 1-2</v>
      </c>
      <c r="F102" t="str">
        <f ca="1">IF(RIGHT(FPL_Combined[[#Headers],[Gameweek 05]],2)&lt;$B$622,INDEX(FPL_Results_Extract[Gameweek 05],MATCH($A102,FPL_Results_Extract[[Player]:[Player]],0)),INDEX(Team_Key[[Abbreviation]:[Abbreviation]],MATCH(LEFT(INDEX(FPL_Fixtures_Extract[],MATCH($A102,FPL_Fixtures_Extract[[Player]:[Player]],0),MATCH(FPL_Combined[[#Headers],[Gameweek 05]],FPL_Fixtures_Extract[#Headers],0)),LEN(INDEX(FPL_Fixtures_Extract[],MATCH($A102,FPL_Fixtures_Extract[[Player]:[Player]],0),MATCH(FPL_Combined[[#Headers],[Gameweek 05]],FPL_Fixtures_Extract[#Headers],0)))-4),Team_Key[[Full Name]:[Full Name]],0))&amp;RIGHT(INDEX(FPL_Fixtures_Extract[],MATCH($A102,FPL_Fixtures_Extract[[Player]:[Player]],0),MATCH(FPL_Combined[[#Headers],[Gameweek 05]],FPL_Fixtures_Extract[#Headers],0)),3))</f>
        <v>LIV(H) 3-1</v>
      </c>
      <c r="G102" t="str">
        <f ca="1">IF(RIGHT(FPL_Combined[[#Headers],[Gameweek 06]],2)&lt;$B$622,INDEX(FPL_Results_Extract[Gameweek 06],MATCH($A102,FPL_Results_Extract[[Player]:[Player]],0)),INDEX(Team_Key[[Abbreviation]:[Abbreviation]],MATCH(LEFT(INDEX(FPL_Fixtures_Extract[],MATCH($A102,FPL_Fixtures_Extract[[Player]:[Player]],0),MATCH(FPL_Combined[[#Headers],[Gameweek 06]],FPL_Fixtures_Extract[#Headers],0)),LEN(INDEX(FPL_Fixtures_Extract[],MATCH($A102,FPL_Fixtures_Extract[[Player]:[Player]],0),MATCH(FPL_Combined[[#Headers],[Gameweek 06]],FPL_Fixtures_Extract[#Headers],0)))-4),Team_Key[[Full Name]:[Full Name]],0))&amp;RIGHT(INDEX(FPL_Fixtures_Extract[],MATCH($A102,FPL_Fixtures_Extract[[Player]:[Player]],0),MATCH(FPL_Combined[[#Headers],[Gameweek 06]],FPL_Fixtures_Extract[#Headers],0)),3))</f>
        <v>SOU(A) 3-2</v>
      </c>
      <c r="H102" t="str">
        <f ca="1">IF(RIGHT(FPL_Combined[[#Headers],[Gameweek 07]],2)&lt;$B$622,INDEX(FPL_Results_Extract[Gameweek 07],MATCH($A102,FPL_Results_Extract[[Player]:[Player]],0)),INDEX(Team_Key[[Abbreviation]:[Abbreviation]],MATCH(LEFT(INDEX(FPL_Fixtures_Extract[],MATCH($A102,FPL_Fixtures_Extract[[Player]:[Player]],0),MATCH(FPL_Combined[[#Headers],[Gameweek 07]],FPL_Fixtures_Extract[#Headers],0)),LEN(INDEX(FPL_Fixtures_Extract[],MATCH($A102,FPL_Fixtures_Extract[[Player]:[Player]],0),MATCH(FPL_Combined[[#Headers],[Gameweek 07]],FPL_Fixtures_Extract[#Headers],0)))-4),Team_Key[[Full Name]:[Full Name]],0))&amp;RIGHT(INDEX(FPL_Fixtures_Extract[],MATCH($A102,FPL_Fixtures_Extract[[Player]:[Player]],0),MATCH(FPL_Combined[[#Headers],[Gameweek 07]],FPL_Fixtures_Extract[#Headers],0)),3))</f>
        <v>SUN(H) 3-0</v>
      </c>
      <c r="I102" t="str">
        <f ca="1">IF(RIGHT(FPL_Combined[[#Headers],[Gameweek 08]],2)&lt;$B$622,INDEX(FPL_Results_Extract[Gameweek 08],MATCH($A102,FPL_Results_Extract[[Player]:[Player]],0)),INDEX(Team_Key[[Abbreviation]:[Abbreviation]],MATCH(LEFT(INDEX(FPL_Fixtures_Extract[],MATCH($A102,FPL_Fixtures_Extract[[Player]:[Player]],0),MATCH(FPL_Combined[[#Headers],[Gameweek 08]],FPL_Fixtures_Extract[#Headers],0)),LEN(INDEX(FPL_Fixtures_Extract[],MATCH($A102,FPL_Fixtures_Extract[[Player]:[Player]],0),MATCH(FPL_Combined[[#Headers],[Gameweek 08]],FPL_Fixtures_Extract[#Headers],0)))-4),Team_Key[[Full Name]:[Full Name]],0))&amp;RIGHT(INDEX(FPL_Fixtures_Extract[],MATCH($A102,FPL_Fixtures_Extract[[Player]:[Player]],0),MATCH(FPL_Combined[[#Headers],[Gameweek 08]],FPL_Fixtures_Extract[#Headers],0)),3))</f>
        <v>ARS(A) 0-3</v>
      </c>
      <c r="J102" t="str">
        <f ca="1">IF(RIGHT(FPL_Combined[[#Headers],[Gameweek 09]],2)&lt;$B$622,INDEX(FPL_Results_Extract[Gameweek 09],MATCH($A102,FPL_Results_Extract[[Player]:[Player]],0)),INDEX(Team_Key[[Abbreviation]:[Abbreviation]],MATCH(LEFT(INDEX(FPL_Fixtures_Extract[],MATCH($A102,FPL_Fixtures_Extract[[Player]:[Player]],0),MATCH(FPL_Combined[[#Headers],[Gameweek 09]],FPL_Fixtures_Extract[#Headers],0)),LEN(INDEX(FPL_Fixtures_Extract[],MATCH($A102,FPL_Fixtures_Extract[[Player]:[Player]],0),MATCH(FPL_Combined[[#Headers],[Gameweek 09]],FPL_Fixtures_Extract[#Headers],0)))-4),Team_Key[[Full Name]:[Full Name]],0))&amp;RIGHT(INDEX(FPL_Fixtures_Extract[],MATCH($A102,FPL_Fixtures_Extract[[Player]:[Player]],0),MATCH(FPL_Combined[[#Headers],[Gameweek 09]],FPL_Fixtures_Extract[#Headers],0)),3))</f>
        <v>EVE(A) 3-0</v>
      </c>
      <c r="K102" t="str">
        <f ca="1">IF(RIGHT(FPL_Combined[[#Headers],[Gameweek 10]],2)&lt;$B$622,INDEX(FPL_Results_Extract[Gameweek 10],MATCH($A102,FPL_Results_Extract[[Player]:[Player]],0)),INDEX(Team_Key[[Abbreviation]:[Abbreviation]],MATCH(LEFT(INDEX(FPL_Fixtures_Extract[],MATCH($A102,FPL_Fixtures_Extract[[Player]:[Player]],0),MATCH(FPL_Combined[[#Headers],[Gameweek 10]],FPL_Fixtures_Extract[#Headers],0)),LEN(INDEX(FPL_Fixtures_Extract[],MATCH($A102,FPL_Fixtures_Extract[[Player]:[Player]],0),MATCH(FPL_Combined[[#Headers],[Gameweek 10]],FPL_Fixtures_Extract[#Headers],0)))-4),Team_Key[[Full Name]:[Full Name]],0))&amp;RIGHT(INDEX(FPL_Fixtures_Extract[],MATCH($A102,FPL_Fixtures_Extract[[Player]:[Player]],0),MATCH(FPL_Combined[[#Headers],[Gameweek 10]],FPL_Fixtures_Extract[#Headers],0)),3))</f>
        <v>MCI(H) 0-0</v>
      </c>
      <c r="L102" t="str">
        <f ca="1">IF(RIGHT(FPL_Combined[[#Headers],[Gameweek 11]],2)&lt;$B$622,INDEX(FPL_Results_Extract[Gameweek 11],MATCH($A102,FPL_Results_Extract[[Player]:[Player]],0)),INDEX(Team_Key[[Abbreviation]:[Abbreviation]],MATCH(LEFT(INDEX(FPL_Fixtures_Extract[],MATCH($A102,FPL_Fixtures_Extract[[Player]:[Player]],0),MATCH(FPL_Combined[[#Headers],[Gameweek 11]],FPL_Fixtures_Extract[#Headers],0)),LEN(INDEX(FPL_Fixtures_Extract[],MATCH($A102,FPL_Fixtures_Extract[[Player]:[Player]],0),MATCH(FPL_Combined[[#Headers],[Gameweek 11]],FPL_Fixtures_Extract[#Headers],0)))-4),Team_Key[[Full Name]:[Full Name]],0))&amp;RIGHT(INDEX(FPL_Fixtures_Extract[],MATCH($A102,FPL_Fixtures_Extract[[Player]:[Player]],0),MATCH(FPL_Combined[[#Headers],[Gameweek 11]],FPL_Fixtures_Extract[#Headers],0)),3))</f>
        <v>CRY(A) 0-0</v>
      </c>
      <c r="M102" t="str">
        <f ca="1">IF(RIGHT(FPL_Combined[[#Headers],[Gameweek 12]],2)&lt;$B$622,INDEX(FPL_Results_Extract[Gameweek 12],MATCH($A102,FPL_Results_Extract[[Player]:[Player]],0)),INDEX(Team_Key[[Abbreviation]:[Abbreviation]],MATCH(LEFT(INDEX(FPL_Fixtures_Extract[],MATCH($A102,FPL_Fixtures_Extract[[Player]:[Player]],0),MATCH(FPL_Combined[[#Headers],[Gameweek 12]],FPL_Fixtures_Extract[#Headers],0)),LEN(INDEX(FPL_Fixtures_Extract[],MATCH($A102,FPL_Fixtures_Extract[[Player]:[Player]],0),MATCH(FPL_Combined[[#Headers],[Gameweek 12]],FPL_Fixtures_Extract[#Headers],0)))-4),Team_Key[[Full Name]:[Full Name]],0))&amp;RIGHT(INDEX(FPL_Fixtures_Extract[],MATCH($A102,FPL_Fixtures_Extract[[Player]:[Player]],0),MATCH(FPL_Combined[[#Headers],[Gameweek 12]],FPL_Fixtures_Extract[#Headers],0)),3))</f>
        <v>WBA(H) 2-0</v>
      </c>
      <c r="N102" t="str">
        <f ca="1">IF(RIGHT(FPL_Combined[[#Headers],[Gameweek 13]],2)&lt;$B$622,INDEX(FPL_Results_Extract[Gameweek 13],MATCH($A102,FPL_Results_Extract[[Player]:[Player]],0)),INDEX(Team_Key[[Abbreviation]:[Abbreviation]],MATCH(LEFT(INDEX(FPL_Fixtures_Extract[],MATCH($A102,FPL_Fixtures_Extract[[Player]:[Player]],0),MATCH(FPL_Combined[[#Headers],[Gameweek 13]],FPL_Fixtures_Extract[#Headers],0)),LEN(INDEX(FPL_Fixtures_Extract[],MATCH($A102,FPL_Fixtures_Extract[[Player]:[Player]],0),MATCH(FPL_Combined[[#Headers],[Gameweek 13]],FPL_Fixtures_Extract[#Headers],0)))-4),Team_Key[[Full Name]:[Full Name]],0))&amp;RIGHT(INDEX(FPL_Fixtures_Extract[],MATCH($A102,FPL_Fixtures_Extract[[Player]:[Player]],0),MATCH(FPL_Combined[[#Headers],[Gameweek 13]],FPL_Fixtures_Extract[#Headers],0)),3))</f>
        <v>WAT(A) 2-1</v>
      </c>
      <c r="O102" t="str">
        <f ca="1">IF(RIGHT(FPL_Combined[[#Headers],[Gameweek 14]],2)&lt;$B$622,INDEX(FPL_Results_Extract[Gameweek 14],MATCH($A102,FPL_Results_Extract[[Player]:[Player]],0)),INDEX(Team_Key[[Abbreviation]:[Abbreviation]],MATCH(LEFT(INDEX(FPL_Fixtures_Extract[],MATCH($A102,FPL_Fixtures_Extract[[Player]:[Player]],0),MATCH(FPL_Combined[[#Headers],[Gameweek 14]],FPL_Fixtures_Extract[#Headers],0)),LEN(INDEX(FPL_Fixtures_Extract[],MATCH($A102,FPL_Fixtures_Extract[[Player]:[Player]],0),MATCH(FPL_Combined[[#Headers],[Gameweek 14]],FPL_Fixtures_Extract[#Headers],0)))-4),Team_Key[[Full Name]:[Full Name]],0))&amp;RIGHT(INDEX(FPL_Fixtures_Extract[],MATCH($A102,FPL_Fixtures_Extract[[Player]:[Player]],0),MATCH(FPL_Combined[[#Headers],[Gameweek 14]],FPL_Fixtures_Extract[#Headers],0)),3))</f>
        <v>LEI(A) 1-1</v>
      </c>
      <c r="P102" t="str">
        <f ca="1">IF(RIGHT(FPL_Combined[[#Headers],[Gameweek 15]],2)&lt;$B$622,INDEX(FPL_Results_Extract[Gameweek 15],MATCH($A102,FPL_Results_Extract[[Player]:[Player]],0)),INDEX(Team_Key[[Abbreviation]:[Abbreviation]],MATCH(LEFT(INDEX(FPL_Fixtures_Extract[],MATCH($A102,FPL_Fixtures_Extract[[Player]:[Player]],0),MATCH(FPL_Combined[[#Headers],[Gameweek 15]],FPL_Fixtures_Extract[#Headers],0)),LEN(INDEX(FPL_Fixtures_Extract[],MATCH($A102,FPL_Fixtures_Extract[[Player]:[Player]],0),MATCH(FPL_Combined[[#Headers],[Gameweek 15]],FPL_Fixtures_Extract[#Headers],0)))-4),Team_Key[[Full Name]:[Full Name]],0))&amp;RIGHT(INDEX(FPL_Fixtures_Extract[],MATCH($A102,FPL_Fixtures_Extract[[Player]:[Player]],0),MATCH(FPL_Combined[[#Headers],[Gameweek 15]],FPL_Fixtures_Extract[#Headers],0)),3))</f>
        <v>WHU(H) 0-0</v>
      </c>
      <c r="Q102" t="str">
        <f ca="1">IF(RIGHT(FPL_Combined[[#Headers],[Gameweek 16]],2)&lt;$B$622,INDEX(FPL_Results_Extract[Gameweek 16],MATCH($A102,FPL_Results_Extract[[Player]:[Player]],0)),INDEX(Team_Key[[Abbreviation]:[Abbreviation]],MATCH(LEFT(INDEX(FPL_Fixtures_Extract[],MATCH($A102,FPL_Fixtures_Extract[[Player]:[Player]],0),MATCH(FPL_Combined[[#Headers],[Gameweek 16]],FPL_Fixtures_Extract[#Headers],0)),LEN(INDEX(FPL_Fixtures_Extract[],MATCH($A102,FPL_Fixtures_Extract[[Player]:[Player]],0),MATCH(FPL_Combined[[#Headers],[Gameweek 16]],FPL_Fixtures_Extract[#Headers],0)))-4),Team_Key[[Full Name]:[Full Name]],0))&amp;RIGHT(INDEX(FPL_Fixtures_Extract[],MATCH($A102,FPL_Fixtures_Extract[[Player]:[Player]],0),MATCH(FPL_Combined[[#Headers],[Gameweek 16]],FPL_Fixtures_Extract[#Headers],0)),3))</f>
        <v>BOU(A) 1-2</v>
      </c>
      <c r="R102" t="str">
        <f ca="1">IF(RIGHT(FPL_Combined[[#Headers],[Gameweek 17]],2)&lt;$B$622,INDEX(FPL_Results_Extract[Gameweek 17],MATCH($A102,FPL_Results_Extract[[Player]:[Player]],0)),INDEX(Team_Key[[Abbreviation]:[Abbreviation]],MATCH(LEFT(INDEX(FPL_Fixtures_Extract[],MATCH($A102,FPL_Fixtures_Extract[[Player]:[Player]],0),MATCH(FPL_Combined[[#Headers],[Gameweek 17]],FPL_Fixtures_Extract[#Headers],0)),LEN(INDEX(FPL_Fixtures_Extract[],MATCH($A102,FPL_Fixtures_Extract[[Player]:[Player]],0),MATCH(FPL_Combined[[#Headers],[Gameweek 17]],FPL_Fixtures_Extract[#Headers],0)))-4),Team_Key[[Full Name]:[Full Name]],0))&amp;RIGHT(INDEX(FPL_Fixtures_Extract[],MATCH($A102,FPL_Fixtures_Extract[[Player]:[Player]],0),MATCH(FPL_Combined[[#Headers],[Gameweek 17]],FPL_Fixtures_Extract[#Headers],0)),3))</f>
        <v>NOR(H) 1-2</v>
      </c>
      <c r="S102" t="str">
        <f ca="1">IF(RIGHT(FPL_Combined[[#Headers],[Gameweek 18]],2)&lt;$B$622,INDEX(FPL_Results_Extract[Gameweek 18],MATCH($A102,FPL_Results_Extract[[Player]:[Player]],0)),INDEX(Team_Key[[Abbreviation]:[Abbreviation]],MATCH(LEFT(INDEX(FPL_Fixtures_Extract[],MATCH($A102,FPL_Fixtures_Extract[[Player]:[Player]],0),MATCH(FPL_Combined[[#Headers],[Gameweek 18]],FPL_Fixtures_Extract[#Headers],0)),LEN(INDEX(FPL_Fixtures_Extract[],MATCH($A102,FPL_Fixtures_Extract[[Player]:[Player]],0),MATCH(FPL_Combined[[#Headers],[Gameweek 18]],FPL_Fixtures_Extract[#Headers],0)))-4),Team_Key[[Full Name]:[Full Name]],0))&amp;RIGHT(INDEX(FPL_Fixtures_Extract[],MATCH($A102,FPL_Fixtures_Extract[[Player]:[Player]],0),MATCH(FPL_Combined[[#Headers],[Gameweek 18]],FPL_Fixtures_Extract[#Headers],0)),3))</f>
        <v>STK(A) 0-2</v>
      </c>
      <c r="T102" t="str">
        <f ca="1">IF(RIGHT(FPL_Combined[[#Headers],[Gameweek 19]],2)&lt;$B$622,INDEX(FPL_Results_Extract[Gameweek 19],MATCH($A102,FPL_Results_Extract[[Player]:[Player]],0)),INDEX(Team_Key[[Abbreviation]:[Abbreviation]],MATCH(LEFT(INDEX(FPL_Fixtures_Extract[],MATCH($A102,FPL_Fixtures_Extract[[Player]:[Player]],0),MATCH(FPL_Combined[[#Headers],[Gameweek 19]],FPL_Fixtures_Extract[#Headers],0)),LEN(INDEX(FPL_Fixtures_Extract[],MATCH($A102,FPL_Fixtures_Extract[[Player]:[Player]],0),MATCH(FPL_Combined[[#Headers],[Gameweek 19]],FPL_Fixtures_Extract[#Headers],0)))-4),Team_Key[[Full Name]:[Full Name]],0))&amp;RIGHT(INDEX(FPL_Fixtures_Extract[],MATCH($A102,FPL_Fixtures_Extract[[Player]:[Player]],0),MATCH(FPL_Combined[[#Headers],[Gameweek 19]],FPL_Fixtures_Extract[#Headers],0)),3))</f>
        <v>CHE(H) 0-0</v>
      </c>
      <c r="U102" t="str">
        <f ca="1">IF(RIGHT(FPL_Combined[[#Headers],[Gameweek 20]],2)&lt;$B$622,INDEX(FPL_Results_Extract[Gameweek 20],MATCH($A102,FPL_Results_Extract[[Player]:[Player]],0)),INDEX(Team_Key[[Abbreviation]:[Abbreviation]],MATCH(LEFT(INDEX(FPL_Fixtures_Extract[],MATCH($A102,FPL_Fixtures_Extract[[Player]:[Player]],0),MATCH(FPL_Combined[[#Headers],[Gameweek 20]],FPL_Fixtures_Extract[#Headers],0)),LEN(INDEX(FPL_Fixtures_Extract[],MATCH($A102,FPL_Fixtures_Extract[[Player]:[Player]],0),MATCH(FPL_Combined[[#Headers],[Gameweek 20]],FPL_Fixtures_Extract[#Headers],0)))-4),Team_Key[[Full Name]:[Full Name]],0))&amp;RIGHT(INDEX(FPL_Fixtures_Extract[],MATCH($A102,FPL_Fixtures_Extract[[Player]:[Player]],0),MATCH(FPL_Combined[[#Headers],[Gameweek 20]],FPL_Fixtures_Extract[#Headers],0)),3))</f>
        <v>SWA(H) 2-1</v>
      </c>
      <c r="V102" t="str">
        <f ca="1">IF(RIGHT(FPL_Combined[[#Headers],[Gameweek 21]],2)&lt;$B$622,INDEX(FPL_Results_Extract[Gameweek 21],MATCH($A102,FPL_Results_Extract[[Player]:[Player]],0)),INDEX(Team_Key[[Abbreviation]:[Abbreviation]],MATCH(LEFT(INDEX(FPL_Fixtures_Extract[],MATCH($A102,FPL_Fixtures_Extract[[Player]:[Player]],0),MATCH(FPL_Combined[[#Headers],[Gameweek 21]],FPL_Fixtures_Extract[#Headers],0)),LEN(INDEX(FPL_Fixtures_Extract[],MATCH($A102,FPL_Fixtures_Extract[[Player]:[Player]],0),MATCH(FPL_Combined[[#Headers],[Gameweek 21]],FPL_Fixtures_Extract[#Headers],0)))-4),Team_Key[[Full Name]:[Full Name]],0))&amp;RIGHT(INDEX(FPL_Fixtures_Extract[],MATCH($A102,FPL_Fixtures_Extract[[Player]:[Player]],0),MATCH(FPL_Combined[[#Headers],[Gameweek 21]],FPL_Fixtures_Extract[#Headers],0)),3))</f>
        <v>NEW(A) 3-3</v>
      </c>
      <c r="W102" t="str">
        <f ca="1">IF(RIGHT(FPL_Combined[[#Headers],[Gameweek 22]],2)&lt;$B$622,INDEX(FPL_Results_Extract[Gameweek 22],MATCH($A102,FPL_Results_Extract[[Player]:[Player]],0)),INDEX(Team_Key[[Abbreviation]:[Abbreviation]],MATCH(LEFT(INDEX(FPL_Fixtures_Extract[],MATCH($A102,FPL_Fixtures_Extract[[Player]:[Player]],0),MATCH(FPL_Combined[[#Headers],[Gameweek 22]],FPL_Fixtures_Extract[#Headers],0)),LEN(INDEX(FPL_Fixtures_Extract[],MATCH($A102,FPL_Fixtures_Extract[[Player]:[Player]],0),MATCH(FPL_Combined[[#Headers],[Gameweek 22]],FPL_Fixtures_Extract[#Headers],0)))-4),Team_Key[[Full Name]:[Full Name]],0))&amp;RIGHT(INDEX(FPL_Fixtures_Extract[],MATCH($A102,FPL_Fixtures_Extract[[Player]:[Player]],0),MATCH(FPL_Combined[[#Headers],[Gameweek 22]],FPL_Fixtures_Extract[#Headers],0)),3))</f>
        <v>LIV(A) 1-0</v>
      </c>
      <c r="X102" t="str">
        <f ca="1">IF(RIGHT(FPL_Combined[[#Headers],[Gameweek 23]],2)&lt;$B$622,INDEX(FPL_Results_Extract[Gameweek 23],MATCH($A102,FPL_Results_Extract[[Player]:[Player]],0)),INDEX(Team_Key[[Abbreviation]:[Abbreviation]],MATCH(LEFT(INDEX(FPL_Fixtures_Extract[],MATCH($A102,FPL_Fixtures_Extract[[Player]:[Player]],0),MATCH(FPL_Combined[[#Headers],[Gameweek 23]],FPL_Fixtures_Extract[#Headers],0)),LEN(INDEX(FPL_Fixtures_Extract[],MATCH($A102,FPL_Fixtures_Extract[[Player]:[Player]],0),MATCH(FPL_Combined[[#Headers],[Gameweek 23]],FPL_Fixtures_Extract[#Headers],0)))-4),Team_Key[[Full Name]:[Full Name]],0))&amp;RIGHT(INDEX(FPL_Fixtures_Extract[],MATCH($A102,FPL_Fixtures_Extract[[Player]:[Player]],0),MATCH(FPL_Combined[[#Headers],[Gameweek 23]],FPL_Fixtures_Extract[#Headers],0)),3))</f>
        <v>SOU(H) 0-1</v>
      </c>
      <c r="Y102" t="str">
        <f ca="1">IF(RIGHT(FPL_Combined[[#Headers],[Gameweek 24]],2)&lt;$B$622,INDEX(FPL_Results_Extract[Team],MATCH($A102,FPL_Results_Extract[[Player]:[Player]],0)),INDEX(Team_Key[[Abbreviation]:[Abbreviation]],MATCH(LEFT(INDEX(FPL_Fixtures_Extract[],MATCH($A102,FPL_Fixtures_Extract[[Player]:[Player]],0),MATCH(FPL_Combined[[#Headers],[Gameweek 24]],FPL_Fixtures_Extract[#Headers],0)),LEN(INDEX(FPL_Fixtures_Extract[],MATCH($A102,FPL_Fixtures_Extract[[Player]:[Player]],0),MATCH(FPL_Combined[[#Headers],[Gameweek 24]],FPL_Fixtures_Extract[#Headers],0)))-4),Team_Key[[Full Name]:[Full Name]],0))&amp;RIGHT(INDEX(FPL_Fixtures_Extract[],MATCH($A102,FPL_Fixtures_Extract[[Player]:[Player]],0),MATCH(FPL_Combined[[#Headers],[Gameweek 24]],FPL_Fixtures_Extract[#Headers],0)),3))</f>
        <v>MUN</v>
      </c>
      <c r="Z102" t="str">
        <f ca="1">IF(RIGHT(FPL_Combined[[#Headers],[Gameweek 25]],2)&lt;$B$622,INDEX(FPL_Results_Extract[Player],MATCH($A102,FPL_Results_Extract[[Player]:[Player]],0)),INDEX(Team_Key[[Abbreviation]:[Abbreviation]],MATCH(LEFT(INDEX(FPL_Fixtures_Extract[],MATCH($A102,FPL_Fixtures_Extract[[Player]:[Player]],0),MATCH(FPL_Combined[[#Headers],[Gameweek 25]],FPL_Fixtures_Extract[#Headers],0)),LEN(INDEX(FPL_Fixtures_Extract[],MATCH($A102,FPL_Fixtures_Extract[[Player]:[Player]],0),MATCH(FPL_Combined[[#Headers],[Gameweek 25]],FPL_Fixtures_Extract[#Headers],0)))-4),Team_Key[[Full Name]:[Full Name]],0))&amp;RIGHT(INDEX(FPL_Fixtures_Extract[],MATCH($A102,FPL_Fixtures_Extract[[Player]:[Player]],0),MATCH(FPL_Combined[[#Headers],[Gameweek 25]],FPL_Fixtures_Extract[#Headers],0)),3))</f>
        <v>Carrick</v>
      </c>
      <c r="AA102" t="str">
        <f ca="1">IF(RIGHT(FPL_Combined[[#Headers],[Gameweek 26]],2)&lt;$B$622,INDEX(FPL_Results_Extract[Gameweek 01],MATCH($A102,FPL_Results_Extract[[Player]:[Player]],0)),INDEX(Team_Key[[Abbreviation]:[Abbreviation]],MATCH(LEFT(INDEX(FPL_Fixtures_Extract[],MATCH($A102,FPL_Fixtures_Extract[[Player]:[Player]],0),MATCH(FPL_Combined[[#Headers],[Gameweek 26]],FPL_Fixtures_Extract[#Headers],0)),LEN(INDEX(FPL_Fixtures_Extract[],MATCH($A102,FPL_Fixtures_Extract[[Player]:[Player]],0),MATCH(FPL_Combined[[#Headers],[Gameweek 26]],FPL_Fixtures_Extract[#Headers],0)))-4),Team_Key[[Full Name]:[Full Name]],0))&amp;RIGHT(INDEX(FPL_Fixtures_Extract[],MATCH($A102,FPL_Fixtures_Extract[[Player]:[Player]],0),MATCH(FPL_Combined[[#Headers],[Gameweek 26]],FPL_Fixtures_Extract[#Headers],0)),3))</f>
        <v>TOT(H) 1-0</v>
      </c>
      <c r="AB102" t="str">
        <f ca="1">IF(RIGHT(FPL_Combined[[#Headers],[Gameweek 27]],2)&lt;$B$622,INDEX(FPL_Results_Extract[Gameweek 02],MATCH($A102,FPL_Results_Extract[[Player]:[Player]],0)),INDEX(Team_Key[[Abbreviation]:[Abbreviation]],MATCH(LEFT(INDEX(FPL_Fixtures_Extract[],MATCH($A102,FPL_Fixtures_Extract[[Player]:[Player]],0),MATCH(FPL_Combined[[#Headers],[Gameweek 27]],FPL_Fixtures_Extract[#Headers],0)),LEN(INDEX(FPL_Fixtures_Extract[],MATCH($A102,FPL_Fixtures_Extract[[Player]:[Player]],0),MATCH(FPL_Combined[[#Headers],[Gameweek 27]],FPL_Fixtures_Extract[#Headers],0)))-4),Team_Key[[Full Name]:[Full Name]],0))&amp;RIGHT(INDEX(FPL_Fixtures_Extract[],MATCH($A102,FPL_Fixtures_Extract[[Player]:[Player]],0),MATCH(FPL_Combined[[#Headers],[Gameweek 27]],FPL_Fixtures_Extract[#Headers],0)),3))</f>
        <v>AVL(A) 1-0</v>
      </c>
      <c r="AC102" t="str">
        <f ca="1">IF(RIGHT(FPL_Combined[[#Headers],[Gameweek 28]],2)&lt;$B$622,INDEX(FPL_Results_Extract[Gameweek 03],MATCH($A102,FPL_Results_Extract[[Player]:[Player]],0)),INDEX(Team_Key[[Abbreviation]:[Abbreviation]],MATCH(LEFT(INDEX(FPL_Fixtures_Extract[],MATCH($A102,FPL_Fixtures_Extract[[Player]:[Player]],0),MATCH(FPL_Combined[[#Headers],[Gameweek 28]],FPL_Fixtures_Extract[#Headers],0)),LEN(INDEX(FPL_Fixtures_Extract[],MATCH($A102,FPL_Fixtures_Extract[[Player]:[Player]],0),MATCH(FPL_Combined[[#Headers],[Gameweek 28]],FPL_Fixtures_Extract[#Headers],0)))-4),Team_Key[[Full Name]:[Full Name]],0))&amp;RIGHT(INDEX(FPL_Fixtures_Extract[],MATCH($A102,FPL_Fixtures_Extract[[Player]:[Player]],0),MATCH(FPL_Combined[[#Headers],[Gameweek 28]],FPL_Fixtures_Extract[#Headers],0)),3))</f>
        <v>NEW(H) 0-0</v>
      </c>
      <c r="AD102" t="str">
        <f ca="1">IF(RIGHT(FPL_Combined[[#Headers],[Gameweek 29]],2)&lt;$B$622,INDEX(FPL_Results_Extract[Gameweek 04],MATCH($A102,FPL_Results_Extract[[Player]:[Player]],0)),INDEX(Team_Key[[Abbreviation]:[Abbreviation]],MATCH(LEFT(INDEX(FPL_Fixtures_Extract[],MATCH($A102,FPL_Fixtures_Extract[[Player]:[Player]],0),MATCH(FPL_Combined[[#Headers],[Gameweek 29]],FPL_Fixtures_Extract[#Headers],0)),LEN(INDEX(FPL_Fixtures_Extract[],MATCH($A102,FPL_Fixtures_Extract[[Player]:[Player]],0),MATCH(FPL_Combined[[#Headers],[Gameweek 29]],FPL_Fixtures_Extract[#Headers],0)))-4),Team_Key[[Full Name]:[Full Name]],0))&amp;RIGHT(INDEX(FPL_Fixtures_Extract[],MATCH($A102,FPL_Fixtures_Extract[[Player]:[Player]],0),MATCH(FPL_Combined[[#Headers],[Gameweek 29]],FPL_Fixtures_Extract[#Headers],0)),3))</f>
        <v>WBA(A)</v>
      </c>
      <c r="AE102" t="e">
        <f ca="1">IF(RIGHT(FPL_Combined[[#Headers],[Gameweek 30]],2)&lt;$B$622,INDEX(FPL_Results_Extract[Gameweek 05],MATCH($A102,FPL_Results_Extract[[Player]:[Player]],0)),INDEX(Team_Key[[Abbreviation]:[Abbreviation]],MATCH(LEFT(INDEX(FPL_Fixtures_Extract[],MATCH($A102,FPL_Fixtures_Extract[[Player]:[Player]],0),MATCH(FPL_Combined[[#Headers],[Gameweek 30]],FPL_Fixtures_Extract[#Headers],0)),LEN(INDEX(FPL_Fixtures_Extract[],MATCH($A102,FPL_Fixtures_Extract[[Player]:[Player]],0),MATCH(FPL_Combined[[#Headers],[Gameweek 30]],FPL_Fixtures_Extract[#Headers],0)))-4),Team_Key[[Full Name]:[Full Name]],0))&amp;RIGHT(INDEX(FPL_Fixtures_Extract[],MATCH($A102,FPL_Fixtures_Extract[[Player]:[Player]],0),MATCH(FPL_Combined[[#Headers],[Gameweek 30]],FPL_Fixtures_Extract[#Headers],0)),3))</f>
        <v>#VALUE!</v>
      </c>
      <c r="AF102" t="str">
        <f ca="1">IF(RIGHT(FPL_Combined[[#Headers],[Gameweek 31]],2)&lt;$B$622,INDEX(FPL_Results_Extract[Gameweek 06],MATCH($A102,FPL_Results_Extract[[Player]:[Player]],0)),INDEX(Team_Key[[Abbreviation]:[Abbreviation]],MATCH(LEFT(INDEX(FPL_Fixtures_Extract[],MATCH($A102,FPL_Fixtures_Extract[[Player]:[Player]],0),MATCH(FPL_Combined[[#Headers],[Gameweek 31]],FPL_Fixtures_Extract[#Headers],0)),LEN(INDEX(FPL_Fixtures_Extract[],MATCH($A102,FPL_Fixtures_Extract[[Player]:[Player]],0),MATCH(FPL_Combined[[#Headers],[Gameweek 31]],FPL_Fixtures_Extract[#Headers],0)))-4),Team_Key[[Full Name]:[Full Name]],0))&amp;RIGHT(INDEX(FPL_Fixtures_Extract[],MATCH($A102,FPL_Fixtures_Extract[[Player]:[Player]],0),MATCH(FPL_Combined[[#Headers],[Gameweek 31]],FPL_Fixtures_Extract[#Headers],0)),3))</f>
        <v>MCI(A)</v>
      </c>
      <c r="AG102" t="str">
        <f ca="1">IF(RIGHT(FPL_Combined[[#Headers],[Gameweek 32]],2)&lt;$B$622,INDEX(FPL_Results_Extract[Gameweek 07],MATCH($A102,FPL_Results_Extract[[Player]:[Player]],0)),INDEX(Team_Key[[Abbreviation]:[Abbreviation]],MATCH(LEFT(INDEX(FPL_Fixtures_Extract[],MATCH($A102,FPL_Fixtures_Extract[[Player]:[Player]],0),MATCH(FPL_Combined[[#Headers],[Gameweek 32]],FPL_Fixtures_Extract[#Headers],0)),LEN(INDEX(FPL_Fixtures_Extract[],MATCH($A102,FPL_Fixtures_Extract[[Player]:[Player]],0),MATCH(FPL_Combined[[#Headers],[Gameweek 32]],FPL_Fixtures_Extract[#Headers],0)))-4),Team_Key[[Full Name]:[Full Name]],0))&amp;RIGHT(INDEX(FPL_Fixtures_Extract[],MATCH($A102,FPL_Fixtures_Extract[[Player]:[Player]],0),MATCH(FPL_Combined[[#Headers],[Gameweek 32]],FPL_Fixtures_Extract[#Headers],0)),3))</f>
        <v>EVE(H)</v>
      </c>
      <c r="AH102" t="str">
        <f ca="1">IF(RIGHT(FPL_Combined[[#Headers],[Gameweek 33]],2)&lt;$B$622,INDEX(FPL_Results_Extract[Gameweek 08],MATCH($A102,FPL_Results_Extract[[Player]:[Player]],0)),INDEX(Team_Key[[Abbreviation]:[Abbreviation]],MATCH(LEFT(INDEX(FPL_Fixtures_Extract[],MATCH($A102,FPL_Fixtures_Extract[[Player]:[Player]],0),MATCH(FPL_Combined[[#Headers],[Gameweek 33]],FPL_Fixtures_Extract[#Headers],0)),LEN(INDEX(FPL_Fixtures_Extract[],MATCH($A102,FPL_Fixtures_Extract[[Player]:[Player]],0),MATCH(FPL_Combined[[#Headers],[Gameweek 33]],FPL_Fixtures_Extract[#Headers],0)))-4),Team_Key[[Full Name]:[Full Name]],0))&amp;RIGHT(INDEX(FPL_Fixtures_Extract[],MATCH($A102,FPL_Fixtures_Extract[[Player]:[Player]],0),MATCH(FPL_Combined[[#Headers],[Gameweek 33]],FPL_Fixtures_Extract[#Headers],0)),3))</f>
        <v>TOT(A)</v>
      </c>
      <c r="AI102" t="str">
        <f ca="1">IF(RIGHT(FPL_Combined[[#Headers],[Gameweek 34]],2)&lt;$B$622,INDEX(FPL_Results_Extract[Gameweek 09],MATCH($A102,FPL_Results_Extract[[Player]:[Player]],0)),INDEX(Team_Key[[Abbreviation]:[Abbreviation]],MATCH(LEFT(INDEX(FPL_Fixtures_Extract[],MATCH($A102,FPL_Fixtures_Extract[[Player]:[Player]],0),MATCH(FPL_Combined[[#Headers],[Gameweek 34]],FPL_Fixtures_Extract[#Headers],0)),LEN(INDEX(FPL_Fixtures_Extract[],MATCH($A102,FPL_Fixtures_Extract[[Player]:[Player]],0),MATCH(FPL_Combined[[#Headers],[Gameweek 34]],FPL_Fixtures_Extract[#Headers],0)))-4),Team_Key[[Full Name]:[Full Name]],0))&amp;RIGHT(INDEX(FPL_Fixtures_Extract[],MATCH($A102,FPL_Fixtures_Extract[[Player]:[Player]],0),MATCH(FPL_Combined[[#Headers],[Gameweek 34]],FPL_Fixtures_Extract[#Headers],0)),3))</f>
        <v>AVL(H)</v>
      </c>
      <c r="AJ102" t="e">
        <f ca="1">IF(RIGHT(FPL_Combined[[#Headers],[Gameweek 35]],2)&lt;$B$622,INDEX(FPL_Results_Extract[Gameweek 10],MATCH($A102,FPL_Results_Extract[[Player]:[Player]],0)),INDEX(Team_Key[[Abbreviation]:[Abbreviation]],MATCH(LEFT(INDEX(FPL_Fixtures_Extract[],MATCH($A102,FPL_Fixtures_Extract[[Player]:[Player]],0),MATCH(FPL_Combined[[#Headers],[Gameweek 35]],FPL_Fixtures_Extract[#Headers],0)),LEN(INDEX(FPL_Fixtures_Extract[],MATCH($A102,FPL_Fixtures_Extract[[Player]:[Player]],0),MATCH(FPL_Combined[[#Headers],[Gameweek 35]],FPL_Fixtures_Extract[#Headers],0)))-4),Team_Key[[Full Name]:[Full Name]],0))&amp;RIGHT(INDEX(FPL_Fixtures_Extract[],MATCH($A102,FPL_Fixtures_Extract[[Player]:[Player]],0),MATCH(FPL_Combined[[#Headers],[Gameweek 35]],FPL_Fixtures_Extract[#Headers],0)),3))</f>
        <v>#VALUE!</v>
      </c>
      <c r="AK102" t="str">
        <f ca="1">IF(RIGHT(FPL_Combined[[#Headers],[Gameweek 36]],2)&lt;$B$622,INDEX(FPL_Results_Extract[Gameweek 11],MATCH($A102,FPL_Results_Extract[[Player]:[Player]],0)),INDEX(Team_Key[[Abbreviation]:[Abbreviation]],MATCH(LEFT(INDEX(FPL_Fixtures_Extract[],MATCH($A102,FPL_Fixtures_Extract[[Player]:[Player]],0),MATCH(FPL_Combined[[#Headers],[Gameweek 36]],FPL_Fixtures_Extract[#Headers],0)),LEN(INDEX(FPL_Fixtures_Extract[],MATCH($A102,FPL_Fixtures_Extract[[Player]:[Player]],0),MATCH(FPL_Combined[[#Headers],[Gameweek 36]],FPL_Fixtures_Extract[#Headers],0)))-4),Team_Key[[Full Name]:[Full Name]],0))&amp;RIGHT(INDEX(FPL_Fixtures_Extract[],MATCH($A102,FPL_Fixtures_Extract[[Player]:[Player]],0),MATCH(FPL_Combined[[#Headers],[Gameweek 36]],FPL_Fixtures_Extract[#Headers],0)),3))</f>
        <v>LEI(H)</v>
      </c>
      <c r="AL102" t="str">
        <f ca="1">IF(RIGHT(FPL_Combined[[#Headers],[Gameweek 37]],2)&lt;$B$622,INDEX(FPL_Results_Extract[Gameweek 12],MATCH($A102,FPL_Results_Extract[[Player]:[Player]],0)),INDEX(Team_Key[[Abbreviation]:[Abbreviation]],MATCH(LEFT(INDEX(FPL_Fixtures_Extract[],MATCH($A102,FPL_Fixtures_Extract[[Player]:[Player]],0),MATCH(FPL_Combined[[#Headers],[Gameweek 37]],FPL_Fixtures_Extract[#Headers],0)),LEN(INDEX(FPL_Fixtures_Extract[],MATCH($A102,FPL_Fixtures_Extract[[Player]:[Player]],0),MATCH(FPL_Combined[[#Headers],[Gameweek 37]],FPL_Fixtures_Extract[#Headers],0)))-4),Team_Key[[Full Name]:[Full Name]],0))&amp;RIGHT(INDEX(FPL_Fixtures_Extract[],MATCH($A102,FPL_Fixtures_Extract[[Player]:[Player]],0),MATCH(FPL_Combined[[#Headers],[Gameweek 37]],FPL_Fixtures_Extract[#Headers],0)),3))</f>
        <v>NOR(A)</v>
      </c>
      <c r="AM102" t="str">
        <f ca="1">IF(RIGHT(FPL_Combined[[#Headers],[Gameweek 38]],2)&lt;$B$622,INDEX(FPL_Results_Extract[Gameweek 13],MATCH($A102,FPL_Results_Extract[[Player]:[Player]],0)),INDEX(Team_Key[[Abbreviation]:[Abbreviation]],MATCH(LEFT(INDEX(FPL_Fixtures_Extract[],MATCH($A102,FPL_Fixtures_Extract[[Player]:[Player]],0),MATCH(FPL_Combined[[#Headers],[Gameweek 38]],FPL_Fixtures_Extract[#Headers],0)),LEN(INDEX(FPL_Fixtures_Extract[],MATCH($A102,FPL_Fixtures_Extract[[Player]:[Player]],0),MATCH(FPL_Combined[[#Headers],[Gameweek 38]],FPL_Fixtures_Extract[#Headers],0)))-4),Team_Key[[Full Name]:[Full Name]],0))&amp;RIGHT(INDEX(FPL_Fixtures_Extract[],MATCH($A102,FPL_Fixtures_Extract[[Player]:[Player]],0),MATCH(FPL_Combined[[#Headers],[Gameweek 38]],FPL_Fixtures_Extract[#Headers],0)),3))</f>
        <v>BOU(H)</v>
      </c>
    </row>
    <row r="103" spans="1:39" x14ac:dyDescent="0.45">
      <c r="A103" t="s">
        <v>551</v>
      </c>
      <c r="B103" t="str">
        <f ca="1">IF(RIGHT(FPL_Combined[[#Headers],[Gameweek 01]],2)&lt;$B$622,INDEX(FPL_Results_Extract[Gameweek 01],MATCH($A103,FPL_Results_Extract[[Player]:[Player]],0)),INDEX(Team_Key[[Abbreviation]:[Abbreviation]],MATCH(LEFT(INDEX(FPL_Fixtures_Extract[],MATCH($A103,FPL_Fixtures_Extract[[Player]:[Player]],0),MATCH(FPL_Combined[[#Headers],[Gameweek 01]],FPL_Fixtures_Extract[#Headers],0)),LEN(INDEX(FPL_Fixtures_Extract[],MATCH($A103,FPL_Fixtures_Extract[[Player]:[Player]],0),MATCH(FPL_Combined[[#Headers],[Gameweek 01]],FPL_Fixtures_Extract[#Headers],0)))-4),Team_Key[[Full Name]:[Full Name]],0))&amp;RIGHT(INDEX(FPL_Fixtures_Extract[],MATCH($A103,FPL_Fixtures_Extract[[Player]:[Player]],0),MATCH(FPL_Combined[[#Headers],[Gameweek 01]],FPL_Fixtures_Extract[#Headers],0)),3))</f>
        <v>ARS(A) 2-0</v>
      </c>
      <c r="C103" t="str">
        <f ca="1">IF(RIGHT(FPL_Combined[[#Headers],[Gameweek 02]],2)&lt;$B$622,INDEX(FPL_Results_Extract[Gameweek 02],MATCH($A103,FPL_Results_Extract[[Player]:[Player]],0)),INDEX(Team_Key[[Abbreviation]:[Abbreviation]],MATCH(LEFT(INDEX(FPL_Fixtures_Extract[],MATCH($A103,FPL_Fixtures_Extract[[Player]:[Player]],0),MATCH(FPL_Combined[[#Headers],[Gameweek 02]],FPL_Fixtures_Extract[#Headers],0)),LEN(INDEX(FPL_Fixtures_Extract[],MATCH($A103,FPL_Fixtures_Extract[[Player]:[Player]],0),MATCH(FPL_Combined[[#Headers],[Gameweek 02]],FPL_Fixtures_Extract[#Headers],0)))-4),Team_Key[[Full Name]:[Full Name]],0))&amp;RIGHT(INDEX(FPL_Fixtures_Extract[],MATCH($A103,FPL_Fixtures_Extract[[Player]:[Player]],0),MATCH(FPL_Combined[[#Headers],[Gameweek 02]],FPL_Fixtures_Extract[#Headers],0)),3))</f>
        <v>LEI(H) 1-2</v>
      </c>
      <c r="D103" t="str">
        <f ca="1">IF(RIGHT(FPL_Combined[[#Headers],[Gameweek 03]],2)&lt;$B$622,INDEX(FPL_Results_Extract[Gameweek 03],MATCH($A103,FPL_Results_Extract[[Player]:[Player]],0)),INDEX(Team_Key[[Abbreviation]:[Abbreviation]],MATCH(LEFT(INDEX(FPL_Fixtures_Extract[],MATCH($A103,FPL_Fixtures_Extract[[Player]:[Player]],0),MATCH(FPL_Combined[[#Headers],[Gameweek 03]],FPL_Fixtures_Extract[#Headers],0)),LEN(INDEX(FPL_Fixtures_Extract[],MATCH($A103,FPL_Fixtures_Extract[[Player]:[Player]],0),MATCH(FPL_Combined[[#Headers],[Gameweek 03]],FPL_Fixtures_Extract[#Headers],0)))-4),Team_Key[[Full Name]:[Full Name]],0))&amp;RIGHT(INDEX(FPL_Fixtures_Extract[],MATCH($A103,FPL_Fixtures_Extract[[Player]:[Player]],0),MATCH(FPL_Combined[[#Headers],[Gameweek 03]],FPL_Fixtures_Extract[#Headers],0)),3))</f>
        <v>BOU(H) 3-4</v>
      </c>
      <c r="E103" t="str">
        <f ca="1">IF(RIGHT(FPL_Combined[[#Headers],[Gameweek 04]],2)&lt;$B$622,INDEX(FPL_Results_Extract[Gameweek 04],MATCH($A103,FPL_Results_Extract[[Player]:[Player]],0)),INDEX(Team_Key[[Abbreviation]:[Abbreviation]],MATCH(LEFT(INDEX(FPL_Fixtures_Extract[],MATCH($A103,FPL_Fixtures_Extract[[Player]:[Player]],0),MATCH(FPL_Combined[[#Headers],[Gameweek 04]],FPL_Fixtures_Extract[#Headers],0)),LEN(INDEX(FPL_Fixtures_Extract[],MATCH($A103,FPL_Fixtures_Extract[[Player]:[Player]],0),MATCH(FPL_Combined[[#Headers],[Gameweek 04]],FPL_Fixtures_Extract[#Headers],0)))-4),Team_Key[[Full Name]:[Full Name]],0))&amp;RIGHT(INDEX(FPL_Fixtures_Extract[],MATCH($A103,FPL_Fixtures_Extract[[Player]:[Player]],0),MATCH(FPL_Combined[[#Headers],[Gameweek 04]],FPL_Fixtures_Extract[#Headers],0)),3))</f>
        <v>LIV(A) 3-0</v>
      </c>
      <c r="F103" t="str">
        <f ca="1">IF(RIGHT(FPL_Combined[[#Headers],[Gameweek 05]],2)&lt;$B$622,INDEX(FPL_Results_Extract[Gameweek 05],MATCH($A103,FPL_Results_Extract[[Player]:[Player]],0)),INDEX(Team_Key[[Abbreviation]:[Abbreviation]],MATCH(LEFT(INDEX(FPL_Fixtures_Extract[],MATCH($A103,FPL_Fixtures_Extract[[Player]:[Player]],0),MATCH(FPL_Combined[[#Headers],[Gameweek 05]],FPL_Fixtures_Extract[#Headers],0)),LEN(INDEX(FPL_Fixtures_Extract[],MATCH($A103,FPL_Fixtures_Extract[[Player]:[Player]],0),MATCH(FPL_Combined[[#Headers],[Gameweek 05]],FPL_Fixtures_Extract[#Headers],0)))-4),Team_Key[[Full Name]:[Full Name]],0))&amp;RIGHT(INDEX(FPL_Fixtures_Extract[],MATCH($A103,FPL_Fixtures_Extract[[Player]:[Player]],0),MATCH(FPL_Combined[[#Headers],[Gameweek 05]],FPL_Fixtures_Extract[#Headers],0)),3))</f>
        <v>NEW(H) 2-0</v>
      </c>
      <c r="G103" t="str">
        <f ca="1">IF(RIGHT(FPL_Combined[[#Headers],[Gameweek 06]],2)&lt;$B$622,INDEX(FPL_Results_Extract[Gameweek 06],MATCH($A103,FPL_Results_Extract[[Player]:[Player]],0)),INDEX(Team_Key[[Abbreviation]:[Abbreviation]],MATCH(LEFT(INDEX(FPL_Fixtures_Extract[],MATCH($A103,FPL_Fixtures_Extract[[Player]:[Player]],0),MATCH(FPL_Combined[[#Headers],[Gameweek 06]],FPL_Fixtures_Extract[#Headers],0)),LEN(INDEX(FPL_Fixtures_Extract[],MATCH($A103,FPL_Fixtures_Extract[[Player]:[Player]],0),MATCH(FPL_Combined[[#Headers],[Gameweek 06]],FPL_Fixtures_Extract[#Headers],0)))-4),Team_Key[[Full Name]:[Full Name]],0))&amp;RIGHT(INDEX(FPL_Fixtures_Extract[],MATCH($A103,FPL_Fixtures_Extract[[Player]:[Player]],0),MATCH(FPL_Combined[[#Headers],[Gameweek 06]],FPL_Fixtures_Extract[#Headers],0)),3))</f>
        <v>MCI(A) 2-1</v>
      </c>
      <c r="H103" t="str">
        <f ca="1">IF(RIGHT(FPL_Combined[[#Headers],[Gameweek 07]],2)&lt;$B$622,INDEX(FPL_Results_Extract[Gameweek 07],MATCH($A103,FPL_Results_Extract[[Player]:[Player]],0)),INDEX(Team_Key[[Abbreviation]:[Abbreviation]],MATCH(LEFT(INDEX(FPL_Fixtures_Extract[],MATCH($A103,FPL_Fixtures_Extract[[Player]:[Player]],0),MATCH(FPL_Combined[[#Headers],[Gameweek 07]],FPL_Fixtures_Extract[#Headers],0)),LEN(INDEX(FPL_Fixtures_Extract[],MATCH($A103,FPL_Fixtures_Extract[[Player]:[Player]],0),MATCH(FPL_Combined[[#Headers],[Gameweek 07]],FPL_Fixtures_Extract[#Headers],0)))-4),Team_Key[[Full Name]:[Full Name]],0))&amp;RIGHT(INDEX(FPL_Fixtures_Extract[],MATCH($A103,FPL_Fixtures_Extract[[Player]:[Player]],0),MATCH(FPL_Combined[[#Headers],[Gameweek 07]],FPL_Fixtures_Extract[#Headers],0)),3))</f>
        <v>NOR(H) 2-2</v>
      </c>
      <c r="I103" t="str">
        <f ca="1">IF(RIGHT(FPL_Combined[[#Headers],[Gameweek 08]],2)&lt;$B$622,INDEX(FPL_Results_Extract[Gameweek 08],MATCH($A103,FPL_Results_Extract[[Player]:[Player]],0)),INDEX(Team_Key[[Abbreviation]:[Abbreviation]],MATCH(LEFT(INDEX(FPL_Fixtures_Extract[],MATCH($A103,FPL_Fixtures_Extract[[Player]:[Player]],0),MATCH(FPL_Combined[[#Headers],[Gameweek 08]],FPL_Fixtures_Extract[#Headers],0)),LEN(INDEX(FPL_Fixtures_Extract[],MATCH($A103,FPL_Fixtures_Extract[[Player]:[Player]],0),MATCH(FPL_Combined[[#Headers],[Gameweek 08]],FPL_Fixtures_Extract[#Headers],0)))-4),Team_Key[[Full Name]:[Full Name]],0))&amp;RIGHT(INDEX(FPL_Fixtures_Extract[],MATCH($A103,FPL_Fixtures_Extract[[Player]:[Player]],0),MATCH(FPL_Combined[[#Headers],[Gameweek 08]],FPL_Fixtures_Extract[#Headers],0)),3))</f>
        <v>SUN(A) 2-2</v>
      </c>
      <c r="J103" t="str">
        <f ca="1">IF(RIGHT(FPL_Combined[[#Headers],[Gameweek 09]],2)&lt;$B$622,INDEX(FPL_Results_Extract[Gameweek 09],MATCH($A103,FPL_Results_Extract[[Player]:[Player]],0)),INDEX(Team_Key[[Abbreviation]:[Abbreviation]],MATCH(LEFT(INDEX(FPL_Fixtures_Extract[],MATCH($A103,FPL_Fixtures_Extract[[Player]:[Player]],0),MATCH(FPL_Combined[[#Headers],[Gameweek 09]],FPL_Fixtures_Extract[#Headers],0)),LEN(INDEX(FPL_Fixtures_Extract[],MATCH($A103,FPL_Fixtures_Extract[[Player]:[Player]],0),MATCH(FPL_Combined[[#Headers],[Gameweek 09]],FPL_Fixtures_Extract[#Headers],0)))-4),Team_Key[[Full Name]:[Full Name]],0))&amp;RIGHT(INDEX(FPL_Fixtures_Extract[],MATCH($A103,FPL_Fixtures_Extract[[Player]:[Player]],0),MATCH(FPL_Combined[[#Headers],[Gameweek 09]],FPL_Fixtures_Extract[#Headers],0)),3))</f>
        <v>CRY(A) 3-1</v>
      </c>
      <c r="K103" t="str">
        <f ca="1">IF(RIGHT(FPL_Combined[[#Headers],[Gameweek 10]],2)&lt;$B$622,INDEX(FPL_Results_Extract[Gameweek 10],MATCH($A103,FPL_Results_Extract[[Player]:[Player]],0)),INDEX(Team_Key[[Abbreviation]:[Abbreviation]],MATCH(LEFT(INDEX(FPL_Fixtures_Extract[],MATCH($A103,FPL_Fixtures_Extract[[Player]:[Player]],0),MATCH(FPL_Combined[[#Headers],[Gameweek 10]],FPL_Fixtures_Extract[#Headers],0)),LEN(INDEX(FPL_Fixtures_Extract[],MATCH($A103,FPL_Fixtures_Extract[[Player]:[Player]],0),MATCH(FPL_Combined[[#Headers],[Gameweek 10]],FPL_Fixtures_Extract[#Headers],0)))-4),Team_Key[[Full Name]:[Full Name]],0))&amp;RIGHT(INDEX(FPL_Fixtures_Extract[],MATCH($A103,FPL_Fixtures_Extract[[Player]:[Player]],0),MATCH(FPL_Combined[[#Headers],[Gameweek 10]],FPL_Fixtures_Extract[#Headers],0)),3))</f>
        <v>CHE(H) 2-1</v>
      </c>
      <c r="L103" t="str">
        <f ca="1">IF(RIGHT(FPL_Combined[[#Headers],[Gameweek 11]],2)&lt;$B$622,INDEX(FPL_Results_Extract[Gameweek 11],MATCH($A103,FPL_Results_Extract[[Player]:[Player]],0)),INDEX(Team_Key[[Abbreviation]:[Abbreviation]],MATCH(LEFT(INDEX(FPL_Fixtures_Extract[],MATCH($A103,FPL_Fixtures_Extract[[Player]:[Player]],0),MATCH(FPL_Combined[[#Headers],[Gameweek 11]],FPL_Fixtures_Extract[#Headers],0)),LEN(INDEX(FPL_Fixtures_Extract[],MATCH($A103,FPL_Fixtures_Extract[[Player]:[Player]],0),MATCH(FPL_Combined[[#Headers],[Gameweek 11]],FPL_Fixtures_Extract[#Headers],0)))-4),Team_Key[[Full Name]:[Full Name]],0))&amp;RIGHT(INDEX(FPL_Fixtures_Extract[],MATCH($A103,FPL_Fixtures_Extract[[Player]:[Player]],0),MATCH(FPL_Combined[[#Headers],[Gameweek 11]],FPL_Fixtures_Extract[#Headers],0)),3))</f>
        <v>WAT(A) 0-2</v>
      </c>
      <c r="M103" t="str">
        <f ca="1">IF(RIGHT(FPL_Combined[[#Headers],[Gameweek 12]],2)&lt;$B$622,INDEX(FPL_Results_Extract[Gameweek 12],MATCH($A103,FPL_Results_Extract[[Player]:[Player]],0)),INDEX(Team_Key[[Abbreviation]:[Abbreviation]],MATCH(LEFT(INDEX(FPL_Fixtures_Extract[],MATCH($A103,FPL_Fixtures_Extract[[Player]:[Player]],0),MATCH(FPL_Combined[[#Headers],[Gameweek 12]],FPL_Fixtures_Extract[#Headers],0)),LEN(INDEX(FPL_Fixtures_Extract[],MATCH($A103,FPL_Fixtures_Extract[[Player]:[Player]],0),MATCH(FPL_Combined[[#Headers],[Gameweek 12]],FPL_Fixtures_Extract[#Headers],0)))-4),Team_Key[[Full Name]:[Full Name]],0))&amp;RIGHT(INDEX(FPL_Fixtures_Extract[],MATCH($A103,FPL_Fixtures_Extract[[Player]:[Player]],0),MATCH(FPL_Combined[[#Headers],[Gameweek 12]],FPL_Fixtures_Extract[#Headers],0)),3))</f>
        <v>EVE(H) 1-1</v>
      </c>
      <c r="N103" t="str">
        <f ca="1">IF(RIGHT(FPL_Combined[[#Headers],[Gameweek 13]],2)&lt;$B$622,INDEX(FPL_Results_Extract[Gameweek 13],MATCH($A103,FPL_Results_Extract[[Player]:[Player]],0)),INDEX(Team_Key[[Abbreviation]:[Abbreviation]],MATCH(LEFT(INDEX(FPL_Fixtures_Extract[],MATCH($A103,FPL_Fixtures_Extract[[Player]:[Player]],0),MATCH(FPL_Combined[[#Headers],[Gameweek 13]],FPL_Fixtures_Extract[#Headers],0)),LEN(INDEX(FPL_Fixtures_Extract[],MATCH($A103,FPL_Fixtures_Extract[[Player]:[Player]],0),MATCH(FPL_Combined[[#Headers],[Gameweek 13]],FPL_Fixtures_Extract[#Headers],0)))-4),Team_Key[[Full Name]:[Full Name]],0))&amp;RIGHT(INDEX(FPL_Fixtures_Extract[],MATCH($A103,FPL_Fixtures_Extract[[Player]:[Player]],0),MATCH(FPL_Combined[[#Headers],[Gameweek 13]],FPL_Fixtures_Extract[#Headers],0)),3))</f>
        <v>TOT(A) 1-4</v>
      </c>
      <c r="O103" t="str">
        <f ca="1">IF(RIGHT(FPL_Combined[[#Headers],[Gameweek 14]],2)&lt;$B$622,INDEX(FPL_Results_Extract[Gameweek 14],MATCH($A103,FPL_Results_Extract[[Player]:[Player]],0)),INDEX(Team_Key[[Abbreviation]:[Abbreviation]],MATCH(LEFT(INDEX(FPL_Fixtures_Extract[],MATCH($A103,FPL_Fixtures_Extract[[Player]:[Player]],0),MATCH(FPL_Combined[[#Headers],[Gameweek 14]],FPL_Fixtures_Extract[#Headers],0)),LEN(INDEX(FPL_Fixtures_Extract[],MATCH($A103,FPL_Fixtures_Extract[[Player]:[Player]],0),MATCH(FPL_Combined[[#Headers],[Gameweek 14]],FPL_Fixtures_Extract[#Headers],0)))-4),Team_Key[[Full Name]:[Full Name]],0))&amp;RIGHT(INDEX(FPL_Fixtures_Extract[],MATCH($A103,FPL_Fixtures_Extract[[Player]:[Player]],0),MATCH(FPL_Combined[[#Headers],[Gameweek 14]],FPL_Fixtures_Extract[#Headers],0)),3))</f>
        <v>WBA(H) 1-1</v>
      </c>
      <c r="P103" t="str">
        <f ca="1">IF(RIGHT(FPL_Combined[[#Headers],[Gameweek 15]],2)&lt;$B$622,INDEX(FPL_Results_Extract[Gameweek 15],MATCH($A103,FPL_Results_Extract[[Player]:[Player]],0)),INDEX(Team_Key[[Abbreviation]:[Abbreviation]],MATCH(LEFT(INDEX(FPL_Fixtures_Extract[],MATCH($A103,FPL_Fixtures_Extract[[Player]:[Player]],0),MATCH(FPL_Combined[[#Headers],[Gameweek 15]],FPL_Fixtures_Extract[#Headers],0)),LEN(INDEX(FPL_Fixtures_Extract[],MATCH($A103,FPL_Fixtures_Extract[[Player]:[Player]],0),MATCH(FPL_Combined[[#Headers],[Gameweek 15]],FPL_Fixtures_Extract[#Headers],0)))-4),Team_Key[[Full Name]:[Full Name]],0))&amp;RIGHT(INDEX(FPL_Fixtures_Extract[],MATCH($A103,FPL_Fixtures_Extract[[Player]:[Player]],0),MATCH(FPL_Combined[[#Headers],[Gameweek 15]],FPL_Fixtures_Extract[#Headers],0)),3))</f>
        <v>MUN(A) 0-0</v>
      </c>
      <c r="Q103" t="str">
        <f ca="1">IF(RIGHT(FPL_Combined[[#Headers],[Gameweek 16]],2)&lt;$B$622,INDEX(FPL_Results_Extract[Gameweek 16],MATCH($A103,FPL_Results_Extract[[Player]:[Player]],0)),INDEX(Team_Key[[Abbreviation]:[Abbreviation]],MATCH(LEFT(INDEX(FPL_Fixtures_Extract[],MATCH($A103,FPL_Fixtures_Extract[[Player]:[Player]],0),MATCH(FPL_Combined[[#Headers],[Gameweek 16]],FPL_Fixtures_Extract[#Headers],0)),LEN(INDEX(FPL_Fixtures_Extract[],MATCH($A103,FPL_Fixtures_Extract[[Player]:[Player]],0),MATCH(FPL_Combined[[#Headers],[Gameweek 16]],FPL_Fixtures_Extract[#Headers],0)))-4),Team_Key[[Full Name]:[Full Name]],0))&amp;RIGHT(INDEX(FPL_Fixtures_Extract[],MATCH($A103,FPL_Fixtures_Extract[[Player]:[Player]],0),MATCH(FPL_Combined[[#Headers],[Gameweek 16]],FPL_Fixtures_Extract[#Headers],0)),3))</f>
        <v>STK(H) 0-0</v>
      </c>
      <c r="R103" t="str">
        <f ca="1">IF(RIGHT(FPL_Combined[[#Headers],[Gameweek 17]],2)&lt;$B$622,INDEX(FPL_Results_Extract[Gameweek 17],MATCH($A103,FPL_Results_Extract[[Player]:[Player]],0)),INDEX(Team_Key[[Abbreviation]:[Abbreviation]],MATCH(LEFT(INDEX(FPL_Fixtures_Extract[],MATCH($A103,FPL_Fixtures_Extract[[Player]:[Player]],0),MATCH(FPL_Combined[[#Headers],[Gameweek 17]],FPL_Fixtures_Extract[#Headers],0)),LEN(INDEX(FPL_Fixtures_Extract[],MATCH($A103,FPL_Fixtures_Extract[[Player]:[Player]],0),MATCH(FPL_Combined[[#Headers],[Gameweek 17]],FPL_Fixtures_Extract[#Headers],0)))-4),Team_Key[[Full Name]:[Full Name]],0))&amp;RIGHT(INDEX(FPL_Fixtures_Extract[],MATCH($A103,FPL_Fixtures_Extract[[Player]:[Player]],0),MATCH(FPL_Combined[[#Headers],[Gameweek 17]],FPL_Fixtures_Extract[#Headers],0)),3))</f>
        <v>SWA(A) 0-0</v>
      </c>
      <c r="S103" t="str">
        <f ca="1">IF(RIGHT(FPL_Combined[[#Headers],[Gameweek 18]],2)&lt;$B$622,INDEX(FPL_Results_Extract[Gameweek 18],MATCH($A103,FPL_Results_Extract[[Player]:[Player]],0)),INDEX(Team_Key[[Abbreviation]:[Abbreviation]],MATCH(LEFT(INDEX(FPL_Fixtures_Extract[],MATCH($A103,FPL_Fixtures_Extract[[Player]:[Player]],0),MATCH(FPL_Combined[[#Headers],[Gameweek 18]],FPL_Fixtures_Extract[#Headers],0)),LEN(INDEX(FPL_Fixtures_Extract[],MATCH($A103,FPL_Fixtures_Extract[[Player]:[Player]],0),MATCH(FPL_Combined[[#Headers],[Gameweek 18]],FPL_Fixtures_Extract[#Headers],0)))-4),Team_Key[[Full Name]:[Full Name]],0))&amp;RIGHT(INDEX(FPL_Fixtures_Extract[],MATCH($A103,FPL_Fixtures_Extract[[Player]:[Player]],0),MATCH(FPL_Combined[[#Headers],[Gameweek 18]],FPL_Fixtures_Extract[#Headers],0)),3))</f>
        <v>AVL(A) 1-1</v>
      </c>
      <c r="T103" t="str">
        <f ca="1">IF(RIGHT(FPL_Combined[[#Headers],[Gameweek 19]],2)&lt;$B$622,INDEX(FPL_Results_Extract[Gameweek 19],MATCH($A103,FPL_Results_Extract[[Player]:[Player]],0)),INDEX(Team_Key[[Abbreviation]:[Abbreviation]],MATCH(LEFT(INDEX(FPL_Fixtures_Extract[],MATCH($A103,FPL_Fixtures_Extract[[Player]:[Player]],0),MATCH(FPL_Combined[[#Headers],[Gameweek 19]],FPL_Fixtures_Extract[#Headers],0)),LEN(INDEX(FPL_Fixtures_Extract[],MATCH($A103,FPL_Fixtures_Extract[[Player]:[Player]],0),MATCH(FPL_Combined[[#Headers],[Gameweek 19]],FPL_Fixtures_Extract[#Headers],0)))-4),Team_Key[[Full Name]:[Full Name]],0))&amp;RIGHT(INDEX(FPL_Fixtures_Extract[],MATCH($A103,FPL_Fixtures_Extract[[Player]:[Player]],0),MATCH(FPL_Combined[[#Headers],[Gameweek 19]],FPL_Fixtures_Extract[#Headers],0)),3))</f>
        <v>SOU(H) 2-1</v>
      </c>
      <c r="U103" t="str">
        <f ca="1">IF(RIGHT(FPL_Combined[[#Headers],[Gameweek 20]],2)&lt;$B$622,INDEX(FPL_Results_Extract[Gameweek 20],MATCH($A103,FPL_Results_Extract[[Player]:[Player]],0)),INDEX(Team_Key[[Abbreviation]:[Abbreviation]],MATCH(LEFT(INDEX(FPL_Fixtures_Extract[],MATCH($A103,FPL_Fixtures_Extract[[Player]:[Player]],0),MATCH(FPL_Combined[[#Headers],[Gameweek 20]],FPL_Fixtures_Extract[#Headers],0)),LEN(INDEX(FPL_Fixtures_Extract[],MATCH($A103,FPL_Fixtures_Extract[[Player]:[Player]],0),MATCH(FPL_Combined[[#Headers],[Gameweek 20]],FPL_Fixtures_Extract[#Headers],0)))-4),Team_Key[[Full Name]:[Full Name]],0))&amp;RIGHT(INDEX(FPL_Fixtures_Extract[],MATCH($A103,FPL_Fixtures_Extract[[Player]:[Player]],0),MATCH(FPL_Combined[[#Headers],[Gameweek 20]],FPL_Fixtures_Extract[#Headers],0)),3))</f>
        <v>LIV(H) 2-0</v>
      </c>
      <c r="V103" t="str">
        <f ca="1">IF(RIGHT(FPL_Combined[[#Headers],[Gameweek 21]],2)&lt;$B$622,INDEX(FPL_Results_Extract[Gameweek 21],MATCH($A103,FPL_Results_Extract[[Player]:[Player]],0)),INDEX(Team_Key[[Abbreviation]:[Abbreviation]],MATCH(LEFT(INDEX(FPL_Fixtures_Extract[],MATCH($A103,FPL_Fixtures_Extract[[Player]:[Player]],0),MATCH(FPL_Combined[[#Headers],[Gameweek 21]],FPL_Fixtures_Extract[#Headers],0)),LEN(INDEX(FPL_Fixtures_Extract[],MATCH($A103,FPL_Fixtures_Extract[[Player]:[Player]],0),MATCH(FPL_Combined[[#Headers],[Gameweek 21]],FPL_Fixtures_Extract[#Headers],0)))-4),Team_Key[[Full Name]:[Full Name]],0))&amp;RIGHT(INDEX(FPL_Fixtures_Extract[],MATCH($A103,FPL_Fixtures_Extract[[Player]:[Player]],0),MATCH(FPL_Combined[[#Headers],[Gameweek 21]],FPL_Fixtures_Extract[#Headers],0)),3))</f>
        <v>BOU(A) 3-1</v>
      </c>
      <c r="W103" t="str">
        <f ca="1">IF(RIGHT(FPL_Combined[[#Headers],[Gameweek 22]],2)&lt;$B$622,INDEX(FPL_Results_Extract[Gameweek 22],MATCH($A103,FPL_Results_Extract[[Player]:[Player]],0)),INDEX(Team_Key[[Abbreviation]:[Abbreviation]],MATCH(LEFT(INDEX(FPL_Fixtures_Extract[],MATCH($A103,FPL_Fixtures_Extract[[Player]:[Player]],0),MATCH(FPL_Combined[[#Headers],[Gameweek 22]],FPL_Fixtures_Extract[#Headers],0)),LEN(INDEX(FPL_Fixtures_Extract[],MATCH($A103,FPL_Fixtures_Extract[[Player]:[Player]],0),MATCH(FPL_Combined[[#Headers],[Gameweek 22]],FPL_Fixtures_Extract[#Headers],0)))-4),Team_Key[[Full Name]:[Full Name]],0))&amp;RIGHT(INDEX(FPL_Fixtures_Extract[],MATCH($A103,FPL_Fixtures_Extract[[Player]:[Player]],0),MATCH(FPL_Combined[[#Headers],[Gameweek 22]],FPL_Fixtures_Extract[#Headers],0)),3))</f>
        <v>NEW(A) 1-2</v>
      </c>
      <c r="X103" t="str">
        <f ca="1">IF(RIGHT(FPL_Combined[[#Headers],[Gameweek 23]],2)&lt;$B$622,INDEX(FPL_Results_Extract[Gameweek 23],MATCH($A103,FPL_Results_Extract[[Player]:[Player]],0)),INDEX(Team_Key[[Abbreviation]:[Abbreviation]],MATCH(LEFT(INDEX(FPL_Fixtures_Extract[],MATCH($A103,FPL_Fixtures_Extract[[Player]:[Player]],0),MATCH(FPL_Combined[[#Headers],[Gameweek 23]],FPL_Fixtures_Extract[#Headers],0)),LEN(INDEX(FPL_Fixtures_Extract[],MATCH($A103,FPL_Fixtures_Extract[[Player]:[Player]],0),MATCH(FPL_Combined[[#Headers],[Gameweek 23]],FPL_Fixtures_Extract[#Headers],0)))-4),Team_Key[[Full Name]:[Full Name]],0))&amp;RIGHT(INDEX(FPL_Fixtures_Extract[],MATCH($A103,FPL_Fixtures_Extract[[Player]:[Player]],0),MATCH(FPL_Combined[[#Headers],[Gameweek 23]],FPL_Fixtures_Extract[#Headers],0)),3))</f>
        <v>MCI(H) 2-2</v>
      </c>
      <c r="Y103" t="str">
        <f ca="1">IF(RIGHT(FPL_Combined[[#Headers],[Gameweek 24]],2)&lt;$B$622,INDEX(FPL_Results_Extract[Team],MATCH($A103,FPL_Results_Extract[[Player]:[Player]],0)),INDEX(Team_Key[[Abbreviation]:[Abbreviation]],MATCH(LEFT(INDEX(FPL_Fixtures_Extract[],MATCH($A103,FPL_Fixtures_Extract[[Player]:[Player]],0),MATCH(FPL_Combined[[#Headers],[Gameweek 24]],FPL_Fixtures_Extract[#Headers],0)),LEN(INDEX(FPL_Fixtures_Extract[],MATCH($A103,FPL_Fixtures_Extract[[Player]:[Player]],0),MATCH(FPL_Combined[[#Headers],[Gameweek 24]],FPL_Fixtures_Extract[#Headers],0)))-4),Team_Key[[Full Name]:[Full Name]],0))&amp;RIGHT(INDEX(FPL_Fixtures_Extract[],MATCH($A103,FPL_Fixtures_Extract[[Player]:[Player]],0),MATCH(FPL_Combined[[#Headers],[Gameweek 24]],FPL_Fixtures_Extract[#Headers],0)),3))</f>
        <v>WHU</v>
      </c>
      <c r="Z103" t="str">
        <f ca="1">IF(RIGHT(FPL_Combined[[#Headers],[Gameweek 25]],2)&lt;$B$622,INDEX(FPL_Results_Extract[Player],MATCH($A103,FPL_Results_Extract[[Player]:[Player]],0)),INDEX(Team_Key[[Abbreviation]:[Abbreviation]],MATCH(LEFT(INDEX(FPL_Fixtures_Extract[],MATCH($A103,FPL_Fixtures_Extract[[Player]:[Player]],0),MATCH(FPL_Combined[[#Headers],[Gameweek 25]],FPL_Fixtures_Extract[#Headers],0)),LEN(INDEX(FPL_Fixtures_Extract[],MATCH($A103,FPL_Fixtures_Extract[[Player]:[Player]],0),MATCH(FPL_Combined[[#Headers],[Gameweek 25]],FPL_Fixtures_Extract[#Headers],0)))-4),Team_Key[[Full Name]:[Full Name]],0))&amp;RIGHT(INDEX(FPL_Fixtures_Extract[],MATCH($A103,FPL_Fixtures_Extract[[Player]:[Player]],0),MATCH(FPL_Combined[[#Headers],[Gameweek 25]],FPL_Fixtures_Extract[#Headers],0)),3))</f>
        <v>Carroll</v>
      </c>
      <c r="AA103" t="str">
        <f ca="1">IF(RIGHT(FPL_Combined[[#Headers],[Gameweek 26]],2)&lt;$B$622,INDEX(FPL_Results_Extract[Gameweek 01],MATCH($A103,FPL_Results_Extract[[Player]:[Player]],0)),INDEX(Team_Key[[Abbreviation]:[Abbreviation]],MATCH(LEFT(INDEX(FPL_Fixtures_Extract[],MATCH($A103,FPL_Fixtures_Extract[[Player]:[Player]],0),MATCH(FPL_Combined[[#Headers],[Gameweek 26]],FPL_Fixtures_Extract[#Headers],0)),LEN(INDEX(FPL_Fixtures_Extract[],MATCH($A103,FPL_Fixtures_Extract[[Player]:[Player]],0),MATCH(FPL_Combined[[#Headers],[Gameweek 26]],FPL_Fixtures_Extract[#Headers],0)))-4),Team_Key[[Full Name]:[Full Name]],0))&amp;RIGHT(INDEX(FPL_Fixtures_Extract[],MATCH($A103,FPL_Fixtures_Extract[[Player]:[Player]],0),MATCH(FPL_Combined[[#Headers],[Gameweek 26]],FPL_Fixtures_Extract[#Headers],0)),3))</f>
        <v>ARS(A) 2-0</v>
      </c>
      <c r="AB103" t="str">
        <f ca="1">IF(RIGHT(FPL_Combined[[#Headers],[Gameweek 27]],2)&lt;$B$622,INDEX(FPL_Results_Extract[Gameweek 02],MATCH($A103,FPL_Results_Extract[[Player]:[Player]],0)),INDEX(Team_Key[[Abbreviation]:[Abbreviation]],MATCH(LEFT(INDEX(FPL_Fixtures_Extract[],MATCH($A103,FPL_Fixtures_Extract[[Player]:[Player]],0),MATCH(FPL_Combined[[#Headers],[Gameweek 27]],FPL_Fixtures_Extract[#Headers],0)),LEN(INDEX(FPL_Fixtures_Extract[],MATCH($A103,FPL_Fixtures_Extract[[Player]:[Player]],0),MATCH(FPL_Combined[[#Headers],[Gameweek 27]],FPL_Fixtures_Extract[#Headers],0)))-4),Team_Key[[Full Name]:[Full Name]],0))&amp;RIGHT(INDEX(FPL_Fixtures_Extract[],MATCH($A103,FPL_Fixtures_Extract[[Player]:[Player]],0),MATCH(FPL_Combined[[#Headers],[Gameweek 27]],FPL_Fixtures_Extract[#Headers],0)),3))</f>
        <v>LEI(H) 1-2</v>
      </c>
      <c r="AC103" t="str">
        <f ca="1">IF(RIGHT(FPL_Combined[[#Headers],[Gameweek 28]],2)&lt;$B$622,INDEX(FPL_Results_Extract[Gameweek 03],MATCH($A103,FPL_Results_Extract[[Player]:[Player]],0)),INDEX(Team_Key[[Abbreviation]:[Abbreviation]],MATCH(LEFT(INDEX(FPL_Fixtures_Extract[],MATCH($A103,FPL_Fixtures_Extract[[Player]:[Player]],0),MATCH(FPL_Combined[[#Headers],[Gameweek 28]],FPL_Fixtures_Extract[#Headers],0)),LEN(INDEX(FPL_Fixtures_Extract[],MATCH($A103,FPL_Fixtures_Extract[[Player]:[Player]],0),MATCH(FPL_Combined[[#Headers],[Gameweek 28]],FPL_Fixtures_Extract[#Headers],0)))-4),Team_Key[[Full Name]:[Full Name]],0))&amp;RIGHT(INDEX(FPL_Fixtures_Extract[],MATCH($A103,FPL_Fixtures_Extract[[Player]:[Player]],0),MATCH(FPL_Combined[[#Headers],[Gameweek 28]],FPL_Fixtures_Extract[#Headers],0)),3))</f>
        <v>BOU(H) 3-4</v>
      </c>
      <c r="AD103" t="str">
        <f ca="1">IF(RIGHT(FPL_Combined[[#Headers],[Gameweek 29]],2)&lt;$B$622,INDEX(FPL_Results_Extract[Gameweek 04],MATCH($A103,FPL_Results_Extract[[Player]:[Player]],0)),INDEX(Team_Key[[Abbreviation]:[Abbreviation]],MATCH(LEFT(INDEX(FPL_Fixtures_Extract[],MATCH($A103,FPL_Fixtures_Extract[[Player]:[Player]],0),MATCH(FPL_Combined[[#Headers],[Gameweek 29]],FPL_Fixtures_Extract[#Headers],0)),LEN(INDEX(FPL_Fixtures_Extract[],MATCH($A103,FPL_Fixtures_Extract[[Player]:[Player]],0),MATCH(FPL_Combined[[#Headers],[Gameweek 29]],FPL_Fixtures_Extract[#Headers],0)))-4),Team_Key[[Full Name]:[Full Name]],0))&amp;RIGHT(INDEX(FPL_Fixtures_Extract[],MATCH($A103,FPL_Fixtures_Extract[[Player]:[Player]],0),MATCH(FPL_Combined[[#Headers],[Gameweek 29]],FPL_Fixtures_Extract[#Headers],0)),3))</f>
        <v>EVE(A)</v>
      </c>
      <c r="AE103" t="e">
        <f ca="1">IF(RIGHT(FPL_Combined[[#Headers],[Gameweek 30]],2)&lt;$B$622,INDEX(FPL_Results_Extract[Gameweek 05],MATCH($A103,FPL_Results_Extract[[Player]:[Player]],0)),INDEX(Team_Key[[Abbreviation]:[Abbreviation]],MATCH(LEFT(INDEX(FPL_Fixtures_Extract[],MATCH($A103,FPL_Fixtures_Extract[[Player]:[Player]],0),MATCH(FPL_Combined[[#Headers],[Gameweek 30]],FPL_Fixtures_Extract[#Headers],0)),LEN(INDEX(FPL_Fixtures_Extract[],MATCH($A103,FPL_Fixtures_Extract[[Player]:[Player]],0),MATCH(FPL_Combined[[#Headers],[Gameweek 30]],FPL_Fixtures_Extract[#Headers],0)))-4),Team_Key[[Full Name]:[Full Name]],0))&amp;RIGHT(INDEX(FPL_Fixtures_Extract[],MATCH($A103,FPL_Fixtures_Extract[[Player]:[Player]],0),MATCH(FPL_Combined[[#Headers],[Gameweek 30]],FPL_Fixtures_Extract[#Headers],0)),3))</f>
        <v>#VALUE!</v>
      </c>
      <c r="AF103" t="str">
        <f ca="1">IF(RIGHT(FPL_Combined[[#Headers],[Gameweek 31]],2)&lt;$B$622,INDEX(FPL_Results_Extract[Gameweek 06],MATCH($A103,FPL_Results_Extract[[Player]:[Player]],0)),INDEX(Team_Key[[Abbreviation]:[Abbreviation]],MATCH(LEFT(INDEX(FPL_Fixtures_Extract[],MATCH($A103,FPL_Fixtures_Extract[[Player]:[Player]],0),MATCH(FPL_Combined[[#Headers],[Gameweek 31]],FPL_Fixtures_Extract[#Headers],0)),LEN(INDEX(FPL_Fixtures_Extract[],MATCH($A103,FPL_Fixtures_Extract[[Player]:[Player]],0),MATCH(FPL_Combined[[#Headers],[Gameweek 31]],FPL_Fixtures_Extract[#Headers],0)))-4),Team_Key[[Full Name]:[Full Name]],0))&amp;RIGHT(INDEX(FPL_Fixtures_Extract[],MATCH($A103,FPL_Fixtures_Extract[[Player]:[Player]],0),MATCH(FPL_Combined[[#Headers],[Gameweek 31]],FPL_Fixtures_Extract[#Headers],0)),3))</f>
        <v>CHE(A)</v>
      </c>
      <c r="AG103" t="str">
        <f ca="1">IF(RIGHT(FPL_Combined[[#Headers],[Gameweek 32]],2)&lt;$B$622,INDEX(FPL_Results_Extract[Gameweek 07],MATCH($A103,FPL_Results_Extract[[Player]:[Player]],0)),INDEX(Team_Key[[Abbreviation]:[Abbreviation]],MATCH(LEFT(INDEX(FPL_Fixtures_Extract[],MATCH($A103,FPL_Fixtures_Extract[[Player]:[Player]],0),MATCH(FPL_Combined[[#Headers],[Gameweek 32]],FPL_Fixtures_Extract[#Headers],0)),LEN(INDEX(FPL_Fixtures_Extract[],MATCH($A103,FPL_Fixtures_Extract[[Player]:[Player]],0),MATCH(FPL_Combined[[#Headers],[Gameweek 32]],FPL_Fixtures_Extract[#Headers],0)))-4),Team_Key[[Full Name]:[Full Name]],0))&amp;RIGHT(INDEX(FPL_Fixtures_Extract[],MATCH($A103,FPL_Fixtures_Extract[[Player]:[Player]],0),MATCH(FPL_Combined[[#Headers],[Gameweek 32]],FPL_Fixtures_Extract[#Headers],0)),3))</f>
        <v>CRY(H)</v>
      </c>
      <c r="AH103" t="str">
        <f ca="1">IF(RIGHT(FPL_Combined[[#Headers],[Gameweek 33]],2)&lt;$B$622,INDEX(FPL_Results_Extract[Gameweek 08],MATCH($A103,FPL_Results_Extract[[Player]:[Player]],0)),INDEX(Team_Key[[Abbreviation]:[Abbreviation]],MATCH(LEFT(INDEX(FPL_Fixtures_Extract[],MATCH($A103,FPL_Fixtures_Extract[[Player]:[Player]],0),MATCH(FPL_Combined[[#Headers],[Gameweek 33]],FPL_Fixtures_Extract[#Headers],0)),LEN(INDEX(FPL_Fixtures_Extract[],MATCH($A103,FPL_Fixtures_Extract[[Player]:[Player]],0),MATCH(FPL_Combined[[#Headers],[Gameweek 33]],FPL_Fixtures_Extract[#Headers],0)))-4),Team_Key[[Full Name]:[Full Name]],0))&amp;RIGHT(INDEX(FPL_Fixtures_Extract[],MATCH($A103,FPL_Fixtures_Extract[[Player]:[Player]],0),MATCH(FPL_Combined[[#Headers],[Gameweek 33]],FPL_Fixtures_Extract[#Headers],0)),3))</f>
        <v>ARS(H)</v>
      </c>
      <c r="AI103" t="str">
        <f ca="1">IF(RIGHT(FPL_Combined[[#Headers],[Gameweek 34]],2)&lt;$B$622,INDEX(FPL_Results_Extract[Gameweek 09],MATCH($A103,FPL_Results_Extract[[Player]:[Player]],0)),INDEX(Team_Key[[Abbreviation]:[Abbreviation]],MATCH(LEFT(INDEX(FPL_Fixtures_Extract[],MATCH($A103,FPL_Fixtures_Extract[[Player]:[Player]],0),MATCH(FPL_Combined[[#Headers],[Gameweek 34]],FPL_Fixtures_Extract[#Headers],0)),LEN(INDEX(FPL_Fixtures_Extract[],MATCH($A103,FPL_Fixtures_Extract[[Player]:[Player]],0),MATCH(FPL_Combined[[#Headers],[Gameweek 34]],FPL_Fixtures_Extract[#Headers],0)))-4),Team_Key[[Full Name]:[Full Name]],0))&amp;RIGHT(INDEX(FPL_Fixtures_Extract[],MATCH($A103,FPL_Fixtures_Extract[[Player]:[Player]],0),MATCH(FPL_Combined[[#Headers],[Gameweek 34]],FPL_Fixtures_Extract[#Headers],0)),3))</f>
        <v>LEI(A)</v>
      </c>
      <c r="AJ103" t="e">
        <f ca="1">IF(RIGHT(FPL_Combined[[#Headers],[Gameweek 35]],2)&lt;$B$622,INDEX(FPL_Results_Extract[Gameweek 10],MATCH($A103,FPL_Results_Extract[[Player]:[Player]],0)),INDEX(Team_Key[[Abbreviation]:[Abbreviation]],MATCH(LEFT(INDEX(FPL_Fixtures_Extract[],MATCH($A103,FPL_Fixtures_Extract[[Player]:[Player]],0),MATCH(FPL_Combined[[#Headers],[Gameweek 35]],FPL_Fixtures_Extract[#Headers],0)),LEN(INDEX(FPL_Fixtures_Extract[],MATCH($A103,FPL_Fixtures_Extract[[Player]:[Player]],0),MATCH(FPL_Combined[[#Headers],[Gameweek 35]],FPL_Fixtures_Extract[#Headers],0)))-4),Team_Key[[Full Name]:[Full Name]],0))&amp;RIGHT(INDEX(FPL_Fixtures_Extract[],MATCH($A103,FPL_Fixtures_Extract[[Player]:[Player]],0),MATCH(FPL_Combined[[#Headers],[Gameweek 35]],FPL_Fixtures_Extract[#Headers],0)),3))</f>
        <v>#VALUE!</v>
      </c>
      <c r="AK103" t="str">
        <f ca="1">IF(RIGHT(FPL_Combined[[#Headers],[Gameweek 36]],2)&lt;$B$622,INDEX(FPL_Results_Extract[Gameweek 11],MATCH($A103,FPL_Results_Extract[[Player]:[Player]],0)),INDEX(Team_Key[[Abbreviation]:[Abbreviation]],MATCH(LEFT(INDEX(FPL_Fixtures_Extract[],MATCH($A103,FPL_Fixtures_Extract[[Player]:[Player]],0),MATCH(FPL_Combined[[#Headers],[Gameweek 36]],FPL_Fixtures_Extract[#Headers],0)),LEN(INDEX(FPL_Fixtures_Extract[],MATCH($A103,FPL_Fixtures_Extract[[Player]:[Player]],0),MATCH(FPL_Combined[[#Headers],[Gameweek 36]],FPL_Fixtures_Extract[#Headers],0)))-4),Team_Key[[Full Name]:[Full Name]],0))&amp;RIGHT(INDEX(FPL_Fixtures_Extract[],MATCH($A103,FPL_Fixtures_Extract[[Player]:[Player]],0),MATCH(FPL_Combined[[#Headers],[Gameweek 36]],FPL_Fixtures_Extract[#Headers],0)),3))</f>
        <v>WBA(A)</v>
      </c>
      <c r="AL103" t="str">
        <f ca="1">IF(RIGHT(FPL_Combined[[#Headers],[Gameweek 37]],2)&lt;$B$622,INDEX(FPL_Results_Extract[Gameweek 12],MATCH($A103,FPL_Results_Extract[[Player]:[Player]],0)),INDEX(Team_Key[[Abbreviation]:[Abbreviation]],MATCH(LEFT(INDEX(FPL_Fixtures_Extract[],MATCH($A103,FPL_Fixtures_Extract[[Player]:[Player]],0),MATCH(FPL_Combined[[#Headers],[Gameweek 37]],FPL_Fixtures_Extract[#Headers],0)),LEN(INDEX(FPL_Fixtures_Extract[],MATCH($A103,FPL_Fixtures_Extract[[Player]:[Player]],0),MATCH(FPL_Combined[[#Headers],[Gameweek 37]],FPL_Fixtures_Extract[#Headers],0)))-4),Team_Key[[Full Name]:[Full Name]],0))&amp;RIGHT(INDEX(FPL_Fixtures_Extract[],MATCH($A103,FPL_Fixtures_Extract[[Player]:[Player]],0),MATCH(FPL_Combined[[#Headers],[Gameweek 37]],FPL_Fixtures_Extract[#Headers],0)),3))</f>
        <v>SWA(H)</v>
      </c>
      <c r="AM103" t="str">
        <f ca="1">IF(RIGHT(FPL_Combined[[#Headers],[Gameweek 38]],2)&lt;$B$622,INDEX(FPL_Results_Extract[Gameweek 13],MATCH($A103,FPL_Results_Extract[[Player]:[Player]],0)),INDEX(Team_Key[[Abbreviation]:[Abbreviation]],MATCH(LEFT(INDEX(FPL_Fixtures_Extract[],MATCH($A103,FPL_Fixtures_Extract[[Player]:[Player]],0),MATCH(FPL_Combined[[#Headers],[Gameweek 38]],FPL_Fixtures_Extract[#Headers],0)),LEN(INDEX(FPL_Fixtures_Extract[],MATCH($A103,FPL_Fixtures_Extract[[Player]:[Player]],0),MATCH(FPL_Combined[[#Headers],[Gameweek 38]],FPL_Fixtures_Extract[#Headers],0)))-4),Team_Key[[Full Name]:[Full Name]],0))&amp;RIGHT(INDEX(FPL_Fixtures_Extract[],MATCH($A103,FPL_Fixtures_Extract[[Player]:[Player]],0),MATCH(FPL_Combined[[#Headers],[Gameweek 38]],FPL_Fixtures_Extract[#Headers],0)),3))</f>
        <v>STK(A)</v>
      </c>
    </row>
    <row r="104" spans="1:39" x14ac:dyDescent="0.45">
      <c r="A104" t="s">
        <v>530</v>
      </c>
      <c r="B104" t="str">
        <f ca="1">IF(RIGHT(FPL_Combined[[#Headers],[Gameweek 01]],2)&lt;$B$622,INDEX(FPL_Results_Extract[Gameweek 01],MATCH($A104,FPL_Results_Extract[[Player]:[Player]],0)),INDEX(Team_Key[[Abbreviation]:[Abbreviation]],MATCH(LEFT(INDEX(FPL_Fixtures_Extract[],MATCH($A104,FPL_Fixtures_Extract[[Player]:[Player]],0),MATCH(FPL_Combined[[#Headers],[Gameweek 01]],FPL_Fixtures_Extract[#Headers],0)),LEN(INDEX(FPL_Fixtures_Extract[],MATCH($A104,FPL_Fixtures_Extract[[Player]:[Player]],0),MATCH(FPL_Combined[[#Headers],[Gameweek 01]],FPL_Fixtures_Extract[#Headers],0)))-4),Team_Key[[Full Name]:[Full Name]],0))&amp;RIGHT(INDEX(FPL_Fixtures_Extract[],MATCH($A104,FPL_Fixtures_Extract[[Player]:[Player]],0),MATCH(FPL_Combined[[#Headers],[Gameweek 01]],FPL_Fixtures_Extract[#Headers],0)),3))</f>
        <v>EVE(A) 2-2</v>
      </c>
      <c r="C104" t="str">
        <f ca="1">IF(RIGHT(FPL_Combined[[#Headers],[Gameweek 02]],2)&lt;$B$622,INDEX(FPL_Results_Extract[Gameweek 02],MATCH($A104,FPL_Results_Extract[[Player]:[Player]],0)),INDEX(Team_Key[[Abbreviation]:[Abbreviation]],MATCH(LEFT(INDEX(FPL_Fixtures_Extract[],MATCH($A104,FPL_Fixtures_Extract[[Player]:[Player]],0),MATCH(FPL_Combined[[#Headers],[Gameweek 02]],FPL_Fixtures_Extract[#Headers],0)),LEN(INDEX(FPL_Fixtures_Extract[],MATCH($A104,FPL_Fixtures_Extract[[Player]:[Player]],0),MATCH(FPL_Combined[[#Headers],[Gameweek 02]],FPL_Fixtures_Extract[#Headers],0)))-4),Team_Key[[Full Name]:[Full Name]],0))&amp;RIGHT(INDEX(FPL_Fixtures_Extract[],MATCH($A104,FPL_Fixtures_Extract[[Player]:[Player]],0),MATCH(FPL_Combined[[#Headers],[Gameweek 02]],FPL_Fixtures_Extract[#Headers],0)),3))</f>
        <v>WBA(H) 0-0</v>
      </c>
      <c r="D104" t="str">
        <f ca="1">IF(RIGHT(FPL_Combined[[#Headers],[Gameweek 03]],2)&lt;$B$622,INDEX(FPL_Results_Extract[Gameweek 03],MATCH($A104,FPL_Results_Extract[[Player]:[Player]],0)),INDEX(Team_Key[[Abbreviation]:[Abbreviation]],MATCH(LEFT(INDEX(FPL_Fixtures_Extract[],MATCH($A104,FPL_Fixtures_Extract[[Player]:[Player]],0),MATCH(FPL_Combined[[#Headers],[Gameweek 03]],FPL_Fixtures_Extract[#Headers],0)),LEN(INDEX(FPL_Fixtures_Extract[],MATCH($A104,FPL_Fixtures_Extract[[Player]:[Player]],0),MATCH(FPL_Combined[[#Headers],[Gameweek 03]],FPL_Fixtures_Extract[#Headers],0)))-4),Team_Key[[Full Name]:[Full Name]],0))&amp;RIGHT(INDEX(FPL_Fixtures_Extract[],MATCH($A104,FPL_Fixtures_Extract[[Player]:[Player]],0),MATCH(FPL_Combined[[#Headers],[Gameweek 03]],FPL_Fixtures_Extract[#Headers],0)),3))</f>
        <v>SOU(H) 0-0</v>
      </c>
      <c r="E104" t="str">
        <f ca="1">IF(RIGHT(FPL_Combined[[#Headers],[Gameweek 04]],2)&lt;$B$622,INDEX(FPL_Results_Extract[Gameweek 04],MATCH($A104,FPL_Results_Extract[[Player]:[Player]],0)),INDEX(Team_Key[[Abbreviation]:[Abbreviation]],MATCH(LEFT(INDEX(FPL_Fixtures_Extract[],MATCH($A104,FPL_Fixtures_Extract[[Player]:[Player]],0),MATCH(FPL_Combined[[#Headers],[Gameweek 04]],FPL_Fixtures_Extract[#Headers],0)),LEN(INDEX(FPL_Fixtures_Extract[],MATCH($A104,FPL_Fixtures_Extract[[Player]:[Player]],0),MATCH(FPL_Combined[[#Headers],[Gameweek 04]],FPL_Fixtures_Extract[#Headers],0)))-4),Team_Key[[Full Name]:[Full Name]],0))&amp;RIGHT(INDEX(FPL_Fixtures_Extract[],MATCH($A104,FPL_Fixtures_Extract[[Player]:[Player]],0),MATCH(FPL_Combined[[#Headers],[Gameweek 04]],FPL_Fixtures_Extract[#Headers],0)),3))</f>
        <v>MCI(A) 0-2</v>
      </c>
      <c r="F104" t="str">
        <f ca="1">IF(RIGHT(FPL_Combined[[#Headers],[Gameweek 05]],2)&lt;$B$622,INDEX(FPL_Results_Extract[Gameweek 05],MATCH($A104,FPL_Results_Extract[[Player]:[Player]],0)),INDEX(Team_Key[[Abbreviation]:[Abbreviation]],MATCH(LEFT(INDEX(FPL_Fixtures_Extract[],MATCH($A104,FPL_Fixtures_Extract[[Player]:[Player]],0),MATCH(FPL_Combined[[#Headers],[Gameweek 05]],FPL_Fixtures_Extract[#Headers],0)),LEN(INDEX(FPL_Fixtures_Extract[],MATCH($A104,FPL_Fixtures_Extract[[Player]:[Player]],0),MATCH(FPL_Combined[[#Headers],[Gameweek 05]],FPL_Fixtures_Extract[#Headers],0)))-4),Team_Key[[Full Name]:[Full Name]],0))&amp;RIGHT(INDEX(FPL_Fixtures_Extract[],MATCH($A104,FPL_Fixtures_Extract[[Player]:[Player]],0),MATCH(FPL_Combined[[#Headers],[Gameweek 05]],FPL_Fixtures_Extract[#Headers],0)),3))</f>
        <v>SWA(H) 1-0</v>
      </c>
      <c r="G104" t="str">
        <f ca="1">IF(RIGHT(FPL_Combined[[#Headers],[Gameweek 06]],2)&lt;$B$622,INDEX(FPL_Results_Extract[Gameweek 06],MATCH($A104,FPL_Results_Extract[[Player]:[Player]],0)),INDEX(Team_Key[[Abbreviation]:[Abbreviation]],MATCH(LEFT(INDEX(FPL_Fixtures_Extract[],MATCH($A104,FPL_Fixtures_Extract[[Player]:[Player]],0),MATCH(FPL_Combined[[#Headers],[Gameweek 06]],FPL_Fixtures_Extract[#Headers],0)),LEN(INDEX(FPL_Fixtures_Extract[],MATCH($A104,FPL_Fixtures_Extract[[Player]:[Player]],0),MATCH(FPL_Combined[[#Headers],[Gameweek 06]],FPL_Fixtures_Extract[#Headers],0)))-4),Team_Key[[Full Name]:[Full Name]],0))&amp;RIGHT(INDEX(FPL_Fixtures_Extract[],MATCH($A104,FPL_Fixtures_Extract[[Player]:[Player]],0),MATCH(FPL_Combined[[#Headers],[Gameweek 06]],FPL_Fixtures_Extract[#Headers],0)),3))</f>
        <v>NEW(A) 2-1</v>
      </c>
      <c r="H104" t="str">
        <f ca="1">IF(RIGHT(FPL_Combined[[#Headers],[Gameweek 07]],2)&lt;$B$622,INDEX(FPL_Results_Extract[Gameweek 07],MATCH($A104,FPL_Results_Extract[[Player]:[Player]],0)),INDEX(Team_Key[[Abbreviation]:[Abbreviation]],MATCH(LEFT(INDEX(FPL_Fixtures_Extract[],MATCH($A104,FPL_Fixtures_Extract[[Player]:[Player]],0),MATCH(FPL_Combined[[#Headers],[Gameweek 07]],FPL_Fixtures_Extract[#Headers],0)),LEN(INDEX(FPL_Fixtures_Extract[],MATCH($A104,FPL_Fixtures_Extract[[Player]:[Player]],0),MATCH(FPL_Combined[[#Headers],[Gameweek 07]],FPL_Fixtures_Extract[#Headers],0)))-4),Team_Key[[Full Name]:[Full Name]],0))&amp;RIGHT(INDEX(FPL_Fixtures_Extract[],MATCH($A104,FPL_Fixtures_Extract[[Player]:[Player]],0),MATCH(FPL_Combined[[#Headers],[Gameweek 07]],FPL_Fixtures_Extract[#Headers],0)),3))</f>
        <v>CRY(H) 0-1</v>
      </c>
      <c r="I104" t="str">
        <f ca="1">IF(RIGHT(FPL_Combined[[#Headers],[Gameweek 08]],2)&lt;$B$622,INDEX(FPL_Results_Extract[Gameweek 08],MATCH($A104,FPL_Results_Extract[[Player]:[Player]],0)),INDEX(Team_Key[[Abbreviation]:[Abbreviation]],MATCH(LEFT(INDEX(FPL_Fixtures_Extract[],MATCH($A104,FPL_Fixtures_Extract[[Player]:[Player]],0),MATCH(FPL_Combined[[#Headers],[Gameweek 08]],FPL_Fixtures_Extract[#Headers],0)),LEN(INDEX(FPL_Fixtures_Extract[],MATCH($A104,FPL_Fixtures_Extract[[Player]:[Player]],0),MATCH(FPL_Combined[[#Headers],[Gameweek 08]],FPL_Fixtures_Extract[#Headers],0)))-4),Team_Key[[Full Name]:[Full Name]],0))&amp;RIGHT(INDEX(FPL_Fixtures_Extract[],MATCH($A104,FPL_Fixtures_Extract[[Player]:[Player]],0),MATCH(FPL_Combined[[#Headers],[Gameweek 08]],FPL_Fixtures_Extract[#Headers],0)),3))</f>
        <v>BOU(A) 1-1</v>
      </c>
      <c r="J104" t="str">
        <f ca="1">IF(RIGHT(FPL_Combined[[#Headers],[Gameweek 09]],2)&lt;$B$622,INDEX(FPL_Results_Extract[Gameweek 09],MATCH($A104,FPL_Results_Extract[[Player]:[Player]],0)),INDEX(Team_Key[[Abbreviation]:[Abbreviation]],MATCH(LEFT(INDEX(FPL_Fixtures_Extract[],MATCH($A104,FPL_Fixtures_Extract[[Player]:[Player]],0),MATCH(FPL_Combined[[#Headers],[Gameweek 09]],FPL_Fixtures_Extract[#Headers],0)),LEN(INDEX(FPL_Fixtures_Extract[],MATCH($A104,FPL_Fixtures_Extract[[Player]:[Player]],0),MATCH(FPL_Combined[[#Headers],[Gameweek 09]],FPL_Fixtures_Extract[#Headers],0)))-4),Team_Key[[Full Name]:[Full Name]],0))&amp;RIGHT(INDEX(FPL_Fixtures_Extract[],MATCH($A104,FPL_Fixtures_Extract[[Player]:[Player]],0),MATCH(FPL_Combined[[#Headers],[Gameweek 09]],FPL_Fixtures_Extract[#Headers],0)),3))</f>
        <v>ARS(H) 0-3</v>
      </c>
      <c r="K104" t="str">
        <f ca="1">IF(RIGHT(FPL_Combined[[#Headers],[Gameweek 10]],2)&lt;$B$622,INDEX(FPL_Results_Extract[Gameweek 10],MATCH($A104,FPL_Results_Extract[[Player]:[Player]],0)),INDEX(Team_Key[[Abbreviation]:[Abbreviation]],MATCH(LEFT(INDEX(FPL_Fixtures_Extract[],MATCH($A104,FPL_Fixtures_Extract[[Player]:[Player]],0),MATCH(FPL_Combined[[#Headers],[Gameweek 10]],FPL_Fixtures_Extract[#Headers],0)),LEN(INDEX(FPL_Fixtures_Extract[],MATCH($A104,FPL_Fixtures_Extract[[Player]:[Player]],0),MATCH(FPL_Combined[[#Headers],[Gameweek 10]],FPL_Fixtures_Extract[#Headers],0)))-4),Team_Key[[Full Name]:[Full Name]],0))&amp;RIGHT(INDEX(FPL_Fixtures_Extract[],MATCH($A104,FPL_Fixtures_Extract[[Player]:[Player]],0),MATCH(FPL_Combined[[#Headers],[Gameweek 10]],FPL_Fixtures_Extract[#Headers],0)),3))</f>
        <v>STK(A) 2-0</v>
      </c>
      <c r="L104" t="str">
        <f ca="1">IF(RIGHT(FPL_Combined[[#Headers],[Gameweek 11]],2)&lt;$B$622,INDEX(FPL_Results_Extract[Gameweek 11],MATCH($A104,FPL_Results_Extract[[Player]:[Player]],0)),INDEX(Team_Key[[Abbreviation]:[Abbreviation]],MATCH(LEFT(INDEX(FPL_Fixtures_Extract[],MATCH($A104,FPL_Fixtures_Extract[[Player]:[Player]],0),MATCH(FPL_Combined[[#Headers],[Gameweek 11]],FPL_Fixtures_Extract[#Headers],0)),LEN(INDEX(FPL_Fixtures_Extract[],MATCH($A104,FPL_Fixtures_Extract[[Player]:[Player]],0),MATCH(FPL_Combined[[#Headers],[Gameweek 11]],FPL_Fixtures_Extract[#Headers],0)))-4),Team_Key[[Full Name]:[Full Name]],0))&amp;RIGHT(INDEX(FPL_Fixtures_Extract[],MATCH($A104,FPL_Fixtures_Extract[[Player]:[Player]],0),MATCH(FPL_Combined[[#Headers],[Gameweek 11]],FPL_Fixtures_Extract[#Headers],0)),3))</f>
        <v>WHU(H) 2-0</v>
      </c>
      <c r="M104" t="str">
        <f ca="1">IF(RIGHT(FPL_Combined[[#Headers],[Gameweek 12]],2)&lt;$B$622,INDEX(FPL_Results_Extract[Gameweek 12],MATCH($A104,FPL_Results_Extract[[Player]:[Player]],0)),INDEX(Team_Key[[Abbreviation]:[Abbreviation]],MATCH(LEFT(INDEX(FPL_Fixtures_Extract[],MATCH($A104,FPL_Fixtures_Extract[[Player]:[Player]],0),MATCH(FPL_Combined[[#Headers],[Gameweek 12]],FPL_Fixtures_Extract[#Headers],0)),LEN(INDEX(FPL_Fixtures_Extract[],MATCH($A104,FPL_Fixtures_Extract[[Player]:[Player]],0),MATCH(FPL_Combined[[#Headers],[Gameweek 12]],FPL_Fixtures_Extract[#Headers],0)))-4),Team_Key[[Full Name]:[Full Name]],0))&amp;RIGHT(INDEX(FPL_Fixtures_Extract[],MATCH($A104,FPL_Fixtures_Extract[[Player]:[Player]],0),MATCH(FPL_Combined[[#Headers],[Gameweek 12]],FPL_Fixtures_Extract[#Headers],0)),3))</f>
        <v>LEI(A) 1-2</v>
      </c>
      <c r="N104" t="str">
        <f ca="1">IF(RIGHT(FPL_Combined[[#Headers],[Gameweek 13]],2)&lt;$B$622,INDEX(FPL_Results_Extract[Gameweek 13],MATCH($A104,FPL_Results_Extract[[Player]:[Player]],0)),INDEX(Team_Key[[Abbreviation]:[Abbreviation]],MATCH(LEFT(INDEX(FPL_Fixtures_Extract[],MATCH($A104,FPL_Fixtures_Extract[[Player]:[Player]],0),MATCH(FPL_Combined[[#Headers],[Gameweek 13]],FPL_Fixtures_Extract[#Headers],0)),LEN(INDEX(FPL_Fixtures_Extract[],MATCH($A104,FPL_Fixtures_Extract[[Player]:[Player]],0),MATCH(FPL_Combined[[#Headers],[Gameweek 13]],FPL_Fixtures_Extract[#Headers],0)))-4),Team_Key[[Full Name]:[Full Name]],0))&amp;RIGHT(INDEX(FPL_Fixtures_Extract[],MATCH($A104,FPL_Fixtures_Extract[[Player]:[Player]],0),MATCH(FPL_Combined[[#Headers],[Gameweek 13]],FPL_Fixtures_Extract[#Headers],0)),3))</f>
        <v>MUN(H) 1-2</v>
      </c>
      <c r="O104" t="str">
        <f ca="1">IF(RIGHT(FPL_Combined[[#Headers],[Gameweek 14]],2)&lt;$B$622,INDEX(FPL_Results_Extract[Gameweek 14],MATCH($A104,FPL_Results_Extract[[Player]:[Player]],0)),INDEX(Team_Key[[Abbreviation]:[Abbreviation]],MATCH(LEFT(INDEX(FPL_Fixtures_Extract[],MATCH($A104,FPL_Fixtures_Extract[[Player]:[Player]],0),MATCH(FPL_Combined[[#Headers],[Gameweek 14]],FPL_Fixtures_Extract[#Headers],0)),LEN(INDEX(FPL_Fixtures_Extract[],MATCH($A104,FPL_Fixtures_Extract[[Player]:[Player]],0),MATCH(FPL_Combined[[#Headers],[Gameweek 14]],FPL_Fixtures_Extract[#Headers],0)))-4),Team_Key[[Full Name]:[Full Name]],0))&amp;RIGHT(INDEX(FPL_Fixtures_Extract[],MATCH($A104,FPL_Fixtures_Extract[[Player]:[Player]],0),MATCH(FPL_Combined[[#Headers],[Gameweek 14]],FPL_Fixtures_Extract[#Headers],0)),3))</f>
        <v>AVL(A) 3-2</v>
      </c>
      <c r="P104" t="str">
        <f ca="1">IF(RIGHT(FPL_Combined[[#Headers],[Gameweek 15]],2)&lt;$B$622,INDEX(FPL_Results_Extract[Gameweek 15],MATCH($A104,FPL_Results_Extract[[Player]:[Player]],0)),INDEX(Team_Key[[Abbreviation]:[Abbreviation]],MATCH(LEFT(INDEX(FPL_Fixtures_Extract[],MATCH($A104,FPL_Fixtures_Extract[[Player]:[Player]],0),MATCH(FPL_Combined[[#Headers],[Gameweek 15]],FPL_Fixtures_Extract[#Headers],0)),LEN(INDEX(FPL_Fixtures_Extract[],MATCH($A104,FPL_Fixtures_Extract[[Player]:[Player]],0),MATCH(FPL_Combined[[#Headers],[Gameweek 15]],FPL_Fixtures_Extract[#Headers],0)))-4),Team_Key[[Full Name]:[Full Name]],0))&amp;RIGHT(INDEX(FPL_Fixtures_Extract[],MATCH($A104,FPL_Fixtures_Extract[[Player]:[Player]],0),MATCH(FPL_Combined[[#Headers],[Gameweek 15]],FPL_Fixtures_Extract[#Headers],0)),3))</f>
        <v>NOR(H) 2-0</v>
      </c>
      <c r="Q104" t="str">
        <f ca="1">IF(RIGHT(FPL_Combined[[#Headers],[Gameweek 16]],2)&lt;$B$622,INDEX(FPL_Results_Extract[Gameweek 16],MATCH($A104,FPL_Results_Extract[[Player]:[Player]],0)),INDEX(Team_Key[[Abbreviation]:[Abbreviation]],MATCH(LEFT(INDEX(FPL_Fixtures_Extract[],MATCH($A104,FPL_Fixtures_Extract[[Player]:[Player]],0),MATCH(FPL_Combined[[#Headers],[Gameweek 16]],FPL_Fixtures_Extract[#Headers],0)),LEN(INDEX(FPL_Fixtures_Extract[],MATCH($A104,FPL_Fixtures_Extract[[Player]:[Player]],0),MATCH(FPL_Combined[[#Headers],[Gameweek 16]],FPL_Fixtures_Extract[#Headers],0)))-4),Team_Key[[Full Name]:[Full Name]],0))&amp;RIGHT(INDEX(FPL_Fixtures_Extract[],MATCH($A104,FPL_Fixtures_Extract[[Player]:[Player]],0),MATCH(FPL_Combined[[#Headers],[Gameweek 16]],FPL_Fixtures_Extract[#Headers],0)),3))</f>
        <v>SUN(A) 1-0</v>
      </c>
      <c r="R104" t="str">
        <f ca="1">IF(RIGHT(FPL_Combined[[#Headers],[Gameweek 17]],2)&lt;$B$622,INDEX(FPL_Results_Extract[Gameweek 17],MATCH($A104,FPL_Results_Extract[[Player]:[Player]],0)),INDEX(Team_Key[[Abbreviation]:[Abbreviation]],MATCH(LEFT(INDEX(FPL_Fixtures_Extract[],MATCH($A104,FPL_Fixtures_Extract[[Player]:[Player]],0),MATCH(FPL_Combined[[#Headers],[Gameweek 17]],FPL_Fixtures_Extract[#Headers],0)),LEN(INDEX(FPL_Fixtures_Extract[],MATCH($A104,FPL_Fixtures_Extract[[Player]:[Player]],0),MATCH(FPL_Combined[[#Headers],[Gameweek 17]],FPL_Fixtures_Extract[#Headers],0)))-4),Team_Key[[Full Name]:[Full Name]],0))&amp;RIGHT(INDEX(FPL_Fixtures_Extract[],MATCH($A104,FPL_Fixtures_Extract[[Player]:[Player]],0),MATCH(FPL_Combined[[#Headers],[Gameweek 17]],FPL_Fixtures_Extract[#Headers],0)),3))</f>
        <v>LIV(H) 3-0</v>
      </c>
      <c r="S104" t="str">
        <f ca="1">IF(RIGHT(FPL_Combined[[#Headers],[Gameweek 18]],2)&lt;$B$622,INDEX(FPL_Results_Extract[Gameweek 18],MATCH($A104,FPL_Results_Extract[[Player]:[Player]],0)),INDEX(Team_Key[[Abbreviation]:[Abbreviation]],MATCH(LEFT(INDEX(FPL_Fixtures_Extract[],MATCH($A104,FPL_Fixtures_Extract[[Player]:[Player]],0),MATCH(FPL_Combined[[#Headers],[Gameweek 18]],FPL_Fixtures_Extract[#Headers],0)),LEN(INDEX(FPL_Fixtures_Extract[],MATCH($A104,FPL_Fixtures_Extract[[Player]:[Player]],0),MATCH(FPL_Combined[[#Headers],[Gameweek 18]],FPL_Fixtures_Extract[#Headers],0)))-4),Team_Key[[Full Name]:[Full Name]],0))&amp;RIGHT(INDEX(FPL_Fixtures_Extract[],MATCH($A104,FPL_Fixtures_Extract[[Player]:[Player]],0),MATCH(FPL_Combined[[#Headers],[Gameweek 18]],FPL_Fixtures_Extract[#Headers],0)),3))</f>
        <v>CHE(A) 2-2</v>
      </c>
      <c r="T104" t="str">
        <f ca="1">IF(RIGHT(FPL_Combined[[#Headers],[Gameweek 19]],2)&lt;$B$622,INDEX(FPL_Results_Extract[Gameweek 19],MATCH($A104,FPL_Results_Extract[[Player]:[Player]],0)),INDEX(Team_Key[[Abbreviation]:[Abbreviation]],MATCH(LEFT(INDEX(FPL_Fixtures_Extract[],MATCH($A104,FPL_Fixtures_Extract[[Player]:[Player]],0),MATCH(FPL_Combined[[#Headers],[Gameweek 19]],FPL_Fixtures_Extract[#Headers],0)),LEN(INDEX(FPL_Fixtures_Extract[],MATCH($A104,FPL_Fixtures_Extract[[Player]:[Player]],0),MATCH(FPL_Combined[[#Headers],[Gameweek 19]],FPL_Fixtures_Extract[#Headers],0)))-4),Team_Key[[Full Name]:[Full Name]],0))&amp;RIGHT(INDEX(FPL_Fixtures_Extract[],MATCH($A104,FPL_Fixtures_Extract[[Player]:[Player]],0),MATCH(FPL_Combined[[#Headers],[Gameweek 19]],FPL_Fixtures_Extract[#Headers],0)),3))</f>
        <v>TOT(H) 1-2</v>
      </c>
      <c r="U104" t="str">
        <f ca="1">IF(RIGHT(FPL_Combined[[#Headers],[Gameweek 20]],2)&lt;$B$622,INDEX(FPL_Results_Extract[Gameweek 20],MATCH($A104,FPL_Results_Extract[[Player]:[Player]],0)),INDEX(Team_Key[[Abbreviation]:[Abbreviation]],MATCH(LEFT(INDEX(FPL_Fixtures_Extract[],MATCH($A104,FPL_Fixtures_Extract[[Player]:[Player]],0),MATCH(FPL_Combined[[#Headers],[Gameweek 20]],FPL_Fixtures_Extract[#Headers],0)),LEN(INDEX(FPL_Fixtures_Extract[],MATCH($A104,FPL_Fixtures_Extract[[Player]:[Player]],0),MATCH(FPL_Combined[[#Headers],[Gameweek 20]],FPL_Fixtures_Extract[#Headers],0)))-4),Team_Key[[Full Name]:[Full Name]],0))&amp;RIGHT(INDEX(FPL_Fixtures_Extract[],MATCH($A104,FPL_Fixtures_Extract[[Player]:[Player]],0),MATCH(FPL_Combined[[#Headers],[Gameweek 20]],FPL_Fixtures_Extract[#Headers],0)),3))</f>
        <v>MCI(H) 1-2</v>
      </c>
      <c r="V104" t="str">
        <f ca="1">IF(RIGHT(FPL_Combined[[#Headers],[Gameweek 21]],2)&lt;$B$622,INDEX(FPL_Results_Extract[Gameweek 21],MATCH($A104,FPL_Results_Extract[[Player]:[Player]],0)),INDEX(Team_Key[[Abbreviation]:[Abbreviation]],MATCH(LEFT(INDEX(FPL_Fixtures_Extract[],MATCH($A104,FPL_Fixtures_Extract[[Player]:[Player]],0),MATCH(FPL_Combined[[#Headers],[Gameweek 21]],FPL_Fixtures_Extract[#Headers],0)),LEN(INDEX(FPL_Fixtures_Extract[],MATCH($A104,FPL_Fixtures_Extract[[Player]:[Player]],0),MATCH(FPL_Combined[[#Headers],[Gameweek 21]],FPL_Fixtures_Extract[#Headers],0)))-4),Team_Key[[Full Name]:[Full Name]],0))&amp;RIGHT(INDEX(FPL_Fixtures_Extract[],MATCH($A104,FPL_Fixtures_Extract[[Player]:[Player]],0),MATCH(FPL_Combined[[#Headers],[Gameweek 21]],FPL_Fixtures_Extract[#Headers],0)),3))</f>
        <v>SOU(A) 0-2</v>
      </c>
      <c r="W104" t="str">
        <f ca="1">IF(RIGHT(FPL_Combined[[#Headers],[Gameweek 22]],2)&lt;$B$622,INDEX(FPL_Results_Extract[Gameweek 22],MATCH($A104,FPL_Results_Extract[[Player]:[Player]],0)),INDEX(Team_Key[[Abbreviation]:[Abbreviation]],MATCH(LEFT(INDEX(FPL_Fixtures_Extract[],MATCH($A104,FPL_Fixtures_Extract[[Player]:[Player]],0),MATCH(FPL_Combined[[#Headers],[Gameweek 22]],FPL_Fixtures_Extract[#Headers],0)),LEN(INDEX(FPL_Fixtures_Extract[],MATCH($A104,FPL_Fixtures_Extract[[Player]:[Player]],0),MATCH(FPL_Combined[[#Headers],[Gameweek 22]],FPL_Fixtures_Extract[#Headers],0)))-4),Team_Key[[Full Name]:[Full Name]],0))&amp;RIGHT(INDEX(FPL_Fixtures_Extract[],MATCH($A104,FPL_Fixtures_Extract[[Player]:[Player]],0),MATCH(FPL_Combined[[#Headers],[Gameweek 22]],FPL_Fixtures_Extract[#Headers],0)),3))</f>
        <v>SWA(A) 0-1</v>
      </c>
      <c r="X104" t="str">
        <f ca="1">IF(RIGHT(FPL_Combined[[#Headers],[Gameweek 23]],2)&lt;$B$622,INDEX(FPL_Results_Extract[Gameweek 23],MATCH($A104,FPL_Results_Extract[[Player]:[Player]],0)),INDEX(Team_Key[[Abbreviation]:[Abbreviation]],MATCH(LEFT(INDEX(FPL_Fixtures_Extract[],MATCH($A104,FPL_Fixtures_Extract[[Player]:[Player]],0),MATCH(FPL_Combined[[#Headers],[Gameweek 23]],FPL_Fixtures_Extract[#Headers],0)),LEN(INDEX(FPL_Fixtures_Extract[],MATCH($A104,FPL_Fixtures_Extract[[Player]:[Player]],0),MATCH(FPL_Combined[[#Headers],[Gameweek 23]],FPL_Fixtures_Extract[#Headers],0)))-4),Team_Key[[Full Name]:[Full Name]],0))&amp;RIGHT(INDEX(FPL_Fixtures_Extract[],MATCH($A104,FPL_Fixtures_Extract[[Player]:[Player]],0),MATCH(FPL_Combined[[#Headers],[Gameweek 23]],FPL_Fixtures_Extract[#Headers],0)),3))</f>
        <v>NEW(H) 2-1</v>
      </c>
      <c r="Y104" t="str">
        <f ca="1">IF(RIGHT(FPL_Combined[[#Headers],[Gameweek 24]],2)&lt;$B$622,INDEX(FPL_Results_Extract[Team],MATCH($A104,FPL_Results_Extract[[Player]:[Player]],0)),INDEX(Team_Key[[Abbreviation]:[Abbreviation]],MATCH(LEFT(INDEX(FPL_Fixtures_Extract[],MATCH($A104,FPL_Fixtures_Extract[[Player]:[Player]],0),MATCH(FPL_Combined[[#Headers],[Gameweek 24]],FPL_Fixtures_Extract[#Headers],0)),LEN(INDEX(FPL_Fixtures_Extract[],MATCH($A104,FPL_Fixtures_Extract[[Player]:[Player]],0),MATCH(FPL_Combined[[#Headers],[Gameweek 24]],FPL_Fixtures_Extract[#Headers],0)))-4),Team_Key[[Full Name]:[Full Name]],0))&amp;RIGHT(INDEX(FPL_Fixtures_Extract[],MATCH($A104,FPL_Fixtures_Extract[[Player]:[Player]],0),MATCH(FPL_Combined[[#Headers],[Gameweek 24]],FPL_Fixtures_Extract[#Headers],0)),3))</f>
        <v>WAT</v>
      </c>
      <c r="Z104" t="str">
        <f ca="1">IF(RIGHT(FPL_Combined[[#Headers],[Gameweek 25]],2)&lt;$B$622,INDEX(FPL_Results_Extract[Player],MATCH($A104,FPL_Results_Extract[[Player]:[Player]],0)),INDEX(Team_Key[[Abbreviation]:[Abbreviation]],MATCH(LEFT(INDEX(FPL_Fixtures_Extract[],MATCH($A104,FPL_Fixtures_Extract[[Player]:[Player]],0),MATCH(FPL_Combined[[#Headers],[Gameweek 25]],FPL_Fixtures_Extract[#Headers],0)),LEN(INDEX(FPL_Fixtures_Extract[],MATCH($A104,FPL_Fixtures_Extract[[Player]:[Player]],0),MATCH(FPL_Combined[[#Headers],[Gameweek 25]],FPL_Fixtures_Extract[#Headers],0)))-4),Team_Key[[Full Name]:[Full Name]],0))&amp;RIGHT(INDEX(FPL_Fixtures_Extract[],MATCH($A104,FPL_Fixtures_Extract[[Player]:[Player]],0),MATCH(FPL_Combined[[#Headers],[Gameweek 25]],FPL_Fixtures_Extract[#Headers],0)),3))</f>
        <v>Cathcart</v>
      </c>
      <c r="AA104" t="str">
        <f ca="1">IF(RIGHT(FPL_Combined[[#Headers],[Gameweek 26]],2)&lt;$B$622,INDEX(FPL_Results_Extract[Gameweek 01],MATCH($A104,FPL_Results_Extract[[Player]:[Player]],0)),INDEX(Team_Key[[Abbreviation]:[Abbreviation]],MATCH(LEFT(INDEX(FPL_Fixtures_Extract[],MATCH($A104,FPL_Fixtures_Extract[[Player]:[Player]],0),MATCH(FPL_Combined[[#Headers],[Gameweek 26]],FPL_Fixtures_Extract[#Headers],0)),LEN(INDEX(FPL_Fixtures_Extract[],MATCH($A104,FPL_Fixtures_Extract[[Player]:[Player]],0),MATCH(FPL_Combined[[#Headers],[Gameweek 26]],FPL_Fixtures_Extract[#Headers],0)))-4),Team_Key[[Full Name]:[Full Name]],0))&amp;RIGHT(INDEX(FPL_Fixtures_Extract[],MATCH($A104,FPL_Fixtures_Extract[[Player]:[Player]],0),MATCH(FPL_Combined[[#Headers],[Gameweek 26]],FPL_Fixtures_Extract[#Headers],0)),3))</f>
        <v>EVE(A) 2-2</v>
      </c>
      <c r="AB104" t="str">
        <f ca="1">IF(RIGHT(FPL_Combined[[#Headers],[Gameweek 27]],2)&lt;$B$622,INDEX(FPL_Results_Extract[Gameweek 02],MATCH($A104,FPL_Results_Extract[[Player]:[Player]],0)),INDEX(Team_Key[[Abbreviation]:[Abbreviation]],MATCH(LEFT(INDEX(FPL_Fixtures_Extract[],MATCH($A104,FPL_Fixtures_Extract[[Player]:[Player]],0),MATCH(FPL_Combined[[#Headers],[Gameweek 27]],FPL_Fixtures_Extract[#Headers],0)),LEN(INDEX(FPL_Fixtures_Extract[],MATCH($A104,FPL_Fixtures_Extract[[Player]:[Player]],0),MATCH(FPL_Combined[[#Headers],[Gameweek 27]],FPL_Fixtures_Extract[#Headers],0)))-4),Team_Key[[Full Name]:[Full Name]],0))&amp;RIGHT(INDEX(FPL_Fixtures_Extract[],MATCH($A104,FPL_Fixtures_Extract[[Player]:[Player]],0),MATCH(FPL_Combined[[#Headers],[Gameweek 27]],FPL_Fixtures_Extract[#Headers],0)),3))</f>
        <v>WBA(H) 0-0</v>
      </c>
      <c r="AC104" t="str">
        <f ca="1">IF(RIGHT(FPL_Combined[[#Headers],[Gameweek 28]],2)&lt;$B$622,INDEX(FPL_Results_Extract[Gameweek 03],MATCH($A104,FPL_Results_Extract[[Player]:[Player]],0)),INDEX(Team_Key[[Abbreviation]:[Abbreviation]],MATCH(LEFT(INDEX(FPL_Fixtures_Extract[],MATCH($A104,FPL_Fixtures_Extract[[Player]:[Player]],0),MATCH(FPL_Combined[[#Headers],[Gameweek 28]],FPL_Fixtures_Extract[#Headers],0)),LEN(INDEX(FPL_Fixtures_Extract[],MATCH($A104,FPL_Fixtures_Extract[[Player]:[Player]],0),MATCH(FPL_Combined[[#Headers],[Gameweek 28]],FPL_Fixtures_Extract[#Headers],0)))-4),Team_Key[[Full Name]:[Full Name]],0))&amp;RIGHT(INDEX(FPL_Fixtures_Extract[],MATCH($A104,FPL_Fixtures_Extract[[Player]:[Player]],0),MATCH(FPL_Combined[[#Headers],[Gameweek 28]],FPL_Fixtures_Extract[#Headers],0)),3))</f>
        <v>SOU(H) 0-0</v>
      </c>
      <c r="AD104" t="str">
        <f ca="1">IF(RIGHT(FPL_Combined[[#Headers],[Gameweek 29]],2)&lt;$B$622,INDEX(FPL_Results_Extract[Gameweek 04],MATCH($A104,FPL_Results_Extract[[Player]:[Player]],0)),INDEX(Team_Key[[Abbreviation]:[Abbreviation]],MATCH(LEFT(INDEX(FPL_Fixtures_Extract[],MATCH($A104,FPL_Fixtures_Extract[[Player]:[Player]],0),MATCH(FPL_Combined[[#Headers],[Gameweek 29]],FPL_Fixtures_Extract[#Headers],0)),LEN(INDEX(FPL_Fixtures_Extract[],MATCH($A104,FPL_Fixtures_Extract[[Player]:[Player]],0),MATCH(FPL_Combined[[#Headers],[Gameweek 29]],FPL_Fixtures_Extract[#Headers],0)))-4),Team_Key[[Full Name]:[Full Name]],0))&amp;RIGHT(INDEX(FPL_Fixtures_Extract[],MATCH($A104,FPL_Fixtures_Extract[[Player]:[Player]],0),MATCH(FPL_Combined[[#Headers],[Gameweek 29]],FPL_Fixtures_Extract[#Headers],0)),3))</f>
        <v>LEI(H)</v>
      </c>
      <c r="AE104" t="e">
        <f ca="1">IF(RIGHT(FPL_Combined[[#Headers],[Gameweek 30]],2)&lt;$B$622,INDEX(FPL_Results_Extract[Gameweek 05],MATCH($A104,FPL_Results_Extract[[Player]:[Player]],0)),INDEX(Team_Key[[Abbreviation]:[Abbreviation]],MATCH(LEFT(INDEX(FPL_Fixtures_Extract[],MATCH($A104,FPL_Fixtures_Extract[[Player]:[Player]],0),MATCH(FPL_Combined[[#Headers],[Gameweek 30]],FPL_Fixtures_Extract[#Headers],0)),LEN(INDEX(FPL_Fixtures_Extract[],MATCH($A104,FPL_Fixtures_Extract[[Player]:[Player]],0),MATCH(FPL_Combined[[#Headers],[Gameweek 30]],FPL_Fixtures_Extract[#Headers],0)))-4),Team_Key[[Full Name]:[Full Name]],0))&amp;RIGHT(INDEX(FPL_Fixtures_Extract[],MATCH($A104,FPL_Fixtures_Extract[[Player]:[Player]],0),MATCH(FPL_Combined[[#Headers],[Gameweek 30]],FPL_Fixtures_Extract[#Headers],0)),3))</f>
        <v>#VALUE!</v>
      </c>
      <c r="AF104" t="str">
        <f ca="1">IF(RIGHT(FPL_Combined[[#Headers],[Gameweek 31]],2)&lt;$B$622,INDEX(FPL_Results_Extract[Gameweek 06],MATCH($A104,FPL_Results_Extract[[Player]:[Player]],0)),INDEX(Team_Key[[Abbreviation]:[Abbreviation]],MATCH(LEFT(INDEX(FPL_Fixtures_Extract[],MATCH($A104,FPL_Fixtures_Extract[[Player]:[Player]],0),MATCH(FPL_Combined[[#Headers],[Gameweek 31]],FPL_Fixtures_Extract[#Headers],0)),LEN(INDEX(FPL_Fixtures_Extract[],MATCH($A104,FPL_Fixtures_Extract[[Player]:[Player]],0),MATCH(FPL_Combined[[#Headers],[Gameweek 31]],FPL_Fixtures_Extract[#Headers],0)))-4),Team_Key[[Full Name]:[Full Name]],0))&amp;RIGHT(INDEX(FPL_Fixtures_Extract[],MATCH($A104,FPL_Fixtures_Extract[[Player]:[Player]],0),MATCH(FPL_Combined[[#Headers],[Gameweek 31]],FPL_Fixtures_Extract[#Headers],0)),3))</f>
        <v>STK(H)</v>
      </c>
      <c r="AG104" t="str">
        <f ca="1">IF(RIGHT(FPL_Combined[[#Headers],[Gameweek 32]],2)&lt;$B$622,INDEX(FPL_Results_Extract[Gameweek 07],MATCH($A104,FPL_Results_Extract[[Player]:[Player]],0)),INDEX(Team_Key[[Abbreviation]:[Abbreviation]],MATCH(LEFT(INDEX(FPL_Fixtures_Extract[],MATCH($A104,FPL_Fixtures_Extract[[Player]:[Player]],0),MATCH(FPL_Combined[[#Headers],[Gameweek 32]],FPL_Fixtures_Extract[#Headers],0)),LEN(INDEX(FPL_Fixtures_Extract[],MATCH($A104,FPL_Fixtures_Extract[[Player]:[Player]],0),MATCH(FPL_Combined[[#Headers],[Gameweek 32]],FPL_Fixtures_Extract[#Headers],0)))-4),Team_Key[[Full Name]:[Full Name]],0))&amp;RIGHT(INDEX(FPL_Fixtures_Extract[],MATCH($A104,FPL_Fixtures_Extract[[Player]:[Player]],0),MATCH(FPL_Combined[[#Headers],[Gameweek 32]],FPL_Fixtures_Extract[#Headers],0)),3))</f>
        <v>ARS(A)</v>
      </c>
      <c r="AH104" t="str">
        <f ca="1">IF(RIGHT(FPL_Combined[[#Headers],[Gameweek 33]],2)&lt;$B$622,INDEX(FPL_Results_Extract[Gameweek 08],MATCH($A104,FPL_Results_Extract[[Player]:[Player]],0)),INDEX(Team_Key[[Abbreviation]:[Abbreviation]],MATCH(LEFT(INDEX(FPL_Fixtures_Extract[],MATCH($A104,FPL_Fixtures_Extract[[Player]:[Player]],0),MATCH(FPL_Combined[[#Headers],[Gameweek 33]],FPL_Fixtures_Extract[#Headers],0)),LEN(INDEX(FPL_Fixtures_Extract[],MATCH($A104,FPL_Fixtures_Extract[[Player]:[Player]],0),MATCH(FPL_Combined[[#Headers],[Gameweek 33]],FPL_Fixtures_Extract[#Headers],0)))-4),Team_Key[[Full Name]:[Full Name]],0))&amp;RIGHT(INDEX(FPL_Fixtures_Extract[],MATCH($A104,FPL_Fixtures_Extract[[Player]:[Player]],0),MATCH(FPL_Combined[[#Headers],[Gameweek 33]],FPL_Fixtures_Extract[#Headers],0)),3))</f>
        <v>EVE(H)</v>
      </c>
      <c r="AI104" t="str">
        <f ca="1">IF(RIGHT(FPL_Combined[[#Headers],[Gameweek 34]],2)&lt;$B$622,INDEX(FPL_Results_Extract[Gameweek 09],MATCH($A104,FPL_Results_Extract[[Player]:[Player]],0)),INDEX(Team_Key[[Abbreviation]:[Abbreviation]],MATCH(LEFT(INDEX(FPL_Fixtures_Extract[],MATCH($A104,FPL_Fixtures_Extract[[Player]:[Player]],0),MATCH(FPL_Combined[[#Headers],[Gameweek 34]],FPL_Fixtures_Extract[#Headers],0)),LEN(INDEX(FPL_Fixtures_Extract[],MATCH($A104,FPL_Fixtures_Extract[[Player]:[Player]],0),MATCH(FPL_Combined[[#Headers],[Gameweek 34]],FPL_Fixtures_Extract[#Headers],0)))-4),Team_Key[[Full Name]:[Full Name]],0))&amp;RIGHT(INDEX(FPL_Fixtures_Extract[],MATCH($A104,FPL_Fixtures_Extract[[Player]:[Player]],0),MATCH(FPL_Combined[[#Headers],[Gameweek 34]],FPL_Fixtures_Extract[#Headers],0)),3))</f>
        <v>WBA(A)</v>
      </c>
      <c r="AJ104" t="str">
        <f ca="1">IF(RIGHT(FPL_Combined[[#Headers],[Gameweek 35]],2)&lt;$B$622,INDEX(FPL_Results_Extract[Gameweek 10],MATCH($A104,FPL_Results_Extract[[Player]:[Player]],0)),INDEX(Team_Key[[Abbreviation]:[Abbreviation]],MATCH(LEFT(INDEX(FPL_Fixtures_Extract[],MATCH($A104,FPL_Fixtures_Extract[[Player]:[Player]],0),MATCH(FPL_Combined[[#Headers],[Gameweek 35]],FPL_Fixtures_Extract[#Headers],0)),LEN(INDEX(FPL_Fixtures_Extract[],MATCH($A104,FPL_Fixtures_Extract[[Player]:[Player]],0),MATCH(FPL_Combined[[#Headers],[Gameweek 35]],FPL_Fixtures_Extract[#Headers],0)))-4),Team_Key[[Full Name]:[Full Name]],0))&amp;RIGHT(INDEX(FPL_Fixtures_Extract[],MATCH($A104,FPL_Fixtures_Extract[[Player]:[Player]],0),MATCH(FPL_Combined[[#Headers],[Gameweek 35]],FPL_Fixtures_Extract[#Headers],0)),3))</f>
        <v>NOR(A)</v>
      </c>
      <c r="AK104" t="str">
        <f ca="1">IF(RIGHT(FPL_Combined[[#Headers],[Gameweek 36]],2)&lt;$B$622,INDEX(FPL_Results_Extract[Gameweek 11],MATCH($A104,FPL_Results_Extract[[Player]:[Player]],0)),INDEX(Team_Key[[Abbreviation]:[Abbreviation]],MATCH(LEFT(INDEX(FPL_Fixtures_Extract[],MATCH($A104,FPL_Fixtures_Extract[[Player]:[Player]],0),MATCH(FPL_Combined[[#Headers],[Gameweek 36]],FPL_Fixtures_Extract[#Headers],0)),LEN(INDEX(FPL_Fixtures_Extract[],MATCH($A104,FPL_Fixtures_Extract[[Player]:[Player]],0),MATCH(FPL_Combined[[#Headers],[Gameweek 36]],FPL_Fixtures_Extract[#Headers],0)))-4),Team_Key[[Full Name]:[Full Name]],0))&amp;RIGHT(INDEX(FPL_Fixtures_Extract[],MATCH($A104,FPL_Fixtures_Extract[[Player]:[Player]],0),MATCH(FPL_Combined[[#Headers],[Gameweek 36]],FPL_Fixtures_Extract[#Headers],0)),3))</f>
        <v>AVL(H)</v>
      </c>
      <c r="AL104" t="str">
        <f ca="1">IF(RIGHT(FPL_Combined[[#Headers],[Gameweek 37]],2)&lt;$B$622,INDEX(FPL_Results_Extract[Gameweek 12],MATCH($A104,FPL_Results_Extract[[Player]:[Player]],0)),INDEX(Team_Key[[Abbreviation]:[Abbreviation]],MATCH(LEFT(INDEX(FPL_Fixtures_Extract[],MATCH($A104,FPL_Fixtures_Extract[[Player]:[Player]],0),MATCH(FPL_Combined[[#Headers],[Gameweek 37]],FPL_Fixtures_Extract[#Headers],0)),LEN(INDEX(FPL_Fixtures_Extract[],MATCH($A104,FPL_Fixtures_Extract[[Player]:[Player]],0),MATCH(FPL_Combined[[#Headers],[Gameweek 37]],FPL_Fixtures_Extract[#Headers],0)))-4),Team_Key[[Full Name]:[Full Name]],0))&amp;RIGHT(INDEX(FPL_Fixtures_Extract[],MATCH($A104,FPL_Fixtures_Extract[[Player]:[Player]],0),MATCH(FPL_Combined[[#Headers],[Gameweek 37]],FPL_Fixtures_Extract[#Headers],0)),3))</f>
        <v>LIV(A)</v>
      </c>
      <c r="AM104" t="str">
        <f ca="1">IF(RIGHT(FPL_Combined[[#Headers],[Gameweek 38]],2)&lt;$B$622,INDEX(FPL_Results_Extract[Gameweek 13],MATCH($A104,FPL_Results_Extract[[Player]:[Player]],0)),INDEX(Team_Key[[Abbreviation]:[Abbreviation]],MATCH(LEFT(INDEX(FPL_Fixtures_Extract[],MATCH($A104,FPL_Fixtures_Extract[[Player]:[Player]],0),MATCH(FPL_Combined[[#Headers],[Gameweek 38]],FPL_Fixtures_Extract[#Headers],0)),LEN(INDEX(FPL_Fixtures_Extract[],MATCH($A104,FPL_Fixtures_Extract[[Player]:[Player]],0),MATCH(FPL_Combined[[#Headers],[Gameweek 38]],FPL_Fixtures_Extract[#Headers],0)))-4),Team_Key[[Full Name]:[Full Name]],0))&amp;RIGHT(INDEX(FPL_Fixtures_Extract[],MATCH($A104,FPL_Fixtures_Extract[[Player]:[Player]],0),MATCH(FPL_Combined[[#Headers],[Gameweek 38]],FPL_Fixtures_Extract[#Headers],0)),3))</f>
        <v>SUN(H)</v>
      </c>
    </row>
    <row r="105" spans="1:39" x14ac:dyDescent="0.45">
      <c r="A105" t="s">
        <v>400</v>
      </c>
      <c r="B105" t="str">
        <f ca="1">IF(RIGHT(FPL_Combined[[#Headers],[Gameweek 01]],2)&lt;$B$622,INDEX(FPL_Results_Extract[Gameweek 01],MATCH($A105,FPL_Results_Extract[[Player]:[Player]],0)),INDEX(Team_Key[[Abbreviation]:[Abbreviation]],MATCH(LEFT(INDEX(FPL_Fixtures_Extract[],MATCH($A105,FPL_Fixtures_Extract[[Player]:[Player]],0),MATCH(FPL_Combined[[#Headers],[Gameweek 01]],FPL_Fixtures_Extract[#Headers],0)),LEN(INDEX(FPL_Fixtures_Extract[],MATCH($A105,FPL_Fixtures_Extract[[Player]:[Player]],0),MATCH(FPL_Combined[[#Headers],[Gameweek 01]],FPL_Fixtures_Extract[#Headers],0)))-4),Team_Key[[Full Name]:[Full Name]],0))&amp;RIGHT(INDEX(FPL_Fixtures_Extract[],MATCH($A105,FPL_Fixtures_Extract[[Player]:[Player]],0),MATCH(FPL_Combined[[#Headers],[Gameweek 01]],FPL_Fixtures_Extract[#Headers],0)),3))</f>
        <v>LEI(A) 2-4</v>
      </c>
      <c r="C105" t="str">
        <f ca="1">IF(RIGHT(FPL_Combined[[#Headers],[Gameweek 02]],2)&lt;$B$622,INDEX(FPL_Results_Extract[Gameweek 02],MATCH($A105,FPL_Results_Extract[[Player]:[Player]],0)),INDEX(Team_Key[[Abbreviation]:[Abbreviation]],MATCH(LEFT(INDEX(FPL_Fixtures_Extract[],MATCH($A105,FPL_Fixtures_Extract[[Player]:[Player]],0),MATCH(FPL_Combined[[#Headers],[Gameweek 02]],FPL_Fixtures_Extract[#Headers],0)),LEN(INDEX(FPL_Fixtures_Extract[],MATCH($A105,FPL_Fixtures_Extract[[Player]:[Player]],0),MATCH(FPL_Combined[[#Headers],[Gameweek 02]],FPL_Fixtures_Extract[#Headers],0)))-4),Team_Key[[Full Name]:[Full Name]],0))&amp;RIGHT(INDEX(FPL_Fixtures_Extract[],MATCH($A105,FPL_Fixtures_Extract[[Player]:[Player]],0),MATCH(FPL_Combined[[#Headers],[Gameweek 02]],FPL_Fixtures_Extract[#Headers],0)),3))</f>
        <v>NOR(H) 1-3</v>
      </c>
      <c r="D105" t="str">
        <f ca="1">IF(RIGHT(FPL_Combined[[#Headers],[Gameweek 03]],2)&lt;$B$622,INDEX(FPL_Results_Extract[Gameweek 03],MATCH($A105,FPL_Results_Extract[[Player]:[Player]],0)),INDEX(Team_Key[[Abbreviation]:[Abbreviation]],MATCH(LEFT(INDEX(FPL_Fixtures_Extract[],MATCH($A105,FPL_Fixtures_Extract[[Player]:[Player]],0),MATCH(FPL_Combined[[#Headers],[Gameweek 03]],FPL_Fixtures_Extract[#Headers],0)),LEN(INDEX(FPL_Fixtures_Extract[],MATCH($A105,FPL_Fixtures_Extract[[Player]:[Player]],0),MATCH(FPL_Combined[[#Headers],[Gameweek 03]],FPL_Fixtures_Extract[#Headers],0)))-4),Team_Key[[Full Name]:[Full Name]],0))&amp;RIGHT(INDEX(FPL_Fixtures_Extract[],MATCH($A105,FPL_Fixtures_Extract[[Player]:[Player]],0),MATCH(FPL_Combined[[#Headers],[Gameweek 03]],FPL_Fixtures_Extract[#Headers],0)),3))</f>
        <v>SWA(H) 1-1</v>
      </c>
      <c r="E105" t="str">
        <f ca="1">IF(RIGHT(FPL_Combined[[#Headers],[Gameweek 04]],2)&lt;$B$622,INDEX(FPL_Results_Extract[Gameweek 04],MATCH($A105,FPL_Results_Extract[[Player]:[Player]],0)),INDEX(Team_Key[[Abbreviation]:[Abbreviation]],MATCH(LEFT(INDEX(FPL_Fixtures_Extract[],MATCH($A105,FPL_Fixtures_Extract[[Player]:[Player]],0),MATCH(FPL_Combined[[#Headers],[Gameweek 04]],FPL_Fixtures_Extract[#Headers],0)),LEN(INDEX(FPL_Fixtures_Extract[],MATCH($A105,FPL_Fixtures_Extract[[Player]:[Player]],0),MATCH(FPL_Combined[[#Headers],[Gameweek 04]],FPL_Fixtures_Extract[#Headers],0)))-4),Team_Key[[Full Name]:[Full Name]],0))&amp;RIGHT(INDEX(FPL_Fixtures_Extract[],MATCH($A105,FPL_Fixtures_Extract[[Player]:[Player]],0),MATCH(FPL_Combined[[#Headers],[Gameweek 04]],FPL_Fixtures_Extract[#Headers],0)),3))</f>
        <v>AVL(A) 2-2</v>
      </c>
      <c r="F105" t="str">
        <f ca="1">IF(RIGHT(FPL_Combined[[#Headers],[Gameweek 05]],2)&lt;$B$622,INDEX(FPL_Results_Extract[Gameweek 05],MATCH($A105,FPL_Results_Extract[[Player]:[Player]],0)),INDEX(Team_Key[[Abbreviation]:[Abbreviation]],MATCH(LEFT(INDEX(FPL_Fixtures_Extract[],MATCH($A105,FPL_Fixtures_Extract[[Player]:[Player]],0),MATCH(FPL_Combined[[#Headers],[Gameweek 05]],FPL_Fixtures_Extract[#Headers],0)),LEN(INDEX(FPL_Fixtures_Extract[],MATCH($A105,FPL_Fixtures_Extract[[Player]:[Player]],0),MATCH(FPL_Combined[[#Headers],[Gameweek 05]],FPL_Fixtures_Extract[#Headers],0)))-4),Team_Key[[Full Name]:[Full Name]],0))&amp;RIGHT(INDEX(FPL_Fixtures_Extract[],MATCH($A105,FPL_Fixtures_Extract[[Player]:[Player]],0),MATCH(FPL_Combined[[#Headers],[Gameweek 05]],FPL_Fixtures_Extract[#Headers],0)),3))</f>
        <v>TOT(H) 0-1</v>
      </c>
      <c r="G105" t="str">
        <f ca="1">IF(RIGHT(FPL_Combined[[#Headers],[Gameweek 06]],2)&lt;$B$622,INDEX(FPL_Results_Extract[Gameweek 06],MATCH($A105,FPL_Results_Extract[[Player]:[Player]],0)),INDEX(Team_Key[[Abbreviation]:[Abbreviation]],MATCH(LEFT(INDEX(FPL_Fixtures_Extract[],MATCH($A105,FPL_Fixtures_Extract[[Player]:[Player]],0),MATCH(FPL_Combined[[#Headers],[Gameweek 06]],FPL_Fixtures_Extract[#Headers],0)),LEN(INDEX(FPL_Fixtures_Extract[],MATCH($A105,FPL_Fixtures_Extract[[Player]:[Player]],0),MATCH(FPL_Combined[[#Headers],[Gameweek 06]],FPL_Fixtures_Extract[#Headers],0)))-4),Team_Key[[Full Name]:[Full Name]],0))&amp;RIGHT(INDEX(FPL_Fixtures_Extract[],MATCH($A105,FPL_Fixtures_Extract[[Player]:[Player]],0),MATCH(FPL_Combined[[#Headers],[Gameweek 06]],FPL_Fixtures_Extract[#Headers],0)),3))</f>
        <v>BOU(A) 0-2</v>
      </c>
      <c r="H105" t="str">
        <f ca="1">IF(RIGHT(FPL_Combined[[#Headers],[Gameweek 07]],2)&lt;$B$622,INDEX(FPL_Results_Extract[Gameweek 07],MATCH($A105,FPL_Results_Extract[[Player]:[Player]],0)),INDEX(Team_Key[[Abbreviation]:[Abbreviation]],MATCH(LEFT(INDEX(FPL_Fixtures_Extract[],MATCH($A105,FPL_Fixtures_Extract[[Player]:[Player]],0),MATCH(FPL_Combined[[#Headers],[Gameweek 07]],FPL_Fixtures_Extract[#Headers],0)),LEN(INDEX(FPL_Fixtures_Extract[],MATCH($A105,FPL_Fixtures_Extract[[Player]:[Player]],0),MATCH(FPL_Combined[[#Headers],[Gameweek 07]],FPL_Fixtures_Extract[#Headers],0)))-4),Team_Key[[Full Name]:[Full Name]],0))&amp;RIGHT(INDEX(FPL_Fixtures_Extract[],MATCH($A105,FPL_Fixtures_Extract[[Player]:[Player]],0),MATCH(FPL_Combined[[#Headers],[Gameweek 07]],FPL_Fixtures_Extract[#Headers],0)),3))</f>
        <v>MUN(A) 0-3</v>
      </c>
      <c r="I105" t="str">
        <f ca="1">IF(RIGHT(FPL_Combined[[#Headers],[Gameweek 08]],2)&lt;$B$622,INDEX(FPL_Results_Extract[Gameweek 08],MATCH($A105,FPL_Results_Extract[[Player]:[Player]],0)),INDEX(Team_Key[[Abbreviation]:[Abbreviation]],MATCH(LEFT(INDEX(FPL_Fixtures_Extract[],MATCH($A105,FPL_Fixtures_Extract[[Player]:[Player]],0),MATCH(FPL_Combined[[#Headers],[Gameweek 08]],FPL_Fixtures_Extract[#Headers],0)),LEN(INDEX(FPL_Fixtures_Extract[],MATCH($A105,FPL_Fixtures_Extract[[Player]:[Player]],0),MATCH(FPL_Combined[[#Headers],[Gameweek 08]],FPL_Fixtures_Extract[#Headers],0)))-4),Team_Key[[Full Name]:[Full Name]],0))&amp;RIGHT(INDEX(FPL_Fixtures_Extract[],MATCH($A105,FPL_Fixtures_Extract[[Player]:[Player]],0),MATCH(FPL_Combined[[#Headers],[Gameweek 08]],FPL_Fixtures_Extract[#Headers],0)),3))</f>
        <v>WHU(H) 2-2</v>
      </c>
      <c r="J105" t="str">
        <f ca="1">IF(RIGHT(FPL_Combined[[#Headers],[Gameweek 09]],2)&lt;$B$622,INDEX(FPL_Results_Extract[Gameweek 09],MATCH($A105,FPL_Results_Extract[[Player]:[Player]],0)),INDEX(Team_Key[[Abbreviation]:[Abbreviation]],MATCH(LEFT(INDEX(FPL_Fixtures_Extract[],MATCH($A105,FPL_Fixtures_Extract[[Player]:[Player]],0),MATCH(FPL_Combined[[#Headers],[Gameweek 09]],FPL_Fixtures_Extract[#Headers],0)),LEN(INDEX(FPL_Fixtures_Extract[],MATCH($A105,FPL_Fixtures_Extract[[Player]:[Player]],0),MATCH(FPL_Combined[[#Headers],[Gameweek 09]],FPL_Fixtures_Extract[#Headers],0)))-4),Team_Key[[Full Name]:[Full Name]],0))&amp;RIGHT(INDEX(FPL_Fixtures_Extract[],MATCH($A105,FPL_Fixtures_Extract[[Player]:[Player]],0),MATCH(FPL_Combined[[#Headers],[Gameweek 09]],FPL_Fixtures_Extract[#Headers],0)),3))</f>
        <v>WBA(A) 0-1</v>
      </c>
      <c r="K105" t="str">
        <f ca="1">IF(RIGHT(FPL_Combined[[#Headers],[Gameweek 10]],2)&lt;$B$622,INDEX(FPL_Results_Extract[Gameweek 10],MATCH($A105,FPL_Results_Extract[[Player]:[Player]],0)),INDEX(Team_Key[[Abbreviation]:[Abbreviation]],MATCH(LEFT(INDEX(FPL_Fixtures_Extract[],MATCH($A105,FPL_Fixtures_Extract[[Player]:[Player]],0),MATCH(FPL_Combined[[#Headers],[Gameweek 10]],FPL_Fixtures_Extract[#Headers],0)),LEN(INDEX(FPL_Fixtures_Extract[],MATCH($A105,FPL_Fixtures_Extract[[Player]:[Player]],0),MATCH(FPL_Combined[[#Headers],[Gameweek 10]],FPL_Fixtures_Extract[#Headers],0)))-4),Team_Key[[Full Name]:[Full Name]],0))&amp;RIGHT(INDEX(FPL_Fixtures_Extract[],MATCH($A105,FPL_Fixtures_Extract[[Player]:[Player]],0),MATCH(FPL_Combined[[#Headers],[Gameweek 10]],FPL_Fixtures_Extract[#Headers],0)),3))</f>
        <v>NEW(H) 3-0</v>
      </c>
      <c r="L105" t="str">
        <f ca="1">IF(RIGHT(FPL_Combined[[#Headers],[Gameweek 11]],2)&lt;$B$622,INDEX(FPL_Results_Extract[Gameweek 11],MATCH($A105,FPL_Results_Extract[[Player]:[Player]],0)),INDEX(Team_Key[[Abbreviation]:[Abbreviation]],MATCH(LEFT(INDEX(FPL_Fixtures_Extract[],MATCH($A105,FPL_Fixtures_Extract[[Player]:[Player]],0),MATCH(FPL_Combined[[#Headers],[Gameweek 11]],FPL_Fixtures_Extract[#Headers],0)),LEN(INDEX(FPL_Fixtures_Extract[],MATCH($A105,FPL_Fixtures_Extract[[Player]:[Player]],0),MATCH(FPL_Combined[[#Headers],[Gameweek 11]],FPL_Fixtures_Extract[#Headers],0)))-4),Team_Key[[Full Name]:[Full Name]],0))&amp;RIGHT(INDEX(FPL_Fixtures_Extract[],MATCH($A105,FPL_Fixtures_Extract[[Player]:[Player]],0),MATCH(FPL_Combined[[#Headers],[Gameweek 11]],FPL_Fixtures_Extract[#Headers],0)),3))</f>
        <v>EVE(A) 2-6</v>
      </c>
      <c r="M105" t="str">
        <f ca="1">IF(RIGHT(FPL_Combined[[#Headers],[Gameweek 12]],2)&lt;$B$622,INDEX(FPL_Results_Extract[Gameweek 12],MATCH($A105,FPL_Results_Extract[[Player]:[Player]],0)),INDEX(Team_Key[[Abbreviation]:[Abbreviation]],MATCH(LEFT(INDEX(FPL_Fixtures_Extract[],MATCH($A105,FPL_Fixtures_Extract[[Player]:[Player]],0),MATCH(FPL_Combined[[#Headers],[Gameweek 12]],FPL_Fixtures_Extract[#Headers],0)),LEN(INDEX(FPL_Fixtures_Extract[],MATCH($A105,FPL_Fixtures_Extract[[Player]:[Player]],0),MATCH(FPL_Combined[[#Headers],[Gameweek 12]],FPL_Fixtures_Extract[#Headers],0)))-4),Team_Key[[Full Name]:[Full Name]],0))&amp;RIGHT(INDEX(FPL_Fixtures_Extract[],MATCH($A105,FPL_Fixtures_Extract[[Player]:[Player]],0),MATCH(FPL_Combined[[#Headers],[Gameweek 12]],FPL_Fixtures_Extract[#Headers],0)),3))</f>
        <v>SOU(H) 0-1</v>
      </c>
      <c r="N105" t="str">
        <f ca="1">IF(RIGHT(FPL_Combined[[#Headers],[Gameweek 13]],2)&lt;$B$622,INDEX(FPL_Results_Extract[Gameweek 13],MATCH($A105,FPL_Results_Extract[[Player]:[Player]],0)),INDEX(Team_Key[[Abbreviation]:[Abbreviation]],MATCH(LEFT(INDEX(FPL_Fixtures_Extract[],MATCH($A105,FPL_Fixtures_Extract[[Player]:[Player]],0),MATCH(FPL_Combined[[#Headers],[Gameweek 13]],FPL_Fixtures_Extract[#Headers],0)),LEN(INDEX(FPL_Fixtures_Extract[],MATCH($A105,FPL_Fixtures_Extract[[Player]:[Player]],0),MATCH(FPL_Combined[[#Headers],[Gameweek 13]],FPL_Fixtures_Extract[#Headers],0)))-4),Team_Key[[Full Name]:[Full Name]],0))&amp;RIGHT(INDEX(FPL_Fixtures_Extract[],MATCH($A105,FPL_Fixtures_Extract[[Player]:[Player]],0),MATCH(FPL_Combined[[#Headers],[Gameweek 13]],FPL_Fixtures_Extract[#Headers],0)),3))</f>
        <v>CRY(A) 1-0</v>
      </c>
      <c r="O105" t="str">
        <f ca="1">IF(RIGHT(FPL_Combined[[#Headers],[Gameweek 14]],2)&lt;$B$622,INDEX(FPL_Results_Extract[Gameweek 14],MATCH($A105,FPL_Results_Extract[[Player]:[Player]],0)),INDEX(Team_Key[[Abbreviation]:[Abbreviation]],MATCH(LEFT(INDEX(FPL_Fixtures_Extract[],MATCH($A105,FPL_Fixtures_Extract[[Player]:[Player]],0),MATCH(FPL_Combined[[#Headers],[Gameweek 14]],FPL_Fixtures_Extract[#Headers],0)),LEN(INDEX(FPL_Fixtures_Extract[],MATCH($A105,FPL_Fixtures_Extract[[Player]:[Player]],0),MATCH(FPL_Combined[[#Headers],[Gameweek 14]],FPL_Fixtures_Extract[#Headers],0)))-4),Team_Key[[Full Name]:[Full Name]],0))&amp;RIGHT(INDEX(FPL_Fixtures_Extract[],MATCH($A105,FPL_Fixtures_Extract[[Player]:[Player]],0),MATCH(FPL_Combined[[#Headers],[Gameweek 14]],FPL_Fixtures_Extract[#Headers],0)),3))</f>
        <v>STK(H) 2-0</v>
      </c>
      <c r="P105" t="str">
        <f ca="1">IF(RIGHT(FPL_Combined[[#Headers],[Gameweek 15]],2)&lt;$B$622,INDEX(FPL_Results_Extract[Gameweek 15],MATCH($A105,FPL_Results_Extract[[Player]:[Player]],0)),INDEX(Team_Key[[Abbreviation]:[Abbreviation]],MATCH(LEFT(INDEX(FPL_Fixtures_Extract[],MATCH($A105,FPL_Fixtures_Extract[[Player]:[Player]],0),MATCH(FPL_Combined[[#Headers],[Gameweek 15]],FPL_Fixtures_Extract[#Headers],0)),LEN(INDEX(FPL_Fixtures_Extract[],MATCH($A105,FPL_Fixtures_Extract[[Player]:[Player]],0),MATCH(FPL_Combined[[#Headers],[Gameweek 15]],FPL_Fixtures_Extract[#Headers],0)))-4),Team_Key[[Full Name]:[Full Name]],0))&amp;RIGHT(INDEX(FPL_Fixtures_Extract[],MATCH($A105,FPL_Fixtures_Extract[[Player]:[Player]],0),MATCH(FPL_Combined[[#Headers],[Gameweek 15]],FPL_Fixtures_Extract[#Headers],0)),3))</f>
        <v>ARS(A) 1-3</v>
      </c>
      <c r="Q105" t="str">
        <f ca="1">IF(RIGHT(FPL_Combined[[#Headers],[Gameweek 16]],2)&lt;$B$622,INDEX(FPL_Results_Extract[Gameweek 16],MATCH($A105,FPL_Results_Extract[[Player]:[Player]],0)),INDEX(Team_Key[[Abbreviation]:[Abbreviation]],MATCH(LEFT(INDEX(FPL_Fixtures_Extract[],MATCH($A105,FPL_Fixtures_Extract[[Player]:[Player]],0),MATCH(FPL_Combined[[#Headers],[Gameweek 16]],FPL_Fixtures_Extract[#Headers],0)),LEN(INDEX(FPL_Fixtures_Extract[],MATCH($A105,FPL_Fixtures_Extract[[Player]:[Player]],0),MATCH(FPL_Combined[[#Headers],[Gameweek 16]],FPL_Fixtures_Extract[#Headers],0)))-4),Team_Key[[Full Name]:[Full Name]],0))&amp;RIGHT(INDEX(FPL_Fixtures_Extract[],MATCH($A105,FPL_Fixtures_Extract[[Player]:[Player]],0),MATCH(FPL_Combined[[#Headers],[Gameweek 16]],FPL_Fixtures_Extract[#Headers],0)),3))</f>
        <v>WAT(H) 0-1</v>
      </c>
      <c r="R105" t="str">
        <f ca="1">IF(RIGHT(FPL_Combined[[#Headers],[Gameweek 17]],2)&lt;$B$622,INDEX(FPL_Results_Extract[Gameweek 17],MATCH($A105,FPL_Results_Extract[[Player]:[Player]],0)),INDEX(Team_Key[[Abbreviation]:[Abbreviation]],MATCH(LEFT(INDEX(FPL_Fixtures_Extract[],MATCH($A105,FPL_Fixtures_Extract[[Player]:[Player]],0),MATCH(FPL_Combined[[#Headers],[Gameweek 17]],FPL_Fixtures_Extract[#Headers],0)),LEN(INDEX(FPL_Fixtures_Extract[],MATCH($A105,FPL_Fixtures_Extract[[Player]:[Player]],0),MATCH(FPL_Combined[[#Headers],[Gameweek 17]],FPL_Fixtures_Extract[#Headers],0)))-4),Team_Key[[Full Name]:[Full Name]],0))&amp;RIGHT(INDEX(FPL_Fixtures_Extract[],MATCH($A105,FPL_Fixtures_Extract[[Player]:[Player]],0),MATCH(FPL_Combined[[#Headers],[Gameweek 17]],FPL_Fixtures_Extract[#Headers],0)),3))</f>
        <v>CHE(A) 1-3</v>
      </c>
      <c r="S105" t="str">
        <f ca="1">IF(RIGHT(FPL_Combined[[#Headers],[Gameweek 18]],2)&lt;$B$622,INDEX(FPL_Results_Extract[Gameweek 18],MATCH($A105,FPL_Results_Extract[[Player]:[Player]],0)),INDEX(Team_Key[[Abbreviation]:[Abbreviation]],MATCH(LEFT(INDEX(FPL_Fixtures_Extract[],MATCH($A105,FPL_Fixtures_Extract[[Player]:[Player]],0),MATCH(FPL_Combined[[#Headers],[Gameweek 18]],FPL_Fixtures_Extract[#Headers],0)),LEN(INDEX(FPL_Fixtures_Extract[],MATCH($A105,FPL_Fixtures_Extract[[Player]:[Player]],0),MATCH(FPL_Combined[[#Headers],[Gameweek 18]],FPL_Fixtures_Extract[#Headers],0)))-4),Team_Key[[Full Name]:[Full Name]],0))&amp;RIGHT(INDEX(FPL_Fixtures_Extract[],MATCH($A105,FPL_Fixtures_Extract[[Player]:[Player]],0),MATCH(FPL_Combined[[#Headers],[Gameweek 18]],FPL_Fixtures_Extract[#Headers],0)),3))</f>
        <v>MCI(A) 1-4</v>
      </c>
      <c r="T105" t="str">
        <f ca="1">IF(RIGHT(FPL_Combined[[#Headers],[Gameweek 19]],2)&lt;$B$622,INDEX(FPL_Results_Extract[Gameweek 19],MATCH($A105,FPL_Results_Extract[[Player]:[Player]],0)),INDEX(Team_Key[[Abbreviation]:[Abbreviation]],MATCH(LEFT(INDEX(FPL_Fixtures_Extract[],MATCH($A105,FPL_Fixtures_Extract[[Player]:[Player]],0),MATCH(FPL_Combined[[#Headers],[Gameweek 19]],FPL_Fixtures_Extract[#Headers],0)),LEN(INDEX(FPL_Fixtures_Extract[],MATCH($A105,FPL_Fixtures_Extract[[Player]:[Player]],0),MATCH(FPL_Combined[[#Headers],[Gameweek 19]],FPL_Fixtures_Extract[#Headers],0)))-4),Team_Key[[Full Name]:[Full Name]],0))&amp;RIGHT(INDEX(FPL_Fixtures_Extract[],MATCH($A105,FPL_Fixtures_Extract[[Player]:[Player]],0),MATCH(FPL_Combined[[#Headers],[Gameweek 19]],FPL_Fixtures_Extract[#Headers],0)),3))</f>
        <v>LIV(H) 0-1</v>
      </c>
      <c r="U105" t="str">
        <f ca="1">IF(RIGHT(FPL_Combined[[#Headers],[Gameweek 20]],2)&lt;$B$622,INDEX(FPL_Results_Extract[Gameweek 20],MATCH($A105,FPL_Results_Extract[[Player]:[Player]],0)),INDEX(Team_Key[[Abbreviation]:[Abbreviation]],MATCH(LEFT(INDEX(FPL_Fixtures_Extract[],MATCH($A105,FPL_Fixtures_Extract[[Player]:[Player]],0),MATCH(FPL_Combined[[#Headers],[Gameweek 20]],FPL_Fixtures_Extract[#Headers],0)),LEN(INDEX(FPL_Fixtures_Extract[],MATCH($A105,FPL_Fixtures_Extract[[Player]:[Player]],0),MATCH(FPL_Combined[[#Headers],[Gameweek 20]],FPL_Fixtures_Extract[#Headers],0)))-4),Team_Key[[Full Name]:[Full Name]],0))&amp;RIGHT(INDEX(FPL_Fixtures_Extract[],MATCH($A105,FPL_Fixtures_Extract[[Player]:[Player]],0),MATCH(FPL_Combined[[#Headers],[Gameweek 20]],FPL_Fixtures_Extract[#Headers],0)),3))</f>
        <v>AVL(H) 3-1</v>
      </c>
      <c r="V105" t="str">
        <f ca="1">IF(RIGHT(FPL_Combined[[#Headers],[Gameweek 21]],2)&lt;$B$622,INDEX(FPL_Results_Extract[Gameweek 21],MATCH($A105,FPL_Results_Extract[[Player]:[Player]],0)),INDEX(Team_Key[[Abbreviation]:[Abbreviation]],MATCH(LEFT(INDEX(FPL_Fixtures_Extract[],MATCH($A105,FPL_Fixtures_Extract[[Player]:[Player]],0),MATCH(FPL_Combined[[#Headers],[Gameweek 21]],FPL_Fixtures_Extract[#Headers],0)),LEN(INDEX(FPL_Fixtures_Extract[],MATCH($A105,FPL_Fixtures_Extract[[Player]:[Player]],0),MATCH(FPL_Combined[[#Headers],[Gameweek 21]],FPL_Fixtures_Extract[#Headers],0)))-4),Team_Key[[Full Name]:[Full Name]],0))&amp;RIGHT(INDEX(FPL_Fixtures_Extract[],MATCH($A105,FPL_Fixtures_Extract[[Player]:[Player]],0),MATCH(FPL_Combined[[#Headers],[Gameweek 21]],FPL_Fixtures_Extract[#Headers],0)),3))</f>
        <v>SWA(A) 4-2</v>
      </c>
      <c r="W105" t="str">
        <f ca="1">IF(RIGHT(FPL_Combined[[#Headers],[Gameweek 22]],2)&lt;$B$622,INDEX(FPL_Results_Extract[Gameweek 22],MATCH($A105,FPL_Results_Extract[[Player]:[Player]],0)),INDEX(Team_Key[[Abbreviation]:[Abbreviation]],MATCH(LEFT(INDEX(FPL_Fixtures_Extract[],MATCH($A105,FPL_Fixtures_Extract[[Player]:[Player]],0),MATCH(FPL_Combined[[#Headers],[Gameweek 22]],FPL_Fixtures_Extract[#Headers],0)),LEN(INDEX(FPL_Fixtures_Extract[],MATCH($A105,FPL_Fixtures_Extract[[Player]:[Player]],0),MATCH(FPL_Combined[[#Headers],[Gameweek 22]],FPL_Fixtures_Extract[#Headers],0)))-4),Team_Key[[Full Name]:[Full Name]],0))&amp;RIGHT(INDEX(FPL_Fixtures_Extract[],MATCH($A105,FPL_Fixtures_Extract[[Player]:[Player]],0),MATCH(FPL_Combined[[#Headers],[Gameweek 22]],FPL_Fixtures_Extract[#Headers],0)),3))</f>
        <v>TOT(A) 1-4</v>
      </c>
      <c r="X105" t="str">
        <f ca="1">IF(RIGHT(FPL_Combined[[#Headers],[Gameweek 23]],2)&lt;$B$622,INDEX(FPL_Results_Extract[Gameweek 23],MATCH($A105,FPL_Results_Extract[[Player]:[Player]],0)),INDEX(Team_Key[[Abbreviation]:[Abbreviation]],MATCH(LEFT(INDEX(FPL_Fixtures_Extract[],MATCH($A105,FPL_Fixtures_Extract[[Player]:[Player]],0),MATCH(FPL_Combined[[#Headers],[Gameweek 23]],FPL_Fixtures_Extract[#Headers],0)),LEN(INDEX(FPL_Fixtures_Extract[],MATCH($A105,FPL_Fixtures_Extract[[Player]:[Player]],0),MATCH(FPL_Combined[[#Headers],[Gameweek 23]],FPL_Fixtures_Extract[#Headers],0)))-4),Team_Key[[Full Name]:[Full Name]],0))&amp;RIGHT(INDEX(FPL_Fixtures_Extract[],MATCH($A105,FPL_Fixtures_Extract[[Player]:[Player]],0),MATCH(FPL_Combined[[#Headers],[Gameweek 23]],FPL_Fixtures_Extract[#Headers],0)),3))</f>
        <v>BOU(H) 1-1</v>
      </c>
      <c r="Y105" t="str">
        <f ca="1">IF(RIGHT(FPL_Combined[[#Headers],[Gameweek 24]],2)&lt;$B$622,INDEX(FPL_Results_Extract[Team],MATCH($A105,FPL_Results_Extract[[Player]:[Player]],0)),INDEX(Team_Key[[Abbreviation]:[Abbreviation]],MATCH(LEFT(INDEX(FPL_Fixtures_Extract[],MATCH($A105,FPL_Fixtures_Extract[[Player]:[Player]],0),MATCH(FPL_Combined[[#Headers],[Gameweek 24]],FPL_Fixtures_Extract[#Headers],0)),LEN(INDEX(FPL_Fixtures_Extract[],MATCH($A105,FPL_Fixtures_Extract[[Player]:[Player]],0),MATCH(FPL_Combined[[#Headers],[Gameweek 24]],FPL_Fixtures_Extract[#Headers],0)))-4),Team_Key[[Full Name]:[Full Name]],0))&amp;RIGHT(INDEX(FPL_Fixtures_Extract[],MATCH($A105,FPL_Fixtures_Extract[[Player]:[Player]],0),MATCH(FPL_Combined[[#Headers],[Gameweek 24]],FPL_Fixtures_Extract[#Headers],0)),3))</f>
        <v>SUN</v>
      </c>
      <c r="Z105" t="str">
        <f ca="1">IF(RIGHT(FPL_Combined[[#Headers],[Gameweek 25]],2)&lt;$B$622,INDEX(FPL_Results_Extract[Player],MATCH($A105,FPL_Results_Extract[[Player]:[Player]],0)),INDEX(Team_Key[[Abbreviation]:[Abbreviation]],MATCH(LEFT(INDEX(FPL_Fixtures_Extract[],MATCH($A105,FPL_Fixtures_Extract[[Player]:[Player]],0),MATCH(FPL_Combined[[#Headers],[Gameweek 25]],FPL_Fixtures_Extract[#Headers],0)),LEN(INDEX(FPL_Fixtures_Extract[],MATCH($A105,FPL_Fixtures_Extract[[Player]:[Player]],0),MATCH(FPL_Combined[[#Headers],[Gameweek 25]],FPL_Fixtures_Extract[#Headers],0)))-4),Team_Key[[Full Name]:[Full Name]],0))&amp;RIGHT(INDEX(FPL_Fixtures_Extract[],MATCH($A105,FPL_Fixtures_Extract[[Player]:[Player]],0),MATCH(FPL_Combined[[#Headers],[Gameweek 25]],FPL_Fixtures_Extract[#Headers],0)),3))</f>
        <v>Cattermole</v>
      </c>
      <c r="AA105" t="str">
        <f ca="1">IF(RIGHT(FPL_Combined[[#Headers],[Gameweek 26]],2)&lt;$B$622,INDEX(FPL_Results_Extract[Gameweek 01],MATCH($A105,FPL_Results_Extract[[Player]:[Player]],0)),INDEX(Team_Key[[Abbreviation]:[Abbreviation]],MATCH(LEFT(INDEX(FPL_Fixtures_Extract[],MATCH($A105,FPL_Fixtures_Extract[[Player]:[Player]],0),MATCH(FPL_Combined[[#Headers],[Gameweek 26]],FPL_Fixtures_Extract[#Headers],0)),LEN(INDEX(FPL_Fixtures_Extract[],MATCH($A105,FPL_Fixtures_Extract[[Player]:[Player]],0),MATCH(FPL_Combined[[#Headers],[Gameweek 26]],FPL_Fixtures_Extract[#Headers],0)))-4),Team_Key[[Full Name]:[Full Name]],0))&amp;RIGHT(INDEX(FPL_Fixtures_Extract[],MATCH($A105,FPL_Fixtures_Extract[[Player]:[Player]],0),MATCH(FPL_Combined[[#Headers],[Gameweek 26]],FPL_Fixtures_Extract[#Headers],0)),3))</f>
        <v>LEI(A) 2-4</v>
      </c>
      <c r="AB105" t="str">
        <f ca="1">IF(RIGHT(FPL_Combined[[#Headers],[Gameweek 27]],2)&lt;$B$622,INDEX(FPL_Results_Extract[Gameweek 02],MATCH($A105,FPL_Results_Extract[[Player]:[Player]],0)),INDEX(Team_Key[[Abbreviation]:[Abbreviation]],MATCH(LEFT(INDEX(FPL_Fixtures_Extract[],MATCH($A105,FPL_Fixtures_Extract[[Player]:[Player]],0),MATCH(FPL_Combined[[#Headers],[Gameweek 27]],FPL_Fixtures_Extract[#Headers],0)),LEN(INDEX(FPL_Fixtures_Extract[],MATCH($A105,FPL_Fixtures_Extract[[Player]:[Player]],0),MATCH(FPL_Combined[[#Headers],[Gameweek 27]],FPL_Fixtures_Extract[#Headers],0)))-4),Team_Key[[Full Name]:[Full Name]],0))&amp;RIGHT(INDEX(FPL_Fixtures_Extract[],MATCH($A105,FPL_Fixtures_Extract[[Player]:[Player]],0),MATCH(FPL_Combined[[#Headers],[Gameweek 27]],FPL_Fixtures_Extract[#Headers],0)),3))</f>
        <v>NOR(H) 1-3</v>
      </c>
      <c r="AC105" t="str">
        <f ca="1">IF(RIGHT(FPL_Combined[[#Headers],[Gameweek 28]],2)&lt;$B$622,INDEX(FPL_Results_Extract[Gameweek 03],MATCH($A105,FPL_Results_Extract[[Player]:[Player]],0)),INDEX(Team_Key[[Abbreviation]:[Abbreviation]],MATCH(LEFT(INDEX(FPL_Fixtures_Extract[],MATCH($A105,FPL_Fixtures_Extract[[Player]:[Player]],0),MATCH(FPL_Combined[[#Headers],[Gameweek 28]],FPL_Fixtures_Extract[#Headers],0)),LEN(INDEX(FPL_Fixtures_Extract[],MATCH($A105,FPL_Fixtures_Extract[[Player]:[Player]],0),MATCH(FPL_Combined[[#Headers],[Gameweek 28]],FPL_Fixtures_Extract[#Headers],0)))-4),Team_Key[[Full Name]:[Full Name]],0))&amp;RIGHT(INDEX(FPL_Fixtures_Extract[],MATCH($A105,FPL_Fixtures_Extract[[Player]:[Player]],0),MATCH(FPL_Combined[[#Headers],[Gameweek 28]],FPL_Fixtures_Extract[#Headers],0)),3))</f>
        <v>SWA(H) 1-1</v>
      </c>
      <c r="AD105" t="str">
        <f ca="1">IF(RIGHT(FPL_Combined[[#Headers],[Gameweek 29]],2)&lt;$B$622,INDEX(FPL_Results_Extract[Gameweek 04],MATCH($A105,FPL_Results_Extract[[Player]:[Player]],0)),INDEX(Team_Key[[Abbreviation]:[Abbreviation]],MATCH(LEFT(INDEX(FPL_Fixtures_Extract[],MATCH($A105,FPL_Fixtures_Extract[[Player]:[Player]],0),MATCH(FPL_Combined[[#Headers],[Gameweek 29]],FPL_Fixtures_Extract[#Headers],0)),LEN(INDEX(FPL_Fixtures_Extract[],MATCH($A105,FPL_Fixtures_Extract[[Player]:[Player]],0),MATCH(FPL_Combined[[#Headers],[Gameweek 29]],FPL_Fixtures_Extract[#Headers],0)))-4),Team_Key[[Full Name]:[Full Name]],0))&amp;RIGHT(INDEX(FPL_Fixtures_Extract[],MATCH($A105,FPL_Fixtures_Extract[[Player]:[Player]],0),MATCH(FPL_Combined[[#Headers],[Gameweek 29]],FPL_Fixtures_Extract[#Headers],0)),3))</f>
        <v>SOU(A)</v>
      </c>
      <c r="AE105" t="e">
        <f ca="1">IF(RIGHT(FPL_Combined[[#Headers],[Gameweek 30]],2)&lt;$B$622,INDEX(FPL_Results_Extract[Gameweek 05],MATCH($A105,FPL_Results_Extract[[Player]:[Player]],0)),INDEX(Team_Key[[Abbreviation]:[Abbreviation]],MATCH(LEFT(INDEX(FPL_Fixtures_Extract[],MATCH($A105,FPL_Fixtures_Extract[[Player]:[Player]],0),MATCH(FPL_Combined[[#Headers],[Gameweek 30]],FPL_Fixtures_Extract[#Headers],0)),LEN(INDEX(FPL_Fixtures_Extract[],MATCH($A105,FPL_Fixtures_Extract[[Player]:[Player]],0),MATCH(FPL_Combined[[#Headers],[Gameweek 30]],FPL_Fixtures_Extract[#Headers],0)))-4),Team_Key[[Full Name]:[Full Name]],0))&amp;RIGHT(INDEX(FPL_Fixtures_Extract[],MATCH($A105,FPL_Fixtures_Extract[[Player]:[Player]],0),MATCH(FPL_Combined[[#Headers],[Gameweek 30]],FPL_Fixtures_Extract[#Headers],0)),3))</f>
        <v>#VALUE!</v>
      </c>
      <c r="AF105" t="str">
        <f ca="1">IF(RIGHT(FPL_Combined[[#Headers],[Gameweek 31]],2)&lt;$B$622,INDEX(FPL_Results_Extract[Gameweek 06],MATCH($A105,FPL_Results_Extract[[Player]:[Player]],0)),INDEX(Team_Key[[Abbreviation]:[Abbreviation]],MATCH(LEFT(INDEX(FPL_Fixtures_Extract[],MATCH($A105,FPL_Fixtures_Extract[[Player]:[Player]],0),MATCH(FPL_Combined[[#Headers],[Gameweek 31]],FPL_Fixtures_Extract[#Headers],0)),LEN(INDEX(FPL_Fixtures_Extract[],MATCH($A105,FPL_Fixtures_Extract[[Player]:[Player]],0),MATCH(FPL_Combined[[#Headers],[Gameweek 31]],FPL_Fixtures_Extract[#Headers],0)))-4),Team_Key[[Full Name]:[Full Name]],0))&amp;RIGHT(INDEX(FPL_Fixtures_Extract[],MATCH($A105,FPL_Fixtures_Extract[[Player]:[Player]],0),MATCH(FPL_Combined[[#Headers],[Gameweek 31]],FPL_Fixtures_Extract[#Headers],0)),3))</f>
        <v>NEW(A)</v>
      </c>
      <c r="AG105" t="str">
        <f ca="1">IF(RIGHT(FPL_Combined[[#Headers],[Gameweek 32]],2)&lt;$B$622,INDEX(FPL_Results_Extract[Gameweek 07],MATCH($A105,FPL_Results_Extract[[Player]:[Player]],0)),INDEX(Team_Key[[Abbreviation]:[Abbreviation]],MATCH(LEFT(INDEX(FPL_Fixtures_Extract[],MATCH($A105,FPL_Fixtures_Extract[[Player]:[Player]],0),MATCH(FPL_Combined[[#Headers],[Gameweek 32]],FPL_Fixtures_Extract[#Headers],0)),LEN(INDEX(FPL_Fixtures_Extract[],MATCH($A105,FPL_Fixtures_Extract[[Player]:[Player]],0),MATCH(FPL_Combined[[#Headers],[Gameweek 32]],FPL_Fixtures_Extract[#Headers],0)))-4),Team_Key[[Full Name]:[Full Name]],0))&amp;RIGHT(INDEX(FPL_Fixtures_Extract[],MATCH($A105,FPL_Fixtures_Extract[[Player]:[Player]],0),MATCH(FPL_Combined[[#Headers],[Gameweek 32]],FPL_Fixtures_Extract[#Headers],0)),3))</f>
        <v>WBA(H)</v>
      </c>
      <c r="AH105" t="str">
        <f ca="1">IF(RIGHT(FPL_Combined[[#Headers],[Gameweek 33]],2)&lt;$B$622,INDEX(FPL_Results_Extract[Gameweek 08],MATCH($A105,FPL_Results_Extract[[Player]:[Player]],0)),INDEX(Team_Key[[Abbreviation]:[Abbreviation]],MATCH(LEFT(INDEX(FPL_Fixtures_Extract[],MATCH($A105,FPL_Fixtures_Extract[[Player]:[Player]],0),MATCH(FPL_Combined[[#Headers],[Gameweek 33]],FPL_Fixtures_Extract[#Headers],0)),LEN(INDEX(FPL_Fixtures_Extract[],MATCH($A105,FPL_Fixtures_Extract[[Player]:[Player]],0),MATCH(FPL_Combined[[#Headers],[Gameweek 33]],FPL_Fixtures_Extract[#Headers],0)))-4),Team_Key[[Full Name]:[Full Name]],0))&amp;RIGHT(INDEX(FPL_Fixtures_Extract[],MATCH($A105,FPL_Fixtures_Extract[[Player]:[Player]],0),MATCH(FPL_Combined[[#Headers],[Gameweek 33]],FPL_Fixtures_Extract[#Headers],0)),3))</f>
        <v>LEI(H)</v>
      </c>
      <c r="AI105" t="str">
        <f ca="1">IF(RIGHT(FPL_Combined[[#Headers],[Gameweek 34]],2)&lt;$B$622,INDEX(FPL_Results_Extract[Gameweek 09],MATCH($A105,FPL_Results_Extract[[Player]:[Player]],0)),INDEX(Team_Key[[Abbreviation]:[Abbreviation]],MATCH(LEFT(INDEX(FPL_Fixtures_Extract[],MATCH($A105,FPL_Fixtures_Extract[[Player]:[Player]],0),MATCH(FPL_Combined[[#Headers],[Gameweek 34]],FPL_Fixtures_Extract[#Headers],0)),LEN(INDEX(FPL_Fixtures_Extract[],MATCH($A105,FPL_Fixtures_Extract[[Player]:[Player]],0),MATCH(FPL_Combined[[#Headers],[Gameweek 34]],FPL_Fixtures_Extract[#Headers],0)))-4),Team_Key[[Full Name]:[Full Name]],0))&amp;RIGHT(INDEX(FPL_Fixtures_Extract[],MATCH($A105,FPL_Fixtures_Extract[[Player]:[Player]],0),MATCH(FPL_Combined[[#Headers],[Gameweek 34]],FPL_Fixtures_Extract[#Headers],0)),3))</f>
        <v>NOR(A)</v>
      </c>
      <c r="AJ105" t="str">
        <f ca="1">IF(RIGHT(FPL_Combined[[#Headers],[Gameweek 35]],2)&lt;$B$622,INDEX(FPL_Results_Extract[Gameweek 10],MATCH($A105,FPL_Results_Extract[[Player]:[Player]],0)),INDEX(Team_Key[[Abbreviation]:[Abbreviation]],MATCH(LEFT(INDEX(FPL_Fixtures_Extract[],MATCH($A105,FPL_Fixtures_Extract[[Player]:[Player]],0),MATCH(FPL_Combined[[#Headers],[Gameweek 35]],FPL_Fixtures_Extract[#Headers],0)),LEN(INDEX(FPL_Fixtures_Extract[],MATCH($A105,FPL_Fixtures_Extract[[Player]:[Player]],0),MATCH(FPL_Combined[[#Headers],[Gameweek 35]],FPL_Fixtures_Extract[#Headers],0)))-4),Team_Key[[Full Name]:[Full Name]],0))&amp;RIGHT(INDEX(FPL_Fixtures_Extract[],MATCH($A105,FPL_Fixtures_Extract[[Player]:[Player]],0),MATCH(FPL_Combined[[#Headers],[Gameweek 35]],FPL_Fixtures_Extract[#Headers],0)),3))</f>
        <v>ARS(H)</v>
      </c>
      <c r="AK105" t="str">
        <f ca="1">IF(RIGHT(FPL_Combined[[#Headers],[Gameweek 36]],2)&lt;$B$622,INDEX(FPL_Results_Extract[Gameweek 11],MATCH($A105,FPL_Results_Extract[[Player]:[Player]],0)),INDEX(Team_Key[[Abbreviation]:[Abbreviation]],MATCH(LEFT(INDEX(FPL_Fixtures_Extract[],MATCH($A105,FPL_Fixtures_Extract[[Player]:[Player]],0),MATCH(FPL_Combined[[#Headers],[Gameweek 36]],FPL_Fixtures_Extract[#Headers],0)),LEN(INDEX(FPL_Fixtures_Extract[],MATCH($A105,FPL_Fixtures_Extract[[Player]:[Player]],0),MATCH(FPL_Combined[[#Headers],[Gameweek 36]],FPL_Fixtures_Extract[#Headers],0)))-4),Team_Key[[Full Name]:[Full Name]],0))&amp;RIGHT(INDEX(FPL_Fixtures_Extract[],MATCH($A105,FPL_Fixtures_Extract[[Player]:[Player]],0),MATCH(FPL_Combined[[#Headers],[Gameweek 36]],FPL_Fixtures_Extract[#Headers],0)),3))</f>
        <v>STK(A)</v>
      </c>
      <c r="AL105" t="str">
        <f ca="1">IF(RIGHT(FPL_Combined[[#Headers],[Gameweek 37]],2)&lt;$B$622,INDEX(FPL_Results_Extract[Gameweek 12],MATCH($A105,FPL_Results_Extract[[Player]:[Player]],0)),INDEX(Team_Key[[Abbreviation]:[Abbreviation]],MATCH(LEFT(INDEX(FPL_Fixtures_Extract[],MATCH($A105,FPL_Fixtures_Extract[[Player]:[Player]],0),MATCH(FPL_Combined[[#Headers],[Gameweek 37]],FPL_Fixtures_Extract[#Headers],0)),LEN(INDEX(FPL_Fixtures_Extract[],MATCH($A105,FPL_Fixtures_Extract[[Player]:[Player]],0),MATCH(FPL_Combined[[#Headers],[Gameweek 37]],FPL_Fixtures_Extract[#Headers],0)))-4),Team_Key[[Full Name]:[Full Name]],0))&amp;RIGHT(INDEX(FPL_Fixtures_Extract[],MATCH($A105,FPL_Fixtures_Extract[[Player]:[Player]],0),MATCH(FPL_Combined[[#Headers],[Gameweek 37]],FPL_Fixtures_Extract[#Headers],0)),3))</f>
        <v>CHE(H)</v>
      </c>
      <c r="AM105" t="str">
        <f ca="1">IF(RIGHT(FPL_Combined[[#Headers],[Gameweek 38]],2)&lt;$B$622,INDEX(FPL_Results_Extract[Gameweek 13],MATCH($A105,FPL_Results_Extract[[Player]:[Player]],0)),INDEX(Team_Key[[Abbreviation]:[Abbreviation]],MATCH(LEFT(INDEX(FPL_Fixtures_Extract[],MATCH($A105,FPL_Fixtures_Extract[[Player]:[Player]],0),MATCH(FPL_Combined[[#Headers],[Gameweek 38]],FPL_Fixtures_Extract[#Headers],0)),LEN(INDEX(FPL_Fixtures_Extract[],MATCH($A105,FPL_Fixtures_Extract[[Player]:[Player]],0),MATCH(FPL_Combined[[#Headers],[Gameweek 38]],FPL_Fixtures_Extract[#Headers],0)))-4),Team_Key[[Full Name]:[Full Name]],0))&amp;RIGHT(INDEX(FPL_Fixtures_Extract[],MATCH($A105,FPL_Fixtures_Extract[[Player]:[Player]],0),MATCH(FPL_Combined[[#Headers],[Gameweek 38]],FPL_Fixtures_Extract[#Headers],0)),3))</f>
        <v>WAT(A)</v>
      </c>
    </row>
    <row r="106" spans="1:39" x14ac:dyDescent="0.45">
      <c r="A106" t="s">
        <v>449</v>
      </c>
      <c r="B106" t="str">
        <f ca="1">IF(RIGHT(FPL_Combined[[#Headers],[Gameweek 01]],2)&lt;$B$622,INDEX(FPL_Results_Extract[Gameweek 01],MATCH($A106,FPL_Results_Extract[[Player]:[Player]],0)),INDEX(Team_Key[[Abbreviation]:[Abbreviation]],MATCH(LEFT(INDEX(FPL_Fixtures_Extract[],MATCH($A106,FPL_Fixtures_Extract[[Player]:[Player]],0),MATCH(FPL_Combined[[#Headers],[Gameweek 01]],FPL_Fixtures_Extract[#Headers],0)),LEN(INDEX(FPL_Fixtures_Extract[],MATCH($A106,FPL_Fixtures_Extract[[Player]:[Player]],0),MATCH(FPL_Combined[[#Headers],[Gameweek 01]],FPL_Fixtures_Extract[#Headers],0)))-4),Team_Key[[Full Name]:[Full Name]],0))&amp;RIGHT(INDEX(FPL_Fixtures_Extract[],MATCH($A106,FPL_Fixtures_Extract[[Player]:[Player]],0),MATCH(FPL_Combined[[#Headers],[Gameweek 01]],FPL_Fixtures_Extract[#Headers],0)),3))</f>
        <v>NEW(A) 2-2</v>
      </c>
      <c r="C106" t="str">
        <f ca="1">IF(RIGHT(FPL_Combined[[#Headers],[Gameweek 02]],2)&lt;$B$622,INDEX(FPL_Results_Extract[Gameweek 02],MATCH($A106,FPL_Results_Extract[[Player]:[Player]],0)),INDEX(Team_Key[[Abbreviation]:[Abbreviation]],MATCH(LEFT(INDEX(FPL_Fixtures_Extract[],MATCH($A106,FPL_Fixtures_Extract[[Player]:[Player]],0),MATCH(FPL_Combined[[#Headers],[Gameweek 02]],FPL_Fixtures_Extract[#Headers],0)),LEN(INDEX(FPL_Fixtures_Extract[],MATCH($A106,FPL_Fixtures_Extract[[Player]:[Player]],0),MATCH(FPL_Combined[[#Headers],[Gameweek 02]],FPL_Fixtures_Extract[#Headers],0)))-4),Team_Key[[Full Name]:[Full Name]],0))&amp;RIGHT(INDEX(FPL_Fixtures_Extract[],MATCH($A106,FPL_Fixtures_Extract[[Player]:[Player]],0),MATCH(FPL_Combined[[#Headers],[Gameweek 02]],FPL_Fixtures_Extract[#Headers],0)),3))</f>
        <v>EVE(H) 0-3</v>
      </c>
      <c r="D106" t="str">
        <f ca="1">IF(RIGHT(FPL_Combined[[#Headers],[Gameweek 03]],2)&lt;$B$622,INDEX(FPL_Results_Extract[Gameweek 03],MATCH($A106,FPL_Results_Extract[[Player]:[Player]],0)),INDEX(Team_Key[[Abbreviation]:[Abbreviation]],MATCH(LEFT(INDEX(FPL_Fixtures_Extract[],MATCH($A106,FPL_Fixtures_Extract[[Player]:[Player]],0),MATCH(FPL_Combined[[#Headers],[Gameweek 03]],FPL_Fixtures_Extract[#Headers],0)),LEN(INDEX(FPL_Fixtures_Extract[],MATCH($A106,FPL_Fixtures_Extract[[Player]:[Player]],0),MATCH(FPL_Combined[[#Headers],[Gameweek 03]],FPL_Fixtures_Extract[#Headers],0)))-4),Team_Key[[Full Name]:[Full Name]],0))&amp;RIGHT(INDEX(FPL_Fixtures_Extract[],MATCH($A106,FPL_Fixtures_Extract[[Player]:[Player]],0),MATCH(FPL_Combined[[#Headers],[Gameweek 03]],FPL_Fixtures_Extract[#Headers],0)),3))</f>
        <v>WAT(A) 0-0</v>
      </c>
      <c r="E106" t="str">
        <f ca="1">IF(RIGHT(FPL_Combined[[#Headers],[Gameweek 04]],2)&lt;$B$622,INDEX(FPL_Results_Extract[Gameweek 04],MATCH($A106,FPL_Results_Extract[[Player]:[Player]],0)),INDEX(Team_Key[[Abbreviation]:[Abbreviation]],MATCH(LEFT(INDEX(FPL_Fixtures_Extract[],MATCH($A106,FPL_Fixtures_Extract[[Player]:[Player]],0),MATCH(FPL_Combined[[#Headers],[Gameweek 04]],FPL_Fixtures_Extract[#Headers],0)),LEN(INDEX(FPL_Fixtures_Extract[],MATCH($A106,FPL_Fixtures_Extract[[Player]:[Player]],0),MATCH(FPL_Combined[[#Headers],[Gameweek 04]],FPL_Fixtures_Extract[#Headers],0)))-4),Team_Key[[Full Name]:[Full Name]],0))&amp;RIGHT(INDEX(FPL_Fixtures_Extract[],MATCH($A106,FPL_Fixtures_Extract[[Player]:[Player]],0),MATCH(FPL_Combined[[#Headers],[Gameweek 04]],FPL_Fixtures_Extract[#Headers],0)),3))</f>
        <v>NOR(H) 3-0</v>
      </c>
      <c r="F106" t="str">
        <f ca="1">IF(RIGHT(FPL_Combined[[#Headers],[Gameweek 05]],2)&lt;$B$622,INDEX(FPL_Results_Extract[Gameweek 05],MATCH($A106,FPL_Results_Extract[[Player]:[Player]],0)),INDEX(Team_Key[[Abbreviation]:[Abbreviation]],MATCH(LEFT(INDEX(FPL_Fixtures_Extract[],MATCH($A106,FPL_Fixtures_Extract[[Player]:[Player]],0),MATCH(FPL_Combined[[#Headers],[Gameweek 05]],FPL_Fixtures_Extract[#Headers],0)),LEN(INDEX(FPL_Fixtures_Extract[],MATCH($A106,FPL_Fixtures_Extract[[Player]:[Player]],0),MATCH(FPL_Combined[[#Headers],[Gameweek 05]],FPL_Fixtures_Extract[#Headers],0)))-4),Team_Key[[Full Name]:[Full Name]],0))&amp;RIGHT(INDEX(FPL_Fixtures_Extract[],MATCH($A106,FPL_Fixtures_Extract[[Player]:[Player]],0),MATCH(FPL_Combined[[#Headers],[Gameweek 05]],FPL_Fixtures_Extract[#Headers],0)),3))</f>
        <v>WBA(A) 0-0</v>
      </c>
      <c r="G106" t="str">
        <f ca="1">IF(RIGHT(FPL_Combined[[#Headers],[Gameweek 06]],2)&lt;$B$622,INDEX(FPL_Results_Extract[Gameweek 06],MATCH($A106,FPL_Results_Extract[[Player]:[Player]],0)),INDEX(Team_Key[[Abbreviation]:[Abbreviation]],MATCH(LEFT(INDEX(FPL_Fixtures_Extract[],MATCH($A106,FPL_Fixtures_Extract[[Player]:[Player]],0),MATCH(FPL_Combined[[#Headers],[Gameweek 06]],FPL_Fixtures_Extract[#Headers],0)),LEN(INDEX(FPL_Fixtures_Extract[],MATCH($A106,FPL_Fixtures_Extract[[Player]:[Player]],0),MATCH(FPL_Combined[[#Headers],[Gameweek 06]],FPL_Fixtures_Extract[#Headers],0)))-4),Team_Key[[Full Name]:[Full Name]],0))&amp;RIGHT(INDEX(FPL_Fixtures_Extract[],MATCH($A106,FPL_Fixtures_Extract[[Player]:[Player]],0),MATCH(FPL_Combined[[#Headers],[Gameweek 06]],FPL_Fixtures_Extract[#Headers],0)),3))</f>
        <v>MUN(H) 2-3</v>
      </c>
      <c r="H106" t="str">
        <f ca="1">IF(RIGHT(FPL_Combined[[#Headers],[Gameweek 07]],2)&lt;$B$622,INDEX(FPL_Results_Extract[Gameweek 07],MATCH($A106,FPL_Results_Extract[[Player]:[Player]],0)),INDEX(Team_Key[[Abbreviation]:[Abbreviation]],MATCH(LEFT(INDEX(FPL_Fixtures_Extract[],MATCH($A106,FPL_Fixtures_Extract[[Player]:[Player]],0),MATCH(FPL_Combined[[#Headers],[Gameweek 07]],FPL_Fixtures_Extract[#Headers],0)),LEN(INDEX(FPL_Fixtures_Extract[],MATCH($A106,FPL_Fixtures_Extract[[Player]:[Player]],0),MATCH(FPL_Combined[[#Headers],[Gameweek 07]],FPL_Fixtures_Extract[#Headers],0)))-4),Team_Key[[Full Name]:[Full Name]],0))&amp;RIGHT(INDEX(FPL_Fixtures_Extract[],MATCH($A106,FPL_Fixtures_Extract[[Player]:[Player]],0),MATCH(FPL_Combined[[#Headers],[Gameweek 07]],FPL_Fixtures_Extract[#Headers],0)),3))</f>
        <v>SWA(H) 3-1</v>
      </c>
      <c r="I106" t="str">
        <f ca="1">IF(RIGHT(FPL_Combined[[#Headers],[Gameweek 08]],2)&lt;$B$622,INDEX(FPL_Results_Extract[Gameweek 08],MATCH($A106,FPL_Results_Extract[[Player]:[Player]],0)),INDEX(Team_Key[[Abbreviation]:[Abbreviation]],MATCH(LEFT(INDEX(FPL_Fixtures_Extract[],MATCH($A106,FPL_Fixtures_Extract[[Player]:[Player]],0),MATCH(FPL_Combined[[#Headers],[Gameweek 08]],FPL_Fixtures_Extract[#Headers],0)),LEN(INDEX(FPL_Fixtures_Extract[],MATCH($A106,FPL_Fixtures_Extract[[Player]:[Player]],0),MATCH(FPL_Combined[[#Headers],[Gameweek 08]],FPL_Fixtures_Extract[#Headers],0)))-4),Team_Key[[Full Name]:[Full Name]],0))&amp;RIGHT(INDEX(FPL_Fixtures_Extract[],MATCH($A106,FPL_Fixtures_Extract[[Player]:[Player]],0),MATCH(FPL_Combined[[#Headers],[Gameweek 08]],FPL_Fixtures_Extract[#Headers],0)),3))</f>
        <v>CHE(A) 3-1</v>
      </c>
      <c r="J106" t="str">
        <f ca="1">IF(RIGHT(FPL_Combined[[#Headers],[Gameweek 09]],2)&lt;$B$622,INDEX(FPL_Results_Extract[Gameweek 09],MATCH($A106,FPL_Results_Extract[[Player]:[Player]],0)),INDEX(Team_Key[[Abbreviation]:[Abbreviation]],MATCH(LEFT(INDEX(FPL_Fixtures_Extract[],MATCH($A106,FPL_Fixtures_Extract[[Player]:[Player]],0),MATCH(FPL_Combined[[#Headers],[Gameweek 09]],FPL_Fixtures_Extract[#Headers],0)),LEN(INDEX(FPL_Fixtures_Extract[],MATCH($A106,FPL_Fixtures_Extract[[Player]:[Player]],0),MATCH(FPL_Combined[[#Headers],[Gameweek 09]],FPL_Fixtures_Extract[#Headers],0)))-4),Team_Key[[Full Name]:[Full Name]],0))&amp;RIGHT(INDEX(FPL_Fixtures_Extract[],MATCH($A106,FPL_Fixtures_Extract[[Player]:[Player]],0),MATCH(FPL_Combined[[#Headers],[Gameweek 09]],FPL_Fixtures_Extract[#Headers],0)),3))</f>
        <v>LEI(H) 2-2</v>
      </c>
      <c r="K106" t="str">
        <f ca="1">IF(RIGHT(FPL_Combined[[#Headers],[Gameweek 10]],2)&lt;$B$622,INDEX(FPL_Results_Extract[Gameweek 10],MATCH($A106,FPL_Results_Extract[[Player]:[Player]],0)),INDEX(Team_Key[[Abbreviation]:[Abbreviation]],MATCH(LEFT(INDEX(FPL_Fixtures_Extract[],MATCH($A106,FPL_Fixtures_Extract[[Player]:[Player]],0),MATCH(FPL_Combined[[#Headers],[Gameweek 10]],FPL_Fixtures_Extract[#Headers],0)),LEN(INDEX(FPL_Fixtures_Extract[],MATCH($A106,FPL_Fixtures_Extract[[Player]:[Player]],0),MATCH(FPL_Combined[[#Headers],[Gameweek 10]],FPL_Fixtures_Extract[#Headers],0)))-4),Team_Key[[Full Name]:[Full Name]],0))&amp;RIGHT(INDEX(FPL_Fixtures_Extract[],MATCH($A106,FPL_Fixtures_Extract[[Player]:[Player]],0),MATCH(FPL_Combined[[#Headers],[Gameweek 10]],FPL_Fixtures_Extract[#Headers],0)),3))</f>
        <v>LIV(A) 1-1</v>
      </c>
      <c r="L106" t="str">
        <f ca="1">IF(RIGHT(FPL_Combined[[#Headers],[Gameweek 11]],2)&lt;$B$622,INDEX(FPL_Results_Extract[Gameweek 11],MATCH($A106,FPL_Results_Extract[[Player]:[Player]],0)),INDEX(Team_Key[[Abbreviation]:[Abbreviation]],MATCH(LEFT(INDEX(FPL_Fixtures_Extract[],MATCH($A106,FPL_Fixtures_Extract[[Player]:[Player]],0),MATCH(FPL_Combined[[#Headers],[Gameweek 11]],FPL_Fixtures_Extract[#Headers],0)),LEN(INDEX(FPL_Fixtures_Extract[],MATCH($A106,FPL_Fixtures_Extract[[Player]:[Player]],0),MATCH(FPL_Combined[[#Headers],[Gameweek 11]],FPL_Fixtures_Extract[#Headers],0)))-4),Team_Key[[Full Name]:[Full Name]],0))&amp;RIGHT(INDEX(FPL_Fixtures_Extract[],MATCH($A106,FPL_Fixtures_Extract[[Player]:[Player]],0),MATCH(FPL_Combined[[#Headers],[Gameweek 11]],FPL_Fixtures_Extract[#Headers],0)),3))</f>
        <v>BOU(H) 2-0</v>
      </c>
      <c r="M106" t="str">
        <f ca="1">IF(RIGHT(FPL_Combined[[#Headers],[Gameweek 12]],2)&lt;$B$622,INDEX(FPL_Results_Extract[Gameweek 12],MATCH($A106,FPL_Results_Extract[[Player]:[Player]],0)),INDEX(Team_Key[[Abbreviation]:[Abbreviation]],MATCH(LEFT(INDEX(FPL_Fixtures_Extract[],MATCH($A106,FPL_Fixtures_Extract[[Player]:[Player]],0),MATCH(FPL_Combined[[#Headers],[Gameweek 12]],FPL_Fixtures_Extract[#Headers],0)),LEN(INDEX(FPL_Fixtures_Extract[],MATCH($A106,FPL_Fixtures_Extract[[Player]:[Player]],0),MATCH(FPL_Combined[[#Headers],[Gameweek 12]],FPL_Fixtures_Extract[#Headers],0)))-4),Team_Key[[Full Name]:[Full Name]],0))&amp;RIGHT(INDEX(FPL_Fixtures_Extract[],MATCH($A106,FPL_Fixtures_Extract[[Player]:[Player]],0),MATCH(FPL_Combined[[#Headers],[Gameweek 12]],FPL_Fixtures_Extract[#Headers],0)),3))</f>
        <v>SUN(A) 1-0</v>
      </c>
      <c r="N106" t="str">
        <f ca="1">IF(RIGHT(FPL_Combined[[#Headers],[Gameweek 13]],2)&lt;$B$622,INDEX(FPL_Results_Extract[Gameweek 13],MATCH($A106,FPL_Results_Extract[[Player]:[Player]],0)),INDEX(Team_Key[[Abbreviation]:[Abbreviation]],MATCH(LEFT(INDEX(FPL_Fixtures_Extract[],MATCH($A106,FPL_Fixtures_Extract[[Player]:[Player]],0),MATCH(FPL_Combined[[#Headers],[Gameweek 13]],FPL_Fixtures_Extract[#Headers],0)),LEN(INDEX(FPL_Fixtures_Extract[],MATCH($A106,FPL_Fixtures_Extract[[Player]:[Player]],0),MATCH(FPL_Combined[[#Headers],[Gameweek 13]],FPL_Fixtures_Extract[#Headers],0)))-4),Team_Key[[Full Name]:[Full Name]],0))&amp;RIGHT(INDEX(FPL_Fixtures_Extract[],MATCH($A106,FPL_Fixtures_Extract[[Player]:[Player]],0),MATCH(FPL_Combined[[#Headers],[Gameweek 13]],FPL_Fixtures_Extract[#Headers],0)),3))</f>
        <v>STK(H) 0-1</v>
      </c>
      <c r="O106" t="str">
        <f ca="1">IF(RIGHT(FPL_Combined[[#Headers],[Gameweek 14]],2)&lt;$B$622,INDEX(FPL_Results_Extract[Gameweek 14],MATCH($A106,FPL_Results_Extract[[Player]:[Player]],0)),INDEX(Team_Key[[Abbreviation]:[Abbreviation]],MATCH(LEFT(INDEX(FPL_Fixtures_Extract[],MATCH($A106,FPL_Fixtures_Extract[[Player]:[Player]],0),MATCH(FPL_Combined[[#Headers],[Gameweek 14]],FPL_Fixtures_Extract[#Headers],0)),LEN(INDEX(FPL_Fixtures_Extract[],MATCH($A106,FPL_Fixtures_Extract[[Player]:[Player]],0),MATCH(FPL_Combined[[#Headers],[Gameweek 14]],FPL_Fixtures_Extract[#Headers],0)))-4),Team_Key[[Full Name]:[Full Name]],0))&amp;RIGHT(INDEX(FPL_Fixtures_Extract[],MATCH($A106,FPL_Fixtures_Extract[[Player]:[Player]],0),MATCH(FPL_Combined[[#Headers],[Gameweek 14]],FPL_Fixtures_Extract[#Headers],0)),3))</f>
        <v>MCI(A) 1-3</v>
      </c>
      <c r="P106" t="str">
        <f ca="1">IF(RIGHT(FPL_Combined[[#Headers],[Gameweek 15]],2)&lt;$B$622,INDEX(FPL_Results_Extract[Gameweek 15],MATCH($A106,FPL_Results_Extract[[Player]:[Player]],0)),INDEX(Team_Key[[Abbreviation]:[Abbreviation]],MATCH(LEFT(INDEX(FPL_Fixtures_Extract[],MATCH($A106,FPL_Fixtures_Extract[[Player]:[Player]],0),MATCH(FPL_Combined[[#Headers],[Gameweek 15]],FPL_Fixtures_Extract[#Headers],0)),LEN(INDEX(FPL_Fixtures_Extract[],MATCH($A106,FPL_Fixtures_Extract[[Player]:[Player]],0),MATCH(FPL_Combined[[#Headers],[Gameweek 15]],FPL_Fixtures_Extract[#Headers],0)))-4),Team_Key[[Full Name]:[Full Name]],0))&amp;RIGHT(INDEX(FPL_Fixtures_Extract[],MATCH($A106,FPL_Fixtures_Extract[[Player]:[Player]],0),MATCH(FPL_Combined[[#Headers],[Gameweek 15]],FPL_Fixtures_Extract[#Headers],0)),3))</f>
        <v>AVL(H) 1-1</v>
      </c>
      <c r="Q106" t="str">
        <f ca="1">IF(RIGHT(FPL_Combined[[#Headers],[Gameweek 16]],2)&lt;$B$622,INDEX(FPL_Results_Extract[Gameweek 16],MATCH($A106,FPL_Results_Extract[[Player]:[Player]],0)),INDEX(Team_Key[[Abbreviation]:[Abbreviation]],MATCH(LEFT(INDEX(FPL_Fixtures_Extract[],MATCH($A106,FPL_Fixtures_Extract[[Player]:[Player]],0),MATCH(FPL_Combined[[#Headers],[Gameweek 16]],FPL_Fixtures_Extract[#Headers],0)),LEN(INDEX(FPL_Fixtures_Extract[],MATCH($A106,FPL_Fixtures_Extract[[Player]:[Player]],0),MATCH(FPL_Combined[[#Headers],[Gameweek 16]],FPL_Fixtures_Extract[#Headers],0)))-4),Team_Key[[Full Name]:[Full Name]],0))&amp;RIGHT(INDEX(FPL_Fixtures_Extract[],MATCH($A106,FPL_Fixtures_Extract[[Player]:[Player]],0),MATCH(FPL_Combined[[#Headers],[Gameweek 16]],FPL_Fixtures_Extract[#Headers],0)),3))</f>
        <v>CRY(A) 0-1</v>
      </c>
      <c r="R106" t="str">
        <f ca="1">IF(RIGHT(FPL_Combined[[#Headers],[Gameweek 17]],2)&lt;$B$622,INDEX(FPL_Results_Extract[Gameweek 17],MATCH($A106,FPL_Results_Extract[[Player]:[Player]],0)),INDEX(Team_Key[[Abbreviation]:[Abbreviation]],MATCH(LEFT(INDEX(FPL_Fixtures_Extract[],MATCH($A106,FPL_Fixtures_Extract[[Player]:[Player]],0),MATCH(FPL_Combined[[#Headers],[Gameweek 17]],FPL_Fixtures_Extract[#Headers],0)),LEN(INDEX(FPL_Fixtures_Extract[],MATCH($A106,FPL_Fixtures_Extract[[Player]:[Player]],0),MATCH(FPL_Combined[[#Headers],[Gameweek 17]],FPL_Fixtures_Extract[#Headers],0)))-4),Team_Key[[Full Name]:[Full Name]],0))&amp;RIGHT(INDEX(FPL_Fixtures_Extract[],MATCH($A106,FPL_Fixtures_Extract[[Player]:[Player]],0),MATCH(FPL_Combined[[#Headers],[Gameweek 17]],FPL_Fixtures_Extract[#Headers],0)),3))</f>
        <v>TOT(H) 0-2</v>
      </c>
      <c r="S106" t="str">
        <f ca="1">IF(RIGHT(FPL_Combined[[#Headers],[Gameweek 18]],2)&lt;$B$622,INDEX(FPL_Results_Extract[Gameweek 18],MATCH($A106,FPL_Results_Extract[[Player]:[Player]],0)),INDEX(Team_Key[[Abbreviation]:[Abbreviation]],MATCH(LEFT(INDEX(FPL_Fixtures_Extract[],MATCH($A106,FPL_Fixtures_Extract[[Player]:[Player]],0),MATCH(FPL_Combined[[#Headers],[Gameweek 18]],FPL_Fixtures_Extract[#Headers],0)),LEN(INDEX(FPL_Fixtures_Extract[],MATCH($A106,FPL_Fixtures_Extract[[Player]:[Player]],0),MATCH(FPL_Combined[[#Headers],[Gameweek 18]],FPL_Fixtures_Extract[#Headers],0)))-4),Team_Key[[Full Name]:[Full Name]],0))&amp;RIGHT(INDEX(FPL_Fixtures_Extract[],MATCH($A106,FPL_Fixtures_Extract[[Player]:[Player]],0),MATCH(FPL_Combined[[#Headers],[Gameweek 18]],FPL_Fixtures_Extract[#Headers],0)),3))</f>
        <v>ARS(H) 4-0</v>
      </c>
      <c r="T106" t="str">
        <f ca="1">IF(RIGHT(FPL_Combined[[#Headers],[Gameweek 19]],2)&lt;$B$622,INDEX(FPL_Results_Extract[Gameweek 19],MATCH($A106,FPL_Results_Extract[[Player]:[Player]],0)),INDEX(Team_Key[[Abbreviation]:[Abbreviation]],MATCH(LEFT(INDEX(FPL_Fixtures_Extract[],MATCH($A106,FPL_Fixtures_Extract[[Player]:[Player]],0),MATCH(FPL_Combined[[#Headers],[Gameweek 19]],FPL_Fixtures_Extract[#Headers],0)),LEN(INDEX(FPL_Fixtures_Extract[],MATCH($A106,FPL_Fixtures_Extract[[Player]:[Player]],0),MATCH(FPL_Combined[[#Headers],[Gameweek 19]],FPL_Fixtures_Extract[#Headers],0)))-4),Team_Key[[Full Name]:[Full Name]],0))&amp;RIGHT(INDEX(FPL_Fixtures_Extract[],MATCH($A106,FPL_Fixtures_Extract[[Player]:[Player]],0),MATCH(FPL_Combined[[#Headers],[Gameweek 19]],FPL_Fixtures_Extract[#Headers],0)),3))</f>
        <v>WHU(A) 1-2</v>
      </c>
      <c r="U106" t="str">
        <f ca="1">IF(RIGHT(FPL_Combined[[#Headers],[Gameweek 20]],2)&lt;$B$622,INDEX(FPL_Results_Extract[Gameweek 20],MATCH($A106,FPL_Results_Extract[[Player]:[Player]],0)),INDEX(Team_Key[[Abbreviation]:[Abbreviation]],MATCH(LEFT(INDEX(FPL_Fixtures_Extract[],MATCH($A106,FPL_Fixtures_Extract[[Player]:[Player]],0),MATCH(FPL_Combined[[#Headers],[Gameweek 20]],FPL_Fixtures_Extract[#Headers],0)),LEN(INDEX(FPL_Fixtures_Extract[],MATCH($A106,FPL_Fixtures_Extract[[Player]:[Player]],0),MATCH(FPL_Combined[[#Headers],[Gameweek 20]],FPL_Fixtures_Extract[#Headers],0)))-4),Team_Key[[Full Name]:[Full Name]],0))&amp;RIGHT(INDEX(FPL_Fixtures_Extract[],MATCH($A106,FPL_Fixtures_Extract[[Player]:[Player]],0),MATCH(FPL_Combined[[#Headers],[Gameweek 20]],FPL_Fixtures_Extract[#Headers],0)),3))</f>
        <v>NOR(A) 0-1</v>
      </c>
      <c r="V106" t="str">
        <f ca="1">IF(RIGHT(FPL_Combined[[#Headers],[Gameweek 21]],2)&lt;$B$622,INDEX(FPL_Results_Extract[Gameweek 21],MATCH($A106,FPL_Results_Extract[[Player]:[Player]],0)),INDEX(Team_Key[[Abbreviation]:[Abbreviation]],MATCH(LEFT(INDEX(FPL_Fixtures_Extract[],MATCH($A106,FPL_Fixtures_Extract[[Player]:[Player]],0),MATCH(FPL_Combined[[#Headers],[Gameweek 21]],FPL_Fixtures_Extract[#Headers],0)),LEN(INDEX(FPL_Fixtures_Extract[],MATCH($A106,FPL_Fixtures_Extract[[Player]:[Player]],0),MATCH(FPL_Combined[[#Headers],[Gameweek 21]],FPL_Fixtures_Extract[#Headers],0)))-4),Team_Key[[Full Name]:[Full Name]],0))&amp;RIGHT(INDEX(FPL_Fixtures_Extract[],MATCH($A106,FPL_Fixtures_Extract[[Player]:[Player]],0),MATCH(FPL_Combined[[#Headers],[Gameweek 21]],FPL_Fixtures_Extract[#Headers],0)),3))</f>
        <v>ARS(H) 3-3</v>
      </c>
      <c r="W106" t="str">
        <f ca="1">IF(RIGHT(FPL_Combined[[#Headers],[Gameweek 22]],2)&lt;$B$622,INDEX(FPL_Results_Extract[Gameweek 22],MATCH($A106,FPL_Results_Extract[[Player]:[Player]],0)),INDEX(Team_Key[[Abbreviation]:[Abbreviation]],MATCH(LEFT(INDEX(FPL_Fixtures_Extract[],MATCH($A106,FPL_Fixtures_Extract[[Player]:[Player]],0),MATCH(FPL_Combined[[#Headers],[Gameweek 22]],FPL_Fixtures_Extract[#Headers],0)),LEN(INDEX(FPL_Fixtures_Extract[],MATCH($A106,FPL_Fixtures_Extract[[Player]:[Player]],0),MATCH(FPL_Combined[[#Headers],[Gameweek 22]],FPL_Fixtures_Extract[#Headers],0)))-4),Team_Key[[Full Name]:[Full Name]],0))&amp;RIGHT(INDEX(FPL_Fixtures_Extract[],MATCH($A106,FPL_Fixtures_Extract[[Player]:[Player]],0),MATCH(FPL_Combined[[#Headers],[Gameweek 22]],FPL_Fixtures_Extract[#Headers],0)),3))</f>
        <v>MUN(H) 0-1</v>
      </c>
      <c r="X106" t="str">
        <f ca="1">IF(RIGHT(FPL_Combined[[#Headers],[Gameweek 23]],2)&lt;$B$622,INDEX(FPL_Results_Extract[Gameweek 23],MATCH($A106,FPL_Results_Extract[[Player]:[Player]],0)),INDEX(Team_Key[[Abbreviation]:[Abbreviation]],MATCH(LEFT(INDEX(FPL_Fixtures_Extract[],MATCH($A106,FPL_Fixtures_Extract[[Player]:[Player]],0),MATCH(FPL_Combined[[#Headers],[Gameweek 23]],FPL_Fixtures_Extract[#Headers],0)),LEN(INDEX(FPL_Fixtures_Extract[],MATCH($A106,FPL_Fixtures_Extract[[Player]:[Player]],0),MATCH(FPL_Combined[[#Headers],[Gameweek 23]],FPL_Fixtures_Extract[#Headers],0)))-4),Team_Key[[Full Name]:[Full Name]],0))&amp;RIGHT(INDEX(FPL_Fixtures_Extract[],MATCH($A106,FPL_Fixtures_Extract[[Player]:[Player]],0),MATCH(FPL_Combined[[#Headers],[Gameweek 23]],FPL_Fixtures_Extract[#Headers],0)),3))</f>
        <v>NOR(A) 5-4</v>
      </c>
      <c r="Y106" t="str">
        <f ca="1">IF(RIGHT(FPL_Combined[[#Headers],[Gameweek 24]],2)&lt;$B$622,INDEX(FPL_Results_Extract[Team],MATCH($A106,FPL_Results_Extract[[Player]:[Player]],0)),INDEX(Team_Key[[Abbreviation]:[Abbreviation]],MATCH(LEFT(INDEX(FPL_Fixtures_Extract[],MATCH($A106,FPL_Fixtures_Extract[[Player]:[Player]],0),MATCH(FPL_Combined[[#Headers],[Gameweek 24]],FPL_Fixtures_Extract[#Headers],0)),LEN(INDEX(FPL_Fixtures_Extract[],MATCH($A106,FPL_Fixtures_Extract[[Player]:[Player]],0),MATCH(FPL_Combined[[#Headers],[Gameweek 24]],FPL_Fixtures_Extract[#Headers],0)))-4),Team_Key[[Full Name]:[Full Name]],0))&amp;RIGHT(INDEX(FPL_Fixtures_Extract[],MATCH($A106,FPL_Fixtures_Extract[[Player]:[Player]],0),MATCH(FPL_Combined[[#Headers],[Gameweek 24]],FPL_Fixtures_Extract[#Headers],0)),3))</f>
        <v>LIV</v>
      </c>
      <c r="Z106" t="str">
        <f ca="1">IF(RIGHT(FPL_Combined[[#Headers],[Gameweek 25]],2)&lt;$B$622,INDEX(FPL_Results_Extract[Player],MATCH($A106,FPL_Results_Extract[[Player]:[Player]],0)),INDEX(Team_Key[[Abbreviation]:[Abbreviation]],MATCH(LEFT(INDEX(FPL_Fixtures_Extract[],MATCH($A106,FPL_Fixtures_Extract[[Player]:[Player]],0),MATCH(FPL_Combined[[#Headers],[Gameweek 25]],FPL_Fixtures_Extract[#Headers],0)),LEN(INDEX(FPL_Fixtures_Extract[],MATCH($A106,FPL_Fixtures_Extract[[Player]:[Player]],0),MATCH(FPL_Combined[[#Headers],[Gameweek 25]],FPL_Fixtures_Extract[#Headers],0)))-4),Team_Key[[Full Name]:[Full Name]],0))&amp;RIGHT(INDEX(FPL_Fixtures_Extract[],MATCH($A106,FPL_Fixtures_Extract[[Player]:[Player]],0),MATCH(FPL_Combined[[#Headers],[Gameweek 25]],FPL_Fixtures_Extract[#Headers],0)),3))</f>
        <v>Caulker</v>
      </c>
      <c r="AA106" t="str">
        <f ca="1">IF(RIGHT(FPL_Combined[[#Headers],[Gameweek 26]],2)&lt;$B$622,INDEX(FPL_Results_Extract[Gameweek 01],MATCH($A106,FPL_Results_Extract[[Player]:[Player]],0)),INDEX(Team_Key[[Abbreviation]:[Abbreviation]],MATCH(LEFT(INDEX(FPL_Fixtures_Extract[],MATCH($A106,FPL_Fixtures_Extract[[Player]:[Player]],0),MATCH(FPL_Combined[[#Headers],[Gameweek 26]],FPL_Fixtures_Extract[#Headers],0)),LEN(INDEX(FPL_Fixtures_Extract[],MATCH($A106,FPL_Fixtures_Extract[[Player]:[Player]],0),MATCH(FPL_Combined[[#Headers],[Gameweek 26]],FPL_Fixtures_Extract[#Headers],0)))-4),Team_Key[[Full Name]:[Full Name]],0))&amp;RIGHT(INDEX(FPL_Fixtures_Extract[],MATCH($A106,FPL_Fixtures_Extract[[Player]:[Player]],0),MATCH(FPL_Combined[[#Headers],[Gameweek 26]],FPL_Fixtures_Extract[#Headers],0)),3))</f>
        <v>NEW(A) 2-2</v>
      </c>
      <c r="AB106" t="str">
        <f ca="1">IF(RIGHT(FPL_Combined[[#Headers],[Gameweek 27]],2)&lt;$B$622,INDEX(FPL_Results_Extract[Gameweek 02],MATCH($A106,FPL_Results_Extract[[Player]:[Player]],0)),INDEX(Team_Key[[Abbreviation]:[Abbreviation]],MATCH(LEFT(INDEX(FPL_Fixtures_Extract[],MATCH($A106,FPL_Fixtures_Extract[[Player]:[Player]],0),MATCH(FPL_Combined[[#Headers],[Gameweek 27]],FPL_Fixtures_Extract[#Headers],0)),LEN(INDEX(FPL_Fixtures_Extract[],MATCH($A106,FPL_Fixtures_Extract[[Player]:[Player]],0),MATCH(FPL_Combined[[#Headers],[Gameweek 27]],FPL_Fixtures_Extract[#Headers],0)))-4),Team_Key[[Full Name]:[Full Name]],0))&amp;RIGHT(INDEX(FPL_Fixtures_Extract[],MATCH($A106,FPL_Fixtures_Extract[[Player]:[Player]],0),MATCH(FPL_Combined[[#Headers],[Gameweek 27]],FPL_Fixtures_Extract[#Headers],0)),3))</f>
        <v>EVE(H) 0-3</v>
      </c>
      <c r="AC106" t="str">
        <f ca="1">IF(RIGHT(FPL_Combined[[#Headers],[Gameweek 28]],2)&lt;$B$622,INDEX(FPL_Results_Extract[Gameweek 03],MATCH($A106,FPL_Results_Extract[[Player]:[Player]],0)),INDEX(Team_Key[[Abbreviation]:[Abbreviation]],MATCH(LEFT(INDEX(FPL_Fixtures_Extract[],MATCH($A106,FPL_Fixtures_Extract[[Player]:[Player]],0),MATCH(FPL_Combined[[#Headers],[Gameweek 28]],FPL_Fixtures_Extract[#Headers],0)),LEN(INDEX(FPL_Fixtures_Extract[],MATCH($A106,FPL_Fixtures_Extract[[Player]:[Player]],0),MATCH(FPL_Combined[[#Headers],[Gameweek 28]],FPL_Fixtures_Extract[#Headers],0)))-4),Team_Key[[Full Name]:[Full Name]],0))&amp;RIGHT(INDEX(FPL_Fixtures_Extract[],MATCH($A106,FPL_Fixtures_Extract[[Player]:[Player]],0),MATCH(FPL_Combined[[#Headers],[Gameweek 28]],FPL_Fixtures_Extract[#Headers],0)),3))</f>
        <v>WAT(A) 0-0</v>
      </c>
      <c r="AD106" t="str">
        <f ca="1">IF(RIGHT(FPL_Combined[[#Headers],[Gameweek 29]],2)&lt;$B$622,INDEX(FPL_Results_Extract[Gameweek 04],MATCH($A106,FPL_Results_Extract[[Player]:[Player]],0)),INDEX(Team_Key[[Abbreviation]:[Abbreviation]],MATCH(LEFT(INDEX(FPL_Fixtures_Extract[],MATCH($A106,FPL_Fixtures_Extract[[Player]:[Player]],0),MATCH(FPL_Combined[[#Headers],[Gameweek 29]],FPL_Fixtures_Extract[#Headers],0)),LEN(INDEX(FPL_Fixtures_Extract[],MATCH($A106,FPL_Fixtures_Extract[[Player]:[Player]],0),MATCH(FPL_Combined[[#Headers],[Gameweek 29]],FPL_Fixtures_Extract[#Headers],0)))-4),Team_Key[[Full Name]:[Full Name]],0))&amp;RIGHT(INDEX(FPL_Fixtures_Extract[],MATCH($A106,FPL_Fixtures_Extract[[Player]:[Player]],0),MATCH(FPL_Combined[[#Headers],[Gameweek 29]],FPL_Fixtures_Extract[#Headers],0)),3))</f>
        <v>CRY(A)</v>
      </c>
      <c r="AE106" t="e">
        <f ca="1">IF(RIGHT(FPL_Combined[[#Headers],[Gameweek 30]],2)&lt;$B$622,INDEX(FPL_Results_Extract[Gameweek 05],MATCH($A106,FPL_Results_Extract[[Player]:[Player]],0)),INDEX(Team_Key[[Abbreviation]:[Abbreviation]],MATCH(LEFT(INDEX(FPL_Fixtures_Extract[],MATCH($A106,FPL_Fixtures_Extract[[Player]:[Player]],0),MATCH(FPL_Combined[[#Headers],[Gameweek 30]],FPL_Fixtures_Extract[#Headers],0)),LEN(INDEX(FPL_Fixtures_Extract[],MATCH($A106,FPL_Fixtures_Extract[[Player]:[Player]],0),MATCH(FPL_Combined[[#Headers],[Gameweek 30]],FPL_Fixtures_Extract[#Headers],0)))-4),Team_Key[[Full Name]:[Full Name]],0))&amp;RIGHT(INDEX(FPL_Fixtures_Extract[],MATCH($A106,FPL_Fixtures_Extract[[Player]:[Player]],0),MATCH(FPL_Combined[[#Headers],[Gameweek 30]],FPL_Fixtures_Extract[#Headers],0)),3))</f>
        <v>#VALUE!</v>
      </c>
      <c r="AF106" t="str">
        <f ca="1">IF(RIGHT(FPL_Combined[[#Headers],[Gameweek 31]],2)&lt;$B$622,INDEX(FPL_Results_Extract[Gameweek 06],MATCH($A106,FPL_Results_Extract[[Player]:[Player]],0)),INDEX(Team_Key[[Abbreviation]:[Abbreviation]],MATCH(LEFT(INDEX(FPL_Fixtures_Extract[],MATCH($A106,FPL_Fixtures_Extract[[Player]:[Player]],0),MATCH(FPL_Combined[[#Headers],[Gameweek 31]],FPL_Fixtures_Extract[#Headers],0)),LEN(INDEX(FPL_Fixtures_Extract[],MATCH($A106,FPL_Fixtures_Extract[[Player]:[Player]],0),MATCH(FPL_Combined[[#Headers],[Gameweek 31]],FPL_Fixtures_Extract[#Headers],0)))-4),Team_Key[[Full Name]:[Full Name]],0))&amp;RIGHT(INDEX(FPL_Fixtures_Extract[],MATCH($A106,FPL_Fixtures_Extract[[Player]:[Player]],0),MATCH(FPL_Combined[[#Headers],[Gameweek 31]],FPL_Fixtures_Extract[#Headers],0)),3))</f>
        <v>SOU(A)</v>
      </c>
      <c r="AG106" t="str">
        <f ca="1">IF(RIGHT(FPL_Combined[[#Headers],[Gameweek 32]],2)&lt;$B$622,INDEX(FPL_Results_Extract[Gameweek 07],MATCH($A106,FPL_Results_Extract[[Player]:[Player]],0)),INDEX(Team_Key[[Abbreviation]:[Abbreviation]],MATCH(LEFT(INDEX(FPL_Fixtures_Extract[],MATCH($A106,FPL_Fixtures_Extract[[Player]:[Player]],0),MATCH(FPL_Combined[[#Headers],[Gameweek 32]],FPL_Fixtures_Extract[#Headers],0)),LEN(INDEX(FPL_Fixtures_Extract[],MATCH($A106,FPL_Fixtures_Extract[[Player]:[Player]],0),MATCH(FPL_Combined[[#Headers],[Gameweek 32]],FPL_Fixtures_Extract[#Headers],0)))-4),Team_Key[[Full Name]:[Full Name]],0))&amp;RIGHT(INDEX(FPL_Fixtures_Extract[],MATCH($A106,FPL_Fixtures_Extract[[Player]:[Player]],0),MATCH(FPL_Combined[[#Headers],[Gameweek 32]],FPL_Fixtures_Extract[#Headers],0)),3))</f>
        <v>TOT(H)</v>
      </c>
      <c r="AH106" t="str">
        <f ca="1">IF(RIGHT(FPL_Combined[[#Headers],[Gameweek 33]],2)&lt;$B$622,INDEX(FPL_Results_Extract[Gameweek 08],MATCH($A106,FPL_Results_Extract[[Player]:[Player]],0)),INDEX(Team_Key[[Abbreviation]:[Abbreviation]],MATCH(LEFT(INDEX(FPL_Fixtures_Extract[],MATCH($A106,FPL_Fixtures_Extract[[Player]:[Player]],0),MATCH(FPL_Combined[[#Headers],[Gameweek 33]],FPL_Fixtures_Extract[#Headers],0)),LEN(INDEX(FPL_Fixtures_Extract[],MATCH($A106,FPL_Fixtures_Extract[[Player]:[Player]],0),MATCH(FPL_Combined[[#Headers],[Gameweek 33]],FPL_Fixtures_Extract[#Headers],0)))-4),Team_Key[[Full Name]:[Full Name]],0))&amp;RIGHT(INDEX(FPL_Fixtures_Extract[],MATCH($A106,FPL_Fixtures_Extract[[Player]:[Player]],0),MATCH(FPL_Combined[[#Headers],[Gameweek 33]],FPL_Fixtures_Extract[#Headers],0)),3))</f>
        <v>STK(H)</v>
      </c>
      <c r="AI106" t="str">
        <f ca="1">IF(RIGHT(FPL_Combined[[#Headers],[Gameweek 34]],2)&lt;$B$622,INDEX(FPL_Results_Extract[Gameweek 09],MATCH($A106,FPL_Results_Extract[[Player]:[Player]],0)),INDEX(Team_Key[[Abbreviation]:[Abbreviation]],MATCH(LEFT(INDEX(FPL_Fixtures_Extract[],MATCH($A106,FPL_Fixtures_Extract[[Player]:[Player]],0),MATCH(FPL_Combined[[#Headers],[Gameweek 34]],FPL_Fixtures_Extract[#Headers],0)),LEN(INDEX(FPL_Fixtures_Extract[],MATCH($A106,FPL_Fixtures_Extract[[Player]:[Player]],0),MATCH(FPL_Combined[[#Headers],[Gameweek 34]],FPL_Fixtures_Extract[#Headers],0)))-4),Team_Key[[Full Name]:[Full Name]],0))&amp;RIGHT(INDEX(FPL_Fixtures_Extract[],MATCH($A106,FPL_Fixtures_Extract[[Player]:[Player]],0),MATCH(FPL_Combined[[#Headers],[Gameweek 34]],FPL_Fixtures_Extract[#Headers],0)),3))</f>
        <v>BOU(A)</v>
      </c>
      <c r="AJ106" t="str">
        <f ca="1">IF(RIGHT(FPL_Combined[[#Headers],[Gameweek 35]],2)&lt;$B$622,INDEX(FPL_Results_Extract[Gameweek 10],MATCH($A106,FPL_Results_Extract[[Player]:[Player]],0)),INDEX(Team_Key[[Abbreviation]:[Abbreviation]],MATCH(LEFT(INDEX(FPL_Fixtures_Extract[],MATCH($A106,FPL_Fixtures_Extract[[Player]:[Player]],0),MATCH(FPL_Combined[[#Headers],[Gameweek 35]],FPL_Fixtures_Extract[#Headers],0)),LEN(INDEX(FPL_Fixtures_Extract[],MATCH($A106,FPL_Fixtures_Extract[[Player]:[Player]],0),MATCH(FPL_Combined[[#Headers],[Gameweek 35]],FPL_Fixtures_Extract[#Headers],0)))-4),Team_Key[[Full Name]:[Full Name]],0))&amp;RIGHT(INDEX(FPL_Fixtures_Extract[],MATCH($A106,FPL_Fixtures_Extract[[Player]:[Player]],0),MATCH(FPL_Combined[[#Headers],[Gameweek 35]],FPL_Fixtures_Extract[#Headers],0)),3))</f>
        <v>NEW(H)</v>
      </c>
      <c r="AK106" t="str">
        <f ca="1">IF(RIGHT(FPL_Combined[[#Headers],[Gameweek 36]],2)&lt;$B$622,INDEX(FPL_Results_Extract[Gameweek 11],MATCH($A106,FPL_Results_Extract[[Player]:[Player]],0)),INDEX(Team_Key[[Abbreviation]:[Abbreviation]],MATCH(LEFT(INDEX(FPL_Fixtures_Extract[],MATCH($A106,FPL_Fixtures_Extract[[Player]:[Player]],0),MATCH(FPL_Combined[[#Headers],[Gameweek 36]],FPL_Fixtures_Extract[#Headers],0)),LEN(INDEX(FPL_Fixtures_Extract[],MATCH($A106,FPL_Fixtures_Extract[[Player]:[Player]],0),MATCH(FPL_Combined[[#Headers],[Gameweek 36]],FPL_Fixtures_Extract[#Headers],0)))-4),Team_Key[[Full Name]:[Full Name]],0))&amp;RIGHT(INDEX(FPL_Fixtures_Extract[],MATCH($A106,FPL_Fixtures_Extract[[Player]:[Player]],0),MATCH(FPL_Combined[[#Headers],[Gameweek 36]],FPL_Fixtures_Extract[#Headers],0)),3))</f>
        <v>SWA(A)</v>
      </c>
      <c r="AL106" t="str">
        <f ca="1">IF(RIGHT(FPL_Combined[[#Headers],[Gameweek 37]],2)&lt;$B$622,INDEX(FPL_Results_Extract[Gameweek 12],MATCH($A106,FPL_Results_Extract[[Player]:[Player]],0)),INDEX(Team_Key[[Abbreviation]:[Abbreviation]],MATCH(LEFT(INDEX(FPL_Fixtures_Extract[],MATCH($A106,FPL_Fixtures_Extract[[Player]:[Player]],0),MATCH(FPL_Combined[[#Headers],[Gameweek 37]],FPL_Fixtures_Extract[#Headers],0)),LEN(INDEX(FPL_Fixtures_Extract[],MATCH($A106,FPL_Fixtures_Extract[[Player]:[Player]],0),MATCH(FPL_Combined[[#Headers],[Gameweek 37]],FPL_Fixtures_Extract[#Headers],0)))-4),Team_Key[[Full Name]:[Full Name]],0))&amp;RIGHT(INDEX(FPL_Fixtures_Extract[],MATCH($A106,FPL_Fixtures_Extract[[Player]:[Player]],0),MATCH(FPL_Combined[[#Headers],[Gameweek 37]],FPL_Fixtures_Extract[#Headers],0)),3))</f>
        <v>WAT(H)</v>
      </c>
      <c r="AM106" t="str">
        <f ca="1">IF(RIGHT(FPL_Combined[[#Headers],[Gameweek 38]],2)&lt;$B$622,INDEX(FPL_Results_Extract[Gameweek 13],MATCH($A106,FPL_Results_Extract[[Player]:[Player]],0)),INDEX(Team_Key[[Abbreviation]:[Abbreviation]],MATCH(LEFT(INDEX(FPL_Fixtures_Extract[],MATCH($A106,FPL_Fixtures_Extract[[Player]:[Player]],0),MATCH(FPL_Combined[[#Headers],[Gameweek 38]],FPL_Fixtures_Extract[#Headers],0)),LEN(INDEX(FPL_Fixtures_Extract[],MATCH($A106,FPL_Fixtures_Extract[[Player]:[Player]],0),MATCH(FPL_Combined[[#Headers],[Gameweek 38]],FPL_Fixtures_Extract[#Headers],0)))-4),Team_Key[[Full Name]:[Full Name]],0))&amp;RIGHT(INDEX(FPL_Fixtures_Extract[],MATCH($A106,FPL_Fixtures_Extract[[Player]:[Player]],0),MATCH(FPL_Combined[[#Headers],[Gameweek 38]],FPL_Fixtures_Extract[#Headers],0)),3))</f>
        <v>WBA(A)</v>
      </c>
    </row>
    <row r="107" spans="1:39" x14ac:dyDescent="0.45">
      <c r="A107" t="s">
        <v>357</v>
      </c>
      <c r="B107" t="str">
        <f ca="1">IF(RIGHT(FPL_Combined[[#Headers],[Gameweek 01]],2)&lt;$B$622,INDEX(FPL_Results_Extract[Gameweek 01],MATCH($A107,FPL_Results_Extract[[Player]:[Player]],0)),INDEX(Team_Key[[Abbreviation]:[Abbreviation]],MATCH(LEFT(INDEX(FPL_Fixtures_Extract[],MATCH($A107,FPL_Fixtures_Extract[[Player]:[Player]],0),MATCH(FPL_Combined[[#Headers],[Gameweek 01]],FPL_Fixtures_Extract[#Headers],0)),LEN(INDEX(FPL_Fixtures_Extract[],MATCH($A107,FPL_Fixtures_Extract[[Player]:[Player]],0),MATCH(FPL_Combined[[#Headers],[Gameweek 01]],FPL_Fixtures_Extract[#Headers],0)))-4),Team_Key[[Full Name]:[Full Name]],0))&amp;RIGHT(INDEX(FPL_Fixtures_Extract[],MATCH($A107,FPL_Fixtures_Extract[[Player]:[Player]],0),MATCH(FPL_Combined[[#Headers],[Gameweek 01]],FPL_Fixtures_Extract[#Headers],0)),3))</f>
        <v>WHU(H) 0-2</v>
      </c>
      <c r="C107" t="str">
        <f ca="1">IF(RIGHT(FPL_Combined[[#Headers],[Gameweek 02]],2)&lt;$B$622,INDEX(FPL_Results_Extract[Gameweek 02],MATCH($A107,FPL_Results_Extract[[Player]:[Player]],0)),INDEX(Team_Key[[Abbreviation]:[Abbreviation]],MATCH(LEFT(INDEX(FPL_Fixtures_Extract[],MATCH($A107,FPL_Fixtures_Extract[[Player]:[Player]],0),MATCH(FPL_Combined[[#Headers],[Gameweek 02]],FPL_Fixtures_Extract[#Headers],0)),LEN(INDEX(FPL_Fixtures_Extract[],MATCH($A107,FPL_Fixtures_Extract[[Player]:[Player]],0),MATCH(FPL_Combined[[#Headers],[Gameweek 02]],FPL_Fixtures_Extract[#Headers],0)))-4),Team_Key[[Full Name]:[Full Name]],0))&amp;RIGHT(INDEX(FPL_Fixtures_Extract[],MATCH($A107,FPL_Fixtures_Extract[[Player]:[Player]],0),MATCH(FPL_Combined[[#Headers],[Gameweek 02]],FPL_Fixtures_Extract[#Headers],0)),3))</f>
        <v>CRY(A) 2-1</v>
      </c>
      <c r="D107" t="str">
        <f ca="1">IF(RIGHT(FPL_Combined[[#Headers],[Gameweek 03]],2)&lt;$B$622,INDEX(FPL_Results_Extract[Gameweek 03],MATCH($A107,FPL_Results_Extract[[Player]:[Player]],0)),INDEX(Team_Key[[Abbreviation]:[Abbreviation]],MATCH(LEFT(INDEX(FPL_Fixtures_Extract[],MATCH($A107,FPL_Fixtures_Extract[[Player]:[Player]],0),MATCH(FPL_Combined[[#Headers],[Gameweek 03]],FPL_Fixtures_Extract[#Headers],0)),LEN(INDEX(FPL_Fixtures_Extract[],MATCH($A107,FPL_Fixtures_Extract[[Player]:[Player]],0),MATCH(FPL_Combined[[#Headers],[Gameweek 03]],FPL_Fixtures_Extract[#Headers],0)))-4),Team_Key[[Full Name]:[Full Name]],0))&amp;RIGHT(INDEX(FPL_Fixtures_Extract[],MATCH($A107,FPL_Fixtures_Extract[[Player]:[Player]],0),MATCH(FPL_Combined[[#Headers],[Gameweek 03]],FPL_Fixtures_Extract[#Headers],0)),3))</f>
        <v>LIV(H) 0-0</v>
      </c>
      <c r="E107" t="str">
        <f ca="1">IF(RIGHT(FPL_Combined[[#Headers],[Gameweek 04]],2)&lt;$B$622,INDEX(FPL_Results_Extract[Gameweek 04],MATCH($A107,FPL_Results_Extract[[Player]:[Player]],0)),INDEX(Team_Key[[Abbreviation]:[Abbreviation]],MATCH(LEFT(INDEX(FPL_Fixtures_Extract[],MATCH($A107,FPL_Fixtures_Extract[[Player]:[Player]],0),MATCH(FPL_Combined[[#Headers],[Gameweek 04]],FPL_Fixtures_Extract[#Headers],0)),LEN(INDEX(FPL_Fixtures_Extract[],MATCH($A107,FPL_Fixtures_Extract[[Player]:[Player]],0),MATCH(FPL_Combined[[#Headers],[Gameweek 04]],FPL_Fixtures_Extract[#Headers],0)))-4),Team_Key[[Full Name]:[Full Name]],0))&amp;RIGHT(INDEX(FPL_Fixtures_Extract[],MATCH($A107,FPL_Fixtures_Extract[[Player]:[Player]],0),MATCH(FPL_Combined[[#Headers],[Gameweek 04]],FPL_Fixtures_Extract[#Headers],0)),3))</f>
        <v>NEW(A) 1-0</v>
      </c>
      <c r="F107" t="str">
        <f ca="1">IF(RIGHT(FPL_Combined[[#Headers],[Gameweek 05]],2)&lt;$B$622,INDEX(FPL_Results_Extract[Gameweek 05],MATCH($A107,FPL_Results_Extract[[Player]:[Player]],0)),INDEX(Team_Key[[Abbreviation]:[Abbreviation]],MATCH(LEFT(INDEX(FPL_Fixtures_Extract[],MATCH($A107,FPL_Fixtures_Extract[[Player]:[Player]],0),MATCH(FPL_Combined[[#Headers],[Gameweek 05]],FPL_Fixtures_Extract[#Headers],0)),LEN(INDEX(FPL_Fixtures_Extract[],MATCH($A107,FPL_Fixtures_Extract[[Player]:[Player]],0),MATCH(FPL_Combined[[#Headers],[Gameweek 05]],FPL_Fixtures_Extract[#Headers],0)))-4),Team_Key[[Full Name]:[Full Name]],0))&amp;RIGHT(INDEX(FPL_Fixtures_Extract[],MATCH($A107,FPL_Fixtures_Extract[[Player]:[Player]],0),MATCH(FPL_Combined[[#Headers],[Gameweek 05]],FPL_Fixtures_Extract[#Headers],0)),3))</f>
        <v>STK(H) 2-0</v>
      </c>
      <c r="G107" t="str">
        <f ca="1">IF(RIGHT(FPL_Combined[[#Headers],[Gameweek 06]],2)&lt;$B$622,INDEX(FPL_Results_Extract[Gameweek 06],MATCH($A107,FPL_Results_Extract[[Player]:[Player]],0)),INDEX(Team_Key[[Abbreviation]:[Abbreviation]],MATCH(LEFT(INDEX(FPL_Fixtures_Extract[],MATCH($A107,FPL_Fixtures_Extract[[Player]:[Player]],0),MATCH(FPL_Combined[[#Headers],[Gameweek 06]],FPL_Fixtures_Extract[#Headers],0)),LEN(INDEX(FPL_Fixtures_Extract[],MATCH($A107,FPL_Fixtures_Extract[[Player]:[Player]],0),MATCH(FPL_Combined[[#Headers],[Gameweek 06]],FPL_Fixtures_Extract[#Headers],0)))-4),Team_Key[[Full Name]:[Full Name]],0))&amp;RIGHT(INDEX(FPL_Fixtures_Extract[],MATCH($A107,FPL_Fixtures_Extract[[Player]:[Player]],0),MATCH(FPL_Combined[[#Headers],[Gameweek 06]],FPL_Fixtures_Extract[#Headers],0)),3))</f>
        <v>CHE(A) 0-2</v>
      </c>
      <c r="H107" t="str">
        <f ca="1">IF(RIGHT(FPL_Combined[[#Headers],[Gameweek 07]],2)&lt;$B$622,INDEX(FPL_Results_Extract[Gameweek 07],MATCH($A107,FPL_Results_Extract[[Player]:[Player]],0)),INDEX(Team_Key[[Abbreviation]:[Abbreviation]],MATCH(LEFT(INDEX(FPL_Fixtures_Extract[],MATCH($A107,FPL_Fixtures_Extract[[Player]:[Player]],0),MATCH(FPL_Combined[[#Headers],[Gameweek 07]],FPL_Fixtures_Extract[#Headers],0)),LEN(INDEX(FPL_Fixtures_Extract[],MATCH($A107,FPL_Fixtures_Extract[[Player]:[Player]],0),MATCH(FPL_Combined[[#Headers],[Gameweek 07]],FPL_Fixtures_Extract[#Headers],0)))-4),Team_Key[[Full Name]:[Full Name]],0))&amp;RIGHT(INDEX(FPL_Fixtures_Extract[],MATCH($A107,FPL_Fixtures_Extract[[Player]:[Player]],0),MATCH(FPL_Combined[[#Headers],[Gameweek 07]],FPL_Fixtures_Extract[#Headers],0)),3))</f>
        <v>LEI(A) 5-2</v>
      </c>
      <c r="I107" t="str">
        <f ca="1">IF(RIGHT(FPL_Combined[[#Headers],[Gameweek 08]],2)&lt;$B$622,INDEX(FPL_Results_Extract[Gameweek 08],MATCH($A107,FPL_Results_Extract[[Player]:[Player]],0)),INDEX(Team_Key[[Abbreviation]:[Abbreviation]],MATCH(LEFT(INDEX(FPL_Fixtures_Extract[],MATCH($A107,FPL_Fixtures_Extract[[Player]:[Player]],0),MATCH(FPL_Combined[[#Headers],[Gameweek 08]],FPL_Fixtures_Extract[#Headers],0)),LEN(INDEX(FPL_Fixtures_Extract[],MATCH($A107,FPL_Fixtures_Extract[[Player]:[Player]],0),MATCH(FPL_Combined[[#Headers],[Gameweek 08]],FPL_Fixtures_Extract[#Headers],0)))-4),Team_Key[[Full Name]:[Full Name]],0))&amp;RIGHT(INDEX(FPL_Fixtures_Extract[],MATCH($A107,FPL_Fixtures_Extract[[Player]:[Player]],0),MATCH(FPL_Combined[[#Headers],[Gameweek 08]],FPL_Fixtures_Extract[#Headers],0)),3))</f>
        <v>MUN(H) 3-0</v>
      </c>
      <c r="J107" t="str">
        <f ca="1">IF(RIGHT(FPL_Combined[[#Headers],[Gameweek 09]],2)&lt;$B$622,INDEX(FPL_Results_Extract[Gameweek 09],MATCH($A107,FPL_Results_Extract[[Player]:[Player]],0)),INDEX(Team_Key[[Abbreviation]:[Abbreviation]],MATCH(LEFT(INDEX(FPL_Fixtures_Extract[],MATCH($A107,FPL_Fixtures_Extract[[Player]:[Player]],0),MATCH(FPL_Combined[[#Headers],[Gameweek 09]],FPL_Fixtures_Extract[#Headers],0)),LEN(INDEX(FPL_Fixtures_Extract[],MATCH($A107,FPL_Fixtures_Extract[[Player]:[Player]],0),MATCH(FPL_Combined[[#Headers],[Gameweek 09]],FPL_Fixtures_Extract[#Headers],0)))-4),Team_Key[[Full Name]:[Full Name]],0))&amp;RIGHT(INDEX(FPL_Fixtures_Extract[],MATCH($A107,FPL_Fixtures_Extract[[Player]:[Player]],0),MATCH(FPL_Combined[[#Headers],[Gameweek 09]],FPL_Fixtures_Extract[#Headers],0)),3))</f>
        <v>WAT(A) 3-0</v>
      </c>
      <c r="K107" t="str">
        <f ca="1">IF(RIGHT(FPL_Combined[[#Headers],[Gameweek 10]],2)&lt;$B$622,INDEX(FPL_Results_Extract[Gameweek 10],MATCH($A107,FPL_Results_Extract[[Player]:[Player]],0)),INDEX(Team_Key[[Abbreviation]:[Abbreviation]],MATCH(LEFT(INDEX(FPL_Fixtures_Extract[],MATCH($A107,FPL_Fixtures_Extract[[Player]:[Player]],0),MATCH(FPL_Combined[[#Headers],[Gameweek 10]],FPL_Fixtures_Extract[#Headers],0)),LEN(INDEX(FPL_Fixtures_Extract[],MATCH($A107,FPL_Fixtures_Extract[[Player]:[Player]],0),MATCH(FPL_Combined[[#Headers],[Gameweek 10]],FPL_Fixtures_Extract[#Headers],0)))-4),Team_Key[[Full Name]:[Full Name]],0))&amp;RIGHT(INDEX(FPL_Fixtures_Extract[],MATCH($A107,FPL_Fixtures_Extract[[Player]:[Player]],0),MATCH(FPL_Combined[[#Headers],[Gameweek 10]],FPL_Fixtures_Extract[#Headers],0)),3))</f>
        <v>EVE(H) 2-1</v>
      </c>
      <c r="L107" t="str">
        <f ca="1">IF(RIGHT(FPL_Combined[[#Headers],[Gameweek 11]],2)&lt;$B$622,INDEX(FPL_Results_Extract[Gameweek 11],MATCH($A107,FPL_Results_Extract[[Player]:[Player]],0)),INDEX(Team_Key[[Abbreviation]:[Abbreviation]],MATCH(LEFT(INDEX(FPL_Fixtures_Extract[],MATCH($A107,FPL_Fixtures_Extract[[Player]:[Player]],0),MATCH(FPL_Combined[[#Headers],[Gameweek 11]],FPL_Fixtures_Extract[#Headers],0)),LEN(INDEX(FPL_Fixtures_Extract[],MATCH($A107,FPL_Fixtures_Extract[[Player]:[Player]],0),MATCH(FPL_Combined[[#Headers],[Gameweek 11]],FPL_Fixtures_Extract[#Headers],0)))-4),Team_Key[[Full Name]:[Full Name]],0))&amp;RIGHT(INDEX(FPL_Fixtures_Extract[],MATCH($A107,FPL_Fixtures_Extract[[Player]:[Player]],0),MATCH(FPL_Combined[[#Headers],[Gameweek 11]],FPL_Fixtures_Extract[#Headers],0)),3))</f>
        <v>SWA(A) 3-0</v>
      </c>
      <c r="M107" t="str">
        <f ca="1">IF(RIGHT(FPL_Combined[[#Headers],[Gameweek 12]],2)&lt;$B$622,INDEX(FPL_Results_Extract[Gameweek 12],MATCH($A107,FPL_Results_Extract[[Player]:[Player]],0)),INDEX(Team_Key[[Abbreviation]:[Abbreviation]],MATCH(LEFT(INDEX(FPL_Fixtures_Extract[],MATCH($A107,FPL_Fixtures_Extract[[Player]:[Player]],0),MATCH(FPL_Combined[[#Headers],[Gameweek 12]],FPL_Fixtures_Extract[#Headers],0)),LEN(INDEX(FPL_Fixtures_Extract[],MATCH($A107,FPL_Fixtures_Extract[[Player]:[Player]],0),MATCH(FPL_Combined[[#Headers],[Gameweek 12]],FPL_Fixtures_Extract[#Headers],0)))-4),Team_Key[[Full Name]:[Full Name]],0))&amp;RIGHT(INDEX(FPL_Fixtures_Extract[],MATCH($A107,FPL_Fixtures_Extract[[Player]:[Player]],0),MATCH(FPL_Combined[[#Headers],[Gameweek 12]],FPL_Fixtures_Extract[#Headers],0)),3))</f>
        <v>TOT(H) 1-1</v>
      </c>
      <c r="N107" t="str">
        <f ca="1">IF(RIGHT(FPL_Combined[[#Headers],[Gameweek 13]],2)&lt;$B$622,INDEX(FPL_Results_Extract[Gameweek 13],MATCH($A107,FPL_Results_Extract[[Player]:[Player]],0)),INDEX(Team_Key[[Abbreviation]:[Abbreviation]],MATCH(LEFT(INDEX(FPL_Fixtures_Extract[],MATCH($A107,FPL_Fixtures_Extract[[Player]:[Player]],0),MATCH(FPL_Combined[[#Headers],[Gameweek 13]],FPL_Fixtures_Extract[#Headers],0)),LEN(INDEX(FPL_Fixtures_Extract[],MATCH($A107,FPL_Fixtures_Extract[[Player]:[Player]],0),MATCH(FPL_Combined[[#Headers],[Gameweek 13]],FPL_Fixtures_Extract[#Headers],0)))-4),Team_Key[[Full Name]:[Full Name]],0))&amp;RIGHT(INDEX(FPL_Fixtures_Extract[],MATCH($A107,FPL_Fixtures_Extract[[Player]:[Player]],0),MATCH(FPL_Combined[[#Headers],[Gameweek 13]],FPL_Fixtures_Extract[#Headers],0)),3))</f>
        <v>WBA(A) 1-2</v>
      </c>
      <c r="O107" t="str">
        <f ca="1">IF(RIGHT(FPL_Combined[[#Headers],[Gameweek 14]],2)&lt;$B$622,INDEX(FPL_Results_Extract[Gameweek 14],MATCH($A107,FPL_Results_Extract[[Player]:[Player]],0)),INDEX(Team_Key[[Abbreviation]:[Abbreviation]],MATCH(LEFT(INDEX(FPL_Fixtures_Extract[],MATCH($A107,FPL_Fixtures_Extract[[Player]:[Player]],0),MATCH(FPL_Combined[[#Headers],[Gameweek 14]],FPL_Fixtures_Extract[#Headers],0)),LEN(INDEX(FPL_Fixtures_Extract[],MATCH($A107,FPL_Fixtures_Extract[[Player]:[Player]],0),MATCH(FPL_Combined[[#Headers],[Gameweek 14]],FPL_Fixtures_Extract[#Headers],0)))-4),Team_Key[[Full Name]:[Full Name]],0))&amp;RIGHT(INDEX(FPL_Fixtures_Extract[],MATCH($A107,FPL_Fixtures_Extract[[Player]:[Player]],0),MATCH(FPL_Combined[[#Headers],[Gameweek 14]],FPL_Fixtures_Extract[#Headers],0)),3))</f>
        <v>NOR(A) 1-1</v>
      </c>
      <c r="P107" t="str">
        <f ca="1">IF(RIGHT(FPL_Combined[[#Headers],[Gameweek 15]],2)&lt;$B$622,INDEX(FPL_Results_Extract[Gameweek 15],MATCH($A107,FPL_Results_Extract[[Player]:[Player]],0)),INDEX(Team_Key[[Abbreviation]:[Abbreviation]],MATCH(LEFT(INDEX(FPL_Fixtures_Extract[],MATCH($A107,FPL_Fixtures_Extract[[Player]:[Player]],0),MATCH(FPL_Combined[[#Headers],[Gameweek 15]],FPL_Fixtures_Extract[#Headers],0)),LEN(INDEX(FPL_Fixtures_Extract[],MATCH($A107,FPL_Fixtures_Extract[[Player]:[Player]],0),MATCH(FPL_Combined[[#Headers],[Gameweek 15]],FPL_Fixtures_Extract[#Headers],0)))-4),Team_Key[[Full Name]:[Full Name]],0))&amp;RIGHT(INDEX(FPL_Fixtures_Extract[],MATCH($A107,FPL_Fixtures_Extract[[Player]:[Player]],0),MATCH(FPL_Combined[[#Headers],[Gameweek 15]],FPL_Fixtures_Extract[#Headers],0)),3))</f>
        <v>SUN(H) 3-1</v>
      </c>
      <c r="Q107" t="str">
        <f ca="1">IF(RIGHT(FPL_Combined[[#Headers],[Gameweek 16]],2)&lt;$B$622,INDEX(FPL_Results_Extract[Gameweek 16],MATCH($A107,FPL_Results_Extract[[Player]:[Player]],0)),INDEX(Team_Key[[Abbreviation]:[Abbreviation]],MATCH(LEFT(INDEX(FPL_Fixtures_Extract[],MATCH($A107,FPL_Fixtures_Extract[[Player]:[Player]],0),MATCH(FPL_Combined[[#Headers],[Gameweek 16]],FPL_Fixtures_Extract[#Headers],0)),LEN(INDEX(FPL_Fixtures_Extract[],MATCH($A107,FPL_Fixtures_Extract[[Player]:[Player]],0),MATCH(FPL_Combined[[#Headers],[Gameweek 16]],FPL_Fixtures_Extract[#Headers],0)))-4),Team_Key[[Full Name]:[Full Name]],0))&amp;RIGHT(INDEX(FPL_Fixtures_Extract[],MATCH($A107,FPL_Fixtures_Extract[[Player]:[Player]],0),MATCH(FPL_Combined[[#Headers],[Gameweek 16]],FPL_Fixtures_Extract[#Headers],0)),3))</f>
        <v>AVL(A) 2-0</v>
      </c>
      <c r="R107" t="str">
        <f ca="1">IF(RIGHT(FPL_Combined[[#Headers],[Gameweek 17]],2)&lt;$B$622,INDEX(FPL_Results_Extract[Gameweek 17],MATCH($A107,FPL_Results_Extract[[Player]:[Player]],0)),INDEX(Team_Key[[Abbreviation]:[Abbreviation]],MATCH(LEFT(INDEX(FPL_Fixtures_Extract[],MATCH($A107,FPL_Fixtures_Extract[[Player]:[Player]],0),MATCH(FPL_Combined[[#Headers],[Gameweek 17]],FPL_Fixtures_Extract[#Headers],0)),LEN(INDEX(FPL_Fixtures_Extract[],MATCH($A107,FPL_Fixtures_Extract[[Player]:[Player]],0),MATCH(FPL_Combined[[#Headers],[Gameweek 17]],FPL_Fixtures_Extract[#Headers],0)))-4),Team_Key[[Full Name]:[Full Name]],0))&amp;RIGHT(INDEX(FPL_Fixtures_Extract[],MATCH($A107,FPL_Fixtures_Extract[[Player]:[Player]],0),MATCH(FPL_Combined[[#Headers],[Gameweek 17]],FPL_Fixtures_Extract[#Headers],0)),3))</f>
        <v>MCI(H) 2-1</v>
      </c>
      <c r="S107" t="str">
        <f ca="1">IF(RIGHT(FPL_Combined[[#Headers],[Gameweek 18]],2)&lt;$B$622,INDEX(FPL_Results_Extract[Gameweek 18],MATCH($A107,FPL_Results_Extract[[Player]:[Player]],0)),INDEX(Team_Key[[Abbreviation]:[Abbreviation]],MATCH(LEFT(INDEX(FPL_Fixtures_Extract[],MATCH($A107,FPL_Fixtures_Extract[[Player]:[Player]],0),MATCH(FPL_Combined[[#Headers],[Gameweek 18]],FPL_Fixtures_Extract[#Headers],0)),LEN(INDEX(FPL_Fixtures_Extract[],MATCH($A107,FPL_Fixtures_Extract[[Player]:[Player]],0),MATCH(FPL_Combined[[#Headers],[Gameweek 18]],FPL_Fixtures_Extract[#Headers],0)))-4),Team_Key[[Full Name]:[Full Name]],0))&amp;RIGHT(INDEX(FPL_Fixtures_Extract[],MATCH($A107,FPL_Fixtures_Extract[[Player]:[Player]],0),MATCH(FPL_Combined[[#Headers],[Gameweek 18]],FPL_Fixtures_Extract[#Headers],0)),3))</f>
        <v>SOU(A) 0-4</v>
      </c>
      <c r="T107" t="str">
        <f ca="1">IF(RIGHT(FPL_Combined[[#Headers],[Gameweek 19]],2)&lt;$B$622,INDEX(FPL_Results_Extract[Gameweek 19],MATCH($A107,FPL_Results_Extract[[Player]:[Player]],0)),INDEX(Team_Key[[Abbreviation]:[Abbreviation]],MATCH(LEFT(INDEX(FPL_Fixtures_Extract[],MATCH($A107,FPL_Fixtures_Extract[[Player]:[Player]],0),MATCH(FPL_Combined[[#Headers],[Gameweek 19]],FPL_Fixtures_Extract[#Headers],0)),LEN(INDEX(FPL_Fixtures_Extract[],MATCH($A107,FPL_Fixtures_Extract[[Player]:[Player]],0),MATCH(FPL_Combined[[#Headers],[Gameweek 19]],FPL_Fixtures_Extract[#Headers],0)))-4),Team_Key[[Full Name]:[Full Name]],0))&amp;RIGHT(INDEX(FPL_Fixtures_Extract[],MATCH($A107,FPL_Fixtures_Extract[[Player]:[Player]],0),MATCH(FPL_Combined[[#Headers],[Gameweek 19]],FPL_Fixtures_Extract[#Headers],0)),3))</f>
        <v>BOU(H) 2-0</v>
      </c>
      <c r="U107" t="str">
        <f ca="1">IF(RIGHT(FPL_Combined[[#Headers],[Gameweek 20]],2)&lt;$B$622,INDEX(FPL_Results_Extract[Gameweek 20],MATCH($A107,FPL_Results_Extract[[Player]:[Player]],0)),INDEX(Team_Key[[Abbreviation]:[Abbreviation]],MATCH(LEFT(INDEX(FPL_Fixtures_Extract[],MATCH($A107,FPL_Fixtures_Extract[[Player]:[Player]],0),MATCH(FPL_Combined[[#Headers],[Gameweek 20]],FPL_Fixtures_Extract[#Headers],0)),LEN(INDEX(FPL_Fixtures_Extract[],MATCH($A107,FPL_Fixtures_Extract[[Player]:[Player]],0),MATCH(FPL_Combined[[#Headers],[Gameweek 20]],FPL_Fixtures_Extract[#Headers],0)))-4),Team_Key[[Full Name]:[Full Name]],0))&amp;RIGHT(INDEX(FPL_Fixtures_Extract[],MATCH($A107,FPL_Fixtures_Extract[[Player]:[Player]],0),MATCH(FPL_Combined[[#Headers],[Gameweek 20]],FPL_Fixtures_Extract[#Headers],0)),3))</f>
        <v>NEW(H) 1-0</v>
      </c>
      <c r="V107" t="str">
        <f ca="1">IF(RIGHT(FPL_Combined[[#Headers],[Gameweek 21]],2)&lt;$B$622,INDEX(FPL_Results_Extract[Gameweek 21],MATCH($A107,FPL_Results_Extract[[Player]:[Player]],0)),INDEX(Team_Key[[Abbreviation]:[Abbreviation]],MATCH(LEFT(INDEX(FPL_Fixtures_Extract[],MATCH($A107,FPL_Fixtures_Extract[[Player]:[Player]],0),MATCH(FPL_Combined[[#Headers],[Gameweek 21]],FPL_Fixtures_Extract[#Headers],0)),LEN(INDEX(FPL_Fixtures_Extract[],MATCH($A107,FPL_Fixtures_Extract[[Player]:[Player]],0),MATCH(FPL_Combined[[#Headers],[Gameweek 21]],FPL_Fixtures_Extract[#Headers],0)))-4),Team_Key[[Full Name]:[Full Name]],0))&amp;RIGHT(INDEX(FPL_Fixtures_Extract[],MATCH($A107,FPL_Fixtures_Extract[[Player]:[Player]],0),MATCH(FPL_Combined[[#Headers],[Gameweek 21]],FPL_Fixtures_Extract[#Headers],0)),3))</f>
        <v>LIV(A) 3-3</v>
      </c>
      <c r="W107" t="str">
        <f ca="1">IF(RIGHT(FPL_Combined[[#Headers],[Gameweek 22]],2)&lt;$B$622,INDEX(FPL_Results_Extract[Gameweek 22],MATCH($A107,FPL_Results_Extract[[Player]:[Player]],0)),INDEX(Team_Key[[Abbreviation]:[Abbreviation]],MATCH(LEFT(INDEX(FPL_Fixtures_Extract[],MATCH($A107,FPL_Fixtures_Extract[[Player]:[Player]],0),MATCH(FPL_Combined[[#Headers],[Gameweek 22]],FPL_Fixtures_Extract[#Headers],0)),LEN(INDEX(FPL_Fixtures_Extract[],MATCH($A107,FPL_Fixtures_Extract[[Player]:[Player]],0),MATCH(FPL_Combined[[#Headers],[Gameweek 22]],FPL_Fixtures_Extract[#Headers],0)))-4),Team_Key[[Full Name]:[Full Name]],0))&amp;RIGHT(INDEX(FPL_Fixtures_Extract[],MATCH($A107,FPL_Fixtures_Extract[[Player]:[Player]],0),MATCH(FPL_Combined[[#Headers],[Gameweek 22]],FPL_Fixtures_Extract[#Headers],0)),3))</f>
        <v>STK(A) 0-0</v>
      </c>
      <c r="X107" t="str">
        <f ca="1">IF(RIGHT(FPL_Combined[[#Headers],[Gameweek 23]],2)&lt;$B$622,INDEX(FPL_Results_Extract[Gameweek 23],MATCH($A107,FPL_Results_Extract[[Player]:[Player]],0)),INDEX(Team_Key[[Abbreviation]:[Abbreviation]],MATCH(LEFT(INDEX(FPL_Fixtures_Extract[],MATCH($A107,FPL_Fixtures_Extract[[Player]:[Player]],0),MATCH(FPL_Combined[[#Headers],[Gameweek 23]],FPL_Fixtures_Extract[#Headers],0)),LEN(INDEX(FPL_Fixtures_Extract[],MATCH($A107,FPL_Fixtures_Extract[[Player]:[Player]],0),MATCH(FPL_Combined[[#Headers],[Gameweek 23]],FPL_Fixtures_Extract[#Headers],0)))-4),Team_Key[[Full Name]:[Full Name]],0))&amp;RIGHT(INDEX(FPL_Fixtures_Extract[],MATCH($A107,FPL_Fixtures_Extract[[Player]:[Player]],0),MATCH(FPL_Combined[[#Headers],[Gameweek 23]],FPL_Fixtures_Extract[#Headers],0)),3))</f>
        <v>CHE(H) 0-1</v>
      </c>
      <c r="Y107" t="str">
        <f ca="1">IF(RIGHT(FPL_Combined[[#Headers],[Gameweek 24]],2)&lt;$B$622,INDEX(FPL_Results_Extract[Team],MATCH($A107,FPL_Results_Extract[[Player]:[Player]],0)),INDEX(Team_Key[[Abbreviation]:[Abbreviation]],MATCH(LEFT(INDEX(FPL_Fixtures_Extract[],MATCH($A107,FPL_Fixtures_Extract[[Player]:[Player]],0),MATCH(FPL_Combined[[#Headers],[Gameweek 24]],FPL_Fixtures_Extract[#Headers],0)),LEN(INDEX(FPL_Fixtures_Extract[],MATCH($A107,FPL_Fixtures_Extract[[Player]:[Player]],0),MATCH(FPL_Combined[[#Headers],[Gameweek 24]],FPL_Fixtures_Extract[#Headers],0)))-4),Team_Key[[Full Name]:[Full Name]],0))&amp;RIGHT(INDEX(FPL_Fixtures_Extract[],MATCH($A107,FPL_Fixtures_Extract[[Player]:[Player]],0),MATCH(FPL_Combined[[#Headers],[Gameweek 24]],FPL_Fixtures_Extract[#Headers],0)),3))</f>
        <v>ARS</v>
      </c>
      <c r="Z107" t="str">
        <f ca="1">IF(RIGHT(FPL_Combined[[#Headers],[Gameweek 25]],2)&lt;$B$622,INDEX(FPL_Results_Extract[Player],MATCH($A107,FPL_Results_Extract[[Player]:[Player]],0)),INDEX(Team_Key[[Abbreviation]:[Abbreviation]],MATCH(LEFT(INDEX(FPL_Fixtures_Extract[],MATCH($A107,FPL_Fixtures_Extract[[Player]:[Player]],0),MATCH(FPL_Combined[[#Headers],[Gameweek 25]],FPL_Fixtures_Extract[#Headers],0)),LEN(INDEX(FPL_Fixtures_Extract[],MATCH($A107,FPL_Fixtures_Extract[[Player]:[Player]],0),MATCH(FPL_Combined[[#Headers],[Gameweek 25]],FPL_Fixtures_Extract[#Headers],0)))-4),Team_Key[[Full Name]:[Full Name]],0))&amp;RIGHT(INDEX(FPL_Fixtures_Extract[],MATCH($A107,FPL_Fixtures_Extract[[Player]:[Player]],0),MATCH(FPL_Combined[[#Headers],[Gameweek 25]],FPL_Fixtures_Extract[#Headers],0)),3))</f>
        <v>Cazorla</v>
      </c>
      <c r="AA107" t="str">
        <f ca="1">IF(RIGHT(FPL_Combined[[#Headers],[Gameweek 26]],2)&lt;$B$622,INDEX(FPL_Results_Extract[Gameweek 01],MATCH($A107,FPL_Results_Extract[[Player]:[Player]],0)),INDEX(Team_Key[[Abbreviation]:[Abbreviation]],MATCH(LEFT(INDEX(FPL_Fixtures_Extract[],MATCH($A107,FPL_Fixtures_Extract[[Player]:[Player]],0),MATCH(FPL_Combined[[#Headers],[Gameweek 26]],FPL_Fixtures_Extract[#Headers],0)),LEN(INDEX(FPL_Fixtures_Extract[],MATCH($A107,FPL_Fixtures_Extract[[Player]:[Player]],0),MATCH(FPL_Combined[[#Headers],[Gameweek 26]],FPL_Fixtures_Extract[#Headers],0)))-4),Team_Key[[Full Name]:[Full Name]],0))&amp;RIGHT(INDEX(FPL_Fixtures_Extract[],MATCH($A107,FPL_Fixtures_Extract[[Player]:[Player]],0),MATCH(FPL_Combined[[#Headers],[Gameweek 26]],FPL_Fixtures_Extract[#Headers],0)),3))</f>
        <v>WHU(H) 0-2</v>
      </c>
      <c r="AB107" t="str">
        <f ca="1">IF(RIGHT(FPL_Combined[[#Headers],[Gameweek 27]],2)&lt;$B$622,INDEX(FPL_Results_Extract[Gameweek 02],MATCH($A107,FPL_Results_Extract[[Player]:[Player]],0)),INDEX(Team_Key[[Abbreviation]:[Abbreviation]],MATCH(LEFT(INDEX(FPL_Fixtures_Extract[],MATCH($A107,FPL_Fixtures_Extract[[Player]:[Player]],0),MATCH(FPL_Combined[[#Headers],[Gameweek 27]],FPL_Fixtures_Extract[#Headers],0)),LEN(INDEX(FPL_Fixtures_Extract[],MATCH($A107,FPL_Fixtures_Extract[[Player]:[Player]],0),MATCH(FPL_Combined[[#Headers],[Gameweek 27]],FPL_Fixtures_Extract[#Headers],0)))-4),Team_Key[[Full Name]:[Full Name]],0))&amp;RIGHT(INDEX(FPL_Fixtures_Extract[],MATCH($A107,FPL_Fixtures_Extract[[Player]:[Player]],0),MATCH(FPL_Combined[[#Headers],[Gameweek 27]],FPL_Fixtures_Extract[#Headers],0)),3))</f>
        <v>CRY(A) 2-1</v>
      </c>
      <c r="AC107" t="str">
        <f ca="1">IF(RIGHT(FPL_Combined[[#Headers],[Gameweek 28]],2)&lt;$B$622,INDEX(FPL_Results_Extract[Gameweek 03],MATCH($A107,FPL_Results_Extract[[Player]:[Player]],0)),INDEX(Team_Key[[Abbreviation]:[Abbreviation]],MATCH(LEFT(INDEX(FPL_Fixtures_Extract[],MATCH($A107,FPL_Fixtures_Extract[[Player]:[Player]],0),MATCH(FPL_Combined[[#Headers],[Gameweek 28]],FPL_Fixtures_Extract[#Headers],0)),LEN(INDEX(FPL_Fixtures_Extract[],MATCH($A107,FPL_Fixtures_Extract[[Player]:[Player]],0),MATCH(FPL_Combined[[#Headers],[Gameweek 28]],FPL_Fixtures_Extract[#Headers],0)))-4),Team_Key[[Full Name]:[Full Name]],0))&amp;RIGHT(INDEX(FPL_Fixtures_Extract[],MATCH($A107,FPL_Fixtures_Extract[[Player]:[Player]],0),MATCH(FPL_Combined[[#Headers],[Gameweek 28]],FPL_Fixtures_Extract[#Headers],0)),3))</f>
        <v>LIV(H) 0-0</v>
      </c>
      <c r="AD107" t="str">
        <f ca="1">IF(RIGHT(FPL_Combined[[#Headers],[Gameweek 29]],2)&lt;$B$622,INDEX(FPL_Results_Extract[Gameweek 04],MATCH($A107,FPL_Results_Extract[[Player]:[Player]],0)),INDEX(Team_Key[[Abbreviation]:[Abbreviation]],MATCH(LEFT(INDEX(FPL_Fixtures_Extract[],MATCH($A107,FPL_Fixtures_Extract[[Player]:[Player]],0),MATCH(FPL_Combined[[#Headers],[Gameweek 29]],FPL_Fixtures_Extract[#Headers],0)),LEN(INDEX(FPL_Fixtures_Extract[],MATCH($A107,FPL_Fixtures_Extract[[Player]:[Player]],0),MATCH(FPL_Combined[[#Headers],[Gameweek 29]],FPL_Fixtures_Extract[#Headers],0)))-4),Team_Key[[Full Name]:[Full Name]],0))&amp;RIGHT(INDEX(FPL_Fixtures_Extract[],MATCH($A107,FPL_Fixtures_Extract[[Player]:[Player]],0),MATCH(FPL_Combined[[#Headers],[Gameweek 29]],FPL_Fixtures_Extract[#Headers],0)),3))</f>
        <v>WBA(H)</v>
      </c>
      <c r="AE107" t="str">
        <f ca="1">IF(RIGHT(FPL_Combined[[#Headers],[Gameweek 30]],2)&lt;$B$622,INDEX(FPL_Results_Extract[Gameweek 05],MATCH($A107,FPL_Results_Extract[[Player]:[Player]],0)),INDEX(Team_Key[[Abbreviation]:[Abbreviation]],MATCH(LEFT(INDEX(FPL_Fixtures_Extract[],MATCH($A107,FPL_Fixtures_Extract[[Player]:[Player]],0),MATCH(FPL_Combined[[#Headers],[Gameweek 30]],FPL_Fixtures_Extract[#Headers],0)),LEN(INDEX(FPL_Fixtures_Extract[],MATCH($A107,FPL_Fixtures_Extract[[Player]:[Player]],0),MATCH(FPL_Combined[[#Headers],[Gameweek 30]],FPL_Fixtures_Extract[#Headers],0)))-4),Team_Key[[Full Name]:[Full Name]],0))&amp;RIGHT(INDEX(FPL_Fixtures_Extract[],MATCH($A107,FPL_Fixtures_Extract[[Player]:[Player]],0),MATCH(FPL_Combined[[#Headers],[Gameweek 30]],FPL_Fixtures_Extract[#Headers],0)),3))</f>
        <v>EVE(A)</v>
      </c>
      <c r="AF107" t="str">
        <f ca="1">IF(RIGHT(FPL_Combined[[#Headers],[Gameweek 31]],2)&lt;$B$622,INDEX(FPL_Results_Extract[Gameweek 06],MATCH($A107,FPL_Results_Extract[[Player]:[Player]],0)),INDEX(Team_Key[[Abbreviation]:[Abbreviation]],MATCH(LEFT(INDEX(FPL_Fixtures_Extract[],MATCH($A107,FPL_Fixtures_Extract[[Player]:[Player]],0),MATCH(FPL_Combined[[#Headers],[Gameweek 31]],FPL_Fixtures_Extract[#Headers],0)),LEN(INDEX(FPL_Fixtures_Extract[],MATCH($A107,FPL_Fixtures_Extract[[Player]:[Player]],0),MATCH(FPL_Combined[[#Headers],[Gameweek 31]],FPL_Fixtures_Extract[#Headers],0)))-4),Team_Key[[Full Name]:[Full Name]],0))&amp;RIGHT(INDEX(FPL_Fixtures_Extract[],MATCH($A107,FPL_Fixtures_Extract[[Player]:[Player]],0),MATCH(FPL_Combined[[#Headers],[Gameweek 31]],FPL_Fixtures_Extract[#Headers],0)),3))</f>
        <v>WAT(H)</v>
      </c>
      <c r="AG107" t="str">
        <f ca="1">IF(RIGHT(FPL_Combined[[#Headers],[Gameweek 32]],2)&lt;$B$622,INDEX(FPL_Results_Extract[Gameweek 07],MATCH($A107,FPL_Results_Extract[[Player]:[Player]],0)),INDEX(Team_Key[[Abbreviation]:[Abbreviation]],MATCH(LEFT(INDEX(FPL_Fixtures_Extract[],MATCH($A107,FPL_Fixtures_Extract[[Player]:[Player]],0),MATCH(FPL_Combined[[#Headers],[Gameweek 32]],FPL_Fixtures_Extract[#Headers],0)),LEN(INDEX(FPL_Fixtures_Extract[],MATCH($A107,FPL_Fixtures_Extract[[Player]:[Player]],0),MATCH(FPL_Combined[[#Headers],[Gameweek 32]],FPL_Fixtures_Extract[#Headers],0)))-4),Team_Key[[Full Name]:[Full Name]],0))&amp;RIGHT(INDEX(FPL_Fixtures_Extract[],MATCH($A107,FPL_Fixtures_Extract[[Player]:[Player]],0),MATCH(FPL_Combined[[#Headers],[Gameweek 32]],FPL_Fixtures_Extract[#Headers],0)),3))</f>
        <v>WHU(A)</v>
      </c>
      <c r="AH107" t="str">
        <f ca="1">IF(RIGHT(FPL_Combined[[#Headers],[Gameweek 33]],2)&lt;$B$622,INDEX(FPL_Results_Extract[Gameweek 08],MATCH($A107,FPL_Results_Extract[[Player]:[Player]],0)),INDEX(Team_Key[[Abbreviation]:[Abbreviation]],MATCH(LEFT(INDEX(FPL_Fixtures_Extract[],MATCH($A107,FPL_Fixtures_Extract[[Player]:[Player]],0),MATCH(FPL_Combined[[#Headers],[Gameweek 33]],FPL_Fixtures_Extract[#Headers],0)),LEN(INDEX(FPL_Fixtures_Extract[],MATCH($A107,FPL_Fixtures_Extract[[Player]:[Player]],0),MATCH(FPL_Combined[[#Headers],[Gameweek 33]],FPL_Fixtures_Extract[#Headers],0)))-4),Team_Key[[Full Name]:[Full Name]],0))&amp;RIGHT(INDEX(FPL_Fixtures_Extract[],MATCH($A107,FPL_Fixtures_Extract[[Player]:[Player]],0),MATCH(FPL_Combined[[#Headers],[Gameweek 33]],FPL_Fixtures_Extract[#Headers],0)),3))</f>
        <v>CRY(H)</v>
      </c>
      <c r="AI107" t="str">
        <f ca="1">IF(RIGHT(FPL_Combined[[#Headers],[Gameweek 34]],2)&lt;$B$622,INDEX(FPL_Results_Extract[Gameweek 09],MATCH($A107,FPL_Results_Extract[[Player]:[Player]],0)),INDEX(Team_Key[[Abbreviation]:[Abbreviation]],MATCH(LEFT(INDEX(FPL_Fixtures_Extract[],MATCH($A107,FPL_Fixtures_Extract[[Player]:[Player]],0),MATCH(FPL_Combined[[#Headers],[Gameweek 34]],FPL_Fixtures_Extract[#Headers],0)),LEN(INDEX(FPL_Fixtures_Extract[],MATCH($A107,FPL_Fixtures_Extract[[Player]:[Player]],0),MATCH(FPL_Combined[[#Headers],[Gameweek 34]],FPL_Fixtures_Extract[#Headers],0)))-4),Team_Key[[Full Name]:[Full Name]],0))&amp;RIGHT(INDEX(FPL_Fixtures_Extract[],MATCH($A107,FPL_Fixtures_Extract[[Player]:[Player]],0),MATCH(FPL_Combined[[#Headers],[Gameweek 34]],FPL_Fixtures_Extract[#Headers],0)),3))</f>
        <v>SUN(A)</v>
      </c>
      <c r="AJ107" t="str">
        <f ca="1">IF(RIGHT(FPL_Combined[[#Headers],[Gameweek 35]],2)&lt;$B$622,INDEX(FPL_Results_Extract[Gameweek 10],MATCH($A107,FPL_Results_Extract[[Player]:[Player]],0)),INDEX(Team_Key[[Abbreviation]:[Abbreviation]],MATCH(LEFT(INDEX(FPL_Fixtures_Extract[],MATCH($A107,FPL_Fixtures_Extract[[Player]:[Player]],0),MATCH(FPL_Combined[[#Headers],[Gameweek 35]],FPL_Fixtures_Extract[#Headers],0)),LEN(INDEX(FPL_Fixtures_Extract[],MATCH($A107,FPL_Fixtures_Extract[[Player]:[Player]],0),MATCH(FPL_Combined[[#Headers],[Gameweek 35]],FPL_Fixtures_Extract[#Headers],0)))-4),Team_Key[[Full Name]:[Full Name]],0))&amp;RIGHT(INDEX(FPL_Fixtures_Extract[],MATCH($A107,FPL_Fixtures_Extract[[Player]:[Player]],0),MATCH(FPL_Combined[[#Headers],[Gameweek 35]],FPL_Fixtures_Extract[#Headers],0)),3))</f>
        <v>NOR(H)</v>
      </c>
      <c r="AK107" t="str">
        <f ca="1">IF(RIGHT(FPL_Combined[[#Headers],[Gameweek 36]],2)&lt;$B$622,INDEX(FPL_Results_Extract[Gameweek 11],MATCH($A107,FPL_Results_Extract[[Player]:[Player]],0)),INDEX(Team_Key[[Abbreviation]:[Abbreviation]],MATCH(LEFT(INDEX(FPL_Fixtures_Extract[],MATCH($A107,FPL_Fixtures_Extract[[Player]:[Player]],0),MATCH(FPL_Combined[[#Headers],[Gameweek 36]],FPL_Fixtures_Extract[#Headers],0)),LEN(INDEX(FPL_Fixtures_Extract[],MATCH($A107,FPL_Fixtures_Extract[[Player]:[Player]],0),MATCH(FPL_Combined[[#Headers],[Gameweek 36]],FPL_Fixtures_Extract[#Headers],0)))-4),Team_Key[[Full Name]:[Full Name]],0))&amp;RIGHT(INDEX(FPL_Fixtures_Extract[],MATCH($A107,FPL_Fixtures_Extract[[Player]:[Player]],0),MATCH(FPL_Combined[[#Headers],[Gameweek 36]],FPL_Fixtures_Extract[#Headers],0)),3))</f>
        <v>MCI(A)</v>
      </c>
      <c r="AL107" t="str">
        <f ca="1">IF(RIGHT(FPL_Combined[[#Headers],[Gameweek 37]],2)&lt;$B$622,INDEX(FPL_Results_Extract[Gameweek 12],MATCH($A107,FPL_Results_Extract[[Player]:[Player]],0)),INDEX(Team_Key[[Abbreviation]:[Abbreviation]],MATCH(LEFT(INDEX(FPL_Fixtures_Extract[],MATCH($A107,FPL_Fixtures_Extract[[Player]:[Player]],0),MATCH(FPL_Combined[[#Headers],[Gameweek 37]],FPL_Fixtures_Extract[#Headers],0)),LEN(INDEX(FPL_Fixtures_Extract[],MATCH($A107,FPL_Fixtures_Extract[[Player]:[Player]],0),MATCH(FPL_Combined[[#Headers],[Gameweek 37]],FPL_Fixtures_Extract[#Headers],0)))-4),Team_Key[[Full Name]:[Full Name]],0))&amp;RIGHT(INDEX(FPL_Fixtures_Extract[],MATCH($A107,FPL_Fixtures_Extract[[Player]:[Player]],0),MATCH(FPL_Combined[[#Headers],[Gameweek 37]],FPL_Fixtures_Extract[#Headers],0)),3))</f>
        <v>AVL(H)</v>
      </c>
      <c r="AM107" t="e">
        <f ca="1">IF(RIGHT(FPL_Combined[[#Headers],[Gameweek 38]],2)&lt;$B$622,INDEX(FPL_Results_Extract[Gameweek 13],MATCH($A107,FPL_Results_Extract[[Player]:[Player]],0)),INDEX(Team_Key[[Abbreviation]:[Abbreviation]],MATCH(LEFT(INDEX(FPL_Fixtures_Extract[],MATCH($A107,FPL_Fixtures_Extract[[Player]:[Player]],0),MATCH(FPL_Combined[[#Headers],[Gameweek 38]],FPL_Fixtures_Extract[#Headers],0)),LEN(INDEX(FPL_Fixtures_Extract[],MATCH($A107,FPL_Fixtures_Extract[[Player]:[Player]],0),MATCH(FPL_Combined[[#Headers],[Gameweek 38]],FPL_Fixtures_Extract[#Headers],0)))-4),Team_Key[[Full Name]:[Full Name]],0))&amp;RIGHT(INDEX(FPL_Fixtures_Extract[],MATCH($A107,FPL_Fixtures_Extract[[Player]:[Player]],0),MATCH(FPL_Combined[[#Headers],[Gameweek 38]],FPL_Fixtures_Extract[#Headers],0)),3))</f>
        <v>#VALUE!</v>
      </c>
    </row>
    <row r="108" spans="1:39" x14ac:dyDescent="0.45">
      <c r="A108" t="s">
        <v>652</v>
      </c>
      <c r="B108" t="str">
        <f ca="1">IF(RIGHT(FPL_Combined[[#Headers],[Gameweek 01]],2)&lt;$B$622,INDEX(FPL_Results_Extract[Gameweek 01],MATCH($A108,FPL_Results_Extract[[Player]:[Player]],0)),INDEX(Team_Key[[Abbreviation]:[Abbreviation]],MATCH(LEFT(INDEX(FPL_Fixtures_Extract[],MATCH($A108,FPL_Fixtures_Extract[[Player]:[Player]],0),MATCH(FPL_Combined[[#Headers],[Gameweek 01]],FPL_Fixtures_Extract[#Headers],0)),LEN(INDEX(FPL_Fixtures_Extract[],MATCH($A108,FPL_Fixtures_Extract[[Player]:[Player]],0),MATCH(FPL_Combined[[#Headers],[Gameweek 01]],FPL_Fixtures_Extract[#Headers],0)))-4),Team_Key[[Full Name]:[Full Name]],0))&amp;RIGHT(INDEX(FPL_Fixtures_Extract[],MATCH($A108,FPL_Fixtures_Extract[[Player]:[Player]],0),MATCH(FPL_Combined[[#Headers],[Gameweek 01]],FPL_Fixtures_Extract[#Headers],0)),3))</f>
        <v>WHU(H) 0-2</v>
      </c>
      <c r="C108" t="str">
        <f ca="1">IF(RIGHT(FPL_Combined[[#Headers],[Gameweek 02]],2)&lt;$B$622,INDEX(FPL_Results_Extract[Gameweek 02],MATCH($A108,FPL_Results_Extract[[Player]:[Player]],0)),INDEX(Team_Key[[Abbreviation]:[Abbreviation]],MATCH(LEFT(INDEX(FPL_Fixtures_Extract[],MATCH($A108,FPL_Fixtures_Extract[[Player]:[Player]],0),MATCH(FPL_Combined[[#Headers],[Gameweek 02]],FPL_Fixtures_Extract[#Headers],0)),LEN(INDEX(FPL_Fixtures_Extract[],MATCH($A108,FPL_Fixtures_Extract[[Player]:[Player]],0),MATCH(FPL_Combined[[#Headers],[Gameweek 02]],FPL_Fixtures_Extract[#Headers],0)))-4),Team_Key[[Full Name]:[Full Name]],0))&amp;RIGHT(INDEX(FPL_Fixtures_Extract[],MATCH($A108,FPL_Fixtures_Extract[[Player]:[Player]],0),MATCH(FPL_Combined[[#Headers],[Gameweek 02]],FPL_Fixtures_Extract[#Headers],0)),3))</f>
        <v>CRY(A) 2-1</v>
      </c>
      <c r="D108" t="str">
        <f ca="1">IF(RIGHT(FPL_Combined[[#Headers],[Gameweek 03]],2)&lt;$B$622,INDEX(FPL_Results_Extract[Gameweek 03],MATCH($A108,FPL_Results_Extract[[Player]:[Player]],0)),INDEX(Team_Key[[Abbreviation]:[Abbreviation]],MATCH(LEFT(INDEX(FPL_Fixtures_Extract[],MATCH($A108,FPL_Fixtures_Extract[[Player]:[Player]],0),MATCH(FPL_Combined[[#Headers],[Gameweek 03]],FPL_Fixtures_Extract[#Headers],0)),LEN(INDEX(FPL_Fixtures_Extract[],MATCH($A108,FPL_Fixtures_Extract[[Player]:[Player]],0),MATCH(FPL_Combined[[#Headers],[Gameweek 03]],FPL_Fixtures_Extract[#Headers],0)))-4),Team_Key[[Full Name]:[Full Name]],0))&amp;RIGHT(INDEX(FPL_Fixtures_Extract[],MATCH($A108,FPL_Fixtures_Extract[[Player]:[Player]],0),MATCH(FPL_Combined[[#Headers],[Gameweek 03]],FPL_Fixtures_Extract[#Headers],0)),3))</f>
        <v>LIV(H) 0-0</v>
      </c>
      <c r="E108" t="str">
        <f ca="1">IF(RIGHT(FPL_Combined[[#Headers],[Gameweek 04]],2)&lt;$B$622,INDEX(FPL_Results_Extract[Gameweek 04],MATCH($A108,FPL_Results_Extract[[Player]:[Player]],0)),INDEX(Team_Key[[Abbreviation]:[Abbreviation]],MATCH(LEFT(INDEX(FPL_Fixtures_Extract[],MATCH($A108,FPL_Fixtures_Extract[[Player]:[Player]],0),MATCH(FPL_Combined[[#Headers],[Gameweek 04]],FPL_Fixtures_Extract[#Headers],0)),LEN(INDEX(FPL_Fixtures_Extract[],MATCH($A108,FPL_Fixtures_Extract[[Player]:[Player]],0),MATCH(FPL_Combined[[#Headers],[Gameweek 04]],FPL_Fixtures_Extract[#Headers],0)))-4),Team_Key[[Full Name]:[Full Name]],0))&amp;RIGHT(INDEX(FPL_Fixtures_Extract[],MATCH($A108,FPL_Fixtures_Extract[[Player]:[Player]],0),MATCH(FPL_Combined[[#Headers],[Gameweek 04]],FPL_Fixtures_Extract[#Headers],0)),3))</f>
        <v>NEW(A) 1-0</v>
      </c>
      <c r="F108" t="str">
        <f ca="1">IF(RIGHT(FPL_Combined[[#Headers],[Gameweek 05]],2)&lt;$B$622,INDEX(FPL_Results_Extract[Gameweek 05],MATCH($A108,FPL_Results_Extract[[Player]:[Player]],0)),INDEX(Team_Key[[Abbreviation]:[Abbreviation]],MATCH(LEFT(INDEX(FPL_Fixtures_Extract[],MATCH($A108,FPL_Fixtures_Extract[[Player]:[Player]],0),MATCH(FPL_Combined[[#Headers],[Gameweek 05]],FPL_Fixtures_Extract[#Headers],0)),LEN(INDEX(FPL_Fixtures_Extract[],MATCH($A108,FPL_Fixtures_Extract[[Player]:[Player]],0),MATCH(FPL_Combined[[#Headers],[Gameweek 05]],FPL_Fixtures_Extract[#Headers],0)))-4),Team_Key[[Full Name]:[Full Name]],0))&amp;RIGHT(INDEX(FPL_Fixtures_Extract[],MATCH($A108,FPL_Fixtures_Extract[[Player]:[Player]],0),MATCH(FPL_Combined[[#Headers],[Gameweek 05]],FPL_Fixtures_Extract[#Headers],0)),3))</f>
        <v>STK(H) 2-0</v>
      </c>
      <c r="G108" t="str">
        <f ca="1">IF(RIGHT(FPL_Combined[[#Headers],[Gameweek 06]],2)&lt;$B$622,INDEX(FPL_Results_Extract[Gameweek 06],MATCH($A108,FPL_Results_Extract[[Player]:[Player]],0)),INDEX(Team_Key[[Abbreviation]:[Abbreviation]],MATCH(LEFT(INDEX(FPL_Fixtures_Extract[],MATCH($A108,FPL_Fixtures_Extract[[Player]:[Player]],0),MATCH(FPL_Combined[[#Headers],[Gameweek 06]],FPL_Fixtures_Extract[#Headers],0)),LEN(INDEX(FPL_Fixtures_Extract[],MATCH($A108,FPL_Fixtures_Extract[[Player]:[Player]],0),MATCH(FPL_Combined[[#Headers],[Gameweek 06]],FPL_Fixtures_Extract[#Headers],0)))-4),Team_Key[[Full Name]:[Full Name]],0))&amp;RIGHT(INDEX(FPL_Fixtures_Extract[],MATCH($A108,FPL_Fixtures_Extract[[Player]:[Player]],0),MATCH(FPL_Combined[[#Headers],[Gameweek 06]],FPL_Fixtures_Extract[#Headers],0)),3))</f>
        <v>CHE(A) 0-2</v>
      </c>
      <c r="H108" t="str">
        <f ca="1">IF(RIGHT(FPL_Combined[[#Headers],[Gameweek 07]],2)&lt;$B$622,INDEX(FPL_Results_Extract[Gameweek 07],MATCH($A108,FPL_Results_Extract[[Player]:[Player]],0)),INDEX(Team_Key[[Abbreviation]:[Abbreviation]],MATCH(LEFT(INDEX(FPL_Fixtures_Extract[],MATCH($A108,FPL_Fixtures_Extract[[Player]:[Player]],0),MATCH(FPL_Combined[[#Headers],[Gameweek 07]],FPL_Fixtures_Extract[#Headers],0)),LEN(INDEX(FPL_Fixtures_Extract[],MATCH($A108,FPL_Fixtures_Extract[[Player]:[Player]],0),MATCH(FPL_Combined[[#Headers],[Gameweek 07]],FPL_Fixtures_Extract[#Headers],0)))-4),Team_Key[[Full Name]:[Full Name]],0))&amp;RIGHT(INDEX(FPL_Fixtures_Extract[],MATCH($A108,FPL_Fixtures_Extract[[Player]:[Player]],0),MATCH(FPL_Combined[[#Headers],[Gameweek 07]],FPL_Fixtures_Extract[#Headers],0)),3))</f>
        <v>LEI(A) 5-2</v>
      </c>
      <c r="I108" t="str">
        <f ca="1">IF(RIGHT(FPL_Combined[[#Headers],[Gameweek 08]],2)&lt;$B$622,INDEX(FPL_Results_Extract[Gameweek 08],MATCH($A108,FPL_Results_Extract[[Player]:[Player]],0)),INDEX(Team_Key[[Abbreviation]:[Abbreviation]],MATCH(LEFT(INDEX(FPL_Fixtures_Extract[],MATCH($A108,FPL_Fixtures_Extract[[Player]:[Player]],0),MATCH(FPL_Combined[[#Headers],[Gameweek 08]],FPL_Fixtures_Extract[#Headers],0)),LEN(INDEX(FPL_Fixtures_Extract[],MATCH($A108,FPL_Fixtures_Extract[[Player]:[Player]],0),MATCH(FPL_Combined[[#Headers],[Gameweek 08]],FPL_Fixtures_Extract[#Headers],0)))-4),Team_Key[[Full Name]:[Full Name]],0))&amp;RIGHT(INDEX(FPL_Fixtures_Extract[],MATCH($A108,FPL_Fixtures_Extract[[Player]:[Player]],0),MATCH(FPL_Combined[[#Headers],[Gameweek 08]],FPL_Fixtures_Extract[#Headers],0)),3))</f>
        <v>MUN(H) 3-0</v>
      </c>
      <c r="J108" t="str">
        <f ca="1">IF(RIGHT(FPL_Combined[[#Headers],[Gameweek 09]],2)&lt;$B$622,INDEX(FPL_Results_Extract[Gameweek 09],MATCH($A108,FPL_Results_Extract[[Player]:[Player]],0)),INDEX(Team_Key[[Abbreviation]:[Abbreviation]],MATCH(LEFT(INDEX(FPL_Fixtures_Extract[],MATCH($A108,FPL_Fixtures_Extract[[Player]:[Player]],0),MATCH(FPL_Combined[[#Headers],[Gameweek 09]],FPL_Fixtures_Extract[#Headers],0)),LEN(INDEX(FPL_Fixtures_Extract[],MATCH($A108,FPL_Fixtures_Extract[[Player]:[Player]],0),MATCH(FPL_Combined[[#Headers],[Gameweek 09]],FPL_Fixtures_Extract[#Headers],0)))-4),Team_Key[[Full Name]:[Full Name]],0))&amp;RIGHT(INDEX(FPL_Fixtures_Extract[],MATCH($A108,FPL_Fixtures_Extract[[Player]:[Player]],0),MATCH(FPL_Combined[[#Headers],[Gameweek 09]],FPL_Fixtures_Extract[#Headers],0)),3))</f>
        <v>WAT(A) 3-0</v>
      </c>
      <c r="K108" t="str">
        <f ca="1">IF(RIGHT(FPL_Combined[[#Headers],[Gameweek 10]],2)&lt;$B$622,INDEX(FPL_Results_Extract[Gameweek 10],MATCH($A108,FPL_Results_Extract[[Player]:[Player]],0)),INDEX(Team_Key[[Abbreviation]:[Abbreviation]],MATCH(LEFT(INDEX(FPL_Fixtures_Extract[],MATCH($A108,FPL_Fixtures_Extract[[Player]:[Player]],0),MATCH(FPL_Combined[[#Headers],[Gameweek 10]],FPL_Fixtures_Extract[#Headers],0)),LEN(INDEX(FPL_Fixtures_Extract[],MATCH($A108,FPL_Fixtures_Extract[[Player]:[Player]],0),MATCH(FPL_Combined[[#Headers],[Gameweek 10]],FPL_Fixtures_Extract[#Headers],0)))-4),Team_Key[[Full Name]:[Full Name]],0))&amp;RIGHT(INDEX(FPL_Fixtures_Extract[],MATCH($A108,FPL_Fixtures_Extract[[Player]:[Player]],0),MATCH(FPL_Combined[[#Headers],[Gameweek 10]],FPL_Fixtures_Extract[#Headers],0)),3))</f>
        <v>EVE(H) 2-1</v>
      </c>
      <c r="L108" t="str">
        <f ca="1">IF(RIGHT(FPL_Combined[[#Headers],[Gameweek 11]],2)&lt;$B$622,INDEX(FPL_Results_Extract[Gameweek 11],MATCH($A108,FPL_Results_Extract[[Player]:[Player]],0)),INDEX(Team_Key[[Abbreviation]:[Abbreviation]],MATCH(LEFT(INDEX(FPL_Fixtures_Extract[],MATCH($A108,FPL_Fixtures_Extract[[Player]:[Player]],0),MATCH(FPL_Combined[[#Headers],[Gameweek 11]],FPL_Fixtures_Extract[#Headers],0)),LEN(INDEX(FPL_Fixtures_Extract[],MATCH($A108,FPL_Fixtures_Extract[[Player]:[Player]],0),MATCH(FPL_Combined[[#Headers],[Gameweek 11]],FPL_Fixtures_Extract[#Headers],0)))-4),Team_Key[[Full Name]:[Full Name]],0))&amp;RIGHT(INDEX(FPL_Fixtures_Extract[],MATCH($A108,FPL_Fixtures_Extract[[Player]:[Player]],0),MATCH(FPL_Combined[[#Headers],[Gameweek 11]],FPL_Fixtures_Extract[#Headers],0)),3))</f>
        <v>SWA(A) 3-0</v>
      </c>
      <c r="M108" t="str">
        <f ca="1">IF(RIGHT(FPL_Combined[[#Headers],[Gameweek 12]],2)&lt;$B$622,INDEX(FPL_Results_Extract[Gameweek 12],MATCH($A108,FPL_Results_Extract[[Player]:[Player]],0)),INDEX(Team_Key[[Abbreviation]:[Abbreviation]],MATCH(LEFT(INDEX(FPL_Fixtures_Extract[],MATCH($A108,FPL_Fixtures_Extract[[Player]:[Player]],0),MATCH(FPL_Combined[[#Headers],[Gameweek 12]],FPL_Fixtures_Extract[#Headers],0)),LEN(INDEX(FPL_Fixtures_Extract[],MATCH($A108,FPL_Fixtures_Extract[[Player]:[Player]],0),MATCH(FPL_Combined[[#Headers],[Gameweek 12]],FPL_Fixtures_Extract[#Headers],0)))-4),Team_Key[[Full Name]:[Full Name]],0))&amp;RIGHT(INDEX(FPL_Fixtures_Extract[],MATCH($A108,FPL_Fixtures_Extract[[Player]:[Player]],0),MATCH(FPL_Combined[[#Headers],[Gameweek 12]],FPL_Fixtures_Extract[#Headers],0)),3))</f>
        <v>TOT(H) 1-1</v>
      </c>
      <c r="N108" t="str">
        <f ca="1">IF(RIGHT(FPL_Combined[[#Headers],[Gameweek 13]],2)&lt;$B$622,INDEX(FPL_Results_Extract[Gameweek 13],MATCH($A108,FPL_Results_Extract[[Player]:[Player]],0)),INDEX(Team_Key[[Abbreviation]:[Abbreviation]],MATCH(LEFT(INDEX(FPL_Fixtures_Extract[],MATCH($A108,FPL_Fixtures_Extract[[Player]:[Player]],0),MATCH(FPL_Combined[[#Headers],[Gameweek 13]],FPL_Fixtures_Extract[#Headers],0)),LEN(INDEX(FPL_Fixtures_Extract[],MATCH($A108,FPL_Fixtures_Extract[[Player]:[Player]],0),MATCH(FPL_Combined[[#Headers],[Gameweek 13]],FPL_Fixtures_Extract[#Headers],0)))-4),Team_Key[[Full Name]:[Full Name]],0))&amp;RIGHT(INDEX(FPL_Fixtures_Extract[],MATCH($A108,FPL_Fixtures_Extract[[Player]:[Player]],0),MATCH(FPL_Combined[[#Headers],[Gameweek 13]],FPL_Fixtures_Extract[#Headers],0)),3))</f>
        <v>WBA(A) 1-2</v>
      </c>
      <c r="O108" t="str">
        <f ca="1">IF(RIGHT(FPL_Combined[[#Headers],[Gameweek 14]],2)&lt;$B$622,INDEX(FPL_Results_Extract[Gameweek 14],MATCH($A108,FPL_Results_Extract[[Player]:[Player]],0)),INDEX(Team_Key[[Abbreviation]:[Abbreviation]],MATCH(LEFT(INDEX(FPL_Fixtures_Extract[],MATCH($A108,FPL_Fixtures_Extract[[Player]:[Player]],0),MATCH(FPL_Combined[[#Headers],[Gameweek 14]],FPL_Fixtures_Extract[#Headers],0)),LEN(INDEX(FPL_Fixtures_Extract[],MATCH($A108,FPL_Fixtures_Extract[[Player]:[Player]],0),MATCH(FPL_Combined[[#Headers],[Gameweek 14]],FPL_Fixtures_Extract[#Headers],0)))-4),Team_Key[[Full Name]:[Full Name]],0))&amp;RIGHT(INDEX(FPL_Fixtures_Extract[],MATCH($A108,FPL_Fixtures_Extract[[Player]:[Player]],0),MATCH(FPL_Combined[[#Headers],[Gameweek 14]],FPL_Fixtures_Extract[#Headers],0)),3))</f>
        <v>NOR(A) 1-1</v>
      </c>
      <c r="P108" t="str">
        <f ca="1">IF(RIGHT(FPL_Combined[[#Headers],[Gameweek 15]],2)&lt;$B$622,INDEX(FPL_Results_Extract[Gameweek 15],MATCH($A108,FPL_Results_Extract[[Player]:[Player]],0)),INDEX(Team_Key[[Abbreviation]:[Abbreviation]],MATCH(LEFT(INDEX(FPL_Fixtures_Extract[],MATCH($A108,FPL_Fixtures_Extract[[Player]:[Player]],0),MATCH(FPL_Combined[[#Headers],[Gameweek 15]],FPL_Fixtures_Extract[#Headers],0)),LEN(INDEX(FPL_Fixtures_Extract[],MATCH($A108,FPL_Fixtures_Extract[[Player]:[Player]],0),MATCH(FPL_Combined[[#Headers],[Gameweek 15]],FPL_Fixtures_Extract[#Headers],0)))-4),Team_Key[[Full Name]:[Full Name]],0))&amp;RIGHT(INDEX(FPL_Fixtures_Extract[],MATCH($A108,FPL_Fixtures_Extract[[Player]:[Player]],0),MATCH(FPL_Combined[[#Headers],[Gameweek 15]],FPL_Fixtures_Extract[#Headers],0)),3))</f>
        <v>SUN(H) 3-1</v>
      </c>
      <c r="Q108" t="str">
        <f ca="1">IF(RIGHT(FPL_Combined[[#Headers],[Gameweek 16]],2)&lt;$B$622,INDEX(FPL_Results_Extract[Gameweek 16],MATCH($A108,FPL_Results_Extract[[Player]:[Player]],0)),INDEX(Team_Key[[Abbreviation]:[Abbreviation]],MATCH(LEFT(INDEX(FPL_Fixtures_Extract[],MATCH($A108,FPL_Fixtures_Extract[[Player]:[Player]],0),MATCH(FPL_Combined[[#Headers],[Gameweek 16]],FPL_Fixtures_Extract[#Headers],0)),LEN(INDEX(FPL_Fixtures_Extract[],MATCH($A108,FPL_Fixtures_Extract[[Player]:[Player]],0),MATCH(FPL_Combined[[#Headers],[Gameweek 16]],FPL_Fixtures_Extract[#Headers],0)))-4),Team_Key[[Full Name]:[Full Name]],0))&amp;RIGHT(INDEX(FPL_Fixtures_Extract[],MATCH($A108,FPL_Fixtures_Extract[[Player]:[Player]],0),MATCH(FPL_Combined[[#Headers],[Gameweek 16]],FPL_Fixtures_Extract[#Headers],0)),3))</f>
        <v>AVL(A) 2-0</v>
      </c>
      <c r="R108" t="str">
        <f ca="1">IF(RIGHT(FPL_Combined[[#Headers],[Gameweek 17]],2)&lt;$B$622,INDEX(FPL_Results_Extract[Gameweek 17],MATCH($A108,FPL_Results_Extract[[Player]:[Player]],0)),INDEX(Team_Key[[Abbreviation]:[Abbreviation]],MATCH(LEFT(INDEX(FPL_Fixtures_Extract[],MATCH($A108,FPL_Fixtures_Extract[[Player]:[Player]],0),MATCH(FPL_Combined[[#Headers],[Gameweek 17]],FPL_Fixtures_Extract[#Headers],0)),LEN(INDEX(FPL_Fixtures_Extract[],MATCH($A108,FPL_Fixtures_Extract[[Player]:[Player]],0),MATCH(FPL_Combined[[#Headers],[Gameweek 17]],FPL_Fixtures_Extract[#Headers],0)))-4),Team_Key[[Full Name]:[Full Name]],0))&amp;RIGHT(INDEX(FPL_Fixtures_Extract[],MATCH($A108,FPL_Fixtures_Extract[[Player]:[Player]],0),MATCH(FPL_Combined[[#Headers],[Gameweek 17]],FPL_Fixtures_Extract[#Headers],0)),3))</f>
        <v>MCI(H) 2-1</v>
      </c>
      <c r="S108" t="str">
        <f ca="1">IF(RIGHT(FPL_Combined[[#Headers],[Gameweek 18]],2)&lt;$B$622,INDEX(FPL_Results_Extract[Gameweek 18],MATCH($A108,FPL_Results_Extract[[Player]:[Player]],0)),INDEX(Team_Key[[Abbreviation]:[Abbreviation]],MATCH(LEFT(INDEX(FPL_Fixtures_Extract[],MATCH($A108,FPL_Fixtures_Extract[[Player]:[Player]],0),MATCH(FPL_Combined[[#Headers],[Gameweek 18]],FPL_Fixtures_Extract[#Headers],0)),LEN(INDEX(FPL_Fixtures_Extract[],MATCH($A108,FPL_Fixtures_Extract[[Player]:[Player]],0),MATCH(FPL_Combined[[#Headers],[Gameweek 18]],FPL_Fixtures_Extract[#Headers],0)))-4),Team_Key[[Full Name]:[Full Name]],0))&amp;RIGHT(INDEX(FPL_Fixtures_Extract[],MATCH($A108,FPL_Fixtures_Extract[[Player]:[Player]],0),MATCH(FPL_Combined[[#Headers],[Gameweek 18]],FPL_Fixtures_Extract[#Headers],0)),3))</f>
        <v>SOU(A) 0-4</v>
      </c>
      <c r="T108" t="str">
        <f ca="1">IF(RIGHT(FPL_Combined[[#Headers],[Gameweek 19]],2)&lt;$B$622,INDEX(FPL_Results_Extract[Gameweek 19],MATCH($A108,FPL_Results_Extract[[Player]:[Player]],0)),INDEX(Team_Key[[Abbreviation]:[Abbreviation]],MATCH(LEFT(INDEX(FPL_Fixtures_Extract[],MATCH($A108,FPL_Fixtures_Extract[[Player]:[Player]],0),MATCH(FPL_Combined[[#Headers],[Gameweek 19]],FPL_Fixtures_Extract[#Headers],0)),LEN(INDEX(FPL_Fixtures_Extract[],MATCH($A108,FPL_Fixtures_Extract[[Player]:[Player]],0),MATCH(FPL_Combined[[#Headers],[Gameweek 19]],FPL_Fixtures_Extract[#Headers],0)))-4),Team_Key[[Full Name]:[Full Name]],0))&amp;RIGHT(INDEX(FPL_Fixtures_Extract[],MATCH($A108,FPL_Fixtures_Extract[[Player]:[Player]],0),MATCH(FPL_Combined[[#Headers],[Gameweek 19]],FPL_Fixtures_Extract[#Headers],0)),3))</f>
        <v>BOU(H) 2-0</v>
      </c>
      <c r="U108" t="str">
        <f ca="1">IF(RIGHT(FPL_Combined[[#Headers],[Gameweek 20]],2)&lt;$B$622,INDEX(FPL_Results_Extract[Gameweek 20],MATCH($A108,FPL_Results_Extract[[Player]:[Player]],0)),INDEX(Team_Key[[Abbreviation]:[Abbreviation]],MATCH(LEFT(INDEX(FPL_Fixtures_Extract[],MATCH($A108,FPL_Fixtures_Extract[[Player]:[Player]],0),MATCH(FPL_Combined[[#Headers],[Gameweek 20]],FPL_Fixtures_Extract[#Headers],0)),LEN(INDEX(FPL_Fixtures_Extract[],MATCH($A108,FPL_Fixtures_Extract[[Player]:[Player]],0),MATCH(FPL_Combined[[#Headers],[Gameweek 20]],FPL_Fixtures_Extract[#Headers],0)))-4),Team_Key[[Full Name]:[Full Name]],0))&amp;RIGHT(INDEX(FPL_Fixtures_Extract[],MATCH($A108,FPL_Fixtures_Extract[[Player]:[Player]],0),MATCH(FPL_Combined[[#Headers],[Gameweek 20]],FPL_Fixtures_Extract[#Headers],0)),3))</f>
        <v>NEW(H) 1-0</v>
      </c>
      <c r="V108" t="str">
        <f ca="1">IF(RIGHT(FPL_Combined[[#Headers],[Gameweek 21]],2)&lt;$B$622,INDEX(FPL_Results_Extract[Gameweek 21],MATCH($A108,FPL_Results_Extract[[Player]:[Player]],0)),INDEX(Team_Key[[Abbreviation]:[Abbreviation]],MATCH(LEFT(INDEX(FPL_Fixtures_Extract[],MATCH($A108,FPL_Fixtures_Extract[[Player]:[Player]],0),MATCH(FPL_Combined[[#Headers],[Gameweek 21]],FPL_Fixtures_Extract[#Headers],0)),LEN(INDEX(FPL_Fixtures_Extract[],MATCH($A108,FPL_Fixtures_Extract[[Player]:[Player]],0),MATCH(FPL_Combined[[#Headers],[Gameweek 21]],FPL_Fixtures_Extract[#Headers],0)))-4),Team_Key[[Full Name]:[Full Name]],0))&amp;RIGHT(INDEX(FPL_Fixtures_Extract[],MATCH($A108,FPL_Fixtures_Extract[[Player]:[Player]],0),MATCH(FPL_Combined[[#Headers],[Gameweek 21]],FPL_Fixtures_Extract[#Headers],0)),3))</f>
        <v>LIV(A) 3-3</v>
      </c>
      <c r="W108" t="str">
        <f ca="1">IF(RIGHT(FPL_Combined[[#Headers],[Gameweek 22]],2)&lt;$B$622,INDEX(FPL_Results_Extract[Gameweek 22],MATCH($A108,FPL_Results_Extract[[Player]:[Player]],0)),INDEX(Team_Key[[Abbreviation]:[Abbreviation]],MATCH(LEFT(INDEX(FPL_Fixtures_Extract[],MATCH($A108,FPL_Fixtures_Extract[[Player]:[Player]],0),MATCH(FPL_Combined[[#Headers],[Gameweek 22]],FPL_Fixtures_Extract[#Headers],0)),LEN(INDEX(FPL_Fixtures_Extract[],MATCH($A108,FPL_Fixtures_Extract[[Player]:[Player]],0),MATCH(FPL_Combined[[#Headers],[Gameweek 22]],FPL_Fixtures_Extract[#Headers],0)))-4),Team_Key[[Full Name]:[Full Name]],0))&amp;RIGHT(INDEX(FPL_Fixtures_Extract[],MATCH($A108,FPL_Fixtures_Extract[[Player]:[Player]],0),MATCH(FPL_Combined[[#Headers],[Gameweek 22]],FPL_Fixtures_Extract[#Headers],0)),3))</f>
        <v>STK(A) 0-0</v>
      </c>
      <c r="X108" t="str">
        <f ca="1">IF(RIGHT(FPL_Combined[[#Headers],[Gameweek 23]],2)&lt;$B$622,INDEX(FPL_Results_Extract[Gameweek 23],MATCH($A108,FPL_Results_Extract[[Player]:[Player]],0)),INDEX(Team_Key[[Abbreviation]:[Abbreviation]],MATCH(LEFT(INDEX(FPL_Fixtures_Extract[],MATCH($A108,FPL_Fixtures_Extract[[Player]:[Player]],0),MATCH(FPL_Combined[[#Headers],[Gameweek 23]],FPL_Fixtures_Extract[#Headers],0)),LEN(INDEX(FPL_Fixtures_Extract[],MATCH($A108,FPL_Fixtures_Extract[[Player]:[Player]],0),MATCH(FPL_Combined[[#Headers],[Gameweek 23]],FPL_Fixtures_Extract[#Headers],0)))-4),Team_Key[[Full Name]:[Full Name]],0))&amp;RIGHT(INDEX(FPL_Fixtures_Extract[],MATCH($A108,FPL_Fixtures_Extract[[Player]:[Player]],0),MATCH(FPL_Combined[[#Headers],[Gameweek 23]],FPL_Fixtures_Extract[#Headers],0)),3))</f>
        <v>CHE(H) 0-1</v>
      </c>
      <c r="Y108" t="str">
        <f ca="1">IF(RIGHT(FPL_Combined[[#Headers],[Gameweek 24]],2)&lt;$B$622,INDEX(FPL_Results_Extract[Team],MATCH($A108,FPL_Results_Extract[[Player]:[Player]],0)),INDEX(Team_Key[[Abbreviation]:[Abbreviation]],MATCH(LEFT(INDEX(FPL_Fixtures_Extract[],MATCH($A108,FPL_Fixtures_Extract[[Player]:[Player]],0),MATCH(FPL_Combined[[#Headers],[Gameweek 24]],FPL_Fixtures_Extract[#Headers],0)),LEN(INDEX(FPL_Fixtures_Extract[],MATCH($A108,FPL_Fixtures_Extract[[Player]:[Player]],0),MATCH(FPL_Combined[[#Headers],[Gameweek 24]],FPL_Fixtures_Extract[#Headers],0)))-4),Team_Key[[Full Name]:[Full Name]],0))&amp;RIGHT(INDEX(FPL_Fixtures_Extract[],MATCH($A108,FPL_Fixtures_Extract[[Player]:[Player]],0),MATCH(FPL_Combined[[#Headers],[Gameweek 24]],FPL_Fixtures_Extract[#Headers],0)),3))</f>
        <v>ARS</v>
      </c>
      <c r="Z108" t="str">
        <f ca="1">IF(RIGHT(FPL_Combined[[#Headers],[Gameweek 25]],2)&lt;$B$622,INDEX(FPL_Results_Extract[Player],MATCH($A108,FPL_Results_Extract[[Player]:[Player]],0)),INDEX(Team_Key[[Abbreviation]:[Abbreviation]],MATCH(LEFT(INDEX(FPL_Fixtures_Extract[],MATCH($A108,FPL_Fixtures_Extract[[Player]:[Player]],0),MATCH(FPL_Combined[[#Headers],[Gameweek 25]],FPL_Fixtures_Extract[#Headers],0)),LEN(INDEX(FPL_Fixtures_Extract[],MATCH($A108,FPL_Fixtures_Extract[[Player]:[Player]],0),MATCH(FPL_Combined[[#Headers],[Gameweek 25]],FPL_Fixtures_Extract[#Headers],0)))-4),Team_Key[[Full Name]:[Full Name]],0))&amp;RIGHT(INDEX(FPL_Fixtures_Extract[],MATCH($A108,FPL_Fixtures_Extract[[Player]:[Player]],0),MATCH(FPL_Combined[[#Headers],[Gameweek 25]],FPL_Fixtures_Extract[#Headers],0)),3))</f>
        <v>Cech</v>
      </c>
      <c r="AA108" t="str">
        <f ca="1">IF(RIGHT(FPL_Combined[[#Headers],[Gameweek 26]],2)&lt;$B$622,INDEX(FPL_Results_Extract[Gameweek 01],MATCH($A108,FPL_Results_Extract[[Player]:[Player]],0)),INDEX(Team_Key[[Abbreviation]:[Abbreviation]],MATCH(LEFT(INDEX(FPL_Fixtures_Extract[],MATCH($A108,FPL_Fixtures_Extract[[Player]:[Player]],0),MATCH(FPL_Combined[[#Headers],[Gameweek 26]],FPL_Fixtures_Extract[#Headers],0)),LEN(INDEX(FPL_Fixtures_Extract[],MATCH($A108,FPL_Fixtures_Extract[[Player]:[Player]],0),MATCH(FPL_Combined[[#Headers],[Gameweek 26]],FPL_Fixtures_Extract[#Headers],0)))-4),Team_Key[[Full Name]:[Full Name]],0))&amp;RIGHT(INDEX(FPL_Fixtures_Extract[],MATCH($A108,FPL_Fixtures_Extract[[Player]:[Player]],0),MATCH(FPL_Combined[[#Headers],[Gameweek 26]],FPL_Fixtures_Extract[#Headers],0)),3))</f>
        <v>WHU(H) 0-2</v>
      </c>
      <c r="AB108" t="str">
        <f ca="1">IF(RIGHT(FPL_Combined[[#Headers],[Gameweek 27]],2)&lt;$B$622,INDEX(FPL_Results_Extract[Gameweek 02],MATCH($A108,FPL_Results_Extract[[Player]:[Player]],0)),INDEX(Team_Key[[Abbreviation]:[Abbreviation]],MATCH(LEFT(INDEX(FPL_Fixtures_Extract[],MATCH($A108,FPL_Fixtures_Extract[[Player]:[Player]],0),MATCH(FPL_Combined[[#Headers],[Gameweek 27]],FPL_Fixtures_Extract[#Headers],0)),LEN(INDEX(FPL_Fixtures_Extract[],MATCH($A108,FPL_Fixtures_Extract[[Player]:[Player]],0),MATCH(FPL_Combined[[#Headers],[Gameweek 27]],FPL_Fixtures_Extract[#Headers],0)))-4),Team_Key[[Full Name]:[Full Name]],0))&amp;RIGHT(INDEX(FPL_Fixtures_Extract[],MATCH($A108,FPL_Fixtures_Extract[[Player]:[Player]],0),MATCH(FPL_Combined[[#Headers],[Gameweek 27]],FPL_Fixtures_Extract[#Headers],0)),3))</f>
        <v>CRY(A) 2-1</v>
      </c>
      <c r="AC108" t="str">
        <f ca="1">IF(RIGHT(FPL_Combined[[#Headers],[Gameweek 28]],2)&lt;$B$622,INDEX(FPL_Results_Extract[Gameweek 03],MATCH($A108,FPL_Results_Extract[[Player]:[Player]],0)),INDEX(Team_Key[[Abbreviation]:[Abbreviation]],MATCH(LEFT(INDEX(FPL_Fixtures_Extract[],MATCH($A108,FPL_Fixtures_Extract[[Player]:[Player]],0),MATCH(FPL_Combined[[#Headers],[Gameweek 28]],FPL_Fixtures_Extract[#Headers],0)),LEN(INDEX(FPL_Fixtures_Extract[],MATCH($A108,FPL_Fixtures_Extract[[Player]:[Player]],0),MATCH(FPL_Combined[[#Headers],[Gameweek 28]],FPL_Fixtures_Extract[#Headers],0)))-4),Team_Key[[Full Name]:[Full Name]],0))&amp;RIGHT(INDEX(FPL_Fixtures_Extract[],MATCH($A108,FPL_Fixtures_Extract[[Player]:[Player]],0),MATCH(FPL_Combined[[#Headers],[Gameweek 28]],FPL_Fixtures_Extract[#Headers],0)),3))</f>
        <v>LIV(H) 0-0</v>
      </c>
      <c r="AD108" t="str">
        <f ca="1">IF(RIGHT(FPL_Combined[[#Headers],[Gameweek 29]],2)&lt;$B$622,INDEX(FPL_Results_Extract[Gameweek 04],MATCH($A108,FPL_Results_Extract[[Player]:[Player]],0)),INDEX(Team_Key[[Abbreviation]:[Abbreviation]],MATCH(LEFT(INDEX(FPL_Fixtures_Extract[],MATCH($A108,FPL_Fixtures_Extract[[Player]:[Player]],0),MATCH(FPL_Combined[[#Headers],[Gameweek 29]],FPL_Fixtures_Extract[#Headers],0)),LEN(INDEX(FPL_Fixtures_Extract[],MATCH($A108,FPL_Fixtures_Extract[[Player]:[Player]],0),MATCH(FPL_Combined[[#Headers],[Gameweek 29]],FPL_Fixtures_Extract[#Headers],0)))-4),Team_Key[[Full Name]:[Full Name]],0))&amp;RIGHT(INDEX(FPL_Fixtures_Extract[],MATCH($A108,FPL_Fixtures_Extract[[Player]:[Player]],0),MATCH(FPL_Combined[[#Headers],[Gameweek 29]],FPL_Fixtures_Extract[#Headers],0)),3))</f>
        <v>WBA(H)</v>
      </c>
      <c r="AE108" t="str">
        <f ca="1">IF(RIGHT(FPL_Combined[[#Headers],[Gameweek 30]],2)&lt;$B$622,INDEX(FPL_Results_Extract[Gameweek 05],MATCH($A108,FPL_Results_Extract[[Player]:[Player]],0)),INDEX(Team_Key[[Abbreviation]:[Abbreviation]],MATCH(LEFT(INDEX(FPL_Fixtures_Extract[],MATCH($A108,FPL_Fixtures_Extract[[Player]:[Player]],0),MATCH(FPL_Combined[[#Headers],[Gameweek 30]],FPL_Fixtures_Extract[#Headers],0)),LEN(INDEX(FPL_Fixtures_Extract[],MATCH($A108,FPL_Fixtures_Extract[[Player]:[Player]],0),MATCH(FPL_Combined[[#Headers],[Gameweek 30]],FPL_Fixtures_Extract[#Headers],0)))-4),Team_Key[[Full Name]:[Full Name]],0))&amp;RIGHT(INDEX(FPL_Fixtures_Extract[],MATCH($A108,FPL_Fixtures_Extract[[Player]:[Player]],0),MATCH(FPL_Combined[[#Headers],[Gameweek 30]],FPL_Fixtures_Extract[#Headers],0)),3))</f>
        <v>EVE(A)</v>
      </c>
      <c r="AF108" t="str">
        <f ca="1">IF(RIGHT(FPL_Combined[[#Headers],[Gameweek 31]],2)&lt;$B$622,INDEX(FPL_Results_Extract[Gameweek 06],MATCH($A108,FPL_Results_Extract[[Player]:[Player]],0)),INDEX(Team_Key[[Abbreviation]:[Abbreviation]],MATCH(LEFT(INDEX(FPL_Fixtures_Extract[],MATCH($A108,FPL_Fixtures_Extract[[Player]:[Player]],0),MATCH(FPL_Combined[[#Headers],[Gameweek 31]],FPL_Fixtures_Extract[#Headers],0)),LEN(INDEX(FPL_Fixtures_Extract[],MATCH($A108,FPL_Fixtures_Extract[[Player]:[Player]],0),MATCH(FPL_Combined[[#Headers],[Gameweek 31]],FPL_Fixtures_Extract[#Headers],0)))-4),Team_Key[[Full Name]:[Full Name]],0))&amp;RIGHT(INDEX(FPL_Fixtures_Extract[],MATCH($A108,FPL_Fixtures_Extract[[Player]:[Player]],0),MATCH(FPL_Combined[[#Headers],[Gameweek 31]],FPL_Fixtures_Extract[#Headers],0)),3))</f>
        <v>WAT(H)</v>
      </c>
      <c r="AG108" t="str">
        <f ca="1">IF(RIGHT(FPL_Combined[[#Headers],[Gameweek 32]],2)&lt;$B$622,INDEX(FPL_Results_Extract[Gameweek 07],MATCH($A108,FPL_Results_Extract[[Player]:[Player]],0)),INDEX(Team_Key[[Abbreviation]:[Abbreviation]],MATCH(LEFT(INDEX(FPL_Fixtures_Extract[],MATCH($A108,FPL_Fixtures_Extract[[Player]:[Player]],0),MATCH(FPL_Combined[[#Headers],[Gameweek 32]],FPL_Fixtures_Extract[#Headers],0)),LEN(INDEX(FPL_Fixtures_Extract[],MATCH($A108,FPL_Fixtures_Extract[[Player]:[Player]],0),MATCH(FPL_Combined[[#Headers],[Gameweek 32]],FPL_Fixtures_Extract[#Headers],0)))-4),Team_Key[[Full Name]:[Full Name]],0))&amp;RIGHT(INDEX(FPL_Fixtures_Extract[],MATCH($A108,FPL_Fixtures_Extract[[Player]:[Player]],0),MATCH(FPL_Combined[[#Headers],[Gameweek 32]],FPL_Fixtures_Extract[#Headers],0)),3))</f>
        <v>WHU(A)</v>
      </c>
      <c r="AH108" t="str">
        <f ca="1">IF(RIGHT(FPL_Combined[[#Headers],[Gameweek 33]],2)&lt;$B$622,INDEX(FPL_Results_Extract[Gameweek 08],MATCH($A108,FPL_Results_Extract[[Player]:[Player]],0)),INDEX(Team_Key[[Abbreviation]:[Abbreviation]],MATCH(LEFT(INDEX(FPL_Fixtures_Extract[],MATCH($A108,FPL_Fixtures_Extract[[Player]:[Player]],0),MATCH(FPL_Combined[[#Headers],[Gameweek 33]],FPL_Fixtures_Extract[#Headers],0)),LEN(INDEX(FPL_Fixtures_Extract[],MATCH($A108,FPL_Fixtures_Extract[[Player]:[Player]],0),MATCH(FPL_Combined[[#Headers],[Gameweek 33]],FPL_Fixtures_Extract[#Headers],0)))-4),Team_Key[[Full Name]:[Full Name]],0))&amp;RIGHT(INDEX(FPL_Fixtures_Extract[],MATCH($A108,FPL_Fixtures_Extract[[Player]:[Player]],0),MATCH(FPL_Combined[[#Headers],[Gameweek 33]],FPL_Fixtures_Extract[#Headers],0)),3))</f>
        <v>CRY(H)</v>
      </c>
      <c r="AI108" t="str">
        <f ca="1">IF(RIGHT(FPL_Combined[[#Headers],[Gameweek 34]],2)&lt;$B$622,INDEX(FPL_Results_Extract[Gameweek 09],MATCH($A108,FPL_Results_Extract[[Player]:[Player]],0)),INDEX(Team_Key[[Abbreviation]:[Abbreviation]],MATCH(LEFT(INDEX(FPL_Fixtures_Extract[],MATCH($A108,FPL_Fixtures_Extract[[Player]:[Player]],0),MATCH(FPL_Combined[[#Headers],[Gameweek 34]],FPL_Fixtures_Extract[#Headers],0)),LEN(INDEX(FPL_Fixtures_Extract[],MATCH($A108,FPL_Fixtures_Extract[[Player]:[Player]],0),MATCH(FPL_Combined[[#Headers],[Gameweek 34]],FPL_Fixtures_Extract[#Headers],0)))-4),Team_Key[[Full Name]:[Full Name]],0))&amp;RIGHT(INDEX(FPL_Fixtures_Extract[],MATCH($A108,FPL_Fixtures_Extract[[Player]:[Player]],0),MATCH(FPL_Combined[[#Headers],[Gameweek 34]],FPL_Fixtures_Extract[#Headers],0)),3))</f>
        <v>SUN(A)</v>
      </c>
      <c r="AJ108" t="str">
        <f ca="1">IF(RIGHT(FPL_Combined[[#Headers],[Gameweek 35]],2)&lt;$B$622,INDEX(FPL_Results_Extract[Gameweek 10],MATCH($A108,FPL_Results_Extract[[Player]:[Player]],0)),INDEX(Team_Key[[Abbreviation]:[Abbreviation]],MATCH(LEFT(INDEX(FPL_Fixtures_Extract[],MATCH($A108,FPL_Fixtures_Extract[[Player]:[Player]],0),MATCH(FPL_Combined[[#Headers],[Gameweek 35]],FPL_Fixtures_Extract[#Headers],0)),LEN(INDEX(FPL_Fixtures_Extract[],MATCH($A108,FPL_Fixtures_Extract[[Player]:[Player]],0),MATCH(FPL_Combined[[#Headers],[Gameweek 35]],FPL_Fixtures_Extract[#Headers],0)))-4),Team_Key[[Full Name]:[Full Name]],0))&amp;RIGHT(INDEX(FPL_Fixtures_Extract[],MATCH($A108,FPL_Fixtures_Extract[[Player]:[Player]],0),MATCH(FPL_Combined[[#Headers],[Gameweek 35]],FPL_Fixtures_Extract[#Headers],0)),3))</f>
        <v>NOR(H)</v>
      </c>
      <c r="AK108" t="str">
        <f ca="1">IF(RIGHT(FPL_Combined[[#Headers],[Gameweek 36]],2)&lt;$B$622,INDEX(FPL_Results_Extract[Gameweek 11],MATCH($A108,FPL_Results_Extract[[Player]:[Player]],0)),INDEX(Team_Key[[Abbreviation]:[Abbreviation]],MATCH(LEFT(INDEX(FPL_Fixtures_Extract[],MATCH($A108,FPL_Fixtures_Extract[[Player]:[Player]],0),MATCH(FPL_Combined[[#Headers],[Gameweek 36]],FPL_Fixtures_Extract[#Headers],0)),LEN(INDEX(FPL_Fixtures_Extract[],MATCH($A108,FPL_Fixtures_Extract[[Player]:[Player]],0),MATCH(FPL_Combined[[#Headers],[Gameweek 36]],FPL_Fixtures_Extract[#Headers],0)))-4),Team_Key[[Full Name]:[Full Name]],0))&amp;RIGHT(INDEX(FPL_Fixtures_Extract[],MATCH($A108,FPL_Fixtures_Extract[[Player]:[Player]],0),MATCH(FPL_Combined[[#Headers],[Gameweek 36]],FPL_Fixtures_Extract[#Headers],0)),3))</f>
        <v>MCI(A)</v>
      </c>
      <c r="AL108" t="str">
        <f ca="1">IF(RIGHT(FPL_Combined[[#Headers],[Gameweek 37]],2)&lt;$B$622,INDEX(FPL_Results_Extract[Gameweek 12],MATCH($A108,FPL_Results_Extract[[Player]:[Player]],0)),INDEX(Team_Key[[Abbreviation]:[Abbreviation]],MATCH(LEFT(INDEX(FPL_Fixtures_Extract[],MATCH($A108,FPL_Fixtures_Extract[[Player]:[Player]],0),MATCH(FPL_Combined[[#Headers],[Gameweek 37]],FPL_Fixtures_Extract[#Headers],0)),LEN(INDEX(FPL_Fixtures_Extract[],MATCH($A108,FPL_Fixtures_Extract[[Player]:[Player]],0),MATCH(FPL_Combined[[#Headers],[Gameweek 37]],FPL_Fixtures_Extract[#Headers],0)))-4),Team_Key[[Full Name]:[Full Name]],0))&amp;RIGHT(INDEX(FPL_Fixtures_Extract[],MATCH($A108,FPL_Fixtures_Extract[[Player]:[Player]],0),MATCH(FPL_Combined[[#Headers],[Gameweek 37]],FPL_Fixtures_Extract[#Headers],0)),3))</f>
        <v>AVL(H)</v>
      </c>
      <c r="AM108" t="e">
        <f ca="1">IF(RIGHT(FPL_Combined[[#Headers],[Gameweek 38]],2)&lt;$B$622,INDEX(FPL_Results_Extract[Gameweek 13],MATCH($A108,FPL_Results_Extract[[Player]:[Player]],0)),INDEX(Team_Key[[Abbreviation]:[Abbreviation]],MATCH(LEFT(INDEX(FPL_Fixtures_Extract[],MATCH($A108,FPL_Fixtures_Extract[[Player]:[Player]],0),MATCH(FPL_Combined[[#Headers],[Gameweek 38]],FPL_Fixtures_Extract[#Headers],0)),LEN(INDEX(FPL_Fixtures_Extract[],MATCH($A108,FPL_Fixtures_Extract[[Player]:[Player]],0),MATCH(FPL_Combined[[#Headers],[Gameweek 38]],FPL_Fixtures_Extract[#Headers],0)))-4),Team_Key[[Full Name]:[Full Name]],0))&amp;RIGHT(INDEX(FPL_Fixtures_Extract[],MATCH($A108,FPL_Fixtures_Extract[[Player]:[Player]],0),MATCH(FPL_Combined[[#Headers],[Gameweek 38]],FPL_Fixtures_Extract[#Headers],0)),3))</f>
        <v>#VALUE!</v>
      </c>
    </row>
    <row r="109" spans="1:39" x14ac:dyDescent="0.45">
      <c r="A109" t="s">
        <v>614</v>
      </c>
      <c r="B109" t="str">
        <f ca="1">IF(RIGHT(FPL_Combined[[#Headers],[Gameweek 01]],2)&lt;$B$622,INDEX(FPL_Results_Extract[Gameweek 01],MATCH($A109,FPL_Results_Extract[[Player]:[Player]],0)),INDEX(Team_Key[[Abbreviation]:[Abbreviation]],MATCH(LEFT(INDEX(FPL_Fixtures_Extract[],MATCH($A109,FPL_Fixtures_Extract[[Player]:[Player]],0),MATCH(FPL_Combined[[#Headers],[Gameweek 01]],FPL_Fixtures_Extract[#Headers],0)),LEN(INDEX(FPL_Fixtures_Extract[],MATCH($A109,FPL_Fixtures_Extract[[Player]:[Player]],0),MATCH(FPL_Combined[[#Headers],[Gameweek 01]],FPL_Fixtures_Extract[#Headers],0)))-4),Team_Key[[Full Name]:[Full Name]],0))&amp;RIGHT(INDEX(FPL_Fixtures_Extract[],MATCH($A109,FPL_Fixtures_Extract[[Player]:[Player]],0),MATCH(FPL_Combined[[#Headers],[Gameweek 01]],FPL_Fixtures_Extract[#Headers],0)),3))</f>
        <v>NEW(A) 2-2</v>
      </c>
      <c r="C109" t="str">
        <f ca="1">IF(RIGHT(FPL_Combined[[#Headers],[Gameweek 02]],2)&lt;$B$622,INDEX(FPL_Results_Extract[Gameweek 02],MATCH($A109,FPL_Results_Extract[[Player]:[Player]],0)),INDEX(Team_Key[[Abbreviation]:[Abbreviation]],MATCH(LEFT(INDEX(FPL_Fixtures_Extract[],MATCH($A109,FPL_Fixtures_Extract[[Player]:[Player]],0),MATCH(FPL_Combined[[#Headers],[Gameweek 02]],FPL_Fixtures_Extract[#Headers],0)),LEN(INDEX(FPL_Fixtures_Extract[],MATCH($A109,FPL_Fixtures_Extract[[Player]:[Player]],0),MATCH(FPL_Combined[[#Headers],[Gameweek 02]],FPL_Fixtures_Extract[#Headers],0)))-4),Team_Key[[Full Name]:[Full Name]],0))&amp;RIGHT(INDEX(FPL_Fixtures_Extract[],MATCH($A109,FPL_Fixtures_Extract[[Player]:[Player]],0),MATCH(FPL_Combined[[#Headers],[Gameweek 02]],FPL_Fixtures_Extract[#Headers],0)),3))</f>
        <v>EVE(H) 0-3</v>
      </c>
      <c r="D109" t="str">
        <f ca="1">IF(RIGHT(FPL_Combined[[#Headers],[Gameweek 03]],2)&lt;$B$622,INDEX(FPL_Results_Extract[Gameweek 03],MATCH($A109,FPL_Results_Extract[[Player]:[Player]],0)),INDEX(Team_Key[[Abbreviation]:[Abbreviation]],MATCH(LEFT(INDEX(FPL_Fixtures_Extract[],MATCH($A109,FPL_Fixtures_Extract[[Player]:[Player]],0),MATCH(FPL_Combined[[#Headers],[Gameweek 03]],FPL_Fixtures_Extract[#Headers],0)),LEN(INDEX(FPL_Fixtures_Extract[],MATCH($A109,FPL_Fixtures_Extract[[Player]:[Player]],0),MATCH(FPL_Combined[[#Headers],[Gameweek 03]],FPL_Fixtures_Extract[#Headers],0)))-4),Team_Key[[Full Name]:[Full Name]],0))&amp;RIGHT(INDEX(FPL_Fixtures_Extract[],MATCH($A109,FPL_Fixtures_Extract[[Player]:[Player]],0),MATCH(FPL_Combined[[#Headers],[Gameweek 03]],FPL_Fixtures_Extract[#Headers],0)),3))</f>
        <v>WAT(A) 0-0</v>
      </c>
      <c r="E109" t="str">
        <f ca="1">IF(RIGHT(FPL_Combined[[#Headers],[Gameweek 04]],2)&lt;$B$622,INDEX(FPL_Results_Extract[Gameweek 04],MATCH($A109,FPL_Results_Extract[[Player]:[Player]],0)),INDEX(Team_Key[[Abbreviation]:[Abbreviation]],MATCH(LEFT(INDEX(FPL_Fixtures_Extract[],MATCH($A109,FPL_Fixtures_Extract[[Player]:[Player]],0),MATCH(FPL_Combined[[#Headers],[Gameweek 04]],FPL_Fixtures_Extract[#Headers],0)),LEN(INDEX(FPL_Fixtures_Extract[],MATCH($A109,FPL_Fixtures_Extract[[Player]:[Player]],0),MATCH(FPL_Combined[[#Headers],[Gameweek 04]],FPL_Fixtures_Extract[#Headers],0)))-4),Team_Key[[Full Name]:[Full Name]],0))&amp;RIGHT(INDEX(FPL_Fixtures_Extract[],MATCH($A109,FPL_Fixtures_Extract[[Player]:[Player]],0),MATCH(FPL_Combined[[#Headers],[Gameweek 04]],FPL_Fixtures_Extract[#Headers],0)),3))</f>
        <v>NOR(H) 3-0</v>
      </c>
      <c r="F109" t="str">
        <f ca="1">IF(RIGHT(FPL_Combined[[#Headers],[Gameweek 05]],2)&lt;$B$622,INDEX(FPL_Results_Extract[Gameweek 05],MATCH($A109,FPL_Results_Extract[[Player]:[Player]],0)),INDEX(Team_Key[[Abbreviation]:[Abbreviation]],MATCH(LEFT(INDEX(FPL_Fixtures_Extract[],MATCH($A109,FPL_Fixtures_Extract[[Player]:[Player]],0),MATCH(FPL_Combined[[#Headers],[Gameweek 05]],FPL_Fixtures_Extract[#Headers],0)),LEN(INDEX(FPL_Fixtures_Extract[],MATCH($A109,FPL_Fixtures_Extract[[Player]:[Player]],0),MATCH(FPL_Combined[[#Headers],[Gameweek 05]],FPL_Fixtures_Extract[#Headers],0)))-4),Team_Key[[Full Name]:[Full Name]],0))&amp;RIGHT(INDEX(FPL_Fixtures_Extract[],MATCH($A109,FPL_Fixtures_Extract[[Player]:[Player]],0),MATCH(FPL_Combined[[#Headers],[Gameweek 05]],FPL_Fixtures_Extract[#Headers],0)),3))</f>
        <v>WBA(A) 0-0</v>
      </c>
      <c r="G109" t="str">
        <f ca="1">IF(RIGHT(FPL_Combined[[#Headers],[Gameweek 06]],2)&lt;$B$622,INDEX(FPL_Results_Extract[Gameweek 06],MATCH($A109,FPL_Results_Extract[[Player]:[Player]],0)),INDEX(Team_Key[[Abbreviation]:[Abbreviation]],MATCH(LEFT(INDEX(FPL_Fixtures_Extract[],MATCH($A109,FPL_Fixtures_Extract[[Player]:[Player]],0),MATCH(FPL_Combined[[#Headers],[Gameweek 06]],FPL_Fixtures_Extract[#Headers],0)),LEN(INDEX(FPL_Fixtures_Extract[],MATCH($A109,FPL_Fixtures_Extract[[Player]:[Player]],0),MATCH(FPL_Combined[[#Headers],[Gameweek 06]],FPL_Fixtures_Extract[#Headers],0)))-4),Team_Key[[Full Name]:[Full Name]],0))&amp;RIGHT(INDEX(FPL_Fixtures_Extract[],MATCH($A109,FPL_Fixtures_Extract[[Player]:[Player]],0),MATCH(FPL_Combined[[#Headers],[Gameweek 06]],FPL_Fixtures_Extract[#Headers],0)),3))</f>
        <v>MUN(H) 2-3</v>
      </c>
      <c r="H109" t="str">
        <f ca="1">IF(RIGHT(FPL_Combined[[#Headers],[Gameweek 07]],2)&lt;$B$622,INDEX(FPL_Results_Extract[Gameweek 07],MATCH($A109,FPL_Results_Extract[[Player]:[Player]],0)),INDEX(Team_Key[[Abbreviation]:[Abbreviation]],MATCH(LEFT(INDEX(FPL_Fixtures_Extract[],MATCH($A109,FPL_Fixtures_Extract[[Player]:[Player]],0),MATCH(FPL_Combined[[#Headers],[Gameweek 07]],FPL_Fixtures_Extract[#Headers],0)),LEN(INDEX(FPL_Fixtures_Extract[],MATCH($A109,FPL_Fixtures_Extract[[Player]:[Player]],0),MATCH(FPL_Combined[[#Headers],[Gameweek 07]],FPL_Fixtures_Extract[#Headers],0)))-4),Team_Key[[Full Name]:[Full Name]],0))&amp;RIGHT(INDEX(FPL_Fixtures_Extract[],MATCH($A109,FPL_Fixtures_Extract[[Player]:[Player]],0),MATCH(FPL_Combined[[#Headers],[Gameweek 07]],FPL_Fixtures_Extract[#Headers],0)),3))</f>
        <v>SWA(H) 3-1</v>
      </c>
      <c r="I109" t="str">
        <f ca="1">IF(RIGHT(FPL_Combined[[#Headers],[Gameweek 08]],2)&lt;$B$622,INDEX(FPL_Results_Extract[Gameweek 08],MATCH($A109,FPL_Results_Extract[[Player]:[Player]],0)),INDEX(Team_Key[[Abbreviation]:[Abbreviation]],MATCH(LEFT(INDEX(FPL_Fixtures_Extract[],MATCH($A109,FPL_Fixtures_Extract[[Player]:[Player]],0),MATCH(FPL_Combined[[#Headers],[Gameweek 08]],FPL_Fixtures_Extract[#Headers],0)),LEN(INDEX(FPL_Fixtures_Extract[],MATCH($A109,FPL_Fixtures_Extract[[Player]:[Player]],0),MATCH(FPL_Combined[[#Headers],[Gameweek 08]],FPL_Fixtures_Extract[#Headers],0)))-4),Team_Key[[Full Name]:[Full Name]],0))&amp;RIGHT(INDEX(FPL_Fixtures_Extract[],MATCH($A109,FPL_Fixtures_Extract[[Player]:[Player]],0),MATCH(FPL_Combined[[#Headers],[Gameweek 08]],FPL_Fixtures_Extract[#Headers],0)),3))</f>
        <v>CHE(A) 3-1</v>
      </c>
      <c r="J109" t="str">
        <f ca="1">IF(RIGHT(FPL_Combined[[#Headers],[Gameweek 09]],2)&lt;$B$622,INDEX(FPL_Results_Extract[Gameweek 09],MATCH($A109,FPL_Results_Extract[[Player]:[Player]],0)),INDEX(Team_Key[[Abbreviation]:[Abbreviation]],MATCH(LEFT(INDEX(FPL_Fixtures_Extract[],MATCH($A109,FPL_Fixtures_Extract[[Player]:[Player]],0),MATCH(FPL_Combined[[#Headers],[Gameweek 09]],FPL_Fixtures_Extract[#Headers],0)),LEN(INDEX(FPL_Fixtures_Extract[],MATCH($A109,FPL_Fixtures_Extract[[Player]:[Player]],0),MATCH(FPL_Combined[[#Headers],[Gameweek 09]],FPL_Fixtures_Extract[#Headers],0)))-4),Team_Key[[Full Name]:[Full Name]],0))&amp;RIGHT(INDEX(FPL_Fixtures_Extract[],MATCH($A109,FPL_Fixtures_Extract[[Player]:[Player]],0),MATCH(FPL_Combined[[#Headers],[Gameweek 09]],FPL_Fixtures_Extract[#Headers],0)),3))</f>
        <v>LEI(H) 2-2</v>
      </c>
      <c r="K109" t="str">
        <f ca="1">IF(RIGHT(FPL_Combined[[#Headers],[Gameweek 10]],2)&lt;$B$622,INDEX(FPL_Results_Extract[Gameweek 10],MATCH($A109,FPL_Results_Extract[[Player]:[Player]],0)),INDEX(Team_Key[[Abbreviation]:[Abbreviation]],MATCH(LEFT(INDEX(FPL_Fixtures_Extract[],MATCH($A109,FPL_Fixtures_Extract[[Player]:[Player]],0),MATCH(FPL_Combined[[#Headers],[Gameweek 10]],FPL_Fixtures_Extract[#Headers],0)),LEN(INDEX(FPL_Fixtures_Extract[],MATCH($A109,FPL_Fixtures_Extract[[Player]:[Player]],0),MATCH(FPL_Combined[[#Headers],[Gameweek 10]],FPL_Fixtures_Extract[#Headers],0)))-4),Team_Key[[Full Name]:[Full Name]],0))&amp;RIGHT(INDEX(FPL_Fixtures_Extract[],MATCH($A109,FPL_Fixtures_Extract[[Player]:[Player]],0),MATCH(FPL_Combined[[#Headers],[Gameweek 10]],FPL_Fixtures_Extract[#Headers],0)),3))</f>
        <v>LIV(A) 1-1</v>
      </c>
      <c r="L109" t="str">
        <f ca="1">IF(RIGHT(FPL_Combined[[#Headers],[Gameweek 11]],2)&lt;$B$622,INDEX(FPL_Results_Extract[Gameweek 11],MATCH($A109,FPL_Results_Extract[[Player]:[Player]],0)),INDEX(Team_Key[[Abbreviation]:[Abbreviation]],MATCH(LEFT(INDEX(FPL_Fixtures_Extract[],MATCH($A109,FPL_Fixtures_Extract[[Player]:[Player]],0),MATCH(FPL_Combined[[#Headers],[Gameweek 11]],FPL_Fixtures_Extract[#Headers],0)),LEN(INDEX(FPL_Fixtures_Extract[],MATCH($A109,FPL_Fixtures_Extract[[Player]:[Player]],0),MATCH(FPL_Combined[[#Headers],[Gameweek 11]],FPL_Fixtures_Extract[#Headers],0)))-4),Team_Key[[Full Name]:[Full Name]],0))&amp;RIGHT(INDEX(FPL_Fixtures_Extract[],MATCH($A109,FPL_Fixtures_Extract[[Player]:[Player]],0),MATCH(FPL_Combined[[#Headers],[Gameweek 11]],FPL_Fixtures_Extract[#Headers],0)),3))</f>
        <v>BOU(H) 2-0</v>
      </c>
      <c r="M109" t="str">
        <f ca="1">IF(RIGHT(FPL_Combined[[#Headers],[Gameweek 12]],2)&lt;$B$622,INDEX(FPL_Results_Extract[Gameweek 12],MATCH($A109,FPL_Results_Extract[[Player]:[Player]],0)),INDEX(Team_Key[[Abbreviation]:[Abbreviation]],MATCH(LEFT(INDEX(FPL_Fixtures_Extract[],MATCH($A109,FPL_Fixtures_Extract[[Player]:[Player]],0),MATCH(FPL_Combined[[#Headers],[Gameweek 12]],FPL_Fixtures_Extract[#Headers],0)),LEN(INDEX(FPL_Fixtures_Extract[],MATCH($A109,FPL_Fixtures_Extract[[Player]:[Player]],0),MATCH(FPL_Combined[[#Headers],[Gameweek 12]],FPL_Fixtures_Extract[#Headers],0)))-4),Team_Key[[Full Name]:[Full Name]],0))&amp;RIGHT(INDEX(FPL_Fixtures_Extract[],MATCH($A109,FPL_Fixtures_Extract[[Player]:[Player]],0),MATCH(FPL_Combined[[#Headers],[Gameweek 12]],FPL_Fixtures_Extract[#Headers],0)),3))</f>
        <v>SUN(A) 1-0</v>
      </c>
      <c r="N109" t="str">
        <f ca="1">IF(RIGHT(FPL_Combined[[#Headers],[Gameweek 13]],2)&lt;$B$622,INDEX(FPL_Results_Extract[Gameweek 13],MATCH($A109,FPL_Results_Extract[[Player]:[Player]],0)),INDEX(Team_Key[[Abbreviation]:[Abbreviation]],MATCH(LEFT(INDEX(FPL_Fixtures_Extract[],MATCH($A109,FPL_Fixtures_Extract[[Player]:[Player]],0),MATCH(FPL_Combined[[#Headers],[Gameweek 13]],FPL_Fixtures_Extract[#Headers],0)),LEN(INDEX(FPL_Fixtures_Extract[],MATCH($A109,FPL_Fixtures_Extract[[Player]:[Player]],0),MATCH(FPL_Combined[[#Headers],[Gameweek 13]],FPL_Fixtures_Extract[#Headers],0)))-4),Team_Key[[Full Name]:[Full Name]],0))&amp;RIGHT(INDEX(FPL_Fixtures_Extract[],MATCH($A109,FPL_Fixtures_Extract[[Player]:[Player]],0),MATCH(FPL_Combined[[#Headers],[Gameweek 13]],FPL_Fixtures_Extract[#Headers],0)),3))</f>
        <v>STK(H) 0-1</v>
      </c>
      <c r="O109" t="str">
        <f ca="1">IF(RIGHT(FPL_Combined[[#Headers],[Gameweek 14]],2)&lt;$B$622,INDEX(FPL_Results_Extract[Gameweek 14],MATCH($A109,FPL_Results_Extract[[Player]:[Player]],0)),INDEX(Team_Key[[Abbreviation]:[Abbreviation]],MATCH(LEFT(INDEX(FPL_Fixtures_Extract[],MATCH($A109,FPL_Fixtures_Extract[[Player]:[Player]],0),MATCH(FPL_Combined[[#Headers],[Gameweek 14]],FPL_Fixtures_Extract[#Headers],0)),LEN(INDEX(FPL_Fixtures_Extract[],MATCH($A109,FPL_Fixtures_Extract[[Player]:[Player]],0),MATCH(FPL_Combined[[#Headers],[Gameweek 14]],FPL_Fixtures_Extract[#Headers],0)))-4),Team_Key[[Full Name]:[Full Name]],0))&amp;RIGHT(INDEX(FPL_Fixtures_Extract[],MATCH($A109,FPL_Fixtures_Extract[[Player]:[Player]],0),MATCH(FPL_Combined[[#Headers],[Gameweek 14]],FPL_Fixtures_Extract[#Headers],0)),3))</f>
        <v>MCI(A) 1-3</v>
      </c>
      <c r="P109" t="str">
        <f ca="1">IF(RIGHT(FPL_Combined[[#Headers],[Gameweek 15]],2)&lt;$B$622,INDEX(FPL_Results_Extract[Gameweek 15],MATCH($A109,FPL_Results_Extract[[Player]:[Player]],0)),INDEX(Team_Key[[Abbreviation]:[Abbreviation]],MATCH(LEFT(INDEX(FPL_Fixtures_Extract[],MATCH($A109,FPL_Fixtures_Extract[[Player]:[Player]],0),MATCH(FPL_Combined[[#Headers],[Gameweek 15]],FPL_Fixtures_Extract[#Headers],0)),LEN(INDEX(FPL_Fixtures_Extract[],MATCH($A109,FPL_Fixtures_Extract[[Player]:[Player]],0),MATCH(FPL_Combined[[#Headers],[Gameweek 15]],FPL_Fixtures_Extract[#Headers],0)))-4),Team_Key[[Full Name]:[Full Name]],0))&amp;RIGHT(INDEX(FPL_Fixtures_Extract[],MATCH($A109,FPL_Fixtures_Extract[[Player]:[Player]],0),MATCH(FPL_Combined[[#Headers],[Gameweek 15]],FPL_Fixtures_Extract[#Headers],0)),3))</f>
        <v>AVL(H) 1-1</v>
      </c>
      <c r="Q109" t="str">
        <f ca="1">IF(RIGHT(FPL_Combined[[#Headers],[Gameweek 16]],2)&lt;$B$622,INDEX(FPL_Results_Extract[Gameweek 16],MATCH($A109,FPL_Results_Extract[[Player]:[Player]],0)),INDEX(Team_Key[[Abbreviation]:[Abbreviation]],MATCH(LEFT(INDEX(FPL_Fixtures_Extract[],MATCH($A109,FPL_Fixtures_Extract[[Player]:[Player]],0),MATCH(FPL_Combined[[#Headers],[Gameweek 16]],FPL_Fixtures_Extract[#Headers],0)),LEN(INDEX(FPL_Fixtures_Extract[],MATCH($A109,FPL_Fixtures_Extract[[Player]:[Player]],0),MATCH(FPL_Combined[[#Headers],[Gameweek 16]],FPL_Fixtures_Extract[#Headers],0)))-4),Team_Key[[Full Name]:[Full Name]],0))&amp;RIGHT(INDEX(FPL_Fixtures_Extract[],MATCH($A109,FPL_Fixtures_Extract[[Player]:[Player]],0),MATCH(FPL_Combined[[#Headers],[Gameweek 16]],FPL_Fixtures_Extract[#Headers],0)),3))</f>
        <v>CRY(A) 0-1</v>
      </c>
      <c r="R109" t="str">
        <f ca="1">IF(RIGHT(FPL_Combined[[#Headers],[Gameweek 17]],2)&lt;$B$622,INDEX(FPL_Results_Extract[Gameweek 17],MATCH($A109,FPL_Results_Extract[[Player]:[Player]],0)),INDEX(Team_Key[[Abbreviation]:[Abbreviation]],MATCH(LEFT(INDEX(FPL_Fixtures_Extract[],MATCH($A109,FPL_Fixtures_Extract[[Player]:[Player]],0),MATCH(FPL_Combined[[#Headers],[Gameweek 17]],FPL_Fixtures_Extract[#Headers],0)),LEN(INDEX(FPL_Fixtures_Extract[],MATCH($A109,FPL_Fixtures_Extract[[Player]:[Player]],0),MATCH(FPL_Combined[[#Headers],[Gameweek 17]],FPL_Fixtures_Extract[#Headers],0)))-4),Team_Key[[Full Name]:[Full Name]],0))&amp;RIGHT(INDEX(FPL_Fixtures_Extract[],MATCH($A109,FPL_Fixtures_Extract[[Player]:[Player]],0),MATCH(FPL_Combined[[#Headers],[Gameweek 17]],FPL_Fixtures_Extract[#Headers],0)),3))</f>
        <v>TOT(H) 0-2</v>
      </c>
      <c r="S109" t="str">
        <f ca="1">IF(RIGHT(FPL_Combined[[#Headers],[Gameweek 18]],2)&lt;$B$622,INDEX(FPL_Results_Extract[Gameweek 18],MATCH($A109,FPL_Results_Extract[[Player]:[Player]],0)),INDEX(Team_Key[[Abbreviation]:[Abbreviation]],MATCH(LEFT(INDEX(FPL_Fixtures_Extract[],MATCH($A109,FPL_Fixtures_Extract[[Player]:[Player]],0),MATCH(FPL_Combined[[#Headers],[Gameweek 18]],FPL_Fixtures_Extract[#Headers],0)),LEN(INDEX(FPL_Fixtures_Extract[],MATCH($A109,FPL_Fixtures_Extract[[Player]:[Player]],0),MATCH(FPL_Combined[[#Headers],[Gameweek 18]],FPL_Fixtures_Extract[#Headers],0)))-4),Team_Key[[Full Name]:[Full Name]],0))&amp;RIGHT(INDEX(FPL_Fixtures_Extract[],MATCH($A109,FPL_Fixtures_Extract[[Player]:[Player]],0),MATCH(FPL_Combined[[#Headers],[Gameweek 18]],FPL_Fixtures_Extract[#Headers],0)),3))</f>
        <v>ARS(H) 4-0</v>
      </c>
      <c r="T109" t="str">
        <f ca="1">IF(RIGHT(FPL_Combined[[#Headers],[Gameweek 19]],2)&lt;$B$622,INDEX(FPL_Results_Extract[Gameweek 19],MATCH($A109,FPL_Results_Extract[[Player]:[Player]],0)),INDEX(Team_Key[[Abbreviation]:[Abbreviation]],MATCH(LEFT(INDEX(FPL_Fixtures_Extract[],MATCH($A109,FPL_Fixtures_Extract[[Player]:[Player]],0),MATCH(FPL_Combined[[#Headers],[Gameweek 19]],FPL_Fixtures_Extract[#Headers],0)),LEN(INDEX(FPL_Fixtures_Extract[],MATCH($A109,FPL_Fixtures_Extract[[Player]:[Player]],0),MATCH(FPL_Combined[[#Headers],[Gameweek 19]],FPL_Fixtures_Extract[#Headers],0)))-4),Team_Key[[Full Name]:[Full Name]],0))&amp;RIGHT(INDEX(FPL_Fixtures_Extract[],MATCH($A109,FPL_Fixtures_Extract[[Player]:[Player]],0),MATCH(FPL_Combined[[#Headers],[Gameweek 19]],FPL_Fixtures_Extract[#Headers],0)),3))</f>
        <v>WHU(A) 1-2</v>
      </c>
      <c r="U109" t="str">
        <f ca="1">IF(RIGHT(FPL_Combined[[#Headers],[Gameweek 20]],2)&lt;$B$622,INDEX(FPL_Results_Extract[Gameweek 20],MATCH($A109,FPL_Results_Extract[[Player]:[Player]],0)),INDEX(Team_Key[[Abbreviation]:[Abbreviation]],MATCH(LEFT(INDEX(FPL_Fixtures_Extract[],MATCH($A109,FPL_Fixtures_Extract[[Player]:[Player]],0),MATCH(FPL_Combined[[#Headers],[Gameweek 20]],FPL_Fixtures_Extract[#Headers],0)),LEN(INDEX(FPL_Fixtures_Extract[],MATCH($A109,FPL_Fixtures_Extract[[Player]:[Player]],0),MATCH(FPL_Combined[[#Headers],[Gameweek 20]],FPL_Fixtures_Extract[#Headers],0)))-4),Team_Key[[Full Name]:[Full Name]],0))&amp;RIGHT(INDEX(FPL_Fixtures_Extract[],MATCH($A109,FPL_Fixtures_Extract[[Player]:[Player]],0),MATCH(FPL_Combined[[#Headers],[Gameweek 20]],FPL_Fixtures_Extract[#Headers],0)),3))</f>
        <v>NOR(A) 0-1</v>
      </c>
      <c r="V109" t="str">
        <f ca="1">IF(RIGHT(FPL_Combined[[#Headers],[Gameweek 21]],2)&lt;$B$622,INDEX(FPL_Results_Extract[Gameweek 21],MATCH($A109,FPL_Results_Extract[[Player]:[Player]],0)),INDEX(Team_Key[[Abbreviation]:[Abbreviation]],MATCH(LEFT(INDEX(FPL_Fixtures_Extract[],MATCH($A109,FPL_Fixtures_Extract[[Player]:[Player]],0),MATCH(FPL_Combined[[#Headers],[Gameweek 21]],FPL_Fixtures_Extract[#Headers],0)),LEN(INDEX(FPL_Fixtures_Extract[],MATCH($A109,FPL_Fixtures_Extract[[Player]:[Player]],0),MATCH(FPL_Combined[[#Headers],[Gameweek 21]],FPL_Fixtures_Extract[#Headers],0)))-4),Team_Key[[Full Name]:[Full Name]],0))&amp;RIGHT(INDEX(FPL_Fixtures_Extract[],MATCH($A109,FPL_Fixtures_Extract[[Player]:[Player]],0),MATCH(FPL_Combined[[#Headers],[Gameweek 21]],FPL_Fixtures_Extract[#Headers],0)),3))</f>
        <v>WAT(H) 2-0</v>
      </c>
      <c r="W109" t="str">
        <f ca="1">IF(RIGHT(FPL_Combined[[#Headers],[Gameweek 22]],2)&lt;$B$622,INDEX(FPL_Results_Extract[Gameweek 22],MATCH($A109,FPL_Results_Extract[[Player]:[Player]],0)),INDEX(Team_Key[[Abbreviation]:[Abbreviation]],MATCH(LEFT(INDEX(FPL_Fixtures_Extract[],MATCH($A109,FPL_Fixtures_Extract[[Player]:[Player]],0),MATCH(FPL_Combined[[#Headers],[Gameweek 22]],FPL_Fixtures_Extract[#Headers],0)),LEN(INDEX(FPL_Fixtures_Extract[],MATCH($A109,FPL_Fixtures_Extract[[Player]:[Player]],0),MATCH(FPL_Combined[[#Headers],[Gameweek 22]],FPL_Fixtures_Extract[#Headers],0)))-4),Team_Key[[Full Name]:[Full Name]],0))&amp;RIGHT(INDEX(FPL_Fixtures_Extract[],MATCH($A109,FPL_Fixtures_Extract[[Player]:[Player]],0),MATCH(FPL_Combined[[#Headers],[Gameweek 22]],FPL_Fixtures_Extract[#Headers],0)),3))</f>
        <v>WBA(H) 3-0</v>
      </c>
      <c r="X109" t="str">
        <f ca="1">IF(RIGHT(FPL_Combined[[#Headers],[Gameweek 23]],2)&lt;$B$622,INDEX(FPL_Results_Extract[Gameweek 23],MATCH($A109,FPL_Results_Extract[[Player]:[Player]],0)),INDEX(Team_Key[[Abbreviation]:[Abbreviation]],MATCH(LEFT(INDEX(FPL_Fixtures_Extract[],MATCH($A109,FPL_Fixtures_Extract[[Player]:[Player]],0),MATCH(FPL_Combined[[#Headers],[Gameweek 23]],FPL_Fixtures_Extract[#Headers],0)),LEN(INDEX(FPL_Fixtures_Extract[],MATCH($A109,FPL_Fixtures_Extract[[Player]:[Player]],0),MATCH(FPL_Combined[[#Headers],[Gameweek 23]],FPL_Fixtures_Extract[#Headers],0)))-4),Team_Key[[Full Name]:[Full Name]],0))&amp;RIGHT(INDEX(FPL_Fixtures_Extract[],MATCH($A109,FPL_Fixtures_Extract[[Player]:[Player]],0),MATCH(FPL_Combined[[#Headers],[Gameweek 23]],FPL_Fixtures_Extract[#Headers],0)),3))</f>
        <v>MUN(A) 1-0</v>
      </c>
      <c r="Y109" t="str">
        <f ca="1">IF(RIGHT(FPL_Combined[[#Headers],[Gameweek 24]],2)&lt;$B$622,INDEX(FPL_Results_Extract[Team],MATCH($A109,FPL_Results_Extract[[Player]:[Player]],0)),INDEX(Team_Key[[Abbreviation]:[Abbreviation]],MATCH(LEFT(INDEX(FPL_Fixtures_Extract[],MATCH($A109,FPL_Fixtures_Extract[[Player]:[Player]],0),MATCH(FPL_Combined[[#Headers],[Gameweek 24]],FPL_Fixtures_Extract[#Headers],0)),LEN(INDEX(FPL_Fixtures_Extract[],MATCH($A109,FPL_Fixtures_Extract[[Player]:[Player]],0),MATCH(FPL_Combined[[#Headers],[Gameweek 24]],FPL_Fixtures_Extract[#Headers],0)))-4),Team_Key[[Full Name]:[Full Name]],0))&amp;RIGHT(INDEX(FPL_Fixtures_Extract[],MATCH($A109,FPL_Fixtures_Extract[[Player]:[Player]],0),MATCH(FPL_Combined[[#Headers],[Gameweek 24]],FPL_Fixtures_Extract[#Headers],0)),3))</f>
        <v>SOU</v>
      </c>
      <c r="Z109" t="str">
        <f ca="1">IF(RIGHT(FPL_Combined[[#Headers],[Gameweek 25]],2)&lt;$B$622,INDEX(FPL_Results_Extract[Player],MATCH($A109,FPL_Results_Extract[[Player]:[Player]],0)),INDEX(Team_Key[[Abbreviation]:[Abbreviation]],MATCH(LEFT(INDEX(FPL_Fixtures_Extract[],MATCH($A109,FPL_Fixtures_Extract[[Player]:[Player]],0),MATCH(FPL_Combined[[#Headers],[Gameweek 25]],FPL_Fixtures_Extract[#Headers],0)),LEN(INDEX(FPL_Fixtures_Extract[],MATCH($A109,FPL_Fixtures_Extract[[Player]:[Player]],0),MATCH(FPL_Combined[[#Headers],[Gameweek 25]],FPL_Fixtures_Extract[#Headers],0)))-4),Team_Key[[Full Name]:[Full Name]],0))&amp;RIGHT(INDEX(FPL_Fixtures_Extract[],MATCH($A109,FPL_Fixtures_Extract[[Player]:[Player]],0),MATCH(FPL_Combined[[#Headers],[Gameweek 25]],FPL_Fixtures_Extract[#Headers],0)),3))</f>
        <v>Cédric</v>
      </c>
      <c r="AA109" t="str">
        <f ca="1">IF(RIGHT(FPL_Combined[[#Headers],[Gameweek 26]],2)&lt;$B$622,INDEX(FPL_Results_Extract[Gameweek 01],MATCH($A109,FPL_Results_Extract[[Player]:[Player]],0)),INDEX(Team_Key[[Abbreviation]:[Abbreviation]],MATCH(LEFT(INDEX(FPL_Fixtures_Extract[],MATCH($A109,FPL_Fixtures_Extract[[Player]:[Player]],0),MATCH(FPL_Combined[[#Headers],[Gameweek 26]],FPL_Fixtures_Extract[#Headers],0)),LEN(INDEX(FPL_Fixtures_Extract[],MATCH($A109,FPL_Fixtures_Extract[[Player]:[Player]],0),MATCH(FPL_Combined[[#Headers],[Gameweek 26]],FPL_Fixtures_Extract[#Headers],0)))-4),Team_Key[[Full Name]:[Full Name]],0))&amp;RIGHT(INDEX(FPL_Fixtures_Extract[],MATCH($A109,FPL_Fixtures_Extract[[Player]:[Player]],0),MATCH(FPL_Combined[[#Headers],[Gameweek 26]],FPL_Fixtures_Extract[#Headers],0)),3))</f>
        <v>NEW(A) 2-2</v>
      </c>
      <c r="AB109" t="str">
        <f ca="1">IF(RIGHT(FPL_Combined[[#Headers],[Gameweek 27]],2)&lt;$B$622,INDEX(FPL_Results_Extract[Gameweek 02],MATCH($A109,FPL_Results_Extract[[Player]:[Player]],0)),INDEX(Team_Key[[Abbreviation]:[Abbreviation]],MATCH(LEFT(INDEX(FPL_Fixtures_Extract[],MATCH($A109,FPL_Fixtures_Extract[[Player]:[Player]],0),MATCH(FPL_Combined[[#Headers],[Gameweek 27]],FPL_Fixtures_Extract[#Headers],0)),LEN(INDEX(FPL_Fixtures_Extract[],MATCH($A109,FPL_Fixtures_Extract[[Player]:[Player]],0),MATCH(FPL_Combined[[#Headers],[Gameweek 27]],FPL_Fixtures_Extract[#Headers],0)))-4),Team_Key[[Full Name]:[Full Name]],0))&amp;RIGHT(INDEX(FPL_Fixtures_Extract[],MATCH($A109,FPL_Fixtures_Extract[[Player]:[Player]],0),MATCH(FPL_Combined[[#Headers],[Gameweek 27]],FPL_Fixtures_Extract[#Headers],0)),3))</f>
        <v>EVE(H) 0-3</v>
      </c>
      <c r="AC109" t="str">
        <f ca="1">IF(RIGHT(FPL_Combined[[#Headers],[Gameweek 28]],2)&lt;$B$622,INDEX(FPL_Results_Extract[Gameweek 03],MATCH($A109,FPL_Results_Extract[[Player]:[Player]],0)),INDEX(Team_Key[[Abbreviation]:[Abbreviation]],MATCH(LEFT(INDEX(FPL_Fixtures_Extract[],MATCH($A109,FPL_Fixtures_Extract[[Player]:[Player]],0),MATCH(FPL_Combined[[#Headers],[Gameweek 28]],FPL_Fixtures_Extract[#Headers],0)),LEN(INDEX(FPL_Fixtures_Extract[],MATCH($A109,FPL_Fixtures_Extract[[Player]:[Player]],0),MATCH(FPL_Combined[[#Headers],[Gameweek 28]],FPL_Fixtures_Extract[#Headers],0)))-4),Team_Key[[Full Name]:[Full Name]],0))&amp;RIGHT(INDEX(FPL_Fixtures_Extract[],MATCH($A109,FPL_Fixtures_Extract[[Player]:[Player]],0),MATCH(FPL_Combined[[#Headers],[Gameweek 28]],FPL_Fixtures_Extract[#Headers],0)),3))</f>
        <v>WAT(A) 0-0</v>
      </c>
      <c r="AD109" t="str">
        <f ca="1">IF(RIGHT(FPL_Combined[[#Headers],[Gameweek 29]],2)&lt;$B$622,INDEX(FPL_Results_Extract[Gameweek 04],MATCH($A109,FPL_Results_Extract[[Player]:[Player]],0)),INDEX(Team_Key[[Abbreviation]:[Abbreviation]],MATCH(LEFT(INDEX(FPL_Fixtures_Extract[],MATCH($A109,FPL_Fixtures_Extract[[Player]:[Player]],0),MATCH(FPL_Combined[[#Headers],[Gameweek 29]],FPL_Fixtures_Extract[#Headers],0)),LEN(INDEX(FPL_Fixtures_Extract[],MATCH($A109,FPL_Fixtures_Extract[[Player]:[Player]],0),MATCH(FPL_Combined[[#Headers],[Gameweek 29]],FPL_Fixtures_Extract[#Headers],0)))-4),Team_Key[[Full Name]:[Full Name]],0))&amp;RIGHT(INDEX(FPL_Fixtures_Extract[],MATCH($A109,FPL_Fixtures_Extract[[Player]:[Player]],0),MATCH(FPL_Combined[[#Headers],[Gameweek 29]],FPL_Fixtures_Extract[#Headers],0)),3))</f>
        <v>SUN(H)</v>
      </c>
      <c r="AE109" t="str">
        <f ca="1">IF(RIGHT(FPL_Combined[[#Headers],[Gameweek 30]],2)&lt;$B$622,INDEX(FPL_Results_Extract[Gameweek 05],MATCH($A109,FPL_Results_Extract[[Player]:[Player]],0)),INDEX(Team_Key[[Abbreviation]:[Abbreviation]],MATCH(LEFT(INDEX(FPL_Fixtures_Extract[],MATCH($A109,FPL_Fixtures_Extract[[Player]:[Player]],0),MATCH(FPL_Combined[[#Headers],[Gameweek 30]],FPL_Fixtures_Extract[#Headers],0)),LEN(INDEX(FPL_Fixtures_Extract[],MATCH($A109,FPL_Fixtures_Extract[[Player]:[Player]],0),MATCH(FPL_Combined[[#Headers],[Gameweek 30]],FPL_Fixtures_Extract[#Headers],0)))-4),Team_Key[[Full Name]:[Full Name]],0))&amp;RIGHT(INDEX(FPL_Fixtures_Extract[],MATCH($A109,FPL_Fixtures_Extract[[Player]:[Player]],0),MATCH(FPL_Combined[[#Headers],[Gameweek 30]],FPL_Fixtures_Extract[#Headers],0)),3))</f>
        <v>STK(A)</v>
      </c>
      <c r="AF109" t="str">
        <f ca="1">IF(RIGHT(FPL_Combined[[#Headers],[Gameweek 31]],2)&lt;$B$622,INDEX(FPL_Results_Extract[Gameweek 06],MATCH($A109,FPL_Results_Extract[[Player]:[Player]],0)),INDEX(Team_Key[[Abbreviation]:[Abbreviation]],MATCH(LEFT(INDEX(FPL_Fixtures_Extract[],MATCH($A109,FPL_Fixtures_Extract[[Player]:[Player]],0),MATCH(FPL_Combined[[#Headers],[Gameweek 31]],FPL_Fixtures_Extract[#Headers],0)),LEN(INDEX(FPL_Fixtures_Extract[],MATCH($A109,FPL_Fixtures_Extract[[Player]:[Player]],0),MATCH(FPL_Combined[[#Headers],[Gameweek 31]],FPL_Fixtures_Extract[#Headers],0)))-4),Team_Key[[Full Name]:[Full Name]],0))&amp;RIGHT(INDEX(FPL_Fixtures_Extract[],MATCH($A109,FPL_Fixtures_Extract[[Player]:[Player]],0),MATCH(FPL_Combined[[#Headers],[Gameweek 31]],FPL_Fixtures_Extract[#Headers],0)),3))</f>
        <v>LIV(H)</v>
      </c>
      <c r="AG109" t="str">
        <f ca="1">IF(RIGHT(FPL_Combined[[#Headers],[Gameweek 32]],2)&lt;$B$622,INDEX(FPL_Results_Extract[Gameweek 07],MATCH($A109,FPL_Results_Extract[[Player]:[Player]],0)),INDEX(Team_Key[[Abbreviation]:[Abbreviation]],MATCH(LEFT(INDEX(FPL_Fixtures_Extract[],MATCH($A109,FPL_Fixtures_Extract[[Player]:[Player]],0),MATCH(FPL_Combined[[#Headers],[Gameweek 32]],FPL_Fixtures_Extract[#Headers],0)),LEN(INDEX(FPL_Fixtures_Extract[],MATCH($A109,FPL_Fixtures_Extract[[Player]:[Player]],0),MATCH(FPL_Combined[[#Headers],[Gameweek 32]],FPL_Fixtures_Extract[#Headers],0)))-4),Team_Key[[Full Name]:[Full Name]],0))&amp;RIGHT(INDEX(FPL_Fixtures_Extract[],MATCH($A109,FPL_Fixtures_Extract[[Player]:[Player]],0),MATCH(FPL_Combined[[#Headers],[Gameweek 32]],FPL_Fixtures_Extract[#Headers],0)),3))</f>
        <v>LEI(A)</v>
      </c>
      <c r="AH109" t="str">
        <f ca="1">IF(RIGHT(FPL_Combined[[#Headers],[Gameweek 33]],2)&lt;$B$622,INDEX(FPL_Results_Extract[Gameweek 08],MATCH($A109,FPL_Results_Extract[[Player]:[Player]],0)),INDEX(Team_Key[[Abbreviation]:[Abbreviation]],MATCH(LEFT(INDEX(FPL_Fixtures_Extract[],MATCH($A109,FPL_Fixtures_Extract[[Player]:[Player]],0),MATCH(FPL_Combined[[#Headers],[Gameweek 33]],FPL_Fixtures_Extract[#Headers],0)),LEN(INDEX(FPL_Fixtures_Extract[],MATCH($A109,FPL_Fixtures_Extract[[Player]:[Player]],0),MATCH(FPL_Combined[[#Headers],[Gameweek 33]],FPL_Fixtures_Extract[#Headers],0)))-4),Team_Key[[Full Name]:[Full Name]],0))&amp;RIGHT(INDEX(FPL_Fixtures_Extract[],MATCH($A109,FPL_Fixtures_Extract[[Player]:[Player]],0),MATCH(FPL_Combined[[#Headers],[Gameweek 33]],FPL_Fixtures_Extract[#Headers],0)),3))</f>
        <v>NEW(H)</v>
      </c>
      <c r="AI109" t="str">
        <f ca="1">IF(RIGHT(FPL_Combined[[#Headers],[Gameweek 34]],2)&lt;$B$622,INDEX(FPL_Results_Extract[Gameweek 09],MATCH($A109,FPL_Results_Extract[[Player]:[Player]],0)),INDEX(Team_Key[[Abbreviation]:[Abbreviation]],MATCH(LEFT(INDEX(FPL_Fixtures_Extract[],MATCH($A109,FPL_Fixtures_Extract[[Player]:[Player]],0),MATCH(FPL_Combined[[#Headers],[Gameweek 34]],FPL_Fixtures_Extract[#Headers],0)),LEN(INDEX(FPL_Fixtures_Extract[],MATCH($A109,FPL_Fixtures_Extract[[Player]:[Player]],0),MATCH(FPL_Combined[[#Headers],[Gameweek 34]],FPL_Fixtures_Extract[#Headers],0)))-4),Team_Key[[Full Name]:[Full Name]],0))&amp;RIGHT(INDEX(FPL_Fixtures_Extract[],MATCH($A109,FPL_Fixtures_Extract[[Player]:[Player]],0),MATCH(FPL_Combined[[#Headers],[Gameweek 34]],FPL_Fixtures_Extract[#Headers],0)),3))</f>
        <v>EVE(A)</v>
      </c>
      <c r="AJ109" t="str">
        <f ca="1">IF(RIGHT(FPL_Combined[[#Headers],[Gameweek 35]],2)&lt;$B$622,INDEX(FPL_Results_Extract[Gameweek 10],MATCH($A109,FPL_Results_Extract[[Player]:[Player]],0)),INDEX(Team_Key[[Abbreviation]:[Abbreviation]],MATCH(LEFT(INDEX(FPL_Fixtures_Extract[],MATCH($A109,FPL_Fixtures_Extract[[Player]:[Player]],0),MATCH(FPL_Combined[[#Headers],[Gameweek 35]],FPL_Fixtures_Extract[#Headers],0)),LEN(INDEX(FPL_Fixtures_Extract[],MATCH($A109,FPL_Fixtures_Extract[[Player]:[Player]],0),MATCH(FPL_Combined[[#Headers],[Gameweek 35]],FPL_Fixtures_Extract[#Headers],0)))-4),Team_Key[[Full Name]:[Full Name]],0))&amp;RIGHT(INDEX(FPL_Fixtures_Extract[],MATCH($A109,FPL_Fixtures_Extract[[Player]:[Player]],0),MATCH(FPL_Combined[[#Headers],[Gameweek 35]],FPL_Fixtures_Extract[#Headers],0)),3))</f>
        <v>AVL(A)</v>
      </c>
      <c r="AK109" t="str">
        <f ca="1">IF(RIGHT(FPL_Combined[[#Headers],[Gameweek 36]],2)&lt;$B$622,INDEX(FPL_Results_Extract[Gameweek 11],MATCH($A109,FPL_Results_Extract[[Player]:[Player]],0)),INDEX(Team_Key[[Abbreviation]:[Abbreviation]],MATCH(LEFT(INDEX(FPL_Fixtures_Extract[],MATCH($A109,FPL_Fixtures_Extract[[Player]:[Player]],0),MATCH(FPL_Combined[[#Headers],[Gameweek 36]],FPL_Fixtures_Extract[#Headers],0)),LEN(INDEX(FPL_Fixtures_Extract[],MATCH($A109,FPL_Fixtures_Extract[[Player]:[Player]],0),MATCH(FPL_Combined[[#Headers],[Gameweek 36]],FPL_Fixtures_Extract[#Headers],0)))-4),Team_Key[[Full Name]:[Full Name]],0))&amp;RIGHT(INDEX(FPL_Fixtures_Extract[],MATCH($A109,FPL_Fixtures_Extract[[Player]:[Player]],0),MATCH(FPL_Combined[[#Headers],[Gameweek 36]],FPL_Fixtures_Extract[#Headers],0)),3))</f>
        <v>MCI(H)</v>
      </c>
      <c r="AL109" t="str">
        <f ca="1">IF(RIGHT(FPL_Combined[[#Headers],[Gameweek 37]],2)&lt;$B$622,INDEX(FPL_Results_Extract[Gameweek 12],MATCH($A109,FPL_Results_Extract[[Player]:[Player]],0)),INDEX(Team_Key[[Abbreviation]:[Abbreviation]],MATCH(LEFT(INDEX(FPL_Fixtures_Extract[],MATCH($A109,FPL_Fixtures_Extract[[Player]:[Player]],0),MATCH(FPL_Combined[[#Headers],[Gameweek 37]],FPL_Fixtures_Extract[#Headers],0)),LEN(INDEX(FPL_Fixtures_Extract[],MATCH($A109,FPL_Fixtures_Extract[[Player]:[Player]],0),MATCH(FPL_Combined[[#Headers],[Gameweek 37]],FPL_Fixtures_Extract[#Headers],0)))-4),Team_Key[[Full Name]:[Full Name]],0))&amp;RIGHT(INDEX(FPL_Fixtures_Extract[],MATCH($A109,FPL_Fixtures_Extract[[Player]:[Player]],0),MATCH(FPL_Combined[[#Headers],[Gameweek 37]],FPL_Fixtures_Extract[#Headers],0)),3))</f>
        <v>TOT(A)</v>
      </c>
      <c r="AM109" t="str">
        <f ca="1">IF(RIGHT(FPL_Combined[[#Headers],[Gameweek 38]],2)&lt;$B$622,INDEX(FPL_Results_Extract[Gameweek 13],MATCH($A109,FPL_Results_Extract[[Player]:[Player]],0)),INDEX(Team_Key[[Abbreviation]:[Abbreviation]],MATCH(LEFT(INDEX(FPL_Fixtures_Extract[],MATCH($A109,FPL_Fixtures_Extract[[Player]:[Player]],0),MATCH(FPL_Combined[[#Headers],[Gameweek 38]],FPL_Fixtures_Extract[#Headers],0)),LEN(INDEX(FPL_Fixtures_Extract[],MATCH($A109,FPL_Fixtures_Extract[[Player]:[Player]],0),MATCH(FPL_Combined[[#Headers],[Gameweek 38]],FPL_Fixtures_Extract[#Headers],0)))-4),Team_Key[[Full Name]:[Full Name]],0))&amp;RIGHT(INDEX(FPL_Fixtures_Extract[],MATCH($A109,FPL_Fixtures_Extract[[Player]:[Player]],0),MATCH(FPL_Combined[[#Headers],[Gameweek 38]],FPL_Fixtures_Extract[#Headers],0)),3))</f>
        <v>CRY(H)</v>
      </c>
    </row>
    <row r="110" spans="1:39" x14ac:dyDescent="0.45">
      <c r="A110" t="s">
        <v>533</v>
      </c>
      <c r="B110" t="str">
        <f ca="1">IF(RIGHT(FPL_Combined[[#Headers],[Gameweek 01]],2)&lt;$B$622,INDEX(FPL_Results_Extract[Gameweek 01],MATCH($A110,FPL_Results_Extract[[Player]:[Player]],0)),INDEX(Team_Key[[Abbreviation]:[Abbreviation]],MATCH(LEFT(INDEX(FPL_Fixtures_Extract[],MATCH($A110,FPL_Fixtures_Extract[[Player]:[Player]],0),MATCH(FPL_Combined[[#Headers],[Gameweek 01]],FPL_Fixtures_Extract[#Headers],0)),LEN(INDEX(FPL_Fixtures_Extract[],MATCH($A110,FPL_Fixtures_Extract[[Player]:[Player]],0),MATCH(FPL_Combined[[#Headers],[Gameweek 01]],FPL_Fixtures_Extract[#Headers],0)))-4),Team_Key[[Full Name]:[Full Name]],0))&amp;RIGHT(INDEX(FPL_Fixtures_Extract[],MATCH($A110,FPL_Fixtures_Extract[[Player]:[Player]],0),MATCH(FPL_Combined[[#Headers],[Gameweek 01]],FPL_Fixtures_Extract[#Headers],0)),3))</f>
        <v>MUN(A) 0-1</v>
      </c>
      <c r="C110" t="str">
        <f ca="1">IF(RIGHT(FPL_Combined[[#Headers],[Gameweek 02]],2)&lt;$B$622,INDEX(FPL_Results_Extract[Gameweek 02],MATCH($A110,FPL_Results_Extract[[Player]:[Player]],0)),INDEX(Team_Key[[Abbreviation]:[Abbreviation]],MATCH(LEFT(INDEX(FPL_Fixtures_Extract[],MATCH($A110,FPL_Fixtures_Extract[[Player]:[Player]],0),MATCH(FPL_Combined[[#Headers],[Gameweek 02]],FPL_Fixtures_Extract[#Headers],0)),LEN(INDEX(FPL_Fixtures_Extract[],MATCH($A110,FPL_Fixtures_Extract[[Player]:[Player]],0),MATCH(FPL_Combined[[#Headers],[Gameweek 02]],FPL_Fixtures_Extract[#Headers],0)))-4),Team_Key[[Full Name]:[Full Name]],0))&amp;RIGHT(INDEX(FPL_Fixtures_Extract[],MATCH($A110,FPL_Fixtures_Extract[[Player]:[Player]],0),MATCH(FPL_Combined[[#Headers],[Gameweek 02]],FPL_Fixtures_Extract[#Headers],0)),3))</f>
        <v>STK(H) 2-2</v>
      </c>
      <c r="D110" t="str">
        <f ca="1">IF(RIGHT(FPL_Combined[[#Headers],[Gameweek 03]],2)&lt;$B$622,INDEX(FPL_Results_Extract[Gameweek 03],MATCH($A110,FPL_Results_Extract[[Player]:[Player]],0)),INDEX(Team_Key[[Abbreviation]:[Abbreviation]],MATCH(LEFT(INDEX(FPL_Fixtures_Extract[],MATCH($A110,FPL_Fixtures_Extract[[Player]:[Player]],0),MATCH(FPL_Combined[[#Headers],[Gameweek 03]],FPL_Fixtures_Extract[#Headers],0)),LEN(INDEX(FPL_Fixtures_Extract[],MATCH($A110,FPL_Fixtures_Extract[[Player]:[Player]],0),MATCH(FPL_Combined[[#Headers],[Gameweek 03]],FPL_Fixtures_Extract[#Headers],0)))-4),Team_Key[[Full Name]:[Full Name]],0))&amp;RIGHT(INDEX(FPL_Fixtures_Extract[],MATCH($A110,FPL_Fixtures_Extract[[Player]:[Player]],0),MATCH(FPL_Combined[[#Headers],[Gameweek 03]],FPL_Fixtures_Extract[#Headers],0)),3))</f>
        <v>LEI(A) 1-1</v>
      </c>
      <c r="E110" t="str">
        <f ca="1">IF(RIGHT(FPL_Combined[[#Headers],[Gameweek 04]],2)&lt;$B$622,INDEX(FPL_Results_Extract[Gameweek 04],MATCH($A110,FPL_Results_Extract[[Player]:[Player]],0)),INDEX(Team_Key[[Abbreviation]:[Abbreviation]],MATCH(LEFT(INDEX(FPL_Fixtures_Extract[],MATCH($A110,FPL_Fixtures_Extract[[Player]:[Player]],0),MATCH(FPL_Combined[[#Headers],[Gameweek 04]],FPL_Fixtures_Extract[#Headers],0)),LEN(INDEX(FPL_Fixtures_Extract[],MATCH($A110,FPL_Fixtures_Extract[[Player]:[Player]],0),MATCH(FPL_Combined[[#Headers],[Gameweek 04]],FPL_Fixtures_Extract[#Headers],0)))-4),Team_Key[[Full Name]:[Full Name]],0))&amp;RIGHT(INDEX(FPL_Fixtures_Extract[],MATCH($A110,FPL_Fixtures_Extract[[Player]:[Player]],0),MATCH(FPL_Combined[[#Headers],[Gameweek 04]],FPL_Fixtures_Extract[#Headers],0)),3))</f>
        <v>EVE(H) 0-0</v>
      </c>
      <c r="F110" t="str">
        <f ca="1">IF(RIGHT(FPL_Combined[[#Headers],[Gameweek 05]],2)&lt;$B$622,INDEX(FPL_Results_Extract[Gameweek 05],MATCH($A110,FPL_Results_Extract[[Player]:[Player]],0)),INDEX(Team_Key[[Abbreviation]:[Abbreviation]],MATCH(LEFT(INDEX(FPL_Fixtures_Extract[],MATCH($A110,FPL_Fixtures_Extract[[Player]:[Player]],0),MATCH(FPL_Combined[[#Headers],[Gameweek 05]],FPL_Fixtures_Extract[#Headers],0)),LEN(INDEX(FPL_Fixtures_Extract[],MATCH($A110,FPL_Fixtures_Extract[[Player]:[Player]],0),MATCH(FPL_Combined[[#Headers],[Gameweek 05]],FPL_Fixtures_Extract[#Headers],0)))-4),Team_Key[[Full Name]:[Full Name]],0))&amp;RIGHT(INDEX(FPL_Fixtures_Extract[],MATCH($A110,FPL_Fixtures_Extract[[Player]:[Player]],0),MATCH(FPL_Combined[[#Headers],[Gameweek 05]],FPL_Fixtures_Extract[#Headers],0)),3))</f>
        <v>SUN(A) 1-0</v>
      </c>
      <c r="G110" t="str">
        <f ca="1">IF(RIGHT(FPL_Combined[[#Headers],[Gameweek 06]],2)&lt;$B$622,INDEX(FPL_Results_Extract[Gameweek 06],MATCH($A110,FPL_Results_Extract[[Player]:[Player]],0)),INDEX(Team_Key[[Abbreviation]:[Abbreviation]],MATCH(LEFT(INDEX(FPL_Fixtures_Extract[],MATCH($A110,FPL_Fixtures_Extract[[Player]:[Player]],0),MATCH(FPL_Combined[[#Headers],[Gameweek 06]],FPL_Fixtures_Extract[#Headers],0)),LEN(INDEX(FPL_Fixtures_Extract[],MATCH($A110,FPL_Fixtures_Extract[[Player]:[Player]],0),MATCH(FPL_Combined[[#Headers],[Gameweek 06]],FPL_Fixtures_Extract[#Headers],0)))-4),Team_Key[[Full Name]:[Full Name]],0))&amp;RIGHT(INDEX(FPL_Fixtures_Extract[],MATCH($A110,FPL_Fixtures_Extract[[Player]:[Player]],0),MATCH(FPL_Combined[[#Headers],[Gameweek 06]],FPL_Fixtures_Extract[#Headers],0)),3))</f>
        <v>CRY(H) 1-0</v>
      </c>
      <c r="H110" t="str">
        <f ca="1">IF(RIGHT(FPL_Combined[[#Headers],[Gameweek 07]],2)&lt;$B$622,INDEX(FPL_Results_Extract[Gameweek 07],MATCH($A110,FPL_Results_Extract[[Player]:[Player]],0)),INDEX(Team_Key[[Abbreviation]:[Abbreviation]],MATCH(LEFT(INDEX(FPL_Fixtures_Extract[],MATCH($A110,FPL_Fixtures_Extract[[Player]:[Player]],0),MATCH(FPL_Combined[[#Headers],[Gameweek 07]],FPL_Fixtures_Extract[#Headers],0)),LEN(INDEX(FPL_Fixtures_Extract[],MATCH($A110,FPL_Fixtures_Extract[[Player]:[Player]],0),MATCH(FPL_Combined[[#Headers],[Gameweek 07]],FPL_Fixtures_Extract[#Headers],0)))-4),Team_Key[[Full Name]:[Full Name]],0))&amp;RIGHT(INDEX(FPL_Fixtures_Extract[],MATCH($A110,FPL_Fixtures_Extract[[Player]:[Player]],0),MATCH(FPL_Combined[[#Headers],[Gameweek 07]],FPL_Fixtures_Extract[#Headers],0)),3))</f>
        <v>MCI(H) 4-1</v>
      </c>
      <c r="I110" t="str">
        <f ca="1">IF(RIGHT(FPL_Combined[[#Headers],[Gameweek 08]],2)&lt;$B$622,INDEX(FPL_Results_Extract[Gameweek 08],MATCH($A110,FPL_Results_Extract[[Player]:[Player]],0)),INDEX(Team_Key[[Abbreviation]:[Abbreviation]],MATCH(LEFT(INDEX(FPL_Fixtures_Extract[],MATCH($A110,FPL_Fixtures_Extract[[Player]:[Player]],0),MATCH(FPL_Combined[[#Headers],[Gameweek 08]],FPL_Fixtures_Extract[#Headers],0)),LEN(INDEX(FPL_Fixtures_Extract[],MATCH($A110,FPL_Fixtures_Extract[[Player]:[Player]],0),MATCH(FPL_Combined[[#Headers],[Gameweek 08]],FPL_Fixtures_Extract[#Headers],0)))-4),Team_Key[[Full Name]:[Full Name]],0))&amp;RIGHT(INDEX(FPL_Fixtures_Extract[],MATCH($A110,FPL_Fixtures_Extract[[Player]:[Player]],0),MATCH(FPL_Combined[[#Headers],[Gameweek 08]],FPL_Fixtures_Extract[#Headers],0)),3))</f>
        <v>SWA(A) 2-2</v>
      </c>
      <c r="J110" t="str">
        <f ca="1">IF(RIGHT(FPL_Combined[[#Headers],[Gameweek 09]],2)&lt;$B$622,INDEX(FPL_Results_Extract[Gameweek 09],MATCH($A110,FPL_Results_Extract[[Player]:[Player]],0)),INDEX(Team_Key[[Abbreviation]:[Abbreviation]],MATCH(LEFT(INDEX(FPL_Fixtures_Extract[],MATCH($A110,FPL_Fixtures_Extract[[Player]:[Player]],0),MATCH(FPL_Combined[[#Headers],[Gameweek 09]],FPL_Fixtures_Extract[#Headers],0)),LEN(INDEX(FPL_Fixtures_Extract[],MATCH($A110,FPL_Fixtures_Extract[[Player]:[Player]],0),MATCH(FPL_Combined[[#Headers],[Gameweek 09]],FPL_Fixtures_Extract[#Headers],0)))-4),Team_Key[[Full Name]:[Full Name]],0))&amp;RIGHT(INDEX(FPL_Fixtures_Extract[],MATCH($A110,FPL_Fixtures_Extract[[Player]:[Player]],0),MATCH(FPL_Combined[[#Headers],[Gameweek 09]],FPL_Fixtures_Extract[#Headers],0)),3))</f>
        <v>LIV(H) 0-0</v>
      </c>
      <c r="K110" t="str">
        <f ca="1">IF(RIGHT(FPL_Combined[[#Headers],[Gameweek 10]],2)&lt;$B$622,INDEX(FPL_Results_Extract[Gameweek 10],MATCH($A110,FPL_Results_Extract[[Player]:[Player]],0)),INDEX(Team_Key[[Abbreviation]:[Abbreviation]],MATCH(LEFT(INDEX(FPL_Fixtures_Extract[],MATCH($A110,FPL_Fixtures_Extract[[Player]:[Player]],0),MATCH(FPL_Combined[[#Headers],[Gameweek 10]],FPL_Fixtures_Extract[#Headers],0)),LEN(INDEX(FPL_Fixtures_Extract[],MATCH($A110,FPL_Fixtures_Extract[[Player]:[Player]],0),MATCH(FPL_Combined[[#Headers],[Gameweek 10]],FPL_Fixtures_Extract[#Headers],0)))-4),Team_Key[[Full Name]:[Full Name]],0))&amp;RIGHT(INDEX(FPL_Fixtures_Extract[],MATCH($A110,FPL_Fixtures_Extract[[Player]:[Player]],0),MATCH(FPL_Combined[[#Headers],[Gameweek 10]],FPL_Fixtures_Extract[#Headers],0)),3))</f>
        <v>BOU(A) 5-1</v>
      </c>
      <c r="L110" t="str">
        <f ca="1">IF(RIGHT(FPL_Combined[[#Headers],[Gameweek 11]],2)&lt;$B$622,INDEX(FPL_Results_Extract[Gameweek 11],MATCH($A110,FPL_Results_Extract[[Player]:[Player]],0)),INDEX(Team_Key[[Abbreviation]:[Abbreviation]],MATCH(LEFT(INDEX(FPL_Fixtures_Extract[],MATCH($A110,FPL_Fixtures_Extract[[Player]:[Player]],0),MATCH(FPL_Combined[[#Headers],[Gameweek 11]],FPL_Fixtures_Extract[#Headers],0)),LEN(INDEX(FPL_Fixtures_Extract[],MATCH($A110,FPL_Fixtures_Extract[[Player]:[Player]],0),MATCH(FPL_Combined[[#Headers],[Gameweek 11]],FPL_Fixtures_Extract[#Headers],0)))-4),Team_Key[[Full Name]:[Full Name]],0))&amp;RIGHT(INDEX(FPL_Fixtures_Extract[],MATCH($A110,FPL_Fixtures_Extract[[Player]:[Player]],0),MATCH(FPL_Combined[[#Headers],[Gameweek 11]],FPL_Fixtures_Extract[#Headers],0)),3))</f>
        <v>AVL(H) 3-1</v>
      </c>
      <c r="M110" t="str">
        <f ca="1">IF(RIGHT(FPL_Combined[[#Headers],[Gameweek 12]],2)&lt;$B$622,INDEX(FPL_Results_Extract[Gameweek 12],MATCH($A110,FPL_Results_Extract[[Player]:[Player]],0)),INDEX(Team_Key[[Abbreviation]:[Abbreviation]],MATCH(LEFT(INDEX(FPL_Fixtures_Extract[],MATCH($A110,FPL_Fixtures_Extract[[Player]:[Player]],0),MATCH(FPL_Combined[[#Headers],[Gameweek 12]],FPL_Fixtures_Extract[#Headers],0)),LEN(INDEX(FPL_Fixtures_Extract[],MATCH($A110,FPL_Fixtures_Extract[[Player]:[Player]],0),MATCH(FPL_Combined[[#Headers],[Gameweek 12]],FPL_Fixtures_Extract[#Headers],0)))-4),Team_Key[[Full Name]:[Full Name]],0))&amp;RIGHT(INDEX(FPL_Fixtures_Extract[],MATCH($A110,FPL_Fixtures_Extract[[Player]:[Player]],0),MATCH(FPL_Combined[[#Headers],[Gameweek 12]],FPL_Fixtures_Extract[#Headers],0)),3))</f>
        <v>ARS(A) 1-1</v>
      </c>
      <c r="N110" t="str">
        <f ca="1">IF(RIGHT(FPL_Combined[[#Headers],[Gameweek 13]],2)&lt;$B$622,INDEX(FPL_Results_Extract[Gameweek 13],MATCH($A110,FPL_Results_Extract[[Player]:[Player]],0)),INDEX(Team_Key[[Abbreviation]:[Abbreviation]],MATCH(LEFT(INDEX(FPL_Fixtures_Extract[],MATCH($A110,FPL_Fixtures_Extract[[Player]:[Player]],0),MATCH(FPL_Combined[[#Headers],[Gameweek 13]],FPL_Fixtures_Extract[#Headers],0)),LEN(INDEX(FPL_Fixtures_Extract[],MATCH($A110,FPL_Fixtures_Extract[[Player]:[Player]],0),MATCH(FPL_Combined[[#Headers],[Gameweek 13]],FPL_Fixtures_Extract[#Headers],0)))-4),Team_Key[[Full Name]:[Full Name]],0))&amp;RIGHT(INDEX(FPL_Fixtures_Extract[],MATCH($A110,FPL_Fixtures_Extract[[Player]:[Player]],0),MATCH(FPL_Combined[[#Headers],[Gameweek 13]],FPL_Fixtures_Extract[#Headers],0)),3))</f>
        <v>WHU(H) 4-1</v>
      </c>
      <c r="O110" t="str">
        <f ca="1">IF(RIGHT(FPL_Combined[[#Headers],[Gameweek 14]],2)&lt;$B$622,INDEX(FPL_Results_Extract[Gameweek 14],MATCH($A110,FPL_Results_Extract[[Player]:[Player]],0)),INDEX(Team_Key[[Abbreviation]:[Abbreviation]],MATCH(LEFT(INDEX(FPL_Fixtures_Extract[],MATCH($A110,FPL_Fixtures_Extract[[Player]:[Player]],0),MATCH(FPL_Combined[[#Headers],[Gameweek 14]],FPL_Fixtures_Extract[#Headers],0)),LEN(INDEX(FPL_Fixtures_Extract[],MATCH($A110,FPL_Fixtures_Extract[[Player]:[Player]],0),MATCH(FPL_Combined[[#Headers],[Gameweek 14]],FPL_Fixtures_Extract[#Headers],0)))-4),Team_Key[[Full Name]:[Full Name]],0))&amp;RIGHT(INDEX(FPL_Fixtures_Extract[],MATCH($A110,FPL_Fixtures_Extract[[Player]:[Player]],0),MATCH(FPL_Combined[[#Headers],[Gameweek 14]],FPL_Fixtures_Extract[#Headers],0)),3))</f>
        <v>CHE(H) 0-0</v>
      </c>
      <c r="P110" t="str">
        <f ca="1">IF(RIGHT(FPL_Combined[[#Headers],[Gameweek 15]],2)&lt;$B$622,INDEX(FPL_Results_Extract[Gameweek 15],MATCH($A110,FPL_Results_Extract[[Player]:[Player]],0)),INDEX(Team_Key[[Abbreviation]:[Abbreviation]],MATCH(LEFT(INDEX(FPL_Fixtures_Extract[],MATCH($A110,FPL_Fixtures_Extract[[Player]:[Player]],0),MATCH(FPL_Combined[[#Headers],[Gameweek 15]],FPL_Fixtures_Extract[#Headers],0)),LEN(INDEX(FPL_Fixtures_Extract[],MATCH($A110,FPL_Fixtures_Extract[[Player]:[Player]],0),MATCH(FPL_Combined[[#Headers],[Gameweek 15]],FPL_Fixtures_Extract[#Headers],0)))-4),Team_Key[[Full Name]:[Full Name]],0))&amp;RIGHT(INDEX(FPL_Fixtures_Extract[],MATCH($A110,FPL_Fixtures_Extract[[Player]:[Player]],0),MATCH(FPL_Combined[[#Headers],[Gameweek 15]],FPL_Fixtures_Extract[#Headers],0)),3))</f>
        <v>WBA(A) 1-1</v>
      </c>
      <c r="Q110" t="str">
        <f ca="1">IF(RIGHT(FPL_Combined[[#Headers],[Gameweek 16]],2)&lt;$B$622,INDEX(FPL_Results_Extract[Gameweek 16],MATCH($A110,FPL_Results_Extract[[Player]:[Player]],0)),INDEX(Team_Key[[Abbreviation]:[Abbreviation]],MATCH(LEFT(INDEX(FPL_Fixtures_Extract[],MATCH($A110,FPL_Fixtures_Extract[[Player]:[Player]],0),MATCH(FPL_Combined[[#Headers],[Gameweek 16]],FPL_Fixtures_Extract[#Headers],0)),LEN(INDEX(FPL_Fixtures_Extract[],MATCH($A110,FPL_Fixtures_Extract[[Player]:[Player]],0),MATCH(FPL_Combined[[#Headers],[Gameweek 16]],FPL_Fixtures_Extract[#Headers],0)))-4),Team_Key[[Full Name]:[Full Name]],0))&amp;RIGHT(INDEX(FPL_Fixtures_Extract[],MATCH($A110,FPL_Fixtures_Extract[[Player]:[Player]],0),MATCH(FPL_Combined[[#Headers],[Gameweek 16]],FPL_Fixtures_Extract[#Headers],0)),3))</f>
        <v>NEW(H) 1-2</v>
      </c>
      <c r="R110" t="str">
        <f ca="1">IF(RIGHT(FPL_Combined[[#Headers],[Gameweek 17]],2)&lt;$B$622,INDEX(FPL_Results_Extract[Gameweek 17],MATCH($A110,FPL_Results_Extract[[Player]:[Player]],0)),INDEX(Team_Key[[Abbreviation]:[Abbreviation]],MATCH(LEFT(INDEX(FPL_Fixtures_Extract[],MATCH($A110,FPL_Fixtures_Extract[[Player]:[Player]],0),MATCH(FPL_Combined[[#Headers],[Gameweek 17]],FPL_Fixtures_Extract[#Headers],0)),LEN(INDEX(FPL_Fixtures_Extract[],MATCH($A110,FPL_Fixtures_Extract[[Player]:[Player]],0),MATCH(FPL_Combined[[#Headers],[Gameweek 17]],FPL_Fixtures_Extract[#Headers],0)))-4),Team_Key[[Full Name]:[Full Name]],0))&amp;RIGHT(INDEX(FPL_Fixtures_Extract[],MATCH($A110,FPL_Fixtures_Extract[[Player]:[Player]],0),MATCH(FPL_Combined[[#Headers],[Gameweek 17]],FPL_Fixtures_Extract[#Headers],0)),3))</f>
        <v>SOU(A) 2-0</v>
      </c>
      <c r="S110" t="str">
        <f ca="1">IF(RIGHT(FPL_Combined[[#Headers],[Gameweek 18]],2)&lt;$B$622,INDEX(FPL_Results_Extract[Gameweek 18],MATCH($A110,FPL_Results_Extract[[Player]:[Player]],0)),INDEX(Team_Key[[Abbreviation]:[Abbreviation]],MATCH(LEFT(INDEX(FPL_Fixtures_Extract[],MATCH($A110,FPL_Fixtures_Extract[[Player]:[Player]],0),MATCH(FPL_Combined[[#Headers],[Gameweek 18]],FPL_Fixtures_Extract[#Headers],0)),LEN(INDEX(FPL_Fixtures_Extract[],MATCH($A110,FPL_Fixtures_Extract[[Player]:[Player]],0),MATCH(FPL_Combined[[#Headers],[Gameweek 18]],FPL_Fixtures_Extract[#Headers],0)))-4),Team_Key[[Full Name]:[Full Name]],0))&amp;RIGHT(INDEX(FPL_Fixtures_Extract[],MATCH($A110,FPL_Fixtures_Extract[[Player]:[Player]],0),MATCH(FPL_Combined[[#Headers],[Gameweek 18]],FPL_Fixtures_Extract[#Headers],0)),3))</f>
        <v>NOR(H) 3-0</v>
      </c>
      <c r="T110" t="str">
        <f ca="1">IF(RIGHT(FPL_Combined[[#Headers],[Gameweek 19]],2)&lt;$B$622,INDEX(FPL_Results_Extract[Gameweek 19],MATCH($A110,FPL_Results_Extract[[Player]:[Player]],0)),INDEX(Team_Key[[Abbreviation]:[Abbreviation]],MATCH(LEFT(INDEX(FPL_Fixtures_Extract[],MATCH($A110,FPL_Fixtures_Extract[[Player]:[Player]],0),MATCH(FPL_Combined[[#Headers],[Gameweek 19]],FPL_Fixtures_Extract[#Headers],0)),LEN(INDEX(FPL_Fixtures_Extract[],MATCH($A110,FPL_Fixtures_Extract[[Player]:[Player]],0),MATCH(FPL_Combined[[#Headers],[Gameweek 19]],FPL_Fixtures_Extract[#Headers],0)))-4),Team_Key[[Full Name]:[Full Name]],0))&amp;RIGHT(INDEX(FPL_Fixtures_Extract[],MATCH($A110,FPL_Fixtures_Extract[[Player]:[Player]],0),MATCH(FPL_Combined[[#Headers],[Gameweek 19]],FPL_Fixtures_Extract[#Headers],0)),3))</f>
        <v>WAT(A) 2-1</v>
      </c>
      <c r="U110" t="str">
        <f ca="1">IF(RIGHT(FPL_Combined[[#Headers],[Gameweek 20]],2)&lt;$B$622,INDEX(FPL_Results_Extract[Gameweek 20],MATCH($A110,FPL_Results_Extract[[Player]:[Player]],0)),INDEX(Team_Key[[Abbreviation]:[Abbreviation]],MATCH(LEFT(INDEX(FPL_Fixtures_Extract[],MATCH($A110,FPL_Fixtures_Extract[[Player]:[Player]],0),MATCH(FPL_Combined[[#Headers],[Gameweek 20]],FPL_Fixtures_Extract[#Headers],0)),LEN(INDEX(FPL_Fixtures_Extract[],MATCH($A110,FPL_Fixtures_Extract[[Player]:[Player]],0),MATCH(FPL_Combined[[#Headers],[Gameweek 20]],FPL_Fixtures_Extract[#Headers],0)))-4),Team_Key[[Full Name]:[Full Name]],0))&amp;RIGHT(INDEX(FPL_Fixtures_Extract[],MATCH($A110,FPL_Fixtures_Extract[[Player]:[Player]],0),MATCH(FPL_Combined[[#Headers],[Gameweek 20]],FPL_Fixtures_Extract[#Headers],0)),3))</f>
        <v>EVE(A) 1-1</v>
      </c>
      <c r="V110" t="str">
        <f ca="1">IF(RIGHT(FPL_Combined[[#Headers],[Gameweek 21]],2)&lt;$B$622,INDEX(FPL_Results_Extract[Gameweek 21],MATCH($A110,FPL_Results_Extract[[Player]:[Player]],0)),INDEX(Team_Key[[Abbreviation]:[Abbreviation]],MATCH(LEFT(INDEX(FPL_Fixtures_Extract[],MATCH($A110,FPL_Fixtures_Extract[[Player]:[Player]],0),MATCH(FPL_Combined[[#Headers],[Gameweek 21]],FPL_Fixtures_Extract[#Headers],0)),LEN(INDEX(FPL_Fixtures_Extract[],MATCH($A110,FPL_Fixtures_Extract[[Player]:[Player]],0),MATCH(FPL_Combined[[#Headers],[Gameweek 21]],FPL_Fixtures_Extract[#Headers],0)))-4),Team_Key[[Full Name]:[Full Name]],0))&amp;RIGHT(INDEX(FPL_Fixtures_Extract[],MATCH($A110,FPL_Fixtures_Extract[[Player]:[Player]],0),MATCH(FPL_Combined[[#Headers],[Gameweek 21]],FPL_Fixtures_Extract[#Headers],0)),3))</f>
        <v>LEI(H) 0-1</v>
      </c>
      <c r="W110" t="str">
        <f ca="1">IF(RIGHT(FPL_Combined[[#Headers],[Gameweek 22]],2)&lt;$B$622,INDEX(FPL_Results_Extract[Gameweek 22],MATCH($A110,FPL_Results_Extract[[Player]:[Player]],0)),INDEX(Team_Key[[Abbreviation]:[Abbreviation]],MATCH(LEFT(INDEX(FPL_Fixtures_Extract[],MATCH($A110,FPL_Fixtures_Extract[[Player]:[Player]],0),MATCH(FPL_Combined[[#Headers],[Gameweek 22]],FPL_Fixtures_Extract[#Headers],0)),LEN(INDEX(FPL_Fixtures_Extract[],MATCH($A110,FPL_Fixtures_Extract[[Player]:[Player]],0),MATCH(FPL_Combined[[#Headers],[Gameweek 22]],FPL_Fixtures_Extract[#Headers],0)))-4),Team_Key[[Full Name]:[Full Name]],0))&amp;RIGHT(INDEX(FPL_Fixtures_Extract[],MATCH($A110,FPL_Fixtures_Extract[[Player]:[Player]],0),MATCH(FPL_Combined[[#Headers],[Gameweek 22]],FPL_Fixtures_Extract[#Headers],0)),3))</f>
        <v>SUN(H) 4-1</v>
      </c>
      <c r="X110" t="str">
        <f ca="1">IF(RIGHT(FPL_Combined[[#Headers],[Gameweek 23]],2)&lt;$B$622,INDEX(FPL_Results_Extract[Gameweek 23],MATCH($A110,FPL_Results_Extract[[Player]:[Player]],0)),INDEX(Team_Key[[Abbreviation]:[Abbreviation]],MATCH(LEFT(INDEX(FPL_Fixtures_Extract[],MATCH($A110,FPL_Fixtures_Extract[[Player]:[Player]],0),MATCH(FPL_Combined[[#Headers],[Gameweek 23]],FPL_Fixtures_Extract[#Headers],0)),LEN(INDEX(FPL_Fixtures_Extract[],MATCH($A110,FPL_Fixtures_Extract[[Player]:[Player]],0),MATCH(FPL_Combined[[#Headers],[Gameweek 23]],FPL_Fixtures_Extract[#Headers],0)))-4),Team_Key[[Full Name]:[Full Name]],0))&amp;RIGHT(INDEX(FPL_Fixtures_Extract[],MATCH($A110,FPL_Fixtures_Extract[[Player]:[Player]],0),MATCH(FPL_Combined[[#Headers],[Gameweek 23]],FPL_Fixtures_Extract[#Headers],0)),3))</f>
        <v>CRY(A) 3-1</v>
      </c>
      <c r="Y110" t="str">
        <f ca="1">IF(RIGHT(FPL_Combined[[#Headers],[Gameweek 24]],2)&lt;$B$622,INDEX(FPL_Results_Extract[Team],MATCH($A110,FPL_Results_Extract[[Player]:[Player]],0)),INDEX(Team_Key[[Abbreviation]:[Abbreviation]],MATCH(LEFT(INDEX(FPL_Fixtures_Extract[],MATCH($A110,FPL_Fixtures_Extract[[Player]:[Player]],0),MATCH(FPL_Combined[[#Headers],[Gameweek 24]],FPL_Fixtures_Extract[#Headers],0)),LEN(INDEX(FPL_Fixtures_Extract[],MATCH($A110,FPL_Fixtures_Extract[[Player]:[Player]],0),MATCH(FPL_Combined[[#Headers],[Gameweek 24]],FPL_Fixtures_Extract[#Headers],0)))-4),Team_Key[[Full Name]:[Full Name]],0))&amp;RIGHT(INDEX(FPL_Fixtures_Extract[],MATCH($A110,FPL_Fixtures_Extract[[Player]:[Player]],0),MATCH(FPL_Combined[[#Headers],[Gameweek 24]],FPL_Fixtures_Extract[#Headers],0)),3))</f>
        <v>TOT</v>
      </c>
      <c r="Z110" t="str">
        <f ca="1">IF(RIGHT(FPL_Combined[[#Headers],[Gameweek 25]],2)&lt;$B$622,INDEX(FPL_Results_Extract[Player],MATCH($A110,FPL_Results_Extract[[Player]:[Player]],0)),INDEX(Team_Key[[Abbreviation]:[Abbreviation]],MATCH(LEFT(INDEX(FPL_Fixtures_Extract[],MATCH($A110,FPL_Fixtures_Extract[[Player]:[Player]],0),MATCH(FPL_Combined[[#Headers],[Gameweek 25]],FPL_Fixtures_Extract[#Headers],0)),LEN(INDEX(FPL_Fixtures_Extract[],MATCH($A110,FPL_Fixtures_Extract[[Player]:[Player]],0),MATCH(FPL_Combined[[#Headers],[Gameweek 25]],FPL_Fixtures_Extract[#Headers],0)))-4),Team_Key[[Full Name]:[Full Name]],0))&amp;RIGHT(INDEX(FPL_Fixtures_Extract[],MATCH($A110,FPL_Fixtures_Extract[[Player]:[Player]],0),MATCH(FPL_Combined[[#Headers],[Gameweek 25]],FPL_Fixtures_Extract[#Headers],0)),3))</f>
        <v>Chadli</v>
      </c>
      <c r="AA110" t="str">
        <f ca="1">IF(RIGHT(FPL_Combined[[#Headers],[Gameweek 26]],2)&lt;$B$622,INDEX(FPL_Results_Extract[Gameweek 01],MATCH($A110,FPL_Results_Extract[[Player]:[Player]],0)),INDEX(Team_Key[[Abbreviation]:[Abbreviation]],MATCH(LEFT(INDEX(FPL_Fixtures_Extract[],MATCH($A110,FPL_Fixtures_Extract[[Player]:[Player]],0),MATCH(FPL_Combined[[#Headers],[Gameweek 26]],FPL_Fixtures_Extract[#Headers],0)),LEN(INDEX(FPL_Fixtures_Extract[],MATCH($A110,FPL_Fixtures_Extract[[Player]:[Player]],0),MATCH(FPL_Combined[[#Headers],[Gameweek 26]],FPL_Fixtures_Extract[#Headers],0)))-4),Team_Key[[Full Name]:[Full Name]],0))&amp;RIGHT(INDEX(FPL_Fixtures_Extract[],MATCH($A110,FPL_Fixtures_Extract[[Player]:[Player]],0),MATCH(FPL_Combined[[#Headers],[Gameweek 26]],FPL_Fixtures_Extract[#Headers],0)),3))</f>
        <v>MUN(A) 0-1</v>
      </c>
      <c r="AB110" t="str">
        <f ca="1">IF(RIGHT(FPL_Combined[[#Headers],[Gameweek 27]],2)&lt;$B$622,INDEX(FPL_Results_Extract[Gameweek 02],MATCH($A110,FPL_Results_Extract[[Player]:[Player]],0)),INDEX(Team_Key[[Abbreviation]:[Abbreviation]],MATCH(LEFT(INDEX(FPL_Fixtures_Extract[],MATCH($A110,FPL_Fixtures_Extract[[Player]:[Player]],0),MATCH(FPL_Combined[[#Headers],[Gameweek 27]],FPL_Fixtures_Extract[#Headers],0)),LEN(INDEX(FPL_Fixtures_Extract[],MATCH($A110,FPL_Fixtures_Extract[[Player]:[Player]],0),MATCH(FPL_Combined[[#Headers],[Gameweek 27]],FPL_Fixtures_Extract[#Headers],0)))-4),Team_Key[[Full Name]:[Full Name]],0))&amp;RIGHT(INDEX(FPL_Fixtures_Extract[],MATCH($A110,FPL_Fixtures_Extract[[Player]:[Player]],0),MATCH(FPL_Combined[[#Headers],[Gameweek 27]],FPL_Fixtures_Extract[#Headers],0)),3))</f>
        <v>STK(H) 2-2</v>
      </c>
      <c r="AC110" t="str">
        <f ca="1">IF(RIGHT(FPL_Combined[[#Headers],[Gameweek 28]],2)&lt;$B$622,INDEX(FPL_Results_Extract[Gameweek 03],MATCH($A110,FPL_Results_Extract[[Player]:[Player]],0)),INDEX(Team_Key[[Abbreviation]:[Abbreviation]],MATCH(LEFT(INDEX(FPL_Fixtures_Extract[],MATCH($A110,FPL_Fixtures_Extract[[Player]:[Player]],0),MATCH(FPL_Combined[[#Headers],[Gameweek 28]],FPL_Fixtures_Extract[#Headers],0)),LEN(INDEX(FPL_Fixtures_Extract[],MATCH($A110,FPL_Fixtures_Extract[[Player]:[Player]],0),MATCH(FPL_Combined[[#Headers],[Gameweek 28]],FPL_Fixtures_Extract[#Headers],0)))-4),Team_Key[[Full Name]:[Full Name]],0))&amp;RIGHT(INDEX(FPL_Fixtures_Extract[],MATCH($A110,FPL_Fixtures_Extract[[Player]:[Player]],0),MATCH(FPL_Combined[[#Headers],[Gameweek 28]],FPL_Fixtures_Extract[#Headers],0)),3))</f>
        <v>LEI(A) 1-1</v>
      </c>
      <c r="AD110" t="str">
        <f ca="1">IF(RIGHT(FPL_Combined[[#Headers],[Gameweek 29]],2)&lt;$B$622,INDEX(FPL_Results_Extract[Gameweek 04],MATCH($A110,FPL_Results_Extract[[Player]:[Player]],0)),INDEX(Team_Key[[Abbreviation]:[Abbreviation]],MATCH(LEFT(INDEX(FPL_Fixtures_Extract[],MATCH($A110,FPL_Fixtures_Extract[[Player]:[Player]],0),MATCH(FPL_Combined[[#Headers],[Gameweek 29]],FPL_Fixtures_Extract[#Headers],0)),LEN(INDEX(FPL_Fixtures_Extract[],MATCH($A110,FPL_Fixtures_Extract[[Player]:[Player]],0),MATCH(FPL_Combined[[#Headers],[Gameweek 29]],FPL_Fixtures_Extract[#Headers],0)))-4),Team_Key[[Full Name]:[Full Name]],0))&amp;RIGHT(INDEX(FPL_Fixtures_Extract[],MATCH($A110,FPL_Fixtures_Extract[[Player]:[Player]],0),MATCH(FPL_Combined[[#Headers],[Gameweek 29]],FPL_Fixtures_Extract[#Headers],0)),3))</f>
        <v>AVL(A)</v>
      </c>
      <c r="AE110" t="str">
        <f ca="1">IF(RIGHT(FPL_Combined[[#Headers],[Gameweek 30]],2)&lt;$B$622,INDEX(FPL_Results_Extract[Gameweek 05],MATCH($A110,FPL_Results_Extract[[Player]:[Player]],0)),INDEX(Team_Key[[Abbreviation]:[Abbreviation]],MATCH(LEFT(INDEX(FPL_Fixtures_Extract[],MATCH($A110,FPL_Fixtures_Extract[[Player]:[Player]],0),MATCH(FPL_Combined[[#Headers],[Gameweek 30]],FPL_Fixtures_Extract[#Headers],0)),LEN(INDEX(FPL_Fixtures_Extract[],MATCH($A110,FPL_Fixtures_Extract[[Player]:[Player]],0),MATCH(FPL_Combined[[#Headers],[Gameweek 30]],FPL_Fixtures_Extract[#Headers],0)))-4),Team_Key[[Full Name]:[Full Name]],0))&amp;RIGHT(INDEX(FPL_Fixtures_Extract[],MATCH($A110,FPL_Fixtures_Extract[[Player]:[Player]],0),MATCH(FPL_Combined[[#Headers],[Gameweek 30]],FPL_Fixtures_Extract[#Headers],0)),3))</f>
        <v>BOU(H)</v>
      </c>
      <c r="AF110" t="str">
        <f ca="1">IF(RIGHT(FPL_Combined[[#Headers],[Gameweek 31]],2)&lt;$B$622,INDEX(FPL_Results_Extract[Gameweek 06],MATCH($A110,FPL_Results_Extract[[Player]:[Player]],0)),INDEX(Team_Key[[Abbreviation]:[Abbreviation]],MATCH(LEFT(INDEX(FPL_Fixtures_Extract[],MATCH($A110,FPL_Fixtures_Extract[[Player]:[Player]],0),MATCH(FPL_Combined[[#Headers],[Gameweek 31]],FPL_Fixtures_Extract[#Headers],0)),LEN(INDEX(FPL_Fixtures_Extract[],MATCH($A110,FPL_Fixtures_Extract[[Player]:[Player]],0),MATCH(FPL_Combined[[#Headers],[Gameweek 31]],FPL_Fixtures_Extract[#Headers],0)))-4),Team_Key[[Full Name]:[Full Name]],0))&amp;RIGHT(INDEX(FPL_Fixtures_Extract[],MATCH($A110,FPL_Fixtures_Extract[[Player]:[Player]],0),MATCH(FPL_Combined[[#Headers],[Gameweek 31]],FPL_Fixtures_Extract[#Headers],0)),3))</f>
        <v>LIV(A)</v>
      </c>
      <c r="AG110" t="str">
        <f ca="1">IF(RIGHT(FPL_Combined[[#Headers],[Gameweek 32]],2)&lt;$B$622,INDEX(FPL_Results_Extract[Gameweek 07],MATCH($A110,FPL_Results_Extract[[Player]:[Player]],0)),INDEX(Team_Key[[Abbreviation]:[Abbreviation]],MATCH(LEFT(INDEX(FPL_Fixtures_Extract[],MATCH($A110,FPL_Fixtures_Extract[[Player]:[Player]],0),MATCH(FPL_Combined[[#Headers],[Gameweek 32]],FPL_Fixtures_Extract[#Headers],0)),LEN(INDEX(FPL_Fixtures_Extract[],MATCH($A110,FPL_Fixtures_Extract[[Player]:[Player]],0),MATCH(FPL_Combined[[#Headers],[Gameweek 32]],FPL_Fixtures_Extract[#Headers],0)))-4),Team_Key[[Full Name]:[Full Name]],0))&amp;RIGHT(INDEX(FPL_Fixtures_Extract[],MATCH($A110,FPL_Fixtures_Extract[[Player]:[Player]],0),MATCH(FPL_Combined[[#Headers],[Gameweek 32]],FPL_Fixtures_Extract[#Headers],0)),3))</f>
        <v>MUN(H)</v>
      </c>
      <c r="AH110" t="str">
        <f ca="1">IF(RIGHT(FPL_Combined[[#Headers],[Gameweek 33]],2)&lt;$B$622,INDEX(FPL_Results_Extract[Gameweek 08],MATCH($A110,FPL_Results_Extract[[Player]:[Player]],0)),INDEX(Team_Key[[Abbreviation]:[Abbreviation]],MATCH(LEFT(INDEX(FPL_Fixtures_Extract[],MATCH($A110,FPL_Fixtures_Extract[[Player]:[Player]],0),MATCH(FPL_Combined[[#Headers],[Gameweek 33]],FPL_Fixtures_Extract[#Headers],0)),LEN(INDEX(FPL_Fixtures_Extract[],MATCH($A110,FPL_Fixtures_Extract[[Player]:[Player]],0),MATCH(FPL_Combined[[#Headers],[Gameweek 33]],FPL_Fixtures_Extract[#Headers],0)))-4),Team_Key[[Full Name]:[Full Name]],0))&amp;RIGHT(INDEX(FPL_Fixtures_Extract[],MATCH($A110,FPL_Fixtures_Extract[[Player]:[Player]],0),MATCH(FPL_Combined[[#Headers],[Gameweek 33]],FPL_Fixtures_Extract[#Headers],0)),3))</f>
        <v>STK(A)</v>
      </c>
      <c r="AI110" t="str">
        <f ca="1">IF(RIGHT(FPL_Combined[[#Headers],[Gameweek 34]],2)&lt;$B$622,INDEX(FPL_Results_Extract[Gameweek 09],MATCH($A110,FPL_Results_Extract[[Player]:[Player]],0)),INDEX(Team_Key[[Abbreviation]:[Abbreviation]],MATCH(LEFT(INDEX(FPL_Fixtures_Extract[],MATCH($A110,FPL_Fixtures_Extract[[Player]:[Player]],0),MATCH(FPL_Combined[[#Headers],[Gameweek 34]],FPL_Fixtures_Extract[#Headers],0)),LEN(INDEX(FPL_Fixtures_Extract[],MATCH($A110,FPL_Fixtures_Extract[[Player]:[Player]],0),MATCH(FPL_Combined[[#Headers],[Gameweek 34]],FPL_Fixtures_Extract[#Headers],0)))-4),Team_Key[[Full Name]:[Full Name]],0))&amp;RIGHT(INDEX(FPL_Fixtures_Extract[],MATCH($A110,FPL_Fixtures_Extract[[Player]:[Player]],0),MATCH(FPL_Combined[[#Headers],[Gameweek 34]],FPL_Fixtures_Extract[#Headers],0)),3))</f>
        <v>WBA(H)</v>
      </c>
      <c r="AJ110" t="str">
        <f ca="1">IF(RIGHT(FPL_Combined[[#Headers],[Gameweek 35]],2)&lt;$B$622,INDEX(FPL_Results_Extract[Gameweek 10],MATCH($A110,FPL_Results_Extract[[Player]:[Player]],0)),INDEX(Team_Key[[Abbreviation]:[Abbreviation]],MATCH(LEFT(INDEX(FPL_Fixtures_Extract[],MATCH($A110,FPL_Fixtures_Extract[[Player]:[Player]],0),MATCH(FPL_Combined[[#Headers],[Gameweek 35]],FPL_Fixtures_Extract[#Headers],0)),LEN(INDEX(FPL_Fixtures_Extract[],MATCH($A110,FPL_Fixtures_Extract[[Player]:[Player]],0),MATCH(FPL_Combined[[#Headers],[Gameweek 35]],FPL_Fixtures_Extract[#Headers],0)))-4),Team_Key[[Full Name]:[Full Name]],0))&amp;RIGHT(INDEX(FPL_Fixtures_Extract[],MATCH($A110,FPL_Fixtures_Extract[[Player]:[Player]],0),MATCH(FPL_Combined[[#Headers],[Gameweek 35]],FPL_Fixtures_Extract[#Headers],0)),3))</f>
        <v>CHE(A)</v>
      </c>
      <c r="AK110" t="str">
        <f ca="1">IF(RIGHT(FPL_Combined[[#Headers],[Gameweek 36]],2)&lt;$B$622,INDEX(FPL_Results_Extract[Gameweek 11],MATCH($A110,FPL_Results_Extract[[Player]:[Player]],0)),INDEX(Team_Key[[Abbreviation]:[Abbreviation]],MATCH(LEFT(INDEX(FPL_Fixtures_Extract[],MATCH($A110,FPL_Fixtures_Extract[[Player]:[Player]],0),MATCH(FPL_Combined[[#Headers],[Gameweek 36]],FPL_Fixtures_Extract[#Headers],0)),LEN(INDEX(FPL_Fixtures_Extract[],MATCH($A110,FPL_Fixtures_Extract[[Player]:[Player]],0),MATCH(FPL_Combined[[#Headers],[Gameweek 36]],FPL_Fixtures_Extract[#Headers],0)))-4),Team_Key[[Full Name]:[Full Name]],0))&amp;RIGHT(INDEX(FPL_Fixtures_Extract[],MATCH($A110,FPL_Fixtures_Extract[[Player]:[Player]],0),MATCH(FPL_Combined[[#Headers],[Gameweek 36]],FPL_Fixtures_Extract[#Headers],0)),3))</f>
        <v>SOU(H)</v>
      </c>
      <c r="AL110" t="str">
        <f ca="1">IF(RIGHT(FPL_Combined[[#Headers],[Gameweek 37]],2)&lt;$B$622,INDEX(FPL_Results_Extract[Gameweek 12],MATCH($A110,FPL_Results_Extract[[Player]:[Player]],0)),INDEX(Team_Key[[Abbreviation]:[Abbreviation]],MATCH(LEFT(INDEX(FPL_Fixtures_Extract[],MATCH($A110,FPL_Fixtures_Extract[[Player]:[Player]],0),MATCH(FPL_Combined[[#Headers],[Gameweek 37]],FPL_Fixtures_Extract[#Headers],0)),LEN(INDEX(FPL_Fixtures_Extract[],MATCH($A110,FPL_Fixtures_Extract[[Player]:[Player]],0),MATCH(FPL_Combined[[#Headers],[Gameweek 37]],FPL_Fixtures_Extract[#Headers],0)))-4),Team_Key[[Full Name]:[Full Name]],0))&amp;RIGHT(INDEX(FPL_Fixtures_Extract[],MATCH($A110,FPL_Fixtures_Extract[[Player]:[Player]],0),MATCH(FPL_Combined[[#Headers],[Gameweek 37]],FPL_Fixtures_Extract[#Headers],0)),3))</f>
        <v>NEW(A)</v>
      </c>
      <c r="AM110" t="e">
        <f ca="1">IF(RIGHT(FPL_Combined[[#Headers],[Gameweek 38]],2)&lt;$B$622,INDEX(FPL_Results_Extract[Gameweek 13],MATCH($A110,FPL_Results_Extract[[Player]:[Player]],0)),INDEX(Team_Key[[Abbreviation]:[Abbreviation]],MATCH(LEFT(INDEX(FPL_Fixtures_Extract[],MATCH($A110,FPL_Fixtures_Extract[[Player]:[Player]],0),MATCH(FPL_Combined[[#Headers],[Gameweek 38]],FPL_Fixtures_Extract[#Headers],0)),LEN(INDEX(FPL_Fixtures_Extract[],MATCH($A110,FPL_Fixtures_Extract[[Player]:[Player]],0),MATCH(FPL_Combined[[#Headers],[Gameweek 38]],FPL_Fixtures_Extract[#Headers],0)))-4),Team_Key[[Full Name]:[Full Name]],0))&amp;RIGHT(INDEX(FPL_Fixtures_Extract[],MATCH($A110,FPL_Fixtures_Extract[[Player]:[Player]],0),MATCH(FPL_Combined[[#Headers],[Gameweek 38]],FPL_Fixtures_Extract[#Headers],0)),3))</f>
        <v>#VALUE!</v>
      </c>
    </row>
    <row r="111" spans="1:39" x14ac:dyDescent="0.45">
      <c r="A111" t="s">
        <v>115</v>
      </c>
      <c r="B111" t="str">
        <f ca="1">IF(RIGHT(FPL_Combined[[#Headers],[Gameweek 01]],2)&lt;$B$622,INDEX(FPL_Results_Extract[Gameweek 01],MATCH($A111,FPL_Results_Extract[[Player]:[Player]],0)),INDEX(Team_Key[[Abbreviation]:[Abbreviation]],MATCH(LEFT(INDEX(FPL_Fixtures_Extract[],MATCH($A111,FPL_Fixtures_Extract[[Player]:[Player]],0),MATCH(FPL_Combined[[#Headers],[Gameweek 01]],FPL_Fixtures_Extract[#Headers],0)),LEN(INDEX(FPL_Fixtures_Extract[],MATCH($A111,FPL_Fixtures_Extract[[Player]:[Player]],0),MATCH(FPL_Combined[[#Headers],[Gameweek 01]],FPL_Fixtures_Extract[#Headers],0)))-4),Team_Key[[Full Name]:[Full Name]],0))&amp;RIGHT(INDEX(FPL_Fixtures_Extract[],MATCH($A111,FPL_Fixtures_Extract[[Player]:[Player]],0),MATCH(FPL_Combined[[#Headers],[Gameweek 01]],FPL_Fixtures_Extract[#Headers],0)),3))</f>
        <v>NOR(A) 3-1</v>
      </c>
      <c r="C111" t="str">
        <f ca="1">IF(RIGHT(FPL_Combined[[#Headers],[Gameweek 02]],2)&lt;$B$622,INDEX(FPL_Results_Extract[Gameweek 02],MATCH($A111,FPL_Results_Extract[[Player]:[Player]],0)),INDEX(Team_Key[[Abbreviation]:[Abbreviation]],MATCH(LEFT(INDEX(FPL_Fixtures_Extract[],MATCH($A111,FPL_Fixtures_Extract[[Player]:[Player]],0),MATCH(FPL_Combined[[#Headers],[Gameweek 02]],FPL_Fixtures_Extract[#Headers],0)),LEN(INDEX(FPL_Fixtures_Extract[],MATCH($A111,FPL_Fixtures_Extract[[Player]:[Player]],0),MATCH(FPL_Combined[[#Headers],[Gameweek 02]],FPL_Fixtures_Extract[#Headers],0)))-4),Team_Key[[Full Name]:[Full Name]],0))&amp;RIGHT(INDEX(FPL_Fixtures_Extract[],MATCH($A111,FPL_Fixtures_Extract[[Player]:[Player]],0),MATCH(FPL_Combined[[#Headers],[Gameweek 02]],FPL_Fixtures_Extract[#Headers],0)),3))</f>
        <v>ARS(H) 1-2</v>
      </c>
      <c r="D111" t="str">
        <f ca="1">IF(RIGHT(FPL_Combined[[#Headers],[Gameweek 03]],2)&lt;$B$622,INDEX(FPL_Results_Extract[Gameweek 03],MATCH($A111,FPL_Results_Extract[[Player]:[Player]],0)),INDEX(Team_Key[[Abbreviation]:[Abbreviation]],MATCH(LEFT(INDEX(FPL_Fixtures_Extract[],MATCH($A111,FPL_Fixtures_Extract[[Player]:[Player]],0),MATCH(FPL_Combined[[#Headers],[Gameweek 03]],FPL_Fixtures_Extract[#Headers],0)),LEN(INDEX(FPL_Fixtures_Extract[],MATCH($A111,FPL_Fixtures_Extract[[Player]:[Player]],0),MATCH(FPL_Combined[[#Headers],[Gameweek 03]],FPL_Fixtures_Extract[#Headers],0)))-4),Team_Key[[Full Name]:[Full Name]],0))&amp;RIGHT(INDEX(FPL_Fixtures_Extract[],MATCH($A111,FPL_Fixtures_Extract[[Player]:[Player]],0),MATCH(FPL_Combined[[#Headers],[Gameweek 03]],FPL_Fixtures_Extract[#Headers],0)),3))</f>
        <v>AVL(H) 2-1</v>
      </c>
      <c r="E111" t="str">
        <f ca="1">IF(RIGHT(FPL_Combined[[#Headers],[Gameweek 04]],2)&lt;$B$622,INDEX(FPL_Results_Extract[Gameweek 04],MATCH($A111,FPL_Results_Extract[[Player]:[Player]],0)),INDEX(Team_Key[[Abbreviation]:[Abbreviation]],MATCH(LEFT(INDEX(FPL_Fixtures_Extract[],MATCH($A111,FPL_Fixtures_Extract[[Player]:[Player]],0),MATCH(FPL_Combined[[#Headers],[Gameweek 04]],FPL_Fixtures_Extract[#Headers],0)),LEN(INDEX(FPL_Fixtures_Extract[],MATCH($A111,FPL_Fixtures_Extract[[Player]:[Player]],0),MATCH(FPL_Combined[[#Headers],[Gameweek 04]],FPL_Fixtures_Extract[#Headers],0)))-4),Team_Key[[Full Name]:[Full Name]],0))&amp;RIGHT(INDEX(FPL_Fixtures_Extract[],MATCH($A111,FPL_Fixtures_Extract[[Player]:[Player]],0),MATCH(FPL_Combined[[#Headers],[Gameweek 04]],FPL_Fixtures_Extract[#Headers],0)),3))</f>
        <v>CHE(A) 2-1</v>
      </c>
      <c r="F111" t="str">
        <f ca="1">IF(RIGHT(FPL_Combined[[#Headers],[Gameweek 05]],2)&lt;$B$622,INDEX(FPL_Results_Extract[Gameweek 05],MATCH($A111,FPL_Results_Extract[[Player]:[Player]],0)),INDEX(Team_Key[[Abbreviation]:[Abbreviation]],MATCH(LEFT(INDEX(FPL_Fixtures_Extract[],MATCH($A111,FPL_Fixtures_Extract[[Player]:[Player]],0),MATCH(FPL_Combined[[#Headers],[Gameweek 05]],FPL_Fixtures_Extract[#Headers],0)),LEN(INDEX(FPL_Fixtures_Extract[],MATCH($A111,FPL_Fixtures_Extract[[Player]:[Player]],0),MATCH(FPL_Combined[[#Headers],[Gameweek 05]],FPL_Fixtures_Extract[#Headers],0)))-4),Team_Key[[Full Name]:[Full Name]],0))&amp;RIGHT(INDEX(FPL_Fixtures_Extract[],MATCH($A111,FPL_Fixtures_Extract[[Player]:[Player]],0),MATCH(FPL_Combined[[#Headers],[Gameweek 05]],FPL_Fixtures_Extract[#Headers],0)),3))</f>
        <v>MCI(H) 0-1</v>
      </c>
      <c r="G111" t="str">
        <f ca="1">IF(RIGHT(FPL_Combined[[#Headers],[Gameweek 06]],2)&lt;$B$622,INDEX(FPL_Results_Extract[Gameweek 06],MATCH($A111,FPL_Results_Extract[[Player]:[Player]],0)),INDEX(Team_Key[[Abbreviation]:[Abbreviation]],MATCH(LEFT(INDEX(FPL_Fixtures_Extract[],MATCH($A111,FPL_Fixtures_Extract[[Player]:[Player]],0),MATCH(FPL_Combined[[#Headers],[Gameweek 06]],FPL_Fixtures_Extract[#Headers],0)),LEN(INDEX(FPL_Fixtures_Extract[],MATCH($A111,FPL_Fixtures_Extract[[Player]:[Player]],0),MATCH(FPL_Combined[[#Headers],[Gameweek 06]],FPL_Fixtures_Extract[#Headers],0)))-4),Team_Key[[Full Name]:[Full Name]],0))&amp;RIGHT(INDEX(FPL_Fixtures_Extract[],MATCH($A111,FPL_Fixtures_Extract[[Player]:[Player]],0),MATCH(FPL_Combined[[#Headers],[Gameweek 06]],FPL_Fixtures_Extract[#Headers],0)),3))</f>
        <v>TOT(A) 0-1</v>
      </c>
      <c r="H111" t="str">
        <f ca="1">IF(RIGHT(FPL_Combined[[#Headers],[Gameweek 07]],2)&lt;$B$622,INDEX(FPL_Results_Extract[Gameweek 07],MATCH($A111,FPL_Results_Extract[[Player]:[Player]],0)),INDEX(Team_Key[[Abbreviation]:[Abbreviation]],MATCH(LEFT(INDEX(FPL_Fixtures_Extract[],MATCH($A111,FPL_Fixtures_Extract[[Player]:[Player]],0),MATCH(FPL_Combined[[#Headers],[Gameweek 07]],FPL_Fixtures_Extract[#Headers],0)),LEN(INDEX(FPL_Fixtures_Extract[],MATCH($A111,FPL_Fixtures_Extract[[Player]:[Player]],0),MATCH(FPL_Combined[[#Headers],[Gameweek 07]],FPL_Fixtures_Extract[#Headers],0)))-4),Team_Key[[Full Name]:[Full Name]],0))&amp;RIGHT(INDEX(FPL_Fixtures_Extract[],MATCH($A111,FPL_Fixtures_Extract[[Player]:[Player]],0),MATCH(FPL_Combined[[#Headers],[Gameweek 07]],FPL_Fixtures_Extract[#Headers],0)),3))</f>
        <v>WAT(A) 1-0</v>
      </c>
      <c r="I111" t="str">
        <f ca="1">IF(RIGHT(FPL_Combined[[#Headers],[Gameweek 08]],2)&lt;$B$622,INDEX(FPL_Results_Extract[Gameweek 08],MATCH($A111,FPL_Results_Extract[[Player]:[Player]],0)),INDEX(Team_Key[[Abbreviation]:[Abbreviation]],MATCH(LEFT(INDEX(FPL_Fixtures_Extract[],MATCH($A111,FPL_Fixtures_Extract[[Player]:[Player]],0),MATCH(FPL_Combined[[#Headers],[Gameweek 08]],FPL_Fixtures_Extract[#Headers],0)),LEN(INDEX(FPL_Fixtures_Extract[],MATCH($A111,FPL_Fixtures_Extract[[Player]:[Player]],0),MATCH(FPL_Combined[[#Headers],[Gameweek 08]],FPL_Fixtures_Extract[#Headers],0)))-4),Team_Key[[Full Name]:[Full Name]],0))&amp;RIGHT(INDEX(FPL_Fixtures_Extract[],MATCH($A111,FPL_Fixtures_Extract[[Player]:[Player]],0),MATCH(FPL_Combined[[#Headers],[Gameweek 08]],FPL_Fixtures_Extract[#Headers],0)),3))</f>
        <v>WBA(H) 2-0</v>
      </c>
      <c r="J111" t="str">
        <f ca="1">IF(RIGHT(FPL_Combined[[#Headers],[Gameweek 09]],2)&lt;$B$622,INDEX(FPL_Results_Extract[Gameweek 09],MATCH($A111,FPL_Results_Extract[[Player]:[Player]],0)),INDEX(Team_Key[[Abbreviation]:[Abbreviation]],MATCH(LEFT(INDEX(FPL_Fixtures_Extract[],MATCH($A111,FPL_Fixtures_Extract[[Player]:[Player]],0),MATCH(FPL_Combined[[#Headers],[Gameweek 09]],FPL_Fixtures_Extract[#Headers],0)),LEN(INDEX(FPL_Fixtures_Extract[],MATCH($A111,FPL_Fixtures_Extract[[Player]:[Player]],0),MATCH(FPL_Combined[[#Headers],[Gameweek 09]],FPL_Fixtures_Extract[#Headers],0)))-4),Team_Key[[Full Name]:[Full Name]],0))&amp;RIGHT(INDEX(FPL_Fixtures_Extract[],MATCH($A111,FPL_Fixtures_Extract[[Player]:[Player]],0),MATCH(FPL_Combined[[#Headers],[Gameweek 09]],FPL_Fixtures_Extract[#Headers],0)),3))</f>
        <v>WHU(H) 1-3</v>
      </c>
      <c r="K111" t="str">
        <f ca="1">IF(RIGHT(FPL_Combined[[#Headers],[Gameweek 10]],2)&lt;$B$622,INDEX(FPL_Results_Extract[Gameweek 10],MATCH($A111,FPL_Results_Extract[[Player]:[Player]],0)),INDEX(Team_Key[[Abbreviation]:[Abbreviation]],MATCH(LEFT(INDEX(FPL_Fixtures_Extract[],MATCH($A111,FPL_Fixtures_Extract[[Player]:[Player]],0),MATCH(FPL_Combined[[#Headers],[Gameweek 10]],FPL_Fixtures_Extract[#Headers],0)),LEN(INDEX(FPL_Fixtures_Extract[],MATCH($A111,FPL_Fixtures_Extract[[Player]:[Player]],0),MATCH(FPL_Combined[[#Headers],[Gameweek 10]],FPL_Fixtures_Extract[#Headers],0)))-4),Team_Key[[Full Name]:[Full Name]],0))&amp;RIGHT(INDEX(FPL_Fixtures_Extract[],MATCH($A111,FPL_Fixtures_Extract[[Player]:[Player]],0),MATCH(FPL_Combined[[#Headers],[Gameweek 10]],FPL_Fixtures_Extract[#Headers],0)),3))</f>
        <v>LEI(A) 0-1</v>
      </c>
      <c r="L111" t="str">
        <f ca="1">IF(RIGHT(FPL_Combined[[#Headers],[Gameweek 11]],2)&lt;$B$622,INDEX(FPL_Results_Extract[Gameweek 11],MATCH($A111,FPL_Results_Extract[[Player]:[Player]],0)),INDEX(Team_Key[[Abbreviation]:[Abbreviation]],MATCH(LEFT(INDEX(FPL_Fixtures_Extract[],MATCH($A111,FPL_Fixtures_Extract[[Player]:[Player]],0),MATCH(FPL_Combined[[#Headers],[Gameweek 11]],FPL_Fixtures_Extract[#Headers],0)),LEN(INDEX(FPL_Fixtures_Extract[],MATCH($A111,FPL_Fixtures_Extract[[Player]:[Player]],0),MATCH(FPL_Combined[[#Headers],[Gameweek 11]],FPL_Fixtures_Extract[#Headers],0)))-4),Team_Key[[Full Name]:[Full Name]],0))&amp;RIGHT(INDEX(FPL_Fixtures_Extract[],MATCH($A111,FPL_Fixtures_Extract[[Player]:[Player]],0),MATCH(FPL_Combined[[#Headers],[Gameweek 11]],FPL_Fixtures_Extract[#Headers],0)),3))</f>
        <v>MUN(H) 0-0</v>
      </c>
      <c r="M111" t="str">
        <f ca="1">IF(RIGHT(FPL_Combined[[#Headers],[Gameweek 12]],2)&lt;$B$622,INDEX(FPL_Results_Extract[Gameweek 12],MATCH($A111,FPL_Results_Extract[[Player]:[Player]],0)),INDEX(Team_Key[[Abbreviation]:[Abbreviation]],MATCH(LEFT(INDEX(FPL_Fixtures_Extract[],MATCH($A111,FPL_Fixtures_Extract[[Player]:[Player]],0),MATCH(FPL_Combined[[#Headers],[Gameweek 12]],FPL_Fixtures_Extract[#Headers],0)),LEN(INDEX(FPL_Fixtures_Extract[],MATCH($A111,FPL_Fixtures_Extract[[Player]:[Player]],0),MATCH(FPL_Combined[[#Headers],[Gameweek 12]],FPL_Fixtures_Extract[#Headers],0)))-4),Team_Key[[Full Name]:[Full Name]],0))&amp;RIGHT(INDEX(FPL_Fixtures_Extract[],MATCH($A111,FPL_Fixtures_Extract[[Player]:[Player]],0),MATCH(FPL_Combined[[#Headers],[Gameweek 12]],FPL_Fixtures_Extract[#Headers],0)),3))</f>
        <v>LIV(A) 2-1</v>
      </c>
      <c r="N111" t="str">
        <f ca="1">IF(RIGHT(FPL_Combined[[#Headers],[Gameweek 13]],2)&lt;$B$622,INDEX(FPL_Results_Extract[Gameweek 13],MATCH($A111,FPL_Results_Extract[[Player]:[Player]],0)),INDEX(Team_Key[[Abbreviation]:[Abbreviation]],MATCH(LEFT(INDEX(FPL_Fixtures_Extract[],MATCH($A111,FPL_Fixtures_Extract[[Player]:[Player]],0),MATCH(FPL_Combined[[#Headers],[Gameweek 13]],FPL_Fixtures_Extract[#Headers],0)),LEN(INDEX(FPL_Fixtures_Extract[],MATCH($A111,FPL_Fixtures_Extract[[Player]:[Player]],0),MATCH(FPL_Combined[[#Headers],[Gameweek 13]],FPL_Fixtures_Extract[#Headers],0)))-4),Team_Key[[Full Name]:[Full Name]],0))&amp;RIGHT(INDEX(FPL_Fixtures_Extract[],MATCH($A111,FPL_Fixtures_Extract[[Player]:[Player]],0),MATCH(FPL_Combined[[#Headers],[Gameweek 13]],FPL_Fixtures_Extract[#Headers],0)),3))</f>
        <v>SUN(H) 0-1</v>
      </c>
      <c r="O111" t="str">
        <f ca="1">IF(RIGHT(FPL_Combined[[#Headers],[Gameweek 14]],2)&lt;$B$622,INDEX(FPL_Results_Extract[Gameweek 14],MATCH($A111,FPL_Results_Extract[[Player]:[Player]],0)),INDEX(Team_Key[[Abbreviation]:[Abbreviation]],MATCH(LEFT(INDEX(FPL_Fixtures_Extract[],MATCH($A111,FPL_Fixtures_Extract[[Player]:[Player]],0),MATCH(FPL_Combined[[#Headers],[Gameweek 14]],FPL_Fixtures_Extract[#Headers],0)),LEN(INDEX(FPL_Fixtures_Extract[],MATCH($A111,FPL_Fixtures_Extract[[Player]:[Player]],0),MATCH(FPL_Combined[[#Headers],[Gameweek 14]],FPL_Fixtures_Extract[#Headers],0)))-4),Team_Key[[Full Name]:[Full Name]],0))&amp;RIGHT(INDEX(FPL_Fixtures_Extract[],MATCH($A111,FPL_Fixtures_Extract[[Player]:[Player]],0),MATCH(FPL_Combined[[#Headers],[Gameweek 14]],FPL_Fixtures_Extract[#Headers],0)),3))</f>
        <v>NEW(H) 5-1</v>
      </c>
      <c r="P111" t="str">
        <f ca="1">IF(RIGHT(FPL_Combined[[#Headers],[Gameweek 15]],2)&lt;$B$622,INDEX(FPL_Results_Extract[Gameweek 15],MATCH($A111,FPL_Results_Extract[[Player]:[Player]],0)),INDEX(Team_Key[[Abbreviation]:[Abbreviation]],MATCH(LEFT(INDEX(FPL_Fixtures_Extract[],MATCH($A111,FPL_Fixtures_Extract[[Player]:[Player]],0),MATCH(FPL_Combined[[#Headers],[Gameweek 15]],FPL_Fixtures_Extract[#Headers],0)),LEN(INDEX(FPL_Fixtures_Extract[],MATCH($A111,FPL_Fixtures_Extract[[Player]:[Player]],0),MATCH(FPL_Combined[[#Headers],[Gameweek 15]],FPL_Fixtures_Extract[#Headers],0)))-4),Team_Key[[Full Name]:[Full Name]],0))&amp;RIGHT(INDEX(FPL_Fixtures_Extract[],MATCH($A111,FPL_Fixtures_Extract[[Player]:[Player]],0),MATCH(FPL_Combined[[#Headers],[Gameweek 15]],FPL_Fixtures_Extract[#Headers],0)),3))</f>
        <v>EVE(A) 1-1</v>
      </c>
      <c r="Q111" t="str">
        <f ca="1">IF(RIGHT(FPL_Combined[[#Headers],[Gameweek 16]],2)&lt;$B$622,INDEX(FPL_Results_Extract[Gameweek 16],MATCH($A111,FPL_Results_Extract[[Player]:[Player]],0)),INDEX(Team_Key[[Abbreviation]:[Abbreviation]],MATCH(LEFT(INDEX(FPL_Fixtures_Extract[],MATCH($A111,FPL_Fixtures_Extract[[Player]:[Player]],0),MATCH(FPL_Combined[[#Headers],[Gameweek 16]],FPL_Fixtures_Extract[#Headers],0)),LEN(INDEX(FPL_Fixtures_Extract[],MATCH($A111,FPL_Fixtures_Extract[[Player]:[Player]],0),MATCH(FPL_Combined[[#Headers],[Gameweek 16]],FPL_Fixtures_Extract[#Headers],0)))-4),Team_Key[[Full Name]:[Full Name]],0))&amp;RIGHT(INDEX(FPL_Fixtures_Extract[],MATCH($A111,FPL_Fixtures_Extract[[Player]:[Player]],0),MATCH(FPL_Combined[[#Headers],[Gameweek 16]],FPL_Fixtures_Extract[#Headers],0)),3))</f>
        <v>SOU(H) 1-0</v>
      </c>
      <c r="R111" t="str">
        <f ca="1">IF(RIGHT(FPL_Combined[[#Headers],[Gameweek 17]],2)&lt;$B$622,INDEX(FPL_Results_Extract[Gameweek 17],MATCH($A111,FPL_Results_Extract[[Player]:[Player]],0)),INDEX(Team_Key[[Abbreviation]:[Abbreviation]],MATCH(LEFT(INDEX(FPL_Fixtures_Extract[],MATCH($A111,FPL_Fixtures_Extract[[Player]:[Player]],0),MATCH(FPL_Combined[[#Headers],[Gameweek 17]],FPL_Fixtures_Extract[#Headers],0)),LEN(INDEX(FPL_Fixtures_Extract[],MATCH($A111,FPL_Fixtures_Extract[[Player]:[Player]],0),MATCH(FPL_Combined[[#Headers],[Gameweek 17]],FPL_Fixtures_Extract[#Headers],0)))-4),Team_Key[[Full Name]:[Full Name]],0))&amp;RIGHT(INDEX(FPL_Fixtures_Extract[],MATCH($A111,FPL_Fixtures_Extract[[Player]:[Player]],0),MATCH(FPL_Combined[[#Headers],[Gameweek 17]],FPL_Fixtures_Extract[#Headers],0)),3))</f>
        <v>STK(A) 2-1</v>
      </c>
      <c r="S111" t="str">
        <f ca="1">IF(RIGHT(FPL_Combined[[#Headers],[Gameweek 18]],2)&lt;$B$622,INDEX(FPL_Results_Extract[Gameweek 18],MATCH($A111,FPL_Results_Extract[[Player]:[Player]],0)),INDEX(Team_Key[[Abbreviation]:[Abbreviation]],MATCH(LEFT(INDEX(FPL_Fixtures_Extract[],MATCH($A111,FPL_Fixtures_Extract[[Player]:[Player]],0),MATCH(FPL_Combined[[#Headers],[Gameweek 18]],FPL_Fixtures_Extract[#Headers],0)),LEN(INDEX(FPL_Fixtures_Extract[],MATCH($A111,FPL_Fixtures_Extract[[Player]:[Player]],0),MATCH(FPL_Combined[[#Headers],[Gameweek 18]],FPL_Fixtures_Extract[#Headers],0)))-4),Team_Key[[Full Name]:[Full Name]],0))&amp;RIGHT(INDEX(FPL_Fixtures_Extract[],MATCH($A111,FPL_Fixtures_Extract[[Player]:[Player]],0),MATCH(FPL_Combined[[#Headers],[Gameweek 18]],FPL_Fixtures_Extract[#Headers],0)),3))</f>
        <v>BOU(A) 0-0</v>
      </c>
      <c r="T111" t="str">
        <f ca="1">IF(RIGHT(FPL_Combined[[#Headers],[Gameweek 19]],2)&lt;$B$622,INDEX(FPL_Results_Extract[Gameweek 19],MATCH($A111,FPL_Results_Extract[[Player]:[Player]],0)),INDEX(Team_Key[[Abbreviation]:[Abbreviation]],MATCH(LEFT(INDEX(FPL_Fixtures_Extract[],MATCH($A111,FPL_Fixtures_Extract[[Player]:[Player]],0),MATCH(FPL_Combined[[#Headers],[Gameweek 19]],FPL_Fixtures_Extract[#Headers],0)),LEN(INDEX(FPL_Fixtures_Extract[],MATCH($A111,FPL_Fixtures_Extract[[Player]:[Player]],0),MATCH(FPL_Combined[[#Headers],[Gameweek 19]],FPL_Fixtures_Extract[#Headers],0)))-4),Team_Key[[Full Name]:[Full Name]],0))&amp;RIGHT(INDEX(FPL_Fixtures_Extract[],MATCH($A111,FPL_Fixtures_Extract[[Player]:[Player]],0),MATCH(FPL_Combined[[#Headers],[Gameweek 19]],FPL_Fixtures_Extract[#Headers],0)),3))</f>
        <v>SWA(H) 0-0</v>
      </c>
      <c r="U111" t="str">
        <f ca="1">IF(RIGHT(FPL_Combined[[#Headers],[Gameweek 20]],2)&lt;$B$622,INDEX(FPL_Results_Extract[Gameweek 20],MATCH($A111,FPL_Results_Extract[[Player]:[Player]],0)),INDEX(Team_Key[[Abbreviation]:[Abbreviation]],MATCH(LEFT(INDEX(FPL_Fixtures_Extract[],MATCH($A111,FPL_Fixtures_Extract[[Player]:[Player]],0),MATCH(FPL_Combined[[#Headers],[Gameweek 20]],FPL_Fixtures_Extract[#Headers],0)),LEN(INDEX(FPL_Fixtures_Extract[],MATCH($A111,FPL_Fixtures_Extract[[Player]:[Player]],0),MATCH(FPL_Combined[[#Headers],[Gameweek 20]],FPL_Fixtures_Extract[#Headers],0)))-4),Team_Key[[Full Name]:[Full Name]],0))&amp;RIGHT(INDEX(FPL_Fixtures_Extract[],MATCH($A111,FPL_Fixtures_Extract[[Player]:[Player]],0),MATCH(FPL_Combined[[#Headers],[Gameweek 20]],FPL_Fixtures_Extract[#Headers],0)),3))</f>
        <v>CHE(H) 0-3</v>
      </c>
      <c r="V111" t="str">
        <f ca="1">IF(RIGHT(FPL_Combined[[#Headers],[Gameweek 21]],2)&lt;$B$622,INDEX(FPL_Results_Extract[Gameweek 21],MATCH($A111,FPL_Results_Extract[[Player]:[Player]],0)),INDEX(Team_Key[[Abbreviation]:[Abbreviation]],MATCH(LEFT(INDEX(FPL_Fixtures_Extract[],MATCH($A111,FPL_Fixtures_Extract[[Player]:[Player]],0),MATCH(FPL_Combined[[#Headers],[Gameweek 21]],FPL_Fixtures_Extract[#Headers],0)),LEN(INDEX(FPL_Fixtures_Extract[],MATCH($A111,FPL_Fixtures_Extract[[Player]:[Player]],0),MATCH(FPL_Combined[[#Headers],[Gameweek 21]],FPL_Fixtures_Extract[#Headers],0)))-4),Team_Key[[Full Name]:[Full Name]],0))&amp;RIGHT(INDEX(FPL_Fixtures_Extract[],MATCH($A111,FPL_Fixtures_Extract[[Player]:[Player]],0),MATCH(FPL_Combined[[#Headers],[Gameweek 21]],FPL_Fixtures_Extract[#Headers],0)),3))</f>
        <v>AVL(A) 0-1</v>
      </c>
      <c r="W111" t="str">
        <f ca="1">IF(RIGHT(FPL_Combined[[#Headers],[Gameweek 22]],2)&lt;$B$622,INDEX(FPL_Results_Extract[Gameweek 22],MATCH($A111,FPL_Results_Extract[[Player]:[Player]],0)),INDEX(Team_Key[[Abbreviation]:[Abbreviation]],MATCH(LEFT(INDEX(FPL_Fixtures_Extract[],MATCH($A111,FPL_Fixtures_Extract[[Player]:[Player]],0),MATCH(FPL_Combined[[#Headers],[Gameweek 22]],FPL_Fixtures_Extract[#Headers],0)),LEN(INDEX(FPL_Fixtures_Extract[],MATCH($A111,FPL_Fixtures_Extract[[Player]:[Player]],0),MATCH(FPL_Combined[[#Headers],[Gameweek 22]],FPL_Fixtures_Extract[#Headers],0)))-4),Team_Key[[Full Name]:[Full Name]],0))&amp;RIGHT(INDEX(FPL_Fixtures_Extract[],MATCH($A111,FPL_Fixtures_Extract[[Player]:[Player]],0),MATCH(FPL_Combined[[#Headers],[Gameweek 22]],FPL_Fixtures_Extract[#Headers],0)),3))</f>
        <v>MCI(A) 0-4</v>
      </c>
      <c r="X111" t="str">
        <f ca="1">IF(RIGHT(FPL_Combined[[#Headers],[Gameweek 23]],2)&lt;$B$622,INDEX(FPL_Results_Extract[Gameweek 23],MATCH($A111,FPL_Results_Extract[[Player]:[Player]],0)),INDEX(Team_Key[[Abbreviation]:[Abbreviation]],MATCH(LEFT(INDEX(FPL_Fixtures_Extract[],MATCH($A111,FPL_Fixtures_Extract[[Player]:[Player]],0),MATCH(FPL_Combined[[#Headers],[Gameweek 23]],FPL_Fixtures_Extract[#Headers],0)),LEN(INDEX(FPL_Fixtures_Extract[],MATCH($A111,FPL_Fixtures_Extract[[Player]:[Player]],0),MATCH(FPL_Combined[[#Headers],[Gameweek 23]],FPL_Fixtures_Extract[#Headers],0)))-4),Team_Key[[Full Name]:[Full Name]],0))&amp;RIGHT(INDEX(FPL_Fixtures_Extract[],MATCH($A111,FPL_Fixtures_Extract[[Player]:[Player]],0),MATCH(FPL_Combined[[#Headers],[Gameweek 23]],FPL_Fixtures_Extract[#Headers],0)),3))</f>
        <v>TOT(H) 1-3</v>
      </c>
      <c r="Y111" t="str">
        <f ca="1">IF(RIGHT(FPL_Combined[[#Headers],[Gameweek 24]],2)&lt;$B$622,INDEX(FPL_Results_Extract[Team],MATCH($A111,FPL_Results_Extract[[Player]:[Player]],0)),INDEX(Team_Key[[Abbreviation]:[Abbreviation]],MATCH(LEFT(INDEX(FPL_Fixtures_Extract[],MATCH($A111,FPL_Fixtures_Extract[[Player]:[Player]],0),MATCH(FPL_Combined[[#Headers],[Gameweek 24]],FPL_Fixtures_Extract[#Headers],0)),LEN(INDEX(FPL_Fixtures_Extract[],MATCH($A111,FPL_Fixtures_Extract[[Player]:[Player]],0),MATCH(FPL_Combined[[#Headers],[Gameweek 24]],FPL_Fixtures_Extract[#Headers],0)))-4),Team_Key[[Full Name]:[Full Name]],0))&amp;RIGHT(INDEX(FPL_Fixtures_Extract[],MATCH($A111,FPL_Fixtures_Extract[[Player]:[Player]],0),MATCH(FPL_Combined[[#Headers],[Gameweek 24]],FPL_Fixtures_Extract[#Headers],0)),3))</f>
        <v>CRY</v>
      </c>
      <c r="Z111" t="str">
        <f ca="1">IF(RIGHT(FPL_Combined[[#Headers],[Gameweek 25]],2)&lt;$B$622,INDEX(FPL_Results_Extract[Player],MATCH($A111,FPL_Results_Extract[[Player]:[Player]],0)),INDEX(Team_Key[[Abbreviation]:[Abbreviation]],MATCH(LEFT(INDEX(FPL_Fixtures_Extract[],MATCH($A111,FPL_Fixtures_Extract[[Player]:[Player]],0),MATCH(FPL_Combined[[#Headers],[Gameweek 25]],FPL_Fixtures_Extract[#Headers],0)),LEN(INDEX(FPL_Fixtures_Extract[],MATCH($A111,FPL_Fixtures_Extract[[Player]:[Player]],0),MATCH(FPL_Combined[[#Headers],[Gameweek 25]],FPL_Fixtures_Extract[#Headers],0)))-4),Team_Key[[Full Name]:[Full Name]],0))&amp;RIGHT(INDEX(FPL_Fixtures_Extract[],MATCH($A111,FPL_Fixtures_Extract[[Player]:[Player]],0),MATCH(FPL_Combined[[#Headers],[Gameweek 25]],FPL_Fixtures_Extract[#Headers],0)),3))</f>
        <v>Chamakh</v>
      </c>
      <c r="AA111" t="str">
        <f ca="1">IF(RIGHT(FPL_Combined[[#Headers],[Gameweek 26]],2)&lt;$B$622,INDEX(FPL_Results_Extract[Gameweek 01],MATCH($A111,FPL_Results_Extract[[Player]:[Player]],0)),INDEX(Team_Key[[Abbreviation]:[Abbreviation]],MATCH(LEFT(INDEX(FPL_Fixtures_Extract[],MATCH($A111,FPL_Fixtures_Extract[[Player]:[Player]],0),MATCH(FPL_Combined[[#Headers],[Gameweek 26]],FPL_Fixtures_Extract[#Headers],0)),LEN(INDEX(FPL_Fixtures_Extract[],MATCH($A111,FPL_Fixtures_Extract[[Player]:[Player]],0),MATCH(FPL_Combined[[#Headers],[Gameweek 26]],FPL_Fixtures_Extract[#Headers],0)))-4),Team_Key[[Full Name]:[Full Name]],0))&amp;RIGHT(INDEX(FPL_Fixtures_Extract[],MATCH($A111,FPL_Fixtures_Extract[[Player]:[Player]],0),MATCH(FPL_Combined[[#Headers],[Gameweek 26]],FPL_Fixtures_Extract[#Headers],0)),3))</f>
        <v>NOR(A) 3-1</v>
      </c>
      <c r="AB111" t="str">
        <f ca="1">IF(RIGHT(FPL_Combined[[#Headers],[Gameweek 27]],2)&lt;$B$622,INDEX(FPL_Results_Extract[Gameweek 02],MATCH($A111,FPL_Results_Extract[[Player]:[Player]],0)),INDEX(Team_Key[[Abbreviation]:[Abbreviation]],MATCH(LEFT(INDEX(FPL_Fixtures_Extract[],MATCH($A111,FPL_Fixtures_Extract[[Player]:[Player]],0),MATCH(FPL_Combined[[#Headers],[Gameweek 27]],FPL_Fixtures_Extract[#Headers],0)),LEN(INDEX(FPL_Fixtures_Extract[],MATCH($A111,FPL_Fixtures_Extract[[Player]:[Player]],0),MATCH(FPL_Combined[[#Headers],[Gameweek 27]],FPL_Fixtures_Extract[#Headers],0)))-4),Team_Key[[Full Name]:[Full Name]],0))&amp;RIGHT(INDEX(FPL_Fixtures_Extract[],MATCH($A111,FPL_Fixtures_Extract[[Player]:[Player]],0),MATCH(FPL_Combined[[#Headers],[Gameweek 27]],FPL_Fixtures_Extract[#Headers],0)),3))</f>
        <v>ARS(H) 1-2</v>
      </c>
      <c r="AC111" t="str">
        <f ca="1">IF(RIGHT(FPL_Combined[[#Headers],[Gameweek 28]],2)&lt;$B$622,INDEX(FPL_Results_Extract[Gameweek 03],MATCH($A111,FPL_Results_Extract[[Player]:[Player]],0)),INDEX(Team_Key[[Abbreviation]:[Abbreviation]],MATCH(LEFT(INDEX(FPL_Fixtures_Extract[],MATCH($A111,FPL_Fixtures_Extract[[Player]:[Player]],0),MATCH(FPL_Combined[[#Headers],[Gameweek 28]],FPL_Fixtures_Extract[#Headers],0)),LEN(INDEX(FPL_Fixtures_Extract[],MATCH($A111,FPL_Fixtures_Extract[[Player]:[Player]],0),MATCH(FPL_Combined[[#Headers],[Gameweek 28]],FPL_Fixtures_Extract[#Headers],0)))-4),Team_Key[[Full Name]:[Full Name]],0))&amp;RIGHT(INDEX(FPL_Fixtures_Extract[],MATCH($A111,FPL_Fixtures_Extract[[Player]:[Player]],0),MATCH(FPL_Combined[[#Headers],[Gameweek 28]],FPL_Fixtures_Extract[#Headers],0)),3))</f>
        <v>AVL(H) 2-1</v>
      </c>
      <c r="AD111" t="str">
        <f ca="1">IF(RIGHT(FPL_Combined[[#Headers],[Gameweek 29]],2)&lt;$B$622,INDEX(FPL_Results_Extract[Gameweek 04],MATCH($A111,FPL_Results_Extract[[Player]:[Player]],0)),INDEX(Team_Key[[Abbreviation]:[Abbreviation]],MATCH(LEFT(INDEX(FPL_Fixtures_Extract[],MATCH($A111,FPL_Fixtures_Extract[[Player]:[Player]],0),MATCH(FPL_Combined[[#Headers],[Gameweek 29]],FPL_Fixtures_Extract[#Headers],0)),LEN(INDEX(FPL_Fixtures_Extract[],MATCH($A111,FPL_Fixtures_Extract[[Player]:[Player]],0),MATCH(FPL_Combined[[#Headers],[Gameweek 29]],FPL_Fixtures_Extract[#Headers],0)))-4),Team_Key[[Full Name]:[Full Name]],0))&amp;RIGHT(INDEX(FPL_Fixtures_Extract[],MATCH($A111,FPL_Fixtures_Extract[[Player]:[Player]],0),MATCH(FPL_Combined[[#Headers],[Gameweek 29]],FPL_Fixtures_Extract[#Headers],0)),3))</f>
        <v>LIV(H)</v>
      </c>
      <c r="AE111" t="e">
        <f ca="1">IF(RIGHT(FPL_Combined[[#Headers],[Gameweek 30]],2)&lt;$B$622,INDEX(FPL_Results_Extract[Gameweek 05],MATCH($A111,FPL_Results_Extract[[Player]:[Player]],0)),INDEX(Team_Key[[Abbreviation]:[Abbreviation]],MATCH(LEFT(INDEX(FPL_Fixtures_Extract[],MATCH($A111,FPL_Fixtures_Extract[[Player]:[Player]],0),MATCH(FPL_Combined[[#Headers],[Gameweek 30]],FPL_Fixtures_Extract[#Headers],0)),LEN(INDEX(FPL_Fixtures_Extract[],MATCH($A111,FPL_Fixtures_Extract[[Player]:[Player]],0),MATCH(FPL_Combined[[#Headers],[Gameweek 30]],FPL_Fixtures_Extract[#Headers],0)))-4),Team_Key[[Full Name]:[Full Name]],0))&amp;RIGHT(INDEX(FPL_Fixtures_Extract[],MATCH($A111,FPL_Fixtures_Extract[[Player]:[Player]],0),MATCH(FPL_Combined[[#Headers],[Gameweek 30]],FPL_Fixtures_Extract[#Headers],0)),3))</f>
        <v>#VALUE!</v>
      </c>
      <c r="AF111" t="str">
        <f ca="1">IF(RIGHT(FPL_Combined[[#Headers],[Gameweek 31]],2)&lt;$B$622,INDEX(FPL_Results_Extract[Gameweek 06],MATCH($A111,FPL_Results_Extract[[Player]:[Player]],0)),INDEX(Team_Key[[Abbreviation]:[Abbreviation]],MATCH(LEFT(INDEX(FPL_Fixtures_Extract[],MATCH($A111,FPL_Fixtures_Extract[[Player]:[Player]],0),MATCH(FPL_Combined[[#Headers],[Gameweek 31]],FPL_Fixtures_Extract[#Headers],0)),LEN(INDEX(FPL_Fixtures_Extract[],MATCH($A111,FPL_Fixtures_Extract[[Player]:[Player]],0),MATCH(FPL_Combined[[#Headers],[Gameweek 31]],FPL_Fixtures_Extract[#Headers],0)))-4),Team_Key[[Full Name]:[Full Name]],0))&amp;RIGHT(INDEX(FPL_Fixtures_Extract[],MATCH($A111,FPL_Fixtures_Extract[[Player]:[Player]],0),MATCH(FPL_Combined[[#Headers],[Gameweek 31]],FPL_Fixtures_Extract[#Headers],0)),3))</f>
        <v>LEI(H)</v>
      </c>
      <c r="AG111" t="str">
        <f ca="1">IF(RIGHT(FPL_Combined[[#Headers],[Gameweek 32]],2)&lt;$B$622,INDEX(FPL_Results_Extract[Gameweek 07],MATCH($A111,FPL_Results_Extract[[Player]:[Player]],0)),INDEX(Team_Key[[Abbreviation]:[Abbreviation]],MATCH(LEFT(INDEX(FPL_Fixtures_Extract[],MATCH($A111,FPL_Fixtures_Extract[[Player]:[Player]],0),MATCH(FPL_Combined[[#Headers],[Gameweek 32]],FPL_Fixtures_Extract[#Headers],0)),LEN(INDEX(FPL_Fixtures_Extract[],MATCH($A111,FPL_Fixtures_Extract[[Player]:[Player]],0),MATCH(FPL_Combined[[#Headers],[Gameweek 32]],FPL_Fixtures_Extract[#Headers],0)))-4),Team_Key[[Full Name]:[Full Name]],0))&amp;RIGHT(INDEX(FPL_Fixtures_Extract[],MATCH($A111,FPL_Fixtures_Extract[[Player]:[Player]],0),MATCH(FPL_Combined[[#Headers],[Gameweek 32]],FPL_Fixtures_Extract[#Headers],0)),3))</f>
        <v>WHU(A)</v>
      </c>
      <c r="AH111" t="str">
        <f ca="1">IF(RIGHT(FPL_Combined[[#Headers],[Gameweek 33]],2)&lt;$B$622,INDEX(FPL_Results_Extract[Gameweek 08],MATCH($A111,FPL_Results_Extract[[Player]:[Player]],0)),INDEX(Team_Key[[Abbreviation]:[Abbreviation]],MATCH(LEFT(INDEX(FPL_Fixtures_Extract[],MATCH($A111,FPL_Fixtures_Extract[[Player]:[Player]],0),MATCH(FPL_Combined[[#Headers],[Gameweek 33]],FPL_Fixtures_Extract[#Headers],0)),LEN(INDEX(FPL_Fixtures_Extract[],MATCH($A111,FPL_Fixtures_Extract[[Player]:[Player]],0),MATCH(FPL_Combined[[#Headers],[Gameweek 33]],FPL_Fixtures_Extract[#Headers],0)))-4),Team_Key[[Full Name]:[Full Name]],0))&amp;RIGHT(INDEX(FPL_Fixtures_Extract[],MATCH($A111,FPL_Fixtures_Extract[[Player]:[Player]],0),MATCH(FPL_Combined[[#Headers],[Gameweek 33]],FPL_Fixtures_Extract[#Headers],0)),3))</f>
        <v>NOR(H)</v>
      </c>
      <c r="AI111" t="str">
        <f ca="1">IF(RIGHT(FPL_Combined[[#Headers],[Gameweek 34]],2)&lt;$B$622,INDEX(FPL_Results_Extract[Gameweek 09],MATCH($A111,FPL_Results_Extract[[Player]:[Player]],0)),INDEX(Team_Key[[Abbreviation]:[Abbreviation]],MATCH(LEFT(INDEX(FPL_Fixtures_Extract[],MATCH($A111,FPL_Fixtures_Extract[[Player]:[Player]],0),MATCH(FPL_Combined[[#Headers],[Gameweek 34]],FPL_Fixtures_Extract[#Headers],0)),LEN(INDEX(FPL_Fixtures_Extract[],MATCH($A111,FPL_Fixtures_Extract[[Player]:[Player]],0),MATCH(FPL_Combined[[#Headers],[Gameweek 34]],FPL_Fixtures_Extract[#Headers],0)))-4),Team_Key[[Full Name]:[Full Name]],0))&amp;RIGHT(INDEX(FPL_Fixtures_Extract[],MATCH($A111,FPL_Fixtures_Extract[[Player]:[Player]],0),MATCH(FPL_Combined[[#Headers],[Gameweek 34]],FPL_Fixtures_Extract[#Headers],0)),3))</f>
        <v>ARS(A)</v>
      </c>
      <c r="AJ111" t="str">
        <f ca="1">IF(RIGHT(FPL_Combined[[#Headers],[Gameweek 35]],2)&lt;$B$622,INDEX(FPL_Results_Extract[Gameweek 10],MATCH($A111,FPL_Results_Extract[[Player]:[Player]],0)),INDEX(Team_Key[[Abbreviation]:[Abbreviation]],MATCH(LEFT(INDEX(FPL_Fixtures_Extract[],MATCH($A111,FPL_Fixtures_Extract[[Player]:[Player]],0),MATCH(FPL_Combined[[#Headers],[Gameweek 35]],FPL_Fixtures_Extract[#Headers],0)),LEN(INDEX(FPL_Fixtures_Extract[],MATCH($A111,FPL_Fixtures_Extract[[Player]:[Player]],0),MATCH(FPL_Combined[[#Headers],[Gameweek 35]],FPL_Fixtures_Extract[#Headers],0)))-4),Team_Key[[Full Name]:[Full Name]],0))&amp;RIGHT(INDEX(FPL_Fixtures_Extract[],MATCH($A111,FPL_Fixtures_Extract[[Player]:[Player]],0),MATCH(FPL_Combined[[#Headers],[Gameweek 35]],FPL_Fixtures_Extract[#Headers],0)),3))</f>
        <v>EVE(H)</v>
      </c>
      <c r="AK111" t="str">
        <f ca="1">IF(RIGHT(FPL_Combined[[#Headers],[Gameweek 36]],2)&lt;$B$622,INDEX(FPL_Results_Extract[Gameweek 11],MATCH($A111,FPL_Results_Extract[[Player]:[Player]],0)),INDEX(Team_Key[[Abbreviation]:[Abbreviation]],MATCH(LEFT(INDEX(FPL_Fixtures_Extract[],MATCH($A111,FPL_Fixtures_Extract[[Player]:[Player]],0),MATCH(FPL_Combined[[#Headers],[Gameweek 36]],FPL_Fixtures_Extract[#Headers],0)),LEN(INDEX(FPL_Fixtures_Extract[],MATCH($A111,FPL_Fixtures_Extract[[Player]:[Player]],0),MATCH(FPL_Combined[[#Headers],[Gameweek 36]],FPL_Fixtures_Extract[#Headers],0)))-4),Team_Key[[Full Name]:[Full Name]],0))&amp;RIGHT(INDEX(FPL_Fixtures_Extract[],MATCH($A111,FPL_Fixtures_Extract[[Player]:[Player]],0),MATCH(FPL_Combined[[#Headers],[Gameweek 36]],FPL_Fixtures_Extract[#Headers],0)),3))</f>
        <v>NEW(A)</v>
      </c>
      <c r="AL111" t="str">
        <f ca="1">IF(RIGHT(FPL_Combined[[#Headers],[Gameweek 37]],2)&lt;$B$622,INDEX(FPL_Results_Extract[Gameweek 12],MATCH($A111,FPL_Results_Extract[[Player]:[Player]],0)),INDEX(Team_Key[[Abbreviation]:[Abbreviation]],MATCH(LEFT(INDEX(FPL_Fixtures_Extract[],MATCH($A111,FPL_Fixtures_Extract[[Player]:[Player]],0),MATCH(FPL_Combined[[#Headers],[Gameweek 37]],FPL_Fixtures_Extract[#Headers],0)),LEN(INDEX(FPL_Fixtures_Extract[],MATCH($A111,FPL_Fixtures_Extract[[Player]:[Player]],0),MATCH(FPL_Combined[[#Headers],[Gameweek 37]],FPL_Fixtures_Extract[#Headers],0)))-4),Team_Key[[Full Name]:[Full Name]],0))&amp;RIGHT(INDEX(FPL_Fixtures_Extract[],MATCH($A111,FPL_Fixtures_Extract[[Player]:[Player]],0),MATCH(FPL_Combined[[#Headers],[Gameweek 37]],FPL_Fixtures_Extract[#Headers],0)),3))</f>
        <v>STK(H)</v>
      </c>
      <c r="AM111" t="str">
        <f ca="1">IF(RIGHT(FPL_Combined[[#Headers],[Gameweek 38]],2)&lt;$B$622,INDEX(FPL_Results_Extract[Gameweek 13],MATCH($A111,FPL_Results_Extract[[Player]:[Player]],0)),INDEX(Team_Key[[Abbreviation]:[Abbreviation]],MATCH(LEFT(INDEX(FPL_Fixtures_Extract[],MATCH($A111,FPL_Fixtures_Extract[[Player]:[Player]],0),MATCH(FPL_Combined[[#Headers],[Gameweek 38]],FPL_Fixtures_Extract[#Headers],0)),LEN(INDEX(FPL_Fixtures_Extract[],MATCH($A111,FPL_Fixtures_Extract[[Player]:[Player]],0),MATCH(FPL_Combined[[#Headers],[Gameweek 38]],FPL_Fixtures_Extract[#Headers],0)))-4),Team_Key[[Full Name]:[Full Name]],0))&amp;RIGHT(INDEX(FPL_Fixtures_Extract[],MATCH($A111,FPL_Fixtures_Extract[[Player]:[Player]],0),MATCH(FPL_Combined[[#Headers],[Gameweek 38]],FPL_Fixtures_Extract[#Headers],0)),3))</f>
        <v>SOU(A)</v>
      </c>
    </row>
    <row r="112" spans="1:39" x14ac:dyDescent="0.45">
      <c r="A112" t="s">
        <v>625</v>
      </c>
      <c r="B112" t="str">
        <f ca="1">IF(RIGHT(FPL_Combined[[#Headers],[Gameweek 01]],2)&lt;$B$622,INDEX(FPL_Results_Extract[Gameweek 01],MATCH($A112,FPL_Results_Extract[[Player]:[Player]],0)),INDEX(Team_Key[[Abbreviation]:[Abbreviation]],MATCH(LEFT(INDEX(FPL_Fixtures_Extract[],MATCH($A112,FPL_Fixtures_Extract[[Player]:[Player]],0),MATCH(FPL_Combined[[#Headers],[Gameweek 01]],FPL_Fixtures_Extract[#Headers],0)),LEN(INDEX(FPL_Fixtures_Extract[],MATCH($A112,FPL_Fixtures_Extract[[Player]:[Player]],0),MATCH(FPL_Combined[[#Headers],[Gameweek 01]],FPL_Fixtures_Extract[#Headers],0)))-4),Team_Key[[Full Name]:[Full Name]],0))&amp;RIGHT(INDEX(FPL_Fixtures_Extract[],MATCH($A112,FPL_Fixtures_Extract[[Player]:[Player]],0),MATCH(FPL_Combined[[#Headers],[Gameweek 01]],FPL_Fixtures_Extract[#Headers],0)),3))</f>
        <v>WHU(H) 0-2</v>
      </c>
      <c r="C112" t="str">
        <f ca="1">IF(RIGHT(FPL_Combined[[#Headers],[Gameweek 02]],2)&lt;$B$622,INDEX(FPL_Results_Extract[Gameweek 02],MATCH($A112,FPL_Results_Extract[[Player]:[Player]],0)),INDEX(Team_Key[[Abbreviation]:[Abbreviation]],MATCH(LEFT(INDEX(FPL_Fixtures_Extract[],MATCH($A112,FPL_Fixtures_Extract[[Player]:[Player]],0),MATCH(FPL_Combined[[#Headers],[Gameweek 02]],FPL_Fixtures_Extract[#Headers],0)),LEN(INDEX(FPL_Fixtures_Extract[],MATCH($A112,FPL_Fixtures_Extract[[Player]:[Player]],0),MATCH(FPL_Combined[[#Headers],[Gameweek 02]],FPL_Fixtures_Extract[#Headers],0)))-4),Team_Key[[Full Name]:[Full Name]],0))&amp;RIGHT(INDEX(FPL_Fixtures_Extract[],MATCH($A112,FPL_Fixtures_Extract[[Player]:[Player]],0),MATCH(FPL_Combined[[#Headers],[Gameweek 02]],FPL_Fixtures_Extract[#Headers],0)),3))</f>
        <v>CRY(A) 2-1</v>
      </c>
      <c r="D112" t="str">
        <f ca="1">IF(RIGHT(FPL_Combined[[#Headers],[Gameweek 03]],2)&lt;$B$622,INDEX(FPL_Results_Extract[Gameweek 03],MATCH($A112,FPL_Results_Extract[[Player]:[Player]],0)),INDEX(Team_Key[[Abbreviation]:[Abbreviation]],MATCH(LEFT(INDEX(FPL_Fixtures_Extract[],MATCH($A112,FPL_Fixtures_Extract[[Player]:[Player]],0),MATCH(FPL_Combined[[#Headers],[Gameweek 03]],FPL_Fixtures_Extract[#Headers],0)),LEN(INDEX(FPL_Fixtures_Extract[],MATCH($A112,FPL_Fixtures_Extract[[Player]:[Player]],0),MATCH(FPL_Combined[[#Headers],[Gameweek 03]],FPL_Fixtures_Extract[#Headers],0)))-4),Team_Key[[Full Name]:[Full Name]],0))&amp;RIGHT(INDEX(FPL_Fixtures_Extract[],MATCH($A112,FPL_Fixtures_Extract[[Player]:[Player]],0),MATCH(FPL_Combined[[#Headers],[Gameweek 03]],FPL_Fixtures_Extract[#Headers],0)),3))</f>
        <v>LIV(H) 0-0</v>
      </c>
      <c r="E112" t="str">
        <f ca="1">IF(RIGHT(FPL_Combined[[#Headers],[Gameweek 04]],2)&lt;$B$622,INDEX(FPL_Results_Extract[Gameweek 04],MATCH($A112,FPL_Results_Extract[[Player]:[Player]],0)),INDEX(Team_Key[[Abbreviation]:[Abbreviation]],MATCH(LEFT(INDEX(FPL_Fixtures_Extract[],MATCH($A112,FPL_Fixtures_Extract[[Player]:[Player]],0),MATCH(FPL_Combined[[#Headers],[Gameweek 04]],FPL_Fixtures_Extract[#Headers],0)),LEN(INDEX(FPL_Fixtures_Extract[],MATCH($A112,FPL_Fixtures_Extract[[Player]:[Player]],0),MATCH(FPL_Combined[[#Headers],[Gameweek 04]],FPL_Fixtures_Extract[#Headers],0)))-4),Team_Key[[Full Name]:[Full Name]],0))&amp;RIGHT(INDEX(FPL_Fixtures_Extract[],MATCH($A112,FPL_Fixtures_Extract[[Player]:[Player]],0),MATCH(FPL_Combined[[#Headers],[Gameweek 04]],FPL_Fixtures_Extract[#Headers],0)),3))</f>
        <v>NEW(A) 1-0</v>
      </c>
      <c r="F112" t="str">
        <f ca="1">IF(RIGHT(FPL_Combined[[#Headers],[Gameweek 05]],2)&lt;$B$622,INDEX(FPL_Results_Extract[Gameweek 05],MATCH($A112,FPL_Results_Extract[[Player]:[Player]],0)),INDEX(Team_Key[[Abbreviation]:[Abbreviation]],MATCH(LEFT(INDEX(FPL_Fixtures_Extract[],MATCH($A112,FPL_Fixtures_Extract[[Player]:[Player]],0),MATCH(FPL_Combined[[#Headers],[Gameweek 05]],FPL_Fixtures_Extract[#Headers],0)),LEN(INDEX(FPL_Fixtures_Extract[],MATCH($A112,FPL_Fixtures_Extract[[Player]:[Player]],0),MATCH(FPL_Combined[[#Headers],[Gameweek 05]],FPL_Fixtures_Extract[#Headers],0)))-4),Team_Key[[Full Name]:[Full Name]],0))&amp;RIGHT(INDEX(FPL_Fixtures_Extract[],MATCH($A112,FPL_Fixtures_Extract[[Player]:[Player]],0),MATCH(FPL_Combined[[#Headers],[Gameweek 05]],FPL_Fixtures_Extract[#Headers],0)),3))</f>
        <v>STK(H) 2-0</v>
      </c>
      <c r="G112" t="str">
        <f ca="1">IF(RIGHT(FPL_Combined[[#Headers],[Gameweek 06]],2)&lt;$B$622,INDEX(FPL_Results_Extract[Gameweek 06],MATCH($A112,FPL_Results_Extract[[Player]:[Player]],0)),INDEX(Team_Key[[Abbreviation]:[Abbreviation]],MATCH(LEFT(INDEX(FPL_Fixtures_Extract[],MATCH($A112,FPL_Fixtures_Extract[[Player]:[Player]],0),MATCH(FPL_Combined[[#Headers],[Gameweek 06]],FPL_Fixtures_Extract[#Headers],0)),LEN(INDEX(FPL_Fixtures_Extract[],MATCH($A112,FPL_Fixtures_Extract[[Player]:[Player]],0),MATCH(FPL_Combined[[#Headers],[Gameweek 06]],FPL_Fixtures_Extract[#Headers],0)))-4),Team_Key[[Full Name]:[Full Name]],0))&amp;RIGHT(INDEX(FPL_Fixtures_Extract[],MATCH($A112,FPL_Fixtures_Extract[[Player]:[Player]],0),MATCH(FPL_Combined[[#Headers],[Gameweek 06]],FPL_Fixtures_Extract[#Headers],0)),3))</f>
        <v>CHE(A) 0-2</v>
      </c>
      <c r="H112" t="str">
        <f ca="1">IF(RIGHT(FPL_Combined[[#Headers],[Gameweek 07]],2)&lt;$B$622,INDEX(FPL_Results_Extract[Gameweek 07],MATCH($A112,FPL_Results_Extract[[Player]:[Player]],0)),INDEX(Team_Key[[Abbreviation]:[Abbreviation]],MATCH(LEFT(INDEX(FPL_Fixtures_Extract[],MATCH($A112,FPL_Fixtures_Extract[[Player]:[Player]],0),MATCH(FPL_Combined[[#Headers],[Gameweek 07]],FPL_Fixtures_Extract[#Headers],0)),LEN(INDEX(FPL_Fixtures_Extract[],MATCH($A112,FPL_Fixtures_Extract[[Player]:[Player]],0),MATCH(FPL_Combined[[#Headers],[Gameweek 07]],FPL_Fixtures_Extract[#Headers],0)))-4),Team_Key[[Full Name]:[Full Name]],0))&amp;RIGHT(INDEX(FPL_Fixtures_Extract[],MATCH($A112,FPL_Fixtures_Extract[[Player]:[Player]],0),MATCH(FPL_Combined[[#Headers],[Gameweek 07]],FPL_Fixtures_Extract[#Headers],0)),3))</f>
        <v>LEI(A) 5-2</v>
      </c>
      <c r="I112" t="str">
        <f ca="1">IF(RIGHT(FPL_Combined[[#Headers],[Gameweek 08]],2)&lt;$B$622,INDEX(FPL_Results_Extract[Gameweek 08],MATCH($A112,FPL_Results_Extract[[Player]:[Player]],0)),INDEX(Team_Key[[Abbreviation]:[Abbreviation]],MATCH(LEFT(INDEX(FPL_Fixtures_Extract[],MATCH($A112,FPL_Fixtures_Extract[[Player]:[Player]],0),MATCH(FPL_Combined[[#Headers],[Gameweek 08]],FPL_Fixtures_Extract[#Headers],0)),LEN(INDEX(FPL_Fixtures_Extract[],MATCH($A112,FPL_Fixtures_Extract[[Player]:[Player]],0),MATCH(FPL_Combined[[#Headers],[Gameweek 08]],FPL_Fixtures_Extract[#Headers],0)))-4),Team_Key[[Full Name]:[Full Name]],0))&amp;RIGHT(INDEX(FPL_Fixtures_Extract[],MATCH($A112,FPL_Fixtures_Extract[[Player]:[Player]],0),MATCH(FPL_Combined[[#Headers],[Gameweek 08]],FPL_Fixtures_Extract[#Headers],0)),3))</f>
        <v>MUN(H) 3-0</v>
      </c>
      <c r="J112" t="str">
        <f ca="1">IF(RIGHT(FPL_Combined[[#Headers],[Gameweek 09]],2)&lt;$B$622,INDEX(FPL_Results_Extract[Gameweek 09],MATCH($A112,FPL_Results_Extract[[Player]:[Player]],0)),INDEX(Team_Key[[Abbreviation]:[Abbreviation]],MATCH(LEFT(INDEX(FPL_Fixtures_Extract[],MATCH($A112,FPL_Fixtures_Extract[[Player]:[Player]],0),MATCH(FPL_Combined[[#Headers],[Gameweek 09]],FPL_Fixtures_Extract[#Headers],0)),LEN(INDEX(FPL_Fixtures_Extract[],MATCH($A112,FPL_Fixtures_Extract[[Player]:[Player]],0),MATCH(FPL_Combined[[#Headers],[Gameweek 09]],FPL_Fixtures_Extract[#Headers],0)))-4),Team_Key[[Full Name]:[Full Name]],0))&amp;RIGHT(INDEX(FPL_Fixtures_Extract[],MATCH($A112,FPL_Fixtures_Extract[[Player]:[Player]],0),MATCH(FPL_Combined[[#Headers],[Gameweek 09]],FPL_Fixtures_Extract[#Headers],0)),3))</f>
        <v>WAT(A) 3-0</v>
      </c>
      <c r="K112" t="str">
        <f ca="1">IF(RIGHT(FPL_Combined[[#Headers],[Gameweek 10]],2)&lt;$B$622,INDEX(FPL_Results_Extract[Gameweek 10],MATCH($A112,FPL_Results_Extract[[Player]:[Player]],0)),INDEX(Team_Key[[Abbreviation]:[Abbreviation]],MATCH(LEFT(INDEX(FPL_Fixtures_Extract[],MATCH($A112,FPL_Fixtures_Extract[[Player]:[Player]],0),MATCH(FPL_Combined[[#Headers],[Gameweek 10]],FPL_Fixtures_Extract[#Headers],0)),LEN(INDEX(FPL_Fixtures_Extract[],MATCH($A112,FPL_Fixtures_Extract[[Player]:[Player]],0),MATCH(FPL_Combined[[#Headers],[Gameweek 10]],FPL_Fixtures_Extract[#Headers],0)))-4),Team_Key[[Full Name]:[Full Name]],0))&amp;RIGHT(INDEX(FPL_Fixtures_Extract[],MATCH($A112,FPL_Fixtures_Extract[[Player]:[Player]],0),MATCH(FPL_Combined[[#Headers],[Gameweek 10]],FPL_Fixtures_Extract[#Headers],0)),3))</f>
        <v>EVE(H) 2-1</v>
      </c>
      <c r="L112" t="str">
        <f ca="1">IF(RIGHT(FPL_Combined[[#Headers],[Gameweek 11]],2)&lt;$B$622,INDEX(FPL_Results_Extract[Gameweek 11],MATCH($A112,FPL_Results_Extract[[Player]:[Player]],0)),INDEX(Team_Key[[Abbreviation]:[Abbreviation]],MATCH(LEFT(INDEX(FPL_Fixtures_Extract[],MATCH($A112,FPL_Fixtures_Extract[[Player]:[Player]],0),MATCH(FPL_Combined[[#Headers],[Gameweek 11]],FPL_Fixtures_Extract[#Headers],0)),LEN(INDEX(FPL_Fixtures_Extract[],MATCH($A112,FPL_Fixtures_Extract[[Player]:[Player]],0),MATCH(FPL_Combined[[#Headers],[Gameweek 11]],FPL_Fixtures_Extract[#Headers],0)))-4),Team_Key[[Full Name]:[Full Name]],0))&amp;RIGHT(INDEX(FPL_Fixtures_Extract[],MATCH($A112,FPL_Fixtures_Extract[[Player]:[Player]],0),MATCH(FPL_Combined[[#Headers],[Gameweek 11]],FPL_Fixtures_Extract[#Headers],0)),3))</f>
        <v>SWA(A) 3-0</v>
      </c>
      <c r="M112" t="str">
        <f ca="1">IF(RIGHT(FPL_Combined[[#Headers],[Gameweek 12]],2)&lt;$B$622,INDEX(FPL_Results_Extract[Gameweek 12],MATCH($A112,FPL_Results_Extract[[Player]:[Player]],0)),INDEX(Team_Key[[Abbreviation]:[Abbreviation]],MATCH(LEFT(INDEX(FPL_Fixtures_Extract[],MATCH($A112,FPL_Fixtures_Extract[[Player]:[Player]],0),MATCH(FPL_Combined[[#Headers],[Gameweek 12]],FPL_Fixtures_Extract[#Headers],0)),LEN(INDEX(FPL_Fixtures_Extract[],MATCH($A112,FPL_Fixtures_Extract[[Player]:[Player]],0),MATCH(FPL_Combined[[#Headers],[Gameweek 12]],FPL_Fixtures_Extract[#Headers],0)))-4),Team_Key[[Full Name]:[Full Name]],0))&amp;RIGHT(INDEX(FPL_Fixtures_Extract[],MATCH($A112,FPL_Fixtures_Extract[[Player]:[Player]],0),MATCH(FPL_Combined[[#Headers],[Gameweek 12]],FPL_Fixtures_Extract[#Headers],0)),3))</f>
        <v>TOT(H) 1-1</v>
      </c>
      <c r="N112" t="str">
        <f ca="1">IF(RIGHT(FPL_Combined[[#Headers],[Gameweek 13]],2)&lt;$B$622,INDEX(FPL_Results_Extract[Gameweek 13],MATCH($A112,FPL_Results_Extract[[Player]:[Player]],0)),INDEX(Team_Key[[Abbreviation]:[Abbreviation]],MATCH(LEFT(INDEX(FPL_Fixtures_Extract[],MATCH($A112,FPL_Fixtures_Extract[[Player]:[Player]],0),MATCH(FPL_Combined[[#Headers],[Gameweek 13]],FPL_Fixtures_Extract[#Headers],0)),LEN(INDEX(FPL_Fixtures_Extract[],MATCH($A112,FPL_Fixtures_Extract[[Player]:[Player]],0),MATCH(FPL_Combined[[#Headers],[Gameweek 13]],FPL_Fixtures_Extract[#Headers],0)))-4),Team_Key[[Full Name]:[Full Name]],0))&amp;RIGHT(INDEX(FPL_Fixtures_Extract[],MATCH($A112,FPL_Fixtures_Extract[[Player]:[Player]],0),MATCH(FPL_Combined[[#Headers],[Gameweek 13]],FPL_Fixtures_Extract[#Headers],0)),3))</f>
        <v>WBA(A) 1-2</v>
      </c>
      <c r="O112" t="str">
        <f ca="1">IF(RIGHT(FPL_Combined[[#Headers],[Gameweek 14]],2)&lt;$B$622,INDEX(FPL_Results_Extract[Gameweek 14],MATCH($A112,FPL_Results_Extract[[Player]:[Player]],0)),INDEX(Team_Key[[Abbreviation]:[Abbreviation]],MATCH(LEFT(INDEX(FPL_Fixtures_Extract[],MATCH($A112,FPL_Fixtures_Extract[[Player]:[Player]],0),MATCH(FPL_Combined[[#Headers],[Gameweek 14]],FPL_Fixtures_Extract[#Headers],0)),LEN(INDEX(FPL_Fixtures_Extract[],MATCH($A112,FPL_Fixtures_Extract[[Player]:[Player]],0),MATCH(FPL_Combined[[#Headers],[Gameweek 14]],FPL_Fixtures_Extract[#Headers],0)))-4),Team_Key[[Full Name]:[Full Name]],0))&amp;RIGHT(INDEX(FPL_Fixtures_Extract[],MATCH($A112,FPL_Fixtures_Extract[[Player]:[Player]],0),MATCH(FPL_Combined[[#Headers],[Gameweek 14]],FPL_Fixtures_Extract[#Headers],0)),3))</f>
        <v>NOR(A) 1-1</v>
      </c>
      <c r="P112" t="str">
        <f ca="1">IF(RIGHT(FPL_Combined[[#Headers],[Gameweek 15]],2)&lt;$B$622,INDEX(FPL_Results_Extract[Gameweek 15],MATCH($A112,FPL_Results_Extract[[Player]:[Player]],0)),INDEX(Team_Key[[Abbreviation]:[Abbreviation]],MATCH(LEFT(INDEX(FPL_Fixtures_Extract[],MATCH($A112,FPL_Fixtures_Extract[[Player]:[Player]],0),MATCH(FPL_Combined[[#Headers],[Gameweek 15]],FPL_Fixtures_Extract[#Headers],0)),LEN(INDEX(FPL_Fixtures_Extract[],MATCH($A112,FPL_Fixtures_Extract[[Player]:[Player]],0),MATCH(FPL_Combined[[#Headers],[Gameweek 15]],FPL_Fixtures_Extract[#Headers],0)))-4),Team_Key[[Full Name]:[Full Name]],0))&amp;RIGHT(INDEX(FPL_Fixtures_Extract[],MATCH($A112,FPL_Fixtures_Extract[[Player]:[Player]],0),MATCH(FPL_Combined[[#Headers],[Gameweek 15]],FPL_Fixtures_Extract[#Headers],0)),3))</f>
        <v>SUN(H) 3-1</v>
      </c>
      <c r="Q112" t="str">
        <f ca="1">IF(RIGHT(FPL_Combined[[#Headers],[Gameweek 16]],2)&lt;$B$622,INDEX(FPL_Results_Extract[Gameweek 16],MATCH($A112,FPL_Results_Extract[[Player]:[Player]],0)),INDEX(Team_Key[[Abbreviation]:[Abbreviation]],MATCH(LEFT(INDEX(FPL_Fixtures_Extract[],MATCH($A112,FPL_Fixtures_Extract[[Player]:[Player]],0),MATCH(FPL_Combined[[#Headers],[Gameweek 16]],FPL_Fixtures_Extract[#Headers],0)),LEN(INDEX(FPL_Fixtures_Extract[],MATCH($A112,FPL_Fixtures_Extract[[Player]:[Player]],0),MATCH(FPL_Combined[[#Headers],[Gameweek 16]],FPL_Fixtures_Extract[#Headers],0)))-4),Team_Key[[Full Name]:[Full Name]],0))&amp;RIGHT(INDEX(FPL_Fixtures_Extract[],MATCH($A112,FPL_Fixtures_Extract[[Player]:[Player]],0),MATCH(FPL_Combined[[#Headers],[Gameweek 16]],FPL_Fixtures_Extract[#Headers],0)),3))</f>
        <v>AVL(A) 2-0</v>
      </c>
      <c r="R112" t="str">
        <f ca="1">IF(RIGHT(FPL_Combined[[#Headers],[Gameweek 17]],2)&lt;$B$622,INDEX(FPL_Results_Extract[Gameweek 17],MATCH($A112,FPL_Results_Extract[[Player]:[Player]],0)),INDEX(Team_Key[[Abbreviation]:[Abbreviation]],MATCH(LEFT(INDEX(FPL_Fixtures_Extract[],MATCH($A112,FPL_Fixtures_Extract[[Player]:[Player]],0),MATCH(FPL_Combined[[#Headers],[Gameweek 17]],FPL_Fixtures_Extract[#Headers],0)),LEN(INDEX(FPL_Fixtures_Extract[],MATCH($A112,FPL_Fixtures_Extract[[Player]:[Player]],0),MATCH(FPL_Combined[[#Headers],[Gameweek 17]],FPL_Fixtures_Extract[#Headers],0)))-4),Team_Key[[Full Name]:[Full Name]],0))&amp;RIGHT(INDEX(FPL_Fixtures_Extract[],MATCH($A112,FPL_Fixtures_Extract[[Player]:[Player]],0),MATCH(FPL_Combined[[#Headers],[Gameweek 17]],FPL_Fixtures_Extract[#Headers],0)),3))</f>
        <v>MCI(H) 2-1</v>
      </c>
      <c r="S112" t="str">
        <f ca="1">IF(RIGHT(FPL_Combined[[#Headers],[Gameweek 18]],2)&lt;$B$622,INDEX(FPL_Results_Extract[Gameweek 18],MATCH($A112,FPL_Results_Extract[[Player]:[Player]],0)),INDEX(Team_Key[[Abbreviation]:[Abbreviation]],MATCH(LEFT(INDEX(FPL_Fixtures_Extract[],MATCH($A112,FPL_Fixtures_Extract[[Player]:[Player]],0),MATCH(FPL_Combined[[#Headers],[Gameweek 18]],FPL_Fixtures_Extract[#Headers],0)),LEN(INDEX(FPL_Fixtures_Extract[],MATCH($A112,FPL_Fixtures_Extract[[Player]:[Player]],0),MATCH(FPL_Combined[[#Headers],[Gameweek 18]],FPL_Fixtures_Extract[#Headers],0)))-4),Team_Key[[Full Name]:[Full Name]],0))&amp;RIGHT(INDEX(FPL_Fixtures_Extract[],MATCH($A112,FPL_Fixtures_Extract[[Player]:[Player]],0),MATCH(FPL_Combined[[#Headers],[Gameweek 18]],FPL_Fixtures_Extract[#Headers],0)),3))</f>
        <v>SOU(A) 0-4</v>
      </c>
      <c r="T112" t="str">
        <f ca="1">IF(RIGHT(FPL_Combined[[#Headers],[Gameweek 19]],2)&lt;$B$622,INDEX(FPL_Results_Extract[Gameweek 19],MATCH($A112,FPL_Results_Extract[[Player]:[Player]],0)),INDEX(Team_Key[[Abbreviation]:[Abbreviation]],MATCH(LEFT(INDEX(FPL_Fixtures_Extract[],MATCH($A112,FPL_Fixtures_Extract[[Player]:[Player]],0),MATCH(FPL_Combined[[#Headers],[Gameweek 19]],FPL_Fixtures_Extract[#Headers],0)),LEN(INDEX(FPL_Fixtures_Extract[],MATCH($A112,FPL_Fixtures_Extract[[Player]:[Player]],0),MATCH(FPL_Combined[[#Headers],[Gameweek 19]],FPL_Fixtures_Extract[#Headers],0)))-4),Team_Key[[Full Name]:[Full Name]],0))&amp;RIGHT(INDEX(FPL_Fixtures_Extract[],MATCH($A112,FPL_Fixtures_Extract[[Player]:[Player]],0),MATCH(FPL_Combined[[#Headers],[Gameweek 19]],FPL_Fixtures_Extract[#Headers],0)),3))</f>
        <v>BOU(H) 2-0</v>
      </c>
      <c r="U112" t="str">
        <f ca="1">IF(RIGHT(FPL_Combined[[#Headers],[Gameweek 20]],2)&lt;$B$622,INDEX(FPL_Results_Extract[Gameweek 20],MATCH($A112,FPL_Results_Extract[[Player]:[Player]],0)),INDEX(Team_Key[[Abbreviation]:[Abbreviation]],MATCH(LEFT(INDEX(FPL_Fixtures_Extract[],MATCH($A112,FPL_Fixtures_Extract[[Player]:[Player]],0),MATCH(FPL_Combined[[#Headers],[Gameweek 20]],FPL_Fixtures_Extract[#Headers],0)),LEN(INDEX(FPL_Fixtures_Extract[],MATCH($A112,FPL_Fixtures_Extract[[Player]:[Player]],0),MATCH(FPL_Combined[[#Headers],[Gameweek 20]],FPL_Fixtures_Extract[#Headers],0)))-4),Team_Key[[Full Name]:[Full Name]],0))&amp;RIGHT(INDEX(FPL_Fixtures_Extract[],MATCH($A112,FPL_Fixtures_Extract[[Player]:[Player]],0),MATCH(FPL_Combined[[#Headers],[Gameweek 20]],FPL_Fixtures_Extract[#Headers],0)),3))</f>
        <v>NEW(H) 1-0</v>
      </c>
      <c r="V112" t="str">
        <f ca="1">IF(RIGHT(FPL_Combined[[#Headers],[Gameweek 21]],2)&lt;$B$622,INDEX(FPL_Results_Extract[Gameweek 21],MATCH($A112,FPL_Results_Extract[[Player]:[Player]],0)),INDEX(Team_Key[[Abbreviation]:[Abbreviation]],MATCH(LEFT(INDEX(FPL_Fixtures_Extract[],MATCH($A112,FPL_Fixtures_Extract[[Player]:[Player]],0),MATCH(FPL_Combined[[#Headers],[Gameweek 21]],FPL_Fixtures_Extract[#Headers],0)),LEN(INDEX(FPL_Fixtures_Extract[],MATCH($A112,FPL_Fixtures_Extract[[Player]:[Player]],0),MATCH(FPL_Combined[[#Headers],[Gameweek 21]],FPL_Fixtures_Extract[#Headers],0)))-4),Team_Key[[Full Name]:[Full Name]],0))&amp;RIGHT(INDEX(FPL_Fixtures_Extract[],MATCH($A112,FPL_Fixtures_Extract[[Player]:[Player]],0),MATCH(FPL_Combined[[#Headers],[Gameweek 21]],FPL_Fixtures_Extract[#Headers],0)),3))</f>
        <v>LIV(A) 3-3</v>
      </c>
      <c r="W112" t="str">
        <f ca="1">IF(RIGHT(FPL_Combined[[#Headers],[Gameweek 22]],2)&lt;$B$622,INDEX(FPL_Results_Extract[Gameweek 22],MATCH($A112,FPL_Results_Extract[[Player]:[Player]],0)),INDEX(Team_Key[[Abbreviation]:[Abbreviation]],MATCH(LEFT(INDEX(FPL_Fixtures_Extract[],MATCH($A112,FPL_Fixtures_Extract[[Player]:[Player]],0),MATCH(FPL_Combined[[#Headers],[Gameweek 22]],FPL_Fixtures_Extract[#Headers],0)),LEN(INDEX(FPL_Fixtures_Extract[],MATCH($A112,FPL_Fixtures_Extract[[Player]:[Player]],0),MATCH(FPL_Combined[[#Headers],[Gameweek 22]],FPL_Fixtures_Extract[#Headers],0)))-4),Team_Key[[Full Name]:[Full Name]],0))&amp;RIGHT(INDEX(FPL_Fixtures_Extract[],MATCH($A112,FPL_Fixtures_Extract[[Player]:[Player]],0),MATCH(FPL_Combined[[#Headers],[Gameweek 22]],FPL_Fixtures_Extract[#Headers],0)),3))</f>
        <v>STK(A) 0-0</v>
      </c>
      <c r="X112" t="str">
        <f ca="1">IF(RIGHT(FPL_Combined[[#Headers],[Gameweek 23]],2)&lt;$B$622,INDEX(FPL_Results_Extract[Gameweek 23],MATCH($A112,FPL_Results_Extract[[Player]:[Player]],0)),INDEX(Team_Key[[Abbreviation]:[Abbreviation]],MATCH(LEFT(INDEX(FPL_Fixtures_Extract[],MATCH($A112,FPL_Fixtures_Extract[[Player]:[Player]],0),MATCH(FPL_Combined[[#Headers],[Gameweek 23]],FPL_Fixtures_Extract[#Headers],0)),LEN(INDEX(FPL_Fixtures_Extract[],MATCH($A112,FPL_Fixtures_Extract[[Player]:[Player]],0),MATCH(FPL_Combined[[#Headers],[Gameweek 23]],FPL_Fixtures_Extract[#Headers],0)))-4),Team_Key[[Full Name]:[Full Name]],0))&amp;RIGHT(INDEX(FPL_Fixtures_Extract[],MATCH($A112,FPL_Fixtures_Extract[[Player]:[Player]],0),MATCH(FPL_Combined[[#Headers],[Gameweek 23]],FPL_Fixtures_Extract[#Headers],0)),3))</f>
        <v>CHE(H) 0-1</v>
      </c>
      <c r="Y112" t="str">
        <f ca="1">IF(RIGHT(FPL_Combined[[#Headers],[Gameweek 24]],2)&lt;$B$622,INDEX(FPL_Results_Extract[Team],MATCH($A112,FPL_Results_Extract[[Player]:[Player]],0)),INDEX(Team_Key[[Abbreviation]:[Abbreviation]],MATCH(LEFT(INDEX(FPL_Fixtures_Extract[],MATCH($A112,FPL_Fixtures_Extract[[Player]:[Player]],0),MATCH(FPL_Combined[[#Headers],[Gameweek 24]],FPL_Fixtures_Extract[#Headers],0)),LEN(INDEX(FPL_Fixtures_Extract[],MATCH($A112,FPL_Fixtures_Extract[[Player]:[Player]],0),MATCH(FPL_Combined[[#Headers],[Gameweek 24]],FPL_Fixtures_Extract[#Headers],0)))-4),Team_Key[[Full Name]:[Full Name]],0))&amp;RIGHT(INDEX(FPL_Fixtures_Extract[],MATCH($A112,FPL_Fixtures_Extract[[Player]:[Player]],0),MATCH(FPL_Combined[[#Headers],[Gameweek 24]],FPL_Fixtures_Extract[#Headers],0)),3))</f>
        <v>ARS</v>
      </c>
      <c r="Z112" t="str">
        <f ca="1">IF(RIGHT(FPL_Combined[[#Headers],[Gameweek 25]],2)&lt;$B$622,INDEX(FPL_Results_Extract[Player],MATCH($A112,FPL_Results_Extract[[Player]:[Player]],0)),INDEX(Team_Key[[Abbreviation]:[Abbreviation]],MATCH(LEFT(INDEX(FPL_Fixtures_Extract[],MATCH($A112,FPL_Fixtures_Extract[[Player]:[Player]],0),MATCH(FPL_Combined[[#Headers],[Gameweek 25]],FPL_Fixtures_Extract[#Headers],0)),LEN(INDEX(FPL_Fixtures_Extract[],MATCH($A112,FPL_Fixtures_Extract[[Player]:[Player]],0),MATCH(FPL_Combined[[#Headers],[Gameweek 25]],FPL_Fixtures_Extract[#Headers],0)))-4),Team_Key[[Full Name]:[Full Name]],0))&amp;RIGHT(INDEX(FPL_Fixtures_Extract[],MATCH($A112,FPL_Fixtures_Extract[[Player]:[Player]],0),MATCH(FPL_Combined[[#Headers],[Gameweek 25]],FPL_Fixtures_Extract[#Headers],0)),3))</f>
        <v>Chamberlain</v>
      </c>
      <c r="AA112" t="str">
        <f ca="1">IF(RIGHT(FPL_Combined[[#Headers],[Gameweek 26]],2)&lt;$B$622,INDEX(FPL_Results_Extract[Gameweek 01],MATCH($A112,FPL_Results_Extract[[Player]:[Player]],0)),INDEX(Team_Key[[Abbreviation]:[Abbreviation]],MATCH(LEFT(INDEX(FPL_Fixtures_Extract[],MATCH($A112,FPL_Fixtures_Extract[[Player]:[Player]],0),MATCH(FPL_Combined[[#Headers],[Gameweek 26]],FPL_Fixtures_Extract[#Headers],0)),LEN(INDEX(FPL_Fixtures_Extract[],MATCH($A112,FPL_Fixtures_Extract[[Player]:[Player]],0),MATCH(FPL_Combined[[#Headers],[Gameweek 26]],FPL_Fixtures_Extract[#Headers],0)))-4),Team_Key[[Full Name]:[Full Name]],0))&amp;RIGHT(INDEX(FPL_Fixtures_Extract[],MATCH($A112,FPL_Fixtures_Extract[[Player]:[Player]],0),MATCH(FPL_Combined[[#Headers],[Gameweek 26]],FPL_Fixtures_Extract[#Headers],0)),3))</f>
        <v>WHU(H) 0-2</v>
      </c>
      <c r="AB112" t="str">
        <f ca="1">IF(RIGHT(FPL_Combined[[#Headers],[Gameweek 27]],2)&lt;$B$622,INDEX(FPL_Results_Extract[Gameweek 02],MATCH($A112,FPL_Results_Extract[[Player]:[Player]],0)),INDEX(Team_Key[[Abbreviation]:[Abbreviation]],MATCH(LEFT(INDEX(FPL_Fixtures_Extract[],MATCH($A112,FPL_Fixtures_Extract[[Player]:[Player]],0),MATCH(FPL_Combined[[#Headers],[Gameweek 27]],FPL_Fixtures_Extract[#Headers],0)),LEN(INDEX(FPL_Fixtures_Extract[],MATCH($A112,FPL_Fixtures_Extract[[Player]:[Player]],0),MATCH(FPL_Combined[[#Headers],[Gameweek 27]],FPL_Fixtures_Extract[#Headers],0)))-4),Team_Key[[Full Name]:[Full Name]],0))&amp;RIGHT(INDEX(FPL_Fixtures_Extract[],MATCH($A112,FPL_Fixtures_Extract[[Player]:[Player]],0),MATCH(FPL_Combined[[#Headers],[Gameweek 27]],FPL_Fixtures_Extract[#Headers],0)),3))</f>
        <v>CRY(A) 2-1</v>
      </c>
      <c r="AC112" t="str">
        <f ca="1">IF(RIGHT(FPL_Combined[[#Headers],[Gameweek 28]],2)&lt;$B$622,INDEX(FPL_Results_Extract[Gameweek 03],MATCH($A112,FPL_Results_Extract[[Player]:[Player]],0)),INDEX(Team_Key[[Abbreviation]:[Abbreviation]],MATCH(LEFT(INDEX(FPL_Fixtures_Extract[],MATCH($A112,FPL_Fixtures_Extract[[Player]:[Player]],0),MATCH(FPL_Combined[[#Headers],[Gameweek 28]],FPL_Fixtures_Extract[#Headers],0)),LEN(INDEX(FPL_Fixtures_Extract[],MATCH($A112,FPL_Fixtures_Extract[[Player]:[Player]],0),MATCH(FPL_Combined[[#Headers],[Gameweek 28]],FPL_Fixtures_Extract[#Headers],0)))-4),Team_Key[[Full Name]:[Full Name]],0))&amp;RIGHT(INDEX(FPL_Fixtures_Extract[],MATCH($A112,FPL_Fixtures_Extract[[Player]:[Player]],0),MATCH(FPL_Combined[[#Headers],[Gameweek 28]],FPL_Fixtures_Extract[#Headers],0)),3))</f>
        <v>LIV(H) 0-0</v>
      </c>
      <c r="AD112" t="str">
        <f ca="1">IF(RIGHT(FPL_Combined[[#Headers],[Gameweek 29]],2)&lt;$B$622,INDEX(FPL_Results_Extract[Gameweek 04],MATCH($A112,FPL_Results_Extract[[Player]:[Player]],0)),INDEX(Team_Key[[Abbreviation]:[Abbreviation]],MATCH(LEFT(INDEX(FPL_Fixtures_Extract[],MATCH($A112,FPL_Fixtures_Extract[[Player]:[Player]],0),MATCH(FPL_Combined[[#Headers],[Gameweek 29]],FPL_Fixtures_Extract[#Headers],0)),LEN(INDEX(FPL_Fixtures_Extract[],MATCH($A112,FPL_Fixtures_Extract[[Player]:[Player]],0),MATCH(FPL_Combined[[#Headers],[Gameweek 29]],FPL_Fixtures_Extract[#Headers],0)))-4),Team_Key[[Full Name]:[Full Name]],0))&amp;RIGHT(INDEX(FPL_Fixtures_Extract[],MATCH($A112,FPL_Fixtures_Extract[[Player]:[Player]],0),MATCH(FPL_Combined[[#Headers],[Gameweek 29]],FPL_Fixtures_Extract[#Headers],0)),3))</f>
        <v>WBA(H)</v>
      </c>
      <c r="AE112" t="str">
        <f ca="1">IF(RIGHT(FPL_Combined[[#Headers],[Gameweek 30]],2)&lt;$B$622,INDEX(FPL_Results_Extract[Gameweek 05],MATCH($A112,FPL_Results_Extract[[Player]:[Player]],0)),INDEX(Team_Key[[Abbreviation]:[Abbreviation]],MATCH(LEFT(INDEX(FPL_Fixtures_Extract[],MATCH($A112,FPL_Fixtures_Extract[[Player]:[Player]],0),MATCH(FPL_Combined[[#Headers],[Gameweek 30]],FPL_Fixtures_Extract[#Headers],0)),LEN(INDEX(FPL_Fixtures_Extract[],MATCH($A112,FPL_Fixtures_Extract[[Player]:[Player]],0),MATCH(FPL_Combined[[#Headers],[Gameweek 30]],FPL_Fixtures_Extract[#Headers],0)))-4),Team_Key[[Full Name]:[Full Name]],0))&amp;RIGHT(INDEX(FPL_Fixtures_Extract[],MATCH($A112,FPL_Fixtures_Extract[[Player]:[Player]],0),MATCH(FPL_Combined[[#Headers],[Gameweek 30]],FPL_Fixtures_Extract[#Headers],0)),3))</f>
        <v>EVE(A)</v>
      </c>
      <c r="AF112" t="str">
        <f ca="1">IF(RIGHT(FPL_Combined[[#Headers],[Gameweek 31]],2)&lt;$B$622,INDEX(FPL_Results_Extract[Gameweek 06],MATCH($A112,FPL_Results_Extract[[Player]:[Player]],0)),INDEX(Team_Key[[Abbreviation]:[Abbreviation]],MATCH(LEFT(INDEX(FPL_Fixtures_Extract[],MATCH($A112,FPL_Fixtures_Extract[[Player]:[Player]],0),MATCH(FPL_Combined[[#Headers],[Gameweek 31]],FPL_Fixtures_Extract[#Headers],0)),LEN(INDEX(FPL_Fixtures_Extract[],MATCH($A112,FPL_Fixtures_Extract[[Player]:[Player]],0),MATCH(FPL_Combined[[#Headers],[Gameweek 31]],FPL_Fixtures_Extract[#Headers],0)))-4),Team_Key[[Full Name]:[Full Name]],0))&amp;RIGHT(INDEX(FPL_Fixtures_Extract[],MATCH($A112,FPL_Fixtures_Extract[[Player]:[Player]],0),MATCH(FPL_Combined[[#Headers],[Gameweek 31]],FPL_Fixtures_Extract[#Headers],0)),3))</f>
        <v>WAT(H)</v>
      </c>
      <c r="AG112" t="str">
        <f ca="1">IF(RIGHT(FPL_Combined[[#Headers],[Gameweek 32]],2)&lt;$B$622,INDEX(FPL_Results_Extract[Gameweek 07],MATCH($A112,FPL_Results_Extract[[Player]:[Player]],0)),INDEX(Team_Key[[Abbreviation]:[Abbreviation]],MATCH(LEFT(INDEX(FPL_Fixtures_Extract[],MATCH($A112,FPL_Fixtures_Extract[[Player]:[Player]],0),MATCH(FPL_Combined[[#Headers],[Gameweek 32]],FPL_Fixtures_Extract[#Headers],0)),LEN(INDEX(FPL_Fixtures_Extract[],MATCH($A112,FPL_Fixtures_Extract[[Player]:[Player]],0),MATCH(FPL_Combined[[#Headers],[Gameweek 32]],FPL_Fixtures_Extract[#Headers],0)))-4),Team_Key[[Full Name]:[Full Name]],0))&amp;RIGHT(INDEX(FPL_Fixtures_Extract[],MATCH($A112,FPL_Fixtures_Extract[[Player]:[Player]],0),MATCH(FPL_Combined[[#Headers],[Gameweek 32]],FPL_Fixtures_Extract[#Headers],0)),3))</f>
        <v>WHU(A)</v>
      </c>
      <c r="AH112" t="str">
        <f ca="1">IF(RIGHT(FPL_Combined[[#Headers],[Gameweek 33]],2)&lt;$B$622,INDEX(FPL_Results_Extract[Gameweek 08],MATCH($A112,FPL_Results_Extract[[Player]:[Player]],0)),INDEX(Team_Key[[Abbreviation]:[Abbreviation]],MATCH(LEFT(INDEX(FPL_Fixtures_Extract[],MATCH($A112,FPL_Fixtures_Extract[[Player]:[Player]],0),MATCH(FPL_Combined[[#Headers],[Gameweek 33]],FPL_Fixtures_Extract[#Headers],0)),LEN(INDEX(FPL_Fixtures_Extract[],MATCH($A112,FPL_Fixtures_Extract[[Player]:[Player]],0),MATCH(FPL_Combined[[#Headers],[Gameweek 33]],FPL_Fixtures_Extract[#Headers],0)))-4),Team_Key[[Full Name]:[Full Name]],0))&amp;RIGHT(INDEX(FPL_Fixtures_Extract[],MATCH($A112,FPL_Fixtures_Extract[[Player]:[Player]],0),MATCH(FPL_Combined[[#Headers],[Gameweek 33]],FPL_Fixtures_Extract[#Headers],0)),3))</f>
        <v>CRY(H)</v>
      </c>
      <c r="AI112" t="str">
        <f ca="1">IF(RIGHT(FPL_Combined[[#Headers],[Gameweek 34]],2)&lt;$B$622,INDEX(FPL_Results_Extract[Gameweek 09],MATCH($A112,FPL_Results_Extract[[Player]:[Player]],0)),INDEX(Team_Key[[Abbreviation]:[Abbreviation]],MATCH(LEFT(INDEX(FPL_Fixtures_Extract[],MATCH($A112,FPL_Fixtures_Extract[[Player]:[Player]],0),MATCH(FPL_Combined[[#Headers],[Gameweek 34]],FPL_Fixtures_Extract[#Headers],0)),LEN(INDEX(FPL_Fixtures_Extract[],MATCH($A112,FPL_Fixtures_Extract[[Player]:[Player]],0),MATCH(FPL_Combined[[#Headers],[Gameweek 34]],FPL_Fixtures_Extract[#Headers],0)))-4),Team_Key[[Full Name]:[Full Name]],0))&amp;RIGHT(INDEX(FPL_Fixtures_Extract[],MATCH($A112,FPL_Fixtures_Extract[[Player]:[Player]],0),MATCH(FPL_Combined[[#Headers],[Gameweek 34]],FPL_Fixtures_Extract[#Headers],0)),3))</f>
        <v>SUN(A)</v>
      </c>
      <c r="AJ112" t="str">
        <f ca="1">IF(RIGHT(FPL_Combined[[#Headers],[Gameweek 35]],2)&lt;$B$622,INDEX(FPL_Results_Extract[Gameweek 10],MATCH($A112,FPL_Results_Extract[[Player]:[Player]],0)),INDEX(Team_Key[[Abbreviation]:[Abbreviation]],MATCH(LEFT(INDEX(FPL_Fixtures_Extract[],MATCH($A112,FPL_Fixtures_Extract[[Player]:[Player]],0),MATCH(FPL_Combined[[#Headers],[Gameweek 35]],FPL_Fixtures_Extract[#Headers],0)),LEN(INDEX(FPL_Fixtures_Extract[],MATCH($A112,FPL_Fixtures_Extract[[Player]:[Player]],0),MATCH(FPL_Combined[[#Headers],[Gameweek 35]],FPL_Fixtures_Extract[#Headers],0)))-4),Team_Key[[Full Name]:[Full Name]],0))&amp;RIGHT(INDEX(FPL_Fixtures_Extract[],MATCH($A112,FPL_Fixtures_Extract[[Player]:[Player]],0),MATCH(FPL_Combined[[#Headers],[Gameweek 35]],FPL_Fixtures_Extract[#Headers],0)),3))</f>
        <v>NOR(H)</v>
      </c>
      <c r="AK112" t="str">
        <f ca="1">IF(RIGHT(FPL_Combined[[#Headers],[Gameweek 36]],2)&lt;$B$622,INDEX(FPL_Results_Extract[Gameweek 11],MATCH($A112,FPL_Results_Extract[[Player]:[Player]],0)),INDEX(Team_Key[[Abbreviation]:[Abbreviation]],MATCH(LEFT(INDEX(FPL_Fixtures_Extract[],MATCH($A112,FPL_Fixtures_Extract[[Player]:[Player]],0),MATCH(FPL_Combined[[#Headers],[Gameweek 36]],FPL_Fixtures_Extract[#Headers],0)),LEN(INDEX(FPL_Fixtures_Extract[],MATCH($A112,FPL_Fixtures_Extract[[Player]:[Player]],0),MATCH(FPL_Combined[[#Headers],[Gameweek 36]],FPL_Fixtures_Extract[#Headers],0)))-4),Team_Key[[Full Name]:[Full Name]],0))&amp;RIGHT(INDEX(FPL_Fixtures_Extract[],MATCH($A112,FPL_Fixtures_Extract[[Player]:[Player]],0),MATCH(FPL_Combined[[#Headers],[Gameweek 36]],FPL_Fixtures_Extract[#Headers],0)),3))</f>
        <v>MCI(A)</v>
      </c>
      <c r="AL112" t="str">
        <f ca="1">IF(RIGHT(FPL_Combined[[#Headers],[Gameweek 37]],2)&lt;$B$622,INDEX(FPL_Results_Extract[Gameweek 12],MATCH($A112,FPL_Results_Extract[[Player]:[Player]],0)),INDEX(Team_Key[[Abbreviation]:[Abbreviation]],MATCH(LEFT(INDEX(FPL_Fixtures_Extract[],MATCH($A112,FPL_Fixtures_Extract[[Player]:[Player]],0),MATCH(FPL_Combined[[#Headers],[Gameweek 37]],FPL_Fixtures_Extract[#Headers],0)),LEN(INDEX(FPL_Fixtures_Extract[],MATCH($A112,FPL_Fixtures_Extract[[Player]:[Player]],0),MATCH(FPL_Combined[[#Headers],[Gameweek 37]],FPL_Fixtures_Extract[#Headers],0)))-4),Team_Key[[Full Name]:[Full Name]],0))&amp;RIGHT(INDEX(FPL_Fixtures_Extract[],MATCH($A112,FPL_Fixtures_Extract[[Player]:[Player]],0),MATCH(FPL_Combined[[#Headers],[Gameweek 37]],FPL_Fixtures_Extract[#Headers],0)),3))</f>
        <v>AVL(H)</v>
      </c>
      <c r="AM112" t="e">
        <f ca="1">IF(RIGHT(FPL_Combined[[#Headers],[Gameweek 38]],2)&lt;$B$622,INDEX(FPL_Results_Extract[Gameweek 13],MATCH($A112,FPL_Results_Extract[[Player]:[Player]],0)),INDEX(Team_Key[[Abbreviation]:[Abbreviation]],MATCH(LEFT(INDEX(FPL_Fixtures_Extract[],MATCH($A112,FPL_Fixtures_Extract[[Player]:[Player]],0),MATCH(FPL_Combined[[#Headers],[Gameweek 38]],FPL_Fixtures_Extract[#Headers],0)),LEN(INDEX(FPL_Fixtures_Extract[],MATCH($A112,FPL_Fixtures_Extract[[Player]:[Player]],0),MATCH(FPL_Combined[[#Headers],[Gameweek 38]],FPL_Fixtures_Extract[#Headers],0)))-4),Team_Key[[Full Name]:[Full Name]],0))&amp;RIGHT(INDEX(FPL_Fixtures_Extract[],MATCH($A112,FPL_Fixtures_Extract[[Player]:[Player]],0),MATCH(FPL_Combined[[#Headers],[Gameweek 38]],FPL_Fixtures_Extract[#Headers],0)),3))</f>
        <v>#VALUE!</v>
      </c>
    </row>
    <row r="113" spans="1:39" x14ac:dyDescent="0.45">
      <c r="A113" t="s">
        <v>374</v>
      </c>
      <c r="B113" t="str">
        <f ca="1">IF(RIGHT(FPL_Combined[[#Headers],[Gameweek 01]],2)&lt;$B$622,INDEX(FPL_Results_Extract[Gameweek 01],MATCH($A113,FPL_Results_Extract[[Player]:[Player]],0)),INDEX(Team_Key[[Abbreviation]:[Abbreviation]],MATCH(LEFT(INDEX(FPL_Fixtures_Extract[],MATCH($A113,FPL_Fixtures_Extract[[Player]:[Player]],0),MATCH(FPL_Combined[[#Headers],[Gameweek 01]],FPL_Fixtures_Extract[#Headers],0)),LEN(INDEX(FPL_Fixtures_Extract[],MATCH($A113,FPL_Fixtures_Extract[[Player]:[Player]],0),MATCH(FPL_Combined[[#Headers],[Gameweek 01]],FPL_Fixtures_Extract[#Headers],0)))-4),Team_Key[[Full Name]:[Full Name]],0))&amp;RIGHT(INDEX(FPL_Fixtures_Extract[],MATCH($A113,FPL_Fixtures_Extract[[Player]:[Player]],0),MATCH(FPL_Combined[[#Headers],[Gameweek 01]],FPL_Fixtures_Extract[#Headers],0)),3))</f>
        <v>WHU(H) 0-2</v>
      </c>
      <c r="C113" t="str">
        <f ca="1">IF(RIGHT(FPL_Combined[[#Headers],[Gameweek 02]],2)&lt;$B$622,INDEX(FPL_Results_Extract[Gameweek 02],MATCH($A113,FPL_Results_Extract[[Player]:[Player]],0)),INDEX(Team_Key[[Abbreviation]:[Abbreviation]],MATCH(LEFT(INDEX(FPL_Fixtures_Extract[],MATCH($A113,FPL_Fixtures_Extract[[Player]:[Player]],0),MATCH(FPL_Combined[[#Headers],[Gameweek 02]],FPL_Fixtures_Extract[#Headers],0)),LEN(INDEX(FPL_Fixtures_Extract[],MATCH($A113,FPL_Fixtures_Extract[[Player]:[Player]],0),MATCH(FPL_Combined[[#Headers],[Gameweek 02]],FPL_Fixtures_Extract[#Headers],0)))-4),Team_Key[[Full Name]:[Full Name]],0))&amp;RIGHT(INDEX(FPL_Fixtures_Extract[],MATCH($A113,FPL_Fixtures_Extract[[Player]:[Player]],0),MATCH(FPL_Combined[[#Headers],[Gameweek 02]],FPL_Fixtures_Extract[#Headers],0)),3))</f>
        <v>CRY(A) 2-1</v>
      </c>
      <c r="D113" t="str">
        <f ca="1">IF(RIGHT(FPL_Combined[[#Headers],[Gameweek 03]],2)&lt;$B$622,INDEX(FPL_Results_Extract[Gameweek 03],MATCH($A113,FPL_Results_Extract[[Player]:[Player]],0)),INDEX(Team_Key[[Abbreviation]:[Abbreviation]],MATCH(LEFT(INDEX(FPL_Fixtures_Extract[],MATCH($A113,FPL_Fixtures_Extract[[Player]:[Player]],0),MATCH(FPL_Combined[[#Headers],[Gameweek 03]],FPL_Fixtures_Extract[#Headers],0)),LEN(INDEX(FPL_Fixtures_Extract[],MATCH($A113,FPL_Fixtures_Extract[[Player]:[Player]],0),MATCH(FPL_Combined[[#Headers],[Gameweek 03]],FPL_Fixtures_Extract[#Headers],0)))-4),Team_Key[[Full Name]:[Full Name]],0))&amp;RIGHT(INDEX(FPL_Fixtures_Extract[],MATCH($A113,FPL_Fixtures_Extract[[Player]:[Player]],0),MATCH(FPL_Combined[[#Headers],[Gameweek 03]],FPL_Fixtures_Extract[#Headers],0)),3))</f>
        <v>LIV(H) 0-0</v>
      </c>
      <c r="E113" t="str">
        <f ca="1">IF(RIGHT(FPL_Combined[[#Headers],[Gameweek 04]],2)&lt;$B$622,INDEX(FPL_Results_Extract[Gameweek 04],MATCH($A113,FPL_Results_Extract[[Player]:[Player]],0)),INDEX(Team_Key[[Abbreviation]:[Abbreviation]],MATCH(LEFT(INDEX(FPL_Fixtures_Extract[],MATCH($A113,FPL_Fixtures_Extract[[Player]:[Player]],0),MATCH(FPL_Combined[[#Headers],[Gameweek 04]],FPL_Fixtures_Extract[#Headers],0)),LEN(INDEX(FPL_Fixtures_Extract[],MATCH($A113,FPL_Fixtures_Extract[[Player]:[Player]],0),MATCH(FPL_Combined[[#Headers],[Gameweek 04]],FPL_Fixtures_Extract[#Headers],0)))-4),Team_Key[[Full Name]:[Full Name]],0))&amp;RIGHT(INDEX(FPL_Fixtures_Extract[],MATCH($A113,FPL_Fixtures_Extract[[Player]:[Player]],0),MATCH(FPL_Combined[[#Headers],[Gameweek 04]],FPL_Fixtures_Extract[#Headers],0)),3))</f>
        <v>NEW(A) 1-0</v>
      </c>
      <c r="F113" t="str">
        <f ca="1">IF(RIGHT(FPL_Combined[[#Headers],[Gameweek 05]],2)&lt;$B$622,INDEX(FPL_Results_Extract[Gameweek 05],MATCH($A113,FPL_Results_Extract[[Player]:[Player]],0)),INDEX(Team_Key[[Abbreviation]:[Abbreviation]],MATCH(LEFT(INDEX(FPL_Fixtures_Extract[],MATCH($A113,FPL_Fixtures_Extract[[Player]:[Player]],0),MATCH(FPL_Combined[[#Headers],[Gameweek 05]],FPL_Fixtures_Extract[#Headers],0)),LEN(INDEX(FPL_Fixtures_Extract[],MATCH($A113,FPL_Fixtures_Extract[[Player]:[Player]],0),MATCH(FPL_Combined[[#Headers],[Gameweek 05]],FPL_Fixtures_Extract[#Headers],0)))-4),Team_Key[[Full Name]:[Full Name]],0))&amp;RIGHT(INDEX(FPL_Fixtures_Extract[],MATCH($A113,FPL_Fixtures_Extract[[Player]:[Player]],0),MATCH(FPL_Combined[[#Headers],[Gameweek 05]],FPL_Fixtures_Extract[#Headers],0)),3))</f>
        <v>STK(H) 2-0</v>
      </c>
      <c r="G113" t="str">
        <f ca="1">IF(RIGHT(FPL_Combined[[#Headers],[Gameweek 06]],2)&lt;$B$622,INDEX(FPL_Results_Extract[Gameweek 06],MATCH($A113,FPL_Results_Extract[[Player]:[Player]],0)),INDEX(Team_Key[[Abbreviation]:[Abbreviation]],MATCH(LEFT(INDEX(FPL_Fixtures_Extract[],MATCH($A113,FPL_Fixtures_Extract[[Player]:[Player]],0),MATCH(FPL_Combined[[#Headers],[Gameweek 06]],FPL_Fixtures_Extract[#Headers],0)),LEN(INDEX(FPL_Fixtures_Extract[],MATCH($A113,FPL_Fixtures_Extract[[Player]:[Player]],0),MATCH(FPL_Combined[[#Headers],[Gameweek 06]],FPL_Fixtures_Extract[#Headers],0)))-4),Team_Key[[Full Name]:[Full Name]],0))&amp;RIGHT(INDEX(FPL_Fixtures_Extract[],MATCH($A113,FPL_Fixtures_Extract[[Player]:[Player]],0),MATCH(FPL_Combined[[#Headers],[Gameweek 06]],FPL_Fixtures_Extract[#Headers],0)),3))</f>
        <v>CHE(A) 0-2</v>
      </c>
      <c r="H113" t="str">
        <f ca="1">IF(RIGHT(FPL_Combined[[#Headers],[Gameweek 07]],2)&lt;$B$622,INDEX(FPL_Results_Extract[Gameweek 07],MATCH($A113,FPL_Results_Extract[[Player]:[Player]],0)),INDEX(Team_Key[[Abbreviation]:[Abbreviation]],MATCH(LEFT(INDEX(FPL_Fixtures_Extract[],MATCH($A113,FPL_Fixtures_Extract[[Player]:[Player]],0),MATCH(FPL_Combined[[#Headers],[Gameweek 07]],FPL_Fixtures_Extract[#Headers],0)),LEN(INDEX(FPL_Fixtures_Extract[],MATCH($A113,FPL_Fixtures_Extract[[Player]:[Player]],0),MATCH(FPL_Combined[[#Headers],[Gameweek 07]],FPL_Fixtures_Extract[#Headers],0)))-4),Team_Key[[Full Name]:[Full Name]],0))&amp;RIGHT(INDEX(FPL_Fixtures_Extract[],MATCH($A113,FPL_Fixtures_Extract[[Player]:[Player]],0),MATCH(FPL_Combined[[#Headers],[Gameweek 07]],FPL_Fixtures_Extract[#Headers],0)),3))</f>
        <v>LEI(A) 5-2</v>
      </c>
      <c r="I113" t="str">
        <f ca="1">IF(RIGHT(FPL_Combined[[#Headers],[Gameweek 08]],2)&lt;$B$622,INDEX(FPL_Results_Extract[Gameweek 08],MATCH($A113,FPL_Results_Extract[[Player]:[Player]],0)),INDEX(Team_Key[[Abbreviation]:[Abbreviation]],MATCH(LEFT(INDEX(FPL_Fixtures_Extract[],MATCH($A113,FPL_Fixtures_Extract[[Player]:[Player]],0),MATCH(FPL_Combined[[#Headers],[Gameweek 08]],FPL_Fixtures_Extract[#Headers],0)),LEN(INDEX(FPL_Fixtures_Extract[],MATCH($A113,FPL_Fixtures_Extract[[Player]:[Player]],0),MATCH(FPL_Combined[[#Headers],[Gameweek 08]],FPL_Fixtures_Extract[#Headers],0)))-4),Team_Key[[Full Name]:[Full Name]],0))&amp;RIGHT(INDEX(FPL_Fixtures_Extract[],MATCH($A113,FPL_Fixtures_Extract[[Player]:[Player]],0),MATCH(FPL_Combined[[#Headers],[Gameweek 08]],FPL_Fixtures_Extract[#Headers],0)),3))</f>
        <v>MUN(H) 3-0</v>
      </c>
      <c r="J113" t="str">
        <f ca="1">IF(RIGHT(FPL_Combined[[#Headers],[Gameweek 09]],2)&lt;$B$622,INDEX(FPL_Results_Extract[Gameweek 09],MATCH($A113,FPL_Results_Extract[[Player]:[Player]],0)),INDEX(Team_Key[[Abbreviation]:[Abbreviation]],MATCH(LEFT(INDEX(FPL_Fixtures_Extract[],MATCH($A113,FPL_Fixtures_Extract[[Player]:[Player]],0),MATCH(FPL_Combined[[#Headers],[Gameweek 09]],FPL_Fixtures_Extract[#Headers],0)),LEN(INDEX(FPL_Fixtures_Extract[],MATCH($A113,FPL_Fixtures_Extract[[Player]:[Player]],0),MATCH(FPL_Combined[[#Headers],[Gameweek 09]],FPL_Fixtures_Extract[#Headers],0)))-4),Team_Key[[Full Name]:[Full Name]],0))&amp;RIGHT(INDEX(FPL_Fixtures_Extract[],MATCH($A113,FPL_Fixtures_Extract[[Player]:[Player]],0),MATCH(FPL_Combined[[#Headers],[Gameweek 09]],FPL_Fixtures_Extract[#Headers],0)),3))</f>
        <v>WAT(A) 3-0</v>
      </c>
      <c r="K113" t="str">
        <f ca="1">IF(RIGHT(FPL_Combined[[#Headers],[Gameweek 10]],2)&lt;$B$622,INDEX(FPL_Results_Extract[Gameweek 10],MATCH($A113,FPL_Results_Extract[[Player]:[Player]],0)),INDEX(Team_Key[[Abbreviation]:[Abbreviation]],MATCH(LEFT(INDEX(FPL_Fixtures_Extract[],MATCH($A113,FPL_Fixtures_Extract[[Player]:[Player]],0),MATCH(FPL_Combined[[#Headers],[Gameweek 10]],FPL_Fixtures_Extract[#Headers],0)),LEN(INDEX(FPL_Fixtures_Extract[],MATCH($A113,FPL_Fixtures_Extract[[Player]:[Player]],0),MATCH(FPL_Combined[[#Headers],[Gameweek 10]],FPL_Fixtures_Extract[#Headers],0)))-4),Team_Key[[Full Name]:[Full Name]],0))&amp;RIGHT(INDEX(FPL_Fixtures_Extract[],MATCH($A113,FPL_Fixtures_Extract[[Player]:[Player]],0),MATCH(FPL_Combined[[#Headers],[Gameweek 10]],FPL_Fixtures_Extract[#Headers],0)),3))</f>
        <v>EVE(H) 2-1</v>
      </c>
      <c r="L113" t="str">
        <f ca="1">IF(RIGHT(FPL_Combined[[#Headers],[Gameweek 11]],2)&lt;$B$622,INDEX(FPL_Results_Extract[Gameweek 11],MATCH($A113,FPL_Results_Extract[[Player]:[Player]],0)),INDEX(Team_Key[[Abbreviation]:[Abbreviation]],MATCH(LEFT(INDEX(FPL_Fixtures_Extract[],MATCH($A113,FPL_Fixtures_Extract[[Player]:[Player]],0),MATCH(FPL_Combined[[#Headers],[Gameweek 11]],FPL_Fixtures_Extract[#Headers],0)),LEN(INDEX(FPL_Fixtures_Extract[],MATCH($A113,FPL_Fixtures_Extract[[Player]:[Player]],0),MATCH(FPL_Combined[[#Headers],[Gameweek 11]],FPL_Fixtures_Extract[#Headers],0)))-4),Team_Key[[Full Name]:[Full Name]],0))&amp;RIGHT(INDEX(FPL_Fixtures_Extract[],MATCH($A113,FPL_Fixtures_Extract[[Player]:[Player]],0),MATCH(FPL_Combined[[#Headers],[Gameweek 11]],FPL_Fixtures_Extract[#Headers],0)),3))</f>
        <v>SWA(A) 3-0</v>
      </c>
      <c r="M113" t="str">
        <f ca="1">IF(RIGHT(FPL_Combined[[#Headers],[Gameweek 12]],2)&lt;$B$622,INDEX(FPL_Results_Extract[Gameweek 12],MATCH($A113,FPL_Results_Extract[[Player]:[Player]],0)),INDEX(Team_Key[[Abbreviation]:[Abbreviation]],MATCH(LEFT(INDEX(FPL_Fixtures_Extract[],MATCH($A113,FPL_Fixtures_Extract[[Player]:[Player]],0),MATCH(FPL_Combined[[#Headers],[Gameweek 12]],FPL_Fixtures_Extract[#Headers],0)),LEN(INDEX(FPL_Fixtures_Extract[],MATCH($A113,FPL_Fixtures_Extract[[Player]:[Player]],0),MATCH(FPL_Combined[[#Headers],[Gameweek 12]],FPL_Fixtures_Extract[#Headers],0)))-4),Team_Key[[Full Name]:[Full Name]],0))&amp;RIGHT(INDEX(FPL_Fixtures_Extract[],MATCH($A113,FPL_Fixtures_Extract[[Player]:[Player]],0),MATCH(FPL_Combined[[#Headers],[Gameweek 12]],FPL_Fixtures_Extract[#Headers],0)),3))</f>
        <v>TOT(H) 1-1</v>
      </c>
      <c r="N113" t="str">
        <f ca="1">IF(RIGHT(FPL_Combined[[#Headers],[Gameweek 13]],2)&lt;$B$622,INDEX(FPL_Results_Extract[Gameweek 13],MATCH($A113,FPL_Results_Extract[[Player]:[Player]],0)),INDEX(Team_Key[[Abbreviation]:[Abbreviation]],MATCH(LEFT(INDEX(FPL_Fixtures_Extract[],MATCH($A113,FPL_Fixtures_Extract[[Player]:[Player]],0),MATCH(FPL_Combined[[#Headers],[Gameweek 13]],FPL_Fixtures_Extract[#Headers],0)),LEN(INDEX(FPL_Fixtures_Extract[],MATCH($A113,FPL_Fixtures_Extract[[Player]:[Player]],0),MATCH(FPL_Combined[[#Headers],[Gameweek 13]],FPL_Fixtures_Extract[#Headers],0)))-4),Team_Key[[Full Name]:[Full Name]],0))&amp;RIGHT(INDEX(FPL_Fixtures_Extract[],MATCH($A113,FPL_Fixtures_Extract[[Player]:[Player]],0),MATCH(FPL_Combined[[#Headers],[Gameweek 13]],FPL_Fixtures_Extract[#Headers],0)),3))</f>
        <v>WBA(A) 1-2</v>
      </c>
      <c r="O113" t="str">
        <f ca="1">IF(RIGHT(FPL_Combined[[#Headers],[Gameweek 14]],2)&lt;$B$622,INDEX(FPL_Results_Extract[Gameweek 14],MATCH($A113,FPL_Results_Extract[[Player]:[Player]],0)),INDEX(Team_Key[[Abbreviation]:[Abbreviation]],MATCH(LEFT(INDEX(FPL_Fixtures_Extract[],MATCH($A113,FPL_Fixtures_Extract[[Player]:[Player]],0),MATCH(FPL_Combined[[#Headers],[Gameweek 14]],FPL_Fixtures_Extract[#Headers],0)),LEN(INDEX(FPL_Fixtures_Extract[],MATCH($A113,FPL_Fixtures_Extract[[Player]:[Player]],0),MATCH(FPL_Combined[[#Headers],[Gameweek 14]],FPL_Fixtures_Extract[#Headers],0)))-4),Team_Key[[Full Name]:[Full Name]],0))&amp;RIGHT(INDEX(FPL_Fixtures_Extract[],MATCH($A113,FPL_Fixtures_Extract[[Player]:[Player]],0),MATCH(FPL_Combined[[#Headers],[Gameweek 14]],FPL_Fixtures_Extract[#Headers],0)),3))</f>
        <v>NOR(A) 1-1</v>
      </c>
      <c r="P113" t="str">
        <f ca="1">IF(RIGHT(FPL_Combined[[#Headers],[Gameweek 15]],2)&lt;$B$622,INDEX(FPL_Results_Extract[Gameweek 15],MATCH($A113,FPL_Results_Extract[[Player]:[Player]],0)),INDEX(Team_Key[[Abbreviation]:[Abbreviation]],MATCH(LEFT(INDEX(FPL_Fixtures_Extract[],MATCH($A113,FPL_Fixtures_Extract[[Player]:[Player]],0),MATCH(FPL_Combined[[#Headers],[Gameweek 15]],FPL_Fixtures_Extract[#Headers],0)),LEN(INDEX(FPL_Fixtures_Extract[],MATCH($A113,FPL_Fixtures_Extract[[Player]:[Player]],0),MATCH(FPL_Combined[[#Headers],[Gameweek 15]],FPL_Fixtures_Extract[#Headers],0)))-4),Team_Key[[Full Name]:[Full Name]],0))&amp;RIGHT(INDEX(FPL_Fixtures_Extract[],MATCH($A113,FPL_Fixtures_Extract[[Player]:[Player]],0),MATCH(FPL_Combined[[#Headers],[Gameweek 15]],FPL_Fixtures_Extract[#Headers],0)),3))</f>
        <v>SUN(H) 3-1</v>
      </c>
      <c r="Q113" t="str">
        <f ca="1">IF(RIGHT(FPL_Combined[[#Headers],[Gameweek 16]],2)&lt;$B$622,INDEX(FPL_Results_Extract[Gameweek 16],MATCH($A113,FPL_Results_Extract[[Player]:[Player]],0)),INDEX(Team_Key[[Abbreviation]:[Abbreviation]],MATCH(LEFT(INDEX(FPL_Fixtures_Extract[],MATCH($A113,FPL_Fixtures_Extract[[Player]:[Player]],0),MATCH(FPL_Combined[[#Headers],[Gameweek 16]],FPL_Fixtures_Extract[#Headers],0)),LEN(INDEX(FPL_Fixtures_Extract[],MATCH($A113,FPL_Fixtures_Extract[[Player]:[Player]],0),MATCH(FPL_Combined[[#Headers],[Gameweek 16]],FPL_Fixtures_Extract[#Headers],0)))-4),Team_Key[[Full Name]:[Full Name]],0))&amp;RIGHT(INDEX(FPL_Fixtures_Extract[],MATCH($A113,FPL_Fixtures_Extract[[Player]:[Player]],0),MATCH(FPL_Combined[[#Headers],[Gameweek 16]],FPL_Fixtures_Extract[#Headers],0)),3))</f>
        <v>AVL(A) 2-0</v>
      </c>
      <c r="R113" t="str">
        <f ca="1">IF(RIGHT(FPL_Combined[[#Headers],[Gameweek 17]],2)&lt;$B$622,INDEX(FPL_Results_Extract[Gameweek 17],MATCH($A113,FPL_Results_Extract[[Player]:[Player]],0)),INDEX(Team_Key[[Abbreviation]:[Abbreviation]],MATCH(LEFT(INDEX(FPL_Fixtures_Extract[],MATCH($A113,FPL_Fixtures_Extract[[Player]:[Player]],0),MATCH(FPL_Combined[[#Headers],[Gameweek 17]],FPL_Fixtures_Extract[#Headers],0)),LEN(INDEX(FPL_Fixtures_Extract[],MATCH($A113,FPL_Fixtures_Extract[[Player]:[Player]],0),MATCH(FPL_Combined[[#Headers],[Gameweek 17]],FPL_Fixtures_Extract[#Headers],0)))-4),Team_Key[[Full Name]:[Full Name]],0))&amp;RIGHT(INDEX(FPL_Fixtures_Extract[],MATCH($A113,FPL_Fixtures_Extract[[Player]:[Player]],0),MATCH(FPL_Combined[[#Headers],[Gameweek 17]],FPL_Fixtures_Extract[#Headers],0)),3))</f>
        <v>MCI(H) 2-1</v>
      </c>
      <c r="S113" t="str">
        <f ca="1">IF(RIGHT(FPL_Combined[[#Headers],[Gameweek 18]],2)&lt;$B$622,INDEX(FPL_Results_Extract[Gameweek 18],MATCH($A113,FPL_Results_Extract[[Player]:[Player]],0)),INDEX(Team_Key[[Abbreviation]:[Abbreviation]],MATCH(LEFT(INDEX(FPL_Fixtures_Extract[],MATCH($A113,FPL_Fixtures_Extract[[Player]:[Player]],0),MATCH(FPL_Combined[[#Headers],[Gameweek 18]],FPL_Fixtures_Extract[#Headers],0)),LEN(INDEX(FPL_Fixtures_Extract[],MATCH($A113,FPL_Fixtures_Extract[[Player]:[Player]],0),MATCH(FPL_Combined[[#Headers],[Gameweek 18]],FPL_Fixtures_Extract[#Headers],0)))-4),Team_Key[[Full Name]:[Full Name]],0))&amp;RIGHT(INDEX(FPL_Fixtures_Extract[],MATCH($A113,FPL_Fixtures_Extract[[Player]:[Player]],0),MATCH(FPL_Combined[[#Headers],[Gameweek 18]],FPL_Fixtures_Extract[#Headers],0)),3))</f>
        <v>SOU(A) 0-4</v>
      </c>
      <c r="T113" t="str">
        <f ca="1">IF(RIGHT(FPL_Combined[[#Headers],[Gameweek 19]],2)&lt;$B$622,INDEX(FPL_Results_Extract[Gameweek 19],MATCH($A113,FPL_Results_Extract[[Player]:[Player]],0)),INDEX(Team_Key[[Abbreviation]:[Abbreviation]],MATCH(LEFT(INDEX(FPL_Fixtures_Extract[],MATCH($A113,FPL_Fixtures_Extract[[Player]:[Player]],0),MATCH(FPL_Combined[[#Headers],[Gameweek 19]],FPL_Fixtures_Extract[#Headers],0)),LEN(INDEX(FPL_Fixtures_Extract[],MATCH($A113,FPL_Fixtures_Extract[[Player]:[Player]],0),MATCH(FPL_Combined[[#Headers],[Gameweek 19]],FPL_Fixtures_Extract[#Headers],0)))-4),Team_Key[[Full Name]:[Full Name]],0))&amp;RIGHT(INDEX(FPL_Fixtures_Extract[],MATCH($A113,FPL_Fixtures_Extract[[Player]:[Player]],0),MATCH(FPL_Combined[[#Headers],[Gameweek 19]],FPL_Fixtures_Extract[#Headers],0)),3))</f>
        <v>BOU(H) 2-0</v>
      </c>
      <c r="U113" t="str">
        <f ca="1">IF(RIGHT(FPL_Combined[[#Headers],[Gameweek 20]],2)&lt;$B$622,INDEX(FPL_Results_Extract[Gameweek 20],MATCH($A113,FPL_Results_Extract[[Player]:[Player]],0)),INDEX(Team_Key[[Abbreviation]:[Abbreviation]],MATCH(LEFT(INDEX(FPL_Fixtures_Extract[],MATCH($A113,FPL_Fixtures_Extract[[Player]:[Player]],0),MATCH(FPL_Combined[[#Headers],[Gameweek 20]],FPL_Fixtures_Extract[#Headers],0)),LEN(INDEX(FPL_Fixtures_Extract[],MATCH($A113,FPL_Fixtures_Extract[[Player]:[Player]],0),MATCH(FPL_Combined[[#Headers],[Gameweek 20]],FPL_Fixtures_Extract[#Headers],0)))-4),Team_Key[[Full Name]:[Full Name]],0))&amp;RIGHT(INDEX(FPL_Fixtures_Extract[],MATCH($A113,FPL_Fixtures_Extract[[Player]:[Player]],0),MATCH(FPL_Combined[[#Headers],[Gameweek 20]],FPL_Fixtures_Extract[#Headers],0)),3))</f>
        <v>NEW(H) 1-0</v>
      </c>
      <c r="V113" t="str">
        <f ca="1">IF(RIGHT(FPL_Combined[[#Headers],[Gameweek 21]],2)&lt;$B$622,INDEX(FPL_Results_Extract[Gameweek 21],MATCH($A113,FPL_Results_Extract[[Player]:[Player]],0)),INDEX(Team_Key[[Abbreviation]:[Abbreviation]],MATCH(LEFT(INDEX(FPL_Fixtures_Extract[],MATCH($A113,FPL_Fixtures_Extract[[Player]:[Player]],0),MATCH(FPL_Combined[[#Headers],[Gameweek 21]],FPL_Fixtures_Extract[#Headers],0)),LEN(INDEX(FPL_Fixtures_Extract[],MATCH($A113,FPL_Fixtures_Extract[[Player]:[Player]],0),MATCH(FPL_Combined[[#Headers],[Gameweek 21]],FPL_Fixtures_Extract[#Headers],0)))-4),Team_Key[[Full Name]:[Full Name]],0))&amp;RIGHT(INDEX(FPL_Fixtures_Extract[],MATCH($A113,FPL_Fixtures_Extract[[Player]:[Player]],0),MATCH(FPL_Combined[[#Headers],[Gameweek 21]],FPL_Fixtures_Extract[#Headers],0)),3))</f>
        <v>LIV(A) 3-3</v>
      </c>
      <c r="W113" t="str">
        <f ca="1">IF(RIGHT(FPL_Combined[[#Headers],[Gameweek 22]],2)&lt;$B$622,INDEX(FPL_Results_Extract[Gameweek 22],MATCH($A113,FPL_Results_Extract[[Player]:[Player]],0)),INDEX(Team_Key[[Abbreviation]:[Abbreviation]],MATCH(LEFT(INDEX(FPL_Fixtures_Extract[],MATCH($A113,FPL_Fixtures_Extract[[Player]:[Player]],0),MATCH(FPL_Combined[[#Headers],[Gameweek 22]],FPL_Fixtures_Extract[#Headers],0)),LEN(INDEX(FPL_Fixtures_Extract[],MATCH($A113,FPL_Fixtures_Extract[[Player]:[Player]],0),MATCH(FPL_Combined[[#Headers],[Gameweek 22]],FPL_Fixtures_Extract[#Headers],0)))-4),Team_Key[[Full Name]:[Full Name]],0))&amp;RIGHT(INDEX(FPL_Fixtures_Extract[],MATCH($A113,FPL_Fixtures_Extract[[Player]:[Player]],0),MATCH(FPL_Combined[[#Headers],[Gameweek 22]],FPL_Fixtures_Extract[#Headers],0)),3))</f>
        <v>STK(A) 0-0</v>
      </c>
      <c r="X113" t="str">
        <f ca="1">IF(RIGHT(FPL_Combined[[#Headers],[Gameweek 23]],2)&lt;$B$622,INDEX(FPL_Results_Extract[Gameweek 23],MATCH($A113,FPL_Results_Extract[[Player]:[Player]],0)),INDEX(Team_Key[[Abbreviation]:[Abbreviation]],MATCH(LEFT(INDEX(FPL_Fixtures_Extract[],MATCH($A113,FPL_Fixtures_Extract[[Player]:[Player]],0),MATCH(FPL_Combined[[#Headers],[Gameweek 23]],FPL_Fixtures_Extract[#Headers],0)),LEN(INDEX(FPL_Fixtures_Extract[],MATCH($A113,FPL_Fixtures_Extract[[Player]:[Player]],0),MATCH(FPL_Combined[[#Headers],[Gameweek 23]],FPL_Fixtures_Extract[#Headers],0)))-4),Team_Key[[Full Name]:[Full Name]],0))&amp;RIGHT(INDEX(FPL_Fixtures_Extract[],MATCH($A113,FPL_Fixtures_Extract[[Player]:[Player]],0),MATCH(FPL_Combined[[#Headers],[Gameweek 23]],FPL_Fixtures_Extract[#Headers],0)),3))</f>
        <v>CHE(H) 0-1</v>
      </c>
      <c r="Y113" t="str">
        <f ca="1">IF(RIGHT(FPL_Combined[[#Headers],[Gameweek 24]],2)&lt;$B$622,INDEX(FPL_Results_Extract[Team],MATCH($A113,FPL_Results_Extract[[Player]:[Player]],0)),INDEX(Team_Key[[Abbreviation]:[Abbreviation]],MATCH(LEFT(INDEX(FPL_Fixtures_Extract[],MATCH($A113,FPL_Fixtures_Extract[[Player]:[Player]],0),MATCH(FPL_Combined[[#Headers],[Gameweek 24]],FPL_Fixtures_Extract[#Headers],0)),LEN(INDEX(FPL_Fixtures_Extract[],MATCH($A113,FPL_Fixtures_Extract[[Player]:[Player]],0),MATCH(FPL_Combined[[#Headers],[Gameweek 24]],FPL_Fixtures_Extract[#Headers],0)))-4),Team_Key[[Full Name]:[Full Name]],0))&amp;RIGHT(INDEX(FPL_Fixtures_Extract[],MATCH($A113,FPL_Fixtures_Extract[[Player]:[Player]],0),MATCH(FPL_Combined[[#Headers],[Gameweek 24]],FPL_Fixtures_Extract[#Headers],0)),3))</f>
        <v>ARS</v>
      </c>
      <c r="Z113" t="str">
        <f ca="1">IF(RIGHT(FPL_Combined[[#Headers],[Gameweek 25]],2)&lt;$B$622,INDEX(FPL_Results_Extract[Player],MATCH($A113,FPL_Results_Extract[[Player]:[Player]],0)),INDEX(Team_Key[[Abbreviation]:[Abbreviation]],MATCH(LEFT(INDEX(FPL_Fixtures_Extract[],MATCH($A113,FPL_Fixtures_Extract[[Player]:[Player]],0),MATCH(FPL_Combined[[#Headers],[Gameweek 25]],FPL_Fixtures_Extract[#Headers],0)),LEN(INDEX(FPL_Fixtures_Extract[],MATCH($A113,FPL_Fixtures_Extract[[Player]:[Player]],0),MATCH(FPL_Combined[[#Headers],[Gameweek 25]],FPL_Fixtures_Extract[#Headers],0)))-4),Team_Key[[Full Name]:[Full Name]],0))&amp;RIGHT(INDEX(FPL_Fixtures_Extract[],MATCH($A113,FPL_Fixtures_Extract[[Player]:[Player]],0),MATCH(FPL_Combined[[#Headers],[Gameweek 25]],FPL_Fixtures_Extract[#Headers],0)),3))</f>
        <v>Chambers</v>
      </c>
      <c r="AA113" t="str">
        <f ca="1">IF(RIGHT(FPL_Combined[[#Headers],[Gameweek 26]],2)&lt;$B$622,INDEX(FPL_Results_Extract[Gameweek 01],MATCH($A113,FPL_Results_Extract[[Player]:[Player]],0)),INDEX(Team_Key[[Abbreviation]:[Abbreviation]],MATCH(LEFT(INDEX(FPL_Fixtures_Extract[],MATCH($A113,FPL_Fixtures_Extract[[Player]:[Player]],0),MATCH(FPL_Combined[[#Headers],[Gameweek 26]],FPL_Fixtures_Extract[#Headers],0)),LEN(INDEX(FPL_Fixtures_Extract[],MATCH($A113,FPL_Fixtures_Extract[[Player]:[Player]],0),MATCH(FPL_Combined[[#Headers],[Gameweek 26]],FPL_Fixtures_Extract[#Headers],0)))-4),Team_Key[[Full Name]:[Full Name]],0))&amp;RIGHT(INDEX(FPL_Fixtures_Extract[],MATCH($A113,FPL_Fixtures_Extract[[Player]:[Player]],0),MATCH(FPL_Combined[[#Headers],[Gameweek 26]],FPL_Fixtures_Extract[#Headers],0)),3))</f>
        <v>WHU(H) 0-2</v>
      </c>
      <c r="AB113" t="str">
        <f ca="1">IF(RIGHT(FPL_Combined[[#Headers],[Gameweek 27]],2)&lt;$B$622,INDEX(FPL_Results_Extract[Gameweek 02],MATCH($A113,FPL_Results_Extract[[Player]:[Player]],0)),INDEX(Team_Key[[Abbreviation]:[Abbreviation]],MATCH(LEFT(INDEX(FPL_Fixtures_Extract[],MATCH($A113,FPL_Fixtures_Extract[[Player]:[Player]],0),MATCH(FPL_Combined[[#Headers],[Gameweek 27]],FPL_Fixtures_Extract[#Headers],0)),LEN(INDEX(FPL_Fixtures_Extract[],MATCH($A113,FPL_Fixtures_Extract[[Player]:[Player]],0),MATCH(FPL_Combined[[#Headers],[Gameweek 27]],FPL_Fixtures_Extract[#Headers],0)))-4),Team_Key[[Full Name]:[Full Name]],0))&amp;RIGHT(INDEX(FPL_Fixtures_Extract[],MATCH($A113,FPL_Fixtures_Extract[[Player]:[Player]],0),MATCH(FPL_Combined[[#Headers],[Gameweek 27]],FPL_Fixtures_Extract[#Headers],0)),3))</f>
        <v>CRY(A) 2-1</v>
      </c>
      <c r="AC113" t="str">
        <f ca="1">IF(RIGHT(FPL_Combined[[#Headers],[Gameweek 28]],2)&lt;$B$622,INDEX(FPL_Results_Extract[Gameweek 03],MATCH($A113,FPL_Results_Extract[[Player]:[Player]],0)),INDEX(Team_Key[[Abbreviation]:[Abbreviation]],MATCH(LEFT(INDEX(FPL_Fixtures_Extract[],MATCH($A113,FPL_Fixtures_Extract[[Player]:[Player]],0),MATCH(FPL_Combined[[#Headers],[Gameweek 28]],FPL_Fixtures_Extract[#Headers],0)),LEN(INDEX(FPL_Fixtures_Extract[],MATCH($A113,FPL_Fixtures_Extract[[Player]:[Player]],0),MATCH(FPL_Combined[[#Headers],[Gameweek 28]],FPL_Fixtures_Extract[#Headers],0)))-4),Team_Key[[Full Name]:[Full Name]],0))&amp;RIGHT(INDEX(FPL_Fixtures_Extract[],MATCH($A113,FPL_Fixtures_Extract[[Player]:[Player]],0),MATCH(FPL_Combined[[#Headers],[Gameweek 28]],FPL_Fixtures_Extract[#Headers],0)),3))</f>
        <v>LIV(H) 0-0</v>
      </c>
      <c r="AD113" t="str">
        <f ca="1">IF(RIGHT(FPL_Combined[[#Headers],[Gameweek 29]],2)&lt;$B$622,INDEX(FPL_Results_Extract[Gameweek 04],MATCH($A113,FPL_Results_Extract[[Player]:[Player]],0)),INDEX(Team_Key[[Abbreviation]:[Abbreviation]],MATCH(LEFT(INDEX(FPL_Fixtures_Extract[],MATCH($A113,FPL_Fixtures_Extract[[Player]:[Player]],0),MATCH(FPL_Combined[[#Headers],[Gameweek 29]],FPL_Fixtures_Extract[#Headers],0)),LEN(INDEX(FPL_Fixtures_Extract[],MATCH($A113,FPL_Fixtures_Extract[[Player]:[Player]],0),MATCH(FPL_Combined[[#Headers],[Gameweek 29]],FPL_Fixtures_Extract[#Headers],0)))-4),Team_Key[[Full Name]:[Full Name]],0))&amp;RIGHT(INDEX(FPL_Fixtures_Extract[],MATCH($A113,FPL_Fixtures_Extract[[Player]:[Player]],0),MATCH(FPL_Combined[[#Headers],[Gameweek 29]],FPL_Fixtures_Extract[#Headers],0)),3))</f>
        <v>WBA(H)</v>
      </c>
      <c r="AE113" t="str">
        <f ca="1">IF(RIGHT(FPL_Combined[[#Headers],[Gameweek 30]],2)&lt;$B$622,INDEX(FPL_Results_Extract[Gameweek 05],MATCH($A113,FPL_Results_Extract[[Player]:[Player]],0)),INDEX(Team_Key[[Abbreviation]:[Abbreviation]],MATCH(LEFT(INDEX(FPL_Fixtures_Extract[],MATCH($A113,FPL_Fixtures_Extract[[Player]:[Player]],0),MATCH(FPL_Combined[[#Headers],[Gameweek 30]],FPL_Fixtures_Extract[#Headers],0)),LEN(INDEX(FPL_Fixtures_Extract[],MATCH($A113,FPL_Fixtures_Extract[[Player]:[Player]],0),MATCH(FPL_Combined[[#Headers],[Gameweek 30]],FPL_Fixtures_Extract[#Headers],0)))-4),Team_Key[[Full Name]:[Full Name]],0))&amp;RIGHT(INDEX(FPL_Fixtures_Extract[],MATCH($A113,FPL_Fixtures_Extract[[Player]:[Player]],0),MATCH(FPL_Combined[[#Headers],[Gameweek 30]],FPL_Fixtures_Extract[#Headers],0)),3))</f>
        <v>EVE(A)</v>
      </c>
      <c r="AF113" t="str">
        <f ca="1">IF(RIGHT(FPL_Combined[[#Headers],[Gameweek 31]],2)&lt;$B$622,INDEX(FPL_Results_Extract[Gameweek 06],MATCH($A113,FPL_Results_Extract[[Player]:[Player]],0)),INDEX(Team_Key[[Abbreviation]:[Abbreviation]],MATCH(LEFT(INDEX(FPL_Fixtures_Extract[],MATCH($A113,FPL_Fixtures_Extract[[Player]:[Player]],0),MATCH(FPL_Combined[[#Headers],[Gameweek 31]],FPL_Fixtures_Extract[#Headers],0)),LEN(INDEX(FPL_Fixtures_Extract[],MATCH($A113,FPL_Fixtures_Extract[[Player]:[Player]],0),MATCH(FPL_Combined[[#Headers],[Gameweek 31]],FPL_Fixtures_Extract[#Headers],0)))-4),Team_Key[[Full Name]:[Full Name]],0))&amp;RIGHT(INDEX(FPL_Fixtures_Extract[],MATCH($A113,FPL_Fixtures_Extract[[Player]:[Player]],0),MATCH(FPL_Combined[[#Headers],[Gameweek 31]],FPL_Fixtures_Extract[#Headers],0)),3))</f>
        <v>WAT(H)</v>
      </c>
      <c r="AG113" t="str">
        <f ca="1">IF(RIGHT(FPL_Combined[[#Headers],[Gameweek 32]],2)&lt;$B$622,INDEX(FPL_Results_Extract[Gameweek 07],MATCH($A113,FPL_Results_Extract[[Player]:[Player]],0)),INDEX(Team_Key[[Abbreviation]:[Abbreviation]],MATCH(LEFT(INDEX(FPL_Fixtures_Extract[],MATCH($A113,FPL_Fixtures_Extract[[Player]:[Player]],0),MATCH(FPL_Combined[[#Headers],[Gameweek 32]],FPL_Fixtures_Extract[#Headers],0)),LEN(INDEX(FPL_Fixtures_Extract[],MATCH($A113,FPL_Fixtures_Extract[[Player]:[Player]],0),MATCH(FPL_Combined[[#Headers],[Gameweek 32]],FPL_Fixtures_Extract[#Headers],0)))-4),Team_Key[[Full Name]:[Full Name]],0))&amp;RIGHT(INDEX(FPL_Fixtures_Extract[],MATCH($A113,FPL_Fixtures_Extract[[Player]:[Player]],0),MATCH(FPL_Combined[[#Headers],[Gameweek 32]],FPL_Fixtures_Extract[#Headers],0)),3))</f>
        <v>WHU(A)</v>
      </c>
      <c r="AH113" t="str">
        <f ca="1">IF(RIGHT(FPL_Combined[[#Headers],[Gameweek 33]],2)&lt;$B$622,INDEX(FPL_Results_Extract[Gameweek 08],MATCH($A113,FPL_Results_Extract[[Player]:[Player]],0)),INDEX(Team_Key[[Abbreviation]:[Abbreviation]],MATCH(LEFT(INDEX(FPL_Fixtures_Extract[],MATCH($A113,FPL_Fixtures_Extract[[Player]:[Player]],0),MATCH(FPL_Combined[[#Headers],[Gameweek 33]],FPL_Fixtures_Extract[#Headers],0)),LEN(INDEX(FPL_Fixtures_Extract[],MATCH($A113,FPL_Fixtures_Extract[[Player]:[Player]],0),MATCH(FPL_Combined[[#Headers],[Gameweek 33]],FPL_Fixtures_Extract[#Headers],0)))-4),Team_Key[[Full Name]:[Full Name]],0))&amp;RIGHT(INDEX(FPL_Fixtures_Extract[],MATCH($A113,FPL_Fixtures_Extract[[Player]:[Player]],0),MATCH(FPL_Combined[[#Headers],[Gameweek 33]],FPL_Fixtures_Extract[#Headers],0)),3))</f>
        <v>CRY(H)</v>
      </c>
      <c r="AI113" t="str">
        <f ca="1">IF(RIGHT(FPL_Combined[[#Headers],[Gameweek 34]],2)&lt;$B$622,INDEX(FPL_Results_Extract[Gameweek 09],MATCH($A113,FPL_Results_Extract[[Player]:[Player]],0)),INDEX(Team_Key[[Abbreviation]:[Abbreviation]],MATCH(LEFT(INDEX(FPL_Fixtures_Extract[],MATCH($A113,FPL_Fixtures_Extract[[Player]:[Player]],0),MATCH(FPL_Combined[[#Headers],[Gameweek 34]],FPL_Fixtures_Extract[#Headers],0)),LEN(INDEX(FPL_Fixtures_Extract[],MATCH($A113,FPL_Fixtures_Extract[[Player]:[Player]],0),MATCH(FPL_Combined[[#Headers],[Gameweek 34]],FPL_Fixtures_Extract[#Headers],0)))-4),Team_Key[[Full Name]:[Full Name]],0))&amp;RIGHT(INDEX(FPL_Fixtures_Extract[],MATCH($A113,FPL_Fixtures_Extract[[Player]:[Player]],0),MATCH(FPL_Combined[[#Headers],[Gameweek 34]],FPL_Fixtures_Extract[#Headers],0)),3))</f>
        <v>SUN(A)</v>
      </c>
      <c r="AJ113" t="str">
        <f ca="1">IF(RIGHT(FPL_Combined[[#Headers],[Gameweek 35]],2)&lt;$B$622,INDEX(FPL_Results_Extract[Gameweek 10],MATCH($A113,FPL_Results_Extract[[Player]:[Player]],0)),INDEX(Team_Key[[Abbreviation]:[Abbreviation]],MATCH(LEFT(INDEX(FPL_Fixtures_Extract[],MATCH($A113,FPL_Fixtures_Extract[[Player]:[Player]],0),MATCH(FPL_Combined[[#Headers],[Gameweek 35]],FPL_Fixtures_Extract[#Headers],0)),LEN(INDEX(FPL_Fixtures_Extract[],MATCH($A113,FPL_Fixtures_Extract[[Player]:[Player]],0),MATCH(FPL_Combined[[#Headers],[Gameweek 35]],FPL_Fixtures_Extract[#Headers],0)))-4),Team_Key[[Full Name]:[Full Name]],0))&amp;RIGHT(INDEX(FPL_Fixtures_Extract[],MATCH($A113,FPL_Fixtures_Extract[[Player]:[Player]],0),MATCH(FPL_Combined[[#Headers],[Gameweek 35]],FPL_Fixtures_Extract[#Headers],0)),3))</f>
        <v>NOR(H)</v>
      </c>
      <c r="AK113" t="str">
        <f ca="1">IF(RIGHT(FPL_Combined[[#Headers],[Gameweek 36]],2)&lt;$B$622,INDEX(FPL_Results_Extract[Gameweek 11],MATCH($A113,FPL_Results_Extract[[Player]:[Player]],0)),INDEX(Team_Key[[Abbreviation]:[Abbreviation]],MATCH(LEFT(INDEX(FPL_Fixtures_Extract[],MATCH($A113,FPL_Fixtures_Extract[[Player]:[Player]],0),MATCH(FPL_Combined[[#Headers],[Gameweek 36]],FPL_Fixtures_Extract[#Headers],0)),LEN(INDEX(FPL_Fixtures_Extract[],MATCH($A113,FPL_Fixtures_Extract[[Player]:[Player]],0),MATCH(FPL_Combined[[#Headers],[Gameweek 36]],FPL_Fixtures_Extract[#Headers],0)))-4),Team_Key[[Full Name]:[Full Name]],0))&amp;RIGHT(INDEX(FPL_Fixtures_Extract[],MATCH($A113,FPL_Fixtures_Extract[[Player]:[Player]],0),MATCH(FPL_Combined[[#Headers],[Gameweek 36]],FPL_Fixtures_Extract[#Headers],0)),3))</f>
        <v>MCI(A)</v>
      </c>
      <c r="AL113" t="str">
        <f ca="1">IF(RIGHT(FPL_Combined[[#Headers],[Gameweek 37]],2)&lt;$B$622,INDEX(FPL_Results_Extract[Gameweek 12],MATCH($A113,FPL_Results_Extract[[Player]:[Player]],0)),INDEX(Team_Key[[Abbreviation]:[Abbreviation]],MATCH(LEFT(INDEX(FPL_Fixtures_Extract[],MATCH($A113,FPL_Fixtures_Extract[[Player]:[Player]],0),MATCH(FPL_Combined[[#Headers],[Gameweek 37]],FPL_Fixtures_Extract[#Headers],0)),LEN(INDEX(FPL_Fixtures_Extract[],MATCH($A113,FPL_Fixtures_Extract[[Player]:[Player]],0),MATCH(FPL_Combined[[#Headers],[Gameweek 37]],FPL_Fixtures_Extract[#Headers],0)))-4),Team_Key[[Full Name]:[Full Name]],0))&amp;RIGHT(INDEX(FPL_Fixtures_Extract[],MATCH($A113,FPL_Fixtures_Extract[[Player]:[Player]],0),MATCH(FPL_Combined[[#Headers],[Gameweek 37]],FPL_Fixtures_Extract[#Headers],0)),3))</f>
        <v>AVL(H)</v>
      </c>
      <c r="AM113" t="e">
        <f ca="1">IF(RIGHT(FPL_Combined[[#Headers],[Gameweek 38]],2)&lt;$B$622,INDEX(FPL_Results_Extract[Gameweek 13],MATCH($A113,FPL_Results_Extract[[Player]:[Player]],0)),INDEX(Team_Key[[Abbreviation]:[Abbreviation]],MATCH(LEFT(INDEX(FPL_Fixtures_Extract[],MATCH($A113,FPL_Fixtures_Extract[[Player]:[Player]],0),MATCH(FPL_Combined[[#Headers],[Gameweek 38]],FPL_Fixtures_Extract[#Headers],0)),LEN(INDEX(FPL_Fixtures_Extract[],MATCH($A113,FPL_Fixtures_Extract[[Player]:[Player]],0),MATCH(FPL_Combined[[#Headers],[Gameweek 38]],FPL_Fixtures_Extract[#Headers],0)))-4),Team_Key[[Full Name]:[Full Name]],0))&amp;RIGHT(INDEX(FPL_Fixtures_Extract[],MATCH($A113,FPL_Fixtures_Extract[[Player]:[Player]],0),MATCH(FPL_Combined[[#Headers],[Gameweek 38]],FPL_Fixtures_Extract[#Headers],0)),3))</f>
        <v>#VALUE!</v>
      </c>
    </row>
    <row r="114" spans="1:39" x14ac:dyDescent="0.45">
      <c r="A114" t="s">
        <v>398</v>
      </c>
      <c r="B114" t="str">
        <f ca="1">IF(RIGHT(FPL_Combined[[#Headers],[Gameweek 01]],2)&lt;$B$622,INDEX(FPL_Results_Extract[Gameweek 01],MATCH($A114,FPL_Results_Extract[[Player]:[Player]],0)),INDEX(Team_Key[[Abbreviation]:[Abbreviation]],MATCH(LEFT(INDEX(FPL_Fixtures_Extract[],MATCH($A114,FPL_Fixtures_Extract[[Player]:[Player]],0),MATCH(FPL_Combined[[#Headers],[Gameweek 01]],FPL_Fixtures_Extract[#Headers],0)),LEN(INDEX(FPL_Fixtures_Extract[],MATCH($A114,FPL_Fixtures_Extract[[Player]:[Player]],0),MATCH(FPL_Combined[[#Headers],[Gameweek 01]],FPL_Fixtures_Extract[#Headers],0)))-4),Team_Key[[Full Name]:[Full Name]],0))&amp;RIGHT(INDEX(FPL_Fixtures_Extract[],MATCH($A114,FPL_Fixtures_Extract[[Player]:[Player]],0),MATCH(FPL_Combined[[#Headers],[Gameweek 01]],FPL_Fixtures_Extract[#Headers],0)),3))</f>
        <v>MCI(H) 0-3</v>
      </c>
      <c r="C114" t="str">
        <f ca="1">IF(RIGHT(FPL_Combined[[#Headers],[Gameweek 02]],2)&lt;$B$622,INDEX(FPL_Results_Extract[Gameweek 02],MATCH($A114,FPL_Results_Extract[[Player]:[Player]],0)),INDEX(Team_Key[[Abbreviation]:[Abbreviation]],MATCH(LEFT(INDEX(FPL_Fixtures_Extract[],MATCH($A114,FPL_Fixtures_Extract[[Player]:[Player]],0),MATCH(FPL_Combined[[#Headers],[Gameweek 02]],FPL_Fixtures_Extract[#Headers],0)),LEN(INDEX(FPL_Fixtures_Extract[],MATCH($A114,FPL_Fixtures_Extract[[Player]:[Player]],0),MATCH(FPL_Combined[[#Headers],[Gameweek 02]],FPL_Fixtures_Extract[#Headers],0)))-4),Team_Key[[Full Name]:[Full Name]],0))&amp;RIGHT(INDEX(FPL_Fixtures_Extract[],MATCH($A114,FPL_Fixtures_Extract[[Player]:[Player]],0),MATCH(FPL_Combined[[#Headers],[Gameweek 02]],FPL_Fixtures_Extract[#Headers],0)),3))</f>
        <v>WAT(A) 0-0</v>
      </c>
      <c r="D114" t="str">
        <f ca="1">IF(RIGHT(FPL_Combined[[#Headers],[Gameweek 03]],2)&lt;$B$622,INDEX(FPL_Results_Extract[Gameweek 03],MATCH($A114,FPL_Results_Extract[[Player]:[Player]],0)),INDEX(Team_Key[[Abbreviation]:[Abbreviation]],MATCH(LEFT(INDEX(FPL_Fixtures_Extract[],MATCH($A114,FPL_Fixtures_Extract[[Player]:[Player]],0),MATCH(FPL_Combined[[#Headers],[Gameweek 03]],FPL_Fixtures_Extract[#Headers],0)),LEN(INDEX(FPL_Fixtures_Extract[],MATCH($A114,FPL_Fixtures_Extract[[Player]:[Player]],0),MATCH(FPL_Combined[[#Headers],[Gameweek 03]],FPL_Fixtures_Extract[#Headers],0)))-4),Team_Key[[Full Name]:[Full Name]],0))&amp;RIGHT(INDEX(FPL_Fixtures_Extract[],MATCH($A114,FPL_Fixtures_Extract[[Player]:[Player]],0),MATCH(FPL_Combined[[#Headers],[Gameweek 03]],FPL_Fixtures_Extract[#Headers],0)),3))</f>
        <v>CHE(H) 2-3</v>
      </c>
      <c r="E114" t="str">
        <f ca="1">IF(RIGHT(FPL_Combined[[#Headers],[Gameweek 04]],2)&lt;$B$622,INDEX(FPL_Results_Extract[Gameweek 04],MATCH($A114,FPL_Results_Extract[[Player]:[Player]],0)),INDEX(Team_Key[[Abbreviation]:[Abbreviation]],MATCH(LEFT(INDEX(FPL_Fixtures_Extract[],MATCH($A114,FPL_Fixtures_Extract[[Player]:[Player]],0),MATCH(FPL_Combined[[#Headers],[Gameweek 04]],FPL_Fixtures_Extract[#Headers],0)),LEN(INDEX(FPL_Fixtures_Extract[],MATCH($A114,FPL_Fixtures_Extract[[Player]:[Player]],0),MATCH(FPL_Combined[[#Headers],[Gameweek 04]],FPL_Fixtures_Extract[#Headers],0)))-4),Team_Key[[Full Name]:[Full Name]],0))&amp;RIGHT(INDEX(FPL_Fixtures_Extract[],MATCH($A114,FPL_Fixtures_Extract[[Player]:[Player]],0),MATCH(FPL_Combined[[#Headers],[Gameweek 04]],FPL_Fixtures_Extract[#Headers],0)),3))</f>
        <v>STK(A) 1-0</v>
      </c>
      <c r="F114" t="str">
        <f ca="1">IF(RIGHT(FPL_Combined[[#Headers],[Gameweek 05]],2)&lt;$B$622,INDEX(FPL_Results_Extract[Gameweek 05],MATCH($A114,FPL_Results_Extract[[Player]:[Player]],0)),INDEX(Team_Key[[Abbreviation]:[Abbreviation]],MATCH(LEFT(INDEX(FPL_Fixtures_Extract[],MATCH($A114,FPL_Fixtures_Extract[[Player]:[Player]],0),MATCH(FPL_Combined[[#Headers],[Gameweek 05]],FPL_Fixtures_Extract[#Headers],0)),LEN(INDEX(FPL_Fixtures_Extract[],MATCH($A114,FPL_Fixtures_Extract[[Player]:[Player]],0),MATCH(FPL_Combined[[#Headers],[Gameweek 05]],FPL_Fixtures_Extract[#Headers],0)))-4),Team_Key[[Full Name]:[Full Name]],0))&amp;RIGHT(INDEX(FPL_Fixtures_Extract[],MATCH($A114,FPL_Fixtures_Extract[[Player]:[Player]],0),MATCH(FPL_Combined[[#Headers],[Gameweek 05]],FPL_Fixtures_Extract[#Headers],0)),3))</f>
        <v>SOU(H) 0-0</v>
      </c>
      <c r="G114" t="str">
        <f ca="1">IF(RIGHT(FPL_Combined[[#Headers],[Gameweek 06]],2)&lt;$B$622,INDEX(FPL_Results_Extract[Gameweek 06],MATCH($A114,FPL_Results_Extract[[Player]:[Player]],0)),INDEX(Team_Key[[Abbreviation]:[Abbreviation]],MATCH(LEFT(INDEX(FPL_Fixtures_Extract[],MATCH($A114,FPL_Fixtures_Extract[[Player]:[Player]],0),MATCH(FPL_Combined[[#Headers],[Gameweek 06]],FPL_Fixtures_Extract[#Headers],0)),LEN(INDEX(FPL_Fixtures_Extract[],MATCH($A114,FPL_Fixtures_Extract[[Player]:[Player]],0),MATCH(FPL_Combined[[#Headers],[Gameweek 06]],FPL_Fixtures_Extract[#Headers],0)))-4),Team_Key[[Full Name]:[Full Name]],0))&amp;RIGHT(INDEX(FPL_Fixtures_Extract[],MATCH($A114,FPL_Fixtures_Extract[[Player]:[Player]],0),MATCH(FPL_Combined[[#Headers],[Gameweek 06]],FPL_Fixtures_Extract[#Headers],0)),3))</f>
        <v>AVL(A) 1-0</v>
      </c>
      <c r="H114" t="str">
        <f ca="1">IF(RIGHT(FPL_Combined[[#Headers],[Gameweek 07]],2)&lt;$B$622,INDEX(FPL_Results_Extract[Gameweek 07],MATCH($A114,FPL_Results_Extract[[Player]:[Player]],0)),INDEX(Team_Key[[Abbreviation]:[Abbreviation]],MATCH(LEFT(INDEX(FPL_Fixtures_Extract[],MATCH($A114,FPL_Fixtures_Extract[[Player]:[Player]],0),MATCH(FPL_Combined[[#Headers],[Gameweek 07]],FPL_Fixtures_Extract[#Headers],0)),LEN(INDEX(FPL_Fixtures_Extract[],MATCH($A114,FPL_Fixtures_Extract[[Player]:[Player]],0),MATCH(FPL_Combined[[#Headers],[Gameweek 07]],FPL_Fixtures_Extract[#Headers],0)))-4),Team_Key[[Full Name]:[Full Name]],0))&amp;RIGHT(INDEX(FPL_Fixtures_Extract[],MATCH($A114,FPL_Fixtures_Extract[[Player]:[Player]],0),MATCH(FPL_Combined[[#Headers],[Gameweek 07]],FPL_Fixtures_Extract[#Headers],0)),3))</f>
        <v>EVE(H) 2-3</v>
      </c>
      <c r="I114" t="str">
        <f ca="1">IF(RIGHT(FPL_Combined[[#Headers],[Gameweek 08]],2)&lt;$B$622,INDEX(FPL_Results_Extract[Gameweek 08],MATCH($A114,FPL_Results_Extract[[Player]:[Player]],0)),INDEX(Team_Key[[Abbreviation]:[Abbreviation]],MATCH(LEFT(INDEX(FPL_Fixtures_Extract[],MATCH($A114,FPL_Fixtures_Extract[[Player]:[Player]],0),MATCH(FPL_Combined[[#Headers],[Gameweek 08]],FPL_Fixtures_Extract[#Headers],0)),LEN(INDEX(FPL_Fixtures_Extract[],MATCH($A114,FPL_Fixtures_Extract[[Player]:[Player]],0),MATCH(FPL_Combined[[#Headers],[Gameweek 08]],FPL_Fixtures_Extract[#Headers],0)))-4),Team_Key[[Full Name]:[Full Name]],0))&amp;RIGHT(INDEX(FPL_Fixtures_Extract[],MATCH($A114,FPL_Fixtures_Extract[[Player]:[Player]],0),MATCH(FPL_Combined[[#Headers],[Gameweek 08]],FPL_Fixtures_Extract[#Headers],0)),3))</f>
        <v>CRY(A) 0-2</v>
      </c>
      <c r="J114" t="str">
        <f ca="1">IF(RIGHT(FPL_Combined[[#Headers],[Gameweek 09]],2)&lt;$B$622,INDEX(FPL_Results_Extract[Gameweek 09],MATCH($A114,FPL_Results_Extract[[Player]:[Player]],0)),INDEX(Team_Key[[Abbreviation]:[Abbreviation]],MATCH(LEFT(INDEX(FPL_Fixtures_Extract[],MATCH($A114,FPL_Fixtures_Extract[[Player]:[Player]],0),MATCH(FPL_Combined[[#Headers],[Gameweek 09]],FPL_Fixtures_Extract[#Headers],0)),LEN(INDEX(FPL_Fixtures_Extract[],MATCH($A114,FPL_Fixtures_Extract[[Player]:[Player]],0),MATCH(FPL_Combined[[#Headers],[Gameweek 09]],FPL_Fixtures_Extract[#Headers],0)))-4),Team_Key[[Full Name]:[Full Name]],0))&amp;RIGHT(INDEX(FPL_Fixtures_Extract[],MATCH($A114,FPL_Fixtures_Extract[[Player]:[Player]],0),MATCH(FPL_Combined[[#Headers],[Gameweek 09]],FPL_Fixtures_Extract[#Headers],0)),3))</f>
        <v>SUN(H) 1-0</v>
      </c>
      <c r="K114" t="str">
        <f ca="1">IF(RIGHT(FPL_Combined[[#Headers],[Gameweek 10]],2)&lt;$B$622,INDEX(FPL_Results_Extract[Gameweek 10],MATCH($A114,FPL_Results_Extract[[Player]:[Player]],0)),INDEX(Team_Key[[Abbreviation]:[Abbreviation]],MATCH(LEFT(INDEX(FPL_Fixtures_Extract[],MATCH($A114,FPL_Fixtures_Extract[[Player]:[Player]],0),MATCH(FPL_Combined[[#Headers],[Gameweek 10]],FPL_Fixtures_Extract[#Headers],0)),LEN(INDEX(FPL_Fixtures_Extract[],MATCH($A114,FPL_Fixtures_Extract[[Player]:[Player]],0),MATCH(FPL_Combined[[#Headers],[Gameweek 10]],FPL_Fixtures_Extract[#Headers],0)))-4),Team_Key[[Full Name]:[Full Name]],0))&amp;RIGHT(INDEX(FPL_Fixtures_Extract[],MATCH($A114,FPL_Fixtures_Extract[[Player]:[Player]],0),MATCH(FPL_Combined[[#Headers],[Gameweek 10]],FPL_Fixtures_Extract[#Headers],0)),3))</f>
        <v>NOR(A) 1-0</v>
      </c>
      <c r="L114" t="str">
        <f ca="1">IF(RIGHT(FPL_Combined[[#Headers],[Gameweek 11]],2)&lt;$B$622,INDEX(FPL_Results_Extract[Gameweek 11],MATCH($A114,FPL_Results_Extract[[Player]:[Player]],0)),INDEX(Team_Key[[Abbreviation]:[Abbreviation]],MATCH(LEFT(INDEX(FPL_Fixtures_Extract[],MATCH($A114,FPL_Fixtures_Extract[[Player]:[Player]],0),MATCH(FPL_Combined[[#Headers],[Gameweek 11]],FPL_Fixtures_Extract[#Headers],0)),LEN(INDEX(FPL_Fixtures_Extract[],MATCH($A114,FPL_Fixtures_Extract[[Player]:[Player]],0),MATCH(FPL_Combined[[#Headers],[Gameweek 11]],FPL_Fixtures_Extract[#Headers],0)))-4),Team_Key[[Full Name]:[Full Name]],0))&amp;RIGHT(INDEX(FPL_Fixtures_Extract[],MATCH($A114,FPL_Fixtures_Extract[[Player]:[Player]],0),MATCH(FPL_Combined[[#Headers],[Gameweek 11]],FPL_Fixtures_Extract[#Headers],0)),3))</f>
        <v>LEI(H) 2-3</v>
      </c>
      <c r="M114" t="str">
        <f ca="1">IF(RIGHT(FPL_Combined[[#Headers],[Gameweek 12]],2)&lt;$B$622,INDEX(FPL_Results_Extract[Gameweek 12],MATCH($A114,FPL_Results_Extract[[Player]:[Player]],0)),INDEX(Team_Key[[Abbreviation]:[Abbreviation]],MATCH(LEFT(INDEX(FPL_Fixtures_Extract[],MATCH($A114,FPL_Fixtures_Extract[[Player]:[Player]],0),MATCH(FPL_Combined[[#Headers],[Gameweek 12]],FPL_Fixtures_Extract[#Headers],0)),LEN(INDEX(FPL_Fixtures_Extract[],MATCH($A114,FPL_Fixtures_Extract[[Player]:[Player]],0),MATCH(FPL_Combined[[#Headers],[Gameweek 12]],FPL_Fixtures_Extract[#Headers],0)))-4),Team_Key[[Full Name]:[Full Name]],0))&amp;RIGHT(INDEX(FPL_Fixtures_Extract[],MATCH($A114,FPL_Fixtures_Extract[[Player]:[Player]],0),MATCH(FPL_Combined[[#Headers],[Gameweek 12]],FPL_Fixtures_Extract[#Headers],0)),3))</f>
        <v>MUN(A) 0-2</v>
      </c>
      <c r="N114" t="str">
        <f ca="1">IF(RIGHT(FPL_Combined[[#Headers],[Gameweek 13]],2)&lt;$B$622,INDEX(FPL_Results_Extract[Gameweek 13],MATCH($A114,FPL_Results_Extract[[Player]:[Player]],0)),INDEX(Team_Key[[Abbreviation]:[Abbreviation]],MATCH(LEFT(INDEX(FPL_Fixtures_Extract[],MATCH($A114,FPL_Fixtures_Extract[[Player]:[Player]],0),MATCH(FPL_Combined[[#Headers],[Gameweek 13]],FPL_Fixtures_Extract[#Headers],0)),LEN(INDEX(FPL_Fixtures_Extract[],MATCH($A114,FPL_Fixtures_Extract[[Player]:[Player]],0),MATCH(FPL_Combined[[#Headers],[Gameweek 13]],FPL_Fixtures_Extract[#Headers],0)))-4),Team_Key[[Full Name]:[Full Name]],0))&amp;RIGHT(INDEX(FPL_Fixtures_Extract[],MATCH($A114,FPL_Fixtures_Extract[[Player]:[Player]],0),MATCH(FPL_Combined[[#Headers],[Gameweek 13]],FPL_Fixtures_Extract[#Headers],0)),3))</f>
        <v>ARS(H) 2-1</v>
      </c>
      <c r="O114" t="str">
        <f ca="1">IF(RIGHT(FPL_Combined[[#Headers],[Gameweek 14]],2)&lt;$B$622,INDEX(FPL_Results_Extract[Gameweek 14],MATCH($A114,FPL_Results_Extract[[Player]:[Player]],0)),INDEX(Team_Key[[Abbreviation]:[Abbreviation]],MATCH(LEFT(INDEX(FPL_Fixtures_Extract[],MATCH($A114,FPL_Fixtures_Extract[[Player]:[Player]],0),MATCH(FPL_Combined[[#Headers],[Gameweek 14]],FPL_Fixtures_Extract[#Headers],0)),LEN(INDEX(FPL_Fixtures_Extract[],MATCH($A114,FPL_Fixtures_Extract[[Player]:[Player]],0),MATCH(FPL_Combined[[#Headers],[Gameweek 14]],FPL_Fixtures_Extract[#Headers],0)))-4),Team_Key[[Full Name]:[Full Name]],0))&amp;RIGHT(INDEX(FPL_Fixtures_Extract[],MATCH($A114,FPL_Fixtures_Extract[[Player]:[Player]],0),MATCH(FPL_Combined[[#Headers],[Gameweek 14]],FPL_Fixtures_Extract[#Headers],0)),3))</f>
        <v>WHU(A) 1-1</v>
      </c>
      <c r="P114" t="str">
        <f ca="1">IF(RIGHT(FPL_Combined[[#Headers],[Gameweek 15]],2)&lt;$B$622,INDEX(FPL_Results_Extract[Gameweek 15],MATCH($A114,FPL_Results_Extract[[Player]:[Player]],0)),INDEX(Team_Key[[Abbreviation]:[Abbreviation]],MATCH(LEFT(INDEX(FPL_Fixtures_Extract[],MATCH($A114,FPL_Fixtures_Extract[[Player]:[Player]],0),MATCH(FPL_Combined[[#Headers],[Gameweek 15]],FPL_Fixtures_Extract[#Headers],0)),LEN(INDEX(FPL_Fixtures_Extract[],MATCH($A114,FPL_Fixtures_Extract[[Player]:[Player]],0),MATCH(FPL_Combined[[#Headers],[Gameweek 15]],FPL_Fixtures_Extract[#Headers],0)))-4),Team_Key[[Full Name]:[Full Name]],0))&amp;RIGHT(INDEX(FPL_Fixtures_Extract[],MATCH($A114,FPL_Fixtures_Extract[[Player]:[Player]],0),MATCH(FPL_Combined[[#Headers],[Gameweek 15]],FPL_Fixtures_Extract[#Headers],0)),3))</f>
        <v>TOT(H) 1-1</v>
      </c>
      <c r="Q114" t="str">
        <f ca="1">IF(RIGHT(FPL_Combined[[#Headers],[Gameweek 16]],2)&lt;$B$622,INDEX(FPL_Results_Extract[Gameweek 16],MATCH($A114,FPL_Results_Extract[[Player]:[Player]],0)),INDEX(Team_Key[[Abbreviation]:[Abbreviation]],MATCH(LEFT(INDEX(FPL_Fixtures_Extract[],MATCH($A114,FPL_Fixtures_Extract[[Player]:[Player]],0),MATCH(FPL_Combined[[#Headers],[Gameweek 16]],FPL_Fixtures_Extract[#Headers],0)),LEN(INDEX(FPL_Fixtures_Extract[],MATCH($A114,FPL_Fixtures_Extract[[Player]:[Player]],0),MATCH(FPL_Combined[[#Headers],[Gameweek 16]],FPL_Fixtures_Extract[#Headers],0)))-4),Team_Key[[Full Name]:[Full Name]],0))&amp;RIGHT(INDEX(FPL_Fixtures_Extract[],MATCH($A114,FPL_Fixtures_Extract[[Player]:[Player]],0),MATCH(FPL_Combined[[#Headers],[Gameweek 16]],FPL_Fixtures_Extract[#Headers],0)),3))</f>
        <v>LIV(A) 2-2</v>
      </c>
      <c r="R114" t="str">
        <f ca="1">IF(RIGHT(FPL_Combined[[#Headers],[Gameweek 17]],2)&lt;$B$622,INDEX(FPL_Results_Extract[Gameweek 17],MATCH($A114,FPL_Results_Extract[[Player]:[Player]],0)),INDEX(Team_Key[[Abbreviation]:[Abbreviation]],MATCH(LEFT(INDEX(FPL_Fixtures_Extract[],MATCH($A114,FPL_Fixtures_Extract[[Player]:[Player]],0),MATCH(FPL_Combined[[#Headers],[Gameweek 17]],FPL_Fixtures_Extract[#Headers],0)),LEN(INDEX(FPL_Fixtures_Extract[],MATCH($A114,FPL_Fixtures_Extract[[Player]:[Player]],0),MATCH(FPL_Combined[[#Headers],[Gameweek 17]],FPL_Fixtures_Extract[#Headers],0)))-4),Team_Key[[Full Name]:[Full Name]],0))&amp;RIGHT(INDEX(FPL_Fixtures_Extract[],MATCH($A114,FPL_Fixtures_Extract[[Player]:[Player]],0),MATCH(FPL_Combined[[#Headers],[Gameweek 17]],FPL_Fixtures_Extract[#Headers],0)),3))</f>
        <v>BOU(H) 1-2</v>
      </c>
      <c r="S114" t="str">
        <f ca="1">IF(RIGHT(FPL_Combined[[#Headers],[Gameweek 18]],2)&lt;$B$622,INDEX(FPL_Results_Extract[Gameweek 18],MATCH($A114,FPL_Results_Extract[[Player]:[Player]],0)),INDEX(Team_Key[[Abbreviation]:[Abbreviation]],MATCH(LEFT(INDEX(FPL_Fixtures_Extract[],MATCH($A114,FPL_Fixtures_Extract[[Player]:[Player]],0),MATCH(FPL_Combined[[#Headers],[Gameweek 18]],FPL_Fixtures_Extract[#Headers],0)),LEN(INDEX(FPL_Fixtures_Extract[],MATCH($A114,FPL_Fixtures_Extract[[Player]:[Player]],0),MATCH(FPL_Combined[[#Headers],[Gameweek 18]],FPL_Fixtures_Extract[#Headers],0)))-4),Team_Key[[Full Name]:[Full Name]],0))&amp;RIGHT(INDEX(FPL_Fixtures_Extract[],MATCH($A114,FPL_Fixtures_Extract[[Player]:[Player]],0),MATCH(FPL_Combined[[#Headers],[Gameweek 18]],FPL_Fixtures_Extract[#Headers],0)),3))</f>
        <v>SWA(A) 0-1</v>
      </c>
      <c r="T114" t="str">
        <f ca="1">IF(RIGHT(FPL_Combined[[#Headers],[Gameweek 19]],2)&lt;$B$622,INDEX(FPL_Results_Extract[Gameweek 19],MATCH($A114,FPL_Results_Extract[[Player]:[Player]],0)),INDEX(Team_Key[[Abbreviation]:[Abbreviation]],MATCH(LEFT(INDEX(FPL_Fixtures_Extract[],MATCH($A114,FPL_Fixtures_Extract[[Player]:[Player]],0),MATCH(FPL_Combined[[#Headers],[Gameweek 19]],FPL_Fixtures_Extract[#Headers],0)),LEN(INDEX(FPL_Fixtures_Extract[],MATCH($A114,FPL_Fixtures_Extract[[Player]:[Player]],0),MATCH(FPL_Combined[[#Headers],[Gameweek 19]],FPL_Fixtures_Extract[#Headers],0)))-4),Team_Key[[Full Name]:[Full Name]],0))&amp;RIGHT(INDEX(FPL_Fixtures_Extract[],MATCH($A114,FPL_Fixtures_Extract[[Player]:[Player]],0),MATCH(FPL_Combined[[#Headers],[Gameweek 19]],FPL_Fixtures_Extract[#Headers],0)),3))</f>
        <v>NEW(H) 1-0</v>
      </c>
      <c r="U114" t="str">
        <f ca="1">IF(RIGHT(FPL_Combined[[#Headers],[Gameweek 20]],2)&lt;$B$622,INDEX(FPL_Results_Extract[Gameweek 20],MATCH($A114,FPL_Results_Extract[[Player]:[Player]],0)),INDEX(Team_Key[[Abbreviation]:[Abbreviation]],MATCH(LEFT(INDEX(FPL_Fixtures_Extract[],MATCH($A114,FPL_Fixtures_Extract[[Player]:[Player]],0),MATCH(FPL_Combined[[#Headers],[Gameweek 20]],FPL_Fixtures_Extract[#Headers],0)),LEN(INDEX(FPL_Fixtures_Extract[],MATCH($A114,FPL_Fixtures_Extract[[Player]:[Player]],0),MATCH(FPL_Combined[[#Headers],[Gameweek 20]],FPL_Fixtures_Extract[#Headers],0)))-4),Team_Key[[Full Name]:[Full Name]],0))&amp;RIGHT(INDEX(FPL_Fixtures_Extract[],MATCH($A114,FPL_Fixtures_Extract[[Player]:[Player]],0),MATCH(FPL_Combined[[#Headers],[Gameweek 20]],FPL_Fixtures_Extract[#Headers],0)),3))</f>
        <v>STK(H) 2-1</v>
      </c>
      <c r="V114" t="str">
        <f ca="1">IF(RIGHT(FPL_Combined[[#Headers],[Gameweek 21]],2)&lt;$B$622,INDEX(FPL_Results_Extract[Gameweek 21],MATCH($A114,FPL_Results_Extract[[Player]:[Player]],0)),INDEX(Team_Key[[Abbreviation]:[Abbreviation]],MATCH(LEFT(INDEX(FPL_Fixtures_Extract[],MATCH($A114,FPL_Fixtures_Extract[[Player]:[Player]],0),MATCH(FPL_Combined[[#Headers],[Gameweek 21]],FPL_Fixtures_Extract[#Headers],0)),LEN(INDEX(FPL_Fixtures_Extract[],MATCH($A114,FPL_Fixtures_Extract[[Player]:[Player]],0),MATCH(FPL_Combined[[#Headers],[Gameweek 21]],FPL_Fixtures_Extract[#Headers],0)))-4),Team_Key[[Full Name]:[Full Name]],0))&amp;RIGHT(INDEX(FPL_Fixtures_Extract[],MATCH($A114,FPL_Fixtures_Extract[[Player]:[Player]],0),MATCH(FPL_Combined[[#Headers],[Gameweek 21]],FPL_Fixtures_Extract[#Headers],0)),3))</f>
        <v>CHE(A) 2-2</v>
      </c>
      <c r="W114" t="str">
        <f ca="1">IF(RIGHT(FPL_Combined[[#Headers],[Gameweek 22]],2)&lt;$B$622,INDEX(FPL_Results_Extract[Gameweek 22],MATCH($A114,FPL_Results_Extract[[Player]:[Player]],0)),INDEX(Team_Key[[Abbreviation]:[Abbreviation]],MATCH(LEFT(INDEX(FPL_Fixtures_Extract[],MATCH($A114,FPL_Fixtures_Extract[[Player]:[Player]],0),MATCH(FPL_Combined[[#Headers],[Gameweek 22]],FPL_Fixtures_Extract[#Headers],0)),LEN(INDEX(FPL_Fixtures_Extract[],MATCH($A114,FPL_Fixtures_Extract[[Player]:[Player]],0),MATCH(FPL_Combined[[#Headers],[Gameweek 22]],FPL_Fixtures_Extract[#Headers],0)))-4),Team_Key[[Full Name]:[Full Name]],0))&amp;RIGHT(INDEX(FPL_Fixtures_Extract[],MATCH($A114,FPL_Fixtures_Extract[[Player]:[Player]],0),MATCH(FPL_Combined[[#Headers],[Gameweek 22]],FPL_Fixtures_Extract[#Headers],0)),3))</f>
        <v>SOU(A) 0-3</v>
      </c>
      <c r="X114" t="str">
        <f ca="1">IF(RIGHT(FPL_Combined[[#Headers],[Gameweek 23]],2)&lt;$B$622,INDEX(FPL_Results_Extract[Gameweek 23],MATCH($A114,FPL_Results_Extract[[Player]:[Player]],0)),INDEX(Team_Key[[Abbreviation]:[Abbreviation]],MATCH(LEFT(INDEX(FPL_Fixtures_Extract[],MATCH($A114,FPL_Fixtures_Extract[[Player]:[Player]],0),MATCH(FPL_Combined[[#Headers],[Gameweek 23]],FPL_Fixtures_Extract[#Headers],0)),LEN(INDEX(FPL_Fixtures_Extract[],MATCH($A114,FPL_Fixtures_Extract[[Player]:[Player]],0),MATCH(FPL_Combined[[#Headers],[Gameweek 23]],FPL_Fixtures_Extract[#Headers],0)))-4),Team_Key[[Full Name]:[Full Name]],0))&amp;RIGHT(INDEX(FPL_Fixtures_Extract[],MATCH($A114,FPL_Fixtures_Extract[[Player]:[Player]],0),MATCH(FPL_Combined[[#Headers],[Gameweek 23]],FPL_Fixtures_Extract[#Headers],0)),3))</f>
        <v>AVL(H) 0-0</v>
      </c>
      <c r="Y114" t="str">
        <f ca="1">IF(RIGHT(FPL_Combined[[#Headers],[Gameweek 24]],2)&lt;$B$622,INDEX(FPL_Results_Extract[Team],MATCH($A114,FPL_Results_Extract[[Player]:[Player]],0)),INDEX(Team_Key[[Abbreviation]:[Abbreviation]],MATCH(LEFT(INDEX(FPL_Fixtures_Extract[],MATCH($A114,FPL_Fixtures_Extract[[Player]:[Player]],0),MATCH(FPL_Combined[[#Headers],[Gameweek 24]],FPL_Fixtures_Extract[#Headers],0)),LEN(INDEX(FPL_Fixtures_Extract[],MATCH($A114,FPL_Fixtures_Extract[[Player]:[Player]],0),MATCH(FPL_Combined[[#Headers],[Gameweek 24]],FPL_Fixtures_Extract[#Headers],0)))-4),Team_Key[[Full Name]:[Full Name]],0))&amp;RIGHT(INDEX(FPL_Fixtures_Extract[],MATCH($A114,FPL_Fixtures_Extract[[Player]:[Player]],0),MATCH(FPL_Combined[[#Headers],[Gameweek 24]],FPL_Fixtures_Extract[#Headers],0)),3))</f>
        <v>WBA</v>
      </c>
      <c r="Z114" t="str">
        <f ca="1">IF(RIGHT(FPL_Combined[[#Headers],[Gameweek 25]],2)&lt;$B$622,INDEX(FPL_Results_Extract[Player],MATCH($A114,FPL_Results_Extract[[Player]:[Player]],0)),INDEX(Team_Key[[Abbreviation]:[Abbreviation]],MATCH(LEFT(INDEX(FPL_Fixtures_Extract[],MATCH($A114,FPL_Fixtures_Extract[[Player]:[Player]],0),MATCH(FPL_Combined[[#Headers],[Gameweek 25]],FPL_Fixtures_Extract[#Headers],0)),LEN(INDEX(FPL_Fixtures_Extract[],MATCH($A114,FPL_Fixtures_Extract[[Player]:[Player]],0),MATCH(FPL_Combined[[#Headers],[Gameweek 25]],FPL_Fixtures_Extract[#Headers],0)))-4),Team_Key[[Full Name]:[Full Name]],0))&amp;RIGHT(INDEX(FPL_Fixtures_Extract[],MATCH($A114,FPL_Fixtures_Extract[[Player]:[Player]],0),MATCH(FPL_Combined[[#Headers],[Gameweek 25]],FPL_Fixtures_Extract[#Headers],0)),3))</f>
        <v>Chester</v>
      </c>
      <c r="AA114" t="str">
        <f ca="1">IF(RIGHT(FPL_Combined[[#Headers],[Gameweek 26]],2)&lt;$B$622,INDEX(FPL_Results_Extract[Gameweek 01],MATCH($A114,FPL_Results_Extract[[Player]:[Player]],0)),INDEX(Team_Key[[Abbreviation]:[Abbreviation]],MATCH(LEFT(INDEX(FPL_Fixtures_Extract[],MATCH($A114,FPL_Fixtures_Extract[[Player]:[Player]],0),MATCH(FPL_Combined[[#Headers],[Gameweek 26]],FPL_Fixtures_Extract[#Headers],0)),LEN(INDEX(FPL_Fixtures_Extract[],MATCH($A114,FPL_Fixtures_Extract[[Player]:[Player]],0),MATCH(FPL_Combined[[#Headers],[Gameweek 26]],FPL_Fixtures_Extract[#Headers],0)))-4),Team_Key[[Full Name]:[Full Name]],0))&amp;RIGHT(INDEX(FPL_Fixtures_Extract[],MATCH($A114,FPL_Fixtures_Extract[[Player]:[Player]],0),MATCH(FPL_Combined[[#Headers],[Gameweek 26]],FPL_Fixtures_Extract[#Headers],0)),3))</f>
        <v>MCI(H) 0-3</v>
      </c>
      <c r="AB114" t="str">
        <f ca="1">IF(RIGHT(FPL_Combined[[#Headers],[Gameweek 27]],2)&lt;$B$622,INDEX(FPL_Results_Extract[Gameweek 02],MATCH($A114,FPL_Results_Extract[[Player]:[Player]],0)),INDEX(Team_Key[[Abbreviation]:[Abbreviation]],MATCH(LEFT(INDEX(FPL_Fixtures_Extract[],MATCH($A114,FPL_Fixtures_Extract[[Player]:[Player]],0),MATCH(FPL_Combined[[#Headers],[Gameweek 27]],FPL_Fixtures_Extract[#Headers],0)),LEN(INDEX(FPL_Fixtures_Extract[],MATCH($A114,FPL_Fixtures_Extract[[Player]:[Player]],0),MATCH(FPL_Combined[[#Headers],[Gameweek 27]],FPL_Fixtures_Extract[#Headers],0)))-4),Team_Key[[Full Name]:[Full Name]],0))&amp;RIGHT(INDEX(FPL_Fixtures_Extract[],MATCH($A114,FPL_Fixtures_Extract[[Player]:[Player]],0),MATCH(FPL_Combined[[#Headers],[Gameweek 27]],FPL_Fixtures_Extract[#Headers],0)),3))</f>
        <v>WAT(A) 0-0</v>
      </c>
      <c r="AC114" t="str">
        <f ca="1">IF(RIGHT(FPL_Combined[[#Headers],[Gameweek 28]],2)&lt;$B$622,INDEX(FPL_Results_Extract[Gameweek 03],MATCH($A114,FPL_Results_Extract[[Player]:[Player]],0)),INDEX(Team_Key[[Abbreviation]:[Abbreviation]],MATCH(LEFT(INDEX(FPL_Fixtures_Extract[],MATCH($A114,FPL_Fixtures_Extract[[Player]:[Player]],0),MATCH(FPL_Combined[[#Headers],[Gameweek 28]],FPL_Fixtures_Extract[#Headers],0)),LEN(INDEX(FPL_Fixtures_Extract[],MATCH($A114,FPL_Fixtures_Extract[[Player]:[Player]],0),MATCH(FPL_Combined[[#Headers],[Gameweek 28]],FPL_Fixtures_Extract[#Headers],0)))-4),Team_Key[[Full Name]:[Full Name]],0))&amp;RIGHT(INDEX(FPL_Fixtures_Extract[],MATCH($A114,FPL_Fixtures_Extract[[Player]:[Player]],0),MATCH(FPL_Combined[[#Headers],[Gameweek 28]],FPL_Fixtures_Extract[#Headers],0)),3))</f>
        <v>CHE(H) 2-3</v>
      </c>
      <c r="AD114" t="str">
        <f ca="1">IF(RIGHT(FPL_Combined[[#Headers],[Gameweek 29]],2)&lt;$B$622,INDEX(FPL_Results_Extract[Gameweek 04],MATCH($A114,FPL_Results_Extract[[Player]:[Player]],0)),INDEX(Team_Key[[Abbreviation]:[Abbreviation]],MATCH(LEFT(INDEX(FPL_Fixtures_Extract[],MATCH($A114,FPL_Fixtures_Extract[[Player]:[Player]],0),MATCH(FPL_Combined[[#Headers],[Gameweek 29]],FPL_Fixtures_Extract[#Headers],0)),LEN(INDEX(FPL_Fixtures_Extract[],MATCH($A114,FPL_Fixtures_Extract[[Player]:[Player]],0),MATCH(FPL_Combined[[#Headers],[Gameweek 29]],FPL_Fixtures_Extract[#Headers],0)))-4),Team_Key[[Full Name]:[Full Name]],0))&amp;RIGHT(INDEX(FPL_Fixtures_Extract[],MATCH($A114,FPL_Fixtures_Extract[[Player]:[Player]],0),MATCH(FPL_Combined[[#Headers],[Gameweek 29]],FPL_Fixtures_Extract[#Headers],0)),3))</f>
        <v>MUN(H)</v>
      </c>
      <c r="AE114" t="str">
        <f ca="1">IF(RIGHT(FPL_Combined[[#Headers],[Gameweek 30]],2)&lt;$B$622,INDEX(FPL_Results_Extract[Gameweek 05],MATCH($A114,FPL_Results_Extract[[Player]:[Player]],0)),INDEX(Team_Key[[Abbreviation]:[Abbreviation]],MATCH(LEFT(INDEX(FPL_Fixtures_Extract[],MATCH($A114,FPL_Fixtures_Extract[[Player]:[Player]],0),MATCH(FPL_Combined[[#Headers],[Gameweek 30]],FPL_Fixtures_Extract[#Headers],0)),LEN(INDEX(FPL_Fixtures_Extract[],MATCH($A114,FPL_Fixtures_Extract[[Player]:[Player]],0),MATCH(FPL_Combined[[#Headers],[Gameweek 30]],FPL_Fixtures_Extract[#Headers],0)))-4),Team_Key[[Full Name]:[Full Name]],0))&amp;RIGHT(INDEX(FPL_Fixtures_Extract[],MATCH($A114,FPL_Fixtures_Extract[[Player]:[Player]],0),MATCH(FPL_Combined[[#Headers],[Gameweek 30]],FPL_Fixtures_Extract[#Headers],0)),3))</f>
        <v>ARS(A)</v>
      </c>
      <c r="AF114" t="str">
        <f ca="1">IF(RIGHT(FPL_Combined[[#Headers],[Gameweek 31]],2)&lt;$B$622,INDEX(FPL_Results_Extract[Gameweek 06],MATCH($A114,FPL_Results_Extract[[Player]:[Player]],0)),INDEX(Team_Key[[Abbreviation]:[Abbreviation]],MATCH(LEFT(INDEX(FPL_Fixtures_Extract[],MATCH($A114,FPL_Fixtures_Extract[[Player]:[Player]],0),MATCH(FPL_Combined[[#Headers],[Gameweek 31]],FPL_Fixtures_Extract[#Headers],0)),LEN(INDEX(FPL_Fixtures_Extract[],MATCH($A114,FPL_Fixtures_Extract[[Player]:[Player]],0),MATCH(FPL_Combined[[#Headers],[Gameweek 31]],FPL_Fixtures_Extract[#Headers],0)))-4),Team_Key[[Full Name]:[Full Name]],0))&amp;RIGHT(INDEX(FPL_Fixtures_Extract[],MATCH($A114,FPL_Fixtures_Extract[[Player]:[Player]],0),MATCH(FPL_Combined[[#Headers],[Gameweek 31]],FPL_Fixtures_Extract[#Headers],0)),3))</f>
        <v>NOR(H)</v>
      </c>
      <c r="AG114" t="str">
        <f ca="1">IF(RIGHT(FPL_Combined[[#Headers],[Gameweek 32]],2)&lt;$B$622,INDEX(FPL_Results_Extract[Gameweek 07],MATCH($A114,FPL_Results_Extract[[Player]:[Player]],0)),INDEX(Team_Key[[Abbreviation]:[Abbreviation]],MATCH(LEFT(INDEX(FPL_Fixtures_Extract[],MATCH($A114,FPL_Fixtures_Extract[[Player]:[Player]],0),MATCH(FPL_Combined[[#Headers],[Gameweek 32]],FPL_Fixtures_Extract[#Headers],0)),LEN(INDEX(FPL_Fixtures_Extract[],MATCH($A114,FPL_Fixtures_Extract[[Player]:[Player]],0),MATCH(FPL_Combined[[#Headers],[Gameweek 32]],FPL_Fixtures_Extract[#Headers],0)))-4),Team_Key[[Full Name]:[Full Name]],0))&amp;RIGHT(INDEX(FPL_Fixtures_Extract[],MATCH($A114,FPL_Fixtures_Extract[[Player]:[Player]],0),MATCH(FPL_Combined[[#Headers],[Gameweek 32]],FPL_Fixtures_Extract[#Headers],0)),3))</f>
        <v>SUN(A)</v>
      </c>
      <c r="AH114" t="str">
        <f ca="1">IF(RIGHT(FPL_Combined[[#Headers],[Gameweek 33]],2)&lt;$B$622,INDEX(FPL_Results_Extract[Gameweek 08],MATCH($A114,FPL_Results_Extract[[Player]:[Player]],0)),INDEX(Team_Key[[Abbreviation]:[Abbreviation]],MATCH(LEFT(INDEX(FPL_Fixtures_Extract[],MATCH($A114,FPL_Fixtures_Extract[[Player]:[Player]],0),MATCH(FPL_Combined[[#Headers],[Gameweek 33]],FPL_Fixtures_Extract[#Headers],0)),LEN(INDEX(FPL_Fixtures_Extract[],MATCH($A114,FPL_Fixtures_Extract[[Player]:[Player]],0),MATCH(FPL_Combined[[#Headers],[Gameweek 33]],FPL_Fixtures_Extract[#Headers],0)))-4),Team_Key[[Full Name]:[Full Name]],0))&amp;RIGHT(INDEX(FPL_Fixtures_Extract[],MATCH($A114,FPL_Fixtures_Extract[[Player]:[Player]],0),MATCH(FPL_Combined[[#Headers],[Gameweek 33]],FPL_Fixtures_Extract[#Headers],0)),3))</f>
        <v>MCI(A)</v>
      </c>
      <c r="AI114" t="str">
        <f ca="1">IF(RIGHT(FPL_Combined[[#Headers],[Gameweek 34]],2)&lt;$B$622,INDEX(FPL_Results_Extract[Gameweek 09],MATCH($A114,FPL_Results_Extract[[Player]:[Player]],0)),INDEX(Team_Key[[Abbreviation]:[Abbreviation]],MATCH(LEFT(INDEX(FPL_Fixtures_Extract[],MATCH($A114,FPL_Fixtures_Extract[[Player]:[Player]],0),MATCH(FPL_Combined[[#Headers],[Gameweek 34]],FPL_Fixtures_Extract[#Headers],0)),LEN(INDEX(FPL_Fixtures_Extract[],MATCH($A114,FPL_Fixtures_Extract[[Player]:[Player]],0),MATCH(FPL_Combined[[#Headers],[Gameweek 34]],FPL_Fixtures_Extract[#Headers],0)))-4),Team_Key[[Full Name]:[Full Name]],0))&amp;RIGHT(INDEX(FPL_Fixtures_Extract[],MATCH($A114,FPL_Fixtures_Extract[[Player]:[Player]],0),MATCH(FPL_Combined[[#Headers],[Gameweek 34]],FPL_Fixtures_Extract[#Headers],0)),3))</f>
        <v>WAT(H)</v>
      </c>
      <c r="AJ114" t="str">
        <f ca="1">IF(RIGHT(FPL_Combined[[#Headers],[Gameweek 35]],2)&lt;$B$622,INDEX(FPL_Results_Extract[Gameweek 10],MATCH($A114,FPL_Results_Extract[[Player]:[Player]],0)),INDEX(Team_Key[[Abbreviation]:[Abbreviation]],MATCH(LEFT(INDEX(FPL_Fixtures_Extract[],MATCH($A114,FPL_Fixtures_Extract[[Player]:[Player]],0),MATCH(FPL_Combined[[#Headers],[Gameweek 35]],FPL_Fixtures_Extract[#Headers],0)),LEN(INDEX(FPL_Fixtures_Extract[],MATCH($A114,FPL_Fixtures_Extract[[Player]:[Player]],0),MATCH(FPL_Combined[[#Headers],[Gameweek 35]],FPL_Fixtures_Extract[#Headers],0)))-4),Team_Key[[Full Name]:[Full Name]],0))&amp;RIGHT(INDEX(FPL_Fixtures_Extract[],MATCH($A114,FPL_Fixtures_Extract[[Player]:[Player]],0),MATCH(FPL_Combined[[#Headers],[Gameweek 35]],FPL_Fixtures_Extract[#Headers],0)),3))</f>
        <v>TOT(A)</v>
      </c>
      <c r="AK114" t="str">
        <f ca="1">IF(RIGHT(FPL_Combined[[#Headers],[Gameweek 36]],2)&lt;$B$622,INDEX(FPL_Results_Extract[Gameweek 11],MATCH($A114,FPL_Results_Extract[[Player]:[Player]],0)),INDEX(Team_Key[[Abbreviation]:[Abbreviation]],MATCH(LEFT(INDEX(FPL_Fixtures_Extract[],MATCH($A114,FPL_Fixtures_Extract[[Player]:[Player]],0),MATCH(FPL_Combined[[#Headers],[Gameweek 36]],FPL_Fixtures_Extract[#Headers],0)),LEN(INDEX(FPL_Fixtures_Extract[],MATCH($A114,FPL_Fixtures_Extract[[Player]:[Player]],0),MATCH(FPL_Combined[[#Headers],[Gameweek 36]],FPL_Fixtures_Extract[#Headers],0)))-4),Team_Key[[Full Name]:[Full Name]],0))&amp;RIGHT(INDEX(FPL_Fixtures_Extract[],MATCH($A114,FPL_Fixtures_Extract[[Player]:[Player]],0),MATCH(FPL_Combined[[#Headers],[Gameweek 36]],FPL_Fixtures_Extract[#Headers],0)),3))</f>
        <v>WHU(H)</v>
      </c>
      <c r="AL114" t="str">
        <f ca="1">IF(RIGHT(FPL_Combined[[#Headers],[Gameweek 37]],2)&lt;$B$622,INDEX(FPL_Results_Extract[Gameweek 12],MATCH($A114,FPL_Results_Extract[[Player]:[Player]],0)),INDEX(Team_Key[[Abbreviation]:[Abbreviation]],MATCH(LEFT(INDEX(FPL_Fixtures_Extract[],MATCH($A114,FPL_Fixtures_Extract[[Player]:[Player]],0),MATCH(FPL_Combined[[#Headers],[Gameweek 37]],FPL_Fixtures_Extract[#Headers],0)),LEN(INDEX(FPL_Fixtures_Extract[],MATCH($A114,FPL_Fixtures_Extract[[Player]:[Player]],0),MATCH(FPL_Combined[[#Headers],[Gameweek 37]],FPL_Fixtures_Extract[#Headers],0)))-4),Team_Key[[Full Name]:[Full Name]],0))&amp;RIGHT(INDEX(FPL_Fixtures_Extract[],MATCH($A114,FPL_Fixtures_Extract[[Player]:[Player]],0),MATCH(FPL_Combined[[#Headers],[Gameweek 37]],FPL_Fixtures_Extract[#Headers],0)),3))</f>
        <v>BOU(A)</v>
      </c>
      <c r="AM114" t="str">
        <f ca="1">IF(RIGHT(FPL_Combined[[#Headers],[Gameweek 38]],2)&lt;$B$622,INDEX(FPL_Results_Extract[Gameweek 13],MATCH($A114,FPL_Results_Extract[[Player]:[Player]],0)),INDEX(Team_Key[[Abbreviation]:[Abbreviation]],MATCH(LEFT(INDEX(FPL_Fixtures_Extract[],MATCH($A114,FPL_Fixtures_Extract[[Player]:[Player]],0),MATCH(FPL_Combined[[#Headers],[Gameweek 38]],FPL_Fixtures_Extract[#Headers],0)),LEN(INDEX(FPL_Fixtures_Extract[],MATCH($A114,FPL_Fixtures_Extract[[Player]:[Player]],0),MATCH(FPL_Combined[[#Headers],[Gameweek 38]],FPL_Fixtures_Extract[#Headers],0)))-4),Team_Key[[Full Name]:[Full Name]],0))&amp;RIGHT(INDEX(FPL_Fixtures_Extract[],MATCH($A114,FPL_Fixtures_Extract[[Player]:[Player]],0),MATCH(FPL_Combined[[#Headers],[Gameweek 38]],FPL_Fixtures_Extract[#Headers],0)),3))</f>
        <v>LIV(H)</v>
      </c>
    </row>
    <row r="115" spans="1:39" x14ac:dyDescent="0.45">
      <c r="A115" t="s">
        <v>506</v>
      </c>
      <c r="B115" t="str">
        <f ca="1">IF(RIGHT(FPL_Combined[[#Headers],[Gameweek 01]],2)&lt;$B$622,INDEX(FPL_Results_Extract[Gameweek 01],MATCH($A115,FPL_Results_Extract[[Player]:[Player]],0)),INDEX(Team_Key[[Abbreviation]:[Abbreviation]],MATCH(LEFT(INDEX(FPL_Fixtures_Extract[],MATCH($A115,FPL_Fixtures_Extract[[Player]:[Player]],0),MATCH(FPL_Combined[[#Headers],[Gameweek 01]],FPL_Fixtures_Extract[#Headers],0)),LEN(INDEX(FPL_Fixtures_Extract[],MATCH($A115,FPL_Fixtures_Extract[[Player]:[Player]],0),MATCH(FPL_Combined[[#Headers],[Gameweek 01]],FPL_Fixtures_Extract[#Headers],0)))-4),Team_Key[[Full Name]:[Full Name]],0))&amp;RIGHT(INDEX(FPL_Fixtures_Extract[],MATCH($A115,FPL_Fixtures_Extract[[Player]:[Player]],0),MATCH(FPL_Combined[[#Headers],[Gameweek 01]],FPL_Fixtures_Extract[#Headers],0)),3))</f>
        <v>N/A</v>
      </c>
      <c r="C115" t="str">
        <f ca="1">IF(RIGHT(FPL_Combined[[#Headers],[Gameweek 02]],2)&lt;$B$622,INDEX(FPL_Results_Extract[Gameweek 02],MATCH($A115,FPL_Results_Extract[[Player]:[Player]],0)),INDEX(Team_Key[[Abbreviation]:[Abbreviation]],MATCH(LEFT(INDEX(FPL_Fixtures_Extract[],MATCH($A115,FPL_Fixtures_Extract[[Player]:[Player]],0),MATCH(FPL_Combined[[#Headers],[Gameweek 02]],FPL_Fixtures_Extract[#Headers],0)),LEN(INDEX(FPL_Fixtures_Extract[],MATCH($A115,FPL_Fixtures_Extract[[Player]:[Player]],0),MATCH(FPL_Combined[[#Headers],[Gameweek 02]],FPL_Fixtures_Extract[#Headers],0)))-4),Team_Key[[Full Name]:[Full Name]],0))&amp;RIGHT(INDEX(FPL_Fixtures_Extract[],MATCH($A115,FPL_Fixtures_Extract[[Player]:[Player]],0),MATCH(FPL_Combined[[#Headers],[Gameweek 02]],FPL_Fixtures_Extract[#Headers],0)),3))</f>
        <v>N/A</v>
      </c>
      <c r="D115" t="str">
        <f ca="1">IF(RIGHT(FPL_Combined[[#Headers],[Gameweek 03]],2)&lt;$B$622,INDEX(FPL_Results_Extract[Gameweek 03],MATCH($A115,FPL_Results_Extract[[Player]:[Player]],0)),INDEX(Team_Key[[Abbreviation]:[Abbreviation]],MATCH(LEFT(INDEX(FPL_Fixtures_Extract[],MATCH($A115,FPL_Fixtures_Extract[[Player]:[Player]],0),MATCH(FPL_Combined[[#Headers],[Gameweek 03]],FPL_Fixtures_Extract[#Headers],0)),LEN(INDEX(FPL_Fixtures_Extract[],MATCH($A115,FPL_Fixtures_Extract[[Player]:[Player]],0),MATCH(FPL_Combined[[#Headers],[Gameweek 03]],FPL_Fixtures_Extract[#Headers],0)))-4),Team_Key[[Full Name]:[Full Name]],0))&amp;RIGHT(INDEX(FPL_Fixtures_Extract[],MATCH($A115,FPL_Fixtures_Extract[[Player]:[Player]],0),MATCH(FPL_Combined[[#Headers],[Gameweek 03]],FPL_Fixtures_Extract[#Headers],0)),3))</f>
        <v>N/A</v>
      </c>
      <c r="E115" t="str">
        <f ca="1">IF(RIGHT(FPL_Combined[[#Headers],[Gameweek 04]],2)&lt;$B$622,INDEX(FPL_Results_Extract[Gameweek 04],MATCH($A115,FPL_Results_Extract[[Player]:[Player]],0)),INDEX(Team_Key[[Abbreviation]:[Abbreviation]],MATCH(LEFT(INDEX(FPL_Fixtures_Extract[],MATCH($A115,FPL_Fixtures_Extract[[Player]:[Player]],0),MATCH(FPL_Combined[[#Headers],[Gameweek 04]],FPL_Fixtures_Extract[#Headers],0)),LEN(INDEX(FPL_Fixtures_Extract[],MATCH($A115,FPL_Fixtures_Extract[[Player]:[Player]],0),MATCH(FPL_Combined[[#Headers],[Gameweek 04]],FPL_Fixtures_Extract[#Headers],0)))-4),Team_Key[[Full Name]:[Full Name]],0))&amp;RIGHT(INDEX(FPL_Fixtures_Extract[],MATCH($A115,FPL_Fixtures_Extract[[Player]:[Player]],0),MATCH(FPL_Combined[[#Headers],[Gameweek 04]],FPL_Fixtures_Extract[#Headers],0)),3))</f>
        <v>N/A</v>
      </c>
      <c r="F115" t="str">
        <f ca="1">IF(RIGHT(FPL_Combined[[#Headers],[Gameweek 05]],2)&lt;$B$622,INDEX(FPL_Results_Extract[Gameweek 05],MATCH($A115,FPL_Results_Extract[[Player]:[Player]],0)),INDEX(Team_Key[[Abbreviation]:[Abbreviation]],MATCH(LEFT(INDEX(FPL_Fixtures_Extract[],MATCH($A115,FPL_Fixtures_Extract[[Player]:[Player]],0),MATCH(FPL_Combined[[#Headers],[Gameweek 05]],FPL_Fixtures_Extract[#Headers],0)),LEN(INDEX(FPL_Fixtures_Extract[],MATCH($A115,FPL_Fixtures_Extract[[Player]:[Player]],0),MATCH(FPL_Combined[[#Headers],[Gameweek 05]],FPL_Fixtures_Extract[#Headers],0)))-4),Team_Key[[Full Name]:[Full Name]],0))&amp;RIGHT(INDEX(FPL_Fixtures_Extract[],MATCH($A115,FPL_Fixtures_Extract[[Player]:[Player]],0),MATCH(FPL_Combined[[#Headers],[Gameweek 05]],FPL_Fixtures_Extract[#Headers],0)),3))</f>
        <v>N/A</v>
      </c>
      <c r="G115" t="str">
        <f ca="1">IF(RIGHT(FPL_Combined[[#Headers],[Gameweek 06]],2)&lt;$B$622,INDEX(FPL_Results_Extract[Gameweek 06],MATCH($A115,FPL_Results_Extract[[Player]:[Player]],0)),INDEX(Team_Key[[Abbreviation]:[Abbreviation]],MATCH(LEFT(INDEX(FPL_Fixtures_Extract[],MATCH($A115,FPL_Fixtures_Extract[[Player]:[Player]],0),MATCH(FPL_Combined[[#Headers],[Gameweek 06]],FPL_Fixtures_Extract[#Headers],0)),LEN(INDEX(FPL_Fixtures_Extract[],MATCH($A115,FPL_Fixtures_Extract[[Player]:[Player]],0),MATCH(FPL_Combined[[#Headers],[Gameweek 06]],FPL_Fixtures_Extract[#Headers],0)))-4),Team_Key[[Full Name]:[Full Name]],0))&amp;RIGHT(INDEX(FPL_Fixtures_Extract[],MATCH($A115,FPL_Fixtures_Extract[[Player]:[Player]],0),MATCH(FPL_Combined[[#Headers],[Gameweek 06]],FPL_Fixtures_Extract[#Headers],0)),3))</f>
        <v>N/A</v>
      </c>
      <c r="H115" t="str">
        <f ca="1">IF(RIGHT(FPL_Combined[[#Headers],[Gameweek 07]],2)&lt;$B$622,INDEX(FPL_Results_Extract[Gameweek 07],MATCH($A115,FPL_Results_Extract[[Player]:[Player]],0)),INDEX(Team_Key[[Abbreviation]:[Abbreviation]],MATCH(LEFT(INDEX(FPL_Fixtures_Extract[],MATCH($A115,FPL_Fixtures_Extract[[Player]:[Player]],0),MATCH(FPL_Combined[[#Headers],[Gameweek 07]],FPL_Fixtures_Extract[#Headers],0)),LEN(INDEX(FPL_Fixtures_Extract[],MATCH($A115,FPL_Fixtures_Extract[[Player]:[Player]],0),MATCH(FPL_Combined[[#Headers],[Gameweek 07]],FPL_Fixtures_Extract[#Headers],0)))-4),Team_Key[[Full Name]:[Full Name]],0))&amp;RIGHT(INDEX(FPL_Fixtures_Extract[],MATCH($A115,FPL_Fixtures_Extract[[Player]:[Player]],0),MATCH(FPL_Combined[[#Headers],[Gameweek 07]],FPL_Fixtures_Extract[#Headers],0)),3))</f>
        <v>N/A</v>
      </c>
      <c r="I115" t="str">
        <f ca="1">IF(RIGHT(FPL_Combined[[#Headers],[Gameweek 08]],2)&lt;$B$622,INDEX(FPL_Results_Extract[Gameweek 08],MATCH($A115,FPL_Results_Extract[[Player]:[Player]],0)),INDEX(Team_Key[[Abbreviation]:[Abbreviation]],MATCH(LEFT(INDEX(FPL_Fixtures_Extract[],MATCH($A115,FPL_Fixtures_Extract[[Player]:[Player]],0),MATCH(FPL_Combined[[#Headers],[Gameweek 08]],FPL_Fixtures_Extract[#Headers],0)),LEN(INDEX(FPL_Fixtures_Extract[],MATCH($A115,FPL_Fixtures_Extract[[Player]:[Player]],0),MATCH(FPL_Combined[[#Headers],[Gameweek 08]],FPL_Fixtures_Extract[#Headers],0)))-4),Team_Key[[Full Name]:[Full Name]],0))&amp;RIGHT(INDEX(FPL_Fixtures_Extract[],MATCH($A115,FPL_Fixtures_Extract[[Player]:[Player]],0),MATCH(FPL_Combined[[#Headers],[Gameweek 08]],FPL_Fixtures_Extract[#Headers],0)),3))</f>
        <v>N/A</v>
      </c>
      <c r="J115" t="str">
        <f ca="1">IF(RIGHT(FPL_Combined[[#Headers],[Gameweek 09]],2)&lt;$B$622,INDEX(FPL_Results_Extract[Gameweek 09],MATCH($A115,FPL_Results_Extract[[Player]:[Player]],0)),INDEX(Team_Key[[Abbreviation]:[Abbreviation]],MATCH(LEFT(INDEX(FPL_Fixtures_Extract[],MATCH($A115,FPL_Fixtures_Extract[[Player]:[Player]],0),MATCH(FPL_Combined[[#Headers],[Gameweek 09]],FPL_Fixtures_Extract[#Headers],0)),LEN(INDEX(FPL_Fixtures_Extract[],MATCH($A115,FPL_Fixtures_Extract[[Player]:[Player]],0),MATCH(FPL_Combined[[#Headers],[Gameweek 09]],FPL_Fixtures_Extract[#Headers],0)))-4),Team_Key[[Full Name]:[Full Name]],0))&amp;RIGHT(INDEX(FPL_Fixtures_Extract[],MATCH($A115,FPL_Fixtures_Extract[[Player]:[Player]],0),MATCH(FPL_Combined[[#Headers],[Gameweek 09]],FPL_Fixtures_Extract[#Headers],0)),3))</f>
        <v>N/A</v>
      </c>
      <c r="K115" t="str">
        <f ca="1">IF(RIGHT(FPL_Combined[[#Headers],[Gameweek 10]],2)&lt;$B$622,INDEX(FPL_Results_Extract[Gameweek 10],MATCH($A115,FPL_Results_Extract[[Player]:[Player]],0)),INDEX(Team_Key[[Abbreviation]:[Abbreviation]],MATCH(LEFT(INDEX(FPL_Fixtures_Extract[],MATCH($A115,FPL_Fixtures_Extract[[Player]:[Player]],0),MATCH(FPL_Combined[[#Headers],[Gameweek 10]],FPL_Fixtures_Extract[#Headers],0)),LEN(INDEX(FPL_Fixtures_Extract[],MATCH($A115,FPL_Fixtures_Extract[[Player]:[Player]],0),MATCH(FPL_Combined[[#Headers],[Gameweek 10]],FPL_Fixtures_Extract[#Headers],0)))-4),Team_Key[[Full Name]:[Full Name]],0))&amp;RIGHT(INDEX(FPL_Fixtures_Extract[],MATCH($A115,FPL_Fixtures_Extract[[Player]:[Player]],0),MATCH(FPL_Combined[[#Headers],[Gameweek 10]],FPL_Fixtures_Extract[#Headers],0)),3))</f>
        <v>N/A</v>
      </c>
      <c r="L115" t="str">
        <f ca="1">IF(RIGHT(FPL_Combined[[#Headers],[Gameweek 11]],2)&lt;$B$622,INDEX(FPL_Results_Extract[Gameweek 11],MATCH($A115,FPL_Results_Extract[[Player]:[Player]],0)),INDEX(Team_Key[[Abbreviation]:[Abbreviation]],MATCH(LEFT(INDEX(FPL_Fixtures_Extract[],MATCH($A115,FPL_Fixtures_Extract[[Player]:[Player]],0),MATCH(FPL_Combined[[#Headers],[Gameweek 11]],FPL_Fixtures_Extract[#Headers],0)),LEN(INDEX(FPL_Fixtures_Extract[],MATCH($A115,FPL_Fixtures_Extract[[Player]:[Player]],0),MATCH(FPL_Combined[[#Headers],[Gameweek 11]],FPL_Fixtures_Extract[#Headers],0)))-4),Team_Key[[Full Name]:[Full Name]],0))&amp;RIGHT(INDEX(FPL_Fixtures_Extract[],MATCH($A115,FPL_Fixtures_Extract[[Player]:[Player]],0),MATCH(FPL_Combined[[#Headers],[Gameweek 11]],FPL_Fixtures_Extract[#Headers],0)),3))</f>
        <v>WBA(A) 3-2</v>
      </c>
      <c r="M115" t="str">
        <f ca="1">IF(RIGHT(FPL_Combined[[#Headers],[Gameweek 12]],2)&lt;$B$622,INDEX(FPL_Results_Extract[Gameweek 12],MATCH($A115,FPL_Results_Extract[[Player]:[Player]],0)),INDEX(Team_Key[[Abbreviation]:[Abbreviation]],MATCH(LEFT(INDEX(FPL_Fixtures_Extract[],MATCH($A115,FPL_Fixtures_Extract[[Player]:[Player]],0),MATCH(FPL_Combined[[#Headers],[Gameweek 12]],FPL_Fixtures_Extract[#Headers],0)),LEN(INDEX(FPL_Fixtures_Extract[],MATCH($A115,FPL_Fixtures_Extract[[Player]:[Player]],0),MATCH(FPL_Combined[[#Headers],[Gameweek 12]],FPL_Fixtures_Extract[#Headers],0)))-4),Team_Key[[Full Name]:[Full Name]],0))&amp;RIGHT(INDEX(FPL_Fixtures_Extract[],MATCH($A115,FPL_Fixtures_Extract[[Player]:[Player]],0),MATCH(FPL_Combined[[#Headers],[Gameweek 12]],FPL_Fixtures_Extract[#Headers],0)),3))</f>
        <v>WAT(H) 2-1</v>
      </c>
      <c r="N115" t="str">
        <f ca="1">IF(RIGHT(FPL_Combined[[#Headers],[Gameweek 13]],2)&lt;$B$622,INDEX(FPL_Results_Extract[Gameweek 13],MATCH($A115,FPL_Results_Extract[[Player]:[Player]],0)),INDEX(Team_Key[[Abbreviation]:[Abbreviation]],MATCH(LEFT(INDEX(FPL_Fixtures_Extract[],MATCH($A115,FPL_Fixtures_Extract[[Player]:[Player]],0),MATCH(FPL_Combined[[#Headers],[Gameweek 13]],FPL_Fixtures_Extract[#Headers],0)),LEN(INDEX(FPL_Fixtures_Extract[],MATCH($A115,FPL_Fixtures_Extract[[Player]:[Player]],0),MATCH(FPL_Combined[[#Headers],[Gameweek 13]],FPL_Fixtures_Extract[#Headers],0)))-4),Team_Key[[Full Name]:[Full Name]],0))&amp;RIGHT(INDEX(FPL_Fixtures_Extract[],MATCH($A115,FPL_Fixtures_Extract[[Player]:[Player]],0),MATCH(FPL_Combined[[#Headers],[Gameweek 13]],FPL_Fixtures_Extract[#Headers],0)),3))</f>
        <v>NEW(A) 3-0</v>
      </c>
      <c r="O115" t="str">
        <f ca="1">IF(RIGHT(FPL_Combined[[#Headers],[Gameweek 14]],2)&lt;$B$622,INDEX(FPL_Results_Extract[Gameweek 14],MATCH($A115,FPL_Results_Extract[[Player]:[Player]],0)),INDEX(Team_Key[[Abbreviation]:[Abbreviation]],MATCH(LEFT(INDEX(FPL_Fixtures_Extract[],MATCH($A115,FPL_Fixtures_Extract[[Player]:[Player]],0),MATCH(FPL_Combined[[#Headers],[Gameweek 14]],FPL_Fixtures_Extract[#Headers],0)),LEN(INDEX(FPL_Fixtures_Extract[],MATCH($A115,FPL_Fixtures_Extract[[Player]:[Player]],0),MATCH(FPL_Combined[[#Headers],[Gameweek 14]],FPL_Fixtures_Extract[#Headers],0)))-4),Team_Key[[Full Name]:[Full Name]],0))&amp;RIGHT(INDEX(FPL_Fixtures_Extract[],MATCH($A115,FPL_Fixtures_Extract[[Player]:[Player]],0),MATCH(FPL_Combined[[#Headers],[Gameweek 14]],FPL_Fixtures_Extract[#Headers],0)),3))</f>
        <v>MUN(H) 1-1</v>
      </c>
      <c r="P115" t="str">
        <f ca="1">IF(RIGHT(FPL_Combined[[#Headers],[Gameweek 15]],2)&lt;$B$622,INDEX(FPL_Results_Extract[Gameweek 15],MATCH($A115,FPL_Results_Extract[[Player]:[Player]],0)),INDEX(Team_Key[[Abbreviation]:[Abbreviation]],MATCH(LEFT(INDEX(FPL_Fixtures_Extract[],MATCH($A115,FPL_Fixtures_Extract[[Player]:[Player]],0),MATCH(FPL_Combined[[#Headers],[Gameweek 15]],FPL_Fixtures_Extract[#Headers],0)),LEN(INDEX(FPL_Fixtures_Extract[],MATCH($A115,FPL_Fixtures_Extract[[Player]:[Player]],0),MATCH(FPL_Combined[[#Headers],[Gameweek 15]],FPL_Fixtures_Extract[#Headers],0)))-4),Team_Key[[Full Name]:[Full Name]],0))&amp;RIGHT(INDEX(FPL_Fixtures_Extract[],MATCH($A115,FPL_Fixtures_Extract[[Player]:[Player]],0),MATCH(FPL_Combined[[#Headers],[Gameweek 15]],FPL_Fixtures_Extract[#Headers],0)),3))</f>
        <v>SWA(A) 3-0</v>
      </c>
      <c r="Q115" t="str">
        <f ca="1">IF(RIGHT(FPL_Combined[[#Headers],[Gameweek 16]],2)&lt;$B$622,INDEX(FPL_Results_Extract[Gameweek 16],MATCH($A115,FPL_Results_Extract[[Player]:[Player]],0)),INDEX(Team_Key[[Abbreviation]:[Abbreviation]],MATCH(LEFT(INDEX(FPL_Fixtures_Extract[],MATCH($A115,FPL_Fixtures_Extract[[Player]:[Player]],0),MATCH(FPL_Combined[[#Headers],[Gameweek 16]],FPL_Fixtures_Extract[#Headers],0)),LEN(INDEX(FPL_Fixtures_Extract[],MATCH($A115,FPL_Fixtures_Extract[[Player]:[Player]],0),MATCH(FPL_Combined[[#Headers],[Gameweek 16]],FPL_Fixtures_Extract[#Headers],0)))-4),Team_Key[[Full Name]:[Full Name]],0))&amp;RIGHT(INDEX(FPL_Fixtures_Extract[],MATCH($A115,FPL_Fixtures_Extract[[Player]:[Player]],0),MATCH(FPL_Combined[[#Headers],[Gameweek 16]],FPL_Fixtures_Extract[#Headers],0)),3))</f>
        <v>CHE(H) 2-1</v>
      </c>
      <c r="R115" t="str">
        <f ca="1">IF(RIGHT(FPL_Combined[[#Headers],[Gameweek 17]],2)&lt;$B$622,INDEX(FPL_Results_Extract[Gameweek 17],MATCH($A115,FPL_Results_Extract[[Player]:[Player]],0)),INDEX(Team_Key[[Abbreviation]:[Abbreviation]],MATCH(LEFT(INDEX(FPL_Fixtures_Extract[],MATCH($A115,FPL_Fixtures_Extract[[Player]:[Player]],0),MATCH(FPL_Combined[[#Headers],[Gameweek 17]],FPL_Fixtures_Extract[#Headers],0)),LEN(INDEX(FPL_Fixtures_Extract[],MATCH($A115,FPL_Fixtures_Extract[[Player]:[Player]],0),MATCH(FPL_Combined[[#Headers],[Gameweek 17]],FPL_Fixtures_Extract[#Headers],0)))-4),Team_Key[[Full Name]:[Full Name]],0))&amp;RIGHT(INDEX(FPL_Fixtures_Extract[],MATCH($A115,FPL_Fixtures_Extract[[Player]:[Player]],0),MATCH(FPL_Combined[[#Headers],[Gameweek 17]],FPL_Fixtures_Extract[#Headers],0)),3))</f>
        <v>EVE(A) 3-2</v>
      </c>
      <c r="S115" t="str">
        <f ca="1">IF(RIGHT(FPL_Combined[[#Headers],[Gameweek 18]],2)&lt;$B$622,INDEX(FPL_Results_Extract[Gameweek 18],MATCH($A115,FPL_Results_Extract[[Player]:[Player]],0)),INDEX(Team_Key[[Abbreviation]:[Abbreviation]],MATCH(LEFT(INDEX(FPL_Fixtures_Extract[],MATCH($A115,FPL_Fixtures_Extract[[Player]:[Player]],0),MATCH(FPL_Combined[[#Headers],[Gameweek 18]],FPL_Fixtures_Extract[#Headers],0)),LEN(INDEX(FPL_Fixtures_Extract[],MATCH($A115,FPL_Fixtures_Extract[[Player]:[Player]],0),MATCH(FPL_Combined[[#Headers],[Gameweek 18]],FPL_Fixtures_Extract[#Headers],0)))-4),Team_Key[[Full Name]:[Full Name]],0))&amp;RIGHT(INDEX(FPL_Fixtures_Extract[],MATCH($A115,FPL_Fixtures_Extract[[Player]:[Player]],0),MATCH(FPL_Combined[[#Headers],[Gameweek 18]],FPL_Fixtures_Extract[#Headers],0)),3))</f>
        <v>LIV(A) 0-1</v>
      </c>
      <c r="T115" t="str">
        <f ca="1">IF(RIGHT(FPL_Combined[[#Headers],[Gameweek 19]],2)&lt;$B$622,INDEX(FPL_Results_Extract[Gameweek 19],MATCH($A115,FPL_Results_Extract[[Player]:[Player]],0)),INDEX(Team_Key[[Abbreviation]:[Abbreviation]],MATCH(LEFT(INDEX(FPL_Fixtures_Extract[],MATCH($A115,FPL_Fixtures_Extract[[Player]:[Player]],0),MATCH(FPL_Combined[[#Headers],[Gameweek 19]],FPL_Fixtures_Extract[#Headers],0)),LEN(INDEX(FPL_Fixtures_Extract[],MATCH($A115,FPL_Fixtures_Extract[[Player]:[Player]],0),MATCH(FPL_Combined[[#Headers],[Gameweek 19]],FPL_Fixtures_Extract[#Headers],0)))-4),Team_Key[[Full Name]:[Full Name]],0))&amp;RIGHT(INDEX(FPL_Fixtures_Extract[],MATCH($A115,FPL_Fixtures_Extract[[Player]:[Player]],0),MATCH(FPL_Combined[[#Headers],[Gameweek 19]],FPL_Fixtures_Extract[#Headers],0)),3))</f>
        <v>MCI(H) 0-0</v>
      </c>
      <c r="U115" t="str">
        <f ca="1">IF(RIGHT(FPL_Combined[[#Headers],[Gameweek 20]],2)&lt;$B$622,INDEX(FPL_Results_Extract[Gameweek 20],MATCH($A115,FPL_Results_Extract[[Player]:[Player]],0)),INDEX(Team_Key[[Abbreviation]:[Abbreviation]],MATCH(LEFT(INDEX(FPL_Fixtures_Extract[],MATCH($A115,FPL_Fixtures_Extract[[Player]:[Player]],0),MATCH(FPL_Combined[[#Headers],[Gameweek 20]],FPL_Fixtures_Extract[#Headers],0)),LEN(INDEX(FPL_Fixtures_Extract[],MATCH($A115,FPL_Fixtures_Extract[[Player]:[Player]],0),MATCH(FPL_Combined[[#Headers],[Gameweek 20]],FPL_Fixtures_Extract[#Headers],0)))-4),Team_Key[[Full Name]:[Full Name]],0))&amp;RIGHT(INDEX(FPL_Fixtures_Extract[],MATCH($A115,FPL_Fixtures_Extract[[Player]:[Player]],0),MATCH(FPL_Combined[[#Headers],[Gameweek 20]],FPL_Fixtures_Extract[#Headers],0)),3))</f>
        <v>BOU(H) 0-0</v>
      </c>
      <c r="V115" t="str">
        <f ca="1">IF(RIGHT(FPL_Combined[[#Headers],[Gameweek 21]],2)&lt;$B$622,INDEX(FPL_Results_Extract[Gameweek 21],MATCH($A115,FPL_Results_Extract[[Player]:[Player]],0)),INDEX(Team_Key[[Abbreviation]:[Abbreviation]],MATCH(LEFT(INDEX(FPL_Fixtures_Extract[],MATCH($A115,FPL_Fixtures_Extract[[Player]:[Player]],0),MATCH(FPL_Combined[[#Headers],[Gameweek 21]],FPL_Fixtures_Extract[#Headers],0)),LEN(INDEX(FPL_Fixtures_Extract[],MATCH($A115,FPL_Fixtures_Extract[[Player]:[Player]],0),MATCH(FPL_Combined[[#Headers],[Gameweek 21]],FPL_Fixtures_Extract[#Headers],0)))-4),Team_Key[[Full Name]:[Full Name]],0))&amp;RIGHT(INDEX(FPL_Fixtures_Extract[],MATCH($A115,FPL_Fixtures_Extract[[Player]:[Player]],0),MATCH(FPL_Combined[[#Headers],[Gameweek 21]],FPL_Fixtures_Extract[#Headers],0)),3))</f>
        <v>TOT(A) 1-0</v>
      </c>
      <c r="W115" t="str">
        <f ca="1">IF(RIGHT(FPL_Combined[[#Headers],[Gameweek 22]],2)&lt;$B$622,INDEX(FPL_Results_Extract[Gameweek 22],MATCH($A115,FPL_Results_Extract[[Player]:[Player]],0)),INDEX(Team_Key[[Abbreviation]:[Abbreviation]],MATCH(LEFT(INDEX(FPL_Fixtures_Extract[],MATCH($A115,FPL_Fixtures_Extract[[Player]:[Player]],0),MATCH(FPL_Combined[[#Headers],[Gameweek 22]],FPL_Fixtures_Extract[#Headers],0)),LEN(INDEX(FPL_Fixtures_Extract[],MATCH($A115,FPL_Fixtures_Extract[[Player]:[Player]],0),MATCH(FPL_Combined[[#Headers],[Gameweek 22]],FPL_Fixtures_Extract[#Headers],0)))-4),Team_Key[[Full Name]:[Full Name]],0))&amp;RIGHT(INDEX(FPL_Fixtures_Extract[],MATCH($A115,FPL_Fixtures_Extract[[Player]:[Player]],0),MATCH(FPL_Combined[[#Headers],[Gameweek 22]],FPL_Fixtures_Extract[#Headers],0)),3))</f>
        <v>AVL(A) 1-1</v>
      </c>
      <c r="X115" t="str">
        <f ca="1">IF(RIGHT(FPL_Combined[[#Headers],[Gameweek 23]],2)&lt;$B$622,INDEX(FPL_Results_Extract[Gameweek 23],MATCH($A115,FPL_Results_Extract[[Player]:[Player]],0)),INDEX(Team_Key[[Abbreviation]:[Abbreviation]],MATCH(LEFT(INDEX(FPL_Fixtures_Extract[],MATCH($A115,FPL_Fixtures_Extract[[Player]:[Player]],0),MATCH(FPL_Combined[[#Headers],[Gameweek 23]],FPL_Fixtures_Extract[#Headers],0)),LEN(INDEX(FPL_Fixtures_Extract[],MATCH($A115,FPL_Fixtures_Extract[[Player]:[Player]],0),MATCH(FPL_Combined[[#Headers],[Gameweek 23]],FPL_Fixtures_Extract[#Headers],0)))-4),Team_Key[[Full Name]:[Full Name]],0))&amp;RIGHT(INDEX(FPL_Fixtures_Extract[],MATCH($A115,FPL_Fixtures_Extract[[Player]:[Player]],0),MATCH(FPL_Combined[[#Headers],[Gameweek 23]],FPL_Fixtures_Extract[#Headers],0)),3))</f>
        <v>STK(H) 3-0</v>
      </c>
      <c r="Y115" t="str">
        <f ca="1">IF(RIGHT(FPL_Combined[[#Headers],[Gameweek 24]],2)&lt;$B$622,INDEX(FPL_Results_Extract[Team],MATCH($A115,FPL_Results_Extract[[Player]:[Player]],0)),INDEX(Team_Key[[Abbreviation]:[Abbreviation]],MATCH(LEFT(INDEX(FPL_Fixtures_Extract[],MATCH($A115,FPL_Fixtures_Extract[[Player]:[Player]],0),MATCH(FPL_Combined[[#Headers],[Gameweek 24]],FPL_Fixtures_Extract[#Headers],0)),LEN(INDEX(FPL_Fixtures_Extract[],MATCH($A115,FPL_Fixtures_Extract[[Player]:[Player]],0),MATCH(FPL_Combined[[#Headers],[Gameweek 24]],FPL_Fixtures_Extract[#Headers],0)))-4),Team_Key[[Full Name]:[Full Name]],0))&amp;RIGHT(INDEX(FPL_Fixtures_Extract[],MATCH($A115,FPL_Fixtures_Extract[[Player]:[Player]],0),MATCH(FPL_Combined[[#Headers],[Gameweek 24]],FPL_Fixtures_Extract[#Headers],0)),3))</f>
        <v>LEI</v>
      </c>
      <c r="Z115" t="str">
        <f ca="1">IF(RIGHT(FPL_Combined[[#Headers],[Gameweek 25]],2)&lt;$B$622,INDEX(FPL_Results_Extract[Player],MATCH($A115,FPL_Results_Extract[[Player]:[Player]],0)),INDEX(Team_Key[[Abbreviation]:[Abbreviation]],MATCH(LEFT(INDEX(FPL_Fixtures_Extract[],MATCH($A115,FPL_Fixtures_Extract[[Player]:[Player]],0),MATCH(FPL_Combined[[#Headers],[Gameweek 25]],FPL_Fixtures_Extract[#Headers],0)),LEN(INDEX(FPL_Fixtures_Extract[],MATCH($A115,FPL_Fixtures_Extract[[Player]:[Player]],0),MATCH(FPL_Combined[[#Headers],[Gameweek 25]],FPL_Fixtures_Extract[#Headers],0)))-4),Team_Key[[Full Name]:[Full Name]],0))&amp;RIGHT(INDEX(FPL_Fixtures_Extract[],MATCH($A115,FPL_Fixtures_Extract[[Player]:[Player]],0),MATCH(FPL_Combined[[#Headers],[Gameweek 25]],FPL_Fixtures_Extract[#Headers],0)),3))</f>
        <v>Chilwell</v>
      </c>
      <c r="AA115" t="str">
        <f ca="1">IF(RIGHT(FPL_Combined[[#Headers],[Gameweek 26]],2)&lt;$B$622,INDEX(FPL_Results_Extract[Gameweek 01],MATCH($A115,FPL_Results_Extract[[Player]:[Player]],0)),INDEX(Team_Key[[Abbreviation]:[Abbreviation]],MATCH(LEFT(INDEX(FPL_Fixtures_Extract[],MATCH($A115,FPL_Fixtures_Extract[[Player]:[Player]],0),MATCH(FPL_Combined[[#Headers],[Gameweek 26]],FPL_Fixtures_Extract[#Headers],0)),LEN(INDEX(FPL_Fixtures_Extract[],MATCH($A115,FPL_Fixtures_Extract[[Player]:[Player]],0),MATCH(FPL_Combined[[#Headers],[Gameweek 26]],FPL_Fixtures_Extract[#Headers],0)))-4),Team_Key[[Full Name]:[Full Name]],0))&amp;RIGHT(INDEX(FPL_Fixtures_Extract[],MATCH($A115,FPL_Fixtures_Extract[[Player]:[Player]],0),MATCH(FPL_Combined[[#Headers],[Gameweek 26]],FPL_Fixtures_Extract[#Headers],0)),3))</f>
        <v>N/A</v>
      </c>
      <c r="AB115" t="str">
        <f ca="1">IF(RIGHT(FPL_Combined[[#Headers],[Gameweek 27]],2)&lt;$B$622,INDEX(FPL_Results_Extract[Gameweek 02],MATCH($A115,FPL_Results_Extract[[Player]:[Player]],0)),INDEX(Team_Key[[Abbreviation]:[Abbreviation]],MATCH(LEFT(INDEX(FPL_Fixtures_Extract[],MATCH($A115,FPL_Fixtures_Extract[[Player]:[Player]],0),MATCH(FPL_Combined[[#Headers],[Gameweek 27]],FPL_Fixtures_Extract[#Headers],0)),LEN(INDEX(FPL_Fixtures_Extract[],MATCH($A115,FPL_Fixtures_Extract[[Player]:[Player]],0),MATCH(FPL_Combined[[#Headers],[Gameweek 27]],FPL_Fixtures_Extract[#Headers],0)))-4),Team_Key[[Full Name]:[Full Name]],0))&amp;RIGHT(INDEX(FPL_Fixtures_Extract[],MATCH($A115,FPL_Fixtures_Extract[[Player]:[Player]],0),MATCH(FPL_Combined[[#Headers],[Gameweek 27]],FPL_Fixtures_Extract[#Headers],0)),3))</f>
        <v>N/A</v>
      </c>
      <c r="AC115" t="str">
        <f ca="1">IF(RIGHT(FPL_Combined[[#Headers],[Gameweek 28]],2)&lt;$B$622,INDEX(FPL_Results_Extract[Gameweek 03],MATCH($A115,FPL_Results_Extract[[Player]:[Player]],0)),INDEX(Team_Key[[Abbreviation]:[Abbreviation]],MATCH(LEFT(INDEX(FPL_Fixtures_Extract[],MATCH($A115,FPL_Fixtures_Extract[[Player]:[Player]],0),MATCH(FPL_Combined[[#Headers],[Gameweek 28]],FPL_Fixtures_Extract[#Headers],0)),LEN(INDEX(FPL_Fixtures_Extract[],MATCH($A115,FPL_Fixtures_Extract[[Player]:[Player]],0),MATCH(FPL_Combined[[#Headers],[Gameweek 28]],FPL_Fixtures_Extract[#Headers],0)))-4),Team_Key[[Full Name]:[Full Name]],0))&amp;RIGHT(INDEX(FPL_Fixtures_Extract[],MATCH($A115,FPL_Fixtures_Extract[[Player]:[Player]],0),MATCH(FPL_Combined[[#Headers],[Gameweek 28]],FPL_Fixtures_Extract[#Headers],0)),3))</f>
        <v>N/A</v>
      </c>
      <c r="AD115" t="str">
        <f ca="1">IF(RIGHT(FPL_Combined[[#Headers],[Gameweek 29]],2)&lt;$B$622,INDEX(FPL_Results_Extract[Gameweek 04],MATCH($A115,FPL_Results_Extract[[Player]:[Player]],0)),INDEX(Team_Key[[Abbreviation]:[Abbreviation]],MATCH(LEFT(INDEX(FPL_Fixtures_Extract[],MATCH($A115,FPL_Fixtures_Extract[[Player]:[Player]],0),MATCH(FPL_Combined[[#Headers],[Gameweek 29]],FPL_Fixtures_Extract[#Headers],0)),LEN(INDEX(FPL_Fixtures_Extract[],MATCH($A115,FPL_Fixtures_Extract[[Player]:[Player]],0),MATCH(FPL_Combined[[#Headers],[Gameweek 29]],FPL_Fixtures_Extract[#Headers],0)))-4),Team_Key[[Full Name]:[Full Name]],0))&amp;RIGHT(INDEX(FPL_Fixtures_Extract[],MATCH($A115,FPL_Fixtures_Extract[[Player]:[Player]],0),MATCH(FPL_Combined[[#Headers],[Gameweek 29]],FPL_Fixtures_Extract[#Headers],0)),3))</f>
        <v>WAT(A)</v>
      </c>
      <c r="AE115" t="str">
        <f ca="1">IF(RIGHT(FPL_Combined[[#Headers],[Gameweek 30]],2)&lt;$B$622,INDEX(FPL_Results_Extract[Gameweek 05],MATCH($A115,FPL_Results_Extract[[Player]:[Player]],0)),INDEX(Team_Key[[Abbreviation]:[Abbreviation]],MATCH(LEFT(INDEX(FPL_Fixtures_Extract[],MATCH($A115,FPL_Fixtures_Extract[[Player]:[Player]],0),MATCH(FPL_Combined[[#Headers],[Gameweek 30]],FPL_Fixtures_Extract[#Headers],0)),LEN(INDEX(FPL_Fixtures_Extract[],MATCH($A115,FPL_Fixtures_Extract[[Player]:[Player]],0),MATCH(FPL_Combined[[#Headers],[Gameweek 30]],FPL_Fixtures_Extract[#Headers],0)))-4),Team_Key[[Full Name]:[Full Name]],0))&amp;RIGHT(INDEX(FPL_Fixtures_Extract[],MATCH($A115,FPL_Fixtures_Extract[[Player]:[Player]],0),MATCH(FPL_Combined[[#Headers],[Gameweek 30]],FPL_Fixtures_Extract[#Headers],0)),3))</f>
        <v>NEW(H)</v>
      </c>
      <c r="AF115" t="str">
        <f ca="1">IF(RIGHT(FPL_Combined[[#Headers],[Gameweek 31]],2)&lt;$B$622,INDEX(FPL_Results_Extract[Gameweek 06],MATCH($A115,FPL_Results_Extract[[Player]:[Player]],0)),INDEX(Team_Key[[Abbreviation]:[Abbreviation]],MATCH(LEFT(INDEX(FPL_Fixtures_Extract[],MATCH($A115,FPL_Fixtures_Extract[[Player]:[Player]],0),MATCH(FPL_Combined[[#Headers],[Gameweek 31]],FPL_Fixtures_Extract[#Headers],0)),LEN(INDEX(FPL_Fixtures_Extract[],MATCH($A115,FPL_Fixtures_Extract[[Player]:[Player]],0),MATCH(FPL_Combined[[#Headers],[Gameweek 31]],FPL_Fixtures_Extract[#Headers],0)))-4),Team_Key[[Full Name]:[Full Name]],0))&amp;RIGHT(INDEX(FPL_Fixtures_Extract[],MATCH($A115,FPL_Fixtures_Extract[[Player]:[Player]],0),MATCH(FPL_Combined[[#Headers],[Gameweek 31]],FPL_Fixtures_Extract[#Headers],0)),3))</f>
        <v>CRY(A)</v>
      </c>
      <c r="AG115" t="str">
        <f ca="1">IF(RIGHT(FPL_Combined[[#Headers],[Gameweek 32]],2)&lt;$B$622,INDEX(FPL_Results_Extract[Gameweek 07],MATCH($A115,FPL_Results_Extract[[Player]:[Player]],0)),INDEX(Team_Key[[Abbreviation]:[Abbreviation]],MATCH(LEFT(INDEX(FPL_Fixtures_Extract[],MATCH($A115,FPL_Fixtures_Extract[[Player]:[Player]],0),MATCH(FPL_Combined[[#Headers],[Gameweek 32]],FPL_Fixtures_Extract[#Headers],0)),LEN(INDEX(FPL_Fixtures_Extract[],MATCH($A115,FPL_Fixtures_Extract[[Player]:[Player]],0),MATCH(FPL_Combined[[#Headers],[Gameweek 32]],FPL_Fixtures_Extract[#Headers],0)))-4),Team_Key[[Full Name]:[Full Name]],0))&amp;RIGHT(INDEX(FPL_Fixtures_Extract[],MATCH($A115,FPL_Fixtures_Extract[[Player]:[Player]],0),MATCH(FPL_Combined[[#Headers],[Gameweek 32]],FPL_Fixtures_Extract[#Headers],0)),3))</f>
        <v>SOU(H)</v>
      </c>
      <c r="AH115" t="str">
        <f ca="1">IF(RIGHT(FPL_Combined[[#Headers],[Gameweek 33]],2)&lt;$B$622,INDEX(FPL_Results_Extract[Gameweek 08],MATCH($A115,FPL_Results_Extract[[Player]:[Player]],0)),INDEX(Team_Key[[Abbreviation]:[Abbreviation]],MATCH(LEFT(INDEX(FPL_Fixtures_Extract[],MATCH($A115,FPL_Fixtures_Extract[[Player]:[Player]],0),MATCH(FPL_Combined[[#Headers],[Gameweek 33]],FPL_Fixtures_Extract[#Headers],0)),LEN(INDEX(FPL_Fixtures_Extract[],MATCH($A115,FPL_Fixtures_Extract[[Player]:[Player]],0),MATCH(FPL_Combined[[#Headers],[Gameweek 33]],FPL_Fixtures_Extract[#Headers],0)))-4),Team_Key[[Full Name]:[Full Name]],0))&amp;RIGHT(INDEX(FPL_Fixtures_Extract[],MATCH($A115,FPL_Fixtures_Extract[[Player]:[Player]],0),MATCH(FPL_Combined[[#Headers],[Gameweek 33]],FPL_Fixtures_Extract[#Headers],0)),3))</f>
        <v>SUN(A)</v>
      </c>
      <c r="AI115" t="str">
        <f ca="1">IF(RIGHT(FPL_Combined[[#Headers],[Gameweek 34]],2)&lt;$B$622,INDEX(FPL_Results_Extract[Gameweek 09],MATCH($A115,FPL_Results_Extract[[Player]:[Player]],0)),INDEX(Team_Key[[Abbreviation]:[Abbreviation]],MATCH(LEFT(INDEX(FPL_Fixtures_Extract[],MATCH($A115,FPL_Fixtures_Extract[[Player]:[Player]],0),MATCH(FPL_Combined[[#Headers],[Gameweek 34]],FPL_Fixtures_Extract[#Headers],0)),LEN(INDEX(FPL_Fixtures_Extract[],MATCH($A115,FPL_Fixtures_Extract[[Player]:[Player]],0),MATCH(FPL_Combined[[#Headers],[Gameweek 34]],FPL_Fixtures_Extract[#Headers],0)))-4),Team_Key[[Full Name]:[Full Name]],0))&amp;RIGHT(INDEX(FPL_Fixtures_Extract[],MATCH($A115,FPL_Fixtures_Extract[[Player]:[Player]],0),MATCH(FPL_Combined[[#Headers],[Gameweek 34]],FPL_Fixtures_Extract[#Headers],0)),3))</f>
        <v>WHU(H)</v>
      </c>
      <c r="AJ115" t="str">
        <f ca="1">IF(RIGHT(FPL_Combined[[#Headers],[Gameweek 35]],2)&lt;$B$622,INDEX(FPL_Results_Extract[Gameweek 10],MATCH($A115,FPL_Results_Extract[[Player]:[Player]],0)),INDEX(Team_Key[[Abbreviation]:[Abbreviation]],MATCH(LEFT(INDEX(FPL_Fixtures_Extract[],MATCH($A115,FPL_Fixtures_Extract[[Player]:[Player]],0),MATCH(FPL_Combined[[#Headers],[Gameweek 35]],FPL_Fixtures_Extract[#Headers],0)),LEN(INDEX(FPL_Fixtures_Extract[],MATCH($A115,FPL_Fixtures_Extract[[Player]:[Player]],0),MATCH(FPL_Combined[[#Headers],[Gameweek 35]],FPL_Fixtures_Extract[#Headers],0)))-4),Team_Key[[Full Name]:[Full Name]],0))&amp;RIGHT(INDEX(FPL_Fixtures_Extract[],MATCH($A115,FPL_Fixtures_Extract[[Player]:[Player]],0),MATCH(FPL_Combined[[#Headers],[Gameweek 35]],FPL_Fixtures_Extract[#Headers],0)),3))</f>
        <v>SWA(H)</v>
      </c>
      <c r="AK115" t="str">
        <f ca="1">IF(RIGHT(FPL_Combined[[#Headers],[Gameweek 36]],2)&lt;$B$622,INDEX(FPL_Results_Extract[Gameweek 11],MATCH($A115,FPL_Results_Extract[[Player]:[Player]],0)),INDEX(Team_Key[[Abbreviation]:[Abbreviation]],MATCH(LEFT(INDEX(FPL_Fixtures_Extract[],MATCH($A115,FPL_Fixtures_Extract[[Player]:[Player]],0),MATCH(FPL_Combined[[#Headers],[Gameweek 36]],FPL_Fixtures_Extract[#Headers],0)),LEN(INDEX(FPL_Fixtures_Extract[],MATCH($A115,FPL_Fixtures_Extract[[Player]:[Player]],0),MATCH(FPL_Combined[[#Headers],[Gameweek 36]],FPL_Fixtures_Extract[#Headers],0)))-4),Team_Key[[Full Name]:[Full Name]],0))&amp;RIGHT(INDEX(FPL_Fixtures_Extract[],MATCH($A115,FPL_Fixtures_Extract[[Player]:[Player]],0),MATCH(FPL_Combined[[#Headers],[Gameweek 36]],FPL_Fixtures_Extract[#Headers],0)),3))</f>
        <v>MUN(A)</v>
      </c>
      <c r="AL115" t="str">
        <f ca="1">IF(RIGHT(FPL_Combined[[#Headers],[Gameweek 37]],2)&lt;$B$622,INDEX(FPL_Results_Extract[Gameweek 12],MATCH($A115,FPL_Results_Extract[[Player]:[Player]],0)),INDEX(Team_Key[[Abbreviation]:[Abbreviation]],MATCH(LEFT(INDEX(FPL_Fixtures_Extract[],MATCH($A115,FPL_Fixtures_Extract[[Player]:[Player]],0),MATCH(FPL_Combined[[#Headers],[Gameweek 37]],FPL_Fixtures_Extract[#Headers],0)),LEN(INDEX(FPL_Fixtures_Extract[],MATCH($A115,FPL_Fixtures_Extract[[Player]:[Player]],0),MATCH(FPL_Combined[[#Headers],[Gameweek 37]],FPL_Fixtures_Extract[#Headers],0)))-4),Team_Key[[Full Name]:[Full Name]],0))&amp;RIGHT(INDEX(FPL_Fixtures_Extract[],MATCH($A115,FPL_Fixtures_Extract[[Player]:[Player]],0),MATCH(FPL_Combined[[#Headers],[Gameweek 37]],FPL_Fixtures_Extract[#Headers],0)),3))</f>
        <v>EVE(H)</v>
      </c>
      <c r="AM115" t="str">
        <f ca="1">IF(RIGHT(FPL_Combined[[#Headers],[Gameweek 38]],2)&lt;$B$622,INDEX(FPL_Results_Extract[Gameweek 13],MATCH($A115,FPL_Results_Extract[[Player]:[Player]],0)),INDEX(Team_Key[[Abbreviation]:[Abbreviation]],MATCH(LEFT(INDEX(FPL_Fixtures_Extract[],MATCH($A115,FPL_Fixtures_Extract[[Player]:[Player]],0),MATCH(FPL_Combined[[#Headers],[Gameweek 38]],FPL_Fixtures_Extract[#Headers],0)),LEN(INDEX(FPL_Fixtures_Extract[],MATCH($A115,FPL_Fixtures_Extract[[Player]:[Player]],0),MATCH(FPL_Combined[[#Headers],[Gameweek 38]],FPL_Fixtures_Extract[#Headers],0)))-4),Team_Key[[Full Name]:[Full Name]],0))&amp;RIGHT(INDEX(FPL_Fixtures_Extract[],MATCH($A115,FPL_Fixtures_Extract[[Player]:[Player]],0),MATCH(FPL_Combined[[#Headers],[Gameweek 38]],FPL_Fixtures_Extract[#Headers],0)),3))</f>
        <v>CHE(A)</v>
      </c>
    </row>
    <row r="116" spans="1:39" x14ac:dyDescent="0.45">
      <c r="A116" t="s">
        <v>244</v>
      </c>
      <c r="B116" t="str">
        <f ca="1">IF(RIGHT(FPL_Combined[[#Headers],[Gameweek 01]],2)&lt;$B$622,INDEX(FPL_Results_Extract[Gameweek 01],MATCH($A116,FPL_Results_Extract[[Player]:[Player]],0)),INDEX(Team_Key[[Abbreviation]:[Abbreviation]],MATCH(LEFT(INDEX(FPL_Fixtures_Extract[],MATCH($A116,FPL_Fixtures_Extract[[Player]:[Player]],0),MATCH(FPL_Combined[[#Headers],[Gameweek 01]],FPL_Fixtures_Extract[#Headers],0)),LEN(INDEX(FPL_Fixtures_Extract[],MATCH($A116,FPL_Fixtures_Extract[[Player]:[Player]],0),MATCH(FPL_Combined[[#Headers],[Gameweek 01]],FPL_Fixtures_Extract[#Headers],0)))-4),Team_Key[[Full Name]:[Full Name]],0))&amp;RIGHT(INDEX(FPL_Fixtures_Extract[],MATCH($A116,FPL_Fixtures_Extract[[Player]:[Player]],0),MATCH(FPL_Combined[[#Headers],[Gameweek 01]],FPL_Fixtures_Extract[#Headers],0)),3))</f>
        <v>MUN(A) 0-1</v>
      </c>
      <c r="C116" t="str">
        <f ca="1">IF(RIGHT(FPL_Combined[[#Headers],[Gameweek 02]],2)&lt;$B$622,INDEX(FPL_Results_Extract[Gameweek 02],MATCH($A116,FPL_Results_Extract[[Player]:[Player]],0)),INDEX(Team_Key[[Abbreviation]:[Abbreviation]],MATCH(LEFT(INDEX(FPL_Fixtures_Extract[],MATCH($A116,FPL_Fixtures_Extract[[Player]:[Player]],0),MATCH(FPL_Combined[[#Headers],[Gameweek 02]],FPL_Fixtures_Extract[#Headers],0)),LEN(INDEX(FPL_Fixtures_Extract[],MATCH($A116,FPL_Fixtures_Extract[[Player]:[Player]],0),MATCH(FPL_Combined[[#Headers],[Gameweek 02]],FPL_Fixtures_Extract[#Headers],0)))-4),Team_Key[[Full Name]:[Full Name]],0))&amp;RIGHT(INDEX(FPL_Fixtures_Extract[],MATCH($A116,FPL_Fixtures_Extract[[Player]:[Player]],0),MATCH(FPL_Combined[[#Headers],[Gameweek 02]],FPL_Fixtures_Extract[#Headers],0)),3))</f>
        <v>STK(H) 2-2</v>
      </c>
      <c r="D116" t="str">
        <f ca="1">IF(RIGHT(FPL_Combined[[#Headers],[Gameweek 03]],2)&lt;$B$622,INDEX(FPL_Results_Extract[Gameweek 03],MATCH($A116,FPL_Results_Extract[[Player]:[Player]],0)),INDEX(Team_Key[[Abbreviation]:[Abbreviation]],MATCH(LEFT(INDEX(FPL_Fixtures_Extract[],MATCH($A116,FPL_Fixtures_Extract[[Player]:[Player]],0),MATCH(FPL_Combined[[#Headers],[Gameweek 03]],FPL_Fixtures_Extract[#Headers],0)),LEN(INDEX(FPL_Fixtures_Extract[],MATCH($A116,FPL_Fixtures_Extract[[Player]:[Player]],0),MATCH(FPL_Combined[[#Headers],[Gameweek 03]],FPL_Fixtures_Extract[#Headers],0)))-4),Team_Key[[Full Name]:[Full Name]],0))&amp;RIGHT(INDEX(FPL_Fixtures_Extract[],MATCH($A116,FPL_Fixtures_Extract[[Player]:[Player]],0),MATCH(FPL_Combined[[#Headers],[Gameweek 03]],FPL_Fixtures_Extract[#Headers],0)),3))</f>
        <v>LEI(A) 1-1</v>
      </c>
      <c r="E116" t="str">
        <f ca="1">IF(RIGHT(FPL_Combined[[#Headers],[Gameweek 04]],2)&lt;$B$622,INDEX(FPL_Results_Extract[Gameweek 04],MATCH($A116,FPL_Results_Extract[[Player]:[Player]],0)),INDEX(Team_Key[[Abbreviation]:[Abbreviation]],MATCH(LEFT(INDEX(FPL_Fixtures_Extract[],MATCH($A116,FPL_Fixtures_Extract[[Player]:[Player]],0),MATCH(FPL_Combined[[#Headers],[Gameweek 04]],FPL_Fixtures_Extract[#Headers],0)),LEN(INDEX(FPL_Fixtures_Extract[],MATCH($A116,FPL_Fixtures_Extract[[Player]:[Player]],0),MATCH(FPL_Combined[[#Headers],[Gameweek 04]],FPL_Fixtures_Extract[#Headers],0)))-4),Team_Key[[Full Name]:[Full Name]],0))&amp;RIGHT(INDEX(FPL_Fixtures_Extract[],MATCH($A116,FPL_Fixtures_Extract[[Player]:[Player]],0),MATCH(FPL_Combined[[#Headers],[Gameweek 04]],FPL_Fixtures_Extract[#Headers],0)),3))</f>
        <v>EVE(H) 0-0</v>
      </c>
      <c r="F116" t="str">
        <f ca="1">IF(RIGHT(FPL_Combined[[#Headers],[Gameweek 05]],2)&lt;$B$622,INDEX(FPL_Results_Extract[Gameweek 05],MATCH($A116,FPL_Results_Extract[[Player]:[Player]],0)),INDEX(Team_Key[[Abbreviation]:[Abbreviation]],MATCH(LEFT(INDEX(FPL_Fixtures_Extract[],MATCH($A116,FPL_Fixtures_Extract[[Player]:[Player]],0),MATCH(FPL_Combined[[#Headers],[Gameweek 05]],FPL_Fixtures_Extract[#Headers],0)),LEN(INDEX(FPL_Fixtures_Extract[],MATCH($A116,FPL_Fixtures_Extract[[Player]:[Player]],0),MATCH(FPL_Combined[[#Headers],[Gameweek 05]],FPL_Fixtures_Extract[#Headers],0)))-4),Team_Key[[Full Name]:[Full Name]],0))&amp;RIGHT(INDEX(FPL_Fixtures_Extract[],MATCH($A116,FPL_Fixtures_Extract[[Player]:[Player]],0),MATCH(FPL_Combined[[#Headers],[Gameweek 05]],FPL_Fixtures_Extract[#Headers],0)),3))</f>
        <v>SUN(A) 1-0</v>
      </c>
      <c r="G116" t="str">
        <f ca="1">IF(RIGHT(FPL_Combined[[#Headers],[Gameweek 06]],2)&lt;$B$622,INDEX(FPL_Results_Extract[Gameweek 06],MATCH($A116,FPL_Results_Extract[[Player]:[Player]],0)),INDEX(Team_Key[[Abbreviation]:[Abbreviation]],MATCH(LEFT(INDEX(FPL_Fixtures_Extract[],MATCH($A116,FPL_Fixtures_Extract[[Player]:[Player]],0),MATCH(FPL_Combined[[#Headers],[Gameweek 06]],FPL_Fixtures_Extract[#Headers],0)),LEN(INDEX(FPL_Fixtures_Extract[],MATCH($A116,FPL_Fixtures_Extract[[Player]:[Player]],0),MATCH(FPL_Combined[[#Headers],[Gameweek 06]],FPL_Fixtures_Extract[#Headers],0)))-4),Team_Key[[Full Name]:[Full Name]],0))&amp;RIGHT(INDEX(FPL_Fixtures_Extract[],MATCH($A116,FPL_Fixtures_Extract[[Player]:[Player]],0),MATCH(FPL_Combined[[#Headers],[Gameweek 06]],FPL_Fixtures_Extract[#Headers],0)),3))</f>
        <v>CRY(H) 1-0</v>
      </c>
      <c r="H116" t="str">
        <f ca="1">IF(RIGHT(FPL_Combined[[#Headers],[Gameweek 07]],2)&lt;$B$622,INDEX(FPL_Results_Extract[Gameweek 07],MATCH($A116,FPL_Results_Extract[[Player]:[Player]],0)),INDEX(Team_Key[[Abbreviation]:[Abbreviation]],MATCH(LEFT(INDEX(FPL_Fixtures_Extract[],MATCH($A116,FPL_Fixtures_Extract[[Player]:[Player]],0),MATCH(FPL_Combined[[#Headers],[Gameweek 07]],FPL_Fixtures_Extract[#Headers],0)),LEN(INDEX(FPL_Fixtures_Extract[],MATCH($A116,FPL_Fixtures_Extract[[Player]:[Player]],0),MATCH(FPL_Combined[[#Headers],[Gameweek 07]],FPL_Fixtures_Extract[#Headers],0)))-4),Team_Key[[Full Name]:[Full Name]],0))&amp;RIGHT(INDEX(FPL_Fixtures_Extract[],MATCH($A116,FPL_Fixtures_Extract[[Player]:[Player]],0),MATCH(FPL_Combined[[#Headers],[Gameweek 07]],FPL_Fixtures_Extract[#Headers],0)),3))</f>
        <v>MCI(H) 4-1</v>
      </c>
      <c r="I116" t="str">
        <f ca="1">IF(RIGHT(FPL_Combined[[#Headers],[Gameweek 08]],2)&lt;$B$622,INDEX(FPL_Results_Extract[Gameweek 08],MATCH($A116,FPL_Results_Extract[[Player]:[Player]],0)),INDEX(Team_Key[[Abbreviation]:[Abbreviation]],MATCH(LEFT(INDEX(FPL_Fixtures_Extract[],MATCH($A116,FPL_Fixtures_Extract[[Player]:[Player]],0),MATCH(FPL_Combined[[#Headers],[Gameweek 08]],FPL_Fixtures_Extract[#Headers],0)),LEN(INDEX(FPL_Fixtures_Extract[],MATCH($A116,FPL_Fixtures_Extract[[Player]:[Player]],0),MATCH(FPL_Combined[[#Headers],[Gameweek 08]],FPL_Fixtures_Extract[#Headers],0)))-4),Team_Key[[Full Name]:[Full Name]],0))&amp;RIGHT(INDEX(FPL_Fixtures_Extract[],MATCH($A116,FPL_Fixtures_Extract[[Player]:[Player]],0),MATCH(FPL_Combined[[#Headers],[Gameweek 08]],FPL_Fixtures_Extract[#Headers],0)),3))</f>
        <v>SWA(A) 2-2</v>
      </c>
      <c r="J116" t="str">
        <f ca="1">IF(RIGHT(FPL_Combined[[#Headers],[Gameweek 09]],2)&lt;$B$622,INDEX(FPL_Results_Extract[Gameweek 09],MATCH($A116,FPL_Results_Extract[[Player]:[Player]],0)),INDEX(Team_Key[[Abbreviation]:[Abbreviation]],MATCH(LEFT(INDEX(FPL_Fixtures_Extract[],MATCH($A116,FPL_Fixtures_Extract[[Player]:[Player]],0),MATCH(FPL_Combined[[#Headers],[Gameweek 09]],FPL_Fixtures_Extract[#Headers],0)),LEN(INDEX(FPL_Fixtures_Extract[],MATCH($A116,FPL_Fixtures_Extract[[Player]:[Player]],0),MATCH(FPL_Combined[[#Headers],[Gameweek 09]],FPL_Fixtures_Extract[#Headers],0)))-4),Team_Key[[Full Name]:[Full Name]],0))&amp;RIGHT(INDEX(FPL_Fixtures_Extract[],MATCH($A116,FPL_Fixtures_Extract[[Player]:[Player]],0),MATCH(FPL_Combined[[#Headers],[Gameweek 09]],FPL_Fixtures_Extract[#Headers],0)),3))</f>
        <v>LIV(H) 0-0</v>
      </c>
      <c r="K116" t="str">
        <f ca="1">IF(RIGHT(FPL_Combined[[#Headers],[Gameweek 10]],2)&lt;$B$622,INDEX(FPL_Results_Extract[Gameweek 10],MATCH($A116,FPL_Results_Extract[[Player]:[Player]],0)),INDEX(Team_Key[[Abbreviation]:[Abbreviation]],MATCH(LEFT(INDEX(FPL_Fixtures_Extract[],MATCH($A116,FPL_Fixtures_Extract[[Player]:[Player]],0),MATCH(FPL_Combined[[#Headers],[Gameweek 10]],FPL_Fixtures_Extract[#Headers],0)),LEN(INDEX(FPL_Fixtures_Extract[],MATCH($A116,FPL_Fixtures_Extract[[Player]:[Player]],0),MATCH(FPL_Combined[[#Headers],[Gameweek 10]],FPL_Fixtures_Extract[#Headers],0)))-4),Team_Key[[Full Name]:[Full Name]],0))&amp;RIGHT(INDEX(FPL_Fixtures_Extract[],MATCH($A116,FPL_Fixtures_Extract[[Player]:[Player]],0),MATCH(FPL_Combined[[#Headers],[Gameweek 10]],FPL_Fixtures_Extract[#Headers],0)),3))</f>
        <v>BOU(A) 5-1</v>
      </c>
      <c r="L116" t="str">
        <f ca="1">IF(RIGHT(FPL_Combined[[#Headers],[Gameweek 11]],2)&lt;$B$622,INDEX(FPL_Results_Extract[Gameweek 11],MATCH($A116,FPL_Results_Extract[[Player]:[Player]],0)),INDEX(Team_Key[[Abbreviation]:[Abbreviation]],MATCH(LEFT(INDEX(FPL_Fixtures_Extract[],MATCH($A116,FPL_Fixtures_Extract[[Player]:[Player]],0),MATCH(FPL_Combined[[#Headers],[Gameweek 11]],FPL_Fixtures_Extract[#Headers],0)),LEN(INDEX(FPL_Fixtures_Extract[],MATCH($A116,FPL_Fixtures_Extract[[Player]:[Player]],0),MATCH(FPL_Combined[[#Headers],[Gameweek 11]],FPL_Fixtures_Extract[#Headers],0)))-4),Team_Key[[Full Name]:[Full Name]],0))&amp;RIGHT(INDEX(FPL_Fixtures_Extract[],MATCH($A116,FPL_Fixtures_Extract[[Player]:[Player]],0),MATCH(FPL_Combined[[#Headers],[Gameweek 11]],FPL_Fixtures_Extract[#Headers],0)),3))</f>
        <v>AVL(H) 3-1</v>
      </c>
      <c r="M116" t="str">
        <f ca="1">IF(RIGHT(FPL_Combined[[#Headers],[Gameweek 12]],2)&lt;$B$622,INDEX(FPL_Results_Extract[Gameweek 12],MATCH($A116,FPL_Results_Extract[[Player]:[Player]],0)),INDEX(Team_Key[[Abbreviation]:[Abbreviation]],MATCH(LEFT(INDEX(FPL_Fixtures_Extract[],MATCH($A116,FPL_Fixtures_Extract[[Player]:[Player]],0),MATCH(FPL_Combined[[#Headers],[Gameweek 12]],FPL_Fixtures_Extract[#Headers],0)),LEN(INDEX(FPL_Fixtures_Extract[],MATCH($A116,FPL_Fixtures_Extract[[Player]:[Player]],0),MATCH(FPL_Combined[[#Headers],[Gameweek 12]],FPL_Fixtures_Extract[#Headers],0)))-4),Team_Key[[Full Name]:[Full Name]],0))&amp;RIGHT(INDEX(FPL_Fixtures_Extract[],MATCH($A116,FPL_Fixtures_Extract[[Player]:[Player]],0),MATCH(FPL_Combined[[#Headers],[Gameweek 12]],FPL_Fixtures_Extract[#Headers],0)),3))</f>
        <v>ARS(A) 1-1</v>
      </c>
      <c r="N116" t="str">
        <f ca="1">IF(RIGHT(FPL_Combined[[#Headers],[Gameweek 13]],2)&lt;$B$622,INDEX(FPL_Results_Extract[Gameweek 13],MATCH($A116,FPL_Results_Extract[[Player]:[Player]],0)),INDEX(Team_Key[[Abbreviation]:[Abbreviation]],MATCH(LEFT(INDEX(FPL_Fixtures_Extract[],MATCH($A116,FPL_Fixtures_Extract[[Player]:[Player]],0),MATCH(FPL_Combined[[#Headers],[Gameweek 13]],FPL_Fixtures_Extract[#Headers],0)),LEN(INDEX(FPL_Fixtures_Extract[],MATCH($A116,FPL_Fixtures_Extract[[Player]:[Player]],0),MATCH(FPL_Combined[[#Headers],[Gameweek 13]],FPL_Fixtures_Extract[#Headers],0)))-4),Team_Key[[Full Name]:[Full Name]],0))&amp;RIGHT(INDEX(FPL_Fixtures_Extract[],MATCH($A116,FPL_Fixtures_Extract[[Player]:[Player]],0),MATCH(FPL_Combined[[#Headers],[Gameweek 13]],FPL_Fixtures_Extract[#Headers],0)),3))</f>
        <v>WHU(H) 4-1</v>
      </c>
      <c r="O116" t="str">
        <f ca="1">IF(RIGHT(FPL_Combined[[#Headers],[Gameweek 14]],2)&lt;$B$622,INDEX(FPL_Results_Extract[Gameweek 14],MATCH($A116,FPL_Results_Extract[[Player]:[Player]],0)),INDEX(Team_Key[[Abbreviation]:[Abbreviation]],MATCH(LEFT(INDEX(FPL_Fixtures_Extract[],MATCH($A116,FPL_Fixtures_Extract[[Player]:[Player]],0),MATCH(FPL_Combined[[#Headers],[Gameweek 14]],FPL_Fixtures_Extract[#Headers],0)),LEN(INDEX(FPL_Fixtures_Extract[],MATCH($A116,FPL_Fixtures_Extract[[Player]:[Player]],0),MATCH(FPL_Combined[[#Headers],[Gameweek 14]],FPL_Fixtures_Extract[#Headers],0)))-4),Team_Key[[Full Name]:[Full Name]],0))&amp;RIGHT(INDEX(FPL_Fixtures_Extract[],MATCH($A116,FPL_Fixtures_Extract[[Player]:[Player]],0),MATCH(FPL_Combined[[#Headers],[Gameweek 14]],FPL_Fixtures_Extract[#Headers],0)),3))</f>
        <v>CHE(H) 0-0</v>
      </c>
      <c r="P116" t="str">
        <f ca="1">IF(RIGHT(FPL_Combined[[#Headers],[Gameweek 15]],2)&lt;$B$622,INDEX(FPL_Results_Extract[Gameweek 15],MATCH($A116,FPL_Results_Extract[[Player]:[Player]],0)),INDEX(Team_Key[[Abbreviation]:[Abbreviation]],MATCH(LEFT(INDEX(FPL_Fixtures_Extract[],MATCH($A116,FPL_Fixtures_Extract[[Player]:[Player]],0),MATCH(FPL_Combined[[#Headers],[Gameweek 15]],FPL_Fixtures_Extract[#Headers],0)),LEN(INDEX(FPL_Fixtures_Extract[],MATCH($A116,FPL_Fixtures_Extract[[Player]:[Player]],0),MATCH(FPL_Combined[[#Headers],[Gameweek 15]],FPL_Fixtures_Extract[#Headers],0)))-4),Team_Key[[Full Name]:[Full Name]],0))&amp;RIGHT(INDEX(FPL_Fixtures_Extract[],MATCH($A116,FPL_Fixtures_Extract[[Player]:[Player]],0),MATCH(FPL_Combined[[#Headers],[Gameweek 15]],FPL_Fixtures_Extract[#Headers],0)),3))</f>
        <v>WBA(A) 1-1</v>
      </c>
      <c r="Q116" t="str">
        <f ca="1">IF(RIGHT(FPL_Combined[[#Headers],[Gameweek 16]],2)&lt;$B$622,INDEX(FPL_Results_Extract[Gameweek 16],MATCH($A116,FPL_Results_Extract[[Player]:[Player]],0)),INDEX(Team_Key[[Abbreviation]:[Abbreviation]],MATCH(LEFT(INDEX(FPL_Fixtures_Extract[],MATCH($A116,FPL_Fixtures_Extract[[Player]:[Player]],0),MATCH(FPL_Combined[[#Headers],[Gameweek 16]],FPL_Fixtures_Extract[#Headers],0)),LEN(INDEX(FPL_Fixtures_Extract[],MATCH($A116,FPL_Fixtures_Extract[[Player]:[Player]],0),MATCH(FPL_Combined[[#Headers],[Gameweek 16]],FPL_Fixtures_Extract[#Headers],0)))-4),Team_Key[[Full Name]:[Full Name]],0))&amp;RIGHT(INDEX(FPL_Fixtures_Extract[],MATCH($A116,FPL_Fixtures_Extract[[Player]:[Player]],0),MATCH(FPL_Combined[[#Headers],[Gameweek 16]],FPL_Fixtures_Extract[#Headers],0)),3))</f>
        <v>NEW(H) 1-2</v>
      </c>
      <c r="R116" t="str">
        <f ca="1">IF(RIGHT(FPL_Combined[[#Headers],[Gameweek 17]],2)&lt;$B$622,INDEX(FPL_Results_Extract[Gameweek 17],MATCH($A116,FPL_Results_Extract[[Player]:[Player]],0)),INDEX(Team_Key[[Abbreviation]:[Abbreviation]],MATCH(LEFT(INDEX(FPL_Fixtures_Extract[],MATCH($A116,FPL_Fixtures_Extract[[Player]:[Player]],0),MATCH(FPL_Combined[[#Headers],[Gameweek 17]],FPL_Fixtures_Extract[#Headers],0)),LEN(INDEX(FPL_Fixtures_Extract[],MATCH($A116,FPL_Fixtures_Extract[[Player]:[Player]],0),MATCH(FPL_Combined[[#Headers],[Gameweek 17]],FPL_Fixtures_Extract[#Headers],0)))-4),Team_Key[[Full Name]:[Full Name]],0))&amp;RIGHT(INDEX(FPL_Fixtures_Extract[],MATCH($A116,FPL_Fixtures_Extract[[Player]:[Player]],0),MATCH(FPL_Combined[[#Headers],[Gameweek 17]],FPL_Fixtures_Extract[#Headers],0)),3))</f>
        <v>SOU(A) 2-0</v>
      </c>
      <c r="S116" t="str">
        <f ca="1">IF(RIGHT(FPL_Combined[[#Headers],[Gameweek 18]],2)&lt;$B$622,INDEX(FPL_Results_Extract[Gameweek 18],MATCH($A116,FPL_Results_Extract[[Player]:[Player]],0)),INDEX(Team_Key[[Abbreviation]:[Abbreviation]],MATCH(LEFT(INDEX(FPL_Fixtures_Extract[],MATCH($A116,FPL_Fixtures_Extract[[Player]:[Player]],0),MATCH(FPL_Combined[[#Headers],[Gameweek 18]],FPL_Fixtures_Extract[#Headers],0)),LEN(INDEX(FPL_Fixtures_Extract[],MATCH($A116,FPL_Fixtures_Extract[[Player]:[Player]],0),MATCH(FPL_Combined[[#Headers],[Gameweek 18]],FPL_Fixtures_Extract[#Headers],0)))-4),Team_Key[[Full Name]:[Full Name]],0))&amp;RIGHT(INDEX(FPL_Fixtures_Extract[],MATCH($A116,FPL_Fixtures_Extract[[Player]:[Player]],0),MATCH(FPL_Combined[[#Headers],[Gameweek 18]],FPL_Fixtures_Extract[#Headers],0)),3))</f>
        <v>NOR(H) 3-0</v>
      </c>
      <c r="T116" t="str">
        <f ca="1">IF(RIGHT(FPL_Combined[[#Headers],[Gameweek 19]],2)&lt;$B$622,INDEX(FPL_Results_Extract[Gameweek 19],MATCH($A116,FPL_Results_Extract[[Player]:[Player]],0)),INDEX(Team_Key[[Abbreviation]:[Abbreviation]],MATCH(LEFT(INDEX(FPL_Fixtures_Extract[],MATCH($A116,FPL_Fixtures_Extract[[Player]:[Player]],0),MATCH(FPL_Combined[[#Headers],[Gameweek 19]],FPL_Fixtures_Extract[#Headers],0)),LEN(INDEX(FPL_Fixtures_Extract[],MATCH($A116,FPL_Fixtures_Extract[[Player]:[Player]],0),MATCH(FPL_Combined[[#Headers],[Gameweek 19]],FPL_Fixtures_Extract[#Headers],0)))-4),Team_Key[[Full Name]:[Full Name]],0))&amp;RIGHT(INDEX(FPL_Fixtures_Extract[],MATCH($A116,FPL_Fixtures_Extract[[Player]:[Player]],0),MATCH(FPL_Combined[[#Headers],[Gameweek 19]],FPL_Fixtures_Extract[#Headers],0)),3))</f>
        <v>WAT(A) 2-1</v>
      </c>
      <c r="U116" t="str">
        <f ca="1">IF(RIGHT(FPL_Combined[[#Headers],[Gameweek 20]],2)&lt;$B$622,INDEX(FPL_Results_Extract[Gameweek 20],MATCH($A116,FPL_Results_Extract[[Player]:[Player]],0)),INDEX(Team_Key[[Abbreviation]:[Abbreviation]],MATCH(LEFT(INDEX(FPL_Fixtures_Extract[],MATCH($A116,FPL_Fixtures_Extract[[Player]:[Player]],0),MATCH(FPL_Combined[[#Headers],[Gameweek 20]],FPL_Fixtures_Extract[#Headers],0)),LEN(INDEX(FPL_Fixtures_Extract[],MATCH($A116,FPL_Fixtures_Extract[[Player]:[Player]],0),MATCH(FPL_Combined[[#Headers],[Gameweek 20]],FPL_Fixtures_Extract[#Headers],0)))-4),Team_Key[[Full Name]:[Full Name]],0))&amp;RIGHT(INDEX(FPL_Fixtures_Extract[],MATCH($A116,FPL_Fixtures_Extract[[Player]:[Player]],0),MATCH(FPL_Combined[[#Headers],[Gameweek 20]],FPL_Fixtures_Extract[#Headers],0)),3))</f>
        <v>EVE(A) 1-1</v>
      </c>
      <c r="V116" t="str">
        <f ca="1">IF(RIGHT(FPL_Combined[[#Headers],[Gameweek 21]],2)&lt;$B$622,INDEX(FPL_Results_Extract[Gameweek 21],MATCH($A116,FPL_Results_Extract[[Player]:[Player]],0)),INDEX(Team_Key[[Abbreviation]:[Abbreviation]],MATCH(LEFT(INDEX(FPL_Fixtures_Extract[],MATCH($A116,FPL_Fixtures_Extract[[Player]:[Player]],0),MATCH(FPL_Combined[[#Headers],[Gameweek 21]],FPL_Fixtures_Extract[#Headers],0)),LEN(INDEX(FPL_Fixtures_Extract[],MATCH($A116,FPL_Fixtures_Extract[[Player]:[Player]],0),MATCH(FPL_Combined[[#Headers],[Gameweek 21]],FPL_Fixtures_Extract[#Headers],0)))-4),Team_Key[[Full Name]:[Full Name]],0))&amp;RIGHT(INDEX(FPL_Fixtures_Extract[],MATCH($A116,FPL_Fixtures_Extract[[Player]:[Player]],0),MATCH(FPL_Combined[[#Headers],[Gameweek 21]],FPL_Fixtures_Extract[#Headers],0)),3))</f>
        <v>LEI(H) 0-1</v>
      </c>
      <c r="W116" t="str">
        <f ca="1">IF(RIGHT(FPL_Combined[[#Headers],[Gameweek 22]],2)&lt;$B$622,INDEX(FPL_Results_Extract[Gameweek 22],MATCH($A116,FPL_Results_Extract[[Player]:[Player]],0)),INDEX(Team_Key[[Abbreviation]:[Abbreviation]],MATCH(LEFT(INDEX(FPL_Fixtures_Extract[],MATCH($A116,FPL_Fixtures_Extract[[Player]:[Player]],0),MATCH(FPL_Combined[[#Headers],[Gameweek 22]],FPL_Fixtures_Extract[#Headers],0)),LEN(INDEX(FPL_Fixtures_Extract[],MATCH($A116,FPL_Fixtures_Extract[[Player]:[Player]],0),MATCH(FPL_Combined[[#Headers],[Gameweek 22]],FPL_Fixtures_Extract[#Headers],0)))-4),Team_Key[[Full Name]:[Full Name]],0))&amp;RIGHT(INDEX(FPL_Fixtures_Extract[],MATCH($A116,FPL_Fixtures_Extract[[Player]:[Player]],0),MATCH(FPL_Combined[[#Headers],[Gameweek 22]],FPL_Fixtures_Extract[#Headers],0)),3))</f>
        <v>SUN(H) 4-1</v>
      </c>
      <c r="X116" t="str">
        <f ca="1">IF(RIGHT(FPL_Combined[[#Headers],[Gameweek 23]],2)&lt;$B$622,INDEX(FPL_Results_Extract[Gameweek 23],MATCH($A116,FPL_Results_Extract[[Player]:[Player]],0)),INDEX(Team_Key[[Abbreviation]:[Abbreviation]],MATCH(LEFT(INDEX(FPL_Fixtures_Extract[],MATCH($A116,FPL_Fixtures_Extract[[Player]:[Player]],0),MATCH(FPL_Combined[[#Headers],[Gameweek 23]],FPL_Fixtures_Extract[#Headers],0)),LEN(INDEX(FPL_Fixtures_Extract[],MATCH($A116,FPL_Fixtures_Extract[[Player]:[Player]],0),MATCH(FPL_Combined[[#Headers],[Gameweek 23]],FPL_Fixtures_Extract[#Headers],0)))-4),Team_Key[[Full Name]:[Full Name]],0))&amp;RIGHT(INDEX(FPL_Fixtures_Extract[],MATCH($A116,FPL_Fixtures_Extract[[Player]:[Player]],0),MATCH(FPL_Combined[[#Headers],[Gameweek 23]],FPL_Fixtures_Extract[#Headers],0)),3))</f>
        <v>CRY(A) 3-1</v>
      </c>
      <c r="Y116" t="str">
        <f ca="1">IF(RIGHT(FPL_Combined[[#Headers],[Gameweek 24]],2)&lt;$B$622,INDEX(FPL_Results_Extract[Team],MATCH($A116,FPL_Results_Extract[[Player]:[Player]],0)),INDEX(Team_Key[[Abbreviation]:[Abbreviation]],MATCH(LEFT(INDEX(FPL_Fixtures_Extract[],MATCH($A116,FPL_Fixtures_Extract[[Player]:[Player]],0),MATCH(FPL_Combined[[#Headers],[Gameweek 24]],FPL_Fixtures_Extract[#Headers],0)),LEN(INDEX(FPL_Fixtures_Extract[],MATCH($A116,FPL_Fixtures_Extract[[Player]:[Player]],0),MATCH(FPL_Combined[[#Headers],[Gameweek 24]],FPL_Fixtures_Extract[#Headers],0)))-4),Team_Key[[Full Name]:[Full Name]],0))&amp;RIGHT(INDEX(FPL_Fixtures_Extract[],MATCH($A116,FPL_Fixtures_Extract[[Player]:[Player]],0),MATCH(FPL_Combined[[#Headers],[Gameweek 24]],FPL_Fixtures_Extract[#Headers],0)),3))</f>
        <v>TOT</v>
      </c>
      <c r="Z116" t="str">
        <f ca="1">IF(RIGHT(FPL_Combined[[#Headers],[Gameweek 25]],2)&lt;$B$622,INDEX(FPL_Results_Extract[Player],MATCH($A116,FPL_Results_Extract[[Player]:[Player]],0)),INDEX(Team_Key[[Abbreviation]:[Abbreviation]],MATCH(LEFT(INDEX(FPL_Fixtures_Extract[],MATCH($A116,FPL_Fixtures_Extract[[Player]:[Player]],0),MATCH(FPL_Combined[[#Headers],[Gameweek 25]],FPL_Fixtures_Extract[#Headers],0)),LEN(INDEX(FPL_Fixtures_Extract[],MATCH($A116,FPL_Fixtures_Extract[[Player]:[Player]],0),MATCH(FPL_Combined[[#Headers],[Gameweek 25]],FPL_Fixtures_Extract[#Headers],0)))-4),Team_Key[[Full Name]:[Full Name]],0))&amp;RIGHT(INDEX(FPL_Fixtures_Extract[],MATCH($A116,FPL_Fixtures_Extract[[Player]:[Player]],0),MATCH(FPL_Combined[[#Headers],[Gameweek 25]],FPL_Fixtures_Extract[#Headers],0)),3))</f>
        <v>Chiriches</v>
      </c>
      <c r="AA116" t="str">
        <f ca="1">IF(RIGHT(FPL_Combined[[#Headers],[Gameweek 26]],2)&lt;$B$622,INDEX(FPL_Results_Extract[Gameweek 01],MATCH($A116,FPL_Results_Extract[[Player]:[Player]],0)),INDEX(Team_Key[[Abbreviation]:[Abbreviation]],MATCH(LEFT(INDEX(FPL_Fixtures_Extract[],MATCH($A116,FPL_Fixtures_Extract[[Player]:[Player]],0),MATCH(FPL_Combined[[#Headers],[Gameweek 26]],FPL_Fixtures_Extract[#Headers],0)),LEN(INDEX(FPL_Fixtures_Extract[],MATCH($A116,FPL_Fixtures_Extract[[Player]:[Player]],0),MATCH(FPL_Combined[[#Headers],[Gameweek 26]],FPL_Fixtures_Extract[#Headers],0)))-4),Team_Key[[Full Name]:[Full Name]],0))&amp;RIGHT(INDEX(FPL_Fixtures_Extract[],MATCH($A116,FPL_Fixtures_Extract[[Player]:[Player]],0),MATCH(FPL_Combined[[#Headers],[Gameweek 26]],FPL_Fixtures_Extract[#Headers],0)),3))</f>
        <v>MUN(A) 0-1</v>
      </c>
      <c r="AB116" t="str">
        <f ca="1">IF(RIGHT(FPL_Combined[[#Headers],[Gameweek 27]],2)&lt;$B$622,INDEX(FPL_Results_Extract[Gameweek 02],MATCH($A116,FPL_Results_Extract[[Player]:[Player]],0)),INDEX(Team_Key[[Abbreviation]:[Abbreviation]],MATCH(LEFT(INDEX(FPL_Fixtures_Extract[],MATCH($A116,FPL_Fixtures_Extract[[Player]:[Player]],0),MATCH(FPL_Combined[[#Headers],[Gameweek 27]],FPL_Fixtures_Extract[#Headers],0)),LEN(INDEX(FPL_Fixtures_Extract[],MATCH($A116,FPL_Fixtures_Extract[[Player]:[Player]],0),MATCH(FPL_Combined[[#Headers],[Gameweek 27]],FPL_Fixtures_Extract[#Headers],0)))-4),Team_Key[[Full Name]:[Full Name]],0))&amp;RIGHT(INDEX(FPL_Fixtures_Extract[],MATCH($A116,FPL_Fixtures_Extract[[Player]:[Player]],0),MATCH(FPL_Combined[[#Headers],[Gameweek 27]],FPL_Fixtures_Extract[#Headers],0)),3))</f>
        <v>STK(H) 2-2</v>
      </c>
      <c r="AC116" t="str">
        <f ca="1">IF(RIGHT(FPL_Combined[[#Headers],[Gameweek 28]],2)&lt;$B$622,INDEX(FPL_Results_Extract[Gameweek 03],MATCH($A116,FPL_Results_Extract[[Player]:[Player]],0)),INDEX(Team_Key[[Abbreviation]:[Abbreviation]],MATCH(LEFT(INDEX(FPL_Fixtures_Extract[],MATCH($A116,FPL_Fixtures_Extract[[Player]:[Player]],0),MATCH(FPL_Combined[[#Headers],[Gameweek 28]],FPL_Fixtures_Extract[#Headers],0)),LEN(INDEX(FPL_Fixtures_Extract[],MATCH($A116,FPL_Fixtures_Extract[[Player]:[Player]],0),MATCH(FPL_Combined[[#Headers],[Gameweek 28]],FPL_Fixtures_Extract[#Headers],0)))-4),Team_Key[[Full Name]:[Full Name]],0))&amp;RIGHT(INDEX(FPL_Fixtures_Extract[],MATCH($A116,FPL_Fixtures_Extract[[Player]:[Player]],0),MATCH(FPL_Combined[[#Headers],[Gameweek 28]],FPL_Fixtures_Extract[#Headers],0)),3))</f>
        <v>LEI(A) 1-1</v>
      </c>
      <c r="AD116" t="str">
        <f ca="1">IF(RIGHT(FPL_Combined[[#Headers],[Gameweek 29]],2)&lt;$B$622,INDEX(FPL_Results_Extract[Gameweek 04],MATCH($A116,FPL_Results_Extract[[Player]:[Player]],0)),INDEX(Team_Key[[Abbreviation]:[Abbreviation]],MATCH(LEFT(INDEX(FPL_Fixtures_Extract[],MATCH($A116,FPL_Fixtures_Extract[[Player]:[Player]],0),MATCH(FPL_Combined[[#Headers],[Gameweek 29]],FPL_Fixtures_Extract[#Headers],0)),LEN(INDEX(FPL_Fixtures_Extract[],MATCH($A116,FPL_Fixtures_Extract[[Player]:[Player]],0),MATCH(FPL_Combined[[#Headers],[Gameweek 29]],FPL_Fixtures_Extract[#Headers],0)))-4),Team_Key[[Full Name]:[Full Name]],0))&amp;RIGHT(INDEX(FPL_Fixtures_Extract[],MATCH($A116,FPL_Fixtures_Extract[[Player]:[Player]],0),MATCH(FPL_Combined[[#Headers],[Gameweek 29]],FPL_Fixtures_Extract[#Headers],0)),3))</f>
        <v>AVL(A)</v>
      </c>
      <c r="AE116" t="str">
        <f ca="1">IF(RIGHT(FPL_Combined[[#Headers],[Gameweek 30]],2)&lt;$B$622,INDEX(FPL_Results_Extract[Gameweek 05],MATCH($A116,FPL_Results_Extract[[Player]:[Player]],0)),INDEX(Team_Key[[Abbreviation]:[Abbreviation]],MATCH(LEFT(INDEX(FPL_Fixtures_Extract[],MATCH($A116,FPL_Fixtures_Extract[[Player]:[Player]],0),MATCH(FPL_Combined[[#Headers],[Gameweek 30]],FPL_Fixtures_Extract[#Headers],0)),LEN(INDEX(FPL_Fixtures_Extract[],MATCH($A116,FPL_Fixtures_Extract[[Player]:[Player]],0),MATCH(FPL_Combined[[#Headers],[Gameweek 30]],FPL_Fixtures_Extract[#Headers],0)))-4),Team_Key[[Full Name]:[Full Name]],0))&amp;RIGHT(INDEX(FPL_Fixtures_Extract[],MATCH($A116,FPL_Fixtures_Extract[[Player]:[Player]],0),MATCH(FPL_Combined[[#Headers],[Gameweek 30]],FPL_Fixtures_Extract[#Headers],0)),3))</f>
        <v>BOU(H)</v>
      </c>
      <c r="AF116" t="str">
        <f ca="1">IF(RIGHT(FPL_Combined[[#Headers],[Gameweek 31]],2)&lt;$B$622,INDEX(FPL_Results_Extract[Gameweek 06],MATCH($A116,FPL_Results_Extract[[Player]:[Player]],0)),INDEX(Team_Key[[Abbreviation]:[Abbreviation]],MATCH(LEFT(INDEX(FPL_Fixtures_Extract[],MATCH($A116,FPL_Fixtures_Extract[[Player]:[Player]],0),MATCH(FPL_Combined[[#Headers],[Gameweek 31]],FPL_Fixtures_Extract[#Headers],0)),LEN(INDEX(FPL_Fixtures_Extract[],MATCH($A116,FPL_Fixtures_Extract[[Player]:[Player]],0),MATCH(FPL_Combined[[#Headers],[Gameweek 31]],FPL_Fixtures_Extract[#Headers],0)))-4),Team_Key[[Full Name]:[Full Name]],0))&amp;RIGHT(INDEX(FPL_Fixtures_Extract[],MATCH($A116,FPL_Fixtures_Extract[[Player]:[Player]],0),MATCH(FPL_Combined[[#Headers],[Gameweek 31]],FPL_Fixtures_Extract[#Headers],0)),3))</f>
        <v>LIV(A)</v>
      </c>
      <c r="AG116" t="str">
        <f ca="1">IF(RIGHT(FPL_Combined[[#Headers],[Gameweek 32]],2)&lt;$B$622,INDEX(FPL_Results_Extract[Gameweek 07],MATCH($A116,FPL_Results_Extract[[Player]:[Player]],0)),INDEX(Team_Key[[Abbreviation]:[Abbreviation]],MATCH(LEFT(INDEX(FPL_Fixtures_Extract[],MATCH($A116,FPL_Fixtures_Extract[[Player]:[Player]],0),MATCH(FPL_Combined[[#Headers],[Gameweek 32]],FPL_Fixtures_Extract[#Headers],0)),LEN(INDEX(FPL_Fixtures_Extract[],MATCH($A116,FPL_Fixtures_Extract[[Player]:[Player]],0),MATCH(FPL_Combined[[#Headers],[Gameweek 32]],FPL_Fixtures_Extract[#Headers],0)))-4),Team_Key[[Full Name]:[Full Name]],0))&amp;RIGHT(INDEX(FPL_Fixtures_Extract[],MATCH($A116,FPL_Fixtures_Extract[[Player]:[Player]],0),MATCH(FPL_Combined[[#Headers],[Gameweek 32]],FPL_Fixtures_Extract[#Headers],0)),3))</f>
        <v>MUN(H)</v>
      </c>
      <c r="AH116" t="str">
        <f ca="1">IF(RIGHT(FPL_Combined[[#Headers],[Gameweek 33]],2)&lt;$B$622,INDEX(FPL_Results_Extract[Gameweek 08],MATCH($A116,FPL_Results_Extract[[Player]:[Player]],0)),INDEX(Team_Key[[Abbreviation]:[Abbreviation]],MATCH(LEFT(INDEX(FPL_Fixtures_Extract[],MATCH($A116,FPL_Fixtures_Extract[[Player]:[Player]],0),MATCH(FPL_Combined[[#Headers],[Gameweek 33]],FPL_Fixtures_Extract[#Headers],0)),LEN(INDEX(FPL_Fixtures_Extract[],MATCH($A116,FPL_Fixtures_Extract[[Player]:[Player]],0),MATCH(FPL_Combined[[#Headers],[Gameweek 33]],FPL_Fixtures_Extract[#Headers],0)))-4),Team_Key[[Full Name]:[Full Name]],0))&amp;RIGHT(INDEX(FPL_Fixtures_Extract[],MATCH($A116,FPL_Fixtures_Extract[[Player]:[Player]],0),MATCH(FPL_Combined[[#Headers],[Gameweek 33]],FPL_Fixtures_Extract[#Headers],0)),3))</f>
        <v>STK(A)</v>
      </c>
      <c r="AI116" t="str">
        <f ca="1">IF(RIGHT(FPL_Combined[[#Headers],[Gameweek 34]],2)&lt;$B$622,INDEX(FPL_Results_Extract[Gameweek 09],MATCH($A116,FPL_Results_Extract[[Player]:[Player]],0)),INDEX(Team_Key[[Abbreviation]:[Abbreviation]],MATCH(LEFT(INDEX(FPL_Fixtures_Extract[],MATCH($A116,FPL_Fixtures_Extract[[Player]:[Player]],0),MATCH(FPL_Combined[[#Headers],[Gameweek 34]],FPL_Fixtures_Extract[#Headers],0)),LEN(INDEX(FPL_Fixtures_Extract[],MATCH($A116,FPL_Fixtures_Extract[[Player]:[Player]],0),MATCH(FPL_Combined[[#Headers],[Gameweek 34]],FPL_Fixtures_Extract[#Headers],0)))-4),Team_Key[[Full Name]:[Full Name]],0))&amp;RIGHT(INDEX(FPL_Fixtures_Extract[],MATCH($A116,FPL_Fixtures_Extract[[Player]:[Player]],0),MATCH(FPL_Combined[[#Headers],[Gameweek 34]],FPL_Fixtures_Extract[#Headers],0)),3))</f>
        <v>WBA(H)</v>
      </c>
      <c r="AJ116" t="str">
        <f ca="1">IF(RIGHT(FPL_Combined[[#Headers],[Gameweek 35]],2)&lt;$B$622,INDEX(FPL_Results_Extract[Gameweek 10],MATCH($A116,FPL_Results_Extract[[Player]:[Player]],0)),INDEX(Team_Key[[Abbreviation]:[Abbreviation]],MATCH(LEFT(INDEX(FPL_Fixtures_Extract[],MATCH($A116,FPL_Fixtures_Extract[[Player]:[Player]],0),MATCH(FPL_Combined[[#Headers],[Gameweek 35]],FPL_Fixtures_Extract[#Headers],0)),LEN(INDEX(FPL_Fixtures_Extract[],MATCH($A116,FPL_Fixtures_Extract[[Player]:[Player]],0),MATCH(FPL_Combined[[#Headers],[Gameweek 35]],FPL_Fixtures_Extract[#Headers],0)))-4),Team_Key[[Full Name]:[Full Name]],0))&amp;RIGHT(INDEX(FPL_Fixtures_Extract[],MATCH($A116,FPL_Fixtures_Extract[[Player]:[Player]],0),MATCH(FPL_Combined[[#Headers],[Gameweek 35]],FPL_Fixtures_Extract[#Headers],0)),3))</f>
        <v>CHE(A)</v>
      </c>
      <c r="AK116" t="str">
        <f ca="1">IF(RIGHT(FPL_Combined[[#Headers],[Gameweek 36]],2)&lt;$B$622,INDEX(FPL_Results_Extract[Gameweek 11],MATCH($A116,FPL_Results_Extract[[Player]:[Player]],0)),INDEX(Team_Key[[Abbreviation]:[Abbreviation]],MATCH(LEFT(INDEX(FPL_Fixtures_Extract[],MATCH($A116,FPL_Fixtures_Extract[[Player]:[Player]],0),MATCH(FPL_Combined[[#Headers],[Gameweek 36]],FPL_Fixtures_Extract[#Headers],0)),LEN(INDEX(FPL_Fixtures_Extract[],MATCH($A116,FPL_Fixtures_Extract[[Player]:[Player]],0),MATCH(FPL_Combined[[#Headers],[Gameweek 36]],FPL_Fixtures_Extract[#Headers],0)))-4),Team_Key[[Full Name]:[Full Name]],0))&amp;RIGHT(INDEX(FPL_Fixtures_Extract[],MATCH($A116,FPL_Fixtures_Extract[[Player]:[Player]],0),MATCH(FPL_Combined[[#Headers],[Gameweek 36]],FPL_Fixtures_Extract[#Headers],0)),3))</f>
        <v>SOU(H)</v>
      </c>
      <c r="AL116" t="str">
        <f ca="1">IF(RIGHT(FPL_Combined[[#Headers],[Gameweek 37]],2)&lt;$B$622,INDEX(FPL_Results_Extract[Gameweek 12],MATCH($A116,FPL_Results_Extract[[Player]:[Player]],0)),INDEX(Team_Key[[Abbreviation]:[Abbreviation]],MATCH(LEFT(INDEX(FPL_Fixtures_Extract[],MATCH($A116,FPL_Fixtures_Extract[[Player]:[Player]],0),MATCH(FPL_Combined[[#Headers],[Gameweek 37]],FPL_Fixtures_Extract[#Headers],0)),LEN(INDEX(FPL_Fixtures_Extract[],MATCH($A116,FPL_Fixtures_Extract[[Player]:[Player]],0),MATCH(FPL_Combined[[#Headers],[Gameweek 37]],FPL_Fixtures_Extract[#Headers],0)))-4),Team_Key[[Full Name]:[Full Name]],0))&amp;RIGHT(INDEX(FPL_Fixtures_Extract[],MATCH($A116,FPL_Fixtures_Extract[[Player]:[Player]],0),MATCH(FPL_Combined[[#Headers],[Gameweek 37]],FPL_Fixtures_Extract[#Headers],0)),3))</f>
        <v>NEW(A)</v>
      </c>
      <c r="AM116" t="e">
        <f ca="1">IF(RIGHT(FPL_Combined[[#Headers],[Gameweek 38]],2)&lt;$B$622,INDEX(FPL_Results_Extract[Gameweek 13],MATCH($A116,FPL_Results_Extract[[Player]:[Player]],0)),INDEX(Team_Key[[Abbreviation]:[Abbreviation]],MATCH(LEFT(INDEX(FPL_Fixtures_Extract[],MATCH($A116,FPL_Fixtures_Extract[[Player]:[Player]],0),MATCH(FPL_Combined[[#Headers],[Gameweek 38]],FPL_Fixtures_Extract[#Headers],0)),LEN(INDEX(FPL_Fixtures_Extract[],MATCH($A116,FPL_Fixtures_Extract[[Player]:[Player]],0),MATCH(FPL_Combined[[#Headers],[Gameweek 38]],FPL_Fixtures_Extract[#Headers],0)))-4),Team_Key[[Full Name]:[Full Name]],0))&amp;RIGHT(INDEX(FPL_Fixtures_Extract[],MATCH($A116,FPL_Fixtures_Extract[[Player]:[Player]],0),MATCH(FPL_Combined[[#Headers],[Gameweek 38]],FPL_Fixtures_Extract[#Headers],0)),3))</f>
        <v>#VALUE!</v>
      </c>
    </row>
    <row r="117" spans="1:39" x14ac:dyDescent="0.45">
      <c r="A117" t="s">
        <v>101</v>
      </c>
      <c r="B117" t="str">
        <f ca="1">IF(RIGHT(FPL_Combined[[#Headers],[Gameweek 01]],2)&lt;$B$622,INDEX(FPL_Results_Extract[Gameweek 01],MATCH($A117,FPL_Results_Extract[[Player]:[Player]],0)),INDEX(Team_Key[[Abbreviation]:[Abbreviation]],MATCH(LEFT(INDEX(FPL_Fixtures_Extract[],MATCH($A117,FPL_Fixtures_Extract[[Player]:[Player]],0),MATCH(FPL_Combined[[#Headers],[Gameweek 01]],FPL_Fixtures_Extract[#Headers],0)),LEN(INDEX(FPL_Fixtures_Extract[],MATCH($A117,FPL_Fixtures_Extract[[Player]:[Player]],0),MATCH(FPL_Combined[[#Headers],[Gameweek 01]],FPL_Fixtures_Extract[#Headers],0)))-4),Team_Key[[Full Name]:[Full Name]],0))&amp;RIGHT(INDEX(FPL_Fixtures_Extract[],MATCH($A117,FPL_Fixtures_Extract[[Player]:[Player]],0),MATCH(FPL_Combined[[#Headers],[Gameweek 01]],FPL_Fixtures_Extract[#Headers],0)),3))</f>
        <v>SWA(H) 2-2</v>
      </c>
      <c r="C117" t="str">
        <f ca="1">IF(RIGHT(FPL_Combined[[#Headers],[Gameweek 02]],2)&lt;$B$622,INDEX(FPL_Results_Extract[Gameweek 02],MATCH($A117,FPL_Results_Extract[[Player]:[Player]],0)),INDEX(Team_Key[[Abbreviation]:[Abbreviation]],MATCH(LEFT(INDEX(FPL_Fixtures_Extract[],MATCH($A117,FPL_Fixtures_Extract[[Player]:[Player]],0),MATCH(FPL_Combined[[#Headers],[Gameweek 02]],FPL_Fixtures_Extract[#Headers],0)),LEN(INDEX(FPL_Fixtures_Extract[],MATCH($A117,FPL_Fixtures_Extract[[Player]:[Player]],0),MATCH(FPL_Combined[[#Headers],[Gameweek 02]],FPL_Fixtures_Extract[#Headers],0)))-4),Team_Key[[Full Name]:[Full Name]],0))&amp;RIGHT(INDEX(FPL_Fixtures_Extract[],MATCH($A117,FPL_Fixtures_Extract[[Player]:[Player]],0),MATCH(FPL_Combined[[#Headers],[Gameweek 02]],FPL_Fixtures_Extract[#Headers],0)),3))</f>
        <v>MCI(A) 0-3</v>
      </c>
      <c r="D117" t="str">
        <f ca="1">IF(RIGHT(FPL_Combined[[#Headers],[Gameweek 03]],2)&lt;$B$622,INDEX(FPL_Results_Extract[Gameweek 03],MATCH($A117,FPL_Results_Extract[[Player]:[Player]],0)),INDEX(Team_Key[[Abbreviation]:[Abbreviation]],MATCH(LEFT(INDEX(FPL_Fixtures_Extract[],MATCH($A117,FPL_Fixtures_Extract[[Player]:[Player]],0),MATCH(FPL_Combined[[#Headers],[Gameweek 03]],FPL_Fixtures_Extract[#Headers],0)),LEN(INDEX(FPL_Fixtures_Extract[],MATCH($A117,FPL_Fixtures_Extract[[Player]:[Player]],0),MATCH(FPL_Combined[[#Headers],[Gameweek 03]],FPL_Fixtures_Extract[#Headers],0)))-4),Team_Key[[Full Name]:[Full Name]],0))&amp;RIGHT(INDEX(FPL_Fixtures_Extract[],MATCH($A117,FPL_Fixtures_Extract[[Player]:[Player]],0),MATCH(FPL_Combined[[#Headers],[Gameweek 03]],FPL_Fixtures_Extract[#Headers],0)),3))</f>
        <v>WBA(A) 3-2</v>
      </c>
      <c r="E117" t="str">
        <f ca="1">IF(RIGHT(FPL_Combined[[#Headers],[Gameweek 04]],2)&lt;$B$622,INDEX(FPL_Results_Extract[Gameweek 04],MATCH($A117,FPL_Results_Extract[[Player]:[Player]],0)),INDEX(Team_Key[[Abbreviation]:[Abbreviation]],MATCH(LEFT(INDEX(FPL_Fixtures_Extract[],MATCH($A117,FPL_Fixtures_Extract[[Player]:[Player]],0),MATCH(FPL_Combined[[#Headers],[Gameweek 04]],FPL_Fixtures_Extract[#Headers],0)),LEN(INDEX(FPL_Fixtures_Extract[],MATCH($A117,FPL_Fixtures_Extract[[Player]:[Player]],0),MATCH(FPL_Combined[[#Headers],[Gameweek 04]],FPL_Fixtures_Extract[#Headers],0)))-4),Team_Key[[Full Name]:[Full Name]],0))&amp;RIGHT(INDEX(FPL_Fixtures_Extract[],MATCH($A117,FPL_Fixtures_Extract[[Player]:[Player]],0),MATCH(FPL_Combined[[#Headers],[Gameweek 04]],FPL_Fixtures_Extract[#Headers],0)),3))</f>
        <v>CRY(H) 1-2</v>
      </c>
      <c r="F117" t="str">
        <f ca="1">IF(RIGHT(FPL_Combined[[#Headers],[Gameweek 05]],2)&lt;$B$622,INDEX(FPL_Results_Extract[Gameweek 05],MATCH($A117,FPL_Results_Extract[[Player]:[Player]],0)),INDEX(Team_Key[[Abbreviation]:[Abbreviation]],MATCH(LEFT(INDEX(FPL_Fixtures_Extract[],MATCH($A117,FPL_Fixtures_Extract[[Player]:[Player]],0),MATCH(FPL_Combined[[#Headers],[Gameweek 05]],FPL_Fixtures_Extract[#Headers],0)),LEN(INDEX(FPL_Fixtures_Extract[],MATCH($A117,FPL_Fixtures_Extract[[Player]:[Player]],0),MATCH(FPL_Combined[[#Headers],[Gameweek 05]],FPL_Fixtures_Extract[#Headers],0)))-4),Team_Key[[Full Name]:[Full Name]],0))&amp;RIGHT(INDEX(FPL_Fixtures_Extract[],MATCH($A117,FPL_Fixtures_Extract[[Player]:[Player]],0),MATCH(FPL_Combined[[#Headers],[Gameweek 05]],FPL_Fixtures_Extract[#Headers],0)),3))</f>
        <v>EVE(A) 1-3</v>
      </c>
      <c r="G117" t="str">
        <f ca="1">IF(RIGHT(FPL_Combined[[#Headers],[Gameweek 06]],2)&lt;$B$622,INDEX(FPL_Results_Extract[Gameweek 06],MATCH($A117,FPL_Results_Extract[[Player]:[Player]],0)),INDEX(Team_Key[[Abbreviation]:[Abbreviation]],MATCH(LEFT(INDEX(FPL_Fixtures_Extract[],MATCH($A117,FPL_Fixtures_Extract[[Player]:[Player]],0),MATCH(FPL_Combined[[#Headers],[Gameweek 06]],FPL_Fixtures_Extract[#Headers],0)),LEN(INDEX(FPL_Fixtures_Extract[],MATCH($A117,FPL_Fixtures_Extract[[Player]:[Player]],0),MATCH(FPL_Combined[[#Headers],[Gameweek 06]],FPL_Fixtures_Extract[#Headers],0)))-4),Team_Key[[Full Name]:[Full Name]],0))&amp;RIGHT(INDEX(FPL_Fixtures_Extract[],MATCH($A117,FPL_Fixtures_Extract[[Player]:[Player]],0),MATCH(FPL_Combined[[#Headers],[Gameweek 06]],FPL_Fixtures_Extract[#Headers],0)),3))</f>
        <v>ARS(H) 2-0</v>
      </c>
      <c r="H117" t="str">
        <f ca="1">IF(RIGHT(FPL_Combined[[#Headers],[Gameweek 07]],2)&lt;$B$622,INDEX(FPL_Results_Extract[Gameweek 07],MATCH($A117,FPL_Results_Extract[[Player]:[Player]],0)),INDEX(Team_Key[[Abbreviation]:[Abbreviation]],MATCH(LEFT(INDEX(FPL_Fixtures_Extract[],MATCH($A117,FPL_Fixtures_Extract[[Player]:[Player]],0),MATCH(FPL_Combined[[#Headers],[Gameweek 07]],FPL_Fixtures_Extract[#Headers],0)),LEN(INDEX(FPL_Fixtures_Extract[],MATCH($A117,FPL_Fixtures_Extract[[Player]:[Player]],0),MATCH(FPL_Combined[[#Headers],[Gameweek 07]],FPL_Fixtures_Extract[#Headers],0)))-4),Team_Key[[Full Name]:[Full Name]],0))&amp;RIGHT(INDEX(FPL_Fixtures_Extract[],MATCH($A117,FPL_Fixtures_Extract[[Player]:[Player]],0),MATCH(FPL_Combined[[#Headers],[Gameweek 07]],FPL_Fixtures_Extract[#Headers],0)),3))</f>
        <v>NEW(A) 2-2</v>
      </c>
      <c r="I117" t="str">
        <f ca="1">IF(RIGHT(FPL_Combined[[#Headers],[Gameweek 08]],2)&lt;$B$622,INDEX(FPL_Results_Extract[Gameweek 08],MATCH($A117,FPL_Results_Extract[[Player]:[Player]],0)),INDEX(Team_Key[[Abbreviation]:[Abbreviation]],MATCH(LEFT(INDEX(FPL_Fixtures_Extract[],MATCH($A117,FPL_Fixtures_Extract[[Player]:[Player]],0),MATCH(FPL_Combined[[#Headers],[Gameweek 08]],FPL_Fixtures_Extract[#Headers],0)),LEN(INDEX(FPL_Fixtures_Extract[],MATCH($A117,FPL_Fixtures_Extract[[Player]:[Player]],0),MATCH(FPL_Combined[[#Headers],[Gameweek 08]],FPL_Fixtures_Extract[#Headers],0)))-4),Team_Key[[Full Name]:[Full Name]],0))&amp;RIGHT(INDEX(FPL_Fixtures_Extract[],MATCH($A117,FPL_Fixtures_Extract[[Player]:[Player]],0),MATCH(FPL_Combined[[#Headers],[Gameweek 08]],FPL_Fixtures_Extract[#Headers],0)),3))</f>
        <v>SOU(H) 1-3</v>
      </c>
      <c r="J117" t="str">
        <f ca="1">IF(RIGHT(FPL_Combined[[#Headers],[Gameweek 09]],2)&lt;$B$622,INDEX(FPL_Results_Extract[Gameweek 09],MATCH($A117,FPL_Results_Extract[[Player]:[Player]],0)),INDEX(Team_Key[[Abbreviation]:[Abbreviation]],MATCH(LEFT(INDEX(FPL_Fixtures_Extract[],MATCH($A117,FPL_Fixtures_Extract[[Player]:[Player]],0),MATCH(FPL_Combined[[#Headers],[Gameweek 09]],FPL_Fixtures_Extract[#Headers],0)),LEN(INDEX(FPL_Fixtures_Extract[],MATCH($A117,FPL_Fixtures_Extract[[Player]:[Player]],0),MATCH(FPL_Combined[[#Headers],[Gameweek 09]],FPL_Fixtures_Extract[#Headers],0)))-4),Team_Key[[Full Name]:[Full Name]],0))&amp;RIGHT(INDEX(FPL_Fixtures_Extract[],MATCH($A117,FPL_Fixtures_Extract[[Player]:[Player]],0),MATCH(FPL_Combined[[#Headers],[Gameweek 09]],FPL_Fixtures_Extract[#Headers],0)),3))</f>
        <v>AVL(H) 2-0</v>
      </c>
      <c r="K117" t="str">
        <f ca="1">IF(RIGHT(FPL_Combined[[#Headers],[Gameweek 10]],2)&lt;$B$622,INDEX(FPL_Results_Extract[Gameweek 10],MATCH($A117,FPL_Results_Extract[[Player]:[Player]],0)),INDEX(Team_Key[[Abbreviation]:[Abbreviation]],MATCH(LEFT(INDEX(FPL_Fixtures_Extract[],MATCH($A117,FPL_Fixtures_Extract[[Player]:[Player]],0),MATCH(FPL_Combined[[#Headers],[Gameweek 10]],FPL_Fixtures_Extract[#Headers],0)),LEN(INDEX(FPL_Fixtures_Extract[],MATCH($A117,FPL_Fixtures_Extract[[Player]:[Player]],0),MATCH(FPL_Combined[[#Headers],[Gameweek 10]],FPL_Fixtures_Extract[#Headers],0)))-4),Team_Key[[Full Name]:[Full Name]],0))&amp;RIGHT(INDEX(FPL_Fixtures_Extract[],MATCH($A117,FPL_Fixtures_Extract[[Player]:[Player]],0),MATCH(FPL_Combined[[#Headers],[Gameweek 10]],FPL_Fixtures_Extract[#Headers],0)),3))</f>
        <v>WHU(A) 1-2</v>
      </c>
      <c r="L117" t="str">
        <f ca="1">IF(RIGHT(FPL_Combined[[#Headers],[Gameweek 11]],2)&lt;$B$622,INDEX(FPL_Results_Extract[Gameweek 11],MATCH($A117,FPL_Results_Extract[[Player]:[Player]],0)),INDEX(Team_Key[[Abbreviation]:[Abbreviation]],MATCH(LEFT(INDEX(FPL_Fixtures_Extract[],MATCH($A117,FPL_Fixtures_Extract[[Player]:[Player]],0),MATCH(FPL_Combined[[#Headers],[Gameweek 11]],FPL_Fixtures_Extract[#Headers],0)),LEN(INDEX(FPL_Fixtures_Extract[],MATCH($A117,FPL_Fixtures_Extract[[Player]:[Player]],0),MATCH(FPL_Combined[[#Headers],[Gameweek 11]],FPL_Fixtures_Extract[#Headers],0)))-4),Team_Key[[Full Name]:[Full Name]],0))&amp;RIGHT(INDEX(FPL_Fixtures_Extract[],MATCH($A117,FPL_Fixtures_Extract[[Player]:[Player]],0),MATCH(FPL_Combined[[#Headers],[Gameweek 11]],FPL_Fixtures_Extract[#Headers],0)),3))</f>
        <v>LIV(H) 1-3</v>
      </c>
      <c r="M117" t="str">
        <f ca="1">IF(RIGHT(FPL_Combined[[#Headers],[Gameweek 12]],2)&lt;$B$622,INDEX(FPL_Results_Extract[Gameweek 12],MATCH($A117,FPL_Results_Extract[[Player]:[Player]],0)),INDEX(Team_Key[[Abbreviation]:[Abbreviation]],MATCH(LEFT(INDEX(FPL_Fixtures_Extract[],MATCH($A117,FPL_Fixtures_Extract[[Player]:[Player]],0),MATCH(FPL_Combined[[#Headers],[Gameweek 12]],FPL_Fixtures_Extract[#Headers],0)),LEN(INDEX(FPL_Fixtures_Extract[],MATCH($A117,FPL_Fixtures_Extract[[Player]:[Player]],0),MATCH(FPL_Combined[[#Headers],[Gameweek 12]],FPL_Fixtures_Extract[#Headers],0)))-4),Team_Key[[Full Name]:[Full Name]],0))&amp;RIGHT(INDEX(FPL_Fixtures_Extract[],MATCH($A117,FPL_Fixtures_Extract[[Player]:[Player]],0),MATCH(FPL_Combined[[#Headers],[Gameweek 12]],FPL_Fixtures_Extract[#Headers],0)),3))</f>
        <v>STK(A) 0-1</v>
      </c>
      <c r="N117" t="str">
        <f ca="1">IF(RIGHT(FPL_Combined[[#Headers],[Gameweek 13]],2)&lt;$B$622,INDEX(FPL_Results_Extract[Gameweek 13],MATCH($A117,FPL_Results_Extract[[Player]:[Player]],0)),INDEX(Team_Key[[Abbreviation]:[Abbreviation]],MATCH(LEFT(INDEX(FPL_Fixtures_Extract[],MATCH($A117,FPL_Fixtures_Extract[[Player]:[Player]],0),MATCH(FPL_Combined[[#Headers],[Gameweek 13]],FPL_Fixtures_Extract[#Headers],0)),LEN(INDEX(FPL_Fixtures_Extract[],MATCH($A117,FPL_Fixtures_Extract[[Player]:[Player]],0),MATCH(FPL_Combined[[#Headers],[Gameweek 13]],FPL_Fixtures_Extract[#Headers],0)))-4),Team_Key[[Full Name]:[Full Name]],0))&amp;RIGHT(INDEX(FPL_Fixtures_Extract[],MATCH($A117,FPL_Fixtures_Extract[[Player]:[Player]],0),MATCH(FPL_Combined[[#Headers],[Gameweek 13]],FPL_Fixtures_Extract[#Headers],0)),3))</f>
        <v>NOR(H) 1-0</v>
      </c>
      <c r="O117" t="str">
        <f ca="1">IF(RIGHT(FPL_Combined[[#Headers],[Gameweek 14]],2)&lt;$B$622,INDEX(FPL_Results_Extract[Gameweek 14],MATCH($A117,FPL_Results_Extract[[Player]:[Player]],0)),INDEX(Team_Key[[Abbreviation]:[Abbreviation]],MATCH(LEFT(INDEX(FPL_Fixtures_Extract[],MATCH($A117,FPL_Fixtures_Extract[[Player]:[Player]],0),MATCH(FPL_Combined[[#Headers],[Gameweek 14]],FPL_Fixtures_Extract[#Headers],0)),LEN(INDEX(FPL_Fixtures_Extract[],MATCH($A117,FPL_Fixtures_Extract[[Player]:[Player]],0),MATCH(FPL_Combined[[#Headers],[Gameweek 14]],FPL_Fixtures_Extract[#Headers],0)))-4),Team_Key[[Full Name]:[Full Name]],0))&amp;RIGHT(INDEX(FPL_Fixtures_Extract[],MATCH($A117,FPL_Fixtures_Extract[[Player]:[Player]],0),MATCH(FPL_Combined[[#Headers],[Gameweek 14]],FPL_Fixtures_Extract[#Headers],0)),3))</f>
        <v>TOT(A) 0-0</v>
      </c>
      <c r="P117" t="str">
        <f ca="1">IF(RIGHT(FPL_Combined[[#Headers],[Gameweek 15]],2)&lt;$B$622,INDEX(FPL_Results_Extract[Gameweek 15],MATCH($A117,FPL_Results_Extract[[Player]:[Player]],0)),INDEX(Team_Key[[Abbreviation]:[Abbreviation]],MATCH(LEFT(INDEX(FPL_Fixtures_Extract[],MATCH($A117,FPL_Fixtures_Extract[[Player]:[Player]],0),MATCH(FPL_Combined[[#Headers],[Gameweek 15]],FPL_Fixtures_Extract[#Headers],0)),LEN(INDEX(FPL_Fixtures_Extract[],MATCH($A117,FPL_Fixtures_Extract[[Player]:[Player]],0),MATCH(FPL_Combined[[#Headers],[Gameweek 15]],FPL_Fixtures_Extract[#Headers],0)))-4),Team_Key[[Full Name]:[Full Name]],0))&amp;RIGHT(INDEX(FPL_Fixtures_Extract[],MATCH($A117,FPL_Fixtures_Extract[[Player]:[Player]],0),MATCH(FPL_Combined[[#Headers],[Gameweek 15]],FPL_Fixtures_Extract[#Headers],0)),3))</f>
        <v>BOU(H) 0-1</v>
      </c>
      <c r="Q117" t="str">
        <f ca="1">IF(RIGHT(FPL_Combined[[#Headers],[Gameweek 16]],2)&lt;$B$622,INDEX(FPL_Results_Extract[Gameweek 16],MATCH($A117,FPL_Results_Extract[[Player]:[Player]],0)),INDEX(Team_Key[[Abbreviation]:[Abbreviation]],MATCH(LEFT(INDEX(FPL_Fixtures_Extract[],MATCH($A117,FPL_Fixtures_Extract[[Player]:[Player]],0),MATCH(FPL_Combined[[#Headers],[Gameweek 16]],FPL_Fixtures_Extract[#Headers],0)),LEN(INDEX(FPL_Fixtures_Extract[],MATCH($A117,FPL_Fixtures_Extract[[Player]:[Player]],0),MATCH(FPL_Combined[[#Headers],[Gameweek 16]],FPL_Fixtures_Extract[#Headers],0)))-4),Team_Key[[Full Name]:[Full Name]],0))&amp;RIGHT(INDEX(FPL_Fixtures_Extract[],MATCH($A117,FPL_Fixtures_Extract[[Player]:[Player]],0),MATCH(FPL_Combined[[#Headers],[Gameweek 16]],FPL_Fixtures_Extract[#Headers],0)),3))</f>
        <v>LEI(A) 1-2</v>
      </c>
      <c r="R117" t="str">
        <f ca="1">IF(RIGHT(FPL_Combined[[#Headers],[Gameweek 17]],2)&lt;$B$622,INDEX(FPL_Results_Extract[Gameweek 17],MATCH($A117,FPL_Results_Extract[[Player]:[Player]],0)),INDEX(Team_Key[[Abbreviation]:[Abbreviation]],MATCH(LEFT(INDEX(FPL_Fixtures_Extract[],MATCH($A117,FPL_Fixtures_Extract[[Player]:[Player]],0),MATCH(FPL_Combined[[#Headers],[Gameweek 17]],FPL_Fixtures_Extract[#Headers],0)),LEN(INDEX(FPL_Fixtures_Extract[],MATCH($A117,FPL_Fixtures_Extract[[Player]:[Player]],0),MATCH(FPL_Combined[[#Headers],[Gameweek 17]],FPL_Fixtures_Extract[#Headers],0)))-4),Team_Key[[Full Name]:[Full Name]],0))&amp;RIGHT(INDEX(FPL_Fixtures_Extract[],MATCH($A117,FPL_Fixtures_Extract[[Player]:[Player]],0),MATCH(FPL_Combined[[#Headers],[Gameweek 17]],FPL_Fixtures_Extract[#Headers],0)),3))</f>
        <v>SUN(H) 3-1</v>
      </c>
      <c r="S117" t="str">
        <f ca="1">IF(RIGHT(FPL_Combined[[#Headers],[Gameweek 18]],2)&lt;$B$622,INDEX(FPL_Results_Extract[Gameweek 18],MATCH($A117,FPL_Results_Extract[[Player]:[Player]],0)),INDEX(Team_Key[[Abbreviation]:[Abbreviation]],MATCH(LEFT(INDEX(FPL_Fixtures_Extract[],MATCH($A117,FPL_Fixtures_Extract[[Player]:[Player]],0),MATCH(FPL_Combined[[#Headers],[Gameweek 18]],FPL_Fixtures_Extract[#Headers],0)),LEN(INDEX(FPL_Fixtures_Extract[],MATCH($A117,FPL_Fixtures_Extract[[Player]:[Player]],0),MATCH(FPL_Combined[[#Headers],[Gameweek 18]],FPL_Fixtures_Extract[#Headers],0)))-4),Team_Key[[Full Name]:[Full Name]],0))&amp;RIGHT(INDEX(FPL_Fixtures_Extract[],MATCH($A117,FPL_Fixtures_Extract[[Player]:[Player]],0),MATCH(FPL_Combined[[#Headers],[Gameweek 18]],FPL_Fixtures_Extract[#Headers],0)),3))</f>
        <v>WAT(H) 2-2</v>
      </c>
      <c r="T117" t="str">
        <f ca="1">IF(RIGHT(FPL_Combined[[#Headers],[Gameweek 19]],2)&lt;$B$622,INDEX(FPL_Results_Extract[Gameweek 19],MATCH($A117,FPL_Results_Extract[[Player]:[Player]],0)),INDEX(Team_Key[[Abbreviation]:[Abbreviation]],MATCH(LEFT(INDEX(FPL_Fixtures_Extract[],MATCH($A117,FPL_Fixtures_Extract[[Player]:[Player]],0),MATCH(FPL_Combined[[#Headers],[Gameweek 19]],FPL_Fixtures_Extract[#Headers],0)),LEN(INDEX(FPL_Fixtures_Extract[],MATCH($A117,FPL_Fixtures_Extract[[Player]:[Player]],0),MATCH(FPL_Combined[[#Headers],[Gameweek 19]],FPL_Fixtures_Extract[#Headers],0)))-4),Team_Key[[Full Name]:[Full Name]],0))&amp;RIGHT(INDEX(FPL_Fixtures_Extract[],MATCH($A117,FPL_Fixtures_Extract[[Player]:[Player]],0),MATCH(FPL_Combined[[#Headers],[Gameweek 19]],FPL_Fixtures_Extract[#Headers],0)),3))</f>
        <v>MUN(A) 0-0</v>
      </c>
      <c r="U117" t="str">
        <f ca="1">IF(RIGHT(FPL_Combined[[#Headers],[Gameweek 20]],2)&lt;$B$622,INDEX(FPL_Results_Extract[Gameweek 20],MATCH($A117,FPL_Results_Extract[[Player]:[Player]],0)),INDEX(Team_Key[[Abbreviation]:[Abbreviation]],MATCH(LEFT(INDEX(FPL_Fixtures_Extract[],MATCH($A117,FPL_Fixtures_Extract[[Player]:[Player]],0),MATCH(FPL_Combined[[#Headers],[Gameweek 20]],FPL_Fixtures_Extract[#Headers],0)),LEN(INDEX(FPL_Fixtures_Extract[],MATCH($A117,FPL_Fixtures_Extract[[Player]:[Player]],0),MATCH(FPL_Combined[[#Headers],[Gameweek 20]],FPL_Fixtures_Extract[#Headers],0)))-4),Team_Key[[Full Name]:[Full Name]],0))&amp;RIGHT(INDEX(FPL_Fixtures_Extract[],MATCH($A117,FPL_Fixtures_Extract[[Player]:[Player]],0),MATCH(FPL_Combined[[#Headers],[Gameweek 20]],FPL_Fixtures_Extract[#Headers],0)),3))</f>
        <v>CRY(A) 3-0</v>
      </c>
      <c r="V117" t="str">
        <f ca="1">IF(RIGHT(FPL_Combined[[#Headers],[Gameweek 21]],2)&lt;$B$622,INDEX(FPL_Results_Extract[Gameweek 21],MATCH($A117,FPL_Results_Extract[[Player]:[Player]],0)),INDEX(Team_Key[[Abbreviation]:[Abbreviation]],MATCH(LEFT(INDEX(FPL_Fixtures_Extract[],MATCH($A117,FPL_Fixtures_Extract[[Player]:[Player]],0),MATCH(FPL_Combined[[#Headers],[Gameweek 21]],FPL_Fixtures_Extract[#Headers],0)),LEN(INDEX(FPL_Fixtures_Extract[],MATCH($A117,FPL_Fixtures_Extract[[Player]:[Player]],0),MATCH(FPL_Combined[[#Headers],[Gameweek 21]],FPL_Fixtures_Extract[#Headers],0)))-4),Team_Key[[Full Name]:[Full Name]],0))&amp;RIGHT(INDEX(FPL_Fixtures_Extract[],MATCH($A117,FPL_Fixtures_Extract[[Player]:[Player]],0),MATCH(FPL_Combined[[#Headers],[Gameweek 21]],FPL_Fixtures_Extract[#Headers],0)),3))</f>
        <v>WBA(H) 2-2</v>
      </c>
      <c r="W117" t="str">
        <f ca="1">IF(RIGHT(FPL_Combined[[#Headers],[Gameweek 22]],2)&lt;$B$622,INDEX(FPL_Results_Extract[Gameweek 22],MATCH($A117,FPL_Results_Extract[[Player]:[Player]],0)),INDEX(Team_Key[[Abbreviation]:[Abbreviation]],MATCH(LEFT(INDEX(FPL_Fixtures_Extract[],MATCH($A117,FPL_Fixtures_Extract[[Player]:[Player]],0),MATCH(FPL_Combined[[#Headers],[Gameweek 22]],FPL_Fixtures_Extract[#Headers],0)),LEN(INDEX(FPL_Fixtures_Extract[],MATCH($A117,FPL_Fixtures_Extract[[Player]:[Player]],0),MATCH(FPL_Combined[[#Headers],[Gameweek 22]],FPL_Fixtures_Extract[#Headers],0)))-4),Team_Key[[Full Name]:[Full Name]],0))&amp;RIGHT(INDEX(FPL_Fixtures_Extract[],MATCH($A117,FPL_Fixtures_Extract[[Player]:[Player]],0),MATCH(FPL_Combined[[#Headers],[Gameweek 22]],FPL_Fixtures_Extract[#Headers],0)),3))</f>
        <v>EVE(H) 3-3</v>
      </c>
      <c r="X117" t="str">
        <f ca="1">IF(RIGHT(FPL_Combined[[#Headers],[Gameweek 23]],2)&lt;$B$622,INDEX(FPL_Results_Extract[Gameweek 23],MATCH($A117,FPL_Results_Extract[[Player]:[Player]],0)),INDEX(Team_Key[[Abbreviation]:[Abbreviation]],MATCH(LEFT(INDEX(FPL_Fixtures_Extract[],MATCH($A117,FPL_Fixtures_Extract[[Player]:[Player]],0),MATCH(FPL_Combined[[#Headers],[Gameweek 23]],FPL_Fixtures_Extract[#Headers],0)),LEN(INDEX(FPL_Fixtures_Extract[],MATCH($A117,FPL_Fixtures_Extract[[Player]:[Player]],0),MATCH(FPL_Combined[[#Headers],[Gameweek 23]],FPL_Fixtures_Extract[#Headers],0)))-4),Team_Key[[Full Name]:[Full Name]],0))&amp;RIGHT(INDEX(FPL_Fixtures_Extract[],MATCH($A117,FPL_Fixtures_Extract[[Player]:[Player]],0),MATCH(FPL_Combined[[#Headers],[Gameweek 23]],FPL_Fixtures_Extract[#Headers],0)),3))</f>
        <v>ARS(A) 1-0</v>
      </c>
      <c r="Y117" t="str">
        <f ca="1">IF(RIGHT(FPL_Combined[[#Headers],[Gameweek 24]],2)&lt;$B$622,INDEX(FPL_Results_Extract[Team],MATCH($A117,FPL_Results_Extract[[Player]:[Player]],0)),INDEX(Team_Key[[Abbreviation]:[Abbreviation]],MATCH(LEFT(INDEX(FPL_Fixtures_Extract[],MATCH($A117,FPL_Fixtures_Extract[[Player]:[Player]],0),MATCH(FPL_Combined[[#Headers],[Gameweek 24]],FPL_Fixtures_Extract[#Headers],0)),LEN(INDEX(FPL_Fixtures_Extract[],MATCH($A117,FPL_Fixtures_Extract[[Player]:[Player]],0),MATCH(FPL_Combined[[#Headers],[Gameweek 24]],FPL_Fixtures_Extract[#Headers],0)))-4),Team_Key[[Full Name]:[Full Name]],0))&amp;RIGHT(INDEX(FPL_Fixtures_Extract[],MATCH($A117,FPL_Fixtures_Extract[[Player]:[Player]],0),MATCH(FPL_Combined[[#Headers],[Gameweek 24]],FPL_Fixtures_Extract[#Headers],0)),3))</f>
        <v>CHE</v>
      </c>
      <c r="Z117" t="str">
        <f ca="1">IF(RIGHT(FPL_Combined[[#Headers],[Gameweek 25]],2)&lt;$B$622,INDEX(FPL_Results_Extract[Player],MATCH($A117,FPL_Results_Extract[[Player]:[Player]],0)),INDEX(Team_Key[[Abbreviation]:[Abbreviation]],MATCH(LEFT(INDEX(FPL_Fixtures_Extract[],MATCH($A117,FPL_Fixtures_Extract[[Player]:[Player]],0),MATCH(FPL_Combined[[#Headers],[Gameweek 25]],FPL_Fixtures_Extract[#Headers],0)),LEN(INDEX(FPL_Fixtures_Extract[],MATCH($A117,FPL_Fixtures_Extract[[Player]:[Player]],0),MATCH(FPL_Combined[[#Headers],[Gameweek 25]],FPL_Fixtures_Extract[#Headers],0)))-4),Team_Key[[Full Name]:[Full Name]],0))&amp;RIGHT(INDEX(FPL_Fixtures_Extract[],MATCH($A117,FPL_Fixtures_Extract[[Player]:[Player]],0),MATCH(FPL_Combined[[#Headers],[Gameweek 25]],FPL_Fixtures_Extract[#Headers],0)),3))</f>
        <v>Christensen</v>
      </c>
      <c r="AA117" t="str">
        <f ca="1">IF(RIGHT(FPL_Combined[[#Headers],[Gameweek 26]],2)&lt;$B$622,INDEX(FPL_Results_Extract[Gameweek 01],MATCH($A117,FPL_Results_Extract[[Player]:[Player]],0)),INDEX(Team_Key[[Abbreviation]:[Abbreviation]],MATCH(LEFT(INDEX(FPL_Fixtures_Extract[],MATCH($A117,FPL_Fixtures_Extract[[Player]:[Player]],0),MATCH(FPL_Combined[[#Headers],[Gameweek 26]],FPL_Fixtures_Extract[#Headers],0)),LEN(INDEX(FPL_Fixtures_Extract[],MATCH($A117,FPL_Fixtures_Extract[[Player]:[Player]],0),MATCH(FPL_Combined[[#Headers],[Gameweek 26]],FPL_Fixtures_Extract[#Headers],0)))-4),Team_Key[[Full Name]:[Full Name]],0))&amp;RIGHT(INDEX(FPL_Fixtures_Extract[],MATCH($A117,FPL_Fixtures_Extract[[Player]:[Player]],0),MATCH(FPL_Combined[[#Headers],[Gameweek 26]],FPL_Fixtures_Extract[#Headers],0)),3))</f>
        <v>SWA(H) 2-2</v>
      </c>
      <c r="AB117" t="str">
        <f ca="1">IF(RIGHT(FPL_Combined[[#Headers],[Gameweek 27]],2)&lt;$B$622,INDEX(FPL_Results_Extract[Gameweek 02],MATCH($A117,FPL_Results_Extract[[Player]:[Player]],0)),INDEX(Team_Key[[Abbreviation]:[Abbreviation]],MATCH(LEFT(INDEX(FPL_Fixtures_Extract[],MATCH($A117,FPL_Fixtures_Extract[[Player]:[Player]],0),MATCH(FPL_Combined[[#Headers],[Gameweek 27]],FPL_Fixtures_Extract[#Headers],0)),LEN(INDEX(FPL_Fixtures_Extract[],MATCH($A117,FPL_Fixtures_Extract[[Player]:[Player]],0),MATCH(FPL_Combined[[#Headers],[Gameweek 27]],FPL_Fixtures_Extract[#Headers],0)))-4),Team_Key[[Full Name]:[Full Name]],0))&amp;RIGHT(INDEX(FPL_Fixtures_Extract[],MATCH($A117,FPL_Fixtures_Extract[[Player]:[Player]],0),MATCH(FPL_Combined[[#Headers],[Gameweek 27]],FPL_Fixtures_Extract[#Headers],0)),3))</f>
        <v>MCI(A) 0-3</v>
      </c>
      <c r="AC117" t="str">
        <f ca="1">IF(RIGHT(FPL_Combined[[#Headers],[Gameweek 28]],2)&lt;$B$622,INDEX(FPL_Results_Extract[Gameweek 03],MATCH($A117,FPL_Results_Extract[[Player]:[Player]],0)),INDEX(Team_Key[[Abbreviation]:[Abbreviation]],MATCH(LEFT(INDEX(FPL_Fixtures_Extract[],MATCH($A117,FPL_Fixtures_Extract[[Player]:[Player]],0),MATCH(FPL_Combined[[#Headers],[Gameweek 28]],FPL_Fixtures_Extract[#Headers],0)),LEN(INDEX(FPL_Fixtures_Extract[],MATCH($A117,FPL_Fixtures_Extract[[Player]:[Player]],0),MATCH(FPL_Combined[[#Headers],[Gameweek 28]],FPL_Fixtures_Extract[#Headers],0)))-4),Team_Key[[Full Name]:[Full Name]],0))&amp;RIGHT(INDEX(FPL_Fixtures_Extract[],MATCH($A117,FPL_Fixtures_Extract[[Player]:[Player]],0),MATCH(FPL_Combined[[#Headers],[Gameweek 28]],FPL_Fixtures_Extract[#Headers],0)),3))</f>
        <v>WBA(A) 3-2</v>
      </c>
      <c r="AD117" t="str">
        <f ca="1">IF(RIGHT(FPL_Combined[[#Headers],[Gameweek 29]],2)&lt;$B$622,INDEX(FPL_Results_Extract[Gameweek 04],MATCH($A117,FPL_Results_Extract[[Player]:[Player]],0)),INDEX(Team_Key[[Abbreviation]:[Abbreviation]],MATCH(LEFT(INDEX(FPL_Fixtures_Extract[],MATCH($A117,FPL_Fixtures_Extract[[Player]:[Player]],0),MATCH(FPL_Combined[[#Headers],[Gameweek 29]],FPL_Fixtures_Extract[#Headers],0)),LEN(INDEX(FPL_Fixtures_Extract[],MATCH($A117,FPL_Fixtures_Extract[[Player]:[Player]],0),MATCH(FPL_Combined[[#Headers],[Gameweek 29]],FPL_Fixtures_Extract[#Headers],0)))-4),Team_Key[[Full Name]:[Full Name]],0))&amp;RIGHT(INDEX(FPL_Fixtures_Extract[],MATCH($A117,FPL_Fixtures_Extract[[Player]:[Player]],0),MATCH(FPL_Combined[[#Headers],[Gameweek 29]],FPL_Fixtures_Extract[#Headers],0)),3))</f>
        <v>STK(H)</v>
      </c>
      <c r="AE117" t="e">
        <f ca="1">IF(RIGHT(FPL_Combined[[#Headers],[Gameweek 30]],2)&lt;$B$622,INDEX(FPL_Results_Extract[Gameweek 05],MATCH($A117,FPL_Results_Extract[[Player]:[Player]],0)),INDEX(Team_Key[[Abbreviation]:[Abbreviation]],MATCH(LEFT(INDEX(FPL_Fixtures_Extract[],MATCH($A117,FPL_Fixtures_Extract[[Player]:[Player]],0),MATCH(FPL_Combined[[#Headers],[Gameweek 30]],FPL_Fixtures_Extract[#Headers],0)),LEN(INDEX(FPL_Fixtures_Extract[],MATCH($A117,FPL_Fixtures_Extract[[Player]:[Player]],0),MATCH(FPL_Combined[[#Headers],[Gameweek 30]],FPL_Fixtures_Extract[#Headers],0)))-4),Team_Key[[Full Name]:[Full Name]],0))&amp;RIGHT(INDEX(FPL_Fixtures_Extract[],MATCH($A117,FPL_Fixtures_Extract[[Player]:[Player]],0),MATCH(FPL_Combined[[#Headers],[Gameweek 30]],FPL_Fixtures_Extract[#Headers],0)),3))</f>
        <v>#VALUE!</v>
      </c>
      <c r="AF117" t="str">
        <f ca="1">IF(RIGHT(FPL_Combined[[#Headers],[Gameweek 31]],2)&lt;$B$622,INDEX(FPL_Results_Extract[Gameweek 06],MATCH($A117,FPL_Results_Extract[[Player]:[Player]],0)),INDEX(Team_Key[[Abbreviation]:[Abbreviation]],MATCH(LEFT(INDEX(FPL_Fixtures_Extract[],MATCH($A117,FPL_Fixtures_Extract[[Player]:[Player]],0),MATCH(FPL_Combined[[#Headers],[Gameweek 31]],FPL_Fixtures_Extract[#Headers],0)),LEN(INDEX(FPL_Fixtures_Extract[],MATCH($A117,FPL_Fixtures_Extract[[Player]:[Player]],0),MATCH(FPL_Combined[[#Headers],[Gameweek 31]],FPL_Fixtures_Extract[#Headers],0)))-4),Team_Key[[Full Name]:[Full Name]],0))&amp;RIGHT(INDEX(FPL_Fixtures_Extract[],MATCH($A117,FPL_Fixtures_Extract[[Player]:[Player]],0),MATCH(FPL_Combined[[#Headers],[Gameweek 31]],FPL_Fixtures_Extract[#Headers],0)),3))</f>
        <v>WHU(H)</v>
      </c>
      <c r="AG117" t="str">
        <f ca="1">IF(RIGHT(FPL_Combined[[#Headers],[Gameweek 32]],2)&lt;$B$622,INDEX(FPL_Results_Extract[Gameweek 07],MATCH($A117,FPL_Results_Extract[[Player]:[Player]],0)),INDEX(Team_Key[[Abbreviation]:[Abbreviation]],MATCH(LEFT(INDEX(FPL_Fixtures_Extract[],MATCH($A117,FPL_Fixtures_Extract[[Player]:[Player]],0),MATCH(FPL_Combined[[#Headers],[Gameweek 32]],FPL_Fixtures_Extract[#Headers],0)),LEN(INDEX(FPL_Fixtures_Extract[],MATCH($A117,FPL_Fixtures_Extract[[Player]:[Player]],0),MATCH(FPL_Combined[[#Headers],[Gameweek 32]],FPL_Fixtures_Extract[#Headers],0)))-4),Team_Key[[Full Name]:[Full Name]],0))&amp;RIGHT(INDEX(FPL_Fixtures_Extract[],MATCH($A117,FPL_Fixtures_Extract[[Player]:[Player]],0),MATCH(FPL_Combined[[#Headers],[Gameweek 32]],FPL_Fixtures_Extract[#Headers],0)),3))</f>
        <v>AVL(A)</v>
      </c>
      <c r="AH117" t="str">
        <f ca="1">IF(RIGHT(FPL_Combined[[#Headers],[Gameweek 33]],2)&lt;$B$622,INDEX(FPL_Results_Extract[Gameweek 08],MATCH($A117,FPL_Results_Extract[[Player]:[Player]],0)),INDEX(Team_Key[[Abbreviation]:[Abbreviation]],MATCH(LEFT(INDEX(FPL_Fixtures_Extract[],MATCH($A117,FPL_Fixtures_Extract[[Player]:[Player]],0),MATCH(FPL_Combined[[#Headers],[Gameweek 33]],FPL_Fixtures_Extract[#Headers],0)),LEN(INDEX(FPL_Fixtures_Extract[],MATCH($A117,FPL_Fixtures_Extract[[Player]:[Player]],0),MATCH(FPL_Combined[[#Headers],[Gameweek 33]],FPL_Fixtures_Extract[#Headers],0)))-4),Team_Key[[Full Name]:[Full Name]],0))&amp;RIGHT(INDEX(FPL_Fixtures_Extract[],MATCH($A117,FPL_Fixtures_Extract[[Player]:[Player]],0),MATCH(FPL_Combined[[#Headers],[Gameweek 33]],FPL_Fixtures_Extract[#Headers],0)),3))</f>
        <v>SWA(A)</v>
      </c>
      <c r="AI117" t="str">
        <f ca="1">IF(RIGHT(FPL_Combined[[#Headers],[Gameweek 34]],2)&lt;$B$622,INDEX(FPL_Results_Extract[Gameweek 09],MATCH($A117,FPL_Results_Extract[[Player]:[Player]],0)),INDEX(Team_Key[[Abbreviation]:[Abbreviation]],MATCH(LEFT(INDEX(FPL_Fixtures_Extract[],MATCH($A117,FPL_Fixtures_Extract[[Player]:[Player]],0),MATCH(FPL_Combined[[#Headers],[Gameweek 34]],FPL_Fixtures_Extract[#Headers],0)),LEN(INDEX(FPL_Fixtures_Extract[],MATCH($A117,FPL_Fixtures_Extract[[Player]:[Player]],0),MATCH(FPL_Combined[[#Headers],[Gameweek 34]],FPL_Fixtures_Extract[#Headers],0)))-4),Team_Key[[Full Name]:[Full Name]],0))&amp;RIGHT(INDEX(FPL_Fixtures_Extract[],MATCH($A117,FPL_Fixtures_Extract[[Player]:[Player]],0),MATCH(FPL_Combined[[#Headers],[Gameweek 34]],FPL_Fixtures_Extract[#Headers],0)),3))</f>
        <v>MCI(H)</v>
      </c>
      <c r="AJ117" t="str">
        <f ca="1">IF(RIGHT(FPL_Combined[[#Headers],[Gameweek 35]],2)&lt;$B$622,INDEX(FPL_Results_Extract[Gameweek 10],MATCH($A117,FPL_Results_Extract[[Player]:[Player]],0)),INDEX(Team_Key[[Abbreviation]:[Abbreviation]],MATCH(LEFT(INDEX(FPL_Fixtures_Extract[],MATCH($A117,FPL_Fixtures_Extract[[Player]:[Player]],0),MATCH(FPL_Combined[[#Headers],[Gameweek 35]],FPL_Fixtures_Extract[#Headers],0)),LEN(INDEX(FPL_Fixtures_Extract[],MATCH($A117,FPL_Fixtures_Extract[[Player]:[Player]],0),MATCH(FPL_Combined[[#Headers],[Gameweek 35]],FPL_Fixtures_Extract[#Headers],0)))-4),Team_Key[[Full Name]:[Full Name]],0))&amp;RIGHT(INDEX(FPL_Fixtures_Extract[],MATCH($A117,FPL_Fixtures_Extract[[Player]:[Player]],0),MATCH(FPL_Combined[[#Headers],[Gameweek 35]],FPL_Fixtures_Extract[#Headers],0)),3))</f>
        <v>BOU(A)</v>
      </c>
      <c r="AK117" t="str">
        <f ca="1">IF(RIGHT(FPL_Combined[[#Headers],[Gameweek 36]],2)&lt;$B$622,INDEX(FPL_Results_Extract[Gameweek 11],MATCH($A117,FPL_Results_Extract[[Player]:[Player]],0)),INDEX(Team_Key[[Abbreviation]:[Abbreviation]],MATCH(LEFT(INDEX(FPL_Fixtures_Extract[],MATCH($A117,FPL_Fixtures_Extract[[Player]:[Player]],0),MATCH(FPL_Combined[[#Headers],[Gameweek 36]],FPL_Fixtures_Extract[#Headers],0)),LEN(INDEX(FPL_Fixtures_Extract[],MATCH($A117,FPL_Fixtures_Extract[[Player]:[Player]],0),MATCH(FPL_Combined[[#Headers],[Gameweek 36]],FPL_Fixtures_Extract[#Headers],0)))-4),Team_Key[[Full Name]:[Full Name]],0))&amp;RIGHT(INDEX(FPL_Fixtures_Extract[],MATCH($A117,FPL_Fixtures_Extract[[Player]:[Player]],0),MATCH(FPL_Combined[[#Headers],[Gameweek 36]],FPL_Fixtures_Extract[#Headers],0)),3))</f>
        <v>TOT(H)</v>
      </c>
      <c r="AL117" t="str">
        <f ca="1">IF(RIGHT(FPL_Combined[[#Headers],[Gameweek 37]],2)&lt;$B$622,INDEX(FPL_Results_Extract[Gameweek 12],MATCH($A117,FPL_Results_Extract[[Player]:[Player]],0)),INDEX(Team_Key[[Abbreviation]:[Abbreviation]],MATCH(LEFT(INDEX(FPL_Fixtures_Extract[],MATCH($A117,FPL_Fixtures_Extract[[Player]:[Player]],0),MATCH(FPL_Combined[[#Headers],[Gameweek 37]],FPL_Fixtures_Extract[#Headers],0)),LEN(INDEX(FPL_Fixtures_Extract[],MATCH($A117,FPL_Fixtures_Extract[[Player]:[Player]],0),MATCH(FPL_Combined[[#Headers],[Gameweek 37]],FPL_Fixtures_Extract[#Headers],0)))-4),Team_Key[[Full Name]:[Full Name]],0))&amp;RIGHT(INDEX(FPL_Fixtures_Extract[],MATCH($A117,FPL_Fixtures_Extract[[Player]:[Player]],0),MATCH(FPL_Combined[[#Headers],[Gameweek 37]],FPL_Fixtures_Extract[#Headers],0)),3))</f>
        <v>SUN(A)</v>
      </c>
      <c r="AM117" t="str">
        <f ca="1">IF(RIGHT(FPL_Combined[[#Headers],[Gameweek 38]],2)&lt;$B$622,INDEX(FPL_Results_Extract[Gameweek 13],MATCH($A117,FPL_Results_Extract[[Player]:[Player]],0)),INDEX(Team_Key[[Abbreviation]:[Abbreviation]],MATCH(LEFT(INDEX(FPL_Fixtures_Extract[],MATCH($A117,FPL_Fixtures_Extract[[Player]:[Player]],0),MATCH(FPL_Combined[[#Headers],[Gameweek 38]],FPL_Fixtures_Extract[#Headers],0)),LEN(INDEX(FPL_Fixtures_Extract[],MATCH($A117,FPL_Fixtures_Extract[[Player]:[Player]],0),MATCH(FPL_Combined[[#Headers],[Gameweek 38]],FPL_Fixtures_Extract[#Headers],0)))-4),Team_Key[[Full Name]:[Full Name]],0))&amp;RIGHT(INDEX(FPL_Fixtures_Extract[],MATCH($A117,FPL_Fixtures_Extract[[Player]:[Player]],0),MATCH(FPL_Combined[[#Headers],[Gameweek 38]],FPL_Fixtures_Extract[#Headers],0)),3))</f>
        <v>LEI(H)</v>
      </c>
    </row>
    <row r="118" spans="1:39" x14ac:dyDescent="0.45">
      <c r="A118" t="s">
        <v>82</v>
      </c>
      <c r="B118" t="str">
        <f ca="1">IF(RIGHT(FPL_Combined[[#Headers],[Gameweek 01]],2)&lt;$B$622,INDEX(FPL_Results_Extract[Gameweek 01],MATCH($A118,FPL_Results_Extract[[Player]:[Player]],0)),INDEX(Team_Key[[Abbreviation]:[Abbreviation]],MATCH(LEFT(INDEX(FPL_Fixtures_Extract[],MATCH($A118,FPL_Fixtures_Extract[[Player]:[Player]],0),MATCH(FPL_Combined[[#Headers],[Gameweek 01]],FPL_Fixtures_Extract[#Headers],0)),LEN(INDEX(FPL_Fixtures_Extract[],MATCH($A118,FPL_Fixtures_Extract[[Player]:[Player]],0),MATCH(FPL_Combined[[#Headers],[Gameweek 01]],FPL_Fixtures_Extract[#Headers],0)))-4),Team_Key[[Full Name]:[Full Name]],0))&amp;RIGHT(INDEX(FPL_Fixtures_Extract[],MATCH($A118,FPL_Fixtures_Extract[[Player]:[Player]],0),MATCH(FPL_Combined[[#Headers],[Gameweek 01]],FPL_Fixtures_Extract[#Headers],0)),3))</f>
        <v>SOU(H) 2-2</v>
      </c>
      <c r="C118" t="str">
        <f ca="1">IF(RIGHT(FPL_Combined[[#Headers],[Gameweek 02]],2)&lt;$B$622,INDEX(FPL_Results_Extract[Gameweek 02],MATCH($A118,FPL_Results_Extract[[Player]:[Player]],0)),INDEX(Team_Key[[Abbreviation]:[Abbreviation]],MATCH(LEFT(INDEX(FPL_Fixtures_Extract[],MATCH($A118,FPL_Fixtures_Extract[[Player]:[Player]],0),MATCH(FPL_Combined[[#Headers],[Gameweek 02]],FPL_Fixtures_Extract[#Headers],0)),LEN(INDEX(FPL_Fixtures_Extract[],MATCH($A118,FPL_Fixtures_Extract[[Player]:[Player]],0),MATCH(FPL_Combined[[#Headers],[Gameweek 02]],FPL_Fixtures_Extract[#Headers],0)))-4),Team_Key[[Full Name]:[Full Name]],0))&amp;RIGHT(INDEX(FPL_Fixtures_Extract[],MATCH($A118,FPL_Fixtures_Extract[[Player]:[Player]],0),MATCH(FPL_Combined[[#Headers],[Gameweek 02]],FPL_Fixtures_Extract[#Headers],0)),3))</f>
        <v>SWA(A) 0-2</v>
      </c>
      <c r="D118" t="str">
        <f ca="1">IF(RIGHT(FPL_Combined[[#Headers],[Gameweek 03]],2)&lt;$B$622,INDEX(FPL_Results_Extract[Gameweek 03],MATCH($A118,FPL_Results_Extract[[Player]:[Player]],0)),INDEX(Team_Key[[Abbreviation]:[Abbreviation]],MATCH(LEFT(INDEX(FPL_Fixtures_Extract[],MATCH($A118,FPL_Fixtures_Extract[[Player]:[Player]],0),MATCH(FPL_Combined[[#Headers],[Gameweek 03]],FPL_Fixtures_Extract[#Headers],0)),LEN(INDEX(FPL_Fixtures_Extract[],MATCH($A118,FPL_Fixtures_Extract[[Player]:[Player]],0),MATCH(FPL_Combined[[#Headers],[Gameweek 03]],FPL_Fixtures_Extract[#Headers],0)))-4),Team_Key[[Full Name]:[Full Name]],0))&amp;RIGHT(INDEX(FPL_Fixtures_Extract[],MATCH($A118,FPL_Fixtures_Extract[[Player]:[Player]],0),MATCH(FPL_Combined[[#Headers],[Gameweek 03]],FPL_Fixtures_Extract[#Headers],0)),3))</f>
        <v>MUN(A) 0-0</v>
      </c>
      <c r="E118" t="str">
        <f ca="1">IF(RIGHT(FPL_Combined[[#Headers],[Gameweek 04]],2)&lt;$B$622,INDEX(FPL_Results_Extract[Gameweek 04],MATCH($A118,FPL_Results_Extract[[Player]:[Player]],0)),INDEX(Team_Key[[Abbreviation]:[Abbreviation]],MATCH(LEFT(INDEX(FPL_Fixtures_Extract[],MATCH($A118,FPL_Fixtures_Extract[[Player]:[Player]],0),MATCH(FPL_Combined[[#Headers],[Gameweek 04]],FPL_Fixtures_Extract[#Headers],0)),LEN(INDEX(FPL_Fixtures_Extract[],MATCH($A118,FPL_Fixtures_Extract[[Player]:[Player]],0),MATCH(FPL_Combined[[#Headers],[Gameweek 04]],FPL_Fixtures_Extract[#Headers],0)))-4),Team_Key[[Full Name]:[Full Name]],0))&amp;RIGHT(INDEX(FPL_Fixtures_Extract[],MATCH($A118,FPL_Fixtures_Extract[[Player]:[Player]],0),MATCH(FPL_Combined[[#Headers],[Gameweek 04]],FPL_Fixtures_Extract[#Headers],0)),3))</f>
        <v>ARS(H) 0-1</v>
      </c>
      <c r="F118" t="str">
        <f ca="1">IF(RIGHT(FPL_Combined[[#Headers],[Gameweek 05]],2)&lt;$B$622,INDEX(FPL_Results_Extract[Gameweek 05],MATCH($A118,FPL_Results_Extract[[Player]:[Player]],0)),INDEX(Team_Key[[Abbreviation]:[Abbreviation]],MATCH(LEFT(INDEX(FPL_Fixtures_Extract[],MATCH($A118,FPL_Fixtures_Extract[[Player]:[Player]],0),MATCH(FPL_Combined[[#Headers],[Gameweek 05]],FPL_Fixtures_Extract[#Headers],0)),LEN(INDEX(FPL_Fixtures_Extract[],MATCH($A118,FPL_Fixtures_Extract[[Player]:[Player]],0),MATCH(FPL_Combined[[#Headers],[Gameweek 05]],FPL_Fixtures_Extract[#Headers],0)))-4),Team_Key[[Full Name]:[Full Name]],0))&amp;RIGHT(INDEX(FPL_Fixtures_Extract[],MATCH($A118,FPL_Fixtures_Extract[[Player]:[Player]],0),MATCH(FPL_Combined[[#Headers],[Gameweek 05]],FPL_Fixtures_Extract[#Headers],0)),3))</f>
        <v>WHU(A) 0-2</v>
      </c>
      <c r="G118" t="str">
        <f ca="1">IF(RIGHT(FPL_Combined[[#Headers],[Gameweek 06]],2)&lt;$B$622,INDEX(FPL_Results_Extract[Gameweek 06],MATCH($A118,FPL_Results_Extract[[Player]:[Player]],0)),INDEX(Team_Key[[Abbreviation]:[Abbreviation]],MATCH(LEFT(INDEX(FPL_Fixtures_Extract[],MATCH($A118,FPL_Fixtures_Extract[[Player]:[Player]],0),MATCH(FPL_Combined[[#Headers],[Gameweek 06]],FPL_Fixtures_Extract[#Headers],0)),LEN(INDEX(FPL_Fixtures_Extract[],MATCH($A118,FPL_Fixtures_Extract[[Player]:[Player]],0),MATCH(FPL_Combined[[#Headers],[Gameweek 06]],FPL_Fixtures_Extract[#Headers],0)))-4),Team_Key[[Full Name]:[Full Name]],0))&amp;RIGHT(INDEX(FPL_Fixtures_Extract[],MATCH($A118,FPL_Fixtures_Extract[[Player]:[Player]],0),MATCH(FPL_Combined[[#Headers],[Gameweek 06]],FPL_Fixtures_Extract[#Headers],0)),3))</f>
        <v>WAT(H) 1-2</v>
      </c>
      <c r="H118" t="str">
        <f ca="1">IF(RIGHT(FPL_Combined[[#Headers],[Gameweek 07]],2)&lt;$B$622,INDEX(FPL_Results_Extract[Gameweek 07],MATCH($A118,FPL_Results_Extract[[Player]:[Player]],0)),INDEX(Team_Key[[Abbreviation]:[Abbreviation]],MATCH(LEFT(INDEX(FPL_Fixtures_Extract[],MATCH($A118,FPL_Fixtures_Extract[[Player]:[Player]],0),MATCH(FPL_Combined[[#Headers],[Gameweek 07]],FPL_Fixtures_Extract[#Headers],0)),LEN(INDEX(FPL_Fixtures_Extract[],MATCH($A118,FPL_Fixtures_Extract[[Player]:[Player]],0),MATCH(FPL_Combined[[#Headers],[Gameweek 07]],FPL_Fixtures_Extract[#Headers],0)))-4),Team_Key[[Full Name]:[Full Name]],0))&amp;RIGHT(INDEX(FPL_Fixtures_Extract[],MATCH($A118,FPL_Fixtures_Extract[[Player]:[Player]],0),MATCH(FPL_Combined[[#Headers],[Gameweek 07]],FPL_Fixtures_Extract[#Headers],0)),3))</f>
        <v>CHE(H) 2-2</v>
      </c>
      <c r="I118" t="str">
        <f ca="1">IF(RIGHT(FPL_Combined[[#Headers],[Gameweek 08]],2)&lt;$B$622,INDEX(FPL_Results_Extract[Gameweek 08],MATCH($A118,FPL_Results_Extract[[Player]:[Player]],0)),INDEX(Team_Key[[Abbreviation]:[Abbreviation]],MATCH(LEFT(INDEX(FPL_Fixtures_Extract[],MATCH($A118,FPL_Fixtures_Extract[[Player]:[Player]],0),MATCH(FPL_Combined[[#Headers],[Gameweek 08]],FPL_Fixtures_Extract[#Headers],0)),LEN(INDEX(FPL_Fixtures_Extract[],MATCH($A118,FPL_Fixtures_Extract[[Player]:[Player]],0),MATCH(FPL_Combined[[#Headers],[Gameweek 08]],FPL_Fixtures_Extract[#Headers],0)))-4),Team_Key[[Full Name]:[Full Name]],0))&amp;RIGHT(INDEX(FPL_Fixtures_Extract[],MATCH($A118,FPL_Fixtures_Extract[[Player]:[Player]],0),MATCH(FPL_Combined[[#Headers],[Gameweek 08]],FPL_Fixtures_Extract[#Headers],0)),3))</f>
        <v>MCI(A) 1-6</v>
      </c>
      <c r="J118" t="str">
        <f ca="1">IF(RIGHT(FPL_Combined[[#Headers],[Gameweek 09]],2)&lt;$B$622,INDEX(FPL_Results_Extract[Gameweek 09],MATCH($A118,FPL_Results_Extract[[Player]:[Player]],0)),INDEX(Team_Key[[Abbreviation]:[Abbreviation]],MATCH(LEFT(INDEX(FPL_Fixtures_Extract[],MATCH($A118,FPL_Fixtures_Extract[[Player]:[Player]],0),MATCH(FPL_Combined[[#Headers],[Gameweek 09]],FPL_Fixtures_Extract[#Headers],0)),LEN(INDEX(FPL_Fixtures_Extract[],MATCH($A118,FPL_Fixtures_Extract[[Player]:[Player]],0),MATCH(FPL_Combined[[#Headers],[Gameweek 09]],FPL_Fixtures_Extract[#Headers],0)))-4),Team_Key[[Full Name]:[Full Name]],0))&amp;RIGHT(INDEX(FPL_Fixtures_Extract[],MATCH($A118,FPL_Fixtures_Extract[[Player]:[Player]],0),MATCH(FPL_Combined[[#Headers],[Gameweek 09]],FPL_Fixtures_Extract[#Headers],0)),3))</f>
        <v>NOR(H) 6-2</v>
      </c>
      <c r="K118" t="str">
        <f ca="1">IF(RIGHT(FPL_Combined[[#Headers],[Gameweek 10]],2)&lt;$B$622,INDEX(FPL_Results_Extract[Gameweek 10],MATCH($A118,FPL_Results_Extract[[Player]:[Player]],0)),INDEX(Team_Key[[Abbreviation]:[Abbreviation]],MATCH(LEFT(INDEX(FPL_Fixtures_Extract[],MATCH($A118,FPL_Fixtures_Extract[[Player]:[Player]],0),MATCH(FPL_Combined[[#Headers],[Gameweek 10]],FPL_Fixtures_Extract[#Headers],0)),LEN(INDEX(FPL_Fixtures_Extract[],MATCH($A118,FPL_Fixtures_Extract[[Player]:[Player]],0),MATCH(FPL_Combined[[#Headers],[Gameweek 10]],FPL_Fixtures_Extract[#Headers],0)))-4),Team_Key[[Full Name]:[Full Name]],0))&amp;RIGHT(INDEX(FPL_Fixtures_Extract[],MATCH($A118,FPL_Fixtures_Extract[[Player]:[Player]],0),MATCH(FPL_Combined[[#Headers],[Gameweek 10]],FPL_Fixtures_Extract[#Headers],0)),3))</f>
        <v>SUN(A) 0-3</v>
      </c>
      <c r="L118" t="str">
        <f ca="1">IF(RIGHT(FPL_Combined[[#Headers],[Gameweek 11]],2)&lt;$B$622,INDEX(FPL_Results_Extract[Gameweek 11],MATCH($A118,FPL_Results_Extract[[Player]:[Player]],0)),INDEX(Team_Key[[Abbreviation]:[Abbreviation]],MATCH(LEFT(INDEX(FPL_Fixtures_Extract[],MATCH($A118,FPL_Fixtures_Extract[[Player]:[Player]],0),MATCH(FPL_Combined[[#Headers],[Gameweek 11]],FPL_Fixtures_Extract[#Headers],0)),LEN(INDEX(FPL_Fixtures_Extract[],MATCH($A118,FPL_Fixtures_Extract[[Player]:[Player]],0),MATCH(FPL_Combined[[#Headers],[Gameweek 11]],FPL_Fixtures_Extract[#Headers],0)))-4),Team_Key[[Full Name]:[Full Name]],0))&amp;RIGHT(INDEX(FPL_Fixtures_Extract[],MATCH($A118,FPL_Fixtures_Extract[[Player]:[Player]],0),MATCH(FPL_Combined[[#Headers],[Gameweek 11]],FPL_Fixtures_Extract[#Headers],0)),3))</f>
        <v>STK(H) 0-0</v>
      </c>
      <c r="M118" t="str">
        <f ca="1">IF(RIGHT(FPL_Combined[[#Headers],[Gameweek 12]],2)&lt;$B$622,INDEX(FPL_Results_Extract[Gameweek 12],MATCH($A118,FPL_Results_Extract[[Player]:[Player]],0)),INDEX(Team_Key[[Abbreviation]:[Abbreviation]],MATCH(LEFT(INDEX(FPL_Fixtures_Extract[],MATCH($A118,FPL_Fixtures_Extract[[Player]:[Player]],0),MATCH(FPL_Combined[[#Headers],[Gameweek 12]],FPL_Fixtures_Extract[#Headers],0)),LEN(INDEX(FPL_Fixtures_Extract[],MATCH($A118,FPL_Fixtures_Extract[[Player]:[Player]],0),MATCH(FPL_Combined[[#Headers],[Gameweek 12]],FPL_Fixtures_Extract[#Headers],0)))-4),Team_Key[[Full Name]:[Full Name]],0))&amp;RIGHT(INDEX(FPL_Fixtures_Extract[],MATCH($A118,FPL_Fixtures_Extract[[Player]:[Player]],0),MATCH(FPL_Combined[[#Headers],[Gameweek 12]],FPL_Fixtures_Extract[#Headers],0)),3))</f>
        <v>BOU(A) 1-0</v>
      </c>
      <c r="N118" t="str">
        <f ca="1">IF(RIGHT(FPL_Combined[[#Headers],[Gameweek 13]],2)&lt;$B$622,INDEX(FPL_Results_Extract[Gameweek 13],MATCH($A118,FPL_Results_Extract[[Player]:[Player]],0)),INDEX(Team_Key[[Abbreviation]:[Abbreviation]],MATCH(LEFT(INDEX(FPL_Fixtures_Extract[],MATCH($A118,FPL_Fixtures_Extract[[Player]:[Player]],0),MATCH(FPL_Combined[[#Headers],[Gameweek 13]],FPL_Fixtures_Extract[#Headers],0)),LEN(INDEX(FPL_Fixtures_Extract[],MATCH($A118,FPL_Fixtures_Extract[[Player]:[Player]],0),MATCH(FPL_Combined[[#Headers],[Gameweek 13]],FPL_Fixtures_Extract[#Headers],0)))-4),Team_Key[[Full Name]:[Full Name]],0))&amp;RIGHT(INDEX(FPL_Fixtures_Extract[],MATCH($A118,FPL_Fixtures_Extract[[Player]:[Player]],0),MATCH(FPL_Combined[[#Headers],[Gameweek 13]],FPL_Fixtures_Extract[#Headers],0)),3))</f>
        <v>LEI(H) 0-3</v>
      </c>
      <c r="O118" t="str">
        <f ca="1">IF(RIGHT(FPL_Combined[[#Headers],[Gameweek 14]],2)&lt;$B$622,INDEX(FPL_Results_Extract[Gameweek 14],MATCH($A118,FPL_Results_Extract[[Player]:[Player]],0)),INDEX(Team_Key[[Abbreviation]:[Abbreviation]],MATCH(LEFT(INDEX(FPL_Fixtures_Extract[],MATCH($A118,FPL_Fixtures_Extract[[Player]:[Player]],0),MATCH(FPL_Combined[[#Headers],[Gameweek 14]],FPL_Fixtures_Extract[#Headers],0)),LEN(INDEX(FPL_Fixtures_Extract[],MATCH($A118,FPL_Fixtures_Extract[[Player]:[Player]],0),MATCH(FPL_Combined[[#Headers],[Gameweek 14]],FPL_Fixtures_Extract[#Headers],0)))-4),Team_Key[[Full Name]:[Full Name]],0))&amp;RIGHT(INDEX(FPL_Fixtures_Extract[],MATCH($A118,FPL_Fixtures_Extract[[Player]:[Player]],0),MATCH(FPL_Combined[[#Headers],[Gameweek 14]],FPL_Fixtures_Extract[#Headers],0)),3))</f>
        <v>CRY(A) 1-5</v>
      </c>
      <c r="P118" t="str">
        <f ca="1">IF(RIGHT(FPL_Combined[[#Headers],[Gameweek 15]],2)&lt;$B$622,INDEX(FPL_Results_Extract[Gameweek 15],MATCH($A118,FPL_Results_Extract[[Player]:[Player]],0)),INDEX(Team_Key[[Abbreviation]:[Abbreviation]],MATCH(LEFT(INDEX(FPL_Fixtures_Extract[],MATCH($A118,FPL_Fixtures_Extract[[Player]:[Player]],0),MATCH(FPL_Combined[[#Headers],[Gameweek 15]],FPL_Fixtures_Extract[#Headers],0)),LEN(INDEX(FPL_Fixtures_Extract[],MATCH($A118,FPL_Fixtures_Extract[[Player]:[Player]],0),MATCH(FPL_Combined[[#Headers],[Gameweek 15]],FPL_Fixtures_Extract[#Headers],0)))-4),Team_Key[[Full Name]:[Full Name]],0))&amp;RIGHT(INDEX(FPL_Fixtures_Extract[],MATCH($A118,FPL_Fixtures_Extract[[Player]:[Player]],0),MATCH(FPL_Combined[[#Headers],[Gameweek 15]],FPL_Fixtures_Extract[#Headers],0)),3))</f>
        <v>LIV(H) 2-0</v>
      </c>
      <c r="Q118" t="str">
        <f ca="1">IF(RIGHT(FPL_Combined[[#Headers],[Gameweek 16]],2)&lt;$B$622,INDEX(FPL_Results_Extract[Gameweek 16],MATCH($A118,FPL_Results_Extract[[Player]:[Player]],0)),INDEX(Team_Key[[Abbreviation]:[Abbreviation]],MATCH(LEFT(INDEX(FPL_Fixtures_Extract[],MATCH($A118,FPL_Fixtures_Extract[[Player]:[Player]],0),MATCH(FPL_Combined[[#Headers],[Gameweek 16]],FPL_Fixtures_Extract[#Headers],0)),LEN(INDEX(FPL_Fixtures_Extract[],MATCH($A118,FPL_Fixtures_Extract[[Player]:[Player]],0),MATCH(FPL_Combined[[#Headers],[Gameweek 16]],FPL_Fixtures_Extract[#Headers],0)))-4),Team_Key[[Full Name]:[Full Name]],0))&amp;RIGHT(INDEX(FPL_Fixtures_Extract[],MATCH($A118,FPL_Fixtures_Extract[[Player]:[Player]],0),MATCH(FPL_Combined[[#Headers],[Gameweek 16]],FPL_Fixtures_Extract[#Headers],0)),3))</f>
        <v>TOT(A) 2-1</v>
      </c>
      <c r="R118" t="str">
        <f ca="1">IF(RIGHT(FPL_Combined[[#Headers],[Gameweek 17]],2)&lt;$B$622,INDEX(FPL_Results_Extract[Gameweek 17],MATCH($A118,FPL_Results_Extract[[Player]:[Player]],0)),INDEX(Team_Key[[Abbreviation]:[Abbreviation]],MATCH(LEFT(INDEX(FPL_Fixtures_Extract[],MATCH($A118,FPL_Fixtures_Extract[[Player]:[Player]],0),MATCH(FPL_Combined[[#Headers],[Gameweek 17]],FPL_Fixtures_Extract[#Headers],0)),LEN(INDEX(FPL_Fixtures_Extract[],MATCH($A118,FPL_Fixtures_Extract[[Player]:[Player]],0),MATCH(FPL_Combined[[#Headers],[Gameweek 17]],FPL_Fixtures_Extract[#Headers],0)))-4),Team_Key[[Full Name]:[Full Name]],0))&amp;RIGHT(INDEX(FPL_Fixtures_Extract[],MATCH($A118,FPL_Fixtures_Extract[[Player]:[Player]],0),MATCH(FPL_Combined[[#Headers],[Gameweek 17]],FPL_Fixtures_Extract[#Headers],0)),3))</f>
        <v>AVL(H) 1-1</v>
      </c>
      <c r="S118" t="str">
        <f ca="1">IF(RIGHT(FPL_Combined[[#Headers],[Gameweek 18]],2)&lt;$B$622,INDEX(FPL_Results_Extract[Gameweek 18],MATCH($A118,FPL_Results_Extract[[Player]:[Player]],0)),INDEX(Team_Key[[Abbreviation]:[Abbreviation]],MATCH(LEFT(INDEX(FPL_Fixtures_Extract[],MATCH($A118,FPL_Fixtures_Extract[[Player]:[Player]],0),MATCH(FPL_Combined[[#Headers],[Gameweek 18]],FPL_Fixtures_Extract[#Headers],0)),LEN(INDEX(FPL_Fixtures_Extract[],MATCH($A118,FPL_Fixtures_Extract[[Player]:[Player]],0),MATCH(FPL_Combined[[#Headers],[Gameweek 18]],FPL_Fixtures_Extract[#Headers],0)))-4),Team_Key[[Full Name]:[Full Name]],0))&amp;RIGHT(INDEX(FPL_Fixtures_Extract[],MATCH($A118,FPL_Fixtures_Extract[[Player]:[Player]],0),MATCH(FPL_Combined[[#Headers],[Gameweek 18]],FPL_Fixtures_Extract[#Headers],0)),3))</f>
        <v>EVE(H) 0-1</v>
      </c>
      <c r="T118" t="str">
        <f ca="1">IF(RIGHT(FPL_Combined[[#Headers],[Gameweek 19]],2)&lt;$B$622,INDEX(FPL_Results_Extract[Gameweek 19],MATCH($A118,FPL_Results_Extract[[Player]:[Player]],0)),INDEX(Team_Key[[Abbreviation]:[Abbreviation]],MATCH(LEFT(INDEX(FPL_Fixtures_Extract[],MATCH($A118,FPL_Fixtures_Extract[[Player]:[Player]],0),MATCH(FPL_Combined[[#Headers],[Gameweek 19]],FPL_Fixtures_Extract[#Headers],0)),LEN(INDEX(FPL_Fixtures_Extract[],MATCH($A118,FPL_Fixtures_Extract[[Player]:[Player]],0),MATCH(FPL_Combined[[#Headers],[Gameweek 19]],FPL_Fixtures_Extract[#Headers],0)))-4),Team_Key[[Full Name]:[Full Name]],0))&amp;RIGHT(INDEX(FPL_Fixtures_Extract[],MATCH($A118,FPL_Fixtures_Extract[[Player]:[Player]],0),MATCH(FPL_Combined[[#Headers],[Gameweek 19]],FPL_Fixtures_Extract[#Headers],0)),3))</f>
        <v>WBA(A) 0-1</v>
      </c>
      <c r="U118" t="str">
        <f ca="1">IF(RIGHT(FPL_Combined[[#Headers],[Gameweek 20]],2)&lt;$B$622,INDEX(FPL_Results_Extract[Gameweek 20],MATCH($A118,FPL_Results_Extract[[Player]:[Player]],0)),INDEX(Team_Key[[Abbreviation]:[Abbreviation]],MATCH(LEFT(INDEX(FPL_Fixtures_Extract[],MATCH($A118,FPL_Fixtures_Extract[[Player]:[Player]],0),MATCH(FPL_Combined[[#Headers],[Gameweek 20]],FPL_Fixtures_Extract[#Headers],0)),LEN(INDEX(FPL_Fixtures_Extract[],MATCH($A118,FPL_Fixtures_Extract[[Player]:[Player]],0),MATCH(FPL_Combined[[#Headers],[Gameweek 20]],FPL_Fixtures_Extract[#Headers],0)))-4),Team_Key[[Full Name]:[Full Name]],0))&amp;RIGHT(INDEX(FPL_Fixtures_Extract[],MATCH($A118,FPL_Fixtures_Extract[[Player]:[Player]],0),MATCH(FPL_Combined[[#Headers],[Gameweek 20]],FPL_Fixtures_Extract[#Headers],0)),3))</f>
        <v>ARS(A) 0-1</v>
      </c>
      <c r="V118" t="str">
        <f ca="1">IF(RIGHT(FPL_Combined[[#Headers],[Gameweek 21]],2)&lt;$B$622,INDEX(FPL_Results_Extract[Gameweek 21],MATCH($A118,FPL_Results_Extract[[Player]:[Player]],0)),INDEX(Team_Key[[Abbreviation]:[Abbreviation]],MATCH(LEFT(INDEX(FPL_Fixtures_Extract[],MATCH($A118,FPL_Fixtures_Extract[[Player]:[Player]],0),MATCH(FPL_Combined[[#Headers],[Gameweek 21]],FPL_Fixtures_Extract[#Headers],0)),LEN(INDEX(FPL_Fixtures_Extract[],MATCH($A118,FPL_Fixtures_Extract[[Player]:[Player]],0),MATCH(FPL_Combined[[#Headers],[Gameweek 21]],FPL_Fixtures_Extract[#Headers],0)))-4),Team_Key[[Full Name]:[Full Name]],0))&amp;RIGHT(INDEX(FPL_Fixtures_Extract[],MATCH($A118,FPL_Fixtures_Extract[[Player]:[Player]],0),MATCH(FPL_Combined[[#Headers],[Gameweek 21]],FPL_Fixtures_Extract[#Headers],0)),3))</f>
        <v>MUN(H) 3-3</v>
      </c>
      <c r="W118" t="str">
        <f ca="1">IF(RIGHT(FPL_Combined[[#Headers],[Gameweek 22]],2)&lt;$B$622,INDEX(FPL_Results_Extract[Gameweek 22],MATCH($A118,FPL_Results_Extract[[Player]:[Player]],0)),INDEX(Team_Key[[Abbreviation]:[Abbreviation]],MATCH(LEFT(INDEX(FPL_Fixtures_Extract[],MATCH($A118,FPL_Fixtures_Extract[[Player]:[Player]],0),MATCH(FPL_Combined[[#Headers],[Gameweek 22]],FPL_Fixtures_Extract[#Headers],0)),LEN(INDEX(FPL_Fixtures_Extract[],MATCH($A118,FPL_Fixtures_Extract[[Player]:[Player]],0),MATCH(FPL_Combined[[#Headers],[Gameweek 22]],FPL_Fixtures_Extract[#Headers],0)))-4),Team_Key[[Full Name]:[Full Name]],0))&amp;RIGHT(INDEX(FPL_Fixtures_Extract[],MATCH($A118,FPL_Fixtures_Extract[[Player]:[Player]],0),MATCH(FPL_Combined[[#Headers],[Gameweek 22]],FPL_Fixtures_Extract[#Headers],0)),3))</f>
        <v>WHU(H) 2-1</v>
      </c>
      <c r="X118" t="str">
        <f ca="1">IF(RIGHT(FPL_Combined[[#Headers],[Gameweek 23]],2)&lt;$B$622,INDEX(FPL_Results_Extract[Gameweek 23],MATCH($A118,FPL_Results_Extract[[Player]:[Player]],0)),INDEX(Team_Key[[Abbreviation]:[Abbreviation]],MATCH(LEFT(INDEX(FPL_Fixtures_Extract[],MATCH($A118,FPL_Fixtures_Extract[[Player]:[Player]],0),MATCH(FPL_Combined[[#Headers],[Gameweek 23]],FPL_Fixtures_Extract[#Headers],0)),LEN(INDEX(FPL_Fixtures_Extract[],MATCH($A118,FPL_Fixtures_Extract[[Player]:[Player]],0),MATCH(FPL_Combined[[#Headers],[Gameweek 23]],FPL_Fixtures_Extract[#Headers],0)))-4),Team_Key[[Full Name]:[Full Name]],0))&amp;RIGHT(INDEX(FPL_Fixtures_Extract[],MATCH($A118,FPL_Fixtures_Extract[[Player]:[Player]],0),MATCH(FPL_Combined[[#Headers],[Gameweek 23]],FPL_Fixtures_Extract[#Headers],0)),3))</f>
        <v>WAT(A) 1-2</v>
      </c>
      <c r="Y118" t="str">
        <f ca="1">IF(RIGHT(FPL_Combined[[#Headers],[Gameweek 24]],2)&lt;$B$622,INDEX(FPL_Results_Extract[Team],MATCH($A118,FPL_Results_Extract[[Player]:[Player]],0)),INDEX(Team_Key[[Abbreviation]:[Abbreviation]],MATCH(LEFT(INDEX(FPL_Fixtures_Extract[],MATCH($A118,FPL_Fixtures_Extract[[Player]:[Player]],0),MATCH(FPL_Combined[[#Headers],[Gameweek 24]],FPL_Fixtures_Extract[#Headers],0)),LEN(INDEX(FPL_Fixtures_Extract[],MATCH($A118,FPL_Fixtures_Extract[[Player]:[Player]],0),MATCH(FPL_Combined[[#Headers],[Gameweek 24]],FPL_Fixtures_Extract[#Headers],0)))-4),Team_Key[[Full Name]:[Full Name]],0))&amp;RIGHT(INDEX(FPL_Fixtures_Extract[],MATCH($A118,FPL_Fixtures_Extract[[Player]:[Player]],0),MATCH(FPL_Combined[[#Headers],[Gameweek 24]],FPL_Fixtures_Extract[#Headers],0)),3))</f>
        <v>NEW</v>
      </c>
      <c r="Z118" t="str">
        <f ca="1">IF(RIGHT(FPL_Combined[[#Headers],[Gameweek 25]],2)&lt;$B$622,INDEX(FPL_Results_Extract[Player],MATCH($A118,FPL_Results_Extract[[Player]:[Player]],0)),INDEX(Team_Key[[Abbreviation]:[Abbreviation]],MATCH(LEFT(INDEX(FPL_Fixtures_Extract[],MATCH($A118,FPL_Fixtures_Extract[[Player]:[Player]],0),MATCH(FPL_Combined[[#Headers],[Gameweek 25]],FPL_Fixtures_Extract[#Headers],0)),LEN(INDEX(FPL_Fixtures_Extract[],MATCH($A118,FPL_Fixtures_Extract[[Player]:[Player]],0),MATCH(FPL_Combined[[#Headers],[Gameweek 25]],FPL_Fixtures_Extract[#Headers],0)))-4),Team_Key[[Full Name]:[Full Name]],0))&amp;RIGHT(INDEX(FPL_Fixtures_Extract[],MATCH($A118,FPL_Fixtures_Extract[[Player]:[Player]],0),MATCH(FPL_Combined[[#Headers],[Gameweek 25]],FPL_Fixtures_Extract[#Headers],0)),3))</f>
        <v>Cissé</v>
      </c>
      <c r="AA118" t="str">
        <f ca="1">IF(RIGHT(FPL_Combined[[#Headers],[Gameweek 26]],2)&lt;$B$622,INDEX(FPL_Results_Extract[Gameweek 01],MATCH($A118,FPL_Results_Extract[[Player]:[Player]],0)),INDEX(Team_Key[[Abbreviation]:[Abbreviation]],MATCH(LEFT(INDEX(FPL_Fixtures_Extract[],MATCH($A118,FPL_Fixtures_Extract[[Player]:[Player]],0),MATCH(FPL_Combined[[#Headers],[Gameweek 26]],FPL_Fixtures_Extract[#Headers],0)),LEN(INDEX(FPL_Fixtures_Extract[],MATCH($A118,FPL_Fixtures_Extract[[Player]:[Player]],0),MATCH(FPL_Combined[[#Headers],[Gameweek 26]],FPL_Fixtures_Extract[#Headers],0)))-4),Team_Key[[Full Name]:[Full Name]],0))&amp;RIGHT(INDEX(FPL_Fixtures_Extract[],MATCH($A118,FPL_Fixtures_Extract[[Player]:[Player]],0),MATCH(FPL_Combined[[#Headers],[Gameweek 26]],FPL_Fixtures_Extract[#Headers],0)),3))</f>
        <v>SOU(H) 2-2</v>
      </c>
      <c r="AB118" t="str">
        <f ca="1">IF(RIGHT(FPL_Combined[[#Headers],[Gameweek 27]],2)&lt;$B$622,INDEX(FPL_Results_Extract[Gameweek 02],MATCH($A118,FPL_Results_Extract[[Player]:[Player]],0)),INDEX(Team_Key[[Abbreviation]:[Abbreviation]],MATCH(LEFT(INDEX(FPL_Fixtures_Extract[],MATCH($A118,FPL_Fixtures_Extract[[Player]:[Player]],0),MATCH(FPL_Combined[[#Headers],[Gameweek 27]],FPL_Fixtures_Extract[#Headers],0)),LEN(INDEX(FPL_Fixtures_Extract[],MATCH($A118,FPL_Fixtures_Extract[[Player]:[Player]],0),MATCH(FPL_Combined[[#Headers],[Gameweek 27]],FPL_Fixtures_Extract[#Headers],0)))-4),Team_Key[[Full Name]:[Full Name]],0))&amp;RIGHT(INDEX(FPL_Fixtures_Extract[],MATCH($A118,FPL_Fixtures_Extract[[Player]:[Player]],0),MATCH(FPL_Combined[[#Headers],[Gameweek 27]],FPL_Fixtures_Extract[#Headers],0)),3))</f>
        <v>SWA(A) 0-2</v>
      </c>
      <c r="AC118" t="str">
        <f ca="1">IF(RIGHT(FPL_Combined[[#Headers],[Gameweek 28]],2)&lt;$B$622,INDEX(FPL_Results_Extract[Gameweek 03],MATCH($A118,FPL_Results_Extract[[Player]:[Player]],0)),INDEX(Team_Key[[Abbreviation]:[Abbreviation]],MATCH(LEFT(INDEX(FPL_Fixtures_Extract[],MATCH($A118,FPL_Fixtures_Extract[[Player]:[Player]],0),MATCH(FPL_Combined[[#Headers],[Gameweek 28]],FPL_Fixtures_Extract[#Headers],0)),LEN(INDEX(FPL_Fixtures_Extract[],MATCH($A118,FPL_Fixtures_Extract[[Player]:[Player]],0),MATCH(FPL_Combined[[#Headers],[Gameweek 28]],FPL_Fixtures_Extract[#Headers],0)))-4),Team_Key[[Full Name]:[Full Name]],0))&amp;RIGHT(INDEX(FPL_Fixtures_Extract[],MATCH($A118,FPL_Fixtures_Extract[[Player]:[Player]],0),MATCH(FPL_Combined[[#Headers],[Gameweek 28]],FPL_Fixtures_Extract[#Headers],0)),3))</f>
        <v>MUN(A) 0-0</v>
      </c>
      <c r="AD118" t="str">
        <f ca="1">IF(RIGHT(FPL_Combined[[#Headers],[Gameweek 29]],2)&lt;$B$622,INDEX(FPL_Results_Extract[Gameweek 04],MATCH($A118,FPL_Results_Extract[[Player]:[Player]],0)),INDEX(Team_Key[[Abbreviation]:[Abbreviation]],MATCH(LEFT(INDEX(FPL_Fixtures_Extract[],MATCH($A118,FPL_Fixtures_Extract[[Player]:[Player]],0),MATCH(FPL_Combined[[#Headers],[Gameweek 29]],FPL_Fixtures_Extract[#Headers],0)),LEN(INDEX(FPL_Fixtures_Extract[],MATCH($A118,FPL_Fixtures_Extract[[Player]:[Player]],0),MATCH(FPL_Combined[[#Headers],[Gameweek 29]],FPL_Fixtures_Extract[#Headers],0)))-4),Team_Key[[Full Name]:[Full Name]],0))&amp;RIGHT(INDEX(FPL_Fixtures_Extract[],MATCH($A118,FPL_Fixtures_Extract[[Player]:[Player]],0),MATCH(FPL_Combined[[#Headers],[Gameweek 29]],FPL_Fixtures_Extract[#Headers],0)),3))</f>
        <v>BOU(H)</v>
      </c>
      <c r="AE118" t="str">
        <f ca="1">IF(RIGHT(FPL_Combined[[#Headers],[Gameweek 30]],2)&lt;$B$622,INDEX(FPL_Results_Extract[Gameweek 05],MATCH($A118,FPL_Results_Extract[[Player]:[Player]],0)),INDEX(Team_Key[[Abbreviation]:[Abbreviation]],MATCH(LEFT(INDEX(FPL_Fixtures_Extract[],MATCH($A118,FPL_Fixtures_Extract[[Player]:[Player]],0),MATCH(FPL_Combined[[#Headers],[Gameweek 30]],FPL_Fixtures_Extract[#Headers],0)),LEN(INDEX(FPL_Fixtures_Extract[],MATCH($A118,FPL_Fixtures_Extract[[Player]:[Player]],0),MATCH(FPL_Combined[[#Headers],[Gameweek 30]],FPL_Fixtures_Extract[#Headers],0)))-4),Team_Key[[Full Name]:[Full Name]],0))&amp;RIGHT(INDEX(FPL_Fixtures_Extract[],MATCH($A118,FPL_Fixtures_Extract[[Player]:[Player]],0),MATCH(FPL_Combined[[#Headers],[Gameweek 30]],FPL_Fixtures_Extract[#Headers],0)),3))</f>
        <v>LEI(A)</v>
      </c>
      <c r="AF118" t="str">
        <f ca="1">IF(RIGHT(FPL_Combined[[#Headers],[Gameweek 31]],2)&lt;$B$622,INDEX(FPL_Results_Extract[Gameweek 06],MATCH($A118,FPL_Results_Extract[[Player]:[Player]],0)),INDEX(Team_Key[[Abbreviation]:[Abbreviation]],MATCH(LEFT(INDEX(FPL_Fixtures_Extract[],MATCH($A118,FPL_Fixtures_Extract[[Player]:[Player]],0),MATCH(FPL_Combined[[#Headers],[Gameweek 31]],FPL_Fixtures_Extract[#Headers],0)),LEN(INDEX(FPL_Fixtures_Extract[],MATCH($A118,FPL_Fixtures_Extract[[Player]:[Player]],0),MATCH(FPL_Combined[[#Headers],[Gameweek 31]],FPL_Fixtures_Extract[#Headers],0)))-4),Team_Key[[Full Name]:[Full Name]],0))&amp;RIGHT(INDEX(FPL_Fixtures_Extract[],MATCH($A118,FPL_Fixtures_Extract[[Player]:[Player]],0),MATCH(FPL_Combined[[#Headers],[Gameweek 31]],FPL_Fixtures_Extract[#Headers],0)),3))</f>
        <v>SUN(H)</v>
      </c>
      <c r="AG118" t="str">
        <f ca="1">IF(RIGHT(FPL_Combined[[#Headers],[Gameweek 32]],2)&lt;$B$622,INDEX(FPL_Results_Extract[Gameweek 07],MATCH($A118,FPL_Results_Extract[[Player]:[Player]],0)),INDEX(Team_Key[[Abbreviation]:[Abbreviation]],MATCH(LEFT(INDEX(FPL_Fixtures_Extract[],MATCH($A118,FPL_Fixtures_Extract[[Player]:[Player]],0),MATCH(FPL_Combined[[#Headers],[Gameweek 32]],FPL_Fixtures_Extract[#Headers],0)),LEN(INDEX(FPL_Fixtures_Extract[],MATCH($A118,FPL_Fixtures_Extract[[Player]:[Player]],0),MATCH(FPL_Combined[[#Headers],[Gameweek 32]],FPL_Fixtures_Extract[#Headers],0)))-4),Team_Key[[Full Name]:[Full Name]],0))&amp;RIGHT(INDEX(FPL_Fixtures_Extract[],MATCH($A118,FPL_Fixtures_Extract[[Player]:[Player]],0),MATCH(FPL_Combined[[#Headers],[Gameweek 32]],FPL_Fixtures_Extract[#Headers],0)),3))</f>
        <v>NOR(A)</v>
      </c>
      <c r="AH118" t="str">
        <f ca="1">IF(RIGHT(FPL_Combined[[#Headers],[Gameweek 33]],2)&lt;$B$622,INDEX(FPL_Results_Extract[Gameweek 08],MATCH($A118,FPL_Results_Extract[[Player]:[Player]],0)),INDEX(Team_Key[[Abbreviation]:[Abbreviation]],MATCH(LEFT(INDEX(FPL_Fixtures_Extract[],MATCH($A118,FPL_Fixtures_Extract[[Player]:[Player]],0),MATCH(FPL_Combined[[#Headers],[Gameweek 33]],FPL_Fixtures_Extract[#Headers],0)),LEN(INDEX(FPL_Fixtures_Extract[],MATCH($A118,FPL_Fixtures_Extract[[Player]:[Player]],0),MATCH(FPL_Combined[[#Headers],[Gameweek 33]],FPL_Fixtures_Extract[#Headers],0)))-4),Team_Key[[Full Name]:[Full Name]],0))&amp;RIGHT(INDEX(FPL_Fixtures_Extract[],MATCH($A118,FPL_Fixtures_Extract[[Player]:[Player]],0),MATCH(FPL_Combined[[#Headers],[Gameweek 33]],FPL_Fixtures_Extract[#Headers],0)),3))</f>
        <v>SOU(A)</v>
      </c>
      <c r="AI118" t="str">
        <f ca="1">IF(RIGHT(FPL_Combined[[#Headers],[Gameweek 34]],2)&lt;$B$622,INDEX(FPL_Results_Extract[Gameweek 09],MATCH($A118,FPL_Results_Extract[[Player]:[Player]],0)),INDEX(Team_Key[[Abbreviation]:[Abbreviation]],MATCH(LEFT(INDEX(FPL_Fixtures_Extract[],MATCH($A118,FPL_Fixtures_Extract[[Player]:[Player]],0),MATCH(FPL_Combined[[#Headers],[Gameweek 34]],FPL_Fixtures_Extract[#Headers],0)),LEN(INDEX(FPL_Fixtures_Extract[],MATCH($A118,FPL_Fixtures_Extract[[Player]:[Player]],0),MATCH(FPL_Combined[[#Headers],[Gameweek 34]],FPL_Fixtures_Extract[#Headers],0)))-4),Team_Key[[Full Name]:[Full Name]],0))&amp;RIGHT(INDEX(FPL_Fixtures_Extract[],MATCH($A118,FPL_Fixtures_Extract[[Player]:[Player]],0),MATCH(FPL_Combined[[#Headers],[Gameweek 34]],FPL_Fixtures_Extract[#Headers],0)),3))</f>
        <v>SWA(H)</v>
      </c>
      <c r="AJ118" t="str">
        <f ca="1">IF(RIGHT(FPL_Combined[[#Headers],[Gameweek 35]],2)&lt;$B$622,INDEX(FPL_Results_Extract[Gameweek 10],MATCH($A118,FPL_Results_Extract[[Player]:[Player]],0)),INDEX(Team_Key[[Abbreviation]:[Abbreviation]],MATCH(LEFT(INDEX(FPL_Fixtures_Extract[],MATCH($A118,FPL_Fixtures_Extract[[Player]:[Player]],0),MATCH(FPL_Combined[[#Headers],[Gameweek 35]],FPL_Fixtures_Extract[#Headers],0)),LEN(INDEX(FPL_Fixtures_Extract[],MATCH($A118,FPL_Fixtures_Extract[[Player]:[Player]],0),MATCH(FPL_Combined[[#Headers],[Gameweek 35]],FPL_Fixtures_Extract[#Headers],0)))-4),Team_Key[[Full Name]:[Full Name]],0))&amp;RIGHT(INDEX(FPL_Fixtures_Extract[],MATCH($A118,FPL_Fixtures_Extract[[Player]:[Player]],0),MATCH(FPL_Combined[[#Headers],[Gameweek 35]],FPL_Fixtures_Extract[#Headers],0)),3))</f>
        <v>LIV(A)</v>
      </c>
      <c r="AK118" t="str">
        <f ca="1">IF(RIGHT(FPL_Combined[[#Headers],[Gameweek 36]],2)&lt;$B$622,INDEX(FPL_Results_Extract[Gameweek 11],MATCH($A118,FPL_Results_Extract[[Player]:[Player]],0)),INDEX(Team_Key[[Abbreviation]:[Abbreviation]],MATCH(LEFT(INDEX(FPL_Fixtures_Extract[],MATCH($A118,FPL_Fixtures_Extract[[Player]:[Player]],0),MATCH(FPL_Combined[[#Headers],[Gameweek 36]],FPL_Fixtures_Extract[#Headers],0)),LEN(INDEX(FPL_Fixtures_Extract[],MATCH($A118,FPL_Fixtures_Extract[[Player]:[Player]],0),MATCH(FPL_Combined[[#Headers],[Gameweek 36]],FPL_Fixtures_Extract[#Headers],0)))-4),Team_Key[[Full Name]:[Full Name]],0))&amp;RIGHT(INDEX(FPL_Fixtures_Extract[],MATCH($A118,FPL_Fixtures_Extract[[Player]:[Player]],0),MATCH(FPL_Combined[[#Headers],[Gameweek 36]],FPL_Fixtures_Extract[#Headers],0)),3))</f>
        <v>CRY(H)</v>
      </c>
      <c r="AL118" t="str">
        <f ca="1">IF(RIGHT(FPL_Combined[[#Headers],[Gameweek 37]],2)&lt;$B$622,INDEX(FPL_Results_Extract[Gameweek 12],MATCH($A118,FPL_Results_Extract[[Player]:[Player]],0)),INDEX(Team_Key[[Abbreviation]:[Abbreviation]],MATCH(LEFT(INDEX(FPL_Fixtures_Extract[],MATCH($A118,FPL_Fixtures_Extract[[Player]:[Player]],0),MATCH(FPL_Combined[[#Headers],[Gameweek 37]],FPL_Fixtures_Extract[#Headers],0)),LEN(INDEX(FPL_Fixtures_Extract[],MATCH($A118,FPL_Fixtures_Extract[[Player]:[Player]],0),MATCH(FPL_Combined[[#Headers],[Gameweek 37]],FPL_Fixtures_Extract[#Headers],0)))-4),Team_Key[[Full Name]:[Full Name]],0))&amp;RIGHT(INDEX(FPL_Fixtures_Extract[],MATCH($A118,FPL_Fixtures_Extract[[Player]:[Player]],0),MATCH(FPL_Combined[[#Headers],[Gameweek 37]],FPL_Fixtures_Extract[#Headers],0)),3))</f>
        <v>AVL(A)</v>
      </c>
      <c r="AM118" t="str">
        <f ca="1">IF(RIGHT(FPL_Combined[[#Headers],[Gameweek 38]],2)&lt;$B$622,INDEX(FPL_Results_Extract[Gameweek 13],MATCH($A118,FPL_Results_Extract[[Player]:[Player]],0)),INDEX(Team_Key[[Abbreviation]:[Abbreviation]],MATCH(LEFT(INDEX(FPL_Fixtures_Extract[],MATCH($A118,FPL_Fixtures_Extract[[Player]:[Player]],0),MATCH(FPL_Combined[[#Headers],[Gameweek 38]],FPL_Fixtures_Extract[#Headers],0)),LEN(INDEX(FPL_Fixtures_Extract[],MATCH($A118,FPL_Fixtures_Extract[[Player]:[Player]],0),MATCH(FPL_Combined[[#Headers],[Gameweek 38]],FPL_Fixtures_Extract[#Headers],0)))-4),Team_Key[[Full Name]:[Full Name]],0))&amp;RIGHT(INDEX(FPL_Fixtures_Extract[],MATCH($A118,FPL_Fixtures_Extract[[Player]:[Player]],0),MATCH(FPL_Combined[[#Headers],[Gameweek 38]],FPL_Fixtures_Extract[#Headers],0)),3))</f>
        <v>TOT(H)</v>
      </c>
    </row>
    <row r="119" spans="1:39" x14ac:dyDescent="0.45">
      <c r="A119" t="s">
        <v>647</v>
      </c>
      <c r="B119" t="str">
        <f ca="1">IF(RIGHT(FPL_Combined[[#Headers],[Gameweek 01]],2)&lt;$B$622,INDEX(FPL_Results_Extract[Gameweek 01],MATCH($A119,FPL_Results_Extract[[Player]:[Player]],0)),INDEX(Team_Key[[Abbreviation]:[Abbreviation]],MATCH(LEFT(INDEX(FPL_Fixtures_Extract[],MATCH($A119,FPL_Fixtures_Extract[[Player]:[Player]],0),MATCH(FPL_Combined[[#Headers],[Gameweek 01]],FPL_Fixtures_Extract[#Headers],0)),LEN(INDEX(FPL_Fixtures_Extract[],MATCH($A119,FPL_Fixtures_Extract[[Player]:[Player]],0),MATCH(FPL_Combined[[#Headers],[Gameweek 01]],FPL_Fixtures_Extract[#Headers],0)))-4),Team_Key[[Full Name]:[Full Name]],0))&amp;RIGHT(INDEX(FPL_Fixtures_Extract[],MATCH($A119,FPL_Fixtures_Extract[[Player]:[Player]],0),MATCH(FPL_Combined[[#Headers],[Gameweek 01]],FPL_Fixtures_Extract[#Headers],0)),3))</f>
        <v>BOU(A) 1-0</v>
      </c>
      <c r="C119" t="str">
        <f ca="1">IF(RIGHT(FPL_Combined[[#Headers],[Gameweek 02]],2)&lt;$B$622,INDEX(FPL_Results_Extract[Gameweek 02],MATCH($A119,FPL_Results_Extract[[Player]:[Player]],0)),INDEX(Team_Key[[Abbreviation]:[Abbreviation]],MATCH(LEFT(INDEX(FPL_Fixtures_Extract[],MATCH($A119,FPL_Fixtures_Extract[[Player]:[Player]],0),MATCH(FPL_Combined[[#Headers],[Gameweek 02]],FPL_Fixtures_Extract[#Headers],0)),LEN(INDEX(FPL_Fixtures_Extract[],MATCH($A119,FPL_Fixtures_Extract[[Player]:[Player]],0),MATCH(FPL_Combined[[#Headers],[Gameweek 02]],FPL_Fixtures_Extract[#Headers],0)))-4),Team_Key[[Full Name]:[Full Name]],0))&amp;RIGHT(INDEX(FPL_Fixtures_Extract[],MATCH($A119,FPL_Fixtures_Extract[[Player]:[Player]],0),MATCH(FPL_Combined[[#Headers],[Gameweek 02]],FPL_Fixtures_Extract[#Headers],0)),3))</f>
        <v>MUN(H) 0-1</v>
      </c>
      <c r="D119" t="str">
        <f ca="1">IF(RIGHT(FPL_Combined[[#Headers],[Gameweek 03]],2)&lt;$B$622,INDEX(FPL_Results_Extract[Gameweek 03],MATCH($A119,FPL_Results_Extract[[Player]:[Player]],0)),INDEX(Team_Key[[Abbreviation]:[Abbreviation]],MATCH(LEFT(INDEX(FPL_Fixtures_Extract[],MATCH($A119,FPL_Fixtures_Extract[[Player]:[Player]],0),MATCH(FPL_Combined[[#Headers],[Gameweek 03]],FPL_Fixtures_Extract[#Headers],0)),LEN(INDEX(FPL_Fixtures_Extract[],MATCH($A119,FPL_Fixtures_Extract[[Player]:[Player]],0),MATCH(FPL_Combined[[#Headers],[Gameweek 03]],FPL_Fixtures_Extract[#Headers],0)))-4),Team_Key[[Full Name]:[Full Name]],0))&amp;RIGHT(INDEX(FPL_Fixtures_Extract[],MATCH($A119,FPL_Fixtures_Extract[[Player]:[Player]],0),MATCH(FPL_Combined[[#Headers],[Gameweek 03]],FPL_Fixtures_Extract[#Headers],0)),3))</f>
        <v>CRY(A) 1-2</v>
      </c>
      <c r="E119" t="str">
        <f ca="1">IF(RIGHT(FPL_Combined[[#Headers],[Gameweek 04]],2)&lt;$B$622,INDEX(FPL_Results_Extract[Gameweek 04],MATCH($A119,FPL_Results_Extract[[Player]:[Player]],0)),INDEX(Team_Key[[Abbreviation]:[Abbreviation]],MATCH(LEFT(INDEX(FPL_Fixtures_Extract[],MATCH($A119,FPL_Fixtures_Extract[[Player]:[Player]],0),MATCH(FPL_Combined[[#Headers],[Gameweek 04]],FPL_Fixtures_Extract[#Headers],0)),LEN(INDEX(FPL_Fixtures_Extract[],MATCH($A119,FPL_Fixtures_Extract[[Player]:[Player]],0),MATCH(FPL_Combined[[#Headers],[Gameweek 04]],FPL_Fixtures_Extract[#Headers],0)))-4),Team_Key[[Full Name]:[Full Name]],0))&amp;RIGHT(INDEX(FPL_Fixtures_Extract[],MATCH($A119,FPL_Fixtures_Extract[[Player]:[Player]],0),MATCH(FPL_Combined[[#Headers],[Gameweek 04]],FPL_Fixtures_Extract[#Headers],0)),3))</f>
        <v>SUN(H) 2-2</v>
      </c>
      <c r="F119" t="str">
        <f ca="1">IF(RIGHT(FPL_Combined[[#Headers],[Gameweek 05]],2)&lt;$B$622,INDEX(FPL_Results_Extract[Gameweek 05],MATCH($A119,FPL_Results_Extract[[Player]:[Player]],0)),INDEX(Team_Key[[Abbreviation]:[Abbreviation]],MATCH(LEFT(INDEX(FPL_Fixtures_Extract[],MATCH($A119,FPL_Fixtures_Extract[[Player]:[Player]],0),MATCH(FPL_Combined[[#Headers],[Gameweek 05]],FPL_Fixtures_Extract[#Headers],0)),LEN(INDEX(FPL_Fixtures_Extract[],MATCH($A119,FPL_Fixtures_Extract[[Player]:[Player]],0),MATCH(FPL_Combined[[#Headers],[Gameweek 05]],FPL_Fixtures_Extract[#Headers],0)))-4),Team_Key[[Full Name]:[Full Name]],0))&amp;RIGHT(INDEX(FPL_Fixtures_Extract[],MATCH($A119,FPL_Fixtures_Extract[[Player]:[Player]],0),MATCH(FPL_Combined[[#Headers],[Gameweek 05]],FPL_Fixtures_Extract[#Headers],0)),3))</f>
        <v>LEI(A) 2-3</v>
      </c>
      <c r="G119" t="str">
        <f ca="1">IF(RIGHT(FPL_Combined[[#Headers],[Gameweek 06]],2)&lt;$B$622,INDEX(FPL_Results_Extract[Gameweek 06],MATCH($A119,FPL_Results_Extract[[Player]:[Player]],0)),INDEX(Team_Key[[Abbreviation]:[Abbreviation]],MATCH(LEFT(INDEX(FPL_Fixtures_Extract[],MATCH($A119,FPL_Fixtures_Extract[[Player]:[Player]],0),MATCH(FPL_Combined[[#Headers],[Gameweek 06]],FPL_Fixtures_Extract[#Headers],0)),LEN(INDEX(FPL_Fixtures_Extract[],MATCH($A119,FPL_Fixtures_Extract[[Player]:[Player]],0),MATCH(FPL_Combined[[#Headers],[Gameweek 06]],FPL_Fixtures_Extract[#Headers],0)))-4),Team_Key[[Full Name]:[Full Name]],0))&amp;RIGHT(INDEX(FPL_Fixtures_Extract[],MATCH($A119,FPL_Fixtures_Extract[[Player]:[Player]],0),MATCH(FPL_Combined[[#Headers],[Gameweek 06]],FPL_Fixtures_Extract[#Headers],0)),3))</f>
        <v>WBA(H) 0-1</v>
      </c>
      <c r="H119" t="str">
        <f ca="1">IF(RIGHT(FPL_Combined[[#Headers],[Gameweek 07]],2)&lt;$B$622,INDEX(FPL_Results_Extract[Gameweek 07],MATCH($A119,FPL_Results_Extract[[Player]:[Player]],0)),INDEX(Team_Key[[Abbreviation]:[Abbreviation]],MATCH(LEFT(INDEX(FPL_Fixtures_Extract[],MATCH($A119,FPL_Fixtures_Extract[[Player]:[Player]],0),MATCH(FPL_Combined[[#Headers],[Gameweek 07]],FPL_Fixtures_Extract[#Headers],0)),LEN(INDEX(FPL_Fixtures_Extract[],MATCH($A119,FPL_Fixtures_Extract[[Player]:[Player]],0),MATCH(FPL_Combined[[#Headers],[Gameweek 07]],FPL_Fixtures_Extract[#Headers],0)))-4),Team_Key[[Full Name]:[Full Name]],0))&amp;RIGHT(INDEX(FPL_Fixtures_Extract[],MATCH($A119,FPL_Fixtures_Extract[[Player]:[Player]],0),MATCH(FPL_Combined[[#Headers],[Gameweek 07]],FPL_Fixtures_Extract[#Headers],0)),3))</f>
        <v>LIV(A) 2-3</v>
      </c>
      <c r="I119" t="str">
        <f ca="1">IF(RIGHT(FPL_Combined[[#Headers],[Gameweek 08]],2)&lt;$B$622,INDEX(FPL_Results_Extract[Gameweek 08],MATCH($A119,FPL_Results_Extract[[Player]:[Player]],0)),INDEX(Team_Key[[Abbreviation]:[Abbreviation]],MATCH(LEFT(INDEX(FPL_Fixtures_Extract[],MATCH($A119,FPL_Fixtures_Extract[[Player]:[Player]],0),MATCH(FPL_Combined[[#Headers],[Gameweek 08]],FPL_Fixtures_Extract[#Headers],0)),LEN(INDEX(FPL_Fixtures_Extract[],MATCH($A119,FPL_Fixtures_Extract[[Player]:[Player]],0),MATCH(FPL_Combined[[#Headers],[Gameweek 08]],FPL_Fixtures_Extract[#Headers],0)))-4),Team_Key[[Full Name]:[Full Name]],0))&amp;RIGHT(INDEX(FPL_Fixtures_Extract[],MATCH($A119,FPL_Fixtures_Extract[[Player]:[Player]],0),MATCH(FPL_Combined[[#Headers],[Gameweek 08]],FPL_Fixtures_Extract[#Headers],0)),3))</f>
        <v>STK(H) 0-1</v>
      </c>
      <c r="J119" t="str">
        <f ca="1">IF(RIGHT(FPL_Combined[[#Headers],[Gameweek 09]],2)&lt;$B$622,INDEX(FPL_Results_Extract[Gameweek 09],MATCH($A119,FPL_Results_Extract[[Player]:[Player]],0)),INDEX(Team_Key[[Abbreviation]:[Abbreviation]],MATCH(LEFT(INDEX(FPL_Fixtures_Extract[],MATCH($A119,FPL_Fixtures_Extract[[Player]:[Player]],0),MATCH(FPL_Combined[[#Headers],[Gameweek 09]],FPL_Fixtures_Extract[#Headers],0)),LEN(INDEX(FPL_Fixtures_Extract[],MATCH($A119,FPL_Fixtures_Extract[[Player]:[Player]],0),MATCH(FPL_Combined[[#Headers],[Gameweek 09]],FPL_Fixtures_Extract[#Headers],0)))-4),Team_Key[[Full Name]:[Full Name]],0))&amp;RIGHT(INDEX(FPL_Fixtures_Extract[],MATCH($A119,FPL_Fixtures_Extract[[Player]:[Player]],0),MATCH(FPL_Combined[[#Headers],[Gameweek 09]],FPL_Fixtures_Extract[#Headers],0)),3))</f>
        <v>CHE(A) 0-2</v>
      </c>
      <c r="K119" t="str">
        <f ca="1">IF(RIGHT(FPL_Combined[[#Headers],[Gameweek 10]],2)&lt;$B$622,INDEX(FPL_Results_Extract[Gameweek 10],MATCH($A119,FPL_Results_Extract[[Player]:[Player]],0)),INDEX(Team_Key[[Abbreviation]:[Abbreviation]],MATCH(LEFT(INDEX(FPL_Fixtures_Extract[],MATCH($A119,FPL_Fixtures_Extract[[Player]:[Player]],0),MATCH(FPL_Combined[[#Headers],[Gameweek 10]],FPL_Fixtures_Extract[#Headers],0)),LEN(INDEX(FPL_Fixtures_Extract[],MATCH($A119,FPL_Fixtures_Extract[[Player]:[Player]],0),MATCH(FPL_Combined[[#Headers],[Gameweek 10]],FPL_Fixtures_Extract[#Headers],0)))-4),Team_Key[[Full Name]:[Full Name]],0))&amp;RIGHT(INDEX(FPL_Fixtures_Extract[],MATCH($A119,FPL_Fixtures_Extract[[Player]:[Player]],0),MATCH(FPL_Combined[[#Headers],[Gameweek 10]],FPL_Fixtures_Extract[#Headers],0)),3))</f>
        <v>SWA(H) 1-2</v>
      </c>
      <c r="L119" t="str">
        <f ca="1">IF(RIGHT(FPL_Combined[[#Headers],[Gameweek 11]],2)&lt;$B$622,INDEX(FPL_Results_Extract[Gameweek 11],MATCH($A119,FPL_Results_Extract[[Player]:[Player]],0)),INDEX(Team_Key[[Abbreviation]:[Abbreviation]],MATCH(LEFT(INDEX(FPL_Fixtures_Extract[],MATCH($A119,FPL_Fixtures_Extract[[Player]:[Player]],0),MATCH(FPL_Combined[[#Headers],[Gameweek 11]],FPL_Fixtures_Extract[#Headers],0)),LEN(INDEX(FPL_Fixtures_Extract[],MATCH($A119,FPL_Fixtures_Extract[[Player]:[Player]],0),MATCH(FPL_Combined[[#Headers],[Gameweek 11]],FPL_Fixtures_Extract[#Headers],0)))-4),Team_Key[[Full Name]:[Full Name]],0))&amp;RIGHT(INDEX(FPL_Fixtures_Extract[],MATCH($A119,FPL_Fixtures_Extract[[Player]:[Player]],0),MATCH(FPL_Combined[[#Headers],[Gameweek 11]],FPL_Fixtures_Extract[#Headers],0)),3))</f>
        <v>TOT(A) 1-3</v>
      </c>
      <c r="M119" t="str">
        <f ca="1">IF(RIGHT(FPL_Combined[[#Headers],[Gameweek 12]],2)&lt;$B$622,INDEX(FPL_Results_Extract[Gameweek 12],MATCH($A119,FPL_Results_Extract[[Player]:[Player]],0)),INDEX(Team_Key[[Abbreviation]:[Abbreviation]],MATCH(LEFT(INDEX(FPL_Fixtures_Extract[],MATCH($A119,FPL_Fixtures_Extract[[Player]:[Player]],0),MATCH(FPL_Combined[[#Headers],[Gameweek 12]],FPL_Fixtures_Extract[#Headers],0)),LEN(INDEX(FPL_Fixtures_Extract[],MATCH($A119,FPL_Fixtures_Extract[[Player]:[Player]],0),MATCH(FPL_Combined[[#Headers],[Gameweek 12]],FPL_Fixtures_Extract[#Headers],0)))-4),Team_Key[[Full Name]:[Full Name]],0))&amp;RIGHT(INDEX(FPL_Fixtures_Extract[],MATCH($A119,FPL_Fixtures_Extract[[Player]:[Player]],0),MATCH(FPL_Combined[[#Headers],[Gameweek 12]],FPL_Fixtures_Extract[#Headers],0)),3))</f>
        <v>MCI(H) 0-0</v>
      </c>
      <c r="N119" t="str">
        <f ca="1">IF(RIGHT(FPL_Combined[[#Headers],[Gameweek 13]],2)&lt;$B$622,INDEX(FPL_Results_Extract[Gameweek 13],MATCH($A119,FPL_Results_Extract[[Player]:[Player]],0)),INDEX(Team_Key[[Abbreviation]:[Abbreviation]],MATCH(LEFT(INDEX(FPL_Fixtures_Extract[],MATCH($A119,FPL_Fixtures_Extract[[Player]:[Player]],0),MATCH(FPL_Combined[[#Headers],[Gameweek 13]],FPL_Fixtures_Extract[#Headers],0)),LEN(INDEX(FPL_Fixtures_Extract[],MATCH($A119,FPL_Fixtures_Extract[[Player]:[Player]],0),MATCH(FPL_Combined[[#Headers],[Gameweek 13]],FPL_Fixtures_Extract[#Headers],0)))-4),Team_Key[[Full Name]:[Full Name]],0))&amp;RIGHT(INDEX(FPL_Fixtures_Extract[],MATCH($A119,FPL_Fixtures_Extract[[Player]:[Player]],0),MATCH(FPL_Combined[[#Headers],[Gameweek 13]],FPL_Fixtures_Extract[#Headers],0)),3))</f>
        <v>EVE(A) 0-4</v>
      </c>
      <c r="O119" t="str">
        <f ca="1">IF(RIGHT(FPL_Combined[[#Headers],[Gameweek 14]],2)&lt;$B$622,INDEX(FPL_Results_Extract[Gameweek 14],MATCH($A119,FPL_Results_Extract[[Player]:[Player]],0)),INDEX(Team_Key[[Abbreviation]:[Abbreviation]],MATCH(LEFT(INDEX(FPL_Fixtures_Extract[],MATCH($A119,FPL_Fixtures_Extract[[Player]:[Player]],0),MATCH(FPL_Combined[[#Headers],[Gameweek 14]],FPL_Fixtures_Extract[#Headers],0)),LEN(INDEX(FPL_Fixtures_Extract[],MATCH($A119,FPL_Fixtures_Extract[[Player]:[Player]],0),MATCH(FPL_Combined[[#Headers],[Gameweek 14]],FPL_Fixtures_Extract[#Headers],0)))-4),Team_Key[[Full Name]:[Full Name]],0))&amp;RIGHT(INDEX(FPL_Fixtures_Extract[],MATCH($A119,FPL_Fixtures_Extract[[Player]:[Player]],0),MATCH(FPL_Combined[[#Headers],[Gameweek 14]],FPL_Fixtures_Extract[#Headers],0)),3))</f>
        <v>WAT(H) 2-3</v>
      </c>
      <c r="P119" t="str">
        <f ca="1">IF(RIGHT(FPL_Combined[[#Headers],[Gameweek 15]],2)&lt;$B$622,INDEX(FPL_Results_Extract[Gameweek 15],MATCH($A119,FPL_Results_Extract[[Player]:[Player]],0)),INDEX(Team_Key[[Abbreviation]:[Abbreviation]],MATCH(LEFT(INDEX(FPL_Fixtures_Extract[],MATCH($A119,FPL_Fixtures_Extract[[Player]:[Player]],0),MATCH(FPL_Combined[[#Headers],[Gameweek 15]],FPL_Fixtures_Extract[#Headers],0)),LEN(INDEX(FPL_Fixtures_Extract[],MATCH($A119,FPL_Fixtures_Extract[[Player]:[Player]],0),MATCH(FPL_Combined[[#Headers],[Gameweek 15]],FPL_Fixtures_Extract[#Headers],0)))-4),Team_Key[[Full Name]:[Full Name]],0))&amp;RIGHT(INDEX(FPL_Fixtures_Extract[],MATCH($A119,FPL_Fixtures_Extract[[Player]:[Player]],0),MATCH(FPL_Combined[[#Headers],[Gameweek 15]],FPL_Fixtures_Extract[#Headers],0)),3))</f>
        <v>SOU(A) 1-1</v>
      </c>
      <c r="Q119" t="str">
        <f ca="1">IF(RIGHT(FPL_Combined[[#Headers],[Gameweek 16]],2)&lt;$B$622,INDEX(FPL_Results_Extract[Gameweek 16],MATCH($A119,FPL_Results_Extract[[Player]:[Player]],0)),INDEX(Team_Key[[Abbreviation]:[Abbreviation]],MATCH(LEFT(INDEX(FPL_Fixtures_Extract[],MATCH($A119,FPL_Fixtures_Extract[[Player]:[Player]],0),MATCH(FPL_Combined[[#Headers],[Gameweek 16]],FPL_Fixtures_Extract[#Headers],0)),LEN(INDEX(FPL_Fixtures_Extract[],MATCH($A119,FPL_Fixtures_Extract[[Player]:[Player]],0),MATCH(FPL_Combined[[#Headers],[Gameweek 16]],FPL_Fixtures_Extract[#Headers],0)))-4),Team_Key[[Full Name]:[Full Name]],0))&amp;RIGHT(INDEX(FPL_Fixtures_Extract[],MATCH($A119,FPL_Fixtures_Extract[[Player]:[Player]],0),MATCH(FPL_Combined[[#Headers],[Gameweek 16]],FPL_Fixtures_Extract[#Headers],0)),3))</f>
        <v>ARS(H) 0-2</v>
      </c>
      <c r="R119" t="str">
        <f ca="1">IF(RIGHT(FPL_Combined[[#Headers],[Gameweek 17]],2)&lt;$B$622,INDEX(FPL_Results_Extract[Gameweek 17],MATCH($A119,FPL_Results_Extract[[Player]:[Player]],0)),INDEX(Team_Key[[Abbreviation]:[Abbreviation]],MATCH(LEFT(INDEX(FPL_Fixtures_Extract[],MATCH($A119,FPL_Fixtures_Extract[[Player]:[Player]],0),MATCH(FPL_Combined[[#Headers],[Gameweek 17]],FPL_Fixtures_Extract[#Headers],0)),LEN(INDEX(FPL_Fixtures_Extract[],MATCH($A119,FPL_Fixtures_Extract[[Player]:[Player]],0),MATCH(FPL_Combined[[#Headers],[Gameweek 17]],FPL_Fixtures_Extract[#Headers],0)))-4),Team_Key[[Full Name]:[Full Name]],0))&amp;RIGHT(INDEX(FPL_Fixtures_Extract[],MATCH($A119,FPL_Fixtures_Extract[[Player]:[Player]],0),MATCH(FPL_Combined[[#Headers],[Gameweek 17]],FPL_Fixtures_Extract[#Headers],0)),3))</f>
        <v>NEW(A) 1-1</v>
      </c>
      <c r="S119" t="str">
        <f ca="1">IF(RIGHT(FPL_Combined[[#Headers],[Gameweek 18]],2)&lt;$B$622,INDEX(FPL_Results_Extract[Gameweek 18],MATCH($A119,FPL_Results_Extract[[Player]:[Player]],0)),INDEX(Team_Key[[Abbreviation]:[Abbreviation]],MATCH(LEFT(INDEX(FPL_Fixtures_Extract[],MATCH($A119,FPL_Fixtures_Extract[[Player]:[Player]],0),MATCH(FPL_Combined[[#Headers],[Gameweek 18]],FPL_Fixtures_Extract[#Headers],0)),LEN(INDEX(FPL_Fixtures_Extract[],MATCH($A119,FPL_Fixtures_Extract[[Player]:[Player]],0),MATCH(FPL_Combined[[#Headers],[Gameweek 18]],FPL_Fixtures_Extract[#Headers],0)))-4),Team_Key[[Full Name]:[Full Name]],0))&amp;RIGHT(INDEX(FPL_Fixtures_Extract[],MATCH($A119,FPL_Fixtures_Extract[[Player]:[Player]],0),MATCH(FPL_Combined[[#Headers],[Gameweek 18]],FPL_Fixtures_Extract[#Headers],0)),3))</f>
        <v>WHU(H) 1-1</v>
      </c>
      <c r="T119" t="str">
        <f ca="1">IF(RIGHT(FPL_Combined[[#Headers],[Gameweek 19]],2)&lt;$B$622,INDEX(FPL_Results_Extract[Gameweek 19],MATCH($A119,FPL_Results_Extract[[Player]:[Player]],0)),INDEX(Team_Key[[Abbreviation]:[Abbreviation]],MATCH(LEFT(INDEX(FPL_Fixtures_Extract[],MATCH($A119,FPL_Fixtures_Extract[[Player]:[Player]],0),MATCH(FPL_Combined[[#Headers],[Gameweek 19]],FPL_Fixtures_Extract[#Headers],0)),LEN(INDEX(FPL_Fixtures_Extract[],MATCH($A119,FPL_Fixtures_Extract[[Player]:[Player]],0),MATCH(FPL_Combined[[#Headers],[Gameweek 19]],FPL_Fixtures_Extract[#Headers],0)))-4),Team_Key[[Full Name]:[Full Name]],0))&amp;RIGHT(INDEX(FPL_Fixtures_Extract[],MATCH($A119,FPL_Fixtures_Extract[[Player]:[Player]],0),MATCH(FPL_Combined[[#Headers],[Gameweek 19]],FPL_Fixtures_Extract[#Headers],0)),3))</f>
        <v>NOR(A) 0-2</v>
      </c>
      <c r="U119" t="str">
        <f ca="1">IF(RIGHT(FPL_Combined[[#Headers],[Gameweek 20]],2)&lt;$B$622,INDEX(FPL_Results_Extract[Gameweek 20],MATCH($A119,FPL_Results_Extract[[Player]:[Player]],0)),INDEX(Team_Key[[Abbreviation]:[Abbreviation]],MATCH(LEFT(INDEX(FPL_Fixtures_Extract[],MATCH($A119,FPL_Fixtures_Extract[[Player]:[Player]],0),MATCH(FPL_Combined[[#Headers],[Gameweek 20]],FPL_Fixtures_Extract[#Headers],0)),LEN(INDEX(FPL_Fixtures_Extract[],MATCH($A119,FPL_Fixtures_Extract[[Player]:[Player]],0),MATCH(FPL_Combined[[#Headers],[Gameweek 20]],FPL_Fixtures_Extract[#Headers],0)))-4),Team_Key[[Full Name]:[Full Name]],0))&amp;RIGHT(INDEX(FPL_Fixtures_Extract[],MATCH($A119,FPL_Fixtures_Extract[[Player]:[Player]],0),MATCH(FPL_Combined[[#Headers],[Gameweek 20]],FPL_Fixtures_Extract[#Headers],0)),3))</f>
        <v>SUN(A) 1-3</v>
      </c>
      <c r="V119" t="str">
        <f ca="1">IF(RIGHT(FPL_Combined[[#Headers],[Gameweek 21]],2)&lt;$B$622,INDEX(FPL_Results_Extract[Gameweek 21],MATCH($A119,FPL_Results_Extract[[Player]:[Player]],0)),INDEX(Team_Key[[Abbreviation]:[Abbreviation]],MATCH(LEFT(INDEX(FPL_Fixtures_Extract[],MATCH($A119,FPL_Fixtures_Extract[[Player]:[Player]],0),MATCH(FPL_Combined[[#Headers],[Gameweek 21]],FPL_Fixtures_Extract[#Headers],0)),LEN(INDEX(FPL_Fixtures_Extract[],MATCH($A119,FPL_Fixtures_Extract[[Player]:[Player]],0),MATCH(FPL_Combined[[#Headers],[Gameweek 21]],FPL_Fixtures_Extract[#Headers],0)))-4),Team_Key[[Full Name]:[Full Name]],0))&amp;RIGHT(INDEX(FPL_Fixtures_Extract[],MATCH($A119,FPL_Fixtures_Extract[[Player]:[Player]],0),MATCH(FPL_Combined[[#Headers],[Gameweek 21]],FPL_Fixtures_Extract[#Headers],0)),3))</f>
        <v>CRY(H) 1-0</v>
      </c>
      <c r="W119" t="str">
        <f ca="1">IF(RIGHT(FPL_Combined[[#Headers],[Gameweek 22]],2)&lt;$B$622,INDEX(FPL_Results_Extract[Gameweek 22],MATCH($A119,FPL_Results_Extract[[Player]:[Player]],0)),INDEX(Team_Key[[Abbreviation]:[Abbreviation]],MATCH(LEFT(INDEX(FPL_Fixtures_Extract[],MATCH($A119,FPL_Fixtures_Extract[[Player]:[Player]],0),MATCH(FPL_Combined[[#Headers],[Gameweek 22]],FPL_Fixtures_Extract[#Headers],0)),LEN(INDEX(FPL_Fixtures_Extract[],MATCH($A119,FPL_Fixtures_Extract[[Player]:[Player]],0),MATCH(FPL_Combined[[#Headers],[Gameweek 22]],FPL_Fixtures_Extract[#Headers],0)))-4),Team_Key[[Full Name]:[Full Name]],0))&amp;RIGHT(INDEX(FPL_Fixtures_Extract[],MATCH($A119,FPL_Fixtures_Extract[[Player]:[Player]],0),MATCH(FPL_Combined[[#Headers],[Gameweek 22]],FPL_Fixtures_Extract[#Headers],0)),3))</f>
        <v>LEI(H) 1-1</v>
      </c>
      <c r="X119" t="str">
        <f ca="1">IF(RIGHT(FPL_Combined[[#Headers],[Gameweek 23]],2)&lt;$B$622,INDEX(FPL_Results_Extract[Gameweek 23],MATCH($A119,FPL_Results_Extract[[Player]:[Player]],0)),INDEX(Team_Key[[Abbreviation]:[Abbreviation]],MATCH(LEFT(INDEX(FPL_Fixtures_Extract[],MATCH($A119,FPL_Fixtures_Extract[[Player]:[Player]],0),MATCH(FPL_Combined[[#Headers],[Gameweek 23]],FPL_Fixtures_Extract[#Headers],0)),LEN(INDEX(FPL_Fixtures_Extract[],MATCH($A119,FPL_Fixtures_Extract[[Player]:[Player]],0),MATCH(FPL_Combined[[#Headers],[Gameweek 23]],FPL_Fixtures_Extract[#Headers],0)))-4),Team_Key[[Full Name]:[Full Name]],0))&amp;RIGHT(INDEX(FPL_Fixtures_Extract[],MATCH($A119,FPL_Fixtures_Extract[[Player]:[Player]],0),MATCH(FPL_Combined[[#Headers],[Gameweek 23]],FPL_Fixtures_Extract[#Headers],0)),3))</f>
        <v>WBA(A) 0-0</v>
      </c>
      <c r="Y119" t="str">
        <f ca="1">IF(RIGHT(FPL_Combined[[#Headers],[Gameweek 24]],2)&lt;$B$622,INDEX(FPL_Results_Extract[Team],MATCH($A119,FPL_Results_Extract[[Player]:[Player]],0)),INDEX(Team_Key[[Abbreviation]:[Abbreviation]],MATCH(LEFT(INDEX(FPL_Fixtures_Extract[],MATCH($A119,FPL_Fixtures_Extract[[Player]:[Player]],0),MATCH(FPL_Combined[[#Headers],[Gameweek 24]],FPL_Fixtures_Extract[#Headers],0)),LEN(INDEX(FPL_Fixtures_Extract[],MATCH($A119,FPL_Fixtures_Extract[[Player]:[Player]],0),MATCH(FPL_Combined[[#Headers],[Gameweek 24]],FPL_Fixtures_Extract[#Headers],0)))-4),Team_Key[[Full Name]:[Full Name]],0))&amp;RIGHT(INDEX(FPL_Fixtures_Extract[],MATCH($A119,FPL_Fixtures_Extract[[Player]:[Player]],0),MATCH(FPL_Combined[[#Headers],[Gameweek 24]],FPL_Fixtures_Extract[#Headers],0)),3))</f>
        <v>AVL</v>
      </c>
      <c r="Z119" t="str">
        <f ca="1">IF(RIGHT(FPL_Combined[[#Headers],[Gameweek 25]],2)&lt;$B$622,INDEX(FPL_Results_Extract[Player],MATCH($A119,FPL_Results_Extract[[Player]:[Player]],0)),INDEX(Team_Key[[Abbreviation]:[Abbreviation]],MATCH(LEFT(INDEX(FPL_Fixtures_Extract[],MATCH($A119,FPL_Fixtures_Extract[[Player]:[Player]],0),MATCH(FPL_Combined[[#Headers],[Gameweek 25]],FPL_Fixtures_Extract[#Headers],0)),LEN(INDEX(FPL_Fixtures_Extract[],MATCH($A119,FPL_Fixtures_Extract[[Player]:[Player]],0),MATCH(FPL_Combined[[#Headers],[Gameweek 25]],FPL_Fixtures_Extract[#Headers],0)))-4),Team_Key[[Full Name]:[Full Name]],0))&amp;RIGHT(INDEX(FPL_Fixtures_Extract[],MATCH($A119,FPL_Fixtures_Extract[[Player]:[Player]],0),MATCH(FPL_Combined[[#Headers],[Gameweek 25]],FPL_Fixtures_Extract[#Headers],0)),3))</f>
        <v>Cissokho</v>
      </c>
      <c r="AA119" t="str">
        <f ca="1">IF(RIGHT(FPL_Combined[[#Headers],[Gameweek 26]],2)&lt;$B$622,INDEX(FPL_Results_Extract[Gameweek 01],MATCH($A119,FPL_Results_Extract[[Player]:[Player]],0)),INDEX(Team_Key[[Abbreviation]:[Abbreviation]],MATCH(LEFT(INDEX(FPL_Fixtures_Extract[],MATCH($A119,FPL_Fixtures_Extract[[Player]:[Player]],0),MATCH(FPL_Combined[[#Headers],[Gameweek 26]],FPL_Fixtures_Extract[#Headers],0)),LEN(INDEX(FPL_Fixtures_Extract[],MATCH($A119,FPL_Fixtures_Extract[[Player]:[Player]],0),MATCH(FPL_Combined[[#Headers],[Gameweek 26]],FPL_Fixtures_Extract[#Headers],0)))-4),Team_Key[[Full Name]:[Full Name]],0))&amp;RIGHT(INDEX(FPL_Fixtures_Extract[],MATCH($A119,FPL_Fixtures_Extract[[Player]:[Player]],0),MATCH(FPL_Combined[[#Headers],[Gameweek 26]],FPL_Fixtures_Extract[#Headers],0)),3))</f>
        <v>BOU(A) 1-0</v>
      </c>
      <c r="AB119" t="str">
        <f ca="1">IF(RIGHT(FPL_Combined[[#Headers],[Gameweek 27]],2)&lt;$B$622,INDEX(FPL_Results_Extract[Gameweek 02],MATCH($A119,FPL_Results_Extract[[Player]:[Player]],0)),INDEX(Team_Key[[Abbreviation]:[Abbreviation]],MATCH(LEFT(INDEX(FPL_Fixtures_Extract[],MATCH($A119,FPL_Fixtures_Extract[[Player]:[Player]],0),MATCH(FPL_Combined[[#Headers],[Gameweek 27]],FPL_Fixtures_Extract[#Headers],0)),LEN(INDEX(FPL_Fixtures_Extract[],MATCH($A119,FPL_Fixtures_Extract[[Player]:[Player]],0),MATCH(FPL_Combined[[#Headers],[Gameweek 27]],FPL_Fixtures_Extract[#Headers],0)))-4),Team_Key[[Full Name]:[Full Name]],0))&amp;RIGHT(INDEX(FPL_Fixtures_Extract[],MATCH($A119,FPL_Fixtures_Extract[[Player]:[Player]],0),MATCH(FPL_Combined[[#Headers],[Gameweek 27]],FPL_Fixtures_Extract[#Headers],0)),3))</f>
        <v>MUN(H) 0-1</v>
      </c>
      <c r="AC119" t="str">
        <f ca="1">IF(RIGHT(FPL_Combined[[#Headers],[Gameweek 28]],2)&lt;$B$622,INDEX(FPL_Results_Extract[Gameweek 03],MATCH($A119,FPL_Results_Extract[[Player]:[Player]],0)),INDEX(Team_Key[[Abbreviation]:[Abbreviation]],MATCH(LEFT(INDEX(FPL_Fixtures_Extract[],MATCH($A119,FPL_Fixtures_Extract[[Player]:[Player]],0),MATCH(FPL_Combined[[#Headers],[Gameweek 28]],FPL_Fixtures_Extract[#Headers],0)),LEN(INDEX(FPL_Fixtures_Extract[],MATCH($A119,FPL_Fixtures_Extract[[Player]:[Player]],0),MATCH(FPL_Combined[[#Headers],[Gameweek 28]],FPL_Fixtures_Extract[#Headers],0)))-4),Team_Key[[Full Name]:[Full Name]],0))&amp;RIGHT(INDEX(FPL_Fixtures_Extract[],MATCH($A119,FPL_Fixtures_Extract[[Player]:[Player]],0),MATCH(FPL_Combined[[#Headers],[Gameweek 28]],FPL_Fixtures_Extract[#Headers],0)),3))</f>
        <v>CRY(A) 1-2</v>
      </c>
      <c r="AD119" t="str">
        <f ca="1">IF(RIGHT(FPL_Combined[[#Headers],[Gameweek 29]],2)&lt;$B$622,INDEX(FPL_Results_Extract[Gameweek 04],MATCH($A119,FPL_Results_Extract[[Player]:[Player]],0)),INDEX(Team_Key[[Abbreviation]:[Abbreviation]],MATCH(LEFT(INDEX(FPL_Fixtures_Extract[],MATCH($A119,FPL_Fixtures_Extract[[Player]:[Player]],0),MATCH(FPL_Combined[[#Headers],[Gameweek 29]],FPL_Fixtures_Extract[#Headers],0)),LEN(INDEX(FPL_Fixtures_Extract[],MATCH($A119,FPL_Fixtures_Extract[[Player]:[Player]],0),MATCH(FPL_Combined[[#Headers],[Gameweek 29]],FPL_Fixtures_Extract[#Headers],0)))-4),Team_Key[[Full Name]:[Full Name]],0))&amp;RIGHT(INDEX(FPL_Fixtures_Extract[],MATCH($A119,FPL_Fixtures_Extract[[Player]:[Player]],0),MATCH(FPL_Combined[[#Headers],[Gameweek 29]],FPL_Fixtures_Extract[#Headers],0)),3))</f>
        <v>MCI(A)</v>
      </c>
      <c r="AE119" t="str">
        <f ca="1">IF(RIGHT(FPL_Combined[[#Headers],[Gameweek 30]],2)&lt;$B$622,INDEX(FPL_Results_Extract[Gameweek 05],MATCH($A119,FPL_Results_Extract[[Player]:[Player]],0)),INDEX(Team_Key[[Abbreviation]:[Abbreviation]],MATCH(LEFT(INDEX(FPL_Fixtures_Extract[],MATCH($A119,FPL_Fixtures_Extract[[Player]:[Player]],0),MATCH(FPL_Combined[[#Headers],[Gameweek 30]],FPL_Fixtures_Extract[#Headers],0)),LEN(INDEX(FPL_Fixtures_Extract[],MATCH($A119,FPL_Fixtures_Extract[[Player]:[Player]],0),MATCH(FPL_Combined[[#Headers],[Gameweek 30]],FPL_Fixtures_Extract[#Headers],0)))-4),Team_Key[[Full Name]:[Full Name]],0))&amp;RIGHT(INDEX(FPL_Fixtures_Extract[],MATCH($A119,FPL_Fixtures_Extract[[Player]:[Player]],0),MATCH(FPL_Combined[[#Headers],[Gameweek 30]],FPL_Fixtures_Extract[#Headers],0)),3))</f>
        <v>TOT(H)</v>
      </c>
      <c r="AF119" t="str">
        <f ca="1">IF(RIGHT(FPL_Combined[[#Headers],[Gameweek 31]],2)&lt;$B$622,INDEX(FPL_Results_Extract[Gameweek 06],MATCH($A119,FPL_Results_Extract[[Player]:[Player]],0)),INDEX(Team_Key[[Abbreviation]:[Abbreviation]],MATCH(LEFT(INDEX(FPL_Fixtures_Extract[],MATCH($A119,FPL_Fixtures_Extract[[Player]:[Player]],0),MATCH(FPL_Combined[[#Headers],[Gameweek 31]],FPL_Fixtures_Extract[#Headers],0)),LEN(INDEX(FPL_Fixtures_Extract[],MATCH($A119,FPL_Fixtures_Extract[[Player]:[Player]],0),MATCH(FPL_Combined[[#Headers],[Gameweek 31]],FPL_Fixtures_Extract[#Headers],0)))-4),Team_Key[[Full Name]:[Full Name]],0))&amp;RIGHT(INDEX(FPL_Fixtures_Extract[],MATCH($A119,FPL_Fixtures_Extract[[Player]:[Player]],0),MATCH(FPL_Combined[[#Headers],[Gameweek 31]],FPL_Fixtures_Extract[#Headers],0)),3))</f>
        <v>SWA(A)</v>
      </c>
      <c r="AG119" t="str">
        <f ca="1">IF(RIGHT(FPL_Combined[[#Headers],[Gameweek 32]],2)&lt;$B$622,INDEX(FPL_Results_Extract[Gameweek 07],MATCH($A119,FPL_Results_Extract[[Player]:[Player]],0)),INDEX(Team_Key[[Abbreviation]:[Abbreviation]],MATCH(LEFT(INDEX(FPL_Fixtures_Extract[],MATCH($A119,FPL_Fixtures_Extract[[Player]:[Player]],0),MATCH(FPL_Combined[[#Headers],[Gameweek 32]],FPL_Fixtures_Extract[#Headers],0)),LEN(INDEX(FPL_Fixtures_Extract[],MATCH($A119,FPL_Fixtures_Extract[[Player]:[Player]],0),MATCH(FPL_Combined[[#Headers],[Gameweek 32]],FPL_Fixtures_Extract[#Headers],0)))-4),Team_Key[[Full Name]:[Full Name]],0))&amp;RIGHT(INDEX(FPL_Fixtures_Extract[],MATCH($A119,FPL_Fixtures_Extract[[Player]:[Player]],0),MATCH(FPL_Combined[[#Headers],[Gameweek 32]],FPL_Fixtures_Extract[#Headers],0)),3))</f>
        <v>CHE(H)</v>
      </c>
      <c r="AH119" t="str">
        <f ca="1">IF(RIGHT(FPL_Combined[[#Headers],[Gameweek 33]],2)&lt;$B$622,INDEX(FPL_Results_Extract[Gameweek 08],MATCH($A119,FPL_Results_Extract[[Player]:[Player]],0)),INDEX(Team_Key[[Abbreviation]:[Abbreviation]],MATCH(LEFT(INDEX(FPL_Fixtures_Extract[],MATCH($A119,FPL_Fixtures_Extract[[Player]:[Player]],0),MATCH(FPL_Combined[[#Headers],[Gameweek 33]],FPL_Fixtures_Extract[#Headers],0)),LEN(INDEX(FPL_Fixtures_Extract[],MATCH($A119,FPL_Fixtures_Extract[[Player]:[Player]],0),MATCH(FPL_Combined[[#Headers],[Gameweek 33]],FPL_Fixtures_Extract[#Headers],0)))-4),Team_Key[[Full Name]:[Full Name]],0))&amp;RIGHT(INDEX(FPL_Fixtures_Extract[],MATCH($A119,FPL_Fixtures_Extract[[Player]:[Player]],0),MATCH(FPL_Combined[[#Headers],[Gameweek 33]],FPL_Fixtures_Extract[#Headers],0)),3))</f>
        <v>BOU(H)</v>
      </c>
      <c r="AI119" t="str">
        <f ca="1">IF(RIGHT(FPL_Combined[[#Headers],[Gameweek 34]],2)&lt;$B$622,INDEX(FPL_Results_Extract[Gameweek 09],MATCH($A119,FPL_Results_Extract[[Player]:[Player]],0)),INDEX(Team_Key[[Abbreviation]:[Abbreviation]],MATCH(LEFT(INDEX(FPL_Fixtures_Extract[],MATCH($A119,FPL_Fixtures_Extract[[Player]:[Player]],0),MATCH(FPL_Combined[[#Headers],[Gameweek 34]],FPL_Fixtures_Extract[#Headers],0)),LEN(INDEX(FPL_Fixtures_Extract[],MATCH($A119,FPL_Fixtures_Extract[[Player]:[Player]],0),MATCH(FPL_Combined[[#Headers],[Gameweek 34]],FPL_Fixtures_Extract[#Headers],0)))-4),Team_Key[[Full Name]:[Full Name]],0))&amp;RIGHT(INDEX(FPL_Fixtures_Extract[],MATCH($A119,FPL_Fixtures_Extract[[Player]:[Player]],0),MATCH(FPL_Combined[[#Headers],[Gameweek 34]],FPL_Fixtures_Extract[#Headers],0)),3))</f>
        <v>MUN(A)</v>
      </c>
      <c r="AJ119" t="str">
        <f ca="1">IF(RIGHT(FPL_Combined[[#Headers],[Gameweek 35]],2)&lt;$B$622,INDEX(FPL_Results_Extract[Gameweek 10],MATCH($A119,FPL_Results_Extract[[Player]:[Player]],0)),INDEX(Team_Key[[Abbreviation]:[Abbreviation]],MATCH(LEFT(INDEX(FPL_Fixtures_Extract[],MATCH($A119,FPL_Fixtures_Extract[[Player]:[Player]],0),MATCH(FPL_Combined[[#Headers],[Gameweek 35]],FPL_Fixtures_Extract[#Headers],0)),LEN(INDEX(FPL_Fixtures_Extract[],MATCH($A119,FPL_Fixtures_Extract[[Player]:[Player]],0),MATCH(FPL_Combined[[#Headers],[Gameweek 35]],FPL_Fixtures_Extract[#Headers],0)))-4),Team_Key[[Full Name]:[Full Name]],0))&amp;RIGHT(INDEX(FPL_Fixtures_Extract[],MATCH($A119,FPL_Fixtures_Extract[[Player]:[Player]],0),MATCH(FPL_Combined[[#Headers],[Gameweek 35]],FPL_Fixtures_Extract[#Headers],0)),3))</f>
        <v>SOU(H)</v>
      </c>
      <c r="AK119" t="str">
        <f ca="1">IF(RIGHT(FPL_Combined[[#Headers],[Gameweek 36]],2)&lt;$B$622,INDEX(FPL_Results_Extract[Gameweek 11],MATCH($A119,FPL_Results_Extract[[Player]:[Player]],0)),INDEX(Team_Key[[Abbreviation]:[Abbreviation]],MATCH(LEFT(INDEX(FPL_Fixtures_Extract[],MATCH($A119,FPL_Fixtures_Extract[[Player]:[Player]],0),MATCH(FPL_Combined[[#Headers],[Gameweek 36]],FPL_Fixtures_Extract[#Headers],0)),LEN(INDEX(FPL_Fixtures_Extract[],MATCH($A119,FPL_Fixtures_Extract[[Player]:[Player]],0),MATCH(FPL_Combined[[#Headers],[Gameweek 36]],FPL_Fixtures_Extract[#Headers],0)))-4),Team_Key[[Full Name]:[Full Name]],0))&amp;RIGHT(INDEX(FPL_Fixtures_Extract[],MATCH($A119,FPL_Fixtures_Extract[[Player]:[Player]],0),MATCH(FPL_Combined[[#Headers],[Gameweek 36]],FPL_Fixtures_Extract[#Headers],0)),3))</f>
        <v>WAT(A)</v>
      </c>
      <c r="AL119" t="str">
        <f ca="1">IF(RIGHT(FPL_Combined[[#Headers],[Gameweek 37]],2)&lt;$B$622,INDEX(FPL_Results_Extract[Gameweek 12],MATCH($A119,FPL_Results_Extract[[Player]:[Player]],0)),INDEX(Team_Key[[Abbreviation]:[Abbreviation]],MATCH(LEFT(INDEX(FPL_Fixtures_Extract[],MATCH($A119,FPL_Fixtures_Extract[[Player]:[Player]],0),MATCH(FPL_Combined[[#Headers],[Gameweek 37]],FPL_Fixtures_Extract[#Headers],0)),LEN(INDEX(FPL_Fixtures_Extract[],MATCH($A119,FPL_Fixtures_Extract[[Player]:[Player]],0),MATCH(FPL_Combined[[#Headers],[Gameweek 37]],FPL_Fixtures_Extract[#Headers],0)))-4),Team_Key[[Full Name]:[Full Name]],0))&amp;RIGHT(INDEX(FPL_Fixtures_Extract[],MATCH($A119,FPL_Fixtures_Extract[[Player]:[Player]],0),MATCH(FPL_Combined[[#Headers],[Gameweek 37]],FPL_Fixtures_Extract[#Headers],0)),3))</f>
        <v>NEW(H)</v>
      </c>
      <c r="AM119" t="str">
        <f ca="1">IF(RIGHT(FPL_Combined[[#Headers],[Gameweek 38]],2)&lt;$B$622,INDEX(FPL_Results_Extract[Gameweek 13],MATCH($A119,FPL_Results_Extract[[Player]:[Player]],0)),INDEX(Team_Key[[Abbreviation]:[Abbreviation]],MATCH(LEFT(INDEX(FPL_Fixtures_Extract[],MATCH($A119,FPL_Fixtures_Extract[[Player]:[Player]],0),MATCH(FPL_Combined[[#Headers],[Gameweek 38]],FPL_Fixtures_Extract[#Headers],0)),LEN(INDEX(FPL_Fixtures_Extract[],MATCH($A119,FPL_Fixtures_Extract[[Player]:[Player]],0),MATCH(FPL_Combined[[#Headers],[Gameweek 38]],FPL_Fixtures_Extract[#Headers],0)))-4),Team_Key[[Full Name]:[Full Name]],0))&amp;RIGHT(INDEX(FPL_Fixtures_Extract[],MATCH($A119,FPL_Fixtures_Extract[[Player]:[Player]],0),MATCH(FPL_Combined[[#Headers],[Gameweek 38]],FPL_Fixtures_Extract[#Headers],0)),3))</f>
        <v>ARS(A)</v>
      </c>
    </row>
    <row r="120" spans="1:39" x14ac:dyDescent="0.45">
      <c r="A120" t="s">
        <v>116</v>
      </c>
      <c r="B120" t="str">
        <f ca="1">IF(RIGHT(FPL_Combined[[#Headers],[Gameweek 01]],2)&lt;$B$622,INDEX(FPL_Results_Extract[Gameweek 01],MATCH($A120,FPL_Results_Extract[[Player]:[Player]],0)),INDEX(Team_Key[[Abbreviation]:[Abbreviation]],MATCH(LEFT(INDEX(FPL_Fixtures_Extract[],MATCH($A120,FPL_Fixtures_Extract[[Player]:[Player]],0),MATCH(FPL_Combined[[#Headers],[Gameweek 01]],FPL_Fixtures_Extract[#Headers],0)),LEN(INDEX(FPL_Fixtures_Extract[],MATCH($A120,FPL_Fixtures_Extract[[Player]:[Player]],0),MATCH(FPL_Combined[[#Headers],[Gameweek 01]],FPL_Fixtures_Extract[#Headers],0)))-4),Team_Key[[Full Name]:[Full Name]],0))&amp;RIGHT(INDEX(FPL_Fixtures_Extract[],MATCH($A120,FPL_Fixtures_Extract[[Player]:[Player]],0),MATCH(FPL_Combined[[#Headers],[Gameweek 01]],FPL_Fixtures_Extract[#Headers],0)),3))</f>
        <v>BOU(A) 1-0</v>
      </c>
      <c r="C120" t="str">
        <f ca="1">IF(RIGHT(FPL_Combined[[#Headers],[Gameweek 02]],2)&lt;$B$622,INDEX(FPL_Results_Extract[Gameweek 02],MATCH($A120,FPL_Results_Extract[[Player]:[Player]],0)),INDEX(Team_Key[[Abbreviation]:[Abbreviation]],MATCH(LEFT(INDEX(FPL_Fixtures_Extract[],MATCH($A120,FPL_Fixtures_Extract[[Player]:[Player]],0),MATCH(FPL_Combined[[#Headers],[Gameweek 02]],FPL_Fixtures_Extract[#Headers],0)),LEN(INDEX(FPL_Fixtures_Extract[],MATCH($A120,FPL_Fixtures_Extract[[Player]:[Player]],0),MATCH(FPL_Combined[[#Headers],[Gameweek 02]],FPL_Fixtures_Extract[#Headers],0)))-4),Team_Key[[Full Name]:[Full Name]],0))&amp;RIGHT(INDEX(FPL_Fixtures_Extract[],MATCH($A120,FPL_Fixtures_Extract[[Player]:[Player]],0),MATCH(FPL_Combined[[#Headers],[Gameweek 02]],FPL_Fixtures_Extract[#Headers],0)),3))</f>
        <v>MUN(H) 0-1</v>
      </c>
      <c r="D120" t="str">
        <f ca="1">IF(RIGHT(FPL_Combined[[#Headers],[Gameweek 03]],2)&lt;$B$622,INDEX(FPL_Results_Extract[Gameweek 03],MATCH($A120,FPL_Results_Extract[[Player]:[Player]],0)),INDEX(Team_Key[[Abbreviation]:[Abbreviation]],MATCH(LEFT(INDEX(FPL_Fixtures_Extract[],MATCH($A120,FPL_Fixtures_Extract[[Player]:[Player]],0),MATCH(FPL_Combined[[#Headers],[Gameweek 03]],FPL_Fixtures_Extract[#Headers],0)),LEN(INDEX(FPL_Fixtures_Extract[],MATCH($A120,FPL_Fixtures_Extract[[Player]:[Player]],0),MATCH(FPL_Combined[[#Headers],[Gameweek 03]],FPL_Fixtures_Extract[#Headers],0)))-4),Team_Key[[Full Name]:[Full Name]],0))&amp;RIGHT(INDEX(FPL_Fixtures_Extract[],MATCH($A120,FPL_Fixtures_Extract[[Player]:[Player]],0),MATCH(FPL_Combined[[#Headers],[Gameweek 03]],FPL_Fixtures_Extract[#Headers],0)),3))</f>
        <v>CRY(A) 1-2</v>
      </c>
      <c r="E120" t="str">
        <f ca="1">IF(RIGHT(FPL_Combined[[#Headers],[Gameweek 04]],2)&lt;$B$622,INDEX(FPL_Results_Extract[Gameweek 04],MATCH($A120,FPL_Results_Extract[[Player]:[Player]],0)),INDEX(Team_Key[[Abbreviation]:[Abbreviation]],MATCH(LEFT(INDEX(FPL_Fixtures_Extract[],MATCH($A120,FPL_Fixtures_Extract[[Player]:[Player]],0),MATCH(FPL_Combined[[#Headers],[Gameweek 04]],FPL_Fixtures_Extract[#Headers],0)),LEN(INDEX(FPL_Fixtures_Extract[],MATCH($A120,FPL_Fixtures_Extract[[Player]:[Player]],0),MATCH(FPL_Combined[[#Headers],[Gameweek 04]],FPL_Fixtures_Extract[#Headers],0)))-4),Team_Key[[Full Name]:[Full Name]],0))&amp;RIGHT(INDEX(FPL_Fixtures_Extract[],MATCH($A120,FPL_Fixtures_Extract[[Player]:[Player]],0),MATCH(FPL_Combined[[#Headers],[Gameweek 04]],FPL_Fixtures_Extract[#Headers],0)),3))</f>
        <v>SUN(H) 2-2</v>
      </c>
      <c r="F120" t="str">
        <f ca="1">IF(RIGHT(FPL_Combined[[#Headers],[Gameweek 05]],2)&lt;$B$622,INDEX(FPL_Results_Extract[Gameweek 05],MATCH($A120,FPL_Results_Extract[[Player]:[Player]],0)),INDEX(Team_Key[[Abbreviation]:[Abbreviation]],MATCH(LEFT(INDEX(FPL_Fixtures_Extract[],MATCH($A120,FPL_Fixtures_Extract[[Player]:[Player]],0),MATCH(FPL_Combined[[#Headers],[Gameweek 05]],FPL_Fixtures_Extract[#Headers],0)),LEN(INDEX(FPL_Fixtures_Extract[],MATCH($A120,FPL_Fixtures_Extract[[Player]:[Player]],0),MATCH(FPL_Combined[[#Headers],[Gameweek 05]],FPL_Fixtures_Extract[#Headers],0)))-4),Team_Key[[Full Name]:[Full Name]],0))&amp;RIGHT(INDEX(FPL_Fixtures_Extract[],MATCH($A120,FPL_Fixtures_Extract[[Player]:[Player]],0),MATCH(FPL_Combined[[#Headers],[Gameweek 05]],FPL_Fixtures_Extract[#Headers],0)),3))</f>
        <v>LEI(A) 2-3</v>
      </c>
      <c r="G120" t="str">
        <f ca="1">IF(RIGHT(FPL_Combined[[#Headers],[Gameweek 06]],2)&lt;$B$622,INDEX(FPL_Results_Extract[Gameweek 06],MATCH($A120,FPL_Results_Extract[[Player]:[Player]],0)),INDEX(Team_Key[[Abbreviation]:[Abbreviation]],MATCH(LEFT(INDEX(FPL_Fixtures_Extract[],MATCH($A120,FPL_Fixtures_Extract[[Player]:[Player]],0),MATCH(FPL_Combined[[#Headers],[Gameweek 06]],FPL_Fixtures_Extract[#Headers],0)),LEN(INDEX(FPL_Fixtures_Extract[],MATCH($A120,FPL_Fixtures_Extract[[Player]:[Player]],0),MATCH(FPL_Combined[[#Headers],[Gameweek 06]],FPL_Fixtures_Extract[#Headers],0)))-4),Team_Key[[Full Name]:[Full Name]],0))&amp;RIGHT(INDEX(FPL_Fixtures_Extract[],MATCH($A120,FPL_Fixtures_Extract[[Player]:[Player]],0),MATCH(FPL_Combined[[#Headers],[Gameweek 06]],FPL_Fixtures_Extract[#Headers],0)),3))</f>
        <v>WBA(H) 0-1</v>
      </c>
      <c r="H120" t="str">
        <f ca="1">IF(RIGHT(FPL_Combined[[#Headers],[Gameweek 07]],2)&lt;$B$622,INDEX(FPL_Results_Extract[Gameweek 07],MATCH($A120,FPL_Results_Extract[[Player]:[Player]],0)),INDEX(Team_Key[[Abbreviation]:[Abbreviation]],MATCH(LEFT(INDEX(FPL_Fixtures_Extract[],MATCH($A120,FPL_Fixtures_Extract[[Player]:[Player]],0),MATCH(FPL_Combined[[#Headers],[Gameweek 07]],FPL_Fixtures_Extract[#Headers],0)),LEN(INDEX(FPL_Fixtures_Extract[],MATCH($A120,FPL_Fixtures_Extract[[Player]:[Player]],0),MATCH(FPL_Combined[[#Headers],[Gameweek 07]],FPL_Fixtures_Extract[#Headers],0)))-4),Team_Key[[Full Name]:[Full Name]],0))&amp;RIGHT(INDEX(FPL_Fixtures_Extract[],MATCH($A120,FPL_Fixtures_Extract[[Player]:[Player]],0),MATCH(FPL_Combined[[#Headers],[Gameweek 07]],FPL_Fixtures_Extract[#Headers],0)),3))</f>
        <v>LIV(A) 2-3</v>
      </c>
      <c r="I120" t="str">
        <f ca="1">IF(RIGHT(FPL_Combined[[#Headers],[Gameweek 08]],2)&lt;$B$622,INDEX(FPL_Results_Extract[Gameweek 08],MATCH($A120,FPL_Results_Extract[[Player]:[Player]],0)),INDEX(Team_Key[[Abbreviation]:[Abbreviation]],MATCH(LEFT(INDEX(FPL_Fixtures_Extract[],MATCH($A120,FPL_Fixtures_Extract[[Player]:[Player]],0),MATCH(FPL_Combined[[#Headers],[Gameweek 08]],FPL_Fixtures_Extract[#Headers],0)),LEN(INDEX(FPL_Fixtures_Extract[],MATCH($A120,FPL_Fixtures_Extract[[Player]:[Player]],0),MATCH(FPL_Combined[[#Headers],[Gameweek 08]],FPL_Fixtures_Extract[#Headers],0)))-4),Team_Key[[Full Name]:[Full Name]],0))&amp;RIGHT(INDEX(FPL_Fixtures_Extract[],MATCH($A120,FPL_Fixtures_Extract[[Player]:[Player]],0),MATCH(FPL_Combined[[#Headers],[Gameweek 08]],FPL_Fixtures_Extract[#Headers],0)),3))</f>
        <v>STK(H) 0-1</v>
      </c>
      <c r="J120" t="str">
        <f ca="1">IF(RIGHT(FPL_Combined[[#Headers],[Gameweek 09]],2)&lt;$B$622,INDEX(FPL_Results_Extract[Gameweek 09],MATCH($A120,FPL_Results_Extract[[Player]:[Player]],0)),INDEX(Team_Key[[Abbreviation]:[Abbreviation]],MATCH(LEFT(INDEX(FPL_Fixtures_Extract[],MATCH($A120,FPL_Fixtures_Extract[[Player]:[Player]],0),MATCH(FPL_Combined[[#Headers],[Gameweek 09]],FPL_Fixtures_Extract[#Headers],0)),LEN(INDEX(FPL_Fixtures_Extract[],MATCH($A120,FPL_Fixtures_Extract[[Player]:[Player]],0),MATCH(FPL_Combined[[#Headers],[Gameweek 09]],FPL_Fixtures_Extract[#Headers],0)))-4),Team_Key[[Full Name]:[Full Name]],0))&amp;RIGHT(INDEX(FPL_Fixtures_Extract[],MATCH($A120,FPL_Fixtures_Extract[[Player]:[Player]],0),MATCH(FPL_Combined[[#Headers],[Gameweek 09]],FPL_Fixtures_Extract[#Headers],0)),3))</f>
        <v>CHE(A) 0-2</v>
      </c>
      <c r="K120" t="str">
        <f ca="1">IF(RIGHT(FPL_Combined[[#Headers],[Gameweek 10]],2)&lt;$B$622,INDEX(FPL_Results_Extract[Gameweek 10],MATCH($A120,FPL_Results_Extract[[Player]:[Player]],0)),INDEX(Team_Key[[Abbreviation]:[Abbreviation]],MATCH(LEFT(INDEX(FPL_Fixtures_Extract[],MATCH($A120,FPL_Fixtures_Extract[[Player]:[Player]],0),MATCH(FPL_Combined[[#Headers],[Gameweek 10]],FPL_Fixtures_Extract[#Headers],0)),LEN(INDEX(FPL_Fixtures_Extract[],MATCH($A120,FPL_Fixtures_Extract[[Player]:[Player]],0),MATCH(FPL_Combined[[#Headers],[Gameweek 10]],FPL_Fixtures_Extract[#Headers],0)))-4),Team_Key[[Full Name]:[Full Name]],0))&amp;RIGHT(INDEX(FPL_Fixtures_Extract[],MATCH($A120,FPL_Fixtures_Extract[[Player]:[Player]],0),MATCH(FPL_Combined[[#Headers],[Gameweek 10]],FPL_Fixtures_Extract[#Headers],0)),3))</f>
        <v>SWA(H) 1-2</v>
      </c>
      <c r="L120" t="str">
        <f ca="1">IF(RIGHT(FPL_Combined[[#Headers],[Gameweek 11]],2)&lt;$B$622,INDEX(FPL_Results_Extract[Gameweek 11],MATCH($A120,FPL_Results_Extract[[Player]:[Player]],0)),INDEX(Team_Key[[Abbreviation]:[Abbreviation]],MATCH(LEFT(INDEX(FPL_Fixtures_Extract[],MATCH($A120,FPL_Fixtures_Extract[[Player]:[Player]],0),MATCH(FPL_Combined[[#Headers],[Gameweek 11]],FPL_Fixtures_Extract[#Headers],0)),LEN(INDEX(FPL_Fixtures_Extract[],MATCH($A120,FPL_Fixtures_Extract[[Player]:[Player]],0),MATCH(FPL_Combined[[#Headers],[Gameweek 11]],FPL_Fixtures_Extract[#Headers],0)))-4),Team_Key[[Full Name]:[Full Name]],0))&amp;RIGHT(INDEX(FPL_Fixtures_Extract[],MATCH($A120,FPL_Fixtures_Extract[[Player]:[Player]],0),MATCH(FPL_Combined[[#Headers],[Gameweek 11]],FPL_Fixtures_Extract[#Headers],0)),3))</f>
        <v>TOT(A) 1-3</v>
      </c>
      <c r="M120" t="str">
        <f ca="1">IF(RIGHT(FPL_Combined[[#Headers],[Gameweek 12]],2)&lt;$B$622,INDEX(FPL_Results_Extract[Gameweek 12],MATCH($A120,FPL_Results_Extract[[Player]:[Player]],0)),INDEX(Team_Key[[Abbreviation]:[Abbreviation]],MATCH(LEFT(INDEX(FPL_Fixtures_Extract[],MATCH($A120,FPL_Fixtures_Extract[[Player]:[Player]],0),MATCH(FPL_Combined[[#Headers],[Gameweek 12]],FPL_Fixtures_Extract[#Headers],0)),LEN(INDEX(FPL_Fixtures_Extract[],MATCH($A120,FPL_Fixtures_Extract[[Player]:[Player]],0),MATCH(FPL_Combined[[#Headers],[Gameweek 12]],FPL_Fixtures_Extract[#Headers],0)))-4),Team_Key[[Full Name]:[Full Name]],0))&amp;RIGHT(INDEX(FPL_Fixtures_Extract[],MATCH($A120,FPL_Fixtures_Extract[[Player]:[Player]],0),MATCH(FPL_Combined[[#Headers],[Gameweek 12]],FPL_Fixtures_Extract[#Headers],0)),3))</f>
        <v>MCI(H) 0-0</v>
      </c>
      <c r="N120" t="str">
        <f ca="1">IF(RIGHT(FPL_Combined[[#Headers],[Gameweek 13]],2)&lt;$B$622,INDEX(FPL_Results_Extract[Gameweek 13],MATCH($A120,FPL_Results_Extract[[Player]:[Player]],0)),INDEX(Team_Key[[Abbreviation]:[Abbreviation]],MATCH(LEFT(INDEX(FPL_Fixtures_Extract[],MATCH($A120,FPL_Fixtures_Extract[[Player]:[Player]],0),MATCH(FPL_Combined[[#Headers],[Gameweek 13]],FPL_Fixtures_Extract[#Headers],0)),LEN(INDEX(FPL_Fixtures_Extract[],MATCH($A120,FPL_Fixtures_Extract[[Player]:[Player]],0),MATCH(FPL_Combined[[#Headers],[Gameweek 13]],FPL_Fixtures_Extract[#Headers],0)))-4),Team_Key[[Full Name]:[Full Name]],0))&amp;RIGHT(INDEX(FPL_Fixtures_Extract[],MATCH($A120,FPL_Fixtures_Extract[[Player]:[Player]],0),MATCH(FPL_Combined[[#Headers],[Gameweek 13]],FPL_Fixtures_Extract[#Headers],0)),3))</f>
        <v>EVE(A) 0-4</v>
      </c>
      <c r="O120" t="str">
        <f ca="1">IF(RIGHT(FPL_Combined[[#Headers],[Gameweek 14]],2)&lt;$B$622,INDEX(FPL_Results_Extract[Gameweek 14],MATCH($A120,FPL_Results_Extract[[Player]:[Player]],0)),INDEX(Team_Key[[Abbreviation]:[Abbreviation]],MATCH(LEFT(INDEX(FPL_Fixtures_Extract[],MATCH($A120,FPL_Fixtures_Extract[[Player]:[Player]],0),MATCH(FPL_Combined[[#Headers],[Gameweek 14]],FPL_Fixtures_Extract[#Headers],0)),LEN(INDEX(FPL_Fixtures_Extract[],MATCH($A120,FPL_Fixtures_Extract[[Player]:[Player]],0),MATCH(FPL_Combined[[#Headers],[Gameweek 14]],FPL_Fixtures_Extract[#Headers],0)))-4),Team_Key[[Full Name]:[Full Name]],0))&amp;RIGHT(INDEX(FPL_Fixtures_Extract[],MATCH($A120,FPL_Fixtures_Extract[[Player]:[Player]],0),MATCH(FPL_Combined[[#Headers],[Gameweek 14]],FPL_Fixtures_Extract[#Headers],0)),3))</f>
        <v>WAT(H) 2-3</v>
      </c>
      <c r="P120" t="str">
        <f ca="1">IF(RIGHT(FPL_Combined[[#Headers],[Gameweek 15]],2)&lt;$B$622,INDEX(FPL_Results_Extract[Gameweek 15],MATCH($A120,FPL_Results_Extract[[Player]:[Player]],0)),INDEX(Team_Key[[Abbreviation]:[Abbreviation]],MATCH(LEFT(INDEX(FPL_Fixtures_Extract[],MATCH($A120,FPL_Fixtures_Extract[[Player]:[Player]],0),MATCH(FPL_Combined[[#Headers],[Gameweek 15]],FPL_Fixtures_Extract[#Headers],0)),LEN(INDEX(FPL_Fixtures_Extract[],MATCH($A120,FPL_Fixtures_Extract[[Player]:[Player]],0),MATCH(FPL_Combined[[#Headers],[Gameweek 15]],FPL_Fixtures_Extract[#Headers],0)))-4),Team_Key[[Full Name]:[Full Name]],0))&amp;RIGHT(INDEX(FPL_Fixtures_Extract[],MATCH($A120,FPL_Fixtures_Extract[[Player]:[Player]],0),MATCH(FPL_Combined[[#Headers],[Gameweek 15]],FPL_Fixtures_Extract[#Headers],0)),3))</f>
        <v>SOU(A) 1-1</v>
      </c>
      <c r="Q120" t="str">
        <f ca="1">IF(RIGHT(FPL_Combined[[#Headers],[Gameweek 16]],2)&lt;$B$622,INDEX(FPL_Results_Extract[Gameweek 16],MATCH($A120,FPL_Results_Extract[[Player]:[Player]],0)),INDEX(Team_Key[[Abbreviation]:[Abbreviation]],MATCH(LEFT(INDEX(FPL_Fixtures_Extract[],MATCH($A120,FPL_Fixtures_Extract[[Player]:[Player]],0),MATCH(FPL_Combined[[#Headers],[Gameweek 16]],FPL_Fixtures_Extract[#Headers],0)),LEN(INDEX(FPL_Fixtures_Extract[],MATCH($A120,FPL_Fixtures_Extract[[Player]:[Player]],0),MATCH(FPL_Combined[[#Headers],[Gameweek 16]],FPL_Fixtures_Extract[#Headers],0)))-4),Team_Key[[Full Name]:[Full Name]],0))&amp;RIGHT(INDEX(FPL_Fixtures_Extract[],MATCH($A120,FPL_Fixtures_Extract[[Player]:[Player]],0),MATCH(FPL_Combined[[#Headers],[Gameweek 16]],FPL_Fixtures_Extract[#Headers],0)),3))</f>
        <v>ARS(H) 0-2</v>
      </c>
      <c r="R120" t="str">
        <f ca="1">IF(RIGHT(FPL_Combined[[#Headers],[Gameweek 17]],2)&lt;$B$622,INDEX(FPL_Results_Extract[Gameweek 17],MATCH($A120,FPL_Results_Extract[[Player]:[Player]],0)),INDEX(Team_Key[[Abbreviation]:[Abbreviation]],MATCH(LEFT(INDEX(FPL_Fixtures_Extract[],MATCH($A120,FPL_Fixtures_Extract[[Player]:[Player]],0),MATCH(FPL_Combined[[#Headers],[Gameweek 17]],FPL_Fixtures_Extract[#Headers],0)),LEN(INDEX(FPL_Fixtures_Extract[],MATCH($A120,FPL_Fixtures_Extract[[Player]:[Player]],0),MATCH(FPL_Combined[[#Headers],[Gameweek 17]],FPL_Fixtures_Extract[#Headers],0)))-4),Team_Key[[Full Name]:[Full Name]],0))&amp;RIGHT(INDEX(FPL_Fixtures_Extract[],MATCH($A120,FPL_Fixtures_Extract[[Player]:[Player]],0),MATCH(FPL_Combined[[#Headers],[Gameweek 17]],FPL_Fixtures_Extract[#Headers],0)),3))</f>
        <v>NEW(A) 1-1</v>
      </c>
      <c r="S120" t="str">
        <f ca="1">IF(RIGHT(FPL_Combined[[#Headers],[Gameweek 18]],2)&lt;$B$622,INDEX(FPL_Results_Extract[Gameweek 18],MATCH($A120,FPL_Results_Extract[[Player]:[Player]],0)),INDEX(Team_Key[[Abbreviation]:[Abbreviation]],MATCH(LEFT(INDEX(FPL_Fixtures_Extract[],MATCH($A120,FPL_Fixtures_Extract[[Player]:[Player]],0),MATCH(FPL_Combined[[#Headers],[Gameweek 18]],FPL_Fixtures_Extract[#Headers],0)),LEN(INDEX(FPL_Fixtures_Extract[],MATCH($A120,FPL_Fixtures_Extract[[Player]:[Player]],0),MATCH(FPL_Combined[[#Headers],[Gameweek 18]],FPL_Fixtures_Extract[#Headers],0)))-4),Team_Key[[Full Name]:[Full Name]],0))&amp;RIGHT(INDEX(FPL_Fixtures_Extract[],MATCH($A120,FPL_Fixtures_Extract[[Player]:[Player]],0),MATCH(FPL_Combined[[#Headers],[Gameweek 18]],FPL_Fixtures_Extract[#Headers],0)),3))</f>
        <v>WHU(H) 1-1</v>
      </c>
      <c r="T120" t="str">
        <f ca="1">IF(RIGHT(FPL_Combined[[#Headers],[Gameweek 19]],2)&lt;$B$622,INDEX(FPL_Results_Extract[Gameweek 19],MATCH($A120,FPL_Results_Extract[[Player]:[Player]],0)),INDEX(Team_Key[[Abbreviation]:[Abbreviation]],MATCH(LEFT(INDEX(FPL_Fixtures_Extract[],MATCH($A120,FPL_Fixtures_Extract[[Player]:[Player]],0),MATCH(FPL_Combined[[#Headers],[Gameweek 19]],FPL_Fixtures_Extract[#Headers],0)),LEN(INDEX(FPL_Fixtures_Extract[],MATCH($A120,FPL_Fixtures_Extract[[Player]:[Player]],0),MATCH(FPL_Combined[[#Headers],[Gameweek 19]],FPL_Fixtures_Extract[#Headers],0)))-4),Team_Key[[Full Name]:[Full Name]],0))&amp;RIGHT(INDEX(FPL_Fixtures_Extract[],MATCH($A120,FPL_Fixtures_Extract[[Player]:[Player]],0),MATCH(FPL_Combined[[#Headers],[Gameweek 19]],FPL_Fixtures_Extract[#Headers],0)),3))</f>
        <v>NOR(A) 0-2</v>
      </c>
      <c r="U120" t="str">
        <f ca="1">IF(RIGHT(FPL_Combined[[#Headers],[Gameweek 20]],2)&lt;$B$622,INDEX(FPL_Results_Extract[Gameweek 20],MATCH($A120,FPL_Results_Extract[[Player]:[Player]],0)),INDEX(Team_Key[[Abbreviation]:[Abbreviation]],MATCH(LEFT(INDEX(FPL_Fixtures_Extract[],MATCH($A120,FPL_Fixtures_Extract[[Player]:[Player]],0),MATCH(FPL_Combined[[#Headers],[Gameweek 20]],FPL_Fixtures_Extract[#Headers],0)),LEN(INDEX(FPL_Fixtures_Extract[],MATCH($A120,FPL_Fixtures_Extract[[Player]:[Player]],0),MATCH(FPL_Combined[[#Headers],[Gameweek 20]],FPL_Fixtures_Extract[#Headers],0)))-4),Team_Key[[Full Name]:[Full Name]],0))&amp;RIGHT(INDEX(FPL_Fixtures_Extract[],MATCH($A120,FPL_Fixtures_Extract[[Player]:[Player]],0),MATCH(FPL_Combined[[#Headers],[Gameweek 20]],FPL_Fixtures_Extract[#Headers],0)),3))</f>
        <v>SUN(A) 1-3</v>
      </c>
      <c r="V120" t="str">
        <f ca="1">IF(RIGHT(FPL_Combined[[#Headers],[Gameweek 21]],2)&lt;$B$622,INDEX(FPL_Results_Extract[Gameweek 21],MATCH($A120,FPL_Results_Extract[[Player]:[Player]],0)),INDEX(Team_Key[[Abbreviation]:[Abbreviation]],MATCH(LEFT(INDEX(FPL_Fixtures_Extract[],MATCH($A120,FPL_Fixtures_Extract[[Player]:[Player]],0),MATCH(FPL_Combined[[#Headers],[Gameweek 21]],FPL_Fixtures_Extract[#Headers],0)),LEN(INDEX(FPL_Fixtures_Extract[],MATCH($A120,FPL_Fixtures_Extract[[Player]:[Player]],0),MATCH(FPL_Combined[[#Headers],[Gameweek 21]],FPL_Fixtures_Extract[#Headers],0)))-4),Team_Key[[Full Name]:[Full Name]],0))&amp;RIGHT(INDEX(FPL_Fixtures_Extract[],MATCH($A120,FPL_Fixtures_Extract[[Player]:[Player]],0),MATCH(FPL_Combined[[#Headers],[Gameweek 21]],FPL_Fixtures_Extract[#Headers],0)),3))</f>
        <v>CRY(H) 1-0</v>
      </c>
      <c r="W120" t="str">
        <f ca="1">IF(RIGHT(FPL_Combined[[#Headers],[Gameweek 22]],2)&lt;$B$622,INDEX(FPL_Results_Extract[Gameweek 22],MATCH($A120,FPL_Results_Extract[[Player]:[Player]],0)),INDEX(Team_Key[[Abbreviation]:[Abbreviation]],MATCH(LEFT(INDEX(FPL_Fixtures_Extract[],MATCH($A120,FPL_Fixtures_Extract[[Player]:[Player]],0),MATCH(FPL_Combined[[#Headers],[Gameweek 22]],FPL_Fixtures_Extract[#Headers],0)),LEN(INDEX(FPL_Fixtures_Extract[],MATCH($A120,FPL_Fixtures_Extract[[Player]:[Player]],0),MATCH(FPL_Combined[[#Headers],[Gameweek 22]],FPL_Fixtures_Extract[#Headers],0)))-4),Team_Key[[Full Name]:[Full Name]],0))&amp;RIGHT(INDEX(FPL_Fixtures_Extract[],MATCH($A120,FPL_Fixtures_Extract[[Player]:[Player]],0),MATCH(FPL_Combined[[#Headers],[Gameweek 22]],FPL_Fixtures_Extract[#Headers],0)),3))</f>
        <v>LEI(H) 1-1</v>
      </c>
      <c r="X120" t="str">
        <f ca="1">IF(RIGHT(FPL_Combined[[#Headers],[Gameweek 23]],2)&lt;$B$622,INDEX(FPL_Results_Extract[Gameweek 23],MATCH($A120,FPL_Results_Extract[[Player]:[Player]],0)),INDEX(Team_Key[[Abbreviation]:[Abbreviation]],MATCH(LEFT(INDEX(FPL_Fixtures_Extract[],MATCH($A120,FPL_Fixtures_Extract[[Player]:[Player]],0),MATCH(FPL_Combined[[#Headers],[Gameweek 23]],FPL_Fixtures_Extract[#Headers],0)),LEN(INDEX(FPL_Fixtures_Extract[],MATCH($A120,FPL_Fixtures_Extract[[Player]:[Player]],0),MATCH(FPL_Combined[[#Headers],[Gameweek 23]],FPL_Fixtures_Extract[#Headers],0)))-4),Team_Key[[Full Name]:[Full Name]],0))&amp;RIGHT(INDEX(FPL_Fixtures_Extract[],MATCH($A120,FPL_Fixtures_Extract[[Player]:[Player]],0),MATCH(FPL_Combined[[#Headers],[Gameweek 23]],FPL_Fixtures_Extract[#Headers],0)),3))</f>
        <v>WBA(A) 0-0</v>
      </c>
      <c r="Y120" t="str">
        <f ca="1">IF(RIGHT(FPL_Combined[[#Headers],[Gameweek 24]],2)&lt;$B$622,INDEX(FPL_Results_Extract[Team],MATCH($A120,FPL_Results_Extract[[Player]:[Player]],0)),INDEX(Team_Key[[Abbreviation]:[Abbreviation]],MATCH(LEFT(INDEX(FPL_Fixtures_Extract[],MATCH($A120,FPL_Fixtures_Extract[[Player]:[Player]],0),MATCH(FPL_Combined[[#Headers],[Gameweek 24]],FPL_Fixtures_Extract[#Headers],0)),LEN(INDEX(FPL_Fixtures_Extract[],MATCH($A120,FPL_Fixtures_Extract[[Player]:[Player]],0),MATCH(FPL_Combined[[#Headers],[Gameweek 24]],FPL_Fixtures_Extract[#Headers],0)))-4),Team_Key[[Full Name]:[Full Name]],0))&amp;RIGHT(INDEX(FPL_Fixtures_Extract[],MATCH($A120,FPL_Fixtures_Extract[[Player]:[Player]],0),MATCH(FPL_Combined[[#Headers],[Gameweek 24]],FPL_Fixtures_Extract[#Headers],0)),3))</f>
        <v>AVL</v>
      </c>
      <c r="Z120" t="str">
        <f ca="1">IF(RIGHT(FPL_Combined[[#Headers],[Gameweek 25]],2)&lt;$B$622,INDEX(FPL_Results_Extract[Player],MATCH($A120,FPL_Results_Extract[[Player]:[Player]],0)),INDEX(Team_Key[[Abbreviation]:[Abbreviation]],MATCH(LEFT(INDEX(FPL_Fixtures_Extract[],MATCH($A120,FPL_Fixtures_Extract[[Player]:[Player]],0),MATCH(FPL_Combined[[#Headers],[Gameweek 25]],FPL_Fixtures_Extract[#Headers],0)),LEN(INDEX(FPL_Fixtures_Extract[],MATCH($A120,FPL_Fixtures_Extract[[Player]:[Player]],0),MATCH(FPL_Combined[[#Headers],[Gameweek 25]],FPL_Fixtures_Extract[#Headers],0)))-4),Team_Key[[Full Name]:[Full Name]],0))&amp;RIGHT(INDEX(FPL_Fixtures_Extract[],MATCH($A120,FPL_Fixtures_Extract[[Player]:[Player]],0),MATCH(FPL_Combined[[#Headers],[Gameweek 25]],FPL_Fixtures_Extract[#Headers],0)),3))</f>
        <v>Clark</v>
      </c>
      <c r="AA120" t="str">
        <f ca="1">IF(RIGHT(FPL_Combined[[#Headers],[Gameweek 26]],2)&lt;$B$622,INDEX(FPL_Results_Extract[Gameweek 01],MATCH($A120,FPL_Results_Extract[[Player]:[Player]],0)),INDEX(Team_Key[[Abbreviation]:[Abbreviation]],MATCH(LEFT(INDEX(FPL_Fixtures_Extract[],MATCH($A120,FPL_Fixtures_Extract[[Player]:[Player]],0),MATCH(FPL_Combined[[#Headers],[Gameweek 26]],FPL_Fixtures_Extract[#Headers],0)),LEN(INDEX(FPL_Fixtures_Extract[],MATCH($A120,FPL_Fixtures_Extract[[Player]:[Player]],0),MATCH(FPL_Combined[[#Headers],[Gameweek 26]],FPL_Fixtures_Extract[#Headers],0)))-4),Team_Key[[Full Name]:[Full Name]],0))&amp;RIGHT(INDEX(FPL_Fixtures_Extract[],MATCH($A120,FPL_Fixtures_Extract[[Player]:[Player]],0),MATCH(FPL_Combined[[#Headers],[Gameweek 26]],FPL_Fixtures_Extract[#Headers],0)),3))</f>
        <v>BOU(A) 1-0</v>
      </c>
      <c r="AB120" t="str">
        <f ca="1">IF(RIGHT(FPL_Combined[[#Headers],[Gameweek 27]],2)&lt;$B$622,INDEX(FPL_Results_Extract[Gameweek 02],MATCH($A120,FPL_Results_Extract[[Player]:[Player]],0)),INDEX(Team_Key[[Abbreviation]:[Abbreviation]],MATCH(LEFT(INDEX(FPL_Fixtures_Extract[],MATCH($A120,FPL_Fixtures_Extract[[Player]:[Player]],0),MATCH(FPL_Combined[[#Headers],[Gameweek 27]],FPL_Fixtures_Extract[#Headers],0)),LEN(INDEX(FPL_Fixtures_Extract[],MATCH($A120,FPL_Fixtures_Extract[[Player]:[Player]],0),MATCH(FPL_Combined[[#Headers],[Gameweek 27]],FPL_Fixtures_Extract[#Headers],0)))-4),Team_Key[[Full Name]:[Full Name]],0))&amp;RIGHT(INDEX(FPL_Fixtures_Extract[],MATCH($A120,FPL_Fixtures_Extract[[Player]:[Player]],0),MATCH(FPL_Combined[[#Headers],[Gameweek 27]],FPL_Fixtures_Extract[#Headers],0)),3))</f>
        <v>MUN(H) 0-1</v>
      </c>
      <c r="AC120" t="str">
        <f ca="1">IF(RIGHT(FPL_Combined[[#Headers],[Gameweek 28]],2)&lt;$B$622,INDEX(FPL_Results_Extract[Gameweek 03],MATCH($A120,FPL_Results_Extract[[Player]:[Player]],0)),INDEX(Team_Key[[Abbreviation]:[Abbreviation]],MATCH(LEFT(INDEX(FPL_Fixtures_Extract[],MATCH($A120,FPL_Fixtures_Extract[[Player]:[Player]],0),MATCH(FPL_Combined[[#Headers],[Gameweek 28]],FPL_Fixtures_Extract[#Headers],0)),LEN(INDEX(FPL_Fixtures_Extract[],MATCH($A120,FPL_Fixtures_Extract[[Player]:[Player]],0),MATCH(FPL_Combined[[#Headers],[Gameweek 28]],FPL_Fixtures_Extract[#Headers],0)))-4),Team_Key[[Full Name]:[Full Name]],0))&amp;RIGHT(INDEX(FPL_Fixtures_Extract[],MATCH($A120,FPL_Fixtures_Extract[[Player]:[Player]],0),MATCH(FPL_Combined[[#Headers],[Gameweek 28]],FPL_Fixtures_Extract[#Headers],0)),3))</f>
        <v>CRY(A) 1-2</v>
      </c>
      <c r="AD120" t="str">
        <f ca="1">IF(RIGHT(FPL_Combined[[#Headers],[Gameweek 29]],2)&lt;$B$622,INDEX(FPL_Results_Extract[Gameweek 04],MATCH($A120,FPL_Results_Extract[[Player]:[Player]],0)),INDEX(Team_Key[[Abbreviation]:[Abbreviation]],MATCH(LEFT(INDEX(FPL_Fixtures_Extract[],MATCH($A120,FPL_Fixtures_Extract[[Player]:[Player]],0),MATCH(FPL_Combined[[#Headers],[Gameweek 29]],FPL_Fixtures_Extract[#Headers],0)),LEN(INDEX(FPL_Fixtures_Extract[],MATCH($A120,FPL_Fixtures_Extract[[Player]:[Player]],0),MATCH(FPL_Combined[[#Headers],[Gameweek 29]],FPL_Fixtures_Extract[#Headers],0)))-4),Team_Key[[Full Name]:[Full Name]],0))&amp;RIGHT(INDEX(FPL_Fixtures_Extract[],MATCH($A120,FPL_Fixtures_Extract[[Player]:[Player]],0),MATCH(FPL_Combined[[#Headers],[Gameweek 29]],FPL_Fixtures_Extract[#Headers],0)),3))</f>
        <v>MCI(A)</v>
      </c>
      <c r="AE120" t="str">
        <f ca="1">IF(RIGHT(FPL_Combined[[#Headers],[Gameweek 30]],2)&lt;$B$622,INDEX(FPL_Results_Extract[Gameweek 05],MATCH($A120,FPL_Results_Extract[[Player]:[Player]],0)),INDEX(Team_Key[[Abbreviation]:[Abbreviation]],MATCH(LEFT(INDEX(FPL_Fixtures_Extract[],MATCH($A120,FPL_Fixtures_Extract[[Player]:[Player]],0),MATCH(FPL_Combined[[#Headers],[Gameweek 30]],FPL_Fixtures_Extract[#Headers],0)),LEN(INDEX(FPL_Fixtures_Extract[],MATCH($A120,FPL_Fixtures_Extract[[Player]:[Player]],0),MATCH(FPL_Combined[[#Headers],[Gameweek 30]],FPL_Fixtures_Extract[#Headers],0)))-4),Team_Key[[Full Name]:[Full Name]],0))&amp;RIGHT(INDEX(FPL_Fixtures_Extract[],MATCH($A120,FPL_Fixtures_Extract[[Player]:[Player]],0),MATCH(FPL_Combined[[#Headers],[Gameweek 30]],FPL_Fixtures_Extract[#Headers],0)),3))</f>
        <v>TOT(H)</v>
      </c>
      <c r="AF120" t="str">
        <f ca="1">IF(RIGHT(FPL_Combined[[#Headers],[Gameweek 31]],2)&lt;$B$622,INDEX(FPL_Results_Extract[Gameweek 06],MATCH($A120,FPL_Results_Extract[[Player]:[Player]],0)),INDEX(Team_Key[[Abbreviation]:[Abbreviation]],MATCH(LEFT(INDEX(FPL_Fixtures_Extract[],MATCH($A120,FPL_Fixtures_Extract[[Player]:[Player]],0),MATCH(FPL_Combined[[#Headers],[Gameweek 31]],FPL_Fixtures_Extract[#Headers],0)),LEN(INDEX(FPL_Fixtures_Extract[],MATCH($A120,FPL_Fixtures_Extract[[Player]:[Player]],0),MATCH(FPL_Combined[[#Headers],[Gameweek 31]],FPL_Fixtures_Extract[#Headers],0)))-4),Team_Key[[Full Name]:[Full Name]],0))&amp;RIGHT(INDEX(FPL_Fixtures_Extract[],MATCH($A120,FPL_Fixtures_Extract[[Player]:[Player]],0),MATCH(FPL_Combined[[#Headers],[Gameweek 31]],FPL_Fixtures_Extract[#Headers],0)),3))</f>
        <v>SWA(A)</v>
      </c>
      <c r="AG120" t="str">
        <f ca="1">IF(RIGHT(FPL_Combined[[#Headers],[Gameweek 32]],2)&lt;$B$622,INDEX(FPL_Results_Extract[Gameweek 07],MATCH($A120,FPL_Results_Extract[[Player]:[Player]],0)),INDEX(Team_Key[[Abbreviation]:[Abbreviation]],MATCH(LEFT(INDEX(FPL_Fixtures_Extract[],MATCH($A120,FPL_Fixtures_Extract[[Player]:[Player]],0),MATCH(FPL_Combined[[#Headers],[Gameweek 32]],FPL_Fixtures_Extract[#Headers],0)),LEN(INDEX(FPL_Fixtures_Extract[],MATCH($A120,FPL_Fixtures_Extract[[Player]:[Player]],0),MATCH(FPL_Combined[[#Headers],[Gameweek 32]],FPL_Fixtures_Extract[#Headers],0)))-4),Team_Key[[Full Name]:[Full Name]],0))&amp;RIGHT(INDEX(FPL_Fixtures_Extract[],MATCH($A120,FPL_Fixtures_Extract[[Player]:[Player]],0),MATCH(FPL_Combined[[#Headers],[Gameweek 32]],FPL_Fixtures_Extract[#Headers],0)),3))</f>
        <v>CHE(H)</v>
      </c>
      <c r="AH120" t="str">
        <f ca="1">IF(RIGHT(FPL_Combined[[#Headers],[Gameweek 33]],2)&lt;$B$622,INDEX(FPL_Results_Extract[Gameweek 08],MATCH($A120,FPL_Results_Extract[[Player]:[Player]],0)),INDEX(Team_Key[[Abbreviation]:[Abbreviation]],MATCH(LEFT(INDEX(FPL_Fixtures_Extract[],MATCH($A120,FPL_Fixtures_Extract[[Player]:[Player]],0),MATCH(FPL_Combined[[#Headers],[Gameweek 33]],FPL_Fixtures_Extract[#Headers],0)),LEN(INDEX(FPL_Fixtures_Extract[],MATCH($A120,FPL_Fixtures_Extract[[Player]:[Player]],0),MATCH(FPL_Combined[[#Headers],[Gameweek 33]],FPL_Fixtures_Extract[#Headers],0)))-4),Team_Key[[Full Name]:[Full Name]],0))&amp;RIGHT(INDEX(FPL_Fixtures_Extract[],MATCH($A120,FPL_Fixtures_Extract[[Player]:[Player]],0),MATCH(FPL_Combined[[#Headers],[Gameweek 33]],FPL_Fixtures_Extract[#Headers],0)),3))</f>
        <v>BOU(H)</v>
      </c>
      <c r="AI120" t="str">
        <f ca="1">IF(RIGHT(FPL_Combined[[#Headers],[Gameweek 34]],2)&lt;$B$622,INDEX(FPL_Results_Extract[Gameweek 09],MATCH($A120,FPL_Results_Extract[[Player]:[Player]],0)),INDEX(Team_Key[[Abbreviation]:[Abbreviation]],MATCH(LEFT(INDEX(FPL_Fixtures_Extract[],MATCH($A120,FPL_Fixtures_Extract[[Player]:[Player]],0),MATCH(FPL_Combined[[#Headers],[Gameweek 34]],FPL_Fixtures_Extract[#Headers],0)),LEN(INDEX(FPL_Fixtures_Extract[],MATCH($A120,FPL_Fixtures_Extract[[Player]:[Player]],0),MATCH(FPL_Combined[[#Headers],[Gameweek 34]],FPL_Fixtures_Extract[#Headers],0)))-4),Team_Key[[Full Name]:[Full Name]],0))&amp;RIGHT(INDEX(FPL_Fixtures_Extract[],MATCH($A120,FPL_Fixtures_Extract[[Player]:[Player]],0),MATCH(FPL_Combined[[#Headers],[Gameweek 34]],FPL_Fixtures_Extract[#Headers],0)),3))</f>
        <v>MUN(A)</v>
      </c>
      <c r="AJ120" t="str">
        <f ca="1">IF(RIGHT(FPL_Combined[[#Headers],[Gameweek 35]],2)&lt;$B$622,INDEX(FPL_Results_Extract[Gameweek 10],MATCH($A120,FPL_Results_Extract[[Player]:[Player]],0)),INDEX(Team_Key[[Abbreviation]:[Abbreviation]],MATCH(LEFT(INDEX(FPL_Fixtures_Extract[],MATCH($A120,FPL_Fixtures_Extract[[Player]:[Player]],0),MATCH(FPL_Combined[[#Headers],[Gameweek 35]],FPL_Fixtures_Extract[#Headers],0)),LEN(INDEX(FPL_Fixtures_Extract[],MATCH($A120,FPL_Fixtures_Extract[[Player]:[Player]],0),MATCH(FPL_Combined[[#Headers],[Gameweek 35]],FPL_Fixtures_Extract[#Headers],0)))-4),Team_Key[[Full Name]:[Full Name]],0))&amp;RIGHT(INDEX(FPL_Fixtures_Extract[],MATCH($A120,FPL_Fixtures_Extract[[Player]:[Player]],0),MATCH(FPL_Combined[[#Headers],[Gameweek 35]],FPL_Fixtures_Extract[#Headers],0)),3))</f>
        <v>SOU(H)</v>
      </c>
      <c r="AK120" t="str">
        <f ca="1">IF(RIGHT(FPL_Combined[[#Headers],[Gameweek 36]],2)&lt;$B$622,INDEX(FPL_Results_Extract[Gameweek 11],MATCH($A120,FPL_Results_Extract[[Player]:[Player]],0)),INDEX(Team_Key[[Abbreviation]:[Abbreviation]],MATCH(LEFT(INDEX(FPL_Fixtures_Extract[],MATCH($A120,FPL_Fixtures_Extract[[Player]:[Player]],0),MATCH(FPL_Combined[[#Headers],[Gameweek 36]],FPL_Fixtures_Extract[#Headers],0)),LEN(INDEX(FPL_Fixtures_Extract[],MATCH($A120,FPL_Fixtures_Extract[[Player]:[Player]],0),MATCH(FPL_Combined[[#Headers],[Gameweek 36]],FPL_Fixtures_Extract[#Headers],0)))-4),Team_Key[[Full Name]:[Full Name]],0))&amp;RIGHT(INDEX(FPL_Fixtures_Extract[],MATCH($A120,FPL_Fixtures_Extract[[Player]:[Player]],0),MATCH(FPL_Combined[[#Headers],[Gameweek 36]],FPL_Fixtures_Extract[#Headers],0)),3))</f>
        <v>WAT(A)</v>
      </c>
      <c r="AL120" t="str">
        <f ca="1">IF(RIGHT(FPL_Combined[[#Headers],[Gameweek 37]],2)&lt;$B$622,INDEX(FPL_Results_Extract[Gameweek 12],MATCH($A120,FPL_Results_Extract[[Player]:[Player]],0)),INDEX(Team_Key[[Abbreviation]:[Abbreviation]],MATCH(LEFT(INDEX(FPL_Fixtures_Extract[],MATCH($A120,FPL_Fixtures_Extract[[Player]:[Player]],0),MATCH(FPL_Combined[[#Headers],[Gameweek 37]],FPL_Fixtures_Extract[#Headers],0)),LEN(INDEX(FPL_Fixtures_Extract[],MATCH($A120,FPL_Fixtures_Extract[[Player]:[Player]],0),MATCH(FPL_Combined[[#Headers],[Gameweek 37]],FPL_Fixtures_Extract[#Headers],0)))-4),Team_Key[[Full Name]:[Full Name]],0))&amp;RIGHT(INDEX(FPL_Fixtures_Extract[],MATCH($A120,FPL_Fixtures_Extract[[Player]:[Player]],0),MATCH(FPL_Combined[[#Headers],[Gameweek 37]],FPL_Fixtures_Extract[#Headers],0)),3))</f>
        <v>NEW(H)</v>
      </c>
      <c r="AM120" t="str">
        <f ca="1">IF(RIGHT(FPL_Combined[[#Headers],[Gameweek 38]],2)&lt;$B$622,INDEX(FPL_Results_Extract[Gameweek 13],MATCH($A120,FPL_Results_Extract[[Player]:[Player]],0)),INDEX(Team_Key[[Abbreviation]:[Abbreviation]],MATCH(LEFT(INDEX(FPL_Fixtures_Extract[],MATCH($A120,FPL_Fixtures_Extract[[Player]:[Player]],0),MATCH(FPL_Combined[[#Headers],[Gameweek 38]],FPL_Fixtures_Extract[#Headers],0)),LEN(INDEX(FPL_Fixtures_Extract[],MATCH($A120,FPL_Fixtures_Extract[[Player]:[Player]],0),MATCH(FPL_Combined[[#Headers],[Gameweek 38]],FPL_Fixtures_Extract[#Headers],0)))-4),Team_Key[[Full Name]:[Full Name]],0))&amp;RIGHT(INDEX(FPL_Fixtures_Extract[],MATCH($A120,FPL_Fixtures_Extract[[Player]:[Player]],0),MATCH(FPL_Combined[[#Headers],[Gameweek 38]],FPL_Fixtures_Extract[#Headers],0)),3))</f>
        <v>ARS(A)</v>
      </c>
    </row>
    <row r="121" spans="1:39" x14ac:dyDescent="0.45">
      <c r="A121" t="s">
        <v>185</v>
      </c>
      <c r="B121" t="str">
        <f ca="1">IF(RIGHT(FPL_Combined[[#Headers],[Gameweek 01]],2)&lt;$B$622,INDEX(FPL_Results_Extract[Gameweek 01],MATCH($A121,FPL_Results_Extract[[Player]:[Player]],0)),INDEX(Team_Key[[Abbreviation]:[Abbreviation]],MATCH(LEFT(INDEX(FPL_Fixtures_Extract[],MATCH($A121,FPL_Fixtures_Extract[[Player]:[Player]],0),MATCH(FPL_Combined[[#Headers],[Gameweek 01]],FPL_Fixtures_Extract[#Headers],0)),LEN(INDEX(FPL_Fixtures_Extract[],MATCH($A121,FPL_Fixtures_Extract[[Player]:[Player]],0),MATCH(FPL_Combined[[#Headers],[Gameweek 01]],FPL_Fixtures_Extract[#Headers],0)))-4),Team_Key[[Full Name]:[Full Name]],0))&amp;RIGHT(INDEX(FPL_Fixtures_Extract[],MATCH($A121,FPL_Fixtures_Extract[[Player]:[Player]],0),MATCH(FPL_Combined[[#Headers],[Gameweek 01]],FPL_Fixtures_Extract[#Headers],0)),3))</f>
        <v>NEW(A) 2-2</v>
      </c>
      <c r="C121" t="str">
        <f ca="1">IF(RIGHT(FPL_Combined[[#Headers],[Gameweek 02]],2)&lt;$B$622,INDEX(FPL_Results_Extract[Gameweek 02],MATCH($A121,FPL_Results_Extract[[Player]:[Player]],0)),INDEX(Team_Key[[Abbreviation]:[Abbreviation]],MATCH(LEFT(INDEX(FPL_Fixtures_Extract[],MATCH($A121,FPL_Fixtures_Extract[[Player]:[Player]],0),MATCH(FPL_Combined[[#Headers],[Gameweek 02]],FPL_Fixtures_Extract[#Headers],0)),LEN(INDEX(FPL_Fixtures_Extract[],MATCH($A121,FPL_Fixtures_Extract[[Player]:[Player]],0),MATCH(FPL_Combined[[#Headers],[Gameweek 02]],FPL_Fixtures_Extract[#Headers],0)))-4),Team_Key[[Full Name]:[Full Name]],0))&amp;RIGHT(INDEX(FPL_Fixtures_Extract[],MATCH($A121,FPL_Fixtures_Extract[[Player]:[Player]],0),MATCH(FPL_Combined[[#Headers],[Gameweek 02]],FPL_Fixtures_Extract[#Headers],0)),3))</f>
        <v>EVE(H) 0-3</v>
      </c>
      <c r="D121" t="str">
        <f ca="1">IF(RIGHT(FPL_Combined[[#Headers],[Gameweek 03]],2)&lt;$B$622,INDEX(FPL_Results_Extract[Gameweek 03],MATCH($A121,FPL_Results_Extract[[Player]:[Player]],0)),INDEX(Team_Key[[Abbreviation]:[Abbreviation]],MATCH(LEFT(INDEX(FPL_Fixtures_Extract[],MATCH($A121,FPL_Fixtures_Extract[[Player]:[Player]],0),MATCH(FPL_Combined[[#Headers],[Gameweek 03]],FPL_Fixtures_Extract[#Headers],0)),LEN(INDEX(FPL_Fixtures_Extract[],MATCH($A121,FPL_Fixtures_Extract[[Player]:[Player]],0),MATCH(FPL_Combined[[#Headers],[Gameweek 03]],FPL_Fixtures_Extract[#Headers],0)))-4),Team_Key[[Full Name]:[Full Name]],0))&amp;RIGHT(INDEX(FPL_Fixtures_Extract[],MATCH($A121,FPL_Fixtures_Extract[[Player]:[Player]],0),MATCH(FPL_Combined[[#Headers],[Gameweek 03]],FPL_Fixtures_Extract[#Headers],0)),3))</f>
        <v>WAT(A) 0-0</v>
      </c>
      <c r="E121" t="str">
        <f ca="1">IF(RIGHT(FPL_Combined[[#Headers],[Gameweek 04]],2)&lt;$B$622,INDEX(FPL_Results_Extract[Gameweek 04],MATCH($A121,FPL_Results_Extract[[Player]:[Player]],0)),INDEX(Team_Key[[Abbreviation]:[Abbreviation]],MATCH(LEFT(INDEX(FPL_Fixtures_Extract[],MATCH($A121,FPL_Fixtures_Extract[[Player]:[Player]],0),MATCH(FPL_Combined[[#Headers],[Gameweek 04]],FPL_Fixtures_Extract[#Headers],0)),LEN(INDEX(FPL_Fixtures_Extract[],MATCH($A121,FPL_Fixtures_Extract[[Player]:[Player]],0),MATCH(FPL_Combined[[#Headers],[Gameweek 04]],FPL_Fixtures_Extract[#Headers],0)))-4),Team_Key[[Full Name]:[Full Name]],0))&amp;RIGHT(INDEX(FPL_Fixtures_Extract[],MATCH($A121,FPL_Fixtures_Extract[[Player]:[Player]],0),MATCH(FPL_Combined[[#Headers],[Gameweek 04]],FPL_Fixtures_Extract[#Headers],0)),3))</f>
        <v>NOR(H) 3-0</v>
      </c>
      <c r="F121" t="str">
        <f ca="1">IF(RIGHT(FPL_Combined[[#Headers],[Gameweek 05]],2)&lt;$B$622,INDEX(FPL_Results_Extract[Gameweek 05],MATCH($A121,FPL_Results_Extract[[Player]:[Player]],0)),INDEX(Team_Key[[Abbreviation]:[Abbreviation]],MATCH(LEFT(INDEX(FPL_Fixtures_Extract[],MATCH($A121,FPL_Fixtures_Extract[[Player]:[Player]],0),MATCH(FPL_Combined[[#Headers],[Gameweek 05]],FPL_Fixtures_Extract[#Headers],0)),LEN(INDEX(FPL_Fixtures_Extract[],MATCH($A121,FPL_Fixtures_Extract[[Player]:[Player]],0),MATCH(FPL_Combined[[#Headers],[Gameweek 05]],FPL_Fixtures_Extract[#Headers],0)))-4),Team_Key[[Full Name]:[Full Name]],0))&amp;RIGHT(INDEX(FPL_Fixtures_Extract[],MATCH($A121,FPL_Fixtures_Extract[[Player]:[Player]],0),MATCH(FPL_Combined[[#Headers],[Gameweek 05]],FPL_Fixtures_Extract[#Headers],0)),3))</f>
        <v>WBA(A) 0-0</v>
      </c>
      <c r="G121" t="str">
        <f ca="1">IF(RIGHT(FPL_Combined[[#Headers],[Gameweek 06]],2)&lt;$B$622,INDEX(FPL_Results_Extract[Gameweek 06],MATCH($A121,FPL_Results_Extract[[Player]:[Player]],0)),INDEX(Team_Key[[Abbreviation]:[Abbreviation]],MATCH(LEFT(INDEX(FPL_Fixtures_Extract[],MATCH($A121,FPL_Fixtures_Extract[[Player]:[Player]],0),MATCH(FPL_Combined[[#Headers],[Gameweek 06]],FPL_Fixtures_Extract[#Headers],0)),LEN(INDEX(FPL_Fixtures_Extract[],MATCH($A121,FPL_Fixtures_Extract[[Player]:[Player]],0),MATCH(FPL_Combined[[#Headers],[Gameweek 06]],FPL_Fixtures_Extract[#Headers],0)))-4),Team_Key[[Full Name]:[Full Name]],0))&amp;RIGHT(INDEX(FPL_Fixtures_Extract[],MATCH($A121,FPL_Fixtures_Extract[[Player]:[Player]],0),MATCH(FPL_Combined[[#Headers],[Gameweek 06]],FPL_Fixtures_Extract[#Headers],0)),3))</f>
        <v>MUN(H) 2-3</v>
      </c>
      <c r="H121" t="str">
        <f ca="1">IF(RIGHT(FPL_Combined[[#Headers],[Gameweek 07]],2)&lt;$B$622,INDEX(FPL_Results_Extract[Gameweek 07],MATCH($A121,FPL_Results_Extract[[Player]:[Player]],0)),INDEX(Team_Key[[Abbreviation]:[Abbreviation]],MATCH(LEFT(INDEX(FPL_Fixtures_Extract[],MATCH($A121,FPL_Fixtures_Extract[[Player]:[Player]],0),MATCH(FPL_Combined[[#Headers],[Gameweek 07]],FPL_Fixtures_Extract[#Headers],0)),LEN(INDEX(FPL_Fixtures_Extract[],MATCH($A121,FPL_Fixtures_Extract[[Player]:[Player]],0),MATCH(FPL_Combined[[#Headers],[Gameweek 07]],FPL_Fixtures_Extract[#Headers],0)))-4),Team_Key[[Full Name]:[Full Name]],0))&amp;RIGHT(INDEX(FPL_Fixtures_Extract[],MATCH($A121,FPL_Fixtures_Extract[[Player]:[Player]],0),MATCH(FPL_Combined[[#Headers],[Gameweek 07]],FPL_Fixtures_Extract[#Headers],0)),3))</f>
        <v>SWA(H) 3-1</v>
      </c>
      <c r="I121" t="str">
        <f ca="1">IF(RIGHT(FPL_Combined[[#Headers],[Gameweek 08]],2)&lt;$B$622,INDEX(FPL_Results_Extract[Gameweek 08],MATCH($A121,FPL_Results_Extract[[Player]:[Player]],0)),INDEX(Team_Key[[Abbreviation]:[Abbreviation]],MATCH(LEFT(INDEX(FPL_Fixtures_Extract[],MATCH($A121,FPL_Fixtures_Extract[[Player]:[Player]],0),MATCH(FPL_Combined[[#Headers],[Gameweek 08]],FPL_Fixtures_Extract[#Headers],0)),LEN(INDEX(FPL_Fixtures_Extract[],MATCH($A121,FPL_Fixtures_Extract[[Player]:[Player]],0),MATCH(FPL_Combined[[#Headers],[Gameweek 08]],FPL_Fixtures_Extract[#Headers],0)))-4),Team_Key[[Full Name]:[Full Name]],0))&amp;RIGHT(INDEX(FPL_Fixtures_Extract[],MATCH($A121,FPL_Fixtures_Extract[[Player]:[Player]],0),MATCH(FPL_Combined[[#Headers],[Gameweek 08]],FPL_Fixtures_Extract[#Headers],0)),3))</f>
        <v>CHE(A) 3-1</v>
      </c>
      <c r="J121" t="str">
        <f ca="1">IF(RIGHT(FPL_Combined[[#Headers],[Gameweek 09]],2)&lt;$B$622,INDEX(FPL_Results_Extract[Gameweek 09],MATCH($A121,FPL_Results_Extract[[Player]:[Player]],0)),INDEX(Team_Key[[Abbreviation]:[Abbreviation]],MATCH(LEFT(INDEX(FPL_Fixtures_Extract[],MATCH($A121,FPL_Fixtures_Extract[[Player]:[Player]],0),MATCH(FPL_Combined[[#Headers],[Gameweek 09]],FPL_Fixtures_Extract[#Headers],0)),LEN(INDEX(FPL_Fixtures_Extract[],MATCH($A121,FPL_Fixtures_Extract[[Player]:[Player]],0),MATCH(FPL_Combined[[#Headers],[Gameweek 09]],FPL_Fixtures_Extract[#Headers],0)))-4),Team_Key[[Full Name]:[Full Name]],0))&amp;RIGHT(INDEX(FPL_Fixtures_Extract[],MATCH($A121,FPL_Fixtures_Extract[[Player]:[Player]],0),MATCH(FPL_Combined[[#Headers],[Gameweek 09]],FPL_Fixtures_Extract[#Headers],0)),3))</f>
        <v>LEI(H) 2-2</v>
      </c>
      <c r="K121" t="str">
        <f ca="1">IF(RIGHT(FPL_Combined[[#Headers],[Gameweek 10]],2)&lt;$B$622,INDEX(FPL_Results_Extract[Gameweek 10],MATCH($A121,FPL_Results_Extract[[Player]:[Player]],0)),INDEX(Team_Key[[Abbreviation]:[Abbreviation]],MATCH(LEFT(INDEX(FPL_Fixtures_Extract[],MATCH($A121,FPL_Fixtures_Extract[[Player]:[Player]],0),MATCH(FPL_Combined[[#Headers],[Gameweek 10]],FPL_Fixtures_Extract[#Headers],0)),LEN(INDEX(FPL_Fixtures_Extract[],MATCH($A121,FPL_Fixtures_Extract[[Player]:[Player]],0),MATCH(FPL_Combined[[#Headers],[Gameweek 10]],FPL_Fixtures_Extract[#Headers],0)))-4),Team_Key[[Full Name]:[Full Name]],0))&amp;RIGHT(INDEX(FPL_Fixtures_Extract[],MATCH($A121,FPL_Fixtures_Extract[[Player]:[Player]],0),MATCH(FPL_Combined[[#Headers],[Gameweek 10]],FPL_Fixtures_Extract[#Headers],0)),3))</f>
        <v>LIV(A) 1-1</v>
      </c>
      <c r="L121" t="str">
        <f ca="1">IF(RIGHT(FPL_Combined[[#Headers],[Gameweek 11]],2)&lt;$B$622,INDEX(FPL_Results_Extract[Gameweek 11],MATCH($A121,FPL_Results_Extract[[Player]:[Player]],0)),INDEX(Team_Key[[Abbreviation]:[Abbreviation]],MATCH(LEFT(INDEX(FPL_Fixtures_Extract[],MATCH($A121,FPL_Fixtures_Extract[[Player]:[Player]],0),MATCH(FPL_Combined[[#Headers],[Gameweek 11]],FPL_Fixtures_Extract[#Headers],0)),LEN(INDEX(FPL_Fixtures_Extract[],MATCH($A121,FPL_Fixtures_Extract[[Player]:[Player]],0),MATCH(FPL_Combined[[#Headers],[Gameweek 11]],FPL_Fixtures_Extract[#Headers],0)))-4),Team_Key[[Full Name]:[Full Name]],0))&amp;RIGHT(INDEX(FPL_Fixtures_Extract[],MATCH($A121,FPL_Fixtures_Extract[[Player]:[Player]],0),MATCH(FPL_Combined[[#Headers],[Gameweek 11]],FPL_Fixtures_Extract[#Headers],0)),3))</f>
        <v>BOU(H) 2-0</v>
      </c>
      <c r="M121" t="str">
        <f ca="1">IF(RIGHT(FPL_Combined[[#Headers],[Gameweek 12]],2)&lt;$B$622,INDEX(FPL_Results_Extract[Gameweek 12],MATCH($A121,FPL_Results_Extract[[Player]:[Player]],0)),INDEX(Team_Key[[Abbreviation]:[Abbreviation]],MATCH(LEFT(INDEX(FPL_Fixtures_Extract[],MATCH($A121,FPL_Fixtures_Extract[[Player]:[Player]],0),MATCH(FPL_Combined[[#Headers],[Gameweek 12]],FPL_Fixtures_Extract[#Headers],0)),LEN(INDEX(FPL_Fixtures_Extract[],MATCH($A121,FPL_Fixtures_Extract[[Player]:[Player]],0),MATCH(FPL_Combined[[#Headers],[Gameweek 12]],FPL_Fixtures_Extract[#Headers],0)))-4),Team_Key[[Full Name]:[Full Name]],0))&amp;RIGHT(INDEX(FPL_Fixtures_Extract[],MATCH($A121,FPL_Fixtures_Extract[[Player]:[Player]],0),MATCH(FPL_Combined[[#Headers],[Gameweek 12]],FPL_Fixtures_Extract[#Headers],0)),3))</f>
        <v>SUN(A) 1-0</v>
      </c>
      <c r="N121" t="str">
        <f ca="1">IF(RIGHT(FPL_Combined[[#Headers],[Gameweek 13]],2)&lt;$B$622,INDEX(FPL_Results_Extract[Gameweek 13],MATCH($A121,FPL_Results_Extract[[Player]:[Player]],0)),INDEX(Team_Key[[Abbreviation]:[Abbreviation]],MATCH(LEFT(INDEX(FPL_Fixtures_Extract[],MATCH($A121,FPL_Fixtures_Extract[[Player]:[Player]],0),MATCH(FPL_Combined[[#Headers],[Gameweek 13]],FPL_Fixtures_Extract[#Headers],0)),LEN(INDEX(FPL_Fixtures_Extract[],MATCH($A121,FPL_Fixtures_Extract[[Player]:[Player]],0),MATCH(FPL_Combined[[#Headers],[Gameweek 13]],FPL_Fixtures_Extract[#Headers],0)))-4),Team_Key[[Full Name]:[Full Name]],0))&amp;RIGHT(INDEX(FPL_Fixtures_Extract[],MATCH($A121,FPL_Fixtures_Extract[[Player]:[Player]],0),MATCH(FPL_Combined[[#Headers],[Gameweek 13]],FPL_Fixtures_Extract[#Headers],0)),3))</f>
        <v>STK(H) 0-1</v>
      </c>
      <c r="O121" t="str">
        <f ca="1">IF(RIGHT(FPL_Combined[[#Headers],[Gameweek 14]],2)&lt;$B$622,INDEX(FPL_Results_Extract[Gameweek 14],MATCH($A121,FPL_Results_Extract[[Player]:[Player]],0)),INDEX(Team_Key[[Abbreviation]:[Abbreviation]],MATCH(LEFT(INDEX(FPL_Fixtures_Extract[],MATCH($A121,FPL_Fixtures_Extract[[Player]:[Player]],0),MATCH(FPL_Combined[[#Headers],[Gameweek 14]],FPL_Fixtures_Extract[#Headers],0)),LEN(INDEX(FPL_Fixtures_Extract[],MATCH($A121,FPL_Fixtures_Extract[[Player]:[Player]],0),MATCH(FPL_Combined[[#Headers],[Gameweek 14]],FPL_Fixtures_Extract[#Headers],0)))-4),Team_Key[[Full Name]:[Full Name]],0))&amp;RIGHT(INDEX(FPL_Fixtures_Extract[],MATCH($A121,FPL_Fixtures_Extract[[Player]:[Player]],0),MATCH(FPL_Combined[[#Headers],[Gameweek 14]],FPL_Fixtures_Extract[#Headers],0)),3))</f>
        <v>MCI(A) 1-3</v>
      </c>
      <c r="P121" t="str">
        <f ca="1">IF(RIGHT(FPL_Combined[[#Headers],[Gameweek 15]],2)&lt;$B$622,INDEX(FPL_Results_Extract[Gameweek 15],MATCH($A121,FPL_Results_Extract[[Player]:[Player]],0)),INDEX(Team_Key[[Abbreviation]:[Abbreviation]],MATCH(LEFT(INDEX(FPL_Fixtures_Extract[],MATCH($A121,FPL_Fixtures_Extract[[Player]:[Player]],0),MATCH(FPL_Combined[[#Headers],[Gameweek 15]],FPL_Fixtures_Extract[#Headers],0)),LEN(INDEX(FPL_Fixtures_Extract[],MATCH($A121,FPL_Fixtures_Extract[[Player]:[Player]],0),MATCH(FPL_Combined[[#Headers],[Gameweek 15]],FPL_Fixtures_Extract[#Headers],0)))-4),Team_Key[[Full Name]:[Full Name]],0))&amp;RIGHT(INDEX(FPL_Fixtures_Extract[],MATCH($A121,FPL_Fixtures_Extract[[Player]:[Player]],0),MATCH(FPL_Combined[[#Headers],[Gameweek 15]],FPL_Fixtures_Extract[#Headers],0)),3))</f>
        <v>AVL(H) 1-1</v>
      </c>
      <c r="Q121" t="str">
        <f ca="1">IF(RIGHT(FPL_Combined[[#Headers],[Gameweek 16]],2)&lt;$B$622,INDEX(FPL_Results_Extract[Gameweek 16],MATCH($A121,FPL_Results_Extract[[Player]:[Player]],0)),INDEX(Team_Key[[Abbreviation]:[Abbreviation]],MATCH(LEFT(INDEX(FPL_Fixtures_Extract[],MATCH($A121,FPL_Fixtures_Extract[[Player]:[Player]],0),MATCH(FPL_Combined[[#Headers],[Gameweek 16]],FPL_Fixtures_Extract[#Headers],0)),LEN(INDEX(FPL_Fixtures_Extract[],MATCH($A121,FPL_Fixtures_Extract[[Player]:[Player]],0),MATCH(FPL_Combined[[#Headers],[Gameweek 16]],FPL_Fixtures_Extract[#Headers],0)))-4),Team_Key[[Full Name]:[Full Name]],0))&amp;RIGHT(INDEX(FPL_Fixtures_Extract[],MATCH($A121,FPL_Fixtures_Extract[[Player]:[Player]],0),MATCH(FPL_Combined[[#Headers],[Gameweek 16]],FPL_Fixtures_Extract[#Headers],0)),3))</f>
        <v>CRY(A) 0-1</v>
      </c>
      <c r="R121" t="str">
        <f ca="1">IF(RIGHT(FPL_Combined[[#Headers],[Gameweek 17]],2)&lt;$B$622,INDEX(FPL_Results_Extract[Gameweek 17],MATCH($A121,FPL_Results_Extract[[Player]:[Player]],0)),INDEX(Team_Key[[Abbreviation]:[Abbreviation]],MATCH(LEFT(INDEX(FPL_Fixtures_Extract[],MATCH($A121,FPL_Fixtures_Extract[[Player]:[Player]],0),MATCH(FPL_Combined[[#Headers],[Gameweek 17]],FPL_Fixtures_Extract[#Headers],0)),LEN(INDEX(FPL_Fixtures_Extract[],MATCH($A121,FPL_Fixtures_Extract[[Player]:[Player]],0),MATCH(FPL_Combined[[#Headers],[Gameweek 17]],FPL_Fixtures_Extract[#Headers],0)))-4),Team_Key[[Full Name]:[Full Name]],0))&amp;RIGHT(INDEX(FPL_Fixtures_Extract[],MATCH($A121,FPL_Fixtures_Extract[[Player]:[Player]],0),MATCH(FPL_Combined[[#Headers],[Gameweek 17]],FPL_Fixtures_Extract[#Headers],0)),3))</f>
        <v>TOT(H) 0-2</v>
      </c>
      <c r="S121" t="str">
        <f ca="1">IF(RIGHT(FPL_Combined[[#Headers],[Gameweek 18]],2)&lt;$B$622,INDEX(FPL_Results_Extract[Gameweek 18],MATCH($A121,FPL_Results_Extract[[Player]:[Player]],0)),INDEX(Team_Key[[Abbreviation]:[Abbreviation]],MATCH(LEFT(INDEX(FPL_Fixtures_Extract[],MATCH($A121,FPL_Fixtures_Extract[[Player]:[Player]],0),MATCH(FPL_Combined[[#Headers],[Gameweek 18]],FPL_Fixtures_Extract[#Headers],0)),LEN(INDEX(FPL_Fixtures_Extract[],MATCH($A121,FPL_Fixtures_Extract[[Player]:[Player]],0),MATCH(FPL_Combined[[#Headers],[Gameweek 18]],FPL_Fixtures_Extract[#Headers],0)))-4),Team_Key[[Full Name]:[Full Name]],0))&amp;RIGHT(INDEX(FPL_Fixtures_Extract[],MATCH($A121,FPL_Fixtures_Extract[[Player]:[Player]],0),MATCH(FPL_Combined[[#Headers],[Gameweek 18]],FPL_Fixtures_Extract[#Headers],0)),3))</f>
        <v>ARS(H) 4-0</v>
      </c>
      <c r="T121" t="str">
        <f ca="1">IF(RIGHT(FPL_Combined[[#Headers],[Gameweek 19]],2)&lt;$B$622,INDEX(FPL_Results_Extract[Gameweek 19],MATCH($A121,FPL_Results_Extract[[Player]:[Player]],0)),INDEX(Team_Key[[Abbreviation]:[Abbreviation]],MATCH(LEFT(INDEX(FPL_Fixtures_Extract[],MATCH($A121,FPL_Fixtures_Extract[[Player]:[Player]],0),MATCH(FPL_Combined[[#Headers],[Gameweek 19]],FPL_Fixtures_Extract[#Headers],0)),LEN(INDEX(FPL_Fixtures_Extract[],MATCH($A121,FPL_Fixtures_Extract[[Player]:[Player]],0),MATCH(FPL_Combined[[#Headers],[Gameweek 19]],FPL_Fixtures_Extract[#Headers],0)))-4),Team_Key[[Full Name]:[Full Name]],0))&amp;RIGHT(INDEX(FPL_Fixtures_Extract[],MATCH($A121,FPL_Fixtures_Extract[[Player]:[Player]],0),MATCH(FPL_Combined[[#Headers],[Gameweek 19]],FPL_Fixtures_Extract[#Headers],0)),3))</f>
        <v>WHU(A) 1-2</v>
      </c>
      <c r="U121" t="str">
        <f ca="1">IF(RIGHT(FPL_Combined[[#Headers],[Gameweek 20]],2)&lt;$B$622,INDEX(FPL_Results_Extract[Gameweek 20],MATCH($A121,FPL_Results_Extract[[Player]:[Player]],0)),INDEX(Team_Key[[Abbreviation]:[Abbreviation]],MATCH(LEFT(INDEX(FPL_Fixtures_Extract[],MATCH($A121,FPL_Fixtures_Extract[[Player]:[Player]],0),MATCH(FPL_Combined[[#Headers],[Gameweek 20]],FPL_Fixtures_Extract[#Headers],0)),LEN(INDEX(FPL_Fixtures_Extract[],MATCH($A121,FPL_Fixtures_Extract[[Player]:[Player]],0),MATCH(FPL_Combined[[#Headers],[Gameweek 20]],FPL_Fixtures_Extract[#Headers],0)))-4),Team_Key[[Full Name]:[Full Name]],0))&amp;RIGHT(INDEX(FPL_Fixtures_Extract[],MATCH($A121,FPL_Fixtures_Extract[[Player]:[Player]],0),MATCH(FPL_Combined[[#Headers],[Gameweek 20]],FPL_Fixtures_Extract[#Headers],0)),3))</f>
        <v>NOR(A) 0-1</v>
      </c>
      <c r="V121" t="str">
        <f ca="1">IF(RIGHT(FPL_Combined[[#Headers],[Gameweek 21]],2)&lt;$B$622,INDEX(FPL_Results_Extract[Gameweek 21],MATCH($A121,FPL_Results_Extract[[Player]:[Player]],0)),INDEX(Team_Key[[Abbreviation]:[Abbreviation]],MATCH(LEFT(INDEX(FPL_Fixtures_Extract[],MATCH($A121,FPL_Fixtures_Extract[[Player]:[Player]],0),MATCH(FPL_Combined[[#Headers],[Gameweek 21]],FPL_Fixtures_Extract[#Headers],0)),LEN(INDEX(FPL_Fixtures_Extract[],MATCH($A121,FPL_Fixtures_Extract[[Player]:[Player]],0),MATCH(FPL_Combined[[#Headers],[Gameweek 21]],FPL_Fixtures_Extract[#Headers],0)))-4),Team_Key[[Full Name]:[Full Name]],0))&amp;RIGHT(INDEX(FPL_Fixtures_Extract[],MATCH($A121,FPL_Fixtures_Extract[[Player]:[Player]],0),MATCH(FPL_Combined[[#Headers],[Gameweek 21]],FPL_Fixtures_Extract[#Headers],0)),3))</f>
        <v>WAT(H) 2-0</v>
      </c>
      <c r="W121" t="str">
        <f ca="1">IF(RIGHT(FPL_Combined[[#Headers],[Gameweek 22]],2)&lt;$B$622,INDEX(FPL_Results_Extract[Gameweek 22],MATCH($A121,FPL_Results_Extract[[Player]:[Player]],0)),INDEX(Team_Key[[Abbreviation]:[Abbreviation]],MATCH(LEFT(INDEX(FPL_Fixtures_Extract[],MATCH($A121,FPL_Fixtures_Extract[[Player]:[Player]],0),MATCH(FPL_Combined[[#Headers],[Gameweek 22]],FPL_Fixtures_Extract[#Headers],0)),LEN(INDEX(FPL_Fixtures_Extract[],MATCH($A121,FPL_Fixtures_Extract[[Player]:[Player]],0),MATCH(FPL_Combined[[#Headers],[Gameweek 22]],FPL_Fixtures_Extract[#Headers],0)))-4),Team_Key[[Full Name]:[Full Name]],0))&amp;RIGHT(INDEX(FPL_Fixtures_Extract[],MATCH($A121,FPL_Fixtures_Extract[[Player]:[Player]],0),MATCH(FPL_Combined[[#Headers],[Gameweek 22]],FPL_Fixtures_Extract[#Headers],0)),3))</f>
        <v>WBA(H) 3-0</v>
      </c>
      <c r="X121" t="str">
        <f ca="1">IF(RIGHT(FPL_Combined[[#Headers],[Gameweek 23]],2)&lt;$B$622,INDEX(FPL_Results_Extract[Gameweek 23],MATCH($A121,FPL_Results_Extract[[Player]:[Player]],0)),INDEX(Team_Key[[Abbreviation]:[Abbreviation]],MATCH(LEFT(INDEX(FPL_Fixtures_Extract[],MATCH($A121,FPL_Fixtures_Extract[[Player]:[Player]],0),MATCH(FPL_Combined[[#Headers],[Gameweek 23]],FPL_Fixtures_Extract[#Headers],0)),LEN(INDEX(FPL_Fixtures_Extract[],MATCH($A121,FPL_Fixtures_Extract[[Player]:[Player]],0),MATCH(FPL_Combined[[#Headers],[Gameweek 23]],FPL_Fixtures_Extract[#Headers],0)))-4),Team_Key[[Full Name]:[Full Name]],0))&amp;RIGHT(INDEX(FPL_Fixtures_Extract[],MATCH($A121,FPL_Fixtures_Extract[[Player]:[Player]],0),MATCH(FPL_Combined[[#Headers],[Gameweek 23]],FPL_Fixtures_Extract[#Headers],0)),3))</f>
        <v>MUN(A) 1-0</v>
      </c>
      <c r="Y121" t="str">
        <f ca="1">IF(RIGHT(FPL_Combined[[#Headers],[Gameweek 24]],2)&lt;$B$622,INDEX(FPL_Results_Extract[Team],MATCH($A121,FPL_Results_Extract[[Player]:[Player]],0)),INDEX(Team_Key[[Abbreviation]:[Abbreviation]],MATCH(LEFT(INDEX(FPL_Fixtures_Extract[],MATCH($A121,FPL_Fixtures_Extract[[Player]:[Player]],0),MATCH(FPL_Combined[[#Headers],[Gameweek 24]],FPL_Fixtures_Extract[#Headers],0)),LEN(INDEX(FPL_Fixtures_Extract[],MATCH($A121,FPL_Fixtures_Extract[[Player]:[Player]],0),MATCH(FPL_Combined[[#Headers],[Gameweek 24]],FPL_Fixtures_Extract[#Headers],0)))-4),Team_Key[[Full Name]:[Full Name]],0))&amp;RIGHT(INDEX(FPL_Fixtures_Extract[],MATCH($A121,FPL_Fixtures_Extract[[Player]:[Player]],0),MATCH(FPL_Combined[[#Headers],[Gameweek 24]],FPL_Fixtures_Extract[#Headers],0)),3))</f>
        <v>SOU</v>
      </c>
      <c r="Z121" t="str">
        <f ca="1">IF(RIGHT(FPL_Combined[[#Headers],[Gameweek 25]],2)&lt;$B$622,INDEX(FPL_Results_Extract[Player],MATCH($A121,FPL_Results_Extract[[Player]:[Player]],0)),INDEX(Team_Key[[Abbreviation]:[Abbreviation]],MATCH(LEFT(INDEX(FPL_Fixtures_Extract[],MATCH($A121,FPL_Fixtures_Extract[[Player]:[Player]],0),MATCH(FPL_Combined[[#Headers],[Gameweek 25]],FPL_Fixtures_Extract[#Headers],0)),LEN(INDEX(FPL_Fixtures_Extract[],MATCH($A121,FPL_Fixtures_Extract[[Player]:[Player]],0),MATCH(FPL_Combined[[#Headers],[Gameweek 25]],FPL_Fixtures_Extract[#Headers],0)))-4),Team_Key[[Full Name]:[Full Name]],0))&amp;RIGHT(INDEX(FPL_Fixtures_Extract[],MATCH($A121,FPL_Fixtures_Extract[[Player]:[Player]],0),MATCH(FPL_Combined[[#Headers],[Gameweek 25]],FPL_Fixtures_Extract[#Headers],0)),3))</f>
        <v>Clasie</v>
      </c>
      <c r="AA121" t="str">
        <f ca="1">IF(RIGHT(FPL_Combined[[#Headers],[Gameweek 26]],2)&lt;$B$622,INDEX(FPL_Results_Extract[Gameweek 01],MATCH($A121,FPL_Results_Extract[[Player]:[Player]],0)),INDEX(Team_Key[[Abbreviation]:[Abbreviation]],MATCH(LEFT(INDEX(FPL_Fixtures_Extract[],MATCH($A121,FPL_Fixtures_Extract[[Player]:[Player]],0),MATCH(FPL_Combined[[#Headers],[Gameweek 26]],FPL_Fixtures_Extract[#Headers],0)),LEN(INDEX(FPL_Fixtures_Extract[],MATCH($A121,FPL_Fixtures_Extract[[Player]:[Player]],0),MATCH(FPL_Combined[[#Headers],[Gameweek 26]],FPL_Fixtures_Extract[#Headers],0)))-4),Team_Key[[Full Name]:[Full Name]],0))&amp;RIGHT(INDEX(FPL_Fixtures_Extract[],MATCH($A121,FPL_Fixtures_Extract[[Player]:[Player]],0),MATCH(FPL_Combined[[#Headers],[Gameweek 26]],FPL_Fixtures_Extract[#Headers],0)),3))</f>
        <v>NEW(A) 2-2</v>
      </c>
      <c r="AB121" t="str">
        <f ca="1">IF(RIGHT(FPL_Combined[[#Headers],[Gameweek 27]],2)&lt;$B$622,INDEX(FPL_Results_Extract[Gameweek 02],MATCH($A121,FPL_Results_Extract[[Player]:[Player]],0)),INDEX(Team_Key[[Abbreviation]:[Abbreviation]],MATCH(LEFT(INDEX(FPL_Fixtures_Extract[],MATCH($A121,FPL_Fixtures_Extract[[Player]:[Player]],0),MATCH(FPL_Combined[[#Headers],[Gameweek 27]],FPL_Fixtures_Extract[#Headers],0)),LEN(INDEX(FPL_Fixtures_Extract[],MATCH($A121,FPL_Fixtures_Extract[[Player]:[Player]],0),MATCH(FPL_Combined[[#Headers],[Gameweek 27]],FPL_Fixtures_Extract[#Headers],0)))-4),Team_Key[[Full Name]:[Full Name]],0))&amp;RIGHT(INDEX(FPL_Fixtures_Extract[],MATCH($A121,FPL_Fixtures_Extract[[Player]:[Player]],0),MATCH(FPL_Combined[[#Headers],[Gameweek 27]],FPL_Fixtures_Extract[#Headers],0)),3))</f>
        <v>EVE(H) 0-3</v>
      </c>
      <c r="AC121" t="str">
        <f ca="1">IF(RIGHT(FPL_Combined[[#Headers],[Gameweek 28]],2)&lt;$B$622,INDEX(FPL_Results_Extract[Gameweek 03],MATCH($A121,FPL_Results_Extract[[Player]:[Player]],0)),INDEX(Team_Key[[Abbreviation]:[Abbreviation]],MATCH(LEFT(INDEX(FPL_Fixtures_Extract[],MATCH($A121,FPL_Fixtures_Extract[[Player]:[Player]],0),MATCH(FPL_Combined[[#Headers],[Gameweek 28]],FPL_Fixtures_Extract[#Headers],0)),LEN(INDEX(FPL_Fixtures_Extract[],MATCH($A121,FPL_Fixtures_Extract[[Player]:[Player]],0),MATCH(FPL_Combined[[#Headers],[Gameweek 28]],FPL_Fixtures_Extract[#Headers],0)))-4),Team_Key[[Full Name]:[Full Name]],0))&amp;RIGHT(INDEX(FPL_Fixtures_Extract[],MATCH($A121,FPL_Fixtures_Extract[[Player]:[Player]],0),MATCH(FPL_Combined[[#Headers],[Gameweek 28]],FPL_Fixtures_Extract[#Headers],0)),3))</f>
        <v>WAT(A) 0-0</v>
      </c>
      <c r="AD121" t="str">
        <f ca="1">IF(RIGHT(FPL_Combined[[#Headers],[Gameweek 29]],2)&lt;$B$622,INDEX(FPL_Results_Extract[Gameweek 04],MATCH($A121,FPL_Results_Extract[[Player]:[Player]],0)),INDEX(Team_Key[[Abbreviation]:[Abbreviation]],MATCH(LEFT(INDEX(FPL_Fixtures_Extract[],MATCH($A121,FPL_Fixtures_Extract[[Player]:[Player]],0),MATCH(FPL_Combined[[#Headers],[Gameweek 29]],FPL_Fixtures_Extract[#Headers],0)),LEN(INDEX(FPL_Fixtures_Extract[],MATCH($A121,FPL_Fixtures_Extract[[Player]:[Player]],0),MATCH(FPL_Combined[[#Headers],[Gameweek 29]],FPL_Fixtures_Extract[#Headers],0)))-4),Team_Key[[Full Name]:[Full Name]],0))&amp;RIGHT(INDEX(FPL_Fixtures_Extract[],MATCH($A121,FPL_Fixtures_Extract[[Player]:[Player]],0),MATCH(FPL_Combined[[#Headers],[Gameweek 29]],FPL_Fixtures_Extract[#Headers],0)),3))</f>
        <v>SUN(H)</v>
      </c>
      <c r="AE121" t="str">
        <f ca="1">IF(RIGHT(FPL_Combined[[#Headers],[Gameweek 30]],2)&lt;$B$622,INDEX(FPL_Results_Extract[Gameweek 05],MATCH($A121,FPL_Results_Extract[[Player]:[Player]],0)),INDEX(Team_Key[[Abbreviation]:[Abbreviation]],MATCH(LEFT(INDEX(FPL_Fixtures_Extract[],MATCH($A121,FPL_Fixtures_Extract[[Player]:[Player]],0),MATCH(FPL_Combined[[#Headers],[Gameweek 30]],FPL_Fixtures_Extract[#Headers],0)),LEN(INDEX(FPL_Fixtures_Extract[],MATCH($A121,FPL_Fixtures_Extract[[Player]:[Player]],0),MATCH(FPL_Combined[[#Headers],[Gameweek 30]],FPL_Fixtures_Extract[#Headers],0)))-4),Team_Key[[Full Name]:[Full Name]],0))&amp;RIGHT(INDEX(FPL_Fixtures_Extract[],MATCH($A121,FPL_Fixtures_Extract[[Player]:[Player]],0),MATCH(FPL_Combined[[#Headers],[Gameweek 30]],FPL_Fixtures_Extract[#Headers],0)),3))</f>
        <v>STK(A)</v>
      </c>
      <c r="AF121" t="str">
        <f ca="1">IF(RIGHT(FPL_Combined[[#Headers],[Gameweek 31]],2)&lt;$B$622,INDEX(FPL_Results_Extract[Gameweek 06],MATCH($A121,FPL_Results_Extract[[Player]:[Player]],0)),INDEX(Team_Key[[Abbreviation]:[Abbreviation]],MATCH(LEFT(INDEX(FPL_Fixtures_Extract[],MATCH($A121,FPL_Fixtures_Extract[[Player]:[Player]],0),MATCH(FPL_Combined[[#Headers],[Gameweek 31]],FPL_Fixtures_Extract[#Headers],0)),LEN(INDEX(FPL_Fixtures_Extract[],MATCH($A121,FPL_Fixtures_Extract[[Player]:[Player]],0),MATCH(FPL_Combined[[#Headers],[Gameweek 31]],FPL_Fixtures_Extract[#Headers],0)))-4),Team_Key[[Full Name]:[Full Name]],0))&amp;RIGHT(INDEX(FPL_Fixtures_Extract[],MATCH($A121,FPL_Fixtures_Extract[[Player]:[Player]],0),MATCH(FPL_Combined[[#Headers],[Gameweek 31]],FPL_Fixtures_Extract[#Headers],0)),3))</f>
        <v>LIV(H)</v>
      </c>
      <c r="AG121" t="str">
        <f ca="1">IF(RIGHT(FPL_Combined[[#Headers],[Gameweek 32]],2)&lt;$B$622,INDEX(FPL_Results_Extract[Gameweek 07],MATCH($A121,FPL_Results_Extract[[Player]:[Player]],0)),INDEX(Team_Key[[Abbreviation]:[Abbreviation]],MATCH(LEFT(INDEX(FPL_Fixtures_Extract[],MATCH($A121,FPL_Fixtures_Extract[[Player]:[Player]],0),MATCH(FPL_Combined[[#Headers],[Gameweek 32]],FPL_Fixtures_Extract[#Headers],0)),LEN(INDEX(FPL_Fixtures_Extract[],MATCH($A121,FPL_Fixtures_Extract[[Player]:[Player]],0),MATCH(FPL_Combined[[#Headers],[Gameweek 32]],FPL_Fixtures_Extract[#Headers],0)))-4),Team_Key[[Full Name]:[Full Name]],0))&amp;RIGHT(INDEX(FPL_Fixtures_Extract[],MATCH($A121,FPL_Fixtures_Extract[[Player]:[Player]],0),MATCH(FPL_Combined[[#Headers],[Gameweek 32]],FPL_Fixtures_Extract[#Headers],0)),3))</f>
        <v>LEI(A)</v>
      </c>
      <c r="AH121" t="str">
        <f ca="1">IF(RIGHT(FPL_Combined[[#Headers],[Gameweek 33]],2)&lt;$B$622,INDEX(FPL_Results_Extract[Gameweek 08],MATCH($A121,FPL_Results_Extract[[Player]:[Player]],0)),INDEX(Team_Key[[Abbreviation]:[Abbreviation]],MATCH(LEFT(INDEX(FPL_Fixtures_Extract[],MATCH($A121,FPL_Fixtures_Extract[[Player]:[Player]],0),MATCH(FPL_Combined[[#Headers],[Gameweek 33]],FPL_Fixtures_Extract[#Headers],0)),LEN(INDEX(FPL_Fixtures_Extract[],MATCH($A121,FPL_Fixtures_Extract[[Player]:[Player]],0),MATCH(FPL_Combined[[#Headers],[Gameweek 33]],FPL_Fixtures_Extract[#Headers],0)))-4),Team_Key[[Full Name]:[Full Name]],0))&amp;RIGHT(INDEX(FPL_Fixtures_Extract[],MATCH($A121,FPL_Fixtures_Extract[[Player]:[Player]],0),MATCH(FPL_Combined[[#Headers],[Gameweek 33]],FPL_Fixtures_Extract[#Headers],0)),3))</f>
        <v>NEW(H)</v>
      </c>
      <c r="AI121" t="str">
        <f ca="1">IF(RIGHT(FPL_Combined[[#Headers],[Gameweek 34]],2)&lt;$B$622,INDEX(FPL_Results_Extract[Gameweek 09],MATCH($A121,FPL_Results_Extract[[Player]:[Player]],0)),INDEX(Team_Key[[Abbreviation]:[Abbreviation]],MATCH(LEFT(INDEX(FPL_Fixtures_Extract[],MATCH($A121,FPL_Fixtures_Extract[[Player]:[Player]],0),MATCH(FPL_Combined[[#Headers],[Gameweek 34]],FPL_Fixtures_Extract[#Headers],0)),LEN(INDEX(FPL_Fixtures_Extract[],MATCH($A121,FPL_Fixtures_Extract[[Player]:[Player]],0),MATCH(FPL_Combined[[#Headers],[Gameweek 34]],FPL_Fixtures_Extract[#Headers],0)))-4),Team_Key[[Full Name]:[Full Name]],0))&amp;RIGHT(INDEX(FPL_Fixtures_Extract[],MATCH($A121,FPL_Fixtures_Extract[[Player]:[Player]],0),MATCH(FPL_Combined[[#Headers],[Gameweek 34]],FPL_Fixtures_Extract[#Headers],0)),3))</f>
        <v>EVE(A)</v>
      </c>
      <c r="AJ121" t="str">
        <f ca="1">IF(RIGHT(FPL_Combined[[#Headers],[Gameweek 35]],2)&lt;$B$622,INDEX(FPL_Results_Extract[Gameweek 10],MATCH($A121,FPL_Results_Extract[[Player]:[Player]],0)),INDEX(Team_Key[[Abbreviation]:[Abbreviation]],MATCH(LEFT(INDEX(FPL_Fixtures_Extract[],MATCH($A121,FPL_Fixtures_Extract[[Player]:[Player]],0),MATCH(FPL_Combined[[#Headers],[Gameweek 35]],FPL_Fixtures_Extract[#Headers],0)),LEN(INDEX(FPL_Fixtures_Extract[],MATCH($A121,FPL_Fixtures_Extract[[Player]:[Player]],0),MATCH(FPL_Combined[[#Headers],[Gameweek 35]],FPL_Fixtures_Extract[#Headers],0)))-4),Team_Key[[Full Name]:[Full Name]],0))&amp;RIGHT(INDEX(FPL_Fixtures_Extract[],MATCH($A121,FPL_Fixtures_Extract[[Player]:[Player]],0),MATCH(FPL_Combined[[#Headers],[Gameweek 35]],FPL_Fixtures_Extract[#Headers],0)),3))</f>
        <v>AVL(A)</v>
      </c>
      <c r="AK121" t="str">
        <f ca="1">IF(RIGHT(FPL_Combined[[#Headers],[Gameweek 36]],2)&lt;$B$622,INDEX(FPL_Results_Extract[Gameweek 11],MATCH($A121,FPL_Results_Extract[[Player]:[Player]],0)),INDEX(Team_Key[[Abbreviation]:[Abbreviation]],MATCH(LEFT(INDEX(FPL_Fixtures_Extract[],MATCH($A121,FPL_Fixtures_Extract[[Player]:[Player]],0),MATCH(FPL_Combined[[#Headers],[Gameweek 36]],FPL_Fixtures_Extract[#Headers],0)),LEN(INDEX(FPL_Fixtures_Extract[],MATCH($A121,FPL_Fixtures_Extract[[Player]:[Player]],0),MATCH(FPL_Combined[[#Headers],[Gameweek 36]],FPL_Fixtures_Extract[#Headers],0)))-4),Team_Key[[Full Name]:[Full Name]],0))&amp;RIGHT(INDEX(FPL_Fixtures_Extract[],MATCH($A121,FPL_Fixtures_Extract[[Player]:[Player]],0),MATCH(FPL_Combined[[#Headers],[Gameweek 36]],FPL_Fixtures_Extract[#Headers],0)),3))</f>
        <v>MCI(H)</v>
      </c>
      <c r="AL121" t="str">
        <f ca="1">IF(RIGHT(FPL_Combined[[#Headers],[Gameweek 37]],2)&lt;$B$622,INDEX(FPL_Results_Extract[Gameweek 12],MATCH($A121,FPL_Results_Extract[[Player]:[Player]],0)),INDEX(Team_Key[[Abbreviation]:[Abbreviation]],MATCH(LEFT(INDEX(FPL_Fixtures_Extract[],MATCH($A121,FPL_Fixtures_Extract[[Player]:[Player]],0),MATCH(FPL_Combined[[#Headers],[Gameweek 37]],FPL_Fixtures_Extract[#Headers],0)),LEN(INDEX(FPL_Fixtures_Extract[],MATCH($A121,FPL_Fixtures_Extract[[Player]:[Player]],0),MATCH(FPL_Combined[[#Headers],[Gameweek 37]],FPL_Fixtures_Extract[#Headers],0)))-4),Team_Key[[Full Name]:[Full Name]],0))&amp;RIGHT(INDEX(FPL_Fixtures_Extract[],MATCH($A121,FPL_Fixtures_Extract[[Player]:[Player]],0),MATCH(FPL_Combined[[#Headers],[Gameweek 37]],FPL_Fixtures_Extract[#Headers],0)),3))</f>
        <v>TOT(A)</v>
      </c>
      <c r="AM121" t="str">
        <f ca="1">IF(RIGHT(FPL_Combined[[#Headers],[Gameweek 38]],2)&lt;$B$622,INDEX(FPL_Results_Extract[Gameweek 13],MATCH($A121,FPL_Results_Extract[[Player]:[Player]],0)),INDEX(Team_Key[[Abbreviation]:[Abbreviation]],MATCH(LEFT(INDEX(FPL_Fixtures_Extract[],MATCH($A121,FPL_Fixtures_Extract[[Player]:[Player]],0),MATCH(FPL_Combined[[#Headers],[Gameweek 38]],FPL_Fixtures_Extract[#Headers],0)),LEN(INDEX(FPL_Fixtures_Extract[],MATCH($A121,FPL_Fixtures_Extract[[Player]:[Player]],0),MATCH(FPL_Combined[[#Headers],[Gameweek 38]],FPL_Fixtures_Extract[#Headers],0)))-4),Team_Key[[Full Name]:[Full Name]],0))&amp;RIGHT(INDEX(FPL_Fixtures_Extract[],MATCH($A121,FPL_Fixtures_Extract[[Player]:[Player]],0),MATCH(FPL_Combined[[#Headers],[Gameweek 38]],FPL_Fixtures_Extract[#Headers],0)),3))</f>
        <v>CRY(H)</v>
      </c>
    </row>
    <row r="122" spans="1:39" x14ac:dyDescent="0.45">
      <c r="A122" t="s">
        <v>259</v>
      </c>
      <c r="B122" t="str">
        <f ca="1">IF(RIGHT(FPL_Combined[[#Headers],[Gameweek 01]],2)&lt;$B$622,INDEX(FPL_Results_Extract[Gameweek 01],MATCH($A122,FPL_Results_Extract[[Player]:[Player]],0)),INDEX(Team_Key[[Abbreviation]:[Abbreviation]],MATCH(LEFT(INDEX(FPL_Fixtures_Extract[],MATCH($A122,FPL_Fixtures_Extract[[Player]:[Player]],0),MATCH(FPL_Combined[[#Headers],[Gameweek 01]],FPL_Fixtures_Extract[#Headers],0)),LEN(INDEX(FPL_Fixtures_Extract[],MATCH($A122,FPL_Fixtures_Extract[[Player]:[Player]],0),MATCH(FPL_Combined[[#Headers],[Gameweek 01]],FPL_Fixtures_Extract[#Headers],0)))-4),Team_Key[[Full Name]:[Full Name]],0))&amp;RIGHT(INDEX(FPL_Fixtures_Extract[],MATCH($A122,FPL_Fixtures_Extract[[Player]:[Player]],0),MATCH(FPL_Combined[[#Headers],[Gameweek 01]],FPL_Fixtures_Extract[#Headers],0)),3))</f>
        <v>WAT(H) 2-2</v>
      </c>
      <c r="C122" t="str">
        <f ca="1">IF(RIGHT(FPL_Combined[[#Headers],[Gameweek 02]],2)&lt;$B$622,INDEX(FPL_Results_Extract[Gameweek 02],MATCH($A122,FPL_Results_Extract[[Player]:[Player]],0)),INDEX(Team_Key[[Abbreviation]:[Abbreviation]],MATCH(LEFT(INDEX(FPL_Fixtures_Extract[],MATCH($A122,FPL_Fixtures_Extract[[Player]:[Player]],0),MATCH(FPL_Combined[[#Headers],[Gameweek 02]],FPL_Fixtures_Extract[#Headers],0)),LEN(INDEX(FPL_Fixtures_Extract[],MATCH($A122,FPL_Fixtures_Extract[[Player]:[Player]],0),MATCH(FPL_Combined[[#Headers],[Gameweek 02]],FPL_Fixtures_Extract[#Headers],0)))-4),Team_Key[[Full Name]:[Full Name]],0))&amp;RIGHT(INDEX(FPL_Fixtures_Extract[],MATCH($A122,FPL_Fixtures_Extract[[Player]:[Player]],0),MATCH(FPL_Combined[[#Headers],[Gameweek 02]],FPL_Fixtures_Extract[#Headers],0)),3))</f>
        <v>SOU(A) 3-0</v>
      </c>
      <c r="D122" t="str">
        <f ca="1">IF(RIGHT(FPL_Combined[[#Headers],[Gameweek 03]],2)&lt;$B$622,INDEX(FPL_Results_Extract[Gameweek 03],MATCH($A122,FPL_Results_Extract[[Player]:[Player]],0)),INDEX(Team_Key[[Abbreviation]:[Abbreviation]],MATCH(LEFT(INDEX(FPL_Fixtures_Extract[],MATCH($A122,FPL_Fixtures_Extract[[Player]:[Player]],0),MATCH(FPL_Combined[[#Headers],[Gameweek 03]],FPL_Fixtures_Extract[#Headers],0)),LEN(INDEX(FPL_Fixtures_Extract[],MATCH($A122,FPL_Fixtures_Extract[[Player]:[Player]],0),MATCH(FPL_Combined[[#Headers],[Gameweek 03]],FPL_Fixtures_Extract[#Headers],0)))-4),Team_Key[[Full Name]:[Full Name]],0))&amp;RIGHT(INDEX(FPL_Fixtures_Extract[],MATCH($A122,FPL_Fixtures_Extract[[Player]:[Player]],0),MATCH(FPL_Combined[[#Headers],[Gameweek 03]],FPL_Fixtures_Extract[#Headers],0)),3))</f>
        <v>MCI(H) 0-2</v>
      </c>
      <c r="E122" t="str">
        <f ca="1">IF(RIGHT(FPL_Combined[[#Headers],[Gameweek 04]],2)&lt;$B$622,INDEX(FPL_Results_Extract[Gameweek 04],MATCH($A122,FPL_Results_Extract[[Player]:[Player]],0)),INDEX(Team_Key[[Abbreviation]:[Abbreviation]],MATCH(LEFT(INDEX(FPL_Fixtures_Extract[],MATCH($A122,FPL_Fixtures_Extract[[Player]:[Player]],0),MATCH(FPL_Combined[[#Headers],[Gameweek 04]],FPL_Fixtures_Extract[#Headers],0)),LEN(INDEX(FPL_Fixtures_Extract[],MATCH($A122,FPL_Fixtures_Extract[[Player]:[Player]],0),MATCH(FPL_Combined[[#Headers],[Gameweek 04]],FPL_Fixtures_Extract[#Headers],0)))-4),Team_Key[[Full Name]:[Full Name]],0))&amp;RIGHT(INDEX(FPL_Fixtures_Extract[],MATCH($A122,FPL_Fixtures_Extract[[Player]:[Player]],0),MATCH(FPL_Combined[[#Headers],[Gameweek 04]],FPL_Fixtures_Extract[#Headers],0)),3))</f>
        <v>TOT(A) 0-0</v>
      </c>
      <c r="F122" t="str">
        <f ca="1">IF(RIGHT(FPL_Combined[[#Headers],[Gameweek 05]],2)&lt;$B$622,INDEX(FPL_Results_Extract[Gameweek 05],MATCH($A122,FPL_Results_Extract[[Player]:[Player]],0)),INDEX(Team_Key[[Abbreviation]:[Abbreviation]],MATCH(LEFT(INDEX(FPL_Fixtures_Extract[],MATCH($A122,FPL_Fixtures_Extract[[Player]:[Player]],0),MATCH(FPL_Combined[[#Headers],[Gameweek 05]],FPL_Fixtures_Extract[#Headers],0)),LEN(INDEX(FPL_Fixtures_Extract[],MATCH($A122,FPL_Fixtures_Extract[[Player]:[Player]],0),MATCH(FPL_Combined[[#Headers],[Gameweek 05]],FPL_Fixtures_Extract[#Headers],0)))-4),Team_Key[[Full Name]:[Full Name]],0))&amp;RIGHT(INDEX(FPL_Fixtures_Extract[],MATCH($A122,FPL_Fixtures_Extract[[Player]:[Player]],0),MATCH(FPL_Combined[[#Headers],[Gameweek 05]],FPL_Fixtures_Extract[#Headers],0)),3))</f>
        <v>CHE(H) 3-1</v>
      </c>
      <c r="G122" t="str">
        <f ca="1">IF(RIGHT(FPL_Combined[[#Headers],[Gameweek 06]],2)&lt;$B$622,INDEX(FPL_Results_Extract[Gameweek 06],MATCH($A122,FPL_Results_Extract[[Player]:[Player]],0)),INDEX(Team_Key[[Abbreviation]:[Abbreviation]],MATCH(LEFT(INDEX(FPL_Fixtures_Extract[],MATCH($A122,FPL_Fixtures_Extract[[Player]:[Player]],0),MATCH(FPL_Combined[[#Headers],[Gameweek 06]],FPL_Fixtures_Extract[#Headers],0)),LEN(INDEX(FPL_Fixtures_Extract[],MATCH($A122,FPL_Fixtures_Extract[[Player]:[Player]],0),MATCH(FPL_Combined[[#Headers],[Gameweek 06]],FPL_Fixtures_Extract[#Headers],0)))-4),Team_Key[[Full Name]:[Full Name]],0))&amp;RIGHT(INDEX(FPL_Fixtures_Extract[],MATCH($A122,FPL_Fixtures_Extract[[Player]:[Player]],0),MATCH(FPL_Combined[[#Headers],[Gameweek 06]],FPL_Fixtures_Extract[#Headers],0)),3))</f>
        <v>SWA(A) 0-0</v>
      </c>
      <c r="H122" t="str">
        <f ca="1">IF(RIGHT(FPL_Combined[[#Headers],[Gameweek 07]],2)&lt;$B$622,INDEX(FPL_Results_Extract[Gameweek 07],MATCH($A122,FPL_Results_Extract[[Player]:[Player]],0)),INDEX(Team_Key[[Abbreviation]:[Abbreviation]],MATCH(LEFT(INDEX(FPL_Fixtures_Extract[],MATCH($A122,FPL_Fixtures_Extract[[Player]:[Player]],0),MATCH(FPL_Combined[[#Headers],[Gameweek 07]],FPL_Fixtures_Extract[#Headers],0)),LEN(INDEX(FPL_Fixtures_Extract[],MATCH($A122,FPL_Fixtures_Extract[[Player]:[Player]],0),MATCH(FPL_Combined[[#Headers],[Gameweek 07]],FPL_Fixtures_Extract[#Headers],0)))-4),Team_Key[[Full Name]:[Full Name]],0))&amp;RIGHT(INDEX(FPL_Fixtures_Extract[],MATCH($A122,FPL_Fixtures_Extract[[Player]:[Player]],0),MATCH(FPL_Combined[[#Headers],[Gameweek 07]],FPL_Fixtures_Extract[#Headers],0)),3))</f>
        <v>WBA(A) 3-2</v>
      </c>
      <c r="I122" t="str">
        <f ca="1">IF(RIGHT(FPL_Combined[[#Headers],[Gameweek 08]],2)&lt;$B$622,INDEX(FPL_Results_Extract[Gameweek 08],MATCH($A122,FPL_Results_Extract[[Player]:[Player]],0)),INDEX(Team_Key[[Abbreviation]:[Abbreviation]],MATCH(LEFT(INDEX(FPL_Fixtures_Extract[],MATCH($A122,FPL_Fixtures_Extract[[Player]:[Player]],0),MATCH(FPL_Combined[[#Headers],[Gameweek 08]],FPL_Fixtures_Extract[#Headers],0)),LEN(INDEX(FPL_Fixtures_Extract[],MATCH($A122,FPL_Fixtures_Extract[[Player]:[Player]],0),MATCH(FPL_Combined[[#Headers],[Gameweek 08]],FPL_Fixtures_Extract[#Headers],0)))-4),Team_Key[[Full Name]:[Full Name]],0))&amp;RIGHT(INDEX(FPL_Fixtures_Extract[],MATCH($A122,FPL_Fixtures_Extract[[Player]:[Player]],0),MATCH(FPL_Combined[[#Headers],[Gameweek 08]],FPL_Fixtures_Extract[#Headers],0)),3))</f>
        <v>LIV(H) 1-1</v>
      </c>
      <c r="J122" t="str">
        <f ca="1">IF(RIGHT(FPL_Combined[[#Headers],[Gameweek 09]],2)&lt;$B$622,INDEX(FPL_Results_Extract[Gameweek 09],MATCH($A122,FPL_Results_Extract[[Player]:[Player]],0)),INDEX(Team_Key[[Abbreviation]:[Abbreviation]],MATCH(LEFT(INDEX(FPL_Fixtures_Extract[],MATCH($A122,FPL_Fixtures_Extract[[Player]:[Player]],0),MATCH(FPL_Combined[[#Headers],[Gameweek 09]],FPL_Fixtures_Extract[#Headers],0)),LEN(INDEX(FPL_Fixtures_Extract[],MATCH($A122,FPL_Fixtures_Extract[[Player]:[Player]],0),MATCH(FPL_Combined[[#Headers],[Gameweek 09]],FPL_Fixtures_Extract[#Headers],0)))-4),Team_Key[[Full Name]:[Full Name]],0))&amp;RIGHT(INDEX(FPL_Fixtures_Extract[],MATCH($A122,FPL_Fixtures_Extract[[Player]:[Player]],0),MATCH(FPL_Combined[[#Headers],[Gameweek 09]],FPL_Fixtures_Extract[#Headers],0)),3))</f>
        <v>MUN(H) 0-3</v>
      </c>
      <c r="K122" t="str">
        <f ca="1">IF(RIGHT(FPL_Combined[[#Headers],[Gameweek 10]],2)&lt;$B$622,INDEX(FPL_Results_Extract[Gameweek 10],MATCH($A122,FPL_Results_Extract[[Player]:[Player]],0)),INDEX(Team_Key[[Abbreviation]:[Abbreviation]],MATCH(LEFT(INDEX(FPL_Fixtures_Extract[],MATCH($A122,FPL_Fixtures_Extract[[Player]:[Player]],0),MATCH(FPL_Combined[[#Headers],[Gameweek 10]],FPL_Fixtures_Extract[#Headers],0)),LEN(INDEX(FPL_Fixtures_Extract[],MATCH($A122,FPL_Fixtures_Extract[[Player]:[Player]],0),MATCH(FPL_Combined[[#Headers],[Gameweek 10]],FPL_Fixtures_Extract[#Headers],0)))-4),Team_Key[[Full Name]:[Full Name]],0))&amp;RIGHT(INDEX(FPL_Fixtures_Extract[],MATCH($A122,FPL_Fixtures_Extract[[Player]:[Player]],0),MATCH(FPL_Combined[[#Headers],[Gameweek 10]],FPL_Fixtures_Extract[#Headers],0)),3))</f>
        <v>ARS(A) 1-2</v>
      </c>
      <c r="L122" t="str">
        <f ca="1">IF(RIGHT(FPL_Combined[[#Headers],[Gameweek 11]],2)&lt;$B$622,INDEX(FPL_Results_Extract[Gameweek 11],MATCH($A122,FPL_Results_Extract[[Player]:[Player]],0)),INDEX(Team_Key[[Abbreviation]:[Abbreviation]],MATCH(LEFT(INDEX(FPL_Fixtures_Extract[],MATCH($A122,FPL_Fixtures_Extract[[Player]:[Player]],0),MATCH(FPL_Combined[[#Headers],[Gameweek 11]],FPL_Fixtures_Extract[#Headers],0)),LEN(INDEX(FPL_Fixtures_Extract[],MATCH($A122,FPL_Fixtures_Extract[[Player]:[Player]],0),MATCH(FPL_Combined[[#Headers],[Gameweek 11]],FPL_Fixtures_Extract[#Headers],0)))-4),Team_Key[[Full Name]:[Full Name]],0))&amp;RIGHT(INDEX(FPL_Fixtures_Extract[],MATCH($A122,FPL_Fixtures_Extract[[Player]:[Player]],0),MATCH(FPL_Combined[[#Headers],[Gameweek 11]],FPL_Fixtures_Extract[#Headers],0)),3))</f>
        <v>SUN(H) 6-2</v>
      </c>
      <c r="M122" t="str">
        <f ca="1">IF(RIGHT(FPL_Combined[[#Headers],[Gameweek 12]],2)&lt;$B$622,INDEX(FPL_Results_Extract[Gameweek 12],MATCH($A122,FPL_Results_Extract[[Player]:[Player]],0)),INDEX(Team_Key[[Abbreviation]:[Abbreviation]],MATCH(LEFT(INDEX(FPL_Fixtures_Extract[],MATCH($A122,FPL_Fixtures_Extract[[Player]:[Player]],0),MATCH(FPL_Combined[[#Headers],[Gameweek 12]],FPL_Fixtures_Extract[#Headers],0)),LEN(INDEX(FPL_Fixtures_Extract[],MATCH($A122,FPL_Fixtures_Extract[[Player]:[Player]],0),MATCH(FPL_Combined[[#Headers],[Gameweek 12]],FPL_Fixtures_Extract[#Headers],0)))-4),Team_Key[[Full Name]:[Full Name]],0))&amp;RIGHT(INDEX(FPL_Fixtures_Extract[],MATCH($A122,FPL_Fixtures_Extract[[Player]:[Player]],0),MATCH(FPL_Combined[[#Headers],[Gameweek 12]],FPL_Fixtures_Extract[#Headers],0)),3))</f>
        <v>WHU(A) 1-1</v>
      </c>
      <c r="N122" t="str">
        <f ca="1">IF(RIGHT(FPL_Combined[[#Headers],[Gameweek 13]],2)&lt;$B$622,INDEX(FPL_Results_Extract[Gameweek 13],MATCH($A122,FPL_Results_Extract[[Player]:[Player]],0)),INDEX(Team_Key[[Abbreviation]:[Abbreviation]],MATCH(LEFT(INDEX(FPL_Fixtures_Extract[],MATCH($A122,FPL_Fixtures_Extract[[Player]:[Player]],0),MATCH(FPL_Combined[[#Headers],[Gameweek 13]],FPL_Fixtures_Extract[#Headers],0)),LEN(INDEX(FPL_Fixtures_Extract[],MATCH($A122,FPL_Fixtures_Extract[[Player]:[Player]],0),MATCH(FPL_Combined[[#Headers],[Gameweek 13]],FPL_Fixtures_Extract[#Headers],0)))-4),Team_Key[[Full Name]:[Full Name]],0))&amp;RIGHT(INDEX(FPL_Fixtures_Extract[],MATCH($A122,FPL_Fixtures_Extract[[Player]:[Player]],0),MATCH(FPL_Combined[[#Headers],[Gameweek 13]],FPL_Fixtures_Extract[#Headers],0)),3))</f>
        <v>AVL(H) 4-0</v>
      </c>
      <c r="O122" t="str">
        <f ca="1">IF(RIGHT(FPL_Combined[[#Headers],[Gameweek 14]],2)&lt;$B$622,INDEX(FPL_Results_Extract[Gameweek 14],MATCH($A122,FPL_Results_Extract[[Player]:[Player]],0)),INDEX(Team_Key[[Abbreviation]:[Abbreviation]],MATCH(LEFT(INDEX(FPL_Fixtures_Extract[],MATCH($A122,FPL_Fixtures_Extract[[Player]:[Player]],0),MATCH(FPL_Combined[[#Headers],[Gameweek 14]],FPL_Fixtures_Extract[#Headers],0)),LEN(INDEX(FPL_Fixtures_Extract[],MATCH($A122,FPL_Fixtures_Extract[[Player]:[Player]],0),MATCH(FPL_Combined[[#Headers],[Gameweek 14]],FPL_Fixtures_Extract[#Headers],0)))-4),Team_Key[[Full Name]:[Full Name]],0))&amp;RIGHT(INDEX(FPL_Fixtures_Extract[],MATCH($A122,FPL_Fixtures_Extract[[Player]:[Player]],0),MATCH(FPL_Combined[[#Headers],[Gameweek 14]],FPL_Fixtures_Extract[#Headers],0)),3))</f>
        <v>BOU(A) 3-3</v>
      </c>
      <c r="P122" t="str">
        <f ca="1">IF(RIGHT(FPL_Combined[[#Headers],[Gameweek 15]],2)&lt;$B$622,INDEX(FPL_Results_Extract[Gameweek 15],MATCH($A122,FPL_Results_Extract[[Player]:[Player]],0)),INDEX(Team_Key[[Abbreviation]:[Abbreviation]],MATCH(LEFT(INDEX(FPL_Fixtures_Extract[],MATCH($A122,FPL_Fixtures_Extract[[Player]:[Player]],0),MATCH(FPL_Combined[[#Headers],[Gameweek 15]],FPL_Fixtures_Extract[#Headers],0)),LEN(INDEX(FPL_Fixtures_Extract[],MATCH($A122,FPL_Fixtures_Extract[[Player]:[Player]],0),MATCH(FPL_Combined[[#Headers],[Gameweek 15]],FPL_Fixtures_Extract[#Headers],0)))-4),Team_Key[[Full Name]:[Full Name]],0))&amp;RIGHT(INDEX(FPL_Fixtures_Extract[],MATCH($A122,FPL_Fixtures_Extract[[Player]:[Player]],0),MATCH(FPL_Combined[[#Headers],[Gameweek 15]],FPL_Fixtures_Extract[#Headers],0)),3))</f>
        <v>CRY(H) 1-1</v>
      </c>
      <c r="Q122" t="str">
        <f ca="1">IF(RIGHT(FPL_Combined[[#Headers],[Gameweek 16]],2)&lt;$B$622,INDEX(FPL_Results_Extract[Gameweek 16],MATCH($A122,FPL_Results_Extract[[Player]:[Player]],0)),INDEX(Team_Key[[Abbreviation]:[Abbreviation]],MATCH(LEFT(INDEX(FPL_Fixtures_Extract[],MATCH($A122,FPL_Fixtures_Extract[[Player]:[Player]],0),MATCH(FPL_Combined[[#Headers],[Gameweek 16]],FPL_Fixtures_Extract[#Headers],0)),LEN(INDEX(FPL_Fixtures_Extract[],MATCH($A122,FPL_Fixtures_Extract[[Player]:[Player]],0),MATCH(FPL_Combined[[#Headers],[Gameweek 16]],FPL_Fixtures_Extract[#Headers],0)))-4),Team_Key[[Full Name]:[Full Name]],0))&amp;RIGHT(INDEX(FPL_Fixtures_Extract[],MATCH($A122,FPL_Fixtures_Extract[[Player]:[Player]],0),MATCH(FPL_Combined[[#Headers],[Gameweek 16]],FPL_Fixtures_Extract[#Headers],0)),3))</f>
        <v>NOR(A) 1-1</v>
      </c>
      <c r="R122" t="str">
        <f ca="1">IF(RIGHT(FPL_Combined[[#Headers],[Gameweek 17]],2)&lt;$B$622,INDEX(FPL_Results_Extract[Gameweek 17],MATCH($A122,FPL_Results_Extract[[Player]:[Player]],0)),INDEX(Team_Key[[Abbreviation]:[Abbreviation]],MATCH(LEFT(INDEX(FPL_Fixtures_Extract[],MATCH($A122,FPL_Fixtures_Extract[[Player]:[Player]],0),MATCH(FPL_Combined[[#Headers],[Gameweek 17]],FPL_Fixtures_Extract[#Headers],0)),LEN(INDEX(FPL_Fixtures_Extract[],MATCH($A122,FPL_Fixtures_Extract[[Player]:[Player]],0),MATCH(FPL_Combined[[#Headers],[Gameweek 17]],FPL_Fixtures_Extract[#Headers],0)))-4),Team_Key[[Full Name]:[Full Name]],0))&amp;RIGHT(INDEX(FPL_Fixtures_Extract[],MATCH($A122,FPL_Fixtures_Extract[[Player]:[Player]],0),MATCH(FPL_Combined[[#Headers],[Gameweek 17]],FPL_Fixtures_Extract[#Headers],0)),3))</f>
        <v>LEI(H) 2-3</v>
      </c>
      <c r="S122" t="str">
        <f ca="1">IF(RIGHT(FPL_Combined[[#Headers],[Gameweek 18]],2)&lt;$B$622,INDEX(FPL_Results_Extract[Gameweek 18],MATCH($A122,FPL_Results_Extract[[Player]:[Player]],0)),INDEX(Team_Key[[Abbreviation]:[Abbreviation]],MATCH(LEFT(INDEX(FPL_Fixtures_Extract[],MATCH($A122,FPL_Fixtures_Extract[[Player]:[Player]],0),MATCH(FPL_Combined[[#Headers],[Gameweek 18]],FPL_Fixtures_Extract[#Headers],0)),LEN(INDEX(FPL_Fixtures_Extract[],MATCH($A122,FPL_Fixtures_Extract[[Player]:[Player]],0),MATCH(FPL_Combined[[#Headers],[Gameweek 18]],FPL_Fixtures_Extract[#Headers],0)))-4),Team_Key[[Full Name]:[Full Name]],0))&amp;RIGHT(INDEX(FPL_Fixtures_Extract[],MATCH($A122,FPL_Fixtures_Extract[[Player]:[Player]],0),MATCH(FPL_Combined[[#Headers],[Gameweek 18]],FPL_Fixtures_Extract[#Headers],0)),3))</f>
        <v>NEW(A) 1-0</v>
      </c>
      <c r="T122" t="str">
        <f ca="1">IF(RIGHT(FPL_Combined[[#Headers],[Gameweek 19]],2)&lt;$B$622,INDEX(FPL_Results_Extract[Gameweek 19],MATCH($A122,FPL_Results_Extract[[Player]:[Player]],0)),INDEX(Team_Key[[Abbreviation]:[Abbreviation]],MATCH(LEFT(INDEX(FPL_Fixtures_Extract[],MATCH($A122,FPL_Fixtures_Extract[[Player]:[Player]],0),MATCH(FPL_Combined[[#Headers],[Gameweek 19]],FPL_Fixtures_Extract[#Headers],0)),LEN(INDEX(FPL_Fixtures_Extract[],MATCH($A122,FPL_Fixtures_Extract[[Player]:[Player]],0),MATCH(FPL_Combined[[#Headers],[Gameweek 19]],FPL_Fixtures_Extract[#Headers],0)))-4),Team_Key[[Full Name]:[Full Name]],0))&amp;RIGHT(INDEX(FPL_Fixtures_Extract[],MATCH($A122,FPL_Fixtures_Extract[[Player]:[Player]],0),MATCH(FPL_Combined[[#Headers],[Gameweek 19]],FPL_Fixtures_Extract[#Headers],0)),3))</f>
        <v>STK(H) 3-4</v>
      </c>
      <c r="U122" t="str">
        <f ca="1">IF(RIGHT(FPL_Combined[[#Headers],[Gameweek 20]],2)&lt;$B$622,INDEX(FPL_Results_Extract[Gameweek 20],MATCH($A122,FPL_Results_Extract[[Player]:[Player]],0)),INDEX(Team_Key[[Abbreviation]:[Abbreviation]],MATCH(LEFT(INDEX(FPL_Fixtures_Extract[],MATCH($A122,FPL_Fixtures_Extract[[Player]:[Player]],0),MATCH(FPL_Combined[[#Headers],[Gameweek 20]],FPL_Fixtures_Extract[#Headers],0)),LEN(INDEX(FPL_Fixtures_Extract[],MATCH($A122,FPL_Fixtures_Extract[[Player]:[Player]],0),MATCH(FPL_Combined[[#Headers],[Gameweek 20]],FPL_Fixtures_Extract[#Headers],0)))-4),Team_Key[[Full Name]:[Full Name]],0))&amp;RIGHT(INDEX(FPL_Fixtures_Extract[],MATCH($A122,FPL_Fixtures_Extract[[Player]:[Player]],0),MATCH(FPL_Combined[[#Headers],[Gameweek 20]],FPL_Fixtures_Extract[#Headers],0)),3))</f>
        <v>TOT(H) 1-1</v>
      </c>
      <c r="V122" t="str">
        <f ca="1">IF(RIGHT(FPL_Combined[[#Headers],[Gameweek 21]],2)&lt;$B$622,INDEX(FPL_Results_Extract[Gameweek 21],MATCH($A122,FPL_Results_Extract[[Player]:[Player]],0)),INDEX(Team_Key[[Abbreviation]:[Abbreviation]],MATCH(LEFT(INDEX(FPL_Fixtures_Extract[],MATCH($A122,FPL_Fixtures_Extract[[Player]:[Player]],0),MATCH(FPL_Combined[[#Headers],[Gameweek 21]],FPL_Fixtures_Extract[#Headers],0)),LEN(INDEX(FPL_Fixtures_Extract[],MATCH($A122,FPL_Fixtures_Extract[[Player]:[Player]],0),MATCH(FPL_Combined[[#Headers],[Gameweek 21]],FPL_Fixtures_Extract[#Headers],0)))-4),Team_Key[[Full Name]:[Full Name]],0))&amp;RIGHT(INDEX(FPL_Fixtures_Extract[],MATCH($A122,FPL_Fixtures_Extract[[Player]:[Player]],0),MATCH(FPL_Combined[[#Headers],[Gameweek 21]],FPL_Fixtures_Extract[#Headers],0)),3))</f>
        <v>MCI(A) 0-0</v>
      </c>
      <c r="W122" t="str">
        <f ca="1">IF(RIGHT(FPL_Combined[[#Headers],[Gameweek 22]],2)&lt;$B$622,INDEX(FPL_Results_Extract[Gameweek 22],MATCH($A122,FPL_Results_Extract[[Player]:[Player]],0)),INDEX(Team_Key[[Abbreviation]:[Abbreviation]],MATCH(LEFT(INDEX(FPL_Fixtures_Extract[],MATCH($A122,FPL_Fixtures_Extract[[Player]:[Player]],0),MATCH(FPL_Combined[[#Headers],[Gameweek 22]],FPL_Fixtures_Extract[#Headers],0)),LEN(INDEX(FPL_Fixtures_Extract[],MATCH($A122,FPL_Fixtures_Extract[[Player]:[Player]],0),MATCH(FPL_Combined[[#Headers],[Gameweek 22]],FPL_Fixtures_Extract[#Headers],0)))-4),Team_Key[[Full Name]:[Full Name]],0))&amp;RIGHT(INDEX(FPL_Fixtures_Extract[],MATCH($A122,FPL_Fixtures_Extract[[Player]:[Player]],0),MATCH(FPL_Combined[[#Headers],[Gameweek 22]],FPL_Fixtures_Extract[#Headers],0)),3))</f>
        <v>CHE(A) 3-3</v>
      </c>
      <c r="X122" t="str">
        <f ca="1">IF(RIGHT(FPL_Combined[[#Headers],[Gameweek 23]],2)&lt;$B$622,INDEX(FPL_Results_Extract[Gameweek 23],MATCH($A122,FPL_Results_Extract[[Player]:[Player]],0)),INDEX(Team_Key[[Abbreviation]:[Abbreviation]],MATCH(LEFT(INDEX(FPL_Fixtures_Extract[],MATCH($A122,FPL_Fixtures_Extract[[Player]:[Player]],0),MATCH(FPL_Combined[[#Headers],[Gameweek 23]],FPL_Fixtures_Extract[#Headers],0)),LEN(INDEX(FPL_Fixtures_Extract[],MATCH($A122,FPL_Fixtures_Extract[[Player]:[Player]],0),MATCH(FPL_Combined[[#Headers],[Gameweek 23]],FPL_Fixtures_Extract[#Headers],0)))-4),Team_Key[[Full Name]:[Full Name]],0))&amp;RIGHT(INDEX(FPL_Fixtures_Extract[],MATCH($A122,FPL_Fixtures_Extract[[Player]:[Player]],0),MATCH(FPL_Combined[[#Headers],[Gameweek 23]],FPL_Fixtures_Extract[#Headers],0)),3))</f>
        <v>SWA(H) 1-2</v>
      </c>
      <c r="Y122" t="str">
        <f ca="1">IF(RIGHT(FPL_Combined[[#Headers],[Gameweek 24]],2)&lt;$B$622,INDEX(FPL_Results_Extract[Team],MATCH($A122,FPL_Results_Extract[[Player]:[Player]],0)),INDEX(Team_Key[[Abbreviation]:[Abbreviation]],MATCH(LEFT(INDEX(FPL_Fixtures_Extract[],MATCH($A122,FPL_Fixtures_Extract[[Player]:[Player]],0),MATCH(FPL_Combined[[#Headers],[Gameweek 24]],FPL_Fixtures_Extract[#Headers],0)),LEN(INDEX(FPL_Fixtures_Extract[],MATCH($A122,FPL_Fixtures_Extract[[Player]:[Player]],0),MATCH(FPL_Combined[[#Headers],[Gameweek 24]],FPL_Fixtures_Extract[#Headers],0)))-4),Team_Key[[Full Name]:[Full Name]],0))&amp;RIGHT(INDEX(FPL_Fixtures_Extract[],MATCH($A122,FPL_Fixtures_Extract[[Player]:[Player]],0),MATCH(FPL_Combined[[#Headers],[Gameweek 24]],FPL_Fixtures_Extract[#Headers],0)),3))</f>
        <v>EVE</v>
      </c>
      <c r="Z122" t="str">
        <f ca="1">IF(RIGHT(FPL_Combined[[#Headers],[Gameweek 25]],2)&lt;$B$622,INDEX(FPL_Results_Extract[Player],MATCH($A122,FPL_Results_Extract[[Player]:[Player]],0)),INDEX(Team_Key[[Abbreviation]:[Abbreviation]],MATCH(LEFT(INDEX(FPL_Fixtures_Extract[],MATCH($A122,FPL_Fixtures_Extract[[Player]:[Player]],0),MATCH(FPL_Combined[[#Headers],[Gameweek 25]],FPL_Fixtures_Extract[#Headers],0)),LEN(INDEX(FPL_Fixtures_Extract[],MATCH($A122,FPL_Fixtures_Extract[[Player]:[Player]],0),MATCH(FPL_Combined[[#Headers],[Gameweek 25]],FPL_Fixtures_Extract[#Headers],0)))-4),Team_Key[[Full Name]:[Full Name]],0))&amp;RIGHT(INDEX(FPL_Fixtures_Extract[],MATCH($A122,FPL_Fixtures_Extract[[Player]:[Player]],0),MATCH(FPL_Combined[[#Headers],[Gameweek 25]],FPL_Fixtures_Extract[#Headers],0)),3))</f>
        <v>Cleverley</v>
      </c>
      <c r="AA122" t="str">
        <f ca="1">IF(RIGHT(FPL_Combined[[#Headers],[Gameweek 26]],2)&lt;$B$622,INDEX(FPL_Results_Extract[Gameweek 01],MATCH($A122,FPL_Results_Extract[[Player]:[Player]],0)),INDEX(Team_Key[[Abbreviation]:[Abbreviation]],MATCH(LEFT(INDEX(FPL_Fixtures_Extract[],MATCH($A122,FPL_Fixtures_Extract[[Player]:[Player]],0),MATCH(FPL_Combined[[#Headers],[Gameweek 26]],FPL_Fixtures_Extract[#Headers],0)),LEN(INDEX(FPL_Fixtures_Extract[],MATCH($A122,FPL_Fixtures_Extract[[Player]:[Player]],0),MATCH(FPL_Combined[[#Headers],[Gameweek 26]],FPL_Fixtures_Extract[#Headers],0)))-4),Team_Key[[Full Name]:[Full Name]],0))&amp;RIGHT(INDEX(FPL_Fixtures_Extract[],MATCH($A122,FPL_Fixtures_Extract[[Player]:[Player]],0),MATCH(FPL_Combined[[#Headers],[Gameweek 26]],FPL_Fixtures_Extract[#Headers],0)),3))</f>
        <v>WAT(H) 2-2</v>
      </c>
      <c r="AB122" t="str">
        <f ca="1">IF(RIGHT(FPL_Combined[[#Headers],[Gameweek 27]],2)&lt;$B$622,INDEX(FPL_Results_Extract[Gameweek 02],MATCH($A122,FPL_Results_Extract[[Player]:[Player]],0)),INDEX(Team_Key[[Abbreviation]:[Abbreviation]],MATCH(LEFT(INDEX(FPL_Fixtures_Extract[],MATCH($A122,FPL_Fixtures_Extract[[Player]:[Player]],0),MATCH(FPL_Combined[[#Headers],[Gameweek 27]],FPL_Fixtures_Extract[#Headers],0)),LEN(INDEX(FPL_Fixtures_Extract[],MATCH($A122,FPL_Fixtures_Extract[[Player]:[Player]],0),MATCH(FPL_Combined[[#Headers],[Gameweek 27]],FPL_Fixtures_Extract[#Headers],0)))-4),Team_Key[[Full Name]:[Full Name]],0))&amp;RIGHT(INDEX(FPL_Fixtures_Extract[],MATCH($A122,FPL_Fixtures_Extract[[Player]:[Player]],0),MATCH(FPL_Combined[[#Headers],[Gameweek 27]],FPL_Fixtures_Extract[#Headers],0)),3))</f>
        <v>SOU(A) 3-0</v>
      </c>
      <c r="AC122" t="str">
        <f ca="1">IF(RIGHT(FPL_Combined[[#Headers],[Gameweek 28]],2)&lt;$B$622,INDEX(FPL_Results_Extract[Gameweek 03],MATCH($A122,FPL_Results_Extract[[Player]:[Player]],0)),INDEX(Team_Key[[Abbreviation]:[Abbreviation]],MATCH(LEFT(INDEX(FPL_Fixtures_Extract[],MATCH($A122,FPL_Fixtures_Extract[[Player]:[Player]],0),MATCH(FPL_Combined[[#Headers],[Gameweek 28]],FPL_Fixtures_Extract[#Headers],0)),LEN(INDEX(FPL_Fixtures_Extract[],MATCH($A122,FPL_Fixtures_Extract[[Player]:[Player]],0),MATCH(FPL_Combined[[#Headers],[Gameweek 28]],FPL_Fixtures_Extract[#Headers],0)))-4),Team_Key[[Full Name]:[Full Name]],0))&amp;RIGHT(INDEX(FPL_Fixtures_Extract[],MATCH($A122,FPL_Fixtures_Extract[[Player]:[Player]],0),MATCH(FPL_Combined[[#Headers],[Gameweek 28]],FPL_Fixtures_Extract[#Headers],0)),3))</f>
        <v>MCI(H) 0-2</v>
      </c>
      <c r="AD122" t="str">
        <f ca="1">IF(RIGHT(FPL_Combined[[#Headers],[Gameweek 29]],2)&lt;$B$622,INDEX(FPL_Results_Extract[Gameweek 04],MATCH($A122,FPL_Results_Extract[[Player]:[Player]],0)),INDEX(Team_Key[[Abbreviation]:[Abbreviation]],MATCH(LEFT(INDEX(FPL_Fixtures_Extract[],MATCH($A122,FPL_Fixtures_Extract[[Player]:[Player]],0),MATCH(FPL_Combined[[#Headers],[Gameweek 29]],FPL_Fixtures_Extract[#Headers],0)),LEN(INDEX(FPL_Fixtures_Extract[],MATCH($A122,FPL_Fixtures_Extract[[Player]:[Player]],0),MATCH(FPL_Combined[[#Headers],[Gameweek 29]],FPL_Fixtures_Extract[#Headers],0)))-4),Team_Key[[Full Name]:[Full Name]],0))&amp;RIGHT(INDEX(FPL_Fixtures_Extract[],MATCH($A122,FPL_Fixtures_Extract[[Player]:[Player]],0),MATCH(FPL_Combined[[#Headers],[Gameweek 29]],FPL_Fixtures_Extract[#Headers],0)),3))</f>
        <v>WHU(H)</v>
      </c>
      <c r="AE122" t="e">
        <f ca="1">IF(RIGHT(FPL_Combined[[#Headers],[Gameweek 30]],2)&lt;$B$622,INDEX(FPL_Results_Extract[Gameweek 05],MATCH($A122,FPL_Results_Extract[[Player]:[Player]],0)),INDEX(Team_Key[[Abbreviation]:[Abbreviation]],MATCH(LEFT(INDEX(FPL_Fixtures_Extract[],MATCH($A122,FPL_Fixtures_Extract[[Player]:[Player]],0),MATCH(FPL_Combined[[#Headers],[Gameweek 30]],FPL_Fixtures_Extract[#Headers],0)),LEN(INDEX(FPL_Fixtures_Extract[],MATCH($A122,FPL_Fixtures_Extract[[Player]:[Player]],0),MATCH(FPL_Combined[[#Headers],[Gameweek 30]],FPL_Fixtures_Extract[#Headers],0)))-4),Team_Key[[Full Name]:[Full Name]],0))&amp;RIGHT(INDEX(FPL_Fixtures_Extract[],MATCH($A122,FPL_Fixtures_Extract[[Player]:[Player]],0),MATCH(FPL_Combined[[#Headers],[Gameweek 30]],FPL_Fixtures_Extract[#Headers],0)),3))</f>
        <v>#VALUE!</v>
      </c>
      <c r="AF122" t="str">
        <f ca="1">IF(RIGHT(FPL_Combined[[#Headers],[Gameweek 31]],2)&lt;$B$622,INDEX(FPL_Results_Extract[Gameweek 06],MATCH($A122,FPL_Results_Extract[[Player]:[Player]],0)),INDEX(Team_Key[[Abbreviation]:[Abbreviation]],MATCH(LEFT(INDEX(FPL_Fixtures_Extract[],MATCH($A122,FPL_Fixtures_Extract[[Player]:[Player]],0),MATCH(FPL_Combined[[#Headers],[Gameweek 31]],FPL_Fixtures_Extract[#Headers],0)),LEN(INDEX(FPL_Fixtures_Extract[],MATCH($A122,FPL_Fixtures_Extract[[Player]:[Player]],0),MATCH(FPL_Combined[[#Headers],[Gameweek 31]],FPL_Fixtures_Extract[#Headers],0)))-4),Team_Key[[Full Name]:[Full Name]],0))&amp;RIGHT(INDEX(FPL_Fixtures_Extract[],MATCH($A122,FPL_Fixtures_Extract[[Player]:[Player]],0),MATCH(FPL_Combined[[#Headers],[Gameweek 31]],FPL_Fixtures_Extract[#Headers],0)),3))</f>
        <v>ARS(H)</v>
      </c>
      <c r="AG122" t="str">
        <f ca="1">IF(RIGHT(FPL_Combined[[#Headers],[Gameweek 32]],2)&lt;$B$622,INDEX(FPL_Results_Extract[Gameweek 07],MATCH($A122,FPL_Results_Extract[[Player]:[Player]],0)),INDEX(Team_Key[[Abbreviation]:[Abbreviation]],MATCH(LEFT(INDEX(FPL_Fixtures_Extract[],MATCH($A122,FPL_Fixtures_Extract[[Player]:[Player]],0),MATCH(FPL_Combined[[#Headers],[Gameweek 32]],FPL_Fixtures_Extract[#Headers],0)),LEN(INDEX(FPL_Fixtures_Extract[],MATCH($A122,FPL_Fixtures_Extract[[Player]:[Player]],0),MATCH(FPL_Combined[[#Headers],[Gameweek 32]],FPL_Fixtures_Extract[#Headers],0)))-4),Team_Key[[Full Name]:[Full Name]],0))&amp;RIGHT(INDEX(FPL_Fixtures_Extract[],MATCH($A122,FPL_Fixtures_Extract[[Player]:[Player]],0),MATCH(FPL_Combined[[#Headers],[Gameweek 32]],FPL_Fixtures_Extract[#Headers],0)),3))</f>
        <v>MUN(A)</v>
      </c>
      <c r="AH122" t="str">
        <f ca="1">IF(RIGHT(FPL_Combined[[#Headers],[Gameweek 33]],2)&lt;$B$622,INDEX(FPL_Results_Extract[Gameweek 08],MATCH($A122,FPL_Results_Extract[[Player]:[Player]],0)),INDEX(Team_Key[[Abbreviation]:[Abbreviation]],MATCH(LEFT(INDEX(FPL_Fixtures_Extract[],MATCH($A122,FPL_Fixtures_Extract[[Player]:[Player]],0),MATCH(FPL_Combined[[#Headers],[Gameweek 33]],FPL_Fixtures_Extract[#Headers],0)),LEN(INDEX(FPL_Fixtures_Extract[],MATCH($A122,FPL_Fixtures_Extract[[Player]:[Player]],0),MATCH(FPL_Combined[[#Headers],[Gameweek 33]],FPL_Fixtures_Extract[#Headers],0)))-4),Team_Key[[Full Name]:[Full Name]],0))&amp;RIGHT(INDEX(FPL_Fixtures_Extract[],MATCH($A122,FPL_Fixtures_Extract[[Player]:[Player]],0),MATCH(FPL_Combined[[#Headers],[Gameweek 33]],FPL_Fixtures_Extract[#Headers],0)),3))</f>
        <v>WAT(A)</v>
      </c>
      <c r="AI122" t="str">
        <f ca="1">IF(RIGHT(FPL_Combined[[#Headers],[Gameweek 34]],2)&lt;$B$622,INDEX(FPL_Results_Extract[Gameweek 09],MATCH($A122,FPL_Results_Extract[[Player]:[Player]],0)),INDEX(Team_Key[[Abbreviation]:[Abbreviation]],MATCH(LEFT(INDEX(FPL_Fixtures_Extract[],MATCH($A122,FPL_Fixtures_Extract[[Player]:[Player]],0),MATCH(FPL_Combined[[#Headers],[Gameweek 34]],FPL_Fixtures_Extract[#Headers],0)),LEN(INDEX(FPL_Fixtures_Extract[],MATCH($A122,FPL_Fixtures_Extract[[Player]:[Player]],0),MATCH(FPL_Combined[[#Headers],[Gameweek 34]],FPL_Fixtures_Extract[#Headers],0)))-4),Team_Key[[Full Name]:[Full Name]],0))&amp;RIGHT(INDEX(FPL_Fixtures_Extract[],MATCH($A122,FPL_Fixtures_Extract[[Player]:[Player]],0),MATCH(FPL_Combined[[#Headers],[Gameweek 34]],FPL_Fixtures_Extract[#Headers],0)),3))</f>
        <v>SOU(H)</v>
      </c>
      <c r="AJ122" t="str">
        <f ca="1">IF(RIGHT(FPL_Combined[[#Headers],[Gameweek 35]],2)&lt;$B$622,INDEX(FPL_Results_Extract[Gameweek 10],MATCH($A122,FPL_Results_Extract[[Player]:[Player]],0)),INDEX(Team_Key[[Abbreviation]:[Abbreviation]],MATCH(LEFT(INDEX(FPL_Fixtures_Extract[],MATCH($A122,FPL_Fixtures_Extract[[Player]:[Player]],0),MATCH(FPL_Combined[[#Headers],[Gameweek 35]],FPL_Fixtures_Extract[#Headers],0)),LEN(INDEX(FPL_Fixtures_Extract[],MATCH($A122,FPL_Fixtures_Extract[[Player]:[Player]],0),MATCH(FPL_Combined[[#Headers],[Gameweek 35]],FPL_Fixtures_Extract[#Headers],0)))-4),Team_Key[[Full Name]:[Full Name]],0))&amp;RIGHT(INDEX(FPL_Fixtures_Extract[],MATCH($A122,FPL_Fixtures_Extract[[Player]:[Player]],0),MATCH(FPL_Combined[[#Headers],[Gameweek 35]],FPL_Fixtures_Extract[#Headers],0)),3))</f>
        <v>CRY(A)</v>
      </c>
      <c r="AK122" t="str">
        <f ca="1">IF(RIGHT(FPL_Combined[[#Headers],[Gameweek 36]],2)&lt;$B$622,INDEX(FPL_Results_Extract[Gameweek 11],MATCH($A122,FPL_Results_Extract[[Player]:[Player]],0)),INDEX(Team_Key[[Abbreviation]:[Abbreviation]],MATCH(LEFT(INDEX(FPL_Fixtures_Extract[],MATCH($A122,FPL_Fixtures_Extract[[Player]:[Player]],0),MATCH(FPL_Combined[[#Headers],[Gameweek 36]],FPL_Fixtures_Extract[#Headers],0)),LEN(INDEX(FPL_Fixtures_Extract[],MATCH($A122,FPL_Fixtures_Extract[[Player]:[Player]],0),MATCH(FPL_Combined[[#Headers],[Gameweek 36]],FPL_Fixtures_Extract[#Headers],0)))-4),Team_Key[[Full Name]:[Full Name]],0))&amp;RIGHT(INDEX(FPL_Fixtures_Extract[],MATCH($A122,FPL_Fixtures_Extract[[Player]:[Player]],0),MATCH(FPL_Combined[[#Headers],[Gameweek 36]],FPL_Fixtures_Extract[#Headers],0)),3))</f>
        <v>BOU(H)</v>
      </c>
      <c r="AL122" t="str">
        <f ca="1">IF(RIGHT(FPL_Combined[[#Headers],[Gameweek 37]],2)&lt;$B$622,INDEX(FPL_Results_Extract[Gameweek 12],MATCH($A122,FPL_Results_Extract[[Player]:[Player]],0)),INDEX(Team_Key[[Abbreviation]:[Abbreviation]],MATCH(LEFT(INDEX(FPL_Fixtures_Extract[],MATCH($A122,FPL_Fixtures_Extract[[Player]:[Player]],0),MATCH(FPL_Combined[[#Headers],[Gameweek 37]],FPL_Fixtures_Extract[#Headers],0)),LEN(INDEX(FPL_Fixtures_Extract[],MATCH($A122,FPL_Fixtures_Extract[[Player]:[Player]],0),MATCH(FPL_Combined[[#Headers],[Gameweek 37]],FPL_Fixtures_Extract[#Headers],0)))-4),Team_Key[[Full Name]:[Full Name]],0))&amp;RIGHT(INDEX(FPL_Fixtures_Extract[],MATCH($A122,FPL_Fixtures_Extract[[Player]:[Player]],0),MATCH(FPL_Combined[[#Headers],[Gameweek 37]],FPL_Fixtures_Extract[#Headers],0)),3))</f>
        <v>LEI(A)</v>
      </c>
      <c r="AM122" t="str">
        <f ca="1">IF(RIGHT(FPL_Combined[[#Headers],[Gameweek 38]],2)&lt;$B$622,INDEX(FPL_Results_Extract[Gameweek 13],MATCH($A122,FPL_Results_Extract[[Player]:[Player]],0)),INDEX(Team_Key[[Abbreviation]:[Abbreviation]],MATCH(LEFT(INDEX(FPL_Fixtures_Extract[],MATCH($A122,FPL_Fixtures_Extract[[Player]:[Player]],0),MATCH(FPL_Combined[[#Headers],[Gameweek 38]],FPL_Fixtures_Extract[#Headers],0)),LEN(INDEX(FPL_Fixtures_Extract[],MATCH($A122,FPL_Fixtures_Extract[[Player]:[Player]],0),MATCH(FPL_Combined[[#Headers],[Gameweek 38]],FPL_Fixtures_Extract[#Headers],0)))-4),Team_Key[[Full Name]:[Full Name]],0))&amp;RIGHT(INDEX(FPL_Fixtures_Extract[],MATCH($A122,FPL_Fixtures_Extract[[Player]:[Player]],0),MATCH(FPL_Combined[[#Headers],[Gameweek 38]],FPL_Fixtures_Extract[#Headers],0)),3))</f>
        <v>NOR(H)</v>
      </c>
    </row>
    <row r="123" spans="1:39" x14ac:dyDescent="0.45">
      <c r="A123" t="s">
        <v>96</v>
      </c>
      <c r="B123" t="str">
        <f ca="1">IF(RIGHT(FPL_Combined[[#Headers],[Gameweek 01]],2)&lt;$B$622,INDEX(FPL_Results_Extract[Gameweek 01],MATCH($A123,FPL_Results_Extract[[Player]:[Player]],0)),INDEX(Team_Key[[Abbreviation]:[Abbreviation]],MATCH(LEFT(INDEX(FPL_Fixtures_Extract[],MATCH($A123,FPL_Fixtures_Extract[[Player]:[Player]],0),MATCH(FPL_Combined[[#Headers],[Gameweek 01]],FPL_Fixtures_Extract[#Headers],0)),LEN(INDEX(FPL_Fixtures_Extract[],MATCH($A123,FPL_Fixtures_Extract[[Player]:[Player]],0),MATCH(FPL_Combined[[#Headers],[Gameweek 01]],FPL_Fixtures_Extract[#Headers],0)))-4),Team_Key[[Full Name]:[Full Name]],0))&amp;RIGHT(INDEX(FPL_Fixtures_Extract[],MATCH($A123,FPL_Fixtures_Extract[[Player]:[Player]],0),MATCH(FPL_Combined[[#Headers],[Gameweek 01]],FPL_Fixtures_Extract[#Headers],0)),3))</f>
        <v>WBA(A) 3-0</v>
      </c>
      <c r="C123" t="str">
        <f ca="1">IF(RIGHT(FPL_Combined[[#Headers],[Gameweek 02]],2)&lt;$B$622,INDEX(FPL_Results_Extract[Gameweek 02],MATCH($A123,FPL_Results_Extract[[Player]:[Player]],0)),INDEX(Team_Key[[Abbreviation]:[Abbreviation]],MATCH(LEFT(INDEX(FPL_Fixtures_Extract[],MATCH($A123,FPL_Fixtures_Extract[[Player]:[Player]],0),MATCH(FPL_Combined[[#Headers],[Gameweek 02]],FPL_Fixtures_Extract[#Headers],0)),LEN(INDEX(FPL_Fixtures_Extract[],MATCH($A123,FPL_Fixtures_Extract[[Player]:[Player]],0),MATCH(FPL_Combined[[#Headers],[Gameweek 02]],FPL_Fixtures_Extract[#Headers],0)))-4),Team_Key[[Full Name]:[Full Name]],0))&amp;RIGHT(INDEX(FPL_Fixtures_Extract[],MATCH($A123,FPL_Fixtures_Extract[[Player]:[Player]],0),MATCH(FPL_Combined[[#Headers],[Gameweek 02]],FPL_Fixtures_Extract[#Headers],0)),3))</f>
        <v>CHE(H) 3-0</v>
      </c>
      <c r="D123" t="str">
        <f ca="1">IF(RIGHT(FPL_Combined[[#Headers],[Gameweek 03]],2)&lt;$B$622,INDEX(FPL_Results_Extract[Gameweek 03],MATCH($A123,FPL_Results_Extract[[Player]:[Player]],0)),INDEX(Team_Key[[Abbreviation]:[Abbreviation]],MATCH(LEFT(INDEX(FPL_Fixtures_Extract[],MATCH($A123,FPL_Fixtures_Extract[[Player]:[Player]],0),MATCH(FPL_Combined[[#Headers],[Gameweek 03]],FPL_Fixtures_Extract[#Headers],0)),LEN(INDEX(FPL_Fixtures_Extract[],MATCH($A123,FPL_Fixtures_Extract[[Player]:[Player]],0),MATCH(FPL_Combined[[#Headers],[Gameweek 03]],FPL_Fixtures_Extract[#Headers],0)))-4),Team_Key[[Full Name]:[Full Name]],0))&amp;RIGHT(INDEX(FPL_Fixtures_Extract[],MATCH($A123,FPL_Fixtures_Extract[[Player]:[Player]],0),MATCH(FPL_Combined[[#Headers],[Gameweek 03]],FPL_Fixtures_Extract[#Headers],0)),3))</f>
        <v>EVE(A) 2-0</v>
      </c>
      <c r="E123" t="str">
        <f ca="1">IF(RIGHT(FPL_Combined[[#Headers],[Gameweek 04]],2)&lt;$B$622,INDEX(FPL_Results_Extract[Gameweek 04],MATCH($A123,FPL_Results_Extract[[Player]:[Player]],0)),INDEX(Team_Key[[Abbreviation]:[Abbreviation]],MATCH(LEFT(INDEX(FPL_Fixtures_Extract[],MATCH($A123,FPL_Fixtures_Extract[[Player]:[Player]],0),MATCH(FPL_Combined[[#Headers],[Gameweek 04]],FPL_Fixtures_Extract[#Headers],0)),LEN(INDEX(FPL_Fixtures_Extract[],MATCH($A123,FPL_Fixtures_Extract[[Player]:[Player]],0),MATCH(FPL_Combined[[#Headers],[Gameweek 04]],FPL_Fixtures_Extract[#Headers],0)))-4),Team_Key[[Full Name]:[Full Name]],0))&amp;RIGHT(INDEX(FPL_Fixtures_Extract[],MATCH($A123,FPL_Fixtures_Extract[[Player]:[Player]],0),MATCH(FPL_Combined[[#Headers],[Gameweek 04]],FPL_Fixtures_Extract[#Headers],0)),3))</f>
        <v>WAT(H) 2-0</v>
      </c>
      <c r="F123" t="str">
        <f ca="1">IF(RIGHT(FPL_Combined[[#Headers],[Gameweek 05]],2)&lt;$B$622,INDEX(FPL_Results_Extract[Gameweek 05],MATCH($A123,FPL_Results_Extract[[Player]:[Player]],0)),INDEX(Team_Key[[Abbreviation]:[Abbreviation]],MATCH(LEFT(INDEX(FPL_Fixtures_Extract[],MATCH($A123,FPL_Fixtures_Extract[[Player]:[Player]],0),MATCH(FPL_Combined[[#Headers],[Gameweek 05]],FPL_Fixtures_Extract[#Headers],0)),LEN(INDEX(FPL_Fixtures_Extract[],MATCH($A123,FPL_Fixtures_Extract[[Player]:[Player]],0),MATCH(FPL_Combined[[#Headers],[Gameweek 05]],FPL_Fixtures_Extract[#Headers],0)))-4),Team_Key[[Full Name]:[Full Name]],0))&amp;RIGHT(INDEX(FPL_Fixtures_Extract[],MATCH($A123,FPL_Fixtures_Extract[[Player]:[Player]],0),MATCH(FPL_Combined[[#Headers],[Gameweek 05]],FPL_Fixtures_Extract[#Headers],0)),3))</f>
        <v>CRY(A) 1-0</v>
      </c>
      <c r="G123" t="str">
        <f ca="1">IF(RIGHT(FPL_Combined[[#Headers],[Gameweek 06]],2)&lt;$B$622,INDEX(FPL_Results_Extract[Gameweek 06],MATCH($A123,FPL_Results_Extract[[Player]:[Player]],0)),INDEX(Team_Key[[Abbreviation]:[Abbreviation]],MATCH(LEFT(INDEX(FPL_Fixtures_Extract[],MATCH($A123,FPL_Fixtures_Extract[[Player]:[Player]],0),MATCH(FPL_Combined[[#Headers],[Gameweek 06]],FPL_Fixtures_Extract[#Headers],0)),LEN(INDEX(FPL_Fixtures_Extract[],MATCH($A123,FPL_Fixtures_Extract[[Player]:[Player]],0),MATCH(FPL_Combined[[#Headers],[Gameweek 06]],FPL_Fixtures_Extract[#Headers],0)))-4),Team_Key[[Full Name]:[Full Name]],0))&amp;RIGHT(INDEX(FPL_Fixtures_Extract[],MATCH($A123,FPL_Fixtures_Extract[[Player]:[Player]],0),MATCH(FPL_Combined[[#Headers],[Gameweek 06]],FPL_Fixtures_Extract[#Headers],0)),3))</f>
        <v>WHU(H) 1-2</v>
      </c>
      <c r="H123" t="str">
        <f ca="1">IF(RIGHT(FPL_Combined[[#Headers],[Gameweek 07]],2)&lt;$B$622,INDEX(FPL_Results_Extract[Gameweek 07],MATCH($A123,FPL_Results_Extract[[Player]:[Player]],0)),INDEX(Team_Key[[Abbreviation]:[Abbreviation]],MATCH(LEFT(INDEX(FPL_Fixtures_Extract[],MATCH($A123,FPL_Fixtures_Extract[[Player]:[Player]],0),MATCH(FPL_Combined[[#Headers],[Gameweek 07]],FPL_Fixtures_Extract[#Headers],0)),LEN(INDEX(FPL_Fixtures_Extract[],MATCH($A123,FPL_Fixtures_Extract[[Player]:[Player]],0),MATCH(FPL_Combined[[#Headers],[Gameweek 07]],FPL_Fixtures_Extract[#Headers],0)))-4),Team_Key[[Full Name]:[Full Name]],0))&amp;RIGHT(INDEX(FPL_Fixtures_Extract[],MATCH($A123,FPL_Fixtures_Extract[[Player]:[Player]],0),MATCH(FPL_Combined[[#Headers],[Gameweek 07]],FPL_Fixtures_Extract[#Headers],0)),3))</f>
        <v>TOT(A) 1-4</v>
      </c>
      <c r="I123" t="str">
        <f ca="1">IF(RIGHT(FPL_Combined[[#Headers],[Gameweek 08]],2)&lt;$B$622,INDEX(FPL_Results_Extract[Gameweek 08],MATCH($A123,FPL_Results_Extract[[Player]:[Player]],0)),INDEX(Team_Key[[Abbreviation]:[Abbreviation]],MATCH(LEFT(INDEX(FPL_Fixtures_Extract[],MATCH($A123,FPL_Fixtures_Extract[[Player]:[Player]],0),MATCH(FPL_Combined[[#Headers],[Gameweek 08]],FPL_Fixtures_Extract[#Headers],0)),LEN(INDEX(FPL_Fixtures_Extract[],MATCH($A123,FPL_Fixtures_Extract[[Player]:[Player]],0),MATCH(FPL_Combined[[#Headers],[Gameweek 08]],FPL_Fixtures_Extract[#Headers],0)))-4),Team_Key[[Full Name]:[Full Name]],0))&amp;RIGHT(INDEX(FPL_Fixtures_Extract[],MATCH($A123,FPL_Fixtures_Extract[[Player]:[Player]],0),MATCH(FPL_Combined[[#Headers],[Gameweek 08]],FPL_Fixtures_Extract[#Headers],0)),3))</f>
        <v>NEW(H) 6-1</v>
      </c>
      <c r="J123" t="str">
        <f ca="1">IF(RIGHT(FPL_Combined[[#Headers],[Gameweek 09]],2)&lt;$B$622,INDEX(FPL_Results_Extract[Gameweek 09],MATCH($A123,FPL_Results_Extract[[Player]:[Player]],0)),INDEX(Team_Key[[Abbreviation]:[Abbreviation]],MATCH(LEFT(INDEX(FPL_Fixtures_Extract[],MATCH($A123,FPL_Fixtures_Extract[[Player]:[Player]],0),MATCH(FPL_Combined[[#Headers],[Gameweek 09]],FPL_Fixtures_Extract[#Headers],0)),LEN(INDEX(FPL_Fixtures_Extract[],MATCH($A123,FPL_Fixtures_Extract[[Player]:[Player]],0),MATCH(FPL_Combined[[#Headers],[Gameweek 09]],FPL_Fixtures_Extract[#Headers],0)))-4),Team_Key[[Full Name]:[Full Name]],0))&amp;RIGHT(INDEX(FPL_Fixtures_Extract[],MATCH($A123,FPL_Fixtures_Extract[[Player]:[Player]],0),MATCH(FPL_Combined[[#Headers],[Gameweek 09]],FPL_Fixtures_Extract[#Headers],0)),3))</f>
        <v>BOU(H) 5-1</v>
      </c>
      <c r="K123" t="str">
        <f ca="1">IF(RIGHT(FPL_Combined[[#Headers],[Gameweek 10]],2)&lt;$B$622,INDEX(FPL_Results_Extract[Gameweek 10],MATCH($A123,FPL_Results_Extract[[Player]:[Player]],0)),INDEX(Team_Key[[Abbreviation]:[Abbreviation]],MATCH(LEFT(INDEX(FPL_Fixtures_Extract[],MATCH($A123,FPL_Fixtures_Extract[[Player]:[Player]],0),MATCH(FPL_Combined[[#Headers],[Gameweek 10]],FPL_Fixtures_Extract[#Headers],0)),LEN(INDEX(FPL_Fixtures_Extract[],MATCH($A123,FPL_Fixtures_Extract[[Player]:[Player]],0),MATCH(FPL_Combined[[#Headers],[Gameweek 10]],FPL_Fixtures_Extract[#Headers],0)))-4),Team_Key[[Full Name]:[Full Name]],0))&amp;RIGHT(INDEX(FPL_Fixtures_Extract[],MATCH($A123,FPL_Fixtures_Extract[[Player]:[Player]],0),MATCH(FPL_Combined[[#Headers],[Gameweek 10]],FPL_Fixtures_Extract[#Headers],0)),3))</f>
        <v>MUN(A) 0-0</v>
      </c>
      <c r="L123" t="str">
        <f ca="1">IF(RIGHT(FPL_Combined[[#Headers],[Gameweek 11]],2)&lt;$B$622,INDEX(FPL_Results_Extract[Gameweek 11],MATCH($A123,FPL_Results_Extract[[Player]:[Player]],0)),INDEX(Team_Key[[Abbreviation]:[Abbreviation]],MATCH(LEFT(INDEX(FPL_Fixtures_Extract[],MATCH($A123,FPL_Fixtures_Extract[[Player]:[Player]],0),MATCH(FPL_Combined[[#Headers],[Gameweek 11]],FPL_Fixtures_Extract[#Headers],0)),LEN(INDEX(FPL_Fixtures_Extract[],MATCH($A123,FPL_Fixtures_Extract[[Player]:[Player]],0),MATCH(FPL_Combined[[#Headers],[Gameweek 11]],FPL_Fixtures_Extract[#Headers],0)))-4),Team_Key[[Full Name]:[Full Name]],0))&amp;RIGHT(INDEX(FPL_Fixtures_Extract[],MATCH($A123,FPL_Fixtures_Extract[[Player]:[Player]],0),MATCH(FPL_Combined[[#Headers],[Gameweek 11]],FPL_Fixtures_Extract[#Headers],0)),3))</f>
        <v>NOR(H) 2-1</v>
      </c>
      <c r="M123" t="str">
        <f ca="1">IF(RIGHT(FPL_Combined[[#Headers],[Gameweek 12]],2)&lt;$B$622,INDEX(FPL_Results_Extract[Gameweek 12],MATCH($A123,FPL_Results_Extract[[Player]:[Player]],0)),INDEX(Team_Key[[Abbreviation]:[Abbreviation]],MATCH(LEFT(INDEX(FPL_Fixtures_Extract[],MATCH($A123,FPL_Fixtures_Extract[[Player]:[Player]],0),MATCH(FPL_Combined[[#Headers],[Gameweek 12]],FPL_Fixtures_Extract[#Headers],0)),LEN(INDEX(FPL_Fixtures_Extract[],MATCH($A123,FPL_Fixtures_Extract[[Player]:[Player]],0),MATCH(FPL_Combined[[#Headers],[Gameweek 12]],FPL_Fixtures_Extract[#Headers],0)))-4),Team_Key[[Full Name]:[Full Name]],0))&amp;RIGHT(INDEX(FPL_Fixtures_Extract[],MATCH($A123,FPL_Fixtures_Extract[[Player]:[Player]],0),MATCH(FPL_Combined[[#Headers],[Gameweek 12]],FPL_Fixtures_Extract[#Headers],0)),3))</f>
        <v>AVL(A) 0-0</v>
      </c>
      <c r="N123" t="str">
        <f ca="1">IF(RIGHT(FPL_Combined[[#Headers],[Gameweek 13]],2)&lt;$B$622,INDEX(FPL_Results_Extract[Gameweek 13],MATCH($A123,FPL_Results_Extract[[Player]:[Player]],0)),INDEX(Team_Key[[Abbreviation]:[Abbreviation]],MATCH(LEFT(INDEX(FPL_Fixtures_Extract[],MATCH($A123,FPL_Fixtures_Extract[[Player]:[Player]],0),MATCH(FPL_Combined[[#Headers],[Gameweek 13]],FPL_Fixtures_Extract[#Headers],0)),LEN(INDEX(FPL_Fixtures_Extract[],MATCH($A123,FPL_Fixtures_Extract[[Player]:[Player]],0),MATCH(FPL_Combined[[#Headers],[Gameweek 13]],FPL_Fixtures_Extract[#Headers],0)))-4),Team_Key[[Full Name]:[Full Name]],0))&amp;RIGHT(INDEX(FPL_Fixtures_Extract[],MATCH($A123,FPL_Fixtures_Extract[[Player]:[Player]],0),MATCH(FPL_Combined[[#Headers],[Gameweek 13]],FPL_Fixtures_Extract[#Headers],0)),3))</f>
        <v>LIV(H) 1-4</v>
      </c>
      <c r="O123" t="str">
        <f ca="1">IF(RIGHT(FPL_Combined[[#Headers],[Gameweek 14]],2)&lt;$B$622,INDEX(FPL_Results_Extract[Gameweek 14],MATCH($A123,FPL_Results_Extract[[Player]:[Player]],0)),INDEX(Team_Key[[Abbreviation]:[Abbreviation]],MATCH(LEFT(INDEX(FPL_Fixtures_Extract[],MATCH($A123,FPL_Fixtures_Extract[[Player]:[Player]],0),MATCH(FPL_Combined[[#Headers],[Gameweek 14]],FPL_Fixtures_Extract[#Headers],0)),LEN(INDEX(FPL_Fixtures_Extract[],MATCH($A123,FPL_Fixtures_Extract[[Player]:[Player]],0),MATCH(FPL_Combined[[#Headers],[Gameweek 14]],FPL_Fixtures_Extract[#Headers],0)))-4),Team_Key[[Full Name]:[Full Name]],0))&amp;RIGHT(INDEX(FPL_Fixtures_Extract[],MATCH($A123,FPL_Fixtures_Extract[[Player]:[Player]],0),MATCH(FPL_Combined[[#Headers],[Gameweek 14]],FPL_Fixtures_Extract[#Headers],0)),3))</f>
        <v>SOU(H) 3-1</v>
      </c>
      <c r="P123" t="str">
        <f ca="1">IF(RIGHT(FPL_Combined[[#Headers],[Gameweek 15]],2)&lt;$B$622,INDEX(FPL_Results_Extract[Gameweek 15],MATCH($A123,FPL_Results_Extract[[Player]:[Player]],0)),INDEX(Team_Key[[Abbreviation]:[Abbreviation]],MATCH(LEFT(INDEX(FPL_Fixtures_Extract[],MATCH($A123,FPL_Fixtures_Extract[[Player]:[Player]],0),MATCH(FPL_Combined[[#Headers],[Gameweek 15]],FPL_Fixtures_Extract[#Headers],0)),LEN(INDEX(FPL_Fixtures_Extract[],MATCH($A123,FPL_Fixtures_Extract[[Player]:[Player]],0),MATCH(FPL_Combined[[#Headers],[Gameweek 15]],FPL_Fixtures_Extract[#Headers],0)))-4),Team_Key[[Full Name]:[Full Name]],0))&amp;RIGHT(INDEX(FPL_Fixtures_Extract[],MATCH($A123,FPL_Fixtures_Extract[[Player]:[Player]],0),MATCH(FPL_Combined[[#Headers],[Gameweek 15]],FPL_Fixtures_Extract[#Headers],0)),3))</f>
        <v>STK(A) 0-2</v>
      </c>
      <c r="Q123" t="str">
        <f ca="1">IF(RIGHT(FPL_Combined[[#Headers],[Gameweek 16]],2)&lt;$B$622,INDEX(FPL_Results_Extract[Gameweek 16],MATCH($A123,FPL_Results_Extract[[Player]:[Player]],0)),INDEX(Team_Key[[Abbreviation]:[Abbreviation]],MATCH(LEFT(INDEX(FPL_Fixtures_Extract[],MATCH($A123,FPL_Fixtures_Extract[[Player]:[Player]],0),MATCH(FPL_Combined[[#Headers],[Gameweek 16]],FPL_Fixtures_Extract[#Headers],0)),LEN(INDEX(FPL_Fixtures_Extract[],MATCH($A123,FPL_Fixtures_Extract[[Player]:[Player]],0),MATCH(FPL_Combined[[#Headers],[Gameweek 16]],FPL_Fixtures_Extract[#Headers],0)))-4),Team_Key[[Full Name]:[Full Name]],0))&amp;RIGHT(INDEX(FPL_Fixtures_Extract[],MATCH($A123,FPL_Fixtures_Extract[[Player]:[Player]],0),MATCH(FPL_Combined[[#Headers],[Gameweek 16]],FPL_Fixtures_Extract[#Headers],0)),3))</f>
        <v>SWA(H) 2-1</v>
      </c>
      <c r="R123" t="str">
        <f ca="1">IF(RIGHT(FPL_Combined[[#Headers],[Gameweek 17]],2)&lt;$B$622,INDEX(FPL_Results_Extract[Gameweek 17],MATCH($A123,FPL_Results_Extract[[Player]:[Player]],0)),INDEX(Team_Key[[Abbreviation]:[Abbreviation]],MATCH(LEFT(INDEX(FPL_Fixtures_Extract[],MATCH($A123,FPL_Fixtures_Extract[[Player]:[Player]],0),MATCH(FPL_Combined[[#Headers],[Gameweek 17]],FPL_Fixtures_Extract[#Headers],0)),LEN(INDEX(FPL_Fixtures_Extract[],MATCH($A123,FPL_Fixtures_Extract[[Player]:[Player]],0),MATCH(FPL_Combined[[#Headers],[Gameweek 17]],FPL_Fixtures_Extract[#Headers],0)))-4),Team_Key[[Full Name]:[Full Name]],0))&amp;RIGHT(INDEX(FPL_Fixtures_Extract[],MATCH($A123,FPL_Fixtures_Extract[[Player]:[Player]],0),MATCH(FPL_Combined[[#Headers],[Gameweek 17]],FPL_Fixtures_Extract[#Headers],0)),3))</f>
        <v>ARS(A) 1-2</v>
      </c>
      <c r="S123" t="str">
        <f ca="1">IF(RIGHT(FPL_Combined[[#Headers],[Gameweek 18]],2)&lt;$B$622,INDEX(FPL_Results_Extract[Gameweek 18],MATCH($A123,FPL_Results_Extract[[Player]:[Player]],0)),INDEX(Team_Key[[Abbreviation]:[Abbreviation]],MATCH(LEFT(INDEX(FPL_Fixtures_Extract[],MATCH($A123,FPL_Fixtures_Extract[[Player]:[Player]],0),MATCH(FPL_Combined[[#Headers],[Gameweek 18]],FPL_Fixtures_Extract[#Headers],0)),LEN(INDEX(FPL_Fixtures_Extract[],MATCH($A123,FPL_Fixtures_Extract[[Player]:[Player]],0),MATCH(FPL_Combined[[#Headers],[Gameweek 18]],FPL_Fixtures_Extract[#Headers],0)))-4),Team_Key[[Full Name]:[Full Name]],0))&amp;RIGHT(INDEX(FPL_Fixtures_Extract[],MATCH($A123,FPL_Fixtures_Extract[[Player]:[Player]],0),MATCH(FPL_Combined[[#Headers],[Gameweek 18]],FPL_Fixtures_Extract[#Headers],0)),3))</f>
        <v>SUN(H) 4-1</v>
      </c>
      <c r="T123" t="str">
        <f ca="1">IF(RIGHT(FPL_Combined[[#Headers],[Gameweek 19]],2)&lt;$B$622,INDEX(FPL_Results_Extract[Gameweek 19],MATCH($A123,FPL_Results_Extract[[Player]:[Player]],0)),INDEX(Team_Key[[Abbreviation]:[Abbreviation]],MATCH(LEFT(INDEX(FPL_Fixtures_Extract[],MATCH($A123,FPL_Fixtures_Extract[[Player]:[Player]],0),MATCH(FPL_Combined[[#Headers],[Gameweek 19]],FPL_Fixtures_Extract[#Headers],0)),LEN(INDEX(FPL_Fixtures_Extract[],MATCH($A123,FPL_Fixtures_Extract[[Player]:[Player]],0),MATCH(FPL_Combined[[#Headers],[Gameweek 19]],FPL_Fixtures_Extract[#Headers],0)))-4),Team_Key[[Full Name]:[Full Name]],0))&amp;RIGHT(INDEX(FPL_Fixtures_Extract[],MATCH($A123,FPL_Fixtures_Extract[[Player]:[Player]],0),MATCH(FPL_Combined[[#Headers],[Gameweek 19]],FPL_Fixtures_Extract[#Headers],0)),3))</f>
        <v>LEI(A) 0-0</v>
      </c>
      <c r="U123" t="str">
        <f ca="1">IF(RIGHT(FPL_Combined[[#Headers],[Gameweek 20]],2)&lt;$B$622,INDEX(FPL_Results_Extract[Gameweek 20],MATCH($A123,FPL_Results_Extract[[Player]:[Player]],0)),INDEX(Team_Key[[Abbreviation]:[Abbreviation]],MATCH(LEFT(INDEX(FPL_Fixtures_Extract[],MATCH($A123,FPL_Fixtures_Extract[[Player]:[Player]],0),MATCH(FPL_Combined[[#Headers],[Gameweek 20]],FPL_Fixtures_Extract[#Headers],0)),LEN(INDEX(FPL_Fixtures_Extract[],MATCH($A123,FPL_Fixtures_Extract[[Player]:[Player]],0),MATCH(FPL_Combined[[#Headers],[Gameweek 20]],FPL_Fixtures_Extract[#Headers],0)))-4),Team_Key[[Full Name]:[Full Name]],0))&amp;RIGHT(INDEX(FPL_Fixtures_Extract[],MATCH($A123,FPL_Fixtures_Extract[[Player]:[Player]],0),MATCH(FPL_Combined[[#Headers],[Gameweek 20]],FPL_Fixtures_Extract[#Headers],0)),3))</f>
        <v>WAT(A) 2-1</v>
      </c>
      <c r="V123" t="str">
        <f ca="1">IF(RIGHT(FPL_Combined[[#Headers],[Gameweek 21]],2)&lt;$B$622,INDEX(FPL_Results_Extract[Gameweek 21],MATCH($A123,FPL_Results_Extract[[Player]:[Player]],0)),INDEX(Team_Key[[Abbreviation]:[Abbreviation]],MATCH(LEFT(INDEX(FPL_Fixtures_Extract[],MATCH($A123,FPL_Fixtures_Extract[[Player]:[Player]],0),MATCH(FPL_Combined[[#Headers],[Gameweek 21]],FPL_Fixtures_Extract[#Headers],0)),LEN(INDEX(FPL_Fixtures_Extract[],MATCH($A123,FPL_Fixtures_Extract[[Player]:[Player]],0),MATCH(FPL_Combined[[#Headers],[Gameweek 21]],FPL_Fixtures_Extract[#Headers],0)))-4),Team_Key[[Full Name]:[Full Name]],0))&amp;RIGHT(INDEX(FPL_Fixtures_Extract[],MATCH($A123,FPL_Fixtures_Extract[[Player]:[Player]],0),MATCH(FPL_Combined[[#Headers],[Gameweek 21]],FPL_Fixtures_Extract[#Headers],0)),3))</f>
        <v>EVE(H) 0-0</v>
      </c>
      <c r="W123" t="str">
        <f ca="1">IF(RIGHT(FPL_Combined[[#Headers],[Gameweek 22]],2)&lt;$B$622,INDEX(FPL_Results_Extract[Gameweek 22],MATCH($A123,FPL_Results_Extract[[Player]:[Player]],0)),INDEX(Team_Key[[Abbreviation]:[Abbreviation]],MATCH(LEFT(INDEX(FPL_Fixtures_Extract[],MATCH($A123,FPL_Fixtures_Extract[[Player]:[Player]],0),MATCH(FPL_Combined[[#Headers],[Gameweek 22]],FPL_Fixtures_Extract[#Headers],0)),LEN(INDEX(FPL_Fixtures_Extract[],MATCH($A123,FPL_Fixtures_Extract[[Player]:[Player]],0),MATCH(FPL_Combined[[#Headers],[Gameweek 22]],FPL_Fixtures_Extract[#Headers],0)))-4),Team_Key[[Full Name]:[Full Name]],0))&amp;RIGHT(INDEX(FPL_Fixtures_Extract[],MATCH($A123,FPL_Fixtures_Extract[[Player]:[Player]],0),MATCH(FPL_Combined[[#Headers],[Gameweek 22]],FPL_Fixtures_Extract[#Headers],0)),3))</f>
        <v>CRY(H) 4-0</v>
      </c>
      <c r="X123" t="str">
        <f ca="1">IF(RIGHT(FPL_Combined[[#Headers],[Gameweek 23]],2)&lt;$B$622,INDEX(FPL_Results_Extract[Gameweek 23],MATCH($A123,FPL_Results_Extract[[Player]:[Player]],0)),INDEX(Team_Key[[Abbreviation]:[Abbreviation]],MATCH(LEFT(INDEX(FPL_Fixtures_Extract[],MATCH($A123,FPL_Fixtures_Extract[[Player]:[Player]],0),MATCH(FPL_Combined[[#Headers],[Gameweek 23]],FPL_Fixtures_Extract[#Headers],0)),LEN(INDEX(FPL_Fixtures_Extract[],MATCH($A123,FPL_Fixtures_Extract[[Player]:[Player]],0),MATCH(FPL_Combined[[#Headers],[Gameweek 23]],FPL_Fixtures_Extract[#Headers],0)))-4),Team_Key[[Full Name]:[Full Name]],0))&amp;RIGHT(INDEX(FPL_Fixtures_Extract[],MATCH($A123,FPL_Fixtures_Extract[[Player]:[Player]],0),MATCH(FPL_Combined[[#Headers],[Gameweek 23]],FPL_Fixtures_Extract[#Headers],0)),3))</f>
        <v>WHU(A) 2-2</v>
      </c>
      <c r="Y123" t="str">
        <f ca="1">IF(RIGHT(FPL_Combined[[#Headers],[Gameweek 24]],2)&lt;$B$622,INDEX(FPL_Results_Extract[Team],MATCH($A123,FPL_Results_Extract[[Player]:[Player]],0)),INDEX(Team_Key[[Abbreviation]:[Abbreviation]],MATCH(LEFT(INDEX(FPL_Fixtures_Extract[],MATCH($A123,FPL_Fixtures_Extract[[Player]:[Player]],0),MATCH(FPL_Combined[[#Headers],[Gameweek 24]],FPL_Fixtures_Extract[#Headers],0)),LEN(INDEX(FPL_Fixtures_Extract[],MATCH($A123,FPL_Fixtures_Extract[[Player]:[Player]],0),MATCH(FPL_Combined[[#Headers],[Gameweek 24]],FPL_Fixtures_Extract[#Headers],0)))-4),Team_Key[[Full Name]:[Full Name]],0))&amp;RIGHT(INDEX(FPL_Fixtures_Extract[],MATCH($A123,FPL_Fixtures_Extract[[Player]:[Player]],0),MATCH(FPL_Combined[[#Headers],[Gameweek 24]],FPL_Fixtures_Extract[#Headers],0)),3))</f>
        <v>MCI</v>
      </c>
      <c r="Z123" t="str">
        <f ca="1">IF(RIGHT(FPL_Combined[[#Headers],[Gameweek 25]],2)&lt;$B$622,INDEX(FPL_Results_Extract[Player],MATCH($A123,FPL_Results_Extract[[Player]:[Player]],0)),INDEX(Team_Key[[Abbreviation]:[Abbreviation]],MATCH(LEFT(INDEX(FPL_Fixtures_Extract[],MATCH($A123,FPL_Fixtures_Extract[[Player]:[Player]],0),MATCH(FPL_Combined[[#Headers],[Gameweek 25]],FPL_Fixtures_Extract[#Headers],0)),LEN(INDEX(FPL_Fixtures_Extract[],MATCH($A123,FPL_Fixtures_Extract[[Player]:[Player]],0),MATCH(FPL_Combined[[#Headers],[Gameweek 25]],FPL_Fixtures_Extract[#Headers],0)))-4),Team_Key[[Full Name]:[Full Name]],0))&amp;RIGHT(INDEX(FPL_Fixtures_Extract[],MATCH($A123,FPL_Fixtures_Extract[[Player]:[Player]],0),MATCH(FPL_Combined[[#Headers],[Gameweek 25]],FPL_Fixtures_Extract[#Headers],0)),3))</f>
        <v>Clichy</v>
      </c>
      <c r="AA123" t="str">
        <f ca="1">IF(RIGHT(FPL_Combined[[#Headers],[Gameweek 26]],2)&lt;$B$622,INDEX(FPL_Results_Extract[Gameweek 01],MATCH($A123,FPL_Results_Extract[[Player]:[Player]],0)),INDEX(Team_Key[[Abbreviation]:[Abbreviation]],MATCH(LEFT(INDEX(FPL_Fixtures_Extract[],MATCH($A123,FPL_Fixtures_Extract[[Player]:[Player]],0),MATCH(FPL_Combined[[#Headers],[Gameweek 26]],FPL_Fixtures_Extract[#Headers],0)),LEN(INDEX(FPL_Fixtures_Extract[],MATCH($A123,FPL_Fixtures_Extract[[Player]:[Player]],0),MATCH(FPL_Combined[[#Headers],[Gameweek 26]],FPL_Fixtures_Extract[#Headers],0)))-4),Team_Key[[Full Name]:[Full Name]],0))&amp;RIGHT(INDEX(FPL_Fixtures_Extract[],MATCH($A123,FPL_Fixtures_Extract[[Player]:[Player]],0),MATCH(FPL_Combined[[#Headers],[Gameweek 26]],FPL_Fixtures_Extract[#Headers],0)),3))</f>
        <v>WBA(A) 3-0</v>
      </c>
      <c r="AB123" t="str">
        <f ca="1">IF(RIGHT(FPL_Combined[[#Headers],[Gameweek 27]],2)&lt;$B$622,INDEX(FPL_Results_Extract[Gameweek 02],MATCH($A123,FPL_Results_Extract[[Player]:[Player]],0)),INDEX(Team_Key[[Abbreviation]:[Abbreviation]],MATCH(LEFT(INDEX(FPL_Fixtures_Extract[],MATCH($A123,FPL_Fixtures_Extract[[Player]:[Player]],0),MATCH(FPL_Combined[[#Headers],[Gameweek 27]],FPL_Fixtures_Extract[#Headers],0)),LEN(INDEX(FPL_Fixtures_Extract[],MATCH($A123,FPL_Fixtures_Extract[[Player]:[Player]],0),MATCH(FPL_Combined[[#Headers],[Gameweek 27]],FPL_Fixtures_Extract[#Headers],0)))-4),Team_Key[[Full Name]:[Full Name]],0))&amp;RIGHT(INDEX(FPL_Fixtures_Extract[],MATCH($A123,FPL_Fixtures_Extract[[Player]:[Player]],0),MATCH(FPL_Combined[[#Headers],[Gameweek 27]],FPL_Fixtures_Extract[#Headers],0)),3))</f>
        <v>CHE(H) 3-0</v>
      </c>
      <c r="AC123" t="str">
        <f ca="1">IF(RIGHT(FPL_Combined[[#Headers],[Gameweek 28]],2)&lt;$B$622,INDEX(FPL_Results_Extract[Gameweek 03],MATCH($A123,FPL_Results_Extract[[Player]:[Player]],0)),INDEX(Team_Key[[Abbreviation]:[Abbreviation]],MATCH(LEFT(INDEX(FPL_Fixtures_Extract[],MATCH($A123,FPL_Fixtures_Extract[[Player]:[Player]],0),MATCH(FPL_Combined[[#Headers],[Gameweek 28]],FPL_Fixtures_Extract[#Headers],0)),LEN(INDEX(FPL_Fixtures_Extract[],MATCH($A123,FPL_Fixtures_Extract[[Player]:[Player]],0),MATCH(FPL_Combined[[#Headers],[Gameweek 28]],FPL_Fixtures_Extract[#Headers],0)))-4),Team_Key[[Full Name]:[Full Name]],0))&amp;RIGHT(INDEX(FPL_Fixtures_Extract[],MATCH($A123,FPL_Fixtures_Extract[[Player]:[Player]],0),MATCH(FPL_Combined[[#Headers],[Gameweek 28]],FPL_Fixtures_Extract[#Headers],0)),3))</f>
        <v>EVE(A) 2-0</v>
      </c>
      <c r="AD123" t="str">
        <f ca="1">IF(RIGHT(FPL_Combined[[#Headers],[Gameweek 29]],2)&lt;$B$622,INDEX(FPL_Results_Extract[Gameweek 04],MATCH($A123,FPL_Results_Extract[[Player]:[Player]],0)),INDEX(Team_Key[[Abbreviation]:[Abbreviation]],MATCH(LEFT(INDEX(FPL_Fixtures_Extract[],MATCH($A123,FPL_Fixtures_Extract[[Player]:[Player]],0),MATCH(FPL_Combined[[#Headers],[Gameweek 29]],FPL_Fixtures_Extract[#Headers],0)),LEN(INDEX(FPL_Fixtures_Extract[],MATCH($A123,FPL_Fixtures_Extract[[Player]:[Player]],0),MATCH(FPL_Combined[[#Headers],[Gameweek 29]],FPL_Fixtures_Extract[#Headers],0)))-4),Team_Key[[Full Name]:[Full Name]],0))&amp;RIGHT(INDEX(FPL_Fixtures_Extract[],MATCH($A123,FPL_Fixtures_Extract[[Player]:[Player]],0),MATCH(FPL_Combined[[#Headers],[Gameweek 29]],FPL_Fixtures_Extract[#Headers],0)),3))</f>
        <v>AVL(H)</v>
      </c>
      <c r="AE123" t="str">
        <f ca="1">IF(RIGHT(FPL_Combined[[#Headers],[Gameweek 30]],2)&lt;$B$622,INDEX(FPL_Results_Extract[Gameweek 05],MATCH($A123,FPL_Results_Extract[[Player]:[Player]],0)),INDEX(Team_Key[[Abbreviation]:[Abbreviation]],MATCH(LEFT(INDEX(FPL_Fixtures_Extract[],MATCH($A123,FPL_Fixtures_Extract[[Player]:[Player]],0),MATCH(FPL_Combined[[#Headers],[Gameweek 30]],FPL_Fixtures_Extract[#Headers],0)),LEN(INDEX(FPL_Fixtures_Extract[],MATCH($A123,FPL_Fixtures_Extract[[Player]:[Player]],0),MATCH(FPL_Combined[[#Headers],[Gameweek 30]],FPL_Fixtures_Extract[#Headers],0)))-4),Team_Key[[Full Name]:[Full Name]],0))&amp;RIGHT(INDEX(FPL_Fixtures_Extract[],MATCH($A123,FPL_Fixtures_Extract[[Player]:[Player]],0),MATCH(FPL_Combined[[#Headers],[Gameweek 30]],FPL_Fixtures_Extract[#Headers],0)),3))</f>
        <v>NOR(A)</v>
      </c>
      <c r="AF123" t="str">
        <f ca="1">IF(RIGHT(FPL_Combined[[#Headers],[Gameweek 31]],2)&lt;$B$622,INDEX(FPL_Results_Extract[Gameweek 06],MATCH($A123,FPL_Results_Extract[[Player]:[Player]],0)),INDEX(Team_Key[[Abbreviation]:[Abbreviation]],MATCH(LEFT(INDEX(FPL_Fixtures_Extract[],MATCH($A123,FPL_Fixtures_Extract[[Player]:[Player]],0),MATCH(FPL_Combined[[#Headers],[Gameweek 31]],FPL_Fixtures_Extract[#Headers],0)),LEN(INDEX(FPL_Fixtures_Extract[],MATCH($A123,FPL_Fixtures_Extract[[Player]:[Player]],0),MATCH(FPL_Combined[[#Headers],[Gameweek 31]],FPL_Fixtures_Extract[#Headers],0)))-4),Team_Key[[Full Name]:[Full Name]],0))&amp;RIGHT(INDEX(FPL_Fixtures_Extract[],MATCH($A123,FPL_Fixtures_Extract[[Player]:[Player]],0),MATCH(FPL_Combined[[#Headers],[Gameweek 31]],FPL_Fixtures_Extract[#Headers],0)),3))</f>
        <v>MUN(H)</v>
      </c>
      <c r="AG123" t="str">
        <f ca="1">IF(RIGHT(FPL_Combined[[#Headers],[Gameweek 32]],2)&lt;$B$622,INDEX(FPL_Results_Extract[Gameweek 07],MATCH($A123,FPL_Results_Extract[[Player]:[Player]],0)),INDEX(Team_Key[[Abbreviation]:[Abbreviation]],MATCH(LEFT(INDEX(FPL_Fixtures_Extract[],MATCH($A123,FPL_Fixtures_Extract[[Player]:[Player]],0),MATCH(FPL_Combined[[#Headers],[Gameweek 32]],FPL_Fixtures_Extract[#Headers],0)),LEN(INDEX(FPL_Fixtures_Extract[],MATCH($A123,FPL_Fixtures_Extract[[Player]:[Player]],0),MATCH(FPL_Combined[[#Headers],[Gameweek 32]],FPL_Fixtures_Extract[#Headers],0)))-4),Team_Key[[Full Name]:[Full Name]],0))&amp;RIGHT(INDEX(FPL_Fixtures_Extract[],MATCH($A123,FPL_Fixtures_Extract[[Player]:[Player]],0),MATCH(FPL_Combined[[#Headers],[Gameweek 32]],FPL_Fixtures_Extract[#Headers],0)),3))</f>
        <v>BOU(A)</v>
      </c>
      <c r="AH123" t="str">
        <f ca="1">IF(RIGHT(FPL_Combined[[#Headers],[Gameweek 33]],2)&lt;$B$622,INDEX(FPL_Results_Extract[Gameweek 08],MATCH($A123,FPL_Results_Extract[[Player]:[Player]],0)),INDEX(Team_Key[[Abbreviation]:[Abbreviation]],MATCH(LEFT(INDEX(FPL_Fixtures_Extract[],MATCH($A123,FPL_Fixtures_Extract[[Player]:[Player]],0),MATCH(FPL_Combined[[#Headers],[Gameweek 33]],FPL_Fixtures_Extract[#Headers],0)),LEN(INDEX(FPL_Fixtures_Extract[],MATCH($A123,FPL_Fixtures_Extract[[Player]:[Player]],0),MATCH(FPL_Combined[[#Headers],[Gameweek 33]],FPL_Fixtures_Extract[#Headers],0)))-4),Team_Key[[Full Name]:[Full Name]],0))&amp;RIGHT(INDEX(FPL_Fixtures_Extract[],MATCH($A123,FPL_Fixtures_Extract[[Player]:[Player]],0),MATCH(FPL_Combined[[#Headers],[Gameweek 33]],FPL_Fixtures_Extract[#Headers],0)),3))</f>
        <v>WBA(H)</v>
      </c>
      <c r="AI123" t="str">
        <f ca="1">IF(RIGHT(FPL_Combined[[#Headers],[Gameweek 34]],2)&lt;$B$622,INDEX(FPL_Results_Extract[Gameweek 09],MATCH($A123,FPL_Results_Extract[[Player]:[Player]],0)),INDEX(Team_Key[[Abbreviation]:[Abbreviation]],MATCH(LEFT(INDEX(FPL_Fixtures_Extract[],MATCH($A123,FPL_Fixtures_Extract[[Player]:[Player]],0),MATCH(FPL_Combined[[#Headers],[Gameweek 34]],FPL_Fixtures_Extract[#Headers],0)),LEN(INDEX(FPL_Fixtures_Extract[],MATCH($A123,FPL_Fixtures_Extract[[Player]:[Player]],0),MATCH(FPL_Combined[[#Headers],[Gameweek 34]],FPL_Fixtures_Extract[#Headers],0)))-4),Team_Key[[Full Name]:[Full Name]],0))&amp;RIGHT(INDEX(FPL_Fixtures_Extract[],MATCH($A123,FPL_Fixtures_Extract[[Player]:[Player]],0),MATCH(FPL_Combined[[#Headers],[Gameweek 34]],FPL_Fixtures_Extract[#Headers],0)),3))</f>
        <v>CHE(A)</v>
      </c>
      <c r="AJ123" t="str">
        <f ca="1">IF(RIGHT(FPL_Combined[[#Headers],[Gameweek 35]],2)&lt;$B$622,INDEX(FPL_Results_Extract[Gameweek 10],MATCH($A123,FPL_Results_Extract[[Player]:[Player]],0)),INDEX(Team_Key[[Abbreviation]:[Abbreviation]],MATCH(LEFT(INDEX(FPL_Fixtures_Extract[],MATCH($A123,FPL_Fixtures_Extract[[Player]:[Player]],0),MATCH(FPL_Combined[[#Headers],[Gameweek 35]],FPL_Fixtures_Extract[#Headers],0)),LEN(INDEX(FPL_Fixtures_Extract[],MATCH($A123,FPL_Fixtures_Extract[[Player]:[Player]],0),MATCH(FPL_Combined[[#Headers],[Gameweek 35]],FPL_Fixtures_Extract[#Headers],0)))-4),Team_Key[[Full Name]:[Full Name]],0))&amp;RIGHT(INDEX(FPL_Fixtures_Extract[],MATCH($A123,FPL_Fixtures_Extract[[Player]:[Player]],0),MATCH(FPL_Combined[[#Headers],[Gameweek 35]],FPL_Fixtures_Extract[#Headers],0)),3))</f>
        <v>STK(H)</v>
      </c>
      <c r="AK123" t="str">
        <f ca="1">IF(RIGHT(FPL_Combined[[#Headers],[Gameweek 36]],2)&lt;$B$622,INDEX(FPL_Results_Extract[Gameweek 11],MATCH($A123,FPL_Results_Extract[[Player]:[Player]],0)),INDEX(Team_Key[[Abbreviation]:[Abbreviation]],MATCH(LEFT(INDEX(FPL_Fixtures_Extract[],MATCH($A123,FPL_Fixtures_Extract[[Player]:[Player]],0),MATCH(FPL_Combined[[#Headers],[Gameweek 36]],FPL_Fixtures_Extract[#Headers],0)),LEN(INDEX(FPL_Fixtures_Extract[],MATCH($A123,FPL_Fixtures_Extract[[Player]:[Player]],0),MATCH(FPL_Combined[[#Headers],[Gameweek 36]],FPL_Fixtures_Extract[#Headers],0)))-4),Team_Key[[Full Name]:[Full Name]],0))&amp;RIGHT(INDEX(FPL_Fixtures_Extract[],MATCH($A123,FPL_Fixtures_Extract[[Player]:[Player]],0),MATCH(FPL_Combined[[#Headers],[Gameweek 36]],FPL_Fixtures_Extract[#Headers],0)),3))</f>
        <v>SOU(A)</v>
      </c>
      <c r="AL123" t="str">
        <f ca="1">IF(RIGHT(FPL_Combined[[#Headers],[Gameweek 37]],2)&lt;$B$622,INDEX(FPL_Results_Extract[Gameweek 12],MATCH($A123,FPL_Results_Extract[[Player]:[Player]],0)),INDEX(Team_Key[[Abbreviation]:[Abbreviation]],MATCH(LEFT(INDEX(FPL_Fixtures_Extract[],MATCH($A123,FPL_Fixtures_Extract[[Player]:[Player]],0),MATCH(FPL_Combined[[#Headers],[Gameweek 37]],FPL_Fixtures_Extract[#Headers],0)),LEN(INDEX(FPL_Fixtures_Extract[],MATCH($A123,FPL_Fixtures_Extract[[Player]:[Player]],0),MATCH(FPL_Combined[[#Headers],[Gameweek 37]],FPL_Fixtures_Extract[#Headers],0)))-4),Team_Key[[Full Name]:[Full Name]],0))&amp;RIGHT(INDEX(FPL_Fixtures_Extract[],MATCH($A123,FPL_Fixtures_Extract[[Player]:[Player]],0),MATCH(FPL_Combined[[#Headers],[Gameweek 37]],FPL_Fixtures_Extract[#Headers],0)),3))</f>
        <v>ARS(H)</v>
      </c>
      <c r="AM123" t="str">
        <f ca="1">IF(RIGHT(FPL_Combined[[#Headers],[Gameweek 38]],2)&lt;$B$622,INDEX(FPL_Results_Extract[Gameweek 13],MATCH($A123,FPL_Results_Extract[[Player]:[Player]],0)),INDEX(Team_Key[[Abbreviation]:[Abbreviation]],MATCH(LEFT(INDEX(FPL_Fixtures_Extract[],MATCH($A123,FPL_Fixtures_Extract[[Player]:[Player]],0),MATCH(FPL_Combined[[#Headers],[Gameweek 38]],FPL_Fixtures_Extract[#Headers],0)),LEN(INDEX(FPL_Fixtures_Extract[],MATCH($A123,FPL_Fixtures_Extract[[Player]:[Player]],0),MATCH(FPL_Combined[[#Headers],[Gameweek 38]],FPL_Fixtures_Extract[#Headers],0)))-4),Team_Key[[Full Name]:[Full Name]],0))&amp;RIGHT(INDEX(FPL_Fixtures_Extract[],MATCH($A123,FPL_Fixtures_Extract[[Player]:[Player]],0),MATCH(FPL_Combined[[#Headers],[Gameweek 38]],FPL_Fixtures_Extract[#Headers],0)),3))</f>
        <v>SWA(A)</v>
      </c>
    </row>
    <row r="124" spans="1:39" x14ac:dyDescent="0.45">
      <c r="A124" t="s">
        <v>79</v>
      </c>
      <c r="B124" t="str">
        <f ca="1">IF(RIGHT(FPL_Combined[[#Headers],[Gameweek 01]],2)&lt;$B$622,INDEX(FPL_Results_Extract[Gameweek 01],MATCH($A124,FPL_Results_Extract[[Player]:[Player]],0)),INDEX(Team_Key[[Abbreviation]:[Abbreviation]],MATCH(LEFT(INDEX(FPL_Fixtures_Extract[],MATCH($A124,FPL_Fixtures_Extract[[Player]:[Player]],0),MATCH(FPL_Combined[[#Headers],[Gameweek 01]],FPL_Fixtures_Extract[#Headers],0)),LEN(INDEX(FPL_Fixtures_Extract[],MATCH($A124,FPL_Fixtures_Extract[[Player]:[Player]],0),MATCH(FPL_Combined[[#Headers],[Gameweek 01]],FPL_Fixtures_Extract[#Headers],0)))-4),Team_Key[[Full Name]:[Full Name]],0))&amp;RIGHT(INDEX(FPL_Fixtures_Extract[],MATCH($A124,FPL_Fixtures_Extract[[Player]:[Player]],0),MATCH(FPL_Combined[[#Headers],[Gameweek 01]],FPL_Fixtures_Extract[#Headers],0)),3))</f>
        <v>STK(A) 1-0</v>
      </c>
      <c r="C124" t="str">
        <f ca="1">IF(RIGHT(FPL_Combined[[#Headers],[Gameweek 02]],2)&lt;$B$622,INDEX(FPL_Results_Extract[Gameweek 02],MATCH($A124,FPL_Results_Extract[[Player]:[Player]],0)),INDEX(Team_Key[[Abbreviation]:[Abbreviation]],MATCH(LEFT(INDEX(FPL_Fixtures_Extract[],MATCH($A124,FPL_Fixtures_Extract[[Player]:[Player]],0),MATCH(FPL_Combined[[#Headers],[Gameweek 02]],FPL_Fixtures_Extract[#Headers],0)),LEN(INDEX(FPL_Fixtures_Extract[],MATCH($A124,FPL_Fixtures_Extract[[Player]:[Player]],0),MATCH(FPL_Combined[[#Headers],[Gameweek 02]],FPL_Fixtures_Extract[#Headers],0)))-4),Team_Key[[Full Name]:[Full Name]],0))&amp;RIGHT(INDEX(FPL_Fixtures_Extract[],MATCH($A124,FPL_Fixtures_Extract[[Player]:[Player]],0),MATCH(FPL_Combined[[#Headers],[Gameweek 02]],FPL_Fixtures_Extract[#Headers],0)),3))</f>
        <v>BOU(H) 1-0</v>
      </c>
      <c r="D124" t="str">
        <f ca="1">IF(RIGHT(FPL_Combined[[#Headers],[Gameweek 03]],2)&lt;$B$622,INDEX(FPL_Results_Extract[Gameweek 03],MATCH($A124,FPL_Results_Extract[[Player]:[Player]],0)),INDEX(Team_Key[[Abbreviation]:[Abbreviation]],MATCH(LEFT(INDEX(FPL_Fixtures_Extract[],MATCH($A124,FPL_Fixtures_Extract[[Player]:[Player]],0),MATCH(FPL_Combined[[#Headers],[Gameweek 03]],FPL_Fixtures_Extract[#Headers],0)),LEN(INDEX(FPL_Fixtures_Extract[],MATCH($A124,FPL_Fixtures_Extract[[Player]:[Player]],0),MATCH(FPL_Combined[[#Headers],[Gameweek 03]],FPL_Fixtures_Extract[#Headers],0)))-4),Team_Key[[Full Name]:[Full Name]],0))&amp;RIGHT(INDEX(FPL_Fixtures_Extract[],MATCH($A124,FPL_Fixtures_Extract[[Player]:[Player]],0),MATCH(FPL_Combined[[#Headers],[Gameweek 03]],FPL_Fixtures_Extract[#Headers],0)),3))</f>
        <v>ARS(A) 0-0</v>
      </c>
      <c r="E124" t="str">
        <f ca="1">IF(RIGHT(FPL_Combined[[#Headers],[Gameweek 04]],2)&lt;$B$622,INDEX(FPL_Results_Extract[Gameweek 04],MATCH($A124,FPL_Results_Extract[[Player]:[Player]],0)),INDEX(Team_Key[[Abbreviation]:[Abbreviation]],MATCH(LEFT(INDEX(FPL_Fixtures_Extract[],MATCH($A124,FPL_Fixtures_Extract[[Player]:[Player]],0),MATCH(FPL_Combined[[#Headers],[Gameweek 04]],FPL_Fixtures_Extract[#Headers],0)),LEN(INDEX(FPL_Fixtures_Extract[],MATCH($A124,FPL_Fixtures_Extract[[Player]:[Player]],0),MATCH(FPL_Combined[[#Headers],[Gameweek 04]],FPL_Fixtures_Extract[#Headers],0)))-4),Team_Key[[Full Name]:[Full Name]],0))&amp;RIGHT(INDEX(FPL_Fixtures_Extract[],MATCH($A124,FPL_Fixtures_Extract[[Player]:[Player]],0),MATCH(FPL_Combined[[#Headers],[Gameweek 04]],FPL_Fixtures_Extract[#Headers],0)),3))</f>
        <v>WHU(H) 0-3</v>
      </c>
      <c r="F124" t="str">
        <f ca="1">IF(RIGHT(FPL_Combined[[#Headers],[Gameweek 05]],2)&lt;$B$622,INDEX(FPL_Results_Extract[Gameweek 05],MATCH($A124,FPL_Results_Extract[[Player]:[Player]],0)),INDEX(Team_Key[[Abbreviation]:[Abbreviation]],MATCH(LEFT(INDEX(FPL_Fixtures_Extract[],MATCH($A124,FPL_Fixtures_Extract[[Player]:[Player]],0),MATCH(FPL_Combined[[#Headers],[Gameweek 05]],FPL_Fixtures_Extract[#Headers],0)),LEN(INDEX(FPL_Fixtures_Extract[],MATCH($A124,FPL_Fixtures_Extract[[Player]:[Player]],0),MATCH(FPL_Combined[[#Headers],[Gameweek 05]],FPL_Fixtures_Extract[#Headers],0)))-4),Team_Key[[Full Name]:[Full Name]],0))&amp;RIGHT(INDEX(FPL_Fixtures_Extract[],MATCH($A124,FPL_Fixtures_Extract[[Player]:[Player]],0),MATCH(FPL_Combined[[#Headers],[Gameweek 05]],FPL_Fixtures_Extract[#Headers],0)),3))</f>
        <v>MUN(A) 1-3</v>
      </c>
      <c r="G124" t="str">
        <f ca="1">IF(RIGHT(FPL_Combined[[#Headers],[Gameweek 06]],2)&lt;$B$622,INDEX(FPL_Results_Extract[Gameweek 06],MATCH($A124,FPL_Results_Extract[[Player]:[Player]],0)),INDEX(Team_Key[[Abbreviation]:[Abbreviation]],MATCH(LEFT(INDEX(FPL_Fixtures_Extract[],MATCH($A124,FPL_Fixtures_Extract[[Player]:[Player]],0),MATCH(FPL_Combined[[#Headers],[Gameweek 06]],FPL_Fixtures_Extract[#Headers],0)),LEN(INDEX(FPL_Fixtures_Extract[],MATCH($A124,FPL_Fixtures_Extract[[Player]:[Player]],0),MATCH(FPL_Combined[[#Headers],[Gameweek 06]],FPL_Fixtures_Extract[#Headers],0)))-4),Team_Key[[Full Name]:[Full Name]],0))&amp;RIGHT(INDEX(FPL_Fixtures_Extract[],MATCH($A124,FPL_Fixtures_Extract[[Player]:[Player]],0),MATCH(FPL_Combined[[#Headers],[Gameweek 06]],FPL_Fixtures_Extract[#Headers],0)),3))</f>
        <v>NOR(H) 1-1</v>
      </c>
      <c r="H124" t="str">
        <f ca="1">IF(RIGHT(FPL_Combined[[#Headers],[Gameweek 07]],2)&lt;$B$622,INDEX(FPL_Results_Extract[Gameweek 07],MATCH($A124,FPL_Results_Extract[[Player]:[Player]],0)),INDEX(Team_Key[[Abbreviation]:[Abbreviation]],MATCH(LEFT(INDEX(FPL_Fixtures_Extract[],MATCH($A124,FPL_Fixtures_Extract[[Player]:[Player]],0),MATCH(FPL_Combined[[#Headers],[Gameweek 07]],FPL_Fixtures_Extract[#Headers],0)),LEN(INDEX(FPL_Fixtures_Extract[],MATCH($A124,FPL_Fixtures_Extract[[Player]:[Player]],0),MATCH(FPL_Combined[[#Headers],[Gameweek 07]],FPL_Fixtures_Extract[#Headers],0)))-4),Team_Key[[Full Name]:[Full Name]],0))&amp;RIGHT(INDEX(FPL_Fixtures_Extract[],MATCH($A124,FPL_Fixtures_Extract[[Player]:[Player]],0),MATCH(FPL_Combined[[#Headers],[Gameweek 07]],FPL_Fixtures_Extract[#Headers],0)),3))</f>
        <v>AVL(H) 3-2</v>
      </c>
      <c r="I124" t="str">
        <f ca="1">IF(RIGHT(FPL_Combined[[#Headers],[Gameweek 08]],2)&lt;$B$622,INDEX(FPL_Results_Extract[Gameweek 08],MATCH($A124,FPL_Results_Extract[[Player]:[Player]],0)),INDEX(Team_Key[[Abbreviation]:[Abbreviation]],MATCH(LEFT(INDEX(FPL_Fixtures_Extract[],MATCH($A124,FPL_Fixtures_Extract[[Player]:[Player]],0),MATCH(FPL_Combined[[#Headers],[Gameweek 08]],FPL_Fixtures_Extract[#Headers],0)),LEN(INDEX(FPL_Fixtures_Extract[],MATCH($A124,FPL_Fixtures_Extract[[Player]:[Player]],0),MATCH(FPL_Combined[[#Headers],[Gameweek 08]],FPL_Fixtures_Extract[#Headers],0)))-4),Team_Key[[Full Name]:[Full Name]],0))&amp;RIGHT(INDEX(FPL_Fixtures_Extract[],MATCH($A124,FPL_Fixtures_Extract[[Player]:[Player]],0),MATCH(FPL_Combined[[#Headers],[Gameweek 08]],FPL_Fixtures_Extract[#Headers],0)),3))</f>
        <v>EVE(A) 1-1</v>
      </c>
      <c r="J124" t="str">
        <f ca="1">IF(RIGHT(FPL_Combined[[#Headers],[Gameweek 09]],2)&lt;$B$622,INDEX(FPL_Results_Extract[Gameweek 09],MATCH($A124,FPL_Results_Extract[[Player]:[Player]],0)),INDEX(Team_Key[[Abbreviation]:[Abbreviation]],MATCH(LEFT(INDEX(FPL_Fixtures_Extract[],MATCH($A124,FPL_Fixtures_Extract[[Player]:[Player]],0),MATCH(FPL_Combined[[#Headers],[Gameweek 09]],FPL_Fixtures_Extract[#Headers],0)),LEN(INDEX(FPL_Fixtures_Extract[],MATCH($A124,FPL_Fixtures_Extract[[Player]:[Player]],0),MATCH(FPL_Combined[[#Headers],[Gameweek 09]],FPL_Fixtures_Extract[#Headers],0)))-4),Team_Key[[Full Name]:[Full Name]],0))&amp;RIGHT(INDEX(FPL_Fixtures_Extract[],MATCH($A124,FPL_Fixtures_Extract[[Player]:[Player]],0),MATCH(FPL_Combined[[#Headers],[Gameweek 09]],FPL_Fixtures_Extract[#Headers],0)),3))</f>
        <v>TOT(A) 0-0</v>
      </c>
      <c r="K124" t="str">
        <f ca="1">IF(RIGHT(FPL_Combined[[#Headers],[Gameweek 10]],2)&lt;$B$622,INDEX(FPL_Results_Extract[Gameweek 10],MATCH($A124,FPL_Results_Extract[[Player]:[Player]],0)),INDEX(Team_Key[[Abbreviation]:[Abbreviation]],MATCH(LEFT(INDEX(FPL_Fixtures_Extract[],MATCH($A124,FPL_Fixtures_Extract[[Player]:[Player]],0),MATCH(FPL_Combined[[#Headers],[Gameweek 10]],FPL_Fixtures_Extract[#Headers],0)),LEN(INDEX(FPL_Fixtures_Extract[],MATCH($A124,FPL_Fixtures_Extract[[Player]:[Player]],0),MATCH(FPL_Combined[[#Headers],[Gameweek 10]],FPL_Fixtures_Extract[#Headers],0)))-4),Team_Key[[Full Name]:[Full Name]],0))&amp;RIGHT(INDEX(FPL_Fixtures_Extract[],MATCH($A124,FPL_Fixtures_Extract[[Player]:[Player]],0),MATCH(FPL_Combined[[#Headers],[Gameweek 10]],FPL_Fixtures_Extract[#Headers],0)),3))</f>
        <v>SOU(H) 1-1</v>
      </c>
      <c r="L124" t="str">
        <f ca="1">IF(RIGHT(FPL_Combined[[#Headers],[Gameweek 11]],2)&lt;$B$622,INDEX(FPL_Results_Extract[Gameweek 11],MATCH($A124,FPL_Results_Extract[[Player]:[Player]],0)),INDEX(Team_Key[[Abbreviation]:[Abbreviation]],MATCH(LEFT(INDEX(FPL_Fixtures_Extract[],MATCH($A124,FPL_Fixtures_Extract[[Player]:[Player]],0),MATCH(FPL_Combined[[#Headers],[Gameweek 11]],FPL_Fixtures_Extract[#Headers],0)),LEN(INDEX(FPL_Fixtures_Extract[],MATCH($A124,FPL_Fixtures_Extract[[Player]:[Player]],0),MATCH(FPL_Combined[[#Headers],[Gameweek 11]],FPL_Fixtures_Extract[#Headers],0)))-4),Team_Key[[Full Name]:[Full Name]],0))&amp;RIGHT(INDEX(FPL_Fixtures_Extract[],MATCH($A124,FPL_Fixtures_Extract[[Player]:[Player]],0),MATCH(FPL_Combined[[#Headers],[Gameweek 11]],FPL_Fixtures_Extract[#Headers],0)),3))</f>
        <v>CHE(A) 3-1</v>
      </c>
      <c r="M124" t="str">
        <f ca="1">IF(RIGHT(FPL_Combined[[#Headers],[Gameweek 12]],2)&lt;$B$622,INDEX(FPL_Results_Extract[Gameweek 12],MATCH($A124,FPL_Results_Extract[[Player]:[Player]],0)),INDEX(Team_Key[[Abbreviation]:[Abbreviation]],MATCH(LEFT(INDEX(FPL_Fixtures_Extract[],MATCH($A124,FPL_Fixtures_Extract[[Player]:[Player]],0),MATCH(FPL_Combined[[#Headers],[Gameweek 12]],FPL_Fixtures_Extract[#Headers],0)),LEN(INDEX(FPL_Fixtures_Extract[],MATCH($A124,FPL_Fixtures_Extract[[Player]:[Player]],0),MATCH(FPL_Combined[[#Headers],[Gameweek 12]],FPL_Fixtures_Extract[#Headers],0)))-4),Team_Key[[Full Name]:[Full Name]],0))&amp;RIGHT(INDEX(FPL_Fixtures_Extract[],MATCH($A124,FPL_Fixtures_Extract[[Player]:[Player]],0),MATCH(FPL_Combined[[#Headers],[Gameweek 12]],FPL_Fixtures_Extract[#Headers],0)),3))</f>
        <v>CRY(H) 1-2</v>
      </c>
      <c r="N124" t="str">
        <f ca="1">IF(RIGHT(FPL_Combined[[#Headers],[Gameweek 13]],2)&lt;$B$622,INDEX(FPL_Results_Extract[Gameweek 13],MATCH($A124,FPL_Results_Extract[[Player]:[Player]],0)),INDEX(Team_Key[[Abbreviation]:[Abbreviation]],MATCH(LEFT(INDEX(FPL_Fixtures_Extract[],MATCH($A124,FPL_Fixtures_Extract[[Player]:[Player]],0),MATCH(FPL_Combined[[#Headers],[Gameweek 13]],FPL_Fixtures_Extract[#Headers],0)),LEN(INDEX(FPL_Fixtures_Extract[],MATCH($A124,FPL_Fixtures_Extract[[Player]:[Player]],0),MATCH(FPL_Combined[[#Headers],[Gameweek 13]],FPL_Fixtures_Extract[#Headers],0)))-4),Team_Key[[Full Name]:[Full Name]],0))&amp;RIGHT(INDEX(FPL_Fixtures_Extract[],MATCH($A124,FPL_Fixtures_Extract[[Player]:[Player]],0),MATCH(FPL_Combined[[#Headers],[Gameweek 13]],FPL_Fixtures_Extract[#Headers],0)),3))</f>
        <v>MCI(A) 4-1</v>
      </c>
      <c r="O124" t="str">
        <f ca="1">IF(RIGHT(FPL_Combined[[#Headers],[Gameweek 14]],2)&lt;$B$622,INDEX(FPL_Results_Extract[Gameweek 14],MATCH($A124,FPL_Results_Extract[[Player]:[Player]],0)),INDEX(Team_Key[[Abbreviation]:[Abbreviation]],MATCH(LEFT(INDEX(FPL_Fixtures_Extract[],MATCH($A124,FPL_Fixtures_Extract[[Player]:[Player]],0),MATCH(FPL_Combined[[#Headers],[Gameweek 14]],FPL_Fixtures_Extract[#Headers],0)),LEN(INDEX(FPL_Fixtures_Extract[],MATCH($A124,FPL_Fixtures_Extract[[Player]:[Player]],0),MATCH(FPL_Combined[[#Headers],[Gameweek 14]],FPL_Fixtures_Extract[#Headers],0)))-4),Team_Key[[Full Name]:[Full Name]],0))&amp;RIGHT(INDEX(FPL_Fixtures_Extract[],MATCH($A124,FPL_Fixtures_Extract[[Player]:[Player]],0),MATCH(FPL_Combined[[#Headers],[Gameweek 14]],FPL_Fixtures_Extract[#Headers],0)),3))</f>
        <v>SWA(H) 1-0</v>
      </c>
      <c r="P124" t="str">
        <f ca="1">IF(RIGHT(FPL_Combined[[#Headers],[Gameweek 15]],2)&lt;$B$622,INDEX(FPL_Results_Extract[Gameweek 15],MATCH($A124,FPL_Results_Extract[[Player]:[Player]],0)),INDEX(Team_Key[[Abbreviation]:[Abbreviation]],MATCH(LEFT(INDEX(FPL_Fixtures_Extract[],MATCH($A124,FPL_Fixtures_Extract[[Player]:[Player]],0),MATCH(FPL_Combined[[#Headers],[Gameweek 15]],FPL_Fixtures_Extract[#Headers],0)),LEN(INDEX(FPL_Fixtures_Extract[],MATCH($A124,FPL_Fixtures_Extract[[Player]:[Player]],0),MATCH(FPL_Combined[[#Headers],[Gameweek 15]],FPL_Fixtures_Extract[#Headers],0)))-4),Team_Key[[Full Name]:[Full Name]],0))&amp;RIGHT(INDEX(FPL_Fixtures_Extract[],MATCH($A124,FPL_Fixtures_Extract[[Player]:[Player]],0),MATCH(FPL_Combined[[#Headers],[Gameweek 15]],FPL_Fixtures_Extract[#Headers],0)),3))</f>
        <v>NEW(A) 0-2</v>
      </c>
      <c r="Q124" t="str">
        <f ca="1">IF(RIGHT(FPL_Combined[[#Headers],[Gameweek 16]],2)&lt;$B$622,INDEX(FPL_Results_Extract[Gameweek 16],MATCH($A124,FPL_Results_Extract[[Player]:[Player]],0)),INDEX(Team_Key[[Abbreviation]:[Abbreviation]],MATCH(LEFT(INDEX(FPL_Fixtures_Extract[],MATCH($A124,FPL_Fixtures_Extract[[Player]:[Player]],0),MATCH(FPL_Combined[[#Headers],[Gameweek 16]],FPL_Fixtures_Extract[#Headers],0)),LEN(INDEX(FPL_Fixtures_Extract[],MATCH($A124,FPL_Fixtures_Extract[[Player]:[Player]],0),MATCH(FPL_Combined[[#Headers],[Gameweek 16]],FPL_Fixtures_Extract[#Headers],0)))-4),Team_Key[[Full Name]:[Full Name]],0))&amp;RIGHT(INDEX(FPL_Fixtures_Extract[],MATCH($A124,FPL_Fixtures_Extract[[Player]:[Player]],0),MATCH(FPL_Combined[[#Headers],[Gameweek 16]],FPL_Fixtures_Extract[#Headers],0)),3))</f>
        <v>WBA(H) 2-2</v>
      </c>
      <c r="R124" t="str">
        <f ca="1">IF(RIGHT(FPL_Combined[[#Headers],[Gameweek 17]],2)&lt;$B$622,INDEX(FPL_Results_Extract[Gameweek 17],MATCH($A124,FPL_Results_Extract[[Player]:[Player]],0)),INDEX(Team_Key[[Abbreviation]:[Abbreviation]],MATCH(LEFT(INDEX(FPL_Fixtures_Extract[],MATCH($A124,FPL_Fixtures_Extract[[Player]:[Player]],0),MATCH(FPL_Combined[[#Headers],[Gameweek 17]],FPL_Fixtures_Extract[#Headers],0)),LEN(INDEX(FPL_Fixtures_Extract[],MATCH($A124,FPL_Fixtures_Extract[[Player]:[Player]],0),MATCH(FPL_Combined[[#Headers],[Gameweek 17]],FPL_Fixtures_Extract[#Headers],0)))-4),Team_Key[[Full Name]:[Full Name]],0))&amp;RIGHT(INDEX(FPL_Fixtures_Extract[],MATCH($A124,FPL_Fixtures_Extract[[Player]:[Player]],0),MATCH(FPL_Combined[[#Headers],[Gameweek 17]],FPL_Fixtures_Extract[#Headers],0)),3))</f>
        <v>WAT(A) 0-3</v>
      </c>
      <c r="S124" t="str">
        <f ca="1">IF(RIGHT(FPL_Combined[[#Headers],[Gameweek 18]],2)&lt;$B$622,INDEX(FPL_Results_Extract[Gameweek 18],MATCH($A124,FPL_Results_Extract[[Player]:[Player]],0)),INDEX(Team_Key[[Abbreviation]:[Abbreviation]],MATCH(LEFT(INDEX(FPL_Fixtures_Extract[],MATCH($A124,FPL_Fixtures_Extract[[Player]:[Player]],0),MATCH(FPL_Combined[[#Headers],[Gameweek 18]],FPL_Fixtures_Extract[#Headers],0)),LEN(INDEX(FPL_Fixtures_Extract[],MATCH($A124,FPL_Fixtures_Extract[[Player]:[Player]],0),MATCH(FPL_Combined[[#Headers],[Gameweek 18]],FPL_Fixtures_Extract[#Headers],0)))-4),Team_Key[[Full Name]:[Full Name]],0))&amp;RIGHT(INDEX(FPL_Fixtures_Extract[],MATCH($A124,FPL_Fixtures_Extract[[Player]:[Player]],0),MATCH(FPL_Combined[[#Headers],[Gameweek 18]],FPL_Fixtures_Extract[#Headers],0)),3))</f>
        <v>LEI(H) 1-0</v>
      </c>
      <c r="T124" t="str">
        <f ca="1">IF(RIGHT(FPL_Combined[[#Headers],[Gameweek 19]],2)&lt;$B$622,INDEX(FPL_Results_Extract[Gameweek 19],MATCH($A124,FPL_Results_Extract[[Player]:[Player]],0)),INDEX(Team_Key[[Abbreviation]:[Abbreviation]],MATCH(LEFT(INDEX(FPL_Fixtures_Extract[],MATCH($A124,FPL_Fixtures_Extract[[Player]:[Player]],0),MATCH(FPL_Combined[[#Headers],[Gameweek 19]],FPL_Fixtures_Extract[#Headers],0)),LEN(INDEX(FPL_Fixtures_Extract[],MATCH($A124,FPL_Fixtures_Extract[[Player]:[Player]],0),MATCH(FPL_Combined[[#Headers],[Gameweek 19]],FPL_Fixtures_Extract[#Headers],0)))-4),Team_Key[[Full Name]:[Full Name]],0))&amp;RIGHT(INDEX(FPL_Fixtures_Extract[],MATCH($A124,FPL_Fixtures_Extract[[Player]:[Player]],0),MATCH(FPL_Combined[[#Headers],[Gameweek 19]],FPL_Fixtures_Extract[#Headers],0)),3))</f>
        <v>SUN(A) 1-0</v>
      </c>
      <c r="U124" t="str">
        <f ca="1">IF(RIGHT(FPL_Combined[[#Headers],[Gameweek 20]],2)&lt;$B$622,INDEX(FPL_Results_Extract[Gameweek 20],MATCH($A124,FPL_Results_Extract[[Player]:[Player]],0)),INDEX(Team_Key[[Abbreviation]:[Abbreviation]],MATCH(LEFT(INDEX(FPL_Fixtures_Extract[],MATCH($A124,FPL_Fixtures_Extract[[Player]:[Player]],0),MATCH(FPL_Combined[[#Headers],[Gameweek 20]],FPL_Fixtures_Extract[#Headers],0)),LEN(INDEX(FPL_Fixtures_Extract[],MATCH($A124,FPL_Fixtures_Extract[[Player]:[Player]],0),MATCH(FPL_Combined[[#Headers],[Gameweek 20]],FPL_Fixtures_Extract[#Headers],0)))-4),Team_Key[[Full Name]:[Full Name]],0))&amp;RIGHT(INDEX(FPL_Fixtures_Extract[],MATCH($A124,FPL_Fixtures_Extract[[Player]:[Player]],0),MATCH(FPL_Combined[[#Headers],[Gameweek 20]],FPL_Fixtures_Extract[#Headers],0)),3))</f>
        <v>WHU(A) 0-2</v>
      </c>
      <c r="V124" t="str">
        <f ca="1">IF(RIGHT(FPL_Combined[[#Headers],[Gameweek 21]],2)&lt;$B$622,INDEX(FPL_Results_Extract[Gameweek 21],MATCH($A124,FPL_Results_Extract[[Player]:[Player]],0)),INDEX(Team_Key[[Abbreviation]:[Abbreviation]],MATCH(LEFT(INDEX(FPL_Fixtures_Extract[],MATCH($A124,FPL_Fixtures_Extract[[Player]:[Player]],0),MATCH(FPL_Combined[[#Headers],[Gameweek 21]],FPL_Fixtures_Extract[#Headers],0)),LEN(INDEX(FPL_Fixtures_Extract[],MATCH($A124,FPL_Fixtures_Extract[[Player]:[Player]],0),MATCH(FPL_Combined[[#Headers],[Gameweek 21]],FPL_Fixtures_Extract[#Headers],0)))-4),Team_Key[[Full Name]:[Full Name]],0))&amp;RIGHT(INDEX(FPL_Fixtures_Extract[],MATCH($A124,FPL_Fixtures_Extract[[Player]:[Player]],0),MATCH(FPL_Combined[[#Headers],[Gameweek 21]],FPL_Fixtures_Extract[#Headers],0)),3))</f>
        <v>ARS(H) 3-3</v>
      </c>
      <c r="W124" t="str">
        <f ca="1">IF(RIGHT(FPL_Combined[[#Headers],[Gameweek 22]],2)&lt;$B$622,INDEX(FPL_Results_Extract[Gameweek 22],MATCH($A124,FPL_Results_Extract[[Player]:[Player]],0)),INDEX(Team_Key[[Abbreviation]:[Abbreviation]],MATCH(LEFT(INDEX(FPL_Fixtures_Extract[],MATCH($A124,FPL_Fixtures_Extract[[Player]:[Player]],0),MATCH(FPL_Combined[[#Headers],[Gameweek 22]],FPL_Fixtures_Extract[#Headers],0)),LEN(INDEX(FPL_Fixtures_Extract[],MATCH($A124,FPL_Fixtures_Extract[[Player]:[Player]],0),MATCH(FPL_Combined[[#Headers],[Gameweek 22]],FPL_Fixtures_Extract[#Headers],0)))-4),Team_Key[[Full Name]:[Full Name]],0))&amp;RIGHT(INDEX(FPL_Fixtures_Extract[],MATCH($A124,FPL_Fixtures_Extract[[Player]:[Player]],0),MATCH(FPL_Combined[[#Headers],[Gameweek 22]],FPL_Fixtures_Extract[#Headers],0)),3))</f>
        <v>MUN(H) 0-1</v>
      </c>
      <c r="X124" t="str">
        <f ca="1">IF(RIGHT(FPL_Combined[[#Headers],[Gameweek 23]],2)&lt;$B$622,INDEX(FPL_Results_Extract[Gameweek 23],MATCH($A124,FPL_Results_Extract[[Player]:[Player]],0)),INDEX(Team_Key[[Abbreviation]:[Abbreviation]],MATCH(LEFT(INDEX(FPL_Fixtures_Extract[],MATCH($A124,FPL_Fixtures_Extract[[Player]:[Player]],0),MATCH(FPL_Combined[[#Headers],[Gameweek 23]],FPL_Fixtures_Extract[#Headers],0)),LEN(INDEX(FPL_Fixtures_Extract[],MATCH($A124,FPL_Fixtures_Extract[[Player]:[Player]],0),MATCH(FPL_Combined[[#Headers],[Gameweek 23]],FPL_Fixtures_Extract[#Headers],0)))-4),Team_Key[[Full Name]:[Full Name]],0))&amp;RIGHT(INDEX(FPL_Fixtures_Extract[],MATCH($A124,FPL_Fixtures_Extract[[Player]:[Player]],0),MATCH(FPL_Combined[[#Headers],[Gameweek 23]],FPL_Fixtures_Extract[#Headers],0)),3))</f>
        <v>NOR(A) 5-4</v>
      </c>
      <c r="Y124" t="str">
        <f ca="1">IF(RIGHT(FPL_Combined[[#Headers],[Gameweek 24]],2)&lt;$B$622,INDEX(FPL_Results_Extract[Team],MATCH($A124,FPL_Results_Extract[[Player]:[Player]],0)),INDEX(Team_Key[[Abbreviation]:[Abbreviation]],MATCH(LEFT(INDEX(FPL_Fixtures_Extract[],MATCH($A124,FPL_Fixtures_Extract[[Player]:[Player]],0),MATCH(FPL_Combined[[#Headers],[Gameweek 24]],FPL_Fixtures_Extract[#Headers],0)),LEN(INDEX(FPL_Fixtures_Extract[],MATCH($A124,FPL_Fixtures_Extract[[Player]:[Player]],0),MATCH(FPL_Combined[[#Headers],[Gameweek 24]],FPL_Fixtures_Extract[#Headers],0)))-4),Team_Key[[Full Name]:[Full Name]],0))&amp;RIGHT(INDEX(FPL_Fixtures_Extract[],MATCH($A124,FPL_Fixtures_Extract[[Player]:[Player]],0),MATCH(FPL_Combined[[#Headers],[Gameweek 24]],FPL_Fixtures_Extract[#Headers],0)),3))</f>
        <v>LIV</v>
      </c>
      <c r="Z124" t="str">
        <f ca="1">IF(RIGHT(FPL_Combined[[#Headers],[Gameweek 25]],2)&lt;$B$622,INDEX(FPL_Results_Extract[Player],MATCH($A124,FPL_Results_Extract[[Player]:[Player]],0)),INDEX(Team_Key[[Abbreviation]:[Abbreviation]],MATCH(LEFT(INDEX(FPL_Fixtures_Extract[],MATCH($A124,FPL_Fixtures_Extract[[Player]:[Player]],0),MATCH(FPL_Combined[[#Headers],[Gameweek 25]],FPL_Fixtures_Extract[#Headers],0)),LEN(INDEX(FPL_Fixtures_Extract[],MATCH($A124,FPL_Fixtures_Extract[[Player]:[Player]],0),MATCH(FPL_Combined[[#Headers],[Gameweek 25]],FPL_Fixtures_Extract[#Headers],0)))-4),Team_Key[[Full Name]:[Full Name]],0))&amp;RIGHT(INDEX(FPL_Fixtures_Extract[],MATCH($A124,FPL_Fixtures_Extract[[Player]:[Player]],0),MATCH(FPL_Combined[[#Headers],[Gameweek 25]],FPL_Fixtures_Extract[#Headers],0)),3))</f>
        <v>Clyne</v>
      </c>
      <c r="AA124" t="str">
        <f ca="1">IF(RIGHT(FPL_Combined[[#Headers],[Gameweek 26]],2)&lt;$B$622,INDEX(FPL_Results_Extract[Gameweek 01],MATCH($A124,FPL_Results_Extract[[Player]:[Player]],0)),INDEX(Team_Key[[Abbreviation]:[Abbreviation]],MATCH(LEFT(INDEX(FPL_Fixtures_Extract[],MATCH($A124,FPL_Fixtures_Extract[[Player]:[Player]],0),MATCH(FPL_Combined[[#Headers],[Gameweek 26]],FPL_Fixtures_Extract[#Headers],0)),LEN(INDEX(FPL_Fixtures_Extract[],MATCH($A124,FPL_Fixtures_Extract[[Player]:[Player]],0),MATCH(FPL_Combined[[#Headers],[Gameweek 26]],FPL_Fixtures_Extract[#Headers],0)))-4),Team_Key[[Full Name]:[Full Name]],0))&amp;RIGHT(INDEX(FPL_Fixtures_Extract[],MATCH($A124,FPL_Fixtures_Extract[[Player]:[Player]],0),MATCH(FPL_Combined[[#Headers],[Gameweek 26]],FPL_Fixtures_Extract[#Headers],0)),3))</f>
        <v>STK(A) 1-0</v>
      </c>
      <c r="AB124" t="str">
        <f ca="1">IF(RIGHT(FPL_Combined[[#Headers],[Gameweek 27]],2)&lt;$B$622,INDEX(FPL_Results_Extract[Gameweek 02],MATCH($A124,FPL_Results_Extract[[Player]:[Player]],0)),INDEX(Team_Key[[Abbreviation]:[Abbreviation]],MATCH(LEFT(INDEX(FPL_Fixtures_Extract[],MATCH($A124,FPL_Fixtures_Extract[[Player]:[Player]],0),MATCH(FPL_Combined[[#Headers],[Gameweek 27]],FPL_Fixtures_Extract[#Headers],0)),LEN(INDEX(FPL_Fixtures_Extract[],MATCH($A124,FPL_Fixtures_Extract[[Player]:[Player]],0),MATCH(FPL_Combined[[#Headers],[Gameweek 27]],FPL_Fixtures_Extract[#Headers],0)))-4),Team_Key[[Full Name]:[Full Name]],0))&amp;RIGHT(INDEX(FPL_Fixtures_Extract[],MATCH($A124,FPL_Fixtures_Extract[[Player]:[Player]],0),MATCH(FPL_Combined[[#Headers],[Gameweek 27]],FPL_Fixtures_Extract[#Headers],0)),3))</f>
        <v>BOU(H) 1-0</v>
      </c>
      <c r="AC124" t="str">
        <f ca="1">IF(RIGHT(FPL_Combined[[#Headers],[Gameweek 28]],2)&lt;$B$622,INDEX(FPL_Results_Extract[Gameweek 03],MATCH($A124,FPL_Results_Extract[[Player]:[Player]],0)),INDEX(Team_Key[[Abbreviation]:[Abbreviation]],MATCH(LEFT(INDEX(FPL_Fixtures_Extract[],MATCH($A124,FPL_Fixtures_Extract[[Player]:[Player]],0),MATCH(FPL_Combined[[#Headers],[Gameweek 28]],FPL_Fixtures_Extract[#Headers],0)),LEN(INDEX(FPL_Fixtures_Extract[],MATCH($A124,FPL_Fixtures_Extract[[Player]:[Player]],0),MATCH(FPL_Combined[[#Headers],[Gameweek 28]],FPL_Fixtures_Extract[#Headers],0)))-4),Team_Key[[Full Name]:[Full Name]],0))&amp;RIGHT(INDEX(FPL_Fixtures_Extract[],MATCH($A124,FPL_Fixtures_Extract[[Player]:[Player]],0),MATCH(FPL_Combined[[#Headers],[Gameweek 28]],FPL_Fixtures_Extract[#Headers],0)),3))</f>
        <v>ARS(A) 0-0</v>
      </c>
      <c r="AD124" t="str">
        <f ca="1">IF(RIGHT(FPL_Combined[[#Headers],[Gameweek 29]],2)&lt;$B$622,INDEX(FPL_Results_Extract[Gameweek 04],MATCH($A124,FPL_Results_Extract[[Player]:[Player]],0)),INDEX(Team_Key[[Abbreviation]:[Abbreviation]],MATCH(LEFT(INDEX(FPL_Fixtures_Extract[],MATCH($A124,FPL_Fixtures_Extract[[Player]:[Player]],0),MATCH(FPL_Combined[[#Headers],[Gameweek 29]],FPL_Fixtures_Extract[#Headers],0)),LEN(INDEX(FPL_Fixtures_Extract[],MATCH($A124,FPL_Fixtures_Extract[[Player]:[Player]],0),MATCH(FPL_Combined[[#Headers],[Gameweek 29]],FPL_Fixtures_Extract[#Headers],0)))-4),Team_Key[[Full Name]:[Full Name]],0))&amp;RIGHT(INDEX(FPL_Fixtures_Extract[],MATCH($A124,FPL_Fixtures_Extract[[Player]:[Player]],0),MATCH(FPL_Combined[[#Headers],[Gameweek 29]],FPL_Fixtures_Extract[#Headers],0)),3))</f>
        <v>CRY(A)</v>
      </c>
      <c r="AE124" t="e">
        <f ca="1">IF(RIGHT(FPL_Combined[[#Headers],[Gameweek 30]],2)&lt;$B$622,INDEX(FPL_Results_Extract[Gameweek 05],MATCH($A124,FPL_Results_Extract[[Player]:[Player]],0)),INDEX(Team_Key[[Abbreviation]:[Abbreviation]],MATCH(LEFT(INDEX(FPL_Fixtures_Extract[],MATCH($A124,FPL_Fixtures_Extract[[Player]:[Player]],0),MATCH(FPL_Combined[[#Headers],[Gameweek 30]],FPL_Fixtures_Extract[#Headers],0)),LEN(INDEX(FPL_Fixtures_Extract[],MATCH($A124,FPL_Fixtures_Extract[[Player]:[Player]],0),MATCH(FPL_Combined[[#Headers],[Gameweek 30]],FPL_Fixtures_Extract[#Headers],0)))-4),Team_Key[[Full Name]:[Full Name]],0))&amp;RIGHT(INDEX(FPL_Fixtures_Extract[],MATCH($A124,FPL_Fixtures_Extract[[Player]:[Player]],0),MATCH(FPL_Combined[[#Headers],[Gameweek 30]],FPL_Fixtures_Extract[#Headers],0)),3))</f>
        <v>#VALUE!</v>
      </c>
      <c r="AF124" t="str">
        <f ca="1">IF(RIGHT(FPL_Combined[[#Headers],[Gameweek 31]],2)&lt;$B$622,INDEX(FPL_Results_Extract[Gameweek 06],MATCH($A124,FPL_Results_Extract[[Player]:[Player]],0)),INDEX(Team_Key[[Abbreviation]:[Abbreviation]],MATCH(LEFT(INDEX(FPL_Fixtures_Extract[],MATCH($A124,FPL_Fixtures_Extract[[Player]:[Player]],0),MATCH(FPL_Combined[[#Headers],[Gameweek 31]],FPL_Fixtures_Extract[#Headers],0)),LEN(INDEX(FPL_Fixtures_Extract[],MATCH($A124,FPL_Fixtures_Extract[[Player]:[Player]],0),MATCH(FPL_Combined[[#Headers],[Gameweek 31]],FPL_Fixtures_Extract[#Headers],0)))-4),Team_Key[[Full Name]:[Full Name]],0))&amp;RIGHT(INDEX(FPL_Fixtures_Extract[],MATCH($A124,FPL_Fixtures_Extract[[Player]:[Player]],0),MATCH(FPL_Combined[[#Headers],[Gameweek 31]],FPL_Fixtures_Extract[#Headers],0)),3))</f>
        <v>SOU(A)</v>
      </c>
      <c r="AG124" t="str">
        <f ca="1">IF(RIGHT(FPL_Combined[[#Headers],[Gameweek 32]],2)&lt;$B$622,INDEX(FPL_Results_Extract[Gameweek 07],MATCH($A124,FPL_Results_Extract[[Player]:[Player]],0)),INDEX(Team_Key[[Abbreviation]:[Abbreviation]],MATCH(LEFT(INDEX(FPL_Fixtures_Extract[],MATCH($A124,FPL_Fixtures_Extract[[Player]:[Player]],0),MATCH(FPL_Combined[[#Headers],[Gameweek 32]],FPL_Fixtures_Extract[#Headers],0)),LEN(INDEX(FPL_Fixtures_Extract[],MATCH($A124,FPL_Fixtures_Extract[[Player]:[Player]],0),MATCH(FPL_Combined[[#Headers],[Gameweek 32]],FPL_Fixtures_Extract[#Headers],0)))-4),Team_Key[[Full Name]:[Full Name]],0))&amp;RIGHT(INDEX(FPL_Fixtures_Extract[],MATCH($A124,FPL_Fixtures_Extract[[Player]:[Player]],0),MATCH(FPL_Combined[[#Headers],[Gameweek 32]],FPL_Fixtures_Extract[#Headers],0)),3))</f>
        <v>TOT(H)</v>
      </c>
      <c r="AH124" t="str">
        <f ca="1">IF(RIGHT(FPL_Combined[[#Headers],[Gameweek 33]],2)&lt;$B$622,INDEX(FPL_Results_Extract[Gameweek 08],MATCH($A124,FPL_Results_Extract[[Player]:[Player]],0)),INDEX(Team_Key[[Abbreviation]:[Abbreviation]],MATCH(LEFT(INDEX(FPL_Fixtures_Extract[],MATCH($A124,FPL_Fixtures_Extract[[Player]:[Player]],0),MATCH(FPL_Combined[[#Headers],[Gameweek 33]],FPL_Fixtures_Extract[#Headers],0)),LEN(INDEX(FPL_Fixtures_Extract[],MATCH($A124,FPL_Fixtures_Extract[[Player]:[Player]],0),MATCH(FPL_Combined[[#Headers],[Gameweek 33]],FPL_Fixtures_Extract[#Headers],0)))-4),Team_Key[[Full Name]:[Full Name]],0))&amp;RIGHT(INDEX(FPL_Fixtures_Extract[],MATCH($A124,FPL_Fixtures_Extract[[Player]:[Player]],0),MATCH(FPL_Combined[[#Headers],[Gameweek 33]],FPL_Fixtures_Extract[#Headers],0)),3))</f>
        <v>STK(H)</v>
      </c>
      <c r="AI124" t="str">
        <f ca="1">IF(RIGHT(FPL_Combined[[#Headers],[Gameweek 34]],2)&lt;$B$622,INDEX(FPL_Results_Extract[Gameweek 09],MATCH($A124,FPL_Results_Extract[[Player]:[Player]],0)),INDEX(Team_Key[[Abbreviation]:[Abbreviation]],MATCH(LEFT(INDEX(FPL_Fixtures_Extract[],MATCH($A124,FPL_Fixtures_Extract[[Player]:[Player]],0),MATCH(FPL_Combined[[#Headers],[Gameweek 34]],FPL_Fixtures_Extract[#Headers],0)),LEN(INDEX(FPL_Fixtures_Extract[],MATCH($A124,FPL_Fixtures_Extract[[Player]:[Player]],0),MATCH(FPL_Combined[[#Headers],[Gameweek 34]],FPL_Fixtures_Extract[#Headers],0)))-4),Team_Key[[Full Name]:[Full Name]],0))&amp;RIGHT(INDEX(FPL_Fixtures_Extract[],MATCH($A124,FPL_Fixtures_Extract[[Player]:[Player]],0),MATCH(FPL_Combined[[#Headers],[Gameweek 34]],FPL_Fixtures_Extract[#Headers],0)),3))</f>
        <v>BOU(A)</v>
      </c>
      <c r="AJ124" t="str">
        <f ca="1">IF(RIGHT(FPL_Combined[[#Headers],[Gameweek 35]],2)&lt;$B$622,INDEX(FPL_Results_Extract[Gameweek 10],MATCH($A124,FPL_Results_Extract[[Player]:[Player]],0)),INDEX(Team_Key[[Abbreviation]:[Abbreviation]],MATCH(LEFT(INDEX(FPL_Fixtures_Extract[],MATCH($A124,FPL_Fixtures_Extract[[Player]:[Player]],0),MATCH(FPL_Combined[[#Headers],[Gameweek 35]],FPL_Fixtures_Extract[#Headers],0)),LEN(INDEX(FPL_Fixtures_Extract[],MATCH($A124,FPL_Fixtures_Extract[[Player]:[Player]],0),MATCH(FPL_Combined[[#Headers],[Gameweek 35]],FPL_Fixtures_Extract[#Headers],0)))-4),Team_Key[[Full Name]:[Full Name]],0))&amp;RIGHT(INDEX(FPL_Fixtures_Extract[],MATCH($A124,FPL_Fixtures_Extract[[Player]:[Player]],0),MATCH(FPL_Combined[[#Headers],[Gameweek 35]],FPL_Fixtures_Extract[#Headers],0)),3))</f>
        <v>NEW(H)</v>
      </c>
      <c r="AK124" t="str">
        <f ca="1">IF(RIGHT(FPL_Combined[[#Headers],[Gameweek 36]],2)&lt;$B$622,INDEX(FPL_Results_Extract[Gameweek 11],MATCH($A124,FPL_Results_Extract[[Player]:[Player]],0)),INDEX(Team_Key[[Abbreviation]:[Abbreviation]],MATCH(LEFT(INDEX(FPL_Fixtures_Extract[],MATCH($A124,FPL_Fixtures_Extract[[Player]:[Player]],0),MATCH(FPL_Combined[[#Headers],[Gameweek 36]],FPL_Fixtures_Extract[#Headers],0)),LEN(INDEX(FPL_Fixtures_Extract[],MATCH($A124,FPL_Fixtures_Extract[[Player]:[Player]],0),MATCH(FPL_Combined[[#Headers],[Gameweek 36]],FPL_Fixtures_Extract[#Headers],0)))-4),Team_Key[[Full Name]:[Full Name]],0))&amp;RIGHT(INDEX(FPL_Fixtures_Extract[],MATCH($A124,FPL_Fixtures_Extract[[Player]:[Player]],0),MATCH(FPL_Combined[[#Headers],[Gameweek 36]],FPL_Fixtures_Extract[#Headers],0)),3))</f>
        <v>SWA(A)</v>
      </c>
      <c r="AL124" t="str">
        <f ca="1">IF(RIGHT(FPL_Combined[[#Headers],[Gameweek 37]],2)&lt;$B$622,INDEX(FPL_Results_Extract[Gameweek 12],MATCH($A124,FPL_Results_Extract[[Player]:[Player]],0)),INDEX(Team_Key[[Abbreviation]:[Abbreviation]],MATCH(LEFT(INDEX(FPL_Fixtures_Extract[],MATCH($A124,FPL_Fixtures_Extract[[Player]:[Player]],0),MATCH(FPL_Combined[[#Headers],[Gameweek 37]],FPL_Fixtures_Extract[#Headers],0)),LEN(INDEX(FPL_Fixtures_Extract[],MATCH($A124,FPL_Fixtures_Extract[[Player]:[Player]],0),MATCH(FPL_Combined[[#Headers],[Gameweek 37]],FPL_Fixtures_Extract[#Headers],0)))-4),Team_Key[[Full Name]:[Full Name]],0))&amp;RIGHT(INDEX(FPL_Fixtures_Extract[],MATCH($A124,FPL_Fixtures_Extract[[Player]:[Player]],0),MATCH(FPL_Combined[[#Headers],[Gameweek 37]],FPL_Fixtures_Extract[#Headers],0)),3))</f>
        <v>WAT(H)</v>
      </c>
      <c r="AM124" t="str">
        <f ca="1">IF(RIGHT(FPL_Combined[[#Headers],[Gameweek 38]],2)&lt;$B$622,INDEX(FPL_Results_Extract[Gameweek 13],MATCH($A124,FPL_Results_Extract[[Player]:[Player]],0)),INDEX(Team_Key[[Abbreviation]:[Abbreviation]],MATCH(LEFT(INDEX(FPL_Fixtures_Extract[],MATCH($A124,FPL_Fixtures_Extract[[Player]:[Player]],0),MATCH(FPL_Combined[[#Headers],[Gameweek 38]],FPL_Fixtures_Extract[#Headers],0)),LEN(INDEX(FPL_Fixtures_Extract[],MATCH($A124,FPL_Fixtures_Extract[[Player]:[Player]],0),MATCH(FPL_Combined[[#Headers],[Gameweek 38]],FPL_Fixtures_Extract[#Headers],0)))-4),Team_Key[[Full Name]:[Full Name]],0))&amp;RIGHT(INDEX(FPL_Fixtures_Extract[],MATCH($A124,FPL_Fixtures_Extract[[Player]:[Player]],0),MATCH(FPL_Combined[[#Headers],[Gameweek 38]],FPL_Fixtures_Extract[#Headers],0)),3))</f>
        <v>WBA(A)</v>
      </c>
    </row>
    <row r="125" spans="1:39" x14ac:dyDescent="0.45">
      <c r="A125" t="s">
        <v>95</v>
      </c>
      <c r="B125" t="str">
        <f ca="1">IF(RIGHT(FPL_Combined[[#Headers],[Gameweek 01]],2)&lt;$B$622,INDEX(FPL_Results_Extract[Gameweek 01],MATCH($A125,FPL_Results_Extract[[Player]:[Player]],0)),INDEX(Team_Key[[Abbreviation]:[Abbreviation]],MATCH(LEFT(INDEX(FPL_Fixtures_Extract[],MATCH($A125,FPL_Fixtures_Extract[[Player]:[Player]],0),MATCH(FPL_Combined[[#Headers],[Gameweek 01]],FPL_Fixtures_Extract[#Headers],0)),LEN(INDEX(FPL_Fixtures_Extract[],MATCH($A125,FPL_Fixtures_Extract[[Player]:[Player]],0),MATCH(FPL_Combined[[#Headers],[Gameweek 01]],FPL_Fixtures_Extract[#Headers],0)))-4),Team_Key[[Full Name]:[Full Name]],0))&amp;RIGHT(INDEX(FPL_Fixtures_Extract[],MATCH($A125,FPL_Fixtures_Extract[[Player]:[Player]],0),MATCH(FPL_Combined[[#Headers],[Gameweek 01]],FPL_Fixtures_Extract[#Headers],0)),3))</f>
        <v>LEI(A) 2-4</v>
      </c>
      <c r="C125" t="str">
        <f ca="1">IF(RIGHT(FPL_Combined[[#Headers],[Gameweek 02]],2)&lt;$B$622,INDEX(FPL_Results_Extract[Gameweek 02],MATCH($A125,FPL_Results_Extract[[Player]:[Player]],0)),INDEX(Team_Key[[Abbreviation]:[Abbreviation]],MATCH(LEFT(INDEX(FPL_Fixtures_Extract[],MATCH($A125,FPL_Fixtures_Extract[[Player]:[Player]],0),MATCH(FPL_Combined[[#Headers],[Gameweek 02]],FPL_Fixtures_Extract[#Headers],0)),LEN(INDEX(FPL_Fixtures_Extract[],MATCH($A125,FPL_Fixtures_Extract[[Player]:[Player]],0),MATCH(FPL_Combined[[#Headers],[Gameweek 02]],FPL_Fixtures_Extract[#Headers],0)))-4),Team_Key[[Full Name]:[Full Name]],0))&amp;RIGHT(INDEX(FPL_Fixtures_Extract[],MATCH($A125,FPL_Fixtures_Extract[[Player]:[Player]],0),MATCH(FPL_Combined[[#Headers],[Gameweek 02]],FPL_Fixtures_Extract[#Headers],0)),3))</f>
        <v>NOR(H) 1-3</v>
      </c>
      <c r="D125" t="str">
        <f ca="1">IF(RIGHT(FPL_Combined[[#Headers],[Gameweek 03]],2)&lt;$B$622,INDEX(FPL_Results_Extract[Gameweek 03],MATCH($A125,FPL_Results_Extract[[Player]:[Player]],0)),INDEX(Team_Key[[Abbreviation]:[Abbreviation]],MATCH(LEFT(INDEX(FPL_Fixtures_Extract[],MATCH($A125,FPL_Fixtures_Extract[[Player]:[Player]],0),MATCH(FPL_Combined[[#Headers],[Gameweek 03]],FPL_Fixtures_Extract[#Headers],0)),LEN(INDEX(FPL_Fixtures_Extract[],MATCH($A125,FPL_Fixtures_Extract[[Player]:[Player]],0),MATCH(FPL_Combined[[#Headers],[Gameweek 03]],FPL_Fixtures_Extract[#Headers],0)))-4),Team_Key[[Full Name]:[Full Name]],0))&amp;RIGHT(INDEX(FPL_Fixtures_Extract[],MATCH($A125,FPL_Fixtures_Extract[[Player]:[Player]],0),MATCH(FPL_Combined[[#Headers],[Gameweek 03]],FPL_Fixtures_Extract[#Headers],0)),3))</f>
        <v>SWA(H) 1-1</v>
      </c>
      <c r="E125" t="str">
        <f ca="1">IF(RIGHT(FPL_Combined[[#Headers],[Gameweek 04]],2)&lt;$B$622,INDEX(FPL_Results_Extract[Gameweek 04],MATCH($A125,FPL_Results_Extract[[Player]:[Player]],0)),INDEX(Team_Key[[Abbreviation]:[Abbreviation]],MATCH(LEFT(INDEX(FPL_Fixtures_Extract[],MATCH($A125,FPL_Fixtures_Extract[[Player]:[Player]],0),MATCH(FPL_Combined[[#Headers],[Gameweek 04]],FPL_Fixtures_Extract[#Headers],0)),LEN(INDEX(FPL_Fixtures_Extract[],MATCH($A125,FPL_Fixtures_Extract[[Player]:[Player]],0),MATCH(FPL_Combined[[#Headers],[Gameweek 04]],FPL_Fixtures_Extract[#Headers],0)))-4),Team_Key[[Full Name]:[Full Name]],0))&amp;RIGHT(INDEX(FPL_Fixtures_Extract[],MATCH($A125,FPL_Fixtures_Extract[[Player]:[Player]],0),MATCH(FPL_Combined[[#Headers],[Gameweek 04]],FPL_Fixtures_Extract[#Headers],0)),3))</f>
        <v>AVL(A) 2-2</v>
      </c>
      <c r="F125" t="str">
        <f ca="1">IF(RIGHT(FPL_Combined[[#Headers],[Gameweek 05]],2)&lt;$B$622,INDEX(FPL_Results_Extract[Gameweek 05],MATCH($A125,FPL_Results_Extract[[Player]:[Player]],0)),INDEX(Team_Key[[Abbreviation]:[Abbreviation]],MATCH(LEFT(INDEX(FPL_Fixtures_Extract[],MATCH($A125,FPL_Fixtures_Extract[[Player]:[Player]],0),MATCH(FPL_Combined[[#Headers],[Gameweek 05]],FPL_Fixtures_Extract[#Headers],0)),LEN(INDEX(FPL_Fixtures_Extract[],MATCH($A125,FPL_Fixtures_Extract[[Player]:[Player]],0),MATCH(FPL_Combined[[#Headers],[Gameweek 05]],FPL_Fixtures_Extract[#Headers],0)))-4),Team_Key[[Full Name]:[Full Name]],0))&amp;RIGHT(INDEX(FPL_Fixtures_Extract[],MATCH($A125,FPL_Fixtures_Extract[[Player]:[Player]],0),MATCH(FPL_Combined[[#Headers],[Gameweek 05]],FPL_Fixtures_Extract[#Headers],0)),3))</f>
        <v>TOT(H) 0-1</v>
      </c>
      <c r="G125" t="str">
        <f ca="1">IF(RIGHT(FPL_Combined[[#Headers],[Gameweek 06]],2)&lt;$B$622,INDEX(FPL_Results_Extract[Gameweek 06],MATCH($A125,FPL_Results_Extract[[Player]:[Player]],0)),INDEX(Team_Key[[Abbreviation]:[Abbreviation]],MATCH(LEFT(INDEX(FPL_Fixtures_Extract[],MATCH($A125,FPL_Fixtures_Extract[[Player]:[Player]],0),MATCH(FPL_Combined[[#Headers],[Gameweek 06]],FPL_Fixtures_Extract[#Headers],0)),LEN(INDEX(FPL_Fixtures_Extract[],MATCH($A125,FPL_Fixtures_Extract[[Player]:[Player]],0),MATCH(FPL_Combined[[#Headers],[Gameweek 06]],FPL_Fixtures_Extract[#Headers],0)))-4),Team_Key[[Full Name]:[Full Name]],0))&amp;RIGHT(INDEX(FPL_Fixtures_Extract[],MATCH($A125,FPL_Fixtures_Extract[[Player]:[Player]],0),MATCH(FPL_Combined[[#Headers],[Gameweek 06]],FPL_Fixtures_Extract[#Headers],0)),3))</f>
        <v>BOU(A) 0-2</v>
      </c>
      <c r="H125" t="str">
        <f ca="1">IF(RIGHT(FPL_Combined[[#Headers],[Gameweek 07]],2)&lt;$B$622,INDEX(FPL_Results_Extract[Gameweek 07],MATCH($A125,FPL_Results_Extract[[Player]:[Player]],0)),INDEX(Team_Key[[Abbreviation]:[Abbreviation]],MATCH(LEFT(INDEX(FPL_Fixtures_Extract[],MATCH($A125,FPL_Fixtures_Extract[[Player]:[Player]],0),MATCH(FPL_Combined[[#Headers],[Gameweek 07]],FPL_Fixtures_Extract[#Headers],0)),LEN(INDEX(FPL_Fixtures_Extract[],MATCH($A125,FPL_Fixtures_Extract[[Player]:[Player]],0),MATCH(FPL_Combined[[#Headers],[Gameweek 07]],FPL_Fixtures_Extract[#Headers],0)))-4),Team_Key[[Full Name]:[Full Name]],0))&amp;RIGHT(INDEX(FPL_Fixtures_Extract[],MATCH($A125,FPL_Fixtures_Extract[[Player]:[Player]],0),MATCH(FPL_Combined[[#Headers],[Gameweek 07]],FPL_Fixtures_Extract[#Headers],0)),3))</f>
        <v>MUN(A) 0-3</v>
      </c>
      <c r="I125" t="str">
        <f ca="1">IF(RIGHT(FPL_Combined[[#Headers],[Gameweek 08]],2)&lt;$B$622,INDEX(FPL_Results_Extract[Gameweek 08],MATCH($A125,FPL_Results_Extract[[Player]:[Player]],0)),INDEX(Team_Key[[Abbreviation]:[Abbreviation]],MATCH(LEFT(INDEX(FPL_Fixtures_Extract[],MATCH($A125,FPL_Fixtures_Extract[[Player]:[Player]],0),MATCH(FPL_Combined[[#Headers],[Gameweek 08]],FPL_Fixtures_Extract[#Headers],0)),LEN(INDEX(FPL_Fixtures_Extract[],MATCH($A125,FPL_Fixtures_Extract[[Player]:[Player]],0),MATCH(FPL_Combined[[#Headers],[Gameweek 08]],FPL_Fixtures_Extract[#Headers],0)))-4),Team_Key[[Full Name]:[Full Name]],0))&amp;RIGHT(INDEX(FPL_Fixtures_Extract[],MATCH($A125,FPL_Fixtures_Extract[[Player]:[Player]],0),MATCH(FPL_Combined[[#Headers],[Gameweek 08]],FPL_Fixtures_Extract[#Headers],0)),3))</f>
        <v>WHU(H) 2-2</v>
      </c>
      <c r="J125" t="str">
        <f ca="1">IF(RIGHT(FPL_Combined[[#Headers],[Gameweek 09]],2)&lt;$B$622,INDEX(FPL_Results_Extract[Gameweek 09],MATCH($A125,FPL_Results_Extract[[Player]:[Player]],0)),INDEX(Team_Key[[Abbreviation]:[Abbreviation]],MATCH(LEFT(INDEX(FPL_Fixtures_Extract[],MATCH($A125,FPL_Fixtures_Extract[[Player]:[Player]],0),MATCH(FPL_Combined[[#Headers],[Gameweek 09]],FPL_Fixtures_Extract[#Headers],0)),LEN(INDEX(FPL_Fixtures_Extract[],MATCH($A125,FPL_Fixtures_Extract[[Player]:[Player]],0),MATCH(FPL_Combined[[#Headers],[Gameweek 09]],FPL_Fixtures_Extract[#Headers],0)))-4),Team_Key[[Full Name]:[Full Name]],0))&amp;RIGHT(INDEX(FPL_Fixtures_Extract[],MATCH($A125,FPL_Fixtures_Extract[[Player]:[Player]],0),MATCH(FPL_Combined[[#Headers],[Gameweek 09]],FPL_Fixtures_Extract[#Headers],0)),3))</f>
        <v>WBA(A) 0-1</v>
      </c>
      <c r="K125" t="str">
        <f ca="1">IF(RIGHT(FPL_Combined[[#Headers],[Gameweek 10]],2)&lt;$B$622,INDEX(FPL_Results_Extract[Gameweek 10],MATCH($A125,FPL_Results_Extract[[Player]:[Player]],0)),INDEX(Team_Key[[Abbreviation]:[Abbreviation]],MATCH(LEFT(INDEX(FPL_Fixtures_Extract[],MATCH($A125,FPL_Fixtures_Extract[[Player]:[Player]],0),MATCH(FPL_Combined[[#Headers],[Gameweek 10]],FPL_Fixtures_Extract[#Headers],0)),LEN(INDEX(FPL_Fixtures_Extract[],MATCH($A125,FPL_Fixtures_Extract[[Player]:[Player]],0),MATCH(FPL_Combined[[#Headers],[Gameweek 10]],FPL_Fixtures_Extract[#Headers],0)))-4),Team_Key[[Full Name]:[Full Name]],0))&amp;RIGHT(INDEX(FPL_Fixtures_Extract[],MATCH($A125,FPL_Fixtures_Extract[[Player]:[Player]],0),MATCH(FPL_Combined[[#Headers],[Gameweek 10]],FPL_Fixtures_Extract[#Headers],0)),3))</f>
        <v>NEW(H) 3-0</v>
      </c>
      <c r="L125" t="str">
        <f ca="1">IF(RIGHT(FPL_Combined[[#Headers],[Gameweek 11]],2)&lt;$B$622,INDEX(FPL_Results_Extract[Gameweek 11],MATCH($A125,FPL_Results_Extract[[Player]:[Player]],0)),INDEX(Team_Key[[Abbreviation]:[Abbreviation]],MATCH(LEFT(INDEX(FPL_Fixtures_Extract[],MATCH($A125,FPL_Fixtures_Extract[[Player]:[Player]],0),MATCH(FPL_Combined[[#Headers],[Gameweek 11]],FPL_Fixtures_Extract[#Headers],0)),LEN(INDEX(FPL_Fixtures_Extract[],MATCH($A125,FPL_Fixtures_Extract[[Player]:[Player]],0),MATCH(FPL_Combined[[#Headers],[Gameweek 11]],FPL_Fixtures_Extract[#Headers],0)))-4),Team_Key[[Full Name]:[Full Name]],0))&amp;RIGHT(INDEX(FPL_Fixtures_Extract[],MATCH($A125,FPL_Fixtures_Extract[[Player]:[Player]],0),MATCH(FPL_Combined[[#Headers],[Gameweek 11]],FPL_Fixtures_Extract[#Headers],0)),3))</f>
        <v>EVE(A) 2-6</v>
      </c>
      <c r="M125" t="str">
        <f ca="1">IF(RIGHT(FPL_Combined[[#Headers],[Gameweek 12]],2)&lt;$B$622,INDEX(FPL_Results_Extract[Gameweek 12],MATCH($A125,FPL_Results_Extract[[Player]:[Player]],0)),INDEX(Team_Key[[Abbreviation]:[Abbreviation]],MATCH(LEFT(INDEX(FPL_Fixtures_Extract[],MATCH($A125,FPL_Fixtures_Extract[[Player]:[Player]],0),MATCH(FPL_Combined[[#Headers],[Gameweek 12]],FPL_Fixtures_Extract[#Headers],0)),LEN(INDEX(FPL_Fixtures_Extract[],MATCH($A125,FPL_Fixtures_Extract[[Player]:[Player]],0),MATCH(FPL_Combined[[#Headers],[Gameweek 12]],FPL_Fixtures_Extract[#Headers],0)))-4),Team_Key[[Full Name]:[Full Name]],0))&amp;RIGHT(INDEX(FPL_Fixtures_Extract[],MATCH($A125,FPL_Fixtures_Extract[[Player]:[Player]],0),MATCH(FPL_Combined[[#Headers],[Gameweek 12]],FPL_Fixtures_Extract[#Headers],0)),3))</f>
        <v>SOU(H) 0-1</v>
      </c>
      <c r="N125" t="str">
        <f ca="1">IF(RIGHT(FPL_Combined[[#Headers],[Gameweek 13]],2)&lt;$B$622,INDEX(FPL_Results_Extract[Gameweek 13],MATCH($A125,FPL_Results_Extract[[Player]:[Player]],0)),INDEX(Team_Key[[Abbreviation]:[Abbreviation]],MATCH(LEFT(INDEX(FPL_Fixtures_Extract[],MATCH($A125,FPL_Fixtures_Extract[[Player]:[Player]],0),MATCH(FPL_Combined[[#Headers],[Gameweek 13]],FPL_Fixtures_Extract[#Headers],0)),LEN(INDEX(FPL_Fixtures_Extract[],MATCH($A125,FPL_Fixtures_Extract[[Player]:[Player]],0),MATCH(FPL_Combined[[#Headers],[Gameweek 13]],FPL_Fixtures_Extract[#Headers],0)))-4),Team_Key[[Full Name]:[Full Name]],0))&amp;RIGHT(INDEX(FPL_Fixtures_Extract[],MATCH($A125,FPL_Fixtures_Extract[[Player]:[Player]],0),MATCH(FPL_Combined[[#Headers],[Gameweek 13]],FPL_Fixtures_Extract[#Headers],0)),3))</f>
        <v>CRY(A) 1-0</v>
      </c>
      <c r="O125" t="str">
        <f ca="1">IF(RIGHT(FPL_Combined[[#Headers],[Gameweek 14]],2)&lt;$B$622,INDEX(FPL_Results_Extract[Gameweek 14],MATCH($A125,FPL_Results_Extract[[Player]:[Player]],0)),INDEX(Team_Key[[Abbreviation]:[Abbreviation]],MATCH(LEFT(INDEX(FPL_Fixtures_Extract[],MATCH($A125,FPL_Fixtures_Extract[[Player]:[Player]],0),MATCH(FPL_Combined[[#Headers],[Gameweek 14]],FPL_Fixtures_Extract[#Headers],0)),LEN(INDEX(FPL_Fixtures_Extract[],MATCH($A125,FPL_Fixtures_Extract[[Player]:[Player]],0),MATCH(FPL_Combined[[#Headers],[Gameweek 14]],FPL_Fixtures_Extract[#Headers],0)))-4),Team_Key[[Full Name]:[Full Name]],0))&amp;RIGHT(INDEX(FPL_Fixtures_Extract[],MATCH($A125,FPL_Fixtures_Extract[[Player]:[Player]],0),MATCH(FPL_Combined[[#Headers],[Gameweek 14]],FPL_Fixtures_Extract[#Headers],0)),3))</f>
        <v>STK(H) 2-0</v>
      </c>
      <c r="P125" t="str">
        <f ca="1">IF(RIGHT(FPL_Combined[[#Headers],[Gameweek 15]],2)&lt;$B$622,INDEX(FPL_Results_Extract[Gameweek 15],MATCH($A125,FPL_Results_Extract[[Player]:[Player]],0)),INDEX(Team_Key[[Abbreviation]:[Abbreviation]],MATCH(LEFT(INDEX(FPL_Fixtures_Extract[],MATCH($A125,FPL_Fixtures_Extract[[Player]:[Player]],0),MATCH(FPL_Combined[[#Headers],[Gameweek 15]],FPL_Fixtures_Extract[#Headers],0)),LEN(INDEX(FPL_Fixtures_Extract[],MATCH($A125,FPL_Fixtures_Extract[[Player]:[Player]],0),MATCH(FPL_Combined[[#Headers],[Gameweek 15]],FPL_Fixtures_Extract[#Headers],0)))-4),Team_Key[[Full Name]:[Full Name]],0))&amp;RIGHT(INDEX(FPL_Fixtures_Extract[],MATCH($A125,FPL_Fixtures_Extract[[Player]:[Player]],0),MATCH(FPL_Combined[[#Headers],[Gameweek 15]],FPL_Fixtures_Extract[#Headers],0)),3))</f>
        <v>ARS(A) 1-3</v>
      </c>
      <c r="Q125" t="str">
        <f ca="1">IF(RIGHT(FPL_Combined[[#Headers],[Gameweek 16]],2)&lt;$B$622,INDEX(FPL_Results_Extract[Gameweek 16],MATCH($A125,FPL_Results_Extract[[Player]:[Player]],0)),INDEX(Team_Key[[Abbreviation]:[Abbreviation]],MATCH(LEFT(INDEX(FPL_Fixtures_Extract[],MATCH($A125,FPL_Fixtures_Extract[[Player]:[Player]],0),MATCH(FPL_Combined[[#Headers],[Gameweek 16]],FPL_Fixtures_Extract[#Headers],0)),LEN(INDEX(FPL_Fixtures_Extract[],MATCH($A125,FPL_Fixtures_Extract[[Player]:[Player]],0),MATCH(FPL_Combined[[#Headers],[Gameweek 16]],FPL_Fixtures_Extract[#Headers],0)))-4),Team_Key[[Full Name]:[Full Name]],0))&amp;RIGHT(INDEX(FPL_Fixtures_Extract[],MATCH($A125,FPL_Fixtures_Extract[[Player]:[Player]],0),MATCH(FPL_Combined[[#Headers],[Gameweek 16]],FPL_Fixtures_Extract[#Headers],0)),3))</f>
        <v>WAT(H) 0-1</v>
      </c>
      <c r="R125" t="str">
        <f ca="1">IF(RIGHT(FPL_Combined[[#Headers],[Gameweek 17]],2)&lt;$B$622,INDEX(FPL_Results_Extract[Gameweek 17],MATCH($A125,FPL_Results_Extract[[Player]:[Player]],0)),INDEX(Team_Key[[Abbreviation]:[Abbreviation]],MATCH(LEFT(INDEX(FPL_Fixtures_Extract[],MATCH($A125,FPL_Fixtures_Extract[[Player]:[Player]],0),MATCH(FPL_Combined[[#Headers],[Gameweek 17]],FPL_Fixtures_Extract[#Headers],0)),LEN(INDEX(FPL_Fixtures_Extract[],MATCH($A125,FPL_Fixtures_Extract[[Player]:[Player]],0),MATCH(FPL_Combined[[#Headers],[Gameweek 17]],FPL_Fixtures_Extract[#Headers],0)))-4),Team_Key[[Full Name]:[Full Name]],0))&amp;RIGHT(INDEX(FPL_Fixtures_Extract[],MATCH($A125,FPL_Fixtures_Extract[[Player]:[Player]],0),MATCH(FPL_Combined[[#Headers],[Gameweek 17]],FPL_Fixtures_Extract[#Headers],0)),3))</f>
        <v>CHE(A) 1-3</v>
      </c>
      <c r="S125" t="str">
        <f ca="1">IF(RIGHT(FPL_Combined[[#Headers],[Gameweek 18]],2)&lt;$B$622,INDEX(FPL_Results_Extract[Gameweek 18],MATCH($A125,FPL_Results_Extract[[Player]:[Player]],0)),INDEX(Team_Key[[Abbreviation]:[Abbreviation]],MATCH(LEFT(INDEX(FPL_Fixtures_Extract[],MATCH($A125,FPL_Fixtures_Extract[[Player]:[Player]],0),MATCH(FPL_Combined[[#Headers],[Gameweek 18]],FPL_Fixtures_Extract[#Headers],0)),LEN(INDEX(FPL_Fixtures_Extract[],MATCH($A125,FPL_Fixtures_Extract[[Player]:[Player]],0),MATCH(FPL_Combined[[#Headers],[Gameweek 18]],FPL_Fixtures_Extract[#Headers],0)))-4),Team_Key[[Full Name]:[Full Name]],0))&amp;RIGHT(INDEX(FPL_Fixtures_Extract[],MATCH($A125,FPL_Fixtures_Extract[[Player]:[Player]],0),MATCH(FPL_Combined[[#Headers],[Gameweek 18]],FPL_Fixtures_Extract[#Headers],0)),3))</f>
        <v>MCI(A) 1-4</v>
      </c>
      <c r="T125" t="str">
        <f ca="1">IF(RIGHT(FPL_Combined[[#Headers],[Gameweek 19]],2)&lt;$B$622,INDEX(FPL_Results_Extract[Gameweek 19],MATCH($A125,FPL_Results_Extract[[Player]:[Player]],0)),INDEX(Team_Key[[Abbreviation]:[Abbreviation]],MATCH(LEFT(INDEX(FPL_Fixtures_Extract[],MATCH($A125,FPL_Fixtures_Extract[[Player]:[Player]],0),MATCH(FPL_Combined[[#Headers],[Gameweek 19]],FPL_Fixtures_Extract[#Headers],0)),LEN(INDEX(FPL_Fixtures_Extract[],MATCH($A125,FPL_Fixtures_Extract[[Player]:[Player]],0),MATCH(FPL_Combined[[#Headers],[Gameweek 19]],FPL_Fixtures_Extract[#Headers],0)))-4),Team_Key[[Full Name]:[Full Name]],0))&amp;RIGHT(INDEX(FPL_Fixtures_Extract[],MATCH($A125,FPL_Fixtures_Extract[[Player]:[Player]],0),MATCH(FPL_Combined[[#Headers],[Gameweek 19]],FPL_Fixtures_Extract[#Headers],0)),3))</f>
        <v>LIV(H) 0-1</v>
      </c>
      <c r="U125" t="str">
        <f ca="1">IF(RIGHT(FPL_Combined[[#Headers],[Gameweek 20]],2)&lt;$B$622,INDEX(FPL_Results_Extract[Gameweek 20],MATCH($A125,FPL_Results_Extract[[Player]:[Player]],0)),INDEX(Team_Key[[Abbreviation]:[Abbreviation]],MATCH(LEFT(INDEX(FPL_Fixtures_Extract[],MATCH($A125,FPL_Fixtures_Extract[[Player]:[Player]],0),MATCH(FPL_Combined[[#Headers],[Gameweek 20]],FPL_Fixtures_Extract[#Headers],0)),LEN(INDEX(FPL_Fixtures_Extract[],MATCH($A125,FPL_Fixtures_Extract[[Player]:[Player]],0),MATCH(FPL_Combined[[#Headers],[Gameweek 20]],FPL_Fixtures_Extract[#Headers],0)))-4),Team_Key[[Full Name]:[Full Name]],0))&amp;RIGHT(INDEX(FPL_Fixtures_Extract[],MATCH($A125,FPL_Fixtures_Extract[[Player]:[Player]],0),MATCH(FPL_Combined[[#Headers],[Gameweek 20]],FPL_Fixtures_Extract[#Headers],0)),3))</f>
        <v>AVL(H) 3-1</v>
      </c>
      <c r="V125" t="str">
        <f ca="1">IF(RIGHT(FPL_Combined[[#Headers],[Gameweek 21]],2)&lt;$B$622,INDEX(FPL_Results_Extract[Gameweek 21],MATCH($A125,FPL_Results_Extract[[Player]:[Player]],0)),INDEX(Team_Key[[Abbreviation]:[Abbreviation]],MATCH(LEFT(INDEX(FPL_Fixtures_Extract[],MATCH($A125,FPL_Fixtures_Extract[[Player]:[Player]],0),MATCH(FPL_Combined[[#Headers],[Gameweek 21]],FPL_Fixtures_Extract[#Headers],0)),LEN(INDEX(FPL_Fixtures_Extract[],MATCH($A125,FPL_Fixtures_Extract[[Player]:[Player]],0),MATCH(FPL_Combined[[#Headers],[Gameweek 21]],FPL_Fixtures_Extract[#Headers],0)))-4),Team_Key[[Full Name]:[Full Name]],0))&amp;RIGHT(INDEX(FPL_Fixtures_Extract[],MATCH($A125,FPL_Fixtures_Extract[[Player]:[Player]],0),MATCH(FPL_Combined[[#Headers],[Gameweek 21]],FPL_Fixtures_Extract[#Headers],0)),3))</f>
        <v>SWA(A) 4-2</v>
      </c>
      <c r="W125" t="str">
        <f ca="1">IF(RIGHT(FPL_Combined[[#Headers],[Gameweek 22]],2)&lt;$B$622,INDEX(FPL_Results_Extract[Gameweek 22],MATCH($A125,FPL_Results_Extract[[Player]:[Player]],0)),INDEX(Team_Key[[Abbreviation]:[Abbreviation]],MATCH(LEFT(INDEX(FPL_Fixtures_Extract[],MATCH($A125,FPL_Fixtures_Extract[[Player]:[Player]],0),MATCH(FPL_Combined[[#Headers],[Gameweek 22]],FPL_Fixtures_Extract[#Headers],0)),LEN(INDEX(FPL_Fixtures_Extract[],MATCH($A125,FPL_Fixtures_Extract[[Player]:[Player]],0),MATCH(FPL_Combined[[#Headers],[Gameweek 22]],FPL_Fixtures_Extract[#Headers],0)))-4),Team_Key[[Full Name]:[Full Name]],0))&amp;RIGHT(INDEX(FPL_Fixtures_Extract[],MATCH($A125,FPL_Fixtures_Extract[[Player]:[Player]],0),MATCH(FPL_Combined[[#Headers],[Gameweek 22]],FPL_Fixtures_Extract[#Headers],0)),3))</f>
        <v>TOT(A) 1-4</v>
      </c>
      <c r="X125" t="str">
        <f ca="1">IF(RIGHT(FPL_Combined[[#Headers],[Gameweek 23]],2)&lt;$B$622,INDEX(FPL_Results_Extract[Gameweek 23],MATCH($A125,FPL_Results_Extract[[Player]:[Player]],0)),INDEX(Team_Key[[Abbreviation]:[Abbreviation]],MATCH(LEFT(INDEX(FPL_Fixtures_Extract[],MATCH($A125,FPL_Fixtures_Extract[[Player]:[Player]],0),MATCH(FPL_Combined[[#Headers],[Gameweek 23]],FPL_Fixtures_Extract[#Headers],0)),LEN(INDEX(FPL_Fixtures_Extract[],MATCH($A125,FPL_Fixtures_Extract[[Player]:[Player]],0),MATCH(FPL_Combined[[#Headers],[Gameweek 23]],FPL_Fixtures_Extract[#Headers],0)))-4),Team_Key[[Full Name]:[Full Name]],0))&amp;RIGHT(INDEX(FPL_Fixtures_Extract[],MATCH($A125,FPL_Fixtures_Extract[[Player]:[Player]],0),MATCH(FPL_Combined[[#Headers],[Gameweek 23]],FPL_Fixtures_Extract[#Headers],0)),3))</f>
        <v>BOU(H) 1-1</v>
      </c>
      <c r="Y125" t="str">
        <f ca="1">IF(RIGHT(FPL_Combined[[#Headers],[Gameweek 24]],2)&lt;$B$622,INDEX(FPL_Results_Extract[Team],MATCH($A125,FPL_Results_Extract[[Player]:[Player]],0)),INDEX(Team_Key[[Abbreviation]:[Abbreviation]],MATCH(LEFT(INDEX(FPL_Fixtures_Extract[],MATCH($A125,FPL_Fixtures_Extract[[Player]:[Player]],0),MATCH(FPL_Combined[[#Headers],[Gameweek 24]],FPL_Fixtures_Extract[#Headers],0)),LEN(INDEX(FPL_Fixtures_Extract[],MATCH($A125,FPL_Fixtures_Extract[[Player]:[Player]],0),MATCH(FPL_Combined[[#Headers],[Gameweek 24]],FPL_Fixtures_Extract[#Headers],0)))-4),Team_Key[[Full Name]:[Full Name]],0))&amp;RIGHT(INDEX(FPL_Fixtures_Extract[],MATCH($A125,FPL_Fixtures_Extract[[Player]:[Player]],0),MATCH(FPL_Combined[[#Headers],[Gameweek 24]],FPL_Fixtures_Extract[#Headers],0)),3))</f>
        <v>SUN</v>
      </c>
      <c r="Z125" t="str">
        <f ca="1">IF(RIGHT(FPL_Combined[[#Headers],[Gameweek 25]],2)&lt;$B$622,INDEX(FPL_Results_Extract[Player],MATCH($A125,FPL_Results_Extract[[Player]:[Player]],0)),INDEX(Team_Key[[Abbreviation]:[Abbreviation]],MATCH(LEFT(INDEX(FPL_Fixtures_Extract[],MATCH($A125,FPL_Fixtures_Extract[[Player]:[Player]],0),MATCH(FPL_Combined[[#Headers],[Gameweek 25]],FPL_Fixtures_Extract[#Headers],0)),LEN(INDEX(FPL_Fixtures_Extract[],MATCH($A125,FPL_Fixtures_Extract[[Player]:[Player]],0),MATCH(FPL_Combined[[#Headers],[Gameweek 25]],FPL_Fixtures_Extract[#Headers],0)))-4),Team_Key[[Full Name]:[Full Name]],0))&amp;RIGHT(INDEX(FPL_Fixtures_Extract[],MATCH($A125,FPL_Fixtures_Extract[[Player]:[Player]],0),MATCH(FPL_Combined[[#Headers],[Gameweek 25]],FPL_Fixtures_Extract[#Headers],0)),3))</f>
        <v>Coates</v>
      </c>
      <c r="AA125" t="str">
        <f ca="1">IF(RIGHT(FPL_Combined[[#Headers],[Gameweek 26]],2)&lt;$B$622,INDEX(FPL_Results_Extract[Gameweek 01],MATCH($A125,FPL_Results_Extract[[Player]:[Player]],0)),INDEX(Team_Key[[Abbreviation]:[Abbreviation]],MATCH(LEFT(INDEX(FPL_Fixtures_Extract[],MATCH($A125,FPL_Fixtures_Extract[[Player]:[Player]],0),MATCH(FPL_Combined[[#Headers],[Gameweek 26]],FPL_Fixtures_Extract[#Headers],0)),LEN(INDEX(FPL_Fixtures_Extract[],MATCH($A125,FPL_Fixtures_Extract[[Player]:[Player]],0),MATCH(FPL_Combined[[#Headers],[Gameweek 26]],FPL_Fixtures_Extract[#Headers],0)))-4),Team_Key[[Full Name]:[Full Name]],0))&amp;RIGHT(INDEX(FPL_Fixtures_Extract[],MATCH($A125,FPL_Fixtures_Extract[[Player]:[Player]],0),MATCH(FPL_Combined[[#Headers],[Gameweek 26]],FPL_Fixtures_Extract[#Headers],0)),3))</f>
        <v>LEI(A) 2-4</v>
      </c>
      <c r="AB125" t="str">
        <f ca="1">IF(RIGHT(FPL_Combined[[#Headers],[Gameweek 27]],2)&lt;$B$622,INDEX(FPL_Results_Extract[Gameweek 02],MATCH($A125,FPL_Results_Extract[[Player]:[Player]],0)),INDEX(Team_Key[[Abbreviation]:[Abbreviation]],MATCH(LEFT(INDEX(FPL_Fixtures_Extract[],MATCH($A125,FPL_Fixtures_Extract[[Player]:[Player]],0),MATCH(FPL_Combined[[#Headers],[Gameweek 27]],FPL_Fixtures_Extract[#Headers],0)),LEN(INDEX(FPL_Fixtures_Extract[],MATCH($A125,FPL_Fixtures_Extract[[Player]:[Player]],0),MATCH(FPL_Combined[[#Headers],[Gameweek 27]],FPL_Fixtures_Extract[#Headers],0)))-4),Team_Key[[Full Name]:[Full Name]],0))&amp;RIGHT(INDEX(FPL_Fixtures_Extract[],MATCH($A125,FPL_Fixtures_Extract[[Player]:[Player]],0),MATCH(FPL_Combined[[#Headers],[Gameweek 27]],FPL_Fixtures_Extract[#Headers],0)),3))</f>
        <v>NOR(H) 1-3</v>
      </c>
      <c r="AC125" t="str">
        <f ca="1">IF(RIGHT(FPL_Combined[[#Headers],[Gameweek 28]],2)&lt;$B$622,INDEX(FPL_Results_Extract[Gameweek 03],MATCH($A125,FPL_Results_Extract[[Player]:[Player]],0)),INDEX(Team_Key[[Abbreviation]:[Abbreviation]],MATCH(LEFT(INDEX(FPL_Fixtures_Extract[],MATCH($A125,FPL_Fixtures_Extract[[Player]:[Player]],0),MATCH(FPL_Combined[[#Headers],[Gameweek 28]],FPL_Fixtures_Extract[#Headers],0)),LEN(INDEX(FPL_Fixtures_Extract[],MATCH($A125,FPL_Fixtures_Extract[[Player]:[Player]],0),MATCH(FPL_Combined[[#Headers],[Gameweek 28]],FPL_Fixtures_Extract[#Headers],0)))-4),Team_Key[[Full Name]:[Full Name]],0))&amp;RIGHT(INDEX(FPL_Fixtures_Extract[],MATCH($A125,FPL_Fixtures_Extract[[Player]:[Player]],0),MATCH(FPL_Combined[[#Headers],[Gameweek 28]],FPL_Fixtures_Extract[#Headers],0)),3))</f>
        <v>SWA(H) 1-1</v>
      </c>
      <c r="AD125" t="str">
        <f ca="1">IF(RIGHT(FPL_Combined[[#Headers],[Gameweek 29]],2)&lt;$B$622,INDEX(FPL_Results_Extract[Gameweek 04],MATCH($A125,FPL_Results_Extract[[Player]:[Player]],0)),INDEX(Team_Key[[Abbreviation]:[Abbreviation]],MATCH(LEFT(INDEX(FPL_Fixtures_Extract[],MATCH($A125,FPL_Fixtures_Extract[[Player]:[Player]],0),MATCH(FPL_Combined[[#Headers],[Gameweek 29]],FPL_Fixtures_Extract[#Headers],0)),LEN(INDEX(FPL_Fixtures_Extract[],MATCH($A125,FPL_Fixtures_Extract[[Player]:[Player]],0),MATCH(FPL_Combined[[#Headers],[Gameweek 29]],FPL_Fixtures_Extract[#Headers],0)))-4),Team_Key[[Full Name]:[Full Name]],0))&amp;RIGHT(INDEX(FPL_Fixtures_Extract[],MATCH($A125,FPL_Fixtures_Extract[[Player]:[Player]],0),MATCH(FPL_Combined[[#Headers],[Gameweek 29]],FPL_Fixtures_Extract[#Headers],0)),3))</f>
        <v>SOU(A)</v>
      </c>
      <c r="AE125" t="e">
        <f ca="1">IF(RIGHT(FPL_Combined[[#Headers],[Gameweek 30]],2)&lt;$B$622,INDEX(FPL_Results_Extract[Gameweek 05],MATCH($A125,FPL_Results_Extract[[Player]:[Player]],0)),INDEX(Team_Key[[Abbreviation]:[Abbreviation]],MATCH(LEFT(INDEX(FPL_Fixtures_Extract[],MATCH($A125,FPL_Fixtures_Extract[[Player]:[Player]],0),MATCH(FPL_Combined[[#Headers],[Gameweek 30]],FPL_Fixtures_Extract[#Headers],0)),LEN(INDEX(FPL_Fixtures_Extract[],MATCH($A125,FPL_Fixtures_Extract[[Player]:[Player]],0),MATCH(FPL_Combined[[#Headers],[Gameweek 30]],FPL_Fixtures_Extract[#Headers],0)))-4),Team_Key[[Full Name]:[Full Name]],0))&amp;RIGHT(INDEX(FPL_Fixtures_Extract[],MATCH($A125,FPL_Fixtures_Extract[[Player]:[Player]],0),MATCH(FPL_Combined[[#Headers],[Gameweek 30]],FPL_Fixtures_Extract[#Headers],0)),3))</f>
        <v>#VALUE!</v>
      </c>
      <c r="AF125" t="str">
        <f ca="1">IF(RIGHT(FPL_Combined[[#Headers],[Gameweek 31]],2)&lt;$B$622,INDEX(FPL_Results_Extract[Gameweek 06],MATCH($A125,FPL_Results_Extract[[Player]:[Player]],0)),INDEX(Team_Key[[Abbreviation]:[Abbreviation]],MATCH(LEFT(INDEX(FPL_Fixtures_Extract[],MATCH($A125,FPL_Fixtures_Extract[[Player]:[Player]],0),MATCH(FPL_Combined[[#Headers],[Gameweek 31]],FPL_Fixtures_Extract[#Headers],0)),LEN(INDEX(FPL_Fixtures_Extract[],MATCH($A125,FPL_Fixtures_Extract[[Player]:[Player]],0),MATCH(FPL_Combined[[#Headers],[Gameweek 31]],FPL_Fixtures_Extract[#Headers],0)))-4),Team_Key[[Full Name]:[Full Name]],0))&amp;RIGHT(INDEX(FPL_Fixtures_Extract[],MATCH($A125,FPL_Fixtures_Extract[[Player]:[Player]],0),MATCH(FPL_Combined[[#Headers],[Gameweek 31]],FPL_Fixtures_Extract[#Headers],0)),3))</f>
        <v>NEW(A)</v>
      </c>
      <c r="AG125" t="str">
        <f ca="1">IF(RIGHT(FPL_Combined[[#Headers],[Gameweek 32]],2)&lt;$B$622,INDEX(FPL_Results_Extract[Gameweek 07],MATCH($A125,FPL_Results_Extract[[Player]:[Player]],0)),INDEX(Team_Key[[Abbreviation]:[Abbreviation]],MATCH(LEFT(INDEX(FPL_Fixtures_Extract[],MATCH($A125,FPL_Fixtures_Extract[[Player]:[Player]],0),MATCH(FPL_Combined[[#Headers],[Gameweek 32]],FPL_Fixtures_Extract[#Headers],0)),LEN(INDEX(FPL_Fixtures_Extract[],MATCH($A125,FPL_Fixtures_Extract[[Player]:[Player]],0),MATCH(FPL_Combined[[#Headers],[Gameweek 32]],FPL_Fixtures_Extract[#Headers],0)))-4),Team_Key[[Full Name]:[Full Name]],0))&amp;RIGHT(INDEX(FPL_Fixtures_Extract[],MATCH($A125,FPL_Fixtures_Extract[[Player]:[Player]],0),MATCH(FPL_Combined[[#Headers],[Gameweek 32]],FPL_Fixtures_Extract[#Headers],0)),3))</f>
        <v>WBA(H)</v>
      </c>
      <c r="AH125" t="str">
        <f ca="1">IF(RIGHT(FPL_Combined[[#Headers],[Gameweek 33]],2)&lt;$B$622,INDEX(FPL_Results_Extract[Gameweek 08],MATCH($A125,FPL_Results_Extract[[Player]:[Player]],0)),INDEX(Team_Key[[Abbreviation]:[Abbreviation]],MATCH(LEFT(INDEX(FPL_Fixtures_Extract[],MATCH($A125,FPL_Fixtures_Extract[[Player]:[Player]],0),MATCH(FPL_Combined[[#Headers],[Gameweek 33]],FPL_Fixtures_Extract[#Headers],0)),LEN(INDEX(FPL_Fixtures_Extract[],MATCH($A125,FPL_Fixtures_Extract[[Player]:[Player]],0),MATCH(FPL_Combined[[#Headers],[Gameweek 33]],FPL_Fixtures_Extract[#Headers],0)))-4),Team_Key[[Full Name]:[Full Name]],0))&amp;RIGHT(INDEX(FPL_Fixtures_Extract[],MATCH($A125,FPL_Fixtures_Extract[[Player]:[Player]],0),MATCH(FPL_Combined[[#Headers],[Gameweek 33]],FPL_Fixtures_Extract[#Headers],0)),3))</f>
        <v>LEI(H)</v>
      </c>
      <c r="AI125" t="str">
        <f ca="1">IF(RIGHT(FPL_Combined[[#Headers],[Gameweek 34]],2)&lt;$B$622,INDEX(FPL_Results_Extract[Gameweek 09],MATCH($A125,FPL_Results_Extract[[Player]:[Player]],0)),INDEX(Team_Key[[Abbreviation]:[Abbreviation]],MATCH(LEFT(INDEX(FPL_Fixtures_Extract[],MATCH($A125,FPL_Fixtures_Extract[[Player]:[Player]],0),MATCH(FPL_Combined[[#Headers],[Gameweek 34]],FPL_Fixtures_Extract[#Headers],0)),LEN(INDEX(FPL_Fixtures_Extract[],MATCH($A125,FPL_Fixtures_Extract[[Player]:[Player]],0),MATCH(FPL_Combined[[#Headers],[Gameweek 34]],FPL_Fixtures_Extract[#Headers],0)))-4),Team_Key[[Full Name]:[Full Name]],0))&amp;RIGHT(INDEX(FPL_Fixtures_Extract[],MATCH($A125,FPL_Fixtures_Extract[[Player]:[Player]],0),MATCH(FPL_Combined[[#Headers],[Gameweek 34]],FPL_Fixtures_Extract[#Headers],0)),3))</f>
        <v>NOR(A)</v>
      </c>
      <c r="AJ125" t="str">
        <f ca="1">IF(RIGHT(FPL_Combined[[#Headers],[Gameweek 35]],2)&lt;$B$622,INDEX(FPL_Results_Extract[Gameweek 10],MATCH($A125,FPL_Results_Extract[[Player]:[Player]],0)),INDEX(Team_Key[[Abbreviation]:[Abbreviation]],MATCH(LEFT(INDEX(FPL_Fixtures_Extract[],MATCH($A125,FPL_Fixtures_Extract[[Player]:[Player]],0),MATCH(FPL_Combined[[#Headers],[Gameweek 35]],FPL_Fixtures_Extract[#Headers],0)),LEN(INDEX(FPL_Fixtures_Extract[],MATCH($A125,FPL_Fixtures_Extract[[Player]:[Player]],0),MATCH(FPL_Combined[[#Headers],[Gameweek 35]],FPL_Fixtures_Extract[#Headers],0)))-4),Team_Key[[Full Name]:[Full Name]],0))&amp;RIGHT(INDEX(FPL_Fixtures_Extract[],MATCH($A125,FPL_Fixtures_Extract[[Player]:[Player]],0),MATCH(FPL_Combined[[#Headers],[Gameweek 35]],FPL_Fixtures_Extract[#Headers],0)),3))</f>
        <v>ARS(H)</v>
      </c>
      <c r="AK125" t="str">
        <f ca="1">IF(RIGHT(FPL_Combined[[#Headers],[Gameweek 36]],2)&lt;$B$622,INDEX(FPL_Results_Extract[Gameweek 11],MATCH($A125,FPL_Results_Extract[[Player]:[Player]],0)),INDEX(Team_Key[[Abbreviation]:[Abbreviation]],MATCH(LEFT(INDEX(FPL_Fixtures_Extract[],MATCH($A125,FPL_Fixtures_Extract[[Player]:[Player]],0),MATCH(FPL_Combined[[#Headers],[Gameweek 36]],FPL_Fixtures_Extract[#Headers],0)),LEN(INDEX(FPL_Fixtures_Extract[],MATCH($A125,FPL_Fixtures_Extract[[Player]:[Player]],0),MATCH(FPL_Combined[[#Headers],[Gameweek 36]],FPL_Fixtures_Extract[#Headers],0)))-4),Team_Key[[Full Name]:[Full Name]],0))&amp;RIGHT(INDEX(FPL_Fixtures_Extract[],MATCH($A125,FPL_Fixtures_Extract[[Player]:[Player]],0),MATCH(FPL_Combined[[#Headers],[Gameweek 36]],FPL_Fixtures_Extract[#Headers],0)),3))</f>
        <v>STK(A)</v>
      </c>
      <c r="AL125" t="str">
        <f ca="1">IF(RIGHT(FPL_Combined[[#Headers],[Gameweek 37]],2)&lt;$B$622,INDEX(FPL_Results_Extract[Gameweek 12],MATCH($A125,FPL_Results_Extract[[Player]:[Player]],0)),INDEX(Team_Key[[Abbreviation]:[Abbreviation]],MATCH(LEFT(INDEX(FPL_Fixtures_Extract[],MATCH($A125,FPL_Fixtures_Extract[[Player]:[Player]],0),MATCH(FPL_Combined[[#Headers],[Gameweek 37]],FPL_Fixtures_Extract[#Headers],0)),LEN(INDEX(FPL_Fixtures_Extract[],MATCH($A125,FPL_Fixtures_Extract[[Player]:[Player]],0),MATCH(FPL_Combined[[#Headers],[Gameweek 37]],FPL_Fixtures_Extract[#Headers],0)))-4),Team_Key[[Full Name]:[Full Name]],0))&amp;RIGHT(INDEX(FPL_Fixtures_Extract[],MATCH($A125,FPL_Fixtures_Extract[[Player]:[Player]],0),MATCH(FPL_Combined[[#Headers],[Gameweek 37]],FPL_Fixtures_Extract[#Headers],0)),3))</f>
        <v>CHE(H)</v>
      </c>
      <c r="AM125" t="str">
        <f ca="1">IF(RIGHT(FPL_Combined[[#Headers],[Gameweek 38]],2)&lt;$B$622,INDEX(FPL_Results_Extract[Gameweek 13],MATCH($A125,FPL_Results_Extract[[Player]:[Player]],0)),INDEX(Team_Key[[Abbreviation]:[Abbreviation]],MATCH(LEFT(INDEX(FPL_Fixtures_Extract[],MATCH($A125,FPL_Fixtures_Extract[[Player]:[Player]],0),MATCH(FPL_Combined[[#Headers],[Gameweek 38]],FPL_Fixtures_Extract[#Headers],0)),LEN(INDEX(FPL_Fixtures_Extract[],MATCH($A125,FPL_Fixtures_Extract[[Player]:[Player]],0),MATCH(FPL_Combined[[#Headers],[Gameweek 38]],FPL_Fixtures_Extract[#Headers],0)))-4),Team_Key[[Full Name]:[Full Name]],0))&amp;RIGHT(INDEX(FPL_Fixtures_Extract[],MATCH($A125,FPL_Fixtures_Extract[[Player]:[Player]],0),MATCH(FPL_Combined[[#Headers],[Gameweek 38]],FPL_Fixtures_Extract[#Headers],0)),3))</f>
        <v>WAT(A)</v>
      </c>
    </row>
    <row r="126" spans="1:39" x14ac:dyDescent="0.45">
      <c r="A126" t="s">
        <v>154</v>
      </c>
      <c r="B126" t="str">
        <f ca="1">IF(RIGHT(FPL_Combined[[#Headers],[Gameweek 01]],2)&lt;$B$622,INDEX(FPL_Results_Extract[Gameweek 01],MATCH($A126,FPL_Results_Extract[[Player]:[Player]],0)),INDEX(Team_Key[[Abbreviation]:[Abbreviation]],MATCH(LEFT(INDEX(FPL_Fixtures_Extract[],MATCH($A126,FPL_Fixtures_Extract[[Player]:[Player]],0),MATCH(FPL_Combined[[#Headers],[Gameweek 01]],FPL_Fixtures_Extract[#Headers],0)),LEN(INDEX(FPL_Fixtures_Extract[],MATCH($A126,FPL_Fixtures_Extract[[Player]:[Player]],0),MATCH(FPL_Combined[[#Headers],[Gameweek 01]],FPL_Fixtures_Extract[#Headers],0)))-4),Team_Key[[Full Name]:[Full Name]],0))&amp;RIGHT(INDEX(FPL_Fixtures_Extract[],MATCH($A126,FPL_Fixtures_Extract[[Player]:[Player]],0),MATCH(FPL_Combined[[#Headers],[Gameweek 01]],FPL_Fixtures_Extract[#Headers],0)),3))</f>
        <v>SOU(H) 2-2</v>
      </c>
      <c r="C126" t="str">
        <f ca="1">IF(RIGHT(FPL_Combined[[#Headers],[Gameweek 02]],2)&lt;$B$622,INDEX(FPL_Results_Extract[Gameweek 02],MATCH($A126,FPL_Results_Extract[[Player]:[Player]],0)),INDEX(Team_Key[[Abbreviation]:[Abbreviation]],MATCH(LEFT(INDEX(FPL_Fixtures_Extract[],MATCH($A126,FPL_Fixtures_Extract[[Player]:[Player]],0),MATCH(FPL_Combined[[#Headers],[Gameweek 02]],FPL_Fixtures_Extract[#Headers],0)),LEN(INDEX(FPL_Fixtures_Extract[],MATCH($A126,FPL_Fixtures_Extract[[Player]:[Player]],0),MATCH(FPL_Combined[[#Headers],[Gameweek 02]],FPL_Fixtures_Extract[#Headers],0)))-4),Team_Key[[Full Name]:[Full Name]],0))&amp;RIGHT(INDEX(FPL_Fixtures_Extract[],MATCH($A126,FPL_Fixtures_Extract[[Player]:[Player]],0),MATCH(FPL_Combined[[#Headers],[Gameweek 02]],FPL_Fixtures_Extract[#Headers],0)),3))</f>
        <v>SWA(A) 0-2</v>
      </c>
      <c r="D126" t="str">
        <f ca="1">IF(RIGHT(FPL_Combined[[#Headers],[Gameweek 03]],2)&lt;$B$622,INDEX(FPL_Results_Extract[Gameweek 03],MATCH($A126,FPL_Results_Extract[[Player]:[Player]],0)),INDEX(Team_Key[[Abbreviation]:[Abbreviation]],MATCH(LEFT(INDEX(FPL_Fixtures_Extract[],MATCH($A126,FPL_Fixtures_Extract[[Player]:[Player]],0),MATCH(FPL_Combined[[#Headers],[Gameweek 03]],FPL_Fixtures_Extract[#Headers],0)),LEN(INDEX(FPL_Fixtures_Extract[],MATCH($A126,FPL_Fixtures_Extract[[Player]:[Player]],0),MATCH(FPL_Combined[[#Headers],[Gameweek 03]],FPL_Fixtures_Extract[#Headers],0)))-4),Team_Key[[Full Name]:[Full Name]],0))&amp;RIGHT(INDEX(FPL_Fixtures_Extract[],MATCH($A126,FPL_Fixtures_Extract[[Player]:[Player]],0),MATCH(FPL_Combined[[#Headers],[Gameweek 03]],FPL_Fixtures_Extract[#Headers],0)),3))</f>
        <v>MUN(A) 0-0</v>
      </c>
      <c r="E126" t="str">
        <f ca="1">IF(RIGHT(FPL_Combined[[#Headers],[Gameweek 04]],2)&lt;$B$622,INDEX(FPL_Results_Extract[Gameweek 04],MATCH($A126,FPL_Results_Extract[[Player]:[Player]],0)),INDEX(Team_Key[[Abbreviation]:[Abbreviation]],MATCH(LEFT(INDEX(FPL_Fixtures_Extract[],MATCH($A126,FPL_Fixtures_Extract[[Player]:[Player]],0),MATCH(FPL_Combined[[#Headers],[Gameweek 04]],FPL_Fixtures_Extract[#Headers],0)),LEN(INDEX(FPL_Fixtures_Extract[],MATCH($A126,FPL_Fixtures_Extract[[Player]:[Player]],0),MATCH(FPL_Combined[[#Headers],[Gameweek 04]],FPL_Fixtures_Extract[#Headers],0)))-4),Team_Key[[Full Name]:[Full Name]],0))&amp;RIGHT(INDEX(FPL_Fixtures_Extract[],MATCH($A126,FPL_Fixtures_Extract[[Player]:[Player]],0),MATCH(FPL_Combined[[#Headers],[Gameweek 04]],FPL_Fixtures_Extract[#Headers],0)),3))</f>
        <v>ARS(H) 0-1</v>
      </c>
      <c r="F126" t="str">
        <f ca="1">IF(RIGHT(FPL_Combined[[#Headers],[Gameweek 05]],2)&lt;$B$622,INDEX(FPL_Results_Extract[Gameweek 05],MATCH($A126,FPL_Results_Extract[[Player]:[Player]],0)),INDEX(Team_Key[[Abbreviation]:[Abbreviation]],MATCH(LEFT(INDEX(FPL_Fixtures_Extract[],MATCH($A126,FPL_Fixtures_Extract[[Player]:[Player]],0),MATCH(FPL_Combined[[#Headers],[Gameweek 05]],FPL_Fixtures_Extract[#Headers],0)),LEN(INDEX(FPL_Fixtures_Extract[],MATCH($A126,FPL_Fixtures_Extract[[Player]:[Player]],0),MATCH(FPL_Combined[[#Headers],[Gameweek 05]],FPL_Fixtures_Extract[#Headers],0)))-4),Team_Key[[Full Name]:[Full Name]],0))&amp;RIGHT(INDEX(FPL_Fixtures_Extract[],MATCH($A126,FPL_Fixtures_Extract[[Player]:[Player]],0),MATCH(FPL_Combined[[#Headers],[Gameweek 05]],FPL_Fixtures_Extract[#Headers],0)),3))</f>
        <v>WHU(A) 0-2</v>
      </c>
      <c r="G126" t="str">
        <f ca="1">IF(RIGHT(FPL_Combined[[#Headers],[Gameweek 06]],2)&lt;$B$622,INDEX(FPL_Results_Extract[Gameweek 06],MATCH($A126,FPL_Results_Extract[[Player]:[Player]],0)),INDEX(Team_Key[[Abbreviation]:[Abbreviation]],MATCH(LEFT(INDEX(FPL_Fixtures_Extract[],MATCH($A126,FPL_Fixtures_Extract[[Player]:[Player]],0),MATCH(FPL_Combined[[#Headers],[Gameweek 06]],FPL_Fixtures_Extract[#Headers],0)),LEN(INDEX(FPL_Fixtures_Extract[],MATCH($A126,FPL_Fixtures_Extract[[Player]:[Player]],0),MATCH(FPL_Combined[[#Headers],[Gameweek 06]],FPL_Fixtures_Extract[#Headers],0)))-4),Team_Key[[Full Name]:[Full Name]],0))&amp;RIGHT(INDEX(FPL_Fixtures_Extract[],MATCH($A126,FPL_Fixtures_Extract[[Player]:[Player]],0),MATCH(FPL_Combined[[#Headers],[Gameweek 06]],FPL_Fixtures_Extract[#Headers],0)),3))</f>
        <v>WAT(H) 1-2</v>
      </c>
      <c r="H126" t="str">
        <f ca="1">IF(RIGHT(FPL_Combined[[#Headers],[Gameweek 07]],2)&lt;$B$622,INDEX(FPL_Results_Extract[Gameweek 07],MATCH($A126,FPL_Results_Extract[[Player]:[Player]],0)),INDEX(Team_Key[[Abbreviation]:[Abbreviation]],MATCH(LEFT(INDEX(FPL_Fixtures_Extract[],MATCH($A126,FPL_Fixtures_Extract[[Player]:[Player]],0),MATCH(FPL_Combined[[#Headers],[Gameweek 07]],FPL_Fixtures_Extract[#Headers],0)),LEN(INDEX(FPL_Fixtures_Extract[],MATCH($A126,FPL_Fixtures_Extract[[Player]:[Player]],0),MATCH(FPL_Combined[[#Headers],[Gameweek 07]],FPL_Fixtures_Extract[#Headers],0)))-4),Team_Key[[Full Name]:[Full Name]],0))&amp;RIGHT(INDEX(FPL_Fixtures_Extract[],MATCH($A126,FPL_Fixtures_Extract[[Player]:[Player]],0),MATCH(FPL_Combined[[#Headers],[Gameweek 07]],FPL_Fixtures_Extract[#Headers],0)),3))</f>
        <v>CHE(H) 2-2</v>
      </c>
      <c r="I126" t="str">
        <f ca="1">IF(RIGHT(FPL_Combined[[#Headers],[Gameweek 08]],2)&lt;$B$622,INDEX(FPL_Results_Extract[Gameweek 08],MATCH($A126,FPL_Results_Extract[[Player]:[Player]],0)),INDEX(Team_Key[[Abbreviation]:[Abbreviation]],MATCH(LEFT(INDEX(FPL_Fixtures_Extract[],MATCH($A126,FPL_Fixtures_Extract[[Player]:[Player]],0),MATCH(FPL_Combined[[#Headers],[Gameweek 08]],FPL_Fixtures_Extract[#Headers],0)),LEN(INDEX(FPL_Fixtures_Extract[],MATCH($A126,FPL_Fixtures_Extract[[Player]:[Player]],0),MATCH(FPL_Combined[[#Headers],[Gameweek 08]],FPL_Fixtures_Extract[#Headers],0)))-4),Team_Key[[Full Name]:[Full Name]],0))&amp;RIGHT(INDEX(FPL_Fixtures_Extract[],MATCH($A126,FPL_Fixtures_Extract[[Player]:[Player]],0),MATCH(FPL_Combined[[#Headers],[Gameweek 08]],FPL_Fixtures_Extract[#Headers],0)),3))</f>
        <v>MCI(A) 1-6</v>
      </c>
      <c r="J126" t="str">
        <f ca="1">IF(RIGHT(FPL_Combined[[#Headers],[Gameweek 09]],2)&lt;$B$622,INDEX(FPL_Results_Extract[Gameweek 09],MATCH($A126,FPL_Results_Extract[[Player]:[Player]],0)),INDEX(Team_Key[[Abbreviation]:[Abbreviation]],MATCH(LEFT(INDEX(FPL_Fixtures_Extract[],MATCH($A126,FPL_Fixtures_Extract[[Player]:[Player]],0),MATCH(FPL_Combined[[#Headers],[Gameweek 09]],FPL_Fixtures_Extract[#Headers],0)),LEN(INDEX(FPL_Fixtures_Extract[],MATCH($A126,FPL_Fixtures_Extract[[Player]:[Player]],0),MATCH(FPL_Combined[[#Headers],[Gameweek 09]],FPL_Fixtures_Extract[#Headers],0)))-4),Team_Key[[Full Name]:[Full Name]],0))&amp;RIGHT(INDEX(FPL_Fixtures_Extract[],MATCH($A126,FPL_Fixtures_Extract[[Player]:[Player]],0),MATCH(FPL_Combined[[#Headers],[Gameweek 09]],FPL_Fixtures_Extract[#Headers],0)),3))</f>
        <v>NOR(H) 6-2</v>
      </c>
      <c r="K126" t="str">
        <f ca="1">IF(RIGHT(FPL_Combined[[#Headers],[Gameweek 10]],2)&lt;$B$622,INDEX(FPL_Results_Extract[Gameweek 10],MATCH($A126,FPL_Results_Extract[[Player]:[Player]],0)),INDEX(Team_Key[[Abbreviation]:[Abbreviation]],MATCH(LEFT(INDEX(FPL_Fixtures_Extract[],MATCH($A126,FPL_Fixtures_Extract[[Player]:[Player]],0),MATCH(FPL_Combined[[#Headers],[Gameweek 10]],FPL_Fixtures_Extract[#Headers],0)),LEN(INDEX(FPL_Fixtures_Extract[],MATCH($A126,FPL_Fixtures_Extract[[Player]:[Player]],0),MATCH(FPL_Combined[[#Headers],[Gameweek 10]],FPL_Fixtures_Extract[#Headers],0)))-4),Team_Key[[Full Name]:[Full Name]],0))&amp;RIGHT(INDEX(FPL_Fixtures_Extract[],MATCH($A126,FPL_Fixtures_Extract[[Player]:[Player]],0),MATCH(FPL_Combined[[#Headers],[Gameweek 10]],FPL_Fixtures_Extract[#Headers],0)),3))</f>
        <v>SUN(A) 0-3</v>
      </c>
      <c r="L126" t="str">
        <f ca="1">IF(RIGHT(FPL_Combined[[#Headers],[Gameweek 11]],2)&lt;$B$622,INDEX(FPL_Results_Extract[Gameweek 11],MATCH($A126,FPL_Results_Extract[[Player]:[Player]],0)),INDEX(Team_Key[[Abbreviation]:[Abbreviation]],MATCH(LEFT(INDEX(FPL_Fixtures_Extract[],MATCH($A126,FPL_Fixtures_Extract[[Player]:[Player]],0),MATCH(FPL_Combined[[#Headers],[Gameweek 11]],FPL_Fixtures_Extract[#Headers],0)),LEN(INDEX(FPL_Fixtures_Extract[],MATCH($A126,FPL_Fixtures_Extract[[Player]:[Player]],0),MATCH(FPL_Combined[[#Headers],[Gameweek 11]],FPL_Fixtures_Extract[#Headers],0)))-4),Team_Key[[Full Name]:[Full Name]],0))&amp;RIGHT(INDEX(FPL_Fixtures_Extract[],MATCH($A126,FPL_Fixtures_Extract[[Player]:[Player]],0),MATCH(FPL_Combined[[#Headers],[Gameweek 11]],FPL_Fixtures_Extract[#Headers],0)),3))</f>
        <v>STK(H) 0-0</v>
      </c>
      <c r="M126" t="str">
        <f ca="1">IF(RIGHT(FPL_Combined[[#Headers],[Gameweek 12]],2)&lt;$B$622,INDEX(FPL_Results_Extract[Gameweek 12],MATCH($A126,FPL_Results_Extract[[Player]:[Player]],0)),INDEX(Team_Key[[Abbreviation]:[Abbreviation]],MATCH(LEFT(INDEX(FPL_Fixtures_Extract[],MATCH($A126,FPL_Fixtures_Extract[[Player]:[Player]],0),MATCH(FPL_Combined[[#Headers],[Gameweek 12]],FPL_Fixtures_Extract[#Headers],0)),LEN(INDEX(FPL_Fixtures_Extract[],MATCH($A126,FPL_Fixtures_Extract[[Player]:[Player]],0),MATCH(FPL_Combined[[#Headers],[Gameweek 12]],FPL_Fixtures_Extract[#Headers],0)))-4),Team_Key[[Full Name]:[Full Name]],0))&amp;RIGHT(INDEX(FPL_Fixtures_Extract[],MATCH($A126,FPL_Fixtures_Extract[[Player]:[Player]],0),MATCH(FPL_Combined[[#Headers],[Gameweek 12]],FPL_Fixtures_Extract[#Headers],0)),3))</f>
        <v>BOU(A) 1-0</v>
      </c>
      <c r="N126" t="str">
        <f ca="1">IF(RIGHT(FPL_Combined[[#Headers],[Gameweek 13]],2)&lt;$B$622,INDEX(FPL_Results_Extract[Gameweek 13],MATCH($A126,FPL_Results_Extract[[Player]:[Player]],0)),INDEX(Team_Key[[Abbreviation]:[Abbreviation]],MATCH(LEFT(INDEX(FPL_Fixtures_Extract[],MATCH($A126,FPL_Fixtures_Extract[[Player]:[Player]],0),MATCH(FPL_Combined[[#Headers],[Gameweek 13]],FPL_Fixtures_Extract[#Headers],0)),LEN(INDEX(FPL_Fixtures_Extract[],MATCH($A126,FPL_Fixtures_Extract[[Player]:[Player]],0),MATCH(FPL_Combined[[#Headers],[Gameweek 13]],FPL_Fixtures_Extract[#Headers],0)))-4),Team_Key[[Full Name]:[Full Name]],0))&amp;RIGHT(INDEX(FPL_Fixtures_Extract[],MATCH($A126,FPL_Fixtures_Extract[[Player]:[Player]],0),MATCH(FPL_Combined[[#Headers],[Gameweek 13]],FPL_Fixtures_Extract[#Headers],0)),3))</f>
        <v>LEI(H) 0-3</v>
      </c>
      <c r="O126" t="str">
        <f ca="1">IF(RIGHT(FPL_Combined[[#Headers],[Gameweek 14]],2)&lt;$B$622,INDEX(FPL_Results_Extract[Gameweek 14],MATCH($A126,FPL_Results_Extract[[Player]:[Player]],0)),INDEX(Team_Key[[Abbreviation]:[Abbreviation]],MATCH(LEFT(INDEX(FPL_Fixtures_Extract[],MATCH($A126,FPL_Fixtures_Extract[[Player]:[Player]],0),MATCH(FPL_Combined[[#Headers],[Gameweek 14]],FPL_Fixtures_Extract[#Headers],0)),LEN(INDEX(FPL_Fixtures_Extract[],MATCH($A126,FPL_Fixtures_Extract[[Player]:[Player]],0),MATCH(FPL_Combined[[#Headers],[Gameweek 14]],FPL_Fixtures_Extract[#Headers],0)))-4),Team_Key[[Full Name]:[Full Name]],0))&amp;RIGHT(INDEX(FPL_Fixtures_Extract[],MATCH($A126,FPL_Fixtures_Extract[[Player]:[Player]],0),MATCH(FPL_Combined[[#Headers],[Gameweek 14]],FPL_Fixtures_Extract[#Headers],0)),3))</f>
        <v>CRY(A) 1-5</v>
      </c>
      <c r="P126" t="str">
        <f ca="1">IF(RIGHT(FPL_Combined[[#Headers],[Gameweek 15]],2)&lt;$B$622,INDEX(FPL_Results_Extract[Gameweek 15],MATCH($A126,FPL_Results_Extract[[Player]:[Player]],0)),INDEX(Team_Key[[Abbreviation]:[Abbreviation]],MATCH(LEFT(INDEX(FPL_Fixtures_Extract[],MATCH($A126,FPL_Fixtures_Extract[[Player]:[Player]],0),MATCH(FPL_Combined[[#Headers],[Gameweek 15]],FPL_Fixtures_Extract[#Headers],0)),LEN(INDEX(FPL_Fixtures_Extract[],MATCH($A126,FPL_Fixtures_Extract[[Player]:[Player]],0),MATCH(FPL_Combined[[#Headers],[Gameweek 15]],FPL_Fixtures_Extract[#Headers],0)))-4),Team_Key[[Full Name]:[Full Name]],0))&amp;RIGHT(INDEX(FPL_Fixtures_Extract[],MATCH($A126,FPL_Fixtures_Extract[[Player]:[Player]],0),MATCH(FPL_Combined[[#Headers],[Gameweek 15]],FPL_Fixtures_Extract[#Headers],0)),3))</f>
        <v>LIV(H) 2-0</v>
      </c>
      <c r="Q126" t="str">
        <f ca="1">IF(RIGHT(FPL_Combined[[#Headers],[Gameweek 16]],2)&lt;$B$622,INDEX(FPL_Results_Extract[Gameweek 16],MATCH($A126,FPL_Results_Extract[[Player]:[Player]],0)),INDEX(Team_Key[[Abbreviation]:[Abbreviation]],MATCH(LEFT(INDEX(FPL_Fixtures_Extract[],MATCH($A126,FPL_Fixtures_Extract[[Player]:[Player]],0),MATCH(FPL_Combined[[#Headers],[Gameweek 16]],FPL_Fixtures_Extract[#Headers],0)),LEN(INDEX(FPL_Fixtures_Extract[],MATCH($A126,FPL_Fixtures_Extract[[Player]:[Player]],0),MATCH(FPL_Combined[[#Headers],[Gameweek 16]],FPL_Fixtures_Extract[#Headers],0)))-4),Team_Key[[Full Name]:[Full Name]],0))&amp;RIGHT(INDEX(FPL_Fixtures_Extract[],MATCH($A126,FPL_Fixtures_Extract[[Player]:[Player]],0),MATCH(FPL_Combined[[#Headers],[Gameweek 16]],FPL_Fixtures_Extract[#Headers],0)),3))</f>
        <v>TOT(A) 2-1</v>
      </c>
      <c r="R126" t="str">
        <f ca="1">IF(RIGHT(FPL_Combined[[#Headers],[Gameweek 17]],2)&lt;$B$622,INDEX(FPL_Results_Extract[Gameweek 17],MATCH($A126,FPL_Results_Extract[[Player]:[Player]],0)),INDEX(Team_Key[[Abbreviation]:[Abbreviation]],MATCH(LEFT(INDEX(FPL_Fixtures_Extract[],MATCH($A126,FPL_Fixtures_Extract[[Player]:[Player]],0),MATCH(FPL_Combined[[#Headers],[Gameweek 17]],FPL_Fixtures_Extract[#Headers],0)),LEN(INDEX(FPL_Fixtures_Extract[],MATCH($A126,FPL_Fixtures_Extract[[Player]:[Player]],0),MATCH(FPL_Combined[[#Headers],[Gameweek 17]],FPL_Fixtures_Extract[#Headers],0)))-4),Team_Key[[Full Name]:[Full Name]],0))&amp;RIGHT(INDEX(FPL_Fixtures_Extract[],MATCH($A126,FPL_Fixtures_Extract[[Player]:[Player]],0),MATCH(FPL_Combined[[#Headers],[Gameweek 17]],FPL_Fixtures_Extract[#Headers],0)),3))</f>
        <v>AVL(H) 1-1</v>
      </c>
      <c r="S126" t="str">
        <f ca="1">IF(RIGHT(FPL_Combined[[#Headers],[Gameweek 18]],2)&lt;$B$622,INDEX(FPL_Results_Extract[Gameweek 18],MATCH($A126,FPL_Results_Extract[[Player]:[Player]],0)),INDEX(Team_Key[[Abbreviation]:[Abbreviation]],MATCH(LEFT(INDEX(FPL_Fixtures_Extract[],MATCH($A126,FPL_Fixtures_Extract[[Player]:[Player]],0),MATCH(FPL_Combined[[#Headers],[Gameweek 18]],FPL_Fixtures_Extract[#Headers],0)),LEN(INDEX(FPL_Fixtures_Extract[],MATCH($A126,FPL_Fixtures_Extract[[Player]:[Player]],0),MATCH(FPL_Combined[[#Headers],[Gameweek 18]],FPL_Fixtures_Extract[#Headers],0)))-4),Team_Key[[Full Name]:[Full Name]],0))&amp;RIGHT(INDEX(FPL_Fixtures_Extract[],MATCH($A126,FPL_Fixtures_Extract[[Player]:[Player]],0),MATCH(FPL_Combined[[#Headers],[Gameweek 18]],FPL_Fixtures_Extract[#Headers],0)),3))</f>
        <v>EVE(H) 0-1</v>
      </c>
      <c r="T126" t="str">
        <f ca="1">IF(RIGHT(FPL_Combined[[#Headers],[Gameweek 19]],2)&lt;$B$622,INDEX(FPL_Results_Extract[Gameweek 19],MATCH($A126,FPL_Results_Extract[[Player]:[Player]],0)),INDEX(Team_Key[[Abbreviation]:[Abbreviation]],MATCH(LEFT(INDEX(FPL_Fixtures_Extract[],MATCH($A126,FPL_Fixtures_Extract[[Player]:[Player]],0),MATCH(FPL_Combined[[#Headers],[Gameweek 19]],FPL_Fixtures_Extract[#Headers],0)),LEN(INDEX(FPL_Fixtures_Extract[],MATCH($A126,FPL_Fixtures_Extract[[Player]:[Player]],0),MATCH(FPL_Combined[[#Headers],[Gameweek 19]],FPL_Fixtures_Extract[#Headers],0)))-4),Team_Key[[Full Name]:[Full Name]],0))&amp;RIGHT(INDEX(FPL_Fixtures_Extract[],MATCH($A126,FPL_Fixtures_Extract[[Player]:[Player]],0),MATCH(FPL_Combined[[#Headers],[Gameweek 19]],FPL_Fixtures_Extract[#Headers],0)),3))</f>
        <v>WBA(A) 0-1</v>
      </c>
      <c r="U126" t="str">
        <f ca="1">IF(RIGHT(FPL_Combined[[#Headers],[Gameweek 20]],2)&lt;$B$622,INDEX(FPL_Results_Extract[Gameweek 20],MATCH($A126,FPL_Results_Extract[[Player]:[Player]],0)),INDEX(Team_Key[[Abbreviation]:[Abbreviation]],MATCH(LEFT(INDEX(FPL_Fixtures_Extract[],MATCH($A126,FPL_Fixtures_Extract[[Player]:[Player]],0),MATCH(FPL_Combined[[#Headers],[Gameweek 20]],FPL_Fixtures_Extract[#Headers],0)),LEN(INDEX(FPL_Fixtures_Extract[],MATCH($A126,FPL_Fixtures_Extract[[Player]:[Player]],0),MATCH(FPL_Combined[[#Headers],[Gameweek 20]],FPL_Fixtures_Extract[#Headers],0)))-4),Team_Key[[Full Name]:[Full Name]],0))&amp;RIGHT(INDEX(FPL_Fixtures_Extract[],MATCH($A126,FPL_Fixtures_Extract[[Player]:[Player]],0),MATCH(FPL_Combined[[#Headers],[Gameweek 20]],FPL_Fixtures_Extract[#Headers],0)),3))</f>
        <v>ARS(A) 0-1</v>
      </c>
      <c r="V126" t="str">
        <f ca="1">IF(RIGHT(FPL_Combined[[#Headers],[Gameweek 21]],2)&lt;$B$622,INDEX(FPL_Results_Extract[Gameweek 21],MATCH($A126,FPL_Results_Extract[[Player]:[Player]],0)),INDEX(Team_Key[[Abbreviation]:[Abbreviation]],MATCH(LEFT(INDEX(FPL_Fixtures_Extract[],MATCH($A126,FPL_Fixtures_Extract[[Player]:[Player]],0),MATCH(FPL_Combined[[#Headers],[Gameweek 21]],FPL_Fixtures_Extract[#Headers],0)),LEN(INDEX(FPL_Fixtures_Extract[],MATCH($A126,FPL_Fixtures_Extract[[Player]:[Player]],0),MATCH(FPL_Combined[[#Headers],[Gameweek 21]],FPL_Fixtures_Extract[#Headers],0)))-4),Team_Key[[Full Name]:[Full Name]],0))&amp;RIGHT(INDEX(FPL_Fixtures_Extract[],MATCH($A126,FPL_Fixtures_Extract[[Player]:[Player]],0),MATCH(FPL_Combined[[#Headers],[Gameweek 21]],FPL_Fixtures_Extract[#Headers],0)),3))</f>
        <v>MUN(H) 3-3</v>
      </c>
      <c r="W126" t="str">
        <f ca="1">IF(RIGHT(FPL_Combined[[#Headers],[Gameweek 22]],2)&lt;$B$622,INDEX(FPL_Results_Extract[Gameweek 22],MATCH($A126,FPL_Results_Extract[[Player]:[Player]],0)),INDEX(Team_Key[[Abbreviation]:[Abbreviation]],MATCH(LEFT(INDEX(FPL_Fixtures_Extract[],MATCH($A126,FPL_Fixtures_Extract[[Player]:[Player]],0),MATCH(FPL_Combined[[#Headers],[Gameweek 22]],FPL_Fixtures_Extract[#Headers],0)),LEN(INDEX(FPL_Fixtures_Extract[],MATCH($A126,FPL_Fixtures_Extract[[Player]:[Player]],0),MATCH(FPL_Combined[[#Headers],[Gameweek 22]],FPL_Fixtures_Extract[#Headers],0)))-4),Team_Key[[Full Name]:[Full Name]],0))&amp;RIGHT(INDEX(FPL_Fixtures_Extract[],MATCH($A126,FPL_Fixtures_Extract[[Player]:[Player]],0),MATCH(FPL_Combined[[#Headers],[Gameweek 22]],FPL_Fixtures_Extract[#Headers],0)),3))</f>
        <v>WHU(H) 2-1</v>
      </c>
      <c r="X126" t="str">
        <f ca="1">IF(RIGHT(FPL_Combined[[#Headers],[Gameweek 23]],2)&lt;$B$622,INDEX(FPL_Results_Extract[Gameweek 23],MATCH($A126,FPL_Results_Extract[[Player]:[Player]],0)),INDEX(Team_Key[[Abbreviation]:[Abbreviation]],MATCH(LEFT(INDEX(FPL_Fixtures_Extract[],MATCH($A126,FPL_Fixtures_Extract[[Player]:[Player]],0),MATCH(FPL_Combined[[#Headers],[Gameweek 23]],FPL_Fixtures_Extract[#Headers],0)),LEN(INDEX(FPL_Fixtures_Extract[],MATCH($A126,FPL_Fixtures_Extract[[Player]:[Player]],0),MATCH(FPL_Combined[[#Headers],[Gameweek 23]],FPL_Fixtures_Extract[#Headers],0)))-4),Team_Key[[Full Name]:[Full Name]],0))&amp;RIGHT(INDEX(FPL_Fixtures_Extract[],MATCH($A126,FPL_Fixtures_Extract[[Player]:[Player]],0),MATCH(FPL_Combined[[#Headers],[Gameweek 23]],FPL_Fixtures_Extract[#Headers],0)),3))</f>
        <v>WAT(A) 1-2</v>
      </c>
      <c r="Y126" t="str">
        <f ca="1">IF(RIGHT(FPL_Combined[[#Headers],[Gameweek 24]],2)&lt;$B$622,INDEX(FPL_Results_Extract[Team],MATCH($A126,FPL_Results_Extract[[Player]:[Player]],0)),INDEX(Team_Key[[Abbreviation]:[Abbreviation]],MATCH(LEFT(INDEX(FPL_Fixtures_Extract[],MATCH($A126,FPL_Fixtures_Extract[[Player]:[Player]],0),MATCH(FPL_Combined[[#Headers],[Gameweek 24]],FPL_Fixtures_Extract[#Headers],0)),LEN(INDEX(FPL_Fixtures_Extract[],MATCH($A126,FPL_Fixtures_Extract[[Player]:[Player]],0),MATCH(FPL_Combined[[#Headers],[Gameweek 24]],FPL_Fixtures_Extract[#Headers],0)))-4),Team_Key[[Full Name]:[Full Name]],0))&amp;RIGHT(INDEX(FPL_Fixtures_Extract[],MATCH($A126,FPL_Fixtures_Extract[[Player]:[Player]],0),MATCH(FPL_Combined[[#Headers],[Gameweek 24]],FPL_Fixtures_Extract[#Headers],0)),3))</f>
        <v>NEW</v>
      </c>
      <c r="Z126" t="str">
        <f ca="1">IF(RIGHT(FPL_Combined[[#Headers],[Gameweek 25]],2)&lt;$B$622,INDEX(FPL_Results_Extract[Player],MATCH($A126,FPL_Results_Extract[[Player]:[Player]],0)),INDEX(Team_Key[[Abbreviation]:[Abbreviation]],MATCH(LEFT(INDEX(FPL_Fixtures_Extract[],MATCH($A126,FPL_Fixtures_Extract[[Player]:[Player]],0),MATCH(FPL_Combined[[#Headers],[Gameweek 25]],FPL_Fixtures_Extract[#Headers],0)),LEN(INDEX(FPL_Fixtures_Extract[],MATCH($A126,FPL_Fixtures_Extract[[Player]:[Player]],0),MATCH(FPL_Combined[[#Headers],[Gameweek 25]],FPL_Fixtures_Extract[#Headers],0)))-4),Team_Key[[Full Name]:[Full Name]],0))&amp;RIGHT(INDEX(FPL_Fixtures_Extract[],MATCH($A126,FPL_Fixtures_Extract[[Player]:[Player]],0),MATCH(FPL_Combined[[#Headers],[Gameweek 25]],FPL_Fixtures_Extract[#Headers],0)),3))</f>
        <v>Colback</v>
      </c>
      <c r="AA126" t="str">
        <f ca="1">IF(RIGHT(FPL_Combined[[#Headers],[Gameweek 26]],2)&lt;$B$622,INDEX(FPL_Results_Extract[Gameweek 01],MATCH($A126,FPL_Results_Extract[[Player]:[Player]],0)),INDEX(Team_Key[[Abbreviation]:[Abbreviation]],MATCH(LEFT(INDEX(FPL_Fixtures_Extract[],MATCH($A126,FPL_Fixtures_Extract[[Player]:[Player]],0),MATCH(FPL_Combined[[#Headers],[Gameweek 26]],FPL_Fixtures_Extract[#Headers],0)),LEN(INDEX(FPL_Fixtures_Extract[],MATCH($A126,FPL_Fixtures_Extract[[Player]:[Player]],0),MATCH(FPL_Combined[[#Headers],[Gameweek 26]],FPL_Fixtures_Extract[#Headers],0)))-4),Team_Key[[Full Name]:[Full Name]],0))&amp;RIGHT(INDEX(FPL_Fixtures_Extract[],MATCH($A126,FPL_Fixtures_Extract[[Player]:[Player]],0),MATCH(FPL_Combined[[#Headers],[Gameweek 26]],FPL_Fixtures_Extract[#Headers],0)),3))</f>
        <v>SOU(H) 2-2</v>
      </c>
      <c r="AB126" t="str">
        <f ca="1">IF(RIGHT(FPL_Combined[[#Headers],[Gameweek 27]],2)&lt;$B$622,INDEX(FPL_Results_Extract[Gameweek 02],MATCH($A126,FPL_Results_Extract[[Player]:[Player]],0)),INDEX(Team_Key[[Abbreviation]:[Abbreviation]],MATCH(LEFT(INDEX(FPL_Fixtures_Extract[],MATCH($A126,FPL_Fixtures_Extract[[Player]:[Player]],0),MATCH(FPL_Combined[[#Headers],[Gameweek 27]],FPL_Fixtures_Extract[#Headers],0)),LEN(INDEX(FPL_Fixtures_Extract[],MATCH($A126,FPL_Fixtures_Extract[[Player]:[Player]],0),MATCH(FPL_Combined[[#Headers],[Gameweek 27]],FPL_Fixtures_Extract[#Headers],0)))-4),Team_Key[[Full Name]:[Full Name]],0))&amp;RIGHT(INDEX(FPL_Fixtures_Extract[],MATCH($A126,FPL_Fixtures_Extract[[Player]:[Player]],0),MATCH(FPL_Combined[[#Headers],[Gameweek 27]],FPL_Fixtures_Extract[#Headers],0)),3))</f>
        <v>SWA(A) 0-2</v>
      </c>
      <c r="AC126" t="str">
        <f ca="1">IF(RIGHT(FPL_Combined[[#Headers],[Gameweek 28]],2)&lt;$B$622,INDEX(FPL_Results_Extract[Gameweek 03],MATCH($A126,FPL_Results_Extract[[Player]:[Player]],0)),INDEX(Team_Key[[Abbreviation]:[Abbreviation]],MATCH(LEFT(INDEX(FPL_Fixtures_Extract[],MATCH($A126,FPL_Fixtures_Extract[[Player]:[Player]],0),MATCH(FPL_Combined[[#Headers],[Gameweek 28]],FPL_Fixtures_Extract[#Headers],0)),LEN(INDEX(FPL_Fixtures_Extract[],MATCH($A126,FPL_Fixtures_Extract[[Player]:[Player]],0),MATCH(FPL_Combined[[#Headers],[Gameweek 28]],FPL_Fixtures_Extract[#Headers],0)))-4),Team_Key[[Full Name]:[Full Name]],0))&amp;RIGHT(INDEX(FPL_Fixtures_Extract[],MATCH($A126,FPL_Fixtures_Extract[[Player]:[Player]],0),MATCH(FPL_Combined[[#Headers],[Gameweek 28]],FPL_Fixtures_Extract[#Headers],0)),3))</f>
        <v>MUN(A) 0-0</v>
      </c>
      <c r="AD126" t="str">
        <f ca="1">IF(RIGHT(FPL_Combined[[#Headers],[Gameweek 29]],2)&lt;$B$622,INDEX(FPL_Results_Extract[Gameweek 04],MATCH($A126,FPL_Results_Extract[[Player]:[Player]],0)),INDEX(Team_Key[[Abbreviation]:[Abbreviation]],MATCH(LEFT(INDEX(FPL_Fixtures_Extract[],MATCH($A126,FPL_Fixtures_Extract[[Player]:[Player]],0),MATCH(FPL_Combined[[#Headers],[Gameweek 29]],FPL_Fixtures_Extract[#Headers],0)),LEN(INDEX(FPL_Fixtures_Extract[],MATCH($A126,FPL_Fixtures_Extract[[Player]:[Player]],0),MATCH(FPL_Combined[[#Headers],[Gameweek 29]],FPL_Fixtures_Extract[#Headers],0)))-4),Team_Key[[Full Name]:[Full Name]],0))&amp;RIGHT(INDEX(FPL_Fixtures_Extract[],MATCH($A126,FPL_Fixtures_Extract[[Player]:[Player]],0),MATCH(FPL_Combined[[#Headers],[Gameweek 29]],FPL_Fixtures_Extract[#Headers],0)),3))</f>
        <v>BOU(H)</v>
      </c>
      <c r="AE126" t="str">
        <f ca="1">IF(RIGHT(FPL_Combined[[#Headers],[Gameweek 30]],2)&lt;$B$622,INDEX(FPL_Results_Extract[Gameweek 05],MATCH($A126,FPL_Results_Extract[[Player]:[Player]],0)),INDEX(Team_Key[[Abbreviation]:[Abbreviation]],MATCH(LEFT(INDEX(FPL_Fixtures_Extract[],MATCH($A126,FPL_Fixtures_Extract[[Player]:[Player]],0),MATCH(FPL_Combined[[#Headers],[Gameweek 30]],FPL_Fixtures_Extract[#Headers],0)),LEN(INDEX(FPL_Fixtures_Extract[],MATCH($A126,FPL_Fixtures_Extract[[Player]:[Player]],0),MATCH(FPL_Combined[[#Headers],[Gameweek 30]],FPL_Fixtures_Extract[#Headers],0)))-4),Team_Key[[Full Name]:[Full Name]],0))&amp;RIGHT(INDEX(FPL_Fixtures_Extract[],MATCH($A126,FPL_Fixtures_Extract[[Player]:[Player]],0),MATCH(FPL_Combined[[#Headers],[Gameweek 30]],FPL_Fixtures_Extract[#Headers],0)),3))</f>
        <v>LEI(A)</v>
      </c>
      <c r="AF126" t="str">
        <f ca="1">IF(RIGHT(FPL_Combined[[#Headers],[Gameweek 31]],2)&lt;$B$622,INDEX(FPL_Results_Extract[Gameweek 06],MATCH($A126,FPL_Results_Extract[[Player]:[Player]],0)),INDEX(Team_Key[[Abbreviation]:[Abbreviation]],MATCH(LEFT(INDEX(FPL_Fixtures_Extract[],MATCH($A126,FPL_Fixtures_Extract[[Player]:[Player]],0),MATCH(FPL_Combined[[#Headers],[Gameweek 31]],FPL_Fixtures_Extract[#Headers],0)),LEN(INDEX(FPL_Fixtures_Extract[],MATCH($A126,FPL_Fixtures_Extract[[Player]:[Player]],0),MATCH(FPL_Combined[[#Headers],[Gameweek 31]],FPL_Fixtures_Extract[#Headers],0)))-4),Team_Key[[Full Name]:[Full Name]],0))&amp;RIGHT(INDEX(FPL_Fixtures_Extract[],MATCH($A126,FPL_Fixtures_Extract[[Player]:[Player]],0),MATCH(FPL_Combined[[#Headers],[Gameweek 31]],FPL_Fixtures_Extract[#Headers],0)),3))</f>
        <v>SUN(H)</v>
      </c>
      <c r="AG126" t="str">
        <f ca="1">IF(RIGHT(FPL_Combined[[#Headers],[Gameweek 32]],2)&lt;$B$622,INDEX(FPL_Results_Extract[Gameweek 07],MATCH($A126,FPL_Results_Extract[[Player]:[Player]],0)),INDEX(Team_Key[[Abbreviation]:[Abbreviation]],MATCH(LEFT(INDEX(FPL_Fixtures_Extract[],MATCH($A126,FPL_Fixtures_Extract[[Player]:[Player]],0),MATCH(FPL_Combined[[#Headers],[Gameweek 32]],FPL_Fixtures_Extract[#Headers],0)),LEN(INDEX(FPL_Fixtures_Extract[],MATCH($A126,FPL_Fixtures_Extract[[Player]:[Player]],0),MATCH(FPL_Combined[[#Headers],[Gameweek 32]],FPL_Fixtures_Extract[#Headers],0)))-4),Team_Key[[Full Name]:[Full Name]],0))&amp;RIGHT(INDEX(FPL_Fixtures_Extract[],MATCH($A126,FPL_Fixtures_Extract[[Player]:[Player]],0),MATCH(FPL_Combined[[#Headers],[Gameweek 32]],FPL_Fixtures_Extract[#Headers],0)),3))</f>
        <v>NOR(A)</v>
      </c>
      <c r="AH126" t="str">
        <f ca="1">IF(RIGHT(FPL_Combined[[#Headers],[Gameweek 33]],2)&lt;$B$622,INDEX(FPL_Results_Extract[Gameweek 08],MATCH($A126,FPL_Results_Extract[[Player]:[Player]],0)),INDEX(Team_Key[[Abbreviation]:[Abbreviation]],MATCH(LEFT(INDEX(FPL_Fixtures_Extract[],MATCH($A126,FPL_Fixtures_Extract[[Player]:[Player]],0),MATCH(FPL_Combined[[#Headers],[Gameweek 33]],FPL_Fixtures_Extract[#Headers],0)),LEN(INDEX(FPL_Fixtures_Extract[],MATCH($A126,FPL_Fixtures_Extract[[Player]:[Player]],0),MATCH(FPL_Combined[[#Headers],[Gameweek 33]],FPL_Fixtures_Extract[#Headers],0)))-4),Team_Key[[Full Name]:[Full Name]],0))&amp;RIGHT(INDEX(FPL_Fixtures_Extract[],MATCH($A126,FPL_Fixtures_Extract[[Player]:[Player]],0),MATCH(FPL_Combined[[#Headers],[Gameweek 33]],FPL_Fixtures_Extract[#Headers],0)),3))</f>
        <v>SOU(A)</v>
      </c>
      <c r="AI126" t="str">
        <f ca="1">IF(RIGHT(FPL_Combined[[#Headers],[Gameweek 34]],2)&lt;$B$622,INDEX(FPL_Results_Extract[Gameweek 09],MATCH($A126,FPL_Results_Extract[[Player]:[Player]],0)),INDEX(Team_Key[[Abbreviation]:[Abbreviation]],MATCH(LEFT(INDEX(FPL_Fixtures_Extract[],MATCH($A126,FPL_Fixtures_Extract[[Player]:[Player]],0),MATCH(FPL_Combined[[#Headers],[Gameweek 34]],FPL_Fixtures_Extract[#Headers],0)),LEN(INDEX(FPL_Fixtures_Extract[],MATCH($A126,FPL_Fixtures_Extract[[Player]:[Player]],0),MATCH(FPL_Combined[[#Headers],[Gameweek 34]],FPL_Fixtures_Extract[#Headers],0)))-4),Team_Key[[Full Name]:[Full Name]],0))&amp;RIGHT(INDEX(FPL_Fixtures_Extract[],MATCH($A126,FPL_Fixtures_Extract[[Player]:[Player]],0),MATCH(FPL_Combined[[#Headers],[Gameweek 34]],FPL_Fixtures_Extract[#Headers],0)),3))</f>
        <v>SWA(H)</v>
      </c>
      <c r="AJ126" t="str">
        <f ca="1">IF(RIGHT(FPL_Combined[[#Headers],[Gameweek 35]],2)&lt;$B$622,INDEX(FPL_Results_Extract[Gameweek 10],MATCH($A126,FPL_Results_Extract[[Player]:[Player]],0)),INDEX(Team_Key[[Abbreviation]:[Abbreviation]],MATCH(LEFT(INDEX(FPL_Fixtures_Extract[],MATCH($A126,FPL_Fixtures_Extract[[Player]:[Player]],0),MATCH(FPL_Combined[[#Headers],[Gameweek 35]],FPL_Fixtures_Extract[#Headers],0)),LEN(INDEX(FPL_Fixtures_Extract[],MATCH($A126,FPL_Fixtures_Extract[[Player]:[Player]],0),MATCH(FPL_Combined[[#Headers],[Gameweek 35]],FPL_Fixtures_Extract[#Headers],0)))-4),Team_Key[[Full Name]:[Full Name]],0))&amp;RIGHT(INDEX(FPL_Fixtures_Extract[],MATCH($A126,FPL_Fixtures_Extract[[Player]:[Player]],0),MATCH(FPL_Combined[[#Headers],[Gameweek 35]],FPL_Fixtures_Extract[#Headers],0)),3))</f>
        <v>LIV(A)</v>
      </c>
      <c r="AK126" t="str">
        <f ca="1">IF(RIGHT(FPL_Combined[[#Headers],[Gameweek 36]],2)&lt;$B$622,INDEX(FPL_Results_Extract[Gameweek 11],MATCH($A126,FPL_Results_Extract[[Player]:[Player]],0)),INDEX(Team_Key[[Abbreviation]:[Abbreviation]],MATCH(LEFT(INDEX(FPL_Fixtures_Extract[],MATCH($A126,FPL_Fixtures_Extract[[Player]:[Player]],0),MATCH(FPL_Combined[[#Headers],[Gameweek 36]],FPL_Fixtures_Extract[#Headers],0)),LEN(INDEX(FPL_Fixtures_Extract[],MATCH($A126,FPL_Fixtures_Extract[[Player]:[Player]],0),MATCH(FPL_Combined[[#Headers],[Gameweek 36]],FPL_Fixtures_Extract[#Headers],0)))-4),Team_Key[[Full Name]:[Full Name]],0))&amp;RIGHT(INDEX(FPL_Fixtures_Extract[],MATCH($A126,FPL_Fixtures_Extract[[Player]:[Player]],0),MATCH(FPL_Combined[[#Headers],[Gameweek 36]],FPL_Fixtures_Extract[#Headers],0)),3))</f>
        <v>CRY(H)</v>
      </c>
      <c r="AL126" t="str">
        <f ca="1">IF(RIGHT(FPL_Combined[[#Headers],[Gameweek 37]],2)&lt;$B$622,INDEX(FPL_Results_Extract[Gameweek 12],MATCH($A126,FPL_Results_Extract[[Player]:[Player]],0)),INDEX(Team_Key[[Abbreviation]:[Abbreviation]],MATCH(LEFT(INDEX(FPL_Fixtures_Extract[],MATCH($A126,FPL_Fixtures_Extract[[Player]:[Player]],0),MATCH(FPL_Combined[[#Headers],[Gameweek 37]],FPL_Fixtures_Extract[#Headers],0)),LEN(INDEX(FPL_Fixtures_Extract[],MATCH($A126,FPL_Fixtures_Extract[[Player]:[Player]],0),MATCH(FPL_Combined[[#Headers],[Gameweek 37]],FPL_Fixtures_Extract[#Headers],0)))-4),Team_Key[[Full Name]:[Full Name]],0))&amp;RIGHT(INDEX(FPL_Fixtures_Extract[],MATCH($A126,FPL_Fixtures_Extract[[Player]:[Player]],0),MATCH(FPL_Combined[[#Headers],[Gameweek 37]],FPL_Fixtures_Extract[#Headers],0)),3))</f>
        <v>AVL(A)</v>
      </c>
      <c r="AM126" t="str">
        <f ca="1">IF(RIGHT(FPL_Combined[[#Headers],[Gameweek 38]],2)&lt;$B$622,INDEX(FPL_Results_Extract[Gameweek 13],MATCH($A126,FPL_Results_Extract[[Player]:[Player]],0)),INDEX(Team_Key[[Abbreviation]:[Abbreviation]],MATCH(LEFT(INDEX(FPL_Fixtures_Extract[],MATCH($A126,FPL_Fixtures_Extract[[Player]:[Player]],0),MATCH(FPL_Combined[[#Headers],[Gameweek 38]],FPL_Fixtures_Extract[#Headers],0)),LEN(INDEX(FPL_Fixtures_Extract[],MATCH($A126,FPL_Fixtures_Extract[[Player]:[Player]],0),MATCH(FPL_Combined[[#Headers],[Gameweek 38]],FPL_Fixtures_Extract[#Headers],0)))-4),Team_Key[[Full Name]:[Full Name]],0))&amp;RIGHT(INDEX(FPL_Fixtures_Extract[],MATCH($A126,FPL_Fixtures_Extract[[Player]:[Player]],0),MATCH(FPL_Combined[[#Headers],[Gameweek 38]],FPL_Fixtures_Extract[#Headers],0)),3))</f>
        <v>TOT(H)</v>
      </c>
    </row>
    <row r="127" spans="1:39" x14ac:dyDescent="0.45">
      <c r="A127" t="s">
        <v>543</v>
      </c>
      <c r="B127" t="str">
        <f ca="1">IF(RIGHT(FPL_Combined[[#Headers],[Gameweek 01]],2)&lt;$B$622,INDEX(FPL_Results_Extract[Gameweek 01],MATCH($A127,FPL_Results_Extract[[Player]:[Player]],0)),INDEX(Team_Key[[Abbreviation]:[Abbreviation]],MATCH(LEFT(INDEX(FPL_Fixtures_Extract[],MATCH($A127,FPL_Fixtures_Extract[[Player]:[Player]],0),MATCH(FPL_Combined[[#Headers],[Gameweek 01]],FPL_Fixtures_Extract[#Headers],0)),LEN(INDEX(FPL_Fixtures_Extract[],MATCH($A127,FPL_Fixtures_Extract[[Player]:[Player]],0),MATCH(FPL_Combined[[#Headers],[Gameweek 01]],FPL_Fixtures_Extract[#Headers],0)))-4),Team_Key[[Full Name]:[Full Name]],0))&amp;RIGHT(INDEX(FPL_Fixtures_Extract[],MATCH($A127,FPL_Fixtures_Extract[[Player]:[Player]],0),MATCH(FPL_Combined[[#Headers],[Gameweek 01]],FPL_Fixtures_Extract[#Headers],0)),3))</f>
        <v>BOU(A) 1-0</v>
      </c>
      <c r="C127" t="str">
        <f ca="1">IF(RIGHT(FPL_Combined[[#Headers],[Gameweek 02]],2)&lt;$B$622,INDEX(FPL_Results_Extract[Gameweek 02],MATCH($A127,FPL_Results_Extract[[Player]:[Player]],0)),INDEX(Team_Key[[Abbreviation]:[Abbreviation]],MATCH(LEFT(INDEX(FPL_Fixtures_Extract[],MATCH($A127,FPL_Fixtures_Extract[[Player]:[Player]],0),MATCH(FPL_Combined[[#Headers],[Gameweek 02]],FPL_Fixtures_Extract[#Headers],0)),LEN(INDEX(FPL_Fixtures_Extract[],MATCH($A127,FPL_Fixtures_Extract[[Player]:[Player]],0),MATCH(FPL_Combined[[#Headers],[Gameweek 02]],FPL_Fixtures_Extract[#Headers],0)))-4),Team_Key[[Full Name]:[Full Name]],0))&amp;RIGHT(INDEX(FPL_Fixtures_Extract[],MATCH($A127,FPL_Fixtures_Extract[[Player]:[Player]],0),MATCH(FPL_Combined[[#Headers],[Gameweek 02]],FPL_Fixtures_Extract[#Headers],0)),3))</f>
        <v>MUN(H) 0-1</v>
      </c>
      <c r="D127" t="str">
        <f ca="1">IF(RIGHT(FPL_Combined[[#Headers],[Gameweek 03]],2)&lt;$B$622,INDEX(FPL_Results_Extract[Gameweek 03],MATCH($A127,FPL_Results_Extract[[Player]:[Player]],0)),INDEX(Team_Key[[Abbreviation]:[Abbreviation]],MATCH(LEFT(INDEX(FPL_Fixtures_Extract[],MATCH($A127,FPL_Fixtures_Extract[[Player]:[Player]],0),MATCH(FPL_Combined[[#Headers],[Gameweek 03]],FPL_Fixtures_Extract[#Headers],0)),LEN(INDEX(FPL_Fixtures_Extract[],MATCH($A127,FPL_Fixtures_Extract[[Player]:[Player]],0),MATCH(FPL_Combined[[#Headers],[Gameweek 03]],FPL_Fixtures_Extract[#Headers],0)))-4),Team_Key[[Full Name]:[Full Name]],0))&amp;RIGHT(INDEX(FPL_Fixtures_Extract[],MATCH($A127,FPL_Fixtures_Extract[[Player]:[Player]],0),MATCH(FPL_Combined[[#Headers],[Gameweek 03]],FPL_Fixtures_Extract[#Headers],0)),3))</f>
        <v>CRY(A) 1-2</v>
      </c>
      <c r="E127" t="str">
        <f ca="1">IF(RIGHT(FPL_Combined[[#Headers],[Gameweek 04]],2)&lt;$B$622,INDEX(FPL_Results_Extract[Gameweek 04],MATCH($A127,FPL_Results_Extract[[Player]:[Player]],0)),INDEX(Team_Key[[Abbreviation]:[Abbreviation]],MATCH(LEFT(INDEX(FPL_Fixtures_Extract[],MATCH($A127,FPL_Fixtures_Extract[[Player]:[Player]],0),MATCH(FPL_Combined[[#Headers],[Gameweek 04]],FPL_Fixtures_Extract[#Headers],0)),LEN(INDEX(FPL_Fixtures_Extract[],MATCH($A127,FPL_Fixtures_Extract[[Player]:[Player]],0),MATCH(FPL_Combined[[#Headers],[Gameweek 04]],FPL_Fixtures_Extract[#Headers],0)))-4),Team_Key[[Full Name]:[Full Name]],0))&amp;RIGHT(INDEX(FPL_Fixtures_Extract[],MATCH($A127,FPL_Fixtures_Extract[[Player]:[Player]],0),MATCH(FPL_Combined[[#Headers],[Gameweek 04]],FPL_Fixtures_Extract[#Headers],0)),3))</f>
        <v>SUN(H) 2-2</v>
      </c>
      <c r="F127" t="str">
        <f ca="1">IF(RIGHT(FPL_Combined[[#Headers],[Gameweek 05]],2)&lt;$B$622,INDEX(FPL_Results_Extract[Gameweek 05],MATCH($A127,FPL_Results_Extract[[Player]:[Player]],0)),INDEX(Team_Key[[Abbreviation]:[Abbreviation]],MATCH(LEFT(INDEX(FPL_Fixtures_Extract[],MATCH($A127,FPL_Fixtures_Extract[[Player]:[Player]],0),MATCH(FPL_Combined[[#Headers],[Gameweek 05]],FPL_Fixtures_Extract[#Headers],0)),LEN(INDEX(FPL_Fixtures_Extract[],MATCH($A127,FPL_Fixtures_Extract[[Player]:[Player]],0),MATCH(FPL_Combined[[#Headers],[Gameweek 05]],FPL_Fixtures_Extract[#Headers],0)))-4),Team_Key[[Full Name]:[Full Name]],0))&amp;RIGHT(INDEX(FPL_Fixtures_Extract[],MATCH($A127,FPL_Fixtures_Extract[[Player]:[Player]],0),MATCH(FPL_Combined[[#Headers],[Gameweek 05]],FPL_Fixtures_Extract[#Headers],0)),3))</f>
        <v>LEI(A) 2-3</v>
      </c>
      <c r="G127" t="str">
        <f ca="1">IF(RIGHT(FPL_Combined[[#Headers],[Gameweek 06]],2)&lt;$B$622,INDEX(FPL_Results_Extract[Gameweek 06],MATCH($A127,FPL_Results_Extract[[Player]:[Player]],0)),INDEX(Team_Key[[Abbreviation]:[Abbreviation]],MATCH(LEFT(INDEX(FPL_Fixtures_Extract[],MATCH($A127,FPL_Fixtures_Extract[[Player]:[Player]],0),MATCH(FPL_Combined[[#Headers],[Gameweek 06]],FPL_Fixtures_Extract[#Headers],0)),LEN(INDEX(FPL_Fixtures_Extract[],MATCH($A127,FPL_Fixtures_Extract[[Player]:[Player]],0),MATCH(FPL_Combined[[#Headers],[Gameweek 06]],FPL_Fixtures_Extract[#Headers],0)))-4),Team_Key[[Full Name]:[Full Name]],0))&amp;RIGHT(INDEX(FPL_Fixtures_Extract[],MATCH($A127,FPL_Fixtures_Extract[[Player]:[Player]],0),MATCH(FPL_Combined[[#Headers],[Gameweek 06]],FPL_Fixtures_Extract[#Headers],0)),3))</f>
        <v>WBA(H) 0-1</v>
      </c>
      <c r="H127" t="str">
        <f ca="1">IF(RIGHT(FPL_Combined[[#Headers],[Gameweek 07]],2)&lt;$B$622,INDEX(FPL_Results_Extract[Gameweek 07],MATCH($A127,FPL_Results_Extract[[Player]:[Player]],0)),INDEX(Team_Key[[Abbreviation]:[Abbreviation]],MATCH(LEFT(INDEX(FPL_Fixtures_Extract[],MATCH($A127,FPL_Fixtures_Extract[[Player]:[Player]],0),MATCH(FPL_Combined[[#Headers],[Gameweek 07]],FPL_Fixtures_Extract[#Headers],0)),LEN(INDEX(FPL_Fixtures_Extract[],MATCH($A127,FPL_Fixtures_Extract[[Player]:[Player]],0),MATCH(FPL_Combined[[#Headers],[Gameweek 07]],FPL_Fixtures_Extract[#Headers],0)))-4),Team_Key[[Full Name]:[Full Name]],0))&amp;RIGHT(INDEX(FPL_Fixtures_Extract[],MATCH($A127,FPL_Fixtures_Extract[[Player]:[Player]],0),MATCH(FPL_Combined[[#Headers],[Gameweek 07]],FPL_Fixtures_Extract[#Headers],0)),3))</f>
        <v>LIV(A) 2-3</v>
      </c>
      <c r="I127" t="str">
        <f ca="1">IF(RIGHT(FPL_Combined[[#Headers],[Gameweek 08]],2)&lt;$B$622,INDEX(FPL_Results_Extract[Gameweek 08],MATCH($A127,FPL_Results_Extract[[Player]:[Player]],0)),INDEX(Team_Key[[Abbreviation]:[Abbreviation]],MATCH(LEFT(INDEX(FPL_Fixtures_Extract[],MATCH($A127,FPL_Fixtures_Extract[[Player]:[Player]],0),MATCH(FPL_Combined[[#Headers],[Gameweek 08]],FPL_Fixtures_Extract[#Headers],0)),LEN(INDEX(FPL_Fixtures_Extract[],MATCH($A127,FPL_Fixtures_Extract[[Player]:[Player]],0),MATCH(FPL_Combined[[#Headers],[Gameweek 08]],FPL_Fixtures_Extract[#Headers],0)))-4),Team_Key[[Full Name]:[Full Name]],0))&amp;RIGHT(INDEX(FPL_Fixtures_Extract[],MATCH($A127,FPL_Fixtures_Extract[[Player]:[Player]],0),MATCH(FPL_Combined[[#Headers],[Gameweek 08]],FPL_Fixtures_Extract[#Headers],0)),3))</f>
        <v>STK(H) 0-1</v>
      </c>
      <c r="J127" t="str">
        <f ca="1">IF(RIGHT(FPL_Combined[[#Headers],[Gameweek 09]],2)&lt;$B$622,INDEX(FPL_Results_Extract[Gameweek 09],MATCH($A127,FPL_Results_Extract[[Player]:[Player]],0)),INDEX(Team_Key[[Abbreviation]:[Abbreviation]],MATCH(LEFT(INDEX(FPL_Fixtures_Extract[],MATCH($A127,FPL_Fixtures_Extract[[Player]:[Player]],0),MATCH(FPL_Combined[[#Headers],[Gameweek 09]],FPL_Fixtures_Extract[#Headers],0)),LEN(INDEX(FPL_Fixtures_Extract[],MATCH($A127,FPL_Fixtures_Extract[[Player]:[Player]],0),MATCH(FPL_Combined[[#Headers],[Gameweek 09]],FPL_Fixtures_Extract[#Headers],0)))-4),Team_Key[[Full Name]:[Full Name]],0))&amp;RIGHT(INDEX(FPL_Fixtures_Extract[],MATCH($A127,FPL_Fixtures_Extract[[Player]:[Player]],0),MATCH(FPL_Combined[[#Headers],[Gameweek 09]],FPL_Fixtures_Extract[#Headers],0)),3))</f>
        <v>CHE(A) 0-2</v>
      </c>
      <c r="K127" t="str">
        <f ca="1">IF(RIGHT(FPL_Combined[[#Headers],[Gameweek 10]],2)&lt;$B$622,INDEX(FPL_Results_Extract[Gameweek 10],MATCH($A127,FPL_Results_Extract[[Player]:[Player]],0)),INDEX(Team_Key[[Abbreviation]:[Abbreviation]],MATCH(LEFT(INDEX(FPL_Fixtures_Extract[],MATCH($A127,FPL_Fixtures_Extract[[Player]:[Player]],0),MATCH(FPL_Combined[[#Headers],[Gameweek 10]],FPL_Fixtures_Extract[#Headers],0)),LEN(INDEX(FPL_Fixtures_Extract[],MATCH($A127,FPL_Fixtures_Extract[[Player]:[Player]],0),MATCH(FPL_Combined[[#Headers],[Gameweek 10]],FPL_Fixtures_Extract[#Headers],0)))-4),Team_Key[[Full Name]:[Full Name]],0))&amp;RIGHT(INDEX(FPL_Fixtures_Extract[],MATCH($A127,FPL_Fixtures_Extract[[Player]:[Player]],0),MATCH(FPL_Combined[[#Headers],[Gameweek 10]],FPL_Fixtures_Extract[#Headers],0)),3))</f>
        <v>SWA(H) 1-2</v>
      </c>
      <c r="L127" t="str">
        <f ca="1">IF(RIGHT(FPL_Combined[[#Headers],[Gameweek 11]],2)&lt;$B$622,INDEX(FPL_Results_Extract[Gameweek 11],MATCH($A127,FPL_Results_Extract[[Player]:[Player]],0)),INDEX(Team_Key[[Abbreviation]:[Abbreviation]],MATCH(LEFT(INDEX(FPL_Fixtures_Extract[],MATCH($A127,FPL_Fixtures_Extract[[Player]:[Player]],0),MATCH(FPL_Combined[[#Headers],[Gameweek 11]],FPL_Fixtures_Extract[#Headers],0)),LEN(INDEX(FPL_Fixtures_Extract[],MATCH($A127,FPL_Fixtures_Extract[[Player]:[Player]],0),MATCH(FPL_Combined[[#Headers],[Gameweek 11]],FPL_Fixtures_Extract[#Headers],0)))-4),Team_Key[[Full Name]:[Full Name]],0))&amp;RIGHT(INDEX(FPL_Fixtures_Extract[],MATCH($A127,FPL_Fixtures_Extract[[Player]:[Player]],0),MATCH(FPL_Combined[[#Headers],[Gameweek 11]],FPL_Fixtures_Extract[#Headers],0)),3))</f>
        <v>TOT(A) 1-3</v>
      </c>
      <c r="M127" t="str">
        <f ca="1">IF(RIGHT(FPL_Combined[[#Headers],[Gameweek 12]],2)&lt;$B$622,INDEX(FPL_Results_Extract[Gameweek 12],MATCH($A127,FPL_Results_Extract[[Player]:[Player]],0)),INDEX(Team_Key[[Abbreviation]:[Abbreviation]],MATCH(LEFT(INDEX(FPL_Fixtures_Extract[],MATCH($A127,FPL_Fixtures_Extract[[Player]:[Player]],0),MATCH(FPL_Combined[[#Headers],[Gameweek 12]],FPL_Fixtures_Extract[#Headers],0)),LEN(INDEX(FPL_Fixtures_Extract[],MATCH($A127,FPL_Fixtures_Extract[[Player]:[Player]],0),MATCH(FPL_Combined[[#Headers],[Gameweek 12]],FPL_Fixtures_Extract[#Headers],0)))-4),Team_Key[[Full Name]:[Full Name]],0))&amp;RIGHT(INDEX(FPL_Fixtures_Extract[],MATCH($A127,FPL_Fixtures_Extract[[Player]:[Player]],0),MATCH(FPL_Combined[[#Headers],[Gameweek 12]],FPL_Fixtures_Extract[#Headers],0)),3))</f>
        <v>MCI(H) 0-0</v>
      </c>
      <c r="N127" t="str">
        <f ca="1">IF(RIGHT(FPL_Combined[[#Headers],[Gameweek 13]],2)&lt;$B$622,INDEX(FPL_Results_Extract[Gameweek 13],MATCH($A127,FPL_Results_Extract[[Player]:[Player]],0)),INDEX(Team_Key[[Abbreviation]:[Abbreviation]],MATCH(LEFT(INDEX(FPL_Fixtures_Extract[],MATCH($A127,FPL_Fixtures_Extract[[Player]:[Player]],0),MATCH(FPL_Combined[[#Headers],[Gameweek 13]],FPL_Fixtures_Extract[#Headers],0)),LEN(INDEX(FPL_Fixtures_Extract[],MATCH($A127,FPL_Fixtures_Extract[[Player]:[Player]],0),MATCH(FPL_Combined[[#Headers],[Gameweek 13]],FPL_Fixtures_Extract[#Headers],0)))-4),Team_Key[[Full Name]:[Full Name]],0))&amp;RIGHT(INDEX(FPL_Fixtures_Extract[],MATCH($A127,FPL_Fixtures_Extract[[Player]:[Player]],0),MATCH(FPL_Combined[[#Headers],[Gameweek 13]],FPL_Fixtures_Extract[#Headers],0)),3))</f>
        <v>EVE(A) 0-4</v>
      </c>
      <c r="O127" t="str">
        <f ca="1">IF(RIGHT(FPL_Combined[[#Headers],[Gameweek 14]],2)&lt;$B$622,INDEX(FPL_Results_Extract[Gameweek 14],MATCH($A127,FPL_Results_Extract[[Player]:[Player]],0)),INDEX(Team_Key[[Abbreviation]:[Abbreviation]],MATCH(LEFT(INDEX(FPL_Fixtures_Extract[],MATCH($A127,FPL_Fixtures_Extract[[Player]:[Player]],0),MATCH(FPL_Combined[[#Headers],[Gameweek 14]],FPL_Fixtures_Extract[#Headers],0)),LEN(INDEX(FPL_Fixtures_Extract[],MATCH($A127,FPL_Fixtures_Extract[[Player]:[Player]],0),MATCH(FPL_Combined[[#Headers],[Gameweek 14]],FPL_Fixtures_Extract[#Headers],0)))-4),Team_Key[[Full Name]:[Full Name]],0))&amp;RIGHT(INDEX(FPL_Fixtures_Extract[],MATCH($A127,FPL_Fixtures_Extract[[Player]:[Player]],0),MATCH(FPL_Combined[[#Headers],[Gameweek 14]],FPL_Fixtures_Extract[#Headers],0)),3))</f>
        <v>WAT(H) 2-3</v>
      </c>
      <c r="P127" t="str">
        <f ca="1">IF(RIGHT(FPL_Combined[[#Headers],[Gameweek 15]],2)&lt;$B$622,INDEX(FPL_Results_Extract[Gameweek 15],MATCH($A127,FPL_Results_Extract[[Player]:[Player]],0)),INDEX(Team_Key[[Abbreviation]:[Abbreviation]],MATCH(LEFT(INDEX(FPL_Fixtures_Extract[],MATCH($A127,FPL_Fixtures_Extract[[Player]:[Player]],0),MATCH(FPL_Combined[[#Headers],[Gameweek 15]],FPL_Fixtures_Extract[#Headers],0)),LEN(INDEX(FPL_Fixtures_Extract[],MATCH($A127,FPL_Fixtures_Extract[[Player]:[Player]],0),MATCH(FPL_Combined[[#Headers],[Gameweek 15]],FPL_Fixtures_Extract[#Headers],0)))-4),Team_Key[[Full Name]:[Full Name]],0))&amp;RIGHT(INDEX(FPL_Fixtures_Extract[],MATCH($A127,FPL_Fixtures_Extract[[Player]:[Player]],0),MATCH(FPL_Combined[[#Headers],[Gameweek 15]],FPL_Fixtures_Extract[#Headers],0)),3))</f>
        <v>SOU(A) 1-1</v>
      </c>
      <c r="Q127" t="str">
        <f ca="1">IF(RIGHT(FPL_Combined[[#Headers],[Gameweek 16]],2)&lt;$B$622,INDEX(FPL_Results_Extract[Gameweek 16],MATCH($A127,FPL_Results_Extract[[Player]:[Player]],0)),INDEX(Team_Key[[Abbreviation]:[Abbreviation]],MATCH(LEFT(INDEX(FPL_Fixtures_Extract[],MATCH($A127,FPL_Fixtures_Extract[[Player]:[Player]],0),MATCH(FPL_Combined[[#Headers],[Gameweek 16]],FPL_Fixtures_Extract[#Headers],0)),LEN(INDEX(FPL_Fixtures_Extract[],MATCH($A127,FPL_Fixtures_Extract[[Player]:[Player]],0),MATCH(FPL_Combined[[#Headers],[Gameweek 16]],FPL_Fixtures_Extract[#Headers],0)))-4),Team_Key[[Full Name]:[Full Name]],0))&amp;RIGHT(INDEX(FPL_Fixtures_Extract[],MATCH($A127,FPL_Fixtures_Extract[[Player]:[Player]],0),MATCH(FPL_Combined[[#Headers],[Gameweek 16]],FPL_Fixtures_Extract[#Headers],0)),3))</f>
        <v>ARS(H) 0-2</v>
      </c>
      <c r="R127" t="str">
        <f ca="1">IF(RIGHT(FPL_Combined[[#Headers],[Gameweek 17]],2)&lt;$B$622,INDEX(FPL_Results_Extract[Gameweek 17],MATCH($A127,FPL_Results_Extract[[Player]:[Player]],0)),INDEX(Team_Key[[Abbreviation]:[Abbreviation]],MATCH(LEFT(INDEX(FPL_Fixtures_Extract[],MATCH($A127,FPL_Fixtures_Extract[[Player]:[Player]],0),MATCH(FPL_Combined[[#Headers],[Gameweek 17]],FPL_Fixtures_Extract[#Headers],0)),LEN(INDEX(FPL_Fixtures_Extract[],MATCH($A127,FPL_Fixtures_Extract[[Player]:[Player]],0),MATCH(FPL_Combined[[#Headers],[Gameweek 17]],FPL_Fixtures_Extract[#Headers],0)))-4),Team_Key[[Full Name]:[Full Name]],0))&amp;RIGHT(INDEX(FPL_Fixtures_Extract[],MATCH($A127,FPL_Fixtures_Extract[[Player]:[Player]],0),MATCH(FPL_Combined[[#Headers],[Gameweek 17]],FPL_Fixtures_Extract[#Headers],0)),3))</f>
        <v>NEW(A) 1-1</v>
      </c>
      <c r="S127" t="str">
        <f ca="1">IF(RIGHT(FPL_Combined[[#Headers],[Gameweek 18]],2)&lt;$B$622,INDEX(FPL_Results_Extract[Gameweek 18],MATCH($A127,FPL_Results_Extract[[Player]:[Player]],0)),INDEX(Team_Key[[Abbreviation]:[Abbreviation]],MATCH(LEFT(INDEX(FPL_Fixtures_Extract[],MATCH($A127,FPL_Fixtures_Extract[[Player]:[Player]],0),MATCH(FPL_Combined[[#Headers],[Gameweek 18]],FPL_Fixtures_Extract[#Headers],0)),LEN(INDEX(FPL_Fixtures_Extract[],MATCH($A127,FPL_Fixtures_Extract[[Player]:[Player]],0),MATCH(FPL_Combined[[#Headers],[Gameweek 18]],FPL_Fixtures_Extract[#Headers],0)))-4),Team_Key[[Full Name]:[Full Name]],0))&amp;RIGHT(INDEX(FPL_Fixtures_Extract[],MATCH($A127,FPL_Fixtures_Extract[[Player]:[Player]],0),MATCH(FPL_Combined[[#Headers],[Gameweek 18]],FPL_Fixtures_Extract[#Headers],0)),3))</f>
        <v>WHU(H) 1-1</v>
      </c>
      <c r="T127" t="str">
        <f ca="1">IF(RIGHT(FPL_Combined[[#Headers],[Gameweek 19]],2)&lt;$B$622,INDEX(FPL_Results_Extract[Gameweek 19],MATCH($A127,FPL_Results_Extract[[Player]:[Player]],0)),INDEX(Team_Key[[Abbreviation]:[Abbreviation]],MATCH(LEFT(INDEX(FPL_Fixtures_Extract[],MATCH($A127,FPL_Fixtures_Extract[[Player]:[Player]],0),MATCH(FPL_Combined[[#Headers],[Gameweek 19]],FPL_Fixtures_Extract[#Headers],0)),LEN(INDEX(FPL_Fixtures_Extract[],MATCH($A127,FPL_Fixtures_Extract[[Player]:[Player]],0),MATCH(FPL_Combined[[#Headers],[Gameweek 19]],FPL_Fixtures_Extract[#Headers],0)))-4),Team_Key[[Full Name]:[Full Name]],0))&amp;RIGHT(INDEX(FPL_Fixtures_Extract[],MATCH($A127,FPL_Fixtures_Extract[[Player]:[Player]],0),MATCH(FPL_Combined[[#Headers],[Gameweek 19]],FPL_Fixtures_Extract[#Headers],0)),3))</f>
        <v>NOR(A) 0-2</v>
      </c>
      <c r="U127" t="str">
        <f ca="1">IF(RIGHT(FPL_Combined[[#Headers],[Gameweek 20]],2)&lt;$B$622,INDEX(FPL_Results_Extract[Gameweek 20],MATCH($A127,FPL_Results_Extract[[Player]:[Player]],0)),INDEX(Team_Key[[Abbreviation]:[Abbreviation]],MATCH(LEFT(INDEX(FPL_Fixtures_Extract[],MATCH($A127,FPL_Fixtures_Extract[[Player]:[Player]],0),MATCH(FPL_Combined[[#Headers],[Gameweek 20]],FPL_Fixtures_Extract[#Headers],0)),LEN(INDEX(FPL_Fixtures_Extract[],MATCH($A127,FPL_Fixtures_Extract[[Player]:[Player]],0),MATCH(FPL_Combined[[#Headers],[Gameweek 20]],FPL_Fixtures_Extract[#Headers],0)))-4),Team_Key[[Full Name]:[Full Name]],0))&amp;RIGHT(INDEX(FPL_Fixtures_Extract[],MATCH($A127,FPL_Fixtures_Extract[[Player]:[Player]],0),MATCH(FPL_Combined[[#Headers],[Gameweek 20]],FPL_Fixtures_Extract[#Headers],0)),3))</f>
        <v>SUN(A) 1-3</v>
      </c>
      <c r="V127" t="str">
        <f ca="1">IF(RIGHT(FPL_Combined[[#Headers],[Gameweek 21]],2)&lt;$B$622,INDEX(FPL_Results_Extract[Gameweek 21],MATCH($A127,FPL_Results_Extract[[Player]:[Player]],0)),INDEX(Team_Key[[Abbreviation]:[Abbreviation]],MATCH(LEFT(INDEX(FPL_Fixtures_Extract[],MATCH($A127,FPL_Fixtures_Extract[[Player]:[Player]],0),MATCH(FPL_Combined[[#Headers],[Gameweek 21]],FPL_Fixtures_Extract[#Headers],0)),LEN(INDEX(FPL_Fixtures_Extract[],MATCH($A127,FPL_Fixtures_Extract[[Player]:[Player]],0),MATCH(FPL_Combined[[#Headers],[Gameweek 21]],FPL_Fixtures_Extract[#Headers],0)))-4),Team_Key[[Full Name]:[Full Name]],0))&amp;RIGHT(INDEX(FPL_Fixtures_Extract[],MATCH($A127,FPL_Fixtures_Extract[[Player]:[Player]],0),MATCH(FPL_Combined[[#Headers],[Gameweek 21]],FPL_Fixtures_Extract[#Headers],0)),3))</f>
        <v>CRY(H) 1-0</v>
      </c>
      <c r="W127" t="str">
        <f ca="1">IF(RIGHT(FPL_Combined[[#Headers],[Gameweek 22]],2)&lt;$B$622,INDEX(FPL_Results_Extract[Gameweek 22],MATCH($A127,FPL_Results_Extract[[Player]:[Player]],0)),INDEX(Team_Key[[Abbreviation]:[Abbreviation]],MATCH(LEFT(INDEX(FPL_Fixtures_Extract[],MATCH($A127,FPL_Fixtures_Extract[[Player]:[Player]],0),MATCH(FPL_Combined[[#Headers],[Gameweek 22]],FPL_Fixtures_Extract[#Headers],0)),LEN(INDEX(FPL_Fixtures_Extract[],MATCH($A127,FPL_Fixtures_Extract[[Player]:[Player]],0),MATCH(FPL_Combined[[#Headers],[Gameweek 22]],FPL_Fixtures_Extract[#Headers],0)))-4),Team_Key[[Full Name]:[Full Name]],0))&amp;RIGHT(INDEX(FPL_Fixtures_Extract[],MATCH($A127,FPL_Fixtures_Extract[[Player]:[Player]],0),MATCH(FPL_Combined[[#Headers],[Gameweek 22]],FPL_Fixtures_Extract[#Headers],0)),3))</f>
        <v>LEI(H) 1-1</v>
      </c>
      <c r="X127" t="str">
        <f ca="1">IF(RIGHT(FPL_Combined[[#Headers],[Gameweek 23]],2)&lt;$B$622,INDEX(FPL_Results_Extract[Gameweek 23],MATCH($A127,FPL_Results_Extract[[Player]:[Player]],0)),INDEX(Team_Key[[Abbreviation]:[Abbreviation]],MATCH(LEFT(INDEX(FPL_Fixtures_Extract[],MATCH($A127,FPL_Fixtures_Extract[[Player]:[Player]],0),MATCH(FPL_Combined[[#Headers],[Gameweek 23]],FPL_Fixtures_Extract[#Headers],0)),LEN(INDEX(FPL_Fixtures_Extract[],MATCH($A127,FPL_Fixtures_Extract[[Player]:[Player]],0),MATCH(FPL_Combined[[#Headers],[Gameweek 23]],FPL_Fixtures_Extract[#Headers],0)))-4),Team_Key[[Full Name]:[Full Name]],0))&amp;RIGHT(INDEX(FPL_Fixtures_Extract[],MATCH($A127,FPL_Fixtures_Extract[[Player]:[Player]],0),MATCH(FPL_Combined[[#Headers],[Gameweek 23]],FPL_Fixtures_Extract[#Headers],0)),3))</f>
        <v>WBA(A) 0-0</v>
      </c>
      <c r="Y127" t="str">
        <f ca="1">IF(RIGHT(FPL_Combined[[#Headers],[Gameweek 24]],2)&lt;$B$622,INDEX(FPL_Results_Extract[Team],MATCH($A127,FPL_Results_Extract[[Player]:[Player]],0)),INDEX(Team_Key[[Abbreviation]:[Abbreviation]],MATCH(LEFT(INDEX(FPL_Fixtures_Extract[],MATCH($A127,FPL_Fixtures_Extract[[Player]:[Player]],0),MATCH(FPL_Combined[[#Headers],[Gameweek 24]],FPL_Fixtures_Extract[#Headers],0)),LEN(INDEX(FPL_Fixtures_Extract[],MATCH($A127,FPL_Fixtures_Extract[[Player]:[Player]],0),MATCH(FPL_Combined[[#Headers],[Gameweek 24]],FPL_Fixtures_Extract[#Headers],0)))-4),Team_Key[[Full Name]:[Full Name]],0))&amp;RIGHT(INDEX(FPL_Fixtures_Extract[],MATCH($A127,FPL_Fixtures_Extract[[Player]:[Player]],0),MATCH(FPL_Combined[[#Headers],[Gameweek 24]],FPL_Fixtures_Extract[#Headers],0)),3))</f>
        <v>AVL</v>
      </c>
      <c r="Z127" t="str">
        <f ca="1">IF(RIGHT(FPL_Combined[[#Headers],[Gameweek 25]],2)&lt;$B$622,INDEX(FPL_Results_Extract[Player],MATCH($A127,FPL_Results_Extract[[Player]:[Player]],0)),INDEX(Team_Key[[Abbreviation]:[Abbreviation]],MATCH(LEFT(INDEX(FPL_Fixtures_Extract[],MATCH($A127,FPL_Fixtures_Extract[[Player]:[Player]],0),MATCH(FPL_Combined[[#Headers],[Gameweek 25]],FPL_Fixtures_Extract[#Headers],0)),LEN(INDEX(FPL_Fixtures_Extract[],MATCH($A127,FPL_Fixtures_Extract[[Player]:[Player]],0),MATCH(FPL_Combined[[#Headers],[Gameweek 25]],FPL_Fixtures_Extract[#Headers],0)))-4),Team_Key[[Full Name]:[Full Name]],0))&amp;RIGHT(INDEX(FPL_Fixtures_Extract[],MATCH($A127,FPL_Fixtures_Extract[[Player]:[Player]],0),MATCH(FPL_Combined[[#Headers],[Gameweek 25]],FPL_Fixtures_Extract[#Headers],0)),3))</f>
        <v>Cole</v>
      </c>
      <c r="AA127" t="str">
        <f ca="1">IF(RIGHT(FPL_Combined[[#Headers],[Gameweek 26]],2)&lt;$B$622,INDEX(FPL_Results_Extract[Gameweek 01],MATCH($A127,FPL_Results_Extract[[Player]:[Player]],0)),INDEX(Team_Key[[Abbreviation]:[Abbreviation]],MATCH(LEFT(INDEX(FPL_Fixtures_Extract[],MATCH($A127,FPL_Fixtures_Extract[[Player]:[Player]],0),MATCH(FPL_Combined[[#Headers],[Gameweek 26]],FPL_Fixtures_Extract[#Headers],0)),LEN(INDEX(FPL_Fixtures_Extract[],MATCH($A127,FPL_Fixtures_Extract[[Player]:[Player]],0),MATCH(FPL_Combined[[#Headers],[Gameweek 26]],FPL_Fixtures_Extract[#Headers],0)))-4),Team_Key[[Full Name]:[Full Name]],0))&amp;RIGHT(INDEX(FPL_Fixtures_Extract[],MATCH($A127,FPL_Fixtures_Extract[[Player]:[Player]],0),MATCH(FPL_Combined[[#Headers],[Gameweek 26]],FPL_Fixtures_Extract[#Headers],0)),3))</f>
        <v>BOU(A) 1-0</v>
      </c>
      <c r="AB127" t="str">
        <f ca="1">IF(RIGHT(FPL_Combined[[#Headers],[Gameweek 27]],2)&lt;$B$622,INDEX(FPL_Results_Extract[Gameweek 02],MATCH($A127,FPL_Results_Extract[[Player]:[Player]],0)),INDEX(Team_Key[[Abbreviation]:[Abbreviation]],MATCH(LEFT(INDEX(FPL_Fixtures_Extract[],MATCH($A127,FPL_Fixtures_Extract[[Player]:[Player]],0),MATCH(FPL_Combined[[#Headers],[Gameweek 27]],FPL_Fixtures_Extract[#Headers],0)),LEN(INDEX(FPL_Fixtures_Extract[],MATCH($A127,FPL_Fixtures_Extract[[Player]:[Player]],0),MATCH(FPL_Combined[[#Headers],[Gameweek 27]],FPL_Fixtures_Extract[#Headers],0)))-4),Team_Key[[Full Name]:[Full Name]],0))&amp;RIGHT(INDEX(FPL_Fixtures_Extract[],MATCH($A127,FPL_Fixtures_Extract[[Player]:[Player]],0),MATCH(FPL_Combined[[#Headers],[Gameweek 27]],FPL_Fixtures_Extract[#Headers],0)),3))</f>
        <v>MUN(H) 0-1</v>
      </c>
      <c r="AC127" t="str">
        <f ca="1">IF(RIGHT(FPL_Combined[[#Headers],[Gameweek 28]],2)&lt;$B$622,INDEX(FPL_Results_Extract[Gameweek 03],MATCH($A127,FPL_Results_Extract[[Player]:[Player]],0)),INDEX(Team_Key[[Abbreviation]:[Abbreviation]],MATCH(LEFT(INDEX(FPL_Fixtures_Extract[],MATCH($A127,FPL_Fixtures_Extract[[Player]:[Player]],0),MATCH(FPL_Combined[[#Headers],[Gameweek 28]],FPL_Fixtures_Extract[#Headers],0)),LEN(INDEX(FPL_Fixtures_Extract[],MATCH($A127,FPL_Fixtures_Extract[[Player]:[Player]],0),MATCH(FPL_Combined[[#Headers],[Gameweek 28]],FPL_Fixtures_Extract[#Headers],0)))-4),Team_Key[[Full Name]:[Full Name]],0))&amp;RIGHT(INDEX(FPL_Fixtures_Extract[],MATCH($A127,FPL_Fixtures_Extract[[Player]:[Player]],0),MATCH(FPL_Combined[[#Headers],[Gameweek 28]],FPL_Fixtures_Extract[#Headers],0)),3))</f>
        <v>CRY(A) 1-2</v>
      </c>
      <c r="AD127" t="str">
        <f ca="1">IF(RIGHT(FPL_Combined[[#Headers],[Gameweek 29]],2)&lt;$B$622,INDEX(FPL_Results_Extract[Gameweek 04],MATCH($A127,FPL_Results_Extract[[Player]:[Player]],0)),INDEX(Team_Key[[Abbreviation]:[Abbreviation]],MATCH(LEFT(INDEX(FPL_Fixtures_Extract[],MATCH($A127,FPL_Fixtures_Extract[[Player]:[Player]],0),MATCH(FPL_Combined[[#Headers],[Gameweek 29]],FPL_Fixtures_Extract[#Headers],0)),LEN(INDEX(FPL_Fixtures_Extract[],MATCH($A127,FPL_Fixtures_Extract[[Player]:[Player]],0),MATCH(FPL_Combined[[#Headers],[Gameweek 29]],FPL_Fixtures_Extract[#Headers],0)))-4),Team_Key[[Full Name]:[Full Name]],0))&amp;RIGHT(INDEX(FPL_Fixtures_Extract[],MATCH($A127,FPL_Fixtures_Extract[[Player]:[Player]],0),MATCH(FPL_Combined[[#Headers],[Gameweek 29]],FPL_Fixtures_Extract[#Headers],0)),3))</f>
        <v>MCI(A)</v>
      </c>
      <c r="AE127" t="str">
        <f ca="1">IF(RIGHT(FPL_Combined[[#Headers],[Gameweek 30]],2)&lt;$B$622,INDEX(FPL_Results_Extract[Gameweek 05],MATCH($A127,FPL_Results_Extract[[Player]:[Player]],0)),INDEX(Team_Key[[Abbreviation]:[Abbreviation]],MATCH(LEFT(INDEX(FPL_Fixtures_Extract[],MATCH($A127,FPL_Fixtures_Extract[[Player]:[Player]],0),MATCH(FPL_Combined[[#Headers],[Gameweek 30]],FPL_Fixtures_Extract[#Headers],0)),LEN(INDEX(FPL_Fixtures_Extract[],MATCH($A127,FPL_Fixtures_Extract[[Player]:[Player]],0),MATCH(FPL_Combined[[#Headers],[Gameweek 30]],FPL_Fixtures_Extract[#Headers],0)))-4),Team_Key[[Full Name]:[Full Name]],0))&amp;RIGHT(INDEX(FPL_Fixtures_Extract[],MATCH($A127,FPL_Fixtures_Extract[[Player]:[Player]],0),MATCH(FPL_Combined[[#Headers],[Gameweek 30]],FPL_Fixtures_Extract[#Headers],0)),3))</f>
        <v>TOT(H)</v>
      </c>
      <c r="AF127" t="str">
        <f ca="1">IF(RIGHT(FPL_Combined[[#Headers],[Gameweek 31]],2)&lt;$B$622,INDEX(FPL_Results_Extract[Gameweek 06],MATCH($A127,FPL_Results_Extract[[Player]:[Player]],0)),INDEX(Team_Key[[Abbreviation]:[Abbreviation]],MATCH(LEFT(INDEX(FPL_Fixtures_Extract[],MATCH($A127,FPL_Fixtures_Extract[[Player]:[Player]],0),MATCH(FPL_Combined[[#Headers],[Gameweek 31]],FPL_Fixtures_Extract[#Headers],0)),LEN(INDEX(FPL_Fixtures_Extract[],MATCH($A127,FPL_Fixtures_Extract[[Player]:[Player]],0),MATCH(FPL_Combined[[#Headers],[Gameweek 31]],FPL_Fixtures_Extract[#Headers],0)))-4),Team_Key[[Full Name]:[Full Name]],0))&amp;RIGHT(INDEX(FPL_Fixtures_Extract[],MATCH($A127,FPL_Fixtures_Extract[[Player]:[Player]],0),MATCH(FPL_Combined[[#Headers],[Gameweek 31]],FPL_Fixtures_Extract[#Headers],0)),3))</f>
        <v>SWA(A)</v>
      </c>
      <c r="AG127" t="str">
        <f ca="1">IF(RIGHT(FPL_Combined[[#Headers],[Gameweek 32]],2)&lt;$B$622,INDEX(FPL_Results_Extract[Gameweek 07],MATCH($A127,FPL_Results_Extract[[Player]:[Player]],0)),INDEX(Team_Key[[Abbreviation]:[Abbreviation]],MATCH(LEFT(INDEX(FPL_Fixtures_Extract[],MATCH($A127,FPL_Fixtures_Extract[[Player]:[Player]],0),MATCH(FPL_Combined[[#Headers],[Gameweek 32]],FPL_Fixtures_Extract[#Headers],0)),LEN(INDEX(FPL_Fixtures_Extract[],MATCH($A127,FPL_Fixtures_Extract[[Player]:[Player]],0),MATCH(FPL_Combined[[#Headers],[Gameweek 32]],FPL_Fixtures_Extract[#Headers],0)))-4),Team_Key[[Full Name]:[Full Name]],0))&amp;RIGHT(INDEX(FPL_Fixtures_Extract[],MATCH($A127,FPL_Fixtures_Extract[[Player]:[Player]],0),MATCH(FPL_Combined[[#Headers],[Gameweek 32]],FPL_Fixtures_Extract[#Headers],0)),3))</f>
        <v>CHE(H)</v>
      </c>
      <c r="AH127" t="str">
        <f ca="1">IF(RIGHT(FPL_Combined[[#Headers],[Gameweek 33]],2)&lt;$B$622,INDEX(FPL_Results_Extract[Gameweek 08],MATCH($A127,FPL_Results_Extract[[Player]:[Player]],0)),INDEX(Team_Key[[Abbreviation]:[Abbreviation]],MATCH(LEFT(INDEX(FPL_Fixtures_Extract[],MATCH($A127,FPL_Fixtures_Extract[[Player]:[Player]],0),MATCH(FPL_Combined[[#Headers],[Gameweek 33]],FPL_Fixtures_Extract[#Headers],0)),LEN(INDEX(FPL_Fixtures_Extract[],MATCH($A127,FPL_Fixtures_Extract[[Player]:[Player]],0),MATCH(FPL_Combined[[#Headers],[Gameweek 33]],FPL_Fixtures_Extract[#Headers],0)))-4),Team_Key[[Full Name]:[Full Name]],0))&amp;RIGHT(INDEX(FPL_Fixtures_Extract[],MATCH($A127,FPL_Fixtures_Extract[[Player]:[Player]],0),MATCH(FPL_Combined[[#Headers],[Gameweek 33]],FPL_Fixtures_Extract[#Headers],0)),3))</f>
        <v>BOU(H)</v>
      </c>
      <c r="AI127" t="str">
        <f ca="1">IF(RIGHT(FPL_Combined[[#Headers],[Gameweek 34]],2)&lt;$B$622,INDEX(FPL_Results_Extract[Gameweek 09],MATCH($A127,FPL_Results_Extract[[Player]:[Player]],0)),INDEX(Team_Key[[Abbreviation]:[Abbreviation]],MATCH(LEFT(INDEX(FPL_Fixtures_Extract[],MATCH($A127,FPL_Fixtures_Extract[[Player]:[Player]],0),MATCH(FPL_Combined[[#Headers],[Gameweek 34]],FPL_Fixtures_Extract[#Headers],0)),LEN(INDEX(FPL_Fixtures_Extract[],MATCH($A127,FPL_Fixtures_Extract[[Player]:[Player]],0),MATCH(FPL_Combined[[#Headers],[Gameweek 34]],FPL_Fixtures_Extract[#Headers],0)))-4),Team_Key[[Full Name]:[Full Name]],0))&amp;RIGHT(INDEX(FPL_Fixtures_Extract[],MATCH($A127,FPL_Fixtures_Extract[[Player]:[Player]],0),MATCH(FPL_Combined[[#Headers],[Gameweek 34]],FPL_Fixtures_Extract[#Headers],0)),3))</f>
        <v>MUN(A)</v>
      </c>
      <c r="AJ127" t="str">
        <f ca="1">IF(RIGHT(FPL_Combined[[#Headers],[Gameweek 35]],2)&lt;$B$622,INDEX(FPL_Results_Extract[Gameweek 10],MATCH($A127,FPL_Results_Extract[[Player]:[Player]],0)),INDEX(Team_Key[[Abbreviation]:[Abbreviation]],MATCH(LEFT(INDEX(FPL_Fixtures_Extract[],MATCH($A127,FPL_Fixtures_Extract[[Player]:[Player]],0),MATCH(FPL_Combined[[#Headers],[Gameweek 35]],FPL_Fixtures_Extract[#Headers],0)),LEN(INDEX(FPL_Fixtures_Extract[],MATCH($A127,FPL_Fixtures_Extract[[Player]:[Player]],0),MATCH(FPL_Combined[[#Headers],[Gameweek 35]],FPL_Fixtures_Extract[#Headers],0)))-4),Team_Key[[Full Name]:[Full Name]],0))&amp;RIGHT(INDEX(FPL_Fixtures_Extract[],MATCH($A127,FPL_Fixtures_Extract[[Player]:[Player]],0),MATCH(FPL_Combined[[#Headers],[Gameweek 35]],FPL_Fixtures_Extract[#Headers],0)),3))</f>
        <v>SOU(H)</v>
      </c>
      <c r="AK127" t="str">
        <f ca="1">IF(RIGHT(FPL_Combined[[#Headers],[Gameweek 36]],2)&lt;$B$622,INDEX(FPL_Results_Extract[Gameweek 11],MATCH($A127,FPL_Results_Extract[[Player]:[Player]],0)),INDEX(Team_Key[[Abbreviation]:[Abbreviation]],MATCH(LEFT(INDEX(FPL_Fixtures_Extract[],MATCH($A127,FPL_Fixtures_Extract[[Player]:[Player]],0),MATCH(FPL_Combined[[#Headers],[Gameweek 36]],FPL_Fixtures_Extract[#Headers],0)),LEN(INDEX(FPL_Fixtures_Extract[],MATCH($A127,FPL_Fixtures_Extract[[Player]:[Player]],0),MATCH(FPL_Combined[[#Headers],[Gameweek 36]],FPL_Fixtures_Extract[#Headers],0)))-4),Team_Key[[Full Name]:[Full Name]],0))&amp;RIGHT(INDEX(FPL_Fixtures_Extract[],MATCH($A127,FPL_Fixtures_Extract[[Player]:[Player]],0),MATCH(FPL_Combined[[#Headers],[Gameweek 36]],FPL_Fixtures_Extract[#Headers],0)),3))</f>
        <v>WAT(A)</v>
      </c>
      <c r="AL127" t="str">
        <f ca="1">IF(RIGHT(FPL_Combined[[#Headers],[Gameweek 37]],2)&lt;$B$622,INDEX(FPL_Results_Extract[Gameweek 12],MATCH($A127,FPL_Results_Extract[[Player]:[Player]],0)),INDEX(Team_Key[[Abbreviation]:[Abbreviation]],MATCH(LEFT(INDEX(FPL_Fixtures_Extract[],MATCH($A127,FPL_Fixtures_Extract[[Player]:[Player]],0),MATCH(FPL_Combined[[#Headers],[Gameweek 37]],FPL_Fixtures_Extract[#Headers],0)),LEN(INDEX(FPL_Fixtures_Extract[],MATCH($A127,FPL_Fixtures_Extract[[Player]:[Player]],0),MATCH(FPL_Combined[[#Headers],[Gameweek 37]],FPL_Fixtures_Extract[#Headers],0)))-4),Team_Key[[Full Name]:[Full Name]],0))&amp;RIGHT(INDEX(FPL_Fixtures_Extract[],MATCH($A127,FPL_Fixtures_Extract[[Player]:[Player]],0),MATCH(FPL_Combined[[#Headers],[Gameweek 37]],FPL_Fixtures_Extract[#Headers],0)),3))</f>
        <v>NEW(H)</v>
      </c>
      <c r="AM127" t="str">
        <f ca="1">IF(RIGHT(FPL_Combined[[#Headers],[Gameweek 38]],2)&lt;$B$622,INDEX(FPL_Results_Extract[Gameweek 13],MATCH($A127,FPL_Results_Extract[[Player]:[Player]],0)),INDEX(Team_Key[[Abbreviation]:[Abbreviation]],MATCH(LEFT(INDEX(FPL_Fixtures_Extract[],MATCH($A127,FPL_Fixtures_Extract[[Player]:[Player]],0),MATCH(FPL_Combined[[#Headers],[Gameweek 38]],FPL_Fixtures_Extract[#Headers],0)),LEN(INDEX(FPL_Fixtures_Extract[],MATCH($A127,FPL_Fixtures_Extract[[Player]:[Player]],0),MATCH(FPL_Combined[[#Headers],[Gameweek 38]],FPL_Fixtures_Extract[#Headers],0)))-4),Team_Key[[Full Name]:[Full Name]],0))&amp;RIGHT(INDEX(FPL_Fixtures_Extract[],MATCH($A127,FPL_Fixtures_Extract[[Player]:[Player]],0),MATCH(FPL_Combined[[#Headers],[Gameweek 38]],FPL_Fixtures_Extract[#Headers],0)),3))</f>
        <v>ARS(A)</v>
      </c>
    </row>
    <row r="128" spans="1:39" x14ac:dyDescent="0.45">
      <c r="A128" t="s">
        <v>172</v>
      </c>
      <c r="B128" t="str">
        <f ca="1">IF(RIGHT(FPL_Combined[[#Headers],[Gameweek 01]],2)&lt;$B$622,INDEX(FPL_Results_Extract[Gameweek 01],MATCH($A128,FPL_Results_Extract[[Player]:[Player]],0)),INDEX(Team_Key[[Abbreviation]:[Abbreviation]],MATCH(LEFT(INDEX(FPL_Fixtures_Extract[],MATCH($A128,FPL_Fixtures_Extract[[Player]:[Player]],0),MATCH(FPL_Combined[[#Headers],[Gameweek 01]],FPL_Fixtures_Extract[#Headers],0)),LEN(INDEX(FPL_Fixtures_Extract[],MATCH($A128,FPL_Fixtures_Extract[[Player]:[Player]],0),MATCH(FPL_Combined[[#Headers],[Gameweek 01]],FPL_Fixtures_Extract[#Headers],0)))-4),Team_Key[[Full Name]:[Full Name]],0))&amp;RIGHT(INDEX(FPL_Fixtures_Extract[],MATCH($A128,FPL_Fixtures_Extract[[Player]:[Player]],0),MATCH(FPL_Combined[[#Headers],[Gameweek 01]],FPL_Fixtures_Extract[#Headers],0)),3))</f>
        <v>WAT(H) 2-2</v>
      </c>
      <c r="C128" t="str">
        <f ca="1">IF(RIGHT(FPL_Combined[[#Headers],[Gameweek 02]],2)&lt;$B$622,INDEX(FPL_Results_Extract[Gameweek 02],MATCH($A128,FPL_Results_Extract[[Player]:[Player]],0)),INDEX(Team_Key[[Abbreviation]:[Abbreviation]],MATCH(LEFT(INDEX(FPL_Fixtures_Extract[],MATCH($A128,FPL_Fixtures_Extract[[Player]:[Player]],0),MATCH(FPL_Combined[[#Headers],[Gameweek 02]],FPL_Fixtures_Extract[#Headers],0)),LEN(INDEX(FPL_Fixtures_Extract[],MATCH($A128,FPL_Fixtures_Extract[[Player]:[Player]],0),MATCH(FPL_Combined[[#Headers],[Gameweek 02]],FPL_Fixtures_Extract[#Headers],0)))-4),Team_Key[[Full Name]:[Full Name]],0))&amp;RIGHT(INDEX(FPL_Fixtures_Extract[],MATCH($A128,FPL_Fixtures_Extract[[Player]:[Player]],0),MATCH(FPL_Combined[[#Headers],[Gameweek 02]],FPL_Fixtures_Extract[#Headers],0)),3))</f>
        <v>SOU(A) 3-0</v>
      </c>
      <c r="D128" t="str">
        <f ca="1">IF(RIGHT(FPL_Combined[[#Headers],[Gameweek 03]],2)&lt;$B$622,INDEX(FPL_Results_Extract[Gameweek 03],MATCH($A128,FPL_Results_Extract[[Player]:[Player]],0)),INDEX(Team_Key[[Abbreviation]:[Abbreviation]],MATCH(LEFT(INDEX(FPL_Fixtures_Extract[],MATCH($A128,FPL_Fixtures_Extract[[Player]:[Player]],0),MATCH(FPL_Combined[[#Headers],[Gameweek 03]],FPL_Fixtures_Extract[#Headers],0)),LEN(INDEX(FPL_Fixtures_Extract[],MATCH($A128,FPL_Fixtures_Extract[[Player]:[Player]],0),MATCH(FPL_Combined[[#Headers],[Gameweek 03]],FPL_Fixtures_Extract[#Headers],0)))-4),Team_Key[[Full Name]:[Full Name]],0))&amp;RIGHT(INDEX(FPL_Fixtures_Extract[],MATCH($A128,FPL_Fixtures_Extract[[Player]:[Player]],0),MATCH(FPL_Combined[[#Headers],[Gameweek 03]],FPL_Fixtures_Extract[#Headers],0)),3))</f>
        <v>MCI(H) 0-2</v>
      </c>
      <c r="E128" t="str">
        <f ca="1">IF(RIGHT(FPL_Combined[[#Headers],[Gameweek 04]],2)&lt;$B$622,INDEX(FPL_Results_Extract[Gameweek 04],MATCH($A128,FPL_Results_Extract[[Player]:[Player]],0)),INDEX(Team_Key[[Abbreviation]:[Abbreviation]],MATCH(LEFT(INDEX(FPL_Fixtures_Extract[],MATCH($A128,FPL_Fixtures_Extract[[Player]:[Player]],0),MATCH(FPL_Combined[[#Headers],[Gameweek 04]],FPL_Fixtures_Extract[#Headers],0)),LEN(INDEX(FPL_Fixtures_Extract[],MATCH($A128,FPL_Fixtures_Extract[[Player]:[Player]],0),MATCH(FPL_Combined[[#Headers],[Gameweek 04]],FPL_Fixtures_Extract[#Headers],0)))-4),Team_Key[[Full Name]:[Full Name]],0))&amp;RIGHT(INDEX(FPL_Fixtures_Extract[],MATCH($A128,FPL_Fixtures_Extract[[Player]:[Player]],0),MATCH(FPL_Combined[[#Headers],[Gameweek 04]],FPL_Fixtures_Extract[#Headers],0)),3))</f>
        <v>TOT(A) 0-0</v>
      </c>
      <c r="F128" t="str">
        <f ca="1">IF(RIGHT(FPL_Combined[[#Headers],[Gameweek 05]],2)&lt;$B$622,INDEX(FPL_Results_Extract[Gameweek 05],MATCH($A128,FPL_Results_Extract[[Player]:[Player]],0)),INDEX(Team_Key[[Abbreviation]:[Abbreviation]],MATCH(LEFT(INDEX(FPL_Fixtures_Extract[],MATCH($A128,FPL_Fixtures_Extract[[Player]:[Player]],0),MATCH(FPL_Combined[[#Headers],[Gameweek 05]],FPL_Fixtures_Extract[#Headers],0)),LEN(INDEX(FPL_Fixtures_Extract[],MATCH($A128,FPL_Fixtures_Extract[[Player]:[Player]],0),MATCH(FPL_Combined[[#Headers],[Gameweek 05]],FPL_Fixtures_Extract[#Headers],0)))-4),Team_Key[[Full Name]:[Full Name]],0))&amp;RIGHT(INDEX(FPL_Fixtures_Extract[],MATCH($A128,FPL_Fixtures_Extract[[Player]:[Player]],0),MATCH(FPL_Combined[[#Headers],[Gameweek 05]],FPL_Fixtures_Extract[#Headers],0)),3))</f>
        <v>CHE(H) 3-1</v>
      </c>
      <c r="G128" t="str">
        <f ca="1">IF(RIGHT(FPL_Combined[[#Headers],[Gameweek 06]],2)&lt;$B$622,INDEX(FPL_Results_Extract[Gameweek 06],MATCH($A128,FPL_Results_Extract[[Player]:[Player]],0)),INDEX(Team_Key[[Abbreviation]:[Abbreviation]],MATCH(LEFT(INDEX(FPL_Fixtures_Extract[],MATCH($A128,FPL_Fixtures_Extract[[Player]:[Player]],0),MATCH(FPL_Combined[[#Headers],[Gameweek 06]],FPL_Fixtures_Extract[#Headers],0)),LEN(INDEX(FPL_Fixtures_Extract[],MATCH($A128,FPL_Fixtures_Extract[[Player]:[Player]],0),MATCH(FPL_Combined[[#Headers],[Gameweek 06]],FPL_Fixtures_Extract[#Headers],0)))-4),Team_Key[[Full Name]:[Full Name]],0))&amp;RIGHT(INDEX(FPL_Fixtures_Extract[],MATCH($A128,FPL_Fixtures_Extract[[Player]:[Player]],0),MATCH(FPL_Combined[[#Headers],[Gameweek 06]],FPL_Fixtures_Extract[#Headers],0)),3))</f>
        <v>SWA(A) 0-0</v>
      </c>
      <c r="H128" t="str">
        <f ca="1">IF(RIGHT(FPL_Combined[[#Headers],[Gameweek 07]],2)&lt;$B$622,INDEX(FPL_Results_Extract[Gameweek 07],MATCH($A128,FPL_Results_Extract[[Player]:[Player]],0)),INDEX(Team_Key[[Abbreviation]:[Abbreviation]],MATCH(LEFT(INDEX(FPL_Fixtures_Extract[],MATCH($A128,FPL_Fixtures_Extract[[Player]:[Player]],0),MATCH(FPL_Combined[[#Headers],[Gameweek 07]],FPL_Fixtures_Extract[#Headers],0)),LEN(INDEX(FPL_Fixtures_Extract[],MATCH($A128,FPL_Fixtures_Extract[[Player]:[Player]],0),MATCH(FPL_Combined[[#Headers],[Gameweek 07]],FPL_Fixtures_Extract[#Headers],0)))-4),Team_Key[[Full Name]:[Full Name]],0))&amp;RIGHT(INDEX(FPL_Fixtures_Extract[],MATCH($A128,FPL_Fixtures_Extract[[Player]:[Player]],0),MATCH(FPL_Combined[[#Headers],[Gameweek 07]],FPL_Fixtures_Extract[#Headers],0)),3))</f>
        <v>WBA(A) 3-2</v>
      </c>
      <c r="I128" t="str">
        <f ca="1">IF(RIGHT(FPL_Combined[[#Headers],[Gameweek 08]],2)&lt;$B$622,INDEX(FPL_Results_Extract[Gameweek 08],MATCH($A128,FPL_Results_Extract[[Player]:[Player]],0)),INDEX(Team_Key[[Abbreviation]:[Abbreviation]],MATCH(LEFT(INDEX(FPL_Fixtures_Extract[],MATCH($A128,FPL_Fixtures_Extract[[Player]:[Player]],0),MATCH(FPL_Combined[[#Headers],[Gameweek 08]],FPL_Fixtures_Extract[#Headers],0)),LEN(INDEX(FPL_Fixtures_Extract[],MATCH($A128,FPL_Fixtures_Extract[[Player]:[Player]],0),MATCH(FPL_Combined[[#Headers],[Gameweek 08]],FPL_Fixtures_Extract[#Headers],0)))-4),Team_Key[[Full Name]:[Full Name]],0))&amp;RIGHT(INDEX(FPL_Fixtures_Extract[],MATCH($A128,FPL_Fixtures_Extract[[Player]:[Player]],0),MATCH(FPL_Combined[[#Headers],[Gameweek 08]],FPL_Fixtures_Extract[#Headers],0)),3))</f>
        <v>LIV(H) 1-1</v>
      </c>
      <c r="J128" t="str">
        <f ca="1">IF(RIGHT(FPL_Combined[[#Headers],[Gameweek 09]],2)&lt;$B$622,INDEX(FPL_Results_Extract[Gameweek 09],MATCH($A128,FPL_Results_Extract[[Player]:[Player]],0)),INDEX(Team_Key[[Abbreviation]:[Abbreviation]],MATCH(LEFT(INDEX(FPL_Fixtures_Extract[],MATCH($A128,FPL_Fixtures_Extract[[Player]:[Player]],0),MATCH(FPL_Combined[[#Headers],[Gameweek 09]],FPL_Fixtures_Extract[#Headers],0)),LEN(INDEX(FPL_Fixtures_Extract[],MATCH($A128,FPL_Fixtures_Extract[[Player]:[Player]],0),MATCH(FPL_Combined[[#Headers],[Gameweek 09]],FPL_Fixtures_Extract[#Headers],0)))-4),Team_Key[[Full Name]:[Full Name]],0))&amp;RIGHT(INDEX(FPL_Fixtures_Extract[],MATCH($A128,FPL_Fixtures_Extract[[Player]:[Player]],0),MATCH(FPL_Combined[[#Headers],[Gameweek 09]],FPL_Fixtures_Extract[#Headers],0)),3))</f>
        <v>MUN(H) 0-3</v>
      </c>
      <c r="K128" t="str">
        <f ca="1">IF(RIGHT(FPL_Combined[[#Headers],[Gameweek 10]],2)&lt;$B$622,INDEX(FPL_Results_Extract[Gameweek 10],MATCH($A128,FPL_Results_Extract[[Player]:[Player]],0)),INDEX(Team_Key[[Abbreviation]:[Abbreviation]],MATCH(LEFT(INDEX(FPL_Fixtures_Extract[],MATCH($A128,FPL_Fixtures_Extract[[Player]:[Player]],0),MATCH(FPL_Combined[[#Headers],[Gameweek 10]],FPL_Fixtures_Extract[#Headers],0)),LEN(INDEX(FPL_Fixtures_Extract[],MATCH($A128,FPL_Fixtures_Extract[[Player]:[Player]],0),MATCH(FPL_Combined[[#Headers],[Gameweek 10]],FPL_Fixtures_Extract[#Headers],0)))-4),Team_Key[[Full Name]:[Full Name]],0))&amp;RIGHT(INDEX(FPL_Fixtures_Extract[],MATCH($A128,FPL_Fixtures_Extract[[Player]:[Player]],0),MATCH(FPL_Combined[[#Headers],[Gameweek 10]],FPL_Fixtures_Extract[#Headers],0)),3))</f>
        <v>ARS(A) 1-2</v>
      </c>
      <c r="L128" t="str">
        <f ca="1">IF(RIGHT(FPL_Combined[[#Headers],[Gameweek 11]],2)&lt;$B$622,INDEX(FPL_Results_Extract[Gameweek 11],MATCH($A128,FPL_Results_Extract[[Player]:[Player]],0)),INDEX(Team_Key[[Abbreviation]:[Abbreviation]],MATCH(LEFT(INDEX(FPL_Fixtures_Extract[],MATCH($A128,FPL_Fixtures_Extract[[Player]:[Player]],0),MATCH(FPL_Combined[[#Headers],[Gameweek 11]],FPL_Fixtures_Extract[#Headers],0)),LEN(INDEX(FPL_Fixtures_Extract[],MATCH($A128,FPL_Fixtures_Extract[[Player]:[Player]],0),MATCH(FPL_Combined[[#Headers],[Gameweek 11]],FPL_Fixtures_Extract[#Headers],0)))-4),Team_Key[[Full Name]:[Full Name]],0))&amp;RIGHT(INDEX(FPL_Fixtures_Extract[],MATCH($A128,FPL_Fixtures_Extract[[Player]:[Player]],0),MATCH(FPL_Combined[[#Headers],[Gameweek 11]],FPL_Fixtures_Extract[#Headers],0)),3))</f>
        <v>SUN(H) 6-2</v>
      </c>
      <c r="M128" t="str">
        <f ca="1">IF(RIGHT(FPL_Combined[[#Headers],[Gameweek 12]],2)&lt;$B$622,INDEX(FPL_Results_Extract[Gameweek 12],MATCH($A128,FPL_Results_Extract[[Player]:[Player]],0)),INDEX(Team_Key[[Abbreviation]:[Abbreviation]],MATCH(LEFT(INDEX(FPL_Fixtures_Extract[],MATCH($A128,FPL_Fixtures_Extract[[Player]:[Player]],0),MATCH(FPL_Combined[[#Headers],[Gameweek 12]],FPL_Fixtures_Extract[#Headers],0)),LEN(INDEX(FPL_Fixtures_Extract[],MATCH($A128,FPL_Fixtures_Extract[[Player]:[Player]],0),MATCH(FPL_Combined[[#Headers],[Gameweek 12]],FPL_Fixtures_Extract[#Headers],0)))-4),Team_Key[[Full Name]:[Full Name]],0))&amp;RIGHT(INDEX(FPL_Fixtures_Extract[],MATCH($A128,FPL_Fixtures_Extract[[Player]:[Player]],0),MATCH(FPL_Combined[[#Headers],[Gameweek 12]],FPL_Fixtures_Extract[#Headers],0)),3))</f>
        <v>WHU(A) 1-1</v>
      </c>
      <c r="N128" t="str">
        <f ca="1">IF(RIGHT(FPL_Combined[[#Headers],[Gameweek 13]],2)&lt;$B$622,INDEX(FPL_Results_Extract[Gameweek 13],MATCH($A128,FPL_Results_Extract[[Player]:[Player]],0)),INDEX(Team_Key[[Abbreviation]:[Abbreviation]],MATCH(LEFT(INDEX(FPL_Fixtures_Extract[],MATCH($A128,FPL_Fixtures_Extract[[Player]:[Player]],0),MATCH(FPL_Combined[[#Headers],[Gameweek 13]],FPL_Fixtures_Extract[#Headers],0)),LEN(INDEX(FPL_Fixtures_Extract[],MATCH($A128,FPL_Fixtures_Extract[[Player]:[Player]],0),MATCH(FPL_Combined[[#Headers],[Gameweek 13]],FPL_Fixtures_Extract[#Headers],0)))-4),Team_Key[[Full Name]:[Full Name]],0))&amp;RIGHT(INDEX(FPL_Fixtures_Extract[],MATCH($A128,FPL_Fixtures_Extract[[Player]:[Player]],0),MATCH(FPL_Combined[[#Headers],[Gameweek 13]],FPL_Fixtures_Extract[#Headers],0)),3))</f>
        <v>AVL(H) 4-0</v>
      </c>
      <c r="O128" t="str">
        <f ca="1">IF(RIGHT(FPL_Combined[[#Headers],[Gameweek 14]],2)&lt;$B$622,INDEX(FPL_Results_Extract[Gameweek 14],MATCH($A128,FPL_Results_Extract[[Player]:[Player]],0)),INDEX(Team_Key[[Abbreviation]:[Abbreviation]],MATCH(LEFT(INDEX(FPL_Fixtures_Extract[],MATCH($A128,FPL_Fixtures_Extract[[Player]:[Player]],0),MATCH(FPL_Combined[[#Headers],[Gameweek 14]],FPL_Fixtures_Extract[#Headers],0)),LEN(INDEX(FPL_Fixtures_Extract[],MATCH($A128,FPL_Fixtures_Extract[[Player]:[Player]],0),MATCH(FPL_Combined[[#Headers],[Gameweek 14]],FPL_Fixtures_Extract[#Headers],0)))-4),Team_Key[[Full Name]:[Full Name]],0))&amp;RIGHT(INDEX(FPL_Fixtures_Extract[],MATCH($A128,FPL_Fixtures_Extract[[Player]:[Player]],0),MATCH(FPL_Combined[[#Headers],[Gameweek 14]],FPL_Fixtures_Extract[#Headers],0)),3))</f>
        <v>BOU(A) 3-3</v>
      </c>
      <c r="P128" t="str">
        <f ca="1">IF(RIGHT(FPL_Combined[[#Headers],[Gameweek 15]],2)&lt;$B$622,INDEX(FPL_Results_Extract[Gameweek 15],MATCH($A128,FPL_Results_Extract[[Player]:[Player]],0)),INDEX(Team_Key[[Abbreviation]:[Abbreviation]],MATCH(LEFT(INDEX(FPL_Fixtures_Extract[],MATCH($A128,FPL_Fixtures_Extract[[Player]:[Player]],0),MATCH(FPL_Combined[[#Headers],[Gameweek 15]],FPL_Fixtures_Extract[#Headers],0)),LEN(INDEX(FPL_Fixtures_Extract[],MATCH($A128,FPL_Fixtures_Extract[[Player]:[Player]],0),MATCH(FPL_Combined[[#Headers],[Gameweek 15]],FPL_Fixtures_Extract[#Headers],0)))-4),Team_Key[[Full Name]:[Full Name]],0))&amp;RIGHT(INDEX(FPL_Fixtures_Extract[],MATCH($A128,FPL_Fixtures_Extract[[Player]:[Player]],0),MATCH(FPL_Combined[[#Headers],[Gameweek 15]],FPL_Fixtures_Extract[#Headers],0)),3))</f>
        <v>CRY(H) 1-1</v>
      </c>
      <c r="Q128" t="str">
        <f ca="1">IF(RIGHT(FPL_Combined[[#Headers],[Gameweek 16]],2)&lt;$B$622,INDEX(FPL_Results_Extract[Gameweek 16],MATCH($A128,FPL_Results_Extract[[Player]:[Player]],0)),INDEX(Team_Key[[Abbreviation]:[Abbreviation]],MATCH(LEFT(INDEX(FPL_Fixtures_Extract[],MATCH($A128,FPL_Fixtures_Extract[[Player]:[Player]],0),MATCH(FPL_Combined[[#Headers],[Gameweek 16]],FPL_Fixtures_Extract[#Headers],0)),LEN(INDEX(FPL_Fixtures_Extract[],MATCH($A128,FPL_Fixtures_Extract[[Player]:[Player]],0),MATCH(FPL_Combined[[#Headers],[Gameweek 16]],FPL_Fixtures_Extract[#Headers],0)))-4),Team_Key[[Full Name]:[Full Name]],0))&amp;RIGHT(INDEX(FPL_Fixtures_Extract[],MATCH($A128,FPL_Fixtures_Extract[[Player]:[Player]],0),MATCH(FPL_Combined[[#Headers],[Gameweek 16]],FPL_Fixtures_Extract[#Headers],0)),3))</f>
        <v>NOR(A) 1-1</v>
      </c>
      <c r="R128" t="str">
        <f ca="1">IF(RIGHT(FPL_Combined[[#Headers],[Gameweek 17]],2)&lt;$B$622,INDEX(FPL_Results_Extract[Gameweek 17],MATCH($A128,FPL_Results_Extract[[Player]:[Player]],0)),INDEX(Team_Key[[Abbreviation]:[Abbreviation]],MATCH(LEFT(INDEX(FPL_Fixtures_Extract[],MATCH($A128,FPL_Fixtures_Extract[[Player]:[Player]],0),MATCH(FPL_Combined[[#Headers],[Gameweek 17]],FPL_Fixtures_Extract[#Headers],0)),LEN(INDEX(FPL_Fixtures_Extract[],MATCH($A128,FPL_Fixtures_Extract[[Player]:[Player]],0),MATCH(FPL_Combined[[#Headers],[Gameweek 17]],FPL_Fixtures_Extract[#Headers],0)))-4),Team_Key[[Full Name]:[Full Name]],0))&amp;RIGHT(INDEX(FPL_Fixtures_Extract[],MATCH($A128,FPL_Fixtures_Extract[[Player]:[Player]],0),MATCH(FPL_Combined[[#Headers],[Gameweek 17]],FPL_Fixtures_Extract[#Headers],0)),3))</f>
        <v>LEI(H) 2-3</v>
      </c>
      <c r="S128" t="str">
        <f ca="1">IF(RIGHT(FPL_Combined[[#Headers],[Gameweek 18]],2)&lt;$B$622,INDEX(FPL_Results_Extract[Gameweek 18],MATCH($A128,FPL_Results_Extract[[Player]:[Player]],0)),INDEX(Team_Key[[Abbreviation]:[Abbreviation]],MATCH(LEFT(INDEX(FPL_Fixtures_Extract[],MATCH($A128,FPL_Fixtures_Extract[[Player]:[Player]],0),MATCH(FPL_Combined[[#Headers],[Gameweek 18]],FPL_Fixtures_Extract[#Headers],0)),LEN(INDEX(FPL_Fixtures_Extract[],MATCH($A128,FPL_Fixtures_Extract[[Player]:[Player]],0),MATCH(FPL_Combined[[#Headers],[Gameweek 18]],FPL_Fixtures_Extract[#Headers],0)))-4),Team_Key[[Full Name]:[Full Name]],0))&amp;RIGHT(INDEX(FPL_Fixtures_Extract[],MATCH($A128,FPL_Fixtures_Extract[[Player]:[Player]],0),MATCH(FPL_Combined[[#Headers],[Gameweek 18]],FPL_Fixtures_Extract[#Headers],0)),3))</f>
        <v>NEW(A) 1-0</v>
      </c>
      <c r="T128" t="str">
        <f ca="1">IF(RIGHT(FPL_Combined[[#Headers],[Gameweek 19]],2)&lt;$B$622,INDEX(FPL_Results_Extract[Gameweek 19],MATCH($A128,FPL_Results_Extract[[Player]:[Player]],0)),INDEX(Team_Key[[Abbreviation]:[Abbreviation]],MATCH(LEFT(INDEX(FPL_Fixtures_Extract[],MATCH($A128,FPL_Fixtures_Extract[[Player]:[Player]],0),MATCH(FPL_Combined[[#Headers],[Gameweek 19]],FPL_Fixtures_Extract[#Headers],0)),LEN(INDEX(FPL_Fixtures_Extract[],MATCH($A128,FPL_Fixtures_Extract[[Player]:[Player]],0),MATCH(FPL_Combined[[#Headers],[Gameweek 19]],FPL_Fixtures_Extract[#Headers],0)))-4),Team_Key[[Full Name]:[Full Name]],0))&amp;RIGHT(INDEX(FPL_Fixtures_Extract[],MATCH($A128,FPL_Fixtures_Extract[[Player]:[Player]],0),MATCH(FPL_Combined[[#Headers],[Gameweek 19]],FPL_Fixtures_Extract[#Headers],0)),3))</f>
        <v>STK(H) 3-4</v>
      </c>
      <c r="U128" t="str">
        <f ca="1">IF(RIGHT(FPL_Combined[[#Headers],[Gameweek 20]],2)&lt;$B$622,INDEX(FPL_Results_Extract[Gameweek 20],MATCH($A128,FPL_Results_Extract[[Player]:[Player]],0)),INDEX(Team_Key[[Abbreviation]:[Abbreviation]],MATCH(LEFT(INDEX(FPL_Fixtures_Extract[],MATCH($A128,FPL_Fixtures_Extract[[Player]:[Player]],0),MATCH(FPL_Combined[[#Headers],[Gameweek 20]],FPL_Fixtures_Extract[#Headers],0)),LEN(INDEX(FPL_Fixtures_Extract[],MATCH($A128,FPL_Fixtures_Extract[[Player]:[Player]],0),MATCH(FPL_Combined[[#Headers],[Gameweek 20]],FPL_Fixtures_Extract[#Headers],0)))-4),Team_Key[[Full Name]:[Full Name]],0))&amp;RIGHT(INDEX(FPL_Fixtures_Extract[],MATCH($A128,FPL_Fixtures_Extract[[Player]:[Player]],0),MATCH(FPL_Combined[[#Headers],[Gameweek 20]],FPL_Fixtures_Extract[#Headers],0)),3))</f>
        <v>TOT(H) 1-1</v>
      </c>
      <c r="V128" t="str">
        <f ca="1">IF(RIGHT(FPL_Combined[[#Headers],[Gameweek 21]],2)&lt;$B$622,INDEX(FPL_Results_Extract[Gameweek 21],MATCH($A128,FPL_Results_Extract[[Player]:[Player]],0)),INDEX(Team_Key[[Abbreviation]:[Abbreviation]],MATCH(LEFT(INDEX(FPL_Fixtures_Extract[],MATCH($A128,FPL_Fixtures_Extract[[Player]:[Player]],0),MATCH(FPL_Combined[[#Headers],[Gameweek 21]],FPL_Fixtures_Extract[#Headers],0)),LEN(INDEX(FPL_Fixtures_Extract[],MATCH($A128,FPL_Fixtures_Extract[[Player]:[Player]],0),MATCH(FPL_Combined[[#Headers],[Gameweek 21]],FPL_Fixtures_Extract[#Headers],0)))-4),Team_Key[[Full Name]:[Full Name]],0))&amp;RIGHT(INDEX(FPL_Fixtures_Extract[],MATCH($A128,FPL_Fixtures_Extract[[Player]:[Player]],0),MATCH(FPL_Combined[[#Headers],[Gameweek 21]],FPL_Fixtures_Extract[#Headers],0)),3))</f>
        <v>MCI(A) 0-0</v>
      </c>
      <c r="W128" t="str">
        <f ca="1">IF(RIGHT(FPL_Combined[[#Headers],[Gameweek 22]],2)&lt;$B$622,INDEX(FPL_Results_Extract[Gameweek 22],MATCH($A128,FPL_Results_Extract[[Player]:[Player]],0)),INDEX(Team_Key[[Abbreviation]:[Abbreviation]],MATCH(LEFT(INDEX(FPL_Fixtures_Extract[],MATCH($A128,FPL_Fixtures_Extract[[Player]:[Player]],0),MATCH(FPL_Combined[[#Headers],[Gameweek 22]],FPL_Fixtures_Extract[#Headers],0)),LEN(INDEX(FPL_Fixtures_Extract[],MATCH($A128,FPL_Fixtures_Extract[[Player]:[Player]],0),MATCH(FPL_Combined[[#Headers],[Gameweek 22]],FPL_Fixtures_Extract[#Headers],0)))-4),Team_Key[[Full Name]:[Full Name]],0))&amp;RIGHT(INDEX(FPL_Fixtures_Extract[],MATCH($A128,FPL_Fixtures_Extract[[Player]:[Player]],0),MATCH(FPL_Combined[[#Headers],[Gameweek 22]],FPL_Fixtures_Extract[#Headers],0)),3))</f>
        <v>CHE(A) 3-3</v>
      </c>
      <c r="X128" t="str">
        <f ca="1">IF(RIGHT(FPL_Combined[[#Headers],[Gameweek 23]],2)&lt;$B$622,INDEX(FPL_Results_Extract[Gameweek 23],MATCH($A128,FPL_Results_Extract[[Player]:[Player]],0)),INDEX(Team_Key[[Abbreviation]:[Abbreviation]],MATCH(LEFT(INDEX(FPL_Fixtures_Extract[],MATCH($A128,FPL_Fixtures_Extract[[Player]:[Player]],0),MATCH(FPL_Combined[[#Headers],[Gameweek 23]],FPL_Fixtures_Extract[#Headers],0)),LEN(INDEX(FPL_Fixtures_Extract[],MATCH($A128,FPL_Fixtures_Extract[[Player]:[Player]],0),MATCH(FPL_Combined[[#Headers],[Gameweek 23]],FPL_Fixtures_Extract[#Headers],0)))-4),Team_Key[[Full Name]:[Full Name]],0))&amp;RIGHT(INDEX(FPL_Fixtures_Extract[],MATCH($A128,FPL_Fixtures_Extract[[Player]:[Player]],0),MATCH(FPL_Combined[[#Headers],[Gameweek 23]],FPL_Fixtures_Extract[#Headers],0)),3))</f>
        <v>SWA(H) 1-2</v>
      </c>
      <c r="Y128" t="str">
        <f ca="1">IF(RIGHT(FPL_Combined[[#Headers],[Gameweek 24]],2)&lt;$B$622,INDEX(FPL_Results_Extract[Team],MATCH($A128,FPL_Results_Extract[[Player]:[Player]],0)),INDEX(Team_Key[[Abbreviation]:[Abbreviation]],MATCH(LEFT(INDEX(FPL_Fixtures_Extract[],MATCH($A128,FPL_Fixtures_Extract[[Player]:[Player]],0),MATCH(FPL_Combined[[#Headers],[Gameweek 24]],FPL_Fixtures_Extract[#Headers],0)),LEN(INDEX(FPL_Fixtures_Extract[],MATCH($A128,FPL_Fixtures_Extract[[Player]:[Player]],0),MATCH(FPL_Combined[[#Headers],[Gameweek 24]],FPL_Fixtures_Extract[#Headers],0)))-4),Team_Key[[Full Name]:[Full Name]],0))&amp;RIGHT(INDEX(FPL_Fixtures_Extract[],MATCH($A128,FPL_Fixtures_Extract[[Player]:[Player]],0),MATCH(FPL_Combined[[#Headers],[Gameweek 24]],FPL_Fixtures_Extract[#Headers],0)),3))</f>
        <v>EVE</v>
      </c>
      <c r="Z128" t="str">
        <f ca="1">IF(RIGHT(FPL_Combined[[#Headers],[Gameweek 25]],2)&lt;$B$622,INDEX(FPL_Results_Extract[Player],MATCH($A128,FPL_Results_Extract[[Player]:[Player]],0)),INDEX(Team_Key[[Abbreviation]:[Abbreviation]],MATCH(LEFT(INDEX(FPL_Fixtures_Extract[],MATCH($A128,FPL_Fixtures_Extract[[Player]:[Player]],0),MATCH(FPL_Combined[[#Headers],[Gameweek 25]],FPL_Fixtures_Extract[#Headers],0)),LEN(INDEX(FPL_Fixtures_Extract[],MATCH($A128,FPL_Fixtures_Extract[[Player]:[Player]],0),MATCH(FPL_Combined[[#Headers],[Gameweek 25]],FPL_Fixtures_Extract[#Headers],0)))-4),Team_Key[[Full Name]:[Full Name]],0))&amp;RIGHT(INDEX(FPL_Fixtures_Extract[],MATCH($A128,FPL_Fixtures_Extract[[Player]:[Player]],0),MATCH(FPL_Combined[[#Headers],[Gameweek 25]],FPL_Fixtures_Extract[#Headers],0)),3))</f>
        <v>Coleman</v>
      </c>
      <c r="AA128" t="str">
        <f ca="1">IF(RIGHT(FPL_Combined[[#Headers],[Gameweek 26]],2)&lt;$B$622,INDEX(FPL_Results_Extract[Gameweek 01],MATCH($A128,FPL_Results_Extract[[Player]:[Player]],0)),INDEX(Team_Key[[Abbreviation]:[Abbreviation]],MATCH(LEFT(INDEX(FPL_Fixtures_Extract[],MATCH($A128,FPL_Fixtures_Extract[[Player]:[Player]],0),MATCH(FPL_Combined[[#Headers],[Gameweek 26]],FPL_Fixtures_Extract[#Headers],0)),LEN(INDEX(FPL_Fixtures_Extract[],MATCH($A128,FPL_Fixtures_Extract[[Player]:[Player]],0),MATCH(FPL_Combined[[#Headers],[Gameweek 26]],FPL_Fixtures_Extract[#Headers],0)))-4),Team_Key[[Full Name]:[Full Name]],0))&amp;RIGHT(INDEX(FPL_Fixtures_Extract[],MATCH($A128,FPL_Fixtures_Extract[[Player]:[Player]],0),MATCH(FPL_Combined[[#Headers],[Gameweek 26]],FPL_Fixtures_Extract[#Headers],0)),3))</f>
        <v>WAT(H) 2-2</v>
      </c>
      <c r="AB128" t="str">
        <f ca="1">IF(RIGHT(FPL_Combined[[#Headers],[Gameweek 27]],2)&lt;$B$622,INDEX(FPL_Results_Extract[Gameweek 02],MATCH($A128,FPL_Results_Extract[[Player]:[Player]],0)),INDEX(Team_Key[[Abbreviation]:[Abbreviation]],MATCH(LEFT(INDEX(FPL_Fixtures_Extract[],MATCH($A128,FPL_Fixtures_Extract[[Player]:[Player]],0),MATCH(FPL_Combined[[#Headers],[Gameweek 27]],FPL_Fixtures_Extract[#Headers],0)),LEN(INDEX(FPL_Fixtures_Extract[],MATCH($A128,FPL_Fixtures_Extract[[Player]:[Player]],0),MATCH(FPL_Combined[[#Headers],[Gameweek 27]],FPL_Fixtures_Extract[#Headers],0)))-4),Team_Key[[Full Name]:[Full Name]],0))&amp;RIGHT(INDEX(FPL_Fixtures_Extract[],MATCH($A128,FPL_Fixtures_Extract[[Player]:[Player]],0),MATCH(FPL_Combined[[#Headers],[Gameweek 27]],FPL_Fixtures_Extract[#Headers],0)),3))</f>
        <v>SOU(A) 3-0</v>
      </c>
      <c r="AC128" t="str">
        <f ca="1">IF(RIGHT(FPL_Combined[[#Headers],[Gameweek 28]],2)&lt;$B$622,INDEX(FPL_Results_Extract[Gameweek 03],MATCH($A128,FPL_Results_Extract[[Player]:[Player]],0)),INDEX(Team_Key[[Abbreviation]:[Abbreviation]],MATCH(LEFT(INDEX(FPL_Fixtures_Extract[],MATCH($A128,FPL_Fixtures_Extract[[Player]:[Player]],0),MATCH(FPL_Combined[[#Headers],[Gameweek 28]],FPL_Fixtures_Extract[#Headers],0)),LEN(INDEX(FPL_Fixtures_Extract[],MATCH($A128,FPL_Fixtures_Extract[[Player]:[Player]],0),MATCH(FPL_Combined[[#Headers],[Gameweek 28]],FPL_Fixtures_Extract[#Headers],0)))-4),Team_Key[[Full Name]:[Full Name]],0))&amp;RIGHT(INDEX(FPL_Fixtures_Extract[],MATCH($A128,FPL_Fixtures_Extract[[Player]:[Player]],0),MATCH(FPL_Combined[[#Headers],[Gameweek 28]],FPL_Fixtures_Extract[#Headers],0)),3))</f>
        <v>MCI(H) 0-2</v>
      </c>
      <c r="AD128" t="str">
        <f ca="1">IF(RIGHT(FPL_Combined[[#Headers],[Gameweek 29]],2)&lt;$B$622,INDEX(FPL_Results_Extract[Gameweek 04],MATCH($A128,FPL_Results_Extract[[Player]:[Player]],0)),INDEX(Team_Key[[Abbreviation]:[Abbreviation]],MATCH(LEFT(INDEX(FPL_Fixtures_Extract[],MATCH($A128,FPL_Fixtures_Extract[[Player]:[Player]],0),MATCH(FPL_Combined[[#Headers],[Gameweek 29]],FPL_Fixtures_Extract[#Headers],0)),LEN(INDEX(FPL_Fixtures_Extract[],MATCH($A128,FPL_Fixtures_Extract[[Player]:[Player]],0),MATCH(FPL_Combined[[#Headers],[Gameweek 29]],FPL_Fixtures_Extract[#Headers],0)))-4),Team_Key[[Full Name]:[Full Name]],0))&amp;RIGHT(INDEX(FPL_Fixtures_Extract[],MATCH($A128,FPL_Fixtures_Extract[[Player]:[Player]],0),MATCH(FPL_Combined[[#Headers],[Gameweek 29]],FPL_Fixtures_Extract[#Headers],0)),3))</f>
        <v>WHU(H)</v>
      </c>
      <c r="AE128" t="e">
        <f ca="1">IF(RIGHT(FPL_Combined[[#Headers],[Gameweek 30]],2)&lt;$B$622,INDEX(FPL_Results_Extract[Gameweek 05],MATCH($A128,FPL_Results_Extract[[Player]:[Player]],0)),INDEX(Team_Key[[Abbreviation]:[Abbreviation]],MATCH(LEFT(INDEX(FPL_Fixtures_Extract[],MATCH($A128,FPL_Fixtures_Extract[[Player]:[Player]],0),MATCH(FPL_Combined[[#Headers],[Gameweek 30]],FPL_Fixtures_Extract[#Headers],0)),LEN(INDEX(FPL_Fixtures_Extract[],MATCH($A128,FPL_Fixtures_Extract[[Player]:[Player]],0),MATCH(FPL_Combined[[#Headers],[Gameweek 30]],FPL_Fixtures_Extract[#Headers],0)))-4),Team_Key[[Full Name]:[Full Name]],0))&amp;RIGHT(INDEX(FPL_Fixtures_Extract[],MATCH($A128,FPL_Fixtures_Extract[[Player]:[Player]],0),MATCH(FPL_Combined[[#Headers],[Gameweek 30]],FPL_Fixtures_Extract[#Headers],0)),3))</f>
        <v>#VALUE!</v>
      </c>
      <c r="AF128" t="str">
        <f ca="1">IF(RIGHT(FPL_Combined[[#Headers],[Gameweek 31]],2)&lt;$B$622,INDEX(FPL_Results_Extract[Gameweek 06],MATCH($A128,FPL_Results_Extract[[Player]:[Player]],0)),INDEX(Team_Key[[Abbreviation]:[Abbreviation]],MATCH(LEFT(INDEX(FPL_Fixtures_Extract[],MATCH($A128,FPL_Fixtures_Extract[[Player]:[Player]],0),MATCH(FPL_Combined[[#Headers],[Gameweek 31]],FPL_Fixtures_Extract[#Headers],0)),LEN(INDEX(FPL_Fixtures_Extract[],MATCH($A128,FPL_Fixtures_Extract[[Player]:[Player]],0),MATCH(FPL_Combined[[#Headers],[Gameweek 31]],FPL_Fixtures_Extract[#Headers],0)))-4),Team_Key[[Full Name]:[Full Name]],0))&amp;RIGHT(INDEX(FPL_Fixtures_Extract[],MATCH($A128,FPL_Fixtures_Extract[[Player]:[Player]],0),MATCH(FPL_Combined[[#Headers],[Gameweek 31]],FPL_Fixtures_Extract[#Headers],0)),3))</f>
        <v>ARS(H)</v>
      </c>
      <c r="AG128" t="str">
        <f ca="1">IF(RIGHT(FPL_Combined[[#Headers],[Gameweek 32]],2)&lt;$B$622,INDEX(FPL_Results_Extract[Gameweek 07],MATCH($A128,FPL_Results_Extract[[Player]:[Player]],0)),INDEX(Team_Key[[Abbreviation]:[Abbreviation]],MATCH(LEFT(INDEX(FPL_Fixtures_Extract[],MATCH($A128,FPL_Fixtures_Extract[[Player]:[Player]],0),MATCH(FPL_Combined[[#Headers],[Gameweek 32]],FPL_Fixtures_Extract[#Headers],0)),LEN(INDEX(FPL_Fixtures_Extract[],MATCH($A128,FPL_Fixtures_Extract[[Player]:[Player]],0),MATCH(FPL_Combined[[#Headers],[Gameweek 32]],FPL_Fixtures_Extract[#Headers],0)))-4),Team_Key[[Full Name]:[Full Name]],0))&amp;RIGHT(INDEX(FPL_Fixtures_Extract[],MATCH($A128,FPL_Fixtures_Extract[[Player]:[Player]],0),MATCH(FPL_Combined[[#Headers],[Gameweek 32]],FPL_Fixtures_Extract[#Headers],0)),3))</f>
        <v>MUN(A)</v>
      </c>
      <c r="AH128" t="str">
        <f ca="1">IF(RIGHT(FPL_Combined[[#Headers],[Gameweek 33]],2)&lt;$B$622,INDEX(FPL_Results_Extract[Gameweek 08],MATCH($A128,FPL_Results_Extract[[Player]:[Player]],0)),INDEX(Team_Key[[Abbreviation]:[Abbreviation]],MATCH(LEFT(INDEX(FPL_Fixtures_Extract[],MATCH($A128,FPL_Fixtures_Extract[[Player]:[Player]],0),MATCH(FPL_Combined[[#Headers],[Gameweek 33]],FPL_Fixtures_Extract[#Headers],0)),LEN(INDEX(FPL_Fixtures_Extract[],MATCH($A128,FPL_Fixtures_Extract[[Player]:[Player]],0),MATCH(FPL_Combined[[#Headers],[Gameweek 33]],FPL_Fixtures_Extract[#Headers],0)))-4),Team_Key[[Full Name]:[Full Name]],0))&amp;RIGHT(INDEX(FPL_Fixtures_Extract[],MATCH($A128,FPL_Fixtures_Extract[[Player]:[Player]],0),MATCH(FPL_Combined[[#Headers],[Gameweek 33]],FPL_Fixtures_Extract[#Headers],0)),3))</f>
        <v>WAT(A)</v>
      </c>
      <c r="AI128" t="str">
        <f ca="1">IF(RIGHT(FPL_Combined[[#Headers],[Gameweek 34]],2)&lt;$B$622,INDEX(FPL_Results_Extract[Gameweek 09],MATCH($A128,FPL_Results_Extract[[Player]:[Player]],0)),INDEX(Team_Key[[Abbreviation]:[Abbreviation]],MATCH(LEFT(INDEX(FPL_Fixtures_Extract[],MATCH($A128,FPL_Fixtures_Extract[[Player]:[Player]],0),MATCH(FPL_Combined[[#Headers],[Gameweek 34]],FPL_Fixtures_Extract[#Headers],0)),LEN(INDEX(FPL_Fixtures_Extract[],MATCH($A128,FPL_Fixtures_Extract[[Player]:[Player]],0),MATCH(FPL_Combined[[#Headers],[Gameweek 34]],FPL_Fixtures_Extract[#Headers],0)))-4),Team_Key[[Full Name]:[Full Name]],0))&amp;RIGHT(INDEX(FPL_Fixtures_Extract[],MATCH($A128,FPL_Fixtures_Extract[[Player]:[Player]],0),MATCH(FPL_Combined[[#Headers],[Gameweek 34]],FPL_Fixtures_Extract[#Headers],0)),3))</f>
        <v>SOU(H)</v>
      </c>
      <c r="AJ128" t="str">
        <f ca="1">IF(RIGHT(FPL_Combined[[#Headers],[Gameweek 35]],2)&lt;$B$622,INDEX(FPL_Results_Extract[Gameweek 10],MATCH($A128,FPL_Results_Extract[[Player]:[Player]],0)),INDEX(Team_Key[[Abbreviation]:[Abbreviation]],MATCH(LEFT(INDEX(FPL_Fixtures_Extract[],MATCH($A128,FPL_Fixtures_Extract[[Player]:[Player]],0),MATCH(FPL_Combined[[#Headers],[Gameweek 35]],FPL_Fixtures_Extract[#Headers],0)),LEN(INDEX(FPL_Fixtures_Extract[],MATCH($A128,FPL_Fixtures_Extract[[Player]:[Player]],0),MATCH(FPL_Combined[[#Headers],[Gameweek 35]],FPL_Fixtures_Extract[#Headers],0)))-4),Team_Key[[Full Name]:[Full Name]],0))&amp;RIGHT(INDEX(FPL_Fixtures_Extract[],MATCH($A128,FPL_Fixtures_Extract[[Player]:[Player]],0),MATCH(FPL_Combined[[#Headers],[Gameweek 35]],FPL_Fixtures_Extract[#Headers],0)),3))</f>
        <v>CRY(A)</v>
      </c>
      <c r="AK128" t="str">
        <f ca="1">IF(RIGHT(FPL_Combined[[#Headers],[Gameweek 36]],2)&lt;$B$622,INDEX(FPL_Results_Extract[Gameweek 11],MATCH($A128,FPL_Results_Extract[[Player]:[Player]],0)),INDEX(Team_Key[[Abbreviation]:[Abbreviation]],MATCH(LEFT(INDEX(FPL_Fixtures_Extract[],MATCH($A128,FPL_Fixtures_Extract[[Player]:[Player]],0),MATCH(FPL_Combined[[#Headers],[Gameweek 36]],FPL_Fixtures_Extract[#Headers],0)),LEN(INDEX(FPL_Fixtures_Extract[],MATCH($A128,FPL_Fixtures_Extract[[Player]:[Player]],0),MATCH(FPL_Combined[[#Headers],[Gameweek 36]],FPL_Fixtures_Extract[#Headers],0)))-4),Team_Key[[Full Name]:[Full Name]],0))&amp;RIGHT(INDEX(FPL_Fixtures_Extract[],MATCH($A128,FPL_Fixtures_Extract[[Player]:[Player]],0),MATCH(FPL_Combined[[#Headers],[Gameweek 36]],FPL_Fixtures_Extract[#Headers],0)),3))</f>
        <v>BOU(H)</v>
      </c>
      <c r="AL128" t="str">
        <f ca="1">IF(RIGHT(FPL_Combined[[#Headers],[Gameweek 37]],2)&lt;$B$622,INDEX(FPL_Results_Extract[Gameweek 12],MATCH($A128,FPL_Results_Extract[[Player]:[Player]],0)),INDEX(Team_Key[[Abbreviation]:[Abbreviation]],MATCH(LEFT(INDEX(FPL_Fixtures_Extract[],MATCH($A128,FPL_Fixtures_Extract[[Player]:[Player]],0),MATCH(FPL_Combined[[#Headers],[Gameweek 37]],FPL_Fixtures_Extract[#Headers],0)),LEN(INDEX(FPL_Fixtures_Extract[],MATCH($A128,FPL_Fixtures_Extract[[Player]:[Player]],0),MATCH(FPL_Combined[[#Headers],[Gameweek 37]],FPL_Fixtures_Extract[#Headers],0)))-4),Team_Key[[Full Name]:[Full Name]],0))&amp;RIGHT(INDEX(FPL_Fixtures_Extract[],MATCH($A128,FPL_Fixtures_Extract[[Player]:[Player]],0),MATCH(FPL_Combined[[#Headers],[Gameweek 37]],FPL_Fixtures_Extract[#Headers],0)),3))</f>
        <v>LEI(A)</v>
      </c>
      <c r="AM128" t="str">
        <f ca="1">IF(RIGHT(FPL_Combined[[#Headers],[Gameweek 38]],2)&lt;$B$622,INDEX(FPL_Results_Extract[Gameweek 13],MATCH($A128,FPL_Results_Extract[[Player]:[Player]],0)),INDEX(Team_Key[[Abbreviation]:[Abbreviation]],MATCH(LEFT(INDEX(FPL_Fixtures_Extract[],MATCH($A128,FPL_Fixtures_Extract[[Player]:[Player]],0),MATCH(FPL_Combined[[#Headers],[Gameweek 38]],FPL_Fixtures_Extract[#Headers],0)),LEN(INDEX(FPL_Fixtures_Extract[],MATCH($A128,FPL_Fixtures_Extract[[Player]:[Player]],0),MATCH(FPL_Combined[[#Headers],[Gameweek 38]],FPL_Fixtures_Extract[#Headers],0)))-4),Team_Key[[Full Name]:[Full Name]],0))&amp;RIGHT(INDEX(FPL_Fixtures_Extract[],MATCH($A128,FPL_Fixtures_Extract[[Player]:[Player]],0),MATCH(FPL_Combined[[#Headers],[Gameweek 38]],FPL_Fixtures_Extract[#Headers],0)),3))</f>
        <v>NOR(H)</v>
      </c>
    </row>
    <row r="129" spans="1:39" x14ac:dyDescent="0.45">
      <c r="A129" t="s">
        <v>141</v>
      </c>
      <c r="B129" t="str">
        <f ca="1">IF(RIGHT(FPL_Combined[[#Headers],[Gameweek 01]],2)&lt;$B$622,INDEX(FPL_Results_Extract[Gameweek 01],MATCH($A129,FPL_Results_Extract[[Player]:[Player]],0)),INDEX(Team_Key[[Abbreviation]:[Abbreviation]],MATCH(LEFT(INDEX(FPL_Fixtures_Extract[],MATCH($A129,FPL_Fixtures_Extract[[Player]:[Player]],0),MATCH(FPL_Combined[[#Headers],[Gameweek 01]],FPL_Fixtures_Extract[#Headers],0)),LEN(INDEX(FPL_Fixtures_Extract[],MATCH($A129,FPL_Fixtures_Extract[[Player]:[Player]],0),MATCH(FPL_Combined[[#Headers],[Gameweek 01]],FPL_Fixtures_Extract[#Headers],0)))-4),Team_Key[[Full Name]:[Full Name]],0))&amp;RIGHT(INDEX(FPL_Fixtures_Extract[],MATCH($A129,FPL_Fixtures_Extract[[Player]:[Player]],0),MATCH(FPL_Combined[[#Headers],[Gameweek 01]],FPL_Fixtures_Extract[#Headers],0)),3))</f>
        <v>ARS(A) 2-0</v>
      </c>
      <c r="C129" t="str">
        <f ca="1">IF(RIGHT(FPL_Combined[[#Headers],[Gameweek 02]],2)&lt;$B$622,INDEX(FPL_Results_Extract[Gameweek 02],MATCH($A129,FPL_Results_Extract[[Player]:[Player]],0)),INDEX(Team_Key[[Abbreviation]:[Abbreviation]],MATCH(LEFT(INDEX(FPL_Fixtures_Extract[],MATCH($A129,FPL_Fixtures_Extract[[Player]:[Player]],0),MATCH(FPL_Combined[[#Headers],[Gameweek 02]],FPL_Fixtures_Extract[#Headers],0)),LEN(INDEX(FPL_Fixtures_Extract[],MATCH($A129,FPL_Fixtures_Extract[[Player]:[Player]],0),MATCH(FPL_Combined[[#Headers],[Gameweek 02]],FPL_Fixtures_Extract[#Headers],0)))-4),Team_Key[[Full Name]:[Full Name]],0))&amp;RIGHT(INDEX(FPL_Fixtures_Extract[],MATCH($A129,FPL_Fixtures_Extract[[Player]:[Player]],0),MATCH(FPL_Combined[[#Headers],[Gameweek 02]],FPL_Fixtures_Extract[#Headers],0)),3))</f>
        <v>LEI(H) 1-2</v>
      </c>
      <c r="D129" t="str">
        <f ca="1">IF(RIGHT(FPL_Combined[[#Headers],[Gameweek 03]],2)&lt;$B$622,INDEX(FPL_Results_Extract[Gameweek 03],MATCH($A129,FPL_Results_Extract[[Player]:[Player]],0)),INDEX(Team_Key[[Abbreviation]:[Abbreviation]],MATCH(LEFT(INDEX(FPL_Fixtures_Extract[],MATCH($A129,FPL_Fixtures_Extract[[Player]:[Player]],0),MATCH(FPL_Combined[[#Headers],[Gameweek 03]],FPL_Fixtures_Extract[#Headers],0)),LEN(INDEX(FPL_Fixtures_Extract[],MATCH($A129,FPL_Fixtures_Extract[[Player]:[Player]],0),MATCH(FPL_Combined[[#Headers],[Gameweek 03]],FPL_Fixtures_Extract[#Headers],0)))-4),Team_Key[[Full Name]:[Full Name]],0))&amp;RIGHT(INDEX(FPL_Fixtures_Extract[],MATCH($A129,FPL_Fixtures_Extract[[Player]:[Player]],0),MATCH(FPL_Combined[[#Headers],[Gameweek 03]],FPL_Fixtures_Extract[#Headers],0)),3))</f>
        <v>BOU(H) 3-4</v>
      </c>
      <c r="E129" t="str">
        <f ca="1">IF(RIGHT(FPL_Combined[[#Headers],[Gameweek 04]],2)&lt;$B$622,INDEX(FPL_Results_Extract[Gameweek 04],MATCH($A129,FPL_Results_Extract[[Player]:[Player]],0)),INDEX(Team_Key[[Abbreviation]:[Abbreviation]],MATCH(LEFT(INDEX(FPL_Fixtures_Extract[],MATCH($A129,FPL_Fixtures_Extract[[Player]:[Player]],0),MATCH(FPL_Combined[[#Headers],[Gameweek 04]],FPL_Fixtures_Extract[#Headers],0)),LEN(INDEX(FPL_Fixtures_Extract[],MATCH($A129,FPL_Fixtures_Extract[[Player]:[Player]],0),MATCH(FPL_Combined[[#Headers],[Gameweek 04]],FPL_Fixtures_Extract[#Headers],0)))-4),Team_Key[[Full Name]:[Full Name]],0))&amp;RIGHT(INDEX(FPL_Fixtures_Extract[],MATCH($A129,FPL_Fixtures_Extract[[Player]:[Player]],0),MATCH(FPL_Combined[[#Headers],[Gameweek 04]],FPL_Fixtures_Extract[#Headers],0)),3))</f>
        <v>LIV(A) 3-0</v>
      </c>
      <c r="F129" t="str">
        <f ca="1">IF(RIGHT(FPL_Combined[[#Headers],[Gameweek 05]],2)&lt;$B$622,INDEX(FPL_Results_Extract[Gameweek 05],MATCH($A129,FPL_Results_Extract[[Player]:[Player]],0)),INDEX(Team_Key[[Abbreviation]:[Abbreviation]],MATCH(LEFT(INDEX(FPL_Fixtures_Extract[],MATCH($A129,FPL_Fixtures_Extract[[Player]:[Player]],0),MATCH(FPL_Combined[[#Headers],[Gameweek 05]],FPL_Fixtures_Extract[#Headers],0)),LEN(INDEX(FPL_Fixtures_Extract[],MATCH($A129,FPL_Fixtures_Extract[[Player]:[Player]],0),MATCH(FPL_Combined[[#Headers],[Gameweek 05]],FPL_Fixtures_Extract[#Headers],0)))-4),Team_Key[[Full Name]:[Full Name]],0))&amp;RIGHT(INDEX(FPL_Fixtures_Extract[],MATCH($A129,FPL_Fixtures_Extract[[Player]:[Player]],0),MATCH(FPL_Combined[[#Headers],[Gameweek 05]],FPL_Fixtures_Extract[#Headers],0)),3))</f>
        <v>NEW(H) 2-0</v>
      </c>
      <c r="G129" t="str">
        <f ca="1">IF(RIGHT(FPL_Combined[[#Headers],[Gameweek 06]],2)&lt;$B$622,INDEX(FPL_Results_Extract[Gameweek 06],MATCH($A129,FPL_Results_Extract[[Player]:[Player]],0)),INDEX(Team_Key[[Abbreviation]:[Abbreviation]],MATCH(LEFT(INDEX(FPL_Fixtures_Extract[],MATCH($A129,FPL_Fixtures_Extract[[Player]:[Player]],0),MATCH(FPL_Combined[[#Headers],[Gameweek 06]],FPL_Fixtures_Extract[#Headers],0)),LEN(INDEX(FPL_Fixtures_Extract[],MATCH($A129,FPL_Fixtures_Extract[[Player]:[Player]],0),MATCH(FPL_Combined[[#Headers],[Gameweek 06]],FPL_Fixtures_Extract[#Headers],0)))-4),Team_Key[[Full Name]:[Full Name]],0))&amp;RIGHT(INDEX(FPL_Fixtures_Extract[],MATCH($A129,FPL_Fixtures_Extract[[Player]:[Player]],0),MATCH(FPL_Combined[[#Headers],[Gameweek 06]],FPL_Fixtures_Extract[#Headers],0)),3))</f>
        <v>MCI(A) 2-1</v>
      </c>
      <c r="H129" t="str">
        <f ca="1">IF(RIGHT(FPL_Combined[[#Headers],[Gameweek 07]],2)&lt;$B$622,INDEX(FPL_Results_Extract[Gameweek 07],MATCH($A129,FPL_Results_Extract[[Player]:[Player]],0)),INDEX(Team_Key[[Abbreviation]:[Abbreviation]],MATCH(LEFT(INDEX(FPL_Fixtures_Extract[],MATCH($A129,FPL_Fixtures_Extract[[Player]:[Player]],0),MATCH(FPL_Combined[[#Headers],[Gameweek 07]],FPL_Fixtures_Extract[#Headers],0)),LEN(INDEX(FPL_Fixtures_Extract[],MATCH($A129,FPL_Fixtures_Extract[[Player]:[Player]],0),MATCH(FPL_Combined[[#Headers],[Gameweek 07]],FPL_Fixtures_Extract[#Headers],0)))-4),Team_Key[[Full Name]:[Full Name]],0))&amp;RIGHT(INDEX(FPL_Fixtures_Extract[],MATCH($A129,FPL_Fixtures_Extract[[Player]:[Player]],0),MATCH(FPL_Combined[[#Headers],[Gameweek 07]],FPL_Fixtures_Extract[#Headers],0)),3))</f>
        <v>NOR(H) 2-2</v>
      </c>
      <c r="I129" t="str">
        <f ca="1">IF(RIGHT(FPL_Combined[[#Headers],[Gameweek 08]],2)&lt;$B$622,INDEX(FPL_Results_Extract[Gameweek 08],MATCH($A129,FPL_Results_Extract[[Player]:[Player]],0)),INDEX(Team_Key[[Abbreviation]:[Abbreviation]],MATCH(LEFT(INDEX(FPL_Fixtures_Extract[],MATCH($A129,FPL_Fixtures_Extract[[Player]:[Player]],0),MATCH(FPL_Combined[[#Headers],[Gameweek 08]],FPL_Fixtures_Extract[#Headers],0)),LEN(INDEX(FPL_Fixtures_Extract[],MATCH($A129,FPL_Fixtures_Extract[[Player]:[Player]],0),MATCH(FPL_Combined[[#Headers],[Gameweek 08]],FPL_Fixtures_Extract[#Headers],0)))-4),Team_Key[[Full Name]:[Full Name]],0))&amp;RIGHT(INDEX(FPL_Fixtures_Extract[],MATCH($A129,FPL_Fixtures_Extract[[Player]:[Player]],0),MATCH(FPL_Combined[[#Headers],[Gameweek 08]],FPL_Fixtures_Extract[#Headers],0)),3))</f>
        <v>SUN(A) 2-2</v>
      </c>
      <c r="J129" t="str">
        <f ca="1">IF(RIGHT(FPL_Combined[[#Headers],[Gameweek 09]],2)&lt;$B$622,INDEX(FPL_Results_Extract[Gameweek 09],MATCH($A129,FPL_Results_Extract[[Player]:[Player]],0)),INDEX(Team_Key[[Abbreviation]:[Abbreviation]],MATCH(LEFT(INDEX(FPL_Fixtures_Extract[],MATCH($A129,FPL_Fixtures_Extract[[Player]:[Player]],0),MATCH(FPL_Combined[[#Headers],[Gameweek 09]],FPL_Fixtures_Extract[#Headers],0)),LEN(INDEX(FPL_Fixtures_Extract[],MATCH($A129,FPL_Fixtures_Extract[[Player]:[Player]],0),MATCH(FPL_Combined[[#Headers],[Gameweek 09]],FPL_Fixtures_Extract[#Headers],0)))-4),Team_Key[[Full Name]:[Full Name]],0))&amp;RIGHT(INDEX(FPL_Fixtures_Extract[],MATCH($A129,FPL_Fixtures_Extract[[Player]:[Player]],0),MATCH(FPL_Combined[[#Headers],[Gameweek 09]],FPL_Fixtures_Extract[#Headers],0)),3))</f>
        <v>CRY(A) 3-1</v>
      </c>
      <c r="K129" t="str">
        <f ca="1">IF(RIGHT(FPL_Combined[[#Headers],[Gameweek 10]],2)&lt;$B$622,INDEX(FPL_Results_Extract[Gameweek 10],MATCH($A129,FPL_Results_Extract[[Player]:[Player]],0)),INDEX(Team_Key[[Abbreviation]:[Abbreviation]],MATCH(LEFT(INDEX(FPL_Fixtures_Extract[],MATCH($A129,FPL_Fixtures_Extract[[Player]:[Player]],0),MATCH(FPL_Combined[[#Headers],[Gameweek 10]],FPL_Fixtures_Extract[#Headers],0)),LEN(INDEX(FPL_Fixtures_Extract[],MATCH($A129,FPL_Fixtures_Extract[[Player]:[Player]],0),MATCH(FPL_Combined[[#Headers],[Gameweek 10]],FPL_Fixtures_Extract[#Headers],0)))-4),Team_Key[[Full Name]:[Full Name]],0))&amp;RIGHT(INDEX(FPL_Fixtures_Extract[],MATCH($A129,FPL_Fixtures_Extract[[Player]:[Player]],0),MATCH(FPL_Combined[[#Headers],[Gameweek 10]],FPL_Fixtures_Extract[#Headers],0)),3))</f>
        <v>CHE(H) 2-1</v>
      </c>
      <c r="L129" t="str">
        <f ca="1">IF(RIGHT(FPL_Combined[[#Headers],[Gameweek 11]],2)&lt;$B$622,INDEX(FPL_Results_Extract[Gameweek 11],MATCH($A129,FPL_Results_Extract[[Player]:[Player]],0)),INDEX(Team_Key[[Abbreviation]:[Abbreviation]],MATCH(LEFT(INDEX(FPL_Fixtures_Extract[],MATCH($A129,FPL_Fixtures_Extract[[Player]:[Player]],0),MATCH(FPL_Combined[[#Headers],[Gameweek 11]],FPL_Fixtures_Extract[#Headers],0)),LEN(INDEX(FPL_Fixtures_Extract[],MATCH($A129,FPL_Fixtures_Extract[[Player]:[Player]],0),MATCH(FPL_Combined[[#Headers],[Gameweek 11]],FPL_Fixtures_Extract[#Headers],0)))-4),Team_Key[[Full Name]:[Full Name]],0))&amp;RIGHT(INDEX(FPL_Fixtures_Extract[],MATCH($A129,FPL_Fixtures_Extract[[Player]:[Player]],0),MATCH(FPL_Combined[[#Headers],[Gameweek 11]],FPL_Fixtures_Extract[#Headers],0)),3))</f>
        <v>WAT(A) 0-2</v>
      </c>
      <c r="M129" t="str">
        <f ca="1">IF(RIGHT(FPL_Combined[[#Headers],[Gameweek 12]],2)&lt;$B$622,INDEX(FPL_Results_Extract[Gameweek 12],MATCH($A129,FPL_Results_Extract[[Player]:[Player]],0)),INDEX(Team_Key[[Abbreviation]:[Abbreviation]],MATCH(LEFT(INDEX(FPL_Fixtures_Extract[],MATCH($A129,FPL_Fixtures_Extract[[Player]:[Player]],0),MATCH(FPL_Combined[[#Headers],[Gameweek 12]],FPL_Fixtures_Extract[#Headers],0)),LEN(INDEX(FPL_Fixtures_Extract[],MATCH($A129,FPL_Fixtures_Extract[[Player]:[Player]],0),MATCH(FPL_Combined[[#Headers],[Gameweek 12]],FPL_Fixtures_Extract[#Headers],0)))-4),Team_Key[[Full Name]:[Full Name]],0))&amp;RIGHT(INDEX(FPL_Fixtures_Extract[],MATCH($A129,FPL_Fixtures_Extract[[Player]:[Player]],0),MATCH(FPL_Combined[[#Headers],[Gameweek 12]],FPL_Fixtures_Extract[#Headers],0)),3))</f>
        <v>EVE(H) 1-1</v>
      </c>
      <c r="N129" t="str">
        <f ca="1">IF(RIGHT(FPL_Combined[[#Headers],[Gameweek 13]],2)&lt;$B$622,INDEX(FPL_Results_Extract[Gameweek 13],MATCH($A129,FPL_Results_Extract[[Player]:[Player]],0)),INDEX(Team_Key[[Abbreviation]:[Abbreviation]],MATCH(LEFT(INDEX(FPL_Fixtures_Extract[],MATCH($A129,FPL_Fixtures_Extract[[Player]:[Player]],0),MATCH(FPL_Combined[[#Headers],[Gameweek 13]],FPL_Fixtures_Extract[#Headers],0)),LEN(INDEX(FPL_Fixtures_Extract[],MATCH($A129,FPL_Fixtures_Extract[[Player]:[Player]],0),MATCH(FPL_Combined[[#Headers],[Gameweek 13]],FPL_Fixtures_Extract[#Headers],0)))-4),Team_Key[[Full Name]:[Full Name]],0))&amp;RIGHT(INDEX(FPL_Fixtures_Extract[],MATCH($A129,FPL_Fixtures_Extract[[Player]:[Player]],0),MATCH(FPL_Combined[[#Headers],[Gameweek 13]],FPL_Fixtures_Extract[#Headers],0)),3))</f>
        <v>TOT(A) 1-4</v>
      </c>
      <c r="O129" t="str">
        <f ca="1">IF(RIGHT(FPL_Combined[[#Headers],[Gameweek 14]],2)&lt;$B$622,INDEX(FPL_Results_Extract[Gameweek 14],MATCH($A129,FPL_Results_Extract[[Player]:[Player]],0)),INDEX(Team_Key[[Abbreviation]:[Abbreviation]],MATCH(LEFT(INDEX(FPL_Fixtures_Extract[],MATCH($A129,FPL_Fixtures_Extract[[Player]:[Player]],0),MATCH(FPL_Combined[[#Headers],[Gameweek 14]],FPL_Fixtures_Extract[#Headers],0)),LEN(INDEX(FPL_Fixtures_Extract[],MATCH($A129,FPL_Fixtures_Extract[[Player]:[Player]],0),MATCH(FPL_Combined[[#Headers],[Gameweek 14]],FPL_Fixtures_Extract[#Headers],0)))-4),Team_Key[[Full Name]:[Full Name]],0))&amp;RIGHT(INDEX(FPL_Fixtures_Extract[],MATCH($A129,FPL_Fixtures_Extract[[Player]:[Player]],0),MATCH(FPL_Combined[[#Headers],[Gameweek 14]],FPL_Fixtures_Extract[#Headers],0)),3))</f>
        <v>WBA(H) 1-1</v>
      </c>
      <c r="P129" t="str">
        <f ca="1">IF(RIGHT(FPL_Combined[[#Headers],[Gameweek 15]],2)&lt;$B$622,INDEX(FPL_Results_Extract[Gameweek 15],MATCH($A129,FPL_Results_Extract[[Player]:[Player]],0)),INDEX(Team_Key[[Abbreviation]:[Abbreviation]],MATCH(LEFT(INDEX(FPL_Fixtures_Extract[],MATCH($A129,FPL_Fixtures_Extract[[Player]:[Player]],0),MATCH(FPL_Combined[[#Headers],[Gameweek 15]],FPL_Fixtures_Extract[#Headers],0)),LEN(INDEX(FPL_Fixtures_Extract[],MATCH($A129,FPL_Fixtures_Extract[[Player]:[Player]],0),MATCH(FPL_Combined[[#Headers],[Gameweek 15]],FPL_Fixtures_Extract[#Headers],0)))-4),Team_Key[[Full Name]:[Full Name]],0))&amp;RIGHT(INDEX(FPL_Fixtures_Extract[],MATCH($A129,FPL_Fixtures_Extract[[Player]:[Player]],0),MATCH(FPL_Combined[[#Headers],[Gameweek 15]],FPL_Fixtures_Extract[#Headers],0)),3))</f>
        <v>MUN(A) 0-0</v>
      </c>
      <c r="Q129" t="str">
        <f ca="1">IF(RIGHT(FPL_Combined[[#Headers],[Gameweek 16]],2)&lt;$B$622,INDEX(FPL_Results_Extract[Gameweek 16],MATCH($A129,FPL_Results_Extract[[Player]:[Player]],0)),INDEX(Team_Key[[Abbreviation]:[Abbreviation]],MATCH(LEFT(INDEX(FPL_Fixtures_Extract[],MATCH($A129,FPL_Fixtures_Extract[[Player]:[Player]],0),MATCH(FPL_Combined[[#Headers],[Gameweek 16]],FPL_Fixtures_Extract[#Headers],0)),LEN(INDEX(FPL_Fixtures_Extract[],MATCH($A129,FPL_Fixtures_Extract[[Player]:[Player]],0),MATCH(FPL_Combined[[#Headers],[Gameweek 16]],FPL_Fixtures_Extract[#Headers],0)))-4),Team_Key[[Full Name]:[Full Name]],0))&amp;RIGHT(INDEX(FPL_Fixtures_Extract[],MATCH($A129,FPL_Fixtures_Extract[[Player]:[Player]],0),MATCH(FPL_Combined[[#Headers],[Gameweek 16]],FPL_Fixtures_Extract[#Headers],0)),3))</f>
        <v>STK(H) 0-0</v>
      </c>
      <c r="R129" t="str">
        <f ca="1">IF(RIGHT(FPL_Combined[[#Headers],[Gameweek 17]],2)&lt;$B$622,INDEX(FPL_Results_Extract[Gameweek 17],MATCH($A129,FPL_Results_Extract[[Player]:[Player]],0)),INDEX(Team_Key[[Abbreviation]:[Abbreviation]],MATCH(LEFT(INDEX(FPL_Fixtures_Extract[],MATCH($A129,FPL_Fixtures_Extract[[Player]:[Player]],0),MATCH(FPL_Combined[[#Headers],[Gameweek 17]],FPL_Fixtures_Extract[#Headers],0)),LEN(INDEX(FPL_Fixtures_Extract[],MATCH($A129,FPL_Fixtures_Extract[[Player]:[Player]],0),MATCH(FPL_Combined[[#Headers],[Gameweek 17]],FPL_Fixtures_Extract[#Headers],0)))-4),Team_Key[[Full Name]:[Full Name]],0))&amp;RIGHT(INDEX(FPL_Fixtures_Extract[],MATCH($A129,FPL_Fixtures_Extract[[Player]:[Player]],0),MATCH(FPL_Combined[[#Headers],[Gameweek 17]],FPL_Fixtures_Extract[#Headers],0)),3))</f>
        <v>SWA(A) 0-0</v>
      </c>
      <c r="S129" t="str">
        <f ca="1">IF(RIGHT(FPL_Combined[[#Headers],[Gameweek 18]],2)&lt;$B$622,INDEX(FPL_Results_Extract[Gameweek 18],MATCH($A129,FPL_Results_Extract[[Player]:[Player]],0)),INDEX(Team_Key[[Abbreviation]:[Abbreviation]],MATCH(LEFT(INDEX(FPL_Fixtures_Extract[],MATCH($A129,FPL_Fixtures_Extract[[Player]:[Player]],0),MATCH(FPL_Combined[[#Headers],[Gameweek 18]],FPL_Fixtures_Extract[#Headers],0)),LEN(INDEX(FPL_Fixtures_Extract[],MATCH($A129,FPL_Fixtures_Extract[[Player]:[Player]],0),MATCH(FPL_Combined[[#Headers],[Gameweek 18]],FPL_Fixtures_Extract[#Headers],0)))-4),Team_Key[[Full Name]:[Full Name]],0))&amp;RIGHT(INDEX(FPL_Fixtures_Extract[],MATCH($A129,FPL_Fixtures_Extract[[Player]:[Player]],0),MATCH(FPL_Combined[[#Headers],[Gameweek 18]],FPL_Fixtures_Extract[#Headers],0)),3))</f>
        <v>AVL(A) 1-1</v>
      </c>
      <c r="T129" t="str">
        <f ca="1">IF(RIGHT(FPL_Combined[[#Headers],[Gameweek 19]],2)&lt;$B$622,INDEX(FPL_Results_Extract[Gameweek 19],MATCH($A129,FPL_Results_Extract[[Player]:[Player]],0)),INDEX(Team_Key[[Abbreviation]:[Abbreviation]],MATCH(LEFT(INDEX(FPL_Fixtures_Extract[],MATCH($A129,FPL_Fixtures_Extract[[Player]:[Player]],0),MATCH(FPL_Combined[[#Headers],[Gameweek 19]],FPL_Fixtures_Extract[#Headers],0)),LEN(INDEX(FPL_Fixtures_Extract[],MATCH($A129,FPL_Fixtures_Extract[[Player]:[Player]],0),MATCH(FPL_Combined[[#Headers],[Gameweek 19]],FPL_Fixtures_Extract[#Headers],0)))-4),Team_Key[[Full Name]:[Full Name]],0))&amp;RIGHT(INDEX(FPL_Fixtures_Extract[],MATCH($A129,FPL_Fixtures_Extract[[Player]:[Player]],0),MATCH(FPL_Combined[[#Headers],[Gameweek 19]],FPL_Fixtures_Extract[#Headers],0)),3))</f>
        <v>SOU(H) 2-1</v>
      </c>
      <c r="U129" t="str">
        <f ca="1">IF(RIGHT(FPL_Combined[[#Headers],[Gameweek 20]],2)&lt;$B$622,INDEX(FPL_Results_Extract[Gameweek 20],MATCH($A129,FPL_Results_Extract[[Player]:[Player]],0)),INDEX(Team_Key[[Abbreviation]:[Abbreviation]],MATCH(LEFT(INDEX(FPL_Fixtures_Extract[],MATCH($A129,FPL_Fixtures_Extract[[Player]:[Player]],0),MATCH(FPL_Combined[[#Headers],[Gameweek 20]],FPL_Fixtures_Extract[#Headers],0)),LEN(INDEX(FPL_Fixtures_Extract[],MATCH($A129,FPL_Fixtures_Extract[[Player]:[Player]],0),MATCH(FPL_Combined[[#Headers],[Gameweek 20]],FPL_Fixtures_Extract[#Headers],0)))-4),Team_Key[[Full Name]:[Full Name]],0))&amp;RIGHT(INDEX(FPL_Fixtures_Extract[],MATCH($A129,FPL_Fixtures_Extract[[Player]:[Player]],0),MATCH(FPL_Combined[[#Headers],[Gameweek 20]],FPL_Fixtures_Extract[#Headers],0)),3))</f>
        <v>LIV(H) 2-0</v>
      </c>
      <c r="V129" t="str">
        <f ca="1">IF(RIGHT(FPL_Combined[[#Headers],[Gameweek 21]],2)&lt;$B$622,INDEX(FPL_Results_Extract[Gameweek 21],MATCH($A129,FPL_Results_Extract[[Player]:[Player]],0)),INDEX(Team_Key[[Abbreviation]:[Abbreviation]],MATCH(LEFT(INDEX(FPL_Fixtures_Extract[],MATCH($A129,FPL_Fixtures_Extract[[Player]:[Player]],0),MATCH(FPL_Combined[[#Headers],[Gameweek 21]],FPL_Fixtures_Extract[#Headers],0)),LEN(INDEX(FPL_Fixtures_Extract[],MATCH($A129,FPL_Fixtures_Extract[[Player]:[Player]],0),MATCH(FPL_Combined[[#Headers],[Gameweek 21]],FPL_Fixtures_Extract[#Headers],0)))-4),Team_Key[[Full Name]:[Full Name]],0))&amp;RIGHT(INDEX(FPL_Fixtures_Extract[],MATCH($A129,FPL_Fixtures_Extract[[Player]:[Player]],0),MATCH(FPL_Combined[[#Headers],[Gameweek 21]],FPL_Fixtures_Extract[#Headers],0)),3))</f>
        <v>BOU(A) 3-1</v>
      </c>
      <c r="W129" t="str">
        <f ca="1">IF(RIGHT(FPL_Combined[[#Headers],[Gameweek 22]],2)&lt;$B$622,INDEX(FPL_Results_Extract[Gameweek 22],MATCH($A129,FPL_Results_Extract[[Player]:[Player]],0)),INDEX(Team_Key[[Abbreviation]:[Abbreviation]],MATCH(LEFT(INDEX(FPL_Fixtures_Extract[],MATCH($A129,FPL_Fixtures_Extract[[Player]:[Player]],0),MATCH(FPL_Combined[[#Headers],[Gameweek 22]],FPL_Fixtures_Extract[#Headers],0)),LEN(INDEX(FPL_Fixtures_Extract[],MATCH($A129,FPL_Fixtures_Extract[[Player]:[Player]],0),MATCH(FPL_Combined[[#Headers],[Gameweek 22]],FPL_Fixtures_Extract[#Headers],0)))-4),Team_Key[[Full Name]:[Full Name]],0))&amp;RIGHT(INDEX(FPL_Fixtures_Extract[],MATCH($A129,FPL_Fixtures_Extract[[Player]:[Player]],0),MATCH(FPL_Combined[[#Headers],[Gameweek 22]],FPL_Fixtures_Extract[#Headers],0)),3))</f>
        <v>NEW(A) 1-2</v>
      </c>
      <c r="X129" t="str">
        <f ca="1">IF(RIGHT(FPL_Combined[[#Headers],[Gameweek 23]],2)&lt;$B$622,INDEX(FPL_Results_Extract[Gameweek 23],MATCH($A129,FPL_Results_Extract[[Player]:[Player]],0)),INDEX(Team_Key[[Abbreviation]:[Abbreviation]],MATCH(LEFT(INDEX(FPL_Fixtures_Extract[],MATCH($A129,FPL_Fixtures_Extract[[Player]:[Player]],0),MATCH(FPL_Combined[[#Headers],[Gameweek 23]],FPL_Fixtures_Extract[#Headers],0)),LEN(INDEX(FPL_Fixtures_Extract[],MATCH($A129,FPL_Fixtures_Extract[[Player]:[Player]],0),MATCH(FPL_Combined[[#Headers],[Gameweek 23]],FPL_Fixtures_Extract[#Headers],0)))-4),Team_Key[[Full Name]:[Full Name]],0))&amp;RIGHT(INDEX(FPL_Fixtures_Extract[],MATCH($A129,FPL_Fixtures_Extract[[Player]:[Player]],0),MATCH(FPL_Combined[[#Headers],[Gameweek 23]],FPL_Fixtures_Extract[#Headers],0)),3))</f>
        <v>MCI(H) 2-2</v>
      </c>
      <c r="Y129" t="str">
        <f ca="1">IF(RIGHT(FPL_Combined[[#Headers],[Gameweek 24]],2)&lt;$B$622,INDEX(FPL_Results_Extract[Team],MATCH($A129,FPL_Results_Extract[[Player]:[Player]],0)),INDEX(Team_Key[[Abbreviation]:[Abbreviation]],MATCH(LEFT(INDEX(FPL_Fixtures_Extract[],MATCH($A129,FPL_Fixtures_Extract[[Player]:[Player]],0),MATCH(FPL_Combined[[#Headers],[Gameweek 24]],FPL_Fixtures_Extract[#Headers],0)),LEN(INDEX(FPL_Fixtures_Extract[],MATCH($A129,FPL_Fixtures_Extract[[Player]:[Player]],0),MATCH(FPL_Combined[[#Headers],[Gameweek 24]],FPL_Fixtures_Extract[#Headers],0)))-4),Team_Key[[Full Name]:[Full Name]],0))&amp;RIGHT(INDEX(FPL_Fixtures_Extract[],MATCH($A129,FPL_Fixtures_Extract[[Player]:[Player]],0),MATCH(FPL_Combined[[#Headers],[Gameweek 24]],FPL_Fixtures_Extract[#Headers],0)),3))</f>
        <v>WHU</v>
      </c>
      <c r="Z129" t="str">
        <f ca="1">IF(RIGHT(FPL_Combined[[#Headers],[Gameweek 25]],2)&lt;$B$622,INDEX(FPL_Results_Extract[Player],MATCH($A129,FPL_Results_Extract[[Player]:[Player]],0)),INDEX(Team_Key[[Abbreviation]:[Abbreviation]],MATCH(LEFT(INDEX(FPL_Fixtures_Extract[],MATCH($A129,FPL_Fixtures_Extract[[Player]:[Player]],0),MATCH(FPL_Combined[[#Headers],[Gameweek 25]],FPL_Fixtures_Extract[#Headers],0)),LEN(INDEX(FPL_Fixtures_Extract[],MATCH($A129,FPL_Fixtures_Extract[[Player]:[Player]],0),MATCH(FPL_Combined[[#Headers],[Gameweek 25]],FPL_Fixtures_Extract[#Headers],0)))-4),Team_Key[[Full Name]:[Full Name]],0))&amp;RIGHT(INDEX(FPL_Fixtures_Extract[],MATCH($A129,FPL_Fixtures_Extract[[Player]:[Player]],0),MATCH(FPL_Combined[[#Headers],[Gameweek 25]],FPL_Fixtures_Extract[#Headers],0)),3))</f>
        <v>Collins</v>
      </c>
      <c r="AA129" t="str">
        <f ca="1">IF(RIGHT(FPL_Combined[[#Headers],[Gameweek 26]],2)&lt;$B$622,INDEX(FPL_Results_Extract[Gameweek 01],MATCH($A129,FPL_Results_Extract[[Player]:[Player]],0)),INDEX(Team_Key[[Abbreviation]:[Abbreviation]],MATCH(LEFT(INDEX(FPL_Fixtures_Extract[],MATCH($A129,FPL_Fixtures_Extract[[Player]:[Player]],0),MATCH(FPL_Combined[[#Headers],[Gameweek 26]],FPL_Fixtures_Extract[#Headers],0)),LEN(INDEX(FPL_Fixtures_Extract[],MATCH($A129,FPL_Fixtures_Extract[[Player]:[Player]],0),MATCH(FPL_Combined[[#Headers],[Gameweek 26]],FPL_Fixtures_Extract[#Headers],0)))-4),Team_Key[[Full Name]:[Full Name]],0))&amp;RIGHT(INDEX(FPL_Fixtures_Extract[],MATCH($A129,FPL_Fixtures_Extract[[Player]:[Player]],0),MATCH(FPL_Combined[[#Headers],[Gameweek 26]],FPL_Fixtures_Extract[#Headers],0)),3))</f>
        <v>ARS(A) 2-0</v>
      </c>
      <c r="AB129" t="str">
        <f ca="1">IF(RIGHT(FPL_Combined[[#Headers],[Gameweek 27]],2)&lt;$B$622,INDEX(FPL_Results_Extract[Gameweek 02],MATCH($A129,FPL_Results_Extract[[Player]:[Player]],0)),INDEX(Team_Key[[Abbreviation]:[Abbreviation]],MATCH(LEFT(INDEX(FPL_Fixtures_Extract[],MATCH($A129,FPL_Fixtures_Extract[[Player]:[Player]],0),MATCH(FPL_Combined[[#Headers],[Gameweek 27]],FPL_Fixtures_Extract[#Headers],0)),LEN(INDEX(FPL_Fixtures_Extract[],MATCH($A129,FPL_Fixtures_Extract[[Player]:[Player]],0),MATCH(FPL_Combined[[#Headers],[Gameweek 27]],FPL_Fixtures_Extract[#Headers],0)))-4),Team_Key[[Full Name]:[Full Name]],0))&amp;RIGHT(INDEX(FPL_Fixtures_Extract[],MATCH($A129,FPL_Fixtures_Extract[[Player]:[Player]],0),MATCH(FPL_Combined[[#Headers],[Gameweek 27]],FPL_Fixtures_Extract[#Headers],0)),3))</f>
        <v>LEI(H) 1-2</v>
      </c>
      <c r="AC129" t="str">
        <f ca="1">IF(RIGHT(FPL_Combined[[#Headers],[Gameweek 28]],2)&lt;$B$622,INDEX(FPL_Results_Extract[Gameweek 03],MATCH($A129,FPL_Results_Extract[[Player]:[Player]],0)),INDEX(Team_Key[[Abbreviation]:[Abbreviation]],MATCH(LEFT(INDEX(FPL_Fixtures_Extract[],MATCH($A129,FPL_Fixtures_Extract[[Player]:[Player]],0),MATCH(FPL_Combined[[#Headers],[Gameweek 28]],FPL_Fixtures_Extract[#Headers],0)),LEN(INDEX(FPL_Fixtures_Extract[],MATCH($A129,FPL_Fixtures_Extract[[Player]:[Player]],0),MATCH(FPL_Combined[[#Headers],[Gameweek 28]],FPL_Fixtures_Extract[#Headers],0)))-4),Team_Key[[Full Name]:[Full Name]],0))&amp;RIGHT(INDEX(FPL_Fixtures_Extract[],MATCH($A129,FPL_Fixtures_Extract[[Player]:[Player]],0),MATCH(FPL_Combined[[#Headers],[Gameweek 28]],FPL_Fixtures_Extract[#Headers],0)),3))</f>
        <v>BOU(H) 3-4</v>
      </c>
      <c r="AD129" t="str">
        <f ca="1">IF(RIGHT(FPL_Combined[[#Headers],[Gameweek 29]],2)&lt;$B$622,INDEX(FPL_Results_Extract[Gameweek 04],MATCH($A129,FPL_Results_Extract[[Player]:[Player]],0)),INDEX(Team_Key[[Abbreviation]:[Abbreviation]],MATCH(LEFT(INDEX(FPL_Fixtures_Extract[],MATCH($A129,FPL_Fixtures_Extract[[Player]:[Player]],0),MATCH(FPL_Combined[[#Headers],[Gameweek 29]],FPL_Fixtures_Extract[#Headers],0)),LEN(INDEX(FPL_Fixtures_Extract[],MATCH($A129,FPL_Fixtures_Extract[[Player]:[Player]],0),MATCH(FPL_Combined[[#Headers],[Gameweek 29]],FPL_Fixtures_Extract[#Headers],0)))-4),Team_Key[[Full Name]:[Full Name]],0))&amp;RIGHT(INDEX(FPL_Fixtures_Extract[],MATCH($A129,FPL_Fixtures_Extract[[Player]:[Player]],0),MATCH(FPL_Combined[[#Headers],[Gameweek 29]],FPL_Fixtures_Extract[#Headers],0)),3))</f>
        <v>EVE(A)</v>
      </c>
      <c r="AE129" t="e">
        <f ca="1">IF(RIGHT(FPL_Combined[[#Headers],[Gameweek 30]],2)&lt;$B$622,INDEX(FPL_Results_Extract[Gameweek 05],MATCH($A129,FPL_Results_Extract[[Player]:[Player]],0)),INDEX(Team_Key[[Abbreviation]:[Abbreviation]],MATCH(LEFT(INDEX(FPL_Fixtures_Extract[],MATCH($A129,FPL_Fixtures_Extract[[Player]:[Player]],0),MATCH(FPL_Combined[[#Headers],[Gameweek 30]],FPL_Fixtures_Extract[#Headers],0)),LEN(INDEX(FPL_Fixtures_Extract[],MATCH($A129,FPL_Fixtures_Extract[[Player]:[Player]],0),MATCH(FPL_Combined[[#Headers],[Gameweek 30]],FPL_Fixtures_Extract[#Headers],0)))-4),Team_Key[[Full Name]:[Full Name]],0))&amp;RIGHT(INDEX(FPL_Fixtures_Extract[],MATCH($A129,FPL_Fixtures_Extract[[Player]:[Player]],0),MATCH(FPL_Combined[[#Headers],[Gameweek 30]],FPL_Fixtures_Extract[#Headers],0)),3))</f>
        <v>#VALUE!</v>
      </c>
      <c r="AF129" t="str">
        <f ca="1">IF(RIGHT(FPL_Combined[[#Headers],[Gameweek 31]],2)&lt;$B$622,INDEX(FPL_Results_Extract[Gameweek 06],MATCH($A129,FPL_Results_Extract[[Player]:[Player]],0)),INDEX(Team_Key[[Abbreviation]:[Abbreviation]],MATCH(LEFT(INDEX(FPL_Fixtures_Extract[],MATCH($A129,FPL_Fixtures_Extract[[Player]:[Player]],0),MATCH(FPL_Combined[[#Headers],[Gameweek 31]],FPL_Fixtures_Extract[#Headers],0)),LEN(INDEX(FPL_Fixtures_Extract[],MATCH($A129,FPL_Fixtures_Extract[[Player]:[Player]],0),MATCH(FPL_Combined[[#Headers],[Gameweek 31]],FPL_Fixtures_Extract[#Headers],0)))-4),Team_Key[[Full Name]:[Full Name]],0))&amp;RIGHT(INDEX(FPL_Fixtures_Extract[],MATCH($A129,FPL_Fixtures_Extract[[Player]:[Player]],0),MATCH(FPL_Combined[[#Headers],[Gameweek 31]],FPL_Fixtures_Extract[#Headers],0)),3))</f>
        <v>CHE(A)</v>
      </c>
      <c r="AG129" t="str">
        <f ca="1">IF(RIGHT(FPL_Combined[[#Headers],[Gameweek 32]],2)&lt;$B$622,INDEX(FPL_Results_Extract[Gameweek 07],MATCH($A129,FPL_Results_Extract[[Player]:[Player]],0)),INDEX(Team_Key[[Abbreviation]:[Abbreviation]],MATCH(LEFT(INDEX(FPL_Fixtures_Extract[],MATCH($A129,FPL_Fixtures_Extract[[Player]:[Player]],0),MATCH(FPL_Combined[[#Headers],[Gameweek 32]],FPL_Fixtures_Extract[#Headers],0)),LEN(INDEX(FPL_Fixtures_Extract[],MATCH($A129,FPL_Fixtures_Extract[[Player]:[Player]],0),MATCH(FPL_Combined[[#Headers],[Gameweek 32]],FPL_Fixtures_Extract[#Headers],0)))-4),Team_Key[[Full Name]:[Full Name]],0))&amp;RIGHT(INDEX(FPL_Fixtures_Extract[],MATCH($A129,FPL_Fixtures_Extract[[Player]:[Player]],0),MATCH(FPL_Combined[[#Headers],[Gameweek 32]],FPL_Fixtures_Extract[#Headers],0)),3))</f>
        <v>CRY(H)</v>
      </c>
      <c r="AH129" t="str">
        <f ca="1">IF(RIGHT(FPL_Combined[[#Headers],[Gameweek 33]],2)&lt;$B$622,INDEX(FPL_Results_Extract[Gameweek 08],MATCH($A129,FPL_Results_Extract[[Player]:[Player]],0)),INDEX(Team_Key[[Abbreviation]:[Abbreviation]],MATCH(LEFT(INDEX(FPL_Fixtures_Extract[],MATCH($A129,FPL_Fixtures_Extract[[Player]:[Player]],0),MATCH(FPL_Combined[[#Headers],[Gameweek 33]],FPL_Fixtures_Extract[#Headers],0)),LEN(INDEX(FPL_Fixtures_Extract[],MATCH($A129,FPL_Fixtures_Extract[[Player]:[Player]],0),MATCH(FPL_Combined[[#Headers],[Gameweek 33]],FPL_Fixtures_Extract[#Headers],0)))-4),Team_Key[[Full Name]:[Full Name]],0))&amp;RIGHT(INDEX(FPL_Fixtures_Extract[],MATCH($A129,FPL_Fixtures_Extract[[Player]:[Player]],0),MATCH(FPL_Combined[[#Headers],[Gameweek 33]],FPL_Fixtures_Extract[#Headers],0)),3))</f>
        <v>ARS(H)</v>
      </c>
      <c r="AI129" t="str">
        <f ca="1">IF(RIGHT(FPL_Combined[[#Headers],[Gameweek 34]],2)&lt;$B$622,INDEX(FPL_Results_Extract[Gameweek 09],MATCH($A129,FPL_Results_Extract[[Player]:[Player]],0)),INDEX(Team_Key[[Abbreviation]:[Abbreviation]],MATCH(LEFT(INDEX(FPL_Fixtures_Extract[],MATCH($A129,FPL_Fixtures_Extract[[Player]:[Player]],0),MATCH(FPL_Combined[[#Headers],[Gameweek 34]],FPL_Fixtures_Extract[#Headers],0)),LEN(INDEX(FPL_Fixtures_Extract[],MATCH($A129,FPL_Fixtures_Extract[[Player]:[Player]],0),MATCH(FPL_Combined[[#Headers],[Gameweek 34]],FPL_Fixtures_Extract[#Headers],0)))-4),Team_Key[[Full Name]:[Full Name]],0))&amp;RIGHT(INDEX(FPL_Fixtures_Extract[],MATCH($A129,FPL_Fixtures_Extract[[Player]:[Player]],0),MATCH(FPL_Combined[[#Headers],[Gameweek 34]],FPL_Fixtures_Extract[#Headers],0)),3))</f>
        <v>LEI(A)</v>
      </c>
      <c r="AJ129" t="e">
        <f ca="1">IF(RIGHT(FPL_Combined[[#Headers],[Gameweek 35]],2)&lt;$B$622,INDEX(FPL_Results_Extract[Gameweek 10],MATCH($A129,FPL_Results_Extract[[Player]:[Player]],0)),INDEX(Team_Key[[Abbreviation]:[Abbreviation]],MATCH(LEFT(INDEX(FPL_Fixtures_Extract[],MATCH($A129,FPL_Fixtures_Extract[[Player]:[Player]],0),MATCH(FPL_Combined[[#Headers],[Gameweek 35]],FPL_Fixtures_Extract[#Headers],0)),LEN(INDEX(FPL_Fixtures_Extract[],MATCH($A129,FPL_Fixtures_Extract[[Player]:[Player]],0),MATCH(FPL_Combined[[#Headers],[Gameweek 35]],FPL_Fixtures_Extract[#Headers],0)))-4),Team_Key[[Full Name]:[Full Name]],0))&amp;RIGHT(INDEX(FPL_Fixtures_Extract[],MATCH($A129,FPL_Fixtures_Extract[[Player]:[Player]],0),MATCH(FPL_Combined[[#Headers],[Gameweek 35]],FPL_Fixtures_Extract[#Headers],0)),3))</f>
        <v>#VALUE!</v>
      </c>
      <c r="AK129" t="str">
        <f ca="1">IF(RIGHT(FPL_Combined[[#Headers],[Gameweek 36]],2)&lt;$B$622,INDEX(FPL_Results_Extract[Gameweek 11],MATCH($A129,FPL_Results_Extract[[Player]:[Player]],0)),INDEX(Team_Key[[Abbreviation]:[Abbreviation]],MATCH(LEFT(INDEX(FPL_Fixtures_Extract[],MATCH($A129,FPL_Fixtures_Extract[[Player]:[Player]],0),MATCH(FPL_Combined[[#Headers],[Gameweek 36]],FPL_Fixtures_Extract[#Headers],0)),LEN(INDEX(FPL_Fixtures_Extract[],MATCH($A129,FPL_Fixtures_Extract[[Player]:[Player]],0),MATCH(FPL_Combined[[#Headers],[Gameweek 36]],FPL_Fixtures_Extract[#Headers],0)))-4),Team_Key[[Full Name]:[Full Name]],0))&amp;RIGHT(INDEX(FPL_Fixtures_Extract[],MATCH($A129,FPL_Fixtures_Extract[[Player]:[Player]],0),MATCH(FPL_Combined[[#Headers],[Gameweek 36]],FPL_Fixtures_Extract[#Headers],0)),3))</f>
        <v>WBA(A)</v>
      </c>
      <c r="AL129" t="str">
        <f ca="1">IF(RIGHT(FPL_Combined[[#Headers],[Gameweek 37]],2)&lt;$B$622,INDEX(FPL_Results_Extract[Gameweek 12],MATCH($A129,FPL_Results_Extract[[Player]:[Player]],0)),INDEX(Team_Key[[Abbreviation]:[Abbreviation]],MATCH(LEFT(INDEX(FPL_Fixtures_Extract[],MATCH($A129,FPL_Fixtures_Extract[[Player]:[Player]],0),MATCH(FPL_Combined[[#Headers],[Gameweek 37]],FPL_Fixtures_Extract[#Headers],0)),LEN(INDEX(FPL_Fixtures_Extract[],MATCH($A129,FPL_Fixtures_Extract[[Player]:[Player]],0),MATCH(FPL_Combined[[#Headers],[Gameweek 37]],FPL_Fixtures_Extract[#Headers],0)))-4),Team_Key[[Full Name]:[Full Name]],0))&amp;RIGHT(INDEX(FPL_Fixtures_Extract[],MATCH($A129,FPL_Fixtures_Extract[[Player]:[Player]],0),MATCH(FPL_Combined[[#Headers],[Gameweek 37]],FPL_Fixtures_Extract[#Headers],0)),3))</f>
        <v>SWA(H)</v>
      </c>
      <c r="AM129" t="str">
        <f ca="1">IF(RIGHT(FPL_Combined[[#Headers],[Gameweek 38]],2)&lt;$B$622,INDEX(FPL_Results_Extract[Gameweek 13],MATCH($A129,FPL_Results_Extract[[Player]:[Player]],0)),INDEX(Team_Key[[Abbreviation]:[Abbreviation]],MATCH(LEFT(INDEX(FPL_Fixtures_Extract[],MATCH($A129,FPL_Fixtures_Extract[[Player]:[Player]],0),MATCH(FPL_Combined[[#Headers],[Gameweek 38]],FPL_Fixtures_Extract[#Headers],0)),LEN(INDEX(FPL_Fixtures_Extract[],MATCH($A129,FPL_Fixtures_Extract[[Player]:[Player]],0),MATCH(FPL_Combined[[#Headers],[Gameweek 38]],FPL_Fixtures_Extract[#Headers],0)))-4),Team_Key[[Full Name]:[Full Name]],0))&amp;RIGHT(INDEX(FPL_Fixtures_Extract[],MATCH($A129,FPL_Fixtures_Extract[[Player]:[Player]],0),MATCH(FPL_Combined[[#Headers],[Gameweek 38]],FPL_Fixtures_Extract[#Headers],0)),3))</f>
        <v>STK(A)</v>
      </c>
    </row>
    <row r="130" spans="1:39" x14ac:dyDescent="0.45">
      <c r="A130" t="s">
        <v>372</v>
      </c>
      <c r="B130" t="str">
        <f ca="1">IF(RIGHT(FPL_Combined[[#Headers],[Gameweek 01]],2)&lt;$B$622,INDEX(FPL_Results_Extract[Gameweek 01],MATCH($A130,FPL_Results_Extract[[Player]:[Player]],0)),INDEX(Team_Key[[Abbreviation]:[Abbreviation]],MATCH(LEFT(INDEX(FPL_Fixtures_Extract[],MATCH($A130,FPL_Fixtures_Extract[[Player]:[Player]],0),MATCH(FPL_Combined[[#Headers],[Gameweek 01]],FPL_Fixtures_Extract[#Headers],0)),LEN(INDEX(FPL_Fixtures_Extract[],MATCH($A130,FPL_Fixtures_Extract[[Player]:[Player]],0),MATCH(FPL_Combined[[#Headers],[Gameweek 01]],FPL_Fixtures_Extract[#Headers],0)))-4),Team_Key[[Full Name]:[Full Name]],0))&amp;RIGHT(INDEX(FPL_Fixtures_Extract[],MATCH($A130,FPL_Fixtures_Extract[[Player]:[Player]],0),MATCH(FPL_Combined[[#Headers],[Gameweek 01]],FPL_Fixtures_Extract[#Headers],0)),3))</f>
        <v>SOU(H) 2-2</v>
      </c>
      <c r="C130" t="str">
        <f ca="1">IF(RIGHT(FPL_Combined[[#Headers],[Gameweek 02]],2)&lt;$B$622,INDEX(FPL_Results_Extract[Gameweek 02],MATCH($A130,FPL_Results_Extract[[Player]:[Player]],0)),INDEX(Team_Key[[Abbreviation]:[Abbreviation]],MATCH(LEFT(INDEX(FPL_Fixtures_Extract[],MATCH($A130,FPL_Fixtures_Extract[[Player]:[Player]],0),MATCH(FPL_Combined[[#Headers],[Gameweek 02]],FPL_Fixtures_Extract[#Headers],0)),LEN(INDEX(FPL_Fixtures_Extract[],MATCH($A130,FPL_Fixtures_Extract[[Player]:[Player]],0),MATCH(FPL_Combined[[#Headers],[Gameweek 02]],FPL_Fixtures_Extract[#Headers],0)))-4),Team_Key[[Full Name]:[Full Name]],0))&amp;RIGHT(INDEX(FPL_Fixtures_Extract[],MATCH($A130,FPL_Fixtures_Extract[[Player]:[Player]],0),MATCH(FPL_Combined[[#Headers],[Gameweek 02]],FPL_Fixtures_Extract[#Headers],0)),3))</f>
        <v>SWA(A) 0-2</v>
      </c>
      <c r="D130" t="str">
        <f ca="1">IF(RIGHT(FPL_Combined[[#Headers],[Gameweek 03]],2)&lt;$B$622,INDEX(FPL_Results_Extract[Gameweek 03],MATCH($A130,FPL_Results_Extract[[Player]:[Player]],0)),INDEX(Team_Key[[Abbreviation]:[Abbreviation]],MATCH(LEFT(INDEX(FPL_Fixtures_Extract[],MATCH($A130,FPL_Fixtures_Extract[[Player]:[Player]],0),MATCH(FPL_Combined[[#Headers],[Gameweek 03]],FPL_Fixtures_Extract[#Headers],0)),LEN(INDEX(FPL_Fixtures_Extract[],MATCH($A130,FPL_Fixtures_Extract[[Player]:[Player]],0),MATCH(FPL_Combined[[#Headers],[Gameweek 03]],FPL_Fixtures_Extract[#Headers],0)))-4),Team_Key[[Full Name]:[Full Name]],0))&amp;RIGHT(INDEX(FPL_Fixtures_Extract[],MATCH($A130,FPL_Fixtures_Extract[[Player]:[Player]],0),MATCH(FPL_Combined[[#Headers],[Gameweek 03]],FPL_Fixtures_Extract[#Headers],0)),3))</f>
        <v>MUN(A) 0-0</v>
      </c>
      <c r="E130" t="str">
        <f ca="1">IF(RIGHT(FPL_Combined[[#Headers],[Gameweek 04]],2)&lt;$B$622,INDEX(FPL_Results_Extract[Gameweek 04],MATCH($A130,FPL_Results_Extract[[Player]:[Player]],0)),INDEX(Team_Key[[Abbreviation]:[Abbreviation]],MATCH(LEFT(INDEX(FPL_Fixtures_Extract[],MATCH($A130,FPL_Fixtures_Extract[[Player]:[Player]],0),MATCH(FPL_Combined[[#Headers],[Gameweek 04]],FPL_Fixtures_Extract[#Headers],0)),LEN(INDEX(FPL_Fixtures_Extract[],MATCH($A130,FPL_Fixtures_Extract[[Player]:[Player]],0),MATCH(FPL_Combined[[#Headers],[Gameweek 04]],FPL_Fixtures_Extract[#Headers],0)))-4),Team_Key[[Full Name]:[Full Name]],0))&amp;RIGHT(INDEX(FPL_Fixtures_Extract[],MATCH($A130,FPL_Fixtures_Extract[[Player]:[Player]],0),MATCH(FPL_Combined[[#Headers],[Gameweek 04]],FPL_Fixtures_Extract[#Headers],0)),3))</f>
        <v>ARS(H) 0-1</v>
      </c>
      <c r="F130" t="str">
        <f ca="1">IF(RIGHT(FPL_Combined[[#Headers],[Gameweek 05]],2)&lt;$B$622,INDEX(FPL_Results_Extract[Gameweek 05],MATCH($A130,FPL_Results_Extract[[Player]:[Player]],0)),INDEX(Team_Key[[Abbreviation]:[Abbreviation]],MATCH(LEFT(INDEX(FPL_Fixtures_Extract[],MATCH($A130,FPL_Fixtures_Extract[[Player]:[Player]],0),MATCH(FPL_Combined[[#Headers],[Gameweek 05]],FPL_Fixtures_Extract[#Headers],0)),LEN(INDEX(FPL_Fixtures_Extract[],MATCH($A130,FPL_Fixtures_Extract[[Player]:[Player]],0),MATCH(FPL_Combined[[#Headers],[Gameweek 05]],FPL_Fixtures_Extract[#Headers],0)))-4),Team_Key[[Full Name]:[Full Name]],0))&amp;RIGHT(INDEX(FPL_Fixtures_Extract[],MATCH($A130,FPL_Fixtures_Extract[[Player]:[Player]],0),MATCH(FPL_Combined[[#Headers],[Gameweek 05]],FPL_Fixtures_Extract[#Headers],0)),3))</f>
        <v>WHU(A) 0-2</v>
      </c>
      <c r="G130" t="str">
        <f ca="1">IF(RIGHT(FPL_Combined[[#Headers],[Gameweek 06]],2)&lt;$B$622,INDEX(FPL_Results_Extract[Gameweek 06],MATCH($A130,FPL_Results_Extract[[Player]:[Player]],0)),INDEX(Team_Key[[Abbreviation]:[Abbreviation]],MATCH(LEFT(INDEX(FPL_Fixtures_Extract[],MATCH($A130,FPL_Fixtures_Extract[[Player]:[Player]],0),MATCH(FPL_Combined[[#Headers],[Gameweek 06]],FPL_Fixtures_Extract[#Headers],0)),LEN(INDEX(FPL_Fixtures_Extract[],MATCH($A130,FPL_Fixtures_Extract[[Player]:[Player]],0),MATCH(FPL_Combined[[#Headers],[Gameweek 06]],FPL_Fixtures_Extract[#Headers],0)))-4),Team_Key[[Full Name]:[Full Name]],0))&amp;RIGHT(INDEX(FPL_Fixtures_Extract[],MATCH($A130,FPL_Fixtures_Extract[[Player]:[Player]],0),MATCH(FPL_Combined[[#Headers],[Gameweek 06]],FPL_Fixtures_Extract[#Headers],0)),3))</f>
        <v>WAT(H) 1-2</v>
      </c>
      <c r="H130" t="str">
        <f ca="1">IF(RIGHT(FPL_Combined[[#Headers],[Gameweek 07]],2)&lt;$B$622,INDEX(FPL_Results_Extract[Gameweek 07],MATCH($A130,FPL_Results_Extract[[Player]:[Player]],0)),INDEX(Team_Key[[Abbreviation]:[Abbreviation]],MATCH(LEFT(INDEX(FPL_Fixtures_Extract[],MATCH($A130,FPL_Fixtures_Extract[[Player]:[Player]],0),MATCH(FPL_Combined[[#Headers],[Gameweek 07]],FPL_Fixtures_Extract[#Headers],0)),LEN(INDEX(FPL_Fixtures_Extract[],MATCH($A130,FPL_Fixtures_Extract[[Player]:[Player]],0),MATCH(FPL_Combined[[#Headers],[Gameweek 07]],FPL_Fixtures_Extract[#Headers],0)))-4),Team_Key[[Full Name]:[Full Name]],0))&amp;RIGHT(INDEX(FPL_Fixtures_Extract[],MATCH($A130,FPL_Fixtures_Extract[[Player]:[Player]],0),MATCH(FPL_Combined[[#Headers],[Gameweek 07]],FPL_Fixtures_Extract[#Headers],0)),3))</f>
        <v>CHE(H) 2-2</v>
      </c>
      <c r="I130" t="str">
        <f ca="1">IF(RIGHT(FPL_Combined[[#Headers],[Gameweek 08]],2)&lt;$B$622,INDEX(FPL_Results_Extract[Gameweek 08],MATCH($A130,FPL_Results_Extract[[Player]:[Player]],0)),INDEX(Team_Key[[Abbreviation]:[Abbreviation]],MATCH(LEFT(INDEX(FPL_Fixtures_Extract[],MATCH($A130,FPL_Fixtures_Extract[[Player]:[Player]],0),MATCH(FPL_Combined[[#Headers],[Gameweek 08]],FPL_Fixtures_Extract[#Headers],0)),LEN(INDEX(FPL_Fixtures_Extract[],MATCH($A130,FPL_Fixtures_Extract[[Player]:[Player]],0),MATCH(FPL_Combined[[#Headers],[Gameweek 08]],FPL_Fixtures_Extract[#Headers],0)))-4),Team_Key[[Full Name]:[Full Name]],0))&amp;RIGHT(INDEX(FPL_Fixtures_Extract[],MATCH($A130,FPL_Fixtures_Extract[[Player]:[Player]],0),MATCH(FPL_Combined[[#Headers],[Gameweek 08]],FPL_Fixtures_Extract[#Headers],0)),3))</f>
        <v>MCI(A) 1-6</v>
      </c>
      <c r="J130" t="str">
        <f ca="1">IF(RIGHT(FPL_Combined[[#Headers],[Gameweek 09]],2)&lt;$B$622,INDEX(FPL_Results_Extract[Gameweek 09],MATCH($A130,FPL_Results_Extract[[Player]:[Player]],0)),INDEX(Team_Key[[Abbreviation]:[Abbreviation]],MATCH(LEFT(INDEX(FPL_Fixtures_Extract[],MATCH($A130,FPL_Fixtures_Extract[[Player]:[Player]],0),MATCH(FPL_Combined[[#Headers],[Gameweek 09]],FPL_Fixtures_Extract[#Headers],0)),LEN(INDEX(FPL_Fixtures_Extract[],MATCH($A130,FPL_Fixtures_Extract[[Player]:[Player]],0),MATCH(FPL_Combined[[#Headers],[Gameweek 09]],FPL_Fixtures_Extract[#Headers],0)))-4),Team_Key[[Full Name]:[Full Name]],0))&amp;RIGHT(INDEX(FPL_Fixtures_Extract[],MATCH($A130,FPL_Fixtures_Extract[[Player]:[Player]],0),MATCH(FPL_Combined[[#Headers],[Gameweek 09]],FPL_Fixtures_Extract[#Headers],0)),3))</f>
        <v>NOR(H) 6-2</v>
      </c>
      <c r="K130" t="str">
        <f ca="1">IF(RIGHT(FPL_Combined[[#Headers],[Gameweek 10]],2)&lt;$B$622,INDEX(FPL_Results_Extract[Gameweek 10],MATCH($A130,FPL_Results_Extract[[Player]:[Player]],0)),INDEX(Team_Key[[Abbreviation]:[Abbreviation]],MATCH(LEFT(INDEX(FPL_Fixtures_Extract[],MATCH($A130,FPL_Fixtures_Extract[[Player]:[Player]],0),MATCH(FPL_Combined[[#Headers],[Gameweek 10]],FPL_Fixtures_Extract[#Headers],0)),LEN(INDEX(FPL_Fixtures_Extract[],MATCH($A130,FPL_Fixtures_Extract[[Player]:[Player]],0),MATCH(FPL_Combined[[#Headers],[Gameweek 10]],FPL_Fixtures_Extract[#Headers],0)))-4),Team_Key[[Full Name]:[Full Name]],0))&amp;RIGHT(INDEX(FPL_Fixtures_Extract[],MATCH($A130,FPL_Fixtures_Extract[[Player]:[Player]],0),MATCH(FPL_Combined[[#Headers],[Gameweek 10]],FPL_Fixtures_Extract[#Headers],0)),3))</f>
        <v>SUN(A) 0-3</v>
      </c>
      <c r="L130" t="str">
        <f ca="1">IF(RIGHT(FPL_Combined[[#Headers],[Gameweek 11]],2)&lt;$B$622,INDEX(FPL_Results_Extract[Gameweek 11],MATCH($A130,FPL_Results_Extract[[Player]:[Player]],0)),INDEX(Team_Key[[Abbreviation]:[Abbreviation]],MATCH(LEFT(INDEX(FPL_Fixtures_Extract[],MATCH($A130,FPL_Fixtures_Extract[[Player]:[Player]],0),MATCH(FPL_Combined[[#Headers],[Gameweek 11]],FPL_Fixtures_Extract[#Headers],0)),LEN(INDEX(FPL_Fixtures_Extract[],MATCH($A130,FPL_Fixtures_Extract[[Player]:[Player]],0),MATCH(FPL_Combined[[#Headers],[Gameweek 11]],FPL_Fixtures_Extract[#Headers],0)))-4),Team_Key[[Full Name]:[Full Name]],0))&amp;RIGHT(INDEX(FPL_Fixtures_Extract[],MATCH($A130,FPL_Fixtures_Extract[[Player]:[Player]],0),MATCH(FPL_Combined[[#Headers],[Gameweek 11]],FPL_Fixtures_Extract[#Headers],0)),3))</f>
        <v>STK(H) 0-0</v>
      </c>
      <c r="M130" t="str">
        <f ca="1">IF(RIGHT(FPL_Combined[[#Headers],[Gameweek 12]],2)&lt;$B$622,INDEX(FPL_Results_Extract[Gameweek 12],MATCH($A130,FPL_Results_Extract[[Player]:[Player]],0)),INDEX(Team_Key[[Abbreviation]:[Abbreviation]],MATCH(LEFT(INDEX(FPL_Fixtures_Extract[],MATCH($A130,FPL_Fixtures_Extract[[Player]:[Player]],0),MATCH(FPL_Combined[[#Headers],[Gameweek 12]],FPL_Fixtures_Extract[#Headers],0)),LEN(INDEX(FPL_Fixtures_Extract[],MATCH($A130,FPL_Fixtures_Extract[[Player]:[Player]],0),MATCH(FPL_Combined[[#Headers],[Gameweek 12]],FPL_Fixtures_Extract[#Headers],0)))-4),Team_Key[[Full Name]:[Full Name]],0))&amp;RIGHT(INDEX(FPL_Fixtures_Extract[],MATCH($A130,FPL_Fixtures_Extract[[Player]:[Player]],0),MATCH(FPL_Combined[[#Headers],[Gameweek 12]],FPL_Fixtures_Extract[#Headers],0)),3))</f>
        <v>BOU(A) 1-0</v>
      </c>
      <c r="N130" t="str">
        <f ca="1">IF(RIGHT(FPL_Combined[[#Headers],[Gameweek 13]],2)&lt;$B$622,INDEX(FPL_Results_Extract[Gameweek 13],MATCH($A130,FPL_Results_Extract[[Player]:[Player]],0)),INDEX(Team_Key[[Abbreviation]:[Abbreviation]],MATCH(LEFT(INDEX(FPL_Fixtures_Extract[],MATCH($A130,FPL_Fixtures_Extract[[Player]:[Player]],0),MATCH(FPL_Combined[[#Headers],[Gameweek 13]],FPL_Fixtures_Extract[#Headers],0)),LEN(INDEX(FPL_Fixtures_Extract[],MATCH($A130,FPL_Fixtures_Extract[[Player]:[Player]],0),MATCH(FPL_Combined[[#Headers],[Gameweek 13]],FPL_Fixtures_Extract[#Headers],0)))-4),Team_Key[[Full Name]:[Full Name]],0))&amp;RIGHT(INDEX(FPL_Fixtures_Extract[],MATCH($A130,FPL_Fixtures_Extract[[Player]:[Player]],0),MATCH(FPL_Combined[[#Headers],[Gameweek 13]],FPL_Fixtures_Extract[#Headers],0)),3))</f>
        <v>LEI(H) 0-3</v>
      </c>
      <c r="O130" t="str">
        <f ca="1">IF(RIGHT(FPL_Combined[[#Headers],[Gameweek 14]],2)&lt;$B$622,INDEX(FPL_Results_Extract[Gameweek 14],MATCH($A130,FPL_Results_Extract[[Player]:[Player]],0)),INDEX(Team_Key[[Abbreviation]:[Abbreviation]],MATCH(LEFT(INDEX(FPL_Fixtures_Extract[],MATCH($A130,FPL_Fixtures_Extract[[Player]:[Player]],0),MATCH(FPL_Combined[[#Headers],[Gameweek 14]],FPL_Fixtures_Extract[#Headers],0)),LEN(INDEX(FPL_Fixtures_Extract[],MATCH($A130,FPL_Fixtures_Extract[[Player]:[Player]],0),MATCH(FPL_Combined[[#Headers],[Gameweek 14]],FPL_Fixtures_Extract[#Headers],0)))-4),Team_Key[[Full Name]:[Full Name]],0))&amp;RIGHT(INDEX(FPL_Fixtures_Extract[],MATCH($A130,FPL_Fixtures_Extract[[Player]:[Player]],0),MATCH(FPL_Combined[[#Headers],[Gameweek 14]],FPL_Fixtures_Extract[#Headers],0)),3))</f>
        <v>CRY(A) 1-5</v>
      </c>
      <c r="P130" t="str">
        <f ca="1">IF(RIGHT(FPL_Combined[[#Headers],[Gameweek 15]],2)&lt;$B$622,INDEX(FPL_Results_Extract[Gameweek 15],MATCH($A130,FPL_Results_Extract[[Player]:[Player]],0)),INDEX(Team_Key[[Abbreviation]:[Abbreviation]],MATCH(LEFT(INDEX(FPL_Fixtures_Extract[],MATCH($A130,FPL_Fixtures_Extract[[Player]:[Player]],0),MATCH(FPL_Combined[[#Headers],[Gameweek 15]],FPL_Fixtures_Extract[#Headers],0)),LEN(INDEX(FPL_Fixtures_Extract[],MATCH($A130,FPL_Fixtures_Extract[[Player]:[Player]],0),MATCH(FPL_Combined[[#Headers],[Gameweek 15]],FPL_Fixtures_Extract[#Headers],0)))-4),Team_Key[[Full Name]:[Full Name]],0))&amp;RIGHT(INDEX(FPL_Fixtures_Extract[],MATCH($A130,FPL_Fixtures_Extract[[Player]:[Player]],0),MATCH(FPL_Combined[[#Headers],[Gameweek 15]],FPL_Fixtures_Extract[#Headers],0)),3))</f>
        <v>LIV(H) 2-0</v>
      </c>
      <c r="Q130" t="str">
        <f ca="1">IF(RIGHT(FPL_Combined[[#Headers],[Gameweek 16]],2)&lt;$B$622,INDEX(FPL_Results_Extract[Gameweek 16],MATCH($A130,FPL_Results_Extract[[Player]:[Player]],0)),INDEX(Team_Key[[Abbreviation]:[Abbreviation]],MATCH(LEFT(INDEX(FPL_Fixtures_Extract[],MATCH($A130,FPL_Fixtures_Extract[[Player]:[Player]],0),MATCH(FPL_Combined[[#Headers],[Gameweek 16]],FPL_Fixtures_Extract[#Headers],0)),LEN(INDEX(FPL_Fixtures_Extract[],MATCH($A130,FPL_Fixtures_Extract[[Player]:[Player]],0),MATCH(FPL_Combined[[#Headers],[Gameweek 16]],FPL_Fixtures_Extract[#Headers],0)))-4),Team_Key[[Full Name]:[Full Name]],0))&amp;RIGHT(INDEX(FPL_Fixtures_Extract[],MATCH($A130,FPL_Fixtures_Extract[[Player]:[Player]],0),MATCH(FPL_Combined[[#Headers],[Gameweek 16]],FPL_Fixtures_Extract[#Headers],0)),3))</f>
        <v>TOT(A) 2-1</v>
      </c>
      <c r="R130" t="str">
        <f ca="1">IF(RIGHT(FPL_Combined[[#Headers],[Gameweek 17]],2)&lt;$B$622,INDEX(FPL_Results_Extract[Gameweek 17],MATCH($A130,FPL_Results_Extract[[Player]:[Player]],0)),INDEX(Team_Key[[Abbreviation]:[Abbreviation]],MATCH(LEFT(INDEX(FPL_Fixtures_Extract[],MATCH($A130,FPL_Fixtures_Extract[[Player]:[Player]],0),MATCH(FPL_Combined[[#Headers],[Gameweek 17]],FPL_Fixtures_Extract[#Headers],0)),LEN(INDEX(FPL_Fixtures_Extract[],MATCH($A130,FPL_Fixtures_Extract[[Player]:[Player]],0),MATCH(FPL_Combined[[#Headers],[Gameweek 17]],FPL_Fixtures_Extract[#Headers],0)))-4),Team_Key[[Full Name]:[Full Name]],0))&amp;RIGHT(INDEX(FPL_Fixtures_Extract[],MATCH($A130,FPL_Fixtures_Extract[[Player]:[Player]],0),MATCH(FPL_Combined[[#Headers],[Gameweek 17]],FPL_Fixtures_Extract[#Headers],0)),3))</f>
        <v>AVL(H) 1-1</v>
      </c>
      <c r="S130" t="str">
        <f ca="1">IF(RIGHT(FPL_Combined[[#Headers],[Gameweek 18]],2)&lt;$B$622,INDEX(FPL_Results_Extract[Gameweek 18],MATCH($A130,FPL_Results_Extract[[Player]:[Player]],0)),INDEX(Team_Key[[Abbreviation]:[Abbreviation]],MATCH(LEFT(INDEX(FPL_Fixtures_Extract[],MATCH($A130,FPL_Fixtures_Extract[[Player]:[Player]],0),MATCH(FPL_Combined[[#Headers],[Gameweek 18]],FPL_Fixtures_Extract[#Headers],0)),LEN(INDEX(FPL_Fixtures_Extract[],MATCH($A130,FPL_Fixtures_Extract[[Player]:[Player]],0),MATCH(FPL_Combined[[#Headers],[Gameweek 18]],FPL_Fixtures_Extract[#Headers],0)))-4),Team_Key[[Full Name]:[Full Name]],0))&amp;RIGHT(INDEX(FPL_Fixtures_Extract[],MATCH($A130,FPL_Fixtures_Extract[[Player]:[Player]],0),MATCH(FPL_Combined[[#Headers],[Gameweek 18]],FPL_Fixtures_Extract[#Headers],0)),3))</f>
        <v>EVE(H) 0-1</v>
      </c>
      <c r="T130" t="str">
        <f ca="1">IF(RIGHT(FPL_Combined[[#Headers],[Gameweek 19]],2)&lt;$B$622,INDEX(FPL_Results_Extract[Gameweek 19],MATCH($A130,FPL_Results_Extract[[Player]:[Player]],0)),INDEX(Team_Key[[Abbreviation]:[Abbreviation]],MATCH(LEFT(INDEX(FPL_Fixtures_Extract[],MATCH($A130,FPL_Fixtures_Extract[[Player]:[Player]],0),MATCH(FPL_Combined[[#Headers],[Gameweek 19]],FPL_Fixtures_Extract[#Headers],0)),LEN(INDEX(FPL_Fixtures_Extract[],MATCH($A130,FPL_Fixtures_Extract[[Player]:[Player]],0),MATCH(FPL_Combined[[#Headers],[Gameweek 19]],FPL_Fixtures_Extract[#Headers],0)))-4),Team_Key[[Full Name]:[Full Name]],0))&amp;RIGHT(INDEX(FPL_Fixtures_Extract[],MATCH($A130,FPL_Fixtures_Extract[[Player]:[Player]],0),MATCH(FPL_Combined[[#Headers],[Gameweek 19]],FPL_Fixtures_Extract[#Headers],0)),3))</f>
        <v>WBA(A) 0-1</v>
      </c>
      <c r="U130" t="str">
        <f ca="1">IF(RIGHT(FPL_Combined[[#Headers],[Gameweek 20]],2)&lt;$B$622,INDEX(FPL_Results_Extract[Gameweek 20],MATCH($A130,FPL_Results_Extract[[Player]:[Player]],0)),INDEX(Team_Key[[Abbreviation]:[Abbreviation]],MATCH(LEFT(INDEX(FPL_Fixtures_Extract[],MATCH($A130,FPL_Fixtures_Extract[[Player]:[Player]],0),MATCH(FPL_Combined[[#Headers],[Gameweek 20]],FPL_Fixtures_Extract[#Headers],0)),LEN(INDEX(FPL_Fixtures_Extract[],MATCH($A130,FPL_Fixtures_Extract[[Player]:[Player]],0),MATCH(FPL_Combined[[#Headers],[Gameweek 20]],FPL_Fixtures_Extract[#Headers],0)))-4),Team_Key[[Full Name]:[Full Name]],0))&amp;RIGHT(INDEX(FPL_Fixtures_Extract[],MATCH($A130,FPL_Fixtures_Extract[[Player]:[Player]],0),MATCH(FPL_Combined[[#Headers],[Gameweek 20]],FPL_Fixtures_Extract[#Headers],0)),3))</f>
        <v>ARS(A) 0-1</v>
      </c>
      <c r="V130" t="str">
        <f ca="1">IF(RIGHT(FPL_Combined[[#Headers],[Gameweek 21]],2)&lt;$B$622,INDEX(FPL_Results_Extract[Gameweek 21],MATCH($A130,FPL_Results_Extract[[Player]:[Player]],0)),INDEX(Team_Key[[Abbreviation]:[Abbreviation]],MATCH(LEFT(INDEX(FPL_Fixtures_Extract[],MATCH($A130,FPL_Fixtures_Extract[[Player]:[Player]],0),MATCH(FPL_Combined[[#Headers],[Gameweek 21]],FPL_Fixtures_Extract[#Headers],0)),LEN(INDEX(FPL_Fixtures_Extract[],MATCH($A130,FPL_Fixtures_Extract[[Player]:[Player]],0),MATCH(FPL_Combined[[#Headers],[Gameweek 21]],FPL_Fixtures_Extract[#Headers],0)))-4),Team_Key[[Full Name]:[Full Name]],0))&amp;RIGHT(INDEX(FPL_Fixtures_Extract[],MATCH($A130,FPL_Fixtures_Extract[[Player]:[Player]],0),MATCH(FPL_Combined[[#Headers],[Gameweek 21]],FPL_Fixtures_Extract[#Headers],0)),3))</f>
        <v>MUN(H) 3-3</v>
      </c>
      <c r="W130" t="str">
        <f ca="1">IF(RIGHT(FPL_Combined[[#Headers],[Gameweek 22]],2)&lt;$B$622,INDEX(FPL_Results_Extract[Gameweek 22],MATCH($A130,FPL_Results_Extract[[Player]:[Player]],0)),INDEX(Team_Key[[Abbreviation]:[Abbreviation]],MATCH(LEFT(INDEX(FPL_Fixtures_Extract[],MATCH($A130,FPL_Fixtures_Extract[[Player]:[Player]],0),MATCH(FPL_Combined[[#Headers],[Gameweek 22]],FPL_Fixtures_Extract[#Headers],0)),LEN(INDEX(FPL_Fixtures_Extract[],MATCH($A130,FPL_Fixtures_Extract[[Player]:[Player]],0),MATCH(FPL_Combined[[#Headers],[Gameweek 22]],FPL_Fixtures_Extract[#Headers],0)))-4),Team_Key[[Full Name]:[Full Name]],0))&amp;RIGHT(INDEX(FPL_Fixtures_Extract[],MATCH($A130,FPL_Fixtures_Extract[[Player]:[Player]],0),MATCH(FPL_Combined[[#Headers],[Gameweek 22]],FPL_Fixtures_Extract[#Headers],0)),3))</f>
        <v>WHU(H) 2-1</v>
      </c>
      <c r="X130" t="str">
        <f ca="1">IF(RIGHT(FPL_Combined[[#Headers],[Gameweek 23]],2)&lt;$B$622,INDEX(FPL_Results_Extract[Gameweek 23],MATCH($A130,FPL_Results_Extract[[Player]:[Player]],0)),INDEX(Team_Key[[Abbreviation]:[Abbreviation]],MATCH(LEFT(INDEX(FPL_Fixtures_Extract[],MATCH($A130,FPL_Fixtures_Extract[[Player]:[Player]],0),MATCH(FPL_Combined[[#Headers],[Gameweek 23]],FPL_Fixtures_Extract[#Headers],0)),LEN(INDEX(FPL_Fixtures_Extract[],MATCH($A130,FPL_Fixtures_Extract[[Player]:[Player]],0),MATCH(FPL_Combined[[#Headers],[Gameweek 23]],FPL_Fixtures_Extract[#Headers],0)))-4),Team_Key[[Full Name]:[Full Name]],0))&amp;RIGHT(INDEX(FPL_Fixtures_Extract[],MATCH($A130,FPL_Fixtures_Extract[[Player]:[Player]],0),MATCH(FPL_Combined[[#Headers],[Gameweek 23]],FPL_Fixtures_Extract[#Headers],0)),3))</f>
        <v>WAT(A) 1-2</v>
      </c>
      <c r="Y130" t="str">
        <f ca="1">IF(RIGHT(FPL_Combined[[#Headers],[Gameweek 24]],2)&lt;$B$622,INDEX(FPL_Results_Extract[Team],MATCH($A130,FPL_Results_Extract[[Player]:[Player]],0)),INDEX(Team_Key[[Abbreviation]:[Abbreviation]],MATCH(LEFT(INDEX(FPL_Fixtures_Extract[],MATCH($A130,FPL_Fixtures_Extract[[Player]:[Player]],0),MATCH(FPL_Combined[[#Headers],[Gameweek 24]],FPL_Fixtures_Extract[#Headers],0)),LEN(INDEX(FPL_Fixtures_Extract[],MATCH($A130,FPL_Fixtures_Extract[[Player]:[Player]],0),MATCH(FPL_Combined[[#Headers],[Gameweek 24]],FPL_Fixtures_Extract[#Headers],0)))-4),Team_Key[[Full Name]:[Full Name]],0))&amp;RIGHT(INDEX(FPL_Fixtures_Extract[],MATCH($A130,FPL_Fixtures_Extract[[Player]:[Player]],0),MATCH(FPL_Combined[[#Headers],[Gameweek 24]],FPL_Fixtures_Extract[#Headers],0)),3))</f>
        <v>NEW</v>
      </c>
      <c r="Z130" t="str">
        <f ca="1">IF(RIGHT(FPL_Combined[[#Headers],[Gameweek 25]],2)&lt;$B$622,INDEX(FPL_Results_Extract[Player],MATCH($A130,FPL_Results_Extract[[Player]:[Player]],0)),INDEX(Team_Key[[Abbreviation]:[Abbreviation]],MATCH(LEFT(INDEX(FPL_Fixtures_Extract[],MATCH($A130,FPL_Fixtures_Extract[[Player]:[Player]],0),MATCH(FPL_Combined[[#Headers],[Gameweek 25]],FPL_Fixtures_Extract[#Headers],0)),LEN(INDEX(FPL_Fixtures_Extract[],MATCH($A130,FPL_Fixtures_Extract[[Player]:[Player]],0),MATCH(FPL_Combined[[#Headers],[Gameweek 25]],FPL_Fixtures_Extract[#Headers],0)))-4),Team_Key[[Full Name]:[Full Name]],0))&amp;RIGHT(INDEX(FPL_Fixtures_Extract[],MATCH($A130,FPL_Fixtures_Extract[[Player]:[Player]],0),MATCH(FPL_Combined[[#Headers],[Gameweek 25]],FPL_Fixtures_Extract[#Headers],0)),3))</f>
        <v>Coloccini</v>
      </c>
      <c r="AA130" t="str">
        <f ca="1">IF(RIGHT(FPL_Combined[[#Headers],[Gameweek 26]],2)&lt;$B$622,INDEX(FPL_Results_Extract[Gameweek 01],MATCH($A130,FPL_Results_Extract[[Player]:[Player]],0)),INDEX(Team_Key[[Abbreviation]:[Abbreviation]],MATCH(LEFT(INDEX(FPL_Fixtures_Extract[],MATCH($A130,FPL_Fixtures_Extract[[Player]:[Player]],0),MATCH(FPL_Combined[[#Headers],[Gameweek 26]],FPL_Fixtures_Extract[#Headers],0)),LEN(INDEX(FPL_Fixtures_Extract[],MATCH($A130,FPL_Fixtures_Extract[[Player]:[Player]],0),MATCH(FPL_Combined[[#Headers],[Gameweek 26]],FPL_Fixtures_Extract[#Headers],0)))-4),Team_Key[[Full Name]:[Full Name]],0))&amp;RIGHT(INDEX(FPL_Fixtures_Extract[],MATCH($A130,FPL_Fixtures_Extract[[Player]:[Player]],0),MATCH(FPL_Combined[[#Headers],[Gameweek 26]],FPL_Fixtures_Extract[#Headers],0)),3))</f>
        <v>SOU(H) 2-2</v>
      </c>
      <c r="AB130" t="str">
        <f ca="1">IF(RIGHT(FPL_Combined[[#Headers],[Gameweek 27]],2)&lt;$B$622,INDEX(FPL_Results_Extract[Gameweek 02],MATCH($A130,FPL_Results_Extract[[Player]:[Player]],0)),INDEX(Team_Key[[Abbreviation]:[Abbreviation]],MATCH(LEFT(INDEX(FPL_Fixtures_Extract[],MATCH($A130,FPL_Fixtures_Extract[[Player]:[Player]],0),MATCH(FPL_Combined[[#Headers],[Gameweek 27]],FPL_Fixtures_Extract[#Headers],0)),LEN(INDEX(FPL_Fixtures_Extract[],MATCH($A130,FPL_Fixtures_Extract[[Player]:[Player]],0),MATCH(FPL_Combined[[#Headers],[Gameweek 27]],FPL_Fixtures_Extract[#Headers],0)))-4),Team_Key[[Full Name]:[Full Name]],0))&amp;RIGHT(INDEX(FPL_Fixtures_Extract[],MATCH($A130,FPL_Fixtures_Extract[[Player]:[Player]],0),MATCH(FPL_Combined[[#Headers],[Gameweek 27]],FPL_Fixtures_Extract[#Headers],0)),3))</f>
        <v>SWA(A) 0-2</v>
      </c>
      <c r="AC130" t="str">
        <f ca="1">IF(RIGHT(FPL_Combined[[#Headers],[Gameweek 28]],2)&lt;$B$622,INDEX(FPL_Results_Extract[Gameweek 03],MATCH($A130,FPL_Results_Extract[[Player]:[Player]],0)),INDEX(Team_Key[[Abbreviation]:[Abbreviation]],MATCH(LEFT(INDEX(FPL_Fixtures_Extract[],MATCH($A130,FPL_Fixtures_Extract[[Player]:[Player]],0),MATCH(FPL_Combined[[#Headers],[Gameweek 28]],FPL_Fixtures_Extract[#Headers],0)),LEN(INDEX(FPL_Fixtures_Extract[],MATCH($A130,FPL_Fixtures_Extract[[Player]:[Player]],0),MATCH(FPL_Combined[[#Headers],[Gameweek 28]],FPL_Fixtures_Extract[#Headers],0)))-4),Team_Key[[Full Name]:[Full Name]],0))&amp;RIGHT(INDEX(FPL_Fixtures_Extract[],MATCH($A130,FPL_Fixtures_Extract[[Player]:[Player]],0),MATCH(FPL_Combined[[#Headers],[Gameweek 28]],FPL_Fixtures_Extract[#Headers],0)),3))</f>
        <v>MUN(A) 0-0</v>
      </c>
      <c r="AD130" t="str">
        <f ca="1">IF(RIGHT(FPL_Combined[[#Headers],[Gameweek 29]],2)&lt;$B$622,INDEX(FPL_Results_Extract[Gameweek 04],MATCH($A130,FPL_Results_Extract[[Player]:[Player]],0)),INDEX(Team_Key[[Abbreviation]:[Abbreviation]],MATCH(LEFT(INDEX(FPL_Fixtures_Extract[],MATCH($A130,FPL_Fixtures_Extract[[Player]:[Player]],0),MATCH(FPL_Combined[[#Headers],[Gameweek 29]],FPL_Fixtures_Extract[#Headers],0)),LEN(INDEX(FPL_Fixtures_Extract[],MATCH($A130,FPL_Fixtures_Extract[[Player]:[Player]],0),MATCH(FPL_Combined[[#Headers],[Gameweek 29]],FPL_Fixtures_Extract[#Headers],0)))-4),Team_Key[[Full Name]:[Full Name]],0))&amp;RIGHT(INDEX(FPL_Fixtures_Extract[],MATCH($A130,FPL_Fixtures_Extract[[Player]:[Player]],0),MATCH(FPL_Combined[[#Headers],[Gameweek 29]],FPL_Fixtures_Extract[#Headers],0)),3))</f>
        <v>BOU(H)</v>
      </c>
      <c r="AE130" t="str">
        <f ca="1">IF(RIGHT(FPL_Combined[[#Headers],[Gameweek 30]],2)&lt;$B$622,INDEX(FPL_Results_Extract[Gameweek 05],MATCH($A130,FPL_Results_Extract[[Player]:[Player]],0)),INDEX(Team_Key[[Abbreviation]:[Abbreviation]],MATCH(LEFT(INDEX(FPL_Fixtures_Extract[],MATCH($A130,FPL_Fixtures_Extract[[Player]:[Player]],0),MATCH(FPL_Combined[[#Headers],[Gameweek 30]],FPL_Fixtures_Extract[#Headers],0)),LEN(INDEX(FPL_Fixtures_Extract[],MATCH($A130,FPL_Fixtures_Extract[[Player]:[Player]],0),MATCH(FPL_Combined[[#Headers],[Gameweek 30]],FPL_Fixtures_Extract[#Headers],0)))-4),Team_Key[[Full Name]:[Full Name]],0))&amp;RIGHT(INDEX(FPL_Fixtures_Extract[],MATCH($A130,FPL_Fixtures_Extract[[Player]:[Player]],0),MATCH(FPL_Combined[[#Headers],[Gameweek 30]],FPL_Fixtures_Extract[#Headers],0)),3))</f>
        <v>LEI(A)</v>
      </c>
      <c r="AF130" t="str">
        <f ca="1">IF(RIGHT(FPL_Combined[[#Headers],[Gameweek 31]],2)&lt;$B$622,INDEX(FPL_Results_Extract[Gameweek 06],MATCH($A130,FPL_Results_Extract[[Player]:[Player]],0)),INDEX(Team_Key[[Abbreviation]:[Abbreviation]],MATCH(LEFT(INDEX(FPL_Fixtures_Extract[],MATCH($A130,FPL_Fixtures_Extract[[Player]:[Player]],0),MATCH(FPL_Combined[[#Headers],[Gameweek 31]],FPL_Fixtures_Extract[#Headers],0)),LEN(INDEX(FPL_Fixtures_Extract[],MATCH($A130,FPL_Fixtures_Extract[[Player]:[Player]],0),MATCH(FPL_Combined[[#Headers],[Gameweek 31]],FPL_Fixtures_Extract[#Headers],0)))-4),Team_Key[[Full Name]:[Full Name]],0))&amp;RIGHT(INDEX(FPL_Fixtures_Extract[],MATCH($A130,FPL_Fixtures_Extract[[Player]:[Player]],0),MATCH(FPL_Combined[[#Headers],[Gameweek 31]],FPL_Fixtures_Extract[#Headers],0)),3))</f>
        <v>SUN(H)</v>
      </c>
      <c r="AG130" t="str">
        <f ca="1">IF(RIGHT(FPL_Combined[[#Headers],[Gameweek 32]],2)&lt;$B$622,INDEX(FPL_Results_Extract[Gameweek 07],MATCH($A130,FPL_Results_Extract[[Player]:[Player]],0)),INDEX(Team_Key[[Abbreviation]:[Abbreviation]],MATCH(LEFT(INDEX(FPL_Fixtures_Extract[],MATCH($A130,FPL_Fixtures_Extract[[Player]:[Player]],0),MATCH(FPL_Combined[[#Headers],[Gameweek 32]],FPL_Fixtures_Extract[#Headers],0)),LEN(INDEX(FPL_Fixtures_Extract[],MATCH($A130,FPL_Fixtures_Extract[[Player]:[Player]],0),MATCH(FPL_Combined[[#Headers],[Gameweek 32]],FPL_Fixtures_Extract[#Headers],0)))-4),Team_Key[[Full Name]:[Full Name]],0))&amp;RIGHT(INDEX(FPL_Fixtures_Extract[],MATCH($A130,FPL_Fixtures_Extract[[Player]:[Player]],0),MATCH(FPL_Combined[[#Headers],[Gameweek 32]],FPL_Fixtures_Extract[#Headers],0)),3))</f>
        <v>NOR(A)</v>
      </c>
      <c r="AH130" t="str">
        <f ca="1">IF(RIGHT(FPL_Combined[[#Headers],[Gameweek 33]],2)&lt;$B$622,INDEX(FPL_Results_Extract[Gameweek 08],MATCH($A130,FPL_Results_Extract[[Player]:[Player]],0)),INDEX(Team_Key[[Abbreviation]:[Abbreviation]],MATCH(LEFT(INDEX(FPL_Fixtures_Extract[],MATCH($A130,FPL_Fixtures_Extract[[Player]:[Player]],0),MATCH(FPL_Combined[[#Headers],[Gameweek 33]],FPL_Fixtures_Extract[#Headers],0)),LEN(INDEX(FPL_Fixtures_Extract[],MATCH($A130,FPL_Fixtures_Extract[[Player]:[Player]],0),MATCH(FPL_Combined[[#Headers],[Gameweek 33]],FPL_Fixtures_Extract[#Headers],0)))-4),Team_Key[[Full Name]:[Full Name]],0))&amp;RIGHT(INDEX(FPL_Fixtures_Extract[],MATCH($A130,FPL_Fixtures_Extract[[Player]:[Player]],0),MATCH(FPL_Combined[[#Headers],[Gameweek 33]],FPL_Fixtures_Extract[#Headers],0)),3))</f>
        <v>SOU(A)</v>
      </c>
      <c r="AI130" t="str">
        <f ca="1">IF(RIGHT(FPL_Combined[[#Headers],[Gameweek 34]],2)&lt;$B$622,INDEX(FPL_Results_Extract[Gameweek 09],MATCH($A130,FPL_Results_Extract[[Player]:[Player]],0)),INDEX(Team_Key[[Abbreviation]:[Abbreviation]],MATCH(LEFT(INDEX(FPL_Fixtures_Extract[],MATCH($A130,FPL_Fixtures_Extract[[Player]:[Player]],0),MATCH(FPL_Combined[[#Headers],[Gameweek 34]],FPL_Fixtures_Extract[#Headers],0)),LEN(INDEX(FPL_Fixtures_Extract[],MATCH($A130,FPL_Fixtures_Extract[[Player]:[Player]],0),MATCH(FPL_Combined[[#Headers],[Gameweek 34]],FPL_Fixtures_Extract[#Headers],0)))-4),Team_Key[[Full Name]:[Full Name]],0))&amp;RIGHT(INDEX(FPL_Fixtures_Extract[],MATCH($A130,FPL_Fixtures_Extract[[Player]:[Player]],0),MATCH(FPL_Combined[[#Headers],[Gameweek 34]],FPL_Fixtures_Extract[#Headers],0)),3))</f>
        <v>SWA(H)</v>
      </c>
      <c r="AJ130" t="str">
        <f ca="1">IF(RIGHT(FPL_Combined[[#Headers],[Gameweek 35]],2)&lt;$B$622,INDEX(FPL_Results_Extract[Gameweek 10],MATCH($A130,FPL_Results_Extract[[Player]:[Player]],0)),INDEX(Team_Key[[Abbreviation]:[Abbreviation]],MATCH(LEFT(INDEX(FPL_Fixtures_Extract[],MATCH($A130,FPL_Fixtures_Extract[[Player]:[Player]],0),MATCH(FPL_Combined[[#Headers],[Gameweek 35]],FPL_Fixtures_Extract[#Headers],0)),LEN(INDEX(FPL_Fixtures_Extract[],MATCH($A130,FPL_Fixtures_Extract[[Player]:[Player]],0),MATCH(FPL_Combined[[#Headers],[Gameweek 35]],FPL_Fixtures_Extract[#Headers],0)))-4),Team_Key[[Full Name]:[Full Name]],0))&amp;RIGHT(INDEX(FPL_Fixtures_Extract[],MATCH($A130,FPL_Fixtures_Extract[[Player]:[Player]],0),MATCH(FPL_Combined[[#Headers],[Gameweek 35]],FPL_Fixtures_Extract[#Headers],0)),3))</f>
        <v>LIV(A)</v>
      </c>
      <c r="AK130" t="str">
        <f ca="1">IF(RIGHT(FPL_Combined[[#Headers],[Gameweek 36]],2)&lt;$B$622,INDEX(FPL_Results_Extract[Gameweek 11],MATCH($A130,FPL_Results_Extract[[Player]:[Player]],0)),INDEX(Team_Key[[Abbreviation]:[Abbreviation]],MATCH(LEFT(INDEX(FPL_Fixtures_Extract[],MATCH($A130,FPL_Fixtures_Extract[[Player]:[Player]],0),MATCH(FPL_Combined[[#Headers],[Gameweek 36]],FPL_Fixtures_Extract[#Headers],0)),LEN(INDEX(FPL_Fixtures_Extract[],MATCH($A130,FPL_Fixtures_Extract[[Player]:[Player]],0),MATCH(FPL_Combined[[#Headers],[Gameweek 36]],FPL_Fixtures_Extract[#Headers],0)))-4),Team_Key[[Full Name]:[Full Name]],0))&amp;RIGHT(INDEX(FPL_Fixtures_Extract[],MATCH($A130,FPL_Fixtures_Extract[[Player]:[Player]],0),MATCH(FPL_Combined[[#Headers],[Gameweek 36]],FPL_Fixtures_Extract[#Headers],0)),3))</f>
        <v>CRY(H)</v>
      </c>
      <c r="AL130" t="str">
        <f ca="1">IF(RIGHT(FPL_Combined[[#Headers],[Gameweek 37]],2)&lt;$B$622,INDEX(FPL_Results_Extract[Gameweek 12],MATCH($A130,FPL_Results_Extract[[Player]:[Player]],0)),INDEX(Team_Key[[Abbreviation]:[Abbreviation]],MATCH(LEFT(INDEX(FPL_Fixtures_Extract[],MATCH($A130,FPL_Fixtures_Extract[[Player]:[Player]],0),MATCH(FPL_Combined[[#Headers],[Gameweek 37]],FPL_Fixtures_Extract[#Headers],0)),LEN(INDEX(FPL_Fixtures_Extract[],MATCH($A130,FPL_Fixtures_Extract[[Player]:[Player]],0),MATCH(FPL_Combined[[#Headers],[Gameweek 37]],FPL_Fixtures_Extract[#Headers],0)))-4),Team_Key[[Full Name]:[Full Name]],0))&amp;RIGHT(INDEX(FPL_Fixtures_Extract[],MATCH($A130,FPL_Fixtures_Extract[[Player]:[Player]],0),MATCH(FPL_Combined[[#Headers],[Gameweek 37]],FPL_Fixtures_Extract[#Headers],0)),3))</f>
        <v>AVL(A)</v>
      </c>
      <c r="AM130" t="str">
        <f ca="1">IF(RIGHT(FPL_Combined[[#Headers],[Gameweek 38]],2)&lt;$B$622,INDEX(FPL_Results_Extract[Gameweek 13],MATCH($A130,FPL_Results_Extract[[Player]:[Player]],0)),INDEX(Team_Key[[Abbreviation]:[Abbreviation]],MATCH(LEFT(INDEX(FPL_Fixtures_Extract[],MATCH($A130,FPL_Fixtures_Extract[[Player]:[Player]],0),MATCH(FPL_Combined[[#Headers],[Gameweek 38]],FPL_Fixtures_Extract[#Headers],0)),LEN(INDEX(FPL_Fixtures_Extract[],MATCH($A130,FPL_Fixtures_Extract[[Player]:[Player]],0),MATCH(FPL_Combined[[#Headers],[Gameweek 38]],FPL_Fixtures_Extract[#Headers],0)))-4),Team_Key[[Full Name]:[Full Name]],0))&amp;RIGHT(INDEX(FPL_Fixtures_Extract[],MATCH($A130,FPL_Fixtures_Extract[[Player]:[Player]],0),MATCH(FPL_Combined[[#Headers],[Gameweek 38]],FPL_Fixtures_Extract[#Headers],0)),3))</f>
        <v>TOT(H)</v>
      </c>
    </row>
    <row r="131" spans="1:39" x14ac:dyDescent="0.45">
      <c r="A131" t="s">
        <v>119</v>
      </c>
      <c r="B131" t="str">
        <f ca="1">IF(RIGHT(FPL_Combined[[#Headers],[Gameweek 01]],2)&lt;$B$622,INDEX(FPL_Results_Extract[Gameweek 01],MATCH($A131,FPL_Results_Extract[[Player]:[Player]],0)),INDEX(Team_Key[[Abbreviation]:[Abbreviation]],MATCH(LEFT(INDEX(FPL_Fixtures_Extract[],MATCH($A131,FPL_Fixtures_Extract[[Player]:[Player]],0),MATCH(FPL_Combined[[#Headers],[Gameweek 01]],FPL_Fixtures_Extract[#Headers],0)),LEN(INDEX(FPL_Fixtures_Extract[],MATCH($A131,FPL_Fixtures_Extract[[Player]:[Player]],0),MATCH(FPL_Combined[[#Headers],[Gameweek 01]],FPL_Fixtures_Extract[#Headers],0)))-4),Team_Key[[Full Name]:[Full Name]],0))&amp;RIGHT(INDEX(FPL_Fixtures_Extract[],MATCH($A131,FPL_Fixtures_Extract[[Player]:[Player]],0),MATCH(FPL_Combined[[#Headers],[Gameweek 01]],FPL_Fixtures_Extract[#Headers],0)),3))</f>
        <v>AVL(H) 0-1</v>
      </c>
      <c r="C131" t="str">
        <f ca="1">IF(RIGHT(FPL_Combined[[#Headers],[Gameweek 02]],2)&lt;$B$622,INDEX(FPL_Results_Extract[Gameweek 02],MATCH($A131,FPL_Results_Extract[[Player]:[Player]],0)),INDEX(Team_Key[[Abbreviation]:[Abbreviation]],MATCH(LEFT(INDEX(FPL_Fixtures_Extract[],MATCH($A131,FPL_Fixtures_Extract[[Player]:[Player]],0),MATCH(FPL_Combined[[#Headers],[Gameweek 02]],FPL_Fixtures_Extract[#Headers],0)),LEN(INDEX(FPL_Fixtures_Extract[],MATCH($A131,FPL_Fixtures_Extract[[Player]:[Player]],0),MATCH(FPL_Combined[[#Headers],[Gameweek 02]],FPL_Fixtures_Extract[#Headers],0)))-4),Team_Key[[Full Name]:[Full Name]],0))&amp;RIGHT(INDEX(FPL_Fixtures_Extract[],MATCH($A131,FPL_Fixtures_Extract[[Player]:[Player]],0),MATCH(FPL_Combined[[#Headers],[Gameweek 02]],FPL_Fixtures_Extract[#Headers],0)),3))</f>
        <v>LIV(A) 0-1</v>
      </c>
      <c r="D131" t="str">
        <f ca="1">IF(RIGHT(FPL_Combined[[#Headers],[Gameweek 03]],2)&lt;$B$622,INDEX(FPL_Results_Extract[Gameweek 03],MATCH($A131,FPL_Results_Extract[[Player]:[Player]],0)),INDEX(Team_Key[[Abbreviation]:[Abbreviation]],MATCH(LEFT(INDEX(FPL_Fixtures_Extract[],MATCH($A131,FPL_Fixtures_Extract[[Player]:[Player]],0),MATCH(FPL_Combined[[#Headers],[Gameweek 03]],FPL_Fixtures_Extract[#Headers],0)),LEN(INDEX(FPL_Fixtures_Extract[],MATCH($A131,FPL_Fixtures_Extract[[Player]:[Player]],0),MATCH(FPL_Combined[[#Headers],[Gameweek 03]],FPL_Fixtures_Extract[#Headers],0)))-4),Team_Key[[Full Name]:[Full Name]],0))&amp;RIGHT(INDEX(FPL_Fixtures_Extract[],MATCH($A131,FPL_Fixtures_Extract[[Player]:[Player]],0),MATCH(FPL_Combined[[#Headers],[Gameweek 03]],FPL_Fixtures_Extract[#Headers],0)),3))</f>
        <v>WHU(A) 4-3</v>
      </c>
      <c r="E131" t="str">
        <f ca="1">IF(RIGHT(FPL_Combined[[#Headers],[Gameweek 04]],2)&lt;$B$622,INDEX(FPL_Results_Extract[Gameweek 04],MATCH($A131,FPL_Results_Extract[[Player]:[Player]],0)),INDEX(Team_Key[[Abbreviation]:[Abbreviation]],MATCH(LEFT(INDEX(FPL_Fixtures_Extract[],MATCH($A131,FPL_Fixtures_Extract[[Player]:[Player]],0),MATCH(FPL_Combined[[#Headers],[Gameweek 04]],FPL_Fixtures_Extract[#Headers],0)),LEN(INDEX(FPL_Fixtures_Extract[],MATCH($A131,FPL_Fixtures_Extract[[Player]:[Player]],0),MATCH(FPL_Combined[[#Headers],[Gameweek 04]],FPL_Fixtures_Extract[#Headers],0)))-4),Team_Key[[Full Name]:[Full Name]],0))&amp;RIGHT(INDEX(FPL_Fixtures_Extract[],MATCH($A131,FPL_Fixtures_Extract[[Player]:[Player]],0),MATCH(FPL_Combined[[#Headers],[Gameweek 04]],FPL_Fixtures_Extract[#Headers],0)),3))</f>
        <v>LEI(H) 1-1</v>
      </c>
      <c r="F131" t="str">
        <f ca="1">IF(RIGHT(FPL_Combined[[#Headers],[Gameweek 05]],2)&lt;$B$622,INDEX(FPL_Results_Extract[Gameweek 05],MATCH($A131,FPL_Results_Extract[[Player]:[Player]],0)),INDEX(Team_Key[[Abbreviation]:[Abbreviation]],MATCH(LEFT(INDEX(FPL_Fixtures_Extract[],MATCH($A131,FPL_Fixtures_Extract[[Player]:[Player]],0),MATCH(FPL_Combined[[#Headers],[Gameweek 05]],FPL_Fixtures_Extract[#Headers],0)),LEN(INDEX(FPL_Fixtures_Extract[],MATCH($A131,FPL_Fixtures_Extract[[Player]:[Player]],0),MATCH(FPL_Combined[[#Headers],[Gameweek 05]],FPL_Fixtures_Extract[#Headers],0)))-4),Team_Key[[Full Name]:[Full Name]],0))&amp;RIGHT(INDEX(FPL_Fixtures_Extract[],MATCH($A131,FPL_Fixtures_Extract[[Player]:[Player]],0),MATCH(FPL_Combined[[#Headers],[Gameweek 05]],FPL_Fixtures_Extract[#Headers],0)),3))</f>
        <v>NOR(A) 1-3</v>
      </c>
      <c r="G131" t="str">
        <f ca="1">IF(RIGHT(FPL_Combined[[#Headers],[Gameweek 06]],2)&lt;$B$622,INDEX(FPL_Results_Extract[Gameweek 06],MATCH($A131,FPL_Results_Extract[[Player]:[Player]],0)),INDEX(Team_Key[[Abbreviation]:[Abbreviation]],MATCH(LEFT(INDEX(FPL_Fixtures_Extract[],MATCH($A131,FPL_Fixtures_Extract[[Player]:[Player]],0),MATCH(FPL_Combined[[#Headers],[Gameweek 06]],FPL_Fixtures_Extract[#Headers],0)),LEN(INDEX(FPL_Fixtures_Extract[],MATCH($A131,FPL_Fixtures_Extract[[Player]:[Player]],0),MATCH(FPL_Combined[[#Headers],[Gameweek 06]],FPL_Fixtures_Extract[#Headers],0)))-4),Team_Key[[Full Name]:[Full Name]],0))&amp;RIGHT(INDEX(FPL_Fixtures_Extract[],MATCH($A131,FPL_Fixtures_Extract[[Player]:[Player]],0),MATCH(FPL_Combined[[#Headers],[Gameweek 06]],FPL_Fixtures_Extract[#Headers],0)),3))</f>
        <v>SUN(H) 2-0</v>
      </c>
      <c r="H131" t="str">
        <f ca="1">IF(RIGHT(FPL_Combined[[#Headers],[Gameweek 07]],2)&lt;$B$622,INDEX(FPL_Results_Extract[Gameweek 07],MATCH($A131,FPL_Results_Extract[[Player]:[Player]],0)),INDEX(Team_Key[[Abbreviation]:[Abbreviation]],MATCH(LEFT(INDEX(FPL_Fixtures_Extract[],MATCH($A131,FPL_Fixtures_Extract[[Player]:[Player]],0),MATCH(FPL_Combined[[#Headers],[Gameweek 07]],FPL_Fixtures_Extract[#Headers],0)),LEN(INDEX(FPL_Fixtures_Extract[],MATCH($A131,FPL_Fixtures_Extract[[Player]:[Player]],0),MATCH(FPL_Combined[[#Headers],[Gameweek 07]],FPL_Fixtures_Extract[#Headers],0)))-4),Team_Key[[Full Name]:[Full Name]],0))&amp;RIGHT(INDEX(FPL_Fixtures_Extract[],MATCH($A131,FPL_Fixtures_Extract[[Player]:[Player]],0),MATCH(FPL_Combined[[#Headers],[Gameweek 07]],FPL_Fixtures_Extract[#Headers],0)),3))</f>
        <v>STK(A) 1-2</v>
      </c>
      <c r="I131" t="str">
        <f ca="1">IF(RIGHT(FPL_Combined[[#Headers],[Gameweek 08]],2)&lt;$B$622,INDEX(FPL_Results_Extract[Gameweek 08],MATCH($A131,FPL_Results_Extract[[Player]:[Player]],0)),INDEX(Team_Key[[Abbreviation]:[Abbreviation]],MATCH(LEFT(INDEX(FPL_Fixtures_Extract[],MATCH($A131,FPL_Fixtures_Extract[[Player]:[Player]],0),MATCH(FPL_Combined[[#Headers],[Gameweek 08]],FPL_Fixtures_Extract[#Headers],0)),LEN(INDEX(FPL_Fixtures_Extract[],MATCH($A131,FPL_Fixtures_Extract[[Player]:[Player]],0),MATCH(FPL_Combined[[#Headers],[Gameweek 08]],FPL_Fixtures_Extract[#Headers],0)))-4),Team_Key[[Full Name]:[Full Name]],0))&amp;RIGHT(INDEX(FPL_Fixtures_Extract[],MATCH($A131,FPL_Fixtures_Extract[[Player]:[Player]],0),MATCH(FPL_Combined[[#Headers],[Gameweek 08]],FPL_Fixtures_Extract[#Headers],0)),3))</f>
        <v>WAT(H) 1-1</v>
      </c>
      <c r="J131" t="str">
        <f ca="1">IF(RIGHT(FPL_Combined[[#Headers],[Gameweek 09]],2)&lt;$B$622,INDEX(FPL_Results_Extract[Gameweek 09],MATCH($A131,FPL_Results_Extract[[Player]:[Player]],0)),INDEX(Team_Key[[Abbreviation]:[Abbreviation]],MATCH(LEFT(INDEX(FPL_Fixtures_Extract[],MATCH($A131,FPL_Fixtures_Extract[[Player]:[Player]],0),MATCH(FPL_Combined[[#Headers],[Gameweek 09]],FPL_Fixtures_Extract[#Headers],0)),LEN(INDEX(FPL_Fixtures_Extract[],MATCH($A131,FPL_Fixtures_Extract[[Player]:[Player]],0),MATCH(FPL_Combined[[#Headers],[Gameweek 09]],FPL_Fixtures_Extract[#Headers],0)))-4),Team_Key[[Full Name]:[Full Name]],0))&amp;RIGHT(INDEX(FPL_Fixtures_Extract[],MATCH($A131,FPL_Fixtures_Extract[[Player]:[Player]],0),MATCH(FPL_Combined[[#Headers],[Gameweek 09]],FPL_Fixtures_Extract[#Headers],0)),3))</f>
        <v>MCI(A) 1-5</v>
      </c>
      <c r="K131" t="str">
        <f ca="1">IF(RIGHT(FPL_Combined[[#Headers],[Gameweek 10]],2)&lt;$B$622,INDEX(FPL_Results_Extract[Gameweek 10],MATCH($A131,FPL_Results_Extract[[Player]:[Player]],0)),INDEX(Team_Key[[Abbreviation]:[Abbreviation]],MATCH(LEFT(INDEX(FPL_Fixtures_Extract[],MATCH($A131,FPL_Fixtures_Extract[[Player]:[Player]],0),MATCH(FPL_Combined[[#Headers],[Gameweek 10]],FPL_Fixtures_Extract[#Headers],0)),LEN(INDEX(FPL_Fixtures_Extract[],MATCH($A131,FPL_Fixtures_Extract[[Player]:[Player]],0),MATCH(FPL_Combined[[#Headers],[Gameweek 10]],FPL_Fixtures_Extract[#Headers],0)))-4),Team_Key[[Full Name]:[Full Name]],0))&amp;RIGHT(INDEX(FPL_Fixtures_Extract[],MATCH($A131,FPL_Fixtures_Extract[[Player]:[Player]],0),MATCH(FPL_Combined[[#Headers],[Gameweek 10]],FPL_Fixtures_Extract[#Headers],0)),3))</f>
        <v>TOT(H) 1-5</v>
      </c>
      <c r="L131" t="str">
        <f ca="1">IF(RIGHT(FPL_Combined[[#Headers],[Gameweek 11]],2)&lt;$B$622,INDEX(FPL_Results_Extract[Gameweek 11],MATCH($A131,FPL_Results_Extract[[Player]:[Player]],0)),INDEX(Team_Key[[Abbreviation]:[Abbreviation]],MATCH(LEFT(INDEX(FPL_Fixtures_Extract[],MATCH($A131,FPL_Fixtures_Extract[[Player]:[Player]],0),MATCH(FPL_Combined[[#Headers],[Gameweek 11]],FPL_Fixtures_Extract[#Headers],0)),LEN(INDEX(FPL_Fixtures_Extract[],MATCH($A131,FPL_Fixtures_Extract[[Player]:[Player]],0),MATCH(FPL_Combined[[#Headers],[Gameweek 11]],FPL_Fixtures_Extract[#Headers],0)))-4),Team_Key[[Full Name]:[Full Name]],0))&amp;RIGHT(INDEX(FPL_Fixtures_Extract[],MATCH($A131,FPL_Fixtures_Extract[[Player]:[Player]],0),MATCH(FPL_Combined[[#Headers],[Gameweek 11]],FPL_Fixtures_Extract[#Headers],0)),3))</f>
        <v>SOU(A) 0-2</v>
      </c>
      <c r="M131" t="str">
        <f ca="1">IF(RIGHT(FPL_Combined[[#Headers],[Gameweek 12]],2)&lt;$B$622,INDEX(FPL_Results_Extract[Gameweek 12],MATCH($A131,FPL_Results_Extract[[Player]:[Player]],0)),INDEX(Team_Key[[Abbreviation]:[Abbreviation]],MATCH(LEFT(INDEX(FPL_Fixtures_Extract[],MATCH($A131,FPL_Fixtures_Extract[[Player]:[Player]],0),MATCH(FPL_Combined[[#Headers],[Gameweek 12]],FPL_Fixtures_Extract[#Headers],0)),LEN(INDEX(FPL_Fixtures_Extract[],MATCH($A131,FPL_Fixtures_Extract[[Player]:[Player]],0),MATCH(FPL_Combined[[#Headers],[Gameweek 12]],FPL_Fixtures_Extract[#Headers],0)))-4),Team_Key[[Full Name]:[Full Name]],0))&amp;RIGHT(INDEX(FPL_Fixtures_Extract[],MATCH($A131,FPL_Fixtures_Extract[[Player]:[Player]],0),MATCH(FPL_Combined[[#Headers],[Gameweek 12]],FPL_Fixtures_Extract[#Headers],0)),3))</f>
        <v>NEW(H) 0-1</v>
      </c>
      <c r="N131" t="str">
        <f ca="1">IF(RIGHT(FPL_Combined[[#Headers],[Gameweek 13]],2)&lt;$B$622,INDEX(FPL_Results_Extract[Gameweek 13],MATCH($A131,FPL_Results_Extract[[Player]:[Player]],0)),INDEX(Team_Key[[Abbreviation]:[Abbreviation]],MATCH(LEFT(INDEX(FPL_Fixtures_Extract[],MATCH($A131,FPL_Fixtures_Extract[[Player]:[Player]],0),MATCH(FPL_Combined[[#Headers],[Gameweek 13]],FPL_Fixtures_Extract[#Headers],0)),LEN(INDEX(FPL_Fixtures_Extract[],MATCH($A131,FPL_Fixtures_Extract[[Player]:[Player]],0),MATCH(FPL_Combined[[#Headers],[Gameweek 13]],FPL_Fixtures_Extract[#Headers],0)))-4),Team_Key[[Full Name]:[Full Name]],0))&amp;RIGHT(INDEX(FPL_Fixtures_Extract[],MATCH($A131,FPL_Fixtures_Extract[[Player]:[Player]],0),MATCH(FPL_Combined[[#Headers],[Gameweek 13]],FPL_Fixtures_Extract[#Headers],0)),3))</f>
        <v>SWA(A) 2-2</v>
      </c>
      <c r="O131" t="str">
        <f ca="1">IF(RIGHT(FPL_Combined[[#Headers],[Gameweek 14]],2)&lt;$B$622,INDEX(FPL_Results_Extract[Gameweek 14],MATCH($A131,FPL_Results_Extract[[Player]:[Player]],0)),INDEX(Team_Key[[Abbreviation]:[Abbreviation]],MATCH(LEFT(INDEX(FPL_Fixtures_Extract[],MATCH($A131,FPL_Fixtures_Extract[[Player]:[Player]],0),MATCH(FPL_Combined[[#Headers],[Gameweek 14]],FPL_Fixtures_Extract[#Headers],0)),LEN(INDEX(FPL_Fixtures_Extract[],MATCH($A131,FPL_Fixtures_Extract[[Player]:[Player]],0),MATCH(FPL_Combined[[#Headers],[Gameweek 14]],FPL_Fixtures_Extract[#Headers],0)))-4),Team_Key[[Full Name]:[Full Name]],0))&amp;RIGHT(INDEX(FPL_Fixtures_Extract[],MATCH($A131,FPL_Fixtures_Extract[[Player]:[Player]],0),MATCH(FPL_Combined[[#Headers],[Gameweek 14]],FPL_Fixtures_Extract[#Headers],0)),3))</f>
        <v>EVE(H) 3-3</v>
      </c>
      <c r="P131" t="str">
        <f ca="1">IF(RIGHT(FPL_Combined[[#Headers],[Gameweek 15]],2)&lt;$B$622,INDEX(FPL_Results_Extract[Gameweek 15],MATCH($A131,FPL_Results_Extract[[Player]:[Player]],0)),INDEX(Team_Key[[Abbreviation]:[Abbreviation]],MATCH(LEFT(INDEX(FPL_Fixtures_Extract[],MATCH($A131,FPL_Fixtures_Extract[[Player]:[Player]],0),MATCH(FPL_Combined[[#Headers],[Gameweek 15]],FPL_Fixtures_Extract[#Headers],0)),LEN(INDEX(FPL_Fixtures_Extract[],MATCH($A131,FPL_Fixtures_Extract[[Player]:[Player]],0),MATCH(FPL_Combined[[#Headers],[Gameweek 15]],FPL_Fixtures_Extract[#Headers],0)))-4),Team_Key[[Full Name]:[Full Name]],0))&amp;RIGHT(INDEX(FPL_Fixtures_Extract[],MATCH($A131,FPL_Fixtures_Extract[[Player]:[Player]],0),MATCH(FPL_Combined[[#Headers],[Gameweek 15]],FPL_Fixtures_Extract[#Headers],0)),3))</f>
        <v>CHE(A) 1-0</v>
      </c>
      <c r="Q131" t="str">
        <f ca="1">IF(RIGHT(FPL_Combined[[#Headers],[Gameweek 16]],2)&lt;$B$622,INDEX(FPL_Results_Extract[Gameweek 16],MATCH($A131,FPL_Results_Extract[[Player]:[Player]],0)),INDEX(Team_Key[[Abbreviation]:[Abbreviation]],MATCH(LEFT(INDEX(FPL_Fixtures_Extract[],MATCH($A131,FPL_Fixtures_Extract[[Player]:[Player]],0),MATCH(FPL_Combined[[#Headers],[Gameweek 16]],FPL_Fixtures_Extract[#Headers],0)),LEN(INDEX(FPL_Fixtures_Extract[],MATCH($A131,FPL_Fixtures_Extract[[Player]:[Player]],0),MATCH(FPL_Combined[[#Headers],[Gameweek 16]],FPL_Fixtures_Extract[#Headers],0)))-4),Team_Key[[Full Name]:[Full Name]],0))&amp;RIGHT(INDEX(FPL_Fixtures_Extract[],MATCH($A131,FPL_Fixtures_Extract[[Player]:[Player]],0),MATCH(FPL_Combined[[#Headers],[Gameweek 16]],FPL_Fixtures_Extract[#Headers],0)),3))</f>
        <v>MUN(H) 2-1</v>
      </c>
      <c r="R131" t="str">
        <f ca="1">IF(RIGHT(FPL_Combined[[#Headers],[Gameweek 17]],2)&lt;$B$622,INDEX(FPL_Results_Extract[Gameweek 17],MATCH($A131,FPL_Results_Extract[[Player]:[Player]],0)),INDEX(Team_Key[[Abbreviation]:[Abbreviation]],MATCH(LEFT(INDEX(FPL_Fixtures_Extract[],MATCH($A131,FPL_Fixtures_Extract[[Player]:[Player]],0),MATCH(FPL_Combined[[#Headers],[Gameweek 17]],FPL_Fixtures_Extract[#Headers],0)),LEN(INDEX(FPL_Fixtures_Extract[],MATCH($A131,FPL_Fixtures_Extract[[Player]:[Player]],0),MATCH(FPL_Combined[[#Headers],[Gameweek 17]],FPL_Fixtures_Extract[#Headers],0)))-4),Team_Key[[Full Name]:[Full Name]],0))&amp;RIGHT(INDEX(FPL_Fixtures_Extract[],MATCH($A131,FPL_Fixtures_Extract[[Player]:[Player]],0),MATCH(FPL_Combined[[#Headers],[Gameweek 17]],FPL_Fixtures_Extract[#Headers],0)),3))</f>
        <v>WBA(A) 2-1</v>
      </c>
      <c r="S131" t="str">
        <f ca="1">IF(RIGHT(FPL_Combined[[#Headers],[Gameweek 18]],2)&lt;$B$622,INDEX(FPL_Results_Extract[Gameweek 18],MATCH($A131,FPL_Results_Extract[[Player]:[Player]],0)),INDEX(Team_Key[[Abbreviation]:[Abbreviation]],MATCH(LEFT(INDEX(FPL_Fixtures_Extract[],MATCH($A131,FPL_Fixtures_Extract[[Player]:[Player]],0),MATCH(FPL_Combined[[#Headers],[Gameweek 18]],FPL_Fixtures_Extract[#Headers],0)),LEN(INDEX(FPL_Fixtures_Extract[],MATCH($A131,FPL_Fixtures_Extract[[Player]:[Player]],0),MATCH(FPL_Combined[[#Headers],[Gameweek 18]],FPL_Fixtures_Extract[#Headers],0)))-4),Team_Key[[Full Name]:[Full Name]],0))&amp;RIGHT(INDEX(FPL_Fixtures_Extract[],MATCH($A131,FPL_Fixtures_Extract[[Player]:[Player]],0),MATCH(FPL_Combined[[#Headers],[Gameweek 18]],FPL_Fixtures_Extract[#Headers],0)),3))</f>
        <v>CRY(H) 0-0</v>
      </c>
      <c r="T131" t="str">
        <f ca="1">IF(RIGHT(FPL_Combined[[#Headers],[Gameweek 19]],2)&lt;$B$622,INDEX(FPL_Results_Extract[Gameweek 19],MATCH($A131,FPL_Results_Extract[[Player]:[Player]],0)),INDEX(Team_Key[[Abbreviation]:[Abbreviation]],MATCH(LEFT(INDEX(FPL_Fixtures_Extract[],MATCH($A131,FPL_Fixtures_Extract[[Player]:[Player]],0),MATCH(FPL_Combined[[#Headers],[Gameweek 19]],FPL_Fixtures_Extract[#Headers],0)),LEN(INDEX(FPL_Fixtures_Extract[],MATCH($A131,FPL_Fixtures_Extract[[Player]:[Player]],0),MATCH(FPL_Combined[[#Headers],[Gameweek 19]],FPL_Fixtures_Extract[#Headers],0)))-4),Team_Key[[Full Name]:[Full Name]],0))&amp;RIGHT(INDEX(FPL_Fixtures_Extract[],MATCH($A131,FPL_Fixtures_Extract[[Player]:[Player]],0),MATCH(FPL_Combined[[#Headers],[Gameweek 19]],FPL_Fixtures_Extract[#Headers],0)),3))</f>
        <v>ARS(A) 0-2</v>
      </c>
      <c r="U131" t="str">
        <f ca="1">IF(RIGHT(FPL_Combined[[#Headers],[Gameweek 20]],2)&lt;$B$622,INDEX(FPL_Results_Extract[Gameweek 20],MATCH($A131,FPL_Results_Extract[[Player]:[Player]],0)),INDEX(Team_Key[[Abbreviation]:[Abbreviation]],MATCH(LEFT(INDEX(FPL_Fixtures_Extract[],MATCH($A131,FPL_Fixtures_Extract[[Player]:[Player]],0),MATCH(FPL_Combined[[#Headers],[Gameweek 20]],FPL_Fixtures_Extract[#Headers],0)),LEN(INDEX(FPL_Fixtures_Extract[],MATCH($A131,FPL_Fixtures_Extract[[Player]:[Player]],0),MATCH(FPL_Combined[[#Headers],[Gameweek 20]],FPL_Fixtures_Extract[#Headers],0)))-4),Team_Key[[Full Name]:[Full Name]],0))&amp;RIGHT(INDEX(FPL_Fixtures_Extract[],MATCH($A131,FPL_Fixtures_Extract[[Player]:[Player]],0),MATCH(FPL_Combined[[#Headers],[Gameweek 20]],FPL_Fixtures_Extract[#Headers],0)),3))</f>
        <v>LEI(A) 0-0</v>
      </c>
      <c r="V131" t="str">
        <f ca="1">IF(RIGHT(FPL_Combined[[#Headers],[Gameweek 21]],2)&lt;$B$622,INDEX(FPL_Results_Extract[Gameweek 21],MATCH($A131,FPL_Results_Extract[[Player]:[Player]],0)),INDEX(Team_Key[[Abbreviation]:[Abbreviation]],MATCH(LEFT(INDEX(FPL_Fixtures_Extract[],MATCH($A131,FPL_Fixtures_Extract[[Player]:[Player]],0),MATCH(FPL_Combined[[#Headers],[Gameweek 21]],FPL_Fixtures_Extract[#Headers],0)),LEN(INDEX(FPL_Fixtures_Extract[],MATCH($A131,FPL_Fixtures_Extract[[Player]:[Player]],0),MATCH(FPL_Combined[[#Headers],[Gameweek 21]],FPL_Fixtures_Extract[#Headers],0)))-4),Team_Key[[Full Name]:[Full Name]],0))&amp;RIGHT(INDEX(FPL_Fixtures_Extract[],MATCH($A131,FPL_Fixtures_Extract[[Player]:[Player]],0),MATCH(FPL_Combined[[#Headers],[Gameweek 21]],FPL_Fixtures_Extract[#Headers],0)),3))</f>
        <v>WHU(H) 1-3</v>
      </c>
      <c r="W131" t="str">
        <f ca="1">IF(RIGHT(FPL_Combined[[#Headers],[Gameweek 22]],2)&lt;$B$622,INDEX(FPL_Results_Extract[Gameweek 22],MATCH($A131,FPL_Results_Extract[[Player]:[Player]],0)),INDEX(Team_Key[[Abbreviation]:[Abbreviation]],MATCH(LEFT(INDEX(FPL_Fixtures_Extract[],MATCH($A131,FPL_Fixtures_Extract[[Player]:[Player]],0),MATCH(FPL_Combined[[#Headers],[Gameweek 22]],FPL_Fixtures_Extract[#Headers],0)),LEN(INDEX(FPL_Fixtures_Extract[],MATCH($A131,FPL_Fixtures_Extract[[Player]:[Player]],0),MATCH(FPL_Combined[[#Headers],[Gameweek 22]],FPL_Fixtures_Extract[#Headers],0)))-4),Team_Key[[Full Name]:[Full Name]],0))&amp;RIGHT(INDEX(FPL_Fixtures_Extract[],MATCH($A131,FPL_Fixtures_Extract[[Player]:[Player]],0),MATCH(FPL_Combined[[#Headers],[Gameweek 22]],FPL_Fixtures_Extract[#Headers],0)),3))</f>
        <v>NOR(H) 3-0</v>
      </c>
      <c r="X131" t="str">
        <f ca="1">IF(RIGHT(FPL_Combined[[#Headers],[Gameweek 23]],2)&lt;$B$622,INDEX(FPL_Results_Extract[Gameweek 23],MATCH($A131,FPL_Results_Extract[[Player]:[Player]],0)),INDEX(Team_Key[[Abbreviation]:[Abbreviation]],MATCH(LEFT(INDEX(FPL_Fixtures_Extract[],MATCH($A131,FPL_Fixtures_Extract[[Player]:[Player]],0),MATCH(FPL_Combined[[#Headers],[Gameweek 23]],FPL_Fixtures_Extract[#Headers],0)),LEN(INDEX(FPL_Fixtures_Extract[],MATCH($A131,FPL_Fixtures_Extract[[Player]:[Player]],0),MATCH(FPL_Combined[[#Headers],[Gameweek 23]],FPL_Fixtures_Extract[#Headers],0)))-4),Team_Key[[Full Name]:[Full Name]],0))&amp;RIGHT(INDEX(FPL_Fixtures_Extract[],MATCH($A131,FPL_Fixtures_Extract[[Player]:[Player]],0),MATCH(FPL_Combined[[#Headers],[Gameweek 23]],FPL_Fixtures_Extract[#Headers],0)),3))</f>
        <v>SUN(A) 1-1</v>
      </c>
      <c r="Y131" t="str">
        <f ca="1">IF(RIGHT(FPL_Combined[[#Headers],[Gameweek 24]],2)&lt;$B$622,INDEX(FPL_Results_Extract[Team],MATCH($A131,FPL_Results_Extract[[Player]:[Player]],0)),INDEX(Team_Key[[Abbreviation]:[Abbreviation]],MATCH(LEFT(INDEX(FPL_Fixtures_Extract[],MATCH($A131,FPL_Fixtures_Extract[[Player]:[Player]],0),MATCH(FPL_Combined[[#Headers],[Gameweek 24]],FPL_Fixtures_Extract[#Headers],0)),LEN(INDEX(FPL_Fixtures_Extract[],MATCH($A131,FPL_Fixtures_Extract[[Player]:[Player]],0),MATCH(FPL_Combined[[#Headers],[Gameweek 24]],FPL_Fixtures_Extract[#Headers],0)))-4),Team_Key[[Full Name]:[Full Name]],0))&amp;RIGHT(INDEX(FPL_Fixtures_Extract[],MATCH($A131,FPL_Fixtures_Extract[[Player]:[Player]],0),MATCH(FPL_Combined[[#Headers],[Gameweek 24]],FPL_Fixtures_Extract[#Headers],0)),3))</f>
        <v>BOU</v>
      </c>
      <c r="Z131" t="str">
        <f ca="1">IF(RIGHT(FPL_Combined[[#Headers],[Gameweek 25]],2)&lt;$B$622,INDEX(FPL_Results_Extract[Player],MATCH($A131,FPL_Results_Extract[[Player]:[Player]],0)),INDEX(Team_Key[[Abbreviation]:[Abbreviation]],MATCH(LEFT(INDEX(FPL_Fixtures_Extract[],MATCH($A131,FPL_Fixtures_Extract[[Player]:[Player]],0),MATCH(FPL_Combined[[#Headers],[Gameweek 25]],FPL_Fixtures_Extract[#Headers],0)),LEN(INDEX(FPL_Fixtures_Extract[],MATCH($A131,FPL_Fixtures_Extract[[Player]:[Player]],0),MATCH(FPL_Combined[[#Headers],[Gameweek 25]],FPL_Fixtures_Extract[#Headers],0)))-4),Team_Key[[Full Name]:[Full Name]],0))&amp;RIGHT(INDEX(FPL_Fixtures_Extract[],MATCH($A131,FPL_Fixtures_Extract[[Player]:[Player]],0),MATCH(FPL_Combined[[#Headers],[Gameweek 25]],FPL_Fixtures_Extract[#Headers],0)),3))</f>
        <v>Cook</v>
      </c>
      <c r="AA131" t="str">
        <f ca="1">IF(RIGHT(FPL_Combined[[#Headers],[Gameweek 26]],2)&lt;$B$622,INDEX(FPL_Results_Extract[Gameweek 01],MATCH($A131,FPL_Results_Extract[[Player]:[Player]],0)),INDEX(Team_Key[[Abbreviation]:[Abbreviation]],MATCH(LEFT(INDEX(FPL_Fixtures_Extract[],MATCH($A131,FPL_Fixtures_Extract[[Player]:[Player]],0),MATCH(FPL_Combined[[#Headers],[Gameweek 26]],FPL_Fixtures_Extract[#Headers],0)),LEN(INDEX(FPL_Fixtures_Extract[],MATCH($A131,FPL_Fixtures_Extract[[Player]:[Player]],0),MATCH(FPL_Combined[[#Headers],[Gameweek 26]],FPL_Fixtures_Extract[#Headers],0)))-4),Team_Key[[Full Name]:[Full Name]],0))&amp;RIGHT(INDEX(FPL_Fixtures_Extract[],MATCH($A131,FPL_Fixtures_Extract[[Player]:[Player]],0),MATCH(FPL_Combined[[#Headers],[Gameweek 26]],FPL_Fixtures_Extract[#Headers],0)),3))</f>
        <v>AVL(H) 0-1</v>
      </c>
      <c r="AB131" t="str">
        <f ca="1">IF(RIGHT(FPL_Combined[[#Headers],[Gameweek 27]],2)&lt;$B$622,INDEX(FPL_Results_Extract[Gameweek 02],MATCH($A131,FPL_Results_Extract[[Player]:[Player]],0)),INDEX(Team_Key[[Abbreviation]:[Abbreviation]],MATCH(LEFT(INDEX(FPL_Fixtures_Extract[],MATCH($A131,FPL_Fixtures_Extract[[Player]:[Player]],0),MATCH(FPL_Combined[[#Headers],[Gameweek 27]],FPL_Fixtures_Extract[#Headers],0)),LEN(INDEX(FPL_Fixtures_Extract[],MATCH($A131,FPL_Fixtures_Extract[[Player]:[Player]],0),MATCH(FPL_Combined[[#Headers],[Gameweek 27]],FPL_Fixtures_Extract[#Headers],0)))-4),Team_Key[[Full Name]:[Full Name]],0))&amp;RIGHT(INDEX(FPL_Fixtures_Extract[],MATCH($A131,FPL_Fixtures_Extract[[Player]:[Player]],0),MATCH(FPL_Combined[[#Headers],[Gameweek 27]],FPL_Fixtures_Extract[#Headers],0)),3))</f>
        <v>LIV(A) 0-1</v>
      </c>
      <c r="AC131" t="str">
        <f ca="1">IF(RIGHT(FPL_Combined[[#Headers],[Gameweek 28]],2)&lt;$B$622,INDEX(FPL_Results_Extract[Gameweek 03],MATCH($A131,FPL_Results_Extract[[Player]:[Player]],0)),INDEX(Team_Key[[Abbreviation]:[Abbreviation]],MATCH(LEFT(INDEX(FPL_Fixtures_Extract[],MATCH($A131,FPL_Fixtures_Extract[[Player]:[Player]],0),MATCH(FPL_Combined[[#Headers],[Gameweek 28]],FPL_Fixtures_Extract[#Headers],0)),LEN(INDEX(FPL_Fixtures_Extract[],MATCH($A131,FPL_Fixtures_Extract[[Player]:[Player]],0),MATCH(FPL_Combined[[#Headers],[Gameweek 28]],FPL_Fixtures_Extract[#Headers],0)))-4),Team_Key[[Full Name]:[Full Name]],0))&amp;RIGHT(INDEX(FPL_Fixtures_Extract[],MATCH($A131,FPL_Fixtures_Extract[[Player]:[Player]],0),MATCH(FPL_Combined[[#Headers],[Gameweek 28]],FPL_Fixtures_Extract[#Headers],0)),3))</f>
        <v>WHU(A) 4-3</v>
      </c>
      <c r="AD131" t="str">
        <f ca="1">IF(RIGHT(FPL_Combined[[#Headers],[Gameweek 29]],2)&lt;$B$622,INDEX(FPL_Results_Extract[Gameweek 04],MATCH($A131,FPL_Results_Extract[[Player]:[Player]],0)),INDEX(Team_Key[[Abbreviation]:[Abbreviation]],MATCH(LEFT(INDEX(FPL_Fixtures_Extract[],MATCH($A131,FPL_Fixtures_Extract[[Player]:[Player]],0),MATCH(FPL_Combined[[#Headers],[Gameweek 29]],FPL_Fixtures_Extract[#Headers],0)),LEN(INDEX(FPL_Fixtures_Extract[],MATCH($A131,FPL_Fixtures_Extract[[Player]:[Player]],0),MATCH(FPL_Combined[[#Headers],[Gameweek 29]],FPL_Fixtures_Extract[#Headers],0)))-4),Team_Key[[Full Name]:[Full Name]],0))&amp;RIGHT(INDEX(FPL_Fixtures_Extract[],MATCH($A131,FPL_Fixtures_Extract[[Player]:[Player]],0),MATCH(FPL_Combined[[#Headers],[Gameweek 29]],FPL_Fixtures_Extract[#Headers],0)),3))</f>
        <v>NEW(A)</v>
      </c>
      <c r="AE131" t="str">
        <f ca="1">IF(RIGHT(FPL_Combined[[#Headers],[Gameweek 30]],2)&lt;$B$622,INDEX(FPL_Results_Extract[Gameweek 05],MATCH($A131,FPL_Results_Extract[[Player]:[Player]],0)),INDEX(Team_Key[[Abbreviation]:[Abbreviation]],MATCH(LEFT(INDEX(FPL_Fixtures_Extract[],MATCH($A131,FPL_Fixtures_Extract[[Player]:[Player]],0),MATCH(FPL_Combined[[#Headers],[Gameweek 30]],FPL_Fixtures_Extract[#Headers],0)),LEN(INDEX(FPL_Fixtures_Extract[],MATCH($A131,FPL_Fixtures_Extract[[Player]:[Player]],0),MATCH(FPL_Combined[[#Headers],[Gameweek 30]],FPL_Fixtures_Extract[#Headers],0)))-4),Team_Key[[Full Name]:[Full Name]],0))&amp;RIGHT(INDEX(FPL_Fixtures_Extract[],MATCH($A131,FPL_Fixtures_Extract[[Player]:[Player]],0),MATCH(FPL_Combined[[#Headers],[Gameweek 30]],FPL_Fixtures_Extract[#Headers],0)),3))</f>
        <v>SWA(H)</v>
      </c>
      <c r="AF131" t="str">
        <f ca="1">IF(RIGHT(FPL_Combined[[#Headers],[Gameweek 31]],2)&lt;$B$622,INDEX(FPL_Results_Extract[Gameweek 06],MATCH($A131,FPL_Results_Extract[[Player]:[Player]],0)),INDEX(Team_Key[[Abbreviation]:[Abbreviation]],MATCH(LEFT(INDEX(FPL_Fixtures_Extract[],MATCH($A131,FPL_Fixtures_Extract[[Player]:[Player]],0),MATCH(FPL_Combined[[#Headers],[Gameweek 31]],FPL_Fixtures_Extract[#Headers],0)),LEN(INDEX(FPL_Fixtures_Extract[],MATCH($A131,FPL_Fixtures_Extract[[Player]:[Player]],0),MATCH(FPL_Combined[[#Headers],[Gameweek 31]],FPL_Fixtures_Extract[#Headers],0)))-4),Team_Key[[Full Name]:[Full Name]],0))&amp;RIGHT(INDEX(FPL_Fixtures_Extract[],MATCH($A131,FPL_Fixtures_Extract[[Player]:[Player]],0),MATCH(FPL_Combined[[#Headers],[Gameweek 31]],FPL_Fixtures_Extract[#Headers],0)),3))</f>
        <v>TOT(A)</v>
      </c>
      <c r="AG131" t="str">
        <f ca="1">IF(RIGHT(FPL_Combined[[#Headers],[Gameweek 32]],2)&lt;$B$622,INDEX(FPL_Results_Extract[Gameweek 07],MATCH($A131,FPL_Results_Extract[[Player]:[Player]],0)),INDEX(Team_Key[[Abbreviation]:[Abbreviation]],MATCH(LEFT(INDEX(FPL_Fixtures_Extract[],MATCH($A131,FPL_Fixtures_Extract[[Player]:[Player]],0),MATCH(FPL_Combined[[#Headers],[Gameweek 32]],FPL_Fixtures_Extract[#Headers],0)),LEN(INDEX(FPL_Fixtures_Extract[],MATCH($A131,FPL_Fixtures_Extract[[Player]:[Player]],0),MATCH(FPL_Combined[[#Headers],[Gameweek 32]],FPL_Fixtures_Extract[#Headers],0)))-4),Team_Key[[Full Name]:[Full Name]],0))&amp;RIGHT(INDEX(FPL_Fixtures_Extract[],MATCH($A131,FPL_Fixtures_Extract[[Player]:[Player]],0),MATCH(FPL_Combined[[#Headers],[Gameweek 32]],FPL_Fixtures_Extract[#Headers],0)),3))</f>
        <v>MCI(H)</v>
      </c>
      <c r="AH131" t="str">
        <f ca="1">IF(RIGHT(FPL_Combined[[#Headers],[Gameweek 33]],2)&lt;$B$622,INDEX(FPL_Results_Extract[Gameweek 08],MATCH($A131,FPL_Results_Extract[[Player]:[Player]],0)),INDEX(Team_Key[[Abbreviation]:[Abbreviation]],MATCH(LEFT(INDEX(FPL_Fixtures_Extract[],MATCH($A131,FPL_Fixtures_Extract[[Player]:[Player]],0),MATCH(FPL_Combined[[#Headers],[Gameweek 33]],FPL_Fixtures_Extract[#Headers],0)),LEN(INDEX(FPL_Fixtures_Extract[],MATCH($A131,FPL_Fixtures_Extract[[Player]:[Player]],0),MATCH(FPL_Combined[[#Headers],[Gameweek 33]],FPL_Fixtures_Extract[#Headers],0)))-4),Team_Key[[Full Name]:[Full Name]],0))&amp;RIGHT(INDEX(FPL_Fixtures_Extract[],MATCH($A131,FPL_Fixtures_Extract[[Player]:[Player]],0),MATCH(FPL_Combined[[#Headers],[Gameweek 33]],FPL_Fixtures_Extract[#Headers],0)),3))</f>
        <v>AVL(A)</v>
      </c>
      <c r="AI131" t="str">
        <f ca="1">IF(RIGHT(FPL_Combined[[#Headers],[Gameweek 34]],2)&lt;$B$622,INDEX(FPL_Results_Extract[Gameweek 09],MATCH($A131,FPL_Results_Extract[[Player]:[Player]],0)),INDEX(Team_Key[[Abbreviation]:[Abbreviation]],MATCH(LEFT(INDEX(FPL_Fixtures_Extract[],MATCH($A131,FPL_Fixtures_Extract[[Player]:[Player]],0),MATCH(FPL_Combined[[#Headers],[Gameweek 34]],FPL_Fixtures_Extract[#Headers],0)),LEN(INDEX(FPL_Fixtures_Extract[],MATCH($A131,FPL_Fixtures_Extract[[Player]:[Player]],0),MATCH(FPL_Combined[[#Headers],[Gameweek 34]],FPL_Fixtures_Extract[#Headers],0)))-4),Team_Key[[Full Name]:[Full Name]],0))&amp;RIGHT(INDEX(FPL_Fixtures_Extract[],MATCH($A131,FPL_Fixtures_Extract[[Player]:[Player]],0),MATCH(FPL_Combined[[#Headers],[Gameweek 34]],FPL_Fixtures_Extract[#Headers],0)),3))</f>
        <v>LIV(H)</v>
      </c>
      <c r="AJ131" t="str">
        <f ca="1">IF(RIGHT(FPL_Combined[[#Headers],[Gameweek 35]],2)&lt;$B$622,INDEX(FPL_Results_Extract[Gameweek 10],MATCH($A131,FPL_Results_Extract[[Player]:[Player]],0)),INDEX(Team_Key[[Abbreviation]:[Abbreviation]],MATCH(LEFT(INDEX(FPL_Fixtures_Extract[],MATCH($A131,FPL_Fixtures_Extract[[Player]:[Player]],0),MATCH(FPL_Combined[[#Headers],[Gameweek 35]],FPL_Fixtures_Extract[#Headers],0)),LEN(INDEX(FPL_Fixtures_Extract[],MATCH($A131,FPL_Fixtures_Extract[[Player]:[Player]],0),MATCH(FPL_Combined[[#Headers],[Gameweek 35]],FPL_Fixtures_Extract[#Headers],0)))-4),Team_Key[[Full Name]:[Full Name]],0))&amp;RIGHT(INDEX(FPL_Fixtures_Extract[],MATCH($A131,FPL_Fixtures_Extract[[Player]:[Player]],0),MATCH(FPL_Combined[[#Headers],[Gameweek 35]],FPL_Fixtures_Extract[#Headers],0)),3))</f>
        <v>CHE(H)</v>
      </c>
      <c r="AK131" t="str">
        <f ca="1">IF(RIGHT(FPL_Combined[[#Headers],[Gameweek 36]],2)&lt;$B$622,INDEX(FPL_Results_Extract[Gameweek 11],MATCH($A131,FPL_Results_Extract[[Player]:[Player]],0)),INDEX(Team_Key[[Abbreviation]:[Abbreviation]],MATCH(LEFT(INDEX(FPL_Fixtures_Extract[],MATCH($A131,FPL_Fixtures_Extract[[Player]:[Player]],0),MATCH(FPL_Combined[[#Headers],[Gameweek 36]],FPL_Fixtures_Extract[#Headers],0)),LEN(INDEX(FPL_Fixtures_Extract[],MATCH($A131,FPL_Fixtures_Extract[[Player]:[Player]],0),MATCH(FPL_Combined[[#Headers],[Gameweek 36]],FPL_Fixtures_Extract[#Headers],0)))-4),Team_Key[[Full Name]:[Full Name]],0))&amp;RIGHT(INDEX(FPL_Fixtures_Extract[],MATCH($A131,FPL_Fixtures_Extract[[Player]:[Player]],0),MATCH(FPL_Combined[[#Headers],[Gameweek 36]],FPL_Fixtures_Extract[#Headers],0)),3))</f>
        <v>EVE(A)</v>
      </c>
      <c r="AL131" t="str">
        <f ca="1">IF(RIGHT(FPL_Combined[[#Headers],[Gameweek 37]],2)&lt;$B$622,INDEX(FPL_Results_Extract[Gameweek 12],MATCH($A131,FPL_Results_Extract[[Player]:[Player]],0)),INDEX(Team_Key[[Abbreviation]:[Abbreviation]],MATCH(LEFT(INDEX(FPL_Fixtures_Extract[],MATCH($A131,FPL_Fixtures_Extract[[Player]:[Player]],0),MATCH(FPL_Combined[[#Headers],[Gameweek 37]],FPL_Fixtures_Extract[#Headers],0)),LEN(INDEX(FPL_Fixtures_Extract[],MATCH($A131,FPL_Fixtures_Extract[[Player]:[Player]],0),MATCH(FPL_Combined[[#Headers],[Gameweek 37]],FPL_Fixtures_Extract[#Headers],0)))-4),Team_Key[[Full Name]:[Full Name]],0))&amp;RIGHT(INDEX(FPL_Fixtures_Extract[],MATCH($A131,FPL_Fixtures_Extract[[Player]:[Player]],0),MATCH(FPL_Combined[[#Headers],[Gameweek 37]],FPL_Fixtures_Extract[#Headers],0)),3))</f>
        <v>WBA(H)</v>
      </c>
      <c r="AM131" t="str">
        <f ca="1">IF(RIGHT(FPL_Combined[[#Headers],[Gameweek 38]],2)&lt;$B$622,INDEX(FPL_Results_Extract[Gameweek 13],MATCH($A131,FPL_Results_Extract[[Player]:[Player]],0)),INDEX(Team_Key[[Abbreviation]:[Abbreviation]],MATCH(LEFT(INDEX(FPL_Fixtures_Extract[],MATCH($A131,FPL_Fixtures_Extract[[Player]:[Player]],0),MATCH(FPL_Combined[[#Headers],[Gameweek 38]],FPL_Fixtures_Extract[#Headers],0)),LEN(INDEX(FPL_Fixtures_Extract[],MATCH($A131,FPL_Fixtures_Extract[[Player]:[Player]],0),MATCH(FPL_Combined[[#Headers],[Gameweek 38]],FPL_Fixtures_Extract[#Headers],0)))-4),Team_Key[[Full Name]:[Full Name]],0))&amp;RIGHT(INDEX(FPL_Fixtures_Extract[],MATCH($A131,FPL_Fixtures_Extract[[Player]:[Player]],0),MATCH(FPL_Combined[[#Headers],[Gameweek 38]],FPL_Fixtures_Extract[#Headers],0)),3))</f>
        <v>MUN(A)</v>
      </c>
    </row>
    <row r="132" spans="1:39" x14ac:dyDescent="0.45">
      <c r="A132" t="s">
        <v>309</v>
      </c>
      <c r="B132" t="str">
        <f ca="1">IF(RIGHT(FPL_Combined[[#Headers],[Gameweek 01]],2)&lt;$B$622,INDEX(FPL_Results_Extract[Gameweek 01],MATCH($A132,FPL_Results_Extract[[Player]:[Player]],0)),INDEX(Team_Key[[Abbreviation]:[Abbreviation]],MATCH(LEFT(INDEX(FPL_Fixtures_Extract[],MATCH($A132,FPL_Fixtures_Extract[[Player]:[Player]],0),MATCH(FPL_Combined[[#Headers],[Gameweek 01]],FPL_Fixtures_Extract[#Headers],0)),LEN(INDEX(FPL_Fixtures_Extract[],MATCH($A132,FPL_Fixtures_Extract[[Player]:[Player]],0),MATCH(FPL_Combined[[#Headers],[Gameweek 01]],FPL_Fixtures_Extract[#Headers],0)))-4),Team_Key[[Full Name]:[Full Name]],0))&amp;RIGHT(INDEX(FPL_Fixtures_Extract[],MATCH($A132,FPL_Fixtures_Extract[[Player]:[Player]],0),MATCH(FPL_Combined[[#Headers],[Gameweek 01]],FPL_Fixtures_Extract[#Headers],0)),3))</f>
        <v>WHU(H) 0-2</v>
      </c>
      <c r="C132" t="str">
        <f ca="1">IF(RIGHT(FPL_Combined[[#Headers],[Gameweek 02]],2)&lt;$B$622,INDEX(FPL_Results_Extract[Gameweek 02],MATCH($A132,FPL_Results_Extract[[Player]:[Player]],0)),INDEX(Team_Key[[Abbreviation]:[Abbreviation]],MATCH(LEFT(INDEX(FPL_Fixtures_Extract[],MATCH($A132,FPL_Fixtures_Extract[[Player]:[Player]],0),MATCH(FPL_Combined[[#Headers],[Gameweek 02]],FPL_Fixtures_Extract[#Headers],0)),LEN(INDEX(FPL_Fixtures_Extract[],MATCH($A132,FPL_Fixtures_Extract[[Player]:[Player]],0),MATCH(FPL_Combined[[#Headers],[Gameweek 02]],FPL_Fixtures_Extract[#Headers],0)))-4),Team_Key[[Full Name]:[Full Name]],0))&amp;RIGHT(INDEX(FPL_Fixtures_Extract[],MATCH($A132,FPL_Fixtures_Extract[[Player]:[Player]],0),MATCH(FPL_Combined[[#Headers],[Gameweek 02]],FPL_Fixtures_Extract[#Headers],0)),3))</f>
        <v>CRY(A) 2-1</v>
      </c>
      <c r="D132" t="str">
        <f ca="1">IF(RIGHT(FPL_Combined[[#Headers],[Gameweek 03]],2)&lt;$B$622,INDEX(FPL_Results_Extract[Gameweek 03],MATCH($A132,FPL_Results_Extract[[Player]:[Player]],0)),INDEX(Team_Key[[Abbreviation]:[Abbreviation]],MATCH(LEFT(INDEX(FPL_Fixtures_Extract[],MATCH($A132,FPL_Fixtures_Extract[[Player]:[Player]],0),MATCH(FPL_Combined[[#Headers],[Gameweek 03]],FPL_Fixtures_Extract[#Headers],0)),LEN(INDEX(FPL_Fixtures_Extract[],MATCH($A132,FPL_Fixtures_Extract[[Player]:[Player]],0),MATCH(FPL_Combined[[#Headers],[Gameweek 03]],FPL_Fixtures_Extract[#Headers],0)))-4),Team_Key[[Full Name]:[Full Name]],0))&amp;RIGHT(INDEX(FPL_Fixtures_Extract[],MATCH($A132,FPL_Fixtures_Extract[[Player]:[Player]],0),MATCH(FPL_Combined[[#Headers],[Gameweek 03]],FPL_Fixtures_Extract[#Headers],0)),3))</f>
        <v>LIV(H) 0-0</v>
      </c>
      <c r="E132" t="str">
        <f ca="1">IF(RIGHT(FPL_Combined[[#Headers],[Gameweek 04]],2)&lt;$B$622,INDEX(FPL_Results_Extract[Gameweek 04],MATCH($A132,FPL_Results_Extract[[Player]:[Player]],0)),INDEX(Team_Key[[Abbreviation]:[Abbreviation]],MATCH(LEFT(INDEX(FPL_Fixtures_Extract[],MATCH($A132,FPL_Fixtures_Extract[[Player]:[Player]],0),MATCH(FPL_Combined[[#Headers],[Gameweek 04]],FPL_Fixtures_Extract[#Headers],0)),LEN(INDEX(FPL_Fixtures_Extract[],MATCH($A132,FPL_Fixtures_Extract[[Player]:[Player]],0),MATCH(FPL_Combined[[#Headers],[Gameweek 04]],FPL_Fixtures_Extract[#Headers],0)))-4),Team_Key[[Full Name]:[Full Name]],0))&amp;RIGHT(INDEX(FPL_Fixtures_Extract[],MATCH($A132,FPL_Fixtures_Extract[[Player]:[Player]],0),MATCH(FPL_Combined[[#Headers],[Gameweek 04]],FPL_Fixtures_Extract[#Headers],0)),3))</f>
        <v>NEW(A) 1-0</v>
      </c>
      <c r="F132" t="str">
        <f ca="1">IF(RIGHT(FPL_Combined[[#Headers],[Gameweek 05]],2)&lt;$B$622,INDEX(FPL_Results_Extract[Gameweek 05],MATCH($A132,FPL_Results_Extract[[Player]:[Player]],0)),INDEX(Team_Key[[Abbreviation]:[Abbreviation]],MATCH(LEFT(INDEX(FPL_Fixtures_Extract[],MATCH($A132,FPL_Fixtures_Extract[[Player]:[Player]],0),MATCH(FPL_Combined[[#Headers],[Gameweek 05]],FPL_Fixtures_Extract[#Headers],0)),LEN(INDEX(FPL_Fixtures_Extract[],MATCH($A132,FPL_Fixtures_Extract[[Player]:[Player]],0),MATCH(FPL_Combined[[#Headers],[Gameweek 05]],FPL_Fixtures_Extract[#Headers],0)))-4),Team_Key[[Full Name]:[Full Name]],0))&amp;RIGHT(INDEX(FPL_Fixtures_Extract[],MATCH($A132,FPL_Fixtures_Extract[[Player]:[Player]],0),MATCH(FPL_Combined[[#Headers],[Gameweek 05]],FPL_Fixtures_Extract[#Headers],0)),3))</f>
        <v>STK(H) 2-0</v>
      </c>
      <c r="G132" t="str">
        <f ca="1">IF(RIGHT(FPL_Combined[[#Headers],[Gameweek 06]],2)&lt;$B$622,INDEX(FPL_Results_Extract[Gameweek 06],MATCH($A132,FPL_Results_Extract[[Player]:[Player]],0)),INDEX(Team_Key[[Abbreviation]:[Abbreviation]],MATCH(LEFT(INDEX(FPL_Fixtures_Extract[],MATCH($A132,FPL_Fixtures_Extract[[Player]:[Player]],0),MATCH(FPL_Combined[[#Headers],[Gameweek 06]],FPL_Fixtures_Extract[#Headers],0)),LEN(INDEX(FPL_Fixtures_Extract[],MATCH($A132,FPL_Fixtures_Extract[[Player]:[Player]],0),MATCH(FPL_Combined[[#Headers],[Gameweek 06]],FPL_Fixtures_Extract[#Headers],0)))-4),Team_Key[[Full Name]:[Full Name]],0))&amp;RIGHT(INDEX(FPL_Fixtures_Extract[],MATCH($A132,FPL_Fixtures_Extract[[Player]:[Player]],0),MATCH(FPL_Combined[[#Headers],[Gameweek 06]],FPL_Fixtures_Extract[#Headers],0)),3))</f>
        <v>CHE(A) 0-2</v>
      </c>
      <c r="H132" t="str">
        <f ca="1">IF(RIGHT(FPL_Combined[[#Headers],[Gameweek 07]],2)&lt;$B$622,INDEX(FPL_Results_Extract[Gameweek 07],MATCH($A132,FPL_Results_Extract[[Player]:[Player]],0)),INDEX(Team_Key[[Abbreviation]:[Abbreviation]],MATCH(LEFT(INDEX(FPL_Fixtures_Extract[],MATCH($A132,FPL_Fixtures_Extract[[Player]:[Player]],0),MATCH(FPL_Combined[[#Headers],[Gameweek 07]],FPL_Fixtures_Extract[#Headers],0)),LEN(INDEX(FPL_Fixtures_Extract[],MATCH($A132,FPL_Fixtures_Extract[[Player]:[Player]],0),MATCH(FPL_Combined[[#Headers],[Gameweek 07]],FPL_Fixtures_Extract[#Headers],0)))-4),Team_Key[[Full Name]:[Full Name]],0))&amp;RIGHT(INDEX(FPL_Fixtures_Extract[],MATCH($A132,FPL_Fixtures_Extract[[Player]:[Player]],0),MATCH(FPL_Combined[[#Headers],[Gameweek 07]],FPL_Fixtures_Extract[#Headers],0)),3))</f>
        <v>LEI(A) 5-2</v>
      </c>
      <c r="I132" t="str">
        <f ca="1">IF(RIGHT(FPL_Combined[[#Headers],[Gameweek 08]],2)&lt;$B$622,INDEX(FPL_Results_Extract[Gameweek 08],MATCH($A132,FPL_Results_Extract[[Player]:[Player]],0)),INDEX(Team_Key[[Abbreviation]:[Abbreviation]],MATCH(LEFT(INDEX(FPL_Fixtures_Extract[],MATCH($A132,FPL_Fixtures_Extract[[Player]:[Player]],0),MATCH(FPL_Combined[[#Headers],[Gameweek 08]],FPL_Fixtures_Extract[#Headers],0)),LEN(INDEX(FPL_Fixtures_Extract[],MATCH($A132,FPL_Fixtures_Extract[[Player]:[Player]],0),MATCH(FPL_Combined[[#Headers],[Gameweek 08]],FPL_Fixtures_Extract[#Headers],0)))-4),Team_Key[[Full Name]:[Full Name]],0))&amp;RIGHT(INDEX(FPL_Fixtures_Extract[],MATCH($A132,FPL_Fixtures_Extract[[Player]:[Player]],0),MATCH(FPL_Combined[[#Headers],[Gameweek 08]],FPL_Fixtures_Extract[#Headers],0)),3))</f>
        <v>MUN(H) 3-0</v>
      </c>
      <c r="J132" t="str">
        <f ca="1">IF(RIGHT(FPL_Combined[[#Headers],[Gameweek 09]],2)&lt;$B$622,INDEX(FPL_Results_Extract[Gameweek 09],MATCH($A132,FPL_Results_Extract[[Player]:[Player]],0)),INDEX(Team_Key[[Abbreviation]:[Abbreviation]],MATCH(LEFT(INDEX(FPL_Fixtures_Extract[],MATCH($A132,FPL_Fixtures_Extract[[Player]:[Player]],0),MATCH(FPL_Combined[[#Headers],[Gameweek 09]],FPL_Fixtures_Extract[#Headers],0)),LEN(INDEX(FPL_Fixtures_Extract[],MATCH($A132,FPL_Fixtures_Extract[[Player]:[Player]],0),MATCH(FPL_Combined[[#Headers],[Gameweek 09]],FPL_Fixtures_Extract[#Headers],0)))-4),Team_Key[[Full Name]:[Full Name]],0))&amp;RIGHT(INDEX(FPL_Fixtures_Extract[],MATCH($A132,FPL_Fixtures_Extract[[Player]:[Player]],0),MATCH(FPL_Combined[[#Headers],[Gameweek 09]],FPL_Fixtures_Extract[#Headers],0)),3))</f>
        <v>WAT(A) 3-0</v>
      </c>
      <c r="K132" t="str">
        <f ca="1">IF(RIGHT(FPL_Combined[[#Headers],[Gameweek 10]],2)&lt;$B$622,INDEX(FPL_Results_Extract[Gameweek 10],MATCH($A132,FPL_Results_Extract[[Player]:[Player]],0)),INDEX(Team_Key[[Abbreviation]:[Abbreviation]],MATCH(LEFT(INDEX(FPL_Fixtures_Extract[],MATCH($A132,FPL_Fixtures_Extract[[Player]:[Player]],0),MATCH(FPL_Combined[[#Headers],[Gameweek 10]],FPL_Fixtures_Extract[#Headers],0)),LEN(INDEX(FPL_Fixtures_Extract[],MATCH($A132,FPL_Fixtures_Extract[[Player]:[Player]],0),MATCH(FPL_Combined[[#Headers],[Gameweek 10]],FPL_Fixtures_Extract[#Headers],0)))-4),Team_Key[[Full Name]:[Full Name]],0))&amp;RIGHT(INDEX(FPL_Fixtures_Extract[],MATCH($A132,FPL_Fixtures_Extract[[Player]:[Player]],0),MATCH(FPL_Combined[[#Headers],[Gameweek 10]],FPL_Fixtures_Extract[#Headers],0)),3))</f>
        <v>EVE(H) 2-1</v>
      </c>
      <c r="L132" t="str">
        <f ca="1">IF(RIGHT(FPL_Combined[[#Headers],[Gameweek 11]],2)&lt;$B$622,INDEX(FPL_Results_Extract[Gameweek 11],MATCH($A132,FPL_Results_Extract[[Player]:[Player]],0)),INDEX(Team_Key[[Abbreviation]:[Abbreviation]],MATCH(LEFT(INDEX(FPL_Fixtures_Extract[],MATCH($A132,FPL_Fixtures_Extract[[Player]:[Player]],0),MATCH(FPL_Combined[[#Headers],[Gameweek 11]],FPL_Fixtures_Extract[#Headers],0)),LEN(INDEX(FPL_Fixtures_Extract[],MATCH($A132,FPL_Fixtures_Extract[[Player]:[Player]],0),MATCH(FPL_Combined[[#Headers],[Gameweek 11]],FPL_Fixtures_Extract[#Headers],0)))-4),Team_Key[[Full Name]:[Full Name]],0))&amp;RIGHT(INDEX(FPL_Fixtures_Extract[],MATCH($A132,FPL_Fixtures_Extract[[Player]:[Player]],0),MATCH(FPL_Combined[[#Headers],[Gameweek 11]],FPL_Fixtures_Extract[#Headers],0)),3))</f>
        <v>SWA(A) 3-0</v>
      </c>
      <c r="M132" t="str">
        <f ca="1">IF(RIGHT(FPL_Combined[[#Headers],[Gameweek 12]],2)&lt;$B$622,INDEX(FPL_Results_Extract[Gameweek 12],MATCH($A132,FPL_Results_Extract[[Player]:[Player]],0)),INDEX(Team_Key[[Abbreviation]:[Abbreviation]],MATCH(LEFT(INDEX(FPL_Fixtures_Extract[],MATCH($A132,FPL_Fixtures_Extract[[Player]:[Player]],0),MATCH(FPL_Combined[[#Headers],[Gameweek 12]],FPL_Fixtures_Extract[#Headers],0)),LEN(INDEX(FPL_Fixtures_Extract[],MATCH($A132,FPL_Fixtures_Extract[[Player]:[Player]],0),MATCH(FPL_Combined[[#Headers],[Gameweek 12]],FPL_Fixtures_Extract[#Headers],0)))-4),Team_Key[[Full Name]:[Full Name]],0))&amp;RIGHT(INDEX(FPL_Fixtures_Extract[],MATCH($A132,FPL_Fixtures_Extract[[Player]:[Player]],0),MATCH(FPL_Combined[[#Headers],[Gameweek 12]],FPL_Fixtures_Extract[#Headers],0)),3))</f>
        <v>TOT(H) 1-1</v>
      </c>
      <c r="N132" t="str">
        <f ca="1">IF(RIGHT(FPL_Combined[[#Headers],[Gameweek 13]],2)&lt;$B$622,INDEX(FPL_Results_Extract[Gameweek 13],MATCH($A132,FPL_Results_Extract[[Player]:[Player]],0)),INDEX(Team_Key[[Abbreviation]:[Abbreviation]],MATCH(LEFT(INDEX(FPL_Fixtures_Extract[],MATCH($A132,FPL_Fixtures_Extract[[Player]:[Player]],0),MATCH(FPL_Combined[[#Headers],[Gameweek 13]],FPL_Fixtures_Extract[#Headers],0)),LEN(INDEX(FPL_Fixtures_Extract[],MATCH($A132,FPL_Fixtures_Extract[[Player]:[Player]],0),MATCH(FPL_Combined[[#Headers],[Gameweek 13]],FPL_Fixtures_Extract[#Headers],0)))-4),Team_Key[[Full Name]:[Full Name]],0))&amp;RIGHT(INDEX(FPL_Fixtures_Extract[],MATCH($A132,FPL_Fixtures_Extract[[Player]:[Player]],0),MATCH(FPL_Combined[[#Headers],[Gameweek 13]],FPL_Fixtures_Extract[#Headers],0)),3))</f>
        <v>WBA(A) 1-2</v>
      </c>
      <c r="O132" t="str">
        <f ca="1">IF(RIGHT(FPL_Combined[[#Headers],[Gameweek 14]],2)&lt;$B$622,INDEX(FPL_Results_Extract[Gameweek 14],MATCH($A132,FPL_Results_Extract[[Player]:[Player]],0)),INDEX(Team_Key[[Abbreviation]:[Abbreviation]],MATCH(LEFT(INDEX(FPL_Fixtures_Extract[],MATCH($A132,FPL_Fixtures_Extract[[Player]:[Player]],0),MATCH(FPL_Combined[[#Headers],[Gameweek 14]],FPL_Fixtures_Extract[#Headers],0)),LEN(INDEX(FPL_Fixtures_Extract[],MATCH($A132,FPL_Fixtures_Extract[[Player]:[Player]],0),MATCH(FPL_Combined[[#Headers],[Gameweek 14]],FPL_Fixtures_Extract[#Headers],0)))-4),Team_Key[[Full Name]:[Full Name]],0))&amp;RIGHT(INDEX(FPL_Fixtures_Extract[],MATCH($A132,FPL_Fixtures_Extract[[Player]:[Player]],0),MATCH(FPL_Combined[[#Headers],[Gameweek 14]],FPL_Fixtures_Extract[#Headers],0)),3))</f>
        <v>NOR(A) 1-1</v>
      </c>
      <c r="P132" t="str">
        <f ca="1">IF(RIGHT(FPL_Combined[[#Headers],[Gameweek 15]],2)&lt;$B$622,INDEX(FPL_Results_Extract[Gameweek 15],MATCH($A132,FPL_Results_Extract[[Player]:[Player]],0)),INDEX(Team_Key[[Abbreviation]:[Abbreviation]],MATCH(LEFT(INDEX(FPL_Fixtures_Extract[],MATCH($A132,FPL_Fixtures_Extract[[Player]:[Player]],0),MATCH(FPL_Combined[[#Headers],[Gameweek 15]],FPL_Fixtures_Extract[#Headers],0)),LEN(INDEX(FPL_Fixtures_Extract[],MATCH($A132,FPL_Fixtures_Extract[[Player]:[Player]],0),MATCH(FPL_Combined[[#Headers],[Gameweek 15]],FPL_Fixtures_Extract[#Headers],0)))-4),Team_Key[[Full Name]:[Full Name]],0))&amp;RIGHT(INDEX(FPL_Fixtures_Extract[],MATCH($A132,FPL_Fixtures_Extract[[Player]:[Player]],0),MATCH(FPL_Combined[[#Headers],[Gameweek 15]],FPL_Fixtures_Extract[#Headers],0)),3))</f>
        <v>SUN(H) 3-1</v>
      </c>
      <c r="Q132" t="str">
        <f ca="1">IF(RIGHT(FPL_Combined[[#Headers],[Gameweek 16]],2)&lt;$B$622,INDEX(FPL_Results_Extract[Gameweek 16],MATCH($A132,FPL_Results_Extract[[Player]:[Player]],0)),INDEX(Team_Key[[Abbreviation]:[Abbreviation]],MATCH(LEFT(INDEX(FPL_Fixtures_Extract[],MATCH($A132,FPL_Fixtures_Extract[[Player]:[Player]],0),MATCH(FPL_Combined[[#Headers],[Gameweek 16]],FPL_Fixtures_Extract[#Headers],0)),LEN(INDEX(FPL_Fixtures_Extract[],MATCH($A132,FPL_Fixtures_Extract[[Player]:[Player]],0),MATCH(FPL_Combined[[#Headers],[Gameweek 16]],FPL_Fixtures_Extract[#Headers],0)))-4),Team_Key[[Full Name]:[Full Name]],0))&amp;RIGHT(INDEX(FPL_Fixtures_Extract[],MATCH($A132,FPL_Fixtures_Extract[[Player]:[Player]],0),MATCH(FPL_Combined[[#Headers],[Gameweek 16]],FPL_Fixtures_Extract[#Headers],0)),3))</f>
        <v>AVL(A) 2-0</v>
      </c>
      <c r="R132" t="str">
        <f ca="1">IF(RIGHT(FPL_Combined[[#Headers],[Gameweek 17]],2)&lt;$B$622,INDEX(FPL_Results_Extract[Gameweek 17],MATCH($A132,FPL_Results_Extract[[Player]:[Player]],0)),INDEX(Team_Key[[Abbreviation]:[Abbreviation]],MATCH(LEFT(INDEX(FPL_Fixtures_Extract[],MATCH($A132,FPL_Fixtures_Extract[[Player]:[Player]],0),MATCH(FPL_Combined[[#Headers],[Gameweek 17]],FPL_Fixtures_Extract[#Headers],0)),LEN(INDEX(FPL_Fixtures_Extract[],MATCH($A132,FPL_Fixtures_Extract[[Player]:[Player]],0),MATCH(FPL_Combined[[#Headers],[Gameweek 17]],FPL_Fixtures_Extract[#Headers],0)))-4),Team_Key[[Full Name]:[Full Name]],0))&amp;RIGHT(INDEX(FPL_Fixtures_Extract[],MATCH($A132,FPL_Fixtures_Extract[[Player]:[Player]],0),MATCH(FPL_Combined[[#Headers],[Gameweek 17]],FPL_Fixtures_Extract[#Headers],0)),3))</f>
        <v>MCI(H) 2-1</v>
      </c>
      <c r="S132" t="str">
        <f ca="1">IF(RIGHT(FPL_Combined[[#Headers],[Gameweek 18]],2)&lt;$B$622,INDEX(FPL_Results_Extract[Gameweek 18],MATCH($A132,FPL_Results_Extract[[Player]:[Player]],0)),INDEX(Team_Key[[Abbreviation]:[Abbreviation]],MATCH(LEFT(INDEX(FPL_Fixtures_Extract[],MATCH($A132,FPL_Fixtures_Extract[[Player]:[Player]],0),MATCH(FPL_Combined[[#Headers],[Gameweek 18]],FPL_Fixtures_Extract[#Headers],0)),LEN(INDEX(FPL_Fixtures_Extract[],MATCH($A132,FPL_Fixtures_Extract[[Player]:[Player]],0),MATCH(FPL_Combined[[#Headers],[Gameweek 18]],FPL_Fixtures_Extract[#Headers],0)))-4),Team_Key[[Full Name]:[Full Name]],0))&amp;RIGHT(INDEX(FPL_Fixtures_Extract[],MATCH($A132,FPL_Fixtures_Extract[[Player]:[Player]],0),MATCH(FPL_Combined[[#Headers],[Gameweek 18]],FPL_Fixtures_Extract[#Headers],0)),3))</f>
        <v>SOU(A) 0-4</v>
      </c>
      <c r="T132" t="str">
        <f ca="1">IF(RIGHT(FPL_Combined[[#Headers],[Gameweek 19]],2)&lt;$B$622,INDEX(FPL_Results_Extract[Gameweek 19],MATCH($A132,FPL_Results_Extract[[Player]:[Player]],0)),INDEX(Team_Key[[Abbreviation]:[Abbreviation]],MATCH(LEFT(INDEX(FPL_Fixtures_Extract[],MATCH($A132,FPL_Fixtures_Extract[[Player]:[Player]],0),MATCH(FPL_Combined[[#Headers],[Gameweek 19]],FPL_Fixtures_Extract[#Headers],0)),LEN(INDEX(FPL_Fixtures_Extract[],MATCH($A132,FPL_Fixtures_Extract[[Player]:[Player]],0),MATCH(FPL_Combined[[#Headers],[Gameweek 19]],FPL_Fixtures_Extract[#Headers],0)))-4),Team_Key[[Full Name]:[Full Name]],0))&amp;RIGHT(INDEX(FPL_Fixtures_Extract[],MATCH($A132,FPL_Fixtures_Extract[[Player]:[Player]],0),MATCH(FPL_Combined[[#Headers],[Gameweek 19]],FPL_Fixtures_Extract[#Headers],0)),3))</f>
        <v>BOU(H) 2-0</v>
      </c>
      <c r="U132" t="str">
        <f ca="1">IF(RIGHT(FPL_Combined[[#Headers],[Gameweek 20]],2)&lt;$B$622,INDEX(FPL_Results_Extract[Gameweek 20],MATCH($A132,FPL_Results_Extract[[Player]:[Player]],0)),INDEX(Team_Key[[Abbreviation]:[Abbreviation]],MATCH(LEFT(INDEX(FPL_Fixtures_Extract[],MATCH($A132,FPL_Fixtures_Extract[[Player]:[Player]],0),MATCH(FPL_Combined[[#Headers],[Gameweek 20]],FPL_Fixtures_Extract[#Headers],0)),LEN(INDEX(FPL_Fixtures_Extract[],MATCH($A132,FPL_Fixtures_Extract[[Player]:[Player]],0),MATCH(FPL_Combined[[#Headers],[Gameweek 20]],FPL_Fixtures_Extract[#Headers],0)))-4),Team_Key[[Full Name]:[Full Name]],0))&amp;RIGHT(INDEX(FPL_Fixtures_Extract[],MATCH($A132,FPL_Fixtures_Extract[[Player]:[Player]],0),MATCH(FPL_Combined[[#Headers],[Gameweek 20]],FPL_Fixtures_Extract[#Headers],0)),3))</f>
        <v>NEW(H) 1-0</v>
      </c>
      <c r="V132" t="str">
        <f ca="1">IF(RIGHT(FPL_Combined[[#Headers],[Gameweek 21]],2)&lt;$B$622,INDEX(FPL_Results_Extract[Gameweek 21],MATCH($A132,FPL_Results_Extract[[Player]:[Player]],0)),INDEX(Team_Key[[Abbreviation]:[Abbreviation]],MATCH(LEFT(INDEX(FPL_Fixtures_Extract[],MATCH($A132,FPL_Fixtures_Extract[[Player]:[Player]],0),MATCH(FPL_Combined[[#Headers],[Gameweek 21]],FPL_Fixtures_Extract[#Headers],0)),LEN(INDEX(FPL_Fixtures_Extract[],MATCH($A132,FPL_Fixtures_Extract[[Player]:[Player]],0),MATCH(FPL_Combined[[#Headers],[Gameweek 21]],FPL_Fixtures_Extract[#Headers],0)))-4),Team_Key[[Full Name]:[Full Name]],0))&amp;RIGHT(INDEX(FPL_Fixtures_Extract[],MATCH($A132,FPL_Fixtures_Extract[[Player]:[Player]],0),MATCH(FPL_Combined[[#Headers],[Gameweek 21]],FPL_Fixtures_Extract[#Headers],0)),3))</f>
        <v>LIV(A) 3-3</v>
      </c>
      <c r="W132" t="str">
        <f ca="1">IF(RIGHT(FPL_Combined[[#Headers],[Gameweek 22]],2)&lt;$B$622,INDEX(FPL_Results_Extract[Gameweek 22],MATCH($A132,FPL_Results_Extract[[Player]:[Player]],0)),INDEX(Team_Key[[Abbreviation]:[Abbreviation]],MATCH(LEFT(INDEX(FPL_Fixtures_Extract[],MATCH($A132,FPL_Fixtures_Extract[[Player]:[Player]],0),MATCH(FPL_Combined[[#Headers],[Gameweek 22]],FPL_Fixtures_Extract[#Headers],0)),LEN(INDEX(FPL_Fixtures_Extract[],MATCH($A132,FPL_Fixtures_Extract[[Player]:[Player]],0),MATCH(FPL_Combined[[#Headers],[Gameweek 22]],FPL_Fixtures_Extract[#Headers],0)))-4),Team_Key[[Full Name]:[Full Name]],0))&amp;RIGHT(INDEX(FPL_Fixtures_Extract[],MATCH($A132,FPL_Fixtures_Extract[[Player]:[Player]],0),MATCH(FPL_Combined[[#Headers],[Gameweek 22]],FPL_Fixtures_Extract[#Headers],0)),3))</f>
        <v>STK(A) 0-0</v>
      </c>
      <c r="X132" t="str">
        <f ca="1">IF(RIGHT(FPL_Combined[[#Headers],[Gameweek 23]],2)&lt;$B$622,INDEX(FPL_Results_Extract[Gameweek 23],MATCH($A132,FPL_Results_Extract[[Player]:[Player]],0)),INDEX(Team_Key[[Abbreviation]:[Abbreviation]],MATCH(LEFT(INDEX(FPL_Fixtures_Extract[],MATCH($A132,FPL_Fixtures_Extract[[Player]:[Player]],0),MATCH(FPL_Combined[[#Headers],[Gameweek 23]],FPL_Fixtures_Extract[#Headers],0)),LEN(INDEX(FPL_Fixtures_Extract[],MATCH($A132,FPL_Fixtures_Extract[[Player]:[Player]],0),MATCH(FPL_Combined[[#Headers],[Gameweek 23]],FPL_Fixtures_Extract[#Headers],0)))-4),Team_Key[[Full Name]:[Full Name]],0))&amp;RIGHT(INDEX(FPL_Fixtures_Extract[],MATCH($A132,FPL_Fixtures_Extract[[Player]:[Player]],0),MATCH(FPL_Combined[[#Headers],[Gameweek 23]],FPL_Fixtures_Extract[#Headers],0)),3))</f>
        <v>CHE(H) 0-1</v>
      </c>
      <c r="Y132" t="str">
        <f ca="1">IF(RIGHT(FPL_Combined[[#Headers],[Gameweek 24]],2)&lt;$B$622,INDEX(FPL_Results_Extract[Team],MATCH($A132,FPL_Results_Extract[[Player]:[Player]],0)),INDEX(Team_Key[[Abbreviation]:[Abbreviation]],MATCH(LEFT(INDEX(FPL_Fixtures_Extract[],MATCH($A132,FPL_Fixtures_Extract[[Player]:[Player]],0),MATCH(FPL_Combined[[#Headers],[Gameweek 24]],FPL_Fixtures_Extract[#Headers],0)),LEN(INDEX(FPL_Fixtures_Extract[],MATCH($A132,FPL_Fixtures_Extract[[Player]:[Player]],0),MATCH(FPL_Combined[[#Headers],[Gameweek 24]],FPL_Fixtures_Extract[#Headers],0)))-4),Team_Key[[Full Name]:[Full Name]],0))&amp;RIGHT(INDEX(FPL_Fixtures_Extract[],MATCH($A132,FPL_Fixtures_Extract[[Player]:[Player]],0),MATCH(FPL_Combined[[#Headers],[Gameweek 24]],FPL_Fixtures_Extract[#Headers],0)),3))</f>
        <v>ARS</v>
      </c>
      <c r="Z132" t="str">
        <f ca="1">IF(RIGHT(FPL_Combined[[#Headers],[Gameweek 25]],2)&lt;$B$622,INDEX(FPL_Results_Extract[Player],MATCH($A132,FPL_Results_Extract[[Player]:[Player]],0)),INDEX(Team_Key[[Abbreviation]:[Abbreviation]],MATCH(LEFT(INDEX(FPL_Fixtures_Extract[],MATCH($A132,FPL_Fixtures_Extract[[Player]:[Player]],0),MATCH(FPL_Combined[[#Headers],[Gameweek 25]],FPL_Fixtures_Extract[#Headers],0)),LEN(INDEX(FPL_Fixtures_Extract[],MATCH($A132,FPL_Fixtures_Extract[[Player]:[Player]],0),MATCH(FPL_Combined[[#Headers],[Gameweek 25]],FPL_Fixtures_Extract[#Headers],0)))-4),Team_Key[[Full Name]:[Full Name]],0))&amp;RIGHT(INDEX(FPL_Fixtures_Extract[],MATCH($A132,FPL_Fixtures_Extract[[Player]:[Player]],0),MATCH(FPL_Combined[[#Headers],[Gameweek 25]],FPL_Fixtures_Extract[#Headers],0)),3))</f>
        <v>Coquelin</v>
      </c>
      <c r="AA132" t="str">
        <f ca="1">IF(RIGHT(FPL_Combined[[#Headers],[Gameweek 26]],2)&lt;$B$622,INDEX(FPL_Results_Extract[Gameweek 01],MATCH($A132,FPL_Results_Extract[[Player]:[Player]],0)),INDEX(Team_Key[[Abbreviation]:[Abbreviation]],MATCH(LEFT(INDEX(FPL_Fixtures_Extract[],MATCH($A132,FPL_Fixtures_Extract[[Player]:[Player]],0),MATCH(FPL_Combined[[#Headers],[Gameweek 26]],FPL_Fixtures_Extract[#Headers],0)),LEN(INDEX(FPL_Fixtures_Extract[],MATCH($A132,FPL_Fixtures_Extract[[Player]:[Player]],0),MATCH(FPL_Combined[[#Headers],[Gameweek 26]],FPL_Fixtures_Extract[#Headers],0)))-4),Team_Key[[Full Name]:[Full Name]],0))&amp;RIGHT(INDEX(FPL_Fixtures_Extract[],MATCH($A132,FPL_Fixtures_Extract[[Player]:[Player]],0),MATCH(FPL_Combined[[#Headers],[Gameweek 26]],FPL_Fixtures_Extract[#Headers],0)),3))</f>
        <v>WHU(H) 0-2</v>
      </c>
      <c r="AB132" t="str">
        <f ca="1">IF(RIGHT(FPL_Combined[[#Headers],[Gameweek 27]],2)&lt;$B$622,INDEX(FPL_Results_Extract[Gameweek 02],MATCH($A132,FPL_Results_Extract[[Player]:[Player]],0)),INDEX(Team_Key[[Abbreviation]:[Abbreviation]],MATCH(LEFT(INDEX(FPL_Fixtures_Extract[],MATCH($A132,FPL_Fixtures_Extract[[Player]:[Player]],0),MATCH(FPL_Combined[[#Headers],[Gameweek 27]],FPL_Fixtures_Extract[#Headers],0)),LEN(INDEX(FPL_Fixtures_Extract[],MATCH($A132,FPL_Fixtures_Extract[[Player]:[Player]],0),MATCH(FPL_Combined[[#Headers],[Gameweek 27]],FPL_Fixtures_Extract[#Headers],0)))-4),Team_Key[[Full Name]:[Full Name]],0))&amp;RIGHT(INDEX(FPL_Fixtures_Extract[],MATCH($A132,FPL_Fixtures_Extract[[Player]:[Player]],0),MATCH(FPL_Combined[[#Headers],[Gameweek 27]],FPL_Fixtures_Extract[#Headers],0)),3))</f>
        <v>CRY(A) 2-1</v>
      </c>
      <c r="AC132" t="str">
        <f ca="1">IF(RIGHT(FPL_Combined[[#Headers],[Gameweek 28]],2)&lt;$B$622,INDEX(FPL_Results_Extract[Gameweek 03],MATCH($A132,FPL_Results_Extract[[Player]:[Player]],0)),INDEX(Team_Key[[Abbreviation]:[Abbreviation]],MATCH(LEFT(INDEX(FPL_Fixtures_Extract[],MATCH($A132,FPL_Fixtures_Extract[[Player]:[Player]],0),MATCH(FPL_Combined[[#Headers],[Gameweek 28]],FPL_Fixtures_Extract[#Headers],0)),LEN(INDEX(FPL_Fixtures_Extract[],MATCH($A132,FPL_Fixtures_Extract[[Player]:[Player]],0),MATCH(FPL_Combined[[#Headers],[Gameweek 28]],FPL_Fixtures_Extract[#Headers],0)))-4),Team_Key[[Full Name]:[Full Name]],0))&amp;RIGHT(INDEX(FPL_Fixtures_Extract[],MATCH($A132,FPL_Fixtures_Extract[[Player]:[Player]],0),MATCH(FPL_Combined[[#Headers],[Gameweek 28]],FPL_Fixtures_Extract[#Headers],0)),3))</f>
        <v>LIV(H) 0-0</v>
      </c>
      <c r="AD132" t="str">
        <f ca="1">IF(RIGHT(FPL_Combined[[#Headers],[Gameweek 29]],2)&lt;$B$622,INDEX(FPL_Results_Extract[Gameweek 04],MATCH($A132,FPL_Results_Extract[[Player]:[Player]],0)),INDEX(Team_Key[[Abbreviation]:[Abbreviation]],MATCH(LEFT(INDEX(FPL_Fixtures_Extract[],MATCH($A132,FPL_Fixtures_Extract[[Player]:[Player]],0),MATCH(FPL_Combined[[#Headers],[Gameweek 29]],FPL_Fixtures_Extract[#Headers],0)),LEN(INDEX(FPL_Fixtures_Extract[],MATCH($A132,FPL_Fixtures_Extract[[Player]:[Player]],0),MATCH(FPL_Combined[[#Headers],[Gameweek 29]],FPL_Fixtures_Extract[#Headers],0)))-4),Team_Key[[Full Name]:[Full Name]],0))&amp;RIGHT(INDEX(FPL_Fixtures_Extract[],MATCH($A132,FPL_Fixtures_Extract[[Player]:[Player]],0),MATCH(FPL_Combined[[#Headers],[Gameweek 29]],FPL_Fixtures_Extract[#Headers],0)),3))</f>
        <v>WBA(H)</v>
      </c>
      <c r="AE132" t="str">
        <f ca="1">IF(RIGHT(FPL_Combined[[#Headers],[Gameweek 30]],2)&lt;$B$622,INDEX(FPL_Results_Extract[Gameweek 05],MATCH($A132,FPL_Results_Extract[[Player]:[Player]],0)),INDEX(Team_Key[[Abbreviation]:[Abbreviation]],MATCH(LEFT(INDEX(FPL_Fixtures_Extract[],MATCH($A132,FPL_Fixtures_Extract[[Player]:[Player]],0),MATCH(FPL_Combined[[#Headers],[Gameweek 30]],FPL_Fixtures_Extract[#Headers],0)),LEN(INDEX(FPL_Fixtures_Extract[],MATCH($A132,FPL_Fixtures_Extract[[Player]:[Player]],0),MATCH(FPL_Combined[[#Headers],[Gameweek 30]],FPL_Fixtures_Extract[#Headers],0)))-4),Team_Key[[Full Name]:[Full Name]],0))&amp;RIGHT(INDEX(FPL_Fixtures_Extract[],MATCH($A132,FPL_Fixtures_Extract[[Player]:[Player]],0),MATCH(FPL_Combined[[#Headers],[Gameweek 30]],FPL_Fixtures_Extract[#Headers],0)),3))</f>
        <v>EVE(A)</v>
      </c>
      <c r="AF132" t="str">
        <f ca="1">IF(RIGHT(FPL_Combined[[#Headers],[Gameweek 31]],2)&lt;$B$622,INDEX(FPL_Results_Extract[Gameweek 06],MATCH($A132,FPL_Results_Extract[[Player]:[Player]],0)),INDEX(Team_Key[[Abbreviation]:[Abbreviation]],MATCH(LEFT(INDEX(FPL_Fixtures_Extract[],MATCH($A132,FPL_Fixtures_Extract[[Player]:[Player]],0),MATCH(FPL_Combined[[#Headers],[Gameweek 31]],FPL_Fixtures_Extract[#Headers],0)),LEN(INDEX(FPL_Fixtures_Extract[],MATCH($A132,FPL_Fixtures_Extract[[Player]:[Player]],0),MATCH(FPL_Combined[[#Headers],[Gameweek 31]],FPL_Fixtures_Extract[#Headers],0)))-4),Team_Key[[Full Name]:[Full Name]],0))&amp;RIGHT(INDEX(FPL_Fixtures_Extract[],MATCH($A132,FPL_Fixtures_Extract[[Player]:[Player]],0),MATCH(FPL_Combined[[#Headers],[Gameweek 31]],FPL_Fixtures_Extract[#Headers],0)),3))</f>
        <v>WAT(H)</v>
      </c>
      <c r="AG132" t="str">
        <f ca="1">IF(RIGHT(FPL_Combined[[#Headers],[Gameweek 32]],2)&lt;$B$622,INDEX(FPL_Results_Extract[Gameweek 07],MATCH($A132,FPL_Results_Extract[[Player]:[Player]],0)),INDEX(Team_Key[[Abbreviation]:[Abbreviation]],MATCH(LEFT(INDEX(FPL_Fixtures_Extract[],MATCH($A132,FPL_Fixtures_Extract[[Player]:[Player]],0),MATCH(FPL_Combined[[#Headers],[Gameweek 32]],FPL_Fixtures_Extract[#Headers],0)),LEN(INDEX(FPL_Fixtures_Extract[],MATCH($A132,FPL_Fixtures_Extract[[Player]:[Player]],0),MATCH(FPL_Combined[[#Headers],[Gameweek 32]],FPL_Fixtures_Extract[#Headers],0)))-4),Team_Key[[Full Name]:[Full Name]],0))&amp;RIGHT(INDEX(FPL_Fixtures_Extract[],MATCH($A132,FPL_Fixtures_Extract[[Player]:[Player]],0),MATCH(FPL_Combined[[#Headers],[Gameweek 32]],FPL_Fixtures_Extract[#Headers],0)),3))</f>
        <v>WHU(A)</v>
      </c>
      <c r="AH132" t="str">
        <f ca="1">IF(RIGHT(FPL_Combined[[#Headers],[Gameweek 33]],2)&lt;$B$622,INDEX(FPL_Results_Extract[Gameweek 08],MATCH($A132,FPL_Results_Extract[[Player]:[Player]],0)),INDEX(Team_Key[[Abbreviation]:[Abbreviation]],MATCH(LEFT(INDEX(FPL_Fixtures_Extract[],MATCH($A132,FPL_Fixtures_Extract[[Player]:[Player]],0),MATCH(FPL_Combined[[#Headers],[Gameweek 33]],FPL_Fixtures_Extract[#Headers],0)),LEN(INDEX(FPL_Fixtures_Extract[],MATCH($A132,FPL_Fixtures_Extract[[Player]:[Player]],0),MATCH(FPL_Combined[[#Headers],[Gameweek 33]],FPL_Fixtures_Extract[#Headers],0)))-4),Team_Key[[Full Name]:[Full Name]],0))&amp;RIGHT(INDEX(FPL_Fixtures_Extract[],MATCH($A132,FPL_Fixtures_Extract[[Player]:[Player]],0),MATCH(FPL_Combined[[#Headers],[Gameweek 33]],FPL_Fixtures_Extract[#Headers],0)),3))</f>
        <v>CRY(H)</v>
      </c>
      <c r="AI132" t="str">
        <f ca="1">IF(RIGHT(FPL_Combined[[#Headers],[Gameweek 34]],2)&lt;$B$622,INDEX(FPL_Results_Extract[Gameweek 09],MATCH($A132,FPL_Results_Extract[[Player]:[Player]],0)),INDEX(Team_Key[[Abbreviation]:[Abbreviation]],MATCH(LEFT(INDEX(FPL_Fixtures_Extract[],MATCH($A132,FPL_Fixtures_Extract[[Player]:[Player]],0),MATCH(FPL_Combined[[#Headers],[Gameweek 34]],FPL_Fixtures_Extract[#Headers],0)),LEN(INDEX(FPL_Fixtures_Extract[],MATCH($A132,FPL_Fixtures_Extract[[Player]:[Player]],0),MATCH(FPL_Combined[[#Headers],[Gameweek 34]],FPL_Fixtures_Extract[#Headers],0)))-4),Team_Key[[Full Name]:[Full Name]],0))&amp;RIGHT(INDEX(FPL_Fixtures_Extract[],MATCH($A132,FPL_Fixtures_Extract[[Player]:[Player]],0),MATCH(FPL_Combined[[#Headers],[Gameweek 34]],FPL_Fixtures_Extract[#Headers],0)),3))</f>
        <v>SUN(A)</v>
      </c>
      <c r="AJ132" t="str">
        <f ca="1">IF(RIGHT(FPL_Combined[[#Headers],[Gameweek 35]],2)&lt;$B$622,INDEX(FPL_Results_Extract[Gameweek 10],MATCH($A132,FPL_Results_Extract[[Player]:[Player]],0)),INDEX(Team_Key[[Abbreviation]:[Abbreviation]],MATCH(LEFT(INDEX(FPL_Fixtures_Extract[],MATCH($A132,FPL_Fixtures_Extract[[Player]:[Player]],0),MATCH(FPL_Combined[[#Headers],[Gameweek 35]],FPL_Fixtures_Extract[#Headers],0)),LEN(INDEX(FPL_Fixtures_Extract[],MATCH($A132,FPL_Fixtures_Extract[[Player]:[Player]],0),MATCH(FPL_Combined[[#Headers],[Gameweek 35]],FPL_Fixtures_Extract[#Headers],0)))-4),Team_Key[[Full Name]:[Full Name]],0))&amp;RIGHT(INDEX(FPL_Fixtures_Extract[],MATCH($A132,FPL_Fixtures_Extract[[Player]:[Player]],0),MATCH(FPL_Combined[[#Headers],[Gameweek 35]],FPL_Fixtures_Extract[#Headers],0)),3))</f>
        <v>NOR(H)</v>
      </c>
      <c r="AK132" t="str">
        <f ca="1">IF(RIGHT(FPL_Combined[[#Headers],[Gameweek 36]],2)&lt;$B$622,INDEX(FPL_Results_Extract[Gameweek 11],MATCH($A132,FPL_Results_Extract[[Player]:[Player]],0)),INDEX(Team_Key[[Abbreviation]:[Abbreviation]],MATCH(LEFT(INDEX(FPL_Fixtures_Extract[],MATCH($A132,FPL_Fixtures_Extract[[Player]:[Player]],0),MATCH(FPL_Combined[[#Headers],[Gameweek 36]],FPL_Fixtures_Extract[#Headers],0)),LEN(INDEX(FPL_Fixtures_Extract[],MATCH($A132,FPL_Fixtures_Extract[[Player]:[Player]],0),MATCH(FPL_Combined[[#Headers],[Gameweek 36]],FPL_Fixtures_Extract[#Headers],0)))-4),Team_Key[[Full Name]:[Full Name]],0))&amp;RIGHT(INDEX(FPL_Fixtures_Extract[],MATCH($A132,FPL_Fixtures_Extract[[Player]:[Player]],0),MATCH(FPL_Combined[[#Headers],[Gameweek 36]],FPL_Fixtures_Extract[#Headers],0)),3))</f>
        <v>MCI(A)</v>
      </c>
      <c r="AL132" t="str">
        <f ca="1">IF(RIGHT(FPL_Combined[[#Headers],[Gameweek 37]],2)&lt;$B$622,INDEX(FPL_Results_Extract[Gameweek 12],MATCH($A132,FPL_Results_Extract[[Player]:[Player]],0)),INDEX(Team_Key[[Abbreviation]:[Abbreviation]],MATCH(LEFT(INDEX(FPL_Fixtures_Extract[],MATCH($A132,FPL_Fixtures_Extract[[Player]:[Player]],0),MATCH(FPL_Combined[[#Headers],[Gameweek 37]],FPL_Fixtures_Extract[#Headers],0)),LEN(INDEX(FPL_Fixtures_Extract[],MATCH($A132,FPL_Fixtures_Extract[[Player]:[Player]],0),MATCH(FPL_Combined[[#Headers],[Gameweek 37]],FPL_Fixtures_Extract[#Headers],0)))-4),Team_Key[[Full Name]:[Full Name]],0))&amp;RIGHT(INDEX(FPL_Fixtures_Extract[],MATCH($A132,FPL_Fixtures_Extract[[Player]:[Player]],0),MATCH(FPL_Combined[[#Headers],[Gameweek 37]],FPL_Fixtures_Extract[#Headers],0)),3))</f>
        <v>AVL(H)</v>
      </c>
      <c r="AM132" t="e">
        <f ca="1">IF(RIGHT(FPL_Combined[[#Headers],[Gameweek 38]],2)&lt;$B$622,INDEX(FPL_Results_Extract[Gameweek 13],MATCH($A132,FPL_Results_Extract[[Player]:[Player]],0)),INDEX(Team_Key[[Abbreviation]:[Abbreviation]],MATCH(LEFT(INDEX(FPL_Fixtures_Extract[],MATCH($A132,FPL_Fixtures_Extract[[Player]:[Player]],0),MATCH(FPL_Combined[[#Headers],[Gameweek 38]],FPL_Fixtures_Extract[#Headers],0)),LEN(INDEX(FPL_Fixtures_Extract[],MATCH($A132,FPL_Fixtures_Extract[[Player]:[Player]],0),MATCH(FPL_Combined[[#Headers],[Gameweek 38]],FPL_Fixtures_Extract[#Headers],0)))-4),Team_Key[[Full Name]:[Full Name]],0))&amp;RIGHT(INDEX(FPL_Fixtures_Extract[],MATCH($A132,FPL_Fixtures_Extract[[Player]:[Player]],0),MATCH(FPL_Combined[[#Headers],[Gameweek 38]],FPL_Fixtures_Extract[#Headers],0)),3))</f>
        <v>#VALUE!</v>
      </c>
    </row>
    <row r="133" spans="1:39" x14ac:dyDescent="0.45">
      <c r="A133" t="s">
        <v>546</v>
      </c>
      <c r="B133" t="str">
        <f ca="1">IF(RIGHT(FPL_Combined[[#Headers],[Gameweek 01]],2)&lt;$B$622,INDEX(FPL_Results_Extract[Gameweek 01],MATCH($A133,FPL_Results_Extract[[Player]:[Player]],0)),INDEX(Team_Key[[Abbreviation]:[Abbreviation]],MATCH(LEFT(INDEX(FPL_Fixtures_Extract[],MATCH($A133,FPL_Fixtures_Extract[[Player]:[Player]],0),MATCH(FPL_Combined[[#Headers],[Gameweek 01]],FPL_Fixtures_Extract[#Headers],0)),LEN(INDEX(FPL_Fixtures_Extract[],MATCH($A133,FPL_Fixtures_Extract[[Player]:[Player]],0),MATCH(FPL_Combined[[#Headers],[Gameweek 01]],FPL_Fixtures_Extract[#Headers],0)))-4),Team_Key[[Full Name]:[Full Name]],0))&amp;RIGHT(INDEX(FPL_Fixtures_Extract[],MATCH($A133,FPL_Fixtures_Extract[[Player]:[Player]],0),MATCH(FPL_Combined[[#Headers],[Gameweek 01]],FPL_Fixtures_Extract[#Headers],0)),3))</f>
        <v>CHE(A) 2-2</v>
      </c>
      <c r="C133" t="str">
        <f ca="1">IF(RIGHT(FPL_Combined[[#Headers],[Gameweek 02]],2)&lt;$B$622,INDEX(FPL_Results_Extract[Gameweek 02],MATCH($A133,FPL_Results_Extract[[Player]:[Player]],0)),INDEX(Team_Key[[Abbreviation]:[Abbreviation]],MATCH(LEFT(INDEX(FPL_Fixtures_Extract[],MATCH($A133,FPL_Fixtures_Extract[[Player]:[Player]],0),MATCH(FPL_Combined[[#Headers],[Gameweek 02]],FPL_Fixtures_Extract[#Headers],0)),LEN(INDEX(FPL_Fixtures_Extract[],MATCH($A133,FPL_Fixtures_Extract[[Player]:[Player]],0),MATCH(FPL_Combined[[#Headers],[Gameweek 02]],FPL_Fixtures_Extract[#Headers],0)))-4),Team_Key[[Full Name]:[Full Name]],0))&amp;RIGHT(INDEX(FPL_Fixtures_Extract[],MATCH($A133,FPL_Fixtures_Extract[[Player]:[Player]],0),MATCH(FPL_Combined[[#Headers],[Gameweek 02]],FPL_Fixtures_Extract[#Headers],0)),3))</f>
        <v>NEW(H) 2-0</v>
      </c>
      <c r="D133" t="str">
        <f ca="1">IF(RIGHT(FPL_Combined[[#Headers],[Gameweek 03]],2)&lt;$B$622,INDEX(FPL_Results_Extract[Gameweek 03],MATCH($A133,FPL_Results_Extract[[Player]:[Player]],0)),INDEX(Team_Key[[Abbreviation]:[Abbreviation]],MATCH(LEFT(INDEX(FPL_Fixtures_Extract[],MATCH($A133,FPL_Fixtures_Extract[[Player]:[Player]],0),MATCH(FPL_Combined[[#Headers],[Gameweek 03]],FPL_Fixtures_Extract[#Headers],0)),LEN(INDEX(FPL_Fixtures_Extract[],MATCH($A133,FPL_Fixtures_Extract[[Player]:[Player]],0),MATCH(FPL_Combined[[#Headers],[Gameweek 03]],FPL_Fixtures_Extract[#Headers],0)))-4),Team_Key[[Full Name]:[Full Name]],0))&amp;RIGHT(INDEX(FPL_Fixtures_Extract[],MATCH($A133,FPL_Fixtures_Extract[[Player]:[Player]],0),MATCH(FPL_Combined[[#Headers],[Gameweek 03]],FPL_Fixtures_Extract[#Headers],0)),3))</f>
        <v>SUN(A) 1-1</v>
      </c>
      <c r="E133" t="str">
        <f ca="1">IF(RIGHT(FPL_Combined[[#Headers],[Gameweek 04]],2)&lt;$B$622,INDEX(FPL_Results_Extract[Gameweek 04],MATCH($A133,FPL_Results_Extract[[Player]:[Player]],0)),INDEX(Team_Key[[Abbreviation]:[Abbreviation]],MATCH(LEFT(INDEX(FPL_Fixtures_Extract[],MATCH($A133,FPL_Fixtures_Extract[[Player]:[Player]],0),MATCH(FPL_Combined[[#Headers],[Gameweek 04]],FPL_Fixtures_Extract[#Headers],0)),LEN(INDEX(FPL_Fixtures_Extract[],MATCH($A133,FPL_Fixtures_Extract[[Player]:[Player]],0),MATCH(FPL_Combined[[#Headers],[Gameweek 04]],FPL_Fixtures_Extract[#Headers],0)))-4),Team_Key[[Full Name]:[Full Name]],0))&amp;RIGHT(INDEX(FPL_Fixtures_Extract[],MATCH($A133,FPL_Fixtures_Extract[[Player]:[Player]],0),MATCH(FPL_Combined[[#Headers],[Gameweek 04]],FPL_Fixtures_Extract[#Headers],0)),3))</f>
        <v>MUN(H) 2-1</v>
      </c>
      <c r="F133" t="str">
        <f ca="1">IF(RIGHT(FPL_Combined[[#Headers],[Gameweek 05]],2)&lt;$B$622,INDEX(FPL_Results_Extract[Gameweek 05],MATCH($A133,FPL_Results_Extract[[Player]:[Player]],0)),INDEX(Team_Key[[Abbreviation]:[Abbreviation]],MATCH(LEFT(INDEX(FPL_Fixtures_Extract[],MATCH($A133,FPL_Fixtures_Extract[[Player]:[Player]],0),MATCH(FPL_Combined[[#Headers],[Gameweek 05]],FPL_Fixtures_Extract[#Headers],0)),LEN(INDEX(FPL_Fixtures_Extract[],MATCH($A133,FPL_Fixtures_Extract[[Player]:[Player]],0),MATCH(FPL_Combined[[#Headers],[Gameweek 05]],FPL_Fixtures_Extract[#Headers],0)))-4),Team_Key[[Full Name]:[Full Name]],0))&amp;RIGHT(INDEX(FPL_Fixtures_Extract[],MATCH($A133,FPL_Fixtures_Extract[[Player]:[Player]],0),MATCH(FPL_Combined[[#Headers],[Gameweek 05]],FPL_Fixtures_Extract[#Headers],0)),3))</f>
        <v>WAT(A) 0-1</v>
      </c>
      <c r="G133" t="str">
        <f ca="1">IF(RIGHT(FPL_Combined[[#Headers],[Gameweek 06]],2)&lt;$B$622,INDEX(FPL_Results_Extract[Gameweek 06],MATCH($A133,FPL_Results_Extract[[Player]:[Player]],0)),INDEX(Team_Key[[Abbreviation]:[Abbreviation]],MATCH(LEFT(INDEX(FPL_Fixtures_Extract[],MATCH($A133,FPL_Fixtures_Extract[[Player]:[Player]],0),MATCH(FPL_Combined[[#Headers],[Gameweek 06]],FPL_Fixtures_Extract[#Headers],0)),LEN(INDEX(FPL_Fixtures_Extract[],MATCH($A133,FPL_Fixtures_Extract[[Player]:[Player]],0),MATCH(FPL_Combined[[#Headers],[Gameweek 06]],FPL_Fixtures_Extract[#Headers],0)))-4),Team_Key[[Full Name]:[Full Name]],0))&amp;RIGHT(INDEX(FPL_Fixtures_Extract[],MATCH($A133,FPL_Fixtures_Extract[[Player]:[Player]],0),MATCH(FPL_Combined[[#Headers],[Gameweek 06]],FPL_Fixtures_Extract[#Headers],0)),3))</f>
        <v>EVE(H) 0-0</v>
      </c>
      <c r="H133" t="str">
        <f ca="1">IF(RIGHT(FPL_Combined[[#Headers],[Gameweek 07]],2)&lt;$B$622,INDEX(FPL_Results_Extract[Gameweek 07],MATCH($A133,FPL_Results_Extract[[Player]:[Player]],0)),INDEX(Team_Key[[Abbreviation]:[Abbreviation]],MATCH(LEFT(INDEX(FPL_Fixtures_Extract[],MATCH($A133,FPL_Fixtures_Extract[[Player]:[Player]],0),MATCH(FPL_Combined[[#Headers],[Gameweek 07]],FPL_Fixtures_Extract[#Headers],0)),LEN(INDEX(FPL_Fixtures_Extract[],MATCH($A133,FPL_Fixtures_Extract[[Player]:[Player]],0),MATCH(FPL_Combined[[#Headers],[Gameweek 07]],FPL_Fixtures_Extract[#Headers],0)))-4),Team_Key[[Full Name]:[Full Name]],0))&amp;RIGHT(INDEX(FPL_Fixtures_Extract[],MATCH($A133,FPL_Fixtures_Extract[[Player]:[Player]],0),MATCH(FPL_Combined[[#Headers],[Gameweek 07]],FPL_Fixtures_Extract[#Headers],0)),3))</f>
        <v>SOU(A) 1-3</v>
      </c>
      <c r="I133" t="str">
        <f ca="1">IF(RIGHT(FPL_Combined[[#Headers],[Gameweek 08]],2)&lt;$B$622,INDEX(FPL_Results_Extract[Gameweek 08],MATCH($A133,FPL_Results_Extract[[Player]:[Player]],0)),INDEX(Team_Key[[Abbreviation]:[Abbreviation]],MATCH(LEFT(INDEX(FPL_Fixtures_Extract[],MATCH($A133,FPL_Fixtures_Extract[[Player]:[Player]],0),MATCH(FPL_Combined[[#Headers],[Gameweek 08]],FPL_Fixtures_Extract[#Headers],0)),LEN(INDEX(FPL_Fixtures_Extract[],MATCH($A133,FPL_Fixtures_Extract[[Player]:[Player]],0),MATCH(FPL_Combined[[#Headers],[Gameweek 08]],FPL_Fixtures_Extract[#Headers],0)))-4),Team_Key[[Full Name]:[Full Name]],0))&amp;RIGHT(INDEX(FPL_Fixtures_Extract[],MATCH($A133,FPL_Fixtures_Extract[[Player]:[Player]],0),MATCH(FPL_Combined[[#Headers],[Gameweek 08]],FPL_Fixtures_Extract[#Headers],0)),3))</f>
        <v>TOT(H) 2-2</v>
      </c>
      <c r="J133" t="str">
        <f ca="1">IF(RIGHT(FPL_Combined[[#Headers],[Gameweek 09]],2)&lt;$B$622,INDEX(FPL_Results_Extract[Gameweek 09],MATCH($A133,FPL_Results_Extract[[Player]:[Player]],0)),INDEX(Team_Key[[Abbreviation]:[Abbreviation]],MATCH(LEFT(INDEX(FPL_Fixtures_Extract[],MATCH($A133,FPL_Fixtures_Extract[[Player]:[Player]],0),MATCH(FPL_Combined[[#Headers],[Gameweek 09]],FPL_Fixtures_Extract[#Headers],0)),LEN(INDEX(FPL_Fixtures_Extract[],MATCH($A133,FPL_Fixtures_Extract[[Player]:[Player]],0),MATCH(FPL_Combined[[#Headers],[Gameweek 09]],FPL_Fixtures_Extract[#Headers],0)))-4),Team_Key[[Full Name]:[Full Name]],0))&amp;RIGHT(INDEX(FPL_Fixtures_Extract[],MATCH($A133,FPL_Fixtures_Extract[[Player]:[Player]],0),MATCH(FPL_Combined[[#Headers],[Gameweek 09]],FPL_Fixtures_Extract[#Headers],0)),3))</f>
        <v>STK(H) 0-1</v>
      </c>
      <c r="K133" t="str">
        <f ca="1">IF(RIGHT(FPL_Combined[[#Headers],[Gameweek 10]],2)&lt;$B$622,INDEX(FPL_Results_Extract[Gameweek 10],MATCH($A133,FPL_Results_Extract[[Player]:[Player]],0)),INDEX(Team_Key[[Abbreviation]:[Abbreviation]],MATCH(LEFT(INDEX(FPL_Fixtures_Extract[],MATCH($A133,FPL_Fixtures_Extract[[Player]:[Player]],0),MATCH(FPL_Combined[[#Headers],[Gameweek 10]],FPL_Fixtures_Extract[#Headers],0)),LEN(INDEX(FPL_Fixtures_Extract[],MATCH($A133,FPL_Fixtures_Extract[[Player]:[Player]],0),MATCH(FPL_Combined[[#Headers],[Gameweek 10]],FPL_Fixtures_Extract[#Headers],0)))-4),Team_Key[[Full Name]:[Full Name]],0))&amp;RIGHT(INDEX(FPL_Fixtures_Extract[],MATCH($A133,FPL_Fixtures_Extract[[Player]:[Player]],0),MATCH(FPL_Combined[[#Headers],[Gameweek 10]],FPL_Fixtures_Extract[#Headers],0)),3))</f>
        <v>AVL(A) 2-1</v>
      </c>
      <c r="L133" t="str">
        <f ca="1">IF(RIGHT(FPL_Combined[[#Headers],[Gameweek 11]],2)&lt;$B$622,INDEX(FPL_Results_Extract[Gameweek 11],MATCH($A133,FPL_Results_Extract[[Player]:[Player]],0)),INDEX(Team_Key[[Abbreviation]:[Abbreviation]],MATCH(LEFT(INDEX(FPL_Fixtures_Extract[],MATCH($A133,FPL_Fixtures_Extract[[Player]:[Player]],0),MATCH(FPL_Combined[[#Headers],[Gameweek 11]],FPL_Fixtures_Extract[#Headers],0)),LEN(INDEX(FPL_Fixtures_Extract[],MATCH($A133,FPL_Fixtures_Extract[[Player]:[Player]],0),MATCH(FPL_Combined[[#Headers],[Gameweek 11]],FPL_Fixtures_Extract[#Headers],0)))-4),Team_Key[[Full Name]:[Full Name]],0))&amp;RIGHT(INDEX(FPL_Fixtures_Extract[],MATCH($A133,FPL_Fixtures_Extract[[Player]:[Player]],0),MATCH(FPL_Combined[[#Headers],[Gameweek 11]],FPL_Fixtures_Extract[#Headers],0)),3))</f>
        <v>ARS(H) 0-3</v>
      </c>
      <c r="M133" t="str">
        <f ca="1">IF(RIGHT(FPL_Combined[[#Headers],[Gameweek 12]],2)&lt;$B$622,INDEX(FPL_Results_Extract[Gameweek 12],MATCH($A133,FPL_Results_Extract[[Player]:[Player]],0)),INDEX(Team_Key[[Abbreviation]:[Abbreviation]],MATCH(LEFT(INDEX(FPL_Fixtures_Extract[],MATCH($A133,FPL_Fixtures_Extract[[Player]:[Player]],0),MATCH(FPL_Combined[[#Headers],[Gameweek 12]],FPL_Fixtures_Extract[#Headers],0)),LEN(INDEX(FPL_Fixtures_Extract[],MATCH($A133,FPL_Fixtures_Extract[[Player]:[Player]],0),MATCH(FPL_Combined[[#Headers],[Gameweek 12]],FPL_Fixtures_Extract[#Headers],0)))-4),Team_Key[[Full Name]:[Full Name]],0))&amp;RIGHT(INDEX(FPL_Fixtures_Extract[],MATCH($A133,FPL_Fixtures_Extract[[Player]:[Player]],0),MATCH(FPL_Combined[[#Headers],[Gameweek 12]],FPL_Fixtures_Extract[#Headers],0)),3))</f>
        <v>NOR(A) 0-1</v>
      </c>
      <c r="N133" t="str">
        <f ca="1">IF(RIGHT(FPL_Combined[[#Headers],[Gameweek 13]],2)&lt;$B$622,INDEX(FPL_Results_Extract[Gameweek 13],MATCH($A133,FPL_Results_Extract[[Player]:[Player]],0)),INDEX(Team_Key[[Abbreviation]:[Abbreviation]],MATCH(LEFT(INDEX(FPL_Fixtures_Extract[],MATCH($A133,FPL_Fixtures_Extract[[Player]:[Player]],0),MATCH(FPL_Combined[[#Headers],[Gameweek 13]],FPL_Fixtures_Extract[#Headers],0)),LEN(INDEX(FPL_Fixtures_Extract[],MATCH($A133,FPL_Fixtures_Extract[[Player]:[Player]],0),MATCH(FPL_Combined[[#Headers],[Gameweek 13]],FPL_Fixtures_Extract[#Headers],0)))-4),Team_Key[[Full Name]:[Full Name]],0))&amp;RIGHT(INDEX(FPL_Fixtures_Extract[],MATCH($A133,FPL_Fixtures_Extract[[Player]:[Player]],0),MATCH(FPL_Combined[[#Headers],[Gameweek 13]],FPL_Fixtures_Extract[#Headers],0)),3))</f>
        <v>BOU(H) 2-2</v>
      </c>
      <c r="O133" t="str">
        <f ca="1">IF(RIGHT(FPL_Combined[[#Headers],[Gameweek 14]],2)&lt;$B$622,INDEX(FPL_Results_Extract[Gameweek 14],MATCH($A133,FPL_Results_Extract[[Player]:[Player]],0)),INDEX(Team_Key[[Abbreviation]:[Abbreviation]],MATCH(LEFT(INDEX(FPL_Fixtures_Extract[],MATCH($A133,FPL_Fixtures_Extract[[Player]:[Player]],0),MATCH(FPL_Combined[[#Headers],[Gameweek 14]],FPL_Fixtures_Extract[#Headers],0)),LEN(INDEX(FPL_Fixtures_Extract[],MATCH($A133,FPL_Fixtures_Extract[[Player]:[Player]],0),MATCH(FPL_Combined[[#Headers],[Gameweek 14]],FPL_Fixtures_Extract[#Headers],0)))-4),Team_Key[[Full Name]:[Full Name]],0))&amp;RIGHT(INDEX(FPL_Fixtures_Extract[],MATCH($A133,FPL_Fixtures_Extract[[Player]:[Player]],0),MATCH(FPL_Combined[[#Headers],[Gameweek 14]],FPL_Fixtures_Extract[#Headers],0)),3))</f>
        <v>LIV(A) 0-1</v>
      </c>
      <c r="P133" t="str">
        <f ca="1">IF(RIGHT(FPL_Combined[[#Headers],[Gameweek 15]],2)&lt;$B$622,INDEX(FPL_Results_Extract[Gameweek 15],MATCH($A133,FPL_Results_Extract[[Player]:[Player]],0)),INDEX(Team_Key[[Abbreviation]:[Abbreviation]],MATCH(LEFT(INDEX(FPL_Fixtures_Extract[],MATCH($A133,FPL_Fixtures_Extract[[Player]:[Player]],0),MATCH(FPL_Combined[[#Headers],[Gameweek 15]],FPL_Fixtures_Extract[#Headers],0)),LEN(INDEX(FPL_Fixtures_Extract[],MATCH($A133,FPL_Fixtures_Extract[[Player]:[Player]],0),MATCH(FPL_Combined[[#Headers],[Gameweek 15]],FPL_Fixtures_Extract[#Headers],0)))-4),Team_Key[[Full Name]:[Full Name]],0))&amp;RIGHT(INDEX(FPL_Fixtures_Extract[],MATCH($A133,FPL_Fixtures_Extract[[Player]:[Player]],0),MATCH(FPL_Combined[[#Headers],[Gameweek 15]],FPL_Fixtures_Extract[#Headers],0)),3))</f>
        <v>LEI(H) 0-3</v>
      </c>
      <c r="Q133" t="str">
        <f ca="1">IF(RIGHT(FPL_Combined[[#Headers],[Gameweek 16]],2)&lt;$B$622,INDEX(FPL_Results_Extract[Gameweek 16],MATCH($A133,FPL_Results_Extract[[Player]:[Player]],0)),INDEX(Team_Key[[Abbreviation]:[Abbreviation]],MATCH(LEFT(INDEX(FPL_Fixtures_Extract[],MATCH($A133,FPL_Fixtures_Extract[[Player]:[Player]],0),MATCH(FPL_Combined[[#Headers],[Gameweek 16]],FPL_Fixtures_Extract[#Headers],0)),LEN(INDEX(FPL_Fixtures_Extract[],MATCH($A133,FPL_Fixtures_Extract[[Player]:[Player]],0),MATCH(FPL_Combined[[#Headers],[Gameweek 16]],FPL_Fixtures_Extract[#Headers],0)))-4),Team_Key[[Full Name]:[Full Name]],0))&amp;RIGHT(INDEX(FPL_Fixtures_Extract[],MATCH($A133,FPL_Fixtures_Extract[[Player]:[Player]],0),MATCH(FPL_Combined[[#Headers],[Gameweek 16]],FPL_Fixtures_Extract[#Headers],0)),3))</f>
        <v>MCI(A) 1-2</v>
      </c>
      <c r="R133" t="str">
        <f ca="1">IF(RIGHT(FPL_Combined[[#Headers],[Gameweek 17]],2)&lt;$B$622,INDEX(FPL_Results_Extract[Gameweek 17],MATCH($A133,FPL_Results_Extract[[Player]:[Player]],0)),INDEX(Team_Key[[Abbreviation]:[Abbreviation]],MATCH(LEFT(INDEX(FPL_Fixtures_Extract[],MATCH($A133,FPL_Fixtures_Extract[[Player]:[Player]],0),MATCH(FPL_Combined[[#Headers],[Gameweek 17]],FPL_Fixtures_Extract[#Headers],0)),LEN(INDEX(FPL_Fixtures_Extract[],MATCH($A133,FPL_Fixtures_Extract[[Player]:[Player]],0),MATCH(FPL_Combined[[#Headers],[Gameweek 17]],FPL_Fixtures_Extract[#Headers],0)))-4),Team_Key[[Full Name]:[Full Name]],0))&amp;RIGHT(INDEX(FPL_Fixtures_Extract[],MATCH($A133,FPL_Fixtures_Extract[[Player]:[Player]],0),MATCH(FPL_Combined[[#Headers],[Gameweek 17]],FPL_Fixtures_Extract[#Headers],0)),3))</f>
        <v>WHU(H) 0-0</v>
      </c>
      <c r="S133" t="str">
        <f ca="1">IF(RIGHT(FPL_Combined[[#Headers],[Gameweek 18]],2)&lt;$B$622,INDEX(FPL_Results_Extract[Gameweek 18],MATCH($A133,FPL_Results_Extract[[Player]:[Player]],0)),INDEX(Team_Key[[Abbreviation]:[Abbreviation]],MATCH(LEFT(INDEX(FPL_Fixtures_Extract[],MATCH($A133,FPL_Fixtures_Extract[[Player]:[Player]],0),MATCH(FPL_Combined[[#Headers],[Gameweek 18]],FPL_Fixtures_Extract[#Headers],0)),LEN(INDEX(FPL_Fixtures_Extract[],MATCH($A133,FPL_Fixtures_Extract[[Player]:[Player]],0),MATCH(FPL_Combined[[#Headers],[Gameweek 18]],FPL_Fixtures_Extract[#Headers],0)))-4),Team_Key[[Full Name]:[Full Name]],0))&amp;RIGHT(INDEX(FPL_Fixtures_Extract[],MATCH($A133,FPL_Fixtures_Extract[[Player]:[Player]],0),MATCH(FPL_Combined[[#Headers],[Gameweek 18]],FPL_Fixtures_Extract[#Headers],0)),3))</f>
        <v>WBA(H) 1-0</v>
      </c>
      <c r="T133" t="str">
        <f ca="1">IF(RIGHT(FPL_Combined[[#Headers],[Gameweek 19]],2)&lt;$B$622,INDEX(FPL_Results_Extract[Gameweek 19],MATCH($A133,FPL_Results_Extract[[Player]:[Player]],0)),INDEX(Team_Key[[Abbreviation]:[Abbreviation]],MATCH(LEFT(INDEX(FPL_Fixtures_Extract[],MATCH($A133,FPL_Fixtures_Extract[[Player]:[Player]],0),MATCH(FPL_Combined[[#Headers],[Gameweek 19]],FPL_Fixtures_Extract[#Headers],0)),LEN(INDEX(FPL_Fixtures_Extract[],MATCH($A133,FPL_Fixtures_Extract[[Player]:[Player]],0),MATCH(FPL_Combined[[#Headers],[Gameweek 19]],FPL_Fixtures_Extract[#Headers],0)))-4),Team_Key[[Full Name]:[Full Name]],0))&amp;RIGHT(INDEX(FPL_Fixtures_Extract[],MATCH($A133,FPL_Fixtures_Extract[[Player]:[Player]],0),MATCH(FPL_Combined[[#Headers],[Gameweek 19]],FPL_Fixtures_Extract[#Headers],0)),3))</f>
        <v>CRY(A) 0-0</v>
      </c>
      <c r="U133" t="str">
        <f ca="1">IF(RIGHT(FPL_Combined[[#Headers],[Gameweek 20]],2)&lt;$B$622,INDEX(FPL_Results_Extract[Gameweek 20],MATCH($A133,FPL_Results_Extract[[Player]:[Player]],0)),INDEX(Team_Key[[Abbreviation]:[Abbreviation]],MATCH(LEFT(INDEX(FPL_Fixtures_Extract[],MATCH($A133,FPL_Fixtures_Extract[[Player]:[Player]],0),MATCH(FPL_Combined[[#Headers],[Gameweek 20]],FPL_Fixtures_Extract[#Headers],0)),LEN(INDEX(FPL_Fixtures_Extract[],MATCH($A133,FPL_Fixtures_Extract[[Player]:[Player]],0),MATCH(FPL_Combined[[#Headers],[Gameweek 20]],FPL_Fixtures_Extract[#Headers],0)))-4),Team_Key[[Full Name]:[Full Name]],0))&amp;RIGHT(INDEX(FPL_Fixtures_Extract[],MATCH($A133,FPL_Fixtures_Extract[[Player]:[Player]],0),MATCH(FPL_Combined[[#Headers],[Gameweek 20]],FPL_Fixtures_Extract[#Headers],0)),3))</f>
        <v>MUN(A) 1-2</v>
      </c>
      <c r="V133" t="str">
        <f ca="1">IF(RIGHT(FPL_Combined[[#Headers],[Gameweek 21]],2)&lt;$B$622,INDEX(FPL_Results_Extract[Gameweek 21],MATCH($A133,FPL_Results_Extract[[Player]:[Player]],0)),INDEX(Team_Key[[Abbreviation]:[Abbreviation]],MATCH(LEFT(INDEX(FPL_Fixtures_Extract[],MATCH($A133,FPL_Fixtures_Extract[[Player]:[Player]],0),MATCH(FPL_Combined[[#Headers],[Gameweek 21]],FPL_Fixtures_Extract[#Headers],0)),LEN(INDEX(FPL_Fixtures_Extract[],MATCH($A133,FPL_Fixtures_Extract[[Player]:[Player]],0),MATCH(FPL_Combined[[#Headers],[Gameweek 21]],FPL_Fixtures_Extract[#Headers],0)))-4),Team_Key[[Full Name]:[Full Name]],0))&amp;RIGHT(INDEX(FPL_Fixtures_Extract[],MATCH($A133,FPL_Fixtures_Extract[[Player]:[Player]],0),MATCH(FPL_Combined[[#Headers],[Gameweek 21]],FPL_Fixtures_Extract[#Headers],0)),3))</f>
        <v>SUN(H) 2-4</v>
      </c>
      <c r="W133" t="str">
        <f ca="1">IF(RIGHT(FPL_Combined[[#Headers],[Gameweek 22]],2)&lt;$B$622,INDEX(FPL_Results_Extract[Gameweek 22],MATCH($A133,FPL_Results_Extract[[Player]:[Player]],0)),INDEX(Team_Key[[Abbreviation]:[Abbreviation]],MATCH(LEFT(INDEX(FPL_Fixtures_Extract[],MATCH($A133,FPL_Fixtures_Extract[[Player]:[Player]],0),MATCH(FPL_Combined[[#Headers],[Gameweek 22]],FPL_Fixtures_Extract[#Headers],0)),LEN(INDEX(FPL_Fixtures_Extract[],MATCH($A133,FPL_Fixtures_Extract[[Player]:[Player]],0),MATCH(FPL_Combined[[#Headers],[Gameweek 22]],FPL_Fixtures_Extract[#Headers],0)))-4),Team_Key[[Full Name]:[Full Name]],0))&amp;RIGHT(INDEX(FPL_Fixtures_Extract[],MATCH($A133,FPL_Fixtures_Extract[[Player]:[Player]],0),MATCH(FPL_Combined[[#Headers],[Gameweek 22]],FPL_Fixtures_Extract[#Headers],0)),3))</f>
        <v>WAT(H) 1-0</v>
      </c>
      <c r="X133" t="str">
        <f ca="1">IF(RIGHT(FPL_Combined[[#Headers],[Gameweek 23]],2)&lt;$B$622,INDEX(FPL_Results_Extract[Gameweek 23],MATCH($A133,FPL_Results_Extract[[Player]:[Player]],0)),INDEX(Team_Key[[Abbreviation]:[Abbreviation]],MATCH(LEFT(INDEX(FPL_Fixtures_Extract[],MATCH($A133,FPL_Fixtures_Extract[[Player]:[Player]],0),MATCH(FPL_Combined[[#Headers],[Gameweek 23]],FPL_Fixtures_Extract[#Headers],0)),LEN(INDEX(FPL_Fixtures_Extract[],MATCH($A133,FPL_Fixtures_Extract[[Player]:[Player]],0),MATCH(FPL_Combined[[#Headers],[Gameweek 23]],FPL_Fixtures_Extract[#Headers],0)))-4),Team_Key[[Full Name]:[Full Name]],0))&amp;RIGHT(INDEX(FPL_Fixtures_Extract[],MATCH($A133,FPL_Fixtures_Extract[[Player]:[Player]],0),MATCH(FPL_Combined[[#Headers],[Gameweek 23]],FPL_Fixtures_Extract[#Headers],0)),3))</f>
        <v>EVE(A) 2-1</v>
      </c>
      <c r="Y133" t="str">
        <f ca="1">IF(RIGHT(FPL_Combined[[#Headers],[Gameweek 24]],2)&lt;$B$622,INDEX(FPL_Results_Extract[Team],MATCH($A133,FPL_Results_Extract[[Player]:[Player]],0)),INDEX(Team_Key[[Abbreviation]:[Abbreviation]],MATCH(LEFT(INDEX(FPL_Fixtures_Extract[],MATCH($A133,FPL_Fixtures_Extract[[Player]:[Player]],0),MATCH(FPL_Combined[[#Headers],[Gameweek 24]],FPL_Fixtures_Extract[#Headers],0)),LEN(INDEX(FPL_Fixtures_Extract[],MATCH($A133,FPL_Fixtures_Extract[[Player]:[Player]],0),MATCH(FPL_Combined[[#Headers],[Gameweek 24]],FPL_Fixtures_Extract[#Headers],0)))-4),Team_Key[[Full Name]:[Full Name]],0))&amp;RIGHT(INDEX(FPL_Fixtures_Extract[],MATCH($A133,FPL_Fixtures_Extract[[Player]:[Player]],0),MATCH(FPL_Combined[[#Headers],[Gameweek 24]],FPL_Fixtures_Extract[#Headers],0)),3))</f>
        <v>SWA</v>
      </c>
      <c r="Z133" t="str">
        <f ca="1">IF(RIGHT(FPL_Combined[[#Headers],[Gameweek 25]],2)&lt;$B$622,INDEX(FPL_Results_Extract[Player],MATCH($A133,FPL_Results_Extract[[Player]:[Player]],0)),INDEX(Team_Key[[Abbreviation]:[Abbreviation]],MATCH(LEFT(INDEX(FPL_Fixtures_Extract[],MATCH($A133,FPL_Fixtures_Extract[[Player]:[Player]],0),MATCH(FPL_Combined[[#Headers],[Gameweek 25]],FPL_Fixtures_Extract[#Headers],0)),LEN(INDEX(FPL_Fixtures_Extract[],MATCH($A133,FPL_Fixtures_Extract[[Player]:[Player]],0),MATCH(FPL_Combined[[#Headers],[Gameweek 25]],FPL_Fixtures_Extract[#Headers],0)))-4),Team_Key[[Full Name]:[Full Name]],0))&amp;RIGHT(INDEX(FPL_Fixtures_Extract[],MATCH($A133,FPL_Fixtures_Extract[[Player]:[Player]],0),MATCH(FPL_Combined[[#Headers],[Gameweek 25]],FPL_Fixtures_Extract[#Headers],0)),3))</f>
        <v>Cork</v>
      </c>
      <c r="AA133" t="str">
        <f ca="1">IF(RIGHT(FPL_Combined[[#Headers],[Gameweek 26]],2)&lt;$B$622,INDEX(FPL_Results_Extract[Gameweek 01],MATCH($A133,FPL_Results_Extract[[Player]:[Player]],0)),INDEX(Team_Key[[Abbreviation]:[Abbreviation]],MATCH(LEFT(INDEX(FPL_Fixtures_Extract[],MATCH($A133,FPL_Fixtures_Extract[[Player]:[Player]],0),MATCH(FPL_Combined[[#Headers],[Gameweek 26]],FPL_Fixtures_Extract[#Headers],0)),LEN(INDEX(FPL_Fixtures_Extract[],MATCH($A133,FPL_Fixtures_Extract[[Player]:[Player]],0),MATCH(FPL_Combined[[#Headers],[Gameweek 26]],FPL_Fixtures_Extract[#Headers],0)))-4),Team_Key[[Full Name]:[Full Name]],0))&amp;RIGHT(INDEX(FPL_Fixtures_Extract[],MATCH($A133,FPL_Fixtures_Extract[[Player]:[Player]],0),MATCH(FPL_Combined[[#Headers],[Gameweek 26]],FPL_Fixtures_Extract[#Headers],0)),3))</f>
        <v>CHE(A) 2-2</v>
      </c>
      <c r="AB133" t="str">
        <f ca="1">IF(RIGHT(FPL_Combined[[#Headers],[Gameweek 27]],2)&lt;$B$622,INDEX(FPL_Results_Extract[Gameweek 02],MATCH($A133,FPL_Results_Extract[[Player]:[Player]],0)),INDEX(Team_Key[[Abbreviation]:[Abbreviation]],MATCH(LEFT(INDEX(FPL_Fixtures_Extract[],MATCH($A133,FPL_Fixtures_Extract[[Player]:[Player]],0),MATCH(FPL_Combined[[#Headers],[Gameweek 27]],FPL_Fixtures_Extract[#Headers],0)),LEN(INDEX(FPL_Fixtures_Extract[],MATCH($A133,FPL_Fixtures_Extract[[Player]:[Player]],0),MATCH(FPL_Combined[[#Headers],[Gameweek 27]],FPL_Fixtures_Extract[#Headers],0)))-4),Team_Key[[Full Name]:[Full Name]],0))&amp;RIGHT(INDEX(FPL_Fixtures_Extract[],MATCH($A133,FPL_Fixtures_Extract[[Player]:[Player]],0),MATCH(FPL_Combined[[#Headers],[Gameweek 27]],FPL_Fixtures_Extract[#Headers],0)),3))</f>
        <v>NEW(H) 2-0</v>
      </c>
      <c r="AC133" t="str">
        <f ca="1">IF(RIGHT(FPL_Combined[[#Headers],[Gameweek 28]],2)&lt;$B$622,INDEX(FPL_Results_Extract[Gameweek 03],MATCH($A133,FPL_Results_Extract[[Player]:[Player]],0)),INDEX(Team_Key[[Abbreviation]:[Abbreviation]],MATCH(LEFT(INDEX(FPL_Fixtures_Extract[],MATCH($A133,FPL_Fixtures_Extract[[Player]:[Player]],0),MATCH(FPL_Combined[[#Headers],[Gameweek 28]],FPL_Fixtures_Extract[#Headers],0)),LEN(INDEX(FPL_Fixtures_Extract[],MATCH($A133,FPL_Fixtures_Extract[[Player]:[Player]],0),MATCH(FPL_Combined[[#Headers],[Gameweek 28]],FPL_Fixtures_Extract[#Headers],0)))-4),Team_Key[[Full Name]:[Full Name]],0))&amp;RIGHT(INDEX(FPL_Fixtures_Extract[],MATCH($A133,FPL_Fixtures_Extract[[Player]:[Player]],0),MATCH(FPL_Combined[[#Headers],[Gameweek 28]],FPL_Fixtures_Extract[#Headers],0)),3))</f>
        <v>SUN(A) 1-1</v>
      </c>
      <c r="AD133" t="str">
        <f ca="1">IF(RIGHT(FPL_Combined[[#Headers],[Gameweek 29]],2)&lt;$B$622,INDEX(FPL_Results_Extract[Gameweek 04],MATCH($A133,FPL_Results_Extract[[Player]:[Player]],0)),INDEX(Team_Key[[Abbreviation]:[Abbreviation]],MATCH(LEFT(INDEX(FPL_Fixtures_Extract[],MATCH($A133,FPL_Fixtures_Extract[[Player]:[Player]],0),MATCH(FPL_Combined[[#Headers],[Gameweek 29]],FPL_Fixtures_Extract[#Headers],0)),LEN(INDEX(FPL_Fixtures_Extract[],MATCH($A133,FPL_Fixtures_Extract[[Player]:[Player]],0),MATCH(FPL_Combined[[#Headers],[Gameweek 29]],FPL_Fixtures_Extract[#Headers],0)))-4),Team_Key[[Full Name]:[Full Name]],0))&amp;RIGHT(INDEX(FPL_Fixtures_Extract[],MATCH($A133,FPL_Fixtures_Extract[[Player]:[Player]],0),MATCH(FPL_Combined[[#Headers],[Gameweek 29]],FPL_Fixtures_Extract[#Headers],0)),3))</f>
        <v>NOR(H)</v>
      </c>
      <c r="AE133" t="str">
        <f ca="1">IF(RIGHT(FPL_Combined[[#Headers],[Gameweek 30]],2)&lt;$B$622,INDEX(FPL_Results_Extract[Gameweek 05],MATCH($A133,FPL_Results_Extract[[Player]:[Player]],0)),INDEX(Team_Key[[Abbreviation]:[Abbreviation]],MATCH(LEFT(INDEX(FPL_Fixtures_Extract[],MATCH($A133,FPL_Fixtures_Extract[[Player]:[Player]],0),MATCH(FPL_Combined[[#Headers],[Gameweek 30]],FPL_Fixtures_Extract[#Headers],0)),LEN(INDEX(FPL_Fixtures_Extract[],MATCH($A133,FPL_Fixtures_Extract[[Player]:[Player]],0),MATCH(FPL_Combined[[#Headers],[Gameweek 30]],FPL_Fixtures_Extract[#Headers],0)))-4),Team_Key[[Full Name]:[Full Name]],0))&amp;RIGHT(INDEX(FPL_Fixtures_Extract[],MATCH($A133,FPL_Fixtures_Extract[[Player]:[Player]],0),MATCH(FPL_Combined[[#Headers],[Gameweek 30]],FPL_Fixtures_Extract[#Headers],0)),3))</f>
        <v>BOU(A)</v>
      </c>
      <c r="AF133" t="str">
        <f ca="1">IF(RIGHT(FPL_Combined[[#Headers],[Gameweek 31]],2)&lt;$B$622,INDEX(FPL_Results_Extract[Gameweek 06],MATCH($A133,FPL_Results_Extract[[Player]:[Player]],0)),INDEX(Team_Key[[Abbreviation]:[Abbreviation]],MATCH(LEFT(INDEX(FPL_Fixtures_Extract[],MATCH($A133,FPL_Fixtures_Extract[[Player]:[Player]],0),MATCH(FPL_Combined[[#Headers],[Gameweek 31]],FPL_Fixtures_Extract[#Headers],0)),LEN(INDEX(FPL_Fixtures_Extract[],MATCH($A133,FPL_Fixtures_Extract[[Player]:[Player]],0),MATCH(FPL_Combined[[#Headers],[Gameweek 31]],FPL_Fixtures_Extract[#Headers],0)))-4),Team_Key[[Full Name]:[Full Name]],0))&amp;RIGHT(INDEX(FPL_Fixtures_Extract[],MATCH($A133,FPL_Fixtures_Extract[[Player]:[Player]],0),MATCH(FPL_Combined[[#Headers],[Gameweek 31]],FPL_Fixtures_Extract[#Headers],0)),3))</f>
        <v>AVL(H)</v>
      </c>
      <c r="AG133" t="str">
        <f ca="1">IF(RIGHT(FPL_Combined[[#Headers],[Gameweek 32]],2)&lt;$B$622,INDEX(FPL_Results_Extract[Gameweek 07],MATCH($A133,FPL_Results_Extract[[Player]:[Player]],0)),INDEX(Team_Key[[Abbreviation]:[Abbreviation]],MATCH(LEFT(INDEX(FPL_Fixtures_Extract[],MATCH($A133,FPL_Fixtures_Extract[[Player]:[Player]],0),MATCH(FPL_Combined[[#Headers],[Gameweek 32]],FPL_Fixtures_Extract[#Headers],0)),LEN(INDEX(FPL_Fixtures_Extract[],MATCH($A133,FPL_Fixtures_Extract[[Player]:[Player]],0),MATCH(FPL_Combined[[#Headers],[Gameweek 32]],FPL_Fixtures_Extract[#Headers],0)))-4),Team_Key[[Full Name]:[Full Name]],0))&amp;RIGHT(INDEX(FPL_Fixtures_Extract[],MATCH($A133,FPL_Fixtures_Extract[[Player]:[Player]],0),MATCH(FPL_Combined[[#Headers],[Gameweek 32]],FPL_Fixtures_Extract[#Headers],0)),3))</f>
        <v>STK(A)</v>
      </c>
      <c r="AH133" t="str">
        <f ca="1">IF(RIGHT(FPL_Combined[[#Headers],[Gameweek 33]],2)&lt;$B$622,INDEX(FPL_Results_Extract[Gameweek 08],MATCH($A133,FPL_Results_Extract[[Player]:[Player]],0)),INDEX(Team_Key[[Abbreviation]:[Abbreviation]],MATCH(LEFT(INDEX(FPL_Fixtures_Extract[],MATCH($A133,FPL_Fixtures_Extract[[Player]:[Player]],0),MATCH(FPL_Combined[[#Headers],[Gameweek 33]],FPL_Fixtures_Extract[#Headers],0)),LEN(INDEX(FPL_Fixtures_Extract[],MATCH($A133,FPL_Fixtures_Extract[[Player]:[Player]],0),MATCH(FPL_Combined[[#Headers],[Gameweek 33]],FPL_Fixtures_Extract[#Headers],0)))-4),Team_Key[[Full Name]:[Full Name]],0))&amp;RIGHT(INDEX(FPL_Fixtures_Extract[],MATCH($A133,FPL_Fixtures_Extract[[Player]:[Player]],0),MATCH(FPL_Combined[[#Headers],[Gameweek 33]],FPL_Fixtures_Extract[#Headers],0)),3))</f>
        <v>CHE(H)</v>
      </c>
      <c r="AI133" t="str">
        <f ca="1">IF(RIGHT(FPL_Combined[[#Headers],[Gameweek 34]],2)&lt;$B$622,INDEX(FPL_Results_Extract[Gameweek 09],MATCH($A133,FPL_Results_Extract[[Player]:[Player]],0)),INDEX(Team_Key[[Abbreviation]:[Abbreviation]],MATCH(LEFT(INDEX(FPL_Fixtures_Extract[],MATCH($A133,FPL_Fixtures_Extract[[Player]:[Player]],0),MATCH(FPL_Combined[[#Headers],[Gameweek 34]],FPL_Fixtures_Extract[#Headers],0)),LEN(INDEX(FPL_Fixtures_Extract[],MATCH($A133,FPL_Fixtures_Extract[[Player]:[Player]],0),MATCH(FPL_Combined[[#Headers],[Gameweek 34]],FPL_Fixtures_Extract[#Headers],0)))-4),Team_Key[[Full Name]:[Full Name]],0))&amp;RIGHT(INDEX(FPL_Fixtures_Extract[],MATCH($A133,FPL_Fixtures_Extract[[Player]:[Player]],0),MATCH(FPL_Combined[[#Headers],[Gameweek 34]],FPL_Fixtures_Extract[#Headers],0)),3))</f>
        <v>NEW(A)</v>
      </c>
      <c r="AJ133" t="str">
        <f ca="1">IF(RIGHT(FPL_Combined[[#Headers],[Gameweek 35]],2)&lt;$B$622,INDEX(FPL_Results_Extract[Gameweek 10],MATCH($A133,FPL_Results_Extract[[Player]:[Player]],0)),INDEX(Team_Key[[Abbreviation]:[Abbreviation]],MATCH(LEFT(INDEX(FPL_Fixtures_Extract[],MATCH($A133,FPL_Fixtures_Extract[[Player]:[Player]],0),MATCH(FPL_Combined[[#Headers],[Gameweek 35]],FPL_Fixtures_Extract[#Headers],0)),LEN(INDEX(FPL_Fixtures_Extract[],MATCH($A133,FPL_Fixtures_Extract[[Player]:[Player]],0),MATCH(FPL_Combined[[#Headers],[Gameweek 35]],FPL_Fixtures_Extract[#Headers],0)))-4),Team_Key[[Full Name]:[Full Name]],0))&amp;RIGHT(INDEX(FPL_Fixtures_Extract[],MATCH($A133,FPL_Fixtures_Extract[[Player]:[Player]],0),MATCH(FPL_Combined[[#Headers],[Gameweek 35]],FPL_Fixtures_Extract[#Headers],0)),3))</f>
        <v>LEI(A)</v>
      </c>
      <c r="AK133" t="str">
        <f ca="1">IF(RIGHT(FPL_Combined[[#Headers],[Gameweek 36]],2)&lt;$B$622,INDEX(FPL_Results_Extract[Gameweek 11],MATCH($A133,FPL_Results_Extract[[Player]:[Player]],0)),INDEX(Team_Key[[Abbreviation]:[Abbreviation]],MATCH(LEFT(INDEX(FPL_Fixtures_Extract[],MATCH($A133,FPL_Fixtures_Extract[[Player]:[Player]],0),MATCH(FPL_Combined[[#Headers],[Gameweek 36]],FPL_Fixtures_Extract[#Headers],0)),LEN(INDEX(FPL_Fixtures_Extract[],MATCH($A133,FPL_Fixtures_Extract[[Player]:[Player]],0),MATCH(FPL_Combined[[#Headers],[Gameweek 36]],FPL_Fixtures_Extract[#Headers],0)))-4),Team_Key[[Full Name]:[Full Name]],0))&amp;RIGHT(INDEX(FPL_Fixtures_Extract[],MATCH($A133,FPL_Fixtures_Extract[[Player]:[Player]],0),MATCH(FPL_Combined[[#Headers],[Gameweek 36]],FPL_Fixtures_Extract[#Headers],0)),3))</f>
        <v>LIV(H)</v>
      </c>
      <c r="AL133" t="str">
        <f ca="1">IF(RIGHT(FPL_Combined[[#Headers],[Gameweek 37]],2)&lt;$B$622,INDEX(FPL_Results_Extract[Gameweek 12],MATCH($A133,FPL_Results_Extract[[Player]:[Player]],0)),INDEX(Team_Key[[Abbreviation]:[Abbreviation]],MATCH(LEFT(INDEX(FPL_Fixtures_Extract[],MATCH($A133,FPL_Fixtures_Extract[[Player]:[Player]],0),MATCH(FPL_Combined[[#Headers],[Gameweek 37]],FPL_Fixtures_Extract[#Headers],0)),LEN(INDEX(FPL_Fixtures_Extract[],MATCH($A133,FPL_Fixtures_Extract[[Player]:[Player]],0),MATCH(FPL_Combined[[#Headers],[Gameweek 37]],FPL_Fixtures_Extract[#Headers],0)))-4),Team_Key[[Full Name]:[Full Name]],0))&amp;RIGHT(INDEX(FPL_Fixtures_Extract[],MATCH($A133,FPL_Fixtures_Extract[[Player]:[Player]],0),MATCH(FPL_Combined[[#Headers],[Gameweek 37]],FPL_Fixtures_Extract[#Headers],0)),3))</f>
        <v>WHU(A)</v>
      </c>
      <c r="AM133" t="str">
        <f ca="1">IF(RIGHT(FPL_Combined[[#Headers],[Gameweek 38]],2)&lt;$B$622,INDEX(FPL_Results_Extract[Gameweek 13],MATCH($A133,FPL_Results_Extract[[Player]:[Player]],0)),INDEX(Team_Key[[Abbreviation]:[Abbreviation]],MATCH(LEFT(INDEX(FPL_Fixtures_Extract[],MATCH($A133,FPL_Fixtures_Extract[[Player]:[Player]],0),MATCH(FPL_Combined[[#Headers],[Gameweek 38]],FPL_Fixtures_Extract[#Headers],0)),LEN(INDEX(FPL_Fixtures_Extract[],MATCH($A133,FPL_Fixtures_Extract[[Player]:[Player]],0),MATCH(FPL_Combined[[#Headers],[Gameweek 38]],FPL_Fixtures_Extract[#Headers],0)))-4),Team_Key[[Full Name]:[Full Name]],0))&amp;RIGHT(INDEX(FPL_Fixtures_Extract[],MATCH($A133,FPL_Fixtures_Extract[[Player]:[Player]],0),MATCH(FPL_Combined[[#Headers],[Gameweek 38]],FPL_Fixtures_Extract[#Headers],0)),3))</f>
        <v>MCI(H)</v>
      </c>
    </row>
    <row r="134" spans="1:39" x14ac:dyDescent="0.45">
      <c r="A134" t="s">
        <v>155</v>
      </c>
      <c r="B134" t="str">
        <f ca="1">IF(RIGHT(FPL_Combined[[#Headers],[Gameweek 01]],2)&lt;$B$622,INDEX(FPL_Results_Extract[Gameweek 01],MATCH($A134,FPL_Results_Extract[[Player]:[Player]],0)),INDEX(Team_Key[[Abbreviation]:[Abbreviation]],MATCH(LEFT(INDEX(FPL_Fixtures_Extract[],MATCH($A134,FPL_Fixtures_Extract[[Player]:[Player]],0),MATCH(FPL_Combined[[#Headers],[Gameweek 01]],FPL_Fixtures_Extract[#Headers],0)),LEN(INDEX(FPL_Fixtures_Extract[],MATCH($A134,FPL_Fixtures_Extract[[Player]:[Player]],0),MATCH(FPL_Combined[[#Headers],[Gameweek 01]],FPL_Fixtures_Extract[#Headers],0)))-4),Team_Key[[Full Name]:[Full Name]],0))&amp;RIGHT(INDEX(FPL_Fixtures_Extract[],MATCH($A134,FPL_Fixtures_Extract[[Player]:[Player]],0),MATCH(FPL_Combined[[#Headers],[Gameweek 01]],FPL_Fixtures_Extract[#Headers],0)),3))</f>
        <v>SWA(H) 2-2</v>
      </c>
      <c r="C134" t="str">
        <f ca="1">IF(RIGHT(FPL_Combined[[#Headers],[Gameweek 02]],2)&lt;$B$622,INDEX(FPL_Results_Extract[Gameweek 02],MATCH($A134,FPL_Results_Extract[[Player]:[Player]],0)),INDEX(Team_Key[[Abbreviation]:[Abbreviation]],MATCH(LEFT(INDEX(FPL_Fixtures_Extract[],MATCH($A134,FPL_Fixtures_Extract[[Player]:[Player]],0),MATCH(FPL_Combined[[#Headers],[Gameweek 02]],FPL_Fixtures_Extract[#Headers],0)),LEN(INDEX(FPL_Fixtures_Extract[],MATCH($A134,FPL_Fixtures_Extract[[Player]:[Player]],0),MATCH(FPL_Combined[[#Headers],[Gameweek 02]],FPL_Fixtures_Extract[#Headers],0)))-4),Team_Key[[Full Name]:[Full Name]],0))&amp;RIGHT(INDEX(FPL_Fixtures_Extract[],MATCH($A134,FPL_Fixtures_Extract[[Player]:[Player]],0),MATCH(FPL_Combined[[#Headers],[Gameweek 02]],FPL_Fixtures_Extract[#Headers],0)),3))</f>
        <v>MCI(A) 0-3</v>
      </c>
      <c r="D134" t="str">
        <f ca="1">IF(RIGHT(FPL_Combined[[#Headers],[Gameweek 03]],2)&lt;$B$622,INDEX(FPL_Results_Extract[Gameweek 03],MATCH($A134,FPL_Results_Extract[[Player]:[Player]],0)),INDEX(Team_Key[[Abbreviation]:[Abbreviation]],MATCH(LEFT(INDEX(FPL_Fixtures_Extract[],MATCH($A134,FPL_Fixtures_Extract[[Player]:[Player]],0),MATCH(FPL_Combined[[#Headers],[Gameweek 03]],FPL_Fixtures_Extract[#Headers],0)),LEN(INDEX(FPL_Fixtures_Extract[],MATCH($A134,FPL_Fixtures_Extract[[Player]:[Player]],0),MATCH(FPL_Combined[[#Headers],[Gameweek 03]],FPL_Fixtures_Extract[#Headers],0)))-4),Team_Key[[Full Name]:[Full Name]],0))&amp;RIGHT(INDEX(FPL_Fixtures_Extract[],MATCH($A134,FPL_Fixtures_Extract[[Player]:[Player]],0),MATCH(FPL_Combined[[#Headers],[Gameweek 03]],FPL_Fixtures_Extract[#Headers],0)),3))</f>
        <v>WBA(A) 3-2</v>
      </c>
      <c r="E134" t="str">
        <f ca="1">IF(RIGHT(FPL_Combined[[#Headers],[Gameweek 04]],2)&lt;$B$622,INDEX(FPL_Results_Extract[Gameweek 04],MATCH($A134,FPL_Results_Extract[[Player]:[Player]],0)),INDEX(Team_Key[[Abbreviation]:[Abbreviation]],MATCH(LEFT(INDEX(FPL_Fixtures_Extract[],MATCH($A134,FPL_Fixtures_Extract[[Player]:[Player]],0),MATCH(FPL_Combined[[#Headers],[Gameweek 04]],FPL_Fixtures_Extract[#Headers],0)),LEN(INDEX(FPL_Fixtures_Extract[],MATCH($A134,FPL_Fixtures_Extract[[Player]:[Player]],0),MATCH(FPL_Combined[[#Headers],[Gameweek 04]],FPL_Fixtures_Extract[#Headers],0)))-4),Team_Key[[Full Name]:[Full Name]],0))&amp;RIGHT(INDEX(FPL_Fixtures_Extract[],MATCH($A134,FPL_Fixtures_Extract[[Player]:[Player]],0),MATCH(FPL_Combined[[#Headers],[Gameweek 04]],FPL_Fixtures_Extract[#Headers],0)),3))</f>
        <v>CRY(H) 1-2</v>
      </c>
      <c r="F134" t="str">
        <f ca="1">IF(RIGHT(FPL_Combined[[#Headers],[Gameweek 05]],2)&lt;$B$622,INDEX(FPL_Results_Extract[Gameweek 05],MATCH($A134,FPL_Results_Extract[[Player]:[Player]],0)),INDEX(Team_Key[[Abbreviation]:[Abbreviation]],MATCH(LEFT(INDEX(FPL_Fixtures_Extract[],MATCH($A134,FPL_Fixtures_Extract[[Player]:[Player]],0),MATCH(FPL_Combined[[#Headers],[Gameweek 05]],FPL_Fixtures_Extract[#Headers],0)),LEN(INDEX(FPL_Fixtures_Extract[],MATCH($A134,FPL_Fixtures_Extract[[Player]:[Player]],0),MATCH(FPL_Combined[[#Headers],[Gameweek 05]],FPL_Fixtures_Extract[#Headers],0)))-4),Team_Key[[Full Name]:[Full Name]],0))&amp;RIGHT(INDEX(FPL_Fixtures_Extract[],MATCH($A134,FPL_Fixtures_Extract[[Player]:[Player]],0),MATCH(FPL_Combined[[#Headers],[Gameweek 05]],FPL_Fixtures_Extract[#Headers],0)),3))</f>
        <v>EVE(A) 1-3</v>
      </c>
      <c r="G134" t="str">
        <f ca="1">IF(RIGHT(FPL_Combined[[#Headers],[Gameweek 06]],2)&lt;$B$622,INDEX(FPL_Results_Extract[Gameweek 06],MATCH($A134,FPL_Results_Extract[[Player]:[Player]],0)),INDEX(Team_Key[[Abbreviation]:[Abbreviation]],MATCH(LEFT(INDEX(FPL_Fixtures_Extract[],MATCH($A134,FPL_Fixtures_Extract[[Player]:[Player]],0),MATCH(FPL_Combined[[#Headers],[Gameweek 06]],FPL_Fixtures_Extract[#Headers],0)),LEN(INDEX(FPL_Fixtures_Extract[],MATCH($A134,FPL_Fixtures_Extract[[Player]:[Player]],0),MATCH(FPL_Combined[[#Headers],[Gameweek 06]],FPL_Fixtures_Extract[#Headers],0)))-4),Team_Key[[Full Name]:[Full Name]],0))&amp;RIGHT(INDEX(FPL_Fixtures_Extract[],MATCH($A134,FPL_Fixtures_Extract[[Player]:[Player]],0),MATCH(FPL_Combined[[#Headers],[Gameweek 06]],FPL_Fixtures_Extract[#Headers],0)),3))</f>
        <v>ARS(H) 2-0</v>
      </c>
      <c r="H134" t="str">
        <f ca="1">IF(RIGHT(FPL_Combined[[#Headers],[Gameweek 07]],2)&lt;$B$622,INDEX(FPL_Results_Extract[Gameweek 07],MATCH($A134,FPL_Results_Extract[[Player]:[Player]],0)),INDEX(Team_Key[[Abbreviation]:[Abbreviation]],MATCH(LEFT(INDEX(FPL_Fixtures_Extract[],MATCH($A134,FPL_Fixtures_Extract[[Player]:[Player]],0),MATCH(FPL_Combined[[#Headers],[Gameweek 07]],FPL_Fixtures_Extract[#Headers],0)),LEN(INDEX(FPL_Fixtures_Extract[],MATCH($A134,FPL_Fixtures_Extract[[Player]:[Player]],0),MATCH(FPL_Combined[[#Headers],[Gameweek 07]],FPL_Fixtures_Extract[#Headers],0)))-4),Team_Key[[Full Name]:[Full Name]],0))&amp;RIGHT(INDEX(FPL_Fixtures_Extract[],MATCH($A134,FPL_Fixtures_Extract[[Player]:[Player]],0),MATCH(FPL_Combined[[#Headers],[Gameweek 07]],FPL_Fixtures_Extract[#Headers],0)),3))</f>
        <v>NEW(A) 2-2</v>
      </c>
      <c r="I134" t="str">
        <f ca="1">IF(RIGHT(FPL_Combined[[#Headers],[Gameweek 08]],2)&lt;$B$622,INDEX(FPL_Results_Extract[Gameweek 08],MATCH($A134,FPL_Results_Extract[[Player]:[Player]],0)),INDEX(Team_Key[[Abbreviation]:[Abbreviation]],MATCH(LEFT(INDEX(FPL_Fixtures_Extract[],MATCH($A134,FPL_Fixtures_Extract[[Player]:[Player]],0),MATCH(FPL_Combined[[#Headers],[Gameweek 08]],FPL_Fixtures_Extract[#Headers],0)),LEN(INDEX(FPL_Fixtures_Extract[],MATCH($A134,FPL_Fixtures_Extract[[Player]:[Player]],0),MATCH(FPL_Combined[[#Headers],[Gameweek 08]],FPL_Fixtures_Extract[#Headers],0)))-4),Team_Key[[Full Name]:[Full Name]],0))&amp;RIGHT(INDEX(FPL_Fixtures_Extract[],MATCH($A134,FPL_Fixtures_Extract[[Player]:[Player]],0),MATCH(FPL_Combined[[#Headers],[Gameweek 08]],FPL_Fixtures_Extract[#Headers],0)),3))</f>
        <v>SOU(H) 1-3</v>
      </c>
      <c r="J134" t="str">
        <f ca="1">IF(RIGHT(FPL_Combined[[#Headers],[Gameweek 09]],2)&lt;$B$622,INDEX(FPL_Results_Extract[Gameweek 09],MATCH($A134,FPL_Results_Extract[[Player]:[Player]],0)),INDEX(Team_Key[[Abbreviation]:[Abbreviation]],MATCH(LEFT(INDEX(FPL_Fixtures_Extract[],MATCH($A134,FPL_Fixtures_Extract[[Player]:[Player]],0),MATCH(FPL_Combined[[#Headers],[Gameweek 09]],FPL_Fixtures_Extract[#Headers],0)),LEN(INDEX(FPL_Fixtures_Extract[],MATCH($A134,FPL_Fixtures_Extract[[Player]:[Player]],0),MATCH(FPL_Combined[[#Headers],[Gameweek 09]],FPL_Fixtures_Extract[#Headers],0)))-4),Team_Key[[Full Name]:[Full Name]],0))&amp;RIGHT(INDEX(FPL_Fixtures_Extract[],MATCH($A134,FPL_Fixtures_Extract[[Player]:[Player]],0),MATCH(FPL_Combined[[#Headers],[Gameweek 09]],FPL_Fixtures_Extract[#Headers],0)),3))</f>
        <v>AVL(H) 2-0</v>
      </c>
      <c r="K134" t="str">
        <f ca="1">IF(RIGHT(FPL_Combined[[#Headers],[Gameweek 10]],2)&lt;$B$622,INDEX(FPL_Results_Extract[Gameweek 10],MATCH($A134,FPL_Results_Extract[[Player]:[Player]],0)),INDEX(Team_Key[[Abbreviation]:[Abbreviation]],MATCH(LEFT(INDEX(FPL_Fixtures_Extract[],MATCH($A134,FPL_Fixtures_Extract[[Player]:[Player]],0),MATCH(FPL_Combined[[#Headers],[Gameweek 10]],FPL_Fixtures_Extract[#Headers],0)),LEN(INDEX(FPL_Fixtures_Extract[],MATCH($A134,FPL_Fixtures_Extract[[Player]:[Player]],0),MATCH(FPL_Combined[[#Headers],[Gameweek 10]],FPL_Fixtures_Extract[#Headers],0)))-4),Team_Key[[Full Name]:[Full Name]],0))&amp;RIGHT(INDEX(FPL_Fixtures_Extract[],MATCH($A134,FPL_Fixtures_Extract[[Player]:[Player]],0),MATCH(FPL_Combined[[#Headers],[Gameweek 10]],FPL_Fixtures_Extract[#Headers],0)),3))</f>
        <v>WHU(A) 1-2</v>
      </c>
      <c r="L134" t="str">
        <f ca="1">IF(RIGHT(FPL_Combined[[#Headers],[Gameweek 11]],2)&lt;$B$622,INDEX(FPL_Results_Extract[Gameweek 11],MATCH($A134,FPL_Results_Extract[[Player]:[Player]],0)),INDEX(Team_Key[[Abbreviation]:[Abbreviation]],MATCH(LEFT(INDEX(FPL_Fixtures_Extract[],MATCH($A134,FPL_Fixtures_Extract[[Player]:[Player]],0),MATCH(FPL_Combined[[#Headers],[Gameweek 11]],FPL_Fixtures_Extract[#Headers],0)),LEN(INDEX(FPL_Fixtures_Extract[],MATCH($A134,FPL_Fixtures_Extract[[Player]:[Player]],0),MATCH(FPL_Combined[[#Headers],[Gameweek 11]],FPL_Fixtures_Extract[#Headers],0)))-4),Team_Key[[Full Name]:[Full Name]],0))&amp;RIGHT(INDEX(FPL_Fixtures_Extract[],MATCH($A134,FPL_Fixtures_Extract[[Player]:[Player]],0),MATCH(FPL_Combined[[#Headers],[Gameweek 11]],FPL_Fixtures_Extract[#Headers],0)),3))</f>
        <v>LIV(H) 1-3</v>
      </c>
      <c r="M134" t="str">
        <f ca="1">IF(RIGHT(FPL_Combined[[#Headers],[Gameweek 12]],2)&lt;$B$622,INDEX(FPL_Results_Extract[Gameweek 12],MATCH($A134,FPL_Results_Extract[[Player]:[Player]],0)),INDEX(Team_Key[[Abbreviation]:[Abbreviation]],MATCH(LEFT(INDEX(FPL_Fixtures_Extract[],MATCH($A134,FPL_Fixtures_Extract[[Player]:[Player]],0),MATCH(FPL_Combined[[#Headers],[Gameweek 12]],FPL_Fixtures_Extract[#Headers],0)),LEN(INDEX(FPL_Fixtures_Extract[],MATCH($A134,FPL_Fixtures_Extract[[Player]:[Player]],0),MATCH(FPL_Combined[[#Headers],[Gameweek 12]],FPL_Fixtures_Extract[#Headers],0)))-4),Team_Key[[Full Name]:[Full Name]],0))&amp;RIGHT(INDEX(FPL_Fixtures_Extract[],MATCH($A134,FPL_Fixtures_Extract[[Player]:[Player]],0),MATCH(FPL_Combined[[#Headers],[Gameweek 12]],FPL_Fixtures_Extract[#Headers],0)),3))</f>
        <v>STK(A) 0-1</v>
      </c>
      <c r="N134" t="str">
        <f ca="1">IF(RIGHT(FPL_Combined[[#Headers],[Gameweek 13]],2)&lt;$B$622,INDEX(FPL_Results_Extract[Gameweek 13],MATCH($A134,FPL_Results_Extract[[Player]:[Player]],0)),INDEX(Team_Key[[Abbreviation]:[Abbreviation]],MATCH(LEFT(INDEX(FPL_Fixtures_Extract[],MATCH($A134,FPL_Fixtures_Extract[[Player]:[Player]],0),MATCH(FPL_Combined[[#Headers],[Gameweek 13]],FPL_Fixtures_Extract[#Headers],0)),LEN(INDEX(FPL_Fixtures_Extract[],MATCH($A134,FPL_Fixtures_Extract[[Player]:[Player]],0),MATCH(FPL_Combined[[#Headers],[Gameweek 13]],FPL_Fixtures_Extract[#Headers],0)))-4),Team_Key[[Full Name]:[Full Name]],0))&amp;RIGHT(INDEX(FPL_Fixtures_Extract[],MATCH($A134,FPL_Fixtures_Extract[[Player]:[Player]],0),MATCH(FPL_Combined[[#Headers],[Gameweek 13]],FPL_Fixtures_Extract[#Headers],0)),3))</f>
        <v>NOR(H) 1-0</v>
      </c>
      <c r="O134" t="str">
        <f ca="1">IF(RIGHT(FPL_Combined[[#Headers],[Gameweek 14]],2)&lt;$B$622,INDEX(FPL_Results_Extract[Gameweek 14],MATCH($A134,FPL_Results_Extract[[Player]:[Player]],0)),INDEX(Team_Key[[Abbreviation]:[Abbreviation]],MATCH(LEFT(INDEX(FPL_Fixtures_Extract[],MATCH($A134,FPL_Fixtures_Extract[[Player]:[Player]],0),MATCH(FPL_Combined[[#Headers],[Gameweek 14]],FPL_Fixtures_Extract[#Headers],0)),LEN(INDEX(FPL_Fixtures_Extract[],MATCH($A134,FPL_Fixtures_Extract[[Player]:[Player]],0),MATCH(FPL_Combined[[#Headers],[Gameweek 14]],FPL_Fixtures_Extract[#Headers],0)))-4),Team_Key[[Full Name]:[Full Name]],0))&amp;RIGHT(INDEX(FPL_Fixtures_Extract[],MATCH($A134,FPL_Fixtures_Extract[[Player]:[Player]],0),MATCH(FPL_Combined[[#Headers],[Gameweek 14]],FPL_Fixtures_Extract[#Headers],0)),3))</f>
        <v>TOT(A) 0-0</v>
      </c>
      <c r="P134" t="str">
        <f ca="1">IF(RIGHT(FPL_Combined[[#Headers],[Gameweek 15]],2)&lt;$B$622,INDEX(FPL_Results_Extract[Gameweek 15],MATCH($A134,FPL_Results_Extract[[Player]:[Player]],0)),INDEX(Team_Key[[Abbreviation]:[Abbreviation]],MATCH(LEFT(INDEX(FPL_Fixtures_Extract[],MATCH($A134,FPL_Fixtures_Extract[[Player]:[Player]],0),MATCH(FPL_Combined[[#Headers],[Gameweek 15]],FPL_Fixtures_Extract[#Headers],0)),LEN(INDEX(FPL_Fixtures_Extract[],MATCH($A134,FPL_Fixtures_Extract[[Player]:[Player]],0),MATCH(FPL_Combined[[#Headers],[Gameweek 15]],FPL_Fixtures_Extract[#Headers],0)))-4),Team_Key[[Full Name]:[Full Name]],0))&amp;RIGHT(INDEX(FPL_Fixtures_Extract[],MATCH($A134,FPL_Fixtures_Extract[[Player]:[Player]],0),MATCH(FPL_Combined[[#Headers],[Gameweek 15]],FPL_Fixtures_Extract[#Headers],0)),3))</f>
        <v>BOU(H) 0-1</v>
      </c>
      <c r="Q134" t="str">
        <f ca="1">IF(RIGHT(FPL_Combined[[#Headers],[Gameweek 16]],2)&lt;$B$622,INDEX(FPL_Results_Extract[Gameweek 16],MATCH($A134,FPL_Results_Extract[[Player]:[Player]],0)),INDEX(Team_Key[[Abbreviation]:[Abbreviation]],MATCH(LEFT(INDEX(FPL_Fixtures_Extract[],MATCH($A134,FPL_Fixtures_Extract[[Player]:[Player]],0),MATCH(FPL_Combined[[#Headers],[Gameweek 16]],FPL_Fixtures_Extract[#Headers],0)),LEN(INDEX(FPL_Fixtures_Extract[],MATCH($A134,FPL_Fixtures_Extract[[Player]:[Player]],0),MATCH(FPL_Combined[[#Headers],[Gameweek 16]],FPL_Fixtures_Extract[#Headers],0)))-4),Team_Key[[Full Name]:[Full Name]],0))&amp;RIGHT(INDEX(FPL_Fixtures_Extract[],MATCH($A134,FPL_Fixtures_Extract[[Player]:[Player]],0),MATCH(FPL_Combined[[#Headers],[Gameweek 16]],FPL_Fixtures_Extract[#Headers],0)),3))</f>
        <v>LEI(A) 1-2</v>
      </c>
      <c r="R134" t="str">
        <f ca="1">IF(RIGHT(FPL_Combined[[#Headers],[Gameweek 17]],2)&lt;$B$622,INDEX(FPL_Results_Extract[Gameweek 17],MATCH($A134,FPL_Results_Extract[[Player]:[Player]],0)),INDEX(Team_Key[[Abbreviation]:[Abbreviation]],MATCH(LEFT(INDEX(FPL_Fixtures_Extract[],MATCH($A134,FPL_Fixtures_Extract[[Player]:[Player]],0),MATCH(FPL_Combined[[#Headers],[Gameweek 17]],FPL_Fixtures_Extract[#Headers],0)),LEN(INDEX(FPL_Fixtures_Extract[],MATCH($A134,FPL_Fixtures_Extract[[Player]:[Player]],0),MATCH(FPL_Combined[[#Headers],[Gameweek 17]],FPL_Fixtures_Extract[#Headers],0)))-4),Team_Key[[Full Name]:[Full Name]],0))&amp;RIGHT(INDEX(FPL_Fixtures_Extract[],MATCH($A134,FPL_Fixtures_Extract[[Player]:[Player]],0),MATCH(FPL_Combined[[#Headers],[Gameweek 17]],FPL_Fixtures_Extract[#Headers],0)),3))</f>
        <v>SUN(H) 3-1</v>
      </c>
      <c r="S134" t="str">
        <f ca="1">IF(RIGHT(FPL_Combined[[#Headers],[Gameweek 18]],2)&lt;$B$622,INDEX(FPL_Results_Extract[Gameweek 18],MATCH($A134,FPL_Results_Extract[[Player]:[Player]],0)),INDEX(Team_Key[[Abbreviation]:[Abbreviation]],MATCH(LEFT(INDEX(FPL_Fixtures_Extract[],MATCH($A134,FPL_Fixtures_Extract[[Player]:[Player]],0),MATCH(FPL_Combined[[#Headers],[Gameweek 18]],FPL_Fixtures_Extract[#Headers],0)),LEN(INDEX(FPL_Fixtures_Extract[],MATCH($A134,FPL_Fixtures_Extract[[Player]:[Player]],0),MATCH(FPL_Combined[[#Headers],[Gameweek 18]],FPL_Fixtures_Extract[#Headers],0)))-4),Team_Key[[Full Name]:[Full Name]],0))&amp;RIGHT(INDEX(FPL_Fixtures_Extract[],MATCH($A134,FPL_Fixtures_Extract[[Player]:[Player]],0),MATCH(FPL_Combined[[#Headers],[Gameweek 18]],FPL_Fixtures_Extract[#Headers],0)),3))</f>
        <v>WAT(H) 2-2</v>
      </c>
      <c r="T134" t="str">
        <f ca="1">IF(RIGHT(FPL_Combined[[#Headers],[Gameweek 19]],2)&lt;$B$622,INDEX(FPL_Results_Extract[Gameweek 19],MATCH($A134,FPL_Results_Extract[[Player]:[Player]],0)),INDEX(Team_Key[[Abbreviation]:[Abbreviation]],MATCH(LEFT(INDEX(FPL_Fixtures_Extract[],MATCH($A134,FPL_Fixtures_Extract[[Player]:[Player]],0),MATCH(FPL_Combined[[#Headers],[Gameweek 19]],FPL_Fixtures_Extract[#Headers],0)),LEN(INDEX(FPL_Fixtures_Extract[],MATCH($A134,FPL_Fixtures_Extract[[Player]:[Player]],0),MATCH(FPL_Combined[[#Headers],[Gameweek 19]],FPL_Fixtures_Extract[#Headers],0)))-4),Team_Key[[Full Name]:[Full Name]],0))&amp;RIGHT(INDEX(FPL_Fixtures_Extract[],MATCH($A134,FPL_Fixtures_Extract[[Player]:[Player]],0),MATCH(FPL_Combined[[#Headers],[Gameweek 19]],FPL_Fixtures_Extract[#Headers],0)),3))</f>
        <v>MUN(A) 0-0</v>
      </c>
      <c r="U134" t="str">
        <f ca="1">IF(RIGHT(FPL_Combined[[#Headers],[Gameweek 20]],2)&lt;$B$622,INDEX(FPL_Results_Extract[Gameweek 20],MATCH($A134,FPL_Results_Extract[[Player]:[Player]],0)),INDEX(Team_Key[[Abbreviation]:[Abbreviation]],MATCH(LEFT(INDEX(FPL_Fixtures_Extract[],MATCH($A134,FPL_Fixtures_Extract[[Player]:[Player]],0),MATCH(FPL_Combined[[#Headers],[Gameweek 20]],FPL_Fixtures_Extract[#Headers],0)),LEN(INDEX(FPL_Fixtures_Extract[],MATCH($A134,FPL_Fixtures_Extract[[Player]:[Player]],0),MATCH(FPL_Combined[[#Headers],[Gameweek 20]],FPL_Fixtures_Extract[#Headers],0)))-4),Team_Key[[Full Name]:[Full Name]],0))&amp;RIGHT(INDEX(FPL_Fixtures_Extract[],MATCH($A134,FPL_Fixtures_Extract[[Player]:[Player]],0),MATCH(FPL_Combined[[#Headers],[Gameweek 20]],FPL_Fixtures_Extract[#Headers],0)),3))</f>
        <v>CRY(A) 3-0</v>
      </c>
      <c r="V134" t="str">
        <f ca="1">IF(RIGHT(FPL_Combined[[#Headers],[Gameweek 21]],2)&lt;$B$622,INDEX(FPL_Results_Extract[Gameweek 21],MATCH($A134,FPL_Results_Extract[[Player]:[Player]],0)),INDEX(Team_Key[[Abbreviation]:[Abbreviation]],MATCH(LEFT(INDEX(FPL_Fixtures_Extract[],MATCH($A134,FPL_Fixtures_Extract[[Player]:[Player]],0),MATCH(FPL_Combined[[#Headers],[Gameweek 21]],FPL_Fixtures_Extract[#Headers],0)),LEN(INDEX(FPL_Fixtures_Extract[],MATCH($A134,FPL_Fixtures_Extract[[Player]:[Player]],0),MATCH(FPL_Combined[[#Headers],[Gameweek 21]],FPL_Fixtures_Extract[#Headers],0)))-4),Team_Key[[Full Name]:[Full Name]],0))&amp;RIGHT(INDEX(FPL_Fixtures_Extract[],MATCH($A134,FPL_Fixtures_Extract[[Player]:[Player]],0),MATCH(FPL_Combined[[#Headers],[Gameweek 21]],FPL_Fixtures_Extract[#Headers],0)),3))</f>
        <v>WBA(H) 2-2</v>
      </c>
      <c r="W134" t="str">
        <f ca="1">IF(RIGHT(FPL_Combined[[#Headers],[Gameweek 22]],2)&lt;$B$622,INDEX(FPL_Results_Extract[Gameweek 22],MATCH($A134,FPL_Results_Extract[[Player]:[Player]],0)),INDEX(Team_Key[[Abbreviation]:[Abbreviation]],MATCH(LEFT(INDEX(FPL_Fixtures_Extract[],MATCH($A134,FPL_Fixtures_Extract[[Player]:[Player]],0),MATCH(FPL_Combined[[#Headers],[Gameweek 22]],FPL_Fixtures_Extract[#Headers],0)),LEN(INDEX(FPL_Fixtures_Extract[],MATCH($A134,FPL_Fixtures_Extract[[Player]:[Player]],0),MATCH(FPL_Combined[[#Headers],[Gameweek 22]],FPL_Fixtures_Extract[#Headers],0)))-4),Team_Key[[Full Name]:[Full Name]],0))&amp;RIGHT(INDEX(FPL_Fixtures_Extract[],MATCH($A134,FPL_Fixtures_Extract[[Player]:[Player]],0),MATCH(FPL_Combined[[#Headers],[Gameweek 22]],FPL_Fixtures_Extract[#Headers],0)),3))</f>
        <v>EVE(H) 3-3</v>
      </c>
      <c r="X134" t="str">
        <f ca="1">IF(RIGHT(FPL_Combined[[#Headers],[Gameweek 23]],2)&lt;$B$622,INDEX(FPL_Results_Extract[Gameweek 23],MATCH($A134,FPL_Results_Extract[[Player]:[Player]],0)),INDEX(Team_Key[[Abbreviation]:[Abbreviation]],MATCH(LEFT(INDEX(FPL_Fixtures_Extract[],MATCH($A134,FPL_Fixtures_Extract[[Player]:[Player]],0),MATCH(FPL_Combined[[#Headers],[Gameweek 23]],FPL_Fixtures_Extract[#Headers],0)),LEN(INDEX(FPL_Fixtures_Extract[],MATCH($A134,FPL_Fixtures_Extract[[Player]:[Player]],0),MATCH(FPL_Combined[[#Headers],[Gameweek 23]],FPL_Fixtures_Extract[#Headers],0)))-4),Team_Key[[Full Name]:[Full Name]],0))&amp;RIGHT(INDEX(FPL_Fixtures_Extract[],MATCH($A134,FPL_Fixtures_Extract[[Player]:[Player]],0),MATCH(FPL_Combined[[#Headers],[Gameweek 23]],FPL_Fixtures_Extract[#Headers],0)),3))</f>
        <v>ARS(A) 1-0</v>
      </c>
      <c r="Y134" t="str">
        <f ca="1">IF(RIGHT(FPL_Combined[[#Headers],[Gameweek 24]],2)&lt;$B$622,INDEX(FPL_Results_Extract[Team],MATCH($A134,FPL_Results_Extract[[Player]:[Player]],0)),INDEX(Team_Key[[Abbreviation]:[Abbreviation]],MATCH(LEFT(INDEX(FPL_Fixtures_Extract[],MATCH($A134,FPL_Fixtures_Extract[[Player]:[Player]],0),MATCH(FPL_Combined[[#Headers],[Gameweek 24]],FPL_Fixtures_Extract[#Headers],0)),LEN(INDEX(FPL_Fixtures_Extract[],MATCH($A134,FPL_Fixtures_Extract[[Player]:[Player]],0),MATCH(FPL_Combined[[#Headers],[Gameweek 24]],FPL_Fixtures_Extract[#Headers],0)))-4),Team_Key[[Full Name]:[Full Name]],0))&amp;RIGHT(INDEX(FPL_Fixtures_Extract[],MATCH($A134,FPL_Fixtures_Extract[[Player]:[Player]],0),MATCH(FPL_Combined[[#Headers],[Gameweek 24]],FPL_Fixtures_Extract[#Headers],0)),3))</f>
        <v>CHE</v>
      </c>
      <c r="Z134" t="str">
        <f ca="1">IF(RIGHT(FPL_Combined[[#Headers],[Gameweek 25]],2)&lt;$B$622,INDEX(FPL_Results_Extract[Player],MATCH($A134,FPL_Results_Extract[[Player]:[Player]],0)),INDEX(Team_Key[[Abbreviation]:[Abbreviation]],MATCH(LEFT(INDEX(FPL_Fixtures_Extract[],MATCH($A134,FPL_Fixtures_Extract[[Player]:[Player]],0),MATCH(FPL_Combined[[#Headers],[Gameweek 25]],FPL_Fixtures_Extract[#Headers],0)),LEN(INDEX(FPL_Fixtures_Extract[],MATCH($A134,FPL_Fixtures_Extract[[Player]:[Player]],0),MATCH(FPL_Combined[[#Headers],[Gameweek 25]],FPL_Fixtures_Extract[#Headers],0)))-4),Team_Key[[Full Name]:[Full Name]],0))&amp;RIGHT(INDEX(FPL_Fixtures_Extract[],MATCH($A134,FPL_Fixtures_Extract[[Player]:[Player]],0),MATCH(FPL_Combined[[#Headers],[Gameweek 25]],FPL_Fixtures_Extract[#Headers],0)),3))</f>
        <v>Costa</v>
      </c>
      <c r="AA134" t="str">
        <f ca="1">IF(RIGHT(FPL_Combined[[#Headers],[Gameweek 26]],2)&lt;$B$622,INDEX(FPL_Results_Extract[Gameweek 01],MATCH($A134,FPL_Results_Extract[[Player]:[Player]],0)),INDEX(Team_Key[[Abbreviation]:[Abbreviation]],MATCH(LEFT(INDEX(FPL_Fixtures_Extract[],MATCH($A134,FPL_Fixtures_Extract[[Player]:[Player]],0),MATCH(FPL_Combined[[#Headers],[Gameweek 26]],FPL_Fixtures_Extract[#Headers],0)),LEN(INDEX(FPL_Fixtures_Extract[],MATCH($A134,FPL_Fixtures_Extract[[Player]:[Player]],0),MATCH(FPL_Combined[[#Headers],[Gameweek 26]],FPL_Fixtures_Extract[#Headers],0)))-4),Team_Key[[Full Name]:[Full Name]],0))&amp;RIGHT(INDEX(FPL_Fixtures_Extract[],MATCH($A134,FPL_Fixtures_Extract[[Player]:[Player]],0),MATCH(FPL_Combined[[#Headers],[Gameweek 26]],FPL_Fixtures_Extract[#Headers],0)),3))</f>
        <v>SWA(H) 2-2</v>
      </c>
      <c r="AB134" t="str">
        <f ca="1">IF(RIGHT(FPL_Combined[[#Headers],[Gameweek 27]],2)&lt;$B$622,INDEX(FPL_Results_Extract[Gameweek 02],MATCH($A134,FPL_Results_Extract[[Player]:[Player]],0)),INDEX(Team_Key[[Abbreviation]:[Abbreviation]],MATCH(LEFT(INDEX(FPL_Fixtures_Extract[],MATCH($A134,FPL_Fixtures_Extract[[Player]:[Player]],0),MATCH(FPL_Combined[[#Headers],[Gameweek 27]],FPL_Fixtures_Extract[#Headers],0)),LEN(INDEX(FPL_Fixtures_Extract[],MATCH($A134,FPL_Fixtures_Extract[[Player]:[Player]],0),MATCH(FPL_Combined[[#Headers],[Gameweek 27]],FPL_Fixtures_Extract[#Headers],0)))-4),Team_Key[[Full Name]:[Full Name]],0))&amp;RIGHT(INDEX(FPL_Fixtures_Extract[],MATCH($A134,FPL_Fixtures_Extract[[Player]:[Player]],0),MATCH(FPL_Combined[[#Headers],[Gameweek 27]],FPL_Fixtures_Extract[#Headers],0)),3))</f>
        <v>MCI(A) 0-3</v>
      </c>
      <c r="AC134" t="str">
        <f ca="1">IF(RIGHT(FPL_Combined[[#Headers],[Gameweek 28]],2)&lt;$B$622,INDEX(FPL_Results_Extract[Gameweek 03],MATCH($A134,FPL_Results_Extract[[Player]:[Player]],0)),INDEX(Team_Key[[Abbreviation]:[Abbreviation]],MATCH(LEFT(INDEX(FPL_Fixtures_Extract[],MATCH($A134,FPL_Fixtures_Extract[[Player]:[Player]],0),MATCH(FPL_Combined[[#Headers],[Gameweek 28]],FPL_Fixtures_Extract[#Headers],0)),LEN(INDEX(FPL_Fixtures_Extract[],MATCH($A134,FPL_Fixtures_Extract[[Player]:[Player]],0),MATCH(FPL_Combined[[#Headers],[Gameweek 28]],FPL_Fixtures_Extract[#Headers],0)))-4),Team_Key[[Full Name]:[Full Name]],0))&amp;RIGHT(INDEX(FPL_Fixtures_Extract[],MATCH($A134,FPL_Fixtures_Extract[[Player]:[Player]],0),MATCH(FPL_Combined[[#Headers],[Gameweek 28]],FPL_Fixtures_Extract[#Headers],0)),3))</f>
        <v>WBA(A) 3-2</v>
      </c>
      <c r="AD134" t="str">
        <f ca="1">IF(RIGHT(FPL_Combined[[#Headers],[Gameweek 29]],2)&lt;$B$622,INDEX(FPL_Results_Extract[Gameweek 04],MATCH($A134,FPL_Results_Extract[[Player]:[Player]],0)),INDEX(Team_Key[[Abbreviation]:[Abbreviation]],MATCH(LEFT(INDEX(FPL_Fixtures_Extract[],MATCH($A134,FPL_Fixtures_Extract[[Player]:[Player]],0),MATCH(FPL_Combined[[#Headers],[Gameweek 29]],FPL_Fixtures_Extract[#Headers],0)),LEN(INDEX(FPL_Fixtures_Extract[],MATCH($A134,FPL_Fixtures_Extract[[Player]:[Player]],0),MATCH(FPL_Combined[[#Headers],[Gameweek 29]],FPL_Fixtures_Extract[#Headers],0)))-4),Team_Key[[Full Name]:[Full Name]],0))&amp;RIGHT(INDEX(FPL_Fixtures_Extract[],MATCH($A134,FPL_Fixtures_Extract[[Player]:[Player]],0),MATCH(FPL_Combined[[#Headers],[Gameweek 29]],FPL_Fixtures_Extract[#Headers],0)),3))</f>
        <v>STK(H)</v>
      </c>
      <c r="AE134" t="e">
        <f ca="1">IF(RIGHT(FPL_Combined[[#Headers],[Gameweek 30]],2)&lt;$B$622,INDEX(FPL_Results_Extract[Gameweek 05],MATCH($A134,FPL_Results_Extract[[Player]:[Player]],0)),INDEX(Team_Key[[Abbreviation]:[Abbreviation]],MATCH(LEFT(INDEX(FPL_Fixtures_Extract[],MATCH($A134,FPL_Fixtures_Extract[[Player]:[Player]],0),MATCH(FPL_Combined[[#Headers],[Gameweek 30]],FPL_Fixtures_Extract[#Headers],0)),LEN(INDEX(FPL_Fixtures_Extract[],MATCH($A134,FPL_Fixtures_Extract[[Player]:[Player]],0),MATCH(FPL_Combined[[#Headers],[Gameweek 30]],FPL_Fixtures_Extract[#Headers],0)))-4),Team_Key[[Full Name]:[Full Name]],0))&amp;RIGHT(INDEX(FPL_Fixtures_Extract[],MATCH($A134,FPL_Fixtures_Extract[[Player]:[Player]],0),MATCH(FPL_Combined[[#Headers],[Gameweek 30]],FPL_Fixtures_Extract[#Headers],0)),3))</f>
        <v>#VALUE!</v>
      </c>
      <c r="AF134" t="str">
        <f ca="1">IF(RIGHT(FPL_Combined[[#Headers],[Gameweek 31]],2)&lt;$B$622,INDEX(FPL_Results_Extract[Gameweek 06],MATCH($A134,FPL_Results_Extract[[Player]:[Player]],0)),INDEX(Team_Key[[Abbreviation]:[Abbreviation]],MATCH(LEFT(INDEX(FPL_Fixtures_Extract[],MATCH($A134,FPL_Fixtures_Extract[[Player]:[Player]],0),MATCH(FPL_Combined[[#Headers],[Gameweek 31]],FPL_Fixtures_Extract[#Headers],0)),LEN(INDEX(FPL_Fixtures_Extract[],MATCH($A134,FPL_Fixtures_Extract[[Player]:[Player]],0),MATCH(FPL_Combined[[#Headers],[Gameweek 31]],FPL_Fixtures_Extract[#Headers],0)))-4),Team_Key[[Full Name]:[Full Name]],0))&amp;RIGHT(INDEX(FPL_Fixtures_Extract[],MATCH($A134,FPL_Fixtures_Extract[[Player]:[Player]],0),MATCH(FPL_Combined[[#Headers],[Gameweek 31]],FPL_Fixtures_Extract[#Headers],0)),3))</f>
        <v>WHU(H)</v>
      </c>
      <c r="AG134" t="str">
        <f ca="1">IF(RIGHT(FPL_Combined[[#Headers],[Gameweek 32]],2)&lt;$B$622,INDEX(FPL_Results_Extract[Gameweek 07],MATCH($A134,FPL_Results_Extract[[Player]:[Player]],0)),INDEX(Team_Key[[Abbreviation]:[Abbreviation]],MATCH(LEFT(INDEX(FPL_Fixtures_Extract[],MATCH($A134,FPL_Fixtures_Extract[[Player]:[Player]],0),MATCH(FPL_Combined[[#Headers],[Gameweek 32]],FPL_Fixtures_Extract[#Headers],0)),LEN(INDEX(FPL_Fixtures_Extract[],MATCH($A134,FPL_Fixtures_Extract[[Player]:[Player]],0),MATCH(FPL_Combined[[#Headers],[Gameweek 32]],FPL_Fixtures_Extract[#Headers],0)))-4),Team_Key[[Full Name]:[Full Name]],0))&amp;RIGHT(INDEX(FPL_Fixtures_Extract[],MATCH($A134,FPL_Fixtures_Extract[[Player]:[Player]],0),MATCH(FPL_Combined[[#Headers],[Gameweek 32]],FPL_Fixtures_Extract[#Headers],0)),3))</f>
        <v>AVL(A)</v>
      </c>
      <c r="AH134" t="str">
        <f ca="1">IF(RIGHT(FPL_Combined[[#Headers],[Gameweek 33]],2)&lt;$B$622,INDEX(FPL_Results_Extract[Gameweek 08],MATCH($A134,FPL_Results_Extract[[Player]:[Player]],0)),INDEX(Team_Key[[Abbreviation]:[Abbreviation]],MATCH(LEFT(INDEX(FPL_Fixtures_Extract[],MATCH($A134,FPL_Fixtures_Extract[[Player]:[Player]],0),MATCH(FPL_Combined[[#Headers],[Gameweek 33]],FPL_Fixtures_Extract[#Headers],0)),LEN(INDEX(FPL_Fixtures_Extract[],MATCH($A134,FPL_Fixtures_Extract[[Player]:[Player]],0),MATCH(FPL_Combined[[#Headers],[Gameweek 33]],FPL_Fixtures_Extract[#Headers],0)))-4),Team_Key[[Full Name]:[Full Name]],0))&amp;RIGHT(INDEX(FPL_Fixtures_Extract[],MATCH($A134,FPL_Fixtures_Extract[[Player]:[Player]],0),MATCH(FPL_Combined[[#Headers],[Gameweek 33]],FPL_Fixtures_Extract[#Headers],0)),3))</f>
        <v>SWA(A)</v>
      </c>
      <c r="AI134" t="str">
        <f ca="1">IF(RIGHT(FPL_Combined[[#Headers],[Gameweek 34]],2)&lt;$B$622,INDEX(FPL_Results_Extract[Gameweek 09],MATCH($A134,FPL_Results_Extract[[Player]:[Player]],0)),INDEX(Team_Key[[Abbreviation]:[Abbreviation]],MATCH(LEFT(INDEX(FPL_Fixtures_Extract[],MATCH($A134,FPL_Fixtures_Extract[[Player]:[Player]],0),MATCH(FPL_Combined[[#Headers],[Gameweek 34]],FPL_Fixtures_Extract[#Headers],0)),LEN(INDEX(FPL_Fixtures_Extract[],MATCH($A134,FPL_Fixtures_Extract[[Player]:[Player]],0),MATCH(FPL_Combined[[#Headers],[Gameweek 34]],FPL_Fixtures_Extract[#Headers],0)))-4),Team_Key[[Full Name]:[Full Name]],0))&amp;RIGHT(INDEX(FPL_Fixtures_Extract[],MATCH($A134,FPL_Fixtures_Extract[[Player]:[Player]],0),MATCH(FPL_Combined[[#Headers],[Gameweek 34]],FPL_Fixtures_Extract[#Headers],0)),3))</f>
        <v>MCI(H)</v>
      </c>
      <c r="AJ134" t="str">
        <f ca="1">IF(RIGHT(FPL_Combined[[#Headers],[Gameweek 35]],2)&lt;$B$622,INDEX(FPL_Results_Extract[Gameweek 10],MATCH($A134,FPL_Results_Extract[[Player]:[Player]],0)),INDEX(Team_Key[[Abbreviation]:[Abbreviation]],MATCH(LEFT(INDEX(FPL_Fixtures_Extract[],MATCH($A134,FPL_Fixtures_Extract[[Player]:[Player]],0),MATCH(FPL_Combined[[#Headers],[Gameweek 35]],FPL_Fixtures_Extract[#Headers],0)),LEN(INDEX(FPL_Fixtures_Extract[],MATCH($A134,FPL_Fixtures_Extract[[Player]:[Player]],0),MATCH(FPL_Combined[[#Headers],[Gameweek 35]],FPL_Fixtures_Extract[#Headers],0)))-4),Team_Key[[Full Name]:[Full Name]],0))&amp;RIGHT(INDEX(FPL_Fixtures_Extract[],MATCH($A134,FPL_Fixtures_Extract[[Player]:[Player]],0),MATCH(FPL_Combined[[#Headers],[Gameweek 35]],FPL_Fixtures_Extract[#Headers],0)),3))</f>
        <v>BOU(A)</v>
      </c>
      <c r="AK134" t="str">
        <f ca="1">IF(RIGHT(FPL_Combined[[#Headers],[Gameweek 36]],2)&lt;$B$622,INDEX(FPL_Results_Extract[Gameweek 11],MATCH($A134,FPL_Results_Extract[[Player]:[Player]],0)),INDEX(Team_Key[[Abbreviation]:[Abbreviation]],MATCH(LEFT(INDEX(FPL_Fixtures_Extract[],MATCH($A134,FPL_Fixtures_Extract[[Player]:[Player]],0),MATCH(FPL_Combined[[#Headers],[Gameweek 36]],FPL_Fixtures_Extract[#Headers],0)),LEN(INDEX(FPL_Fixtures_Extract[],MATCH($A134,FPL_Fixtures_Extract[[Player]:[Player]],0),MATCH(FPL_Combined[[#Headers],[Gameweek 36]],FPL_Fixtures_Extract[#Headers],0)))-4),Team_Key[[Full Name]:[Full Name]],0))&amp;RIGHT(INDEX(FPL_Fixtures_Extract[],MATCH($A134,FPL_Fixtures_Extract[[Player]:[Player]],0),MATCH(FPL_Combined[[#Headers],[Gameweek 36]],FPL_Fixtures_Extract[#Headers],0)),3))</f>
        <v>TOT(H)</v>
      </c>
      <c r="AL134" t="str">
        <f ca="1">IF(RIGHT(FPL_Combined[[#Headers],[Gameweek 37]],2)&lt;$B$622,INDEX(FPL_Results_Extract[Gameweek 12],MATCH($A134,FPL_Results_Extract[[Player]:[Player]],0)),INDEX(Team_Key[[Abbreviation]:[Abbreviation]],MATCH(LEFT(INDEX(FPL_Fixtures_Extract[],MATCH($A134,FPL_Fixtures_Extract[[Player]:[Player]],0),MATCH(FPL_Combined[[#Headers],[Gameweek 37]],FPL_Fixtures_Extract[#Headers],0)),LEN(INDEX(FPL_Fixtures_Extract[],MATCH($A134,FPL_Fixtures_Extract[[Player]:[Player]],0),MATCH(FPL_Combined[[#Headers],[Gameweek 37]],FPL_Fixtures_Extract[#Headers],0)))-4),Team_Key[[Full Name]:[Full Name]],0))&amp;RIGHT(INDEX(FPL_Fixtures_Extract[],MATCH($A134,FPL_Fixtures_Extract[[Player]:[Player]],0),MATCH(FPL_Combined[[#Headers],[Gameweek 37]],FPL_Fixtures_Extract[#Headers],0)),3))</f>
        <v>SUN(A)</v>
      </c>
      <c r="AM134" t="str">
        <f ca="1">IF(RIGHT(FPL_Combined[[#Headers],[Gameweek 38]],2)&lt;$B$622,INDEX(FPL_Results_Extract[Gameweek 13],MATCH($A134,FPL_Results_Extract[[Player]:[Player]],0)),INDEX(Team_Key[[Abbreviation]:[Abbreviation]],MATCH(LEFT(INDEX(FPL_Fixtures_Extract[],MATCH($A134,FPL_Fixtures_Extract[[Player]:[Player]],0),MATCH(FPL_Combined[[#Headers],[Gameweek 38]],FPL_Fixtures_Extract[#Headers],0)),LEN(INDEX(FPL_Fixtures_Extract[],MATCH($A134,FPL_Fixtures_Extract[[Player]:[Player]],0),MATCH(FPL_Combined[[#Headers],[Gameweek 38]],FPL_Fixtures_Extract[#Headers],0)))-4),Team_Key[[Full Name]:[Full Name]],0))&amp;RIGHT(INDEX(FPL_Fixtures_Extract[],MATCH($A134,FPL_Fixtures_Extract[[Player]:[Player]],0),MATCH(FPL_Combined[[#Headers],[Gameweek 38]],FPL_Fixtures_Extract[#Headers],0)),3))</f>
        <v>LEI(H)</v>
      </c>
    </row>
    <row r="135" spans="1:39" x14ac:dyDescent="0.45">
      <c r="A135" t="s">
        <v>584</v>
      </c>
      <c r="B135" t="str">
        <f ca="1">IF(RIGHT(FPL_Combined[[#Headers],[Gameweek 01]],2)&lt;$B$622,INDEX(FPL_Results_Extract[Gameweek 01],MATCH($A135,FPL_Results_Extract[[Player]:[Player]],0)),INDEX(Team_Key[[Abbreviation]:[Abbreviation]],MATCH(LEFT(INDEX(FPL_Fixtures_Extract[],MATCH($A135,FPL_Fixtures_Extract[[Player]:[Player]],0),MATCH(FPL_Combined[[#Headers],[Gameweek 01]],FPL_Fixtures_Extract[#Headers],0)),LEN(INDEX(FPL_Fixtures_Extract[],MATCH($A135,FPL_Fixtures_Extract[[Player]:[Player]],0),MATCH(FPL_Combined[[#Headers],[Gameweek 01]],FPL_Fixtures_Extract[#Headers],0)))-4),Team_Key[[Full Name]:[Full Name]],0))&amp;RIGHT(INDEX(FPL_Fixtures_Extract[],MATCH($A135,FPL_Fixtures_Extract[[Player]:[Player]],0),MATCH(FPL_Combined[[#Headers],[Gameweek 01]],FPL_Fixtures_Extract[#Headers],0)),3))</f>
        <v>SWA(H) 2-2</v>
      </c>
      <c r="C135" t="str">
        <f ca="1">IF(RIGHT(FPL_Combined[[#Headers],[Gameweek 02]],2)&lt;$B$622,INDEX(FPL_Results_Extract[Gameweek 02],MATCH($A135,FPL_Results_Extract[[Player]:[Player]],0)),INDEX(Team_Key[[Abbreviation]:[Abbreviation]],MATCH(LEFT(INDEX(FPL_Fixtures_Extract[],MATCH($A135,FPL_Fixtures_Extract[[Player]:[Player]],0),MATCH(FPL_Combined[[#Headers],[Gameweek 02]],FPL_Fixtures_Extract[#Headers],0)),LEN(INDEX(FPL_Fixtures_Extract[],MATCH($A135,FPL_Fixtures_Extract[[Player]:[Player]],0),MATCH(FPL_Combined[[#Headers],[Gameweek 02]],FPL_Fixtures_Extract[#Headers],0)))-4),Team_Key[[Full Name]:[Full Name]],0))&amp;RIGHT(INDEX(FPL_Fixtures_Extract[],MATCH($A135,FPL_Fixtures_Extract[[Player]:[Player]],0),MATCH(FPL_Combined[[#Headers],[Gameweek 02]],FPL_Fixtures_Extract[#Headers],0)),3))</f>
        <v>MCI(A) 0-3</v>
      </c>
      <c r="D135" t="str">
        <f ca="1">IF(RIGHT(FPL_Combined[[#Headers],[Gameweek 03]],2)&lt;$B$622,INDEX(FPL_Results_Extract[Gameweek 03],MATCH($A135,FPL_Results_Extract[[Player]:[Player]],0)),INDEX(Team_Key[[Abbreviation]:[Abbreviation]],MATCH(LEFT(INDEX(FPL_Fixtures_Extract[],MATCH($A135,FPL_Fixtures_Extract[[Player]:[Player]],0),MATCH(FPL_Combined[[#Headers],[Gameweek 03]],FPL_Fixtures_Extract[#Headers],0)),LEN(INDEX(FPL_Fixtures_Extract[],MATCH($A135,FPL_Fixtures_Extract[[Player]:[Player]],0),MATCH(FPL_Combined[[#Headers],[Gameweek 03]],FPL_Fixtures_Extract[#Headers],0)))-4),Team_Key[[Full Name]:[Full Name]],0))&amp;RIGHT(INDEX(FPL_Fixtures_Extract[],MATCH($A135,FPL_Fixtures_Extract[[Player]:[Player]],0),MATCH(FPL_Combined[[#Headers],[Gameweek 03]],FPL_Fixtures_Extract[#Headers],0)),3))</f>
        <v>WBA(A) 3-2</v>
      </c>
      <c r="E135" t="str">
        <f ca="1">IF(RIGHT(FPL_Combined[[#Headers],[Gameweek 04]],2)&lt;$B$622,INDEX(FPL_Results_Extract[Gameweek 04],MATCH($A135,FPL_Results_Extract[[Player]:[Player]],0)),INDEX(Team_Key[[Abbreviation]:[Abbreviation]],MATCH(LEFT(INDEX(FPL_Fixtures_Extract[],MATCH($A135,FPL_Fixtures_Extract[[Player]:[Player]],0),MATCH(FPL_Combined[[#Headers],[Gameweek 04]],FPL_Fixtures_Extract[#Headers],0)),LEN(INDEX(FPL_Fixtures_Extract[],MATCH($A135,FPL_Fixtures_Extract[[Player]:[Player]],0),MATCH(FPL_Combined[[#Headers],[Gameweek 04]],FPL_Fixtures_Extract[#Headers],0)))-4),Team_Key[[Full Name]:[Full Name]],0))&amp;RIGHT(INDEX(FPL_Fixtures_Extract[],MATCH($A135,FPL_Fixtures_Extract[[Player]:[Player]],0),MATCH(FPL_Combined[[#Headers],[Gameweek 04]],FPL_Fixtures_Extract[#Headers],0)),3))</f>
        <v>CRY(H) 1-2</v>
      </c>
      <c r="F135" t="str">
        <f ca="1">IF(RIGHT(FPL_Combined[[#Headers],[Gameweek 05]],2)&lt;$B$622,INDEX(FPL_Results_Extract[Gameweek 05],MATCH($A135,FPL_Results_Extract[[Player]:[Player]],0)),INDEX(Team_Key[[Abbreviation]:[Abbreviation]],MATCH(LEFT(INDEX(FPL_Fixtures_Extract[],MATCH($A135,FPL_Fixtures_Extract[[Player]:[Player]],0),MATCH(FPL_Combined[[#Headers],[Gameweek 05]],FPL_Fixtures_Extract[#Headers],0)),LEN(INDEX(FPL_Fixtures_Extract[],MATCH($A135,FPL_Fixtures_Extract[[Player]:[Player]],0),MATCH(FPL_Combined[[#Headers],[Gameweek 05]],FPL_Fixtures_Extract[#Headers],0)))-4),Team_Key[[Full Name]:[Full Name]],0))&amp;RIGHT(INDEX(FPL_Fixtures_Extract[],MATCH($A135,FPL_Fixtures_Extract[[Player]:[Player]],0),MATCH(FPL_Combined[[#Headers],[Gameweek 05]],FPL_Fixtures_Extract[#Headers],0)),3))</f>
        <v>EVE(A) 1-3</v>
      </c>
      <c r="G135" t="str">
        <f ca="1">IF(RIGHT(FPL_Combined[[#Headers],[Gameweek 06]],2)&lt;$B$622,INDEX(FPL_Results_Extract[Gameweek 06],MATCH($A135,FPL_Results_Extract[[Player]:[Player]],0)),INDEX(Team_Key[[Abbreviation]:[Abbreviation]],MATCH(LEFT(INDEX(FPL_Fixtures_Extract[],MATCH($A135,FPL_Fixtures_Extract[[Player]:[Player]],0),MATCH(FPL_Combined[[#Headers],[Gameweek 06]],FPL_Fixtures_Extract[#Headers],0)),LEN(INDEX(FPL_Fixtures_Extract[],MATCH($A135,FPL_Fixtures_Extract[[Player]:[Player]],0),MATCH(FPL_Combined[[#Headers],[Gameweek 06]],FPL_Fixtures_Extract[#Headers],0)))-4),Team_Key[[Full Name]:[Full Name]],0))&amp;RIGHT(INDEX(FPL_Fixtures_Extract[],MATCH($A135,FPL_Fixtures_Extract[[Player]:[Player]],0),MATCH(FPL_Combined[[#Headers],[Gameweek 06]],FPL_Fixtures_Extract[#Headers],0)),3))</f>
        <v>ARS(H) 2-0</v>
      </c>
      <c r="H135" t="str">
        <f ca="1">IF(RIGHT(FPL_Combined[[#Headers],[Gameweek 07]],2)&lt;$B$622,INDEX(FPL_Results_Extract[Gameweek 07],MATCH($A135,FPL_Results_Extract[[Player]:[Player]],0)),INDEX(Team_Key[[Abbreviation]:[Abbreviation]],MATCH(LEFT(INDEX(FPL_Fixtures_Extract[],MATCH($A135,FPL_Fixtures_Extract[[Player]:[Player]],0),MATCH(FPL_Combined[[#Headers],[Gameweek 07]],FPL_Fixtures_Extract[#Headers],0)),LEN(INDEX(FPL_Fixtures_Extract[],MATCH($A135,FPL_Fixtures_Extract[[Player]:[Player]],0),MATCH(FPL_Combined[[#Headers],[Gameweek 07]],FPL_Fixtures_Extract[#Headers],0)))-4),Team_Key[[Full Name]:[Full Name]],0))&amp;RIGHT(INDEX(FPL_Fixtures_Extract[],MATCH($A135,FPL_Fixtures_Extract[[Player]:[Player]],0),MATCH(FPL_Combined[[#Headers],[Gameweek 07]],FPL_Fixtures_Extract[#Headers],0)),3))</f>
        <v>NEW(A) 2-2</v>
      </c>
      <c r="I135" t="str">
        <f ca="1">IF(RIGHT(FPL_Combined[[#Headers],[Gameweek 08]],2)&lt;$B$622,INDEX(FPL_Results_Extract[Gameweek 08],MATCH($A135,FPL_Results_Extract[[Player]:[Player]],0)),INDEX(Team_Key[[Abbreviation]:[Abbreviation]],MATCH(LEFT(INDEX(FPL_Fixtures_Extract[],MATCH($A135,FPL_Fixtures_Extract[[Player]:[Player]],0),MATCH(FPL_Combined[[#Headers],[Gameweek 08]],FPL_Fixtures_Extract[#Headers],0)),LEN(INDEX(FPL_Fixtures_Extract[],MATCH($A135,FPL_Fixtures_Extract[[Player]:[Player]],0),MATCH(FPL_Combined[[#Headers],[Gameweek 08]],FPL_Fixtures_Extract[#Headers],0)))-4),Team_Key[[Full Name]:[Full Name]],0))&amp;RIGHT(INDEX(FPL_Fixtures_Extract[],MATCH($A135,FPL_Fixtures_Extract[[Player]:[Player]],0),MATCH(FPL_Combined[[#Headers],[Gameweek 08]],FPL_Fixtures_Extract[#Headers],0)),3))</f>
        <v>SOU(H) 1-3</v>
      </c>
      <c r="J135" t="str">
        <f ca="1">IF(RIGHT(FPL_Combined[[#Headers],[Gameweek 09]],2)&lt;$B$622,INDEX(FPL_Results_Extract[Gameweek 09],MATCH($A135,FPL_Results_Extract[[Player]:[Player]],0)),INDEX(Team_Key[[Abbreviation]:[Abbreviation]],MATCH(LEFT(INDEX(FPL_Fixtures_Extract[],MATCH($A135,FPL_Fixtures_Extract[[Player]:[Player]],0),MATCH(FPL_Combined[[#Headers],[Gameweek 09]],FPL_Fixtures_Extract[#Headers],0)),LEN(INDEX(FPL_Fixtures_Extract[],MATCH($A135,FPL_Fixtures_Extract[[Player]:[Player]],0),MATCH(FPL_Combined[[#Headers],[Gameweek 09]],FPL_Fixtures_Extract[#Headers],0)))-4),Team_Key[[Full Name]:[Full Name]],0))&amp;RIGHT(INDEX(FPL_Fixtures_Extract[],MATCH($A135,FPL_Fixtures_Extract[[Player]:[Player]],0),MATCH(FPL_Combined[[#Headers],[Gameweek 09]],FPL_Fixtures_Extract[#Headers],0)),3))</f>
        <v>AVL(H) 2-0</v>
      </c>
      <c r="K135" t="str">
        <f ca="1">IF(RIGHT(FPL_Combined[[#Headers],[Gameweek 10]],2)&lt;$B$622,INDEX(FPL_Results_Extract[Gameweek 10],MATCH($A135,FPL_Results_Extract[[Player]:[Player]],0)),INDEX(Team_Key[[Abbreviation]:[Abbreviation]],MATCH(LEFT(INDEX(FPL_Fixtures_Extract[],MATCH($A135,FPL_Fixtures_Extract[[Player]:[Player]],0),MATCH(FPL_Combined[[#Headers],[Gameweek 10]],FPL_Fixtures_Extract[#Headers],0)),LEN(INDEX(FPL_Fixtures_Extract[],MATCH($A135,FPL_Fixtures_Extract[[Player]:[Player]],0),MATCH(FPL_Combined[[#Headers],[Gameweek 10]],FPL_Fixtures_Extract[#Headers],0)))-4),Team_Key[[Full Name]:[Full Name]],0))&amp;RIGHT(INDEX(FPL_Fixtures_Extract[],MATCH($A135,FPL_Fixtures_Extract[[Player]:[Player]],0),MATCH(FPL_Combined[[#Headers],[Gameweek 10]],FPL_Fixtures_Extract[#Headers],0)),3))</f>
        <v>WHU(A) 1-2</v>
      </c>
      <c r="L135" t="str">
        <f ca="1">IF(RIGHT(FPL_Combined[[#Headers],[Gameweek 11]],2)&lt;$B$622,INDEX(FPL_Results_Extract[Gameweek 11],MATCH($A135,FPL_Results_Extract[[Player]:[Player]],0)),INDEX(Team_Key[[Abbreviation]:[Abbreviation]],MATCH(LEFT(INDEX(FPL_Fixtures_Extract[],MATCH($A135,FPL_Fixtures_Extract[[Player]:[Player]],0),MATCH(FPL_Combined[[#Headers],[Gameweek 11]],FPL_Fixtures_Extract[#Headers],0)),LEN(INDEX(FPL_Fixtures_Extract[],MATCH($A135,FPL_Fixtures_Extract[[Player]:[Player]],0),MATCH(FPL_Combined[[#Headers],[Gameweek 11]],FPL_Fixtures_Extract[#Headers],0)))-4),Team_Key[[Full Name]:[Full Name]],0))&amp;RIGHT(INDEX(FPL_Fixtures_Extract[],MATCH($A135,FPL_Fixtures_Extract[[Player]:[Player]],0),MATCH(FPL_Combined[[#Headers],[Gameweek 11]],FPL_Fixtures_Extract[#Headers],0)),3))</f>
        <v>LIV(H) 1-3</v>
      </c>
      <c r="M135" t="str">
        <f ca="1">IF(RIGHT(FPL_Combined[[#Headers],[Gameweek 12]],2)&lt;$B$622,INDEX(FPL_Results_Extract[Gameweek 12],MATCH($A135,FPL_Results_Extract[[Player]:[Player]],0)),INDEX(Team_Key[[Abbreviation]:[Abbreviation]],MATCH(LEFT(INDEX(FPL_Fixtures_Extract[],MATCH($A135,FPL_Fixtures_Extract[[Player]:[Player]],0),MATCH(FPL_Combined[[#Headers],[Gameweek 12]],FPL_Fixtures_Extract[#Headers],0)),LEN(INDEX(FPL_Fixtures_Extract[],MATCH($A135,FPL_Fixtures_Extract[[Player]:[Player]],0),MATCH(FPL_Combined[[#Headers],[Gameweek 12]],FPL_Fixtures_Extract[#Headers],0)))-4),Team_Key[[Full Name]:[Full Name]],0))&amp;RIGHT(INDEX(FPL_Fixtures_Extract[],MATCH($A135,FPL_Fixtures_Extract[[Player]:[Player]],0),MATCH(FPL_Combined[[#Headers],[Gameweek 12]],FPL_Fixtures_Extract[#Headers],0)),3))</f>
        <v>STK(A) 0-1</v>
      </c>
      <c r="N135" t="str">
        <f ca="1">IF(RIGHT(FPL_Combined[[#Headers],[Gameweek 13]],2)&lt;$B$622,INDEX(FPL_Results_Extract[Gameweek 13],MATCH($A135,FPL_Results_Extract[[Player]:[Player]],0)),INDEX(Team_Key[[Abbreviation]:[Abbreviation]],MATCH(LEFT(INDEX(FPL_Fixtures_Extract[],MATCH($A135,FPL_Fixtures_Extract[[Player]:[Player]],0),MATCH(FPL_Combined[[#Headers],[Gameweek 13]],FPL_Fixtures_Extract[#Headers],0)),LEN(INDEX(FPL_Fixtures_Extract[],MATCH($A135,FPL_Fixtures_Extract[[Player]:[Player]],0),MATCH(FPL_Combined[[#Headers],[Gameweek 13]],FPL_Fixtures_Extract[#Headers],0)))-4),Team_Key[[Full Name]:[Full Name]],0))&amp;RIGHT(INDEX(FPL_Fixtures_Extract[],MATCH($A135,FPL_Fixtures_Extract[[Player]:[Player]],0),MATCH(FPL_Combined[[#Headers],[Gameweek 13]],FPL_Fixtures_Extract[#Headers],0)),3))</f>
        <v>NOR(H) 1-0</v>
      </c>
      <c r="O135" t="str">
        <f ca="1">IF(RIGHT(FPL_Combined[[#Headers],[Gameweek 14]],2)&lt;$B$622,INDEX(FPL_Results_Extract[Gameweek 14],MATCH($A135,FPL_Results_Extract[[Player]:[Player]],0)),INDEX(Team_Key[[Abbreviation]:[Abbreviation]],MATCH(LEFT(INDEX(FPL_Fixtures_Extract[],MATCH($A135,FPL_Fixtures_Extract[[Player]:[Player]],0),MATCH(FPL_Combined[[#Headers],[Gameweek 14]],FPL_Fixtures_Extract[#Headers],0)),LEN(INDEX(FPL_Fixtures_Extract[],MATCH($A135,FPL_Fixtures_Extract[[Player]:[Player]],0),MATCH(FPL_Combined[[#Headers],[Gameweek 14]],FPL_Fixtures_Extract[#Headers],0)))-4),Team_Key[[Full Name]:[Full Name]],0))&amp;RIGHT(INDEX(FPL_Fixtures_Extract[],MATCH($A135,FPL_Fixtures_Extract[[Player]:[Player]],0),MATCH(FPL_Combined[[#Headers],[Gameweek 14]],FPL_Fixtures_Extract[#Headers],0)),3))</f>
        <v>TOT(A) 0-0</v>
      </c>
      <c r="P135" t="str">
        <f ca="1">IF(RIGHT(FPL_Combined[[#Headers],[Gameweek 15]],2)&lt;$B$622,INDEX(FPL_Results_Extract[Gameweek 15],MATCH($A135,FPL_Results_Extract[[Player]:[Player]],0)),INDEX(Team_Key[[Abbreviation]:[Abbreviation]],MATCH(LEFT(INDEX(FPL_Fixtures_Extract[],MATCH($A135,FPL_Fixtures_Extract[[Player]:[Player]],0),MATCH(FPL_Combined[[#Headers],[Gameweek 15]],FPL_Fixtures_Extract[#Headers],0)),LEN(INDEX(FPL_Fixtures_Extract[],MATCH($A135,FPL_Fixtures_Extract[[Player]:[Player]],0),MATCH(FPL_Combined[[#Headers],[Gameweek 15]],FPL_Fixtures_Extract[#Headers],0)))-4),Team_Key[[Full Name]:[Full Name]],0))&amp;RIGHT(INDEX(FPL_Fixtures_Extract[],MATCH($A135,FPL_Fixtures_Extract[[Player]:[Player]],0),MATCH(FPL_Combined[[#Headers],[Gameweek 15]],FPL_Fixtures_Extract[#Headers],0)),3))</f>
        <v>BOU(H) 0-1</v>
      </c>
      <c r="Q135" t="str">
        <f ca="1">IF(RIGHT(FPL_Combined[[#Headers],[Gameweek 16]],2)&lt;$B$622,INDEX(FPL_Results_Extract[Gameweek 16],MATCH($A135,FPL_Results_Extract[[Player]:[Player]],0)),INDEX(Team_Key[[Abbreviation]:[Abbreviation]],MATCH(LEFT(INDEX(FPL_Fixtures_Extract[],MATCH($A135,FPL_Fixtures_Extract[[Player]:[Player]],0),MATCH(FPL_Combined[[#Headers],[Gameweek 16]],FPL_Fixtures_Extract[#Headers],0)),LEN(INDEX(FPL_Fixtures_Extract[],MATCH($A135,FPL_Fixtures_Extract[[Player]:[Player]],0),MATCH(FPL_Combined[[#Headers],[Gameweek 16]],FPL_Fixtures_Extract[#Headers],0)))-4),Team_Key[[Full Name]:[Full Name]],0))&amp;RIGHT(INDEX(FPL_Fixtures_Extract[],MATCH($A135,FPL_Fixtures_Extract[[Player]:[Player]],0),MATCH(FPL_Combined[[#Headers],[Gameweek 16]],FPL_Fixtures_Extract[#Headers],0)),3))</f>
        <v>LEI(A) 1-2</v>
      </c>
      <c r="R135" t="str">
        <f ca="1">IF(RIGHT(FPL_Combined[[#Headers],[Gameweek 17]],2)&lt;$B$622,INDEX(FPL_Results_Extract[Gameweek 17],MATCH($A135,FPL_Results_Extract[[Player]:[Player]],0)),INDEX(Team_Key[[Abbreviation]:[Abbreviation]],MATCH(LEFT(INDEX(FPL_Fixtures_Extract[],MATCH($A135,FPL_Fixtures_Extract[[Player]:[Player]],0),MATCH(FPL_Combined[[#Headers],[Gameweek 17]],FPL_Fixtures_Extract[#Headers],0)),LEN(INDEX(FPL_Fixtures_Extract[],MATCH($A135,FPL_Fixtures_Extract[[Player]:[Player]],0),MATCH(FPL_Combined[[#Headers],[Gameweek 17]],FPL_Fixtures_Extract[#Headers],0)))-4),Team_Key[[Full Name]:[Full Name]],0))&amp;RIGHT(INDEX(FPL_Fixtures_Extract[],MATCH($A135,FPL_Fixtures_Extract[[Player]:[Player]],0),MATCH(FPL_Combined[[#Headers],[Gameweek 17]],FPL_Fixtures_Extract[#Headers],0)),3))</f>
        <v>SUN(H) 3-1</v>
      </c>
      <c r="S135" t="str">
        <f ca="1">IF(RIGHT(FPL_Combined[[#Headers],[Gameweek 18]],2)&lt;$B$622,INDEX(FPL_Results_Extract[Gameweek 18],MATCH($A135,FPL_Results_Extract[[Player]:[Player]],0)),INDEX(Team_Key[[Abbreviation]:[Abbreviation]],MATCH(LEFT(INDEX(FPL_Fixtures_Extract[],MATCH($A135,FPL_Fixtures_Extract[[Player]:[Player]],0),MATCH(FPL_Combined[[#Headers],[Gameweek 18]],FPL_Fixtures_Extract[#Headers],0)),LEN(INDEX(FPL_Fixtures_Extract[],MATCH($A135,FPL_Fixtures_Extract[[Player]:[Player]],0),MATCH(FPL_Combined[[#Headers],[Gameweek 18]],FPL_Fixtures_Extract[#Headers],0)))-4),Team_Key[[Full Name]:[Full Name]],0))&amp;RIGHT(INDEX(FPL_Fixtures_Extract[],MATCH($A135,FPL_Fixtures_Extract[[Player]:[Player]],0),MATCH(FPL_Combined[[#Headers],[Gameweek 18]],FPL_Fixtures_Extract[#Headers],0)),3))</f>
        <v>WAT(H) 2-2</v>
      </c>
      <c r="T135" t="str">
        <f ca="1">IF(RIGHT(FPL_Combined[[#Headers],[Gameweek 19]],2)&lt;$B$622,INDEX(FPL_Results_Extract[Gameweek 19],MATCH($A135,FPL_Results_Extract[[Player]:[Player]],0)),INDEX(Team_Key[[Abbreviation]:[Abbreviation]],MATCH(LEFT(INDEX(FPL_Fixtures_Extract[],MATCH($A135,FPL_Fixtures_Extract[[Player]:[Player]],0),MATCH(FPL_Combined[[#Headers],[Gameweek 19]],FPL_Fixtures_Extract[#Headers],0)),LEN(INDEX(FPL_Fixtures_Extract[],MATCH($A135,FPL_Fixtures_Extract[[Player]:[Player]],0),MATCH(FPL_Combined[[#Headers],[Gameweek 19]],FPL_Fixtures_Extract[#Headers],0)))-4),Team_Key[[Full Name]:[Full Name]],0))&amp;RIGHT(INDEX(FPL_Fixtures_Extract[],MATCH($A135,FPL_Fixtures_Extract[[Player]:[Player]],0),MATCH(FPL_Combined[[#Headers],[Gameweek 19]],FPL_Fixtures_Extract[#Headers],0)),3))</f>
        <v>MUN(A) 0-0</v>
      </c>
      <c r="U135" t="str">
        <f ca="1">IF(RIGHT(FPL_Combined[[#Headers],[Gameweek 20]],2)&lt;$B$622,INDEX(FPL_Results_Extract[Gameweek 20],MATCH($A135,FPL_Results_Extract[[Player]:[Player]],0)),INDEX(Team_Key[[Abbreviation]:[Abbreviation]],MATCH(LEFT(INDEX(FPL_Fixtures_Extract[],MATCH($A135,FPL_Fixtures_Extract[[Player]:[Player]],0),MATCH(FPL_Combined[[#Headers],[Gameweek 20]],FPL_Fixtures_Extract[#Headers],0)),LEN(INDEX(FPL_Fixtures_Extract[],MATCH($A135,FPL_Fixtures_Extract[[Player]:[Player]],0),MATCH(FPL_Combined[[#Headers],[Gameweek 20]],FPL_Fixtures_Extract[#Headers],0)))-4),Team_Key[[Full Name]:[Full Name]],0))&amp;RIGHT(INDEX(FPL_Fixtures_Extract[],MATCH($A135,FPL_Fixtures_Extract[[Player]:[Player]],0),MATCH(FPL_Combined[[#Headers],[Gameweek 20]],FPL_Fixtures_Extract[#Headers],0)),3))</f>
        <v>CRY(A) 3-0</v>
      </c>
      <c r="V135" t="str">
        <f ca="1">IF(RIGHT(FPL_Combined[[#Headers],[Gameweek 21]],2)&lt;$B$622,INDEX(FPL_Results_Extract[Gameweek 21],MATCH($A135,FPL_Results_Extract[[Player]:[Player]],0)),INDEX(Team_Key[[Abbreviation]:[Abbreviation]],MATCH(LEFT(INDEX(FPL_Fixtures_Extract[],MATCH($A135,FPL_Fixtures_Extract[[Player]:[Player]],0),MATCH(FPL_Combined[[#Headers],[Gameweek 21]],FPL_Fixtures_Extract[#Headers],0)),LEN(INDEX(FPL_Fixtures_Extract[],MATCH($A135,FPL_Fixtures_Extract[[Player]:[Player]],0),MATCH(FPL_Combined[[#Headers],[Gameweek 21]],FPL_Fixtures_Extract[#Headers],0)))-4),Team_Key[[Full Name]:[Full Name]],0))&amp;RIGHT(INDEX(FPL_Fixtures_Extract[],MATCH($A135,FPL_Fixtures_Extract[[Player]:[Player]],0),MATCH(FPL_Combined[[#Headers],[Gameweek 21]],FPL_Fixtures_Extract[#Headers],0)),3))</f>
        <v>WBA(H) 2-2</v>
      </c>
      <c r="W135" t="str">
        <f ca="1">IF(RIGHT(FPL_Combined[[#Headers],[Gameweek 22]],2)&lt;$B$622,INDEX(FPL_Results_Extract[Gameweek 22],MATCH($A135,FPL_Results_Extract[[Player]:[Player]],0)),INDEX(Team_Key[[Abbreviation]:[Abbreviation]],MATCH(LEFT(INDEX(FPL_Fixtures_Extract[],MATCH($A135,FPL_Fixtures_Extract[[Player]:[Player]],0),MATCH(FPL_Combined[[#Headers],[Gameweek 22]],FPL_Fixtures_Extract[#Headers],0)),LEN(INDEX(FPL_Fixtures_Extract[],MATCH($A135,FPL_Fixtures_Extract[[Player]:[Player]],0),MATCH(FPL_Combined[[#Headers],[Gameweek 22]],FPL_Fixtures_Extract[#Headers],0)))-4),Team_Key[[Full Name]:[Full Name]],0))&amp;RIGHT(INDEX(FPL_Fixtures_Extract[],MATCH($A135,FPL_Fixtures_Extract[[Player]:[Player]],0),MATCH(FPL_Combined[[#Headers],[Gameweek 22]],FPL_Fixtures_Extract[#Headers],0)),3))</f>
        <v>EVE(H) 3-3</v>
      </c>
      <c r="X135" t="str">
        <f ca="1">IF(RIGHT(FPL_Combined[[#Headers],[Gameweek 23]],2)&lt;$B$622,INDEX(FPL_Results_Extract[Gameweek 23],MATCH($A135,FPL_Results_Extract[[Player]:[Player]],0)),INDEX(Team_Key[[Abbreviation]:[Abbreviation]],MATCH(LEFT(INDEX(FPL_Fixtures_Extract[],MATCH($A135,FPL_Fixtures_Extract[[Player]:[Player]],0),MATCH(FPL_Combined[[#Headers],[Gameweek 23]],FPL_Fixtures_Extract[#Headers],0)),LEN(INDEX(FPL_Fixtures_Extract[],MATCH($A135,FPL_Fixtures_Extract[[Player]:[Player]],0),MATCH(FPL_Combined[[#Headers],[Gameweek 23]],FPL_Fixtures_Extract[#Headers],0)))-4),Team_Key[[Full Name]:[Full Name]],0))&amp;RIGHT(INDEX(FPL_Fixtures_Extract[],MATCH($A135,FPL_Fixtures_Extract[[Player]:[Player]],0),MATCH(FPL_Combined[[#Headers],[Gameweek 23]],FPL_Fixtures_Extract[#Headers],0)),3))</f>
        <v>ARS(A) 1-0</v>
      </c>
      <c r="Y135" t="str">
        <f ca="1">IF(RIGHT(FPL_Combined[[#Headers],[Gameweek 24]],2)&lt;$B$622,INDEX(FPL_Results_Extract[Team],MATCH($A135,FPL_Results_Extract[[Player]:[Player]],0)),INDEX(Team_Key[[Abbreviation]:[Abbreviation]],MATCH(LEFT(INDEX(FPL_Fixtures_Extract[],MATCH($A135,FPL_Fixtures_Extract[[Player]:[Player]],0),MATCH(FPL_Combined[[#Headers],[Gameweek 24]],FPL_Fixtures_Extract[#Headers],0)),LEN(INDEX(FPL_Fixtures_Extract[],MATCH($A135,FPL_Fixtures_Extract[[Player]:[Player]],0),MATCH(FPL_Combined[[#Headers],[Gameweek 24]],FPL_Fixtures_Extract[#Headers],0)))-4),Team_Key[[Full Name]:[Full Name]],0))&amp;RIGHT(INDEX(FPL_Fixtures_Extract[],MATCH($A135,FPL_Fixtures_Extract[[Player]:[Player]],0),MATCH(FPL_Combined[[#Headers],[Gameweek 24]],FPL_Fixtures_Extract[#Headers],0)),3))</f>
        <v>CHE</v>
      </c>
      <c r="Z135" t="str">
        <f ca="1">IF(RIGHT(FPL_Combined[[#Headers],[Gameweek 25]],2)&lt;$B$622,INDEX(FPL_Results_Extract[Player],MATCH($A135,FPL_Results_Extract[[Player]:[Player]],0)),INDEX(Team_Key[[Abbreviation]:[Abbreviation]],MATCH(LEFT(INDEX(FPL_Fixtures_Extract[],MATCH($A135,FPL_Fixtures_Extract[[Player]:[Player]],0),MATCH(FPL_Combined[[#Headers],[Gameweek 25]],FPL_Fixtures_Extract[#Headers],0)),LEN(INDEX(FPL_Fixtures_Extract[],MATCH($A135,FPL_Fixtures_Extract[[Player]:[Player]],0),MATCH(FPL_Combined[[#Headers],[Gameweek 25]],FPL_Fixtures_Extract[#Headers],0)))-4),Team_Key[[Full Name]:[Full Name]],0))&amp;RIGHT(INDEX(FPL_Fixtures_Extract[],MATCH($A135,FPL_Fixtures_Extract[[Player]:[Player]],0),MATCH(FPL_Combined[[#Headers],[Gameweek 25]],FPL_Fixtures_Extract[#Headers],0)),3))</f>
        <v>Courtois</v>
      </c>
      <c r="AA135" t="str">
        <f ca="1">IF(RIGHT(FPL_Combined[[#Headers],[Gameweek 26]],2)&lt;$B$622,INDEX(FPL_Results_Extract[Gameweek 01],MATCH($A135,FPL_Results_Extract[[Player]:[Player]],0)),INDEX(Team_Key[[Abbreviation]:[Abbreviation]],MATCH(LEFT(INDEX(FPL_Fixtures_Extract[],MATCH($A135,FPL_Fixtures_Extract[[Player]:[Player]],0),MATCH(FPL_Combined[[#Headers],[Gameweek 26]],FPL_Fixtures_Extract[#Headers],0)),LEN(INDEX(FPL_Fixtures_Extract[],MATCH($A135,FPL_Fixtures_Extract[[Player]:[Player]],0),MATCH(FPL_Combined[[#Headers],[Gameweek 26]],FPL_Fixtures_Extract[#Headers],0)))-4),Team_Key[[Full Name]:[Full Name]],0))&amp;RIGHT(INDEX(FPL_Fixtures_Extract[],MATCH($A135,FPL_Fixtures_Extract[[Player]:[Player]],0),MATCH(FPL_Combined[[#Headers],[Gameweek 26]],FPL_Fixtures_Extract[#Headers],0)),3))</f>
        <v>SWA(H) 2-2</v>
      </c>
      <c r="AB135" t="str">
        <f ca="1">IF(RIGHT(FPL_Combined[[#Headers],[Gameweek 27]],2)&lt;$B$622,INDEX(FPL_Results_Extract[Gameweek 02],MATCH($A135,FPL_Results_Extract[[Player]:[Player]],0)),INDEX(Team_Key[[Abbreviation]:[Abbreviation]],MATCH(LEFT(INDEX(FPL_Fixtures_Extract[],MATCH($A135,FPL_Fixtures_Extract[[Player]:[Player]],0),MATCH(FPL_Combined[[#Headers],[Gameweek 27]],FPL_Fixtures_Extract[#Headers],0)),LEN(INDEX(FPL_Fixtures_Extract[],MATCH($A135,FPL_Fixtures_Extract[[Player]:[Player]],0),MATCH(FPL_Combined[[#Headers],[Gameweek 27]],FPL_Fixtures_Extract[#Headers],0)))-4),Team_Key[[Full Name]:[Full Name]],0))&amp;RIGHT(INDEX(FPL_Fixtures_Extract[],MATCH($A135,FPL_Fixtures_Extract[[Player]:[Player]],0),MATCH(FPL_Combined[[#Headers],[Gameweek 27]],FPL_Fixtures_Extract[#Headers],0)),3))</f>
        <v>MCI(A) 0-3</v>
      </c>
      <c r="AC135" t="str">
        <f ca="1">IF(RIGHT(FPL_Combined[[#Headers],[Gameweek 28]],2)&lt;$B$622,INDEX(FPL_Results_Extract[Gameweek 03],MATCH($A135,FPL_Results_Extract[[Player]:[Player]],0)),INDEX(Team_Key[[Abbreviation]:[Abbreviation]],MATCH(LEFT(INDEX(FPL_Fixtures_Extract[],MATCH($A135,FPL_Fixtures_Extract[[Player]:[Player]],0),MATCH(FPL_Combined[[#Headers],[Gameweek 28]],FPL_Fixtures_Extract[#Headers],0)),LEN(INDEX(FPL_Fixtures_Extract[],MATCH($A135,FPL_Fixtures_Extract[[Player]:[Player]],0),MATCH(FPL_Combined[[#Headers],[Gameweek 28]],FPL_Fixtures_Extract[#Headers],0)))-4),Team_Key[[Full Name]:[Full Name]],0))&amp;RIGHT(INDEX(FPL_Fixtures_Extract[],MATCH($A135,FPL_Fixtures_Extract[[Player]:[Player]],0),MATCH(FPL_Combined[[#Headers],[Gameweek 28]],FPL_Fixtures_Extract[#Headers],0)),3))</f>
        <v>WBA(A) 3-2</v>
      </c>
      <c r="AD135" t="str">
        <f ca="1">IF(RIGHT(FPL_Combined[[#Headers],[Gameweek 29]],2)&lt;$B$622,INDEX(FPL_Results_Extract[Gameweek 04],MATCH($A135,FPL_Results_Extract[[Player]:[Player]],0)),INDEX(Team_Key[[Abbreviation]:[Abbreviation]],MATCH(LEFT(INDEX(FPL_Fixtures_Extract[],MATCH($A135,FPL_Fixtures_Extract[[Player]:[Player]],0),MATCH(FPL_Combined[[#Headers],[Gameweek 29]],FPL_Fixtures_Extract[#Headers],0)),LEN(INDEX(FPL_Fixtures_Extract[],MATCH($A135,FPL_Fixtures_Extract[[Player]:[Player]],0),MATCH(FPL_Combined[[#Headers],[Gameweek 29]],FPL_Fixtures_Extract[#Headers],0)))-4),Team_Key[[Full Name]:[Full Name]],0))&amp;RIGHT(INDEX(FPL_Fixtures_Extract[],MATCH($A135,FPL_Fixtures_Extract[[Player]:[Player]],0),MATCH(FPL_Combined[[#Headers],[Gameweek 29]],FPL_Fixtures_Extract[#Headers],0)),3))</f>
        <v>STK(H)</v>
      </c>
      <c r="AE135" t="e">
        <f ca="1">IF(RIGHT(FPL_Combined[[#Headers],[Gameweek 30]],2)&lt;$B$622,INDEX(FPL_Results_Extract[Gameweek 05],MATCH($A135,FPL_Results_Extract[[Player]:[Player]],0)),INDEX(Team_Key[[Abbreviation]:[Abbreviation]],MATCH(LEFT(INDEX(FPL_Fixtures_Extract[],MATCH($A135,FPL_Fixtures_Extract[[Player]:[Player]],0),MATCH(FPL_Combined[[#Headers],[Gameweek 30]],FPL_Fixtures_Extract[#Headers],0)),LEN(INDEX(FPL_Fixtures_Extract[],MATCH($A135,FPL_Fixtures_Extract[[Player]:[Player]],0),MATCH(FPL_Combined[[#Headers],[Gameweek 30]],FPL_Fixtures_Extract[#Headers],0)))-4),Team_Key[[Full Name]:[Full Name]],0))&amp;RIGHT(INDEX(FPL_Fixtures_Extract[],MATCH($A135,FPL_Fixtures_Extract[[Player]:[Player]],0),MATCH(FPL_Combined[[#Headers],[Gameweek 30]],FPL_Fixtures_Extract[#Headers],0)),3))</f>
        <v>#VALUE!</v>
      </c>
      <c r="AF135" t="str">
        <f ca="1">IF(RIGHT(FPL_Combined[[#Headers],[Gameweek 31]],2)&lt;$B$622,INDEX(FPL_Results_Extract[Gameweek 06],MATCH($A135,FPL_Results_Extract[[Player]:[Player]],0)),INDEX(Team_Key[[Abbreviation]:[Abbreviation]],MATCH(LEFT(INDEX(FPL_Fixtures_Extract[],MATCH($A135,FPL_Fixtures_Extract[[Player]:[Player]],0),MATCH(FPL_Combined[[#Headers],[Gameweek 31]],FPL_Fixtures_Extract[#Headers],0)),LEN(INDEX(FPL_Fixtures_Extract[],MATCH($A135,FPL_Fixtures_Extract[[Player]:[Player]],0),MATCH(FPL_Combined[[#Headers],[Gameweek 31]],FPL_Fixtures_Extract[#Headers],0)))-4),Team_Key[[Full Name]:[Full Name]],0))&amp;RIGHT(INDEX(FPL_Fixtures_Extract[],MATCH($A135,FPL_Fixtures_Extract[[Player]:[Player]],0),MATCH(FPL_Combined[[#Headers],[Gameweek 31]],FPL_Fixtures_Extract[#Headers],0)),3))</f>
        <v>WHU(H)</v>
      </c>
      <c r="AG135" t="str">
        <f ca="1">IF(RIGHT(FPL_Combined[[#Headers],[Gameweek 32]],2)&lt;$B$622,INDEX(FPL_Results_Extract[Gameweek 07],MATCH($A135,FPL_Results_Extract[[Player]:[Player]],0)),INDEX(Team_Key[[Abbreviation]:[Abbreviation]],MATCH(LEFT(INDEX(FPL_Fixtures_Extract[],MATCH($A135,FPL_Fixtures_Extract[[Player]:[Player]],0),MATCH(FPL_Combined[[#Headers],[Gameweek 32]],FPL_Fixtures_Extract[#Headers],0)),LEN(INDEX(FPL_Fixtures_Extract[],MATCH($A135,FPL_Fixtures_Extract[[Player]:[Player]],0),MATCH(FPL_Combined[[#Headers],[Gameweek 32]],FPL_Fixtures_Extract[#Headers],0)))-4),Team_Key[[Full Name]:[Full Name]],0))&amp;RIGHT(INDEX(FPL_Fixtures_Extract[],MATCH($A135,FPL_Fixtures_Extract[[Player]:[Player]],0),MATCH(FPL_Combined[[#Headers],[Gameweek 32]],FPL_Fixtures_Extract[#Headers],0)),3))</f>
        <v>AVL(A)</v>
      </c>
      <c r="AH135" t="str">
        <f ca="1">IF(RIGHT(FPL_Combined[[#Headers],[Gameweek 33]],2)&lt;$B$622,INDEX(FPL_Results_Extract[Gameweek 08],MATCH($A135,FPL_Results_Extract[[Player]:[Player]],0)),INDEX(Team_Key[[Abbreviation]:[Abbreviation]],MATCH(LEFT(INDEX(FPL_Fixtures_Extract[],MATCH($A135,FPL_Fixtures_Extract[[Player]:[Player]],0),MATCH(FPL_Combined[[#Headers],[Gameweek 33]],FPL_Fixtures_Extract[#Headers],0)),LEN(INDEX(FPL_Fixtures_Extract[],MATCH($A135,FPL_Fixtures_Extract[[Player]:[Player]],0),MATCH(FPL_Combined[[#Headers],[Gameweek 33]],FPL_Fixtures_Extract[#Headers],0)))-4),Team_Key[[Full Name]:[Full Name]],0))&amp;RIGHT(INDEX(FPL_Fixtures_Extract[],MATCH($A135,FPL_Fixtures_Extract[[Player]:[Player]],0),MATCH(FPL_Combined[[#Headers],[Gameweek 33]],FPL_Fixtures_Extract[#Headers],0)),3))</f>
        <v>SWA(A)</v>
      </c>
      <c r="AI135" t="str">
        <f ca="1">IF(RIGHT(FPL_Combined[[#Headers],[Gameweek 34]],2)&lt;$B$622,INDEX(FPL_Results_Extract[Gameweek 09],MATCH($A135,FPL_Results_Extract[[Player]:[Player]],0)),INDEX(Team_Key[[Abbreviation]:[Abbreviation]],MATCH(LEFT(INDEX(FPL_Fixtures_Extract[],MATCH($A135,FPL_Fixtures_Extract[[Player]:[Player]],0),MATCH(FPL_Combined[[#Headers],[Gameweek 34]],FPL_Fixtures_Extract[#Headers],0)),LEN(INDEX(FPL_Fixtures_Extract[],MATCH($A135,FPL_Fixtures_Extract[[Player]:[Player]],0),MATCH(FPL_Combined[[#Headers],[Gameweek 34]],FPL_Fixtures_Extract[#Headers],0)))-4),Team_Key[[Full Name]:[Full Name]],0))&amp;RIGHT(INDEX(FPL_Fixtures_Extract[],MATCH($A135,FPL_Fixtures_Extract[[Player]:[Player]],0),MATCH(FPL_Combined[[#Headers],[Gameweek 34]],FPL_Fixtures_Extract[#Headers],0)),3))</f>
        <v>MCI(H)</v>
      </c>
      <c r="AJ135" t="str">
        <f ca="1">IF(RIGHT(FPL_Combined[[#Headers],[Gameweek 35]],2)&lt;$B$622,INDEX(FPL_Results_Extract[Gameweek 10],MATCH($A135,FPL_Results_Extract[[Player]:[Player]],0)),INDEX(Team_Key[[Abbreviation]:[Abbreviation]],MATCH(LEFT(INDEX(FPL_Fixtures_Extract[],MATCH($A135,FPL_Fixtures_Extract[[Player]:[Player]],0),MATCH(FPL_Combined[[#Headers],[Gameweek 35]],FPL_Fixtures_Extract[#Headers],0)),LEN(INDEX(FPL_Fixtures_Extract[],MATCH($A135,FPL_Fixtures_Extract[[Player]:[Player]],0),MATCH(FPL_Combined[[#Headers],[Gameweek 35]],FPL_Fixtures_Extract[#Headers],0)))-4),Team_Key[[Full Name]:[Full Name]],0))&amp;RIGHT(INDEX(FPL_Fixtures_Extract[],MATCH($A135,FPL_Fixtures_Extract[[Player]:[Player]],0),MATCH(FPL_Combined[[#Headers],[Gameweek 35]],FPL_Fixtures_Extract[#Headers],0)),3))</f>
        <v>BOU(A)</v>
      </c>
      <c r="AK135" t="str">
        <f ca="1">IF(RIGHT(FPL_Combined[[#Headers],[Gameweek 36]],2)&lt;$B$622,INDEX(FPL_Results_Extract[Gameweek 11],MATCH($A135,FPL_Results_Extract[[Player]:[Player]],0)),INDEX(Team_Key[[Abbreviation]:[Abbreviation]],MATCH(LEFT(INDEX(FPL_Fixtures_Extract[],MATCH($A135,FPL_Fixtures_Extract[[Player]:[Player]],0),MATCH(FPL_Combined[[#Headers],[Gameweek 36]],FPL_Fixtures_Extract[#Headers],0)),LEN(INDEX(FPL_Fixtures_Extract[],MATCH($A135,FPL_Fixtures_Extract[[Player]:[Player]],0),MATCH(FPL_Combined[[#Headers],[Gameweek 36]],FPL_Fixtures_Extract[#Headers],0)))-4),Team_Key[[Full Name]:[Full Name]],0))&amp;RIGHT(INDEX(FPL_Fixtures_Extract[],MATCH($A135,FPL_Fixtures_Extract[[Player]:[Player]],0),MATCH(FPL_Combined[[#Headers],[Gameweek 36]],FPL_Fixtures_Extract[#Headers],0)),3))</f>
        <v>TOT(H)</v>
      </c>
      <c r="AL135" t="str">
        <f ca="1">IF(RIGHT(FPL_Combined[[#Headers],[Gameweek 37]],2)&lt;$B$622,INDEX(FPL_Results_Extract[Gameweek 12],MATCH($A135,FPL_Results_Extract[[Player]:[Player]],0)),INDEX(Team_Key[[Abbreviation]:[Abbreviation]],MATCH(LEFT(INDEX(FPL_Fixtures_Extract[],MATCH($A135,FPL_Fixtures_Extract[[Player]:[Player]],0),MATCH(FPL_Combined[[#Headers],[Gameweek 37]],FPL_Fixtures_Extract[#Headers],0)),LEN(INDEX(FPL_Fixtures_Extract[],MATCH($A135,FPL_Fixtures_Extract[[Player]:[Player]],0),MATCH(FPL_Combined[[#Headers],[Gameweek 37]],FPL_Fixtures_Extract[#Headers],0)))-4),Team_Key[[Full Name]:[Full Name]],0))&amp;RIGHT(INDEX(FPL_Fixtures_Extract[],MATCH($A135,FPL_Fixtures_Extract[[Player]:[Player]],0),MATCH(FPL_Combined[[#Headers],[Gameweek 37]],FPL_Fixtures_Extract[#Headers],0)),3))</f>
        <v>SUN(A)</v>
      </c>
      <c r="AM135" t="str">
        <f ca="1">IF(RIGHT(FPL_Combined[[#Headers],[Gameweek 38]],2)&lt;$B$622,INDEX(FPL_Results_Extract[Gameweek 13],MATCH($A135,FPL_Results_Extract[[Player]:[Player]],0)),INDEX(Team_Key[[Abbreviation]:[Abbreviation]],MATCH(LEFT(INDEX(FPL_Fixtures_Extract[],MATCH($A135,FPL_Fixtures_Extract[[Player]:[Player]],0),MATCH(FPL_Combined[[#Headers],[Gameweek 38]],FPL_Fixtures_Extract[#Headers],0)),LEN(INDEX(FPL_Fixtures_Extract[],MATCH($A135,FPL_Fixtures_Extract[[Player]:[Player]],0),MATCH(FPL_Combined[[#Headers],[Gameweek 38]],FPL_Fixtures_Extract[#Headers],0)))-4),Team_Key[[Full Name]:[Full Name]],0))&amp;RIGHT(INDEX(FPL_Fixtures_Extract[],MATCH($A135,FPL_Fixtures_Extract[[Player]:[Player]],0),MATCH(FPL_Combined[[#Headers],[Gameweek 38]],FPL_Fixtures_Extract[#Headers],0)),3))</f>
        <v>LEI(H)</v>
      </c>
    </row>
    <row r="136" spans="1:39" x14ac:dyDescent="0.45">
      <c r="A136" t="s">
        <v>628</v>
      </c>
      <c r="B136" t="str">
        <f ca="1">IF(RIGHT(FPL_Combined[[#Headers],[Gameweek 01]],2)&lt;$B$622,INDEX(FPL_Results_Extract[Gameweek 01],MATCH($A136,FPL_Results_Extract[[Player]:[Player]],0)),INDEX(Team_Key[[Abbreviation]:[Abbreviation]],MATCH(LEFT(INDEX(FPL_Fixtures_Extract[],MATCH($A136,FPL_Fixtures_Extract[[Player]:[Player]],0),MATCH(FPL_Combined[[#Headers],[Gameweek 01]],FPL_Fixtures_Extract[#Headers],0)),LEN(INDEX(FPL_Fixtures_Extract[],MATCH($A136,FPL_Fixtures_Extract[[Player]:[Player]],0),MATCH(FPL_Combined[[#Headers],[Gameweek 01]],FPL_Fixtures_Extract[#Headers],0)))-4),Team_Key[[Full Name]:[Full Name]],0))&amp;RIGHT(INDEX(FPL_Fixtures_Extract[],MATCH($A136,FPL_Fixtures_Extract[[Player]:[Player]],0),MATCH(FPL_Combined[[#Headers],[Gameweek 01]],FPL_Fixtures_Extract[#Headers],0)),3))</f>
        <v>STK(A) 1-0</v>
      </c>
      <c r="C136" t="str">
        <f ca="1">IF(RIGHT(FPL_Combined[[#Headers],[Gameweek 02]],2)&lt;$B$622,INDEX(FPL_Results_Extract[Gameweek 02],MATCH($A136,FPL_Results_Extract[[Player]:[Player]],0)),INDEX(Team_Key[[Abbreviation]:[Abbreviation]],MATCH(LEFT(INDEX(FPL_Fixtures_Extract[],MATCH($A136,FPL_Fixtures_Extract[[Player]:[Player]],0),MATCH(FPL_Combined[[#Headers],[Gameweek 02]],FPL_Fixtures_Extract[#Headers],0)),LEN(INDEX(FPL_Fixtures_Extract[],MATCH($A136,FPL_Fixtures_Extract[[Player]:[Player]],0),MATCH(FPL_Combined[[#Headers],[Gameweek 02]],FPL_Fixtures_Extract[#Headers],0)))-4),Team_Key[[Full Name]:[Full Name]],0))&amp;RIGHT(INDEX(FPL_Fixtures_Extract[],MATCH($A136,FPL_Fixtures_Extract[[Player]:[Player]],0),MATCH(FPL_Combined[[#Headers],[Gameweek 02]],FPL_Fixtures_Extract[#Headers],0)),3))</f>
        <v>BOU(H) 1-0</v>
      </c>
      <c r="D136" t="str">
        <f ca="1">IF(RIGHT(FPL_Combined[[#Headers],[Gameweek 03]],2)&lt;$B$622,INDEX(FPL_Results_Extract[Gameweek 03],MATCH($A136,FPL_Results_Extract[[Player]:[Player]],0)),INDEX(Team_Key[[Abbreviation]:[Abbreviation]],MATCH(LEFT(INDEX(FPL_Fixtures_Extract[],MATCH($A136,FPL_Fixtures_Extract[[Player]:[Player]],0),MATCH(FPL_Combined[[#Headers],[Gameweek 03]],FPL_Fixtures_Extract[#Headers],0)),LEN(INDEX(FPL_Fixtures_Extract[],MATCH($A136,FPL_Fixtures_Extract[[Player]:[Player]],0),MATCH(FPL_Combined[[#Headers],[Gameweek 03]],FPL_Fixtures_Extract[#Headers],0)))-4),Team_Key[[Full Name]:[Full Name]],0))&amp;RIGHT(INDEX(FPL_Fixtures_Extract[],MATCH($A136,FPL_Fixtures_Extract[[Player]:[Player]],0),MATCH(FPL_Combined[[#Headers],[Gameweek 03]],FPL_Fixtures_Extract[#Headers],0)),3))</f>
        <v>ARS(A) 0-0</v>
      </c>
      <c r="E136" t="str">
        <f ca="1">IF(RIGHT(FPL_Combined[[#Headers],[Gameweek 04]],2)&lt;$B$622,INDEX(FPL_Results_Extract[Gameweek 04],MATCH($A136,FPL_Results_Extract[[Player]:[Player]],0)),INDEX(Team_Key[[Abbreviation]:[Abbreviation]],MATCH(LEFT(INDEX(FPL_Fixtures_Extract[],MATCH($A136,FPL_Fixtures_Extract[[Player]:[Player]],0),MATCH(FPL_Combined[[#Headers],[Gameweek 04]],FPL_Fixtures_Extract[#Headers],0)),LEN(INDEX(FPL_Fixtures_Extract[],MATCH($A136,FPL_Fixtures_Extract[[Player]:[Player]],0),MATCH(FPL_Combined[[#Headers],[Gameweek 04]],FPL_Fixtures_Extract[#Headers],0)))-4),Team_Key[[Full Name]:[Full Name]],0))&amp;RIGHT(INDEX(FPL_Fixtures_Extract[],MATCH($A136,FPL_Fixtures_Extract[[Player]:[Player]],0),MATCH(FPL_Combined[[#Headers],[Gameweek 04]],FPL_Fixtures_Extract[#Headers],0)),3))</f>
        <v>WHU(H) 0-3</v>
      </c>
      <c r="F136" t="str">
        <f ca="1">IF(RIGHT(FPL_Combined[[#Headers],[Gameweek 05]],2)&lt;$B$622,INDEX(FPL_Results_Extract[Gameweek 05],MATCH($A136,FPL_Results_Extract[[Player]:[Player]],0)),INDEX(Team_Key[[Abbreviation]:[Abbreviation]],MATCH(LEFT(INDEX(FPL_Fixtures_Extract[],MATCH($A136,FPL_Fixtures_Extract[[Player]:[Player]],0),MATCH(FPL_Combined[[#Headers],[Gameweek 05]],FPL_Fixtures_Extract[#Headers],0)),LEN(INDEX(FPL_Fixtures_Extract[],MATCH($A136,FPL_Fixtures_Extract[[Player]:[Player]],0),MATCH(FPL_Combined[[#Headers],[Gameweek 05]],FPL_Fixtures_Extract[#Headers],0)))-4),Team_Key[[Full Name]:[Full Name]],0))&amp;RIGHT(INDEX(FPL_Fixtures_Extract[],MATCH($A136,FPL_Fixtures_Extract[[Player]:[Player]],0),MATCH(FPL_Combined[[#Headers],[Gameweek 05]],FPL_Fixtures_Extract[#Headers],0)),3))</f>
        <v>MUN(A) 1-3</v>
      </c>
      <c r="G136" t="str">
        <f ca="1">IF(RIGHT(FPL_Combined[[#Headers],[Gameweek 06]],2)&lt;$B$622,INDEX(FPL_Results_Extract[Gameweek 06],MATCH($A136,FPL_Results_Extract[[Player]:[Player]],0)),INDEX(Team_Key[[Abbreviation]:[Abbreviation]],MATCH(LEFT(INDEX(FPL_Fixtures_Extract[],MATCH($A136,FPL_Fixtures_Extract[[Player]:[Player]],0),MATCH(FPL_Combined[[#Headers],[Gameweek 06]],FPL_Fixtures_Extract[#Headers],0)),LEN(INDEX(FPL_Fixtures_Extract[],MATCH($A136,FPL_Fixtures_Extract[[Player]:[Player]],0),MATCH(FPL_Combined[[#Headers],[Gameweek 06]],FPL_Fixtures_Extract[#Headers],0)))-4),Team_Key[[Full Name]:[Full Name]],0))&amp;RIGHT(INDEX(FPL_Fixtures_Extract[],MATCH($A136,FPL_Fixtures_Extract[[Player]:[Player]],0),MATCH(FPL_Combined[[#Headers],[Gameweek 06]],FPL_Fixtures_Extract[#Headers],0)),3))</f>
        <v>NOR(H) 1-1</v>
      </c>
      <c r="H136" t="str">
        <f ca="1">IF(RIGHT(FPL_Combined[[#Headers],[Gameweek 07]],2)&lt;$B$622,INDEX(FPL_Results_Extract[Gameweek 07],MATCH($A136,FPL_Results_Extract[[Player]:[Player]],0)),INDEX(Team_Key[[Abbreviation]:[Abbreviation]],MATCH(LEFT(INDEX(FPL_Fixtures_Extract[],MATCH($A136,FPL_Fixtures_Extract[[Player]:[Player]],0),MATCH(FPL_Combined[[#Headers],[Gameweek 07]],FPL_Fixtures_Extract[#Headers],0)),LEN(INDEX(FPL_Fixtures_Extract[],MATCH($A136,FPL_Fixtures_Extract[[Player]:[Player]],0),MATCH(FPL_Combined[[#Headers],[Gameweek 07]],FPL_Fixtures_Extract[#Headers],0)))-4),Team_Key[[Full Name]:[Full Name]],0))&amp;RIGHT(INDEX(FPL_Fixtures_Extract[],MATCH($A136,FPL_Fixtures_Extract[[Player]:[Player]],0),MATCH(FPL_Combined[[#Headers],[Gameweek 07]],FPL_Fixtures_Extract[#Headers],0)),3))</f>
        <v>AVL(H) 3-2</v>
      </c>
      <c r="I136" t="str">
        <f ca="1">IF(RIGHT(FPL_Combined[[#Headers],[Gameweek 08]],2)&lt;$B$622,INDEX(FPL_Results_Extract[Gameweek 08],MATCH($A136,FPL_Results_Extract[[Player]:[Player]],0)),INDEX(Team_Key[[Abbreviation]:[Abbreviation]],MATCH(LEFT(INDEX(FPL_Fixtures_Extract[],MATCH($A136,FPL_Fixtures_Extract[[Player]:[Player]],0),MATCH(FPL_Combined[[#Headers],[Gameweek 08]],FPL_Fixtures_Extract[#Headers],0)),LEN(INDEX(FPL_Fixtures_Extract[],MATCH($A136,FPL_Fixtures_Extract[[Player]:[Player]],0),MATCH(FPL_Combined[[#Headers],[Gameweek 08]],FPL_Fixtures_Extract[#Headers],0)))-4),Team_Key[[Full Name]:[Full Name]],0))&amp;RIGHT(INDEX(FPL_Fixtures_Extract[],MATCH($A136,FPL_Fixtures_Extract[[Player]:[Player]],0),MATCH(FPL_Combined[[#Headers],[Gameweek 08]],FPL_Fixtures_Extract[#Headers],0)),3))</f>
        <v>EVE(A) 1-1</v>
      </c>
      <c r="J136" t="str">
        <f ca="1">IF(RIGHT(FPL_Combined[[#Headers],[Gameweek 09]],2)&lt;$B$622,INDEX(FPL_Results_Extract[Gameweek 09],MATCH($A136,FPL_Results_Extract[[Player]:[Player]],0)),INDEX(Team_Key[[Abbreviation]:[Abbreviation]],MATCH(LEFT(INDEX(FPL_Fixtures_Extract[],MATCH($A136,FPL_Fixtures_Extract[[Player]:[Player]],0),MATCH(FPL_Combined[[#Headers],[Gameweek 09]],FPL_Fixtures_Extract[#Headers],0)),LEN(INDEX(FPL_Fixtures_Extract[],MATCH($A136,FPL_Fixtures_Extract[[Player]:[Player]],0),MATCH(FPL_Combined[[#Headers],[Gameweek 09]],FPL_Fixtures_Extract[#Headers],0)))-4),Team_Key[[Full Name]:[Full Name]],0))&amp;RIGHT(INDEX(FPL_Fixtures_Extract[],MATCH($A136,FPL_Fixtures_Extract[[Player]:[Player]],0),MATCH(FPL_Combined[[#Headers],[Gameweek 09]],FPL_Fixtures_Extract[#Headers],0)),3))</f>
        <v>TOT(A) 0-0</v>
      </c>
      <c r="K136" t="str">
        <f ca="1">IF(RIGHT(FPL_Combined[[#Headers],[Gameweek 10]],2)&lt;$B$622,INDEX(FPL_Results_Extract[Gameweek 10],MATCH($A136,FPL_Results_Extract[[Player]:[Player]],0)),INDEX(Team_Key[[Abbreviation]:[Abbreviation]],MATCH(LEFT(INDEX(FPL_Fixtures_Extract[],MATCH($A136,FPL_Fixtures_Extract[[Player]:[Player]],0),MATCH(FPL_Combined[[#Headers],[Gameweek 10]],FPL_Fixtures_Extract[#Headers],0)),LEN(INDEX(FPL_Fixtures_Extract[],MATCH($A136,FPL_Fixtures_Extract[[Player]:[Player]],0),MATCH(FPL_Combined[[#Headers],[Gameweek 10]],FPL_Fixtures_Extract[#Headers],0)))-4),Team_Key[[Full Name]:[Full Name]],0))&amp;RIGHT(INDEX(FPL_Fixtures_Extract[],MATCH($A136,FPL_Fixtures_Extract[[Player]:[Player]],0),MATCH(FPL_Combined[[#Headers],[Gameweek 10]],FPL_Fixtures_Extract[#Headers],0)),3))</f>
        <v>SOU(H) 1-1</v>
      </c>
      <c r="L136" t="str">
        <f ca="1">IF(RIGHT(FPL_Combined[[#Headers],[Gameweek 11]],2)&lt;$B$622,INDEX(FPL_Results_Extract[Gameweek 11],MATCH($A136,FPL_Results_Extract[[Player]:[Player]],0)),INDEX(Team_Key[[Abbreviation]:[Abbreviation]],MATCH(LEFT(INDEX(FPL_Fixtures_Extract[],MATCH($A136,FPL_Fixtures_Extract[[Player]:[Player]],0),MATCH(FPL_Combined[[#Headers],[Gameweek 11]],FPL_Fixtures_Extract[#Headers],0)),LEN(INDEX(FPL_Fixtures_Extract[],MATCH($A136,FPL_Fixtures_Extract[[Player]:[Player]],0),MATCH(FPL_Combined[[#Headers],[Gameweek 11]],FPL_Fixtures_Extract[#Headers],0)))-4),Team_Key[[Full Name]:[Full Name]],0))&amp;RIGHT(INDEX(FPL_Fixtures_Extract[],MATCH($A136,FPL_Fixtures_Extract[[Player]:[Player]],0),MATCH(FPL_Combined[[#Headers],[Gameweek 11]],FPL_Fixtures_Extract[#Headers],0)),3))</f>
        <v>CHE(A) 3-1</v>
      </c>
      <c r="M136" t="str">
        <f ca="1">IF(RIGHT(FPL_Combined[[#Headers],[Gameweek 12]],2)&lt;$B$622,INDEX(FPL_Results_Extract[Gameweek 12],MATCH($A136,FPL_Results_Extract[[Player]:[Player]],0)),INDEX(Team_Key[[Abbreviation]:[Abbreviation]],MATCH(LEFT(INDEX(FPL_Fixtures_Extract[],MATCH($A136,FPL_Fixtures_Extract[[Player]:[Player]],0),MATCH(FPL_Combined[[#Headers],[Gameweek 12]],FPL_Fixtures_Extract[#Headers],0)),LEN(INDEX(FPL_Fixtures_Extract[],MATCH($A136,FPL_Fixtures_Extract[[Player]:[Player]],0),MATCH(FPL_Combined[[#Headers],[Gameweek 12]],FPL_Fixtures_Extract[#Headers],0)))-4),Team_Key[[Full Name]:[Full Name]],0))&amp;RIGHT(INDEX(FPL_Fixtures_Extract[],MATCH($A136,FPL_Fixtures_Extract[[Player]:[Player]],0),MATCH(FPL_Combined[[#Headers],[Gameweek 12]],FPL_Fixtures_Extract[#Headers],0)),3))</f>
        <v>CRY(H) 1-2</v>
      </c>
      <c r="N136" t="str">
        <f ca="1">IF(RIGHT(FPL_Combined[[#Headers],[Gameweek 13]],2)&lt;$B$622,INDEX(FPL_Results_Extract[Gameweek 13],MATCH($A136,FPL_Results_Extract[[Player]:[Player]],0)),INDEX(Team_Key[[Abbreviation]:[Abbreviation]],MATCH(LEFT(INDEX(FPL_Fixtures_Extract[],MATCH($A136,FPL_Fixtures_Extract[[Player]:[Player]],0),MATCH(FPL_Combined[[#Headers],[Gameweek 13]],FPL_Fixtures_Extract[#Headers],0)),LEN(INDEX(FPL_Fixtures_Extract[],MATCH($A136,FPL_Fixtures_Extract[[Player]:[Player]],0),MATCH(FPL_Combined[[#Headers],[Gameweek 13]],FPL_Fixtures_Extract[#Headers],0)))-4),Team_Key[[Full Name]:[Full Name]],0))&amp;RIGHT(INDEX(FPL_Fixtures_Extract[],MATCH($A136,FPL_Fixtures_Extract[[Player]:[Player]],0),MATCH(FPL_Combined[[#Headers],[Gameweek 13]],FPL_Fixtures_Extract[#Headers],0)),3))</f>
        <v>MCI(A) 4-1</v>
      </c>
      <c r="O136" t="str">
        <f ca="1">IF(RIGHT(FPL_Combined[[#Headers],[Gameweek 14]],2)&lt;$B$622,INDEX(FPL_Results_Extract[Gameweek 14],MATCH($A136,FPL_Results_Extract[[Player]:[Player]],0)),INDEX(Team_Key[[Abbreviation]:[Abbreviation]],MATCH(LEFT(INDEX(FPL_Fixtures_Extract[],MATCH($A136,FPL_Fixtures_Extract[[Player]:[Player]],0),MATCH(FPL_Combined[[#Headers],[Gameweek 14]],FPL_Fixtures_Extract[#Headers],0)),LEN(INDEX(FPL_Fixtures_Extract[],MATCH($A136,FPL_Fixtures_Extract[[Player]:[Player]],0),MATCH(FPL_Combined[[#Headers],[Gameweek 14]],FPL_Fixtures_Extract[#Headers],0)))-4),Team_Key[[Full Name]:[Full Name]],0))&amp;RIGHT(INDEX(FPL_Fixtures_Extract[],MATCH($A136,FPL_Fixtures_Extract[[Player]:[Player]],0),MATCH(FPL_Combined[[#Headers],[Gameweek 14]],FPL_Fixtures_Extract[#Headers],0)),3))</f>
        <v>SWA(H) 1-0</v>
      </c>
      <c r="P136" t="str">
        <f ca="1">IF(RIGHT(FPL_Combined[[#Headers],[Gameweek 15]],2)&lt;$B$622,INDEX(FPL_Results_Extract[Gameweek 15],MATCH($A136,FPL_Results_Extract[[Player]:[Player]],0)),INDEX(Team_Key[[Abbreviation]:[Abbreviation]],MATCH(LEFT(INDEX(FPL_Fixtures_Extract[],MATCH($A136,FPL_Fixtures_Extract[[Player]:[Player]],0),MATCH(FPL_Combined[[#Headers],[Gameweek 15]],FPL_Fixtures_Extract[#Headers],0)),LEN(INDEX(FPL_Fixtures_Extract[],MATCH($A136,FPL_Fixtures_Extract[[Player]:[Player]],0),MATCH(FPL_Combined[[#Headers],[Gameweek 15]],FPL_Fixtures_Extract[#Headers],0)))-4),Team_Key[[Full Name]:[Full Name]],0))&amp;RIGHT(INDEX(FPL_Fixtures_Extract[],MATCH($A136,FPL_Fixtures_Extract[[Player]:[Player]],0),MATCH(FPL_Combined[[#Headers],[Gameweek 15]],FPL_Fixtures_Extract[#Headers],0)),3))</f>
        <v>NEW(A) 0-2</v>
      </c>
      <c r="Q136" t="str">
        <f ca="1">IF(RIGHT(FPL_Combined[[#Headers],[Gameweek 16]],2)&lt;$B$622,INDEX(FPL_Results_Extract[Gameweek 16],MATCH($A136,FPL_Results_Extract[[Player]:[Player]],0)),INDEX(Team_Key[[Abbreviation]:[Abbreviation]],MATCH(LEFT(INDEX(FPL_Fixtures_Extract[],MATCH($A136,FPL_Fixtures_Extract[[Player]:[Player]],0),MATCH(FPL_Combined[[#Headers],[Gameweek 16]],FPL_Fixtures_Extract[#Headers],0)),LEN(INDEX(FPL_Fixtures_Extract[],MATCH($A136,FPL_Fixtures_Extract[[Player]:[Player]],0),MATCH(FPL_Combined[[#Headers],[Gameweek 16]],FPL_Fixtures_Extract[#Headers],0)))-4),Team_Key[[Full Name]:[Full Name]],0))&amp;RIGHT(INDEX(FPL_Fixtures_Extract[],MATCH($A136,FPL_Fixtures_Extract[[Player]:[Player]],0),MATCH(FPL_Combined[[#Headers],[Gameweek 16]],FPL_Fixtures_Extract[#Headers],0)),3))</f>
        <v>WBA(H) 2-2</v>
      </c>
      <c r="R136" t="str">
        <f ca="1">IF(RIGHT(FPL_Combined[[#Headers],[Gameweek 17]],2)&lt;$B$622,INDEX(FPL_Results_Extract[Gameweek 17],MATCH($A136,FPL_Results_Extract[[Player]:[Player]],0)),INDEX(Team_Key[[Abbreviation]:[Abbreviation]],MATCH(LEFT(INDEX(FPL_Fixtures_Extract[],MATCH($A136,FPL_Fixtures_Extract[[Player]:[Player]],0),MATCH(FPL_Combined[[#Headers],[Gameweek 17]],FPL_Fixtures_Extract[#Headers],0)),LEN(INDEX(FPL_Fixtures_Extract[],MATCH($A136,FPL_Fixtures_Extract[[Player]:[Player]],0),MATCH(FPL_Combined[[#Headers],[Gameweek 17]],FPL_Fixtures_Extract[#Headers],0)))-4),Team_Key[[Full Name]:[Full Name]],0))&amp;RIGHT(INDEX(FPL_Fixtures_Extract[],MATCH($A136,FPL_Fixtures_Extract[[Player]:[Player]],0),MATCH(FPL_Combined[[#Headers],[Gameweek 17]],FPL_Fixtures_Extract[#Headers],0)),3))</f>
        <v>WAT(A) 0-3</v>
      </c>
      <c r="S136" t="str">
        <f ca="1">IF(RIGHT(FPL_Combined[[#Headers],[Gameweek 18]],2)&lt;$B$622,INDEX(FPL_Results_Extract[Gameweek 18],MATCH($A136,FPL_Results_Extract[[Player]:[Player]],0)),INDEX(Team_Key[[Abbreviation]:[Abbreviation]],MATCH(LEFT(INDEX(FPL_Fixtures_Extract[],MATCH($A136,FPL_Fixtures_Extract[[Player]:[Player]],0),MATCH(FPL_Combined[[#Headers],[Gameweek 18]],FPL_Fixtures_Extract[#Headers],0)),LEN(INDEX(FPL_Fixtures_Extract[],MATCH($A136,FPL_Fixtures_Extract[[Player]:[Player]],0),MATCH(FPL_Combined[[#Headers],[Gameweek 18]],FPL_Fixtures_Extract[#Headers],0)))-4),Team_Key[[Full Name]:[Full Name]],0))&amp;RIGHT(INDEX(FPL_Fixtures_Extract[],MATCH($A136,FPL_Fixtures_Extract[[Player]:[Player]],0),MATCH(FPL_Combined[[#Headers],[Gameweek 18]],FPL_Fixtures_Extract[#Headers],0)),3))</f>
        <v>LEI(H) 1-0</v>
      </c>
      <c r="T136" t="str">
        <f ca="1">IF(RIGHT(FPL_Combined[[#Headers],[Gameweek 19]],2)&lt;$B$622,INDEX(FPL_Results_Extract[Gameweek 19],MATCH($A136,FPL_Results_Extract[[Player]:[Player]],0)),INDEX(Team_Key[[Abbreviation]:[Abbreviation]],MATCH(LEFT(INDEX(FPL_Fixtures_Extract[],MATCH($A136,FPL_Fixtures_Extract[[Player]:[Player]],0),MATCH(FPL_Combined[[#Headers],[Gameweek 19]],FPL_Fixtures_Extract[#Headers],0)),LEN(INDEX(FPL_Fixtures_Extract[],MATCH($A136,FPL_Fixtures_Extract[[Player]:[Player]],0),MATCH(FPL_Combined[[#Headers],[Gameweek 19]],FPL_Fixtures_Extract[#Headers],0)))-4),Team_Key[[Full Name]:[Full Name]],0))&amp;RIGHT(INDEX(FPL_Fixtures_Extract[],MATCH($A136,FPL_Fixtures_Extract[[Player]:[Player]],0),MATCH(FPL_Combined[[#Headers],[Gameweek 19]],FPL_Fixtures_Extract[#Headers],0)),3))</f>
        <v>SUN(A) 1-0</v>
      </c>
      <c r="U136" t="str">
        <f ca="1">IF(RIGHT(FPL_Combined[[#Headers],[Gameweek 20]],2)&lt;$B$622,INDEX(FPL_Results_Extract[Gameweek 20],MATCH($A136,FPL_Results_Extract[[Player]:[Player]],0)),INDEX(Team_Key[[Abbreviation]:[Abbreviation]],MATCH(LEFT(INDEX(FPL_Fixtures_Extract[],MATCH($A136,FPL_Fixtures_Extract[[Player]:[Player]],0),MATCH(FPL_Combined[[#Headers],[Gameweek 20]],FPL_Fixtures_Extract[#Headers],0)),LEN(INDEX(FPL_Fixtures_Extract[],MATCH($A136,FPL_Fixtures_Extract[[Player]:[Player]],0),MATCH(FPL_Combined[[#Headers],[Gameweek 20]],FPL_Fixtures_Extract[#Headers],0)))-4),Team_Key[[Full Name]:[Full Name]],0))&amp;RIGHT(INDEX(FPL_Fixtures_Extract[],MATCH($A136,FPL_Fixtures_Extract[[Player]:[Player]],0),MATCH(FPL_Combined[[#Headers],[Gameweek 20]],FPL_Fixtures_Extract[#Headers],0)),3))</f>
        <v>WHU(A) 0-2</v>
      </c>
      <c r="V136" t="str">
        <f ca="1">IF(RIGHT(FPL_Combined[[#Headers],[Gameweek 21]],2)&lt;$B$622,INDEX(FPL_Results_Extract[Gameweek 21],MATCH($A136,FPL_Results_Extract[[Player]:[Player]],0)),INDEX(Team_Key[[Abbreviation]:[Abbreviation]],MATCH(LEFT(INDEX(FPL_Fixtures_Extract[],MATCH($A136,FPL_Fixtures_Extract[[Player]:[Player]],0),MATCH(FPL_Combined[[#Headers],[Gameweek 21]],FPL_Fixtures_Extract[#Headers],0)),LEN(INDEX(FPL_Fixtures_Extract[],MATCH($A136,FPL_Fixtures_Extract[[Player]:[Player]],0),MATCH(FPL_Combined[[#Headers],[Gameweek 21]],FPL_Fixtures_Extract[#Headers],0)))-4),Team_Key[[Full Name]:[Full Name]],0))&amp;RIGHT(INDEX(FPL_Fixtures_Extract[],MATCH($A136,FPL_Fixtures_Extract[[Player]:[Player]],0),MATCH(FPL_Combined[[#Headers],[Gameweek 21]],FPL_Fixtures_Extract[#Headers],0)),3))</f>
        <v>ARS(H) 3-3</v>
      </c>
      <c r="W136" t="str">
        <f ca="1">IF(RIGHT(FPL_Combined[[#Headers],[Gameweek 22]],2)&lt;$B$622,INDEX(FPL_Results_Extract[Gameweek 22],MATCH($A136,FPL_Results_Extract[[Player]:[Player]],0)),INDEX(Team_Key[[Abbreviation]:[Abbreviation]],MATCH(LEFT(INDEX(FPL_Fixtures_Extract[],MATCH($A136,FPL_Fixtures_Extract[[Player]:[Player]],0),MATCH(FPL_Combined[[#Headers],[Gameweek 22]],FPL_Fixtures_Extract[#Headers],0)),LEN(INDEX(FPL_Fixtures_Extract[],MATCH($A136,FPL_Fixtures_Extract[[Player]:[Player]],0),MATCH(FPL_Combined[[#Headers],[Gameweek 22]],FPL_Fixtures_Extract[#Headers],0)))-4),Team_Key[[Full Name]:[Full Name]],0))&amp;RIGHT(INDEX(FPL_Fixtures_Extract[],MATCH($A136,FPL_Fixtures_Extract[[Player]:[Player]],0),MATCH(FPL_Combined[[#Headers],[Gameweek 22]],FPL_Fixtures_Extract[#Headers],0)),3))</f>
        <v>MUN(H) 0-1</v>
      </c>
      <c r="X136" t="str">
        <f ca="1">IF(RIGHT(FPL_Combined[[#Headers],[Gameweek 23]],2)&lt;$B$622,INDEX(FPL_Results_Extract[Gameweek 23],MATCH($A136,FPL_Results_Extract[[Player]:[Player]],0)),INDEX(Team_Key[[Abbreviation]:[Abbreviation]],MATCH(LEFT(INDEX(FPL_Fixtures_Extract[],MATCH($A136,FPL_Fixtures_Extract[[Player]:[Player]],0),MATCH(FPL_Combined[[#Headers],[Gameweek 23]],FPL_Fixtures_Extract[#Headers],0)),LEN(INDEX(FPL_Fixtures_Extract[],MATCH($A136,FPL_Fixtures_Extract[[Player]:[Player]],0),MATCH(FPL_Combined[[#Headers],[Gameweek 23]],FPL_Fixtures_Extract[#Headers],0)))-4),Team_Key[[Full Name]:[Full Name]],0))&amp;RIGHT(INDEX(FPL_Fixtures_Extract[],MATCH($A136,FPL_Fixtures_Extract[[Player]:[Player]],0),MATCH(FPL_Combined[[#Headers],[Gameweek 23]],FPL_Fixtures_Extract[#Headers],0)),3))</f>
        <v>NOR(A) 5-4</v>
      </c>
      <c r="Y136" t="str">
        <f ca="1">IF(RIGHT(FPL_Combined[[#Headers],[Gameweek 24]],2)&lt;$B$622,INDEX(FPL_Results_Extract[Team],MATCH($A136,FPL_Results_Extract[[Player]:[Player]],0)),INDEX(Team_Key[[Abbreviation]:[Abbreviation]],MATCH(LEFT(INDEX(FPL_Fixtures_Extract[],MATCH($A136,FPL_Fixtures_Extract[[Player]:[Player]],0),MATCH(FPL_Combined[[#Headers],[Gameweek 24]],FPL_Fixtures_Extract[#Headers],0)),LEN(INDEX(FPL_Fixtures_Extract[],MATCH($A136,FPL_Fixtures_Extract[[Player]:[Player]],0),MATCH(FPL_Combined[[#Headers],[Gameweek 24]],FPL_Fixtures_Extract[#Headers],0)))-4),Team_Key[[Full Name]:[Full Name]],0))&amp;RIGHT(INDEX(FPL_Fixtures_Extract[],MATCH($A136,FPL_Fixtures_Extract[[Player]:[Player]],0),MATCH(FPL_Combined[[#Headers],[Gameweek 24]],FPL_Fixtures_Extract[#Headers],0)),3))</f>
        <v>LIV</v>
      </c>
      <c r="Z136" t="str">
        <f ca="1">IF(RIGHT(FPL_Combined[[#Headers],[Gameweek 25]],2)&lt;$B$622,INDEX(FPL_Results_Extract[Player],MATCH($A136,FPL_Results_Extract[[Player]:[Player]],0)),INDEX(Team_Key[[Abbreviation]:[Abbreviation]],MATCH(LEFT(INDEX(FPL_Fixtures_Extract[],MATCH($A136,FPL_Fixtures_Extract[[Player]:[Player]],0),MATCH(FPL_Combined[[#Headers],[Gameweek 25]],FPL_Fixtures_Extract[#Headers],0)),LEN(INDEX(FPL_Fixtures_Extract[],MATCH($A136,FPL_Fixtures_Extract[[Player]:[Player]],0),MATCH(FPL_Combined[[#Headers],[Gameweek 25]],FPL_Fixtures_Extract[#Headers],0)))-4),Team_Key[[Full Name]:[Full Name]],0))&amp;RIGHT(INDEX(FPL_Fixtures_Extract[],MATCH($A136,FPL_Fixtures_Extract[[Player]:[Player]],0),MATCH(FPL_Combined[[#Headers],[Gameweek 25]],FPL_Fixtures_Extract[#Headers],0)),3))</f>
        <v>Coutinho</v>
      </c>
      <c r="AA136" t="str">
        <f ca="1">IF(RIGHT(FPL_Combined[[#Headers],[Gameweek 26]],2)&lt;$B$622,INDEX(FPL_Results_Extract[Gameweek 01],MATCH($A136,FPL_Results_Extract[[Player]:[Player]],0)),INDEX(Team_Key[[Abbreviation]:[Abbreviation]],MATCH(LEFT(INDEX(FPL_Fixtures_Extract[],MATCH($A136,FPL_Fixtures_Extract[[Player]:[Player]],0),MATCH(FPL_Combined[[#Headers],[Gameweek 26]],FPL_Fixtures_Extract[#Headers],0)),LEN(INDEX(FPL_Fixtures_Extract[],MATCH($A136,FPL_Fixtures_Extract[[Player]:[Player]],0),MATCH(FPL_Combined[[#Headers],[Gameweek 26]],FPL_Fixtures_Extract[#Headers],0)))-4),Team_Key[[Full Name]:[Full Name]],0))&amp;RIGHT(INDEX(FPL_Fixtures_Extract[],MATCH($A136,FPL_Fixtures_Extract[[Player]:[Player]],0),MATCH(FPL_Combined[[#Headers],[Gameweek 26]],FPL_Fixtures_Extract[#Headers],0)),3))</f>
        <v>STK(A) 1-0</v>
      </c>
      <c r="AB136" t="str">
        <f ca="1">IF(RIGHT(FPL_Combined[[#Headers],[Gameweek 27]],2)&lt;$B$622,INDEX(FPL_Results_Extract[Gameweek 02],MATCH($A136,FPL_Results_Extract[[Player]:[Player]],0)),INDEX(Team_Key[[Abbreviation]:[Abbreviation]],MATCH(LEFT(INDEX(FPL_Fixtures_Extract[],MATCH($A136,FPL_Fixtures_Extract[[Player]:[Player]],0),MATCH(FPL_Combined[[#Headers],[Gameweek 27]],FPL_Fixtures_Extract[#Headers],0)),LEN(INDEX(FPL_Fixtures_Extract[],MATCH($A136,FPL_Fixtures_Extract[[Player]:[Player]],0),MATCH(FPL_Combined[[#Headers],[Gameweek 27]],FPL_Fixtures_Extract[#Headers],0)))-4),Team_Key[[Full Name]:[Full Name]],0))&amp;RIGHT(INDEX(FPL_Fixtures_Extract[],MATCH($A136,FPL_Fixtures_Extract[[Player]:[Player]],0),MATCH(FPL_Combined[[#Headers],[Gameweek 27]],FPL_Fixtures_Extract[#Headers],0)),3))</f>
        <v>BOU(H) 1-0</v>
      </c>
      <c r="AC136" t="str">
        <f ca="1">IF(RIGHT(FPL_Combined[[#Headers],[Gameweek 28]],2)&lt;$B$622,INDEX(FPL_Results_Extract[Gameweek 03],MATCH($A136,FPL_Results_Extract[[Player]:[Player]],0)),INDEX(Team_Key[[Abbreviation]:[Abbreviation]],MATCH(LEFT(INDEX(FPL_Fixtures_Extract[],MATCH($A136,FPL_Fixtures_Extract[[Player]:[Player]],0),MATCH(FPL_Combined[[#Headers],[Gameweek 28]],FPL_Fixtures_Extract[#Headers],0)),LEN(INDEX(FPL_Fixtures_Extract[],MATCH($A136,FPL_Fixtures_Extract[[Player]:[Player]],0),MATCH(FPL_Combined[[#Headers],[Gameweek 28]],FPL_Fixtures_Extract[#Headers],0)))-4),Team_Key[[Full Name]:[Full Name]],0))&amp;RIGHT(INDEX(FPL_Fixtures_Extract[],MATCH($A136,FPL_Fixtures_Extract[[Player]:[Player]],0),MATCH(FPL_Combined[[#Headers],[Gameweek 28]],FPL_Fixtures_Extract[#Headers],0)),3))</f>
        <v>ARS(A) 0-0</v>
      </c>
      <c r="AD136" t="str">
        <f ca="1">IF(RIGHT(FPL_Combined[[#Headers],[Gameweek 29]],2)&lt;$B$622,INDEX(FPL_Results_Extract[Gameweek 04],MATCH($A136,FPL_Results_Extract[[Player]:[Player]],0)),INDEX(Team_Key[[Abbreviation]:[Abbreviation]],MATCH(LEFT(INDEX(FPL_Fixtures_Extract[],MATCH($A136,FPL_Fixtures_Extract[[Player]:[Player]],0),MATCH(FPL_Combined[[#Headers],[Gameweek 29]],FPL_Fixtures_Extract[#Headers],0)),LEN(INDEX(FPL_Fixtures_Extract[],MATCH($A136,FPL_Fixtures_Extract[[Player]:[Player]],0),MATCH(FPL_Combined[[#Headers],[Gameweek 29]],FPL_Fixtures_Extract[#Headers],0)))-4),Team_Key[[Full Name]:[Full Name]],0))&amp;RIGHT(INDEX(FPL_Fixtures_Extract[],MATCH($A136,FPL_Fixtures_Extract[[Player]:[Player]],0),MATCH(FPL_Combined[[#Headers],[Gameweek 29]],FPL_Fixtures_Extract[#Headers],0)),3))</f>
        <v>CRY(A)</v>
      </c>
      <c r="AE136" t="e">
        <f ca="1">IF(RIGHT(FPL_Combined[[#Headers],[Gameweek 30]],2)&lt;$B$622,INDEX(FPL_Results_Extract[Gameweek 05],MATCH($A136,FPL_Results_Extract[[Player]:[Player]],0)),INDEX(Team_Key[[Abbreviation]:[Abbreviation]],MATCH(LEFT(INDEX(FPL_Fixtures_Extract[],MATCH($A136,FPL_Fixtures_Extract[[Player]:[Player]],0),MATCH(FPL_Combined[[#Headers],[Gameweek 30]],FPL_Fixtures_Extract[#Headers],0)),LEN(INDEX(FPL_Fixtures_Extract[],MATCH($A136,FPL_Fixtures_Extract[[Player]:[Player]],0),MATCH(FPL_Combined[[#Headers],[Gameweek 30]],FPL_Fixtures_Extract[#Headers],0)))-4),Team_Key[[Full Name]:[Full Name]],0))&amp;RIGHT(INDEX(FPL_Fixtures_Extract[],MATCH($A136,FPL_Fixtures_Extract[[Player]:[Player]],0),MATCH(FPL_Combined[[#Headers],[Gameweek 30]],FPL_Fixtures_Extract[#Headers],0)),3))</f>
        <v>#VALUE!</v>
      </c>
      <c r="AF136" t="str">
        <f ca="1">IF(RIGHT(FPL_Combined[[#Headers],[Gameweek 31]],2)&lt;$B$622,INDEX(FPL_Results_Extract[Gameweek 06],MATCH($A136,FPL_Results_Extract[[Player]:[Player]],0)),INDEX(Team_Key[[Abbreviation]:[Abbreviation]],MATCH(LEFT(INDEX(FPL_Fixtures_Extract[],MATCH($A136,FPL_Fixtures_Extract[[Player]:[Player]],0),MATCH(FPL_Combined[[#Headers],[Gameweek 31]],FPL_Fixtures_Extract[#Headers],0)),LEN(INDEX(FPL_Fixtures_Extract[],MATCH($A136,FPL_Fixtures_Extract[[Player]:[Player]],0),MATCH(FPL_Combined[[#Headers],[Gameweek 31]],FPL_Fixtures_Extract[#Headers],0)))-4),Team_Key[[Full Name]:[Full Name]],0))&amp;RIGHT(INDEX(FPL_Fixtures_Extract[],MATCH($A136,FPL_Fixtures_Extract[[Player]:[Player]],0),MATCH(FPL_Combined[[#Headers],[Gameweek 31]],FPL_Fixtures_Extract[#Headers],0)),3))</f>
        <v>SOU(A)</v>
      </c>
      <c r="AG136" t="str">
        <f ca="1">IF(RIGHT(FPL_Combined[[#Headers],[Gameweek 32]],2)&lt;$B$622,INDEX(FPL_Results_Extract[Gameweek 07],MATCH($A136,FPL_Results_Extract[[Player]:[Player]],0)),INDEX(Team_Key[[Abbreviation]:[Abbreviation]],MATCH(LEFT(INDEX(FPL_Fixtures_Extract[],MATCH($A136,FPL_Fixtures_Extract[[Player]:[Player]],0),MATCH(FPL_Combined[[#Headers],[Gameweek 32]],FPL_Fixtures_Extract[#Headers],0)),LEN(INDEX(FPL_Fixtures_Extract[],MATCH($A136,FPL_Fixtures_Extract[[Player]:[Player]],0),MATCH(FPL_Combined[[#Headers],[Gameweek 32]],FPL_Fixtures_Extract[#Headers],0)))-4),Team_Key[[Full Name]:[Full Name]],0))&amp;RIGHT(INDEX(FPL_Fixtures_Extract[],MATCH($A136,FPL_Fixtures_Extract[[Player]:[Player]],0),MATCH(FPL_Combined[[#Headers],[Gameweek 32]],FPL_Fixtures_Extract[#Headers],0)),3))</f>
        <v>TOT(H)</v>
      </c>
      <c r="AH136" t="str">
        <f ca="1">IF(RIGHT(FPL_Combined[[#Headers],[Gameweek 33]],2)&lt;$B$622,INDEX(FPL_Results_Extract[Gameweek 08],MATCH($A136,FPL_Results_Extract[[Player]:[Player]],0)),INDEX(Team_Key[[Abbreviation]:[Abbreviation]],MATCH(LEFT(INDEX(FPL_Fixtures_Extract[],MATCH($A136,FPL_Fixtures_Extract[[Player]:[Player]],0),MATCH(FPL_Combined[[#Headers],[Gameweek 33]],FPL_Fixtures_Extract[#Headers],0)),LEN(INDEX(FPL_Fixtures_Extract[],MATCH($A136,FPL_Fixtures_Extract[[Player]:[Player]],0),MATCH(FPL_Combined[[#Headers],[Gameweek 33]],FPL_Fixtures_Extract[#Headers],0)))-4),Team_Key[[Full Name]:[Full Name]],0))&amp;RIGHT(INDEX(FPL_Fixtures_Extract[],MATCH($A136,FPL_Fixtures_Extract[[Player]:[Player]],0),MATCH(FPL_Combined[[#Headers],[Gameweek 33]],FPL_Fixtures_Extract[#Headers],0)),3))</f>
        <v>STK(H)</v>
      </c>
      <c r="AI136" t="str">
        <f ca="1">IF(RIGHT(FPL_Combined[[#Headers],[Gameweek 34]],2)&lt;$B$622,INDEX(FPL_Results_Extract[Gameweek 09],MATCH($A136,FPL_Results_Extract[[Player]:[Player]],0)),INDEX(Team_Key[[Abbreviation]:[Abbreviation]],MATCH(LEFT(INDEX(FPL_Fixtures_Extract[],MATCH($A136,FPL_Fixtures_Extract[[Player]:[Player]],0),MATCH(FPL_Combined[[#Headers],[Gameweek 34]],FPL_Fixtures_Extract[#Headers],0)),LEN(INDEX(FPL_Fixtures_Extract[],MATCH($A136,FPL_Fixtures_Extract[[Player]:[Player]],0),MATCH(FPL_Combined[[#Headers],[Gameweek 34]],FPL_Fixtures_Extract[#Headers],0)))-4),Team_Key[[Full Name]:[Full Name]],0))&amp;RIGHT(INDEX(FPL_Fixtures_Extract[],MATCH($A136,FPL_Fixtures_Extract[[Player]:[Player]],0),MATCH(FPL_Combined[[#Headers],[Gameweek 34]],FPL_Fixtures_Extract[#Headers],0)),3))</f>
        <v>BOU(A)</v>
      </c>
      <c r="AJ136" t="str">
        <f ca="1">IF(RIGHT(FPL_Combined[[#Headers],[Gameweek 35]],2)&lt;$B$622,INDEX(FPL_Results_Extract[Gameweek 10],MATCH($A136,FPL_Results_Extract[[Player]:[Player]],0)),INDEX(Team_Key[[Abbreviation]:[Abbreviation]],MATCH(LEFT(INDEX(FPL_Fixtures_Extract[],MATCH($A136,FPL_Fixtures_Extract[[Player]:[Player]],0),MATCH(FPL_Combined[[#Headers],[Gameweek 35]],FPL_Fixtures_Extract[#Headers],0)),LEN(INDEX(FPL_Fixtures_Extract[],MATCH($A136,FPL_Fixtures_Extract[[Player]:[Player]],0),MATCH(FPL_Combined[[#Headers],[Gameweek 35]],FPL_Fixtures_Extract[#Headers],0)))-4),Team_Key[[Full Name]:[Full Name]],0))&amp;RIGHT(INDEX(FPL_Fixtures_Extract[],MATCH($A136,FPL_Fixtures_Extract[[Player]:[Player]],0),MATCH(FPL_Combined[[#Headers],[Gameweek 35]],FPL_Fixtures_Extract[#Headers],0)),3))</f>
        <v>NEW(H)</v>
      </c>
      <c r="AK136" t="str">
        <f ca="1">IF(RIGHT(FPL_Combined[[#Headers],[Gameweek 36]],2)&lt;$B$622,INDEX(FPL_Results_Extract[Gameweek 11],MATCH($A136,FPL_Results_Extract[[Player]:[Player]],0)),INDEX(Team_Key[[Abbreviation]:[Abbreviation]],MATCH(LEFT(INDEX(FPL_Fixtures_Extract[],MATCH($A136,FPL_Fixtures_Extract[[Player]:[Player]],0),MATCH(FPL_Combined[[#Headers],[Gameweek 36]],FPL_Fixtures_Extract[#Headers],0)),LEN(INDEX(FPL_Fixtures_Extract[],MATCH($A136,FPL_Fixtures_Extract[[Player]:[Player]],0),MATCH(FPL_Combined[[#Headers],[Gameweek 36]],FPL_Fixtures_Extract[#Headers],0)))-4),Team_Key[[Full Name]:[Full Name]],0))&amp;RIGHT(INDEX(FPL_Fixtures_Extract[],MATCH($A136,FPL_Fixtures_Extract[[Player]:[Player]],0),MATCH(FPL_Combined[[#Headers],[Gameweek 36]],FPL_Fixtures_Extract[#Headers],0)),3))</f>
        <v>SWA(A)</v>
      </c>
      <c r="AL136" t="str">
        <f ca="1">IF(RIGHT(FPL_Combined[[#Headers],[Gameweek 37]],2)&lt;$B$622,INDEX(FPL_Results_Extract[Gameweek 12],MATCH($A136,FPL_Results_Extract[[Player]:[Player]],0)),INDEX(Team_Key[[Abbreviation]:[Abbreviation]],MATCH(LEFT(INDEX(FPL_Fixtures_Extract[],MATCH($A136,FPL_Fixtures_Extract[[Player]:[Player]],0),MATCH(FPL_Combined[[#Headers],[Gameweek 37]],FPL_Fixtures_Extract[#Headers],0)),LEN(INDEX(FPL_Fixtures_Extract[],MATCH($A136,FPL_Fixtures_Extract[[Player]:[Player]],0),MATCH(FPL_Combined[[#Headers],[Gameweek 37]],FPL_Fixtures_Extract[#Headers],0)))-4),Team_Key[[Full Name]:[Full Name]],0))&amp;RIGHT(INDEX(FPL_Fixtures_Extract[],MATCH($A136,FPL_Fixtures_Extract[[Player]:[Player]],0),MATCH(FPL_Combined[[#Headers],[Gameweek 37]],FPL_Fixtures_Extract[#Headers],0)),3))</f>
        <v>WAT(H)</v>
      </c>
      <c r="AM136" t="str">
        <f ca="1">IF(RIGHT(FPL_Combined[[#Headers],[Gameweek 38]],2)&lt;$B$622,INDEX(FPL_Results_Extract[Gameweek 13],MATCH($A136,FPL_Results_Extract[[Player]:[Player]],0)),INDEX(Team_Key[[Abbreviation]:[Abbreviation]],MATCH(LEFT(INDEX(FPL_Fixtures_Extract[],MATCH($A136,FPL_Fixtures_Extract[[Player]:[Player]],0),MATCH(FPL_Combined[[#Headers],[Gameweek 38]],FPL_Fixtures_Extract[#Headers],0)),LEN(INDEX(FPL_Fixtures_Extract[],MATCH($A136,FPL_Fixtures_Extract[[Player]:[Player]],0),MATCH(FPL_Combined[[#Headers],[Gameweek 38]],FPL_Fixtures_Extract[#Headers],0)))-4),Team_Key[[Full Name]:[Full Name]],0))&amp;RIGHT(INDEX(FPL_Fixtures_Extract[],MATCH($A136,FPL_Fixtures_Extract[[Player]:[Player]],0),MATCH(FPL_Combined[[#Headers],[Gameweek 38]],FPL_Fixtures_Extract[#Headers],0)),3))</f>
        <v>WBA(A)</v>
      </c>
    </row>
    <row r="137" spans="1:39" x14ac:dyDescent="0.45">
      <c r="A137" t="s">
        <v>487</v>
      </c>
      <c r="B137" t="str">
        <f ca="1">IF(RIGHT(FPL_Combined[[#Headers],[Gameweek 01]],2)&lt;$B$622,INDEX(FPL_Results_Extract[Gameweek 01],MATCH($A137,FPL_Results_Extract[[Player]:[Player]],0)),INDEX(Team_Key[[Abbreviation]:[Abbreviation]],MATCH(LEFT(INDEX(FPL_Fixtures_Extract[],MATCH($A137,FPL_Fixtures_Extract[[Player]:[Player]],0),MATCH(FPL_Combined[[#Headers],[Gameweek 01]],FPL_Fixtures_Extract[#Headers],0)),LEN(INDEX(FPL_Fixtures_Extract[],MATCH($A137,FPL_Fixtures_Extract[[Player]:[Player]],0),MATCH(FPL_Combined[[#Headers],[Gameweek 01]],FPL_Fixtures_Extract[#Headers],0)))-4),Team_Key[[Full Name]:[Full Name]],0))&amp;RIGHT(INDEX(FPL_Fixtures_Extract[],MATCH($A137,FPL_Fixtures_Extract[[Player]:[Player]],0),MATCH(FPL_Combined[[#Headers],[Gameweek 01]],FPL_Fixtures_Extract[#Headers],0)),3))</f>
        <v>BOU(A) 1-0</v>
      </c>
      <c r="C137" t="str">
        <f ca="1">IF(RIGHT(FPL_Combined[[#Headers],[Gameweek 02]],2)&lt;$B$622,INDEX(FPL_Results_Extract[Gameweek 02],MATCH($A137,FPL_Results_Extract[[Player]:[Player]],0)),INDEX(Team_Key[[Abbreviation]:[Abbreviation]],MATCH(LEFT(INDEX(FPL_Fixtures_Extract[],MATCH($A137,FPL_Fixtures_Extract[[Player]:[Player]],0),MATCH(FPL_Combined[[#Headers],[Gameweek 02]],FPL_Fixtures_Extract[#Headers],0)),LEN(INDEX(FPL_Fixtures_Extract[],MATCH($A137,FPL_Fixtures_Extract[[Player]:[Player]],0),MATCH(FPL_Combined[[#Headers],[Gameweek 02]],FPL_Fixtures_Extract[#Headers],0)))-4),Team_Key[[Full Name]:[Full Name]],0))&amp;RIGHT(INDEX(FPL_Fixtures_Extract[],MATCH($A137,FPL_Fixtures_Extract[[Player]:[Player]],0),MATCH(FPL_Combined[[#Headers],[Gameweek 02]],FPL_Fixtures_Extract[#Headers],0)),3))</f>
        <v>MUN(H) 0-1</v>
      </c>
      <c r="D137" t="str">
        <f ca="1">IF(RIGHT(FPL_Combined[[#Headers],[Gameweek 03]],2)&lt;$B$622,INDEX(FPL_Results_Extract[Gameweek 03],MATCH($A137,FPL_Results_Extract[[Player]:[Player]],0)),INDEX(Team_Key[[Abbreviation]:[Abbreviation]],MATCH(LEFT(INDEX(FPL_Fixtures_Extract[],MATCH($A137,FPL_Fixtures_Extract[[Player]:[Player]],0),MATCH(FPL_Combined[[#Headers],[Gameweek 03]],FPL_Fixtures_Extract[#Headers],0)),LEN(INDEX(FPL_Fixtures_Extract[],MATCH($A137,FPL_Fixtures_Extract[[Player]:[Player]],0),MATCH(FPL_Combined[[#Headers],[Gameweek 03]],FPL_Fixtures_Extract[#Headers],0)))-4),Team_Key[[Full Name]:[Full Name]],0))&amp;RIGHT(INDEX(FPL_Fixtures_Extract[],MATCH($A137,FPL_Fixtures_Extract[[Player]:[Player]],0),MATCH(FPL_Combined[[#Headers],[Gameweek 03]],FPL_Fixtures_Extract[#Headers],0)),3))</f>
        <v>CRY(A) 1-2</v>
      </c>
      <c r="E137" t="str">
        <f ca="1">IF(RIGHT(FPL_Combined[[#Headers],[Gameweek 04]],2)&lt;$B$622,INDEX(FPL_Results_Extract[Gameweek 04],MATCH($A137,FPL_Results_Extract[[Player]:[Player]],0)),INDEX(Team_Key[[Abbreviation]:[Abbreviation]],MATCH(LEFT(INDEX(FPL_Fixtures_Extract[],MATCH($A137,FPL_Fixtures_Extract[[Player]:[Player]],0),MATCH(FPL_Combined[[#Headers],[Gameweek 04]],FPL_Fixtures_Extract[#Headers],0)),LEN(INDEX(FPL_Fixtures_Extract[],MATCH($A137,FPL_Fixtures_Extract[[Player]:[Player]],0),MATCH(FPL_Combined[[#Headers],[Gameweek 04]],FPL_Fixtures_Extract[#Headers],0)))-4),Team_Key[[Full Name]:[Full Name]],0))&amp;RIGHT(INDEX(FPL_Fixtures_Extract[],MATCH($A137,FPL_Fixtures_Extract[[Player]:[Player]],0),MATCH(FPL_Combined[[#Headers],[Gameweek 04]],FPL_Fixtures_Extract[#Headers],0)),3))</f>
        <v>SUN(H) 2-2</v>
      </c>
      <c r="F137" t="str">
        <f ca="1">IF(RIGHT(FPL_Combined[[#Headers],[Gameweek 05]],2)&lt;$B$622,INDEX(FPL_Results_Extract[Gameweek 05],MATCH($A137,FPL_Results_Extract[[Player]:[Player]],0)),INDEX(Team_Key[[Abbreviation]:[Abbreviation]],MATCH(LEFT(INDEX(FPL_Fixtures_Extract[],MATCH($A137,FPL_Fixtures_Extract[[Player]:[Player]],0),MATCH(FPL_Combined[[#Headers],[Gameweek 05]],FPL_Fixtures_Extract[#Headers],0)),LEN(INDEX(FPL_Fixtures_Extract[],MATCH($A137,FPL_Fixtures_Extract[[Player]:[Player]],0),MATCH(FPL_Combined[[#Headers],[Gameweek 05]],FPL_Fixtures_Extract[#Headers],0)))-4),Team_Key[[Full Name]:[Full Name]],0))&amp;RIGHT(INDEX(FPL_Fixtures_Extract[],MATCH($A137,FPL_Fixtures_Extract[[Player]:[Player]],0),MATCH(FPL_Combined[[#Headers],[Gameweek 05]],FPL_Fixtures_Extract[#Headers],0)),3))</f>
        <v>LEI(A) 2-3</v>
      </c>
      <c r="G137" t="str">
        <f ca="1">IF(RIGHT(FPL_Combined[[#Headers],[Gameweek 06]],2)&lt;$B$622,INDEX(FPL_Results_Extract[Gameweek 06],MATCH($A137,FPL_Results_Extract[[Player]:[Player]],0)),INDEX(Team_Key[[Abbreviation]:[Abbreviation]],MATCH(LEFT(INDEX(FPL_Fixtures_Extract[],MATCH($A137,FPL_Fixtures_Extract[[Player]:[Player]],0),MATCH(FPL_Combined[[#Headers],[Gameweek 06]],FPL_Fixtures_Extract[#Headers],0)),LEN(INDEX(FPL_Fixtures_Extract[],MATCH($A137,FPL_Fixtures_Extract[[Player]:[Player]],0),MATCH(FPL_Combined[[#Headers],[Gameweek 06]],FPL_Fixtures_Extract[#Headers],0)))-4),Team_Key[[Full Name]:[Full Name]],0))&amp;RIGHT(INDEX(FPL_Fixtures_Extract[],MATCH($A137,FPL_Fixtures_Extract[[Player]:[Player]],0),MATCH(FPL_Combined[[#Headers],[Gameweek 06]],FPL_Fixtures_Extract[#Headers],0)),3))</f>
        <v>WBA(H) 0-1</v>
      </c>
      <c r="H137" t="str">
        <f ca="1">IF(RIGHT(FPL_Combined[[#Headers],[Gameweek 07]],2)&lt;$B$622,INDEX(FPL_Results_Extract[Gameweek 07],MATCH($A137,FPL_Results_Extract[[Player]:[Player]],0)),INDEX(Team_Key[[Abbreviation]:[Abbreviation]],MATCH(LEFT(INDEX(FPL_Fixtures_Extract[],MATCH($A137,FPL_Fixtures_Extract[[Player]:[Player]],0),MATCH(FPL_Combined[[#Headers],[Gameweek 07]],FPL_Fixtures_Extract[#Headers],0)),LEN(INDEX(FPL_Fixtures_Extract[],MATCH($A137,FPL_Fixtures_Extract[[Player]:[Player]],0),MATCH(FPL_Combined[[#Headers],[Gameweek 07]],FPL_Fixtures_Extract[#Headers],0)))-4),Team_Key[[Full Name]:[Full Name]],0))&amp;RIGHT(INDEX(FPL_Fixtures_Extract[],MATCH($A137,FPL_Fixtures_Extract[[Player]:[Player]],0),MATCH(FPL_Combined[[#Headers],[Gameweek 07]],FPL_Fixtures_Extract[#Headers],0)),3))</f>
        <v>LIV(A) 2-3</v>
      </c>
      <c r="I137" t="str">
        <f ca="1">IF(RIGHT(FPL_Combined[[#Headers],[Gameweek 08]],2)&lt;$B$622,INDEX(FPL_Results_Extract[Gameweek 08],MATCH($A137,FPL_Results_Extract[[Player]:[Player]],0)),INDEX(Team_Key[[Abbreviation]:[Abbreviation]],MATCH(LEFT(INDEX(FPL_Fixtures_Extract[],MATCH($A137,FPL_Fixtures_Extract[[Player]:[Player]],0),MATCH(FPL_Combined[[#Headers],[Gameweek 08]],FPL_Fixtures_Extract[#Headers],0)),LEN(INDEX(FPL_Fixtures_Extract[],MATCH($A137,FPL_Fixtures_Extract[[Player]:[Player]],0),MATCH(FPL_Combined[[#Headers],[Gameweek 08]],FPL_Fixtures_Extract[#Headers],0)))-4),Team_Key[[Full Name]:[Full Name]],0))&amp;RIGHT(INDEX(FPL_Fixtures_Extract[],MATCH($A137,FPL_Fixtures_Extract[[Player]:[Player]],0),MATCH(FPL_Combined[[#Headers],[Gameweek 08]],FPL_Fixtures_Extract[#Headers],0)),3))</f>
        <v>STK(H) 0-1</v>
      </c>
      <c r="J137" t="str">
        <f ca="1">IF(RIGHT(FPL_Combined[[#Headers],[Gameweek 09]],2)&lt;$B$622,INDEX(FPL_Results_Extract[Gameweek 09],MATCH($A137,FPL_Results_Extract[[Player]:[Player]],0)),INDEX(Team_Key[[Abbreviation]:[Abbreviation]],MATCH(LEFT(INDEX(FPL_Fixtures_Extract[],MATCH($A137,FPL_Fixtures_Extract[[Player]:[Player]],0),MATCH(FPL_Combined[[#Headers],[Gameweek 09]],FPL_Fixtures_Extract[#Headers],0)),LEN(INDEX(FPL_Fixtures_Extract[],MATCH($A137,FPL_Fixtures_Extract[[Player]:[Player]],0),MATCH(FPL_Combined[[#Headers],[Gameweek 09]],FPL_Fixtures_Extract[#Headers],0)))-4),Team_Key[[Full Name]:[Full Name]],0))&amp;RIGHT(INDEX(FPL_Fixtures_Extract[],MATCH($A137,FPL_Fixtures_Extract[[Player]:[Player]],0),MATCH(FPL_Combined[[#Headers],[Gameweek 09]],FPL_Fixtures_Extract[#Headers],0)),3))</f>
        <v>CHE(A) 0-2</v>
      </c>
      <c r="K137" t="str">
        <f ca="1">IF(RIGHT(FPL_Combined[[#Headers],[Gameweek 10]],2)&lt;$B$622,INDEX(FPL_Results_Extract[Gameweek 10],MATCH($A137,FPL_Results_Extract[[Player]:[Player]],0)),INDEX(Team_Key[[Abbreviation]:[Abbreviation]],MATCH(LEFT(INDEX(FPL_Fixtures_Extract[],MATCH($A137,FPL_Fixtures_Extract[[Player]:[Player]],0),MATCH(FPL_Combined[[#Headers],[Gameweek 10]],FPL_Fixtures_Extract[#Headers],0)),LEN(INDEX(FPL_Fixtures_Extract[],MATCH($A137,FPL_Fixtures_Extract[[Player]:[Player]],0),MATCH(FPL_Combined[[#Headers],[Gameweek 10]],FPL_Fixtures_Extract[#Headers],0)))-4),Team_Key[[Full Name]:[Full Name]],0))&amp;RIGHT(INDEX(FPL_Fixtures_Extract[],MATCH($A137,FPL_Fixtures_Extract[[Player]:[Player]],0),MATCH(FPL_Combined[[#Headers],[Gameweek 10]],FPL_Fixtures_Extract[#Headers],0)),3))</f>
        <v>SWA(H) 1-2</v>
      </c>
      <c r="L137" t="str">
        <f ca="1">IF(RIGHT(FPL_Combined[[#Headers],[Gameweek 11]],2)&lt;$B$622,INDEX(FPL_Results_Extract[Gameweek 11],MATCH($A137,FPL_Results_Extract[[Player]:[Player]],0)),INDEX(Team_Key[[Abbreviation]:[Abbreviation]],MATCH(LEFT(INDEX(FPL_Fixtures_Extract[],MATCH($A137,FPL_Fixtures_Extract[[Player]:[Player]],0),MATCH(FPL_Combined[[#Headers],[Gameweek 11]],FPL_Fixtures_Extract[#Headers],0)),LEN(INDEX(FPL_Fixtures_Extract[],MATCH($A137,FPL_Fixtures_Extract[[Player]:[Player]],0),MATCH(FPL_Combined[[#Headers],[Gameweek 11]],FPL_Fixtures_Extract[#Headers],0)))-4),Team_Key[[Full Name]:[Full Name]],0))&amp;RIGHT(INDEX(FPL_Fixtures_Extract[],MATCH($A137,FPL_Fixtures_Extract[[Player]:[Player]],0),MATCH(FPL_Combined[[#Headers],[Gameweek 11]],FPL_Fixtures_Extract[#Headers],0)),3))</f>
        <v>TOT(A) 1-3</v>
      </c>
      <c r="M137" t="str">
        <f ca="1">IF(RIGHT(FPL_Combined[[#Headers],[Gameweek 12]],2)&lt;$B$622,INDEX(FPL_Results_Extract[Gameweek 12],MATCH($A137,FPL_Results_Extract[[Player]:[Player]],0)),INDEX(Team_Key[[Abbreviation]:[Abbreviation]],MATCH(LEFT(INDEX(FPL_Fixtures_Extract[],MATCH($A137,FPL_Fixtures_Extract[[Player]:[Player]],0),MATCH(FPL_Combined[[#Headers],[Gameweek 12]],FPL_Fixtures_Extract[#Headers],0)),LEN(INDEX(FPL_Fixtures_Extract[],MATCH($A137,FPL_Fixtures_Extract[[Player]:[Player]],0),MATCH(FPL_Combined[[#Headers],[Gameweek 12]],FPL_Fixtures_Extract[#Headers],0)))-4),Team_Key[[Full Name]:[Full Name]],0))&amp;RIGHT(INDEX(FPL_Fixtures_Extract[],MATCH($A137,FPL_Fixtures_Extract[[Player]:[Player]],0),MATCH(FPL_Combined[[#Headers],[Gameweek 12]],FPL_Fixtures_Extract[#Headers],0)),3))</f>
        <v>MCI(H) 0-0</v>
      </c>
      <c r="N137" t="str">
        <f ca="1">IF(RIGHT(FPL_Combined[[#Headers],[Gameweek 13]],2)&lt;$B$622,INDEX(FPL_Results_Extract[Gameweek 13],MATCH($A137,FPL_Results_Extract[[Player]:[Player]],0)),INDEX(Team_Key[[Abbreviation]:[Abbreviation]],MATCH(LEFT(INDEX(FPL_Fixtures_Extract[],MATCH($A137,FPL_Fixtures_Extract[[Player]:[Player]],0),MATCH(FPL_Combined[[#Headers],[Gameweek 13]],FPL_Fixtures_Extract[#Headers],0)),LEN(INDEX(FPL_Fixtures_Extract[],MATCH($A137,FPL_Fixtures_Extract[[Player]:[Player]],0),MATCH(FPL_Combined[[#Headers],[Gameweek 13]],FPL_Fixtures_Extract[#Headers],0)))-4),Team_Key[[Full Name]:[Full Name]],0))&amp;RIGHT(INDEX(FPL_Fixtures_Extract[],MATCH($A137,FPL_Fixtures_Extract[[Player]:[Player]],0),MATCH(FPL_Combined[[#Headers],[Gameweek 13]],FPL_Fixtures_Extract[#Headers],0)),3))</f>
        <v>EVE(A) 0-4</v>
      </c>
      <c r="O137" t="str">
        <f ca="1">IF(RIGHT(FPL_Combined[[#Headers],[Gameweek 14]],2)&lt;$B$622,INDEX(FPL_Results_Extract[Gameweek 14],MATCH($A137,FPL_Results_Extract[[Player]:[Player]],0)),INDEX(Team_Key[[Abbreviation]:[Abbreviation]],MATCH(LEFT(INDEX(FPL_Fixtures_Extract[],MATCH($A137,FPL_Fixtures_Extract[[Player]:[Player]],0),MATCH(FPL_Combined[[#Headers],[Gameweek 14]],FPL_Fixtures_Extract[#Headers],0)),LEN(INDEX(FPL_Fixtures_Extract[],MATCH($A137,FPL_Fixtures_Extract[[Player]:[Player]],0),MATCH(FPL_Combined[[#Headers],[Gameweek 14]],FPL_Fixtures_Extract[#Headers],0)))-4),Team_Key[[Full Name]:[Full Name]],0))&amp;RIGHT(INDEX(FPL_Fixtures_Extract[],MATCH($A137,FPL_Fixtures_Extract[[Player]:[Player]],0),MATCH(FPL_Combined[[#Headers],[Gameweek 14]],FPL_Fixtures_Extract[#Headers],0)),3))</f>
        <v>WAT(H) 2-3</v>
      </c>
      <c r="P137" t="str">
        <f ca="1">IF(RIGHT(FPL_Combined[[#Headers],[Gameweek 15]],2)&lt;$B$622,INDEX(FPL_Results_Extract[Gameweek 15],MATCH($A137,FPL_Results_Extract[[Player]:[Player]],0)),INDEX(Team_Key[[Abbreviation]:[Abbreviation]],MATCH(LEFT(INDEX(FPL_Fixtures_Extract[],MATCH($A137,FPL_Fixtures_Extract[[Player]:[Player]],0),MATCH(FPL_Combined[[#Headers],[Gameweek 15]],FPL_Fixtures_Extract[#Headers],0)),LEN(INDEX(FPL_Fixtures_Extract[],MATCH($A137,FPL_Fixtures_Extract[[Player]:[Player]],0),MATCH(FPL_Combined[[#Headers],[Gameweek 15]],FPL_Fixtures_Extract[#Headers],0)))-4),Team_Key[[Full Name]:[Full Name]],0))&amp;RIGHT(INDEX(FPL_Fixtures_Extract[],MATCH($A137,FPL_Fixtures_Extract[[Player]:[Player]],0),MATCH(FPL_Combined[[#Headers],[Gameweek 15]],FPL_Fixtures_Extract[#Headers],0)),3))</f>
        <v>SOU(A) 1-1</v>
      </c>
      <c r="Q137" t="str">
        <f ca="1">IF(RIGHT(FPL_Combined[[#Headers],[Gameweek 16]],2)&lt;$B$622,INDEX(FPL_Results_Extract[Gameweek 16],MATCH($A137,FPL_Results_Extract[[Player]:[Player]],0)),INDEX(Team_Key[[Abbreviation]:[Abbreviation]],MATCH(LEFT(INDEX(FPL_Fixtures_Extract[],MATCH($A137,FPL_Fixtures_Extract[[Player]:[Player]],0),MATCH(FPL_Combined[[#Headers],[Gameweek 16]],FPL_Fixtures_Extract[#Headers],0)),LEN(INDEX(FPL_Fixtures_Extract[],MATCH($A137,FPL_Fixtures_Extract[[Player]:[Player]],0),MATCH(FPL_Combined[[#Headers],[Gameweek 16]],FPL_Fixtures_Extract[#Headers],0)))-4),Team_Key[[Full Name]:[Full Name]],0))&amp;RIGHT(INDEX(FPL_Fixtures_Extract[],MATCH($A137,FPL_Fixtures_Extract[[Player]:[Player]],0),MATCH(FPL_Combined[[#Headers],[Gameweek 16]],FPL_Fixtures_Extract[#Headers],0)),3))</f>
        <v>ARS(H) 0-2</v>
      </c>
      <c r="R137" t="str">
        <f ca="1">IF(RIGHT(FPL_Combined[[#Headers],[Gameweek 17]],2)&lt;$B$622,INDEX(FPL_Results_Extract[Gameweek 17],MATCH($A137,FPL_Results_Extract[[Player]:[Player]],0)),INDEX(Team_Key[[Abbreviation]:[Abbreviation]],MATCH(LEFT(INDEX(FPL_Fixtures_Extract[],MATCH($A137,FPL_Fixtures_Extract[[Player]:[Player]],0),MATCH(FPL_Combined[[#Headers],[Gameweek 17]],FPL_Fixtures_Extract[#Headers],0)),LEN(INDEX(FPL_Fixtures_Extract[],MATCH($A137,FPL_Fixtures_Extract[[Player]:[Player]],0),MATCH(FPL_Combined[[#Headers],[Gameweek 17]],FPL_Fixtures_Extract[#Headers],0)))-4),Team_Key[[Full Name]:[Full Name]],0))&amp;RIGHT(INDEX(FPL_Fixtures_Extract[],MATCH($A137,FPL_Fixtures_Extract[[Player]:[Player]],0),MATCH(FPL_Combined[[#Headers],[Gameweek 17]],FPL_Fixtures_Extract[#Headers],0)),3))</f>
        <v>NEW(A) 1-1</v>
      </c>
      <c r="S137" t="str">
        <f ca="1">IF(RIGHT(FPL_Combined[[#Headers],[Gameweek 18]],2)&lt;$B$622,INDEX(FPL_Results_Extract[Gameweek 18],MATCH($A137,FPL_Results_Extract[[Player]:[Player]],0)),INDEX(Team_Key[[Abbreviation]:[Abbreviation]],MATCH(LEFT(INDEX(FPL_Fixtures_Extract[],MATCH($A137,FPL_Fixtures_Extract[[Player]:[Player]],0),MATCH(FPL_Combined[[#Headers],[Gameweek 18]],FPL_Fixtures_Extract[#Headers],0)),LEN(INDEX(FPL_Fixtures_Extract[],MATCH($A137,FPL_Fixtures_Extract[[Player]:[Player]],0),MATCH(FPL_Combined[[#Headers],[Gameweek 18]],FPL_Fixtures_Extract[#Headers],0)))-4),Team_Key[[Full Name]:[Full Name]],0))&amp;RIGHT(INDEX(FPL_Fixtures_Extract[],MATCH($A137,FPL_Fixtures_Extract[[Player]:[Player]],0),MATCH(FPL_Combined[[#Headers],[Gameweek 18]],FPL_Fixtures_Extract[#Headers],0)),3))</f>
        <v>WHU(H) 1-1</v>
      </c>
      <c r="T137" t="str">
        <f ca="1">IF(RIGHT(FPL_Combined[[#Headers],[Gameweek 19]],2)&lt;$B$622,INDEX(FPL_Results_Extract[Gameweek 19],MATCH($A137,FPL_Results_Extract[[Player]:[Player]],0)),INDEX(Team_Key[[Abbreviation]:[Abbreviation]],MATCH(LEFT(INDEX(FPL_Fixtures_Extract[],MATCH($A137,FPL_Fixtures_Extract[[Player]:[Player]],0),MATCH(FPL_Combined[[#Headers],[Gameweek 19]],FPL_Fixtures_Extract[#Headers],0)),LEN(INDEX(FPL_Fixtures_Extract[],MATCH($A137,FPL_Fixtures_Extract[[Player]:[Player]],0),MATCH(FPL_Combined[[#Headers],[Gameweek 19]],FPL_Fixtures_Extract[#Headers],0)))-4),Team_Key[[Full Name]:[Full Name]],0))&amp;RIGHT(INDEX(FPL_Fixtures_Extract[],MATCH($A137,FPL_Fixtures_Extract[[Player]:[Player]],0),MATCH(FPL_Combined[[#Headers],[Gameweek 19]],FPL_Fixtures_Extract[#Headers],0)),3))</f>
        <v>NOR(A) 0-2</v>
      </c>
      <c r="U137" t="str">
        <f ca="1">IF(RIGHT(FPL_Combined[[#Headers],[Gameweek 20]],2)&lt;$B$622,INDEX(FPL_Results_Extract[Gameweek 20],MATCH($A137,FPL_Results_Extract[[Player]:[Player]],0)),INDEX(Team_Key[[Abbreviation]:[Abbreviation]],MATCH(LEFT(INDEX(FPL_Fixtures_Extract[],MATCH($A137,FPL_Fixtures_Extract[[Player]:[Player]],0),MATCH(FPL_Combined[[#Headers],[Gameweek 20]],FPL_Fixtures_Extract[#Headers],0)),LEN(INDEX(FPL_Fixtures_Extract[],MATCH($A137,FPL_Fixtures_Extract[[Player]:[Player]],0),MATCH(FPL_Combined[[#Headers],[Gameweek 20]],FPL_Fixtures_Extract[#Headers],0)))-4),Team_Key[[Full Name]:[Full Name]],0))&amp;RIGHT(INDEX(FPL_Fixtures_Extract[],MATCH($A137,FPL_Fixtures_Extract[[Player]:[Player]],0),MATCH(FPL_Combined[[#Headers],[Gameweek 20]],FPL_Fixtures_Extract[#Headers],0)),3))</f>
        <v>SUN(A) 1-3</v>
      </c>
      <c r="V137" t="str">
        <f ca="1">IF(RIGHT(FPL_Combined[[#Headers],[Gameweek 21]],2)&lt;$B$622,INDEX(FPL_Results_Extract[Gameweek 21],MATCH($A137,FPL_Results_Extract[[Player]:[Player]],0)),INDEX(Team_Key[[Abbreviation]:[Abbreviation]],MATCH(LEFT(INDEX(FPL_Fixtures_Extract[],MATCH($A137,FPL_Fixtures_Extract[[Player]:[Player]],0),MATCH(FPL_Combined[[#Headers],[Gameweek 21]],FPL_Fixtures_Extract[#Headers],0)),LEN(INDEX(FPL_Fixtures_Extract[],MATCH($A137,FPL_Fixtures_Extract[[Player]:[Player]],0),MATCH(FPL_Combined[[#Headers],[Gameweek 21]],FPL_Fixtures_Extract[#Headers],0)))-4),Team_Key[[Full Name]:[Full Name]],0))&amp;RIGHT(INDEX(FPL_Fixtures_Extract[],MATCH($A137,FPL_Fixtures_Extract[[Player]:[Player]],0),MATCH(FPL_Combined[[#Headers],[Gameweek 21]],FPL_Fixtures_Extract[#Headers],0)),3))</f>
        <v>CRY(H) 1-0</v>
      </c>
      <c r="W137" t="str">
        <f ca="1">IF(RIGHT(FPL_Combined[[#Headers],[Gameweek 22]],2)&lt;$B$622,INDEX(FPL_Results_Extract[Gameweek 22],MATCH($A137,FPL_Results_Extract[[Player]:[Player]],0)),INDEX(Team_Key[[Abbreviation]:[Abbreviation]],MATCH(LEFT(INDEX(FPL_Fixtures_Extract[],MATCH($A137,FPL_Fixtures_Extract[[Player]:[Player]],0),MATCH(FPL_Combined[[#Headers],[Gameweek 22]],FPL_Fixtures_Extract[#Headers],0)),LEN(INDEX(FPL_Fixtures_Extract[],MATCH($A137,FPL_Fixtures_Extract[[Player]:[Player]],0),MATCH(FPL_Combined[[#Headers],[Gameweek 22]],FPL_Fixtures_Extract[#Headers],0)))-4),Team_Key[[Full Name]:[Full Name]],0))&amp;RIGHT(INDEX(FPL_Fixtures_Extract[],MATCH($A137,FPL_Fixtures_Extract[[Player]:[Player]],0),MATCH(FPL_Combined[[#Headers],[Gameweek 22]],FPL_Fixtures_Extract[#Headers],0)),3))</f>
        <v>LEI(H) 1-1</v>
      </c>
      <c r="X137" t="str">
        <f ca="1">IF(RIGHT(FPL_Combined[[#Headers],[Gameweek 23]],2)&lt;$B$622,INDEX(FPL_Results_Extract[Gameweek 23],MATCH($A137,FPL_Results_Extract[[Player]:[Player]],0)),INDEX(Team_Key[[Abbreviation]:[Abbreviation]],MATCH(LEFT(INDEX(FPL_Fixtures_Extract[],MATCH($A137,FPL_Fixtures_Extract[[Player]:[Player]],0),MATCH(FPL_Combined[[#Headers],[Gameweek 23]],FPL_Fixtures_Extract[#Headers],0)),LEN(INDEX(FPL_Fixtures_Extract[],MATCH($A137,FPL_Fixtures_Extract[[Player]:[Player]],0),MATCH(FPL_Combined[[#Headers],[Gameweek 23]],FPL_Fixtures_Extract[#Headers],0)))-4),Team_Key[[Full Name]:[Full Name]],0))&amp;RIGHT(INDEX(FPL_Fixtures_Extract[],MATCH($A137,FPL_Fixtures_Extract[[Player]:[Player]],0),MATCH(FPL_Combined[[#Headers],[Gameweek 23]],FPL_Fixtures_Extract[#Headers],0)),3))</f>
        <v>WBA(A) 0-0</v>
      </c>
      <c r="Y137" t="str">
        <f ca="1">IF(RIGHT(FPL_Combined[[#Headers],[Gameweek 24]],2)&lt;$B$622,INDEX(FPL_Results_Extract[Team],MATCH($A137,FPL_Results_Extract[[Player]:[Player]],0)),INDEX(Team_Key[[Abbreviation]:[Abbreviation]],MATCH(LEFT(INDEX(FPL_Fixtures_Extract[],MATCH($A137,FPL_Fixtures_Extract[[Player]:[Player]],0),MATCH(FPL_Combined[[#Headers],[Gameweek 24]],FPL_Fixtures_Extract[#Headers],0)),LEN(INDEX(FPL_Fixtures_Extract[],MATCH($A137,FPL_Fixtures_Extract[[Player]:[Player]],0),MATCH(FPL_Combined[[#Headers],[Gameweek 24]],FPL_Fixtures_Extract[#Headers],0)))-4),Team_Key[[Full Name]:[Full Name]],0))&amp;RIGHT(INDEX(FPL_Fixtures_Extract[],MATCH($A137,FPL_Fixtures_Extract[[Player]:[Player]],0),MATCH(FPL_Combined[[#Headers],[Gameweek 24]],FPL_Fixtures_Extract[#Headers],0)),3))</f>
        <v>AVL</v>
      </c>
      <c r="Z137" t="str">
        <f ca="1">IF(RIGHT(FPL_Combined[[#Headers],[Gameweek 25]],2)&lt;$B$622,INDEX(FPL_Results_Extract[Player],MATCH($A137,FPL_Results_Extract[[Player]:[Player]],0)),INDEX(Team_Key[[Abbreviation]:[Abbreviation]],MATCH(LEFT(INDEX(FPL_Fixtures_Extract[],MATCH($A137,FPL_Fixtures_Extract[[Player]:[Player]],0),MATCH(FPL_Combined[[#Headers],[Gameweek 25]],FPL_Fixtures_Extract[#Headers],0)),LEN(INDEX(FPL_Fixtures_Extract[],MATCH($A137,FPL_Fixtures_Extract[[Player]:[Player]],0),MATCH(FPL_Combined[[#Headers],[Gameweek 25]],FPL_Fixtures_Extract[#Headers],0)))-4),Team_Key[[Full Name]:[Full Name]],0))&amp;RIGHT(INDEX(FPL_Fixtures_Extract[],MATCH($A137,FPL_Fixtures_Extract[[Player]:[Player]],0),MATCH(FPL_Combined[[#Headers],[Gameweek 25]],FPL_Fixtures_Extract[#Headers],0)),3))</f>
        <v>Crespo</v>
      </c>
      <c r="AA137" t="str">
        <f ca="1">IF(RIGHT(FPL_Combined[[#Headers],[Gameweek 26]],2)&lt;$B$622,INDEX(FPL_Results_Extract[Gameweek 01],MATCH($A137,FPL_Results_Extract[[Player]:[Player]],0)),INDEX(Team_Key[[Abbreviation]:[Abbreviation]],MATCH(LEFT(INDEX(FPL_Fixtures_Extract[],MATCH($A137,FPL_Fixtures_Extract[[Player]:[Player]],0),MATCH(FPL_Combined[[#Headers],[Gameweek 26]],FPL_Fixtures_Extract[#Headers],0)),LEN(INDEX(FPL_Fixtures_Extract[],MATCH($A137,FPL_Fixtures_Extract[[Player]:[Player]],0),MATCH(FPL_Combined[[#Headers],[Gameweek 26]],FPL_Fixtures_Extract[#Headers],0)))-4),Team_Key[[Full Name]:[Full Name]],0))&amp;RIGHT(INDEX(FPL_Fixtures_Extract[],MATCH($A137,FPL_Fixtures_Extract[[Player]:[Player]],0),MATCH(FPL_Combined[[#Headers],[Gameweek 26]],FPL_Fixtures_Extract[#Headers],0)),3))</f>
        <v>BOU(A) 1-0</v>
      </c>
      <c r="AB137" t="str">
        <f ca="1">IF(RIGHT(FPL_Combined[[#Headers],[Gameweek 27]],2)&lt;$B$622,INDEX(FPL_Results_Extract[Gameweek 02],MATCH($A137,FPL_Results_Extract[[Player]:[Player]],0)),INDEX(Team_Key[[Abbreviation]:[Abbreviation]],MATCH(LEFT(INDEX(FPL_Fixtures_Extract[],MATCH($A137,FPL_Fixtures_Extract[[Player]:[Player]],0),MATCH(FPL_Combined[[#Headers],[Gameweek 27]],FPL_Fixtures_Extract[#Headers],0)),LEN(INDEX(FPL_Fixtures_Extract[],MATCH($A137,FPL_Fixtures_Extract[[Player]:[Player]],0),MATCH(FPL_Combined[[#Headers],[Gameweek 27]],FPL_Fixtures_Extract[#Headers],0)))-4),Team_Key[[Full Name]:[Full Name]],0))&amp;RIGHT(INDEX(FPL_Fixtures_Extract[],MATCH($A137,FPL_Fixtures_Extract[[Player]:[Player]],0),MATCH(FPL_Combined[[#Headers],[Gameweek 27]],FPL_Fixtures_Extract[#Headers],0)),3))</f>
        <v>MUN(H) 0-1</v>
      </c>
      <c r="AC137" t="str">
        <f ca="1">IF(RIGHT(FPL_Combined[[#Headers],[Gameweek 28]],2)&lt;$B$622,INDEX(FPL_Results_Extract[Gameweek 03],MATCH($A137,FPL_Results_Extract[[Player]:[Player]],0)),INDEX(Team_Key[[Abbreviation]:[Abbreviation]],MATCH(LEFT(INDEX(FPL_Fixtures_Extract[],MATCH($A137,FPL_Fixtures_Extract[[Player]:[Player]],0),MATCH(FPL_Combined[[#Headers],[Gameweek 28]],FPL_Fixtures_Extract[#Headers],0)),LEN(INDEX(FPL_Fixtures_Extract[],MATCH($A137,FPL_Fixtures_Extract[[Player]:[Player]],0),MATCH(FPL_Combined[[#Headers],[Gameweek 28]],FPL_Fixtures_Extract[#Headers],0)))-4),Team_Key[[Full Name]:[Full Name]],0))&amp;RIGHT(INDEX(FPL_Fixtures_Extract[],MATCH($A137,FPL_Fixtures_Extract[[Player]:[Player]],0),MATCH(FPL_Combined[[#Headers],[Gameweek 28]],FPL_Fixtures_Extract[#Headers],0)),3))</f>
        <v>CRY(A) 1-2</v>
      </c>
      <c r="AD137" t="str">
        <f ca="1">IF(RIGHT(FPL_Combined[[#Headers],[Gameweek 29]],2)&lt;$B$622,INDEX(FPL_Results_Extract[Gameweek 04],MATCH($A137,FPL_Results_Extract[[Player]:[Player]],0)),INDEX(Team_Key[[Abbreviation]:[Abbreviation]],MATCH(LEFT(INDEX(FPL_Fixtures_Extract[],MATCH($A137,FPL_Fixtures_Extract[[Player]:[Player]],0),MATCH(FPL_Combined[[#Headers],[Gameweek 29]],FPL_Fixtures_Extract[#Headers],0)),LEN(INDEX(FPL_Fixtures_Extract[],MATCH($A137,FPL_Fixtures_Extract[[Player]:[Player]],0),MATCH(FPL_Combined[[#Headers],[Gameweek 29]],FPL_Fixtures_Extract[#Headers],0)))-4),Team_Key[[Full Name]:[Full Name]],0))&amp;RIGHT(INDEX(FPL_Fixtures_Extract[],MATCH($A137,FPL_Fixtures_Extract[[Player]:[Player]],0),MATCH(FPL_Combined[[#Headers],[Gameweek 29]],FPL_Fixtures_Extract[#Headers],0)),3))</f>
        <v>MCI(A)</v>
      </c>
      <c r="AE137" t="str">
        <f ca="1">IF(RIGHT(FPL_Combined[[#Headers],[Gameweek 30]],2)&lt;$B$622,INDEX(FPL_Results_Extract[Gameweek 05],MATCH($A137,FPL_Results_Extract[[Player]:[Player]],0)),INDEX(Team_Key[[Abbreviation]:[Abbreviation]],MATCH(LEFT(INDEX(FPL_Fixtures_Extract[],MATCH($A137,FPL_Fixtures_Extract[[Player]:[Player]],0),MATCH(FPL_Combined[[#Headers],[Gameweek 30]],FPL_Fixtures_Extract[#Headers],0)),LEN(INDEX(FPL_Fixtures_Extract[],MATCH($A137,FPL_Fixtures_Extract[[Player]:[Player]],0),MATCH(FPL_Combined[[#Headers],[Gameweek 30]],FPL_Fixtures_Extract[#Headers],0)))-4),Team_Key[[Full Name]:[Full Name]],0))&amp;RIGHT(INDEX(FPL_Fixtures_Extract[],MATCH($A137,FPL_Fixtures_Extract[[Player]:[Player]],0),MATCH(FPL_Combined[[#Headers],[Gameweek 30]],FPL_Fixtures_Extract[#Headers],0)),3))</f>
        <v>TOT(H)</v>
      </c>
      <c r="AF137" t="str">
        <f ca="1">IF(RIGHT(FPL_Combined[[#Headers],[Gameweek 31]],2)&lt;$B$622,INDEX(FPL_Results_Extract[Gameweek 06],MATCH($A137,FPL_Results_Extract[[Player]:[Player]],0)),INDEX(Team_Key[[Abbreviation]:[Abbreviation]],MATCH(LEFT(INDEX(FPL_Fixtures_Extract[],MATCH($A137,FPL_Fixtures_Extract[[Player]:[Player]],0),MATCH(FPL_Combined[[#Headers],[Gameweek 31]],FPL_Fixtures_Extract[#Headers],0)),LEN(INDEX(FPL_Fixtures_Extract[],MATCH($A137,FPL_Fixtures_Extract[[Player]:[Player]],0),MATCH(FPL_Combined[[#Headers],[Gameweek 31]],FPL_Fixtures_Extract[#Headers],0)))-4),Team_Key[[Full Name]:[Full Name]],0))&amp;RIGHT(INDEX(FPL_Fixtures_Extract[],MATCH($A137,FPL_Fixtures_Extract[[Player]:[Player]],0),MATCH(FPL_Combined[[#Headers],[Gameweek 31]],FPL_Fixtures_Extract[#Headers],0)),3))</f>
        <v>SWA(A)</v>
      </c>
      <c r="AG137" t="str">
        <f ca="1">IF(RIGHT(FPL_Combined[[#Headers],[Gameweek 32]],2)&lt;$B$622,INDEX(FPL_Results_Extract[Gameweek 07],MATCH($A137,FPL_Results_Extract[[Player]:[Player]],0)),INDEX(Team_Key[[Abbreviation]:[Abbreviation]],MATCH(LEFT(INDEX(FPL_Fixtures_Extract[],MATCH($A137,FPL_Fixtures_Extract[[Player]:[Player]],0),MATCH(FPL_Combined[[#Headers],[Gameweek 32]],FPL_Fixtures_Extract[#Headers],0)),LEN(INDEX(FPL_Fixtures_Extract[],MATCH($A137,FPL_Fixtures_Extract[[Player]:[Player]],0),MATCH(FPL_Combined[[#Headers],[Gameweek 32]],FPL_Fixtures_Extract[#Headers],0)))-4),Team_Key[[Full Name]:[Full Name]],0))&amp;RIGHT(INDEX(FPL_Fixtures_Extract[],MATCH($A137,FPL_Fixtures_Extract[[Player]:[Player]],0),MATCH(FPL_Combined[[#Headers],[Gameweek 32]],FPL_Fixtures_Extract[#Headers],0)),3))</f>
        <v>CHE(H)</v>
      </c>
      <c r="AH137" t="str">
        <f ca="1">IF(RIGHT(FPL_Combined[[#Headers],[Gameweek 33]],2)&lt;$B$622,INDEX(FPL_Results_Extract[Gameweek 08],MATCH($A137,FPL_Results_Extract[[Player]:[Player]],0)),INDEX(Team_Key[[Abbreviation]:[Abbreviation]],MATCH(LEFT(INDEX(FPL_Fixtures_Extract[],MATCH($A137,FPL_Fixtures_Extract[[Player]:[Player]],0),MATCH(FPL_Combined[[#Headers],[Gameweek 33]],FPL_Fixtures_Extract[#Headers],0)),LEN(INDEX(FPL_Fixtures_Extract[],MATCH($A137,FPL_Fixtures_Extract[[Player]:[Player]],0),MATCH(FPL_Combined[[#Headers],[Gameweek 33]],FPL_Fixtures_Extract[#Headers],0)))-4),Team_Key[[Full Name]:[Full Name]],0))&amp;RIGHT(INDEX(FPL_Fixtures_Extract[],MATCH($A137,FPL_Fixtures_Extract[[Player]:[Player]],0),MATCH(FPL_Combined[[#Headers],[Gameweek 33]],FPL_Fixtures_Extract[#Headers],0)),3))</f>
        <v>BOU(H)</v>
      </c>
      <c r="AI137" t="str">
        <f ca="1">IF(RIGHT(FPL_Combined[[#Headers],[Gameweek 34]],2)&lt;$B$622,INDEX(FPL_Results_Extract[Gameweek 09],MATCH($A137,FPL_Results_Extract[[Player]:[Player]],0)),INDEX(Team_Key[[Abbreviation]:[Abbreviation]],MATCH(LEFT(INDEX(FPL_Fixtures_Extract[],MATCH($A137,FPL_Fixtures_Extract[[Player]:[Player]],0),MATCH(FPL_Combined[[#Headers],[Gameweek 34]],FPL_Fixtures_Extract[#Headers],0)),LEN(INDEX(FPL_Fixtures_Extract[],MATCH($A137,FPL_Fixtures_Extract[[Player]:[Player]],0),MATCH(FPL_Combined[[#Headers],[Gameweek 34]],FPL_Fixtures_Extract[#Headers],0)))-4),Team_Key[[Full Name]:[Full Name]],0))&amp;RIGHT(INDEX(FPL_Fixtures_Extract[],MATCH($A137,FPL_Fixtures_Extract[[Player]:[Player]],0),MATCH(FPL_Combined[[#Headers],[Gameweek 34]],FPL_Fixtures_Extract[#Headers],0)),3))</f>
        <v>MUN(A)</v>
      </c>
      <c r="AJ137" t="str">
        <f ca="1">IF(RIGHT(FPL_Combined[[#Headers],[Gameweek 35]],2)&lt;$B$622,INDEX(FPL_Results_Extract[Gameweek 10],MATCH($A137,FPL_Results_Extract[[Player]:[Player]],0)),INDEX(Team_Key[[Abbreviation]:[Abbreviation]],MATCH(LEFT(INDEX(FPL_Fixtures_Extract[],MATCH($A137,FPL_Fixtures_Extract[[Player]:[Player]],0),MATCH(FPL_Combined[[#Headers],[Gameweek 35]],FPL_Fixtures_Extract[#Headers],0)),LEN(INDEX(FPL_Fixtures_Extract[],MATCH($A137,FPL_Fixtures_Extract[[Player]:[Player]],0),MATCH(FPL_Combined[[#Headers],[Gameweek 35]],FPL_Fixtures_Extract[#Headers],0)))-4),Team_Key[[Full Name]:[Full Name]],0))&amp;RIGHT(INDEX(FPL_Fixtures_Extract[],MATCH($A137,FPL_Fixtures_Extract[[Player]:[Player]],0),MATCH(FPL_Combined[[#Headers],[Gameweek 35]],FPL_Fixtures_Extract[#Headers],0)),3))</f>
        <v>SOU(H)</v>
      </c>
      <c r="AK137" t="str">
        <f ca="1">IF(RIGHT(FPL_Combined[[#Headers],[Gameweek 36]],2)&lt;$B$622,INDEX(FPL_Results_Extract[Gameweek 11],MATCH($A137,FPL_Results_Extract[[Player]:[Player]],0)),INDEX(Team_Key[[Abbreviation]:[Abbreviation]],MATCH(LEFT(INDEX(FPL_Fixtures_Extract[],MATCH($A137,FPL_Fixtures_Extract[[Player]:[Player]],0),MATCH(FPL_Combined[[#Headers],[Gameweek 36]],FPL_Fixtures_Extract[#Headers],0)),LEN(INDEX(FPL_Fixtures_Extract[],MATCH($A137,FPL_Fixtures_Extract[[Player]:[Player]],0),MATCH(FPL_Combined[[#Headers],[Gameweek 36]],FPL_Fixtures_Extract[#Headers],0)))-4),Team_Key[[Full Name]:[Full Name]],0))&amp;RIGHT(INDEX(FPL_Fixtures_Extract[],MATCH($A137,FPL_Fixtures_Extract[[Player]:[Player]],0),MATCH(FPL_Combined[[#Headers],[Gameweek 36]],FPL_Fixtures_Extract[#Headers],0)),3))</f>
        <v>WAT(A)</v>
      </c>
      <c r="AL137" t="str">
        <f ca="1">IF(RIGHT(FPL_Combined[[#Headers],[Gameweek 37]],2)&lt;$B$622,INDEX(FPL_Results_Extract[Gameweek 12],MATCH($A137,FPL_Results_Extract[[Player]:[Player]],0)),INDEX(Team_Key[[Abbreviation]:[Abbreviation]],MATCH(LEFT(INDEX(FPL_Fixtures_Extract[],MATCH($A137,FPL_Fixtures_Extract[[Player]:[Player]],0),MATCH(FPL_Combined[[#Headers],[Gameweek 37]],FPL_Fixtures_Extract[#Headers],0)),LEN(INDEX(FPL_Fixtures_Extract[],MATCH($A137,FPL_Fixtures_Extract[[Player]:[Player]],0),MATCH(FPL_Combined[[#Headers],[Gameweek 37]],FPL_Fixtures_Extract[#Headers],0)))-4),Team_Key[[Full Name]:[Full Name]],0))&amp;RIGHT(INDEX(FPL_Fixtures_Extract[],MATCH($A137,FPL_Fixtures_Extract[[Player]:[Player]],0),MATCH(FPL_Combined[[#Headers],[Gameweek 37]],FPL_Fixtures_Extract[#Headers],0)),3))</f>
        <v>NEW(H)</v>
      </c>
      <c r="AM137" t="str">
        <f ca="1">IF(RIGHT(FPL_Combined[[#Headers],[Gameweek 38]],2)&lt;$B$622,INDEX(FPL_Results_Extract[Gameweek 13],MATCH($A137,FPL_Results_Extract[[Player]:[Player]],0)),INDEX(Team_Key[[Abbreviation]:[Abbreviation]],MATCH(LEFT(INDEX(FPL_Fixtures_Extract[],MATCH($A137,FPL_Fixtures_Extract[[Player]:[Player]],0),MATCH(FPL_Combined[[#Headers],[Gameweek 38]],FPL_Fixtures_Extract[#Headers],0)),LEN(INDEX(FPL_Fixtures_Extract[],MATCH($A137,FPL_Fixtures_Extract[[Player]:[Player]],0),MATCH(FPL_Combined[[#Headers],[Gameweek 38]],FPL_Fixtures_Extract[#Headers],0)))-4),Team_Key[[Full Name]:[Full Name]],0))&amp;RIGHT(INDEX(FPL_Fixtures_Extract[],MATCH($A137,FPL_Fixtures_Extract[[Player]:[Player]],0),MATCH(FPL_Combined[[#Headers],[Gameweek 38]],FPL_Fixtures_Extract[#Headers],0)),3))</f>
        <v>ARS(A)</v>
      </c>
    </row>
    <row r="138" spans="1:39" x14ac:dyDescent="0.45">
      <c r="A138" t="s">
        <v>113</v>
      </c>
      <c r="B138" t="str">
        <f ca="1">IF(RIGHT(FPL_Combined[[#Headers],[Gameweek 01]],2)&lt;$B$622,INDEX(FPL_Results_Extract[Gameweek 01],MATCH($A138,FPL_Results_Extract[[Player]:[Player]],0)),INDEX(Team_Key[[Abbreviation]:[Abbreviation]],MATCH(LEFT(INDEX(FPL_Fixtures_Extract[],MATCH($A138,FPL_Fixtures_Extract[[Player]:[Player]],0),MATCH(FPL_Combined[[#Headers],[Gameweek 01]],FPL_Fixtures_Extract[#Headers],0)),LEN(INDEX(FPL_Fixtures_Extract[],MATCH($A138,FPL_Fixtures_Extract[[Player]:[Player]],0),MATCH(FPL_Combined[[#Headers],[Gameweek 01]],FPL_Fixtures_Extract[#Headers],0)))-4),Team_Key[[Full Name]:[Full Name]],0))&amp;RIGHT(INDEX(FPL_Fixtures_Extract[],MATCH($A138,FPL_Fixtures_Extract[[Player]:[Player]],0),MATCH(FPL_Combined[[#Headers],[Gameweek 01]],FPL_Fixtures_Extract[#Headers],0)),3))</f>
        <v>ARS(A) 2-0</v>
      </c>
      <c r="C138" t="str">
        <f ca="1">IF(RIGHT(FPL_Combined[[#Headers],[Gameweek 02]],2)&lt;$B$622,INDEX(FPL_Results_Extract[Gameweek 02],MATCH($A138,FPL_Results_Extract[[Player]:[Player]],0)),INDEX(Team_Key[[Abbreviation]:[Abbreviation]],MATCH(LEFT(INDEX(FPL_Fixtures_Extract[],MATCH($A138,FPL_Fixtures_Extract[[Player]:[Player]],0),MATCH(FPL_Combined[[#Headers],[Gameweek 02]],FPL_Fixtures_Extract[#Headers],0)),LEN(INDEX(FPL_Fixtures_Extract[],MATCH($A138,FPL_Fixtures_Extract[[Player]:[Player]],0),MATCH(FPL_Combined[[#Headers],[Gameweek 02]],FPL_Fixtures_Extract[#Headers],0)))-4),Team_Key[[Full Name]:[Full Name]],0))&amp;RIGHT(INDEX(FPL_Fixtures_Extract[],MATCH($A138,FPL_Fixtures_Extract[[Player]:[Player]],0),MATCH(FPL_Combined[[#Headers],[Gameweek 02]],FPL_Fixtures_Extract[#Headers],0)),3))</f>
        <v>LEI(H) 1-2</v>
      </c>
      <c r="D138" t="str">
        <f ca="1">IF(RIGHT(FPL_Combined[[#Headers],[Gameweek 03]],2)&lt;$B$622,INDEX(FPL_Results_Extract[Gameweek 03],MATCH($A138,FPL_Results_Extract[[Player]:[Player]],0)),INDEX(Team_Key[[Abbreviation]:[Abbreviation]],MATCH(LEFT(INDEX(FPL_Fixtures_Extract[],MATCH($A138,FPL_Fixtures_Extract[[Player]:[Player]],0),MATCH(FPL_Combined[[#Headers],[Gameweek 03]],FPL_Fixtures_Extract[#Headers],0)),LEN(INDEX(FPL_Fixtures_Extract[],MATCH($A138,FPL_Fixtures_Extract[[Player]:[Player]],0),MATCH(FPL_Combined[[#Headers],[Gameweek 03]],FPL_Fixtures_Extract[#Headers],0)))-4),Team_Key[[Full Name]:[Full Name]],0))&amp;RIGHT(INDEX(FPL_Fixtures_Extract[],MATCH($A138,FPL_Fixtures_Extract[[Player]:[Player]],0),MATCH(FPL_Combined[[#Headers],[Gameweek 03]],FPL_Fixtures_Extract[#Headers],0)),3))</f>
        <v>BOU(H) 3-4</v>
      </c>
      <c r="E138" t="str">
        <f ca="1">IF(RIGHT(FPL_Combined[[#Headers],[Gameweek 04]],2)&lt;$B$622,INDEX(FPL_Results_Extract[Gameweek 04],MATCH($A138,FPL_Results_Extract[[Player]:[Player]],0)),INDEX(Team_Key[[Abbreviation]:[Abbreviation]],MATCH(LEFT(INDEX(FPL_Fixtures_Extract[],MATCH($A138,FPL_Fixtures_Extract[[Player]:[Player]],0),MATCH(FPL_Combined[[#Headers],[Gameweek 04]],FPL_Fixtures_Extract[#Headers],0)),LEN(INDEX(FPL_Fixtures_Extract[],MATCH($A138,FPL_Fixtures_Extract[[Player]:[Player]],0),MATCH(FPL_Combined[[#Headers],[Gameweek 04]],FPL_Fixtures_Extract[#Headers],0)))-4),Team_Key[[Full Name]:[Full Name]],0))&amp;RIGHT(INDEX(FPL_Fixtures_Extract[],MATCH($A138,FPL_Fixtures_Extract[[Player]:[Player]],0),MATCH(FPL_Combined[[#Headers],[Gameweek 04]],FPL_Fixtures_Extract[#Headers],0)),3))</f>
        <v>LIV(A) 3-0</v>
      </c>
      <c r="F138" t="str">
        <f ca="1">IF(RIGHT(FPL_Combined[[#Headers],[Gameweek 05]],2)&lt;$B$622,INDEX(FPL_Results_Extract[Gameweek 05],MATCH($A138,FPL_Results_Extract[[Player]:[Player]],0)),INDEX(Team_Key[[Abbreviation]:[Abbreviation]],MATCH(LEFT(INDEX(FPL_Fixtures_Extract[],MATCH($A138,FPL_Fixtures_Extract[[Player]:[Player]],0),MATCH(FPL_Combined[[#Headers],[Gameweek 05]],FPL_Fixtures_Extract[#Headers],0)),LEN(INDEX(FPL_Fixtures_Extract[],MATCH($A138,FPL_Fixtures_Extract[[Player]:[Player]],0),MATCH(FPL_Combined[[#Headers],[Gameweek 05]],FPL_Fixtures_Extract[#Headers],0)))-4),Team_Key[[Full Name]:[Full Name]],0))&amp;RIGHT(INDEX(FPL_Fixtures_Extract[],MATCH($A138,FPL_Fixtures_Extract[[Player]:[Player]],0),MATCH(FPL_Combined[[#Headers],[Gameweek 05]],FPL_Fixtures_Extract[#Headers],0)),3))</f>
        <v>NEW(H) 2-0</v>
      </c>
      <c r="G138" t="str">
        <f ca="1">IF(RIGHT(FPL_Combined[[#Headers],[Gameweek 06]],2)&lt;$B$622,INDEX(FPL_Results_Extract[Gameweek 06],MATCH($A138,FPL_Results_Extract[[Player]:[Player]],0)),INDEX(Team_Key[[Abbreviation]:[Abbreviation]],MATCH(LEFT(INDEX(FPL_Fixtures_Extract[],MATCH($A138,FPL_Fixtures_Extract[[Player]:[Player]],0),MATCH(FPL_Combined[[#Headers],[Gameweek 06]],FPL_Fixtures_Extract[#Headers],0)),LEN(INDEX(FPL_Fixtures_Extract[],MATCH($A138,FPL_Fixtures_Extract[[Player]:[Player]],0),MATCH(FPL_Combined[[#Headers],[Gameweek 06]],FPL_Fixtures_Extract[#Headers],0)))-4),Team_Key[[Full Name]:[Full Name]],0))&amp;RIGHT(INDEX(FPL_Fixtures_Extract[],MATCH($A138,FPL_Fixtures_Extract[[Player]:[Player]],0),MATCH(FPL_Combined[[#Headers],[Gameweek 06]],FPL_Fixtures_Extract[#Headers],0)),3))</f>
        <v>MCI(A) 2-1</v>
      </c>
      <c r="H138" t="str">
        <f ca="1">IF(RIGHT(FPL_Combined[[#Headers],[Gameweek 07]],2)&lt;$B$622,INDEX(FPL_Results_Extract[Gameweek 07],MATCH($A138,FPL_Results_Extract[[Player]:[Player]],0)),INDEX(Team_Key[[Abbreviation]:[Abbreviation]],MATCH(LEFT(INDEX(FPL_Fixtures_Extract[],MATCH($A138,FPL_Fixtures_Extract[[Player]:[Player]],0),MATCH(FPL_Combined[[#Headers],[Gameweek 07]],FPL_Fixtures_Extract[#Headers],0)),LEN(INDEX(FPL_Fixtures_Extract[],MATCH($A138,FPL_Fixtures_Extract[[Player]:[Player]],0),MATCH(FPL_Combined[[#Headers],[Gameweek 07]],FPL_Fixtures_Extract[#Headers],0)))-4),Team_Key[[Full Name]:[Full Name]],0))&amp;RIGHT(INDEX(FPL_Fixtures_Extract[],MATCH($A138,FPL_Fixtures_Extract[[Player]:[Player]],0),MATCH(FPL_Combined[[#Headers],[Gameweek 07]],FPL_Fixtures_Extract[#Headers],0)),3))</f>
        <v>NOR(H) 2-2</v>
      </c>
      <c r="I138" t="str">
        <f ca="1">IF(RIGHT(FPL_Combined[[#Headers],[Gameweek 08]],2)&lt;$B$622,INDEX(FPL_Results_Extract[Gameweek 08],MATCH($A138,FPL_Results_Extract[[Player]:[Player]],0)),INDEX(Team_Key[[Abbreviation]:[Abbreviation]],MATCH(LEFT(INDEX(FPL_Fixtures_Extract[],MATCH($A138,FPL_Fixtures_Extract[[Player]:[Player]],0),MATCH(FPL_Combined[[#Headers],[Gameweek 08]],FPL_Fixtures_Extract[#Headers],0)),LEN(INDEX(FPL_Fixtures_Extract[],MATCH($A138,FPL_Fixtures_Extract[[Player]:[Player]],0),MATCH(FPL_Combined[[#Headers],[Gameweek 08]],FPL_Fixtures_Extract[#Headers],0)))-4),Team_Key[[Full Name]:[Full Name]],0))&amp;RIGHT(INDEX(FPL_Fixtures_Extract[],MATCH($A138,FPL_Fixtures_Extract[[Player]:[Player]],0),MATCH(FPL_Combined[[#Headers],[Gameweek 08]],FPL_Fixtures_Extract[#Headers],0)),3))</f>
        <v>SUN(A) 2-2</v>
      </c>
      <c r="J138" t="str">
        <f ca="1">IF(RIGHT(FPL_Combined[[#Headers],[Gameweek 09]],2)&lt;$B$622,INDEX(FPL_Results_Extract[Gameweek 09],MATCH($A138,FPL_Results_Extract[[Player]:[Player]],0)),INDEX(Team_Key[[Abbreviation]:[Abbreviation]],MATCH(LEFT(INDEX(FPL_Fixtures_Extract[],MATCH($A138,FPL_Fixtures_Extract[[Player]:[Player]],0),MATCH(FPL_Combined[[#Headers],[Gameweek 09]],FPL_Fixtures_Extract[#Headers],0)),LEN(INDEX(FPL_Fixtures_Extract[],MATCH($A138,FPL_Fixtures_Extract[[Player]:[Player]],0),MATCH(FPL_Combined[[#Headers],[Gameweek 09]],FPL_Fixtures_Extract[#Headers],0)))-4),Team_Key[[Full Name]:[Full Name]],0))&amp;RIGHT(INDEX(FPL_Fixtures_Extract[],MATCH($A138,FPL_Fixtures_Extract[[Player]:[Player]],0),MATCH(FPL_Combined[[#Headers],[Gameweek 09]],FPL_Fixtures_Extract[#Headers],0)),3))</f>
        <v>CRY(A) 3-1</v>
      </c>
      <c r="K138" t="str">
        <f ca="1">IF(RIGHT(FPL_Combined[[#Headers],[Gameweek 10]],2)&lt;$B$622,INDEX(FPL_Results_Extract[Gameweek 10],MATCH($A138,FPL_Results_Extract[[Player]:[Player]],0)),INDEX(Team_Key[[Abbreviation]:[Abbreviation]],MATCH(LEFT(INDEX(FPL_Fixtures_Extract[],MATCH($A138,FPL_Fixtures_Extract[[Player]:[Player]],0),MATCH(FPL_Combined[[#Headers],[Gameweek 10]],FPL_Fixtures_Extract[#Headers],0)),LEN(INDEX(FPL_Fixtures_Extract[],MATCH($A138,FPL_Fixtures_Extract[[Player]:[Player]],0),MATCH(FPL_Combined[[#Headers],[Gameweek 10]],FPL_Fixtures_Extract[#Headers],0)))-4),Team_Key[[Full Name]:[Full Name]],0))&amp;RIGHT(INDEX(FPL_Fixtures_Extract[],MATCH($A138,FPL_Fixtures_Extract[[Player]:[Player]],0),MATCH(FPL_Combined[[#Headers],[Gameweek 10]],FPL_Fixtures_Extract[#Headers],0)),3))</f>
        <v>CHE(H) 2-1</v>
      </c>
      <c r="L138" t="str">
        <f ca="1">IF(RIGHT(FPL_Combined[[#Headers],[Gameweek 11]],2)&lt;$B$622,INDEX(FPL_Results_Extract[Gameweek 11],MATCH($A138,FPL_Results_Extract[[Player]:[Player]],0)),INDEX(Team_Key[[Abbreviation]:[Abbreviation]],MATCH(LEFT(INDEX(FPL_Fixtures_Extract[],MATCH($A138,FPL_Fixtures_Extract[[Player]:[Player]],0),MATCH(FPL_Combined[[#Headers],[Gameweek 11]],FPL_Fixtures_Extract[#Headers],0)),LEN(INDEX(FPL_Fixtures_Extract[],MATCH($A138,FPL_Fixtures_Extract[[Player]:[Player]],0),MATCH(FPL_Combined[[#Headers],[Gameweek 11]],FPL_Fixtures_Extract[#Headers],0)))-4),Team_Key[[Full Name]:[Full Name]],0))&amp;RIGHT(INDEX(FPL_Fixtures_Extract[],MATCH($A138,FPL_Fixtures_Extract[[Player]:[Player]],0),MATCH(FPL_Combined[[#Headers],[Gameweek 11]],FPL_Fixtures_Extract[#Headers],0)),3))</f>
        <v>WAT(A) 0-2</v>
      </c>
      <c r="M138" t="str">
        <f ca="1">IF(RIGHT(FPL_Combined[[#Headers],[Gameweek 12]],2)&lt;$B$622,INDEX(FPL_Results_Extract[Gameweek 12],MATCH($A138,FPL_Results_Extract[[Player]:[Player]],0)),INDEX(Team_Key[[Abbreviation]:[Abbreviation]],MATCH(LEFT(INDEX(FPL_Fixtures_Extract[],MATCH($A138,FPL_Fixtures_Extract[[Player]:[Player]],0),MATCH(FPL_Combined[[#Headers],[Gameweek 12]],FPL_Fixtures_Extract[#Headers],0)),LEN(INDEX(FPL_Fixtures_Extract[],MATCH($A138,FPL_Fixtures_Extract[[Player]:[Player]],0),MATCH(FPL_Combined[[#Headers],[Gameweek 12]],FPL_Fixtures_Extract[#Headers],0)))-4),Team_Key[[Full Name]:[Full Name]],0))&amp;RIGHT(INDEX(FPL_Fixtures_Extract[],MATCH($A138,FPL_Fixtures_Extract[[Player]:[Player]],0),MATCH(FPL_Combined[[#Headers],[Gameweek 12]],FPL_Fixtures_Extract[#Headers],0)),3))</f>
        <v>EVE(H) 1-1</v>
      </c>
      <c r="N138" t="str">
        <f ca="1">IF(RIGHT(FPL_Combined[[#Headers],[Gameweek 13]],2)&lt;$B$622,INDEX(FPL_Results_Extract[Gameweek 13],MATCH($A138,FPL_Results_Extract[[Player]:[Player]],0)),INDEX(Team_Key[[Abbreviation]:[Abbreviation]],MATCH(LEFT(INDEX(FPL_Fixtures_Extract[],MATCH($A138,FPL_Fixtures_Extract[[Player]:[Player]],0),MATCH(FPL_Combined[[#Headers],[Gameweek 13]],FPL_Fixtures_Extract[#Headers],0)),LEN(INDEX(FPL_Fixtures_Extract[],MATCH($A138,FPL_Fixtures_Extract[[Player]:[Player]],0),MATCH(FPL_Combined[[#Headers],[Gameweek 13]],FPL_Fixtures_Extract[#Headers],0)))-4),Team_Key[[Full Name]:[Full Name]],0))&amp;RIGHT(INDEX(FPL_Fixtures_Extract[],MATCH($A138,FPL_Fixtures_Extract[[Player]:[Player]],0),MATCH(FPL_Combined[[#Headers],[Gameweek 13]],FPL_Fixtures_Extract[#Headers],0)),3))</f>
        <v>TOT(A) 1-4</v>
      </c>
      <c r="O138" t="str">
        <f ca="1">IF(RIGHT(FPL_Combined[[#Headers],[Gameweek 14]],2)&lt;$B$622,INDEX(FPL_Results_Extract[Gameweek 14],MATCH($A138,FPL_Results_Extract[[Player]:[Player]],0)),INDEX(Team_Key[[Abbreviation]:[Abbreviation]],MATCH(LEFT(INDEX(FPL_Fixtures_Extract[],MATCH($A138,FPL_Fixtures_Extract[[Player]:[Player]],0),MATCH(FPL_Combined[[#Headers],[Gameweek 14]],FPL_Fixtures_Extract[#Headers],0)),LEN(INDEX(FPL_Fixtures_Extract[],MATCH($A138,FPL_Fixtures_Extract[[Player]:[Player]],0),MATCH(FPL_Combined[[#Headers],[Gameweek 14]],FPL_Fixtures_Extract[#Headers],0)))-4),Team_Key[[Full Name]:[Full Name]],0))&amp;RIGHT(INDEX(FPL_Fixtures_Extract[],MATCH($A138,FPL_Fixtures_Extract[[Player]:[Player]],0),MATCH(FPL_Combined[[#Headers],[Gameweek 14]],FPL_Fixtures_Extract[#Headers],0)),3))</f>
        <v>WBA(H) 1-1</v>
      </c>
      <c r="P138" t="str">
        <f ca="1">IF(RIGHT(FPL_Combined[[#Headers],[Gameweek 15]],2)&lt;$B$622,INDEX(FPL_Results_Extract[Gameweek 15],MATCH($A138,FPL_Results_Extract[[Player]:[Player]],0)),INDEX(Team_Key[[Abbreviation]:[Abbreviation]],MATCH(LEFT(INDEX(FPL_Fixtures_Extract[],MATCH($A138,FPL_Fixtures_Extract[[Player]:[Player]],0),MATCH(FPL_Combined[[#Headers],[Gameweek 15]],FPL_Fixtures_Extract[#Headers],0)),LEN(INDEX(FPL_Fixtures_Extract[],MATCH($A138,FPL_Fixtures_Extract[[Player]:[Player]],0),MATCH(FPL_Combined[[#Headers],[Gameweek 15]],FPL_Fixtures_Extract[#Headers],0)))-4),Team_Key[[Full Name]:[Full Name]],0))&amp;RIGHT(INDEX(FPL_Fixtures_Extract[],MATCH($A138,FPL_Fixtures_Extract[[Player]:[Player]],0),MATCH(FPL_Combined[[#Headers],[Gameweek 15]],FPL_Fixtures_Extract[#Headers],0)),3))</f>
        <v>MUN(A) 0-0</v>
      </c>
      <c r="Q138" t="str">
        <f ca="1">IF(RIGHT(FPL_Combined[[#Headers],[Gameweek 16]],2)&lt;$B$622,INDEX(FPL_Results_Extract[Gameweek 16],MATCH($A138,FPL_Results_Extract[[Player]:[Player]],0)),INDEX(Team_Key[[Abbreviation]:[Abbreviation]],MATCH(LEFT(INDEX(FPL_Fixtures_Extract[],MATCH($A138,FPL_Fixtures_Extract[[Player]:[Player]],0),MATCH(FPL_Combined[[#Headers],[Gameweek 16]],FPL_Fixtures_Extract[#Headers],0)),LEN(INDEX(FPL_Fixtures_Extract[],MATCH($A138,FPL_Fixtures_Extract[[Player]:[Player]],0),MATCH(FPL_Combined[[#Headers],[Gameweek 16]],FPL_Fixtures_Extract[#Headers],0)))-4),Team_Key[[Full Name]:[Full Name]],0))&amp;RIGHT(INDEX(FPL_Fixtures_Extract[],MATCH($A138,FPL_Fixtures_Extract[[Player]:[Player]],0),MATCH(FPL_Combined[[#Headers],[Gameweek 16]],FPL_Fixtures_Extract[#Headers],0)),3))</f>
        <v>STK(H) 0-0</v>
      </c>
      <c r="R138" t="str">
        <f ca="1">IF(RIGHT(FPL_Combined[[#Headers],[Gameweek 17]],2)&lt;$B$622,INDEX(FPL_Results_Extract[Gameweek 17],MATCH($A138,FPL_Results_Extract[[Player]:[Player]],0)),INDEX(Team_Key[[Abbreviation]:[Abbreviation]],MATCH(LEFT(INDEX(FPL_Fixtures_Extract[],MATCH($A138,FPL_Fixtures_Extract[[Player]:[Player]],0),MATCH(FPL_Combined[[#Headers],[Gameweek 17]],FPL_Fixtures_Extract[#Headers],0)),LEN(INDEX(FPL_Fixtures_Extract[],MATCH($A138,FPL_Fixtures_Extract[[Player]:[Player]],0),MATCH(FPL_Combined[[#Headers],[Gameweek 17]],FPL_Fixtures_Extract[#Headers],0)))-4),Team_Key[[Full Name]:[Full Name]],0))&amp;RIGHT(INDEX(FPL_Fixtures_Extract[],MATCH($A138,FPL_Fixtures_Extract[[Player]:[Player]],0),MATCH(FPL_Combined[[#Headers],[Gameweek 17]],FPL_Fixtures_Extract[#Headers],0)),3))</f>
        <v>SWA(A) 0-0</v>
      </c>
      <c r="S138" t="str">
        <f ca="1">IF(RIGHT(FPL_Combined[[#Headers],[Gameweek 18]],2)&lt;$B$622,INDEX(FPL_Results_Extract[Gameweek 18],MATCH($A138,FPL_Results_Extract[[Player]:[Player]],0)),INDEX(Team_Key[[Abbreviation]:[Abbreviation]],MATCH(LEFT(INDEX(FPL_Fixtures_Extract[],MATCH($A138,FPL_Fixtures_Extract[[Player]:[Player]],0),MATCH(FPL_Combined[[#Headers],[Gameweek 18]],FPL_Fixtures_Extract[#Headers],0)),LEN(INDEX(FPL_Fixtures_Extract[],MATCH($A138,FPL_Fixtures_Extract[[Player]:[Player]],0),MATCH(FPL_Combined[[#Headers],[Gameweek 18]],FPL_Fixtures_Extract[#Headers],0)))-4),Team_Key[[Full Name]:[Full Name]],0))&amp;RIGHT(INDEX(FPL_Fixtures_Extract[],MATCH($A138,FPL_Fixtures_Extract[[Player]:[Player]],0),MATCH(FPL_Combined[[#Headers],[Gameweek 18]],FPL_Fixtures_Extract[#Headers],0)),3))</f>
        <v>AVL(A) 1-1</v>
      </c>
      <c r="T138" t="str">
        <f ca="1">IF(RIGHT(FPL_Combined[[#Headers],[Gameweek 19]],2)&lt;$B$622,INDEX(FPL_Results_Extract[Gameweek 19],MATCH($A138,FPL_Results_Extract[[Player]:[Player]],0)),INDEX(Team_Key[[Abbreviation]:[Abbreviation]],MATCH(LEFT(INDEX(FPL_Fixtures_Extract[],MATCH($A138,FPL_Fixtures_Extract[[Player]:[Player]],0),MATCH(FPL_Combined[[#Headers],[Gameweek 19]],FPL_Fixtures_Extract[#Headers],0)),LEN(INDEX(FPL_Fixtures_Extract[],MATCH($A138,FPL_Fixtures_Extract[[Player]:[Player]],0),MATCH(FPL_Combined[[#Headers],[Gameweek 19]],FPL_Fixtures_Extract[#Headers],0)))-4),Team_Key[[Full Name]:[Full Name]],0))&amp;RIGHT(INDEX(FPL_Fixtures_Extract[],MATCH($A138,FPL_Fixtures_Extract[[Player]:[Player]],0),MATCH(FPL_Combined[[#Headers],[Gameweek 19]],FPL_Fixtures_Extract[#Headers],0)),3))</f>
        <v>SOU(H) 2-1</v>
      </c>
      <c r="U138" t="str">
        <f ca="1">IF(RIGHT(FPL_Combined[[#Headers],[Gameweek 20]],2)&lt;$B$622,INDEX(FPL_Results_Extract[Gameweek 20],MATCH($A138,FPL_Results_Extract[[Player]:[Player]],0)),INDEX(Team_Key[[Abbreviation]:[Abbreviation]],MATCH(LEFT(INDEX(FPL_Fixtures_Extract[],MATCH($A138,FPL_Fixtures_Extract[[Player]:[Player]],0),MATCH(FPL_Combined[[#Headers],[Gameweek 20]],FPL_Fixtures_Extract[#Headers],0)),LEN(INDEX(FPL_Fixtures_Extract[],MATCH($A138,FPL_Fixtures_Extract[[Player]:[Player]],0),MATCH(FPL_Combined[[#Headers],[Gameweek 20]],FPL_Fixtures_Extract[#Headers],0)))-4),Team_Key[[Full Name]:[Full Name]],0))&amp;RIGHT(INDEX(FPL_Fixtures_Extract[],MATCH($A138,FPL_Fixtures_Extract[[Player]:[Player]],0),MATCH(FPL_Combined[[#Headers],[Gameweek 20]],FPL_Fixtures_Extract[#Headers],0)),3))</f>
        <v>LIV(H) 2-0</v>
      </c>
      <c r="V138" t="str">
        <f ca="1">IF(RIGHT(FPL_Combined[[#Headers],[Gameweek 21]],2)&lt;$B$622,INDEX(FPL_Results_Extract[Gameweek 21],MATCH($A138,FPL_Results_Extract[[Player]:[Player]],0)),INDEX(Team_Key[[Abbreviation]:[Abbreviation]],MATCH(LEFT(INDEX(FPL_Fixtures_Extract[],MATCH($A138,FPL_Fixtures_Extract[[Player]:[Player]],0),MATCH(FPL_Combined[[#Headers],[Gameweek 21]],FPL_Fixtures_Extract[#Headers],0)),LEN(INDEX(FPL_Fixtures_Extract[],MATCH($A138,FPL_Fixtures_Extract[[Player]:[Player]],0),MATCH(FPL_Combined[[#Headers],[Gameweek 21]],FPL_Fixtures_Extract[#Headers],0)))-4),Team_Key[[Full Name]:[Full Name]],0))&amp;RIGHT(INDEX(FPL_Fixtures_Extract[],MATCH($A138,FPL_Fixtures_Extract[[Player]:[Player]],0),MATCH(FPL_Combined[[#Headers],[Gameweek 21]],FPL_Fixtures_Extract[#Headers],0)),3))</f>
        <v>BOU(A) 3-1</v>
      </c>
      <c r="W138" t="str">
        <f ca="1">IF(RIGHT(FPL_Combined[[#Headers],[Gameweek 22]],2)&lt;$B$622,INDEX(FPL_Results_Extract[Gameweek 22],MATCH($A138,FPL_Results_Extract[[Player]:[Player]],0)),INDEX(Team_Key[[Abbreviation]:[Abbreviation]],MATCH(LEFT(INDEX(FPL_Fixtures_Extract[],MATCH($A138,FPL_Fixtures_Extract[[Player]:[Player]],0),MATCH(FPL_Combined[[#Headers],[Gameweek 22]],FPL_Fixtures_Extract[#Headers],0)),LEN(INDEX(FPL_Fixtures_Extract[],MATCH($A138,FPL_Fixtures_Extract[[Player]:[Player]],0),MATCH(FPL_Combined[[#Headers],[Gameweek 22]],FPL_Fixtures_Extract[#Headers],0)))-4),Team_Key[[Full Name]:[Full Name]],0))&amp;RIGHT(INDEX(FPL_Fixtures_Extract[],MATCH($A138,FPL_Fixtures_Extract[[Player]:[Player]],0),MATCH(FPL_Combined[[#Headers],[Gameweek 22]],FPL_Fixtures_Extract[#Headers],0)),3))</f>
        <v>NEW(A) 1-2</v>
      </c>
      <c r="X138" t="str">
        <f ca="1">IF(RIGHT(FPL_Combined[[#Headers],[Gameweek 23]],2)&lt;$B$622,INDEX(FPL_Results_Extract[Gameweek 23],MATCH($A138,FPL_Results_Extract[[Player]:[Player]],0)),INDEX(Team_Key[[Abbreviation]:[Abbreviation]],MATCH(LEFT(INDEX(FPL_Fixtures_Extract[],MATCH($A138,FPL_Fixtures_Extract[[Player]:[Player]],0),MATCH(FPL_Combined[[#Headers],[Gameweek 23]],FPL_Fixtures_Extract[#Headers],0)),LEN(INDEX(FPL_Fixtures_Extract[],MATCH($A138,FPL_Fixtures_Extract[[Player]:[Player]],0),MATCH(FPL_Combined[[#Headers],[Gameweek 23]],FPL_Fixtures_Extract[#Headers],0)))-4),Team_Key[[Full Name]:[Full Name]],0))&amp;RIGHT(INDEX(FPL_Fixtures_Extract[],MATCH($A138,FPL_Fixtures_Extract[[Player]:[Player]],0),MATCH(FPL_Combined[[#Headers],[Gameweek 23]],FPL_Fixtures_Extract[#Headers],0)),3))</f>
        <v>MCI(H) 2-2</v>
      </c>
      <c r="Y138" t="str">
        <f ca="1">IF(RIGHT(FPL_Combined[[#Headers],[Gameweek 24]],2)&lt;$B$622,INDEX(FPL_Results_Extract[Team],MATCH($A138,FPL_Results_Extract[[Player]:[Player]],0)),INDEX(Team_Key[[Abbreviation]:[Abbreviation]],MATCH(LEFT(INDEX(FPL_Fixtures_Extract[],MATCH($A138,FPL_Fixtures_Extract[[Player]:[Player]],0),MATCH(FPL_Combined[[#Headers],[Gameweek 24]],FPL_Fixtures_Extract[#Headers],0)),LEN(INDEX(FPL_Fixtures_Extract[],MATCH($A138,FPL_Fixtures_Extract[[Player]:[Player]],0),MATCH(FPL_Combined[[#Headers],[Gameweek 24]],FPL_Fixtures_Extract[#Headers],0)))-4),Team_Key[[Full Name]:[Full Name]],0))&amp;RIGHT(INDEX(FPL_Fixtures_Extract[],MATCH($A138,FPL_Fixtures_Extract[[Player]:[Player]],0),MATCH(FPL_Combined[[#Headers],[Gameweek 24]],FPL_Fixtures_Extract[#Headers],0)),3))</f>
        <v>WHU</v>
      </c>
      <c r="Z138" t="str">
        <f ca="1">IF(RIGHT(FPL_Combined[[#Headers],[Gameweek 25]],2)&lt;$B$622,INDEX(FPL_Results_Extract[Player],MATCH($A138,FPL_Results_Extract[[Player]:[Player]],0)),INDEX(Team_Key[[Abbreviation]:[Abbreviation]],MATCH(LEFT(INDEX(FPL_Fixtures_Extract[],MATCH($A138,FPL_Fixtures_Extract[[Player]:[Player]],0),MATCH(FPL_Combined[[#Headers],[Gameweek 25]],FPL_Fixtures_Extract[#Headers],0)),LEN(INDEX(FPL_Fixtures_Extract[],MATCH($A138,FPL_Fixtures_Extract[[Player]:[Player]],0),MATCH(FPL_Combined[[#Headers],[Gameweek 25]],FPL_Fixtures_Extract[#Headers],0)))-4),Team_Key[[Full Name]:[Full Name]],0))&amp;RIGHT(INDEX(FPL_Fixtures_Extract[],MATCH($A138,FPL_Fixtures_Extract[[Player]:[Player]],0),MATCH(FPL_Combined[[#Headers],[Gameweek 25]],FPL_Fixtures_Extract[#Headers],0)),3))</f>
        <v>Cresswell</v>
      </c>
      <c r="AA138" t="str">
        <f ca="1">IF(RIGHT(FPL_Combined[[#Headers],[Gameweek 26]],2)&lt;$B$622,INDEX(FPL_Results_Extract[Gameweek 01],MATCH($A138,FPL_Results_Extract[[Player]:[Player]],0)),INDEX(Team_Key[[Abbreviation]:[Abbreviation]],MATCH(LEFT(INDEX(FPL_Fixtures_Extract[],MATCH($A138,FPL_Fixtures_Extract[[Player]:[Player]],0),MATCH(FPL_Combined[[#Headers],[Gameweek 26]],FPL_Fixtures_Extract[#Headers],0)),LEN(INDEX(FPL_Fixtures_Extract[],MATCH($A138,FPL_Fixtures_Extract[[Player]:[Player]],0),MATCH(FPL_Combined[[#Headers],[Gameweek 26]],FPL_Fixtures_Extract[#Headers],0)))-4),Team_Key[[Full Name]:[Full Name]],0))&amp;RIGHT(INDEX(FPL_Fixtures_Extract[],MATCH($A138,FPL_Fixtures_Extract[[Player]:[Player]],0),MATCH(FPL_Combined[[#Headers],[Gameweek 26]],FPL_Fixtures_Extract[#Headers],0)),3))</f>
        <v>ARS(A) 2-0</v>
      </c>
      <c r="AB138" t="str">
        <f ca="1">IF(RIGHT(FPL_Combined[[#Headers],[Gameweek 27]],2)&lt;$B$622,INDEX(FPL_Results_Extract[Gameweek 02],MATCH($A138,FPL_Results_Extract[[Player]:[Player]],0)),INDEX(Team_Key[[Abbreviation]:[Abbreviation]],MATCH(LEFT(INDEX(FPL_Fixtures_Extract[],MATCH($A138,FPL_Fixtures_Extract[[Player]:[Player]],0),MATCH(FPL_Combined[[#Headers],[Gameweek 27]],FPL_Fixtures_Extract[#Headers],0)),LEN(INDEX(FPL_Fixtures_Extract[],MATCH($A138,FPL_Fixtures_Extract[[Player]:[Player]],0),MATCH(FPL_Combined[[#Headers],[Gameweek 27]],FPL_Fixtures_Extract[#Headers],0)))-4),Team_Key[[Full Name]:[Full Name]],0))&amp;RIGHT(INDEX(FPL_Fixtures_Extract[],MATCH($A138,FPL_Fixtures_Extract[[Player]:[Player]],0),MATCH(FPL_Combined[[#Headers],[Gameweek 27]],FPL_Fixtures_Extract[#Headers],0)),3))</f>
        <v>LEI(H) 1-2</v>
      </c>
      <c r="AC138" t="str">
        <f ca="1">IF(RIGHT(FPL_Combined[[#Headers],[Gameweek 28]],2)&lt;$B$622,INDEX(FPL_Results_Extract[Gameweek 03],MATCH($A138,FPL_Results_Extract[[Player]:[Player]],0)),INDEX(Team_Key[[Abbreviation]:[Abbreviation]],MATCH(LEFT(INDEX(FPL_Fixtures_Extract[],MATCH($A138,FPL_Fixtures_Extract[[Player]:[Player]],0),MATCH(FPL_Combined[[#Headers],[Gameweek 28]],FPL_Fixtures_Extract[#Headers],0)),LEN(INDEX(FPL_Fixtures_Extract[],MATCH($A138,FPL_Fixtures_Extract[[Player]:[Player]],0),MATCH(FPL_Combined[[#Headers],[Gameweek 28]],FPL_Fixtures_Extract[#Headers],0)))-4),Team_Key[[Full Name]:[Full Name]],0))&amp;RIGHT(INDEX(FPL_Fixtures_Extract[],MATCH($A138,FPL_Fixtures_Extract[[Player]:[Player]],0),MATCH(FPL_Combined[[#Headers],[Gameweek 28]],FPL_Fixtures_Extract[#Headers],0)),3))</f>
        <v>BOU(H) 3-4</v>
      </c>
      <c r="AD138" t="str">
        <f ca="1">IF(RIGHT(FPL_Combined[[#Headers],[Gameweek 29]],2)&lt;$B$622,INDEX(FPL_Results_Extract[Gameweek 04],MATCH($A138,FPL_Results_Extract[[Player]:[Player]],0)),INDEX(Team_Key[[Abbreviation]:[Abbreviation]],MATCH(LEFT(INDEX(FPL_Fixtures_Extract[],MATCH($A138,FPL_Fixtures_Extract[[Player]:[Player]],0),MATCH(FPL_Combined[[#Headers],[Gameweek 29]],FPL_Fixtures_Extract[#Headers],0)),LEN(INDEX(FPL_Fixtures_Extract[],MATCH($A138,FPL_Fixtures_Extract[[Player]:[Player]],0),MATCH(FPL_Combined[[#Headers],[Gameweek 29]],FPL_Fixtures_Extract[#Headers],0)))-4),Team_Key[[Full Name]:[Full Name]],0))&amp;RIGHT(INDEX(FPL_Fixtures_Extract[],MATCH($A138,FPL_Fixtures_Extract[[Player]:[Player]],0),MATCH(FPL_Combined[[#Headers],[Gameweek 29]],FPL_Fixtures_Extract[#Headers],0)),3))</f>
        <v>EVE(A)</v>
      </c>
      <c r="AE138" t="e">
        <f ca="1">IF(RIGHT(FPL_Combined[[#Headers],[Gameweek 30]],2)&lt;$B$622,INDEX(FPL_Results_Extract[Gameweek 05],MATCH($A138,FPL_Results_Extract[[Player]:[Player]],0)),INDEX(Team_Key[[Abbreviation]:[Abbreviation]],MATCH(LEFT(INDEX(FPL_Fixtures_Extract[],MATCH($A138,FPL_Fixtures_Extract[[Player]:[Player]],0),MATCH(FPL_Combined[[#Headers],[Gameweek 30]],FPL_Fixtures_Extract[#Headers],0)),LEN(INDEX(FPL_Fixtures_Extract[],MATCH($A138,FPL_Fixtures_Extract[[Player]:[Player]],0),MATCH(FPL_Combined[[#Headers],[Gameweek 30]],FPL_Fixtures_Extract[#Headers],0)))-4),Team_Key[[Full Name]:[Full Name]],0))&amp;RIGHT(INDEX(FPL_Fixtures_Extract[],MATCH($A138,FPL_Fixtures_Extract[[Player]:[Player]],0),MATCH(FPL_Combined[[#Headers],[Gameweek 30]],FPL_Fixtures_Extract[#Headers],0)),3))</f>
        <v>#VALUE!</v>
      </c>
      <c r="AF138" t="str">
        <f ca="1">IF(RIGHT(FPL_Combined[[#Headers],[Gameweek 31]],2)&lt;$B$622,INDEX(FPL_Results_Extract[Gameweek 06],MATCH($A138,FPL_Results_Extract[[Player]:[Player]],0)),INDEX(Team_Key[[Abbreviation]:[Abbreviation]],MATCH(LEFT(INDEX(FPL_Fixtures_Extract[],MATCH($A138,FPL_Fixtures_Extract[[Player]:[Player]],0),MATCH(FPL_Combined[[#Headers],[Gameweek 31]],FPL_Fixtures_Extract[#Headers],0)),LEN(INDEX(FPL_Fixtures_Extract[],MATCH($A138,FPL_Fixtures_Extract[[Player]:[Player]],0),MATCH(FPL_Combined[[#Headers],[Gameweek 31]],FPL_Fixtures_Extract[#Headers],0)))-4),Team_Key[[Full Name]:[Full Name]],0))&amp;RIGHT(INDEX(FPL_Fixtures_Extract[],MATCH($A138,FPL_Fixtures_Extract[[Player]:[Player]],0),MATCH(FPL_Combined[[#Headers],[Gameweek 31]],FPL_Fixtures_Extract[#Headers],0)),3))</f>
        <v>CHE(A)</v>
      </c>
      <c r="AG138" t="str">
        <f ca="1">IF(RIGHT(FPL_Combined[[#Headers],[Gameweek 32]],2)&lt;$B$622,INDEX(FPL_Results_Extract[Gameweek 07],MATCH($A138,FPL_Results_Extract[[Player]:[Player]],0)),INDEX(Team_Key[[Abbreviation]:[Abbreviation]],MATCH(LEFT(INDEX(FPL_Fixtures_Extract[],MATCH($A138,FPL_Fixtures_Extract[[Player]:[Player]],0),MATCH(FPL_Combined[[#Headers],[Gameweek 32]],FPL_Fixtures_Extract[#Headers],0)),LEN(INDEX(FPL_Fixtures_Extract[],MATCH($A138,FPL_Fixtures_Extract[[Player]:[Player]],0),MATCH(FPL_Combined[[#Headers],[Gameweek 32]],FPL_Fixtures_Extract[#Headers],0)))-4),Team_Key[[Full Name]:[Full Name]],0))&amp;RIGHT(INDEX(FPL_Fixtures_Extract[],MATCH($A138,FPL_Fixtures_Extract[[Player]:[Player]],0),MATCH(FPL_Combined[[#Headers],[Gameweek 32]],FPL_Fixtures_Extract[#Headers],0)),3))</f>
        <v>CRY(H)</v>
      </c>
      <c r="AH138" t="str">
        <f ca="1">IF(RIGHT(FPL_Combined[[#Headers],[Gameweek 33]],2)&lt;$B$622,INDEX(FPL_Results_Extract[Gameweek 08],MATCH($A138,FPL_Results_Extract[[Player]:[Player]],0)),INDEX(Team_Key[[Abbreviation]:[Abbreviation]],MATCH(LEFT(INDEX(FPL_Fixtures_Extract[],MATCH($A138,FPL_Fixtures_Extract[[Player]:[Player]],0),MATCH(FPL_Combined[[#Headers],[Gameweek 33]],FPL_Fixtures_Extract[#Headers],0)),LEN(INDEX(FPL_Fixtures_Extract[],MATCH($A138,FPL_Fixtures_Extract[[Player]:[Player]],0),MATCH(FPL_Combined[[#Headers],[Gameweek 33]],FPL_Fixtures_Extract[#Headers],0)))-4),Team_Key[[Full Name]:[Full Name]],0))&amp;RIGHT(INDEX(FPL_Fixtures_Extract[],MATCH($A138,FPL_Fixtures_Extract[[Player]:[Player]],0),MATCH(FPL_Combined[[#Headers],[Gameweek 33]],FPL_Fixtures_Extract[#Headers],0)),3))</f>
        <v>ARS(H)</v>
      </c>
      <c r="AI138" t="str">
        <f ca="1">IF(RIGHT(FPL_Combined[[#Headers],[Gameweek 34]],2)&lt;$B$622,INDEX(FPL_Results_Extract[Gameweek 09],MATCH($A138,FPL_Results_Extract[[Player]:[Player]],0)),INDEX(Team_Key[[Abbreviation]:[Abbreviation]],MATCH(LEFT(INDEX(FPL_Fixtures_Extract[],MATCH($A138,FPL_Fixtures_Extract[[Player]:[Player]],0),MATCH(FPL_Combined[[#Headers],[Gameweek 34]],FPL_Fixtures_Extract[#Headers],0)),LEN(INDEX(FPL_Fixtures_Extract[],MATCH($A138,FPL_Fixtures_Extract[[Player]:[Player]],0),MATCH(FPL_Combined[[#Headers],[Gameweek 34]],FPL_Fixtures_Extract[#Headers],0)))-4),Team_Key[[Full Name]:[Full Name]],0))&amp;RIGHT(INDEX(FPL_Fixtures_Extract[],MATCH($A138,FPL_Fixtures_Extract[[Player]:[Player]],0),MATCH(FPL_Combined[[#Headers],[Gameweek 34]],FPL_Fixtures_Extract[#Headers],0)),3))</f>
        <v>LEI(A)</v>
      </c>
      <c r="AJ138" t="e">
        <f ca="1">IF(RIGHT(FPL_Combined[[#Headers],[Gameweek 35]],2)&lt;$B$622,INDEX(FPL_Results_Extract[Gameweek 10],MATCH($A138,FPL_Results_Extract[[Player]:[Player]],0)),INDEX(Team_Key[[Abbreviation]:[Abbreviation]],MATCH(LEFT(INDEX(FPL_Fixtures_Extract[],MATCH($A138,FPL_Fixtures_Extract[[Player]:[Player]],0),MATCH(FPL_Combined[[#Headers],[Gameweek 35]],FPL_Fixtures_Extract[#Headers],0)),LEN(INDEX(FPL_Fixtures_Extract[],MATCH($A138,FPL_Fixtures_Extract[[Player]:[Player]],0),MATCH(FPL_Combined[[#Headers],[Gameweek 35]],FPL_Fixtures_Extract[#Headers],0)))-4),Team_Key[[Full Name]:[Full Name]],0))&amp;RIGHT(INDEX(FPL_Fixtures_Extract[],MATCH($A138,FPL_Fixtures_Extract[[Player]:[Player]],0),MATCH(FPL_Combined[[#Headers],[Gameweek 35]],FPL_Fixtures_Extract[#Headers],0)),3))</f>
        <v>#VALUE!</v>
      </c>
      <c r="AK138" t="str">
        <f ca="1">IF(RIGHT(FPL_Combined[[#Headers],[Gameweek 36]],2)&lt;$B$622,INDEX(FPL_Results_Extract[Gameweek 11],MATCH($A138,FPL_Results_Extract[[Player]:[Player]],0)),INDEX(Team_Key[[Abbreviation]:[Abbreviation]],MATCH(LEFT(INDEX(FPL_Fixtures_Extract[],MATCH($A138,FPL_Fixtures_Extract[[Player]:[Player]],0),MATCH(FPL_Combined[[#Headers],[Gameweek 36]],FPL_Fixtures_Extract[#Headers],0)),LEN(INDEX(FPL_Fixtures_Extract[],MATCH($A138,FPL_Fixtures_Extract[[Player]:[Player]],0),MATCH(FPL_Combined[[#Headers],[Gameweek 36]],FPL_Fixtures_Extract[#Headers],0)))-4),Team_Key[[Full Name]:[Full Name]],0))&amp;RIGHT(INDEX(FPL_Fixtures_Extract[],MATCH($A138,FPL_Fixtures_Extract[[Player]:[Player]],0),MATCH(FPL_Combined[[#Headers],[Gameweek 36]],FPL_Fixtures_Extract[#Headers],0)),3))</f>
        <v>WBA(A)</v>
      </c>
      <c r="AL138" t="str">
        <f ca="1">IF(RIGHT(FPL_Combined[[#Headers],[Gameweek 37]],2)&lt;$B$622,INDEX(FPL_Results_Extract[Gameweek 12],MATCH($A138,FPL_Results_Extract[[Player]:[Player]],0)),INDEX(Team_Key[[Abbreviation]:[Abbreviation]],MATCH(LEFT(INDEX(FPL_Fixtures_Extract[],MATCH($A138,FPL_Fixtures_Extract[[Player]:[Player]],0),MATCH(FPL_Combined[[#Headers],[Gameweek 37]],FPL_Fixtures_Extract[#Headers],0)),LEN(INDEX(FPL_Fixtures_Extract[],MATCH($A138,FPL_Fixtures_Extract[[Player]:[Player]],0),MATCH(FPL_Combined[[#Headers],[Gameweek 37]],FPL_Fixtures_Extract[#Headers],0)))-4),Team_Key[[Full Name]:[Full Name]],0))&amp;RIGHT(INDEX(FPL_Fixtures_Extract[],MATCH($A138,FPL_Fixtures_Extract[[Player]:[Player]],0),MATCH(FPL_Combined[[#Headers],[Gameweek 37]],FPL_Fixtures_Extract[#Headers],0)),3))</f>
        <v>SWA(H)</v>
      </c>
      <c r="AM138" t="str">
        <f ca="1">IF(RIGHT(FPL_Combined[[#Headers],[Gameweek 38]],2)&lt;$B$622,INDEX(FPL_Results_Extract[Gameweek 13],MATCH($A138,FPL_Results_Extract[[Player]:[Player]],0)),INDEX(Team_Key[[Abbreviation]:[Abbreviation]],MATCH(LEFT(INDEX(FPL_Fixtures_Extract[],MATCH($A138,FPL_Fixtures_Extract[[Player]:[Player]],0),MATCH(FPL_Combined[[#Headers],[Gameweek 38]],FPL_Fixtures_Extract[#Headers],0)),LEN(INDEX(FPL_Fixtures_Extract[],MATCH($A138,FPL_Fixtures_Extract[[Player]:[Player]],0),MATCH(FPL_Combined[[#Headers],[Gameweek 38]],FPL_Fixtures_Extract[#Headers],0)))-4),Team_Key[[Full Name]:[Full Name]],0))&amp;RIGHT(INDEX(FPL_Fixtures_Extract[],MATCH($A138,FPL_Fixtures_Extract[[Player]:[Player]],0),MATCH(FPL_Combined[[#Headers],[Gameweek 38]],FPL_Fixtures_Extract[#Headers],0)),3))</f>
        <v>STK(A)</v>
      </c>
    </row>
    <row r="139" spans="1:39" x14ac:dyDescent="0.45">
      <c r="A139" t="s">
        <v>666</v>
      </c>
      <c r="B139" t="str">
        <f ca="1">IF(RIGHT(FPL_Combined[[#Headers],[Gameweek 01]],2)&lt;$B$622,INDEX(FPL_Results_Extract[Gameweek 01],MATCH($A139,FPL_Results_Extract[[Player]:[Player]],0)),INDEX(Team_Key[[Abbreviation]:[Abbreviation]],MATCH(LEFT(INDEX(FPL_Fixtures_Extract[],MATCH($A139,FPL_Fixtures_Extract[[Player]:[Player]],0),MATCH(FPL_Combined[[#Headers],[Gameweek 01]],FPL_Fixtures_Extract[#Headers],0)),LEN(INDEX(FPL_Fixtures_Extract[],MATCH($A139,FPL_Fixtures_Extract[[Player]:[Player]],0),MATCH(FPL_Combined[[#Headers],[Gameweek 01]],FPL_Fixtures_Extract[#Headers],0)))-4),Team_Key[[Full Name]:[Full Name]],0))&amp;RIGHT(INDEX(FPL_Fixtures_Extract[],MATCH($A139,FPL_Fixtures_Extract[[Player]:[Player]],0),MATCH(FPL_Combined[[#Headers],[Gameweek 01]],FPL_Fixtures_Extract[#Headers],0)),3))</f>
        <v>N/A</v>
      </c>
      <c r="C139" t="str">
        <f ca="1">IF(RIGHT(FPL_Combined[[#Headers],[Gameweek 02]],2)&lt;$B$622,INDEX(FPL_Results_Extract[Gameweek 02],MATCH($A139,FPL_Results_Extract[[Player]:[Player]],0)),INDEX(Team_Key[[Abbreviation]:[Abbreviation]],MATCH(LEFT(INDEX(FPL_Fixtures_Extract[],MATCH($A139,FPL_Fixtures_Extract[[Player]:[Player]],0),MATCH(FPL_Combined[[#Headers],[Gameweek 02]],FPL_Fixtures_Extract[#Headers],0)),LEN(INDEX(FPL_Fixtures_Extract[],MATCH($A139,FPL_Fixtures_Extract[[Player]:[Player]],0),MATCH(FPL_Combined[[#Headers],[Gameweek 02]],FPL_Fixtures_Extract[#Headers],0)))-4),Team_Key[[Full Name]:[Full Name]],0))&amp;RIGHT(INDEX(FPL_Fixtures_Extract[],MATCH($A139,FPL_Fixtures_Extract[[Player]:[Player]],0),MATCH(FPL_Combined[[#Headers],[Gameweek 02]],FPL_Fixtures_Extract[#Headers],0)),3))</f>
        <v>N/A</v>
      </c>
      <c r="D139" t="str">
        <f ca="1">IF(RIGHT(FPL_Combined[[#Headers],[Gameweek 03]],2)&lt;$B$622,INDEX(FPL_Results_Extract[Gameweek 03],MATCH($A139,FPL_Results_Extract[[Player]:[Player]],0)),INDEX(Team_Key[[Abbreviation]:[Abbreviation]],MATCH(LEFT(INDEX(FPL_Fixtures_Extract[],MATCH($A139,FPL_Fixtures_Extract[[Player]:[Player]],0),MATCH(FPL_Combined[[#Headers],[Gameweek 03]],FPL_Fixtures_Extract[#Headers],0)),LEN(INDEX(FPL_Fixtures_Extract[],MATCH($A139,FPL_Fixtures_Extract[[Player]:[Player]],0),MATCH(FPL_Combined[[#Headers],[Gameweek 03]],FPL_Fixtures_Extract[#Headers],0)))-4),Team_Key[[Full Name]:[Full Name]],0))&amp;RIGHT(INDEX(FPL_Fixtures_Extract[],MATCH($A139,FPL_Fixtures_Extract[[Player]:[Player]],0),MATCH(FPL_Combined[[#Headers],[Gameweek 03]],FPL_Fixtures_Extract[#Headers],0)),3))</f>
        <v>N/A</v>
      </c>
      <c r="E139" t="str">
        <f ca="1">IF(RIGHT(FPL_Combined[[#Headers],[Gameweek 04]],2)&lt;$B$622,INDEX(FPL_Results_Extract[Gameweek 04],MATCH($A139,FPL_Results_Extract[[Player]:[Player]],0)),INDEX(Team_Key[[Abbreviation]:[Abbreviation]],MATCH(LEFT(INDEX(FPL_Fixtures_Extract[],MATCH($A139,FPL_Fixtures_Extract[[Player]:[Player]],0),MATCH(FPL_Combined[[#Headers],[Gameweek 04]],FPL_Fixtures_Extract[#Headers],0)),LEN(INDEX(FPL_Fixtures_Extract[],MATCH($A139,FPL_Fixtures_Extract[[Player]:[Player]],0),MATCH(FPL_Combined[[#Headers],[Gameweek 04]],FPL_Fixtures_Extract[#Headers],0)))-4),Team_Key[[Full Name]:[Full Name]],0))&amp;RIGHT(INDEX(FPL_Fixtures_Extract[],MATCH($A139,FPL_Fixtures_Extract[[Player]:[Player]],0),MATCH(FPL_Combined[[#Headers],[Gameweek 04]],FPL_Fixtures_Extract[#Headers],0)),3))</f>
        <v>N/A</v>
      </c>
      <c r="F139" t="str">
        <f ca="1">IF(RIGHT(FPL_Combined[[#Headers],[Gameweek 05]],2)&lt;$B$622,INDEX(FPL_Results_Extract[Gameweek 05],MATCH($A139,FPL_Results_Extract[[Player]:[Player]],0)),INDEX(Team_Key[[Abbreviation]:[Abbreviation]],MATCH(LEFT(INDEX(FPL_Fixtures_Extract[],MATCH($A139,FPL_Fixtures_Extract[[Player]:[Player]],0),MATCH(FPL_Combined[[#Headers],[Gameweek 05]],FPL_Fixtures_Extract[#Headers],0)),LEN(INDEX(FPL_Fixtures_Extract[],MATCH($A139,FPL_Fixtures_Extract[[Player]:[Player]],0),MATCH(FPL_Combined[[#Headers],[Gameweek 05]],FPL_Fixtures_Extract[#Headers],0)))-4),Team_Key[[Full Name]:[Full Name]],0))&amp;RIGHT(INDEX(FPL_Fixtures_Extract[],MATCH($A139,FPL_Fixtures_Extract[[Player]:[Player]],0),MATCH(FPL_Combined[[#Headers],[Gameweek 05]],FPL_Fixtures_Extract[#Headers],0)),3))</f>
        <v>N/A</v>
      </c>
      <c r="G139" t="str">
        <f ca="1">IF(RIGHT(FPL_Combined[[#Headers],[Gameweek 06]],2)&lt;$B$622,INDEX(FPL_Results_Extract[Gameweek 06],MATCH($A139,FPL_Results_Extract[[Player]:[Player]],0)),INDEX(Team_Key[[Abbreviation]:[Abbreviation]],MATCH(LEFT(INDEX(FPL_Fixtures_Extract[],MATCH($A139,FPL_Fixtures_Extract[[Player]:[Player]],0),MATCH(FPL_Combined[[#Headers],[Gameweek 06]],FPL_Fixtures_Extract[#Headers],0)),LEN(INDEX(FPL_Fixtures_Extract[],MATCH($A139,FPL_Fixtures_Extract[[Player]:[Player]],0),MATCH(FPL_Combined[[#Headers],[Gameweek 06]],FPL_Fixtures_Extract[#Headers],0)))-4),Team_Key[[Full Name]:[Full Name]],0))&amp;RIGHT(INDEX(FPL_Fixtures_Extract[],MATCH($A139,FPL_Fixtures_Extract[[Player]:[Player]],0),MATCH(FPL_Combined[[#Headers],[Gameweek 06]],FPL_Fixtures_Extract[#Headers],0)),3))</f>
        <v>N/A</v>
      </c>
      <c r="H139" t="str">
        <f ca="1">IF(RIGHT(FPL_Combined[[#Headers],[Gameweek 07]],2)&lt;$B$622,INDEX(FPL_Results_Extract[Gameweek 07],MATCH($A139,FPL_Results_Extract[[Player]:[Player]],0)),INDEX(Team_Key[[Abbreviation]:[Abbreviation]],MATCH(LEFT(INDEX(FPL_Fixtures_Extract[],MATCH($A139,FPL_Fixtures_Extract[[Player]:[Player]],0),MATCH(FPL_Combined[[#Headers],[Gameweek 07]],FPL_Fixtures_Extract[#Headers],0)),LEN(INDEX(FPL_Fixtures_Extract[],MATCH($A139,FPL_Fixtures_Extract[[Player]:[Player]],0),MATCH(FPL_Combined[[#Headers],[Gameweek 07]],FPL_Fixtures_Extract[#Headers],0)))-4),Team_Key[[Full Name]:[Full Name]],0))&amp;RIGHT(INDEX(FPL_Fixtures_Extract[],MATCH($A139,FPL_Fixtures_Extract[[Player]:[Player]],0),MATCH(FPL_Combined[[#Headers],[Gameweek 07]],FPL_Fixtures_Extract[#Headers],0)),3))</f>
        <v>WAT(A) 1-0</v>
      </c>
      <c r="I139" t="str">
        <f ca="1">IF(RIGHT(FPL_Combined[[#Headers],[Gameweek 08]],2)&lt;$B$622,INDEX(FPL_Results_Extract[Gameweek 08],MATCH($A139,FPL_Results_Extract[[Player]:[Player]],0)),INDEX(Team_Key[[Abbreviation]:[Abbreviation]],MATCH(LEFT(INDEX(FPL_Fixtures_Extract[],MATCH($A139,FPL_Fixtures_Extract[[Player]:[Player]],0),MATCH(FPL_Combined[[#Headers],[Gameweek 08]],FPL_Fixtures_Extract[#Headers],0)),LEN(INDEX(FPL_Fixtures_Extract[],MATCH($A139,FPL_Fixtures_Extract[[Player]:[Player]],0),MATCH(FPL_Combined[[#Headers],[Gameweek 08]],FPL_Fixtures_Extract[#Headers],0)))-4),Team_Key[[Full Name]:[Full Name]],0))&amp;RIGHT(INDEX(FPL_Fixtures_Extract[],MATCH($A139,FPL_Fixtures_Extract[[Player]:[Player]],0),MATCH(FPL_Combined[[#Headers],[Gameweek 08]],FPL_Fixtures_Extract[#Headers],0)),3))</f>
        <v>WBA(H) 2-0</v>
      </c>
      <c r="J139" t="str">
        <f ca="1">IF(RIGHT(FPL_Combined[[#Headers],[Gameweek 09]],2)&lt;$B$622,INDEX(FPL_Results_Extract[Gameweek 09],MATCH($A139,FPL_Results_Extract[[Player]:[Player]],0)),INDEX(Team_Key[[Abbreviation]:[Abbreviation]],MATCH(LEFT(INDEX(FPL_Fixtures_Extract[],MATCH($A139,FPL_Fixtures_Extract[[Player]:[Player]],0),MATCH(FPL_Combined[[#Headers],[Gameweek 09]],FPL_Fixtures_Extract[#Headers],0)),LEN(INDEX(FPL_Fixtures_Extract[],MATCH($A139,FPL_Fixtures_Extract[[Player]:[Player]],0),MATCH(FPL_Combined[[#Headers],[Gameweek 09]],FPL_Fixtures_Extract[#Headers],0)))-4),Team_Key[[Full Name]:[Full Name]],0))&amp;RIGHT(INDEX(FPL_Fixtures_Extract[],MATCH($A139,FPL_Fixtures_Extract[[Player]:[Player]],0),MATCH(FPL_Combined[[#Headers],[Gameweek 09]],FPL_Fixtures_Extract[#Headers],0)),3))</f>
        <v>WHU(H) 1-3</v>
      </c>
      <c r="K139" t="str">
        <f ca="1">IF(RIGHT(FPL_Combined[[#Headers],[Gameweek 10]],2)&lt;$B$622,INDEX(FPL_Results_Extract[Gameweek 10],MATCH($A139,FPL_Results_Extract[[Player]:[Player]],0)),INDEX(Team_Key[[Abbreviation]:[Abbreviation]],MATCH(LEFT(INDEX(FPL_Fixtures_Extract[],MATCH($A139,FPL_Fixtures_Extract[[Player]:[Player]],0),MATCH(FPL_Combined[[#Headers],[Gameweek 10]],FPL_Fixtures_Extract[#Headers],0)),LEN(INDEX(FPL_Fixtures_Extract[],MATCH($A139,FPL_Fixtures_Extract[[Player]:[Player]],0),MATCH(FPL_Combined[[#Headers],[Gameweek 10]],FPL_Fixtures_Extract[#Headers],0)))-4),Team_Key[[Full Name]:[Full Name]],0))&amp;RIGHT(INDEX(FPL_Fixtures_Extract[],MATCH($A139,FPL_Fixtures_Extract[[Player]:[Player]],0),MATCH(FPL_Combined[[#Headers],[Gameweek 10]],FPL_Fixtures_Extract[#Headers],0)),3))</f>
        <v>LEI(A) 0-1</v>
      </c>
      <c r="L139" t="str">
        <f ca="1">IF(RIGHT(FPL_Combined[[#Headers],[Gameweek 11]],2)&lt;$B$622,INDEX(FPL_Results_Extract[Gameweek 11],MATCH($A139,FPL_Results_Extract[[Player]:[Player]],0)),INDEX(Team_Key[[Abbreviation]:[Abbreviation]],MATCH(LEFT(INDEX(FPL_Fixtures_Extract[],MATCH($A139,FPL_Fixtures_Extract[[Player]:[Player]],0),MATCH(FPL_Combined[[#Headers],[Gameweek 11]],FPL_Fixtures_Extract[#Headers],0)),LEN(INDEX(FPL_Fixtures_Extract[],MATCH($A139,FPL_Fixtures_Extract[[Player]:[Player]],0),MATCH(FPL_Combined[[#Headers],[Gameweek 11]],FPL_Fixtures_Extract[#Headers],0)))-4),Team_Key[[Full Name]:[Full Name]],0))&amp;RIGHT(INDEX(FPL_Fixtures_Extract[],MATCH($A139,FPL_Fixtures_Extract[[Player]:[Player]],0),MATCH(FPL_Combined[[#Headers],[Gameweek 11]],FPL_Fixtures_Extract[#Headers],0)),3))</f>
        <v>MUN(H) 0-0</v>
      </c>
      <c r="M139" t="str">
        <f ca="1">IF(RIGHT(FPL_Combined[[#Headers],[Gameweek 12]],2)&lt;$B$622,INDEX(FPL_Results_Extract[Gameweek 12],MATCH($A139,FPL_Results_Extract[[Player]:[Player]],0)),INDEX(Team_Key[[Abbreviation]:[Abbreviation]],MATCH(LEFT(INDEX(FPL_Fixtures_Extract[],MATCH($A139,FPL_Fixtures_Extract[[Player]:[Player]],0),MATCH(FPL_Combined[[#Headers],[Gameweek 12]],FPL_Fixtures_Extract[#Headers],0)),LEN(INDEX(FPL_Fixtures_Extract[],MATCH($A139,FPL_Fixtures_Extract[[Player]:[Player]],0),MATCH(FPL_Combined[[#Headers],[Gameweek 12]],FPL_Fixtures_Extract[#Headers],0)))-4),Team_Key[[Full Name]:[Full Name]],0))&amp;RIGHT(INDEX(FPL_Fixtures_Extract[],MATCH($A139,FPL_Fixtures_Extract[[Player]:[Player]],0),MATCH(FPL_Combined[[#Headers],[Gameweek 12]],FPL_Fixtures_Extract[#Headers],0)),3))</f>
        <v>LIV(A) 2-1</v>
      </c>
      <c r="N139" t="str">
        <f ca="1">IF(RIGHT(FPL_Combined[[#Headers],[Gameweek 13]],2)&lt;$B$622,INDEX(FPL_Results_Extract[Gameweek 13],MATCH($A139,FPL_Results_Extract[[Player]:[Player]],0)),INDEX(Team_Key[[Abbreviation]:[Abbreviation]],MATCH(LEFT(INDEX(FPL_Fixtures_Extract[],MATCH($A139,FPL_Fixtures_Extract[[Player]:[Player]],0),MATCH(FPL_Combined[[#Headers],[Gameweek 13]],FPL_Fixtures_Extract[#Headers],0)),LEN(INDEX(FPL_Fixtures_Extract[],MATCH($A139,FPL_Fixtures_Extract[[Player]:[Player]],0),MATCH(FPL_Combined[[#Headers],[Gameweek 13]],FPL_Fixtures_Extract[#Headers],0)))-4),Team_Key[[Full Name]:[Full Name]],0))&amp;RIGHT(INDEX(FPL_Fixtures_Extract[],MATCH($A139,FPL_Fixtures_Extract[[Player]:[Player]],0),MATCH(FPL_Combined[[#Headers],[Gameweek 13]],FPL_Fixtures_Extract[#Headers],0)),3))</f>
        <v>SUN(H) 0-1</v>
      </c>
      <c r="O139" t="str">
        <f ca="1">IF(RIGHT(FPL_Combined[[#Headers],[Gameweek 14]],2)&lt;$B$622,INDEX(FPL_Results_Extract[Gameweek 14],MATCH($A139,FPL_Results_Extract[[Player]:[Player]],0)),INDEX(Team_Key[[Abbreviation]:[Abbreviation]],MATCH(LEFT(INDEX(FPL_Fixtures_Extract[],MATCH($A139,FPL_Fixtures_Extract[[Player]:[Player]],0),MATCH(FPL_Combined[[#Headers],[Gameweek 14]],FPL_Fixtures_Extract[#Headers],0)),LEN(INDEX(FPL_Fixtures_Extract[],MATCH($A139,FPL_Fixtures_Extract[[Player]:[Player]],0),MATCH(FPL_Combined[[#Headers],[Gameweek 14]],FPL_Fixtures_Extract[#Headers],0)))-4),Team_Key[[Full Name]:[Full Name]],0))&amp;RIGHT(INDEX(FPL_Fixtures_Extract[],MATCH($A139,FPL_Fixtures_Extract[[Player]:[Player]],0),MATCH(FPL_Combined[[#Headers],[Gameweek 14]],FPL_Fixtures_Extract[#Headers],0)),3))</f>
        <v>NEW(H) 5-1</v>
      </c>
      <c r="P139" t="str">
        <f ca="1">IF(RIGHT(FPL_Combined[[#Headers],[Gameweek 15]],2)&lt;$B$622,INDEX(FPL_Results_Extract[Gameweek 15],MATCH($A139,FPL_Results_Extract[[Player]:[Player]],0)),INDEX(Team_Key[[Abbreviation]:[Abbreviation]],MATCH(LEFT(INDEX(FPL_Fixtures_Extract[],MATCH($A139,FPL_Fixtures_Extract[[Player]:[Player]],0),MATCH(FPL_Combined[[#Headers],[Gameweek 15]],FPL_Fixtures_Extract[#Headers],0)),LEN(INDEX(FPL_Fixtures_Extract[],MATCH($A139,FPL_Fixtures_Extract[[Player]:[Player]],0),MATCH(FPL_Combined[[#Headers],[Gameweek 15]],FPL_Fixtures_Extract[#Headers],0)))-4),Team_Key[[Full Name]:[Full Name]],0))&amp;RIGHT(INDEX(FPL_Fixtures_Extract[],MATCH($A139,FPL_Fixtures_Extract[[Player]:[Player]],0),MATCH(FPL_Combined[[#Headers],[Gameweek 15]],FPL_Fixtures_Extract[#Headers],0)),3))</f>
        <v>EVE(A) 1-1</v>
      </c>
      <c r="Q139" t="str">
        <f ca="1">IF(RIGHT(FPL_Combined[[#Headers],[Gameweek 16]],2)&lt;$B$622,INDEX(FPL_Results_Extract[Gameweek 16],MATCH($A139,FPL_Results_Extract[[Player]:[Player]],0)),INDEX(Team_Key[[Abbreviation]:[Abbreviation]],MATCH(LEFT(INDEX(FPL_Fixtures_Extract[],MATCH($A139,FPL_Fixtures_Extract[[Player]:[Player]],0),MATCH(FPL_Combined[[#Headers],[Gameweek 16]],FPL_Fixtures_Extract[#Headers],0)),LEN(INDEX(FPL_Fixtures_Extract[],MATCH($A139,FPL_Fixtures_Extract[[Player]:[Player]],0),MATCH(FPL_Combined[[#Headers],[Gameweek 16]],FPL_Fixtures_Extract[#Headers],0)))-4),Team_Key[[Full Name]:[Full Name]],0))&amp;RIGHT(INDEX(FPL_Fixtures_Extract[],MATCH($A139,FPL_Fixtures_Extract[[Player]:[Player]],0),MATCH(FPL_Combined[[#Headers],[Gameweek 16]],FPL_Fixtures_Extract[#Headers],0)),3))</f>
        <v>SOU(H) 1-0</v>
      </c>
      <c r="R139" t="str">
        <f ca="1">IF(RIGHT(FPL_Combined[[#Headers],[Gameweek 17]],2)&lt;$B$622,INDEX(FPL_Results_Extract[Gameweek 17],MATCH($A139,FPL_Results_Extract[[Player]:[Player]],0)),INDEX(Team_Key[[Abbreviation]:[Abbreviation]],MATCH(LEFT(INDEX(FPL_Fixtures_Extract[],MATCH($A139,FPL_Fixtures_Extract[[Player]:[Player]],0),MATCH(FPL_Combined[[#Headers],[Gameweek 17]],FPL_Fixtures_Extract[#Headers],0)),LEN(INDEX(FPL_Fixtures_Extract[],MATCH($A139,FPL_Fixtures_Extract[[Player]:[Player]],0),MATCH(FPL_Combined[[#Headers],[Gameweek 17]],FPL_Fixtures_Extract[#Headers],0)))-4),Team_Key[[Full Name]:[Full Name]],0))&amp;RIGHT(INDEX(FPL_Fixtures_Extract[],MATCH($A139,FPL_Fixtures_Extract[[Player]:[Player]],0),MATCH(FPL_Combined[[#Headers],[Gameweek 17]],FPL_Fixtures_Extract[#Headers],0)),3))</f>
        <v>STK(A) 2-1</v>
      </c>
      <c r="S139" t="str">
        <f ca="1">IF(RIGHT(FPL_Combined[[#Headers],[Gameweek 18]],2)&lt;$B$622,INDEX(FPL_Results_Extract[Gameweek 18],MATCH($A139,FPL_Results_Extract[[Player]:[Player]],0)),INDEX(Team_Key[[Abbreviation]:[Abbreviation]],MATCH(LEFT(INDEX(FPL_Fixtures_Extract[],MATCH($A139,FPL_Fixtures_Extract[[Player]:[Player]],0),MATCH(FPL_Combined[[#Headers],[Gameweek 18]],FPL_Fixtures_Extract[#Headers],0)),LEN(INDEX(FPL_Fixtures_Extract[],MATCH($A139,FPL_Fixtures_Extract[[Player]:[Player]],0),MATCH(FPL_Combined[[#Headers],[Gameweek 18]],FPL_Fixtures_Extract[#Headers],0)))-4),Team_Key[[Full Name]:[Full Name]],0))&amp;RIGHT(INDEX(FPL_Fixtures_Extract[],MATCH($A139,FPL_Fixtures_Extract[[Player]:[Player]],0),MATCH(FPL_Combined[[#Headers],[Gameweek 18]],FPL_Fixtures_Extract[#Headers],0)),3))</f>
        <v>BOU(A) 0-0</v>
      </c>
      <c r="T139" t="str">
        <f ca="1">IF(RIGHT(FPL_Combined[[#Headers],[Gameweek 19]],2)&lt;$B$622,INDEX(FPL_Results_Extract[Gameweek 19],MATCH($A139,FPL_Results_Extract[[Player]:[Player]],0)),INDEX(Team_Key[[Abbreviation]:[Abbreviation]],MATCH(LEFT(INDEX(FPL_Fixtures_Extract[],MATCH($A139,FPL_Fixtures_Extract[[Player]:[Player]],0),MATCH(FPL_Combined[[#Headers],[Gameweek 19]],FPL_Fixtures_Extract[#Headers],0)),LEN(INDEX(FPL_Fixtures_Extract[],MATCH($A139,FPL_Fixtures_Extract[[Player]:[Player]],0),MATCH(FPL_Combined[[#Headers],[Gameweek 19]],FPL_Fixtures_Extract[#Headers],0)))-4),Team_Key[[Full Name]:[Full Name]],0))&amp;RIGHT(INDEX(FPL_Fixtures_Extract[],MATCH($A139,FPL_Fixtures_Extract[[Player]:[Player]],0),MATCH(FPL_Combined[[#Headers],[Gameweek 19]],FPL_Fixtures_Extract[#Headers],0)),3))</f>
        <v>SWA(H) 0-0</v>
      </c>
      <c r="U139" t="str">
        <f ca="1">IF(RIGHT(FPL_Combined[[#Headers],[Gameweek 20]],2)&lt;$B$622,INDEX(FPL_Results_Extract[Gameweek 20],MATCH($A139,FPL_Results_Extract[[Player]:[Player]],0)),INDEX(Team_Key[[Abbreviation]:[Abbreviation]],MATCH(LEFT(INDEX(FPL_Fixtures_Extract[],MATCH($A139,FPL_Fixtures_Extract[[Player]:[Player]],0),MATCH(FPL_Combined[[#Headers],[Gameweek 20]],FPL_Fixtures_Extract[#Headers],0)),LEN(INDEX(FPL_Fixtures_Extract[],MATCH($A139,FPL_Fixtures_Extract[[Player]:[Player]],0),MATCH(FPL_Combined[[#Headers],[Gameweek 20]],FPL_Fixtures_Extract[#Headers],0)))-4),Team_Key[[Full Name]:[Full Name]],0))&amp;RIGHT(INDEX(FPL_Fixtures_Extract[],MATCH($A139,FPL_Fixtures_Extract[[Player]:[Player]],0),MATCH(FPL_Combined[[#Headers],[Gameweek 20]],FPL_Fixtures_Extract[#Headers],0)),3))</f>
        <v>CHE(H) 0-3</v>
      </c>
      <c r="V139" t="str">
        <f ca="1">IF(RIGHT(FPL_Combined[[#Headers],[Gameweek 21]],2)&lt;$B$622,INDEX(FPL_Results_Extract[Gameweek 21],MATCH($A139,FPL_Results_Extract[[Player]:[Player]],0)),INDEX(Team_Key[[Abbreviation]:[Abbreviation]],MATCH(LEFT(INDEX(FPL_Fixtures_Extract[],MATCH($A139,FPL_Fixtures_Extract[[Player]:[Player]],0),MATCH(FPL_Combined[[#Headers],[Gameweek 21]],FPL_Fixtures_Extract[#Headers],0)),LEN(INDEX(FPL_Fixtures_Extract[],MATCH($A139,FPL_Fixtures_Extract[[Player]:[Player]],0),MATCH(FPL_Combined[[#Headers],[Gameweek 21]],FPL_Fixtures_Extract[#Headers],0)))-4),Team_Key[[Full Name]:[Full Name]],0))&amp;RIGHT(INDEX(FPL_Fixtures_Extract[],MATCH($A139,FPL_Fixtures_Extract[[Player]:[Player]],0),MATCH(FPL_Combined[[#Headers],[Gameweek 21]],FPL_Fixtures_Extract[#Headers],0)),3))</f>
        <v>AVL(A) 0-1</v>
      </c>
      <c r="W139" t="str">
        <f ca="1">IF(RIGHT(FPL_Combined[[#Headers],[Gameweek 22]],2)&lt;$B$622,INDEX(FPL_Results_Extract[Gameweek 22],MATCH($A139,FPL_Results_Extract[[Player]:[Player]],0)),INDEX(Team_Key[[Abbreviation]:[Abbreviation]],MATCH(LEFT(INDEX(FPL_Fixtures_Extract[],MATCH($A139,FPL_Fixtures_Extract[[Player]:[Player]],0),MATCH(FPL_Combined[[#Headers],[Gameweek 22]],FPL_Fixtures_Extract[#Headers],0)),LEN(INDEX(FPL_Fixtures_Extract[],MATCH($A139,FPL_Fixtures_Extract[[Player]:[Player]],0),MATCH(FPL_Combined[[#Headers],[Gameweek 22]],FPL_Fixtures_Extract[#Headers],0)))-4),Team_Key[[Full Name]:[Full Name]],0))&amp;RIGHT(INDEX(FPL_Fixtures_Extract[],MATCH($A139,FPL_Fixtures_Extract[[Player]:[Player]],0),MATCH(FPL_Combined[[#Headers],[Gameweek 22]],FPL_Fixtures_Extract[#Headers],0)),3))</f>
        <v>MCI(A) 0-4</v>
      </c>
      <c r="X139" t="str">
        <f ca="1">IF(RIGHT(FPL_Combined[[#Headers],[Gameweek 23]],2)&lt;$B$622,INDEX(FPL_Results_Extract[Gameweek 23],MATCH($A139,FPL_Results_Extract[[Player]:[Player]],0)),INDEX(Team_Key[[Abbreviation]:[Abbreviation]],MATCH(LEFT(INDEX(FPL_Fixtures_Extract[],MATCH($A139,FPL_Fixtures_Extract[[Player]:[Player]],0),MATCH(FPL_Combined[[#Headers],[Gameweek 23]],FPL_Fixtures_Extract[#Headers],0)),LEN(INDEX(FPL_Fixtures_Extract[],MATCH($A139,FPL_Fixtures_Extract[[Player]:[Player]],0),MATCH(FPL_Combined[[#Headers],[Gameweek 23]],FPL_Fixtures_Extract[#Headers],0)))-4),Team_Key[[Full Name]:[Full Name]],0))&amp;RIGHT(INDEX(FPL_Fixtures_Extract[],MATCH($A139,FPL_Fixtures_Extract[[Player]:[Player]],0),MATCH(FPL_Combined[[#Headers],[Gameweek 23]],FPL_Fixtures_Extract[#Headers],0)),3))</f>
        <v>TOT(H) 1-3</v>
      </c>
      <c r="Y139" t="str">
        <f ca="1">IF(RIGHT(FPL_Combined[[#Headers],[Gameweek 24]],2)&lt;$B$622,INDEX(FPL_Results_Extract[Team],MATCH($A139,FPL_Results_Extract[[Player]:[Player]],0)),INDEX(Team_Key[[Abbreviation]:[Abbreviation]],MATCH(LEFT(INDEX(FPL_Fixtures_Extract[],MATCH($A139,FPL_Fixtures_Extract[[Player]:[Player]],0),MATCH(FPL_Combined[[#Headers],[Gameweek 24]],FPL_Fixtures_Extract[#Headers],0)),LEN(INDEX(FPL_Fixtures_Extract[],MATCH($A139,FPL_Fixtures_Extract[[Player]:[Player]],0),MATCH(FPL_Combined[[#Headers],[Gameweek 24]],FPL_Fixtures_Extract[#Headers],0)))-4),Team_Key[[Full Name]:[Full Name]],0))&amp;RIGHT(INDEX(FPL_Fixtures_Extract[],MATCH($A139,FPL_Fixtures_Extract[[Player]:[Player]],0),MATCH(FPL_Combined[[#Headers],[Gameweek 24]],FPL_Fixtures_Extract[#Headers],0)),3))</f>
        <v>CRY</v>
      </c>
      <c r="Z139" t="str">
        <f ca="1">IF(RIGHT(FPL_Combined[[#Headers],[Gameweek 25]],2)&lt;$B$622,INDEX(FPL_Results_Extract[Player],MATCH($A139,FPL_Results_Extract[[Player]:[Player]],0)),INDEX(Team_Key[[Abbreviation]:[Abbreviation]],MATCH(LEFT(INDEX(FPL_Fixtures_Extract[],MATCH($A139,FPL_Fixtures_Extract[[Player]:[Player]],0),MATCH(FPL_Combined[[#Headers],[Gameweek 25]],FPL_Fixtures_Extract[#Headers],0)),LEN(INDEX(FPL_Fixtures_Extract[],MATCH($A139,FPL_Fixtures_Extract[[Player]:[Player]],0),MATCH(FPL_Combined[[#Headers],[Gameweek 25]],FPL_Fixtures_Extract[#Headers],0)))-4),Team_Key[[Full Name]:[Full Name]],0))&amp;RIGHT(INDEX(FPL_Fixtures_Extract[],MATCH($A139,FPL_Fixtures_Extract[[Player]:[Player]],0),MATCH(FPL_Combined[[#Headers],[Gameweek 25]],FPL_Fixtures_Extract[#Headers],0)),3))</f>
        <v>Croll</v>
      </c>
      <c r="AA139" t="str">
        <f ca="1">IF(RIGHT(FPL_Combined[[#Headers],[Gameweek 26]],2)&lt;$B$622,INDEX(FPL_Results_Extract[Gameweek 01],MATCH($A139,FPL_Results_Extract[[Player]:[Player]],0)),INDEX(Team_Key[[Abbreviation]:[Abbreviation]],MATCH(LEFT(INDEX(FPL_Fixtures_Extract[],MATCH($A139,FPL_Fixtures_Extract[[Player]:[Player]],0),MATCH(FPL_Combined[[#Headers],[Gameweek 26]],FPL_Fixtures_Extract[#Headers],0)),LEN(INDEX(FPL_Fixtures_Extract[],MATCH($A139,FPL_Fixtures_Extract[[Player]:[Player]],0),MATCH(FPL_Combined[[#Headers],[Gameweek 26]],FPL_Fixtures_Extract[#Headers],0)))-4),Team_Key[[Full Name]:[Full Name]],0))&amp;RIGHT(INDEX(FPL_Fixtures_Extract[],MATCH($A139,FPL_Fixtures_Extract[[Player]:[Player]],0),MATCH(FPL_Combined[[#Headers],[Gameweek 26]],FPL_Fixtures_Extract[#Headers],0)),3))</f>
        <v>N/A</v>
      </c>
      <c r="AB139" t="str">
        <f ca="1">IF(RIGHT(FPL_Combined[[#Headers],[Gameweek 27]],2)&lt;$B$622,INDEX(FPL_Results_Extract[Gameweek 02],MATCH($A139,FPL_Results_Extract[[Player]:[Player]],0)),INDEX(Team_Key[[Abbreviation]:[Abbreviation]],MATCH(LEFT(INDEX(FPL_Fixtures_Extract[],MATCH($A139,FPL_Fixtures_Extract[[Player]:[Player]],0),MATCH(FPL_Combined[[#Headers],[Gameweek 27]],FPL_Fixtures_Extract[#Headers],0)),LEN(INDEX(FPL_Fixtures_Extract[],MATCH($A139,FPL_Fixtures_Extract[[Player]:[Player]],0),MATCH(FPL_Combined[[#Headers],[Gameweek 27]],FPL_Fixtures_Extract[#Headers],0)))-4),Team_Key[[Full Name]:[Full Name]],0))&amp;RIGHT(INDEX(FPL_Fixtures_Extract[],MATCH($A139,FPL_Fixtures_Extract[[Player]:[Player]],0),MATCH(FPL_Combined[[#Headers],[Gameweek 27]],FPL_Fixtures_Extract[#Headers],0)),3))</f>
        <v>N/A</v>
      </c>
      <c r="AC139" t="str">
        <f ca="1">IF(RIGHT(FPL_Combined[[#Headers],[Gameweek 28]],2)&lt;$B$622,INDEX(FPL_Results_Extract[Gameweek 03],MATCH($A139,FPL_Results_Extract[[Player]:[Player]],0)),INDEX(Team_Key[[Abbreviation]:[Abbreviation]],MATCH(LEFT(INDEX(FPL_Fixtures_Extract[],MATCH($A139,FPL_Fixtures_Extract[[Player]:[Player]],0),MATCH(FPL_Combined[[#Headers],[Gameweek 28]],FPL_Fixtures_Extract[#Headers],0)),LEN(INDEX(FPL_Fixtures_Extract[],MATCH($A139,FPL_Fixtures_Extract[[Player]:[Player]],0),MATCH(FPL_Combined[[#Headers],[Gameweek 28]],FPL_Fixtures_Extract[#Headers],0)))-4),Team_Key[[Full Name]:[Full Name]],0))&amp;RIGHT(INDEX(FPL_Fixtures_Extract[],MATCH($A139,FPL_Fixtures_Extract[[Player]:[Player]],0),MATCH(FPL_Combined[[#Headers],[Gameweek 28]],FPL_Fixtures_Extract[#Headers],0)),3))</f>
        <v>N/A</v>
      </c>
      <c r="AD139" t="str">
        <f ca="1">IF(RIGHT(FPL_Combined[[#Headers],[Gameweek 29]],2)&lt;$B$622,INDEX(FPL_Results_Extract[Gameweek 04],MATCH($A139,FPL_Results_Extract[[Player]:[Player]],0)),INDEX(Team_Key[[Abbreviation]:[Abbreviation]],MATCH(LEFT(INDEX(FPL_Fixtures_Extract[],MATCH($A139,FPL_Fixtures_Extract[[Player]:[Player]],0),MATCH(FPL_Combined[[#Headers],[Gameweek 29]],FPL_Fixtures_Extract[#Headers],0)),LEN(INDEX(FPL_Fixtures_Extract[],MATCH($A139,FPL_Fixtures_Extract[[Player]:[Player]],0),MATCH(FPL_Combined[[#Headers],[Gameweek 29]],FPL_Fixtures_Extract[#Headers],0)))-4),Team_Key[[Full Name]:[Full Name]],0))&amp;RIGHT(INDEX(FPL_Fixtures_Extract[],MATCH($A139,FPL_Fixtures_Extract[[Player]:[Player]],0),MATCH(FPL_Combined[[#Headers],[Gameweek 29]],FPL_Fixtures_Extract[#Headers],0)),3))</f>
        <v>LIV(H)</v>
      </c>
      <c r="AE139" t="e">
        <f ca="1">IF(RIGHT(FPL_Combined[[#Headers],[Gameweek 30]],2)&lt;$B$622,INDEX(FPL_Results_Extract[Gameweek 05],MATCH($A139,FPL_Results_Extract[[Player]:[Player]],0)),INDEX(Team_Key[[Abbreviation]:[Abbreviation]],MATCH(LEFT(INDEX(FPL_Fixtures_Extract[],MATCH($A139,FPL_Fixtures_Extract[[Player]:[Player]],0),MATCH(FPL_Combined[[#Headers],[Gameweek 30]],FPL_Fixtures_Extract[#Headers],0)),LEN(INDEX(FPL_Fixtures_Extract[],MATCH($A139,FPL_Fixtures_Extract[[Player]:[Player]],0),MATCH(FPL_Combined[[#Headers],[Gameweek 30]],FPL_Fixtures_Extract[#Headers],0)))-4),Team_Key[[Full Name]:[Full Name]],0))&amp;RIGHT(INDEX(FPL_Fixtures_Extract[],MATCH($A139,FPL_Fixtures_Extract[[Player]:[Player]],0),MATCH(FPL_Combined[[#Headers],[Gameweek 30]],FPL_Fixtures_Extract[#Headers],0)),3))</f>
        <v>#VALUE!</v>
      </c>
      <c r="AF139" t="str">
        <f ca="1">IF(RIGHT(FPL_Combined[[#Headers],[Gameweek 31]],2)&lt;$B$622,INDEX(FPL_Results_Extract[Gameweek 06],MATCH($A139,FPL_Results_Extract[[Player]:[Player]],0)),INDEX(Team_Key[[Abbreviation]:[Abbreviation]],MATCH(LEFT(INDEX(FPL_Fixtures_Extract[],MATCH($A139,FPL_Fixtures_Extract[[Player]:[Player]],0),MATCH(FPL_Combined[[#Headers],[Gameweek 31]],FPL_Fixtures_Extract[#Headers],0)),LEN(INDEX(FPL_Fixtures_Extract[],MATCH($A139,FPL_Fixtures_Extract[[Player]:[Player]],0),MATCH(FPL_Combined[[#Headers],[Gameweek 31]],FPL_Fixtures_Extract[#Headers],0)))-4),Team_Key[[Full Name]:[Full Name]],0))&amp;RIGHT(INDEX(FPL_Fixtures_Extract[],MATCH($A139,FPL_Fixtures_Extract[[Player]:[Player]],0),MATCH(FPL_Combined[[#Headers],[Gameweek 31]],FPL_Fixtures_Extract[#Headers],0)),3))</f>
        <v>LEI(H)</v>
      </c>
      <c r="AG139" t="str">
        <f ca="1">IF(RIGHT(FPL_Combined[[#Headers],[Gameweek 32]],2)&lt;$B$622,INDEX(FPL_Results_Extract[Gameweek 07],MATCH($A139,FPL_Results_Extract[[Player]:[Player]],0)),INDEX(Team_Key[[Abbreviation]:[Abbreviation]],MATCH(LEFT(INDEX(FPL_Fixtures_Extract[],MATCH($A139,FPL_Fixtures_Extract[[Player]:[Player]],0),MATCH(FPL_Combined[[#Headers],[Gameweek 32]],FPL_Fixtures_Extract[#Headers],0)),LEN(INDEX(FPL_Fixtures_Extract[],MATCH($A139,FPL_Fixtures_Extract[[Player]:[Player]],0),MATCH(FPL_Combined[[#Headers],[Gameweek 32]],FPL_Fixtures_Extract[#Headers],0)))-4),Team_Key[[Full Name]:[Full Name]],0))&amp;RIGHT(INDEX(FPL_Fixtures_Extract[],MATCH($A139,FPL_Fixtures_Extract[[Player]:[Player]],0),MATCH(FPL_Combined[[#Headers],[Gameweek 32]],FPL_Fixtures_Extract[#Headers],0)),3))</f>
        <v>WHU(A)</v>
      </c>
      <c r="AH139" t="str">
        <f ca="1">IF(RIGHT(FPL_Combined[[#Headers],[Gameweek 33]],2)&lt;$B$622,INDEX(FPL_Results_Extract[Gameweek 08],MATCH($A139,FPL_Results_Extract[[Player]:[Player]],0)),INDEX(Team_Key[[Abbreviation]:[Abbreviation]],MATCH(LEFT(INDEX(FPL_Fixtures_Extract[],MATCH($A139,FPL_Fixtures_Extract[[Player]:[Player]],0),MATCH(FPL_Combined[[#Headers],[Gameweek 33]],FPL_Fixtures_Extract[#Headers],0)),LEN(INDEX(FPL_Fixtures_Extract[],MATCH($A139,FPL_Fixtures_Extract[[Player]:[Player]],0),MATCH(FPL_Combined[[#Headers],[Gameweek 33]],FPL_Fixtures_Extract[#Headers],0)))-4),Team_Key[[Full Name]:[Full Name]],0))&amp;RIGHT(INDEX(FPL_Fixtures_Extract[],MATCH($A139,FPL_Fixtures_Extract[[Player]:[Player]],0),MATCH(FPL_Combined[[#Headers],[Gameweek 33]],FPL_Fixtures_Extract[#Headers],0)),3))</f>
        <v>NOR(H)</v>
      </c>
      <c r="AI139" t="str">
        <f ca="1">IF(RIGHT(FPL_Combined[[#Headers],[Gameweek 34]],2)&lt;$B$622,INDEX(FPL_Results_Extract[Gameweek 09],MATCH($A139,FPL_Results_Extract[[Player]:[Player]],0)),INDEX(Team_Key[[Abbreviation]:[Abbreviation]],MATCH(LEFT(INDEX(FPL_Fixtures_Extract[],MATCH($A139,FPL_Fixtures_Extract[[Player]:[Player]],0),MATCH(FPL_Combined[[#Headers],[Gameweek 34]],FPL_Fixtures_Extract[#Headers],0)),LEN(INDEX(FPL_Fixtures_Extract[],MATCH($A139,FPL_Fixtures_Extract[[Player]:[Player]],0),MATCH(FPL_Combined[[#Headers],[Gameweek 34]],FPL_Fixtures_Extract[#Headers],0)))-4),Team_Key[[Full Name]:[Full Name]],0))&amp;RIGHT(INDEX(FPL_Fixtures_Extract[],MATCH($A139,FPL_Fixtures_Extract[[Player]:[Player]],0),MATCH(FPL_Combined[[#Headers],[Gameweek 34]],FPL_Fixtures_Extract[#Headers],0)),3))</f>
        <v>ARS(A)</v>
      </c>
      <c r="AJ139" t="str">
        <f ca="1">IF(RIGHT(FPL_Combined[[#Headers],[Gameweek 35]],2)&lt;$B$622,INDEX(FPL_Results_Extract[Gameweek 10],MATCH($A139,FPL_Results_Extract[[Player]:[Player]],0)),INDEX(Team_Key[[Abbreviation]:[Abbreviation]],MATCH(LEFT(INDEX(FPL_Fixtures_Extract[],MATCH($A139,FPL_Fixtures_Extract[[Player]:[Player]],0),MATCH(FPL_Combined[[#Headers],[Gameweek 35]],FPL_Fixtures_Extract[#Headers],0)),LEN(INDEX(FPL_Fixtures_Extract[],MATCH($A139,FPL_Fixtures_Extract[[Player]:[Player]],0),MATCH(FPL_Combined[[#Headers],[Gameweek 35]],FPL_Fixtures_Extract[#Headers],0)))-4),Team_Key[[Full Name]:[Full Name]],0))&amp;RIGHT(INDEX(FPL_Fixtures_Extract[],MATCH($A139,FPL_Fixtures_Extract[[Player]:[Player]],0),MATCH(FPL_Combined[[#Headers],[Gameweek 35]],FPL_Fixtures_Extract[#Headers],0)),3))</f>
        <v>EVE(H)</v>
      </c>
      <c r="AK139" t="str">
        <f ca="1">IF(RIGHT(FPL_Combined[[#Headers],[Gameweek 36]],2)&lt;$B$622,INDEX(FPL_Results_Extract[Gameweek 11],MATCH($A139,FPL_Results_Extract[[Player]:[Player]],0)),INDEX(Team_Key[[Abbreviation]:[Abbreviation]],MATCH(LEFT(INDEX(FPL_Fixtures_Extract[],MATCH($A139,FPL_Fixtures_Extract[[Player]:[Player]],0),MATCH(FPL_Combined[[#Headers],[Gameweek 36]],FPL_Fixtures_Extract[#Headers],0)),LEN(INDEX(FPL_Fixtures_Extract[],MATCH($A139,FPL_Fixtures_Extract[[Player]:[Player]],0),MATCH(FPL_Combined[[#Headers],[Gameweek 36]],FPL_Fixtures_Extract[#Headers],0)))-4),Team_Key[[Full Name]:[Full Name]],0))&amp;RIGHT(INDEX(FPL_Fixtures_Extract[],MATCH($A139,FPL_Fixtures_Extract[[Player]:[Player]],0),MATCH(FPL_Combined[[#Headers],[Gameweek 36]],FPL_Fixtures_Extract[#Headers],0)),3))</f>
        <v>NEW(A)</v>
      </c>
      <c r="AL139" t="str">
        <f ca="1">IF(RIGHT(FPL_Combined[[#Headers],[Gameweek 37]],2)&lt;$B$622,INDEX(FPL_Results_Extract[Gameweek 12],MATCH($A139,FPL_Results_Extract[[Player]:[Player]],0)),INDEX(Team_Key[[Abbreviation]:[Abbreviation]],MATCH(LEFT(INDEX(FPL_Fixtures_Extract[],MATCH($A139,FPL_Fixtures_Extract[[Player]:[Player]],0),MATCH(FPL_Combined[[#Headers],[Gameweek 37]],FPL_Fixtures_Extract[#Headers],0)),LEN(INDEX(FPL_Fixtures_Extract[],MATCH($A139,FPL_Fixtures_Extract[[Player]:[Player]],0),MATCH(FPL_Combined[[#Headers],[Gameweek 37]],FPL_Fixtures_Extract[#Headers],0)))-4),Team_Key[[Full Name]:[Full Name]],0))&amp;RIGHT(INDEX(FPL_Fixtures_Extract[],MATCH($A139,FPL_Fixtures_Extract[[Player]:[Player]],0),MATCH(FPL_Combined[[#Headers],[Gameweek 37]],FPL_Fixtures_Extract[#Headers],0)),3))</f>
        <v>STK(H)</v>
      </c>
      <c r="AM139" t="str">
        <f ca="1">IF(RIGHT(FPL_Combined[[#Headers],[Gameweek 38]],2)&lt;$B$622,INDEX(FPL_Results_Extract[Gameweek 13],MATCH($A139,FPL_Results_Extract[[Player]:[Player]],0)),INDEX(Team_Key[[Abbreviation]:[Abbreviation]],MATCH(LEFT(INDEX(FPL_Fixtures_Extract[],MATCH($A139,FPL_Fixtures_Extract[[Player]:[Player]],0),MATCH(FPL_Combined[[#Headers],[Gameweek 38]],FPL_Fixtures_Extract[#Headers],0)),LEN(INDEX(FPL_Fixtures_Extract[],MATCH($A139,FPL_Fixtures_Extract[[Player]:[Player]],0),MATCH(FPL_Combined[[#Headers],[Gameweek 38]],FPL_Fixtures_Extract[#Headers],0)))-4),Team_Key[[Full Name]:[Full Name]],0))&amp;RIGHT(INDEX(FPL_Fixtures_Extract[],MATCH($A139,FPL_Fixtures_Extract[[Player]:[Player]],0),MATCH(FPL_Combined[[#Headers],[Gameweek 38]],FPL_Fixtures_Extract[#Headers],0)),3))</f>
        <v>SOU(A)</v>
      </c>
    </row>
    <row r="140" spans="1:39" x14ac:dyDescent="0.45">
      <c r="A140" t="s">
        <v>238</v>
      </c>
      <c r="B140" t="str">
        <f ca="1">IF(RIGHT(FPL_Combined[[#Headers],[Gameweek 01]],2)&lt;$B$622,INDEX(FPL_Results_Extract[Gameweek 01],MATCH($A140,FPL_Results_Extract[[Player]:[Player]],0)),INDEX(Team_Key[[Abbreviation]:[Abbreviation]],MATCH(LEFT(INDEX(FPL_Fixtures_Extract[],MATCH($A140,FPL_Fixtures_Extract[[Player]:[Player]],0),MATCH(FPL_Combined[[#Headers],[Gameweek 01]],FPL_Fixtures_Extract[#Headers],0)),LEN(INDEX(FPL_Fixtures_Extract[],MATCH($A140,FPL_Fixtures_Extract[[Player]:[Player]],0),MATCH(FPL_Combined[[#Headers],[Gameweek 01]],FPL_Fixtures_Extract[#Headers],0)))-4),Team_Key[[Full Name]:[Full Name]],0))&amp;RIGHT(INDEX(FPL_Fixtures_Extract[],MATCH($A140,FPL_Fixtures_Extract[[Player]:[Player]],0),MATCH(FPL_Combined[[#Headers],[Gameweek 01]],FPL_Fixtures_Extract[#Headers],0)),3))</f>
        <v>LIV(H) 0-1</v>
      </c>
      <c r="C140" t="str">
        <f ca="1">IF(RIGHT(FPL_Combined[[#Headers],[Gameweek 02]],2)&lt;$B$622,INDEX(FPL_Results_Extract[Gameweek 02],MATCH($A140,FPL_Results_Extract[[Player]:[Player]],0)),INDEX(Team_Key[[Abbreviation]:[Abbreviation]],MATCH(LEFT(INDEX(FPL_Fixtures_Extract[],MATCH($A140,FPL_Fixtures_Extract[[Player]:[Player]],0),MATCH(FPL_Combined[[#Headers],[Gameweek 02]],FPL_Fixtures_Extract[#Headers],0)),LEN(INDEX(FPL_Fixtures_Extract[],MATCH($A140,FPL_Fixtures_Extract[[Player]:[Player]],0),MATCH(FPL_Combined[[#Headers],[Gameweek 02]],FPL_Fixtures_Extract[#Headers],0)))-4),Team_Key[[Full Name]:[Full Name]],0))&amp;RIGHT(INDEX(FPL_Fixtures_Extract[],MATCH($A140,FPL_Fixtures_Extract[[Player]:[Player]],0),MATCH(FPL_Combined[[#Headers],[Gameweek 02]],FPL_Fixtures_Extract[#Headers],0)),3))</f>
        <v>TOT(A) 2-2</v>
      </c>
      <c r="D140" t="str">
        <f ca="1">IF(RIGHT(FPL_Combined[[#Headers],[Gameweek 03]],2)&lt;$B$622,INDEX(FPL_Results_Extract[Gameweek 03],MATCH($A140,FPL_Results_Extract[[Player]:[Player]],0)),INDEX(Team_Key[[Abbreviation]:[Abbreviation]],MATCH(LEFT(INDEX(FPL_Fixtures_Extract[],MATCH($A140,FPL_Fixtures_Extract[[Player]:[Player]],0),MATCH(FPL_Combined[[#Headers],[Gameweek 03]],FPL_Fixtures_Extract[#Headers],0)),LEN(INDEX(FPL_Fixtures_Extract[],MATCH($A140,FPL_Fixtures_Extract[[Player]:[Player]],0),MATCH(FPL_Combined[[#Headers],[Gameweek 03]],FPL_Fixtures_Extract[#Headers],0)))-4),Team_Key[[Full Name]:[Full Name]],0))&amp;RIGHT(INDEX(FPL_Fixtures_Extract[],MATCH($A140,FPL_Fixtures_Extract[[Player]:[Player]],0),MATCH(FPL_Combined[[#Headers],[Gameweek 03]],FPL_Fixtures_Extract[#Headers],0)),3))</f>
        <v>NOR(A) 1-1</v>
      </c>
      <c r="E140" t="str">
        <f ca="1">IF(RIGHT(FPL_Combined[[#Headers],[Gameweek 04]],2)&lt;$B$622,INDEX(FPL_Results_Extract[Gameweek 04],MATCH($A140,FPL_Results_Extract[[Player]:[Player]],0)),INDEX(Team_Key[[Abbreviation]:[Abbreviation]],MATCH(LEFT(INDEX(FPL_Fixtures_Extract[],MATCH($A140,FPL_Fixtures_Extract[[Player]:[Player]],0),MATCH(FPL_Combined[[#Headers],[Gameweek 04]],FPL_Fixtures_Extract[#Headers],0)),LEN(INDEX(FPL_Fixtures_Extract[],MATCH($A140,FPL_Fixtures_Extract[[Player]:[Player]],0),MATCH(FPL_Combined[[#Headers],[Gameweek 04]],FPL_Fixtures_Extract[#Headers],0)))-4),Team_Key[[Full Name]:[Full Name]],0))&amp;RIGHT(INDEX(FPL_Fixtures_Extract[],MATCH($A140,FPL_Fixtures_Extract[[Player]:[Player]],0),MATCH(FPL_Combined[[#Headers],[Gameweek 04]],FPL_Fixtures_Extract[#Headers],0)),3))</f>
        <v>WBA(H) 0-1</v>
      </c>
      <c r="F140" t="str">
        <f ca="1">IF(RIGHT(FPL_Combined[[#Headers],[Gameweek 05]],2)&lt;$B$622,INDEX(FPL_Results_Extract[Gameweek 05],MATCH($A140,FPL_Results_Extract[[Player]:[Player]],0)),INDEX(Team_Key[[Abbreviation]:[Abbreviation]],MATCH(LEFT(INDEX(FPL_Fixtures_Extract[],MATCH($A140,FPL_Fixtures_Extract[[Player]:[Player]],0),MATCH(FPL_Combined[[#Headers],[Gameweek 05]],FPL_Fixtures_Extract[#Headers],0)),LEN(INDEX(FPL_Fixtures_Extract[],MATCH($A140,FPL_Fixtures_Extract[[Player]:[Player]],0),MATCH(FPL_Combined[[#Headers],[Gameweek 05]],FPL_Fixtures_Extract[#Headers],0)))-4),Team_Key[[Full Name]:[Full Name]],0))&amp;RIGHT(INDEX(FPL_Fixtures_Extract[],MATCH($A140,FPL_Fixtures_Extract[[Player]:[Player]],0),MATCH(FPL_Combined[[#Headers],[Gameweek 05]],FPL_Fixtures_Extract[#Headers],0)),3))</f>
        <v>ARS(A) 0-2</v>
      </c>
      <c r="G140" t="str">
        <f ca="1">IF(RIGHT(FPL_Combined[[#Headers],[Gameweek 06]],2)&lt;$B$622,INDEX(FPL_Results_Extract[Gameweek 06],MATCH($A140,FPL_Results_Extract[[Player]:[Player]],0)),INDEX(Team_Key[[Abbreviation]:[Abbreviation]],MATCH(LEFT(INDEX(FPL_Fixtures_Extract[],MATCH($A140,FPL_Fixtures_Extract[[Player]:[Player]],0),MATCH(FPL_Combined[[#Headers],[Gameweek 06]],FPL_Fixtures_Extract[#Headers],0)),LEN(INDEX(FPL_Fixtures_Extract[],MATCH($A140,FPL_Fixtures_Extract[[Player]:[Player]],0),MATCH(FPL_Combined[[#Headers],[Gameweek 06]],FPL_Fixtures_Extract[#Headers],0)))-4),Team_Key[[Full Name]:[Full Name]],0))&amp;RIGHT(INDEX(FPL_Fixtures_Extract[],MATCH($A140,FPL_Fixtures_Extract[[Player]:[Player]],0),MATCH(FPL_Combined[[#Headers],[Gameweek 06]],FPL_Fixtures_Extract[#Headers],0)),3))</f>
        <v>LEI(H) 2-2</v>
      </c>
      <c r="H140" t="str">
        <f ca="1">IF(RIGHT(FPL_Combined[[#Headers],[Gameweek 07]],2)&lt;$B$622,INDEX(FPL_Results_Extract[Gameweek 07],MATCH($A140,FPL_Results_Extract[[Player]:[Player]],0)),INDEX(Team_Key[[Abbreviation]:[Abbreviation]],MATCH(LEFT(INDEX(FPL_Fixtures_Extract[],MATCH($A140,FPL_Fixtures_Extract[[Player]:[Player]],0),MATCH(FPL_Combined[[#Headers],[Gameweek 07]],FPL_Fixtures_Extract[#Headers],0)),LEN(INDEX(FPL_Fixtures_Extract[],MATCH($A140,FPL_Fixtures_Extract[[Player]:[Player]],0),MATCH(FPL_Combined[[#Headers],[Gameweek 07]],FPL_Fixtures_Extract[#Headers],0)))-4),Team_Key[[Full Name]:[Full Name]],0))&amp;RIGHT(INDEX(FPL_Fixtures_Extract[],MATCH($A140,FPL_Fixtures_Extract[[Player]:[Player]],0),MATCH(FPL_Combined[[#Headers],[Gameweek 07]],FPL_Fixtures_Extract[#Headers],0)),3))</f>
        <v>BOU(H) 2-1</v>
      </c>
      <c r="I140" t="str">
        <f ca="1">IF(RIGHT(FPL_Combined[[#Headers],[Gameweek 08]],2)&lt;$B$622,INDEX(FPL_Results_Extract[Gameweek 08],MATCH($A140,FPL_Results_Extract[[Player]:[Player]],0)),INDEX(Team_Key[[Abbreviation]:[Abbreviation]],MATCH(LEFT(INDEX(FPL_Fixtures_Extract[],MATCH($A140,FPL_Fixtures_Extract[[Player]:[Player]],0),MATCH(FPL_Combined[[#Headers],[Gameweek 08]],FPL_Fixtures_Extract[#Headers],0)),LEN(INDEX(FPL_Fixtures_Extract[],MATCH($A140,FPL_Fixtures_Extract[[Player]:[Player]],0),MATCH(FPL_Combined[[#Headers],[Gameweek 08]],FPL_Fixtures_Extract[#Headers],0)))-4),Team_Key[[Full Name]:[Full Name]],0))&amp;RIGHT(INDEX(FPL_Fixtures_Extract[],MATCH($A140,FPL_Fixtures_Extract[[Player]:[Player]],0),MATCH(FPL_Combined[[#Headers],[Gameweek 08]],FPL_Fixtures_Extract[#Headers],0)),3))</f>
        <v>AVL(A) 1-0</v>
      </c>
      <c r="J140" t="str">
        <f ca="1">IF(RIGHT(FPL_Combined[[#Headers],[Gameweek 09]],2)&lt;$B$622,INDEX(FPL_Results_Extract[Gameweek 09],MATCH($A140,FPL_Results_Extract[[Player]:[Player]],0)),INDEX(Team_Key[[Abbreviation]:[Abbreviation]],MATCH(LEFT(INDEX(FPL_Fixtures_Extract[],MATCH($A140,FPL_Fixtures_Extract[[Player]:[Player]],0),MATCH(FPL_Combined[[#Headers],[Gameweek 09]],FPL_Fixtures_Extract[#Headers],0)),LEN(INDEX(FPL_Fixtures_Extract[],MATCH($A140,FPL_Fixtures_Extract[[Player]:[Player]],0),MATCH(FPL_Combined[[#Headers],[Gameweek 09]],FPL_Fixtures_Extract[#Headers],0)))-4),Team_Key[[Full Name]:[Full Name]],0))&amp;RIGHT(INDEX(FPL_Fixtures_Extract[],MATCH($A140,FPL_Fixtures_Extract[[Player]:[Player]],0),MATCH(FPL_Combined[[#Headers],[Gameweek 09]],FPL_Fixtures_Extract[#Headers],0)),3))</f>
        <v>SWA(A) 1-0</v>
      </c>
      <c r="K140" t="str">
        <f ca="1">IF(RIGHT(FPL_Combined[[#Headers],[Gameweek 10]],2)&lt;$B$622,INDEX(FPL_Results_Extract[Gameweek 10],MATCH($A140,FPL_Results_Extract[[Player]:[Player]],0)),INDEX(Team_Key[[Abbreviation]:[Abbreviation]],MATCH(LEFT(INDEX(FPL_Fixtures_Extract[],MATCH($A140,FPL_Fixtures_Extract[[Player]:[Player]],0),MATCH(FPL_Combined[[#Headers],[Gameweek 10]],FPL_Fixtures_Extract[#Headers],0)),LEN(INDEX(FPL_Fixtures_Extract[],MATCH($A140,FPL_Fixtures_Extract[[Player]:[Player]],0),MATCH(FPL_Combined[[#Headers],[Gameweek 10]],FPL_Fixtures_Extract[#Headers],0)))-4),Team_Key[[Full Name]:[Full Name]],0))&amp;RIGHT(INDEX(FPL_Fixtures_Extract[],MATCH($A140,FPL_Fixtures_Extract[[Player]:[Player]],0),MATCH(FPL_Combined[[#Headers],[Gameweek 10]],FPL_Fixtures_Extract[#Headers],0)),3))</f>
        <v>WAT(H) 0-2</v>
      </c>
      <c r="L140" t="str">
        <f ca="1">IF(RIGHT(FPL_Combined[[#Headers],[Gameweek 11]],2)&lt;$B$622,INDEX(FPL_Results_Extract[Gameweek 11],MATCH($A140,FPL_Results_Extract[[Player]:[Player]],0)),INDEX(Team_Key[[Abbreviation]:[Abbreviation]],MATCH(LEFT(INDEX(FPL_Fixtures_Extract[],MATCH($A140,FPL_Fixtures_Extract[[Player]:[Player]],0),MATCH(FPL_Combined[[#Headers],[Gameweek 11]],FPL_Fixtures_Extract[#Headers],0)),LEN(INDEX(FPL_Fixtures_Extract[],MATCH($A140,FPL_Fixtures_Extract[[Player]:[Player]],0),MATCH(FPL_Combined[[#Headers],[Gameweek 11]],FPL_Fixtures_Extract[#Headers],0)))-4),Team_Key[[Full Name]:[Full Name]],0))&amp;RIGHT(INDEX(FPL_Fixtures_Extract[],MATCH($A140,FPL_Fixtures_Extract[[Player]:[Player]],0),MATCH(FPL_Combined[[#Headers],[Gameweek 11]],FPL_Fixtures_Extract[#Headers],0)),3))</f>
        <v>NEW(A) 0-0</v>
      </c>
      <c r="M140" t="str">
        <f ca="1">IF(RIGHT(FPL_Combined[[#Headers],[Gameweek 12]],2)&lt;$B$622,INDEX(FPL_Results_Extract[Gameweek 12],MATCH($A140,FPL_Results_Extract[[Player]:[Player]],0)),INDEX(Team_Key[[Abbreviation]:[Abbreviation]],MATCH(LEFT(INDEX(FPL_Fixtures_Extract[],MATCH($A140,FPL_Fixtures_Extract[[Player]:[Player]],0),MATCH(FPL_Combined[[#Headers],[Gameweek 12]],FPL_Fixtures_Extract[#Headers],0)),LEN(INDEX(FPL_Fixtures_Extract[],MATCH($A140,FPL_Fixtures_Extract[[Player]:[Player]],0),MATCH(FPL_Combined[[#Headers],[Gameweek 12]],FPL_Fixtures_Extract[#Headers],0)))-4),Team_Key[[Full Name]:[Full Name]],0))&amp;RIGHT(INDEX(FPL_Fixtures_Extract[],MATCH($A140,FPL_Fixtures_Extract[[Player]:[Player]],0),MATCH(FPL_Combined[[#Headers],[Gameweek 12]],FPL_Fixtures_Extract[#Headers],0)),3))</f>
        <v>CHE(H) 1-0</v>
      </c>
      <c r="N140" t="str">
        <f ca="1">IF(RIGHT(FPL_Combined[[#Headers],[Gameweek 13]],2)&lt;$B$622,INDEX(FPL_Results_Extract[Gameweek 13],MATCH($A140,FPL_Results_Extract[[Player]:[Player]],0)),INDEX(Team_Key[[Abbreviation]:[Abbreviation]],MATCH(LEFT(INDEX(FPL_Fixtures_Extract[],MATCH($A140,FPL_Fixtures_Extract[[Player]:[Player]],0),MATCH(FPL_Combined[[#Headers],[Gameweek 13]],FPL_Fixtures_Extract[#Headers],0)),LEN(INDEX(FPL_Fixtures_Extract[],MATCH($A140,FPL_Fixtures_Extract[[Player]:[Player]],0),MATCH(FPL_Combined[[#Headers],[Gameweek 13]],FPL_Fixtures_Extract[#Headers],0)))-4),Team_Key[[Full Name]:[Full Name]],0))&amp;RIGHT(INDEX(FPL_Fixtures_Extract[],MATCH($A140,FPL_Fixtures_Extract[[Player]:[Player]],0),MATCH(FPL_Combined[[#Headers],[Gameweek 13]],FPL_Fixtures_Extract[#Headers],0)),3))</f>
        <v>SOU(A) 1-0</v>
      </c>
      <c r="O140" t="str">
        <f ca="1">IF(RIGHT(FPL_Combined[[#Headers],[Gameweek 14]],2)&lt;$B$622,INDEX(FPL_Results_Extract[Gameweek 14],MATCH($A140,FPL_Results_Extract[[Player]:[Player]],0)),INDEX(Team_Key[[Abbreviation]:[Abbreviation]],MATCH(LEFT(INDEX(FPL_Fixtures_Extract[],MATCH($A140,FPL_Fixtures_Extract[[Player]:[Player]],0),MATCH(FPL_Combined[[#Headers],[Gameweek 14]],FPL_Fixtures_Extract[#Headers],0)),LEN(INDEX(FPL_Fixtures_Extract[],MATCH($A140,FPL_Fixtures_Extract[[Player]:[Player]],0),MATCH(FPL_Combined[[#Headers],[Gameweek 14]],FPL_Fixtures_Extract[#Headers],0)))-4),Team_Key[[Full Name]:[Full Name]],0))&amp;RIGHT(INDEX(FPL_Fixtures_Extract[],MATCH($A140,FPL_Fixtures_Extract[[Player]:[Player]],0),MATCH(FPL_Combined[[#Headers],[Gameweek 14]],FPL_Fixtures_Extract[#Headers],0)),3))</f>
        <v>SUN(A) 0-2</v>
      </c>
      <c r="P140" t="str">
        <f ca="1">IF(RIGHT(FPL_Combined[[#Headers],[Gameweek 15]],2)&lt;$B$622,INDEX(FPL_Results_Extract[Gameweek 15],MATCH($A140,FPL_Results_Extract[[Player]:[Player]],0)),INDEX(Team_Key[[Abbreviation]:[Abbreviation]],MATCH(LEFT(INDEX(FPL_Fixtures_Extract[],MATCH($A140,FPL_Fixtures_Extract[[Player]:[Player]],0),MATCH(FPL_Combined[[#Headers],[Gameweek 15]],FPL_Fixtures_Extract[#Headers],0)),LEN(INDEX(FPL_Fixtures_Extract[],MATCH($A140,FPL_Fixtures_Extract[[Player]:[Player]],0),MATCH(FPL_Combined[[#Headers],[Gameweek 15]],FPL_Fixtures_Extract[#Headers],0)))-4),Team_Key[[Full Name]:[Full Name]],0))&amp;RIGHT(INDEX(FPL_Fixtures_Extract[],MATCH($A140,FPL_Fixtures_Extract[[Player]:[Player]],0),MATCH(FPL_Combined[[#Headers],[Gameweek 15]],FPL_Fixtures_Extract[#Headers],0)),3))</f>
        <v>MCI(H) 2-0</v>
      </c>
      <c r="Q140" t="str">
        <f ca="1">IF(RIGHT(FPL_Combined[[#Headers],[Gameweek 16]],2)&lt;$B$622,INDEX(FPL_Results_Extract[Gameweek 16],MATCH($A140,FPL_Results_Extract[[Player]:[Player]],0)),INDEX(Team_Key[[Abbreviation]:[Abbreviation]],MATCH(LEFT(INDEX(FPL_Fixtures_Extract[],MATCH($A140,FPL_Fixtures_Extract[[Player]:[Player]],0),MATCH(FPL_Combined[[#Headers],[Gameweek 16]],FPL_Fixtures_Extract[#Headers],0)),LEN(INDEX(FPL_Fixtures_Extract[],MATCH($A140,FPL_Fixtures_Extract[[Player]:[Player]],0),MATCH(FPL_Combined[[#Headers],[Gameweek 16]],FPL_Fixtures_Extract[#Headers],0)))-4),Team_Key[[Full Name]:[Full Name]],0))&amp;RIGHT(INDEX(FPL_Fixtures_Extract[],MATCH($A140,FPL_Fixtures_Extract[[Player]:[Player]],0),MATCH(FPL_Combined[[#Headers],[Gameweek 16]],FPL_Fixtures_Extract[#Headers],0)),3))</f>
        <v>WHU(A) 0-0</v>
      </c>
      <c r="R140" t="str">
        <f ca="1">IF(RIGHT(FPL_Combined[[#Headers],[Gameweek 17]],2)&lt;$B$622,INDEX(FPL_Results_Extract[Gameweek 17],MATCH($A140,FPL_Results_Extract[[Player]:[Player]],0)),INDEX(Team_Key[[Abbreviation]:[Abbreviation]],MATCH(LEFT(INDEX(FPL_Fixtures_Extract[],MATCH($A140,FPL_Fixtures_Extract[[Player]:[Player]],0),MATCH(FPL_Combined[[#Headers],[Gameweek 17]],FPL_Fixtures_Extract[#Headers],0)),LEN(INDEX(FPL_Fixtures_Extract[],MATCH($A140,FPL_Fixtures_Extract[[Player]:[Player]],0),MATCH(FPL_Combined[[#Headers],[Gameweek 17]],FPL_Fixtures_Extract[#Headers],0)))-4),Team_Key[[Full Name]:[Full Name]],0))&amp;RIGHT(INDEX(FPL_Fixtures_Extract[],MATCH($A140,FPL_Fixtures_Extract[[Player]:[Player]],0),MATCH(FPL_Combined[[#Headers],[Gameweek 17]],FPL_Fixtures_Extract[#Headers],0)),3))</f>
        <v>CRY(H) 1-2</v>
      </c>
      <c r="S140" t="str">
        <f ca="1">IF(RIGHT(FPL_Combined[[#Headers],[Gameweek 18]],2)&lt;$B$622,INDEX(FPL_Results_Extract[Gameweek 18],MATCH($A140,FPL_Results_Extract[[Player]:[Player]],0)),INDEX(Team_Key[[Abbreviation]:[Abbreviation]],MATCH(LEFT(INDEX(FPL_Fixtures_Extract[],MATCH($A140,FPL_Fixtures_Extract[[Player]:[Player]],0),MATCH(FPL_Combined[[#Headers],[Gameweek 18]],FPL_Fixtures_Extract[#Headers],0)),LEN(INDEX(FPL_Fixtures_Extract[],MATCH($A140,FPL_Fixtures_Extract[[Player]:[Player]],0),MATCH(FPL_Combined[[#Headers],[Gameweek 18]],FPL_Fixtures_Extract[#Headers],0)))-4),Team_Key[[Full Name]:[Full Name]],0))&amp;RIGHT(INDEX(FPL_Fixtures_Extract[],MATCH($A140,FPL_Fixtures_Extract[[Player]:[Player]],0),MATCH(FPL_Combined[[#Headers],[Gameweek 18]],FPL_Fixtures_Extract[#Headers],0)),3))</f>
        <v>MUN(H) 2-0</v>
      </c>
      <c r="T140" t="str">
        <f ca="1">IF(RIGHT(FPL_Combined[[#Headers],[Gameweek 19]],2)&lt;$B$622,INDEX(FPL_Results_Extract[Gameweek 19],MATCH($A140,FPL_Results_Extract[[Player]:[Player]],0)),INDEX(Team_Key[[Abbreviation]:[Abbreviation]],MATCH(LEFT(INDEX(FPL_Fixtures_Extract[],MATCH($A140,FPL_Fixtures_Extract[[Player]:[Player]],0),MATCH(FPL_Combined[[#Headers],[Gameweek 19]],FPL_Fixtures_Extract[#Headers],0)),LEN(INDEX(FPL_Fixtures_Extract[],MATCH($A140,FPL_Fixtures_Extract[[Player]:[Player]],0),MATCH(FPL_Combined[[#Headers],[Gameweek 19]],FPL_Fixtures_Extract[#Headers],0)))-4),Team_Key[[Full Name]:[Full Name]],0))&amp;RIGHT(INDEX(FPL_Fixtures_Extract[],MATCH($A140,FPL_Fixtures_Extract[[Player]:[Player]],0),MATCH(FPL_Combined[[#Headers],[Gameweek 19]],FPL_Fixtures_Extract[#Headers],0)),3))</f>
        <v>EVE(A) 4-3</v>
      </c>
      <c r="U140" t="str">
        <f ca="1">IF(RIGHT(FPL_Combined[[#Headers],[Gameweek 20]],2)&lt;$B$622,INDEX(FPL_Results_Extract[Gameweek 20],MATCH($A140,FPL_Results_Extract[[Player]:[Player]],0)),INDEX(Team_Key[[Abbreviation]:[Abbreviation]],MATCH(LEFT(INDEX(FPL_Fixtures_Extract[],MATCH($A140,FPL_Fixtures_Extract[[Player]:[Player]],0),MATCH(FPL_Combined[[#Headers],[Gameweek 20]],FPL_Fixtures_Extract[#Headers],0)),LEN(INDEX(FPL_Fixtures_Extract[],MATCH($A140,FPL_Fixtures_Extract[[Player]:[Player]],0),MATCH(FPL_Combined[[#Headers],[Gameweek 20]],FPL_Fixtures_Extract[#Headers],0)))-4),Team_Key[[Full Name]:[Full Name]],0))&amp;RIGHT(INDEX(FPL_Fixtures_Extract[],MATCH($A140,FPL_Fixtures_Extract[[Player]:[Player]],0),MATCH(FPL_Combined[[#Headers],[Gameweek 20]],FPL_Fixtures_Extract[#Headers],0)),3))</f>
        <v>WBA(A) 1-2</v>
      </c>
      <c r="V140" t="str">
        <f ca="1">IF(RIGHT(FPL_Combined[[#Headers],[Gameweek 21]],2)&lt;$B$622,INDEX(FPL_Results_Extract[Gameweek 21],MATCH($A140,FPL_Results_Extract[[Player]:[Player]],0)),INDEX(Team_Key[[Abbreviation]:[Abbreviation]],MATCH(LEFT(INDEX(FPL_Fixtures_Extract[],MATCH($A140,FPL_Fixtures_Extract[[Player]:[Player]],0),MATCH(FPL_Combined[[#Headers],[Gameweek 21]],FPL_Fixtures_Extract[#Headers],0)),LEN(INDEX(FPL_Fixtures_Extract[],MATCH($A140,FPL_Fixtures_Extract[[Player]:[Player]],0),MATCH(FPL_Combined[[#Headers],[Gameweek 21]],FPL_Fixtures_Extract[#Headers],0)))-4),Team_Key[[Full Name]:[Full Name]],0))&amp;RIGHT(INDEX(FPL_Fixtures_Extract[],MATCH($A140,FPL_Fixtures_Extract[[Player]:[Player]],0),MATCH(FPL_Combined[[#Headers],[Gameweek 21]],FPL_Fixtures_Extract[#Headers],0)),3))</f>
        <v>NOR(H) 3-1</v>
      </c>
      <c r="W140" t="str">
        <f ca="1">IF(RIGHT(FPL_Combined[[#Headers],[Gameweek 22]],2)&lt;$B$622,INDEX(FPL_Results_Extract[Gameweek 22],MATCH($A140,FPL_Results_Extract[[Player]:[Player]],0)),INDEX(Team_Key[[Abbreviation]:[Abbreviation]],MATCH(LEFT(INDEX(FPL_Fixtures_Extract[],MATCH($A140,FPL_Fixtures_Extract[[Player]:[Player]],0),MATCH(FPL_Combined[[#Headers],[Gameweek 22]],FPL_Fixtures_Extract[#Headers],0)),LEN(INDEX(FPL_Fixtures_Extract[],MATCH($A140,FPL_Fixtures_Extract[[Player]:[Player]],0),MATCH(FPL_Combined[[#Headers],[Gameweek 22]],FPL_Fixtures_Extract[#Headers],0)))-4),Team_Key[[Full Name]:[Full Name]],0))&amp;RIGHT(INDEX(FPL_Fixtures_Extract[],MATCH($A140,FPL_Fixtures_Extract[[Player]:[Player]],0),MATCH(FPL_Combined[[#Headers],[Gameweek 22]],FPL_Fixtures_Extract[#Headers],0)),3))</f>
        <v>ARS(H) 0-0</v>
      </c>
      <c r="X140" t="str">
        <f ca="1">IF(RIGHT(FPL_Combined[[#Headers],[Gameweek 23]],2)&lt;$B$622,INDEX(FPL_Results_Extract[Gameweek 23],MATCH($A140,FPL_Results_Extract[[Player]:[Player]],0)),INDEX(Team_Key[[Abbreviation]:[Abbreviation]],MATCH(LEFT(INDEX(FPL_Fixtures_Extract[],MATCH($A140,FPL_Fixtures_Extract[[Player]:[Player]],0),MATCH(FPL_Combined[[#Headers],[Gameweek 23]],FPL_Fixtures_Extract[#Headers],0)),LEN(INDEX(FPL_Fixtures_Extract[],MATCH($A140,FPL_Fixtures_Extract[[Player]:[Player]],0),MATCH(FPL_Combined[[#Headers],[Gameweek 23]],FPL_Fixtures_Extract[#Headers],0)))-4),Team_Key[[Full Name]:[Full Name]],0))&amp;RIGHT(INDEX(FPL_Fixtures_Extract[],MATCH($A140,FPL_Fixtures_Extract[[Player]:[Player]],0),MATCH(FPL_Combined[[#Headers],[Gameweek 23]],FPL_Fixtures_Extract[#Headers],0)),3))</f>
        <v>LEI(A) 0-3</v>
      </c>
      <c r="Y140" t="str">
        <f ca="1">IF(RIGHT(FPL_Combined[[#Headers],[Gameweek 24]],2)&lt;$B$622,INDEX(FPL_Results_Extract[Team],MATCH($A140,FPL_Results_Extract[[Player]:[Player]],0)),INDEX(Team_Key[[Abbreviation]:[Abbreviation]],MATCH(LEFT(INDEX(FPL_Fixtures_Extract[],MATCH($A140,FPL_Fixtures_Extract[[Player]:[Player]],0),MATCH(FPL_Combined[[#Headers],[Gameweek 24]],FPL_Fixtures_Extract[#Headers],0)),LEN(INDEX(FPL_Fixtures_Extract[],MATCH($A140,FPL_Fixtures_Extract[[Player]:[Player]],0),MATCH(FPL_Combined[[#Headers],[Gameweek 24]],FPL_Fixtures_Extract[#Headers],0)))-4),Team_Key[[Full Name]:[Full Name]],0))&amp;RIGHT(INDEX(FPL_Fixtures_Extract[],MATCH($A140,FPL_Fixtures_Extract[[Player]:[Player]],0),MATCH(FPL_Combined[[#Headers],[Gameweek 24]],FPL_Fixtures_Extract[#Headers],0)),3))</f>
        <v>STK</v>
      </c>
      <c r="Z140" t="str">
        <f ca="1">IF(RIGHT(FPL_Combined[[#Headers],[Gameweek 25]],2)&lt;$B$622,INDEX(FPL_Results_Extract[Player],MATCH($A140,FPL_Results_Extract[[Player]:[Player]],0)),INDEX(Team_Key[[Abbreviation]:[Abbreviation]],MATCH(LEFT(INDEX(FPL_Fixtures_Extract[],MATCH($A140,FPL_Fixtures_Extract[[Player]:[Player]],0),MATCH(FPL_Combined[[#Headers],[Gameweek 25]],FPL_Fixtures_Extract[#Headers],0)),LEN(INDEX(FPL_Fixtures_Extract[],MATCH($A140,FPL_Fixtures_Extract[[Player]:[Player]],0),MATCH(FPL_Combined[[#Headers],[Gameweek 25]],FPL_Fixtures_Extract[#Headers],0)))-4),Team_Key[[Full Name]:[Full Name]],0))&amp;RIGHT(INDEX(FPL_Fixtures_Extract[],MATCH($A140,FPL_Fixtures_Extract[[Player]:[Player]],0),MATCH(FPL_Combined[[#Headers],[Gameweek 25]],FPL_Fixtures_Extract[#Headers],0)),3))</f>
        <v>Crouch</v>
      </c>
      <c r="AA140" t="str">
        <f ca="1">IF(RIGHT(FPL_Combined[[#Headers],[Gameweek 26]],2)&lt;$B$622,INDEX(FPL_Results_Extract[Gameweek 01],MATCH($A140,FPL_Results_Extract[[Player]:[Player]],0)),INDEX(Team_Key[[Abbreviation]:[Abbreviation]],MATCH(LEFT(INDEX(FPL_Fixtures_Extract[],MATCH($A140,FPL_Fixtures_Extract[[Player]:[Player]],0),MATCH(FPL_Combined[[#Headers],[Gameweek 26]],FPL_Fixtures_Extract[#Headers],0)),LEN(INDEX(FPL_Fixtures_Extract[],MATCH($A140,FPL_Fixtures_Extract[[Player]:[Player]],0),MATCH(FPL_Combined[[#Headers],[Gameweek 26]],FPL_Fixtures_Extract[#Headers],0)))-4),Team_Key[[Full Name]:[Full Name]],0))&amp;RIGHT(INDEX(FPL_Fixtures_Extract[],MATCH($A140,FPL_Fixtures_Extract[[Player]:[Player]],0),MATCH(FPL_Combined[[#Headers],[Gameweek 26]],FPL_Fixtures_Extract[#Headers],0)),3))</f>
        <v>LIV(H) 0-1</v>
      </c>
      <c r="AB140" t="str">
        <f ca="1">IF(RIGHT(FPL_Combined[[#Headers],[Gameweek 27]],2)&lt;$B$622,INDEX(FPL_Results_Extract[Gameweek 02],MATCH($A140,FPL_Results_Extract[[Player]:[Player]],0)),INDEX(Team_Key[[Abbreviation]:[Abbreviation]],MATCH(LEFT(INDEX(FPL_Fixtures_Extract[],MATCH($A140,FPL_Fixtures_Extract[[Player]:[Player]],0),MATCH(FPL_Combined[[#Headers],[Gameweek 27]],FPL_Fixtures_Extract[#Headers],0)),LEN(INDEX(FPL_Fixtures_Extract[],MATCH($A140,FPL_Fixtures_Extract[[Player]:[Player]],0),MATCH(FPL_Combined[[#Headers],[Gameweek 27]],FPL_Fixtures_Extract[#Headers],0)))-4),Team_Key[[Full Name]:[Full Name]],0))&amp;RIGHT(INDEX(FPL_Fixtures_Extract[],MATCH($A140,FPL_Fixtures_Extract[[Player]:[Player]],0),MATCH(FPL_Combined[[#Headers],[Gameweek 27]],FPL_Fixtures_Extract[#Headers],0)),3))</f>
        <v>TOT(A) 2-2</v>
      </c>
      <c r="AC140" t="str">
        <f ca="1">IF(RIGHT(FPL_Combined[[#Headers],[Gameweek 28]],2)&lt;$B$622,INDEX(FPL_Results_Extract[Gameweek 03],MATCH($A140,FPL_Results_Extract[[Player]:[Player]],0)),INDEX(Team_Key[[Abbreviation]:[Abbreviation]],MATCH(LEFT(INDEX(FPL_Fixtures_Extract[],MATCH($A140,FPL_Fixtures_Extract[[Player]:[Player]],0),MATCH(FPL_Combined[[#Headers],[Gameweek 28]],FPL_Fixtures_Extract[#Headers],0)),LEN(INDEX(FPL_Fixtures_Extract[],MATCH($A140,FPL_Fixtures_Extract[[Player]:[Player]],0),MATCH(FPL_Combined[[#Headers],[Gameweek 28]],FPL_Fixtures_Extract[#Headers],0)))-4),Team_Key[[Full Name]:[Full Name]],0))&amp;RIGHT(INDEX(FPL_Fixtures_Extract[],MATCH($A140,FPL_Fixtures_Extract[[Player]:[Player]],0),MATCH(FPL_Combined[[#Headers],[Gameweek 28]],FPL_Fixtures_Extract[#Headers],0)),3))</f>
        <v>NOR(A) 1-1</v>
      </c>
      <c r="AD140" t="str">
        <f ca="1">IF(RIGHT(FPL_Combined[[#Headers],[Gameweek 29]],2)&lt;$B$622,INDEX(FPL_Results_Extract[Gameweek 04],MATCH($A140,FPL_Results_Extract[[Player]:[Player]],0)),INDEX(Team_Key[[Abbreviation]:[Abbreviation]],MATCH(LEFT(INDEX(FPL_Fixtures_Extract[],MATCH($A140,FPL_Fixtures_Extract[[Player]:[Player]],0),MATCH(FPL_Combined[[#Headers],[Gameweek 29]],FPL_Fixtures_Extract[#Headers],0)),LEN(INDEX(FPL_Fixtures_Extract[],MATCH($A140,FPL_Fixtures_Extract[[Player]:[Player]],0),MATCH(FPL_Combined[[#Headers],[Gameweek 29]],FPL_Fixtures_Extract[#Headers],0)))-4),Team_Key[[Full Name]:[Full Name]],0))&amp;RIGHT(INDEX(FPL_Fixtures_Extract[],MATCH($A140,FPL_Fixtures_Extract[[Player]:[Player]],0),MATCH(FPL_Combined[[#Headers],[Gameweek 29]],FPL_Fixtures_Extract[#Headers],0)),3))</f>
        <v>CHE(A)</v>
      </c>
      <c r="AE140" t="str">
        <f ca="1">IF(RIGHT(FPL_Combined[[#Headers],[Gameweek 30]],2)&lt;$B$622,INDEX(FPL_Results_Extract[Gameweek 05],MATCH($A140,FPL_Results_Extract[[Player]:[Player]],0)),INDEX(Team_Key[[Abbreviation]:[Abbreviation]],MATCH(LEFT(INDEX(FPL_Fixtures_Extract[],MATCH($A140,FPL_Fixtures_Extract[[Player]:[Player]],0),MATCH(FPL_Combined[[#Headers],[Gameweek 30]],FPL_Fixtures_Extract[#Headers],0)),LEN(INDEX(FPL_Fixtures_Extract[],MATCH($A140,FPL_Fixtures_Extract[[Player]:[Player]],0),MATCH(FPL_Combined[[#Headers],[Gameweek 30]],FPL_Fixtures_Extract[#Headers],0)))-4),Team_Key[[Full Name]:[Full Name]],0))&amp;RIGHT(INDEX(FPL_Fixtures_Extract[],MATCH($A140,FPL_Fixtures_Extract[[Player]:[Player]],0),MATCH(FPL_Combined[[#Headers],[Gameweek 30]],FPL_Fixtures_Extract[#Headers],0)),3))</f>
        <v>SOU(H)</v>
      </c>
      <c r="AF140" t="str">
        <f ca="1">IF(RIGHT(FPL_Combined[[#Headers],[Gameweek 31]],2)&lt;$B$622,INDEX(FPL_Results_Extract[Gameweek 06],MATCH($A140,FPL_Results_Extract[[Player]:[Player]],0)),INDEX(Team_Key[[Abbreviation]:[Abbreviation]],MATCH(LEFT(INDEX(FPL_Fixtures_Extract[],MATCH($A140,FPL_Fixtures_Extract[[Player]:[Player]],0),MATCH(FPL_Combined[[#Headers],[Gameweek 31]],FPL_Fixtures_Extract[#Headers],0)),LEN(INDEX(FPL_Fixtures_Extract[],MATCH($A140,FPL_Fixtures_Extract[[Player]:[Player]],0),MATCH(FPL_Combined[[#Headers],[Gameweek 31]],FPL_Fixtures_Extract[#Headers],0)))-4),Team_Key[[Full Name]:[Full Name]],0))&amp;RIGHT(INDEX(FPL_Fixtures_Extract[],MATCH($A140,FPL_Fixtures_Extract[[Player]:[Player]],0),MATCH(FPL_Combined[[#Headers],[Gameweek 31]],FPL_Fixtures_Extract[#Headers],0)),3))</f>
        <v>WAT(A)</v>
      </c>
      <c r="AG140" t="str">
        <f ca="1">IF(RIGHT(FPL_Combined[[#Headers],[Gameweek 32]],2)&lt;$B$622,INDEX(FPL_Results_Extract[Gameweek 07],MATCH($A140,FPL_Results_Extract[[Player]:[Player]],0)),INDEX(Team_Key[[Abbreviation]:[Abbreviation]],MATCH(LEFT(INDEX(FPL_Fixtures_Extract[],MATCH($A140,FPL_Fixtures_Extract[[Player]:[Player]],0),MATCH(FPL_Combined[[#Headers],[Gameweek 32]],FPL_Fixtures_Extract[#Headers],0)),LEN(INDEX(FPL_Fixtures_Extract[],MATCH($A140,FPL_Fixtures_Extract[[Player]:[Player]],0),MATCH(FPL_Combined[[#Headers],[Gameweek 32]],FPL_Fixtures_Extract[#Headers],0)))-4),Team_Key[[Full Name]:[Full Name]],0))&amp;RIGHT(INDEX(FPL_Fixtures_Extract[],MATCH($A140,FPL_Fixtures_Extract[[Player]:[Player]],0),MATCH(FPL_Combined[[#Headers],[Gameweek 32]],FPL_Fixtures_Extract[#Headers],0)),3))</f>
        <v>SWA(H)</v>
      </c>
      <c r="AH140" t="str">
        <f ca="1">IF(RIGHT(FPL_Combined[[#Headers],[Gameweek 33]],2)&lt;$B$622,INDEX(FPL_Results_Extract[Gameweek 08],MATCH($A140,FPL_Results_Extract[[Player]:[Player]],0)),INDEX(Team_Key[[Abbreviation]:[Abbreviation]],MATCH(LEFT(INDEX(FPL_Fixtures_Extract[],MATCH($A140,FPL_Fixtures_Extract[[Player]:[Player]],0),MATCH(FPL_Combined[[#Headers],[Gameweek 33]],FPL_Fixtures_Extract[#Headers],0)),LEN(INDEX(FPL_Fixtures_Extract[],MATCH($A140,FPL_Fixtures_Extract[[Player]:[Player]],0),MATCH(FPL_Combined[[#Headers],[Gameweek 33]],FPL_Fixtures_Extract[#Headers],0)))-4),Team_Key[[Full Name]:[Full Name]],0))&amp;RIGHT(INDEX(FPL_Fixtures_Extract[],MATCH($A140,FPL_Fixtures_Extract[[Player]:[Player]],0),MATCH(FPL_Combined[[#Headers],[Gameweek 33]],FPL_Fixtures_Extract[#Headers],0)),3))</f>
        <v>LIV(A)</v>
      </c>
      <c r="AI140" t="str">
        <f ca="1">IF(RIGHT(FPL_Combined[[#Headers],[Gameweek 34]],2)&lt;$B$622,INDEX(FPL_Results_Extract[Gameweek 09],MATCH($A140,FPL_Results_Extract[[Player]:[Player]],0)),INDEX(Team_Key[[Abbreviation]:[Abbreviation]],MATCH(LEFT(INDEX(FPL_Fixtures_Extract[],MATCH($A140,FPL_Fixtures_Extract[[Player]:[Player]],0),MATCH(FPL_Combined[[#Headers],[Gameweek 34]],FPL_Fixtures_Extract[#Headers],0)),LEN(INDEX(FPL_Fixtures_Extract[],MATCH($A140,FPL_Fixtures_Extract[[Player]:[Player]],0),MATCH(FPL_Combined[[#Headers],[Gameweek 34]],FPL_Fixtures_Extract[#Headers],0)))-4),Team_Key[[Full Name]:[Full Name]],0))&amp;RIGHT(INDEX(FPL_Fixtures_Extract[],MATCH($A140,FPL_Fixtures_Extract[[Player]:[Player]],0),MATCH(FPL_Combined[[#Headers],[Gameweek 34]],FPL_Fixtures_Extract[#Headers],0)),3))</f>
        <v>TOT(H)</v>
      </c>
      <c r="AJ140" t="str">
        <f ca="1">IF(RIGHT(FPL_Combined[[#Headers],[Gameweek 35]],2)&lt;$B$622,INDEX(FPL_Results_Extract[Gameweek 10],MATCH($A140,FPL_Results_Extract[[Player]:[Player]],0)),INDEX(Team_Key[[Abbreviation]:[Abbreviation]],MATCH(LEFT(INDEX(FPL_Fixtures_Extract[],MATCH($A140,FPL_Fixtures_Extract[[Player]:[Player]],0),MATCH(FPL_Combined[[#Headers],[Gameweek 35]],FPL_Fixtures_Extract[#Headers],0)),LEN(INDEX(FPL_Fixtures_Extract[],MATCH($A140,FPL_Fixtures_Extract[[Player]:[Player]],0),MATCH(FPL_Combined[[#Headers],[Gameweek 35]],FPL_Fixtures_Extract[#Headers],0)))-4),Team_Key[[Full Name]:[Full Name]],0))&amp;RIGHT(INDEX(FPL_Fixtures_Extract[],MATCH($A140,FPL_Fixtures_Extract[[Player]:[Player]],0),MATCH(FPL_Combined[[#Headers],[Gameweek 35]],FPL_Fixtures_Extract[#Headers],0)),3))</f>
        <v>MCI(A)</v>
      </c>
      <c r="AK140" t="str">
        <f ca="1">IF(RIGHT(FPL_Combined[[#Headers],[Gameweek 36]],2)&lt;$B$622,INDEX(FPL_Results_Extract[Gameweek 11],MATCH($A140,FPL_Results_Extract[[Player]:[Player]],0)),INDEX(Team_Key[[Abbreviation]:[Abbreviation]],MATCH(LEFT(INDEX(FPL_Fixtures_Extract[],MATCH($A140,FPL_Fixtures_Extract[[Player]:[Player]],0),MATCH(FPL_Combined[[#Headers],[Gameweek 36]],FPL_Fixtures_Extract[#Headers],0)),LEN(INDEX(FPL_Fixtures_Extract[],MATCH($A140,FPL_Fixtures_Extract[[Player]:[Player]],0),MATCH(FPL_Combined[[#Headers],[Gameweek 36]],FPL_Fixtures_Extract[#Headers],0)))-4),Team_Key[[Full Name]:[Full Name]],0))&amp;RIGHT(INDEX(FPL_Fixtures_Extract[],MATCH($A140,FPL_Fixtures_Extract[[Player]:[Player]],0),MATCH(FPL_Combined[[#Headers],[Gameweek 36]],FPL_Fixtures_Extract[#Headers],0)),3))</f>
        <v>SUN(H)</v>
      </c>
      <c r="AL140" t="str">
        <f ca="1">IF(RIGHT(FPL_Combined[[#Headers],[Gameweek 37]],2)&lt;$B$622,INDEX(FPL_Results_Extract[Gameweek 12],MATCH($A140,FPL_Results_Extract[[Player]:[Player]],0)),INDEX(Team_Key[[Abbreviation]:[Abbreviation]],MATCH(LEFT(INDEX(FPL_Fixtures_Extract[],MATCH($A140,FPL_Fixtures_Extract[[Player]:[Player]],0),MATCH(FPL_Combined[[#Headers],[Gameweek 37]],FPL_Fixtures_Extract[#Headers],0)),LEN(INDEX(FPL_Fixtures_Extract[],MATCH($A140,FPL_Fixtures_Extract[[Player]:[Player]],0),MATCH(FPL_Combined[[#Headers],[Gameweek 37]],FPL_Fixtures_Extract[#Headers],0)))-4),Team_Key[[Full Name]:[Full Name]],0))&amp;RIGHT(INDEX(FPL_Fixtures_Extract[],MATCH($A140,FPL_Fixtures_Extract[[Player]:[Player]],0),MATCH(FPL_Combined[[#Headers],[Gameweek 37]],FPL_Fixtures_Extract[#Headers],0)),3))</f>
        <v>CRY(A)</v>
      </c>
      <c r="AM140" t="str">
        <f ca="1">IF(RIGHT(FPL_Combined[[#Headers],[Gameweek 38]],2)&lt;$B$622,INDEX(FPL_Results_Extract[Gameweek 13],MATCH($A140,FPL_Results_Extract[[Player]:[Player]],0)),INDEX(Team_Key[[Abbreviation]:[Abbreviation]],MATCH(LEFT(INDEX(FPL_Fixtures_Extract[],MATCH($A140,FPL_Fixtures_Extract[[Player]:[Player]],0),MATCH(FPL_Combined[[#Headers],[Gameweek 38]],FPL_Fixtures_Extract[#Headers],0)),LEN(INDEX(FPL_Fixtures_Extract[],MATCH($A140,FPL_Fixtures_Extract[[Player]:[Player]],0),MATCH(FPL_Combined[[#Headers],[Gameweek 38]],FPL_Fixtures_Extract[#Headers],0)))-4),Team_Key[[Full Name]:[Full Name]],0))&amp;RIGHT(INDEX(FPL_Fixtures_Extract[],MATCH($A140,FPL_Fixtures_Extract[[Player]:[Player]],0),MATCH(FPL_Combined[[#Headers],[Gameweek 38]],FPL_Fixtures_Extract[#Headers],0)),3))</f>
        <v>WHU(H)</v>
      </c>
    </row>
    <row r="141" spans="1:39" x14ac:dyDescent="0.45">
      <c r="A141" t="s">
        <v>441</v>
      </c>
      <c r="B141" t="str">
        <f ca="1">IF(RIGHT(FPL_Combined[[#Headers],[Gameweek 01]],2)&lt;$B$622,INDEX(FPL_Results_Extract[Gameweek 01],MATCH($A141,FPL_Results_Extract[[Player]:[Player]],0)),INDEX(Team_Key[[Abbreviation]:[Abbreviation]],MATCH(LEFT(INDEX(FPL_Fixtures_Extract[],MATCH($A141,FPL_Fixtures_Extract[[Player]:[Player]],0),MATCH(FPL_Combined[[#Headers],[Gameweek 01]],FPL_Fixtures_Extract[#Headers],0)),LEN(INDEX(FPL_Fixtures_Extract[],MATCH($A141,FPL_Fixtures_Extract[[Player]:[Player]],0),MATCH(FPL_Combined[[#Headers],[Gameweek 01]],FPL_Fixtures_Extract[#Headers],0)))-4),Team_Key[[Full Name]:[Full Name]],0))&amp;RIGHT(INDEX(FPL_Fixtures_Extract[],MATCH($A141,FPL_Fixtures_Extract[[Player]:[Player]],0),MATCH(FPL_Combined[[#Headers],[Gameweek 01]],FPL_Fixtures_Extract[#Headers],0)),3))</f>
        <v>SWA(H) 2-2</v>
      </c>
      <c r="C141" t="str">
        <f ca="1">IF(RIGHT(FPL_Combined[[#Headers],[Gameweek 02]],2)&lt;$B$622,INDEX(FPL_Results_Extract[Gameweek 02],MATCH($A141,FPL_Results_Extract[[Player]:[Player]],0)),INDEX(Team_Key[[Abbreviation]:[Abbreviation]],MATCH(LEFT(INDEX(FPL_Fixtures_Extract[],MATCH($A141,FPL_Fixtures_Extract[[Player]:[Player]],0),MATCH(FPL_Combined[[#Headers],[Gameweek 02]],FPL_Fixtures_Extract[#Headers],0)),LEN(INDEX(FPL_Fixtures_Extract[],MATCH($A141,FPL_Fixtures_Extract[[Player]:[Player]],0),MATCH(FPL_Combined[[#Headers],[Gameweek 02]],FPL_Fixtures_Extract[#Headers],0)))-4),Team_Key[[Full Name]:[Full Name]],0))&amp;RIGHT(INDEX(FPL_Fixtures_Extract[],MATCH($A141,FPL_Fixtures_Extract[[Player]:[Player]],0),MATCH(FPL_Combined[[#Headers],[Gameweek 02]],FPL_Fixtures_Extract[#Headers],0)),3))</f>
        <v>MCI(A) 0-3</v>
      </c>
      <c r="D141" t="str">
        <f ca="1">IF(RIGHT(FPL_Combined[[#Headers],[Gameweek 03]],2)&lt;$B$622,INDEX(FPL_Results_Extract[Gameweek 03],MATCH($A141,FPL_Results_Extract[[Player]:[Player]],0)),INDEX(Team_Key[[Abbreviation]:[Abbreviation]],MATCH(LEFT(INDEX(FPL_Fixtures_Extract[],MATCH($A141,FPL_Fixtures_Extract[[Player]:[Player]],0),MATCH(FPL_Combined[[#Headers],[Gameweek 03]],FPL_Fixtures_Extract[#Headers],0)),LEN(INDEX(FPL_Fixtures_Extract[],MATCH($A141,FPL_Fixtures_Extract[[Player]:[Player]],0),MATCH(FPL_Combined[[#Headers],[Gameweek 03]],FPL_Fixtures_Extract[#Headers],0)))-4),Team_Key[[Full Name]:[Full Name]],0))&amp;RIGHT(INDEX(FPL_Fixtures_Extract[],MATCH($A141,FPL_Fixtures_Extract[[Player]:[Player]],0),MATCH(FPL_Combined[[#Headers],[Gameweek 03]],FPL_Fixtures_Extract[#Headers],0)),3))</f>
        <v>WBA(A) 3-2</v>
      </c>
      <c r="E141" t="str">
        <f ca="1">IF(RIGHT(FPL_Combined[[#Headers],[Gameweek 04]],2)&lt;$B$622,INDEX(FPL_Results_Extract[Gameweek 04],MATCH($A141,FPL_Results_Extract[[Player]:[Player]],0)),INDEX(Team_Key[[Abbreviation]:[Abbreviation]],MATCH(LEFT(INDEX(FPL_Fixtures_Extract[],MATCH($A141,FPL_Fixtures_Extract[[Player]:[Player]],0),MATCH(FPL_Combined[[#Headers],[Gameweek 04]],FPL_Fixtures_Extract[#Headers],0)),LEN(INDEX(FPL_Fixtures_Extract[],MATCH($A141,FPL_Fixtures_Extract[[Player]:[Player]],0),MATCH(FPL_Combined[[#Headers],[Gameweek 04]],FPL_Fixtures_Extract[#Headers],0)))-4),Team_Key[[Full Name]:[Full Name]],0))&amp;RIGHT(INDEX(FPL_Fixtures_Extract[],MATCH($A141,FPL_Fixtures_Extract[[Player]:[Player]],0),MATCH(FPL_Combined[[#Headers],[Gameweek 04]],FPL_Fixtures_Extract[#Headers],0)),3))</f>
        <v>CRY(H) 1-2</v>
      </c>
      <c r="F141" t="str">
        <f ca="1">IF(RIGHT(FPL_Combined[[#Headers],[Gameweek 05]],2)&lt;$B$622,INDEX(FPL_Results_Extract[Gameweek 05],MATCH($A141,FPL_Results_Extract[[Player]:[Player]],0)),INDEX(Team_Key[[Abbreviation]:[Abbreviation]],MATCH(LEFT(INDEX(FPL_Fixtures_Extract[],MATCH($A141,FPL_Fixtures_Extract[[Player]:[Player]],0),MATCH(FPL_Combined[[#Headers],[Gameweek 05]],FPL_Fixtures_Extract[#Headers],0)),LEN(INDEX(FPL_Fixtures_Extract[],MATCH($A141,FPL_Fixtures_Extract[[Player]:[Player]],0),MATCH(FPL_Combined[[#Headers],[Gameweek 05]],FPL_Fixtures_Extract[#Headers],0)))-4),Team_Key[[Full Name]:[Full Name]],0))&amp;RIGHT(INDEX(FPL_Fixtures_Extract[],MATCH($A141,FPL_Fixtures_Extract[[Player]:[Player]],0),MATCH(FPL_Combined[[#Headers],[Gameweek 05]],FPL_Fixtures_Extract[#Headers],0)),3))</f>
        <v>EVE(A) 1-3</v>
      </c>
      <c r="G141" t="str">
        <f ca="1">IF(RIGHT(FPL_Combined[[#Headers],[Gameweek 06]],2)&lt;$B$622,INDEX(FPL_Results_Extract[Gameweek 06],MATCH($A141,FPL_Results_Extract[[Player]:[Player]],0)),INDEX(Team_Key[[Abbreviation]:[Abbreviation]],MATCH(LEFT(INDEX(FPL_Fixtures_Extract[],MATCH($A141,FPL_Fixtures_Extract[[Player]:[Player]],0),MATCH(FPL_Combined[[#Headers],[Gameweek 06]],FPL_Fixtures_Extract[#Headers],0)),LEN(INDEX(FPL_Fixtures_Extract[],MATCH($A141,FPL_Fixtures_Extract[[Player]:[Player]],0),MATCH(FPL_Combined[[#Headers],[Gameweek 06]],FPL_Fixtures_Extract[#Headers],0)))-4),Team_Key[[Full Name]:[Full Name]],0))&amp;RIGHT(INDEX(FPL_Fixtures_Extract[],MATCH($A141,FPL_Fixtures_Extract[[Player]:[Player]],0),MATCH(FPL_Combined[[#Headers],[Gameweek 06]],FPL_Fixtures_Extract[#Headers],0)),3))</f>
        <v>ARS(H) 2-0</v>
      </c>
      <c r="H141" t="str">
        <f ca="1">IF(RIGHT(FPL_Combined[[#Headers],[Gameweek 07]],2)&lt;$B$622,INDEX(FPL_Results_Extract[Gameweek 07],MATCH($A141,FPL_Results_Extract[[Player]:[Player]],0)),INDEX(Team_Key[[Abbreviation]:[Abbreviation]],MATCH(LEFT(INDEX(FPL_Fixtures_Extract[],MATCH($A141,FPL_Fixtures_Extract[[Player]:[Player]],0),MATCH(FPL_Combined[[#Headers],[Gameweek 07]],FPL_Fixtures_Extract[#Headers],0)),LEN(INDEX(FPL_Fixtures_Extract[],MATCH($A141,FPL_Fixtures_Extract[[Player]:[Player]],0),MATCH(FPL_Combined[[#Headers],[Gameweek 07]],FPL_Fixtures_Extract[#Headers],0)))-4),Team_Key[[Full Name]:[Full Name]],0))&amp;RIGHT(INDEX(FPL_Fixtures_Extract[],MATCH($A141,FPL_Fixtures_Extract[[Player]:[Player]],0),MATCH(FPL_Combined[[#Headers],[Gameweek 07]],FPL_Fixtures_Extract[#Headers],0)),3))</f>
        <v>NEW(A) 2-2</v>
      </c>
      <c r="I141" t="str">
        <f ca="1">IF(RIGHT(FPL_Combined[[#Headers],[Gameweek 08]],2)&lt;$B$622,INDEX(FPL_Results_Extract[Gameweek 08],MATCH($A141,FPL_Results_Extract[[Player]:[Player]],0)),INDEX(Team_Key[[Abbreviation]:[Abbreviation]],MATCH(LEFT(INDEX(FPL_Fixtures_Extract[],MATCH($A141,FPL_Fixtures_Extract[[Player]:[Player]],0),MATCH(FPL_Combined[[#Headers],[Gameweek 08]],FPL_Fixtures_Extract[#Headers],0)),LEN(INDEX(FPL_Fixtures_Extract[],MATCH($A141,FPL_Fixtures_Extract[[Player]:[Player]],0),MATCH(FPL_Combined[[#Headers],[Gameweek 08]],FPL_Fixtures_Extract[#Headers],0)))-4),Team_Key[[Full Name]:[Full Name]],0))&amp;RIGHT(INDEX(FPL_Fixtures_Extract[],MATCH($A141,FPL_Fixtures_Extract[[Player]:[Player]],0),MATCH(FPL_Combined[[#Headers],[Gameweek 08]],FPL_Fixtures_Extract[#Headers],0)),3))</f>
        <v>SOU(H) 1-3</v>
      </c>
      <c r="J141" t="str">
        <f ca="1">IF(RIGHT(FPL_Combined[[#Headers],[Gameweek 09]],2)&lt;$B$622,INDEX(FPL_Results_Extract[Gameweek 09],MATCH($A141,FPL_Results_Extract[[Player]:[Player]],0)),INDEX(Team_Key[[Abbreviation]:[Abbreviation]],MATCH(LEFT(INDEX(FPL_Fixtures_Extract[],MATCH($A141,FPL_Fixtures_Extract[[Player]:[Player]],0),MATCH(FPL_Combined[[#Headers],[Gameweek 09]],FPL_Fixtures_Extract[#Headers],0)),LEN(INDEX(FPL_Fixtures_Extract[],MATCH($A141,FPL_Fixtures_Extract[[Player]:[Player]],0),MATCH(FPL_Combined[[#Headers],[Gameweek 09]],FPL_Fixtures_Extract[#Headers],0)))-4),Team_Key[[Full Name]:[Full Name]],0))&amp;RIGHT(INDEX(FPL_Fixtures_Extract[],MATCH($A141,FPL_Fixtures_Extract[[Player]:[Player]],0),MATCH(FPL_Combined[[#Headers],[Gameweek 09]],FPL_Fixtures_Extract[#Headers],0)),3))</f>
        <v>AVL(H) 2-0</v>
      </c>
      <c r="K141" t="str">
        <f ca="1">IF(RIGHT(FPL_Combined[[#Headers],[Gameweek 10]],2)&lt;$B$622,INDEX(FPL_Results_Extract[Gameweek 10],MATCH($A141,FPL_Results_Extract[[Player]:[Player]],0)),INDEX(Team_Key[[Abbreviation]:[Abbreviation]],MATCH(LEFT(INDEX(FPL_Fixtures_Extract[],MATCH($A141,FPL_Fixtures_Extract[[Player]:[Player]],0),MATCH(FPL_Combined[[#Headers],[Gameweek 10]],FPL_Fixtures_Extract[#Headers],0)),LEN(INDEX(FPL_Fixtures_Extract[],MATCH($A141,FPL_Fixtures_Extract[[Player]:[Player]],0),MATCH(FPL_Combined[[#Headers],[Gameweek 10]],FPL_Fixtures_Extract[#Headers],0)))-4),Team_Key[[Full Name]:[Full Name]],0))&amp;RIGHT(INDEX(FPL_Fixtures_Extract[],MATCH($A141,FPL_Fixtures_Extract[[Player]:[Player]],0),MATCH(FPL_Combined[[#Headers],[Gameweek 10]],FPL_Fixtures_Extract[#Headers],0)),3))</f>
        <v>WHU(A) 1-2</v>
      </c>
      <c r="L141" t="str">
        <f ca="1">IF(RIGHT(FPL_Combined[[#Headers],[Gameweek 11]],2)&lt;$B$622,INDEX(FPL_Results_Extract[Gameweek 11],MATCH($A141,FPL_Results_Extract[[Player]:[Player]],0)),INDEX(Team_Key[[Abbreviation]:[Abbreviation]],MATCH(LEFT(INDEX(FPL_Fixtures_Extract[],MATCH($A141,FPL_Fixtures_Extract[[Player]:[Player]],0),MATCH(FPL_Combined[[#Headers],[Gameweek 11]],FPL_Fixtures_Extract[#Headers],0)),LEN(INDEX(FPL_Fixtures_Extract[],MATCH($A141,FPL_Fixtures_Extract[[Player]:[Player]],0),MATCH(FPL_Combined[[#Headers],[Gameweek 11]],FPL_Fixtures_Extract[#Headers],0)))-4),Team_Key[[Full Name]:[Full Name]],0))&amp;RIGHT(INDEX(FPL_Fixtures_Extract[],MATCH($A141,FPL_Fixtures_Extract[[Player]:[Player]],0),MATCH(FPL_Combined[[#Headers],[Gameweek 11]],FPL_Fixtures_Extract[#Headers],0)),3))</f>
        <v>LIV(H) 1-3</v>
      </c>
      <c r="M141" t="str">
        <f ca="1">IF(RIGHT(FPL_Combined[[#Headers],[Gameweek 12]],2)&lt;$B$622,INDEX(FPL_Results_Extract[Gameweek 12],MATCH($A141,FPL_Results_Extract[[Player]:[Player]],0)),INDEX(Team_Key[[Abbreviation]:[Abbreviation]],MATCH(LEFT(INDEX(FPL_Fixtures_Extract[],MATCH($A141,FPL_Fixtures_Extract[[Player]:[Player]],0),MATCH(FPL_Combined[[#Headers],[Gameweek 12]],FPL_Fixtures_Extract[#Headers],0)),LEN(INDEX(FPL_Fixtures_Extract[],MATCH($A141,FPL_Fixtures_Extract[[Player]:[Player]],0),MATCH(FPL_Combined[[#Headers],[Gameweek 12]],FPL_Fixtures_Extract[#Headers],0)))-4),Team_Key[[Full Name]:[Full Name]],0))&amp;RIGHT(INDEX(FPL_Fixtures_Extract[],MATCH($A141,FPL_Fixtures_Extract[[Player]:[Player]],0),MATCH(FPL_Combined[[#Headers],[Gameweek 12]],FPL_Fixtures_Extract[#Headers],0)),3))</f>
        <v>STK(A) 0-1</v>
      </c>
      <c r="N141" t="str">
        <f ca="1">IF(RIGHT(FPL_Combined[[#Headers],[Gameweek 13]],2)&lt;$B$622,INDEX(FPL_Results_Extract[Gameweek 13],MATCH($A141,FPL_Results_Extract[[Player]:[Player]],0)),INDEX(Team_Key[[Abbreviation]:[Abbreviation]],MATCH(LEFT(INDEX(FPL_Fixtures_Extract[],MATCH($A141,FPL_Fixtures_Extract[[Player]:[Player]],0),MATCH(FPL_Combined[[#Headers],[Gameweek 13]],FPL_Fixtures_Extract[#Headers],0)),LEN(INDEX(FPL_Fixtures_Extract[],MATCH($A141,FPL_Fixtures_Extract[[Player]:[Player]],0),MATCH(FPL_Combined[[#Headers],[Gameweek 13]],FPL_Fixtures_Extract[#Headers],0)))-4),Team_Key[[Full Name]:[Full Name]],0))&amp;RIGHT(INDEX(FPL_Fixtures_Extract[],MATCH($A141,FPL_Fixtures_Extract[[Player]:[Player]],0),MATCH(FPL_Combined[[#Headers],[Gameweek 13]],FPL_Fixtures_Extract[#Headers],0)),3))</f>
        <v>NOR(H) 1-0</v>
      </c>
      <c r="O141" t="str">
        <f ca="1">IF(RIGHT(FPL_Combined[[#Headers],[Gameweek 14]],2)&lt;$B$622,INDEX(FPL_Results_Extract[Gameweek 14],MATCH($A141,FPL_Results_Extract[[Player]:[Player]],0)),INDEX(Team_Key[[Abbreviation]:[Abbreviation]],MATCH(LEFT(INDEX(FPL_Fixtures_Extract[],MATCH($A141,FPL_Fixtures_Extract[[Player]:[Player]],0),MATCH(FPL_Combined[[#Headers],[Gameweek 14]],FPL_Fixtures_Extract[#Headers],0)),LEN(INDEX(FPL_Fixtures_Extract[],MATCH($A141,FPL_Fixtures_Extract[[Player]:[Player]],0),MATCH(FPL_Combined[[#Headers],[Gameweek 14]],FPL_Fixtures_Extract[#Headers],0)))-4),Team_Key[[Full Name]:[Full Name]],0))&amp;RIGHT(INDEX(FPL_Fixtures_Extract[],MATCH($A141,FPL_Fixtures_Extract[[Player]:[Player]],0),MATCH(FPL_Combined[[#Headers],[Gameweek 14]],FPL_Fixtures_Extract[#Headers],0)),3))</f>
        <v>TOT(A) 0-0</v>
      </c>
      <c r="P141" t="str">
        <f ca="1">IF(RIGHT(FPL_Combined[[#Headers],[Gameweek 15]],2)&lt;$B$622,INDEX(FPL_Results_Extract[Gameweek 15],MATCH($A141,FPL_Results_Extract[[Player]:[Player]],0)),INDEX(Team_Key[[Abbreviation]:[Abbreviation]],MATCH(LEFT(INDEX(FPL_Fixtures_Extract[],MATCH($A141,FPL_Fixtures_Extract[[Player]:[Player]],0),MATCH(FPL_Combined[[#Headers],[Gameweek 15]],FPL_Fixtures_Extract[#Headers],0)),LEN(INDEX(FPL_Fixtures_Extract[],MATCH($A141,FPL_Fixtures_Extract[[Player]:[Player]],0),MATCH(FPL_Combined[[#Headers],[Gameweek 15]],FPL_Fixtures_Extract[#Headers],0)))-4),Team_Key[[Full Name]:[Full Name]],0))&amp;RIGHT(INDEX(FPL_Fixtures_Extract[],MATCH($A141,FPL_Fixtures_Extract[[Player]:[Player]],0),MATCH(FPL_Combined[[#Headers],[Gameweek 15]],FPL_Fixtures_Extract[#Headers],0)),3))</f>
        <v>BOU(H) 0-1</v>
      </c>
      <c r="Q141" t="str">
        <f ca="1">IF(RIGHT(FPL_Combined[[#Headers],[Gameweek 16]],2)&lt;$B$622,INDEX(FPL_Results_Extract[Gameweek 16],MATCH($A141,FPL_Results_Extract[[Player]:[Player]],0)),INDEX(Team_Key[[Abbreviation]:[Abbreviation]],MATCH(LEFT(INDEX(FPL_Fixtures_Extract[],MATCH($A141,FPL_Fixtures_Extract[[Player]:[Player]],0),MATCH(FPL_Combined[[#Headers],[Gameweek 16]],FPL_Fixtures_Extract[#Headers],0)),LEN(INDEX(FPL_Fixtures_Extract[],MATCH($A141,FPL_Fixtures_Extract[[Player]:[Player]],0),MATCH(FPL_Combined[[#Headers],[Gameweek 16]],FPL_Fixtures_Extract[#Headers],0)))-4),Team_Key[[Full Name]:[Full Name]],0))&amp;RIGHT(INDEX(FPL_Fixtures_Extract[],MATCH($A141,FPL_Fixtures_Extract[[Player]:[Player]],0),MATCH(FPL_Combined[[#Headers],[Gameweek 16]],FPL_Fixtures_Extract[#Headers],0)),3))</f>
        <v>LEI(A) 1-2</v>
      </c>
      <c r="R141" t="str">
        <f ca="1">IF(RIGHT(FPL_Combined[[#Headers],[Gameweek 17]],2)&lt;$B$622,INDEX(FPL_Results_Extract[Gameweek 17],MATCH($A141,FPL_Results_Extract[[Player]:[Player]],0)),INDEX(Team_Key[[Abbreviation]:[Abbreviation]],MATCH(LEFT(INDEX(FPL_Fixtures_Extract[],MATCH($A141,FPL_Fixtures_Extract[[Player]:[Player]],0),MATCH(FPL_Combined[[#Headers],[Gameweek 17]],FPL_Fixtures_Extract[#Headers],0)),LEN(INDEX(FPL_Fixtures_Extract[],MATCH($A141,FPL_Fixtures_Extract[[Player]:[Player]],0),MATCH(FPL_Combined[[#Headers],[Gameweek 17]],FPL_Fixtures_Extract[#Headers],0)))-4),Team_Key[[Full Name]:[Full Name]],0))&amp;RIGHT(INDEX(FPL_Fixtures_Extract[],MATCH($A141,FPL_Fixtures_Extract[[Player]:[Player]],0),MATCH(FPL_Combined[[#Headers],[Gameweek 17]],FPL_Fixtures_Extract[#Headers],0)),3))</f>
        <v>SUN(H) 3-1</v>
      </c>
      <c r="S141" t="str">
        <f ca="1">IF(RIGHT(FPL_Combined[[#Headers],[Gameweek 18]],2)&lt;$B$622,INDEX(FPL_Results_Extract[Gameweek 18],MATCH($A141,FPL_Results_Extract[[Player]:[Player]],0)),INDEX(Team_Key[[Abbreviation]:[Abbreviation]],MATCH(LEFT(INDEX(FPL_Fixtures_Extract[],MATCH($A141,FPL_Fixtures_Extract[[Player]:[Player]],0),MATCH(FPL_Combined[[#Headers],[Gameweek 18]],FPL_Fixtures_Extract[#Headers],0)),LEN(INDEX(FPL_Fixtures_Extract[],MATCH($A141,FPL_Fixtures_Extract[[Player]:[Player]],0),MATCH(FPL_Combined[[#Headers],[Gameweek 18]],FPL_Fixtures_Extract[#Headers],0)))-4),Team_Key[[Full Name]:[Full Name]],0))&amp;RIGHT(INDEX(FPL_Fixtures_Extract[],MATCH($A141,FPL_Fixtures_Extract[[Player]:[Player]],0),MATCH(FPL_Combined[[#Headers],[Gameweek 18]],FPL_Fixtures_Extract[#Headers],0)),3))</f>
        <v>WAT(H) 2-2</v>
      </c>
      <c r="T141" t="str">
        <f ca="1">IF(RIGHT(FPL_Combined[[#Headers],[Gameweek 19]],2)&lt;$B$622,INDEX(FPL_Results_Extract[Gameweek 19],MATCH($A141,FPL_Results_Extract[[Player]:[Player]],0)),INDEX(Team_Key[[Abbreviation]:[Abbreviation]],MATCH(LEFT(INDEX(FPL_Fixtures_Extract[],MATCH($A141,FPL_Fixtures_Extract[[Player]:[Player]],0),MATCH(FPL_Combined[[#Headers],[Gameweek 19]],FPL_Fixtures_Extract[#Headers],0)),LEN(INDEX(FPL_Fixtures_Extract[],MATCH($A141,FPL_Fixtures_Extract[[Player]:[Player]],0),MATCH(FPL_Combined[[#Headers],[Gameweek 19]],FPL_Fixtures_Extract[#Headers],0)))-4),Team_Key[[Full Name]:[Full Name]],0))&amp;RIGHT(INDEX(FPL_Fixtures_Extract[],MATCH($A141,FPL_Fixtures_Extract[[Player]:[Player]],0),MATCH(FPL_Combined[[#Headers],[Gameweek 19]],FPL_Fixtures_Extract[#Headers],0)),3))</f>
        <v>MUN(A) 0-0</v>
      </c>
      <c r="U141" t="str">
        <f ca="1">IF(RIGHT(FPL_Combined[[#Headers],[Gameweek 20]],2)&lt;$B$622,INDEX(FPL_Results_Extract[Gameweek 20],MATCH($A141,FPL_Results_Extract[[Player]:[Player]],0)),INDEX(Team_Key[[Abbreviation]:[Abbreviation]],MATCH(LEFT(INDEX(FPL_Fixtures_Extract[],MATCH($A141,FPL_Fixtures_Extract[[Player]:[Player]],0),MATCH(FPL_Combined[[#Headers],[Gameweek 20]],FPL_Fixtures_Extract[#Headers],0)),LEN(INDEX(FPL_Fixtures_Extract[],MATCH($A141,FPL_Fixtures_Extract[[Player]:[Player]],0),MATCH(FPL_Combined[[#Headers],[Gameweek 20]],FPL_Fixtures_Extract[#Headers],0)))-4),Team_Key[[Full Name]:[Full Name]],0))&amp;RIGHT(INDEX(FPL_Fixtures_Extract[],MATCH($A141,FPL_Fixtures_Extract[[Player]:[Player]],0),MATCH(FPL_Combined[[#Headers],[Gameweek 20]],FPL_Fixtures_Extract[#Headers],0)),3))</f>
        <v>CRY(A) 3-0</v>
      </c>
      <c r="V141" t="str">
        <f ca="1">IF(RIGHT(FPL_Combined[[#Headers],[Gameweek 21]],2)&lt;$B$622,INDEX(FPL_Results_Extract[Gameweek 21],MATCH($A141,FPL_Results_Extract[[Player]:[Player]],0)),INDEX(Team_Key[[Abbreviation]:[Abbreviation]],MATCH(LEFT(INDEX(FPL_Fixtures_Extract[],MATCH($A141,FPL_Fixtures_Extract[[Player]:[Player]],0),MATCH(FPL_Combined[[#Headers],[Gameweek 21]],FPL_Fixtures_Extract[#Headers],0)),LEN(INDEX(FPL_Fixtures_Extract[],MATCH($A141,FPL_Fixtures_Extract[[Player]:[Player]],0),MATCH(FPL_Combined[[#Headers],[Gameweek 21]],FPL_Fixtures_Extract[#Headers],0)))-4),Team_Key[[Full Name]:[Full Name]],0))&amp;RIGHT(INDEX(FPL_Fixtures_Extract[],MATCH($A141,FPL_Fixtures_Extract[[Player]:[Player]],0),MATCH(FPL_Combined[[#Headers],[Gameweek 21]],FPL_Fixtures_Extract[#Headers],0)),3))</f>
        <v>WBA(H) 2-2</v>
      </c>
      <c r="W141" t="str">
        <f ca="1">IF(RIGHT(FPL_Combined[[#Headers],[Gameweek 22]],2)&lt;$B$622,INDEX(FPL_Results_Extract[Gameweek 22],MATCH($A141,FPL_Results_Extract[[Player]:[Player]],0)),INDEX(Team_Key[[Abbreviation]:[Abbreviation]],MATCH(LEFT(INDEX(FPL_Fixtures_Extract[],MATCH($A141,FPL_Fixtures_Extract[[Player]:[Player]],0),MATCH(FPL_Combined[[#Headers],[Gameweek 22]],FPL_Fixtures_Extract[#Headers],0)),LEN(INDEX(FPL_Fixtures_Extract[],MATCH($A141,FPL_Fixtures_Extract[[Player]:[Player]],0),MATCH(FPL_Combined[[#Headers],[Gameweek 22]],FPL_Fixtures_Extract[#Headers],0)))-4),Team_Key[[Full Name]:[Full Name]],0))&amp;RIGHT(INDEX(FPL_Fixtures_Extract[],MATCH($A141,FPL_Fixtures_Extract[[Player]:[Player]],0),MATCH(FPL_Combined[[#Headers],[Gameweek 22]],FPL_Fixtures_Extract[#Headers],0)),3))</f>
        <v>EVE(H) 3-3</v>
      </c>
      <c r="X141" t="str">
        <f ca="1">IF(RIGHT(FPL_Combined[[#Headers],[Gameweek 23]],2)&lt;$B$622,INDEX(FPL_Results_Extract[Gameweek 23],MATCH($A141,FPL_Results_Extract[[Player]:[Player]],0)),INDEX(Team_Key[[Abbreviation]:[Abbreviation]],MATCH(LEFT(INDEX(FPL_Fixtures_Extract[],MATCH($A141,FPL_Fixtures_Extract[[Player]:[Player]],0),MATCH(FPL_Combined[[#Headers],[Gameweek 23]],FPL_Fixtures_Extract[#Headers],0)),LEN(INDEX(FPL_Fixtures_Extract[],MATCH($A141,FPL_Fixtures_Extract[[Player]:[Player]],0),MATCH(FPL_Combined[[#Headers],[Gameweek 23]],FPL_Fixtures_Extract[#Headers],0)))-4),Team_Key[[Full Name]:[Full Name]],0))&amp;RIGHT(INDEX(FPL_Fixtures_Extract[],MATCH($A141,FPL_Fixtures_Extract[[Player]:[Player]],0),MATCH(FPL_Combined[[#Headers],[Gameweek 23]],FPL_Fixtures_Extract[#Headers],0)),3))</f>
        <v>ARS(A) 1-0</v>
      </c>
      <c r="Y141" t="str">
        <f ca="1">IF(RIGHT(FPL_Combined[[#Headers],[Gameweek 24]],2)&lt;$B$622,INDEX(FPL_Results_Extract[Team],MATCH($A141,FPL_Results_Extract[[Player]:[Player]],0)),INDEX(Team_Key[[Abbreviation]:[Abbreviation]],MATCH(LEFT(INDEX(FPL_Fixtures_Extract[],MATCH($A141,FPL_Fixtures_Extract[[Player]:[Player]],0),MATCH(FPL_Combined[[#Headers],[Gameweek 24]],FPL_Fixtures_Extract[#Headers],0)),LEN(INDEX(FPL_Fixtures_Extract[],MATCH($A141,FPL_Fixtures_Extract[[Player]:[Player]],0),MATCH(FPL_Combined[[#Headers],[Gameweek 24]],FPL_Fixtures_Extract[#Headers],0)))-4),Team_Key[[Full Name]:[Full Name]],0))&amp;RIGHT(INDEX(FPL_Fixtures_Extract[],MATCH($A141,FPL_Fixtures_Extract[[Player]:[Player]],0),MATCH(FPL_Combined[[#Headers],[Gameweek 24]],FPL_Fixtures_Extract[#Headers],0)),3))</f>
        <v>CHE</v>
      </c>
      <c r="Z141" t="str">
        <f ca="1">IF(RIGHT(FPL_Combined[[#Headers],[Gameweek 25]],2)&lt;$B$622,INDEX(FPL_Results_Extract[Player],MATCH($A141,FPL_Results_Extract[[Player]:[Player]],0)),INDEX(Team_Key[[Abbreviation]:[Abbreviation]],MATCH(LEFT(INDEX(FPL_Fixtures_Extract[],MATCH($A141,FPL_Fixtures_Extract[[Player]:[Player]],0),MATCH(FPL_Combined[[#Headers],[Gameweek 25]],FPL_Fixtures_Extract[#Headers],0)),LEN(INDEX(FPL_Fixtures_Extract[],MATCH($A141,FPL_Fixtures_Extract[[Player]:[Player]],0),MATCH(FPL_Combined[[#Headers],[Gameweek 25]],FPL_Fixtures_Extract[#Headers],0)))-4),Team_Key[[Full Name]:[Full Name]],0))&amp;RIGHT(INDEX(FPL_Fixtures_Extract[],MATCH($A141,FPL_Fixtures_Extract[[Player]:[Player]],0),MATCH(FPL_Combined[[#Headers],[Gameweek 25]],FPL_Fixtures_Extract[#Headers],0)),3))</f>
        <v>Cuadrado</v>
      </c>
      <c r="AA141" t="str">
        <f ca="1">IF(RIGHT(FPL_Combined[[#Headers],[Gameweek 26]],2)&lt;$B$622,INDEX(FPL_Results_Extract[Gameweek 01],MATCH($A141,FPL_Results_Extract[[Player]:[Player]],0)),INDEX(Team_Key[[Abbreviation]:[Abbreviation]],MATCH(LEFT(INDEX(FPL_Fixtures_Extract[],MATCH($A141,FPL_Fixtures_Extract[[Player]:[Player]],0),MATCH(FPL_Combined[[#Headers],[Gameweek 26]],FPL_Fixtures_Extract[#Headers],0)),LEN(INDEX(FPL_Fixtures_Extract[],MATCH($A141,FPL_Fixtures_Extract[[Player]:[Player]],0),MATCH(FPL_Combined[[#Headers],[Gameweek 26]],FPL_Fixtures_Extract[#Headers],0)))-4),Team_Key[[Full Name]:[Full Name]],0))&amp;RIGHT(INDEX(FPL_Fixtures_Extract[],MATCH($A141,FPL_Fixtures_Extract[[Player]:[Player]],0),MATCH(FPL_Combined[[#Headers],[Gameweek 26]],FPL_Fixtures_Extract[#Headers],0)),3))</f>
        <v>SWA(H) 2-2</v>
      </c>
      <c r="AB141" t="str">
        <f ca="1">IF(RIGHT(FPL_Combined[[#Headers],[Gameweek 27]],2)&lt;$B$622,INDEX(FPL_Results_Extract[Gameweek 02],MATCH($A141,FPL_Results_Extract[[Player]:[Player]],0)),INDEX(Team_Key[[Abbreviation]:[Abbreviation]],MATCH(LEFT(INDEX(FPL_Fixtures_Extract[],MATCH($A141,FPL_Fixtures_Extract[[Player]:[Player]],0),MATCH(FPL_Combined[[#Headers],[Gameweek 27]],FPL_Fixtures_Extract[#Headers],0)),LEN(INDEX(FPL_Fixtures_Extract[],MATCH($A141,FPL_Fixtures_Extract[[Player]:[Player]],0),MATCH(FPL_Combined[[#Headers],[Gameweek 27]],FPL_Fixtures_Extract[#Headers],0)))-4),Team_Key[[Full Name]:[Full Name]],0))&amp;RIGHT(INDEX(FPL_Fixtures_Extract[],MATCH($A141,FPL_Fixtures_Extract[[Player]:[Player]],0),MATCH(FPL_Combined[[#Headers],[Gameweek 27]],FPL_Fixtures_Extract[#Headers],0)),3))</f>
        <v>MCI(A) 0-3</v>
      </c>
      <c r="AC141" t="str">
        <f ca="1">IF(RIGHT(FPL_Combined[[#Headers],[Gameweek 28]],2)&lt;$B$622,INDEX(FPL_Results_Extract[Gameweek 03],MATCH($A141,FPL_Results_Extract[[Player]:[Player]],0)),INDEX(Team_Key[[Abbreviation]:[Abbreviation]],MATCH(LEFT(INDEX(FPL_Fixtures_Extract[],MATCH($A141,FPL_Fixtures_Extract[[Player]:[Player]],0),MATCH(FPL_Combined[[#Headers],[Gameweek 28]],FPL_Fixtures_Extract[#Headers],0)),LEN(INDEX(FPL_Fixtures_Extract[],MATCH($A141,FPL_Fixtures_Extract[[Player]:[Player]],0),MATCH(FPL_Combined[[#Headers],[Gameweek 28]],FPL_Fixtures_Extract[#Headers],0)))-4),Team_Key[[Full Name]:[Full Name]],0))&amp;RIGHT(INDEX(FPL_Fixtures_Extract[],MATCH($A141,FPL_Fixtures_Extract[[Player]:[Player]],0),MATCH(FPL_Combined[[#Headers],[Gameweek 28]],FPL_Fixtures_Extract[#Headers],0)),3))</f>
        <v>WBA(A) 3-2</v>
      </c>
      <c r="AD141" t="str">
        <f ca="1">IF(RIGHT(FPL_Combined[[#Headers],[Gameweek 29]],2)&lt;$B$622,INDEX(FPL_Results_Extract[Gameweek 04],MATCH($A141,FPL_Results_Extract[[Player]:[Player]],0)),INDEX(Team_Key[[Abbreviation]:[Abbreviation]],MATCH(LEFT(INDEX(FPL_Fixtures_Extract[],MATCH($A141,FPL_Fixtures_Extract[[Player]:[Player]],0),MATCH(FPL_Combined[[#Headers],[Gameweek 29]],FPL_Fixtures_Extract[#Headers],0)),LEN(INDEX(FPL_Fixtures_Extract[],MATCH($A141,FPL_Fixtures_Extract[[Player]:[Player]],0),MATCH(FPL_Combined[[#Headers],[Gameweek 29]],FPL_Fixtures_Extract[#Headers],0)))-4),Team_Key[[Full Name]:[Full Name]],0))&amp;RIGHT(INDEX(FPL_Fixtures_Extract[],MATCH($A141,FPL_Fixtures_Extract[[Player]:[Player]],0),MATCH(FPL_Combined[[#Headers],[Gameweek 29]],FPL_Fixtures_Extract[#Headers],0)),3))</f>
        <v>STK(H)</v>
      </c>
      <c r="AE141" t="e">
        <f ca="1">IF(RIGHT(FPL_Combined[[#Headers],[Gameweek 30]],2)&lt;$B$622,INDEX(FPL_Results_Extract[Gameweek 05],MATCH($A141,FPL_Results_Extract[[Player]:[Player]],0)),INDEX(Team_Key[[Abbreviation]:[Abbreviation]],MATCH(LEFT(INDEX(FPL_Fixtures_Extract[],MATCH($A141,FPL_Fixtures_Extract[[Player]:[Player]],0),MATCH(FPL_Combined[[#Headers],[Gameweek 30]],FPL_Fixtures_Extract[#Headers],0)),LEN(INDEX(FPL_Fixtures_Extract[],MATCH($A141,FPL_Fixtures_Extract[[Player]:[Player]],0),MATCH(FPL_Combined[[#Headers],[Gameweek 30]],FPL_Fixtures_Extract[#Headers],0)))-4),Team_Key[[Full Name]:[Full Name]],0))&amp;RIGHT(INDEX(FPL_Fixtures_Extract[],MATCH($A141,FPL_Fixtures_Extract[[Player]:[Player]],0),MATCH(FPL_Combined[[#Headers],[Gameweek 30]],FPL_Fixtures_Extract[#Headers],0)),3))</f>
        <v>#VALUE!</v>
      </c>
      <c r="AF141" t="str">
        <f ca="1">IF(RIGHT(FPL_Combined[[#Headers],[Gameweek 31]],2)&lt;$B$622,INDEX(FPL_Results_Extract[Gameweek 06],MATCH($A141,FPL_Results_Extract[[Player]:[Player]],0)),INDEX(Team_Key[[Abbreviation]:[Abbreviation]],MATCH(LEFT(INDEX(FPL_Fixtures_Extract[],MATCH($A141,FPL_Fixtures_Extract[[Player]:[Player]],0),MATCH(FPL_Combined[[#Headers],[Gameweek 31]],FPL_Fixtures_Extract[#Headers],0)),LEN(INDEX(FPL_Fixtures_Extract[],MATCH($A141,FPL_Fixtures_Extract[[Player]:[Player]],0),MATCH(FPL_Combined[[#Headers],[Gameweek 31]],FPL_Fixtures_Extract[#Headers],0)))-4),Team_Key[[Full Name]:[Full Name]],0))&amp;RIGHT(INDEX(FPL_Fixtures_Extract[],MATCH($A141,FPL_Fixtures_Extract[[Player]:[Player]],0),MATCH(FPL_Combined[[#Headers],[Gameweek 31]],FPL_Fixtures_Extract[#Headers],0)),3))</f>
        <v>WHU(H)</v>
      </c>
      <c r="AG141" t="str">
        <f ca="1">IF(RIGHT(FPL_Combined[[#Headers],[Gameweek 32]],2)&lt;$B$622,INDEX(FPL_Results_Extract[Gameweek 07],MATCH($A141,FPL_Results_Extract[[Player]:[Player]],0)),INDEX(Team_Key[[Abbreviation]:[Abbreviation]],MATCH(LEFT(INDEX(FPL_Fixtures_Extract[],MATCH($A141,FPL_Fixtures_Extract[[Player]:[Player]],0),MATCH(FPL_Combined[[#Headers],[Gameweek 32]],FPL_Fixtures_Extract[#Headers],0)),LEN(INDEX(FPL_Fixtures_Extract[],MATCH($A141,FPL_Fixtures_Extract[[Player]:[Player]],0),MATCH(FPL_Combined[[#Headers],[Gameweek 32]],FPL_Fixtures_Extract[#Headers],0)))-4),Team_Key[[Full Name]:[Full Name]],0))&amp;RIGHT(INDEX(FPL_Fixtures_Extract[],MATCH($A141,FPL_Fixtures_Extract[[Player]:[Player]],0),MATCH(FPL_Combined[[#Headers],[Gameweek 32]],FPL_Fixtures_Extract[#Headers],0)),3))</f>
        <v>AVL(A)</v>
      </c>
      <c r="AH141" t="str">
        <f ca="1">IF(RIGHT(FPL_Combined[[#Headers],[Gameweek 33]],2)&lt;$B$622,INDEX(FPL_Results_Extract[Gameweek 08],MATCH($A141,FPL_Results_Extract[[Player]:[Player]],0)),INDEX(Team_Key[[Abbreviation]:[Abbreviation]],MATCH(LEFT(INDEX(FPL_Fixtures_Extract[],MATCH($A141,FPL_Fixtures_Extract[[Player]:[Player]],0),MATCH(FPL_Combined[[#Headers],[Gameweek 33]],FPL_Fixtures_Extract[#Headers],0)),LEN(INDEX(FPL_Fixtures_Extract[],MATCH($A141,FPL_Fixtures_Extract[[Player]:[Player]],0),MATCH(FPL_Combined[[#Headers],[Gameweek 33]],FPL_Fixtures_Extract[#Headers],0)))-4),Team_Key[[Full Name]:[Full Name]],0))&amp;RIGHT(INDEX(FPL_Fixtures_Extract[],MATCH($A141,FPL_Fixtures_Extract[[Player]:[Player]],0),MATCH(FPL_Combined[[#Headers],[Gameweek 33]],FPL_Fixtures_Extract[#Headers],0)),3))</f>
        <v>SWA(A)</v>
      </c>
      <c r="AI141" t="str">
        <f ca="1">IF(RIGHT(FPL_Combined[[#Headers],[Gameweek 34]],2)&lt;$B$622,INDEX(FPL_Results_Extract[Gameweek 09],MATCH($A141,FPL_Results_Extract[[Player]:[Player]],0)),INDEX(Team_Key[[Abbreviation]:[Abbreviation]],MATCH(LEFT(INDEX(FPL_Fixtures_Extract[],MATCH($A141,FPL_Fixtures_Extract[[Player]:[Player]],0),MATCH(FPL_Combined[[#Headers],[Gameweek 34]],FPL_Fixtures_Extract[#Headers],0)),LEN(INDEX(FPL_Fixtures_Extract[],MATCH($A141,FPL_Fixtures_Extract[[Player]:[Player]],0),MATCH(FPL_Combined[[#Headers],[Gameweek 34]],FPL_Fixtures_Extract[#Headers],0)))-4),Team_Key[[Full Name]:[Full Name]],0))&amp;RIGHT(INDEX(FPL_Fixtures_Extract[],MATCH($A141,FPL_Fixtures_Extract[[Player]:[Player]],0),MATCH(FPL_Combined[[#Headers],[Gameweek 34]],FPL_Fixtures_Extract[#Headers],0)),3))</f>
        <v>MCI(H)</v>
      </c>
      <c r="AJ141" t="str">
        <f ca="1">IF(RIGHT(FPL_Combined[[#Headers],[Gameweek 35]],2)&lt;$B$622,INDEX(FPL_Results_Extract[Gameweek 10],MATCH($A141,FPL_Results_Extract[[Player]:[Player]],0)),INDEX(Team_Key[[Abbreviation]:[Abbreviation]],MATCH(LEFT(INDEX(FPL_Fixtures_Extract[],MATCH($A141,FPL_Fixtures_Extract[[Player]:[Player]],0),MATCH(FPL_Combined[[#Headers],[Gameweek 35]],FPL_Fixtures_Extract[#Headers],0)),LEN(INDEX(FPL_Fixtures_Extract[],MATCH($A141,FPL_Fixtures_Extract[[Player]:[Player]],0),MATCH(FPL_Combined[[#Headers],[Gameweek 35]],FPL_Fixtures_Extract[#Headers],0)))-4),Team_Key[[Full Name]:[Full Name]],0))&amp;RIGHT(INDEX(FPL_Fixtures_Extract[],MATCH($A141,FPL_Fixtures_Extract[[Player]:[Player]],0),MATCH(FPL_Combined[[#Headers],[Gameweek 35]],FPL_Fixtures_Extract[#Headers],0)),3))</f>
        <v>BOU(A)</v>
      </c>
      <c r="AK141" t="str">
        <f ca="1">IF(RIGHT(FPL_Combined[[#Headers],[Gameweek 36]],2)&lt;$B$622,INDEX(FPL_Results_Extract[Gameweek 11],MATCH($A141,FPL_Results_Extract[[Player]:[Player]],0)),INDEX(Team_Key[[Abbreviation]:[Abbreviation]],MATCH(LEFT(INDEX(FPL_Fixtures_Extract[],MATCH($A141,FPL_Fixtures_Extract[[Player]:[Player]],0),MATCH(FPL_Combined[[#Headers],[Gameweek 36]],FPL_Fixtures_Extract[#Headers],0)),LEN(INDEX(FPL_Fixtures_Extract[],MATCH($A141,FPL_Fixtures_Extract[[Player]:[Player]],0),MATCH(FPL_Combined[[#Headers],[Gameweek 36]],FPL_Fixtures_Extract[#Headers],0)))-4),Team_Key[[Full Name]:[Full Name]],0))&amp;RIGHT(INDEX(FPL_Fixtures_Extract[],MATCH($A141,FPL_Fixtures_Extract[[Player]:[Player]],0),MATCH(FPL_Combined[[#Headers],[Gameweek 36]],FPL_Fixtures_Extract[#Headers],0)),3))</f>
        <v>TOT(H)</v>
      </c>
      <c r="AL141" t="str">
        <f ca="1">IF(RIGHT(FPL_Combined[[#Headers],[Gameweek 37]],2)&lt;$B$622,INDEX(FPL_Results_Extract[Gameweek 12],MATCH($A141,FPL_Results_Extract[[Player]:[Player]],0)),INDEX(Team_Key[[Abbreviation]:[Abbreviation]],MATCH(LEFT(INDEX(FPL_Fixtures_Extract[],MATCH($A141,FPL_Fixtures_Extract[[Player]:[Player]],0),MATCH(FPL_Combined[[#Headers],[Gameweek 37]],FPL_Fixtures_Extract[#Headers],0)),LEN(INDEX(FPL_Fixtures_Extract[],MATCH($A141,FPL_Fixtures_Extract[[Player]:[Player]],0),MATCH(FPL_Combined[[#Headers],[Gameweek 37]],FPL_Fixtures_Extract[#Headers],0)))-4),Team_Key[[Full Name]:[Full Name]],0))&amp;RIGHT(INDEX(FPL_Fixtures_Extract[],MATCH($A141,FPL_Fixtures_Extract[[Player]:[Player]],0),MATCH(FPL_Combined[[#Headers],[Gameweek 37]],FPL_Fixtures_Extract[#Headers],0)),3))</f>
        <v>SUN(A)</v>
      </c>
      <c r="AM141" t="str">
        <f ca="1">IF(RIGHT(FPL_Combined[[#Headers],[Gameweek 38]],2)&lt;$B$622,INDEX(FPL_Results_Extract[Gameweek 13],MATCH($A141,FPL_Results_Extract[[Player]:[Player]],0)),INDEX(Team_Key[[Abbreviation]:[Abbreviation]],MATCH(LEFT(INDEX(FPL_Fixtures_Extract[],MATCH($A141,FPL_Fixtures_Extract[[Player]:[Player]],0),MATCH(FPL_Combined[[#Headers],[Gameweek 38]],FPL_Fixtures_Extract[#Headers],0)),LEN(INDEX(FPL_Fixtures_Extract[],MATCH($A141,FPL_Fixtures_Extract[[Player]:[Player]],0),MATCH(FPL_Combined[[#Headers],[Gameweek 38]],FPL_Fixtures_Extract[#Headers],0)))-4),Team_Key[[Full Name]:[Full Name]],0))&amp;RIGHT(INDEX(FPL_Fixtures_Extract[],MATCH($A141,FPL_Fixtures_Extract[[Player]:[Player]],0),MATCH(FPL_Combined[[#Headers],[Gameweek 38]],FPL_Fixtures_Extract[#Headers],0)),3))</f>
        <v>LEI(H)</v>
      </c>
    </row>
    <row r="142" spans="1:39" x14ac:dyDescent="0.45">
      <c r="A142" t="s">
        <v>89</v>
      </c>
      <c r="B142" t="str">
        <f ca="1">IF(RIGHT(FPL_Combined[[#Headers],[Gameweek 01]],2)&lt;$B$622,INDEX(FPL_Results_Extract[Gameweek 01],MATCH($A142,FPL_Results_Extract[[Player]:[Player]],0)),INDEX(Team_Key[[Abbreviation]:[Abbreviation]],MATCH(LEFT(INDEX(FPL_Fixtures_Extract[],MATCH($A142,FPL_Fixtures_Extract[[Player]:[Player]],0),MATCH(FPL_Combined[[#Headers],[Gameweek 01]],FPL_Fixtures_Extract[#Headers],0)),LEN(INDEX(FPL_Fixtures_Extract[],MATCH($A142,FPL_Fixtures_Extract[[Player]:[Player]],0),MATCH(FPL_Combined[[#Headers],[Gameweek 01]],FPL_Fixtures_Extract[#Headers],0)))-4),Team_Key[[Full Name]:[Full Name]],0))&amp;RIGHT(INDEX(FPL_Fixtures_Extract[],MATCH($A142,FPL_Fixtures_Extract[[Player]:[Player]],0),MATCH(FPL_Combined[[#Headers],[Gameweek 01]],FPL_Fixtures_Extract[#Headers],0)),3))</f>
        <v>N/A</v>
      </c>
      <c r="C142" t="str">
        <f ca="1">IF(RIGHT(FPL_Combined[[#Headers],[Gameweek 02]],2)&lt;$B$622,INDEX(FPL_Results_Extract[Gameweek 02],MATCH($A142,FPL_Results_Extract[[Player]:[Player]],0)),INDEX(Team_Key[[Abbreviation]:[Abbreviation]],MATCH(LEFT(INDEX(FPL_Fixtures_Extract[],MATCH($A142,FPL_Fixtures_Extract[[Player]:[Player]],0),MATCH(FPL_Combined[[#Headers],[Gameweek 02]],FPL_Fixtures_Extract[#Headers],0)),LEN(INDEX(FPL_Fixtures_Extract[],MATCH($A142,FPL_Fixtures_Extract[[Player]:[Player]],0),MATCH(FPL_Combined[[#Headers],[Gameweek 02]],FPL_Fixtures_Extract[#Headers],0)))-4),Team_Key[[Full Name]:[Full Name]],0))&amp;RIGHT(INDEX(FPL_Fixtures_Extract[],MATCH($A142,FPL_Fixtures_Extract[[Player]:[Player]],0),MATCH(FPL_Combined[[#Headers],[Gameweek 02]],FPL_Fixtures_Extract[#Headers],0)),3))</f>
        <v>N/A</v>
      </c>
      <c r="D142" t="str">
        <f ca="1">IF(RIGHT(FPL_Combined[[#Headers],[Gameweek 03]],2)&lt;$B$622,INDEX(FPL_Results_Extract[Gameweek 03],MATCH($A142,FPL_Results_Extract[[Player]:[Player]],0)),INDEX(Team_Key[[Abbreviation]:[Abbreviation]],MATCH(LEFT(INDEX(FPL_Fixtures_Extract[],MATCH($A142,FPL_Fixtures_Extract[[Player]:[Player]],0),MATCH(FPL_Combined[[#Headers],[Gameweek 03]],FPL_Fixtures_Extract[#Headers],0)),LEN(INDEX(FPL_Fixtures_Extract[],MATCH($A142,FPL_Fixtures_Extract[[Player]:[Player]],0),MATCH(FPL_Combined[[#Headers],[Gameweek 03]],FPL_Fixtures_Extract[#Headers],0)))-4),Team_Key[[Full Name]:[Full Name]],0))&amp;RIGHT(INDEX(FPL_Fixtures_Extract[],MATCH($A142,FPL_Fixtures_Extract[[Player]:[Player]],0),MATCH(FPL_Combined[[#Headers],[Gameweek 03]],FPL_Fixtures_Extract[#Headers],0)),3))</f>
        <v>BOU(H) 3-4</v>
      </c>
      <c r="E142" t="str">
        <f ca="1">IF(RIGHT(FPL_Combined[[#Headers],[Gameweek 04]],2)&lt;$B$622,INDEX(FPL_Results_Extract[Gameweek 04],MATCH($A142,FPL_Results_Extract[[Player]:[Player]],0)),INDEX(Team_Key[[Abbreviation]:[Abbreviation]],MATCH(LEFT(INDEX(FPL_Fixtures_Extract[],MATCH($A142,FPL_Fixtures_Extract[[Player]:[Player]],0),MATCH(FPL_Combined[[#Headers],[Gameweek 04]],FPL_Fixtures_Extract[#Headers],0)),LEN(INDEX(FPL_Fixtures_Extract[],MATCH($A142,FPL_Fixtures_Extract[[Player]:[Player]],0),MATCH(FPL_Combined[[#Headers],[Gameweek 04]],FPL_Fixtures_Extract[#Headers],0)))-4),Team_Key[[Full Name]:[Full Name]],0))&amp;RIGHT(INDEX(FPL_Fixtures_Extract[],MATCH($A142,FPL_Fixtures_Extract[[Player]:[Player]],0),MATCH(FPL_Combined[[#Headers],[Gameweek 04]],FPL_Fixtures_Extract[#Headers],0)),3))</f>
        <v>LIV(A) 3-0</v>
      </c>
      <c r="F142" t="str">
        <f ca="1">IF(RIGHT(FPL_Combined[[#Headers],[Gameweek 05]],2)&lt;$B$622,INDEX(FPL_Results_Extract[Gameweek 05],MATCH($A142,FPL_Results_Extract[[Player]:[Player]],0)),INDEX(Team_Key[[Abbreviation]:[Abbreviation]],MATCH(LEFT(INDEX(FPL_Fixtures_Extract[],MATCH($A142,FPL_Fixtures_Extract[[Player]:[Player]],0),MATCH(FPL_Combined[[#Headers],[Gameweek 05]],FPL_Fixtures_Extract[#Headers],0)),LEN(INDEX(FPL_Fixtures_Extract[],MATCH($A142,FPL_Fixtures_Extract[[Player]:[Player]],0),MATCH(FPL_Combined[[#Headers],[Gameweek 05]],FPL_Fixtures_Extract[#Headers],0)))-4),Team_Key[[Full Name]:[Full Name]],0))&amp;RIGHT(INDEX(FPL_Fixtures_Extract[],MATCH($A142,FPL_Fixtures_Extract[[Player]:[Player]],0),MATCH(FPL_Combined[[#Headers],[Gameweek 05]],FPL_Fixtures_Extract[#Headers],0)),3))</f>
        <v>NEW(H) 2-0</v>
      </c>
      <c r="G142" t="str">
        <f ca="1">IF(RIGHT(FPL_Combined[[#Headers],[Gameweek 06]],2)&lt;$B$622,INDEX(FPL_Results_Extract[Gameweek 06],MATCH($A142,FPL_Results_Extract[[Player]:[Player]],0)),INDEX(Team_Key[[Abbreviation]:[Abbreviation]],MATCH(LEFT(INDEX(FPL_Fixtures_Extract[],MATCH($A142,FPL_Fixtures_Extract[[Player]:[Player]],0),MATCH(FPL_Combined[[#Headers],[Gameweek 06]],FPL_Fixtures_Extract[#Headers],0)),LEN(INDEX(FPL_Fixtures_Extract[],MATCH($A142,FPL_Fixtures_Extract[[Player]:[Player]],0),MATCH(FPL_Combined[[#Headers],[Gameweek 06]],FPL_Fixtures_Extract[#Headers],0)))-4),Team_Key[[Full Name]:[Full Name]],0))&amp;RIGHT(INDEX(FPL_Fixtures_Extract[],MATCH($A142,FPL_Fixtures_Extract[[Player]:[Player]],0),MATCH(FPL_Combined[[#Headers],[Gameweek 06]],FPL_Fixtures_Extract[#Headers],0)),3))</f>
        <v>MCI(A) 2-1</v>
      </c>
      <c r="H142" t="str">
        <f ca="1">IF(RIGHT(FPL_Combined[[#Headers],[Gameweek 07]],2)&lt;$B$622,INDEX(FPL_Results_Extract[Gameweek 07],MATCH($A142,FPL_Results_Extract[[Player]:[Player]],0)),INDEX(Team_Key[[Abbreviation]:[Abbreviation]],MATCH(LEFT(INDEX(FPL_Fixtures_Extract[],MATCH($A142,FPL_Fixtures_Extract[[Player]:[Player]],0),MATCH(FPL_Combined[[#Headers],[Gameweek 07]],FPL_Fixtures_Extract[#Headers],0)),LEN(INDEX(FPL_Fixtures_Extract[],MATCH($A142,FPL_Fixtures_Extract[[Player]:[Player]],0),MATCH(FPL_Combined[[#Headers],[Gameweek 07]],FPL_Fixtures_Extract[#Headers],0)))-4),Team_Key[[Full Name]:[Full Name]],0))&amp;RIGHT(INDEX(FPL_Fixtures_Extract[],MATCH($A142,FPL_Fixtures_Extract[[Player]:[Player]],0),MATCH(FPL_Combined[[#Headers],[Gameweek 07]],FPL_Fixtures_Extract[#Headers],0)),3))</f>
        <v>NOR(H) 2-2</v>
      </c>
      <c r="I142" t="str">
        <f ca="1">IF(RIGHT(FPL_Combined[[#Headers],[Gameweek 08]],2)&lt;$B$622,INDEX(FPL_Results_Extract[Gameweek 08],MATCH($A142,FPL_Results_Extract[[Player]:[Player]],0)),INDEX(Team_Key[[Abbreviation]:[Abbreviation]],MATCH(LEFT(INDEX(FPL_Fixtures_Extract[],MATCH($A142,FPL_Fixtures_Extract[[Player]:[Player]],0),MATCH(FPL_Combined[[#Headers],[Gameweek 08]],FPL_Fixtures_Extract[#Headers],0)),LEN(INDEX(FPL_Fixtures_Extract[],MATCH($A142,FPL_Fixtures_Extract[[Player]:[Player]],0),MATCH(FPL_Combined[[#Headers],[Gameweek 08]],FPL_Fixtures_Extract[#Headers],0)))-4),Team_Key[[Full Name]:[Full Name]],0))&amp;RIGHT(INDEX(FPL_Fixtures_Extract[],MATCH($A142,FPL_Fixtures_Extract[[Player]:[Player]],0),MATCH(FPL_Combined[[#Headers],[Gameweek 08]],FPL_Fixtures_Extract[#Headers],0)),3))</f>
        <v>SUN(A) 2-2</v>
      </c>
      <c r="J142" t="str">
        <f ca="1">IF(RIGHT(FPL_Combined[[#Headers],[Gameweek 09]],2)&lt;$B$622,INDEX(FPL_Results_Extract[Gameweek 09],MATCH($A142,FPL_Results_Extract[[Player]:[Player]],0)),INDEX(Team_Key[[Abbreviation]:[Abbreviation]],MATCH(LEFT(INDEX(FPL_Fixtures_Extract[],MATCH($A142,FPL_Fixtures_Extract[[Player]:[Player]],0),MATCH(FPL_Combined[[#Headers],[Gameweek 09]],FPL_Fixtures_Extract[#Headers],0)),LEN(INDEX(FPL_Fixtures_Extract[],MATCH($A142,FPL_Fixtures_Extract[[Player]:[Player]],0),MATCH(FPL_Combined[[#Headers],[Gameweek 09]],FPL_Fixtures_Extract[#Headers],0)))-4),Team_Key[[Full Name]:[Full Name]],0))&amp;RIGHT(INDEX(FPL_Fixtures_Extract[],MATCH($A142,FPL_Fixtures_Extract[[Player]:[Player]],0),MATCH(FPL_Combined[[#Headers],[Gameweek 09]],FPL_Fixtures_Extract[#Headers],0)),3))</f>
        <v>CRY(A) 3-1</v>
      </c>
      <c r="K142" t="str">
        <f ca="1">IF(RIGHT(FPL_Combined[[#Headers],[Gameweek 10]],2)&lt;$B$622,INDEX(FPL_Results_Extract[Gameweek 10],MATCH($A142,FPL_Results_Extract[[Player]:[Player]],0)),INDEX(Team_Key[[Abbreviation]:[Abbreviation]],MATCH(LEFT(INDEX(FPL_Fixtures_Extract[],MATCH($A142,FPL_Fixtures_Extract[[Player]:[Player]],0),MATCH(FPL_Combined[[#Headers],[Gameweek 10]],FPL_Fixtures_Extract[#Headers],0)),LEN(INDEX(FPL_Fixtures_Extract[],MATCH($A142,FPL_Fixtures_Extract[[Player]:[Player]],0),MATCH(FPL_Combined[[#Headers],[Gameweek 10]],FPL_Fixtures_Extract[#Headers],0)))-4),Team_Key[[Full Name]:[Full Name]],0))&amp;RIGHT(INDEX(FPL_Fixtures_Extract[],MATCH($A142,FPL_Fixtures_Extract[[Player]:[Player]],0),MATCH(FPL_Combined[[#Headers],[Gameweek 10]],FPL_Fixtures_Extract[#Headers],0)),3))</f>
        <v>CHE(H) 2-1</v>
      </c>
      <c r="L142" t="str">
        <f ca="1">IF(RIGHT(FPL_Combined[[#Headers],[Gameweek 11]],2)&lt;$B$622,INDEX(FPL_Results_Extract[Gameweek 11],MATCH($A142,FPL_Results_Extract[[Player]:[Player]],0)),INDEX(Team_Key[[Abbreviation]:[Abbreviation]],MATCH(LEFT(INDEX(FPL_Fixtures_Extract[],MATCH($A142,FPL_Fixtures_Extract[[Player]:[Player]],0),MATCH(FPL_Combined[[#Headers],[Gameweek 11]],FPL_Fixtures_Extract[#Headers],0)),LEN(INDEX(FPL_Fixtures_Extract[],MATCH($A142,FPL_Fixtures_Extract[[Player]:[Player]],0),MATCH(FPL_Combined[[#Headers],[Gameweek 11]],FPL_Fixtures_Extract[#Headers],0)))-4),Team_Key[[Full Name]:[Full Name]],0))&amp;RIGHT(INDEX(FPL_Fixtures_Extract[],MATCH($A142,FPL_Fixtures_Extract[[Player]:[Player]],0),MATCH(FPL_Combined[[#Headers],[Gameweek 11]],FPL_Fixtures_Extract[#Headers],0)),3))</f>
        <v>WAT(A) 0-2</v>
      </c>
      <c r="M142" t="str">
        <f ca="1">IF(RIGHT(FPL_Combined[[#Headers],[Gameweek 12]],2)&lt;$B$622,INDEX(FPL_Results_Extract[Gameweek 12],MATCH($A142,FPL_Results_Extract[[Player]:[Player]],0)),INDEX(Team_Key[[Abbreviation]:[Abbreviation]],MATCH(LEFT(INDEX(FPL_Fixtures_Extract[],MATCH($A142,FPL_Fixtures_Extract[[Player]:[Player]],0),MATCH(FPL_Combined[[#Headers],[Gameweek 12]],FPL_Fixtures_Extract[#Headers],0)),LEN(INDEX(FPL_Fixtures_Extract[],MATCH($A142,FPL_Fixtures_Extract[[Player]:[Player]],0),MATCH(FPL_Combined[[#Headers],[Gameweek 12]],FPL_Fixtures_Extract[#Headers],0)))-4),Team_Key[[Full Name]:[Full Name]],0))&amp;RIGHT(INDEX(FPL_Fixtures_Extract[],MATCH($A142,FPL_Fixtures_Extract[[Player]:[Player]],0),MATCH(FPL_Combined[[#Headers],[Gameweek 12]],FPL_Fixtures_Extract[#Headers],0)),3))</f>
        <v>EVE(H) 1-1</v>
      </c>
      <c r="N142" t="str">
        <f ca="1">IF(RIGHT(FPL_Combined[[#Headers],[Gameweek 13]],2)&lt;$B$622,INDEX(FPL_Results_Extract[Gameweek 13],MATCH($A142,FPL_Results_Extract[[Player]:[Player]],0)),INDEX(Team_Key[[Abbreviation]:[Abbreviation]],MATCH(LEFT(INDEX(FPL_Fixtures_Extract[],MATCH($A142,FPL_Fixtures_Extract[[Player]:[Player]],0),MATCH(FPL_Combined[[#Headers],[Gameweek 13]],FPL_Fixtures_Extract[#Headers],0)),LEN(INDEX(FPL_Fixtures_Extract[],MATCH($A142,FPL_Fixtures_Extract[[Player]:[Player]],0),MATCH(FPL_Combined[[#Headers],[Gameweek 13]],FPL_Fixtures_Extract[#Headers],0)))-4),Team_Key[[Full Name]:[Full Name]],0))&amp;RIGHT(INDEX(FPL_Fixtures_Extract[],MATCH($A142,FPL_Fixtures_Extract[[Player]:[Player]],0),MATCH(FPL_Combined[[#Headers],[Gameweek 13]],FPL_Fixtures_Extract[#Headers],0)),3))</f>
        <v>TOT(A) 1-4</v>
      </c>
      <c r="O142" t="str">
        <f ca="1">IF(RIGHT(FPL_Combined[[#Headers],[Gameweek 14]],2)&lt;$B$622,INDEX(FPL_Results_Extract[Gameweek 14],MATCH($A142,FPL_Results_Extract[[Player]:[Player]],0)),INDEX(Team_Key[[Abbreviation]:[Abbreviation]],MATCH(LEFT(INDEX(FPL_Fixtures_Extract[],MATCH($A142,FPL_Fixtures_Extract[[Player]:[Player]],0),MATCH(FPL_Combined[[#Headers],[Gameweek 14]],FPL_Fixtures_Extract[#Headers],0)),LEN(INDEX(FPL_Fixtures_Extract[],MATCH($A142,FPL_Fixtures_Extract[[Player]:[Player]],0),MATCH(FPL_Combined[[#Headers],[Gameweek 14]],FPL_Fixtures_Extract[#Headers],0)))-4),Team_Key[[Full Name]:[Full Name]],0))&amp;RIGHT(INDEX(FPL_Fixtures_Extract[],MATCH($A142,FPL_Fixtures_Extract[[Player]:[Player]],0),MATCH(FPL_Combined[[#Headers],[Gameweek 14]],FPL_Fixtures_Extract[#Headers],0)),3))</f>
        <v>WBA(H) 1-1</v>
      </c>
      <c r="P142" t="str">
        <f ca="1">IF(RIGHT(FPL_Combined[[#Headers],[Gameweek 15]],2)&lt;$B$622,INDEX(FPL_Results_Extract[Gameweek 15],MATCH($A142,FPL_Results_Extract[[Player]:[Player]],0)),INDEX(Team_Key[[Abbreviation]:[Abbreviation]],MATCH(LEFT(INDEX(FPL_Fixtures_Extract[],MATCH($A142,FPL_Fixtures_Extract[[Player]:[Player]],0),MATCH(FPL_Combined[[#Headers],[Gameweek 15]],FPL_Fixtures_Extract[#Headers],0)),LEN(INDEX(FPL_Fixtures_Extract[],MATCH($A142,FPL_Fixtures_Extract[[Player]:[Player]],0),MATCH(FPL_Combined[[#Headers],[Gameweek 15]],FPL_Fixtures_Extract[#Headers],0)))-4),Team_Key[[Full Name]:[Full Name]],0))&amp;RIGHT(INDEX(FPL_Fixtures_Extract[],MATCH($A142,FPL_Fixtures_Extract[[Player]:[Player]],0),MATCH(FPL_Combined[[#Headers],[Gameweek 15]],FPL_Fixtures_Extract[#Headers],0)),3))</f>
        <v>MUN(A) 0-0</v>
      </c>
      <c r="Q142" t="str">
        <f ca="1">IF(RIGHT(FPL_Combined[[#Headers],[Gameweek 16]],2)&lt;$B$622,INDEX(FPL_Results_Extract[Gameweek 16],MATCH($A142,FPL_Results_Extract[[Player]:[Player]],0)),INDEX(Team_Key[[Abbreviation]:[Abbreviation]],MATCH(LEFT(INDEX(FPL_Fixtures_Extract[],MATCH($A142,FPL_Fixtures_Extract[[Player]:[Player]],0),MATCH(FPL_Combined[[#Headers],[Gameweek 16]],FPL_Fixtures_Extract[#Headers],0)),LEN(INDEX(FPL_Fixtures_Extract[],MATCH($A142,FPL_Fixtures_Extract[[Player]:[Player]],0),MATCH(FPL_Combined[[#Headers],[Gameweek 16]],FPL_Fixtures_Extract[#Headers],0)))-4),Team_Key[[Full Name]:[Full Name]],0))&amp;RIGHT(INDEX(FPL_Fixtures_Extract[],MATCH($A142,FPL_Fixtures_Extract[[Player]:[Player]],0),MATCH(FPL_Combined[[#Headers],[Gameweek 16]],FPL_Fixtures_Extract[#Headers],0)),3))</f>
        <v>STK(H) 0-0</v>
      </c>
      <c r="R142" t="str">
        <f ca="1">IF(RIGHT(FPL_Combined[[#Headers],[Gameweek 17]],2)&lt;$B$622,INDEX(FPL_Results_Extract[Gameweek 17],MATCH($A142,FPL_Results_Extract[[Player]:[Player]],0)),INDEX(Team_Key[[Abbreviation]:[Abbreviation]],MATCH(LEFT(INDEX(FPL_Fixtures_Extract[],MATCH($A142,FPL_Fixtures_Extract[[Player]:[Player]],0),MATCH(FPL_Combined[[#Headers],[Gameweek 17]],FPL_Fixtures_Extract[#Headers],0)),LEN(INDEX(FPL_Fixtures_Extract[],MATCH($A142,FPL_Fixtures_Extract[[Player]:[Player]],0),MATCH(FPL_Combined[[#Headers],[Gameweek 17]],FPL_Fixtures_Extract[#Headers],0)))-4),Team_Key[[Full Name]:[Full Name]],0))&amp;RIGHT(INDEX(FPL_Fixtures_Extract[],MATCH($A142,FPL_Fixtures_Extract[[Player]:[Player]],0),MATCH(FPL_Combined[[#Headers],[Gameweek 17]],FPL_Fixtures_Extract[#Headers],0)),3))</f>
        <v>SWA(A) 0-0</v>
      </c>
      <c r="S142" t="str">
        <f ca="1">IF(RIGHT(FPL_Combined[[#Headers],[Gameweek 18]],2)&lt;$B$622,INDEX(FPL_Results_Extract[Gameweek 18],MATCH($A142,FPL_Results_Extract[[Player]:[Player]],0)),INDEX(Team_Key[[Abbreviation]:[Abbreviation]],MATCH(LEFT(INDEX(FPL_Fixtures_Extract[],MATCH($A142,FPL_Fixtures_Extract[[Player]:[Player]],0),MATCH(FPL_Combined[[#Headers],[Gameweek 18]],FPL_Fixtures_Extract[#Headers],0)),LEN(INDEX(FPL_Fixtures_Extract[],MATCH($A142,FPL_Fixtures_Extract[[Player]:[Player]],0),MATCH(FPL_Combined[[#Headers],[Gameweek 18]],FPL_Fixtures_Extract[#Headers],0)))-4),Team_Key[[Full Name]:[Full Name]],0))&amp;RIGHT(INDEX(FPL_Fixtures_Extract[],MATCH($A142,FPL_Fixtures_Extract[[Player]:[Player]],0),MATCH(FPL_Combined[[#Headers],[Gameweek 18]],FPL_Fixtures_Extract[#Headers],0)),3))</f>
        <v>AVL(A) 1-1</v>
      </c>
      <c r="T142" t="str">
        <f ca="1">IF(RIGHT(FPL_Combined[[#Headers],[Gameweek 19]],2)&lt;$B$622,INDEX(FPL_Results_Extract[Gameweek 19],MATCH($A142,FPL_Results_Extract[[Player]:[Player]],0)),INDEX(Team_Key[[Abbreviation]:[Abbreviation]],MATCH(LEFT(INDEX(FPL_Fixtures_Extract[],MATCH($A142,FPL_Fixtures_Extract[[Player]:[Player]],0),MATCH(FPL_Combined[[#Headers],[Gameweek 19]],FPL_Fixtures_Extract[#Headers],0)),LEN(INDEX(FPL_Fixtures_Extract[],MATCH($A142,FPL_Fixtures_Extract[[Player]:[Player]],0),MATCH(FPL_Combined[[#Headers],[Gameweek 19]],FPL_Fixtures_Extract[#Headers],0)))-4),Team_Key[[Full Name]:[Full Name]],0))&amp;RIGHT(INDEX(FPL_Fixtures_Extract[],MATCH($A142,FPL_Fixtures_Extract[[Player]:[Player]],0),MATCH(FPL_Combined[[#Headers],[Gameweek 19]],FPL_Fixtures_Extract[#Headers],0)),3))</f>
        <v>SOU(H) 2-1</v>
      </c>
      <c r="U142" t="str">
        <f ca="1">IF(RIGHT(FPL_Combined[[#Headers],[Gameweek 20]],2)&lt;$B$622,INDEX(FPL_Results_Extract[Gameweek 20],MATCH($A142,FPL_Results_Extract[[Player]:[Player]],0)),INDEX(Team_Key[[Abbreviation]:[Abbreviation]],MATCH(LEFT(INDEX(FPL_Fixtures_Extract[],MATCH($A142,FPL_Fixtures_Extract[[Player]:[Player]],0),MATCH(FPL_Combined[[#Headers],[Gameweek 20]],FPL_Fixtures_Extract[#Headers],0)),LEN(INDEX(FPL_Fixtures_Extract[],MATCH($A142,FPL_Fixtures_Extract[[Player]:[Player]],0),MATCH(FPL_Combined[[#Headers],[Gameweek 20]],FPL_Fixtures_Extract[#Headers],0)))-4),Team_Key[[Full Name]:[Full Name]],0))&amp;RIGHT(INDEX(FPL_Fixtures_Extract[],MATCH($A142,FPL_Fixtures_Extract[[Player]:[Player]],0),MATCH(FPL_Combined[[#Headers],[Gameweek 20]],FPL_Fixtures_Extract[#Headers],0)),3))</f>
        <v>LIV(H) 2-0</v>
      </c>
      <c r="V142" t="str">
        <f ca="1">IF(RIGHT(FPL_Combined[[#Headers],[Gameweek 21]],2)&lt;$B$622,INDEX(FPL_Results_Extract[Gameweek 21],MATCH($A142,FPL_Results_Extract[[Player]:[Player]],0)),INDEX(Team_Key[[Abbreviation]:[Abbreviation]],MATCH(LEFT(INDEX(FPL_Fixtures_Extract[],MATCH($A142,FPL_Fixtures_Extract[[Player]:[Player]],0),MATCH(FPL_Combined[[#Headers],[Gameweek 21]],FPL_Fixtures_Extract[#Headers],0)),LEN(INDEX(FPL_Fixtures_Extract[],MATCH($A142,FPL_Fixtures_Extract[[Player]:[Player]],0),MATCH(FPL_Combined[[#Headers],[Gameweek 21]],FPL_Fixtures_Extract[#Headers],0)))-4),Team_Key[[Full Name]:[Full Name]],0))&amp;RIGHT(INDEX(FPL_Fixtures_Extract[],MATCH($A142,FPL_Fixtures_Extract[[Player]:[Player]],0),MATCH(FPL_Combined[[#Headers],[Gameweek 21]],FPL_Fixtures_Extract[#Headers],0)),3))</f>
        <v>BOU(A) 3-1</v>
      </c>
      <c r="W142" t="str">
        <f ca="1">IF(RIGHT(FPL_Combined[[#Headers],[Gameweek 22]],2)&lt;$B$622,INDEX(FPL_Results_Extract[Gameweek 22],MATCH($A142,FPL_Results_Extract[[Player]:[Player]],0)),INDEX(Team_Key[[Abbreviation]:[Abbreviation]],MATCH(LEFT(INDEX(FPL_Fixtures_Extract[],MATCH($A142,FPL_Fixtures_Extract[[Player]:[Player]],0),MATCH(FPL_Combined[[#Headers],[Gameweek 22]],FPL_Fixtures_Extract[#Headers],0)),LEN(INDEX(FPL_Fixtures_Extract[],MATCH($A142,FPL_Fixtures_Extract[[Player]:[Player]],0),MATCH(FPL_Combined[[#Headers],[Gameweek 22]],FPL_Fixtures_Extract[#Headers],0)))-4),Team_Key[[Full Name]:[Full Name]],0))&amp;RIGHT(INDEX(FPL_Fixtures_Extract[],MATCH($A142,FPL_Fixtures_Extract[[Player]:[Player]],0),MATCH(FPL_Combined[[#Headers],[Gameweek 22]],FPL_Fixtures_Extract[#Headers],0)),3))</f>
        <v>NEW(A) 1-2</v>
      </c>
      <c r="X142" t="str">
        <f ca="1">IF(RIGHT(FPL_Combined[[#Headers],[Gameweek 23]],2)&lt;$B$622,INDEX(FPL_Results_Extract[Gameweek 23],MATCH($A142,FPL_Results_Extract[[Player]:[Player]],0)),INDEX(Team_Key[[Abbreviation]:[Abbreviation]],MATCH(LEFT(INDEX(FPL_Fixtures_Extract[],MATCH($A142,FPL_Fixtures_Extract[[Player]:[Player]],0),MATCH(FPL_Combined[[#Headers],[Gameweek 23]],FPL_Fixtures_Extract[#Headers],0)),LEN(INDEX(FPL_Fixtures_Extract[],MATCH($A142,FPL_Fixtures_Extract[[Player]:[Player]],0),MATCH(FPL_Combined[[#Headers],[Gameweek 23]],FPL_Fixtures_Extract[#Headers],0)))-4),Team_Key[[Full Name]:[Full Name]],0))&amp;RIGHT(INDEX(FPL_Fixtures_Extract[],MATCH($A142,FPL_Fixtures_Extract[[Player]:[Player]],0),MATCH(FPL_Combined[[#Headers],[Gameweek 23]],FPL_Fixtures_Extract[#Headers],0)),3))</f>
        <v>MCI(H) 2-2</v>
      </c>
      <c r="Y142" t="str">
        <f ca="1">IF(RIGHT(FPL_Combined[[#Headers],[Gameweek 24]],2)&lt;$B$622,INDEX(FPL_Results_Extract[Team],MATCH($A142,FPL_Results_Extract[[Player]:[Player]],0)),INDEX(Team_Key[[Abbreviation]:[Abbreviation]],MATCH(LEFT(INDEX(FPL_Fixtures_Extract[],MATCH($A142,FPL_Fixtures_Extract[[Player]:[Player]],0),MATCH(FPL_Combined[[#Headers],[Gameweek 24]],FPL_Fixtures_Extract[#Headers],0)),LEN(INDEX(FPL_Fixtures_Extract[],MATCH($A142,FPL_Fixtures_Extract[[Player]:[Player]],0),MATCH(FPL_Combined[[#Headers],[Gameweek 24]],FPL_Fixtures_Extract[#Headers],0)))-4),Team_Key[[Full Name]:[Full Name]],0))&amp;RIGHT(INDEX(FPL_Fixtures_Extract[],MATCH($A142,FPL_Fixtures_Extract[[Player]:[Player]],0),MATCH(FPL_Combined[[#Headers],[Gameweek 24]],FPL_Fixtures_Extract[#Headers],0)),3))</f>
        <v>WHU</v>
      </c>
      <c r="Z142" t="str">
        <f ca="1">IF(RIGHT(FPL_Combined[[#Headers],[Gameweek 25]],2)&lt;$B$622,INDEX(FPL_Results_Extract[Player],MATCH($A142,FPL_Results_Extract[[Player]:[Player]],0)),INDEX(Team_Key[[Abbreviation]:[Abbreviation]],MATCH(LEFT(INDEX(FPL_Fixtures_Extract[],MATCH($A142,FPL_Fixtures_Extract[[Player]:[Player]],0),MATCH(FPL_Combined[[#Headers],[Gameweek 25]],FPL_Fixtures_Extract[#Headers],0)),LEN(INDEX(FPL_Fixtures_Extract[],MATCH($A142,FPL_Fixtures_Extract[[Player]:[Player]],0),MATCH(FPL_Combined[[#Headers],[Gameweek 25]],FPL_Fixtures_Extract[#Headers],0)))-4),Team_Key[[Full Name]:[Full Name]],0))&amp;RIGHT(INDEX(FPL_Fixtures_Extract[],MATCH($A142,FPL_Fixtures_Extract[[Player]:[Player]],0),MATCH(FPL_Combined[[#Headers],[Gameweek 25]],FPL_Fixtures_Extract[#Headers],0)),3))</f>
        <v>Cullen</v>
      </c>
      <c r="AA142" t="str">
        <f ca="1">IF(RIGHT(FPL_Combined[[#Headers],[Gameweek 26]],2)&lt;$B$622,INDEX(FPL_Results_Extract[Gameweek 01],MATCH($A142,FPL_Results_Extract[[Player]:[Player]],0)),INDEX(Team_Key[[Abbreviation]:[Abbreviation]],MATCH(LEFT(INDEX(FPL_Fixtures_Extract[],MATCH($A142,FPL_Fixtures_Extract[[Player]:[Player]],0),MATCH(FPL_Combined[[#Headers],[Gameweek 26]],FPL_Fixtures_Extract[#Headers],0)),LEN(INDEX(FPL_Fixtures_Extract[],MATCH($A142,FPL_Fixtures_Extract[[Player]:[Player]],0),MATCH(FPL_Combined[[#Headers],[Gameweek 26]],FPL_Fixtures_Extract[#Headers],0)))-4),Team_Key[[Full Name]:[Full Name]],0))&amp;RIGHT(INDEX(FPL_Fixtures_Extract[],MATCH($A142,FPL_Fixtures_Extract[[Player]:[Player]],0),MATCH(FPL_Combined[[#Headers],[Gameweek 26]],FPL_Fixtures_Extract[#Headers],0)),3))</f>
        <v>N/A</v>
      </c>
      <c r="AB142" t="str">
        <f ca="1">IF(RIGHT(FPL_Combined[[#Headers],[Gameweek 27]],2)&lt;$B$622,INDEX(FPL_Results_Extract[Gameweek 02],MATCH($A142,FPL_Results_Extract[[Player]:[Player]],0)),INDEX(Team_Key[[Abbreviation]:[Abbreviation]],MATCH(LEFT(INDEX(FPL_Fixtures_Extract[],MATCH($A142,FPL_Fixtures_Extract[[Player]:[Player]],0),MATCH(FPL_Combined[[#Headers],[Gameweek 27]],FPL_Fixtures_Extract[#Headers],0)),LEN(INDEX(FPL_Fixtures_Extract[],MATCH($A142,FPL_Fixtures_Extract[[Player]:[Player]],0),MATCH(FPL_Combined[[#Headers],[Gameweek 27]],FPL_Fixtures_Extract[#Headers],0)))-4),Team_Key[[Full Name]:[Full Name]],0))&amp;RIGHT(INDEX(FPL_Fixtures_Extract[],MATCH($A142,FPL_Fixtures_Extract[[Player]:[Player]],0),MATCH(FPL_Combined[[#Headers],[Gameweek 27]],FPL_Fixtures_Extract[#Headers],0)),3))</f>
        <v>N/A</v>
      </c>
      <c r="AC142" t="str">
        <f ca="1">IF(RIGHT(FPL_Combined[[#Headers],[Gameweek 28]],2)&lt;$B$622,INDEX(FPL_Results_Extract[Gameweek 03],MATCH($A142,FPL_Results_Extract[[Player]:[Player]],0)),INDEX(Team_Key[[Abbreviation]:[Abbreviation]],MATCH(LEFT(INDEX(FPL_Fixtures_Extract[],MATCH($A142,FPL_Fixtures_Extract[[Player]:[Player]],0),MATCH(FPL_Combined[[#Headers],[Gameweek 28]],FPL_Fixtures_Extract[#Headers],0)),LEN(INDEX(FPL_Fixtures_Extract[],MATCH($A142,FPL_Fixtures_Extract[[Player]:[Player]],0),MATCH(FPL_Combined[[#Headers],[Gameweek 28]],FPL_Fixtures_Extract[#Headers],0)))-4),Team_Key[[Full Name]:[Full Name]],0))&amp;RIGHT(INDEX(FPL_Fixtures_Extract[],MATCH($A142,FPL_Fixtures_Extract[[Player]:[Player]],0),MATCH(FPL_Combined[[#Headers],[Gameweek 28]],FPL_Fixtures_Extract[#Headers],0)),3))</f>
        <v>BOU(H) 3-4</v>
      </c>
      <c r="AD142" t="str">
        <f ca="1">IF(RIGHT(FPL_Combined[[#Headers],[Gameweek 29]],2)&lt;$B$622,INDEX(FPL_Results_Extract[Gameweek 04],MATCH($A142,FPL_Results_Extract[[Player]:[Player]],0)),INDEX(Team_Key[[Abbreviation]:[Abbreviation]],MATCH(LEFT(INDEX(FPL_Fixtures_Extract[],MATCH($A142,FPL_Fixtures_Extract[[Player]:[Player]],0),MATCH(FPL_Combined[[#Headers],[Gameweek 29]],FPL_Fixtures_Extract[#Headers],0)),LEN(INDEX(FPL_Fixtures_Extract[],MATCH($A142,FPL_Fixtures_Extract[[Player]:[Player]],0),MATCH(FPL_Combined[[#Headers],[Gameweek 29]],FPL_Fixtures_Extract[#Headers],0)))-4),Team_Key[[Full Name]:[Full Name]],0))&amp;RIGHT(INDEX(FPL_Fixtures_Extract[],MATCH($A142,FPL_Fixtures_Extract[[Player]:[Player]],0),MATCH(FPL_Combined[[#Headers],[Gameweek 29]],FPL_Fixtures_Extract[#Headers],0)),3))</f>
        <v>EVE(A)</v>
      </c>
      <c r="AE142" t="e">
        <f ca="1">IF(RIGHT(FPL_Combined[[#Headers],[Gameweek 30]],2)&lt;$B$622,INDEX(FPL_Results_Extract[Gameweek 05],MATCH($A142,FPL_Results_Extract[[Player]:[Player]],0)),INDEX(Team_Key[[Abbreviation]:[Abbreviation]],MATCH(LEFT(INDEX(FPL_Fixtures_Extract[],MATCH($A142,FPL_Fixtures_Extract[[Player]:[Player]],0),MATCH(FPL_Combined[[#Headers],[Gameweek 30]],FPL_Fixtures_Extract[#Headers],0)),LEN(INDEX(FPL_Fixtures_Extract[],MATCH($A142,FPL_Fixtures_Extract[[Player]:[Player]],0),MATCH(FPL_Combined[[#Headers],[Gameweek 30]],FPL_Fixtures_Extract[#Headers],0)))-4),Team_Key[[Full Name]:[Full Name]],0))&amp;RIGHT(INDEX(FPL_Fixtures_Extract[],MATCH($A142,FPL_Fixtures_Extract[[Player]:[Player]],0),MATCH(FPL_Combined[[#Headers],[Gameweek 30]],FPL_Fixtures_Extract[#Headers],0)),3))</f>
        <v>#VALUE!</v>
      </c>
      <c r="AF142" t="str">
        <f ca="1">IF(RIGHT(FPL_Combined[[#Headers],[Gameweek 31]],2)&lt;$B$622,INDEX(FPL_Results_Extract[Gameweek 06],MATCH($A142,FPL_Results_Extract[[Player]:[Player]],0)),INDEX(Team_Key[[Abbreviation]:[Abbreviation]],MATCH(LEFT(INDEX(FPL_Fixtures_Extract[],MATCH($A142,FPL_Fixtures_Extract[[Player]:[Player]],0),MATCH(FPL_Combined[[#Headers],[Gameweek 31]],FPL_Fixtures_Extract[#Headers],0)),LEN(INDEX(FPL_Fixtures_Extract[],MATCH($A142,FPL_Fixtures_Extract[[Player]:[Player]],0),MATCH(FPL_Combined[[#Headers],[Gameweek 31]],FPL_Fixtures_Extract[#Headers],0)))-4),Team_Key[[Full Name]:[Full Name]],0))&amp;RIGHT(INDEX(FPL_Fixtures_Extract[],MATCH($A142,FPL_Fixtures_Extract[[Player]:[Player]],0),MATCH(FPL_Combined[[#Headers],[Gameweek 31]],FPL_Fixtures_Extract[#Headers],0)),3))</f>
        <v>CHE(A)</v>
      </c>
      <c r="AG142" t="str">
        <f ca="1">IF(RIGHT(FPL_Combined[[#Headers],[Gameweek 32]],2)&lt;$B$622,INDEX(FPL_Results_Extract[Gameweek 07],MATCH($A142,FPL_Results_Extract[[Player]:[Player]],0)),INDEX(Team_Key[[Abbreviation]:[Abbreviation]],MATCH(LEFT(INDEX(FPL_Fixtures_Extract[],MATCH($A142,FPL_Fixtures_Extract[[Player]:[Player]],0),MATCH(FPL_Combined[[#Headers],[Gameweek 32]],FPL_Fixtures_Extract[#Headers],0)),LEN(INDEX(FPL_Fixtures_Extract[],MATCH($A142,FPL_Fixtures_Extract[[Player]:[Player]],0),MATCH(FPL_Combined[[#Headers],[Gameweek 32]],FPL_Fixtures_Extract[#Headers],0)))-4),Team_Key[[Full Name]:[Full Name]],0))&amp;RIGHT(INDEX(FPL_Fixtures_Extract[],MATCH($A142,FPL_Fixtures_Extract[[Player]:[Player]],0),MATCH(FPL_Combined[[#Headers],[Gameweek 32]],FPL_Fixtures_Extract[#Headers],0)),3))</f>
        <v>CRY(H)</v>
      </c>
      <c r="AH142" t="str">
        <f ca="1">IF(RIGHT(FPL_Combined[[#Headers],[Gameweek 33]],2)&lt;$B$622,INDEX(FPL_Results_Extract[Gameweek 08],MATCH($A142,FPL_Results_Extract[[Player]:[Player]],0)),INDEX(Team_Key[[Abbreviation]:[Abbreviation]],MATCH(LEFT(INDEX(FPL_Fixtures_Extract[],MATCH($A142,FPL_Fixtures_Extract[[Player]:[Player]],0),MATCH(FPL_Combined[[#Headers],[Gameweek 33]],FPL_Fixtures_Extract[#Headers],0)),LEN(INDEX(FPL_Fixtures_Extract[],MATCH($A142,FPL_Fixtures_Extract[[Player]:[Player]],0),MATCH(FPL_Combined[[#Headers],[Gameweek 33]],FPL_Fixtures_Extract[#Headers],0)))-4),Team_Key[[Full Name]:[Full Name]],0))&amp;RIGHT(INDEX(FPL_Fixtures_Extract[],MATCH($A142,FPL_Fixtures_Extract[[Player]:[Player]],0),MATCH(FPL_Combined[[#Headers],[Gameweek 33]],FPL_Fixtures_Extract[#Headers],0)),3))</f>
        <v>ARS(H)</v>
      </c>
      <c r="AI142" t="str">
        <f ca="1">IF(RIGHT(FPL_Combined[[#Headers],[Gameweek 34]],2)&lt;$B$622,INDEX(FPL_Results_Extract[Gameweek 09],MATCH($A142,FPL_Results_Extract[[Player]:[Player]],0)),INDEX(Team_Key[[Abbreviation]:[Abbreviation]],MATCH(LEFT(INDEX(FPL_Fixtures_Extract[],MATCH($A142,FPL_Fixtures_Extract[[Player]:[Player]],0),MATCH(FPL_Combined[[#Headers],[Gameweek 34]],FPL_Fixtures_Extract[#Headers],0)),LEN(INDEX(FPL_Fixtures_Extract[],MATCH($A142,FPL_Fixtures_Extract[[Player]:[Player]],0),MATCH(FPL_Combined[[#Headers],[Gameweek 34]],FPL_Fixtures_Extract[#Headers],0)))-4),Team_Key[[Full Name]:[Full Name]],0))&amp;RIGHT(INDEX(FPL_Fixtures_Extract[],MATCH($A142,FPL_Fixtures_Extract[[Player]:[Player]],0),MATCH(FPL_Combined[[#Headers],[Gameweek 34]],FPL_Fixtures_Extract[#Headers],0)),3))</f>
        <v>LEI(A)</v>
      </c>
      <c r="AJ142" t="e">
        <f ca="1">IF(RIGHT(FPL_Combined[[#Headers],[Gameweek 35]],2)&lt;$B$622,INDEX(FPL_Results_Extract[Gameweek 10],MATCH($A142,FPL_Results_Extract[[Player]:[Player]],0)),INDEX(Team_Key[[Abbreviation]:[Abbreviation]],MATCH(LEFT(INDEX(FPL_Fixtures_Extract[],MATCH($A142,FPL_Fixtures_Extract[[Player]:[Player]],0),MATCH(FPL_Combined[[#Headers],[Gameweek 35]],FPL_Fixtures_Extract[#Headers],0)),LEN(INDEX(FPL_Fixtures_Extract[],MATCH($A142,FPL_Fixtures_Extract[[Player]:[Player]],0),MATCH(FPL_Combined[[#Headers],[Gameweek 35]],FPL_Fixtures_Extract[#Headers],0)))-4),Team_Key[[Full Name]:[Full Name]],0))&amp;RIGHT(INDEX(FPL_Fixtures_Extract[],MATCH($A142,FPL_Fixtures_Extract[[Player]:[Player]],0),MATCH(FPL_Combined[[#Headers],[Gameweek 35]],FPL_Fixtures_Extract[#Headers],0)),3))</f>
        <v>#VALUE!</v>
      </c>
      <c r="AK142" t="str">
        <f ca="1">IF(RIGHT(FPL_Combined[[#Headers],[Gameweek 36]],2)&lt;$B$622,INDEX(FPL_Results_Extract[Gameweek 11],MATCH($A142,FPL_Results_Extract[[Player]:[Player]],0)),INDEX(Team_Key[[Abbreviation]:[Abbreviation]],MATCH(LEFT(INDEX(FPL_Fixtures_Extract[],MATCH($A142,FPL_Fixtures_Extract[[Player]:[Player]],0),MATCH(FPL_Combined[[#Headers],[Gameweek 36]],FPL_Fixtures_Extract[#Headers],0)),LEN(INDEX(FPL_Fixtures_Extract[],MATCH($A142,FPL_Fixtures_Extract[[Player]:[Player]],0),MATCH(FPL_Combined[[#Headers],[Gameweek 36]],FPL_Fixtures_Extract[#Headers],0)))-4),Team_Key[[Full Name]:[Full Name]],0))&amp;RIGHT(INDEX(FPL_Fixtures_Extract[],MATCH($A142,FPL_Fixtures_Extract[[Player]:[Player]],0),MATCH(FPL_Combined[[#Headers],[Gameweek 36]],FPL_Fixtures_Extract[#Headers],0)),3))</f>
        <v>WBA(A)</v>
      </c>
      <c r="AL142" t="str">
        <f ca="1">IF(RIGHT(FPL_Combined[[#Headers],[Gameweek 37]],2)&lt;$B$622,INDEX(FPL_Results_Extract[Gameweek 12],MATCH($A142,FPL_Results_Extract[[Player]:[Player]],0)),INDEX(Team_Key[[Abbreviation]:[Abbreviation]],MATCH(LEFT(INDEX(FPL_Fixtures_Extract[],MATCH($A142,FPL_Fixtures_Extract[[Player]:[Player]],0),MATCH(FPL_Combined[[#Headers],[Gameweek 37]],FPL_Fixtures_Extract[#Headers],0)),LEN(INDEX(FPL_Fixtures_Extract[],MATCH($A142,FPL_Fixtures_Extract[[Player]:[Player]],0),MATCH(FPL_Combined[[#Headers],[Gameweek 37]],FPL_Fixtures_Extract[#Headers],0)))-4),Team_Key[[Full Name]:[Full Name]],0))&amp;RIGHT(INDEX(FPL_Fixtures_Extract[],MATCH($A142,FPL_Fixtures_Extract[[Player]:[Player]],0),MATCH(FPL_Combined[[#Headers],[Gameweek 37]],FPL_Fixtures_Extract[#Headers],0)),3))</f>
        <v>SWA(H)</v>
      </c>
      <c r="AM142" t="str">
        <f ca="1">IF(RIGHT(FPL_Combined[[#Headers],[Gameweek 38]],2)&lt;$B$622,INDEX(FPL_Results_Extract[Gameweek 13],MATCH($A142,FPL_Results_Extract[[Player]:[Player]],0)),INDEX(Team_Key[[Abbreviation]:[Abbreviation]],MATCH(LEFT(INDEX(FPL_Fixtures_Extract[],MATCH($A142,FPL_Fixtures_Extract[[Player]:[Player]],0),MATCH(FPL_Combined[[#Headers],[Gameweek 38]],FPL_Fixtures_Extract[#Headers],0)),LEN(INDEX(FPL_Fixtures_Extract[],MATCH($A142,FPL_Fixtures_Extract[[Player]:[Player]],0),MATCH(FPL_Combined[[#Headers],[Gameweek 38]],FPL_Fixtures_Extract[#Headers],0)))-4),Team_Key[[Full Name]:[Full Name]],0))&amp;RIGHT(INDEX(FPL_Fixtures_Extract[],MATCH($A142,FPL_Fixtures_Extract[[Player]:[Player]],0),MATCH(FPL_Combined[[#Headers],[Gameweek 38]],FPL_Fixtures_Extract[#Headers],0)),3))</f>
        <v>STK(A)</v>
      </c>
    </row>
    <row r="143" spans="1:39" x14ac:dyDescent="0.45">
      <c r="A143" t="s">
        <v>157</v>
      </c>
      <c r="B143" t="str">
        <f ca="1">IF(RIGHT(FPL_Combined[[#Headers],[Gameweek 01]],2)&lt;$B$622,INDEX(FPL_Results_Extract[Gameweek 01],MATCH($A143,FPL_Results_Extract[[Player]:[Player]],0)),INDEX(Team_Key[[Abbreviation]:[Abbreviation]],MATCH(LEFT(INDEX(FPL_Fixtures_Extract[],MATCH($A143,FPL_Fixtures_Extract[[Player]:[Player]],0),MATCH(FPL_Combined[[#Headers],[Gameweek 01]],FPL_Fixtures_Extract[#Headers],0)),LEN(INDEX(FPL_Fixtures_Extract[],MATCH($A143,FPL_Fixtures_Extract[[Player]:[Player]],0),MATCH(FPL_Combined[[#Headers],[Gameweek 01]],FPL_Fixtures_Extract[#Headers],0)))-4),Team_Key[[Full Name]:[Full Name]],0))&amp;RIGHT(INDEX(FPL_Fixtures_Extract[],MATCH($A143,FPL_Fixtures_Extract[[Player]:[Player]],0),MATCH(FPL_Combined[[#Headers],[Gameweek 01]],FPL_Fixtures_Extract[#Headers],0)),3))</f>
        <v>AVL(H) 0-1</v>
      </c>
      <c r="C143" t="str">
        <f ca="1">IF(RIGHT(FPL_Combined[[#Headers],[Gameweek 02]],2)&lt;$B$622,INDEX(FPL_Results_Extract[Gameweek 02],MATCH($A143,FPL_Results_Extract[[Player]:[Player]],0)),INDEX(Team_Key[[Abbreviation]:[Abbreviation]],MATCH(LEFT(INDEX(FPL_Fixtures_Extract[],MATCH($A143,FPL_Fixtures_Extract[[Player]:[Player]],0),MATCH(FPL_Combined[[#Headers],[Gameweek 02]],FPL_Fixtures_Extract[#Headers],0)),LEN(INDEX(FPL_Fixtures_Extract[],MATCH($A143,FPL_Fixtures_Extract[[Player]:[Player]],0),MATCH(FPL_Combined[[#Headers],[Gameweek 02]],FPL_Fixtures_Extract[#Headers],0)))-4),Team_Key[[Full Name]:[Full Name]],0))&amp;RIGHT(INDEX(FPL_Fixtures_Extract[],MATCH($A143,FPL_Fixtures_Extract[[Player]:[Player]],0),MATCH(FPL_Combined[[#Headers],[Gameweek 02]],FPL_Fixtures_Extract[#Headers],0)),3))</f>
        <v>LIV(A) 0-1</v>
      </c>
      <c r="D143" t="str">
        <f ca="1">IF(RIGHT(FPL_Combined[[#Headers],[Gameweek 03]],2)&lt;$B$622,INDEX(FPL_Results_Extract[Gameweek 03],MATCH($A143,FPL_Results_Extract[[Player]:[Player]],0)),INDEX(Team_Key[[Abbreviation]:[Abbreviation]],MATCH(LEFT(INDEX(FPL_Fixtures_Extract[],MATCH($A143,FPL_Fixtures_Extract[[Player]:[Player]],0),MATCH(FPL_Combined[[#Headers],[Gameweek 03]],FPL_Fixtures_Extract[#Headers],0)),LEN(INDEX(FPL_Fixtures_Extract[],MATCH($A143,FPL_Fixtures_Extract[[Player]:[Player]],0),MATCH(FPL_Combined[[#Headers],[Gameweek 03]],FPL_Fixtures_Extract[#Headers],0)))-4),Team_Key[[Full Name]:[Full Name]],0))&amp;RIGHT(INDEX(FPL_Fixtures_Extract[],MATCH($A143,FPL_Fixtures_Extract[[Player]:[Player]],0),MATCH(FPL_Combined[[#Headers],[Gameweek 03]],FPL_Fixtures_Extract[#Headers],0)),3))</f>
        <v>WHU(A) 4-3</v>
      </c>
      <c r="E143" t="str">
        <f ca="1">IF(RIGHT(FPL_Combined[[#Headers],[Gameweek 04]],2)&lt;$B$622,INDEX(FPL_Results_Extract[Gameweek 04],MATCH($A143,FPL_Results_Extract[[Player]:[Player]],0)),INDEX(Team_Key[[Abbreviation]:[Abbreviation]],MATCH(LEFT(INDEX(FPL_Fixtures_Extract[],MATCH($A143,FPL_Fixtures_Extract[[Player]:[Player]],0),MATCH(FPL_Combined[[#Headers],[Gameweek 04]],FPL_Fixtures_Extract[#Headers],0)),LEN(INDEX(FPL_Fixtures_Extract[],MATCH($A143,FPL_Fixtures_Extract[[Player]:[Player]],0),MATCH(FPL_Combined[[#Headers],[Gameweek 04]],FPL_Fixtures_Extract[#Headers],0)))-4),Team_Key[[Full Name]:[Full Name]],0))&amp;RIGHT(INDEX(FPL_Fixtures_Extract[],MATCH($A143,FPL_Fixtures_Extract[[Player]:[Player]],0),MATCH(FPL_Combined[[#Headers],[Gameweek 04]],FPL_Fixtures_Extract[#Headers],0)),3))</f>
        <v>LEI(H) 1-1</v>
      </c>
      <c r="F143" t="str">
        <f ca="1">IF(RIGHT(FPL_Combined[[#Headers],[Gameweek 05]],2)&lt;$B$622,INDEX(FPL_Results_Extract[Gameweek 05],MATCH($A143,FPL_Results_Extract[[Player]:[Player]],0)),INDEX(Team_Key[[Abbreviation]:[Abbreviation]],MATCH(LEFT(INDEX(FPL_Fixtures_Extract[],MATCH($A143,FPL_Fixtures_Extract[[Player]:[Player]],0),MATCH(FPL_Combined[[#Headers],[Gameweek 05]],FPL_Fixtures_Extract[#Headers],0)),LEN(INDEX(FPL_Fixtures_Extract[],MATCH($A143,FPL_Fixtures_Extract[[Player]:[Player]],0),MATCH(FPL_Combined[[#Headers],[Gameweek 05]],FPL_Fixtures_Extract[#Headers],0)))-4),Team_Key[[Full Name]:[Full Name]],0))&amp;RIGHT(INDEX(FPL_Fixtures_Extract[],MATCH($A143,FPL_Fixtures_Extract[[Player]:[Player]],0),MATCH(FPL_Combined[[#Headers],[Gameweek 05]],FPL_Fixtures_Extract[#Headers],0)),3))</f>
        <v>NOR(A) 1-3</v>
      </c>
      <c r="G143" t="str">
        <f ca="1">IF(RIGHT(FPL_Combined[[#Headers],[Gameweek 06]],2)&lt;$B$622,INDEX(FPL_Results_Extract[Gameweek 06],MATCH($A143,FPL_Results_Extract[[Player]:[Player]],0)),INDEX(Team_Key[[Abbreviation]:[Abbreviation]],MATCH(LEFT(INDEX(FPL_Fixtures_Extract[],MATCH($A143,FPL_Fixtures_Extract[[Player]:[Player]],0),MATCH(FPL_Combined[[#Headers],[Gameweek 06]],FPL_Fixtures_Extract[#Headers],0)),LEN(INDEX(FPL_Fixtures_Extract[],MATCH($A143,FPL_Fixtures_Extract[[Player]:[Player]],0),MATCH(FPL_Combined[[#Headers],[Gameweek 06]],FPL_Fixtures_Extract[#Headers],0)))-4),Team_Key[[Full Name]:[Full Name]],0))&amp;RIGHT(INDEX(FPL_Fixtures_Extract[],MATCH($A143,FPL_Fixtures_Extract[[Player]:[Player]],0),MATCH(FPL_Combined[[#Headers],[Gameweek 06]],FPL_Fixtures_Extract[#Headers],0)),3))</f>
        <v>SUN(H) 2-0</v>
      </c>
      <c r="H143" t="str">
        <f ca="1">IF(RIGHT(FPL_Combined[[#Headers],[Gameweek 07]],2)&lt;$B$622,INDEX(FPL_Results_Extract[Gameweek 07],MATCH($A143,FPL_Results_Extract[[Player]:[Player]],0)),INDEX(Team_Key[[Abbreviation]:[Abbreviation]],MATCH(LEFT(INDEX(FPL_Fixtures_Extract[],MATCH($A143,FPL_Fixtures_Extract[[Player]:[Player]],0),MATCH(FPL_Combined[[#Headers],[Gameweek 07]],FPL_Fixtures_Extract[#Headers],0)),LEN(INDEX(FPL_Fixtures_Extract[],MATCH($A143,FPL_Fixtures_Extract[[Player]:[Player]],0),MATCH(FPL_Combined[[#Headers],[Gameweek 07]],FPL_Fixtures_Extract[#Headers],0)))-4),Team_Key[[Full Name]:[Full Name]],0))&amp;RIGHT(INDEX(FPL_Fixtures_Extract[],MATCH($A143,FPL_Fixtures_Extract[[Player]:[Player]],0),MATCH(FPL_Combined[[#Headers],[Gameweek 07]],FPL_Fixtures_Extract[#Headers],0)),3))</f>
        <v>STK(A) 1-2</v>
      </c>
      <c r="I143" t="str">
        <f ca="1">IF(RIGHT(FPL_Combined[[#Headers],[Gameweek 08]],2)&lt;$B$622,INDEX(FPL_Results_Extract[Gameweek 08],MATCH($A143,FPL_Results_Extract[[Player]:[Player]],0)),INDEX(Team_Key[[Abbreviation]:[Abbreviation]],MATCH(LEFT(INDEX(FPL_Fixtures_Extract[],MATCH($A143,FPL_Fixtures_Extract[[Player]:[Player]],0),MATCH(FPL_Combined[[#Headers],[Gameweek 08]],FPL_Fixtures_Extract[#Headers],0)),LEN(INDEX(FPL_Fixtures_Extract[],MATCH($A143,FPL_Fixtures_Extract[[Player]:[Player]],0),MATCH(FPL_Combined[[#Headers],[Gameweek 08]],FPL_Fixtures_Extract[#Headers],0)))-4),Team_Key[[Full Name]:[Full Name]],0))&amp;RIGHT(INDEX(FPL_Fixtures_Extract[],MATCH($A143,FPL_Fixtures_Extract[[Player]:[Player]],0),MATCH(FPL_Combined[[#Headers],[Gameweek 08]],FPL_Fixtures_Extract[#Headers],0)),3))</f>
        <v>WAT(H) 1-1</v>
      </c>
      <c r="J143" t="str">
        <f ca="1">IF(RIGHT(FPL_Combined[[#Headers],[Gameweek 09]],2)&lt;$B$622,INDEX(FPL_Results_Extract[Gameweek 09],MATCH($A143,FPL_Results_Extract[[Player]:[Player]],0)),INDEX(Team_Key[[Abbreviation]:[Abbreviation]],MATCH(LEFT(INDEX(FPL_Fixtures_Extract[],MATCH($A143,FPL_Fixtures_Extract[[Player]:[Player]],0),MATCH(FPL_Combined[[#Headers],[Gameweek 09]],FPL_Fixtures_Extract[#Headers],0)),LEN(INDEX(FPL_Fixtures_Extract[],MATCH($A143,FPL_Fixtures_Extract[[Player]:[Player]],0),MATCH(FPL_Combined[[#Headers],[Gameweek 09]],FPL_Fixtures_Extract[#Headers],0)))-4),Team_Key[[Full Name]:[Full Name]],0))&amp;RIGHT(INDEX(FPL_Fixtures_Extract[],MATCH($A143,FPL_Fixtures_Extract[[Player]:[Player]],0),MATCH(FPL_Combined[[#Headers],[Gameweek 09]],FPL_Fixtures_Extract[#Headers],0)),3))</f>
        <v>MCI(A) 1-5</v>
      </c>
      <c r="K143" t="str">
        <f ca="1">IF(RIGHT(FPL_Combined[[#Headers],[Gameweek 10]],2)&lt;$B$622,INDEX(FPL_Results_Extract[Gameweek 10],MATCH($A143,FPL_Results_Extract[[Player]:[Player]],0)),INDEX(Team_Key[[Abbreviation]:[Abbreviation]],MATCH(LEFT(INDEX(FPL_Fixtures_Extract[],MATCH($A143,FPL_Fixtures_Extract[[Player]:[Player]],0),MATCH(FPL_Combined[[#Headers],[Gameweek 10]],FPL_Fixtures_Extract[#Headers],0)),LEN(INDEX(FPL_Fixtures_Extract[],MATCH($A143,FPL_Fixtures_Extract[[Player]:[Player]],0),MATCH(FPL_Combined[[#Headers],[Gameweek 10]],FPL_Fixtures_Extract[#Headers],0)))-4),Team_Key[[Full Name]:[Full Name]],0))&amp;RIGHT(INDEX(FPL_Fixtures_Extract[],MATCH($A143,FPL_Fixtures_Extract[[Player]:[Player]],0),MATCH(FPL_Combined[[#Headers],[Gameweek 10]],FPL_Fixtures_Extract[#Headers],0)),3))</f>
        <v>TOT(H) 1-5</v>
      </c>
      <c r="L143" t="str">
        <f ca="1">IF(RIGHT(FPL_Combined[[#Headers],[Gameweek 11]],2)&lt;$B$622,INDEX(FPL_Results_Extract[Gameweek 11],MATCH($A143,FPL_Results_Extract[[Player]:[Player]],0)),INDEX(Team_Key[[Abbreviation]:[Abbreviation]],MATCH(LEFT(INDEX(FPL_Fixtures_Extract[],MATCH($A143,FPL_Fixtures_Extract[[Player]:[Player]],0),MATCH(FPL_Combined[[#Headers],[Gameweek 11]],FPL_Fixtures_Extract[#Headers],0)),LEN(INDEX(FPL_Fixtures_Extract[],MATCH($A143,FPL_Fixtures_Extract[[Player]:[Player]],0),MATCH(FPL_Combined[[#Headers],[Gameweek 11]],FPL_Fixtures_Extract[#Headers],0)))-4),Team_Key[[Full Name]:[Full Name]],0))&amp;RIGHT(INDEX(FPL_Fixtures_Extract[],MATCH($A143,FPL_Fixtures_Extract[[Player]:[Player]],0),MATCH(FPL_Combined[[#Headers],[Gameweek 11]],FPL_Fixtures_Extract[#Headers],0)),3))</f>
        <v>SOU(A) 0-2</v>
      </c>
      <c r="M143" t="str">
        <f ca="1">IF(RIGHT(FPL_Combined[[#Headers],[Gameweek 12]],2)&lt;$B$622,INDEX(FPL_Results_Extract[Gameweek 12],MATCH($A143,FPL_Results_Extract[[Player]:[Player]],0)),INDEX(Team_Key[[Abbreviation]:[Abbreviation]],MATCH(LEFT(INDEX(FPL_Fixtures_Extract[],MATCH($A143,FPL_Fixtures_Extract[[Player]:[Player]],0),MATCH(FPL_Combined[[#Headers],[Gameweek 12]],FPL_Fixtures_Extract[#Headers],0)),LEN(INDEX(FPL_Fixtures_Extract[],MATCH($A143,FPL_Fixtures_Extract[[Player]:[Player]],0),MATCH(FPL_Combined[[#Headers],[Gameweek 12]],FPL_Fixtures_Extract[#Headers],0)))-4),Team_Key[[Full Name]:[Full Name]],0))&amp;RIGHT(INDEX(FPL_Fixtures_Extract[],MATCH($A143,FPL_Fixtures_Extract[[Player]:[Player]],0),MATCH(FPL_Combined[[#Headers],[Gameweek 12]],FPL_Fixtures_Extract[#Headers],0)),3))</f>
        <v>NEW(H) 0-1</v>
      </c>
      <c r="N143" t="str">
        <f ca="1">IF(RIGHT(FPL_Combined[[#Headers],[Gameweek 13]],2)&lt;$B$622,INDEX(FPL_Results_Extract[Gameweek 13],MATCH($A143,FPL_Results_Extract[[Player]:[Player]],0)),INDEX(Team_Key[[Abbreviation]:[Abbreviation]],MATCH(LEFT(INDEX(FPL_Fixtures_Extract[],MATCH($A143,FPL_Fixtures_Extract[[Player]:[Player]],0),MATCH(FPL_Combined[[#Headers],[Gameweek 13]],FPL_Fixtures_Extract[#Headers],0)),LEN(INDEX(FPL_Fixtures_Extract[],MATCH($A143,FPL_Fixtures_Extract[[Player]:[Player]],0),MATCH(FPL_Combined[[#Headers],[Gameweek 13]],FPL_Fixtures_Extract[#Headers],0)))-4),Team_Key[[Full Name]:[Full Name]],0))&amp;RIGHT(INDEX(FPL_Fixtures_Extract[],MATCH($A143,FPL_Fixtures_Extract[[Player]:[Player]],0),MATCH(FPL_Combined[[#Headers],[Gameweek 13]],FPL_Fixtures_Extract[#Headers],0)),3))</f>
        <v>SWA(A) 2-2</v>
      </c>
      <c r="O143" t="str">
        <f ca="1">IF(RIGHT(FPL_Combined[[#Headers],[Gameweek 14]],2)&lt;$B$622,INDEX(FPL_Results_Extract[Gameweek 14],MATCH($A143,FPL_Results_Extract[[Player]:[Player]],0)),INDEX(Team_Key[[Abbreviation]:[Abbreviation]],MATCH(LEFT(INDEX(FPL_Fixtures_Extract[],MATCH($A143,FPL_Fixtures_Extract[[Player]:[Player]],0),MATCH(FPL_Combined[[#Headers],[Gameweek 14]],FPL_Fixtures_Extract[#Headers],0)),LEN(INDEX(FPL_Fixtures_Extract[],MATCH($A143,FPL_Fixtures_Extract[[Player]:[Player]],0),MATCH(FPL_Combined[[#Headers],[Gameweek 14]],FPL_Fixtures_Extract[#Headers],0)))-4),Team_Key[[Full Name]:[Full Name]],0))&amp;RIGHT(INDEX(FPL_Fixtures_Extract[],MATCH($A143,FPL_Fixtures_Extract[[Player]:[Player]],0),MATCH(FPL_Combined[[#Headers],[Gameweek 14]],FPL_Fixtures_Extract[#Headers],0)),3))</f>
        <v>EVE(H) 3-3</v>
      </c>
      <c r="P143" t="str">
        <f ca="1">IF(RIGHT(FPL_Combined[[#Headers],[Gameweek 15]],2)&lt;$B$622,INDEX(FPL_Results_Extract[Gameweek 15],MATCH($A143,FPL_Results_Extract[[Player]:[Player]],0)),INDEX(Team_Key[[Abbreviation]:[Abbreviation]],MATCH(LEFT(INDEX(FPL_Fixtures_Extract[],MATCH($A143,FPL_Fixtures_Extract[[Player]:[Player]],0),MATCH(FPL_Combined[[#Headers],[Gameweek 15]],FPL_Fixtures_Extract[#Headers],0)),LEN(INDEX(FPL_Fixtures_Extract[],MATCH($A143,FPL_Fixtures_Extract[[Player]:[Player]],0),MATCH(FPL_Combined[[#Headers],[Gameweek 15]],FPL_Fixtures_Extract[#Headers],0)))-4),Team_Key[[Full Name]:[Full Name]],0))&amp;RIGHT(INDEX(FPL_Fixtures_Extract[],MATCH($A143,FPL_Fixtures_Extract[[Player]:[Player]],0),MATCH(FPL_Combined[[#Headers],[Gameweek 15]],FPL_Fixtures_Extract[#Headers],0)),3))</f>
        <v>CHE(A) 1-0</v>
      </c>
      <c r="Q143" t="str">
        <f ca="1">IF(RIGHT(FPL_Combined[[#Headers],[Gameweek 16]],2)&lt;$B$622,INDEX(FPL_Results_Extract[Gameweek 16],MATCH($A143,FPL_Results_Extract[[Player]:[Player]],0)),INDEX(Team_Key[[Abbreviation]:[Abbreviation]],MATCH(LEFT(INDEX(FPL_Fixtures_Extract[],MATCH($A143,FPL_Fixtures_Extract[[Player]:[Player]],0),MATCH(FPL_Combined[[#Headers],[Gameweek 16]],FPL_Fixtures_Extract[#Headers],0)),LEN(INDEX(FPL_Fixtures_Extract[],MATCH($A143,FPL_Fixtures_Extract[[Player]:[Player]],0),MATCH(FPL_Combined[[#Headers],[Gameweek 16]],FPL_Fixtures_Extract[#Headers],0)))-4),Team_Key[[Full Name]:[Full Name]],0))&amp;RIGHT(INDEX(FPL_Fixtures_Extract[],MATCH($A143,FPL_Fixtures_Extract[[Player]:[Player]],0),MATCH(FPL_Combined[[#Headers],[Gameweek 16]],FPL_Fixtures_Extract[#Headers],0)),3))</f>
        <v>MUN(H) 2-1</v>
      </c>
      <c r="R143" t="str">
        <f ca="1">IF(RIGHT(FPL_Combined[[#Headers],[Gameweek 17]],2)&lt;$B$622,INDEX(FPL_Results_Extract[Gameweek 17],MATCH($A143,FPL_Results_Extract[[Player]:[Player]],0)),INDEX(Team_Key[[Abbreviation]:[Abbreviation]],MATCH(LEFT(INDEX(FPL_Fixtures_Extract[],MATCH($A143,FPL_Fixtures_Extract[[Player]:[Player]],0),MATCH(FPL_Combined[[#Headers],[Gameweek 17]],FPL_Fixtures_Extract[#Headers],0)),LEN(INDEX(FPL_Fixtures_Extract[],MATCH($A143,FPL_Fixtures_Extract[[Player]:[Player]],0),MATCH(FPL_Combined[[#Headers],[Gameweek 17]],FPL_Fixtures_Extract[#Headers],0)))-4),Team_Key[[Full Name]:[Full Name]],0))&amp;RIGHT(INDEX(FPL_Fixtures_Extract[],MATCH($A143,FPL_Fixtures_Extract[[Player]:[Player]],0),MATCH(FPL_Combined[[#Headers],[Gameweek 17]],FPL_Fixtures_Extract[#Headers],0)),3))</f>
        <v>WBA(A) 2-1</v>
      </c>
      <c r="S143" t="str">
        <f ca="1">IF(RIGHT(FPL_Combined[[#Headers],[Gameweek 18]],2)&lt;$B$622,INDEX(FPL_Results_Extract[Gameweek 18],MATCH($A143,FPL_Results_Extract[[Player]:[Player]],0)),INDEX(Team_Key[[Abbreviation]:[Abbreviation]],MATCH(LEFT(INDEX(FPL_Fixtures_Extract[],MATCH($A143,FPL_Fixtures_Extract[[Player]:[Player]],0),MATCH(FPL_Combined[[#Headers],[Gameweek 18]],FPL_Fixtures_Extract[#Headers],0)),LEN(INDEX(FPL_Fixtures_Extract[],MATCH($A143,FPL_Fixtures_Extract[[Player]:[Player]],0),MATCH(FPL_Combined[[#Headers],[Gameweek 18]],FPL_Fixtures_Extract[#Headers],0)))-4),Team_Key[[Full Name]:[Full Name]],0))&amp;RIGHT(INDEX(FPL_Fixtures_Extract[],MATCH($A143,FPL_Fixtures_Extract[[Player]:[Player]],0),MATCH(FPL_Combined[[#Headers],[Gameweek 18]],FPL_Fixtures_Extract[#Headers],0)),3))</f>
        <v>CRY(H) 0-0</v>
      </c>
      <c r="T143" t="str">
        <f ca="1">IF(RIGHT(FPL_Combined[[#Headers],[Gameweek 19]],2)&lt;$B$622,INDEX(FPL_Results_Extract[Gameweek 19],MATCH($A143,FPL_Results_Extract[[Player]:[Player]],0)),INDEX(Team_Key[[Abbreviation]:[Abbreviation]],MATCH(LEFT(INDEX(FPL_Fixtures_Extract[],MATCH($A143,FPL_Fixtures_Extract[[Player]:[Player]],0),MATCH(FPL_Combined[[#Headers],[Gameweek 19]],FPL_Fixtures_Extract[#Headers],0)),LEN(INDEX(FPL_Fixtures_Extract[],MATCH($A143,FPL_Fixtures_Extract[[Player]:[Player]],0),MATCH(FPL_Combined[[#Headers],[Gameweek 19]],FPL_Fixtures_Extract[#Headers],0)))-4),Team_Key[[Full Name]:[Full Name]],0))&amp;RIGHT(INDEX(FPL_Fixtures_Extract[],MATCH($A143,FPL_Fixtures_Extract[[Player]:[Player]],0),MATCH(FPL_Combined[[#Headers],[Gameweek 19]],FPL_Fixtures_Extract[#Headers],0)),3))</f>
        <v>ARS(A) 0-2</v>
      </c>
      <c r="U143" t="str">
        <f ca="1">IF(RIGHT(FPL_Combined[[#Headers],[Gameweek 20]],2)&lt;$B$622,INDEX(FPL_Results_Extract[Gameweek 20],MATCH($A143,FPL_Results_Extract[[Player]:[Player]],0)),INDEX(Team_Key[[Abbreviation]:[Abbreviation]],MATCH(LEFT(INDEX(FPL_Fixtures_Extract[],MATCH($A143,FPL_Fixtures_Extract[[Player]:[Player]],0),MATCH(FPL_Combined[[#Headers],[Gameweek 20]],FPL_Fixtures_Extract[#Headers],0)),LEN(INDEX(FPL_Fixtures_Extract[],MATCH($A143,FPL_Fixtures_Extract[[Player]:[Player]],0),MATCH(FPL_Combined[[#Headers],[Gameweek 20]],FPL_Fixtures_Extract[#Headers],0)))-4),Team_Key[[Full Name]:[Full Name]],0))&amp;RIGHT(INDEX(FPL_Fixtures_Extract[],MATCH($A143,FPL_Fixtures_Extract[[Player]:[Player]],0),MATCH(FPL_Combined[[#Headers],[Gameweek 20]],FPL_Fixtures_Extract[#Headers],0)),3))</f>
        <v>LEI(A) 0-0</v>
      </c>
      <c r="V143" t="str">
        <f ca="1">IF(RIGHT(FPL_Combined[[#Headers],[Gameweek 21]],2)&lt;$B$622,INDEX(FPL_Results_Extract[Gameweek 21],MATCH($A143,FPL_Results_Extract[[Player]:[Player]],0)),INDEX(Team_Key[[Abbreviation]:[Abbreviation]],MATCH(LEFT(INDEX(FPL_Fixtures_Extract[],MATCH($A143,FPL_Fixtures_Extract[[Player]:[Player]],0),MATCH(FPL_Combined[[#Headers],[Gameweek 21]],FPL_Fixtures_Extract[#Headers],0)),LEN(INDEX(FPL_Fixtures_Extract[],MATCH($A143,FPL_Fixtures_Extract[[Player]:[Player]],0),MATCH(FPL_Combined[[#Headers],[Gameweek 21]],FPL_Fixtures_Extract[#Headers],0)))-4),Team_Key[[Full Name]:[Full Name]],0))&amp;RIGHT(INDEX(FPL_Fixtures_Extract[],MATCH($A143,FPL_Fixtures_Extract[[Player]:[Player]],0),MATCH(FPL_Combined[[#Headers],[Gameweek 21]],FPL_Fixtures_Extract[#Headers],0)),3))</f>
        <v>WHU(H) 1-3</v>
      </c>
      <c r="W143" t="str">
        <f ca="1">IF(RIGHT(FPL_Combined[[#Headers],[Gameweek 22]],2)&lt;$B$622,INDEX(FPL_Results_Extract[Gameweek 22],MATCH($A143,FPL_Results_Extract[[Player]:[Player]],0)),INDEX(Team_Key[[Abbreviation]:[Abbreviation]],MATCH(LEFT(INDEX(FPL_Fixtures_Extract[],MATCH($A143,FPL_Fixtures_Extract[[Player]:[Player]],0),MATCH(FPL_Combined[[#Headers],[Gameweek 22]],FPL_Fixtures_Extract[#Headers],0)),LEN(INDEX(FPL_Fixtures_Extract[],MATCH($A143,FPL_Fixtures_Extract[[Player]:[Player]],0),MATCH(FPL_Combined[[#Headers],[Gameweek 22]],FPL_Fixtures_Extract[#Headers],0)))-4),Team_Key[[Full Name]:[Full Name]],0))&amp;RIGHT(INDEX(FPL_Fixtures_Extract[],MATCH($A143,FPL_Fixtures_Extract[[Player]:[Player]],0),MATCH(FPL_Combined[[#Headers],[Gameweek 22]],FPL_Fixtures_Extract[#Headers],0)),3))</f>
        <v>NOR(H) 3-0</v>
      </c>
      <c r="X143" t="str">
        <f ca="1">IF(RIGHT(FPL_Combined[[#Headers],[Gameweek 23]],2)&lt;$B$622,INDEX(FPL_Results_Extract[Gameweek 23],MATCH($A143,FPL_Results_Extract[[Player]:[Player]],0)),INDEX(Team_Key[[Abbreviation]:[Abbreviation]],MATCH(LEFT(INDEX(FPL_Fixtures_Extract[],MATCH($A143,FPL_Fixtures_Extract[[Player]:[Player]],0),MATCH(FPL_Combined[[#Headers],[Gameweek 23]],FPL_Fixtures_Extract[#Headers],0)),LEN(INDEX(FPL_Fixtures_Extract[],MATCH($A143,FPL_Fixtures_Extract[[Player]:[Player]],0),MATCH(FPL_Combined[[#Headers],[Gameweek 23]],FPL_Fixtures_Extract[#Headers],0)))-4),Team_Key[[Full Name]:[Full Name]],0))&amp;RIGHT(INDEX(FPL_Fixtures_Extract[],MATCH($A143,FPL_Fixtures_Extract[[Player]:[Player]],0),MATCH(FPL_Combined[[#Headers],[Gameweek 23]],FPL_Fixtures_Extract[#Headers],0)),3))</f>
        <v>SUN(A) 1-1</v>
      </c>
      <c r="Y143" t="str">
        <f ca="1">IF(RIGHT(FPL_Combined[[#Headers],[Gameweek 24]],2)&lt;$B$622,INDEX(FPL_Results_Extract[Team],MATCH($A143,FPL_Results_Extract[[Player]:[Player]],0)),INDEX(Team_Key[[Abbreviation]:[Abbreviation]],MATCH(LEFT(INDEX(FPL_Fixtures_Extract[],MATCH($A143,FPL_Fixtures_Extract[[Player]:[Player]],0),MATCH(FPL_Combined[[#Headers],[Gameweek 24]],FPL_Fixtures_Extract[#Headers],0)),LEN(INDEX(FPL_Fixtures_Extract[],MATCH($A143,FPL_Fixtures_Extract[[Player]:[Player]],0),MATCH(FPL_Combined[[#Headers],[Gameweek 24]],FPL_Fixtures_Extract[#Headers],0)))-4),Team_Key[[Full Name]:[Full Name]],0))&amp;RIGHT(INDEX(FPL_Fixtures_Extract[],MATCH($A143,FPL_Fixtures_Extract[[Player]:[Player]],0),MATCH(FPL_Combined[[#Headers],[Gameweek 24]],FPL_Fixtures_Extract[#Headers],0)),3))</f>
        <v>BOU</v>
      </c>
      <c r="Z143" t="str">
        <f ca="1">IF(RIGHT(FPL_Combined[[#Headers],[Gameweek 25]],2)&lt;$B$622,INDEX(FPL_Results_Extract[Player],MATCH($A143,FPL_Results_Extract[[Player]:[Player]],0)),INDEX(Team_Key[[Abbreviation]:[Abbreviation]],MATCH(LEFT(INDEX(FPL_Fixtures_Extract[],MATCH($A143,FPL_Fixtures_Extract[[Player]:[Player]],0),MATCH(FPL_Combined[[#Headers],[Gameweek 25]],FPL_Fixtures_Extract[#Headers],0)),LEN(INDEX(FPL_Fixtures_Extract[],MATCH($A143,FPL_Fixtures_Extract[[Player]:[Player]],0),MATCH(FPL_Combined[[#Headers],[Gameweek 25]],FPL_Fixtures_Extract[#Headers],0)))-4),Team_Key[[Full Name]:[Full Name]],0))&amp;RIGHT(INDEX(FPL_Fixtures_Extract[],MATCH($A143,FPL_Fixtures_Extract[[Player]:[Player]],0),MATCH(FPL_Combined[[#Headers],[Gameweek 25]],FPL_Fixtures_Extract[#Headers],0)),3))</f>
        <v>Daniels</v>
      </c>
      <c r="AA143" t="str">
        <f ca="1">IF(RIGHT(FPL_Combined[[#Headers],[Gameweek 26]],2)&lt;$B$622,INDEX(FPL_Results_Extract[Gameweek 01],MATCH($A143,FPL_Results_Extract[[Player]:[Player]],0)),INDEX(Team_Key[[Abbreviation]:[Abbreviation]],MATCH(LEFT(INDEX(FPL_Fixtures_Extract[],MATCH($A143,FPL_Fixtures_Extract[[Player]:[Player]],0),MATCH(FPL_Combined[[#Headers],[Gameweek 26]],FPL_Fixtures_Extract[#Headers],0)),LEN(INDEX(FPL_Fixtures_Extract[],MATCH($A143,FPL_Fixtures_Extract[[Player]:[Player]],0),MATCH(FPL_Combined[[#Headers],[Gameweek 26]],FPL_Fixtures_Extract[#Headers],0)))-4),Team_Key[[Full Name]:[Full Name]],0))&amp;RIGHT(INDEX(FPL_Fixtures_Extract[],MATCH($A143,FPL_Fixtures_Extract[[Player]:[Player]],0),MATCH(FPL_Combined[[#Headers],[Gameweek 26]],FPL_Fixtures_Extract[#Headers],0)),3))</f>
        <v>AVL(H) 0-1</v>
      </c>
      <c r="AB143" t="str">
        <f ca="1">IF(RIGHT(FPL_Combined[[#Headers],[Gameweek 27]],2)&lt;$B$622,INDEX(FPL_Results_Extract[Gameweek 02],MATCH($A143,FPL_Results_Extract[[Player]:[Player]],0)),INDEX(Team_Key[[Abbreviation]:[Abbreviation]],MATCH(LEFT(INDEX(FPL_Fixtures_Extract[],MATCH($A143,FPL_Fixtures_Extract[[Player]:[Player]],0),MATCH(FPL_Combined[[#Headers],[Gameweek 27]],FPL_Fixtures_Extract[#Headers],0)),LEN(INDEX(FPL_Fixtures_Extract[],MATCH($A143,FPL_Fixtures_Extract[[Player]:[Player]],0),MATCH(FPL_Combined[[#Headers],[Gameweek 27]],FPL_Fixtures_Extract[#Headers],0)))-4),Team_Key[[Full Name]:[Full Name]],0))&amp;RIGHT(INDEX(FPL_Fixtures_Extract[],MATCH($A143,FPL_Fixtures_Extract[[Player]:[Player]],0),MATCH(FPL_Combined[[#Headers],[Gameweek 27]],FPL_Fixtures_Extract[#Headers],0)),3))</f>
        <v>LIV(A) 0-1</v>
      </c>
      <c r="AC143" t="str">
        <f ca="1">IF(RIGHT(FPL_Combined[[#Headers],[Gameweek 28]],2)&lt;$B$622,INDEX(FPL_Results_Extract[Gameweek 03],MATCH($A143,FPL_Results_Extract[[Player]:[Player]],0)),INDEX(Team_Key[[Abbreviation]:[Abbreviation]],MATCH(LEFT(INDEX(FPL_Fixtures_Extract[],MATCH($A143,FPL_Fixtures_Extract[[Player]:[Player]],0),MATCH(FPL_Combined[[#Headers],[Gameweek 28]],FPL_Fixtures_Extract[#Headers],0)),LEN(INDEX(FPL_Fixtures_Extract[],MATCH($A143,FPL_Fixtures_Extract[[Player]:[Player]],0),MATCH(FPL_Combined[[#Headers],[Gameweek 28]],FPL_Fixtures_Extract[#Headers],0)))-4),Team_Key[[Full Name]:[Full Name]],0))&amp;RIGHT(INDEX(FPL_Fixtures_Extract[],MATCH($A143,FPL_Fixtures_Extract[[Player]:[Player]],0),MATCH(FPL_Combined[[#Headers],[Gameweek 28]],FPL_Fixtures_Extract[#Headers],0)),3))</f>
        <v>WHU(A) 4-3</v>
      </c>
      <c r="AD143" t="str">
        <f ca="1">IF(RIGHT(FPL_Combined[[#Headers],[Gameweek 29]],2)&lt;$B$622,INDEX(FPL_Results_Extract[Gameweek 04],MATCH($A143,FPL_Results_Extract[[Player]:[Player]],0)),INDEX(Team_Key[[Abbreviation]:[Abbreviation]],MATCH(LEFT(INDEX(FPL_Fixtures_Extract[],MATCH($A143,FPL_Fixtures_Extract[[Player]:[Player]],0),MATCH(FPL_Combined[[#Headers],[Gameweek 29]],FPL_Fixtures_Extract[#Headers],0)),LEN(INDEX(FPL_Fixtures_Extract[],MATCH($A143,FPL_Fixtures_Extract[[Player]:[Player]],0),MATCH(FPL_Combined[[#Headers],[Gameweek 29]],FPL_Fixtures_Extract[#Headers],0)))-4),Team_Key[[Full Name]:[Full Name]],0))&amp;RIGHT(INDEX(FPL_Fixtures_Extract[],MATCH($A143,FPL_Fixtures_Extract[[Player]:[Player]],0),MATCH(FPL_Combined[[#Headers],[Gameweek 29]],FPL_Fixtures_Extract[#Headers],0)),3))</f>
        <v>NEW(A)</v>
      </c>
      <c r="AE143" t="str">
        <f ca="1">IF(RIGHT(FPL_Combined[[#Headers],[Gameweek 30]],2)&lt;$B$622,INDEX(FPL_Results_Extract[Gameweek 05],MATCH($A143,FPL_Results_Extract[[Player]:[Player]],0)),INDEX(Team_Key[[Abbreviation]:[Abbreviation]],MATCH(LEFT(INDEX(FPL_Fixtures_Extract[],MATCH($A143,FPL_Fixtures_Extract[[Player]:[Player]],0),MATCH(FPL_Combined[[#Headers],[Gameweek 30]],FPL_Fixtures_Extract[#Headers],0)),LEN(INDEX(FPL_Fixtures_Extract[],MATCH($A143,FPL_Fixtures_Extract[[Player]:[Player]],0),MATCH(FPL_Combined[[#Headers],[Gameweek 30]],FPL_Fixtures_Extract[#Headers],0)))-4),Team_Key[[Full Name]:[Full Name]],0))&amp;RIGHT(INDEX(FPL_Fixtures_Extract[],MATCH($A143,FPL_Fixtures_Extract[[Player]:[Player]],0),MATCH(FPL_Combined[[#Headers],[Gameweek 30]],FPL_Fixtures_Extract[#Headers],0)),3))</f>
        <v>SWA(H)</v>
      </c>
      <c r="AF143" t="str">
        <f ca="1">IF(RIGHT(FPL_Combined[[#Headers],[Gameweek 31]],2)&lt;$B$622,INDEX(FPL_Results_Extract[Gameweek 06],MATCH($A143,FPL_Results_Extract[[Player]:[Player]],0)),INDEX(Team_Key[[Abbreviation]:[Abbreviation]],MATCH(LEFT(INDEX(FPL_Fixtures_Extract[],MATCH($A143,FPL_Fixtures_Extract[[Player]:[Player]],0),MATCH(FPL_Combined[[#Headers],[Gameweek 31]],FPL_Fixtures_Extract[#Headers],0)),LEN(INDEX(FPL_Fixtures_Extract[],MATCH($A143,FPL_Fixtures_Extract[[Player]:[Player]],0),MATCH(FPL_Combined[[#Headers],[Gameweek 31]],FPL_Fixtures_Extract[#Headers],0)))-4),Team_Key[[Full Name]:[Full Name]],0))&amp;RIGHT(INDEX(FPL_Fixtures_Extract[],MATCH($A143,FPL_Fixtures_Extract[[Player]:[Player]],0),MATCH(FPL_Combined[[#Headers],[Gameweek 31]],FPL_Fixtures_Extract[#Headers],0)),3))</f>
        <v>TOT(A)</v>
      </c>
      <c r="AG143" t="str">
        <f ca="1">IF(RIGHT(FPL_Combined[[#Headers],[Gameweek 32]],2)&lt;$B$622,INDEX(FPL_Results_Extract[Gameweek 07],MATCH($A143,FPL_Results_Extract[[Player]:[Player]],0)),INDEX(Team_Key[[Abbreviation]:[Abbreviation]],MATCH(LEFT(INDEX(FPL_Fixtures_Extract[],MATCH($A143,FPL_Fixtures_Extract[[Player]:[Player]],0),MATCH(FPL_Combined[[#Headers],[Gameweek 32]],FPL_Fixtures_Extract[#Headers],0)),LEN(INDEX(FPL_Fixtures_Extract[],MATCH($A143,FPL_Fixtures_Extract[[Player]:[Player]],0),MATCH(FPL_Combined[[#Headers],[Gameweek 32]],FPL_Fixtures_Extract[#Headers],0)))-4),Team_Key[[Full Name]:[Full Name]],0))&amp;RIGHT(INDEX(FPL_Fixtures_Extract[],MATCH($A143,FPL_Fixtures_Extract[[Player]:[Player]],0),MATCH(FPL_Combined[[#Headers],[Gameweek 32]],FPL_Fixtures_Extract[#Headers],0)),3))</f>
        <v>MCI(H)</v>
      </c>
      <c r="AH143" t="str">
        <f ca="1">IF(RIGHT(FPL_Combined[[#Headers],[Gameweek 33]],2)&lt;$B$622,INDEX(FPL_Results_Extract[Gameweek 08],MATCH($A143,FPL_Results_Extract[[Player]:[Player]],0)),INDEX(Team_Key[[Abbreviation]:[Abbreviation]],MATCH(LEFT(INDEX(FPL_Fixtures_Extract[],MATCH($A143,FPL_Fixtures_Extract[[Player]:[Player]],0),MATCH(FPL_Combined[[#Headers],[Gameweek 33]],FPL_Fixtures_Extract[#Headers],0)),LEN(INDEX(FPL_Fixtures_Extract[],MATCH($A143,FPL_Fixtures_Extract[[Player]:[Player]],0),MATCH(FPL_Combined[[#Headers],[Gameweek 33]],FPL_Fixtures_Extract[#Headers],0)))-4),Team_Key[[Full Name]:[Full Name]],0))&amp;RIGHT(INDEX(FPL_Fixtures_Extract[],MATCH($A143,FPL_Fixtures_Extract[[Player]:[Player]],0),MATCH(FPL_Combined[[#Headers],[Gameweek 33]],FPL_Fixtures_Extract[#Headers],0)),3))</f>
        <v>AVL(A)</v>
      </c>
      <c r="AI143" t="str">
        <f ca="1">IF(RIGHT(FPL_Combined[[#Headers],[Gameweek 34]],2)&lt;$B$622,INDEX(FPL_Results_Extract[Gameweek 09],MATCH($A143,FPL_Results_Extract[[Player]:[Player]],0)),INDEX(Team_Key[[Abbreviation]:[Abbreviation]],MATCH(LEFT(INDEX(FPL_Fixtures_Extract[],MATCH($A143,FPL_Fixtures_Extract[[Player]:[Player]],0),MATCH(FPL_Combined[[#Headers],[Gameweek 34]],FPL_Fixtures_Extract[#Headers],0)),LEN(INDEX(FPL_Fixtures_Extract[],MATCH($A143,FPL_Fixtures_Extract[[Player]:[Player]],0),MATCH(FPL_Combined[[#Headers],[Gameweek 34]],FPL_Fixtures_Extract[#Headers],0)))-4),Team_Key[[Full Name]:[Full Name]],0))&amp;RIGHT(INDEX(FPL_Fixtures_Extract[],MATCH($A143,FPL_Fixtures_Extract[[Player]:[Player]],0),MATCH(FPL_Combined[[#Headers],[Gameweek 34]],FPL_Fixtures_Extract[#Headers],0)),3))</f>
        <v>LIV(H)</v>
      </c>
      <c r="AJ143" t="str">
        <f ca="1">IF(RIGHT(FPL_Combined[[#Headers],[Gameweek 35]],2)&lt;$B$622,INDEX(FPL_Results_Extract[Gameweek 10],MATCH($A143,FPL_Results_Extract[[Player]:[Player]],0)),INDEX(Team_Key[[Abbreviation]:[Abbreviation]],MATCH(LEFT(INDEX(FPL_Fixtures_Extract[],MATCH($A143,FPL_Fixtures_Extract[[Player]:[Player]],0),MATCH(FPL_Combined[[#Headers],[Gameweek 35]],FPL_Fixtures_Extract[#Headers],0)),LEN(INDEX(FPL_Fixtures_Extract[],MATCH($A143,FPL_Fixtures_Extract[[Player]:[Player]],0),MATCH(FPL_Combined[[#Headers],[Gameweek 35]],FPL_Fixtures_Extract[#Headers],0)))-4),Team_Key[[Full Name]:[Full Name]],0))&amp;RIGHT(INDEX(FPL_Fixtures_Extract[],MATCH($A143,FPL_Fixtures_Extract[[Player]:[Player]],0),MATCH(FPL_Combined[[#Headers],[Gameweek 35]],FPL_Fixtures_Extract[#Headers],0)),3))</f>
        <v>CHE(H)</v>
      </c>
      <c r="AK143" t="str">
        <f ca="1">IF(RIGHT(FPL_Combined[[#Headers],[Gameweek 36]],2)&lt;$B$622,INDEX(FPL_Results_Extract[Gameweek 11],MATCH($A143,FPL_Results_Extract[[Player]:[Player]],0)),INDEX(Team_Key[[Abbreviation]:[Abbreviation]],MATCH(LEFT(INDEX(FPL_Fixtures_Extract[],MATCH($A143,FPL_Fixtures_Extract[[Player]:[Player]],0),MATCH(FPL_Combined[[#Headers],[Gameweek 36]],FPL_Fixtures_Extract[#Headers],0)),LEN(INDEX(FPL_Fixtures_Extract[],MATCH($A143,FPL_Fixtures_Extract[[Player]:[Player]],0),MATCH(FPL_Combined[[#Headers],[Gameweek 36]],FPL_Fixtures_Extract[#Headers],0)))-4),Team_Key[[Full Name]:[Full Name]],0))&amp;RIGHT(INDEX(FPL_Fixtures_Extract[],MATCH($A143,FPL_Fixtures_Extract[[Player]:[Player]],0),MATCH(FPL_Combined[[#Headers],[Gameweek 36]],FPL_Fixtures_Extract[#Headers],0)),3))</f>
        <v>EVE(A)</v>
      </c>
      <c r="AL143" t="str">
        <f ca="1">IF(RIGHT(FPL_Combined[[#Headers],[Gameweek 37]],2)&lt;$B$622,INDEX(FPL_Results_Extract[Gameweek 12],MATCH($A143,FPL_Results_Extract[[Player]:[Player]],0)),INDEX(Team_Key[[Abbreviation]:[Abbreviation]],MATCH(LEFT(INDEX(FPL_Fixtures_Extract[],MATCH($A143,FPL_Fixtures_Extract[[Player]:[Player]],0),MATCH(FPL_Combined[[#Headers],[Gameweek 37]],FPL_Fixtures_Extract[#Headers],0)),LEN(INDEX(FPL_Fixtures_Extract[],MATCH($A143,FPL_Fixtures_Extract[[Player]:[Player]],0),MATCH(FPL_Combined[[#Headers],[Gameweek 37]],FPL_Fixtures_Extract[#Headers],0)))-4),Team_Key[[Full Name]:[Full Name]],0))&amp;RIGHT(INDEX(FPL_Fixtures_Extract[],MATCH($A143,FPL_Fixtures_Extract[[Player]:[Player]],0),MATCH(FPL_Combined[[#Headers],[Gameweek 37]],FPL_Fixtures_Extract[#Headers],0)),3))</f>
        <v>WBA(H)</v>
      </c>
      <c r="AM143" t="str">
        <f ca="1">IF(RIGHT(FPL_Combined[[#Headers],[Gameweek 38]],2)&lt;$B$622,INDEX(FPL_Results_Extract[Gameweek 13],MATCH($A143,FPL_Results_Extract[[Player]:[Player]],0)),INDEX(Team_Key[[Abbreviation]:[Abbreviation]],MATCH(LEFT(INDEX(FPL_Fixtures_Extract[],MATCH($A143,FPL_Fixtures_Extract[[Player]:[Player]],0),MATCH(FPL_Combined[[#Headers],[Gameweek 38]],FPL_Fixtures_Extract[#Headers],0)),LEN(INDEX(FPL_Fixtures_Extract[],MATCH($A143,FPL_Fixtures_Extract[[Player]:[Player]],0),MATCH(FPL_Combined[[#Headers],[Gameweek 38]],FPL_Fixtures_Extract[#Headers],0)))-4),Team_Key[[Full Name]:[Full Name]],0))&amp;RIGHT(INDEX(FPL_Fixtures_Extract[],MATCH($A143,FPL_Fixtures_Extract[[Player]:[Player]],0),MATCH(FPL_Combined[[#Headers],[Gameweek 38]],FPL_Fixtures_Extract[#Headers],0)),3))</f>
        <v>MUN(A)</v>
      </c>
    </row>
    <row r="144" spans="1:39" x14ac:dyDescent="0.45">
      <c r="A144" t="s">
        <v>63</v>
      </c>
      <c r="B144" t="str">
        <f ca="1">IF(RIGHT(FPL_Combined[[#Headers],[Gameweek 01]],2)&lt;$B$622,INDEX(FPL_Results_Extract[Gameweek 01],MATCH($A144,FPL_Results_Extract[[Player]:[Player]],0)),INDEX(Team_Key[[Abbreviation]:[Abbreviation]],MATCH(LEFT(INDEX(FPL_Fixtures_Extract[],MATCH($A144,FPL_Fixtures_Extract[[Player]:[Player]],0),MATCH(FPL_Combined[[#Headers],[Gameweek 01]],FPL_Fixtures_Extract[#Headers],0)),LEN(INDEX(FPL_Fixtures_Extract[],MATCH($A144,FPL_Fixtures_Extract[[Player]:[Player]],0),MATCH(FPL_Combined[[#Headers],[Gameweek 01]],FPL_Fixtures_Extract[#Headers],0)))-4),Team_Key[[Full Name]:[Full Name]],0))&amp;RIGHT(INDEX(FPL_Fixtures_Extract[],MATCH($A144,FPL_Fixtures_Extract[[Player]:[Player]],0),MATCH(FPL_Combined[[#Headers],[Gameweek 01]],FPL_Fixtures_Extract[#Headers],0)),3))</f>
        <v>NOR(A) 3-1</v>
      </c>
      <c r="C144" t="str">
        <f ca="1">IF(RIGHT(FPL_Combined[[#Headers],[Gameweek 02]],2)&lt;$B$622,INDEX(FPL_Results_Extract[Gameweek 02],MATCH($A144,FPL_Results_Extract[[Player]:[Player]],0)),INDEX(Team_Key[[Abbreviation]:[Abbreviation]],MATCH(LEFT(INDEX(FPL_Fixtures_Extract[],MATCH($A144,FPL_Fixtures_Extract[[Player]:[Player]],0),MATCH(FPL_Combined[[#Headers],[Gameweek 02]],FPL_Fixtures_Extract[#Headers],0)),LEN(INDEX(FPL_Fixtures_Extract[],MATCH($A144,FPL_Fixtures_Extract[[Player]:[Player]],0),MATCH(FPL_Combined[[#Headers],[Gameweek 02]],FPL_Fixtures_Extract[#Headers],0)))-4),Team_Key[[Full Name]:[Full Name]],0))&amp;RIGHT(INDEX(FPL_Fixtures_Extract[],MATCH($A144,FPL_Fixtures_Extract[[Player]:[Player]],0),MATCH(FPL_Combined[[#Headers],[Gameweek 02]],FPL_Fixtures_Extract[#Headers],0)),3))</f>
        <v>ARS(H) 1-2</v>
      </c>
      <c r="D144" t="str">
        <f ca="1">IF(RIGHT(FPL_Combined[[#Headers],[Gameweek 03]],2)&lt;$B$622,INDEX(FPL_Results_Extract[Gameweek 03],MATCH($A144,FPL_Results_Extract[[Player]:[Player]],0)),INDEX(Team_Key[[Abbreviation]:[Abbreviation]],MATCH(LEFT(INDEX(FPL_Fixtures_Extract[],MATCH($A144,FPL_Fixtures_Extract[[Player]:[Player]],0),MATCH(FPL_Combined[[#Headers],[Gameweek 03]],FPL_Fixtures_Extract[#Headers],0)),LEN(INDEX(FPL_Fixtures_Extract[],MATCH($A144,FPL_Fixtures_Extract[[Player]:[Player]],0),MATCH(FPL_Combined[[#Headers],[Gameweek 03]],FPL_Fixtures_Extract[#Headers],0)))-4),Team_Key[[Full Name]:[Full Name]],0))&amp;RIGHT(INDEX(FPL_Fixtures_Extract[],MATCH($A144,FPL_Fixtures_Extract[[Player]:[Player]],0),MATCH(FPL_Combined[[#Headers],[Gameweek 03]],FPL_Fixtures_Extract[#Headers],0)),3))</f>
        <v>AVL(H) 2-1</v>
      </c>
      <c r="E144" t="str">
        <f ca="1">IF(RIGHT(FPL_Combined[[#Headers],[Gameweek 04]],2)&lt;$B$622,INDEX(FPL_Results_Extract[Gameweek 04],MATCH($A144,FPL_Results_Extract[[Player]:[Player]],0)),INDEX(Team_Key[[Abbreviation]:[Abbreviation]],MATCH(LEFT(INDEX(FPL_Fixtures_Extract[],MATCH($A144,FPL_Fixtures_Extract[[Player]:[Player]],0),MATCH(FPL_Combined[[#Headers],[Gameweek 04]],FPL_Fixtures_Extract[#Headers],0)),LEN(INDEX(FPL_Fixtures_Extract[],MATCH($A144,FPL_Fixtures_Extract[[Player]:[Player]],0),MATCH(FPL_Combined[[#Headers],[Gameweek 04]],FPL_Fixtures_Extract[#Headers],0)))-4),Team_Key[[Full Name]:[Full Name]],0))&amp;RIGHT(INDEX(FPL_Fixtures_Extract[],MATCH($A144,FPL_Fixtures_Extract[[Player]:[Player]],0),MATCH(FPL_Combined[[#Headers],[Gameweek 04]],FPL_Fixtures_Extract[#Headers],0)),3))</f>
        <v>CHE(A) 2-1</v>
      </c>
      <c r="F144" t="str">
        <f ca="1">IF(RIGHT(FPL_Combined[[#Headers],[Gameweek 05]],2)&lt;$B$622,INDEX(FPL_Results_Extract[Gameweek 05],MATCH($A144,FPL_Results_Extract[[Player]:[Player]],0)),INDEX(Team_Key[[Abbreviation]:[Abbreviation]],MATCH(LEFT(INDEX(FPL_Fixtures_Extract[],MATCH($A144,FPL_Fixtures_Extract[[Player]:[Player]],0),MATCH(FPL_Combined[[#Headers],[Gameweek 05]],FPL_Fixtures_Extract[#Headers],0)),LEN(INDEX(FPL_Fixtures_Extract[],MATCH($A144,FPL_Fixtures_Extract[[Player]:[Player]],0),MATCH(FPL_Combined[[#Headers],[Gameweek 05]],FPL_Fixtures_Extract[#Headers],0)))-4),Team_Key[[Full Name]:[Full Name]],0))&amp;RIGHT(INDEX(FPL_Fixtures_Extract[],MATCH($A144,FPL_Fixtures_Extract[[Player]:[Player]],0),MATCH(FPL_Combined[[#Headers],[Gameweek 05]],FPL_Fixtures_Extract[#Headers],0)),3))</f>
        <v>MCI(H) 0-1</v>
      </c>
      <c r="G144" t="str">
        <f ca="1">IF(RIGHT(FPL_Combined[[#Headers],[Gameweek 06]],2)&lt;$B$622,INDEX(FPL_Results_Extract[Gameweek 06],MATCH($A144,FPL_Results_Extract[[Player]:[Player]],0)),INDEX(Team_Key[[Abbreviation]:[Abbreviation]],MATCH(LEFT(INDEX(FPL_Fixtures_Extract[],MATCH($A144,FPL_Fixtures_Extract[[Player]:[Player]],0),MATCH(FPL_Combined[[#Headers],[Gameweek 06]],FPL_Fixtures_Extract[#Headers],0)),LEN(INDEX(FPL_Fixtures_Extract[],MATCH($A144,FPL_Fixtures_Extract[[Player]:[Player]],0),MATCH(FPL_Combined[[#Headers],[Gameweek 06]],FPL_Fixtures_Extract[#Headers],0)))-4),Team_Key[[Full Name]:[Full Name]],0))&amp;RIGHT(INDEX(FPL_Fixtures_Extract[],MATCH($A144,FPL_Fixtures_Extract[[Player]:[Player]],0),MATCH(FPL_Combined[[#Headers],[Gameweek 06]],FPL_Fixtures_Extract[#Headers],0)),3))</f>
        <v>TOT(A) 0-1</v>
      </c>
      <c r="H144" t="str">
        <f ca="1">IF(RIGHT(FPL_Combined[[#Headers],[Gameweek 07]],2)&lt;$B$622,INDEX(FPL_Results_Extract[Gameweek 07],MATCH($A144,FPL_Results_Extract[[Player]:[Player]],0)),INDEX(Team_Key[[Abbreviation]:[Abbreviation]],MATCH(LEFT(INDEX(FPL_Fixtures_Extract[],MATCH($A144,FPL_Fixtures_Extract[[Player]:[Player]],0),MATCH(FPL_Combined[[#Headers],[Gameweek 07]],FPL_Fixtures_Extract[#Headers],0)),LEN(INDEX(FPL_Fixtures_Extract[],MATCH($A144,FPL_Fixtures_Extract[[Player]:[Player]],0),MATCH(FPL_Combined[[#Headers],[Gameweek 07]],FPL_Fixtures_Extract[#Headers],0)))-4),Team_Key[[Full Name]:[Full Name]],0))&amp;RIGHT(INDEX(FPL_Fixtures_Extract[],MATCH($A144,FPL_Fixtures_Extract[[Player]:[Player]],0),MATCH(FPL_Combined[[#Headers],[Gameweek 07]],FPL_Fixtures_Extract[#Headers],0)),3))</f>
        <v>WAT(A) 1-0</v>
      </c>
      <c r="I144" t="str">
        <f ca="1">IF(RIGHT(FPL_Combined[[#Headers],[Gameweek 08]],2)&lt;$B$622,INDEX(FPL_Results_Extract[Gameweek 08],MATCH($A144,FPL_Results_Extract[[Player]:[Player]],0)),INDEX(Team_Key[[Abbreviation]:[Abbreviation]],MATCH(LEFT(INDEX(FPL_Fixtures_Extract[],MATCH($A144,FPL_Fixtures_Extract[[Player]:[Player]],0),MATCH(FPL_Combined[[#Headers],[Gameweek 08]],FPL_Fixtures_Extract[#Headers],0)),LEN(INDEX(FPL_Fixtures_Extract[],MATCH($A144,FPL_Fixtures_Extract[[Player]:[Player]],0),MATCH(FPL_Combined[[#Headers],[Gameweek 08]],FPL_Fixtures_Extract[#Headers],0)))-4),Team_Key[[Full Name]:[Full Name]],0))&amp;RIGHT(INDEX(FPL_Fixtures_Extract[],MATCH($A144,FPL_Fixtures_Extract[[Player]:[Player]],0),MATCH(FPL_Combined[[#Headers],[Gameweek 08]],FPL_Fixtures_Extract[#Headers],0)),3))</f>
        <v>WBA(H) 2-0</v>
      </c>
      <c r="J144" t="str">
        <f ca="1">IF(RIGHT(FPL_Combined[[#Headers],[Gameweek 09]],2)&lt;$B$622,INDEX(FPL_Results_Extract[Gameweek 09],MATCH($A144,FPL_Results_Extract[[Player]:[Player]],0)),INDEX(Team_Key[[Abbreviation]:[Abbreviation]],MATCH(LEFT(INDEX(FPL_Fixtures_Extract[],MATCH($A144,FPL_Fixtures_Extract[[Player]:[Player]],0),MATCH(FPL_Combined[[#Headers],[Gameweek 09]],FPL_Fixtures_Extract[#Headers],0)),LEN(INDEX(FPL_Fixtures_Extract[],MATCH($A144,FPL_Fixtures_Extract[[Player]:[Player]],0),MATCH(FPL_Combined[[#Headers],[Gameweek 09]],FPL_Fixtures_Extract[#Headers],0)))-4),Team_Key[[Full Name]:[Full Name]],0))&amp;RIGHT(INDEX(FPL_Fixtures_Extract[],MATCH($A144,FPL_Fixtures_Extract[[Player]:[Player]],0),MATCH(FPL_Combined[[#Headers],[Gameweek 09]],FPL_Fixtures_Extract[#Headers],0)),3))</f>
        <v>WHU(H) 1-3</v>
      </c>
      <c r="K144" t="str">
        <f ca="1">IF(RIGHT(FPL_Combined[[#Headers],[Gameweek 10]],2)&lt;$B$622,INDEX(FPL_Results_Extract[Gameweek 10],MATCH($A144,FPL_Results_Extract[[Player]:[Player]],0)),INDEX(Team_Key[[Abbreviation]:[Abbreviation]],MATCH(LEFT(INDEX(FPL_Fixtures_Extract[],MATCH($A144,FPL_Fixtures_Extract[[Player]:[Player]],0),MATCH(FPL_Combined[[#Headers],[Gameweek 10]],FPL_Fixtures_Extract[#Headers],0)),LEN(INDEX(FPL_Fixtures_Extract[],MATCH($A144,FPL_Fixtures_Extract[[Player]:[Player]],0),MATCH(FPL_Combined[[#Headers],[Gameweek 10]],FPL_Fixtures_Extract[#Headers],0)))-4),Team_Key[[Full Name]:[Full Name]],0))&amp;RIGHT(INDEX(FPL_Fixtures_Extract[],MATCH($A144,FPL_Fixtures_Extract[[Player]:[Player]],0),MATCH(FPL_Combined[[#Headers],[Gameweek 10]],FPL_Fixtures_Extract[#Headers],0)),3))</f>
        <v>LEI(A) 0-1</v>
      </c>
      <c r="L144" t="str">
        <f ca="1">IF(RIGHT(FPL_Combined[[#Headers],[Gameweek 11]],2)&lt;$B$622,INDEX(FPL_Results_Extract[Gameweek 11],MATCH($A144,FPL_Results_Extract[[Player]:[Player]],0)),INDEX(Team_Key[[Abbreviation]:[Abbreviation]],MATCH(LEFT(INDEX(FPL_Fixtures_Extract[],MATCH($A144,FPL_Fixtures_Extract[[Player]:[Player]],0),MATCH(FPL_Combined[[#Headers],[Gameweek 11]],FPL_Fixtures_Extract[#Headers],0)),LEN(INDEX(FPL_Fixtures_Extract[],MATCH($A144,FPL_Fixtures_Extract[[Player]:[Player]],0),MATCH(FPL_Combined[[#Headers],[Gameweek 11]],FPL_Fixtures_Extract[#Headers],0)))-4),Team_Key[[Full Name]:[Full Name]],0))&amp;RIGHT(INDEX(FPL_Fixtures_Extract[],MATCH($A144,FPL_Fixtures_Extract[[Player]:[Player]],0),MATCH(FPL_Combined[[#Headers],[Gameweek 11]],FPL_Fixtures_Extract[#Headers],0)),3))</f>
        <v>MUN(H) 0-0</v>
      </c>
      <c r="M144" t="str">
        <f ca="1">IF(RIGHT(FPL_Combined[[#Headers],[Gameweek 12]],2)&lt;$B$622,INDEX(FPL_Results_Extract[Gameweek 12],MATCH($A144,FPL_Results_Extract[[Player]:[Player]],0)),INDEX(Team_Key[[Abbreviation]:[Abbreviation]],MATCH(LEFT(INDEX(FPL_Fixtures_Extract[],MATCH($A144,FPL_Fixtures_Extract[[Player]:[Player]],0),MATCH(FPL_Combined[[#Headers],[Gameweek 12]],FPL_Fixtures_Extract[#Headers],0)),LEN(INDEX(FPL_Fixtures_Extract[],MATCH($A144,FPL_Fixtures_Extract[[Player]:[Player]],0),MATCH(FPL_Combined[[#Headers],[Gameweek 12]],FPL_Fixtures_Extract[#Headers],0)))-4),Team_Key[[Full Name]:[Full Name]],0))&amp;RIGHT(INDEX(FPL_Fixtures_Extract[],MATCH($A144,FPL_Fixtures_Extract[[Player]:[Player]],0),MATCH(FPL_Combined[[#Headers],[Gameweek 12]],FPL_Fixtures_Extract[#Headers],0)),3))</f>
        <v>LIV(A) 2-1</v>
      </c>
      <c r="N144" t="str">
        <f ca="1">IF(RIGHT(FPL_Combined[[#Headers],[Gameweek 13]],2)&lt;$B$622,INDEX(FPL_Results_Extract[Gameweek 13],MATCH($A144,FPL_Results_Extract[[Player]:[Player]],0)),INDEX(Team_Key[[Abbreviation]:[Abbreviation]],MATCH(LEFT(INDEX(FPL_Fixtures_Extract[],MATCH($A144,FPL_Fixtures_Extract[[Player]:[Player]],0),MATCH(FPL_Combined[[#Headers],[Gameweek 13]],FPL_Fixtures_Extract[#Headers],0)),LEN(INDEX(FPL_Fixtures_Extract[],MATCH($A144,FPL_Fixtures_Extract[[Player]:[Player]],0),MATCH(FPL_Combined[[#Headers],[Gameweek 13]],FPL_Fixtures_Extract[#Headers],0)))-4),Team_Key[[Full Name]:[Full Name]],0))&amp;RIGHT(INDEX(FPL_Fixtures_Extract[],MATCH($A144,FPL_Fixtures_Extract[[Player]:[Player]],0),MATCH(FPL_Combined[[#Headers],[Gameweek 13]],FPL_Fixtures_Extract[#Headers],0)),3))</f>
        <v>SUN(H) 0-1</v>
      </c>
      <c r="O144" t="str">
        <f ca="1">IF(RIGHT(FPL_Combined[[#Headers],[Gameweek 14]],2)&lt;$B$622,INDEX(FPL_Results_Extract[Gameweek 14],MATCH($A144,FPL_Results_Extract[[Player]:[Player]],0)),INDEX(Team_Key[[Abbreviation]:[Abbreviation]],MATCH(LEFT(INDEX(FPL_Fixtures_Extract[],MATCH($A144,FPL_Fixtures_Extract[[Player]:[Player]],0),MATCH(FPL_Combined[[#Headers],[Gameweek 14]],FPL_Fixtures_Extract[#Headers],0)),LEN(INDEX(FPL_Fixtures_Extract[],MATCH($A144,FPL_Fixtures_Extract[[Player]:[Player]],0),MATCH(FPL_Combined[[#Headers],[Gameweek 14]],FPL_Fixtures_Extract[#Headers],0)))-4),Team_Key[[Full Name]:[Full Name]],0))&amp;RIGHT(INDEX(FPL_Fixtures_Extract[],MATCH($A144,FPL_Fixtures_Extract[[Player]:[Player]],0),MATCH(FPL_Combined[[#Headers],[Gameweek 14]],FPL_Fixtures_Extract[#Headers],0)),3))</f>
        <v>NEW(H) 5-1</v>
      </c>
      <c r="P144" t="str">
        <f ca="1">IF(RIGHT(FPL_Combined[[#Headers],[Gameweek 15]],2)&lt;$B$622,INDEX(FPL_Results_Extract[Gameweek 15],MATCH($A144,FPL_Results_Extract[[Player]:[Player]],0)),INDEX(Team_Key[[Abbreviation]:[Abbreviation]],MATCH(LEFT(INDEX(FPL_Fixtures_Extract[],MATCH($A144,FPL_Fixtures_Extract[[Player]:[Player]],0),MATCH(FPL_Combined[[#Headers],[Gameweek 15]],FPL_Fixtures_Extract[#Headers],0)),LEN(INDEX(FPL_Fixtures_Extract[],MATCH($A144,FPL_Fixtures_Extract[[Player]:[Player]],0),MATCH(FPL_Combined[[#Headers],[Gameweek 15]],FPL_Fixtures_Extract[#Headers],0)))-4),Team_Key[[Full Name]:[Full Name]],0))&amp;RIGHT(INDEX(FPL_Fixtures_Extract[],MATCH($A144,FPL_Fixtures_Extract[[Player]:[Player]],0),MATCH(FPL_Combined[[#Headers],[Gameweek 15]],FPL_Fixtures_Extract[#Headers],0)),3))</f>
        <v>EVE(A) 1-1</v>
      </c>
      <c r="Q144" t="str">
        <f ca="1">IF(RIGHT(FPL_Combined[[#Headers],[Gameweek 16]],2)&lt;$B$622,INDEX(FPL_Results_Extract[Gameweek 16],MATCH($A144,FPL_Results_Extract[[Player]:[Player]],0)),INDEX(Team_Key[[Abbreviation]:[Abbreviation]],MATCH(LEFT(INDEX(FPL_Fixtures_Extract[],MATCH($A144,FPL_Fixtures_Extract[[Player]:[Player]],0),MATCH(FPL_Combined[[#Headers],[Gameweek 16]],FPL_Fixtures_Extract[#Headers],0)),LEN(INDEX(FPL_Fixtures_Extract[],MATCH($A144,FPL_Fixtures_Extract[[Player]:[Player]],0),MATCH(FPL_Combined[[#Headers],[Gameweek 16]],FPL_Fixtures_Extract[#Headers],0)))-4),Team_Key[[Full Name]:[Full Name]],0))&amp;RIGHT(INDEX(FPL_Fixtures_Extract[],MATCH($A144,FPL_Fixtures_Extract[[Player]:[Player]],0),MATCH(FPL_Combined[[#Headers],[Gameweek 16]],FPL_Fixtures_Extract[#Headers],0)),3))</f>
        <v>SOU(H) 1-0</v>
      </c>
      <c r="R144" t="str">
        <f ca="1">IF(RIGHT(FPL_Combined[[#Headers],[Gameweek 17]],2)&lt;$B$622,INDEX(FPL_Results_Extract[Gameweek 17],MATCH($A144,FPL_Results_Extract[[Player]:[Player]],0)),INDEX(Team_Key[[Abbreviation]:[Abbreviation]],MATCH(LEFT(INDEX(FPL_Fixtures_Extract[],MATCH($A144,FPL_Fixtures_Extract[[Player]:[Player]],0),MATCH(FPL_Combined[[#Headers],[Gameweek 17]],FPL_Fixtures_Extract[#Headers],0)),LEN(INDEX(FPL_Fixtures_Extract[],MATCH($A144,FPL_Fixtures_Extract[[Player]:[Player]],0),MATCH(FPL_Combined[[#Headers],[Gameweek 17]],FPL_Fixtures_Extract[#Headers],0)))-4),Team_Key[[Full Name]:[Full Name]],0))&amp;RIGHT(INDEX(FPL_Fixtures_Extract[],MATCH($A144,FPL_Fixtures_Extract[[Player]:[Player]],0),MATCH(FPL_Combined[[#Headers],[Gameweek 17]],FPL_Fixtures_Extract[#Headers],0)),3))</f>
        <v>STK(A) 2-1</v>
      </c>
      <c r="S144" t="str">
        <f ca="1">IF(RIGHT(FPL_Combined[[#Headers],[Gameweek 18]],2)&lt;$B$622,INDEX(FPL_Results_Extract[Gameweek 18],MATCH($A144,FPL_Results_Extract[[Player]:[Player]],0)),INDEX(Team_Key[[Abbreviation]:[Abbreviation]],MATCH(LEFT(INDEX(FPL_Fixtures_Extract[],MATCH($A144,FPL_Fixtures_Extract[[Player]:[Player]],0),MATCH(FPL_Combined[[#Headers],[Gameweek 18]],FPL_Fixtures_Extract[#Headers],0)),LEN(INDEX(FPL_Fixtures_Extract[],MATCH($A144,FPL_Fixtures_Extract[[Player]:[Player]],0),MATCH(FPL_Combined[[#Headers],[Gameweek 18]],FPL_Fixtures_Extract[#Headers],0)))-4),Team_Key[[Full Name]:[Full Name]],0))&amp;RIGHT(INDEX(FPL_Fixtures_Extract[],MATCH($A144,FPL_Fixtures_Extract[[Player]:[Player]],0),MATCH(FPL_Combined[[#Headers],[Gameweek 18]],FPL_Fixtures_Extract[#Headers],0)),3))</f>
        <v>BOU(A) 0-0</v>
      </c>
      <c r="T144" t="str">
        <f ca="1">IF(RIGHT(FPL_Combined[[#Headers],[Gameweek 19]],2)&lt;$B$622,INDEX(FPL_Results_Extract[Gameweek 19],MATCH($A144,FPL_Results_Extract[[Player]:[Player]],0)),INDEX(Team_Key[[Abbreviation]:[Abbreviation]],MATCH(LEFT(INDEX(FPL_Fixtures_Extract[],MATCH($A144,FPL_Fixtures_Extract[[Player]:[Player]],0),MATCH(FPL_Combined[[#Headers],[Gameweek 19]],FPL_Fixtures_Extract[#Headers],0)),LEN(INDEX(FPL_Fixtures_Extract[],MATCH($A144,FPL_Fixtures_Extract[[Player]:[Player]],0),MATCH(FPL_Combined[[#Headers],[Gameweek 19]],FPL_Fixtures_Extract[#Headers],0)))-4),Team_Key[[Full Name]:[Full Name]],0))&amp;RIGHT(INDEX(FPL_Fixtures_Extract[],MATCH($A144,FPL_Fixtures_Extract[[Player]:[Player]],0),MATCH(FPL_Combined[[#Headers],[Gameweek 19]],FPL_Fixtures_Extract[#Headers],0)),3))</f>
        <v>SWA(H) 0-0</v>
      </c>
      <c r="U144" t="str">
        <f ca="1">IF(RIGHT(FPL_Combined[[#Headers],[Gameweek 20]],2)&lt;$B$622,INDEX(FPL_Results_Extract[Gameweek 20],MATCH($A144,FPL_Results_Extract[[Player]:[Player]],0)),INDEX(Team_Key[[Abbreviation]:[Abbreviation]],MATCH(LEFT(INDEX(FPL_Fixtures_Extract[],MATCH($A144,FPL_Fixtures_Extract[[Player]:[Player]],0),MATCH(FPL_Combined[[#Headers],[Gameweek 20]],FPL_Fixtures_Extract[#Headers],0)),LEN(INDEX(FPL_Fixtures_Extract[],MATCH($A144,FPL_Fixtures_Extract[[Player]:[Player]],0),MATCH(FPL_Combined[[#Headers],[Gameweek 20]],FPL_Fixtures_Extract[#Headers],0)))-4),Team_Key[[Full Name]:[Full Name]],0))&amp;RIGHT(INDEX(FPL_Fixtures_Extract[],MATCH($A144,FPL_Fixtures_Extract[[Player]:[Player]],0),MATCH(FPL_Combined[[#Headers],[Gameweek 20]],FPL_Fixtures_Extract[#Headers],0)),3))</f>
        <v>CHE(H) 0-3</v>
      </c>
      <c r="V144" t="str">
        <f ca="1">IF(RIGHT(FPL_Combined[[#Headers],[Gameweek 21]],2)&lt;$B$622,INDEX(FPL_Results_Extract[Gameweek 21],MATCH($A144,FPL_Results_Extract[[Player]:[Player]],0)),INDEX(Team_Key[[Abbreviation]:[Abbreviation]],MATCH(LEFT(INDEX(FPL_Fixtures_Extract[],MATCH($A144,FPL_Fixtures_Extract[[Player]:[Player]],0),MATCH(FPL_Combined[[#Headers],[Gameweek 21]],FPL_Fixtures_Extract[#Headers],0)),LEN(INDEX(FPL_Fixtures_Extract[],MATCH($A144,FPL_Fixtures_Extract[[Player]:[Player]],0),MATCH(FPL_Combined[[#Headers],[Gameweek 21]],FPL_Fixtures_Extract[#Headers],0)))-4),Team_Key[[Full Name]:[Full Name]],0))&amp;RIGHT(INDEX(FPL_Fixtures_Extract[],MATCH($A144,FPL_Fixtures_Extract[[Player]:[Player]],0),MATCH(FPL_Combined[[#Headers],[Gameweek 21]],FPL_Fixtures_Extract[#Headers],0)),3))</f>
        <v>AVL(A) 0-1</v>
      </c>
      <c r="W144" t="str">
        <f ca="1">IF(RIGHT(FPL_Combined[[#Headers],[Gameweek 22]],2)&lt;$B$622,INDEX(FPL_Results_Extract[Gameweek 22],MATCH($A144,FPL_Results_Extract[[Player]:[Player]],0)),INDEX(Team_Key[[Abbreviation]:[Abbreviation]],MATCH(LEFT(INDEX(FPL_Fixtures_Extract[],MATCH($A144,FPL_Fixtures_Extract[[Player]:[Player]],0),MATCH(FPL_Combined[[#Headers],[Gameweek 22]],FPL_Fixtures_Extract[#Headers],0)),LEN(INDEX(FPL_Fixtures_Extract[],MATCH($A144,FPL_Fixtures_Extract[[Player]:[Player]],0),MATCH(FPL_Combined[[#Headers],[Gameweek 22]],FPL_Fixtures_Extract[#Headers],0)))-4),Team_Key[[Full Name]:[Full Name]],0))&amp;RIGHT(INDEX(FPL_Fixtures_Extract[],MATCH($A144,FPL_Fixtures_Extract[[Player]:[Player]],0),MATCH(FPL_Combined[[#Headers],[Gameweek 22]],FPL_Fixtures_Extract[#Headers],0)),3))</f>
        <v>MCI(A) 0-4</v>
      </c>
      <c r="X144" t="str">
        <f ca="1">IF(RIGHT(FPL_Combined[[#Headers],[Gameweek 23]],2)&lt;$B$622,INDEX(FPL_Results_Extract[Gameweek 23],MATCH($A144,FPL_Results_Extract[[Player]:[Player]],0)),INDEX(Team_Key[[Abbreviation]:[Abbreviation]],MATCH(LEFT(INDEX(FPL_Fixtures_Extract[],MATCH($A144,FPL_Fixtures_Extract[[Player]:[Player]],0),MATCH(FPL_Combined[[#Headers],[Gameweek 23]],FPL_Fixtures_Extract[#Headers],0)),LEN(INDEX(FPL_Fixtures_Extract[],MATCH($A144,FPL_Fixtures_Extract[[Player]:[Player]],0),MATCH(FPL_Combined[[#Headers],[Gameweek 23]],FPL_Fixtures_Extract[#Headers],0)))-4),Team_Key[[Full Name]:[Full Name]],0))&amp;RIGHT(INDEX(FPL_Fixtures_Extract[],MATCH($A144,FPL_Fixtures_Extract[[Player]:[Player]],0),MATCH(FPL_Combined[[#Headers],[Gameweek 23]],FPL_Fixtures_Extract[#Headers],0)),3))</f>
        <v>TOT(H) 1-3</v>
      </c>
      <c r="Y144" t="str">
        <f ca="1">IF(RIGHT(FPL_Combined[[#Headers],[Gameweek 24]],2)&lt;$B$622,INDEX(FPL_Results_Extract[Team],MATCH($A144,FPL_Results_Extract[[Player]:[Player]],0)),INDEX(Team_Key[[Abbreviation]:[Abbreviation]],MATCH(LEFT(INDEX(FPL_Fixtures_Extract[],MATCH($A144,FPL_Fixtures_Extract[[Player]:[Player]],0),MATCH(FPL_Combined[[#Headers],[Gameweek 24]],FPL_Fixtures_Extract[#Headers],0)),LEN(INDEX(FPL_Fixtures_Extract[],MATCH($A144,FPL_Fixtures_Extract[[Player]:[Player]],0),MATCH(FPL_Combined[[#Headers],[Gameweek 24]],FPL_Fixtures_Extract[#Headers],0)))-4),Team_Key[[Full Name]:[Full Name]],0))&amp;RIGHT(INDEX(FPL_Fixtures_Extract[],MATCH($A144,FPL_Fixtures_Extract[[Player]:[Player]],0),MATCH(FPL_Combined[[#Headers],[Gameweek 24]],FPL_Fixtures_Extract[#Headers],0)),3))</f>
        <v>CRY</v>
      </c>
      <c r="Z144" t="str">
        <f ca="1">IF(RIGHT(FPL_Combined[[#Headers],[Gameweek 25]],2)&lt;$B$622,INDEX(FPL_Results_Extract[Player],MATCH($A144,FPL_Results_Extract[[Player]:[Player]],0)),INDEX(Team_Key[[Abbreviation]:[Abbreviation]],MATCH(LEFT(INDEX(FPL_Fixtures_Extract[],MATCH($A144,FPL_Fixtures_Extract[[Player]:[Player]],0),MATCH(FPL_Combined[[#Headers],[Gameweek 25]],FPL_Fixtures_Extract[#Headers],0)),LEN(INDEX(FPL_Fixtures_Extract[],MATCH($A144,FPL_Fixtures_Extract[[Player]:[Player]],0),MATCH(FPL_Combined[[#Headers],[Gameweek 25]],FPL_Fixtures_Extract[#Headers],0)))-4),Team_Key[[Full Name]:[Full Name]],0))&amp;RIGHT(INDEX(FPL_Fixtures_Extract[],MATCH($A144,FPL_Fixtures_Extract[[Player]:[Player]],0),MATCH(FPL_Combined[[#Headers],[Gameweek 25]],FPL_Fixtures_Extract[#Headers],0)),3))</f>
        <v>Dann</v>
      </c>
      <c r="AA144" t="str">
        <f ca="1">IF(RIGHT(FPL_Combined[[#Headers],[Gameweek 26]],2)&lt;$B$622,INDEX(FPL_Results_Extract[Gameweek 01],MATCH($A144,FPL_Results_Extract[[Player]:[Player]],0)),INDEX(Team_Key[[Abbreviation]:[Abbreviation]],MATCH(LEFT(INDEX(FPL_Fixtures_Extract[],MATCH($A144,FPL_Fixtures_Extract[[Player]:[Player]],0),MATCH(FPL_Combined[[#Headers],[Gameweek 26]],FPL_Fixtures_Extract[#Headers],0)),LEN(INDEX(FPL_Fixtures_Extract[],MATCH($A144,FPL_Fixtures_Extract[[Player]:[Player]],0),MATCH(FPL_Combined[[#Headers],[Gameweek 26]],FPL_Fixtures_Extract[#Headers],0)))-4),Team_Key[[Full Name]:[Full Name]],0))&amp;RIGHT(INDEX(FPL_Fixtures_Extract[],MATCH($A144,FPL_Fixtures_Extract[[Player]:[Player]],0),MATCH(FPL_Combined[[#Headers],[Gameweek 26]],FPL_Fixtures_Extract[#Headers],0)),3))</f>
        <v>NOR(A) 3-1</v>
      </c>
      <c r="AB144" t="str">
        <f ca="1">IF(RIGHT(FPL_Combined[[#Headers],[Gameweek 27]],2)&lt;$B$622,INDEX(FPL_Results_Extract[Gameweek 02],MATCH($A144,FPL_Results_Extract[[Player]:[Player]],0)),INDEX(Team_Key[[Abbreviation]:[Abbreviation]],MATCH(LEFT(INDEX(FPL_Fixtures_Extract[],MATCH($A144,FPL_Fixtures_Extract[[Player]:[Player]],0),MATCH(FPL_Combined[[#Headers],[Gameweek 27]],FPL_Fixtures_Extract[#Headers],0)),LEN(INDEX(FPL_Fixtures_Extract[],MATCH($A144,FPL_Fixtures_Extract[[Player]:[Player]],0),MATCH(FPL_Combined[[#Headers],[Gameweek 27]],FPL_Fixtures_Extract[#Headers],0)))-4),Team_Key[[Full Name]:[Full Name]],0))&amp;RIGHT(INDEX(FPL_Fixtures_Extract[],MATCH($A144,FPL_Fixtures_Extract[[Player]:[Player]],0),MATCH(FPL_Combined[[#Headers],[Gameweek 27]],FPL_Fixtures_Extract[#Headers],0)),3))</f>
        <v>ARS(H) 1-2</v>
      </c>
      <c r="AC144" t="str">
        <f ca="1">IF(RIGHT(FPL_Combined[[#Headers],[Gameweek 28]],2)&lt;$B$622,INDEX(FPL_Results_Extract[Gameweek 03],MATCH($A144,FPL_Results_Extract[[Player]:[Player]],0)),INDEX(Team_Key[[Abbreviation]:[Abbreviation]],MATCH(LEFT(INDEX(FPL_Fixtures_Extract[],MATCH($A144,FPL_Fixtures_Extract[[Player]:[Player]],0),MATCH(FPL_Combined[[#Headers],[Gameweek 28]],FPL_Fixtures_Extract[#Headers],0)),LEN(INDEX(FPL_Fixtures_Extract[],MATCH($A144,FPL_Fixtures_Extract[[Player]:[Player]],0),MATCH(FPL_Combined[[#Headers],[Gameweek 28]],FPL_Fixtures_Extract[#Headers],0)))-4),Team_Key[[Full Name]:[Full Name]],0))&amp;RIGHT(INDEX(FPL_Fixtures_Extract[],MATCH($A144,FPL_Fixtures_Extract[[Player]:[Player]],0),MATCH(FPL_Combined[[#Headers],[Gameweek 28]],FPL_Fixtures_Extract[#Headers],0)),3))</f>
        <v>AVL(H) 2-1</v>
      </c>
      <c r="AD144" t="str">
        <f ca="1">IF(RIGHT(FPL_Combined[[#Headers],[Gameweek 29]],2)&lt;$B$622,INDEX(FPL_Results_Extract[Gameweek 04],MATCH($A144,FPL_Results_Extract[[Player]:[Player]],0)),INDEX(Team_Key[[Abbreviation]:[Abbreviation]],MATCH(LEFT(INDEX(FPL_Fixtures_Extract[],MATCH($A144,FPL_Fixtures_Extract[[Player]:[Player]],0),MATCH(FPL_Combined[[#Headers],[Gameweek 29]],FPL_Fixtures_Extract[#Headers],0)),LEN(INDEX(FPL_Fixtures_Extract[],MATCH($A144,FPL_Fixtures_Extract[[Player]:[Player]],0),MATCH(FPL_Combined[[#Headers],[Gameweek 29]],FPL_Fixtures_Extract[#Headers],0)))-4),Team_Key[[Full Name]:[Full Name]],0))&amp;RIGHT(INDEX(FPL_Fixtures_Extract[],MATCH($A144,FPL_Fixtures_Extract[[Player]:[Player]],0),MATCH(FPL_Combined[[#Headers],[Gameweek 29]],FPL_Fixtures_Extract[#Headers],0)),3))</f>
        <v>LIV(H)</v>
      </c>
      <c r="AE144" t="e">
        <f ca="1">IF(RIGHT(FPL_Combined[[#Headers],[Gameweek 30]],2)&lt;$B$622,INDEX(FPL_Results_Extract[Gameweek 05],MATCH($A144,FPL_Results_Extract[[Player]:[Player]],0)),INDEX(Team_Key[[Abbreviation]:[Abbreviation]],MATCH(LEFT(INDEX(FPL_Fixtures_Extract[],MATCH($A144,FPL_Fixtures_Extract[[Player]:[Player]],0),MATCH(FPL_Combined[[#Headers],[Gameweek 30]],FPL_Fixtures_Extract[#Headers],0)),LEN(INDEX(FPL_Fixtures_Extract[],MATCH($A144,FPL_Fixtures_Extract[[Player]:[Player]],0),MATCH(FPL_Combined[[#Headers],[Gameweek 30]],FPL_Fixtures_Extract[#Headers],0)))-4),Team_Key[[Full Name]:[Full Name]],0))&amp;RIGHT(INDEX(FPL_Fixtures_Extract[],MATCH($A144,FPL_Fixtures_Extract[[Player]:[Player]],0),MATCH(FPL_Combined[[#Headers],[Gameweek 30]],FPL_Fixtures_Extract[#Headers],0)),3))</f>
        <v>#VALUE!</v>
      </c>
      <c r="AF144" t="str">
        <f ca="1">IF(RIGHT(FPL_Combined[[#Headers],[Gameweek 31]],2)&lt;$B$622,INDEX(FPL_Results_Extract[Gameweek 06],MATCH($A144,FPL_Results_Extract[[Player]:[Player]],0)),INDEX(Team_Key[[Abbreviation]:[Abbreviation]],MATCH(LEFT(INDEX(FPL_Fixtures_Extract[],MATCH($A144,FPL_Fixtures_Extract[[Player]:[Player]],0),MATCH(FPL_Combined[[#Headers],[Gameweek 31]],FPL_Fixtures_Extract[#Headers],0)),LEN(INDEX(FPL_Fixtures_Extract[],MATCH($A144,FPL_Fixtures_Extract[[Player]:[Player]],0),MATCH(FPL_Combined[[#Headers],[Gameweek 31]],FPL_Fixtures_Extract[#Headers],0)))-4),Team_Key[[Full Name]:[Full Name]],0))&amp;RIGHT(INDEX(FPL_Fixtures_Extract[],MATCH($A144,FPL_Fixtures_Extract[[Player]:[Player]],0),MATCH(FPL_Combined[[#Headers],[Gameweek 31]],FPL_Fixtures_Extract[#Headers],0)),3))</f>
        <v>LEI(H)</v>
      </c>
      <c r="AG144" t="str">
        <f ca="1">IF(RIGHT(FPL_Combined[[#Headers],[Gameweek 32]],2)&lt;$B$622,INDEX(FPL_Results_Extract[Gameweek 07],MATCH($A144,FPL_Results_Extract[[Player]:[Player]],0)),INDEX(Team_Key[[Abbreviation]:[Abbreviation]],MATCH(LEFT(INDEX(FPL_Fixtures_Extract[],MATCH($A144,FPL_Fixtures_Extract[[Player]:[Player]],0),MATCH(FPL_Combined[[#Headers],[Gameweek 32]],FPL_Fixtures_Extract[#Headers],0)),LEN(INDEX(FPL_Fixtures_Extract[],MATCH($A144,FPL_Fixtures_Extract[[Player]:[Player]],0),MATCH(FPL_Combined[[#Headers],[Gameweek 32]],FPL_Fixtures_Extract[#Headers],0)))-4),Team_Key[[Full Name]:[Full Name]],0))&amp;RIGHT(INDEX(FPL_Fixtures_Extract[],MATCH($A144,FPL_Fixtures_Extract[[Player]:[Player]],0),MATCH(FPL_Combined[[#Headers],[Gameweek 32]],FPL_Fixtures_Extract[#Headers],0)),3))</f>
        <v>WHU(A)</v>
      </c>
      <c r="AH144" t="str">
        <f ca="1">IF(RIGHT(FPL_Combined[[#Headers],[Gameweek 33]],2)&lt;$B$622,INDEX(FPL_Results_Extract[Gameweek 08],MATCH($A144,FPL_Results_Extract[[Player]:[Player]],0)),INDEX(Team_Key[[Abbreviation]:[Abbreviation]],MATCH(LEFT(INDEX(FPL_Fixtures_Extract[],MATCH($A144,FPL_Fixtures_Extract[[Player]:[Player]],0),MATCH(FPL_Combined[[#Headers],[Gameweek 33]],FPL_Fixtures_Extract[#Headers],0)),LEN(INDEX(FPL_Fixtures_Extract[],MATCH($A144,FPL_Fixtures_Extract[[Player]:[Player]],0),MATCH(FPL_Combined[[#Headers],[Gameweek 33]],FPL_Fixtures_Extract[#Headers],0)))-4),Team_Key[[Full Name]:[Full Name]],0))&amp;RIGHT(INDEX(FPL_Fixtures_Extract[],MATCH($A144,FPL_Fixtures_Extract[[Player]:[Player]],0),MATCH(FPL_Combined[[#Headers],[Gameweek 33]],FPL_Fixtures_Extract[#Headers],0)),3))</f>
        <v>NOR(H)</v>
      </c>
      <c r="AI144" t="str">
        <f ca="1">IF(RIGHT(FPL_Combined[[#Headers],[Gameweek 34]],2)&lt;$B$622,INDEX(FPL_Results_Extract[Gameweek 09],MATCH($A144,FPL_Results_Extract[[Player]:[Player]],0)),INDEX(Team_Key[[Abbreviation]:[Abbreviation]],MATCH(LEFT(INDEX(FPL_Fixtures_Extract[],MATCH($A144,FPL_Fixtures_Extract[[Player]:[Player]],0),MATCH(FPL_Combined[[#Headers],[Gameweek 34]],FPL_Fixtures_Extract[#Headers],0)),LEN(INDEX(FPL_Fixtures_Extract[],MATCH($A144,FPL_Fixtures_Extract[[Player]:[Player]],0),MATCH(FPL_Combined[[#Headers],[Gameweek 34]],FPL_Fixtures_Extract[#Headers],0)))-4),Team_Key[[Full Name]:[Full Name]],0))&amp;RIGHT(INDEX(FPL_Fixtures_Extract[],MATCH($A144,FPL_Fixtures_Extract[[Player]:[Player]],0),MATCH(FPL_Combined[[#Headers],[Gameweek 34]],FPL_Fixtures_Extract[#Headers],0)),3))</f>
        <v>ARS(A)</v>
      </c>
      <c r="AJ144" t="str">
        <f ca="1">IF(RIGHT(FPL_Combined[[#Headers],[Gameweek 35]],2)&lt;$B$622,INDEX(FPL_Results_Extract[Gameweek 10],MATCH($A144,FPL_Results_Extract[[Player]:[Player]],0)),INDEX(Team_Key[[Abbreviation]:[Abbreviation]],MATCH(LEFT(INDEX(FPL_Fixtures_Extract[],MATCH($A144,FPL_Fixtures_Extract[[Player]:[Player]],0),MATCH(FPL_Combined[[#Headers],[Gameweek 35]],FPL_Fixtures_Extract[#Headers],0)),LEN(INDEX(FPL_Fixtures_Extract[],MATCH($A144,FPL_Fixtures_Extract[[Player]:[Player]],0),MATCH(FPL_Combined[[#Headers],[Gameweek 35]],FPL_Fixtures_Extract[#Headers],0)))-4),Team_Key[[Full Name]:[Full Name]],0))&amp;RIGHT(INDEX(FPL_Fixtures_Extract[],MATCH($A144,FPL_Fixtures_Extract[[Player]:[Player]],0),MATCH(FPL_Combined[[#Headers],[Gameweek 35]],FPL_Fixtures_Extract[#Headers],0)),3))</f>
        <v>EVE(H)</v>
      </c>
      <c r="AK144" t="str">
        <f ca="1">IF(RIGHT(FPL_Combined[[#Headers],[Gameweek 36]],2)&lt;$B$622,INDEX(FPL_Results_Extract[Gameweek 11],MATCH($A144,FPL_Results_Extract[[Player]:[Player]],0)),INDEX(Team_Key[[Abbreviation]:[Abbreviation]],MATCH(LEFT(INDEX(FPL_Fixtures_Extract[],MATCH($A144,FPL_Fixtures_Extract[[Player]:[Player]],0),MATCH(FPL_Combined[[#Headers],[Gameweek 36]],FPL_Fixtures_Extract[#Headers],0)),LEN(INDEX(FPL_Fixtures_Extract[],MATCH($A144,FPL_Fixtures_Extract[[Player]:[Player]],0),MATCH(FPL_Combined[[#Headers],[Gameweek 36]],FPL_Fixtures_Extract[#Headers],0)))-4),Team_Key[[Full Name]:[Full Name]],0))&amp;RIGHT(INDEX(FPL_Fixtures_Extract[],MATCH($A144,FPL_Fixtures_Extract[[Player]:[Player]],0),MATCH(FPL_Combined[[#Headers],[Gameweek 36]],FPL_Fixtures_Extract[#Headers],0)),3))</f>
        <v>NEW(A)</v>
      </c>
      <c r="AL144" t="str">
        <f ca="1">IF(RIGHT(FPL_Combined[[#Headers],[Gameweek 37]],2)&lt;$B$622,INDEX(FPL_Results_Extract[Gameweek 12],MATCH($A144,FPL_Results_Extract[[Player]:[Player]],0)),INDEX(Team_Key[[Abbreviation]:[Abbreviation]],MATCH(LEFT(INDEX(FPL_Fixtures_Extract[],MATCH($A144,FPL_Fixtures_Extract[[Player]:[Player]],0),MATCH(FPL_Combined[[#Headers],[Gameweek 37]],FPL_Fixtures_Extract[#Headers],0)),LEN(INDEX(FPL_Fixtures_Extract[],MATCH($A144,FPL_Fixtures_Extract[[Player]:[Player]],0),MATCH(FPL_Combined[[#Headers],[Gameweek 37]],FPL_Fixtures_Extract[#Headers],0)))-4),Team_Key[[Full Name]:[Full Name]],0))&amp;RIGHT(INDEX(FPL_Fixtures_Extract[],MATCH($A144,FPL_Fixtures_Extract[[Player]:[Player]],0),MATCH(FPL_Combined[[#Headers],[Gameweek 37]],FPL_Fixtures_Extract[#Headers],0)),3))</f>
        <v>STK(H)</v>
      </c>
      <c r="AM144" t="str">
        <f ca="1">IF(RIGHT(FPL_Combined[[#Headers],[Gameweek 38]],2)&lt;$B$622,INDEX(FPL_Results_Extract[Gameweek 13],MATCH($A144,FPL_Results_Extract[[Player]:[Player]],0)),INDEX(Team_Key[[Abbreviation]:[Abbreviation]],MATCH(LEFT(INDEX(FPL_Fixtures_Extract[],MATCH($A144,FPL_Fixtures_Extract[[Player]:[Player]],0),MATCH(FPL_Combined[[#Headers],[Gameweek 38]],FPL_Fixtures_Extract[#Headers],0)),LEN(INDEX(FPL_Fixtures_Extract[],MATCH($A144,FPL_Fixtures_Extract[[Player]:[Player]],0),MATCH(FPL_Combined[[#Headers],[Gameweek 38]],FPL_Fixtures_Extract[#Headers],0)))-4),Team_Key[[Full Name]:[Full Name]],0))&amp;RIGHT(INDEX(FPL_Fixtures_Extract[],MATCH($A144,FPL_Fixtures_Extract[[Player]:[Player]],0),MATCH(FPL_Combined[[#Headers],[Gameweek 38]],FPL_Fixtures_Extract[#Headers],0)),3))</f>
        <v>SOU(A)</v>
      </c>
    </row>
    <row r="145" spans="1:39" x14ac:dyDescent="0.45">
      <c r="A145" t="s">
        <v>526</v>
      </c>
      <c r="B145" t="str">
        <f ca="1">IF(RIGHT(FPL_Combined[[#Headers],[Gameweek 01]],2)&lt;$B$622,INDEX(FPL_Results_Extract[Gameweek 01],MATCH($A145,FPL_Results_Extract[[Player]:[Player]],0)),INDEX(Team_Key[[Abbreviation]:[Abbreviation]],MATCH(LEFT(INDEX(FPL_Fixtures_Extract[],MATCH($A145,FPL_Fixtures_Extract[[Player]:[Player]],0),MATCH(FPL_Combined[[#Headers],[Gameweek 01]],FPL_Fixtures_Extract[#Headers],0)),LEN(INDEX(FPL_Fixtures_Extract[],MATCH($A145,FPL_Fixtures_Extract[[Player]:[Player]],0),MATCH(FPL_Combined[[#Headers],[Gameweek 01]],FPL_Fixtures_Extract[#Headers],0)))-4),Team_Key[[Full Name]:[Full Name]],0))&amp;RIGHT(INDEX(FPL_Fixtures_Extract[],MATCH($A145,FPL_Fixtures_Extract[[Player]:[Player]],0),MATCH(FPL_Combined[[#Headers],[Gameweek 01]],FPL_Fixtures_Extract[#Headers],0)),3))</f>
        <v>SOU(H) 2-2</v>
      </c>
      <c r="C145" t="str">
        <f ca="1">IF(RIGHT(FPL_Combined[[#Headers],[Gameweek 02]],2)&lt;$B$622,INDEX(FPL_Results_Extract[Gameweek 02],MATCH($A145,FPL_Results_Extract[[Player]:[Player]],0)),INDEX(Team_Key[[Abbreviation]:[Abbreviation]],MATCH(LEFT(INDEX(FPL_Fixtures_Extract[],MATCH($A145,FPL_Fixtures_Extract[[Player]:[Player]],0),MATCH(FPL_Combined[[#Headers],[Gameweek 02]],FPL_Fixtures_Extract[#Headers],0)),LEN(INDEX(FPL_Fixtures_Extract[],MATCH($A145,FPL_Fixtures_Extract[[Player]:[Player]],0),MATCH(FPL_Combined[[#Headers],[Gameweek 02]],FPL_Fixtures_Extract[#Headers],0)))-4),Team_Key[[Full Name]:[Full Name]],0))&amp;RIGHT(INDEX(FPL_Fixtures_Extract[],MATCH($A145,FPL_Fixtures_Extract[[Player]:[Player]],0),MATCH(FPL_Combined[[#Headers],[Gameweek 02]],FPL_Fixtures_Extract[#Headers],0)),3))</f>
        <v>SWA(A) 0-2</v>
      </c>
      <c r="D145" t="str">
        <f ca="1">IF(RIGHT(FPL_Combined[[#Headers],[Gameweek 03]],2)&lt;$B$622,INDEX(FPL_Results_Extract[Gameweek 03],MATCH($A145,FPL_Results_Extract[[Player]:[Player]],0)),INDEX(Team_Key[[Abbreviation]:[Abbreviation]],MATCH(LEFT(INDEX(FPL_Fixtures_Extract[],MATCH($A145,FPL_Fixtures_Extract[[Player]:[Player]],0),MATCH(FPL_Combined[[#Headers],[Gameweek 03]],FPL_Fixtures_Extract[#Headers],0)),LEN(INDEX(FPL_Fixtures_Extract[],MATCH($A145,FPL_Fixtures_Extract[[Player]:[Player]],0),MATCH(FPL_Combined[[#Headers],[Gameweek 03]],FPL_Fixtures_Extract[#Headers],0)))-4),Team_Key[[Full Name]:[Full Name]],0))&amp;RIGHT(INDEX(FPL_Fixtures_Extract[],MATCH($A145,FPL_Fixtures_Extract[[Player]:[Player]],0),MATCH(FPL_Combined[[#Headers],[Gameweek 03]],FPL_Fixtures_Extract[#Headers],0)),3))</f>
        <v>MUN(A) 0-0</v>
      </c>
      <c r="E145" t="str">
        <f ca="1">IF(RIGHT(FPL_Combined[[#Headers],[Gameweek 04]],2)&lt;$B$622,INDEX(FPL_Results_Extract[Gameweek 04],MATCH($A145,FPL_Results_Extract[[Player]:[Player]],0)),INDEX(Team_Key[[Abbreviation]:[Abbreviation]],MATCH(LEFT(INDEX(FPL_Fixtures_Extract[],MATCH($A145,FPL_Fixtures_Extract[[Player]:[Player]],0),MATCH(FPL_Combined[[#Headers],[Gameweek 04]],FPL_Fixtures_Extract[#Headers],0)),LEN(INDEX(FPL_Fixtures_Extract[],MATCH($A145,FPL_Fixtures_Extract[[Player]:[Player]],0),MATCH(FPL_Combined[[#Headers],[Gameweek 04]],FPL_Fixtures_Extract[#Headers],0)))-4),Team_Key[[Full Name]:[Full Name]],0))&amp;RIGHT(INDEX(FPL_Fixtures_Extract[],MATCH($A145,FPL_Fixtures_Extract[[Player]:[Player]],0),MATCH(FPL_Combined[[#Headers],[Gameweek 04]],FPL_Fixtures_Extract[#Headers],0)),3))</f>
        <v>ARS(H) 0-1</v>
      </c>
      <c r="F145" t="str">
        <f ca="1">IF(RIGHT(FPL_Combined[[#Headers],[Gameweek 05]],2)&lt;$B$622,INDEX(FPL_Results_Extract[Gameweek 05],MATCH($A145,FPL_Results_Extract[[Player]:[Player]],0)),INDEX(Team_Key[[Abbreviation]:[Abbreviation]],MATCH(LEFT(INDEX(FPL_Fixtures_Extract[],MATCH($A145,FPL_Fixtures_Extract[[Player]:[Player]],0),MATCH(FPL_Combined[[#Headers],[Gameweek 05]],FPL_Fixtures_Extract[#Headers],0)),LEN(INDEX(FPL_Fixtures_Extract[],MATCH($A145,FPL_Fixtures_Extract[[Player]:[Player]],0),MATCH(FPL_Combined[[#Headers],[Gameweek 05]],FPL_Fixtures_Extract[#Headers],0)))-4),Team_Key[[Full Name]:[Full Name]],0))&amp;RIGHT(INDEX(FPL_Fixtures_Extract[],MATCH($A145,FPL_Fixtures_Extract[[Player]:[Player]],0),MATCH(FPL_Combined[[#Headers],[Gameweek 05]],FPL_Fixtures_Extract[#Headers],0)),3))</f>
        <v>WHU(A) 0-2</v>
      </c>
      <c r="G145" t="str">
        <f ca="1">IF(RIGHT(FPL_Combined[[#Headers],[Gameweek 06]],2)&lt;$B$622,INDEX(FPL_Results_Extract[Gameweek 06],MATCH($A145,FPL_Results_Extract[[Player]:[Player]],0)),INDEX(Team_Key[[Abbreviation]:[Abbreviation]],MATCH(LEFT(INDEX(FPL_Fixtures_Extract[],MATCH($A145,FPL_Fixtures_Extract[[Player]:[Player]],0),MATCH(FPL_Combined[[#Headers],[Gameweek 06]],FPL_Fixtures_Extract[#Headers],0)),LEN(INDEX(FPL_Fixtures_Extract[],MATCH($A145,FPL_Fixtures_Extract[[Player]:[Player]],0),MATCH(FPL_Combined[[#Headers],[Gameweek 06]],FPL_Fixtures_Extract[#Headers],0)))-4),Team_Key[[Full Name]:[Full Name]],0))&amp;RIGHT(INDEX(FPL_Fixtures_Extract[],MATCH($A145,FPL_Fixtures_Extract[[Player]:[Player]],0),MATCH(FPL_Combined[[#Headers],[Gameweek 06]],FPL_Fixtures_Extract[#Headers],0)),3))</f>
        <v>WAT(H) 1-2</v>
      </c>
      <c r="H145" t="str">
        <f ca="1">IF(RIGHT(FPL_Combined[[#Headers],[Gameweek 07]],2)&lt;$B$622,INDEX(FPL_Results_Extract[Gameweek 07],MATCH($A145,FPL_Results_Extract[[Player]:[Player]],0)),INDEX(Team_Key[[Abbreviation]:[Abbreviation]],MATCH(LEFT(INDEX(FPL_Fixtures_Extract[],MATCH($A145,FPL_Fixtures_Extract[[Player]:[Player]],0),MATCH(FPL_Combined[[#Headers],[Gameweek 07]],FPL_Fixtures_Extract[#Headers],0)),LEN(INDEX(FPL_Fixtures_Extract[],MATCH($A145,FPL_Fixtures_Extract[[Player]:[Player]],0),MATCH(FPL_Combined[[#Headers],[Gameweek 07]],FPL_Fixtures_Extract[#Headers],0)))-4),Team_Key[[Full Name]:[Full Name]],0))&amp;RIGHT(INDEX(FPL_Fixtures_Extract[],MATCH($A145,FPL_Fixtures_Extract[[Player]:[Player]],0),MATCH(FPL_Combined[[#Headers],[Gameweek 07]],FPL_Fixtures_Extract[#Headers],0)),3))</f>
        <v>CHE(H) 2-2</v>
      </c>
      <c r="I145" t="str">
        <f ca="1">IF(RIGHT(FPL_Combined[[#Headers],[Gameweek 08]],2)&lt;$B$622,INDEX(FPL_Results_Extract[Gameweek 08],MATCH($A145,FPL_Results_Extract[[Player]:[Player]],0)),INDEX(Team_Key[[Abbreviation]:[Abbreviation]],MATCH(LEFT(INDEX(FPL_Fixtures_Extract[],MATCH($A145,FPL_Fixtures_Extract[[Player]:[Player]],0),MATCH(FPL_Combined[[#Headers],[Gameweek 08]],FPL_Fixtures_Extract[#Headers],0)),LEN(INDEX(FPL_Fixtures_Extract[],MATCH($A145,FPL_Fixtures_Extract[[Player]:[Player]],0),MATCH(FPL_Combined[[#Headers],[Gameweek 08]],FPL_Fixtures_Extract[#Headers],0)))-4),Team_Key[[Full Name]:[Full Name]],0))&amp;RIGHT(INDEX(FPL_Fixtures_Extract[],MATCH($A145,FPL_Fixtures_Extract[[Player]:[Player]],0),MATCH(FPL_Combined[[#Headers],[Gameweek 08]],FPL_Fixtures_Extract[#Headers],0)),3))</f>
        <v>MCI(A) 1-6</v>
      </c>
      <c r="J145" t="str">
        <f ca="1">IF(RIGHT(FPL_Combined[[#Headers],[Gameweek 09]],2)&lt;$B$622,INDEX(FPL_Results_Extract[Gameweek 09],MATCH($A145,FPL_Results_Extract[[Player]:[Player]],0)),INDEX(Team_Key[[Abbreviation]:[Abbreviation]],MATCH(LEFT(INDEX(FPL_Fixtures_Extract[],MATCH($A145,FPL_Fixtures_Extract[[Player]:[Player]],0),MATCH(FPL_Combined[[#Headers],[Gameweek 09]],FPL_Fixtures_Extract[#Headers],0)),LEN(INDEX(FPL_Fixtures_Extract[],MATCH($A145,FPL_Fixtures_Extract[[Player]:[Player]],0),MATCH(FPL_Combined[[#Headers],[Gameweek 09]],FPL_Fixtures_Extract[#Headers],0)))-4),Team_Key[[Full Name]:[Full Name]],0))&amp;RIGHT(INDEX(FPL_Fixtures_Extract[],MATCH($A145,FPL_Fixtures_Extract[[Player]:[Player]],0),MATCH(FPL_Combined[[#Headers],[Gameweek 09]],FPL_Fixtures_Extract[#Headers],0)),3))</f>
        <v>NOR(H) 6-2</v>
      </c>
      <c r="K145" t="str">
        <f ca="1">IF(RIGHT(FPL_Combined[[#Headers],[Gameweek 10]],2)&lt;$B$622,INDEX(FPL_Results_Extract[Gameweek 10],MATCH($A145,FPL_Results_Extract[[Player]:[Player]],0)),INDEX(Team_Key[[Abbreviation]:[Abbreviation]],MATCH(LEFT(INDEX(FPL_Fixtures_Extract[],MATCH($A145,FPL_Fixtures_Extract[[Player]:[Player]],0),MATCH(FPL_Combined[[#Headers],[Gameweek 10]],FPL_Fixtures_Extract[#Headers],0)),LEN(INDEX(FPL_Fixtures_Extract[],MATCH($A145,FPL_Fixtures_Extract[[Player]:[Player]],0),MATCH(FPL_Combined[[#Headers],[Gameweek 10]],FPL_Fixtures_Extract[#Headers],0)))-4),Team_Key[[Full Name]:[Full Name]],0))&amp;RIGHT(INDEX(FPL_Fixtures_Extract[],MATCH($A145,FPL_Fixtures_Extract[[Player]:[Player]],0),MATCH(FPL_Combined[[#Headers],[Gameweek 10]],FPL_Fixtures_Extract[#Headers],0)),3))</f>
        <v>SUN(A) 0-3</v>
      </c>
      <c r="L145" t="str">
        <f ca="1">IF(RIGHT(FPL_Combined[[#Headers],[Gameweek 11]],2)&lt;$B$622,INDEX(FPL_Results_Extract[Gameweek 11],MATCH($A145,FPL_Results_Extract[[Player]:[Player]],0)),INDEX(Team_Key[[Abbreviation]:[Abbreviation]],MATCH(LEFT(INDEX(FPL_Fixtures_Extract[],MATCH($A145,FPL_Fixtures_Extract[[Player]:[Player]],0),MATCH(FPL_Combined[[#Headers],[Gameweek 11]],FPL_Fixtures_Extract[#Headers],0)),LEN(INDEX(FPL_Fixtures_Extract[],MATCH($A145,FPL_Fixtures_Extract[[Player]:[Player]],0),MATCH(FPL_Combined[[#Headers],[Gameweek 11]],FPL_Fixtures_Extract[#Headers],0)))-4),Team_Key[[Full Name]:[Full Name]],0))&amp;RIGHT(INDEX(FPL_Fixtures_Extract[],MATCH($A145,FPL_Fixtures_Extract[[Player]:[Player]],0),MATCH(FPL_Combined[[#Headers],[Gameweek 11]],FPL_Fixtures_Extract[#Headers],0)),3))</f>
        <v>STK(H) 0-0</v>
      </c>
      <c r="M145" t="str">
        <f ca="1">IF(RIGHT(FPL_Combined[[#Headers],[Gameweek 12]],2)&lt;$B$622,INDEX(FPL_Results_Extract[Gameweek 12],MATCH($A145,FPL_Results_Extract[[Player]:[Player]],0)),INDEX(Team_Key[[Abbreviation]:[Abbreviation]],MATCH(LEFT(INDEX(FPL_Fixtures_Extract[],MATCH($A145,FPL_Fixtures_Extract[[Player]:[Player]],0),MATCH(FPL_Combined[[#Headers],[Gameweek 12]],FPL_Fixtures_Extract[#Headers],0)),LEN(INDEX(FPL_Fixtures_Extract[],MATCH($A145,FPL_Fixtures_Extract[[Player]:[Player]],0),MATCH(FPL_Combined[[#Headers],[Gameweek 12]],FPL_Fixtures_Extract[#Headers],0)))-4),Team_Key[[Full Name]:[Full Name]],0))&amp;RIGHT(INDEX(FPL_Fixtures_Extract[],MATCH($A145,FPL_Fixtures_Extract[[Player]:[Player]],0),MATCH(FPL_Combined[[#Headers],[Gameweek 12]],FPL_Fixtures_Extract[#Headers],0)),3))</f>
        <v>BOU(A) 1-0</v>
      </c>
      <c r="N145" t="str">
        <f ca="1">IF(RIGHT(FPL_Combined[[#Headers],[Gameweek 13]],2)&lt;$B$622,INDEX(FPL_Results_Extract[Gameweek 13],MATCH($A145,FPL_Results_Extract[[Player]:[Player]],0)),INDEX(Team_Key[[Abbreviation]:[Abbreviation]],MATCH(LEFT(INDEX(FPL_Fixtures_Extract[],MATCH($A145,FPL_Fixtures_Extract[[Player]:[Player]],0),MATCH(FPL_Combined[[#Headers],[Gameweek 13]],FPL_Fixtures_Extract[#Headers],0)),LEN(INDEX(FPL_Fixtures_Extract[],MATCH($A145,FPL_Fixtures_Extract[[Player]:[Player]],0),MATCH(FPL_Combined[[#Headers],[Gameweek 13]],FPL_Fixtures_Extract[#Headers],0)))-4),Team_Key[[Full Name]:[Full Name]],0))&amp;RIGHT(INDEX(FPL_Fixtures_Extract[],MATCH($A145,FPL_Fixtures_Extract[[Player]:[Player]],0),MATCH(FPL_Combined[[#Headers],[Gameweek 13]],FPL_Fixtures_Extract[#Headers],0)),3))</f>
        <v>LEI(H) 0-3</v>
      </c>
      <c r="O145" t="str">
        <f ca="1">IF(RIGHT(FPL_Combined[[#Headers],[Gameweek 14]],2)&lt;$B$622,INDEX(FPL_Results_Extract[Gameweek 14],MATCH($A145,FPL_Results_Extract[[Player]:[Player]],0)),INDEX(Team_Key[[Abbreviation]:[Abbreviation]],MATCH(LEFT(INDEX(FPL_Fixtures_Extract[],MATCH($A145,FPL_Fixtures_Extract[[Player]:[Player]],0),MATCH(FPL_Combined[[#Headers],[Gameweek 14]],FPL_Fixtures_Extract[#Headers],0)),LEN(INDEX(FPL_Fixtures_Extract[],MATCH($A145,FPL_Fixtures_Extract[[Player]:[Player]],0),MATCH(FPL_Combined[[#Headers],[Gameweek 14]],FPL_Fixtures_Extract[#Headers],0)))-4),Team_Key[[Full Name]:[Full Name]],0))&amp;RIGHT(INDEX(FPL_Fixtures_Extract[],MATCH($A145,FPL_Fixtures_Extract[[Player]:[Player]],0),MATCH(FPL_Combined[[#Headers],[Gameweek 14]],FPL_Fixtures_Extract[#Headers],0)),3))</f>
        <v>CRY(A) 1-5</v>
      </c>
      <c r="P145" t="str">
        <f ca="1">IF(RIGHT(FPL_Combined[[#Headers],[Gameweek 15]],2)&lt;$B$622,INDEX(FPL_Results_Extract[Gameweek 15],MATCH($A145,FPL_Results_Extract[[Player]:[Player]],0)),INDEX(Team_Key[[Abbreviation]:[Abbreviation]],MATCH(LEFT(INDEX(FPL_Fixtures_Extract[],MATCH($A145,FPL_Fixtures_Extract[[Player]:[Player]],0),MATCH(FPL_Combined[[#Headers],[Gameweek 15]],FPL_Fixtures_Extract[#Headers],0)),LEN(INDEX(FPL_Fixtures_Extract[],MATCH($A145,FPL_Fixtures_Extract[[Player]:[Player]],0),MATCH(FPL_Combined[[#Headers],[Gameweek 15]],FPL_Fixtures_Extract[#Headers],0)))-4),Team_Key[[Full Name]:[Full Name]],0))&amp;RIGHT(INDEX(FPL_Fixtures_Extract[],MATCH($A145,FPL_Fixtures_Extract[[Player]:[Player]],0),MATCH(FPL_Combined[[#Headers],[Gameweek 15]],FPL_Fixtures_Extract[#Headers],0)),3))</f>
        <v>LIV(H) 2-0</v>
      </c>
      <c r="Q145" t="str">
        <f ca="1">IF(RIGHT(FPL_Combined[[#Headers],[Gameweek 16]],2)&lt;$B$622,INDEX(FPL_Results_Extract[Gameweek 16],MATCH($A145,FPL_Results_Extract[[Player]:[Player]],0)),INDEX(Team_Key[[Abbreviation]:[Abbreviation]],MATCH(LEFT(INDEX(FPL_Fixtures_Extract[],MATCH($A145,FPL_Fixtures_Extract[[Player]:[Player]],0),MATCH(FPL_Combined[[#Headers],[Gameweek 16]],FPL_Fixtures_Extract[#Headers],0)),LEN(INDEX(FPL_Fixtures_Extract[],MATCH($A145,FPL_Fixtures_Extract[[Player]:[Player]],0),MATCH(FPL_Combined[[#Headers],[Gameweek 16]],FPL_Fixtures_Extract[#Headers],0)))-4),Team_Key[[Full Name]:[Full Name]],0))&amp;RIGHT(INDEX(FPL_Fixtures_Extract[],MATCH($A145,FPL_Fixtures_Extract[[Player]:[Player]],0),MATCH(FPL_Combined[[#Headers],[Gameweek 16]],FPL_Fixtures_Extract[#Headers],0)),3))</f>
        <v>TOT(A) 2-1</v>
      </c>
      <c r="R145" t="str">
        <f ca="1">IF(RIGHT(FPL_Combined[[#Headers],[Gameweek 17]],2)&lt;$B$622,INDEX(FPL_Results_Extract[Gameweek 17],MATCH($A145,FPL_Results_Extract[[Player]:[Player]],0)),INDEX(Team_Key[[Abbreviation]:[Abbreviation]],MATCH(LEFT(INDEX(FPL_Fixtures_Extract[],MATCH($A145,FPL_Fixtures_Extract[[Player]:[Player]],0),MATCH(FPL_Combined[[#Headers],[Gameweek 17]],FPL_Fixtures_Extract[#Headers],0)),LEN(INDEX(FPL_Fixtures_Extract[],MATCH($A145,FPL_Fixtures_Extract[[Player]:[Player]],0),MATCH(FPL_Combined[[#Headers],[Gameweek 17]],FPL_Fixtures_Extract[#Headers],0)))-4),Team_Key[[Full Name]:[Full Name]],0))&amp;RIGHT(INDEX(FPL_Fixtures_Extract[],MATCH($A145,FPL_Fixtures_Extract[[Player]:[Player]],0),MATCH(FPL_Combined[[#Headers],[Gameweek 17]],FPL_Fixtures_Extract[#Headers],0)),3))</f>
        <v>AVL(H) 1-1</v>
      </c>
      <c r="S145" t="str">
        <f ca="1">IF(RIGHT(FPL_Combined[[#Headers],[Gameweek 18]],2)&lt;$B$622,INDEX(FPL_Results_Extract[Gameweek 18],MATCH($A145,FPL_Results_Extract[[Player]:[Player]],0)),INDEX(Team_Key[[Abbreviation]:[Abbreviation]],MATCH(LEFT(INDEX(FPL_Fixtures_Extract[],MATCH($A145,FPL_Fixtures_Extract[[Player]:[Player]],0),MATCH(FPL_Combined[[#Headers],[Gameweek 18]],FPL_Fixtures_Extract[#Headers],0)),LEN(INDEX(FPL_Fixtures_Extract[],MATCH($A145,FPL_Fixtures_Extract[[Player]:[Player]],0),MATCH(FPL_Combined[[#Headers],[Gameweek 18]],FPL_Fixtures_Extract[#Headers],0)))-4),Team_Key[[Full Name]:[Full Name]],0))&amp;RIGHT(INDEX(FPL_Fixtures_Extract[],MATCH($A145,FPL_Fixtures_Extract[[Player]:[Player]],0),MATCH(FPL_Combined[[#Headers],[Gameweek 18]],FPL_Fixtures_Extract[#Headers],0)),3))</f>
        <v>EVE(H) 0-1</v>
      </c>
      <c r="T145" t="str">
        <f ca="1">IF(RIGHT(FPL_Combined[[#Headers],[Gameweek 19]],2)&lt;$B$622,INDEX(FPL_Results_Extract[Gameweek 19],MATCH($A145,FPL_Results_Extract[[Player]:[Player]],0)),INDEX(Team_Key[[Abbreviation]:[Abbreviation]],MATCH(LEFT(INDEX(FPL_Fixtures_Extract[],MATCH($A145,FPL_Fixtures_Extract[[Player]:[Player]],0),MATCH(FPL_Combined[[#Headers],[Gameweek 19]],FPL_Fixtures_Extract[#Headers],0)),LEN(INDEX(FPL_Fixtures_Extract[],MATCH($A145,FPL_Fixtures_Extract[[Player]:[Player]],0),MATCH(FPL_Combined[[#Headers],[Gameweek 19]],FPL_Fixtures_Extract[#Headers],0)))-4),Team_Key[[Full Name]:[Full Name]],0))&amp;RIGHT(INDEX(FPL_Fixtures_Extract[],MATCH($A145,FPL_Fixtures_Extract[[Player]:[Player]],0),MATCH(FPL_Combined[[#Headers],[Gameweek 19]],FPL_Fixtures_Extract[#Headers],0)),3))</f>
        <v>WBA(A) 0-1</v>
      </c>
      <c r="U145" t="str">
        <f ca="1">IF(RIGHT(FPL_Combined[[#Headers],[Gameweek 20]],2)&lt;$B$622,INDEX(FPL_Results_Extract[Gameweek 20],MATCH($A145,FPL_Results_Extract[[Player]:[Player]],0)),INDEX(Team_Key[[Abbreviation]:[Abbreviation]],MATCH(LEFT(INDEX(FPL_Fixtures_Extract[],MATCH($A145,FPL_Fixtures_Extract[[Player]:[Player]],0),MATCH(FPL_Combined[[#Headers],[Gameweek 20]],FPL_Fixtures_Extract[#Headers],0)),LEN(INDEX(FPL_Fixtures_Extract[],MATCH($A145,FPL_Fixtures_Extract[[Player]:[Player]],0),MATCH(FPL_Combined[[#Headers],[Gameweek 20]],FPL_Fixtures_Extract[#Headers],0)))-4),Team_Key[[Full Name]:[Full Name]],0))&amp;RIGHT(INDEX(FPL_Fixtures_Extract[],MATCH($A145,FPL_Fixtures_Extract[[Player]:[Player]],0),MATCH(FPL_Combined[[#Headers],[Gameweek 20]],FPL_Fixtures_Extract[#Headers],0)),3))</f>
        <v>ARS(A) 0-1</v>
      </c>
      <c r="V145" t="str">
        <f ca="1">IF(RIGHT(FPL_Combined[[#Headers],[Gameweek 21]],2)&lt;$B$622,INDEX(FPL_Results_Extract[Gameweek 21],MATCH($A145,FPL_Results_Extract[[Player]:[Player]],0)),INDEX(Team_Key[[Abbreviation]:[Abbreviation]],MATCH(LEFT(INDEX(FPL_Fixtures_Extract[],MATCH($A145,FPL_Fixtures_Extract[[Player]:[Player]],0),MATCH(FPL_Combined[[#Headers],[Gameweek 21]],FPL_Fixtures_Extract[#Headers],0)),LEN(INDEX(FPL_Fixtures_Extract[],MATCH($A145,FPL_Fixtures_Extract[[Player]:[Player]],0),MATCH(FPL_Combined[[#Headers],[Gameweek 21]],FPL_Fixtures_Extract[#Headers],0)))-4),Team_Key[[Full Name]:[Full Name]],0))&amp;RIGHT(INDEX(FPL_Fixtures_Extract[],MATCH($A145,FPL_Fixtures_Extract[[Player]:[Player]],0),MATCH(FPL_Combined[[#Headers],[Gameweek 21]],FPL_Fixtures_Extract[#Headers],0)),3))</f>
        <v>MUN(H) 3-3</v>
      </c>
      <c r="W145" t="str">
        <f ca="1">IF(RIGHT(FPL_Combined[[#Headers],[Gameweek 22]],2)&lt;$B$622,INDEX(FPL_Results_Extract[Gameweek 22],MATCH($A145,FPL_Results_Extract[[Player]:[Player]],0)),INDEX(Team_Key[[Abbreviation]:[Abbreviation]],MATCH(LEFT(INDEX(FPL_Fixtures_Extract[],MATCH($A145,FPL_Fixtures_Extract[[Player]:[Player]],0),MATCH(FPL_Combined[[#Headers],[Gameweek 22]],FPL_Fixtures_Extract[#Headers],0)),LEN(INDEX(FPL_Fixtures_Extract[],MATCH($A145,FPL_Fixtures_Extract[[Player]:[Player]],0),MATCH(FPL_Combined[[#Headers],[Gameweek 22]],FPL_Fixtures_Extract[#Headers],0)))-4),Team_Key[[Full Name]:[Full Name]],0))&amp;RIGHT(INDEX(FPL_Fixtures_Extract[],MATCH($A145,FPL_Fixtures_Extract[[Player]:[Player]],0),MATCH(FPL_Combined[[#Headers],[Gameweek 22]],FPL_Fixtures_Extract[#Headers],0)),3))</f>
        <v>WHU(H) 2-1</v>
      </c>
      <c r="X145" t="str">
        <f ca="1">IF(RIGHT(FPL_Combined[[#Headers],[Gameweek 23]],2)&lt;$B$622,INDEX(FPL_Results_Extract[Gameweek 23],MATCH($A145,FPL_Results_Extract[[Player]:[Player]],0)),INDEX(Team_Key[[Abbreviation]:[Abbreviation]],MATCH(LEFT(INDEX(FPL_Fixtures_Extract[],MATCH($A145,FPL_Fixtures_Extract[[Player]:[Player]],0),MATCH(FPL_Combined[[#Headers],[Gameweek 23]],FPL_Fixtures_Extract[#Headers],0)),LEN(INDEX(FPL_Fixtures_Extract[],MATCH($A145,FPL_Fixtures_Extract[[Player]:[Player]],0),MATCH(FPL_Combined[[#Headers],[Gameweek 23]],FPL_Fixtures_Extract[#Headers],0)))-4),Team_Key[[Full Name]:[Full Name]],0))&amp;RIGHT(INDEX(FPL_Fixtures_Extract[],MATCH($A145,FPL_Fixtures_Extract[[Player]:[Player]],0),MATCH(FPL_Combined[[#Headers],[Gameweek 23]],FPL_Fixtures_Extract[#Headers],0)),3))</f>
        <v>WAT(A) 1-2</v>
      </c>
      <c r="Y145" t="str">
        <f ca="1">IF(RIGHT(FPL_Combined[[#Headers],[Gameweek 24]],2)&lt;$B$622,INDEX(FPL_Results_Extract[Team],MATCH($A145,FPL_Results_Extract[[Player]:[Player]],0)),INDEX(Team_Key[[Abbreviation]:[Abbreviation]],MATCH(LEFT(INDEX(FPL_Fixtures_Extract[],MATCH($A145,FPL_Fixtures_Extract[[Player]:[Player]],0),MATCH(FPL_Combined[[#Headers],[Gameweek 24]],FPL_Fixtures_Extract[#Headers],0)),LEN(INDEX(FPL_Fixtures_Extract[],MATCH($A145,FPL_Fixtures_Extract[[Player]:[Player]],0),MATCH(FPL_Combined[[#Headers],[Gameweek 24]],FPL_Fixtures_Extract[#Headers],0)))-4),Team_Key[[Full Name]:[Full Name]],0))&amp;RIGHT(INDEX(FPL_Fixtures_Extract[],MATCH($A145,FPL_Fixtures_Extract[[Player]:[Player]],0),MATCH(FPL_Combined[[#Headers],[Gameweek 24]],FPL_Fixtures_Extract[#Headers],0)),3))</f>
        <v>NEW</v>
      </c>
      <c r="Z145" t="str">
        <f ca="1">IF(RIGHT(FPL_Combined[[#Headers],[Gameweek 25]],2)&lt;$B$622,INDEX(FPL_Results_Extract[Player],MATCH($A145,FPL_Results_Extract[[Player]:[Player]],0)),INDEX(Team_Key[[Abbreviation]:[Abbreviation]],MATCH(LEFT(INDEX(FPL_Fixtures_Extract[],MATCH($A145,FPL_Fixtures_Extract[[Player]:[Player]],0),MATCH(FPL_Combined[[#Headers],[Gameweek 25]],FPL_Fixtures_Extract[#Headers],0)),LEN(INDEX(FPL_Fixtures_Extract[],MATCH($A145,FPL_Fixtures_Extract[[Player]:[Player]],0),MATCH(FPL_Combined[[#Headers],[Gameweek 25]],FPL_Fixtures_Extract[#Headers],0)))-4),Team_Key[[Full Name]:[Full Name]],0))&amp;RIGHT(INDEX(FPL_Fixtures_Extract[],MATCH($A145,FPL_Fixtures_Extract[[Player]:[Player]],0),MATCH(FPL_Combined[[#Headers],[Gameweek 25]],FPL_Fixtures_Extract[#Headers],0)),3))</f>
        <v>Darlow</v>
      </c>
      <c r="AA145" t="str">
        <f ca="1">IF(RIGHT(FPL_Combined[[#Headers],[Gameweek 26]],2)&lt;$B$622,INDEX(FPL_Results_Extract[Gameweek 01],MATCH($A145,FPL_Results_Extract[[Player]:[Player]],0)),INDEX(Team_Key[[Abbreviation]:[Abbreviation]],MATCH(LEFT(INDEX(FPL_Fixtures_Extract[],MATCH($A145,FPL_Fixtures_Extract[[Player]:[Player]],0),MATCH(FPL_Combined[[#Headers],[Gameweek 26]],FPL_Fixtures_Extract[#Headers],0)),LEN(INDEX(FPL_Fixtures_Extract[],MATCH($A145,FPL_Fixtures_Extract[[Player]:[Player]],0),MATCH(FPL_Combined[[#Headers],[Gameweek 26]],FPL_Fixtures_Extract[#Headers],0)))-4),Team_Key[[Full Name]:[Full Name]],0))&amp;RIGHT(INDEX(FPL_Fixtures_Extract[],MATCH($A145,FPL_Fixtures_Extract[[Player]:[Player]],0),MATCH(FPL_Combined[[#Headers],[Gameweek 26]],FPL_Fixtures_Extract[#Headers],0)),3))</f>
        <v>SOU(H) 2-2</v>
      </c>
      <c r="AB145" t="str">
        <f ca="1">IF(RIGHT(FPL_Combined[[#Headers],[Gameweek 27]],2)&lt;$B$622,INDEX(FPL_Results_Extract[Gameweek 02],MATCH($A145,FPL_Results_Extract[[Player]:[Player]],0)),INDEX(Team_Key[[Abbreviation]:[Abbreviation]],MATCH(LEFT(INDEX(FPL_Fixtures_Extract[],MATCH($A145,FPL_Fixtures_Extract[[Player]:[Player]],0),MATCH(FPL_Combined[[#Headers],[Gameweek 27]],FPL_Fixtures_Extract[#Headers],0)),LEN(INDEX(FPL_Fixtures_Extract[],MATCH($A145,FPL_Fixtures_Extract[[Player]:[Player]],0),MATCH(FPL_Combined[[#Headers],[Gameweek 27]],FPL_Fixtures_Extract[#Headers],0)))-4),Team_Key[[Full Name]:[Full Name]],0))&amp;RIGHT(INDEX(FPL_Fixtures_Extract[],MATCH($A145,FPL_Fixtures_Extract[[Player]:[Player]],0),MATCH(FPL_Combined[[#Headers],[Gameweek 27]],FPL_Fixtures_Extract[#Headers],0)),3))</f>
        <v>SWA(A) 0-2</v>
      </c>
      <c r="AC145" t="str">
        <f ca="1">IF(RIGHT(FPL_Combined[[#Headers],[Gameweek 28]],2)&lt;$B$622,INDEX(FPL_Results_Extract[Gameweek 03],MATCH($A145,FPL_Results_Extract[[Player]:[Player]],0)),INDEX(Team_Key[[Abbreviation]:[Abbreviation]],MATCH(LEFT(INDEX(FPL_Fixtures_Extract[],MATCH($A145,FPL_Fixtures_Extract[[Player]:[Player]],0),MATCH(FPL_Combined[[#Headers],[Gameweek 28]],FPL_Fixtures_Extract[#Headers],0)),LEN(INDEX(FPL_Fixtures_Extract[],MATCH($A145,FPL_Fixtures_Extract[[Player]:[Player]],0),MATCH(FPL_Combined[[#Headers],[Gameweek 28]],FPL_Fixtures_Extract[#Headers],0)))-4),Team_Key[[Full Name]:[Full Name]],0))&amp;RIGHT(INDEX(FPL_Fixtures_Extract[],MATCH($A145,FPL_Fixtures_Extract[[Player]:[Player]],0),MATCH(FPL_Combined[[#Headers],[Gameweek 28]],FPL_Fixtures_Extract[#Headers],0)),3))</f>
        <v>MUN(A) 0-0</v>
      </c>
      <c r="AD145" t="str">
        <f ca="1">IF(RIGHT(FPL_Combined[[#Headers],[Gameweek 29]],2)&lt;$B$622,INDEX(FPL_Results_Extract[Gameweek 04],MATCH($A145,FPL_Results_Extract[[Player]:[Player]],0)),INDEX(Team_Key[[Abbreviation]:[Abbreviation]],MATCH(LEFT(INDEX(FPL_Fixtures_Extract[],MATCH($A145,FPL_Fixtures_Extract[[Player]:[Player]],0),MATCH(FPL_Combined[[#Headers],[Gameweek 29]],FPL_Fixtures_Extract[#Headers],0)),LEN(INDEX(FPL_Fixtures_Extract[],MATCH($A145,FPL_Fixtures_Extract[[Player]:[Player]],0),MATCH(FPL_Combined[[#Headers],[Gameweek 29]],FPL_Fixtures_Extract[#Headers],0)))-4),Team_Key[[Full Name]:[Full Name]],0))&amp;RIGHT(INDEX(FPL_Fixtures_Extract[],MATCH($A145,FPL_Fixtures_Extract[[Player]:[Player]],0),MATCH(FPL_Combined[[#Headers],[Gameweek 29]],FPL_Fixtures_Extract[#Headers],0)),3))</f>
        <v>BOU(H)</v>
      </c>
      <c r="AE145" t="str">
        <f ca="1">IF(RIGHT(FPL_Combined[[#Headers],[Gameweek 30]],2)&lt;$B$622,INDEX(FPL_Results_Extract[Gameweek 05],MATCH($A145,FPL_Results_Extract[[Player]:[Player]],0)),INDEX(Team_Key[[Abbreviation]:[Abbreviation]],MATCH(LEFT(INDEX(FPL_Fixtures_Extract[],MATCH($A145,FPL_Fixtures_Extract[[Player]:[Player]],0),MATCH(FPL_Combined[[#Headers],[Gameweek 30]],FPL_Fixtures_Extract[#Headers],0)),LEN(INDEX(FPL_Fixtures_Extract[],MATCH($A145,FPL_Fixtures_Extract[[Player]:[Player]],0),MATCH(FPL_Combined[[#Headers],[Gameweek 30]],FPL_Fixtures_Extract[#Headers],0)))-4),Team_Key[[Full Name]:[Full Name]],0))&amp;RIGHT(INDEX(FPL_Fixtures_Extract[],MATCH($A145,FPL_Fixtures_Extract[[Player]:[Player]],0),MATCH(FPL_Combined[[#Headers],[Gameweek 30]],FPL_Fixtures_Extract[#Headers],0)),3))</f>
        <v>LEI(A)</v>
      </c>
      <c r="AF145" t="str">
        <f ca="1">IF(RIGHT(FPL_Combined[[#Headers],[Gameweek 31]],2)&lt;$B$622,INDEX(FPL_Results_Extract[Gameweek 06],MATCH($A145,FPL_Results_Extract[[Player]:[Player]],0)),INDEX(Team_Key[[Abbreviation]:[Abbreviation]],MATCH(LEFT(INDEX(FPL_Fixtures_Extract[],MATCH($A145,FPL_Fixtures_Extract[[Player]:[Player]],0),MATCH(FPL_Combined[[#Headers],[Gameweek 31]],FPL_Fixtures_Extract[#Headers],0)),LEN(INDEX(FPL_Fixtures_Extract[],MATCH($A145,FPL_Fixtures_Extract[[Player]:[Player]],0),MATCH(FPL_Combined[[#Headers],[Gameweek 31]],FPL_Fixtures_Extract[#Headers],0)))-4),Team_Key[[Full Name]:[Full Name]],0))&amp;RIGHT(INDEX(FPL_Fixtures_Extract[],MATCH($A145,FPL_Fixtures_Extract[[Player]:[Player]],0),MATCH(FPL_Combined[[#Headers],[Gameweek 31]],FPL_Fixtures_Extract[#Headers],0)),3))</f>
        <v>SUN(H)</v>
      </c>
      <c r="AG145" t="str">
        <f ca="1">IF(RIGHT(FPL_Combined[[#Headers],[Gameweek 32]],2)&lt;$B$622,INDEX(FPL_Results_Extract[Gameweek 07],MATCH($A145,FPL_Results_Extract[[Player]:[Player]],0)),INDEX(Team_Key[[Abbreviation]:[Abbreviation]],MATCH(LEFT(INDEX(FPL_Fixtures_Extract[],MATCH($A145,FPL_Fixtures_Extract[[Player]:[Player]],0),MATCH(FPL_Combined[[#Headers],[Gameweek 32]],FPL_Fixtures_Extract[#Headers],0)),LEN(INDEX(FPL_Fixtures_Extract[],MATCH($A145,FPL_Fixtures_Extract[[Player]:[Player]],0),MATCH(FPL_Combined[[#Headers],[Gameweek 32]],FPL_Fixtures_Extract[#Headers],0)))-4),Team_Key[[Full Name]:[Full Name]],0))&amp;RIGHT(INDEX(FPL_Fixtures_Extract[],MATCH($A145,FPL_Fixtures_Extract[[Player]:[Player]],0),MATCH(FPL_Combined[[#Headers],[Gameweek 32]],FPL_Fixtures_Extract[#Headers],0)),3))</f>
        <v>NOR(A)</v>
      </c>
      <c r="AH145" t="str">
        <f ca="1">IF(RIGHT(FPL_Combined[[#Headers],[Gameweek 33]],2)&lt;$B$622,INDEX(FPL_Results_Extract[Gameweek 08],MATCH($A145,FPL_Results_Extract[[Player]:[Player]],0)),INDEX(Team_Key[[Abbreviation]:[Abbreviation]],MATCH(LEFT(INDEX(FPL_Fixtures_Extract[],MATCH($A145,FPL_Fixtures_Extract[[Player]:[Player]],0),MATCH(FPL_Combined[[#Headers],[Gameweek 33]],FPL_Fixtures_Extract[#Headers],0)),LEN(INDEX(FPL_Fixtures_Extract[],MATCH($A145,FPL_Fixtures_Extract[[Player]:[Player]],0),MATCH(FPL_Combined[[#Headers],[Gameweek 33]],FPL_Fixtures_Extract[#Headers],0)))-4),Team_Key[[Full Name]:[Full Name]],0))&amp;RIGHT(INDEX(FPL_Fixtures_Extract[],MATCH($A145,FPL_Fixtures_Extract[[Player]:[Player]],0),MATCH(FPL_Combined[[#Headers],[Gameweek 33]],FPL_Fixtures_Extract[#Headers],0)),3))</f>
        <v>SOU(A)</v>
      </c>
      <c r="AI145" t="str">
        <f ca="1">IF(RIGHT(FPL_Combined[[#Headers],[Gameweek 34]],2)&lt;$B$622,INDEX(FPL_Results_Extract[Gameweek 09],MATCH($A145,FPL_Results_Extract[[Player]:[Player]],0)),INDEX(Team_Key[[Abbreviation]:[Abbreviation]],MATCH(LEFT(INDEX(FPL_Fixtures_Extract[],MATCH($A145,FPL_Fixtures_Extract[[Player]:[Player]],0),MATCH(FPL_Combined[[#Headers],[Gameweek 34]],FPL_Fixtures_Extract[#Headers],0)),LEN(INDEX(FPL_Fixtures_Extract[],MATCH($A145,FPL_Fixtures_Extract[[Player]:[Player]],0),MATCH(FPL_Combined[[#Headers],[Gameweek 34]],FPL_Fixtures_Extract[#Headers],0)))-4),Team_Key[[Full Name]:[Full Name]],0))&amp;RIGHT(INDEX(FPL_Fixtures_Extract[],MATCH($A145,FPL_Fixtures_Extract[[Player]:[Player]],0),MATCH(FPL_Combined[[#Headers],[Gameweek 34]],FPL_Fixtures_Extract[#Headers],0)),3))</f>
        <v>SWA(H)</v>
      </c>
      <c r="AJ145" t="str">
        <f ca="1">IF(RIGHT(FPL_Combined[[#Headers],[Gameweek 35]],2)&lt;$B$622,INDEX(FPL_Results_Extract[Gameweek 10],MATCH($A145,FPL_Results_Extract[[Player]:[Player]],0)),INDEX(Team_Key[[Abbreviation]:[Abbreviation]],MATCH(LEFT(INDEX(FPL_Fixtures_Extract[],MATCH($A145,FPL_Fixtures_Extract[[Player]:[Player]],0),MATCH(FPL_Combined[[#Headers],[Gameweek 35]],FPL_Fixtures_Extract[#Headers],0)),LEN(INDEX(FPL_Fixtures_Extract[],MATCH($A145,FPL_Fixtures_Extract[[Player]:[Player]],0),MATCH(FPL_Combined[[#Headers],[Gameweek 35]],FPL_Fixtures_Extract[#Headers],0)))-4),Team_Key[[Full Name]:[Full Name]],0))&amp;RIGHT(INDEX(FPL_Fixtures_Extract[],MATCH($A145,FPL_Fixtures_Extract[[Player]:[Player]],0),MATCH(FPL_Combined[[#Headers],[Gameweek 35]],FPL_Fixtures_Extract[#Headers],0)),3))</f>
        <v>LIV(A)</v>
      </c>
      <c r="AK145" t="str">
        <f ca="1">IF(RIGHT(FPL_Combined[[#Headers],[Gameweek 36]],2)&lt;$B$622,INDEX(FPL_Results_Extract[Gameweek 11],MATCH($A145,FPL_Results_Extract[[Player]:[Player]],0)),INDEX(Team_Key[[Abbreviation]:[Abbreviation]],MATCH(LEFT(INDEX(FPL_Fixtures_Extract[],MATCH($A145,FPL_Fixtures_Extract[[Player]:[Player]],0),MATCH(FPL_Combined[[#Headers],[Gameweek 36]],FPL_Fixtures_Extract[#Headers],0)),LEN(INDEX(FPL_Fixtures_Extract[],MATCH($A145,FPL_Fixtures_Extract[[Player]:[Player]],0),MATCH(FPL_Combined[[#Headers],[Gameweek 36]],FPL_Fixtures_Extract[#Headers],0)))-4),Team_Key[[Full Name]:[Full Name]],0))&amp;RIGHT(INDEX(FPL_Fixtures_Extract[],MATCH($A145,FPL_Fixtures_Extract[[Player]:[Player]],0),MATCH(FPL_Combined[[#Headers],[Gameweek 36]],FPL_Fixtures_Extract[#Headers],0)),3))</f>
        <v>CRY(H)</v>
      </c>
      <c r="AL145" t="str">
        <f ca="1">IF(RIGHT(FPL_Combined[[#Headers],[Gameweek 37]],2)&lt;$B$622,INDEX(FPL_Results_Extract[Gameweek 12],MATCH($A145,FPL_Results_Extract[[Player]:[Player]],0)),INDEX(Team_Key[[Abbreviation]:[Abbreviation]],MATCH(LEFT(INDEX(FPL_Fixtures_Extract[],MATCH($A145,FPL_Fixtures_Extract[[Player]:[Player]],0),MATCH(FPL_Combined[[#Headers],[Gameweek 37]],FPL_Fixtures_Extract[#Headers],0)),LEN(INDEX(FPL_Fixtures_Extract[],MATCH($A145,FPL_Fixtures_Extract[[Player]:[Player]],0),MATCH(FPL_Combined[[#Headers],[Gameweek 37]],FPL_Fixtures_Extract[#Headers],0)))-4),Team_Key[[Full Name]:[Full Name]],0))&amp;RIGHT(INDEX(FPL_Fixtures_Extract[],MATCH($A145,FPL_Fixtures_Extract[[Player]:[Player]],0),MATCH(FPL_Combined[[#Headers],[Gameweek 37]],FPL_Fixtures_Extract[#Headers],0)),3))</f>
        <v>AVL(A)</v>
      </c>
      <c r="AM145" t="str">
        <f ca="1">IF(RIGHT(FPL_Combined[[#Headers],[Gameweek 38]],2)&lt;$B$622,INDEX(FPL_Results_Extract[Gameweek 13],MATCH($A145,FPL_Results_Extract[[Player]:[Player]],0)),INDEX(Team_Key[[Abbreviation]:[Abbreviation]],MATCH(LEFT(INDEX(FPL_Fixtures_Extract[],MATCH($A145,FPL_Fixtures_Extract[[Player]:[Player]],0),MATCH(FPL_Combined[[#Headers],[Gameweek 38]],FPL_Fixtures_Extract[#Headers],0)),LEN(INDEX(FPL_Fixtures_Extract[],MATCH($A145,FPL_Fixtures_Extract[[Player]:[Player]],0),MATCH(FPL_Combined[[#Headers],[Gameweek 38]],FPL_Fixtures_Extract[#Headers],0)))-4),Team_Key[[Full Name]:[Full Name]],0))&amp;RIGHT(INDEX(FPL_Fixtures_Extract[],MATCH($A145,FPL_Fixtures_Extract[[Player]:[Player]],0),MATCH(FPL_Combined[[#Headers],[Gameweek 38]],FPL_Fixtures_Extract[#Headers],0)),3))</f>
        <v>TOT(H)</v>
      </c>
    </row>
    <row r="146" spans="1:39" x14ac:dyDescent="0.45">
      <c r="A146" t="s">
        <v>110</v>
      </c>
      <c r="B146" t="str">
        <f ca="1">IF(RIGHT(FPL_Combined[[#Headers],[Gameweek 01]],2)&lt;$B$622,INDEX(FPL_Results_Extract[Gameweek 01],MATCH($A146,FPL_Results_Extract[[Player]:[Player]],0)),INDEX(Team_Key[[Abbreviation]:[Abbreviation]],MATCH(LEFT(INDEX(FPL_Fixtures_Extract[],MATCH($A146,FPL_Fixtures_Extract[[Player]:[Player]],0),MATCH(FPL_Combined[[#Headers],[Gameweek 01]],FPL_Fixtures_Extract[#Headers],0)),LEN(INDEX(FPL_Fixtures_Extract[],MATCH($A146,FPL_Fixtures_Extract[[Player]:[Player]],0),MATCH(FPL_Combined[[#Headers],[Gameweek 01]],FPL_Fixtures_Extract[#Headers],0)))-4),Team_Key[[Full Name]:[Full Name]],0))&amp;RIGHT(INDEX(FPL_Fixtures_Extract[],MATCH($A146,FPL_Fixtures_Extract[[Player]:[Player]],0),MATCH(FPL_Combined[[#Headers],[Gameweek 01]],FPL_Fixtures_Extract[#Headers],0)),3))</f>
        <v>TOT(H) 1-0</v>
      </c>
      <c r="C146" t="str">
        <f ca="1">IF(RIGHT(FPL_Combined[[#Headers],[Gameweek 02]],2)&lt;$B$622,INDEX(FPL_Results_Extract[Gameweek 02],MATCH($A146,FPL_Results_Extract[[Player]:[Player]],0)),INDEX(Team_Key[[Abbreviation]:[Abbreviation]],MATCH(LEFT(INDEX(FPL_Fixtures_Extract[],MATCH($A146,FPL_Fixtures_Extract[[Player]:[Player]],0),MATCH(FPL_Combined[[#Headers],[Gameweek 02]],FPL_Fixtures_Extract[#Headers],0)),LEN(INDEX(FPL_Fixtures_Extract[],MATCH($A146,FPL_Fixtures_Extract[[Player]:[Player]],0),MATCH(FPL_Combined[[#Headers],[Gameweek 02]],FPL_Fixtures_Extract[#Headers],0)))-4),Team_Key[[Full Name]:[Full Name]],0))&amp;RIGHT(INDEX(FPL_Fixtures_Extract[],MATCH($A146,FPL_Fixtures_Extract[[Player]:[Player]],0),MATCH(FPL_Combined[[#Headers],[Gameweek 02]],FPL_Fixtures_Extract[#Headers],0)),3))</f>
        <v>AVL(A) 1-0</v>
      </c>
      <c r="D146" t="str">
        <f ca="1">IF(RIGHT(FPL_Combined[[#Headers],[Gameweek 03]],2)&lt;$B$622,INDEX(FPL_Results_Extract[Gameweek 03],MATCH($A146,FPL_Results_Extract[[Player]:[Player]],0)),INDEX(Team_Key[[Abbreviation]:[Abbreviation]],MATCH(LEFT(INDEX(FPL_Fixtures_Extract[],MATCH($A146,FPL_Fixtures_Extract[[Player]:[Player]],0),MATCH(FPL_Combined[[#Headers],[Gameweek 03]],FPL_Fixtures_Extract[#Headers],0)),LEN(INDEX(FPL_Fixtures_Extract[],MATCH($A146,FPL_Fixtures_Extract[[Player]:[Player]],0),MATCH(FPL_Combined[[#Headers],[Gameweek 03]],FPL_Fixtures_Extract[#Headers],0)))-4),Team_Key[[Full Name]:[Full Name]],0))&amp;RIGHT(INDEX(FPL_Fixtures_Extract[],MATCH($A146,FPL_Fixtures_Extract[[Player]:[Player]],0),MATCH(FPL_Combined[[#Headers],[Gameweek 03]],FPL_Fixtures_Extract[#Headers],0)),3))</f>
        <v>NEW(H) 0-0</v>
      </c>
      <c r="E146" t="str">
        <f ca="1">IF(RIGHT(FPL_Combined[[#Headers],[Gameweek 04]],2)&lt;$B$622,INDEX(FPL_Results_Extract[Gameweek 04],MATCH($A146,FPL_Results_Extract[[Player]:[Player]],0)),INDEX(Team_Key[[Abbreviation]:[Abbreviation]],MATCH(LEFT(INDEX(FPL_Fixtures_Extract[],MATCH($A146,FPL_Fixtures_Extract[[Player]:[Player]],0),MATCH(FPL_Combined[[#Headers],[Gameweek 04]],FPL_Fixtures_Extract[#Headers],0)),LEN(INDEX(FPL_Fixtures_Extract[],MATCH($A146,FPL_Fixtures_Extract[[Player]:[Player]],0),MATCH(FPL_Combined[[#Headers],[Gameweek 04]],FPL_Fixtures_Extract[#Headers],0)))-4),Team_Key[[Full Name]:[Full Name]],0))&amp;RIGHT(INDEX(FPL_Fixtures_Extract[],MATCH($A146,FPL_Fixtures_Extract[[Player]:[Player]],0),MATCH(FPL_Combined[[#Headers],[Gameweek 04]],FPL_Fixtures_Extract[#Headers],0)),3))</f>
        <v>SWA(A) 1-2</v>
      </c>
      <c r="F146" t="str">
        <f ca="1">IF(RIGHT(FPL_Combined[[#Headers],[Gameweek 05]],2)&lt;$B$622,INDEX(FPL_Results_Extract[Gameweek 05],MATCH($A146,FPL_Results_Extract[[Player]:[Player]],0)),INDEX(Team_Key[[Abbreviation]:[Abbreviation]],MATCH(LEFT(INDEX(FPL_Fixtures_Extract[],MATCH($A146,FPL_Fixtures_Extract[[Player]:[Player]],0),MATCH(FPL_Combined[[#Headers],[Gameweek 05]],FPL_Fixtures_Extract[#Headers],0)),LEN(INDEX(FPL_Fixtures_Extract[],MATCH($A146,FPL_Fixtures_Extract[[Player]:[Player]],0),MATCH(FPL_Combined[[#Headers],[Gameweek 05]],FPL_Fixtures_Extract[#Headers],0)))-4),Team_Key[[Full Name]:[Full Name]],0))&amp;RIGHT(INDEX(FPL_Fixtures_Extract[],MATCH($A146,FPL_Fixtures_Extract[[Player]:[Player]],0),MATCH(FPL_Combined[[#Headers],[Gameweek 05]],FPL_Fixtures_Extract[#Headers],0)),3))</f>
        <v>LIV(H) 3-1</v>
      </c>
      <c r="G146" t="str">
        <f ca="1">IF(RIGHT(FPL_Combined[[#Headers],[Gameweek 06]],2)&lt;$B$622,INDEX(FPL_Results_Extract[Gameweek 06],MATCH($A146,FPL_Results_Extract[[Player]:[Player]],0)),INDEX(Team_Key[[Abbreviation]:[Abbreviation]],MATCH(LEFT(INDEX(FPL_Fixtures_Extract[],MATCH($A146,FPL_Fixtures_Extract[[Player]:[Player]],0),MATCH(FPL_Combined[[#Headers],[Gameweek 06]],FPL_Fixtures_Extract[#Headers],0)),LEN(INDEX(FPL_Fixtures_Extract[],MATCH($A146,FPL_Fixtures_Extract[[Player]:[Player]],0),MATCH(FPL_Combined[[#Headers],[Gameweek 06]],FPL_Fixtures_Extract[#Headers],0)))-4),Team_Key[[Full Name]:[Full Name]],0))&amp;RIGHT(INDEX(FPL_Fixtures_Extract[],MATCH($A146,FPL_Fixtures_Extract[[Player]:[Player]],0),MATCH(FPL_Combined[[#Headers],[Gameweek 06]],FPL_Fixtures_Extract[#Headers],0)),3))</f>
        <v>SOU(A) 3-2</v>
      </c>
      <c r="H146" t="str">
        <f ca="1">IF(RIGHT(FPL_Combined[[#Headers],[Gameweek 07]],2)&lt;$B$622,INDEX(FPL_Results_Extract[Gameweek 07],MATCH($A146,FPL_Results_Extract[[Player]:[Player]],0)),INDEX(Team_Key[[Abbreviation]:[Abbreviation]],MATCH(LEFT(INDEX(FPL_Fixtures_Extract[],MATCH($A146,FPL_Fixtures_Extract[[Player]:[Player]],0),MATCH(FPL_Combined[[#Headers],[Gameweek 07]],FPL_Fixtures_Extract[#Headers],0)),LEN(INDEX(FPL_Fixtures_Extract[],MATCH($A146,FPL_Fixtures_Extract[[Player]:[Player]],0),MATCH(FPL_Combined[[#Headers],[Gameweek 07]],FPL_Fixtures_Extract[#Headers],0)))-4),Team_Key[[Full Name]:[Full Name]],0))&amp;RIGHT(INDEX(FPL_Fixtures_Extract[],MATCH($A146,FPL_Fixtures_Extract[[Player]:[Player]],0),MATCH(FPL_Combined[[#Headers],[Gameweek 07]],FPL_Fixtures_Extract[#Headers],0)),3))</f>
        <v>SUN(H) 3-0</v>
      </c>
      <c r="I146" t="str">
        <f ca="1">IF(RIGHT(FPL_Combined[[#Headers],[Gameweek 08]],2)&lt;$B$622,INDEX(FPL_Results_Extract[Gameweek 08],MATCH($A146,FPL_Results_Extract[[Player]:[Player]],0)),INDEX(Team_Key[[Abbreviation]:[Abbreviation]],MATCH(LEFT(INDEX(FPL_Fixtures_Extract[],MATCH($A146,FPL_Fixtures_Extract[[Player]:[Player]],0),MATCH(FPL_Combined[[#Headers],[Gameweek 08]],FPL_Fixtures_Extract[#Headers],0)),LEN(INDEX(FPL_Fixtures_Extract[],MATCH($A146,FPL_Fixtures_Extract[[Player]:[Player]],0),MATCH(FPL_Combined[[#Headers],[Gameweek 08]],FPL_Fixtures_Extract[#Headers],0)))-4),Team_Key[[Full Name]:[Full Name]],0))&amp;RIGHT(INDEX(FPL_Fixtures_Extract[],MATCH($A146,FPL_Fixtures_Extract[[Player]:[Player]],0),MATCH(FPL_Combined[[#Headers],[Gameweek 08]],FPL_Fixtures_Extract[#Headers],0)),3))</f>
        <v>ARS(A) 0-3</v>
      </c>
      <c r="J146" t="str">
        <f ca="1">IF(RIGHT(FPL_Combined[[#Headers],[Gameweek 09]],2)&lt;$B$622,INDEX(FPL_Results_Extract[Gameweek 09],MATCH($A146,FPL_Results_Extract[[Player]:[Player]],0)),INDEX(Team_Key[[Abbreviation]:[Abbreviation]],MATCH(LEFT(INDEX(FPL_Fixtures_Extract[],MATCH($A146,FPL_Fixtures_Extract[[Player]:[Player]],0),MATCH(FPL_Combined[[#Headers],[Gameweek 09]],FPL_Fixtures_Extract[#Headers],0)),LEN(INDEX(FPL_Fixtures_Extract[],MATCH($A146,FPL_Fixtures_Extract[[Player]:[Player]],0),MATCH(FPL_Combined[[#Headers],[Gameweek 09]],FPL_Fixtures_Extract[#Headers],0)))-4),Team_Key[[Full Name]:[Full Name]],0))&amp;RIGHT(INDEX(FPL_Fixtures_Extract[],MATCH($A146,FPL_Fixtures_Extract[[Player]:[Player]],0),MATCH(FPL_Combined[[#Headers],[Gameweek 09]],FPL_Fixtures_Extract[#Headers],0)),3))</f>
        <v>EVE(A) 3-0</v>
      </c>
      <c r="K146" t="str">
        <f ca="1">IF(RIGHT(FPL_Combined[[#Headers],[Gameweek 10]],2)&lt;$B$622,INDEX(FPL_Results_Extract[Gameweek 10],MATCH($A146,FPL_Results_Extract[[Player]:[Player]],0)),INDEX(Team_Key[[Abbreviation]:[Abbreviation]],MATCH(LEFT(INDEX(FPL_Fixtures_Extract[],MATCH($A146,FPL_Fixtures_Extract[[Player]:[Player]],0),MATCH(FPL_Combined[[#Headers],[Gameweek 10]],FPL_Fixtures_Extract[#Headers],0)),LEN(INDEX(FPL_Fixtures_Extract[],MATCH($A146,FPL_Fixtures_Extract[[Player]:[Player]],0),MATCH(FPL_Combined[[#Headers],[Gameweek 10]],FPL_Fixtures_Extract[#Headers],0)))-4),Team_Key[[Full Name]:[Full Name]],0))&amp;RIGHT(INDEX(FPL_Fixtures_Extract[],MATCH($A146,FPL_Fixtures_Extract[[Player]:[Player]],0),MATCH(FPL_Combined[[#Headers],[Gameweek 10]],FPL_Fixtures_Extract[#Headers],0)),3))</f>
        <v>MCI(H) 0-0</v>
      </c>
      <c r="L146" t="str">
        <f ca="1">IF(RIGHT(FPL_Combined[[#Headers],[Gameweek 11]],2)&lt;$B$622,INDEX(FPL_Results_Extract[Gameweek 11],MATCH($A146,FPL_Results_Extract[[Player]:[Player]],0)),INDEX(Team_Key[[Abbreviation]:[Abbreviation]],MATCH(LEFT(INDEX(FPL_Fixtures_Extract[],MATCH($A146,FPL_Fixtures_Extract[[Player]:[Player]],0),MATCH(FPL_Combined[[#Headers],[Gameweek 11]],FPL_Fixtures_Extract[#Headers],0)),LEN(INDEX(FPL_Fixtures_Extract[],MATCH($A146,FPL_Fixtures_Extract[[Player]:[Player]],0),MATCH(FPL_Combined[[#Headers],[Gameweek 11]],FPL_Fixtures_Extract[#Headers],0)))-4),Team_Key[[Full Name]:[Full Name]],0))&amp;RIGHT(INDEX(FPL_Fixtures_Extract[],MATCH($A146,FPL_Fixtures_Extract[[Player]:[Player]],0),MATCH(FPL_Combined[[#Headers],[Gameweek 11]],FPL_Fixtures_Extract[#Headers],0)),3))</f>
        <v>CRY(A) 0-0</v>
      </c>
      <c r="M146" t="str">
        <f ca="1">IF(RIGHT(FPL_Combined[[#Headers],[Gameweek 12]],2)&lt;$B$622,INDEX(FPL_Results_Extract[Gameweek 12],MATCH($A146,FPL_Results_Extract[[Player]:[Player]],0)),INDEX(Team_Key[[Abbreviation]:[Abbreviation]],MATCH(LEFT(INDEX(FPL_Fixtures_Extract[],MATCH($A146,FPL_Fixtures_Extract[[Player]:[Player]],0),MATCH(FPL_Combined[[#Headers],[Gameweek 12]],FPL_Fixtures_Extract[#Headers],0)),LEN(INDEX(FPL_Fixtures_Extract[],MATCH($A146,FPL_Fixtures_Extract[[Player]:[Player]],0),MATCH(FPL_Combined[[#Headers],[Gameweek 12]],FPL_Fixtures_Extract[#Headers],0)))-4),Team_Key[[Full Name]:[Full Name]],0))&amp;RIGHT(INDEX(FPL_Fixtures_Extract[],MATCH($A146,FPL_Fixtures_Extract[[Player]:[Player]],0),MATCH(FPL_Combined[[#Headers],[Gameweek 12]],FPL_Fixtures_Extract[#Headers],0)),3))</f>
        <v>WBA(H) 2-0</v>
      </c>
      <c r="N146" t="str">
        <f ca="1">IF(RIGHT(FPL_Combined[[#Headers],[Gameweek 13]],2)&lt;$B$622,INDEX(FPL_Results_Extract[Gameweek 13],MATCH($A146,FPL_Results_Extract[[Player]:[Player]],0)),INDEX(Team_Key[[Abbreviation]:[Abbreviation]],MATCH(LEFT(INDEX(FPL_Fixtures_Extract[],MATCH($A146,FPL_Fixtures_Extract[[Player]:[Player]],0),MATCH(FPL_Combined[[#Headers],[Gameweek 13]],FPL_Fixtures_Extract[#Headers],0)),LEN(INDEX(FPL_Fixtures_Extract[],MATCH($A146,FPL_Fixtures_Extract[[Player]:[Player]],0),MATCH(FPL_Combined[[#Headers],[Gameweek 13]],FPL_Fixtures_Extract[#Headers],0)))-4),Team_Key[[Full Name]:[Full Name]],0))&amp;RIGHT(INDEX(FPL_Fixtures_Extract[],MATCH($A146,FPL_Fixtures_Extract[[Player]:[Player]],0),MATCH(FPL_Combined[[#Headers],[Gameweek 13]],FPL_Fixtures_Extract[#Headers],0)),3))</f>
        <v>WAT(A) 2-1</v>
      </c>
      <c r="O146" t="str">
        <f ca="1">IF(RIGHT(FPL_Combined[[#Headers],[Gameweek 14]],2)&lt;$B$622,INDEX(FPL_Results_Extract[Gameweek 14],MATCH($A146,FPL_Results_Extract[[Player]:[Player]],0)),INDEX(Team_Key[[Abbreviation]:[Abbreviation]],MATCH(LEFT(INDEX(FPL_Fixtures_Extract[],MATCH($A146,FPL_Fixtures_Extract[[Player]:[Player]],0),MATCH(FPL_Combined[[#Headers],[Gameweek 14]],FPL_Fixtures_Extract[#Headers],0)),LEN(INDEX(FPL_Fixtures_Extract[],MATCH($A146,FPL_Fixtures_Extract[[Player]:[Player]],0),MATCH(FPL_Combined[[#Headers],[Gameweek 14]],FPL_Fixtures_Extract[#Headers],0)))-4),Team_Key[[Full Name]:[Full Name]],0))&amp;RIGHT(INDEX(FPL_Fixtures_Extract[],MATCH($A146,FPL_Fixtures_Extract[[Player]:[Player]],0),MATCH(FPL_Combined[[#Headers],[Gameweek 14]],FPL_Fixtures_Extract[#Headers],0)),3))</f>
        <v>LEI(A) 1-1</v>
      </c>
      <c r="P146" t="str">
        <f ca="1">IF(RIGHT(FPL_Combined[[#Headers],[Gameweek 15]],2)&lt;$B$622,INDEX(FPL_Results_Extract[Gameweek 15],MATCH($A146,FPL_Results_Extract[[Player]:[Player]],0)),INDEX(Team_Key[[Abbreviation]:[Abbreviation]],MATCH(LEFT(INDEX(FPL_Fixtures_Extract[],MATCH($A146,FPL_Fixtures_Extract[[Player]:[Player]],0),MATCH(FPL_Combined[[#Headers],[Gameweek 15]],FPL_Fixtures_Extract[#Headers],0)),LEN(INDEX(FPL_Fixtures_Extract[],MATCH($A146,FPL_Fixtures_Extract[[Player]:[Player]],0),MATCH(FPL_Combined[[#Headers],[Gameweek 15]],FPL_Fixtures_Extract[#Headers],0)))-4),Team_Key[[Full Name]:[Full Name]],0))&amp;RIGHT(INDEX(FPL_Fixtures_Extract[],MATCH($A146,FPL_Fixtures_Extract[[Player]:[Player]],0),MATCH(FPL_Combined[[#Headers],[Gameweek 15]],FPL_Fixtures_Extract[#Headers],0)),3))</f>
        <v>WHU(H) 0-0</v>
      </c>
      <c r="Q146" t="str">
        <f ca="1">IF(RIGHT(FPL_Combined[[#Headers],[Gameweek 16]],2)&lt;$B$622,INDEX(FPL_Results_Extract[Gameweek 16],MATCH($A146,FPL_Results_Extract[[Player]:[Player]],0)),INDEX(Team_Key[[Abbreviation]:[Abbreviation]],MATCH(LEFT(INDEX(FPL_Fixtures_Extract[],MATCH($A146,FPL_Fixtures_Extract[[Player]:[Player]],0),MATCH(FPL_Combined[[#Headers],[Gameweek 16]],FPL_Fixtures_Extract[#Headers],0)),LEN(INDEX(FPL_Fixtures_Extract[],MATCH($A146,FPL_Fixtures_Extract[[Player]:[Player]],0),MATCH(FPL_Combined[[#Headers],[Gameweek 16]],FPL_Fixtures_Extract[#Headers],0)))-4),Team_Key[[Full Name]:[Full Name]],0))&amp;RIGHT(INDEX(FPL_Fixtures_Extract[],MATCH($A146,FPL_Fixtures_Extract[[Player]:[Player]],0),MATCH(FPL_Combined[[#Headers],[Gameweek 16]],FPL_Fixtures_Extract[#Headers],0)),3))</f>
        <v>BOU(A) 1-2</v>
      </c>
      <c r="R146" t="str">
        <f ca="1">IF(RIGHT(FPL_Combined[[#Headers],[Gameweek 17]],2)&lt;$B$622,INDEX(FPL_Results_Extract[Gameweek 17],MATCH($A146,FPL_Results_Extract[[Player]:[Player]],0)),INDEX(Team_Key[[Abbreviation]:[Abbreviation]],MATCH(LEFT(INDEX(FPL_Fixtures_Extract[],MATCH($A146,FPL_Fixtures_Extract[[Player]:[Player]],0),MATCH(FPL_Combined[[#Headers],[Gameweek 17]],FPL_Fixtures_Extract[#Headers],0)),LEN(INDEX(FPL_Fixtures_Extract[],MATCH($A146,FPL_Fixtures_Extract[[Player]:[Player]],0),MATCH(FPL_Combined[[#Headers],[Gameweek 17]],FPL_Fixtures_Extract[#Headers],0)))-4),Team_Key[[Full Name]:[Full Name]],0))&amp;RIGHT(INDEX(FPL_Fixtures_Extract[],MATCH($A146,FPL_Fixtures_Extract[[Player]:[Player]],0),MATCH(FPL_Combined[[#Headers],[Gameweek 17]],FPL_Fixtures_Extract[#Headers],0)),3))</f>
        <v>NOR(H) 1-2</v>
      </c>
      <c r="S146" t="str">
        <f ca="1">IF(RIGHT(FPL_Combined[[#Headers],[Gameweek 18]],2)&lt;$B$622,INDEX(FPL_Results_Extract[Gameweek 18],MATCH($A146,FPL_Results_Extract[[Player]:[Player]],0)),INDEX(Team_Key[[Abbreviation]:[Abbreviation]],MATCH(LEFT(INDEX(FPL_Fixtures_Extract[],MATCH($A146,FPL_Fixtures_Extract[[Player]:[Player]],0),MATCH(FPL_Combined[[#Headers],[Gameweek 18]],FPL_Fixtures_Extract[#Headers],0)),LEN(INDEX(FPL_Fixtures_Extract[],MATCH($A146,FPL_Fixtures_Extract[[Player]:[Player]],0),MATCH(FPL_Combined[[#Headers],[Gameweek 18]],FPL_Fixtures_Extract[#Headers],0)))-4),Team_Key[[Full Name]:[Full Name]],0))&amp;RIGHT(INDEX(FPL_Fixtures_Extract[],MATCH($A146,FPL_Fixtures_Extract[[Player]:[Player]],0),MATCH(FPL_Combined[[#Headers],[Gameweek 18]],FPL_Fixtures_Extract[#Headers],0)),3))</f>
        <v>STK(A) 0-2</v>
      </c>
      <c r="T146" t="str">
        <f ca="1">IF(RIGHT(FPL_Combined[[#Headers],[Gameweek 19]],2)&lt;$B$622,INDEX(FPL_Results_Extract[Gameweek 19],MATCH($A146,FPL_Results_Extract[[Player]:[Player]],0)),INDEX(Team_Key[[Abbreviation]:[Abbreviation]],MATCH(LEFT(INDEX(FPL_Fixtures_Extract[],MATCH($A146,FPL_Fixtures_Extract[[Player]:[Player]],0),MATCH(FPL_Combined[[#Headers],[Gameweek 19]],FPL_Fixtures_Extract[#Headers],0)),LEN(INDEX(FPL_Fixtures_Extract[],MATCH($A146,FPL_Fixtures_Extract[[Player]:[Player]],0),MATCH(FPL_Combined[[#Headers],[Gameweek 19]],FPL_Fixtures_Extract[#Headers],0)))-4),Team_Key[[Full Name]:[Full Name]],0))&amp;RIGHT(INDEX(FPL_Fixtures_Extract[],MATCH($A146,FPL_Fixtures_Extract[[Player]:[Player]],0),MATCH(FPL_Combined[[#Headers],[Gameweek 19]],FPL_Fixtures_Extract[#Headers],0)),3))</f>
        <v>CHE(H) 0-0</v>
      </c>
      <c r="U146" t="str">
        <f ca="1">IF(RIGHT(FPL_Combined[[#Headers],[Gameweek 20]],2)&lt;$B$622,INDEX(FPL_Results_Extract[Gameweek 20],MATCH($A146,FPL_Results_Extract[[Player]:[Player]],0)),INDEX(Team_Key[[Abbreviation]:[Abbreviation]],MATCH(LEFT(INDEX(FPL_Fixtures_Extract[],MATCH($A146,FPL_Fixtures_Extract[[Player]:[Player]],0),MATCH(FPL_Combined[[#Headers],[Gameweek 20]],FPL_Fixtures_Extract[#Headers],0)),LEN(INDEX(FPL_Fixtures_Extract[],MATCH($A146,FPL_Fixtures_Extract[[Player]:[Player]],0),MATCH(FPL_Combined[[#Headers],[Gameweek 20]],FPL_Fixtures_Extract[#Headers],0)))-4),Team_Key[[Full Name]:[Full Name]],0))&amp;RIGHT(INDEX(FPL_Fixtures_Extract[],MATCH($A146,FPL_Fixtures_Extract[[Player]:[Player]],0),MATCH(FPL_Combined[[#Headers],[Gameweek 20]],FPL_Fixtures_Extract[#Headers],0)),3))</f>
        <v>SWA(H) 2-1</v>
      </c>
      <c r="V146" t="str">
        <f ca="1">IF(RIGHT(FPL_Combined[[#Headers],[Gameweek 21]],2)&lt;$B$622,INDEX(FPL_Results_Extract[Gameweek 21],MATCH($A146,FPL_Results_Extract[[Player]:[Player]],0)),INDEX(Team_Key[[Abbreviation]:[Abbreviation]],MATCH(LEFT(INDEX(FPL_Fixtures_Extract[],MATCH($A146,FPL_Fixtures_Extract[[Player]:[Player]],0),MATCH(FPL_Combined[[#Headers],[Gameweek 21]],FPL_Fixtures_Extract[#Headers],0)),LEN(INDEX(FPL_Fixtures_Extract[],MATCH($A146,FPL_Fixtures_Extract[[Player]:[Player]],0),MATCH(FPL_Combined[[#Headers],[Gameweek 21]],FPL_Fixtures_Extract[#Headers],0)))-4),Team_Key[[Full Name]:[Full Name]],0))&amp;RIGHT(INDEX(FPL_Fixtures_Extract[],MATCH($A146,FPL_Fixtures_Extract[[Player]:[Player]],0),MATCH(FPL_Combined[[#Headers],[Gameweek 21]],FPL_Fixtures_Extract[#Headers],0)),3))</f>
        <v>NEW(A) 3-3</v>
      </c>
      <c r="W146" t="str">
        <f ca="1">IF(RIGHT(FPL_Combined[[#Headers],[Gameweek 22]],2)&lt;$B$622,INDEX(FPL_Results_Extract[Gameweek 22],MATCH($A146,FPL_Results_Extract[[Player]:[Player]],0)),INDEX(Team_Key[[Abbreviation]:[Abbreviation]],MATCH(LEFT(INDEX(FPL_Fixtures_Extract[],MATCH($A146,FPL_Fixtures_Extract[[Player]:[Player]],0),MATCH(FPL_Combined[[#Headers],[Gameweek 22]],FPL_Fixtures_Extract[#Headers],0)),LEN(INDEX(FPL_Fixtures_Extract[],MATCH($A146,FPL_Fixtures_Extract[[Player]:[Player]],0),MATCH(FPL_Combined[[#Headers],[Gameweek 22]],FPL_Fixtures_Extract[#Headers],0)))-4),Team_Key[[Full Name]:[Full Name]],0))&amp;RIGHT(INDEX(FPL_Fixtures_Extract[],MATCH($A146,FPL_Fixtures_Extract[[Player]:[Player]],0),MATCH(FPL_Combined[[#Headers],[Gameweek 22]],FPL_Fixtures_Extract[#Headers],0)),3))</f>
        <v>LIV(A) 1-0</v>
      </c>
      <c r="X146" t="str">
        <f ca="1">IF(RIGHT(FPL_Combined[[#Headers],[Gameweek 23]],2)&lt;$B$622,INDEX(FPL_Results_Extract[Gameweek 23],MATCH($A146,FPL_Results_Extract[[Player]:[Player]],0)),INDEX(Team_Key[[Abbreviation]:[Abbreviation]],MATCH(LEFT(INDEX(FPL_Fixtures_Extract[],MATCH($A146,FPL_Fixtures_Extract[[Player]:[Player]],0),MATCH(FPL_Combined[[#Headers],[Gameweek 23]],FPL_Fixtures_Extract[#Headers],0)),LEN(INDEX(FPL_Fixtures_Extract[],MATCH($A146,FPL_Fixtures_Extract[[Player]:[Player]],0),MATCH(FPL_Combined[[#Headers],[Gameweek 23]],FPL_Fixtures_Extract[#Headers],0)))-4),Team_Key[[Full Name]:[Full Name]],0))&amp;RIGHT(INDEX(FPL_Fixtures_Extract[],MATCH($A146,FPL_Fixtures_Extract[[Player]:[Player]],0),MATCH(FPL_Combined[[#Headers],[Gameweek 23]],FPL_Fixtures_Extract[#Headers],0)),3))</f>
        <v>SOU(H) 0-1</v>
      </c>
      <c r="Y146" t="str">
        <f ca="1">IF(RIGHT(FPL_Combined[[#Headers],[Gameweek 24]],2)&lt;$B$622,INDEX(FPL_Results_Extract[Team],MATCH($A146,FPL_Results_Extract[[Player]:[Player]],0)),INDEX(Team_Key[[Abbreviation]:[Abbreviation]],MATCH(LEFT(INDEX(FPL_Fixtures_Extract[],MATCH($A146,FPL_Fixtures_Extract[[Player]:[Player]],0),MATCH(FPL_Combined[[#Headers],[Gameweek 24]],FPL_Fixtures_Extract[#Headers],0)),LEN(INDEX(FPL_Fixtures_Extract[],MATCH($A146,FPL_Fixtures_Extract[[Player]:[Player]],0),MATCH(FPL_Combined[[#Headers],[Gameweek 24]],FPL_Fixtures_Extract[#Headers],0)))-4),Team_Key[[Full Name]:[Full Name]],0))&amp;RIGHT(INDEX(FPL_Fixtures_Extract[],MATCH($A146,FPL_Fixtures_Extract[[Player]:[Player]],0),MATCH(FPL_Combined[[#Headers],[Gameweek 24]],FPL_Fixtures_Extract[#Headers],0)),3))</f>
        <v>MUN</v>
      </c>
      <c r="Z146" t="str">
        <f ca="1">IF(RIGHT(FPL_Combined[[#Headers],[Gameweek 25]],2)&lt;$B$622,INDEX(FPL_Results_Extract[Player],MATCH($A146,FPL_Results_Extract[[Player]:[Player]],0)),INDEX(Team_Key[[Abbreviation]:[Abbreviation]],MATCH(LEFT(INDEX(FPL_Fixtures_Extract[],MATCH($A146,FPL_Fixtures_Extract[[Player]:[Player]],0),MATCH(FPL_Combined[[#Headers],[Gameweek 25]],FPL_Fixtures_Extract[#Headers],0)),LEN(INDEX(FPL_Fixtures_Extract[],MATCH($A146,FPL_Fixtures_Extract[[Player]:[Player]],0),MATCH(FPL_Combined[[#Headers],[Gameweek 25]],FPL_Fixtures_Extract[#Headers],0)))-4),Team_Key[[Full Name]:[Full Name]],0))&amp;RIGHT(INDEX(FPL_Fixtures_Extract[],MATCH($A146,FPL_Fixtures_Extract[[Player]:[Player]],0),MATCH(FPL_Combined[[#Headers],[Gameweek 25]],FPL_Fixtures_Extract[#Headers],0)),3))</f>
        <v>Darmian</v>
      </c>
      <c r="AA146" t="str">
        <f ca="1">IF(RIGHT(FPL_Combined[[#Headers],[Gameweek 26]],2)&lt;$B$622,INDEX(FPL_Results_Extract[Gameweek 01],MATCH($A146,FPL_Results_Extract[[Player]:[Player]],0)),INDEX(Team_Key[[Abbreviation]:[Abbreviation]],MATCH(LEFT(INDEX(FPL_Fixtures_Extract[],MATCH($A146,FPL_Fixtures_Extract[[Player]:[Player]],0),MATCH(FPL_Combined[[#Headers],[Gameweek 26]],FPL_Fixtures_Extract[#Headers],0)),LEN(INDEX(FPL_Fixtures_Extract[],MATCH($A146,FPL_Fixtures_Extract[[Player]:[Player]],0),MATCH(FPL_Combined[[#Headers],[Gameweek 26]],FPL_Fixtures_Extract[#Headers],0)))-4),Team_Key[[Full Name]:[Full Name]],0))&amp;RIGHT(INDEX(FPL_Fixtures_Extract[],MATCH($A146,FPL_Fixtures_Extract[[Player]:[Player]],0),MATCH(FPL_Combined[[#Headers],[Gameweek 26]],FPL_Fixtures_Extract[#Headers],0)),3))</f>
        <v>TOT(H) 1-0</v>
      </c>
      <c r="AB146" t="str">
        <f ca="1">IF(RIGHT(FPL_Combined[[#Headers],[Gameweek 27]],2)&lt;$B$622,INDEX(FPL_Results_Extract[Gameweek 02],MATCH($A146,FPL_Results_Extract[[Player]:[Player]],0)),INDEX(Team_Key[[Abbreviation]:[Abbreviation]],MATCH(LEFT(INDEX(FPL_Fixtures_Extract[],MATCH($A146,FPL_Fixtures_Extract[[Player]:[Player]],0),MATCH(FPL_Combined[[#Headers],[Gameweek 27]],FPL_Fixtures_Extract[#Headers],0)),LEN(INDEX(FPL_Fixtures_Extract[],MATCH($A146,FPL_Fixtures_Extract[[Player]:[Player]],0),MATCH(FPL_Combined[[#Headers],[Gameweek 27]],FPL_Fixtures_Extract[#Headers],0)))-4),Team_Key[[Full Name]:[Full Name]],0))&amp;RIGHT(INDEX(FPL_Fixtures_Extract[],MATCH($A146,FPL_Fixtures_Extract[[Player]:[Player]],0),MATCH(FPL_Combined[[#Headers],[Gameweek 27]],FPL_Fixtures_Extract[#Headers],0)),3))</f>
        <v>AVL(A) 1-0</v>
      </c>
      <c r="AC146" t="str">
        <f ca="1">IF(RIGHT(FPL_Combined[[#Headers],[Gameweek 28]],2)&lt;$B$622,INDEX(FPL_Results_Extract[Gameweek 03],MATCH($A146,FPL_Results_Extract[[Player]:[Player]],0)),INDEX(Team_Key[[Abbreviation]:[Abbreviation]],MATCH(LEFT(INDEX(FPL_Fixtures_Extract[],MATCH($A146,FPL_Fixtures_Extract[[Player]:[Player]],0),MATCH(FPL_Combined[[#Headers],[Gameweek 28]],FPL_Fixtures_Extract[#Headers],0)),LEN(INDEX(FPL_Fixtures_Extract[],MATCH($A146,FPL_Fixtures_Extract[[Player]:[Player]],0),MATCH(FPL_Combined[[#Headers],[Gameweek 28]],FPL_Fixtures_Extract[#Headers],0)))-4),Team_Key[[Full Name]:[Full Name]],0))&amp;RIGHT(INDEX(FPL_Fixtures_Extract[],MATCH($A146,FPL_Fixtures_Extract[[Player]:[Player]],0),MATCH(FPL_Combined[[#Headers],[Gameweek 28]],FPL_Fixtures_Extract[#Headers],0)),3))</f>
        <v>NEW(H) 0-0</v>
      </c>
      <c r="AD146" t="str">
        <f ca="1">IF(RIGHT(FPL_Combined[[#Headers],[Gameweek 29]],2)&lt;$B$622,INDEX(FPL_Results_Extract[Gameweek 04],MATCH($A146,FPL_Results_Extract[[Player]:[Player]],0)),INDEX(Team_Key[[Abbreviation]:[Abbreviation]],MATCH(LEFT(INDEX(FPL_Fixtures_Extract[],MATCH($A146,FPL_Fixtures_Extract[[Player]:[Player]],0),MATCH(FPL_Combined[[#Headers],[Gameweek 29]],FPL_Fixtures_Extract[#Headers],0)),LEN(INDEX(FPL_Fixtures_Extract[],MATCH($A146,FPL_Fixtures_Extract[[Player]:[Player]],0),MATCH(FPL_Combined[[#Headers],[Gameweek 29]],FPL_Fixtures_Extract[#Headers],0)))-4),Team_Key[[Full Name]:[Full Name]],0))&amp;RIGHT(INDEX(FPL_Fixtures_Extract[],MATCH($A146,FPL_Fixtures_Extract[[Player]:[Player]],0),MATCH(FPL_Combined[[#Headers],[Gameweek 29]],FPL_Fixtures_Extract[#Headers],0)),3))</f>
        <v>WBA(A)</v>
      </c>
      <c r="AE146" t="e">
        <f ca="1">IF(RIGHT(FPL_Combined[[#Headers],[Gameweek 30]],2)&lt;$B$622,INDEX(FPL_Results_Extract[Gameweek 05],MATCH($A146,FPL_Results_Extract[[Player]:[Player]],0)),INDEX(Team_Key[[Abbreviation]:[Abbreviation]],MATCH(LEFT(INDEX(FPL_Fixtures_Extract[],MATCH($A146,FPL_Fixtures_Extract[[Player]:[Player]],0),MATCH(FPL_Combined[[#Headers],[Gameweek 30]],FPL_Fixtures_Extract[#Headers],0)),LEN(INDEX(FPL_Fixtures_Extract[],MATCH($A146,FPL_Fixtures_Extract[[Player]:[Player]],0),MATCH(FPL_Combined[[#Headers],[Gameweek 30]],FPL_Fixtures_Extract[#Headers],0)))-4),Team_Key[[Full Name]:[Full Name]],0))&amp;RIGHT(INDEX(FPL_Fixtures_Extract[],MATCH($A146,FPL_Fixtures_Extract[[Player]:[Player]],0),MATCH(FPL_Combined[[#Headers],[Gameweek 30]],FPL_Fixtures_Extract[#Headers],0)),3))</f>
        <v>#VALUE!</v>
      </c>
      <c r="AF146" t="str">
        <f ca="1">IF(RIGHT(FPL_Combined[[#Headers],[Gameweek 31]],2)&lt;$B$622,INDEX(FPL_Results_Extract[Gameweek 06],MATCH($A146,FPL_Results_Extract[[Player]:[Player]],0)),INDEX(Team_Key[[Abbreviation]:[Abbreviation]],MATCH(LEFT(INDEX(FPL_Fixtures_Extract[],MATCH($A146,FPL_Fixtures_Extract[[Player]:[Player]],0),MATCH(FPL_Combined[[#Headers],[Gameweek 31]],FPL_Fixtures_Extract[#Headers],0)),LEN(INDEX(FPL_Fixtures_Extract[],MATCH($A146,FPL_Fixtures_Extract[[Player]:[Player]],0),MATCH(FPL_Combined[[#Headers],[Gameweek 31]],FPL_Fixtures_Extract[#Headers],0)))-4),Team_Key[[Full Name]:[Full Name]],0))&amp;RIGHT(INDEX(FPL_Fixtures_Extract[],MATCH($A146,FPL_Fixtures_Extract[[Player]:[Player]],0),MATCH(FPL_Combined[[#Headers],[Gameweek 31]],FPL_Fixtures_Extract[#Headers],0)),3))</f>
        <v>MCI(A)</v>
      </c>
      <c r="AG146" t="str">
        <f ca="1">IF(RIGHT(FPL_Combined[[#Headers],[Gameweek 32]],2)&lt;$B$622,INDEX(FPL_Results_Extract[Gameweek 07],MATCH($A146,FPL_Results_Extract[[Player]:[Player]],0)),INDEX(Team_Key[[Abbreviation]:[Abbreviation]],MATCH(LEFT(INDEX(FPL_Fixtures_Extract[],MATCH($A146,FPL_Fixtures_Extract[[Player]:[Player]],0),MATCH(FPL_Combined[[#Headers],[Gameweek 32]],FPL_Fixtures_Extract[#Headers],0)),LEN(INDEX(FPL_Fixtures_Extract[],MATCH($A146,FPL_Fixtures_Extract[[Player]:[Player]],0),MATCH(FPL_Combined[[#Headers],[Gameweek 32]],FPL_Fixtures_Extract[#Headers],0)))-4),Team_Key[[Full Name]:[Full Name]],0))&amp;RIGHT(INDEX(FPL_Fixtures_Extract[],MATCH($A146,FPL_Fixtures_Extract[[Player]:[Player]],0),MATCH(FPL_Combined[[#Headers],[Gameweek 32]],FPL_Fixtures_Extract[#Headers],0)),3))</f>
        <v>EVE(H)</v>
      </c>
      <c r="AH146" t="str">
        <f ca="1">IF(RIGHT(FPL_Combined[[#Headers],[Gameweek 33]],2)&lt;$B$622,INDEX(FPL_Results_Extract[Gameweek 08],MATCH($A146,FPL_Results_Extract[[Player]:[Player]],0)),INDEX(Team_Key[[Abbreviation]:[Abbreviation]],MATCH(LEFT(INDEX(FPL_Fixtures_Extract[],MATCH($A146,FPL_Fixtures_Extract[[Player]:[Player]],0),MATCH(FPL_Combined[[#Headers],[Gameweek 33]],FPL_Fixtures_Extract[#Headers],0)),LEN(INDEX(FPL_Fixtures_Extract[],MATCH($A146,FPL_Fixtures_Extract[[Player]:[Player]],0),MATCH(FPL_Combined[[#Headers],[Gameweek 33]],FPL_Fixtures_Extract[#Headers],0)))-4),Team_Key[[Full Name]:[Full Name]],0))&amp;RIGHT(INDEX(FPL_Fixtures_Extract[],MATCH($A146,FPL_Fixtures_Extract[[Player]:[Player]],0),MATCH(FPL_Combined[[#Headers],[Gameweek 33]],FPL_Fixtures_Extract[#Headers],0)),3))</f>
        <v>TOT(A)</v>
      </c>
      <c r="AI146" t="str">
        <f ca="1">IF(RIGHT(FPL_Combined[[#Headers],[Gameweek 34]],2)&lt;$B$622,INDEX(FPL_Results_Extract[Gameweek 09],MATCH($A146,FPL_Results_Extract[[Player]:[Player]],0)),INDEX(Team_Key[[Abbreviation]:[Abbreviation]],MATCH(LEFT(INDEX(FPL_Fixtures_Extract[],MATCH($A146,FPL_Fixtures_Extract[[Player]:[Player]],0),MATCH(FPL_Combined[[#Headers],[Gameweek 34]],FPL_Fixtures_Extract[#Headers],0)),LEN(INDEX(FPL_Fixtures_Extract[],MATCH($A146,FPL_Fixtures_Extract[[Player]:[Player]],0),MATCH(FPL_Combined[[#Headers],[Gameweek 34]],FPL_Fixtures_Extract[#Headers],0)))-4),Team_Key[[Full Name]:[Full Name]],0))&amp;RIGHT(INDEX(FPL_Fixtures_Extract[],MATCH($A146,FPL_Fixtures_Extract[[Player]:[Player]],0),MATCH(FPL_Combined[[#Headers],[Gameweek 34]],FPL_Fixtures_Extract[#Headers],0)),3))</f>
        <v>AVL(H)</v>
      </c>
      <c r="AJ146" t="e">
        <f ca="1">IF(RIGHT(FPL_Combined[[#Headers],[Gameweek 35]],2)&lt;$B$622,INDEX(FPL_Results_Extract[Gameweek 10],MATCH($A146,FPL_Results_Extract[[Player]:[Player]],0)),INDEX(Team_Key[[Abbreviation]:[Abbreviation]],MATCH(LEFT(INDEX(FPL_Fixtures_Extract[],MATCH($A146,FPL_Fixtures_Extract[[Player]:[Player]],0),MATCH(FPL_Combined[[#Headers],[Gameweek 35]],FPL_Fixtures_Extract[#Headers],0)),LEN(INDEX(FPL_Fixtures_Extract[],MATCH($A146,FPL_Fixtures_Extract[[Player]:[Player]],0),MATCH(FPL_Combined[[#Headers],[Gameweek 35]],FPL_Fixtures_Extract[#Headers],0)))-4),Team_Key[[Full Name]:[Full Name]],0))&amp;RIGHT(INDEX(FPL_Fixtures_Extract[],MATCH($A146,FPL_Fixtures_Extract[[Player]:[Player]],0),MATCH(FPL_Combined[[#Headers],[Gameweek 35]],FPL_Fixtures_Extract[#Headers],0)),3))</f>
        <v>#VALUE!</v>
      </c>
      <c r="AK146" t="str">
        <f ca="1">IF(RIGHT(FPL_Combined[[#Headers],[Gameweek 36]],2)&lt;$B$622,INDEX(FPL_Results_Extract[Gameweek 11],MATCH($A146,FPL_Results_Extract[[Player]:[Player]],0)),INDEX(Team_Key[[Abbreviation]:[Abbreviation]],MATCH(LEFT(INDEX(FPL_Fixtures_Extract[],MATCH($A146,FPL_Fixtures_Extract[[Player]:[Player]],0),MATCH(FPL_Combined[[#Headers],[Gameweek 36]],FPL_Fixtures_Extract[#Headers],0)),LEN(INDEX(FPL_Fixtures_Extract[],MATCH($A146,FPL_Fixtures_Extract[[Player]:[Player]],0),MATCH(FPL_Combined[[#Headers],[Gameweek 36]],FPL_Fixtures_Extract[#Headers],0)))-4),Team_Key[[Full Name]:[Full Name]],0))&amp;RIGHT(INDEX(FPL_Fixtures_Extract[],MATCH($A146,FPL_Fixtures_Extract[[Player]:[Player]],0),MATCH(FPL_Combined[[#Headers],[Gameweek 36]],FPL_Fixtures_Extract[#Headers],0)),3))</f>
        <v>LEI(H)</v>
      </c>
      <c r="AL146" t="str">
        <f ca="1">IF(RIGHT(FPL_Combined[[#Headers],[Gameweek 37]],2)&lt;$B$622,INDEX(FPL_Results_Extract[Gameweek 12],MATCH($A146,FPL_Results_Extract[[Player]:[Player]],0)),INDEX(Team_Key[[Abbreviation]:[Abbreviation]],MATCH(LEFT(INDEX(FPL_Fixtures_Extract[],MATCH($A146,FPL_Fixtures_Extract[[Player]:[Player]],0),MATCH(FPL_Combined[[#Headers],[Gameweek 37]],FPL_Fixtures_Extract[#Headers],0)),LEN(INDEX(FPL_Fixtures_Extract[],MATCH($A146,FPL_Fixtures_Extract[[Player]:[Player]],0),MATCH(FPL_Combined[[#Headers],[Gameweek 37]],FPL_Fixtures_Extract[#Headers],0)))-4),Team_Key[[Full Name]:[Full Name]],0))&amp;RIGHT(INDEX(FPL_Fixtures_Extract[],MATCH($A146,FPL_Fixtures_Extract[[Player]:[Player]],0),MATCH(FPL_Combined[[#Headers],[Gameweek 37]],FPL_Fixtures_Extract[#Headers],0)),3))</f>
        <v>NOR(A)</v>
      </c>
      <c r="AM146" t="str">
        <f ca="1">IF(RIGHT(FPL_Combined[[#Headers],[Gameweek 38]],2)&lt;$B$622,INDEX(FPL_Results_Extract[Gameweek 13],MATCH($A146,FPL_Results_Extract[[Player]:[Player]],0)),INDEX(Team_Key[[Abbreviation]:[Abbreviation]],MATCH(LEFT(INDEX(FPL_Fixtures_Extract[],MATCH($A146,FPL_Fixtures_Extract[[Player]:[Player]],0),MATCH(FPL_Combined[[#Headers],[Gameweek 38]],FPL_Fixtures_Extract[#Headers],0)),LEN(INDEX(FPL_Fixtures_Extract[],MATCH($A146,FPL_Fixtures_Extract[[Player]:[Player]],0),MATCH(FPL_Combined[[#Headers],[Gameweek 38]],FPL_Fixtures_Extract[#Headers],0)))-4),Team_Key[[Full Name]:[Full Name]],0))&amp;RIGHT(INDEX(FPL_Fixtures_Extract[],MATCH($A146,FPL_Fixtures_Extract[[Player]:[Player]],0),MATCH(FPL_Combined[[#Headers],[Gameweek 38]],FPL_Fixtures_Extract[#Headers],0)),3))</f>
        <v>BOU(H)</v>
      </c>
    </row>
    <row r="147" spans="1:39" x14ac:dyDescent="0.45">
      <c r="A147" t="s">
        <v>229</v>
      </c>
      <c r="B147" t="str">
        <f ca="1">IF(RIGHT(FPL_Combined[[#Headers],[Gameweek 01]],2)&lt;$B$622,INDEX(FPL_Results_Extract[Gameweek 01],MATCH($A147,FPL_Results_Extract[[Player]:[Player]],0)),INDEX(Team_Key[[Abbreviation]:[Abbreviation]],MATCH(LEFT(INDEX(FPL_Fixtures_Extract[],MATCH($A147,FPL_Fixtures_Extract[[Player]:[Player]],0),MATCH(FPL_Combined[[#Headers],[Gameweek 01]],FPL_Fixtures_Extract[#Headers],0)),LEN(INDEX(FPL_Fixtures_Extract[],MATCH($A147,FPL_Fixtures_Extract[[Player]:[Player]],0),MATCH(FPL_Combined[[#Headers],[Gameweek 01]],FPL_Fixtures_Extract[#Headers],0)))-4),Team_Key[[Full Name]:[Full Name]],0))&amp;RIGHT(INDEX(FPL_Fixtures_Extract[],MATCH($A147,FPL_Fixtures_Extract[[Player]:[Player]],0),MATCH(FPL_Combined[[#Headers],[Gameweek 01]],FPL_Fixtures_Extract[#Headers],0)),3))</f>
        <v>MUN(A) 0-1</v>
      </c>
      <c r="C147" t="str">
        <f ca="1">IF(RIGHT(FPL_Combined[[#Headers],[Gameweek 02]],2)&lt;$B$622,INDEX(FPL_Results_Extract[Gameweek 02],MATCH($A147,FPL_Results_Extract[[Player]:[Player]],0)),INDEX(Team_Key[[Abbreviation]:[Abbreviation]],MATCH(LEFT(INDEX(FPL_Fixtures_Extract[],MATCH($A147,FPL_Fixtures_Extract[[Player]:[Player]],0),MATCH(FPL_Combined[[#Headers],[Gameweek 02]],FPL_Fixtures_Extract[#Headers],0)),LEN(INDEX(FPL_Fixtures_Extract[],MATCH($A147,FPL_Fixtures_Extract[[Player]:[Player]],0),MATCH(FPL_Combined[[#Headers],[Gameweek 02]],FPL_Fixtures_Extract[#Headers],0)))-4),Team_Key[[Full Name]:[Full Name]],0))&amp;RIGHT(INDEX(FPL_Fixtures_Extract[],MATCH($A147,FPL_Fixtures_Extract[[Player]:[Player]],0),MATCH(FPL_Combined[[#Headers],[Gameweek 02]],FPL_Fixtures_Extract[#Headers],0)),3))</f>
        <v>STK(H) 2-2</v>
      </c>
      <c r="D147" t="str">
        <f ca="1">IF(RIGHT(FPL_Combined[[#Headers],[Gameweek 03]],2)&lt;$B$622,INDEX(FPL_Results_Extract[Gameweek 03],MATCH($A147,FPL_Results_Extract[[Player]:[Player]],0)),INDEX(Team_Key[[Abbreviation]:[Abbreviation]],MATCH(LEFT(INDEX(FPL_Fixtures_Extract[],MATCH($A147,FPL_Fixtures_Extract[[Player]:[Player]],0),MATCH(FPL_Combined[[#Headers],[Gameweek 03]],FPL_Fixtures_Extract[#Headers],0)),LEN(INDEX(FPL_Fixtures_Extract[],MATCH($A147,FPL_Fixtures_Extract[[Player]:[Player]],0),MATCH(FPL_Combined[[#Headers],[Gameweek 03]],FPL_Fixtures_Extract[#Headers],0)))-4),Team_Key[[Full Name]:[Full Name]],0))&amp;RIGHT(INDEX(FPL_Fixtures_Extract[],MATCH($A147,FPL_Fixtures_Extract[[Player]:[Player]],0),MATCH(FPL_Combined[[#Headers],[Gameweek 03]],FPL_Fixtures_Extract[#Headers],0)),3))</f>
        <v>LEI(A) 1-1</v>
      </c>
      <c r="E147" t="str">
        <f ca="1">IF(RIGHT(FPL_Combined[[#Headers],[Gameweek 04]],2)&lt;$B$622,INDEX(FPL_Results_Extract[Gameweek 04],MATCH($A147,FPL_Results_Extract[[Player]:[Player]],0)),INDEX(Team_Key[[Abbreviation]:[Abbreviation]],MATCH(LEFT(INDEX(FPL_Fixtures_Extract[],MATCH($A147,FPL_Fixtures_Extract[[Player]:[Player]],0),MATCH(FPL_Combined[[#Headers],[Gameweek 04]],FPL_Fixtures_Extract[#Headers],0)),LEN(INDEX(FPL_Fixtures_Extract[],MATCH($A147,FPL_Fixtures_Extract[[Player]:[Player]],0),MATCH(FPL_Combined[[#Headers],[Gameweek 04]],FPL_Fixtures_Extract[#Headers],0)))-4),Team_Key[[Full Name]:[Full Name]],0))&amp;RIGHT(INDEX(FPL_Fixtures_Extract[],MATCH($A147,FPL_Fixtures_Extract[[Player]:[Player]],0),MATCH(FPL_Combined[[#Headers],[Gameweek 04]],FPL_Fixtures_Extract[#Headers],0)),3))</f>
        <v>EVE(H) 0-0</v>
      </c>
      <c r="F147" t="str">
        <f ca="1">IF(RIGHT(FPL_Combined[[#Headers],[Gameweek 05]],2)&lt;$B$622,INDEX(FPL_Results_Extract[Gameweek 05],MATCH($A147,FPL_Results_Extract[[Player]:[Player]],0)),INDEX(Team_Key[[Abbreviation]:[Abbreviation]],MATCH(LEFT(INDEX(FPL_Fixtures_Extract[],MATCH($A147,FPL_Fixtures_Extract[[Player]:[Player]],0),MATCH(FPL_Combined[[#Headers],[Gameweek 05]],FPL_Fixtures_Extract[#Headers],0)),LEN(INDEX(FPL_Fixtures_Extract[],MATCH($A147,FPL_Fixtures_Extract[[Player]:[Player]],0),MATCH(FPL_Combined[[#Headers],[Gameweek 05]],FPL_Fixtures_Extract[#Headers],0)))-4),Team_Key[[Full Name]:[Full Name]],0))&amp;RIGHT(INDEX(FPL_Fixtures_Extract[],MATCH($A147,FPL_Fixtures_Extract[[Player]:[Player]],0),MATCH(FPL_Combined[[#Headers],[Gameweek 05]],FPL_Fixtures_Extract[#Headers],0)),3))</f>
        <v>SUN(A) 1-0</v>
      </c>
      <c r="G147" t="str">
        <f ca="1">IF(RIGHT(FPL_Combined[[#Headers],[Gameweek 06]],2)&lt;$B$622,INDEX(FPL_Results_Extract[Gameweek 06],MATCH($A147,FPL_Results_Extract[[Player]:[Player]],0)),INDEX(Team_Key[[Abbreviation]:[Abbreviation]],MATCH(LEFT(INDEX(FPL_Fixtures_Extract[],MATCH($A147,FPL_Fixtures_Extract[[Player]:[Player]],0),MATCH(FPL_Combined[[#Headers],[Gameweek 06]],FPL_Fixtures_Extract[#Headers],0)),LEN(INDEX(FPL_Fixtures_Extract[],MATCH($A147,FPL_Fixtures_Extract[[Player]:[Player]],0),MATCH(FPL_Combined[[#Headers],[Gameweek 06]],FPL_Fixtures_Extract[#Headers],0)))-4),Team_Key[[Full Name]:[Full Name]],0))&amp;RIGHT(INDEX(FPL_Fixtures_Extract[],MATCH($A147,FPL_Fixtures_Extract[[Player]:[Player]],0),MATCH(FPL_Combined[[#Headers],[Gameweek 06]],FPL_Fixtures_Extract[#Headers],0)),3))</f>
        <v>CRY(H) 1-0</v>
      </c>
      <c r="H147" t="str">
        <f ca="1">IF(RIGHT(FPL_Combined[[#Headers],[Gameweek 07]],2)&lt;$B$622,INDEX(FPL_Results_Extract[Gameweek 07],MATCH($A147,FPL_Results_Extract[[Player]:[Player]],0)),INDEX(Team_Key[[Abbreviation]:[Abbreviation]],MATCH(LEFT(INDEX(FPL_Fixtures_Extract[],MATCH($A147,FPL_Fixtures_Extract[[Player]:[Player]],0),MATCH(FPL_Combined[[#Headers],[Gameweek 07]],FPL_Fixtures_Extract[#Headers],0)),LEN(INDEX(FPL_Fixtures_Extract[],MATCH($A147,FPL_Fixtures_Extract[[Player]:[Player]],0),MATCH(FPL_Combined[[#Headers],[Gameweek 07]],FPL_Fixtures_Extract[#Headers],0)))-4),Team_Key[[Full Name]:[Full Name]],0))&amp;RIGHT(INDEX(FPL_Fixtures_Extract[],MATCH($A147,FPL_Fixtures_Extract[[Player]:[Player]],0),MATCH(FPL_Combined[[#Headers],[Gameweek 07]],FPL_Fixtures_Extract[#Headers],0)),3))</f>
        <v>MCI(H) 4-1</v>
      </c>
      <c r="I147" t="str">
        <f ca="1">IF(RIGHT(FPL_Combined[[#Headers],[Gameweek 08]],2)&lt;$B$622,INDEX(FPL_Results_Extract[Gameweek 08],MATCH($A147,FPL_Results_Extract[[Player]:[Player]],0)),INDEX(Team_Key[[Abbreviation]:[Abbreviation]],MATCH(LEFT(INDEX(FPL_Fixtures_Extract[],MATCH($A147,FPL_Fixtures_Extract[[Player]:[Player]],0),MATCH(FPL_Combined[[#Headers],[Gameweek 08]],FPL_Fixtures_Extract[#Headers],0)),LEN(INDEX(FPL_Fixtures_Extract[],MATCH($A147,FPL_Fixtures_Extract[[Player]:[Player]],0),MATCH(FPL_Combined[[#Headers],[Gameweek 08]],FPL_Fixtures_Extract[#Headers],0)))-4),Team_Key[[Full Name]:[Full Name]],0))&amp;RIGHT(INDEX(FPL_Fixtures_Extract[],MATCH($A147,FPL_Fixtures_Extract[[Player]:[Player]],0),MATCH(FPL_Combined[[#Headers],[Gameweek 08]],FPL_Fixtures_Extract[#Headers],0)),3))</f>
        <v>SWA(A) 2-2</v>
      </c>
      <c r="J147" t="str">
        <f ca="1">IF(RIGHT(FPL_Combined[[#Headers],[Gameweek 09]],2)&lt;$B$622,INDEX(FPL_Results_Extract[Gameweek 09],MATCH($A147,FPL_Results_Extract[[Player]:[Player]],0)),INDEX(Team_Key[[Abbreviation]:[Abbreviation]],MATCH(LEFT(INDEX(FPL_Fixtures_Extract[],MATCH($A147,FPL_Fixtures_Extract[[Player]:[Player]],0),MATCH(FPL_Combined[[#Headers],[Gameweek 09]],FPL_Fixtures_Extract[#Headers],0)),LEN(INDEX(FPL_Fixtures_Extract[],MATCH($A147,FPL_Fixtures_Extract[[Player]:[Player]],0),MATCH(FPL_Combined[[#Headers],[Gameweek 09]],FPL_Fixtures_Extract[#Headers],0)))-4),Team_Key[[Full Name]:[Full Name]],0))&amp;RIGHT(INDEX(FPL_Fixtures_Extract[],MATCH($A147,FPL_Fixtures_Extract[[Player]:[Player]],0),MATCH(FPL_Combined[[#Headers],[Gameweek 09]],FPL_Fixtures_Extract[#Headers],0)),3))</f>
        <v>LIV(H) 0-0</v>
      </c>
      <c r="K147" t="str">
        <f ca="1">IF(RIGHT(FPL_Combined[[#Headers],[Gameweek 10]],2)&lt;$B$622,INDEX(FPL_Results_Extract[Gameweek 10],MATCH($A147,FPL_Results_Extract[[Player]:[Player]],0)),INDEX(Team_Key[[Abbreviation]:[Abbreviation]],MATCH(LEFT(INDEX(FPL_Fixtures_Extract[],MATCH($A147,FPL_Fixtures_Extract[[Player]:[Player]],0),MATCH(FPL_Combined[[#Headers],[Gameweek 10]],FPL_Fixtures_Extract[#Headers],0)),LEN(INDEX(FPL_Fixtures_Extract[],MATCH($A147,FPL_Fixtures_Extract[[Player]:[Player]],0),MATCH(FPL_Combined[[#Headers],[Gameweek 10]],FPL_Fixtures_Extract[#Headers],0)))-4),Team_Key[[Full Name]:[Full Name]],0))&amp;RIGHT(INDEX(FPL_Fixtures_Extract[],MATCH($A147,FPL_Fixtures_Extract[[Player]:[Player]],0),MATCH(FPL_Combined[[#Headers],[Gameweek 10]],FPL_Fixtures_Extract[#Headers],0)),3))</f>
        <v>BOU(A) 5-1</v>
      </c>
      <c r="L147" t="str">
        <f ca="1">IF(RIGHT(FPL_Combined[[#Headers],[Gameweek 11]],2)&lt;$B$622,INDEX(FPL_Results_Extract[Gameweek 11],MATCH($A147,FPL_Results_Extract[[Player]:[Player]],0)),INDEX(Team_Key[[Abbreviation]:[Abbreviation]],MATCH(LEFT(INDEX(FPL_Fixtures_Extract[],MATCH($A147,FPL_Fixtures_Extract[[Player]:[Player]],0),MATCH(FPL_Combined[[#Headers],[Gameweek 11]],FPL_Fixtures_Extract[#Headers],0)),LEN(INDEX(FPL_Fixtures_Extract[],MATCH($A147,FPL_Fixtures_Extract[[Player]:[Player]],0),MATCH(FPL_Combined[[#Headers],[Gameweek 11]],FPL_Fixtures_Extract[#Headers],0)))-4),Team_Key[[Full Name]:[Full Name]],0))&amp;RIGHT(INDEX(FPL_Fixtures_Extract[],MATCH($A147,FPL_Fixtures_Extract[[Player]:[Player]],0),MATCH(FPL_Combined[[#Headers],[Gameweek 11]],FPL_Fixtures_Extract[#Headers],0)),3))</f>
        <v>AVL(H) 3-1</v>
      </c>
      <c r="M147" t="str">
        <f ca="1">IF(RIGHT(FPL_Combined[[#Headers],[Gameweek 12]],2)&lt;$B$622,INDEX(FPL_Results_Extract[Gameweek 12],MATCH($A147,FPL_Results_Extract[[Player]:[Player]],0)),INDEX(Team_Key[[Abbreviation]:[Abbreviation]],MATCH(LEFT(INDEX(FPL_Fixtures_Extract[],MATCH($A147,FPL_Fixtures_Extract[[Player]:[Player]],0),MATCH(FPL_Combined[[#Headers],[Gameweek 12]],FPL_Fixtures_Extract[#Headers],0)),LEN(INDEX(FPL_Fixtures_Extract[],MATCH($A147,FPL_Fixtures_Extract[[Player]:[Player]],0),MATCH(FPL_Combined[[#Headers],[Gameweek 12]],FPL_Fixtures_Extract[#Headers],0)))-4),Team_Key[[Full Name]:[Full Name]],0))&amp;RIGHT(INDEX(FPL_Fixtures_Extract[],MATCH($A147,FPL_Fixtures_Extract[[Player]:[Player]],0),MATCH(FPL_Combined[[#Headers],[Gameweek 12]],FPL_Fixtures_Extract[#Headers],0)),3))</f>
        <v>ARS(A) 1-1</v>
      </c>
      <c r="N147" t="str">
        <f ca="1">IF(RIGHT(FPL_Combined[[#Headers],[Gameweek 13]],2)&lt;$B$622,INDEX(FPL_Results_Extract[Gameweek 13],MATCH($A147,FPL_Results_Extract[[Player]:[Player]],0)),INDEX(Team_Key[[Abbreviation]:[Abbreviation]],MATCH(LEFT(INDEX(FPL_Fixtures_Extract[],MATCH($A147,FPL_Fixtures_Extract[[Player]:[Player]],0),MATCH(FPL_Combined[[#Headers],[Gameweek 13]],FPL_Fixtures_Extract[#Headers],0)),LEN(INDEX(FPL_Fixtures_Extract[],MATCH($A147,FPL_Fixtures_Extract[[Player]:[Player]],0),MATCH(FPL_Combined[[#Headers],[Gameweek 13]],FPL_Fixtures_Extract[#Headers],0)))-4),Team_Key[[Full Name]:[Full Name]],0))&amp;RIGHT(INDEX(FPL_Fixtures_Extract[],MATCH($A147,FPL_Fixtures_Extract[[Player]:[Player]],0),MATCH(FPL_Combined[[#Headers],[Gameweek 13]],FPL_Fixtures_Extract[#Headers],0)),3))</f>
        <v>WHU(H) 4-1</v>
      </c>
      <c r="O147" t="str">
        <f ca="1">IF(RIGHT(FPL_Combined[[#Headers],[Gameweek 14]],2)&lt;$B$622,INDEX(FPL_Results_Extract[Gameweek 14],MATCH($A147,FPL_Results_Extract[[Player]:[Player]],0)),INDEX(Team_Key[[Abbreviation]:[Abbreviation]],MATCH(LEFT(INDEX(FPL_Fixtures_Extract[],MATCH($A147,FPL_Fixtures_Extract[[Player]:[Player]],0),MATCH(FPL_Combined[[#Headers],[Gameweek 14]],FPL_Fixtures_Extract[#Headers],0)),LEN(INDEX(FPL_Fixtures_Extract[],MATCH($A147,FPL_Fixtures_Extract[[Player]:[Player]],0),MATCH(FPL_Combined[[#Headers],[Gameweek 14]],FPL_Fixtures_Extract[#Headers],0)))-4),Team_Key[[Full Name]:[Full Name]],0))&amp;RIGHT(INDEX(FPL_Fixtures_Extract[],MATCH($A147,FPL_Fixtures_Extract[[Player]:[Player]],0),MATCH(FPL_Combined[[#Headers],[Gameweek 14]],FPL_Fixtures_Extract[#Headers],0)),3))</f>
        <v>CHE(H) 0-0</v>
      </c>
      <c r="P147" t="str">
        <f ca="1">IF(RIGHT(FPL_Combined[[#Headers],[Gameweek 15]],2)&lt;$B$622,INDEX(FPL_Results_Extract[Gameweek 15],MATCH($A147,FPL_Results_Extract[[Player]:[Player]],0)),INDEX(Team_Key[[Abbreviation]:[Abbreviation]],MATCH(LEFT(INDEX(FPL_Fixtures_Extract[],MATCH($A147,FPL_Fixtures_Extract[[Player]:[Player]],0),MATCH(FPL_Combined[[#Headers],[Gameweek 15]],FPL_Fixtures_Extract[#Headers],0)),LEN(INDEX(FPL_Fixtures_Extract[],MATCH($A147,FPL_Fixtures_Extract[[Player]:[Player]],0),MATCH(FPL_Combined[[#Headers],[Gameweek 15]],FPL_Fixtures_Extract[#Headers],0)))-4),Team_Key[[Full Name]:[Full Name]],0))&amp;RIGHT(INDEX(FPL_Fixtures_Extract[],MATCH($A147,FPL_Fixtures_Extract[[Player]:[Player]],0),MATCH(FPL_Combined[[#Headers],[Gameweek 15]],FPL_Fixtures_Extract[#Headers],0)),3))</f>
        <v>WBA(A) 1-1</v>
      </c>
      <c r="Q147" t="str">
        <f ca="1">IF(RIGHT(FPL_Combined[[#Headers],[Gameweek 16]],2)&lt;$B$622,INDEX(FPL_Results_Extract[Gameweek 16],MATCH($A147,FPL_Results_Extract[[Player]:[Player]],0)),INDEX(Team_Key[[Abbreviation]:[Abbreviation]],MATCH(LEFT(INDEX(FPL_Fixtures_Extract[],MATCH($A147,FPL_Fixtures_Extract[[Player]:[Player]],0),MATCH(FPL_Combined[[#Headers],[Gameweek 16]],FPL_Fixtures_Extract[#Headers],0)),LEN(INDEX(FPL_Fixtures_Extract[],MATCH($A147,FPL_Fixtures_Extract[[Player]:[Player]],0),MATCH(FPL_Combined[[#Headers],[Gameweek 16]],FPL_Fixtures_Extract[#Headers],0)))-4),Team_Key[[Full Name]:[Full Name]],0))&amp;RIGHT(INDEX(FPL_Fixtures_Extract[],MATCH($A147,FPL_Fixtures_Extract[[Player]:[Player]],0),MATCH(FPL_Combined[[#Headers],[Gameweek 16]],FPL_Fixtures_Extract[#Headers],0)),3))</f>
        <v>NEW(H) 1-2</v>
      </c>
      <c r="R147" t="str">
        <f ca="1">IF(RIGHT(FPL_Combined[[#Headers],[Gameweek 17]],2)&lt;$B$622,INDEX(FPL_Results_Extract[Gameweek 17],MATCH($A147,FPL_Results_Extract[[Player]:[Player]],0)),INDEX(Team_Key[[Abbreviation]:[Abbreviation]],MATCH(LEFT(INDEX(FPL_Fixtures_Extract[],MATCH($A147,FPL_Fixtures_Extract[[Player]:[Player]],0),MATCH(FPL_Combined[[#Headers],[Gameweek 17]],FPL_Fixtures_Extract[#Headers],0)),LEN(INDEX(FPL_Fixtures_Extract[],MATCH($A147,FPL_Fixtures_Extract[[Player]:[Player]],0),MATCH(FPL_Combined[[#Headers],[Gameweek 17]],FPL_Fixtures_Extract[#Headers],0)))-4),Team_Key[[Full Name]:[Full Name]],0))&amp;RIGHT(INDEX(FPL_Fixtures_Extract[],MATCH($A147,FPL_Fixtures_Extract[[Player]:[Player]],0),MATCH(FPL_Combined[[#Headers],[Gameweek 17]],FPL_Fixtures_Extract[#Headers],0)),3))</f>
        <v>SOU(A) 2-0</v>
      </c>
      <c r="S147" t="str">
        <f ca="1">IF(RIGHT(FPL_Combined[[#Headers],[Gameweek 18]],2)&lt;$B$622,INDEX(FPL_Results_Extract[Gameweek 18],MATCH($A147,FPL_Results_Extract[[Player]:[Player]],0)),INDEX(Team_Key[[Abbreviation]:[Abbreviation]],MATCH(LEFT(INDEX(FPL_Fixtures_Extract[],MATCH($A147,FPL_Fixtures_Extract[[Player]:[Player]],0),MATCH(FPL_Combined[[#Headers],[Gameweek 18]],FPL_Fixtures_Extract[#Headers],0)),LEN(INDEX(FPL_Fixtures_Extract[],MATCH($A147,FPL_Fixtures_Extract[[Player]:[Player]],0),MATCH(FPL_Combined[[#Headers],[Gameweek 18]],FPL_Fixtures_Extract[#Headers],0)))-4),Team_Key[[Full Name]:[Full Name]],0))&amp;RIGHT(INDEX(FPL_Fixtures_Extract[],MATCH($A147,FPL_Fixtures_Extract[[Player]:[Player]],0),MATCH(FPL_Combined[[#Headers],[Gameweek 18]],FPL_Fixtures_Extract[#Headers],0)),3))</f>
        <v>NOR(H) 3-0</v>
      </c>
      <c r="T147" t="str">
        <f ca="1">IF(RIGHT(FPL_Combined[[#Headers],[Gameweek 19]],2)&lt;$B$622,INDEX(FPL_Results_Extract[Gameweek 19],MATCH($A147,FPL_Results_Extract[[Player]:[Player]],0)),INDEX(Team_Key[[Abbreviation]:[Abbreviation]],MATCH(LEFT(INDEX(FPL_Fixtures_Extract[],MATCH($A147,FPL_Fixtures_Extract[[Player]:[Player]],0),MATCH(FPL_Combined[[#Headers],[Gameweek 19]],FPL_Fixtures_Extract[#Headers],0)),LEN(INDEX(FPL_Fixtures_Extract[],MATCH($A147,FPL_Fixtures_Extract[[Player]:[Player]],0),MATCH(FPL_Combined[[#Headers],[Gameweek 19]],FPL_Fixtures_Extract[#Headers],0)))-4),Team_Key[[Full Name]:[Full Name]],0))&amp;RIGHT(INDEX(FPL_Fixtures_Extract[],MATCH($A147,FPL_Fixtures_Extract[[Player]:[Player]],0),MATCH(FPL_Combined[[#Headers],[Gameweek 19]],FPL_Fixtures_Extract[#Headers],0)),3))</f>
        <v>WAT(A) 2-1</v>
      </c>
      <c r="U147" t="str">
        <f ca="1">IF(RIGHT(FPL_Combined[[#Headers],[Gameweek 20]],2)&lt;$B$622,INDEX(FPL_Results_Extract[Gameweek 20],MATCH($A147,FPL_Results_Extract[[Player]:[Player]],0)),INDEX(Team_Key[[Abbreviation]:[Abbreviation]],MATCH(LEFT(INDEX(FPL_Fixtures_Extract[],MATCH($A147,FPL_Fixtures_Extract[[Player]:[Player]],0),MATCH(FPL_Combined[[#Headers],[Gameweek 20]],FPL_Fixtures_Extract[#Headers],0)),LEN(INDEX(FPL_Fixtures_Extract[],MATCH($A147,FPL_Fixtures_Extract[[Player]:[Player]],0),MATCH(FPL_Combined[[#Headers],[Gameweek 20]],FPL_Fixtures_Extract[#Headers],0)))-4),Team_Key[[Full Name]:[Full Name]],0))&amp;RIGHT(INDEX(FPL_Fixtures_Extract[],MATCH($A147,FPL_Fixtures_Extract[[Player]:[Player]],0),MATCH(FPL_Combined[[#Headers],[Gameweek 20]],FPL_Fixtures_Extract[#Headers],0)),3))</f>
        <v>EVE(A) 1-1</v>
      </c>
      <c r="V147" t="str">
        <f ca="1">IF(RIGHT(FPL_Combined[[#Headers],[Gameweek 21]],2)&lt;$B$622,INDEX(FPL_Results_Extract[Gameweek 21],MATCH($A147,FPL_Results_Extract[[Player]:[Player]],0)),INDEX(Team_Key[[Abbreviation]:[Abbreviation]],MATCH(LEFT(INDEX(FPL_Fixtures_Extract[],MATCH($A147,FPL_Fixtures_Extract[[Player]:[Player]],0),MATCH(FPL_Combined[[#Headers],[Gameweek 21]],FPL_Fixtures_Extract[#Headers],0)),LEN(INDEX(FPL_Fixtures_Extract[],MATCH($A147,FPL_Fixtures_Extract[[Player]:[Player]],0),MATCH(FPL_Combined[[#Headers],[Gameweek 21]],FPL_Fixtures_Extract[#Headers],0)))-4),Team_Key[[Full Name]:[Full Name]],0))&amp;RIGHT(INDEX(FPL_Fixtures_Extract[],MATCH($A147,FPL_Fixtures_Extract[[Player]:[Player]],0),MATCH(FPL_Combined[[#Headers],[Gameweek 21]],FPL_Fixtures_Extract[#Headers],0)),3))</f>
        <v>LEI(H) 0-1</v>
      </c>
      <c r="W147" t="str">
        <f ca="1">IF(RIGHT(FPL_Combined[[#Headers],[Gameweek 22]],2)&lt;$B$622,INDEX(FPL_Results_Extract[Gameweek 22],MATCH($A147,FPL_Results_Extract[[Player]:[Player]],0)),INDEX(Team_Key[[Abbreviation]:[Abbreviation]],MATCH(LEFT(INDEX(FPL_Fixtures_Extract[],MATCH($A147,FPL_Fixtures_Extract[[Player]:[Player]],0),MATCH(FPL_Combined[[#Headers],[Gameweek 22]],FPL_Fixtures_Extract[#Headers],0)),LEN(INDEX(FPL_Fixtures_Extract[],MATCH($A147,FPL_Fixtures_Extract[[Player]:[Player]],0),MATCH(FPL_Combined[[#Headers],[Gameweek 22]],FPL_Fixtures_Extract[#Headers],0)))-4),Team_Key[[Full Name]:[Full Name]],0))&amp;RIGHT(INDEX(FPL_Fixtures_Extract[],MATCH($A147,FPL_Fixtures_Extract[[Player]:[Player]],0),MATCH(FPL_Combined[[#Headers],[Gameweek 22]],FPL_Fixtures_Extract[#Headers],0)),3))</f>
        <v>SUN(H) 4-1</v>
      </c>
      <c r="X147" t="str">
        <f ca="1">IF(RIGHT(FPL_Combined[[#Headers],[Gameweek 23]],2)&lt;$B$622,INDEX(FPL_Results_Extract[Gameweek 23],MATCH($A147,FPL_Results_Extract[[Player]:[Player]],0)),INDEX(Team_Key[[Abbreviation]:[Abbreviation]],MATCH(LEFT(INDEX(FPL_Fixtures_Extract[],MATCH($A147,FPL_Fixtures_Extract[[Player]:[Player]],0),MATCH(FPL_Combined[[#Headers],[Gameweek 23]],FPL_Fixtures_Extract[#Headers],0)),LEN(INDEX(FPL_Fixtures_Extract[],MATCH($A147,FPL_Fixtures_Extract[[Player]:[Player]],0),MATCH(FPL_Combined[[#Headers],[Gameweek 23]],FPL_Fixtures_Extract[#Headers],0)))-4),Team_Key[[Full Name]:[Full Name]],0))&amp;RIGHT(INDEX(FPL_Fixtures_Extract[],MATCH($A147,FPL_Fixtures_Extract[[Player]:[Player]],0),MATCH(FPL_Combined[[#Headers],[Gameweek 23]],FPL_Fixtures_Extract[#Headers],0)),3))</f>
        <v>CRY(A) 3-1</v>
      </c>
      <c r="Y147" t="str">
        <f ca="1">IF(RIGHT(FPL_Combined[[#Headers],[Gameweek 24]],2)&lt;$B$622,INDEX(FPL_Results_Extract[Team],MATCH($A147,FPL_Results_Extract[[Player]:[Player]],0)),INDEX(Team_Key[[Abbreviation]:[Abbreviation]],MATCH(LEFT(INDEX(FPL_Fixtures_Extract[],MATCH($A147,FPL_Fixtures_Extract[[Player]:[Player]],0),MATCH(FPL_Combined[[#Headers],[Gameweek 24]],FPL_Fixtures_Extract[#Headers],0)),LEN(INDEX(FPL_Fixtures_Extract[],MATCH($A147,FPL_Fixtures_Extract[[Player]:[Player]],0),MATCH(FPL_Combined[[#Headers],[Gameweek 24]],FPL_Fixtures_Extract[#Headers],0)))-4),Team_Key[[Full Name]:[Full Name]],0))&amp;RIGHT(INDEX(FPL_Fixtures_Extract[],MATCH($A147,FPL_Fixtures_Extract[[Player]:[Player]],0),MATCH(FPL_Combined[[#Headers],[Gameweek 24]],FPL_Fixtures_Extract[#Headers],0)),3))</f>
        <v>TOT</v>
      </c>
      <c r="Z147" t="str">
        <f ca="1">IF(RIGHT(FPL_Combined[[#Headers],[Gameweek 25]],2)&lt;$B$622,INDEX(FPL_Results_Extract[Player],MATCH($A147,FPL_Results_Extract[[Player]:[Player]],0)),INDEX(Team_Key[[Abbreviation]:[Abbreviation]],MATCH(LEFT(INDEX(FPL_Fixtures_Extract[],MATCH($A147,FPL_Fixtures_Extract[[Player]:[Player]],0),MATCH(FPL_Combined[[#Headers],[Gameweek 25]],FPL_Fixtures_Extract[#Headers],0)),LEN(INDEX(FPL_Fixtures_Extract[],MATCH($A147,FPL_Fixtures_Extract[[Player]:[Player]],0),MATCH(FPL_Combined[[#Headers],[Gameweek 25]],FPL_Fixtures_Extract[#Headers],0)))-4),Team_Key[[Full Name]:[Full Name]],0))&amp;RIGHT(INDEX(FPL_Fixtures_Extract[],MATCH($A147,FPL_Fixtures_Extract[[Player]:[Player]],0),MATCH(FPL_Combined[[#Headers],[Gameweek 25]],FPL_Fixtures_Extract[#Headers],0)),3))</f>
        <v>Davies</v>
      </c>
      <c r="AA147" t="str">
        <f ca="1">IF(RIGHT(FPL_Combined[[#Headers],[Gameweek 26]],2)&lt;$B$622,INDEX(FPL_Results_Extract[Gameweek 01],MATCH($A147,FPL_Results_Extract[[Player]:[Player]],0)),INDEX(Team_Key[[Abbreviation]:[Abbreviation]],MATCH(LEFT(INDEX(FPL_Fixtures_Extract[],MATCH($A147,FPL_Fixtures_Extract[[Player]:[Player]],0),MATCH(FPL_Combined[[#Headers],[Gameweek 26]],FPL_Fixtures_Extract[#Headers],0)),LEN(INDEX(FPL_Fixtures_Extract[],MATCH($A147,FPL_Fixtures_Extract[[Player]:[Player]],0),MATCH(FPL_Combined[[#Headers],[Gameweek 26]],FPL_Fixtures_Extract[#Headers],0)))-4),Team_Key[[Full Name]:[Full Name]],0))&amp;RIGHT(INDEX(FPL_Fixtures_Extract[],MATCH($A147,FPL_Fixtures_Extract[[Player]:[Player]],0),MATCH(FPL_Combined[[#Headers],[Gameweek 26]],FPL_Fixtures_Extract[#Headers],0)),3))</f>
        <v>MUN(A) 0-1</v>
      </c>
      <c r="AB147" t="str">
        <f ca="1">IF(RIGHT(FPL_Combined[[#Headers],[Gameweek 27]],2)&lt;$B$622,INDEX(FPL_Results_Extract[Gameweek 02],MATCH($A147,FPL_Results_Extract[[Player]:[Player]],0)),INDEX(Team_Key[[Abbreviation]:[Abbreviation]],MATCH(LEFT(INDEX(FPL_Fixtures_Extract[],MATCH($A147,FPL_Fixtures_Extract[[Player]:[Player]],0),MATCH(FPL_Combined[[#Headers],[Gameweek 27]],FPL_Fixtures_Extract[#Headers],0)),LEN(INDEX(FPL_Fixtures_Extract[],MATCH($A147,FPL_Fixtures_Extract[[Player]:[Player]],0),MATCH(FPL_Combined[[#Headers],[Gameweek 27]],FPL_Fixtures_Extract[#Headers],0)))-4),Team_Key[[Full Name]:[Full Name]],0))&amp;RIGHT(INDEX(FPL_Fixtures_Extract[],MATCH($A147,FPL_Fixtures_Extract[[Player]:[Player]],0),MATCH(FPL_Combined[[#Headers],[Gameweek 27]],FPL_Fixtures_Extract[#Headers],0)),3))</f>
        <v>STK(H) 2-2</v>
      </c>
      <c r="AC147" t="str">
        <f ca="1">IF(RIGHT(FPL_Combined[[#Headers],[Gameweek 28]],2)&lt;$B$622,INDEX(FPL_Results_Extract[Gameweek 03],MATCH($A147,FPL_Results_Extract[[Player]:[Player]],0)),INDEX(Team_Key[[Abbreviation]:[Abbreviation]],MATCH(LEFT(INDEX(FPL_Fixtures_Extract[],MATCH($A147,FPL_Fixtures_Extract[[Player]:[Player]],0),MATCH(FPL_Combined[[#Headers],[Gameweek 28]],FPL_Fixtures_Extract[#Headers],0)),LEN(INDEX(FPL_Fixtures_Extract[],MATCH($A147,FPL_Fixtures_Extract[[Player]:[Player]],0),MATCH(FPL_Combined[[#Headers],[Gameweek 28]],FPL_Fixtures_Extract[#Headers],0)))-4),Team_Key[[Full Name]:[Full Name]],0))&amp;RIGHT(INDEX(FPL_Fixtures_Extract[],MATCH($A147,FPL_Fixtures_Extract[[Player]:[Player]],0),MATCH(FPL_Combined[[#Headers],[Gameweek 28]],FPL_Fixtures_Extract[#Headers],0)),3))</f>
        <v>LEI(A) 1-1</v>
      </c>
      <c r="AD147" t="str">
        <f ca="1">IF(RIGHT(FPL_Combined[[#Headers],[Gameweek 29]],2)&lt;$B$622,INDEX(FPL_Results_Extract[Gameweek 04],MATCH($A147,FPL_Results_Extract[[Player]:[Player]],0)),INDEX(Team_Key[[Abbreviation]:[Abbreviation]],MATCH(LEFT(INDEX(FPL_Fixtures_Extract[],MATCH($A147,FPL_Fixtures_Extract[[Player]:[Player]],0),MATCH(FPL_Combined[[#Headers],[Gameweek 29]],FPL_Fixtures_Extract[#Headers],0)),LEN(INDEX(FPL_Fixtures_Extract[],MATCH($A147,FPL_Fixtures_Extract[[Player]:[Player]],0),MATCH(FPL_Combined[[#Headers],[Gameweek 29]],FPL_Fixtures_Extract[#Headers],0)))-4),Team_Key[[Full Name]:[Full Name]],0))&amp;RIGHT(INDEX(FPL_Fixtures_Extract[],MATCH($A147,FPL_Fixtures_Extract[[Player]:[Player]],0),MATCH(FPL_Combined[[#Headers],[Gameweek 29]],FPL_Fixtures_Extract[#Headers],0)),3))</f>
        <v>AVL(A)</v>
      </c>
      <c r="AE147" t="str">
        <f ca="1">IF(RIGHT(FPL_Combined[[#Headers],[Gameweek 30]],2)&lt;$B$622,INDEX(FPL_Results_Extract[Gameweek 05],MATCH($A147,FPL_Results_Extract[[Player]:[Player]],0)),INDEX(Team_Key[[Abbreviation]:[Abbreviation]],MATCH(LEFT(INDEX(FPL_Fixtures_Extract[],MATCH($A147,FPL_Fixtures_Extract[[Player]:[Player]],0),MATCH(FPL_Combined[[#Headers],[Gameweek 30]],FPL_Fixtures_Extract[#Headers],0)),LEN(INDEX(FPL_Fixtures_Extract[],MATCH($A147,FPL_Fixtures_Extract[[Player]:[Player]],0),MATCH(FPL_Combined[[#Headers],[Gameweek 30]],FPL_Fixtures_Extract[#Headers],0)))-4),Team_Key[[Full Name]:[Full Name]],0))&amp;RIGHT(INDEX(FPL_Fixtures_Extract[],MATCH($A147,FPL_Fixtures_Extract[[Player]:[Player]],0),MATCH(FPL_Combined[[#Headers],[Gameweek 30]],FPL_Fixtures_Extract[#Headers],0)),3))</f>
        <v>BOU(H)</v>
      </c>
      <c r="AF147" t="str">
        <f ca="1">IF(RIGHT(FPL_Combined[[#Headers],[Gameweek 31]],2)&lt;$B$622,INDEX(FPL_Results_Extract[Gameweek 06],MATCH($A147,FPL_Results_Extract[[Player]:[Player]],0)),INDEX(Team_Key[[Abbreviation]:[Abbreviation]],MATCH(LEFT(INDEX(FPL_Fixtures_Extract[],MATCH($A147,FPL_Fixtures_Extract[[Player]:[Player]],0),MATCH(FPL_Combined[[#Headers],[Gameweek 31]],FPL_Fixtures_Extract[#Headers],0)),LEN(INDEX(FPL_Fixtures_Extract[],MATCH($A147,FPL_Fixtures_Extract[[Player]:[Player]],0),MATCH(FPL_Combined[[#Headers],[Gameweek 31]],FPL_Fixtures_Extract[#Headers],0)))-4),Team_Key[[Full Name]:[Full Name]],0))&amp;RIGHT(INDEX(FPL_Fixtures_Extract[],MATCH($A147,FPL_Fixtures_Extract[[Player]:[Player]],0),MATCH(FPL_Combined[[#Headers],[Gameweek 31]],FPL_Fixtures_Extract[#Headers],0)),3))</f>
        <v>LIV(A)</v>
      </c>
      <c r="AG147" t="str">
        <f ca="1">IF(RIGHT(FPL_Combined[[#Headers],[Gameweek 32]],2)&lt;$B$622,INDEX(FPL_Results_Extract[Gameweek 07],MATCH($A147,FPL_Results_Extract[[Player]:[Player]],0)),INDEX(Team_Key[[Abbreviation]:[Abbreviation]],MATCH(LEFT(INDEX(FPL_Fixtures_Extract[],MATCH($A147,FPL_Fixtures_Extract[[Player]:[Player]],0),MATCH(FPL_Combined[[#Headers],[Gameweek 32]],FPL_Fixtures_Extract[#Headers],0)),LEN(INDEX(FPL_Fixtures_Extract[],MATCH($A147,FPL_Fixtures_Extract[[Player]:[Player]],0),MATCH(FPL_Combined[[#Headers],[Gameweek 32]],FPL_Fixtures_Extract[#Headers],0)))-4),Team_Key[[Full Name]:[Full Name]],0))&amp;RIGHT(INDEX(FPL_Fixtures_Extract[],MATCH($A147,FPL_Fixtures_Extract[[Player]:[Player]],0),MATCH(FPL_Combined[[#Headers],[Gameweek 32]],FPL_Fixtures_Extract[#Headers],0)),3))</f>
        <v>MUN(H)</v>
      </c>
      <c r="AH147" t="str">
        <f ca="1">IF(RIGHT(FPL_Combined[[#Headers],[Gameweek 33]],2)&lt;$B$622,INDEX(FPL_Results_Extract[Gameweek 08],MATCH($A147,FPL_Results_Extract[[Player]:[Player]],0)),INDEX(Team_Key[[Abbreviation]:[Abbreviation]],MATCH(LEFT(INDEX(FPL_Fixtures_Extract[],MATCH($A147,FPL_Fixtures_Extract[[Player]:[Player]],0),MATCH(FPL_Combined[[#Headers],[Gameweek 33]],FPL_Fixtures_Extract[#Headers],0)),LEN(INDEX(FPL_Fixtures_Extract[],MATCH($A147,FPL_Fixtures_Extract[[Player]:[Player]],0),MATCH(FPL_Combined[[#Headers],[Gameweek 33]],FPL_Fixtures_Extract[#Headers],0)))-4),Team_Key[[Full Name]:[Full Name]],0))&amp;RIGHT(INDEX(FPL_Fixtures_Extract[],MATCH($A147,FPL_Fixtures_Extract[[Player]:[Player]],0),MATCH(FPL_Combined[[#Headers],[Gameweek 33]],FPL_Fixtures_Extract[#Headers],0)),3))</f>
        <v>STK(A)</v>
      </c>
      <c r="AI147" t="str">
        <f ca="1">IF(RIGHT(FPL_Combined[[#Headers],[Gameweek 34]],2)&lt;$B$622,INDEX(FPL_Results_Extract[Gameweek 09],MATCH($A147,FPL_Results_Extract[[Player]:[Player]],0)),INDEX(Team_Key[[Abbreviation]:[Abbreviation]],MATCH(LEFT(INDEX(FPL_Fixtures_Extract[],MATCH($A147,FPL_Fixtures_Extract[[Player]:[Player]],0),MATCH(FPL_Combined[[#Headers],[Gameweek 34]],FPL_Fixtures_Extract[#Headers],0)),LEN(INDEX(FPL_Fixtures_Extract[],MATCH($A147,FPL_Fixtures_Extract[[Player]:[Player]],0),MATCH(FPL_Combined[[#Headers],[Gameweek 34]],FPL_Fixtures_Extract[#Headers],0)))-4),Team_Key[[Full Name]:[Full Name]],0))&amp;RIGHT(INDEX(FPL_Fixtures_Extract[],MATCH($A147,FPL_Fixtures_Extract[[Player]:[Player]],0),MATCH(FPL_Combined[[#Headers],[Gameweek 34]],FPL_Fixtures_Extract[#Headers],0)),3))</f>
        <v>WBA(H)</v>
      </c>
      <c r="AJ147" t="str">
        <f ca="1">IF(RIGHT(FPL_Combined[[#Headers],[Gameweek 35]],2)&lt;$B$622,INDEX(FPL_Results_Extract[Gameweek 10],MATCH($A147,FPL_Results_Extract[[Player]:[Player]],0)),INDEX(Team_Key[[Abbreviation]:[Abbreviation]],MATCH(LEFT(INDEX(FPL_Fixtures_Extract[],MATCH($A147,FPL_Fixtures_Extract[[Player]:[Player]],0),MATCH(FPL_Combined[[#Headers],[Gameweek 35]],FPL_Fixtures_Extract[#Headers],0)),LEN(INDEX(FPL_Fixtures_Extract[],MATCH($A147,FPL_Fixtures_Extract[[Player]:[Player]],0),MATCH(FPL_Combined[[#Headers],[Gameweek 35]],FPL_Fixtures_Extract[#Headers],0)))-4),Team_Key[[Full Name]:[Full Name]],0))&amp;RIGHT(INDEX(FPL_Fixtures_Extract[],MATCH($A147,FPL_Fixtures_Extract[[Player]:[Player]],0),MATCH(FPL_Combined[[#Headers],[Gameweek 35]],FPL_Fixtures_Extract[#Headers],0)),3))</f>
        <v>CHE(A)</v>
      </c>
      <c r="AK147" t="str">
        <f ca="1">IF(RIGHT(FPL_Combined[[#Headers],[Gameweek 36]],2)&lt;$B$622,INDEX(FPL_Results_Extract[Gameweek 11],MATCH($A147,FPL_Results_Extract[[Player]:[Player]],0)),INDEX(Team_Key[[Abbreviation]:[Abbreviation]],MATCH(LEFT(INDEX(FPL_Fixtures_Extract[],MATCH($A147,FPL_Fixtures_Extract[[Player]:[Player]],0),MATCH(FPL_Combined[[#Headers],[Gameweek 36]],FPL_Fixtures_Extract[#Headers],0)),LEN(INDEX(FPL_Fixtures_Extract[],MATCH($A147,FPL_Fixtures_Extract[[Player]:[Player]],0),MATCH(FPL_Combined[[#Headers],[Gameweek 36]],FPL_Fixtures_Extract[#Headers],0)))-4),Team_Key[[Full Name]:[Full Name]],0))&amp;RIGHT(INDEX(FPL_Fixtures_Extract[],MATCH($A147,FPL_Fixtures_Extract[[Player]:[Player]],0),MATCH(FPL_Combined[[#Headers],[Gameweek 36]],FPL_Fixtures_Extract[#Headers],0)),3))</f>
        <v>SOU(H)</v>
      </c>
      <c r="AL147" t="str">
        <f ca="1">IF(RIGHT(FPL_Combined[[#Headers],[Gameweek 37]],2)&lt;$B$622,INDEX(FPL_Results_Extract[Gameweek 12],MATCH($A147,FPL_Results_Extract[[Player]:[Player]],0)),INDEX(Team_Key[[Abbreviation]:[Abbreviation]],MATCH(LEFT(INDEX(FPL_Fixtures_Extract[],MATCH($A147,FPL_Fixtures_Extract[[Player]:[Player]],0),MATCH(FPL_Combined[[#Headers],[Gameweek 37]],FPL_Fixtures_Extract[#Headers],0)),LEN(INDEX(FPL_Fixtures_Extract[],MATCH($A147,FPL_Fixtures_Extract[[Player]:[Player]],0),MATCH(FPL_Combined[[#Headers],[Gameweek 37]],FPL_Fixtures_Extract[#Headers],0)))-4),Team_Key[[Full Name]:[Full Name]],0))&amp;RIGHT(INDEX(FPL_Fixtures_Extract[],MATCH($A147,FPL_Fixtures_Extract[[Player]:[Player]],0),MATCH(FPL_Combined[[#Headers],[Gameweek 37]],FPL_Fixtures_Extract[#Headers],0)),3))</f>
        <v>NEW(A)</v>
      </c>
      <c r="AM147" t="e">
        <f ca="1">IF(RIGHT(FPL_Combined[[#Headers],[Gameweek 38]],2)&lt;$B$622,INDEX(FPL_Results_Extract[Gameweek 13],MATCH($A147,FPL_Results_Extract[[Player]:[Player]],0)),INDEX(Team_Key[[Abbreviation]:[Abbreviation]],MATCH(LEFT(INDEX(FPL_Fixtures_Extract[],MATCH($A147,FPL_Fixtures_Extract[[Player]:[Player]],0),MATCH(FPL_Combined[[#Headers],[Gameweek 38]],FPL_Fixtures_Extract[#Headers],0)),LEN(INDEX(FPL_Fixtures_Extract[],MATCH($A147,FPL_Fixtures_Extract[[Player]:[Player]],0),MATCH(FPL_Combined[[#Headers],[Gameweek 38]],FPL_Fixtures_Extract[#Headers],0)))-4),Team_Key[[Full Name]:[Full Name]],0))&amp;RIGHT(INDEX(FPL_Fixtures_Extract[],MATCH($A147,FPL_Fixtures_Extract[[Player]:[Player]],0),MATCH(FPL_Combined[[#Headers],[Gameweek 38]],FPL_Fixtures_Extract[#Headers],0)),3))</f>
        <v>#VALUE!</v>
      </c>
    </row>
    <row r="148" spans="1:39" x14ac:dyDescent="0.45">
      <c r="A148" t="s">
        <v>507</v>
      </c>
      <c r="B148" t="str">
        <f ca="1">IF(RIGHT(FPL_Combined[[#Headers],[Gameweek 01]],2)&lt;$B$622,INDEX(FPL_Results_Extract[Gameweek 01],MATCH($A148,FPL_Results_Extract[[Player]:[Player]],0)),INDEX(Team_Key[[Abbreviation]:[Abbreviation]],MATCH(LEFT(INDEX(FPL_Fixtures_Extract[],MATCH($A148,FPL_Fixtures_Extract[[Player]:[Player]],0),MATCH(FPL_Combined[[#Headers],[Gameweek 01]],FPL_Fixtures_Extract[#Headers],0)),LEN(INDEX(FPL_Fixtures_Extract[],MATCH($A148,FPL_Fixtures_Extract[[Player]:[Player]],0),MATCH(FPL_Combined[[#Headers],[Gameweek 01]],FPL_Fixtures_Extract[#Headers],0)))-4),Team_Key[[Full Name]:[Full Name]],0))&amp;RIGHT(INDEX(FPL_Fixtures_Extract[],MATCH($A148,FPL_Fixtures_Extract[[Player]:[Player]],0),MATCH(FPL_Combined[[#Headers],[Gameweek 01]],FPL_Fixtures_Extract[#Headers],0)),3))</f>
        <v>NEW(A) 2-2</v>
      </c>
      <c r="C148" t="str">
        <f ca="1">IF(RIGHT(FPL_Combined[[#Headers],[Gameweek 02]],2)&lt;$B$622,INDEX(FPL_Results_Extract[Gameweek 02],MATCH($A148,FPL_Results_Extract[[Player]:[Player]],0)),INDEX(Team_Key[[Abbreviation]:[Abbreviation]],MATCH(LEFT(INDEX(FPL_Fixtures_Extract[],MATCH($A148,FPL_Fixtures_Extract[[Player]:[Player]],0),MATCH(FPL_Combined[[#Headers],[Gameweek 02]],FPL_Fixtures_Extract[#Headers],0)),LEN(INDEX(FPL_Fixtures_Extract[],MATCH($A148,FPL_Fixtures_Extract[[Player]:[Player]],0),MATCH(FPL_Combined[[#Headers],[Gameweek 02]],FPL_Fixtures_Extract[#Headers],0)))-4),Team_Key[[Full Name]:[Full Name]],0))&amp;RIGHT(INDEX(FPL_Fixtures_Extract[],MATCH($A148,FPL_Fixtures_Extract[[Player]:[Player]],0),MATCH(FPL_Combined[[#Headers],[Gameweek 02]],FPL_Fixtures_Extract[#Headers],0)),3))</f>
        <v>EVE(H) 0-3</v>
      </c>
      <c r="D148" t="str">
        <f ca="1">IF(RIGHT(FPL_Combined[[#Headers],[Gameweek 03]],2)&lt;$B$622,INDEX(FPL_Results_Extract[Gameweek 03],MATCH($A148,FPL_Results_Extract[[Player]:[Player]],0)),INDEX(Team_Key[[Abbreviation]:[Abbreviation]],MATCH(LEFT(INDEX(FPL_Fixtures_Extract[],MATCH($A148,FPL_Fixtures_Extract[[Player]:[Player]],0),MATCH(FPL_Combined[[#Headers],[Gameweek 03]],FPL_Fixtures_Extract[#Headers],0)),LEN(INDEX(FPL_Fixtures_Extract[],MATCH($A148,FPL_Fixtures_Extract[[Player]:[Player]],0),MATCH(FPL_Combined[[#Headers],[Gameweek 03]],FPL_Fixtures_Extract[#Headers],0)))-4),Team_Key[[Full Name]:[Full Name]],0))&amp;RIGHT(INDEX(FPL_Fixtures_Extract[],MATCH($A148,FPL_Fixtures_Extract[[Player]:[Player]],0),MATCH(FPL_Combined[[#Headers],[Gameweek 03]],FPL_Fixtures_Extract[#Headers],0)),3))</f>
        <v>WAT(A) 0-0</v>
      </c>
      <c r="E148" t="str">
        <f ca="1">IF(RIGHT(FPL_Combined[[#Headers],[Gameweek 04]],2)&lt;$B$622,INDEX(FPL_Results_Extract[Gameweek 04],MATCH($A148,FPL_Results_Extract[[Player]:[Player]],0)),INDEX(Team_Key[[Abbreviation]:[Abbreviation]],MATCH(LEFT(INDEX(FPL_Fixtures_Extract[],MATCH($A148,FPL_Fixtures_Extract[[Player]:[Player]],0),MATCH(FPL_Combined[[#Headers],[Gameweek 04]],FPL_Fixtures_Extract[#Headers],0)),LEN(INDEX(FPL_Fixtures_Extract[],MATCH($A148,FPL_Fixtures_Extract[[Player]:[Player]],0),MATCH(FPL_Combined[[#Headers],[Gameweek 04]],FPL_Fixtures_Extract[#Headers],0)))-4),Team_Key[[Full Name]:[Full Name]],0))&amp;RIGHT(INDEX(FPL_Fixtures_Extract[],MATCH($A148,FPL_Fixtures_Extract[[Player]:[Player]],0),MATCH(FPL_Combined[[#Headers],[Gameweek 04]],FPL_Fixtures_Extract[#Headers],0)),3))</f>
        <v>NOR(H) 3-0</v>
      </c>
      <c r="F148" t="str">
        <f ca="1">IF(RIGHT(FPL_Combined[[#Headers],[Gameweek 05]],2)&lt;$B$622,INDEX(FPL_Results_Extract[Gameweek 05],MATCH($A148,FPL_Results_Extract[[Player]:[Player]],0)),INDEX(Team_Key[[Abbreviation]:[Abbreviation]],MATCH(LEFT(INDEX(FPL_Fixtures_Extract[],MATCH($A148,FPL_Fixtures_Extract[[Player]:[Player]],0),MATCH(FPL_Combined[[#Headers],[Gameweek 05]],FPL_Fixtures_Extract[#Headers],0)),LEN(INDEX(FPL_Fixtures_Extract[],MATCH($A148,FPL_Fixtures_Extract[[Player]:[Player]],0),MATCH(FPL_Combined[[#Headers],[Gameweek 05]],FPL_Fixtures_Extract[#Headers],0)))-4),Team_Key[[Full Name]:[Full Name]],0))&amp;RIGHT(INDEX(FPL_Fixtures_Extract[],MATCH($A148,FPL_Fixtures_Extract[[Player]:[Player]],0),MATCH(FPL_Combined[[#Headers],[Gameweek 05]],FPL_Fixtures_Extract[#Headers],0)),3))</f>
        <v>WBA(A) 0-0</v>
      </c>
      <c r="G148" t="str">
        <f ca="1">IF(RIGHT(FPL_Combined[[#Headers],[Gameweek 06]],2)&lt;$B$622,INDEX(FPL_Results_Extract[Gameweek 06],MATCH($A148,FPL_Results_Extract[[Player]:[Player]],0)),INDEX(Team_Key[[Abbreviation]:[Abbreviation]],MATCH(LEFT(INDEX(FPL_Fixtures_Extract[],MATCH($A148,FPL_Fixtures_Extract[[Player]:[Player]],0),MATCH(FPL_Combined[[#Headers],[Gameweek 06]],FPL_Fixtures_Extract[#Headers],0)),LEN(INDEX(FPL_Fixtures_Extract[],MATCH($A148,FPL_Fixtures_Extract[[Player]:[Player]],0),MATCH(FPL_Combined[[#Headers],[Gameweek 06]],FPL_Fixtures_Extract[#Headers],0)))-4),Team_Key[[Full Name]:[Full Name]],0))&amp;RIGHT(INDEX(FPL_Fixtures_Extract[],MATCH($A148,FPL_Fixtures_Extract[[Player]:[Player]],0),MATCH(FPL_Combined[[#Headers],[Gameweek 06]],FPL_Fixtures_Extract[#Headers],0)),3))</f>
        <v>MUN(H) 2-3</v>
      </c>
      <c r="H148" t="str">
        <f ca="1">IF(RIGHT(FPL_Combined[[#Headers],[Gameweek 07]],2)&lt;$B$622,INDEX(FPL_Results_Extract[Gameweek 07],MATCH($A148,FPL_Results_Extract[[Player]:[Player]],0)),INDEX(Team_Key[[Abbreviation]:[Abbreviation]],MATCH(LEFT(INDEX(FPL_Fixtures_Extract[],MATCH($A148,FPL_Fixtures_Extract[[Player]:[Player]],0),MATCH(FPL_Combined[[#Headers],[Gameweek 07]],FPL_Fixtures_Extract[#Headers],0)),LEN(INDEX(FPL_Fixtures_Extract[],MATCH($A148,FPL_Fixtures_Extract[[Player]:[Player]],0),MATCH(FPL_Combined[[#Headers],[Gameweek 07]],FPL_Fixtures_Extract[#Headers],0)))-4),Team_Key[[Full Name]:[Full Name]],0))&amp;RIGHT(INDEX(FPL_Fixtures_Extract[],MATCH($A148,FPL_Fixtures_Extract[[Player]:[Player]],0),MATCH(FPL_Combined[[#Headers],[Gameweek 07]],FPL_Fixtures_Extract[#Headers],0)),3))</f>
        <v>SWA(H) 3-1</v>
      </c>
      <c r="I148" t="str">
        <f ca="1">IF(RIGHT(FPL_Combined[[#Headers],[Gameweek 08]],2)&lt;$B$622,INDEX(FPL_Results_Extract[Gameweek 08],MATCH($A148,FPL_Results_Extract[[Player]:[Player]],0)),INDEX(Team_Key[[Abbreviation]:[Abbreviation]],MATCH(LEFT(INDEX(FPL_Fixtures_Extract[],MATCH($A148,FPL_Fixtures_Extract[[Player]:[Player]],0),MATCH(FPL_Combined[[#Headers],[Gameweek 08]],FPL_Fixtures_Extract[#Headers],0)),LEN(INDEX(FPL_Fixtures_Extract[],MATCH($A148,FPL_Fixtures_Extract[[Player]:[Player]],0),MATCH(FPL_Combined[[#Headers],[Gameweek 08]],FPL_Fixtures_Extract[#Headers],0)))-4),Team_Key[[Full Name]:[Full Name]],0))&amp;RIGHT(INDEX(FPL_Fixtures_Extract[],MATCH($A148,FPL_Fixtures_Extract[[Player]:[Player]],0),MATCH(FPL_Combined[[#Headers],[Gameweek 08]],FPL_Fixtures_Extract[#Headers],0)),3))</f>
        <v>CHE(A) 3-1</v>
      </c>
      <c r="J148" t="str">
        <f ca="1">IF(RIGHT(FPL_Combined[[#Headers],[Gameweek 09]],2)&lt;$B$622,INDEX(FPL_Results_Extract[Gameweek 09],MATCH($A148,FPL_Results_Extract[[Player]:[Player]],0)),INDEX(Team_Key[[Abbreviation]:[Abbreviation]],MATCH(LEFT(INDEX(FPL_Fixtures_Extract[],MATCH($A148,FPL_Fixtures_Extract[[Player]:[Player]],0),MATCH(FPL_Combined[[#Headers],[Gameweek 09]],FPL_Fixtures_Extract[#Headers],0)),LEN(INDEX(FPL_Fixtures_Extract[],MATCH($A148,FPL_Fixtures_Extract[[Player]:[Player]],0),MATCH(FPL_Combined[[#Headers],[Gameweek 09]],FPL_Fixtures_Extract[#Headers],0)))-4),Team_Key[[Full Name]:[Full Name]],0))&amp;RIGHT(INDEX(FPL_Fixtures_Extract[],MATCH($A148,FPL_Fixtures_Extract[[Player]:[Player]],0),MATCH(FPL_Combined[[#Headers],[Gameweek 09]],FPL_Fixtures_Extract[#Headers],0)),3))</f>
        <v>LEI(H) 2-2</v>
      </c>
      <c r="K148" t="str">
        <f ca="1">IF(RIGHT(FPL_Combined[[#Headers],[Gameweek 10]],2)&lt;$B$622,INDEX(FPL_Results_Extract[Gameweek 10],MATCH($A148,FPL_Results_Extract[[Player]:[Player]],0)),INDEX(Team_Key[[Abbreviation]:[Abbreviation]],MATCH(LEFT(INDEX(FPL_Fixtures_Extract[],MATCH($A148,FPL_Fixtures_Extract[[Player]:[Player]],0),MATCH(FPL_Combined[[#Headers],[Gameweek 10]],FPL_Fixtures_Extract[#Headers],0)),LEN(INDEX(FPL_Fixtures_Extract[],MATCH($A148,FPL_Fixtures_Extract[[Player]:[Player]],0),MATCH(FPL_Combined[[#Headers],[Gameweek 10]],FPL_Fixtures_Extract[#Headers],0)))-4),Team_Key[[Full Name]:[Full Name]],0))&amp;RIGHT(INDEX(FPL_Fixtures_Extract[],MATCH($A148,FPL_Fixtures_Extract[[Player]:[Player]],0),MATCH(FPL_Combined[[#Headers],[Gameweek 10]],FPL_Fixtures_Extract[#Headers],0)),3))</f>
        <v>LIV(A) 1-1</v>
      </c>
      <c r="L148" t="str">
        <f ca="1">IF(RIGHT(FPL_Combined[[#Headers],[Gameweek 11]],2)&lt;$B$622,INDEX(FPL_Results_Extract[Gameweek 11],MATCH($A148,FPL_Results_Extract[[Player]:[Player]],0)),INDEX(Team_Key[[Abbreviation]:[Abbreviation]],MATCH(LEFT(INDEX(FPL_Fixtures_Extract[],MATCH($A148,FPL_Fixtures_Extract[[Player]:[Player]],0),MATCH(FPL_Combined[[#Headers],[Gameweek 11]],FPL_Fixtures_Extract[#Headers],0)),LEN(INDEX(FPL_Fixtures_Extract[],MATCH($A148,FPL_Fixtures_Extract[[Player]:[Player]],0),MATCH(FPL_Combined[[#Headers],[Gameweek 11]],FPL_Fixtures_Extract[#Headers],0)))-4),Team_Key[[Full Name]:[Full Name]],0))&amp;RIGHT(INDEX(FPL_Fixtures_Extract[],MATCH($A148,FPL_Fixtures_Extract[[Player]:[Player]],0),MATCH(FPL_Combined[[#Headers],[Gameweek 11]],FPL_Fixtures_Extract[#Headers],0)),3))</f>
        <v>BOU(H) 2-0</v>
      </c>
      <c r="M148" t="str">
        <f ca="1">IF(RIGHT(FPL_Combined[[#Headers],[Gameweek 12]],2)&lt;$B$622,INDEX(FPL_Results_Extract[Gameweek 12],MATCH($A148,FPL_Results_Extract[[Player]:[Player]],0)),INDEX(Team_Key[[Abbreviation]:[Abbreviation]],MATCH(LEFT(INDEX(FPL_Fixtures_Extract[],MATCH($A148,FPL_Fixtures_Extract[[Player]:[Player]],0),MATCH(FPL_Combined[[#Headers],[Gameweek 12]],FPL_Fixtures_Extract[#Headers],0)),LEN(INDEX(FPL_Fixtures_Extract[],MATCH($A148,FPL_Fixtures_Extract[[Player]:[Player]],0),MATCH(FPL_Combined[[#Headers],[Gameweek 12]],FPL_Fixtures_Extract[#Headers],0)))-4),Team_Key[[Full Name]:[Full Name]],0))&amp;RIGHT(INDEX(FPL_Fixtures_Extract[],MATCH($A148,FPL_Fixtures_Extract[[Player]:[Player]],0),MATCH(FPL_Combined[[#Headers],[Gameweek 12]],FPL_Fixtures_Extract[#Headers],0)),3))</f>
        <v>SUN(A) 1-0</v>
      </c>
      <c r="N148" t="str">
        <f ca="1">IF(RIGHT(FPL_Combined[[#Headers],[Gameweek 13]],2)&lt;$B$622,INDEX(FPL_Results_Extract[Gameweek 13],MATCH($A148,FPL_Results_Extract[[Player]:[Player]],0)),INDEX(Team_Key[[Abbreviation]:[Abbreviation]],MATCH(LEFT(INDEX(FPL_Fixtures_Extract[],MATCH($A148,FPL_Fixtures_Extract[[Player]:[Player]],0),MATCH(FPL_Combined[[#Headers],[Gameweek 13]],FPL_Fixtures_Extract[#Headers],0)),LEN(INDEX(FPL_Fixtures_Extract[],MATCH($A148,FPL_Fixtures_Extract[[Player]:[Player]],0),MATCH(FPL_Combined[[#Headers],[Gameweek 13]],FPL_Fixtures_Extract[#Headers],0)))-4),Team_Key[[Full Name]:[Full Name]],0))&amp;RIGHT(INDEX(FPL_Fixtures_Extract[],MATCH($A148,FPL_Fixtures_Extract[[Player]:[Player]],0),MATCH(FPL_Combined[[#Headers],[Gameweek 13]],FPL_Fixtures_Extract[#Headers],0)),3))</f>
        <v>STK(H) 0-1</v>
      </c>
      <c r="O148" t="str">
        <f ca="1">IF(RIGHT(FPL_Combined[[#Headers],[Gameweek 14]],2)&lt;$B$622,INDEX(FPL_Results_Extract[Gameweek 14],MATCH($A148,FPL_Results_Extract[[Player]:[Player]],0)),INDEX(Team_Key[[Abbreviation]:[Abbreviation]],MATCH(LEFT(INDEX(FPL_Fixtures_Extract[],MATCH($A148,FPL_Fixtures_Extract[[Player]:[Player]],0),MATCH(FPL_Combined[[#Headers],[Gameweek 14]],FPL_Fixtures_Extract[#Headers],0)),LEN(INDEX(FPL_Fixtures_Extract[],MATCH($A148,FPL_Fixtures_Extract[[Player]:[Player]],0),MATCH(FPL_Combined[[#Headers],[Gameweek 14]],FPL_Fixtures_Extract[#Headers],0)))-4),Team_Key[[Full Name]:[Full Name]],0))&amp;RIGHT(INDEX(FPL_Fixtures_Extract[],MATCH($A148,FPL_Fixtures_Extract[[Player]:[Player]],0),MATCH(FPL_Combined[[#Headers],[Gameweek 14]],FPL_Fixtures_Extract[#Headers],0)),3))</f>
        <v>MCI(A) 1-3</v>
      </c>
      <c r="P148" t="str">
        <f ca="1">IF(RIGHT(FPL_Combined[[#Headers],[Gameweek 15]],2)&lt;$B$622,INDEX(FPL_Results_Extract[Gameweek 15],MATCH($A148,FPL_Results_Extract[[Player]:[Player]],0)),INDEX(Team_Key[[Abbreviation]:[Abbreviation]],MATCH(LEFT(INDEX(FPL_Fixtures_Extract[],MATCH($A148,FPL_Fixtures_Extract[[Player]:[Player]],0),MATCH(FPL_Combined[[#Headers],[Gameweek 15]],FPL_Fixtures_Extract[#Headers],0)),LEN(INDEX(FPL_Fixtures_Extract[],MATCH($A148,FPL_Fixtures_Extract[[Player]:[Player]],0),MATCH(FPL_Combined[[#Headers],[Gameweek 15]],FPL_Fixtures_Extract[#Headers],0)))-4),Team_Key[[Full Name]:[Full Name]],0))&amp;RIGHT(INDEX(FPL_Fixtures_Extract[],MATCH($A148,FPL_Fixtures_Extract[[Player]:[Player]],0),MATCH(FPL_Combined[[#Headers],[Gameweek 15]],FPL_Fixtures_Extract[#Headers],0)),3))</f>
        <v>AVL(H) 1-1</v>
      </c>
      <c r="Q148" t="str">
        <f ca="1">IF(RIGHT(FPL_Combined[[#Headers],[Gameweek 16]],2)&lt;$B$622,INDEX(FPL_Results_Extract[Gameweek 16],MATCH($A148,FPL_Results_Extract[[Player]:[Player]],0)),INDEX(Team_Key[[Abbreviation]:[Abbreviation]],MATCH(LEFT(INDEX(FPL_Fixtures_Extract[],MATCH($A148,FPL_Fixtures_Extract[[Player]:[Player]],0),MATCH(FPL_Combined[[#Headers],[Gameweek 16]],FPL_Fixtures_Extract[#Headers],0)),LEN(INDEX(FPL_Fixtures_Extract[],MATCH($A148,FPL_Fixtures_Extract[[Player]:[Player]],0),MATCH(FPL_Combined[[#Headers],[Gameweek 16]],FPL_Fixtures_Extract[#Headers],0)))-4),Team_Key[[Full Name]:[Full Name]],0))&amp;RIGHT(INDEX(FPL_Fixtures_Extract[],MATCH($A148,FPL_Fixtures_Extract[[Player]:[Player]],0),MATCH(FPL_Combined[[#Headers],[Gameweek 16]],FPL_Fixtures_Extract[#Headers],0)),3))</f>
        <v>CRY(A) 0-1</v>
      </c>
      <c r="R148" t="str">
        <f ca="1">IF(RIGHT(FPL_Combined[[#Headers],[Gameweek 17]],2)&lt;$B$622,INDEX(FPL_Results_Extract[Gameweek 17],MATCH($A148,FPL_Results_Extract[[Player]:[Player]],0)),INDEX(Team_Key[[Abbreviation]:[Abbreviation]],MATCH(LEFT(INDEX(FPL_Fixtures_Extract[],MATCH($A148,FPL_Fixtures_Extract[[Player]:[Player]],0),MATCH(FPL_Combined[[#Headers],[Gameweek 17]],FPL_Fixtures_Extract[#Headers],0)),LEN(INDEX(FPL_Fixtures_Extract[],MATCH($A148,FPL_Fixtures_Extract[[Player]:[Player]],0),MATCH(FPL_Combined[[#Headers],[Gameweek 17]],FPL_Fixtures_Extract[#Headers],0)))-4),Team_Key[[Full Name]:[Full Name]],0))&amp;RIGHT(INDEX(FPL_Fixtures_Extract[],MATCH($A148,FPL_Fixtures_Extract[[Player]:[Player]],0),MATCH(FPL_Combined[[#Headers],[Gameweek 17]],FPL_Fixtures_Extract[#Headers],0)),3))</f>
        <v>TOT(H) 0-2</v>
      </c>
      <c r="S148" t="str">
        <f ca="1">IF(RIGHT(FPL_Combined[[#Headers],[Gameweek 18]],2)&lt;$B$622,INDEX(FPL_Results_Extract[Gameweek 18],MATCH($A148,FPL_Results_Extract[[Player]:[Player]],0)),INDEX(Team_Key[[Abbreviation]:[Abbreviation]],MATCH(LEFT(INDEX(FPL_Fixtures_Extract[],MATCH($A148,FPL_Fixtures_Extract[[Player]:[Player]],0),MATCH(FPL_Combined[[#Headers],[Gameweek 18]],FPL_Fixtures_Extract[#Headers],0)),LEN(INDEX(FPL_Fixtures_Extract[],MATCH($A148,FPL_Fixtures_Extract[[Player]:[Player]],0),MATCH(FPL_Combined[[#Headers],[Gameweek 18]],FPL_Fixtures_Extract[#Headers],0)))-4),Team_Key[[Full Name]:[Full Name]],0))&amp;RIGHT(INDEX(FPL_Fixtures_Extract[],MATCH($A148,FPL_Fixtures_Extract[[Player]:[Player]],0),MATCH(FPL_Combined[[#Headers],[Gameweek 18]],FPL_Fixtures_Extract[#Headers],0)),3))</f>
        <v>ARS(H) 4-0</v>
      </c>
      <c r="T148" t="str">
        <f ca="1">IF(RIGHT(FPL_Combined[[#Headers],[Gameweek 19]],2)&lt;$B$622,INDEX(FPL_Results_Extract[Gameweek 19],MATCH($A148,FPL_Results_Extract[[Player]:[Player]],0)),INDEX(Team_Key[[Abbreviation]:[Abbreviation]],MATCH(LEFT(INDEX(FPL_Fixtures_Extract[],MATCH($A148,FPL_Fixtures_Extract[[Player]:[Player]],0),MATCH(FPL_Combined[[#Headers],[Gameweek 19]],FPL_Fixtures_Extract[#Headers],0)),LEN(INDEX(FPL_Fixtures_Extract[],MATCH($A148,FPL_Fixtures_Extract[[Player]:[Player]],0),MATCH(FPL_Combined[[#Headers],[Gameweek 19]],FPL_Fixtures_Extract[#Headers],0)))-4),Team_Key[[Full Name]:[Full Name]],0))&amp;RIGHT(INDEX(FPL_Fixtures_Extract[],MATCH($A148,FPL_Fixtures_Extract[[Player]:[Player]],0),MATCH(FPL_Combined[[#Headers],[Gameweek 19]],FPL_Fixtures_Extract[#Headers],0)),3))</f>
        <v>WHU(A) 1-2</v>
      </c>
      <c r="U148" t="str">
        <f ca="1">IF(RIGHT(FPL_Combined[[#Headers],[Gameweek 20]],2)&lt;$B$622,INDEX(FPL_Results_Extract[Gameweek 20],MATCH($A148,FPL_Results_Extract[[Player]:[Player]],0)),INDEX(Team_Key[[Abbreviation]:[Abbreviation]],MATCH(LEFT(INDEX(FPL_Fixtures_Extract[],MATCH($A148,FPL_Fixtures_Extract[[Player]:[Player]],0),MATCH(FPL_Combined[[#Headers],[Gameweek 20]],FPL_Fixtures_Extract[#Headers],0)),LEN(INDEX(FPL_Fixtures_Extract[],MATCH($A148,FPL_Fixtures_Extract[[Player]:[Player]],0),MATCH(FPL_Combined[[#Headers],[Gameweek 20]],FPL_Fixtures_Extract[#Headers],0)))-4),Team_Key[[Full Name]:[Full Name]],0))&amp;RIGHT(INDEX(FPL_Fixtures_Extract[],MATCH($A148,FPL_Fixtures_Extract[[Player]:[Player]],0),MATCH(FPL_Combined[[#Headers],[Gameweek 20]],FPL_Fixtures_Extract[#Headers],0)),3))</f>
        <v>NOR(A) 0-1</v>
      </c>
      <c r="V148" t="str">
        <f ca="1">IF(RIGHT(FPL_Combined[[#Headers],[Gameweek 21]],2)&lt;$B$622,INDEX(FPL_Results_Extract[Gameweek 21],MATCH($A148,FPL_Results_Extract[[Player]:[Player]],0)),INDEX(Team_Key[[Abbreviation]:[Abbreviation]],MATCH(LEFT(INDEX(FPL_Fixtures_Extract[],MATCH($A148,FPL_Fixtures_Extract[[Player]:[Player]],0),MATCH(FPL_Combined[[#Headers],[Gameweek 21]],FPL_Fixtures_Extract[#Headers],0)),LEN(INDEX(FPL_Fixtures_Extract[],MATCH($A148,FPL_Fixtures_Extract[[Player]:[Player]],0),MATCH(FPL_Combined[[#Headers],[Gameweek 21]],FPL_Fixtures_Extract[#Headers],0)))-4),Team_Key[[Full Name]:[Full Name]],0))&amp;RIGHT(INDEX(FPL_Fixtures_Extract[],MATCH($A148,FPL_Fixtures_Extract[[Player]:[Player]],0),MATCH(FPL_Combined[[#Headers],[Gameweek 21]],FPL_Fixtures_Extract[#Headers],0)),3))</f>
        <v>WAT(H) 2-0</v>
      </c>
      <c r="W148" t="str">
        <f ca="1">IF(RIGHT(FPL_Combined[[#Headers],[Gameweek 22]],2)&lt;$B$622,INDEX(FPL_Results_Extract[Gameweek 22],MATCH($A148,FPL_Results_Extract[[Player]:[Player]],0)),INDEX(Team_Key[[Abbreviation]:[Abbreviation]],MATCH(LEFT(INDEX(FPL_Fixtures_Extract[],MATCH($A148,FPL_Fixtures_Extract[[Player]:[Player]],0),MATCH(FPL_Combined[[#Headers],[Gameweek 22]],FPL_Fixtures_Extract[#Headers],0)),LEN(INDEX(FPL_Fixtures_Extract[],MATCH($A148,FPL_Fixtures_Extract[[Player]:[Player]],0),MATCH(FPL_Combined[[#Headers],[Gameweek 22]],FPL_Fixtures_Extract[#Headers],0)))-4),Team_Key[[Full Name]:[Full Name]],0))&amp;RIGHT(INDEX(FPL_Fixtures_Extract[],MATCH($A148,FPL_Fixtures_Extract[[Player]:[Player]],0),MATCH(FPL_Combined[[#Headers],[Gameweek 22]],FPL_Fixtures_Extract[#Headers],0)),3))</f>
        <v>WBA(H) 3-0</v>
      </c>
      <c r="X148" t="str">
        <f ca="1">IF(RIGHT(FPL_Combined[[#Headers],[Gameweek 23]],2)&lt;$B$622,INDEX(FPL_Results_Extract[Gameweek 23],MATCH($A148,FPL_Results_Extract[[Player]:[Player]],0)),INDEX(Team_Key[[Abbreviation]:[Abbreviation]],MATCH(LEFT(INDEX(FPL_Fixtures_Extract[],MATCH($A148,FPL_Fixtures_Extract[[Player]:[Player]],0),MATCH(FPL_Combined[[#Headers],[Gameweek 23]],FPL_Fixtures_Extract[#Headers],0)),LEN(INDEX(FPL_Fixtures_Extract[],MATCH($A148,FPL_Fixtures_Extract[[Player]:[Player]],0),MATCH(FPL_Combined[[#Headers],[Gameweek 23]],FPL_Fixtures_Extract[#Headers],0)))-4),Team_Key[[Full Name]:[Full Name]],0))&amp;RIGHT(INDEX(FPL_Fixtures_Extract[],MATCH($A148,FPL_Fixtures_Extract[[Player]:[Player]],0),MATCH(FPL_Combined[[#Headers],[Gameweek 23]],FPL_Fixtures_Extract[#Headers],0)),3))</f>
        <v>MUN(A) 1-0</v>
      </c>
      <c r="Y148" t="str">
        <f ca="1">IF(RIGHT(FPL_Combined[[#Headers],[Gameweek 24]],2)&lt;$B$622,INDEX(FPL_Results_Extract[Team],MATCH($A148,FPL_Results_Extract[[Player]:[Player]],0)),INDEX(Team_Key[[Abbreviation]:[Abbreviation]],MATCH(LEFT(INDEX(FPL_Fixtures_Extract[],MATCH($A148,FPL_Fixtures_Extract[[Player]:[Player]],0),MATCH(FPL_Combined[[#Headers],[Gameweek 24]],FPL_Fixtures_Extract[#Headers],0)),LEN(INDEX(FPL_Fixtures_Extract[],MATCH($A148,FPL_Fixtures_Extract[[Player]:[Player]],0),MATCH(FPL_Combined[[#Headers],[Gameweek 24]],FPL_Fixtures_Extract[#Headers],0)))-4),Team_Key[[Full Name]:[Full Name]],0))&amp;RIGHT(INDEX(FPL_Fixtures_Extract[],MATCH($A148,FPL_Fixtures_Extract[[Player]:[Player]],0),MATCH(FPL_Combined[[#Headers],[Gameweek 24]],FPL_Fixtures_Extract[#Headers],0)),3))</f>
        <v>SOU</v>
      </c>
      <c r="Z148" t="str">
        <f ca="1">IF(RIGHT(FPL_Combined[[#Headers],[Gameweek 25]],2)&lt;$B$622,INDEX(FPL_Results_Extract[Player],MATCH($A148,FPL_Results_Extract[[Player]:[Player]],0)),INDEX(Team_Key[[Abbreviation]:[Abbreviation]],MATCH(LEFT(INDEX(FPL_Fixtures_Extract[],MATCH($A148,FPL_Fixtures_Extract[[Player]:[Player]],0),MATCH(FPL_Combined[[#Headers],[Gameweek 25]],FPL_Fixtures_Extract[#Headers],0)),LEN(INDEX(FPL_Fixtures_Extract[],MATCH($A148,FPL_Fixtures_Extract[[Player]:[Player]],0),MATCH(FPL_Combined[[#Headers],[Gameweek 25]],FPL_Fixtures_Extract[#Headers],0)))-4),Team_Key[[Full Name]:[Full Name]],0))&amp;RIGHT(INDEX(FPL_Fixtures_Extract[],MATCH($A148,FPL_Fixtures_Extract[[Player]:[Player]],0),MATCH(FPL_Combined[[#Headers],[Gameweek 25]],FPL_Fixtures_Extract[#Headers],0)),3))</f>
        <v>Davis</v>
      </c>
      <c r="AA148" t="str">
        <f ca="1">IF(RIGHT(FPL_Combined[[#Headers],[Gameweek 26]],2)&lt;$B$622,INDEX(FPL_Results_Extract[Gameweek 01],MATCH($A148,FPL_Results_Extract[[Player]:[Player]],0)),INDEX(Team_Key[[Abbreviation]:[Abbreviation]],MATCH(LEFT(INDEX(FPL_Fixtures_Extract[],MATCH($A148,FPL_Fixtures_Extract[[Player]:[Player]],0),MATCH(FPL_Combined[[#Headers],[Gameweek 26]],FPL_Fixtures_Extract[#Headers],0)),LEN(INDEX(FPL_Fixtures_Extract[],MATCH($A148,FPL_Fixtures_Extract[[Player]:[Player]],0),MATCH(FPL_Combined[[#Headers],[Gameweek 26]],FPL_Fixtures_Extract[#Headers],0)))-4),Team_Key[[Full Name]:[Full Name]],0))&amp;RIGHT(INDEX(FPL_Fixtures_Extract[],MATCH($A148,FPL_Fixtures_Extract[[Player]:[Player]],0),MATCH(FPL_Combined[[#Headers],[Gameweek 26]],FPL_Fixtures_Extract[#Headers],0)),3))</f>
        <v>NEW(A) 2-2</v>
      </c>
      <c r="AB148" t="str">
        <f ca="1">IF(RIGHT(FPL_Combined[[#Headers],[Gameweek 27]],2)&lt;$B$622,INDEX(FPL_Results_Extract[Gameweek 02],MATCH($A148,FPL_Results_Extract[[Player]:[Player]],0)),INDEX(Team_Key[[Abbreviation]:[Abbreviation]],MATCH(LEFT(INDEX(FPL_Fixtures_Extract[],MATCH($A148,FPL_Fixtures_Extract[[Player]:[Player]],0),MATCH(FPL_Combined[[#Headers],[Gameweek 27]],FPL_Fixtures_Extract[#Headers],0)),LEN(INDEX(FPL_Fixtures_Extract[],MATCH($A148,FPL_Fixtures_Extract[[Player]:[Player]],0),MATCH(FPL_Combined[[#Headers],[Gameweek 27]],FPL_Fixtures_Extract[#Headers],0)))-4),Team_Key[[Full Name]:[Full Name]],0))&amp;RIGHT(INDEX(FPL_Fixtures_Extract[],MATCH($A148,FPL_Fixtures_Extract[[Player]:[Player]],0),MATCH(FPL_Combined[[#Headers],[Gameweek 27]],FPL_Fixtures_Extract[#Headers],0)),3))</f>
        <v>EVE(H) 0-3</v>
      </c>
      <c r="AC148" t="str">
        <f ca="1">IF(RIGHT(FPL_Combined[[#Headers],[Gameweek 28]],2)&lt;$B$622,INDEX(FPL_Results_Extract[Gameweek 03],MATCH($A148,FPL_Results_Extract[[Player]:[Player]],0)),INDEX(Team_Key[[Abbreviation]:[Abbreviation]],MATCH(LEFT(INDEX(FPL_Fixtures_Extract[],MATCH($A148,FPL_Fixtures_Extract[[Player]:[Player]],0),MATCH(FPL_Combined[[#Headers],[Gameweek 28]],FPL_Fixtures_Extract[#Headers],0)),LEN(INDEX(FPL_Fixtures_Extract[],MATCH($A148,FPL_Fixtures_Extract[[Player]:[Player]],0),MATCH(FPL_Combined[[#Headers],[Gameweek 28]],FPL_Fixtures_Extract[#Headers],0)))-4),Team_Key[[Full Name]:[Full Name]],0))&amp;RIGHT(INDEX(FPL_Fixtures_Extract[],MATCH($A148,FPL_Fixtures_Extract[[Player]:[Player]],0),MATCH(FPL_Combined[[#Headers],[Gameweek 28]],FPL_Fixtures_Extract[#Headers],0)),3))</f>
        <v>WAT(A) 0-0</v>
      </c>
      <c r="AD148" t="str">
        <f ca="1">IF(RIGHT(FPL_Combined[[#Headers],[Gameweek 29]],2)&lt;$B$622,INDEX(FPL_Results_Extract[Gameweek 04],MATCH($A148,FPL_Results_Extract[[Player]:[Player]],0)),INDEX(Team_Key[[Abbreviation]:[Abbreviation]],MATCH(LEFT(INDEX(FPL_Fixtures_Extract[],MATCH($A148,FPL_Fixtures_Extract[[Player]:[Player]],0),MATCH(FPL_Combined[[#Headers],[Gameweek 29]],FPL_Fixtures_Extract[#Headers],0)),LEN(INDEX(FPL_Fixtures_Extract[],MATCH($A148,FPL_Fixtures_Extract[[Player]:[Player]],0),MATCH(FPL_Combined[[#Headers],[Gameweek 29]],FPL_Fixtures_Extract[#Headers],0)))-4),Team_Key[[Full Name]:[Full Name]],0))&amp;RIGHT(INDEX(FPL_Fixtures_Extract[],MATCH($A148,FPL_Fixtures_Extract[[Player]:[Player]],0),MATCH(FPL_Combined[[#Headers],[Gameweek 29]],FPL_Fixtures_Extract[#Headers],0)),3))</f>
        <v>SUN(H)</v>
      </c>
      <c r="AE148" t="str">
        <f ca="1">IF(RIGHT(FPL_Combined[[#Headers],[Gameweek 30]],2)&lt;$B$622,INDEX(FPL_Results_Extract[Gameweek 05],MATCH($A148,FPL_Results_Extract[[Player]:[Player]],0)),INDEX(Team_Key[[Abbreviation]:[Abbreviation]],MATCH(LEFT(INDEX(FPL_Fixtures_Extract[],MATCH($A148,FPL_Fixtures_Extract[[Player]:[Player]],0),MATCH(FPL_Combined[[#Headers],[Gameweek 30]],FPL_Fixtures_Extract[#Headers],0)),LEN(INDEX(FPL_Fixtures_Extract[],MATCH($A148,FPL_Fixtures_Extract[[Player]:[Player]],0),MATCH(FPL_Combined[[#Headers],[Gameweek 30]],FPL_Fixtures_Extract[#Headers],0)))-4),Team_Key[[Full Name]:[Full Name]],0))&amp;RIGHT(INDEX(FPL_Fixtures_Extract[],MATCH($A148,FPL_Fixtures_Extract[[Player]:[Player]],0),MATCH(FPL_Combined[[#Headers],[Gameweek 30]],FPL_Fixtures_Extract[#Headers],0)),3))</f>
        <v>STK(A)</v>
      </c>
      <c r="AF148" t="str">
        <f ca="1">IF(RIGHT(FPL_Combined[[#Headers],[Gameweek 31]],2)&lt;$B$622,INDEX(FPL_Results_Extract[Gameweek 06],MATCH($A148,FPL_Results_Extract[[Player]:[Player]],0)),INDEX(Team_Key[[Abbreviation]:[Abbreviation]],MATCH(LEFT(INDEX(FPL_Fixtures_Extract[],MATCH($A148,FPL_Fixtures_Extract[[Player]:[Player]],0),MATCH(FPL_Combined[[#Headers],[Gameweek 31]],FPL_Fixtures_Extract[#Headers],0)),LEN(INDEX(FPL_Fixtures_Extract[],MATCH($A148,FPL_Fixtures_Extract[[Player]:[Player]],0),MATCH(FPL_Combined[[#Headers],[Gameweek 31]],FPL_Fixtures_Extract[#Headers],0)))-4),Team_Key[[Full Name]:[Full Name]],0))&amp;RIGHT(INDEX(FPL_Fixtures_Extract[],MATCH($A148,FPL_Fixtures_Extract[[Player]:[Player]],0),MATCH(FPL_Combined[[#Headers],[Gameweek 31]],FPL_Fixtures_Extract[#Headers],0)),3))</f>
        <v>LIV(H)</v>
      </c>
      <c r="AG148" t="str">
        <f ca="1">IF(RIGHT(FPL_Combined[[#Headers],[Gameweek 32]],2)&lt;$B$622,INDEX(FPL_Results_Extract[Gameweek 07],MATCH($A148,FPL_Results_Extract[[Player]:[Player]],0)),INDEX(Team_Key[[Abbreviation]:[Abbreviation]],MATCH(LEFT(INDEX(FPL_Fixtures_Extract[],MATCH($A148,FPL_Fixtures_Extract[[Player]:[Player]],0),MATCH(FPL_Combined[[#Headers],[Gameweek 32]],FPL_Fixtures_Extract[#Headers],0)),LEN(INDEX(FPL_Fixtures_Extract[],MATCH($A148,FPL_Fixtures_Extract[[Player]:[Player]],0),MATCH(FPL_Combined[[#Headers],[Gameweek 32]],FPL_Fixtures_Extract[#Headers],0)))-4),Team_Key[[Full Name]:[Full Name]],0))&amp;RIGHT(INDEX(FPL_Fixtures_Extract[],MATCH($A148,FPL_Fixtures_Extract[[Player]:[Player]],0),MATCH(FPL_Combined[[#Headers],[Gameweek 32]],FPL_Fixtures_Extract[#Headers],0)),3))</f>
        <v>LEI(A)</v>
      </c>
      <c r="AH148" t="str">
        <f ca="1">IF(RIGHT(FPL_Combined[[#Headers],[Gameweek 33]],2)&lt;$B$622,INDEX(FPL_Results_Extract[Gameweek 08],MATCH($A148,FPL_Results_Extract[[Player]:[Player]],0)),INDEX(Team_Key[[Abbreviation]:[Abbreviation]],MATCH(LEFT(INDEX(FPL_Fixtures_Extract[],MATCH($A148,FPL_Fixtures_Extract[[Player]:[Player]],0),MATCH(FPL_Combined[[#Headers],[Gameweek 33]],FPL_Fixtures_Extract[#Headers],0)),LEN(INDEX(FPL_Fixtures_Extract[],MATCH($A148,FPL_Fixtures_Extract[[Player]:[Player]],0),MATCH(FPL_Combined[[#Headers],[Gameweek 33]],FPL_Fixtures_Extract[#Headers],0)))-4),Team_Key[[Full Name]:[Full Name]],0))&amp;RIGHT(INDEX(FPL_Fixtures_Extract[],MATCH($A148,FPL_Fixtures_Extract[[Player]:[Player]],0),MATCH(FPL_Combined[[#Headers],[Gameweek 33]],FPL_Fixtures_Extract[#Headers],0)),3))</f>
        <v>NEW(H)</v>
      </c>
      <c r="AI148" t="str">
        <f ca="1">IF(RIGHT(FPL_Combined[[#Headers],[Gameweek 34]],2)&lt;$B$622,INDEX(FPL_Results_Extract[Gameweek 09],MATCH($A148,FPL_Results_Extract[[Player]:[Player]],0)),INDEX(Team_Key[[Abbreviation]:[Abbreviation]],MATCH(LEFT(INDEX(FPL_Fixtures_Extract[],MATCH($A148,FPL_Fixtures_Extract[[Player]:[Player]],0),MATCH(FPL_Combined[[#Headers],[Gameweek 34]],FPL_Fixtures_Extract[#Headers],0)),LEN(INDEX(FPL_Fixtures_Extract[],MATCH($A148,FPL_Fixtures_Extract[[Player]:[Player]],0),MATCH(FPL_Combined[[#Headers],[Gameweek 34]],FPL_Fixtures_Extract[#Headers],0)))-4),Team_Key[[Full Name]:[Full Name]],0))&amp;RIGHT(INDEX(FPL_Fixtures_Extract[],MATCH($A148,FPL_Fixtures_Extract[[Player]:[Player]],0),MATCH(FPL_Combined[[#Headers],[Gameweek 34]],FPL_Fixtures_Extract[#Headers],0)),3))</f>
        <v>EVE(A)</v>
      </c>
      <c r="AJ148" t="str">
        <f ca="1">IF(RIGHT(FPL_Combined[[#Headers],[Gameweek 35]],2)&lt;$B$622,INDEX(FPL_Results_Extract[Gameweek 10],MATCH($A148,FPL_Results_Extract[[Player]:[Player]],0)),INDEX(Team_Key[[Abbreviation]:[Abbreviation]],MATCH(LEFT(INDEX(FPL_Fixtures_Extract[],MATCH($A148,FPL_Fixtures_Extract[[Player]:[Player]],0),MATCH(FPL_Combined[[#Headers],[Gameweek 35]],FPL_Fixtures_Extract[#Headers],0)),LEN(INDEX(FPL_Fixtures_Extract[],MATCH($A148,FPL_Fixtures_Extract[[Player]:[Player]],0),MATCH(FPL_Combined[[#Headers],[Gameweek 35]],FPL_Fixtures_Extract[#Headers],0)))-4),Team_Key[[Full Name]:[Full Name]],0))&amp;RIGHT(INDEX(FPL_Fixtures_Extract[],MATCH($A148,FPL_Fixtures_Extract[[Player]:[Player]],0),MATCH(FPL_Combined[[#Headers],[Gameweek 35]],FPL_Fixtures_Extract[#Headers],0)),3))</f>
        <v>AVL(A)</v>
      </c>
      <c r="AK148" t="str">
        <f ca="1">IF(RIGHT(FPL_Combined[[#Headers],[Gameweek 36]],2)&lt;$B$622,INDEX(FPL_Results_Extract[Gameweek 11],MATCH($A148,FPL_Results_Extract[[Player]:[Player]],0)),INDEX(Team_Key[[Abbreviation]:[Abbreviation]],MATCH(LEFT(INDEX(FPL_Fixtures_Extract[],MATCH($A148,FPL_Fixtures_Extract[[Player]:[Player]],0),MATCH(FPL_Combined[[#Headers],[Gameweek 36]],FPL_Fixtures_Extract[#Headers],0)),LEN(INDEX(FPL_Fixtures_Extract[],MATCH($A148,FPL_Fixtures_Extract[[Player]:[Player]],0),MATCH(FPL_Combined[[#Headers],[Gameweek 36]],FPL_Fixtures_Extract[#Headers],0)))-4),Team_Key[[Full Name]:[Full Name]],0))&amp;RIGHT(INDEX(FPL_Fixtures_Extract[],MATCH($A148,FPL_Fixtures_Extract[[Player]:[Player]],0),MATCH(FPL_Combined[[#Headers],[Gameweek 36]],FPL_Fixtures_Extract[#Headers],0)),3))</f>
        <v>MCI(H)</v>
      </c>
      <c r="AL148" t="str">
        <f ca="1">IF(RIGHT(FPL_Combined[[#Headers],[Gameweek 37]],2)&lt;$B$622,INDEX(FPL_Results_Extract[Gameweek 12],MATCH($A148,FPL_Results_Extract[[Player]:[Player]],0)),INDEX(Team_Key[[Abbreviation]:[Abbreviation]],MATCH(LEFT(INDEX(FPL_Fixtures_Extract[],MATCH($A148,FPL_Fixtures_Extract[[Player]:[Player]],0),MATCH(FPL_Combined[[#Headers],[Gameweek 37]],FPL_Fixtures_Extract[#Headers],0)),LEN(INDEX(FPL_Fixtures_Extract[],MATCH($A148,FPL_Fixtures_Extract[[Player]:[Player]],0),MATCH(FPL_Combined[[#Headers],[Gameweek 37]],FPL_Fixtures_Extract[#Headers],0)))-4),Team_Key[[Full Name]:[Full Name]],0))&amp;RIGHT(INDEX(FPL_Fixtures_Extract[],MATCH($A148,FPL_Fixtures_Extract[[Player]:[Player]],0),MATCH(FPL_Combined[[#Headers],[Gameweek 37]],FPL_Fixtures_Extract[#Headers],0)),3))</f>
        <v>TOT(A)</v>
      </c>
      <c r="AM148" t="str">
        <f ca="1">IF(RIGHT(FPL_Combined[[#Headers],[Gameweek 38]],2)&lt;$B$622,INDEX(FPL_Results_Extract[Gameweek 13],MATCH($A148,FPL_Results_Extract[[Player]:[Player]],0)),INDEX(Team_Key[[Abbreviation]:[Abbreviation]],MATCH(LEFT(INDEX(FPL_Fixtures_Extract[],MATCH($A148,FPL_Fixtures_Extract[[Player]:[Player]],0),MATCH(FPL_Combined[[#Headers],[Gameweek 38]],FPL_Fixtures_Extract[#Headers],0)),LEN(INDEX(FPL_Fixtures_Extract[],MATCH($A148,FPL_Fixtures_Extract[[Player]:[Player]],0),MATCH(FPL_Combined[[#Headers],[Gameweek 38]],FPL_Fixtures_Extract[#Headers],0)))-4),Team_Key[[Full Name]:[Full Name]],0))&amp;RIGHT(INDEX(FPL_Fixtures_Extract[],MATCH($A148,FPL_Fixtures_Extract[[Player]:[Player]],0),MATCH(FPL_Combined[[#Headers],[Gameweek 38]],FPL_Fixtures_Extract[#Headers],0)),3))</f>
        <v>CRY(H)</v>
      </c>
    </row>
    <row r="149" spans="1:39" x14ac:dyDescent="0.45">
      <c r="A149" t="s">
        <v>150</v>
      </c>
      <c r="B149" t="str">
        <f ca="1">IF(RIGHT(FPL_Combined[[#Headers],[Gameweek 01]],2)&lt;$B$622,INDEX(FPL_Results_Extract[Gameweek 01],MATCH($A149,FPL_Results_Extract[[Player]:[Player]],0)),INDEX(Team_Key[[Abbreviation]:[Abbreviation]],MATCH(LEFT(INDEX(FPL_Fixtures_Extract[],MATCH($A149,FPL_Fixtures_Extract[[Player]:[Player]],0),MATCH(FPL_Combined[[#Headers],[Gameweek 01]],FPL_Fixtures_Extract[#Headers],0)),LEN(INDEX(FPL_Fixtures_Extract[],MATCH($A149,FPL_Fixtures_Extract[[Player]:[Player]],0),MATCH(FPL_Combined[[#Headers],[Gameweek 01]],FPL_Fixtures_Extract[#Headers],0)))-4),Team_Key[[Full Name]:[Full Name]],0))&amp;RIGHT(INDEX(FPL_Fixtures_Extract[],MATCH($A149,FPL_Fixtures_Extract[[Player]:[Player]],0),MATCH(FPL_Combined[[#Headers],[Gameweek 01]],FPL_Fixtures_Extract[#Headers],0)),3))</f>
        <v>NEW(A) 2-2</v>
      </c>
      <c r="C149" t="str">
        <f ca="1">IF(RIGHT(FPL_Combined[[#Headers],[Gameweek 02]],2)&lt;$B$622,INDEX(FPL_Results_Extract[Gameweek 02],MATCH($A149,FPL_Results_Extract[[Player]:[Player]],0)),INDEX(Team_Key[[Abbreviation]:[Abbreviation]],MATCH(LEFT(INDEX(FPL_Fixtures_Extract[],MATCH($A149,FPL_Fixtures_Extract[[Player]:[Player]],0),MATCH(FPL_Combined[[#Headers],[Gameweek 02]],FPL_Fixtures_Extract[#Headers],0)),LEN(INDEX(FPL_Fixtures_Extract[],MATCH($A149,FPL_Fixtures_Extract[[Player]:[Player]],0),MATCH(FPL_Combined[[#Headers],[Gameweek 02]],FPL_Fixtures_Extract[#Headers],0)))-4),Team_Key[[Full Name]:[Full Name]],0))&amp;RIGHT(INDEX(FPL_Fixtures_Extract[],MATCH($A149,FPL_Fixtures_Extract[[Player]:[Player]],0),MATCH(FPL_Combined[[#Headers],[Gameweek 02]],FPL_Fixtures_Extract[#Headers],0)),3))</f>
        <v>EVE(H) 0-3</v>
      </c>
      <c r="D149" t="str">
        <f ca="1">IF(RIGHT(FPL_Combined[[#Headers],[Gameweek 03]],2)&lt;$B$622,INDEX(FPL_Results_Extract[Gameweek 03],MATCH($A149,FPL_Results_Extract[[Player]:[Player]],0)),INDEX(Team_Key[[Abbreviation]:[Abbreviation]],MATCH(LEFT(INDEX(FPL_Fixtures_Extract[],MATCH($A149,FPL_Fixtures_Extract[[Player]:[Player]],0),MATCH(FPL_Combined[[#Headers],[Gameweek 03]],FPL_Fixtures_Extract[#Headers],0)),LEN(INDEX(FPL_Fixtures_Extract[],MATCH($A149,FPL_Fixtures_Extract[[Player]:[Player]],0),MATCH(FPL_Combined[[#Headers],[Gameweek 03]],FPL_Fixtures_Extract[#Headers],0)))-4),Team_Key[[Full Name]:[Full Name]],0))&amp;RIGHT(INDEX(FPL_Fixtures_Extract[],MATCH($A149,FPL_Fixtures_Extract[[Player]:[Player]],0),MATCH(FPL_Combined[[#Headers],[Gameweek 03]],FPL_Fixtures_Extract[#Headers],0)),3))</f>
        <v>WAT(A) 0-0</v>
      </c>
      <c r="E149" t="str">
        <f ca="1">IF(RIGHT(FPL_Combined[[#Headers],[Gameweek 04]],2)&lt;$B$622,INDEX(FPL_Results_Extract[Gameweek 04],MATCH($A149,FPL_Results_Extract[[Player]:[Player]],0)),INDEX(Team_Key[[Abbreviation]:[Abbreviation]],MATCH(LEFT(INDEX(FPL_Fixtures_Extract[],MATCH($A149,FPL_Fixtures_Extract[[Player]:[Player]],0),MATCH(FPL_Combined[[#Headers],[Gameweek 04]],FPL_Fixtures_Extract[#Headers],0)),LEN(INDEX(FPL_Fixtures_Extract[],MATCH($A149,FPL_Fixtures_Extract[[Player]:[Player]],0),MATCH(FPL_Combined[[#Headers],[Gameweek 04]],FPL_Fixtures_Extract[#Headers],0)))-4),Team_Key[[Full Name]:[Full Name]],0))&amp;RIGHT(INDEX(FPL_Fixtures_Extract[],MATCH($A149,FPL_Fixtures_Extract[[Player]:[Player]],0),MATCH(FPL_Combined[[#Headers],[Gameweek 04]],FPL_Fixtures_Extract[#Headers],0)),3))</f>
        <v>NOR(H) 3-0</v>
      </c>
      <c r="F149" t="str">
        <f ca="1">IF(RIGHT(FPL_Combined[[#Headers],[Gameweek 05]],2)&lt;$B$622,INDEX(FPL_Results_Extract[Gameweek 05],MATCH($A149,FPL_Results_Extract[[Player]:[Player]],0)),INDEX(Team_Key[[Abbreviation]:[Abbreviation]],MATCH(LEFT(INDEX(FPL_Fixtures_Extract[],MATCH($A149,FPL_Fixtures_Extract[[Player]:[Player]],0),MATCH(FPL_Combined[[#Headers],[Gameweek 05]],FPL_Fixtures_Extract[#Headers],0)),LEN(INDEX(FPL_Fixtures_Extract[],MATCH($A149,FPL_Fixtures_Extract[[Player]:[Player]],0),MATCH(FPL_Combined[[#Headers],[Gameweek 05]],FPL_Fixtures_Extract[#Headers],0)))-4),Team_Key[[Full Name]:[Full Name]],0))&amp;RIGHT(INDEX(FPL_Fixtures_Extract[],MATCH($A149,FPL_Fixtures_Extract[[Player]:[Player]],0),MATCH(FPL_Combined[[#Headers],[Gameweek 05]],FPL_Fixtures_Extract[#Headers],0)),3))</f>
        <v>WBA(A) 0-0</v>
      </c>
      <c r="G149" t="str">
        <f ca="1">IF(RIGHT(FPL_Combined[[#Headers],[Gameweek 06]],2)&lt;$B$622,INDEX(FPL_Results_Extract[Gameweek 06],MATCH($A149,FPL_Results_Extract[[Player]:[Player]],0)),INDEX(Team_Key[[Abbreviation]:[Abbreviation]],MATCH(LEFT(INDEX(FPL_Fixtures_Extract[],MATCH($A149,FPL_Fixtures_Extract[[Player]:[Player]],0),MATCH(FPL_Combined[[#Headers],[Gameweek 06]],FPL_Fixtures_Extract[#Headers],0)),LEN(INDEX(FPL_Fixtures_Extract[],MATCH($A149,FPL_Fixtures_Extract[[Player]:[Player]],0),MATCH(FPL_Combined[[#Headers],[Gameweek 06]],FPL_Fixtures_Extract[#Headers],0)))-4),Team_Key[[Full Name]:[Full Name]],0))&amp;RIGHT(INDEX(FPL_Fixtures_Extract[],MATCH($A149,FPL_Fixtures_Extract[[Player]:[Player]],0),MATCH(FPL_Combined[[#Headers],[Gameweek 06]],FPL_Fixtures_Extract[#Headers],0)),3))</f>
        <v>MUN(H) 2-3</v>
      </c>
      <c r="H149" t="str">
        <f ca="1">IF(RIGHT(FPL_Combined[[#Headers],[Gameweek 07]],2)&lt;$B$622,INDEX(FPL_Results_Extract[Gameweek 07],MATCH($A149,FPL_Results_Extract[[Player]:[Player]],0)),INDEX(Team_Key[[Abbreviation]:[Abbreviation]],MATCH(LEFT(INDEX(FPL_Fixtures_Extract[],MATCH($A149,FPL_Fixtures_Extract[[Player]:[Player]],0),MATCH(FPL_Combined[[#Headers],[Gameweek 07]],FPL_Fixtures_Extract[#Headers],0)),LEN(INDEX(FPL_Fixtures_Extract[],MATCH($A149,FPL_Fixtures_Extract[[Player]:[Player]],0),MATCH(FPL_Combined[[#Headers],[Gameweek 07]],FPL_Fixtures_Extract[#Headers],0)))-4),Team_Key[[Full Name]:[Full Name]],0))&amp;RIGHT(INDEX(FPL_Fixtures_Extract[],MATCH($A149,FPL_Fixtures_Extract[[Player]:[Player]],0),MATCH(FPL_Combined[[#Headers],[Gameweek 07]],FPL_Fixtures_Extract[#Headers],0)),3))</f>
        <v>SWA(H) 3-1</v>
      </c>
      <c r="I149" t="str">
        <f ca="1">IF(RIGHT(FPL_Combined[[#Headers],[Gameweek 08]],2)&lt;$B$622,INDEX(FPL_Results_Extract[Gameweek 08],MATCH($A149,FPL_Results_Extract[[Player]:[Player]],0)),INDEX(Team_Key[[Abbreviation]:[Abbreviation]],MATCH(LEFT(INDEX(FPL_Fixtures_Extract[],MATCH($A149,FPL_Fixtures_Extract[[Player]:[Player]],0),MATCH(FPL_Combined[[#Headers],[Gameweek 08]],FPL_Fixtures_Extract[#Headers],0)),LEN(INDEX(FPL_Fixtures_Extract[],MATCH($A149,FPL_Fixtures_Extract[[Player]:[Player]],0),MATCH(FPL_Combined[[#Headers],[Gameweek 08]],FPL_Fixtures_Extract[#Headers],0)))-4),Team_Key[[Full Name]:[Full Name]],0))&amp;RIGHT(INDEX(FPL_Fixtures_Extract[],MATCH($A149,FPL_Fixtures_Extract[[Player]:[Player]],0),MATCH(FPL_Combined[[#Headers],[Gameweek 08]],FPL_Fixtures_Extract[#Headers],0)),3))</f>
        <v>CHE(A) 3-1</v>
      </c>
      <c r="J149" t="str">
        <f ca="1">IF(RIGHT(FPL_Combined[[#Headers],[Gameweek 09]],2)&lt;$B$622,INDEX(FPL_Results_Extract[Gameweek 09],MATCH($A149,FPL_Results_Extract[[Player]:[Player]],0)),INDEX(Team_Key[[Abbreviation]:[Abbreviation]],MATCH(LEFT(INDEX(FPL_Fixtures_Extract[],MATCH($A149,FPL_Fixtures_Extract[[Player]:[Player]],0),MATCH(FPL_Combined[[#Headers],[Gameweek 09]],FPL_Fixtures_Extract[#Headers],0)),LEN(INDEX(FPL_Fixtures_Extract[],MATCH($A149,FPL_Fixtures_Extract[[Player]:[Player]],0),MATCH(FPL_Combined[[#Headers],[Gameweek 09]],FPL_Fixtures_Extract[#Headers],0)))-4),Team_Key[[Full Name]:[Full Name]],0))&amp;RIGHT(INDEX(FPL_Fixtures_Extract[],MATCH($A149,FPL_Fixtures_Extract[[Player]:[Player]],0),MATCH(FPL_Combined[[#Headers],[Gameweek 09]],FPL_Fixtures_Extract[#Headers],0)),3))</f>
        <v>LEI(H) 2-2</v>
      </c>
      <c r="K149" t="str">
        <f ca="1">IF(RIGHT(FPL_Combined[[#Headers],[Gameweek 10]],2)&lt;$B$622,INDEX(FPL_Results_Extract[Gameweek 10],MATCH($A149,FPL_Results_Extract[[Player]:[Player]],0)),INDEX(Team_Key[[Abbreviation]:[Abbreviation]],MATCH(LEFT(INDEX(FPL_Fixtures_Extract[],MATCH($A149,FPL_Fixtures_Extract[[Player]:[Player]],0),MATCH(FPL_Combined[[#Headers],[Gameweek 10]],FPL_Fixtures_Extract[#Headers],0)),LEN(INDEX(FPL_Fixtures_Extract[],MATCH($A149,FPL_Fixtures_Extract[[Player]:[Player]],0),MATCH(FPL_Combined[[#Headers],[Gameweek 10]],FPL_Fixtures_Extract[#Headers],0)))-4),Team_Key[[Full Name]:[Full Name]],0))&amp;RIGHT(INDEX(FPL_Fixtures_Extract[],MATCH($A149,FPL_Fixtures_Extract[[Player]:[Player]],0),MATCH(FPL_Combined[[#Headers],[Gameweek 10]],FPL_Fixtures_Extract[#Headers],0)),3))</f>
        <v>LIV(A) 1-1</v>
      </c>
      <c r="L149" t="str">
        <f ca="1">IF(RIGHT(FPL_Combined[[#Headers],[Gameweek 11]],2)&lt;$B$622,INDEX(FPL_Results_Extract[Gameweek 11],MATCH($A149,FPL_Results_Extract[[Player]:[Player]],0)),INDEX(Team_Key[[Abbreviation]:[Abbreviation]],MATCH(LEFT(INDEX(FPL_Fixtures_Extract[],MATCH($A149,FPL_Fixtures_Extract[[Player]:[Player]],0),MATCH(FPL_Combined[[#Headers],[Gameweek 11]],FPL_Fixtures_Extract[#Headers],0)),LEN(INDEX(FPL_Fixtures_Extract[],MATCH($A149,FPL_Fixtures_Extract[[Player]:[Player]],0),MATCH(FPL_Combined[[#Headers],[Gameweek 11]],FPL_Fixtures_Extract[#Headers],0)))-4),Team_Key[[Full Name]:[Full Name]],0))&amp;RIGHT(INDEX(FPL_Fixtures_Extract[],MATCH($A149,FPL_Fixtures_Extract[[Player]:[Player]],0),MATCH(FPL_Combined[[#Headers],[Gameweek 11]],FPL_Fixtures_Extract[#Headers],0)),3))</f>
        <v>BOU(H) 2-0</v>
      </c>
      <c r="M149" t="str">
        <f ca="1">IF(RIGHT(FPL_Combined[[#Headers],[Gameweek 12]],2)&lt;$B$622,INDEX(FPL_Results_Extract[Gameweek 12],MATCH($A149,FPL_Results_Extract[[Player]:[Player]],0)),INDEX(Team_Key[[Abbreviation]:[Abbreviation]],MATCH(LEFT(INDEX(FPL_Fixtures_Extract[],MATCH($A149,FPL_Fixtures_Extract[[Player]:[Player]],0),MATCH(FPL_Combined[[#Headers],[Gameweek 12]],FPL_Fixtures_Extract[#Headers],0)),LEN(INDEX(FPL_Fixtures_Extract[],MATCH($A149,FPL_Fixtures_Extract[[Player]:[Player]],0),MATCH(FPL_Combined[[#Headers],[Gameweek 12]],FPL_Fixtures_Extract[#Headers],0)))-4),Team_Key[[Full Name]:[Full Name]],0))&amp;RIGHT(INDEX(FPL_Fixtures_Extract[],MATCH($A149,FPL_Fixtures_Extract[[Player]:[Player]],0),MATCH(FPL_Combined[[#Headers],[Gameweek 12]],FPL_Fixtures_Extract[#Headers],0)),3))</f>
        <v>SUN(A) 1-0</v>
      </c>
      <c r="N149" t="str">
        <f ca="1">IF(RIGHT(FPL_Combined[[#Headers],[Gameweek 13]],2)&lt;$B$622,INDEX(FPL_Results_Extract[Gameweek 13],MATCH($A149,FPL_Results_Extract[[Player]:[Player]],0)),INDEX(Team_Key[[Abbreviation]:[Abbreviation]],MATCH(LEFT(INDEX(FPL_Fixtures_Extract[],MATCH($A149,FPL_Fixtures_Extract[[Player]:[Player]],0),MATCH(FPL_Combined[[#Headers],[Gameweek 13]],FPL_Fixtures_Extract[#Headers],0)),LEN(INDEX(FPL_Fixtures_Extract[],MATCH($A149,FPL_Fixtures_Extract[[Player]:[Player]],0),MATCH(FPL_Combined[[#Headers],[Gameweek 13]],FPL_Fixtures_Extract[#Headers],0)))-4),Team_Key[[Full Name]:[Full Name]],0))&amp;RIGHT(INDEX(FPL_Fixtures_Extract[],MATCH($A149,FPL_Fixtures_Extract[[Player]:[Player]],0),MATCH(FPL_Combined[[#Headers],[Gameweek 13]],FPL_Fixtures_Extract[#Headers],0)),3))</f>
        <v>STK(H) 0-1</v>
      </c>
      <c r="O149" t="str">
        <f ca="1">IF(RIGHT(FPL_Combined[[#Headers],[Gameweek 14]],2)&lt;$B$622,INDEX(FPL_Results_Extract[Gameweek 14],MATCH($A149,FPL_Results_Extract[[Player]:[Player]],0)),INDEX(Team_Key[[Abbreviation]:[Abbreviation]],MATCH(LEFT(INDEX(FPL_Fixtures_Extract[],MATCH($A149,FPL_Fixtures_Extract[[Player]:[Player]],0),MATCH(FPL_Combined[[#Headers],[Gameweek 14]],FPL_Fixtures_Extract[#Headers],0)),LEN(INDEX(FPL_Fixtures_Extract[],MATCH($A149,FPL_Fixtures_Extract[[Player]:[Player]],0),MATCH(FPL_Combined[[#Headers],[Gameweek 14]],FPL_Fixtures_Extract[#Headers],0)))-4),Team_Key[[Full Name]:[Full Name]],0))&amp;RIGHT(INDEX(FPL_Fixtures_Extract[],MATCH($A149,FPL_Fixtures_Extract[[Player]:[Player]],0),MATCH(FPL_Combined[[#Headers],[Gameweek 14]],FPL_Fixtures_Extract[#Headers],0)),3))</f>
        <v>MCI(A) 1-3</v>
      </c>
      <c r="P149" t="str">
        <f ca="1">IF(RIGHT(FPL_Combined[[#Headers],[Gameweek 15]],2)&lt;$B$622,INDEX(FPL_Results_Extract[Gameweek 15],MATCH($A149,FPL_Results_Extract[[Player]:[Player]],0)),INDEX(Team_Key[[Abbreviation]:[Abbreviation]],MATCH(LEFT(INDEX(FPL_Fixtures_Extract[],MATCH($A149,FPL_Fixtures_Extract[[Player]:[Player]],0),MATCH(FPL_Combined[[#Headers],[Gameweek 15]],FPL_Fixtures_Extract[#Headers],0)),LEN(INDEX(FPL_Fixtures_Extract[],MATCH($A149,FPL_Fixtures_Extract[[Player]:[Player]],0),MATCH(FPL_Combined[[#Headers],[Gameweek 15]],FPL_Fixtures_Extract[#Headers],0)))-4),Team_Key[[Full Name]:[Full Name]],0))&amp;RIGHT(INDEX(FPL_Fixtures_Extract[],MATCH($A149,FPL_Fixtures_Extract[[Player]:[Player]],0),MATCH(FPL_Combined[[#Headers],[Gameweek 15]],FPL_Fixtures_Extract[#Headers],0)),3))</f>
        <v>AVL(H) 1-1</v>
      </c>
      <c r="Q149" t="str">
        <f ca="1">IF(RIGHT(FPL_Combined[[#Headers],[Gameweek 16]],2)&lt;$B$622,INDEX(FPL_Results_Extract[Gameweek 16],MATCH($A149,FPL_Results_Extract[[Player]:[Player]],0)),INDEX(Team_Key[[Abbreviation]:[Abbreviation]],MATCH(LEFT(INDEX(FPL_Fixtures_Extract[],MATCH($A149,FPL_Fixtures_Extract[[Player]:[Player]],0),MATCH(FPL_Combined[[#Headers],[Gameweek 16]],FPL_Fixtures_Extract[#Headers],0)),LEN(INDEX(FPL_Fixtures_Extract[],MATCH($A149,FPL_Fixtures_Extract[[Player]:[Player]],0),MATCH(FPL_Combined[[#Headers],[Gameweek 16]],FPL_Fixtures_Extract[#Headers],0)))-4),Team_Key[[Full Name]:[Full Name]],0))&amp;RIGHT(INDEX(FPL_Fixtures_Extract[],MATCH($A149,FPL_Fixtures_Extract[[Player]:[Player]],0),MATCH(FPL_Combined[[#Headers],[Gameweek 16]],FPL_Fixtures_Extract[#Headers],0)),3))</f>
        <v>CRY(A) 0-1</v>
      </c>
      <c r="R149" t="str">
        <f ca="1">IF(RIGHT(FPL_Combined[[#Headers],[Gameweek 17]],2)&lt;$B$622,INDEX(FPL_Results_Extract[Gameweek 17],MATCH($A149,FPL_Results_Extract[[Player]:[Player]],0)),INDEX(Team_Key[[Abbreviation]:[Abbreviation]],MATCH(LEFT(INDEX(FPL_Fixtures_Extract[],MATCH($A149,FPL_Fixtures_Extract[[Player]:[Player]],0),MATCH(FPL_Combined[[#Headers],[Gameweek 17]],FPL_Fixtures_Extract[#Headers],0)),LEN(INDEX(FPL_Fixtures_Extract[],MATCH($A149,FPL_Fixtures_Extract[[Player]:[Player]],0),MATCH(FPL_Combined[[#Headers],[Gameweek 17]],FPL_Fixtures_Extract[#Headers],0)))-4),Team_Key[[Full Name]:[Full Name]],0))&amp;RIGHT(INDEX(FPL_Fixtures_Extract[],MATCH($A149,FPL_Fixtures_Extract[[Player]:[Player]],0),MATCH(FPL_Combined[[#Headers],[Gameweek 17]],FPL_Fixtures_Extract[#Headers],0)),3))</f>
        <v>TOT(H) 0-2</v>
      </c>
      <c r="S149" t="str">
        <f ca="1">IF(RIGHT(FPL_Combined[[#Headers],[Gameweek 18]],2)&lt;$B$622,INDEX(FPL_Results_Extract[Gameweek 18],MATCH($A149,FPL_Results_Extract[[Player]:[Player]],0)),INDEX(Team_Key[[Abbreviation]:[Abbreviation]],MATCH(LEFT(INDEX(FPL_Fixtures_Extract[],MATCH($A149,FPL_Fixtures_Extract[[Player]:[Player]],0),MATCH(FPL_Combined[[#Headers],[Gameweek 18]],FPL_Fixtures_Extract[#Headers],0)),LEN(INDEX(FPL_Fixtures_Extract[],MATCH($A149,FPL_Fixtures_Extract[[Player]:[Player]],0),MATCH(FPL_Combined[[#Headers],[Gameweek 18]],FPL_Fixtures_Extract[#Headers],0)))-4),Team_Key[[Full Name]:[Full Name]],0))&amp;RIGHT(INDEX(FPL_Fixtures_Extract[],MATCH($A149,FPL_Fixtures_Extract[[Player]:[Player]],0),MATCH(FPL_Combined[[#Headers],[Gameweek 18]],FPL_Fixtures_Extract[#Headers],0)),3))</f>
        <v>ARS(H) 4-0</v>
      </c>
      <c r="T149" t="str">
        <f ca="1">IF(RIGHT(FPL_Combined[[#Headers],[Gameweek 19]],2)&lt;$B$622,INDEX(FPL_Results_Extract[Gameweek 19],MATCH($A149,FPL_Results_Extract[[Player]:[Player]],0)),INDEX(Team_Key[[Abbreviation]:[Abbreviation]],MATCH(LEFT(INDEX(FPL_Fixtures_Extract[],MATCH($A149,FPL_Fixtures_Extract[[Player]:[Player]],0),MATCH(FPL_Combined[[#Headers],[Gameweek 19]],FPL_Fixtures_Extract[#Headers],0)),LEN(INDEX(FPL_Fixtures_Extract[],MATCH($A149,FPL_Fixtures_Extract[[Player]:[Player]],0),MATCH(FPL_Combined[[#Headers],[Gameweek 19]],FPL_Fixtures_Extract[#Headers],0)))-4),Team_Key[[Full Name]:[Full Name]],0))&amp;RIGHT(INDEX(FPL_Fixtures_Extract[],MATCH($A149,FPL_Fixtures_Extract[[Player]:[Player]],0),MATCH(FPL_Combined[[#Headers],[Gameweek 19]],FPL_Fixtures_Extract[#Headers],0)),3))</f>
        <v>WHU(A) 1-2</v>
      </c>
      <c r="U149" t="str">
        <f ca="1">IF(RIGHT(FPL_Combined[[#Headers],[Gameweek 20]],2)&lt;$B$622,INDEX(FPL_Results_Extract[Gameweek 20],MATCH($A149,FPL_Results_Extract[[Player]:[Player]],0)),INDEX(Team_Key[[Abbreviation]:[Abbreviation]],MATCH(LEFT(INDEX(FPL_Fixtures_Extract[],MATCH($A149,FPL_Fixtures_Extract[[Player]:[Player]],0),MATCH(FPL_Combined[[#Headers],[Gameweek 20]],FPL_Fixtures_Extract[#Headers],0)),LEN(INDEX(FPL_Fixtures_Extract[],MATCH($A149,FPL_Fixtures_Extract[[Player]:[Player]],0),MATCH(FPL_Combined[[#Headers],[Gameweek 20]],FPL_Fixtures_Extract[#Headers],0)))-4),Team_Key[[Full Name]:[Full Name]],0))&amp;RIGHT(INDEX(FPL_Fixtures_Extract[],MATCH($A149,FPL_Fixtures_Extract[[Player]:[Player]],0),MATCH(FPL_Combined[[#Headers],[Gameweek 20]],FPL_Fixtures_Extract[#Headers],0)),3))</f>
        <v>NOR(A) 0-1</v>
      </c>
      <c r="V149" t="str">
        <f ca="1">IF(RIGHT(FPL_Combined[[#Headers],[Gameweek 21]],2)&lt;$B$622,INDEX(FPL_Results_Extract[Gameweek 21],MATCH($A149,FPL_Results_Extract[[Player]:[Player]],0)),INDEX(Team_Key[[Abbreviation]:[Abbreviation]],MATCH(LEFT(INDEX(FPL_Fixtures_Extract[],MATCH($A149,FPL_Fixtures_Extract[[Player]:[Player]],0),MATCH(FPL_Combined[[#Headers],[Gameweek 21]],FPL_Fixtures_Extract[#Headers],0)),LEN(INDEX(FPL_Fixtures_Extract[],MATCH($A149,FPL_Fixtures_Extract[[Player]:[Player]],0),MATCH(FPL_Combined[[#Headers],[Gameweek 21]],FPL_Fixtures_Extract[#Headers],0)))-4),Team_Key[[Full Name]:[Full Name]],0))&amp;RIGHT(INDEX(FPL_Fixtures_Extract[],MATCH($A149,FPL_Fixtures_Extract[[Player]:[Player]],0),MATCH(FPL_Combined[[#Headers],[Gameweek 21]],FPL_Fixtures_Extract[#Headers],0)),3))</f>
        <v>WAT(H) 2-0</v>
      </c>
      <c r="W149" t="str">
        <f ca="1">IF(RIGHT(FPL_Combined[[#Headers],[Gameweek 22]],2)&lt;$B$622,INDEX(FPL_Results_Extract[Gameweek 22],MATCH($A149,FPL_Results_Extract[[Player]:[Player]],0)),INDEX(Team_Key[[Abbreviation]:[Abbreviation]],MATCH(LEFT(INDEX(FPL_Fixtures_Extract[],MATCH($A149,FPL_Fixtures_Extract[[Player]:[Player]],0),MATCH(FPL_Combined[[#Headers],[Gameweek 22]],FPL_Fixtures_Extract[#Headers],0)),LEN(INDEX(FPL_Fixtures_Extract[],MATCH($A149,FPL_Fixtures_Extract[[Player]:[Player]],0),MATCH(FPL_Combined[[#Headers],[Gameweek 22]],FPL_Fixtures_Extract[#Headers],0)))-4),Team_Key[[Full Name]:[Full Name]],0))&amp;RIGHT(INDEX(FPL_Fixtures_Extract[],MATCH($A149,FPL_Fixtures_Extract[[Player]:[Player]],0),MATCH(FPL_Combined[[#Headers],[Gameweek 22]],FPL_Fixtures_Extract[#Headers],0)),3))</f>
        <v>WBA(H) 3-0</v>
      </c>
      <c r="X149" t="str">
        <f ca="1">IF(RIGHT(FPL_Combined[[#Headers],[Gameweek 23]],2)&lt;$B$622,INDEX(FPL_Results_Extract[Gameweek 23],MATCH($A149,FPL_Results_Extract[[Player]:[Player]],0)),INDEX(Team_Key[[Abbreviation]:[Abbreviation]],MATCH(LEFT(INDEX(FPL_Fixtures_Extract[],MATCH($A149,FPL_Fixtures_Extract[[Player]:[Player]],0),MATCH(FPL_Combined[[#Headers],[Gameweek 23]],FPL_Fixtures_Extract[#Headers],0)),LEN(INDEX(FPL_Fixtures_Extract[],MATCH($A149,FPL_Fixtures_Extract[[Player]:[Player]],0),MATCH(FPL_Combined[[#Headers],[Gameweek 23]],FPL_Fixtures_Extract[#Headers],0)))-4),Team_Key[[Full Name]:[Full Name]],0))&amp;RIGHT(INDEX(FPL_Fixtures_Extract[],MATCH($A149,FPL_Fixtures_Extract[[Player]:[Player]],0),MATCH(FPL_Combined[[#Headers],[Gameweek 23]],FPL_Fixtures_Extract[#Headers],0)),3))</f>
        <v>MUN(A) 1-0</v>
      </c>
      <c r="Y149" t="str">
        <f ca="1">IF(RIGHT(FPL_Combined[[#Headers],[Gameweek 24]],2)&lt;$B$622,INDEX(FPL_Results_Extract[Team],MATCH($A149,FPL_Results_Extract[[Player]:[Player]],0)),INDEX(Team_Key[[Abbreviation]:[Abbreviation]],MATCH(LEFT(INDEX(FPL_Fixtures_Extract[],MATCH($A149,FPL_Fixtures_Extract[[Player]:[Player]],0),MATCH(FPL_Combined[[#Headers],[Gameweek 24]],FPL_Fixtures_Extract[#Headers],0)),LEN(INDEX(FPL_Fixtures_Extract[],MATCH($A149,FPL_Fixtures_Extract[[Player]:[Player]],0),MATCH(FPL_Combined[[#Headers],[Gameweek 24]],FPL_Fixtures_Extract[#Headers],0)))-4),Team_Key[[Full Name]:[Full Name]],0))&amp;RIGHT(INDEX(FPL_Fixtures_Extract[],MATCH($A149,FPL_Fixtures_Extract[[Player]:[Player]],0),MATCH(FPL_Combined[[#Headers],[Gameweek 24]],FPL_Fixtures_Extract[#Headers],0)),3))</f>
        <v>SOU</v>
      </c>
      <c r="Z149" t="str">
        <f ca="1">IF(RIGHT(FPL_Combined[[#Headers],[Gameweek 25]],2)&lt;$B$622,INDEX(FPL_Results_Extract[Player],MATCH($A149,FPL_Results_Extract[[Player]:[Player]],0)),INDEX(Team_Key[[Abbreviation]:[Abbreviation]],MATCH(LEFT(INDEX(FPL_Fixtures_Extract[],MATCH($A149,FPL_Fixtures_Extract[[Player]:[Player]],0),MATCH(FPL_Combined[[#Headers],[Gameweek 25]],FPL_Fixtures_Extract[#Headers],0)),LEN(INDEX(FPL_Fixtures_Extract[],MATCH($A149,FPL_Fixtures_Extract[[Player]:[Player]],0),MATCH(FPL_Combined[[#Headers],[Gameweek 25]],FPL_Fixtures_Extract[#Headers],0)))-4),Team_Key[[Full Name]:[Full Name]],0))&amp;RIGHT(INDEX(FPL_Fixtures_Extract[],MATCH($A149,FPL_Fixtures_Extract[[Player]:[Player]],0),MATCH(FPL_Combined[[#Headers],[Gameweek 25]],FPL_Fixtures_Extract[#Headers],0)),3))</f>
        <v>Davis K</v>
      </c>
      <c r="AA149" t="str">
        <f ca="1">IF(RIGHT(FPL_Combined[[#Headers],[Gameweek 26]],2)&lt;$B$622,INDEX(FPL_Results_Extract[Gameweek 01],MATCH($A149,FPL_Results_Extract[[Player]:[Player]],0)),INDEX(Team_Key[[Abbreviation]:[Abbreviation]],MATCH(LEFT(INDEX(FPL_Fixtures_Extract[],MATCH($A149,FPL_Fixtures_Extract[[Player]:[Player]],0),MATCH(FPL_Combined[[#Headers],[Gameweek 26]],FPL_Fixtures_Extract[#Headers],0)),LEN(INDEX(FPL_Fixtures_Extract[],MATCH($A149,FPL_Fixtures_Extract[[Player]:[Player]],0),MATCH(FPL_Combined[[#Headers],[Gameweek 26]],FPL_Fixtures_Extract[#Headers],0)))-4),Team_Key[[Full Name]:[Full Name]],0))&amp;RIGHT(INDEX(FPL_Fixtures_Extract[],MATCH($A149,FPL_Fixtures_Extract[[Player]:[Player]],0),MATCH(FPL_Combined[[#Headers],[Gameweek 26]],FPL_Fixtures_Extract[#Headers],0)),3))</f>
        <v>NEW(A) 2-2</v>
      </c>
      <c r="AB149" t="str">
        <f ca="1">IF(RIGHT(FPL_Combined[[#Headers],[Gameweek 27]],2)&lt;$B$622,INDEX(FPL_Results_Extract[Gameweek 02],MATCH($A149,FPL_Results_Extract[[Player]:[Player]],0)),INDEX(Team_Key[[Abbreviation]:[Abbreviation]],MATCH(LEFT(INDEX(FPL_Fixtures_Extract[],MATCH($A149,FPL_Fixtures_Extract[[Player]:[Player]],0),MATCH(FPL_Combined[[#Headers],[Gameweek 27]],FPL_Fixtures_Extract[#Headers],0)),LEN(INDEX(FPL_Fixtures_Extract[],MATCH($A149,FPL_Fixtures_Extract[[Player]:[Player]],0),MATCH(FPL_Combined[[#Headers],[Gameweek 27]],FPL_Fixtures_Extract[#Headers],0)))-4),Team_Key[[Full Name]:[Full Name]],0))&amp;RIGHT(INDEX(FPL_Fixtures_Extract[],MATCH($A149,FPL_Fixtures_Extract[[Player]:[Player]],0),MATCH(FPL_Combined[[#Headers],[Gameweek 27]],FPL_Fixtures_Extract[#Headers],0)),3))</f>
        <v>EVE(H) 0-3</v>
      </c>
      <c r="AC149" t="str">
        <f ca="1">IF(RIGHT(FPL_Combined[[#Headers],[Gameweek 28]],2)&lt;$B$622,INDEX(FPL_Results_Extract[Gameweek 03],MATCH($A149,FPL_Results_Extract[[Player]:[Player]],0)),INDEX(Team_Key[[Abbreviation]:[Abbreviation]],MATCH(LEFT(INDEX(FPL_Fixtures_Extract[],MATCH($A149,FPL_Fixtures_Extract[[Player]:[Player]],0),MATCH(FPL_Combined[[#Headers],[Gameweek 28]],FPL_Fixtures_Extract[#Headers],0)),LEN(INDEX(FPL_Fixtures_Extract[],MATCH($A149,FPL_Fixtures_Extract[[Player]:[Player]],0),MATCH(FPL_Combined[[#Headers],[Gameweek 28]],FPL_Fixtures_Extract[#Headers],0)))-4),Team_Key[[Full Name]:[Full Name]],0))&amp;RIGHT(INDEX(FPL_Fixtures_Extract[],MATCH($A149,FPL_Fixtures_Extract[[Player]:[Player]],0),MATCH(FPL_Combined[[#Headers],[Gameweek 28]],FPL_Fixtures_Extract[#Headers],0)),3))</f>
        <v>WAT(A) 0-0</v>
      </c>
      <c r="AD149" t="str">
        <f ca="1">IF(RIGHT(FPL_Combined[[#Headers],[Gameweek 29]],2)&lt;$B$622,INDEX(FPL_Results_Extract[Gameweek 04],MATCH($A149,FPL_Results_Extract[[Player]:[Player]],0)),INDEX(Team_Key[[Abbreviation]:[Abbreviation]],MATCH(LEFT(INDEX(FPL_Fixtures_Extract[],MATCH($A149,FPL_Fixtures_Extract[[Player]:[Player]],0),MATCH(FPL_Combined[[#Headers],[Gameweek 29]],FPL_Fixtures_Extract[#Headers],0)),LEN(INDEX(FPL_Fixtures_Extract[],MATCH($A149,FPL_Fixtures_Extract[[Player]:[Player]],0),MATCH(FPL_Combined[[#Headers],[Gameweek 29]],FPL_Fixtures_Extract[#Headers],0)))-4),Team_Key[[Full Name]:[Full Name]],0))&amp;RIGHT(INDEX(FPL_Fixtures_Extract[],MATCH($A149,FPL_Fixtures_Extract[[Player]:[Player]],0),MATCH(FPL_Combined[[#Headers],[Gameweek 29]],FPL_Fixtures_Extract[#Headers],0)),3))</f>
        <v>SUN(H)</v>
      </c>
      <c r="AE149" t="str">
        <f ca="1">IF(RIGHT(FPL_Combined[[#Headers],[Gameweek 30]],2)&lt;$B$622,INDEX(FPL_Results_Extract[Gameweek 05],MATCH($A149,FPL_Results_Extract[[Player]:[Player]],0)),INDEX(Team_Key[[Abbreviation]:[Abbreviation]],MATCH(LEFT(INDEX(FPL_Fixtures_Extract[],MATCH($A149,FPL_Fixtures_Extract[[Player]:[Player]],0),MATCH(FPL_Combined[[#Headers],[Gameweek 30]],FPL_Fixtures_Extract[#Headers],0)),LEN(INDEX(FPL_Fixtures_Extract[],MATCH($A149,FPL_Fixtures_Extract[[Player]:[Player]],0),MATCH(FPL_Combined[[#Headers],[Gameweek 30]],FPL_Fixtures_Extract[#Headers],0)))-4),Team_Key[[Full Name]:[Full Name]],0))&amp;RIGHT(INDEX(FPL_Fixtures_Extract[],MATCH($A149,FPL_Fixtures_Extract[[Player]:[Player]],0),MATCH(FPL_Combined[[#Headers],[Gameweek 30]],FPL_Fixtures_Extract[#Headers],0)),3))</f>
        <v>STK(A)</v>
      </c>
      <c r="AF149" t="str">
        <f ca="1">IF(RIGHT(FPL_Combined[[#Headers],[Gameweek 31]],2)&lt;$B$622,INDEX(FPL_Results_Extract[Gameweek 06],MATCH($A149,FPL_Results_Extract[[Player]:[Player]],0)),INDEX(Team_Key[[Abbreviation]:[Abbreviation]],MATCH(LEFT(INDEX(FPL_Fixtures_Extract[],MATCH($A149,FPL_Fixtures_Extract[[Player]:[Player]],0),MATCH(FPL_Combined[[#Headers],[Gameweek 31]],FPL_Fixtures_Extract[#Headers],0)),LEN(INDEX(FPL_Fixtures_Extract[],MATCH($A149,FPL_Fixtures_Extract[[Player]:[Player]],0),MATCH(FPL_Combined[[#Headers],[Gameweek 31]],FPL_Fixtures_Extract[#Headers],0)))-4),Team_Key[[Full Name]:[Full Name]],0))&amp;RIGHT(INDEX(FPL_Fixtures_Extract[],MATCH($A149,FPL_Fixtures_Extract[[Player]:[Player]],0),MATCH(FPL_Combined[[#Headers],[Gameweek 31]],FPL_Fixtures_Extract[#Headers],0)),3))</f>
        <v>LIV(H)</v>
      </c>
      <c r="AG149" t="str">
        <f ca="1">IF(RIGHT(FPL_Combined[[#Headers],[Gameweek 32]],2)&lt;$B$622,INDEX(FPL_Results_Extract[Gameweek 07],MATCH($A149,FPL_Results_Extract[[Player]:[Player]],0)),INDEX(Team_Key[[Abbreviation]:[Abbreviation]],MATCH(LEFT(INDEX(FPL_Fixtures_Extract[],MATCH($A149,FPL_Fixtures_Extract[[Player]:[Player]],0),MATCH(FPL_Combined[[#Headers],[Gameweek 32]],FPL_Fixtures_Extract[#Headers],0)),LEN(INDEX(FPL_Fixtures_Extract[],MATCH($A149,FPL_Fixtures_Extract[[Player]:[Player]],0),MATCH(FPL_Combined[[#Headers],[Gameweek 32]],FPL_Fixtures_Extract[#Headers],0)))-4),Team_Key[[Full Name]:[Full Name]],0))&amp;RIGHT(INDEX(FPL_Fixtures_Extract[],MATCH($A149,FPL_Fixtures_Extract[[Player]:[Player]],0),MATCH(FPL_Combined[[#Headers],[Gameweek 32]],FPL_Fixtures_Extract[#Headers],0)),3))</f>
        <v>LEI(A)</v>
      </c>
      <c r="AH149" t="str">
        <f ca="1">IF(RIGHT(FPL_Combined[[#Headers],[Gameweek 33]],2)&lt;$B$622,INDEX(FPL_Results_Extract[Gameweek 08],MATCH($A149,FPL_Results_Extract[[Player]:[Player]],0)),INDEX(Team_Key[[Abbreviation]:[Abbreviation]],MATCH(LEFT(INDEX(FPL_Fixtures_Extract[],MATCH($A149,FPL_Fixtures_Extract[[Player]:[Player]],0),MATCH(FPL_Combined[[#Headers],[Gameweek 33]],FPL_Fixtures_Extract[#Headers],0)),LEN(INDEX(FPL_Fixtures_Extract[],MATCH($A149,FPL_Fixtures_Extract[[Player]:[Player]],0),MATCH(FPL_Combined[[#Headers],[Gameweek 33]],FPL_Fixtures_Extract[#Headers],0)))-4),Team_Key[[Full Name]:[Full Name]],0))&amp;RIGHT(INDEX(FPL_Fixtures_Extract[],MATCH($A149,FPL_Fixtures_Extract[[Player]:[Player]],0),MATCH(FPL_Combined[[#Headers],[Gameweek 33]],FPL_Fixtures_Extract[#Headers],0)),3))</f>
        <v>NEW(H)</v>
      </c>
      <c r="AI149" t="str">
        <f ca="1">IF(RIGHT(FPL_Combined[[#Headers],[Gameweek 34]],2)&lt;$B$622,INDEX(FPL_Results_Extract[Gameweek 09],MATCH($A149,FPL_Results_Extract[[Player]:[Player]],0)),INDEX(Team_Key[[Abbreviation]:[Abbreviation]],MATCH(LEFT(INDEX(FPL_Fixtures_Extract[],MATCH($A149,FPL_Fixtures_Extract[[Player]:[Player]],0),MATCH(FPL_Combined[[#Headers],[Gameweek 34]],FPL_Fixtures_Extract[#Headers],0)),LEN(INDEX(FPL_Fixtures_Extract[],MATCH($A149,FPL_Fixtures_Extract[[Player]:[Player]],0),MATCH(FPL_Combined[[#Headers],[Gameweek 34]],FPL_Fixtures_Extract[#Headers],0)))-4),Team_Key[[Full Name]:[Full Name]],0))&amp;RIGHT(INDEX(FPL_Fixtures_Extract[],MATCH($A149,FPL_Fixtures_Extract[[Player]:[Player]],0),MATCH(FPL_Combined[[#Headers],[Gameweek 34]],FPL_Fixtures_Extract[#Headers],0)),3))</f>
        <v>EVE(A)</v>
      </c>
      <c r="AJ149" t="str">
        <f ca="1">IF(RIGHT(FPL_Combined[[#Headers],[Gameweek 35]],2)&lt;$B$622,INDEX(FPL_Results_Extract[Gameweek 10],MATCH($A149,FPL_Results_Extract[[Player]:[Player]],0)),INDEX(Team_Key[[Abbreviation]:[Abbreviation]],MATCH(LEFT(INDEX(FPL_Fixtures_Extract[],MATCH($A149,FPL_Fixtures_Extract[[Player]:[Player]],0),MATCH(FPL_Combined[[#Headers],[Gameweek 35]],FPL_Fixtures_Extract[#Headers],0)),LEN(INDEX(FPL_Fixtures_Extract[],MATCH($A149,FPL_Fixtures_Extract[[Player]:[Player]],0),MATCH(FPL_Combined[[#Headers],[Gameweek 35]],FPL_Fixtures_Extract[#Headers],0)))-4),Team_Key[[Full Name]:[Full Name]],0))&amp;RIGHT(INDEX(FPL_Fixtures_Extract[],MATCH($A149,FPL_Fixtures_Extract[[Player]:[Player]],0),MATCH(FPL_Combined[[#Headers],[Gameweek 35]],FPL_Fixtures_Extract[#Headers],0)),3))</f>
        <v>AVL(A)</v>
      </c>
      <c r="AK149" t="str">
        <f ca="1">IF(RIGHT(FPL_Combined[[#Headers],[Gameweek 36]],2)&lt;$B$622,INDEX(FPL_Results_Extract[Gameweek 11],MATCH($A149,FPL_Results_Extract[[Player]:[Player]],0)),INDEX(Team_Key[[Abbreviation]:[Abbreviation]],MATCH(LEFT(INDEX(FPL_Fixtures_Extract[],MATCH($A149,FPL_Fixtures_Extract[[Player]:[Player]],0),MATCH(FPL_Combined[[#Headers],[Gameweek 36]],FPL_Fixtures_Extract[#Headers],0)),LEN(INDEX(FPL_Fixtures_Extract[],MATCH($A149,FPL_Fixtures_Extract[[Player]:[Player]],0),MATCH(FPL_Combined[[#Headers],[Gameweek 36]],FPL_Fixtures_Extract[#Headers],0)))-4),Team_Key[[Full Name]:[Full Name]],0))&amp;RIGHT(INDEX(FPL_Fixtures_Extract[],MATCH($A149,FPL_Fixtures_Extract[[Player]:[Player]],0),MATCH(FPL_Combined[[#Headers],[Gameweek 36]],FPL_Fixtures_Extract[#Headers],0)),3))</f>
        <v>MCI(H)</v>
      </c>
      <c r="AL149" t="str">
        <f ca="1">IF(RIGHT(FPL_Combined[[#Headers],[Gameweek 37]],2)&lt;$B$622,INDEX(FPL_Results_Extract[Gameweek 12],MATCH($A149,FPL_Results_Extract[[Player]:[Player]],0)),INDEX(Team_Key[[Abbreviation]:[Abbreviation]],MATCH(LEFT(INDEX(FPL_Fixtures_Extract[],MATCH($A149,FPL_Fixtures_Extract[[Player]:[Player]],0),MATCH(FPL_Combined[[#Headers],[Gameweek 37]],FPL_Fixtures_Extract[#Headers],0)),LEN(INDEX(FPL_Fixtures_Extract[],MATCH($A149,FPL_Fixtures_Extract[[Player]:[Player]],0),MATCH(FPL_Combined[[#Headers],[Gameweek 37]],FPL_Fixtures_Extract[#Headers],0)))-4),Team_Key[[Full Name]:[Full Name]],0))&amp;RIGHT(INDEX(FPL_Fixtures_Extract[],MATCH($A149,FPL_Fixtures_Extract[[Player]:[Player]],0),MATCH(FPL_Combined[[#Headers],[Gameweek 37]],FPL_Fixtures_Extract[#Headers],0)),3))</f>
        <v>TOT(A)</v>
      </c>
      <c r="AM149" t="str">
        <f ca="1">IF(RIGHT(FPL_Combined[[#Headers],[Gameweek 38]],2)&lt;$B$622,INDEX(FPL_Results_Extract[Gameweek 13],MATCH($A149,FPL_Results_Extract[[Player]:[Player]],0)),INDEX(Team_Key[[Abbreviation]:[Abbreviation]],MATCH(LEFT(INDEX(FPL_Fixtures_Extract[],MATCH($A149,FPL_Fixtures_Extract[[Player]:[Player]],0),MATCH(FPL_Combined[[#Headers],[Gameweek 38]],FPL_Fixtures_Extract[#Headers],0)),LEN(INDEX(FPL_Fixtures_Extract[],MATCH($A149,FPL_Fixtures_Extract[[Player]:[Player]],0),MATCH(FPL_Combined[[#Headers],[Gameweek 38]],FPL_Fixtures_Extract[#Headers],0)))-4),Team_Key[[Full Name]:[Full Name]],0))&amp;RIGHT(INDEX(FPL_Fixtures_Extract[],MATCH($A149,FPL_Fixtures_Extract[[Player]:[Player]],0),MATCH(FPL_Combined[[#Headers],[Gameweek 38]],FPL_Fixtures_Extract[#Headers],0)),3))</f>
        <v>CRY(H)</v>
      </c>
    </row>
    <row r="150" spans="1:39" x14ac:dyDescent="0.45">
      <c r="A150" t="s">
        <v>613</v>
      </c>
      <c r="B150" t="str">
        <f ca="1">IF(RIGHT(FPL_Combined[[#Headers],[Gameweek 01]],2)&lt;$B$622,INDEX(FPL_Results_Extract[Gameweek 01],MATCH($A150,FPL_Results_Extract[[Player]:[Player]],0)),INDEX(Team_Key[[Abbreviation]:[Abbreviation]],MATCH(LEFT(INDEX(FPL_Fixtures_Extract[],MATCH($A150,FPL_Fixtures_Extract[[Player]:[Player]],0),MATCH(FPL_Combined[[#Headers],[Gameweek 01]],FPL_Fixtures_Extract[#Headers],0)),LEN(INDEX(FPL_Fixtures_Extract[],MATCH($A150,FPL_Fixtures_Extract[[Player]:[Player]],0),MATCH(FPL_Combined[[#Headers],[Gameweek 01]],FPL_Fixtures_Extract[#Headers],0)))-4),Team_Key[[Full Name]:[Full Name]],0))&amp;RIGHT(INDEX(FPL_Fixtures_Extract[],MATCH($A150,FPL_Fixtures_Extract[[Player]:[Player]],0),MATCH(FPL_Combined[[#Headers],[Gameweek 01]],FPL_Fixtures_Extract[#Headers],0)),3))</f>
        <v>MCI(H) 0-3</v>
      </c>
      <c r="C150" t="str">
        <f ca="1">IF(RIGHT(FPL_Combined[[#Headers],[Gameweek 02]],2)&lt;$B$622,INDEX(FPL_Results_Extract[Gameweek 02],MATCH($A150,FPL_Results_Extract[[Player]:[Player]],0)),INDEX(Team_Key[[Abbreviation]:[Abbreviation]],MATCH(LEFT(INDEX(FPL_Fixtures_Extract[],MATCH($A150,FPL_Fixtures_Extract[[Player]:[Player]],0),MATCH(FPL_Combined[[#Headers],[Gameweek 02]],FPL_Fixtures_Extract[#Headers],0)),LEN(INDEX(FPL_Fixtures_Extract[],MATCH($A150,FPL_Fixtures_Extract[[Player]:[Player]],0),MATCH(FPL_Combined[[#Headers],[Gameweek 02]],FPL_Fixtures_Extract[#Headers],0)))-4),Team_Key[[Full Name]:[Full Name]],0))&amp;RIGHT(INDEX(FPL_Fixtures_Extract[],MATCH($A150,FPL_Fixtures_Extract[[Player]:[Player]],0),MATCH(FPL_Combined[[#Headers],[Gameweek 02]],FPL_Fixtures_Extract[#Headers],0)),3))</f>
        <v>WAT(A) 0-0</v>
      </c>
      <c r="D150" t="str">
        <f ca="1">IF(RIGHT(FPL_Combined[[#Headers],[Gameweek 03]],2)&lt;$B$622,INDEX(FPL_Results_Extract[Gameweek 03],MATCH($A150,FPL_Results_Extract[[Player]:[Player]],0)),INDEX(Team_Key[[Abbreviation]:[Abbreviation]],MATCH(LEFT(INDEX(FPL_Fixtures_Extract[],MATCH($A150,FPL_Fixtures_Extract[[Player]:[Player]],0),MATCH(FPL_Combined[[#Headers],[Gameweek 03]],FPL_Fixtures_Extract[#Headers],0)),LEN(INDEX(FPL_Fixtures_Extract[],MATCH($A150,FPL_Fixtures_Extract[[Player]:[Player]],0),MATCH(FPL_Combined[[#Headers],[Gameweek 03]],FPL_Fixtures_Extract[#Headers],0)))-4),Team_Key[[Full Name]:[Full Name]],0))&amp;RIGHT(INDEX(FPL_Fixtures_Extract[],MATCH($A150,FPL_Fixtures_Extract[[Player]:[Player]],0),MATCH(FPL_Combined[[#Headers],[Gameweek 03]],FPL_Fixtures_Extract[#Headers],0)),3))</f>
        <v>CHE(H) 2-3</v>
      </c>
      <c r="E150" t="str">
        <f ca="1">IF(RIGHT(FPL_Combined[[#Headers],[Gameweek 04]],2)&lt;$B$622,INDEX(FPL_Results_Extract[Gameweek 04],MATCH($A150,FPL_Results_Extract[[Player]:[Player]],0)),INDEX(Team_Key[[Abbreviation]:[Abbreviation]],MATCH(LEFT(INDEX(FPL_Fixtures_Extract[],MATCH($A150,FPL_Fixtures_Extract[[Player]:[Player]],0),MATCH(FPL_Combined[[#Headers],[Gameweek 04]],FPL_Fixtures_Extract[#Headers],0)),LEN(INDEX(FPL_Fixtures_Extract[],MATCH($A150,FPL_Fixtures_Extract[[Player]:[Player]],0),MATCH(FPL_Combined[[#Headers],[Gameweek 04]],FPL_Fixtures_Extract[#Headers],0)))-4),Team_Key[[Full Name]:[Full Name]],0))&amp;RIGHT(INDEX(FPL_Fixtures_Extract[],MATCH($A150,FPL_Fixtures_Extract[[Player]:[Player]],0),MATCH(FPL_Combined[[#Headers],[Gameweek 04]],FPL_Fixtures_Extract[#Headers],0)),3))</f>
        <v>STK(A) 1-0</v>
      </c>
      <c r="F150" t="str">
        <f ca="1">IF(RIGHT(FPL_Combined[[#Headers],[Gameweek 05]],2)&lt;$B$622,INDEX(FPL_Results_Extract[Gameweek 05],MATCH($A150,FPL_Results_Extract[[Player]:[Player]],0)),INDEX(Team_Key[[Abbreviation]:[Abbreviation]],MATCH(LEFT(INDEX(FPL_Fixtures_Extract[],MATCH($A150,FPL_Fixtures_Extract[[Player]:[Player]],0),MATCH(FPL_Combined[[#Headers],[Gameweek 05]],FPL_Fixtures_Extract[#Headers],0)),LEN(INDEX(FPL_Fixtures_Extract[],MATCH($A150,FPL_Fixtures_Extract[[Player]:[Player]],0),MATCH(FPL_Combined[[#Headers],[Gameweek 05]],FPL_Fixtures_Extract[#Headers],0)))-4),Team_Key[[Full Name]:[Full Name]],0))&amp;RIGHT(INDEX(FPL_Fixtures_Extract[],MATCH($A150,FPL_Fixtures_Extract[[Player]:[Player]],0),MATCH(FPL_Combined[[#Headers],[Gameweek 05]],FPL_Fixtures_Extract[#Headers],0)),3))</f>
        <v>SOU(H) 0-0</v>
      </c>
      <c r="G150" t="str">
        <f ca="1">IF(RIGHT(FPL_Combined[[#Headers],[Gameweek 06]],2)&lt;$B$622,INDEX(FPL_Results_Extract[Gameweek 06],MATCH($A150,FPL_Results_Extract[[Player]:[Player]],0)),INDEX(Team_Key[[Abbreviation]:[Abbreviation]],MATCH(LEFT(INDEX(FPL_Fixtures_Extract[],MATCH($A150,FPL_Fixtures_Extract[[Player]:[Player]],0),MATCH(FPL_Combined[[#Headers],[Gameweek 06]],FPL_Fixtures_Extract[#Headers],0)),LEN(INDEX(FPL_Fixtures_Extract[],MATCH($A150,FPL_Fixtures_Extract[[Player]:[Player]],0),MATCH(FPL_Combined[[#Headers],[Gameweek 06]],FPL_Fixtures_Extract[#Headers],0)))-4),Team_Key[[Full Name]:[Full Name]],0))&amp;RIGHT(INDEX(FPL_Fixtures_Extract[],MATCH($A150,FPL_Fixtures_Extract[[Player]:[Player]],0),MATCH(FPL_Combined[[#Headers],[Gameweek 06]],FPL_Fixtures_Extract[#Headers],0)),3))</f>
        <v>AVL(A) 1-0</v>
      </c>
      <c r="H150" t="str">
        <f ca="1">IF(RIGHT(FPL_Combined[[#Headers],[Gameweek 07]],2)&lt;$B$622,INDEX(FPL_Results_Extract[Gameweek 07],MATCH($A150,FPL_Results_Extract[[Player]:[Player]],0)),INDEX(Team_Key[[Abbreviation]:[Abbreviation]],MATCH(LEFT(INDEX(FPL_Fixtures_Extract[],MATCH($A150,FPL_Fixtures_Extract[[Player]:[Player]],0),MATCH(FPL_Combined[[#Headers],[Gameweek 07]],FPL_Fixtures_Extract[#Headers],0)),LEN(INDEX(FPL_Fixtures_Extract[],MATCH($A150,FPL_Fixtures_Extract[[Player]:[Player]],0),MATCH(FPL_Combined[[#Headers],[Gameweek 07]],FPL_Fixtures_Extract[#Headers],0)))-4),Team_Key[[Full Name]:[Full Name]],0))&amp;RIGHT(INDEX(FPL_Fixtures_Extract[],MATCH($A150,FPL_Fixtures_Extract[[Player]:[Player]],0),MATCH(FPL_Combined[[#Headers],[Gameweek 07]],FPL_Fixtures_Extract[#Headers],0)),3))</f>
        <v>EVE(H) 2-3</v>
      </c>
      <c r="I150" t="str">
        <f ca="1">IF(RIGHT(FPL_Combined[[#Headers],[Gameweek 08]],2)&lt;$B$622,INDEX(FPL_Results_Extract[Gameweek 08],MATCH($A150,FPL_Results_Extract[[Player]:[Player]],0)),INDEX(Team_Key[[Abbreviation]:[Abbreviation]],MATCH(LEFT(INDEX(FPL_Fixtures_Extract[],MATCH($A150,FPL_Fixtures_Extract[[Player]:[Player]],0),MATCH(FPL_Combined[[#Headers],[Gameweek 08]],FPL_Fixtures_Extract[#Headers],0)),LEN(INDEX(FPL_Fixtures_Extract[],MATCH($A150,FPL_Fixtures_Extract[[Player]:[Player]],0),MATCH(FPL_Combined[[#Headers],[Gameweek 08]],FPL_Fixtures_Extract[#Headers],0)))-4),Team_Key[[Full Name]:[Full Name]],0))&amp;RIGHT(INDEX(FPL_Fixtures_Extract[],MATCH($A150,FPL_Fixtures_Extract[[Player]:[Player]],0),MATCH(FPL_Combined[[#Headers],[Gameweek 08]],FPL_Fixtures_Extract[#Headers],0)),3))</f>
        <v>CRY(A) 0-2</v>
      </c>
      <c r="J150" t="str">
        <f ca="1">IF(RIGHT(FPL_Combined[[#Headers],[Gameweek 09]],2)&lt;$B$622,INDEX(FPL_Results_Extract[Gameweek 09],MATCH($A150,FPL_Results_Extract[[Player]:[Player]],0)),INDEX(Team_Key[[Abbreviation]:[Abbreviation]],MATCH(LEFT(INDEX(FPL_Fixtures_Extract[],MATCH($A150,FPL_Fixtures_Extract[[Player]:[Player]],0),MATCH(FPL_Combined[[#Headers],[Gameweek 09]],FPL_Fixtures_Extract[#Headers],0)),LEN(INDEX(FPL_Fixtures_Extract[],MATCH($A150,FPL_Fixtures_Extract[[Player]:[Player]],0),MATCH(FPL_Combined[[#Headers],[Gameweek 09]],FPL_Fixtures_Extract[#Headers],0)))-4),Team_Key[[Full Name]:[Full Name]],0))&amp;RIGHT(INDEX(FPL_Fixtures_Extract[],MATCH($A150,FPL_Fixtures_Extract[[Player]:[Player]],0),MATCH(FPL_Combined[[#Headers],[Gameweek 09]],FPL_Fixtures_Extract[#Headers],0)),3))</f>
        <v>SUN(H) 1-0</v>
      </c>
      <c r="K150" t="str">
        <f ca="1">IF(RIGHT(FPL_Combined[[#Headers],[Gameweek 10]],2)&lt;$B$622,INDEX(FPL_Results_Extract[Gameweek 10],MATCH($A150,FPL_Results_Extract[[Player]:[Player]],0)),INDEX(Team_Key[[Abbreviation]:[Abbreviation]],MATCH(LEFT(INDEX(FPL_Fixtures_Extract[],MATCH($A150,FPL_Fixtures_Extract[[Player]:[Player]],0),MATCH(FPL_Combined[[#Headers],[Gameweek 10]],FPL_Fixtures_Extract[#Headers],0)),LEN(INDEX(FPL_Fixtures_Extract[],MATCH($A150,FPL_Fixtures_Extract[[Player]:[Player]],0),MATCH(FPL_Combined[[#Headers],[Gameweek 10]],FPL_Fixtures_Extract[#Headers],0)))-4),Team_Key[[Full Name]:[Full Name]],0))&amp;RIGHT(INDEX(FPL_Fixtures_Extract[],MATCH($A150,FPL_Fixtures_Extract[[Player]:[Player]],0),MATCH(FPL_Combined[[#Headers],[Gameweek 10]],FPL_Fixtures_Extract[#Headers],0)),3))</f>
        <v>NOR(A) 1-0</v>
      </c>
      <c r="L150" t="str">
        <f ca="1">IF(RIGHT(FPL_Combined[[#Headers],[Gameweek 11]],2)&lt;$B$622,INDEX(FPL_Results_Extract[Gameweek 11],MATCH($A150,FPL_Results_Extract[[Player]:[Player]],0)),INDEX(Team_Key[[Abbreviation]:[Abbreviation]],MATCH(LEFT(INDEX(FPL_Fixtures_Extract[],MATCH($A150,FPL_Fixtures_Extract[[Player]:[Player]],0),MATCH(FPL_Combined[[#Headers],[Gameweek 11]],FPL_Fixtures_Extract[#Headers],0)),LEN(INDEX(FPL_Fixtures_Extract[],MATCH($A150,FPL_Fixtures_Extract[[Player]:[Player]],0),MATCH(FPL_Combined[[#Headers],[Gameweek 11]],FPL_Fixtures_Extract[#Headers],0)))-4),Team_Key[[Full Name]:[Full Name]],0))&amp;RIGHT(INDEX(FPL_Fixtures_Extract[],MATCH($A150,FPL_Fixtures_Extract[[Player]:[Player]],0),MATCH(FPL_Combined[[#Headers],[Gameweek 11]],FPL_Fixtures_Extract[#Headers],0)),3))</f>
        <v>LEI(H) 2-3</v>
      </c>
      <c r="M150" t="str">
        <f ca="1">IF(RIGHT(FPL_Combined[[#Headers],[Gameweek 12]],2)&lt;$B$622,INDEX(FPL_Results_Extract[Gameweek 12],MATCH($A150,FPL_Results_Extract[[Player]:[Player]],0)),INDEX(Team_Key[[Abbreviation]:[Abbreviation]],MATCH(LEFT(INDEX(FPL_Fixtures_Extract[],MATCH($A150,FPL_Fixtures_Extract[[Player]:[Player]],0),MATCH(FPL_Combined[[#Headers],[Gameweek 12]],FPL_Fixtures_Extract[#Headers],0)),LEN(INDEX(FPL_Fixtures_Extract[],MATCH($A150,FPL_Fixtures_Extract[[Player]:[Player]],0),MATCH(FPL_Combined[[#Headers],[Gameweek 12]],FPL_Fixtures_Extract[#Headers],0)))-4),Team_Key[[Full Name]:[Full Name]],0))&amp;RIGHT(INDEX(FPL_Fixtures_Extract[],MATCH($A150,FPL_Fixtures_Extract[[Player]:[Player]],0),MATCH(FPL_Combined[[#Headers],[Gameweek 12]],FPL_Fixtures_Extract[#Headers],0)),3))</f>
        <v>MUN(A) 0-2</v>
      </c>
      <c r="N150" t="str">
        <f ca="1">IF(RIGHT(FPL_Combined[[#Headers],[Gameweek 13]],2)&lt;$B$622,INDEX(FPL_Results_Extract[Gameweek 13],MATCH($A150,FPL_Results_Extract[[Player]:[Player]],0)),INDEX(Team_Key[[Abbreviation]:[Abbreviation]],MATCH(LEFT(INDEX(FPL_Fixtures_Extract[],MATCH($A150,FPL_Fixtures_Extract[[Player]:[Player]],0),MATCH(FPL_Combined[[#Headers],[Gameweek 13]],FPL_Fixtures_Extract[#Headers],0)),LEN(INDEX(FPL_Fixtures_Extract[],MATCH($A150,FPL_Fixtures_Extract[[Player]:[Player]],0),MATCH(FPL_Combined[[#Headers],[Gameweek 13]],FPL_Fixtures_Extract[#Headers],0)))-4),Team_Key[[Full Name]:[Full Name]],0))&amp;RIGHT(INDEX(FPL_Fixtures_Extract[],MATCH($A150,FPL_Fixtures_Extract[[Player]:[Player]],0),MATCH(FPL_Combined[[#Headers],[Gameweek 13]],FPL_Fixtures_Extract[#Headers],0)),3))</f>
        <v>ARS(H) 2-1</v>
      </c>
      <c r="O150" t="str">
        <f ca="1">IF(RIGHT(FPL_Combined[[#Headers],[Gameweek 14]],2)&lt;$B$622,INDEX(FPL_Results_Extract[Gameweek 14],MATCH($A150,FPL_Results_Extract[[Player]:[Player]],0)),INDEX(Team_Key[[Abbreviation]:[Abbreviation]],MATCH(LEFT(INDEX(FPL_Fixtures_Extract[],MATCH($A150,FPL_Fixtures_Extract[[Player]:[Player]],0),MATCH(FPL_Combined[[#Headers],[Gameweek 14]],FPL_Fixtures_Extract[#Headers],0)),LEN(INDEX(FPL_Fixtures_Extract[],MATCH($A150,FPL_Fixtures_Extract[[Player]:[Player]],0),MATCH(FPL_Combined[[#Headers],[Gameweek 14]],FPL_Fixtures_Extract[#Headers],0)))-4),Team_Key[[Full Name]:[Full Name]],0))&amp;RIGHT(INDEX(FPL_Fixtures_Extract[],MATCH($A150,FPL_Fixtures_Extract[[Player]:[Player]],0),MATCH(FPL_Combined[[#Headers],[Gameweek 14]],FPL_Fixtures_Extract[#Headers],0)),3))</f>
        <v>WHU(A) 1-1</v>
      </c>
      <c r="P150" t="str">
        <f ca="1">IF(RIGHT(FPL_Combined[[#Headers],[Gameweek 15]],2)&lt;$B$622,INDEX(FPL_Results_Extract[Gameweek 15],MATCH($A150,FPL_Results_Extract[[Player]:[Player]],0)),INDEX(Team_Key[[Abbreviation]:[Abbreviation]],MATCH(LEFT(INDEX(FPL_Fixtures_Extract[],MATCH($A150,FPL_Fixtures_Extract[[Player]:[Player]],0),MATCH(FPL_Combined[[#Headers],[Gameweek 15]],FPL_Fixtures_Extract[#Headers],0)),LEN(INDEX(FPL_Fixtures_Extract[],MATCH($A150,FPL_Fixtures_Extract[[Player]:[Player]],0),MATCH(FPL_Combined[[#Headers],[Gameweek 15]],FPL_Fixtures_Extract[#Headers],0)))-4),Team_Key[[Full Name]:[Full Name]],0))&amp;RIGHT(INDEX(FPL_Fixtures_Extract[],MATCH($A150,FPL_Fixtures_Extract[[Player]:[Player]],0),MATCH(FPL_Combined[[#Headers],[Gameweek 15]],FPL_Fixtures_Extract[#Headers],0)),3))</f>
        <v>TOT(H) 1-1</v>
      </c>
      <c r="Q150" t="str">
        <f ca="1">IF(RIGHT(FPL_Combined[[#Headers],[Gameweek 16]],2)&lt;$B$622,INDEX(FPL_Results_Extract[Gameweek 16],MATCH($A150,FPL_Results_Extract[[Player]:[Player]],0)),INDEX(Team_Key[[Abbreviation]:[Abbreviation]],MATCH(LEFT(INDEX(FPL_Fixtures_Extract[],MATCH($A150,FPL_Fixtures_Extract[[Player]:[Player]],0),MATCH(FPL_Combined[[#Headers],[Gameweek 16]],FPL_Fixtures_Extract[#Headers],0)),LEN(INDEX(FPL_Fixtures_Extract[],MATCH($A150,FPL_Fixtures_Extract[[Player]:[Player]],0),MATCH(FPL_Combined[[#Headers],[Gameweek 16]],FPL_Fixtures_Extract[#Headers],0)))-4),Team_Key[[Full Name]:[Full Name]],0))&amp;RIGHT(INDEX(FPL_Fixtures_Extract[],MATCH($A150,FPL_Fixtures_Extract[[Player]:[Player]],0),MATCH(FPL_Combined[[#Headers],[Gameweek 16]],FPL_Fixtures_Extract[#Headers],0)),3))</f>
        <v>LIV(A) 2-2</v>
      </c>
      <c r="R150" t="str">
        <f ca="1">IF(RIGHT(FPL_Combined[[#Headers],[Gameweek 17]],2)&lt;$B$622,INDEX(FPL_Results_Extract[Gameweek 17],MATCH($A150,FPL_Results_Extract[[Player]:[Player]],0)),INDEX(Team_Key[[Abbreviation]:[Abbreviation]],MATCH(LEFT(INDEX(FPL_Fixtures_Extract[],MATCH($A150,FPL_Fixtures_Extract[[Player]:[Player]],0),MATCH(FPL_Combined[[#Headers],[Gameweek 17]],FPL_Fixtures_Extract[#Headers],0)),LEN(INDEX(FPL_Fixtures_Extract[],MATCH($A150,FPL_Fixtures_Extract[[Player]:[Player]],0),MATCH(FPL_Combined[[#Headers],[Gameweek 17]],FPL_Fixtures_Extract[#Headers],0)))-4),Team_Key[[Full Name]:[Full Name]],0))&amp;RIGHT(INDEX(FPL_Fixtures_Extract[],MATCH($A150,FPL_Fixtures_Extract[[Player]:[Player]],0),MATCH(FPL_Combined[[#Headers],[Gameweek 17]],FPL_Fixtures_Extract[#Headers],0)),3))</f>
        <v>BOU(H) 1-2</v>
      </c>
      <c r="S150" t="str">
        <f ca="1">IF(RIGHT(FPL_Combined[[#Headers],[Gameweek 18]],2)&lt;$B$622,INDEX(FPL_Results_Extract[Gameweek 18],MATCH($A150,FPL_Results_Extract[[Player]:[Player]],0)),INDEX(Team_Key[[Abbreviation]:[Abbreviation]],MATCH(LEFT(INDEX(FPL_Fixtures_Extract[],MATCH($A150,FPL_Fixtures_Extract[[Player]:[Player]],0),MATCH(FPL_Combined[[#Headers],[Gameweek 18]],FPL_Fixtures_Extract[#Headers],0)),LEN(INDEX(FPL_Fixtures_Extract[],MATCH($A150,FPL_Fixtures_Extract[[Player]:[Player]],0),MATCH(FPL_Combined[[#Headers],[Gameweek 18]],FPL_Fixtures_Extract[#Headers],0)))-4),Team_Key[[Full Name]:[Full Name]],0))&amp;RIGHT(INDEX(FPL_Fixtures_Extract[],MATCH($A150,FPL_Fixtures_Extract[[Player]:[Player]],0),MATCH(FPL_Combined[[#Headers],[Gameweek 18]],FPL_Fixtures_Extract[#Headers],0)),3))</f>
        <v>SWA(A) 0-1</v>
      </c>
      <c r="T150" t="str">
        <f ca="1">IF(RIGHT(FPL_Combined[[#Headers],[Gameweek 19]],2)&lt;$B$622,INDEX(FPL_Results_Extract[Gameweek 19],MATCH($A150,FPL_Results_Extract[[Player]:[Player]],0)),INDEX(Team_Key[[Abbreviation]:[Abbreviation]],MATCH(LEFT(INDEX(FPL_Fixtures_Extract[],MATCH($A150,FPL_Fixtures_Extract[[Player]:[Player]],0),MATCH(FPL_Combined[[#Headers],[Gameweek 19]],FPL_Fixtures_Extract[#Headers],0)),LEN(INDEX(FPL_Fixtures_Extract[],MATCH($A150,FPL_Fixtures_Extract[[Player]:[Player]],0),MATCH(FPL_Combined[[#Headers],[Gameweek 19]],FPL_Fixtures_Extract[#Headers],0)))-4),Team_Key[[Full Name]:[Full Name]],0))&amp;RIGHT(INDEX(FPL_Fixtures_Extract[],MATCH($A150,FPL_Fixtures_Extract[[Player]:[Player]],0),MATCH(FPL_Combined[[#Headers],[Gameweek 19]],FPL_Fixtures_Extract[#Headers],0)),3))</f>
        <v>NEW(H) 1-0</v>
      </c>
      <c r="U150" t="str">
        <f ca="1">IF(RIGHT(FPL_Combined[[#Headers],[Gameweek 20]],2)&lt;$B$622,INDEX(FPL_Results_Extract[Gameweek 20],MATCH($A150,FPL_Results_Extract[[Player]:[Player]],0)),INDEX(Team_Key[[Abbreviation]:[Abbreviation]],MATCH(LEFT(INDEX(FPL_Fixtures_Extract[],MATCH($A150,FPL_Fixtures_Extract[[Player]:[Player]],0),MATCH(FPL_Combined[[#Headers],[Gameweek 20]],FPL_Fixtures_Extract[#Headers],0)),LEN(INDEX(FPL_Fixtures_Extract[],MATCH($A150,FPL_Fixtures_Extract[[Player]:[Player]],0),MATCH(FPL_Combined[[#Headers],[Gameweek 20]],FPL_Fixtures_Extract[#Headers],0)))-4),Team_Key[[Full Name]:[Full Name]],0))&amp;RIGHT(INDEX(FPL_Fixtures_Extract[],MATCH($A150,FPL_Fixtures_Extract[[Player]:[Player]],0),MATCH(FPL_Combined[[#Headers],[Gameweek 20]],FPL_Fixtures_Extract[#Headers],0)),3))</f>
        <v>STK(H) 2-1</v>
      </c>
      <c r="V150" t="str">
        <f ca="1">IF(RIGHT(FPL_Combined[[#Headers],[Gameweek 21]],2)&lt;$B$622,INDEX(FPL_Results_Extract[Gameweek 21],MATCH($A150,FPL_Results_Extract[[Player]:[Player]],0)),INDEX(Team_Key[[Abbreviation]:[Abbreviation]],MATCH(LEFT(INDEX(FPL_Fixtures_Extract[],MATCH($A150,FPL_Fixtures_Extract[[Player]:[Player]],0),MATCH(FPL_Combined[[#Headers],[Gameweek 21]],FPL_Fixtures_Extract[#Headers],0)),LEN(INDEX(FPL_Fixtures_Extract[],MATCH($A150,FPL_Fixtures_Extract[[Player]:[Player]],0),MATCH(FPL_Combined[[#Headers],[Gameweek 21]],FPL_Fixtures_Extract[#Headers],0)))-4),Team_Key[[Full Name]:[Full Name]],0))&amp;RIGHT(INDEX(FPL_Fixtures_Extract[],MATCH($A150,FPL_Fixtures_Extract[[Player]:[Player]],0),MATCH(FPL_Combined[[#Headers],[Gameweek 21]],FPL_Fixtures_Extract[#Headers],0)),3))</f>
        <v>CHE(A) 2-2</v>
      </c>
      <c r="W150" t="str">
        <f ca="1">IF(RIGHT(FPL_Combined[[#Headers],[Gameweek 22]],2)&lt;$B$622,INDEX(FPL_Results_Extract[Gameweek 22],MATCH($A150,FPL_Results_Extract[[Player]:[Player]],0)),INDEX(Team_Key[[Abbreviation]:[Abbreviation]],MATCH(LEFT(INDEX(FPL_Fixtures_Extract[],MATCH($A150,FPL_Fixtures_Extract[[Player]:[Player]],0),MATCH(FPL_Combined[[#Headers],[Gameweek 22]],FPL_Fixtures_Extract[#Headers],0)),LEN(INDEX(FPL_Fixtures_Extract[],MATCH($A150,FPL_Fixtures_Extract[[Player]:[Player]],0),MATCH(FPL_Combined[[#Headers],[Gameweek 22]],FPL_Fixtures_Extract[#Headers],0)))-4),Team_Key[[Full Name]:[Full Name]],0))&amp;RIGHT(INDEX(FPL_Fixtures_Extract[],MATCH($A150,FPL_Fixtures_Extract[[Player]:[Player]],0),MATCH(FPL_Combined[[#Headers],[Gameweek 22]],FPL_Fixtures_Extract[#Headers],0)),3))</f>
        <v>SOU(A) 0-3</v>
      </c>
      <c r="X150" t="str">
        <f ca="1">IF(RIGHT(FPL_Combined[[#Headers],[Gameweek 23]],2)&lt;$B$622,INDEX(FPL_Results_Extract[Gameweek 23],MATCH($A150,FPL_Results_Extract[[Player]:[Player]],0)),INDEX(Team_Key[[Abbreviation]:[Abbreviation]],MATCH(LEFT(INDEX(FPL_Fixtures_Extract[],MATCH($A150,FPL_Fixtures_Extract[[Player]:[Player]],0),MATCH(FPL_Combined[[#Headers],[Gameweek 23]],FPL_Fixtures_Extract[#Headers],0)),LEN(INDEX(FPL_Fixtures_Extract[],MATCH($A150,FPL_Fixtures_Extract[[Player]:[Player]],0),MATCH(FPL_Combined[[#Headers],[Gameweek 23]],FPL_Fixtures_Extract[#Headers],0)))-4),Team_Key[[Full Name]:[Full Name]],0))&amp;RIGHT(INDEX(FPL_Fixtures_Extract[],MATCH($A150,FPL_Fixtures_Extract[[Player]:[Player]],0),MATCH(FPL_Combined[[#Headers],[Gameweek 23]],FPL_Fixtures_Extract[#Headers],0)),3))</f>
        <v>AVL(H) 0-0</v>
      </c>
      <c r="Y150" t="str">
        <f ca="1">IF(RIGHT(FPL_Combined[[#Headers],[Gameweek 24]],2)&lt;$B$622,INDEX(FPL_Results_Extract[Team],MATCH($A150,FPL_Results_Extract[[Player]:[Player]],0)),INDEX(Team_Key[[Abbreviation]:[Abbreviation]],MATCH(LEFT(INDEX(FPL_Fixtures_Extract[],MATCH($A150,FPL_Fixtures_Extract[[Player]:[Player]],0),MATCH(FPL_Combined[[#Headers],[Gameweek 24]],FPL_Fixtures_Extract[#Headers],0)),LEN(INDEX(FPL_Fixtures_Extract[],MATCH($A150,FPL_Fixtures_Extract[[Player]:[Player]],0),MATCH(FPL_Combined[[#Headers],[Gameweek 24]],FPL_Fixtures_Extract[#Headers],0)))-4),Team_Key[[Full Name]:[Full Name]],0))&amp;RIGHT(INDEX(FPL_Fixtures_Extract[],MATCH($A150,FPL_Fixtures_Extract[[Player]:[Player]],0),MATCH(FPL_Combined[[#Headers],[Gameweek 24]],FPL_Fixtures_Extract[#Headers],0)),3))</f>
        <v>WBA</v>
      </c>
      <c r="Z150" t="str">
        <f ca="1">IF(RIGHT(FPL_Combined[[#Headers],[Gameweek 25]],2)&lt;$B$622,INDEX(FPL_Results_Extract[Player],MATCH($A150,FPL_Results_Extract[[Player]:[Player]],0)),INDEX(Team_Key[[Abbreviation]:[Abbreviation]],MATCH(LEFT(INDEX(FPL_Fixtures_Extract[],MATCH($A150,FPL_Fixtures_Extract[[Player]:[Player]],0),MATCH(FPL_Combined[[#Headers],[Gameweek 25]],FPL_Fixtures_Extract[#Headers],0)),LEN(INDEX(FPL_Fixtures_Extract[],MATCH($A150,FPL_Fixtures_Extract[[Player]:[Player]],0),MATCH(FPL_Combined[[#Headers],[Gameweek 25]],FPL_Fixtures_Extract[#Headers],0)))-4),Team_Key[[Full Name]:[Full Name]],0))&amp;RIGHT(INDEX(FPL_Fixtures_Extract[],MATCH($A150,FPL_Fixtures_Extract[[Player]:[Player]],0),MATCH(FPL_Combined[[#Headers],[Gameweek 25]],FPL_Fixtures_Extract[#Headers],0)),3))</f>
        <v>Dawson</v>
      </c>
      <c r="AA150" t="str">
        <f ca="1">IF(RIGHT(FPL_Combined[[#Headers],[Gameweek 26]],2)&lt;$B$622,INDEX(FPL_Results_Extract[Gameweek 01],MATCH($A150,FPL_Results_Extract[[Player]:[Player]],0)),INDEX(Team_Key[[Abbreviation]:[Abbreviation]],MATCH(LEFT(INDEX(FPL_Fixtures_Extract[],MATCH($A150,FPL_Fixtures_Extract[[Player]:[Player]],0),MATCH(FPL_Combined[[#Headers],[Gameweek 26]],FPL_Fixtures_Extract[#Headers],0)),LEN(INDEX(FPL_Fixtures_Extract[],MATCH($A150,FPL_Fixtures_Extract[[Player]:[Player]],0),MATCH(FPL_Combined[[#Headers],[Gameweek 26]],FPL_Fixtures_Extract[#Headers],0)))-4),Team_Key[[Full Name]:[Full Name]],0))&amp;RIGHT(INDEX(FPL_Fixtures_Extract[],MATCH($A150,FPL_Fixtures_Extract[[Player]:[Player]],0),MATCH(FPL_Combined[[#Headers],[Gameweek 26]],FPL_Fixtures_Extract[#Headers],0)),3))</f>
        <v>MCI(H) 0-3</v>
      </c>
      <c r="AB150" t="str">
        <f ca="1">IF(RIGHT(FPL_Combined[[#Headers],[Gameweek 27]],2)&lt;$B$622,INDEX(FPL_Results_Extract[Gameweek 02],MATCH($A150,FPL_Results_Extract[[Player]:[Player]],0)),INDEX(Team_Key[[Abbreviation]:[Abbreviation]],MATCH(LEFT(INDEX(FPL_Fixtures_Extract[],MATCH($A150,FPL_Fixtures_Extract[[Player]:[Player]],0),MATCH(FPL_Combined[[#Headers],[Gameweek 27]],FPL_Fixtures_Extract[#Headers],0)),LEN(INDEX(FPL_Fixtures_Extract[],MATCH($A150,FPL_Fixtures_Extract[[Player]:[Player]],0),MATCH(FPL_Combined[[#Headers],[Gameweek 27]],FPL_Fixtures_Extract[#Headers],0)))-4),Team_Key[[Full Name]:[Full Name]],0))&amp;RIGHT(INDEX(FPL_Fixtures_Extract[],MATCH($A150,FPL_Fixtures_Extract[[Player]:[Player]],0),MATCH(FPL_Combined[[#Headers],[Gameweek 27]],FPL_Fixtures_Extract[#Headers],0)),3))</f>
        <v>WAT(A) 0-0</v>
      </c>
      <c r="AC150" t="str">
        <f ca="1">IF(RIGHT(FPL_Combined[[#Headers],[Gameweek 28]],2)&lt;$B$622,INDEX(FPL_Results_Extract[Gameweek 03],MATCH($A150,FPL_Results_Extract[[Player]:[Player]],0)),INDEX(Team_Key[[Abbreviation]:[Abbreviation]],MATCH(LEFT(INDEX(FPL_Fixtures_Extract[],MATCH($A150,FPL_Fixtures_Extract[[Player]:[Player]],0),MATCH(FPL_Combined[[#Headers],[Gameweek 28]],FPL_Fixtures_Extract[#Headers],0)),LEN(INDEX(FPL_Fixtures_Extract[],MATCH($A150,FPL_Fixtures_Extract[[Player]:[Player]],0),MATCH(FPL_Combined[[#Headers],[Gameweek 28]],FPL_Fixtures_Extract[#Headers],0)))-4),Team_Key[[Full Name]:[Full Name]],0))&amp;RIGHT(INDEX(FPL_Fixtures_Extract[],MATCH($A150,FPL_Fixtures_Extract[[Player]:[Player]],0),MATCH(FPL_Combined[[#Headers],[Gameweek 28]],FPL_Fixtures_Extract[#Headers],0)),3))</f>
        <v>CHE(H) 2-3</v>
      </c>
      <c r="AD150" t="str">
        <f ca="1">IF(RIGHT(FPL_Combined[[#Headers],[Gameweek 29]],2)&lt;$B$622,INDEX(FPL_Results_Extract[Gameweek 04],MATCH($A150,FPL_Results_Extract[[Player]:[Player]],0)),INDEX(Team_Key[[Abbreviation]:[Abbreviation]],MATCH(LEFT(INDEX(FPL_Fixtures_Extract[],MATCH($A150,FPL_Fixtures_Extract[[Player]:[Player]],0),MATCH(FPL_Combined[[#Headers],[Gameweek 29]],FPL_Fixtures_Extract[#Headers],0)),LEN(INDEX(FPL_Fixtures_Extract[],MATCH($A150,FPL_Fixtures_Extract[[Player]:[Player]],0),MATCH(FPL_Combined[[#Headers],[Gameweek 29]],FPL_Fixtures_Extract[#Headers],0)))-4),Team_Key[[Full Name]:[Full Name]],0))&amp;RIGHT(INDEX(FPL_Fixtures_Extract[],MATCH($A150,FPL_Fixtures_Extract[[Player]:[Player]],0),MATCH(FPL_Combined[[#Headers],[Gameweek 29]],FPL_Fixtures_Extract[#Headers],0)),3))</f>
        <v>MUN(H)</v>
      </c>
      <c r="AE150" t="str">
        <f ca="1">IF(RIGHT(FPL_Combined[[#Headers],[Gameweek 30]],2)&lt;$B$622,INDEX(FPL_Results_Extract[Gameweek 05],MATCH($A150,FPL_Results_Extract[[Player]:[Player]],0)),INDEX(Team_Key[[Abbreviation]:[Abbreviation]],MATCH(LEFT(INDEX(FPL_Fixtures_Extract[],MATCH($A150,FPL_Fixtures_Extract[[Player]:[Player]],0),MATCH(FPL_Combined[[#Headers],[Gameweek 30]],FPL_Fixtures_Extract[#Headers],0)),LEN(INDEX(FPL_Fixtures_Extract[],MATCH($A150,FPL_Fixtures_Extract[[Player]:[Player]],0),MATCH(FPL_Combined[[#Headers],[Gameweek 30]],FPL_Fixtures_Extract[#Headers],0)))-4),Team_Key[[Full Name]:[Full Name]],0))&amp;RIGHT(INDEX(FPL_Fixtures_Extract[],MATCH($A150,FPL_Fixtures_Extract[[Player]:[Player]],0),MATCH(FPL_Combined[[#Headers],[Gameweek 30]],FPL_Fixtures_Extract[#Headers],0)),3))</f>
        <v>ARS(A)</v>
      </c>
      <c r="AF150" t="str">
        <f ca="1">IF(RIGHT(FPL_Combined[[#Headers],[Gameweek 31]],2)&lt;$B$622,INDEX(FPL_Results_Extract[Gameweek 06],MATCH($A150,FPL_Results_Extract[[Player]:[Player]],0)),INDEX(Team_Key[[Abbreviation]:[Abbreviation]],MATCH(LEFT(INDEX(FPL_Fixtures_Extract[],MATCH($A150,FPL_Fixtures_Extract[[Player]:[Player]],0),MATCH(FPL_Combined[[#Headers],[Gameweek 31]],FPL_Fixtures_Extract[#Headers],0)),LEN(INDEX(FPL_Fixtures_Extract[],MATCH($A150,FPL_Fixtures_Extract[[Player]:[Player]],0),MATCH(FPL_Combined[[#Headers],[Gameweek 31]],FPL_Fixtures_Extract[#Headers],0)))-4),Team_Key[[Full Name]:[Full Name]],0))&amp;RIGHT(INDEX(FPL_Fixtures_Extract[],MATCH($A150,FPL_Fixtures_Extract[[Player]:[Player]],0),MATCH(FPL_Combined[[#Headers],[Gameweek 31]],FPL_Fixtures_Extract[#Headers],0)),3))</f>
        <v>NOR(H)</v>
      </c>
      <c r="AG150" t="str">
        <f ca="1">IF(RIGHT(FPL_Combined[[#Headers],[Gameweek 32]],2)&lt;$B$622,INDEX(FPL_Results_Extract[Gameweek 07],MATCH($A150,FPL_Results_Extract[[Player]:[Player]],0)),INDEX(Team_Key[[Abbreviation]:[Abbreviation]],MATCH(LEFT(INDEX(FPL_Fixtures_Extract[],MATCH($A150,FPL_Fixtures_Extract[[Player]:[Player]],0),MATCH(FPL_Combined[[#Headers],[Gameweek 32]],FPL_Fixtures_Extract[#Headers],0)),LEN(INDEX(FPL_Fixtures_Extract[],MATCH($A150,FPL_Fixtures_Extract[[Player]:[Player]],0),MATCH(FPL_Combined[[#Headers],[Gameweek 32]],FPL_Fixtures_Extract[#Headers],0)))-4),Team_Key[[Full Name]:[Full Name]],0))&amp;RIGHT(INDEX(FPL_Fixtures_Extract[],MATCH($A150,FPL_Fixtures_Extract[[Player]:[Player]],0),MATCH(FPL_Combined[[#Headers],[Gameweek 32]],FPL_Fixtures_Extract[#Headers],0)),3))</f>
        <v>SUN(A)</v>
      </c>
      <c r="AH150" t="str">
        <f ca="1">IF(RIGHT(FPL_Combined[[#Headers],[Gameweek 33]],2)&lt;$B$622,INDEX(FPL_Results_Extract[Gameweek 08],MATCH($A150,FPL_Results_Extract[[Player]:[Player]],0)),INDEX(Team_Key[[Abbreviation]:[Abbreviation]],MATCH(LEFT(INDEX(FPL_Fixtures_Extract[],MATCH($A150,FPL_Fixtures_Extract[[Player]:[Player]],0),MATCH(FPL_Combined[[#Headers],[Gameweek 33]],FPL_Fixtures_Extract[#Headers],0)),LEN(INDEX(FPL_Fixtures_Extract[],MATCH($A150,FPL_Fixtures_Extract[[Player]:[Player]],0),MATCH(FPL_Combined[[#Headers],[Gameweek 33]],FPL_Fixtures_Extract[#Headers],0)))-4),Team_Key[[Full Name]:[Full Name]],0))&amp;RIGHT(INDEX(FPL_Fixtures_Extract[],MATCH($A150,FPL_Fixtures_Extract[[Player]:[Player]],0),MATCH(FPL_Combined[[#Headers],[Gameweek 33]],FPL_Fixtures_Extract[#Headers],0)),3))</f>
        <v>MCI(A)</v>
      </c>
      <c r="AI150" t="str">
        <f ca="1">IF(RIGHT(FPL_Combined[[#Headers],[Gameweek 34]],2)&lt;$B$622,INDEX(FPL_Results_Extract[Gameweek 09],MATCH($A150,FPL_Results_Extract[[Player]:[Player]],0)),INDEX(Team_Key[[Abbreviation]:[Abbreviation]],MATCH(LEFT(INDEX(FPL_Fixtures_Extract[],MATCH($A150,FPL_Fixtures_Extract[[Player]:[Player]],0),MATCH(FPL_Combined[[#Headers],[Gameweek 34]],FPL_Fixtures_Extract[#Headers],0)),LEN(INDEX(FPL_Fixtures_Extract[],MATCH($A150,FPL_Fixtures_Extract[[Player]:[Player]],0),MATCH(FPL_Combined[[#Headers],[Gameweek 34]],FPL_Fixtures_Extract[#Headers],0)))-4),Team_Key[[Full Name]:[Full Name]],0))&amp;RIGHT(INDEX(FPL_Fixtures_Extract[],MATCH($A150,FPL_Fixtures_Extract[[Player]:[Player]],0),MATCH(FPL_Combined[[#Headers],[Gameweek 34]],FPL_Fixtures_Extract[#Headers],0)),3))</f>
        <v>WAT(H)</v>
      </c>
      <c r="AJ150" t="str">
        <f ca="1">IF(RIGHT(FPL_Combined[[#Headers],[Gameweek 35]],2)&lt;$B$622,INDEX(FPL_Results_Extract[Gameweek 10],MATCH($A150,FPL_Results_Extract[[Player]:[Player]],0)),INDEX(Team_Key[[Abbreviation]:[Abbreviation]],MATCH(LEFT(INDEX(FPL_Fixtures_Extract[],MATCH($A150,FPL_Fixtures_Extract[[Player]:[Player]],0),MATCH(FPL_Combined[[#Headers],[Gameweek 35]],FPL_Fixtures_Extract[#Headers],0)),LEN(INDEX(FPL_Fixtures_Extract[],MATCH($A150,FPL_Fixtures_Extract[[Player]:[Player]],0),MATCH(FPL_Combined[[#Headers],[Gameweek 35]],FPL_Fixtures_Extract[#Headers],0)))-4),Team_Key[[Full Name]:[Full Name]],0))&amp;RIGHT(INDEX(FPL_Fixtures_Extract[],MATCH($A150,FPL_Fixtures_Extract[[Player]:[Player]],0),MATCH(FPL_Combined[[#Headers],[Gameweek 35]],FPL_Fixtures_Extract[#Headers],0)),3))</f>
        <v>TOT(A)</v>
      </c>
      <c r="AK150" t="str">
        <f ca="1">IF(RIGHT(FPL_Combined[[#Headers],[Gameweek 36]],2)&lt;$B$622,INDEX(FPL_Results_Extract[Gameweek 11],MATCH($A150,FPL_Results_Extract[[Player]:[Player]],0)),INDEX(Team_Key[[Abbreviation]:[Abbreviation]],MATCH(LEFT(INDEX(FPL_Fixtures_Extract[],MATCH($A150,FPL_Fixtures_Extract[[Player]:[Player]],0),MATCH(FPL_Combined[[#Headers],[Gameweek 36]],FPL_Fixtures_Extract[#Headers],0)),LEN(INDEX(FPL_Fixtures_Extract[],MATCH($A150,FPL_Fixtures_Extract[[Player]:[Player]],0),MATCH(FPL_Combined[[#Headers],[Gameweek 36]],FPL_Fixtures_Extract[#Headers],0)))-4),Team_Key[[Full Name]:[Full Name]],0))&amp;RIGHT(INDEX(FPL_Fixtures_Extract[],MATCH($A150,FPL_Fixtures_Extract[[Player]:[Player]],0),MATCH(FPL_Combined[[#Headers],[Gameweek 36]],FPL_Fixtures_Extract[#Headers],0)),3))</f>
        <v>WHU(H)</v>
      </c>
      <c r="AL150" t="str">
        <f ca="1">IF(RIGHT(FPL_Combined[[#Headers],[Gameweek 37]],2)&lt;$B$622,INDEX(FPL_Results_Extract[Gameweek 12],MATCH($A150,FPL_Results_Extract[[Player]:[Player]],0)),INDEX(Team_Key[[Abbreviation]:[Abbreviation]],MATCH(LEFT(INDEX(FPL_Fixtures_Extract[],MATCH($A150,FPL_Fixtures_Extract[[Player]:[Player]],0),MATCH(FPL_Combined[[#Headers],[Gameweek 37]],FPL_Fixtures_Extract[#Headers],0)),LEN(INDEX(FPL_Fixtures_Extract[],MATCH($A150,FPL_Fixtures_Extract[[Player]:[Player]],0),MATCH(FPL_Combined[[#Headers],[Gameweek 37]],FPL_Fixtures_Extract[#Headers],0)))-4),Team_Key[[Full Name]:[Full Name]],0))&amp;RIGHT(INDEX(FPL_Fixtures_Extract[],MATCH($A150,FPL_Fixtures_Extract[[Player]:[Player]],0),MATCH(FPL_Combined[[#Headers],[Gameweek 37]],FPL_Fixtures_Extract[#Headers],0)),3))</f>
        <v>BOU(A)</v>
      </c>
      <c r="AM150" t="str">
        <f ca="1">IF(RIGHT(FPL_Combined[[#Headers],[Gameweek 38]],2)&lt;$B$622,INDEX(FPL_Results_Extract[Gameweek 13],MATCH($A150,FPL_Results_Extract[[Player]:[Player]],0)),INDEX(Team_Key[[Abbreviation]:[Abbreviation]],MATCH(LEFT(INDEX(FPL_Fixtures_Extract[],MATCH($A150,FPL_Fixtures_Extract[[Player]:[Player]],0),MATCH(FPL_Combined[[#Headers],[Gameweek 38]],FPL_Fixtures_Extract[#Headers],0)),LEN(INDEX(FPL_Fixtures_Extract[],MATCH($A150,FPL_Fixtures_Extract[[Player]:[Player]],0),MATCH(FPL_Combined[[#Headers],[Gameweek 38]],FPL_Fixtures_Extract[#Headers],0)))-4),Team_Key[[Full Name]:[Full Name]],0))&amp;RIGHT(INDEX(FPL_Fixtures_Extract[],MATCH($A150,FPL_Fixtures_Extract[[Player]:[Player]],0),MATCH(FPL_Combined[[#Headers],[Gameweek 38]],FPL_Fixtures_Extract[#Headers],0)),3))</f>
        <v>LIV(H)</v>
      </c>
    </row>
    <row r="151" spans="1:39" x14ac:dyDescent="0.45">
      <c r="A151" t="s">
        <v>648</v>
      </c>
      <c r="B151" t="str">
        <f ca="1">IF(RIGHT(FPL_Combined[[#Headers],[Gameweek 01]],2)&lt;$B$622,INDEX(FPL_Results_Extract[Gameweek 01],MATCH($A151,FPL_Results_Extract[[Player]:[Player]],0)),INDEX(Team_Key[[Abbreviation]:[Abbreviation]],MATCH(LEFT(INDEX(FPL_Fixtures_Extract[],MATCH($A151,FPL_Fixtures_Extract[[Player]:[Player]],0),MATCH(FPL_Combined[[#Headers],[Gameweek 01]],FPL_Fixtures_Extract[#Headers],0)),LEN(INDEX(FPL_Fixtures_Extract[],MATCH($A151,FPL_Fixtures_Extract[[Player]:[Player]],0),MATCH(FPL_Combined[[#Headers],[Gameweek 01]],FPL_Fixtures_Extract[#Headers],0)))-4),Team_Key[[Full Name]:[Full Name]],0))&amp;RIGHT(INDEX(FPL_Fixtures_Extract[],MATCH($A151,FPL_Fixtures_Extract[[Player]:[Player]],0),MATCH(FPL_Combined[[#Headers],[Gameweek 01]],FPL_Fixtures_Extract[#Headers],0)),3))</f>
        <v>N/A</v>
      </c>
      <c r="C151" t="str">
        <f ca="1">IF(RIGHT(FPL_Combined[[#Headers],[Gameweek 02]],2)&lt;$B$622,INDEX(FPL_Results_Extract[Gameweek 02],MATCH($A151,FPL_Results_Extract[[Player]:[Player]],0)),INDEX(Team_Key[[Abbreviation]:[Abbreviation]],MATCH(LEFT(INDEX(FPL_Fixtures_Extract[],MATCH($A151,FPL_Fixtures_Extract[[Player]:[Player]],0),MATCH(FPL_Combined[[#Headers],[Gameweek 02]],FPL_Fixtures_Extract[#Headers],0)),LEN(INDEX(FPL_Fixtures_Extract[],MATCH($A151,FPL_Fixtures_Extract[[Player]:[Player]],0),MATCH(FPL_Combined[[#Headers],[Gameweek 02]],FPL_Fixtures_Extract[#Headers],0)))-4),Team_Key[[Full Name]:[Full Name]],0))&amp;RIGHT(INDEX(FPL_Fixtures_Extract[],MATCH($A151,FPL_Fixtures_Extract[[Player]:[Player]],0),MATCH(FPL_Combined[[#Headers],[Gameweek 02]],FPL_Fixtures_Extract[#Headers],0)),3))</f>
        <v>N/A</v>
      </c>
      <c r="D151" t="str">
        <f ca="1">IF(RIGHT(FPL_Combined[[#Headers],[Gameweek 03]],2)&lt;$B$622,INDEX(FPL_Results_Extract[Gameweek 03],MATCH($A151,FPL_Results_Extract[[Player]:[Player]],0)),INDEX(Team_Key[[Abbreviation]:[Abbreviation]],MATCH(LEFT(INDEX(FPL_Fixtures_Extract[],MATCH($A151,FPL_Fixtures_Extract[[Player]:[Player]],0),MATCH(FPL_Combined[[#Headers],[Gameweek 03]],FPL_Fixtures_Extract[#Headers],0)),LEN(INDEX(FPL_Fixtures_Extract[],MATCH($A151,FPL_Fixtures_Extract[[Player]:[Player]],0),MATCH(FPL_Combined[[#Headers],[Gameweek 03]],FPL_Fixtures_Extract[#Headers],0)))-4),Team_Key[[Full Name]:[Full Name]],0))&amp;RIGHT(INDEX(FPL_Fixtures_Extract[],MATCH($A151,FPL_Fixtures_Extract[[Player]:[Player]],0),MATCH(FPL_Combined[[#Headers],[Gameweek 03]],FPL_Fixtures_Extract[#Headers],0)),3))</f>
        <v>N/A</v>
      </c>
      <c r="E151" t="str">
        <f ca="1">IF(RIGHT(FPL_Combined[[#Headers],[Gameweek 04]],2)&lt;$B$622,INDEX(FPL_Results_Extract[Gameweek 04],MATCH($A151,FPL_Results_Extract[[Player]:[Player]],0)),INDEX(Team_Key[[Abbreviation]:[Abbreviation]],MATCH(LEFT(INDEX(FPL_Fixtures_Extract[],MATCH($A151,FPL_Fixtures_Extract[[Player]:[Player]],0),MATCH(FPL_Combined[[#Headers],[Gameweek 04]],FPL_Fixtures_Extract[#Headers],0)),LEN(INDEX(FPL_Fixtures_Extract[],MATCH($A151,FPL_Fixtures_Extract[[Player]:[Player]],0),MATCH(FPL_Combined[[#Headers],[Gameweek 04]],FPL_Fixtures_Extract[#Headers],0)))-4),Team_Key[[Full Name]:[Full Name]],0))&amp;RIGHT(INDEX(FPL_Fixtures_Extract[],MATCH($A151,FPL_Fixtures_Extract[[Player]:[Player]],0),MATCH(FPL_Combined[[#Headers],[Gameweek 04]],FPL_Fixtures_Extract[#Headers],0)),3))</f>
        <v>N/A</v>
      </c>
      <c r="F151" t="str">
        <f ca="1">IF(RIGHT(FPL_Combined[[#Headers],[Gameweek 05]],2)&lt;$B$622,INDEX(FPL_Results_Extract[Gameweek 05],MATCH($A151,FPL_Results_Extract[[Player]:[Player]],0)),INDEX(Team_Key[[Abbreviation]:[Abbreviation]],MATCH(LEFT(INDEX(FPL_Fixtures_Extract[],MATCH($A151,FPL_Fixtures_Extract[[Player]:[Player]],0),MATCH(FPL_Combined[[#Headers],[Gameweek 05]],FPL_Fixtures_Extract[#Headers],0)),LEN(INDEX(FPL_Fixtures_Extract[],MATCH($A151,FPL_Fixtures_Extract[[Player]:[Player]],0),MATCH(FPL_Combined[[#Headers],[Gameweek 05]],FPL_Fixtures_Extract[#Headers],0)))-4),Team_Key[[Full Name]:[Full Name]],0))&amp;RIGHT(INDEX(FPL_Fixtures_Extract[],MATCH($A151,FPL_Fixtures_Extract[[Player]:[Player]],0),MATCH(FPL_Combined[[#Headers],[Gameweek 05]],FPL_Fixtures_Extract[#Headers],0)),3))</f>
        <v>CRY(A) 1-0</v>
      </c>
      <c r="G151" t="str">
        <f ca="1">IF(RIGHT(FPL_Combined[[#Headers],[Gameweek 06]],2)&lt;$B$622,INDEX(FPL_Results_Extract[Gameweek 06],MATCH($A151,FPL_Results_Extract[[Player]:[Player]],0)),INDEX(Team_Key[[Abbreviation]:[Abbreviation]],MATCH(LEFT(INDEX(FPL_Fixtures_Extract[],MATCH($A151,FPL_Fixtures_Extract[[Player]:[Player]],0),MATCH(FPL_Combined[[#Headers],[Gameweek 06]],FPL_Fixtures_Extract[#Headers],0)),LEN(INDEX(FPL_Fixtures_Extract[],MATCH($A151,FPL_Fixtures_Extract[[Player]:[Player]],0),MATCH(FPL_Combined[[#Headers],[Gameweek 06]],FPL_Fixtures_Extract[#Headers],0)))-4),Team_Key[[Full Name]:[Full Name]],0))&amp;RIGHT(INDEX(FPL_Fixtures_Extract[],MATCH($A151,FPL_Fixtures_Extract[[Player]:[Player]],0),MATCH(FPL_Combined[[#Headers],[Gameweek 06]],FPL_Fixtures_Extract[#Headers],0)),3))</f>
        <v>WHU(H) 1-2</v>
      </c>
      <c r="H151" t="str">
        <f ca="1">IF(RIGHT(FPL_Combined[[#Headers],[Gameweek 07]],2)&lt;$B$622,INDEX(FPL_Results_Extract[Gameweek 07],MATCH($A151,FPL_Results_Extract[[Player]:[Player]],0)),INDEX(Team_Key[[Abbreviation]:[Abbreviation]],MATCH(LEFT(INDEX(FPL_Fixtures_Extract[],MATCH($A151,FPL_Fixtures_Extract[[Player]:[Player]],0),MATCH(FPL_Combined[[#Headers],[Gameweek 07]],FPL_Fixtures_Extract[#Headers],0)),LEN(INDEX(FPL_Fixtures_Extract[],MATCH($A151,FPL_Fixtures_Extract[[Player]:[Player]],0),MATCH(FPL_Combined[[#Headers],[Gameweek 07]],FPL_Fixtures_Extract[#Headers],0)))-4),Team_Key[[Full Name]:[Full Name]],0))&amp;RIGHT(INDEX(FPL_Fixtures_Extract[],MATCH($A151,FPL_Fixtures_Extract[[Player]:[Player]],0),MATCH(FPL_Combined[[#Headers],[Gameweek 07]],FPL_Fixtures_Extract[#Headers],0)),3))</f>
        <v>TOT(A) 1-4</v>
      </c>
      <c r="I151" t="str">
        <f ca="1">IF(RIGHT(FPL_Combined[[#Headers],[Gameweek 08]],2)&lt;$B$622,INDEX(FPL_Results_Extract[Gameweek 08],MATCH($A151,FPL_Results_Extract[[Player]:[Player]],0)),INDEX(Team_Key[[Abbreviation]:[Abbreviation]],MATCH(LEFT(INDEX(FPL_Fixtures_Extract[],MATCH($A151,FPL_Fixtures_Extract[[Player]:[Player]],0),MATCH(FPL_Combined[[#Headers],[Gameweek 08]],FPL_Fixtures_Extract[#Headers],0)),LEN(INDEX(FPL_Fixtures_Extract[],MATCH($A151,FPL_Fixtures_Extract[[Player]:[Player]],0),MATCH(FPL_Combined[[#Headers],[Gameweek 08]],FPL_Fixtures_Extract[#Headers],0)))-4),Team_Key[[Full Name]:[Full Name]],0))&amp;RIGHT(INDEX(FPL_Fixtures_Extract[],MATCH($A151,FPL_Fixtures_Extract[[Player]:[Player]],0),MATCH(FPL_Combined[[#Headers],[Gameweek 08]],FPL_Fixtures_Extract[#Headers],0)),3))</f>
        <v>NEW(H) 6-1</v>
      </c>
      <c r="J151" t="str">
        <f ca="1">IF(RIGHT(FPL_Combined[[#Headers],[Gameweek 09]],2)&lt;$B$622,INDEX(FPL_Results_Extract[Gameweek 09],MATCH($A151,FPL_Results_Extract[[Player]:[Player]],0)),INDEX(Team_Key[[Abbreviation]:[Abbreviation]],MATCH(LEFT(INDEX(FPL_Fixtures_Extract[],MATCH($A151,FPL_Fixtures_Extract[[Player]:[Player]],0),MATCH(FPL_Combined[[#Headers],[Gameweek 09]],FPL_Fixtures_Extract[#Headers],0)),LEN(INDEX(FPL_Fixtures_Extract[],MATCH($A151,FPL_Fixtures_Extract[[Player]:[Player]],0),MATCH(FPL_Combined[[#Headers],[Gameweek 09]],FPL_Fixtures_Extract[#Headers],0)))-4),Team_Key[[Full Name]:[Full Name]],0))&amp;RIGHT(INDEX(FPL_Fixtures_Extract[],MATCH($A151,FPL_Fixtures_Extract[[Player]:[Player]],0),MATCH(FPL_Combined[[#Headers],[Gameweek 09]],FPL_Fixtures_Extract[#Headers],0)),3))</f>
        <v>BOU(H) 5-1</v>
      </c>
      <c r="K151" t="str">
        <f ca="1">IF(RIGHT(FPL_Combined[[#Headers],[Gameweek 10]],2)&lt;$B$622,INDEX(FPL_Results_Extract[Gameweek 10],MATCH($A151,FPL_Results_Extract[[Player]:[Player]],0)),INDEX(Team_Key[[Abbreviation]:[Abbreviation]],MATCH(LEFT(INDEX(FPL_Fixtures_Extract[],MATCH($A151,FPL_Fixtures_Extract[[Player]:[Player]],0),MATCH(FPL_Combined[[#Headers],[Gameweek 10]],FPL_Fixtures_Extract[#Headers],0)),LEN(INDEX(FPL_Fixtures_Extract[],MATCH($A151,FPL_Fixtures_Extract[[Player]:[Player]],0),MATCH(FPL_Combined[[#Headers],[Gameweek 10]],FPL_Fixtures_Extract[#Headers],0)))-4),Team_Key[[Full Name]:[Full Name]],0))&amp;RIGHT(INDEX(FPL_Fixtures_Extract[],MATCH($A151,FPL_Fixtures_Extract[[Player]:[Player]],0),MATCH(FPL_Combined[[#Headers],[Gameweek 10]],FPL_Fixtures_Extract[#Headers],0)),3))</f>
        <v>MUN(A) 0-0</v>
      </c>
      <c r="L151" t="str">
        <f ca="1">IF(RIGHT(FPL_Combined[[#Headers],[Gameweek 11]],2)&lt;$B$622,INDEX(FPL_Results_Extract[Gameweek 11],MATCH($A151,FPL_Results_Extract[[Player]:[Player]],0)),INDEX(Team_Key[[Abbreviation]:[Abbreviation]],MATCH(LEFT(INDEX(FPL_Fixtures_Extract[],MATCH($A151,FPL_Fixtures_Extract[[Player]:[Player]],0),MATCH(FPL_Combined[[#Headers],[Gameweek 11]],FPL_Fixtures_Extract[#Headers],0)),LEN(INDEX(FPL_Fixtures_Extract[],MATCH($A151,FPL_Fixtures_Extract[[Player]:[Player]],0),MATCH(FPL_Combined[[#Headers],[Gameweek 11]],FPL_Fixtures_Extract[#Headers],0)))-4),Team_Key[[Full Name]:[Full Name]],0))&amp;RIGHT(INDEX(FPL_Fixtures_Extract[],MATCH($A151,FPL_Fixtures_Extract[[Player]:[Player]],0),MATCH(FPL_Combined[[#Headers],[Gameweek 11]],FPL_Fixtures_Extract[#Headers],0)),3))</f>
        <v>NOR(H) 2-1</v>
      </c>
      <c r="M151" t="str">
        <f ca="1">IF(RIGHT(FPL_Combined[[#Headers],[Gameweek 12]],2)&lt;$B$622,INDEX(FPL_Results_Extract[Gameweek 12],MATCH($A151,FPL_Results_Extract[[Player]:[Player]],0)),INDEX(Team_Key[[Abbreviation]:[Abbreviation]],MATCH(LEFT(INDEX(FPL_Fixtures_Extract[],MATCH($A151,FPL_Fixtures_Extract[[Player]:[Player]],0),MATCH(FPL_Combined[[#Headers],[Gameweek 12]],FPL_Fixtures_Extract[#Headers],0)),LEN(INDEX(FPL_Fixtures_Extract[],MATCH($A151,FPL_Fixtures_Extract[[Player]:[Player]],0),MATCH(FPL_Combined[[#Headers],[Gameweek 12]],FPL_Fixtures_Extract[#Headers],0)))-4),Team_Key[[Full Name]:[Full Name]],0))&amp;RIGHT(INDEX(FPL_Fixtures_Extract[],MATCH($A151,FPL_Fixtures_Extract[[Player]:[Player]],0),MATCH(FPL_Combined[[#Headers],[Gameweek 12]],FPL_Fixtures_Extract[#Headers],0)),3))</f>
        <v>AVL(A) 0-0</v>
      </c>
      <c r="N151" t="str">
        <f ca="1">IF(RIGHT(FPL_Combined[[#Headers],[Gameweek 13]],2)&lt;$B$622,INDEX(FPL_Results_Extract[Gameweek 13],MATCH($A151,FPL_Results_Extract[[Player]:[Player]],0)),INDEX(Team_Key[[Abbreviation]:[Abbreviation]],MATCH(LEFT(INDEX(FPL_Fixtures_Extract[],MATCH($A151,FPL_Fixtures_Extract[[Player]:[Player]],0),MATCH(FPL_Combined[[#Headers],[Gameweek 13]],FPL_Fixtures_Extract[#Headers],0)),LEN(INDEX(FPL_Fixtures_Extract[],MATCH($A151,FPL_Fixtures_Extract[[Player]:[Player]],0),MATCH(FPL_Combined[[#Headers],[Gameweek 13]],FPL_Fixtures_Extract[#Headers],0)))-4),Team_Key[[Full Name]:[Full Name]],0))&amp;RIGHT(INDEX(FPL_Fixtures_Extract[],MATCH($A151,FPL_Fixtures_Extract[[Player]:[Player]],0),MATCH(FPL_Combined[[#Headers],[Gameweek 13]],FPL_Fixtures_Extract[#Headers],0)),3))</f>
        <v>LIV(H) 1-4</v>
      </c>
      <c r="O151" t="str">
        <f ca="1">IF(RIGHT(FPL_Combined[[#Headers],[Gameweek 14]],2)&lt;$B$622,INDEX(FPL_Results_Extract[Gameweek 14],MATCH($A151,FPL_Results_Extract[[Player]:[Player]],0)),INDEX(Team_Key[[Abbreviation]:[Abbreviation]],MATCH(LEFT(INDEX(FPL_Fixtures_Extract[],MATCH($A151,FPL_Fixtures_Extract[[Player]:[Player]],0),MATCH(FPL_Combined[[#Headers],[Gameweek 14]],FPL_Fixtures_Extract[#Headers],0)),LEN(INDEX(FPL_Fixtures_Extract[],MATCH($A151,FPL_Fixtures_Extract[[Player]:[Player]],0),MATCH(FPL_Combined[[#Headers],[Gameweek 14]],FPL_Fixtures_Extract[#Headers],0)))-4),Team_Key[[Full Name]:[Full Name]],0))&amp;RIGHT(INDEX(FPL_Fixtures_Extract[],MATCH($A151,FPL_Fixtures_Extract[[Player]:[Player]],0),MATCH(FPL_Combined[[#Headers],[Gameweek 14]],FPL_Fixtures_Extract[#Headers],0)),3))</f>
        <v>SOU(H) 3-1</v>
      </c>
      <c r="P151" t="str">
        <f ca="1">IF(RIGHT(FPL_Combined[[#Headers],[Gameweek 15]],2)&lt;$B$622,INDEX(FPL_Results_Extract[Gameweek 15],MATCH($A151,FPL_Results_Extract[[Player]:[Player]],0)),INDEX(Team_Key[[Abbreviation]:[Abbreviation]],MATCH(LEFT(INDEX(FPL_Fixtures_Extract[],MATCH($A151,FPL_Fixtures_Extract[[Player]:[Player]],0),MATCH(FPL_Combined[[#Headers],[Gameweek 15]],FPL_Fixtures_Extract[#Headers],0)),LEN(INDEX(FPL_Fixtures_Extract[],MATCH($A151,FPL_Fixtures_Extract[[Player]:[Player]],0),MATCH(FPL_Combined[[#Headers],[Gameweek 15]],FPL_Fixtures_Extract[#Headers],0)))-4),Team_Key[[Full Name]:[Full Name]],0))&amp;RIGHT(INDEX(FPL_Fixtures_Extract[],MATCH($A151,FPL_Fixtures_Extract[[Player]:[Player]],0),MATCH(FPL_Combined[[#Headers],[Gameweek 15]],FPL_Fixtures_Extract[#Headers],0)),3))</f>
        <v>STK(A) 0-2</v>
      </c>
      <c r="Q151" t="str">
        <f ca="1">IF(RIGHT(FPL_Combined[[#Headers],[Gameweek 16]],2)&lt;$B$622,INDEX(FPL_Results_Extract[Gameweek 16],MATCH($A151,FPL_Results_Extract[[Player]:[Player]],0)),INDEX(Team_Key[[Abbreviation]:[Abbreviation]],MATCH(LEFT(INDEX(FPL_Fixtures_Extract[],MATCH($A151,FPL_Fixtures_Extract[[Player]:[Player]],0),MATCH(FPL_Combined[[#Headers],[Gameweek 16]],FPL_Fixtures_Extract[#Headers],0)),LEN(INDEX(FPL_Fixtures_Extract[],MATCH($A151,FPL_Fixtures_Extract[[Player]:[Player]],0),MATCH(FPL_Combined[[#Headers],[Gameweek 16]],FPL_Fixtures_Extract[#Headers],0)))-4),Team_Key[[Full Name]:[Full Name]],0))&amp;RIGHT(INDEX(FPL_Fixtures_Extract[],MATCH($A151,FPL_Fixtures_Extract[[Player]:[Player]],0),MATCH(FPL_Combined[[#Headers],[Gameweek 16]],FPL_Fixtures_Extract[#Headers],0)),3))</f>
        <v>SWA(H) 2-1</v>
      </c>
      <c r="R151" t="str">
        <f ca="1">IF(RIGHT(FPL_Combined[[#Headers],[Gameweek 17]],2)&lt;$B$622,INDEX(FPL_Results_Extract[Gameweek 17],MATCH($A151,FPL_Results_Extract[[Player]:[Player]],0)),INDEX(Team_Key[[Abbreviation]:[Abbreviation]],MATCH(LEFT(INDEX(FPL_Fixtures_Extract[],MATCH($A151,FPL_Fixtures_Extract[[Player]:[Player]],0),MATCH(FPL_Combined[[#Headers],[Gameweek 17]],FPL_Fixtures_Extract[#Headers],0)),LEN(INDEX(FPL_Fixtures_Extract[],MATCH($A151,FPL_Fixtures_Extract[[Player]:[Player]],0),MATCH(FPL_Combined[[#Headers],[Gameweek 17]],FPL_Fixtures_Extract[#Headers],0)))-4),Team_Key[[Full Name]:[Full Name]],0))&amp;RIGHT(INDEX(FPL_Fixtures_Extract[],MATCH($A151,FPL_Fixtures_Extract[[Player]:[Player]],0),MATCH(FPL_Combined[[#Headers],[Gameweek 17]],FPL_Fixtures_Extract[#Headers],0)),3))</f>
        <v>ARS(A) 1-2</v>
      </c>
      <c r="S151" t="str">
        <f ca="1">IF(RIGHT(FPL_Combined[[#Headers],[Gameweek 18]],2)&lt;$B$622,INDEX(FPL_Results_Extract[Gameweek 18],MATCH($A151,FPL_Results_Extract[[Player]:[Player]],0)),INDEX(Team_Key[[Abbreviation]:[Abbreviation]],MATCH(LEFT(INDEX(FPL_Fixtures_Extract[],MATCH($A151,FPL_Fixtures_Extract[[Player]:[Player]],0),MATCH(FPL_Combined[[#Headers],[Gameweek 18]],FPL_Fixtures_Extract[#Headers],0)),LEN(INDEX(FPL_Fixtures_Extract[],MATCH($A151,FPL_Fixtures_Extract[[Player]:[Player]],0),MATCH(FPL_Combined[[#Headers],[Gameweek 18]],FPL_Fixtures_Extract[#Headers],0)))-4),Team_Key[[Full Name]:[Full Name]],0))&amp;RIGHT(INDEX(FPL_Fixtures_Extract[],MATCH($A151,FPL_Fixtures_Extract[[Player]:[Player]],0),MATCH(FPL_Combined[[#Headers],[Gameweek 18]],FPL_Fixtures_Extract[#Headers],0)),3))</f>
        <v>SUN(H) 4-1</v>
      </c>
      <c r="T151" t="str">
        <f ca="1">IF(RIGHT(FPL_Combined[[#Headers],[Gameweek 19]],2)&lt;$B$622,INDEX(FPL_Results_Extract[Gameweek 19],MATCH($A151,FPL_Results_Extract[[Player]:[Player]],0)),INDEX(Team_Key[[Abbreviation]:[Abbreviation]],MATCH(LEFT(INDEX(FPL_Fixtures_Extract[],MATCH($A151,FPL_Fixtures_Extract[[Player]:[Player]],0),MATCH(FPL_Combined[[#Headers],[Gameweek 19]],FPL_Fixtures_Extract[#Headers],0)),LEN(INDEX(FPL_Fixtures_Extract[],MATCH($A151,FPL_Fixtures_Extract[[Player]:[Player]],0),MATCH(FPL_Combined[[#Headers],[Gameweek 19]],FPL_Fixtures_Extract[#Headers],0)))-4),Team_Key[[Full Name]:[Full Name]],0))&amp;RIGHT(INDEX(FPL_Fixtures_Extract[],MATCH($A151,FPL_Fixtures_Extract[[Player]:[Player]],0),MATCH(FPL_Combined[[#Headers],[Gameweek 19]],FPL_Fixtures_Extract[#Headers],0)),3))</f>
        <v>LEI(A) 0-0</v>
      </c>
      <c r="U151" t="str">
        <f ca="1">IF(RIGHT(FPL_Combined[[#Headers],[Gameweek 20]],2)&lt;$B$622,INDEX(FPL_Results_Extract[Gameweek 20],MATCH($A151,FPL_Results_Extract[[Player]:[Player]],0)),INDEX(Team_Key[[Abbreviation]:[Abbreviation]],MATCH(LEFT(INDEX(FPL_Fixtures_Extract[],MATCH($A151,FPL_Fixtures_Extract[[Player]:[Player]],0),MATCH(FPL_Combined[[#Headers],[Gameweek 20]],FPL_Fixtures_Extract[#Headers],0)),LEN(INDEX(FPL_Fixtures_Extract[],MATCH($A151,FPL_Fixtures_Extract[[Player]:[Player]],0),MATCH(FPL_Combined[[#Headers],[Gameweek 20]],FPL_Fixtures_Extract[#Headers],0)))-4),Team_Key[[Full Name]:[Full Name]],0))&amp;RIGHT(INDEX(FPL_Fixtures_Extract[],MATCH($A151,FPL_Fixtures_Extract[[Player]:[Player]],0),MATCH(FPL_Combined[[#Headers],[Gameweek 20]],FPL_Fixtures_Extract[#Headers],0)),3))</f>
        <v>WAT(A) 2-1</v>
      </c>
      <c r="V151" t="str">
        <f ca="1">IF(RIGHT(FPL_Combined[[#Headers],[Gameweek 21]],2)&lt;$B$622,INDEX(FPL_Results_Extract[Gameweek 21],MATCH($A151,FPL_Results_Extract[[Player]:[Player]],0)),INDEX(Team_Key[[Abbreviation]:[Abbreviation]],MATCH(LEFT(INDEX(FPL_Fixtures_Extract[],MATCH($A151,FPL_Fixtures_Extract[[Player]:[Player]],0),MATCH(FPL_Combined[[#Headers],[Gameweek 21]],FPL_Fixtures_Extract[#Headers],0)),LEN(INDEX(FPL_Fixtures_Extract[],MATCH($A151,FPL_Fixtures_Extract[[Player]:[Player]],0),MATCH(FPL_Combined[[#Headers],[Gameweek 21]],FPL_Fixtures_Extract[#Headers],0)))-4),Team_Key[[Full Name]:[Full Name]],0))&amp;RIGHT(INDEX(FPL_Fixtures_Extract[],MATCH($A151,FPL_Fixtures_Extract[[Player]:[Player]],0),MATCH(FPL_Combined[[#Headers],[Gameweek 21]],FPL_Fixtures_Extract[#Headers],0)),3))</f>
        <v>EVE(H) 0-0</v>
      </c>
      <c r="W151" t="str">
        <f ca="1">IF(RIGHT(FPL_Combined[[#Headers],[Gameweek 22]],2)&lt;$B$622,INDEX(FPL_Results_Extract[Gameweek 22],MATCH($A151,FPL_Results_Extract[[Player]:[Player]],0)),INDEX(Team_Key[[Abbreviation]:[Abbreviation]],MATCH(LEFT(INDEX(FPL_Fixtures_Extract[],MATCH($A151,FPL_Fixtures_Extract[[Player]:[Player]],0),MATCH(FPL_Combined[[#Headers],[Gameweek 22]],FPL_Fixtures_Extract[#Headers],0)),LEN(INDEX(FPL_Fixtures_Extract[],MATCH($A151,FPL_Fixtures_Extract[[Player]:[Player]],0),MATCH(FPL_Combined[[#Headers],[Gameweek 22]],FPL_Fixtures_Extract[#Headers],0)))-4),Team_Key[[Full Name]:[Full Name]],0))&amp;RIGHT(INDEX(FPL_Fixtures_Extract[],MATCH($A151,FPL_Fixtures_Extract[[Player]:[Player]],0),MATCH(FPL_Combined[[#Headers],[Gameweek 22]],FPL_Fixtures_Extract[#Headers],0)),3))</f>
        <v>CRY(H) 4-0</v>
      </c>
      <c r="X151" t="str">
        <f ca="1">IF(RIGHT(FPL_Combined[[#Headers],[Gameweek 23]],2)&lt;$B$622,INDEX(FPL_Results_Extract[Gameweek 23],MATCH($A151,FPL_Results_Extract[[Player]:[Player]],0)),INDEX(Team_Key[[Abbreviation]:[Abbreviation]],MATCH(LEFT(INDEX(FPL_Fixtures_Extract[],MATCH($A151,FPL_Fixtures_Extract[[Player]:[Player]],0),MATCH(FPL_Combined[[#Headers],[Gameweek 23]],FPL_Fixtures_Extract[#Headers],0)),LEN(INDEX(FPL_Fixtures_Extract[],MATCH($A151,FPL_Fixtures_Extract[[Player]:[Player]],0),MATCH(FPL_Combined[[#Headers],[Gameweek 23]],FPL_Fixtures_Extract[#Headers],0)))-4),Team_Key[[Full Name]:[Full Name]],0))&amp;RIGHT(INDEX(FPL_Fixtures_Extract[],MATCH($A151,FPL_Fixtures_Extract[[Player]:[Player]],0),MATCH(FPL_Combined[[#Headers],[Gameweek 23]],FPL_Fixtures_Extract[#Headers],0)),3))</f>
        <v>WHU(A) 2-2</v>
      </c>
      <c r="Y151" t="str">
        <f ca="1">IF(RIGHT(FPL_Combined[[#Headers],[Gameweek 24]],2)&lt;$B$622,INDEX(FPL_Results_Extract[Team],MATCH($A151,FPL_Results_Extract[[Player]:[Player]],0)),INDEX(Team_Key[[Abbreviation]:[Abbreviation]],MATCH(LEFT(INDEX(FPL_Fixtures_Extract[],MATCH($A151,FPL_Fixtures_Extract[[Player]:[Player]],0),MATCH(FPL_Combined[[#Headers],[Gameweek 24]],FPL_Fixtures_Extract[#Headers],0)),LEN(INDEX(FPL_Fixtures_Extract[],MATCH($A151,FPL_Fixtures_Extract[[Player]:[Player]],0),MATCH(FPL_Combined[[#Headers],[Gameweek 24]],FPL_Fixtures_Extract[#Headers],0)))-4),Team_Key[[Full Name]:[Full Name]],0))&amp;RIGHT(INDEX(FPL_Fixtures_Extract[],MATCH($A151,FPL_Fixtures_Extract[[Player]:[Player]],0),MATCH(FPL_Combined[[#Headers],[Gameweek 24]],FPL_Fixtures_Extract[#Headers],0)),3))</f>
        <v>MCI</v>
      </c>
      <c r="Z151" t="str">
        <f ca="1">IF(RIGHT(FPL_Combined[[#Headers],[Gameweek 25]],2)&lt;$B$622,INDEX(FPL_Results_Extract[Player],MATCH($A151,FPL_Results_Extract[[Player]:[Player]],0)),INDEX(Team_Key[[Abbreviation]:[Abbreviation]],MATCH(LEFT(INDEX(FPL_Fixtures_Extract[],MATCH($A151,FPL_Fixtures_Extract[[Player]:[Player]],0),MATCH(FPL_Combined[[#Headers],[Gameweek 25]],FPL_Fixtures_Extract[#Headers],0)),LEN(INDEX(FPL_Fixtures_Extract[],MATCH($A151,FPL_Fixtures_Extract[[Player]:[Player]],0),MATCH(FPL_Combined[[#Headers],[Gameweek 25]],FPL_Fixtures_Extract[#Headers],0)))-4),Team_Key[[Full Name]:[Full Name]],0))&amp;RIGHT(INDEX(FPL_Fixtures_Extract[],MATCH($A151,FPL_Fixtures_Extract[[Player]:[Player]],0),MATCH(FPL_Combined[[#Headers],[Gameweek 25]],FPL_Fixtures_Extract[#Headers],0)),3))</f>
        <v>De Bruyne</v>
      </c>
      <c r="AA151" t="str">
        <f ca="1">IF(RIGHT(FPL_Combined[[#Headers],[Gameweek 26]],2)&lt;$B$622,INDEX(FPL_Results_Extract[Gameweek 01],MATCH($A151,FPL_Results_Extract[[Player]:[Player]],0)),INDEX(Team_Key[[Abbreviation]:[Abbreviation]],MATCH(LEFT(INDEX(FPL_Fixtures_Extract[],MATCH($A151,FPL_Fixtures_Extract[[Player]:[Player]],0),MATCH(FPL_Combined[[#Headers],[Gameweek 26]],FPL_Fixtures_Extract[#Headers],0)),LEN(INDEX(FPL_Fixtures_Extract[],MATCH($A151,FPL_Fixtures_Extract[[Player]:[Player]],0),MATCH(FPL_Combined[[#Headers],[Gameweek 26]],FPL_Fixtures_Extract[#Headers],0)))-4),Team_Key[[Full Name]:[Full Name]],0))&amp;RIGHT(INDEX(FPL_Fixtures_Extract[],MATCH($A151,FPL_Fixtures_Extract[[Player]:[Player]],0),MATCH(FPL_Combined[[#Headers],[Gameweek 26]],FPL_Fixtures_Extract[#Headers],0)),3))</f>
        <v>N/A</v>
      </c>
      <c r="AB151" t="str">
        <f ca="1">IF(RIGHT(FPL_Combined[[#Headers],[Gameweek 27]],2)&lt;$B$622,INDEX(FPL_Results_Extract[Gameweek 02],MATCH($A151,FPL_Results_Extract[[Player]:[Player]],0)),INDEX(Team_Key[[Abbreviation]:[Abbreviation]],MATCH(LEFT(INDEX(FPL_Fixtures_Extract[],MATCH($A151,FPL_Fixtures_Extract[[Player]:[Player]],0),MATCH(FPL_Combined[[#Headers],[Gameweek 27]],FPL_Fixtures_Extract[#Headers],0)),LEN(INDEX(FPL_Fixtures_Extract[],MATCH($A151,FPL_Fixtures_Extract[[Player]:[Player]],0),MATCH(FPL_Combined[[#Headers],[Gameweek 27]],FPL_Fixtures_Extract[#Headers],0)))-4),Team_Key[[Full Name]:[Full Name]],0))&amp;RIGHT(INDEX(FPL_Fixtures_Extract[],MATCH($A151,FPL_Fixtures_Extract[[Player]:[Player]],0),MATCH(FPL_Combined[[#Headers],[Gameweek 27]],FPL_Fixtures_Extract[#Headers],0)),3))</f>
        <v>N/A</v>
      </c>
      <c r="AC151" t="str">
        <f ca="1">IF(RIGHT(FPL_Combined[[#Headers],[Gameweek 28]],2)&lt;$B$622,INDEX(FPL_Results_Extract[Gameweek 03],MATCH($A151,FPL_Results_Extract[[Player]:[Player]],0)),INDEX(Team_Key[[Abbreviation]:[Abbreviation]],MATCH(LEFT(INDEX(FPL_Fixtures_Extract[],MATCH($A151,FPL_Fixtures_Extract[[Player]:[Player]],0),MATCH(FPL_Combined[[#Headers],[Gameweek 28]],FPL_Fixtures_Extract[#Headers],0)),LEN(INDEX(FPL_Fixtures_Extract[],MATCH($A151,FPL_Fixtures_Extract[[Player]:[Player]],0),MATCH(FPL_Combined[[#Headers],[Gameweek 28]],FPL_Fixtures_Extract[#Headers],0)))-4),Team_Key[[Full Name]:[Full Name]],0))&amp;RIGHT(INDEX(FPL_Fixtures_Extract[],MATCH($A151,FPL_Fixtures_Extract[[Player]:[Player]],0),MATCH(FPL_Combined[[#Headers],[Gameweek 28]],FPL_Fixtures_Extract[#Headers],0)),3))</f>
        <v>N/A</v>
      </c>
      <c r="AD151" t="str">
        <f ca="1">IF(RIGHT(FPL_Combined[[#Headers],[Gameweek 29]],2)&lt;$B$622,INDEX(FPL_Results_Extract[Gameweek 04],MATCH($A151,FPL_Results_Extract[[Player]:[Player]],0)),INDEX(Team_Key[[Abbreviation]:[Abbreviation]],MATCH(LEFT(INDEX(FPL_Fixtures_Extract[],MATCH($A151,FPL_Fixtures_Extract[[Player]:[Player]],0),MATCH(FPL_Combined[[#Headers],[Gameweek 29]],FPL_Fixtures_Extract[#Headers],0)),LEN(INDEX(FPL_Fixtures_Extract[],MATCH($A151,FPL_Fixtures_Extract[[Player]:[Player]],0),MATCH(FPL_Combined[[#Headers],[Gameweek 29]],FPL_Fixtures_Extract[#Headers],0)))-4),Team_Key[[Full Name]:[Full Name]],0))&amp;RIGHT(INDEX(FPL_Fixtures_Extract[],MATCH($A151,FPL_Fixtures_Extract[[Player]:[Player]],0),MATCH(FPL_Combined[[#Headers],[Gameweek 29]],FPL_Fixtures_Extract[#Headers],0)),3))</f>
        <v>AVL(H)</v>
      </c>
      <c r="AE151" t="str">
        <f ca="1">IF(RIGHT(FPL_Combined[[#Headers],[Gameweek 30]],2)&lt;$B$622,INDEX(FPL_Results_Extract[Gameweek 05],MATCH($A151,FPL_Results_Extract[[Player]:[Player]],0)),INDEX(Team_Key[[Abbreviation]:[Abbreviation]],MATCH(LEFT(INDEX(FPL_Fixtures_Extract[],MATCH($A151,FPL_Fixtures_Extract[[Player]:[Player]],0),MATCH(FPL_Combined[[#Headers],[Gameweek 30]],FPL_Fixtures_Extract[#Headers],0)),LEN(INDEX(FPL_Fixtures_Extract[],MATCH($A151,FPL_Fixtures_Extract[[Player]:[Player]],0),MATCH(FPL_Combined[[#Headers],[Gameweek 30]],FPL_Fixtures_Extract[#Headers],0)))-4),Team_Key[[Full Name]:[Full Name]],0))&amp;RIGHT(INDEX(FPL_Fixtures_Extract[],MATCH($A151,FPL_Fixtures_Extract[[Player]:[Player]],0),MATCH(FPL_Combined[[#Headers],[Gameweek 30]],FPL_Fixtures_Extract[#Headers],0)),3))</f>
        <v>NOR(A)</v>
      </c>
      <c r="AF151" t="str">
        <f ca="1">IF(RIGHT(FPL_Combined[[#Headers],[Gameweek 31]],2)&lt;$B$622,INDEX(FPL_Results_Extract[Gameweek 06],MATCH($A151,FPL_Results_Extract[[Player]:[Player]],0)),INDEX(Team_Key[[Abbreviation]:[Abbreviation]],MATCH(LEFT(INDEX(FPL_Fixtures_Extract[],MATCH($A151,FPL_Fixtures_Extract[[Player]:[Player]],0),MATCH(FPL_Combined[[#Headers],[Gameweek 31]],FPL_Fixtures_Extract[#Headers],0)),LEN(INDEX(FPL_Fixtures_Extract[],MATCH($A151,FPL_Fixtures_Extract[[Player]:[Player]],0),MATCH(FPL_Combined[[#Headers],[Gameweek 31]],FPL_Fixtures_Extract[#Headers],0)))-4),Team_Key[[Full Name]:[Full Name]],0))&amp;RIGHT(INDEX(FPL_Fixtures_Extract[],MATCH($A151,FPL_Fixtures_Extract[[Player]:[Player]],0),MATCH(FPL_Combined[[#Headers],[Gameweek 31]],FPL_Fixtures_Extract[#Headers],0)),3))</f>
        <v>MUN(H)</v>
      </c>
      <c r="AG151" t="str">
        <f ca="1">IF(RIGHT(FPL_Combined[[#Headers],[Gameweek 32]],2)&lt;$B$622,INDEX(FPL_Results_Extract[Gameweek 07],MATCH($A151,FPL_Results_Extract[[Player]:[Player]],0)),INDEX(Team_Key[[Abbreviation]:[Abbreviation]],MATCH(LEFT(INDEX(FPL_Fixtures_Extract[],MATCH($A151,FPL_Fixtures_Extract[[Player]:[Player]],0),MATCH(FPL_Combined[[#Headers],[Gameweek 32]],FPL_Fixtures_Extract[#Headers],0)),LEN(INDEX(FPL_Fixtures_Extract[],MATCH($A151,FPL_Fixtures_Extract[[Player]:[Player]],0),MATCH(FPL_Combined[[#Headers],[Gameweek 32]],FPL_Fixtures_Extract[#Headers],0)))-4),Team_Key[[Full Name]:[Full Name]],0))&amp;RIGHT(INDEX(FPL_Fixtures_Extract[],MATCH($A151,FPL_Fixtures_Extract[[Player]:[Player]],0),MATCH(FPL_Combined[[#Headers],[Gameweek 32]],FPL_Fixtures_Extract[#Headers],0)),3))</f>
        <v>BOU(A)</v>
      </c>
      <c r="AH151" t="str">
        <f ca="1">IF(RIGHT(FPL_Combined[[#Headers],[Gameweek 33]],2)&lt;$B$622,INDEX(FPL_Results_Extract[Gameweek 08],MATCH($A151,FPL_Results_Extract[[Player]:[Player]],0)),INDEX(Team_Key[[Abbreviation]:[Abbreviation]],MATCH(LEFT(INDEX(FPL_Fixtures_Extract[],MATCH($A151,FPL_Fixtures_Extract[[Player]:[Player]],0),MATCH(FPL_Combined[[#Headers],[Gameweek 33]],FPL_Fixtures_Extract[#Headers],0)),LEN(INDEX(FPL_Fixtures_Extract[],MATCH($A151,FPL_Fixtures_Extract[[Player]:[Player]],0),MATCH(FPL_Combined[[#Headers],[Gameweek 33]],FPL_Fixtures_Extract[#Headers],0)))-4),Team_Key[[Full Name]:[Full Name]],0))&amp;RIGHT(INDEX(FPL_Fixtures_Extract[],MATCH($A151,FPL_Fixtures_Extract[[Player]:[Player]],0),MATCH(FPL_Combined[[#Headers],[Gameweek 33]],FPL_Fixtures_Extract[#Headers],0)),3))</f>
        <v>WBA(H)</v>
      </c>
      <c r="AI151" t="str">
        <f ca="1">IF(RIGHT(FPL_Combined[[#Headers],[Gameweek 34]],2)&lt;$B$622,INDEX(FPL_Results_Extract[Gameweek 09],MATCH($A151,FPL_Results_Extract[[Player]:[Player]],0)),INDEX(Team_Key[[Abbreviation]:[Abbreviation]],MATCH(LEFT(INDEX(FPL_Fixtures_Extract[],MATCH($A151,FPL_Fixtures_Extract[[Player]:[Player]],0),MATCH(FPL_Combined[[#Headers],[Gameweek 34]],FPL_Fixtures_Extract[#Headers],0)),LEN(INDEX(FPL_Fixtures_Extract[],MATCH($A151,FPL_Fixtures_Extract[[Player]:[Player]],0),MATCH(FPL_Combined[[#Headers],[Gameweek 34]],FPL_Fixtures_Extract[#Headers],0)))-4),Team_Key[[Full Name]:[Full Name]],0))&amp;RIGHT(INDEX(FPL_Fixtures_Extract[],MATCH($A151,FPL_Fixtures_Extract[[Player]:[Player]],0),MATCH(FPL_Combined[[#Headers],[Gameweek 34]],FPL_Fixtures_Extract[#Headers],0)),3))</f>
        <v>CHE(A)</v>
      </c>
      <c r="AJ151" t="str">
        <f ca="1">IF(RIGHT(FPL_Combined[[#Headers],[Gameweek 35]],2)&lt;$B$622,INDEX(FPL_Results_Extract[Gameweek 10],MATCH($A151,FPL_Results_Extract[[Player]:[Player]],0)),INDEX(Team_Key[[Abbreviation]:[Abbreviation]],MATCH(LEFT(INDEX(FPL_Fixtures_Extract[],MATCH($A151,FPL_Fixtures_Extract[[Player]:[Player]],0),MATCH(FPL_Combined[[#Headers],[Gameweek 35]],FPL_Fixtures_Extract[#Headers],0)),LEN(INDEX(FPL_Fixtures_Extract[],MATCH($A151,FPL_Fixtures_Extract[[Player]:[Player]],0),MATCH(FPL_Combined[[#Headers],[Gameweek 35]],FPL_Fixtures_Extract[#Headers],0)))-4),Team_Key[[Full Name]:[Full Name]],0))&amp;RIGHT(INDEX(FPL_Fixtures_Extract[],MATCH($A151,FPL_Fixtures_Extract[[Player]:[Player]],0),MATCH(FPL_Combined[[#Headers],[Gameweek 35]],FPL_Fixtures_Extract[#Headers],0)),3))</f>
        <v>STK(H)</v>
      </c>
      <c r="AK151" t="str">
        <f ca="1">IF(RIGHT(FPL_Combined[[#Headers],[Gameweek 36]],2)&lt;$B$622,INDEX(FPL_Results_Extract[Gameweek 11],MATCH($A151,FPL_Results_Extract[[Player]:[Player]],0)),INDEX(Team_Key[[Abbreviation]:[Abbreviation]],MATCH(LEFT(INDEX(FPL_Fixtures_Extract[],MATCH($A151,FPL_Fixtures_Extract[[Player]:[Player]],0),MATCH(FPL_Combined[[#Headers],[Gameweek 36]],FPL_Fixtures_Extract[#Headers],0)),LEN(INDEX(FPL_Fixtures_Extract[],MATCH($A151,FPL_Fixtures_Extract[[Player]:[Player]],0),MATCH(FPL_Combined[[#Headers],[Gameweek 36]],FPL_Fixtures_Extract[#Headers],0)))-4),Team_Key[[Full Name]:[Full Name]],0))&amp;RIGHT(INDEX(FPL_Fixtures_Extract[],MATCH($A151,FPL_Fixtures_Extract[[Player]:[Player]],0),MATCH(FPL_Combined[[#Headers],[Gameweek 36]],FPL_Fixtures_Extract[#Headers],0)),3))</f>
        <v>SOU(A)</v>
      </c>
      <c r="AL151" t="str">
        <f ca="1">IF(RIGHT(FPL_Combined[[#Headers],[Gameweek 37]],2)&lt;$B$622,INDEX(FPL_Results_Extract[Gameweek 12],MATCH($A151,FPL_Results_Extract[[Player]:[Player]],0)),INDEX(Team_Key[[Abbreviation]:[Abbreviation]],MATCH(LEFT(INDEX(FPL_Fixtures_Extract[],MATCH($A151,FPL_Fixtures_Extract[[Player]:[Player]],0),MATCH(FPL_Combined[[#Headers],[Gameweek 37]],FPL_Fixtures_Extract[#Headers],0)),LEN(INDEX(FPL_Fixtures_Extract[],MATCH($A151,FPL_Fixtures_Extract[[Player]:[Player]],0),MATCH(FPL_Combined[[#Headers],[Gameweek 37]],FPL_Fixtures_Extract[#Headers],0)))-4),Team_Key[[Full Name]:[Full Name]],0))&amp;RIGHT(INDEX(FPL_Fixtures_Extract[],MATCH($A151,FPL_Fixtures_Extract[[Player]:[Player]],0),MATCH(FPL_Combined[[#Headers],[Gameweek 37]],FPL_Fixtures_Extract[#Headers],0)),3))</f>
        <v>ARS(H)</v>
      </c>
      <c r="AM151" t="str">
        <f ca="1">IF(RIGHT(FPL_Combined[[#Headers],[Gameweek 38]],2)&lt;$B$622,INDEX(FPL_Results_Extract[Gameweek 13],MATCH($A151,FPL_Results_Extract[[Player]:[Player]],0)),INDEX(Team_Key[[Abbreviation]:[Abbreviation]],MATCH(LEFT(INDEX(FPL_Fixtures_Extract[],MATCH($A151,FPL_Fixtures_Extract[[Player]:[Player]],0),MATCH(FPL_Combined[[#Headers],[Gameweek 38]],FPL_Fixtures_Extract[#Headers],0)),LEN(INDEX(FPL_Fixtures_Extract[],MATCH($A151,FPL_Fixtures_Extract[[Player]:[Player]],0),MATCH(FPL_Combined[[#Headers],[Gameweek 38]],FPL_Fixtures_Extract[#Headers],0)))-4),Team_Key[[Full Name]:[Full Name]],0))&amp;RIGHT(INDEX(FPL_Fixtures_Extract[],MATCH($A151,FPL_Fixtures_Extract[[Player]:[Player]],0),MATCH(FPL_Combined[[#Headers],[Gameweek 38]],FPL_Fixtures_Extract[#Headers],0)),3))</f>
        <v>SWA(A)</v>
      </c>
    </row>
    <row r="152" spans="1:39" x14ac:dyDescent="0.45">
      <c r="A152" t="s">
        <v>19</v>
      </c>
      <c r="B152" t="str">
        <f ca="1">IF(RIGHT(FPL_Combined[[#Headers],[Gameweek 01]],2)&lt;$B$622,INDEX(FPL_Results_Extract[Gameweek 01],MATCH($A152,FPL_Results_Extract[[Player]:[Player]],0)),INDEX(Team_Key[[Abbreviation]:[Abbreviation]],MATCH(LEFT(INDEX(FPL_Fixtures_Extract[],MATCH($A152,FPL_Fixtures_Extract[[Player]:[Player]],0),MATCH(FPL_Combined[[#Headers],[Gameweek 01]],FPL_Fixtures_Extract[#Headers],0)),LEN(INDEX(FPL_Fixtures_Extract[],MATCH($A152,FPL_Fixtures_Extract[[Player]:[Player]],0),MATCH(FPL_Combined[[#Headers],[Gameweek 01]],FPL_Fixtures_Extract[#Headers],0)))-4),Team_Key[[Full Name]:[Full Name]],0))&amp;RIGHT(INDEX(FPL_Fixtures_Extract[],MATCH($A152,FPL_Fixtures_Extract[[Player]:[Player]],0),MATCH(FPL_Combined[[#Headers],[Gameweek 01]],FPL_Fixtures_Extract[#Headers],0)),3))</f>
        <v>TOT(H) 1-0</v>
      </c>
      <c r="C152" t="str">
        <f ca="1">IF(RIGHT(FPL_Combined[[#Headers],[Gameweek 02]],2)&lt;$B$622,INDEX(FPL_Results_Extract[Gameweek 02],MATCH($A152,FPL_Results_Extract[[Player]:[Player]],0)),INDEX(Team_Key[[Abbreviation]:[Abbreviation]],MATCH(LEFT(INDEX(FPL_Fixtures_Extract[],MATCH($A152,FPL_Fixtures_Extract[[Player]:[Player]],0),MATCH(FPL_Combined[[#Headers],[Gameweek 02]],FPL_Fixtures_Extract[#Headers],0)),LEN(INDEX(FPL_Fixtures_Extract[],MATCH($A152,FPL_Fixtures_Extract[[Player]:[Player]],0),MATCH(FPL_Combined[[#Headers],[Gameweek 02]],FPL_Fixtures_Extract[#Headers],0)))-4),Team_Key[[Full Name]:[Full Name]],0))&amp;RIGHT(INDEX(FPL_Fixtures_Extract[],MATCH($A152,FPL_Fixtures_Extract[[Player]:[Player]],0),MATCH(FPL_Combined[[#Headers],[Gameweek 02]],FPL_Fixtures_Extract[#Headers],0)),3))</f>
        <v>AVL(A) 1-0</v>
      </c>
      <c r="D152" t="str">
        <f ca="1">IF(RIGHT(FPL_Combined[[#Headers],[Gameweek 03]],2)&lt;$B$622,INDEX(FPL_Results_Extract[Gameweek 03],MATCH($A152,FPL_Results_Extract[[Player]:[Player]],0)),INDEX(Team_Key[[Abbreviation]:[Abbreviation]],MATCH(LEFT(INDEX(FPL_Fixtures_Extract[],MATCH($A152,FPL_Fixtures_Extract[[Player]:[Player]],0),MATCH(FPL_Combined[[#Headers],[Gameweek 03]],FPL_Fixtures_Extract[#Headers],0)),LEN(INDEX(FPL_Fixtures_Extract[],MATCH($A152,FPL_Fixtures_Extract[[Player]:[Player]],0),MATCH(FPL_Combined[[#Headers],[Gameweek 03]],FPL_Fixtures_Extract[#Headers],0)))-4),Team_Key[[Full Name]:[Full Name]],0))&amp;RIGHT(INDEX(FPL_Fixtures_Extract[],MATCH($A152,FPL_Fixtures_Extract[[Player]:[Player]],0),MATCH(FPL_Combined[[#Headers],[Gameweek 03]],FPL_Fixtures_Extract[#Headers],0)),3))</f>
        <v>NEW(H) 0-0</v>
      </c>
      <c r="E152" t="str">
        <f ca="1">IF(RIGHT(FPL_Combined[[#Headers],[Gameweek 04]],2)&lt;$B$622,INDEX(FPL_Results_Extract[Gameweek 04],MATCH($A152,FPL_Results_Extract[[Player]:[Player]],0)),INDEX(Team_Key[[Abbreviation]:[Abbreviation]],MATCH(LEFT(INDEX(FPL_Fixtures_Extract[],MATCH($A152,FPL_Fixtures_Extract[[Player]:[Player]],0),MATCH(FPL_Combined[[#Headers],[Gameweek 04]],FPL_Fixtures_Extract[#Headers],0)),LEN(INDEX(FPL_Fixtures_Extract[],MATCH($A152,FPL_Fixtures_Extract[[Player]:[Player]],0),MATCH(FPL_Combined[[#Headers],[Gameweek 04]],FPL_Fixtures_Extract[#Headers],0)))-4),Team_Key[[Full Name]:[Full Name]],0))&amp;RIGHT(INDEX(FPL_Fixtures_Extract[],MATCH($A152,FPL_Fixtures_Extract[[Player]:[Player]],0),MATCH(FPL_Combined[[#Headers],[Gameweek 04]],FPL_Fixtures_Extract[#Headers],0)),3))</f>
        <v>SWA(A) 1-2</v>
      </c>
      <c r="F152" t="str">
        <f ca="1">IF(RIGHT(FPL_Combined[[#Headers],[Gameweek 05]],2)&lt;$B$622,INDEX(FPL_Results_Extract[Gameweek 05],MATCH($A152,FPL_Results_Extract[[Player]:[Player]],0)),INDEX(Team_Key[[Abbreviation]:[Abbreviation]],MATCH(LEFT(INDEX(FPL_Fixtures_Extract[],MATCH($A152,FPL_Fixtures_Extract[[Player]:[Player]],0),MATCH(FPL_Combined[[#Headers],[Gameweek 05]],FPL_Fixtures_Extract[#Headers],0)),LEN(INDEX(FPL_Fixtures_Extract[],MATCH($A152,FPL_Fixtures_Extract[[Player]:[Player]],0),MATCH(FPL_Combined[[#Headers],[Gameweek 05]],FPL_Fixtures_Extract[#Headers],0)))-4),Team_Key[[Full Name]:[Full Name]],0))&amp;RIGHT(INDEX(FPL_Fixtures_Extract[],MATCH($A152,FPL_Fixtures_Extract[[Player]:[Player]],0),MATCH(FPL_Combined[[#Headers],[Gameweek 05]],FPL_Fixtures_Extract[#Headers],0)),3))</f>
        <v>LIV(H) 3-1</v>
      </c>
      <c r="G152" t="str">
        <f ca="1">IF(RIGHT(FPL_Combined[[#Headers],[Gameweek 06]],2)&lt;$B$622,INDEX(FPL_Results_Extract[Gameweek 06],MATCH($A152,FPL_Results_Extract[[Player]:[Player]],0)),INDEX(Team_Key[[Abbreviation]:[Abbreviation]],MATCH(LEFT(INDEX(FPL_Fixtures_Extract[],MATCH($A152,FPL_Fixtures_Extract[[Player]:[Player]],0),MATCH(FPL_Combined[[#Headers],[Gameweek 06]],FPL_Fixtures_Extract[#Headers],0)),LEN(INDEX(FPL_Fixtures_Extract[],MATCH($A152,FPL_Fixtures_Extract[[Player]:[Player]],0),MATCH(FPL_Combined[[#Headers],[Gameweek 06]],FPL_Fixtures_Extract[#Headers],0)))-4),Team_Key[[Full Name]:[Full Name]],0))&amp;RIGHT(INDEX(FPL_Fixtures_Extract[],MATCH($A152,FPL_Fixtures_Extract[[Player]:[Player]],0),MATCH(FPL_Combined[[#Headers],[Gameweek 06]],FPL_Fixtures_Extract[#Headers],0)),3))</f>
        <v>SOU(A) 3-2</v>
      </c>
      <c r="H152" t="str">
        <f ca="1">IF(RIGHT(FPL_Combined[[#Headers],[Gameweek 07]],2)&lt;$B$622,INDEX(FPL_Results_Extract[Gameweek 07],MATCH($A152,FPL_Results_Extract[[Player]:[Player]],0)),INDEX(Team_Key[[Abbreviation]:[Abbreviation]],MATCH(LEFT(INDEX(FPL_Fixtures_Extract[],MATCH($A152,FPL_Fixtures_Extract[[Player]:[Player]],0),MATCH(FPL_Combined[[#Headers],[Gameweek 07]],FPL_Fixtures_Extract[#Headers],0)),LEN(INDEX(FPL_Fixtures_Extract[],MATCH($A152,FPL_Fixtures_Extract[[Player]:[Player]],0),MATCH(FPL_Combined[[#Headers],[Gameweek 07]],FPL_Fixtures_Extract[#Headers],0)))-4),Team_Key[[Full Name]:[Full Name]],0))&amp;RIGHT(INDEX(FPL_Fixtures_Extract[],MATCH($A152,FPL_Fixtures_Extract[[Player]:[Player]],0),MATCH(FPL_Combined[[#Headers],[Gameweek 07]],FPL_Fixtures_Extract[#Headers],0)),3))</f>
        <v>SUN(H) 3-0</v>
      </c>
      <c r="I152" t="str">
        <f ca="1">IF(RIGHT(FPL_Combined[[#Headers],[Gameweek 08]],2)&lt;$B$622,INDEX(FPL_Results_Extract[Gameweek 08],MATCH($A152,FPL_Results_Extract[[Player]:[Player]],0)),INDEX(Team_Key[[Abbreviation]:[Abbreviation]],MATCH(LEFT(INDEX(FPL_Fixtures_Extract[],MATCH($A152,FPL_Fixtures_Extract[[Player]:[Player]],0),MATCH(FPL_Combined[[#Headers],[Gameweek 08]],FPL_Fixtures_Extract[#Headers],0)),LEN(INDEX(FPL_Fixtures_Extract[],MATCH($A152,FPL_Fixtures_Extract[[Player]:[Player]],0),MATCH(FPL_Combined[[#Headers],[Gameweek 08]],FPL_Fixtures_Extract[#Headers],0)))-4),Team_Key[[Full Name]:[Full Name]],0))&amp;RIGHT(INDEX(FPL_Fixtures_Extract[],MATCH($A152,FPL_Fixtures_Extract[[Player]:[Player]],0),MATCH(FPL_Combined[[#Headers],[Gameweek 08]],FPL_Fixtures_Extract[#Headers],0)),3))</f>
        <v>ARS(A) 0-3</v>
      </c>
      <c r="J152" t="str">
        <f ca="1">IF(RIGHT(FPL_Combined[[#Headers],[Gameweek 09]],2)&lt;$B$622,INDEX(FPL_Results_Extract[Gameweek 09],MATCH($A152,FPL_Results_Extract[[Player]:[Player]],0)),INDEX(Team_Key[[Abbreviation]:[Abbreviation]],MATCH(LEFT(INDEX(FPL_Fixtures_Extract[],MATCH($A152,FPL_Fixtures_Extract[[Player]:[Player]],0),MATCH(FPL_Combined[[#Headers],[Gameweek 09]],FPL_Fixtures_Extract[#Headers],0)),LEN(INDEX(FPL_Fixtures_Extract[],MATCH($A152,FPL_Fixtures_Extract[[Player]:[Player]],0),MATCH(FPL_Combined[[#Headers],[Gameweek 09]],FPL_Fixtures_Extract[#Headers],0)))-4),Team_Key[[Full Name]:[Full Name]],0))&amp;RIGHT(INDEX(FPL_Fixtures_Extract[],MATCH($A152,FPL_Fixtures_Extract[[Player]:[Player]],0),MATCH(FPL_Combined[[#Headers],[Gameweek 09]],FPL_Fixtures_Extract[#Headers],0)),3))</f>
        <v>EVE(A) 3-0</v>
      </c>
      <c r="K152" t="str">
        <f ca="1">IF(RIGHT(FPL_Combined[[#Headers],[Gameweek 10]],2)&lt;$B$622,INDEX(FPL_Results_Extract[Gameweek 10],MATCH($A152,FPL_Results_Extract[[Player]:[Player]],0)),INDEX(Team_Key[[Abbreviation]:[Abbreviation]],MATCH(LEFT(INDEX(FPL_Fixtures_Extract[],MATCH($A152,FPL_Fixtures_Extract[[Player]:[Player]],0),MATCH(FPL_Combined[[#Headers],[Gameweek 10]],FPL_Fixtures_Extract[#Headers],0)),LEN(INDEX(FPL_Fixtures_Extract[],MATCH($A152,FPL_Fixtures_Extract[[Player]:[Player]],0),MATCH(FPL_Combined[[#Headers],[Gameweek 10]],FPL_Fixtures_Extract[#Headers],0)))-4),Team_Key[[Full Name]:[Full Name]],0))&amp;RIGHT(INDEX(FPL_Fixtures_Extract[],MATCH($A152,FPL_Fixtures_Extract[[Player]:[Player]],0),MATCH(FPL_Combined[[#Headers],[Gameweek 10]],FPL_Fixtures_Extract[#Headers],0)),3))</f>
        <v>MCI(H) 0-0</v>
      </c>
      <c r="L152" t="str">
        <f ca="1">IF(RIGHT(FPL_Combined[[#Headers],[Gameweek 11]],2)&lt;$B$622,INDEX(FPL_Results_Extract[Gameweek 11],MATCH($A152,FPL_Results_Extract[[Player]:[Player]],0)),INDEX(Team_Key[[Abbreviation]:[Abbreviation]],MATCH(LEFT(INDEX(FPL_Fixtures_Extract[],MATCH($A152,FPL_Fixtures_Extract[[Player]:[Player]],0),MATCH(FPL_Combined[[#Headers],[Gameweek 11]],FPL_Fixtures_Extract[#Headers],0)),LEN(INDEX(FPL_Fixtures_Extract[],MATCH($A152,FPL_Fixtures_Extract[[Player]:[Player]],0),MATCH(FPL_Combined[[#Headers],[Gameweek 11]],FPL_Fixtures_Extract[#Headers],0)))-4),Team_Key[[Full Name]:[Full Name]],0))&amp;RIGHT(INDEX(FPL_Fixtures_Extract[],MATCH($A152,FPL_Fixtures_Extract[[Player]:[Player]],0),MATCH(FPL_Combined[[#Headers],[Gameweek 11]],FPL_Fixtures_Extract[#Headers],0)),3))</f>
        <v>CRY(A) 0-0</v>
      </c>
      <c r="M152" t="str">
        <f ca="1">IF(RIGHT(FPL_Combined[[#Headers],[Gameweek 12]],2)&lt;$B$622,INDEX(FPL_Results_Extract[Gameweek 12],MATCH($A152,FPL_Results_Extract[[Player]:[Player]],0)),INDEX(Team_Key[[Abbreviation]:[Abbreviation]],MATCH(LEFT(INDEX(FPL_Fixtures_Extract[],MATCH($A152,FPL_Fixtures_Extract[[Player]:[Player]],0),MATCH(FPL_Combined[[#Headers],[Gameweek 12]],FPL_Fixtures_Extract[#Headers],0)),LEN(INDEX(FPL_Fixtures_Extract[],MATCH($A152,FPL_Fixtures_Extract[[Player]:[Player]],0),MATCH(FPL_Combined[[#Headers],[Gameweek 12]],FPL_Fixtures_Extract[#Headers],0)))-4),Team_Key[[Full Name]:[Full Name]],0))&amp;RIGHT(INDEX(FPL_Fixtures_Extract[],MATCH($A152,FPL_Fixtures_Extract[[Player]:[Player]],0),MATCH(FPL_Combined[[#Headers],[Gameweek 12]],FPL_Fixtures_Extract[#Headers],0)),3))</f>
        <v>WBA(H) 2-0</v>
      </c>
      <c r="N152" t="str">
        <f ca="1">IF(RIGHT(FPL_Combined[[#Headers],[Gameweek 13]],2)&lt;$B$622,INDEX(FPL_Results_Extract[Gameweek 13],MATCH($A152,FPL_Results_Extract[[Player]:[Player]],0)),INDEX(Team_Key[[Abbreviation]:[Abbreviation]],MATCH(LEFT(INDEX(FPL_Fixtures_Extract[],MATCH($A152,FPL_Fixtures_Extract[[Player]:[Player]],0),MATCH(FPL_Combined[[#Headers],[Gameweek 13]],FPL_Fixtures_Extract[#Headers],0)),LEN(INDEX(FPL_Fixtures_Extract[],MATCH($A152,FPL_Fixtures_Extract[[Player]:[Player]],0),MATCH(FPL_Combined[[#Headers],[Gameweek 13]],FPL_Fixtures_Extract[#Headers],0)))-4),Team_Key[[Full Name]:[Full Name]],0))&amp;RIGHT(INDEX(FPL_Fixtures_Extract[],MATCH($A152,FPL_Fixtures_Extract[[Player]:[Player]],0),MATCH(FPL_Combined[[#Headers],[Gameweek 13]],FPL_Fixtures_Extract[#Headers],0)),3))</f>
        <v>WAT(A) 2-1</v>
      </c>
      <c r="O152" t="str">
        <f ca="1">IF(RIGHT(FPL_Combined[[#Headers],[Gameweek 14]],2)&lt;$B$622,INDEX(FPL_Results_Extract[Gameweek 14],MATCH($A152,FPL_Results_Extract[[Player]:[Player]],0)),INDEX(Team_Key[[Abbreviation]:[Abbreviation]],MATCH(LEFT(INDEX(FPL_Fixtures_Extract[],MATCH($A152,FPL_Fixtures_Extract[[Player]:[Player]],0),MATCH(FPL_Combined[[#Headers],[Gameweek 14]],FPL_Fixtures_Extract[#Headers],0)),LEN(INDEX(FPL_Fixtures_Extract[],MATCH($A152,FPL_Fixtures_Extract[[Player]:[Player]],0),MATCH(FPL_Combined[[#Headers],[Gameweek 14]],FPL_Fixtures_Extract[#Headers],0)))-4),Team_Key[[Full Name]:[Full Name]],0))&amp;RIGHT(INDEX(FPL_Fixtures_Extract[],MATCH($A152,FPL_Fixtures_Extract[[Player]:[Player]],0),MATCH(FPL_Combined[[#Headers],[Gameweek 14]],FPL_Fixtures_Extract[#Headers],0)),3))</f>
        <v>LEI(A) 1-1</v>
      </c>
      <c r="P152" t="str">
        <f ca="1">IF(RIGHT(FPL_Combined[[#Headers],[Gameweek 15]],2)&lt;$B$622,INDEX(FPL_Results_Extract[Gameweek 15],MATCH($A152,FPL_Results_Extract[[Player]:[Player]],0)),INDEX(Team_Key[[Abbreviation]:[Abbreviation]],MATCH(LEFT(INDEX(FPL_Fixtures_Extract[],MATCH($A152,FPL_Fixtures_Extract[[Player]:[Player]],0),MATCH(FPL_Combined[[#Headers],[Gameweek 15]],FPL_Fixtures_Extract[#Headers],0)),LEN(INDEX(FPL_Fixtures_Extract[],MATCH($A152,FPL_Fixtures_Extract[[Player]:[Player]],0),MATCH(FPL_Combined[[#Headers],[Gameweek 15]],FPL_Fixtures_Extract[#Headers],0)))-4),Team_Key[[Full Name]:[Full Name]],0))&amp;RIGHT(INDEX(FPL_Fixtures_Extract[],MATCH($A152,FPL_Fixtures_Extract[[Player]:[Player]],0),MATCH(FPL_Combined[[#Headers],[Gameweek 15]],FPL_Fixtures_Extract[#Headers],0)),3))</f>
        <v>WHU(H) 0-0</v>
      </c>
      <c r="Q152" t="str">
        <f ca="1">IF(RIGHT(FPL_Combined[[#Headers],[Gameweek 16]],2)&lt;$B$622,INDEX(FPL_Results_Extract[Gameweek 16],MATCH($A152,FPL_Results_Extract[[Player]:[Player]],0)),INDEX(Team_Key[[Abbreviation]:[Abbreviation]],MATCH(LEFT(INDEX(FPL_Fixtures_Extract[],MATCH($A152,FPL_Fixtures_Extract[[Player]:[Player]],0),MATCH(FPL_Combined[[#Headers],[Gameweek 16]],FPL_Fixtures_Extract[#Headers],0)),LEN(INDEX(FPL_Fixtures_Extract[],MATCH($A152,FPL_Fixtures_Extract[[Player]:[Player]],0),MATCH(FPL_Combined[[#Headers],[Gameweek 16]],FPL_Fixtures_Extract[#Headers],0)))-4),Team_Key[[Full Name]:[Full Name]],0))&amp;RIGHT(INDEX(FPL_Fixtures_Extract[],MATCH($A152,FPL_Fixtures_Extract[[Player]:[Player]],0),MATCH(FPL_Combined[[#Headers],[Gameweek 16]],FPL_Fixtures_Extract[#Headers],0)),3))</f>
        <v>BOU(A) 1-2</v>
      </c>
      <c r="R152" t="str">
        <f ca="1">IF(RIGHT(FPL_Combined[[#Headers],[Gameweek 17]],2)&lt;$B$622,INDEX(FPL_Results_Extract[Gameweek 17],MATCH($A152,FPL_Results_Extract[[Player]:[Player]],0)),INDEX(Team_Key[[Abbreviation]:[Abbreviation]],MATCH(LEFT(INDEX(FPL_Fixtures_Extract[],MATCH($A152,FPL_Fixtures_Extract[[Player]:[Player]],0),MATCH(FPL_Combined[[#Headers],[Gameweek 17]],FPL_Fixtures_Extract[#Headers],0)),LEN(INDEX(FPL_Fixtures_Extract[],MATCH($A152,FPL_Fixtures_Extract[[Player]:[Player]],0),MATCH(FPL_Combined[[#Headers],[Gameweek 17]],FPL_Fixtures_Extract[#Headers],0)))-4),Team_Key[[Full Name]:[Full Name]],0))&amp;RIGHT(INDEX(FPL_Fixtures_Extract[],MATCH($A152,FPL_Fixtures_Extract[[Player]:[Player]],0),MATCH(FPL_Combined[[#Headers],[Gameweek 17]],FPL_Fixtures_Extract[#Headers],0)),3))</f>
        <v>NOR(H) 1-2</v>
      </c>
      <c r="S152" t="str">
        <f ca="1">IF(RIGHT(FPL_Combined[[#Headers],[Gameweek 18]],2)&lt;$B$622,INDEX(FPL_Results_Extract[Gameweek 18],MATCH($A152,FPL_Results_Extract[[Player]:[Player]],0)),INDEX(Team_Key[[Abbreviation]:[Abbreviation]],MATCH(LEFT(INDEX(FPL_Fixtures_Extract[],MATCH($A152,FPL_Fixtures_Extract[[Player]:[Player]],0),MATCH(FPL_Combined[[#Headers],[Gameweek 18]],FPL_Fixtures_Extract[#Headers],0)),LEN(INDEX(FPL_Fixtures_Extract[],MATCH($A152,FPL_Fixtures_Extract[[Player]:[Player]],0),MATCH(FPL_Combined[[#Headers],[Gameweek 18]],FPL_Fixtures_Extract[#Headers],0)))-4),Team_Key[[Full Name]:[Full Name]],0))&amp;RIGHT(INDEX(FPL_Fixtures_Extract[],MATCH($A152,FPL_Fixtures_Extract[[Player]:[Player]],0),MATCH(FPL_Combined[[#Headers],[Gameweek 18]],FPL_Fixtures_Extract[#Headers],0)),3))</f>
        <v>STK(A) 0-2</v>
      </c>
      <c r="T152" t="str">
        <f ca="1">IF(RIGHT(FPL_Combined[[#Headers],[Gameweek 19]],2)&lt;$B$622,INDEX(FPL_Results_Extract[Gameweek 19],MATCH($A152,FPL_Results_Extract[[Player]:[Player]],0)),INDEX(Team_Key[[Abbreviation]:[Abbreviation]],MATCH(LEFT(INDEX(FPL_Fixtures_Extract[],MATCH($A152,FPL_Fixtures_Extract[[Player]:[Player]],0),MATCH(FPL_Combined[[#Headers],[Gameweek 19]],FPL_Fixtures_Extract[#Headers],0)),LEN(INDEX(FPL_Fixtures_Extract[],MATCH($A152,FPL_Fixtures_Extract[[Player]:[Player]],0),MATCH(FPL_Combined[[#Headers],[Gameweek 19]],FPL_Fixtures_Extract[#Headers],0)))-4),Team_Key[[Full Name]:[Full Name]],0))&amp;RIGHT(INDEX(FPL_Fixtures_Extract[],MATCH($A152,FPL_Fixtures_Extract[[Player]:[Player]],0),MATCH(FPL_Combined[[#Headers],[Gameweek 19]],FPL_Fixtures_Extract[#Headers],0)),3))</f>
        <v>CHE(H) 0-0</v>
      </c>
      <c r="U152" t="str">
        <f ca="1">IF(RIGHT(FPL_Combined[[#Headers],[Gameweek 20]],2)&lt;$B$622,INDEX(FPL_Results_Extract[Gameweek 20],MATCH($A152,FPL_Results_Extract[[Player]:[Player]],0)),INDEX(Team_Key[[Abbreviation]:[Abbreviation]],MATCH(LEFT(INDEX(FPL_Fixtures_Extract[],MATCH($A152,FPL_Fixtures_Extract[[Player]:[Player]],0),MATCH(FPL_Combined[[#Headers],[Gameweek 20]],FPL_Fixtures_Extract[#Headers],0)),LEN(INDEX(FPL_Fixtures_Extract[],MATCH($A152,FPL_Fixtures_Extract[[Player]:[Player]],0),MATCH(FPL_Combined[[#Headers],[Gameweek 20]],FPL_Fixtures_Extract[#Headers],0)))-4),Team_Key[[Full Name]:[Full Name]],0))&amp;RIGHT(INDEX(FPL_Fixtures_Extract[],MATCH($A152,FPL_Fixtures_Extract[[Player]:[Player]],0),MATCH(FPL_Combined[[#Headers],[Gameweek 20]],FPL_Fixtures_Extract[#Headers],0)),3))</f>
        <v>SWA(H) 2-1</v>
      </c>
      <c r="V152" t="str">
        <f ca="1">IF(RIGHT(FPL_Combined[[#Headers],[Gameweek 21]],2)&lt;$B$622,INDEX(FPL_Results_Extract[Gameweek 21],MATCH($A152,FPL_Results_Extract[[Player]:[Player]],0)),INDEX(Team_Key[[Abbreviation]:[Abbreviation]],MATCH(LEFT(INDEX(FPL_Fixtures_Extract[],MATCH($A152,FPL_Fixtures_Extract[[Player]:[Player]],0),MATCH(FPL_Combined[[#Headers],[Gameweek 21]],FPL_Fixtures_Extract[#Headers],0)),LEN(INDEX(FPL_Fixtures_Extract[],MATCH($A152,FPL_Fixtures_Extract[[Player]:[Player]],0),MATCH(FPL_Combined[[#Headers],[Gameweek 21]],FPL_Fixtures_Extract[#Headers],0)))-4),Team_Key[[Full Name]:[Full Name]],0))&amp;RIGHT(INDEX(FPL_Fixtures_Extract[],MATCH($A152,FPL_Fixtures_Extract[[Player]:[Player]],0),MATCH(FPL_Combined[[#Headers],[Gameweek 21]],FPL_Fixtures_Extract[#Headers],0)),3))</f>
        <v>NEW(A) 3-3</v>
      </c>
      <c r="W152" t="str">
        <f ca="1">IF(RIGHT(FPL_Combined[[#Headers],[Gameweek 22]],2)&lt;$B$622,INDEX(FPL_Results_Extract[Gameweek 22],MATCH($A152,FPL_Results_Extract[[Player]:[Player]],0)),INDEX(Team_Key[[Abbreviation]:[Abbreviation]],MATCH(LEFT(INDEX(FPL_Fixtures_Extract[],MATCH($A152,FPL_Fixtures_Extract[[Player]:[Player]],0),MATCH(FPL_Combined[[#Headers],[Gameweek 22]],FPL_Fixtures_Extract[#Headers],0)),LEN(INDEX(FPL_Fixtures_Extract[],MATCH($A152,FPL_Fixtures_Extract[[Player]:[Player]],0),MATCH(FPL_Combined[[#Headers],[Gameweek 22]],FPL_Fixtures_Extract[#Headers],0)))-4),Team_Key[[Full Name]:[Full Name]],0))&amp;RIGHT(INDEX(FPL_Fixtures_Extract[],MATCH($A152,FPL_Fixtures_Extract[[Player]:[Player]],0),MATCH(FPL_Combined[[#Headers],[Gameweek 22]],FPL_Fixtures_Extract[#Headers],0)),3))</f>
        <v>LIV(A) 1-0</v>
      </c>
      <c r="X152" t="str">
        <f ca="1">IF(RIGHT(FPL_Combined[[#Headers],[Gameweek 23]],2)&lt;$B$622,INDEX(FPL_Results_Extract[Gameweek 23],MATCH($A152,FPL_Results_Extract[[Player]:[Player]],0)),INDEX(Team_Key[[Abbreviation]:[Abbreviation]],MATCH(LEFT(INDEX(FPL_Fixtures_Extract[],MATCH($A152,FPL_Fixtures_Extract[[Player]:[Player]],0),MATCH(FPL_Combined[[#Headers],[Gameweek 23]],FPL_Fixtures_Extract[#Headers],0)),LEN(INDEX(FPL_Fixtures_Extract[],MATCH($A152,FPL_Fixtures_Extract[[Player]:[Player]],0),MATCH(FPL_Combined[[#Headers],[Gameweek 23]],FPL_Fixtures_Extract[#Headers],0)))-4),Team_Key[[Full Name]:[Full Name]],0))&amp;RIGHT(INDEX(FPL_Fixtures_Extract[],MATCH($A152,FPL_Fixtures_Extract[[Player]:[Player]],0),MATCH(FPL_Combined[[#Headers],[Gameweek 23]],FPL_Fixtures_Extract[#Headers],0)),3))</f>
        <v>SOU(H) 0-1</v>
      </c>
      <c r="Y152" t="str">
        <f ca="1">IF(RIGHT(FPL_Combined[[#Headers],[Gameweek 24]],2)&lt;$B$622,INDEX(FPL_Results_Extract[Team],MATCH($A152,FPL_Results_Extract[[Player]:[Player]],0)),INDEX(Team_Key[[Abbreviation]:[Abbreviation]],MATCH(LEFT(INDEX(FPL_Fixtures_Extract[],MATCH($A152,FPL_Fixtures_Extract[[Player]:[Player]],0),MATCH(FPL_Combined[[#Headers],[Gameweek 24]],FPL_Fixtures_Extract[#Headers],0)),LEN(INDEX(FPL_Fixtures_Extract[],MATCH($A152,FPL_Fixtures_Extract[[Player]:[Player]],0),MATCH(FPL_Combined[[#Headers],[Gameweek 24]],FPL_Fixtures_Extract[#Headers],0)))-4),Team_Key[[Full Name]:[Full Name]],0))&amp;RIGHT(INDEX(FPL_Fixtures_Extract[],MATCH($A152,FPL_Fixtures_Extract[[Player]:[Player]],0),MATCH(FPL_Combined[[#Headers],[Gameweek 24]],FPL_Fixtures_Extract[#Headers],0)),3))</f>
        <v>MUN</v>
      </c>
      <c r="Z152" t="str">
        <f ca="1">IF(RIGHT(FPL_Combined[[#Headers],[Gameweek 25]],2)&lt;$B$622,INDEX(FPL_Results_Extract[Player],MATCH($A152,FPL_Results_Extract[[Player]:[Player]],0)),INDEX(Team_Key[[Abbreviation]:[Abbreviation]],MATCH(LEFT(INDEX(FPL_Fixtures_Extract[],MATCH($A152,FPL_Fixtures_Extract[[Player]:[Player]],0),MATCH(FPL_Combined[[#Headers],[Gameweek 25]],FPL_Fixtures_Extract[#Headers],0)),LEN(INDEX(FPL_Fixtures_Extract[],MATCH($A152,FPL_Fixtures_Extract[[Player]:[Player]],0),MATCH(FPL_Combined[[#Headers],[Gameweek 25]],FPL_Fixtures_Extract[#Headers],0)))-4),Team_Key[[Full Name]:[Full Name]],0))&amp;RIGHT(INDEX(FPL_Fixtures_Extract[],MATCH($A152,FPL_Fixtures_Extract[[Player]:[Player]],0),MATCH(FPL_Combined[[#Headers],[Gameweek 25]],FPL_Fixtures_Extract[#Headers],0)),3))</f>
        <v>de Gea</v>
      </c>
      <c r="AA152" t="str">
        <f ca="1">IF(RIGHT(FPL_Combined[[#Headers],[Gameweek 26]],2)&lt;$B$622,INDEX(FPL_Results_Extract[Gameweek 01],MATCH($A152,FPL_Results_Extract[[Player]:[Player]],0)),INDEX(Team_Key[[Abbreviation]:[Abbreviation]],MATCH(LEFT(INDEX(FPL_Fixtures_Extract[],MATCH($A152,FPL_Fixtures_Extract[[Player]:[Player]],0),MATCH(FPL_Combined[[#Headers],[Gameweek 26]],FPL_Fixtures_Extract[#Headers],0)),LEN(INDEX(FPL_Fixtures_Extract[],MATCH($A152,FPL_Fixtures_Extract[[Player]:[Player]],0),MATCH(FPL_Combined[[#Headers],[Gameweek 26]],FPL_Fixtures_Extract[#Headers],0)))-4),Team_Key[[Full Name]:[Full Name]],0))&amp;RIGHT(INDEX(FPL_Fixtures_Extract[],MATCH($A152,FPL_Fixtures_Extract[[Player]:[Player]],0),MATCH(FPL_Combined[[#Headers],[Gameweek 26]],FPL_Fixtures_Extract[#Headers],0)),3))</f>
        <v>TOT(H) 1-0</v>
      </c>
      <c r="AB152" t="str">
        <f ca="1">IF(RIGHT(FPL_Combined[[#Headers],[Gameweek 27]],2)&lt;$B$622,INDEX(FPL_Results_Extract[Gameweek 02],MATCH($A152,FPL_Results_Extract[[Player]:[Player]],0)),INDEX(Team_Key[[Abbreviation]:[Abbreviation]],MATCH(LEFT(INDEX(FPL_Fixtures_Extract[],MATCH($A152,FPL_Fixtures_Extract[[Player]:[Player]],0),MATCH(FPL_Combined[[#Headers],[Gameweek 27]],FPL_Fixtures_Extract[#Headers],0)),LEN(INDEX(FPL_Fixtures_Extract[],MATCH($A152,FPL_Fixtures_Extract[[Player]:[Player]],0),MATCH(FPL_Combined[[#Headers],[Gameweek 27]],FPL_Fixtures_Extract[#Headers],0)))-4),Team_Key[[Full Name]:[Full Name]],0))&amp;RIGHT(INDEX(FPL_Fixtures_Extract[],MATCH($A152,FPL_Fixtures_Extract[[Player]:[Player]],0),MATCH(FPL_Combined[[#Headers],[Gameweek 27]],FPL_Fixtures_Extract[#Headers],0)),3))</f>
        <v>AVL(A) 1-0</v>
      </c>
      <c r="AC152" t="str">
        <f ca="1">IF(RIGHT(FPL_Combined[[#Headers],[Gameweek 28]],2)&lt;$B$622,INDEX(FPL_Results_Extract[Gameweek 03],MATCH($A152,FPL_Results_Extract[[Player]:[Player]],0)),INDEX(Team_Key[[Abbreviation]:[Abbreviation]],MATCH(LEFT(INDEX(FPL_Fixtures_Extract[],MATCH($A152,FPL_Fixtures_Extract[[Player]:[Player]],0),MATCH(FPL_Combined[[#Headers],[Gameweek 28]],FPL_Fixtures_Extract[#Headers],0)),LEN(INDEX(FPL_Fixtures_Extract[],MATCH($A152,FPL_Fixtures_Extract[[Player]:[Player]],0),MATCH(FPL_Combined[[#Headers],[Gameweek 28]],FPL_Fixtures_Extract[#Headers],0)))-4),Team_Key[[Full Name]:[Full Name]],0))&amp;RIGHT(INDEX(FPL_Fixtures_Extract[],MATCH($A152,FPL_Fixtures_Extract[[Player]:[Player]],0),MATCH(FPL_Combined[[#Headers],[Gameweek 28]],FPL_Fixtures_Extract[#Headers],0)),3))</f>
        <v>NEW(H) 0-0</v>
      </c>
      <c r="AD152" t="str">
        <f ca="1">IF(RIGHT(FPL_Combined[[#Headers],[Gameweek 29]],2)&lt;$B$622,INDEX(FPL_Results_Extract[Gameweek 04],MATCH($A152,FPL_Results_Extract[[Player]:[Player]],0)),INDEX(Team_Key[[Abbreviation]:[Abbreviation]],MATCH(LEFT(INDEX(FPL_Fixtures_Extract[],MATCH($A152,FPL_Fixtures_Extract[[Player]:[Player]],0),MATCH(FPL_Combined[[#Headers],[Gameweek 29]],FPL_Fixtures_Extract[#Headers],0)),LEN(INDEX(FPL_Fixtures_Extract[],MATCH($A152,FPL_Fixtures_Extract[[Player]:[Player]],0),MATCH(FPL_Combined[[#Headers],[Gameweek 29]],FPL_Fixtures_Extract[#Headers],0)))-4),Team_Key[[Full Name]:[Full Name]],0))&amp;RIGHT(INDEX(FPL_Fixtures_Extract[],MATCH($A152,FPL_Fixtures_Extract[[Player]:[Player]],0),MATCH(FPL_Combined[[#Headers],[Gameweek 29]],FPL_Fixtures_Extract[#Headers],0)),3))</f>
        <v>WBA(A)</v>
      </c>
      <c r="AE152" t="e">
        <f ca="1">IF(RIGHT(FPL_Combined[[#Headers],[Gameweek 30]],2)&lt;$B$622,INDEX(FPL_Results_Extract[Gameweek 05],MATCH($A152,FPL_Results_Extract[[Player]:[Player]],0)),INDEX(Team_Key[[Abbreviation]:[Abbreviation]],MATCH(LEFT(INDEX(FPL_Fixtures_Extract[],MATCH($A152,FPL_Fixtures_Extract[[Player]:[Player]],0),MATCH(FPL_Combined[[#Headers],[Gameweek 30]],FPL_Fixtures_Extract[#Headers],0)),LEN(INDEX(FPL_Fixtures_Extract[],MATCH($A152,FPL_Fixtures_Extract[[Player]:[Player]],0),MATCH(FPL_Combined[[#Headers],[Gameweek 30]],FPL_Fixtures_Extract[#Headers],0)))-4),Team_Key[[Full Name]:[Full Name]],0))&amp;RIGHT(INDEX(FPL_Fixtures_Extract[],MATCH($A152,FPL_Fixtures_Extract[[Player]:[Player]],0),MATCH(FPL_Combined[[#Headers],[Gameweek 30]],FPL_Fixtures_Extract[#Headers],0)),3))</f>
        <v>#VALUE!</v>
      </c>
      <c r="AF152" t="str">
        <f ca="1">IF(RIGHT(FPL_Combined[[#Headers],[Gameweek 31]],2)&lt;$B$622,INDEX(FPL_Results_Extract[Gameweek 06],MATCH($A152,FPL_Results_Extract[[Player]:[Player]],0)),INDEX(Team_Key[[Abbreviation]:[Abbreviation]],MATCH(LEFT(INDEX(FPL_Fixtures_Extract[],MATCH($A152,FPL_Fixtures_Extract[[Player]:[Player]],0),MATCH(FPL_Combined[[#Headers],[Gameweek 31]],FPL_Fixtures_Extract[#Headers],0)),LEN(INDEX(FPL_Fixtures_Extract[],MATCH($A152,FPL_Fixtures_Extract[[Player]:[Player]],0),MATCH(FPL_Combined[[#Headers],[Gameweek 31]],FPL_Fixtures_Extract[#Headers],0)))-4),Team_Key[[Full Name]:[Full Name]],0))&amp;RIGHT(INDEX(FPL_Fixtures_Extract[],MATCH($A152,FPL_Fixtures_Extract[[Player]:[Player]],0),MATCH(FPL_Combined[[#Headers],[Gameweek 31]],FPL_Fixtures_Extract[#Headers],0)),3))</f>
        <v>MCI(A)</v>
      </c>
      <c r="AG152" t="str">
        <f ca="1">IF(RIGHT(FPL_Combined[[#Headers],[Gameweek 32]],2)&lt;$B$622,INDEX(FPL_Results_Extract[Gameweek 07],MATCH($A152,FPL_Results_Extract[[Player]:[Player]],0)),INDEX(Team_Key[[Abbreviation]:[Abbreviation]],MATCH(LEFT(INDEX(FPL_Fixtures_Extract[],MATCH($A152,FPL_Fixtures_Extract[[Player]:[Player]],0),MATCH(FPL_Combined[[#Headers],[Gameweek 32]],FPL_Fixtures_Extract[#Headers],0)),LEN(INDEX(FPL_Fixtures_Extract[],MATCH($A152,FPL_Fixtures_Extract[[Player]:[Player]],0),MATCH(FPL_Combined[[#Headers],[Gameweek 32]],FPL_Fixtures_Extract[#Headers],0)))-4),Team_Key[[Full Name]:[Full Name]],0))&amp;RIGHT(INDEX(FPL_Fixtures_Extract[],MATCH($A152,FPL_Fixtures_Extract[[Player]:[Player]],0),MATCH(FPL_Combined[[#Headers],[Gameweek 32]],FPL_Fixtures_Extract[#Headers],0)),3))</f>
        <v>EVE(H)</v>
      </c>
      <c r="AH152" t="str">
        <f ca="1">IF(RIGHT(FPL_Combined[[#Headers],[Gameweek 33]],2)&lt;$B$622,INDEX(FPL_Results_Extract[Gameweek 08],MATCH($A152,FPL_Results_Extract[[Player]:[Player]],0)),INDEX(Team_Key[[Abbreviation]:[Abbreviation]],MATCH(LEFT(INDEX(FPL_Fixtures_Extract[],MATCH($A152,FPL_Fixtures_Extract[[Player]:[Player]],0),MATCH(FPL_Combined[[#Headers],[Gameweek 33]],FPL_Fixtures_Extract[#Headers],0)),LEN(INDEX(FPL_Fixtures_Extract[],MATCH($A152,FPL_Fixtures_Extract[[Player]:[Player]],0),MATCH(FPL_Combined[[#Headers],[Gameweek 33]],FPL_Fixtures_Extract[#Headers],0)))-4),Team_Key[[Full Name]:[Full Name]],0))&amp;RIGHT(INDEX(FPL_Fixtures_Extract[],MATCH($A152,FPL_Fixtures_Extract[[Player]:[Player]],0),MATCH(FPL_Combined[[#Headers],[Gameweek 33]],FPL_Fixtures_Extract[#Headers],0)),3))</f>
        <v>TOT(A)</v>
      </c>
      <c r="AI152" t="str">
        <f ca="1">IF(RIGHT(FPL_Combined[[#Headers],[Gameweek 34]],2)&lt;$B$622,INDEX(FPL_Results_Extract[Gameweek 09],MATCH($A152,FPL_Results_Extract[[Player]:[Player]],0)),INDEX(Team_Key[[Abbreviation]:[Abbreviation]],MATCH(LEFT(INDEX(FPL_Fixtures_Extract[],MATCH($A152,FPL_Fixtures_Extract[[Player]:[Player]],0),MATCH(FPL_Combined[[#Headers],[Gameweek 34]],FPL_Fixtures_Extract[#Headers],0)),LEN(INDEX(FPL_Fixtures_Extract[],MATCH($A152,FPL_Fixtures_Extract[[Player]:[Player]],0),MATCH(FPL_Combined[[#Headers],[Gameweek 34]],FPL_Fixtures_Extract[#Headers],0)))-4),Team_Key[[Full Name]:[Full Name]],0))&amp;RIGHT(INDEX(FPL_Fixtures_Extract[],MATCH($A152,FPL_Fixtures_Extract[[Player]:[Player]],0),MATCH(FPL_Combined[[#Headers],[Gameweek 34]],FPL_Fixtures_Extract[#Headers],0)),3))</f>
        <v>AVL(H)</v>
      </c>
      <c r="AJ152" t="e">
        <f ca="1">IF(RIGHT(FPL_Combined[[#Headers],[Gameweek 35]],2)&lt;$B$622,INDEX(FPL_Results_Extract[Gameweek 10],MATCH($A152,FPL_Results_Extract[[Player]:[Player]],0)),INDEX(Team_Key[[Abbreviation]:[Abbreviation]],MATCH(LEFT(INDEX(FPL_Fixtures_Extract[],MATCH($A152,FPL_Fixtures_Extract[[Player]:[Player]],0),MATCH(FPL_Combined[[#Headers],[Gameweek 35]],FPL_Fixtures_Extract[#Headers],0)),LEN(INDEX(FPL_Fixtures_Extract[],MATCH($A152,FPL_Fixtures_Extract[[Player]:[Player]],0),MATCH(FPL_Combined[[#Headers],[Gameweek 35]],FPL_Fixtures_Extract[#Headers],0)))-4),Team_Key[[Full Name]:[Full Name]],0))&amp;RIGHT(INDEX(FPL_Fixtures_Extract[],MATCH($A152,FPL_Fixtures_Extract[[Player]:[Player]],0),MATCH(FPL_Combined[[#Headers],[Gameweek 35]],FPL_Fixtures_Extract[#Headers],0)),3))</f>
        <v>#VALUE!</v>
      </c>
      <c r="AK152" t="str">
        <f ca="1">IF(RIGHT(FPL_Combined[[#Headers],[Gameweek 36]],2)&lt;$B$622,INDEX(FPL_Results_Extract[Gameweek 11],MATCH($A152,FPL_Results_Extract[[Player]:[Player]],0)),INDEX(Team_Key[[Abbreviation]:[Abbreviation]],MATCH(LEFT(INDEX(FPL_Fixtures_Extract[],MATCH($A152,FPL_Fixtures_Extract[[Player]:[Player]],0),MATCH(FPL_Combined[[#Headers],[Gameweek 36]],FPL_Fixtures_Extract[#Headers],0)),LEN(INDEX(FPL_Fixtures_Extract[],MATCH($A152,FPL_Fixtures_Extract[[Player]:[Player]],0),MATCH(FPL_Combined[[#Headers],[Gameweek 36]],FPL_Fixtures_Extract[#Headers],0)))-4),Team_Key[[Full Name]:[Full Name]],0))&amp;RIGHT(INDEX(FPL_Fixtures_Extract[],MATCH($A152,FPL_Fixtures_Extract[[Player]:[Player]],0),MATCH(FPL_Combined[[#Headers],[Gameweek 36]],FPL_Fixtures_Extract[#Headers],0)),3))</f>
        <v>LEI(H)</v>
      </c>
      <c r="AL152" t="str">
        <f ca="1">IF(RIGHT(FPL_Combined[[#Headers],[Gameweek 37]],2)&lt;$B$622,INDEX(FPL_Results_Extract[Gameweek 12],MATCH($A152,FPL_Results_Extract[[Player]:[Player]],0)),INDEX(Team_Key[[Abbreviation]:[Abbreviation]],MATCH(LEFT(INDEX(FPL_Fixtures_Extract[],MATCH($A152,FPL_Fixtures_Extract[[Player]:[Player]],0),MATCH(FPL_Combined[[#Headers],[Gameweek 37]],FPL_Fixtures_Extract[#Headers],0)),LEN(INDEX(FPL_Fixtures_Extract[],MATCH($A152,FPL_Fixtures_Extract[[Player]:[Player]],0),MATCH(FPL_Combined[[#Headers],[Gameweek 37]],FPL_Fixtures_Extract[#Headers],0)))-4),Team_Key[[Full Name]:[Full Name]],0))&amp;RIGHT(INDEX(FPL_Fixtures_Extract[],MATCH($A152,FPL_Fixtures_Extract[[Player]:[Player]],0),MATCH(FPL_Combined[[#Headers],[Gameweek 37]],FPL_Fixtures_Extract[#Headers],0)),3))</f>
        <v>NOR(A)</v>
      </c>
      <c r="AM152" t="str">
        <f ca="1">IF(RIGHT(FPL_Combined[[#Headers],[Gameweek 38]],2)&lt;$B$622,INDEX(FPL_Results_Extract[Gameweek 13],MATCH($A152,FPL_Results_Extract[[Player]:[Player]],0)),INDEX(Team_Key[[Abbreviation]:[Abbreviation]],MATCH(LEFT(INDEX(FPL_Fixtures_Extract[],MATCH($A152,FPL_Fixtures_Extract[[Player]:[Player]],0),MATCH(FPL_Combined[[#Headers],[Gameweek 38]],FPL_Fixtures_Extract[#Headers],0)),LEN(INDEX(FPL_Fixtures_Extract[],MATCH($A152,FPL_Fixtures_Extract[[Player]:[Player]],0),MATCH(FPL_Combined[[#Headers],[Gameweek 38]],FPL_Fixtures_Extract[#Headers],0)))-4),Team_Key[[Full Name]:[Full Name]],0))&amp;RIGHT(INDEX(FPL_Fixtures_Extract[],MATCH($A152,FPL_Fixtures_Extract[[Player]:[Player]],0),MATCH(FPL_Combined[[#Headers],[Gameweek 38]],FPL_Fixtures_Extract[#Headers],0)),3))</f>
        <v>BOU(H)</v>
      </c>
    </row>
    <row r="153" spans="1:39" x14ac:dyDescent="0.45">
      <c r="A153" t="s">
        <v>508</v>
      </c>
      <c r="B153" t="str">
        <f ca="1">IF(RIGHT(FPL_Combined[[#Headers],[Gameweek 01]],2)&lt;$B$622,INDEX(FPL_Results_Extract[Gameweek 01],MATCH($A153,FPL_Results_Extract[[Player]:[Player]],0)),INDEX(Team_Key[[Abbreviation]:[Abbreviation]],MATCH(LEFT(INDEX(FPL_Fixtures_Extract[],MATCH($A153,FPL_Fixtures_Extract[[Player]:[Player]],0),MATCH(FPL_Combined[[#Headers],[Gameweek 01]],FPL_Fixtures_Extract[#Headers],0)),LEN(INDEX(FPL_Fixtures_Extract[],MATCH($A153,FPL_Fixtures_Extract[[Player]:[Player]],0),MATCH(FPL_Combined[[#Headers],[Gameweek 01]],FPL_Fixtures_Extract[#Headers],0)))-4),Team_Key[[Full Name]:[Full Name]],0))&amp;RIGHT(INDEX(FPL_Fixtures_Extract[],MATCH($A153,FPL_Fixtures_Extract[[Player]:[Player]],0),MATCH(FPL_Combined[[#Headers],[Gameweek 01]],FPL_Fixtures_Extract[#Headers],0)),3))</f>
        <v>SOU(H) 2-2</v>
      </c>
      <c r="C153" t="str">
        <f ca="1">IF(RIGHT(FPL_Combined[[#Headers],[Gameweek 02]],2)&lt;$B$622,INDEX(FPL_Results_Extract[Gameweek 02],MATCH($A153,FPL_Results_Extract[[Player]:[Player]],0)),INDEX(Team_Key[[Abbreviation]:[Abbreviation]],MATCH(LEFT(INDEX(FPL_Fixtures_Extract[],MATCH($A153,FPL_Fixtures_Extract[[Player]:[Player]],0),MATCH(FPL_Combined[[#Headers],[Gameweek 02]],FPL_Fixtures_Extract[#Headers],0)),LEN(INDEX(FPL_Fixtures_Extract[],MATCH($A153,FPL_Fixtures_Extract[[Player]:[Player]],0),MATCH(FPL_Combined[[#Headers],[Gameweek 02]],FPL_Fixtures_Extract[#Headers],0)))-4),Team_Key[[Full Name]:[Full Name]],0))&amp;RIGHT(INDEX(FPL_Fixtures_Extract[],MATCH($A153,FPL_Fixtures_Extract[[Player]:[Player]],0),MATCH(FPL_Combined[[#Headers],[Gameweek 02]],FPL_Fixtures_Extract[#Headers],0)),3))</f>
        <v>SWA(A) 0-2</v>
      </c>
      <c r="D153" t="str">
        <f ca="1">IF(RIGHT(FPL_Combined[[#Headers],[Gameweek 03]],2)&lt;$B$622,INDEX(FPL_Results_Extract[Gameweek 03],MATCH($A153,FPL_Results_Extract[[Player]:[Player]],0)),INDEX(Team_Key[[Abbreviation]:[Abbreviation]],MATCH(LEFT(INDEX(FPL_Fixtures_Extract[],MATCH($A153,FPL_Fixtures_Extract[[Player]:[Player]],0),MATCH(FPL_Combined[[#Headers],[Gameweek 03]],FPL_Fixtures_Extract[#Headers],0)),LEN(INDEX(FPL_Fixtures_Extract[],MATCH($A153,FPL_Fixtures_Extract[[Player]:[Player]],0),MATCH(FPL_Combined[[#Headers],[Gameweek 03]],FPL_Fixtures_Extract[#Headers],0)))-4),Team_Key[[Full Name]:[Full Name]],0))&amp;RIGHT(INDEX(FPL_Fixtures_Extract[],MATCH($A153,FPL_Fixtures_Extract[[Player]:[Player]],0),MATCH(FPL_Combined[[#Headers],[Gameweek 03]],FPL_Fixtures_Extract[#Headers],0)),3))</f>
        <v>MUN(A) 0-0</v>
      </c>
      <c r="E153" t="str">
        <f ca="1">IF(RIGHT(FPL_Combined[[#Headers],[Gameweek 04]],2)&lt;$B$622,INDEX(FPL_Results_Extract[Gameweek 04],MATCH($A153,FPL_Results_Extract[[Player]:[Player]],0)),INDEX(Team_Key[[Abbreviation]:[Abbreviation]],MATCH(LEFT(INDEX(FPL_Fixtures_Extract[],MATCH($A153,FPL_Fixtures_Extract[[Player]:[Player]],0),MATCH(FPL_Combined[[#Headers],[Gameweek 04]],FPL_Fixtures_Extract[#Headers],0)),LEN(INDEX(FPL_Fixtures_Extract[],MATCH($A153,FPL_Fixtures_Extract[[Player]:[Player]],0),MATCH(FPL_Combined[[#Headers],[Gameweek 04]],FPL_Fixtures_Extract[#Headers],0)))-4),Team_Key[[Full Name]:[Full Name]],0))&amp;RIGHT(INDEX(FPL_Fixtures_Extract[],MATCH($A153,FPL_Fixtures_Extract[[Player]:[Player]],0),MATCH(FPL_Combined[[#Headers],[Gameweek 04]],FPL_Fixtures_Extract[#Headers],0)),3))</f>
        <v>ARS(H) 0-1</v>
      </c>
      <c r="F153" t="str">
        <f ca="1">IF(RIGHT(FPL_Combined[[#Headers],[Gameweek 05]],2)&lt;$B$622,INDEX(FPL_Results_Extract[Gameweek 05],MATCH($A153,FPL_Results_Extract[[Player]:[Player]],0)),INDEX(Team_Key[[Abbreviation]:[Abbreviation]],MATCH(LEFT(INDEX(FPL_Fixtures_Extract[],MATCH($A153,FPL_Fixtures_Extract[[Player]:[Player]],0),MATCH(FPL_Combined[[#Headers],[Gameweek 05]],FPL_Fixtures_Extract[#Headers],0)),LEN(INDEX(FPL_Fixtures_Extract[],MATCH($A153,FPL_Fixtures_Extract[[Player]:[Player]],0),MATCH(FPL_Combined[[#Headers],[Gameweek 05]],FPL_Fixtures_Extract[#Headers],0)))-4),Team_Key[[Full Name]:[Full Name]],0))&amp;RIGHT(INDEX(FPL_Fixtures_Extract[],MATCH($A153,FPL_Fixtures_Extract[[Player]:[Player]],0),MATCH(FPL_Combined[[#Headers],[Gameweek 05]],FPL_Fixtures_Extract[#Headers],0)),3))</f>
        <v>WHU(A) 0-2</v>
      </c>
      <c r="G153" t="str">
        <f ca="1">IF(RIGHT(FPL_Combined[[#Headers],[Gameweek 06]],2)&lt;$B$622,INDEX(FPL_Results_Extract[Gameweek 06],MATCH($A153,FPL_Results_Extract[[Player]:[Player]],0)),INDEX(Team_Key[[Abbreviation]:[Abbreviation]],MATCH(LEFT(INDEX(FPL_Fixtures_Extract[],MATCH($A153,FPL_Fixtures_Extract[[Player]:[Player]],0),MATCH(FPL_Combined[[#Headers],[Gameweek 06]],FPL_Fixtures_Extract[#Headers],0)),LEN(INDEX(FPL_Fixtures_Extract[],MATCH($A153,FPL_Fixtures_Extract[[Player]:[Player]],0),MATCH(FPL_Combined[[#Headers],[Gameweek 06]],FPL_Fixtures_Extract[#Headers],0)))-4),Team_Key[[Full Name]:[Full Name]],0))&amp;RIGHT(INDEX(FPL_Fixtures_Extract[],MATCH($A153,FPL_Fixtures_Extract[[Player]:[Player]],0),MATCH(FPL_Combined[[#Headers],[Gameweek 06]],FPL_Fixtures_Extract[#Headers],0)),3))</f>
        <v>WAT(H) 1-2</v>
      </c>
      <c r="H153" t="str">
        <f ca="1">IF(RIGHT(FPL_Combined[[#Headers],[Gameweek 07]],2)&lt;$B$622,INDEX(FPL_Results_Extract[Gameweek 07],MATCH($A153,FPL_Results_Extract[[Player]:[Player]],0)),INDEX(Team_Key[[Abbreviation]:[Abbreviation]],MATCH(LEFT(INDEX(FPL_Fixtures_Extract[],MATCH($A153,FPL_Fixtures_Extract[[Player]:[Player]],0),MATCH(FPL_Combined[[#Headers],[Gameweek 07]],FPL_Fixtures_Extract[#Headers],0)),LEN(INDEX(FPL_Fixtures_Extract[],MATCH($A153,FPL_Fixtures_Extract[[Player]:[Player]],0),MATCH(FPL_Combined[[#Headers],[Gameweek 07]],FPL_Fixtures_Extract[#Headers],0)))-4),Team_Key[[Full Name]:[Full Name]],0))&amp;RIGHT(INDEX(FPL_Fixtures_Extract[],MATCH($A153,FPL_Fixtures_Extract[[Player]:[Player]],0),MATCH(FPL_Combined[[#Headers],[Gameweek 07]],FPL_Fixtures_Extract[#Headers],0)),3))</f>
        <v>CHE(H) 2-2</v>
      </c>
      <c r="I153" t="str">
        <f ca="1">IF(RIGHT(FPL_Combined[[#Headers],[Gameweek 08]],2)&lt;$B$622,INDEX(FPL_Results_Extract[Gameweek 08],MATCH($A153,FPL_Results_Extract[[Player]:[Player]],0)),INDEX(Team_Key[[Abbreviation]:[Abbreviation]],MATCH(LEFT(INDEX(FPL_Fixtures_Extract[],MATCH($A153,FPL_Fixtures_Extract[[Player]:[Player]],0),MATCH(FPL_Combined[[#Headers],[Gameweek 08]],FPL_Fixtures_Extract[#Headers],0)),LEN(INDEX(FPL_Fixtures_Extract[],MATCH($A153,FPL_Fixtures_Extract[[Player]:[Player]],0),MATCH(FPL_Combined[[#Headers],[Gameweek 08]],FPL_Fixtures_Extract[#Headers],0)))-4),Team_Key[[Full Name]:[Full Name]],0))&amp;RIGHT(INDEX(FPL_Fixtures_Extract[],MATCH($A153,FPL_Fixtures_Extract[[Player]:[Player]],0),MATCH(FPL_Combined[[#Headers],[Gameweek 08]],FPL_Fixtures_Extract[#Headers],0)),3))</f>
        <v>MCI(A) 1-6</v>
      </c>
      <c r="J153" t="str">
        <f ca="1">IF(RIGHT(FPL_Combined[[#Headers],[Gameweek 09]],2)&lt;$B$622,INDEX(FPL_Results_Extract[Gameweek 09],MATCH($A153,FPL_Results_Extract[[Player]:[Player]],0)),INDEX(Team_Key[[Abbreviation]:[Abbreviation]],MATCH(LEFT(INDEX(FPL_Fixtures_Extract[],MATCH($A153,FPL_Fixtures_Extract[[Player]:[Player]],0),MATCH(FPL_Combined[[#Headers],[Gameweek 09]],FPL_Fixtures_Extract[#Headers],0)),LEN(INDEX(FPL_Fixtures_Extract[],MATCH($A153,FPL_Fixtures_Extract[[Player]:[Player]],0),MATCH(FPL_Combined[[#Headers],[Gameweek 09]],FPL_Fixtures_Extract[#Headers],0)))-4),Team_Key[[Full Name]:[Full Name]],0))&amp;RIGHT(INDEX(FPL_Fixtures_Extract[],MATCH($A153,FPL_Fixtures_Extract[[Player]:[Player]],0),MATCH(FPL_Combined[[#Headers],[Gameweek 09]],FPL_Fixtures_Extract[#Headers],0)),3))</f>
        <v>NOR(H) 6-2</v>
      </c>
      <c r="K153" t="str">
        <f ca="1">IF(RIGHT(FPL_Combined[[#Headers],[Gameweek 10]],2)&lt;$B$622,INDEX(FPL_Results_Extract[Gameweek 10],MATCH($A153,FPL_Results_Extract[[Player]:[Player]],0)),INDEX(Team_Key[[Abbreviation]:[Abbreviation]],MATCH(LEFT(INDEX(FPL_Fixtures_Extract[],MATCH($A153,FPL_Fixtures_Extract[[Player]:[Player]],0),MATCH(FPL_Combined[[#Headers],[Gameweek 10]],FPL_Fixtures_Extract[#Headers],0)),LEN(INDEX(FPL_Fixtures_Extract[],MATCH($A153,FPL_Fixtures_Extract[[Player]:[Player]],0),MATCH(FPL_Combined[[#Headers],[Gameweek 10]],FPL_Fixtures_Extract[#Headers],0)))-4),Team_Key[[Full Name]:[Full Name]],0))&amp;RIGHT(INDEX(FPL_Fixtures_Extract[],MATCH($A153,FPL_Fixtures_Extract[[Player]:[Player]],0),MATCH(FPL_Combined[[#Headers],[Gameweek 10]],FPL_Fixtures_Extract[#Headers],0)),3))</f>
        <v>SUN(A) 0-3</v>
      </c>
      <c r="L153" t="str">
        <f ca="1">IF(RIGHT(FPL_Combined[[#Headers],[Gameweek 11]],2)&lt;$B$622,INDEX(FPL_Results_Extract[Gameweek 11],MATCH($A153,FPL_Results_Extract[[Player]:[Player]],0)),INDEX(Team_Key[[Abbreviation]:[Abbreviation]],MATCH(LEFT(INDEX(FPL_Fixtures_Extract[],MATCH($A153,FPL_Fixtures_Extract[[Player]:[Player]],0),MATCH(FPL_Combined[[#Headers],[Gameweek 11]],FPL_Fixtures_Extract[#Headers],0)),LEN(INDEX(FPL_Fixtures_Extract[],MATCH($A153,FPL_Fixtures_Extract[[Player]:[Player]],0),MATCH(FPL_Combined[[#Headers],[Gameweek 11]],FPL_Fixtures_Extract[#Headers],0)))-4),Team_Key[[Full Name]:[Full Name]],0))&amp;RIGHT(INDEX(FPL_Fixtures_Extract[],MATCH($A153,FPL_Fixtures_Extract[[Player]:[Player]],0),MATCH(FPL_Combined[[#Headers],[Gameweek 11]],FPL_Fixtures_Extract[#Headers],0)),3))</f>
        <v>STK(H) 0-0</v>
      </c>
      <c r="M153" t="str">
        <f ca="1">IF(RIGHT(FPL_Combined[[#Headers],[Gameweek 12]],2)&lt;$B$622,INDEX(FPL_Results_Extract[Gameweek 12],MATCH($A153,FPL_Results_Extract[[Player]:[Player]],0)),INDEX(Team_Key[[Abbreviation]:[Abbreviation]],MATCH(LEFT(INDEX(FPL_Fixtures_Extract[],MATCH($A153,FPL_Fixtures_Extract[[Player]:[Player]],0),MATCH(FPL_Combined[[#Headers],[Gameweek 12]],FPL_Fixtures_Extract[#Headers],0)),LEN(INDEX(FPL_Fixtures_Extract[],MATCH($A153,FPL_Fixtures_Extract[[Player]:[Player]],0),MATCH(FPL_Combined[[#Headers],[Gameweek 12]],FPL_Fixtures_Extract[#Headers],0)))-4),Team_Key[[Full Name]:[Full Name]],0))&amp;RIGHT(INDEX(FPL_Fixtures_Extract[],MATCH($A153,FPL_Fixtures_Extract[[Player]:[Player]],0),MATCH(FPL_Combined[[#Headers],[Gameweek 12]],FPL_Fixtures_Extract[#Headers],0)),3))</f>
        <v>BOU(A) 1-0</v>
      </c>
      <c r="N153" t="str">
        <f ca="1">IF(RIGHT(FPL_Combined[[#Headers],[Gameweek 13]],2)&lt;$B$622,INDEX(FPL_Results_Extract[Gameweek 13],MATCH($A153,FPL_Results_Extract[[Player]:[Player]],0)),INDEX(Team_Key[[Abbreviation]:[Abbreviation]],MATCH(LEFT(INDEX(FPL_Fixtures_Extract[],MATCH($A153,FPL_Fixtures_Extract[[Player]:[Player]],0),MATCH(FPL_Combined[[#Headers],[Gameweek 13]],FPL_Fixtures_Extract[#Headers],0)),LEN(INDEX(FPL_Fixtures_Extract[],MATCH($A153,FPL_Fixtures_Extract[[Player]:[Player]],0),MATCH(FPL_Combined[[#Headers],[Gameweek 13]],FPL_Fixtures_Extract[#Headers],0)))-4),Team_Key[[Full Name]:[Full Name]],0))&amp;RIGHT(INDEX(FPL_Fixtures_Extract[],MATCH($A153,FPL_Fixtures_Extract[[Player]:[Player]],0),MATCH(FPL_Combined[[#Headers],[Gameweek 13]],FPL_Fixtures_Extract[#Headers],0)),3))</f>
        <v>LEI(H) 0-3</v>
      </c>
      <c r="O153" t="str">
        <f ca="1">IF(RIGHT(FPL_Combined[[#Headers],[Gameweek 14]],2)&lt;$B$622,INDEX(FPL_Results_Extract[Gameweek 14],MATCH($A153,FPL_Results_Extract[[Player]:[Player]],0)),INDEX(Team_Key[[Abbreviation]:[Abbreviation]],MATCH(LEFT(INDEX(FPL_Fixtures_Extract[],MATCH($A153,FPL_Fixtures_Extract[[Player]:[Player]],0),MATCH(FPL_Combined[[#Headers],[Gameweek 14]],FPL_Fixtures_Extract[#Headers],0)),LEN(INDEX(FPL_Fixtures_Extract[],MATCH($A153,FPL_Fixtures_Extract[[Player]:[Player]],0),MATCH(FPL_Combined[[#Headers],[Gameweek 14]],FPL_Fixtures_Extract[#Headers],0)))-4),Team_Key[[Full Name]:[Full Name]],0))&amp;RIGHT(INDEX(FPL_Fixtures_Extract[],MATCH($A153,FPL_Fixtures_Extract[[Player]:[Player]],0),MATCH(FPL_Combined[[#Headers],[Gameweek 14]],FPL_Fixtures_Extract[#Headers],0)),3))</f>
        <v>CRY(A) 1-5</v>
      </c>
      <c r="P153" t="str">
        <f ca="1">IF(RIGHT(FPL_Combined[[#Headers],[Gameweek 15]],2)&lt;$B$622,INDEX(FPL_Results_Extract[Gameweek 15],MATCH($A153,FPL_Results_Extract[[Player]:[Player]],0)),INDEX(Team_Key[[Abbreviation]:[Abbreviation]],MATCH(LEFT(INDEX(FPL_Fixtures_Extract[],MATCH($A153,FPL_Fixtures_Extract[[Player]:[Player]],0),MATCH(FPL_Combined[[#Headers],[Gameweek 15]],FPL_Fixtures_Extract[#Headers],0)),LEN(INDEX(FPL_Fixtures_Extract[],MATCH($A153,FPL_Fixtures_Extract[[Player]:[Player]],0),MATCH(FPL_Combined[[#Headers],[Gameweek 15]],FPL_Fixtures_Extract[#Headers],0)))-4),Team_Key[[Full Name]:[Full Name]],0))&amp;RIGHT(INDEX(FPL_Fixtures_Extract[],MATCH($A153,FPL_Fixtures_Extract[[Player]:[Player]],0),MATCH(FPL_Combined[[#Headers],[Gameweek 15]],FPL_Fixtures_Extract[#Headers],0)),3))</f>
        <v>LIV(H) 2-0</v>
      </c>
      <c r="Q153" t="str">
        <f ca="1">IF(RIGHT(FPL_Combined[[#Headers],[Gameweek 16]],2)&lt;$B$622,INDEX(FPL_Results_Extract[Gameweek 16],MATCH($A153,FPL_Results_Extract[[Player]:[Player]],0)),INDEX(Team_Key[[Abbreviation]:[Abbreviation]],MATCH(LEFT(INDEX(FPL_Fixtures_Extract[],MATCH($A153,FPL_Fixtures_Extract[[Player]:[Player]],0),MATCH(FPL_Combined[[#Headers],[Gameweek 16]],FPL_Fixtures_Extract[#Headers],0)),LEN(INDEX(FPL_Fixtures_Extract[],MATCH($A153,FPL_Fixtures_Extract[[Player]:[Player]],0),MATCH(FPL_Combined[[#Headers],[Gameweek 16]],FPL_Fixtures_Extract[#Headers],0)))-4),Team_Key[[Full Name]:[Full Name]],0))&amp;RIGHT(INDEX(FPL_Fixtures_Extract[],MATCH($A153,FPL_Fixtures_Extract[[Player]:[Player]],0),MATCH(FPL_Combined[[#Headers],[Gameweek 16]],FPL_Fixtures_Extract[#Headers],0)),3))</f>
        <v>TOT(A) 2-1</v>
      </c>
      <c r="R153" t="str">
        <f ca="1">IF(RIGHT(FPL_Combined[[#Headers],[Gameweek 17]],2)&lt;$B$622,INDEX(FPL_Results_Extract[Gameweek 17],MATCH($A153,FPL_Results_Extract[[Player]:[Player]],0)),INDEX(Team_Key[[Abbreviation]:[Abbreviation]],MATCH(LEFT(INDEX(FPL_Fixtures_Extract[],MATCH($A153,FPL_Fixtures_Extract[[Player]:[Player]],0),MATCH(FPL_Combined[[#Headers],[Gameweek 17]],FPL_Fixtures_Extract[#Headers],0)),LEN(INDEX(FPL_Fixtures_Extract[],MATCH($A153,FPL_Fixtures_Extract[[Player]:[Player]],0),MATCH(FPL_Combined[[#Headers],[Gameweek 17]],FPL_Fixtures_Extract[#Headers],0)))-4),Team_Key[[Full Name]:[Full Name]],0))&amp;RIGHT(INDEX(FPL_Fixtures_Extract[],MATCH($A153,FPL_Fixtures_Extract[[Player]:[Player]],0),MATCH(FPL_Combined[[#Headers],[Gameweek 17]],FPL_Fixtures_Extract[#Headers],0)),3))</f>
        <v>AVL(H) 1-1</v>
      </c>
      <c r="S153" t="str">
        <f ca="1">IF(RIGHT(FPL_Combined[[#Headers],[Gameweek 18]],2)&lt;$B$622,INDEX(FPL_Results_Extract[Gameweek 18],MATCH($A153,FPL_Results_Extract[[Player]:[Player]],0)),INDEX(Team_Key[[Abbreviation]:[Abbreviation]],MATCH(LEFT(INDEX(FPL_Fixtures_Extract[],MATCH($A153,FPL_Fixtures_Extract[[Player]:[Player]],0),MATCH(FPL_Combined[[#Headers],[Gameweek 18]],FPL_Fixtures_Extract[#Headers],0)),LEN(INDEX(FPL_Fixtures_Extract[],MATCH($A153,FPL_Fixtures_Extract[[Player]:[Player]],0),MATCH(FPL_Combined[[#Headers],[Gameweek 18]],FPL_Fixtures_Extract[#Headers],0)))-4),Team_Key[[Full Name]:[Full Name]],0))&amp;RIGHT(INDEX(FPL_Fixtures_Extract[],MATCH($A153,FPL_Fixtures_Extract[[Player]:[Player]],0),MATCH(FPL_Combined[[#Headers],[Gameweek 18]],FPL_Fixtures_Extract[#Headers],0)),3))</f>
        <v>EVE(H) 0-1</v>
      </c>
      <c r="T153" t="str">
        <f ca="1">IF(RIGHT(FPL_Combined[[#Headers],[Gameweek 19]],2)&lt;$B$622,INDEX(FPL_Results_Extract[Gameweek 19],MATCH($A153,FPL_Results_Extract[[Player]:[Player]],0)),INDEX(Team_Key[[Abbreviation]:[Abbreviation]],MATCH(LEFT(INDEX(FPL_Fixtures_Extract[],MATCH($A153,FPL_Fixtures_Extract[[Player]:[Player]],0),MATCH(FPL_Combined[[#Headers],[Gameweek 19]],FPL_Fixtures_Extract[#Headers],0)),LEN(INDEX(FPL_Fixtures_Extract[],MATCH($A153,FPL_Fixtures_Extract[[Player]:[Player]],0),MATCH(FPL_Combined[[#Headers],[Gameweek 19]],FPL_Fixtures_Extract[#Headers],0)))-4),Team_Key[[Full Name]:[Full Name]],0))&amp;RIGHT(INDEX(FPL_Fixtures_Extract[],MATCH($A153,FPL_Fixtures_Extract[[Player]:[Player]],0),MATCH(FPL_Combined[[#Headers],[Gameweek 19]],FPL_Fixtures_Extract[#Headers],0)),3))</f>
        <v>WBA(A) 0-1</v>
      </c>
      <c r="U153" t="str">
        <f ca="1">IF(RIGHT(FPL_Combined[[#Headers],[Gameweek 20]],2)&lt;$B$622,INDEX(FPL_Results_Extract[Gameweek 20],MATCH($A153,FPL_Results_Extract[[Player]:[Player]],0)),INDEX(Team_Key[[Abbreviation]:[Abbreviation]],MATCH(LEFT(INDEX(FPL_Fixtures_Extract[],MATCH($A153,FPL_Fixtures_Extract[[Player]:[Player]],0),MATCH(FPL_Combined[[#Headers],[Gameweek 20]],FPL_Fixtures_Extract[#Headers],0)),LEN(INDEX(FPL_Fixtures_Extract[],MATCH($A153,FPL_Fixtures_Extract[[Player]:[Player]],0),MATCH(FPL_Combined[[#Headers],[Gameweek 20]],FPL_Fixtures_Extract[#Headers],0)))-4),Team_Key[[Full Name]:[Full Name]],0))&amp;RIGHT(INDEX(FPL_Fixtures_Extract[],MATCH($A153,FPL_Fixtures_Extract[[Player]:[Player]],0),MATCH(FPL_Combined[[#Headers],[Gameweek 20]],FPL_Fixtures_Extract[#Headers],0)),3))</f>
        <v>ARS(A) 0-1</v>
      </c>
      <c r="V153" t="str">
        <f ca="1">IF(RIGHT(FPL_Combined[[#Headers],[Gameweek 21]],2)&lt;$B$622,INDEX(FPL_Results_Extract[Gameweek 21],MATCH($A153,FPL_Results_Extract[[Player]:[Player]],0)),INDEX(Team_Key[[Abbreviation]:[Abbreviation]],MATCH(LEFT(INDEX(FPL_Fixtures_Extract[],MATCH($A153,FPL_Fixtures_Extract[[Player]:[Player]],0),MATCH(FPL_Combined[[#Headers],[Gameweek 21]],FPL_Fixtures_Extract[#Headers],0)),LEN(INDEX(FPL_Fixtures_Extract[],MATCH($A153,FPL_Fixtures_Extract[[Player]:[Player]],0),MATCH(FPL_Combined[[#Headers],[Gameweek 21]],FPL_Fixtures_Extract[#Headers],0)))-4),Team_Key[[Full Name]:[Full Name]],0))&amp;RIGHT(INDEX(FPL_Fixtures_Extract[],MATCH($A153,FPL_Fixtures_Extract[[Player]:[Player]],0),MATCH(FPL_Combined[[#Headers],[Gameweek 21]],FPL_Fixtures_Extract[#Headers],0)),3))</f>
        <v>MUN(H) 3-3</v>
      </c>
      <c r="W153" t="str">
        <f ca="1">IF(RIGHT(FPL_Combined[[#Headers],[Gameweek 22]],2)&lt;$B$622,INDEX(FPL_Results_Extract[Gameweek 22],MATCH($A153,FPL_Results_Extract[[Player]:[Player]],0)),INDEX(Team_Key[[Abbreviation]:[Abbreviation]],MATCH(LEFT(INDEX(FPL_Fixtures_Extract[],MATCH($A153,FPL_Fixtures_Extract[[Player]:[Player]],0),MATCH(FPL_Combined[[#Headers],[Gameweek 22]],FPL_Fixtures_Extract[#Headers],0)),LEN(INDEX(FPL_Fixtures_Extract[],MATCH($A153,FPL_Fixtures_Extract[[Player]:[Player]],0),MATCH(FPL_Combined[[#Headers],[Gameweek 22]],FPL_Fixtures_Extract[#Headers],0)))-4),Team_Key[[Full Name]:[Full Name]],0))&amp;RIGHT(INDEX(FPL_Fixtures_Extract[],MATCH($A153,FPL_Fixtures_Extract[[Player]:[Player]],0),MATCH(FPL_Combined[[#Headers],[Gameweek 22]],FPL_Fixtures_Extract[#Headers],0)),3))</f>
        <v>WHU(H) 2-1</v>
      </c>
      <c r="X153" t="str">
        <f ca="1">IF(RIGHT(FPL_Combined[[#Headers],[Gameweek 23]],2)&lt;$B$622,INDEX(FPL_Results_Extract[Gameweek 23],MATCH($A153,FPL_Results_Extract[[Player]:[Player]],0)),INDEX(Team_Key[[Abbreviation]:[Abbreviation]],MATCH(LEFT(INDEX(FPL_Fixtures_Extract[],MATCH($A153,FPL_Fixtures_Extract[[Player]:[Player]],0),MATCH(FPL_Combined[[#Headers],[Gameweek 23]],FPL_Fixtures_Extract[#Headers],0)),LEN(INDEX(FPL_Fixtures_Extract[],MATCH($A153,FPL_Fixtures_Extract[[Player]:[Player]],0),MATCH(FPL_Combined[[#Headers],[Gameweek 23]],FPL_Fixtures_Extract[#Headers],0)))-4),Team_Key[[Full Name]:[Full Name]],0))&amp;RIGHT(INDEX(FPL_Fixtures_Extract[],MATCH($A153,FPL_Fixtures_Extract[[Player]:[Player]],0),MATCH(FPL_Combined[[#Headers],[Gameweek 23]],FPL_Fixtures_Extract[#Headers],0)),3))</f>
        <v>WAT(A) 1-2</v>
      </c>
      <c r="Y153" t="str">
        <f ca="1">IF(RIGHT(FPL_Combined[[#Headers],[Gameweek 24]],2)&lt;$B$622,INDEX(FPL_Results_Extract[Team],MATCH($A153,FPL_Results_Extract[[Player]:[Player]],0)),INDEX(Team_Key[[Abbreviation]:[Abbreviation]],MATCH(LEFT(INDEX(FPL_Fixtures_Extract[],MATCH($A153,FPL_Fixtures_Extract[[Player]:[Player]],0),MATCH(FPL_Combined[[#Headers],[Gameweek 24]],FPL_Fixtures_Extract[#Headers],0)),LEN(INDEX(FPL_Fixtures_Extract[],MATCH($A153,FPL_Fixtures_Extract[[Player]:[Player]],0),MATCH(FPL_Combined[[#Headers],[Gameweek 24]],FPL_Fixtures_Extract[#Headers],0)))-4),Team_Key[[Full Name]:[Full Name]],0))&amp;RIGHT(INDEX(FPL_Fixtures_Extract[],MATCH($A153,FPL_Fixtures_Extract[[Player]:[Player]],0),MATCH(FPL_Combined[[#Headers],[Gameweek 24]],FPL_Fixtures_Extract[#Headers],0)),3))</f>
        <v>NEW</v>
      </c>
      <c r="Z153" t="str">
        <f ca="1">IF(RIGHT(FPL_Combined[[#Headers],[Gameweek 25]],2)&lt;$B$622,INDEX(FPL_Results_Extract[Player],MATCH($A153,FPL_Results_Extract[[Player]:[Player]],0)),INDEX(Team_Key[[Abbreviation]:[Abbreviation]],MATCH(LEFT(INDEX(FPL_Fixtures_Extract[],MATCH($A153,FPL_Fixtures_Extract[[Player]:[Player]],0),MATCH(FPL_Combined[[#Headers],[Gameweek 25]],FPL_Fixtures_Extract[#Headers],0)),LEN(INDEX(FPL_Fixtures_Extract[],MATCH($A153,FPL_Fixtures_Extract[[Player]:[Player]],0),MATCH(FPL_Combined[[#Headers],[Gameweek 25]],FPL_Fixtures_Extract[#Headers],0)))-4),Team_Key[[Full Name]:[Full Name]],0))&amp;RIGHT(INDEX(FPL_Fixtures_Extract[],MATCH($A153,FPL_Fixtures_Extract[[Player]:[Player]],0),MATCH(FPL_Combined[[#Headers],[Gameweek 25]],FPL_Fixtures_Extract[#Headers],0)),3))</f>
        <v>de Jong</v>
      </c>
      <c r="AA153" t="str">
        <f ca="1">IF(RIGHT(FPL_Combined[[#Headers],[Gameweek 26]],2)&lt;$B$622,INDEX(FPL_Results_Extract[Gameweek 01],MATCH($A153,FPL_Results_Extract[[Player]:[Player]],0)),INDEX(Team_Key[[Abbreviation]:[Abbreviation]],MATCH(LEFT(INDEX(FPL_Fixtures_Extract[],MATCH($A153,FPL_Fixtures_Extract[[Player]:[Player]],0),MATCH(FPL_Combined[[#Headers],[Gameweek 26]],FPL_Fixtures_Extract[#Headers],0)),LEN(INDEX(FPL_Fixtures_Extract[],MATCH($A153,FPL_Fixtures_Extract[[Player]:[Player]],0),MATCH(FPL_Combined[[#Headers],[Gameweek 26]],FPL_Fixtures_Extract[#Headers],0)))-4),Team_Key[[Full Name]:[Full Name]],0))&amp;RIGHT(INDEX(FPL_Fixtures_Extract[],MATCH($A153,FPL_Fixtures_Extract[[Player]:[Player]],0),MATCH(FPL_Combined[[#Headers],[Gameweek 26]],FPL_Fixtures_Extract[#Headers],0)),3))</f>
        <v>SOU(H) 2-2</v>
      </c>
      <c r="AB153" t="str">
        <f ca="1">IF(RIGHT(FPL_Combined[[#Headers],[Gameweek 27]],2)&lt;$B$622,INDEX(FPL_Results_Extract[Gameweek 02],MATCH($A153,FPL_Results_Extract[[Player]:[Player]],0)),INDEX(Team_Key[[Abbreviation]:[Abbreviation]],MATCH(LEFT(INDEX(FPL_Fixtures_Extract[],MATCH($A153,FPL_Fixtures_Extract[[Player]:[Player]],0),MATCH(FPL_Combined[[#Headers],[Gameweek 27]],FPL_Fixtures_Extract[#Headers],0)),LEN(INDEX(FPL_Fixtures_Extract[],MATCH($A153,FPL_Fixtures_Extract[[Player]:[Player]],0),MATCH(FPL_Combined[[#Headers],[Gameweek 27]],FPL_Fixtures_Extract[#Headers],0)))-4),Team_Key[[Full Name]:[Full Name]],0))&amp;RIGHT(INDEX(FPL_Fixtures_Extract[],MATCH($A153,FPL_Fixtures_Extract[[Player]:[Player]],0),MATCH(FPL_Combined[[#Headers],[Gameweek 27]],FPL_Fixtures_Extract[#Headers],0)),3))</f>
        <v>SWA(A) 0-2</v>
      </c>
      <c r="AC153" t="str">
        <f ca="1">IF(RIGHT(FPL_Combined[[#Headers],[Gameweek 28]],2)&lt;$B$622,INDEX(FPL_Results_Extract[Gameweek 03],MATCH($A153,FPL_Results_Extract[[Player]:[Player]],0)),INDEX(Team_Key[[Abbreviation]:[Abbreviation]],MATCH(LEFT(INDEX(FPL_Fixtures_Extract[],MATCH($A153,FPL_Fixtures_Extract[[Player]:[Player]],0),MATCH(FPL_Combined[[#Headers],[Gameweek 28]],FPL_Fixtures_Extract[#Headers],0)),LEN(INDEX(FPL_Fixtures_Extract[],MATCH($A153,FPL_Fixtures_Extract[[Player]:[Player]],0),MATCH(FPL_Combined[[#Headers],[Gameweek 28]],FPL_Fixtures_Extract[#Headers],0)))-4),Team_Key[[Full Name]:[Full Name]],0))&amp;RIGHT(INDEX(FPL_Fixtures_Extract[],MATCH($A153,FPL_Fixtures_Extract[[Player]:[Player]],0),MATCH(FPL_Combined[[#Headers],[Gameweek 28]],FPL_Fixtures_Extract[#Headers],0)),3))</f>
        <v>MUN(A) 0-0</v>
      </c>
      <c r="AD153" t="str">
        <f ca="1">IF(RIGHT(FPL_Combined[[#Headers],[Gameweek 29]],2)&lt;$B$622,INDEX(FPL_Results_Extract[Gameweek 04],MATCH($A153,FPL_Results_Extract[[Player]:[Player]],0)),INDEX(Team_Key[[Abbreviation]:[Abbreviation]],MATCH(LEFT(INDEX(FPL_Fixtures_Extract[],MATCH($A153,FPL_Fixtures_Extract[[Player]:[Player]],0),MATCH(FPL_Combined[[#Headers],[Gameweek 29]],FPL_Fixtures_Extract[#Headers],0)),LEN(INDEX(FPL_Fixtures_Extract[],MATCH($A153,FPL_Fixtures_Extract[[Player]:[Player]],0),MATCH(FPL_Combined[[#Headers],[Gameweek 29]],FPL_Fixtures_Extract[#Headers],0)))-4),Team_Key[[Full Name]:[Full Name]],0))&amp;RIGHT(INDEX(FPL_Fixtures_Extract[],MATCH($A153,FPL_Fixtures_Extract[[Player]:[Player]],0),MATCH(FPL_Combined[[#Headers],[Gameweek 29]],FPL_Fixtures_Extract[#Headers],0)),3))</f>
        <v>BOU(H)</v>
      </c>
      <c r="AE153" t="str">
        <f ca="1">IF(RIGHT(FPL_Combined[[#Headers],[Gameweek 30]],2)&lt;$B$622,INDEX(FPL_Results_Extract[Gameweek 05],MATCH($A153,FPL_Results_Extract[[Player]:[Player]],0)),INDEX(Team_Key[[Abbreviation]:[Abbreviation]],MATCH(LEFT(INDEX(FPL_Fixtures_Extract[],MATCH($A153,FPL_Fixtures_Extract[[Player]:[Player]],0),MATCH(FPL_Combined[[#Headers],[Gameweek 30]],FPL_Fixtures_Extract[#Headers],0)),LEN(INDEX(FPL_Fixtures_Extract[],MATCH($A153,FPL_Fixtures_Extract[[Player]:[Player]],0),MATCH(FPL_Combined[[#Headers],[Gameweek 30]],FPL_Fixtures_Extract[#Headers],0)))-4),Team_Key[[Full Name]:[Full Name]],0))&amp;RIGHT(INDEX(FPL_Fixtures_Extract[],MATCH($A153,FPL_Fixtures_Extract[[Player]:[Player]],0),MATCH(FPL_Combined[[#Headers],[Gameweek 30]],FPL_Fixtures_Extract[#Headers],0)),3))</f>
        <v>LEI(A)</v>
      </c>
      <c r="AF153" t="str">
        <f ca="1">IF(RIGHT(FPL_Combined[[#Headers],[Gameweek 31]],2)&lt;$B$622,INDEX(FPL_Results_Extract[Gameweek 06],MATCH($A153,FPL_Results_Extract[[Player]:[Player]],0)),INDEX(Team_Key[[Abbreviation]:[Abbreviation]],MATCH(LEFT(INDEX(FPL_Fixtures_Extract[],MATCH($A153,FPL_Fixtures_Extract[[Player]:[Player]],0),MATCH(FPL_Combined[[#Headers],[Gameweek 31]],FPL_Fixtures_Extract[#Headers],0)),LEN(INDEX(FPL_Fixtures_Extract[],MATCH($A153,FPL_Fixtures_Extract[[Player]:[Player]],0),MATCH(FPL_Combined[[#Headers],[Gameweek 31]],FPL_Fixtures_Extract[#Headers],0)))-4),Team_Key[[Full Name]:[Full Name]],0))&amp;RIGHT(INDEX(FPL_Fixtures_Extract[],MATCH($A153,FPL_Fixtures_Extract[[Player]:[Player]],0),MATCH(FPL_Combined[[#Headers],[Gameweek 31]],FPL_Fixtures_Extract[#Headers],0)),3))</f>
        <v>SUN(H)</v>
      </c>
      <c r="AG153" t="str">
        <f ca="1">IF(RIGHT(FPL_Combined[[#Headers],[Gameweek 32]],2)&lt;$B$622,INDEX(FPL_Results_Extract[Gameweek 07],MATCH($A153,FPL_Results_Extract[[Player]:[Player]],0)),INDEX(Team_Key[[Abbreviation]:[Abbreviation]],MATCH(LEFT(INDEX(FPL_Fixtures_Extract[],MATCH($A153,FPL_Fixtures_Extract[[Player]:[Player]],0),MATCH(FPL_Combined[[#Headers],[Gameweek 32]],FPL_Fixtures_Extract[#Headers],0)),LEN(INDEX(FPL_Fixtures_Extract[],MATCH($A153,FPL_Fixtures_Extract[[Player]:[Player]],0),MATCH(FPL_Combined[[#Headers],[Gameweek 32]],FPL_Fixtures_Extract[#Headers],0)))-4),Team_Key[[Full Name]:[Full Name]],0))&amp;RIGHT(INDEX(FPL_Fixtures_Extract[],MATCH($A153,FPL_Fixtures_Extract[[Player]:[Player]],0),MATCH(FPL_Combined[[#Headers],[Gameweek 32]],FPL_Fixtures_Extract[#Headers],0)),3))</f>
        <v>NOR(A)</v>
      </c>
      <c r="AH153" t="str">
        <f ca="1">IF(RIGHT(FPL_Combined[[#Headers],[Gameweek 33]],2)&lt;$B$622,INDEX(FPL_Results_Extract[Gameweek 08],MATCH($A153,FPL_Results_Extract[[Player]:[Player]],0)),INDEX(Team_Key[[Abbreviation]:[Abbreviation]],MATCH(LEFT(INDEX(FPL_Fixtures_Extract[],MATCH($A153,FPL_Fixtures_Extract[[Player]:[Player]],0),MATCH(FPL_Combined[[#Headers],[Gameweek 33]],FPL_Fixtures_Extract[#Headers],0)),LEN(INDEX(FPL_Fixtures_Extract[],MATCH($A153,FPL_Fixtures_Extract[[Player]:[Player]],0),MATCH(FPL_Combined[[#Headers],[Gameweek 33]],FPL_Fixtures_Extract[#Headers],0)))-4),Team_Key[[Full Name]:[Full Name]],0))&amp;RIGHT(INDEX(FPL_Fixtures_Extract[],MATCH($A153,FPL_Fixtures_Extract[[Player]:[Player]],0),MATCH(FPL_Combined[[#Headers],[Gameweek 33]],FPL_Fixtures_Extract[#Headers],0)),3))</f>
        <v>SOU(A)</v>
      </c>
      <c r="AI153" t="str">
        <f ca="1">IF(RIGHT(FPL_Combined[[#Headers],[Gameweek 34]],2)&lt;$B$622,INDEX(FPL_Results_Extract[Gameweek 09],MATCH($A153,FPL_Results_Extract[[Player]:[Player]],0)),INDEX(Team_Key[[Abbreviation]:[Abbreviation]],MATCH(LEFT(INDEX(FPL_Fixtures_Extract[],MATCH($A153,FPL_Fixtures_Extract[[Player]:[Player]],0),MATCH(FPL_Combined[[#Headers],[Gameweek 34]],FPL_Fixtures_Extract[#Headers],0)),LEN(INDEX(FPL_Fixtures_Extract[],MATCH($A153,FPL_Fixtures_Extract[[Player]:[Player]],0),MATCH(FPL_Combined[[#Headers],[Gameweek 34]],FPL_Fixtures_Extract[#Headers],0)))-4),Team_Key[[Full Name]:[Full Name]],0))&amp;RIGHT(INDEX(FPL_Fixtures_Extract[],MATCH($A153,FPL_Fixtures_Extract[[Player]:[Player]],0),MATCH(FPL_Combined[[#Headers],[Gameweek 34]],FPL_Fixtures_Extract[#Headers],0)),3))</f>
        <v>SWA(H)</v>
      </c>
      <c r="AJ153" t="str">
        <f ca="1">IF(RIGHT(FPL_Combined[[#Headers],[Gameweek 35]],2)&lt;$B$622,INDEX(FPL_Results_Extract[Gameweek 10],MATCH($A153,FPL_Results_Extract[[Player]:[Player]],0)),INDEX(Team_Key[[Abbreviation]:[Abbreviation]],MATCH(LEFT(INDEX(FPL_Fixtures_Extract[],MATCH($A153,FPL_Fixtures_Extract[[Player]:[Player]],0),MATCH(FPL_Combined[[#Headers],[Gameweek 35]],FPL_Fixtures_Extract[#Headers],0)),LEN(INDEX(FPL_Fixtures_Extract[],MATCH($A153,FPL_Fixtures_Extract[[Player]:[Player]],0),MATCH(FPL_Combined[[#Headers],[Gameweek 35]],FPL_Fixtures_Extract[#Headers],0)))-4),Team_Key[[Full Name]:[Full Name]],0))&amp;RIGHT(INDEX(FPL_Fixtures_Extract[],MATCH($A153,FPL_Fixtures_Extract[[Player]:[Player]],0),MATCH(FPL_Combined[[#Headers],[Gameweek 35]],FPL_Fixtures_Extract[#Headers],0)),3))</f>
        <v>LIV(A)</v>
      </c>
      <c r="AK153" t="str">
        <f ca="1">IF(RIGHT(FPL_Combined[[#Headers],[Gameweek 36]],2)&lt;$B$622,INDEX(FPL_Results_Extract[Gameweek 11],MATCH($A153,FPL_Results_Extract[[Player]:[Player]],0)),INDEX(Team_Key[[Abbreviation]:[Abbreviation]],MATCH(LEFT(INDEX(FPL_Fixtures_Extract[],MATCH($A153,FPL_Fixtures_Extract[[Player]:[Player]],0),MATCH(FPL_Combined[[#Headers],[Gameweek 36]],FPL_Fixtures_Extract[#Headers],0)),LEN(INDEX(FPL_Fixtures_Extract[],MATCH($A153,FPL_Fixtures_Extract[[Player]:[Player]],0),MATCH(FPL_Combined[[#Headers],[Gameweek 36]],FPL_Fixtures_Extract[#Headers],0)))-4),Team_Key[[Full Name]:[Full Name]],0))&amp;RIGHT(INDEX(FPL_Fixtures_Extract[],MATCH($A153,FPL_Fixtures_Extract[[Player]:[Player]],0),MATCH(FPL_Combined[[#Headers],[Gameweek 36]],FPL_Fixtures_Extract[#Headers],0)),3))</f>
        <v>CRY(H)</v>
      </c>
      <c r="AL153" t="str">
        <f ca="1">IF(RIGHT(FPL_Combined[[#Headers],[Gameweek 37]],2)&lt;$B$622,INDEX(FPL_Results_Extract[Gameweek 12],MATCH($A153,FPL_Results_Extract[[Player]:[Player]],0)),INDEX(Team_Key[[Abbreviation]:[Abbreviation]],MATCH(LEFT(INDEX(FPL_Fixtures_Extract[],MATCH($A153,FPL_Fixtures_Extract[[Player]:[Player]],0),MATCH(FPL_Combined[[#Headers],[Gameweek 37]],FPL_Fixtures_Extract[#Headers],0)),LEN(INDEX(FPL_Fixtures_Extract[],MATCH($A153,FPL_Fixtures_Extract[[Player]:[Player]],0),MATCH(FPL_Combined[[#Headers],[Gameweek 37]],FPL_Fixtures_Extract[#Headers],0)))-4),Team_Key[[Full Name]:[Full Name]],0))&amp;RIGHT(INDEX(FPL_Fixtures_Extract[],MATCH($A153,FPL_Fixtures_Extract[[Player]:[Player]],0),MATCH(FPL_Combined[[#Headers],[Gameweek 37]],FPL_Fixtures_Extract[#Headers],0)),3))</f>
        <v>AVL(A)</v>
      </c>
      <c r="AM153" t="str">
        <f ca="1">IF(RIGHT(FPL_Combined[[#Headers],[Gameweek 38]],2)&lt;$B$622,INDEX(FPL_Results_Extract[Gameweek 13],MATCH($A153,FPL_Results_Extract[[Player]:[Player]],0)),INDEX(Team_Key[[Abbreviation]:[Abbreviation]],MATCH(LEFT(INDEX(FPL_Fixtures_Extract[],MATCH($A153,FPL_Fixtures_Extract[[Player]:[Player]],0),MATCH(FPL_Combined[[#Headers],[Gameweek 38]],FPL_Fixtures_Extract[#Headers],0)),LEN(INDEX(FPL_Fixtures_Extract[],MATCH($A153,FPL_Fixtures_Extract[[Player]:[Player]],0),MATCH(FPL_Combined[[#Headers],[Gameweek 38]],FPL_Fixtures_Extract[#Headers],0)))-4),Team_Key[[Full Name]:[Full Name]],0))&amp;RIGHT(INDEX(FPL_Fixtures_Extract[],MATCH($A153,FPL_Fixtures_Extract[[Player]:[Player]],0),MATCH(FPL_Combined[[#Headers],[Gameweek 38]],FPL_Fixtures_Extract[#Headers],0)),3))</f>
        <v>TOT(H)</v>
      </c>
    </row>
    <row r="154" spans="1:39" x14ac:dyDescent="0.45">
      <c r="A154" t="s">
        <v>495</v>
      </c>
      <c r="B154" t="str">
        <f ca="1">IF(RIGHT(FPL_Combined[[#Headers],[Gameweek 01]],2)&lt;$B$622,INDEX(FPL_Results_Extract[Gameweek 01],MATCH($A154,FPL_Results_Extract[[Player]:[Player]],0)),INDEX(Team_Key[[Abbreviation]:[Abbreviation]],MATCH(LEFT(INDEX(FPL_Fixtures_Extract[],MATCH($A154,FPL_Fixtures_Extract[[Player]:[Player]],0),MATCH(FPL_Combined[[#Headers],[Gameweek 01]],FPL_Fixtures_Extract[#Headers],0)),LEN(INDEX(FPL_Fixtures_Extract[],MATCH($A154,FPL_Fixtures_Extract[[Player]:[Player]],0),MATCH(FPL_Combined[[#Headers],[Gameweek 01]],FPL_Fixtures_Extract[#Headers],0)))-4),Team_Key[[Full Name]:[Full Name]],0))&amp;RIGHT(INDEX(FPL_Fixtures_Extract[],MATCH($A154,FPL_Fixtures_Extract[[Player]:[Player]],0),MATCH(FPL_Combined[[#Headers],[Gameweek 01]],FPL_Fixtures_Extract[#Headers],0)),3))</f>
        <v>SUN(H) 4-2</v>
      </c>
      <c r="C154" t="str">
        <f ca="1">IF(RIGHT(FPL_Combined[[#Headers],[Gameweek 02]],2)&lt;$B$622,INDEX(FPL_Results_Extract[Gameweek 02],MATCH($A154,FPL_Results_Extract[[Player]:[Player]],0)),INDEX(Team_Key[[Abbreviation]:[Abbreviation]],MATCH(LEFT(INDEX(FPL_Fixtures_Extract[],MATCH($A154,FPL_Fixtures_Extract[[Player]:[Player]],0),MATCH(FPL_Combined[[#Headers],[Gameweek 02]],FPL_Fixtures_Extract[#Headers],0)),LEN(INDEX(FPL_Fixtures_Extract[],MATCH($A154,FPL_Fixtures_Extract[[Player]:[Player]],0),MATCH(FPL_Combined[[#Headers],[Gameweek 02]],FPL_Fixtures_Extract[#Headers],0)))-4),Team_Key[[Full Name]:[Full Name]],0))&amp;RIGHT(INDEX(FPL_Fixtures_Extract[],MATCH($A154,FPL_Fixtures_Extract[[Player]:[Player]],0),MATCH(FPL_Combined[[#Headers],[Gameweek 02]],FPL_Fixtures_Extract[#Headers],0)),3))</f>
        <v>WHU(A) 2-1</v>
      </c>
      <c r="D154" t="str">
        <f ca="1">IF(RIGHT(FPL_Combined[[#Headers],[Gameweek 03]],2)&lt;$B$622,INDEX(FPL_Results_Extract[Gameweek 03],MATCH($A154,FPL_Results_Extract[[Player]:[Player]],0)),INDEX(Team_Key[[Abbreviation]:[Abbreviation]],MATCH(LEFT(INDEX(FPL_Fixtures_Extract[],MATCH($A154,FPL_Fixtures_Extract[[Player]:[Player]],0),MATCH(FPL_Combined[[#Headers],[Gameweek 03]],FPL_Fixtures_Extract[#Headers],0)),LEN(INDEX(FPL_Fixtures_Extract[],MATCH($A154,FPL_Fixtures_Extract[[Player]:[Player]],0),MATCH(FPL_Combined[[#Headers],[Gameweek 03]],FPL_Fixtures_Extract[#Headers],0)))-4),Team_Key[[Full Name]:[Full Name]],0))&amp;RIGHT(INDEX(FPL_Fixtures_Extract[],MATCH($A154,FPL_Fixtures_Extract[[Player]:[Player]],0),MATCH(FPL_Combined[[#Headers],[Gameweek 03]],FPL_Fixtures_Extract[#Headers],0)),3))</f>
        <v>TOT(H) 1-1</v>
      </c>
      <c r="E154" t="str">
        <f ca="1">IF(RIGHT(FPL_Combined[[#Headers],[Gameweek 04]],2)&lt;$B$622,INDEX(FPL_Results_Extract[Gameweek 04],MATCH($A154,FPL_Results_Extract[[Player]:[Player]],0)),INDEX(Team_Key[[Abbreviation]:[Abbreviation]],MATCH(LEFT(INDEX(FPL_Fixtures_Extract[],MATCH($A154,FPL_Fixtures_Extract[[Player]:[Player]],0),MATCH(FPL_Combined[[#Headers],[Gameweek 04]],FPL_Fixtures_Extract[#Headers],0)),LEN(INDEX(FPL_Fixtures_Extract[],MATCH($A154,FPL_Fixtures_Extract[[Player]:[Player]],0),MATCH(FPL_Combined[[#Headers],[Gameweek 04]],FPL_Fixtures_Extract[#Headers],0)))-4),Team_Key[[Full Name]:[Full Name]],0))&amp;RIGHT(INDEX(FPL_Fixtures_Extract[],MATCH($A154,FPL_Fixtures_Extract[[Player]:[Player]],0),MATCH(FPL_Combined[[#Headers],[Gameweek 04]],FPL_Fixtures_Extract[#Headers],0)),3))</f>
        <v>BOU(A) 1-1</v>
      </c>
      <c r="F154" t="str">
        <f ca="1">IF(RIGHT(FPL_Combined[[#Headers],[Gameweek 05]],2)&lt;$B$622,INDEX(FPL_Results_Extract[Gameweek 05],MATCH($A154,FPL_Results_Extract[[Player]:[Player]],0)),INDEX(Team_Key[[Abbreviation]:[Abbreviation]],MATCH(LEFT(INDEX(FPL_Fixtures_Extract[],MATCH($A154,FPL_Fixtures_Extract[[Player]:[Player]],0),MATCH(FPL_Combined[[#Headers],[Gameweek 05]],FPL_Fixtures_Extract[#Headers],0)),LEN(INDEX(FPL_Fixtures_Extract[],MATCH($A154,FPL_Fixtures_Extract[[Player]:[Player]],0),MATCH(FPL_Combined[[#Headers],[Gameweek 05]],FPL_Fixtures_Extract[#Headers],0)))-4),Team_Key[[Full Name]:[Full Name]],0))&amp;RIGHT(INDEX(FPL_Fixtures_Extract[],MATCH($A154,FPL_Fixtures_Extract[[Player]:[Player]],0),MATCH(FPL_Combined[[#Headers],[Gameweek 05]],FPL_Fixtures_Extract[#Headers],0)),3))</f>
        <v>AVL(H) 3-2</v>
      </c>
      <c r="G154" t="str">
        <f ca="1">IF(RIGHT(FPL_Combined[[#Headers],[Gameweek 06]],2)&lt;$B$622,INDEX(FPL_Results_Extract[Gameweek 06],MATCH($A154,FPL_Results_Extract[[Player]:[Player]],0)),INDEX(Team_Key[[Abbreviation]:[Abbreviation]],MATCH(LEFT(INDEX(FPL_Fixtures_Extract[],MATCH($A154,FPL_Fixtures_Extract[[Player]:[Player]],0),MATCH(FPL_Combined[[#Headers],[Gameweek 06]],FPL_Fixtures_Extract[#Headers],0)),LEN(INDEX(FPL_Fixtures_Extract[],MATCH($A154,FPL_Fixtures_Extract[[Player]:[Player]],0),MATCH(FPL_Combined[[#Headers],[Gameweek 06]],FPL_Fixtures_Extract[#Headers],0)))-4),Team_Key[[Full Name]:[Full Name]],0))&amp;RIGHT(INDEX(FPL_Fixtures_Extract[],MATCH($A154,FPL_Fixtures_Extract[[Player]:[Player]],0),MATCH(FPL_Combined[[#Headers],[Gameweek 06]],FPL_Fixtures_Extract[#Headers],0)),3))</f>
        <v>STK(A) 2-2</v>
      </c>
      <c r="H154" t="str">
        <f ca="1">IF(RIGHT(FPL_Combined[[#Headers],[Gameweek 07]],2)&lt;$B$622,INDEX(FPL_Results_Extract[Gameweek 07],MATCH($A154,FPL_Results_Extract[[Player]:[Player]],0)),INDEX(Team_Key[[Abbreviation]:[Abbreviation]],MATCH(LEFT(INDEX(FPL_Fixtures_Extract[],MATCH($A154,FPL_Fixtures_Extract[[Player]:[Player]],0),MATCH(FPL_Combined[[#Headers],[Gameweek 07]],FPL_Fixtures_Extract[#Headers],0)),LEN(INDEX(FPL_Fixtures_Extract[],MATCH($A154,FPL_Fixtures_Extract[[Player]:[Player]],0),MATCH(FPL_Combined[[#Headers],[Gameweek 07]],FPL_Fixtures_Extract[#Headers],0)))-4),Team_Key[[Full Name]:[Full Name]],0))&amp;RIGHT(INDEX(FPL_Fixtures_Extract[],MATCH($A154,FPL_Fixtures_Extract[[Player]:[Player]],0),MATCH(FPL_Combined[[#Headers],[Gameweek 07]],FPL_Fixtures_Extract[#Headers],0)),3))</f>
        <v>ARS(H) 2-5</v>
      </c>
      <c r="I154" t="str">
        <f ca="1">IF(RIGHT(FPL_Combined[[#Headers],[Gameweek 08]],2)&lt;$B$622,INDEX(FPL_Results_Extract[Gameweek 08],MATCH($A154,FPL_Results_Extract[[Player]:[Player]],0)),INDEX(Team_Key[[Abbreviation]:[Abbreviation]],MATCH(LEFT(INDEX(FPL_Fixtures_Extract[],MATCH($A154,FPL_Fixtures_Extract[[Player]:[Player]],0),MATCH(FPL_Combined[[#Headers],[Gameweek 08]],FPL_Fixtures_Extract[#Headers],0)),LEN(INDEX(FPL_Fixtures_Extract[],MATCH($A154,FPL_Fixtures_Extract[[Player]:[Player]],0),MATCH(FPL_Combined[[#Headers],[Gameweek 08]],FPL_Fixtures_Extract[#Headers],0)))-4),Team_Key[[Full Name]:[Full Name]],0))&amp;RIGHT(INDEX(FPL_Fixtures_Extract[],MATCH($A154,FPL_Fixtures_Extract[[Player]:[Player]],0),MATCH(FPL_Combined[[#Headers],[Gameweek 08]],FPL_Fixtures_Extract[#Headers],0)),3))</f>
        <v>NOR(A) 2-1</v>
      </c>
      <c r="J154" t="str">
        <f ca="1">IF(RIGHT(FPL_Combined[[#Headers],[Gameweek 09]],2)&lt;$B$622,INDEX(FPL_Results_Extract[Gameweek 09],MATCH($A154,FPL_Results_Extract[[Player]:[Player]],0)),INDEX(Team_Key[[Abbreviation]:[Abbreviation]],MATCH(LEFT(INDEX(FPL_Fixtures_Extract[],MATCH($A154,FPL_Fixtures_Extract[[Player]:[Player]],0),MATCH(FPL_Combined[[#Headers],[Gameweek 09]],FPL_Fixtures_Extract[#Headers],0)),LEN(INDEX(FPL_Fixtures_Extract[],MATCH($A154,FPL_Fixtures_Extract[[Player]:[Player]],0),MATCH(FPL_Combined[[#Headers],[Gameweek 09]],FPL_Fixtures_Extract[#Headers],0)))-4),Team_Key[[Full Name]:[Full Name]],0))&amp;RIGHT(INDEX(FPL_Fixtures_Extract[],MATCH($A154,FPL_Fixtures_Extract[[Player]:[Player]],0),MATCH(FPL_Combined[[#Headers],[Gameweek 09]],FPL_Fixtures_Extract[#Headers],0)),3))</f>
        <v>SOU(A) 2-2</v>
      </c>
      <c r="K154" t="str">
        <f ca="1">IF(RIGHT(FPL_Combined[[#Headers],[Gameweek 10]],2)&lt;$B$622,INDEX(FPL_Results_Extract[Gameweek 10],MATCH($A154,FPL_Results_Extract[[Player]:[Player]],0)),INDEX(Team_Key[[Abbreviation]:[Abbreviation]],MATCH(LEFT(INDEX(FPL_Fixtures_Extract[],MATCH($A154,FPL_Fixtures_Extract[[Player]:[Player]],0),MATCH(FPL_Combined[[#Headers],[Gameweek 10]],FPL_Fixtures_Extract[#Headers],0)),LEN(INDEX(FPL_Fixtures_Extract[],MATCH($A154,FPL_Fixtures_Extract[[Player]:[Player]],0),MATCH(FPL_Combined[[#Headers],[Gameweek 10]],FPL_Fixtures_Extract[#Headers],0)))-4),Team_Key[[Full Name]:[Full Name]],0))&amp;RIGHT(INDEX(FPL_Fixtures_Extract[],MATCH($A154,FPL_Fixtures_Extract[[Player]:[Player]],0),MATCH(FPL_Combined[[#Headers],[Gameweek 10]],FPL_Fixtures_Extract[#Headers],0)),3))</f>
        <v>CRY(H) 1-0</v>
      </c>
      <c r="L154" t="str">
        <f ca="1">IF(RIGHT(FPL_Combined[[#Headers],[Gameweek 11]],2)&lt;$B$622,INDEX(FPL_Results_Extract[Gameweek 11],MATCH($A154,FPL_Results_Extract[[Player]:[Player]],0)),INDEX(Team_Key[[Abbreviation]:[Abbreviation]],MATCH(LEFT(INDEX(FPL_Fixtures_Extract[],MATCH($A154,FPL_Fixtures_Extract[[Player]:[Player]],0),MATCH(FPL_Combined[[#Headers],[Gameweek 11]],FPL_Fixtures_Extract[#Headers],0)),LEN(INDEX(FPL_Fixtures_Extract[],MATCH($A154,FPL_Fixtures_Extract[[Player]:[Player]],0),MATCH(FPL_Combined[[#Headers],[Gameweek 11]],FPL_Fixtures_Extract[#Headers],0)))-4),Team_Key[[Full Name]:[Full Name]],0))&amp;RIGHT(INDEX(FPL_Fixtures_Extract[],MATCH($A154,FPL_Fixtures_Extract[[Player]:[Player]],0),MATCH(FPL_Combined[[#Headers],[Gameweek 11]],FPL_Fixtures_Extract[#Headers],0)),3))</f>
        <v>WBA(A) 3-2</v>
      </c>
      <c r="M154" t="str">
        <f ca="1">IF(RIGHT(FPL_Combined[[#Headers],[Gameweek 12]],2)&lt;$B$622,INDEX(FPL_Results_Extract[Gameweek 12],MATCH($A154,FPL_Results_Extract[[Player]:[Player]],0)),INDEX(Team_Key[[Abbreviation]:[Abbreviation]],MATCH(LEFT(INDEX(FPL_Fixtures_Extract[],MATCH($A154,FPL_Fixtures_Extract[[Player]:[Player]],0),MATCH(FPL_Combined[[#Headers],[Gameweek 12]],FPL_Fixtures_Extract[#Headers],0)),LEN(INDEX(FPL_Fixtures_Extract[],MATCH($A154,FPL_Fixtures_Extract[[Player]:[Player]],0),MATCH(FPL_Combined[[#Headers],[Gameweek 12]],FPL_Fixtures_Extract[#Headers],0)))-4),Team_Key[[Full Name]:[Full Name]],0))&amp;RIGHT(INDEX(FPL_Fixtures_Extract[],MATCH($A154,FPL_Fixtures_Extract[[Player]:[Player]],0),MATCH(FPL_Combined[[#Headers],[Gameweek 12]],FPL_Fixtures_Extract[#Headers],0)),3))</f>
        <v>WAT(H) 2-1</v>
      </c>
      <c r="N154" t="str">
        <f ca="1">IF(RIGHT(FPL_Combined[[#Headers],[Gameweek 13]],2)&lt;$B$622,INDEX(FPL_Results_Extract[Gameweek 13],MATCH($A154,FPL_Results_Extract[[Player]:[Player]],0)),INDEX(Team_Key[[Abbreviation]:[Abbreviation]],MATCH(LEFT(INDEX(FPL_Fixtures_Extract[],MATCH($A154,FPL_Fixtures_Extract[[Player]:[Player]],0),MATCH(FPL_Combined[[#Headers],[Gameweek 13]],FPL_Fixtures_Extract[#Headers],0)),LEN(INDEX(FPL_Fixtures_Extract[],MATCH($A154,FPL_Fixtures_Extract[[Player]:[Player]],0),MATCH(FPL_Combined[[#Headers],[Gameweek 13]],FPL_Fixtures_Extract[#Headers],0)))-4),Team_Key[[Full Name]:[Full Name]],0))&amp;RIGHT(INDEX(FPL_Fixtures_Extract[],MATCH($A154,FPL_Fixtures_Extract[[Player]:[Player]],0),MATCH(FPL_Combined[[#Headers],[Gameweek 13]],FPL_Fixtures_Extract[#Headers],0)),3))</f>
        <v>NEW(A) 3-0</v>
      </c>
      <c r="O154" t="str">
        <f ca="1">IF(RIGHT(FPL_Combined[[#Headers],[Gameweek 14]],2)&lt;$B$622,INDEX(FPL_Results_Extract[Gameweek 14],MATCH($A154,FPL_Results_Extract[[Player]:[Player]],0)),INDEX(Team_Key[[Abbreviation]:[Abbreviation]],MATCH(LEFT(INDEX(FPL_Fixtures_Extract[],MATCH($A154,FPL_Fixtures_Extract[[Player]:[Player]],0),MATCH(FPL_Combined[[#Headers],[Gameweek 14]],FPL_Fixtures_Extract[#Headers],0)),LEN(INDEX(FPL_Fixtures_Extract[],MATCH($A154,FPL_Fixtures_Extract[[Player]:[Player]],0),MATCH(FPL_Combined[[#Headers],[Gameweek 14]],FPL_Fixtures_Extract[#Headers],0)))-4),Team_Key[[Full Name]:[Full Name]],0))&amp;RIGHT(INDEX(FPL_Fixtures_Extract[],MATCH($A154,FPL_Fixtures_Extract[[Player]:[Player]],0),MATCH(FPL_Combined[[#Headers],[Gameweek 14]],FPL_Fixtures_Extract[#Headers],0)),3))</f>
        <v>MUN(H) 1-1</v>
      </c>
      <c r="P154" t="str">
        <f ca="1">IF(RIGHT(FPL_Combined[[#Headers],[Gameweek 15]],2)&lt;$B$622,INDEX(FPL_Results_Extract[Gameweek 15],MATCH($A154,FPL_Results_Extract[[Player]:[Player]],0)),INDEX(Team_Key[[Abbreviation]:[Abbreviation]],MATCH(LEFT(INDEX(FPL_Fixtures_Extract[],MATCH($A154,FPL_Fixtures_Extract[[Player]:[Player]],0),MATCH(FPL_Combined[[#Headers],[Gameweek 15]],FPL_Fixtures_Extract[#Headers],0)),LEN(INDEX(FPL_Fixtures_Extract[],MATCH($A154,FPL_Fixtures_Extract[[Player]:[Player]],0),MATCH(FPL_Combined[[#Headers],[Gameweek 15]],FPL_Fixtures_Extract[#Headers],0)))-4),Team_Key[[Full Name]:[Full Name]],0))&amp;RIGHT(INDEX(FPL_Fixtures_Extract[],MATCH($A154,FPL_Fixtures_Extract[[Player]:[Player]],0),MATCH(FPL_Combined[[#Headers],[Gameweek 15]],FPL_Fixtures_Extract[#Headers],0)),3))</f>
        <v>SWA(A) 3-0</v>
      </c>
      <c r="Q154" t="str">
        <f ca="1">IF(RIGHT(FPL_Combined[[#Headers],[Gameweek 16]],2)&lt;$B$622,INDEX(FPL_Results_Extract[Gameweek 16],MATCH($A154,FPL_Results_Extract[[Player]:[Player]],0)),INDEX(Team_Key[[Abbreviation]:[Abbreviation]],MATCH(LEFT(INDEX(FPL_Fixtures_Extract[],MATCH($A154,FPL_Fixtures_Extract[[Player]:[Player]],0),MATCH(FPL_Combined[[#Headers],[Gameweek 16]],FPL_Fixtures_Extract[#Headers],0)),LEN(INDEX(FPL_Fixtures_Extract[],MATCH($A154,FPL_Fixtures_Extract[[Player]:[Player]],0),MATCH(FPL_Combined[[#Headers],[Gameweek 16]],FPL_Fixtures_Extract[#Headers],0)))-4),Team_Key[[Full Name]:[Full Name]],0))&amp;RIGHT(INDEX(FPL_Fixtures_Extract[],MATCH($A154,FPL_Fixtures_Extract[[Player]:[Player]],0),MATCH(FPL_Combined[[#Headers],[Gameweek 16]],FPL_Fixtures_Extract[#Headers],0)),3))</f>
        <v>CHE(H) 2-1</v>
      </c>
      <c r="R154" t="str">
        <f ca="1">IF(RIGHT(FPL_Combined[[#Headers],[Gameweek 17]],2)&lt;$B$622,INDEX(FPL_Results_Extract[Gameweek 17],MATCH($A154,FPL_Results_Extract[[Player]:[Player]],0)),INDEX(Team_Key[[Abbreviation]:[Abbreviation]],MATCH(LEFT(INDEX(FPL_Fixtures_Extract[],MATCH($A154,FPL_Fixtures_Extract[[Player]:[Player]],0),MATCH(FPL_Combined[[#Headers],[Gameweek 17]],FPL_Fixtures_Extract[#Headers],0)),LEN(INDEX(FPL_Fixtures_Extract[],MATCH($A154,FPL_Fixtures_Extract[[Player]:[Player]],0),MATCH(FPL_Combined[[#Headers],[Gameweek 17]],FPL_Fixtures_Extract[#Headers],0)))-4),Team_Key[[Full Name]:[Full Name]],0))&amp;RIGHT(INDEX(FPL_Fixtures_Extract[],MATCH($A154,FPL_Fixtures_Extract[[Player]:[Player]],0),MATCH(FPL_Combined[[#Headers],[Gameweek 17]],FPL_Fixtures_Extract[#Headers],0)),3))</f>
        <v>EVE(A) 3-2</v>
      </c>
      <c r="S154" t="str">
        <f ca="1">IF(RIGHT(FPL_Combined[[#Headers],[Gameweek 18]],2)&lt;$B$622,INDEX(FPL_Results_Extract[Gameweek 18],MATCH($A154,FPL_Results_Extract[[Player]:[Player]],0)),INDEX(Team_Key[[Abbreviation]:[Abbreviation]],MATCH(LEFT(INDEX(FPL_Fixtures_Extract[],MATCH($A154,FPL_Fixtures_Extract[[Player]:[Player]],0),MATCH(FPL_Combined[[#Headers],[Gameweek 18]],FPL_Fixtures_Extract[#Headers],0)),LEN(INDEX(FPL_Fixtures_Extract[],MATCH($A154,FPL_Fixtures_Extract[[Player]:[Player]],0),MATCH(FPL_Combined[[#Headers],[Gameweek 18]],FPL_Fixtures_Extract[#Headers],0)))-4),Team_Key[[Full Name]:[Full Name]],0))&amp;RIGHT(INDEX(FPL_Fixtures_Extract[],MATCH($A154,FPL_Fixtures_Extract[[Player]:[Player]],0),MATCH(FPL_Combined[[#Headers],[Gameweek 18]],FPL_Fixtures_Extract[#Headers],0)),3))</f>
        <v>LIV(A) 0-1</v>
      </c>
      <c r="T154" t="str">
        <f ca="1">IF(RIGHT(FPL_Combined[[#Headers],[Gameweek 19]],2)&lt;$B$622,INDEX(FPL_Results_Extract[Gameweek 19],MATCH($A154,FPL_Results_Extract[[Player]:[Player]],0)),INDEX(Team_Key[[Abbreviation]:[Abbreviation]],MATCH(LEFT(INDEX(FPL_Fixtures_Extract[],MATCH($A154,FPL_Fixtures_Extract[[Player]:[Player]],0),MATCH(FPL_Combined[[#Headers],[Gameweek 19]],FPL_Fixtures_Extract[#Headers],0)),LEN(INDEX(FPL_Fixtures_Extract[],MATCH($A154,FPL_Fixtures_Extract[[Player]:[Player]],0),MATCH(FPL_Combined[[#Headers],[Gameweek 19]],FPL_Fixtures_Extract[#Headers],0)))-4),Team_Key[[Full Name]:[Full Name]],0))&amp;RIGHT(INDEX(FPL_Fixtures_Extract[],MATCH($A154,FPL_Fixtures_Extract[[Player]:[Player]],0),MATCH(FPL_Combined[[#Headers],[Gameweek 19]],FPL_Fixtures_Extract[#Headers],0)),3))</f>
        <v>MCI(H) 0-0</v>
      </c>
      <c r="U154" t="str">
        <f ca="1">IF(RIGHT(FPL_Combined[[#Headers],[Gameweek 20]],2)&lt;$B$622,INDEX(FPL_Results_Extract[Gameweek 20],MATCH($A154,FPL_Results_Extract[[Player]:[Player]],0)),INDEX(Team_Key[[Abbreviation]:[Abbreviation]],MATCH(LEFT(INDEX(FPL_Fixtures_Extract[],MATCH($A154,FPL_Fixtures_Extract[[Player]:[Player]],0),MATCH(FPL_Combined[[#Headers],[Gameweek 20]],FPL_Fixtures_Extract[#Headers],0)),LEN(INDEX(FPL_Fixtures_Extract[],MATCH($A154,FPL_Fixtures_Extract[[Player]:[Player]],0),MATCH(FPL_Combined[[#Headers],[Gameweek 20]],FPL_Fixtures_Extract[#Headers],0)))-4),Team_Key[[Full Name]:[Full Name]],0))&amp;RIGHT(INDEX(FPL_Fixtures_Extract[],MATCH($A154,FPL_Fixtures_Extract[[Player]:[Player]],0),MATCH(FPL_Combined[[#Headers],[Gameweek 20]],FPL_Fixtures_Extract[#Headers],0)),3))</f>
        <v>BOU(H) 0-0</v>
      </c>
      <c r="V154" t="str">
        <f ca="1">IF(RIGHT(FPL_Combined[[#Headers],[Gameweek 21]],2)&lt;$B$622,INDEX(FPL_Results_Extract[Gameweek 21],MATCH($A154,FPL_Results_Extract[[Player]:[Player]],0)),INDEX(Team_Key[[Abbreviation]:[Abbreviation]],MATCH(LEFT(INDEX(FPL_Fixtures_Extract[],MATCH($A154,FPL_Fixtures_Extract[[Player]:[Player]],0),MATCH(FPL_Combined[[#Headers],[Gameweek 21]],FPL_Fixtures_Extract[#Headers],0)),LEN(INDEX(FPL_Fixtures_Extract[],MATCH($A154,FPL_Fixtures_Extract[[Player]:[Player]],0),MATCH(FPL_Combined[[#Headers],[Gameweek 21]],FPL_Fixtures_Extract[#Headers],0)))-4),Team_Key[[Full Name]:[Full Name]],0))&amp;RIGHT(INDEX(FPL_Fixtures_Extract[],MATCH($A154,FPL_Fixtures_Extract[[Player]:[Player]],0),MATCH(FPL_Combined[[#Headers],[Gameweek 21]],FPL_Fixtures_Extract[#Headers],0)),3))</f>
        <v>TOT(A) 1-0</v>
      </c>
      <c r="W154" t="str">
        <f ca="1">IF(RIGHT(FPL_Combined[[#Headers],[Gameweek 22]],2)&lt;$B$622,INDEX(FPL_Results_Extract[Gameweek 22],MATCH($A154,FPL_Results_Extract[[Player]:[Player]],0)),INDEX(Team_Key[[Abbreviation]:[Abbreviation]],MATCH(LEFT(INDEX(FPL_Fixtures_Extract[],MATCH($A154,FPL_Fixtures_Extract[[Player]:[Player]],0),MATCH(FPL_Combined[[#Headers],[Gameweek 22]],FPL_Fixtures_Extract[#Headers],0)),LEN(INDEX(FPL_Fixtures_Extract[],MATCH($A154,FPL_Fixtures_Extract[[Player]:[Player]],0),MATCH(FPL_Combined[[#Headers],[Gameweek 22]],FPL_Fixtures_Extract[#Headers],0)))-4),Team_Key[[Full Name]:[Full Name]],0))&amp;RIGHT(INDEX(FPL_Fixtures_Extract[],MATCH($A154,FPL_Fixtures_Extract[[Player]:[Player]],0),MATCH(FPL_Combined[[#Headers],[Gameweek 22]],FPL_Fixtures_Extract[#Headers],0)),3))</f>
        <v>AVL(A) 1-1</v>
      </c>
      <c r="X154" t="str">
        <f ca="1">IF(RIGHT(FPL_Combined[[#Headers],[Gameweek 23]],2)&lt;$B$622,INDEX(FPL_Results_Extract[Gameweek 23],MATCH($A154,FPL_Results_Extract[[Player]:[Player]],0)),INDEX(Team_Key[[Abbreviation]:[Abbreviation]],MATCH(LEFT(INDEX(FPL_Fixtures_Extract[],MATCH($A154,FPL_Fixtures_Extract[[Player]:[Player]],0),MATCH(FPL_Combined[[#Headers],[Gameweek 23]],FPL_Fixtures_Extract[#Headers],0)),LEN(INDEX(FPL_Fixtures_Extract[],MATCH($A154,FPL_Fixtures_Extract[[Player]:[Player]],0),MATCH(FPL_Combined[[#Headers],[Gameweek 23]],FPL_Fixtures_Extract[#Headers],0)))-4),Team_Key[[Full Name]:[Full Name]],0))&amp;RIGHT(INDEX(FPL_Fixtures_Extract[],MATCH($A154,FPL_Fixtures_Extract[[Player]:[Player]],0),MATCH(FPL_Combined[[#Headers],[Gameweek 23]],FPL_Fixtures_Extract[#Headers],0)),3))</f>
        <v>STK(H) 3-0</v>
      </c>
      <c r="Y154" t="str">
        <f ca="1">IF(RIGHT(FPL_Combined[[#Headers],[Gameweek 24]],2)&lt;$B$622,INDEX(FPL_Results_Extract[Team],MATCH($A154,FPL_Results_Extract[[Player]:[Player]],0)),INDEX(Team_Key[[Abbreviation]:[Abbreviation]],MATCH(LEFT(INDEX(FPL_Fixtures_Extract[],MATCH($A154,FPL_Fixtures_Extract[[Player]:[Player]],0),MATCH(FPL_Combined[[#Headers],[Gameweek 24]],FPL_Fixtures_Extract[#Headers],0)),LEN(INDEX(FPL_Fixtures_Extract[],MATCH($A154,FPL_Fixtures_Extract[[Player]:[Player]],0),MATCH(FPL_Combined[[#Headers],[Gameweek 24]],FPL_Fixtures_Extract[#Headers],0)))-4),Team_Key[[Full Name]:[Full Name]],0))&amp;RIGHT(INDEX(FPL_Fixtures_Extract[],MATCH($A154,FPL_Fixtures_Extract[[Player]:[Player]],0),MATCH(FPL_Combined[[#Headers],[Gameweek 24]],FPL_Fixtures_Extract[#Headers],0)),3))</f>
        <v>LEI</v>
      </c>
      <c r="Z154" t="str">
        <f ca="1">IF(RIGHT(FPL_Combined[[#Headers],[Gameweek 25]],2)&lt;$B$622,INDEX(FPL_Results_Extract[Player],MATCH($A154,FPL_Results_Extract[[Player]:[Player]],0)),INDEX(Team_Key[[Abbreviation]:[Abbreviation]],MATCH(LEFT(INDEX(FPL_Fixtures_Extract[],MATCH($A154,FPL_Fixtures_Extract[[Player]:[Player]],0),MATCH(FPL_Combined[[#Headers],[Gameweek 25]],FPL_Fixtures_Extract[#Headers],0)),LEN(INDEX(FPL_Fixtures_Extract[],MATCH($A154,FPL_Fixtures_Extract[[Player]:[Player]],0),MATCH(FPL_Combined[[#Headers],[Gameweek 25]],FPL_Fixtures_Extract[#Headers],0)))-4),Team_Key[[Full Name]:[Full Name]],0))&amp;RIGHT(INDEX(FPL_Fixtures_Extract[],MATCH($A154,FPL_Fixtures_Extract[[Player]:[Player]],0),MATCH(FPL_Combined[[#Headers],[Gameweek 25]],FPL_Fixtures_Extract[#Headers],0)),3))</f>
        <v>de Laet</v>
      </c>
      <c r="AA154" t="str">
        <f ca="1">IF(RIGHT(FPL_Combined[[#Headers],[Gameweek 26]],2)&lt;$B$622,INDEX(FPL_Results_Extract[Gameweek 01],MATCH($A154,FPL_Results_Extract[[Player]:[Player]],0)),INDEX(Team_Key[[Abbreviation]:[Abbreviation]],MATCH(LEFT(INDEX(FPL_Fixtures_Extract[],MATCH($A154,FPL_Fixtures_Extract[[Player]:[Player]],0),MATCH(FPL_Combined[[#Headers],[Gameweek 26]],FPL_Fixtures_Extract[#Headers],0)),LEN(INDEX(FPL_Fixtures_Extract[],MATCH($A154,FPL_Fixtures_Extract[[Player]:[Player]],0),MATCH(FPL_Combined[[#Headers],[Gameweek 26]],FPL_Fixtures_Extract[#Headers],0)))-4),Team_Key[[Full Name]:[Full Name]],0))&amp;RIGHT(INDEX(FPL_Fixtures_Extract[],MATCH($A154,FPL_Fixtures_Extract[[Player]:[Player]],0),MATCH(FPL_Combined[[#Headers],[Gameweek 26]],FPL_Fixtures_Extract[#Headers],0)),3))</f>
        <v>SUN(H) 4-2</v>
      </c>
      <c r="AB154" t="str">
        <f ca="1">IF(RIGHT(FPL_Combined[[#Headers],[Gameweek 27]],2)&lt;$B$622,INDEX(FPL_Results_Extract[Gameweek 02],MATCH($A154,FPL_Results_Extract[[Player]:[Player]],0)),INDEX(Team_Key[[Abbreviation]:[Abbreviation]],MATCH(LEFT(INDEX(FPL_Fixtures_Extract[],MATCH($A154,FPL_Fixtures_Extract[[Player]:[Player]],0),MATCH(FPL_Combined[[#Headers],[Gameweek 27]],FPL_Fixtures_Extract[#Headers],0)),LEN(INDEX(FPL_Fixtures_Extract[],MATCH($A154,FPL_Fixtures_Extract[[Player]:[Player]],0),MATCH(FPL_Combined[[#Headers],[Gameweek 27]],FPL_Fixtures_Extract[#Headers],0)))-4),Team_Key[[Full Name]:[Full Name]],0))&amp;RIGHT(INDEX(FPL_Fixtures_Extract[],MATCH($A154,FPL_Fixtures_Extract[[Player]:[Player]],0),MATCH(FPL_Combined[[#Headers],[Gameweek 27]],FPL_Fixtures_Extract[#Headers],0)),3))</f>
        <v>WHU(A) 2-1</v>
      </c>
      <c r="AC154" t="str">
        <f ca="1">IF(RIGHT(FPL_Combined[[#Headers],[Gameweek 28]],2)&lt;$B$622,INDEX(FPL_Results_Extract[Gameweek 03],MATCH($A154,FPL_Results_Extract[[Player]:[Player]],0)),INDEX(Team_Key[[Abbreviation]:[Abbreviation]],MATCH(LEFT(INDEX(FPL_Fixtures_Extract[],MATCH($A154,FPL_Fixtures_Extract[[Player]:[Player]],0),MATCH(FPL_Combined[[#Headers],[Gameweek 28]],FPL_Fixtures_Extract[#Headers],0)),LEN(INDEX(FPL_Fixtures_Extract[],MATCH($A154,FPL_Fixtures_Extract[[Player]:[Player]],0),MATCH(FPL_Combined[[#Headers],[Gameweek 28]],FPL_Fixtures_Extract[#Headers],0)))-4),Team_Key[[Full Name]:[Full Name]],0))&amp;RIGHT(INDEX(FPL_Fixtures_Extract[],MATCH($A154,FPL_Fixtures_Extract[[Player]:[Player]],0),MATCH(FPL_Combined[[#Headers],[Gameweek 28]],FPL_Fixtures_Extract[#Headers],0)),3))</f>
        <v>TOT(H) 1-1</v>
      </c>
      <c r="AD154" t="str">
        <f ca="1">IF(RIGHT(FPL_Combined[[#Headers],[Gameweek 29]],2)&lt;$B$622,INDEX(FPL_Results_Extract[Gameweek 04],MATCH($A154,FPL_Results_Extract[[Player]:[Player]],0)),INDEX(Team_Key[[Abbreviation]:[Abbreviation]],MATCH(LEFT(INDEX(FPL_Fixtures_Extract[],MATCH($A154,FPL_Fixtures_Extract[[Player]:[Player]],0),MATCH(FPL_Combined[[#Headers],[Gameweek 29]],FPL_Fixtures_Extract[#Headers],0)),LEN(INDEX(FPL_Fixtures_Extract[],MATCH($A154,FPL_Fixtures_Extract[[Player]:[Player]],0),MATCH(FPL_Combined[[#Headers],[Gameweek 29]],FPL_Fixtures_Extract[#Headers],0)))-4),Team_Key[[Full Name]:[Full Name]],0))&amp;RIGHT(INDEX(FPL_Fixtures_Extract[],MATCH($A154,FPL_Fixtures_Extract[[Player]:[Player]],0),MATCH(FPL_Combined[[#Headers],[Gameweek 29]],FPL_Fixtures_Extract[#Headers],0)),3))</f>
        <v>WAT(A)</v>
      </c>
      <c r="AE154" t="str">
        <f ca="1">IF(RIGHT(FPL_Combined[[#Headers],[Gameweek 30]],2)&lt;$B$622,INDEX(FPL_Results_Extract[Gameweek 05],MATCH($A154,FPL_Results_Extract[[Player]:[Player]],0)),INDEX(Team_Key[[Abbreviation]:[Abbreviation]],MATCH(LEFT(INDEX(FPL_Fixtures_Extract[],MATCH($A154,FPL_Fixtures_Extract[[Player]:[Player]],0),MATCH(FPL_Combined[[#Headers],[Gameweek 30]],FPL_Fixtures_Extract[#Headers],0)),LEN(INDEX(FPL_Fixtures_Extract[],MATCH($A154,FPL_Fixtures_Extract[[Player]:[Player]],0),MATCH(FPL_Combined[[#Headers],[Gameweek 30]],FPL_Fixtures_Extract[#Headers],0)))-4),Team_Key[[Full Name]:[Full Name]],0))&amp;RIGHT(INDEX(FPL_Fixtures_Extract[],MATCH($A154,FPL_Fixtures_Extract[[Player]:[Player]],0),MATCH(FPL_Combined[[#Headers],[Gameweek 30]],FPL_Fixtures_Extract[#Headers],0)),3))</f>
        <v>NEW(H)</v>
      </c>
      <c r="AF154" t="str">
        <f ca="1">IF(RIGHT(FPL_Combined[[#Headers],[Gameweek 31]],2)&lt;$B$622,INDEX(FPL_Results_Extract[Gameweek 06],MATCH($A154,FPL_Results_Extract[[Player]:[Player]],0)),INDEX(Team_Key[[Abbreviation]:[Abbreviation]],MATCH(LEFT(INDEX(FPL_Fixtures_Extract[],MATCH($A154,FPL_Fixtures_Extract[[Player]:[Player]],0),MATCH(FPL_Combined[[#Headers],[Gameweek 31]],FPL_Fixtures_Extract[#Headers],0)),LEN(INDEX(FPL_Fixtures_Extract[],MATCH($A154,FPL_Fixtures_Extract[[Player]:[Player]],0),MATCH(FPL_Combined[[#Headers],[Gameweek 31]],FPL_Fixtures_Extract[#Headers],0)))-4),Team_Key[[Full Name]:[Full Name]],0))&amp;RIGHT(INDEX(FPL_Fixtures_Extract[],MATCH($A154,FPL_Fixtures_Extract[[Player]:[Player]],0),MATCH(FPL_Combined[[#Headers],[Gameweek 31]],FPL_Fixtures_Extract[#Headers],0)),3))</f>
        <v>CRY(A)</v>
      </c>
      <c r="AG154" t="str">
        <f ca="1">IF(RIGHT(FPL_Combined[[#Headers],[Gameweek 32]],2)&lt;$B$622,INDEX(FPL_Results_Extract[Gameweek 07],MATCH($A154,FPL_Results_Extract[[Player]:[Player]],0)),INDEX(Team_Key[[Abbreviation]:[Abbreviation]],MATCH(LEFT(INDEX(FPL_Fixtures_Extract[],MATCH($A154,FPL_Fixtures_Extract[[Player]:[Player]],0),MATCH(FPL_Combined[[#Headers],[Gameweek 32]],FPL_Fixtures_Extract[#Headers],0)),LEN(INDEX(FPL_Fixtures_Extract[],MATCH($A154,FPL_Fixtures_Extract[[Player]:[Player]],0),MATCH(FPL_Combined[[#Headers],[Gameweek 32]],FPL_Fixtures_Extract[#Headers],0)))-4),Team_Key[[Full Name]:[Full Name]],0))&amp;RIGHT(INDEX(FPL_Fixtures_Extract[],MATCH($A154,FPL_Fixtures_Extract[[Player]:[Player]],0),MATCH(FPL_Combined[[#Headers],[Gameweek 32]],FPL_Fixtures_Extract[#Headers],0)),3))</f>
        <v>SOU(H)</v>
      </c>
      <c r="AH154" t="str">
        <f ca="1">IF(RIGHT(FPL_Combined[[#Headers],[Gameweek 33]],2)&lt;$B$622,INDEX(FPL_Results_Extract[Gameweek 08],MATCH($A154,FPL_Results_Extract[[Player]:[Player]],0)),INDEX(Team_Key[[Abbreviation]:[Abbreviation]],MATCH(LEFT(INDEX(FPL_Fixtures_Extract[],MATCH($A154,FPL_Fixtures_Extract[[Player]:[Player]],0),MATCH(FPL_Combined[[#Headers],[Gameweek 33]],FPL_Fixtures_Extract[#Headers],0)),LEN(INDEX(FPL_Fixtures_Extract[],MATCH($A154,FPL_Fixtures_Extract[[Player]:[Player]],0),MATCH(FPL_Combined[[#Headers],[Gameweek 33]],FPL_Fixtures_Extract[#Headers],0)))-4),Team_Key[[Full Name]:[Full Name]],0))&amp;RIGHT(INDEX(FPL_Fixtures_Extract[],MATCH($A154,FPL_Fixtures_Extract[[Player]:[Player]],0),MATCH(FPL_Combined[[#Headers],[Gameweek 33]],FPL_Fixtures_Extract[#Headers],0)),3))</f>
        <v>SUN(A)</v>
      </c>
      <c r="AI154" t="str">
        <f ca="1">IF(RIGHT(FPL_Combined[[#Headers],[Gameweek 34]],2)&lt;$B$622,INDEX(FPL_Results_Extract[Gameweek 09],MATCH($A154,FPL_Results_Extract[[Player]:[Player]],0)),INDEX(Team_Key[[Abbreviation]:[Abbreviation]],MATCH(LEFT(INDEX(FPL_Fixtures_Extract[],MATCH($A154,FPL_Fixtures_Extract[[Player]:[Player]],0),MATCH(FPL_Combined[[#Headers],[Gameweek 34]],FPL_Fixtures_Extract[#Headers],0)),LEN(INDEX(FPL_Fixtures_Extract[],MATCH($A154,FPL_Fixtures_Extract[[Player]:[Player]],0),MATCH(FPL_Combined[[#Headers],[Gameweek 34]],FPL_Fixtures_Extract[#Headers],0)))-4),Team_Key[[Full Name]:[Full Name]],0))&amp;RIGHT(INDEX(FPL_Fixtures_Extract[],MATCH($A154,FPL_Fixtures_Extract[[Player]:[Player]],0),MATCH(FPL_Combined[[#Headers],[Gameweek 34]],FPL_Fixtures_Extract[#Headers],0)),3))</f>
        <v>WHU(H)</v>
      </c>
      <c r="AJ154" t="str">
        <f ca="1">IF(RIGHT(FPL_Combined[[#Headers],[Gameweek 35]],2)&lt;$B$622,INDEX(FPL_Results_Extract[Gameweek 10],MATCH($A154,FPL_Results_Extract[[Player]:[Player]],0)),INDEX(Team_Key[[Abbreviation]:[Abbreviation]],MATCH(LEFT(INDEX(FPL_Fixtures_Extract[],MATCH($A154,FPL_Fixtures_Extract[[Player]:[Player]],0),MATCH(FPL_Combined[[#Headers],[Gameweek 35]],FPL_Fixtures_Extract[#Headers],0)),LEN(INDEX(FPL_Fixtures_Extract[],MATCH($A154,FPL_Fixtures_Extract[[Player]:[Player]],0),MATCH(FPL_Combined[[#Headers],[Gameweek 35]],FPL_Fixtures_Extract[#Headers],0)))-4),Team_Key[[Full Name]:[Full Name]],0))&amp;RIGHT(INDEX(FPL_Fixtures_Extract[],MATCH($A154,FPL_Fixtures_Extract[[Player]:[Player]],0),MATCH(FPL_Combined[[#Headers],[Gameweek 35]],FPL_Fixtures_Extract[#Headers],0)),3))</f>
        <v>SWA(H)</v>
      </c>
      <c r="AK154" t="str">
        <f ca="1">IF(RIGHT(FPL_Combined[[#Headers],[Gameweek 36]],2)&lt;$B$622,INDEX(FPL_Results_Extract[Gameweek 11],MATCH($A154,FPL_Results_Extract[[Player]:[Player]],0)),INDEX(Team_Key[[Abbreviation]:[Abbreviation]],MATCH(LEFT(INDEX(FPL_Fixtures_Extract[],MATCH($A154,FPL_Fixtures_Extract[[Player]:[Player]],0),MATCH(FPL_Combined[[#Headers],[Gameweek 36]],FPL_Fixtures_Extract[#Headers],0)),LEN(INDEX(FPL_Fixtures_Extract[],MATCH($A154,FPL_Fixtures_Extract[[Player]:[Player]],0),MATCH(FPL_Combined[[#Headers],[Gameweek 36]],FPL_Fixtures_Extract[#Headers],0)))-4),Team_Key[[Full Name]:[Full Name]],0))&amp;RIGHT(INDEX(FPL_Fixtures_Extract[],MATCH($A154,FPL_Fixtures_Extract[[Player]:[Player]],0),MATCH(FPL_Combined[[#Headers],[Gameweek 36]],FPL_Fixtures_Extract[#Headers],0)),3))</f>
        <v>MUN(A)</v>
      </c>
      <c r="AL154" t="str">
        <f ca="1">IF(RIGHT(FPL_Combined[[#Headers],[Gameweek 37]],2)&lt;$B$622,INDEX(FPL_Results_Extract[Gameweek 12],MATCH($A154,FPL_Results_Extract[[Player]:[Player]],0)),INDEX(Team_Key[[Abbreviation]:[Abbreviation]],MATCH(LEFT(INDEX(FPL_Fixtures_Extract[],MATCH($A154,FPL_Fixtures_Extract[[Player]:[Player]],0),MATCH(FPL_Combined[[#Headers],[Gameweek 37]],FPL_Fixtures_Extract[#Headers],0)),LEN(INDEX(FPL_Fixtures_Extract[],MATCH($A154,FPL_Fixtures_Extract[[Player]:[Player]],0),MATCH(FPL_Combined[[#Headers],[Gameweek 37]],FPL_Fixtures_Extract[#Headers],0)))-4),Team_Key[[Full Name]:[Full Name]],0))&amp;RIGHT(INDEX(FPL_Fixtures_Extract[],MATCH($A154,FPL_Fixtures_Extract[[Player]:[Player]],0),MATCH(FPL_Combined[[#Headers],[Gameweek 37]],FPL_Fixtures_Extract[#Headers],0)),3))</f>
        <v>EVE(H)</v>
      </c>
      <c r="AM154" t="str">
        <f ca="1">IF(RIGHT(FPL_Combined[[#Headers],[Gameweek 38]],2)&lt;$B$622,INDEX(FPL_Results_Extract[Gameweek 13],MATCH($A154,FPL_Results_Extract[[Player]:[Player]],0)),INDEX(Team_Key[[Abbreviation]:[Abbreviation]],MATCH(LEFT(INDEX(FPL_Fixtures_Extract[],MATCH($A154,FPL_Fixtures_Extract[[Player]:[Player]],0),MATCH(FPL_Combined[[#Headers],[Gameweek 38]],FPL_Fixtures_Extract[#Headers],0)),LEN(INDEX(FPL_Fixtures_Extract[],MATCH($A154,FPL_Fixtures_Extract[[Player]:[Player]],0),MATCH(FPL_Combined[[#Headers],[Gameweek 38]],FPL_Fixtures_Extract[#Headers],0)))-4),Team_Key[[Full Name]:[Full Name]],0))&amp;RIGHT(INDEX(FPL_Fixtures_Extract[],MATCH($A154,FPL_Fixtures_Extract[[Player]:[Player]],0),MATCH(FPL_Combined[[#Headers],[Gameweek 38]],FPL_Fixtures_Extract[#Headers],0)),3))</f>
        <v>CHE(A)</v>
      </c>
    </row>
    <row r="155" spans="1:39" x14ac:dyDescent="0.45">
      <c r="A155" t="s">
        <v>260</v>
      </c>
      <c r="B155" t="str">
        <f ca="1">IF(RIGHT(FPL_Combined[[#Headers],[Gameweek 01]],2)&lt;$B$622,INDEX(FPL_Results_Extract[Gameweek 01],MATCH($A155,FPL_Results_Extract[[Player]:[Player]],0)),INDEX(Team_Key[[Abbreviation]:[Abbreviation]],MATCH(LEFT(INDEX(FPL_Fixtures_Extract[],MATCH($A155,FPL_Fixtures_Extract[[Player]:[Player]],0),MATCH(FPL_Combined[[#Headers],[Gameweek 01]],FPL_Fixtures_Extract[#Headers],0)),LEN(INDEX(FPL_Fixtures_Extract[],MATCH($A155,FPL_Fixtures_Extract[[Player]:[Player]],0),MATCH(FPL_Combined[[#Headers],[Gameweek 01]],FPL_Fixtures_Extract[#Headers],0)))-4),Team_Key[[Full Name]:[Full Name]],0))&amp;RIGHT(INDEX(FPL_Fixtures_Extract[],MATCH($A155,FPL_Fixtures_Extract[[Player]:[Player]],0),MATCH(FPL_Combined[[#Headers],[Gameweek 01]],FPL_Fixtures_Extract[#Headers],0)),3))</f>
        <v>WHU(H) 0-2</v>
      </c>
      <c r="C155" t="str">
        <f ca="1">IF(RIGHT(FPL_Combined[[#Headers],[Gameweek 02]],2)&lt;$B$622,INDEX(FPL_Results_Extract[Gameweek 02],MATCH($A155,FPL_Results_Extract[[Player]:[Player]],0)),INDEX(Team_Key[[Abbreviation]:[Abbreviation]],MATCH(LEFT(INDEX(FPL_Fixtures_Extract[],MATCH($A155,FPL_Fixtures_Extract[[Player]:[Player]],0),MATCH(FPL_Combined[[#Headers],[Gameweek 02]],FPL_Fixtures_Extract[#Headers],0)),LEN(INDEX(FPL_Fixtures_Extract[],MATCH($A155,FPL_Fixtures_Extract[[Player]:[Player]],0),MATCH(FPL_Combined[[#Headers],[Gameweek 02]],FPL_Fixtures_Extract[#Headers],0)))-4),Team_Key[[Full Name]:[Full Name]],0))&amp;RIGHT(INDEX(FPL_Fixtures_Extract[],MATCH($A155,FPL_Fixtures_Extract[[Player]:[Player]],0),MATCH(FPL_Combined[[#Headers],[Gameweek 02]],FPL_Fixtures_Extract[#Headers],0)),3))</f>
        <v>CRY(A) 2-1</v>
      </c>
      <c r="D155" t="str">
        <f ca="1">IF(RIGHT(FPL_Combined[[#Headers],[Gameweek 03]],2)&lt;$B$622,INDEX(FPL_Results_Extract[Gameweek 03],MATCH($A155,FPL_Results_Extract[[Player]:[Player]],0)),INDEX(Team_Key[[Abbreviation]:[Abbreviation]],MATCH(LEFT(INDEX(FPL_Fixtures_Extract[],MATCH($A155,FPL_Fixtures_Extract[[Player]:[Player]],0),MATCH(FPL_Combined[[#Headers],[Gameweek 03]],FPL_Fixtures_Extract[#Headers],0)),LEN(INDEX(FPL_Fixtures_Extract[],MATCH($A155,FPL_Fixtures_Extract[[Player]:[Player]],0),MATCH(FPL_Combined[[#Headers],[Gameweek 03]],FPL_Fixtures_Extract[#Headers],0)))-4),Team_Key[[Full Name]:[Full Name]],0))&amp;RIGHT(INDEX(FPL_Fixtures_Extract[],MATCH($A155,FPL_Fixtures_Extract[[Player]:[Player]],0),MATCH(FPL_Combined[[#Headers],[Gameweek 03]],FPL_Fixtures_Extract[#Headers],0)),3))</f>
        <v>LIV(H) 0-0</v>
      </c>
      <c r="E155" t="str">
        <f ca="1">IF(RIGHT(FPL_Combined[[#Headers],[Gameweek 04]],2)&lt;$B$622,INDEX(FPL_Results_Extract[Gameweek 04],MATCH($A155,FPL_Results_Extract[[Player]:[Player]],0)),INDEX(Team_Key[[Abbreviation]:[Abbreviation]],MATCH(LEFT(INDEX(FPL_Fixtures_Extract[],MATCH($A155,FPL_Fixtures_Extract[[Player]:[Player]],0),MATCH(FPL_Combined[[#Headers],[Gameweek 04]],FPL_Fixtures_Extract[#Headers],0)),LEN(INDEX(FPL_Fixtures_Extract[],MATCH($A155,FPL_Fixtures_Extract[[Player]:[Player]],0),MATCH(FPL_Combined[[#Headers],[Gameweek 04]],FPL_Fixtures_Extract[#Headers],0)))-4),Team_Key[[Full Name]:[Full Name]],0))&amp;RIGHT(INDEX(FPL_Fixtures_Extract[],MATCH($A155,FPL_Fixtures_Extract[[Player]:[Player]],0),MATCH(FPL_Combined[[#Headers],[Gameweek 04]],FPL_Fixtures_Extract[#Headers],0)),3))</f>
        <v>NEW(A) 1-0</v>
      </c>
      <c r="F155" t="str">
        <f ca="1">IF(RIGHT(FPL_Combined[[#Headers],[Gameweek 05]],2)&lt;$B$622,INDEX(FPL_Results_Extract[Gameweek 05],MATCH($A155,FPL_Results_Extract[[Player]:[Player]],0)),INDEX(Team_Key[[Abbreviation]:[Abbreviation]],MATCH(LEFT(INDEX(FPL_Fixtures_Extract[],MATCH($A155,FPL_Fixtures_Extract[[Player]:[Player]],0),MATCH(FPL_Combined[[#Headers],[Gameweek 05]],FPL_Fixtures_Extract[#Headers],0)),LEN(INDEX(FPL_Fixtures_Extract[],MATCH($A155,FPL_Fixtures_Extract[[Player]:[Player]],0),MATCH(FPL_Combined[[#Headers],[Gameweek 05]],FPL_Fixtures_Extract[#Headers],0)))-4),Team_Key[[Full Name]:[Full Name]],0))&amp;RIGHT(INDEX(FPL_Fixtures_Extract[],MATCH($A155,FPL_Fixtures_Extract[[Player]:[Player]],0),MATCH(FPL_Combined[[#Headers],[Gameweek 05]],FPL_Fixtures_Extract[#Headers],0)),3))</f>
        <v>STK(H) 2-0</v>
      </c>
      <c r="G155" t="str">
        <f ca="1">IF(RIGHT(FPL_Combined[[#Headers],[Gameweek 06]],2)&lt;$B$622,INDEX(FPL_Results_Extract[Gameweek 06],MATCH($A155,FPL_Results_Extract[[Player]:[Player]],0)),INDEX(Team_Key[[Abbreviation]:[Abbreviation]],MATCH(LEFT(INDEX(FPL_Fixtures_Extract[],MATCH($A155,FPL_Fixtures_Extract[[Player]:[Player]],0),MATCH(FPL_Combined[[#Headers],[Gameweek 06]],FPL_Fixtures_Extract[#Headers],0)),LEN(INDEX(FPL_Fixtures_Extract[],MATCH($A155,FPL_Fixtures_Extract[[Player]:[Player]],0),MATCH(FPL_Combined[[#Headers],[Gameweek 06]],FPL_Fixtures_Extract[#Headers],0)))-4),Team_Key[[Full Name]:[Full Name]],0))&amp;RIGHT(INDEX(FPL_Fixtures_Extract[],MATCH($A155,FPL_Fixtures_Extract[[Player]:[Player]],0),MATCH(FPL_Combined[[#Headers],[Gameweek 06]],FPL_Fixtures_Extract[#Headers],0)),3))</f>
        <v>CHE(A) 0-2</v>
      </c>
      <c r="H155" t="str">
        <f ca="1">IF(RIGHT(FPL_Combined[[#Headers],[Gameweek 07]],2)&lt;$B$622,INDEX(FPL_Results_Extract[Gameweek 07],MATCH($A155,FPL_Results_Extract[[Player]:[Player]],0)),INDEX(Team_Key[[Abbreviation]:[Abbreviation]],MATCH(LEFT(INDEX(FPL_Fixtures_Extract[],MATCH($A155,FPL_Fixtures_Extract[[Player]:[Player]],0),MATCH(FPL_Combined[[#Headers],[Gameweek 07]],FPL_Fixtures_Extract[#Headers],0)),LEN(INDEX(FPL_Fixtures_Extract[],MATCH($A155,FPL_Fixtures_Extract[[Player]:[Player]],0),MATCH(FPL_Combined[[#Headers],[Gameweek 07]],FPL_Fixtures_Extract[#Headers],0)))-4),Team_Key[[Full Name]:[Full Name]],0))&amp;RIGHT(INDEX(FPL_Fixtures_Extract[],MATCH($A155,FPL_Fixtures_Extract[[Player]:[Player]],0),MATCH(FPL_Combined[[#Headers],[Gameweek 07]],FPL_Fixtures_Extract[#Headers],0)),3))</f>
        <v>LEI(A) 5-2</v>
      </c>
      <c r="I155" t="str">
        <f ca="1">IF(RIGHT(FPL_Combined[[#Headers],[Gameweek 08]],2)&lt;$B$622,INDEX(FPL_Results_Extract[Gameweek 08],MATCH($A155,FPL_Results_Extract[[Player]:[Player]],0)),INDEX(Team_Key[[Abbreviation]:[Abbreviation]],MATCH(LEFT(INDEX(FPL_Fixtures_Extract[],MATCH($A155,FPL_Fixtures_Extract[[Player]:[Player]],0),MATCH(FPL_Combined[[#Headers],[Gameweek 08]],FPL_Fixtures_Extract[#Headers],0)),LEN(INDEX(FPL_Fixtures_Extract[],MATCH($A155,FPL_Fixtures_Extract[[Player]:[Player]],0),MATCH(FPL_Combined[[#Headers],[Gameweek 08]],FPL_Fixtures_Extract[#Headers],0)))-4),Team_Key[[Full Name]:[Full Name]],0))&amp;RIGHT(INDEX(FPL_Fixtures_Extract[],MATCH($A155,FPL_Fixtures_Extract[[Player]:[Player]],0),MATCH(FPL_Combined[[#Headers],[Gameweek 08]],FPL_Fixtures_Extract[#Headers],0)),3))</f>
        <v>MUN(H) 3-0</v>
      </c>
      <c r="J155" t="str">
        <f ca="1">IF(RIGHT(FPL_Combined[[#Headers],[Gameweek 09]],2)&lt;$B$622,INDEX(FPL_Results_Extract[Gameweek 09],MATCH($A155,FPL_Results_Extract[[Player]:[Player]],0)),INDEX(Team_Key[[Abbreviation]:[Abbreviation]],MATCH(LEFT(INDEX(FPL_Fixtures_Extract[],MATCH($A155,FPL_Fixtures_Extract[[Player]:[Player]],0),MATCH(FPL_Combined[[#Headers],[Gameweek 09]],FPL_Fixtures_Extract[#Headers],0)),LEN(INDEX(FPL_Fixtures_Extract[],MATCH($A155,FPL_Fixtures_Extract[[Player]:[Player]],0),MATCH(FPL_Combined[[#Headers],[Gameweek 09]],FPL_Fixtures_Extract[#Headers],0)))-4),Team_Key[[Full Name]:[Full Name]],0))&amp;RIGHT(INDEX(FPL_Fixtures_Extract[],MATCH($A155,FPL_Fixtures_Extract[[Player]:[Player]],0),MATCH(FPL_Combined[[#Headers],[Gameweek 09]],FPL_Fixtures_Extract[#Headers],0)),3))</f>
        <v>WAT(A) 3-0</v>
      </c>
      <c r="K155" t="str">
        <f ca="1">IF(RIGHT(FPL_Combined[[#Headers],[Gameweek 10]],2)&lt;$B$622,INDEX(FPL_Results_Extract[Gameweek 10],MATCH($A155,FPL_Results_Extract[[Player]:[Player]],0)),INDEX(Team_Key[[Abbreviation]:[Abbreviation]],MATCH(LEFT(INDEX(FPL_Fixtures_Extract[],MATCH($A155,FPL_Fixtures_Extract[[Player]:[Player]],0),MATCH(FPL_Combined[[#Headers],[Gameweek 10]],FPL_Fixtures_Extract[#Headers],0)),LEN(INDEX(FPL_Fixtures_Extract[],MATCH($A155,FPL_Fixtures_Extract[[Player]:[Player]],0),MATCH(FPL_Combined[[#Headers],[Gameweek 10]],FPL_Fixtures_Extract[#Headers],0)))-4),Team_Key[[Full Name]:[Full Name]],0))&amp;RIGHT(INDEX(FPL_Fixtures_Extract[],MATCH($A155,FPL_Fixtures_Extract[[Player]:[Player]],0),MATCH(FPL_Combined[[#Headers],[Gameweek 10]],FPL_Fixtures_Extract[#Headers],0)),3))</f>
        <v>EVE(H) 2-1</v>
      </c>
      <c r="L155" t="str">
        <f ca="1">IF(RIGHT(FPL_Combined[[#Headers],[Gameweek 11]],2)&lt;$B$622,INDEX(FPL_Results_Extract[Gameweek 11],MATCH($A155,FPL_Results_Extract[[Player]:[Player]],0)),INDEX(Team_Key[[Abbreviation]:[Abbreviation]],MATCH(LEFT(INDEX(FPL_Fixtures_Extract[],MATCH($A155,FPL_Fixtures_Extract[[Player]:[Player]],0),MATCH(FPL_Combined[[#Headers],[Gameweek 11]],FPL_Fixtures_Extract[#Headers],0)),LEN(INDEX(FPL_Fixtures_Extract[],MATCH($A155,FPL_Fixtures_Extract[[Player]:[Player]],0),MATCH(FPL_Combined[[#Headers],[Gameweek 11]],FPL_Fixtures_Extract[#Headers],0)))-4),Team_Key[[Full Name]:[Full Name]],0))&amp;RIGHT(INDEX(FPL_Fixtures_Extract[],MATCH($A155,FPL_Fixtures_Extract[[Player]:[Player]],0),MATCH(FPL_Combined[[#Headers],[Gameweek 11]],FPL_Fixtures_Extract[#Headers],0)),3))</f>
        <v>SWA(A) 3-0</v>
      </c>
      <c r="M155" t="str">
        <f ca="1">IF(RIGHT(FPL_Combined[[#Headers],[Gameweek 12]],2)&lt;$B$622,INDEX(FPL_Results_Extract[Gameweek 12],MATCH($A155,FPL_Results_Extract[[Player]:[Player]],0)),INDEX(Team_Key[[Abbreviation]:[Abbreviation]],MATCH(LEFT(INDEX(FPL_Fixtures_Extract[],MATCH($A155,FPL_Fixtures_Extract[[Player]:[Player]],0),MATCH(FPL_Combined[[#Headers],[Gameweek 12]],FPL_Fixtures_Extract[#Headers],0)),LEN(INDEX(FPL_Fixtures_Extract[],MATCH($A155,FPL_Fixtures_Extract[[Player]:[Player]],0),MATCH(FPL_Combined[[#Headers],[Gameweek 12]],FPL_Fixtures_Extract[#Headers],0)))-4),Team_Key[[Full Name]:[Full Name]],0))&amp;RIGHT(INDEX(FPL_Fixtures_Extract[],MATCH($A155,FPL_Fixtures_Extract[[Player]:[Player]],0),MATCH(FPL_Combined[[#Headers],[Gameweek 12]],FPL_Fixtures_Extract[#Headers],0)),3))</f>
        <v>TOT(H) 1-1</v>
      </c>
      <c r="N155" t="str">
        <f ca="1">IF(RIGHT(FPL_Combined[[#Headers],[Gameweek 13]],2)&lt;$B$622,INDEX(FPL_Results_Extract[Gameweek 13],MATCH($A155,FPL_Results_Extract[[Player]:[Player]],0)),INDEX(Team_Key[[Abbreviation]:[Abbreviation]],MATCH(LEFT(INDEX(FPL_Fixtures_Extract[],MATCH($A155,FPL_Fixtures_Extract[[Player]:[Player]],0),MATCH(FPL_Combined[[#Headers],[Gameweek 13]],FPL_Fixtures_Extract[#Headers],0)),LEN(INDEX(FPL_Fixtures_Extract[],MATCH($A155,FPL_Fixtures_Extract[[Player]:[Player]],0),MATCH(FPL_Combined[[#Headers],[Gameweek 13]],FPL_Fixtures_Extract[#Headers],0)))-4),Team_Key[[Full Name]:[Full Name]],0))&amp;RIGHT(INDEX(FPL_Fixtures_Extract[],MATCH($A155,FPL_Fixtures_Extract[[Player]:[Player]],0),MATCH(FPL_Combined[[#Headers],[Gameweek 13]],FPL_Fixtures_Extract[#Headers],0)),3))</f>
        <v>WBA(A) 1-2</v>
      </c>
      <c r="O155" t="str">
        <f ca="1">IF(RIGHT(FPL_Combined[[#Headers],[Gameweek 14]],2)&lt;$B$622,INDEX(FPL_Results_Extract[Gameweek 14],MATCH($A155,FPL_Results_Extract[[Player]:[Player]],0)),INDEX(Team_Key[[Abbreviation]:[Abbreviation]],MATCH(LEFT(INDEX(FPL_Fixtures_Extract[],MATCH($A155,FPL_Fixtures_Extract[[Player]:[Player]],0),MATCH(FPL_Combined[[#Headers],[Gameweek 14]],FPL_Fixtures_Extract[#Headers],0)),LEN(INDEX(FPL_Fixtures_Extract[],MATCH($A155,FPL_Fixtures_Extract[[Player]:[Player]],0),MATCH(FPL_Combined[[#Headers],[Gameweek 14]],FPL_Fixtures_Extract[#Headers],0)))-4),Team_Key[[Full Name]:[Full Name]],0))&amp;RIGHT(INDEX(FPL_Fixtures_Extract[],MATCH($A155,FPL_Fixtures_Extract[[Player]:[Player]],0),MATCH(FPL_Combined[[#Headers],[Gameweek 14]],FPL_Fixtures_Extract[#Headers],0)),3))</f>
        <v>NOR(A) 1-1</v>
      </c>
      <c r="P155" t="str">
        <f ca="1">IF(RIGHT(FPL_Combined[[#Headers],[Gameweek 15]],2)&lt;$B$622,INDEX(FPL_Results_Extract[Gameweek 15],MATCH($A155,FPL_Results_Extract[[Player]:[Player]],0)),INDEX(Team_Key[[Abbreviation]:[Abbreviation]],MATCH(LEFT(INDEX(FPL_Fixtures_Extract[],MATCH($A155,FPL_Fixtures_Extract[[Player]:[Player]],0),MATCH(FPL_Combined[[#Headers],[Gameweek 15]],FPL_Fixtures_Extract[#Headers],0)),LEN(INDEX(FPL_Fixtures_Extract[],MATCH($A155,FPL_Fixtures_Extract[[Player]:[Player]],0),MATCH(FPL_Combined[[#Headers],[Gameweek 15]],FPL_Fixtures_Extract[#Headers],0)))-4),Team_Key[[Full Name]:[Full Name]],0))&amp;RIGHT(INDEX(FPL_Fixtures_Extract[],MATCH($A155,FPL_Fixtures_Extract[[Player]:[Player]],0),MATCH(FPL_Combined[[#Headers],[Gameweek 15]],FPL_Fixtures_Extract[#Headers],0)),3))</f>
        <v>SUN(H) 3-1</v>
      </c>
      <c r="Q155" t="str">
        <f ca="1">IF(RIGHT(FPL_Combined[[#Headers],[Gameweek 16]],2)&lt;$B$622,INDEX(FPL_Results_Extract[Gameweek 16],MATCH($A155,FPL_Results_Extract[[Player]:[Player]],0)),INDEX(Team_Key[[Abbreviation]:[Abbreviation]],MATCH(LEFT(INDEX(FPL_Fixtures_Extract[],MATCH($A155,FPL_Fixtures_Extract[[Player]:[Player]],0),MATCH(FPL_Combined[[#Headers],[Gameweek 16]],FPL_Fixtures_Extract[#Headers],0)),LEN(INDEX(FPL_Fixtures_Extract[],MATCH($A155,FPL_Fixtures_Extract[[Player]:[Player]],0),MATCH(FPL_Combined[[#Headers],[Gameweek 16]],FPL_Fixtures_Extract[#Headers],0)))-4),Team_Key[[Full Name]:[Full Name]],0))&amp;RIGHT(INDEX(FPL_Fixtures_Extract[],MATCH($A155,FPL_Fixtures_Extract[[Player]:[Player]],0),MATCH(FPL_Combined[[#Headers],[Gameweek 16]],FPL_Fixtures_Extract[#Headers],0)),3))</f>
        <v>AVL(A) 2-0</v>
      </c>
      <c r="R155" t="str">
        <f ca="1">IF(RIGHT(FPL_Combined[[#Headers],[Gameweek 17]],2)&lt;$B$622,INDEX(FPL_Results_Extract[Gameweek 17],MATCH($A155,FPL_Results_Extract[[Player]:[Player]],0)),INDEX(Team_Key[[Abbreviation]:[Abbreviation]],MATCH(LEFT(INDEX(FPL_Fixtures_Extract[],MATCH($A155,FPL_Fixtures_Extract[[Player]:[Player]],0),MATCH(FPL_Combined[[#Headers],[Gameweek 17]],FPL_Fixtures_Extract[#Headers],0)),LEN(INDEX(FPL_Fixtures_Extract[],MATCH($A155,FPL_Fixtures_Extract[[Player]:[Player]],0),MATCH(FPL_Combined[[#Headers],[Gameweek 17]],FPL_Fixtures_Extract[#Headers],0)))-4),Team_Key[[Full Name]:[Full Name]],0))&amp;RIGHT(INDEX(FPL_Fixtures_Extract[],MATCH($A155,FPL_Fixtures_Extract[[Player]:[Player]],0),MATCH(FPL_Combined[[#Headers],[Gameweek 17]],FPL_Fixtures_Extract[#Headers],0)),3))</f>
        <v>MCI(H) 2-1</v>
      </c>
      <c r="S155" t="str">
        <f ca="1">IF(RIGHT(FPL_Combined[[#Headers],[Gameweek 18]],2)&lt;$B$622,INDEX(FPL_Results_Extract[Gameweek 18],MATCH($A155,FPL_Results_Extract[[Player]:[Player]],0)),INDEX(Team_Key[[Abbreviation]:[Abbreviation]],MATCH(LEFT(INDEX(FPL_Fixtures_Extract[],MATCH($A155,FPL_Fixtures_Extract[[Player]:[Player]],0),MATCH(FPL_Combined[[#Headers],[Gameweek 18]],FPL_Fixtures_Extract[#Headers],0)),LEN(INDEX(FPL_Fixtures_Extract[],MATCH($A155,FPL_Fixtures_Extract[[Player]:[Player]],0),MATCH(FPL_Combined[[#Headers],[Gameweek 18]],FPL_Fixtures_Extract[#Headers],0)))-4),Team_Key[[Full Name]:[Full Name]],0))&amp;RIGHT(INDEX(FPL_Fixtures_Extract[],MATCH($A155,FPL_Fixtures_Extract[[Player]:[Player]],0),MATCH(FPL_Combined[[#Headers],[Gameweek 18]],FPL_Fixtures_Extract[#Headers],0)),3))</f>
        <v>SOU(A) 0-4</v>
      </c>
      <c r="T155" t="str">
        <f ca="1">IF(RIGHT(FPL_Combined[[#Headers],[Gameweek 19]],2)&lt;$B$622,INDEX(FPL_Results_Extract[Gameweek 19],MATCH($A155,FPL_Results_Extract[[Player]:[Player]],0)),INDEX(Team_Key[[Abbreviation]:[Abbreviation]],MATCH(LEFT(INDEX(FPL_Fixtures_Extract[],MATCH($A155,FPL_Fixtures_Extract[[Player]:[Player]],0),MATCH(FPL_Combined[[#Headers],[Gameweek 19]],FPL_Fixtures_Extract[#Headers],0)),LEN(INDEX(FPL_Fixtures_Extract[],MATCH($A155,FPL_Fixtures_Extract[[Player]:[Player]],0),MATCH(FPL_Combined[[#Headers],[Gameweek 19]],FPL_Fixtures_Extract[#Headers],0)))-4),Team_Key[[Full Name]:[Full Name]],0))&amp;RIGHT(INDEX(FPL_Fixtures_Extract[],MATCH($A155,FPL_Fixtures_Extract[[Player]:[Player]],0),MATCH(FPL_Combined[[#Headers],[Gameweek 19]],FPL_Fixtures_Extract[#Headers],0)),3))</f>
        <v>BOU(H) 2-0</v>
      </c>
      <c r="U155" t="str">
        <f ca="1">IF(RIGHT(FPL_Combined[[#Headers],[Gameweek 20]],2)&lt;$B$622,INDEX(FPL_Results_Extract[Gameweek 20],MATCH($A155,FPL_Results_Extract[[Player]:[Player]],0)),INDEX(Team_Key[[Abbreviation]:[Abbreviation]],MATCH(LEFT(INDEX(FPL_Fixtures_Extract[],MATCH($A155,FPL_Fixtures_Extract[[Player]:[Player]],0),MATCH(FPL_Combined[[#Headers],[Gameweek 20]],FPL_Fixtures_Extract[#Headers],0)),LEN(INDEX(FPL_Fixtures_Extract[],MATCH($A155,FPL_Fixtures_Extract[[Player]:[Player]],0),MATCH(FPL_Combined[[#Headers],[Gameweek 20]],FPL_Fixtures_Extract[#Headers],0)))-4),Team_Key[[Full Name]:[Full Name]],0))&amp;RIGHT(INDEX(FPL_Fixtures_Extract[],MATCH($A155,FPL_Fixtures_Extract[[Player]:[Player]],0),MATCH(FPL_Combined[[#Headers],[Gameweek 20]],FPL_Fixtures_Extract[#Headers],0)),3))</f>
        <v>NEW(H) 1-0</v>
      </c>
      <c r="V155" t="str">
        <f ca="1">IF(RIGHT(FPL_Combined[[#Headers],[Gameweek 21]],2)&lt;$B$622,INDEX(FPL_Results_Extract[Gameweek 21],MATCH($A155,FPL_Results_Extract[[Player]:[Player]],0)),INDEX(Team_Key[[Abbreviation]:[Abbreviation]],MATCH(LEFT(INDEX(FPL_Fixtures_Extract[],MATCH($A155,FPL_Fixtures_Extract[[Player]:[Player]],0),MATCH(FPL_Combined[[#Headers],[Gameweek 21]],FPL_Fixtures_Extract[#Headers],0)),LEN(INDEX(FPL_Fixtures_Extract[],MATCH($A155,FPL_Fixtures_Extract[[Player]:[Player]],0),MATCH(FPL_Combined[[#Headers],[Gameweek 21]],FPL_Fixtures_Extract[#Headers],0)))-4),Team_Key[[Full Name]:[Full Name]],0))&amp;RIGHT(INDEX(FPL_Fixtures_Extract[],MATCH($A155,FPL_Fixtures_Extract[[Player]:[Player]],0),MATCH(FPL_Combined[[#Headers],[Gameweek 21]],FPL_Fixtures_Extract[#Headers],0)),3))</f>
        <v>LIV(A) 3-3</v>
      </c>
      <c r="W155" t="str">
        <f ca="1">IF(RIGHT(FPL_Combined[[#Headers],[Gameweek 22]],2)&lt;$B$622,INDEX(FPL_Results_Extract[Gameweek 22],MATCH($A155,FPL_Results_Extract[[Player]:[Player]],0)),INDEX(Team_Key[[Abbreviation]:[Abbreviation]],MATCH(LEFT(INDEX(FPL_Fixtures_Extract[],MATCH($A155,FPL_Fixtures_Extract[[Player]:[Player]],0),MATCH(FPL_Combined[[#Headers],[Gameweek 22]],FPL_Fixtures_Extract[#Headers],0)),LEN(INDEX(FPL_Fixtures_Extract[],MATCH($A155,FPL_Fixtures_Extract[[Player]:[Player]],0),MATCH(FPL_Combined[[#Headers],[Gameweek 22]],FPL_Fixtures_Extract[#Headers],0)))-4),Team_Key[[Full Name]:[Full Name]],0))&amp;RIGHT(INDEX(FPL_Fixtures_Extract[],MATCH($A155,FPL_Fixtures_Extract[[Player]:[Player]],0),MATCH(FPL_Combined[[#Headers],[Gameweek 22]],FPL_Fixtures_Extract[#Headers],0)),3))</f>
        <v>STK(A) 0-0</v>
      </c>
      <c r="X155" t="str">
        <f ca="1">IF(RIGHT(FPL_Combined[[#Headers],[Gameweek 23]],2)&lt;$B$622,INDEX(FPL_Results_Extract[Gameweek 23],MATCH($A155,FPL_Results_Extract[[Player]:[Player]],0)),INDEX(Team_Key[[Abbreviation]:[Abbreviation]],MATCH(LEFT(INDEX(FPL_Fixtures_Extract[],MATCH($A155,FPL_Fixtures_Extract[[Player]:[Player]],0),MATCH(FPL_Combined[[#Headers],[Gameweek 23]],FPL_Fixtures_Extract[#Headers],0)),LEN(INDEX(FPL_Fixtures_Extract[],MATCH($A155,FPL_Fixtures_Extract[[Player]:[Player]],0),MATCH(FPL_Combined[[#Headers],[Gameweek 23]],FPL_Fixtures_Extract[#Headers],0)))-4),Team_Key[[Full Name]:[Full Name]],0))&amp;RIGHT(INDEX(FPL_Fixtures_Extract[],MATCH($A155,FPL_Fixtures_Extract[[Player]:[Player]],0),MATCH(FPL_Combined[[#Headers],[Gameweek 23]],FPL_Fixtures_Extract[#Headers],0)),3))</f>
        <v>CHE(H) 0-1</v>
      </c>
      <c r="Y155" t="str">
        <f ca="1">IF(RIGHT(FPL_Combined[[#Headers],[Gameweek 24]],2)&lt;$B$622,INDEX(FPL_Results_Extract[Team],MATCH($A155,FPL_Results_Extract[[Player]:[Player]],0)),INDEX(Team_Key[[Abbreviation]:[Abbreviation]],MATCH(LEFT(INDEX(FPL_Fixtures_Extract[],MATCH($A155,FPL_Fixtures_Extract[[Player]:[Player]],0),MATCH(FPL_Combined[[#Headers],[Gameweek 24]],FPL_Fixtures_Extract[#Headers],0)),LEN(INDEX(FPL_Fixtures_Extract[],MATCH($A155,FPL_Fixtures_Extract[[Player]:[Player]],0),MATCH(FPL_Combined[[#Headers],[Gameweek 24]],FPL_Fixtures_Extract[#Headers],0)))-4),Team_Key[[Full Name]:[Full Name]],0))&amp;RIGHT(INDEX(FPL_Fixtures_Extract[],MATCH($A155,FPL_Fixtures_Extract[[Player]:[Player]],0),MATCH(FPL_Combined[[#Headers],[Gameweek 24]],FPL_Fixtures_Extract[#Headers],0)),3))</f>
        <v>ARS</v>
      </c>
      <c r="Z155" t="str">
        <f ca="1">IF(RIGHT(FPL_Combined[[#Headers],[Gameweek 25]],2)&lt;$B$622,INDEX(FPL_Results_Extract[Player],MATCH($A155,FPL_Results_Extract[[Player]:[Player]],0)),INDEX(Team_Key[[Abbreviation]:[Abbreviation]],MATCH(LEFT(INDEX(FPL_Fixtures_Extract[],MATCH($A155,FPL_Fixtures_Extract[[Player]:[Player]],0),MATCH(FPL_Combined[[#Headers],[Gameweek 25]],FPL_Fixtures_Extract[#Headers],0)),LEN(INDEX(FPL_Fixtures_Extract[],MATCH($A155,FPL_Fixtures_Extract[[Player]:[Player]],0),MATCH(FPL_Combined[[#Headers],[Gameweek 25]],FPL_Fixtures_Extract[#Headers],0)))-4),Team_Key[[Full Name]:[Full Name]],0))&amp;RIGHT(INDEX(FPL_Fixtures_Extract[],MATCH($A155,FPL_Fixtures_Extract[[Player]:[Player]],0),MATCH(FPL_Combined[[#Headers],[Gameweek 25]],FPL_Fixtures_Extract[#Headers],0)),3))</f>
        <v>Debuchy</v>
      </c>
      <c r="AA155" t="str">
        <f ca="1">IF(RIGHT(FPL_Combined[[#Headers],[Gameweek 26]],2)&lt;$B$622,INDEX(FPL_Results_Extract[Gameweek 01],MATCH($A155,FPL_Results_Extract[[Player]:[Player]],0)),INDEX(Team_Key[[Abbreviation]:[Abbreviation]],MATCH(LEFT(INDEX(FPL_Fixtures_Extract[],MATCH($A155,FPL_Fixtures_Extract[[Player]:[Player]],0),MATCH(FPL_Combined[[#Headers],[Gameweek 26]],FPL_Fixtures_Extract[#Headers],0)),LEN(INDEX(FPL_Fixtures_Extract[],MATCH($A155,FPL_Fixtures_Extract[[Player]:[Player]],0),MATCH(FPL_Combined[[#Headers],[Gameweek 26]],FPL_Fixtures_Extract[#Headers],0)))-4),Team_Key[[Full Name]:[Full Name]],0))&amp;RIGHT(INDEX(FPL_Fixtures_Extract[],MATCH($A155,FPL_Fixtures_Extract[[Player]:[Player]],0),MATCH(FPL_Combined[[#Headers],[Gameweek 26]],FPL_Fixtures_Extract[#Headers],0)),3))</f>
        <v>WHU(H) 0-2</v>
      </c>
      <c r="AB155" t="str">
        <f ca="1">IF(RIGHT(FPL_Combined[[#Headers],[Gameweek 27]],2)&lt;$B$622,INDEX(FPL_Results_Extract[Gameweek 02],MATCH($A155,FPL_Results_Extract[[Player]:[Player]],0)),INDEX(Team_Key[[Abbreviation]:[Abbreviation]],MATCH(LEFT(INDEX(FPL_Fixtures_Extract[],MATCH($A155,FPL_Fixtures_Extract[[Player]:[Player]],0),MATCH(FPL_Combined[[#Headers],[Gameweek 27]],FPL_Fixtures_Extract[#Headers],0)),LEN(INDEX(FPL_Fixtures_Extract[],MATCH($A155,FPL_Fixtures_Extract[[Player]:[Player]],0),MATCH(FPL_Combined[[#Headers],[Gameweek 27]],FPL_Fixtures_Extract[#Headers],0)))-4),Team_Key[[Full Name]:[Full Name]],0))&amp;RIGHT(INDEX(FPL_Fixtures_Extract[],MATCH($A155,FPL_Fixtures_Extract[[Player]:[Player]],0),MATCH(FPL_Combined[[#Headers],[Gameweek 27]],FPL_Fixtures_Extract[#Headers],0)),3))</f>
        <v>CRY(A) 2-1</v>
      </c>
      <c r="AC155" t="str">
        <f ca="1">IF(RIGHT(FPL_Combined[[#Headers],[Gameweek 28]],2)&lt;$B$622,INDEX(FPL_Results_Extract[Gameweek 03],MATCH($A155,FPL_Results_Extract[[Player]:[Player]],0)),INDEX(Team_Key[[Abbreviation]:[Abbreviation]],MATCH(LEFT(INDEX(FPL_Fixtures_Extract[],MATCH($A155,FPL_Fixtures_Extract[[Player]:[Player]],0),MATCH(FPL_Combined[[#Headers],[Gameweek 28]],FPL_Fixtures_Extract[#Headers],0)),LEN(INDEX(FPL_Fixtures_Extract[],MATCH($A155,FPL_Fixtures_Extract[[Player]:[Player]],0),MATCH(FPL_Combined[[#Headers],[Gameweek 28]],FPL_Fixtures_Extract[#Headers],0)))-4),Team_Key[[Full Name]:[Full Name]],0))&amp;RIGHT(INDEX(FPL_Fixtures_Extract[],MATCH($A155,FPL_Fixtures_Extract[[Player]:[Player]],0),MATCH(FPL_Combined[[#Headers],[Gameweek 28]],FPL_Fixtures_Extract[#Headers],0)),3))</f>
        <v>LIV(H) 0-0</v>
      </c>
      <c r="AD155" t="str">
        <f ca="1">IF(RIGHT(FPL_Combined[[#Headers],[Gameweek 29]],2)&lt;$B$622,INDEX(FPL_Results_Extract[Gameweek 04],MATCH($A155,FPL_Results_Extract[[Player]:[Player]],0)),INDEX(Team_Key[[Abbreviation]:[Abbreviation]],MATCH(LEFT(INDEX(FPL_Fixtures_Extract[],MATCH($A155,FPL_Fixtures_Extract[[Player]:[Player]],0),MATCH(FPL_Combined[[#Headers],[Gameweek 29]],FPL_Fixtures_Extract[#Headers],0)),LEN(INDEX(FPL_Fixtures_Extract[],MATCH($A155,FPL_Fixtures_Extract[[Player]:[Player]],0),MATCH(FPL_Combined[[#Headers],[Gameweek 29]],FPL_Fixtures_Extract[#Headers],0)))-4),Team_Key[[Full Name]:[Full Name]],0))&amp;RIGHT(INDEX(FPL_Fixtures_Extract[],MATCH($A155,FPL_Fixtures_Extract[[Player]:[Player]],0),MATCH(FPL_Combined[[#Headers],[Gameweek 29]],FPL_Fixtures_Extract[#Headers],0)),3))</f>
        <v>WBA(H)</v>
      </c>
      <c r="AE155" t="str">
        <f ca="1">IF(RIGHT(FPL_Combined[[#Headers],[Gameweek 30]],2)&lt;$B$622,INDEX(FPL_Results_Extract[Gameweek 05],MATCH($A155,FPL_Results_Extract[[Player]:[Player]],0)),INDEX(Team_Key[[Abbreviation]:[Abbreviation]],MATCH(LEFT(INDEX(FPL_Fixtures_Extract[],MATCH($A155,FPL_Fixtures_Extract[[Player]:[Player]],0),MATCH(FPL_Combined[[#Headers],[Gameweek 30]],FPL_Fixtures_Extract[#Headers],0)),LEN(INDEX(FPL_Fixtures_Extract[],MATCH($A155,FPL_Fixtures_Extract[[Player]:[Player]],0),MATCH(FPL_Combined[[#Headers],[Gameweek 30]],FPL_Fixtures_Extract[#Headers],0)))-4),Team_Key[[Full Name]:[Full Name]],0))&amp;RIGHT(INDEX(FPL_Fixtures_Extract[],MATCH($A155,FPL_Fixtures_Extract[[Player]:[Player]],0),MATCH(FPL_Combined[[#Headers],[Gameweek 30]],FPL_Fixtures_Extract[#Headers],0)),3))</f>
        <v>EVE(A)</v>
      </c>
      <c r="AF155" t="str">
        <f ca="1">IF(RIGHT(FPL_Combined[[#Headers],[Gameweek 31]],2)&lt;$B$622,INDEX(FPL_Results_Extract[Gameweek 06],MATCH($A155,FPL_Results_Extract[[Player]:[Player]],0)),INDEX(Team_Key[[Abbreviation]:[Abbreviation]],MATCH(LEFT(INDEX(FPL_Fixtures_Extract[],MATCH($A155,FPL_Fixtures_Extract[[Player]:[Player]],0),MATCH(FPL_Combined[[#Headers],[Gameweek 31]],FPL_Fixtures_Extract[#Headers],0)),LEN(INDEX(FPL_Fixtures_Extract[],MATCH($A155,FPL_Fixtures_Extract[[Player]:[Player]],0),MATCH(FPL_Combined[[#Headers],[Gameweek 31]],FPL_Fixtures_Extract[#Headers],0)))-4),Team_Key[[Full Name]:[Full Name]],0))&amp;RIGHT(INDEX(FPL_Fixtures_Extract[],MATCH($A155,FPL_Fixtures_Extract[[Player]:[Player]],0),MATCH(FPL_Combined[[#Headers],[Gameweek 31]],FPL_Fixtures_Extract[#Headers],0)),3))</f>
        <v>WAT(H)</v>
      </c>
      <c r="AG155" t="str">
        <f ca="1">IF(RIGHT(FPL_Combined[[#Headers],[Gameweek 32]],2)&lt;$B$622,INDEX(FPL_Results_Extract[Gameweek 07],MATCH($A155,FPL_Results_Extract[[Player]:[Player]],0)),INDEX(Team_Key[[Abbreviation]:[Abbreviation]],MATCH(LEFT(INDEX(FPL_Fixtures_Extract[],MATCH($A155,FPL_Fixtures_Extract[[Player]:[Player]],0),MATCH(FPL_Combined[[#Headers],[Gameweek 32]],FPL_Fixtures_Extract[#Headers],0)),LEN(INDEX(FPL_Fixtures_Extract[],MATCH($A155,FPL_Fixtures_Extract[[Player]:[Player]],0),MATCH(FPL_Combined[[#Headers],[Gameweek 32]],FPL_Fixtures_Extract[#Headers],0)))-4),Team_Key[[Full Name]:[Full Name]],0))&amp;RIGHT(INDEX(FPL_Fixtures_Extract[],MATCH($A155,FPL_Fixtures_Extract[[Player]:[Player]],0),MATCH(FPL_Combined[[#Headers],[Gameweek 32]],FPL_Fixtures_Extract[#Headers],0)),3))</f>
        <v>WHU(A)</v>
      </c>
      <c r="AH155" t="str">
        <f ca="1">IF(RIGHT(FPL_Combined[[#Headers],[Gameweek 33]],2)&lt;$B$622,INDEX(FPL_Results_Extract[Gameweek 08],MATCH($A155,FPL_Results_Extract[[Player]:[Player]],0)),INDEX(Team_Key[[Abbreviation]:[Abbreviation]],MATCH(LEFT(INDEX(FPL_Fixtures_Extract[],MATCH($A155,FPL_Fixtures_Extract[[Player]:[Player]],0),MATCH(FPL_Combined[[#Headers],[Gameweek 33]],FPL_Fixtures_Extract[#Headers],0)),LEN(INDEX(FPL_Fixtures_Extract[],MATCH($A155,FPL_Fixtures_Extract[[Player]:[Player]],0),MATCH(FPL_Combined[[#Headers],[Gameweek 33]],FPL_Fixtures_Extract[#Headers],0)))-4),Team_Key[[Full Name]:[Full Name]],0))&amp;RIGHT(INDEX(FPL_Fixtures_Extract[],MATCH($A155,FPL_Fixtures_Extract[[Player]:[Player]],0),MATCH(FPL_Combined[[#Headers],[Gameweek 33]],FPL_Fixtures_Extract[#Headers],0)),3))</f>
        <v>CRY(H)</v>
      </c>
      <c r="AI155" t="str">
        <f ca="1">IF(RIGHT(FPL_Combined[[#Headers],[Gameweek 34]],2)&lt;$B$622,INDEX(FPL_Results_Extract[Gameweek 09],MATCH($A155,FPL_Results_Extract[[Player]:[Player]],0)),INDEX(Team_Key[[Abbreviation]:[Abbreviation]],MATCH(LEFT(INDEX(FPL_Fixtures_Extract[],MATCH($A155,FPL_Fixtures_Extract[[Player]:[Player]],0),MATCH(FPL_Combined[[#Headers],[Gameweek 34]],FPL_Fixtures_Extract[#Headers],0)),LEN(INDEX(FPL_Fixtures_Extract[],MATCH($A155,FPL_Fixtures_Extract[[Player]:[Player]],0),MATCH(FPL_Combined[[#Headers],[Gameweek 34]],FPL_Fixtures_Extract[#Headers],0)))-4),Team_Key[[Full Name]:[Full Name]],0))&amp;RIGHT(INDEX(FPL_Fixtures_Extract[],MATCH($A155,FPL_Fixtures_Extract[[Player]:[Player]],0),MATCH(FPL_Combined[[#Headers],[Gameweek 34]],FPL_Fixtures_Extract[#Headers],0)),3))</f>
        <v>SUN(A)</v>
      </c>
      <c r="AJ155" t="str">
        <f ca="1">IF(RIGHT(FPL_Combined[[#Headers],[Gameweek 35]],2)&lt;$B$622,INDEX(FPL_Results_Extract[Gameweek 10],MATCH($A155,FPL_Results_Extract[[Player]:[Player]],0)),INDEX(Team_Key[[Abbreviation]:[Abbreviation]],MATCH(LEFT(INDEX(FPL_Fixtures_Extract[],MATCH($A155,FPL_Fixtures_Extract[[Player]:[Player]],0),MATCH(FPL_Combined[[#Headers],[Gameweek 35]],FPL_Fixtures_Extract[#Headers],0)),LEN(INDEX(FPL_Fixtures_Extract[],MATCH($A155,FPL_Fixtures_Extract[[Player]:[Player]],0),MATCH(FPL_Combined[[#Headers],[Gameweek 35]],FPL_Fixtures_Extract[#Headers],0)))-4),Team_Key[[Full Name]:[Full Name]],0))&amp;RIGHT(INDEX(FPL_Fixtures_Extract[],MATCH($A155,FPL_Fixtures_Extract[[Player]:[Player]],0),MATCH(FPL_Combined[[#Headers],[Gameweek 35]],FPL_Fixtures_Extract[#Headers],0)),3))</f>
        <v>NOR(H)</v>
      </c>
      <c r="AK155" t="str">
        <f ca="1">IF(RIGHT(FPL_Combined[[#Headers],[Gameweek 36]],2)&lt;$B$622,INDEX(FPL_Results_Extract[Gameweek 11],MATCH($A155,FPL_Results_Extract[[Player]:[Player]],0)),INDEX(Team_Key[[Abbreviation]:[Abbreviation]],MATCH(LEFT(INDEX(FPL_Fixtures_Extract[],MATCH($A155,FPL_Fixtures_Extract[[Player]:[Player]],0),MATCH(FPL_Combined[[#Headers],[Gameweek 36]],FPL_Fixtures_Extract[#Headers],0)),LEN(INDEX(FPL_Fixtures_Extract[],MATCH($A155,FPL_Fixtures_Extract[[Player]:[Player]],0),MATCH(FPL_Combined[[#Headers],[Gameweek 36]],FPL_Fixtures_Extract[#Headers],0)))-4),Team_Key[[Full Name]:[Full Name]],0))&amp;RIGHT(INDEX(FPL_Fixtures_Extract[],MATCH($A155,FPL_Fixtures_Extract[[Player]:[Player]],0),MATCH(FPL_Combined[[#Headers],[Gameweek 36]],FPL_Fixtures_Extract[#Headers],0)),3))</f>
        <v>MCI(A)</v>
      </c>
      <c r="AL155" t="str">
        <f ca="1">IF(RIGHT(FPL_Combined[[#Headers],[Gameweek 37]],2)&lt;$B$622,INDEX(FPL_Results_Extract[Gameweek 12],MATCH($A155,FPL_Results_Extract[[Player]:[Player]],0)),INDEX(Team_Key[[Abbreviation]:[Abbreviation]],MATCH(LEFT(INDEX(FPL_Fixtures_Extract[],MATCH($A155,FPL_Fixtures_Extract[[Player]:[Player]],0),MATCH(FPL_Combined[[#Headers],[Gameweek 37]],FPL_Fixtures_Extract[#Headers],0)),LEN(INDEX(FPL_Fixtures_Extract[],MATCH($A155,FPL_Fixtures_Extract[[Player]:[Player]],0),MATCH(FPL_Combined[[#Headers],[Gameweek 37]],FPL_Fixtures_Extract[#Headers],0)))-4),Team_Key[[Full Name]:[Full Name]],0))&amp;RIGHT(INDEX(FPL_Fixtures_Extract[],MATCH($A155,FPL_Fixtures_Extract[[Player]:[Player]],0),MATCH(FPL_Combined[[#Headers],[Gameweek 37]],FPL_Fixtures_Extract[#Headers],0)),3))</f>
        <v>AVL(H)</v>
      </c>
      <c r="AM155" t="e">
        <f ca="1">IF(RIGHT(FPL_Combined[[#Headers],[Gameweek 38]],2)&lt;$B$622,INDEX(FPL_Results_Extract[Gameweek 13],MATCH($A155,FPL_Results_Extract[[Player]:[Player]],0)),INDEX(Team_Key[[Abbreviation]:[Abbreviation]],MATCH(LEFT(INDEX(FPL_Fixtures_Extract[],MATCH($A155,FPL_Fixtures_Extract[[Player]:[Player]],0),MATCH(FPL_Combined[[#Headers],[Gameweek 38]],FPL_Fixtures_Extract[#Headers],0)),LEN(INDEX(FPL_Fixtures_Extract[],MATCH($A155,FPL_Fixtures_Extract[[Player]:[Player]],0),MATCH(FPL_Combined[[#Headers],[Gameweek 38]],FPL_Fixtures_Extract[#Headers],0)))-4),Team_Key[[Full Name]:[Full Name]],0))&amp;RIGHT(INDEX(FPL_Fixtures_Extract[],MATCH($A155,FPL_Fixtures_Extract[[Player]:[Player]],0),MATCH(FPL_Combined[[#Headers],[Gameweek 38]],FPL_Fixtures_Extract[#Headers],0)),3))</f>
        <v>#VALUE!</v>
      </c>
    </row>
    <row r="156" spans="1:39" x14ac:dyDescent="0.45">
      <c r="A156" t="s">
        <v>280</v>
      </c>
      <c r="B156" t="str">
        <f ca="1">IF(RIGHT(FPL_Combined[[#Headers],[Gameweek 01]],2)&lt;$B$622,INDEX(FPL_Results_Extract[Gameweek 01],MATCH($A156,FPL_Results_Extract[[Player]:[Player]],0)),INDEX(Team_Key[[Abbreviation]:[Abbreviation]],MATCH(LEFT(INDEX(FPL_Fixtures_Extract[],MATCH($A156,FPL_Fixtures_Extract[[Player]:[Player]],0),MATCH(FPL_Combined[[#Headers],[Gameweek 01]],FPL_Fixtures_Extract[#Headers],0)),LEN(INDEX(FPL_Fixtures_Extract[],MATCH($A156,FPL_Fixtures_Extract[[Player]:[Player]],0),MATCH(FPL_Combined[[#Headers],[Gameweek 01]],FPL_Fixtures_Extract[#Headers],0)))-4),Team_Key[[Full Name]:[Full Name]],0))&amp;RIGHT(INDEX(FPL_Fixtures_Extract[],MATCH($A156,FPL_Fixtures_Extract[[Player]:[Player]],0),MATCH(FPL_Combined[[#Headers],[Gameweek 01]],FPL_Fixtures_Extract[#Headers],0)),3))</f>
        <v>EVE(A) 2-2</v>
      </c>
      <c r="C156" t="str">
        <f ca="1">IF(RIGHT(FPL_Combined[[#Headers],[Gameweek 02]],2)&lt;$B$622,INDEX(FPL_Results_Extract[Gameweek 02],MATCH($A156,FPL_Results_Extract[[Player]:[Player]],0)),INDEX(Team_Key[[Abbreviation]:[Abbreviation]],MATCH(LEFT(INDEX(FPL_Fixtures_Extract[],MATCH($A156,FPL_Fixtures_Extract[[Player]:[Player]],0),MATCH(FPL_Combined[[#Headers],[Gameweek 02]],FPL_Fixtures_Extract[#Headers],0)),LEN(INDEX(FPL_Fixtures_Extract[],MATCH($A156,FPL_Fixtures_Extract[[Player]:[Player]],0),MATCH(FPL_Combined[[#Headers],[Gameweek 02]],FPL_Fixtures_Extract[#Headers],0)))-4),Team_Key[[Full Name]:[Full Name]],0))&amp;RIGHT(INDEX(FPL_Fixtures_Extract[],MATCH($A156,FPL_Fixtures_Extract[[Player]:[Player]],0),MATCH(FPL_Combined[[#Headers],[Gameweek 02]],FPL_Fixtures_Extract[#Headers],0)),3))</f>
        <v>WBA(H) 0-0</v>
      </c>
      <c r="D156" t="str">
        <f ca="1">IF(RIGHT(FPL_Combined[[#Headers],[Gameweek 03]],2)&lt;$B$622,INDEX(FPL_Results_Extract[Gameweek 03],MATCH($A156,FPL_Results_Extract[[Player]:[Player]],0)),INDEX(Team_Key[[Abbreviation]:[Abbreviation]],MATCH(LEFT(INDEX(FPL_Fixtures_Extract[],MATCH($A156,FPL_Fixtures_Extract[[Player]:[Player]],0),MATCH(FPL_Combined[[#Headers],[Gameweek 03]],FPL_Fixtures_Extract[#Headers],0)),LEN(INDEX(FPL_Fixtures_Extract[],MATCH($A156,FPL_Fixtures_Extract[[Player]:[Player]],0),MATCH(FPL_Combined[[#Headers],[Gameweek 03]],FPL_Fixtures_Extract[#Headers],0)))-4),Team_Key[[Full Name]:[Full Name]],0))&amp;RIGHT(INDEX(FPL_Fixtures_Extract[],MATCH($A156,FPL_Fixtures_Extract[[Player]:[Player]],0),MATCH(FPL_Combined[[#Headers],[Gameweek 03]],FPL_Fixtures_Extract[#Headers],0)),3))</f>
        <v>SOU(H) 0-0</v>
      </c>
      <c r="E156" t="str">
        <f ca="1">IF(RIGHT(FPL_Combined[[#Headers],[Gameweek 04]],2)&lt;$B$622,INDEX(FPL_Results_Extract[Gameweek 04],MATCH($A156,FPL_Results_Extract[[Player]:[Player]],0)),INDEX(Team_Key[[Abbreviation]:[Abbreviation]],MATCH(LEFT(INDEX(FPL_Fixtures_Extract[],MATCH($A156,FPL_Fixtures_Extract[[Player]:[Player]],0),MATCH(FPL_Combined[[#Headers],[Gameweek 04]],FPL_Fixtures_Extract[#Headers],0)),LEN(INDEX(FPL_Fixtures_Extract[],MATCH($A156,FPL_Fixtures_Extract[[Player]:[Player]],0),MATCH(FPL_Combined[[#Headers],[Gameweek 04]],FPL_Fixtures_Extract[#Headers],0)))-4),Team_Key[[Full Name]:[Full Name]],0))&amp;RIGHT(INDEX(FPL_Fixtures_Extract[],MATCH($A156,FPL_Fixtures_Extract[[Player]:[Player]],0),MATCH(FPL_Combined[[#Headers],[Gameweek 04]],FPL_Fixtures_Extract[#Headers],0)),3))</f>
        <v>MCI(A) 0-2</v>
      </c>
      <c r="F156" t="str">
        <f ca="1">IF(RIGHT(FPL_Combined[[#Headers],[Gameweek 05]],2)&lt;$B$622,INDEX(FPL_Results_Extract[Gameweek 05],MATCH($A156,FPL_Results_Extract[[Player]:[Player]],0)),INDEX(Team_Key[[Abbreviation]:[Abbreviation]],MATCH(LEFT(INDEX(FPL_Fixtures_Extract[],MATCH($A156,FPL_Fixtures_Extract[[Player]:[Player]],0),MATCH(FPL_Combined[[#Headers],[Gameweek 05]],FPL_Fixtures_Extract[#Headers],0)),LEN(INDEX(FPL_Fixtures_Extract[],MATCH($A156,FPL_Fixtures_Extract[[Player]:[Player]],0),MATCH(FPL_Combined[[#Headers],[Gameweek 05]],FPL_Fixtures_Extract[#Headers],0)))-4),Team_Key[[Full Name]:[Full Name]],0))&amp;RIGHT(INDEX(FPL_Fixtures_Extract[],MATCH($A156,FPL_Fixtures_Extract[[Player]:[Player]],0),MATCH(FPL_Combined[[#Headers],[Gameweek 05]],FPL_Fixtures_Extract[#Headers],0)),3))</f>
        <v>SWA(H) 1-0</v>
      </c>
      <c r="G156" t="str">
        <f ca="1">IF(RIGHT(FPL_Combined[[#Headers],[Gameweek 06]],2)&lt;$B$622,INDEX(FPL_Results_Extract[Gameweek 06],MATCH($A156,FPL_Results_Extract[[Player]:[Player]],0)),INDEX(Team_Key[[Abbreviation]:[Abbreviation]],MATCH(LEFT(INDEX(FPL_Fixtures_Extract[],MATCH($A156,FPL_Fixtures_Extract[[Player]:[Player]],0),MATCH(FPL_Combined[[#Headers],[Gameweek 06]],FPL_Fixtures_Extract[#Headers],0)),LEN(INDEX(FPL_Fixtures_Extract[],MATCH($A156,FPL_Fixtures_Extract[[Player]:[Player]],0),MATCH(FPL_Combined[[#Headers],[Gameweek 06]],FPL_Fixtures_Extract[#Headers],0)))-4),Team_Key[[Full Name]:[Full Name]],0))&amp;RIGHT(INDEX(FPL_Fixtures_Extract[],MATCH($A156,FPL_Fixtures_Extract[[Player]:[Player]],0),MATCH(FPL_Combined[[#Headers],[Gameweek 06]],FPL_Fixtures_Extract[#Headers],0)),3))</f>
        <v>NEW(A) 2-1</v>
      </c>
      <c r="H156" t="str">
        <f ca="1">IF(RIGHT(FPL_Combined[[#Headers],[Gameweek 07]],2)&lt;$B$622,INDEX(FPL_Results_Extract[Gameweek 07],MATCH($A156,FPL_Results_Extract[[Player]:[Player]],0)),INDEX(Team_Key[[Abbreviation]:[Abbreviation]],MATCH(LEFT(INDEX(FPL_Fixtures_Extract[],MATCH($A156,FPL_Fixtures_Extract[[Player]:[Player]],0),MATCH(FPL_Combined[[#Headers],[Gameweek 07]],FPL_Fixtures_Extract[#Headers],0)),LEN(INDEX(FPL_Fixtures_Extract[],MATCH($A156,FPL_Fixtures_Extract[[Player]:[Player]],0),MATCH(FPL_Combined[[#Headers],[Gameweek 07]],FPL_Fixtures_Extract[#Headers],0)))-4),Team_Key[[Full Name]:[Full Name]],0))&amp;RIGHT(INDEX(FPL_Fixtures_Extract[],MATCH($A156,FPL_Fixtures_Extract[[Player]:[Player]],0),MATCH(FPL_Combined[[#Headers],[Gameweek 07]],FPL_Fixtures_Extract[#Headers],0)),3))</f>
        <v>CRY(H) 0-1</v>
      </c>
      <c r="I156" t="str">
        <f ca="1">IF(RIGHT(FPL_Combined[[#Headers],[Gameweek 08]],2)&lt;$B$622,INDEX(FPL_Results_Extract[Gameweek 08],MATCH($A156,FPL_Results_Extract[[Player]:[Player]],0)),INDEX(Team_Key[[Abbreviation]:[Abbreviation]],MATCH(LEFT(INDEX(FPL_Fixtures_Extract[],MATCH($A156,FPL_Fixtures_Extract[[Player]:[Player]],0),MATCH(FPL_Combined[[#Headers],[Gameweek 08]],FPL_Fixtures_Extract[#Headers],0)),LEN(INDEX(FPL_Fixtures_Extract[],MATCH($A156,FPL_Fixtures_Extract[[Player]:[Player]],0),MATCH(FPL_Combined[[#Headers],[Gameweek 08]],FPL_Fixtures_Extract[#Headers],0)))-4),Team_Key[[Full Name]:[Full Name]],0))&amp;RIGHT(INDEX(FPL_Fixtures_Extract[],MATCH($A156,FPL_Fixtures_Extract[[Player]:[Player]],0),MATCH(FPL_Combined[[#Headers],[Gameweek 08]],FPL_Fixtures_Extract[#Headers],0)),3))</f>
        <v>BOU(A) 1-1</v>
      </c>
      <c r="J156" t="str">
        <f ca="1">IF(RIGHT(FPL_Combined[[#Headers],[Gameweek 09]],2)&lt;$B$622,INDEX(FPL_Results_Extract[Gameweek 09],MATCH($A156,FPL_Results_Extract[[Player]:[Player]],0)),INDEX(Team_Key[[Abbreviation]:[Abbreviation]],MATCH(LEFT(INDEX(FPL_Fixtures_Extract[],MATCH($A156,FPL_Fixtures_Extract[[Player]:[Player]],0),MATCH(FPL_Combined[[#Headers],[Gameweek 09]],FPL_Fixtures_Extract[#Headers],0)),LEN(INDEX(FPL_Fixtures_Extract[],MATCH($A156,FPL_Fixtures_Extract[[Player]:[Player]],0),MATCH(FPL_Combined[[#Headers],[Gameweek 09]],FPL_Fixtures_Extract[#Headers],0)))-4),Team_Key[[Full Name]:[Full Name]],0))&amp;RIGHT(INDEX(FPL_Fixtures_Extract[],MATCH($A156,FPL_Fixtures_Extract[[Player]:[Player]],0),MATCH(FPL_Combined[[#Headers],[Gameweek 09]],FPL_Fixtures_Extract[#Headers],0)),3))</f>
        <v>ARS(H) 0-3</v>
      </c>
      <c r="K156" t="str">
        <f ca="1">IF(RIGHT(FPL_Combined[[#Headers],[Gameweek 10]],2)&lt;$B$622,INDEX(FPL_Results_Extract[Gameweek 10],MATCH($A156,FPL_Results_Extract[[Player]:[Player]],0)),INDEX(Team_Key[[Abbreviation]:[Abbreviation]],MATCH(LEFT(INDEX(FPL_Fixtures_Extract[],MATCH($A156,FPL_Fixtures_Extract[[Player]:[Player]],0),MATCH(FPL_Combined[[#Headers],[Gameweek 10]],FPL_Fixtures_Extract[#Headers],0)),LEN(INDEX(FPL_Fixtures_Extract[],MATCH($A156,FPL_Fixtures_Extract[[Player]:[Player]],0),MATCH(FPL_Combined[[#Headers],[Gameweek 10]],FPL_Fixtures_Extract[#Headers],0)))-4),Team_Key[[Full Name]:[Full Name]],0))&amp;RIGHT(INDEX(FPL_Fixtures_Extract[],MATCH($A156,FPL_Fixtures_Extract[[Player]:[Player]],0),MATCH(FPL_Combined[[#Headers],[Gameweek 10]],FPL_Fixtures_Extract[#Headers],0)),3))</f>
        <v>STK(A) 2-0</v>
      </c>
      <c r="L156" t="str">
        <f ca="1">IF(RIGHT(FPL_Combined[[#Headers],[Gameweek 11]],2)&lt;$B$622,INDEX(FPL_Results_Extract[Gameweek 11],MATCH($A156,FPL_Results_Extract[[Player]:[Player]],0)),INDEX(Team_Key[[Abbreviation]:[Abbreviation]],MATCH(LEFT(INDEX(FPL_Fixtures_Extract[],MATCH($A156,FPL_Fixtures_Extract[[Player]:[Player]],0),MATCH(FPL_Combined[[#Headers],[Gameweek 11]],FPL_Fixtures_Extract[#Headers],0)),LEN(INDEX(FPL_Fixtures_Extract[],MATCH($A156,FPL_Fixtures_Extract[[Player]:[Player]],0),MATCH(FPL_Combined[[#Headers],[Gameweek 11]],FPL_Fixtures_Extract[#Headers],0)))-4),Team_Key[[Full Name]:[Full Name]],0))&amp;RIGHT(INDEX(FPL_Fixtures_Extract[],MATCH($A156,FPL_Fixtures_Extract[[Player]:[Player]],0),MATCH(FPL_Combined[[#Headers],[Gameweek 11]],FPL_Fixtures_Extract[#Headers],0)),3))</f>
        <v>WHU(H) 2-0</v>
      </c>
      <c r="M156" t="str">
        <f ca="1">IF(RIGHT(FPL_Combined[[#Headers],[Gameweek 12]],2)&lt;$B$622,INDEX(FPL_Results_Extract[Gameweek 12],MATCH($A156,FPL_Results_Extract[[Player]:[Player]],0)),INDEX(Team_Key[[Abbreviation]:[Abbreviation]],MATCH(LEFT(INDEX(FPL_Fixtures_Extract[],MATCH($A156,FPL_Fixtures_Extract[[Player]:[Player]],0),MATCH(FPL_Combined[[#Headers],[Gameweek 12]],FPL_Fixtures_Extract[#Headers],0)),LEN(INDEX(FPL_Fixtures_Extract[],MATCH($A156,FPL_Fixtures_Extract[[Player]:[Player]],0),MATCH(FPL_Combined[[#Headers],[Gameweek 12]],FPL_Fixtures_Extract[#Headers],0)))-4),Team_Key[[Full Name]:[Full Name]],0))&amp;RIGHT(INDEX(FPL_Fixtures_Extract[],MATCH($A156,FPL_Fixtures_Extract[[Player]:[Player]],0),MATCH(FPL_Combined[[#Headers],[Gameweek 12]],FPL_Fixtures_Extract[#Headers],0)),3))</f>
        <v>LEI(A) 1-2</v>
      </c>
      <c r="N156" t="str">
        <f ca="1">IF(RIGHT(FPL_Combined[[#Headers],[Gameweek 13]],2)&lt;$B$622,INDEX(FPL_Results_Extract[Gameweek 13],MATCH($A156,FPL_Results_Extract[[Player]:[Player]],0)),INDEX(Team_Key[[Abbreviation]:[Abbreviation]],MATCH(LEFT(INDEX(FPL_Fixtures_Extract[],MATCH($A156,FPL_Fixtures_Extract[[Player]:[Player]],0),MATCH(FPL_Combined[[#Headers],[Gameweek 13]],FPL_Fixtures_Extract[#Headers],0)),LEN(INDEX(FPL_Fixtures_Extract[],MATCH($A156,FPL_Fixtures_Extract[[Player]:[Player]],0),MATCH(FPL_Combined[[#Headers],[Gameweek 13]],FPL_Fixtures_Extract[#Headers],0)))-4),Team_Key[[Full Name]:[Full Name]],0))&amp;RIGHT(INDEX(FPL_Fixtures_Extract[],MATCH($A156,FPL_Fixtures_Extract[[Player]:[Player]],0),MATCH(FPL_Combined[[#Headers],[Gameweek 13]],FPL_Fixtures_Extract[#Headers],0)),3))</f>
        <v>MUN(H) 1-2</v>
      </c>
      <c r="O156" t="str">
        <f ca="1">IF(RIGHT(FPL_Combined[[#Headers],[Gameweek 14]],2)&lt;$B$622,INDEX(FPL_Results_Extract[Gameweek 14],MATCH($A156,FPL_Results_Extract[[Player]:[Player]],0)),INDEX(Team_Key[[Abbreviation]:[Abbreviation]],MATCH(LEFT(INDEX(FPL_Fixtures_Extract[],MATCH($A156,FPL_Fixtures_Extract[[Player]:[Player]],0),MATCH(FPL_Combined[[#Headers],[Gameweek 14]],FPL_Fixtures_Extract[#Headers],0)),LEN(INDEX(FPL_Fixtures_Extract[],MATCH($A156,FPL_Fixtures_Extract[[Player]:[Player]],0),MATCH(FPL_Combined[[#Headers],[Gameweek 14]],FPL_Fixtures_Extract[#Headers],0)))-4),Team_Key[[Full Name]:[Full Name]],0))&amp;RIGHT(INDEX(FPL_Fixtures_Extract[],MATCH($A156,FPL_Fixtures_Extract[[Player]:[Player]],0),MATCH(FPL_Combined[[#Headers],[Gameweek 14]],FPL_Fixtures_Extract[#Headers],0)),3))</f>
        <v>AVL(A) 3-2</v>
      </c>
      <c r="P156" t="str">
        <f ca="1">IF(RIGHT(FPL_Combined[[#Headers],[Gameweek 15]],2)&lt;$B$622,INDEX(FPL_Results_Extract[Gameweek 15],MATCH($A156,FPL_Results_Extract[[Player]:[Player]],0)),INDEX(Team_Key[[Abbreviation]:[Abbreviation]],MATCH(LEFT(INDEX(FPL_Fixtures_Extract[],MATCH($A156,FPL_Fixtures_Extract[[Player]:[Player]],0),MATCH(FPL_Combined[[#Headers],[Gameweek 15]],FPL_Fixtures_Extract[#Headers],0)),LEN(INDEX(FPL_Fixtures_Extract[],MATCH($A156,FPL_Fixtures_Extract[[Player]:[Player]],0),MATCH(FPL_Combined[[#Headers],[Gameweek 15]],FPL_Fixtures_Extract[#Headers],0)))-4),Team_Key[[Full Name]:[Full Name]],0))&amp;RIGHT(INDEX(FPL_Fixtures_Extract[],MATCH($A156,FPL_Fixtures_Extract[[Player]:[Player]],0),MATCH(FPL_Combined[[#Headers],[Gameweek 15]],FPL_Fixtures_Extract[#Headers],0)),3))</f>
        <v>NOR(H) 2-0</v>
      </c>
      <c r="Q156" t="str">
        <f ca="1">IF(RIGHT(FPL_Combined[[#Headers],[Gameweek 16]],2)&lt;$B$622,INDEX(FPL_Results_Extract[Gameweek 16],MATCH($A156,FPL_Results_Extract[[Player]:[Player]],0)),INDEX(Team_Key[[Abbreviation]:[Abbreviation]],MATCH(LEFT(INDEX(FPL_Fixtures_Extract[],MATCH($A156,FPL_Fixtures_Extract[[Player]:[Player]],0),MATCH(FPL_Combined[[#Headers],[Gameweek 16]],FPL_Fixtures_Extract[#Headers],0)),LEN(INDEX(FPL_Fixtures_Extract[],MATCH($A156,FPL_Fixtures_Extract[[Player]:[Player]],0),MATCH(FPL_Combined[[#Headers],[Gameweek 16]],FPL_Fixtures_Extract[#Headers],0)))-4),Team_Key[[Full Name]:[Full Name]],0))&amp;RIGHT(INDEX(FPL_Fixtures_Extract[],MATCH($A156,FPL_Fixtures_Extract[[Player]:[Player]],0),MATCH(FPL_Combined[[#Headers],[Gameweek 16]],FPL_Fixtures_Extract[#Headers],0)),3))</f>
        <v>SUN(A) 1-0</v>
      </c>
      <c r="R156" t="str">
        <f ca="1">IF(RIGHT(FPL_Combined[[#Headers],[Gameweek 17]],2)&lt;$B$622,INDEX(FPL_Results_Extract[Gameweek 17],MATCH($A156,FPL_Results_Extract[[Player]:[Player]],0)),INDEX(Team_Key[[Abbreviation]:[Abbreviation]],MATCH(LEFT(INDEX(FPL_Fixtures_Extract[],MATCH($A156,FPL_Fixtures_Extract[[Player]:[Player]],0),MATCH(FPL_Combined[[#Headers],[Gameweek 17]],FPL_Fixtures_Extract[#Headers],0)),LEN(INDEX(FPL_Fixtures_Extract[],MATCH($A156,FPL_Fixtures_Extract[[Player]:[Player]],0),MATCH(FPL_Combined[[#Headers],[Gameweek 17]],FPL_Fixtures_Extract[#Headers],0)))-4),Team_Key[[Full Name]:[Full Name]],0))&amp;RIGHT(INDEX(FPL_Fixtures_Extract[],MATCH($A156,FPL_Fixtures_Extract[[Player]:[Player]],0),MATCH(FPL_Combined[[#Headers],[Gameweek 17]],FPL_Fixtures_Extract[#Headers],0)),3))</f>
        <v>LIV(H) 3-0</v>
      </c>
      <c r="S156" t="str">
        <f ca="1">IF(RIGHT(FPL_Combined[[#Headers],[Gameweek 18]],2)&lt;$B$622,INDEX(FPL_Results_Extract[Gameweek 18],MATCH($A156,FPL_Results_Extract[[Player]:[Player]],0)),INDEX(Team_Key[[Abbreviation]:[Abbreviation]],MATCH(LEFT(INDEX(FPL_Fixtures_Extract[],MATCH($A156,FPL_Fixtures_Extract[[Player]:[Player]],0),MATCH(FPL_Combined[[#Headers],[Gameweek 18]],FPL_Fixtures_Extract[#Headers],0)),LEN(INDEX(FPL_Fixtures_Extract[],MATCH($A156,FPL_Fixtures_Extract[[Player]:[Player]],0),MATCH(FPL_Combined[[#Headers],[Gameweek 18]],FPL_Fixtures_Extract[#Headers],0)))-4),Team_Key[[Full Name]:[Full Name]],0))&amp;RIGHT(INDEX(FPL_Fixtures_Extract[],MATCH($A156,FPL_Fixtures_Extract[[Player]:[Player]],0),MATCH(FPL_Combined[[#Headers],[Gameweek 18]],FPL_Fixtures_Extract[#Headers],0)),3))</f>
        <v>CHE(A) 2-2</v>
      </c>
      <c r="T156" t="str">
        <f ca="1">IF(RIGHT(FPL_Combined[[#Headers],[Gameweek 19]],2)&lt;$B$622,INDEX(FPL_Results_Extract[Gameweek 19],MATCH($A156,FPL_Results_Extract[[Player]:[Player]],0)),INDEX(Team_Key[[Abbreviation]:[Abbreviation]],MATCH(LEFT(INDEX(FPL_Fixtures_Extract[],MATCH($A156,FPL_Fixtures_Extract[[Player]:[Player]],0),MATCH(FPL_Combined[[#Headers],[Gameweek 19]],FPL_Fixtures_Extract[#Headers],0)),LEN(INDEX(FPL_Fixtures_Extract[],MATCH($A156,FPL_Fixtures_Extract[[Player]:[Player]],0),MATCH(FPL_Combined[[#Headers],[Gameweek 19]],FPL_Fixtures_Extract[#Headers],0)))-4),Team_Key[[Full Name]:[Full Name]],0))&amp;RIGHT(INDEX(FPL_Fixtures_Extract[],MATCH($A156,FPL_Fixtures_Extract[[Player]:[Player]],0),MATCH(FPL_Combined[[#Headers],[Gameweek 19]],FPL_Fixtures_Extract[#Headers],0)),3))</f>
        <v>TOT(H) 1-2</v>
      </c>
      <c r="U156" t="str">
        <f ca="1">IF(RIGHT(FPL_Combined[[#Headers],[Gameweek 20]],2)&lt;$B$622,INDEX(FPL_Results_Extract[Gameweek 20],MATCH($A156,FPL_Results_Extract[[Player]:[Player]],0)),INDEX(Team_Key[[Abbreviation]:[Abbreviation]],MATCH(LEFT(INDEX(FPL_Fixtures_Extract[],MATCH($A156,FPL_Fixtures_Extract[[Player]:[Player]],0),MATCH(FPL_Combined[[#Headers],[Gameweek 20]],FPL_Fixtures_Extract[#Headers],0)),LEN(INDEX(FPL_Fixtures_Extract[],MATCH($A156,FPL_Fixtures_Extract[[Player]:[Player]],0),MATCH(FPL_Combined[[#Headers],[Gameweek 20]],FPL_Fixtures_Extract[#Headers],0)))-4),Team_Key[[Full Name]:[Full Name]],0))&amp;RIGHT(INDEX(FPL_Fixtures_Extract[],MATCH($A156,FPL_Fixtures_Extract[[Player]:[Player]],0),MATCH(FPL_Combined[[#Headers],[Gameweek 20]],FPL_Fixtures_Extract[#Headers],0)),3))</f>
        <v>MCI(H) 1-2</v>
      </c>
      <c r="V156" t="str">
        <f ca="1">IF(RIGHT(FPL_Combined[[#Headers],[Gameweek 21]],2)&lt;$B$622,INDEX(FPL_Results_Extract[Gameweek 21],MATCH($A156,FPL_Results_Extract[[Player]:[Player]],0)),INDEX(Team_Key[[Abbreviation]:[Abbreviation]],MATCH(LEFT(INDEX(FPL_Fixtures_Extract[],MATCH($A156,FPL_Fixtures_Extract[[Player]:[Player]],0),MATCH(FPL_Combined[[#Headers],[Gameweek 21]],FPL_Fixtures_Extract[#Headers],0)),LEN(INDEX(FPL_Fixtures_Extract[],MATCH($A156,FPL_Fixtures_Extract[[Player]:[Player]],0),MATCH(FPL_Combined[[#Headers],[Gameweek 21]],FPL_Fixtures_Extract[#Headers],0)))-4),Team_Key[[Full Name]:[Full Name]],0))&amp;RIGHT(INDEX(FPL_Fixtures_Extract[],MATCH($A156,FPL_Fixtures_Extract[[Player]:[Player]],0),MATCH(FPL_Combined[[#Headers],[Gameweek 21]],FPL_Fixtures_Extract[#Headers],0)),3))</f>
        <v>SOU(A) 0-2</v>
      </c>
      <c r="W156" t="str">
        <f ca="1">IF(RIGHT(FPL_Combined[[#Headers],[Gameweek 22]],2)&lt;$B$622,INDEX(FPL_Results_Extract[Gameweek 22],MATCH($A156,FPL_Results_Extract[[Player]:[Player]],0)),INDEX(Team_Key[[Abbreviation]:[Abbreviation]],MATCH(LEFT(INDEX(FPL_Fixtures_Extract[],MATCH($A156,FPL_Fixtures_Extract[[Player]:[Player]],0),MATCH(FPL_Combined[[#Headers],[Gameweek 22]],FPL_Fixtures_Extract[#Headers],0)),LEN(INDEX(FPL_Fixtures_Extract[],MATCH($A156,FPL_Fixtures_Extract[[Player]:[Player]],0),MATCH(FPL_Combined[[#Headers],[Gameweek 22]],FPL_Fixtures_Extract[#Headers],0)))-4),Team_Key[[Full Name]:[Full Name]],0))&amp;RIGHT(INDEX(FPL_Fixtures_Extract[],MATCH($A156,FPL_Fixtures_Extract[[Player]:[Player]],0),MATCH(FPL_Combined[[#Headers],[Gameweek 22]],FPL_Fixtures_Extract[#Headers],0)),3))</f>
        <v>SWA(A) 0-1</v>
      </c>
      <c r="X156" t="str">
        <f ca="1">IF(RIGHT(FPL_Combined[[#Headers],[Gameweek 23]],2)&lt;$B$622,INDEX(FPL_Results_Extract[Gameweek 23],MATCH($A156,FPL_Results_Extract[[Player]:[Player]],0)),INDEX(Team_Key[[Abbreviation]:[Abbreviation]],MATCH(LEFT(INDEX(FPL_Fixtures_Extract[],MATCH($A156,FPL_Fixtures_Extract[[Player]:[Player]],0),MATCH(FPL_Combined[[#Headers],[Gameweek 23]],FPL_Fixtures_Extract[#Headers],0)),LEN(INDEX(FPL_Fixtures_Extract[],MATCH($A156,FPL_Fixtures_Extract[[Player]:[Player]],0),MATCH(FPL_Combined[[#Headers],[Gameweek 23]],FPL_Fixtures_Extract[#Headers],0)))-4),Team_Key[[Full Name]:[Full Name]],0))&amp;RIGHT(INDEX(FPL_Fixtures_Extract[],MATCH($A156,FPL_Fixtures_Extract[[Player]:[Player]],0),MATCH(FPL_Combined[[#Headers],[Gameweek 23]],FPL_Fixtures_Extract[#Headers],0)),3))</f>
        <v>NEW(H) 2-1</v>
      </c>
      <c r="Y156" t="str">
        <f ca="1">IF(RIGHT(FPL_Combined[[#Headers],[Gameweek 24]],2)&lt;$B$622,INDEX(FPL_Results_Extract[Team],MATCH($A156,FPL_Results_Extract[[Player]:[Player]],0)),INDEX(Team_Key[[Abbreviation]:[Abbreviation]],MATCH(LEFT(INDEX(FPL_Fixtures_Extract[],MATCH($A156,FPL_Fixtures_Extract[[Player]:[Player]],0),MATCH(FPL_Combined[[#Headers],[Gameweek 24]],FPL_Fixtures_Extract[#Headers],0)),LEN(INDEX(FPL_Fixtures_Extract[],MATCH($A156,FPL_Fixtures_Extract[[Player]:[Player]],0),MATCH(FPL_Combined[[#Headers],[Gameweek 24]],FPL_Fixtures_Extract[#Headers],0)))-4),Team_Key[[Full Name]:[Full Name]],0))&amp;RIGHT(INDEX(FPL_Fixtures_Extract[],MATCH($A156,FPL_Fixtures_Extract[[Player]:[Player]],0),MATCH(FPL_Combined[[#Headers],[Gameweek 24]],FPL_Fixtures_Extract[#Headers],0)),3))</f>
        <v>WAT</v>
      </c>
      <c r="Z156" t="str">
        <f ca="1">IF(RIGHT(FPL_Combined[[#Headers],[Gameweek 25]],2)&lt;$B$622,INDEX(FPL_Results_Extract[Player],MATCH($A156,FPL_Results_Extract[[Player]:[Player]],0)),INDEX(Team_Key[[Abbreviation]:[Abbreviation]],MATCH(LEFT(INDEX(FPL_Fixtures_Extract[],MATCH($A156,FPL_Fixtures_Extract[[Player]:[Player]],0),MATCH(FPL_Combined[[#Headers],[Gameweek 25]],FPL_Fixtures_Extract[#Headers],0)),LEN(INDEX(FPL_Fixtures_Extract[],MATCH($A156,FPL_Fixtures_Extract[[Player]:[Player]],0),MATCH(FPL_Combined[[#Headers],[Gameweek 25]],FPL_Fixtures_Extract[#Headers],0)))-4),Team_Key[[Full Name]:[Full Name]],0))&amp;RIGHT(INDEX(FPL_Fixtures_Extract[],MATCH($A156,FPL_Fixtures_Extract[[Player]:[Player]],0),MATCH(FPL_Combined[[#Headers],[Gameweek 25]],FPL_Fixtures_Extract[#Headers],0)),3))</f>
        <v>Deeney</v>
      </c>
      <c r="AA156" t="str">
        <f ca="1">IF(RIGHT(FPL_Combined[[#Headers],[Gameweek 26]],2)&lt;$B$622,INDEX(FPL_Results_Extract[Gameweek 01],MATCH($A156,FPL_Results_Extract[[Player]:[Player]],0)),INDEX(Team_Key[[Abbreviation]:[Abbreviation]],MATCH(LEFT(INDEX(FPL_Fixtures_Extract[],MATCH($A156,FPL_Fixtures_Extract[[Player]:[Player]],0),MATCH(FPL_Combined[[#Headers],[Gameweek 26]],FPL_Fixtures_Extract[#Headers],0)),LEN(INDEX(FPL_Fixtures_Extract[],MATCH($A156,FPL_Fixtures_Extract[[Player]:[Player]],0),MATCH(FPL_Combined[[#Headers],[Gameweek 26]],FPL_Fixtures_Extract[#Headers],0)))-4),Team_Key[[Full Name]:[Full Name]],0))&amp;RIGHT(INDEX(FPL_Fixtures_Extract[],MATCH($A156,FPL_Fixtures_Extract[[Player]:[Player]],0),MATCH(FPL_Combined[[#Headers],[Gameweek 26]],FPL_Fixtures_Extract[#Headers],0)),3))</f>
        <v>EVE(A) 2-2</v>
      </c>
      <c r="AB156" t="str">
        <f ca="1">IF(RIGHT(FPL_Combined[[#Headers],[Gameweek 27]],2)&lt;$B$622,INDEX(FPL_Results_Extract[Gameweek 02],MATCH($A156,FPL_Results_Extract[[Player]:[Player]],0)),INDEX(Team_Key[[Abbreviation]:[Abbreviation]],MATCH(LEFT(INDEX(FPL_Fixtures_Extract[],MATCH($A156,FPL_Fixtures_Extract[[Player]:[Player]],0),MATCH(FPL_Combined[[#Headers],[Gameweek 27]],FPL_Fixtures_Extract[#Headers],0)),LEN(INDEX(FPL_Fixtures_Extract[],MATCH($A156,FPL_Fixtures_Extract[[Player]:[Player]],0),MATCH(FPL_Combined[[#Headers],[Gameweek 27]],FPL_Fixtures_Extract[#Headers],0)))-4),Team_Key[[Full Name]:[Full Name]],0))&amp;RIGHT(INDEX(FPL_Fixtures_Extract[],MATCH($A156,FPL_Fixtures_Extract[[Player]:[Player]],0),MATCH(FPL_Combined[[#Headers],[Gameweek 27]],FPL_Fixtures_Extract[#Headers],0)),3))</f>
        <v>WBA(H) 0-0</v>
      </c>
      <c r="AC156" t="str">
        <f ca="1">IF(RIGHT(FPL_Combined[[#Headers],[Gameweek 28]],2)&lt;$B$622,INDEX(FPL_Results_Extract[Gameweek 03],MATCH($A156,FPL_Results_Extract[[Player]:[Player]],0)),INDEX(Team_Key[[Abbreviation]:[Abbreviation]],MATCH(LEFT(INDEX(FPL_Fixtures_Extract[],MATCH($A156,FPL_Fixtures_Extract[[Player]:[Player]],0),MATCH(FPL_Combined[[#Headers],[Gameweek 28]],FPL_Fixtures_Extract[#Headers],0)),LEN(INDEX(FPL_Fixtures_Extract[],MATCH($A156,FPL_Fixtures_Extract[[Player]:[Player]],0),MATCH(FPL_Combined[[#Headers],[Gameweek 28]],FPL_Fixtures_Extract[#Headers],0)))-4),Team_Key[[Full Name]:[Full Name]],0))&amp;RIGHT(INDEX(FPL_Fixtures_Extract[],MATCH($A156,FPL_Fixtures_Extract[[Player]:[Player]],0),MATCH(FPL_Combined[[#Headers],[Gameweek 28]],FPL_Fixtures_Extract[#Headers],0)),3))</f>
        <v>SOU(H) 0-0</v>
      </c>
      <c r="AD156" t="str">
        <f ca="1">IF(RIGHT(FPL_Combined[[#Headers],[Gameweek 29]],2)&lt;$B$622,INDEX(FPL_Results_Extract[Gameweek 04],MATCH($A156,FPL_Results_Extract[[Player]:[Player]],0)),INDEX(Team_Key[[Abbreviation]:[Abbreviation]],MATCH(LEFT(INDEX(FPL_Fixtures_Extract[],MATCH($A156,FPL_Fixtures_Extract[[Player]:[Player]],0),MATCH(FPL_Combined[[#Headers],[Gameweek 29]],FPL_Fixtures_Extract[#Headers],0)),LEN(INDEX(FPL_Fixtures_Extract[],MATCH($A156,FPL_Fixtures_Extract[[Player]:[Player]],0),MATCH(FPL_Combined[[#Headers],[Gameweek 29]],FPL_Fixtures_Extract[#Headers],0)))-4),Team_Key[[Full Name]:[Full Name]],0))&amp;RIGHT(INDEX(FPL_Fixtures_Extract[],MATCH($A156,FPL_Fixtures_Extract[[Player]:[Player]],0),MATCH(FPL_Combined[[#Headers],[Gameweek 29]],FPL_Fixtures_Extract[#Headers],0)),3))</f>
        <v>LEI(H)</v>
      </c>
      <c r="AE156" t="e">
        <f ca="1">IF(RIGHT(FPL_Combined[[#Headers],[Gameweek 30]],2)&lt;$B$622,INDEX(FPL_Results_Extract[Gameweek 05],MATCH($A156,FPL_Results_Extract[[Player]:[Player]],0)),INDEX(Team_Key[[Abbreviation]:[Abbreviation]],MATCH(LEFT(INDEX(FPL_Fixtures_Extract[],MATCH($A156,FPL_Fixtures_Extract[[Player]:[Player]],0),MATCH(FPL_Combined[[#Headers],[Gameweek 30]],FPL_Fixtures_Extract[#Headers],0)),LEN(INDEX(FPL_Fixtures_Extract[],MATCH($A156,FPL_Fixtures_Extract[[Player]:[Player]],0),MATCH(FPL_Combined[[#Headers],[Gameweek 30]],FPL_Fixtures_Extract[#Headers],0)))-4),Team_Key[[Full Name]:[Full Name]],0))&amp;RIGHT(INDEX(FPL_Fixtures_Extract[],MATCH($A156,FPL_Fixtures_Extract[[Player]:[Player]],0),MATCH(FPL_Combined[[#Headers],[Gameweek 30]],FPL_Fixtures_Extract[#Headers],0)),3))</f>
        <v>#VALUE!</v>
      </c>
      <c r="AF156" t="str">
        <f ca="1">IF(RIGHT(FPL_Combined[[#Headers],[Gameweek 31]],2)&lt;$B$622,INDEX(FPL_Results_Extract[Gameweek 06],MATCH($A156,FPL_Results_Extract[[Player]:[Player]],0)),INDEX(Team_Key[[Abbreviation]:[Abbreviation]],MATCH(LEFT(INDEX(FPL_Fixtures_Extract[],MATCH($A156,FPL_Fixtures_Extract[[Player]:[Player]],0),MATCH(FPL_Combined[[#Headers],[Gameweek 31]],FPL_Fixtures_Extract[#Headers],0)),LEN(INDEX(FPL_Fixtures_Extract[],MATCH($A156,FPL_Fixtures_Extract[[Player]:[Player]],0),MATCH(FPL_Combined[[#Headers],[Gameweek 31]],FPL_Fixtures_Extract[#Headers],0)))-4),Team_Key[[Full Name]:[Full Name]],0))&amp;RIGHT(INDEX(FPL_Fixtures_Extract[],MATCH($A156,FPL_Fixtures_Extract[[Player]:[Player]],0),MATCH(FPL_Combined[[#Headers],[Gameweek 31]],FPL_Fixtures_Extract[#Headers],0)),3))</f>
        <v>STK(H)</v>
      </c>
      <c r="AG156" t="str">
        <f ca="1">IF(RIGHT(FPL_Combined[[#Headers],[Gameweek 32]],2)&lt;$B$622,INDEX(FPL_Results_Extract[Gameweek 07],MATCH($A156,FPL_Results_Extract[[Player]:[Player]],0)),INDEX(Team_Key[[Abbreviation]:[Abbreviation]],MATCH(LEFT(INDEX(FPL_Fixtures_Extract[],MATCH($A156,FPL_Fixtures_Extract[[Player]:[Player]],0),MATCH(FPL_Combined[[#Headers],[Gameweek 32]],FPL_Fixtures_Extract[#Headers],0)),LEN(INDEX(FPL_Fixtures_Extract[],MATCH($A156,FPL_Fixtures_Extract[[Player]:[Player]],0),MATCH(FPL_Combined[[#Headers],[Gameweek 32]],FPL_Fixtures_Extract[#Headers],0)))-4),Team_Key[[Full Name]:[Full Name]],0))&amp;RIGHT(INDEX(FPL_Fixtures_Extract[],MATCH($A156,FPL_Fixtures_Extract[[Player]:[Player]],0),MATCH(FPL_Combined[[#Headers],[Gameweek 32]],FPL_Fixtures_Extract[#Headers],0)),3))</f>
        <v>ARS(A)</v>
      </c>
      <c r="AH156" t="str">
        <f ca="1">IF(RIGHT(FPL_Combined[[#Headers],[Gameweek 33]],2)&lt;$B$622,INDEX(FPL_Results_Extract[Gameweek 08],MATCH($A156,FPL_Results_Extract[[Player]:[Player]],0)),INDEX(Team_Key[[Abbreviation]:[Abbreviation]],MATCH(LEFT(INDEX(FPL_Fixtures_Extract[],MATCH($A156,FPL_Fixtures_Extract[[Player]:[Player]],0),MATCH(FPL_Combined[[#Headers],[Gameweek 33]],FPL_Fixtures_Extract[#Headers],0)),LEN(INDEX(FPL_Fixtures_Extract[],MATCH($A156,FPL_Fixtures_Extract[[Player]:[Player]],0),MATCH(FPL_Combined[[#Headers],[Gameweek 33]],FPL_Fixtures_Extract[#Headers],0)))-4),Team_Key[[Full Name]:[Full Name]],0))&amp;RIGHT(INDEX(FPL_Fixtures_Extract[],MATCH($A156,FPL_Fixtures_Extract[[Player]:[Player]],0),MATCH(FPL_Combined[[#Headers],[Gameweek 33]],FPL_Fixtures_Extract[#Headers],0)),3))</f>
        <v>EVE(H)</v>
      </c>
      <c r="AI156" t="str">
        <f ca="1">IF(RIGHT(FPL_Combined[[#Headers],[Gameweek 34]],2)&lt;$B$622,INDEX(FPL_Results_Extract[Gameweek 09],MATCH($A156,FPL_Results_Extract[[Player]:[Player]],0)),INDEX(Team_Key[[Abbreviation]:[Abbreviation]],MATCH(LEFT(INDEX(FPL_Fixtures_Extract[],MATCH($A156,FPL_Fixtures_Extract[[Player]:[Player]],0),MATCH(FPL_Combined[[#Headers],[Gameweek 34]],FPL_Fixtures_Extract[#Headers],0)),LEN(INDEX(FPL_Fixtures_Extract[],MATCH($A156,FPL_Fixtures_Extract[[Player]:[Player]],0),MATCH(FPL_Combined[[#Headers],[Gameweek 34]],FPL_Fixtures_Extract[#Headers],0)))-4),Team_Key[[Full Name]:[Full Name]],0))&amp;RIGHT(INDEX(FPL_Fixtures_Extract[],MATCH($A156,FPL_Fixtures_Extract[[Player]:[Player]],0),MATCH(FPL_Combined[[#Headers],[Gameweek 34]],FPL_Fixtures_Extract[#Headers],0)),3))</f>
        <v>WBA(A)</v>
      </c>
      <c r="AJ156" t="str">
        <f ca="1">IF(RIGHT(FPL_Combined[[#Headers],[Gameweek 35]],2)&lt;$B$622,INDEX(FPL_Results_Extract[Gameweek 10],MATCH($A156,FPL_Results_Extract[[Player]:[Player]],0)),INDEX(Team_Key[[Abbreviation]:[Abbreviation]],MATCH(LEFT(INDEX(FPL_Fixtures_Extract[],MATCH($A156,FPL_Fixtures_Extract[[Player]:[Player]],0),MATCH(FPL_Combined[[#Headers],[Gameweek 35]],FPL_Fixtures_Extract[#Headers],0)),LEN(INDEX(FPL_Fixtures_Extract[],MATCH($A156,FPL_Fixtures_Extract[[Player]:[Player]],0),MATCH(FPL_Combined[[#Headers],[Gameweek 35]],FPL_Fixtures_Extract[#Headers],0)))-4),Team_Key[[Full Name]:[Full Name]],0))&amp;RIGHT(INDEX(FPL_Fixtures_Extract[],MATCH($A156,FPL_Fixtures_Extract[[Player]:[Player]],0),MATCH(FPL_Combined[[#Headers],[Gameweek 35]],FPL_Fixtures_Extract[#Headers],0)),3))</f>
        <v>NOR(A)</v>
      </c>
      <c r="AK156" t="str">
        <f ca="1">IF(RIGHT(FPL_Combined[[#Headers],[Gameweek 36]],2)&lt;$B$622,INDEX(FPL_Results_Extract[Gameweek 11],MATCH($A156,FPL_Results_Extract[[Player]:[Player]],0)),INDEX(Team_Key[[Abbreviation]:[Abbreviation]],MATCH(LEFT(INDEX(FPL_Fixtures_Extract[],MATCH($A156,FPL_Fixtures_Extract[[Player]:[Player]],0),MATCH(FPL_Combined[[#Headers],[Gameweek 36]],FPL_Fixtures_Extract[#Headers],0)),LEN(INDEX(FPL_Fixtures_Extract[],MATCH($A156,FPL_Fixtures_Extract[[Player]:[Player]],0),MATCH(FPL_Combined[[#Headers],[Gameweek 36]],FPL_Fixtures_Extract[#Headers],0)))-4),Team_Key[[Full Name]:[Full Name]],0))&amp;RIGHT(INDEX(FPL_Fixtures_Extract[],MATCH($A156,FPL_Fixtures_Extract[[Player]:[Player]],0),MATCH(FPL_Combined[[#Headers],[Gameweek 36]],FPL_Fixtures_Extract[#Headers],0)),3))</f>
        <v>AVL(H)</v>
      </c>
      <c r="AL156" t="str">
        <f ca="1">IF(RIGHT(FPL_Combined[[#Headers],[Gameweek 37]],2)&lt;$B$622,INDEX(FPL_Results_Extract[Gameweek 12],MATCH($A156,FPL_Results_Extract[[Player]:[Player]],0)),INDEX(Team_Key[[Abbreviation]:[Abbreviation]],MATCH(LEFT(INDEX(FPL_Fixtures_Extract[],MATCH($A156,FPL_Fixtures_Extract[[Player]:[Player]],0),MATCH(FPL_Combined[[#Headers],[Gameweek 37]],FPL_Fixtures_Extract[#Headers],0)),LEN(INDEX(FPL_Fixtures_Extract[],MATCH($A156,FPL_Fixtures_Extract[[Player]:[Player]],0),MATCH(FPL_Combined[[#Headers],[Gameweek 37]],FPL_Fixtures_Extract[#Headers],0)))-4),Team_Key[[Full Name]:[Full Name]],0))&amp;RIGHT(INDEX(FPL_Fixtures_Extract[],MATCH($A156,FPL_Fixtures_Extract[[Player]:[Player]],0),MATCH(FPL_Combined[[#Headers],[Gameweek 37]],FPL_Fixtures_Extract[#Headers],0)),3))</f>
        <v>LIV(A)</v>
      </c>
      <c r="AM156" t="str">
        <f ca="1">IF(RIGHT(FPL_Combined[[#Headers],[Gameweek 38]],2)&lt;$B$622,INDEX(FPL_Results_Extract[Gameweek 13],MATCH($A156,FPL_Results_Extract[[Player]:[Player]],0)),INDEX(Team_Key[[Abbreviation]:[Abbreviation]],MATCH(LEFT(INDEX(FPL_Fixtures_Extract[],MATCH($A156,FPL_Fixtures_Extract[[Player]:[Player]],0),MATCH(FPL_Combined[[#Headers],[Gameweek 38]],FPL_Fixtures_Extract[#Headers],0)),LEN(INDEX(FPL_Fixtures_Extract[],MATCH($A156,FPL_Fixtures_Extract[[Player]:[Player]],0),MATCH(FPL_Combined[[#Headers],[Gameweek 38]],FPL_Fixtures_Extract[#Headers],0)))-4),Team_Key[[Full Name]:[Full Name]],0))&amp;RIGHT(INDEX(FPL_Fixtures_Extract[],MATCH($A156,FPL_Fixtures_Extract[[Player]:[Player]],0),MATCH(FPL_Combined[[#Headers],[Gameweek 38]],FPL_Fixtures_Extract[#Headers],0)),3))</f>
        <v>SUN(H)</v>
      </c>
    </row>
    <row r="157" spans="1:39" x14ac:dyDescent="0.45">
      <c r="A157" t="s">
        <v>257</v>
      </c>
      <c r="B157" t="str">
        <f ca="1">IF(RIGHT(FPL_Combined[[#Headers],[Gameweek 01]],2)&lt;$B$622,INDEX(FPL_Results_Extract[Gameweek 01],MATCH($A157,FPL_Results_Extract[[Player]:[Player]],0)),INDEX(Team_Key[[Abbreviation]:[Abbreviation]],MATCH(LEFT(INDEX(FPL_Fixtures_Extract[],MATCH($A157,FPL_Fixtures_Extract[[Player]:[Player]],0),MATCH(FPL_Combined[[#Headers],[Gameweek 01]],FPL_Fixtures_Extract[#Headers],0)),LEN(INDEX(FPL_Fixtures_Extract[],MATCH($A157,FPL_Fixtures_Extract[[Player]:[Player]],0),MATCH(FPL_Combined[[#Headers],[Gameweek 01]],FPL_Fixtures_Extract[#Headers],0)))-4),Team_Key[[Full Name]:[Full Name]],0))&amp;RIGHT(INDEX(FPL_Fixtures_Extract[],MATCH($A157,FPL_Fixtures_Extract[[Player]:[Player]],0),MATCH(FPL_Combined[[#Headers],[Gameweek 01]],FPL_Fixtures_Extract[#Headers],0)),3))</f>
        <v>LEI(A) 2-4</v>
      </c>
      <c r="C157" t="str">
        <f ca="1">IF(RIGHT(FPL_Combined[[#Headers],[Gameweek 02]],2)&lt;$B$622,INDEX(FPL_Results_Extract[Gameweek 02],MATCH($A157,FPL_Results_Extract[[Player]:[Player]],0)),INDEX(Team_Key[[Abbreviation]:[Abbreviation]],MATCH(LEFT(INDEX(FPL_Fixtures_Extract[],MATCH($A157,FPL_Fixtures_Extract[[Player]:[Player]],0),MATCH(FPL_Combined[[#Headers],[Gameweek 02]],FPL_Fixtures_Extract[#Headers],0)),LEN(INDEX(FPL_Fixtures_Extract[],MATCH($A157,FPL_Fixtures_Extract[[Player]:[Player]],0),MATCH(FPL_Combined[[#Headers],[Gameweek 02]],FPL_Fixtures_Extract[#Headers],0)))-4),Team_Key[[Full Name]:[Full Name]],0))&amp;RIGHT(INDEX(FPL_Fixtures_Extract[],MATCH($A157,FPL_Fixtures_Extract[[Player]:[Player]],0),MATCH(FPL_Combined[[#Headers],[Gameweek 02]],FPL_Fixtures_Extract[#Headers],0)),3))</f>
        <v>NOR(H) 1-3</v>
      </c>
      <c r="D157" t="str">
        <f ca="1">IF(RIGHT(FPL_Combined[[#Headers],[Gameweek 03]],2)&lt;$B$622,INDEX(FPL_Results_Extract[Gameweek 03],MATCH($A157,FPL_Results_Extract[[Player]:[Player]],0)),INDEX(Team_Key[[Abbreviation]:[Abbreviation]],MATCH(LEFT(INDEX(FPL_Fixtures_Extract[],MATCH($A157,FPL_Fixtures_Extract[[Player]:[Player]],0),MATCH(FPL_Combined[[#Headers],[Gameweek 03]],FPL_Fixtures_Extract[#Headers],0)),LEN(INDEX(FPL_Fixtures_Extract[],MATCH($A157,FPL_Fixtures_Extract[[Player]:[Player]],0),MATCH(FPL_Combined[[#Headers],[Gameweek 03]],FPL_Fixtures_Extract[#Headers],0)))-4),Team_Key[[Full Name]:[Full Name]],0))&amp;RIGHT(INDEX(FPL_Fixtures_Extract[],MATCH($A157,FPL_Fixtures_Extract[[Player]:[Player]],0),MATCH(FPL_Combined[[#Headers],[Gameweek 03]],FPL_Fixtures_Extract[#Headers],0)),3))</f>
        <v>SWA(H) 1-1</v>
      </c>
      <c r="E157" t="str">
        <f ca="1">IF(RIGHT(FPL_Combined[[#Headers],[Gameweek 04]],2)&lt;$B$622,INDEX(FPL_Results_Extract[Gameweek 04],MATCH($A157,FPL_Results_Extract[[Player]:[Player]],0)),INDEX(Team_Key[[Abbreviation]:[Abbreviation]],MATCH(LEFT(INDEX(FPL_Fixtures_Extract[],MATCH($A157,FPL_Fixtures_Extract[[Player]:[Player]],0),MATCH(FPL_Combined[[#Headers],[Gameweek 04]],FPL_Fixtures_Extract[#Headers],0)),LEN(INDEX(FPL_Fixtures_Extract[],MATCH($A157,FPL_Fixtures_Extract[[Player]:[Player]],0),MATCH(FPL_Combined[[#Headers],[Gameweek 04]],FPL_Fixtures_Extract[#Headers],0)))-4),Team_Key[[Full Name]:[Full Name]],0))&amp;RIGHT(INDEX(FPL_Fixtures_Extract[],MATCH($A157,FPL_Fixtures_Extract[[Player]:[Player]],0),MATCH(FPL_Combined[[#Headers],[Gameweek 04]],FPL_Fixtures_Extract[#Headers],0)),3))</f>
        <v>AVL(A) 2-2</v>
      </c>
      <c r="F157" t="str">
        <f ca="1">IF(RIGHT(FPL_Combined[[#Headers],[Gameweek 05]],2)&lt;$B$622,INDEX(FPL_Results_Extract[Gameweek 05],MATCH($A157,FPL_Results_Extract[[Player]:[Player]],0)),INDEX(Team_Key[[Abbreviation]:[Abbreviation]],MATCH(LEFT(INDEX(FPL_Fixtures_Extract[],MATCH($A157,FPL_Fixtures_Extract[[Player]:[Player]],0),MATCH(FPL_Combined[[#Headers],[Gameweek 05]],FPL_Fixtures_Extract[#Headers],0)),LEN(INDEX(FPL_Fixtures_Extract[],MATCH($A157,FPL_Fixtures_Extract[[Player]:[Player]],0),MATCH(FPL_Combined[[#Headers],[Gameweek 05]],FPL_Fixtures_Extract[#Headers],0)))-4),Team_Key[[Full Name]:[Full Name]],0))&amp;RIGHT(INDEX(FPL_Fixtures_Extract[],MATCH($A157,FPL_Fixtures_Extract[[Player]:[Player]],0),MATCH(FPL_Combined[[#Headers],[Gameweek 05]],FPL_Fixtures_Extract[#Headers],0)),3))</f>
        <v>TOT(H) 0-1</v>
      </c>
      <c r="G157" t="str">
        <f ca="1">IF(RIGHT(FPL_Combined[[#Headers],[Gameweek 06]],2)&lt;$B$622,INDEX(FPL_Results_Extract[Gameweek 06],MATCH($A157,FPL_Results_Extract[[Player]:[Player]],0)),INDEX(Team_Key[[Abbreviation]:[Abbreviation]],MATCH(LEFT(INDEX(FPL_Fixtures_Extract[],MATCH($A157,FPL_Fixtures_Extract[[Player]:[Player]],0),MATCH(FPL_Combined[[#Headers],[Gameweek 06]],FPL_Fixtures_Extract[#Headers],0)),LEN(INDEX(FPL_Fixtures_Extract[],MATCH($A157,FPL_Fixtures_Extract[[Player]:[Player]],0),MATCH(FPL_Combined[[#Headers],[Gameweek 06]],FPL_Fixtures_Extract[#Headers],0)))-4),Team_Key[[Full Name]:[Full Name]],0))&amp;RIGHT(INDEX(FPL_Fixtures_Extract[],MATCH($A157,FPL_Fixtures_Extract[[Player]:[Player]],0),MATCH(FPL_Combined[[#Headers],[Gameweek 06]],FPL_Fixtures_Extract[#Headers],0)),3))</f>
        <v>BOU(A) 0-2</v>
      </c>
      <c r="H157" t="str">
        <f ca="1">IF(RIGHT(FPL_Combined[[#Headers],[Gameweek 07]],2)&lt;$B$622,INDEX(FPL_Results_Extract[Gameweek 07],MATCH($A157,FPL_Results_Extract[[Player]:[Player]],0)),INDEX(Team_Key[[Abbreviation]:[Abbreviation]],MATCH(LEFT(INDEX(FPL_Fixtures_Extract[],MATCH($A157,FPL_Fixtures_Extract[[Player]:[Player]],0),MATCH(FPL_Combined[[#Headers],[Gameweek 07]],FPL_Fixtures_Extract[#Headers],0)),LEN(INDEX(FPL_Fixtures_Extract[],MATCH($A157,FPL_Fixtures_Extract[[Player]:[Player]],0),MATCH(FPL_Combined[[#Headers],[Gameweek 07]],FPL_Fixtures_Extract[#Headers],0)))-4),Team_Key[[Full Name]:[Full Name]],0))&amp;RIGHT(INDEX(FPL_Fixtures_Extract[],MATCH($A157,FPL_Fixtures_Extract[[Player]:[Player]],0),MATCH(FPL_Combined[[#Headers],[Gameweek 07]],FPL_Fixtures_Extract[#Headers],0)),3))</f>
        <v>MUN(A) 0-3</v>
      </c>
      <c r="I157" t="str">
        <f ca="1">IF(RIGHT(FPL_Combined[[#Headers],[Gameweek 08]],2)&lt;$B$622,INDEX(FPL_Results_Extract[Gameweek 08],MATCH($A157,FPL_Results_Extract[[Player]:[Player]],0)),INDEX(Team_Key[[Abbreviation]:[Abbreviation]],MATCH(LEFT(INDEX(FPL_Fixtures_Extract[],MATCH($A157,FPL_Fixtures_Extract[[Player]:[Player]],0),MATCH(FPL_Combined[[#Headers],[Gameweek 08]],FPL_Fixtures_Extract[#Headers],0)),LEN(INDEX(FPL_Fixtures_Extract[],MATCH($A157,FPL_Fixtures_Extract[[Player]:[Player]],0),MATCH(FPL_Combined[[#Headers],[Gameweek 08]],FPL_Fixtures_Extract[#Headers],0)))-4),Team_Key[[Full Name]:[Full Name]],0))&amp;RIGHT(INDEX(FPL_Fixtures_Extract[],MATCH($A157,FPL_Fixtures_Extract[[Player]:[Player]],0),MATCH(FPL_Combined[[#Headers],[Gameweek 08]],FPL_Fixtures_Extract[#Headers],0)),3))</f>
        <v>WHU(H) 2-2</v>
      </c>
      <c r="J157" t="str">
        <f ca="1">IF(RIGHT(FPL_Combined[[#Headers],[Gameweek 09]],2)&lt;$B$622,INDEX(FPL_Results_Extract[Gameweek 09],MATCH($A157,FPL_Results_Extract[[Player]:[Player]],0)),INDEX(Team_Key[[Abbreviation]:[Abbreviation]],MATCH(LEFT(INDEX(FPL_Fixtures_Extract[],MATCH($A157,FPL_Fixtures_Extract[[Player]:[Player]],0),MATCH(FPL_Combined[[#Headers],[Gameweek 09]],FPL_Fixtures_Extract[#Headers],0)),LEN(INDEX(FPL_Fixtures_Extract[],MATCH($A157,FPL_Fixtures_Extract[[Player]:[Player]],0),MATCH(FPL_Combined[[#Headers],[Gameweek 09]],FPL_Fixtures_Extract[#Headers],0)))-4),Team_Key[[Full Name]:[Full Name]],0))&amp;RIGHT(INDEX(FPL_Fixtures_Extract[],MATCH($A157,FPL_Fixtures_Extract[[Player]:[Player]],0),MATCH(FPL_Combined[[#Headers],[Gameweek 09]],FPL_Fixtures_Extract[#Headers],0)),3))</f>
        <v>WBA(A) 0-1</v>
      </c>
      <c r="K157" t="str">
        <f ca="1">IF(RIGHT(FPL_Combined[[#Headers],[Gameweek 10]],2)&lt;$B$622,INDEX(FPL_Results_Extract[Gameweek 10],MATCH($A157,FPL_Results_Extract[[Player]:[Player]],0)),INDEX(Team_Key[[Abbreviation]:[Abbreviation]],MATCH(LEFT(INDEX(FPL_Fixtures_Extract[],MATCH($A157,FPL_Fixtures_Extract[[Player]:[Player]],0),MATCH(FPL_Combined[[#Headers],[Gameweek 10]],FPL_Fixtures_Extract[#Headers],0)),LEN(INDEX(FPL_Fixtures_Extract[],MATCH($A157,FPL_Fixtures_Extract[[Player]:[Player]],0),MATCH(FPL_Combined[[#Headers],[Gameweek 10]],FPL_Fixtures_Extract[#Headers],0)))-4),Team_Key[[Full Name]:[Full Name]],0))&amp;RIGHT(INDEX(FPL_Fixtures_Extract[],MATCH($A157,FPL_Fixtures_Extract[[Player]:[Player]],0),MATCH(FPL_Combined[[#Headers],[Gameweek 10]],FPL_Fixtures_Extract[#Headers],0)),3))</f>
        <v>NEW(H) 3-0</v>
      </c>
      <c r="L157" t="str">
        <f ca="1">IF(RIGHT(FPL_Combined[[#Headers],[Gameweek 11]],2)&lt;$B$622,INDEX(FPL_Results_Extract[Gameweek 11],MATCH($A157,FPL_Results_Extract[[Player]:[Player]],0)),INDEX(Team_Key[[Abbreviation]:[Abbreviation]],MATCH(LEFT(INDEX(FPL_Fixtures_Extract[],MATCH($A157,FPL_Fixtures_Extract[[Player]:[Player]],0),MATCH(FPL_Combined[[#Headers],[Gameweek 11]],FPL_Fixtures_Extract[#Headers],0)),LEN(INDEX(FPL_Fixtures_Extract[],MATCH($A157,FPL_Fixtures_Extract[[Player]:[Player]],0),MATCH(FPL_Combined[[#Headers],[Gameweek 11]],FPL_Fixtures_Extract[#Headers],0)))-4),Team_Key[[Full Name]:[Full Name]],0))&amp;RIGHT(INDEX(FPL_Fixtures_Extract[],MATCH($A157,FPL_Fixtures_Extract[[Player]:[Player]],0),MATCH(FPL_Combined[[#Headers],[Gameweek 11]],FPL_Fixtures_Extract[#Headers],0)),3))</f>
        <v>EVE(A) 2-6</v>
      </c>
      <c r="M157" t="str">
        <f ca="1">IF(RIGHT(FPL_Combined[[#Headers],[Gameweek 12]],2)&lt;$B$622,INDEX(FPL_Results_Extract[Gameweek 12],MATCH($A157,FPL_Results_Extract[[Player]:[Player]],0)),INDEX(Team_Key[[Abbreviation]:[Abbreviation]],MATCH(LEFT(INDEX(FPL_Fixtures_Extract[],MATCH($A157,FPL_Fixtures_Extract[[Player]:[Player]],0),MATCH(FPL_Combined[[#Headers],[Gameweek 12]],FPL_Fixtures_Extract[#Headers],0)),LEN(INDEX(FPL_Fixtures_Extract[],MATCH($A157,FPL_Fixtures_Extract[[Player]:[Player]],0),MATCH(FPL_Combined[[#Headers],[Gameweek 12]],FPL_Fixtures_Extract[#Headers],0)))-4),Team_Key[[Full Name]:[Full Name]],0))&amp;RIGHT(INDEX(FPL_Fixtures_Extract[],MATCH($A157,FPL_Fixtures_Extract[[Player]:[Player]],0),MATCH(FPL_Combined[[#Headers],[Gameweek 12]],FPL_Fixtures_Extract[#Headers],0)),3))</f>
        <v>SOU(H) 0-1</v>
      </c>
      <c r="N157" t="str">
        <f ca="1">IF(RIGHT(FPL_Combined[[#Headers],[Gameweek 13]],2)&lt;$B$622,INDEX(FPL_Results_Extract[Gameweek 13],MATCH($A157,FPL_Results_Extract[[Player]:[Player]],0)),INDEX(Team_Key[[Abbreviation]:[Abbreviation]],MATCH(LEFT(INDEX(FPL_Fixtures_Extract[],MATCH($A157,FPL_Fixtures_Extract[[Player]:[Player]],0),MATCH(FPL_Combined[[#Headers],[Gameweek 13]],FPL_Fixtures_Extract[#Headers],0)),LEN(INDEX(FPL_Fixtures_Extract[],MATCH($A157,FPL_Fixtures_Extract[[Player]:[Player]],0),MATCH(FPL_Combined[[#Headers],[Gameweek 13]],FPL_Fixtures_Extract[#Headers],0)))-4),Team_Key[[Full Name]:[Full Name]],0))&amp;RIGHT(INDEX(FPL_Fixtures_Extract[],MATCH($A157,FPL_Fixtures_Extract[[Player]:[Player]],0),MATCH(FPL_Combined[[#Headers],[Gameweek 13]],FPL_Fixtures_Extract[#Headers],0)),3))</f>
        <v>CRY(A) 1-0</v>
      </c>
      <c r="O157" t="str">
        <f ca="1">IF(RIGHT(FPL_Combined[[#Headers],[Gameweek 14]],2)&lt;$B$622,INDEX(FPL_Results_Extract[Gameweek 14],MATCH($A157,FPL_Results_Extract[[Player]:[Player]],0)),INDEX(Team_Key[[Abbreviation]:[Abbreviation]],MATCH(LEFT(INDEX(FPL_Fixtures_Extract[],MATCH($A157,FPL_Fixtures_Extract[[Player]:[Player]],0),MATCH(FPL_Combined[[#Headers],[Gameweek 14]],FPL_Fixtures_Extract[#Headers],0)),LEN(INDEX(FPL_Fixtures_Extract[],MATCH($A157,FPL_Fixtures_Extract[[Player]:[Player]],0),MATCH(FPL_Combined[[#Headers],[Gameweek 14]],FPL_Fixtures_Extract[#Headers],0)))-4),Team_Key[[Full Name]:[Full Name]],0))&amp;RIGHT(INDEX(FPL_Fixtures_Extract[],MATCH($A157,FPL_Fixtures_Extract[[Player]:[Player]],0),MATCH(FPL_Combined[[#Headers],[Gameweek 14]],FPL_Fixtures_Extract[#Headers],0)),3))</f>
        <v>STK(H) 2-0</v>
      </c>
      <c r="P157" t="str">
        <f ca="1">IF(RIGHT(FPL_Combined[[#Headers],[Gameweek 15]],2)&lt;$B$622,INDEX(FPL_Results_Extract[Gameweek 15],MATCH($A157,FPL_Results_Extract[[Player]:[Player]],0)),INDEX(Team_Key[[Abbreviation]:[Abbreviation]],MATCH(LEFT(INDEX(FPL_Fixtures_Extract[],MATCH($A157,FPL_Fixtures_Extract[[Player]:[Player]],0),MATCH(FPL_Combined[[#Headers],[Gameweek 15]],FPL_Fixtures_Extract[#Headers],0)),LEN(INDEX(FPL_Fixtures_Extract[],MATCH($A157,FPL_Fixtures_Extract[[Player]:[Player]],0),MATCH(FPL_Combined[[#Headers],[Gameweek 15]],FPL_Fixtures_Extract[#Headers],0)))-4),Team_Key[[Full Name]:[Full Name]],0))&amp;RIGHT(INDEX(FPL_Fixtures_Extract[],MATCH($A157,FPL_Fixtures_Extract[[Player]:[Player]],0),MATCH(FPL_Combined[[#Headers],[Gameweek 15]],FPL_Fixtures_Extract[#Headers],0)),3))</f>
        <v>ARS(A) 1-3</v>
      </c>
      <c r="Q157" t="str">
        <f ca="1">IF(RIGHT(FPL_Combined[[#Headers],[Gameweek 16]],2)&lt;$B$622,INDEX(FPL_Results_Extract[Gameweek 16],MATCH($A157,FPL_Results_Extract[[Player]:[Player]],0)),INDEX(Team_Key[[Abbreviation]:[Abbreviation]],MATCH(LEFT(INDEX(FPL_Fixtures_Extract[],MATCH($A157,FPL_Fixtures_Extract[[Player]:[Player]],0),MATCH(FPL_Combined[[#Headers],[Gameweek 16]],FPL_Fixtures_Extract[#Headers],0)),LEN(INDEX(FPL_Fixtures_Extract[],MATCH($A157,FPL_Fixtures_Extract[[Player]:[Player]],0),MATCH(FPL_Combined[[#Headers],[Gameweek 16]],FPL_Fixtures_Extract[#Headers],0)))-4),Team_Key[[Full Name]:[Full Name]],0))&amp;RIGHT(INDEX(FPL_Fixtures_Extract[],MATCH($A157,FPL_Fixtures_Extract[[Player]:[Player]],0),MATCH(FPL_Combined[[#Headers],[Gameweek 16]],FPL_Fixtures_Extract[#Headers],0)),3))</f>
        <v>WAT(H) 0-1</v>
      </c>
      <c r="R157" t="str">
        <f ca="1">IF(RIGHT(FPL_Combined[[#Headers],[Gameweek 17]],2)&lt;$B$622,INDEX(FPL_Results_Extract[Gameweek 17],MATCH($A157,FPL_Results_Extract[[Player]:[Player]],0)),INDEX(Team_Key[[Abbreviation]:[Abbreviation]],MATCH(LEFT(INDEX(FPL_Fixtures_Extract[],MATCH($A157,FPL_Fixtures_Extract[[Player]:[Player]],0),MATCH(FPL_Combined[[#Headers],[Gameweek 17]],FPL_Fixtures_Extract[#Headers],0)),LEN(INDEX(FPL_Fixtures_Extract[],MATCH($A157,FPL_Fixtures_Extract[[Player]:[Player]],0),MATCH(FPL_Combined[[#Headers],[Gameweek 17]],FPL_Fixtures_Extract[#Headers],0)))-4),Team_Key[[Full Name]:[Full Name]],0))&amp;RIGHT(INDEX(FPL_Fixtures_Extract[],MATCH($A157,FPL_Fixtures_Extract[[Player]:[Player]],0),MATCH(FPL_Combined[[#Headers],[Gameweek 17]],FPL_Fixtures_Extract[#Headers],0)),3))</f>
        <v>CHE(A) 1-3</v>
      </c>
      <c r="S157" t="str">
        <f ca="1">IF(RIGHT(FPL_Combined[[#Headers],[Gameweek 18]],2)&lt;$B$622,INDEX(FPL_Results_Extract[Gameweek 18],MATCH($A157,FPL_Results_Extract[[Player]:[Player]],0)),INDEX(Team_Key[[Abbreviation]:[Abbreviation]],MATCH(LEFT(INDEX(FPL_Fixtures_Extract[],MATCH($A157,FPL_Fixtures_Extract[[Player]:[Player]],0),MATCH(FPL_Combined[[#Headers],[Gameweek 18]],FPL_Fixtures_Extract[#Headers],0)),LEN(INDEX(FPL_Fixtures_Extract[],MATCH($A157,FPL_Fixtures_Extract[[Player]:[Player]],0),MATCH(FPL_Combined[[#Headers],[Gameweek 18]],FPL_Fixtures_Extract[#Headers],0)))-4),Team_Key[[Full Name]:[Full Name]],0))&amp;RIGHT(INDEX(FPL_Fixtures_Extract[],MATCH($A157,FPL_Fixtures_Extract[[Player]:[Player]],0),MATCH(FPL_Combined[[#Headers],[Gameweek 18]],FPL_Fixtures_Extract[#Headers],0)),3))</f>
        <v>MCI(A) 1-4</v>
      </c>
      <c r="T157" t="str">
        <f ca="1">IF(RIGHT(FPL_Combined[[#Headers],[Gameweek 19]],2)&lt;$B$622,INDEX(FPL_Results_Extract[Gameweek 19],MATCH($A157,FPL_Results_Extract[[Player]:[Player]],0)),INDEX(Team_Key[[Abbreviation]:[Abbreviation]],MATCH(LEFT(INDEX(FPL_Fixtures_Extract[],MATCH($A157,FPL_Fixtures_Extract[[Player]:[Player]],0),MATCH(FPL_Combined[[#Headers],[Gameweek 19]],FPL_Fixtures_Extract[#Headers],0)),LEN(INDEX(FPL_Fixtures_Extract[],MATCH($A157,FPL_Fixtures_Extract[[Player]:[Player]],0),MATCH(FPL_Combined[[#Headers],[Gameweek 19]],FPL_Fixtures_Extract[#Headers],0)))-4),Team_Key[[Full Name]:[Full Name]],0))&amp;RIGHT(INDEX(FPL_Fixtures_Extract[],MATCH($A157,FPL_Fixtures_Extract[[Player]:[Player]],0),MATCH(FPL_Combined[[#Headers],[Gameweek 19]],FPL_Fixtures_Extract[#Headers],0)),3))</f>
        <v>LIV(H) 0-1</v>
      </c>
      <c r="U157" t="str">
        <f ca="1">IF(RIGHT(FPL_Combined[[#Headers],[Gameweek 20]],2)&lt;$B$622,INDEX(FPL_Results_Extract[Gameweek 20],MATCH($A157,FPL_Results_Extract[[Player]:[Player]],0)),INDEX(Team_Key[[Abbreviation]:[Abbreviation]],MATCH(LEFT(INDEX(FPL_Fixtures_Extract[],MATCH($A157,FPL_Fixtures_Extract[[Player]:[Player]],0),MATCH(FPL_Combined[[#Headers],[Gameweek 20]],FPL_Fixtures_Extract[#Headers],0)),LEN(INDEX(FPL_Fixtures_Extract[],MATCH($A157,FPL_Fixtures_Extract[[Player]:[Player]],0),MATCH(FPL_Combined[[#Headers],[Gameweek 20]],FPL_Fixtures_Extract[#Headers],0)))-4),Team_Key[[Full Name]:[Full Name]],0))&amp;RIGHT(INDEX(FPL_Fixtures_Extract[],MATCH($A157,FPL_Fixtures_Extract[[Player]:[Player]],0),MATCH(FPL_Combined[[#Headers],[Gameweek 20]],FPL_Fixtures_Extract[#Headers],0)),3))</f>
        <v>AVL(H) 3-1</v>
      </c>
      <c r="V157" t="str">
        <f ca="1">IF(RIGHT(FPL_Combined[[#Headers],[Gameweek 21]],2)&lt;$B$622,INDEX(FPL_Results_Extract[Gameweek 21],MATCH($A157,FPL_Results_Extract[[Player]:[Player]],0)),INDEX(Team_Key[[Abbreviation]:[Abbreviation]],MATCH(LEFT(INDEX(FPL_Fixtures_Extract[],MATCH($A157,FPL_Fixtures_Extract[[Player]:[Player]],0),MATCH(FPL_Combined[[#Headers],[Gameweek 21]],FPL_Fixtures_Extract[#Headers],0)),LEN(INDEX(FPL_Fixtures_Extract[],MATCH($A157,FPL_Fixtures_Extract[[Player]:[Player]],0),MATCH(FPL_Combined[[#Headers],[Gameweek 21]],FPL_Fixtures_Extract[#Headers],0)))-4),Team_Key[[Full Name]:[Full Name]],0))&amp;RIGHT(INDEX(FPL_Fixtures_Extract[],MATCH($A157,FPL_Fixtures_Extract[[Player]:[Player]],0),MATCH(FPL_Combined[[#Headers],[Gameweek 21]],FPL_Fixtures_Extract[#Headers],0)),3))</f>
        <v>SWA(A) 4-2</v>
      </c>
      <c r="W157" t="str">
        <f ca="1">IF(RIGHT(FPL_Combined[[#Headers],[Gameweek 22]],2)&lt;$B$622,INDEX(FPL_Results_Extract[Gameweek 22],MATCH($A157,FPL_Results_Extract[[Player]:[Player]],0)),INDEX(Team_Key[[Abbreviation]:[Abbreviation]],MATCH(LEFT(INDEX(FPL_Fixtures_Extract[],MATCH($A157,FPL_Fixtures_Extract[[Player]:[Player]],0),MATCH(FPL_Combined[[#Headers],[Gameweek 22]],FPL_Fixtures_Extract[#Headers],0)),LEN(INDEX(FPL_Fixtures_Extract[],MATCH($A157,FPL_Fixtures_Extract[[Player]:[Player]],0),MATCH(FPL_Combined[[#Headers],[Gameweek 22]],FPL_Fixtures_Extract[#Headers],0)))-4),Team_Key[[Full Name]:[Full Name]],0))&amp;RIGHT(INDEX(FPL_Fixtures_Extract[],MATCH($A157,FPL_Fixtures_Extract[[Player]:[Player]],0),MATCH(FPL_Combined[[#Headers],[Gameweek 22]],FPL_Fixtures_Extract[#Headers],0)),3))</f>
        <v>TOT(A) 1-4</v>
      </c>
      <c r="X157" t="str">
        <f ca="1">IF(RIGHT(FPL_Combined[[#Headers],[Gameweek 23]],2)&lt;$B$622,INDEX(FPL_Results_Extract[Gameweek 23],MATCH($A157,FPL_Results_Extract[[Player]:[Player]],0)),INDEX(Team_Key[[Abbreviation]:[Abbreviation]],MATCH(LEFT(INDEX(FPL_Fixtures_Extract[],MATCH($A157,FPL_Fixtures_Extract[[Player]:[Player]],0),MATCH(FPL_Combined[[#Headers],[Gameweek 23]],FPL_Fixtures_Extract[#Headers],0)),LEN(INDEX(FPL_Fixtures_Extract[],MATCH($A157,FPL_Fixtures_Extract[[Player]:[Player]],0),MATCH(FPL_Combined[[#Headers],[Gameweek 23]],FPL_Fixtures_Extract[#Headers],0)))-4),Team_Key[[Full Name]:[Full Name]],0))&amp;RIGHT(INDEX(FPL_Fixtures_Extract[],MATCH($A157,FPL_Fixtures_Extract[[Player]:[Player]],0),MATCH(FPL_Combined[[#Headers],[Gameweek 23]],FPL_Fixtures_Extract[#Headers],0)),3))</f>
        <v>BOU(H) 1-1</v>
      </c>
      <c r="Y157" t="str">
        <f ca="1">IF(RIGHT(FPL_Combined[[#Headers],[Gameweek 24]],2)&lt;$B$622,INDEX(FPL_Results_Extract[Team],MATCH($A157,FPL_Results_Extract[[Player]:[Player]],0)),INDEX(Team_Key[[Abbreviation]:[Abbreviation]],MATCH(LEFT(INDEX(FPL_Fixtures_Extract[],MATCH($A157,FPL_Fixtures_Extract[[Player]:[Player]],0),MATCH(FPL_Combined[[#Headers],[Gameweek 24]],FPL_Fixtures_Extract[#Headers],0)),LEN(INDEX(FPL_Fixtures_Extract[],MATCH($A157,FPL_Fixtures_Extract[[Player]:[Player]],0),MATCH(FPL_Combined[[#Headers],[Gameweek 24]],FPL_Fixtures_Extract[#Headers],0)))-4),Team_Key[[Full Name]:[Full Name]],0))&amp;RIGHT(INDEX(FPL_Fixtures_Extract[],MATCH($A157,FPL_Fixtures_Extract[[Player]:[Player]],0),MATCH(FPL_Combined[[#Headers],[Gameweek 24]],FPL_Fixtures_Extract[#Headers],0)),3))</f>
        <v>SUN</v>
      </c>
      <c r="Z157" t="str">
        <f ca="1">IF(RIGHT(FPL_Combined[[#Headers],[Gameweek 25]],2)&lt;$B$622,INDEX(FPL_Results_Extract[Player],MATCH($A157,FPL_Results_Extract[[Player]:[Player]],0)),INDEX(Team_Key[[Abbreviation]:[Abbreviation]],MATCH(LEFT(INDEX(FPL_Fixtures_Extract[],MATCH($A157,FPL_Fixtures_Extract[[Player]:[Player]],0),MATCH(FPL_Combined[[#Headers],[Gameweek 25]],FPL_Fixtures_Extract[#Headers],0)),LEN(INDEX(FPL_Fixtures_Extract[],MATCH($A157,FPL_Fixtures_Extract[[Player]:[Player]],0),MATCH(FPL_Combined[[#Headers],[Gameweek 25]],FPL_Fixtures_Extract[#Headers],0)))-4),Team_Key[[Full Name]:[Full Name]],0))&amp;RIGHT(INDEX(FPL_Fixtures_Extract[],MATCH($A157,FPL_Fixtures_Extract[[Player]:[Player]],0),MATCH(FPL_Combined[[#Headers],[Gameweek 25]],FPL_Fixtures_Extract[#Headers],0)),3))</f>
        <v>Defoe</v>
      </c>
      <c r="AA157" t="str">
        <f ca="1">IF(RIGHT(FPL_Combined[[#Headers],[Gameweek 26]],2)&lt;$B$622,INDEX(FPL_Results_Extract[Gameweek 01],MATCH($A157,FPL_Results_Extract[[Player]:[Player]],0)),INDEX(Team_Key[[Abbreviation]:[Abbreviation]],MATCH(LEFT(INDEX(FPL_Fixtures_Extract[],MATCH($A157,FPL_Fixtures_Extract[[Player]:[Player]],0),MATCH(FPL_Combined[[#Headers],[Gameweek 26]],FPL_Fixtures_Extract[#Headers],0)),LEN(INDEX(FPL_Fixtures_Extract[],MATCH($A157,FPL_Fixtures_Extract[[Player]:[Player]],0),MATCH(FPL_Combined[[#Headers],[Gameweek 26]],FPL_Fixtures_Extract[#Headers],0)))-4),Team_Key[[Full Name]:[Full Name]],0))&amp;RIGHT(INDEX(FPL_Fixtures_Extract[],MATCH($A157,FPL_Fixtures_Extract[[Player]:[Player]],0),MATCH(FPL_Combined[[#Headers],[Gameweek 26]],FPL_Fixtures_Extract[#Headers],0)),3))</f>
        <v>LEI(A) 2-4</v>
      </c>
      <c r="AB157" t="str">
        <f ca="1">IF(RIGHT(FPL_Combined[[#Headers],[Gameweek 27]],2)&lt;$B$622,INDEX(FPL_Results_Extract[Gameweek 02],MATCH($A157,FPL_Results_Extract[[Player]:[Player]],0)),INDEX(Team_Key[[Abbreviation]:[Abbreviation]],MATCH(LEFT(INDEX(FPL_Fixtures_Extract[],MATCH($A157,FPL_Fixtures_Extract[[Player]:[Player]],0),MATCH(FPL_Combined[[#Headers],[Gameweek 27]],FPL_Fixtures_Extract[#Headers],0)),LEN(INDEX(FPL_Fixtures_Extract[],MATCH($A157,FPL_Fixtures_Extract[[Player]:[Player]],0),MATCH(FPL_Combined[[#Headers],[Gameweek 27]],FPL_Fixtures_Extract[#Headers],0)))-4),Team_Key[[Full Name]:[Full Name]],0))&amp;RIGHT(INDEX(FPL_Fixtures_Extract[],MATCH($A157,FPL_Fixtures_Extract[[Player]:[Player]],0),MATCH(FPL_Combined[[#Headers],[Gameweek 27]],FPL_Fixtures_Extract[#Headers],0)),3))</f>
        <v>NOR(H) 1-3</v>
      </c>
      <c r="AC157" t="str">
        <f ca="1">IF(RIGHT(FPL_Combined[[#Headers],[Gameweek 28]],2)&lt;$B$622,INDEX(FPL_Results_Extract[Gameweek 03],MATCH($A157,FPL_Results_Extract[[Player]:[Player]],0)),INDEX(Team_Key[[Abbreviation]:[Abbreviation]],MATCH(LEFT(INDEX(FPL_Fixtures_Extract[],MATCH($A157,FPL_Fixtures_Extract[[Player]:[Player]],0),MATCH(FPL_Combined[[#Headers],[Gameweek 28]],FPL_Fixtures_Extract[#Headers],0)),LEN(INDEX(FPL_Fixtures_Extract[],MATCH($A157,FPL_Fixtures_Extract[[Player]:[Player]],0),MATCH(FPL_Combined[[#Headers],[Gameweek 28]],FPL_Fixtures_Extract[#Headers],0)))-4),Team_Key[[Full Name]:[Full Name]],0))&amp;RIGHT(INDEX(FPL_Fixtures_Extract[],MATCH($A157,FPL_Fixtures_Extract[[Player]:[Player]],0),MATCH(FPL_Combined[[#Headers],[Gameweek 28]],FPL_Fixtures_Extract[#Headers],0)),3))</f>
        <v>SWA(H) 1-1</v>
      </c>
      <c r="AD157" t="str">
        <f ca="1">IF(RIGHT(FPL_Combined[[#Headers],[Gameweek 29]],2)&lt;$B$622,INDEX(FPL_Results_Extract[Gameweek 04],MATCH($A157,FPL_Results_Extract[[Player]:[Player]],0)),INDEX(Team_Key[[Abbreviation]:[Abbreviation]],MATCH(LEFT(INDEX(FPL_Fixtures_Extract[],MATCH($A157,FPL_Fixtures_Extract[[Player]:[Player]],0),MATCH(FPL_Combined[[#Headers],[Gameweek 29]],FPL_Fixtures_Extract[#Headers],0)),LEN(INDEX(FPL_Fixtures_Extract[],MATCH($A157,FPL_Fixtures_Extract[[Player]:[Player]],0),MATCH(FPL_Combined[[#Headers],[Gameweek 29]],FPL_Fixtures_Extract[#Headers],0)))-4),Team_Key[[Full Name]:[Full Name]],0))&amp;RIGHT(INDEX(FPL_Fixtures_Extract[],MATCH($A157,FPL_Fixtures_Extract[[Player]:[Player]],0),MATCH(FPL_Combined[[#Headers],[Gameweek 29]],FPL_Fixtures_Extract[#Headers],0)),3))</f>
        <v>SOU(A)</v>
      </c>
      <c r="AE157" t="e">
        <f ca="1">IF(RIGHT(FPL_Combined[[#Headers],[Gameweek 30]],2)&lt;$B$622,INDEX(FPL_Results_Extract[Gameweek 05],MATCH($A157,FPL_Results_Extract[[Player]:[Player]],0)),INDEX(Team_Key[[Abbreviation]:[Abbreviation]],MATCH(LEFT(INDEX(FPL_Fixtures_Extract[],MATCH($A157,FPL_Fixtures_Extract[[Player]:[Player]],0),MATCH(FPL_Combined[[#Headers],[Gameweek 30]],FPL_Fixtures_Extract[#Headers],0)),LEN(INDEX(FPL_Fixtures_Extract[],MATCH($A157,FPL_Fixtures_Extract[[Player]:[Player]],0),MATCH(FPL_Combined[[#Headers],[Gameweek 30]],FPL_Fixtures_Extract[#Headers],0)))-4),Team_Key[[Full Name]:[Full Name]],0))&amp;RIGHT(INDEX(FPL_Fixtures_Extract[],MATCH($A157,FPL_Fixtures_Extract[[Player]:[Player]],0),MATCH(FPL_Combined[[#Headers],[Gameweek 30]],FPL_Fixtures_Extract[#Headers],0)),3))</f>
        <v>#VALUE!</v>
      </c>
      <c r="AF157" t="str">
        <f ca="1">IF(RIGHT(FPL_Combined[[#Headers],[Gameweek 31]],2)&lt;$B$622,INDEX(FPL_Results_Extract[Gameweek 06],MATCH($A157,FPL_Results_Extract[[Player]:[Player]],0)),INDEX(Team_Key[[Abbreviation]:[Abbreviation]],MATCH(LEFT(INDEX(FPL_Fixtures_Extract[],MATCH($A157,FPL_Fixtures_Extract[[Player]:[Player]],0),MATCH(FPL_Combined[[#Headers],[Gameweek 31]],FPL_Fixtures_Extract[#Headers],0)),LEN(INDEX(FPL_Fixtures_Extract[],MATCH($A157,FPL_Fixtures_Extract[[Player]:[Player]],0),MATCH(FPL_Combined[[#Headers],[Gameweek 31]],FPL_Fixtures_Extract[#Headers],0)))-4),Team_Key[[Full Name]:[Full Name]],0))&amp;RIGHT(INDEX(FPL_Fixtures_Extract[],MATCH($A157,FPL_Fixtures_Extract[[Player]:[Player]],0),MATCH(FPL_Combined[[#Headers],[Gameweek 31]],FPL_Fixtures_Extract[#Headers],0)),3))</f>
        <v>NEW(A)</v>
      </c>
      <c r="AG157" t="str">
        <f ca="1">IF(RIGHT(FPL_Combined[[#Headers],[Gameweek 32]],2)&lt;$B$622,INDEX(FPL_Results_Extract[Gameweek 07],MATCH($A157,FPL_Results_Extract[[Player]:[Player]],0)),INDEX(Team_Key[[Abbreviation]:[Abbreviation]],MATCH(LEFT(INDEX(FPL_Fixtures_Extract[],MATCH($A157,FPL_Fixtures_Extract[[Player]:[Player]],0),MATCH(FPL_Combined[[#Headers],[Gameweek 32]],FPL_Fixtures_Extract[#Headers],0)),LEN(INDEX(FPL_Fixtures_Extract[],MATCH($A157,FPL_Fixtures_Extract[[Player]:[Player]],0),MATCH(FPL_Combined[[#Headers],[Gameweek 32]],FPL_Fixtures_Extract[#Headers],0)))-4),Team_Key[[Full Name]:[Full Name]],0))&amp;RIGHT(INDEX(FPL_Fixtures_Extract[],MATCH($A157,FPL_Fixtures_Extract[[Player]:[Player]],0),MATCH(FPL_Combined[[#Headers],[Gameweek 32]],FPL_Fixtures_Extract[#Headers],0)),3))</f>
        <v>WBA(H)</v>
      </c>
      <c r="AH157" t="str">
        <f ca="1">IF(RIGHT(FPL_Combined[[#Headers],[Gameweek 33]],2)&lt;$B$622,INDEX(FPL_Results_Extract[Gameweek 08],MATCH($A157,FPL_Results_Extract[[Player]:[Player]],0)),INDEX(Team_Key[[Abbreviation]:[Abbreviation]],MATCH(LEFT(INDEX(FPL_Fixtures_Extract[],MATCH($A157,FPL_Fixtures_Extract[[Player]:[Player]],0),MATCH(FPL_Combined[[#Headers],[Gameweek 33]],FPL_Fixtures_Extract[#Headers],0)),LEN(INDEX(FPL_Fixtures_Extract[],MATCH($A157,FPL_Fixtures_Extract[[Player]:[Player]],0),MATCH(FPL_Combined[[#Headers],[Gameweek 33]],FPL_Fixtures_Extract[#Headers],0)))-4),Team_Key[[Full Name]:[Full Name]],0))&amp;RIGHT(INDEX(FPL_Fixtures_Extract[],MATCH($A157,FPL_Fixtures_Extract[[Player]:[Player]],0),MATCH(FPL_Combined[[#Headers],[Gameweek 33]],FPL_Fixtures_Extract[#Headers],0)),3))</f>
        <v>LEI(H)</v>
      </c>
      <c r="AI157" t="str">
        <f ca="1">IF(RIGHT(FPL_Combined[[#Headers],[Gameweek 34]],2)&lt;$B$622,INDEX(FPL_Results_Extract[Gameweek 09],MATCH($A157,FPL_Results_Extract[[Player]:[Player]],0)),INDEX(Team_Key[[Abbreviation]:[Abbreviation]],MATCH(LEFT(INDEX(FPL_Fixtures_Extract[],MATCH($A157,FPL_Fixtures_Extract[[Player]:[Player]],0),MATCH(FPL_Combined[[#Headers],[Gameweek 34]],FPL_Fixtures_Extract[#Headers],0)),LEN(INDEX(FPL_Fixtures_Extract[],MATCH($A157,FPL_Fixtures_Extract[[Player]:[Player]],0),MATCH(FPL_Combined[[#Headers],[Gameweek 34]],FPL_Fixtures_Extract[#Headers],0)))-4),Team_Key[[Full Name]:[Full Name]],0))&amp;RIGHT(INDEX(FPL_Fixtures_Extract[],MATCH($A157,FPL_Fixtures_Extract[[Player]:[Player]],0),MATCH(FPL_Combined[[#Headers],[Gameweek 34]],FPL_Fixtures_Extract[#Headers],0)),3))</f>
        <v>NOR(A)</v>
      </c>
      <c r="AJ157" t="str">
        <f ca="1">IF(RIGHT(FPL_Combined[[#Headers],[Gameweek 35]],2)&lt;$B$622,INDEX(FPL_Results_Extract[Gameweek 10],MATCH($A157,FPL_Results_Extract[[Player]:[Player]],0)),INDEX(Team_Key[[Abbreviation]:[Abbreviation]],MATCH(LEFT(INDEX(FPL_Fixtures_Extract[],MATCH($A157,FPL_Fixtures_Extract[[Player]:[Player]],0),MATCH(FPL_Combined[[#Headers],[Gameweek 35]],FPL_Fixtures_Extract[#Headers],0)),LEN(INDEX(FPL_Fixtures_Extract[],MATCH($A157,FPL_Fixtures_Extract[[Player]:[Player]],0),MATCH(FPL_Combined[[#Headers],[Gameweek 35]],FPL_Fixtures_Extract[#Headers],0)))-4),Team_Key[[Full Name]:[Full Name]],0))&amp;RIGHT(INDEX(FPL_Fixtures_Extract[],MATCH($A157,FPL_Fixtures_Extract[[Player]:[Player]],0),MATCH(FPL_Combined[[#Headers],[Gameweek 35]],FPL_Fixtures_Extract[#Headers],0)),3))</f>
        <v>ARS(H)</v>
      </c>
      <c r="AK157" t="str">
        <f ca="1">IF(RIGHT(FPL_Combined[[#Headers],[Gameweek 36]],2)&lt;$B$622,INDEX(FPL_Results_Extract[Gameweek 11],MATCH($A157,FPL_Results_Extract[[Player]:[Player]],0)),INDEX(Team_Key[[Abbreviation]:[Abbreviation]],MATCH(LEFT(INDEX(FPL_Fixtures_Extract[],MATCH($A157,FPL_Fixtures_Extract[[Player]:[Player]],0),MATCH(FPL_Combined[[#Headers],[Gameweek 36]],FPL_Fixtures_Extract[#Headers],0)),LEN(INDEX(FPL_Fixtures_Extract[],MATCH($A157,FPL_Fixtures_Extract[[Player]:[Player]],0),MATCH(FPL_Combined[[#Headers],[Gameweek 36]],FPL_Fixtures_Extract[#Headers],0)))-4),Team_Key[[Full Name]:[Full Name]],0))&amp;RIGHT(INDEX(FPL_Fixtures_Extract[],MATCH($A157,FPL_Fixtures_Extract[[Player]:[Player]],0),MATCH(FPL_Combined[[#Headers],[Gameweek 36]],FPL_Fixtures_Extract[#Headers],0)),3))</f>
        <v>STK(A)</v>
      </c>
      <c r="AL157" t="str">
        <f ca="1">IF(RIGHT(FPL_Combined[[#Headers],[Gameweek 37]],2)&lt;$B$622,INDEX(FPL_Results_Extract[Gameweek 12],MATCH($A157,FPL_Results_Extract[[Player]:[Player]],0)),INDEX(Team_Key[[Abbreviation]:[Abbreviation]],MATCH(LEFT(INDEX(FPL_Fixtures_Extract[],MATCH($A157,FPL_Fixtures_Extract[[Player]:[Player]],0),MATCH(FPL_Combined[[#Headers],[Gameweek 37]],FPL_Fixtures_Extract[#Headers],0)),LEN(INDEX(FPL_Fixtures_Extract[],MATCH($A157,FPL_Fixtures_Extract[[Player]:[Player]],0),MATCH(FPL_Combined[[#Headers],[Gameweek 37]],FPL_Fixtures_Extract[#Headers],0)))-4),Team_Key[[Full Name]:[Full Name]],0))&amp;RIGHT(INDEX(FPL_Fixtures_Extract[],MATCH($A157,FPL_Fixtures_Extract[[Player]:[Player]],0),MATCH(FPL_Combined[[#Headers],[Gameweek 37]],FPL_Fixtures_Extract[#Headers],0)),3))</f>
        <v>CHE(H)</v>
      </c>
      <c r="AM157" t="str">
        <f ca="1">IF(RIGHT(FPL_Combined[[#Headers],[Gameweek 38]],2)&lt;$B$622,INDEX(FPL_Results_Extract[Gameweek 13],MATCH($A157,FPL_Results_Extract[[Player]:[Player]],0)),INDEX(Team_Key[[Abbreviation]:[Abbreviation]],MATCH(LEFT(INDEX(FPL_Fixtures_Extract[],MATCH($A157,FPL_Fixtures_Extract[[Player]:[Player]],0),MATCH(FPL_Combined[[#Headers],[Gameweek 38]],FPL_Fixtures_Extract[#Headers],0)),LEN(INDEX(FPL_Fixtures_Extract[],MATCH($A157,FPL_Fixtures_Extract[[Player]:[Player]],0),MATCH(FPL_Combined[[#Headers],[Gameweek 38]],FPL_Fixtures_Extract[#Headers],0)))-4),Team_Key[[Full Name]:[Full Name]],0))&amp;RIGHT(INDEX(FPL_Fixtures_Extract[],MATCH($A157,FPL_Fixtures_Extract[[Player]:[Player]],0),MATCH(FPL_Combined[[#Headers],[Gameweek 38]],FPL_Fixtures_Extract[#Headers],0)),3))</f>
        <v>WAT(A)</v>
      </c>
    </row>
    <row r="158" spans="1:39" x14ac:dyDescent="0.45">
      <c r="A158" t="s">
        <v>598</v>
      </c>
      <c r="B158" t="str">
        <f ca="1">IF(RIGHT(FPL_Combined[[#Headers],[Gameweek 01]],2)&lt;$B$622,INDEX(FPL_Results_Extract[Gameweek 01],MATCH($A158,FPL_Results_Extract[[Player]:[Player]],0)),INDEX(Team_Key[[Abbreviation]:[Abbreviation]],MATCH(LEFT(INDEX(FPL_Fixtures_Extract[],MATCH($A158,FPL_Fixtures_Extract[[Player]:[Player]],0),MATCH(FPL_Combined[[#Headers],[Gameweek 01]],FPL_Fixtures_Extract[#Headers],0)),LEN(INDEX(FPL_Fixtures_Extract[],MATCH($A158,FPL_Fixtures_Extract[[Player]:[Player]],0),MATCH(FPL_Combined[[#Headers],[Gameweek 01]],FPL_Fixtures_Extract[#Headers],0)))-4),Team_Key[[Full Name]:[Full Name]],0))&amp;RIGHT(INDEX(FPL_Fixtures_Extract[],MATCH($A158,FPL_Fixtures_Extract[[Player]:[Player]],0),MATCH(FPL_Combined[[#Headers],[Gameweek 01]],FPL_Fixtures_Extract[#Headers],0)),3))</f>
        <v>NOR(A) 3-1</v>
      </c>
      <c r="C158" t="str">
        <f ca="1">IF(RIGHT(FPL_Combined[[#Headers],[Gameweek 02]],2)&lt;$B$622,INDEX(FPL_Results_Extract[Gameweek 02],MATCH($A158,FPL_Results_Extract[[Player]:[Player]],0)),INDEX(Team_Key[[Abbreviation]:[Abbreviation]],MATCH(LEFT(INDEX(FPL_Fixtures_Extract[],MATCH($A158,FPL_Fixtures_Extract[[Player]:[Player]],0),MATCH(FPL_Combined[[#Headers],[Gameweek 02]],FPL_Fixtures_Extract[#Headers],0)),LEN(INDEX(FPL_Fixtures_Extract[],MATCH($A158,FPL_Fixtures_Extract[[Player]:[Player]],0),MATCH(FPL_Combined[[#Headers],[Gameweek 02]],FPL_Fixtures_Extract[#Headers],0)))-4),Team_Key[[Full Name]:[Full Name]],0))&amp;RIGHT(INDEX(FPL_Fixtures_Extract[],MATCH($A158,FPL_Fixtures_Extract[[Player]:[Player]],0),MATCH(FPL_Combined[[#Headers],[Gameweek 02]],FPL_Fixtures_Extract[#Headers],0)),3))</f>
        <v>ARS(H) 1-2</v>
      </c>
      <c r="D158" t="str">
        <f ca="1">IF(RIGHT(FPL_Combined[[#Headers],[Gameweek 03]],2)&lt;$B$622,INDEX(FPL_Results_Extract[Gameweek 03],MATCH($A158,FPL_Results_Extract[[Player]:[Player]],0)),INDEX(Team_Key[[Abbreviation]:[Abbreviation]],MATCH(LEFT(INDEX(FPL_Fixtures_Extract[],MATCH($A158,FPL_Fixtures_Extract[[Player]:[Player]],0),MATCH(FPL_Combined[[#Headers],[Gameweek 03]],FPL_Fixtures_Extract[#Headers],0)),LEN(INDEX(FPL_Fixtures_Extract[],MATCH($A158,FPL_Fixtures_Extract[[Player]:[Player]],0),MATCH(FPL_Combined[[#Headers],[Gameweek 03]],FPL_Fixtures_Extract[#Headers],0)))-4),Team_Key[[Full Name]:[Full Name]],0))&amp;RIGHT(INDEX(FPL_Fixtures_Extract[],MATCH($A158,FPL_Fixtures_Extract[[Player]:[Player]],0),MATCH(FPL_Combined[[#Headers],[Gameweek 03]],FPL_Fixtures_Extract[#Headers],0)),3))</f>
        <v>AVL(H) 2-1</v>
      </c>
      <c r="E158" t="str">
        <f ca="1">IF(RIGHT(FPL_Combined[[#Headers],[Gameweek 04]],2)&lt;$B$622,INDEX(FPL_Results_Extract[Gameweek 04],MATCH($A158,FPL_Results_Extract[[Player]:[Player]],0)),INDEX(Team_Key[[Abbreviation]:[Abbreviation]],MATCH(LEFT(INDEX(FPL_Fixtures_Extract[],MATCH($A158,FPL_Fixtures_Extract[[Player]:[Player]],0),MATCH(FPL_Combined[[#Headers],[Gameweek 04]],FPL_Fixtures_Extract[#Headers],0)),LEN(INDEX(FPL_Fixtures_Extract[],MATCH($A158,FPL_Fixtures_Extract[[Player]:[Player]],0),MATCH(FPL_Combined[[#Headers],[Gameweek 04]],FPL_Fixtures_Extract[#Headers],0)))-4),Team_Key[[Full Name]:[Full Name]],0))&amp;RIGHT(INDEX(FPL_Fixtures_Extract[],MATCH($A158,FPL_Fixtures_Extract[[Player]:[Player]],0),MATCH(FPL_Combined[[#Headers],[Gameweek 04]],FPL_Fixtures_Extract[#Headers],0)),3))</f>
        <v>CHE(A) 2-1</v>
      </c>
      <c r="F158" t="str">
        <f ca="1">IF(RIGHT(FPL_Combined[[#Headers],[Gameweek 05]],2)&lt;$B$622,INDEX(FPL_Results_Extract[Gameweek 05],MATCH($A158,FPL_Results_Extract[[Player]:[Player]],0)),INDEX(Team_Key[[Abbreviation]:[Abbreviation]],MATCH(LEFT(INDEX(FPL_Fixtures_Extract[],MATCH($A158,FPL_Fixtures_Extract[[Player]:[Player]],0),MATCH(FPL_Combined[[#Headers],[Gameweek 05]],FPL_Fixtures_Extract[#Headers],0)),LEN(INDEX(FPL_Fixtures_Extract[],MATCH($A158,FPL_Fixtures_Extract[[Player]:[Player]],0),MATCH(FPL_Combined[[#Headers],[Gameweek 05]],FPL_Fixtures_Extract[#Headers],0)))-4),Team_Key[[Full Name]:[Full Name]],0))&amp;RIGHT(INDEX(FPL_Fixtures_Extract[],MATCH($A158,FPL_Fixtures_Extract[[Player]:[Player]],0),MATCH(FPL_Combined[[#Headers],[Gameweek 05]],FPL_Fixtures_Extract[#Headers],0)),3))</f>
        <v>MCI(H) 0-1</v>
      </c>
      <c r="G158" t="str">
        <f ca="1">IF(RIGHT(FPL_Combined[[#Headers],[Gameweek 06]],2)&lt;$B$622,INDEX(FPL_Results_Extract[Gameweek 06],MATCH($A158,FPL_Results_Extract[[Player]:[Player]],0)),INDEX(Team_Key[[Abbreviation]:[Abbreviation]],MATCH(LEFT(INDEX(FPL_Fixtures_Extract[],MATCH($A158,FPL_Fixtures_Extract[[Player]:[Player]],0),MATCH(FPL_Combined[[#Headers],[Gameweek 06]],FPL_Fixtures_Extract[#Headers],0)),LEN(INDEX(FPL_Fixtures_Extract[],MATCH($A158,FPL_Fixtures_Extract[[Player]:[Player]],0),MATCH(FPL_Combined[[#Headers],[Gameweek 06]],FPL_Fixtures_Extract[#Headers],0)))-4),Team_Key[[Full Name]:[Full Name]],0))&amp;RIGHT(INDEX(FPL_Fixtures_Extract[],MATCH($A158,FPL_Fixtures_Extract[[Player]:[Player]],0),MATCH(FPL_Combined[[#Headers],[Gameweek 06]],FPL_Fixtures_Extract[#Headers],0)),3))</f>
        <v>TOT(A) 0-1</v>
      </c>
      <c r="H158" t="str">
        <f ca="1">IF(RIGHT(FPL_Combined[[#Headers],[Gameweek 07]],2)&lt;$B$622,INDEX(FPL_Results_Extract[Gameweek 07],MATCH($A158,FPL_Results_Extract[[Player]:[Player]],0)),INDEX(Team_Key[[Abbreviation]:[Abbreviation]],MATCH(LEFT(INDEX(FPL_Fixtures_Extract[],MATCH($A158,FPL_Fixtures_Extract[[Player]:[Player]],0),MATCH(FPL_Combined[[#Headers],[Gameweek 07]],FPL_Fixtures_Extract[#Headers],0)),LEN(INDEX(FPL_Fixtures_Extract[],MATCH($A158,FPL_Fixtures_Extract[[Player]:[Player]],0),MATCH(FPL_Combined[[#Headers],[Gameweek 07]],FPL_Fixtures_Extract[#Headers],0)))-4),Team_Key[[Full Name]:[Full Name]],0))&amp;RIGHT(INDEX(FPL_Fixtures_Extract[],MATCH($A158,FPL_Fixtures_Extract[[Player]:[Player]],0),MATCH(FPL_Combined[[#Headers],[Gameweek 07]],FPL_Fixtures_Extract[#Headers],0)),3))</f>
        <v>WAT(A) 1-0</v>
      </c>
      <c r="I158" t="str">
        <f ca="1">IF(RIGHT(FPL_Combined[[#Headers],[Gameweek 08]],2)&lt;$B$622,INDEX(FPL_Results_Extract[Gameweek 08],MATCH($A158,FPL_Results_Extract[[Player]:[Player]],0)),INDEX(Team_Key[[Abbreviation]:[Abbreviation]],MATCH(LEFT(INDEX(FPL_Fixtures_Extract[],MATCH($A158,FPL_Fixtures_Extract[[Player]:[Player]],0),MATCH(FPL_Combined[[#Headers],[Gameweek 08]],FPL_Fixtures_Extract[#Headers],0)),LEN(INDEX(FPL_Fixtures_Extract[],MATCH($A158,FPL_Fixtures_Extract[[Player]:[Player]],0),MATCH(FPL_Combined[[#Headers],[Gameweek 08]],FPL_Fixtures_Extract[#Headers],0)))-4),Team_Key[[Full Name]:[Full Name]],0))&amp;RIGHT(INDEX(FPL_Fixtures_Extract[],MATCH($A158,FPL_Fixtures_Extract[[Player]:[Player]],0),MATCH(FPL_Combined[[#Headers],[Gameweek 08]],FPL_Fixtures_Extract[#Headers],0)),3))</f>
        <v>WBA(H) 2-0</v>
      </c>
      <c r="J158" t="str">
        <f ca="1">IF(RIGHT(FPL_Combined[[#Headers],[Gameweek 09]],2)&lt;$B$622,INDEX(FPL_Results_Extract[Gameweek 09],MATCH($A158,FPL_Results_Extract[[Player]:[Player]],0)),INDEX(Team_Key[[Abbreviation]:[Abbreviation]],MATCH(LEFT(INDEX(FPL_Fixtures_Extract[],MATCH($A158,FPL_Fixtures_Extract[[Player]:[Player]],0),MATCH(FPL_Combined[[#Headers],[Gameweek 09]],FPL_Fixtures_Extract[#Headers],0)),LEN(INDEX(FPL_Fixtures_Extract[],MATCH($A158,FPL_Fixtures_Extract[[Player]:[Player]],0),MATCH(FPL_Combined[[#Headers],[Gameweek 09]],FPL_Fixtures_Extract[#Headers],0)))-4),Team_Key[[Full Name]:[Full Name]],0))&amp;RIGHT(INDEX(FPL_Fixtures_Extract[],MATCH($A158,FPL_Fixtures_Extract[[Player]:[Player]],0),MATCH(FPL_Combined[[#Headers],[Gameweek 09]],FPL_Fixtures_Extract[#Headers],0)),3))</f>
        <v>WHU(H) 1-3</v>
      </c>
      <c r="K158" t="str">
        <f ca="1">IF(RIGHT(FPL_Combined[[#Headers],[Gameweek 10]],2)&lt;$B$622,INDEX(FPL_Results_Extract[Gameweek 10],MATCH($A158,FPL_Results_Extract[[Player]:[Player]],0)),INDEX(Team_Key[[Abbreviation]:[Abbreviation]],MATCH(LEFT(INDEX(FPL_Fixtures_Extract[],MATCH($A158,FPL_Fixtures_Extract[[Player]:[Player]],0),MATCH(FPL_Combined[[#Headers],[Gameweek 10]],FPL_Fixtures_Extract[#Headers],0)),LEN(INDEX(FPL_Fixtures_Extract[],MATCH($A158,FPL_Fixtures_Extract[[Player]:[Player]],0),MATCH(FPL_Combined[[#Headers],[Gameweek 10]],FPL_Fixtures_Extract[#Headers],0)))-4),Team_Key[[Full Name]:[Full Name]],0))&amp;RIGHT(INDEX(FPL_Fixtures_Extract[],MATCH($A158,FPL_Fixtures_Extract[[Player]:[Player]],0),MATCH(FPL_Combined[[#Headers],[Gameweek 10]],FPL_Fixtures_Extract[#Headers],0)),3))</f>
        <v>LEI(A) 0-1</v>
      </c>
      <c r="L158" t="str">
        <f ca="1">IF(RIGHT(FPL_Combined[[#Headers],[Gameweek 11]],2)&lt;$B$622,INDEX(FPL_Results_Extract[Gameweek 11],MATCH($A158,FPL_Results_Extract[[Player]:[Player]],0)),INDEX(Team_Key[[Abbreviation]:[Abbreviation]],MATCH(LEFT(INDEX(FPL_Fixtures_Extract[],MATCH($A158,FPL_Fixtures_Extract[[Player]:[Player]],0),MATCH(FPL_Combined[[#Headers],[Gameweek 11]],FPL_Fixtures_Extract[#Headers],0)),LEN(INDEX(FPL_Fixtures_Extract[],MATCH($A158,FPL_Fixtures_Extract[[Player]:[Player]],0),MATCH(FPL_Combined[[#Headers],[Gameweek 11]],FPL_Fixtures_Extract[#Headers],0)))-4),Team_Key[[Full Name]:[Full Name]],0))&amp;RIGHT(INDEX(FPL_Fixtures_Extract[],MATCH($A158,FPL_Fixtures_Extract[[Player]:[Player]],0),MATCH(FPL_Combined[[#Headers],[Gameweek 11]],FPL_Fixtures_Extract[#Headers],0)),3))</f>
        <v>MUN(H) 0-0</v>
      </c>
      <c r="M158" t="str">
        <f ca="1">IF(RIGHT(FPL_Combined[[#Headers],[Gameweek 12]],2)&lt;$B$622,INDEX(FPL_Results_Extract[Gameweek 12],MATCH($A158,FPL_Results_Extract[[Player]:[Player]],0)),INDEX(Team_Key[[Abbreviation]:[Abbreviation]],MATCH(LEFT(INDEX(FPL_Fixtures_Extract[],MATCH($A158,FPL_Fixtures_Extract[[Player]:[Player]],0),MATCH(FPL_Combined[[#Headers],[Gameweek 12]],FPL_Fixtures_Extract[#Headers],0)),LEN(INDEX(FPL_Fixtures_Extract[],MATCH($A158,FPL_Fixtures_Extract[[Player]:[Player]],0),MATCH(FPL_Combined[[#Headers],[Gameweek 12]],FPL_Fixtures_Extract[#Headers],0)))-4),Team_Key[[Full Name]:[Full Name]],0))&amp;RIGHT(INDEX(FPL_Fixtures_Extract[],MATCH($A158,FPL_Fixtures_Extract[[Player]:[Player]],0),MATCH(FPL_Combined[[#Headers],[Gameweek 12]],FPL_Fixtures_Extract[#Headers],0)),3))</f>
        <v>LIV(A) 2-1</v>
      </c>
      <c r="N158" t="str">
        <f ca="1">IF(RIGHT(FPL_Combined[[#Headers],[Gameweek 13]],2)&lt;$B$622,INDEX(FPL_Results_Extract[Gameweek 13],MATCH($A158,FPL_Results_Extract[[Player]:[Player]],0)),INDEX(Team_Key[[Abbreviation]:[Abbreviation]],MATCH(LEFT(INDEX(FPL_Fixtures_Extract[],MATCH($A158,FPL_Fixtures_Extract[[Player]:[Player]],0),MATCH(FPL_Combined[[#Headers],[Gameweek 13]],FPL_Fixtures_Extract[#Headers],0)),LEN(INDEX(FPL_Fixtures_Extract[],MATCH($A158,FPL_Fixtures_Extract[[Player]:[Player]],0),MATCH(FPL_Combined[[#Headers],[Gameweek 13]],FPL_Fixtures_Extract[#Headers],0)))-4),Team_Key[[Full Name]:[Full Name]],0))&amp;RIGHT(INDEX(FPL_Fixtures_Extract[],MATCH($A158,FPL_Fixtures_Extract[[Player]:[Player]],0),MATCH(FPL_Combined[[#Headers],[Gameweek 13]],FPL_Fixtures_Extract[#Headers],0)),3))</f>
        <v>SUN(H) 0-1</v>
      </c>
      <c r="O158" t="str">
        <f ca="1">IF(RIGHT(FPL_Combined[[#Headers],[Gameweek 14]],2)&lt;$B$622,INDEX(FPL_Results_Extract[Gameweek 14],MATCH($A158,FPL_Results_Extract[[Player]:[Player]],0)),INDEX(Team_Key[[Abbreviation]:[Abbreviation]],MATCH(LEFT(INDEX(FPL_Fixtures_Extract[],MATCH($A158,FPL_Fixtures_Extract[[Player]:[Player]],0),MATCH(FPL_Combined[[#Headers],[Gameweek 14]],FPL_Fixtures_Extract[#Headers],0)),LEN(INDEX(FPL_Fixtures_Extract[],MATCH($A158,FPL_Fixtures_Extract[[Player]:[Player]],0),MATCH(FPL_Combined[[#Headers],[Gameweek 14]],FPL_Fixtures_Extract[#Headers],0)))-4),Team_Key[[Full Name]:[Full Name]],0))&amp;RIGHT(INDEX(FPL_Fixtures_Extract[],MATCH($A158,FPL_Fixtures_Extract[[Player]:[Player]],0),MATCH(FPL_Combined[[#Headers],[Gameweek 14]],FPL_Fixtures_Extract[#Headers],0)),3))</f>
        <v>NEW(H) 5-1</v>
      </c>
      <c r="P158" t="str">
        <f ca="1">IF(RIGHT(FPL_Combined[[#Headers],[Gameweek 15]],2)&lt;$B$622,INDEX(FPL_Results_Extract[Gameweek 15],MATCH($A158,FPL_Results_Extract[[Player]:[Player]],0)),INDEX(Team_Key[[Abbreviation]:[Abbreviation]],MATCH(LEFT(INDEX(FPL_Fixtures_Extract[],MATCH($A158,FPL_Fixtures_Extract[[Player]:[Player]],0),MATCH(FPL_Combined[[#Headers],[Gameweek 15]],FPL_Fixtures_Extract[#Headers],0)),LEN(INDEX(FPL_Fixtures_Extract[],MATCH($A158,FPL_Fixtures_Extract[[Player]:[Player]],0),MATCH(FPL_Combined[[#Headers],[Gameweek 15]],FPL_Fixtures_Extract[#Headers],0)))-4),Team_Key[[Full Name]:[Full Name]],0))&amp;RIGHT(INDEX(FPL_Fixtures_Extract[],MATCH($A158,FPL_Fixtures_Extract[[Player]:[Player]],0),MATCH(FPL_Combined[[#Headers],[Gameweek 15]],FPL_Fixtures_Extract[#Headers],0)),3))</f>
        <v>EVE(A) 1-1</v>
      </c>
      <c r="Q158" t="str">
        <f ca="1">IF(RIGHT(FPL_Combined[[#Headers],[Gameweek 16]],2)&lt;$B$622,INDEX(FPL_Results_Extract[Gameweek 16],MATCH($A158,FPL_Results_Extract[[Player]:[Player]],0)),INDEX(Team_Key[[Abbreviation]:[Abbreviation]],MATCH(LEFT(INDEX(FPL_Fixtures_Extract[],MATCH($A158,FPL_Fixtures_Extract[[Player]:[Player]],0),MATCH(FPL_Combined[[#Headers],[Gameweek 16]],FPL_Fixtures_Extract[#Headers],0)),LEN(INDEX(FPL_Fixtures_Extract[],MATCH($A158,FPL_Fixtures_Extract[[Player]:[Player]],0),MATCH(FPL_Combined[[#Headers],[Gameweek 16]],FPL_Fixtures_Extract[#Headers],0)))-4),Team_Key[[Full Name]:[Full Name]],0))&amp;RIGHT(INDEX(FPL_Fixtures_Extract[],MATCH($A158,FPL_Fixtures_Extract[[Player]:[Player]],0),MATCH(FPL_Combined[[#Headers],[Gameweek 16]],FPL_Fixtures_Extract[#Headers],0)),3))</f>
        <v>SOU(H) 1-0</v>
      </c>
      <c r="R158" t="str">
        <f ca="1">IF(RIGHT(FPL_Combined[[#Headers],[Gameweek 17]],2)&lt;$B$622,INDEX(FPL_Results_Extract[Gameweek 17],MATCH($A158,FPL_Results_Extract[[Player]:[Player]],0)),INDEX(Team_Key[[Abbreviation]:[Abbreviation]],MATCH(LEFT(INDEX(FPL_Fixtures_Extract[],MATCH($A158,FPL_Fixtures_Extract[[Player]:[Player]],0),MATCH(FPL_Combined[[#Headers],[Gameweek 17]],FPL_Fixtures_Extract[#Headers],0)),LEN(INDEX(FPL_Fixtures_Extract[],MATCH($A158,FPL_Fixtures_Extract[[Player]:[Player]],0),MATCH(FPL_Combined[[#Headers],[Gameweek 17]],FPL_Fixtures_Extract[#Headers],0)))-4),Team_Key[[Full Name]:[Full Name]],0))&amp;RIGHT(INDEX(FPL_Fixtures_Extract[],MATCH($A158,FPL_Fixtures_Extract[[Player]:[Player]],0),MATCH(FPL_Combined[[#Headers],[Gameweek 17]],FPL_Fixtures_Extract[#Headers],0)),3))</f>
        <v>STK(A) 2-1</v>
      </c>
      <c r="S158" t="str">
        <f ca="1">IF(RIGHT(FPL_Combined[[#Headers],[Gameweek 18]],2)&lt;$B$622,INDEX(FPL_Results_Extract[Gameweek 18],MATCH($A158,FPL_Results_Extract[[Player]:[Player]],0)),INDEX(Team_Key[[Abbreviation]:[Abbreviation]],MATCH(LEFT(INDEX(FPL_Fixtures_Extract[],MATCH($A158,FPL_Fixtures_Extract[[Player]:[Player]],0),MATCH(FPL_Combined[[#Headers],[Gameweek 18]],FPL_Fixtures_Extract[#Headers],0)),LEN(INDEX(FPL_Fixtures_Extract[],MATCH($A158,FPL_Fixtures_Extract[[Player]:[Player]],0),MATCH(FPL_Combined[[#Headers],[Gameweek 18]],FPL_Fixtures_Extract[#Headers],0)))-4),Team_Key[[Full Name]:[Full Name]],0))&amp;RIGHT(INDEX(FPL_Fixtures_Extract[],MATCH($A158,FPL_Fixtures_Extract[[Player]:[Player]],0),MATCH(FPL_Combined[[#Headers],[Gameweek 18]],FPL_Fixtures_Extract[#Headers],0)),3))</f>
        <v>BOU(A) 0-0</v>
      </c>
      <c r="T158" t="str">
        <f ca="1">IF(RIGHT(FPL_Combined[[#Headers],[Gameweek 19]],2)&lt;$B$622,INDEX(FPL_Results_Extract[Gameweek 19],MATCH($A158,FPL_Results_Extract[[Player]:[Player]],0)),INDEX(Team_Key[[Abbreviation]:[Abbreviation]],MATCH(LEFT(INDEX(FPL_Fixtures_Extract[],MATCH($A158,FPL_Fixtures_Extract[[Player]:[Player]],0),MATCH(FPL_Combined[[#Headers],[Gameweek 19]],FPL_Fixtures_Extract[#Headers],0)),LEN(INDEX(FPL_Fixtures_Extract[],MATCH($A158,FPL_Fixtures_Extract[[Player]:[Player]],0),MATCH(FPL_Combined[[#Headers],[Gameweek 19]],FPL_Fixtures_Extract[#Headers],0)))-4),Team_Key[[Full Name]:[Full Name]],0))&amp;RIGHT(INDEX(FPL_Fixtures_Extract[],MATCH($A158,FPL_Fixtures_Extract[[Player]:[Player]],0),MATCH(FPL_Combined[[#Headers],[Gameweek 19]],FPL_Fixtures_Extract[#Headers],0)),3))</f>
        <v>SWA(H) 0-0</v>
      </c>
      <c r="U158" t="str">
        <f ca="1">IF(RIGHT(FPL_Combined[[#Headers],[Gameweek 20]],2)&lt;$B$622,INDEX(FPL_Results_Extract[Gameweek 20],MATCH($A158,FPL_Results_Extract[[Player]:[Player]],0)),INDEX(Team_Key[[Abbreviation]:[Abbreviation]],MATCH(LEFT(INDEX(FPL_Fixtures_Extract[],MATCH($A158,FPL_Fixtures_Extract[[Player]:[Player]],0),MATCH(FPL_Combined[[#Headers],[Gameweek 20]],FPL_Fixtures_Extract[#Headers],0)),LEN(INDEX(FPL_Fixtures_Extract[],MATCH($A158,FPL_Fixtures_Extract[[Player]:[Player]],0),MATCH(FPL_Combined[[#Headers],[Gameweek 20]],FPL_Fixtures_Extract[#Headers],0)))-4),Team_Key[[Full Name]:[Full Name]],0))&amp;RIGHT(INDEX(FPL_Fixtures_Extract[],MATCH($A158,FPL_Fixtures_Extract[[Player]:[Player]],0),MATCH(FPL_Combined[[#Headers],[Gameweek 20]],FPL_Fixtures_Extract[#Headers],0)),3))</f>
        <v>CHE(H) 0-3</v>
      </c>
      <c r="V158" t="str">
        <f ca="1">IF(RIGHT(FPL_Combined[[#Headers],[Gameweek 21]],2)&lt;$B$622,INDEX(FPL_Results_Extract[Gameweek 21],MATCH($A158,FPL_Results_Extract[[Player]:[Player]],0)),INDEX(Team_Key[[Abbreviation]:[Abbreviation]],MATCH(LEFT(INDEX(FPL_Fixtures_Extract[],MATCH($A158,FPL_Fixtures_Extract[[Player]:[Player]],0),MATCH(FPL_Combined[[#Headers],[Gameweek 21]],FPL_Fixtures_Extract[#Headers],0)),LEN(INDEX(FPL_Fixtures_Extract[],MATCH($A158,FPL_Fixtures_Extract[[Player]:[Player]],0),MATCH(FPL_Combined[[#Headers],[Gameweek 21]],FPL_Fixtures_Extract[#Headers],0)))-4),Team_Key[[Full Name]:[Full Name]],0))&amp;RIGHT(INDEX(FPL_Fixtures_Extract[],MATCH($A158,FPL_Fixtures_Extract[[Player]:[Player]],0),MATCH(FPL_Combined[[#Headers],[Gameweek 21]],FPL_Fixtures_Extract[#Headers],0)),3))</f>
        <v>AVL(A) 0-1</v>
      </c>
      <c r="W158" t="str">
        <f ca="1">IF(RIGHT(FPL_Combined[[#Headers],[Gameweek 22]],2)&lt;$B$622,INDEX(FPL_Results_Extract[Gameweek 22],MATCH($A158,FPL_Results_Extract[[Player]:[Player]],0)),INDEX(Team_Key[[Abbreviation]:[Abbreviation]],MATCH(LEFT(INDEX(FPL_Fixtures_Extract[],MATCH($A158,FPL_Fixtures_Extract[[Player]:[Player]],0),MATCH(FPL_Combined[[#Headers],[Gameweek 22]],FPL_Fixtures_Extract[#Headers],0)),LEN(INDEX(FPL_Fixtures_Extract[],MATCH($A158,FPL_Fixtures_Extract[[Player]:[Player]],0),MATCH(FPL_Combined[[#Headers],[Gameweek 22]],FPL_Fixtures_Extract[#Headers],0)))-4),Team_Key[[Full Name]:[Full Name]],0))&amp;RIGHT(INDEX(FPL_Fixtures_Extract[],MATCH($A158,FPL_Fixtures_Extract[[Player]:[Player]],0),MATCH(FPL_Combined[[#Headers],[Gameweek 22]],FPL_Fixtures_Extract[#Headers],0)),3))</f>
        <v>MCI(A) 0-4</v>
      </c>
      <c r="X158" t="str">
        <f ca="1">IF(RIGHT(FPL_Combined[[#Headers],[Gameweek 23]],2)&lt;$B$622,INDEX(FPL_Results_Extract[Gameweek 23],MATCH($A158,FPL_Results_Extract[[Player]:[Player]],0)),INDEX(Team_Key[[Abbreviation]:[Abbreviation]],MATCH(LEFT(INDEX(FPL_Fixtures_Extract[],MATCH($A158,FPL_Fixtures_Extract[[Player]:[Player]],0),MATCH(FPL_Combined[[#Headers],[Gameweek 23]],FPL_Fixtures_Extract[#Headers],0)),LEN(INDEX(FPL_Fixtures_Extract[],MATCH($A158,FPL_Fixtures_Extract[[Player]:[Player]],0),MATCH(FPL_Combined[[#Headers],[Gameweek 23]],FPL_Fixtures_Extract[#Headers],0)))-4),Team_Key[[Full Name]:[Full Name]],0))&amp;RIGHT(INDEX(FPL_Fixtures_Extract[],MATCH($A158,FPL_Fixtures_Extract[[Player]:[Player]],0),MATCH(FPL_Combined[[#Headers],[Gameweek 23]],FPL_Fixtures_Extract[#Headers],0)),3))</f>
        <v>TOT(H) 1-3</v>
      </c>
      <c r="Y158" t="str">
        <f ca="1">IF(RIGHT(FPL_Combined[[#Headers],[Gameweek 24]],2)&lt;$B$622,INDEX(FPL_Results_Extract[Team],MATCH($A158,FPL_Results_Extract[[Player]:[Player]],0)),INDEX(Team_Key[[Abbreviation]:[Abbreviation]],MATCH(LEFT(INDEX(FPL_Fixtures_Extract[],MATCH($A158,FPL_Fixtures_Extract[[Player]:[Player]],0),MATCH(FPL_Combined[[#Headers],[Gameweek 24]],FPL_Fixtures_Extract[#Headers],0)),LEN(INDEX(FPL_Fixtures_Extract[],MATCH($A158,FPL_Fixtures_Extract[[Player]:[Player]],0),MATCH(FPL_Combined[[#Headers],[Gameweek 24]],FPL_Fixtures_Extract[#Headers],0)))-4),Team_Key[[Full Name]:[Full Name]],0))&amp;RIGHT(INDEX(FPL_Fixtures_Extract[],MATCH($A158,FPL_Fixtures_Extract[[Player]:[Player]],0),MATCH(FPL_Combined[[#Headers],[Gameweek 24]],FPL_Fixtures_Extract[#Headers],0)),3))</f>
        <v>CRY</v>
      </c>
      <c r="Z158" t="str">
        <f ca="1">IF(RIGHT(FPL_Combined[[#Headers],[Gameweek 25]],2)&lt;$B$622,INDEX(FPL_Results_Extract[Player],MATCH($A158,FPL_Results_Extract[[Player]:[Player]],0)),INDEX(Team_Key[[Abbreviation]:[Abbreviation]],MATCH(LEFT(INDEX(FPL_Fixtures_Extract[],MATCH($A158,FPL_Fixtures_Extract[[Player]:[Player]],0),MATCH(FPL_Combined[[#Headers],[Gameweek 25]],FPL_Fixtures_Extract[#Headers],0)),LEN(INDEX(FPL_Fixtures_Extract[],MATCH($A158,FPL_Fixtures_Extract[[Player]:[Player]],0),MATCH(FPL_Combined[[#Headers],[Gameweek 25]],FPL_Fixtures_Extract[#Headers],0)))-4),Team_Key[[Full Name]:[Full Name]],0))&amp;RIGHT(INDEX(FPL_Fixtures_Extract[],MATCH($A158,FPL_Fixtures_Extract[[Player]:[Player]],0),MATCH(FPL_Combined[[#Headers],[Gameweek 25]],FPL_Fixtures_Extract[#Headers],0)),3))</f>
        <v>Delaney</v>
      </c>
      <c r="AA158" t="str">
        <f ca="1">IF(RIGHT(FPL_Combined[[#Headers],[Gameweek 26]],2)&lt;$B$622,INDEX(FPL_Results_Extract[Gameweek 01],MATCH($A158,FPL_Results_Extract[[Player]:[Player]],0)),INDEX(Team_Key[[Abbreviation]:[Abbreviation]],MATCH(LEFT(INDEX(FPL_Fixtures_Extract[],MATCH($A158,FPL_Fixtures_Extract[[Player]:[Player]],0),MATCH(FPL_Combined[[#Headers],[Gameweek 26]],FPL_Fixtures_Extract[#Headers],0)),LEN(INDEX(FPL_Fixtures_Extract[],MATCH($A158,FPL_Fixtures_Extract[[Player]:[Player]],0),MATCH(FPL_Combined[[#Headers],[Gameweek 26]],FPL_Fixtures_Extract[#Headers],0)))-4),Team_Key[[Full Name]:[Full Name]],0))&amp;RIGHT(INDEX(FPL_Fixtures_Extract[],MATCH($A158,FPL_Fixtures_Extract[[Player]:[Player]],0),MATCH(FPL_Combined[[#Headers],[Gameweek 26]],FPL_Fixtures_Extract[#Headers],0)),3))</f>
        <v>NOR(A) 3-1</v>
      </c>
      <c r="AB158" t="str">
        <f ca="1">IF(RIGHT(FPL_Combined[[#Headers],[Gameweek 27]],2)&lt;$B$622,INDEX(FPL_Results_Extract[Gameweek 02],MATCH($A158,FPL_Results_Extract[[Player]:[Player]],0)),INDEX(Team_Key[[Abbreviation]:[Abbreviation]],MATCH(LEFT(INDEX(FPL_Fixtures_Extract[],MATCH($A158,FPL_Fixtures_Extract[[Player]:[Player]],0),MATCH(FPL_Combined[[#Headers],[Gameweek 27]],FPL_Fixtures_Extract[#Headers],0)),LEN(INDEX(FPL_Fixtures_Extract[],MATCH($A158,FPL_Fixtures_Extract[[Player]:[Player]],0),MATCH(FPL_Combined[[#Headers],[Gameweek 27]],FPL_Fixtures_Extract[#Headers],0)))-4),Team_Key[[Full Name]:[Full Name]],0))&amp;RIGHT(INDEX(FPL_Fixtures_Extract[],MATCH($A158,FPL_Fixtures_Extract[[Player]:[Player]],0),MATCH(FPL_Combined[[#Headers],[Gameweek 27]],FPL_Fixtures_Extract[#Headers],0)),3))</f>
        <v>ARS(H) 1-2</v>
      </c>
      <c r="AC158" t="str">
        <f ca="1">IF(RIGHT(FPL_Combined[[#Headers],[Gameweek 28]],2)&lt;$B$622,INDEX(FPL_Results_Extract[Gameweek 03],MATCH($A158,FPL_Results_Extract[[Player]:[Player]],0)),INDEX(Team_Key[[Abbreviation]:[Abbreviation]],MATCH(LEFT(INDEX(FPL_Fixtures_Extract[],MATCH($A158,FPL_Fixtures_Extract[[Player]:[Player]],0),MATCH(FPL_Combined[[#Headers],[Gameweek 28]],FPL_Fixtures_Extract[#Headers],0)),LEN(INDEX(FPL_Fixtures_Extract[],MATCH($A158,FPL_Fixtures_Extract[[Player]:[Player]],0),MATCH(FPL_Combined[[#Headers],[Gameweek 28]],FPL_Fixtures_Extract[#Headers],0)))-4),Team_Key[[Full Name]:[Full Name]],0))&amp;RIGHT(INDEX(FPL_Fixtures_Extract[],MATCH($A158,FPL_Fixtures_Extract[[Player]:[Player]],0),MATCH(FPL_Combined[[#Headers],[Gameweek 28]],FPL_Fixtures_Extract[#Headers],0)),3))</f>
        <v>AVL(H) 2-1</v>
      </c>
      <c r="AD158" t="str">
        <f ca="1">IF(RIGHT(FPL_Combined[[#Headers],[Gameweek 29]],2)&lt;$B$622,INDEX(FPL_Results_Extract[Gameweek 04],MATCH($A158,FPL_Results_Extract[[Player]:[Player]],0)),INDEX(Team_Key[[Abbreviation]:[Abbreviation]],MATCH(LEFT(INDEX(FPL_Fixtures_Extract[],MATCH($A158,FPL_Fixtures_Extract[[Player]:[Player]],0),MATCH(FPL_Combined[[#Headers],[Gameweek 29]],FPL_Fixtures_Extract[#Headers],0)),LEN(INDEX(FPL_Fixtures_Extract[],MATCH($A158,FPL_Fixtures_Extract[[Player]:[Player]],0),MATCH(FPL_Combined[[#Headers],[Gameweek 29]],FPL_Fixtures_Extract[#Headers],0)))-4),Team_Key[[Full Name]:[Full Name]],0))&amp;RIGHT(INDEX(FPL_Fixtures_Extract[],MATCH($A158,FPL_Fixtures_Extract[[Player]:[Player]],0),MATCH(FPL_Combined[[#Headers],[Gameweek 29]],FPL_Fixtures_Extract[#Headers],0)),3))</f>
        <v>LIV(H)</v>
      </c>
      <c r="AE158" t="e">
        <f ca="1">IF(RIGHT(FPL_Combined[[#Headers],[Gameweek 30]],2)&lt;$B$622,INDEX(FPL_Results_Extract[Gameweek 05],MATCH($A158,FPL_Results_Extract[[Player]:[Player]],0)),INDEX(Team_Key[[Abbreviation]:[Abbreviation]],MATCH(LEFT(INDEX(FPL_Fixtures_Extract[],MATCH($A158,FPL_Fixtures_Extract[[Player]:[Player]],0),MATCH(FPL_Combined[[#Headers],[Gameweek 30]],FPL_Fixtures_Extract[#Headers],0)),LEN(INDEX(FPL_Fixtures_Extract[],MATCH($A158,FPL_Fixtures_Extract[[Player]:[Player]],0),MATCH(FPL_Combined[[#Headers],[Gameweek 30]],FPL_Fixtures_Extract[#Headers],0)))-4),Team_Key[[Full Name]:[Full Name]],0))&amp;RIGHT(INDEX(FPL_Fixtures_Extract[],MATCH($A158,FPL_Fixtures_Extract[[Player]:[Player]],0),MATCH(FPL_Combined[[#Headers],[Gameweek 30]],FPL_Fixtures_Extract[#Headers],0)),3))</f>
        <v>#VALUE!</v>
      </c>
      <c r="AF158" t="str">
        <f ca="1">IF(RIGHT(FPL_Combined[[#Headers],[Gameweek 31]],2)&lt;$B$622,INDEX(FPL_Results_Extract[Gameweek 06],MATCH($A158,FPL_Results_Extract[[Player]:[Player]],0)),INDEX(Team_Key[[Abbreviation]:[Abbreviation]],MATCH(LEFT(INDEX(FPL_Fixtures_Extract[],MATCH($A158,FPL_Fixtures_Extract[[Player]:[Player]],0),MATCH(FPL_Combined[[#Headers],[Gameweek 31]],FPL_Fixtures_Extract[#Headers],0)),LEN(INDEX(FPL_Fixtures_Extract[],MATCH($A158,FPL_Fixtures_Extract[[Player]:[Player]],0),MATCH(FPL_Combined[[#Headers],[Gameweek 31]],FPL_Fixtures_Extract[#Headers],0)))-4),Team_Key[[Full Name]:[Full Name]],0))&amp;RIGHT(INDEX(FPL_Fixtures_Extract[],MATCH($A158,FPL_Fixtures_Extract[[Player]:[Player]],0),MATCH(FPL_Combined[[#Headers],[Gameweek 31]],FPL_Fixtures_Extract[#Headers],0)),3))</f>
        <v>LEI(H)</v>
      </c>
      <c r="AG158" t="str">
        <f ca="1">IF(RIGHT(FPL_Combined[[#Headers],[Gameweek 32]],2)&lt;$B$622,INDEX(FPL_Results_Extract[Gameweek 07],MATCH($A158,FPL_Results_Extract[[Player]:[Player]],0)),INDEX(Team_Key[[Abbreviation]:[Abbreviation]],MATCH(LEFT(INDEX(FPL_Fixtures_Extract[],MATCH($A158,FPL_Fixtures_Extract[[Player]:[Player]],0),MATCH(FPL_Combined[[#Headers],[Gameweek 32]],FPL_Fixtures_Extract[#Headers],0)),LEN(INDEX(FPL_Fixtures_Extract[],MATCH($A158,FPL_Fixtures_Extract[[Player]:[Player]],0),MATCH(FPL_Combined[[#Headers],[Gameweek 32]],FPL_Fixtures_Extract[#Headers],0)))-4),Team_Key[[Full Name]:[Full Name]],0))&amp;RIGHT(INDEX(FPL_Fixtures_Extract[],MATCH($A158,FPL_Fixtures_Extract[[Player]:[Player]],0),MATCH(FPL_Combined[[#Headers],[Gameweek 32]],FPL_Fixtures_Extract[#Headers],0)),3))</f>
        <v>WHU(A)</v>
      </c>
      <c r="AH158" t="str">
        <f ca="1">IF(RIGHT(FPL_Combined[[#Headers],[Gameweek 33]],2)&lt;$B$622,INDEX(FPL_Results_Extract[Gameweek 08],MATCH($A158,FPL_Results_Extract[[Player]:[Player]],0)),INDEX(Team_Key[[Abbreviation]:[Abbreviation]],MATCH(LEFT(INDEX(FPL_Fixtures_Extract[],MATCH($A158,FPL_Fixtures_Extract[[Player]:[Player]],0),MATCH(FPL_Combined[[#Headers],[Gameweek 33]],FPL_Fixtures_Extract[#Headers],0)),LEN(INDEX(FPL_Fixtures_Extract[],MATCH($A158,FPL_Fixtures_Extract[[Player]:[Player]],0),MATCH(FPL_Combined[[#Headers],[Gameweek 33]],FPL_Fixtures_Extract[#Headers],0)))-4),Team_Key[[Full Name]:[Full Name]],0))&amp;RIGHT(INDEX(FPL_Fixtures_Extract[],MATCH($A158,FPL_Fixtures_Extract[[Player]:[Player]],0),MATCH(FPL_Combined[[#Headers],[Gameweek 33]],FPL_Fixtures_Extract[#Headers],0)),3))</f>
        <v>NOR(H)</v>
      </c>
      <c r="AI158" t="str">
        <f ca="1">IF(RIGHT(FPL_Combined[[#Headers],[Gameweek 34]],2)&lt;$B$622,INDEX(FPL_Results_Extract[Gameweek 09],MATCH($A158,FPL_Results_Extract[[Player]:[Player]],0)),INDEX(Team_Key[[Abbreviation]:[Abbreviation]],MATCH(LEFT(INDEX(FPL_Fixtures_Extract[],MATCH($A158,FPL_Fixtures_Extract[[Player]:[Player]],0),MATCH(FPL_Combined[[#Headers],[Gameweek 34]],FPL_Fixtures_Extract[#Headers],0)),LEN(INDEX(FPL_Fixtures_Extract[],MATCH($A158,FPL_Fixtures_Extract[[Player]:[Player]],0),MATCH(FPL_Combined[[#Headers],[Gameweek 34]],FPL_Fixtures_Extract[#Headers],0)))-4),Team_Key[[Full Name]:[Full Name]],0))&amp;RIGHT(INDEX(FPL_Fixtures_Extract[],MATCH($A158,FPL_Fixtures_Extract[[Player]:[Player]],0),MATCH(FPL_Combined[[#Headers],[Gameweek 34]],FPL_Fixtures_Extract[#Headers],0)),3))</f>
        <v>ARS(A)</v>
      </c>
      <c r="AJ158" t="str">
        <f ca="1">IF(RIGHT(FPL_Combined[[#Headers],[Gameweek 35]],2)&lt;$B$622,INDEX(FPL_Results_Extract[Gameweek 10],MATCH($A158,FPL_Results_Extract[[Player]:[Player]],0)),INDEX(Team_Key[[Abbreviation]:[Abbreviation]],MATCH(LEFT(INDEX(FPL_Fixtures_Extract[],MATCH($A158,FPL_Fixtures_Extract[[Player]:[Player]],0),MATCH(FPL_Combined[[#Headers],[Gameweek 35]],FPL_Fixtures_Extract[#Headers],0)),LEN(INDEX(FPL_Fixtures_Extract[],MATCH($A158,FPL_Fixtures_Extract[[Player]:[Player]],0),MATCH(FPL_Combined[[#Headers],[Gameweek 35]],FPL_Fixtures_Extract[#Headers],0)))-4),Team_Key[[Full Name]:[Full Name]],0))&amp;RIGHT(INDEX(FPL_Fixtures_Extract[],MATCH($A158,FPL_Fixtures_Extract[[Player]:[Player]],0),MATCH(FPL_Combined[[#Headers],[Gameweek 35]],FPL_Fixtures_Extract[#Headers],0)),3))</f>
        <v>EVE(H)</v>
      </c>
      <c r="AK158" t="str">
        <f ca="1">IF(RIGHT(FPL_Combined[[#Headers],[Gameweek 36]],2)&lt;$B$622,INDEX(FPL_Results_Extract[Gameweek 11],MATCH($A158,FPL_Results_Extract[[Player]:[Player]],0)),INDEX(Team_Key[[Abbreviation]:[Abbreviation]],MATCH(LEFT(INDEX(FPL_Fixtures_Extract[],MATCH($A158,FPL_Fixtures_Extract[[Player]:[Player]],0),MATCH(FPL_Combined[[#Headers],[Gameweek 36]],FPL_Fixtures_Extract[#Headers],0)),LEN(INDEX(FPL_Fixtures_Extract[],MATCH($A158,FPL_Fixtures_Extract[[Player]:[Player]],0),MATCH(FPL_Combined[[#Headers],[Gameweek 36]],FPL_Fixtures_Extract[#Headers],0)))-4),Team_Key[[Full Name]:[Full Name]],0))&amp;RIGHT(INDEX(FPL_Fixtures_Extract[],MATCH($A158,FPL_Fixtures_Extract[[Player]:[Player]],0),MATCH(FPL_Combined[[#Headers],[Gameweek 36]],FPL_Fixtures_Extract[#Headers],0)),3))</f>
        <v>NEW(A)</v>
      </c>
      <c r="AL158" t="str">
        <f ca="1">IF(RIGHT(FPL_Combined[[#Headers],[Gameweek 37]],2)&lt;$B$622,INDEX(FPL_Results_Extract[Gameweek 12],MATCH($A158,FPL_Results_Extract[[Player]:[Player]],0)),INDEX(Team_Key[[Abbreviation]:[Abbreviation]],MATCH(LEFT(INDEX(FPL_Fixtures_Extract[],MATCH($A158,FPL_Fixtures_Extract[[Player]:[Player]],0),MATCH(FPL_Combined[[#Headers],[Gameweek 37]],FPL_Fixtures_Extract[#Headers],0)),LEN(INDEX(FPL_Fixtures_Extract[],MATCH($A158,FPL_Fixtures_Extract[[Player]:[Player]],0),MATCH(FPL_Combined[[#Headers],[Gameweek 37]],FPL_Fixtures_Extract[#Headers],0)))-4),Team_Key[[Full Name]:[Full Name]],0))&amp;RIGHT(INDEX(FPL_Fixtures_Extract[],MATCH($A158,FPL_Fixtures_Extract[[Player]:[Player]],0),MATCH(FPL_Combined[[#Headers],[Gameweek 37]],FPL_Fixtures_Extract[#Headers],0)),3))</f>
        <v>STK(H)</v>
      </c>
      <c r="AM158" t="str">
        <f ca="1">IF(RIGHT(FPL_Combined[[#Headers],[Gameweek 38]],2)&lt;$B$622,INDEX(FPL_Results_Extract[Gameweek 13],MATCH($A158,FPL_Results_Extract[[Player]:[Player]],0)),INDEX(Team_Key[[Abbreviation]:[Abbreviation]],MATCH(LEFT(INDEX(FPL_Fixtures_Extract[],MATCH($A158,FPL_Fixtures_Extract[[Player]:[Player]],0),MATCH(FPL_Combined[[#Headers],[Gameweek 38]],FPL_Fixtures_Extract[#Headers],0)),LEN(INDEX(FPL_Fixtures_Extract[],MATCH($A158,FPL_Fixtures_Extract[[Player]:[Player]],0),MATCH(FPL_Combined[[#Headers],[Gameweek 38]],FPL_Fixtures_Extract[#Headers],0)))-4),Team_Key[[Full Name]:[Full Name]],0))&amp;RIGHT(INDEX(FPL_Fixtures_Extract[],MATCH($A158,FPL_Fixtures_Extract[[Player]:[Player]],0),MATCH(FPL_Combined[[#Headers],[Gameweek 38]],FPL_Fixtures_Extract[#Headers],0)),3))</f>
        <v>SOU(A)</v>
      </c>
    </row>
    <row r="159" spans="1:39" x14ac:dyDescent="0.45">
      <c r="A159" t="s">
        <v>112</v>
      </c>
      <c r="B159" t="str">
        <f ca="1">IF(RIGHT(FPL_Combined[[#Headers],[Gameweek 01]],2)&lt;$B$622,INDEX(FPL_Results_Extract[Gameweek 01],MATCH($A159,FPL_Results_Extract[[Player]:[Player]],0)),INDEX(Team_Key[[Abbreviation]:[Abbreviation]],MATCH(LEFT(INDEX(FPL_Fixtures_Extract[],MATCH($A159,FPL_Fixtures_Extract[[Player]:[Player]],0),MATCH(FPL_Combined[[#Headers],[Gameweek 01]],FPL_Fixtures_Extract[#Headers],0)),LEN(INDEX(FPL_Fixtures_Extract[],MATCH($A159,FPL_Fixtures_Extract[[Player]:[Player]],0),MATCH(FPL_Combined[[#Headers],[Gameweek 01]],FPL_Fixtures_Extract[#Headers],0)))-4),Team_Key[[Full Name]:[Full Name]],0))&amp;RIGHT(INDEX(FPL_Fixtures_Extract[],MATCH($A159,FPL_Fixtures_Extract[[Player]:[Player]],0),MATCH(FPL_Combined[[#Headers],[Gameweek 01]],FPL_Fixtures_Extract[#Headers],0)),3))</f>
        <v>WBA(A) 3-0</v>
      </c>
      <c r="C159" t="str">
        <f ca="1">IF(RIGHT(FPL_Combined[[#Headers],[Gameweek 02]],2)&lt;$B$622,INDEX(FPL_Results_Extract[Gameweek 02],MATCH($A159,FPL_Results_Extract[[Player]:[Player]],0)),INDEX(Team_Key[[Abbreviation]:[Abbreviation]],MATCH(LEFT(INDEX(FPL_Fixtures_Extract[],MATCH($A159,FPL_Fixtures_Extract[[Player]:[Player]],0),MATCH(FPL_Combined[[#Headers],[Gameweek 02]],FPL_Fixtures_Extract[#Headers],0)),LEN(INDEX(FPL_Fixtures_Extract[],MATCH($A159,FPL_Fixtures_Extract[[Player]:[Player]],0),MATCH(FPL_Combined[[#Headers],[Gameweek 02]],FPL_Fixtures_Extract[#Headers],0)))-4),Team_Key[[Full Name]:[Full Name]],0))&amp;RIGHT(INDEX(FPL_Fixtures_Extract[],MATCH($A159,FPL_Fixtures_Extract[[Player]:[Player]],0),MATCH(FPL_Combined[[#Headers],[Gameweek 02]],FPL_Fixtures_Extract[#Headers],0)),3))</f>
        <v>CHE(H) 3-0</v>
      </c>
      <c r="D159" t="str">
        <f ca="1">IF(RIGHT(FPL_Combined[[#Headers],[Gameweek 03]],2)&lt;$B$622,INDEX(FPL_Results_Extract[Gameweek 03],MATCH($A159,FPL_Results_Extract[[Player]:[Player]],0)),INDEX(Team_Key[[Abbreviation]:[Abbreviation]],MATCH(LEFT(INDEX(FPL_Fixtures_Extract[],MATCH($A159,FPL_Fixtures_Extract[[Player]:[Player]],0),MATCH(FPL_Combined[[#Headers],[Gameweek 03]],FPL_Fixtures_Extract[#Headers],0)),LEN(INDEX(FPL_Fixtures_Extract[],MATCH($A159,FPL_Fixtures_Extract[[Player]:[Player]],0),MATCH(FPL_Combined[[#Headers],[Gameweek 03]],FPL_Fixtures_Extract[#Headers],0)))-4),Team_Key[[Full Name]:[Full Name]],0))&amp;RIGHT(INDEX(FPL_Fixtures_Extract[],MATCH($A159,FPL_Fixtures_Extract[[Player]:[Player]],0),MATCH(FPL_Combined[[#Headers],[Gameweek 03]],FPL_Fixtures_Extract[#Headers],0)),3))</f>
        <v>EVE(A) 2-0</v>
      </c>
      <c r="E159" t="str">
        <f ca="1">IF(RIGHT(FPL_Combined[[#Headers],[Gameweek 04]],2)&lt;$B$622,INDEX(FPL_Results_Extract[Gameweek 04],MATCH($A159,FPL_Results_Extract[[Player]:[Player]],0)),INDEX(Team_Key[[Abbreviation]:[Abbreviation]],MATCH(LEFT(INDEX(FPL_Fixtures_Extract[],MATCH($A159,FPL_Fixtures_Extract[[Player]:[Player]],0),MATCH(FPL_Combined[[#Headers],[Gameweek 04]],FPL_Fixtures_Extract[#Headers],0)),LEN(INDEX(FPL_Fixtures_Extract[],MATCH($A159,FPL_Fixtures_Extract[[Player]:[Player]],0),MATCH(FPL_Combined[[#Headers],[Gameweek 04]],FPL_Fixtures_Extract[#Headers],0)))-4),Team_Key[[Full Name]:[Full Name]],0))&amp;RIGHT(INDEX(FPL_Fixtures_Extract[],MATCH($A159,FPL_Fixtures_Extract[[Player]:[Player]],0),MATCH(FPL_Combined[[#Headers],[Gameweek 04]],FPL_Fixtures_Extract[#Headers],0)),3))</f>
        <v>WAT(H) 2-0</v>
      </c>
      <c r="F159" t="str">
        <f ca="1">IF(RIGHT(FPL_Combined[[#Headers],[Gameweek 05]],2)&lt;$B$622,INDEX(FPL_Results_Extract[Gameweek 05],MATCH($A159,FPL_Results_Extract[[Player]:[Player]],0)),INDEX(Team_Key[[Abbreviation]:[Abbreviation]],MATCH(LEFT(INDEX(FPL_Fixtures_Extract[],MATCH($A159,FPL_Fixtures_Extract[[Player]:[Player]],0),MATCH(FPL_Combined[[#Headers],[Gameweek 05]],FPL_Fixtures_Extract[#Headers],0)),LEN(INDEX(FPL_Fixtures_Extract[],MATCH($A159,FPL_Fixtures_Extract[[Player]:[Player]],0),MATCH(FPL_Combined[[#Headers],[Gameweek 05]],FPL_Fixtures_Extract[#Headers],0)))-4),Team_Key[[Full Name]:[Full Name]],0))&amp;RIGHT(INDEX(FPL_Fixtures_Extract[],MATCH($A159,FPL_Fixtures_Extract[[Player]:[Player]],0),MATCH(FPL_Combined[[#Headers],[Gameweek 05]],FPL_Fixtures_Extract[#Headers],0)),3))</f>
        <v>CRY(A) 1-0</v>
      </c>
      <c r="G159" t="str">
        <f ca="1">IF(RIGHT(FPL_Combined[[#Headers],[Gameweek 06]],2)&lt;$B$622,INDEX(FPL_Results_Extract[Gameweek 06],MATCH($A159,FPL_Results_Extract[[Player]:[Player]],0)),INDEX(Team_Key[[Abbreviation]:[Abbreviation]],MATCH(LEFT(INDEX(FPL_Fixtures_Extract[],MATCH($A159,FPL_Fixtures_Extract[[Player]:[Player]],0),MATCH(FPL_Combined[[#Headers],[Gameweek 06]],FPL_Fixtures_Extract[#Headers],0)),LEN(INDEX(FPL_Fixtures_Extract[],MATCH($A159,FPL_Fixtures_Extract[[Player]:[Player]],0),MATCH(FPL_Combined[[#Headers],[Gameweek 06]],FPL_Fixtures_Extract[#Headers],0)))-4),Team_Key[[Full Name]:[Full Name]],0))&amp;RIGHT(INDEX(FPL_Fixtures_Extract[],MATCH($A159,FPL_Fixtures_Extract[[Player]:[Player]],0),MATCH(FPL_Combined[[#Headers],[Gameweek 06]],FPL_Fixtures_Extract[#Headers],0)),3))</f>
        <v>WHU(H) 1-2</v>
      </c>
      <c r="H159" t="str">
        <f ca="1">IF(RIGHT(FPL_Combined[[#Headers],[Gameweek 07]],2)&lt;$B$622,INDEX(FPL_Results_Extract[Gameweek 07],MATCH($A159,FPL_Results_Extract[[Player]:[Player]],0)),INDEX(Team_Key[[Abbreviation]:[Abbreviation]],MATCH(LEFT(INDEX(FPL_Fixtures_Extract[],MATCH($A159,FPL_Fixtures_Extract[[Player]:[Player]],0),MATCH(FPL_Combined[[#Headers],[Gameweek 07]],FPL_Fixtures_Extract[#Headers],0)),LEN(INDEX(FPL_Fixtures_Extract[],MATCH($A159,FPL_Fixtures_Extract[[Player]:[Player]],0),MATCH(FPL_Combined[[#Headers],[Gameweek 07]],FPL_Fixtures_Extract[#Headers],0)))-4),Team_Key[[Full Name]:[Full Name]],0))&amp;RIGHT(INDEX(FPL_Fixtures_Extract[],MATCH($A159,FPL_Fixtures_Extract[[Player]:[Player]],0),MATCH(FPL_Combined[[#Headers],[Gameweek 07]],FPL_Fixtures_Extract[#Headers],0)),3))</f>
        <v>TOT(A) 1-4</v>
      </c>
      <c r="I159" t="str">
        <f ca="1">IF(RIGHT(FPL_Combined[[#Headers],[Gameweek 08]],2)&lt;$B$622,INDEX(FPL_Results_Extract[Gameweek 08],MATCH($A159,FPL_Results_Extract[[Player]:[Player]],0)),INDEX(Team_Key[[Abbreviation]:[Abbreviation]],MATCH(LEFT(INDEX(FPL_Fixtures_Extract[],MATCH($A159,FPL_Fixtures_Extract[[Player]:[Player]],0),MATCH(FPL_Combined[[#Headers],[Gameweek 08]],FPL_Fixtures_Extract[#Headers],0)),LEN(INDEX(FPL_Fixtures_Extract[],MATCH($A159,FPL_Fixtures_Extract[[Player]:[Player]],0),MATCH(FPL_Combined[[#Headers],[Gameweek 08]],FPL_Fixtures_Extract[#Headers],0)))-4),Team_Key[[Full Name]:[Full Name]],0))&amp;RIGHT(INDEX(FPL_Fixtures_Extract[],MATCH($A159,FPL_Fixtures_Extract[[Player]:[Player]],0),MATCH(FPL_Combined[[#Headers],[Gameweek 08]],FPL_Fixtures_Extract[#Headers],0)),3))</f>
        <v>NEW(H) 6-1</v>
      </c>
      <c r="J159" t="str">
        <f ca="1">IF(RIGHT(FPL_Combined[[#Headers],[Gameweek 09]],2)&lt;$B$622,INDEX(FPL_Results_Extract[Gameweek 09],MATCH($A159,FPL_Results_Extract[[Player]:[Player]],0)),INDEX(Team_Key[[Abbreviation]:[Abbreviation]],MATCH(LEFT(INDEX(FPL_Fixtures_Extract[],MATCH($A159,FPL_Fixtures_Extract[[Player]:[Player]],0),MATCH(FPL_Combined[[#Headers],[Gameweek 09]],FPL_Fixtures_Extract[#Headers],0)),LEN(INDEX(FPL_Fixtures_Extract[],MATCH($A159,FPL_Fixtures_Extract[[Player]:[Player]],0),MATCH(FPL_Combined[[#Headers],[Gameweek 09]],FPL_Fixtures_Extract[#Headers],0)))-4),Team_Key[[Full Name]:[Full Name]],0))&amp;RIGHT(INDEX(FPL_Fixtures_Extract[],MATCH($A159,FPL_Fixtures_Extract[[Player]:[Player]],0),MATCH(FPL_Combined[[#Headers],[Gameweek 09]],FPL_Fixtures_Extract[#Headers],0)),3))</f>
        <v>BOU(H) 5-1</v>
      </c>
      <c r="K159" t="str">
        <f ca="1">IF(RIGHT(FPL_Combined[[#Headers],[Gameweek 10]],2)&lt;$B$622,INDEX(FPL_Results_Extract[Gameweek 10],MATCH($A159,FPL_Results_Extract[[Player]:[Player]],0)),INDEX(Team_Key[[Abbreviation]:[Abbreviation]],MATCH(LEFT(INDEX(FPL_Fixtures_Extract[],MATCH($A159,FPL_Fixtures_Extract[[Player]:[Player]],0),MATCH(FPL_Combined[[#Headers],[Gameweek 10]],FPL_Fixtures_Extract[#Headers],0)),LEN(INDEX(FPL_Fixtures_Extract[],MATCH($A159,FPL_Fixtures_Extract[[Player]:[Player]],0),MATCH(FPL_Combined[[#Headers],[Gameweek 10]],FPL_Fixtures_Extract[#Headers],0)))-4),Team_Key[[Full Name]:[Full Name]],0))&amp;RIGHT(INDEX(FPL_Fixtures_Extract[],MATCH($A159,FPL_Fixtures_Extract[[Player]:[Player]],0),MATCH(FPL_Combined[[#Headers],[Gameweek 10]],FPL_Fixtures_Extract[#Headers],0)),3))</f>
        <v>MUN(A) 0-0</v>
      </c>
      <c r="L159" t="str">
        <f ca="1">IF(RIGHT(FPL_Combined[[#Headers],[Gameweek 11]],2)&lt;$B$622,INDEX(FPL_Results_Extract[Gameweek 11],MATCH($A159,FPL_Results_Extract[[Player]:[Player]],0)),INDEX(Team_Key[[Abbreviation]:[Abbreviation]],MATCH(LEFT(INDEX(FPL_Fixtures_Extract[],MATCH($A159,FPL_Fixtures_Extract[[Player]:[Player]],0),MATCH(FPL_Combined[[#Headers],[Gameweek 11]],FPL_Fixtures_Extract[#Headers],0)),LEN(INDEX(FPL_Fixtures_Extract[],MATCH($A159,FPL_Fixtures_Extract[[Player]:[Player]],0),MATCH(FPL_Combined[[#Headers],[Gameweek 11]],FPL_Fixtures_Extract[#Headers],0)))-4),Team_Key[[Full Name]:[Full Name]],0))&amp;RIGHT(INDEX(FPL_Fixtures_Extract[],MATCH($A159,FPL_Fixtures_Extract[[Player]:[Player]],0),MATCH(FPL_Combined[[#Headers],[Gameweek 11]],FPL_Fixtures_Extract[#Headers],0)),3))</f>
        <v>NOR(H) 2-1</v>
      </c>
      <c r="M159" t="str">
        <f ca="1">IF(RIGHT(FPL_Combined[[#Headers],[Gameweek 12]],2)&lt;$B$622,INDEX(FPL_Results_Extract[Gameweek 12],MATCH($A159,FPL_Results_Extract[[Player]:[Player]],0)),INDEX(Team_Key[[Abbreviation]:[Abbreviation]],MATCH(LEFT(INDEX(FPL_Fixtures_Extract[],MATCH($A159,FPL_Fixtures_Extract[[Player]:[Player]],0),MATCH(FPL_Combined[[#Headers],[Gameweek 12]],FPL_Fixtures_Extract[#Headers],0)),LEN(INDEX(FPL_Fixtures_Extract[],MATCH($A159,FPL_Fixtures_Extract[[Player]:[Player]],0),MATCH(FPL_Combined[[#Headers],[Gameweek 12]],FPL_Fixtures_Extract[#Headers],0)))-4),Team_Key[[Full Name]:[Full Name]],0))&amp;RIGHT(INDEX(FPL_Fixtures_Extract[],MATCH($A159,FPL_Fixtures_Extract[[Player]:[Player]],0),MATCH(FPL_Combined[[#Headers],[Gameweek 12]],FPL_Fixtures_Extract[#Headers],0)),3))</f>
        <v>AVL(A) 0-0</v>
      </c>
      <c r="N159" t="str">
        <f ca="1">IF(RIGHT(FPL_Combined[[#Headers],[Gameweek 13]],2)&lt;$B$622,INDEX(FPL_Results_Extract[Gameweek 13],MATCH($A159,FPL_Results_Extract[[Player]:[Player]],0)),INDEX(Team_Key[[Abbreviation]:[Abbreviation]],MATCH(LEFT(INDEX(FPL_Fixtures_Extract[],MATCH($A159,FPL_Fixtures_Extract[[Player]:[Player]],0),MATCH(FPL_Combined[[#Headers],[Gameweek 13]],FPL_Fixtures_Extract[#Headers],0)),LEN(INDEX(FPL_Fixtures_Extract[],MATCH($A159,FPL_Fixtures_Extract[[Player]:[Player]],0),MATCH(FPL_Combined[[#Headers],[Gameweek 13]],FPL_Fixtures_Extract[#Headers],0)))-4),Team_Key[[Full Name]:[Full Name]],0))&amp;RIGHT(INDEX(FPL_Fixtures_Extract[],MATCH($A159,FPL_Fixtures_Extract[[Player]:[Player]],0),MATCH(FPL_Combined[[#Headers],[Gameweek 13]],FPL_Fixtures_Extract[#Headers],0)),3))</f>
        <v>LIV(H) 1-4</v>
      </c>
      <c r="O159" t="str">
        <f ca="1">IF(RIGHT(FPL_Combined[[#Headers],[Gameweek 14]],2)&lt;$B$622,INDEX(FPL_Results_Extract[Gameweek 14],MATCH($A159,FPL_Results_Extract[[Player]:[Player]],0)),INDEX(Team_Key[[Abbreviation]:[Abbreviation]],MATCH(LEFT(INDEX(FPL_Fixtures_Extract[],MATCH($A159,FPL_Fixtures_Extract[[Player]:[Player]],0),MATCH(FPL_Combined[[#Headers],[Gameweek 14]],FPL_Fixtures_Extract[#Headers],0)),LEN(INDEX(FPL_Fixtures_Extract[],MATCH($A159,FPL_Fixtures_Extract[[Player]:[Player]],0),MATCH(FPL_Combined[[#Headers],[Gameweek 14]],FPL_Fixtures_Extract[#Headers],0)))-4),Team_Key[[Full Name]:[Full Name]],0))&amp;RIGHT(INDEX(FPL_Fixtures_Extract[],MATCH($A159,FPL_Fixtures_Extract[[Player]:[Player]],0),MATCH(FPL_Combined[[#Headers],[Gameweek 14]],FPL_Fixtures_Extract[#Headers],0)),3))</f>
        <v>SOU(H) 3-1</v>
      </c>
      <c r="P159" t="str">
        <f ca="1">IF(RIGHT(FPL_Combined[[#Headers],[Gameweek 15]],2)&lt;$B$622,INDEX(FPL_Results_Extract[Gameweek 15],MATCH($A159,FPL_Results_Extract[[Player]:[Player]],0)),INDEX(Team_Key[[Abbreviation]:[Abbreviation]],MATCH(LEFT(INDEX(FPL_Fixtures_Extract[],MATCH($A159,FPL_Fixtures_Extract[[Player]:[Player]],0),MATCH(FPL_Combined[[#Headers],[Gameweek 15]],FPL_Fixtures_Extract[#Headers],0)),LEN(INDEX(FPL_Fixtures_Extract[],MATCH($A159,FPL_Fixtures_Extract[[Player]:[Player]],0),MATCH(FPL_Combined[[#Headers],[Gameweek 15]],FPL_Fixtures_Extract[#Headers],0)))-4),Team_Key[[Full Name]:[Full Name]],0))&amp;RIGHT(INDEX(FPL_Fixtures_Extract[],MATCH($A159,FPL_Fixtures_Extract[[Player]:[Player]],0),MATCH(FPL_Combined[[#Headers],[Gameweek 15]],FPL_Fixtures_Extract[#Headers],0)),3))</f>
        <v>STK(A) 0-2</v>
      </c>
      <c r="Q159" t="str">
        <f ca="1">IF(RIGHT(FPL_Combined[[#Headers],[Gameweek 16]],2)&lt;$B$622,INDEX(FPL_Results_Extract[Gameweek 16],MATCH($A159,FPL_Results_Extract[[Player]:[Player]],0)),INDEX(Team_Key[[Abbreviation]:[Abbreviation]],MATCH(LEFT(INDEX(FPL_Fixtures_Extract[],MATCH($A159,FPL_Fixtures_Extract[[Player]:[Player]],0),MATCH(FPL_Combined[[#Headers],[Gameweek 16]],FPL_Fixtures_Extract[#Headers],0)),LEN(INDEX(FPL_Fixtures_Extract[],MATCH($A159,FPL_Fixtures_Extract[[Player]:[Player]],0),MATCH(FPL_Combined[[#Headers],[Gameweek 16]],FPL_Fixtures_Extract[#Headers],0)))-4),Team_Key[[Full Name]:[Full Name]],0))&amp;RIGHT(INDEX(FPL_Fixtures_Extract[],MATCH($A159,FPL_Fixtures_Extract[[Player]:[Player]],0),MATCH(FPL_Combined[[#Headers],[Gameweek 16]],FPL_Fixtures_Extract[#Headers],0)),3))</f>
        <v>SWA(H) 2-1</v>
      </c>
      <c r="R159" t="str">
        <f ca="1">IF(RIGHT(FPL_Combined[[#Headers],[Gameweek 17]],2)&lt;$B$622,INDEX(FPL_Results_Extract[Gameweek 17],MATCH($A159,FPL_Results_Extract[[Player]:[Player]],0)),INDEX(Team_Key[[Abbreviation]:[Abbreviation]],MATCH(LEFT(INDEX(FPL_Fixtures_Extract[],MATCH($A159,FPL_Fixtures_Extract[[Player]:[Player]],0),MATCH(FPL_Combined[[#Headers],[Gameweek 17]],FPL_Fixtures_Extract[#Headers],0)),LEN(INDEX(FPL_Fixtures_Extract[],MATCH($A159,FPL_Fixtures_Extract[[Player]:[Player]],0),MATCH(FPL_Combined[[#Headers],[Gameweek 17]],FPL_Fixtures_Extract[#Headers],0)))-4),Team_Key[[Full Name]:[Full Name]],0))&amp;RIGHT(INDEX(FPL_Fixtures_Extract[],MATCH($A159,FPL_Fixtures_Extract[[Player]:[Player]],0),MATCH(FPL_Combined[[#Headers],[Gameweek 17]],FPL_Fixtures_Extract[#Headers],0)),3))</f>
        <v>ARS(A) 1-2</v>
      </c>
      <c r="S159" t="str">
        <f ca="1">IF(RIGHT(FPL_Combined[[#Headers],[Gameweek 18]],2)&lt;$B$622,INDEX(FPL_Results_Extract[Gameweek 18],MATCH($A159,FPL_Results_Extract[[Player]:[Player]],0)),INDEX(Team_Key[[Abbreviation]:[Abbreviation]],MATCH(LEFT(INDEX(FPL_Fixtures_Extract[],MATCH($A159,FPL_Fixtures_Extract[[Player]:[Player]],0),MATCH(FPL_Combined[[#Headers],[Gameweek 18]],FPL_Fixtures_Extract[#Headers],0)),LEN(INDEX(FPL_Fixtures_Extract[],MATCH($A159,FPL_Fixtures_Extract[[Player]:[Player]],0),MATCH(FPL_Combined[[#Headers],[Gameweek 18]],FPL_Fixtures_Extract[#Headers],0)))-4),Team_Key[[Full Name]:[Full Name]],0))&amp;RIGHT(INDEX(FPL_Fixtures_Extract[],MATCH($A159,FPL_Fixtures_Extract[[Player]:[Player]],0),MATCH(FPL_Combined[[#Headers],[Gameweek 18]],FPL_Fixtures_Extract[#Headers],0)),3))</f>
        <v>SUN(H) 4-1</v>
      </c>
      <c r="T159" t="str">
        <f ca="1">IF(RIGHT(FPL_Combined[[#Headers],[Gameweek 19]],2)&lt;$B$622,INDEX(FPL_Results_Extract[Gameweek 19],MATCH($A159,FPL_Results_Extract[[Player]:[Player]],0)),INDEX(Team_Key[[Abbreviation]:[Abbreviation]],MATCH(LEFT(INDEX(FPL_Fixtures_Extract[],MATCH($A159,FPL_Fixtures_Extract[[Player]:[Player]],0),MATCH(FPL_Combined[[#Headers],[Gameweek 19]],FPL_Fixtures_Extract[#Headers],0)),LEN(INDEX(FPL_Fixtures_Extract[],MATCH($A159,FPL_Fixtures_Extract[[Player]:[Player]],0),MATCH(FPL_Combined[[#Headers],[Gameweek 19]],FPL_Fixtures_Extract[#Headers],0)))-4),Team_Key[[Full Name]:[Full Name]],0))&amp;RIGHT(INDEX(FPL_Fixtures_Extract[],MATCH($A159,FPL_Fixtures_Extract[[Player]:[Player]],0),MATCH(FPL_Combined[[#Headers],[Gameweek 19]],FPL_Fixtures_Extract[#Headers],0)),3))</f>
        <v>LEI(A) 0-0</v>
      </c>
      <c r="U159" t="str">
        <f ca="1">IF(RIGHT(FPL_Combined[[#Headers],[Gameweek 20]],2)&lt;$B$622,INDEX(FPL_Results_Extract[Gameweek 20],MATCH($A159,FPL_Results_Extract[[Player]:[Player]],0)),INDEX(Team_Key[[Abbreviation]:[Abbreviation]],MATCH(LEFT(INDEX(FPL_Fixtures_Extract[],MATCH($A159,FPL_Fixtures_Extract[[Player]:[Player]],0),MATCH(FPL_Combined[[#Headers],[Gameweek 20]],FPL_Fixtures_Extract[#Headers],0)),LEN(INDEX(FPL_Fixtures_Extract[],MATCH($A159,FPL_Fixtures_Extract[[Player]:[Player]],0),MATCH(FPL_Combined[[#Headers],[Gameweek 20]],FPL_Fixtures_Extract[#Headers],0)))-4),Team_Key[[Full Name]:[Full Name]],0))&amp;RIGHT(INDEX(FPL_Fixtures_Extract[],MATCH($A159,FPL_Fixtures_Extract[[Player]:[Player]],0),MATCH(FPL_Combined[[#Headers],[Gameweek 20]],FPL_Fixtures_Extract[#Headers],0)),3))</f>
        <v>WAT(A) 2-1</v>
      </c>
      <c r="V159" t="str">
        <f ca="1">IF(RIGHT(FPL_Combined[[#Headers],[Gameweek 21]],2)&lt;$B$622,INDEX(FPL_Results_Extract[Gameweek 21],MATCH($A159,FPL_Results_Extract[[Player]:[Player]],0)),INDEX(Team_Key[[Abbreviation]:[Abbreviation]],MATCH(LEFT(INDEX(FPL_Fixtures_Extract[],MATCH($A159,FPL_Fixtures_Extract[[Player]:[Player]],0),MATCH(FPL_Combined[[#Headers],[Gameweek 21]],FPL_Fixtures_Extract[#Headers],0)),LEN(INDEX(FPL_Fixtures_Extract[],MATCH($A159,FPL_Fixtures_Extract[[Player]:[Player]],0),MATCH(FPL_Combined[[#Headers],[Gameweek 21]],FPL_Fixtures_Extract[#Headers],0)))-4),Team_Key[[Full Name]:[Full Name]],0))&amp;RIGHT(INDEX(FPL_Fixtures_Extract[],MATCH($A159,FPL_Fixtures_Extract[[Player]:[Player]],0),MATCH(FPL_Combined[[#Headers],[Gameweek 21]],FPL_Fixtures_Extract[#Headers],0)),3))</f>
        <v>EVE(H) 0-0</v>
      </c>
      <c r="W159" t="str">
        <f ca="1">IF(RIGHT(FPL_Combined[[#Headers],[Gameweek 22]],2)&lt;$B$622,INDEX(FPL_Results_Extract[Gameweek 22],MATCH($A159,FPL_Results_Extract[[Player]:[Player]],0)),INDEX(Team_Key[[Abbreviation]:[Abbreviation]],MATCH(LEFT(INDEX(FPL_Fixtures_Extract[],MATCH($A159,FPL_Fixtures_Extract[[Player]:[Player]],0),MATCH(FPL_Combined[[#Headers],[Gameweek 22]],FPL_Fixtures_Extract[#Headers],0)),LEN(INDEX(FPL_Fixtures_Extract[],MATCH($A159,FPL_Fixtures_Extract[[Player]:[Player]],0),MATCH(FPL_Combined[[#Headers],[Gameweek 22]],FPL_Fixtures_Extract[#Headers],0)))-4),Team_Key[[Full Name]:[Full Name]],0))&amp;RIGHT(INDEX(FPL_Fixtures_Extract[],MATCH($A159,FPL_Fixtures_Extract[[Player]:[Player]],0),MATCH(FPL_Combined[[#Headers],[Gameweek 22]],FPL_Fixtures_Extract[#Headers],0)),3))</f>
        <v>CRY(H) 4-0</v>
      </c>
      <c r="X159" t="str">
        <f ca="1">IF(RIGHT(FPL_Combined[[#Headers],[Gameweek 23]],2)&lt;$B$622,INDEX(FPL_Results_Extract[Gameweek 23],MATCH($A159,FPL_Results_Extract[[Player]:[Player]],0)),INDEX(Team_Key[[Abbreviation]:[Abbreviation]],MATCH(LEFT(INDEX(FPL_Fixtures_Extract[],MATCH($A159,FPL_Fixtures_Extract[[Player]:[Player]],0),MATCH(FPL_Combined[[#Headers],[Gameweek 23]],FPL_Fixtures_Extract[#Headers],0)),LEN(INDEX(FPL_Fixtures_Extract[],MATCH($A159,FPL_Fixtures_Extract[[Player]:[Player]],0),MATCH(FPL_Combined[[#Headers],[Gameweek 23]],FPL_Fixtures_Extract[#Headers],0)))-4),Team_Key[[Full Name]:[Full Name]],0))&amp;RIGHT(INDEX(FPL_Fixtures_Extract[],MATCH($A159,FPL_Fixtures_Extract[[Player]:[Player]],0),MATCH(FPL_Combined[[#Headers],[Gameweek 23]],FPL_Fixtures_Extract[#Headers],0)),3))</f>
        <v>WHU(A) 2-2</v>
      </c>
      <c r="Y159" t="str">
        <f ca="1">IF(RIGHT(FPL_Combined[[#Headers],[Gameweek 24]],2)&lt;$B$622,INDEX(FPL_Results_Extract[Team],MATCH($A159,FPL_Results_Extract[[Player]:[Player]],0)),INDEX(Team_Key[[Abbreviation]:[Abbreviation]],MATCH(LEFT(INDEX(FPL_Fixtures_Extract[],MATCH($A159,FPL_Fixtures_Extract[[Player]:[Player]],0),MATCH(FPL_Combined[[#Headers],[Gameweek 24]],FPL_Fixtures_Extract[#Headers],0)),LEN(INDEX(FPL_Fixtures_Extract[],MATCH($A159,FPL_Fixtures_Extract[[Player]:[Player]],0),MATCH(FPL_Combined[[#Headers],[Gameweek 24]],FPL_Fixtures_Extract[#Headers],0)))-4),Team_Key[[Full Name]:[Full Name]],0))&amp;RIGHT(INDEX(FPL_Fixtures_Extract[],MATCH($A159,FPL_Fixtures_Extract[[Player]:[Player]],0),MATCH(FPL_Combined[[#Headers],[Gameweek 24]],FPL_Fixtures_Extract[#Headers],0)),3))</f>
        <v>MCI</v>
      </c>
      <c r="Z159" t="str">
        <f ca="1">IF(RIGHT(FPL_Combined[[#Headers],[Gameweek 25]],2)&lt;$B$622,INDEX(FPL_Results_Extract[Player],MATCH($A159,FPL_Results_Extract[[Player]:[Player]],0)),INDEX(Team_Key[[Abbreviation]:[Abbreviation]],MATCH(LEFT(INDEX(FPL_Fixtures_Extract[],MATCH($A159,FPL_Fixtures_Extract[[Player]:[Player]],0),MATCH(FPL_Combined[[#Headers],[Gameweek 25]],FPL_Fixtures_Extract[#Headers],0)),LEN(INDEX(FPL_Fixtures_Extract[],MATCH($A159,FPL_Fixtures_Extract[[Player]:[Player]],0),MATCH(FPL_Combined[[#Headers],[Gameweek 25]],FPL_Fixtures_Extract[#Headers],0)))-4),Team_Key[[Full Name]:[Full Name]],0))&amp;RIGHT(INDEX(FPL_Fixtures_Extract[],MATCH($A159,FPL_Fixtures_Extract[[Player]:[Player]],0),MATCH(FPL_Combined[[#Headers],[Gameweek 25]],FPL_Fixtures_Extract[#Headers],0)),3))</f>
        <v>Delph</v>
      </c>
      <c r="AA159" t="str">
        <f ca="1">IF(RIGHT(FPL_Combined[[#Headers],[Gameweek 26]],2)&lt;$B$622,INDEX(FPL_Results_Extract[Gameweek 01],MATCH($A159,FPL_Results_Extract[[Player]:[Player]],0)),INDEX(Team_Key[[Abbreviation]:[Abbreviation]],MATCH(LEFT(INDEX(FPL_Fixtures_Extract[],MATCH($A159,FPL_Fixtures_Extract[[Player]:[Player]],0),MATCH(FPL_Combined[[#Headers],[Gameweek 26]],FPL_Fixtures_Extract[#Headers],0)),LEN(INDEX(FPL_Fixtures_Extract[],MATCH($A159,FPL_Fixtures_Extract[[Player]:[Player]],0),MATCH(FPL_Combined[[#Headers],[Gameweek 26]],FPL_Fixtures_Extract[#Headers],0)))-4),Team_Key[[Full Name]:[Full Name]],0))&amp;RIGHT(INDEX(FPL_Fixtures_Extract[],MATCH($A159,FPL_Fixtures_Extract[[Player]:[Player]],0),MATCH(FPL_Combined[[#Headers],[Gameweek 26]],FPL_Fixtures_Extract[#Headers],0)),3))</f>
        <v>WBA(A) 3-0</v>
      </c>
      <c r="AB159" t="str">
        <f ca="1">IF(RIGHT(FPL_Combined[[#Headers],[Gameweek 27]],2)&lt;$B$622,INDEX(FPL_Results_Extract[Gameweek 02],MATCH($A159,FPL_Results_Extract[[Player]:[Player]],0)),INDEX(Team_Key[[Abbreviation]:[Abbreviation]],MATCH(LEFT(INDEX(FPL_Fixtures_Extract[],MATCH($A159,FPL_Fixtures_Extract[[Player]:[Player]],0),MATCH(FPL_Combined[[#Headers],[Gameweek 27]],FPL_Fixtures_Extract[#Headers],0)),LEN(INDEX(FPL_Fixtures_Extract[],MATCH($A159,FPL_Fixtures_Extract[[Player]:[Player]],0),MATCH(FPL_Combined[[#Headers],[Gameweek 27]],FPL_Fixtures_Extract[#Headers],0)))-4),Team_Key[[Full Name]:[Full Name]],0))&amp;RIGHT(INDEX(FPL_Fixtures_Extract[],MATCH($A159,FPL_Fixtures_Extract[[Player]:[Player]],0),MATCH(FPL_Combined[[#Headers],[Gameweek 27]],FPL_Fixtures_Extract[#Headers],0)),3))</f>
        <v>CHE(H) 3-0</v>
      </c>
      <c r="AC159" t="str">
        <f ca="1">IF(RIGHT(FPL_Combined[[#Headers],[Gameweek 28]],2)&lt;$B$622,INDEX(FPL_Results_Extract[Gameweek 03],MATCH($A159,FPL_Results_Extract[[Player]:[Player]],0)),INDEX(Team_Key[[Abbreviation]:[Abbreviation]],MATCH(LEFT(INDEX(FPL_Fixtures_Extract[],MATCH($A159,FPL_Fixtures_Extract[[Player]:[Player]],0),MATCH(FPL_Combined[[#Headers],[Gameweek 28]],FPL_Fixtures_Extract[#Headers],0)),LEN(INDEX(FPL_Fixtures_Extract[],MATCH($A159,FPL_Fixtures_Extract[[Player]:[Player]],0),MATCH(FPL_Combined[[#Headers],[Gameweek 28]],FPL_Fixtures_Extract[#Headers],0)))-4),Team_Key[[Full Name]:[Full Name]],0))&amp;RIGHT(INDEX(FPL_Fixtures_Extract[],MATCH($A159,FPL_Fixtures_Extract[[Player]:[Player]],0),MATCH(FPL_Combined[[#Headers],[Gameweek 28]],FPL_Fixtures_Extract[#Headers],0)),3))</f>
        <v>EVE(A) 2-0</v>
      </c>
      <c r="AD159" t="str">
        <f ca="1">IF(RIGHT(FPL_Combined[[#Headers],[Gameweek 29]],2)&lt;$B$622,INDEX(FPL_Results_Extract[Gameweek 04],MATCH($A159,FPL_Results_Extract[[Player]:[Player]],0)),INDEX(Team_Key[[Abbreviation]:[Abbreviation]],MATCH(LEFT(INDEX(FPL_Fixtures_Extract[],MATCH($A159,FPL_Fixtures_Extract[[Player]:[Player]],0),MATCH(FPL_Combined[[#Headers],[Gameweek 29]],FPL_Fixtures_Extract[#Headers],0)),LEN(INDEX(FPL_Fixtures_Extract[],MATCH($A159,FPL_Fixtures_Extract[[Player]:[Player]],0),MATCH(FPL_Combined[[#Headers],[Gameweek 29]],FPL_Fixtures_Extract[#Headers],0)))-4),Team_Key[[Full Name]:[Full Name]],0))&amp;RIGHT(INDEX(FPL_Fixtures_Extract[],MATCH($A159,FPL_Fixtures_Extract[[Player]:[Player]],0),MATCH(FPL_Combined[[#Headers],[Gameweek 29]],FPL_Fixtures_Extract[#Headers],0)),3))</f>
        <v>AVL(H)</v>
      </c>
      <c r="AE159" t="str">
        <f ca="1">IF(RIGHT(FPL_Combined[[#Headers],[Gameweek 30]],2)&lt;$B$622,INDEX(FPL_Results_Extract[Gameweek 05],MATCH($A159,FPL_Results_Extract[[Player]:[Player]],0)),INDEX(Team_Key[[Abbreviation]:[Abbreviation]],MATCH(LEFT(INDEX(FPL_Fixtures_Extract[],MATCH($A159,FPL_Fixtures_Extract[[Player]:[Player]],0),MATCH(FPL_Combined[[#Headers],[Gameweek 30]],FPL_Fixtures_Extract[#Headers],0)),LEN(INDEX(FPL_Fixtures_Extract[],MATCH($A159,FPL_Fixtures_Extract[[Player]:[Player]],0),MATCH(FPL_Combined[[#Headers],[Gameweek 30]],FPL_Fixtures_Extract[#Headers],0)))-4),Team_Key[[Full Name]:[Full Name]],0))&amp;RIGHT(INDEX(FPL_Fixtures_Extract[],MATCH($A159,FPL_Fixtures_Extract[[Player]:[Player]],0),MATCH(FPL_Combined[[#Headers],[Gameweek 30]],FPL_Fixtures_Extract[#Headers],0)),3))</f>
        <v>NOR(A)</v>
      </c>
      <c r="AF159" t="str">
        <f ca="1">IF(RIGHT(FPL_Combined[[#Headers],[Gameweek 31]],2)&lt;$B$622,INDEX(FPL_Results_Extract[Gameweek 06],MATCH($A159,FPL_Results_Extract[[Player]:[Player]],0)),INDEX(Team_Key[[Abbreviation]:[Abbreviation]],MATCH(LEFT(INDEX(FPL_Fixtures_Extract[],MATCH($A159,FPL_Fixtures_Extract[[Player]:[Player]],0),MATCH(FPL_Combined[[#Headers],[Gameweek 31]],FPL_Fixtures_Extract[#Headers],0)),LEN(INDEX(FPL_Fixtures_Extract[],MATCH($A159,FPL_Fixtures_Extract[[Player]:[Player]],0),MATCH(FPL_Combined[[#Headers],[Gameweek 31]],FPL_Fixtures_Extract[#Headers],0)))-4),Team_Key[[Full Name]:[Full Name]],0))&amp;RIGHT(INDEX(FPL_Fixtures_Extract[],MATCH($A159,FPL_Fixtures_Extract[[Player]:[Player]],0),MATCH(FPL_Combined[[#Headers],[Gameweek 31]],FPL_Fixtures_Extract[#Headers],0)),3))</f>
        <v>MUN(H)</v>
      </c>
      <c r="AG159" t="str">
        <f ca="1">IF(RIGHT(FPL_Combined[[#Headers],[Gameweek 32]],2)&lt;$B$622,INDEX(FPL_Results_Extract[Gameweek 07],MATCH($A159,FPL_Results_Extract[[Player]:[Player]],0)),INDEX(Team_Key[[Abbreviation]:[Abbreviation]],MATCH(LEFT(INDEX(FPL_Fixtures_Extract[],MATCH($A159,FPL_Fixtures_Extract[[Player]:[Player]],0),MATCH(FPL_Combined[[#Headers],[Gameweek 32]],FPL_Fixtures_Extract[#Headers],0)),LEN(INDEX(FPL_Fixtures_Extract[],MATCH($A159,FPL_Fixtures_Extract[[Player]:[Player]],0),MATCH(FPL_Combined[[#Headers],[Gameweek 32]],FPL_Fixtures_Extract[#Headers],0)))-4),Team_Key[[Full Name]:[Full Name]],0))&amp;RIGHT(INDEX(FPL_Fixtures_Extract[],MATCH($A159,FPL_Fixtures_Extract[[Player]:[Player]],0),MATCH(FPL_Combined[[#Headers],[Gameweek 32]],FPL_Fixtures_Extract[#Headers],0)),3))</f>
        <v>BOU(A)</v>
      </c>
      <c r="AH159" t="str">
        <f ca="1">IF(RIGHT(FPL_Combined[[#Headers],[Gameweek 33]],2)&lt;$B$622,INDEX(FPL_Results_Extract[Gameweek 08],MATCH($A159,FPL_Results_Extract[[Player]:[Player]],0)),INDEX(Team_Key[[Abbreviation]:[Abbreviation]],MATCH(LEFT(INDEX(FPL_Fixtures_Extract[],MATCH($A159,FPL_Fixtures_Extract[[Player]:[Player]],0),MATCH(FPL_Combined[[#Headers],[Gameweek 33]],FPL_Fixtures_Extract[#Headers],0)),LEN(INDEX(FPL_Fixtures_Extract[],MATCH($A159,FPL_Fixtures_Extract[[Player]:[Player]],0),MATCH(FPL_Combined[[#Headers],[Gameweek 33]],FPL_Fixtures_Extract[#Headers],0)))-4),Team_Key[[Full Name]:[Full Name]],0))&amp;RIGHT(INDEX(FPL_Fixtures_Extract[],MATCH($A159,FPL_Fixtures_Extract[[Player]:[Player]],0),MATCH(FPL_Combined[[#Headers],[Gameweek 33]],FPL_Fixtures_Extract[#Headers],0)),3))</f>
        <v>WBA(H)</v>
      </c>
      <c r="AI159" t="str">
        <f ca="1">IF(RIGHT(FPL_Combined[[#Headers],[Gameweek 34]],2)&lt;$B$622,INDEX(FPL_Results_Extract[Gameweek 09],MATCH($A159,FPL_Results_Extract[[Player]:[Player]],0)),INDEX(Team_Key[[Abbreviation]:[Abbreviation]],MATCH(LEFT(INDEX(FPL_Fixtures_Extract[],MATCH($A159,FPL_Fixtures_Extract[[Player]:[Player]],0),MATCH(FPL_Combined[[#Headers],[Gameweek 34]],FPL_Fixtures_Extract[#Headers],0)),LEN(INDEX(FPL_Fixtures_Extract[],MATCH($A159,FPL_Fixtures_Extract[[Player]:[Player]],0),MATCH(FPL_Combined[[#Headers],[Gameweek 34]],FPL_Fixtures_Extract[#Headers],0)))-4),Team_Key[[Full Name]:[Full Name]],0))&amp;RIGHT(INDEX(FPL_Fixtures_Extract[],MATCH($A159,FPL_Fixtures_Extract[[Player]:[Player]],0),MATCH(FPL_Combined[[#Headers],[Gameweek 34]],FPL_Fixtures_Extract[#Headers],0)),3))</f>
        <v>CHE(A)</v>
      </c>
      <c r="AJ159" t="str">
        <f ca="1">IF(RIGHT(FPL_Combined[[#Headers],[Gameweek 35]],2)&lt;$B$622,INDEX(FPL_Results_Extract[Gameweek 10],MATCH($A159,FPL_Results_Extract[[Player]:[Player]],0)),INDEX(Team_Key[[Abbreviation]:[Abbreviation]],MATCH(LEFT(INDEX(FPL_Fixtures_Extract[],MATCH($A159,FPL_Fixtures_Extract[[Player]:[Player]],0),MATCH(FPL_Combined[[#Headers],[Gameweek 35]],FPL_Fixtures_Extract[#Headers],0)),LEN(INDEX(FPL_Fixtures_Extract[],MATCH($A159,FPL_Fixtures_Extract[[Player]:[Player]],0),MATCH(FPL_Combined[[#Headers],[Gameweek 35]],FPL_Fixtures_Extract[#Headers],0)))-4),Team_Key[[Full Name]:[Full Name]],0))&amp;RIGHT(INDEX(FPL_Fixtures_Extract[],MATCH($A159,FPL_Fixtures_Extract[[Player]:[Player]],0),MATCH(FPL_Combined[[#Headers],[Gameweek 35]],FPL_Fixtures_Extract[#Headers],0)),3))</f>
        <v>STK(H)</v>
      </c>
      <c r="AK159" t="str">
        <f ca="1">IF(RIGHT(FPL_Combined[[#Headers],[Gameweek 36]],2)&lt;$B$622,INDEX(FPL_Results_Extract[Gameweek 11],MATCH($A159,FPL_Results_Extract[[Player]:[Player]],0)),INDEX(Team_Key[[Abbreviation]:[Abbreviation]],MATCH(LEFT(INDEX(FPL_Fixtures_Extract[],MATCH($A159,FPL_Fixtures_Extract[[Player]:[Player]],0),MATCH(FPL_Combined[[#Headers],[Gameweek 36]],FPL_Fixtures_Extract[#Headers],0)),LEN(INDEX(FPL_Fixtures_Extract[],MATCH($A159,FPL_Fixtures_Extract[[Player]:[Player]],0),MATCH(FPL_Combined[[#Headers],[Gameweek 36]],FPL_Fixtures_Extract[#Headers],0)))-4),Team_Key[[Full Name]:[Full Name]],0))&amp;RIGHT(INDEX(FPL_Fixtures_Extract[],MATCH($A159,FPL_Fixtures_Extract[[Player]:[Player]],0),MATCH(FPL_Combined[[#Headers],[Gameweek 36]],FPL_Fixtures_Extract[#Headers],0)),3))</f>
        <v>SOU(A)</v>
      </c>
      <c r="AL159" t="str">
        <f ca="1">IF(RIGHT(FPL_Combined[[#Headers],[Gameweek 37]],2)&lt;$B$622,INDEX(FPL_Results_Extract[Gameweek 12],MATCH($A159,FPL_Results_Extract[[Player]:[Player]],0)),INDEX(Team_Key[[Abbreviation]:[Abbreviation]],MATCH(LEFT(INDEX(FPL_Fixtures_Extract[],MATCH($A159,FPL_Fixtures_Extract[[Player]:[Player]],0),MATCH(FPL_Combined[[#Headers],[Gameweek 37]],FPL_Fixtures_Extract[#Headers],0)),LEN(INDEX(FPL_Fixtures_Extract[],MATCH($A159,FPL_Fixtures_Extract[[Player]:[Player]],0),MATCH(FPL_Combined[[#Headers],[Gameweek 37]],FPL_Fixtures_Extract[#Headers],0)))-4),Team_Key[[Full Name]:[Full Name]],0))&amp;RIGHT(INDEX(FPL_Fixtures_Extract[],MATCH($A159,FPL_Fixtures_Extract[[Player]:[Player]],0),MATCH(FPL_Combined[[#Headers],[Gameweek 37]],FPL_Fixtures_Extract[#Headers],0)),3))</f>
        <v>ARS(H)</v>
      </c>
      <c r="AM159" t="str">
        <f ca="1">IF(RIGHT(FPL_Combined[[#Headers],[Gameweek 38]],2)&lt;$B$622,INDEX(FPL_Results_Extract[Gameweek 13],MATCH($A159,FPL_Results_Extract[[Player]:[Player]],0)),INDEX(Team_Key[[Abbreviation]:[Abbreviation]],MATCH(LEFT(INDEX(FPL_Fixtures_Extract[],MATCH($A159,FPL_Fixtures_Extract[[Player]:[Player]],0),MATCH(FPL_Combined[[#Headers],[Gameweek 38]],FPL_Fixtures_Extract[#Headers],0)),LEN(INDEX(FPL_Fixtures_Extract[],MATCH($A159,FPL_Fixtures_Extract[[Player]:[Player]],0),MATCH(FPL_Combined[[#Headers],[Gameweek 38]],FPL_Fixtures_Extract[#Headers],0)))-4),Team_Key[[Full Name]:[Full Name]],0))&amp;RIGHT(INDEX(FPL_Fixtures_Extract[],MATCH($A159,FPL_Fixtures_Extract[[Player]:[Player]],0),MATCH(FPL_Combined[[#Headers],[Gameweek 38]],FPL_Fixtures_Extract[#Headers],0)),3))</f>
        <v>SWA(A)</v>
      </c>
    </row>
    <row r="160" spans="1:39" x14ac:dyDescent="0.45">
      <c r="A160" t="s">
        <v>428</v>
      </c>
      <c r="B160" t="str">
        <f ca="1">IF(RIGHT(FPL_Combined[[#Headers],[Gameweek 01]],2)&lt;$B$622,INDEX(FPL_Results_Extract[Gameweek 01],MATCH($A160,FPL_Results_Extract[[Player]:[Player]],0)),INDEX(Team_Key[[Abbreviation]:[Abbreviation]],MATCH(LEFT(INDEX(FPL_Fixtures_Extract[],MATCH($A160,FPL_Fixtures_Extract[[Player]:[Player]],0),MATCH(FPL_Combined[[#Headers],[Gameweek 01]],FPL_Fixtures_Extract[#Headers],0)),LEN(INDEX(FPL_Fixtures_Extract[],MATCH($A160,FPL_Fixtures_Extract[[Player]:[Player]],0),MATCH(FPL_Combined[[#Headers],[Gameweek 01]],FPL_Fixtures_Extract[#Headers],0)))-4),Team_Key[[Full Name]:[Full Name]],0))&amp;RIGHT(INDEX(FPL_Fixtures_Extract[],MATCH($A160,FPL_Fixtures_Extract[[Player]:[Player]],0),MATCH(FPL_Combined[[#Headers],[Gameweek 01]],FPL_Fixtures_Extract[#Headers],0)),3))</f>
        <v>MUN(A) 0-1</v>
      </c>
      <c r="C160" t="str">
        <f ca="1">IF(RIGHT(FPL_Combined[[#Headers],[Gameweek 02]],2)&lt;$B$622,INDEX(FPL_Results_Extract[Gameweek 02],MATCH($A160,FPL_Results_Extract[[Player]:[Player]],0)),INDEX(Team_Key[[Abbreviation]:[Abbreviation]],MATCH(LEFT(INDEX(FPL_Fixtures_Extract[],MATCH($A160,FPL_Fixtures_Extract[[Player]:[Player]],0),MATCH(FPL_Combined[[#Headers],[Gameweek 02]],FPL_Fixtures_Extract[#Headers],0)),LEN(INDEX(FPL_Fixtures_Extract[],MATCH($A160,FPL_Fixtures_Extract[[Player]:[Player]],0),MATCH(FPL_Combined[[#Headers],[Gameweek 02]],FPL_Fixtures_Extract[#Headers],0)))-4),Team_Key[[Full Name]:[Full Name]],0))&amp;RIGHT(INDEX(FPL_Fixtures_Extract[],MATCH($A160,FPL_Fixtures_Extract[[Player]:[Player]],0),MATCH(FPL_Combined[[#Headers],[Gameweek 02]],FPL_Fixtures_Extract[#Headers],0)),3))</f>
        <v>STK(H) 2-2</v>
      </c>
      <c r="D160" t="str">
        <f ca="1">IF(RIGHT(FPL_Combined[[#Headers],[Gameweek 03]],2)&lt;$B$622,INDEX(FPL_Results_Extract[Gameweek 03],MATCH($A160,FPL_Results_Extract[[Player]:[Player]],0)),INDEX(Team_Key[[Abbreviation]:[Abbreviation]],MATCH(LEFT(INDEX(FPL_Fixtures_Extract[],MATCH($A160,FPL_Fixtures_Extract[[Player]:[Player]],0),MATCH(FPL_Combined[[#Headers],[Gameweek 03]],FPL_Fixtures_Extract[#Headers],0)),LEN(INDEX(FPL_Fixtures_Extract[],MATCH($A160,FPL_Fixtures_Extract[[Player]:[Player]],0),MATCH(FPL_Combined[[#Headers],[Gameweek 03]],FPL_Fixtures_Extract[#Headers],0)))-4),Team_Key[[Full Name]:[Full Name]],0))&amp;RIGHT(INDEX(FPL_Fixtures_Extract[],MATCH($A160,FPL_Fixtures_Extract[[Player]:[Player]],0),MATCH(FPL_Combined[[#Headers],[Gameweek 03]],FPL_Fixtures_Extract[#Headers],0)),3))</f>
        <v>LEI(A) 1-1</v>
      </c>
      <c r="E160" t="str">
        <f ca="1">IF(RIGHT(FPL_Combined[[#Headers],[Gameweek 04]],2)&lt;$B$622,INDEX(FPL_Results_Extract[Gameweek 04],MATCH($A160,FPL_Results_Extract[[Player]:[Player]],0)),INDEX(Team_Key[[Abbreviation]:[Abbreviation]],MATCH(LEFT(INDEX(FPL_Fixtures_Extract[],MATCH($A160,FPL_Fixtures_Extract[[Player]:[Player]],0),MATCH(FPL_Combined[[#Headers],[Gameweek 04]],FPL_Fixtures_Extract[#Headers],0)),LEN(INDEX(FPL_Fixtures_Extract[],MATCH($A160,FPL_Fixtures_Extract[[Player]:[Player]],0),MATCH(FPL_Combined[[#Headers],[Gameweek 04]],FPL_Fixtures_Extract[#Headers],0)))-4),Team_Key[[Full Name]:[Full Name]],0))&amp;RIGHT(INDEX(FPL_Fixtures_Extract[],MATCH($A160,FPL_Fixtures_Extract[[Player]:[Player]],0),MATCH(FPL_Combined[[#Headers],[Gameweek 04]],FPL_Fixtures_Extract[#Headers],0)),3))</f>
        <v>EVE(H) 0-0</v>
      </c>
      <c r="F160" t="str">
        <f ca="1">IF(RIGHT(FPL_Combined[[#Headers],[Gameweek 05]],2)&lt;$B$622,INDEX(FPL_Results_Extract[Gameweek 05],MATCH($A160,FPL_Results_Extract[[Player]:[Player]],0)),INDEX(Team_Key[[Abbreviation]:[Abbreviation]],MATCH(LEFT(INDEX(FPL_Fixtures_Extract[],MATCH($A160,FPL_Fixtures_Extract[[Player]:[Player]],0),MATCH(FPL_Combined[[#Headers],[Gameweek 05]],FPL_Fixtures_Extract[#Headers],0)),LEN(INDEX(FPL_Fixtures_Extract[],MATCH($A160,FPL_Fixtures_Extract[[Player]:[Player]],0),MATCH(FPL_Combined[[#Headers],[Gameweek 05]],FPL_Fixtures_Extract[#Headers],0)))-4),Team_Key[[Full Name]:[Full Name]],0))&amp;RIGHT(INDEX(FPL_Fixtures_Extract[],MATCH($A160,FPL_Fixtures_Extract[[Player]:[Player]],0),MATCH(FPL_Combined[[#Headers],[Gameweek 05]],FPL_Fixtures_Extract[#Headers],0)),3))</f>
        <v>SUN(A) 1-0</v>
      </c>
      <c r="G160" t="str">
        <f ca="1">IF(RIGHT(FPL_Combined[[#Headers],[Gameweek 06]],2)&lt;$B$622,INDEX(FPL_Results_Extract[Gameweek 06],MATCH($A160,FPL_Results_Extract[[Player]:[Player]],0)),INDEX(Team_Key[[Abbreviation]:[Abbreviation]],MATCH(LEFT(INDEX(FPL_Fixtures_Extract[],MATCH($A160,FPL_Fixtures_Extract[[Player]:[Player]],0),MATCH(FPL_Combined[[#Headers],[Gameweek 06]],FPL_Fixtures_Extract[#Headers],0)),LEN(INDEX(FPL_Fixtures_Extract[],MATCH($A160,FPL_Fixtures_Extract[[Player]:[Player]],0),MATCH(FPL_Combined[[#Headers],[Gameweek 06]],FPL_Fixtures_Extract[#Headers],0)))-4),Team_Key[[Full Name]:[Full Name]],0))&amp;RIGHT(INDEX(FPL_Fixtures_Extract[],MATCH($A160,FPL_Fixtures_Extract[[Player]:[Player]],0),MATCH(FPL_Combined[[#Headers],[Gameweek 06]],FPL_Fixtures_Extract[#Headers],0)),3))</f>
        <v>CRY(H) 1-0</v>
      </c>
      <c r="H160" t="str">
        <f ca="1">IF(RIGHT(FPL_Combined[[#Headers],[Gameweek 07]],2)&lt;$B$622,INDEX(FPL_Results_Extract[Gameweek 07],MATCH($A160,FPL_Results_Extract[[Player]:[Player]],0)),INDEX(Team_Key[[Abbreviation]:[Abbreviation]],MATCH(LEFT(INDEX(FPL_Fixtures_Extract[],MATCH($A160,FPL_Fixtures_Extract[[Player]:[Player]],0),MATCH(FPL_Combined[[#Headers],[Gameweek 07]],FPL_Fixtures_Extract[#Headers],0)),LEN(INDEX(FPL_Fixtures_Extract[],MATCH($A160,FPL_Fixtures_Extract[[Player]:[Player]],0),MATCH(FPL_Combined[[#Headers],[Gameweek 07]],FPL_Fixtures_Extract[#Headers],0)))-4),Team_Key[[Full Name]:[Full Name]],0))&amp;RIGHT(INDEX(FPL_Fixtures_Extract[],MATCH($A160,FPL_Fixtures_Extract[[Player]:[Player]],0),MATCH(FPL_Combined[[#Headers],[Gameweek 07]],FPL_Fixtures_Extract[#Headers],0)),3))</f>
        <v>MCI(H) 4-1</v>
      </c>
      <c r="I160" t="str">
        <f ca="1">IF(RIGHT(FPL_Combined[[#Headers],[Gameweek 08]],2)&lt;$B$622,INDEX(FPL_Results_Extract[Gameweek 08],MATCH($A160,FPL_Results_Extract[[Player]:[Player]],0)),INDEX(Team_Key[[Abbreviation]:[Abbreviation]],MATCH(LEFT(INDEX(FPL_Fixtures_Extract[],MATCH($A160,FPL_Fixtures_Extract[[Player]:[Player]],0),MATCH(FPL_Combined[[#Headers],[Gameweek 08]],FPL_Fixtures_Extract[#Headers],0)),LEN(INDEX(FPL_Fixtures_Extract[],MATCH($A160,FPL_Fixtures_Extract[[Player]:[Player]],0),MATCH(FPL_Combined[[#Headers],[Gameweek 08]],FPL_Fixtures_Extract[#Headers],0)))-4),Team_Key[[Full Name]:[Full Name]],0))&amp;RIGHT(INDEX(FPL_Fixtures_Extract[],MATCH($A160,FPL_Fixtures_Extract[[Player]:[Player]],0),MATCH(FPL_Combined[[#Headers],[Gameweek 08]],FPL_Fixtures_Extract[#Headers],0)),3))</f>
        <v>SWA(A) 2-2</v>
      </c>
      <c r="J160" t="str">
        <f ca="1">IF(RIGHT(FPL_Combined[[#Headers],[Gameweek 09]],2)&lt;$B$622,INDEX(FPL_Results_Extract[Gameweek 09],MATCH($A160,FPL_Results_Extract[[Player]:[Player]],0)),INDEX(Team_Key[[Abbreviation]:[Abbreviation]],MATCH(LEFT(INDEX(FPL_Fixtures_Extract[],MATCH($A160,FPL_Fixtures_Extract[[Player]:[Player]],0),MATCH(FPL_Combined[[#Headers],[Gameweek 09]],FPL_Fixtures_Extract[#Headers],0)),LEN(INDEX(FPL_Fixtures_Extract[],MATCH($A160,FPL_Fixtures_Extract[[Player]:[Player]],0),MATCH(FPL_Combined[[#Headers],[Gameweek 09]],FPL_Fixtures_Extract[#Headers],0)))-4),Team_Key[[Full Name]:[Full Name]],0))&amp;RIGHT(INDEX(FPL_Fixtures_Extract[],MATCH($A160,FPL_Fixtures_Extract[[Player]:[Player]],0),MATCH(FPL_Combined[[#Headers],[Gameweek 09]],FPL_Fixtures_Extract[#Headers],0)),3))</f>
        <v>LIV(H) 0-0</v>
      </c>
      <c r="K160" t="str">
        <f ca="1">IF(RIGHT(FPL_Combined[[#Headers],[Gameweek 10]],2)&lt;$B$622,INDEX(FPL_Results_Extract[Gameweek 10],MATCH($A160,FPL_Results_Extract[[Player]:[Player]],0)),INDEX(Team_Key[[Abbreviation]:[Abbreviation]],MATCH(LEFT(INDEX(FPL_Fixtures_Extract[],MATCH($A160,FPL_Fixtures_Extract[[Player]:[Player]],0),MATCH(FPL_Combined[[#Headers],[Gameweek 10]],FPL_Fixtures_Extract[#Headers],0)),LEN(INDEX(FPL_Fixtures_Extract[],MATCH($A160,FPL_Fixtures_Extract[[Player]:[Player]],0),MATCH(FPL_Combined[[#Headers],[Gameweek 10]],FPL_Fixtures_Extract[#Headers],0)))-4),Team_Key[[Full Name]:[Full Name]],0))&amp;RIGHT(INDEX(FPL_Fixtures_Extract[],MATCH($A160,FPL_Fixtures_Extract[[Player]:[Player]],0),MATCH(FPL_Combined[[#Headers],[Gameweek 10]],FPL_Fixtures_Extract[#Headers],0)),3))</f>
        <v>BOU(A) 5-1</v>
      </c>
      <c r="L160" t="str">
        <f ca="1">IF(RIGHT(FPL_Combined[[#Headers],[Gameweek 11]],2)&lt;$B$622,INDEX(FPL_Results_Extract[Gameweek 11],MATCH($A160,FPL_Results_Extract[[Player]:[Player]],0)),INDEX(Team_Key[[Abbreviation]:[Abbreviation]],MATCH(LEFT(INDEX(FPL_Fixtures_Extract[],MATCH($A160,FPL_Fixtures_Extract[[Player]:[Player]],0),MATCH(FPL_Combined[[#Headers],[Gameweek 11]],FPL_Fixtures_Extract[#Headers],0)),LEN(INDEX(FPL_Fixtures_Extract[],MATCH($A160,FPL_Fixtures_Extract[[Player]:[Player]],0),MATCH(FPL_Combined[[#Headers],[Gameweek 11]],FPL_Fixtures_Extract[#Headers],0)))-4),Team_Key[[Full Name]:[Full Name]],0))&amp;RIGHT(INDEX(FPL_Fixtures_Extract[],MATCH($A160,FPL_Fixtures_Extract[[Player]:[Player]],0),MATCH(FPL_Combined[[#Headers],[Gameweek 11]],FPL_Fixtures_Extract[#Headers],0)),3))</f>
        <v>AVL(H) 3-1</v>
      </c>
      <c r="M160" t="str">
        <f ca="1">IF(RIGHT(FPL_Combined[[#Headers],[Gameweek 12]],2)&lt;$B$622,INDEX(FPL_Results_Extract[Gameweek 12],MATCH($A160,FPL_Results_Extract[[Player]:[Player]],0)),INDEX(Team_Key[[Abbreviation]:[Abbreviation]],MATCH(LEFT(INDEX(FPL_Fixtures_Extract[],MATCH($A160,FPL_Fixtures_Extract[[Player]:[Player]],0),MATCH(FPL_Combined[[#Headers],[Gameweek 12]],FPL_Fixtures_Extract[#Headers],0)),LEN(INDEX(FPL_Fixtures_Extract[],MATCH($A160,FPL_Fixtures_Extract[[Player]:[Player]],0),MATCH(FPL_Combined[[#Headers],[Gameweek 12]],FPL_Fixtures_Extract[#Headers],0)))-4),Team_Key[[Full Name]:[Full Name]],0))&amp;RIGHT(INDEX(FPL_Fixtures_Extract[],MATCH($A160,FPL_Fixtures_Extract[[Player]:[Player]],0),MATCH(FPL_Combined[[#Headers],[Gameweek 12]],FPL_Fixtures_Extract[#Headers],0)),3))</f>
        <v>ARS(A) 1-1</v>
      </c>
      <c r="N160" t="str">
        <f ca="1">IF(RIGHT(FPL_Combined[[#Headers],[Gameweek 13]],2)&lt;$B$622,INDEX(FPL_Results_Extract[Gameweek 13],MATCH($A160,FPL_Results_Extract[[Player]:[Player]],0)),INDEX(Team_Key[[Abbreviation]:[Abbreviation]],MATCH(LEFT(INDEX(FPL_Fixtures_Extract[],MATCH($A160,FPL_Fixtures_Extract[[Player]:[Player]],0),MATCH(FPL_Combined[[#Headers],[Gameweek 13]],FPL_Fixtures_Extract[#Headers],0)),LEN(INDEX(FPL_Fixtures_Extract[],MATCH($A160,FPL_Fixtures_Extract[[Player]:[Player]],0),MATCH(FPL_Combined[[#Headers],[Gameweek 13]],FPL_Fixtures_Extract[#Headers],0)))-4),Team_Key[[Full Name]:[Full Name]],0))&amp;RIGHT(INDEX(FPL_Fixtures_Extract[],MATCH($A160,FPL_Fixtures_Extract[[Player]:[Player]],0),MATCH(FPL_Combined[[#Headers],[Gameweek 13]],FPL_Fixtures_Extract[#Headers],0)),3))</f>
        <v>WHU(H) 4-1</v>
      </c>
      <c r="O160" t="str">
        <f ca="1">IF(RIGHT(FPL_Combined[[#Headers],[Gameweek 14]],2)&lt;$B$622,INDEX(FPL_Results_Extract[Gameweek 14],MATCH($A160,FPL_Results_Extract[[Player]:[Player]],0)),INDEX(Team_Key[[Abbreviation]:[Abbreviation]],MATCH(LEFT(INDEX(FPL_Fixtures_Extract[],MATCH($A160,FPL_Fixtures_Extract[[Player]:[Player]],0),MATCH(FPL_Combined[[#Headers],[Gameweek 14]],FPL_Fixtures_Extract[#Headers],0)),LEN(INDEX(FPL_Fixtures_Extract[],MATCH($A160,FPL_Fixtures_Extract[[Player]:[Player]],0),MATCH(FPL_Combined[[#Headers],[Gameweek 14]],FPL_Fixtures_Extract[#Headers],0)))-4),Team_Key[[Full Name]:[Full Name]],0))&amp;RIGHT(INDEX(FPL_Fixtures_Extract[],MATCH($A160,FPL_Fixtures_Extract[[Player]:[Player]],0),MATCH(FPL_Combined[[#Headers],[Gameweek 14]],FPL_Fixtures_Extract[#Headers],0)),3))</f>
        <v>CHE(H) 0-0</v>
      </c>
      <c r="P160" t="str">
        <f ca="1">IF(RIGHT(FPL_Combined[[#Headers],[Gameweek 15]],2)&lt;$B$622,INDEX(FPL_Results_Extract[Gameweek 15],MATCH($A160,FPL_Results_Extract[[Player]:[Player]],0)),INDEX(Team_Key[[Abbreviation]:[Abbreviation]],MATCH(LEFT(INDEX(FPL_Fixtures_Extract[],MATCH($A160,FPL_Fixtures_Extract[[Player]:[Player]],0),MATCH(FPL_Combined[[#Headers],[Gameweek 15]],FPL_Fixtures_Extract[#Headers],0)),LEN(INDEX(FPL_Fixtures_Extract[],MATCH($A160,FPL_Fixtures_Extract[[Player]:[Player]],0),MATCH(FPL_Combined[[#Headers],[Gameweek 15]],FPL_Fixtures_Extract[#Headers],0)))-4),Team_Key[[Full Name]:[Full Name]],0))&amp;RIGHT(INDEX(FPL_Fixtures_Extract[],MATCH($A160,FPL_Fixtures_Extract[[Player]:[Player]],0),MATCH(FPL_Combined[[#Headers],[Gameweek 15]],FPL_Fixtures_Extract[#Headers],0)),3))</f>
        <v>WBA(A) 1-1</v>
      </c>
      <c r="Q160" t="str">
        <f ca="1">IF(RIGHT(FPL_Combined[[#Headers],[Gameweek 16]],2)&lt;$B$622,INDEX(FPL_Results_Extract[Gameweek 16],MATCH($A160,FPL_Results_Extract[[Player]:[Player]],0)),INDEX(Team_Key[[Abbreviation]:[Abbreviation]],MATCH(LEFT(INDEX(FPL_Fixtures_Extract[],MATCH($A160,FPL_Fixtures_Extract[[Player]:[Player]],0),MATCH(FPL_Combined[[#Headers],[Gameweek 16]],FPL_Fixtures_Extract[#Headers],0)),LEN(INDEX(FPL_Fixtures_Extract[],MATCH($A160,FPL_Fixtures_Extract[[Player]:[Player]],0),MATCH(FPL_Combined[[#Headers],[Gameweek 16]],FPL_Fixtures_Extract[#Headers],0)))-4),Team_Key[[Full Name]:[Full Name]],0))&amp;RIGHT(INDEX(FPL_Fixtures_Extract[],MATCH($A160,FPL_Fixtures_Extract[[Player]:[Player]],0),MATCH(FPL_Combined[[#Headers],[Gameweek 16]],FPL_Fixtures_Extract[#Headers],0)),3))</f>
        <v>NEW(H) 1-2</v>
      </c>
      <c r="R160" t="str">
        <f ca="1">IF(RIGHT(FPL_Combined[[#Headers],[Gameweek 17]],2)&lt;$B$622,INDEX(FPL_Results_Extract[Gameweek 17],MATCH($A160,FPL_Results_Extract[[Player]:[Player]],0)),INDEX(Team_Key[[Abbreviation]:[Abbreviation]],MATCH(LEFT(INDEX(FPL_Fixtures_Extract[],MATCH($A160,FPL_Fixtures_Extract[[Player]:[Player]],0),MATCH(FPL_Combined[[#Headers],[Gameweek 17]],FPL_Fixtures_Extract[#Headers],0)),LEN(INDEX(FPL_Fixtures_Extract[],MATCH($A160,FPL_Fixtures_Extract[[Player]:[Player]],0),MATCH(FPL_Combined[[#Headers],[Gameweek 17]],FPL_Fixtures_Extract[#Headers],0)))-4),Team_Key[[Full Name]:[Full Name]],0))&amp;RIGHT(INDEX(FPL_Fixtures_Extract[],MATCH($A160,FPL_Fixtures_Extract[[Player]:[Player]],0),MATCH(FPL_Combined[[#Headers],[Gameweek 17]],FPL_Fixtures_Extract[#Headers],0)),3))</f>
        <v>SOU(A) 2-0</v>
      </c>
      <c r="S160" t="str">
        <f ca="1">IF(RIGHT(FPL_Combined[[#Headers],[Gameweek 18]],2)&lt;$B$622,INDEX(FPL_Results_Extract[Gameweek 18],MATCH($A160,FPL_Results_Extract[[Player]:[Player]],0)),INDEX(Team_Key[[Abbreviation]:[Abbreviation]],MATCH(LEFT(INDEX(FPL_Fixtures_Extract[],MATCH($A160,FPL_Fixtures_Extract[[Player]:[Player]],0),MATCH(FPL_Combined[[#Headers],[Gameweek 18]],FPL_Fixtures_Extract[#Headers],0)),LEN(INDEX(FPL_Fixtures_Extract[],MATCH($A160,FPL_Fixtures_Extract[[Player]:[Player]],0),MATCH(FPL_Combined[[#Headers],[Gameweek 18]],FPL_Fixtures_Extract[#Headers],0)))-4),Team_Key[[Full Name]:[Full Name]],0))&amp;RIGHT(INDEX(FPL_Fixtures_Extract[],MATCH($A160,FPL_Fixtures_Extract[[Player]:[Player]],0),MATCH(FPL_Combined[[#Headers],[Gameweek 18]],FPL_Fixtures_Extract[#Headers],0)),3))</f>
        <v>NOR(H) 3-0</v>
      </c>
      <c r="T160" t="str">
        <f ca="1">IF(RIGHT(FPL_Combined[[#Headers],[Gameweek 19]],2)&lt;$B$622,INDEX(FPL_Results_Extract[Gameweek 19],MATCH($A160,FPL_Results_Extract[[Player]:[Player]],0)),INDEX(Team_Key[[Abbreviation]:[Abbreviation]],MATCH(LEFT(INDEX(FPL_Fixtures_Extract[],MATCH($A160,FPL_Fixtures_Extract[[Player]:[Player]],0),MATCH(FPL_Combined[[#Headers],[Gameweek 19]],FPL_Fixtures_Extract[#Headers],0)),LEN(INDEX(FPL_Fixtures_Extract[],MATCH($A160,FPL_Fixtures_Extract[[Player]:[Player]],0),MATCH(FPL_Combined[[#Headers],[Gameweek 19]],FPL_Fixtures_Extract[#Headers],0)))-4),Team_Key[[Full Name]:[Full Name]],0))&amp;RIGHT(INDEX(FPL_Fixtures_Extract[],MATCH($A160,FPL_Fixtures_Extract[[Player]:[Player]],0),MATCH(FPL_Combined[[#Headers],[Gameweek 19]],FPL_Fixtures_Extract[#Headers],0)),3))</f>
        <v>WAT(A) 2-1</v>
      </c>
      <c r="U160" t="str">
        <f ca="1">IF(RIGHT(FPL_Combined[[#Headers],[Gameweek 20]],2)&lt;$B$622,INDEX(FPL_Results_Extract[Gameweek 20],MATCH($A160,FPL_Results_Extract[[Player]:[Player]],0)),INDEX(Team_Key[[Abbreviation]:[Abbreviation]],MATCH(LEFT(INDEX(FPL_Fixtures_Extract[],MATCH($A160,FPL_Fixtures_Extract[[Player]:[Player]],0),MATCH(FPL_Combined[[#Headers],[Gameweek 20]],FPL_Fixtures_Extract[#Headers],0)),LEN(INDEX(FPL_Fixtures_Extract[],MATCH($A160,FPL_Fixtures_Extract[[Player]:[Player]],0),MATCH(FPL_Combined[[#Headers],[Gameweek 20]],FPL_Fixtures_Extract[#Headers],0)))-4),Team_Key[[Full Name]:[Full Name]],0))&amp;RIGHT(INDEX(FPL_Fixtures_Extract[],MATCH($A160,FPL_Fixtures_Extract[[Player]:[Player]],0),MATCH(FPL_Combined[[#Headers],[Gameweek 20]],FPL_Fixtures_Extract[#Headers],0)),3))</f>
        <v>EVE(A) 1-1</v>
      </c>
      <c r="V160" t="str">
        <f ca="1">IF(RIGHT(FPL_Combined[[#Headers],[Gameweek 21]],2)&lt;$B$622,INDEX(FPL_Results_Extract[Gameweek 21],MATCH($A160,FPL_Results_Extract[[Player]:[Player]],0)),INDEX(Team_Key[[Abbreviation]:[Abbreviation]],MATCH(LEFT(INDEX(FPL_Fixtures_Extract[],MATCH($A160,FPL_Fixtures_Extract[[Player]:[Player]],0),MATCH(FPL_Combined[[#Headers],[Gameweek 21]],FPL_Fixtures_Extract[#Headers],0)),LEN(INDEX(FPL_Fixtures_Extract[],MATCH($A160,FPL_Fixtures_Extract[[Player]:[Player]],0),MATCH(FPL_Combined[[#Headers],[Gameweek 21]],FPL_Fixtures_Extract[#Headers],0)))-4),Team_Key[[Full Name]:[Full Name]],0))&amp;RIGHT(INDEX(FPL_Fixtures_Extract[],MATCH($A160,FPL_Fixtures_Extract[[Player]:[Player]],0),MATCH(FPL_Combined[[#Headers],[Gameweek 21]],FPL_Fixtures_Extract[#Headers],0)),3))</f>
        <v>LEI(H) 0-1</v>
      </c>
      <c r="W160" t="str">
        <f ca="1">IF(RIGHT(FPL_Combined[[#Headers],[Gameweek 22]],2)&lt;$B$622,INDEX(FPL_Results_Extract[Gameweek 22],MATCH($A160,FPL_Results_Extract[[Player]:[Player]],0)),INDEX(Team_Key[[Abbreviation]:[Abbreviation]],MATCH(LEFT(INDEX(FPL_Fixtures_Extract[],MATCH($A160,FPL_Fixtures_Extract[[Player]:[Player]],0),MATCH(FPL_Combined[[#Headers],[Gameweek 22]],FPL_Fixtures_Extract[#Headers],0)),LEN(INDEX(FPL_Fixtures_Extract[],MATCH($A160,FPL_Fixtures_Extract[[Player]:[Player]],0),MATCH(FPL_Combined[[#Headers],[Gameweek 22]],FPL_Fixtures_Extract[#Headers],0)))-4),Team_Key[[Full Name]:[Full Name]],0))&amp;RIGHT(INDEX(FPL_Fixtures_Extract[],MATCH($A160,FPL_Fixtures_Extract[[Player]:[Player]],0),MATCH(FPL_Combined[[#Headers],[Gameweek 22]],FPL_Fixtures_Extract[#Headers],0)),3))</f>
        <v>SUN(H) 4-1</v>
      </c>
      <c r="X160" t="str">
        <f ca="1">IF(RIGHT(FPL_Combined[[#Headers],[Gameweek 23]],2)&lt;$B$622,INDEX(FPL_Results_Extract[Gameweek 23],MATCH($A160,FPL_Results_Extract[[Player]:[Player]],0)),INDEX(Team_Key[[Abbreviation]:[Abbreviation]],MATCH(LEFT(INDEX(FPL_Fixtures_Extract[],MATCH($A160,FPL_Fixtures_Extract[[Player]:[Player]],0),MATCH(FPL_Combined[[#Headers],[Gameweek 23]],FPL_Fixtures_Extract[#Headers],0)),LEN(INDEX(FPL_Fixtures_Extract[],MATCH($A160,FPL_Fixtures_Extract[[Player]:[Player]],0),MATCH(FPL_Combined[[#Headers],[Gameweek 23]],FPL_Fixtures_Extract[#Headers],0)))-4),Team_Key[[Full Name]:[Full Name]],0))&amp;RIGHT(INDEX(FPL_Fixtures_Extract[],MATCH($A160,FPL_Fixtures_Extract[[Player]:[Player]],0),MATCH(FPL_Combined[[#Headers],[Gameweek 23]],FPL_Fixtures_Extract[#Headers],0)),3))</f>
        <v>CRY(A) 3-1</v>
      </c>
      <c r="Y160" t="str">
        <f ca="1">IF(RIGHT(FPL_Combined[[#Headers],[Gameweek 24]],2)&lt;$B$622,INDEX(FPL_Results_Extract[Team],MATCH($A160,FPL_Results_Extract[[Player]:[Player]],0)),INDEX(Team_Key[[Abbreviation]:[Abbreviation]],MATCH(LEFT(INDEX(FPL_Fixtures_Extract[],MATCH($A160,FPL_Fixtures_Extract[[Player]:[Player]],0),MATCH(FPL_Combined[[#Headers],[Gameweek 24]],FPL_Fixtures_Extract[#Headers],0)),LEN(INDEX(FPL_Fixtures_Extract[],MATCH($A160,FPL_Fixtures_Extract[[Player]:[Player]],0),MATCH(FPL_Combined[[#Headers],[Gameweek 24]],FPL_Fixtures_Extract[#Headers],0)))-4),Team_Key[[Full Name]:[Full Name]],0))&amp;RIGHT(INDEX(FPL_Fixtures_Extract[],MATCH($A160,FPL_Fixtures_Extract[[Player]:[Player]],0),MATCH(FPL_Combined[[#Headers],[Gameweek 24]],FPL_Fixtures_Extract[#Headers],0)),3))</f>
        <v>TOT</v>
      </c>
      <c r="Z160" t="str">
        <f ca="1">IF(RIGHT(FPL_Combined[[#Headers],[Gameweek 25]],2)&lt;$B$622,INDEX(FPL_Results_Extract[Player],MATCH($A160,FPL_Results_Extract[[Player]:[Player]],0)),INDEX(Team_Key[[Abbreviation]:[Abbreviation]],MATCH(LEFT(INDEX(FPL_Fixtures_Extract[],MATCH($A160,FPL_Fixtures_Extract[[Player]:[Player]],0),MATCH(FPL_Combined[[#Headers],[Gameweek 25]],FPL_Fixtures_Extract[#Headers],0)),LEN(INDEX(FPL_Fixtures_Extract[],MATCH($A160,FPL_Fixtures_Extract[[Player]:[Player]],0),MATCH(FPL_Combined[[#Headers],[Gameweek 25]],FPL_Fixtures_Extract[#Headers],0)))-4),Team_Key[[Full Name]:[Full Name]],0))&amp;RIGHT(INDEX(FPL_Fixtures_Extract[],MATCH($A160,FPL_Fixtures_Extract[[Player]:[Player]],0),MATCH(FPL_Combined[[#Headers],[Gameweek 25]],FPL_Fixtures_Extract[#Headers],0)),3))</f>
        <v>Dembélé</v>
      </c>
      <c r="AA160" t="str">
        <f ca="1">IF(RIGHT(FPL_Combined[[#Headers],[Gameweek 26]],2)&lt;$B$622,INDEX(FPL_Results_Extract[Gameweek 01],MATCH($A160,FPL_Results_Extract[[Player]:[Player]],0)),INDEX(Team_Key[[Abbreviation]:[Abbreviation]],MATCH(LEFT(INDEX(FPL_Fixtures_Extract[],MATCH($A160,FPL_Fixtures_Extract[[Player]:[Player]],0),MATCH(FPL_Combined[[#Headers],[Gameweek 26]],FPL_Fixtures_Extract[#Headers],0)),LEN(INDEX(FPL_Fixtures_Extract[],MATCH($A160,FPL_Fixtures_Extract[[Player]:[Player]],0),MATCH(FPL_Combined[[#Headers],[Gameweek 26]],FPL_Fixtures_Extract[#Headers],0)))-4),Team_Key[[Full Name]:[Full Name]],0))&amp;RIGHT(INDEX(FPL_Fixtures_Extract[],MATCH($A160,FPL_Fixtures_Extract[[Player]:[Player]],0),MATCH(FPL_Combined[[#Headers],[Gameweek 26]],FPL_Fixtures_Extract[#Headers],0)),3))</f>
        <v>MUN(A) 0-1</v>
      </c>
      <c r="AB160" t="str">
        <f ca="1">IF(RIGHT(FPL_Combined[[#Headers],[Gameweek 27]],2)&lt;$B$622,INDEX(FPL_Results_Extract[Gameweek 02],MATCH($A160,FPL_Results_Extract[[Player]:[Player]],0)),INDEX(Team_Key[[Abbreviation]:[Abbreviation]],MATCH(LEFT(INDEX(FPL_Fixtures_Extract[],MATCH($A160,FPL_Fixtures_Extract[[Player]:[Player]],0),MATCH(FPL_Combined[[#Headers],[Gameweek 27]],FPL_Fixtures_Extract[#Headers],0)),LEN(INDEX(FPL_Fixtures_Extract[],MATCH($A160,FPL_Fixtures_Extract[[Player]:[Player]],0),MATCH(FPL_Combined[[#Headers],[Gameweek 27]],FPL_Fixtures_Extract[#Headers],0)))-4),Team_Key[[Full Name]:[Full Name]],0))&amp;RIGHT(INDEX(FPL_Fixtures_Extract[],MATCH($A160,FPL_Fixtures_Extract[[Player]:[Player]],0),MATCH(FPL_Combined[[#Headers],[Gameweek 27]],FPL_Fixtures_Extract[#Headers],0)),3))</f>
        <v>STK(H) 2-2</v>
      </c>
      <c r="AC160" t="str">
        <f ca="1">IF(RIGHT(FPL_Combined[[#Headers],[Gameweek 28]],2)&lt;$B$622,INDEX(FPL_Results_Extract[Gameweek 03],MATCH($A160,FPL_Results_Extract[[Player]:[Player]],0)),INDEX(Team_Key[[Abbreviation]:[Abbreviation]],MATCH(LEFT(INDEX(FPL_Fixtures_Extract[],MATCH($A160,FPL_Fixtures_Extract[[Player]:[Player]],0),MATCH(FPL_Combined[[#Headers],[Gameweek 28]],FPL_Fixtures_Extract[#Headers],0)),LEN(INDEX(FPL_Fixtures_Extract[],MATCH($A160,FPL_Fixtures_Extract[[Player]:[Player]],0),MATCH(FPL_Combined[[#Headers],[Gameweek 28]],FPL_Fixtures_Extract[#Headers],0)))-4),Team_Key[[Full Name]:[Full Name]],0))&amp;RIGHT(INDEX(FPL_Fixtures_Extract[],MATCH($A160,FPL_Fixtures_Extract[[Player]:[Player]],0),MATCH(FPL_Combined[[#Headers],[Gameweek 28]],FPL_Fixtures_Extract[#Headers],0)),3))</f>
        <v>LEI(A) 1-1</v>
      </c>
      <c r="AD160" t="str">
        <f ca="1">IF(RIGHT(FPL_Combined[[#Headers],[Gameweek 29]],2)&lt;$B$622,INDEX(FPL_Results_Extract[Gameweek 04],MATCH($A160,FPL_Results_Extract[[Player]:[Player]],0)),INDEX(Team_Key[[Abbreviation]:[Abbreviation]],MATCH(LEFT(INDEX(FPL_Fixtures_Extract[],MATCH($A160,FPL_Fixtures_Extract[[Player]:[Player]],0),MATCH(FPL_Combined[[#Headers],[Gameweek 29]],FPL_Fixtures_Extract[#Headers],0)),LEN(INDEX(FPL_Fixtures_Extract[],MATCH($A160,FPL_Fixtures_Extract[[Player]:[Player]],0),MATCH(FPL_Combined[[#Headers],[Gameweek 29]],FPL_Fixtures_Extract[#Headers],0)))-4),Team_Key[[Full Name]:[Full Name]],0))&amp;RIGHT(INDEX(FPL_Fixtures_Extract[],MATCH($A160,FPL_Fixtures_Extract[[Player]:[Player]],0),MATCH(FPL_Combined[[#Headers],[Gameweek 29]],FPL_Fixtures_Extract[#Headers],0)),3))</f>
        <v>AVL(A)</v>
      </c>
      <c r="AE160" t="str">
        <f ca="1">IF(RIGHT(FPL_Combined[[#Headers],[Gameweek 30]],2)&lt;$B$622,INDEX(FPL_Results_Extract[Gameweek 05],MATCH($A160,FPL_Results_Extract[[Player]:[Player]],0)),INDEX(Team_Key[[Abbreviation]:[Abbreviation]],MATCH(LEFT(INDEX(FPL_Fixtures_Extract[],MATCH($A160,FPL_Fixtures_Extract[[Player]:[Player]],0),MATCH(FPL_Combined[[#Headers],[Gameweek 30]],FPL_Fixtures_Extract[#Headers],0)),LEN(INDEX(FPL_Fixtures_Extract[],MATCH($A160,FPL_Fixtures_Extract[[Player]:[Player]],0),MATCH(FPL_Combined[[#Headers],[Gameweek 30]],FPL_Fixtures_Extract[#Headers],0)))-4),Team_Key[[Full Name]:[Full Name]],0))&amp;RIGHT(INDEX(FPL_Fixtures_Extract[],MATCH($A160,FPL_Fixtures_Extract[[Player]:[Player]],0),MATCH(FPL_Combined[[#Headers],[Gameweek 30]],FPL_Fixtures_Extract[#Headers],0)),3))</f>
        <v>BOU(H)</v>
      </c>
      <c r="AF160" t="str">
        <f ca="1">IF(RIGHT(FPL_Combined[[#Headers],[Gameweek 31]],2)&lt;$B$622,INDEX(FPL_Results_Extract[Gameweek 06],MATCH($A160,FPL_Results_Extract[[Player]:[Player]],0)),INDEX(Team_Key[[Abbreviation]:[Abbreviation]],MATCH(LEFT(INDEX(FPL_Fixtures_Extract[],MATCH($A160,FPL_Fixtures_Extract[[Player]:[Player]],0),MATCH(FPL_Combined[[#Headers],[Gameweek 31]],FPL_Fixtures_Extract[#Headers],0)),LEN(INDEX(FPL_Fixtures_Extract[],MATCH($A160,FPL_Fixtures_Extract[[Player]:[Player]],0),MATCH(FPL_Combined[[#Headers],[Gameweek 31]],FPL_Fixtures_Extract[#Headers],0)))-4),Team_Key[[Full Name]:[Full Name]],0))&amp;RIGHT(INDEX(FPL_Fixtures_Extract[],MATCH($A160,FPL_Fixtures_Extract[[Player]:[Player]],0),MATCH(FPL_Combined[[#Headers],[Gameweek 31]],FPL_Fixtures_Extract[#Headers],0)),3))</f>
        <v>LIV(A)</v>
      </c>
      <c r="AG160" t="str">
        <f ca="1">IF(RIGHT(FPL_Combined[[#Headers],[Gameweek 32]],2)&lt;$B$622,INDEX(FPL_Results_Extract[Gameweek 07],MATCH($A160,FPL_Results_Extract[[Player]:[Player]],0)),INDEX(Team_Key[[Abbreviation]:[Abbreviation]],MATCH(LEFT(INDEX(FPL_Fixtures_Extract[],MATCH($A160,FPL_Fixtures_Extract[[Player]:[Player]],0),MATCH(FPL_Combined[[#Headers],[Gameweek 32]],FPL_Fixtures_Extract[#Headers],0)),LEN(INDEX(FPL_Fixtures_Extract[],MATCH($A160,FPL_Fixtures_Extract[[Player]:[Player]],0),MATCH(FPL_Combined[[#Headers],[Gameweek 32]],FPL_Fixtures_Extract[#Headers],0)))-4),Team_Key[[Full Name]:[Full Name]],0))&amp;RIGHT(INDEX(FPL_Fixtures_Extract[],MATCH($A160,FPL_Fixtures_Extract[[Player]:[Player]],0),MATCH(FPL_Combined[[#Headers],[Gameweek 32]],FPL_Fixtures_Extract[#Headers],0)),3))</f>
        <v>MUN(H)</v>
      </c>
      <c r="AH160" t="str">
        <f ca="1">IF(RIGHT(FPL_Combined[[#Headers],[Gameweek 33]],2)&lt;$B$622,INDEX(FPL_Results_Extract[Gameweek 08],MATCH($A160,FPL_Results_Extract[[Player]:[Player]],0)),INDEX(Team_Key[[Abbreviation]:[Abbreviation]],MATCH(LEFT(INDEX(FPL_Fixtures_Extract[],MATCH($A160,FPL_Fixtures_Extract[[Player]:[Player]],0),MATCH(FPL_Combined[[#Headers],[Gameweek 33]],FPL_Fixtures_Extract[#Headers],0)),LEN(INDEX(FPL_Fixtures_Extract[],MATCH($A160,FPL_Fixtures_Extract[[Player]:[Player]],0),MATCH(FPL_Combined[[#Headers],[Gameweek 33]],FPL_Fixtures_Extract[#Headers],0)))-4),Team_Key[[Full Name]:[Full Name]],0))&amp;RIGHT(INDEX(FPL_Fixtures_Extract[],MATCH($A160,FPL_Fixtures_Extract[[Player]:[Player]],0),MATCH(FPL_Combined[[#Headers],[Gameweek 33]],FPL_Fixtures_Extract[#Headers],0)),3))</f>
        <v>STK(A)</v>
      </c>
      <c r="AI160" t="str">
        <f ca="1">IF(RIGHT(FPL_Combined[[#Headers],[Gameweek 34]],2)&lt;$B$622,INDEX(FPL_Results_Extract[Gameweek 09],MATCH($A160,FPL_Results_Extract[[Player]:[Player]],0)),INDEX(Team_Key[[Abbreviation]:[Abbreviation]],MATCH(LEFT(INDEX(FPL_Fixtures_Extract[],MATCH($A160,FPL_Fixtures_Extract[[Player]:[Player]],0),MATCH(FPL_Combined[[#Headers],[Gameweek 34]],FPL_Fixtures_Extract[#Headers],0)),LEN(INDEX(FPL_Fixtures_Extract[],MATCH($A160,FPL_Fixtures_Extract[[Player]:[Player]],0),MATCH(FPL_Combined[[#Headers],[Gameweek 34]],FPL_Fixtures_Extract[#Headers],0)))-4),Team_Key[[Full Name]:[Full Name]],0))&amp;RIGHT(INDEX(FPL_Fixtures_Extract[],MATCH($A160,FPL_Fixtures_Extract[[Player]:[Player]],0),MATCH(FPL_Combined[[#Headers],[Gameweek 34]],FPL_Fixtures_Extract[#Headers],0)),3))</f>
        <v>WBA(H)</v>
      </c>
      <c r="AJ160" t="str">
        <f ca="1">IF(RIGHT(FPL_Combined[[#Headers],[Gameweek 35]],2)&lt;$B$622,INDEX(FPL_Results_Extract[Gameweek 10],MATCH($A160,FPL_Results_Extract[[Player]:[Player]],0)),INDEX(Team_Key[[Abbreviation]:[Abbreviation]],MATCH(LEFT(INDEX(FPL_Fixtures_Extract[],MATCH($A160,FPL_Fixtures_Extract[[Player]:[Player]],0),MATCH(FPL_Combined[[#Headers],[Gameweek 35]],FPL_Fixtures_Extract[#Headers],0)),LEN(INDEX(FPL_Fixtures_Extract[],MATCH($A160,FPL_Fixtures_Extract[[Player]:[Player]],0),MATCH(FPL_Combined[[#Headers],[Gameweek 35]],FPL_Fixtures_Extract[#Headers],0)))-4),Team_Key[[Full Name]:[Full Name]],0))&amp;RIGHT(INDEX(FPL_Fixtures_Extract[],MATCH($A160,FPL_Fixtures_Extract[[Player]:[Player]],0),MATCH(FPL_Combined[[#Headers],[Gameweek 35]],FPL_Fixtures_Extract[#Headers],0)),3))</f>
        <v>CHE(A)</v>
      </c>
      <c r="AK160" t="str">
        <f ca="1">IF(RIGHT(FPL_Combined[[#Headers],[Gameweek 36]],2)&lt;$B$622,INDEX(FPL_Results_Extract[Gameweek 11],MATCH($A160,FPL_Results_Extract[[Player]:[Player]],0)),INDEX(Team_Key[[Abbreviation]:[Abbreviation]],MATCH(LEFT(INDEX(FPL_Fixtures_Extract[],MATCH($A160,FPL_Fixtures_Extract[[Player]:[Player]],0),MATCH(FPL_Combined[[#Headers],[Gameweek 36]],FPL_Fixtures_Extract[#Headers],0)),LEN(INDEX(FPL_Fixtures_Extract[],MATCH($A160,FPL_Fixtures_Extract[[Player]:[Player]],0),MATCH(FPL_Combined[[#Headers],[Gameweek 36]],FPL_Fixtures_Extract[#Headers],0)))-4),Team_Key[[Full Name]:[Full Name]],0))&amp;RIGHT(INDEX(FPL_Fixtures_Extract[],MATCH($A160,FPL_Fixtures_Extract[[Player]:[Player]],0),MATCH(FPL_Combined[[#Headers],[Gameweek 36]],FPL_Fixtures_Extract[#Headers],0)),3))</f>
        <v>SOU(H)</v>
      </c>
      <c r="AL160" t="str">
        <f ca="1">IF(RIGHT(FPL_Combined[[#Headers],[Gameweek 37]],2)&lt;$B$622,INDEX(FPL_Results_Extract[Gameweek 12],MATCH($A160,FPL_Results_Extract[[Player]:[Player]],0)),INDEX(Team_Key[[Abbreviation]:[Abbreviation]],MATCH(LEFT(INDEX(FPL_Fixtures_Extract[],MATCH($A160,FPL_Fixtures_Extract[[Player]:[Player]],0),MATCH(FPL_Combined[[#Headers],[Gameweek 37]],FPL_Fixtures_Extract[#Headers],0)),LEN(INDEX(FPL_Fixtures_Extract[],MATCH($A160,FPL_Fixtures_Extract[[Player]:[Player]],0),MATCH(FPL_Combined[[#Headers],[Gameweek 37]],FPL_Fixtures_Extract[#Headers],0)))-4),Team_Key[[Full Name]:[Full Name]],0))&amp;RIGHT(INDEX(FPL_Fixtures_Extract[],MATCH($A160,FPL_Fixtures_Extract[[Player]:[Player]],0),MATCH(FPL_Combined[[#Headers],[Gameweek 37]],FPL_Fixtures_Extract[#Headers],0)),3))</f>
        <v>NEW(A)</v>
      </c>
      <c r="AM160" t="e">
        <f ca="1">IF(RIGHT(FPL_Combined[[#Headers],[Gameweek 38]],2)&lt;$B$622,INDEX(FPL_Results_Extract[Gameweek 13],MATCH($A160,FPL_Results_Extract[[Player]:[Player]],0)),INDEX(Team_Key[[Abbreviation]:[Abbreviation]],MATCH(LEFT(INDEX(FPL_Fixtures_Extract[],MATCH($A160,FPL_Fixtures_Extract[[Player]:[Player]],0),MATCH(FPL_Combined[[#Headers],[Gameweek 38]],FPL_Fixtures_Extract[#Headers],0)),LEN(INDEX(FPL_Fixtures_Extract[],MATCH($A160,FPL_Fixtures_Extract[[Player]:[Player]],0),MATCH(FPL_Combined[[#Headers],[Gameweek 38]],FPL_Fixtures_Extract[#Headers],0)))-4),Team_Key[[Full Name]:[Full Name]],0))&amp;RIGHT(INDEX(FPL_Fixtures_Extract[],MATCH($A160,FPL_Fixtures_Extract[[Player]:[Player]],0),MATCH(FPL_Combined[[#Headers],[Gameweek 38]],FPL_Fixtures_Extract[#Headers],0)),3))</f>
        <v>#VALUE!</v>
      </c>
    </row>
    <row r="161" spans="1:39" x14ac:dyDescent="0.45">
      <c r="A161" t="s">
        <v>339</v>
      </c>
      <c r="B161" t="str">
        <f ca="1">IF(RIGHT(FPL_Combined[[#Headers],[Gameweek 01]],2)&lt;$B$622,INDEX(FPL_Results_Extract[Gameweek 01],MATCH($A161,FPL_Results_Extract[[Player]:[Player]],0)),INDEX(Team_Key[[Abbreviation]:[Abbreviation]],MATCH(LEFT(INDEX(FPL_Fixtures_Extract[],MATCH($A161,FPL_Fixtures_Extract[[Player]:[Player]],0),MATCH(FPL_Combined[[#Headers],[Gameweek 01]],FPL_Fixtures_Extract[#Headers],0)),LEN(INDEX(FPL_Fixtures_Extract[],MATCH($A161,FPL_Fixtures_Extract[[Player]:[Player]],0),MATCH(FPL_Combined[[#Headers],[Gameweek 01]],FPL_Fixtures_Extract[#Headers],0)))-4),Team_Key[[Full Name]:[Full Name]],0))&amp;RIGHT(INDEX(FPL_Fixtures_Extract[],MATCH($A161,FPL_Fixtures_Extract[[Player]:[Player]],0),MATCH(FPL_Combined[[#Headers],[Gameweek 01]],FPL_Fixtures_Extract[#Headers],0)),3))</f>
        <v>WBA(A) 3-0</v>
      </c>
      <c r="C161" t="str">
        <f ca="1">IF(RIGHT(FPL_Combined[[#Headers],[Gameweek 02]],2)&lt;$B$622,INDEX(FPL_Results_Extract[Gameweek 02],MATCH($A161,FPL_Results_Extract[[Player]:[Player]],0)),INDEX(Team_Key[[Abbreviation]:[Abbreviation]],MATCH(LEFT(INDEX(FPL_Fixtures_Extract[],MATCH($A161,FPL_Fixtures_Extract[[Player]:[Player]],0),MATCH(FPL_Combined[[#Headers],[Gameweek 02]],FPL_Fixtures_Extract[#Headers],0)),LEN(INDEX(FPL_Fixtures_Extract[],MATCH($A161,FPL_Fixtures_Extract[[Player]:[Player]],0),MATCH(FPL_Combined[[#Headers],[Gameweek 02]],FPL_Fixtures_Extract[#Headers],0)))-4),Team_Key[[Full Name]:[Full Name]],0))&amp;RIGHT(INDEX(FPL_Fixtures_Extract[],MATCH($A161,FPL_Fixtures_Extract[[Player]:[Player]],0),MATCH(FPL_Combined[[#Headers],[Gameweek 02]],FPL_Fixtures_Extract[#Headers],0)),3))</f>
        <v>CHE(H) 3-0</v>
      </c>
      <c r="D161" t="str">
        <f ca="1">IF(RIGHT(FPL_Combined[[#Headers],[Gameweek 03]],2)&lt;$B$622,INDEX(FPL_Results_Extract[Gameweek 03],MATCH($A161,FPL_Results_Extract[[Player]:[Player]],0)),INDEX(Team_Key[[Abbreviation]:[Abbreviation]],MATCH(LEFT(INDEX(FPL_Fixtures_Extract[],MATCH($A161,FPL_Fixtures_Extract[[Player]:[Player]],0),MATCH(FPL_Combined[[#Headers],[Gameweek 03]],FPL_Fixtures_Extract[#Headers],0)),LEN(INDEX(FPL_Fixtures_Extract[],MATCH($A161,FPL_Fixtures_Extract[[Player]:[Player]],0),MATCH(FPL_Combined[[#Headers],[Gameweek 03]],FPL_Fixtures_Extract[#Headers],0)))-4),Team_Key[[Full Name]:[Full Name]],0))&amp;RIGHT(INDEX(FPL_Fixtures_Extract[],MATCH($A161,FPL_Fixtures_Extract[[Player]:[Player]],0),MATCH(FPL_Combined[[#Headers],[Gameweek 03]],FPL_Fixtures_Extract[#Headers],0)),3))</f>
        <v>EVE(A) 2-0</v>
      </c>
      <c r="E161" t="str">
        <f ca="1">IF(RIGHT(FPL_Combined[[#Headers],[Gameweek 04]],2)&lt;$B$622,INDEX(FPL_Results_Extract[Gameweek 04],MATCH($A161,FPL_Results_Extract[[Player]:[Player]],0)),INDEX(Team_Key[[Abbreviation]:[Abbreviation]],MATCH(LEFT(INDEX(FPL_Fixtures_Extract[],MATCH($A161,FPL_Fixtures_Extract[[Player]:[Player]],0),MATCH(FPL_Combined[[#Headers],[Gameweek 04]],FPL_Fixtures_Extract[#Headers],0)),LEN(INDEX(FPL_Fixtures_Extract[],MATCH($A161,FPL_Fixtures_Extract[[Player]:[Player]],0),MATCH(FPL_Combined[[#Headers],[Gameweek 04]],FPL_Fixtures_Extract[#Headers],0)))-4),Team_Key[[Full Name]:[Full Name]],0))&amp;RIGHT(INDEX(FPL_Fixtures_Extract[],MATCH($A161,FPL_Fixtures_Extract[[Player]:[Player]],0),MATCH(FPL_Combined[[#Headers],[Gameweek 04]],FPL_Fixtures_Extract[#Headers],0)),3))</f>
        <v>WAT(H) 2-0</v>
      </c>
      <c r="F161" t="str">
        <f ca="1">IF(RIGHT(FPL_Combined[[#Headers],[Gameweek 05]],2)&lt;$B$622,INDEX(FPL_Results_Extract[Gameweek 05],MATCH($A161,FPL_Results_Extract[[Player]:[Player]],0)),INDEX(Team_Key[[Abbreviation]:[Abbreviation]],MATCH(LEFT(INDEX(FPL_Fixtures_Extract[],MATCH($A161,FPL_Fixtures_Extract[[Player]:[Player]],0),MATCH(FPL_Combined[[#Headers],[Gameweek 05]],FPL_Fixtures_Extract[#Headers],0)),LEN(INDEX(FPL_Fixtures_Extract[],MATCH($A161,FPL_Fixtures_Extract[[Player]:[Player]],0),MATCH(FPL_Combined[[#Headers],[Gameweek 05]],FPL_Fixtures_Extract[#Headers],0)))-4),Team_Key[[Full Name]:[Full Name]],0))&amp;RIGHT(INDEX(FPL_Fixtures_Extract[],MATCH($A161,FPL_Fixtures_Extract[[Player]:[Player]],0),MATCH(FPL_Combined[[#Headers],[Gameweek 05]],FPL_Fixtures_Extract[#Headers],0)),3))</f>
        <v>CRY(A) 1-0</v>
      </c>
      <c r="G161" t="str">
        <f ca="1">IF(RIGHT(FPL_Combined[[#Headers],[Gameweek 06]],2)&lt;$B$622,INDEX(FPL_Results_Extract[Gameweek 06],MATCH($A161,FPL_Results_Extract[[Player]:[Player]],0)),INDEX(Team_Key[[Abbreviation]:[Abbreviation]],MATCH(LEFT(INDEX(FPL_Fixtures_Extract[],MATCH($A161,FPL_Fixtures_Extract[[Player]:[Player]],0),MATCH(FPL_Combined[[#Headers],[Gameweek 06]],FPL_Fixtures_Extract[#Headers],0)),LEN(INDEX(FPL_Fixtures_Extract[],MATCH($A161,FPL_Fixtures_Extract[[Player]:[Player]],0),MATCH(FPL_Combined[[#Headers],[Gameweek 06]],FPL_Fixtures_Extract[#Headers],0)))-4),Team_Key[[Full Name]:[Full Name]],0))&amp;RIGHT(INDEX(FPL_Fixtures_Extract[],MATCH($A161,FPL_Fixtures_Extract[[Player]:[Player]],0),MATCH(FPL_Combined[[#Headers],[Gameweek 06]],FPL_Fixtures_Extract[#Headers],0)),3))</f>
        <v>WHU(H) 1-2</v>
      </c>
      <c r="H161" t="str">
        <f ca="1">IF(RIGHT(FPL_Combined[[#Headers],[Gameweek 07]],2)&lt;$B$622,INDEX(FPL_Results_Extract[Gameweek 07],MATCH($A161,FPL_Results_Extract[[Player]:[Player]],0)),INDEX(Team_Key[[Abbreviation]:[Abbreviation]],MATCH(LEFT(INDEX(FPL_Fixtures_Extract[],MATCH($A161,FPL_Fixtures_Extract[[Player]:[Player]],0),MATCH(FPL_Combined[[#Headers],[Gameweek 07]],FPL_Fixtures_Extract[#Headers],0)),LEN(INDEX(FPL_Fixtures_Extract[],MATCH($A161,FPL_Fixtures_Extract[[Player]:[Player]],0),MATCH(FPL_Combined[[#Headers],[Gameweek 07]],FPL_Fixtures_Extract[#Headers],0)))-4),Team_Key[[Full Name]:[Full Name]],0))&amp;RIGHT(INDEX(FPL_Fixtures_Extract[],MATCH($A161,FPL_Fixtures_Extract[[Player]:[Player]],0),MATCH(FPL_Combined[[#Headers],[Gameweek 07]],FPL_Fixtures_Extract[#Headers],0)),3))</f>
        <v>TOT(A) 1-4</v>
      </c>
      <c r="I161" t="str">
        <f ca="1">IF(RIGHT(FPL_Combined[[#Headers],[Gameweek 08]],2)&lt;$B$622,INDEX(FPL_Results_Extract[Gameweek 08],MATCH($A161,FPL_Results_Extract[[Player]:[Player]],0)),INDEX(Team_Key[[Abbreviation]:[Abbreviation]],MATCH(LEFT(INDEX(FPL_Fixtures_Extract[],MATCH($A161,FPL_Fixtures_Extract[[Player]:[Player]],0),MATCH(FPL_Combined[[#Headers],[Gameweek 08]],FPL_Fixtures_Extract[#Headers],0)),LEN(INDEX(FPL_Fixtures_Extract[],MATCH($A161,FPL_Fixtures_Extract[[Player]:[Player]],0),MATCH(FPL_Combined[[#Headers],[Gameweek 08]],FPL_Fixtures_Extract[#Headers],0)))-4),Team_Key[[Full Name]:[Full Name]],0))&amp;RIGHT(INDEX(FPL_Fixtures_Extract[],MATCH($A161,FPL_Fixtures_Extract[[Player]:[Player]],0),MATCH(FPL_Combined[[#Headers],[Gameweek 08]],FPL_Fixtures_Extract[#Headers],0)),3))</f>
        <v>NEW(H) 6-1</v>
      </c>
      <c r="J161" t="str">
        <f ca="1">IF(RIGHT(FPL_Combined[[#Headers],[Gameweek 09]],2)&lt;$B$622,INDEX(FPL_Results_Extract[Gameweek 09],MATCH($A161,FPL_Results_Extract[[Player]:[Player]],0)),INDEX(Team_Key[[Abbreviation]:[Abbreviation]],MATCH(LEFT(INDEX(FPL_Fixtures_Extract[],MATCH($A161,FPL_Fixtures_Extract[[Player]:[Player]],0),MATCH(FPL_Combined[[#Headers],[Gameweek 09]],FPL_Fixtures_Extract[#Headers],0)),LEN(INDEX(FPL_Fixtures_Extract[],MATCH($A161,FPL_Fixtures_Extract[[Player]:[Player]],0),MATCH(FPL_Combined[[#Headers],[Gameweek 09]],FPL_Fixtures_Extract[#Headers],0)))-4),Team_Key[[Full Name]:[Full Name]],0))&amp;RIGHT(INDEX(FPL_Fixtures_Extract[],MATCH($A161,FPL_Fixtures_Extract[[Player]:[Player]],0),MATCH(FPL_Combined[[#Headers],[Gameweek 09]],FPL_Fixtures_Extract[#Headers],0)),3))</f>
        <v>BOU(H) 5-1</v>
      </c>
      <c r="K161" t="str">
        <f ca="1">IF(RIGHT(FPL_Combined[[#Headers],[Gameweek 10]],2)&lt;$B$622,INDEX(FPL_Results_Extract[Gameweek 10],MATCH($A161,FPL_Results_Extract[[Player]:[Player]],0)),INDEX(Team_Key[[Abbreviation]:[Abbreviation]],MATCH(LEFT(INDEX(FPL_Fixtures_Extract[],MATCH($A161,FPL_Fixtures_Extract[[Player]:[Player]],0),MATCH(FPL_Combined[[#Headers],[Gameweek 10]],FPL_Fixtures_Extract[#Headers],0)),LEN(INDEX(FPL_Fixtures_Extract[],MATCH($A161,FPL_Fixtures_Extract[[Player]:[Player]],0),MATCH(FPL_Combined[[#Headers],[Gameweek 10]],FPL_Fixtures_Extract[#Headers],0)))-4),Team_Key[[Full Name]:[Full Name]],0))&amp;RIGHT(INDEX(FPL_Fixtures_Extract[],MATCH($A161,FPL_Fixtures_Extract[[Player]:[Player]],0),MATCH(FPL_Combined[[#Headers],[Gameweek 10]],FPL_Fixtures_Extract[#Headers],0)),3))</f>
        <v>MUN(A) 0-0</v>
      </c>
      <c r="L161" t="str">
        <f ca="1">IF(RIGHT(FPL_Combined[[#Headers],[Gameweek 11]],2)&lt;$B$622,INDEX(FPL_Results_Extract[Gameweek 11],MATCH($A161,FPL_Results_Extract[[Player]:[Player]],0)),INDEX(Team_Key[[Abbreviation]:[Abbreviation]],MATCH(LEFT(INDEX(FPL_Fixtures_Extract[],MATCH($A161,FPL_Fixtures_Extract[[Player]:[Player]],0),MATCH(FPL_Combined[[#Headers],[Gameweek 11]],FPL_Fixtures_Extract[#Headers],0)),LEN(INDEX(FPL_Fixtures_Extract[],MATCH($A161,FPL_Fixtures_Extract[[Player]:[Player]],0),MATCH(FPL_Combined[[#Headers],[Gameweek 11]],FPL_Fixtures_Extract[#Headers],0)))-4),Team_Key[[Full Name]:[Full Name]],0))&amp;RIGHT(INDEX(FPL_Fixtures_Extract[],MATCH($A161,FPL_Fixtures_Extract[[Player]:[Player]],0),MATCH(FPL_Combined[[#Headers],[Gameweek 11]],FPL_Fixtures_Extract[#Headers],0)),3))</f>
        <v>NOR(H) 2-1</v>
      </c>
      <c r="M161" t="str">
        <f ca="1">IF(RIGHT(FPL_Combined[[#Headers],[Gameweek 12]],2)&lt;$B$622,INDEX(FPL_Results_Extract[Gameweek 12],MATCH($A161,FPL_Results_Extract[[Player]:[Player]],0)),INDEX(Team_Key[[Abbreviation]:[Abbreviation]],MATCH(LEFT(INDEX(FPL_Fixtures_Extract[],MATCH($A161,FPL_Fixtures_Extract[[Player]:[Player]],0),MATCH(FPL_Combined[[#Headers],[Gameweek 12]],FPL_Fixtures_Extract[#Headers],0)),LEN(INDEX(FPL_Fixtures_Extract[],MATCH($A161,FPL_Fixtures_Extract[[Player]:[Player]],0),MATCH(FPL_Combined[[#Headers],[Gameweek 12]],FPL_Fixtures_Extract[#Headers],0)))-4),Team_Key[[Full Name]:[Full Name]],0))&amp;RIGHT(INDEX(FPL_Fixtures_Extract[],MATCH($A161,FPL_Fixtures_Extract[[Player]:[Player]],0),MATCH(FPL_Combined[[#Headers],[Gameweek 12]],FPL_Fixtures_Extract[#Headers],0)),3))</f>
        <v>AVL(A) 0-0</v>
      </c>
      <c r="N161" t="str">
        <f ca="1">IF(RIGHT(FPL_Combined[[#Headers],[Gameweek 13]],2)&lt;$B$622,INDEX(FPL_Results_Extract[Gameweek 13],MATCH($A161,FPL_Results_Extract[[Player]:[Player]],0)),INDEX(Team_Key[[Abbreviation]:[Abbreviation]],MATCH(LEFT(INDEX(FPL_Fixtures_Extract[],MATCH($A161,FPL_Fixtures_Extract[[Player]:[Player]],0),MATCH(FPL_Combined[[#Headers],[Gameweek 13]],FPL_Fixtures_Extract[#Headers],0)),LEN(INDEX(FPL_Fixtures_Extract[],MATCH($A161,FPL_Fixtures_Extract[[Player]:[Player]],0),MATCH(FPL_Combined[[#Headers],[Gameweek 13]],FPL_Fixtures_Extract[#Headers],0)))-4),Team_Key[[Full Name]:[Full Name]],0))&amp;RIGHT(INDEX(FPL_Fixtures_Extract[],MATCH($A161,FPL_Fixtures_Extract[[Player]:[Player]],0),MATCH(FPL_Combined[[#Headers],[Gameweek 13]],FPL_Fixtures_Extract[#Headers],0)),3))</f>
        <v>LIV(H) 1-4</v>
      </c>
      <c r="O161" t="str">
        <f ca="1">IF(RIGHT(FPL_Combined[[#Headers],[Gameweek 14]],2)&lt;$B$622,INDEX(FPL_Results_Extract[Gameweek 14],MATCH($A161,FPL_Results_Extract[[Player]:[Player]],0)),INDEX(Team_Key[[Abbreviation]:[Abbreviation]],MATCH(LEFT(INDEX(FPL_Fixtures_Extract[],MATCH($A161,FPL_Fixtures_Extract[[Player]:[Player]],0),MATCH(FPL_Combined[[#Headers],[Gameweek 14]],FPL_Fixtures_Extract[#Headers],0)),LEN(INDEX(FPL_Fixtures_Extract[],MATCH($A161,FPL_Fixtures_Extract[[Player]:[Player]],0),MATCH(FPL_Combined[[#Headers],[Gameweek 14]],FPL_Fixtures_Extract[#Headers],0)))-4),Team_Key[[Full Name]:[Full Name]],0))&amp;RIGHT(INDEX(FPL_Fixtures_Extract[],MATCH($A161,FPL_Fixtures_Extract[[Player]:[Player]],0),MATCH(FPL_Combined[[#Headers],[Gameweek 14]],FPL_Fixtures_Extract[#Headers],0)),3))</f>
        <v>SOU(H) 3-1</v>
      </c>
      <c r="P161" t="str">
        <f ca="1">IF(RIGHT(FPL_Combined[[#Headers],[Gameweek 15]],2)&lt;$B$622,INDEX(FPL_Results_Extract[Gameweek 15],MATCH($A161,FPL_Results_Extract[[Player]:[Player]],0)),INDEX(Team_Key[[Abbreviation]:[Abbreviation]],MATCH(LEFT(INDEX(FPL_Fixtures_Extract[],MATCH($A161,FPL_Fixtures_Extract[[Player]:[Player]],0),MATCH(FPL_Combined[[#Headers],[Gameweek 15]],FPL_Fixtures_Extract[#Headers],0)),LEN(INDEX(FPL_Fixtures_Extract[],MATCH($A161,FPL_Fixtures_Extract[[Player]:[Player]],0),MATCH(FPL_Combined[[#Headers],[Gameweek 15]],FPL_Fixtures_Extract[#Headers],0)))-4),Team_Key[[Full Name]:[Full Name]],0))&amp;RIGHT(INDEX(FPL_Fixtures_Extract[],MATCH($A161,FPL_Fixtures_Extract[[Player]:[Player]],0),MATCH(FPL_Combined[[#Headers],[Gameweek 15]],FPL_Fixtures_Extract[#Headers],0)),3))</f>
        <v>STK(A) 0-2</v>
      </c>
      <c r="Q161" t="str">
        <f ca="1">IF(RIGHT(FPL_Combined[[#Headers],[Gameweek 16]],2)&lt;$B$622,INDEX(FPL_Results_Extract[Gameweek 16],MATCH($A161,FPL_Results_Extract[[Player]:[Player]],0)),INDEX(Team_Key[[Abbreviation]:[Abbreviation]],MATCH(LEFT(INDEX(FPL_Fixtures_Extract[],MATCH($A161,FPL_Fixtures_Extract[[Player]:[Player]],0),MATCH(FPL_Combined[[#Headers],[Gameweek 16]],FPL_Fixtures_Extract[#Headers],0)),LEN(INDEX(FPL_Fixtures_Extract[],MATCH($A161,FPL_Fixtures_Extract[[Player]:[Player]],0),MATCH(FPL_Combined[[#Headers],[Gameweek 16]],FPL_Fixtures_Extract[#Headers],0)))-4),Team_Key[[Full Name]:[Full Name]],0))&amp;RIGHT(INDEX(FPL_Fixtures_Extract[],MATCH($A161,FPL_Fixtures_Extract[[Player]:[Player]],0),MATCH(FPL_Combined[[#Headers],[Gameweek 16]],FPL_Fixtures_Extract[#Headers],0)),3))</f>
        <v>SWA(H) 2-1</v>
      </c>
      <c r="R161" t="str">
        <f ca="1">IF(RIGHT(FPL_Combined[[#Headers],[Gameweek 17]],2)&lt;$B$622,INDEX(FPL_Results_Extract[Gameweek 17],MATCH($A161,FPL_Results_Extract[[Player]:[Player]],0)),INDEX(Team_Key[[Abbreviation]:[Abbreviation]],MATCH(LEFT(INDEX(FPL_Fixtures_Extract[],MATCH($A161,FPL_Fixtures_Extract[[Player]:[Player]],0),MATCH(FPL_Combined[[#Headers],[Gameweek 17]],FPL_Fixtures_Extract[#Headers],0)),LEN(INDEX(FPL_Fixtures_Extract[],MATCH($A161,FPL_Fixtures_Extract[[Player]:[Player]],0),MATCH(FPL_Combined[[#Headers],[Gameweek 17]],FPL_Fixtures_Extract[#Headers],0)))-4),Team_Key[[Full Name]:[Full Name]],0))&amp;RIGHT(INDEX(FPL_Fixtures_Extract[],MATCH($A161,FPL_Fixtures_Extract[[Player]:[Player]],0),MATCH(FPL_Combined[[#Headers],[Gameweek 17]],FPL_Fixtures_Extract[#Headers],0)),3))</f>
        <v>ARS(A) 1-2</v>
      </c>
      <c r="S161" t="str">
        <f ca="1">IF(RIGHT(FPL_Combined[[#Headers],[Gameweek 18]],2)&lt;$B$622,INDEX(FPL_Results_Extract[Gameweek 18],MATCH($A161,FPL_Results_Extract[[Player]:[Player]],0)),INDEX(Team_Key[[Abbreviation]:[Abbreviation]],MATCH(LEFT(INDEX(FPL_Fixtures_Extract[],MATCH($A161,FPL_Fixtures_Extract[[Player]:[Player]],0),MATCH(FPL_Combined[[#Headers],[Gameweek 18]],FPL_Fixtures_Extract[#Headers],0)),LEN(INDEX(FPL_Fixtures_Extract[],MATCH($A161,FPL_Fixtures_Extract[[Player]:[Player]],0),MATCH(FPL_Combined[[#Headers],[Gameweek 18]],FPL_Fixtures_Extract[#Headers],0)))-4),Team_Key[[Full Name]:[Full Name]],0))&amp;RIGHT(INDEX(FPL_Fixtures_Extract[],MATCH($A161,FPL_Fixtures_Extract[[Player]:[Player]],0),MATCH(FPL_Combined[[#Headers],[Gameweek 18]],FPL_Fixtures_Extract[#Headers],0)),3))</f>
        <v>SUN(H) 4-1</v>
      </c>
      <c r="T161" t="str">
        <f ca="1">IF(RIGHT(FPL_Combined[[#Headers],[Gameweek 19]],2)&lt;$B$622,INDEX(FPL_Results_Extract[Gameweek 19],MATCH($A161,FPL_Results_Extract[[Player]:[Player]],0)),INDEX(Team_Key[[Abbreviation]:[Abbreviation]],MATCH(LEFT(INDEX(FPL_Fixtures_Extract[],MATCH($A161,FPL_Fixtures_Extract[[Player]:[Player]],0),MATCH(FPL_Combined[[#Headers],[Gameweek 19]],FPL_Fixtures_Extract[#Headers],0)),LEN(INDEX(FPL_Fixtures_Extract[],MATCH($A161,FPL_Fixtures_Extract[[Player]:[Player]],0),MATCH(FPL_Combined[[#Headers],[Gameweek 19]],FPL_Fixtures_Extract[#Headers],0)))-4),Team_Key[[Full Name]:[Full Name]],0))&amp;RIGHT(INDEX(FPL_Fixtures_Extract[],MATCH($A161,FPL_Fixtures_Extract[[Player]:[Player]],0),MATCH(FPL_Combined[[#Headers],[Gameweek 19]],FPL_Fixtures_Extract[#Headers],0)),3))</f>
        <v>LEI(A) 0-0</v>
      </c>
      <c r="U161" t="str">
        <f ca="1">IF(RIGHT(FPL_Combined[[#Headers],[Gameweek 20]],2)&lt;$B$622,INDEX(FPL_Results_Extract[Gameweek 20],MATCH($A161,FPL_Results_Extract[[Player]:[Player]],0)),INDEX(Team_Key[[Abbreviation]:[Abbreviation]],MATCH(LEFT(INDEX(FPL_Fixtures_Extract[],MATCH($A161,FPL_Fixtures_Extract[[Player]:[Player]],0),MATCH(FPL_Combined[[#Headers],[Gameweek 20]],FPL_Fixtures_Extract[#Headers],0)),LEN(INDEX(FPL_Fixtures_Extract[],MATCH($A161,FPL_Fixtures_Extract[[Player]:[Player]],0),MATCH(FPL_Combined[[#Headers],[Gameweek 20]],FPL_Fixtures_Extract[#Headers],0)))-4),Team_Key[[Full Name]:[Full Name]],0))&amp;RIGHT(INDEX(FPL_Fixtures_Extract[],MATCH($A161,FPL_Fixtures_Extract[[Player]:[Player]],0),MATCH(FPL_Combined[[#Headers],[Gameweek 20]],FPL_Fixtures_Extract[#Headers],0)),3))</f>
        <v>WAT(A) 2-1</v>
      </c>
      <c r="V161" t="str">
        <f ca="1">IF(RIGHT(FPL_Combined[[#Headers],[Gameweek 21]],2)&lt;$B$622,INDEX(FPL_Results_Extract[Gameweek 21],MATCH($A161,FPL_Results_Extract[[Player]:[Player]],0)),INDEX(Team_Key[[Abbreviation]:[Abbreviation]],MATCH(LEFT(INDEX(FPL_Fixtures_Extract[],MATCH($A161,FPL_Fixtures_Extract[[Player]:[Player]],0),MATCH(FPL_Combined[[#Headers],[Gameweek 21]],FPL_Fixtures_Extract[#Headers],0)),LEN(INDEX(FPL_Fixtures_Extract[],MATCH($A161,FPL_Fixtures_Extract[[Player]:[Player]],0),MATCH(FPL_Combined[[#Headers],[Gameweek 21]],FPL_Fixtures_Extract[#Headers],0)))-4),Team_Key[[Full Name]:[Full Name]],0))&amp;RIGHT(INDEX(FPL_Fixtures_Extract[],MATCH($A161,FPL_Fixtures_Extract[[Player]:[Player]],0),MATCH(FPL_Combined[[#Headers],[Gameweek 21]],FPL_Fixtures_Extract[#Headers],0)),3))</f>
        <v>EVE(H) 0-0</v>
      </c>
      <c r="W161" t="str">
        <f ca="1">IF(RIGHT(FPL_Combined[[#Headers],[Gameweek 22]],2)&lt;$B$622,INDEX(FPL_Results_Extract[Gameweek 22],MATCH($A161,FPL_Results_Extract[[Player]:[Player]],0)),INDEX(Team_Key[[Abbreviation]:[Abbreviation]],MATCH(LEFT(INDEX(FPL_Fixtures_Extract[],MATCH($A161,FPL_Fixtures_Extract[[Player]:[Player]],0),MATCH(FPL_Combined[[#Headers],[Gameweek 22]],FPL_Fixtures_Extract[#Headers],0)),LEN(INDEX(FPL_Fixtures_Extract[],MATCH($A161,FPL_Fixtures_Extract[[Player]:[Player]],0),MATCH(FPL_Combined[[#Headers],[Gameweek 22]],FPL_Fixtures_Extract[#Headers],0)))-4),Team_Key[[Full Name]:[Full Name]],0))&amp;RIGHT(INDEX(FPL_Fixtures_Extract[],MATCH($A161,FPL_Fixtures_Extract[[Player]:[Player]],0),MATCH(FPL_Combined[[#Headers],[Gameweek 22]],FPL_Fixtures_Extract[#Headers],0)),3))</f>
        <v>CRY(H) 4-0</v>
      </c>
      <c r="X161" t="str">
        <f ca="1">IF(RIGHT(FPL_Combined[[#Headers],[Gameweek 23]],2)&lt;$B$622,INDEX(FPL_Results_Extract[Gameweek 23],MATCH($A161,FPL_Results_Extract[[Player]:[Player]],0)),INDEX(Team_Key[[Abbreviation]:[Abbreviation]],MATCH(LEFT(INDEX(FPL_Fixtures_Extract[],MATCH($A161,FPL_Fixtures_Extract[[Player]:[Player]],0),MATCH(FPL_Combined[[#Headers],[Gameweek 23]],FPL_Fixtures_Extract[#Headers],0)),LEN(INDEX(FPL_Fixtures_Extract[],MATCH($A161,FPL_Fixtures_Extract[[Player]:[Player]],0),MATCH(FPL_Combined[[#Headers],[Gameweek 23]],FPL_Fixtures_Extract[#Headers],0)))-4),Team_Key[[Full Name]:[Full Name]],0))&amp;RIGHT(INDEX(FPL_Fixtures_Extract[],MATCH($A161,FPL_Fixtures_Extract[[Player]:[Player]],0),MATCH(FPL_Combined[[#Headers],[Gameweek 23]],FPL_Fixtures_Extract[#Headers],0)),3))</f>
        <v>WHU(A) 2-2</v>
      </c>
      <c r="Y161" t="str">
        <f ca="1">IF(RIGHT(FPL_Combined[[#Headers],[Gameweek 24]],2)&lt;$B$622,INDEX(FPL_Results_Extract[Team],MATCH($A161,FPL_Results_Extract[[Player]:[Player]],0)),INDEX(Team_Key[[Abbreviation]:[Abbreviation]],MATCH(LEFT(INDEX(FPL_Fixtures_Extract[],MATCH($A161,FPL_Fixtures_Extract[[Player]:[Player]],0),MATCH(FPL_Combined[[#Headers],[Gameweek 24]],FPL_Fixtures_Extract[#Headers],0)),LEN(INDEX(FPL_Fixtures_Extract[],MATCH($A161,FPL_Fixtures_Extract[[Player]:[Player]],0),MATCH(FPL_Combined[[#Headers],[Gameweek 24]],FPL_Fixtures_Extract[#Headers],0)))-4),Team_Key[[Full Name]:[Full Name]],0))&amp;RIGHT(INDEX(FPL_Fixtures_Extract[],MATCH($A161,FPL_Fixtures_Extract[[Player]:[Player]],0),MATCH(FPL_Combined[[#Headers],[Gameweek 24]],FPL_Fixtures_Extract[#Headers],0)),3))</f>
        <v>MCI</v>
      </c>
      <c r="Z161" t="str">
        <f ca="1">IF(RIGHT(FPL_Combined[[#Headers],[Gameweek 25]],2)&lt;$B$622,INDEX(FPL_Results_Extract[Player],MATCH($A161,FPL_Results_Extract[[Player]:[Player]],0)),INDEX(Team_Key[[Abbreviation]:[Abbreviation]],MATCH(LEFT(INDEX(FPL_Fixtures_Extract[],MATCH($A161,FPL_Fixtures_Extract[[Player]:[Player]],0),MATCH(FPL_Combined[[#Headers],[Gameweek 25]],FPL_Fixtures_Extract[#Headers],0)),LEN(INDEX(FPL_Fixtures_Extract[],MATCH($A161,FPL_Fixtures_Extract[[Player]:[Player]],0),MATCH(FPL_Combined[[#Headers],[Gameweek 25]],FPL_Fixtures_Extract[#Headers],0)))-4),Team_Key[[Full Name]:[Full Name]],0))&amp;RIGHT(INDEX(FPL_Fixtures_Extract[],MATCH($A161,FPL_Fixtures_Extract[[Player]:[Player]],0),MATCH(FPL_Combined[[#Headers],[Gameweek 25]],FPL_Fixtures_Extract[#Headers],0)),3))</f>
        <v>Demichelis</v>
      </c>
      <c r="AA161" t="str">
        <f ca="1">IF(RIGHT(FPL_Combined[[#Headers],[Gameweek 26]],2)&lt;$B$622,INDEX(FPL_Results_Extract[Gameweek 01],MATCH($A161,FPL_Results_Extract[[Player]:[Player]],0)),INDEX(Team_Key[[Abbreviation]:[Abbreviation]],MATCH(LEFT(INDEX(FPL_Fixtures_Extract[],MATCH($A161,FPL_Fixtures_Extract[[Player]:[Player]],0),MATCH(FPL_Combined[[#Headers],[Gameweek 26]],FPL_Fixtures_Extract[#Headers],0)),LEN(INDEX(FPL_Fixtures_Extract[],MATCH($A161,FPL_Fixtures_Extract[[Player]:[Player]],0),MATCH(FPL_Combined[[#Headers],[Gameweek 26]],FPL_Fixtures_Extract[#Headers],0)))-4),Team_Key[[Full Name]:[Full Name]],0))&amp;RIGHT(INDEX(FPL_Fixtures_Extract[],MATCH($A161,FPL_Fixtures_Extract[[Player]:[Player]],0),MATCH(FPL_Combined[[#Headers],[Gameweek 26]],FPL_Fixtures_Extract[#Headers],0)),3))</f>
        <v>WBA(A) 3-0</v>
      </c>
      <c r="AB161" t="str">
        <f ca="1">IF(RIGHT(FPL_Combined[[#Headers],[Gameweek 27]],2)&lt;$B$622,INDEX(FPL_Results_Extract[Gameweek 02],MATCH($A161,FPL_Results_Extract[[Player]:[Player]],0)),INDEX(Team_Key[[Abbreviation]:[Abbreviation]],MATCH(LEFT(INDEX(FPL_Fixtures_Extract[],MATCH($A161,FPL_Fixtures_Extract[[Player]:[Player]],0),MATCH(FPL_Combined[[#Headers],[Gameweek 27]],FPL_Fixtures_Extract[#Headers],0)),LEN(INDEX(FPL_Fixtures_Extract[],MATCH($A161,FPL_Fixtures_Extract[[Player]:[Player]],0),MATCH(FPL_Combined[[#Headers],[Gameweek 27]],FPL_Fixtures_Extract[#Headers],0)))-4),Team_Key[[Full Name]:[Full Name]],0))&amp;RIGHT(INDEX(FPL_Fixtures_Extract[],MATCH($A161,FPL_Fixtures_Extract[[Player]:[Player]],0),MATCH(FPL_Combined[[#Headers],[Gameweek 27]],FPL_Fixtures_Extract[#Headers],0)),3))</f>
        <v>CHE(H) 3-0</v>
      </c>
      <c r="AC161" t="str">
        <f ca="1">IF(RIGHT(FPL_Combined[[#Headers],[Gameweek 28]],2)&lt;$B$622,INDEX(FPL_Results_Extract[Gameweek 03],MATCH($A161,FPL_Results_Extract[[Player]:[Player]],0)),INDEX(Team_Key[[Abbreviation]:[Abbreviation]],MATCH(LEFT(INDEX(FPL_Fixtures_Extract[],MATCH($A161,FPL_Fixtures_Extract[[Player]:[Player]],0),MATCH(FPL_Combined[[#Headers],[Gameweek 28]],FPL_Fixtures_Extract[#Headers],0)),LEN(INDEX(FPL_Fixtures_Extract[],MATCH($A161,FPL_Fixtures_Extract[[Player]:[Player]],0),MATCH(FPL_Combined[[#Headers],[Gameweek 28]],FPL_Fixtures_Extract[#Headers],0)))-4),Team_Key[[Full Name]:[Full Name]],0))&amp;RIGHT(INDEX(FPL_Fixtures_Extract[],MATCH($A161,FPL_Fixtures_Extract[[Player]:[Player]],0),MATCH(FPL_Combined[[#Headers],[Gameweek 28]],FPL_Fixtures_Extract[#Headers],0)),3))</f>
        <v>EVE(A) 2-0</v>
      </c>
      <c r="AD161" t="str">
        <f ca="1">IF(RIGHT(FPL_Combined[[#Headers],[Gameweek 29]],2)&lt;$B$622,INDEX(FPL_Results_Extract[Gameweek 04],MATCH($A161,FPL_Results_Extract[[Player]:[Player]],0)),INDEX(Team_Key[[Abbreviation]:[Abbreviation]],MATCH(LEFT(INDEX(FPL_Fixtures_Extract[],MATCH($A161,FPL_Fixtures_Extract[[Player]:[Player]],0),MATCH(FPL_Combined[[#Headers],[Gameweek 29]],FPL_Fixtures_Extract[#Headers],0)),LEN(INDEX(FPL_Fixtures_Extract[],MATCH($A161,FPL_Fixtures_Extract[[Player]:[Player]],0),MATCH(FPL_Combined[[#Headers],[Gameweek 29]],FPL_Fixtures_Extract[#Headers],0)))-4),Team_Key[[Full Name]:[Full Name]],0))&amp;RIGHT(INDEX(FPL_Fixtures_Extract[],MATCH($A161,FPL_Fixtures_Extract[[Player]:[Player]],0),MATCH(FPL_Combined[[#Headers],[Gameweek 29]],FPL_Fixtures_Extract[#Headers],0)),3))</f>
        <v>AVL(H)</v>
      </c>
      <c r="AE161" t="str">
        <f ca="1">IF(RIGHT(FPL_Combined[[#Headers],[Gameweek 30]],2)&lt;$B$622,INDEX(FPL_Results_Extract[Gameweek 05],MATCH($A161,FPL_Results_Extract[[Player]:[Player]],0)),INDEX(Team_Key[[Abbreviation]:[Abbreviation]],MATCH(LEFT(INDEX(FPL_Fixtures_Extract[],MATCH($A161,FPL_Fixtures_Extract[[Player]:[Player]],0),MATCH(FPL_Combined[[#Headers],[Gameweek 30]],FPL_Fixtures_Extract[#Headers],0)),LEN(INDEX(FPL_Fixtures_Extract[],MATCH($A161,FPL_Fixtures_Extract[[Player]:[Player]],0),MATCH(FPL_Combined[[#Headers],[Gameweek 30]],FPL_Fixtures_Extract[#Headers],0)))-4),Team_Key[[Full Name]:[Full Name]],0))&amp;RIGHT(INDEX(FPL_Fixtures_Extract[],MATCH($A161,FPL_Fixtures_Extract[[Player]:[Player]],0),MATCH(FPL_Combined[[#Headers],[Gameweek 30]],FPL_Fixtures_Extract[#Headers],0)),3))</f>
        <v>NOR(A)</v>
      </c>
      <c r="AF161" t="str">
        <f ca="1">IF(RIGHT(FPL_Combined[[#Headers],[Gameweek 31]],2)&lt;$B$622,INDEX(FPL_Results_Extract[Gameweek 06],MATCH($A161,FPL_Results_Extract[[Player]:[Player]],0)),INDEX(Team_Key[[Abbreviation]:[Abbreviation]],MATCH(LEFT(INDEX(FPL_Fixtures_Extract[],MATCH($A161,FPL_Fixtures_Extract[[Player]:[Player]],0),MATCH(FPL_Combined[[#Headers],[Gameweek 31]],FPL_Fixtures_Extract[#Headers],0)),LEN(INDEX(FPL_Fixtures_Extract[],MATCH($A161,FPL_Fixtures_Extract[[Player]:[Player]],0),MATCH(FPL_Combined[[#Headers],[Gameweek 31]],FPL_Fixtures_Extract[#Headers],0)))-4),Team_Key[[Full Name]:[Full Name]],0))&amp;RIGHT(INDEX(FPL_Fixtures_Extract[],MATCH($A161,FPL_Fixtures_Extract[[Player]:[Player]],0),MATCH(FPL_Combined[[#Headers],[Gameweek 31]],FPL_Fixtures_Extract[#Headers],0)),3))</f>
        <v>MUN(H)</v>
      </c>
      <c r="AG161" t="str">
        <f ca="1">IF(RIGHT(FPL_Combined[[#Headers],[Gameweek 32]],2)&lt;$B$622,INDEX(FPL_Results_Extract[Gameweek 07],MATCH($A161,FPL_Results_Extract[[Player]:[Player]],0)),INDEX(Team_Key[[Abbreviation]:[Abbreviation]],MATCH(LEFT(INDEX(FPL_Fixtures_Extract[],MATCH($A161,FPL_Fixtures_Extract[[Player]:[Player]],0),MATCH(FPL_Combined[[#Headers],[Gameweek 32]],FPL_Fixtures_Extract[#Headers],0)),LEN(INDEX(FPL_Fixtures_Extract[],MATCH($A161,FPL_Fixtures_Extract[[Player]:[Player]],0),MATCH(FPL_Combined[[#Headers],[Gameweek 32]],FPL_Fixtures_Extract[#Headers],0)))-4),Team_Key[[Full Name]:[Full Name]],0))&amp;RIGHT(INDEX(FPL_Fixtures_Extract[],MATCH($A161,FPL_Fixtures_Extract[[Player]:[Player]],0),MATCH(FPL_Combined[[#Headers],[Gameweek 32]],FPL_Fixtures_Extract[#Headers],0)),3))</f>
        <v>BOU(A)</v>
      </c>
      <c r="AH161" t="str">
        <f ca="1">IF(RIGHT(FPL_Combined[[#Headers],[Gameweek 33]],2)&lt;$B$622,INDEX(FPL_Results_Extract[Gameweek 08],MATCH($A161,FPL_Results_Extract[[Player]:[Player]],0)),INDEX(Team_Key[[Abbreviation]:[Abbreviation]],MATCH(LEFT(INDEX(FPL_Fixtures_Extract[],MATCH($A161,FPL_Fixtures_Extract[[Player]:[Player]],0),MATCH(FPL_Combined[[#Headers],[Gameweek 33]],FPL_Fixtures_Extract[#Headers],0)),LEN(INDEX(FPL_Fixtures_Extract[],MATCH($A161,FPL_Fixtures_Extract[[Player]:[Player]],0),MATCH(FPL_Combined[[#Headers],[Gameweek 33]],FPL_Fixtures_Extract[#Headers],0)))-4),Team_Key[[Full Name]:[Full Name]],0))&amp;RIGHT(INDEX(FPL_Fixtures_Extract[],MATCH($A161,FPL_Fixtures_Extract[[Player]:[Player]],0),MATCH(FPL_Combined[[#Headers],[Gameweek 33]],FPL_Fixtures_Extract[#Headers],0)),3))</f>
        <v>WBA(H)</v>
      </c>
      <c r="AI161" t="str">
        <f ca="1">IF(RIGHT(FPL_Combined[[#Headers],[Gameweek 34]],2)&lt;$B$622,INDEX(FPL_Results_Extract[Gameweek 09],MATCH($A161,FPL_Results_Extract[[Player]:[Player]],0)),INDEX(Team_Key[[Abbreviation]:[Abbreviation]],MATCH(LEFT(INDEX(FPL_Fixtures_Extract[],MATCH($A161,FPL_Fixtures_Extract[[Player]:[Player]],0),MATCH(FPL_Combined[[#Headers],[Gameweek 34]],FPL_Fixtures_Extract[#Headers],0)),LEN(INDEX(FPL_Fixtures_Extract[],MATCH($A161,FPL_Fixtures_Extract[[Player]:[Player]],0),MATCH(FPL_Combined[[#Headers],[Gameweek 34]],FPL_Fixtures_Extract[#Headers],0)))-4),Team_Key[[Full Name]:[Full Name]],0))&amp;RIGHT(INDEX(FPL_Fixtures_Extract[],MATCH($A161,FPL_Fixtures_Extract[[Player]:[Player]],0),MATCH(FPL_Combined[[#Headers],[Gameweek 34]],FPL_Fixtures_Extract[#Headers],0)),3))</f>
        <v>CHE(A)</v>
      </c>
      <c r="AJ161" t="str">
        <f ca="1">IF(RIGHT(FPL_Combined[[#Headers],[Gameweek 35]],2)&lt;$B$622,INDEX(FPL_Results_Extract[Gameweek 10],MATCH($A161,FPL_Results_Extract[[Player]:[Player]],0)),INDEX(Team_Key[[Abbreviation]:[Abbreviation]],MATCH(LEFT(INDEX(FPL_Fixtures_Extract[],MATCH($A161,FPL_Fixtures_Extract[[Player]:[Player]],0),MATCH(FPL_Combined[[#Headers],[Gameweek 35]],FPL_Fixtures_Extract[#Headers],0)),LEN(INDEX(FPL_Fixtures_Extract[],MATCH($A161,FPL_Fixtures_Extract[[Player]:[Player]],0),MATCH(FPL_Combined[[#Headers],[Gameweek 35]],FPL_Fixtures_Extract[#Headers],0)))-4),Team_Key[[Full Name]:[Full Name]],0))&amp;RIGHT(INDEX(FPL_Fixtures_Extract[],MATCH($A161,FPL_Fixtures_Extract[[Player]:[Player]],0),MATCH(FPL_Combined[[#Headers],[Gameweek 35]],FPL_Fixtures_Extract[#Headers],0)),3))</f>
        <v>STK(H)</v>
      </c>
      <c r="AK161" t="str">
        <f ca="1">IF(RIGHT(FPL_Combined[[#Headers],[Gameweek 36]],2)&lt;$B$622,INDEX(FPL_Results_Extract[Gameweek 11],MATCH($A161,FPL_Results_Extract[[Player]:[Player]],0)),INDEX(Team_Key[[Abbreviation]:[Abbreviation]],MATCH(LEFT(INDEX(FPL_Fixtures_Extract[],MATCH($A161,FPL_Fixtures_Extract[[Player]:[Player]],0),MATCH(FPL_Combined[[#Headers],[Gameweek 36]],FPL_Fixtures_Extract[#Headers],0)),LEN(INDEX(FPL_Fixtures_Extract[],MATCH($A161,FPL_Fixtures_Extract[[Player]:[Player]],0),MATCH(FPL_Combined[[#Headers],[Gameweek 36]],FPL_Fixtures_Extract[#Headers],0)))-4),Team_Key[[Full Name]:[Full Name]],0))&amp;RIGHT(INDEX(FPL_Fixtures_Extract[],MATCH($A161,FPL_Fixtures_Extract[[Player]:[Player]],0),MATCH(FPL_Combined[[#Headers],[Gameweek 36]],FPL_Fixtures_Extract[#Headers],0)),3))</f>
        <v>SOU(A)</v>
      </c>
      <c r="AL161" t="str">
        <f ca="1">IF(RIGHT(FPL_Combined[[#Headers],[Gameweek 37]],2)&lt;$B$622,INDEX(FPL_Results_Extract[Gameweek 12],MATCH($A161,FPL_Results_Extract[[Player]:[Player]],0)),INDEX(Team_Key[[Abbreviation]:[Abbreviation]],MATCH(LEFT(INDEX(FPL_Fixtures_Extract[],MATCH($A161,FPL_Fixtures_Extract[[Player]:[Player]],0),MATCH(FPL_Combined[[#Headers],[Gameweek 37]],FPL_Fixtures_Extract[#Headers],0)),LEN(INDEX(FPL_Fixtures_Extract[],MATCH($A161,FPL_Fixtures_Extract[[Player]:[Player]],0),MATCH(FPL_Combined[[#Headers],[Gameweek 37]],FPL_Fixtures_Extract[#Headers],0)))-4),Team_Key[[Full Name]:[Full Name]],0))&amp;RIGHT(INDEX(FPL_Fixtures_Extract[],MATCH($A161,FPL_Fixtures_Extract[[Player]:[Player]],0),MATCH(FPL_Combined[[#Headers],[Gameweek 37]],FPL_Fixtures_Extract[#Headers],0)),3))</f>
        <v>ARS(H)</v>
      </c>
      <c r="AM161" t="str">
        <f ca="1">IF(RIGHT(FPL_Combined[[#Headers],[Gameweek 38]],2)&lt;$B$622,INDEX(FPL_Results_Extract[Gameweek 13],MATCH($A161,FPL_Results_Extract[[Player]:[Player]],0)),INDEX(Team_Key[[Abbreviation]:[Abbreviation]],MATCH(LEFT(INDEX(FPL_Fixtures_Extract[],MATCH($A161,FPL_Fixtures_Extract[[Player]:[Player]],0),MATCH(FPL_Combined[[#Headers],[Gameweek 38]],FPL_Fixtures_Extract[#Headers],0)),LEN(INDEX(FPL_Fixtures_Extract[],MATCH($A161,FPL_Fixtures_Extract[[Player]:[Player]],0),MATCH(FPL_Combined[[#Headers],[Gameweek 38]],FPL_Fixtures_Extract[#Headers],0)))-4),Team_Key[[Full Name]:[Full Name]],0))&amp;RIGHT(INDEX(FPL_Fixtures_Extract[],MATCH($A161,FPL_Fixtures_Extract[[Player]:[Player]],0),MATCH(FPL_Combined[[#Headers],[Gameweek 38]],FPL_Fixtures_Extract[#Headers],0)),3))</f>
        <v>SWA(A)</v>
      </c>
    </row>
    <row r="162" spans="1:39" x14ac:dyDescent="0.45">
      <c r="A162" t="s">
        <v>424</v>
      </c>
      <c r="B162" t="str">
        <f ca="1">IF(RIGHT(FPL_Combined[[#Headers],[Gameweek 01]],2)&lt;$B$622,INDEX(FPL_Results_Extract[Gameweek 01],MATCH($A162,FPL_Results_Extract[[Player]:[Player]],0)),INDEX(Team_Key[[Abbreviation]:[Abbreviation]],MATCH(LEFT(INDEX(FPL_Fixtures_Extract[],MATCH($A162,FPL_Fixtures_Extract[[Player]:[Player]],0),MATCH(FPL_Combined[[#Headers],[Gameweek 01]],FPL_Fixtures_Extract[#Headers],0)),LEN(INDEX(FPL_Fixtures_Extract[],MATCH($A162,FPL_Fixtures_Extract[[Player]:[Player]],0),MATCH(FPL_Combined[[#Headers],[Gameweek 01]],FPL_Fixtures_Extract[#Headers],0)))-4),Team_Key[[Full Name]:[Full Name]],0))&amp;RIGHT(INDEX(FPL_Fixtures_Extract[],MATCH($A162,FPL_Fixtures_Extract[[Player]:[Player]],0),MATCH(FPL_Combined[[#Headers],[Gameweek 01]],FPL_Fixtures_Extract[#Headers],0)),3))</f>
        <v>WBA(A) 3-0</v>
      </c>
      <c r="C162" t="str">
        <f ca="1">IF(RIGHT(FPL_Combined[[#Headers],[Gameweek 02]],2)&lt;$B$622,INDEX(FPL_Results_Extract[Gameweek 02],MATCH($A162,FPL_Results_Extract[[Player]:[Player]],0)),INDEX(Team_Key[[Abbreviation]:[Abbreviation]],MATCH(LEFT(INDEX(FPL_Fixtures_Extract[],MATCH($A162,FPL_Fixtures_Extract[[Player]:[Player]],0),MATCH(FPL_Combined[[#Headers],[Gameweek 02]],FPL_Fixtures_Extract[#Headers],0)),LEN(INDEX(FPL_Fixtures_Extract[],MATCH($A162,FPL_Fixtures_Extract[[Player]:[Player]],0),MATCH(FPL_Combined[[#Headers],[Gameweek 02]],FPL_Fixtures_Extract[#Headers],0)))-4),Team_Key[[Full Name]:[Full Name]],0))&amp;RIGHT(INDEX(FPL_Fixtures_Extract[],MATCH($A162,FPL_Fixtures_Extract[[Player]:[Player]],0),MATCH(FPL_Combined[[#Headers],[Gameweek 02]],FPL_Fixtures_Extract[#Headers],0)),3))</f>
        <v>CHE(H) 3-0</v>
      </c>
      <c r="D162" t="str">
        <f ca="1">IF(RIGHT(FPL_Combined[[#Headers],[Gameweek 03]],2)&lt;$B$622,INDEX(FPL_Results_Extract[Gameweek 03],MATCH($A162,FPL_Results_Extract[[Player]:[Player]],0)),INDEX(Team_Key[[Abbreviation]:[Abbreviation]],MATCH(LEFT(INDEX(FPL_Fixtures_Extract[],MATCH($A162,FPL_Fixtures_Extract[[Player]:[Player]],0),MATCH(FPL_Combined[[#Headers],[Gameweek 03]],FPL_Fixtures_Extract[#Headers],0)),LEN(INDEX(FPL_Fixtures_Extract[],MATCH($A162,FPL_Fixtures_Extract[[Player]:[Player]],0),MATCH(FPL_Combined[[#Headers],[Gameweek 03]],FPL_Fixtures_Extract[#Headers],0)))-4),Team_Key[[Full Name]:[Full Name]],0))&amp;RIGHT(INDEX(FPL_Fixtures_Extract[],MATCH($A162,FPL_Fixtures_Extract[[Player]:[Player]],0),MATCH(FPL_Combined[[#Headers],[Gameweek 03]],FPL_Fixtures_Extract[#Headers],0)),3))</f>
        <v>EVE(A) 2-0</v>
      </c>
      <c r="E162" t="str">
        <f ca="1">IF(RIGHT(FPL_Combined[[#Headers],[Gameweek 04]],2)&lt;$B$622,INDEX(FPL_Results_Extract[Gameweek 04],MATCH($A162,FPL_Results_Extract[[Player]:[Player]],0)),INDEX(Team_Key[[Abbreviation]:[Abbreviation]],MATCH(LEFT(INDEX(FPL_Fixtures_Extract[],MATCH($A162,FPL_Fixtures_Extract[[Player]:[Player]],0),MATCH(FPL_Combined[[#Headers],[Gameweek 04]],FPL_Fixtures_Extract[#Headers],0)),LEN(INDEX(FPL_Fixtures_Extract[],MATCH($A162,FPL_Fixtures_Extract[[Player]:[Player]],0),MATCH(FPL_Combined[[#Headers],[Gameweek 04]],FPL_Fixtures_Extract[#Headers],0)))-4),Team_Key[[Full Name]:[Full Name]],0))&amp;RIGHT(INDEX(FPL_Fixtures_Extract[],MATCH($A162,FPL_Fixtures_Extract[[Player]:[Player]],0),MATCH(FPL_Combined[[#Headers],[Gameweek 04]],FPL_Fixtures_Extract[#Headers],0)),3))</f>
        <v>WAT(H) 2-0</v>
      </c>
      <c r="F162" t="str">
        <f ca="1">IF(RIGHT(FPL_Combined[[#Headers],[Gameweek 05]],2)&lt;$B$622,INDEX(FPL_Results_Extract[Gameweek 05],MATCH($A162,FPL_Results_Extract[[Player]:[Player]],0)),INDEX(Team_Key[[Abbreviation]:[Abbreviation]],MATCH(LEFT(INDEX(FPL_Fixtures_Extract[],MATCH($A162,FPL_Fixtures_Extract[[Player]:[Player]],0),MATCH(FPL_Combined[[#Headers],[Gameweek 05]],FPL_Fixtures_Extract[#Headers],0)),LEN(INDEX(FPL_Fixtures_Extract[],MATCH($A162,FPL_Fixtures_Extract[[Player]:[Player]],0),MATCH(FPL_Combined[[#Headers],[Gameweek 05]],FPL_Fixtures_Extract[#Headers],0)))-4),Team_Key[[Full Name]:[Full Name]],0))&amp;RIGHT(INDEX(FPL_Fixtures_Extract[],MATCH($A162,FPL_Fixtures_Extract[[Player]:[Player]],0),MATCH(FPL_Combined[[#Headers],[Gameweek 05]],FPL_Fixtures_Extract[#Headers],0)),3))</f>
        <v>CRY(A) 1-0</v>
      </c>
      <c r="G162" t="str">
        <f ca="1">IF(RIGHT(FPL_Combined[[#Headers],[Gameweek 06]],2)&lt;$B$622,INDEX(FPL_Results_Extract[Gameweek 06],MATCH($A162,FPL_Results_Extract[[Player]:[Player]],0)),INDEX(Team_Key[[Abbreviation]:[Abbreviation]],MATCH(LEFT(INDEX(FPL_Fixtures_Extract[],MATCH($A162,FPL_Fixtures_Extract[[Player]:[Player]],0),MATCH(FPL_Combined[[#Headers],[Gameweek 06]],FPL_Fixtures_Extract[#Headers],0)),LEN(INDEX(FPL_Fixtures_Extract[],MATCH($A162,FPL_Fixtures_Extract[[Player]:[Player]],0),MATCH(FPL_Combined[[#Headers],[Gameweek 06]],FPL_Fixtures_Extract[#Headers],0)))-4),Team_Key[[Full Name]:[Full Name]],0))&amp;RIGHT(INDEX(FPL_Fixtures_Extract[],MATCH($A162,FPL_Fixtures_Extract[[Player]:[Player]],0),MATCH(FPL_Combined[[#Headers],[Gameweek 06]],FPL_Fixtures_Extract[#Headers],0)),3))</f>
        <v>WHU(H) 1-2</v>
      </c>
      <c r="H162" t="str">
        <f ca="1">IF(RIGHT(FPL_Combined[[#Headers],[Gameweek 07]],2)&lt;$B$622,INDEX(FPL_Results_Extract[Gameweek 07],MATCH($A162,FPL_Results_Extract[[Player]:[Player]],0)),INDEX(Team_Key[[Abbreviation]:[Abbreviation]],MATCH(LEFT(INDEX(FPL_Fixtures_Extract[],MATCH($A162,FPL_Fixtures_Extract[[Player]:[Player]],0),MATCH(FPL_Combined[[#Headers],[Gameweek 07]],FPL_Fixtures_Extract[#Headers],0)),LEN(INDEX(FPL_Fixtures_Extract[],MATCH($A162,FPL_Fixtures_Extract[[Player]:[Player]],0),MATCH(FPL_Combined[[#Headers],[Gameweek 07]],FPL_Fixtures_Extract[#Headers],0)))-4),Team_Key[[Full Name]:[Full Name]],0))&amp;RIGHT(INDEX(FPL_Fixtures_Extract[],MATCH($A162,FPL_Fixtures_Extract[[Player]:[Player]],0),MATCH(FPL_Combined[[#Headers],[Gameweek 07]],FPL_Fixtures_Extract[#Headers],0)),3))</f>
        <v>TOT(A) 1-4</v>
      </c>
      <c r="I162" t="str">
        <f ca="1">IF(RIGHT(FPL_Combined[[#Headers],[Gameweek 08]],2)&lt;$B$622,INDEX(FPL_Results_Extract[Gameweek 08],MATCH($A162,FPL_Results_Extract[[Player]:[Player]],0)),INDEX(Team_Key[[Abbreviation]:[Abbreviation]],MATCH(LEFT(INDEX(FPL_Fixtures_Extract[],MATCH($A162,FPL_Fixtures_Extract[[Player]:[Player]],0),MATCH(FPL_Combined[[#Headers],[Gameweek 08]],FPL_Fixtures_Extract[#Headers],0)),LEN(INDEX(FPL_Fixtures_Extract[],MATCH($A162,FPL_Fixtures_Extract[[Player]:[Player]],0),MATCH(FPL_Combined[[#Headers],[Gameweek 08]],FPL_Fixtures_Extract[#Headers],0)))-4),Team_Key[[Full Name]:[Full Name]],0))&amp;RIGHT(INDEX(FPL_Fixtures_Extract[],MATCH($A162,FPL_Fixtures_Extract[[Player]:[Player]],0),MATCH(FPL_Combined[[#Headers],[Gameweek 08]],FPL_Fixtures_Extract[#Headers],0)),3))</f>
        <v>NEW(H) 6-1</v>
      </c>
      <c r="J162" t="str">
        <f ca="1">IF(RIGHT(FPL_Combined[[#Headers],[Gameweek 09]],2)&lt;$B$622,INDEX(FPL_Results_Extract[Gameweek 09],MATCH($A162,FPL_Results_Extract[[Player]:[Player]],0)),INDEX(Team_Key[[Abbreviation]:[Abbreviation]],MATCH(LEFT(INDEX(FPL_Fixtures_Extract[],MATCH($A162,FPL_Fixtures_Extract[[Player]:[Player]],0),MATCH(FPL_Combined[[#Headers],[Gameweek 09]],FPL_Fixtures_Extract[#Headers],0)),LEN(INDEX(FPL_Fixtures_Extract[],MATCH($A162,FPL_Fixtures_Extract[[Player]:[Player]],0),MATCH(FPL_Combined[[#Headers],[Gameweek 09]],FPL_Fixtures_Extract[#Headers],0)))-4),Team_Key[[Full Name]:[Full Name]],0))&amp;RIGHT(INDEX(FPL_Fixtures_Extract[],MATCH($A162,FPL_Fixtures_Extract[[Player]:[Player]],0),MATCH(FPL_Combined[[#Headers],[Gameweek 09]],FPL_Fixtures_Extract[#Headers],0)),3))</f>
        <v>BOU(H) 5-1</v>
      </c>
      <c r="K162" t="str">
        <f ca="1">IF(RIGHT(FPL_Combined[[#Headers],[Gameweek 10]],2)&lt;$B$622,INDEX(FPL_Results_Extract[Gameweek 10],MATCH($A162,FPL_Results_Extract[[Player]:[Player]],0)),INDEX(Team_Key[[Abbreviation]:[Abbreviation]],MATCH(LEFT(INDEX(FPL_Fixtures_Extract[],MATCH($A162,FPL_Fixtures_Extract[[Player]:[Player]],0),MATCH(FPL_Combined[[#Headers],[Gameweek 10]],FPL_Fixtures_Extract[#Headers],0)),LEN(INDEX(FPL_Fixtures_Extract[],MATCH($A162,FPL_Fixtures_Extract[[Player]:[Player]],0),MATCH(FPL_Combined[[#Headers],[Gameweek 10]],FPL_Fixtures_Extract[#Headers],0)))-4),Team_Key[[Full Name]:[Full Name]],0))&amp;RIGHT(INDEX(FPL_Fixtures_Extract[],MATCH($A162,FPL_Fixtures_Extract[[Player]:[Player]],0),MATCH(FPL_Combined[[#Headers],[Gameweek 10]],FPL_Fixtures_Extract[#Headers],0)),3))</f>
        <v>MUN(A) 0-0</v>
      </c>
      <c r="L162" t="str">
        <f ca="1">IF(RIGHT(FPL_Combined[[#Headers],[Gameweek 11]],2)&lt;$B$622,INDEX(FPL_Results_Extract[Gameweek 11],MATCH($A162,FPL_Results_Extract[[Player]:[Player]],0)),INDEX(Team_Key[[Abbreviation]:[Abbreviation]],MATCH(LEFT(INDEX(FPL_Fixtures_Extract[],MATCH($A162,FPL_Fixtures_Extract[[Player]:[Player]],0),MATCH(FPL_Combined[[#Headers],[Gameweek 11]],FPL_Fixtures_Extract[#Headers],0)),LEN(INDEX(FPL_Fixtures_Extract[],MATCH($A162,FPL_Fixtures_Extract[[Player]:[Player]],0),MATCH(FPL_Combined[[#Headers],[Gameweek 11]],FPL_Fixtures_Extract[#Headers],0)))-4),Team_Key[[Full Name]:[Full Name]],0))&amp;RIGHT(INDEX(FPL_Fixtures_Extract[],MATCH($A162,FPL_Fixtures_Extract[[Player]:[Player]],0),MATCH(FPL_Combined[[#Headers],[Gameweek 11]],FPL_Fixtures_Extract[#Headers],0)),3))</f>
        <v>NOR(H) 2-1</v>
      </c>
      <c r="M162" t="str">
        <f ca="1">IF(RIGHT(FPL_Combined[[#Headers],[Gameweek 12]],2)&lt;$B$622,INDEX(FPL_Results_Extract[Gameweek 12],MATCH($A162,FPL_Results_Extract[[Player]:[Player]],0)),INDEX(Team_Key[[Abbreviation]:[Abbreviation]],MATCH(LEFT(INDEX(FPL_Fixtures_Extract[],MATCH($A162,FPL_Fixtures_Extract[[Player]:[Player]],0),MATCH(FPL_Combined[[#Headers],[Gameweek 12]],FPL_Fixtures_Extract[#Headers],0)),LEN(INDEX(FPL_Fixtures_Extract[],MATCH($A162,FPL_Fixtures_Extract[[Player]:[Player]],0),MATCH(FPL_Combined[[#Headers],[Gameweek 12]],FPL_Fixtures_Extract[#Headers],0)))-4),Team_Key[[Full Name]:[Full Name]],0))&amp;RIGHT(INDEX(FPL_Fixtures_Extract[],MATCH($A162,FPL_Fixtures_Extract[[Player]:[Player]],0),MATCH(FPL_Combined[[#Headers],[Gameweek 12]],FPL_Fixtures_Extract[#Headers],0)),3))</f>
        <v>AVL(A) 0-0</v>
      </c>
      <c r="N162" t="str">
        <f ca="1">IF(RIGHT(FPL_Combined[[#Headers],[Gameweek 13]],2)&lt;$B$622,INDEX(FPL_Results_Extract[Gameweek 13],MATCH($A162,FPL_Results_Extract[[Player]:[Player]],0)),INDEX(Team_Key[[Abbreviation]:[Abbreviation]],MATCH(LEFT(INDEX(FPL_Fixtures_Extract[],MATCH($A162,FPL_Fixtures_Extract[[Player]:[Player]],0),MATCH(FPL_Combined[[#Headers],[Gameweek 13]],FPL_Fixtures_Extract[#Headers],0)),LEN(INDEX(FPL_Fixtures_Extract[],MATCH($A162,FPL_Fixtures_Extract[[Player]:[Player]],0),MATCH(FPL_Combined[[#Headers],[Gameweek 13]],FPL_Fixtures_Extract[#Headers],0)))-4),Team_Key[[Full Name]:[Full Name]],0))&amp;RIGHT(INDEX(FPL_Fixtures_Extract[],MATCH($A162,FPL_Fixtures_Extract[[Player]:[Player]],0),MATCH(FPL_Combined[[#Headers],[Gameweek 13]],FPL_Fixtures_Extract[#Headers],0)),3))</f>
        <v>LIV(H) 1-4</v>
      </c>
      <c r="O162" t="str">
        <f ca="1">IF(RIGHT(FPL_Combined[[#Headers],[Gameweek 14]],2)&lt;$B$622,INDEX(FPL_Results_Extract[Gameweek 14],MATCH($A162,FPL_Results_Extract[[Player]:[Player]],0)),INDEX(Team_Key[[Abbreviation]:[Abbreviation]],MATCH(LEFT(INDEX(FPL_Fixtures_Extract[],MATCH($A162,FPL_Fixtures_Extract[[Player]:[Player]],0),MATCH(FPL_Combined[[#Headers],[Gameweek 14]],FPL_Fixtures_Extract[#Headers],0)),LEN(INDEX(FPL_Fixtures_Extract[],MATCH($A162,FPL_Fixtures_Extract[[Player]:[Player]],0),MATCH(FPL_Combined[[#Headers],[Gameweek 14]],FPL_Fixtures_Extract[#Headers],0)))-4),Team_Key[[Full Name]:[Full Name]],0))&amp;RIGHT(INDEX(FPL_Fixtures_Extract[],MATCH($A162,FPL_Fixtures_Extract[[Player]:[Player]],0),MATCH(FPL_Combined[[#Headers],[Gameweek 14]],FPL_Fixtures_Extract[#Headers],0)),3))</f>
        <v>SOU(H) 3-1</v>
      </c>
      <c r="P162" t="str">
        <f ca="1">IF(RIGHT(FPL_Combined[[#Headers],[Gameweek 15]],2)&lt;$B$622,INDEX(FPL_Results_Extract[Gameweek 15],MATCH($A162,FPL_Results_Extract[[Player]:[Player]],0)),INDEX(Team_Key[[Abbreviation]:[Abbreviation]],MATCH(LEFT(INDEX(FPL_Fixtures_Extract[],MATCH($A162,FPL_Fixtures_Extract[[Player]:[Player]],0),MATCH(FPL_Combined[[#Headers],[Gameweek 15]],FPL_Fixtures_Extract[#Headers],0)),LEN(INDEX(FPL_Fixtures_Extract[],MATCH($A162,FPL_Fixtures_Extract[[Player]:[Player]],0),MATCH(FPL_Combined[[#Headers],[Gameweek 15]],FPL_Fixtures_Extract[#Headers],0)))-4),Team_Key[[Full Name]:[Full Name]],0))&amp;RIGHT(INDEX(FPL_Fixtures_Extract[],MATCH($A162,FPL_Fixtures_Extract[[Player]:[Player]],0),MATCH(FPL_Combined[[#Headers],[Gameweek 15]],FPL_Fixtures_Extract[#Headers],0)),3))</f>
        <v>STK(A) 0-2</v>
      </c>
      <c r="Q162" t="str">
        <f ca="1">IF(RIGHT(FPL_Combined[[#Headers],[Gameweek 16]],2)&lt;$B$622,INDEX(FPL_Results_Extract[Gameweek 16],MATCH($A162,FPL_Results_Extract[[Player]:[Player]],0)),INDEX(Team_Key[[Abbreviation]:[Abbreviation]],MATCH(LEFT(INDEX(FPL_Fixtures_Extract[],MATCH($A162,FPL_Fixtures_Extract[[Player]:[Player]],0),MATCH(FPL_Combined[[#Headers],[Gameweek 16]],FPL_Fixtures_Extract[#Headers],0)),LEN(INDEX(FPL_Fixtures_Extract[],MATCH($A162,FPL_Fixtures_Extract[[Player]:[Player]],0),MATCH(FPL_Combined[[#Headers],[Gameweek 16]],FPL_Fixtures_Extract[#Headers],0)))-4),Team_Key[[Full Name]:[Full Name]],0))&amp;RIGHT(INDEX(FPL_Fixtures_Extract[],MATCH($A162,FPL_Fixtures_Extract[[Player]:[Player]],0),MATCH(FPL_Combined[[#Headers],[Gameweek 16]],FPL_Fixtures_Extract[#Headers],0)),3))</f>
        <v>SWA(H) 2-1</v>
      </c>
      <c r="R162" t="str">
        <f ca="1">IF(RIGHT(FPL_Combined[[#Headers],[Gameweek 17]],2)&lt;$B$622,INDEX(FPL_Results_Extract[Gameweek 17],MATCH($A162,FPL_Results_Extract[[Player]:[Player]],0)),INDEX(Team_Key[[Abbreviation]:[Abbreviation]],MATCH(LEFT(INDEX(FPL_Fixtures_Extract[],MATCH($A162,FPL_Fixtures_Extract[[Player]:[Player]],0),MATCH(FPL_Combined[[#Headers],[Gameweek 17]],FPL_Fixtures_Extract[#Headers],0)),LEN(INDEX(FPL_Fixtures_Extract[],MATCH($A162,FPL_Fixtures_Extract[[Player]:[Player]],0),MATCH(FPL_Combined[[#Headers],[Gameweek 17]],FPL_Fixtures_Extract[#Headers],0)))-4),Team_Key[[Full Name]:[Full Name]],0))&amp;RIGHT(INDEX(FPL_Fixtures_Extract[],MATCH($A162,FPL_Fixtures_Extract[[Player]:[Player]],0),MATCH(FPL_Combined[[#Headers],[Gameweek 17]],FPL_Fixtures_Extract[#Headers],0)),3))</f>
        <v>ARS(A) 1-2</v>
      </c>
      <c r="S162" t="str">
        <f ca="1">IF(RIGHT(FPL_Combined[[#Headers],[Gameweek 18]],2)&lt;$B$622,INDEX(FPL_Results_Extract[Gameweek 18],MATCH($A162,FPL_Results_Extract[[Player]:[Player]],0)),INDEX(Team_Key[[Abbreviation]:[Abbreviation]],MATCH(LEFT(INDEX(FPL_Fixtures_Extract[],MATCH($A162,FPL_Fixtures_Extract[[Player]:[Player]],0),MATCH(FPL_Combined[[#Headers],[Gameweek 18]],FPL_Fixtures_Extract[#Headers],0)),LEN(INDEX(FPL_Fixtures_Extract[],MATCH($A162,FPL_Fixtures_Extract[[Player]:[Player]],0),MATCH(FPL_Combined[[#Headers],[Gameweek 18]],FPL_Fixtures_Extract[#Headers],0)))-4),Team_Key[[Full Name]:[Full Name]],0))&amp;RIGHT(INDEX(FPL_Fixtures_Extract[],MATCH($A162,FPL_Fixtures_Extract[[Player]:[Player]],0),MATCH(FPL_Combined[[#Headers],[Gameweek 18]],FPL_Fixtures_Extract[#Headers],0)),3))</f>
        <v>SUN(H) 4-1</v>
      </c>
      <c r="T162" t="str">
        <f ca="1">IF(RIGHT(FPL_Combined[[#Headers],[Gameweek 19]],2)&lt;$B$622,INDEX(FPL_Results_Extract[Gameweek 19],MATCH($A162,FPL_Results_Extract[[Player]:[Player]],0)),INDEX(Team_Key[[Abbreviation]:[Abbreviation]],MATCH(LEFT(INDEX(FPL_Fixtures_Extract[],MATCH($A162,FPL_Fixtures_Extract[[Player]:[Player]],0),MATCH(FPL_Combined[[#Headers],[Gameweek 19]],FPL_Fixtures_Extract[#Headers],0)),LEN(INDEX(FPL_Fixtures_Extract[],MATCH($A162,FPL_Fixtures_Extract[[Player]:[Player]],0),MATCH(FPL_Combined[[#Headers],[Gameweek 19]],FPL_Fixtures_Extract[#Headers],0)))-4),Team_Key[[Full Name]:[Full Name]],0))&amp;RIGHT(INDEX(FPL_Fixtures_Extract[],MATCH($A162,FPL_Fixtures_Extract[[Player]:[Player]],0),MATCH(FPL_Combined[[#Headers],[Gameweek 19]],FPL_Fixtures_Extract[#Headers],0)),3))</f>
        <v>LEI(A) 0-0</v>
      </c>
      <c r="U162" t="str">
        <f ca="1">IF(RIGHT(FPL_Combined[[#Headers],[Gameweek 20]],2)&lt;$B$622,INDEX(FPL_Results_Extract[Gameweek 20],MATCH($A162,FPL_Results_Extract[[Player]:[Player]],0)),INDEX(Team_Key[[Abbreviation]:[Abbreviation]],MATCH(LEFT(INDEX(FPL_Fixtures_Extract[],MATCH($A162,FPL_Fixtures_Extract[[Player]:[Player]],0),MATCH(FPL_Combined[[#Headers],[Gameweek 20]],FPL_Fixtures_Extract[#Headers],0)),LEN(INDEX(FPL_Fixtures_Extract[],MATCH($A162,FPL_Fixtures_Extract[[Player]:[Player]],0),MATCH(FPL_Combined[[#Headers],[Gameweek 20]],FPL_Fixtures_Extract[#Headers],0)))-4),Team_Key[[Full Name]:[Full Name]],0))&amp;RIGHT(INDEX(FPL_Fixtures_Extract[],MATCH($A162,FPL_Fixtures_Extract[[Player]:[Player]],0),MATCH(FPL_Combined[[#Headers],[Gameweek 20]],FPL_Fixtures_Extract[#Headers],0)),3))</f>
        <v>WAT(A) 2-1</v>
      </c>
      <c r="V162" t="str">
        <f ca="1">IF(RIGHT(FPL_Combined[[#Headers],[Gameweek 21]],2)&lt;$B$622,INDEX(FPL_Results_Extract[Gameweek 21],MATCH($A162,FPL_Results_Extract[[Player]:[Player]],0)),INDEX(Team_Key[[Abbreviation]:[Abbreviation]],MATCH(LEFT(INDEX(FPL_Fixtures_Extract[],MATCH($A162,FPL_Fixtures_Extract[[Player]:[Player]],0),MATCH(FPL_Combined[[#Headers],[Gameweek 21]],FPL_Fixtures_Extract[#Headers],0)),LEN(INDEX(FPL_Fixtures_Extract[],MATCH($A162,FPL_Fixtures_Extract[[Player]:[Player]],0),MATCH(FPL_Combined[[#Headers],[Gameweek 21]],FPL_Fixtures_Extract[#Headers],0)))-4),Team_Key[[Full Name]:[Full Name]],0))&amp;RIGHT(INDEX(FPL_Fixtures_Extract[],MATCH($A162,FPL_Fixtures_Extract[[Player]:[Player]],0),MATCH(FPL_Combined[[#Headers],[Gameweek 21]],FPL_Fixtures_Extract[#Headers],0)),3))</f>
        <v>EVE(H) 0-0</v>
      </c>
      <c r="W162" t="str">
        <f ca="1">IF(RIGHT(FPL_Combined[[#Headers],[Gameweek 22]],2)&lt;$B$622,INDEX(FPL_Results_Extract[Gameweek 22],MATCH($A162,FPL_Results_Extract[[Player]:[Player]],0)),INDEX(Team_Key[[Abbreviation]:[Abbreviation]],MATCH(LEFT(INDEX(FPL_Fixtures_Extract[],MATCH($A162,FPL_Fixtures_Extract[[Player]:[Player]],0),MATCH(FPL_Combined[[#Headers],[Gameweek 22]],FPL_Fixtures_Extract[#Headers],0)),LEN(INDEX(FPL_Fixtures_Extract[],MATCH($A162,FPL_Fixtures_Extract[[Player]:[Player]],0),MATCH(FPL_Combined[[#Headers],[Gameweek 22]],FPL_Fixtures_Extract[#Headers],0)))-4),Team_Key[[Full Name]:[Full Name]],0))&amp;RIGHT(INDEX(FPL_Fixtures_Extract[],MATCH($A162,FPL_Fixtures_Extract[[Player]:[Player]],0),MATCH(FPL_Combined[[#Headers],[Gameweek 22]],FPL_Fixtures_Extract[#Headers],0)),3))</f>
        <v>CRY(H) 4-0</v>
      </c>
      <c r="X162" t="str">
        <f ca="1">IF(RIGHT(FPL_Combined[[#Headers],[Gameweek 23]],2)&lt;$B$622,INDEX(FPL_Results_Extract[Gameweek 23],MATCH($A162,FPL_Results_Extract[[Player]:[Player]],0)),INDEX(Team_Key[[Abbreviation]:[Abbreviation]],MATCH(LEFT(INDEX(FPL_Fixtures_Extract[],MATCH($A162,FPL_Fixtures_Extract[[Player]:[Player]],0),MATCH(FPL_Combined[[#Headers],[Gameweek 23]],FPL_Fixtures_Extract[#Headers],0)),LEN(INDEX(FPL_Fixtures_Extract[],MATCH($A162,FPL_Fixtures_Extract[[Player]:[Player]],0),MATCH(FPL_Combined[[#Headers],[Gameweek 23]],FPL_Fixtures_Extract[#Headers],0)))-4),Team_Key[[Full Name]:[Full Name]],0))&amp;RIGHT(INDEX(FPL_Fixtures_Extract[],MATCH($A162,FPL_Fixtures_Extract[[Player]:[Player]],0),MATCH(FPL_Combined[[#Headers],[Gameweek 23]],FPL_Fixtures_Extract[#Headers],0)),3))</f>
        <v>WHU(A) 2-2</v>
      </c>
      <c r="Y162" t="str">
        <f ca="1">IF(RIGHT(FPL_Combined[[#Headers],[Gameweek 24]],2)&lt;$B$622,INDEX(FPL_Results_Extract[Team],MATCH($A162,FPL_Results_Extract[[Player]:[Player]],0)),INDEX(Team_Key[[Abbreviation]:[Abbreviation]],MATCH(LEFT(INDEX(FPL_Fixtures_Extract[],MATCH($A162,FPL_Fixtures_Extract[[Player]:[Player]],0),MATCH(FPL_Combined[[#Headers],[Gameweek 24]],FPL_Fixtures_Extract[#Headers],0)),LEN(INDEX(FPL_Fixtures_Extract[],MATCH($A162,FPL_Fixtures_Extract[[Player]:[Player]],0),MATCH(FPL_Combined[[#Headers],[Gameweek 24]],FPL_Fixtures_Extract[#Headers],0)))-4),Team_Key[[Full Name]:[Full Name]],0))&amp;RIGHT(INDEX(FPL_Fixtures_Extract[],MATCH($A162,FPL_Fixtures_Extract[[Player]:[Player]],0),MATCH(FPL_Combined[[#Headers],[Gameweek 24]],FPL_Fixtures_Extract[#Headers],0)),3))</f>
        <v>MCI</v>
      </c>
      <c r="Z162" t="str">
        <f ca="1">IF(RIGHT(FPL_Combined[[#Headers],[Gameweek 25]],2)&lt;$B$622,INDEX(FPL_Results_Extract[Player],MATCH($A162,FPL_Results_Extract[[Player]:[Player]],0)),INDEX(Team_Key[[Abbreviation]:[Abbreviation]],MATCH(LEFT(INDEX(FPL_Fixtures_Extract[],MATCH($A162,FPL_Fixtures_Extract[[Player]:[Player]],0),MATCH(FPL_Combined[[#Headers],[Gameweek 25]],FPL_Fixtures_Extract[#Headers],0)),LEN(INDEX(FPL_Fixtures_Extract[],MATCH($A162,FPL_Fixtures_Extract[[Player]:[Player]],0),MATCH(FPL_Combined[[#Headers],[Gameweek 25]],FPL_Fixtures_Extract[#Headers],0)))-4),Team_Key[[Full Name]:[Full Name]],0))&amp;RIGHT(INDEX(FPL_Fixtures_Extract[],MATCH($A162,FPL_Fixtures_Extract[[Player]:[Player]],0),MATCH(FPL_Combined[[#Headers],[Gameweek 25]],FPL_Fixtures_Extract[#Headers],0)),3))</f>
        <v>Denayer</v>
      </c>
      <c r="AA162" t="str">
        <f ca="1">IF(RIGHT(FPL_Combined[[#Headers],[Gameweek 26]],2)&lt;$B$622,INDEX(FPL_Results_Extract[Gameweek 01],MATCH($A162,FPL_Results_Extract[[Player]:[Player]],0)),INDEX(Team_Key[[Abbreviation]:[Abbreviation]],MATCH(LEFT(INDEX(FPL_Fixtures_Extract[],MATCH($A162,FPL_Fixtures_Extract[[Player]:[Player]],0),MATCH(FPL_Combined[[#Headers],[Gameweek 26]],FPL_Fixtures_Extract[#Headers],0)),LEN(INDEX(FPL_Fixtures_Extract[],MATCH($A162,FPL_Fixtures_Extract[[Player]:[Player]],0),MATCH(FPL_Combined[[#Headers],[Gameweek 26]],FPL_Fixtures_Extract[#Headers],0)))-4),Team_Key[[Full Name]:[Full Name]],0))&amp;RIGHT(INDEX(FPL_Fixtures_Extract[],MATCH($A162,FPL_Fixtures_Extract[[Player]:[Player]],0),MATCH(FPL_Combined[[#Headers],[Gameweek 26]],FPL_Fixtures_Extract[#Headers],0)),3))</f>
        <v>WBA(A) 3-0</v>
      </c>
      <c r="AB162" t="str">
        <f ca="1">IF(RIGHT(FPL_Combined[[#Headers],[Gameweek 27]],2)&lt;$B$622,INDEX(FPL_Results_Extract[Gameweek 02],MATCH($A162,FPL_Results_Extract[[Player]:[Player]],0)),INDEX(Team_Key[[Abbreviation]:[Abbreviation]],MATCH(LEFT(INDEX(FPL_Fixtures_Extract[],MATCH($A162,FPL_Fixtures_Extract[[Player]:[Player]],0),MATCH(FPL_Combined[[#Headers],[Gameweek 27]],FPL_Fixtures_Extract[#Headers],0)),LEN(INDEX(FPL_Fixtures_Extract[],MATCH($A162,FPL_Fixtures_Extract[[Player]:[Player]],0),MATCH(FPL_Combined[[#Headers],[Gameweek 27]],FPL_Fixtures_Extract[#Headers],0)))-4),Team_Key[[Full Name]:[Full Name]],0))&amp;RIGHT(INDEX(FPL_Fixtures_Extract[],MATCH($A162,FPL_Fixtures_Extract[[Player]:[Player]],0),MATCH(FPL_Combined[[#Headers],[Gameweek 27]],FPL_Fixtures_Extract[#Headers],0)),3))</f>
        <v>CHE(H) 3-0</v>
      </c>
      <c r="AC162" t="str">
        <f ca="1">IF(RIGHT(FPL_Combined[[#Headers],[Gameweek 28]],2)&lt;$B$622,INDEX(FPL_Results_Extract[Gameweek 03],MATCH($A162,FPL_Results_Extract[[Player]:[Player]],0)),INDEX(Team_Key[[Abbreviation]:[Abbreviation]],MATCH(LEFT(INDEX(FPL_Fixtures_Extract[],MATCH($A162,FPL_Fixtures_Extract[[Player]:[Player]],0),MATCH(FPL_Combined[[#Headers],[Gameweek 28]],FPL_Fixtures_Extract[#Headers],0)),LEN(INDEX(FPL_Fixtures_Extract[],MATCH($A162,FPL_Fixtures_Extract[[Player]:[Player]],0),MATCH(FPL_Combined[[#Headers],[Gameweek 28]],FPL_Fixtures_Extract[#Headers],0)))-4),Team_Key[[Full Name]:[Full Name]],0))&amp;RIGHT(INDEX(FPL_Fixtures_Extract[],MATCH($A162,FPL_Fixtures_Extract[[Player]:[Player]],0),MATCH(FPL_Combined[[#Headers],[Gameweek 28]],FPL_Fixtures_Extract[#Headers],0)),3))</f>
        <v>EVE(A) 2-0</v>
      </c>
      <c r="AD162" t="str">
        <f ca="1">IF(RIGHT(FPL_Combined[[#Headers],[Gameweek 29]],2)&lt;$B$622,INDEX(FPL_Results_Extract[Gameweek 04],MATCH($A162,FPL_Results_Extract[[Player]:[Player]],0)),INDEX(Team_Key[[Abbreviation]:[Abbreviation]],MATCH(LEFT(INDEX(FPL_Fixtures_Extract[],MATCH($A162,FPL_Fixtures_Extract[[Player]:[Player]],0),MATCH(FPL_Combined[[#Headers],[Gameweek 29]],FPL_Fixtures_Extract[#Headers],0)),LEN(INDEX(FPL_Fixtures_Extract[],MATCH($A162,FPL_Fixtures_Extract[[Player]:[Player]],0),MATCH(FPL_Combined[[#Headers],[Gameweek 29]],FPL_Fixtures_Extract[#Headers],0)))-4),Team_Key[[Full Name]:[Full Name]],0))&amp;RIGHT(INDEX(FPL_Fixtures_Extract[],MATCH($A162,FPL_Fixtures_Extract[[Player]:[Player]],0),MATCH(FPL_Combined[[#Headers],[Gameweek 29]],FPL_Fixtures_Extract[#Headers],0)),3))</f>
        <v>AVL(H)</v>
      </c>
      <c r="AE162" t="str">
        <f ca="1">IF(RIGHT(FPL_Combined[[#Headers],[Gameweek 30]],2)&lt;$B$622,INDEX(FPL_Results_Extract[Gameweek 05],MATCH($A162,FPL_Results_Extract[[Player]:[Player]],0)),INDEX(Team_Key[[Abbreviation]:[Abbreviation]],MATCH(LEFT(INDEX(FPL_Fixtures_Extract[],MATCH($A162,FPL_Fixtures_Extract[[Player]:[Player]],0),MATCH(FPL_Combined[[#Headers],[Gameweek 30]],FPL_Fixtures_Extract[#Headers],0)),LEN(INDEX(FPL_Fixtures_Extract[],MATCH($A162,FPL_Fixtures_Extract[[Player]:[Player]],0),MATCH(FPL_Combined[[#Headers],[Gameweek 30]],FPL_Fixtures_Extract[#Headers],0)))-4),Team_Key[[Full Name]:[Full Name]],0))&amp;RIGHT(INDEX(FPL_Fixtures_Extract[],MATCH($A162,FPL_Fixtures_Extract[[Player]:[Player]],0),MATCH(FPL_Combined[[#Headers],[Gameweek 30]],FPL_Fixtures_Extract[#Headers],0)),3))</f>
        <v>NOR(A)</v>
      </c>
      <c r="AF162" t="str">
        <f ca="1">IF(RIGHT(FPL_Combined[[#Headers],[Gameweek 31]],2)&lt;$B$622,INDEX(FPL_Results_Extract[Gameweek 06],MATCH($A162,FPL_Results_Extract[[Player]:[Player]],0)),INDEX(Team_Key[[Abbreviation]:[Abbreviation]],MATCH(LEFT(INDEX(FPL_Fixtures_Extract[],MATCH($A162,FPL_Fixtures_Extract[[Player]:[Player]],0),MATCH(FPL_Combined[[#Headers],[Gameweek 31]],FPL_Fixtures_Extract[#Headers],0)),LEN(INDEX(FPL_Fixtures_Extract[],MATCH($A162,FPL_Fixtures_Extract[[Player]:[Player]],0),MATCH(FPL_Combined[[#Headers],[Gameweek 31]],FPL_Fixtures_Extract[#Headers],0)))-4),Team_Key[[Full Name]:[Full Name]],0))&amp;RIGHT(INDEX(FPL_Fixtures_Extract[],MATCH($A162,FPL_Fixtures_Extract[[Player]:[Player]],0),MATCH(FPL_Combined[[#Headers],[Gameweek 31]],FPL_Fixtures_Extract[#Headers],0)),3))</f>
        <v>MUN(H)</v>
      </c>
      <c r="AG162" t="str">
        <f ca="1">IF(RIGHT(FPL_Combined[[#Headers],[Gameweek 32]],2)&lt;$B$622,INDEX(FPL_Results_Extract[Gameweek 07],MATCH($A162,FPL_Results_Extract[[Player]:[Player]],0)),INDEX(Team_Key[[Abbreviation]:[Abbreviation]],MATCH(LEFT(INDEX(FPL_Fixtures_Extract[],MATCH($A162,FPL_Fixtures_Extract[[Player]:[Player]],0),MATCH(FPL_Combined[[#Headers],[Gameweek 32]],FPL_Fixtures_Extract[#Headers],0)),LEN(INDEX(FPL_Fixtures_Extract[],MATCH($A162,FPL_Fixtures_Extract[[Player]:[Player]],0),MATCH(FPL_Combined[[#Headers],[Gameweek 32]],FPL_Fixtures_Extract[#Headers],0)))-4),Team_Key[[Full Name]:[Full Name]],0))&amp;RIGHT(INDEX(FPL_Fixtures_Extract[],MATCH($A162,FPL_Fixtures_Extract[[Player]:[Player]],0),MATCH(FPL_Combined[[#Headers],[Gameweek 32]],FPL_Fixtures_Extract[#Headers],0)),3))</f>
        <v>BOU(A)</v>
      </c>
      <c r="AH162" t="str">
        <f ca="1">IF(RIGHT(FPL_Combined[[#Headers],[Gameweek 33]],2)&lt;$B$622,INDEX(FPL_Results_Extract[Gameweek 08],MATCH($A162,FPL_Results_Extract[[Player]:[Player]],0)),INDEX(Team_Key[[Abbreviation]:[Abbreviation]],MATCH(LEFT(INDEX(FPL_Fixtures_Extract[],MATCH($A162,FPL_Fixtures_Extract[[Player]:[Player]],0),MATCH(FPL_Combined[[#Headers],[Gameweek 33]],FPL_Fixtures_Extract[#Headers],0)),LEN(INDEX(FPL_Fixtures_Extract[],MATCH($A162,FPL_Fixtures_Extract[[Player]:[Player]],0),MATCH(FPL_Combined[[#Headers],[Gameweek 33]],FPL_Fixtures_Extract[#Headers],0)))-4),Team_Key[[Full Name]:[Full Name]],0))&amp;RIGHT(INDEX(FPL_Fixtures_Extract[],MATCH($A162,FPL_Fixtures_Extract[[Player]:[Player]],0),MATCH(FPL_Combined[[#Headers],[Gameweek 33]],FPL_Fixtures_Extract[#Headers],0)),3))</f>
        <v>WBA(H)</v>
      </c>
      <c r="AI162" t="str">
        <f ca="1">IF(RIGHT(FPL_Combined[[#Headers],[Gameweek 34]],2)&lt;$B$622,INDEX(FPL_Results_Extract[Gameweek 09],MATCH($A162,FPL_Results_Extract[[Player]:[Player]],0)),INDEX(Team_Key[[Abbreviation]:[Abbreviation]],MATCH(LEFT(INDEX(FPL_Fixtures_Extract[],MATCH($A162,FPL_Fixtures_Extract[[Player]:[Player]],0),MATCH(FPL_Combined[[#Headers],[Gameweek 34]],FPL_Fixtures_Extract[#Headers],0)),LEN(INDEX(FPL_Fixtures_Extract[],MATCH($A162,FPL_Fixtures_Extract[[Player]:[Player]],0),MATCH(FPL_Combined[[#Headers],[Gameweek 34]],FPL_Fixtures_Extract[#Headers],0)))-4),Team_Key[[Full Name]:[Full Name]],0))&amp;RIGHT(INDEX(FPL_Fixtures_Extract[],MATCH($A162,FPL_Fixtures_Extract[[Player]:[Player]],0),MATCH(FPL_Combined[[#Headers],[Gameweek 34]],FPL_Fixtures_Extract[#Headers],0)),3))</f>
        <v>CHE(A)</v>
      </c>
      <c r="AJ162" t="str">
        <f ca="1">IF(RIGHT(FPL_Combined[[#Headers],[Gameweek 35]],2)&lt;$B$622,INDEX(FPL_Results_Extract[Gameweek 10],MATCH($A162,FPL_Results_Extract[[Player]:[Player]],0)),INDEX(Team_Key[[Abbreviation]:[Abbreviation]],MATCH(LEFT(INDEX(FPL_Fixtures_Extract[],MATCH($A162,FPL_Fixtures_Extract[[Player]:[Player]],0),MATCH(FPL_Combined[[#Headers],[Gameweek 35]],FPL_Fixtures_Extract[#Headers],0)),LEN(INDEX(FPL_Fixtures_Extract[],MATCH($A162,FPL_Fixtures_Extract[[Player]:[Player]],0),MATCH(FPL_Combined[[#Headers],[Gameweek 35]],FPL_Fixtures_Extract[#Headers],0)))-4),Team_Key[[Full Name]:[Full Name]],0))&amp;RIGHT(INDEX(FPL_Fixtures_Extract[],MATCH($A162,FPL_Fixtures_Extract[[Player]:[Player]],0),MATCH(FPL_Combined[[#Headers],[Gameweek 35]],FPL_Fixtures_Extract[#Headers],0)),3))</f>
        <v>STK(H)</v>
      </c>
      <c r="AK162" t="str">
        <f ca="1">IF(RIGHT(FPL_Combined[[#Headers],[Gameweek 36]],2)&lt;$B$622,INDEX(FPL_Results_Extract[Gameweek 11],MATCH($A162,FPL_Results_Extract[[Player]:[Player]],0)),INDEX(Team_Key[[Abbreviation]:[Abbreviation]],MATCH(LEFT(INDEX(FPL_Fixtures_Extract[],MATCH($A162,FPL_Fixtures_Extract[[Player]:[Player]],0),MATCH(FPL_Combined[[#Headers],[Gameweek 36]],FPL_Fixtures_Extract[#Headers],0)),LEN(INDEX(FPL_Fixtures_Extract[],MATCH($A162,FPL_Fixtures_Extract[[Player]:[Player]],0),MATCH(FPL_Combined[[#Headers],[Gameweek 36]],FPL_Fixtures_Extract[#Headers],0)))-4),Team_Key[[Full Name]:[Full Name]],0))&amp;RIGHT(INDEX(FPL_Fixtures_Extract[],MATCH($A162,FPL_Fixtures_Extract[[Player]:[Player]],0),MATCH(FPL_Combined[[#Headers],[Gameweek 36]],FPL_Fixtures_Extract[#Headers],0)),3))</f>
        <v>SOU(A)</v>
      </c>
      <c r="AL162" t="str">
        <f ca="1">IF(RIGHT(FPL_Combined[[#Headers],[Gameweek 37]],2)&lt;$B$622,INDEX(FPL_Results_Extract[Gameweek 12],MATCH($A162,FPL_Results_Extract[[Player]:[Player]],0)),INDEX(Team_Key[[Abbreviation]:[Abbreviation]],MATCH(LEFT(INDEX(FPL_Fixtures_Extract[],MATCH($A162,FPL_Fixtures_Extract[[Player]:[Player]],0),MATCH(FPL_Combined[[#Headers],[Gameweek 37]],FPL_Fixtures_Extract[#Headers],0)),LEN(INDEX(FPL_Fixtures_Extract[],MATCH($A162,FPL_Fixtures_Extract[[Player]:[Player]],0),MATCH(FPL_Combined[[#Headers],[Gameweek 37]],FPL_Fixtures_Extract[#Headers],0)))-4),Team_Key[[Full Name]:[Full Name]],0))&amp;RIGHT(INDEX(FPL_Fixtures_Extract[],MATCH($A162,FPL_Fixtures_Extract[[Player]:[Player]],0),MATCH(FPL_Combined[[#Headers],[Gameweek 37]],FPL_Fixtures_Extract[#Headers],0)),3))</f>
        <v>ARS(H)</v>
      </c>
      <c r="AM162" t="str">
        <f ca="1">IF(RIGHT(FPL_Combined[[#Headers],[Gameweek 38]],2)&lt;$B$622,INDEX(FPL_Results_Extract[Gameweek 13],MATCH($A162,FPL_Results_Extract[[Player]:[Player]],0)),INDEX(Team_Key[[Abbreviation]:[Abbreviation]],MATCH(LEFT(INDEX(FPL_Fixtures_Extract[],MATCH($A162,FPL_Fixtures_Extract[[Player]:[Player]],0),MATCH(FPL_Combined[[#Headers],[Gameweek 38]],FPL_Fixtures_Extract[#Headers],0)),LEN(INDEX(FPL_Fixtures_Extract[],MATCH($A162,FPL_Fixtures_Extract[[Player]:[Player]],0),MATCH(FPL_Combined[[#Headers],[Gameweek 38]],FPL_Fixtures_Extract[#Headers],0)))-4),Team_Key[[Full Name]:[Full Name]],0))&amp;RIGHT(INDEX(FPL_Fixtures_Extract[],MATCH($A162,FPL_Fixtures_Extract[[Player]:[Player]],0),MATCH(FPL_Combined[[#Headers],[Gameweek 38]],FPL_Fixtures_Extract[#Headers],0)),3))</f>
        <v>SWA(A)</v>
      </c>
    </row>
    <row r="163" spans="1:39" x14ac:dyDescent="0.45">
      <c r="A163" t="s">
        <v>340</v>
      </c>
      <c r="B163" t="str">
        <f ca="1">IF(RIGHT(FPL_Combined[[#Headers],[Gameweek 01]],2)&lt;$B$622,INDEX(FPL_Results_Extract[Gameweek 01],MATCH($A163,FPL_Results_Extract[[Player]:[Player]],0)),INDEX(Team_Key[[Abbreviation]:[Abbreviation]],MATCH(LEFT(INDEX(FPL_Fixtures_Extract[],MATCH($A163,FPL_Fixtures_Extract[[Player]:[Player]],0),MATCH(FPL_Combined[[#Headers],[Gameweek 01]],FPL_Fixtures_Extract[#Headers],0)),LEN(INDEX(FPL_Fixtures_Extract[],MATCH($A163,FPL_Fixtures_Extract[[Player]:[Player]],0),MATCH(FPL_Combined[[#Headers],[Gameweek 01]],FPL_Fixtures_Extract[#Headers],0)))-4),Team_Key[[Full Name]:[Full Name]],0))&amp;RIGHT(INDEX(FPL_Fixtures_Extract[],MATCH($A163,FPL_Fixtures_Extract[[Player]:[Player]],0),MATCH(FPL_Combined[[#Headers],[Gameweek 01]],FPL_Fixtures_Extract[#Headers],0)),3))</f>
        <v>TOT(H) 1-0</v>
      </c>
      <c r="C163" t="str">
        <f ca="1">IF(RIGHT(FPL_Combined[[#Headers],[Gameweek 02]],2)&lt;$B$622,INDEX(FPL_Results_Extract[Gameweek 02],MATCH($A163,FPL_Results_Extract[[Player]:[Player]],0)),INDEX(Team_Key[[Abbreviation]:[Abbreviation]],MATCH(LEFT(INDEX(FPL_Fixtures_Extract[],MATCH($A163,FPL_Fixtures_Extract[[Player]:[Player]],0),MATCH(FPL_Combined[[#Headers],[Gameweek 02]],FPL_Fixtures_Extract[#Headers],0)),LEN(INDEX(FPL_Fixtures_Extract[],MATCH($A163,FPL_Fixtures_Extract[[Player]:[Player]],0),MATCH(FPL_Combined[[#Headers],[Gameweek 02]],FPL_Fixtures_Extract[#Headers],0)))-4),Team_Key[[Full Name]:[Full Name]],0))&amp;RIGHT(INDEX(FPL_Fixtures_Extract[],MATCH($A163,FPL_Fixtures_Extract[[Player]:[Player]],0),MATCH(FPL_Combined[[#Headers],[Gameweek 02]],FPL_Fixtures_Extract[#Headers],0)),3))</f>
        <v>AVL(A) 1-0</v>
      </c>
      <c r="D163" t="str">
        <f ca="1">IF(RIGHT(FPL_Combined[[#Headers],[Gameweek 03]],2)&lt;$B$622,INDEX(FPL_Results_Extract[Gameweek 03],MATCH($A163,FPL_Results_Extract[[Player]:[Player]],0)),INDEX(Team_Key[[Abbreviation]:[Abbreviation]],MATCH(LEFT(INDEX(FPL_Fixtures_Extract[],MATCH($A163,FPL_Fixtures_Extract[[Player]:[Player]],0),MATCH(FPL_Combined[[#Headers],[Gameweek 03]],FPL_Fixtures_Extract[#Headers],0)),LEN(INDEX(FPL_Fixtures_Extract[],MATCH($A163,FPL_Fixtures_Extract[[Player]:[Player]],0),MATCH(FPL_Combined[[#Headers],[Gameweek 03]],FPL_Fixtures_Extract[#Headers],0)))-4),Team_Key[[Full Name]:[Full Name]],0))&amp;RIGHT(INDEX(FPL_Fixtures_Extract[],MATCH($A163,FPL_Fixtures_Extract[[Player]:[Player]],0),MATCH(FPL_Combined[[#Headers],[Gameweek 03]],FPL_Fixtures_Extract[#Headers],0)),3))</f>
        <v>NEW(H) 0-0</v>
      </c>
      <c r="E163" t="str">
        <f ca="1">IF(RIGHT(FPL_Combined[[#Headers],[Gameweek 04]],2)&lt;$B$622,INDEX(FPL_Results_Extract[Gameweek 04],MATCH($A163,FPL_Results_Extract[[Player]:[Player]],0)),INDEX(Team_Key[[Abbreviation]:[Abbreviation]],MATCH(LEFT(INDEX(FPL_Fixtures_Extract[],MATCH($A163,FPL_Fixtures_Extract[[Player]:[Player]],0),MATCH(FPL_Combined[[#Headers],[Gameweek 04]],FPL_Fixtures_Extract[#Headers],0)),LEN(INDEX(FPL_Fixtures_Extract[],MATCH($A163,FPL_Fixtures_Extract[[Player]:[Player]],0),MATCH(FPL_Combined[[#Headers],[Gameweek 04]],FPL_Fixtures_Extract[#Headers],0)))-4),Team_Key[[Full Name]:[Full Name]],0))&amp;RIGHT(INDEX(FPL_Fixtures_Extract[],MATCH($A163,FPL_Fixtures_Extract[[Player]:[Player]],0),MATCH(FPL_Combined[[#Headers],[Gameweek 04]],FPL_Fixtures_Extract[#Headers],0)),3))</f>
        <v>SWA(A) 1-2</v>
      </c>
      <c r="F163" t="str">
        <f ca="1">IF(RIGHT(FPL_Combined[[#Headers],[Gameweek 05]],2)&lt;$B$622,INDEX(FPL_Results_Extract[Gameweek 05],MATCH($A163,FPL_Results_Extract[[Player]:[Player]],0)),INDEX(Team_Key[[Abbreviation]:[Abbreviation]],MATCH(LEFT(INDEX(FPL_Fixtures_Extract[],MATCH($A163,FPL_Fixtures_Extract[[Player]:[Player]],0),MATCH(FPL_Combined[[#Headers],[Gameweek 05]],FPL_Fixtures_Extract[#Headers],0)),LEN(INDEX(FPL_Fixtures_Extract[],MATCH($A163,FPL_Fixtures_Extract[[Player]:[Player]],0),MATCH(FPL_Combined[[#Headers],[Gameweek 05]],FPL_Fixtures_Extract[#Headers],0)))-4),Team_Key[[Full Name]:[Full Name]],0))&amp;RIGHT(INDEX(FPL_Fixtures_Extract[],MATCH($A163,FPL_Fixtures_Extract[[Player]:[Player]],0),MATCH(FPL_Combined[[#Headers],[Gameweek 05]],FPL_Fixtures_Extract[#Headers],0)),3))</f>
        <v>LIV(H) 3-1</v>
      </c>
      <c r="G163" t="str">
        <f ca="1">IF(RIGHT(FPL_Combined[[#Headers],[Gameweek 06]],2)&lt;$B$622,INDEX(FPL_Results_Extract[Gameweek 06],MATCH($A163,FPL_Results_Extract[[Player]:[Player]],0)),INDEX(Team_Key[[Abbreviation]:[Abbreviation]],MATCH(LEFT(INDEX(FPL_Fixtures_Extract[],MATCH($A163,FPL_Fixtures_Extract[[Player]:[Player]],0),MATCH(FPL_Combined[[#Headers],[Gameweek 06]],FPL_Fixtures_Extract[#Headers],0)),LEN(INDEX(FPL_Fixtures_Extract[],MATCH($A163,FPL_Fixtures_Extract[[Player]:[Player]],0),MATCH(FPL_Combined[[#Headers],[Gameweek 06]],FPL_Fixtures_Extract[#Headers],0)))-4),Team_Key[[Full Name]:[Full Name]],0))&amp;RIGHT(INDEX(FPL_Fixtures_Extract[],MATCH($A163,FPL_Fixtures_Extract[[Player]:[Player]],0),MATCH(FPL_Combined[[#Headers],[Gameweek 06]],FPL_Fixtures_Extract[#Headers],0)),3))</f>
        <v>SOU(A) 3-2</v>
      </c>
      <c r="H163" t="str">
        <f ca="1">IF(RIGHT(FPL_Combined[[#Headers],[Gameweek 07]],2)&lt;$B$622,INDEX(FPL_Results_Extract[Gameweek 07],MATCH($A163,FPL_Results_Extract[[Player]:[Player]],0)),INDEX(Team_Key[[Abbreviation]:[Abbreviation]],MATCH(LEFT(INDEX(FPL_Fixtures_Extract[],MATCH($A163,FPL_Fixtures_Extract[[Player]:[Player]],0),MATCH(FPL_Combined[[#Headers],[Gameweek 07]],FPL_Fixtures_Extract[#Headers],0)),LEN(INDEX(FPL_Fixtures_Extract[],MATCH($A163,FPL_Fixtures_Extract[[Player]:[Player]],0),MATCH(FPL_Combined[[#Headers],[Gameweek 07]],FPL_Fixtures_Extract[#Headers],0)))-4),Team_Key[[Full Name]:[Full Name]],0))&amp;RIGHT(INDEX(FPL_Fixtures_Extract[],MATCH($A163,FPL_Fixtures_Extract[[Player]:[Player]],0),MATCH(FPL_Combined[[#Headers],[Gameweek 07]],FPL_Fixtures_Extract[#Headers],0)),3))</f>
        <v>SUN(H) 3-0</v>
      </c>
      <c r="I163" t="str">
        <f ca="1">IF(RIGHT(FPL_Combined[[#Headers],[Gameweek 08]],2)&lt;$B$622,INDEX(FPL_Results_Extract[Gameweek 08],MATCH($A163,FPL_Results_Extract[[Player]:[Player]],0)),INDEX(Team_Key[[Abbreviation]:[Abbreviation]],MATCH(LEFT(INDEX(FPL_Fixtures_Extract[],MATCH($A163,FPL_Fixtures_Extract[[Player]:[Player]],0),MATCH(FPL_Combined[[#Headers],[Gameweek 08]],FPL_Fixtures_Extract[#Headers],0)),LEN(INDEX(FPL_Fixtures_Extract[],MATCH($A163,FPL_Fixtures_Extract[[Player]:[Player]],0),MATCH(FPL_Combined[[#Headers],[Gameweek 08]],FPL_Fixtures_Extract[#Headers],0)))-4),Team_Key[[Full Name]:[Full Name]],0))&amp;RIGHT(INDEX(FPL_Fixtures_Extract[],MATCH($A163,FPL_Fixtures_Extract[[Player]:[Player]],0),MATCH(FPL_Combined[[#Headers],[Gameweek 08]],FPL_Fixtures_Extract[#Headers],0)),3))</f>
        <v>ARS(A) 0-3</v>
      </c>
      <c r="J163" t="str">
        <f ca="1">IF(RIGHT(FPL_Combined[[#Headers],[Gameweek 09]],2)&lt;$B$622,INDEX(FPL_Results_Extract[Gameweek 09],MATCH($A163,FPL_Results_Extract[[Player]:[Player]],0)),INDEX(Team_Key[[Abbreviation]:[Abbreviation]],MATCH(LEFT(INDEX(FPL_Fixtures_Extract[],MATCH($A163,FPL_Fixtures_Extract[[Player]:[Player]],0),MATCH(FPL_Combined[[#Headers],[Gameweek 09]],FPL_Fixtures_Extract[#Headers],0)),LEN(INDEX(FPL_Fixtures_Extract[],MATCH($A163,FPL_Fixtures_Extract[[Player]:[Player]],0),MATCH(FPL_Combined[[#Headers],[Gameweek 09]],FPL_Fixtures_Extract[#Headers],0)))-4),Team_Key[[Full Name]:[Full Name]],0))&amp;RIGHT(INDEX(FPL_Fixtures_Extract[],MATCH($A163,FPL_Fixtures_Extract[[Player]:[Player]],0),MATCH(FPL_Combined[[#Headers],[Gameweek 09]],FPL_Fixtures_Extract[#Headers],0)),3))</f>
        <v>EVE(A) 3-0</v>
      </c>
      <c r="K163" t="str">
        <f ca="1">IF(RIGHT(FPL_Combined[[#Headers],[Gameweek 10]],2)&lt;$B$622,INDEX(FPL_Results_Extract[Gameweek 10],MATCH($A163,FPL_Results_Extract[[Player]:[Player]],0)),INDEX(Team_Key[[Abbreviation]:[Abbreviation]],MATCH(LEFT(INDEX(FPL_Fixtures_Extract[],MATCH($A163,FPL_Fixtures_Extract[[Player]:[Player]],0),MATCH(FPL_Combined[[#Headers],[Gameweek 10]],FPL_Fixtures_Extract[#Headers],0)),LEN(INDEX(FPL_Fixtures_Extract[],MATCH($A163,FPL_Fixtures_Extract[[Player]:[Player]],0),MATCH(FPL_Combined[[#Headers],[Gameweek 10]],FPL_Fixtures_Extract[#Headers],0)))-4),Team_Key[[Full Name]:[Full Name]],0))&amp;RIGHT(INDEX(FPL_Fixtures_Extract[],MATCH($A163,FPL_Fixtures_Extract[[Player]:[Player]],0),MATCH(FPL_Combined[[#Headers],[Gameweek 10]],FPL_Fixtures_Extract[#Headers],0)),3))</f>
        <v>MCI(H) 0-0</v>
      </c>
      <c r="L163" t="str">
        <f ca="1">IF(RIGHT(FPL_Combined[[#Headers],[Gameweek 11]],2)&lt;$B$622,INDEX(FPL_Results_Extract[Gameweek 11],MATCH($A163,FPL_Results_Extract[[Player]:[Player]],0)),INDEX(Team_Key[[Abbreviation]:[Abbreviation]],MATCH(LEFT(INDEX(FPL_Fixtures_Extract[],MATCH($A163,FPL_Fixtures_Extract[[Player]:[Player]],0),MATCH(FPL_Combined[[#Headers],[Gameweek 11]],FPL_Fixtures_Extract[#Headers],0)),LEN(INDEX(FPL_Fixtures_Extract[],MATCH($A163,FPL_Fixtures_Extract[[Player]:[Player]],0),MATCH(FPL_Combined[[#Headers],[Gameweek 11]],FPL_Fixtures_Extract[#Headers],0)))-4),Team_Key[[Full Name]:[Full Name]],0))&amp;RIGHT(INDEX(FPL_Fixtures_Extract[],MATCH($A163,FPL_Fixtures_Extract[[Player]:[Player]],0),MATCH(FPL_Combined[[#Headers],[Gameweek 11]],FPL_Fixtures_Extract[#Headers],0)),3))</f>
        <v>CRY(A) 0-0</v>
      </c>
      <c r="M163" t="str">
        <f ca="1">IF(RIGHT(FPL_Combined[[#Headers],[Gameweek 12]],2)&lt;$B$622,INDEX(FPL_Results_Extract[Gameweek 12],MATCH($A163,FPL_Results_Extract[[Player]:[Player]],0)),INDEX(Team_Key[[Abbreviation]:[Abbreviation]],MATCH(LEFT(INDEX(FPL_Fixtures_Extract[],MATCH($A163,FPL_Fixtures_Extract[[Player]:[Player]],0),MATCH(FPL_Combined[[#Headers],[Gameweek 12]],FPL_Fixtures_Extract[#Headers],0)),LEN(INDEX(FPL_Fixtures_Extract[],MATCH($A163,FPL_Fixtures_Extract[[Player]:[Player]],0),MATCH(FPL_Combined[[#Headers],[Gameweek 12]],FPL_Fixtures_Extract[#Headers],0)))-4),Team_Key[[Full Name]:[Full Name]],0))&amp;RIGHT(INDEX(FPL_Fixtures_Extract[],MATCH($A163,FPL_Fixtures_Extract[[Player]:[Player]],0),MATCH(FPL_Combined[[#Headers],[Gameweek 12]],FPL_Fixtures_Extract[#Headers],0)),3))</f>
        <v>WBA(H) 2-0</v>
      </c>
      <c r="N163" t="str">
        <f ca="1">IF(RIGHT(FPL_Combined[[#Headers],[Gameweek 13]],2)&lt;$B$622,INDEX(FPL_Results_Extract[Gameweek 13],MATCH($A163,FPL_Results_Extract[[Player]:[Player]],0)),INDEX(Team_Key[[Abbreviation]:[Abbreviation]],MATCH(LEFT(INDEX(FPL_Fixtures_Extract[],MATCH($A163,FPL_Fixtures_Extract[[Player]:[Player]],0),MATCH(FPL_Combined[[#Headers],[Gameweek 13]],FPL_Fixtures_Extract[#Headers],0)),LEN(INDEX(FPL_Fixtures_Extract[],MATCH($A163,FPL_Fixtures_Extract[[Player]:[Player]],0),MATCH(FPL_Combined[[#Headers],[Gameweek 13]],FPL_Fixtures_Extract[#Headers],0)))-4),Team_Key[[Full Name]:[Full Name]],0))&amp;RIGHT(INDEX(FPL_Fixtures_Extract[],MATCH($A163,FPL_Fixtures_Extract[[Player]:[Player]],0),MATCH(FPL_Combined[[#Headers],[Gameweek 13]],FPL_Fixtures_Extract[#Headers],0)),3))</f>
        <v>WAT(A) 2-1</v>
      </c>
      <c r="O163" t="str">
        <f ca="1">IF(RIGHT(FPL_Combined[[#Headers],[Gameweek 14]],2)&lt;$B$622,INDEX(FPL_Results_Extract[Gameweek 14],MATCH($A163,FPL_Results_Extract[[Player]:[Player]],0)),INDEX(Team_Key[[Abbreviation]:[Abbreviation]],MATCH(LEFT(INDEX(FPL_Fixtures_Extract[],MATCH($A163,FPL_Fixtures_Extract[[Player]:[Player]],0),MATCH(FPL_Combined[[#Headers],[Gameweek 14]],FPL_Fixtures_Extract[#Headers],0)),LEN(INDEX(FPL_Fixtures_Extract[],MATCH($A163,FPL_Fixtures_Extract[[Player]:[Player]],0),MATCH(FPL_Combined[[#Headers],[Gameweek 14]],FPL_Fixtures_Extract[#Headers],0)))-4),Team_Key[[Full Name]:[Full Name]],0))&amp;RIGHT(INDEX(FPL_Fixtures_Extract[],MATCH($A163,FPL_Fixtures_Extract[[Player]:[Player]],0),MATCH(FPL_Combined[[#Headers],[Gameweek 14]],FPL_Fixtures_Extract[#Headers],0)),3))</f>
        <v>LEI(A) 1-1</v>
      </c>
      <c r="P163" t="str">
        <f ca="1">IF(RIGHT(FPL_Combined[[#Headers],[Gameweek 15]],2)&lt;$B$622,INDEX(FPL_Results_Extract[Gameweek 15],MATCH($A163,FPL_Results_Extract[[Player]:[Player]],0)),INDEX(Team_Key[[Abbreviation]:[Abbreviation]],MATCH(LEFT(INDEX(FPL_Fixtures_Extract[],MATCH($A163,FPL_Fixtures_Extract[[Player]:[Player]],0),MATCH(FPL_Combined[[#Headers],[Gameweek 15]],FPL_Fixtures_Extract[#Headers],0)),LEN(INDEX(FPL_Fixtures_Extract[],MATCH($A163,FPL_Fixtures_Extract[[Player]:[Player]],0),MATCH(FPL_Combined[[#Headers],[Gameweek 15]],FPL_Fixtures_Extract[#Headers],0)))-4),Team_Key[[Full Name]:[Full Name]],0))&amp;RIGHT(INDEX(FPL_Fixtures_Extract[],MATCH($A163,FPL_Fixtures_Extract[[Player]:[Player]],0),MATCH(FPL_Combined[[#Headers],[Gameweek 15]],FPL_Fixtures_Extract[#Headers],0)),3))</f>
        <v>WHU(H) 0-0</v>
      </c>
      <c r="Q163" t="str">
        <f ca="1">IF(RIGHT(FPL_Combined[[#Headers],[Gameweek 16]],2)&lt;$B$622,INDEX(FPL_Results_Extract[Gameweek 16],MATCH($A163,FPL_Results_Extract[[Player]:[Player]],0)),INDEX(Team_Key[[Abbreviation]:[Abbreviation]],MATCH(LEFT(INDEX(FPL_Fixtures_Extract[],MATCH($A163,FPL_Fixtures_Extract[[Player]:[Player]],0),MATCH(FPL_Combined[[#Headers],[Gameweek 16]],FPL_Fixtures_Extract[#Headers],0)),LEN(INDEX(FPL_Fixtures_Extract[],MATCH($A163,FPL_Fixtures_Extract[[Player]:[Player]],0),MATCH(FPL_Combined[[#Headers],[Gameweek 16]],FPL_Fixtures_Extract[#Headers],0)))-4),Team_Key[[Full Name]:[Full Name]],0))&amp;RIGHT(INDEX(FPL_Fixtures_Extract[],MATCH($A163,FPL_Fixtures_Extract[[Player]:[Player]],0),MATCH(FPL_Combined[[#Headers],[Gameweek 16]],FPL_Fixtures_Extract[#Headers],0)),3))</f>
        <v>BOU(A) 1-2</v>
      </c>
      <c r="R163" t="str">
        <f ca="1">IF(RIGHT(FPL_Combined[[#Headers],[Gameweek 17]],2)&lt;$B$622,INDEX(FPL_Results_Extract[Gameweek 17],MATCH($A163,FPL_Results_Extract[[Player]:[Player]],0)),INDEX(Team_Key[[Abbreviation]:[Abbreviation]],MATCH(LEFT(INDEX(FPL_Fixtures_Extract[],MATCH($A163,FPL_Fixtures_Extract[[Player]:[Player]],0),MATCH(FPL_Combined[[#Headers],[Gameweek 17]],FPL_Fixtures_Extract[#Headers],0)),LEN(INDEX(FPL_Fixtures_Extract[],MATCH($A163,FPL_Fixtures_Extract[[Player]:[Player]],0),MATCH(FPL_Combined[[#Headers],[Gameweek 17]],FPL_Fixtures_Extract[#Headers],0)))-4),Team_Key[[Full Name]:[Full Name]],0))&amp;RIGHT(INDEX(FPL_Fixtures_Extract[],MATCH($A163,FPL_Fixtures_Extract[[Player]:[Player]],0),MATCH(FPL_Combined[[#Headers],[Gameweek 17]],FPL_Fixtures_Extract[#Headers],0)),3))</f>
        <v>NOR(H) 1-2</v>
      </c>
      <c r="S163" t="str">
        <f ca="1">IF(RIGHT(FPL_Combined[[#Headers],[Gameweek 18]],2)&lt;$B$622,INDEX(FPL_Results_Extract[Gameweek 18],MATCH($A163,FPL_Results_Extract[[Player]:[Player]],0)),INDEX(Team_Key[[Abbreviation]:[Abbreviation]],MATCH(LEFT(INDEX(FPL_Fixtures_Extract[],MATCH($A163,FPL_Fixtures_Extract[[Player]:[Player]],0),MATCH(FPL_Combined[[#Headers],[Gameweek 18]],FPL_Fixtures_Extract[#Headers],0)),LEN(INDEX(FPL_Fixtures_Extract[],MATCH($A163,FPL_Fixtures_Extract[[Player]:[Player]],0),MATCH(FPL_Combined[[#Headers],[Gameweek 18]],FPL_Fixtures_Extract[#Headers],0)))-4),Team_Key[[Full Name]:[Full Name]],0))&amp;RIGHT(INDEX(FPL_Fixtures_Extract[],MATCH($A163,FPL_Fixtures_Extract[[Player]:[Player]],0),MATCH(FPL_Combined[[#Headers],[Gameweek 18]],FPL_Fixtures_Extract[#Headers],0)),3))</f>
        <v>STK(A) 0-2</v>
      </c>
      <c r="T163" t="str">
        <f ca="1">IF(RIGHT(FPL_Combined[[#Headers],[Gameweek 19]],2)&lt;$B$622,INDEX(FPL_Results_Extract[Gameweek 19],MATCH($A163,FPL_Results_Extract[[Player]:[Player]],0)),INDEX(Team_Key[[Abbreviation]:[Abbreviation]],MATCH(LEFT(INDEX(FPL_Fixtures_Extract[],MATCH($A163,FPL_Fixtures_Extract[[Player]:[Player]],0),MATCH(FPL_Combined[[#Headers],[Gameweek 19]],FPL_Fixtures_Extract[#Headers],0)),LEN(INDEX(FPL_Fixtures_Extract[],MATCH($A163,FPL_Fixtures_Extract[[Player]:[Player]],0),MATCH(FPL_Combined[[#Headers],[Gameweek 19]],FPL_Fixtures_Extract[#Headers],0)))-4),Team_Key[[Full Name]:[Full Name]],0))&amp;RIGHT(INDEX(FPL_Fixtures_Extract[],MATCH($A163,FPL_Fixtures_Extract[[Player]:[Player]],0),MATCH(FPL_Combined[[#Headers],[Gameweek 19]],FPL_Fixtures_Extract[#Headers],0)),3))</f>
        <v>CHE(H) 0-0</v>
      </c>
      <c r="U163" t="str">
        <f ca="1">IF(RIGHT(FPL_Combined[[#Headers],[Gameweek 20]],2)&lt;$B$622,INDEX(FPL_Results_Extract[Gameweek 20],MATCH($A163,FPL_Results_Extract[[Player]:[Player]],0)),INDEX(Team_Key[[Abbreviation]:[Abbreviation]],MATCH(LEFT(INDEX(FPL_Fixtures_Extract[],MATCH($A163,FPL_Fixtures_Extract[[Player]:[Player]],0),MATCH(FPL_Combined[[#Headers],[Gameweek 20]],FPL_Fixtures_Extract[#Headers],0)),LEN(INDEX(FPL_Fixtures_Extract[],MATCH($A163,FPL_Fixtures_Extract[[Player]:[Player]],0),MATCH(FPL_Combined[[#Headers],[Gameweek 20]],FPL_Fixtures_Extract[#Headers],0)))-4),Team_Key[[Full Name]:[Full Name]],0))&amp;RIGHT(INDEX(FPL_Fixtures_Extract[],MATCH($A163,FPL_Fixtures_Extract[[Player]:[Player]],0),MATCH(FPL_Combined[[#Headers],[Gameweek 20]],FPL_Fixtures_Extract[#Headers],0)),3))</f>
        <v>SWA(H) 2-1</v>
      </c>
      <c r="V163" t="str">
        <f ca="1">IF(RIGHT(FPL_Combined[[#Headers],[Gameweek 21]],2)&lt;$B$622,INDEX(FPL_Results_Extract[Gameweek 21],MATCH($A163,FPL_Results_Extract[[Player]:[Player]],0)),INDEX(Team_Key[[Abbreviation]:[Abbreviation]],MATCH(LEFT(INDEX(FPL_Fixtures_Extract[],MATCH($A163,FPL_Fixtures_Extract[[Player]:[Player]],0),MATCH(FPL_Combined[[#Headers],[Gameweek 21]],FPL_Fixtures_Extract[#Headers],0)),LEN(INDEX(FPL_Fixtures_Extract[],MATCH($A163,FPL_Fixtures_Extract[[Player]:[Player]],0),MATCH(FPL_Combined[[#Headers],[Gameweek 21]],FPL_Fixtures_Extract[#Headers],0)))-4),Team_Key[[Full Name]:[Full Name]],0))&amp;RIGHT(INDEX(FPL_Fixtures_Extract[],MATCH($A163,FPL_Fixtures_Extract[[Player]:[Player]],0),MATCH(FPL_Combined[[#Headers],[Gameweek 21]],FPL_Fixtures_Extract[#Headers],0)),3))</f>
        <v>NEW(A) 3-3</v>
      </c>
      <c r="W163" t="str">
        <f ca="1">IF(RIGHT(FPL_Combined[[#Headers],[Gameweek 22]],2)&lt;$B$622,INDEX(FPL_Results_Extract[Gameweek 22],MATCH($A163,FPL_Results_Extract[[Player]:[Player]],0)),INDEX(Team_Key[[Abbreviation]:[Abbreviation]],MATCH(LEFT(INDEX(FPL_Fixtures_Extract[],MATCH($A163,FPL_Fixtures_Extract[[Player]:[Player]],0),MATCH(FPL_Combined[[#Headers],[Gameweek 22]],FPL_Fixtures_Extract[#Headers],0)),LEN(INDEX(FPL_Fixtures_Extract[],MATCH($A163,FPL_Fixtures_Extract[[Player]:[Player]],0),MATCH(FPL_Combined[[#Headers],[Gameweek 22]],FPL_Fixtures_Extract[#Headers],0)))-4),Team_Key[[Full Name]:[Full Name]],0))&amp;RIGHT(INDEX(FPL_Fixtures_Extract[],MATCH($A163,FPL_Fixtures_Extract[[Player]:[Player]],0),MATCH(FPL_Combined[[#Headers],[Gameweek 22]],FPL_Fixtures_Extract[#Headers],0)),3))</f>
        <v>LIV(A) 1-0</v>
      </c>
      <c r="X163" t="str">
        <f ca="1">IF(RIGHT(FPL_Combined[[#Headers],[Gameweek 23]],2)&lt;$B$622,INDEX(FPL_Results_Extract[Gameweek 23],MATCH($A163,FPL_Results_Extract[[Player]:[Player]],0)),INDEX(Team_Key[[Abbreviation]:[Abbreviation]],MATCH(LEFT(INDEX(FPL_Fixtures_Extract[],MATCH($A163,FPL_Fixtures_Extract[[Player]:[Player]],0),MATCH(FPL_Combined[[#Headers],[Gameweek 23]],FPL_Fixtures_Extract[#Headers],0)),LEN(INDEX(FPL_Fixtures_Extract[],MATCH($A163,FPL_Fixtures_Extract[[Player]:[Player]],0),MATCH(FPL_Combined[[#Headers],[Gameweek 23]],FPL_Fixtures_Extract[#Headers],0)))-4),Team_Key[[Full Name]:[Full Name]],0))&amp;RIGHT(INDEX(FPL_Fixtures_Extract[],MATCH($A163,FPL_Fixtures_Extract[[Player]:[Player]],0),MATCH(FPL_Combined[[#Headers],[Gameweek 23]],FPL_Fixtures_Extract[#Headers],0)),3))</f>
        <v>SOU(H) 0-1</v>
      </c>
      <c r="Y163" t="str">
        <f ca="1">IF(RIGHT(FPL_Combined[[#Headers],[Gameweek 24]],2)&lt;$B$622,INDEX(FPL_Results_Extract[Team],MATCH($A163,FPL_Results_Extract[[Player]:[Player]],0)),INDEX(Team_Key[[Abbreviation]:[Abbreviation]],MATCH(LEFT(INDEX(FPL_Fixtures_Extract[],MATCH($A163,FPL_Fixtures_Extract[[Player]:[Player]],0),MATCH(FPL_Combined[[#Headers],[Gameweek 24]],FPL_Fixtures_Extract[#Headers],0)),LEN(INDEX(FPL_Fixtures_Extract[],MATCH($A163,FPL_Fixtures_Extract[[Player]:[Player]],0),MATCH(FPL_Combined[[#Headers],[Gameweek 24]],FPL_Fixtures_Extract[#Headers],0)))-4),Team_Key[[Full Name]:[Full Name]],0))&amp;RIGHT(INDEX(FPL_Fixtures_Extract[],MATCH($A163,FPL_Fixtures_Extract[[Player]:[Player]],0),MATCH(FPL_Combined[[#Headers],[Gameweek 24]],FPL_Fixtures_Extract[#Headers],0)),3))</f>
        <v>MUN</v>
      </c>
      <c r="Z163" t="str">
        <f ca="1">IF(RIGHT(FPL_Combined[[#Headers],[Gameweek 25]],2)&lt;$B$622,INDEX(FPL_Results_Extract[Player],MATCH($A163,FPL_Results_Extract[[Player]:[Player]],0)),INDEX(Team_Key[[Abbreviation]:[Abbreviation]],MATCH(LEFT(INDEX(FPL_Fixtures_Extract[],MATCH($A163,FPL_Fixtures_Extract[[Player]:[Player]],0),MATCH(FPL_Combined[[#Headers],[Gameweek 25]],FPL_Fixtures_Extract[#Headers],0)),LEN(INDEX(FPL_Fixtures_Extract[],MATCH($A163,FPL_Fixtures_Extract[[Player]:[Player]],0),MATCH(FPL_Combined[[#Headers],[Gameweek 25]],FPL_Fixtures_Extract[#Headers],0)))-4),Team_Key[[Full Name]:[Full Name]],0))&amp;RIGHT(INDEX(FPL_Fixtures_Extract[],MATCH($A163,FPL_Fixtures_Extract[[Player]:[Player]],0),MATCH(FPL_Combined[[#Headers],[Gameweek 25]],FPL_Fixtures_Extract[#Headers],0)),3))</f>
        <v>Depay</v>
      </c>
      <c r="AA163" t="str">
        <f ca="1">IF(RIGHT(FPL_Combined[[#Headers],[Gameweek 26]],2)&lt;$B$622,INDEX(FPL_Results_Extract[Gameweek 01],MATCH($A163,FPL_Results_Extract[[Player]:[Player]],0)),INDEX(Team_Key[[Abbreviation]:[Abbreviation]],MATCH(LEFT(INDEX(FPL_Fixtures_Extract[],MATCH($A163,FPL_Fixtures_Extract[[Player]:[Player]],0),MATCH(FPL_Combined[[#Headers],[Gameweek 26]],FPL_Fixtures_Extract[#Headers],0)),LEN(INDEX(FPL_Fixtures_Extract[],MATCH($A163,FPL_Fixtures_Extract[[Player]:[Player]],0),MATCH(FPL_Combined[[#Headers],[Gameweek 26]],FPL_Fixtures_Extract[#Headers],0)))-4),Team_Key[[Full Name]:[Full Name]],0))&amp;RIGHT(INDEX(FPL_Fixtures_Extract[],MATCH($A163,FPL_Fixtures_Extract[[Player]:[Player]],0),MATCH(FPL_Combined[[#Headers],[Gameweek 26]],FPL_Fixtures_Extract[#Headers],0)),3))</f>
        <v>TOT(H) 1-0</v>
      </c>
      <c r="AB163" t="str">
        <f ca="1">IF(RIGHT(FPL_Combined[[#Headers],[Gameweek 27]],2)&lt;$B$622,INDEX(FPL_Results_Extract[Gameweek 02],MATCH($A163,FPL_Results_Extract[[Player]:[Player]],0)),INDEX(Team_Key[[Abbreviation]:[Abbreviation]],MATCH(LEFT(INDEX(FPL_Fixtures_Extract[],MATCH($A163,FPL_Fixtures_Extract[[Player]:[Player]],0),MATCH(FPL_Combined[[#Headers],[Gameweek 27]],FPL_Fixtures_Extract[#Headers],0)),LEN(INDEX(FPL_Fixtures_Extract[],MATCH($A163,FPL_Fixtures_Extract[[Player]:[Player]],0),MATCH(FPL_Combined[[#Headers],[Gameweek 27]],FPL_Fixtures_Extract[#Headers],0)))-4),Team_Key[[Full Name]:[Full Name]],0))&amp;RIGHT(INDEX(FPL_Fixtures_Extract[],MATCH($A163,FPL_Fixtures_Extract[[Player]:[Player]],0),MATCH(FPL_Combined[[#Headers],[Gameweek 27]],FPL_Fixtures_Extract[#Headers],0)),3))</f>
        <v>AVL(A) 1-0</v>
      </c>
      <c r="AC163" t="str">
        <f ca="1">IF(RIGHT(FPL_Combined[[#Headers],[Gameweek 28]],2)&lt;$B$622,INDEX(FPL_Results_Extract[Gameweek 03],MATCH($A163,FPL_Results_Extract[[Player]:[Player]],0)),INDEX(Team_Key[[Abbreviation]:[Abbreviation]],MATCH(LEFT(INDEX(FPL_Fixtures_Extract[],MATCH($A163,FPL_Fixtures_Extract[[Player]:[Player]],0),MATCH(FPL_Combined[[#Headers],[Gameweek 28]],FPL_Fixtures_Extract[#Headers],0)),LEN(INDEX(FPL_Fixtures_Extract[],MATCH($A163,FPL_Fixtures_Extract[[Player]:[Player]],0),MATCH(FPL_Combined[[#Headers],[Gameweek 28]],FPL_Fixtures_Extract[#Headers],0)))-4),Team_Key[[Full Name]:[Full Name]],0))&amp;RIGHT(INDEX(FPL_Fixtures_Extract[],MATCH($A163,FPL_Fixtures_Extract[[Player]:[Player]],0),MATCH(FPL_Combined[[#Headers],[Gameweek 28]],FPL_Fixtures_Extract[#Headers],0)),3))</f>
        <v>NEW(H) 0-0</v>
      </c>
      <c r="AD163" t="str">
        <f ca="1">IF(RIGHT(FPL_Combined[[#Headers],[Gameweek 29]],2)&lt;$B$622,INDEX(FPL_Results_Extract[Gameweek 04],MATCH($A163,FPL_Results_Extract[[Player]:[Player]],0)),INDEX(Team_Key[[Abbreviation]:[Abbreviation]],MATCH(LEFT(INDEX(FPL_Fixtures_Extract[],MATCH($A163,FPL_Fixtures_Extract[[Player]:[Player]],0),MATCH(FPL_Combined[[#Headers],[Gameweek 29]],FPL_Fixtures_Extract[#Headers],0)),LEN(INDEX(FPL_Fixtures_Extract[],MATCH($A163,FPL_Fixtures_Extract[[Player]:[Player]],0),MATCH(FPL_Combined[[#Headers],[Gameweek 29]],FPL_Fixtures_Extract[#Headers],0)))-4),Team_Key[[Full Name]:[Full Name]],0))&amp;RIGHT(INDEX(FPL_Fixtures_Extract[],MATCH($A163,FPL_Fixtures_Extract[[Player]:[Player]],0),MATCH(FPL_Combined[[#Headers],[Gameweek 29]],FPL_Fixtures_Extract[#Headers],0)),3))</f>
        <v>WBA(A)</v>
      </c>
      <c r="AE163" t="e">
        <f ca="1">IF(RIGHT(FPL_Combined[[#Headers],[Gameweek 30]],2)&lt;$B$622,INDEX(FPL_Results_Extract[Gameweek 05],MATCH($A163,FPL_Results_Extract[[Player]:[Player]],0)),INDEX(Team_Key[[Abbreviation]:[Abbreviation]],MATCH(LEFT(INDEX(FPL_Fixtures_Extract[],MATCH($A163,FPL_Fixtures_Extract[[Player]:[Player]],0),MATCH(FPL_Combined[[#Headers],[Gameweek 30]],FPL_Fixtures_Extract[#Headers],0)),LEN(INDEX(FPL_Fixtures_Extract[],MATCH($A163,FPL_Fixtures_Extract[[Player]:[Player]],0),MATCH(FPL_Combined[[#Headers],[Gameweek 30]],FPL_Fixtures_Extract[#Headers],0)))-4),Team_Key[[Full Name]:[Full Name]],0))&amp;RIGHT(INDEX(FPL_Fixtures_Extract[],MATCH($A163,FPL_Fixtures_Extract[[Player]:[Player]],0),MATCH(FPL_Combined[[#Headers],[Gameweek 30]],FPL_Fixtures_Extract[#Headers],0)),3))</f>
        <v>#VALUE!</v>
      </c>
      <c r="AF163" t="str">
        <f ca="1">IF(RIGHT(FPL_Combined[[#Headers],[Gameweek 31]],2)&lt;$B$622,INDEX(FPL_Results_Extract[Gameweek 06],MATCH($A163,FPL_Results_Extract[[Player]:[Player]],0)),INDEX(Team_Key[[Abbreviation]:[Abbreviation]],MATCH(LEFT(INDEX(FPL_Fixtures_Extract[],MATCH($A163,FPL_Fixtures_Extract[[Player]:[Player]],0),MATCH(FPL_Combined[[#Headers],[Gameweek 31]],FPL_Fixtures_Extract[#Headers],0)),LEN(INDEX(FPL_Fixtures_Extract[],MATCH($A163,FPL_Fixtures_Extract[[Player]:[Player]],0),MATCH(FPL_Combined[[#Headers],[Gameweek 31]],FPL_Fixtures_Extract[#Headers],0)))-4),Team_Key[[Full Name]:[Full Name]],0))&amp;RIGHT(INDEX(FPL_Fixtures_Extract[],MATCH($A163,FPL_Fixtures_Extract[[Player]:[Player]],0),MATCH(FPL_Combined[[#Headers],[Gameweek 31]],FPL_Fixtures_Extract[#Headers],0)),3))</f>
        <v>MCI(A)</v>
      </c>
      <c r="AG163" t="str">
        <f ca="1">IF(RIGHT(FPL_Combined[[#Headers],[Gameweek 32]],2)&lt;$B$622,INDEX(FPL_Results_Extract[Gameweek 07],MATCH($A163,FPL_Results_Extract[[Player]:[Player]],0)),INDEX(Team_Key[[Abbreviation]:[Abbreviation]],MATCH(LEFT(INDEX(FPL_Fixtures_Extract[],MATCH($A163,FPL_Fixtures_Extract[[Player]:[Player]],0),MATCH(FPL_Combined[[#Headers],[Gameweek 32]],FPL_Fixtures_Extract[#Headers],0)),LEN(INDEX(FPL_Fixtures_Extract[],MATCH($A163,FPL_Fixtures_Extract[[Player]:[Player]],0),MATCH(FPL_Combined[[#Headers],[Gameweek 32]],FPL_Fixtures_Extract[#Headers],0)))-4),Team_Key[[Full Name]:[Full Name]],0))&amp;RIGHT(INDEX(FPL_Fixtures_Extract[],MATCH($A163,FPL_Fixtures_Extract[[Player]:[Player]],0),MATCH(FPL_Combined[[#Headers],[Gameweek 32]],FPL_Fixtures_Extract[#Headers],0)),3))</f>
        <v>EVE(H)</v>
      </c>
      <c r="AH163" t="str">
        <f ca="1">IF(RIGHT(FPL_Combined[[#Headers],[Gameweek 33]],2)&lt;$B$622,INDEX(FPL_Results_Extract[Gameweek 08],MATCH($A163,FPL_Results_Extract[[Player]:[Player]],0)),INDEX(Team_Key[[Abbreviation]:[Abbreviation]],MATCH(LEFT(INDEX(FPL_Fixtures_Extract[],MATCH($A163,FPL_Fixtures_Extract[[Player]:[Player]],0),MATCH(FPL_Combined[[#Headers],[Gameweek 33]],FPL_Fixtures_Extract[#Headers],0)),LEN(INDEX(FPL_Fixtures_Extract[],MATCH($A163,FPL_Fixtures_Extract[[Player]:[Player]],0),MATCH(FPL_Combined[[#Headers],[Gameweek 33]],FPL_Fixtures_Extract[#Headers],0)))-4),Team_Key[[Full Name]:[Full Name]],0))&amp;RIGHT(INDEX(FPL_Fixtures_Extract[],MATCH($A163,FPL_Fixtures_Extract[[Player]:[Player]],0),MATCH(FPL_Combined[[#Headers],[Gameweek 33]],FPL_Fixtures_Extract[#Headers],0)),3))</f>
        <v>TOT(A)</v>
      </c>
      <c r="AI163" t="str">
        <f ca="1">IF(RIGHT(FPL_Combined[[#Headers],[Gameweek 34]],2)&lt;$B$622,INDEX(FPL_Results_Extract[Gameweek 09],MATCH($A163,FPL_Results_Extract[[Player]:[Player]],0)),INDEX(Team_Key[[Abbreviation]:[Abbreviation]],MATCH(LEFT(INDEX(FPL_Fixtures_Extract[],MATCH($A163,FPL_Fixtures_Extract[[Player]:[Player]],0),MATCH(FPL_Combined[[#Headers],[Gameweek 34]],FPL_Fixtures_Extract[#Headers],0)),LEN(INDEX(FPL_Fixtures_Extract[],MATCH($A163,FPL_Fixtures_Extract[[Player]:[Player]],0),MATCH(FPL_Combined[[#Headers],[Gameweek 34]],FPL_Fixtures_Extract[#Headers],0)))-4),Team_Key[[Full Name]:[Full Name]],0))&amp;RIGHT(INDEX(FPL_Fixtures_Extract[],MATCH($A163,FPL_Fixtures_Extract[[Player]:[Player]],0),MATCH(FPL_Combined[[#Headers],[Gameweek 34]],FPL_Fixtures_Extract[#Headers],0)),3))</f>
        <v>AVL(H)</v>
      </c>
      <c r="AJ163" t="e">
        <f ca="1">IF(RIGHT(FPL_Combined[[#Headers],[Gameweek 35]],2)&lt;$B$622,INDEX(FPL_Results_Extract[Gameweek 10],MATCH($A163,FPL_Results_Extract[[Player]:[Player]],0)),INDEX(Team_Key[[Abbreviation]:[Abbreviation]],MATCH(LEFT(INDEX(FPL_Fixtures_Extract[],MATCH($A163,FPL_Fixtures_Extract[[Player]:[Player]],0),MATCH(FPL_Combined[[#Headers],[Gameweek 35]],FPL_Fixtures_Extract[#Headers],0)),LEN(INDEX(FPL_Fixtures_Extract[],MATCH($A163,FPL_Fixtures_Extract[[Player]:[Player]],0),MATCH(FPL_Combined[[#Headers],[Gameweek 35]],FPL_Fixtures_Extract[#Headers],0)))-4),Team_Key[[Full Name]:[Full Name]],0))&amp;RIGHT(INDEX(FPL_Fixtures_Extract[],MATCH($A163,FPL_Fixtures_Extract[[Player]:[Player]],0),MATCH(FPL_Combined[[#Headers],[Gameweek 35]],FPL_Fixtures_Extract[#Headers],0)),3))</f>
        <v>#VALUE!</v>
      </c>
      <c r="AK163" t="str">
        <f ca="1">IF(RIGHT(FPL_Combined[[#Headers],[Gameweek 36]],2)&lt;$B$622,INDEX(FPL_Results_Extract[Gameweek 11],MATCH($A163,FPL_Results_Extract[[Player]:[Player]],0)),INDEX(Team_Key[[Abbreviation]:[Abbreviation]],MATCH(LEFT(INDEX(FPL_Fixtures_Extract[],MATCH($A163,FPL_Fixtures_Extract[[Player]:[Player]],0),MATCH(FPL_Combined[[#Headers],[Gameweek 36]],FPL_Fixtures_Extract[#Headers],0)),LEN(INDEX(FPL_Fixtures_Extract[],MATCH($A163,FPL_Fixtures_Extract[[Player]:[Player]],0),MATCH(FPL_Combined[[#Headers],[Gameweek 36]],FPL_Fixtures_Extract[#Headers],0)))-4),Team_Key[[Full Name]:[Full Name]],0))&amp;RIGHT(INDEX(FPL_Fixtures_Extract[],MATCH($A163,FPL_Fixtures_Extract[[Player]:[Player]],0),MATCH(FPL_Combined[[#Headers],[Gameweek 36]],FPL_Fixtures_Extract[#Headers],0)),3))</f>
        <v>LEI(H)</v>
      </c>
      <c r="AL163" t="str">
        <f ca="1">IF(RIGHT(FPL_Combined[[#Headers],[Gameweek 37]],2)&lt;$B$622,INDEX(FPL_Results_Extract[Gameweek 12],MATCH($A163,FPL_Results_Extract[[Player]:[Player]],0)),INDEX(Team_Key[[Abbreviation]:[Abbreviation]],MATCH(LEFT(INDEX(FPL_Fixtures_Extract[],MATCH($A163,FPL_Fixtures_Extract[[Player]:[Player]],0),MATCH(FPL_Combined[[#Headers],[Gameweek 37]],FPL_Fixtures_Extract[#Headers],0)),LEN(INDEX(FPL_Fixtures_Extract[],MATCH($A163,FPL_Fixtures_Extract[[Player]:[Player]],0),MATCH(FPL_Combined[[#Headers],[Gameweek 37]],FPL_Fixtures_Extract[#Headers],0)))-4),Team_Key[[Full Name]:[Full Name]],0))&amp;RIGHT(INDEX(FPL_Fixtures_Extract[],MATCH($A163,FPL_Fixtures_Extract[[Player]:[Player]],0),MATCH(FPL_Combined[[#Headers],[Gameweek 37]],FPL_Fixtures_Extract[#Headers],0)),3))</f>
        <v>NOR(A)</v>
      </c>
      <c r="AM163" t="str">
        <f ca="1">IF(RIGHT(FPL_Combined[[#Headers],[Gameweek 38]],2)&lt;$B$622,INDEX(FPL_Results_Extract[Gameweek 13],MATCH($A163,FPL_Results_Extract[[Player]:[Player]],0)),INDEX(Team_Key[[Abbreviation]:[Abbreviation]],MATCH(LEFT(INDEX(FPL_Fixtures_Extract[],MATCH($A163,FPL_Fixtures_Extract[[Player]:[Player]],0),MATCH(FPL_Combined[[#Headers],[Gameweek 38]],FPL_Fixtures_Extract[#Headers],0)),LEN(INDEX(FPL_Fixtures_Extract[],MATCH($A163,FPL_Fixtures_Extract[[Player]:[Player]],0),MATCH(FPL_Combined[[#Headers],[Gameweek 38]],FPL_Fixtures_Extract[#Headers],0)))-4),Team_Key[[Full Name]:[Full Name]],0))&amp;RIGHT(INDEX(FPL_Fixtures_Extract[],MATCH($A163,FPL_Fixtures_Extract[[Player]:[Player]],0),MATCH(FPL_Combined[[#Headers],[Gameweek 38]],FPL_Fixtures_Extract[#Headers],0)),3))</f>
        <v>BOU(H)</v>
      </c>
    </row>
    <row r="164" spans="1:39" x14ac:dyDescent="0.45">
      <c r="A164" t="s">
        <v>144</v>
      </c>
      <c r="B164" t="str">
        <f ca="1">IF(RIGHT(FPL_Combined[[#Headers],[Gameweek 01]],2)&lt;$B$622,INDEX(FPL_Results_Extract[Gameweek 01],MATCH($A164,FPL_Results_Extract[[Player]:[Player]],0)),INDEX(Team_Key[[Abbreviation]:[Abbreviation]],MATCH(LEFT(INDEX(FPL_Fixtures_Extract[],MATCH($A164,FPL_Fixtures_Extract[[Player]:[Player]],0),MATCH(FPL_Combined[[#Headers],[Gameweek 01]],FPL_Fixtures_Extract[#Headers],0)),LEN(INDEX(FPL_Fixtures_Extract[],MATCH($A164,FPL_Fixtures_Extract[[Player]:[Player]],0),MATCH(FPL_Combined[[#Headers],[Gameweek 01]],FPL_Fixtures_Extract[#Headers],0)))-4),Team_Key[[Full Name]:[Full Name]],0))&amp;RIGHT(INDEX(FPL_Fixtures_Extract[],MATCH($A164,FPL_Fixtures_Extract[[Player]:[Player]],0),MATCH(FPL_Combined[[#Headers],[Gameweek 01]],FPL_Fixtures_Extract[#Headers],0)),3))</f>
        <v>WAT(H) 2-2</v>
      </c>
      <c r="C164" t="str">
        <f ca="1">IF(RIGHT(FPL_Combined[[#Headers],[Gameweek 02]],2)&lt;$B$622,INDEX(FPL_Results_Extract[Gameweek 02],MATCH($A164,FPL_Results_Extract[[Player]:[Player]],0)),INDEX(Team_Key[[Abbreviation]:[Abbreviation]],MATCH(LEFT(INDEX(FPL_Fixtures_Extract[],MATCH($A164,FPL_Fixtures_Extract[[Player]:[Player]],0),MATCH(FPL_Combined[[#Headers],[Gameweek 02]],FPL_Fixtures_Extract[#Headers],0)),LEN(INDEX(FPL_Fixtures_Extract[],MATCH($A164,FPL_Fixtures_Extract[[Player]:[Player]],0),MATCH(FPL_Combined[[#Headers],[Gameweek 02]],FPL_Fixtures_Extract[#Headers],0)))-4),Team_Key[[Full Name]:[Full Name]],0))&amp;RIGHT(INDEX(FPL_Fixtures_Extract[],MATCH($A164,FPL_Fixtures_Extract[[Player]:[Player]],0),MATCH(FPL_Combined[[#Headers],[Gameweek 02]],FPL_Fixtures_Extract[#Headers],0)),3))</f>
        <v>SOU(A) 3-0</v>
      </c>
      <c r="D164" t="str">
        <f ca="1">IF(RIGHT(FPL_Combined[[#Headers],[Gameweek 03]],2)&lt;$B$622,INDEX(FPL_Results_Extract[Gameweek 03],MATCH($A164,FPL_Results_Extract[[Player]:[Player]],0)),INDEX(Team_Key[[Abbreviation]:[Abbreviation]],MATCH(LEFT(INDEX(FPL_Fixtures_Extract[],MATCH($A164,FPL_Fixtures_Extract[[Player]:[Player]],0),MATCH(FPL_Combined[[#Headers],[Gameweek 03]],FPL_Fixtures_Extract[#Headers],0)),LEN(INDEX(FPL_Fixtures_Extract[],MATCH($A164,FPL_Fixtures_Extract[[Player]:[Player]],0),MATCH(FPL_Combined[[#Headers],[Gameweek 03]],FPL_Fixtures_Extract[#Headers],0)))-4),Team_Key[[Full Name]:[Full Name]],0))&amp;RIGHT(INDEX(FPL_Fixtures_Extract[],MATCH($A164,FPL_Fixtures_Extract[[Player]:[Player]],0),MATCH(FPL_Combined[[#Headers],[Gameweek 03]],FPL_Fixtures_Extract[#Headers],0)),3))</f>
        <v>MCI(H) 0-2</v>
      </c>
      <c r="E164" t="str">
        <f ca="1">IF(RIGHT(FPL_Combined[[#Headers],[Gameweek 04]],2)&lt;$B$622,INDEX(FPL_Results_Extract[Gameweek 04],MATCH($A164,FPL_Results_Extract[[Player]:[Player]],0)),INDEX(Team_Key[[Abbreviation]:[Abbreviation]],MATCH(LEFT(INDEX(FPL_Fixtures_Extract[],MATCH($A164,FPL_Fixtures_Extract[[Player]:[Player]],0),MATCH(FPL_Combined[[#Headers],[Gameweek 04]],FPL_Fixtures_Extract[#Headers],0)),LEN(INDEX(FPL_Fixtures_Extract[],MATCH($A164,FPL_Fixtures_Extract[[Player]:[Player]],0),MATCH(FPL_Combined[[#Headers],[Gameweek 04]],FPL_Fixtures_Extract[#Headers],0)))-4),Team_Key[[Full Name]:[Full Name]],0))&amp;RIGHT(INDEX(FPL_Fixtures_Extract[],MATCH($A164,FPL_Fixtures_Extract[[Player]:[Player]],0),MATCH(FPL_Combined[[#Headers],[Gameweek 04]],FPL_Fixtures_Extract[#Headers],0)),3))</f>
        <v>TOT(A) 0-0</v>
      </c>
      <c r="F164" t="str">
        <f ca="1">IF(RIGHT(FPL_Combined[[#Headers],[Gameweek 05]],2)&lt;$B$622,INDEX(FPL_Results_Extract[Gameweek 05],MATCH($A164,FPL_Results_Extract[[Player]:[Player]],0)),INDEX(Team_Key[[Abbreviation]:[Abbreviation]],MATCH(LEFT(INDEX(FPL_Fixtures_Extract[],MATCH($A164,FPL_Fixtures_Extract[[Player]:[Player]],0),MATCH(FPL_Combined[[#Headers],[Gameweek 05]],FPL_Fixtures_Extract[#Headers],0)),LEN(INDEX(FPL_Fixtures_Extract[],MATCH($A164,FPL_Fixtures_Extract[[Player]:[Player]],0),MATCH(FPL_Combined[[#Headers],[Gameweek 05]],FPL_Fixtures_Extract[#Headers],0)))-4),Team_Key[[Full Name]:[Full Name]],0))&amp;RIGHT(INDEX(FPL_Fixtures_Extract[],MATCH($A164,FPL_Fixtures_Extract[[Player]:[Player]],0),MATCH(FPL_Combined[[#Headers],[Gameweek 05]],FPL_Fixtures_Extract[#Headers],0)),3))</f>
        <v>CHE(H) 3-1</v>
      </c>
      <c r="G164" t="str">
        <f ca="1">IF(RIGHT(FPL_Combined[[#Headers],[Gameweek 06]],2)&lt;$B$622,INDEX(FPL_Results_Extract[Gameweek 06],MATCH($A164,FPL_Results_Extract[[Player]:[Player]],0)),INDEX(Team_Key[[Abbreviation]:[Abbreviation]],MATCH(LEFT(INDEX(FPL_Fixtures_Extract[],MATCH($A164,FPL_Fixtures_Extract[[Player]:[Player]],0),MATCH(FPL_Combined[[#Headers],[Gameweek 06]],FPL_Fixtures_Extract[#Headers],0)),LEN(INDEX(FPL_Fixtures_Extract[],MATCH($A164,FPL_Fixtures_Extract[[Player]:[Player]],0),MATCH(FPL_Combined[[#Headers],[Gameweek 06]],FPL_Fixtures_Extract[#Headers],0)))-4),Team_Key[[Full Name]:[Full Name]],0))&amp;RIGHT(INDEX(FPL_Fixtures_Extract[],MATCH($A164,FPL_Fixtures_Extract[[Player]:[Player]],0),MATCH(FPL_Combined[[#Headers],[Gameweek 06]],FPL_Fixtures_Extract[#Headers],0)),3))</f>
        <v>SWA(A) 0-0</v>
      </c>
      <c r="H164" t="str">
        <f ca="1">IF(RIGHT(FPL_Combined[[#Headers],[Gameweek 07]],2)&lt;$B$622,INDEX(FPL_Results_Extract[Gameweek 07],MATCH($A164,FPL_Results_Extract[[Player]:[Player]],0)),INDEX(Team_Key[[Abbreviation]:[Abbreviation]],MATCH(LEFT(INDEX(FPL_Fixtures_Extract[],MATCH($A164,FPL_Fixtures_Extract[[Player]:[Player]],0),MATCH(FPL_Combined[[#Headers],[Gameweek 07]],FPL_Fixtures_Extract[#Headers],0)),LEN(INDEX(FPL_Fixtures_Extract[],MATCH($A164,FPL_Fixtures_Extract[[Player]:[Player]],0),MATCH(FPL_Combined[[#Headers],[Gameweek 07]],FPL_Fixtures_Extract[#Headers],0)))-4),Team_Key[[Full Name]:[Full Name]],0))&amp;RIGHT(INDEX(FPL_Fixtures_Extract[],MATCH($A164,FPL_Fixtures_Extract[[Player]:[Player]],0),MATCH(FPL_Combined[[#Headers],[Gameweek 07]],FPL_Fixtures_Extract[#Headers],0)),3))</f>
        <v>WBA(A) 3-2</v>
      </c>
      <c r="I164" t="str">
        <f ca="1">IF(RIGHT(FPL_Combined[[#Headers],[Gameweek 08]],2)&lt;$B$622,INDEX(FPL_Results_Extract[Gameweek 08],MATCH($A164,FPL_Results_Extract[[Player]:[Player]],0)),INDEX(Team_Key[[Abbreviation]:[Abbreviation]],MATCH(LEFT(INDEX(FPL_Fixtures_Extract[],MATCH($A164,FPL_Fixtures_Extract[[Player]:[Player]],0),MATCH(FPL_Combined[[#Headers],[Gameweek 08]],FPL_Fixtures_Extract[#Headers],0)),LEN(INDEX(FPL_Fixtures_Extract[],MATCH($A164,FPL_Fixtures_Extract[[Player]:[Player]],0),MATCH(FPL_Combined[[#Headers],[Gameweek 08]],FPL_Fixtures_Extract[#Headers],0)))-4),Team_Key[[Full Name]:[Full Name]],0))&amp;RIGHT(INDEX(FPL_Fixtures_Extract[],MATCH($A164,FPL_Fixtures_Extract[[Player]:[Player]],0),MATCH(FPL_Combined[[#Headers],[Gameweek 08]],FPL_Fixtures_Extract[#Headers],0)),3))</f>
        <v>LIV(H) 1-1</v>
      </c>
      <c r="J164" t="str">
        <f ca="1">IF(RIGHT(FPL_Combined[[#Headers],[Gameweek 09]],2)&lt;$B$622,INDEX(FPL_Results_Extract[Gameweek 09],MATCH($A164,FPL_Results_Extract[[Player]:[Player]],0)),INDEX(Team_Key[[Abbreviation]:[Abbreviation]],MATCH(LEFT(INDEX(FPL_Fixtures_Extract[],MATCH($A164,FPL_Fixtures_Extract[[Player]:[Player]],0),MATCH(FPL_Combined[[#Headers],[Gameweek 09]],FPL_Fixtures_Extract[#Headers],0)),LEN(INDEX(FPL_Fixtures_Extract[],MATCH($A164,FPL_Fixtures_Extract[[Player]:[Player]],0),MATCH(FPL_Combined[[#Headers],[Gameweek 09]],FPL_Fixtures_Extract[#Headers],0)))-4),Team_Key[[Full Name]:[Full Name]],0))&amp;RIGHT(INDEX(FPL_Fixtures_Extract[],MATCH($A164,FPL_Fixtures_Extract[[Player]:[Player]],0),MATCH(FPL_Combined[[#Headers],[Gameweek 09]],FPL_Fixtures_Extract[#Headers],0)),3))</f>
        <v>MUN(H) 0-3</v>
      </c>
      <c r="K164" t="str">
        <f ca="1">IF(RIGHT(FPL_Combined[[#Headers],[Gameweek 10]],2)&lt;$B$622,INDEX(FPL_Results_Extract[Gameweek 10],MATCH($A164,FPL_Results_Extract[[Player]:[Player]],0)),INDEX(Team_Key[[Abbreviation]:[Abbreviation]],MATCH(LEFT(INDEX(FPL_Fixtures_Extract[],MATCH($A164,FPL_Fixtures_Extract[[Player]:[Player]],0),MATCH(FPL_Combined[[#Headers],[Gameweek 10]],FPL_Fixtures_Extract[#Headers],0)),LEN(INDEX(FPL_Fixtures_Extract[],MATCH($A164,FPL_Fixtures_Extract[[Player]:[Player]],0),MATCH(FPL_Combined[[#Headers],[Gameweek 10]],FPL_Fixtures_Extract[#Headers],0)))-4),Team_Key[[Full Name]:[Full Name]],0))&amp;RIGHT(INDEX(FPL_Fixtures_Extract[],MATCH($A164,FPL_Fixtures_Extract[[Player]:[Player]],0),MATCH(FPL_Combined[[#Headers],[Gameweek 10]],FPL_Fixtures_Extract[#Headers],0)),3))</f>
        <v>ARS(A) 1-2</v>
      </c>
      <c r="L164" t="str">
        <f ca="1">IF(RIGHT(FPL_Combined[[#Headers],[Gameweek 11]],2)&lt;$B$622,INDEX(FPL_Results_Extract[Gameweek 11],MATCH($A164,FPL_Results_Extract[[Player]:[Player]],0)),INDEX(Team_Key[[Abbreviation]:[Abbreviation]],MATCH(LEFT(INDEX(FPL_Fixtures_Extract[],MATCH($A164,FPL_Fixtures_Extract[[Player]:[Player]],0),MATCH(FPL_Combined[[#Headers],[Gameweek 11]],FPL_Fixtures_Extract[#Headers],0)),LEN(INDEX(FPL_Fixtures_Extract[],MATCH($A164,FPL_Fixtures_Extract[[Player]:[Player]],0),MATCH(FPL_Combined[[#Headers],[Gameweek 11]],FPL_Fixtures_Extract[#Headers],0)))-4),Team_Key[[Full Name]:[Full Name]],0))&amp;RIGHT(INDEX(FPL_Fixtures_Extract[],MATCH($A164,FPL_Fixtures_Extract[[Player]:[Player]],0),MATCH(FPL_Combined[[#Headers],[Gameweek 11]],FPL_Fixtures_Extract[#Headers],0)),3))</f>
        <v>SUN(H) 6-2</v>
      </c>
      <c r="M164" t="str">
        <f ca="1">IF(RIGHT(FPL_Combined[[#Headers],[Gameweek 12]],2)&lt;$B$622,INDEX(FPL_Results_Extract[Gameweek 12],MATCH($A164,FPL_Results_Extract[[Player]:[Player]],0)),INDEX(Team_Key[[Abbreviation]:[Abbreviation]],MATCH(LEFT(INDEX(FPL_Fixtures_Extract[],MATCH($A164,FPL_Fixtures_Extract[[Player]:[Player]],0),MATCH(FPL_Combined[[#Headers],[Gameweek 12]],FPL_Fixtures_Extract[#Headers],0)),LEN(INDEX(FPL_Fixtures_Extract[],MATCH($A164,FPL_Fixtures_Extract[[Player]:[Player]],0),MATCH(FPL_Combined[[#Headers],[Gameweek 12]],FPL_Fixtures_Extract[#Headers],0)))-4),Team_Key[[Full Name]:[Full Name]],0))&amp;RIGHT(INDEX(FPL_Fixtures_Extract[],MATCH($A164,FPL_Fixtures_Extract[[Player]:[Player]],0),MATCH(FPL_Combined[[#Headers],[Gameweek 12]],FPL_Fixtures_Extract[#Headers],0)),3))</f>
        <v>WHU(A) 1-1</v>
      </c>
      <c r="N164" t="str">
        <f ca="1">IF(RIGHT(FPL_Combined[[#Headers],[Gameweek 13]],2)&lt;$B$622,INDEX(FPL_Results_Extract[Gameweek 13],MATCH($A164,FPL_Results_Extract[[Player]:[Player]],0)),INDEX(Team_Key[[Abbreviation]:[Abbreviation]],MATCH(LEFT(INDEX(FPL_Fixtures_Extract[],MATCH($A164,FPL_Fixtures_Extract[[Player]:[Player]],0),MATCH(FPL_Combined[[#Headers],[Gameweek 13]],FPL_Fixtures_Extract[#Headers],0)),LEN(INDEX(FPL_Fixtures_Extract[],MATCH($A164,FPL_Fixtures_Extract[[Player]:[Player]],0),MATCH(FPL_Combined[[#Headers],[Gameweek 13]],FPL_Fixtures_Extract[#Headers],0)))-4),Team_Key[[Full Name]:[Full Name]],0))&amp;RIGHT(INDEX(FPL_Fixtures_Extract[],MATCH($A164,FPL_Fixtures_Extract[[Player]:[Player]],0),MATCH(FPL_Combined[[#Headers],[Gameweek 13]],FPL_Fixtures_Extract[#Headers],0)),3))</f>
        <v>AVL(H) 4-0</v>
      </c>
      <c r="O164" t="str">
        <f ca="1">IF(RIGHT(FPL_Combined[[#Headers],[Gameweek 14]],2)&lt;$B$622,INDEX(FPL_Results_Extract[Gameweek 14],MATCH($A164,FPL_Results_Extract[[Player]:[Player]],0)),INDEX(Team_Key[[Abbreviation]:[Abbreviation]],MATCH(LEFT(INDEX(FPL_Fixtures_Extract[],MATCH($A164,FPL_Fixtures_Extract[[Player]:[Player]],0),MATCH(FPL_Combined[[#Headers],[Gameweek 14]],FPL_Fixtures_Extract[#Headers],0)),LEN(INDEX(FPL_Fixtures_Extract[],MATCH($A164,FPL_Fixtures_Extract[[Player]:[Player]],0),MATCH(FPL_Combined[[#Headers],[Gameweek 14]],FPL_Fixtures_Extract[#Headers],0)))-4),Team_Key[[Full Name]:[Full Name]],0))&amp;RIGHT(INDEX(FPL_Fixtures_Extract[],MATCH($A164,FPL_Fixtures_Extract[[Player]:[Player]],0),MATCH(FPL_Combined[[#Headers],[Gameweek 14]],FPL_Fixtures_Extract[#Headers],0)),3))</f>
        <v>BOU(A) 3-3</v>
      </c>
      <c r="P164" t="str">
        <f ca="1">IF(RIGHT(FPL_Combined[[#Headers],[Gameweek 15]],2)&lt;$B$622,INDEX(FPL_Results_Extract[Gameweek 15],MATCH($A164,FPL_Results_Extract[[Player]:[Player]],0)),INDEX(Team_Key[[Abbreviation]:[Abbreviation]],MATCH(LEFT(INDEX(FPL_Fixtures_Extract[],MATCH($A164,FPL_Fixtures_Extract[[Player]:[Player]],0),MATCH(FPL_Combined[[#Headers],[Gameweek 15]],FPL_Fixtures_Extract[#Headers],0)),LEN(INDEX(FPL_Fixtures_Extract[],MATCH($A164,FPL_Fixtures_Extract[[Player]:[Player]],0),MATCH(FPL_Combined[[#Headers],[Gameweek 15]],FPL_Fixtures_Extract[#Headers],0)))-4),Team_Key[[Full Name]:[Full Name]],0))&amp;RIGHT(INDEX(FPL_Fixtures_Extract[],MATCH($A164,FPL_Fixtures_Extract[[Player]:[Player]],0),MATCH(FPL_Combined[[#Headers],[Gameweek 15]],FPL_Fixtures_Extract[#Headers],0)),3))</f>
        <v>CRY(H) 1-1</v>
      </c>
      <c r="Q164" t="str">
        <f ca="1">IF(RIGHT(FPL_Combined[[#Headers],[Gameweek 16]],2)&lt;$B$622,INDEX(FPL_Results_Extract[Gameweek 16],MATCH($A164,FPL_Results_Extract[[Player]:[Player]],0)),INDEX(Team_Key[[Abbreviation]:[Abbreviation]],MATCH(LEFT(INDEX(FPL_Fixtures_Extract[],MATCH($A164,FPL_Fixtures_Extract[[Player]:[Player]],0),MATCH(FPL_Combined[[#Headers],[Gameweek 16]],FPL_Fixtures_Extract[#Headers],0)),LEN(INDEX(FPL_Fixtures_Extract[],MATCH($A164,FPL_Fixtures_Extract[[Player]:[Player]],0),MATCH(FPL_Combined[[#Headers],[Gameweek 16]],FPL_Fixtures_Extract[#Headers],0)))-4),Team_Key[[Full Name]:[Full Name]],0))&amp;RIGHT(INDEX(FPL_Fixtures_Extract[],MATCH($A164,FPL_Fixtures_Extract[[Player]:[Player]],0),MATCH(FPL_Combined[[#Headers],[Gameweek 16]],FPL_Fixtures_Extract[#Headers],0)),3))</f>
        <v>NOR(A) 1-1</v>
      </c>
      <c r="R164" t="str">
        <f ca="1">IF(RIGHT(FPL_Combined[[#Headers],[Gameweek 17]],2)&lt;$B$622,INDEX(FPL_Results_Extract[Gameweek 17],MATCH($A164,FPL_Results_Extract[[Player]:[Player]],0)),INDEX(Team_Key[[Abbreviation]:[Abbreviation]],MATCH(LEFT(INDEX(FPL_Fixtures_Extract[],MATCH($A164,FPL_Fixtures_Extract[[Player]:[Player]],0),MATCH(FPL_Combined[[#Headers],[Gameweek 17]],FPL_Fixtures_Extract[#Headers],0)),LEN(INDEX(FPL_Fixtures_Extract[],MATCH($A164,FPL_Fixtures_Extract[[Player]:[Player]],0),MATCH(FPL_Combined[[#Headers],[Gameweek 17]],FPL_Fixtures_Extract[#Headers],0)))-4),Team_Key[[Full Name]:[Full Name]],0))&amp;RIGHT(INDEX(FPL_Fixtures_Extract[],MATCH($A164,FPL_Fixtures_Extract[[Player]:[Player]],0),MATCH(FPL_Combined[[#Headers],[Gameweek 17]],FPL_Fixtures_Extract[#Headers],0)),3))</f>
        <v>LEI(H) 2-3</v>
      </c>
      <c r="S164" t="str">
        <f ca="1">IF(RIGHT(FPL_Combined[[#Headers],[Gameweek 18]],2)&lt;$B$622,INDEX(FPL_Results_Extract[Gameweek 18],MATCH($A164,FPL_Results_Extract[[Player]:[Player]],0)),INDEX(Team_Key[[Abbreviation]:[Abbreviation]],MATCH(LEFT(INDEX(FPL_Fixtures_Extract[],MATCH($A164,FPL_Fixtures_Extract[[Player]:[Player]],0),MATCH(FPL_Combined[[#Headers],[Gameweek 18]],FPL_Fixtures_Extract[#Headers],0)),LEN(INDEX(FPL_Fixtures_Extract[],MATCH($A164,FPL_Fixtures_Extract[[Player]:[Player]],0),MATCH(FPL_Combined[[#Headers],[Gameweek 18]],FPL_Fixtures_Extract[#Headers],0)))-4),Team_Key[[Full Name]:[Full Name]],0))&amp;RIGHT(INDEX(FPL_Fixtures_Extract[],MATCH($A164,FPL_Fixtures_Extract[[Player]:[Player]],0),MATCH(FPL_Combined[[#Headers],[Gameweek 18]],FPL_Fixtures_Extract[#Headers],0)),3))</f>
        <v>NEW(A) 1-0</v>
      </c>
      <c r="T164" t="str">
        <f ca="1">IF(RIGHT(FPL_Combined[[#Headers],[Gameweek 19]],2)&lt;$B$622,INDEX(FPL_Results_Extract[Gameweek 19],MATCH($A164,FPL_Results_Extract[[Player]:[Player]],0)),INDEX(Team_Key[[Abbreviation]:[Abbreviation]],MATCH(LEFT(INDEX(FPL_Fixtures_Extract[],MATCH($A164,FPL_Fixtures_Extract[[Player]:[Player]],0),MATCH(FPL_Combined[[#Headers],[Gameweek 19]],FPL_Fixtures_Extract[#Headers],0)),LEN(INDEX(FPL_Fixtures_Extract[],MATCH($A164,FPL_Fixtures_Extract[[Player]:[Player]],0),MATCH(FPL_Combined[[#Headers],[Gameweek 19]],FPL_Fixtures_Extract[#Headers],0)))-4),Team_Key[[Full Name]:[Full Name]],0))&amp;RIGHT(INDEX(FPL_Fixtures_Extract[],MATCH($A164,FPL_Fixtures_Extract[[Player]:[Player]],0),MATCH(FPL_Combined[[#Headers],[Gameweek 19]],FPL_Fixtures_Extract[#Headers],0)),3))</f>
        <v>STK(H) 3-4</v>
      </c>
      <c r="U164" t="str">
        <f ca="1">IF(RIGHT(FPL_Combined[[#Headers],[Gameweek 20]],2)&lt;$B$622,INDEX(FPL_Results_Extract[Gameweek 20],MATCH($A164,FPL_Results_Extract[[Player]:[Player]],0)),INDEX(Team_Key[[Abbreviation]:[Abbreviation]],MATCH(LEFT(INDEX(FPL_Fixtures_Extract[],MATCH($A164,FPL_Fixtures_Extract[[Player]:[Player]],0),MATCH(FPL_Combined[[#Headers],[Gameweek 20]],FPL_Fixtures_Extract[#Headers],0)),LEN(INDEX(FPL_Fixtures_Extract[],MATCH($A164,FPL_Fixtures_Extract[[Player]:[Player]],0),MATCH(FPL_Combined[[#Headers],[Gameweek 20]],FPL_Fixtures_Extract[#Headers],0)))-4),Team_Key[[Full Name]:[Full Name]],0))&amp;RIGHT(INDEX(FPL_Fixtures_Extract[],MATCH($A164,FPL_Fixtures_Extract[[Player]:[Player]],0),MATCH(FPL_Combined[[#Headers],[Gameweek 20]],FPL_Fixtures_Extract[#Headers],0)),3))</f>
        <v>TOT(H) 1-1</v>
      </c>
      <c r="V164" t="str">
        <f ca="1">IF(RIGHT(FPL_Combined[[#Headers],[Gameweek 21]],2)&lt;$B$622,INDEX(FPL_Results_Extract[Gameweek 21],MATCH($A164,FPL_Results_Extract[[Player]:[Player]],0)),INDEX(Team_Key[[Abbreviation]:[Abbreviation]],MATCH(LEFT(INDEX(FPL_Fixtures_Extract[],MATCH($A164,FPL_Fixtures_Extract[[Player]:[Player]],0),MATCH(FPL_Combined[[#Headers],[Gameweek 21]],FPL_Fixtures_Extract[#Headers],0)),LEN(INDEX(FPL_Fixtures_Extract[],MATCH($A164,FPL_Fixtures_Extract[[Player]:[Player]],0),MATCH(FPL_Combined[[#Headers],[Gameweek 21]],FPL_Fixtures_Extract[#Headers],0)))-4),Team_Key[[Full Name]:[Full Name]],0))&amp;RIGHT(INDEX(FPL_Fixtures_Extract[],MATCH($A164,FPL_Fixtures_Extract[[Player]:[Player]],0),MATCH(FPL_Combined[[#Headers],[Gameweek 21]],FPL_Fixtures_Extract[#Headers],0)),3))</f>
        <v>MCI(A) 0-0</v>
      </c>
      <c r="W164" t="str">
        <f ca="1">IF(RIGHT(FPL_Combined[[#Headers],[Gameweek 22]],2)&lt;$B$622,INDEX(FPL_Results_Extract[Gameweek 22],MATCH($A164,FPL_Results_Extract[[Player]:[Player]],0)),INDEX(Team_Key[[Abbreviation]:[Abbreviation]],MATCH(LEFT(INDEX(FPL_Fixtures_Extract[],MATCH($A164,FPL_Fixtures_Extract[[Player]:[Player]],0),MATCH(FPL_Combined[[#Headers],[Gameweek 22]],FPL_Fixtures_Extract[#Headers],0)),LEN(INDEX(FPL_Fixtures_Extract[],MATCH($A164,FPL_Fixtures_Extract[[Player]:[Player]],0),MATCH(FPL_Combined[[#Headers],[Gameweek 22]],FPL_Fixtures_Extract[#Headers],0)))-4),Team_Key[[Full Name]:[Full Name]],0))&amp;RIGHT(INDEX(FPL_Fixtures_Extract[],MATCH($A164,FPL_Fixtures_Extract[[Player]:[Player]],0),MATCH(FPL_Combined[[#Headers],[Gameweek 22]],FPL_Fixtures_Extract[#Headers],0)),3))</f>
        <v>CHE(A) 3-3</v>
      </c>
      <c r="X164" t="str">
        <f ca="1">IF(RIGHT(FPL_Combined[[#Headers],[Gameweek 23]],2)&lt;$B$622,INDEX(FPL_Results_Extract[Gameweek 23],MATCH($A164,FPL_Results_Extract[[Player]:[Player]],0)),INDEX(Team_Key[[Abbreviation]:[Abbreviation]],MATCH(LEFT(INDEX(FPL_Fixtures_Extract[],MATCH($A164,FPL_Fixtures_Extract[[Player]:[Player]],0),MATCH(FPL_Combined[[#Headers],[Gameweek 23]],FPL_Fixtures_Extract[#Headers],0)),LEN(INDEX(FPL_Fixtures_Extract[],MATCH($A164,FPL_Fixtures_Extract[[Player]:[Player]],0),MATCH(FPL_Combined[[#Headers],[Gameweek 23]],FPL_Fixtures_Extract[#Headers],0)))-4),Team_Key[[Full Name]:[Full Name]],0))&amp;RIGHT(INDEX(FPL_Fixtures_Extract[],MATCH($A164,FPL_Fixtures_Extract[[Player]:[Player]],0),MATCH(FPL_Combined[[#Headers],[Gameweek 23]],FPL_Fixtures_Extract[#Headers],0)),3))</f>
        <v>SWA(H) 1-2</v>
      </c>
      <c r="Y164" t="str">
        <f ca="1">IF(RIGHT(FPL_Combined[[#Headers],[Gameweek 24]],2)&lt;$B$622,INDEX(FPL_Results_Extract[Team],MATCH($A164,FPL_Results_Extract[[Player]:[Player]],0)),INDEX(Team_Key[[Abbreviation]:[Abbreviation]],MATCH(LEFT(INDEX(FPL_Fixtures_Extract[],MATCH($A164,FPL_Fixtures_Extract[[Player]:[Player]],0),MATCH(FPL_Combined[[#Headers],[Gameweek 24]],FPL_Fixtures_Extract[#Headers],0)),LEN(INDEX(FPL_Fixtures_Extract[],MATCH($A164,FPL_Fixtures_Extract[[Player]:[Player]],0),MATCH(FPL_Combined[[#Headers],[Gameweek 24]],FPL_Fixtures_Extract[#Headers],0)))-4),Team_Key[[Full Name]:[Full Name]],0))&amp;RIGHT(INDEX(FPL_Fixtures_Extract[],MATCH($A164,FPL_Fixtures_Extract[[Player]:[Player]],0),MATCH(FPL_Combined[[#Headers],[Gameweek 24]],FPL_Fixtures_Extract[#Headers],0)),3))</f>
        <v>EVE</v>
      </c>
      <c r="Z164" t="str">
        <f ca="1">IF(RIGHT(FPL_Combined[[#Headers],[Gameweek 25]],2)&lt;$B$622,INDEX(FPL_Results_Extract[Player],MATCH($A164,FPL_Results_Extract[[Player]:[Player]],0)),INDEX(Team_Key[[Abbreviation]:[Abbreviation]],MATCH(LEFT(INDEX(FPL_Fixtures_Extract[],MATCH($A164,FPL_Fixtures_Extract[[Player]:[Player]],0),MATCH(FPL_Combined[[#Headers],[Gameweek 25]],FPL_Fixtures_Extract[#Headers],0)),LEN(INDEX(FPL_Fixtures_Extract[],MATCH($A164,FPL_Fixtures_Extract[[Player]:[Player]],0),MATCH(FPL_Combined[[#Headers],[Gameweek 25]],FPL_Fixtures_Extract[#Headers],0)))-4),Team_Key[[Full Name]:[Full Name]],0))&amp;RIGHT(INDEX(FPL_Fixtures_Extract[],MATCH($A164,FPL_Fixtures_Extract[[Player]:[Player]],0),MATCH(FPL_Combined[[#Headers],[Gameweek 25]],FPL_Fixtures_Extract[#Headers],0)),3))</f>
        <v>Deulofeu</v>
      </c>
      <c r="AA164" t="str">
        <f ca="1">IF(RIGHT(FPL_Combined[[#Headers],[Gameweek 26]],2)&lt;$B$622,INDEX(FPL_Results_Extract[Gameweek 01],MATCH($A164,FPL_Results_Extract[[Player]:[Player]],0)),INDEX(Team_Key[[Abbreviation]:[Abbreviation]],MATCH(LEFT(INDEX(FPL_Fixtures_Extract[],MATCH($A164,FPL_Fixtures_Extract[[Player]:[Player]],0),MATCH(FPL_Combined[[#Headers],[Gameweek 26]],FPL_Fixtures_Extract[#Headers],0)),LEN(INDEX(FPL_Fixtures_Extract[],MATCH($A164,FPL_Fixtures_Extract[[Player]:[Player]],0),MATCH(FPL_Combined[[#Headers],[Gameweek 26]],FPL_Fixtures_Extract[#Headers],0)))-4),Team_Key[[Full Name]:[Full Name]],0))&amp;RIGHT(INDEX(FPL_Fixtures_Extract[],MATCH($A164,FPL_Fixtures_Extract[[Player]:[Player]],0),MATCH(FPL_Combined[[#Headers],[Gameweek 26]],FPL_Fixtures_Extract[#Headers],0)),3))</f>
        <v>WAT(H) 2-2</v>
      </c>
      <c r="AB164" t="str">
        <f ca="1">IF(RIGHT(FPL_Combined[[#Headers],[Gameweek 27]],2)&lt;$B$622,INDEX(FPL_Results_Extract[Gameweek 02],MATCH($A164,FPL_Results_Extract[[Player]:[Player]],0)),INDEX(Team_Key[[Abbreviation]:[Abbreviation]],MATCH(LEFT(INDEX(FPL_Fixtures_Extract[],MATCH($A164,FPL_Fixtures_Extract[[Player]:[Player]],0),MATCH(FPL_Combined[[#Headers],[Gameweek 27]],FPL_Fixtures_Extract[#Headers],0)),LEN(INDEX(FPL_Fixtures_Extract[],MATCH($A164,FPL_Fixtures_Extract[[Player]:[Player]],0),MATCH(FPL_Combined[[#Headers],[Gameweek 27]],FPL_Fixtures_Extract[#Headers],0)))-4),Team_Key[[Full Name]:[Full Name]],0))&amp;RIGHT(INDEX(FPL_Fixtures_Extract[],MATCH($A164,FPL_Fixtures_Extract[[Player]:[Player]],0),MATCH(FPL_Combined[[#Headers],[Gameweek 27]],FPL_Fixtures_Extract[#Headers],0)),3))</f>
        <v>SOU(A) 3-0</v>
      </c>
      <c r="AC164" t="str">
        <f ca="1">IF(RIGHT(FPL_Combined[[#Headers],[Gameweek 28]],2)&lt;$B$622,INDEX(FPL_Results_Extract[Gameweek 03],MATCH($A164,FPL_Results_Extract[[Player]:[Player]],0)),INDEX(Team_Key[[Abbreviation]:[Abbreviation]],MATCH(LEFT(INDEX(FPL_Fixtures_Extract[],MATCH($A164,FPL_Fixtures_Extract[[Player]:[Player]],0),MATCH(FPL_Combined[[#Headers],[Gameweek 28]],FPL_Fixtures_Extract[#Headers],0)),LEN(INDEX(FPL_Fixtures_Extract[],MATCH($A164,FPL_Fixtures_Extract[[Player]:[Player]],0),MATCH(FPL_Combined[[#Headers],[Gameweek 28]],FPL_Fixtures_Extract[#Headers],0)))-4),Team_Key[[Full Name]:[Full Name]],0))&amp;RIGHT(INDEX(FPL_Fixtures_Extract[],MATCH($A164,FPL_Fixtures_Extract[[Player]:[Player]],0),MATCH(FPL_Combined[[#Headers],[Gameweek 28]],FPL_Fixtures_Extract[#Headers],0)),3))</f>
        <v>MCI(H) 0-2</v>
      </c>
      <c r="AD164" t="str">
        <f ca="1">IF(RIGHT(FPL_Combined[[#Headers],[Gameweek 29]],2)&lt;$B$622,INDEX(FPL_Results_Extract[Gameweek 04],MATCH($A164,FPL_Results_Extract[[Player]:[Player]],0)),INDEX(Team_Key[[Abbreviation]:[Abbreviation]],MATCH(LEFT(INDEX(FPL_Fixtures_Extract[],MATCH($A164,FPL_Fixtures_Extract[[Player]:[Player]],0),MATCH(FPL_Combined[[#Headers],[Gameweek 29]],FPL_Fixtures_Extract[#Headers],0)),LEN(INDEX(FPL_Fixtures_Extract[],MATCH($A164,FPL_Fixtures_Extract[[Player]:[Player]],0),MATCH(FPL_Combined[[#Headers],[Gameweek 29]],FPL_Fixtures_Extract[#Headers],0)))-4),Team_Key[[Full Name]:[Full Name]],0))&amp;RIGHT(INDEX(FPL_Fixtures_Extract[],MATCH($A164,FPL_Fixtures_Extract[[Player]:[Player]],0),MATCH(FPL_Combined[[#Headers],[Gameweek 29]],FPL_Fixtures_Extract[#Headers],0)),3))</f>
        <v>WHU(H)</v>
      </c>
      <c r="AE164" t="e">
        <f ca="1">IF(RIGHT(FPL_Combined[[#Headers],[Gameweek 30]],2)&lt;$B$622,INDEX(FPL_Results_Extract[Gameweek 05],MATCH($A164,FPL_Results_Extract[[Player]:[Player]],0)),INDEX(Team_Key[[Abbreviation]:[Abbreviation]],MATCH(LEFT(INDEX(FPL_Fixtures_Extract[],MATCH($A164,FPL_Fixtures_Extract[[Player]:[Player]],0),MATCH(FPL_Combined[[#Headers],[Gameweek 30]],FPL_Fixtures_Extract[#Headers],0)),LEN(INDEX(FPL_Fixtures_Extract[],MATCH($A164,FPL_Fixtures_Extract[[Player]:[Player]],0),MATCH(FPL_Combined[[#Headers],[Gameweek 30]],FPL_Fixtures_Extract[#Headers],0)))-4),Team_Key[[Full Name]:[Full Name]],0))&amp;RIGHT(INDEX(FPL_Fixtures_Extract[],MATCH($A164,FPL_Fixtures_Extract[[Player]:[Player]],0),MATCH(FPL_Combined[[#Headers],[Gameweek 30]],FPL_Fixtures_Extract[#Headers],0)),3))</f>
        <v>#VALUE!</v>
      </c>
      <c r="AF164" t="str">
        <f ca="1">IF(RIGHT(FPL_Combined[[#Headers],[Gameweek 31]],2)&lt;$B$622,INDEX(FPL_Results_Extract[Gameweek 06],MATCH($A164,FPL_Results_Extract[[Player]:[Player]],0)),INDEX(Team_Key[[Abbreviation]:[Abbreviation]],MATCH(LEFT(INDEX(FPL_Fixtures_Extract[],MATCH($A164,FPL_Fixtures_Extract[[Player]:[Player]],0),MATCH(FPL_Combined[[#Headers],[Gameweek 31]],FPL_Fixtures_Extract[#Headers],0)),LEN(INDEX(FPL_Fixtures_Extract[],MATCH($A164,FPL_Fixtures_Extract[[Player]:[Player]],0),MATCH(FPL_Combined[[#Headers],[Gameweek 31]],FPL_Fixtures_Extract[#Headers],0)))-4),Team_Key[[Full Name]:[Full Name]],0))&amp;RIGHT(INDEX(FPL_Fixtures_Extract[],MATCH($A164,FPL_Fixtures_Extract[[Player]:[Player]],0),MATCH(FPL_Combined[[#Headers],[Gameweek 31]],FPL_Fixtures_Extract[#Headers],0)),3))</f>
        <v>ARS(H)</v>
      </c>
      <c r="AG164" t="str">
        <f ca="1">IF(RIGHT(FPL_Combined[[#Headers],[Gameweek 32]],2)&lt;$B$622,INDEX(FPL_Results_Extract[Gameweek 07],MATCH($A164,FPL_Results_Extract[[Player]:[Player]],0)),INDEX(Team_Key[[Abbreviation]:[Abbreviation]],MATCH(LEFT(INDEX(FPL_Fixtures_Extract[],MATCH($A164,FPL_Fixtures_Extract[[Player]:[Player]],0),MATCH(FPL_Combined[[#Headers],[Gameweek 32]],FPL_Fixtures_Extract[#Headers],0)),LEN(INDEX(FPL_Fixtures_Extract[],MATCH($A164,FPL_Fixtures_Extract[[Player]:[Player]],0),MATCH(FPL_Combined[[#Headers],[Gameweek 32]],FPL_Fixtures_Extract[#Headers],0)))-4),Team_Key[[Full Name]:[Full Name]],0))&amp;RIGHT(INDEX(FPL_Fixtures_Extract[],MATCH($A164,FPL_Fixtures_Extract[[Player]:[Player]],0),MATCH(FPL_Combined[[#Headers],[Gameweek 32]],FPL_Fixtures_Extract[#Headers],0)),3))</f>
        <v>MUN(A)</v>
      </c>
      <c r="AH164" t="str">
        <f ca="1">IF(RIGHT(FPL_Combined[[#Headers],[Gameweek 33]],2)&lt;$B$622,INDEX(FPL_Results_Extract[Gameweek 08],MATCH($A164,FPL_Results_Extract[[Player]:[Player]],0)),INDEX(Team_Key[[Abbreviation]:[Abbreviation]],MATCH(LEFT(INDEX(FPL_Fixtures_Extract[],MATCH($A164,FPL_Fixtures_Extract[[Player]:[Player]],0),MATCH(FPL_Combined[[#Headers],[Gameweek 33]],FPL_Fixtures_Extract[#Headers],0)),LEN(INDEX(FPL_Fixtures_Extract[],MATCH($A164,FPL_Fixtures_Extract[[Player]:[Player]],0),MATCH(FPL_Combined[[#Headers],[Gameweek 33]],FPL_Fixtures_Extract[#Headers],0)))-4),Team_Key[[Full Name]:[Full Name]],0))&amp;RIGHT(INDEX(FPL_Fixtures_Extract[],MATCH($A164,FPL_Fixtures_Extract[[Player]:[Player]],0),MATCH(FPL_Combined[[#Headers],[Gameweek 33]],FPL_Fixtures_Extract[#Headers],0)),3))</f>
        <v>WAT(A)</v>
      </c>
      <c r="AI164" t="str">
        <f ca="1">IF(RIGHT(FPL_Combined[[#Headers],[Gameweek 34]],2)&lt;$B$622,INDEX(FPL_Results_Extract[Gameweek 09],MATCH($A164,FPL_Results_Extract[[Player]:[Player]],0)),INDEX(Team_Key[[Abbreviation]:[Abbreviation]],MATCH(LEFT(INDEX(FPL_Fixtures_Extract[],MATCH($A164,FPL_Fixtures_Extract[[Player]:[Player]],0),MATCH(FPL_Combined[[#Headers],[Gameweek 34]],FPL_Fixtures_Extract[#Headers],0)),LEN(INDEX(FPL_Fixtures_Extract[],MATCH($A164,FPL_Fixtures_Extract[[Player]:[Player]],0),MATCH(FPL_Combined[[#Headers],[Gameweek 34]],FPL_Fixtures_Extract[#Headers],0)))-4),Team_Key[[Full Name]:[Full Name]],0))&amp;RIGHT(INDEX(FPL_Fixtures_Extract[],MATCH($A164,FPL_Fixtures_Extract[[Player]:[Player]],0),MATCH(FPL_Combined[[#Headers],[Gameweek 34]],FPL_Fixtures_Extract[#Headers],0)),3))</f>
        <v>SOU(H)</v>
      </c>
      <c r="AJ164" t="str">
        <f ca="1">IF(RIGHT(FPL_Combined[[#Headers],[Gameweek 35]],2)&lt;$B$622,INDEX(FPL_Results_Extract[Gameweek 10],MATCH($A164,FPL_Results_Extract[[Player]:[Player]],0)),INDEX(Team_Key[[Abbreviation]:[Abbreviation]],MATCH(LEFT(INDEX(FPL_Fixtures_Extract[],MATCH($A164,FPL_Fixtures_Extract[[Player]:[Player]],0),MATCH(FPL_Combined[[#Headers],[Gameweek 35]],FPL_Fixtures_Extract[#Headers],0)),LEN(INDEX(FPL_Fixtures_Extract[],MATCH($A164,FPL_Fixtures_Extract[[Player]:[Player]],0),MATCH(FPL_Combined[[#Headers],[Gameweek 35]],FPL_Fixtures_Extract[#Headers],0)))-4),Team_Key[[Full Name]:[Full Name]],0))&amp;RIGHT(INDEX(FPL_Fixtures_Extract[],MATCH($A164,FPL_Fixtures_Extract[[Player]:[Player]],0),MATCH(FPL_Combined[[#Headers],[Gameweek 35]],FPL_Fixtures_Extract[#Headers],0)),3))</f>
        <v>CRY(A)</v>
      </c>
      <c r="AK164" t="str">
        <f ca="1">IF(RIGHT(FPL_Combined[[#Headers],[Gameweek 36]],2)&lt;$B$622,INDEX(FPL_Results_Extract[Gameweek 11],MATCH($A164,FPL_Results_Extract[[Player]:[Player]],0)),INDEX(Team_Key[[Abbreviation]:[Abbreviation]],MATCH(LEFT(INDEX(FPL_Fixtures_Extract[],MATCH($A164,FPL_Fixtures_Extract[[Player]:[Player]],0),MATCH(FPL_Combined[[#Headers],[Gameweek 36]],FPL_Fixtures_Extract[#Headers],0)),LEN(INDEX(FPL_Fixtures_Extract[],MATCH($A164,FPL_Fixtures_Extract[[Player]:[Player]],0),MATCH(FPL_Combined[[#Headers],[Gameweek 36]],FPL_Fixtures_Extract[#Headers],0)))-4),Team_Key[[Full Name]:[Full Name]],0))&amp;RIGHT(INDEX(FPL_Fixtures_Extract[],MATCH($A164,FPL_Fixtures_Extract[[Player]:[Player]],0),MATCH(FPL_Combined[[#Headers],[Gameweek 36]],FPL_Fixtures_Extract[#Headers],0)),3))</f>
        <v>BOU(H)</v>
      </c>
      <c r="AL164" t="str">
        <f ca="1">IF(RIGHT(FPL_Combined[[#Headers],[Gameweek 37]],2)&lt;$B$622,INDEX(FPL_Results_Extract[Gameweek 12],MATCH($A164,FPL_Results_Extract[[Player]:[Player]],0)),INDEX(Team_Key[[Abbreviation]:[Abbreviation]],MATCH(LEFT(INDEX(FPL_Fixtures_Extract[],MATCH($A164,FPL_Fixtures_Extract[[Player]:[Player]],0),MATCH(FPL_Combined[[#Headers],[Gameweek 37]],FPL_Fixtures_Extract[#Headers],0)),LEN(INDEX(FPL_Fixtures_Extract[],MATCH($A164,FPL_Fixtures_Extract[[Player]:[Player]],0),MATCH(FPL_Combined[[#Headers],[Gameweek 37]],FPL_Fixtures_Extract[#Headers],0)))-4),Team_Key[[Full Name]:[Full Name]],0))&amp;RIGHT(INDEX(FPL_Fixtures_Extract[],MATCH($A164,FPL_Fixtures_Extract[[Player]:[Player]],0),MATCH(FPL_Combined[[#Headers],[Gameweek 37]],FPL_Fixtures_Extract[#Headers],0)),3))</f>
        <v>LEI(A)</v>
      </c>
      <c r="AM164" t="str">
        <f ca="1">IF(RIGHT(FPL_Combined[[#Headers],[Gameweek 38]],2)&lt;$B$622,INDEX(FPL_Results_Extract[Gameweek 13],MATCH($A164,FPL_Results_Extract[[Player]:[Player]],0)),INDEX(Team_Key[[Abbreviation]:[Abbreviation]],MATCH(LEFT(INDEX(FPL_Fixtures_Extract[],MATCH($A164,FPL_Fixtures_Extract[[Player]:[Player]],0),MATCH(FPL_Combined[[#Headers],[Gameweek 38]],FPL_Fixtures_Extract[#Headers],0)),LEN(INDEX(FPL_Fixtures_Extract[],MATCH($A164,FPL_Fixtures_Extract[[Player]:[Player]],0),MATCH(FPL_Combined[[#Headers],[Gameweek 38]],FPL_Fixtures_Extract[#Headers],0)))-4),Team_Key[[Full Name]:[Full Name]],0))&amp;RIGHT(INDEX(FPL_Fixtures_Extract[],MATCH($A164,FPL_Fixtures_Extract[[Player]:[Player]],0),MATCH(FPL_Combined[[#Headers],[Gameweek 38]],FPL_Fixtures_Extract[#Headers],0)),3))</f>
        <v>NOR(H)</v>
      </c>
    </row>
    <row r="165" spans="1:39" x14ac:dyDescent="0.45">
      <c r="A165" t="s">
        <v>661</v>
      </c>
      <c r="B165" t="str">
        <f ca="1">IF(RIGHT(FPL_Combined[[#Headers],[Gameweek 01]],2)&lt;$B$622,INDEX(FPL_Results_Extract[Gameweek 01],MATCH($A165,FPL_Results_Extract[[Player]:[Player]],0)),INDEX(Team_Key[[Abbreviation]:[Abbreviation]],MATCH(LEFT(INDEX(FPL_Fixtures_Extract[],MATCH($A165,FPL_Fixtures_Extract[[Player]:[Player]],0),MATCH(FPL_Combined[[#Headers],[Gameweek 01]],FPL_Fixtures_Extract[#Headers],0)),LEN(INDEX(FPL_Fixtures_Extract[],MATCH($A165,FPL_Fixtures_Extract[[Player]:[Player]],0),MATCH(FPL_Combined[[#Headers],[Gameweek 01]],FPL_Fixtures_Extract[#Headers],0)))-4),Team_Key[[Full Name]:[Full Name]],0))&amp;RIGHT(INDEX(FPL_Fixtures_Extract[],MATCH($A165,FPL_Fixtures_Extract[[Player]:[Player]],0),MATCH(FPL_Combined[[#Headers],[Gameweek 01]],FPL_Fixtures_Extract[#Headers],0)),3))</f>
        <v>TOT(H) 1-0</v>
      </c>
      <c r="C165" t="str">
        <f ca="1">IF(RIGHT(FPL_Combined[[#Headers],[Gameweek 02]],2)&lt;$B$622,INDEX(FPL_Results_Extract[Gameweek 02],MATCH($A165,FPL_Results_Extract[[Player]:[Player]],0)),INDEX(Team_Key[[Abbreviation]:[Abbreviation]],MATCH(LEFT(INDEX(FPL_Fixtures_Extract[],MATCH($A165,FPL_Fixtures_Extract[[Player]:[Player]],0),MATCH(FPL_Combined[[#Headers],[Gameweek 02]],FPL_Fixtures_Extract[#Headers],0)),LEN(INDEX(FPL_Fixtures_Extract[],MATCH($A165,FPL_Fixtures_Extract[[Player]:[Player]],0),MATCH(FPL_Combined[[#Headers],[Gameweek 02]],FPL_Fixtures_Extract[#Headers],0)))-4),Team_Key[[Full Name]:[Full Name]],0))&amp;RIGHT(INDEX(FPL_Fixtures_Extract[],MATCH($A165,FPL_Fixtures_Extract[[Player]:[Player]],0),MATCH(FPL_Combined[[#Headers],[Gameweek 02]],FPL_Fixtures_Extract[#Headers],0)),3))</f>
        <v>AVL(A) 1-0</v>
      </c>
      <c r="D165" t="str">
        <f ca="1">IF(RIGHT(FPL_Combined[[#Headers],[Gameweek 03]],2)&lt;$B$622,INDEX(FPL_Results_Extract[Gameweek 03],MATCH($A165,FPL_Results_Extract[[Player]:[Player]],0)),INDEX(Team_Key[[Abbreviation]:[Abbreviation]],MATCH(LEFT(INDEX(FPL_Fixtures_Extract[],MATCH($A165,FPL_Fixtures_Extract[[Player]:[Player]],0),MATCH(FPL_Combined[[#Headers],[Gameweek 03]],FPL_Fixtures_Extract[#Headers],0)),LEN(INDEX(FPL_Fixtures_Extract[],MATCH($A165,FPL_Fixtures_Extract[[Player]:[Player]],0),MATCH(FPL_Combined[[#Headers],[Gameweek 03]],FPL_Fixtures_Extract[#Headers],0)))-4),Team_Key[[Full Name]:[Full Name]],0))&amp;RIGHT(INDEX(FPL_Fixtures_Extract[],MATCH($A165,FPL_Fixtures_Extract[[Player]:[Player]],0),MATCH(FPL_Combined[[#Headers],[Gameweek 03]],FPL_Fixtures_Extract[#Headers],0)),3))</f>
        <v>NEW(H) 0-0</v>
      </c>
      <c r="E165" t="str">
        <f ca="1">IF(RIGHT(FPL_Combined[[#Headers],[Gameweek 04]],2)&lt;$B$622,INDEX(FPL_Results_Extract[Gameweek 04],MATCH($A165,FPL_Results_Extract[[Player]:[Player]],0)),INDEX(Team_Key[[Abbreviation]:[Abbreviation]],MATCH(LEFT(INDEX(FPL_Fixtures_Extract[],MATCH($A165,FPL_Fixtures_Extract[[Player]:[Player]],0),MATCH(FPL_Combined[[#Headers],[Gameweek 04]],FPL_Fixtures_Extract[#Headers],0)),LEN(INDEX(FPL_Fixtures_Extract[],MATCH($A165,FPL_Fixtures_Extract[[Player]:[Player]],0),MATCH(FPL_Combined[[#Headers],[Gameweek 04]],FPL_Fixtures_Extract[#Headers],0)))-4),Team_Key[[Full Name]:[Full Name]],0))&amp;RIGHT(INDEX(FPL_Fixtures_Extract[],MATCH($A165,FPL_Fixtures_Extract[[Player]:[Player]],0),MATCH(FPL_Combined[[#Headers],[Gameweek 04]],FPL_Fixtures_Extract[#Headers],0)),3))</f>
        <v>SWA(A) 1-2</v>
      </c>
      <c r="F165" t="str">
        <f ca="1">IF(RIGHT(FPL_Combined[[#Headers],[Gameweek 05]],2)&lt;$B$622,INDEX(FPL_Results_Extract[Gameweek 05],MATCH($A165,FPL_Results_Extract[[Player]:[Player]],0)),INDEX(Team_Key[[Abbreviation]:[Abbreviation]],MATCH(LEFT(INDEX(FPL_Fixtures_Extract[],MATCH($A165,FPL_Fixtures_Extract[[Player]:[Player]],0),MATCH(FPL_Combined[[#Headers],[Gameweek 05]],FPL_Fixtures_Extract[#Headers],0)),LEN(INDEX(FPL_Fixtures_Extract[],MATCH($A165,FPL_Fixtures_Extract[[Player]:[Player]],0),MATCH(FPL_Combined[[#Headers],[Gameweek 05]],FPL_Fixtures_Extract[#Headers],0)))-4),Team_Key[[Full Name]:[Full Name]],0))&amp;RIGHT(INDEX(FPL_Fixtures_Extract[],MATCH($A165,FPL_Fixtures_Extract[[Player]:[Player]],0),MATCH(FPL_Combined[[#Headers],[Gameweek 05]],FPL_Fixtures_Extract[#Headers],0)),3))</f>
        <v>LIV(H) 3-1</v>
      </c>
      <c r="G165" t="str">
        <f ca="1">IF(RIGHT(FPL_Combined[[#Headers],[Gameweek 06]],2)&lt;$B$622,INDEX(FPL_Results_Extract[Gameweek 06],MATCH($A165,FPL_Results_Extract[[Player]:[Player]],0)),INDEX(Team_Key[[Abbreviation]:[Abbreviation]],MATCH(LEFT(INDEX(FPL_Fixtures_Extract[],MATCH($A165,FPL_Fixtures_Extract[[Player]:[Player]],0),MATCH(FPL_Combined[[#Headers],[Gameweek 06]],FPL_Fixtures_Extract[#Headers],0)),LEN(INDEX(FPL_Fixtures_Extract[],MATCH($A165,FPL_Fixtures_Extract[[Player]:[Player]],0),MATCH(FPL_Combined[[#Headers],[Gameweek 06]],FPL_Fixtures_Extract[#Headers],0)))-4),Team_Key[[Full Name]:[Full Name]],0))&amp;RIGHT(INDEX(FPL_Fixtures_Extract[],MATCH($A165,FPL_Fixtures_Extract[[Player]:[Player]],0),MATCH(FPL_Combined[[#Headers],[Gameweek 06]],FPL_Fixtures_Extract[#Headers],0)),3))</f>
        <v>SOU(A) 3-2</v>
      </c>
      <c r="H165" t="str">
        <f ca="1">IF(RIGHT(FPL_Combined[[#Headers],[Gameweek 07]],2)&lt;$B$622,INDEX(FPL_Results_Extract[Gameweek 07],MATCH($A165,FPL_Results_Extract[[Player]:[Player]],0)),INDEX(Team_Key[[Abbreviation]:[Abbreviation]],MATCH(LEFT(INDEX(FPL_Fixtures_Extract[],MATCH($A165,FPL_Fixtures_Extract[[Player]:[Player]],0),MATCH(FPL_Combined[[#Headers],[Gameweek 07]],FPL_Fixtures_Extract[#Headers],0)),LEN(INDEX(FPL_Fixtures_Extract[],MATCH($A165,FPL_Fixtures_Extract[[Player]:[Player]],0),MATCH(FPL_Combined[[#Headers],[Gameweek 07]],FPL_Fixtures_Extract[#Headers],0)))-4),Team_Key[[Full Name]:[Full Name]],0))&amp;RIGHT(INDEX(FPL_Fixtures_Extract[],MATCH($A165,FPL_Fixtures_Extract[[Player]:[Player]],0),MATCH(FPL_Combined[[#Headers],[Gameweek 07]],FPL_Fixtures_Extract[#Headers],0)),3))</f>
        <v>SUN(H) 3-0</v>
      </c>
      <c r="I165" t="str">
        <f ca="1">IF(RIGHT(FPL_Combined[[#Headers],[Gameweek 08]],2)&lt;$B$622,INDEX(FPL_Results_Extract[Gameweek 08],MATCH($A165,FPL_Results_Extract[[Player]:[Player]],0)),INDEX(Team_Key[[Abbreviation]:[Abbreviation]],MATCH(LEFT(INDEX(FPL_Fixtures_Extract[],MATCH($A165,FPL_Fixtures_Extract[[Player]:[Player]],0),MATCH(FPL_Combined[[#Headers],[Gameweek 08]],FPL_Fixtures_Extract[#Headers],0)),LEN(INDEX(FPL_Fixtures_Extract[],MATCH($A165,FPL_Fixtures_Extract[[Player]:[Player]],0),MATCH(FPL_Combined[[#Headers],[Gameweek 08]],FPL_Fixtures_Extract[#Headers],0)))-4),Team_Key[[Full Name]:[Full Name]],0))&amp;RIGHT(INDEX(FPL_Fixtures_Extract[],MATCH($A165,FPL_Fixtures_Extract[[Player]:[Player]],0),MATCH(FPL_Combined[[#Headers],[Gameweek 08]],FPL_Fixtures_Extract[#Headers],0)),3))</f>
        <v>ARS(A) 0-3</v>
      </c>
      <c r="J165" t="str">
        <f ca="1">IF(RIGHT(FPL_Combined[[#Headers],[Gameweek 09]],2)&lt;$B$622,INDEX(FPL_Results_Extract[Gameweek 09],MATCH($A165,FPL_Results_Extract[[Player]:[Player]],0)),INDEX(Team_Key[[Abbreviation]:[Abbreviation]],MATCH(LEFT(INDEX(FPL_Fixtures_Extract[],MATCH($A165,FPL_Fixtures_Extract[[Player]:[Player]],0),MATCH(FPL_Combined[[#Headers],[Gameweek 09]],FPL_Fixtures_Extract[#Headers],0)),LEN(INDEX(FPL_Fixtures_Extract[],MATCH($A165,FPL_Fixtures_Extract[[Player]:[Player]],0),MATCH(FPL_Combined[[#Headers],[Gameweek 09]],FPL_Fixtures_Extract[#Headers],0)))-4),Team_Key[[Full Name]:[Full Name]],0))&amp;RIGHT(INDEX(FPL_Fixtures_Extract[],MATCH($A165,FPL_Fixtures_Extract[[Player]:[Player]],0),MATCH(FPL_Combined[[#Headers],[Gameweek 09]],FPL_Fixtures_Extract[#Headers],0)),3))</f>
        <v>EVE(A) 3-0</v>
      </c>
      <c r="K165" t="str">
        <f ca="1">IF(RIGHT(FPL_Combined[[#Headers],[Gameweek 10]],2)&lt;$B$622,INDEX(FPL_Results_Extract[Gameweek 10],MATCH($A165,FPL_Results_Extract[[Player]:[Player]],0)),INDEX(Team_Key[[Abbreviation]:[Abbreviation]],MATCH(LEFT(INDEX(FPL_Fixtures_Extract[],MATCH($A165,FPL_Fixtures_Extract[[Player]:[Player]],0),MATCH(FPL_Combined[[#Headers],[Gameweek 10]],FPL_Fixtures_Extract[#Headers],0)),LEN(INDEX(FPL_Fixtures_Extract[],MATCH($A165,FPL_Fixtures_Extract[[Player]:[Player]],0),MATCH(FPL_Combined[[#Headers],[Gameweek 10]],FPL_Fixtures_Extract[#Headers],0)))-4),Team_Key[[Full Name]:[Full Name]],0))&amp;RIGHT(INDEX(FPL_Fixtures_Extract[],MATCH($A165,FPL_Fixtures_Extract[[Player]:[Player]],0),MATCH(FPL_Combined[[#Headers],[Gameweek 10]],FPL_Fixtures_Extract[#Headers],0)),3))</f>
        <v>MCI(H) 0-0</v>
      </c>
      <c r="L165" t="str">
        <f ca="1">IF(RIGHT(FPL_Combined[[#Headers],[Gameweek 11]],2)&lt;$B$622,INDEX(FPL_Results_Extract[Gameweek 11],MATCH($A165,FPL_Results_Extract[[Player]:[Player]],0)),INDEX(Team_Key[[Abbreviation]:[Abbreviation]],MATCH(LEFT(INDEX(FPL_Fixtures_Extract[],MATCH($A165,FPL_Fixtures_Extract[[Player]:[Player]],0),MATCH(FPL_Combined[[#Headers],[Gameweek 11]],FPL_Fixtures_Extract[#Headers],0)),LEN(INDEX(FPL_Fixtures_Extract[],MATCH($A165,FPL_Fixtures_Extract[[Player]:[Player]],0),MATCH(FPL_Combined[[#Headers],[Gameweek 11]],FPL_Fixtures_Extract[#Headers],0)))-4),Team_Key[[Full Name]:[Full Name]],0))&amp;RIGHT(INDEX(FPL_Fixtures_Extract[],MATCH($A165,FPL_Fixtures_Extract[[Player]:[Player]],0),MATCH(FPL_Combined[[#Headers],[Gameweek 11]],FPL_Fixtures_Extract[#Headers],0)),3))</f>
        <v>CRY(A) 0-0</v>
      </c>
      <c r="M165" t="str">
        <f ca="1">IF(RIGHT(FPL_Combined[[#Headers],[Gameweek 12]],2)&lt;$B$622,INDEX(FPL_Results_Extract[Gameweek 12],MATCH($A165,FPL_Results_Extract[[Player]:[Player]],0)),INDEX(Team_Key[[Abbreviation]:[Abbreviation]],MATCH(LEFT(INDEX(FPL_Fixtures_Extract[],MATCH($A165,FPL_Fixtures_Extract[[Player]:[Player]],0),MATCH(FPL_Combined[[#Headers],[Gameweek 12]],FPL_Fixtures_Extract[#Headers],0)),LEN(INDEX(FPL_Fixtures_Extract[],MATCH($A165,FPL_Fixtures_Extract[[Player]:[Player]],0),MATCH(FPL_Combined[[#Headers],[Gameweek 12]],FPL_Fixtures_Extract[#Headers],0)))-4),Team_Key[[Full Name]:[Full Name]],0))&amp;RIGHT(INDEX(FPL_Fixtures_Extract[],MATCH($A165,FPL_Fixtures_Extract[[Player]:[Player]],0),MATCH(FPL_Combined[[#Headers],[Gameweek 12]],FPL_Fixtures_Extract[#Headers],0)),3))</f>
        <v>WBA(H) 2-0</v>
      </c>
      <c r="N165" t="str">
        <f ca="1">IF(RIGHT(FPL_Combined[[#Headers],[Gameweek 13]],2)&lt;$B$622,INDEX(FPL_Results_Extract[Gameweek 13],MATCH($A165,FPL_Results_Extract[[Player]:[Player]],0)),INDEX(Team_Key[[Abbreviation]:[Abbreviation]],MATCH(LEFT(INDEX(FPL_Fixtures_Extract[],MATCH($A165,FPL_Fixtures_Extract[[Player]:[Player]],0),MATCH(FPL_Combined[[#Headers],[Gameweek 13]],FPL_Fixtures_Extract[#Headers],0)),LEN(INDEX(FPL_Fixtures_Extract[],MATCH($A165,FPL_Fixtures_Extract[[Player]:[Player]],0),MATCH(FPL_Combined[[#Headers],[Gameweek 13]],FPL_Fixtures_Extract[#Headers],0)))-4),Team_Key[[Full Name]:[Full Name]],0))&amp;RIGHT(INDEX(FPL_Fixtures_Extract[],MATCH($A165,FPL_Fixtures_Extract[[Player]:[Player]],0),MATCH(FPL_Combined[[#Headers],[Gameweek 13]],FPL_Fixtures_Extract[#Headers],0)),3))</f>
        <v>WAT(A) 2-1</v>
      </c>
      <c r="O165" t="str">
        <f ca="1">IF(RIGHT(FPL_Combined[[#Headers],[Gameweek 14]],2)&lt;$B$622,INDEX(FPL_Results_Extract[Gameweek 14],MATCH($A165,FPL_Results_Extract[[Player]:[Player]],0)),INDEX(Team_Key[[Abbreviation]:[Abbreviation]],MATCH(LEFT(INDEX(FPL_Fixtures_Extract[],MATCH($A165,FPL_Fixtures_Extract[[Player]:[Player]],0),MATCH(FPL_Combined[[#Headers],[Gameweek 14]],FPL_Fixtures_Extract[#Headers],0)),LEN(INDEX(FPL_Fixtures_Extract[],MATCH($A165,FPL_Fixtures_Extract[[Player]:[Player]],0),MATCH(FPL_Combined[[#Headers],[Gameweek 14]],FPL_Fixtures_Extract[#Headers],0)))-4),Team_Key[[Full Name]:[Full Name]],0))&amp;RIGHT(INDEX(FPL_Fixtures_Extract[],MATCH($A165,FPL_Fixtures_Extract[[Player]:[Player]],0),MATCH(FPL_Combined[[#Headers],[Gameweek 14]],FPL_Fixtures_Extract[#Headers],0)),3))</f>
        <v>LEI(A) 1-1</v>
      </c>
      <c r="P165" t="str">
        <f ca="1">IF(RIGHT(FPL_Combined[[#Headers],[Gameweek 15]],2)&lt;$B$622,INDEX(FPL_Results_Extract[Gameweek 15],MATCH($A165,FPL_Results_Extract[[Player]:[Player]],0)),INDEX(Team_Key[[Abbreviation]:[Abbreviation]],MATCH(LEFT(INDEX(FPL_Fixtures_Extract[],MATCH($A165,FPL_Fixtures_Extract[[Player]:[Player]],0),MATCH(FPL_Combined[[#Headers],[Gameweek 15]],FPL_Fixtures_Extract[#Headers],0)),LEN(INDEX(FPL_Fixtures_Extract[],MATCH($A165,FPL_Fixtures_Extract[[Player]:[Player]],0),MATCH(FPL_Combined[[#Headers],[Gameweek 15]],FPL_Fixtures_Extract[#Headers],0)))-4),Team_Key[[Full Name]:[Full Name]],0))&amp;RIGHT(INDEX(FPL_Fixtures_Extract[],MATCH($A165,FPL_Fixtures_Extract[[Player]:[Player]],0),MATCH(FPL_Combined[[#Headers],[Gameweek 15]],FPL_Fixtures_Extract[#Headers],0)),3))</f>
        <v>WHU(H) 0-0</v>
      </c>
      <c r="Q165" t="str">
        <f ca="1">IF(RIGHT(FPL_Combined[[#Headers],[Gameweek 16]],2)&lt;$B$622,INDEX(FPL_Results_Extract[Gameweek 16],MATCH($A165,FPL_Results_Extract[[Player]:[Player]],0)),INDEX(Team_Key[[Abbreviation]:[Abbreviation]],MATCH(LEFT(INDEX(FPL_Fixtures_Extract[],MATCH($A165,FPL_Fixtures_Extract[[Player]:[Player]],0),MATCH(FPL_Combined[[#Headers],[Gameweek 16]],FPL_Fixtures_Extract[#Headers],0)),LEN(INDEX(FPL_Fixtures_Extract[],MATCH($A165,FPL_Fixtures_Extract[[Player]:[Player]],0),MATCH(FPL_Combined[[#Headers],[Gameweek 16]],FPL_Fixtures_Extract[#Headers],0)))-4),Team_Key[[Full Name]:[Full Name]],0))&amp;RIGHT(INDEX(FPL_Fixtures_Extract[],MATCH($A165,FPL_Fixtures_Extract[[Player]:[Player]],0),MATCH(FPL_Combined[[#Headers],[Gameweek 16]],FPL_Fixtures_Extract[#Headers],0)),3))</f>
        <v>BOU(A) 1-2</v>
      </c>
      <c r="R165" t="str">
        <f ca="1">IF(RIGHT(FPL_Combined[[#Headers],[Gameweek 17]],2)&lt;$B$622,INDEX(FPL_Results_Extract[Gameweek 17],MATCH($A165,FPL_Results_Extract[[Player]:[Player]],0)),INDEX(Team_Key[[Abbreviation]:[Abbreviation]],MATCH(LEFT(INDEX(FPL_Fixtures_Extract[],MATCH($A165,FPL_Fixtures_Extract[[Player]:[Player]],0),MATCH(FPL_Combined[[#Headers],[Gameweek 17]],FPL_Fixtures_Extract[#Headers],0)),LEN(INDEX(FPL_Fixtures_Extract[],MATCH($A165,FPL_Fixtures_Extract[[Player]:[Player]],0),MATCH(FPL_Combined[[#Headers],[Gameweek 17]],FPL_Fixtures_Extract[#Headers],0)))-4),Team_Key[[Full Name]:[Full Name]],0))&amp;RIGHT(INDEX(FPL_Fixtures_Extract[],MATCH($A165,FPL_Fixtures_Extract[[Player]:[Player]],0),MATCH(FPL_Combined[[#Headers],[Gameweek 17]],FPL_Fixtures_Extract[#Headers],0)),3))</f>
        <v>NOR(H) 1-2</v>
      </c>
      <c r="S165" t="str">
        <f ca="1">IF(RIGHT(FPL_Combined[[#Headers],[Gameweek 18]],2)&lt;$B$622,INDEX(FPL_Results_Extract[Gameweek 18],MATCH($A165,FPL_Results_Extract[[Player]:[Player]],0)),INDEX(Team_Key[[Abbreviation]:[Abbreviation]],MATCH(LEFT(INDEX(FPL_Fixtures_Extract[],MATCH($A165,FPL_Fixtures_Extract[[Player]:[Player]],0),MATCH(FPL_Combined[[#Headers],[Gameweek 18]],FPL_Fixtures_Extract[#Headers],0)),LEN(INDEX(FPL_Fixtures_Extract[],MATCH($A165,FPL_Fixtures_Extract[[Player]:[Player]],0),MATCH(FPL_Combined[[#Headers],[Gameweek 18]],FPL_Fixtures_Extract[#Headers],0)))-4),Team_Key[[Full Name]:[Full Name]],0))&amp;RIGHT(INDEX(FPL_Fixtures_Extract[],MATCH($A165,FPL_Fixtures_Extract[[Player]:[Player]],0),MATCH(FPL_Combined[[#Headers],[Gameweek 18]],FPL_Fixtures_Extract[#Headers],0)),3))</f>
        <v>STK(A) 0-2</v>
      </c>
      <c r="T165" t="str">
        <f ca="1">IF(RIGHT(FPL_Combined[[#Headers],[Gameweek 19]],2)&lt;$B$622,INDEX(FPL_Results_Extract[Gameweek 19],MATCH($A165,FPL_Results_Extract[[Player]:[Player]],0)),INDEX(Team_Key[[Abbreviation]:[Abbreviation]],MATCH(LEFT(INDEX(FPL_Fixtures_Extract[],MATCH($A165,FPL_Fixtures_Extract[[Player]:[Player]],0),MATCH(FPL_Combined[[#Headers],[Gameweek 19]],FPL_Fixtures_Extract[#Headers],0)),LEN(INDEX(FPL_Fixtures_Extract[],MATCH($A165,FPL_Fixtures_Extract[[Player]:[Player]],0),MATCH(FPL_Combined[[#Headers],[Gameweek 19]],FPL_Fixtures_Extract[#Headers],0)))-4),Team_Key[[Full Name]:[Full Name]],0))&amp;RIGHT(INDEX(FPL_Fixtures_Extract[],MATCH($A165,FPL_Fixtures_Extract[[Player]:[Player]],0),MATCH(FPL_Combined[[#Headers],[Gameweek 19]],FPL_Fixtures_Extract[#Headers],0)),3))</f>
        <v>CHE(H) 0-0</v>
      </c>
      <c r="U165" t="str">
        <f ca="1">IF(RIGHT(FPL_Combined[[#Headers],[Gameweek 20]],2)&lt;$B$622,INDEX(FPL_Results_Extract[Gameweek 20],MATCH($A165,FPL_Results_Extract[[Player]:[Player]],0)),INDEX(Team_Key[[Abbreviation]:[Abbreviation]],MATCH(LEFT(INDEX(FPL_Fixtures_Extract[],MATCH($A165,FPL_Fixtures_Extract[[Player]:[Player]],0),MATCH(FPL_Combined[[#Headers],[Gameweek 20]],FPL_Fixtures_Extract[#Headers],0)),LEN(INDEX(FPL_Fixtures_Extract[],MATCH($A165,FPL_Fixtures_Extract[[Player]:[Player]],0),MATCH(FPL_Combined[[#Headers],[Gameweek 20]],FPL_Fixtures_Extract[#Headers],0)))-4),Team_Key[[Full Name]:[Full Name]],0))&amp;RIGHT(INDEX(FPL_Fixtures_Extract[],MATCH($A165,FPL_Fixtures_Extract[[Player]:[Player]],0),MATCH(FPL_Combined[[#Headers],[Gameweek 20]],FPL_Fixtures_Extract[#Headers],0)),3))</f>
        <v>SWA(H) 2-1</v>
      </c>
      <c r="V165" t="str">
        <f ca="1">IF(RIGHT(FPL_Combined[[#Headers],[Gameweek 21]],2)&lt;$B$622,INDEX(FPL_Results_Extract[Gameweek 21],MATCH($A165,FPL_Results_Extract[[Player]:[Player]],0)),INDEX(Team_Key[[Abbreviation]:[Abbreviation]],MATCH(LEFT(INDEX(FPL_Fixtures_Extract[],MATCH($A165,FPL_Fixtures_Extract[[Player]:[Player]],0),MATCH(FPL_Combined[[#Headers],[Gameweek 21]],FPL_Fixtures_Extract[#Headers],0)),LEN(INDEX(FPL_Fixtures_Extract[],MATCH($A165,FPL_Fixtures_Extract[[Player]:[Player]],0),MATCH(FPL_Combined[[#Headers],[Gameweek 21]],FPL_Fixtures_Extract[#Headers],0)))-4),Team_Key[[Full Name]:[Full Name]],0))&amp;RIGHT(INDEX(FPL_Fixtures_Extract[],MATCH($A165,FPL_Fixtures_Extract[[Player]:[Player]],0),MATCH(FPL_Combined[[#Headers],[Gameweek 21]],FPL_Fixtures_Extract[#Headers],0)),3))</f>
        <v>NEW(A) 3-3</v>
      </c>
      <c r="W165" t="str">
        <f ca="1">IF(RIGHT(FPL_Combined[[#Headers],[Gameweek 22]],2)&lt;$B$622,INDEX(FPL_Results_Extract[Gameweek 22],MATCH($A165,FPL_Results_Extract[[Player]:[Player]],0)),INDEX(Team_Key[[Abbreviation]:[Abbreviation]],MATCH(LEFT(INDEX(FPL_Fixtures_Extract[],MATCH($A165,FPL_Fixtures_Extract[[Player]:[Player]],0),MATCH(FPL_Combined[[#Headers],[Gameweek 22]],FPL_Fixtures_Extract[#Headers],0)),LEN(INDEX(FPL_Fixtures_Extract[],MATCH($A165,FPL_Fixtures_Extract[[Player]:[Player]],0),MATCH(FPL_Combined[[#Headers],[Gameweek 22]],FPL_Fixtures_Extract[#Headers],0)))-4),Team_Key[[Full Name]:[Full Name]],0))&amp;RIGHT(INDEX(FPL_Fixtures_Extract[],MATCH($A165,FPL_Fixtures_Extract[[Player]:[Player]],0),MATCH(FPL_Combined[[#Headers],[Gameweek 22]],FPL_Fixtures_Extract[#Headers],0)),3))</f>
        <v>LIV(A) 1-0</v>
      </c>
      <c r="X165" t="str">
        <f ca="1">IF(RIGHT(FPL_Combined[[#Headers],[Gameweek 23]],2)&lt;$B$622,INDEX(FPL_Results_Extract[Gameweek 23],MATCH($A165,FPL_Results_Extract[[Player]:[Player]],0)),INDEX(Team_Key[[Abbreviation]:[Abbreviation]],MATCH(LEFT(INDEX(FPL_Fixtures_Extract[],MATCH($A165,FPL_Fixtures_Extract[[Player]:[Player]],0),MATCH(FPL_Combined[[#Headers],[Gameweek 23]],FPL_Fixtures_Extract[#Headers],0)),LEN(INDEX(FPL_Fixtures_Extract[],MATCH($A165,FPL_Fixtures_Extract[[Player]:[Player]],0),MATCH(FPL_Combined[[#Headers],[Gameweek 23]],FPL_Fixtures_Extract[#Headers],0)))-4),Team_Key[[Full Name]:[Full Name]],0))&amp;RIGHT(INDEX(FPL_Fixtures_Extract[],MATCH($A165,FPL_Fixtures_Extract[[Player]:[Player]],0),MATCH(FPL_Combined[[#Headers],[Gameweek 23]],FPL_Fixtures_Extract[#Headers],0)),3))</f>
        <v>SOU(H) 0-1</v>
      </c>
      <c r="Y165" t="str">
        <f ca="1">IF(RIGHT(FPL_Combined[[#Headers],[Gameweek 24]],2)&lt;$B$622,INDEX(FPL_Results_Extract[Team],MATCH($A165,FPL_Results_Extract[[Player]:[Player]],0)),INDEX(Team_Key[[Abbreviation]:[Abbreviation]],MATCH(LEFT(INDEX(FPL_Fixtures_Extract[],MATCH($A165,FPL_Fixtures_Extract[[Player]:[Player]],0),MATCH(FPL_Combined[[#Headers],[Gameweek 24]],FPL_Fixtures_Extract[#Headers],0)),LEN(INDEX(FPL_Fixtures_Extract[],MATCH($A165,FPL_Fixtures_Extract[[Player]:[Player]],0),MATCH(FPL_Combined[[#Headers],[Gameweek 24]],FPL_Fixtures_Extract[#Headers],0)))-4),Team_Key[[Full Name]:[Full Name]],0))&amp;RIGHT(INDEX(FPL_Fixtures_Extract[],MATCH($A165,FPL_Fixtures_Extract[[Player]:[Player]],0),MATCH(FPL_Combined[[#Headers],[Gameweek 24]],FPL_Fixtures_Extract[#Headers],0)),3))</f>
        <v>MUN</v>
      </c>
      <c r="Z165" t="str">
        <f ca="1">IF(RIGHT(FPL_Combined[[#Headers],[Gameweek 25]],2)&lt;$B$622,INDEX(FPL_Results_Extract[Player],MATCH($A165,FPL_Results_Extract[[Player]:[Player]],0)),INDEX(Team_Key[[Abbreviation]:[Abbreviation]],MATCH(LEFT(INDEX(FPL_Fixtures_Extract[],MATCH($A165,FPL_Fixtures_Extract[[Player]:[Player]],0),MATCH(FPL_Combined[[#Headers],[Gameweek 25]],FPL_Fixtures_Extract[#Headers],0)),LEN(INDEX(FPL_Fixtures_Extract[],MATCH($A165,FPL_Fixtures_Extract[[Player]:[Player]],0),MATCH(FPL_Combined[[#Headers],[Gameweek 25]],FPL_Fixtures_Extract[#Headers],0)))-4),Team_Key[[Full Name]:[Full Name]],0))&amp;RIGHT(INDEX(FPL_Fixtures_Extract[],MATCH($A165,FPL_Fixtures_Extract[[Player]:[Player]],0),MATCH(FPL_Combined[[#Headers],[Gameweek 25]],FPL_Fixtures_Extract[#Headers],0)),3))</f>
        <v>Di María</v>
      </c>
      <c r="AA165" t="str">
        <f ca="1">IF(RIGHT(FPL_Combined[[#Headers],[Gameweek 26]],2)&lt;$B$622,INDEX(FPL_Results_Extract[Gameweek 01],MATCH($A165,FPL_Results_Extract[[Player]:[Player]],0)),INDEX(Team_Key[[Abbreviation]:[Abbreviation]],MATCH(LEFT(INDEX(FPL_Fixtures_Extract[],MATCH($A165,FPL_Fixtures_Extract[[Player]:[Player]],0),MATCH(FPL_Combined[[#Headers],[Gameweek 26]],FPL_Fixtures_Extract[#Headers],0)),LEN(INDEX(FPL_Fixtures_Extract[],MATCH($A165,FPL_Fixtures_Extract[[Player]:[Player]],0),MATCH(FPL_Combined[[#Headers],[Gameweek 26]],FPL_Fixtures_Extract[#Headers],0)))-4),Team_Key[[Full Name]:[Full Name]],0))&amp;RIGHT(INDEX(FPL_Fixtures_Extract[],MATCH($A165,FPL_Fixtures_Extract[[Player]:[Player]],0),MATCH(FPL_Combined[[#Headers],[Gameweek 26]],FPL_Fixtures_Extract[#Headers],0)),3))</f>
        <v>TOT(H) 1-0</v>
      </c>
      <c r="AB165" t="str">
        <f ca="1">IF(RIGHT(FPL_Combined[[#Headers],[Gameweek 27]],2)&lt;$B$622,INDEX(FPL_Results_Extract[Gameweek 02],MATCH($A165,FPL_Results_Extract[[Player]:[Player]],0)),INDEX(Team_Key[[Abbreviation]:[Abbreviation]],MATCH(LEFT(INDEX(FPL_Fixtures_Extract[],MATCH($A165,FPL_Fixtures_Extract[[Player]:[Player]],0),MATCH(FPL_Combined[[#Headers],[Gameweek 27]],FPL_Fixtures_Extract[#Headers],0)),LEN(INDEX(FPL_Fixtures_Extract[],MATCH($A165,FPL_Fixtures_Extract[[Player]:[Player]],0),MATCH(FPL_Combined[[#Headers],[Gameweek 27]],FPL_Fixtures_Extract[#Headers],0)))-4),Team_Key[[Full Name]:[Full Name]],0))&amp;RIGHT(INDEX(FPL_Fixtures_Extract[],MATCH($A165,FPL_Fixtures_Extract[[Player]:[Player]],0),MATCH(FPL_Combined[[#Headers],[Gameweek 27]],FPL_Fixtures_Extract[#Headers],0)),3))</f>
        <v>AVL(A) 1-0</v>
      </c>
      <c r="AC165" t="str">
        <f ca="1">IF(RIGHT(FPL_Combined[[#Headers],[Gameweek 28]],2)&lt;$B$622,INDEX(FPL_Results_Extract[Gameweek 03],MATCH($A165,FPL_Results_Extract[[Player]:[Player]],0)),INDEX(Team_Key[[Abbreviation]:[Abbreviation]],MATCH(LEFT(INDEX(FPL_Fixtures_Extract[],MATCH($A165,FPL_Fixtures_Extract[[Player]:[Player]],0),MATCH(FPL_Combined[[#Headers],[Gameweek 28]],FPL_Fixtures_Extract[#Headers],0)),LEN(INDEX(FPL_Fixtures_Extract[],MATCH($A165,FPL_Fixtures_Extract[[Player]:[Player]],0),MATCH(FPL_Combined[[#Headers],[Gameweek 28]],FPL_Fixtures_Extract[#Headers],0)))-4),Team_Key[[Full Name]:[Full Name]],0))&amp;RIGHT(INDEX(FPL_Fixtures_Extract[],MATCH($A165,FPL_Fixtures_Extract[[Player]:[Player]],0),MATCH(FPL_Combined[[#Headers],[Gameweek 28]],FPL_Fixtures_Extract[#Headers],0)),3))</f>
        <v>NEW(H) 0-0</v>
      </c>
      <c r="AD165" t="str">
        <f ca="1">IF(RIGHT(FPL_Combined[[#Headers],[Gameweek 29]],2)&lt;$B$622,INDEX(FPL_Results_Extract[Gameweek 04],MATCH($A165,FPL_Results_Extract[[Player]:[Player]],0)),INDEX(Team_Key[[Abbreviation]:[Abbreviation]],MATCH(LEFT(INDEX(FPL_Fixtures_Extract[],MATCH($A165,FPL_Fixtures_Extract[[Player]:[Player]],0),MATCH(FPL_Combined[[#Headers],[Gameweek 29]],FPL_Fixtures_Extract[#Headers],0)),LEN(INDEX(FPL_Fixtures_Extract[],MATCH($A165,FPL_Fixtures_Extract[[Player]:[Player]],0),MATCH(FPL_Combined[[#Headers],[Gameweek 29]],FPL_Fixtures_Extract[#Headers],0)))-4),Team_Key[[Full Name]:[Full Name]],0))&amp;RIGHT(INDEX(FPL_Fixtures_Extract[],MATCH($A165,FPL_Fixtures_Extract[[Player]:[Player]],0),MATCH(FPL_Combined[[#Headers],[Gameweek 29]],FPL_Fixtures_Extract[#Headers],0)),3))</f>
        <v>WBA(A)</v>
      </c>
      <c r="AE165" t="e">
        <f ca="1">IF(RIGHT(FPL_Combined[[#Headers],[Gameweek 30]],2)&lt;$B$622,INDEX(FPL_Results_Extract[Gameweek 05],MATCH($A165,FPL_Results_Extract[[Player]:[Player]],0)),INDEX(Team_Key[[Abbreviation]:[Abbreviation]],MATCH(LEFT(INDEX(FPL_Fixtures_Extract[],MATCH($A165,FPL_Fixtures_Extract[[Player]:[Player]],0),MATCH(FPL_Combined[[#Headers],[Gameweek 30]],FPL_Fixtures_Extract[#Headers],0)),LEN(INDEX(FPL_Fixtures_Extract[],MATCH($A165,FPL_Fixtures_Extract[[Player]:[Player]],0),MATCH(FPL_Combined[[#Headers],[Gameweek 30]],FPL_Fixtures_Extract[#Headers],0)))-4),Team_Key[[Full Name]:[Full Name]],0))&amp;RIGHT(INDEX(FPL_Fixtures_Extract[],MATCH($A165,FPL_Fixtures_Extract[[Player]:[Player]],0),MATCH(FPL_Combined[[#Headers],[Gameweek 30]],FPL_Fixtures_Extract[#Headers],0)),3))</f>
        <v>#VALUE!</v>
      </c>
      <c r="AF165" t="str">
        <f ca="1">IF(RIGHT(FPL_Combined[[#Headers],[Gameweek 31]],2)&lt;$B$622,INDEX(FPL_Results_Extract[Gameweek 06],MATCH($A165,FPL_Results_Extract[[Player]:[Player]],0)),INDEX(Team_Key[[Abbreviation]:[Abbreviation]],MATCH(LEFT(INDEX(FPL_Fixtures_Extract[],MATCH($A165,FPL_Fixtures_Extract[[Player]:[Player]],0),MATCH(FPL_Combined[[#Headers],[Gameweek 31]],FPL_Fixtures_Extract[#Headers],0)),LEN(INDEX(FPL_Fixtures_Extract[],MATCH($A165,FPL_Fixtures_Extract[[Player]:[Player]],0),MATCH(FPL_Combined[[#Headers],[Gameweek 31]],FPL_Fixtures_Extract[#Headers],0)))-4),Team_Key[[Full Name]:[Full Name]],0))&amp;RIGHT(INDEX(FPL_Fixtures_Extract[],MATCH($A165,FPL_Fixtures_Extract[[Player]:[Player]],0),MATCH(FPL_Combined[[#Headers],[Gameweek 31]],FPL_Fixtures_Extract[#Headers],0)),3))</f>
        <v>MCI(A)</v>
      </c>
      <c r="AG165" t="str">
        <f ca="1">IF(RIGHT(FPL_Combined[[#Headers],[Gameweek 32]],2)&lt;$B$622,INDEX(FPL_Results_Extract[Gameweek 07],MATCH($A165,FPL_Results_Extract[[Player]:[Player]],0)),INDEX(Team_Key[[Abbreviation]:[Abbreviation]],MATCH(LEFT(INDEX(FPL_Fixtures_Extract[],MATCH($A165,FPL_Fixtures_Extract[[Player]:[Player]],0),MATCH(FPL_Combined[[#Headers],[Gameweek 32]],FPL_Fixtures_Extract[#Headers],0)),LEN(INDEX(FPL_Fixtures_Extract[],MATCH($A165,FPL_Fixtures_Extract[[Player]:[Player]],0),MATCH(FPL_Combined[[#Headers],[Gameweek 32]],FPL_Fixtures_Extract[#Headers],0)))-4),Team_Key[[Full Name]:[Full Name]],0))&amp;RIGHT(INDEX(FPL_Fixtures_Extract[],MATCH($A165,FPL_Fixtures_Extract[[Player]:[Player]],0),MATCH(FPL_Combined[[#Headers],[Gameweek 32]],FPL_Fixtures_Extract[#Headers],0)),3))</f>
        <v>EVE(H)</v>
      </c>
      <c r="AH165" t="str">
        <f ca="1">IF(RIGHT(FPL_Combined[[#Headers],[Gameweek 33]],2)&lt;$B$622,INDEX(FPL_Results_Extract[Gameweek 08],MATCH($A165,FPL_Results_Extract[[Player]:[Player]],0)),INDEX(Team_Key[[Abbreviation]:[Abbreviation]],MATCH(LEFT(INDEX(FPL_Fixtures_Extract[],MATCH($A165,FPL_Fixtures_Extract[[Player]:[Player]],0),MATCH(FPL_Combined[[#Headers],[Gameweek 33]],FPL_Fixtures_Extract[#Headers],0)),LEN(INDEX(FPL_Fixtures_Extract[],MATCH($A165,FPL_Fixtures_Extract[[Player]:[Player]],0),MATCH(FPL_Combined[[#Headers],[Gameweek 33]],FPL_Fixtures_Extract[#Headers],0)))-4),Team_Key[[Full Name]:[Full Name]],0))&amp;RIGHT(INDEX(FPL_Fixtures_Extract[],MATCH($A165,FPL_Fixtures_Extract[[Player]:[Player]],0),MATCH(FPL_Combined[[#Headers],[Gameweek 33]],FPL_Fixtures_Extract[#Headers],0)),3))</f>
        <v>TOT(A)</v>
      </c>
      <c r="AI165" t="str">
        <f ca="1">IF(RIGHT(FPL_Combined[[#Headers],[Gameweek 34]],2)&lt;$B$622,INDEX(FPL_Results_Extract[Gameweek 09],MATCH($A165,FPL_Results_Extract[[Player]:[Player]],0)),INDEX(Team_Key[[Abbreviation]:[Abbreviation]],MATCH(LEFT(INDEX(FPL_Fixtures_Extract[],MATCH($A165,FPL_Fixtures_Extract[[Player]:[Player]],0),MATCH(FPL_Combined[[#Headers],[Gameweek 34]],FPL_Fixtures_Extract[#Headers],0)),LEN(INDEX(FPL_Fixtures_Extract[],MATCH($A165,FPL_Fixtures_Extract[[Player]:[Player]],0),MATCH(FPL_Combined[[#Headers],[Gameweek 34]],FPL_Fixtures_Extract[#Headers],0)))-4),Team_Key[[Full Name]:[Full Name]],0))&amp;RIGHT(INDEX(FPL_Fixtures_Extract[],MATCH($A165,FPL_Fixtures_Extract[[Player]:[Player]],0),MATCH(FPL_Combined[[#Headers],[Gameweek 34]],FPL_Fixtures_Extract[#Headers],0)),3))</f>
        <v>AVL(H)</v>
      </c>
      <c r="AJ165" t="e">
        <f ca="1">IF(RIGHT(FPL_Combined[[#Headers],[Gameweek 35]],2)&lt;$B$622,INDEX(FPL_Results_Extract[Gameweek 10],MATCH($A165,FPL_Results_Extract[[Player]:[Player]],0)),INDEX(Team_Key[[Abbreviation]:[Abbreviation]],MATCH(LEFT(INDEX(FPL_Fixtures_Extract[],MATCH($A165,FPL_Fixtures_Extract[[Player]:[Player]],0),MATCH(FPL_Combined[[#Headers],[Gameweek 35]],FPL_Fixtures_Extract[#Headers],0)),LEN(INDEX(FPL_Fixtures_Extract[],MATCH($A165,FPL_Fixtures_Extract[[Player]:[Player]],0),MATCH(FPL_Combined[[#Headers],[Gameweek 35]],FPL_Fixtures_Extract[#Headers],0)))-4),Team_Key[[Full Name]:[Full Name]],0))&amp;RIGHT(INDEX(FPL_Fixtures_Extract[],MATCH($A165,FPL_Fixtures_Extract[[Player]:[Player]],0),MATCH(FPL_Combined[[#Headers],[Gameweek 35]],FPL_Fixtures_Extract[#Headers],0)),3))</f>
        <v>#VALUE!</v>
      </c>
      <c r="AK165" t="str">
        <f ca="1">IF(RIGHT(FPL_Combined[[#Headers],[Gameweek 36]],2)&lt;$B$622,INDEX(FPL_Results_Extract[Gameweek 11],MATCH($A165,FPL_Results_Extract[[Player]:[Player]],0)),INDEX(Team_Key[[Abbreviation]:[Abbreviation]],MATCH(LEFT(INDEX(FPL_Fixtures_Extract[],MATCH($A165,FPL_Fixtures_Extract[[Player]:[Player]],0),MATCH(FPL_Combined[[#Headers],[Gameweek 36]],FPL_Fixtures_Extract[#Headers],0)),LEN(INDEX(FPL_Fixtures_Extract[],MATCH($A165,FPL_Fixtures_Extract[[Player]:[Player]],0),MATCH(FPL_Combined[[#Headers],[Gameweek 36]],FPL_Fixtures_Extract[#Headers],0)))-4),Team_Key[[Full Name]:[Full Name]],0))&amp;RIGHT(INDEX(FPL_Fixtures_Extract[],MATCH($A165,FPL_Fixtures_Extract[[Player]:[Player]],0),MATCH(FPL_Combined[[#Headers],[Gameweek 36]],FPL_Fixtures_Extract[#Headers],0)),3))</f>
        <v>LEI(H)</v>
      </c>
      <c r="AL165" t="str">
        <f ca="1">IF(RIGHT(FPL_Combined[[#Headers],[Gameweek 37]],2)&lt;$B$622,INDEX(FPL_Results_Extract[Gameweek 12],MATCH($A165,FPL_Results_Extract[[Player]:[Player]],0)),INDEX(Team_Key[[Abbreviation]:[Abbreviation]],MATCH(LEFT(INDEX(FPL_Fixtures_Extract[],MATCH($A165,FPL_Fixtures_Extract[[Player]:[Player]],0),MATCH(FPL_Combined[[#Headers],[Gameweek 37]],FPL_Fixtures_Extract[#Headers],0)),LEN(INDEX(FPL_Fixtures_Extract[],MATCH($A165,FPL_Fixtures_Extract[[Player]:[Player]],0),MATCH(FPL_Combined[[#Headers],[Gameweek 37]],FPL_Fixtures_Extract[#Headers],0)))-4),Team_Key[[Full Name]:[Full Name]],0))&amp;RIGHT(INDEX(FPL_Fixtures_Extract[],MATCH($A165,FPL_Fixtures_Extract[[Player]:[Player]],0),MATCH(FPL_Combined[[#Headers],[Gameweek 37]],FPL_Fixtures_Extract[#Headers],0)),3))</f>
        <v>NOR(A)</v>
      </c>
      <c r="AM165" t="str">
        <f ca="1">IF(RIGHT(FPL_Combined[[#Headers],[Gameweek 38]],2)&lt;$B$622,INDEX(FPL_Results_Extract[Gameweek 13],MATCH($A165,FPL_Results_Extract[[Player]:[Player]],0)),INDEX(Team_Key[[Abbreviation]:[Abbreviation]],MATCH(LEFT(INDEX(FPL_Fixtures_Extract[],MATCH($A165,FPL_Fixtures_Extract[[Player]:[Player]],0),MATCH(FPL_Combined[[#Headers],[Gameweek 38]],FPL_Fixtures_Extract[#Headers],0)),LEN(INDEX(FPL_Fixtures_Extract[],MATCH($A165,FPL_Fixtures_Extract[[Player]:[Player]],0),MATCH(FPL_Combined[[#Headers],[Gameweek 38]],FPL_Fixtures_Extract[#Headers],0)))-4),Team_Key[[Full Name]:[Full Name]],0))&amp;RIGHT(INDEX(FPL_Fixtures_Extract[],MATCH($A165,FPL_Fixtures_Extract[[Player]:[Player]],0),MATCH(FPL_Combined[[#Headers],[Gameweek 38]],FPL_Fixtures_Extract[#Headers],0)),3))</f>
        <v>BOU(H)</v>
      </c>
    </row>
    <row r="166" spans="1:39" x14ac:dyDescent="0.45">
      <c r="A166" t="s">
        <v>139</v>
      </c>
      <c r="B166" t="str">
        <f ca="1">IF(RIGHT(FPL_Combined[[#Headers],[Gameweek 01]],2)&lt;$B$622,INDEX(FPL_Results_Extract[Gameweek 01],MATCH($A166,FPL_Results_Extract[[Player]:[Player]],0)),INDEX(Team_Key[[Abbreviation]:[Abbreviation]],MATCH(LEFT(INDEX(FPL_Fixtures_Extract[],MATCH($A166,FPL_Fixtures_Extract[[Player]:[Player]],0),MATCH(FPL_Combined[[#Headers],[Gameweek 01]],FPL_Fixtures_Extract[#Headers],0)),LEN(INDEX(FPL_Fixtures_Extract[],MATCH($A166,FPL_Fixtures_Extract[[Player]:[Player]],0),MATCH(FPL_Combined[[#Headers],[Gameweek 01]],FPL_Fixtures_Extract[#Headers],0)))-4),Team_Key[[Full Name]:[Full Name]],0))&amp;RIGHT(INDEX(FPL_Fixtures_Extract[],MATCH($A166,FPL_Fixtures_Extract[[Player]:[Player]],0),MATCH(FPL_Combined[[#Headers],[Gameweek 01]],FPL_Fixtures_Extract[#Headers],0)),3))</f>
        <v>N/A</v>
      </c>
      <c r="C166" t="str">
        <f ca="1">IF(RIGHT(FPL_Combined[[#Headers],[Gameweek 02]],2)&lt;$B$622,INDEX(FPL_Results_Extract[Gameweek 02],MATCH($A166,FPL_Results_Extract[[Player]:[Player]],0)),INDEX(Team_Key[[Abbreviation]:[Abbreviation]],MATCH(LEFT(INDEX(FPL_Fixtures_Extract[],MATCH($A166,FPL_Fixtures_Extract[[Player]:[Player]],0),MATCH(FPL_Combined[[#Headers],[Gameweek 02]],FPL_Fixtures_Extract[#Headers],0)),LEN(INDEX(FPL_Fixtures_Extract[],MATCH($A166,FPL_Fixtures_Extract[[Player]:[Player]],0),MATCH(FPL_Combined[[#Headers],[Gameweek 02]],FPL_Fixtures_Extract[#Headers],0)))-4),Team_Key[[Full Name]:[Full Name]],0))&amp;RIGHT(INDEX(FPL_Fixtures_Extract[],MATCH($A166,FPL_Fixtures_Extract[[Player]:[Player]],0),MATCH(FPL_Combined[[#Headers],[Gameweek 02]],FPL_Fixtures_Extract[#Headers],0)),3))</f>
        <v>N/A</v>
      </c>
      <c r="D166" t="str">
        <f ca="1">IF(RIGHT(FPL_Combined[[#Headers],[Gameweek 03]],2)&lt;$B$622,INDEX(FPL_Results_Extract[Gameweek 03],MATCH($A166,FPL_Results_Extract[[Player]:[Player]],0)),INDEX(Team_Key[[Abbreviation]:[Abbreviation]],MATCH(LEFT(INDEX(FPL_Fixtures_Extract[],MATCH($A166,FPL_Fixtures_Extract[[Player]:[Player]],0),MATCH(FPL_Combined[[#Headers],[Gameweek 03]],FPL_Fixtures_Extract[#Headers],0)),LEN(INDEX(FPL_Fixtures_Extract[],MATCH($A166,FPL_Fixtures_Extract[[Player]:[Player]],0),MATCH(FPL_Combined[[#Headers],[Gameweek 03]],FPL_Fixtures_Extract[#Headers],0)))-4),Team_Key[[Full Name]:[Full Name]],0))&amp;RIGHT(INDEX(FPL_Fixtures_Extract[],MATCH($A166,FPL_Fixtures_Extract[[Player]:[Player]],0),MATCH(FPL_Combined[[#Headers],[Gameweek 03]],FPL_Fixtures_Extract[#Headers],0)),3))</f>
        <v>SOU(H) 0-0</v>
      </c>
      <c r="E166" t="str">
        <f ca="1">IF(RIGHT(FPL_Combined[[#Headers],[Gameweek 04]],2)&lt;$B$622,INDEX(FPL_Results_Extract[Gameweek 04],MATCH($A166,FPL_Results_Extract[[Player]:[Player]],0)),INDEX(Team_Key[[Abbreviation]:[Abbreviation]],MATCH(LEFT(INDEX(FPL_Fixtures_Extract[],MATCH($A166,FPL_Fixtures_Extract[[Player]:[Player]],0),MATCH(FPL_Combined[[#Headers],[Gameweek 04]],FPL_Fixtures_Extract[#Headers],0)),LEN(INDEX(FPL_Fixtures_Extract[],MATCH($A166,FPL_Fixtures_Extract[[Player]:[Player]],0),MATCH(FPL_Combined[[#Headers],[Gameweek 04]],FPL_Fixtures_Extract[#Headers],0)))-4),Team_Key[[Full Name]:[Full Name]],0))&amp;RIGHT(INDEX(FPL_Fixtures_Extract[],MATCH($A166,FPL_Fixtures_Extract[[Player]:[Player]],0),MATCH(FPL_Combined[[#Headers],[Gameweek 04]],FPL_Fixtures_Extract[#Headers],0)),3))</f>
        <v>MCI(A) 0-2</v>
      </c>
      <c r="F166" t="str">
        <f ca="1">IF(RIGHT(FPL_Combined[[#Headers],[Gameweek 05]],2)&lt;$B$622,INDEX(FPL_Results_Extract[Gameweek 05],MATCH($A166,FPL_Results_Extract[[Player]:[Player]],0)),INDEX(Team_Key[[Abbreviation]:[Abbreviation]],MATCH(LEFT(INDEX(FPL_Fixtures_Extract[],MATCH($A166,FPL_Fixtures_Extract[[Player]:[Player]],0),MATCH(FPL_Combined[[#Headers],[Gameweek 05]],FPL_Fixtures_Extract[#Headers],0)),LEN(INDEX(FPL_Fixtures_Extract[],MATCH($A166,FPL_Fixtures_Extract[[Player]:[Player]],0),MATCH(FPL_Combined[[#Headers],[Gameweek 05]],FPL_Fixtures_Extract[#Headers],0)))-4),Team_Key[[Full Name]:[Full Name]],0))&amp;RIGHT(INDEX(FPL_Fixtures_Extract[],MATCH($A166,FPL_Fixtures_Extract[[Player]:[Player]],0),MATCH(FPL_Combined[[#Headers],[Gameweek 05]],FPL_Fixtures_Extract[#Headers],0)),3))</f>
        <v>SWA(H) 1-0</v>
      </c>
      <c r="G166" t="str">
        <f ca="1">IF(RIGHT(FPL_Combined[[#Headers],[Gameweek 06]],2)&lt;$B$622,INDEX(FPL_Results_Extract[Gameweek 06],MATCH($A166,FPL_Results_Extract[[Player]:[Player]],0)),INDEX(Team_Key[[Abbreviation]:[Abbreviation]],MATCH(LEFT(INDEX(FPL_Fixtures_Extract[],MATCH($A166,FPL_Fixtures_Extract[[Player]:[Player]],0),MATCH(FPL_Combined[[#Headers],[Gameweek 06]],FPL_Fixtures_Extract[#Headers],0)),LEN(INDEX(FPL_Fixtures_Extract[],MATCH($A166,FPL_Fixtures_Extract[[Player]:[Player]],0),MATCH(FPL_Combined[[#Headers],[Gameweek 06]],FPL_Fixtures_Extract[#Headers],0)))-4),Team_Key[[Full Name]:[Full Name]],0))&amp;RIGHT(INDEX(FPL_Fixtures_Extract[],MATCH($A166,FPL_Fixtures_Extract[[Player]:[Player]],0),MATCH(FPL_Combined[[#Headers],[Gameweek 06]],FPL_Fixtures_Extract[#Headers],0)),3))</f>
        <v>NEW(A) 2-1</v>
      </c>
      <c r="H166" t="str">
        <f ca="1">IF(RIGHT(FPL_Combined[[#Headers],[Gameweek 07]],2)&lt;$B$622,INDEX(FPL_Results_Extract[Gameweek 07],MATCH($A166,FPL_Results_Extract[[Player]:[Player]],0)),INDEX(Team_Key[[Abbreviation]:[Abbreviation]],MATCH(LEFT(INDEX(FPL_Fixtures_Extract[],MATCH($A166,FPL_Fixtures_Extract[[Player]:[Player]],0),MATCH(FPL_Combined[[#Headers],[Gameweek 07]],FPL_Fixtures_Extract[#Headers],0)),LEN(INDEX(FPL_Fixtures_Extract[],MATCH($A166,FPL_Fixtures_Extract[[Player]:[Player]],0),MATCH(FPL_Combined[[#Headers],[Gameweek 07]],FPL_Fixtures_Extract[#Headers],0)))-4),Team_Key[[Full Name]:[Full Name]],0))&amp;RIGHT(INDEX(FPL_Fixtures_Extract[],MATCH($A166,FPL_Fixtures_Extract[[Player]:[Player]],0),MATCH(FPL_Combined[[#Headers],[Gameweek 07]],FPL_Fixtures_Extract[#Headers],0)),3))</f>
        <v>CRY(H) 0-1</v>
      </c>
      <c r="I166" t="str">
        <f ca="1">IF(RIGHT(FPL_Combined[[#Headers],[Gameweek 08]],2)&lt;$B$622,INDEX(FPL_Results_Extract[Gameweek 08],MATCH($A166,FPL_Results_Extract[[Player]:[Player]],0)),INDEX(Team_Key[[Abbreviation]:[Abbreviation]],MATCH(LEFT(INDEX(FPL_Fixtures_Extract[],MATCH($A166,FPL_Fixtures_Extract[[Player]:[Player]],0),MATCH(FPL_Combined[[#Headers],[Gameweek 08]],FPL_Fixtures_Extract[#Headers],0)),LEN(INDEX(FPL_Fixtures_Extract[],MATCH($A166,FPL_Fixtures_Extract[[Player]:[Player]],0),MATCH(FPL_Combined[[#Headers],[Gameweek 08]],FPL_Fixtures_Extract[#Headers],0)))-4),Team_Key[[Full Name]:[Full Name]],0))&amp;RIGHT(INDEX(FPL_Fixtures_Extract[],MATCH($A166,FPL_Fixtures_Extract[[Player]:[Player]],0),MATCH(FPL_Combined[[#Headers],[Gameweek 08]],FPL_Fixtures_Extract[#Headers],0)),3))</f>
        <v>BOU(A) 1-1</v>
      </c>
      <c r="J166" t="str">
        <f ca="1">IF(RIGHT(FPL_Combined[[#Headers],[Gameweek 09]],2)&lt;$B$622,INDEX(FPL_Results_Extract[Gameweek 09],MATCH($A166,FPL_Results_Extract[[Player]:[Player]],0)),INDEX(Team_Key[[Abbreviation]:[Abbreviation]],MATCH(LEFT(INDEX(FPL_Fixtures_Extract[],MATCH($A166,FPL_Fixtures_Extract[[Player]:[Player]],0),MATCH(FPL_Combined[[#Headers],[Gameweek 09]],FPL_Fixtures_Extract[#Headers],0)),LEN(INDEX(FPL_Fixtures_Extract[],MATCH($A166,FPL_Fixtures_Extract[[Player]:[Player]],0),MATCH(FPL_Combined[[#Headers],[Gameweek 09]],FPL_Fixtures_Extract[#Headers],0)))-4),Team_Key[[Full Name]:[Full Name]],0))&amp;RIGHT(INDEX(FPL_Fixtures_Extract[],MATCH($A166,FPL_Fixtures_Extract[[Player]:[Player]],0),MATCH(FPL_Combined[[#Headers],[Gameweek 09]],FPL_Fixtures_Extract[#Headers],0)),3))</f>
        <v>ARS(H) 0-3</v>
      </c>
      <c r="K166" t="str">
        <f ca="1">IF(RIGHT(FPL_Combined[[#Headers],[Gameweek 10]],2)&lt;$B$622,INDEX(FPL_Results_Extract[Gameweek 10],MATCH($A166,FPL_Results_Extract[[Player]:[Player]],0)),INDEX(Team_Key[[Abbreviation]:[Abbreviation]],MATCH(LEFT(INDEX(FPL_Fixtures_Extract[],MATCH($A166,FPL_Fixtures_Extract[[Player]:[Player]],0),MATCH(FPL_Combined[[#Headers],[Gameweek 10]],FPL_Fixtures_Extract[#Headers],0)),LEN(INDEX(FPL_Fixtures_Extract[],MATCH($A166,FPL_Fixtures_Extract[[Player]:[Player]],0),MATCH(FPL_Combined[[#Headers],[Gameweek 10]],FPL_Fixtures_Extract[#Headers],0)))-4),Team_Key[[Full Name]:[Full Name]],0))&amp;RIGHT(INDEX(FPL_Fixtures_Extract[],MATCH($A166,FPL_Fixtures_Extract[[Player]:[Player]],0),MATCH(FPL_Combined[[#Headers],[Gameweek 10]],FPL_Fixtures_Extract[#Headers],0)),3))</f>
        <v>STK(A) 2-0</v>
      </c>
      <c r="L166" t="str">
        <f ca="1">IF(RIGHT(FPL_Combined[[#Headers],[Gameweek 11]],2)&lt;$B$622,INDEX(FPL_Results_Extract[Gameweek 11],MATCH($A166,FPL_Results_Extract[[Player]:[Player]],0)),INDEX(Team_Key[[Abbreviation]:[Abbreviation]],MATCH(LEFT(INDEX(FPL_Fixtures_Extract[],MATCH($A166,FPL_Fixtures_Extract[[Player]:[Player]],0),MATCH(FPL_Combined[[#Headers],[Gameweek 11]],FPL_Fixtures_Extract[#Headers],0)),LEN(INDEX(FPL_Fixtures_Extract[],MATCH($A166,FPL_Fixtures_Extract[[Player]:[Player]],0),MATCH(FPL_Combined[[#Headers],[Gameweek 11]],FPL_Fixtures_Extract[#Headers],0)))-4),Team_Key[[Full Name]:[Full Name]],0))&amp;RIGHT(INDEX(FPL_Fixtures_Extract[],MATCH($A166,FPL_Fixtures_Extract[[Player]:[Player]],0),MATCH(FPL_Combined[[#Headers],[Gameweek 11]],FPL_Fixtures_Extract[#Headers],0)),3))</f>
        <v>WHU(H) 2-0</v>
      </c>
      <c r="M166" t="str">
        <f ca="1">IF(RIGHT(FPL_Combined[[#Headers],[Gameweek 12]],2)&lt;$B$622,INDEX(FPL_Results_Extract[Gameweek 12],MATCH($A166,FPL_Results_Extract[[Player]:[Player]],0)),INDEX(Team_Key[[Abbreviation]:[Abbreviation]],MATCH(LEFT(INDEX(FPL_Fixtures_Extract[],MATCH($A166,FPL_Fixtures_Extract[[Player]:[Player]],0),MATCH(FPL_Combined[[#Headers],[Gameweek 12]],FPL_Fixtures_Extract[#Headers],0)),LEN(INDEX(FPL_Fixtures_Extract[],MATCH($A166,FPL_Fixtures_Extract[[Player]:[Player]],0),MATCH(FPL_Combined[[#Headers],[Gameweek 12]],FPL_Fixtures_Extract[#Headers],0)))-4),Team_Key[[Full Name]:[Full Name]],0))&amp;RIGHT(INDEX(FPL_Fixtures_Extract[],MATCH($A166,FPL_Fixtures_Extract[[Player]:[Player]],0),MATCH(FPL_Combined[[#Headers],[Gameweek 12]],FPL_Fixtures_Extract[#Headers],0)),3))</f>
        <v>LEI(A) 1-2</v>
      </c>
      <c r="N166" t="str">
        <f ca="1">IF(RIGHT(FPL_Combined[[#Headers],[Gameweek 13]],2)&lt;$B$622,INDEX(FPL_Results_Extract[Gameweek 13],MATCH($A166,FPL_Results_Extract[[Player]:[Player]],0)),INDEX(Team_Key[[Abbreviation]:[Abbreviation]],MATCH(LEFT(INDEX(FPL_Fixtures_Extract[],MATCH($A166,FPL_Fixtures_Extract[[Player]:[Player]],0),MATCH(FPL_Combined[[#Headers],[Gameweek 13]],FPL_Fixtures_Extract[#Headers],0)),LEN(INDEX(FPL_Fixtures_Extract[],MATCH($A166,FPL_Fixtures_Extract[[Player]:[Player]],0),MATCH(FPL_Combined[[#Headers],[Gameweek 13]],FPL_Fixtures_Extract[#Headers],0)))-4),Team_Key[[Full Name]:[Full Name]],0))&amp;RIGHT(INDEX(FPL_Fixtures_Extract[],MATCH($A166,FPL_Fixtures_Extract[[Player]:[Player]],0),MATCH(FPL_Combined[[#Headers],[Gameweek 13]],FPL_Fixtures_Extract[#Headers],0)),3))</f>
        <v>MUN(H) 1-2</v>
      </c>
      <c r="O166" t="str">
        <f ca="1">IF(RIGHT(FPL_Combined[[#Headers],[Gameweek 14]],2)&lt;$B$622,INDEX(FPL_Results_Extract[Gameweek 14],MATCH($A166,FPL_Results_Extract[[Player]:[Player]],0)),INDEX(Team_Key[[Abbreviation]:[Abbreviation]],MATCH(LEFT(INDEX(FPL_Fixtures_Extract[],MATCH($A166,FPL_Fixtures_Extract[[Player]:[Player]],0),MATCH(FPL_Combined[[#Headers],[Gameweek 14]],FPL_Fixtures_Extract[#Headers],0)),LEN(INDEX(FPL_Fixtures_Extract[],MATCH($A166,FPL_Fixtures_Extract[[Player]:[Player]],0),MATCH(FPL_Combined[[#Headers],[Gameweek 14]],FPL_Fixtures_Extract[#Headers],0)))-4),Team_Key[[Full Name]:[Full Name]],0))&amp;RIGHT(INDEX(FPL_Fixtures_Extract[],MATCH($A166,FPL_Fixtures_Extract[[Player]:[Player]],0),MATCH(FPL_Combined[[#Headers],[Gameweek 14]],FPL_Fixtures_Extract[#Headers],0)),3))</f>
        <v>AVL(A) 3-2</v>
      </c>
      <c r="P166" t="str">
        <f ca="1">IF(RIGHT(FPL_Combined[[#Headers],[Gameweek 15]],2)&lt;$B$622,INDEX(FPL_Results_Extract[Gameweek 15],MATCH($A166,FPL_Results_Extract[[Player]:[Player]],0)),INDEX(Team_Key[[Abbreviation]:[Abbreviation]],MATCH(LEFT(INDEX(FPL_Fixtures_Extract[],MATCH($A166,FPL_Fixtures_Extract[[Player]:[Player]],0),MATCH(FPL_Combined[[#Headers],[Gameweek 15]],FPL_Fixtures_Extract[#Headers],0)),LEN(INDEX(FPL_Fixtures_Extract[],MATCH($A166,FPL_Fixtures_Extract[[Player]:[Player]],0),MATCH(FPL_Combined[[#Headers],[Gameweek 15]],FPL_Fixtures_Extract[#Headers],0)))-4),Team_Key[[Full Name]:[Full Name]],0))&amp;RIGHT(INDEX(FPL_Fixtures_Extract[],MATCH($A166,FPL_Fixtures_Extract[[Player]:[Player]],0),MATCH(FPL_Combined[[#Headers],[Gameweek 15]],FPL_Fixtures_Extract[#Headers],0)),3))</f>
        <v>NOR(H) 2-0</v>
      </c>
      <c r="Q166" t="str">
        <f ca="1">IF(RIGHT(FPL_Combined[[#Headers],[Gameweek 16]],2)&lt;$B$622,INDEX(FPL_Results_Extract[Gameweek 16],MATCH($A166,FPL_Results_Extract[[Player]:[Player]],0)),INDEX(Team_Key[[Abbreviation]:[Abbreviation]],MATCH(LEFT(INDEX(FPL_Fixtures_Extract[],MATCH($A166,FPL_Fixtures_Extract[[Player]:[Player]],0),MATCH(FPL_Combined[[#Headers],[Gameweek 16]],FPL_Fixtures_Extract[#Headers],0)),LEN(INDEX(FPL_Fixtures_Extract[],MATCH($A166,FPL_Fixtures_Extract[[Player]:[Player]],0),MATCH(FPL_Combined[[#Headers],[Gameweek 16]],FPL_Fixtures_Extract[#Headers],0)))-4),Team_Key[[Full Name]:[Full Name]],0))&amp;RIGHT(INDEX(FPL_Fixtures_Extract[],MATCH($A166,FPL_Fixtures_Extract[[Player]:[Player]],0),MATCH(FPL_Combined[[#Headers],[Gameweek 16]],FPL_Fixtures_Extract[#Headers],0)),3))</f>
        <v>SUN(A) 1-0</v>
      </c>
      <c r="R166" t="str">
        <f ca="1">IF(RIGHT(FPL_Combined[[#Headers],[Gameweek 17]],2)&lt;$B$622,INDEX(FPL_Results_Extract[Gameweek 17],MATCH($A166,FPL_Results_Extract[[Player]:[Player]],0)),INDEX(Team_Key[[Abbreviation]:[Abbreviation]],MATCH(LEFT(INDEX(FPL_Fixtures_Extract[],MATCH($A166,FPL_Fixtures_Extract[[Player]:[Player]],0),MATCH(FPL_Combined[[#Headers],[Gameweek 17]],FPL_Fixtures_Extract[#Headers],0)),LEN(INDEX(FPL_Fixtures_Extract[],MATCH($A166,FPL_Fixtures_Extract[[Player]:[Player]],0),MATCH(FPL_Combined[[#Headers],[Gameweek 17]],FPL_Fixtures_Extract[#Headers],0)))-4),Team_Key[[Full Name]:[Full Name]],0))&amp;RIGHT(INDEX(FPL_Fixtures_Extract[],MATCH($A166,FPL_Fixtures_Extract[[Player]:[Player]],0),MATCH(FPL_Combined[[#Headers],[Gameweek 17]],FPL_Fixtures_Extract[#Headers],0)),3))</f>
        <v>LIV(H) 3-0</v>
      </c>
      <c r="S166" t="str">
        <f ca="1">IF(RIGHT(FPL_Combined[[#Headers],[Gameweek 18]],2)&lt;$B$622,INDEX(FPL_Results_Extract[Gameweek 18],MATCH($A166,FPL_Results_Extract[[Player]:[Player]],0)),INDEX(Team_Key[[Abbreviation]:[Abbreviation]],MATCH(LEFT(INDEX(FPL_Fixtures_Extract[],MATCH($A166,FPL_Fixtures_Extract[[Player]:[Player]],0),MATCH(FPL_Combined[[#Headers],[Gameweek 18]],FPL_Fixtures_Extract[#Headers],0)),LEN(INDEX(FPL_Fixtures_Extract[],MATCH($A166,FPL_Fixtures_Extract[[Player]:[Player]],0),MATCH(FPL_Combined[[#Headers],[Gameweek 18]],FPL_Fixtures_Extract[#Headers],0)))-4),Team_Key[[Full Name]:[Full Name]],0))&amp;RIGHT(INDEX(FPL_Fixtures_Extract[],MATCH($A166,FPL_Fixtures_Extract[[Player]:[Player]],0),MATCH(FPL_Combined[[#Headers],[Gameweek 18]],FPL_Fixtures_Extract[#Headers],0)),3))</f>
        <v>CHE(A) 2-2</v>
      </c>
      <c r="T166" t="str">
        <f ca="1">IF(RIGHT(FPL_Combined[[#Headers],[Gameweek 19]],2)&lt;$B$622,INDEX(FPL_Results_Extract[Gameweek 19],MATCH($A166,FPL_Results_Extract[[Player]:[Player]],0)),INDEX(Team_Key[[Abbreviation]:[Abbreviation]],MATCH(LEFT(INDEX(FPL_Fixtures_Extract[],MATCH($A166,FPL_Fixtures_Extract[[Player]:[Player]],0),MATCH(FPL_Combined[[#Headers],[Gameweek 19]],FPL_Fixtures_Extract[#Headers],0)),LEN(INDEX(FPL_Fixtures_Extract[],MATCH($A166,FPL_Fixtures_Extract[[Player]:[Player]],0),MATCH(FPL_Combined[[#Headers],[Gameweek 19]],FPL_Fixtures_Extract[#Headers],0)))-4),Team_Key[[Full Name]:[Full Name]],0))&amp;RIGHT(INDEX(FPL_Fixtures_Extract[],MATCH($A166,FPL_Fixtures_Extract[[Player]:[Player]],0),MATCH(FPL_Combined[[#Headers],[Gameweek 19]],FPL_Fixtures_Extract[#Headers],0)),3))</f>
        <v>TOT(H) 1-2</v>
      </c>
      <c r="U166" t="str">
        <f ca="1">IF(RIGHT(FPL_Combined[[#Headers],[Gameweek 20]],2)&lt;$B$622,INDEX(FPL_Results_Extract[Gameweek 20],MATCH($A166,FPL_Results_Extract[[Player]:[Player]],0)),INDEX(Team_Key[[Abbreviation]:[Abbreviation]],MATCH(LEFT(INDEX(FPL_Fixtures_Extract[],MATCH($A166,FPL_Fixtures_Extract[[Player]:[Player]],0),MATCH(FPL_Combined[[#Headers],[Gameweek 20]],FPL_Fixtures_Extract[#Headers],0)),LEN(INDEX(FPL_Fixtures_Extract[],MATCH($A166,FPL_Fixtures_Extract[[Player]:[Player]],0),MATCH(FPL_Combined[[#Headers],[Gameweek 20]],FPL_Fixtures_Extract[#Headers],0)))-4),Team_Key[[Full Name]:[Full Name]],0))&amp;RIGHT(INDEX(FPL_Fixtures_Extract[],MATCH($A166,FPL_Fixtures_Extract[[Player]:[Player]],0),MATCH(FPL_Combined[[#Headers],[Gameweek 20]],FPL_Fixtures_Extract[#Headers],0)),3))</f>
        <v>MCI(H) 1-2</v>
      </c>
      <c r="V166" t="str">
        <f ca="1">IF(RIGHT(FPL_Combined[[#Headers],[Gameweek 21]],2)&lt;$B$622,INDEX(FPL_Results_Extract[Gameweek 21],MATCH($A166,FPL_Results_Extract[[Player]:[Player]],0)),INDEX(Team_Key[[Abbreviation]:[Abbreviation]],MATCH(LEFT(INDEX(FPL_Fixtures_Extract[],MATCH($A166,FPL_Fixtures_Extract[[Player]:[Player]],0),MATCH(FPL_Combined[[#Headers],[Gameweek 21]],FPL_Fixtures_Extract[#Headers],0)),LEN(INDEX(FPL_Fixtures_Extract[],MATCH($A166,FPL_Fixtures_Extract[[Player]:[Player]],0),MATCH(FPL_Combined[[#Headers],[Gameweek 21]],FPL_Fixtures_Extract[#Headers],0)))-4),Team_Key[[Full Name]:[Full Name]],0))&amp;RIGHT(INDEX(FPL_Fixtures_Extract[],MATCH($A166,FPL_Fixtures_Extract[[Player]:[Player]],0),MATCH(FPL_Combined[[#Headers],[Gameweek 21]],FPL_Fixtures_Extract[#Headers],0)),3))</f>
        <v>SOU(A) 0-2</v>
      </c>
      <c r="W166" t="str">
        <f ca="1">IF(RIGHT(FPL_Combined[[#Headers],[Gameweek 22]],2)&lt;$B$622,INDEX(FPL_Results_Extract[Gameweek 22],MATCH($A166,FPL_Results_Extract[[Player]:[Player]],0)),INDEX(Team_Key[[Abbreviation]:[Abbreviation]],MATCH(LEFT(INDEX(FPL_Fixtures_Extract[],MATCH($A166,FPL_Fixtures_Extract[[Player]:[Player]],0),MATCH(FPL_Combined[[#Headers],[Gameweek 22]],FPL_Fixtures_Extract[#Headers],0)),LEN(INDEX(FPL_Fixtures_Extract[],MATCH($A166,FPL_Fixtures_Extract[[Player]:[Player]],0),MATCH(FPL_Combined[[#Headers],[Gameweek 22]],FPL_Fixtures_Extract[#Headers],0)))-4),Team_Key[[Full Name]:[Full Name]],0))&amp;RIGHT(INDEX(FPL_Fixtures_Extract[],MATCH($A166,FPL_Fixtures_Extract[[Player]:[Player]],0),MATCH(FPL_Combined[[#Headers],[Gameweek 22]],FPL_Fixtures_Extract[#Headers],0)),3))</f>
        <v>SWA(A) 0-1</v>
      </c>
      <c r="X166" t="str">
        <f ca="1">IF(RIGHT(FPL_Combined[[#Headers],[Gameweek 23]],2)&lt;$B$622,INDEX(FPL_Results_Extract[Gameweek 23],MATCH($A166,FPL_Results_Extract[[Player]:[Player]],0)),INDEX(Team_Key[[Abbreviation]:[Abbreviation]],MATCH(LEFT(INDEX(FPL_Fixtures_Extract[],MATCH($A166,FPL_Fixtures_Extract[[Player]:[Player]],0),MATCH(FPL_Combined[[#Headers],[Gameweek 23]],FPL_Fixtures_Extract[#Headers],0)),LEN(INDEX(FPL_Fixtures_Extract[],MATCH($A166,FPL_Fixtures_Extract[[Player]:[Player]],0),MATCH(FPL_Combined[[#Headers],[Gameweek 23]],FPL_Fixtures_Extract[#Headers],0)))-4),Team_Key[[Full Name]:[Full Name]],0))&amp;RIGHT(INDEX(FPL_Fixtures_Extract[],MATCH($A166,FPL_Fixtures_Extract[[Player]:[Player]],0),MATCH(FPL_Combined[[#Headers],[Gameweek 23]],FPL_Fixtures_Extract[#Headers],0)),3))</f>
        <v>NEW(H) 2-1</v>
      </c>
      <c r="Y166" t="str">
        <f ca="1">IF(RIGHT(FPL_Combined[[#Headers],[Gameweek 24]],2)&lt;$B$622,INDEX(FPL_Results_Extract[Team],MATCH($A166,FPL_Results_Extract[[Player]:[Player]],0)),INDEX(Team_Key[[Abbreviation]:[Abbreviation]],MATCH(LEFT(INDEX(FPL_Fixtures_Extract[],MATCH($A166,FPL_Fixtures_Extract[[Player]:[Player]],0),MATCH(FPL_Combined[[#Headers],[Gameweek 24]],FPL_Fixtures_Extract[#Headers],0)),LEN(INDEX(FPL_Fixtures_Extract[],MATCH($A166,FPL_Fixtures_Extract[[Player]:[Player]],0),MATCH(FPL_Combined[[#Headers],[Gameweek 24]],FPL_Fixtures_Extract[#Headers],0)))-4),Team_Key[[Full Name]:[Full Name]],0))&amp;RIGHT(INDEX(FPL_Fixtures_Extract[],MATCH($A166,FPL_Fixtures_Extract[[Player]:[Player]],0),MATCH(FPL_Combined[[#Headers],[Gameweek 24]],FPL_Fixtures_Extract[#Headers],0)),3))</f>
        <v>WAT</v>
      </c>
      <c r="Z166" t="str">
        <f ca="1">IF(RIGHT(FPL_Combined[[#Headers],[Gameweek 25]],2)&lt;$B$622,INDEX(FPL_Results_Extract[Player],MATCH($A166,FPL_Results_Extract[[Player]:[Player]],0)),INDEX(Team_Key[[Abbreviation]:[Abbreviation]],MATCH(LEFT(INDEX(FPL_Fixtures_Extract[],MATCH($A166,FPL_Fixtures_Extract[[Player]:[Player]],0),MATCH(FPL_Combined[[#Headers],[Gameweek 25]],FPL_Fixtures_Extract[#Headers],0)),LEN(INDEX(FPL_Fixtures_Extract[],MATCH($A166,FPL_Fixtures_Extract[[Player]:[Player]],0),MATCH(FPL_Combined[[#Headers],[Gameweek 25]],FPL_Fixtures_Extract[#Headers],0)))-4),Team_Key[[Full Name]:[Full Name]],0))&amp;RIGHT(INDEX(FPL_Fixtures_Extract[],MATCH($A166,FPL_Fixtures_Extract[[Player]:[Player]],0),MATCH(FPL_Combined[[#Headers],[Gameweek 25]],FPL_Fixtures_Extract[#Headers],0)),3))</f>
        <v>Diamanti</v>
      </c>
      <c r="AA166" t="str">
        <f ca="1">IF(RIGHT(FPL_Combined[[#Headers],[Gameweek 26]],2)&lt;$B$622,INDEX(FPL_Results_Extract[Gameweek 01],MATCH($A166,FPL_Results_Extract[[Player]:[Player]],0)),INDEX(Team_Key[[Abbreviation]:[Abbreviation]],MATCH(LEFT(INDEX(FPL_Fixtures_Extract[],MATCH($A166,FPL_Fixtures_Extract[[Player]:[Player]],0),MATCH(FPL_Combined[[#Headers],[Gameweek 26]],FPL_Fixtures_Extract[#Headers],0)),LEN(INDEX(FPL_Fixtures_Extract[],MATCH($A166,FPL_Fixtures_Extract[[Player]:[Player]],0),MATCH(FPL_Combined[[#Headers],[Gameweek 26]],FPL_Fixtures_Extract[#Headers],0)))-4),Team_Key[[Full Name]:[Full Name]],0))&amp;RIGHT(INDEX(FPL_Fixtures_Extract[],MATCH($A166,FPL_Fixtures_Extract[[Player]:[Player]],0),MATCH(FPL_Combined[[#Headers],[Gameweek 26]],FPL_Fixtures_Extract[#Headers],0)),3))</f>
        <v>N/A</v>
      </c>
      <c r="AB166" t="str">
        <f ca="1">IF(RIGHT(FPL_Combined[[#Headers],[Gameweek 27]],2)&lt;$B$622,INDEX(FPL_Results_Extract[Gameweek 02],MATCH($A166,FPL_Results_Extract[[Player]:[Player]],0)),INDEX(Team_Key[[Abbreviation]:[Abbreviation]],MATCH(LEFT(INDEX(FPL_Fixtures_Extract[],MATCH($A166,FPL_Fixtures_Extract[[Player]:[Player]],0),MATCH(FPL_Combined[[#Headers],[Gameweek 27]],FPL_Fixtures_Extract[#Headers],0)),LEN(INDEX(FPL_Fixtures_Extract[],MATCH($A166,FPL_Fixtures_Extract[[Player]:[Player]],0),MATCH(FPL_Combined[[#Headers],[Gameweek 27]],FPL_Fixtures_Extract[#Headers],0)))-4),Team_Key[[Full Name]:[Full Name]],0))&amp;RIGHT(INDEX(FPL_Fixtures_Extract[],MATCH($A166,FPL_Fixtures_Extract[[Player]:[Player]],0),MATCH(FPL_Combined[[#Headers],[Gameweek 27]],FPL_Fixtures_Extract[#Headers],0)),3))</f>
        <v>N/A</v>
      </c>
      <c r="AC166" t="str">
        <f ca="1">IF(RIGHT(FPL_Combined[[#Headers],[Gameweek 28]],2)&lt;$B$622,INDEX(FPL_Results_Extract[Gameweek 03],MATCH($A166,FPL_Results_Extract[[Player]:[Player]],0)),INDEX(Team_Key[[Abbreviation]:[Abbreviation]],MATCH(LEFT(INDEX(FPL_Fixtures_Extract[],MATCH($A166,FPL_Fixtures_Extract[[Player]:[Player]],0),MATCH(FPL_Combined[[#Headers],[Gameweek 28]],FPL_Fixtures_Extract[#Headers],0)),LEN(INDEX(FPL_Fixtures_Extract[],MATCH($A166,FPL_Fixtures_Extract[[Player]:[Player]],0),MATCH(FPL_Combined[[#Headers],[Gameweek 28]],FPL_Fixtures_Extract[#Headers],0)))-4),Team_Key[[Full Name]:[Full Name]],0))&amp;RIGHT(INDEX(FPL_Fixtures_Extract[],MATCH($A166,FPL_Fixtures_Extract[[Player]:[Player]],0),MATCH(FPL_Combined[[#Headers],[Gameweek 28]],FPL_Fixtures_Extract[#Headers],0)),3))</f>
        <v>SOU(H) 0-0</v>
      </c>
      <c r="AD166" t="str">
        <f ca="1">IF(RIGHT(FPL_Combined[[#Headers],[Gameweek 29]],2)&lt;$B$622,INDEX(FPL_Results_Extract[Gameweek 04],MATCH($A166,FPL_Results_Extract[[Player]:[Player]],0)),INDEX(Team_Key[[Abbreviation]:[Abbreviation]],MATCH(LEFT(INDEX(FPL_Fixtures_Extract[],MATCH($A166,FPL_Fixtures_Extract[[Player]:[Player]],0),MATCH(FPL_Combined[[#Headers],[Gameweek 29]],FPL_Fixtures_Extract[#Headers],0)),LEN(INDEX(FPL_Fixtures_Extract[],MATCH($A166,FPL_Fixtures_Extract[[Player]:[Player]],0),MATCH(FPL_Combined[[#Headers],[Gameweek 29]],FPL_Fixtures_Extract[#Headers],0)))-4),Team_Key[[Full Name]:[Full Name]],0))&amp;RIGHT(INDEX(FPL_Fixtures_Extract[],MATCH($A166,FPL_Fixtures_Extract[[Player]:[Player]],0),MATCH(FPL_Combined[[#Headers],[Gameweek 29]],FPL_Fixtures_Extract[#Headers],0)),3))</f>
        <v>LEI(H)</v>
      </c>
      <c r="AE166" t="e">
        <f ca="1">IF(RIGHT(FPL_Combined[[#Headers],[Gameweek 30]],2)&lt;$B$622,INDEX(FPL_Results_Extract[Gameweek 05],MATCH($A166,FPL_Results_Extract[[Player]:[Player]],0)),INDEX(Team_Key[[Abbreviation]:[Abbreviation]],MATCH(LEFT(INDEX(FPL_Fixtures_Extract[],MATCH($A166,FPL_Fixtures_Extract[[Player]:[Player]],0),MATCH(FPL_Combined[[#Headers],[Gameweek 30]],FPL_Fixtures_Extract[#Headers],0)),LEN(INDEX(FPL_Fixtures_Extract[],MATCH($A166,FPL_Fixtures_Extract[[Player]:[Player]],0),MATCH(FPL_Combined[[#Headers],[Gameweek 30]],FPL_Fixtures_Extract[#Headers],0)))-4),Team_Key[[Full Name]:[Full Name]],0))&amp;RIGHT(INDEX(FPL_Fixtures_Extract[],MATCH($A166,FPL_Fixtures_Extract[[Player]:[Player]],0),MATCH(FPL_Combined[[#Headers],[Gameweek 30]],FPL_Fixtures_Extract[#Headers],0)),3))</f>
        <v>#VALUE!</v>
      </c>
      <c r="AF166" t="str">
        <f ca="1">IF(RIGHT(FPL_Combined[[#Headers],[Gameweek 31]],2)&lt;$B$622,INDEX(FPL_Results_Extract[Gameweek 06],MATCH($A166,FPL_Results_Extract[[Player]:[Player]],0)),INDEX(Team_Key[[Abbreviation]:[Abbreviation]],MATCH(LEFT(INDEX(FPL_Fixtures_Extract[],MATCH($A166,FPL_Fixtures_Extract[[Player]:[Player]],0),MATCH(FPL_Combined[[#Headers],[Gameweek 31]],FPL_Fixtures_Extract[#Headers],0)),LEN(INDEX(FPL_Fixtures_Extract[],MATCH($A166,FPL_Fixtures_Extract[[Player]:[Player]],0),MATCH(FPL_Combined[[#Headers],[Gameweek 31]],FPL_Fixtures_Extract[#Headers],0)))-4),Team_Key[[Full Name]:[Full Name]],0))&amp;RIGHT(INDEX(FPL_Fixtures_Extract[],MATCH($A166,FPL_Fixtures_Extract[[Player]:[Player]],0),MATCH(FPL_Combined[[#Headers],[Gameweek 31]],FPL_Fixtures_Extract[#Headers],0)),3))</f>
        <v>STK(H)</v>
      </c>
      <c r="AG166" t="str">
        <f ca="1">IF(RIGHT(FPL_Combined[[#Headers],[Gameweek 32]],2)&lt;$B$622,INDEX(FPL_Results_Extract[Gameweek 07],MATCH($A166,FPL_Results_Extract[[Player]:[Player]],0)),INDEX(Team_Key[[Abbreviation]:[Abbreviation]],MATCH(LEFT(INDEX(FPL_Fixtures_Extract[],MATCH($A166,FPL_Fixtures_Extract[[Player]:[Player]],0),MATCH(FPL_Combined[[#Headers],[Gameweek 32]],FPL_Fixtures_Extract[#Headers],0)),LEN(INDEX(FPL_Fixtures_Extract[],MATCH($A166,FPL_Fixtures_Extract[[Player]:[Player]],0),MATCH(FPL_Combined[[#Headers],[Gameweek 32]],FPL_Fixtures_Extract[#Headers],0)))-4),Team_Key[[Full Name]:[Full Name]],0))&amp;RIGHT(INDEX(FPL_Fixtures_Extract[],MATCH($A166,FPL_Fixtures_Extract[[Player]:[Player]],0),MATCH(FPL_Combined[[#Headers],[Gameweek 32]],FPL_Fixtures_Extract[#Headers],0)),3))</f>
        <v>ARS(A)</v>
      </c>
      <c r="AH166" t="str">
        <f ca="1">IF(RIGHT(FPL_Combined[[#Headers],[Gameweek 33]],2)&lt;$B$622,INDEX(FPL_Results_Extract[Gameweek 08],MATCH($A166,FPL_Results_Extract[[Player]:[Player]],0)),INDEX(Team_Key[[Abbreviation]:[Abbreviation]],MATCH(LEFT(INDEX(FPL_Fixtures_Extract[],MATCH($A166,FPL_Fixtures_Extract[[Player]:[Player]],0),MATCH(FPL_Combined[[#Headers],[Gameweek 33]],FPL_Fixtures_Extract[#Headers],0)),LEN(INDEX(FPL_Fixtures_Extract[],MATCH($A166,FPL_Fixtures_Extract[[Player]:[Player]],0),MATCH(FPL_Combined[[#Headers],[Gameweek 33]],FPL_Fixtures_Extract[#Headers],0)))-4),Team_Key[[Full Name]:[Full Name]],0))&amp;RIGHT(INDEX(FPL_Fixtures_Extract[],MATCH($A166,FPL_Fixtures_Extract[[Player]:[Player]],0),MATCH(FPL_Combined[[#Headers],[Gameweek 33]],FPL_Fixtures_Extract[#Headers],0)),3))</f>
        <v>EVE(H)</v>
      </c>
      <c r="AI166" t="str">
        <f ca="1">IF(RIGHT(FPL_Combined[[#Headers],[Gameweek 34]],2)&lt;$B$622,INDEX(FPL_Results_Extract[Gameweek 09],MATCH($A166,FPL_Results_Extract[[Player]:[Player]],0)),INDEX(Team_Key[[Abbreviation]:[Abbreviation]],MATCH(LEFT(INDEX(FPL_Fixtures_Extract[],MATCH($A166,FPL_Fixtures_Extract[[Player]:[Player]],0),MATCH(FPL_Combined[[#Headers],[Gameweek 34]],FPL_Fixtures_Extract[#Headers],0)),LEN(INDEX(FPL_Fixtures_Extract[],MATCH($A166,FPL_Fixtures_Extract[[Player]:[Player]],0),MATCH(FPL_Combined[[#Headers],[Gameweek 34]],FPL_Fixtures_Extract[#Headers],0)))-4),Team_Key[[Full Name]:[Full Name]],0))&amp;RIGHT(INDEX(FPL_Fixtures_Extract[],MATCH($A166,FPL_Fixtures_Extract[[Player]:[Player]],0),MATCH(FPL_Combined[[#Headers],[Gameweek 34]],FPL_Fixtures_Extract[#Headers],0)),3))</f>
        <v>WBA(A)</v>
      </c>
      <c r="AJ166" t="str">
        <f ca="1">IF(RIGHT(FPL_Combined[[#Headers],[Gameweek 35]],2)&lt;$B$622,INDEX(FPL_Results_Extract[Gameweek 10],MATCH($A166,FPL_Results_Extract[[Player]:[Player]],0)),INDEX(Team_Key[[Abbreviation]:[Abbreviation]],MATCH(LEFT(INDEX(FPL_Fixtures_Extract[],MATCH($A166,FPL_Fixtures_Extract[[Player]:[Player]],0),MATCH(FPL_Combined[[#Headers],[Gameweek 35]],FPL_Fixtures_Extract[#Headers],0)),LEN(INDEX(FPL_Fixtures_Extract[],MATCH($A166,FPL_Fixtures_Extract[[Player]:[Player]],0),MATCH(FPL_Combined[[#Headers],[Gameweek 35]],FPL_Fixtures_Extract[#Headers],0)))-4),Team_Key[[Full Name]:[Full Name]],0))&amp;RIGHT(INDEX(FPL_Fixtures_Extract[],MATCH($A166,FPL_Fixtures_Extract[[Player]:[Player]],0),MATCH(FPL_Combined[[#Headers],[Gameweek 35]],FPL_Fixtures_Extract[#Headers],0)),3))</f>
        <v>NOR(A)</v>
      </c>
      <c r="AK166" t="str">
        <f ca="1">IF(RIGHT(FPL_Combined[[#Headers],[Gameweek 36]],2)&lt;$B$622,INDEX(FPL_Results_Extract[Gameweek 11],MATCH($A166,FPL_Results_Extract[[Player]:[Player]],0)),INDEX(Team_Key[[Abbreviation]:[Abbreviation]],MATCH(LEFT(INDEX(FPL_Fixtures_Extract[],MATCH($A166,FPL_Fixtures_Extract[[Player]:[Player]],0),MATCH(FPL_Combined[[#Headers],[Gameweek 36]],FPL_Fixtures_Extract[#Headers],0)),LEN(INDEX(FPL_Fixtures_Extract[],MATCH($A166,FPL_Fixtures_Extract[[Player]:[Player]],0),MATCH(FPL_Combined[[#Headers],[Gameweek 36]],FPL_Fixtures_Extract[#Headers],0)))-4),Team_Key[[Full Name]:[Full Name]],0))&amp;RIGHT(INDEX(FPL_Fixtures_Extract[],MATCH($A166,FPL_Fixtures_Extract[[Player]:[Player]],0),MATCH(FPL_Combined[[#Headers],[Gameweek 36]],FPL_Fixtures_Extract[#Headers],0)),3))</f>
        <v>AVL(H)</v>
      </c>
      <c r="AL166" t="str">
        <f ca="1">IF(RIGHT(FPL_Combined[[#Headers],[Gameweek 37]],2)&lt;$B$622,INDEX(FPL_Results_Extract[Gameweek 12],MATCH($A166,FPL_Results_Extract[[Player]:[Player]],0)),INDEX(Team_Key[[Abbreviation]:[Abbreviation]],MATCH(LEFT(INDEX(FPL_Fixtures_Extract[],MATCH($A166,FPL_Fixtures_Extract[[Player]:[Player]],0),MATCH(FPL_Combined[[#Headers],[Gameweek 37]],FPL_Fixtures_Extract[#Headers],0)),LEN(INDEX(FPL_Fixtures_Extract[],MATCH($A166,FPL_Fixtures_Extract[[Player]:[Player]],0),MATCH(FPL_Combined[[#Headers],[Gameweek 37]],FPL_Fixtures_Extract[#Headers],0)))-4),Team_Key[[Full Name]:[Full Name]],0))&amp;RIGHT(INDEX(FPL_Fixtures_Extract[],MATCH($A166,FPL_Fixtures_Extract[[Player]:[Player]],0),MATCH(FPL_Combined[[#Headers],[Gameweek 37]],FPL_Fixtures_Extract[#Headers],0)),3))</f>
        <v>LIV(A)</v>
      </c>
      <c r="AM166" t="str">
        <f ca="1">IF(RIGHT(FPL_Combined[[#Headers],[Gameweek 38]],2)&lt;$B$622,INDEX(FPL_Results_Extract[Gameweek 13],MATCH($A166,FPL_Results_Extract[[Player]:[Player]],0)),INDEX(Team_Key[[Abbreviation]:[Abbreviation]],MATCH(LEFT(INDEX(FPL_Fixtures_Extract[],MATCH($A166,FPL_Fixtures_Extract[[Player]:[Player]],0),MATCH(FPL_Combined[[#Headers],[Gameweek 38]],FPL_Fixtures_Extract[#Headers],0)),LEN(INDEX(FPL_Fixtures_Extract[],MATCH($A166,FPL_Fixtures_Extract[[Player]:[Player]],0),MATCH(FPL_Combined[[#Headers],[Gameweek 38]],FPL_Fixtures_Extract[#Headers],0)))-4),Team_Key[[Full Name]:[Full Name]],0))&amp;RIGHT(INDEX(FPL_Fixtures_Extract[],MATCH($A166,FPL_Fixtures_Extract[[Player]:[Player]],0),MATCH(FPL_Combined[[#Headers],[Gameweek 38]],FPL_Fixtures_Extract[#Headers],0)),3))</f>
        <v>SUN(H)</v>
      </c>
    </row>
    <row r="167" spans="1:39" x14ac:dyDescent="0.45">
      <c r="A167" t="s">
        <v>282</v>
      </c>
      <c r="B167" t="str">
        <f ca="1">IF(RIGHT(FPL_Combined[[#Headers],[Gameweek 01]],2)&lt;$B$622,INDEX(FPL_Results_Extract[Gameweek 01],MATCH($A167,FPL_Results_Extract[[Player]:[Player]],0)),INDEX(Team_Key[[Abbreviation]:[Abbreviation]],MATCH(LEFT(INDEX(FPL_Fixtures_Extract[],MATCH($A167,FPL_Fixtures_Extract[[Player]:[Player]],0),MATCH(FPL_Combined[[#Headers],[Gameweek 01]],FPL_Fixtures_Extract[#Headers],0)),LEN(INDEX(FPL_Fixtures_Extract[],MATCH($A167,FPL_Fixtures_Extract[[Player]:[Player]],0),MATCH(FPL_Combined[[#Headers],[Gameweek 01]],FPL_Fixtures_Extract[#Headers],0)))-4),Team_Key[[Full Name]:[Full Name]],0))&amp;RIGHT(INDEX(FPL_Fixtures_Extract[],MATCH($A167,FPL_Fixtures_Extract[[Player]:[Player]],0),MATCH(FPL_Combined[[#Headers],[Gameweek 01]],FPL_Fixtures_Extract[#Headers],0)),3))</f>
        <v>MUN(A) 0-1</v>
      </c>
      <c r="C167" t="str">
        <f ca="1">IF(RIGHT(FPL_Combined[[#Headers],[Gameweek 02]],2)&lt;$B$622,INDEX(FPL_Results_Extract[Gameweek 02],MATCH($A167,FPL_Results_Extract[[Player]:[Player]],0)),INDEX(Team_Key[[Abbreviation]:[Abbreviation]],MATCH(LEFT(INDEX(FPL_Fixtures_Extract[],MATCH($A167,FPL_Fixtures_Extract[[Player]:[Player]],0),MATCH(FPL_Combined[[#Headers],[Gameweek 02]],FPL_Fixtures_Extract[#Headers],0)),LEN(INDEX(FPL_Fixtures_Extract[],MATCH($A167,FPL_Fixtures_Extract[[Player]:[Player]],0),MATCH(FPL_Combined[[#Headers],[Gameweek 02]],FPL_Fixtures_Extract[#Headers],0)))-4),Team_Key[[Full Name]:[Full Name]],0))&amp;RIGHT(INDEX(FPL_Fixtures_Extract[],MATCH($A167,FPL_Fixtures_Extract[[Player]:[Player]],0),MATCH(FPL_Combined[[#Headers],[Gameweek 02]],FPL_Fixtures_Extract[#Headers],0)),3))</f>
        <v>STK(H) 2-2</v>
      </c>
      <c r="D167" t="str">
        <f ca="1">IF(RIGHT(FPL_Combined[[#Headers],[Gameweek 03]],2)&lt;$B$622,INDEX(FPL_Results_Extract[Gameweek 03],MATCH($A167,FPL_Results_Extract[[Player]:[Player]],0)),INDEX(Team_Key[[Abbreviation]:[Abbreviation]],MATCH(LEFT(INDEX(FPL_Fixtures_Extract[],MATCH($A167,FPL_Fixtures_Extract[[Player]:[Player]],0),MATCH(FPL_Combined[[#Headers],[Gameweek 03]],FPL_Fixtures_Extract[#Headers],0)),LEN(INDEX(FPL_Fixtures_Extract[],MATCH($A167,FPL_Fixtures_Extract[[Player]:[Player]],0),MATCH(FPL_Combined[[#Headers],[Gameweek 03]],FPL_Fixtures_Extract[#Headers],0)))-4),Team_Key[[Full Name]:[Full Name]],0))&amp;RIGHT(INDEX(FPL_Fixtures_Extract[],MATCH($A167,FPL_Fixtures_Extract[[Player]:[Player]],0),MATCH(FPL_Combined[[#Headers],[Gameweek 03]],FPL_Fixtures_Extract[#Headers],0)),3))</f>
        <v>LEI(A) 1-1</v>
      </c>
      <c r="E167" t="str">
        <f ca="1">IF(RIGHT(FPL_Combined[[#Headers],[Gameweek 04]],2)&lt;$B$622,INDEX(FPL_Results_Extract[Gameweek 04],MATCH($A167,FPL_Results_Extract[[Player]:[Player]],0)),INDEX(Team_Key[[Abbreviation]:[Abbreviation]],MATCH(LEFT(INDEX(FPL_Fixtures_Extract[],MATCH($A167,FPL_Fixtures_Extract[[Player]:[Player]],0),MATCH(FPL_Combined[[#Headers],[Gameweek 04]],FPL_Fixtures_Extract[#Headers],0)),LEN(INDEX(FPL_Fixtures_Extract[],MATCH($A167,FPL_Fixtures_Extract[[Player]:[Player]],0),MATCH(FPL_Combined[[#Headers],[Gameweek 04]],FPL_Fixtures_Extract[#Headers],0)))-4),Team_Key[[Full Name]:[Full Name]],0))&amp;RIGHT(INDEX(FPL_Fixtures_Extract[],MATCH($A167,FPL_Fixtures_Extract[[Player]:[Player]],0),MATCH(FPL_Combined[[#Headers],[Gameweek 04]],FPL_Fixtures_Extract[#Headers],0)),3))</f>
        <v>EVE(H) 0-0</v>
      </c>
      <c r="F167" t="str">
        <f ca="1">IF(RIGHT(FPL_Combined[[#Headers],[Gameweek 05]],2)&lt;$B$622,INDEX(FPL_Results_Extract[Gameweek 05],MATCH($A167,FPL_Results_Extract[[Player]:[Player]],0)),INDEX(Team_Key[[Abbreviation]:[Abbreviation]],MATCH(LEFT(INDEX(FPL_Fixtures_Extract[],MATCH($A167,FPL_Fixtures_Extract[[Player]:[Player]],0),MATCH(FPL_Combined[[#Headers],[Gameweek 05]],FPL_Fixtures_Extract[#Headers],0)),LEN(INDEX(FPL_Fixtures_Extract[],MATCH($A167,FPL_Fixtures_Extract[[Player]:[Player]],0),MATCH(FPL_Combined[[#Headers],[Gameweek 05]],FPL_Fixtures_Extract[#Headers],0)))-4),Team_Key[[Full Name]:[Full Name]],0))&amp;RIGHT(INDEX(FPL_Fixtures_Extract[],MATCH($A167,FPL_Fixtures_Extract[[Player]:[Player]],0),MATCH(FPL_Combined[[#Headers],[Gameweek 05]],FPL_Fixtures_Extract[#Headers],0)),3))</f>
        <v>SUN(A) 1-0</v>
      </c>
      <c r="G167" t="str">
        <f ca="1">IF(RIGHT(FPL_Combined[[#Headers],[Gameweek 06]],2)&lt;$B$622,INDEX(FPL_Results_Extract[Gameweek 06],MATCH($A167,FPL_Results_Extract[[Player]:[Player]],0)),INDEX(Team_Key[[Abbreviation]:[Abbreviation]],MATCH(LEFT(INDEX(FPL_Fixtures_Extract[],MATCH($A167,FPL_Fixtures_Extract[[Player]:[Player]],0),MATCH(FPL_Combined[[#Headers],[Gameweek 06]],FPL_Fixtures_Extract[#Headers],0)),LEN(INDEX(FPL_Fixtures_Extract[],MATCH($A167,FPL_Fixtures_Extract[[Player]:[Player]],0),MATCH(FPL_Combined[[#Headers],[Gameweek 06]],FPL_Fixtures_Extract[#Headers],0)))-4),Team_Key[[Full Name]:[Full Name]],0))&amp;RIGHT(INDEX(FPL_Fixtures_Extract[],MATCH($A167,FPL_Fixtures_Extract[[Player]:[Player]],0),MATCH(FPL_Combined[[#Headers],[Gameweek 06]],FPL_Fixtures_Extract[#Headers],0)),3))</f>
        <v>CRY(H) 1-0</v>
      </c>
      <c r="H167" t="str">
        <f ca="1">IF(RIGHT(FPL_Combined[[#Headers],[Gameweek 07]],2)&lt;$B$622,INDEX(FPL_Results_Extract[Gameweek 07],MATCH($A167,FPL_Results_Extract[[Player]:[Player]],0)),INDEX(Team_Key[[Abbreviation]:[Abbreviation]],MATCH(LEFT(INDEX(FPL_Fixtures_Extract[],MATCH($A167,FPL_Fixtures_Extract[[Player]:[Player]],0),MATCH(FPL_Combined[[#Headers],[Gameweek 07]],FPL_Fixtures_Extract[#Headers],0)),LEN(INDEX(FPL_Fixtures_Extract[],MATCH($A167,FPL_Fixtures_Extract[[Player]:[Player]],0),MATCH(FPL_Combined[[#Headers],[Gameweek 07]],FPL_Fixtures_Extract[#Headers],0)))-4),Team_Key[[Full Name]:[Full Name]],0))&amp;RIGHT(INDEX(FPL_Fixtures_Extract[],MATCH($A167,FPL_Fixtures_Extract[[Player]:[Player]],0),MATCH(FPL_Combined[[#Headers],[Gameweek 07]],FPL_Fixtures_Extract[#Headers],0)),3))</f>
        <v>MCI(H) 4-1</v>
      </c>
      <c r="I167" t="str">
        <f ca="1">IF(RIGHT(FPL_Combined[[#Headers],[Gameweek 08]],2)&lt;$B$622,INDEX(FPL_Results_Extract[Gameweek 08],MATCH($A167,FPL_Results_Extract[[Player]:[Player]],0)),INDEX(Team_Key[[Abbreviation]:[Abbreviation]],MATCH(LEFT(INDEX(FPL_Fixtures_Extract[],MATCH($A167,FPL_Fixtures_Extract[[Player]:[Player]],0),MATCH(FPL_Combined[[#Headers],[Gameweek 08]],FPL_Fixtures_Extract[#Headers],0)),LEN(INDEX(FPL_Fixtures_Extract[],MATCH($A167,FPL_Fixtures_Extract[[Player]:[Player]],0),MATCH(FPL_Combined[[#Headers],[Gameweek 08]],FPL_Fixtures_Extract[#Headers],0)))-4),Team_Key[[Full Name]:[Full Name]],0))&amp;RIGHT(INDEX(FPL_Fixtures_Extract[],MATCH($A167,FPL_Fixtures_Extract[[Player]:[Player]],0),MATCH(FPL_Combined[[#Headers],[Gameweek 08]],FPL_Fixtures_Extract[#Headers],0)),3))</f>
        <v>SWA(A) 2-2</v>
      </c>
      <c r="J167" t="str">
        <f ca="1">IF(RIGHT(FPL_Combined[[#Headers],[Gameweek 09]],2)&lt;$B$622,INDEX(FPL_Results_Extract[Gameweek 09],MATCH($A167,FPL_Results_Extract[[Player]:[Player]],0)),INDEX(Team_Key[[Abbreviation]:[Abbreviation]],MATCH(LEFT(INDEX(FPL_Fixtures_Extract[],MATCH($A167,FPL_Fixtures_Extract[[Player]:[Player]],0),MATCH(FPL_Combined[[#Headers],[Gameweek 09]],FPL_Fixtures_Extract[#Headers],0)),LEN(INDEX(FPL_Fixtures_Extract[],MATCH($A167,FPL_Fixtures_Extract[[Player]:[Player]],0),MATCH(FPL_Combined[[#Headers],[Gameweek 09]],FPL_Fixtures_Extract[#Headers],0)))-4),Team_Key[[Full Name]:[Full Name]],0))&amp;RIGHT(INDEX(FPL_Fixtures_Extract[],MATCH($A167,FPL_Fixtures_Extract[[Player]:[Player]],0),MATCH(FPL_Combined[[#Headers],[Gameweek 09]],FPL_Fixtures_Extract[#Headers],0)),3))</f>
        <v>LIV(H) 0-0</v>
      </c>
      <c r="K167" t="str">
        <f ca="1">IF(RIGHT(FPL_Combined[[#Headers],[Gameweek 10]],2)&lt;$B$622,INDEX(FPL_Results_Extract[Gameweek 10],MATCH($A167,FPL_Results_Extract[[Player]:[Player]],0)),INDEX(Team_Key[[Abbreviation]:[Abbreviation]],MATCH(LEFT(INDEX(FPL_Fixtures_Extract[],MATCH($A167,FPL_Fixtures_Extract[[Player]:[Player]],0),MATCH(FPL_Combined[[#Headers],[Gameweek 10]],FPL_Fixtures_Extract[#Headers],0)),LEN(INDEX(FPL_Fixtures_Extract[],MATCH($A167,FPL_Fixtures_Extract[[Player]:[Player]],0),MATCH(FPL_Combined[[#Headers],[Gameweek 10]],FPL_Fixtures_Extract[#Headers],0)))-4),Team_Key[[Full Name]:[Full Name]],0))&amp;RIGHT(INDEX(FPL_Fixtures_Extract[],MATCH($A167,FPL_Fixtures_Extract[[Player]:[Player]],0),MATCH(FPL_Combined[[#Headers],[Gameweek 10]],FPL_Fixtures_Extract[#Headers],0)),3))</f>
        <v>BOU(A) 5-1</v>
      </c>
      <c r="L167" t="str">
        <f ca="1">IF(RIGHT(FPL_Combined[[#Headers],[Gameweek 11]],2)&lt;$B$622,INDEX(FPL_Results_Extract[Gameweek 11],MATCH($A167,FPL_Results_Extract[[Player]:[Player]],0)),INDEX(Team_Key[[Abbreviation]:[Abbreviation]],MATCH(LEFT(INDEX(FPL_Fixtures_Extract[],MATCH($A167,FPL_Fixtures_Extract[[Player]:[Player]],0),MATCH(FPL_Combined[[#Headers],[Gameweek 11]],FPL_Fixtures_Extract[#Headers],0)),LEN(INDEX(FPL_Fixtures_Extract[],MATCH($A167,FPL_Fixtures_Extract[[Player]:[Player]],0),MATCH(FPL_Combined[[#Headers],[Gameweek 11]],FPL_Fixtures_Extract[#Headers],0)))-4),Team_Key[[Full Name]:[Full Name]],0))&amp;RIGHT(INDEX(FPL_Fixtures_Extract[],MATCH($A167,FPL_Fixtures_Extract[[Player]:[Player]],0),MATCH(FPL_Combined[[#Headers],[Gameweek 11]],FPL_Fixtures_Extract[#Headers],0)),3))</f>
        <v>AVL(H) 3-1</v>
      </c>
      <c r="M167" t="str">
        <f ca="1">IF(RIGHT(FPL_Combined[[#Headers],[Gameweek 12]],2)&lt;$B$622,INDEX(FPL_Results_Extract[Gameweek 12],MATCH($A167,FPL_Results_Extract[[Player]:[Player]],0)),INDEX(Team_Key[[Abbreviation]:[Abbreviation]],MATCH(LEFT(INDEX(FPL_Fixtures_Extract[],MATCH($A167,FPL_Fixtures_Extract[[Player]:[Player]],0),MATCH(FPL_Combined[[#Headers],[Gameweek 12]],FPL_Fixtures_Extract[#Headers],0)),LEN(INDEX(FPL_Fixtures_Extract[],MATCH($A167,FPL_Fixtures_Extract[[Player]:[Player]],0),MATCH(FPL_Combined[[#Headers],[Gameweek 12]],FPL_Fixtures_Extract[#Headers],0)))-4),Team_Key[[Full Name]:[Full Name]],0))&amp;RIGHT(INDEX(FPL_Fixtures_Extract[],MATCH($A167,FPL_Fixtures_Extract[[Player]:[Player]],0),MATCH(FPL_Combined[[#Headers],[Gameweek 12]],FPL_Fixtures_Extract[#Headers],0)),3))</f>
        <v>ARS(A) 1-1</v>
      </c>
      <c r="N167" t="str">
        <f ca="1">IF(RIGHT(FPL_Combined[[#Headers],[Gameweek 13]],2)&lt;$B$622,INDEX(FPL_Results_Extract[Gameweek 13],MATCH($A167,FPL_Results_Extract[[Player]:[Player]],0)),INDEX(Team_Key[[Abbreviation]:[Abbreviation]],MATCH(LEFT(INDEX(FPL_Fixtures_Extract[],MATCH($A167,FPL_Fixtures_Extract[[Player]:[Player]],0),MATCH(FPL_Combined[[#Headers],[Gameweek 13]],FPL_Fixtures_Extract[#Headers],0)),LEN(INDEX(FPL_Fixtures_Extract[],MATCH($A167,FPL_Fixtures_Extract[[Player]:[Player]],0),MATCH(FPL_Combined[[#Headers],[Gameweek 13]],FPL_Fixtures_Extract[#Headers],0)))-4),Team_Key[[Full Name]:[Full Name]],0))&amp;RIGHT(INDEX(FPL_Fixtures_Extract[],MATCH($A167,FPL_Fixtures_Extract[[Player]:[Player]],0),MATCH(FPL_Combined[[#Headers],[Gameweek 13]],FPL_Fixtures_Extract[#Headers],0)),3))</f>
        <v>WHU(H) 4-1</v>
      </c>
      <c r="O167" t="str">
        <f ca="1">IF(RIGHT(FPL_Combined[[#Headers],[Gameweek 14]],2)&lt;$B$622,INDEX(FPL_Results_Extract[Gameweek 14],MATCH($A167,FPL_Results_Extract[[Player]:[Player]],0)),INDEX(Team_Key[[Abbreviation]:[Abbreviation]],MATCH(LEFT(INDEX(FPL_Fixtures_Extract[],MATCH($A167,FPL_Fixtures_Extract[[Player]:[Player]],0),MATCH(FPL_Combined[[#Headers],[Gameweek 14]],FPL_Fixtures_Extract[#Headers],0)),LEN(INDEX(FPL_Fixtures_Extract[],MATCH($A167,FPL_Fixtures_Extract[[Player]:[Player]],0),MATCH(FPL_Combined[[#Headers],[Gameweek 14]],FPL_Fixtures_Extract[#Headers],0)))-4),Team_Key[[Full Name]:[Full Name]],0))&amp;RIGHT(INDEX(FPL_Fixtures_Extract[],MATCH($A167,FPL_Fixtures_Extract[[Player]:[Player]],0),MATCH(FPL_Combined[[#Headers],[Gameweek 14]],FPL_Fixtures_Extract[#Headers],0)),3))</f>
        <v>CHE(H) 0-0</v>
      </c>
      <c r="P167" t="str">
        <f ca="1">IF(RIGHT(FPL_Combined[[#Headers],[Gameweek 15]],2)&lt;$B$622,INDEX(FPL_Results_Extract[Gameweek 15],MATCH($A167,FPL_Results_Extract[[Player]:[Player]],0)),INDEX(Team_Key[[Abbreviation]:[Abbreviation]],MATCH(LEFT(INDEX(FPL_Fixtures_Extract[],MATCH($A167,FPL_Fixtures_Extract[[Player]:[Player]],0),MATCH(FPL_Combined[[#Headers],[Gameweek 15]],FPL_Fixtures_Extract[#Headers],0)),LEN(INDEX(FPL_Fixtures_Extract[],MATCH($A167,FPL_Fixtures_Extract[[Player]:[Player]],0),MATCH(FPL_Combined[[#Headers],[Gameweek 15]],FPL_Fixtures_Extract[#Headers],0)))-4),Team_Key[[Full Name]:[Full Name]],0))&amp;RIGHT(INDEX(FPL_Fixtures_Extract[],MATCH($A167,FPL_Fixtures_Extract[[Player]:[Player]],0),MATCH(FPL_Combined[[#Headers],[Gameweek 15]],FPL_Fixtures_Extract[#Headers],0)),3))</f>
        <v>WBA(A) 1-1</v>
      </c>
      <c r="Q167" t="str">
        <f ca="1">IF(RIGHT(FPL_Combined[[#Headers],[Gameweek 16]],2)&lt;$B$622,INDEX(FPL_Results_Extract[Gameweek 16],MATCH($A167,FPL_Results_Extract[[Player]:[Player]],0)),INDEX(Team_Key[[Abbreviation]:[Abbreviation]],MATCH(LEFT(INDEX(FPL_Fixtures_Extract[],MATCH($A167,FPL_Fixtures_Extract[[Player]:[Player]],0),MATCH(FPL_Combined[[#Headers],[Gameweek 16]],FPL_Fixtures_Extract[#Headers],0)),LEN(INDEX(FPL_Fixtures_Extract[],MATCH($A167,FPL_Fixtures_Extract[[Player]:[Player]],0),MATCH(FPL_Combined[[#Headers],[Gameweek 16]],FPL_Fixtures_Extract[#Headers],0)))-4),Team_Key[[Full Name]:[Full Name]],0))&amp;RIGHT(INDEX(FPL_Fixtures_Extract[],MATCH($A167,FPL_Fixtures_Extract[[Player]:[Player]],0),MATCH(FPL_Combined[[#Headers],[Gameweek 16]],FPL_Fixtures_Extract[#Headers],0)),3))</f>
        <v>NEW(H) 1-2</v>
      </c>
      <c r="R167" t="str">
        <f ca="1">IF(RIGHT(FPL_Combined[[#Headers],[Gameweek 17]],2)&lt;$B$622,INDEX(FPL_Results_Extract[Gameweek 17],MATCH($A167,FPL_Results_Extract[[Player]:[Player]],0)),INDEX(Team_Key[[Abbreviation]:[Abbreviation]],MATCH(LEFT(INDEX(FPL_Fixtures_Extract[],MATCH($A167,FPL_Fixtures_Extract[[Player]:[Player]],0),MATCH(FPL_Combined[[#Headers],[Gameweek 17]],FPL_Fixtures_Extract[#Headers],0)),LEN(INDEX(FPL_Fixtures_Extract[],MATCH($A167,FPL_Fixtures_Extract[[Player]:[Player]],0),MATCH(FPL_Combined[[#Headers],[Gameweek 17]],FPL_Fixtures_Extract[#Headers],0)))-4),Team_Key[[Full Name]:[Full Name]],0))&amp;RIGHT(INDEX(FPL_Fixtures_Extract[],MATCH($A167,FPL_Fixtures_Extract[[Player]:[Player]],0),MATCH(FPL_Combined[[#Headers],[Gameweek 17]],FPL_Fixtures_Extract[#Headers],0)),3))</f>
        <v>SOU(A) 2-0</v>
      </c>
      <c r="S167" t="str">
        <f ca="1">IF(RIGHT(FPL_Combined[[#Headers],[Gameweek 18]],2)&lt;$B$622,INDEX(FPL_Results_Extract[Gameweek 18],MATCH($A167,FPL_Results_Extract[[Player]:[Player]],0)),INDEX(Team_Key[[Abbreviation]:[Abbreviation]],MATCH(LEFT(INDEX(FPL_Fixtures_Extract[],MATCH($A167,FPL_Fixtures_Extract[[Player]:[Player]],0),MATCH(FPL_Combined[[#Headers],[Gameweek 18]],FPL_Fixtures_Extract[#Headers],0)),LEN(INDEX(FPL_Fixtures_Extract[],MATCH($A167,FPL_Fixtures_Extract[[Player]:[Player]],0),MATCH(FPL_Combined[[#Headers],[Gameweek 18]],FPL_Fixtures_Extract[#Headers],0)))-4),Team_Key[[Full Name]:[Full Name]],0))&amp;RIGHT(INDEX(FPL_Fixtures_Extract[],MATCH($A167,FPL_Fixtures_Extract[[Player]:[Player]],0),MATCH(FPL_Combined[[#Headers],[Gameweek 18]],FPL_Fixtures_Extract[#Headers],0)),3))</f>
        <v>NOR(H) 3-0</v>
      </c>
      <c r="T167" t="str">
        <f ca="1">IF(RIGHT(FPL_Combined[[#Headers],[Gameweek 19]],2)&lt;$B$622,INDEX(FPL_Results_Extract[Gameweek 19],MATCH($A167,FPL_Results_Extract[[Player]:[Player]],0)),INDEX(Team_Key[[Abbreviation]:[Abbreviation]],MATCH(LEFT(INDEX(FPL_Fixtures_Extract[],MATCH($A167,FPL_Fixtures_Extract[[Player]:[Player]],0),MATCH(FPL_Combined[[#Headers],[Gameweek 19]],FPL_Fixtures_Extract[#Headers],0)),LEN(INDEX(FPL_Fixtures_Extract[],MATCH($A167,FPL_Fixtures_Extract[[Player]:[Player]],0),MATCH(FPL_Combined[[#Headers],[Gameweek 19]],FPL_Fixtures_Extract[#Headers],0)))-4),Team_Key[[Full Name]:[Full Name]],0))&amp;RIGHT(INDEX(FPL_Fixtures_Extract[],MATCH($A167,FPL_Fixtures_Extract[[Player]:[Player]],0),MATCH(FPL_Combined[[#Headers],[Gameweek 19]],FPL_Fixtures_Extract[#Headers],0)),3))</f>
        <v>WAT(A) 2-1</v>
      </c>
      <c r="U167" t="str">
        <f ca="1">IF(RIGHT(FPL_Combined[[#Headers],[Gameweek 20]],2)&lt;$B$622,INDEX(FPL_Results_Extract[Gameweek 20],MATCH($A167,FPL_Results_Extract[[Player]:[Player]],0)),INDEX(Team_Key[[Abbreviation]:[Abbreviation]],MATCH(LEFT(INDEX(FPL_Fixtures_Extract[],MATCH($A167,FPL_Fixtures_Extract[[Player]:[Player]],0),MATCH(FPL_Combined[[#Headers],[Gameweek 20]],FPL_Fixtures_Extract[#Headers],0)),LEN(INDEX(FPL_Fixtures_Extract[],MATCH($A167,FPL_Fixtures_Extract[[Player]:[Player]],0),MATCH(FPL_Combined[[#Headers],[Gameweek 20]],FPL_Fixtures_Extract[#Headers],0)))-4),Team_Key[[Full Name]:[Full Name]],0))&amp;RIGHT(INDEX(FPL_Fixtures_Extract[],MATCH($A167,FPL_Fixtures_Extract[[Player]:[Player]],0),MATCH(FPL_Combined[[#Headers],[Gameweek 20]],FPL_Fixtures_Extract[#Headers],0)),3))</f>
        <v>EVE(A) 1-1</v>
      </c>
      <c r="V167" t="str">
        <f ca="1">IF(RIGHT(FPL_Combined[[#Headers],[Gameweek 21]],2)&lt;$B$622,INDEX(FPL_Results_Extract[Gameweek 21],MATCH($A167,FPL_Results_Extract[[Player]:[Player]],0)),INDEX(Team_Key[[Abbreviation]:[Abbreviation]],MATCH(LEFT(INDEX(FPL_Fixtures_Extract[],MATCH($A167,FPL_Fixtures_Extract[[Player]:[Player]],0),MATCH(FPL_Combined[[#Headers],[Gameweek 21]],FPL_Fixtures_Extract[#Headers],0)),LEN(INDEX(FPL_Fixtures_Extract[],MATCH($A167,FPL_Fixtures_Extract[[Player]:[Player]],0),MATCH(FPL_Combined[[#Headers],[Gameweek 21]],FPL_Fixtures_Extract[#Headers],0)))-4),Team_Key[[Full Name]:[Full Name]],0))&amp;RIGHT(INDEX(FPL_Fixtures_Extract[],MATCH($A167,FPL_Fixtures_Extract[[Player]:[Player]],0),MATCH(FPL_Combined[[#Headers],[Gameweek 21]],FPL_Fixtures_Extract[#Headers],0)),3))</f>
        <v>LEI(H) 0-1</v>
      </c>
      <c r="W167" t="str">
        <f ca="1">IF(RIGHT(FPL_Combined[[#Headers],[Gameweek 22]],2)&lt;$B$622,INDEX(FPL_Results_Extract[Gameweek 22],MATCH($A167,FPL_Results_Extract[[Player]:[Player]],0)),INDEX(Team_Key[[Abbreviation]:[Abbreviation]],MATCH(LEFT(INDEX(FPL_Fixtures_Extract[],MATCH($A167,FPL_Fixtures_Extract[[Player]:[Player]],0),MATCH(FPL_Combined[[#Headers],[Gameweek 22]],FPL_Fixtures_Extract[#Headers],0)),LEN(INDEX(FPL_Fixtures_Extract[],MATCH($A167,FPL_Fixtures_Extract[[Player]:[Player]],0),MATCH(FPL_Combined[[#Headers],[Gameweek 22]],FPL_Fixtures_Extract[#Headers],0)))-4),Team_Key[[Full Name]:[Full Name]],0))&amp;RIGHT(INDEX(FPL_Fixtures_Extract[],MATCH($A167,FPL_Fixtures_Extract[[Player]:[Player]],0),MATCH(FPL_Combined[[#Headers],[Gameweek 22]],FPL_Fixtures_Extract[#Headers],0)),3))</f>
        <v>SUN(H) 4-1</v>
      </c>
      <c r="X167" t="str">
        <f ca="1">IF(RIGHT(FPL_Combined[[#Headers],[Gameweek 23]],2)&lt;$B$622,INDEX(FPL_Results_Extract[Gameweek 23],MATCH($A167,FPL_Results_Extract[[Player]:[Player]],0)),INDEX(Team_Key[[Abbreviation]:[Abbreviation]],MATCH(LEFT(INDEX(FPL_Fixtures_Extract[],MATCH($A167,FPL_Fixtures_Extract[[Player]:[Player]],0),MATCH(FPL_Combined[[#Headers],[Gameweek 23]],FPL_Fixtures_Extract[#Headers],0)),LEN(INDEX(FPL_Fixtures_Extract[],MATCH($A167,FPL_Fixtures_Extract[[Player]:[Player]],0),MATCH(FPL_Combined[[#Headers],[Gameweek 23]],FPL_Fixtures_Extract[#Headers],0)))-4),Team_Key[[Full Name]:[Full Name]],0))&amp;RIGHT(INDEX(FPL_Fixtures_Extract[],MATCH($A167,FPL_Fixtures_Extract[[Player]:[Player]],0),MATCH(FPL_Combined[[#Headers],[Gameweek 23]],FPL_Fixtures_Extract[#Headers],0)),3))</f>
        <v>CRY(A) 3-1</v>
      </c>
      <c r="Y167" t="str">
        <f ca="1">IF(RIGHT(FPL_Combined[[#Headers],[Gameweek 24]],2)&lt;$B$622,INDEX(FPL_Results_Extract[Team],MATCH($A167,FPL_Results_Extract[[Player]:[Player]],0)),INDEX(Team_Key[[Abbreviation]:[Abbreviation]],MATCH(LEFT(INDEX(FPL_Fixtures_Extract[],MATCH($A167,FPL_Fixtures_Extract[[Player]:[Player]],0),MATCH(FPL_Combined[[#Headers],[Gameweek 24]],FPL_Fixtures_Extract[#Headers],0)),LEN(INDEX(FPL_Fixtures_Extract[],MATCH($A167,FPL_Fixtures_Extract[[Player]:[Player]],0),MATCH(FPL_Combined[[#Headers],[Gameweek 24]],FPL_Fixtures_Extract[#Headers],0)))-4),Team_Key[[Full Name]:[Full Name]],0))&amp;RIGHT(INDEX(FPL_Fixtures_Extract[],MATCH($A167,FPL_Fixtures_Extract[[Player]:[Player]],0),MATCH(FPL_Combined[[#Headers],[Gameweek 24]],FPL_Fixtures_Extract[#Headers],0)),3))</f>
        <v>TOT</v>
      </c>
      <c r="Z167" t="str">
        <f ca="1">IF(RIGHT(FPL_Combined[[#Headers],[Gameweek 25]],2)&lt;$B$622,INDEX(FPL_Results_Extract[Player],MATCH($A167,FPL_Results_Extract[[Player]:[Player]],0)),INDEX(Team_Key[[Abbreviation]:[Abbreviation]],MATCH(LEFT(INDEX(FPL_Fixtures_Extract[],MATCH($A167,FPL_Fixtures_Extract[[Player]:[Player]],0),MATCH(FPL_Combined[[#Headers],[Gameweek 25]],FPL_Fixtures_Extract[#Headers],0)),LEN(INDEX(FPL_Fixtures_Extract[],MATCH($A167,FPL_Fixtures_Extract[[Player]:[Player]],0),MATCH(FPL_Combined[[#Headers],[Gameweek 25]],FPL_Fixtures_Extract[#Headers],0)))-4),Team_Key[[Full Name]:[Full Name]],0))&amp;RIGHT(INDEX(FPL_Fixtures_Extract[],MATCH($A167,FPL_Fixtures_Extract[[Player]:[Player]],0),MATCH(FPL_Combined[[#Headers],[Gameweek 25]],FPL_Fixtures_Extract[#Headers],0)),3))</f>
        <v>Dier</v>
      </c>
      <c r="AA167" t="str">
        <f ca="1">IF(RIGHT(FPL_Combined[[#Headers],[Gameweek 26]],2)&lt;$B$622,INDEX(FPL_Results_Extract[Gameweek 01],MATCH($A167,FPL_Results_Extract[[Player]:[Player]],0)),INDEX(Team_Key[[Abbreviation]:[Abbreviation]],MATCH(LEFT(INDEX(FPL_Fixtures_Extract[],MATCH($A167,FPL_Fixtures_Extract[[Player]:[Player]],0),MATCH(FPL_Combined[[#Headers],[Gameweek 26]],FPL_Fixtures_Extract[#Headers],0)),LEN(INDEX(FPL_Fixtures_Extract[],MATCH($A167,FPL_Fixtures_Extract[[Player]:[Player]],0),MATCH(FPL_Combined[[#Headers],[Gameweek 26]],FPL_Fixtures_Extract[#Headers],0)))-4),Team_Key[[Full Name]:[Full Name]],0))&amp;RIGHT(INDEX(FPL_Fixtures_Extract[],MATCH($A167,FPL_Fixtures_Extract[[Player]:[Player]],0),MATCH(FPL_Combined[[#Headers],[Gameweek 26]],FPL_Fixtures_Extract[#Headers],0)),3))</f>
        <v>MUN(A) 0-1</v>
      </c>
      <c r="AB167" t="str">
        <f ca="1">IF(RIGHT(FPL_Combined[[#Headers],[Gameweek 27]],2)&lt;$B$622,INDEX(FPL_Results_Extract[Gameweek 02],MATCH($A167,FPL_Results_Extract[[Player]:[Player]],0)),INDEX(Team_Key[[Abbreviation]:[Abbreviation]],MATCH(LEFT(INDEX(FPL_Fixtures_Extract[],MATCH($A167,FPL_Fixtures_Extract[[Player]:[Player]],0),MATCH(FPL_Combined[[#Headers],[Gameweek 27]],FPL_Fixtures_Extract[#Headers],0)),LEN(INDEX(FPL_Fixtures_Extract[],MATCH($A167,FPL_Fixtures_Extract[[Player]:[Player]],0),MATCH(FPL_Combined[[#Headers],[Gameweek 27]],FPL_Fixtures_Extract[#Headers],0)))-4),Team_Key[[Full Name]:[Full Name]],0))&amp;RIGHT(INDEX(FPL_Fixtures_Extract[],MATCH($A167,FPL_Fixtures_Extract[[Player]:[Player]],0),MATCH(FPL_Combined[[#Headers],[Gameweek 27]],FPL_Fixtures_Extract[#Headers],0)),3))</f>
        <v>STK(H) 2-2</v>
      </c>
      <c r="AC167" t="str">
        <f ca="1">IF(RIGHT(FPL_Combined[[#Headers],[Gameweek 28]],2)&lt;$B$622,INDEX(FPL_Results_Extract[Gameweek 03],MATCH($A167,FPL_Results_Extract[[Player]:[Player]],0)),INDEX(Team_Key[[Abbreviation]:[Abbreviation]],MATCH(LEFT(INDEX(FPL_Fixtures_Extract[],MATCH($A167,FPL_Fixtures_Extract[[Player]:[Player]],0),MATCH(FPL_Combined[[#Headers],[Gameweek 28]],FPL_Fixtures_Extract[#Headers],0)),LEN(INDEX(FPL_Fixtures_Extract[],MATCH($A167,FPL_Fixtures_Extract[[Player]:[Player]],0),MATCH(FPL_Combined[[#Headers],[Gameweek 28]],FPL_Fixtures_Extract[#Headers],0)))-4),Team_Key[[Full Name]:[Full Name]],0))&amp;RIGHT(INDEX(FPL_Fixtures_Extract[],MATCH($A167,FPL_Fixtures_Extract[[Player]:[Player]],0),MATCH(FPL_Combined[[#Headers],[Gameweek 28]],FPL_Fixtures_Extract[#Headers],0)),3))</f>
        <v>LEI(A) 1-1</v>
      </c>
      <c r="AD167" t="str">
        <f ca="1">IF(RIGHT(FPL_Combined[[#Headers],[Gameweek 29]],2)&lt;$B$622,INDEX(FPL_Results_Extract[Gameweek 04],MATCH($A167,FPL_Results_Extract[[Player]:[Player]],0)),INDEX(Team_Key[[Abbreviation]:[Abbreviation]],MATCH(LEFT(INDEX(FPL_Fixtures_Extract[],MATCH($A167,FPL_Fixtures_Extract[[Player]:[Player]],0),MATCH(FPL_Combined[[#Headers],[Gameweek 29]],FPL_Fixtures_Extract[#Headers],0)),LEN(INDEX(FPL_Fixtures_Extract[],MATCH($A167,FPL_Fixtures_Extract[[Player]:[Player]],0),MATCH(FPL_Combined[[#Headers],[Gameweek 29]],FPL_Fixtures_Extract[#Headers],0)))-4),Team_Key[[Full Name]:[Full Name]],0))&amp;RIGHT(INDEX(FPL_Fixtures_Extract[],MATCH($A167,FPL_Fixtures_Extract[[Player]:[Player]],0),MATCH(FPL_Combined[[#Headers],[Gameweek 29]],FPL_Fixtures_Extract[#Headers],0)),3))</f>
        <v>AVL(A)</v>
      </c>
      <c r="AE167" t="str">
        <f ca="1">IF(RIGHT(FPL_Combined[[#Headers],[Gameweek 30]],2)&lt;$B$622,INDEX(FPL_Results_Extract[Gameweek 05],MATCH($A167,FPL_Results_Extract[[Player]:[Player]],0)),INDEX(Team_Key[[Abbreviation]:[Abbreviation]],MATCH(LEFT(INDEX(FPL_Fixtures_Extract[],MATCH($A167,FPL_Fixtures_Extract[[Player]:[Player]],0),MATCH(FPL_Combined[[#Headers],[Gameweek 30]],FPL_Fixtures_Extract[#Headers],0)),LEN(INDEX(FPL_Fixtures_Extract[],MATCH($A167,FPL_Fixtures_Extract[[Player]:[Player]],0),MATCH(FPL_Combined[[#Headers],[Gameweek 30]],FPL_Fixtures_Extract[#Headers],0)))-4),Team_Key[[Full Name]:[Full Name]],0))&amp;RIGHT(INDEX(FPL_Fixtures_Extract[],MATCH($A167,FPL_Fixtures_Extract[[Player]:[Player]],0),MATCH(FPL_Combined[[#Headers],[Gameweek 30]],FPL_Fixtures_Extract[#Headers],0)),3))</f>
        <v>BOU(H)</v>
      </c>
      <c r="AF167" t="str">
        <f ca="1">IF(RIGHT(FPL_Combined[[#Headers],[Gameweek 31]],2)&lt;$B$622,INDEX(FPL_Results_Extract[Gameweek 06],MATCH($A167,FPL_Results_Extract[[Player]:[Player]],0)),INDEX(Team_Key[[Abbreviation]:[Abbreviation]],MATCH(LEFT(INDEX(FPL_Fixtures_Extract[],MATCH($A167,FPL_Fixtures_Extract[[Player]:[Player]],0),MATCH(FPL_Combined[[#Headers],[Gameweek 31]],FPL_Fixtures_Extract[#Headers],0)),LEN(INDEX(FPL_Fixtures_Extract[],MATCH($A167,FPL_Fixtures_Extract[[Player]:[Player]],0),MATCH(FPL_Combined[[#Headers],[Gameweek 31]],FPL_Fixtures_Extract[#Headers],0)))-4),Team_Key[[Full Name]:[Full Name]],0))&amp;RIGHT(INDEX(FPL_Fixtures_Extract[],MATCH($A167,FPL_Fixtures_Extract[[Player]:[Player]],0),MATCH(FPL_Combined[[#Headers],[Gameweek 31]],FPL_Fixtures_Extract[#Headers],0)),3))</f>
        <v>LIV(A)</v>
      </c>
      <c r="AG167" t="str">
        <f ca="1">IF(RIGHT(FPL_Combined[[#Headers],[Gameweek 32]],2)&lt;$B$622,INDEX(FPL_Results_Extract[Gameweek 07],MATCH($A167,FPL_Results_Extract[[Player]:[Player]],0)),INDEX(Team_Key[[Abbreviation]:[Abbreviation]],MATCH(LEFT(INDEX(FPL_Fixtures_Extract[],MATCH($A167,FPL_Fixtures_Extract[[Player]:[Player]],0),MATCH(FPL_Combined[[#Headers],[Gameweek 32]],FPL_Fixtures_Extract[#Headers],0)),LEN(INDEX(FPL_Fixtures_Extract[],MATCH($A167,FPL_Fixtures_Extract[[Player]:[Player]],0),MATCH(FPL_Combined[[#Headers],[Gameweek 32]],FPL_Fixtures_Extract[#Headers],0)))-4),Team_Key[[Full Name]:[Full Name]],0))&amp;RIGHT(INDEX(FPL_Fixtures_Extract[],MATCH($A167,FPL_Fixtures_Extract[[Player]:[Player]],0),MATCH(FPL_Combined[[#Headers],[Gameweek 32]],FPL_Fixtures_Extract[#Headers],0)),3))</f>
        <v>MUN(H)</v>
      </c>
      <c r="AH167" t="str">
        <f ca="1">IF(RIGHT(FPL_Combined[[#Headers],[Gameweek 33]],2)&lt;$B$622,INDEX(FPL_Results_Extract[Gameweek 08],MATCH($A167,FPL_Results_Extract[[Player]:[Player]],0)),INDEX(Team_Key[[Abbreviation]:[Abbreviation]],MATCH(LEFT(INDEX(FPL_Fixtures_Extract[],MATCH($A167,FPL_Fixtures_Extract[[Player]:[Player]],0),MATCH(FPL_Combined[[#Headers],[Gameweek 33]],FPL_Fixtures_Extract[#Headers],0)),LEN(INDEX(FPL_Fixtures_Extract[],MATCH($A167,FPL_Fixtures_Extract[[Player]:[Player]],0),MATCH(FPL_Combined[[#Headers],[Gameweek 33]],FPL_Fixtures_Extract[#Headers],0)))-4),Team_Key[[Full Name]:[Full Name]],0))&amp;RIGHT(INDEX(FPL_Fixtures_Extract[],MATCH($A167,FPL_Fixtures_Extract[[Player]:[Player]],0),MATCH(FPL_Combined[[#Headers],[Gameweek 33]],FPL_Fixtures_Extract[#Headers],0)),3))</f>
        <v>STK(A)</v>
      </c>
      <c r="AI167" t="str">
        <f ca="1">IF(RIGHT(FPL_Combined[[#Headers],[Gameweek 34]],2)&lt;$B$622,INDEX(FPL_Results_Extract[Gameweek 09],MATCH($A167,FPL_Results_Extract[[Player]:[Player]],0)),INDEX(Team_Key[[Abbreviation]:[Abbreviation]],MATCH(LEFT(INDEX(FPL_Fixtures_Extract[],MATCH($A167,FPL_Fixtures_Extract[[Player]:[Player]],0),MATCH(FPL_Combined[[#Headers],[Gameweek 34]],FPL_Fixtures_Extract[#Headers],0)),LEN(INDEX(FPL_Fixtures_Extract[],MATCH($A167,FPL_Fixtures_Extract[[Player]:[Player]],0),MATCH(FPL_Combined[[#Headers],[Gameweek 34]],FPL_Fixtures_Extract[#Headers],0)))-4),Team_Key[[Full Name]:[Full Name]],0))&amp;RIGHT(INDEX(FPL_Fixtures_Extract[],MATCH($A167,FPL_Fixtures_Extract[[Player]:[Player]],0),MATCH(FPL_Combined[[#Headers],[Gameweek 34]],FPL_Fixtures_Extract[#Headers],0)),3))</f>
        <v>WBA(H)</v>
      </c>
      <c r="AJ167" t="str">
        <f ca="1">IF(RIGHT(FPL_Combined[[#Headers],[Gameweek 35]],2)&lt;$B$622,INDEX(FPL_Results_Extract[Gameweek 10],MATCH($A167,FPL_Results_Extract[[Player]:[Player]],0)),INDEX(Team_Key[[Abbreviation]:[Abbreviation]],MATCH(LEFT(INDEX(FPL_Fixtures_Extract[],MATCH($A167,FPL_Fixtures_Extract[[Player]:[Player]],0),MATCH(FPL_Combined[[#Headers],[Gameweek 35]],FPL_Fixtures_Extract[#Headers],0)),LEN(INDEX(FPL_Fixtures_Extract[],MATCH($A167,FPL_Fixtures_Extract[[Player]:[Player]],0),MATCH(FPL_Combined[[#Headers],[Gameweek 35]],FPL_Fixtures_Extract[#Headers],0)))-4),Team_Key[[Full Name]:[Full Name]],0))&amp;RIGHT(INDEX(FPL_Fixtures_Extract[],MATCH($A167,FPL_Fixtures_Extract[[Player]:[Player]],0),MATCH(FPL_Combined[[#Headers],[Gameweek 35]],FPL_Fixtures_Extract[#Headers],0)),3))</f>
        <v>CHE(A)</v>
      </c>
      <c r="AK167" t="str">
        <f ca="1">IF(RIGHT(FPL_Combined[[#Headers],[Gameweek 36]],2)&lt;$B$622,INDEX(FPL_Results_Extract[Gameweek 11],MATCH($A167,FPL_Results_Extract[[Player]:[Player]],0)),INDEX(Team_Key[[Abbreviation]:[Abbreviation]],MATCH(LEFT(INDEX(FPL_Fixtures_Extract[],MATCH($A167,FPL_Fixtures_Extract[[Player]:[Player]],0),MATCH(FPL_Combined[[#Headers],[Gameweek 36]],FPL_Fixtures_Extract[#Headers],0)),LEN(INDEX(FPL_Fixtures_Extract[],MATCH($A167,FPL_Fixtures_Extract[[Player]:[Player]],0),MATCH(FPL_Combined[[#Headers],[Gameweek 36]],FPL_Fixtures_Extract[#Headers],0)))-4),Team_Key[[Full Name]:[Full Name]],0))&amp;RIGHT(INDEX(FPL_Fixtures_Extract[],MATCH($A167,FPL_Fixtures_Extract[[Player]:[Player]],0),MATCH(FPL_Combined[[#Headers],[Gameweek 36]],FPL_Fixtures_Extract[#Headers],0)),3))</f>
        <v>SOU(H)</v>
      </c>
      <c r="AL167" t="str">
        <f ca="1">IF(RIGHT(FPL_Combined[[#Headers],[Gameweek 37]],2)&lt;$B$622,INDEX(FPL_Results_Extract[Gameweek 12],MATCH($A167,FPL_Results_Extract[[Player]:[Player]],0)),INDEX(Team_Key[[Abbreviation]:[Abbreviation]],MATCH(LEFT(INDEX(FPL_Fixtures_Extract[],MATCH($A167,FPL_Fixtures_Extract[[Player]:[Player]],0),MATCH(FPL_Combined[[#Headers],[Gameweek 37]],FPL_Fixtures_Extract[#Headers],0)),LEN(INDEX(FPL_Fixtures_Extract[],MATCH($A167,FPL_Fixtures_Extract[[Player]:[Player]],0),MATCH(FPL_Combined[[#Headers],[Gameweek 37]],FPL_Fixtures_Extract[#Headers],0)))-4),Team_Key[[Full Name]:[Full Name]],0))&amp;RIGHT(INDEX(FPL_Fixtures_Extract[],MATCH($A167,FPL_Fixtures_Extract[[Player]:[Player]],0),MATCH(FPL_Combined[[#Headers],[Gameweek 37]],FPL_Fixtures_Extract[#Headers],0)),3))</f>
        <v>NEW(A)</v>
      </c>
      <c r="AM167" t="e">
        <f ca="1">IF(RIGHT(FPL_Combined[[#Headers],[Gameweek 38]],2)&lt;$B$622,INDEX(FPL_Results_Extract[Gameweek 13],MATCH($A167,FPL_Results_Extract[[Player]:[Player]],0)),INDEX(Team_Key[[Abbreviation]:[Abbreviation]],MATCH(LEFT(INDEX(FPL_Fixtures_Extract[],MATCH($A167,FPL_Fixtures_Extract[[Player]:[Player]],0),MATCH(FPL_Combined[[#Headers],[Gameweek 38]],FPL_Fixtures_Extract[#Headers],0)),LEN(INDEX(FPL_Fixtures_Extract[],MATCH($A167,FPL_Fixtures_Extract[[Player]:[Player]],0),MATCH(FPL_Combined[[#Headers],[Gameweek 38]],FPL_Fixtures_Extract[#Headers],0)))-4),Team_Key[[Full Name]:[Full Name]],0))&amp;RIGHT(INDEX(FPL_Fixtures_Extract[],MATCH($A167,FPL_Fixtures_Extract[[Player]:[Player]],0),MATCH(FPL_Combined[[#Headers],[Gameweek 38]],FPL_Fixtures_Extract[#Headers],0)),3))</f>
        <v>#VALUE!</v>
      </c>
    </row>
    <row r="168" spans="1:39" x14ac:dyDescent="0.45">
      <c r="A168" t="s">
        <v>221</v>
      </c>
      <c r="B168" t="str">
        <f ca="1">IF(RIGHT(FPL_Combined[[#Headers],[Gameweek 01]],2)&lt;$B$622,INDEX(FPL_Results_Extract[Gameweek 01],MATCH($A168,FPL_Results_Extract[[Player]:[Player]],0)),INDEX(Team_Key[[Abbreviation]:[Abbreviation]],MATCH(LEFT(INDEX(FPL_Fixtures_Extract[],MATCH($A168,FPL_Fixtures_Extract[[Player]:[Player]],0),MATCH(FPL_Combined[[#Headers],[Gameweek 01]],FPL_Fixtures_Extract[#Headers],0)),LEN(INDEX(FPL_Fixtures_Extract[],MATCH($A168,FPL_Fixtures_Extract[[Player]:[Player]],0),MATCH(FPL_Combined[[#Headers],[Gameweek 01]],FPL_Fixtures_Extract[#Headers],0)))-4),Team_Key[[Full Name]:[Full Name]],0))&amp;RIGHT(INDEX(FPL_Fixtures_Extract[],MATCH($A168,FPL_Fixtures_Extract[[Player]:[Player]],0),MATCH(FPL_Combined[[#Headers],[Gameweek 01]],FPL_Fixtures_Extract[#Headers],0)),3))</f>
        <v>LIV(H) 0-1</v>
      </c>
      <c r="C168" t="str">
        <f ca="1">IF(RIGHT(FPL_Combined[[#Headers],[Gameweek 02]],2)&lt;$B$622,INDEX(FPL_Results_Extract[Gameweek 02],MATCH($A168,FPL_Results_Extract[[Player]:[Player]],0)),INDEX(Team_Key[[Abbreviation]:[Abbreviation]],MATCH(LEFT(INDEX(FPL_Fixtures_Extract[],MATCH($A168,FPL_Fixtures_Extract[[Player]:[Player]],0),MATCH(FPL_Combined[[#Headers],[Gameweek 02]],FPL_Fixtures_Extract[#Headers],0)),LEN(INDEX(FPL_Fixtures_Extract[],MATCH($A168,FPL_Fixtures_Extract[[Player]:[Player]],0),MATCH(FPL_Combined[[#Headers],[Gameweek 02]],FPL_Fixtures_Extract[#Headers],0)))-4),Team_Key[[Full Name]:[Full Name]],0))&amp;RIGHT(INDEX(FPL_Fixtures_Extract[],MATCH($A168,FPL_Fixtures_Extract[[Player]:[Player]],0),MATCH(FPL_Combined[[#Headers],[Gameweek 02]],FPL_Fixtures_Extract[#Headers],0)),3))</f>
        <v>TOT(A) 2-2</v>
      </c>
      <c r="D168" t="str">
        <f ca="1">IF(RIGHT(FPL_Combined[[#Headers],[Gameweek 03]],2)&lt;$B$622,INDEX(FPL_Results_Extract[Gameweek 03],MATCH($A168,FPL_Results_Extract[[Player]:[Player]],0)),INDEX(Team_Key[[Abbreviation]:[Abbreviation]],MATCH(LEFT(INDEX(FPL_Fixtures_Extract[],MATCH($A168,FPL_Fixtures_Extract[[Player]:[Player]],0),MATCH(FPL_Combined[[#Headers],[Gameweek 03]],FPL_Fixtures_Extract[#Headers],0)),LEN(INDEX(FPL_Fixtures_Extract[],MATCH($A168,FPL_Fixtures_Extract[[Player]:[Player]],0),MATCH(FPL_Combined[[#Headers],[Gameweek 03]],FPL_Fixtures_Extract[#Headers],0)))-4),Team_Key[[Full Name]:[Full Name]],0))&amp;RIGHT(INDEX(FPL_Fixtures_Extract[],MATCH($A168,FPL_Fixtures_Extract[[Player]:[Player]],0),MATCH(FPL_Combined[[#Headers],[Gameweek 03]],FPL_Fixtures_Extract[#Headers],0)),3))</f>
        <v>NOR(A) 1-1</v>
      </c>
      <c r="E168" t="str">
        <f ca="1">IF(RIGHT(FPL_Combined[[#Headers],[Gameweek 04]],2)&lt;$B$622,INDEX(FPL_Results_Extract[Gameweek 04],MATCH($A168,FPL_Results_Extract[[Player]:[Player]],0)),INDEX(Team_Key[[Abbreviation]:[Abbreviation]],MATCH(LEFT(INDEX(FPL_Fixtures_Extract[],MATCH($A168,FPL_Fixtures_Extract[[Player]:[Player]],0),MATCH(FPL_Combined[[#Headers],[Gameweek 04]],FPL_Fixtures_Extract[#Headers],0)),LEN(INDEX(FPL_Fixtures_Extract[],MATCH($A168,FPL_Fixtures_Extract[[Player]:[Player]],0),MATCH(FPL_Combined[[#Headers],[Gameweek 04]],FPL_Fixtures_Extract[#Headers],0)))-4),Team_Key[[Full Name]:[Full Name]],0))&amp;RIGHT(INDEX(FPL_Fixtures_Extract[],MATCH($A168,FPL_Fixtures_Extract[[Player]:[Player]],0),MATCH(FPL_Combined[[#Headers],[Gameweek 04]],FPL_Fixtures_Extract[#Headers],0)),3))</f>
        <v>WBA(H) 0-1</v>
      </c>
      <c r="F168" t="str">
        <f ca="1">IF(RIGHT(FPL_Combined[[#Headers],[Gameweek 05]],2)&lt;$B$622,INDEX(FPL_Results_Extract[Gameweek 05],MATCH($A168,FPL_Results_Extract[[Player]:[Player]],0)),INDEX(Team_Key[[Abbreviation]:[Abbreviation]],MATCH(LEFT(INDEX(FPL_Fixtures_Extract[],MATCH($A168,FPL_Fixtures_Extract[[Player]:[Player]],0),MATCH(FPL_Combined[[#Headers],[Gameweek 05]],FPL_Fixtures_Extract[#Headers],0)),LEN(INDEX(FPL_Fixtures_Extract[],MATCH($A168,FPL_Fixtures_Extract[[Player]:[Player]],0),MATCH(FPL_Combined[[#Headers],[Gameweek 05]],FPL_Fixtures_Extract[#Headers],0)))-4),Team_Key[[Full Name]:[Full Name]],0))&amp;RIGHT(INDEX(FPL_Fixtures_Extract[],MATCH($A168,FPL_Fixtures_Extract[[Player]:[Player]],0),MATCH(FPL_Combined[[#Headers],[Gameweek 05]],FPL_Fixtures_Extract[#Headers],0)),3))</f>
        <v>ARS(A) 0-2</v>
      </c>
      <c r="G168" t="str">
        <f ca="1">IF(RIGHT(FPL_Combined[[#Headers],[Gameweek 06]],2)&lt;$B$622,INDEX(FPL_Results_Extract[Gameweek 06],MATCH($A168,FPL_Results_Extract[[Player]:[Player]],0)),INDEX(Team_Key[[Abbreviation]:[Abbreviation]],MATCH(LEFT(INDEX(FPL_Fixtures_Extract[],MATCH($A168,FPL_Fixtures_Extract[[Player]:[Player]],0),MATCH(FPL_Combined[[#Headers],[Gameweek 06]],FPL_Fixtures_Extract[#Headers],0)),LEN(INDEX(FPL_Fixtures_Extract[],MATCH($A168,FPL_Fixtures_Extract[[Player]:[Player]],0),MATCH(FPL_Combined[[#Headers],[Gameweek 06]],FPL_Fixtures_Extract[#Headers],0)))-4),Team_Key[[Full Name]:[Full Name]],0))&amp;RIGHT(INDEX(FPL_Fixtures_Extract[],MATCH($A168,FPL_Fixtures_Extract[[Player]:[Player]],0),MATCH(FPL_Combined[[#Headers],[Gameweek 06]],FPL_Fixtures_Extract[#Headers],0)),3))</f>
        <v>LEI(H) 2-2</v>
      </c>
      <c r="H168" t="str">
        <f ca="1">IF(RIGHT(FPL_Combined[[#Headers],[Gameweek 07]],2)&lt;$B$622,INDEX(FPL_Results_Extract[Gameweek 07],MATCH($A168,FPL_Results_Extract[[Player]:[Player]],0)),INDEX(Team_Key[[Abbreviation]:[Abbreviation]],MATCH(LEFT(INDEX(FPL_Fixtures_Extract[],MATCH($A168,FPL_Fixtures_Extract[[Player]:[Player]],0),MATCH(FPL_Combined[[#Headers],[Gameweek 07]],FPL_Fixtures_Extract[#Headers],0)),LEN(INDEX(FPL_Fixtures_Extract[],MATCH($A168,FPL_Fixtures_Extract[[Player]:[Player]],0),MATCH(FPL_Combined[[#Headers],[Gameweek 07]],FPL_Fixtures_Extract[#Headers],0)))-4),Team_Key[[Full Name]:[Full Name]],0))&amp;RIGHT(INDEX(FPL_Fixtures_Extract[],MATCH($A168,FPL_Fixtures_Extract[[Player]:[Player]],0),MATCH(FPL_Combined[[#Headers],[Gameweek 07]],FPL_Fixtures_Extract[#Headers],0)),3))</f>
        <v>BOU(H) 2-1</v>
      </c>
      <c r="I168" t="str">
        <f ca="1">IF(RIGHT(FPL_Combined[[#Headers],[Gameweek 08]],2)&lt;$B$622,INDEX(FPL_Results_Extract[Gameweek 08],MATCH($A168,FPL_Results_Extract[[Player]:[Player]],0)),INDEX(Team_Key[[Abbreviation]:[Abbreviation]],MATCH(LEFT(INDEX(FPL_Fixtures_Extract[],MATCH($A168,FPL_Fixtures_Extract[[Player]:[Player]],0),MATCH(FPL_Combined[[#Headers],[Gameweek 08]],FPL_Fixtures_Extract[#Headers],0)),LEN(INDEX(FPL_Fixtures_Extract[],MATCH($A168,FPL_Fixtures_Extract[[Player]:[Player]],0),MATCH(FPL_Combined[[#Headers],[Gameweek 08]],FPL_Fixtures_Extract[#Headers],0)))-4),Team_Key[[Full Name]:[Full Name]],0))&amp;RIGHT(INDEX(FPL_Fixtures_Extract[],MATCH($A168,FPL_Fixtures_Extract[[Player]:[Player]],0),MATCH(FPL_Combined[[#Headers],[Gameweek 08]],FPL_Fixtures_Extract[#Headers],0)),3))</f>
        <v>AVL(A) 1-0</v>
      </c>
      <c r="J168" t="str">
        <f ca="1">IF(RIGHT(FPL_Combined[[#Headers],[Gameweek 09]],2)&lt;$B$622,INDEX(FPL_Results_Extract[Gameweek 09],MATCH($A168,FPL_Results_Extract[[Player]:[Player]],0)),INDEX(Team_Key[[Abbreviation]:[Abbreviation]],MATCH(LEFT(INDEX(FPL_Fixtures_Extract[],MATCH($A168,FPL_Fixtures_Extract[[Player]:[Player]],0),MATCH(FPL_Combined[[#Headers],[Gameweek 09]],FPL_Fixtures_Extract[#Headers],0)),LEN(INDEX(FPL_Fixtures_Extract[],MATCH($A168,FPL_Fixtures_Extract[[Player]:[Player]],0),MATCH(FPL_Combined[[#Headers],[Gameweek 09]],FPL_Fixtures_Extract[#Headers],0)))-4),Team_Key[[Full Name]:[Full Name]],0))&amp;RIGHT(INDEX(FPL_Fixtures_Extract[],MATCH($A168,FPL_Fixtures_Extract[[Player]:[Player]],0),MATCH(FPL_Combined[[#Headers],[Gameweek 09]],FPL_Fixtures_Extract[#Headers],0)),3))</f>
        <v>SWA(A) 1-0</v>
      </c>
      <c r="K168" t="str">
        <f ca="1">IF(RIGHT(FPL_Combined[[#Headers],[Gameweek 10]],2)&lt;$B$622,INDEX(FPL_Results_Extract[Gameweek 10],MATCH($A168,FPL_Results_Extract[[Player]:[Player]],0)),INDEX(Team_Key[[Abbreviation]:[Abbreviation]],MATCH(LEFT(INDEX(FPL_Fixtures_Extract[],MATCH($A168,FPL_Fixtures_Extract[[Player]:[Player]],0),MATCH(FPL_Combined[[#Headers],[Gameweek 10]],FPL_Fixtures_Extract[#Headers],0)),LEN(INDEX(FPL_Fixtures_Extract[],MATCH($A168,FPL_Fixtures_Extract[[Player]:[Player]],0),MATCH(FPL_Combined[[#Headers],[Gameweek 10]],FPL_Fixtures_Extract[#Headers],0)))-4),Team_Key[[Full Name]:[Full Name]],0))&amp;RIGHT(INDEX(FPL_Fixtures_Extract[],MATCH($A168,FPL_Fixtures_Extract[[Player]:[Player]],0),MATCH(FPL_Combined[[#Headers],[Gameweek 10]],FPL_Fixtures_Extract[#Headers],0)),3))</f>
        <v>WAT(H) 0-2</v>
      </c>
      <c r="L168" t="str">
        <f ca="1">IF(RIGHT(FPL_Combined[[#Headers],[Gameweek 11]],2)&lt;$B$622,INDEX(FPL_Results_Extract[Gameweek 11],MATCH($A168,FPL_Results_Extract[[Player]:[Player]],0)),INDEX(Team_Key[[Abbreviation]:[Abbreviation]],MATCH(LEFT(INDEX(FPL_Fixtures_Extract[],MATCH($A168,FPL_Fixtures_Extract[[Player]:[Player]],0),MATCH(FPL_Combined[[#Headers],[Gameweek 11]],FPL_Fixtures_Extract[#Headers],0)),LEN(INDEX(FPL_Fixtures_Extract[],MATCH($A168,FPL_Fixtures_Extract[[Player]:[Player]],0),MATCH(FPL_Combined[[#Headers],[Gameweek 11]],FPL_Fixtures_Extract[#Headers],0)))-4),Team_Key[[Full Name]:[Full Name]],0))&amp;RIGHT(INDEX(FPL_Fixtures_Extract[],MATCH($A168,FPL_Fixtures_Extract[[Player]:[Player]],0),MATCH(FPL_Combined[[#Headers],[Gameweek 11]],FPL_Fixtures_Extract[#Headers],0)),3))</f>
        <v>NEW(A) 0-0</v>
      </c>
      <c r="M168" t="str">
        <f ca="1">IF(RIGHT(FPL_Combined[[#Headers],[Gameweek 12]],2)&lt;$B$622,INDEX(FPL_Results_Extract[Gameweek 12],MATCH($A168,FPL_Results_Extract[[Player]:[Player]],0)),INDEX(Team_Key[[Abbreviation]:[Abbreviation]],MATCH(LEFT(INDEX(FPL_Fixtures_Extract[],MATCH($A168,FPL_Fixtures_Extract[[Player]:[Player]],0),MATCH(FPL_Combined[[#Headers],[Gameweek 12]],FPL_Fixtures_Extract[#Headers],0)),LEN(INDEX(FPL_Fixtures_Extract[],MATCH($A168,FPL_Fixtures_Extract[[Player]:[Player]],0),MATCH(FPL_Combined[[#Headers],[Gameweek 12]],FPL_Fixtures_Extract[#Headers],0)))-4),Team_Key[[Full Name]:[Full Name]],0))&amp;RIGHT(INDEX(FPL_Fixtures_Extract[],MATCH($A168,FPL_Fixtures_Extract[[Player]:[Player]],0),MATCH(FPL_Combined[[#Headers],[Gameweek 12]],FPL_Fixtures_Extract[#Headers],0)),3))</f>
        <v>CHE(H) 1-0</v>
      </c>
      <c r="N168" t="str">
        <f ca="1">IF(RIGHT(FPL_Combined[[#Headers],[Gameweek 13]],2)&lt;$B$622,INDEX(FPL_Results_Extract[Gameweek 13],MATCH($A168,FPL_Results_Extract[[Player]:[Player]],0)),INDEX(Team_Key[[Abbreviation]:[Abbreviation]],MATCH(LEFT(INDEX(FPL_Fixtures_Extract[],MATCH($A168,FPL_Fixtures_Extract[[Player]:[Player]],0),MATCH(FPL_Combined[[#Headers],[Gameweek 13]],FPL_Fixtures_Extract[#Headers],0)),LEN(INDEX(FPL_Fixtures_Extract[],MATCH($A168,FPL_Fixtures_Extract[[Player]:[Player]],0),MATCH(FPL_Combined[[#Headers],[Gameweek 13]],FPL_Fixtures_Extract[#Headers],0)))-4),Team_Key[[Full Name]:[Full Name]],0))&amp;RIGHT(INDEX(FPL_Fixtures_Extract[],MATCH($A168,FPL_Fixtures_Extract[[Player]:[Player]],0),MATCH(FPL_Combined[[#Headers],[Gameweek 13]],FPL_Fixtures_Extract[#Headers],0)),3))</f>
        <v>SOU(A) 1-0</v>
      </c>
      <c r="O168" t="str">
        <f ca="1">IF(RIGHT(FPL_Combined[[#Headers],[Gameweek 14]],2)&lt;$B$622,INDEX(FPL_Results_Extract[Gameweek 14],MATCH($A168,FPL_Results_Extract[[Player]:[Player]],0)),INDEX(Team_Key[[Abbreviation]:[Abbreviation]],MATCH(LEFT(INDEX(FPL_Fixtures_Extract[],MATCH($A168,FPL_Fixtures_Extract[[Player]:[Player]],0),MATCH(FPL_Combined[[#Headers],[Gameweek 14]],FPL_Fixtures_Extract[#Headers],0)),LEN(INDEX(FPL_Fixtures_Extract[],MATCH($A168,FPL_Fixtures_Extract[[Player]:[Player]],0),MATCH(FPL_Combined[[#Headers],[Gameweek 14]],FPL_Fixtures_Extract[#Headers],0)))-4),Team_Key[[Full Name]:[Full Name]],0))&amp;RIGHT(INDEX(FPL_Fixtures_Extract[],MATCH($A168,FPL_Fixtures_Extract[[Player]:[Player]],0),MATCH(FPL_Combined[[#Headers],[Gameweek 14]],FPL_Fixtures_Extract[#Headers],0)),3))</f>
        <v>SUN(A) 0-2</v>
      </c>
      <c r="P168" t="str">
        <f ca="1">IF(RIGHT(FPL_Combined[[#Headers],[Gameweek 15]],2)&lt;$B$622,INDEX(FPL_Results_Extract[Gameweek 15],MATCH($A168,FPL_Results_Extract[[Player]:[Player]],0)),INDEX(Team_Key[[Abbreviation]:[Abbreviation]],MATCH(LEFT(INDEX(FPL_Fixtures_Extract[],MATCH($A168,FPL_Fixtures_Extract[[Player]:[Player]],0),MATCH(FPL_Combined[[#Headers],[Gameweek 15]],FPL_Fixtures_Extract[#Headers],0)),LEN(INDEX(FPL_Fixtures_Extract[],MATCH($A168,FPL_Fixtures_Extract[[Player]:[Player]],0),MATCH(FPL_Combined[[#Headers],[Gameweek 15]],FPL_Fixtures_Extract[#Headers],0)))-4),Team_Key[[Full Name]:[Full Name]],0))&amp;RIGHT(INDEX(FPL_Fixtures_Extract[],MATCH($A168,FPL_Fixtures_Extract[[Player]:[Player]],0),MATCH(FPL_Combined[[#Headers],[Gameweek 15]],FPL_Fixtures_Extract[#Headers],0)),3))</f>
        <v>MCI(H) 2-0</v>
      </c>
      <c r="Q168" t="str">
        <f ca="1">IF(RIGHT(FPL_Combined[[#Headers],[Gameweek 16]],2)&lt;$B$622,INDEX(FPL_Results_Extract[Gameweek 16],MATCH($A168,FPL_Results_Extract[[Player]:[Player]],0)),INDEX(Team_Key[[Abbreviation]:[Abbreviation]],MATCH(LEFT(INDEX(FPL_Fixtures_Extract[],MATCH($A168,FPL_Fixtures_Extract[[Player]:[Player]],0),MATCH(FPL_Combined[[#Headers],[Gameweek 16]],FPL_Fixtures_Extract[#Headers],0)),LEN(INDEX(FPL_Fixtures_Extract[],MATCH($A168,FPL_Fixtures_Extract[[Player]:[Player]],0),MATCH(FPL_Combined[[#Headers],[Gameweek 16]],FPL_Fixtures_Extract[#Headers],0)))-4),Team_Key[[Full Name]:[Full Name]],0))&amp;RIGHT(INDEX(FPL_Fixtures_Extract[],MATCH($A168,FPL_Fixtures_Extract[[Player]:[Player]],0),MATCH(FPL_Combined[[#Headers],[Gameweek 16]],FPL_Fixtures_Extract[#Headers],0)),3))</f>
        <v>WHU(A) 0-0</v>
      </c>
      <c r="R168" t="str">
        <f ca="1">IF(RIGHT(FPL_Combined[[#Headers],[Gameweek 17]],2)&lt;$B$622,INDEX(FPL_Results_Extract[Gameweek 17],MATCH($A168,FPL_Results_Extract[[Player]:[Player]],0)),INDEX(Team_Key[[Abbreviation]:[Abbreviation]],MATCH(LEFT(INDEX(FPL_Fixtures_Extract[],MATCH($A168,FPL_Fixtures_Extract[[Player]:[Player]],0),MATCH(FPL_Combined[[#Headers],[Gameweek 17]],FPL_Fixtures_Extract[#Headers],0)),LEN(INDEX(FPL_Fixtures_Extract[],MATCH($A168,FPL_Fixtures_Extract[[Player]:[Player]],0),MATCH(FPL_Combined[[#Headers],[Gameweek 17]],FPL_Fixtures_Extract[#Headers],0)))-4),Team_Key[[Full Name]:[Full Name]],0))&amp;RIGHT(INDEX(FPL_Fixtures_Extract[],MATCH($A168,FPL_Fixtures_Extract[[Player]:[Player]],0),MATCH(FPL_Combined[[#Headers],[Gameweek 17]],FPL_Fixtures_Extract[#Headers],0)),3))</f>
        <v>CRY(H) 1-2</v>
      </c>
      <c r="S168" t="str">
        <f ca="1">IF(RIGHT(FPL_Combined[[#Headers],[Gameweek 18]],2)&lt;$B$622,INDEX(FPL_Results_Extract[Gameweek 18],MATCH($A168,FPL_Results_Extract[[Player]:[Player]],0)),INDEX(Team_Key[[Abbreviation]:[Abbreviation]],MATCH(LEFT(INDEX(FPL_Fixtures_Extract[],MATCH($A168,FPL_Fixtures_Extract[[Player]:[Player]],0),MATCH(FPL_Combined[[#Headers],[Gameweek 18]],FPL_Fixtures_Extract[#Headers],0)),LEN(INDEX(FPL_Fixtures_Extract[],MATCH($A168,FPL_Fixtures_Extract[[Player]:[Player]],0),MATCH(FPL_Combined[[#Headers],[Gameweek 18]],FPL_Fixtures_Extract[#Headers],0)))-4),Team_Key[[Full Name]:[Full Name]],0))&amp;RIGHT(INDEX(FPL_Fixtures_Extract[],MATCH($A168,FPL_Fixtures_Extract[[Player]:[Player]],0),MATCH(FPL_Combined[[#Headers],[Gameweek 18]],FPL_Fixtures_Extract[#Headers],0)),3))</f>
        <v>MUN(H) 2-0</v>
      </c>
      <c r="T168" t="str">
        <f ca="1">IF(RIGHT(FPL_Combined[[#Headers],[Gameweek 19]],2)&lt;$B$622,INDEX(FPL_Results_Extract[Gameweek 19],MATCH($A168,FPL_Results_Extract[[Player]:[Player]],0)),INDEX(Team_Key[[Abbreviation]:[Abbreviation]],MATCH(LEFT(INDEX(FPL_Fixtures_Extract[],MATCH($A168,FPL_Fixtures_Extract[[Player]:[Player]],0),MATCH(FPL_Combined[[#Headers],[Gameweek 19]],FPL_Fixtures_Extract[#Headers],0)),LEN(INDEX(FPL_Fixtures_Extract[],MATCH($A168,FPL_Fixtures_Extract[[Player]:[Player]],0),MATCH(FPL_Combined[[#Headers],[Gameweek 19]],FPL_Fixtures_Extract[#Headers],0)))-4),Team_Key[[Full Name]:[Full Name]],0))&amp;RIGHT(INDEX(FPL_Fixtures_Extract[],MATCH($A168,FPL_Fixtures_Extract[[Player]:[Player]],0),MATCH(FPL_Combined[[#Headers],[Gameweek 19]],FPL_Fixtures_Extract[#Headers],0)),3))</f>
        <v>EVE(A) 4-3</v>
      </c>
      <c r="U168" t="str">
        <f ca="1">IF(RIGHT(FPL_Combined[[#Headers],[Gameweek 20]],2)&lt;$B$622,INDEX(FPL_Results_Extract[Gameweek 20],MATCH($A168,FPL_Results_Extract[[Player]:[Player]],0)),INDEX(Team_Key[[Abbreviation]:[Abbreviation]],MATCH(LEFT(INDEX(FPL_Fixtures_Extract[],MATCH($A168,FPL_Fixtures_Extract[[Player]:[Player]],0),MATCH(FPL_Combined[[#Headers],[Gameweek 20]],FPL_Fixtures_Extract[#Headers],0)),LEN(INDEX(FPL_Fixtures_Extract[],MATCH($A168,FPL_Fixtures_Extract[[Player]:[Player]],0),MATCH(FPL_Combined[[#Headers],[Gameweek 20]],FPL_Fixtures_Extract[#Headers],0)))-4),Team_Key[[Full Name]:[Full Name]],0))&amp;RIGHT(INDEX(FPL_Fixtures_Extract[],MATCH($A168,FPL_Fixtures_Extract[[Player]:[Player]],0),MATCH(FPL_Combined[[#Headers],[Gameweek 20]],FPL_Fixtures_Extract[#Headers],0)),3))</f>
        <v>WBA(A) 1-2</v>
      </c>
      <c r="V168" t="str">
        <f ca="1">IF(RIGHT(FPL_Combined[[#Headers],[Gameweek 21]],2)&lt;$B$622,INDEX(FPL_Results_Extract[Gameweek 21],MATCH($A168,FPL_Results_Extract[[Player]:[Player]],0)),INDEX(Team_Key[[Abbreviation]:[Abbreviation]],MATCH(LEFT(INDEX(FPL_Fixtures_Extract[],MATCH($A168,FPL_Fixtures_Extract[[Player]:[Player]],0),MATCH(FPL_Combined[[#Headers],[Gameweek 21]],FPL_Fixtures_Extract[#Headers],0)),LEN(INDEX(FPL_Fixtures_Extract[],MATCH($A168,FPL_Fixtures_Extract[[Player]:[Player]],0),MATCH(FPL_Combined[[#Headers],[Gameweek 21]],FPL_Fixtures_Extract[#Headers],0)))-4),Team_Key[[Full Name]:[Full Name]],0))&amp;RIGHT(INDEX(FPL_Fixtures_Extract[],MATCH($A168,FPL_Fixtures_Extract[[Player]:[Player]],0),MATCH(FPL_Combined[[#Headers],[Gameweek 21]],FPL_Fixtures_Extract[#Headers],0)),3))</f>
        <v>NOR(H) 3-1</v>
      </c>
      <c r="W168" t="str">
        <f ca="1">IF(RIGHT(FPL_Combined[[#Headers],[Gameweek 22]],2)&lt;$B$622,INDEX(FPL_Results_Extract[Gameweek 22],MATCH($A168,FPL_Results_Extract[[Player]:[Player]],0)),INDEX(Team_Key[[Abbreviation]:[Abbreviation]],MATCH(LEFT(INDEX(FPL_Fixtures_Extract[],MATCH($A168,FPL_Fixtures_Extract[[Player]:[Player]],0),MATCH(FPL_Combined[[#Headers],[Gameweek 22]],FPL_Fixtures_Extract[#Headers],0)),LEN(INDEX(FPL_Fixtures_Extract[],MATCH($A168,FPL_Fixtures_Extract[[Player]:[Player]],0),MATCH(FPL_Combined[[#Headers],[Gameweek 22]],FPL_Fixtures_Extract[#Headers],0)))-4),Team_Key[[Full Name]:[Full Name]],0))&amp;RIGHT(INDEX(FPL_Fixtures_Extract[],MATCH($A168,FPL_Fixtures_Extract[[Player]:[Player]],0),MATCH(FPL_Combined[[#Headers],[Gameweek 22]],FPL_Fixtures_Extract[#Headers],0)),3))</f>
        <v>ARS(H) 0-0</v>
      </c>
      <c r="X168" t="str">
        <f ca="1">IF(RIGHT(FPL_Combined[[#Headers],[Gameweek 23]],2)&lt;$B$622,INDEX(FPL_Results_Extract[Gameweek 23],MATCH($A168,FPL_Results_Extract[[Player]:[Player]],0)),INDEX(Team_Key[[Abbreviation]:[Abbreviation]],MATCH(LEFT(INDEX(FPL_Fixtures_Extract[],MATCH($A168,FPL_Fixtures_Extract[[Player]:[Player]],0),MATCH(FPL_Combined[[#Headers],[Gameweek 23]],FPL_Fixtures_Extract[#Headers],0)),LEN(INDEX(FPL_Fixtures_Extract[],MATCH($A168,FPL_Fixtures_Extract[[Player]:[Player]],0),MATCH(FPL_Combined[[#Headers],[Gameweek 23]],FPL_Fixtures_Extract[#Headers],0)))-4),Team_Key[[Full Name]:[Full Name]],0))&amp;RIGHT(INDEX(FPL_Fixtures_Extract[],MATCH($A168,FPL_Fixtures_Extract[[Player]:[Player]],0),MATCH(FPL_Combined[[#Headers],[Gameweek 23]],FPL_Fixtures_Extract[#Headers],0)),3))</f>
        <v>LEI(A) 0-3</v>
      </c>
      <c r="Y168" t="str">
        <f ca="1">IF(RIGHT(FPL_Combined[[#Headers],[Gameweek 24]],2)&lt;$B$622,INDEX(FPL_Results_Extract[Team],MATCH($A168,FPL_Results_Extract[[Player]:[Player]],0)),INDEX(Team_Key[[Abbreviation]:[Abbreviation]],MATCH(LEFT(INDEX(FPL_Fixtures_Extract[],MATCH($A168,FPL_Fixtures_Extract[[Player]:[Player]],0),MATCH(FPL_Combined[[#Headers],[Gameweek 24]],FPL_Fixtures_Extract[#Headers],0)),LEN(INDEX(FPL_Fixtures_Extract[],MATCH($A168,FPL_Fixtures_Extract[[Player]:[Player]],0),MATCH(FPL_Combined[[#Headers],[Gameweek 24]],FPL_Fixtures_Extract[#Headers],0)))-4),Team_Key[[Full Name]:[Full Name]],0))&amp;RIGHT(INDEX(FPL_Fixtures_Extract[],MATCH($A168,FPL_Fixtures_Extract[[Player]:[Player]],0),MATCH(FPL_Combined[[#Headers],[Gameweek 24]],FPL_Fixtures_Extract[#Headers],0)),3))</f>
        <v>STK</v>
      </c>
      <c r="Z168" t="str">
        <f ca="1">IF(RIGHT(FPL_Combined[[#Headers],[Gameweek 25]],2)&lt;$B$622,INDEX(FPL_Results_Extract[Player],MATCH($A168,FPL_Results_Extract[[Player]:[Player]],0)),INDEX(Team_Key[[Abbreviation]:[Abbreviation]],MATCH(LEFT(INDEX(FPL_Fixtures_Extract[],MATCH($A168,FPL_Fixtures_Extract[[Player]:[Player]],0),MATCH(FPL_Combined[[#Headers],[Gameweek 25]],FPL_Fixtures_Extract[#Headers],0)),LEN(INDEX(FPL_Fixtures_Extract[],MATCH($A168,FPL_Fixtures_Extract[[Player]:[Player]],0),MATCH(FPL_Combined[[#Headers],[Gameweek 25]],FPL_Fixtures_Extract[#Headers],0)))-4),Team_Key[[Full Name]:[Full Name]],0))&amp;RIGHT(INDEX(FPL_Fixtures_Extract[],MATCH($A168,FPL_Fixtures_Extract[[Player]:[Player]],0),MATCH(FPL_Combined[[#Headers],[Gameweek 25]],FPL_Fixtures_Extract[#Headers],0)),3))</f>
        <v>Diouf</v>
      </c>
      <c r="AA168" t="str">
        <f ca="1">IF(RIGHT(FPL_Combined[[#Headers],[Gameweek 26]],2)&lt;$B$622,INDEX(FPL_Results_Extract[Gameweek 01],MATCH($A168,FPL_Results_Extract[[Player]:[Player]],0)),INDEX(Team_Key[[Abbreviation]:[Abbreviation]],MATCH(LEFT(INDEX(FPL_Fixtures_Extract[],MATCH($A168,FPL_Fixtures_Extract[[Player]:[Player]],0),MATCH(FPL_Combined[[#Headers],[Gameweek 26]],FPL_Fixtures_Extract[#Headers],0)),LEN(INDEX(FPL_Fixtures_Extract[],MATCH($A168,FPL_Fixtures_Extract[[Player]:[Player]],0),MATCH(FPL_Combined[[#Headers],[Gameweek 26]],FPL_Fixtures_Extract[#Headers],0)))-4),Team_Key[[Full Name]:[Full Name]],0))&amp;RIGHT(INDEX(FPL_Fixtures_Extract[],MATCH($A168,FPL_Fixtures_Extract[[Player]:[Player]],0),MATCH(FPL_Combined[[#Headers],[Gameweek 26]],FPL_Fixtures_Extract[#Headers],0)),3))</f>
        <v>LIV(H) 0-1</v>
      </c>
      <c r="AB168" t="str">
        <f ca="1">IF(RIGHT(FPL_Combined[[#Headers],[Gameweek 27]],2)&lt;$B$622,INDEX(FPL_Results_Extract[Gameweek 02],MATCH($A168,FPL_Results_Extract[[Player]:[Player]],0)),INDEX(Team_Key[[Abbreviation]:[Abbreviation]],MATCH(LEFT(INDEX(FPL_Fixtures_Extract[],MATCH($A168,FPL_Fixtures_Extract[[Player]:[Player]],0),MATCH(FPL_Combined[[#Headers],[Gameweek 27]],FPL_Fixtures_Extract[#Headers],0)),LEN(INDEX(FPL_Fixtures_Extract[],MATCH($A168,FPL_Fixtures_Extract[[Player]:[Player]],0),MATCH(FPL_Combined[[#Headers],[Gameweek 27]],FPL_Fixtures_Extract[#Headers],0)))-4),Team_Key[[Full Name]:[Full Name]],0))&amp;RIGHT(INDEX(FPL_Fixtures_Extract[],MATCH($A168,FPL_Fixtures_Extract[[Player]:[Player]],0),MATCH(FPL_Combined[[#Headers],[Gameweek 27]],FPL_Fixtures_Extract[#Headers],0)),3))</f>
        <v>TOT(A) 2-2</v>
      </c>
      <c r="AC168" t="str">
        <f ca="1">IF(RIGHT(FPL_Combined[[#Headers],[Gameweek 28]],2)&lt;$B$622,INDEX(FPL_Results_Extract[Gameweek 03],MATCH($A168,FPL_Results_Extract[[Player]:[Player]],0)),INDEX(Team_Key[[Abbreviation]:[Abbreviation]],MATCH(LEFT(INDEX(FPL_Fixtures_Extract[],MATCH($A168,FPL_Fixtures_Extract[[Player]:[Player]],0),MATCH(FPL_Combined[[#Headers],[Gameweek 28]],FPL_Fixtures_Extract[#Headers],0)),LEN(INDEX(FPL_Fixtures_Extract[],MATCH($A168,FPL_Fixtures_Extract[[Player]:[Player]],0),MATCH(FPL_Combined[[#Headers],[Gameweek 28]],FPL_Fixtures_Extract[#Headers],0)))-4),Team_Key[[Full Name]:[Full Name]],0))&amp;RIGHT(INDEX(FPL_Fixtures_Extract[],MATCH($A168,FPL_Fixtures_Extract[[Player]:[Player]],0),MATCH(FPL_Combined[[#Headers],[Gameweek 28]],FPL_Fixtures_Extract[#Headers],0)),3))</f>
        <v>NOR(A) 1-1</v>
      </c>
      <c r="AD168" t="str">
        <f ca="1">IF(RIGHT(FPL_Combined[[#Headers],[Gameweek 29]],2)&lt;$B$622,INDEX(FPL_Results_Extract[Gameweek 04],MATCH($A168,FPL_Results_Extract[[Player]:[Player]],0)),INDEX(Team_Key[[Abbreviation]:[Abbreviation]],MATCH(LEFT(INDEX(FPL_Fixtures_Extract[],MATCH($A168,FPL_Fixtures_Extract[[Player]:[Player]],0),MATCH(FPL_Combined[[#Headers],[Gameweek 29]],FPL_Fixtures_Extract[#Headers],0)),LEN(INDEX(FPL_Fixtures_Extract[],MATCH($A168,FPL_Fixtures_Extract[[Player]:[Player]],0),MATCH(FPL_Combined[[#Headers],[Gameweek 29]],FPL_Fixtures_Extract[#Headers],0)))-4),Team_Key[[Full Name]:[Full Name]],0))&amp;RIGHT(INDEX(FPL_Fixtures_Extract[],MATCH($A168,FPL_Fixtures_Extract[[Player]:[Player]],0),MATCH(FPL_Combined[[#Headers],[Gameweek 29]],FPL_Fixtures_Extract[#Headers],0)),3))</f>
        <v>CHE(A)</v>
      </c>
      <c r="AE168" t="str">
        <f ca="1">IF(RIGHT(FPL_Combined[[#Headers],[Gameweek 30]],2)&lt;$B$622,INDEX(FPL_Results_Extract[Gameweek 05],MATCH($A168,FPL_Results_Extract[[Player]:[Player]],0)),INDEX(Team_Key[[Abbreviation]:[Abbreviation]],MATCH(LEFT(INDEX(FPL_Fixtures_Extract[],MATCH($A168,FPL_Fixtures_Extract[[Player]:[Player]],0),MATCH(FPL_Combined[[#Headers],[Gameweek 30]],FPL_Fixtures_Extract[#Headers],0)),LEN(INDEX(FPL_Fixtures_Extract[],MATCH($A168,FPL_Fixtures_Extract[[Player]:[Player]],0),MATCH(FPL_Combined[[#Headers],[Gameweek 30]],FPL_Fixtures_Extract[#Headers],0)))-4),Team_Key[[Full Name]:[Full Name]],0))&amp;RIGHT(INDEX(FPL_Fixtures_Extract[],MATCH($A168,FPL_Fixtures_Extract[[Player]:[Player]],0),MATCH(FPL_Combined[[#Headers],[Gameweek 30]],FPL_Fixtures_Extract[#Headers],0)),3))</f>
        <v>SOU(H)</v>
      </c>
      <c r="AF168" t="str">
        <f ca="1">IF(RIGHT(FPL_Combined[[#Headers],[Gameweek 31]],2)&lt;$B$622,INDEX(FPL_Results_Extract[Gameweek 06],MATCH($A168,FPL_Results_Extract[[Player]:[Player]],0)),INDEX(Team_Key[[Abbreviation]:[Abbreviation]],MATCH(LEFT(INDEX(FPL_Fixtures_Extract[],MATCH($A168,FPL_Fixtures_Extract[[Player]:[Player]],0),MATCH(FPL_Combined[[#Headers],[Gameweek 31]],FPL_Fixtures_Extract[#Headers],0)),LEN(INDEX(FPL_Fixtures_Extract[],MATCH($A168,FPL_Fixtures_Extract[[Player]:[Player]],0),MATCH(FPL_Combined[[#Headers],[Gameweek 31]],FPL_Fixtures_Extract[#Headers],0)))-4),Team_Key[[Full Name]:[Full Name]],0))&amp;RIGHT(INDEX(FPL_Fixtures_Extract[],MATCH($A168,FPL_Fixtures_Extract[[Player]:[Player]],0),MATCH(FPL_Combined[[#Headers],[Gameweek 31]],FPL_Fixtures_Extract[#Headers],0)),3))</f>
        <v>WAT(A)</v>
      </c>
      <c r="AG168" t="str">
        <f ca="1">IF(RIGHT(FPL_Combined[[#Headers],[Gameweek 32]],2)&lt;$B$622,INDEX(FPL_Results_Extract[Gameweek 07],MATCH($A168,FPL_Results_Extract[[Player]:[Player]],0)),INDEX(Team_Key[[Abbreviation]:[Abbreviation]],MATCH(LEFT(INDEX(FPL_Fixtures_Extract[],MATCH($A168,FPL_Fixtures_Extract[[Player]:[Player]],0),MATCH(FPL_Combined[[#Headers],[Gameweek 32]],FPL_Fixtures_Extract[#Headers],0)),LEN(INDEX(FPL_Fixtures_Extract[],MATCH($A168,FPL_Fixtures_Extract[[Player]:[Player]],0),MATCH(FPL_Combined[[#Headers],[Gameweek 32]],FPL_Fixtures_Extract[#Headers],0)))-4),Team_Key[[Full Name]:[Full Name]],0))&amp;RIGHT(INDEX(FPL_Fixtures_Extract[],MATCH($A168,FPL_Fixtures_Extract[[Player]:[Player]],0),MATCH(FPL_Combined[[#Headers],[Gameweek 32]],FPL_Fixtures_Extract[#Headers],0)),3))</f>
        <v>SWA(H)</v>
      </c>
      <c r="AH168" t="str">
        <f ca="1">IF(RIGHT(FPL_Combined[[#Headers],[Gameweek 33]],2)&lt;$B$622,INDEX(FPL_Results_Extract[Gameweek 08],MATCH($A168,FPL_Results_Extract[[Player]:[Player]],0)),INDEX(Team_Key[[Abbreviation]:[Abbreviation]],MATCH(LEFT(INDEX(FPL_Fixtures_Extract[],MATCH($A168,FPL_Fixtures_Extract[[Player]:[Player]],0),MATCH(FPL_Combined[[#Headers],[Gameweek 33]],FPL_Fixtures_Extract[#Headers],0)),LEN(INDEX(FPL_Fixtures_Extract[],MATCH($A168,FPL_Fixtures_Extract[[Player]:[Player]],0),MATCH(FPL_Combined[[#Headers],[Gameweek 33]],FPL_Fixtures_Extract[#Headers],0)))-4),Team_Key[[Full Name]:[Full Name]],0))&amp;RIGHT(INDEX(FPL_Fixtures_Extract[],MATCH($A168,FPL_Fixtures_Extract[[Player]:[Player]],0),MATCH(FPL_Combined[[#Headers],[Gameweek 33]],FPL_Fixtures_Extract[#Headers],0)),3))</f>
        <v>LIV(A)</v>
      </c>
      <c r="AI168" t="str">
        <f ca="1">IF(RIGHT(FPL_Combined[[#Headers],[Gameweek 34]],2)&lt;$B$622,INDEX(FPL_Results_Extract[Gameweek 09],MATCH($A168,FPL_Results_Extract[[Player]:[Player]],0)),INDEX(Team_Key[[Abbreviation]:[Abbreviation]],MATCH(LEFT(INDEX(FPL_Fixtures_Extract[],MATCH($A168,FPL_Fixtures_Extract[[Player]:[Player]],0),MATCH(FPL_Combined[[#Headers],[Gameweek 34]],FPL_Fixtures_Extract[#Headers],0)),LEN(INDEX(FPL_Fixtures_Extract[],MATCH($A168,FPL_Fixtures_Extract[[Player]:[Player]],0),MATCH(FPL_Combined[[#Headers],[Gameweek 34]],FPL_Fixtures_Extract[#Headers],0)))-4),Team_Key[[Full Name]:[Full Name]],0))&amp;RIGHT(INDEX(FPL_Fixtures_Extract[],MATCH($A168,FPL_Fixtures_Extract[[Player]:[Player]],0),MATCH(FPL_Combined[[#Headers],[Gameweek 34]],FPL_Fixtures_Extract[#Headers],0)),3))</f>
        <v>TOT(H)</v>
      </c>
      <c r="AJ168" t="str">
        <f ca="1">IF(RIGHT(FPL_Combined[[#Headers],[Gameweek 35]],2)&lt;$B$622,INDEX(FPL_Results_Extract[Gameweek 10],MATCH($A168,FPL_Results_Extract[[Player]:[Player]],0)),INDEX(Team_Key[[Abbreviation]:[Abbreviation]],MATCH(LEFT(INDEX(FPL_Fixtures_Extract[],MATCH($A168,FPL_Fixtures_Extract[[Player]:[Player]],0),MATCH(FPL_Combined[[#Headers],[Gameweek 35]],FPL_Fixtures_Extract[#Headers],0)),LEN(INDEX(FPL_Fixtures_Extract[],MATCH($A168,FPL_Fixtures_Extract[[Player]:[Player]],0),MATCH(FPL_Combined[[#Headers],[Gameweek 35]],FPL_Fixtures_Extract[#Headers],0)))-4),Team_Key[[Full Name]:[Full Name]],0))&amp;RIGHT(INDEX(FPL_Fixtures_Extract[],MATCH($A168,FPL_Fixtures_Extract[[Player]:[Player]],0),MATCH(FPL_Combined[[#Headers],[Gameweek 35]],FPL_Fixtures_Extract[#Headers],0)),3))</f>
        <v>MCI(A)</v>
      </c>
      <c r="AK168" t="str">
        <f ca="1">IF(RIGHT(FPL_Combined[[#Headers],[Gameweek 36]],2)&lt;$B$622,INDEX(FPL_Results_Extract[Gameweek 11],MATCH($A168,FPL_Results_Extract[[Player]:[Player]],0)),INDEX(Team_Key[[Abbreviation]:[Abbreviation]],MATCH(LEFT(INDEX(FPL_Fixtures_Extract[],MATCH($A168,FPL_Fixtures_Extract[[Player]:[Player]],0),MATCH(FPL_Combined[[#Headers],[Gameweek 36]],FPL_Fixtures_Extract[#Headers],0)),LEN(INDEX(FPL_Fixtures_Extract[],MATCH($A168,FPL_Fixtures_Extract[[Player]:[Player]],0),MATCH(FPL_Combined[[#Headers],[Gameweek 36]],FPL_Fixtures_Extract[#Headers],0)))-4),Team_Key[[Full Name]:[Full Name]],0))&amp;RIGHT(INDEX(FPL_Fixtures_Extract[],MATCH($A168,FPL_Fixtures_Extract[[Player]:[Player]],0),MATCH(FPL_Combined[[#Headers],[Gameweek 36]],FPL_Fixtures_Extract[#Headers],0)),3))</f>
        <v>SUN(H)</v>
      </c>
      <c r="AL168" t="str">
        <f ca="1">IF(RIGHT(FPL_Combined[[#Headers],[Gameweek 37]],2)&lt;$B$622,INDEX(FPL_Results_Extract[Gameweek 12],MATCH($A168,FPL_Results_Extract[[Player]:[Player]],0)),INDEX(Team_Key[[Abbreviation]:[Abbreviation]],MATCH(LEFT(INDEX(FPL_Fixtures_Extract[],MATCH($A168,FPL_Fixtures_Extract[[Player]:[Player]],0),MATCH(FPL_Combined[[#Headers],[Gameweek 37]],FPL_Fixtures_Extract[#Headers],0)),LEN(INDEX(FPL_Fixtures_Extract[],MATCH($A168,FPL_Fixtures_Extract[[Player]:[Player]],0),MATCH(FPL_Combined[[#Headers],[Gameweek 37]],FPL_Fixtures_Extract[#Headers],0)))-4),Team_Key[[Full Name]:[Full Name]],0))&amp;RIGHT(INDEX(FPL_Fixtures_Extract[],MATCH($A168,FPL_Fixtures_Extract[[Player]:[Player]],0),MATCH(FPL_Combined[[#Headers],[Gameweek 37]],FPL_Fixtures_Extract[#Headers],0)),3))</f>
        <v>CRY(A)</v>
      </c>
      <c r="AM168" t="str">
        <f ca="1">IF(RIGHT(FPL_Combined[[#Headers],[Gameweek 38]],2)&lt;$B$622,INDEX(FPL_Results_Extract[Gameweek 13],MATCH($A168,FPL_Results_Extract[[Player]:[Player]],0)),INDEX(Team_Key[[Abbreviation]:[Abbreviation]],MATCH(LEFT(INDEX(FPL_Fixtures_Extract[],MATCH($A168,FPL_Fixtures_Extract[[Player]:[Player]],0),MATCH(FPL_Combined[[#Headers],[Gameweek 38]],FPL_Fixtures_Extract[#Headers],0)),LEN(INDEX(FPL_Fixtures_Extract[],MATCH($A168,FPL_Fixtures_Extract[[Player]:[Player]],0),MATCH(FPL_Combined[[#Headers],[Gameweek 38]],FPL_Fixtures_Extract[#Headers],0)))-4),Team_Key[[Full Name]:[Full Name]],0))&amp;RIGHT(INDEX(FPL_Fixtures_Extract[],MATCH($A168,FPL_Fixtures_Extract[[Player]:[Player]],0),MATCH(FPL_Combined[[#Headers],[Gameweek 38]],FPL_Fixtures_Extract[#Headers],0)),3))</f>
        <v>WHU(H)</v>
      </c>
    </row>
    <row r="169" spans="1:39" x14ac:dyDescent="0.45">
      <c r="A169" t="s">
        <v>328</v>
      </c>
      <c r="B169" t="str">
        <f ca="1">IF(RIGHT(FPL_Combined[[#Headers],[Gameweek 01]],2)&lt;$B$622,INDEX(FPL_Results_Extract[Gameweek 01],MATCH($A169,FPL_Results_Extract[[Player]:[Player]],0)),INDEX(Team_Key[[Abbreviation]:[Abbreviation]],MATCH(LEFT(INDEX(FPL_Fixtures_Extract[],MATCH($A169,FPL_Fixtures_Extract[[Player]:[Player]],0),MATCH(FPL_Combined[[#Headers],[Gameweek 01]],FPL_Fixtures_Extract[#Headers],0)),LEN(INDEX(FPL_Fixtures_Extract[],MATCH($A169,FPL_Fixtures_Extract[[Player]:[Player]],0),MATCH(FPL_Combined[[#Headers],[Gameweek 01]],FPL_Fixtures_Extract[#Headers],0)))-4),Team_Key[[Full Name]:[Full Name]],0))&amp;RIGHT(INDEX(FPL_Fixtures_Extract[],MATCH($A169,FPL_Fixtures_Extract[[Player]:[Player]],0),MATCH(FPL_Combined[[#Headers],[Gameweek 01]],FPL_Fixtures_Extract[#Headers],0)),3))</f>
        <v>AVL(H) 0-1</v>
      </c>
      <c r="C169" t="str">
        <f ca="1">IF(RIGHT(FPL_Combined[[#Headers],[Gameweek 02]],2)&lt;$B$622,INDEX(FPL_Results_Extract[Gameweek 02],MATCH($A169,FPL_Results_Extract[[Player]:[Player]],0)),INDEX(Team_Key[[Abbreviation]:[Abbreviation]],MATCH(LEFT(INDEX(FPL_Fixtures_Extract[],MATCH($A169,FPL_Fixtures_Extract[[Player]:[Player]],0),MATCH(FPL_Combined[[#Headers],[Gameweek 02]],FPL_Fixtures_Extract[#Headers],0)),LEN(INDEX(FPL_Fixtures_Extract[],MATCH($A169,FPL_Fixtures_Extract[[Player]:[Player]],0),MATCH(FPL_Combined[[#Headers],[Gameweek 02]],FPL_Fixtures_Extract[#Headers],0)))-4),Team_Key[[Full Name]:[Full Name]],0))&amp;RIGHT(INDEX(FPL_Fixtures_Extract[],MATCH($A169,FPL_Fixtures_Extract[[Player]:[Player]],0),MATCH(FPL_Combined[[#Headers],[Gameweek 02]],FPL_Fixtures_Extract[#Headers],0)),3))</f>
        <v>LIV(A) 0-1</v>
      </c>
      <c r="D169" t="str">
        <f ca="1">IF(RIGHT(FPL_Combined[[#Headers],[Gameweek 03]],2)&lt;$B$622,INDEX(FPL_Results_Extract[Gameweek 03],MATCH($A169,FPL_Results_Extract[[Player]:[Player]],0)),INDEX(Team_Key[[Abbreviation]:[Abbreviation]],MATCH(LEFT(INDEX(FPL_Fixtures_Extract[],MATCH($A169,FPL_Fixtures_Extract[[Player]:[Player]],0),MATCH(FPL_Combined[[#Headers],[Gameweek 03]],FPL_Fixtures_Extract[#Headers],0)),LEN(INDEX(FPL_Fixtures_Extract[],MATCH($A169,FPL_Fixtures_Extract[[Player]:[Player]],0),MATCH(FPL_Combined[[#Headers],[Gameweek 03]],FPL_Fixtures_Extract[#Headers],0)))-4),Team_Key[[Full Name]:[Full Name]],0))&amp;RIGHT(INDEX(FPL_Fixtures_Extract[],MATCH($A169,FPL_Fixtures_Extract[[Player]:[Player]],0),MATCH(FPL_Combined[[#Headers],[Gameweek 03]],FPL_Fixtures_Extract[#Headers],0)),3))</f>
        <v>WHU(A) 4-3</v>
      </c>
      <c r="E169" t="str">
        <f ca="1">IF(RIGHT(FPL_Combined[[#Headers],[Gameweek 04]],2)&lt;$B$622,INDEX(FPL_Results_Extract[Gameweek 04],MATCH($A169,FPL_Results_Extract[[Player]:[Player]],0)),INDEX(Team_Key[[Abbreviation]:[Abbreviation]],MATCH(LEFT(INDEX(FPL_Fixtures_Extract[],MATCH($A169,FPL_Fixtures_Extract[[Player]:[Player]],0),MATCH(FPL_Combined[[#Headers],[Gameweek 04]],FPL_Fixtures_Extract[#Headers],0)),LEN(INDEX(FPL_Fixtures_Extract[],MATCH($A169,FPL_Fixtures_Extract[[Player]:[Player]],0),MATCH(FPL_Combined[[#Headers],[Gameweek 04]],FPL_Fixtures_Extract[#Headers],0)))-4),Team_Key[[Full Name]:[Full Name]],0))&amp;RIGHT(INDEX(FPL_Fixtures_Extract[],MATCH($A169,FPL_Fixtures_Extract[[Player]:[Player]],0),MATCH(FPL_Combined[[#Headers],[Gameweek 04]],FPL_Fixtures_Extract[#Headers],0)),3))</f>
        <v>LEI(H) 1-1</v>
      </c>
      <c r="F169" t="str">
        <f ca="1">IF(RIGHT(FPL_Combined[[#Headers],[Gameweek 05]],2)&lt;$B$622,INDEX(FPL_Results_Extract[Gameweek 05],MATCH($A169,FPL_Results_Extract[[Player]:[Player]],0)),INDEX(Team_Key[[Abbreviation]:[Abbreviation]],MATCH(LEFT(INDEX(FPL_Fixtures_Extract[],MATCH($A169,FPL_Fixtures_Extract[[Player]:[Player]],0),MATCH(FPL_Combined[[#Headers],[Gameweek 05]],FPL_Fixtures_Extract[#Headers],0)),LEN(INDEX(FPL_Fixtures_Extract[],MATCH($A169,FPL_Fixtures_Extract[[Player]:[Player]],0),MATCH(FPL_Combined[[#Headers],[Gameweek 05]],FPL_Fixtures_Extract[#Headers],0)))-4),Team_Key[[Full Name]:[Full Name]],0))&amp;RIGHT(INDEX(FPL_Fixtures_Extract[],MATCH($A169,FPL_Fixtures_Extract[[Player]:[Player]],0),MATCH(FPL_Combined[[#Headers],[Gameweek 05]],FPL_Fixtures_Extract[#Headers],0)),3))</f>
        <v>NOR(A) 1-3</v>
      </c>
      <c r="G169" t="str">
        <f ca="1">IF(RIGHT(FPL_Combined[[#Headers],[Gameweek 06]],2)&lt;$B$622,INDEX(FPL_Results_Extract[Gameweek 06],MATCH($A169,FPL_Results_Extract[[Player]:[Player]],0)),INDEX(Team_Key[[Abbreviation]:[Abbreviation]],MATCH(LEFT(INDEX(FPL_Fixtures_Extract[],MATCH($A169,FPL_Fixtures_Extract[[Player]:[Player]],0),MATCH(FPL_Combined[[#Headers],[Gameweek 06]],FPL_Fixtures_Extract[#Headers],0)),LEN(INDEX(FPL_Fixtures_Extract[],MATCH($A169,FPL_Fixtures_Extract[[Player]:[Player]],0),MATCH(FPL_Combined[[#Headers],[Gameweek 06]],FPL_Fixtures_Extract[#Headers],0)))-4),Team_Key[[Full Name]:[Full Name]],0))&amp;RIGHT(INDEX(FPL_Fixtures_Extract[],MATCH($A169,FPL_Fixtures_Extract[[Player]:[Player]],0),MATCH(FPL_Combined[[#Headers],[Gameweek 06]],FPL_Fixtures_Extract[#Headers],0)),3))</f>
        <v>SUN(H) 2-0</v>
      </c>
      <c r="H169" t="str">
        <f ca="1">IF(RIGHT(FPL_Combined[[#Headers],[Gameweek 07]],2)&lt;$B$622,INDEX(FPL_Results_Extract[Gameweek 07],MATCH($A169,FPL_Results_Extract[[Player]:[Player]],0)),INDEX(Team_Key[[Abbreviation]:[Abbreviation]],MATCH(LEFT(INDEX(FPL_Fixtures_Extract[],MATCH($A169,FPL_Fixtures_Extract[[Player]:[Player]],0),MATCH(FPL_Combined[[#Headers],[Gameweek 07]],FPL_Fixtures_Extract[#Headers],0)),LEN(INDEX(FPL_Fixtures_Extract[],MATCH($A169,FPL_Fixtures_Extract[[Player]:[Player]],0),MATCH(FPL_Combined[[#Headers],[Gameweek 07]],FPL_Fixtures_Extract[#Headers],0)))-4),Team_Key[[Full Name]:[Full Name]],0))&amp;RIGHT(INDEX(FPL_Fixtures_Extract[],MATCH($A169,FPL_Fixtures_Extract[[Player]:[Player]],0),MATCH(FPL_Combined[[#Headers],[Gameweek 07]],FPL_Fixtures_Extract[#Headers],0)),3))</f>
        <v>STK(A) 1-2</v>
      </c>
      <c r="I169" t="str">
        <f ca="1">IF(RIGHT(FPL_Combined[[#Headers],[Gameweek 08]],2)&lt;$B$622,INDEX(FPL_Results_Extract[Gameweek 08],MATCH($A169,FPL_Results_Extract[[Player]:[Player]],0)),INDEX(Team_Key[[Abbreviation]:[Abbreviation]],MATCH(LEFT(INDEX(FPL_Fixtures_Extract[],MATCH($A169,FPL_Fixtures_Extract[[Player]:[Player]],0),MATCH(FPL_Combined[[#Headers],[Gameweek 08]],FPL_Fixtures_Extract[#Headers],0)),LEN(INDEX(FPL_Fixtures_Extract[],MATCH($A169,FPL_Fixtures_Extract[[Player]:[Player]],0),MATCH(FPL_Combined[[#Headers],[Gameweek 08]],FPL_Fixtures_Extract[#Headers],0)))-4),Team_Key[[Full Name]:[Full Name]],0))&amp;RIGHT(INDEX(FPL_Fixtures_Extract[],MATCH($A169,FPL_Fixtures_Extract[[Player]:[Player]],0),MATCH(FPL_Combined[[#Headers],[Gameweek 08]],FPL_Fixtures_Extract[#Headers],0)),3))</f>
        <v>WAT(H) 1-1</v>
      </c>
      <c r="J169" t="str">
        <f ca="1">IF(RIGHT(FPL_Combined[[#Headers],[Gameweek 09]],2)&lt;$B$622,INDEX(FPL_Results_Extract[Gameweek 09],MATCH($A169,FPL_Results_Extract[[Player]:[Player]],0)),INDEX(Team_Key[[Abbreviation]:[Abbreviation]],MATCH(LEFT(INDEX(FPL_Fixtures_Extract[],MATCH($A169,FPL_Fixtures_Extract[[Player]:[Player]],0),MATCH(FPL_Combined[[#Headers],[Gameweek 09]],FPL_Fixtures_Extract[#Headers],0)),LEN(INDEX(FPL_Fixtures_Extract[],MATCH($A169,FPL_Fixtures_Extract[[Player]:[Player]],0),MATCH(FPL_Combined[[#Headers],[Gameweek 09]],FPL_Fixtures_Extract[#Headers],0)))-4),Team_Key[[Full Name]:[Full Name]],0))&amp;RIGHT(INDEX(FPL_Fixtures_Extract[],MATCH($A169,FPL_Fixtures_Extract[[Player]:[Player]],0),MATCH(FPL_Combined[[#Headers],[Gameweek 09]],FPL_Fixtures_Extract[#Headers],0)),3))</f>
        <v>MCI(A) 1-5</v>
      </c>
      <c r="K169" t="str">
        <f ca="1">IF(RIGHT(FPL_Combined[[#Headers],[Gameweek 10]],2)&lt;$B$622,INDEX(FPL_Results_Extract[Gameweek 10],MATCH($A169,FPL_Results_Extract[[Player]:[Player]],0)),INDEX(Team_Key[[Abbreviation]:[Abbreviation]],MATCH(LEFT(INDEX(FPL_Fixtures_Extract[],MATCH($A169,FPL_Fixtures_Extract[[Player]:[Player]],0),MATCH(FPL_Combined[[#Headers],[Gameweek 10]],FPL_Fixtures_Extract[#Headers],0)),LEN(INDEX(FPL_Fixtures_Extract[],MATCH($A169,FPL_Fixtures_Extract[[Player]:[Player]],0),MATCH(FPL_Combined[[#Headers],[Gameweek 10]],FPL_Fixtures_Extract[#Headers],0)))-4),Team_Key[[Full Name]:[Full Name]],0))&amp;RIGHT(INDEX(FPL_Fixtures_Extract[],MATCH($A169,FPL_Fixtures_Extract[[Player]:[Player]],0),MATCH(FPL_Combined[[#Headers],[Gameweek 10]],FPL_Fixtures_Extract[#Headers],0)),3))</f>
        <v>TOT(H) 1-5</v>
      </c>
      <c r="L169" t="str">
        <f ca="1">IF(RIGHT(FPL_Combined[[#Headers],[Gameweek 11]],2)&lt;$B$622,INDEX(FPL_Results_Extract[Gameweek 11],MATCH($A169,FPL_Results_Extract[[Player]:[Player]],0)),INDEX(Team_Key[[Abbreviation]:[Abbreviation]],MATCH(LEFT(INDEX(FPL_Fixtures_Extract[],MATCH($A169,FPL_Fixtures_Extract[[Player]:[Player]],0),MATCH(FPL_Combined[[#Headers],[Gameweek 11]],FPL_Fixtures_Extract[#Headers],0)),LEN(INDEX(FPL_Fixtures_Extract[],MATCH($A169,FPL_Fixtures_Extract[[Player]:[Player]],0),MATCH(FPL_Combined[[#Headers],[Gameweek 11]],FPL_Fixtures_Extract[#Headers],0)))-4),Team_Key[[Full Name]:[Full Name]],0))&amp;RIGHT(INDEX(FPL_Fixtures_Extract[],MATCH($A169,FPL_Fixtures_Extract[[Player]:[Player]],0),MATCH(FPL_Combined[[#Headers],[Gameweek 11]],FPL_Fixtures_Extract[#Headers],0)),3))</f>
        <v>SOU(A) 0-2</v>
      </c>
      <c r="M169" t="str">
        <f ca="1">IF(RIGHT(FPL_Combined[[#Headers],[Gameweek 12]],2)&lt;$B$622,INDEX(FPL_Results_Extract[Gameweek 12],MATCH($A169,FPL_Results_Extract[[Player]:[Player]],0)),INDEX(Team_Key[[Abbreviation]:[Abbreviation]],MATCH(LEFT(INDEX(FPL_Fixtures_Extract[],MATCH($A169,FPL_Fixtures_Extract[[Player]:[Player]],0),MATCH(FPL_Combined[[#Headers],[Gameweek 12]],FPL_Fixtures_Extract[#Headers],0)),LEN(INDEX(FPL_Fixtures_Extract[],MATCH($A169,FPL_Fixtures_Extract[[Player]:[Player]],0),MATCH(FPL_Combined[[#Headers],[Gameweek 12]],FPL_Fixtures_Extract[#Headers],0)))-4),Team_Key[[Full Name]:[Full Name]],0))&amp;RIGHT(INDEX(FPL_Fixtures_Extract[],MATCH($A169,FPL_Fixtures_Extract[[Player]:[Player]],0),MATCH(FPL_Combined[[#Headers],[Gameweek 12]],FPL_Fixtures_Extract[#Headers],0)),3))</f>
        <v>NEW(H) 0-1</v>
      </c>
      <c r="N169" t="str">
        <f ca="1">IF(RIGHT(FPL_Combined[[#Headers],[Gameweek 13]],2)&lt;$B$622,INDEX(FPL_Results_Extract[Gameweek 13],MATCH($A169,FPL_Results_Extract[[Player]:[Player]],0)),INDEX(Team_Key[[Abbreviation]:[Abbreviation]],MATCH(LEFT(INDEX(FPL_Fixtures_Extract[],MATCH($A169,FPL_Fixtures_Extract[[Player]:[Player]],0),MATCH(FPL_Combined[[#Headers],[Gameweek 13]],FPL_Fixtures_Extract[#Headers],0)),LEN(INDEX(FPL_Fixtures_Extract[],MATCH($A169,FPL_Fixtures_Extract[[Player]:[Player]],0),MATCH(FPL_Combined[[#Headers],[Gameweek 13]],FPL_Fixtures_Extract[#Headers],0)))-4),Team_Key[[Full Name]:[Full Name]],0))&amp;RIGHT(INDEX(FPL_Fixtures_Extract[],MATCH($A169,FPL_Fixtures_Extract[[Player]:[Player]],0),MATCH(FPL_Combined[[#Headers],[Gameweek 13]],FPL_Fixtures_Extract[#Headers],0)),3))</f>
        <v>SWA(A) 2-2</v>
      </c>
      <c r="O169" t="str">
        <f ca="1">IF(RIGHT(FPL_Combined[[#Headers],[Gameweek 14]],2)&lt;$B$622,INDEX(FPL_Results_Extract[Gameweek 14],MATCH($A169,FPL_Results_Extract[[Player]:[Player]],0)),INDEX(Team_Key[[Abbreviation]:[Abbreviation]],MATCH(LEFT(INDEX(FPL_Fixtures_Extract[],MATCH($A169,FPL_Fixtures_Extract[[Player]:[Player]],0),MATCH(FPL_Combined[[#Headers],[Gameweek 14]],FPL_Fixtures_Extract[#Headers],0)),LEN(INDEX(FPL_Fixtures_Extract[],MATCH($A169,FPL_Fixtures_Extract[[Player]:[Player]],0),MATCH(FPL_Combined[[#Headers],[Gameweek 14]],FPL_Fixtures_Extract[#Headers],0)))-4),Team_Key[[Full Name]:[Full Name]],0))&amp;RIGHT(INDEX(FPL_Fixtures_Extract[],MATCH($A169,FPL_Fixtures_Extract[[Player]:[Player]],0),MATCH(FPL_Combined[[#Headers],[Gameweek 14]],FPL_Fixtures_Extract[#Headers],0)),3))</f>
        <v>EVE(H) 3-3</v>
      </c>
      <c r="P169" t="str">
        <f ca="1">IF(RIGHT(FPL_Combined[[#Headers],[Gameweek 15]],2)&lt;$B$622,INDEX(FPL_Results_Extract[Gameweek 15],MATCH($A169,FPL_Results_Extract[[Player]:[Player]],0)),INDEX(Team_Key[[Abbreviation]:[Abbreviation]],MATCH(LEFT(INDEX(FPL_Fixtures_Extract[],MATCH($A169,FPL_Fixtures_Extract[[Player]:[Player]],0),MATCH(FPL_Combined[[#Headers],[Gameweek 15]],FPL_Fixtures_Extract[#Headers],0)),LEN(INDEX(FPL_Fixtures_Extract[],MATCH($A169,FPL_Fixtures_Extract[[Player]:[Player]],0),MATCH(FPL_Combined[[#Headers],[Gameweek 15]],FPL_Fixtures_Extract[#Headers],0)))-4),Team_Key[[Full Name]:[Full Name]],0))&amp;RIGHT(INDEX(FPL_Fixtures_Extract[],MATCH($A169,FPL_Fixtures_Extract[[Player]:[Player]],0),MATCH(FPL_Combined[[#Headers],[Gameweek 15]],FPL_Fixtures_Extract[#Headers],0)),3))</f>
        <v>CHE(A) 1-0</v>
      </c>
      <c r="Q169" t="str">
        <f ca="1">IF(RIGHT(FPL_Combined[[#Headers],[Gameweek 16]],2)&lt;$B$622,INDEX(FPL_Results_Extract[Gameweek 16],MATCH($A169,FPL_Results_Extract[[Player]:[Player]],0)),INDEX(Team_Key[[Abbreviation]:[Abbreviation]],MATCH(LEFT(INDEX(FPL_Fixtures_Extract[],MATCH($A169,FPL_Fixtures_Extract[[Player]:[Player]],0),MATCH(FPL_Combined[[#Headers],[Gameweek 16]],FPL_Fixtures_Extract[#Headers],0)),LEN(INDEX(FPL_Fixtures_Extract[],MATCH($A169,FPL_Fixtures_Extract[[Player]:[Player]],0),MATCH(FPL_Combined[[#Headers],[Gameweek 16]],FPL_Fixtures_Extract[#Headers],0)))-4),Team_Key[[Full Name]:[Full Name]],0))&amp;RIGHT(INDEX(FPL_Fixtures_Extract[],MATCH($A169,FPL_Fixtures_Extract[[Player]:[Player]],0),MATCH(FPL_Combined[[#Headers],[Gameweek 16]],FPL_Fixtures_Extract[#Headers],0)),3))</f>
        <v>MUN(H) 2-1</v>
      </c>
      <c r="R169" t="str">
        <f ca="1">IF(RIGHT(FPL_Combined[[#Headers],[Gameweek 17]],2)&lt;$B$622,INDEX(FPL_Results_Extract[Gameweek 17],MATCH($A169,FPL_Results_Extract[[Player]:[Player]],0)),INDEX(Team_Key[[Abbreviation]:[Abbreviation]],MATCH(LEFT(INDEX(FPL_Fixtures_Extract[],MATCH($A169,FPL_Fixtures_Extract[[Player]:[Player]],0),MATCH(FPL_Combined[[#Headers],[Gameweek 17]],FPL_Fixtures_Extract[#Headers],0)),LEN(INDEX(FPL_Fixtures_Extract[],MATCH($A169,FPL_Fixtures_Extract[[Player]:[Player]],0),MATCH(FPL_Combined[[#Headers],[Gameweek 17]],FPL_Fixtures_Extract[#Headers],0)))-4),Team_Key[[Full Name]:[Full Name]],0))&amp;RIGHT(INDEX(FPL_Fixtures_Extract[],MATCH($A169,FPL_Fixtures_Extract[[Player]:[Player]],0),MATCH(FPL_Combined[[#Headers],[Gameweek 17]],FPL_Fixtures_Extract[#Headers],0)),3))</f>
        <v>WBA(A) 2-1</v>
      </c>
      <c r="S169" t="str">
        <f ca="1">IF(RIGHT(FPL_Combined[[#Headers],[Gameweek 18]],2)&lt;$B$622,INDEX(FPL_Results_Extract[Gameweek 18],MATCH($A169,FPL_Results_Extract[[Player]:[Player]],0)),INDEX(Team_Key[[Abbreviation]:[Abbreviation]],MATCH(LEFT(INDEX(FPL_Fixtures_Extract[],MATCH($A169,FPL_Fixtures_Extract[[Player]:[Player]],0),MATCH(FPL_Combined[[#Headers],[Gameweek 18]],FPL_Fixtures_Extract[#Headers],0)),LEN(INDEX(FPL_Fixtures_Extract[],MATCH($A169,FPL_Fixtures_Extract[[Player]:[Player]],0),MATCH(FPL_Combined[[#Headers],[Gameweek 18]],FPL_Fixtures_Extract[#Headers],0)))-4),Team_Key[[Full Name]:[Full Name]],0))&amp;RIGHT(INDEX(FPL_Fixtures_Extract[],MATCH($A169,FPL_Fixtures_Extract[[Player]:[Player]],0),MATCH(FPL_Combined[[#Headers],[Gameweek 18]],FPL_Fixtures_Extract[#Headers],0)),3))</f>
        <v>CRY(H) 0-0</v>
      </c>
      <c r="T169" t="str">
        <f ca="1">IF(RIGHT(FPL_Combined[[#Headers],[Gameweek 19]],2)&lt;$B$622,INDEX(FPL_Results_Extract[Gameweek 19],MATCH($A169,FPL_Results_Extract[[Player]:[Player]],0)),INDEX(Team_Key[[Abbreviation]:[Abbreviation]],MATCH(LEFT(INDEX(FPL_Fixtures_Extract[],MATCH($A169,FPL_Fixtures_Extract[[Player]:[Player]],0),MATCH(FPL_Combined[[#Headers],[Gameweek 19]],FPL_Fixtures_Extract[#Headers],0)),LEN(INDEX(FPL_Fixtures_Extract[],MATCH($A169,FPL_Fixtures_Extract[[Player]:[Player]],0),MATCH(FPL_Combined[[#Headers],[Gameweek 19]],FPL_Fixtures_Extract[#Headers],0)))-4),Team_Key[[Full Name]:[Full Name]],0))&amp;RIGHT(INDEX(FPL_Fixtures_Extract[],MATCH($A169,FPL_Fixtures_Extract[[Player]:[Player]],0),MATCH(FPL_Combined[[#Headers],[Gameweek 19]],FPL_Fixtures_Extract[#Headers],0)),3))</f>
        <v>ARS(A) 0-2</v>
      </c>
      <c r="U169" t="str">
        <f ca="1">IF(RIGHT(FPL_Combined[[#Headers],[Gameweek 20]],2)&lt;$B$622,INDEX(FPL_Results_Extract[Gameweek 20],MATCH($A169,FPL_Results_Extract[[Player]:[Player]],0)),INDEX(Team_Key[[Abbreviation]:[Abbreviation]],MATCH(LEFT(INDEX(FPL_Fixtures_Extract[],MATCH($A169,FPL_Fixtures_Extract[[Player]:[Player]],0),MATCH(FPL_Combined[[#Headers],[Gameweek 20]],FPL_Fixtures_Extract[#Headers],0)),LEN(INDEX(FPL_Fixtures_Extract[],MATCH($A169,FPL_Fixtures_Extract[[Player]:[Player]],0),MATCH(FPL_Combined[[#Headers],[Gameweek 20]],FPL_Fixtures_Extract[#Headers],0)))-4),Team_Key[[Full Name]:[Full Name]],0))&amp;RIGHT(INDEX(FPL_Fixtures_Extract[],MATCH($A169,FPL_Fixtures_Extract[[Player]:[Player]],0),MATCH(FPL_Combined[[#Headers],[Gameweek 20]],FPL_Fixtures_Extract[#Headers],0)),3))</f>
        <v>LEI(A) 0-0</v>
      </c>
      <c r="V169" t="str">
        <f ca="1">IF(RIGHT(FPL_Combined[[#Headers],[Gameweek 21]],2)&lt;$B$622,INDEX(FPL_Results_Extract[Gameweek 21],MATCH($A169,FPL_Results_Extract[[Player]:[Player]],0)),INDEX(Team_Key[[Abbreviation]:[Abbreviation]],MATCH(LEFT(INDEX(FPL_Fixtures_Extract[],MATCH($A169,FPL_Fixtures_Extract[[Player]:[Player]],0),MATCH(FPL_Combined[[#Headers],[Gameweek 21]],FPL_Fixtures_Extract[#Headers],0)),LEN(INDEX(FPL_Fixtures_Extract[],MATCH($A169,FPL_Fixtures_Extract[[Player]:[Player]],0),MATCH(FPL_Combined[[#Headers],[Gameweek 21]],FPL_Fixtures_Extract[#Headers],0)))-4),Team_Key[[Full Name]:[Full Name]],0))&amp;RIGHT(INDEX(FPL_Fixtures_Extract[],MATCH($A169,FPL_Fixtures_Extract[[Player]:[Player]],0),MATCH(FPL_Combined[[#Headers],[Gameweek 21]],FPL_Fixtures_Extract[#Headers],0)),3))</f>
        <v>WHU(H) 1-3</v>
      </c>
      <c r="W169" t="str">
        <f ca="1">IF(RIGHT(FPL_Combined[[#Headers],[Gameweek 22]],2)&lt;$B$622,INDEX(FPL_Results_Extract[Gameweek 22],MATCH($A169,FPL_Results_Extract[[Player]:[Player]],0)),INDEX(Team_Key[[Abbreviation]:[Abbreviation]],MATCH(LEFT(INDEX(FPL_Fixtures_Extract[],MATCH($A169,FPL_Fixtures_Extract[[Player]:[Player]],0),MATCH(FPL_Combined[[#Headers],[Gameweek 22]],FPL_Fixtures_Extract[#Headers],0)),LEN(INDEX(FPL_Fixtures_Extract[],MATCH($A169,FPL_Fixtures_Extract[[Player]:[Player]],0),MATCH(FPL_Combined[[#Headers],[Gameweek 22]],FPL_Fixtures_Extract[#Headers],0)))-4),Team_Key[[Full Name]:[Full Name]],0))&amp;RIGHT(INDEX(FPL_Fixtures_Extract[],MATCH($A169,FPL_Fixtures_Extract[[Player]:[Player]],0),MATCH(FPL_Combined[[#Headers],[Gameweek 22]],FPL_Fixtures_Extract[#Headers],0)),3))</f>
        <v>NOR(H) 3-0</v>
      </c>
      <c r="X169" t="str">
        <f ca="1">IF(RIGHT(FPL_Combined[[#Headers],[Gameweek 23]],2)&lt;$B$622,INDEX(FPL_Results_Extract[Gameweek 23],MATCH($A169,FPL_Results_Extract[[Player]:[Player]],0)),INDEX(Team_Key[[Abbreviation]:[Abbreviation]],MATCH(LEFT(INDEX(FPL_Fixtures_Extract[],MATCH($A169,FPL_Fixtures_Extract[[Player]:[Player]],0),MATCH(FPL_Combined[[#Headers],[Gameweek 23]],FPL_Fixtures_Extract[#Headers],0)),LEN(INDEX(FPL_Fixtures_Extract[],MATCH($A169,FPL_Fixtures_Extract[[Player]:[Player]],0),MATCH(FPL_Combined[[#Headers],[Gameweek 23]],FPL_Fixtures_Extract[#Headers],0)))-4),Team_Key[[Full Name]:[Full Name]],0))&amp;RIGHT(INDEX(FPL_Fixtures_Extract[],MATCH($A169,FPL_Fixtures_Extract[[Player]:[Player]],0),MATCH(FPL_Combined[[#Headers],[Gameweek 23]],FPL_Fixtures_Extract[#Headers],0)),3))</f>
        <v>SUN(A) 1-1</v>
      </c>
      <c r="Y169" t="str">
        <f ca="1">IF(RIGHT(FPL_Combined[[#Headers],[Gameweek 24]],2)&lt;$B$622,INDEX(FPL_Results_Extract[Team],MATCH($A169,FPL_Results_Extract[[Player]:[Player]],0)),INDEX(Team_Key[[Abbreviation]:[Abbreviation]],MATCH(LEFT(INDEX(FPL_Fixtures_Extract[],MATCH($A169,FPL_Fixtures_Extract[[Player]:[Player]],0),MATCH(FPL_Combined[[#Headers],[Gameweek 24]],FPL_Fixtures_Extract[#Headers],0)),LEN(INDEX(FPL_Fixtures_Extract[],MATCH($A169,FPL_Fixtures_Extract[[Player]:[Player]],0),MATCH(FPL_Combined[[#Headers],[Gameweek 24]],FPL_Fixtures_Extract[#Headers],0)))-4),Team_Key[[Full Name]:[Full Name]],0))&amp;RIGHT(INDEX(FPL_Fixtures_Extract[],MATCH($A169,FPL_Fixtures_Extract[[Player]:[Player]],0),MATCH(FPL_Combined[[#Headers],[Gameweek 24]],FPL_Fixtures_Extract[#Headers],0)),3))</f>
        <v>BOU</v>
      </c>
      <c r="Z169" t="str">
        <f ca="1">IF(RIGHT(FPL_Combined[[#Headers],[Gameweek 25]],2)&lt;$B$622,INDEX(FPL_Results_Extract[Player],MATCH($A169,FPL_Results_Extract[[Player]:[Player]],0)),INDEX(Team_Key[[Abbreviation]:[Abbreviation]],MATCH(LEFT(INDEX(FPL_Fixtures_Extract[],MATCH($A169,FPL_Fixtures_Extract[[Player]:[Player]],0),MATCH(FPL_Combined[[#Headers],[Gameweek 25]],FPL_Fixtures_Extract[#Headers],0)),LEN(INDEX(FPL_Fixtures_Extract[],MATCH($A169,FPL_Fixtures_Extract[[Player]:[Player]],0),MATCH(FPL_Combined[[#Headers],[Gameweek 25]],FPL_Fixtures_Extract[#Headers],0)))-4),Team_Key[[Full Name]:[Full Name]],0))&amp;RIGHT(INDEX(FPL_Fixtures_Extract[],MATCH($A169,FPL_Fixtures_Extract[[Player]:[Player]],0),MATCH(FPL_Combined[[#Headers],[Gameweek 25]],FPL_Fixtures_Extract[#Headers],0)),3))</f>
        <v>Distin</v>
      </c>
      <c r="AA169" t="str">
        <f ca="1">IF(RIGHT(FPL_Combined[[#Headers],[Gameweek 26]],2)&lt;$B$622,INDEX(FPL_Results_Extract[Gameweek 01],MATCH($A169,FPL_Results_Extract[[Player]:[Player]],0)),INDEX(Team_Key[[Abbreviation]:[Abbreviation]],MATCH(LEFT(INDEX(FPL_Fixtures_Extract[],MATCH($A169,FPL_Fixtures_Extract[[Player]:[Player]],0),MATCH(FPL_Combined[[#Headers],[Gameweek 26]],FPL_Fixtures_Extract[#Headers],0)),LEN(INDEX(FPL_Fixtures_Extract[],MATCH($A169,FPL_Fixtures_Extract[[Player]:[Player]],0),MATCH(FPL_Combined[[#Headers],[Gameweek 26]],FPL_Fixtures_Extract[#Headers],0)))-4),Team_Key[[Full Name]:[Full Name]],0))&amp;RIGHT(INDEX(FPL_Fixtures_Extract[],MATCH($A169,FPL_Fixtures_Extract[[Player]:[Player]],0),MATCH(FPL_Combined[[#Headers],[Gameweek 26]],FPL_Fixtures_Extract[#Headers],0)),3))</f>
        <v>AVL(H) 0-1</v>
      </c>
      <c r="AB169" t="str">
        <f ca="1">IF(RIGHT(FPL_Combined[[#Headers],[Gameweek 27]],2)&lt;$B$622,INDEX(FPL_Results_Extract[Gameweek 02],MATCH($A169,FPL_Results_Extract[[Player]:[Player]],0)),INDEX(Team_Key[[Abbreviation]:[Abbreviation]],MATCH(LEFT(INDEX(FPL_Fixtures_Extract[],MATCH($A169,FPL_Fixtures_Extract[[Player]:[Player]],0),MATCH(FPL_Combined[[#Headers],[Gameweek 27]],FPL_Fixtures_Extract[#Headers],0)),LEN(INDEX(FPL_Fixtures_Extract[],MATCH($A169,FPL_Fixtures_Extract[[Player]:[Player]],0),MATCH(FPL_Combined[[#Headers],[Gameweek 27]],FPL_Fixtures_Extract[#Headers],0)))-4),Team_Key[[Full Name]:[Full Name]],0))&amp;RIGHT(INDEX(FPL_Fixtures_Extract[],MATCH($A169,FPL_Fixtures_Extract[[Player]:[Player]],0),MATCH(FPL_Combined[[#Headers],[Gameweek 27]],FPL_Fixtures_Extract[#Headers],0)),3))</f>
        <v>LIV(A) 0-1</v>
      </c>
      <c r="AC169" t="str">
        <f ca="1">IF(RIGHT(FPL_Combined[[#Headers],[Gameweek 28]],2)&lt;$B$622,INDEX(FPL_Results_Extract[Gameweek 03],MATCH($A169,FPL_Results_Extract[[Player]:[Player]],0)),INDEX(Team_Key[[Abbreviation]:[Abbreviation]],MATCH(LEFT(INDEX(FPL_Fixtures_Extract[],MATCH($A169,FPL_Fixtures_Extract[[Player]:[Player]],0),MATCH(FPL_Combined[[#Headers],[Gameweek 28]],FPL_Fixtures_Extract[#Headers],0)),LEN(INDEX(FPL_Fixtures_Extract[],MATCH($A169,FPL_Fixtures_Extract[[Player]:[Player]],0),MATCH(FPL_Combined[[#Headers],[Gameweek 28]],FPL_Fixtures_Extract[#Headers],0)))-4),Team_Key[[Full Name]:[Full Name]],0))&amp;RIGHT(INDEX(FPL_Fixtures_Extract[],MATCH($A169,FPL_Fixtures_Extract[[Player]:[Player]],0),MATCH(FPL_Combined[[#Headers],[Gameweek 28]],FPL_Fixtures_Extract[#Headers],0)),3))</f>
        <v>WHU(A) 4-3</v>
      </c>
      <c r="AD169" t="str">
        <f ca="1">IF(RIGHT(FPL_Combined[[#Headers],[Gameweek 29]],2)&lt;$B$622,INDEX(FPL_Results_Extract[Gameweek 04],MATCH($A169,FPL_Results_Extract[[Player]:[Player]],0)),INDEX(Team_Key[[Abbreviation]:[Abbreviation]],MATCH(LEFT(INDEX(FPL_Fixtures_Extract[],MATCH($A169,FPL_Fixtures_Extract[[Player]:[Player]],0),MATCH(FPL_Combined[[#Headers],[Gameweek 29]],FPL_Fixtures_Extract[#Headers],0)),LEN(INDEX(FPL_Fixtures_Extract[],MATCH($A169,FPL_Fixtures_Extract[[Player]:[Player]],0),MATCH(FPL_Combined[[#Headers],[Gameweek 29]],FPL_Fixtures_Extract[#Headers],0)))-4),Team_Key[[Full Name]:[Full Name]],0))&amp;RIGHT(INDEX(FPL_Fixtures_Extract[],MATCH($A169,FPL_Fixtures_Extract[[Player]:[Player]],0),MATCH(FPL_Combined[[#Headers],[Gameweek 29]],FPL_Fixtures_Extract[#Headers],0)),3))</f>
        <v>NEW(A)</v>
      </c>
      <c r="AE169" t="str">
        <f ca="1">IF(RIGHT(FPL_Combined[[#Headers],[Gameweek 30]],2)&lt;$B$622,INDEX(FPL_Results_Extract[Gameweek 05],MATCH($A169,FPL_Results_Extract[[Player]:[Player]],0)),INDEX(Team_Key[[Abbreviation]:[Abbreviation]],MATCH(LEFT(INDEX(FPL_Fixtures_Extract[],MATCH($A169,FPL_Fixtures_Extract[[Player]:[Player]],0),MATCH(FPL_Combined[[#Headers],[Gameweek 30]],FPL_Fixtures_Extract[#Headers],0)),LEN(INDEX(FPL_Fixtures_Extract[],MATCH($A169,FPL_Fixtures_Extract[[Player]:[Player]],0),MATCH(FPL_Combined[[#Headers],[Gameweek 30]],FPL_Fixtures_Extract[#Headers],0)))-4),Team_Key[[Full Name]:[Full Name]],0))&amp;RIGHT(INDEX(FPL_Fixtures_Extract[],MATCH($A169,FPL_Fixtures_Extract[[Player]:[Player]],0),MATCH(FPL_Combined[[#Headers],[Gameweek 30]],FPL_Fixtures_Extract[#Headers],0)),3))</f>
        <v>SWA(H)</v>
      </c>
      <c r="AF169" t="str">
        <f ca="1">IF(RIGHT(FPL_Combined[[#Headers],[Gameweek 31]],2)&lt;$B$622,INDEX(FPL_Results_Extract[Gameweek 06],MATCH($A169,FPL_Results_Extract[[Player]:[Player]],0)),INDEX(Team_Key[[Abbreviation]:[Abbreviation]],MATCH(LEFT(INDEX(FPL_Fixtures_Extract[],MATCH($A169,FPL_Fixtures_Extract[[Player]:[Player]],0),MATCH(FPL_Combined[[#Headers],[Gameweek 31]],FPL_Fixtures_Extract[#Headers],0)),LEN(INDEX(FPL_Fixtures_Extract[],MATCH($A169,FPL_Fixtures_Extract[[Player]:[Player]],0),MATCH(FPL_Combined[[#Headers],[Gameweek 31]],FPL_Fixtures_Extract[#Headers],0)))-4),Team_Key[[Full Name]:[Full Name]],0))&amp;RIGHT(INDEX(FPL_Fixtures_Extract[],MATCH($A169,FPL_Fixtures_Extract[[Player]:[Player]],0),MATCH(FPL_Combined[[#Headers],[Gameweek 31]],FPL_Fixtures_Extract[#Headers],0)),3))</f>
        <v>TOT(A)</v>
      </c>
      <c r="AG169" t="str">
        <f ca="1">IF(RIGHT(FPL_Combined[[#Headers],[Gameweek 32]],2)&lt;$B$622,INDEX(FPL_Results_Extract[Gameweek 07],MATCH($A169,FPL_Results_Extract[[Player]:[Player]],0)),INDEX(Team_Key[[Abbreviation]:[Abbreviation]],MATCH(LEFT(INDEX(FPL_Fixtures_Extract[],MATCH($A169,FPL_Fixtures_Extract[[Player]:[Player]],0),MATCH(FPL_Combined[[#Headers],[Gameweek 32]],FPL_Fixtures_Extract[#Headers],0)),LEN(INDEX(FPL_Fixtures_Extract[],MATCH($A169,FPL_Fixtures_Extract[[Player]:[Player]],0),MATCH(FPL_Combined[[#Headers],[Gameweek 32]],FPL_Fixtures_Extract[#Headers],0)))-4),Team_Key[[Full Name]:[Full Name]],0))&amp;RIGHT(INDEX(FPL_Fixtures_Extract[],MATCH($A169,FPL_Fixtures_Extract[[Player]:[Player]],0),MATCH(FPL_Combined[[#Headers],[Gameweek 32]],FPL_Fixtures_Extract[#Headers],0)),3))</f>
        <v>MCI(H)</v>
      </c>
      <c r="AH169" t="str">
        <f ca="1">IF(RIGHT(FPL_Combined[[#Headers],[Gameweek 33]],2)&lt;$B$622,INDEX(FPL_Results_Extract[Gameweek 08],MATCH($A169,FPL_Results_Extract[[Player]:[Player]],0)),INDEX(Team_Key[[Abbreviation]:[Abbreviation]],MATCH(LEFT(INDEX(FPL_Fixtures_Extract[],MATCH($A169,FPL_Fixtures_Extract[[Player]:[Player]],0),MATCH(FPL_Combined[[#Headers],[Gameweek 33]],FPL_Fixtures_Extract[#Headers],0)),LEN(INDEX(FPL_Fixtures_Extract[],MATCH($A169,FPL_Fixtures_Extract[[Player]:[Player]],0),MATCH(FPL_Combined[[#Headers],[Gameweek 33]],FPL_Fixtures_Extract[#Headers],0)))-4),Team_Key[[Full Name]:[Full Name]],0))&amp;RIGHT(INDEX(FPL_Fixtures_Extract[],MATCH($A169,FPL_Fixtures_Extract[[Player]:[Player]],0),MATCH(FPL_Combined[[#Headers],[Gameweek 33]],FPL_Fixtures_Extract[#Headers],0)),3))</f>
        <v>AVL(A)</v>
      </c>
      <c r="AI169" t="str">
        <f ca="1">IF(RIGHT(FPL_Combined[[#Headers],[Gameweek 34]],2)&lt;$B$622,INDEX(FPL_Results_Extract[Gameweek 09],MATCH($A169,FPL_Results_Extract[[Player]:[Player]],0)),INDEX(Team_Key[[Abbreviation]:[Abbreviation]],MATCH(LEFT(INDEX(FPL_Fixtures_Extract[],MATCH($A169,FPL_Fixtures_Extract[[Player]:[Player]],0),MATCH(FPL_Combined[[#Headers],[Gameweek 34]],FPL_Fixtures_Extract[#Headers],0)),LEN(INDEX(FPL_Fixtures_Extract[],MATCH($A169,FPL_Fixtures_Extract[[Player]:[Player]],0),MATCH(FPL_Combined[[#Headers],[Gameweek 34]],FPL_Fixtures_Extract[#Headers],0)))-4),Team_Key[[Full Name]:[Full Name]],0))&amp;RIGHT(INDEX(FPL_Fixtures_Extract[],MATCH($A169,FPL_Fixtures_Extract[[Player]:[Player]],0),MATCH(FPL_Combined[[#Headers],[Gameweek 34]],FPL_Fixtures_Extract[#Headers],0)),3))</f>
        <v>LIV(H)</v>
      </c>
      <c r="AJ169" t="str">
        <f ca="1">IF(RIGHT(FPL_Combined[[#Headers],[Gameweek 35]],2)&lt;$B$622,INDEX(FPL_Results_Extract[Gameweek 10],MATCH($A169,FPL_Results_Extract[[Player]:[Player]],0)),INDEX(Team_Key[[Abbreviation]:[Abbreviation]],MATCH(LEFT(INDEX(FPL_Fixtures_Extract[],MATCH($A169,FPL_Fixtures_Extract[[Player]:[Player]],0),MATCH(FPL_Combined[[#Headers],[Gameweek 35]],FPL_Fixtures_Extract[#Headers],0)),LEN(INDEX(FPL_Fixtures_Extract[],MATCH($A169,FPL_Fixtures_Extract[[Player]:[Player]],0),MATCH(FPL_Combined[[#Headers],[Gameweek 35]],FPL_Fixtures_Extract[#Headers],0)))-4),Team_Key[[Full Name]:[Full Name]],0))&amp;RIGHT(INDEX(FPL_Fixtures_Extract[],MATCH($A169,FPL_Fixtures_Extract[[Player]:[Player]],0),MATCH(FPL_Combined[[#Headers],[Gameweek 35]],FPL_Fixtures_Extract[#Headers],0)),3))</f>
        <v>CHE(H)</v>
      </c>
      <c r="AK169" t="str">
        <f ca="1">IF(RIGHT(FPL_Combined[[#Headers],[Gameweek 36]],2)&lt;$B$622,INDEX(FPL_Results_Extract[Gameweek 11],MATCH($A169,FPL_Results_Extract[[Player]:[Player]],0)),INDEX(Team_Key[[Abbreviation]:[Abbreviation]],MATCH(LEFT(INDEX(FPL_Fixtures_Extract[],MATCH($A169,FPL_Fixtures_Extract[[Player]:[Player]],0),MATCH(FPL_Combined[[#Headers],[Gameweek 36]],FPL_Fixtures_Extract[#Headers],0)),LEN(INDEX(FPL_Fixtures_Extract[],MATCH($A169,FPL_Fixtures_Extract[[Player]:[Player]],0),MATCH(FPL_Combined[[#Headers],[Gameweek 36]],FPL_Fixtures_Extract[#Headers],0)))-4),Team_Key[[Full Name]:[Full Name]],0))&amp;RIGHT(INDEX(FPL_Fixtures_Extract[],MATCH($A169,FPL_Fixtures_Extract[[Player]:[Player]],0),MATCH(FPL_Combined[[#Headers],[Gameweek 36]],FPL_Fixtures_Extract[#Headers],0)),3))</f>
        <v>EVE(A)</v>
      </c>
      <c r="AL169" t="str">
        <f ca="1">IF(RIGHT(FPL_Combined[[#Headers],[Gameweek 37]],2)&lt;$B$622,INDEX(FPL_Results_Extract[Gameweek 12],MATCH($A169,FPL_Results_Extract[[Player]:[Player]],0)),INDEX(Team_Key[[Abbreviation]:[Abbreviation]],MATCH(LEFT(INDEX(FPL_Fixtures_Extract[],MATCH($A169,FPL_Fixtures_Extract[[Player]:[Player]],0),MATCH(FPL_Combined[[#Headers],[Gameweek 37]],FPL_Fixtures_Extract[#Headers],0)),LEN(INDEX(FPL_Fixtures_Extract[],MATCH($A169,FPL_Fixtures_Extract[[Player]:[Player]],0),MATCH(FPL_Combined[[#Headers],[Gameweek 37]],FPL_Fixtures_Extract[#Headers],0)))-4),Team_Key[[Full Name]:[Full Name]],0))&amp;RIGHT(INDEX(FPL_Fixtures_Extract[],MATCH($A169,FPL_Fixtures_Extract[[Player]:[Player]],0),MATCH(FPL_Combined[[#Headers],[Gameweek 37]],FPL_Fixtures_Extract[#Headers],0)),3))</f>
        <v>WBA(H)</v>
      </c>
      <c r="AM169" t="str">
        <f ca="1">IF(RIGHT(FPL_Combined[[#Headers],[Gameweek 38]],2)&lt;$B$622,INDEX(FPL_Results_Extract[Gameweek 13],MATCH($A169,FPL_Results_Extract[[Player]:[Player]],0)),INDEX(Team_Key[[Abbreviation]:[Abbreviation]],MATCH(LEFT(INDEX(FPL_Fixtures_Extract[],MATCH($A169,FPL_Fixtures_Extract[[Player]:[Player]],0),MATCH(FPL_Combined[[#Headers],[Gameweek 38]],FPL_Fixtures_Extract[#Headers],0)),LEN(INDEX(FPL_Fixtures_Extract[],MATCH($A169,FPL_Fixtures_Extract[[Player]:[Player]],0),MATCH(FPL_Combined[[#Headers],[Gameweek 38]],FPL_Fixtures_Extract[#Headers],0)))-4),Team_Key[[Full Name]:[Full Name]],0))&amp;RIGHT(INDEX(FPL_Fixtures_Extract[],MATCH($A169,FPL_Fixtures_Extract[[Player]:[Player]],0),MATCH(FPL_Combined[[#Headers],[Gameweek 38]],FPL_Fixtures_Extract[#Headers],0)),3))</f>
        <v>MUN(A)</v>
      </c>
    </row>
    <row r="170" spans="1:39" x14ac:dyDescent="0.45">
      <c r="A170" t="s">
        <v>392</v>
      </c>
      <c r="B170" t="str">
        <f ca="1">IF(RIGHT(FPL_Combined[[#Headers],[Gameweek 01]],2)&lt;$B$622,INDEX(FPL_Results_Extract[Gameweek 01],MATCH($A170,FPL_Results_Extract[[Player]:[Player]],0)),INDEX(Team_Key[[Abbreviation]:[Abbreviation]],MATCH(LEFT(INDEX(FPL_Fixtures_Extract[],MATCH($A170,FPL_Fixtures_Extract[[Player]:[Player]],0),MATCH(FPL_Combined[[#Headers],[Gameweek 01]],FPL_Fixtures_Extract[#Headers],0)),LEN(INDEX(FPL_Fixtures_Extract[],MATCH($A170,FPL_Fixtures_Extract[[Player]:[Player]],0),MATCH(FPL_Combined[[#Headers],[Gameweek 01]],FPL_Fixtures_Extract[#Headers],0)))-4),Team_Key[[Full Name]:[Full Name]],0))&amp;RIGHT(INDEX(FPL_Fixtures_Extract[],MATCH($A170,FPL_Fixtures_Extract[[Player]:[Player]],0),MATCH(FPL_Combined[[#Headers],[Gameweek 01]],FPL_Fixtures_Extract[#Headers],0)),3))</f>
        <v>N/A</v>
      </c>
      <c r="C170" t="str">
        <f ca="1">IF(RIGHT(FPL_Combined[[#Headers],[Gameweek 02]],2)&lt;$B$622,INDEX(FPL_Results_Extract[Gameweek 02],MATCH($A170,FPL_Results_Extract[[Player]:[Player]],0)),INDEX(Team_Key[[Abbreviation]:[Abbreviation]],MATCH(LEFT(INDEX(FPL_Fixtures_Extract[],MATCH($A170,FPL_Fixtures_Extract[[Player]:[Player]],0),MATCH(FPL_Combined[[#Headers],[Gameweek 02]],FPL_Fixtures_Extract[#Headers],0)),LEN(INDEX(FPL_Fixtures_Extract[],MATCH($A170,FPL_Fixtures_Extract[[Player]:[Player]],0),MATCH(FPL_Combined[[#Headers],[Gameweek 02]],FPL_Fixtures_Extract[#Headers],0)))-4),Team_Key[[Full Name]:[Full Name]],0))&amp;RIGHT(INDEX(FPL_Fixtures_Extract[],MATCH($A170,FPL_Fixtures_Extract[[Player]:[Player]],0),MATCH(FPL_Combined[[#Headers],[Gameweek 02]],FPL_Fixtures_Extract[#Headers],0)),3))</f>
        <v>N/A</v>
      </c>
      <c r="D170" t="str">
        <f ca="1">IF(RIGHT(FPL_Combined[[#Headers],[Gameweek 03]],2)&lt;$B$622,INDEX(FPL_Results_Extract[Gameweek 03],MATCH($A170,FPL_Results_Extract[[Player]:[Player]],0)),INDEX(Team_Key[[Abbreviation]:[Abbreviation]],MATCH(LEFT(INDEX(FPL_Fixtures_Extract[],MATCH($A170,FPL_Fixtures_Extract[[Player]:[Player]],0),MATCH(FPL_Combined[[#Headers],[Gameweek 03]],FPL_Fixtures_Extract[#Headers],0)),LEN(INDEX(FPL_Fixtures_Extract[],MATCH($A170,FPL_Fixtures_Extract[[Player]:[Player]],0),MATCH(FPL_Combined[[#Headers],[Gameweek 03]],FPL_Fixtures_Extract[#Headers],0)))-4),Team_Key[[Full Name]:[Full Name]],0))&amp;RIGHT(INDEX(FPL_Fixtures_Extract[],MATCH($A170,FPL_Fixtures_Extract[[Player]:[Player]],0),MATCH(FPL_Combined[[#Headers],[Gameweek 03]],FPL_Fixtures_Extract[#Headers],0)),3))</f>
        <v>N/A</v>
      </c>
      <c r="E170" t="str">
        <f ca="1">IF(RIGHT(FPL_Combined[[#Headers],[Gameweek 04]],2)&lt;$B$622,INDEX(FPL_Results_Extract[Gameweek 04],MATCH($A170,FPL_Results_Extract[[Player]:[Player]],0)),INDEX(Team_Key[[Abbreviation]:[Abbreviation]],MATCH(LEFT(INDEX(FPL_Fixtures_Extract[],MATCH($A170,FPL_Fixtures_Extract[[Player]:[Player]],0),MATCH(FPL_Combined[[#Headers],[Gameweek 04]],FPL_Fixtures_Extract[#Headers],0)),LEN(INDEX(FPL_Fixtures_Extract[],MATCH($A170,FPL_Fixtures_Extract[[Player]:[Player]],0),MATCH(FPL_Combined[[#Headers],[Gameweek 04]],FPL_Fixtures_Extract[#Headers],0)))-4),Team_Key[[Full Name]:[Full Name]],0))&amp;RIGHT(INDEX(FPL_Fixtures_Extract[],MATCH($A170,FPL_Fixtures_Extract[[Player]:[Player]],0),MATCH(FPL_Combined[[#Headers],[Gameweek 04]],FPL_Fixtures_Extract[#Headers],0)),3))</f>
        <v>N/A</v>
      </c>
      <c r="F170" t="str">
        <f ca="1">IF(RIGHT(FPL_Combined[[#Headers],[Gameweek 05]],2)&lt;$B$622,INDEX(FPL_Results_Extract[Gameweek 05],MATCH($A170,FPL_Results_Extract[[Player]:[Player]],0)),INDEX(Team_Key[[Abbreviation]:[Abbreviation]],MATCH(LEFT(INDEX(FPL_Fixtures_Extract[],MATCH($A170,FPL_Fixtures_Extract[[Player]:[Player]],0),MATCH(FPL_Combined[[#Headers],[Gameweek 05]],FPL_Fixtures_Extract[#Headers],0)),LEN(INDEX(FPL_Fixtures_Extract[],MATCH($A170,FPL_Fixtures_Extract[[Player]:[Player]],0),MATCH(FPL_Combined[[#Headers],[Gameweek 05]],FPL_Fixtures_Extract[#Headers],0)))-4),Team_Key[[Full Name]:[Full Name]],0))&amp;RIGHT(INDEX(FPL_Fixtures_Extract[],MATCH($A170,FPL_Fixtures_Extract[[Player]:[Player]],0),MATCH(FPL_Combined[[#Headers],[Gameweek 05]],FPL_Fixtures_Extract[#Headers],0)),3))</f>
        <v>EVE(A) 1-3</v>
      </c>
      <c r="G170" t="str">
        <f ca="1">IF(RIGHT(FPL_Combined[[#Headers],[Gameweek 06]],2)&lt;$B$622,INDEX(FPL_Results_Extract[Gameweek 06],MATCH($A170,FPL_Results_Extract[[Player]:[Player]],0)),INDEX(Team_Key[[Abbreviation]:[Abbreviation]],MATCH(LEFT(INDEX(FPL_Fixtures_Extract[],MATCH($A170,FPL_Fixtures_Extract[[Player]:[Player]],0),MATCH(FPL_Combined[[#Headers],[Gameweek 06]],FPL_Fixtures_Extract[#Headers],0)),LEN(INDEX(FPL_Fixtures_Extract[],MATCH($A170,FPL_Fixtures_Extract[[Player]:[Player]],0),MATCH(FPL_Combined[[#Headers],[Gameweek 06]],FPL_Fixtures_Extract[#Headers],0)))-4),Team_Key[[Full Name]:[Full Name]],0))&amp;RIGHT(INDEX(FPL_Fixtures_Extract[],MATCH($A170,FPL_Fixtures_Extract[[Player]:[Player]],0),MATCH(FPL_Combined[[#Headers],[Gameweek 06]],FPL_Fixtures_Extract[#Headers],0)),3))</f>
        <v>ARS(H) 2-0</v>
      </c>
      <c r="H170" t="str">
        <f ca="1">IF(RIGHT(FPL_Combined[[#Headers],[Gameweek 07]],2)&lt;$B$622,INDEX(FPL_Results_Extract[Gameweek 07],MATCH($A170,FPL_Results_Extract[[Player]:[Player]],0)),INDEX(Team_Key[[Abbreviation]:[Abbreviation]],MATCH(LEFT(INDEX(FPL_Fixtures_Extract[],MATCH($A170,FPL_Fixtures_Extract[[Player]:[Player]],0),MATCH(FPL_Combined[[#Headers],[Gameweek 07]],FPL_Fixtures_Extract[#Headers],0)),LEN(INDEX(FPL_Fixtures_Extract[],MATCH($A170,FPL_Fixtures_Extract[[Player]:[Player]],0),MATCH(FPL_Combined[[#Headers],[Gameweek 07]],FPL_Fixtures_Extract[#Headers],0)))-4),Team_Key[[Full Name]:[Full Name]],0))&amp;RIGHT(INDEX(FPL_Fixtures_Extract[],MATCH($A170,FPL_Fixtures_Extract[[Player]:[Player]],0),MATCH(FPL_Combined[[#Headers],[Gameweek 07]],FPL_Fixtures_Extract[#Headers],0)),3))</f>
        <v>NEW(A) 2-2</v>
      </c>
      <c r="I170" t="str">
        <f ca="1">IF(RIGHT(FPL_Combined[[#Headers],[Gameweek 08]],2)&lt;$B$622,INDEX(FPL_Results_Extract[Gameweek 08],MATCH($A170,FPL_Results_Extract[[Player]:[Player]],0)),INDEX(Team_Key[[Abbreviation]:[Abbreviation]],MATCH(LEFT(INDEX(FPL_Fixtures_Extract[],MATCH($A170,FPL_Fixtures_Extract[[Player]:[Player]],0),MATCH(FPL_Combined[[#Headers],[Gameweek 08]],FPL_Fixtures_Extract[#Headers],0)),LEN(INDEX(FPL_Fixtures_Extract[],MATCH($A170,FPL_Fixtures_Extract[[Player]:[Player]],0),MATCH(FPL_Combined[[#Headers],[Gameweek 08]],FPL_Fixtures_Extract[#Headers],0)))-4),Team_Key[[Full Name]:[Full Name]],0))&amp;RIGHT(INDEX(FPL_Fixtures_Extract[],MATCH($A170,FPL_Fixtures_Extract[[Player]:[Player]],0),MATCH(FPL_Combined[[#Headers],[Gameweek 08]],FPL_Fixtures_Extract[#Headers],0)),3))</f>
        <v>SOU(H) 1-3</v>
      </c>
      <c r="J170" t="str">
        <f ca="1">IF(RIGHT(FPL_Combined[[#Headers],[Gameweek 09]],2)&lt;$B$622,INDEX(FPL_Results_Extract[Gameweek 09],MATCH($A170,FPL_Results_Extract[[Player]:[Player]],0)),INDEX(Team_Key[[Abbreviation]:[Abbreviation]],MATCH(LEFT(INDEX(FPL_Fixtures_Extract[],MATCH($A170,FPL_Fixtures_Extract[[Player]:[Player]],0),MATCH(FPL_Combined[[#Headers],[Gameweek 09]],FPL_Fixtures_Extract[#Headers],0)),LEN(INDEX(FPL_Fixtures_Extract[],MATCH($A170,FPL_Fixtures_Extract[[Player]:[Player]],0),MATCH(FPL_Combined[[#Headers],[Gameweek 09]],FPL_Fixtures_Extract[#Headers],0)))-4),Team_Key[[Full Name]:[Full Name]],0))&amp;RIGHT(INDEX(FPL_Fixtures_Extract[],MATCH($A170,FPL_Fixtures_Extract[[Player]:[Player]],0),MATCH(FPL_Combined[[#Headers],[Gameweek 09]],FPL_Fixtures_Extract[#Headers],0)),3))</f>
        <v>AVL(H) 2-0</v>
      </c>
      <c r="K170" t="str">
        <f ca="1">IF(RIGHT(FPL_Combined[[#Headers],[Gameweek 10]],2)&lt;$B$622,INDEX(FPL_Results_Extract[Gameweek 10],MATCH($A170,FPL_Results_Extract[[Player]:[Player]],0)),INDEX(Team_Key[[Abbreviation]:[Abbreviation]],MATCH(LEFT(INDEX(FPL_Fixtures_Extract[],MATCH($A170,FPL_Fixtures_Extract[[Player]:[Player]],0),MATCH(FPL_Combined[[#Headers],[Gameweek 10]],FPL_Fixtures_Extract[#Headers],0)),LEN(INDEX(FPL_Fixtures_Extract[],MATCH($A170,FPL_Fixtures_Extract[[Player]:[Player]],0),MATCH(FPL_Combined[[#Headers],[Gameweek 10]],FPL_Fixtures_Extract[#Headers],0)))-4),Team_Key[[Full Name]:[Full Name]],0))&amp;RIGHT(INDEX(FPL_Fixtures_Extract[],MATCH($A170,FPL_Fixtures_Extract[[Player]:[Player]],0),MATCH(FPL_Combined[[#Headers],[Gameweek 10]],FPL_Fixtures_Extract[#Headers],0)),3))</f>
        <v>WHU(A) 1-2</v>
      </c>
      <c r="L170" t="str">
        <f ca="1">IF(RIGHT(FPL_Combined[[#Headers],[Gameweek 11]],2)&lt;$B$622,INDEX(FPL_Results_Extract[Gameweek 11],MATCH($A170,FPL_Results_Extract[[Player]:[Player]],0)),INDEX(Team_Key[[Abbreviation]:[Abbreviation]],MATCH(LEFT(INDEX(FPL_Fixtures_Extract[],MATCH($A170,FPL_Fixtures_Extract[[Player]:[Player]],0),MATCH(FPL_Combined[[#Headers],[Gameweek 11]],FPL_Fixtures_Extract[#Headers],0)),LEN(INDEX(FPL_Fixtures_Extract[],MATCH($A170,FPL_Fixtures_Extract[[Player]:[Player]],0),MATCH(FPL_Combined[[#Headers],[Gameweek 11]],FPL_Fixtures_Extract[#Headers],0)))-4),Team_Key[[Full Name]:[Full Name]],0))&amp;RIGHT(INDEX(FPL_Fixtures_Extract[],MATCH($A170,FPL_Fixtures_Extract[[Player]:[Player]],0),MATCH(FPL_Combined[[#Headers],[Gameweek 11]],FPL_Fixtures_Extract[#Headers],0)),3))</f>
        <v>LIV(H) 1-3</v>
      </c>
      <c r="M170" t="str">
        <f ca="1">IF(RIGHT(FPL_Combined[[#Headers],[Gameweek 12]],2)&lt;$B$622,INDEX(FPL_Results_Extract[Gameweek 12],MATCH($A170,FPL_Results_Extract[[Player]:[Player]],0)),INDEX(Team_Key[[Abbreviation]:[Abbreviation]],MATCH(LEFT(INDEX(FPL_Fixtures_Extract[],MATCH($A170,FPL_Fixtures_Extract[[Player]:[Player]],0),MATCH(FPL_Combined[[#Headers],[Gameweek 12]],FPL_Fixtures_Extract[#Headers],0)),LEN(INDEX(FPL_Fixtures_Extract[],MATCH($A170,FPL_Fixtures_Extract[[Player]:[Player]],0),MATCH(FPL_Combined[[#Headers],[Gameweek 12]],FPL_Fixtures_Extract[#Headers],0)))-4),Team_Key[[Full Name]:[Full Name]],0))&amp;RIGHT(INDEX(FPL_Fixtures_Extract[],MATCH($A170,FPL_Fixtures_Extract[[Player]:[Player]],0),MATCH(FPL_Combined[[#Headers],[Gameweek 12]],FPL_Fixtures_Extract[#Headers],0)),3))</f>
        <v>STK(A) 0-1</v>
      </c>
      <c r="N170" t="str">
        <f ca="1">IF(RIGHT(FPL_Combined[[#Headers],[Gameweek 13]],2)&lt;$B$622,INDEX(FPL_Results_Extract[Gameweek 13],MATCH($A170,FPL_Results_Extract[[Player]:[Player]],0)),INDEX(Team_Key[[Abbreviation]:[Abbreviation]],MATCH(LEFT(INDEX(FPL_Fixtures_Extract[],MATCH($A170,FPL_Fixtures_Extract[[Player]:[Player]],0),MATCH(FPL_Combined[[#Headers],[Gameweek 13]],FPL_Fixtures_Extract[#Headers],0)),LEN(INDEX(FPL_Fixtures_Extract[],MATCH($A170,FPL_Fixtures_Extract[[Player]:[Player]],0),MATCH(FPL_Combined[[#Headers],[Gameweek 13]],FPL_Fixtures_Extract[#Headers],0)))-4),Team_Key[[Full Name]:[Full Name]],0))&amp;RIGHT(INDEX(FPL_Fixtures_Extract[],MATCH($A170,FPL_Fixtures_Extract[[Player]:[Player]],0),MATCH(FPL_Combined[[#Headers],[Gameweek 13]],FPL_Fixtures_Extract[#Headers],0)),3))</f>
        <v>NOR(H) 1-0</v>
      </c>
      <c r="O170" t="str">
        <f ca="1">IF(RIGHT(FPL_Combined[[#Headers],[Gameweek 14]],2)&lt;$B$622,INDEX(FPL_Results_Extract[Gameweek 14],MATCH($A170,FPL_Results_Extract[[Player]:[Player]],0)),INDEX(Team_Key[[Abbreviation]:[Abbreviation]],MATCH(LEFT(INDEX(FPL_Fixtures_Extract[],MATCH($A170,FPL_Fixtures_Extract[[Player]:[Player]],0),MATCH(FPL_Combined[[#Headers],[Gameweek 14]],FPL_Fixtures_Extract[#Headers],0)),LEN(INDEX(FPL_Fixtures_Extract[],MATCH($A170,FPL_Fixtures_Extract[[Player]:[Player]],0),MATCH(FPL_Combined[[#Headers],[Gameweek 14]],FPL_Fixtures_Extract[#Headers],0)))-4),Team_Key[[Full Name]:[Full Name]],0))&amp;RIGHT(INDEX(FPL_Fixtures_Extract[],MATCH($A170,FPL_Fixtures_Extract[[Player]:[Player]],0),MATCH(FPL_Combined[[#Headers],[Gameweek 14]],FPL_Fixtures_Extract[#Headers],0)),3))</f>
        <v>TOT(A) 0-0</v>
      </c>
      <c r="P170" t="str">
        <f ca="1">IF(RIGHT(FPL_Combined[[#Headers],[Gameweek 15]],2)&lt;$B$622,INDEX(FPL_Results_Extract[Gameweek 15],MATCH($A170,FPL_Results_Extract[[Player]:[Player]],0)),INDEX(Team_Key[[Abbreviation]:[Abbreviation]],MATCH(LEFT(INDEX(FPL_Fixtures_Extract[],MATCH($A170,FPL_Fixtures_Extract[[Player]:[Player]],0),MATCH(FPL_Combined[[#Headers],[Gameweek 15]],FPL_Fixtures_Extract[#Headers],0)),LEN(INDEX(FPL_Fixtures_Extract[],MATCH($A170,FPL_Fixtures_Extract[[Player]:[Player]],0),MATCH(FPL_Combined[[#Headers],[Gameweek 15]],FPL_Fixtures_Extract[#Headers],0)))-4),Team_Key[[Full Name]:[Full Name]],0))&amp;RIGHT(INDEX(FPL_Fixtures_Extract[],MATCH($A170,FPL_Fixtures_Extract[[Player]:[Player]],0),MATCH(FPL_Combined[[#Headers],[Gameweek 15]],FPL_Fixtures_Extract[#Headers],0)),3))</f>
        <v>BOU(H) 0-1</v>
      </c>
      <c r="Q170" t="str">
        <f ca="1">IF(RIGHT(FPL_Combined[[#Headers],[Gameweek 16]],2)&lt;$B$622,INDEX(FPL_Results_Extract[Gameweek 16],MATCH($A170,FPL_Results_Extract[[Player]:[Player]],0)),INDEX(Team_Key[[Abbreviation]:[Abbreviation]],MATCH(LEFT(INDEX(FPL_Fixtures_Extract[],MATCH($A170,FPL_Fixtures_Extract[[Player]:[Player]],0),MATCH(FPL_Combined[[#Headers],[Gameweek 16]],FPL_Fixtures_Extract[#Headers],0)),LEN(INDEX(FPL_Fixtures_Extract[],MATCH($A170,FPL_Fixtures_Extract[[Player]:[Player]],0),MATCH(FPL_Combined[[#Headers],[Gameweek 16]],FPL_Fixtures_Extract[#Headers],0)))-4),Team_Key[[Full Name]:[Full Name]],0))&amp;RIGHT(INDEX(FPL_Fixtures_Extract[],MATCH($A170,FPL_Fixtures_Extract[[Player]:[Player]],0),MATCH(FPL_Combined[[#Headers],[Gameweek 16]],FPL_Fixtures_Extract[#Headers],0)),3))</f>
        <v>LEI(A) 1-2</v>
      </c>
      <c r="R170" t="str">
        <f ca="1">IF(RIGHT(FPL_Combined[[#Headers],[Gameweek 17]],2)&lt;$B$622,INDEX(FPL_Results_Extract[Gameweek 17],MATCH($A170,FPL_Results_Extract[[Player]:[Player]],0)),INDEX(Team_Key[[Abbreviation]:[Abbreviation]],MATCH(LEFT(INDEX(FPL_Fixtures_Extract[],MATCH($A170,FPL_Fixtures_Extract[[Player]:[Player]],0),MATCH(FPL_Combined[[#Headers],[Gameweek 17]],FPL_Fixtures_Extract[#Headers],0)),LEN(INDEX(FPL_Fixtures_Extract[],MATCH($A170,FPL_Fixtures_Extract[[Player]:[Player]],0),MATCH(FPL_Combined[[#Headers],[Gameweek 17]],FPL_Fixtures_Extract[#Headers],0)))-4),Team_Key[[Full Name]:[Full Name]],0))&amp;RIGHT(INDEX(FPL_Fixtures_Extract[],MATCH($A170,FPL_Fixtures_Extract[[Player]:[Player]],0),MATCH(FPL_Combined[[#Headers],[Gameweek 17]],FPL_Fixtures_Extract[#Headers],0)),3))</f>
        <v>SUN(H) 3-1</v>
      </c>
      <c r="S170" t="str">
        <f ca="1">IF(RIGHT(FPL_Combined[[#Headers],[Gameweek 18]],2)&lt;$B$622,INDEX(FPL_Results_Extract[Gameweek 18],MATCH($A170,FPL_Results_Extract[[Player]:[Player]],0)),INDEX(Team_Key[[Abbreviation]:[Abbreviation]],MATCH(LEFT(INDEX(FPL_Fixtures_Extract[],MATCH($A170,FPL_Fixtures_Extract[[Player]:[Player]],0),MATCH(FPL_Combined[[#Headers],[Gameweek 18]],FPL_Fixtures_Extract[#Headers],0)),LEN(INDEX(FPL_Fixtures_Extract[],MATCH($A170,FPL_Fixtures_Extract[[Player]:[Player]],0),MATCH(FPL_Combined[[#Headers],[Gameweek 18]],FPL_Fixtures_Extract[#Headers],0)))-4),Team_Key[[Full Name]:[Full Name]],0))&amp;RIGHT(INDEX(FPL_Fixtures_Extract[],MATCH($A170,FPL_Fixtures_Extract[[Player]:[Player]],0),MATCH(FPL_Combined[[#Headers],[Gameweek 18]],FPL_Fixtures_Extract[#Headers],0)),3))</f>
        <v>WAT(H) 2-2</v>
      </c>
      <c r="T170" t="str">
        <f ca="1">IF(RIGHT(FPL_Combined[[#Headers],[Gameweek 19]],2)&lt;$B$622,INDEX(FPL_Results_Extract[Gameweek 19],MATCH($A170,FPL_Results_Extract[[Player]:[Player]],0)),INDEX(Team_Key[[Abbreviation]:[Abbreviation]],MATCH(LEFT(INDEX(FPL_Fixtures_Extract[],MATCH($A170,FPL_Fixtures_Extract[[Player]:[Player]],0),MATCH(FPL_Combined[[#Headers],[Gameweek 19]],FPL_Fixtures_Extract[#Headers],0)),LEN(INDEX(FPL_Fixtures_Extract[],MATCH($A170,FPL_Fixtures_Extract[[Player]:[Player]],0),MATCH(FPL_Combined[[#Headers],[Gameweek 19]],FPL_Fixtures_Extract[#Headers],0)))-4),Team_Key[[Full Name]:[Full Name]],0))&amp;RIGHT(INDEX(FPL_Fixtures_Extract[],MATCH($A170,FPL_Fixtures_Extract[[Player]:[Player]],0),MATCH(FPL_Combined[[#Headers],[Gameweek 19]],FPL_Fixtures_Extract[#Headers],0)),3))</f>
        <v>MUN(A) 0-0</v>
      </c>
      <c r="U170" t="str">
        <f ca="1">IF(RIGHT(FPL_Combined[[#Headers],[Gameweek 20]],2)&lt;$B$622,INDEX(FPL_Results_Extract[Gameweek 20],MATCH($A170,FPL_Results_Extract[[Player]:[Player]],0)),INDEX(Team_Key[[Abbreviation]:[Abbreviation]],MATCH(LEFT(INDEX(FPL_Fixtures_Extract[],MATCH($A170,FPL_Fixtures_Extract[[Player]:[Player]],0),MATCH(FPL_Combined[[#Headers],[Gameweek 20]],FPL_Fixtures_Extract[#Headers],0)),LEN(INDEX(FPL_Fixtures_Extract[],MATCH($A170,FPL_Fixtures_Extract[[Player]:[Player]],0),MATCH(FPL_Combined[[#Headers],[Gameweek 20]],FPL_Fixtures_Extract[#Headers],0)))-4),Team_Key[[Full Name]:[Full Name]],0))&amp;RIGHT(INDEX(FPL_Fixtures_Extract[],MATCH($A170,FPL_Fixtures_Extract[[Player]:[Player]],0),MATCH(FPL_Combined[[#Headers],[Gameweek 20]],FPL_Fixtures_Extract[#Headers],0)),3))</f>
        <v>CRY(A) 3-0</v>
      </c>
      <c r="V170" t="str">
        <f ca="1">IF(RIGHT(FPL_Combined[[#Headers],[Gameweek 21]],2)&lt;$B$622,INDEX(FPL_Results_Extract[Gameweek 21],MATCH($A170,FPL_Results_Extract[[Player]:[Player]],0)),INDEX(Team_Key[[Abbreviation]:[Abbreviation]],MATCH(LEFT(INDEX(FPL_Fixtures_Extract[],MATCH($A170,FPL_Fixtures_Extract[[Player]:[Player]],0),MATCH(FPL_Combined[[#Headers],[Gameweek 21]],FPL_Fixtures_Extract[#Headers],0)),LEN(INDEX(FPL_Fixtures_Extract[],MATCH($A170,FPL_Fixtures_Extract[[Player]:[Player]],0),MATCH(FPL_Combined[[#Headers],[Gameweek 21]],FPL_Fixtures_Extract[#Headers],0)))-4),Team_Key[[Full Name]:[Full Name]],0))&amp;RIGHT(INDEX(FPL_Fixtures_Extract[],MATCH($A170,FPL_Fixtures_Extract[[Player]:[Player]],0),MATCH(FPL_Combined[[#Headers],[Gameweek 21]],FPL_Fixtures_Extract[#Headers],0)),3))</f>
        <v>WBA(H) 2-2</v>
      </c>
      <c r="W170" t="str">
        <f ca="1">IF(RIGHT(FPL_Combined[[#Headers],[Gameweek 22]],2)&lt;$B$622,INDEX(FPL_Results_Extract[Gameweek 22],MATCH($A170,FPL_Results_Extract[[Player]:[Player]],0)),INDEX(Team_Key[[Abbreviation]:[Abbreviation]],MATCH(LEFT(INDEX(FPL_Fixtures_Extract[],MATCH($A170,FPL_Fixtures_Extract[[Player]:[Player]],0),MATCH(FPL_Combined[[#Headers],[Gameweek 22]],FPL_Fixtures_Extract[#Headers],0)),LEN(INDEX(FPL_Fixtures_Extract[],MATCH($A170,FPL_Fixtures_Extract[[Player]:[Player]],0),MATCH(FPL_Combined[[#Headers],[Gameweek 22]],FPL_Fixtures_Extract[#Headers],0)))-4),Team_Key[[Full Name]:[Full Name]],0))&amp;RIGHT(INDEX(FPL_Fixtures_Extract[],MATCH($A170,FPL_Fixtures_Extract[[Player]:[Player]],0),MATCH(FPL_Combined[[#Headers],[Gameweek 22]],FPL_Fixtures_Extract[#Headers],0)),3))</f>
        <v>EVE(H) 3-3</v>
      </c>
      <c r="X170" t="str">
        <f ca="1">IF(RIGHT(FPL_Combined[[#Headers],[Gameweek 23]],2)&lt;$B$622,INDEX(FPL_Results_Extract[Gameweek 23],MATCH($A170,FPL_Results_Extract[[Player]:[Player]],0)),INDEX(Team_Key[[Abbreviation]:[Abbreviation]],MATCH(LEFT(INDEX(FPL_Fixtures_Extract[],MATCH($A170,FPL_Fixtures_Extract[[Player]:[Player]],0),MATCH(FPL_Combined[[#Headers],[Gameweek 23]],FPL_Fixtures_Extract[#Headers],0)),LEN(INDEX(FPL_Fixtures_Extract[],MATCH($A170,FPL_Fixtures_Extract[[Player]:[Player]],0),MATCH(FPL_Combined[[#Headers],[Gameweek 23]],FPL_Fixtures_Extract[#Headers],0)))-4),Team_Key[[Full Name]:[Full Name]],0))&amp;RIGHT(INDEX(FPL_Fixtures_Extract[],MATCH($A170,FPL_Fixtures_Extract[[Player]:[Player]],0),MATCH(FPL_Combined[[#Headers],[Gameweek 23]],FPL_Fixtures_Extract[#Headers],0)),3))</f>
        <v>ARS(A) 1-0</v>
      </c>
      <c r="Y170" t="str">
        <f ca="1">IF(RIGHT(FPL_Combined[[#Headers],[Gameweek 24]],2)&lt;$B$622,INDEX(FPL_Results_Extract[Team],MATCH($A170,FPL_Results_Extract[[Player]:[Player]],0)),INDEX(Team_Key[[Abbreviation]:[Abbreviation]],MATCH(LEFT(INDEX(FPL_Fixtures_Extract[],MATCH($A170,FPL_Fixtures_Extract[[Player]:[Player]],0),MATCH(FPL_Combined[[#Headers],[Gameweek 24]],FPL_Fixtures_Extract[#Headers],0)),LEN(INDEX(FPL_Fixtures_Extract[],MATCH($A170,FPL_Fixtures_Extract[[Player]:[Player]],0),MATCH(FPL_Combined[[#Headers],[Gameweek 24]],FPL_Fixtures_Extract[#Headers],0)))-4),Team_Key[[Full Name]:[Full Name]],0))&amp;RIGHT(INDEX(FPL_Fixtures_Extract[],MATCH($A170,FPL_Fixtures_Extract[[Player]:[Player]],0),MATCH(FPL_Combined[[#Headers],[Gameweek 24]],FPL_Fixtures_Extract[#Headers],0)),3))</f>
        <v>CHE</v>
      </c>
      <c r="Z170" t="str">
        <f ca="1">IF(RIGHT(FPL_Combined[[#Headers],[Gameweek 25]],2)&lt;$B$622,INDEX(FPL_Results_Extract[Player],MATCH($A170,FPL_Results_Extract[[Player]:[Player]],0)),INDEX(Team_Key[[Abbreviation]:[Abbreviation]],MATCH(LEFT(INDEX(FPL_Fixtures_Extract[],MATCH($A170,FPL_Fixtures_Extract[[Player]:[Player]],0),MATCH(FPL_Combined[[#Headers],[Gameweek 25]],FPL_Fixtures_Extract[#Headers],0)),LEN(INDEX(FPL_Fixtures_Extract[],MATCH($A170,FPL_Fixtures_Extract[[Player]:[Player]],0),MATCH(FPL_Combined[[#Headers],[Gameweek 25]],FPL_Fixtures_Extract[#Headers],0)))-4),Team_Key[[Full Name]:[Full Name]],0))&amp;RIGHT(INDEX(FPL_Fixtures_Extract[],MATCH($A170,FPL_Fixtures_Extract[[Player]:[Player]],0),MATCH(FPL_Combined[[#Headers],[Gameweek 25]],FPL_Fixtures_Extract[#Headers],0)),3))</f>
        <v>Djilobodji</v>
      </c>
      <c r="AA170" t="str">
        <f ca="1">IF(RIGHT(FPL_Combined[[#Headers],[Gameweek 26]],2)&lt;$B$622,INDEX(FPL_Results_Extract[Gameweek 01],MATCH($A170,FPL_Results_Extract[[Player]:[Player]],0)),INDEX(Team_Key[[Abbreviation]:[Abbreviation]],MATCH(LEFT(INDEX(FPL_Fixtures_Extract[],MATCH($A170,FPL_Fixtures_Extract[[Player]:[Player]],0),MATCH(FPL_Combined[[#Headers],[Gameweek 26]],FPL_Fixtures_Extract[#Headers],0)),LEN(INDEX(FPL_Fixtures_Extract[],MATCH($A170,FPL_Fixtures_Extract[[Player]:[Player]],0),MATCH(FPL_Combined[[#Headers],[Gameweek 26]],FPL_Fixtures_Extract[#Headers],0)))-4),Team_Key[[Full Name]:[Full Name]],0))&amp;RIGHT(INDEX(FPL_Fixtures_Extract[],MATCH($A170,FPL_Fixtures_Extract[[Player]:[Player]],0),MATCH(FPL_Combined[[#Headers],[Gameweek 26]],FPL_Fixtures_Extract[#Headers],0)),3))</f>
        <v>N/A</v>
      </c>
      <c r="AB170" t="str">
        <f ca="1">IF(RIGHT(FPL_Combined[[#Headers],[Gameweek 27]],2)&lt;$B$622,INDEX(FPL_Results_Extract[Gameweek 02],MATCH($A170,FPL_Results_Extract[[Player]:[Player]],0)),INDEX(Team_Key[[Abbreviation]:[Abbreviation]],MATCH(LEFT(INDEX(FPL_Fixtures_Extract[],MATCH($A170,FPL_Fixtures_Extract[[Player]:[Player]],0),MATCH(FPL_Combined[[#Headers],[Gameweek 27]],FPL_Fixtures_Extract[#Headers],0)),LEN(INDEX(FPL_Fixtures_Extract[],MATCH($A170,FPL_Fixtures_Extract[[Player]:[Player]],0),MATCH(FPL_Combined[[#Headers],[Gameweek 27]],FPL_Fixtures_Extract[#Headers],0)))-4),Team_Key[[Full Name]:[Full Name]],0))&amp;RIGHT(INDEX(FPL_Fixtures_Extract[],MATCH($A170,FPL_Fixtures_Extract[[Player]:[Player]],0),MATCH(FPL_Combined[[#Headers],[Gameweek 27]],FPL_Fixtures_Extract[#Headers],0)),3))</f>
        <v>N/A</v>
      </c>
      <c r="AC170" t="str">
        <f ca="1">IF(RIGHT(FPL_Combined[[#Headers],[Gameweek 28]],2)&lt;$B$622,INDEX(FPL_Results_Extract[Gameweek 03],MATCH($A170,FPL_Results_Extract[[Player]:[Player]],0)),INDEX(Team_Key[[Abbreviation]:[Abbreviation]],MATCH(LEFT(INDEX(FPL_Fixtures_Extract[],MATCH($A170,FPL_Fixtures_Extract[[Player]:[Player]],0),MATCH(FPL_Combined[[#Headers],[Gameweek 28]],FPL_Fixtures_Extract[#Headers],0)),LEN(INDEX(FPL_Fixtures_Extract[],MATCH($A170,FPL_Fixtures_Extract[[Player]:[Player]],0),MATCH(FPL_Combined[[#Headers],[Gameweek 28]],FPL_Fixtures_Extract[#Headers],0)))-4),Team_Key[[Full Name]:[Full Name]],0))&amp;RIGHT(INDEX(FPL_Fixtures_Extract[],MATCH($A170,FPL_Fixtures_Extract[[Player]:[Player]],0),MATCH(FPL_Combined[[#Headers],[Gameweek 28]],FPL_Fixtures_Extract[#Headers],0)),3))</f>
        <v>N/A</v>
      </c>
      <c r="AD170" t="str">
        <f ca="1">IF(RIGHT(FPL_Combined[[#Headers],[Gameweek 29]],2)&lt;$B$622,INDEX(FPL_Results_Extract[Gameweek 04],MATCH($A170,FPL_Results_Extract[[Player]:[Player]],0)),INDEX(Team_Key[[Abbreviation]:[Abbreviation]],MATCH(LEFT(INDEX(FPL_Fixtures_Extract[],MATCH($A170,FPL_Fixtures_Extract[[Player]:[Player]],0),MATCH(FPL_Combined[[#Headers],[Gameweek 29]],FPL_Fixtures_Extract[#Headers],0)),LEN(INDEX(FPL_Fixtures_Extract[],MATCH($A170,FPL_Fixtures_Extract[[Player]:[Player]],0),MATCH(FPL_Combined[[#Headers],[Gameweek 29]],FPL_Fixtures_Extract[#Headers],0)))-4),Team_Key[[Full Name]:[Full Name]],0))&amp;RIGHT(INDEX(FPL_Fixtures_Extract[],MATCH($A170,FPL_Fixtures_Extract[[Player]:[Player]],0),MATCH(FPL_Combined[[#Headers],[Gameweek 29]],FPL_Fixtures_Extract[#Headers],0)),3))</f>
        <v>STK(H)</v>
      </c>
      <c r="AE170" t="e">
        <f ca="1">IF(RIGHT(FPL_Combined[[#Headers],[Gameweek 30]],2)&lt;$B$622,INDEX(FPL_Results_Extract[Gameweek 05],MATCH($A170,FPL_Results_Extract[[Player]:[Player]],0)),INDEX(Team_Key[[Abbreviation]:[Abbreviation]],MATCH(LEFT(INDEX(FPL_Fixtures_Extract[],MATCH($A170,FPL_Fixtures_Extract[[Player]:[Player]],0),MATCH(FPL_Combined[[#Headers],[Gameweek 30]],FPL_Fixtures_Extract[#Headers],0)),LEN(INDEX(FPL_Fixtures_Extract[],MATCH($A170,FPL_Fixtures_Extract[[Player]:[Player]],0),MATCH(FPL_Combined[[#Headers],[Gameweek 30]],FPL_Fixtures_Extract[#Headers],0)))-4),Team_Key[[Full Name]:[Full Name]],0))&amp;RIGHT(INDEX(FPL_Fixtures_Extract[],MATCH($A170,FPL_Fixtures_Extract[[Player]:[Player]],0),MATCH(FPL_Combined[[#Headers],[Gameweek 30]],FPL_Fixtures_Extract[#Headers],0)),3))</f>
        <v>#VALUE!</v>
      </c>
      <c r="AF170" t="str">
        <f ca="1">IF(RIGHT(FPL_Combined[[#Headers],[Gameweek 31]],2)&lt;$B$622,INDEX(FPL_Results_Extract[Gameweek 06],MATCH($A170,FPL_Results_Extract[[Player]:[Player]],0)),INDEX(Team_Key[[Abbreviation]:[Abbreviation]],MATCH(LEFT(INDEX(FPL_Fixtures_Extract[],MATCH($A170,FPL_Fixtures_Extract[[Player]:[Player]],0),MATCH(FPL_Combined[[#Headers],[Gameweek 31]],FPL_Fixtures_Extract[#Headers],0)),LEN(INDEX(FPL_Fixtures_Extract[],MATCH($A170,FPL_Fixtures_Extract[[Player]:[Player]],0),MATCH(FPL_Combined[[#Headers],[Gameweek 31]],FPL_Fixtures_Extract[#Headers],0)))-4),Team_Key[[Full Name]:[Full Name]],0))&amp;RIGHT(INDEX(FPL_Fixtures_Extract[],MATCH($A170,FPL_Fixtures_Extract[[Player]:[Player]],0),MATCH(FPL_Combined[[#Headers],[Gameweek 31]],FPL_Fixtures_Extract[#Headers],0)),3))</f>
        <v>WHU(H)</v>
      </c>
      <c r="AG170" t="str">
        <f ca="1">IF(RIGHT(FPL_Combined[[#Headers],[Gameweek 32]],2)&lt;$B$622,INDEX(FPL_Results_Extract[Gameweek 07],MATCH($A170,FPL_Results_Extract[[Player]:[Player]],0)),INDEX(Team_Key[[Abbreviation]:[Abbreviation]],MATCH(LEFT(INDEX(FPL_Fixtures_Extract[],MATCH($A170,FPL_Fixtures_Extract[[Player]:[Player]],0),MATCH(FPL_Combined[[#Headers],[Gameweek 32]],FPL_Fixtures_Extract[#Headers],0)),LEN(INDEX(FPL_Fixtures_Extract[],MATCH($A170,FPL_Fixtures_Extract[[Player]:[Player]],0),MATCH(FPL_Combined[[#Headers],[Gameweek 32]],FPL_Fixtures_Extract[#Headers],0)))-4),Team_Key[[Full Name]:[Full Name]],0))&amp;RIGHT(INDEX(FPL_Fixtures_Extract[],MATCH($A170,FPL_Fixtures_Extract[[Player]:[Player]],0),MATCH(FPL_Combined[[#Headers],[Gameweek 32]],FPL_Fixtures_Extract[#Headers],0)),3))</f>
        <v>AVL(A)</v>
      </c>
      <c r="AH170" t="str">
        <f ca="1">IF(RIGHT(FPL_Combined[[#Headers],[Gameweek 33]],2)&lt;$B$622,INDEX(FPL_Results_Extract[Gameweek 08],MATCH($A170,FPL_Results_Extract[[Player]:[Player]],0)),INDEX(Team_Key[[Abbreviation]:[Abbreviation]],MATCH(LEFT(INDEX(FPL_Fixtures_Extract[],MATCH($A170,FPL_Fixtures_Extract[[Player]:[Player]],0),MATCH(FPL_Combined[[#Headers],[Gameweek 33]],FPL_Fixtures_Extract[#Headers],0)),LEN(INDEX(FPL_Fixtures_Extract[],MATCH($A170,FPL_Fixtures_Extract[[Player]:[Player]],0),MATCH(FPL_Combined[[#Headers],[Gameweek 33]],FPL_Fixtures_Extract[#Headers],0)))-4),Team_Key[[Full Name]:[Full Name]],0))&amp;RIGHT(INDEX(FPL_Fixtures_Extract[],MATCH($A170,FPL_Fixtures_Extract[[Player]:[Player]],0),MATCH(FPL_Combined[[#Headers],[Gameweek 33]],FPL_Fixtures_Extract[#Headers],0)),3))</f>
        <v>SWA(A)</v>
      </c>
      <c r="AI170" t="str">
        <f ca="1">IF(RIGHT(FPL_Combined[[#Headers],[Gameweek 34]],2)&lt;$B$622,INDEX(FPL_Results_Extract[Gameweek 09],MATCH($A170,FPL_Results_Extract[[Player]:[Player]],0)),INDEX(Team_Key[[Abbreviation]:[Abbreviation]],MATCH(LEFT(INDEX(FPL_Fixtures_Extract[],MATCH($A170,FPL_Fixtures_Extract[[Player]:[Player]],0),MATCH(FPL_Combined[[#Headers],[Gameweek 34]],FPL_Fixtures_Extract[#Headers],0)),LEN(INDEX(FPL_Fixtures_Extract[],MATCH($A170,FPL_Fixtures_Extract[[Player]:[Player]],0),MATCH(FPL_Combined[[#Headers],[Gameweek 34]],FPL_Fixtures_Extract[#Headers],0)))-4),Team_Key[[Full Name]:[Full Name]],0))&amp;RIGHT(INDEX(FPL_Fixtures_Extract[],MATCH($A170,FPL_Fixtures_Extract[[Player]:[Player]],0),MATCH(FPL_Combined[[#Headers],[Gameweek 34]],FPL_Fixtures_Extract[#Headers],0)),3))</f>
        <v>MCI(H)</v>
      </c>
      <c r="AJ170" t="str">
        <f ca="1">IF(RIGHT(FPL_Combined[[#Headers],[Gameweek 35]],2)&lt;$B$622,INDEX(FPL_Results_Extract[Gameweek 10],MATCH($A170,FPL_Results_Extract[[Player]:[Player]],0)),INDEX(Team_Key[[Abbreviation]:[Abbreviation]],MATCH(LEFT(INDEX(FPL_Fixtures_Extract[],MATCH($A170,FPL_Fixtures_Extract[[Player]:[Player]],0),MATCH(FPL_Combined[[#Headers],[Gameweek 35]],FPL_Fixtures_Extract[#Headers],0)),LEN(INDEX(FPL_Fixtures_Extract[],MATCH($A170,FPL_Fixtures_Extract[[Player]:[Player]],0),MATCH(FPL_Combined[[#Headers],[Gameweek 35]],FPL_Fixtures_Extract[#Headers],0)))-4),Team_Key[[Full Name]:[Full Name]],0))&amp;RIGHT(INDEX(FPL_Fixtures_Extract[],MATCH($A170,FPL_Fixtures_Extract[[Player]:[Player]],0),MATCH(FPL_Combined[[#Headers],[Gameweek 35]],FPL_Fixtures_Extract[#Headers],0)),3))</f>
        <v>BOU(A)</v>
      </c>
      <c r="AK170" t="str">
        <f ca="1">IF(RIGHT(FPL_Combined[[#Headers],[Gameweek 36]],2)&lt;$B$622,INDEX(FPL_Results_Extract[Gameweek 11],MATCH($A170,FPL_Results_Extract[[Player]:[Player]],0)),INDEX(Team_Key[[Abbreviation]:[Abbreviation]],MATCH(LEFT(INDEX(FPL_Fixtures_Extract[],MATCH($A170,FPL_Fixtures_Extract[[Player]:[Player]],0),MATCH(FPL_Combined[[#Headers],[Gameweek 36]],FPL_Fixtures_Extract[#Headers],0)),LEN(INDEX(FPL_Fixtures_Extract[],MATCH($A170,FPL_Fixtures_Extract[[Player]:[Player]],0),MATCH(FPL_Combined[[#Headers],[Gameweek 36]],FPL_Fixtures_Extract[#Headers],0)))-4),Team_Key[[Full Name]:[Full Name]],0))&amp;RIGHT(INDEX(FPL_Fixtures_Extract[],MATCH($A170,FPL_Fixtures_Extract[[Player]:[Player]],0),MATCH(FPL_Combined[[#Headers],[Gameweek 36]],FPL_Fixtures_Extract[#Headers],0)),3))</f>
        <v>TOT(H)</v>
      </c>
      <c r="AL170" t="str">
        <f ca="1">IF(RIGHT(FPL_Combined[[#Headers],[Gameweek 37]],2)&lt;$B$622,INDEX(FPL_Results_Extract[Gameweek 12],MATCH($A170,FPL_Results_Extract[[Player]:[Player]],0)),INDEX(Team_Key[[Abbreviation]:[Abbreviation]],MATCH(LEFT(INDEX(FPL_Fixtures_Extract[],MATCH($A170,FPL_Fixtures_Extract[[Player]:[Player]],0),MATCH(FPL_Combined[[#Headers],[Gameweek 37]],FPL_Fixtures_Extract[#Headers],0)),LEN(INDEX(FPL_Fixtures_Extract[],MATCH($A170,FPL_Fixtures_Extract[[Player]:[Player]],0),MATCH(FPL_Combined[[#Headers],[Gameweek 37]],FPL_Fixtures_Extract[#Headers],0)))-4),Team_Key[[Full Name]:[Full Name]],0))&amp;RIGHT(INDEX(FPL_Fixtures_Extract[],MATCH($A170,FPL_Fixtures_Extract[[Player]:[Player]],0),MATCH(FPL_Combined[[#Headers],[Gameweek 37]],FPL_Fixtures_Extract[#Headers],0)),3))</f>
        <v>SUN(A)</v>
      </c>
      <c r="AM170" t="str">
        <f ca="1">IF(RIGHT(FPL_Combined[[#Headers],[Gameweek 38]],2)&lt;$B$622,INDEX(FPL_Results_Extract[Gameweek 13],MATCH($A170,FPL_Results_Extract[[Player]:[Player]],0)),INDEX(Team_Key[[Abbreviation]:[Abbreviation]],MATCH(LEFT(INDEX(FPL_Fixtures_Extract[],MATCH($A170,FPL_Fixtures_Extract[[Player]:[Player]],0),MATCH(FPL_Combined[[#Headers],[Gameweek 38]],FPL_Fixtures_Extract[#Headers],0)),LEN(INDEX(FPL_Fixtures_Extract[],MATCH($A170,FPL_Fixtures_Extract[[Player]:[Player]],0),MATCH(FPL_Combined[[#Headers],[Gameweek 38]],FPL_Fixtures_Extract[#Headers],0)))-4),Team_Key[[Full Name]:[Full Name]],0))&amp;RIGHT(INDEX(FPL_Fixtures_Extract[],MATCH($A170,FPL_Fixtures_Extract[[Player]:[Player]],0),MATCH(FPL_Combined[[#Headers],[Gameweek 38]],FPL_Fixtures_Extract[#Headers],0)),3))</f>
        <v>LEI(H)</v>
      </c>
    </row>
    <row r="171" spans="1:39" x14ac:dyDescent="0.45">
      <c r="A171" t="s">
        <v>349</v>
      </c>
      <c r="B171" t="str">
        <f ca="1">IF(RIGHT(FPL_Combined[[#Headers],[Gameweek 01]],2)&lt;$B$622,INDEX(FPL_Results_Extract[Gameweek 01],MATCH($A171,FPL_Results_Extract[[Player]:[Player]],0)),INDEX(Team_Key[[Abbreviation]:[Abbreviation]],MATCH(LEFT(INDEX(FPL_Fixtures_Extract[],MATCH($A171,FPL_Fixtures_Extract[[Player]:[Player]],0),MATCH(FPL_Combined[[#Headers],[Gameweek 01]],FPL_Fixtures_Extract[#Headers],0)),LEN(INDEX(FPL_Fixtures_Extract[],MATCH($A171,FPL_Fixtures_Extract[[Player]:[Player]],0),MATCH(FPL_Combined[[#Headers],[Gameweek 01]],FPL_Fixtures_Extract[#Headers],0)))-4),Team_Key[[Full Name]:[Full Name]],0))&amp;RIGHT(INDEX(FPL_Fixtures_Extract[],MATCH($A171,FPL_Fixtures_Extract[[Player]:[Player]],0),MATCH(FPL_Combined[[#Headers],[Gameweek 01]],FPL_Fixtures_Extract[#Headers],0)),3))</f>
        <v>NEW(A) 2-2</v>
      </c>
      <c r="C171" t="str">
        <f ca="1">IF(RIGHT(FPL_Combined[[#Headers],[Gameweek 02]],2)&lt;$B$622,INDEX(FPL_Results_Extract[Gameweek 02],MATCH($A171,FPL_Results_Extract[[Player]:[Player]],0)),INDEX(Team_Key[[Abbreviation]:[Abbreviation]],MATCH(LEFT(INDEX(FPL_Fixtures_Extract[],MATCH($A171,FPL_Fixtures_Extract[[Player]:[Player]],0),MATCH(FPL_Combined[[#Headers],[Gameweek 02]],FPL_Fixtures_Extract[#Headers],0)),LEN(INDEX(FPL_Fixtures_Extract[],MATCH($A171,FPL_Fixtures_Extract[[Player]:[Player]],0),MATCH(FPL_Combined[[#Headers],[Gameweek 02]],FPL_Fixtures_Extract[#Headers],0)))-4),Team_Key[[Full Name]:[Full Name]],0))&amp;RIGHT(INDEX(FPL_Fixtures_Extract[],MATCH($A171,FPL_Fixtures_Extract[[Player]:[Player]],0),MATCH(FPL_Combined[[#Headers],[Gameweek 02]],FPL_Fixtures_Extract[#Headers],0)),3))</f>
        <v>EVE(H) 0-3</v>
      </c>
      <c r="D171" t="str">
        <f ca="1">IF(RIGHT(FPL_Combined[[#Headers],[Gameweek 03]],2)&lt;$B$622,INDEX(FPL_Results_Extract[Gameweek 03],MATCH($A171,FPL_Results_Extract[[Player]:[Player]],0)),INDEX(Team_Key[[Abbreviation]:[Abbreviation]],MATCH(LEFT(INDEX(FPL_Fixtures_Extract[],MATCH($A171,FPL_Fixtures_Extract[[Player]:[Player]],0),MATCH(FPL_Combined[[#Headers],[Gameweek 03]],FPL_Fixtures_Extract[#Headers],0)),LEN(INDEX(FPL_Fixtures_Extract[],MATCH($A171,FPL_Fixtures_Extract[[Player]:[Player]],0),MATCH(FPL_Combined[[#Headers],[Gameweek 03]],FPL_Fixtures_Extract[#Headers],0)))-4),Team_Key[[Full Name]:[Full Name]],0))&amp;RIGHT(INDEX(FPL_Fixtures_Extract[],MATCH($A171,FPL_Fixtures_Extract[[Player]:[Player]],0),MATCH(FPL_Combined[[#Headers],[Gameweek 03]],FPL_Fixtures_Extract[#Headers],0)),3))</f>
        <v>WAT(A) 0-0</v>
      </c>
      <c r="E171" t="str">
        <f ca="1">IF(RIGHT(FPL_Combined[[#Headers],[Gameweek 04]],2)&lt;$B$622,INDEX(FPL_Results_Extract[Gameweek 04],MATCH($A171,FPL_Results_Extract[[Player]:[Player]],0)),INDEX(Team_Key[[Abbreviation]:[Abbreviation]],MATCH(LEFT(INDEX(FPL_Fixtures_Extract[],MATCH($A171,FPL_Fixtures_Extract[[Player]:[Player]],0),MATCH(FPL_Combined[[#Headers],[Gameweek 04]],FPL_Fixtures_Extract[#Headers],0)),LEN(INDEX(FPL_Fixtures_Extract[],MATCH($A171,FPL_Fixtures_Extract[[Player]:[Player]],0),MATCH(FPL_Combined[[#Headers],[Gameweek 04]],FPL_Fixtures_Extract[#Headers],0)))-4),Team_Key[[Full Name]:[Full Name]],0))&amp;RIGHT(INDEX(FPL_Fixtures_Extract[],MATCH($A171,FPL_Fixtures_Extract[[Player]:[Player]],0),MATCH(FPL_Combined[[#Headers],[Gameweek 04]],FPL_Fixtures_Extract[#Headers],0)),3))</f>
        <v>NOR(H) 3-0</v>
      </c>
      <c r="F171" t="str">
        <f ca="1">IF(RIGHT(FPL_Combined[[#Headers],[Gameweek 05]],2)&lt;$B$622,INDEX(FPL_Results_Extract[Gameweek 05],MATCH($A171,FPL_Results_Extract[[Player]:[Player]],0)),INDEX(Team_Key[[Abbreviation]:[Abbreviation]],MATCH(LEFT(INDEX(FPL_Fixtures_Extract[],MATCH($A171,FPL_Fixtures_Extract[[Player]:[Player]],0),MATCH(FPL_Combined[[#Headers],[Gameweek 05]],FPL_Fixtures_Extract[#Headers],0)),LEN(INDEX(FPL_Fixtures_Extract[],MATCH($A171,FPL_Fixtures_Extract[[Player]:[Player]],0),MATCH(FPL_Combined[[#Headers],[Gameweek 05]],FPL_Fixtures_Extract[#Headers],0)))-4),Team_Key[[Full Name]:[Full Name]],0))&amp;RIGHT(INDEX(FPL_Fixtures_Extract[],MATCH($A171,FPL_Fixtures_Extract[[Player]:[Player]],0),MATCH(FPL_Combined[[#Headers],[Gameweek 05]],FPL_Fixtures_Extract[#Headers],0)),3))</f>
        <v>WBA(A) 0-0</v>
      </c>
      <c r="G171" t="str">
        <f ca="1">IF(RIGHT(FPL_Combined[[#Headers],[Gameweek 06]],2)&lt;$B$622,INDEX(FPL_Results_Extract[Gameweek 06],MATCH($A171,FPL_Results_Extract[[Player]:[Player]],0)),INDEX(Team_Key[[Abbreviation]:[Abbreviation]],MATCH(LEFT(INDEX(FPL_Fixtures_Extract[],MATCH($A171,FPL_Fixtures_Extract[[Player]:[Player]],0),MATCH(FPL_Combined[[#Headers],[Gameweek 06]],FPL_Fixtures_Extract[#Headers],0)),LEN(INDEX(FPL_Fixtures_Extract[],MATCH($A171,FPL_Fixtures_Extract[[Player]:[Player]],0),MATCH(FPL_Combined[[#Headers],[Gameweek 06]],FPL_Fixtures_Extract[#Headers],0)))-4),Team_Key[[Full Name]:[Full Name]],0))&amp;RIGHT(INDEX(FPL_Fixtures_Extract[],MATCH($A171,FPL_Fixtures_Extract[[Player]:[Player]],0),MATCH(FPL_Combined[[#Headers],[Gameweek 06]],FPL_Fixtures_Extract[#Headers],0)),3))</f>
        <v>MUN(H) 2-3</v>
      </c>
      <c r="H171" t="str">
        <f ca="1">IF(RIGHT(FPL_Combined[[#Headers],[Gameweek 07]],2)&lt;$B$622,INDEX(FPL_Results_Extract[Gameweek 07],MATCH($A171,FPL_Results_Extract[[Player]:[Player]],0)),INDEX(Team_Key[[Abbreviation]:[Abbreviation]],MATCH(LEFT(INDEX(FPL_Fixtures_Extract[],MATCH($A171,FPL_Fixtures_Extract[[Player]:[Player]],0),MATCH(FPL_Combined[[#Headers],[Gameweek 07]],FPL_Fixtures_Extract[#Headers],0)),LEN(INDEX(FPL_Fixtures_Extract[],MATCH($A171,FPL_Fixtures_Extract[[Player]:[Player]],0),MATCH(FPL_Combined[[#Headers],[Gameweek 07]],FPL_Fixtures_Extract[#Headers],0)))-4),Team_Key[[Full Name]:[Full Name]],0))&amp;RIGHT(INDEX(FPL_Fixtures_Extract[],MATCH($A171,FPL_Fixtures_Extract[[Player]:[Player]],0),MATCH(FPL_Combined[[#Headers],[Gameweek 07]],FPL_Fixtures_Extract[#Headers],0)),3))</f>
        <v>SWA(H) 3-1</v>
      </c>
      <c r="I171" t="str">
        <f ca="1">IF(RIGHT(FPL_Combined[[#Headers],[Gameweek 08]],2)&lt;$B$622,INDEX(FPL_Results_Extract[Gameweek 08],MATCH($A171,FPL_Results_Extract[[Player]:[Player]],0)),INDEX(Team_Key[[Abbreviation]:[Abbreviation]],MATCH(LEFT(INDEX(FPL_Fixtures_Extract[],MATCH($A171,FPL_Fixtures_Extract[[Player]:[Player]],0),MATCH(FPL_Combined[[#Headers],[Gameweek 08]],FPL_Fixtures_Extract[#Headers],0)),LEN(INDEX(FPL_Fixtures_Extract[],MATCH($A171,FPL_Fixtures_Extract[[Player]:[Player]],0),MATCH(FPL_Combined[[#Headers],[Gameweek 08]],FPL_Fixtures_Extract[#Headers],0)))-4),Team_Key[[Full Name]:[Full Name]],0))&amp;RIGHT(INDEX(FPL_Fixtures_Extract[],MATCH($A171,FPL_Fixtures_Extract[[Player]:[Player]],0),MATCH(FPL_Combined[[#Headers],[Gameweek 08]],FPL_Fixtures_Extract[#Headers],0)),3))</f>
        <v>CHE(A) 3-1</v>
      </c>
      <c r="J171" t="str">
        <f ca="1">IF(RIGHT(FPL_Combined[[#Headers],[Gameweek 09]],2)&lt;$B$622,INDEX(FPL_Results_Extract[Gameweek 09],MATCH($A171,FPL_Results_Extract[[Player]:[Player]],0)),INDEX(Team_Key[[Abbreviation]:[Abbreviation]],MATCH(LEFT(INDEX(FPL_Fixtures_Extract[],MATCH($A171,FPL_Fixtures_Extract[[Player]:[Player]],0),MATCH(FPL_Combined[[#Headers],[Gameweek 09]],FPL_Fixtures_Extract[#Headers],0)),LEN(INDEX(FPL_Fixtures_Extract[],MATCH($A171,FPL_Fixtures_Extract[[Player]:[Player]],0),MATCH(FPL_Combined[[#Headers],[Gameweek 09]],FPL_Fixtures_Extract[#Headers],0)))-4),Team_Key[[Full Name]:[Full Name]],0))&amp;RIGHT(INDEX(FPL_Fixtures_Extract[],MATCH($A171,FPL_Fixtures_Extract[[Player]:[Player]],0),MATCH(FPL_Combined[[#Headers],[Gameweek 09]],FPL_Fixtures_Extract[#Headers],0)),3))</f>
        <v>LEI(H) 2-2</v>
      </c>
      <c r="K171" t="str">
        <f ca="1">IF(RIGHT(FPL_Combined[[#Headers],[Gameweek 10]],2)&lt;$B$622,INDEX(FPL_Results_Extract[Gameweek 10],MATCH($A171,FPL_Results_Extract[[Player]:[Player]],0)),INDEX(Team_Key[[Abbreviation]:[Abbreviation]],MATCH(LEFT(INDEX(FPL_Fixtures_Extract[],MATCH($A171,FPL_Fixtures_Extract[[Player]:[Player]],0),MATCH(FPL_Combined[[#Headers],[Gameweek 10]],FPL_Fixtures_Extract[#Headers],0)),LEN(INDEX(FPL_Fixtures_Extract[],MATCH($A171,FPL_Fixtures_Extract[[Player]:[Player]],0),MATCH(FPL_Combined[[#Headers],[Gameweek 10]],FPL_Fixtures_Extract[#Headers],0)))-4),Team_Key[[Full Name]:[Full Name]],0))&amp;RIGHT(INDEX(FPL_Fixtures_Extract[],MATCH($A171,FPL_Fixtures_Extract[[Player]:[Player]],0),MATCH(FPL_Combined[[#Headers],[Gameweek 10]],FPL_Fixtures_Extract[#Headers],0)),3))</f>
        <v>LIV(A) 1-1</v>
      </c>
      <c r="L171" t="str">
        <f ca="1">IF(RIGHT(FPL_Combined[[#Headers],[Gameweek 11]],2)&lt;$B$622,INDEX(FPL_Results_Extract[Gameweek 11],MATCH($A171,FPL_Results_Extract[[Player]:[Player]],0)),INDEX(Team_Key[[Abbreviation]:[Abbreviation]],MATCH(LEFT(INDEX(FPL_Fixtures_Extract[],MATCH($A171,FPL_Fixtures_Extract[[Player]:[Player]],0),MATCH(FPL_Combined[[#Headers],[Gameweek 11]],FPL_Fixtures_Extract[#Headers],0)),LEN(INDEX(FPL_Fixtures_Extract[],MATCH($A171,FPL_Fixtures_Extract[[Player]:[Player]],0),MATCH(FPL_Combined[[#Headers],[Gameweek 11]],FPL_Fixtures_Extract[#Headers],0)))-4),Team_Key[[Full Name]:[Full Name]],0))&amp;RIGHT(INDEX(FPL_Fixtures_Extract[],MATCH($A171,FPL_Fixtures_Extract[[Player]:[Player]],0),MATCH(FPL_Combined[[#Headers],[Gameweek 11]],FPL_Fixtures_Extract[#Headers],0)),3))</f>
        <v>BOU(H) 2-0</v>
      </c>
      <c r="M171" t="str">
        <f ca="1">IF(RIGHT(FPL_Combined[[#Headers],[Gameweek 12]],2)&lt;$B$622,INDEX(FPL_Results_Extract[Gameweek 12],MATCH($A171,FPL_Results_Extract[[Player]:[Player]],0)),INDEX(Team_Key[[Abbreviation]:[Abbreviation]],MATCH(LEFT(INDEX(FPL_Fixtures_Extract[],MATCH($A171,FPL_Fixtures_Extract[[Player]:[Player]],0),MATCH(FPL_Combined[[#Headers],[Gameweek 12]],FPL_Fixtures_Extract[#Headers],0)),LEN(INDEX(FPL_Fixtures_Extract[],MATCH($A171,FPL_Fixtures_Extract[[Player]:[Player]],0),MATCH(FPL_Combined[[#Headers],[Gameweek 12]],FPL_Fixtures_Extract[#Headers],0)))-4),Team_Key[[Full Name]:[Full Name]],0))&amp;RIGHT(INDEX(FPL_Fixtures_Extract[],MATCH($A171,FPL_Fixtures_Extract[[Player]:[Player]],0),MATCH(FPL_Combined[[#Headers],[Gameweek 12]],FPL_Fixtures_Extract[#Headers],0)),3))</f>
        <v>SUN(A) 1-0</v>
      </c>
      <c r="N171" t="str">
        <f ca="1">IF(RIGHT(FPL_Combined[[#Headers],[Gameweek 13]],2)&lt;$B$622,INDEX(FPL_Results_Extract[Gameweek 13],MATCH($A171,FPL_Results_Extract[[Player]:[Player]],0)),INDEX(Team_Key[[Abbreviation]:[Abbreviation]],MATCH(LEFT(INDEX(FPL_Fixtures_Extract[],MATCH($A171,FPL_Fixtures_Extract[[Player]:[Player]],0),MATCH(FPL_Combined[[#Headers],[Gameweek 13]],FPL_Fixtures_Extract[#Headers],0)),LEN(INDEX(FPL_Fixtures_Extract[],MATCH($A171,FPL_Fixtures_Extract[[Player]:[Player]],0),MATCH(FPL_Combined[[#Headers],[Gameweek 13]],FPL_Fixtures_Extract[#Headers],0)))-4),Team_Key[[Full Name]:[Full Name]],0))&amp;RIGHT(INDEX(FPL_Fixtures_Extract[],MATCH($A171,FPL_Fixtures_Extract[[Player]:[Player]],0),MATCH(FPL_Combined[[#Headers],[Gameweek 13]],FPL_Fixtures_Extract[#Headers],0)),3))</f>
        <v>STK(H) 0-1</v>
      </c>
      <c r="O171" t="str">
        <f ca="1">IF(RIGHT(FPL_Combined[[#Headers],[Gameweek 14]],2)&lt;$B$622,INDEX(FPL_Results_Extract[Gameweek 14],MATCH($A171,FPL_Results_Extract[[Player]:[Player]],0)),INDEX(Team_Key[[Abbreviation]:[Abbreviation]],MATCH(LEFT(INDEX(FPL_Fixtures_Extract[],MATCH($A171,FPL_Fixtures_Extract[[Player]:[Player]],0),MATCH(FPL_Combined[[#Headers],[Gameweek 14]],FPL_Fixtures_Extract[#Headers],0)),LEN(INDEX(FPL_Fixtures_Extract[],MATCH($A171,FPL_Fixtures_Extract[[Player]:[Player]],0),MATCH(FPL_Combined[[#Headers],[Gameweek 14]],FPL_Fixtures_Extract[#Headers],0)))-4),Team_Key[[Full Name]:[Full Name]],0))&amp;RIGHT(INDEX(FPL_Fixtures_Extract[],MATCH($A171,FPL_Fixtures_Extract[[Player]:[Player]],0),MATCH(FPL_Combined[[#Headers],[Gameweek 14]],FPL_Fixtures_Extract[#Headers],0)),3))</f>
        <v>MCI(A) 1-3</v>
      </c>
      <c r="P171" t="str">
        <f ca="1">IF(RIGHT(FPL_Combined[[#Headers],[Gameweek 15]],2)&lt;$B$622,INDEX(FPL_Results_Extract[Gameweek 15],MATCH($A171,FPL_Results_Extract[[Player]:[Player]],0)),INDEX(Team_Key[[Abbreviation]:[Abbreviation]],MATCH(LEFT(INDEX(FPL_Fixtures_Extract[],MATCH($A171,FPL_Fixtures_Extract[[Player]:[Player]],0),MATCH(FPL_Combined[[#Headers],[Gameweek 15]],FPL_Fixtures_Extract[#Headers],0)),LEN(INDEX(FPL_Fixtures_Extract[],MATCH($A171,FPL_Fixtures_Extract[[Player]:[Player]],0),MATCH(FPL_Combined[[#Headers],[Gameweek 15]],FPL_Fixtures_Extract[#Headers],0)))-4),Team_Key[[Full Name]:[Full Name]],0))&amp;RIGHT(INDEX(FPL_Fixtures_Extract[],MATCH($A171,FPL_Fixtures_Extract[[Player]:[Player]],0),MATCH(FPL_Combined[[#Headers],[Gameweek 15]],FPL_Fixtures_Extract[#Headers],0)),3))</f>
        <v>AVL(H) 1-1</v>
      </c>
      <c r="Q171" t="str">
        <f ca="1">IF(RIGHT(FPL_Combined[[#Headers],[Gameweek 16]],2)&lt;$B$622,INDEX(FPL_Results_Extract[Gameweek 16],MATCH($A171,FPL_Results_Extract[[Player]:[Player]],0)),INDEX(Team_Key[[Abbreviation]:[Abbreviation]],MATCH(LEFT(INDEX(FPL_Fixtures_Extract[],MATCH($A171,FPL_Fixtures_Extract[[Player]:[Player]],0),MATCH(FPL_Combined[[#Headers],[Gameweek 16]],FPL_Fixtures_Extract[#Headers],0)),LEN(INDEX(FPL_Fixtures_Extract[],MATCH($A171,FPL_Fixtures_Extract[[Player]:[Player]],0),MATCH(FPL_Combined[[#Headers],[Gameweek 16]],FPL_Fixtures_Extract[#Headers],0)))-4),Team_Key[[Full Name]:[Full Name]],0))&amp;RIGHT(INDEX(FPL_Fixtures_Extract[],MATCH($A171,FPL_Fixtures_Extract[[Player]:[Player]],0),MATCH(FPL_Combined[[#Headers],[Gameweek 16]],FPL_Fixtures_Extract[#Headers],0)),3))</f>
        <v>CRY(A) 0-1</v>
      </c>
      <c r="R171" t="str">
        <f ca="1">IF(RIGHT(FPL_Combined[[#Headers],[Gameweek 17]],2)&lt;$B$622,INDEX(FPL_Results_Extract[Gameweek 17],MATCH($A171,FPL_Results_Extract[[Player]:[Player]],0)),INDEX(Team_Key[[Abbreviation]:[Abbreviation]],MATCH(LEFT(INDEX(FPL_Fixtures_Extract[],MATCH($A171,FPL_Fixtures_Extract[[Player]:[Player]],0),MATCH(FPL_Combined[[#Headers],[Gameweek 17]],FPL_Fixtures_Extract[#Headers],0)),LEN(INDEX(FPL_Fixtures_Extract[],MATCH($A171,FPL_Fixtures_Extract[[Player]:[Player]],0),MATCH(FPL_Combined[[#Headers],[Gameweek 17]],FPL_Fixtures_Extract[#Headers],0)))-4),Team_Key[[Full Name]:[Full Name]],0))&amp;RIGHT(INDEX(FPL_Fixtures_Extract[],MATCH($A171,FPL_Fixtures_Extract[[Player]:[Player]],0),MATCH(FPL_Combined[[#Headers],[Gameweek 17]],FPL_Fixtures_Extract[#Headers],0)),3))</f>
        <v>TOT(H) 0-2</v>
      </c>
      <c r="S171" t="str">
        <f ca="1">IF(RIGHT(FPL_Combined[[#Headers],[Gameweek 18]],2)&lt;$B$622,INDEX(FPL_Results_Extract[Gameweek 18],MATCH($A171,FPL_Results_Extract[[Player]:[Player]],0)),INDEX(Team_Key[[Abbreviation]:[Abbreviation]],MATCH(LEFT(INDEX(FPL_Fixtures_Extract[],MATCH($A171,FPL_Fixtures_Extract[[Player]:[Player]],0),MATCH(FPL_Combined[[#Headers],[Gameweek 18]],FPL_Fixtures_Extract[#Headers],0)),LEN(INDEX(FPL_Fixtures_Extract[],MATCH($A171,FPL_Fixtures_Extract[[Player]:[Player]],0),MATCH(FPL_Combined[[#Headers],[Gameweek 18]],FPL_Fixtures_Extract[#Headers],0)))-4),Team_Key[[Full Name]:[Full Name]],0))&amp;RIGHT(INDEX(FPL_Fixtures_Extract[],MATCH($A171,FPL_Fixtures_Extract[[Player]:[Player]],0),MATCH(FPL_Combined[[#Headers],[Gameweek 18]],FPL_Fixtures_Extract[#Headers],0)),3))</f>
        <v>ARS(H) 4-0</v>
      </c>
      <c r="T171" t="str">
        <f ca="1">IF(RIGHT(FPL_Combined[[#Headers],[Gameweek 19]],2)&lt;$B$622,INDEX(FPL_Results_Extract[Gameweek 19],MATCH($A171,FPL_Results_Extract[[Player]:[Player]],0)),INDEX(Team_Key[[Abbreviation]:[Abbreviation]],MATCH(LEFT(INDEX(FPL_Fixtures_Extract[],MATCH($A171,FPL_Fixtures_Extract[[Player]:[Player]],0),MATCH(FPL_Combined[[#Headers],[Gameweek 19]],FPL_Fixtures_Extract[#Headers],0)),LEN(INDEX(FPL_Fixtures_Extract[],MATCH($A171,FPL_Fixtures_Extract[[Player]:[Player]],0),MATCH(FPL_Combined[[#Headers],[Gameweek 19]],FPL_Fixtures_Extract[#Headers],0)))-4),Team_Key[[Full Name]:[Full Name]],0))&amp;RIGHT(INDEX(FPL_Fixtures_Extract[],MATCH($A171,FPL_Fixtures_Extract[[Player]:[Player]],0),MATCH(FPL_Combined[[#Headers],[Gameweek 19]],FPL_Fixtures_Extract[#Headers],0)),3))</f>
        <v>WHU(A) 1-2</v>
      </c>
      <c r="U171" t="str">
        <f ca="1">IF(RIGHT(FPL_Combined[[#Headers],[Gameweek 20]],2)&lt;$B$622,INDEX(FPL_Results_Extract[Gameweek 20],MATCH($A171,FPL_Results_Extract[[Player]:[Player]],0)),INDEX(Team_Key[[Abbreviation]:[Abbreviation]],MATCH(LEFT(INDEX(FPL_Fixtures_Extract[],MATCH($A171,FPL_Fixtures_Extract[[Player]:[Player]],0),MATCH(FPL_Combined[[#Headers],[Gameweek 20]],FPL_Fixtures_Extract[#Headers],0)),LEN(INDEX(FPL_Fixtures_Extract[],MATCH($A171,FPL_Fixtures_Extract[[Player]:[Player]],0),MATCH(FPL_Combined[[#Headers],[Gameweek 20]],FPL_Fixtures_Extract[#Headers],0)))-4),Team_Key[[Full Name]:[Full Name]],0))&amp;RIGHT(INDEX(FPL_Fixtures_Extract[],MATCH($A171,FPL_Fixtures_Extract[[Player]:[Player]],0),MATCH(FPL_Combined[[#Headers],[Gameweek 20]],FPL_Fixtures_Extract[#Headers],0)),3))</f>
        <v>NOR(A) 0-1</v>
      </c>
      <c r="V171" t="str">
        <f ca="1">IF(RIGHT(FPL_Combined[[#Headers],[Gameweek 21]],2)&lt;$B$622,INDEX(FPL_Results_Extract[Gameweek 21],MATCH($A171,FPL_Results_Extract[[Player]:[Player]],0)),INDEX(Team_Key[[Abbreviation]:[Abbreviation]],MATCH(LEFT(INDEX(FPL_Fixtures_Extract[],MATCH($A171,FPL_Fixtures_Extract[[Player]:[Player]],0),MATCH(FPL_Combined[[#Headers],[Gameweek 21]],FPL_Fixtures_Extract[#Headers],0)),LEN(INDEX(FPL_Fixtures_Extract[],MATCH($A171,FPL_Fixtures_Extract[[Player]:[Player]],0),MATCH(FPL_Combined[[#Headers],[Gameweek 21]],FPL_Fixtures_Extract[#Headers],0)))-4),Team_Key[[Full Name]:[Full Name]],0))&amp;RIGHT(INDEX(FPL_Fixtures_Extract[],MATCH($A171,FPL_Fixtures_Extract[[Player]:[Player]],0),MATCH(FPL_Combined[[#Headers],[Gameweek 21]],FPL_Fixtures_Extract[#Headers],0)),3))</f>
        <v>WAT(H) 2-0</v>
      </c>
      <c r="W171" t="str">
        <f ca="1">IF(RIGHT(FPL_Combined[[#Headers],[Gameweek 22]],2)&lt;$B$622,INDEX(FPL_Results_Extract[Gameweek 22],MATCH($A171,FPL_Results_Extract[[Player]:[Player]],0)),INDEX(Team_Key[[Abbreviation]:[Abbreviation]],MATCH(LEFT(INDEX(FPL_Fixtures_Extract[],MATCH($A171,FPL_Fixtures_Extract[[Player]:[Player]],0),MATCH(FPL_Combined[[#Headers],[Gameweek 22]],FPL_Fixtures_Extract[#Headers],0)),LEN(INDEX(FPL_Fixtures_Extract[],MATCH($A171,FPL_Fixtures_Extract[[Player]:[Player]],0),MATCH(FPL_Combined[[#Headers],[Gameweek 22]],FPL_Fixtures_Extract[#Headers],0)))-4),Team_Key[[Full Name]:[Full Name]],0))&amp;RIGHT(INDEX(FPL_Fixtures_Extract[],MATCH($A171,FPL_Fixtures_Extract[[Player]:[Player]],0),MATCH(FPL_Combined[[#Headers],[Gameweek 22]],FPL_Fixtures_Extract[#Headers],0)),3))</f>
        <v>WBA(H) 3-0</v>
      </c>
      <c r="X171" t="str">
        <f ca="1">IF(RIGHT(FPL_Combined[[#Headers],[Gameweek 23]],2)&lt;$B$622,INDEX(FPL_Results_Extract[Gameweek 23],MATCH($A171,FPL_Results_Extract[[Player]:[Player]],0)),INDEX(Team_Key[[Abbreviation]:[Abbreviation]],MATCH(LEFT(INDEX(FPL_Fixtures_Extract[],MATCH($A171,FPL_Fixtures_Extract[[Player]:[Player]],0),MATCH(FPL_Combined[[#Headers],[Gameweek 23]],FPL_Fixtures_Extract[#Headers],0)),LEN(INDEX(FPL_Fixtures_Extract[],MATCH($A171,FPL_Fixtures_Extract[[Player]:[Player]],0),MATCH(FPL_Combined[[#Headers],[Gameweek 23]],FPL_Fixtures_Extract[#Headers],0)))-4),Team_Key[[Full Name]:[Full Name]],0))&amp;RIGHT(INDEX(FPL_Fixtures_Extract[],MATCH($A171,FPL_Fixtures_Extract[[Player]:[Player]],0),MATCH(FPL_Combined[[#Headers],[Gameweek 23]],FPL_Fixtures_Extract[#Headers],0)),3))</f>
        <v>MUN(A) 1-0</v>
      </c>
      <c r="Y171" t="str">
        <f ca="1">IF(RIGHT(FPL_Combined[[#Headers],[Gameweek 24]],2)&lt;$B$622,INDEX(FPL_Results_Extract[Team],MATCH($A171,FPL_Results_Extract[[Player]:[Player]],0)),INDEX(Team_Key[[Abbreviation]:[Abbreviation]],MATCH(LEFT(INDEX(FPL_Fixtures_Extract[],MATCH($A171,FPL_Fixtures_Extract[[Player]:[Player]],0),MATCH(FPL_Combined[[#Headers],[Gameweek 24]],FPL_Fixtures_Extract[#Headers],0)),LEN(INDEX(FPL_Fixtures_Extract[],MATCH($A171,FPL_Fixtures_Extract[[Player]:[Player]],0),MATCH(FPL_Combined[[#Headers],[Gameweek 24]],FPL_Fixtures_Extract[#Headers],0)))-4),Team_Key[[Full Name]:[Full Name]],0))&amp;RIGHT(INDEX(FPL_Fixtures_Extract[],MATCH($A171,FPL_Fixtures_Extract[[Player]:[Player]],0),MATCH(FPL_Combined[[#Headers],[Gameweek 24]],FPL_Fixtures_Extract[#Headers],0)),3))</f>
        <v>SOU</v>
      </c>
      <c r="Z171" t="str">
        <f ca="1">IF(RIGHT(FPL_Combined[[#Headers],[Gameweek 25]],2)&lt;$B$622,INDEX(FPL_Results_Extract[Player],MATCH($A171,FPL_Results_Extract[[Player]:[Player]],0)),INDEX(Team_Key[[Abbreviation]:[Abbreviation]],MATCH(LEFT(INDEX(FPL_Fixtures_Extract[],MATCH($A171,FPL_Fixtures_Extract[[Player]:[Player]],0),MATCH(FPL_Combined[[#Headers],[Gameweek 25]],FPL_Fixtures_Extract[#Headers],0)),LEN(INDEX(FPL_Fixtures_Extract[],MATCH($A171,FPL_Fixtures_Extract[[Player]:[Player]],0),MATCH(FPL_Combined[[#Headers],[Gameweek 25]],FPL_Fixtures_Extract[#Headers],0)))-4),Team_Key[[Full Name]:[Full Name]],0))&amp;RIGHT(INDEX(FPL_Fixtures_Extract[],MATCH($A171,FPL_Fixtures_Extract[[Player]:[Player]],0),MATCH(FPL_Combined[[#Headers],[Gameweek 25]],FPL_Fixtures_Extract[#Headers],0)),3))</f>
        <v>Djuricic</v>
      </c>
      <c r="AA171" t="str">
        <f ca="1">IF(RIGHT(FPL_Combined[[#Headers],[Gameweek 26]],2)&lt;$B$622,INDEX(FPL_Results_Extract[Gameweek 01],MATCH($A171,FPL_Results_Extract[[Player]:[Player]],0)),INDEX(Team_Key[[Abbreviation]:[Abbreviation]],MATCH(LEFT(INDEX(FPL_Fixtures_Extract[],MATCH($A171,FPL_Fixtures_Extract[[Player]:[Player]],0),MATCH(FPL_Combined[[#Headers],[Gameweek 26]],FPL_Fixtures_Extract[#Headers],0)),LEN(INDEX(FPL_Fixtures_Extract[],MATCH($A171,FPL_Fixtures_Extract[[Player]:[Player]],0),MATCH(FPL_Combined[[#Headers],[Gameweek 26]],FPL_Fixtures_Extract[#Headers],0)))-4),Team_Key[[Full Name]:[Full Name]],0))&amp;RIGHT(INDEX(FPL_Fixtures_Extract[],MATCH($A171,FPL_Fixtures_Extract[[Player]:[Player]],0),MATCH(FPL_Combined[[#Headers],[Gameweek 26]],FPL_Fixtures_Extract[#Headers],0)),3))</f>
        <v>NEW(A) 2-2</v>
      </c>
      <c r="AB171" t="str">
        <f ca="1">IF(RIGHT(FPL_Combined[[#Headers],[Gameweek 27]],2)&lt;$B$622,INDEX(FPL_Results_Extract[Gameweek 02],MATCH($A171,FPL_Results_Extract[[Player]:[Player]],0)),INDEX(Team_Key[[Abbreviation]:[Abbreviation]],MATCH(LEFT(INDEX(FPL_Fixtures_Extract[],MATCH($A171,FPL_Fixtures_Extract[[Player]:[Player]],0),MATCH(FPL_Combined[[#Headers],[Gameweek 27]],FPL_Fixtures_Extract[#Headers],0)),LEN(INDEX(FPL_Fixtures_Extract[],MATCH($A171,FPL_Fixtures_Extract[[Player]:[Player]],0),MATCH(FPL_Combined[[#Headers],[Gameweek 27]],FPL_Fixtures_Extract[#Headers],0)))-4),Team_Key[[Full Name]:[Full Name]],0))&amp;RIGHT(INDEX(FPL_Fixtures_Extract[],MATCH($A171,FPL_Fixtures_Extract[[Player]:[Player]],0),MATCH(FPL_Combined[[#Headers],[Gameweek 27]],FPL_Fixtures_Extract[#Headers],0)),3))</f>
        <v>EVE(H) 0-3</v>
      </c>
      <c r="AC171" t="str">
        <f ca="1">IF(RIGHT(FPL_Combined[[#Headers],[Gameweek 28]],2)&lt;$B$622,INDEX(FPL_Results_Extract[Gameweek 03],MATCH($A171,FPL_Results_Extract[[Player]:[Player]],0)),INDEX(Team_Key[[Abbreviation]:[Abbreviation]],MATCH(LEFT(INDEX(FPL_Fixtures_Extract[],MATCH($A171,FPL_Fixtures_Extract[[Player]:[Player]],0),MATCH(FPL_Combined[[#Headers],[Gameweek 28]],FPL_Fixtures_Extract[#Headers],0)),LEN(INDEX(FPL_Fixtures_Extract[],MATCH($A171,FPL_Fixtures_Extract[[Player]:[Player]],0),MATCH(FPL_Combined[[#Headers],[Gameweek 28]],FPL_Fixtures_Extract[#Headers],0)))-4),Team_Key[[Full Name]:[Full Name]],0))&amp;RIGHT(INDEX(FPL_Fixtures_Extract[],MATCH($A171,FPL_Fixtures_Extract[[Player]:[Player]],0),MATCH(FPL_Combined[[#Headers],[Gameweek 28]],FPL_Fixtures_Extract[#Headers],0)),3))</f>
        <v>WAT(A) 0-0</v>
      </c>
      <c r="AD171" t="str">
        <f ca="1">IF(RIGHT(FPL_Combined[[#Headers],[Gameweek 29]],2)&lt;$B$622,INDEX(FPL_Results_Extract[Gameweek 04],MATCH($A171,FPL_Results_Extract[[Player]:[Player]],0)),INDEX(Team_Key[[Abbreviation]:[Abbreviation]],MATCH(LEFT(INDEX(FPL_Fixtures_Extract[],MATCH($A171,FPL_Fixtures_Extract[[Player]:[Player]],0),MATCH(FPL_Combined[[#Headers],[Gameweek 29]],FPL_Fixtures_Extract[#Headers],0)),LEN(INDEX(FPL_Fixtures_Extract[],MATCH($A171,FPL_Fixtures_Extract[[Player]:[Player]],0),MATCH(FPL_Combined[[#Headers],[Gameweek 29]],FPL_Fixtures_Extract[#Headers],0)))-4),Team_Key[[Full Name]:[Full Name]],0))&amp;RIGHT(INDEX(FPL_Fixtures_Extract[],MATCH($A171,FPL_Fixtures_Extract[[Player]:[Player]],0),MATCH(FPL_Combined[[#Headers],[Gameweek 29]],FPL_Fixtures_Extract[#Headers],0)),3))</f>
        <v>SUN(H)</v>
      </c>
      <c r="AE171" t="str">
        <f ca="1">IF(RIGHT(FPL_Combined[[#Headers],[Gameweek 30]],2)&lt;$B$622,INDEX(FPL_Results_Extract[Gameweek 05],MATCH($A171,FPL_Results_Extract[[Player]:[Player]],0)),INDEX(Team_Key[[Abbreviation]:[Abbreviation]],MATCH(LEFT(INDEX(FPL_Fixtures_Extract[],MATCH($A171,FPL_Fixtures_Extract[[Player]:[Player]],0),MATCH(FPL_Combined[[#Headers],[Gameweek 30]],FPL_Fixtures_Extract[#Headers],0)),LEN(INDEX(FPL_Fixtures_Extract[],MATCH($A171,FPL_Fixtures_Extract[[Player]:[Player]],0),MATCH(FPL_Combined[[#Headers],[Gameweek 30]],FPL_Fixtures_Extract[#Headers],0)))-4),Team_Key[[Full Name]:[Full Name]],0))&amp;RIGHT(INDEX(FPL_Fixtures_Extract[],MATCH($A171,FPL_Fixtures_Extract[[Player]:[Player]],0),MATCH(FPL_Combined[[#Headers],[Gameweek 30]],FPL_Fixtures_Extract[#Headers],0)),3))</f>
        <v>STK(A)</v>
      </c>
      <c r="AF171" t="str">
        <f ca="1">IF(RIGHT(FPL_Combined[[#Headers],[Gameweek 31]],2)&lt;$B$622,INDEX(FPL_Results_Extract[Gameweek 06],MATCH($A171,FPL_Results_Extract[[Player]:[Player]],0)),INDEX(Team_Key[[Abbreviation]:[Abbreviation]],MATCH(LEFT(INDEX(FPL_Fixtures_Extract[],MATCH($A171,FPL_Fixtures_Extract[[Player]:[Player]],0),MATCH(FPL_Combined[[#Headers],[Gameweek 31]],FPL_Fixtures_Extract[#Headers],0)),LEN(INDEX(FPL_Fixtures_Extract[],MATCH($A171,FPL_Fixtures_Extract[[Player]:[Player]],0),MATCH(FPL_Combined[[#Headers],[Gameweek 31]],FPL_Fixtures_Extract[#Headers],0)))-4),Team_Key[[Full Name]:[Full Name]],0))&amp;RIGHT(INDEX(FPL_Fixtures_Extract[],MATCH($A171,FPL_Fixtures_Extract[[Player]:[Player]],0),MATCH(FPL_Combined[[#Headers],[Gameweek 31]],FPL_Fixtures_Extract[#Headers],0)),3))</f>
        <v>LIV(H)</v>
      </c>
      <c r="AG171" t="str">
        <f ca="1">IF(RIGHT(FPL_Combined[[#Headers],[Gameweek 32]],2)&lt;$B$622,INDEX(FPL_Results_Extract[Gameweek 07],MATCH($A171,FPL_Results_Extract[[Player]:[Player]],0)),INDEX(Team_Key[[Abbreviation]:[Abbreviation]],MATCH(LEFT(INDEX(FPL_Fixtures_Extract[],MATCH($A171,FPL_Fixtures_Extract[[Player]:[Player]],0),MATCH(FPL_Combined[[#Headers],[Gameweek 32]],FPL_Fixtures_Extract[#Headers],0)),LEN(INDEX(FPL_Fixtures_Extract[],MATCH($A171,FPL_Fixtures_Extract[[Player]:[Player]],0),MATCH(FPL_Combined[[#Headers],[Gameweek 32]],FPL_Fixtures_Extract[#Headers],0)))-4),Team_Key[[Full Name]:[Full Name]],0))&amp;RIGHT(INDEX(FPL_Fixtures_Extract[],MATCH($A171,FPL_Fixtures_Extract[[Player]:[Player]],0),MATCH(FPL_Combined[[#Headers],[Gameweek 32]],FPL_Fixtures_Extract[#Headers],0)),3))</f>
        <v>LEI(A)</v>
      </c>
      <c r="AH171" t="str">
        <f ca="1">IF(RIGHT(FPL_Combined[[#Headers],[Gameweek 33]],2)&lt;$B$622,INDEX(FPL_Results_Extract[Gameweek 08],MATCH($A171,FPL_Results_Extract[[Player]:[Player]],0)),INDEX(Team_Key[[Abbreviation]:[Abbreviation]],MATCH(LEFT(INDEX(FPL_Fixtures_Extract[],MATCH($A171,FPL_Fixtures_Extract[[Player]:[Player]],0),MATCH(FPL_Combined[[#Headers],[Gameweek 33]],FPL_Fixtures_Extract[#Headers],0)),LEN(INDEX(FPL_Fixtures_Extract[],MATCH($A171,FPL_Fixtures_Extract[[Player]:[Player]],0),MATCH(FPL_Combined[[#Headers],[Gameweek 33]],FPL_Fixtures_Extract[#Headers],0)))-4),Team_Key[[Full Name]:[Full Name]],0))&amp;RIGHT(INDEX(FPL_Fixtures_Extract[],MATCH($A171,FPL_Fixtures_Extract[[Player]:[Player]],0),MATCH(FPL_Combined[[#Headers],[Gameweek 33]],FPL_Fixtures_Extract[#Headers],0)),3))</f>
        <v>NEW(H)</v>
      </c>
      <c r="AI171" t="str">
        <f ca="1">IF(RIGHT(FPL_Combined[[#Headers],[Gameweek 34]],2)&lt;$B$622,INDEX(FPL_Results_Extract[Gameweek 09],MATCH($A171,FPL_Results_Extract[[Player]:[Player]],0)),INDEX(Team_Key[[Abbreviation]:[Abbreviation]],MATCH(LEFT(INDEX(FPL_Fixtures_Extract[],MATCH($A171,FPL_Fixtures_Extract[[Player]:[Player]],0),MATCH(FPL_Combined[[#Headers],[Gameweek 34]],FPL_Fixtures_Extract[#Headers],0)),LEN(INDEX(FPL_Fixtures_Extract[],MATCH($A171,FPL_Fixtures_Extract[[Player]:[Player]],0),MATCH(FPL_Combined[[#Headers],[Gameweek 34]],FPL_Fixtures_Extract[#Headers],0)))-4),Team_Key[[Full Name]:[Full Name]],0))&amp;RIGHT(INDEX(FPL_Fixtures_Extract[],MATCH($A171,FPL_Fixtures_Extract[[Player]:[Player]],0),MATCH(FPL_Combined[[#Headers],[Gameweek 34]],FPL_Fixtures_Extract[#Headers],0)),3))</f>
        <v>EVE(A)</v>
      </c>
      <c r="AJ171" t="str">
        <f ca="1">IF(RIGHT(FPL_Combined[[#Headers],[Gameweek 35]],2)&lt;$B$622,INDEX(FPL_Results_Extract[Gameweek 10],MATCH($A171,FPL_Results_Extract[[Player]:[Player]],0)),INDEX(Team_Key[[Abbreviation]:[Abbreviation]],MATCH(LEFT(INDEX(FPL_Fixtures_Extract[],MATCH($A171,FPL_Fixtures_Extract[[Player]:[Player]],0),MATCH(FPL_Combined[[#Headers],[Gameweek 35]],FPL_Fixtures_Extract[#Headers],0)),LEN(INDEX(FPL_Fixtures_Extract[],MATCH($A171,FPL_Fixtures_Extract[[Player]:[Player]],0),MATCH(FPL_Combined[[#Headers],[Gameweek 35]],FPL_Fixtures_Extract[#Headers],0)))-4),Team_Key[[Full Name]:[Full Name]],0))&amp;RIGHT(INDEX(FPL_Fixtures_Extract[],MATCH($A171,FPL_Fixtures_Extract[[Player]:[Player]],0),MATCH(FPL_Combined[[#Headers],[Gameweek 35]],FPL_Fixtures_Extract[#Headers],0)),3))</f>
        <v>AVL(A)</v>
      </c>
      <c r="AK171" t="str">
        <f ca="1">IF(RIGHT(FPL_Combined[[#Headers],[Gameweek 36]],2)&lt;$B$622,INDEX(FPL_Results_Extract[Gameweek 11],MATCH($A171,FPL_Results_Extract[[Player]:[Player]],0)),INDEX(Team_Key[[Abbreviation]:[Abbreviation]],MATCH(LEFT(INDEX(FPL_Fixtures_Extract[],MATCH($A171,FPL_Fixtures_Extract[[Player]:[Player]],0),MATCH(FPL_Combined[[#Headers],[Gameweek 36]],FPL_Fixtures_Extract[#Headers],0)),LEN(INDEX(FPL_Fixtures_Extract[],MATCH($A171,FPL_Fixtures_Extract[[Player]:[Player]],0),MATCH(FPL_Combined[[#Headers],[Gameweek 36]],FPL_Fixtures_Extract[#Headers],0)))-4),Team_Key[[Full Name]:[Full Name]],0))&amp;RIGHT(INDEX(FPL_Fixtures_Extract[],MATCH($A171,FPL_Fixtures_Extract[[Player]:[Player]],0),MATCH(FPL_Combined[[#Headers],[Gameweek 36]],FPL_Fixtures_Extract[#Headers],0)),3))</f>
        <v>MCI(H)</v>
      </c>
      <c r="AL171" t="str">
        <f ca="1">IF(RIGHT(FPL_Combined[[#Headers],[Gameweek 37]],2)&lt;$B$622,INDEX(FPL_Results_Extract[Gameweek 12],MATCH($A171,FPL_Results_Extract[[Player]:[Player]],0)),INDEX(Team_Key[[Abbreviation]:[Abbreviation]],MATCH(LEFT(INDEX(FPL_Fixtures_Extract[],MATCH($A171,FPL_Fixtures_Extract[[Player]:[Player]],0),MATCH(FPL_Combined[[#Headers],[Gameweek 37]],FPL_Fixtures_Extract[#Headers],0)),LEN(INDEX(FPL_Fixtures_Extract[],MATCH($A171,FPL_Fixtures_Extract[[Player]:[Player]],0),MATCH(FPL_Combined[[#Headers],[Gameweek 37]],FPL_Fixtures_Extract[#Headers],0)))-4),Team_Key[[Full Name]:[Full Name]],0))&amp;RIGHT(INDEX(FPL_Fixtures_Extract[],MATCH($A171,FPL_Fixtures_Extract[[Player]:[Player]],0),MATCH(FPL_Combined[[#Headers],[Gameweek 37]],FPL_Fixtures_Extract[#Headers],0)),3))</f>
        <v>TOT(A)</v>
      </c>
      <c r="AM171" t="str">
        <f ca="1">IF(RIGHT(FPL_Combined[[#Headers],[Gameweek 38]],2)&lt;$B$622,INDEX(FPL_Results_Extract[Gameweek 13],MATCH($A171,FPL_Results_Extract[[Player]:[Player]],0)),INDEX(Team_Key[[Abbreviation]:[Abbreviation]],MATCH(LEFT(INDEX(FPL_Fixtures_Extract[],MATCH($A171,FPL_Fixtures_Extract[[Player]:[Player]],0),MATCH(FPL_Combined[[#Headers],[Gameweek 38]],FPL_Fixtures_Extract[#Headers],0)),LEN(INDEX(FPL_Fixtures_Extract[],MATCH($A171,FPL_Fixtures_Extract[[Player]:[Player]],0),MATCH(FPL_Combined[[#Headers],[Gameweek 38]],FPL_Fixtures_Extract[#Headers],0)))-4),Team_Key[[Full Name]:[Full Name]],0))&amp;RIGHT(INDEX(FPL_Fixtures_Extract[],MATCH($A171,FPL_Fixtures_Extract[[Player]:[Player]],0),MATCH(FPL_Combined[[#Headers],[Gameweek 38]],FPL_Fixtures_Extract[#Headers],0)),3))</f>
        <v>CRY(H)</v>
      </c>
    </row>
    <row r="172" spans="1:39" x14ac:dyDescent="0.45">
      <c r="A172" t="s">
        <v>356</v>
      </c>
      <c r="B172" t="str">
        <f ca="1">IF(RIGHT(FPL_Combined[[#Headers],[Gameweek 01]],2)&lt;$B$622,INDEX(FPL_Results_Extract[Gameweek 01],MATCH($A172,FPL_Results_Extract[[Player]:[Player]],0)),INDEX(Team_Key[[Abbreviation]:[Abbreviation]],MATCH(LEFT(INDEX(FPL_Fixtures_Extract[],MATCH($A172,FPL_Fixtures_Extract[[Player]:[Player]],0),MATCH(FPL_Combined[[#Headers],[Gameweek 01]],FPL_Fixtures_Extract[#Headers],0)),LEN(INDEX(FPL_Fixtures_Extract[],MATCH($A172,FPL_Fixtures_Extract[[Player]:[Player]],0),MATCH(FPL_Combined[[#Headers],[Gameweek 01]],FPL_Fixtures_Extract[#Headers],0)))-4),Team_Key[[Full Name]:[Full Name]],0))&amp;RIGHT(INDEX(FPL_Fixtures_Extract[],MATCH($A172,FPL_Fixtures_Extract[[Player]:[Player]],0),MATCH(FPL_Combined[[#Headers],[Gameweek 01]],FPL_Fixtures_Extract[#Headers],0)),3))</f>
        <v>N/A</v>
      </c>
      <c r="C172" t="str">
        <f ca="1">IF(RIGHT(FPL_Combined[[#Headers],[Gameweek 02]],2)&lt;$B$622,INDEX(FPL_Results_Extract[Gameweek 02],MATCH($A172,FPL_Results_Extract[[Player]:[Player]],0)),INDEX(Team_Key[[Abbreviation]:[Abbreviation]],MATCH(LEFT(INDEX(FPL_Fixtures_Extract[],MATCH($A172,FPL_Fixtures_Extract[[Player]:[Player]],0),MATCH(FPL_Combined[[#Headers],[Gameweek 02]],FPL_Fixtures_Extract[#Headers],0)),LEN(INDEX(FPL_Fixtures_Extract[],MATCH($A172,FPL_Fixtures_Extract[[Player]:[Player]],0),MATCH(FPL_Combined[[#Headers],[Gameweek 02]],FPL_Fixtures_Extract[#Headers],0)))-4),Team_Key[[Full Name]:[Full Name]],0))&amp;RIGHT(INDEX(FPL_Fixtures_Extract[],MATCH($A172,FPL_Fixtures_Extract[[Player]:[Player]],0),MATCH(FPL_Combined[[#Headers],[Gameweek 02]],FPL_Fixtures_Extract[#Headers],0)),3))</f>
        <v>N/A</v>
      </c>
      <c r="D172" t="str">
        <f ca="1">IF(RIGHT(FPL_Combined[[#Headers],[Gameweek 03]],2)&lt;$B$622,INDEX(FPL_Results_Extract[Gameweek 03],MATCH($A172,FPL_Results_Extract[[Player]:[Player]],0)),INDEX(Team_Key[[Abbreviation]:[Abbreviation]],MATCH(LEFT(INDEX(FPL_Fixtures_Extract[],MATCH($A172,FPL_Fixtures_Extract[[Player]:[Player]],0),MATCH(FPL_Combined[[#Headers],[Gameweek 03]],FPL_Fixtures_Extract[#Headers],0)),LEN(INDEX(FPL_Fixtures_Extract[],MATCH($A172,FPL_Fixtures_Extract[[Player]:[Player]],0),MATCH(FPL_Combined[[#Headers],[Gameweek 03]],FPL_Fixtures_Extract[#Headers],0)))-4),Team_Key[[Full Name]:[Full Name]],0))&amp;RIGHT(INDEX(FPL_Fixtures_Extract[],MATCH($A172,FPL_Fixtures_Extract[[Player]:[Player]],0),MATCH(FPL_Combined[[#Headers],[Gameweek 03]],FPL_Fixtures_Extract[#Headers],0)),3))</f>
        <v>N/A</v>
      </c>
      <c r="E172" t="str">
        <f ca="1">IF(RIGHT(FPL_Combined[[#Headers],[Gameweek 04]],2)&lt;$B$622,INDEX(FPL_Results_Extract[Gameweek 04],MATCH($A172,FPL_Results_Extract[[Player]:[Player]],0)),INDEX(Team_Key[[Abbreviation]:[Abbreviation]],MATCH(LEFT(INDEX(FPL_Fixtures_Extract[],MATCH($A172,FPL_Fixtures_Extract[[Player]:[Player]],0),MATCH(FPL_Combined[[#Headers],[Gameweek 04]],FPL_Fixtures_Extract[#Headers],0)),LEN(INDEX(FPL_Fixtures_Extract[],MATCH($A172,FPL_Fixtures_Extract[[Player]:[Player]],0),MATCH(FPL_Combined[[#Headers],[Gameweek 04]],FPL_Fixtures_Extract[#Headers],0)))-4),Team_Key[[Full Name]:[Full Name]],0))&amp;RIGHT(INDEX(FPL_Fixtures_Extract[],MATCH($A172,FPL_Fixtures_Extract[[Player]:[Player]],0),MATCH(FPL_Combined[[#Headers],[Gameweek 04]],FPL_Fixtures_Extract[#Headers],0)),3))</f>
        <v>BOU(A) 1-1</v>
      </c>
      <c r="F172" t="str">
        <f ca="1">IF(RIGHT(FPL_Combined[[#Headers],[Gameweek 05]],2)&lt;$B$622,INDEX(FPL_Results_Extract[Gameweek 05],MATCH($A172,FPL_Results_Extract[[Player]:[Player]],0)),INDEX(Team_Key[[Abbreviation]:[Abbreviation]],MATCH(LEFT(INDEX(FPL_Fixtures_Extract[],MATCH($A172,FPL_Fixtures_Extract[[Player]:[Player]],0),MATCH(FPL_Combined[[#Headers],[Gameweek 05]],FPL_Fixtures_Extract[#Headers],0)),LEN(INDEX(FPL_Fixtures_Extract[],MATCH($A172,FPL_Fixtures_Extract[[Player]:[Player]],0),MATCH(FPL_Combined[[#Headers],[Gameweek 05]],FPL_Fixtures_Extract[#Headers],0)))-4),Team_Key[[Full Name]:[Full Name]],0))&amp;RIGHT(INDEX(FPL_Fixtures_Extract[],MATCH($A172,FPL_Fixtures_Extract[[Player]:[Player]],0),MATCH(FPL_Combined[[#Headers],[Gameweek 05]],FPL_Fixtures_Extract[#Headers],0)),3))</f>
        <v>AVL(H) 3-2</v>
      </c>
      <c r="G172" t="str">
        <f ca="1">IF(RIGHT(FPL_Combined[[#Headers],[Gameweek 06]],2)&lt;$B$622,INDEX(FPL_Results_Extract[Gameweek 06],MATCH($A172,FPL_Results_Extract[[Player]:[Player]],0)),INDEX(Team_Key[[Abbreviation]:[Abbreviation]],MATCH(LEFT(INDEX(FPL_Fixtures_Extract[],MATCH($A172,FPL_Fixtures_Extract[[Player]:[Player]],0),MATCH(FPL_Combined[[#Headers],[Gameweek 06]],FPL_Fixtures_Extract[#Headers],0)),LEN(INDEX(FPL_Fixtures_Extract[],MATCH($A172,FPL_Fixtures_Extract[[Player]:[Player]],0),MATCH(FPL_Combined[[#Headers],[Gameweek 06]],FPL_Fixtures_Extract[#Headers],0)))-4),Team_Key[[Full Name]:[Full Name]],0))&amp;RIGHT(INDEX(FPL_Fixtures_Extract[],MATCH($A172,FPL_Fixtures_Extract[[Player]:[Player]],0),MATCH(FPL_Combined[[#Headers],[Gameweek 06]],FPL_Fixtures_Extract[#Headers],0)),3))</f>
        <v>STK(A) 2-2</v>
      </c>
      <c r="H172" t="str">
        <f ca="1">IF(RIGHT(FPL_Combined[[#Headers],[Gameweek 07]],2)&lt;$B$622,INDEX(FPL_Results_Extract[Gameweek 07],MATCH($A172,FPL_Results_Extract[[Player]:[Player]],0)),INDEX(Team_Key[[Abbreviation]:[Abbreviation]],MATCH(LEFT(INDEX(FPL_Fixtures_Extract[],MATCH($A172,FPL_Fixtures_Extract[[Player]:[Player]],0),MATCH(FPL_Combined[[#Headers],[Gameweek 07]],FPL_Fixtures_Extract[#Headers],0)),LEN(INDEX(FPL_Fixtures_Extract[],MATCH($A172,FPL_Fixtures_Extract[[Player]:[Player]],0),MATCH(FPL_Combined[[#Headers],[Gameweek 07]],FPL_Fixtures_Extract[#Headers],0)))-4),Team_Key[[Full Name]:[Full Name]],0))&amp;RIGHT(INDEX(FPL_Fixtures_Extract[],MATCH($A172,FPL_Fixtures_Extract[[Player]:[Player]],0),MATCH(FPL_Combined[[#Headers],[Gameweek 07]],FPL_Fixtures_Extract[#Headers],0)),3))</f>
        <v>ARS(H) 2-5</v>
      </c>
      <c r="I172" t="str">
        <f ca="1">IF(RIGHT(FPL_Combined[[#Headers],[Gameweek 08]],2)&lt;$B$622,INDEX(FPL_Results_Extract[Gameweek 08],MATCH($A172,FPL_Results_Extract[[Player]:[Player]],0)),INDEX(Team_Key[[Abbreviation]:[Abbreviation]],MATCH(LEFT(INDEX(FPL_Fixtures_Extract[],MATCH($A172,FPL_Fixtures_Extract[[Player]:[Player]],0),MATCH(FPL_Combined[[#Headers],[Gameweek 08]],FPL_Fixtures_Extract[#Headers],0)),LEN(INDEX(FPL_Fixtures_Extract[],MATCH($A172,FPL_Fixtures_Extract[[Player]:[Player]],0),MATCH(FPL_Combined[[#Headers],[Gameweek 08]],FPL_Fixtures_Extract[#Headers],0)))-4),Team_Key[[Full Name]:[Full Name]],0))&amp;RIGHT(INDEX(FPL_Fixtures_Extract[],MATCH($A172,FPL_Fixtures_Extract[[Player]:[Player]],0),MATCH(FPL_Combined[[#Headers],[Gameweek 08]],FPL_Fixtures_Extract[#Headers],0)),3))</f>
        <v>NOR(A) 2-1</v>
      </c>
      <c r="J172" t="str">
        <f ca="1">IF(RIGHT(FPL_Combined[[#Headers],[Gameweek 09]],2)&lt;$B$622,INDEX(FPL_Results_Extract[Gameweek 09],MATCH($A172,FPL_Results_Extract[[Player]:[Player]],0)),INDEX(Team_Key[[Abbreviation]:[Abbreviation]],MATCH(LEFT(INDEX(FPL_Fixtures_Extract[],MATCH($A172,FPL_Fixtures_Extract[[Player]:[Player]],0),MATCH(FPL_Combined[[#Headers],[Gameweek 09]],FPL_Fixtures_Extract[#Headers],0)),LEN(INDEX(FPL_Fixtures_Extract[],MATCH($A172,FPL_Fixtures_Extract[[Player]:[Player]],0),MATCH(FPL_Combined[[#Headers],[Gameweek 09]],FPL_Fixtures_Extract[#Headers],0)))-4),Team_Key[[Full Name]:[Full Name]],0))&amp;RIGHT(INDEX(FPL_Fixtures_Extract[],MATCH($A172,FPL_Fixtures_Extract[[Player]:[Player]],0),MATCH(FPL_Combined[[#Headers],[Gameweek 09]],FPL_Fixtures_Extract[#Headers],0)),3))</f>
        <v>SOU(A) 2-2</v>
      </c>
      <c r="K172" t="str">
        <f ca="1">IF(RIGHT(FPL_Combined[[#Headers],[Gameweek 10]],2)&lt;$B$622,INDEX(FPL_Results_Extract[Gameweek 10],MATCH($A172,FPL_Results_Extract[[Player]:[Player]],0)),INDEX(Team_Key[[Abbreviation]:[Abbreviation]],MATCH(LEFT(INDEX(FPL_Fixtures_Extract[],MATCH($A172,FPL_Fixtures_Extract[[Player]:[Player]],0),MATCH(FPL_Combined[[#Headers],[Gameweek 10]],FPL_Fixtures_Extract[#Headers],0)),LEN(INDEX(FPL_Fixtures_Extract[],MATCH($A172,FPL_Fixtures_Extract[[Player]:[Player]],0),MATCH(FPL_Combined[[#Headers],[Gameweek 10]],FPL_Fixtures_Extract[#Headers],0)))-4),Team_Key[[Full Name]:[Full Name]],0))&amp;RIGHT(INDEX(FPL_Fixtures_Extract[],MATCH($A172,FPL_Fixtures_Extract[[Player]:[Player]],0),MATCH(FPL_Combined[[#Headers],[Gameweek 10]],FPL_Fixtures_Extract[#Headers],0)),3))</f>
        <v>CRY(H) 1-0</v>
      </c>
      <c r="L172" t="str">
        <f ca="1">IF(RIGHT(FPL_Combined[[#Headers],[Gameweek 11]],2)&lt;$B$622,INDEX(FPL_Results_Extract[Gameweek 11],MATCH($A172,FPL_Results_Extract[[Player]:[Player]],0)),INDEX(Team_Key[[Abbreviation]:[Abbreviation]],MATCH(LEFT(INDEX(FPL_Fixtures_Extract[],MATCH($A172,FPL_Fixtures_Extract[[Player]:[Player]],0),MATCH(FPL_Combined[[#Headers],[Gameweek 11]],FPL_Fixtures_Extract[#Headers],0)),LEN(INDEX(FPL_Fixtures_Extract[],MATCH($A172,FPL_Fixtures_Extract[[Player]:[Player]],0),MATCH(FPL_Combined[[#Headers],[Gameweek 11]],FPL_Fixtures_Extract[#Headers],0)))-4),Team_Key[[Full Name]:[Full Name]],0))&amp;RIGHT(INDEX(FPL_Fixtures_Extract[],MATCH($A172,FPL_Fixtures_Extract[[Player]:[Player]],0),MATCH(FPL_Combined[[#Headers],[Gameweek 11]],FPL_Fixtures_Extract[#Headers],0)),3))</f>
        <v>WBA(A) 3-2</v>
      </c>
      <c r="M172" t="str">
        <f ca="1">IF(RIGHT(FPL_Combined[[#Headers],[Gameweek 12]],2)&lt;$B$622,INDEX(FPL_Results_Extract[Gameweek 12],MATCH($A172,FPL_Results_Extract[[Player]:[Player]],0)),INDEX(Team_Key[[Abbreviation]:[Abbreviation]],MATCH(LEFT(INDEX(FPL_Fixtures_Extract[],MATCH($A172,FPL_Fixtures_Extract[[Player]:[Player]],0),MATCH(FPL_Combined[[#Headers],[Gameweek 12]],FPL_Fixtures_Extract[#Headers],0)),LEN(INDEX(FPL_Fixtures_Extract[],MATCH($A172,FPL_Fixtures_Extract[[Player]:[Player]],0),MATCH(FPL_Combined[[#Headers],[Gameweek 12]],FPL_Fixtures_Extract[#Headers],0)))-4),Team_Key[[Full Name]:[Full Name]],0))&amp;RIGHT(INDEX(FPL_Fixtures_Extract[],MATCH($A172,FPL_Fixtures_Extract[[Player]:[Player]],0),MATCH(FPL_Combined[[#Headers],[Gameweek 12]],FPL_Fixtures_Extract[#Headers],0)),3))</f>
        <v>WAT(H) 2-1</v>
      </c>
      <c r="N172" t="str">
        <f ca="1">IF(RIGHT(FPL_Combined[[#Headers],[Gameweek 13]],2)&lt;$B$622,INDEX(FPL_Results_Extract[Gameweek 13],MATCH($A172,FPL_Results_Extract[[Player]:[Player]],0)),INDEX(Team_Key[[Abbreviation]:[Abbreviation]],MATCH(LEFT(INDEX(FPL_Fixtures_Extract[],MATCH($A172,FPL_Fixtures_Extract[[Player]:[Player]],0),MATCH(FPL_Combined[[#Headers],[Gameweek 13]],FPL_Fixtures_Extract[#Headers],0)),LEN(INDEX(FPL_Fixtures_Extract[],MATCH($A172,FPL_Fixtures_Extract[[Player]:[Player]],0),MATCH(FPL_Combined[[#Headers],[Gameweek 13]],FPL_Fixtures_Extract[#Headers],0)))-4),Team_Key[[Full Name]:[Full Name]],0))&amp;RIGHT(INDEX(FPL_Fixtures_Extract[],MATCH($A172,FPL_Fixtures_Extract[[Player]:[Player]],0),MATCH(FPL_Combined[[#Headers],[Gameweek 13]],FPL_Fixtures_Extract[#Headers],0)),3))</f>
        <v>NEW(A) 3-0</v>
      </c>
      <c r="O172" t="str">
        <f ca="1">IF(RIGHT(FPL_Combined[[#Headers],[Gameweek 14]],2)&lt;$B$622,INDEX(FPL_Results_Extract[Gameweek 14],MATCH($A172,FPL_Results_Extract[[Player]:[Player]],0)),INDEX(Team_Key[[Abbreviation]:[Abbreviation]],MATCH(LEFT(INDEX(FPL_Fixtures_Extract[],MATCH($A172,FPL_Fixtures_Extract[[Player]:[Player]],0),MATCH(FPL_Combined[[#Headers],[Gameweek 14]],FPL_Fixtures_Extract[#Headers],0)),LEN(INDEX(FPL_Fixtures_Extract[],MATCH($A172,FPL_Fixtures_Extract[[Player]:[Player]],0),MATCH(FPL_Combined[[#Headers],[Gameweek 14]],FPL_Fixtures_Extract[#Headers],0)))-4),Team_Key[[Full Name]:[Full Name]],0))&amp;RIGHT(INDEX(FPL_Fixtures_Extract[],MATCH($A172,FPL_Fixtures_Extract[[Player]:[Player]],0),MATCH(FPL_Combined[[#Headers],[Gameweek 14]],FPL_Fixtures_Extract[#Headers],0)),3))</f>
        <v>MUN(H) 1-1</v>
      </c>
      <c r="P172" t="str">
        <f ca="1">IF(RIGHT(FPL_Combined[[#Headers],[Gameweek 15]],2)&lt;$B$622,INDEX(FPL_Results_Extract[Gameweek 15],MATCH($A172,FPL_Results_Extract[[Player]:[Player]],0)),INDEX(Team_Key[[Abbreviation]:[Abbreviation]],MATCH(LEFT(INDEX(FPL_Fixtures_Extract[],MATCH($A172,FPL_Fixtures_Extract[[Player]:[Player]],0),MATCH(FPL_Combined[[#Headers],[Gameweek 15]],FPL_Fixtures_Extract[#Headers],0)),LEN(INDEX(FPL_Fixtures_Extract[],MATCH($A172,FPL_Fixtures_Extract[[Player]:[Player]],0),MATCH(FPL_Combined[[#Headers],[Gameweek 15]],FPL_Fixtures_Extract[#Headers],0)))-4),Team_Key[[Full Name]:[Full Name]],0))&amp;RIGHT(INDEX(FPL_Fixtures_Extract[],MATCH($A172,FPL_Fixtures_Extract[[Player]:[Player]],0),MATCH(FPL_Combined[[#Headers],[Gameweek 15]],FPL_Fixtures_Extract[#Headers],0)),3))</f>
        <v>SWA(A) 3-0</v>
      </c>
      <c r="Q172" t="str">
        <f ca="1">IF(RIGHT(FPL_Combined[[#Headers],[Gameweek 16]],2)&lt;$B$622,INDEX(FPL_Results_Extract[Gameweek 16],MATCH($A172,FPL_Results_Extract[[Player]:[Player]],0)),INDEX(Team_Key[[Abbreviation]:[Abbreviation]],MATCH(LEFT(INDEX(FPL_Fixtures_Extract[],MATCH($A172,FPL_Fixtures_Extract[[Player]:[Player]],0),MATCH(FPL_Combined[[#Headers],[Gameweek 16]],FPL_Fixtures_Extract[#Headers],0)),LEN(INDEX(FPL_Fixtures_Extract[],MATCH($A172,FPL_Fixtures_Extract[[Player]:[Player]],0),MATCH(FPL_Combined[[#Headers],[Gameweek 16]],FPL_Fixtures_Extract[#Headers],0)))-4),Team_Key[[Full Name]:[Full Name]],0))&amp;RIGHT(INDEX(FPL_Fixtures_Extract[],MATCH($A172,FPL_Fixtures_Extract[[Player]:[Player]],0),MATCH(FPL_Combined[[#Headers],[Gameweek 16]],FPL_Fixtures_Extract[#Headers],0)),3))</f>
        <v>CHE(H) 2-1</v>
      </c>
      <c r="R172" t="str">
        <f ca="1">IF(RIGHT(FPL_Combined[[#Headers],[Gameweek 17]],2)&lt;$B$622,INDEX(FPL_Results_Extract[Gameweek 17],MATCH($A172,FPL_Results_Extract[[Player]:[Player]],0)),INDEX(Team_Key[[Abbreviation]:[Abbreviation]],MATCH(LEFT(INDEX(FPL_Fixtures_Extract[],MATCH($A172,FPL_Fixtures_Extract[[Player]:[Player]],0),MATCH(FPL_Combined[[#Headers],[Gameweek 17]],FPL_Fixtures_Extract[#Headers],0)),LEN(INDEX(FPL_Fixtures_Extract[],MATCH($A172,FPL_Fixtures_Extract[[Player]:[Player]],0),MATCH(FPL_Combined[[#Headers],[Gameweek 17]],FPL_Fixtures_Extract[#Headers],0)))-4),Team_Key[[Full Name]:[Full Name]],0))&amp;RIGHT(INDEX(FPL_Fixtures_Extract[],MATCH($A172,FPL_Fixtures_Extract[[Player]:[Player]],0),MATCH(FPL_Combined[[#Headers],[Gameweek 17]],FPL_Fixtures_Extract[#Headers],0)),3))</f>
        <v>EVE(A) 3-2</v>
      </c>
      <c r="S172" t="str">
        <f ca="1">IF(RIGHT(FPL_Combined[[#Headers],[Gameweek 18]],2)&lt;$B$622,INDEX(FPL_Results_Extract[Gameweek 18],MATCH($A172,FPL_Results_Extract[[Player]:[Player]],0)),INDEX(Team_Key[[Abbreviation]:[Abbreviation]],MATCH(LEFT(INDEX(FPL_Fixtures_Extract[],MATCH($A172,FPL_Fixtures_Extract[[Player]:[Player]],0),MATCH(FPL_Combined[[#Headers],[Gameweek 18]],FPL_Fixtures_Extract[#Headers],0)),LEN(INDEX(FPL_Fixtures_Extract[],MATCH($A172,FPL_Fixtures_Extract[[Player]:[Player]],0),MATCH(FPL_Combined[[#Headers],[Gameweek 18]],FPL_Fixtures_Extract[#Headers],0)))-4),Team_Key[[Full Name]:[Full Name]],0))&amp;RIGHT(INDEX(FPL_Fixtures_Extract[],MATCH($A172,FPL_Fixtures_Extract[[Player]:[Player]],0),MATCH(FPL_Combined[[#Headers],[Gameweek 18]],FPL_Fixtures_Extract[#Headers],0)),3))</f>
        <v>LIV(A) 0-1</v>
      </c>
      <c r="T172" t="str">
        <f ca="1">IF(RIGHT(FPL_Combined[[#Headers],[Gameweek 19]],2)&lt;$B$622,INDEX(FPL_Results_Extract[Gameweek 19],MATCH($A172,FPL_Results_Extract[[Player]:[Player]],0)),INDEX(Team_Key[[Abbreviation]:[Abbreviation]],MATCH(LEFT(INDEX(FPL_Fixtures_Extract[],MATCH($A172,FPL_Fixtures_Extract[[Player]:[Player]],0),MATCH(FPL_Combined[[#Headers],[Gameweek 19]],FPL_Fixtures_Extract[#Headers],0)),LEN(INDEX(FPL_Fixtures_Extract[],MATCH($A172,FPL_Fixtures_Extract[[Player]:[Player]],0),MATCH(FPL_Combined[[#Headers],[Gameweek 19]],FPL_Fixtures_Extract[#Headers],0)))-4),Team_Key[[Full Name]:[Full Name]],0))&amp;RIGHT(INDEX(FPL_Fixtures_Extract[],MATCH($A172,FPL_Fixtures_Extract[[Player]:[Player]],0),MATCH(FPL_Combined[[#Headers],[Gameweek 19]],FPL_Fixtures_Extract[#Headers],0)),3))</f>
        <v>MCI(H) 0-0</v>
      </c>
      <c r="U172" t="str">
        <f ca="1">IF(RIGHT(FPL_Combined[[#Headers],[Gameweek 20]],2)&lt;$B$622,INDEX(FPL_Results_Extract[Gameweek 20],MATCH($A172,FPL_Results_Extract[[Player]:[Player]],0)),INDEX(Team_Key[[Abbreviation]:[Abbreviation]],MATCH(LEFT(INDEX(FPL_Fixtures_Extract[],MATCH($A172,FPL_Fixtures_Extract[[Player]:[Player]],0),MATCH(FPL_Combined[[#Headers],[Gameweek 20]],FPL_Fixtures_Extract[#Headers],0)),LEN(INDEX(FPL_Fixtures_Extract[],MATCH($A172,FPL_Fixtures_Extract[[Player]:[Player]],0),MATCH(FPL_Combined[[#Headers],[Gameweek 20]],FPL_Fixtures_Extract[#Headers],0)))-4),Team_Key[[Full Name]:[Full Name]],0))&amp;RIGHT(INDEX(FPL_Fixtures_Extract[],MATCH($A172,FPL_Fixtures_Extract[[Player]:[Player]],0),MATCH(FPL_Combined[[#Headers],[Gameweek 20]],FPL_Fixtures_Extract[#Headers],0)),3))</f>
        <v>BOU(H) 0-0</v>
      </c>
      <c r="V172" t="str">
        <f ca="1">IF(RIGHT(FPL_Combined[[#Headers],[Gameweek 21]],2)&lt;$B$622,INDEX(FPL_Results_Extract[Gameweek 21],MATCH($A172,FPL_Results_Extract[[Player]:[Player]],0)),INDEX(Team_Key[[Abbreviation]:[Abbreviation]],MATCH(LEFT(INDEX(FPL_Fixtures_Extract[],MATCH($A172,FPL_Fixtures_Extract[[Player]:[Player]],0),MATCH(FPL_Combined[[#Headers],[Gameweek 21]],FPL_Fixtures_Extract[#Headers],0)),LEN(INDEX(FPL_Fixtures_Extract[],MATCH($A172,FPL_Fixtures_Extract[[Player]:[Player]],0),MATCH(FPL_Combined[[#Headers],[Gameweek 21]],FPL_Fixtures_Extract[#Headers],0)))-4),Team_Key[[Full Name]:[Full Name]],0))&amp;RIGHT(INDEX(FPL_Fixtures_Extract[],MATCH($A172,FPL_Fixtures_Extract[[Player]:[Player]],0),MATCH(FPL_Combined[[#Headers],[Gameweek 21]],FPL_Fixtures_Extract[#Headers],0)),3))</f>
        <v>TOT(A) 1-0</v>
      </c>
      <c r="W172" t="str">
        <f ca="1">IF(RIGHT(FPL_Combined[[#Headers],[Gameweek 22]],2)&lt;$B$622,INDEX(FPL_Results_Extract[Gameweek 22],MATCH($A172,FPL_Results_Extract[[Player]:[Player]],0)),INDEX(Team_Key[[Abbreviation]:[Abbreviation]],MATCH(LEFT(INDEX(FPL_Fixtures_Extract[],MATCH($A172,FPL_Fixtures_Extract[[Player]:[Player]],0),MATCH(FPL_Combined[[#Headers],[Gameweek 22]],FPL_Fixtures_Extract[#Headers],0)),LEN(INDEX(FPL_Fixtures_Extract[],MATCH($A172,FPL_Fixtures_Extract[[Player]:[Player]],0),MATCH(FPL_Combined[[#Headers],[Gameweek 22]],FPL_Fixtures_Extract[#Headers],0)))-4),Team_Key[[Full Name]:[Full Name]],0))&amp;RIGHT(INDEX(FPL_Fixtures_Extract[],MATCH($A172,FPL_Fixtures_Extract[[Player]:[Player]],0),MATCH(FPL_Combined[[#Headers],[Gameweek 22]],FPL_Fixtures_Extract[#Headers],0)),3))</f>
        <v>AVL(A) 1-1</v>
      </c>
      <c r="X172" t="str">
        <f ca="1">IF(RIGHT(FPL_Combined[[#Headers],[Gameweek 23]],2)&lt;$B$622,INDEX(FPL_Results_Extract[Gameweek 23],MATCH($A172,FPL_Results_Extract[[Player]:[Player]],0)),INDEX(Team_Key[[Abbreviation]:[Abbreviation]],MATCH(LEFT(INDEX(FPL_Fixtures_Extract[],MATCH($A172,FPL_Fixtures_Extract[[Player]:[Player]],0),MATCH(FPL_Combined[[#Headers],[Gameweek 23]],FPL_Fixtures_Extract[#Headers],0)),LEN(INDEX(FPL_Fixtures_Extract[],MATCH($A172,FPL_Fixtures_Extract[[Player]:[Player]],0),MATCH(FPL_Combined[[#Headers],[Gameweek 23]],FPL_Fixtures_Extract[#Headers],0)))-4),Team_Key[[Full Name]:[Full Name]],0))&amp;RIGHT(INDEX(FPL_Fixtures_Extract[],MATCH($A172,FPL_Fixtures_Extract[[Player]:[Player]],0),MATCH(FPL_Combined[[#Headers],[Gameweek 23]],FPL_Fixtures_Extract[#Headers],0)),3))</f>
        <v>STK(H) 3-0</v>
      </c>
      <c r="Y172" t="str">
        <f ca="1">IF(RIGHT(FPL_Combined[[#Headers],[Gameweek 24]],2)&lt;$B$622,INDEX(FPL_Results_Extract[Team],MATCH($A172,FPL_Results_Extract[[Player]:[Player]],0)),INDEX(Team_Key[[Abbreviation]:[Abbreviation]],MATCH(LEFT(INDEX(FPL_Fixtures_Extract[],MATCH($A172,FPL_Fixtures_Extract[[Player]:[Player]],0),MATCH(FPL_Combined[[#Headers],[Gameweek 24]],FPL_Fixtures_Extract[#Headers],0)),LEN(INDEX(FPL_Fixtures_Extract[],MATCH($A172,FPL_Fixtures_Extract[[Player]:[Player]],0),MATCH(FPL_Combined[[#Headers],[Gameweek 24]],FPL_Fixtures_Extract[#Headers],0)))-4),Team_Key[[Full Name]:[Full Name]],0))&amp;RIGHT(INDEX(FPL_Fixtures_Extract[],MATCH($A172,FPL_Fixtures_Extract[[Player]:[Player]],0),MATCH(FPL_Combined[[#Headers],[Gameweek 24]],FPL_Fixtures_Extract[#Headers],0)),3))</f>
        <v>LEI</v>
      </c>
      <c r="Z172" t="str">
        <f ca="1">IF(RIGHT(FPL_Combined[[#Headers],[Gameweek 25]],2)&lt;$B$622,INDEX(FPL_Results_Extract[Player],MATCH($A172,FPL_Results_Extract[[Player]:[Player]],0)),INDEX(Team_Key[[Abbreviation]:[Abbreviation]],MATCH(LEFT(INDEX(FPL_Fixtures_Extract[],MATCH($A172,FPL_Fixtures_Extract[[Player]:[Player]],0),MATCH(FPL_Combined[[#Headers],[Gameweek 25]],FPL_Fixtures_Extract[#Headers],0)),LEN(INDEX(FPL_Fixtures_Extract[],MATCH($A172,FPL_Fixtures_Extract[[Player]:[Player]],0),MATCH(FPL_Combined[[#Headers],[Gameweek 25]],FPL_Fixtures_Extract[#Headers],0)))-4),Team_Key[[Full Name]:[Full Name]],0))&amp;RIGHT(INDEX(FPL_Fixtures_Extract[],MATCH($A172,FPL_Fixtures_Extract[[Player]:[Player]],0),MATCH(FPL_Combined[[#Headers],[Gameweek 25]],FPL_Fixtures_Extract[#Headers],0)),3))</f>
        <v>Dodoo</v>
      </c>
      <c r="AA172" t="str">
        <f ca="1">IF(RIGHT(FPL_Combined[[#Headers],[Gameweek 26]],2)&lt;$B$622,INDEX(FPL_Results_Extract[Gameweek 01],MATCH($A172,FPL_Results_Extract[[Player]:[Player]],0)),INDEX(Team_Key[[Abbreviation]:[Abbreviation]],MATCH(LEFT(INDEX(FPL_Fixtures_Extract[],MATCH($A172,FPL_Fixtures_Extract[[Player]:[Player]],0),MATCH(FPL_Combined[[#Headers],[Gameweek 26]],FPL_Fixtures_Extract[#Headers],0)),LEN(INDEX(FPL_Fixtures_Extract[],MATCH($A172,FPL_Fixtures_Extract[[Player]:[Player]],0),MATCH(FPL_Combined[[#Headers],[Gameweek 26]],FPL_Fixtures_Extract[#Headers],0)))-4),Team_Key[[Full Name]:[Full Name]],0))&amp;RIGHT(INDEX(FPL_Fixtures_Extract[],MATCH($A172,FPL_Fixtures_Extract[[Player]:[Player]],0),MATCH(FPL_Combined[[#Headers],[Gameweek 26]],FPL_Fixtures_Extract[#Headers],0)),3))</f>
        <v>N/A</v>
      </c>
      <c r="AB172" t="str">
        <f ca="1">IF(RIGHT(FPL_Combined[[#Headers],[Gameweek 27]],2)&lt;$B$622,INDEX(FPL_Results_Extract[Gameweek 02],MATCH($A172,FPL_Results_Extract[[Player]:[Player]],0)),INDEX(Team_Key[[Abbreviation]:[Abbreviation]],MATCH(LEFT(INDEX(FPL_Fixtures_Extract[],MATCH($A172,FPL_Fixtures_Extract[[Player]:[Player]],0),MATCH(FPL_Combined[[#Headers],[Gameweek 27]],FPL_Fixtures_Extract[#Headers],0)),LEN(INDEX(FPL_Fixtures_Extract[],MATCH($A172,FPL_Fixtures_Extract[[Player]:[Player]],0),MATCH(FPL_Combined[[#Headers],[Gameweek 27]],FPL_Fixtures_Extract[#Headers],0)))-4),Team_Key[[Full Name]:[Full Name]],0))&amp;RIGHT(INDEX(FPL_Fixtures_Extract[],MATCH($A172,FPL_Fixtures_Extract[[Player]:[Player]],0),MATCH(FPL_Combined[[#Headers],[Gameweek 27]],FPL_Fixtures_Extract[#Headers],0)),3))</f>
        <v>N/A</v>
      </c>
      <c r="AC172" t="str">
        <f ca="1">IF(RIGHT(FPL_Combined[[#Headers],[Gameweek 28]],2)&lt;$B$622,INDEX(FPL_Results_Extract[Gameweek 03],MATCH($A172,FPL_Results_Extract[[Player]:[Player]],0)),INDEX(Team_Key[[Abbreviation]:[Abbreviation]],MATCH(LEFT(INDEX(FPL_Fixtures_Extract[],MATCH($A172,FPL_Fixtures_Extract[[Player]:[Player]],0),MATCH(FPL_Combined[[#Headers],[Gameweek 28]],FPL_Fixtures_Extract[#Headers],0)),LEN(INDEX(FPL_Fixtures_Extract[],MATCH($A172,FPL_Fixtures_Extract[[Player]:[Player]],0),MATCH(FPL_Combined[[#Headers],[Gameweek 28]],FPL_Fixtures_Extract[#Headers],0)))-4),Team_Key[[Full Name]:[Full Name]],0))&amp;RIGHT(INDEX(FPL_Fixtures_Extract[],MATCH($A172,FPL_Fixtures_Extract[[Player]:[Player]],0),MATCH(FPL_Combined[[#Headers],[Gameweek 28]],FPL_Fixtures_Extract[#Headers],0)),3))</f>
        <v>N/A</v>
      </c>
      <c r="AD172" t="str">
        <f ca="1">IF(RIGHT(FPL_Combined[[#Headers],[Gameweek 29]],2)&lt;$B$622,INDEX(FPL_Results_Extract[Gameweek 04],MATCH($A172,FPL_Results_Extract[[Player]:[Player]],0)),INDEX(Team_Key[[Abbreviation]:[Abbreviation]],MATCH(LEFT(INDEX(FPL_Fixtures_Extract[],MATCH($A172,FPL_Fixtures_Extract[[Player]:[Player]],0),MATCH(FPL_Combined[[#Headers],[Gameweek 29]],FPL_Fixtures_Extract[#Headers],0)),LEN(INDEX(FPL_Fixtures_Extract[],MATCH($A172,FPL_Fixtures_Extract[[Player]:[Player]],0),MATCH(FPL_Combined[[#Headers],[Gameweek 29]],FPL_Fixtures_Extract[#Headers],0)))-4),Team_Key[[Full Name]:[Full Name]],0))&amp;RIGHT(INDEX(FPL_Fixtures_Extract[],MATCH($A172,FPL_Fixtures_Extract[[Player]:[Player]],0),MATCH(FPL_Combined[[#Headers],[Gameweek 29]],FPL_Fixtures_Extract[#Headers],0)),3))</f>
        <v>WAT(A)</v>
      </c>
      <c r="AE172" t="str">
        <f ca="1">IF(RIGHT(FPL_Combined[[#Headers],[Gameweek 30]],2)&lt;$B$622,INDEX(FPL_Results_Extract[Gameweek 05],MATCH($A172,FPL_Results_Extract[[Player]:[Player]],0)),INDEX(Team_Key[[Abbreviation]:[Abbreviation]],MATCH(LEFT(INDEX(FPL_Fixtures_Extract[],MATCH($A172,FPL_Fixtures_Extract[[Player]:[Player]],0),MATCH(FPL_Combined[[#Headers],[Gameweek 30]],FPL_Fixtures_Extract[#Headers],0)),LEN(INDEX(FPL_Fixtures_Extract[],MATCH($A172,FPL_Fixtures_Extract[[Player]:[Player]],0),MATCH(FPL_Combined[[#Headers],[Gameweek 30]],FPL_Fixtures_Extract[#Headers],0)))-4),Team_Key[[Full Name]:[Full Name]],0))&amp;RIGHT(INDEX(FPL_Fixtures_Extract[],MATCH($A172,FPL_Fixtures_Extract[[Player]:[Player]],0),MATCH(FPL_Combined[[#Headers],[Gameweek 30]],FPL_Fixtures_Extract[#Headers],0)),3))</f>
        <v>NEW(H)</v>
      </c>
      <c r="AF172" t="str">
        <f ca="1">IF(RIGHT(FPL_Combined[[#Headers],[Gameweek 31]],2)&lt;$B$622,INDEX(FPL_Results_Extract[Gameweek 06],MATCH($A172,FPL_Results_Extract[[Player]:[Player]],0)),INDEX(Team_Key[[Abbreviation]:[Abbreviation]],MATCH(LEFT(INDEX(FPL_Fixtures_Extract[],MATCH($A172,FPL_Fixtures_Extract[[Player]:[Player]],0),MATCH(FPL_Combined[[#Headers],[Gameweek 31]],FPL_Fixtures_Extract[#Headers],0)),LEN(INDEX(FPL_Fixtures_Extract[],MATCH($A172,FPL_Fixtures_Extract[[Player]:[Player]],0),MATCH(FPL_Combined[[#Headers],[Gameweek 31]],FPL_Fixtures_Extract[#Headers],0)))-4),Team_Key[[Full Name]:[Full Name]],0))&amp;RIGHT(INDEX(FPL_Fixtures_Extract[],MATCH($A172,FPL_Fixtures_Extract[[Player]:[Player]],0),MATCH(FPL_Combined[[#Headers],[Gameweek 31]],FPL_Fixtures_Extract[#Headers],0)),3))</f>
        <v>CRY(A)</v>
      </c>
      <c r="AG172" t="str">
        <f ca="1">IF(RIGHT(FPL_Combined[[#Headers],[Gameweek 32]],2)&lt;$B$622,INDEX(FPL_Results_Extract[Gameweek 07],MATCH($A172,FPL_Results_Extract[[Player]:[Player]],0)),INDEX(Team_Key[[Abbreviation]:[Abbreviation]],MATCH(LEFT(INDEX(FPL_Fixtures_Extract[],MATCH($A172,FPL_Fixtures_Extract[[Player]:[Player]],0),MATCH(FPL_Combined[[#Headers],[Gameweek 32]],FPL_Fixtures_Extract[#Headers],0)),LEN(INDEX(FPL_Fixtures_Extract[],MATCH($A172,FPL_Fixtures_Extract[[Player]:[Player]],0),MATCH(FPL_Combined[[#Headers],[Gameweek 32]],FPL_Fixtures_Extract[#Headers],0)))-4),Team_Key[[Full Name]:[Full Name]],0))&amp;RIGHT(INDEX(FPL_Fixtures_Extract[],MATCH($A172,FPL_Fixtures_Extract[[Player]:[Player]],0),MATCH(FPL_Combined[[#Headers],[Gameweek 32]],FPL_Fixtures_Extract[#Headers],0)),3))</f>
        <v>SOU(H)</v>
      </c>
      <c r="AH172" t="str">
        <f ca="1">IF(RIGHT(FPL_Combined[[#Headers],[Gameweek 33]],2)&lt;$B$622,INDEX(FPL_Results_Extract[Gameweek 08],MATCH($A172,FPL_Results_Extract[[Player]:[Player]],0)),INDEX(Team_Key[[Abbreviation]:[Abbreviation]],MATCH(LEFT(INDEX(FPL_Fixtures_Extract[],MATCH($A172,FPL_Fixtures_Extract[[Player]:[Player]],0),MATCH(FPL_Combined[[#Headers],[Gameweek 33]],FPL_Fixtures_Extract[#Headers],0)),LEN(INDEX(FPL_Fixtures_Extract[],MATCH($A172,FPL_Fixtures_Extract[[Player]:[Player]],0),MATCH(FPL_Combined[[#Headers],[Gameweek 33]],FPL_Fixtures_Extract[#Headers],0)))-4),Team_Key[[Full Name]:[Full Name]],0))&amp;RIGHT(INDEX(FPL_Fixtures_Extract[],MATCH($A172,FPL_Fixtures_Extract[[Player]:[Player]],0),MATCH(FPL_Combined[[#Headers],[Gameweek 33]],FPL_Fixtures_Extract[#Headers],0)),3))</f>
        <v>SUN(A)</v>
      </c>
      <c r="AI172" t="str">
        <f ca="1">IF(RIGHT(FPL_Combined[[#Headers],[Gameweek 34]],2)&lt;$B$622,INDEX(FPL_Results_Extract[Gameweek 09],MATCH($A172,FPL_Results_Extract[[Player]:[Player]],0)),INDEX(Team_Key[[Abbreviation]:[Abbreviation]],MATCH(LEFT(INDEX(FPL_Fixtures_Extract[],MATCH($A172,FPL_Fixtures_Extract[[Player]:[Player]],0),MATCH(FPL_Combined[[#Headers],[Gameweek 34]],FPL_Fixtures_Extract[#Headers],0)),LEN(INDEX(FPL_Fixtures_Extract[],MATCH($A172,FPL_Fixtures_Extract[[Player]:[Player]],0),MATCH(FPL_Combined[[#Headers],[Gameweek 34]],FPL_Fixtures_Extract[#Headers],0)))-4),Team_Key[[Full Name]:[Full Name]],0))&amp;RIGHT(INDEX(FPL_Fixtures_Extract[],MATCH($A172,FPL_Fixtures_Extract[[Player]:[Player]],0),MATCH(FPL_Combined[[#Headers],[Gameweek 34]],FPL_Fixtures_Extract[#Headers],0)),3))</f>
        <v>WHU(H)</v>
      </c>
      <c r="AJ172" t="str">
        <f ca="1">IF(RIGHT(FPL_Combined[[#Headers],[Gameweek 35]],2)&lt;$B$622,INDEX(FPL_Results_Extract[Gameweek 10],MATCH($A172,FPL_Results_Extract[[Player]:[Player]],0)),INDEX(Team_Key[[Abbreviation]:[Abbreviation]],MATCH(LEFT(INDEX(FPL_Fixtures_Extract[],MATCH($A172,FPL_Fixtures_Extract[[Player]:[Player]],0),MATCH(FPL_Combined[[#Headers],[Gameweek 35]],FPL_Fixtures_Extract[#Headers],0)),LEN(INDEX(FPL_Fixtures_Extract[],MATCH($A172,FPL_Fixtures_Extract[[Player]:[Player]],0),MATCH(FPL_Combined[[#Headers],[Gameweek 35]],FPL_Fixtures_Extract[#Headers],0)))-4),Team_Key[[Full Name]:[Full Name]],0))&amp;RIGHT(INDEX(FPL_Fixtures_Extract[],MATCH($A172,FPL_Fixtures_Extract[[Player]:[Player]],0),MATCH(FPL_Combined[[#Headers],[Gameweek 35]],FPL_Fixtures_Extract[#Headers],0)),3))</f>
        <v>SWA(H)</v>
      </c>
      <c r="AK172" t="str">
        <f ca="1">IF(RIGHT(FPL_Combined[[#Headers],[Gameweek 36]],2)&lt;$B$622,INDEX(FPL_Results_Extract[Gameweek 11],MATCH($A172,FPL_Results_Extract[[Player]:[Player]],0)),INDEX(Team_Key[[Abbreviation]:[Abbreviation]],MATCH(LEFT(INDEX(FPL_Fixtures_Extract[],MATCH($A172,FPL_Fixtures_Extract[[Player]:[Player]],0),MATCH(FPL_Combined[[#Headers],[Gameweek 36]],FPL_Fixtures_Extract[#Headers],0)),LEN(INDEX(FPL_Fixtures_Extract[],MATCH($A172,FPL_Fixtures_Extract[[Player]:[Player]],0),MATCH(FPL_Combined[[#Headers],[Gameweek 36]],FPL_Fixtures_Extract[#Headers],0)))-4),Team_Key[[Full Name]:[Full Name]],0))&amp;RIGHT(INDEX(FPL_Fixtures_Extract[],MATCH($A172,FPL_Fixtures_Extract[[Player]:[Player]],0),MATCH(FPL_Combined[[#Headers],[Gameweek 36]],FPL_Fixtures_Extract[#Headers],0)),3))</f>
        <v>MUN(A)</v>
      </c>
      <c r="AL172" t="str">
        <f ca="1">IF(RIGHT(FPL_Combined[[#Headers],[Gameweek 37]],2)&lt;$B$622,INDEX(FPL_Results_Extract[Gameweek 12],MATCH($A172,FPL_Results_Extract[[Player]:[Player]],0)),INDEX(Team_Key[[Abbreviation]:[Abbreviation]],MATCH(LEFT(INDEX(FPL_Fixtures_Extract[],MATCH($A172,FPL_Fixtures_Extract[[Player]:[Player]],0),MATCH(FPL_Combined[[#Headers],[Gameweek 37]],FPL_Fixtures_Extract[#Headers],0)),LEN(INDEX(FPL_Fixtures_Extract[],MATCH($A172,FPL_Fixtures_Extract[[Player]:[Player]],0),MATCH(FPL_Combined[[#Headers],[Gameweek 37]],FPL_Fixtures_Extract[#Headers],0)))-4),Team_Key[[Full Name]:[Full Name]],0))&amp;RIGHT(INDEX(FPL_Fixtures_Extract[],MATCH($A172,FPL_Fixtures_Extract[[Player]:[Player]],0),MATCH(FPL_Combined[[#Headers],[Gameweek 37]],FPL_Fixtures_Extract[#Headers],0)),3))</f>
        <v>EVE(H)</v>
      </c>
      <c r="AM172" t="str">
        <f ca="1">IF(RIGHT(FPL_Combined[[#Headers],[Gameweek 38]],2)&lt;$B$622,INDEX(FPL_Results_Extract[Gameweek 13],MATCH($A172,FPL_Results_Extract[[Player]:[Player]],0)),INDEX(Team_Key[[Abbreviation]:[Abbreviation]],MATCH(LEFT(INDEX(FPL_Fixtures_Extract[],MATCH($A172,FPL_Fixtures_Extract[[Player]:[Player]],0),MATCH(FPL_Combined[[#Headers],[Gameweek 38]],FPL_Fixtures_Extract[#Headers],0)),LEN(INDEX(FPL_Fixtures_Extract[],MATCH($A172,FPL_Fixtures_Extract[[Player]:[Player]],0),MATCH(FPL_Combined[[#Headers],[Gameweek 38]],FPL_Fixtures_Extract[#Headers],0)))-4),Team_Key[[Full Name]:[Full Name]],0))&amp;RIGHT(INDEX(FPL_Fixtures_Extract[],MATCH($A172,FPL_Fixtures_Extract[[Player]:[Player]],0),MATCH(FPL_Combined[[#Headers],[Gameweek 38]],FPL_Fixtures_Extract[#Headers],0)),3))</f>
        <v>CHE(A)</v>
      </c>
    </row>
    <row r="173" spans="1:39" x14ac:dyDescent="0.45">
      <c r="A173" t="s">
        <v>232</v>
      </c>
      <c r="B173" t="str">
        <f ca="1">IF(RIGHT(FPL_Combined[[#Headers],[Gameweek 01]],2)&lt;$B$622,INDEX(FPL_Results_Extract[Gameweek 01],MATCH($A173,FPL_Results_Extract[[Player]:[Player]],0)),INDEX(Team_Key[[Abbreviation]:[Abbreviation]],MATCH(LEFT(INDEX(FPL_Fixtures_Extract[],MATCH($A173,FPL_Fixtures_Extract[[Player]:[Player]],0),MATCH(FPL_Combined[[#Headers],[Gameweek 01]],FPL_Fixtures_Extract[#Headers],0)),LEN(INDEX(FPL_Fixtures_Extract[],MATCH($A173,FPL_Fixtures_Extract[[Player]:[Player]],0),MATCH(FPL_Combined[[#Headers],[Gameweek 01]],FPL_Fixtures_Extract[#Headers],0)))-4),Team_Key[[Full Name]:[Full Name]],0))&amp;RIGHT(INDEX(FPL_Fixtures_Extract[],MATCH($A173,FPL_Fixtures_Extract[[Player]:[Player]],0),MATCH(FPL_Combined[[#Headers],[Gameweek 01]],FPL_Fixtures_Extract[#Headers],0)),3))</f>
        <v>CRY(H) 1-3</v>
      </c>
      <c r="C173" t="str">
        <f ca="1">IF(RIGHT(FPL_Combined[[#Headers],[Gameweek 02]],2)&lt;$B$622,INDEX(FPL_Results_Extract[Gameweek 02],MATCH($A173,FPL_Results_Extract[[Player]:[Player]],0)),INDEX(Team_Key[[Abbreviation]:[Abbreviation]],MATCH(LEFT(INDEX(FPL_Fixtures_Extract[],MATCH($A173,FPL_Fixtures_Extract[[Player]:[Player]],0),MATCH(FPL_Combined[[#Headers],[Gameweek 02]],FPL_Fixtures_Extract[#Headers],0)),LEN(INDEX(FPL_Fixtures_Extract[],MATCH($A173,FPL_Fixtures_Extract[[Player]:[Player]],0),MATCH(FPL_Combined[[#Headers],[Gameweek 02]],FPL_Fixtures_Extract[#Headers],0)))-4),Team_Key[[Full Name]:[Full Name]],0))&amp;RIGHT(INDEX(FPL_Fixtures_Extract[],MATCH($A173,FPL_Fixtures_Extract[[Player]:[Player]],0),MATCH(FPL_Combined[[#Headers],[Gameweek 02]],FPL_Fixtures_Extract[#Headers],0)),3))</f>
        <v>SUN(A) 3-1</v>
      </c>
      <c r="D173" t="str">
        <f ca="1">IF(RIGHT(FPL_Combined[[#Headers],[Gameweek 03]],2)&lt;$B$622,INDEX(FPL_Results_Extract[Gameweek 03],MATCH($A173,FPL_Results_Extract[[Player]:[Player]],0)),INDEX(Team_Key[[Abbreviation]:[Abbreviation]],MATCH(LEFT(INDEX(FPL_Fixtures_Extract[],MATCH($A173,FPL_Fixtures_Extract[[Player]:[Player]],0),MATCH(FPL_Combined[[#Headers],[Gameweek 03]],FPL_Fixtures_Extract[#Headers],0)),LEN(INDEX(FPL_Fixtures_Extract[],MATCH($A173,FPL_Fixtures_Extract[[Player]:[Player]],0),MATCH(FPL_Combined[[#Headers],[Gameweek 03]],FPL_Fixtures_Extract[#Headers],0)))-4),Team_Key[[Full Name]:[Full Name]],0))&amp;RIGHT(INDEX(FPL_Fixtures_Extract[],MATCH($A173,FPL_Fixtures_Extract[[Player]:[Player]],0),MATCH(FPL_Combined[[#Headers],[Gameweek 03]],FPL_Fixtures_Extract[#Headers],0)),3))</f>
        <v>STK(H) 1-1</v>
      </c>
      <c r="E173" t="str">
        <f ca="1">IF(RIGHT(FPL_Combined[[#Headers],[Gameweek 04]],2)&lt;$B$622,INDEX(FPL_Results_Extract[Gameweek 04],MATCH($A173,FPL_Results_Extract[[Player]:[Player]],0)),INDEX(Team_Key[[Abbreviation]:[Abbreviation]],MATCH(LEFT(INDEX(FPL_Fixtures_Extract[],MATCH($A173,FPL_Fixtures_Extract[[Player]:[Player]],0),MATCH(FPL_Combined[[#Headers],[Gameweek 04]],FPL_Fixtures_Extract[#Headers],0)),LEN(INDEX(FPL_Fixtures_Extract[],MATCH($A173,FPL_Fixtures_Extract[[Player]:[Player]],0),MATCH(FPL_Combined[[#Headers],[Gameweek 04]],FPL_Fixtures_Extract[#Headers],0)))-4),Team_Key[[Full Name]:[Full Name]],0))&amp;RIGHT(INDEX(FPL_Fixtures_Extract[],MATCH($A173,FPL_Fixtures_Extract[[Player]:[Player]],0),MATCH(FPL_Combined[[#Headers],[Gameweek 04]],FPL_Fixtures_Extract[#Headers],0)),3))</f>
        <v>SOU(A) 0-3</v>
      </c>
      <c r="F173" t="str">
        <f ca="1">IF(RIGHT(FPL_Combined[[#Headers],[Gameweek 05]],2)&lt;$B$622,INDEX(FPL_Results_Extract[Gameweek 05],MATCH($A173,FPL_Results_Extract[[Player]:[Player]],0)),INDEX(Team_Key[[Abbreviation]:[Abbreviation]],MATCH(LEFT(INDEX(FPL_Fixtures_Extract[],MATCH($A173,FPL_Fixtures_Extract[[Player]:[Player]],0),MATCH(FPL_Combined[[#Headers],[Gameweek 05]],FPL_Fixtures_Extract[#Headers],0)),LEN(INDEX(FPL_Fixtures_Extract[],MATCH($A173,FPL_Fixtures_Extract[[Player]:[Player]],0),MATCH(FPL_Combined[[#Headers],[Gameweek 05]],FPL_Fixtures_Extract[#Headers],0)))-4),Team_Key[[Full Name]:[Full Name]],0))&amp;RIGHT(INDEX(FPL_Fixtures_Extract[],MATCH($A173,FPL_Fixtures_Extract[[Player]:[Player]],0),MATCH(FPL_Combined[[#Headers],[Gameweek 05]],FPL_Fixtures_Extract[#Headers],0)),3))</f>
        <v>BOU(H) 3-1</v>
      </c>
      <c r="G173" t="str">
        <f ca="1">IF(RIGHT(FPL_Combined[[#Headers],[Gameweek 06]],2)&lt;$B$622,INDEX(FPL_Results_Extract[Gameweek 06],MATCH($A173,FPL_Results_Extract[[Player]:[Player]],0)),INDEX(Team_Key[[Abbreviation]:[Abbreviation]],MATCH(LEFT(INDEX(FPL_Fixtures_Extract[],MATCH($A173,FPL_Fixtures_Extract[[Player]:[Player]],0),MATCH(FPL_Combined[[#Headers],[Gameweek 06]],FPL_Fixtures_Extract[#Headers],0)),LEN(INDEX(FPL_Fixtures_Extract[],MATCH($A173,FPL_Fixtures_Extract[[Player]:[Player]],0),MATCH(FPL_Combined[[#Headers],[Gameweek 06]],FPL_Fixtures_Extract[#Headers],0)))-4),Team_Key[[Full Name]:[Full Name]],0))&amp;RIGHT(INDEX(FPL_Fixtures_Extract[],MATCH($A173,FPL_Fixtures_Extract[[Player]:[Player]],0),MATCH(FPL_Combined[[#Headers],[Gameweek 06]],FPL_Fixtures_Extract[#Headers],0)),3))</f>
        <v>LIV(A) 1-1</v>
      </c>
      <c r="H173" t="str">
        <f ca="1">IF(RIGHT(FPL_Combined[[#Headers],[Gameweek 07]],2)&lt;$B$622,INDEX(FPL_Results_Extract[Gameweek 07],MATCH($A173,FPL_Results_Extract[[Player]:[Player]],0)),INDEX(Team_Key[[Abbreviation]:[Abbreviation]],MATCH(LEFT(INDEX(FPL_Fixtures_Extract[],MATCH($A173,FPL_Fixtures_Extract[[Player]:[Player]],0),MATCH(FPL_Combined[[#Headers],[Gameweek 07]],FPL_Fixtures_Extract[#Headers],0)),LEN(INDEX(FPL_Fixtures_Extract[],MATCH($A173,FPL_Fixtures_Extract[[Player]:[Player]],0),MATCH(FPL_Combined[[#Headers],[Gameweek 07]],FPL_Fixtures_Extract[#Headers],0)))-4),Team_Key[[Full Name]:[Full Name]],0))&amp;RIGHT(INDEX(FPL_Fixtures_Extract[],MATCH($A173,FPL_Fixtures_Extract[[Player]:[Player]],0),MATCH(FPL_Combined[[#Headers],[Gameweek 07]],FPL_Fixtures_Extract[#Headers],0)),3))</f>
        <v>WHU(A) 2-2</v>
      </c>
      <c r="I173" t="str">
        <f ca="1">IF(RIGHT(FPL_Combined[[#Headers],[Gameweek 08]],2)&lt;$B$622,INDEX(FPL_Results_Extract[Gameweek 08],MATCH($A173,FPL_Results_Extract[[Player]:[Player]],0)),INDEX(Team_Key[[Abbreviation]:[Abbreviation]],MATCH(LEFT(INDEX(FPL_Fixtures_Extract[],MATCH($A173,FPL_Fixtures_Extract[[Player]:[Player]],0),MATCH(FPL_Combined[[#Headers],[Gameweek 08]],FPL_Fixtures_Extract[#Headers],0)),LEN(INDEX(FPL_Fixtures_Extract[],MATCH($A173,FPL_Fixtures_Extract[[Player]:[Player]],0),MATCH(FPL_Combined[[#Headers],[Gameweek 08]],FPL_Fixtures_Extract[#Headers],0)))-4),Team_Key[[Full Name]:[Full Name]],0))&amp;RIGHT(INDEX(FPL_Fixtures_Extract[],MATCH($A173,FPL_Fixtures_Extract[[Player]:[Player]],0),MATCH(FPL_Combined[[#Headers],[Gameweek 08]],FPL_Fixtures_Extract[#Headers],0)),3))</f>
        <v>LEI(H) 1-2</v>
      </c>
      <c r="J173" t="str">
        <f ca="1">IF(RIGHT(FPL_Combined[[#Headers],[Gameweek 09]],2)&lt;$B$622,INDEX(FPL_Results_Extract[Gameweek 09],MATCH($A173,FPL_Results_Extract[[Player]:[Player]],0)),INDEX(Team_Key[[Abbreviation]:[Abbreviation]],MATCH(LEFT(INDEX(FPL_Fixtures_Extract[],MATCH($A173,FPL_Fixtures_Extract[[Player]:[Player]],0),MATCH(FPL_Combined[[#Headers],[Gameweek 09]],FPL_Fixtures_Extract[#Headers],0)),LEN(INDEX(FPL_Fixtures_Extract[],MATCH($A173,FPL_Fixtures_Extract[[Player]:[Player]],0),MATCH(FPL_Combined[[#Headers],[Gameweek 09]],FPL_Fixtures_Extract[#Headers],0)))-4),Team_Key[[Full Name]:[Full Name]],0))&amp;RIGHT(INDEX(FPL_Fixtures_Extract[],MATCH($A173,FPL_Fixtures_Extract[[Player]:[Player]],0),MATCH(FPL_Combined[[#Headers],[Gameweek 09]],FPL_Fixtures_Extract[#Headers],0)),3))</f>
        <v>NEW(A) 2-6</v>
      </c>
      <c r="K173" t="str">
        <f ca="1">IF(RIGHT(FPL_Combined[[#Headers],[Gameweek 10]],2)&lt;$B$622,INDEX(FPL_Results_Extract[Gameweek 10],MATCH($A173,FPL_Results_Extract[[Player]:[Player]],0)),INDEX(Team_Key[[Abbreviation]:[Abbreviation]],MATCH(LEFT(INDEX(FPL_Fixtures_Extract[],MATCH($A173,FPL_Fixtures_Extract[[Player]:[Player]],0),MATCH(FPL_Combined[[#Headers],[Gameweek 10]],FPL_Fixtures_Extract[#Headers],0)),LEN(INDEX(FPL_Fixtures_Extract[],MATCH($A173,FPL_Fixtures_Extract[[Player]:[Player]],0),MATCH(FPL_Combined[[#Headers],[Gameweek 10]],FPL_Fixtures_Extract[#Headers],0)))-4),Team_Key[[Full Name]:[Full Name]],0))&amp;RIGHT(INDEX(FPL_Fixtures_Extract[],MATCH($A173,FPL_Fixtures_Extract[[Player]:[Player]],0),MATCH(FPL_Combined[[#Headers],[Gameweek 10]],FPL_Fixtures_Extract[#Headers],0)),3))</f>
        <v>WBA(H) 0-1</v>
      </c>
      <c r="L173" t="str">
        <f ca="1">IF(RIGHT(FPL_Combined[[#Headers],[Gameweek 11]],2)&lt;$B$622,INDEX(FPL_Results_Extract[Gameweek 11],MATCH($A173,FPL_Results_Extract[[Player]:[Player]],0)),INDEX(Team_Key[[Abbreviation]:[Abbreviation]],MATCH(LEFT(INDEX(FPL_Fixtures_Extract[],MATCH($A173,FPL_Fixtures_Extract[[Player]:[Player]],0),MATCH(FPL_Combined[[#Headers],[Gameweek 11]],FPL_Fixtures_Extract[#Headers],0)),LEN(INDEX(FPL_Fixtures_Extract[],MATCH($A173,FPL_Fixtures_Extract[[Player]:[Player]],0),MATCH(FPL_Combined[[#Headers],[Gameweek 11]],FPL_Fixtures_Extract[#Headers],0)))-4),Team_Key[[Full Name]:[Full Name]],0))&amp;RIGHT(INDEX(FPL_Fixtures_Extract[],MATCH($A173,FPL_Fixtures_Extract[[Player]:[Player]],0),MATCH(FPL_Combined[[#Headers],[Gameweek 11]],FPL_Fixtures_Extract[#Headers],0)),3))</f>
        <v>MCI(A) 1-2</v>
      </c>
      <c r="M173" t="str">
        <f ca="1">IF(RIGHT(FPL_Combined[[#Headers],[Gameweek 12]],2)&lt;$B$622,INDEX(FPL_Results_Extract[Gameweek 12],MATCH($A173,FPL_Results_Extract[[Player]:[Player]],0)),INDEX(Team_Key[[Abbreviation]:[Abbreviation]],MATCH(LEFT(INDEX(FPL_Fixtures_Extract[],MATCH($A173,FPL_Fixtures_Extract[[Player]:[Player]],0),MATCH(FPL_Combined[[#Headers],[Gameweek 12]],FPL_Fixtures_Extract[#Headers],0)),LEN(INDEX(FPL_Fixtures_Extract[],MATCH($A173,FPL_Fixtures_Extract[[Player]:[Player]],0),MATCH(FPL_Combined[[#Headers],[Gameweek 12]],FPL_Fixtures_Extract[#Headers],0)))-4),Team_Key[[Full Name]:[Full Name]],0))&amp;RIGHT(INDEX(FPL_Fixtures_Extract[],MATCH($A173,FPL_Fixtures_Extract[[Player]:[Player]],0),MATCH(FPL_Combined[[#Headers],[Gameweek 12]],FPL_Fixtures_Extract[#Headers],0)),3))</f>
        <v>SWA(H) 1-0</v>
      </c>
      <c r="N173" t="str">
        <f ca="1">IF(RIGHT(FPL_Combined[[#Headers],[Gameweek 13]],2)&lt;$B$622,INDEX(FPL_Results_Extract[Gameweek 13],MATCH($A173,FPL_Results_Extract[[Player]:[Player]],0)),INDEX(Team_Key[[Abbreviation]:[Abbreviation]],MATCH(LEFT(INDEX(FPL_Fixtures_Extract[],MATCH($A173,FPL_Fixtures_Extract[[Player]:[Player]],0),MATCH(FPL_Combined[[#Headers],[Gameweek 13]],FPL_Fixtures_Extract[#Headers],0)),LEN(INDEX(FPL_Fixtures_Extract[],MATCH($A173,FPL_Fixtures_Extract[[Player]:[Player]],0),MATCH(FPL_Combined[[#Headers],[Gameweek 13]],FPL_Fixtures_Extract[#Headers],0)))-4),Team_Key[[Full Name]:[Full Name]],0))&amp;RIGHT(INDEX(FPL_Fixtures_Extract[],MATCH($A173,FPL_Fixtures_Extract[[Player]:[Player]],0),MATCH(FPL_Combined[[#Headers],[Gameweek 13]],FPL_Fixtures_Extract[#Headers],0)),3))</f>
        <v>CHE(A) 0-1</v>
      </c>
      <c r="O173" t="str">
        <f ca="1">IF(RIGHT(FPL_Combined[[#Headers],[Gameweek 14]],2)&lt;$B$622,INDEX(FPL_Results_Extract[Gameweek 14],MATCH($A173,FPL_Results_Extract[[Player]:[Player]],0)),INDEX(Team_Key[[Abbreviation]:[Abbreviation]],MATCH(LEFT(INDEX(FPL_Fixtures_Extract[],MATCH($A173,FPL_Fixtures_Extract[[Player]:[Player]],0),MATCH(FPL_Combined[[#Headers],[Gameweek 14]],FPL_Fixtures_Extract[#Headers],0)),LEN(INDEX(FPL_Fixtures_Extract[],MATCH($A173,FPL_Fixtures_Extract[[Player]:[Player]],0),MATCH(FPL_Combined[[#Headers],[Gameweek 14]],FPL_Fixtures_Extract[#Headers],0)))-4),Team_Key[[Full Name]:[Full Name]],0))&amp;RIGHT(INDEX(FPL_Fixtures_Extract[],MATCH($A173,FPL_Fixtures_Extract[[Player]:[Player]],0),MATCH(FPL_Combined[[#Headers],[Gameweek 14]],FPL_Fixtures_Extract[#Headers],0)),3))</f>
        <v>ARS(H) 1-1</v>
      </c>
      <c r="P173" t="str">
        <f ca="1">IF(RIGHT(FPL_Combined[[#Headers],[Gameweek 15]],2)&lt;$B$622,INDEX(FPL_Results_Extract[Gameweek 15],MATCH($A173,FPL_Results_Extract[[Player]:[Player]],0)),INDEX(Team_Key[[Abbreviation]:[Abbreviation]],MATCH(LEFT(INDEX(FPL_Fixtures_Extract[],MATCH($A173,FPL_Fixtures_Extract[[Player]:[Player]],0),MATCH(FPL_Combined[[#Headers],[Gameweek 15]],FPL_Fixtures_Extract[#Headers],0)),LEN(INDEX(FPL_Fixtures_Extract[],MATCH($A173,FPL_Fixtures_Extract[[Player]:[Player]],0),MATCH(FPL_Combined[[#Headers],[Gameweek 15]],FPL_Fixtures_Extract[#Headers],0)))-4),Team_Key[[Full Name]:[Full Name]],0))&amp;RIGHT(INDEX(FPL_Fixtures_Extract[],MATCH($A173,FPL_Fixtures_Extract[[Player]:[Player]],0),MATCH(FPL_Combined[[#Headers],[Gameweek 15]],FPL_Fixtures_Extract[#Headers],0)),3))</f>
        <v>WAT(A) 0-2</v>
      </c>
      <c r="Q173" t="str">
        <f ca="1">IF(RIGHT(FPL_Combined[[#Headers],[Gameweek 16]],2)&lt;$B$622,INDEX(FPL_Results_Extract[Gameweek 16],MATCH($A173,FPL_Results_Extract[[Player]:[Player]],0)),INDEX(Team_Key[[Abbreviation]:[Abbreviation]],MATCH(LEFT(INDEX(FPL_Fixtures_Extract[],MATCH($A173,FPL_Fixtures_Extract[[Player]:[Player]],0),MATCH(FPL_Combined[[#Headers],[Gameweek 16]],FPL_Fixtures_Extract[#Headers],0)),LEN(INDEX(FPL_Fixtures_Extract[],MATCH($A173,FPL_Fixtures_Extract[[Player]:[Player]],0),MATCH(FPL_Combined[[#Headers],[Gameweek 16]],FPL_Fixtures_Extract[#Headers],0)))-4),Team_Key[[Full Name]:[Full Name]],0))&amp;RIGHT(INDEX(FPL_Fixtures_Extract[],MATCH($A173,FPL_Fixtures_Extract[[Player]:[Player]],0),MATCH(FPL_Combined[[#Headers],[Gameweek 16]],FPL_Fixtures_Extract[#Headers],0)),3))</f>
        <v>EVE(H) 1-1</v>
      </c>
      <c r="R173" t="str">
        <f ca="1">IF(RIGHT(FPL_Combined[[#Headers],[Gameweek 17]],2)&lt;$B$622,INDEX(FPL_Results_Extract[Gameweek 17],MATCH($A173,FPL_Results_Extract[[Player]:[Player]],0)),INDEX(Team_Key[[Abbreviation]:[Abbreviation]],MATCH(LEFT(INDEX(FPL_Fixtures_Extract[],MATCH($A173,FPL_Fixtures_Extract[[Player]:[Player]],0),MATCH(FPL_Combined[[#Headers],[Gameweek 17]],FPL_Fixtures_Extract[#Headers],0)),LEN(INDEX(FPL_Fixtures_Extract[],MATCH($A173,FPL_Fixtures_Extract[[Player]:[Player]],0),MATCH(FPL_Combined[[#Headers],[Gameweek 17]],FPL_Fixtures_Extract[#Headers],0)))-4),Team_Key[[Full Name]:[Full Name]],0))&amp;RIGHT(INDEX(FPL_Fixtures_Extract[],MATCH($A173,FPL_Fixtures_Extract[[Player]:[Player]],0),MATCH(FPL_Combined[[#Headers],[Gameweek 17]],FPL_Fixtures_Extract[#Headers],0)),3))</f>
        <v>MUN(A) 2-1</v>
      </c>
      <c r="S173" t="str">
        <f ca="1">IF(RIGHT(FPL_Combined[[#Headers],[Gameweek 18]],2)&lt;$B$622,INDEX(FPL_Results_Extract[Gameweek 18],MATCH($A173,FPL_Results_Extract[[Player]:[Player]],0)),INDEX(Team_Key[[Abbreviation]:[Abbreviation]],MATCH(LEFT(INDEX(FPL_Fixtures_Extract[],MATCH($A173,FPL_Fixtures_Extract[[Player]:[Player]],0),MATCH(FPL_Combined[[#Headers],[Gameweek 18]],FPL_Fixtures_Extract[#Headers],0)),LEN(INDEX(FPL_Fixtures_Extract[],MATCH($A173,FPL_Fixtures_Extract[[Player]:[Player]],0),MATCH(FPL_Combined[[#Headers],[Gameweek 18]],FPL_Fixtures_Extract[#Headers],0)))-4),Team_Key[[Full Name]:[Full Name]],0))&amp;RIGHT(INDEX(FPL_Fixtures_Extract[],MATCH($A173,FPL_Fixtures_Extract[[Player]:[Player]],0),MATCH(FPL_Combined[[#Headers],[Gameweek 18]],FPL_Fixtures_Extract[#Headers],0)),3))</f>
        <v>TOT(A) 0-3</v>
      </c>
      <c r="T173" t="str">
        <f ca="1">IF(RIGHT(FPL_Combined[[#Headers],[Gameweek 19]],2)&lt;$B$622,INDEX(FPL_Results_Extract[Gameweek 19],MATCH($A173,FPL_Results_Extract[[Player]:[Player]],0)),INDEX(Team_Key[[Abbreviation]:[Abbreviation]],MATCH(LEFT(INDEX(FPL_Fixtures_Extract[],MATCH($A173,FPL_Fixtures_Extract[[Player]:[Player]],0),MATCH(FPL_Combined[[#Headers],[Gameweek 19]],FPL_Fixtures_Extract[#Headers],0)),LEN(INDEX(FPL_Fixtures_Extract[],MATCH($A173,FPL_Fixtures_Extract[[Player]:[Player]],0),MATCH(FPL_Combined[[#Headers],[Gameweek 19]],FPL_Fixtures_Extract[#Headers],0)))-4),Team_Key[[Full Name]:[Full Name]],0))&amp;RIGHT(INDEX(FPL_Fixtures_Extract[],MATCH($A173,FPL_Fixtures_Extract[[Player]:[Player]],0),MATCH(FPL_Combined[[#Headers],[Gameweek 19]],FPL_Fixtures_Extract[#Headers],0)),3))</f>
        <v>AVL(H) 2-0</v>
      </c>
      <c r="U173" t="str">
        <f ca="1">IF(RIGHT(FPL_Combined[[#Headers],[Gameweek 20]],2)&lt;$B$622,INDEX(FPL_Results_Extract[Gameweek 20],MATCH($A173,FPL_Results_Extract[[Player]:[Player]],0)),INDEX(Team_Key[[Abbreviation]:[Abbreviation]],MATCH(LEFT(INDEX(FPL_Fixtures_Extract[],MATCH($A173,FPL_Fixtures_Extract[[Player]:[Player]],0),MATCH(FPL_Combined[[#Headers],[Gameweek 20]],FPL_Fixtures_Extract[#Headers],0)),LEN(INDEX(FPL_Fixtures_Extract[],MATCH($A173,FPL_Fixtures_Extract[[Player]:[Player]],0),MATCH(FPL_Combined[[#Headers],[Gameweek 20]],FPL_Fixtures_Extract[#Headers],0)))-4),Team_Key[[Full Name]:[Full Name]],0))&amp;RIGHT(INDEX(FPL_Fixtures_Extract[],MATCH($A173,FPL_Fixtures_Extract[[Player]:[Player]],0),MATCH(FPL_Combined[[#Headers],[Gameweek 20]],FPL_Fixtures_Extract[#Headers],0)),3))</f>
        <v>SOU(H) 1-0</v>
      </c>
      <c r="V173" t="str">
        <f ca="1">IF(RIGHT(FPL_Combined[[#Headers],[Gameweek 21]],2)&lt;$B$622,INDEX(FPL_Results_Extract[Gameweek 21],MATCH($A173,FPL_Results_Extract[[Player]:[Player]],0)),INDEX(Team_Key[[Abbreviation]:[Abbreviation]],MATCH(LEFT(INDEX(FPL_Fixtures_Extract[],MATCH($A173,FPL_Fixtures_Extract[[Player]:[Player]],0),MATCH(FPL_Combined[[#Headers],[Gameweek 21]],FPL_Fixtures_Extract[#Headers],0)),LEN(INDEX(FPL_Fixtures_Extract[],MATCH($A173,FPL_Fixtures_Extract[[Player]:[Player]],0),MATCH(FPL_Combined[[#Headers],[Gameweek 21]],FPL_Fixtures_Extract[#Headers],0)))-4),Team_Key[[Full Name]:[Full Name]],0))&amp;RIGHT(INDEX(FPL_Fixtures_Extract[],MATCH($A173,FPL_Fixtures_Extract[[Player]:[Player]],0),MATCH(FPL_Combined[[#Headers],[Gameweek 21]],FPL_Fixtures_Extract[#Headers],0)),3))</f>
        <v>STK(A) 1-3</v>
      </c>
      <c r="W173" t="str">
        <f ca="1">IF(RIGHT(FPL_Combined[[#Headers],[Gameweek 22]],2)&lt;$B$622,INDEX(FPL_Results_Extract[Gameweek 22],MATCH($A173,FPL_Results_Extract[[Player]:[Player]],0)),INDEX(Team_Key[[Abbreviation]:[Abbreviation]],MATCH(LEFT(INDEX(FPL_Fixtures_Extract[],MATCH($A173,FPL_Fixtures_Extract[[Player]:[Player]],0),MATCH(FPL_Combined[[#Headers],[Gameweek 22]],FPL_Fixtures_Extract[#Headers],0)),LEN(INDEX(FPL_Fixtures_Extract[],MATCH($A173,FPL_Fixtures_Extract[[Player]:[Player]],0),MATCH(FPL_Combined[[#Headers],[Gameweek 22]],FPL_Fixtures_Extract[#Headers],0)))-4),Team_Key[[Full Name]:[Full Name]],0))&amp;RIGHT(INDEX(FPL_Fixtures_Extract[],MATCH($A173,FPL_Fixtures_Extract[[Player]:[Player]],0),MATCH(FPL_Combined[[#Headers],[Gameweek 22]],FPL_Fixtures_Extract[#Headers],0)),3))</f>
        <v>BOU(A) 0-3</v>
      </c>
      <c r="X173" t="str">
        <f ca="1">IF(RIGHT(FPL_Combined[[#Headers],[Gameweek 23]],2)&lt;$B$622,INDEX(FPL_Results_Extract[Gameweek 23],MATCH($A173,FPL_Results_Extract[[Player]:[Player]],0)),INDEX(Team_Key[[Abbreviation]:[Abbreviation]],MATCH(LEFT(INDEX(FPL_Fixtures_Extract[],MATCH($A173,FPL_Fixtures_Extract[[Player]:[Player]],0),MATCH(FPL_Combined[[#Headers],[Gameweek 23]],FPL_Fixtures_Extract[#Headers],0)),LEN(INDEX(FPL_Fixtures_Extract[],MATCH($A173,FPL_Fixtures_Extract[[Player]:[Player]],0),MATCH(FPL_Combined[[#Headers],[Gameweek 23]],FPL_Fixtures_Extract[#Headers],0)))-4),Team_Key[[Full Name]:[Full Name]],0))&amp;RIGHT(INDEX(FPL_Fixtures_Extract[],MATCH($A173,FPL_Fixtures_Extract[[Player]:[Player]],0),MATCH(FPL_Combined[[#Headers],[Gameweek 23]],FPL_Fixtures_Extract[#Headers],0)),3))</f>
        <v>LIV(H) 4-5</v>
      </c>
      <c r="Y173" t="str">
        <f ca="1">IF(RIGHT(FPL_Combined[[#Headers],[Gameweek 24]],2)&lt;$B$622,INDEX(FPL_Results_Extract[Team],MATCH($A173,FPL_Results_Extract[[Player]:[Player]],0)),INDEX(Team_Key[[Abbreviation]:[Abbreviation]],MATCH(LEFT(INDEX(FPL_Fixtures_Extract[],MATCH($A173,FPL_Fixtures_Extract[[Player]:[Player]],0),MATCH(FPL_Combined[[#Headers],[Gameweek 24]],FPL_Fixtures_Extract[#Headers],0)),LEN(INDEX(FPL_Fixtures_Extract[],MATCH($A173,FPL_Fixtures_Extract[[Player]:[Player]],0),MATCH(FPL_Combined[[#Headers],[Gameweek 24]],FPL_Fixtures_Extract[#Headers],0)))-4),Team_Key[[Full Name]:[Full Name]],0))&amp;RIGHT(INDEX(FPL_Fixtures_Extract[],MATCH($A173,FPL_Fixtures_Extract[[Player]:[Player]],0),MATCH(FPL_Combined[[#Headers],[Gameweek 24]],FPL_Fixtures_Extract[#Headers],0)),3))</f>
        <v>NOR</v>
      </c>
      <c r="Z173" t="str">
        <f ca="1">IF(RIGHT(FPL_Combined[[#Headers],[Gameweek 25]],2)&lt;$B$622,INDEX(FPL_Results_Extract[Player],MATCH($A173,FPL_Results_Extract[[Player]:[Player]],0)),INDEX(Team_Key[[Abbreviation]:[Abbreviation]],MATCH(LEFT(INDEX(FPL_Fixtures_Extract[],MATCH($A173,FPL_Fixtures_Extract[[Player]:[Player]],0),MATCH(FPL_Combined[[#Headers],[Gameweek 25]],FPL_Fixtures_Extract[#Headers],0)),LEN(INDEX(FPL_Fixtures_Extract[],MATCH($A173,FPL_Fixtures_Extract[[Player]:[Player]],0),MATCH(FPL_Combined[[#Headers],[Gameweek 25]],FPL_Fixtures_Extract[#Headers],0)))-4),Team_Key[[Full Name]:[Full Name]],0))&amp;RIGHT(INDEX(FPL_Fixtures_Extract[],MATCH($A173,FPL_Fixtures_Extract[[Player]:[Player]],0),MATCH(FPL_Combined[[#Headers],[Gameweek 25]],FPL_Fixtures_Extract[#Headers],0)),3))</f>
        <v>Dorrans</v>
      </c>
      <c r="AA173" t="str">
        <f ca="1">IF(RIGHT(FPL_Combined[[#Headers],[Gameweek 26]],2)&lt;$B$622,INDEX(FPL_Results_Extract[Gameweek 01],MATCH($A173,FPL_Results_Extract[[Player]:[Player]],0)),INDEX(Team_Key[[Abbreviation]:[Abbreviation]],MATCH(LEFT(INDEX(FPL_Fixtures_Extract[],MATCH($A173,FPL_Fixtures_Extract[[Player]:[Player]],0),MATCH(FPL_Combined[[#Headers],[Gameweek 26]],FPL_Fixtures_Extract[#Headers],0)),LEN(INDEX(FPL_Fixtures_Extract[],MATCH($A173,FPL_Fixtures_Extract[[Player]:[Player]],0),MATCH(FPL_Combined[[#Headers],[Gameweek 26]],FPL_Fixtures_Extract[#Headers],0)))-4),Team_Key[[Full Name]:[Full Name]],0))&amp;RIGHT(INDEX(FPL_Fixtures_Extract[],MATCH($A173,FPL_Fixtures_Extract[[Player]:[Player]],0),MATCH(FPL_Combined[[#Headers],[Gameweek 26]],FPL_Fixtures_Extract[#Headers],0)),3))</f>
        <v>CRY(H) 1-3</v>
      </c>
      <c r="AB173" t="str">
        <f ca="1">IF(RIGHT(FPL_Combined[[#Headers],[Gameweek 27]],2)&lt;$B$622,INDEX(FPL_Results_Extract[Gameweek 02],MATCH($A173,FPL_Results_Extract[[Player]:[Player]],0)),INDEX(Team_Key[[Abbreviation]:[Abbreviation]],MATCH(LEFT(INDEX(FPL_Fixtures_Extract[],MATCH($A173,FPL_Fixtures_Extract[[Player]:[Player]],0),MATCH(FPL_Combined[[#Headers],[Gameweek 27]],FPL_Fixtures_Extract[#Headers],0)),LEN(INDEX(FPL_Fixtures_Extract[],MATCH($A173,FPL_Fixtures_Extract[[Player]:[Player]],0),MATCH(FPL_Combined[[#Headers],[Gameweek 27]],FPL_Fixtures_Extract[#Headers],0)))-4),Team_Key[[Full Name]:[Full Name]],0))&amp;RIGHT(INDEX(FPL_Fixtures_Extract[],MATCH($A173,FPL_Fixtures_Extract[[Player]:[Player]],0),MATCH(FPL_Combined[[#Headers],[Gameweek 27]],FPL_Fixtures_Extract[#Headers],0)),3))</f>
        <v>SUN(A) 3-1</v>
      </c>
      <c r="AC173" t="str">
        <f ca="1">IF(RIGHT(FPL_Combined[[#Headers],[Gameweek 28]],2)&lt;$B$622,INDEX(FPL_Results_Extract[Gameweek 03],MATCH($A173,FPL_Results_Extract[[Player]:[Player]],0)),INDEX(Team_Key[[Abbreviation]:[Abbreviation]],MATCH(LEFT(INDEX(FPL_Fixtures_Extract[],MATCH($A173,FPL_Fixtures_Extract[[Player]:[Player]],0),MATCH(FPL_Combined[[#Headers],[Gameweek 28]],FPL_Fixtures_Extract[#Headers],0)),LEN(INDEX(FPL_Fixtures_Extract[],MATCH($A173,FPL_Fixtures_Extract[[Player]:[Player]],0),MATCH(FPL_Combined[[#Headers],[Gameweek 28]],FPL_Fixtures_Extract[#Headers],0)))-4),Team_Key[[Full Name]:[Full Name]],0))&amp;RIGHT(INDEX(FPL_Fixtures_Extract[],MATCH($A173,FPL_Fixtures_Extract[[Player]:[Player]],0),MATCH(FPL_Combined[[#Headers],[Gameweek 28]],FPL_Fixtures_Extract[#Headers],0)),3))</f>
        <v>STK(H) 1-1</v>
      </c>
      <c r="AD173" t="str">
        <f ca="1">IF(RIGHT(FPL_Combined[[#Headers],[Gameweek 29]],2)&lt;$B$622,INDEX(FPL_Results_Extract[Gameweek 04],MATCH($A173,FPL_Results_Extract[[Player]:[Player]],0)),INDEX(Team_Key[[Abbreviation]:[Abbreviation]],MATCH(LEFT(INDEX(FPL_Fixtures_Extract[],MATCH($A173,FPL_Fixtures_Extract[[Player]:[Player]],0),MATCH(FPL_Combined[[#Headers],[Gameweek 29]],FPL_Fixtures_Extract[#Headers],0)),LEN(INDEX(FPL_Fixtures_Extract[],MATCH($A173,FPL_Fixtures_Extract[[Player]:[Player]],0),MATCH(FPL_Combined[[#Headers],[Gameweek 29]],FPL_Fixtures_Extract[#Headers],0)))-4),Team_Key[[Full Name]:[Full Name]],0))&amp;RIGHT(INDEX(FPL_Fixtures_Extract[],MATCH($A173,FPL_Fixtures_Extract[[Player]:[Player]],0),MATCH(FPL_Combined[[#Headers],[Gameweek 29]],FPL_Fixtures_Extract[#Headers],0)),3))</f>
        <v>SWA(A)</v>
      </c>
      <c r="AE173" t="str">
        <f ca="1">IF(RIGHT(FPL_Combined[[#Headers],[Gameweek 30]],2)&lt;$B$622,INDEX(FPL_Results_Extract[Gameweek 05],MATCH($A173,FPL_Results_Extract[[Player]:[Player]],0)),INDEX(Team_Key[[Abbreviation]:[Abbreviation]],MATCH(LEFT(INDEX(FPL_Fixtures_Extract[],MATCH($A173,FPL_Fixtures_Extract[[Player]:[Player]],0),MATCH(FPL_Combined[[#Headers],[Gameweek 30]],FPL_Fixtures_Extract[#Headers],0)),LEN(INDEX(FPL_Fixtures_Extract[],MATCH($A173,FPL_Fixtures_Extract[[Player]:[Player]],0),MATCH(FPL_Combined[[#Headers],[Gameweek 30]],FPL_Fixtures_Extract[#Headers],0)))-4),Team_Key[[Full Name]:[Full Name]],0))&amp;RIGHT(INDEX(FPL_Fixtures_Extract[],MATCH($A173,FPL_Fixtures_Extract[[Player]:[Player]],0),MATCH(FPL_Combined[[#Headers],[Gameweek 30]],FPL_Fixtures_Extract[#Headers],0)),3))</f>
        <v>MCI(H)</v>
      </c>
      <c r="AF173" t="str">
        <f ca="1">IF(RIGHT(FPL_Combined[[#Headers],[Gameweek 31]],2)&lt;$B$622,INDEX(FPL_Results_Extract[Gameweek 06],MATCH($A173,FPL_Results_Extract[[Player]:[Player]],0)),INDEX(Team_Key[[Abbreviation]:[Abbreviation]],MATCH(LEFT(INDEX(FPL_Fixtures_Extract[],MATCH($A173,FPL_Fixtures_Extract[[Player]:[Player]],0),MATCH(FPL_Combined[[#Headers],[Gameweek 31]],FPL_Fixtures_Extract[#Headers],0)),LEN(INDEX(FPL_Fixtures_Extract[],MATCH($A173,FPL_Fixtures_Extract[[Player]:[Player]],0),MATCH(FPL_Combined[[#Headers],[Gameweek 31]],FPL_Fixtures_Extract[#Headers],0)))-4),Team_Key[[Full Name]:[Full Name]],0))&amp;RIGHT(INDEX(FPL_Fixtures_Extract[],MATCH($A173,FPL_Fixtures_Extract[[Player]:[Player]],0),MATCH(FPL_Combined[[#Headers],[Gameweek 31]],FPL_Fixtures_Extract[#Headers],0)),3))</f>
        <v>WBA(A)</v>
      </c>
      <c r="AG173" t="str">
        <f ca="1">IF(RIGHT(FPL_Combined[[#Headers],[Gameweek 32]],2)&lt;$B$622,INDEX(FPL_Results_Extract[Gameweek 07],MATCH($A173,FPL_Results_Extract[[Player]:[Player]],0)),INDEX(Team_Key[[Abbreviation]:[Abbreviation]],MATCH(LEFT(INDEX(FPL_Fixtures_Extract[],MATCH($A173,FPL_Fixtures_Extract[[Player]:[Player]],0),MATCH(FPL_Combined[[#Headers],[Gameweek 32]],FPL_Fixtures_Extract[#Headers],0)),LEN(INDEX(FPL_Fixtures_Extract[],MATCH($A173,FPL_Fixtures_Extract[[Player]:[Player]],0),MATCH(FPL_Combined[[#Headers],[Gameweek 32]],FPL_Fixtures_Extract[#Headers],0)))-4),Team_Key[[Full Name]:[Full Name]],0))&amp;RIGHT(INDEX(FPL_Fixtures_Extract[],MATCH($A173,FPL_Fixtures_Extract[[Player]:[Player]],0),MATCH(FPL_Combined[[#Headers],[Gameweek 32]],FPL_Fixtures_Extract[#Headers],0)),3))</f>
        <v>NEW(H)</v>
      </c>
      <c r="AH173" t="str">
        <f ca="1">IF(RIGHT(FPL_Combined[[#Headers],[Gameweek 33]],2)&lt;$B$622,INDEX(FPL_Results_Extract[Gameweek 08],MATCH($A173,FPL_Results_Extract[[Player]:[Player]],0)),INDEX(Team_Key[[Abbreviation]:[Abbreviation]],MATCH(LEFT(INDEX(FPL_Fixtures_Extract[],MATCH($A173,FPL_Fixtures_Extract[[Player]:[Player]],0),MATCH(FPL_Combined[[#Headers],[Gameweek 33]],FPL_Fixtures_Extract[#Headers],0)),LEN(INDEX(FPL_Fixtures_Extract[],MATCH($A173,FPL_Fixtures_Extract[[Player]:[Player]],0),MATCH(FPL_Combined[[#Headers],[Gameweek 33]],FPL_Fixtures_Extract[#Headers],0)))-4),Team_Key[[Full Name]:[Full Name]],0))&amp;RIGHT(INDEX(FPL_Fixtures_Extract[],MATCH($A173,FPL_Fixtures_Extract[[Player]:[Player]],0),MATCH(FPL_Combined[[#Headers],[Gameweek 33]],FPL_Fixtures_Extract[#Headers],0)),3))</f>
        <v>CRY(A)</v>
      </c>
      <c r="AI173" t="str">
        <f ca="1">IF(RIGHT(FPL_Combined[[#Headers],[Gameweek 34]],2)&lt;$B$622,INDEX(FPL_Results_Extract[Gameweek 09],MATCH($A173,FPL_Results_Extract[[Player]:[Player]],0)),INDEX(Team_Key[[Abbreviation]:[Abbreviation]],MATCH(LEFT(INDEX(FPL_Fixtures_Extract[],MATCH($A173,FPL_Fixtures_Extract[[Player]:[Player]],0),MATCH(FPL_Combined[[#Headers],[Gameweek 34]],FPL_Fixtures_Extract[#Headers],0)),LEN(INDEX(FPL_Fixtures_Extract[],MATCH($A173,FPL_Fixtures_Extract[[Player]:[Player]],0),MATCH(FPL_Combined[[#Headers],[Gameweek 34]],FPL_Fixtures_Extract[#Headers],0)))-4),Team_Key[[Full Name]:[Full Name]],0))&amp;RIGHT(INDEX(FPL_Fixtures_Extract[],MATCH($A173,FPL_Fixtures_Extract[[Player]:[Player]],0),MATCH(FPL_Combined[[#Headers],[Gameweek 34]],FPL_Fixtures_Extract[#Headers],0)),3))</f>
        <v>SUN(H)</v>
      </c>
      <c r="AJ173" t="str">
        <f ca="1">IF(RIGHT(FPL_Combined[[#Headers],[Gameweek 35]],2)&lt;$B$622,INDEX(FPL_Results_Extract[Gameweek 10],MATCH($A173,FPL_Results_Extract[[Player]:[Player]],0)),INDEX(Team_Key[[Abbreviation]:[Abbreviation]],MATCH(LEFT(INDEX(FPL_Fixtures_Extract[],MATCH($A173,FPL_Fixtures_Extract[[Player]:[Player]],0),MATCH(FPL_Combined[[#Headers],[Gameweek 35]],FPL_Fixtures_Extract[#Headers],0)),LEN(INDEX(FPL_Fixtures_Extract[],MATCH($A173,FPL_Fixtures_Extract[[Player]:[Player]],0),MATCH(FPL_Combined[[#Headers],[Gameweek 35]],FPL_Fixtures_Extract[#Headers],0)))-4),Team_Key[[Full Name]:[Full Name]],0))&amp;RIGHT(INDEX(FPL_Fixtures_Extract[],MATCH($A173,FPL_Fixtures_Extract[[Player]:[Player]],0),MATCH(FPL_Combined[[#Headers],[Gameweek 35]],FPL_Fixtures_Extract[#Headers],0)),3))</f>
        <v>WAT(H)</v>
      </c>
      <c r="AK173" t="str">
        <f ca="1">IF(RIGHT(FPL_Combined[[#Headers],[Gameweek 36]],2)&lt;$B$622,INDEX(FPL_Results_Extract[Gameweek 11],MATCH($A173,FPL_Results_Extract[[Player]:[Player]],0)),INDEX(Team_Key[[Abbreviation]:[Abbreviation]],MATCH(LEFT(INDEX(FPL_Fixtures_Extract[],MATCH($A173,FPL_Fixtures_Extract[[Player]:[Player]],0),MATCH(FPL_Combined[[#Headers],[Gameweek 36]],FPL_Fixtures_Extract[#Headers],0)),LEN(INDEX(FPL_Fixtures_Extract[],MATCH($A173,FPL_Fixtures_Extract[[Player]:[Player]],0),MATCH(FPL_Combined[[#Headers],[Gameweek 36]],FPL_Fixtures_Extract[#Headers],0)))-4),Team_Key[[Full Name]:[Full Name]],0))&amp;RIGHT(INDEX(FPL_Fixtures_Extract[],MATCH($A173,FPL_Fixtures_Extract[[Player]:[Player]],0),MATCH(FPL_Combined[[#Headers],[Gameweek 36]],FPL_Fixtures_Extract[#Headers],0)),3))</f>
        <v>ARS(A)</v>
      </c>
      <c r="AL173" t="str">
        <f ca="1">IF(RIGHT(FPL_Combined[[#Headers],[Gameweek 37]],2)&lt;$B$622,INDEX(FPL_Results_Extract[Gameweek 12],MATCH($A173,FPL_Results_Extract[[Player]:[Player]],0)),INDEX(Team_Key[[Abbreviation]:[Abbreviation]],MATCH(LEFT(INDEX(FPL_Fixtures_Extract[],MATCH($A173,FPL_Fixtures_Extract[[Player]:[Player]],0),MATCH(FPL_Combined[[#Headers],[Gameweek 37]],FPL_Fixtures_Extract[#Headers],0)),LEN(INDEX(FPL_Fixtures_Extract[],MATCH($A173,FPL_Fixtures_Extract[[Player]:[Player]],0),MATCH(FPL_Combined[[#Headers],[Gameweek 37]],FPL_Fixtures_Extract[#Headers],0)))-4),Team_Key[[Full Name]:[Full Name]],0))&amp;RIGHT(INDEX(FPL_Fixtures_Extract[],MATCH($A173,FPL_Fixtures_Extract[[Player]:[Player]],0),MATCH(FPL_Combined[[#Headers],[Gameweek 37]],FPL_Fixtures_Extract[#Headers],0)),3))</f>
        <v>MUN(H)</v>
      </c>
      <c r="AM173" t="str">
        <f ca="1">IF(RIGHT(FPL_Combined[[#Headers],[Gameweek 38]],2)&lt;$B$622,INDEX(FPL_Results_Extract[Gameweek 13],MATCH($A173,FPL_Results_Extract[[Player]:[Player]],0)),INDEX(Team_Key[[Abbreviation]:[Abbreviation]],MATCH(LEFT(INDEX(FPL_Fixtures_Extract[],MATCH($A173,FPL_Fixtures_Extract[[Player]:[Player]],0),MATCH(FPL_Combined[[#Headers],[Gameweek 38]],FPL_Fixtures_Extract[#Headers],0)),LEN(INDEX(FPL_Fixtures_Extract[],MATCH($A173,FPL_Fixtures_Extract[[Player]:[Player]],0),MATCH(FPL_Combined[[#Headers],[Gameweek 38]],FPL_Fixtures_Extract[#Headers],0)))-4),Team_Key[[Full Name]:[Full Name]],0))&amp;RIGHT(INDEX(FPL_Fixtures_Extract[],MATCH($A173,FPL_Fixtures_Extract[[Player]:[Player]],0),MATCH(FPL_Combined[[#Headers],[Gameweek 38]],FPL_Fixtures_Extract[#Headers],0)),3))</f>
        <v>EVE(A)</v>
      </c>
    </row>
    <row r="174" spans="1:39" x14ac:dyDescent="0.45">
      <c r="A174" t="s">
        <v>491</v>
      </c>
      <c r="B174" t="str">
        <f ca="1">IF(RIGHT(FPL_Combined[[#Headers],[Gameweek 01]],2)&lt;$B$622,INDEX(FPL_Results_Extract[Gameweek 01],MATCH($A174,FPL_Results_Extract[[Player]:[Player]],0)),INDEX(Team_Key[[Abbreviation]:[Abbreviation]],MATCH(LEFT(INDEX(FPL_Fixtures_Extract[],MATCH($A174,FPL_Fixtures_Extract[[Player]:[Player]],0),MATCH(FPL_Combined[[#Headers],[Gameweek 01]],FPL_Fixtures_Extract[#Headers],0)),LEN(INDEX(FPL_Fixtures_Extract[],MATCH($A174,FPL_Fixtures_Extract[[Player]:[Player]],0),MATCH(FPL_Combined[[#Headers],[Gameweek 01]],FPL_Fixtures_Extract[#Headers],0)))-4),Team_Key[[Full Name]:[Full Name]],0))&amp;RIGHT(INDEX(FPL_Fixtures_Extract[],MATCH($A174,FPL_Fixtures_Extract[[Player]:[Player]],0),MATCH(FPL_Combined[[#Headers],[Gameweek 01]],FPL_Fixtures_Extract[#Headers],0)),3))</f>
        <v>ARS(A) 2-0</v>
      </c>
      <c r="C174" t="str">
        <f ca="1">IF(RIGHT(FPL_Combined[[#Headers],[Gameweek 02]],2)&lt;$B$622,INDEX(FPL_Results_Extract[Gameweek 02],MATCH($A174,FPL_Results_Extract[[Player]:[Player]],0)),INDEX(Team_Key[[Abbreviation]:[Abbreviation]],MATCH(LEFT(INDEX(FPL_Fixtures_Extract[],MATCH($A174,FPL_Fixtures_Extract[[Player]:[Player]],0),MATCH(FPL_Combined[[#Headers],[Gameweek 02]],FPL_Fixtures_Extract[#Headers],0)),LEN(INDEX(FPL_Fixtures_Extract[],MATCH($A174,FPL_Fixtures_Extract[[Player]:[Player]],0),MATCH(FPL_Combined[[#Headers],[Gameweek 02]],FPL_Fixtures_Extract[#Headers],0)))-4),Team_Key[[Full Name]:[Full Name]],0))&amp;RIGHT(INDEX(FPL_Fixtures_Extract[],MATCH($A174,FPL_Fixtures_Extract[[Player]:[Player]],0),MATCH(FPL_Combined[[#Headers],[Gameweek 02]],FPL_Fixtures_Extract[#Headers],0)),3))</f>
        <v>LEI(H) 1-2</v>
      </c>
      <c r="D174" t="str">
        <f ca="1">IF(RIGHT(FPL_Combined[[#Headers],[Gameweek 03]],2)&lt;$B$622,INDEX(FPL_Results_Extract[Gameweek 03],MATCH($A174,FPL_Results_Extract[[Player]:[Player]],0)),INDEX(Team_Key[[Abbreviation]:[Abbreviation]],MATCH(LEFT(INDEX(FPL_Fixtures_Extract[],MATCH($A174,FPL_Fixtures_Extract[[Player]:[Player]],0),MATCH(FPL_Combined[[#Headers],[Gameweek 03]],FPL_Fixtures_Extract[#Headers],0)),LEN(INDEX(FPL_Fixtures_Extract[],MATCH($A174,FPL_Fixtures_Extract[[Player]:[Player]],0),MATCH(FPL_Combined[[#Headers],[Gameweek 03]],FPL_Fixtures_Extract[#Headers],0)))-4),Team_Key[[Full Name]:[Full Name]],0))&amp;RIGHT(INDEX(FPL_Fixtures_Extract[],MATCH($A174,FPL_Fixtures_Extract[[Player]:[Player]],0),MATCH(FPL_Combined[[#Headers],[Gameweek 03]],FPL_Fixtures_Extract[#Headers],0)),3))</f>
        <v>BOU(H) 3-4</v>
      </c>
      <c r="E174" t="str">
        <f ca="1">IF(RIGHT(FPL_Combined[[#Headers],[Gameweek 04]],2)&lt;$B$622,INDEX(FPL_Results_Extract[Gameweek 04],MATCH($A174,FPL_Results_Extract[[Player]:[Player]],0)),INDEX(Team_Key[[Abbreviation]:[Abbreviation]],MATCH(LEFT(INDEX(FPL_Fixtures_Extract[],MATCH($A174,FPL_Fixtures_Extract[[Player]:[Player]],0),MATCH(FPL_Combined[[#Headers],[Gameweek 04]],FPL_Fixtures_Extract[#Headers],0)),LEN(INDEX(FPL_Fixtures_Extract[],MATCH($A174,FPL_Fixtures_Extract[[Player]:[Player]],0),MATCH(FPL_Combined[[#Headers],[Gameweek 04]],FPL_Fixtures_Extract[#Headers],0)))-4),Team_Key[[Full Name]:[Full Name]],0))&amp;RIGHT(INDEX(FPL_Fixtures_Extract[],MATCH($A174,FPL_Fixtures_Extract[[Player]:[Player]],0),MATCH(FPL_Combined[[#Headers],[Gameweek 04]],FPL_Fixtures_Extract[#Headers],0)),3))</f>
        <v>LIV(A) 3-0</v>
      </c>
      <c r="F174" t="str">
        <f ca="1">IF(RIGHT(FPL_Combined[[#Headers],[Gameweek 05]],2)&lt;$B$622,INDEX(FPL_Results_Extract[Gameweek 05],MATCH($A174,FPL_Results_Extract[[Player]:[Player]],0)),INDEX(Team_Key[[Abbreviation]:[Abbreviation]],MATCH(LEFT(INDEX(FPL_Fixtures_Extract[],MATCH($A174,FPL_Fixtures_Extract[[Player]:[Player]],0),MATCH(FPL_Combined[[#Headers],[Gameweek 05]],FPL_Fixtures_Extract[#Headers],0)),LEN(INDEX(FPL_Fixtures_Extract[],MATCH($A174,FPL_Fixtures_Extract[[Player]:[Player]],0),MATCH(FPL_Combined[[#Headers],[Gameweek 05]],FPL_Fixtures_Extract[#Headers],0)))-4),Team_Key[[Full Name]:[Full Name]],0))&amp;RIGHT(INDEX(FPL_Fixtures_Extract[],MATCH($A174,FPL_Fixtures_Extract[[Player]:[Player]],0),MATCH(FPL_Combined[[#Headers],[Gameweek 05]],FPL_Fixtures_Extract[#Headers],0)),3))</f>
        <v>NEW(H) 2-0</v>
      </c>
      <c r="G174" t="str">
        <f ca="1">IF(RIGHT(FPL_Combined[[#Headers],[Gameweek 06]],2)&lt;$B$622,INDEX(FPL_Results_Extract[Gameweek 06],MATCH($A174,FPL_Results_Extract[[Player]:[Player]],0)),INDEX(Team_Key[[Abbreviation]:[Abbreviation]],MATCH(LEFT(INDEX(FPL_Fixtures_Extract[],MATCH($A174,FPL_Fixtures_Extract[[Player]:[Player]],0),MATCH(FPL_Combined[[#Headers],[Gameweek 06]],FPL_Fixtures_Extract[#Headers],0)),LEN(INDEX(FPL_Fixtures_Extract[],MATCH($A174,FPL_Fixtures_Extract[[Player]:[Player]],0),MATCH(FPL_Combined[[#Headers],[Gameweek 06]],FPL_Fixtures_Extract[#Headers],0)))-4),Team_Key[[Full Name]:[Full Name]],0))&amp;RIGHT(INDEX(FPL_Fixtures_Extract[],MATCH($A174,FPL_Fixtures_Extract[[Player]:[Player]],0),MATCH(FPL_Combined[[#Headers],[Gameweek 06]],FPL_Fixtures_Extract[#Headers],0)),3))</f>
        <v>MCI(A) 2-1</v>
      </c>
      <c r="H174" t="str">
        <f ca="1">IF(RIGHT(FPL_Combined[[#Headers],[Gameweek 07]],2)&lt;$B$622,INDEX(FPL_Results_Extract[Gameweek 07],MATCH($A174,FPL_Results_Extract[[Player]:[Player]],0)),INDEX(Team_Key[[Abbreviation]:[Abbreviation]],MATCH(LEFT(INDEX(FPL_Fixtures_Extract[],MATCH($A174,FPL_Fixtures_Extract[[Player]:[Player]],0),MATCH(FPL_Combined[[#Headers],[Gameweek 07]],FPL_Fixtures_Extract[#Headers],0)),LEN(INDEX(FPL_Fixtures_Extract[],MATCH($A174,FPL_Fixtures_Extract[[Player]:[Player]],0),MATCH(FPL_Combined[[#Headers],[Gameweek 07]],FPL_Fixtures_Extract[#Headers],0)))-4),Team_Key[[Full Name]:[Full Name]],0))&amp;RIGHT(INDEX(FPL_Fixtures_Extract[],MATCH($A174,FPL_Fixtures_Extract[[Player]:[Player]],0),MATCH(FPL_Combined[[#Headers],[Gameweek 07]],FPL_Fixtures_Extract[#Headers],0)),3))</f>
        <v>NOR(H) 2-2</v>
      </c>
      <c r="I174" t="str">
        <f ca="1">IF(RIGHT(FPL_Combined[[#Headers],[Gameweek 08]],2)&lt;$B$622,INDEX(FPL_Results_Extract[Gameweek 08],MATCH($A174,FPL_Results_Extract[[Player]:[Player]],0)),INDEX(Team_Key[[Abbreviation]:[Abbreviation]],MATCH(LEFT(INDEX(FPL_Fixtures_Extract[],MATCH($A174,FPL_Fixtures_Extract[[Player]:[Player]],0),MATCH(FPL_Combined[[#Headers],[Gameweek 08]],FPL_Fixtures_Extract[#Headers],0)),LEN(INDEX(FPL_Fixtures_Extract[],MATCH($A174,FPL_Fixtures_Extract[[Player]:[Player]],0),MATCH(FPL_Combined[[#Headers],[Gameweek 08]],FPL_Fixtures_Extract[#Headers],0)))-4),Team_Key[[Full Name]:[Full Name]],0))&amp;RIGHT(INDEX(FPL_Fixtures_Extract[],MATCH($A174,FPL_Fixtures_Extract[[Player]:[Player]],0),MATCH(FPL_Combined[[#Headers],[Gameweek 08]],FPL_Fixtures_Extract[#Headers],0)),3))</f>
        <v>SUN(A) 2-2</v>
      </c>
      <c r="J174" t="str">
        <f ca="1">IF(RIGHT(FPL_Combined[[#Headers],[Gameweek 09]],2)&lt;$B$622,INDEX(FPL_Results_Extract[Gameweek 09],MATCH($A174,FPL_Results_Extract[[Player]:[Player]],0)),INDEX(Team_Key[[Abbreviation]:[Abbreviation]],MATCH(LEFT(INDEX(FPL_Fixtures_Extract[],MATCH($A174,FPL_Fixtures_Extract[[Player]:[Player]],0),MATCH(FPL_Combined[[#Headers],[Gameweek 09]],FPL_Fixtures_Extract[#Headers],0)),LEN(INDEX(FPL_Fixtures_Extract[],MATCH($A174,FPL_Fixtures_Extract[[Player]:[Player]],0),MATCH(FPL_Combined[[#Headers],[Gameweek 09]],FPL_Fixtures_Extract[#Headers],0)))-4),Team_Key[[Full Name]:[Full Name]],0))&amp;RIGHT(INDEX(FPL_Fixtures_Extract[],MATCH($A174,FPL_Fixtures_Extract[[Player]:[Player]],0),MATCH(FPL_Combined[[#Headers],[Gameweek 09]],FPL_Fixtures_Extract[#Headers],0)),3))</f>
        <v>CRY(A) 3-1</v>
      </c>
      <c r="K174" t="str">
        <f ca="1">IF(RIGHT(FPL_Combined[[#Headers],[Gameweek 10]],2)&lt;$B$622,INDEX(FPL_Results_Extract[Gameweek 10],MATCH($A174,FPL_Results_Extract[[Player]:[Player]],0)),INDEX(Team_Key[[Abbreviation]:[Abbreviation]],MATCH(LEFT(INDEX(FPL_Fixtures_Extract[],MATCH($A174,FPL_Fixtures_Extract[[Player]:[Player]],0),MATCH(FPL_Combined[[#Headers],[Gameweek 10]],FPL_Fixtures_Extract[#Headers],0)),LEN(INDEX(FPL_Fixtures_Extract[],MATCH($A174,FPL_Fixtures_Extract[[Player]:[Player]],0),MATCH(FPL_Combined[[#Headers],[Gameweek 10]],FPL_Fixtures_Extract[#Headers],0)))-4),Team_Key[[Full Name]:[Full Name]],0))&amp;RIGHT(INDEX(FPL_Fixtures_Extract[],MATCH($A174,FPL_Fixtures_Extract[[Player]:[Player]],0),MATCH(FPL_Combined[[#Headers],[Gameweek 10]],FPL_Fixtures_Extract[#Headers],0)),3))</f>
        <v>CHE(H) 2-1</v>
      </c>
      <c r="L174" t="str">
        <f ca="1">IF(RIGHT(FPL_Combined[[#Headers],[Gameweek 11]],2)&lt;$B$622,INDEX(FPL_Results_Extract[Gameweek 11],MATCH($A174,FPL_Results_Extract[[Player]:[Player]],0)),INDEX(Team_Key[[Abbreviation]:[Abbreviation]],MATCH(LEFT(INDEX(FPL_Fixtures_Extract[],MATCH($A174,FPL_Fixtures_Extract[[Player]:[Player]],0),MATCH(FPL_Combined[[#Headers],[Gameweek 11]],FPL_Fixtures_Extract[#Headers],0)),LEN(INDEX(FPL_Fixtures_Extract[],MATCH($A174,FPL_Fixtures_Extract[[Player]:[Player]],0),MATCH(FPL_Combined[[#Headers],[Gameweek 11]],FPL_Fixtures_Extract[#Headers],0)))-4),Team_Key[[Full Name]:[Full Name]],0))&amp;RIGHT(INDEX(FPL_Fixtures_Extract[],MATCH($A174,FPL_Fixtures_Extract[[Player]:[Player]],0),MATCH(FPL_Combined[[#Headers],[Gameweek 11]],FPL_Fixtures_Extract[#Headers],0)),3))</f>
        <v>WAT(A) 0-2</v>
      </c>
      <c r="M174" t="str">
        <f ca="1">IF(RIGHT(FPL_Combined[[#Headers],[Gameweek 12]],2)&lt;$B$622,INDEX(FPL_Results_Extract[Gameweek 12],MATCH($A174,FPL_Results_Extract[[Player]:[Player]],0)),INDEX(Team_Key[[Abbreviation]:[Abbreviation]],MATCH(LEFT(INDEX(FPL_Fixtures_Extract[],MATCH($A174,FPL_Fixtures_Extract[[Player]:[Player]],0),MATCH(FPL_Combined[[#Headers],[Gameweek 12]],FPL_Fixtures_Extract[#Headers],0)),LEN(INDEX(FPL_Fixtures_Extract[],MATCH($A174,FPL_Fixtures_Extract[[Player]:[Player]],0),MATCH(FPL_Combined[[#Headers],[Gameweek 12]],FPL_Fixtures_Extract[#Headers],0)))-4),Team_Key[[Full Name]:[Full Name]],0))&amp;RIGHT(INDEX(FPL_Fixtures_Extract[],MATCH($A174,FPL_Fixtures_Extract[[Player]:[Player]],0),MATCH(FPL_Combined[[#Headers],[Gameweek 12]],FPL_Fixtures_Extract[#Headers],0)),3))</f>
        <v>EVE(H) 1-1</v>
      </c>
      <c r="N174" t="str">
        <f ca="1">IF(RIGHT(FPL_Combined[[#Headers],[Gameweek 13]],2)&lt;$B$622,INDEX(FPL_Results_Extract[Gameweek 13],MATCH($A174,FPL_Results_Extract[[Player]:[Player]],0)),INDEX(Team_Key[[Abbreviation]:[Abbreviation]],MATCH(LEFT(INDEX(FPL_Fixtures_Extract[],MATCH($A174,FPL_Fixtures_Extract[[Player]:[Player]],0),MATCH(FPL_Combined[[#Headers],[Gameweek 13]],FPL_Fixtures_Extract[#Headers],0)),LEN(INDEX(FPL_Fixtures_Extract[],MATCH($A174,FPL_Fixtures_Extract[[Player]:[Player]],0),MATCH(FPL_Combined[[#Headers],[Gameweek 13]],FPL_Fixtures_Extract[#Headers],0)))-4),Team_Key[[Full Name]:[Full Name]],0))&amp;RIGHT(INDEX(FPL_Fixtures_Extract[],MATCH($A174,FPL_Fixtures_Extract[[Player]:[Player]],0),MATCH(FPL_Combined[[#Headers],[Gameweek 13]],FPL_Fixtures_Extract[#Headers],0)),3))</f>
        <v>TOT(A) 1-4</v>
      </c>
      <c r="O174" t="str">
        <f ca="1">IF(RIGHT(FPL_Combined[[#Headers],[Gameweek 14]],2)&lt;$B$622,INDEX(FPL_Results_Extract[Gameweek 14],MATCH($A174,FPL_Results_Extract[[Player]:[Player]],0)),INDEX(Team_Key[[Abbreviation]:[Abbreviation]],MATCH(LEFT(INDEX(FPL_Fixtures_Extract[],MATCH($A174,FPL_Fixtures_Extract[[Player]:[Player]],0),MATCH(FPL_Combined[[#Headers],[Gameweek 14]],FPL_Fixtures_Extract[#Headers],0)),LEN(INDEX(FPL_Fixtures_Extract[],MATCH($A174,FPL_Fixtures_Extract[[Player]:[Player]],0),MATCH(FPL_Combined[[#Headers],[Gameweek 14]],FPL_Fixtures_Extract[#Headers],0)))-4),Team_Key[[Full Name]:[Full Name]],0))&amp;RIGHT(INDEX(FPL_Fixtures_Extract[],MATCH($A174,FPL_Fixtures_Extract[[Player]:[Player]],0),MATCH(FPL_Combined[[#Headers],[Gameweek 14]],FPL_Fixtures_Extract[#Headers],0)),3))</f>
        <v>WBA(H) 1-1</v>
      </c>
      <c r="P174" t="str">
        <f ca="1">IF(RIGHT(FPL_Combined[[#Headers],[Gameweek 15]],2)&lt;$B$622,INDEX(FPL_Results_Extract[Gameweek 15],MATCH($A174,FPL_Results_Extract[[Player]:[Player]],0)),INDEX(Team_Key[[Abbreviation]:[Abbreviation]],MATCH(LEFT(INDEX(FPL_Fixtures_Extract[],MATCH($A174,FPL_Fixtures_Extract[[Player]:[Player]],0),MATCH(FPL_Combined[[#Headers],[Gameweek 15]],FPL_Fixtures_Extract[#Headers],0)),LEN(INDEX(FPL_Fixtures_Extract[],MATCH($A174,FPL_Fixtures_Extract[[Player]:[Player]],0),MATCH(FPL_Combined[[#Headers],[Gameweek 15]],FPL_Fixtures_Extract[#Headers],0)))-4),Team_Key[[Full Name]:[Full Name]],0))&amp;RIGHT(INDEX(FPL_Fixtures_Extract[],MATCH($A174,FPL_Fixtures_Extract[[Player]:[Player]],0),MATCH(FPL_Combined[[#Headers],[Gameweek 15]],FPL_Fixtures_Extract[#Headers],0)),3))</f>
        <v>MUN(A) 0-0</v>
      </c>
      <c r="Q174" t="str">
        <f ca="1">IF(RIGHT(FPL_Combined[[#Headers],[Gameweek 16]],2)&lt;$B$622,INDEX(FPL_Results_Extract[Gameweek 16],MATCH($A174,FPL_Results_Extract[[Player]:[Player]],0)),INDEX(Team_Key[[Abbreviation]:[Abbreviation]],MATCH(LEFT(INDEX(FPL_Fixtures_Extract[],MATCH($A174,FPL_Fixtures_Extract[[Player]:[Player]],0),MATCH(FPL_Combined[[#Headers],[Gameweek 16]],FPL_Fixtures_Extract[#Headers],0)),LEN(INDEX(FPL_Fixtures_Extract[],MATCH($A174,FPL_Fixtures_Extract[[Player]:[Player]],0),MATCH(FPL_Combined[[#Headers],[Gameweek 16]],FPL_Fixtures_Extract[#Headers],0)))-4),Team_Key[[Full Name]:[Full Name]],0))&amp;RIGHT(INDEX(FPL_Fixtures_Extract[],MATCH($A174,FPL_Fixtures_Extract[[Player]:[Player]],0),MATCH(FPL_Combined[[#Headers],[Gameweek 16]],FPL_Fixtures_Extract[#Headers],0)),3))</f>
        <v>STK(H) 0-0</v>
      </c>
      <c r="R174" t="str">
        <f ca="1">IF(RIGHT(FPL_Combined[[#Headers],[Gameweek 17]],2)&lt;$B$622,INDEX(FPL_Results_Extract[Gameweek 17],MATCH($A174,FPL_Results_Extract[[Player]:[Player]],0)),INDEX(Team_Key[[Abbreviation]:[Abbreviation]],MATCH(LEFT(INDEX(FPL_Fixtures_Extract[],MATCH($A174,FPL_Fixtures_Extract[[Player]:[Player]],0),MATCH(FPL_Combined[[#Headers],[Gameweek 17]],FPL_Fixtures_Extract[#Headers],0)),LEN(INDEX(FPL_Fixtures_Extract[],MATCH($A174,FPL_Fixtures_Extract[[Player]:[Player]],0),MATCH(FPL_Combined[[#Headers],[Gameweek 17]],FPL_Fixtures_Extract[#Headers],0)))-4),Team_Key[[Full Name]:[Full Name]],0))&amp;RIGHT(INDEX(FPL_Fixtures_Extract[],MATCH($A174,FPL_Fixtures_Extract[[Player]:[Player]],0),MATCH(FPL_Combined[[#Headers],[Gameweek 17]],FPL_Fixtures_Extract[#Headers],0)),3))</f>
        <v>SWA(A) 0-0</v>
      </c>
      <c r="S174" t="str">
        <f ca="1">IF(RIGHT(FPL_Combined[[#Headers],[Gameweek 18]],2)&lt;$B$622,INDEX(FPL_Results_Extract[Gameweek 18],MATCH($A174,FPL_Results_Extract[[Player]:[Player]],0)),INDEX(Team_Key[[Abbreviation]:[Abbreviation]],MATCH(LEFT(INDEX(FPL_Fixtures_Extract[],MATCH($A174,FPL_Fixtures_Extract[[Player]:[Player]],0),MATCH(FPL_Combined[[#Headers],[Gameweek 18]],FPL_Fixtures_Extract[#Headers],0)),LEN(INDEX(FPL_Fixtures_Extract[],MATCH($A174,FPL_Fixtures_Extract[[Player]:[Player]],0),MATCH(FPL_Combined[[#Headers],[Gameweek 18]],FPL_Fixtures_Extract[#Headers],0)))-4),Team_Key[[Full Name]:[Full Name]],0))&amp;RIGHT(INDEX(FPL_Fixtures_Extract[],MATCH($A174,FPL_Fixtures_Extract[[Player]:[Player]],0),MATCH(FPL_Combined[[#Headers],[Gameweek 18]],FPL_Fixtures_Extract[#Headers],0)),3))</f>
        <v>AVL(A) 1-1</v>
      </c>
      <c r="T174" t="str">
        <f ca="1">IF(RIGHT(FPL_Combined[[#Headers],[Gameweek 19]],2)&lt;$B$622,INDEX(FPL_Results_Extract[Gameweek 19],MATCH($A174,FPL_Results_Extract[[Player]:[Player]],0)),INDEX(Team_Key[[Abbreviation]:[Abbreviation]],MATCH(LEFT(INDEX(FPL_Fixtures_Extract[],MATCH($A174,FPL_Fixtures_Extract[[Player]:[Player]],0),MATCH(FPL_Combined[[#Headers],[Gameweek 19]],FPL_Fixtures_Extract[#Headers],0)),LEN(INDEX(FPL_Fixtures_Extract[],MATCH($A174,FPL_Fixtures_Extract[[Player]:[Player]],0),MATCH(FPL_Combined[[#Headers],[Gameweek 19]],FPL_Fixtures_Extract[#Headers],0)))-4),Team_Key[[Full Name]:[Full Name]],0))&amp;RIGHT(INDEX(FPL_Fixtures_Extract[],MATCH($A174,FPL_Fixtures_Extract[[Player]:[Player]],0),MATCH(FPL_Combined[[#Headers],[Gameweek 19]],FPL_Fixtures_Extract[#Headers],0)),3))</f>
        <v>SOU(H) 2-1</v>
      </c>
      <c r="U174" t="str">
        <f ca="1">IF(RIGHT(FPL_Combined[[#Headers],[Gameweek 20]],2)&lt;$B$622,INDEX(FPL_Results_Extract[Gameweek 20],MATCH($A174,FPL_Results_Extract[[Player]:[Player]],0)),INDEX(Team_Key[[Abbreviation]:[Abbreviation]],MATCH(LEFT(INDEX(FPL_Fixtures_Extract[],MATCH($A174,FPL_Fixtures_Extract[[Player]:[Player]],0),MATCH(FPL_Combined[[#Headers],[Gameweek 20]],FPL_Fixtures_Extract[#Headers],0)),LEN(INDEX(FPL_Fixtures_Extract[],MATCH($A174,FPL_Fixtures_Extract[[Player]:[Player]],0),MATCH(FPL_Combined[[#Headers],[Gameweek 20]],FPL_Fixtures_Extract[#Headers],0)))-4),Team_Key[[Full Name]:[Full Name]],0))&amp;RIGHT(INDEX(FPL_Fixtures_Extract[],MATCH($A174,FPL_Fixtures_Extract[[Player]:[Player]],0),MATCH(FPL_Combined[[#Headers],[Gameweek 20]],FPL_Fixtures_Extract[#Headers],0)),3))</f>
        <v>LIV(H) 2-0</v>
      </c>
      <c r="V174" t="str">
        <f ca="1">IF(RIGHT(FPL_Combined[[#Headers],[Gameweek 21]],2)&lt;$B$622,INDEX(FPL_Results_Extract[Gameweek 21],MATCH($A174,FPL_Results_Extract[[Player]:[Player]],0)),INDEX(Team_Key[[Abbreviation]:[Abbreviation]],MATCH(LEFT(INDEX(FPL_Fixtures_Extract[],MATCH($A174,FPL_Fixtures_Extract[[Player]:[Player]],0),MATCH(FPL_Combined[[#Headers],[Gameweek 21]],FPL_Fixtures_Extract[#Headers],0)),LEN(INDEX(FPL_Fixtures_Extract[],MATCH($A174,FPL_Fixtures_Extract[[Player]:[Player]],0),MATCH(FPL_Combined[[#Headers],[Gameweek 21]],FPL_Fixtures_Extract[#Headers],0)))-4),Team_Key[[Full Name]:[Full Name]],0))&amp;RIGHT(INDEX(FPL_Fixtures_Extract[],MATCH($A174,FPL_Fixtures_Extract[[Player]:[Player]],0),MATCH(FPL_Combined[[#Headers],[Gameweek 21]],FPL_Fixtures_Extract[#Headers],0)),3))</f>
        <v>BOU(A) 3-1</v>
      </c>
      <c r="W174" t="str">
        <f ca="1">IF(RIGHT(FPL_Combined[[#Headers],[Gameweek 22]],2)&lt;$B$622,INDEX(FPL_Results_Extract[Gameweek 22],MATCH($A174,FPL_Results_Extract[[Player]:[Player]],0)),INDEX(Team_Key[[Abbreviation]:[Abbreviation]],MATCH(LEFT(INDEX(FPL_Fixtures_Extract[],MATCH($A174,FPL_Fixtures_Extract[[Player]:[Player]],0),MATCH(FPL_Combined[[#Headers],[Gameweek 22]],FPL_Fixtures_Extract[#Headers],0)),LEN(INDEX(FPL_Fixtures_Extract[],MATCH($A174,FPL_Fixtures_Extract[[Player]:[Player]],0),MATCH(FPL_Combined[[#Headers],[Gameweek 22]],FPL_Fixtures_Extract[#Headers],0)))-4),Team_Key[[Full Name]:[Full Name]],0))&amp;RIGHT(INDEX(FPL_Fixtures_Extract[],MATCH($A174,FPL_Fixtures_Extract[[Player]:[Player]],0),MATCH(FPL_Combined[[#Headers],[Gameweek 22]],FPL_Fixtures_Extract[#Headers],0)),3))</f>
        <v>NEW(A) 1-2</v>
      </c>
      <c r="X174" t="str">
        <f ca="1">IF(RIGHT(FPL_Combined[[#Headers],[Gameweek 23]],2)&lt;$B$622,INDEX(FPL_Results_Extract[Gameweek 23],MATCH($A174,FPL_Results_Extract[[Player]:[Player]],0)),INDEX(Team_Key[[Abbreviation]:[Abbreviation]],MATCH(LEFT(INDEX(FPL_Fixtures_Extract[],MATCH($A174,FPL_Fixtures_Extract[[Player]:[Player]],0),MATCH(FPL_Combined[[#Headers],[Gameweek 23]],FPL_Fixtures_Extract[#Headers],0)),LEN(INDEX(FPL_Fixtures_Extract[],MATCH($A174,FPL_Fixtures_Extract[[Player]:[Player]],0),MATCH(FPL_Combined[[#Headers],[Gameweek 23]],FPL_Fixtures_Extract[#Headers],0)))-4),Team_Key[[Full Name]:[Full Name]],0))&amp;RIGHT(INDEX(FPL_Fixtures_Extract[],MATCH($A174,FPL_Fixtures_Extract[[Player]:[Player]],0),MATCH(FPL_Combined[[#Headers],[Gameweek 23]],FPL_Fixtures_Extract[#Headers],0)),3))</f>
        <v>MCI(H) 2-2</v>
      </c>
      <c r="Y174" t="str">
        <f ca="1">IF(RIGHT(FPL_Combined[[#Headers],[Gameweek 24]],2)&lt;$B$622,INDEX(FPL_Results_Extract[Team],MATCH($A174,FPL_Results_Extract[[Player]:[Player]],0)),INDEX(Team_Key[[Abbreviation]:[Abbreviation]],MATCH(LEFT(INDEX(FPL_Fixtures_Extract[],MATCH($A174,FPL_Fixtures_Extract[[Player]:[Player]],0),MATCH(FPL_Combined[[#Headers],[Gameweek 24]],FPL_Fixtures_Extract[#Headers],0)),LEN(INDEX(FPL_Fixtures_Extract[],MATCH($A174,FPL_Fixtures_Extract[[Player]:[Player]],0),MATCH(FPL_Combined[[#Headers],[Gameweek 24]],FPL_Fixtures_Extract[#Headers],0)))-4),Team_Key[[Full Name]:[Full Name]],0))&amp;RIGHT(INDEX(FPL_Fixtures_Extract[],MATCH($A174,FPL_Fixtures_Extract[[Player]:[Player]],0),MATCH(FPL_Combined[[#Headers],[Gameweek 24]],FPL_Fixtures_Extract[#Headers],0)),3))</f>
        <v>WHU</v>
      </c>
      <c r="Z174" t="str">
        <f ca="1">IF(RIGHT(FPL_Combined[[#Headers],[Gameweek 25]],2)&lt;$B$622,INDEX(FPL_Results_Extract[Player],MATCH($A174,FPL_Results_Extract[[Player]:[Player]],0)),INDEX(Team_Key[[Abbreviation]:[Abbreviation]],MATCH(LEFT(INDEX(FPL_Fixtures_Extract[],MATCH($A174,FPL_Fixtures_Extract[[Player]:[Player]],0),MATCH(FPL_Combined[[#Headers],[Gameweek 25]],FPL_Fixtures_Extract[#Headers],0)),LEN(INDEX(FPL_Fixtures_Extract[],MATCH($A174,FPL_Fixtures_Extract[[Player]:[Player]],0),MATCH(FPL_Combined[[#Headers],[Gameweek 25]],FPL_Fixtures_Extract[#Headers],0)))-4),Team_Key[[Full Name]:[Full Name]],0))&amp;RIGHT(INDEX(FPL_Fixtures_Extract[],MATCH($A174,FPL_Fixtures_Extract[[Player]:[Player]],0),MATCH(FPL_Combined[[#Headers],[Gameweek 25]],FPL_Fixtures_Extract[#Headers],0)),3))</f>
        <v>Downing</v>
      </c>
      <c r="AA174" t="str">
        <f ca="1">IF(RIGHT(FPL_Combined[[#Headers],[Gameweek 26]],2)&lt;$B$622,INDEX(FPL_Results_Extract[Gameweek 01],MATCH($A174,FPL_Results_Extract[[Player]:[Player]],0)),INDEX(Team_Key[[Abbreviation]:[Abbreviation]],MATCH(LEFT(INDEX(FPL_Fixtures_Extract[],MATCH($A174,FPL_Fixtures_Extract[[Player]:[Player]],0),MATCH(FPL_Combined[[#Headers],[Gameweek 26]],FPL_Fixtures_Extract[#Headers],0)),LEN(INDEX(FPL_Fixtures_Extract[],MATCH($A174,FPL_Fixtures_Extract[[Player]:[Player]],0),MATCH(FPL_Combined[[#Headers],[Gameweek 26]],FPL_Fixtures_Extract[#Headers],0)))-4),Team_Key[[Full Name]:[Full Name]],0))&amp;RIGHT(INDEX(FPL_Fixtures_Extract[],MATCH($A174,FPL_Fixtures_Extract[[Player]:[Player]],0),MATCH(FPL_Combined[[#Headers],[Gameweek 26]],FPL_Fixtures_Extract[#Headers],0)),3))</f>
        <v>ARS(A) 2-0</v>
      </c>
      <c r="AB174" t="str">
        <f ca="1">IF(RIGHT(FPL_Combined[[#Headers],[Gameweek 27]],2)&lt;$B$622,INDEX(FPL_Results_Extract[Gameweek 02],MATCH($A174,FPL_Results_Extract[[Player]:[Player]],0)),INDEX(Team_Key[[Abbreviation]:[Abbreviation]],MATCH(LEFT(INDEX(FPL_Fixtures_Extract[],MATCH($A174,FPL_Fixtures_Extract[[Player]:[Player]],0),MATCH(FPL_Combined[[#Headers],[Gameweek 27]],FPL_Fixtures_Extract[#Headers],0)),LEN(INDEX(FPL_Fixtures_Extract[],MATCH($A174,FPL_Fixtures_Extract[[Player]:[Player]],0),MATCH(FPL_Combined[[#Headers],[Gameweek 27]],FPL_Fixtures_Extract[#Headers],0)))-4),Team_Key[[Full Name]:[Full Name]],0))&amp;RIGHT(INDEX(FPL_Fixtures_Extract[],MATCH($A174,FPL_Fixtures_Extract[[Player]:[Player]],0),MATCH(FPL_Combined[[#Headers],[Gameweek 27]],FPL_Fixtures_Extract[#Headers],0)),3))</f>
        <v>LEI(H) 1-2</v>
      </c>
      <c r="AC174" t="str">
        <f ca="1">IF(RIGHT(FPL_Combined[[#Headers],[Gameweek 28]],2)&lt;$B$622,INDEX(FPL_Results_Extract[Gameweek 03],MATCH($A174,FPL_Results_Extract[[Player]:[Player]],0)),INDEX(Team_Key[[Abbreviation]:[Abbreviation]],MATCH(LEFT(INDEX(FPL_Fixtures_Extract[],MATCH($A174,FPL_Fixtures_Extract[[Player]:[Player]],0),MATCH(FPL_Combined[[#Headers],[Gameweek 28]],FPL_Fixtures_Extract[#Headers],0)),LEN(INDEX(FPL_Fixtures_Extract[],MATCH($A174,FPL_Fixtures_Extract[[Player]:[Player]],0),MATCH(FPL_Combined[[#Headers],[Gameweek 28]],FPL_Fixtures_Extract[#Headers],0)))-4),Team_Key[[Full Name]:[Full Name]],0))&amp;RIGHT(INDEX(FPL_Fixtures_Extract[],MATCH($A174,FPL_Fixtures_Extract[[Player]:[Player]],0),MATCH(FPL_Combined[[#Headers],[Gameweek 28]],FPL_Fixtures_Extract[#Headers],0)),3))</f>
        <v>BOU(H) 3-4</v>
      </c>
      <c r="AD174" t="str">
        <f ca="1">IF(RIGHT(FPL_Combined[[#Headers],[Gameweek 29]],2)&lt;$B$622,INDEX(FPL_Results_Extract[Gameweek 04],MATCH($A174,FPL_Results_Extract[[Player]:[Player]],0)),INDEX(Team_Key[[Abbreviation]:[Abbreviation]],MATCH(LEFT(INDEX(FPL_Fixtures_Extract[],MATCH($A174,FPL_Fixtures_Extract[[Player]:[Player]],0),MATCH(FPL_Combined[[#Headers],[Gameweek 29]],FPL_Fixtures_Extract[#Headers],0)),LEN(INDEX(FPL_Fixtures_Extract[],MATCH($A174,FPL_Fixtures_Extract[[Player]:[Player]],0),MATCH(FPL_Combined[[#Headers],[Gameweek 29]],FPL_Fixtures_Extract[#Headers],0)))-4),Team_Key[[Full Name]:[Full Name]],0))&amp;RIGHT(INDEX(FPL_Fixtures_Extract[],MATCH($A174,FPL_Fixtures_Extract[[Player]:[Player]],0),MATCH(FPL_Combined[[#Headers],[Gameweek 29]],FPL_Fixtures_Extract[#Headers],0)),3))</f>
        <v>EVE(A)</v>
      </c>
      <c r="AE174" t="e">
        <f ca="1">IF(RIGHT(FPL_Combined[[#Headers],[Gameweek 30]],2)&lt;$B$622,INDEX(FPL_Results_Extract[Gameweek 05],MATCH($A174,FPL_Results_Extract[[Player]:[Player]],0)),INDEX(Team_Key[[Abbreviation]:[Abbreviation]],MATCH(LEFT(INDEX(FPL_Fixtures_Extract[],MATCH($A174,FPL_Fixtures_Extract[[Player]:[Player]],0),MATCH(FPL_Combined[[#Headers],[Gameweek 30]],FPL_Fixtures_Extract[#Headers],0)),LEN(INDEX(FPL_Fixtures_Extract[],MATCH($A174,FPL_Fixtures_Extract[[Player]:[Player]],0),MATCH(FPL_Combined[[#Headers],[Gameweek 30]],FPL_Fixtures_Extract[#Headers],0)))-4),Team_Key[[Full Name]:[Full Name]],0))&amp;RIGHT(INDEX(FPL_Fixtures_Extract[],MATCH($A174,FPL_Fixtures_Extract[[Player]:[Player]],0),MATCH(FPL_Combined[[#Headers],[Gameweek 30]],FPL_Fixtures_Extract[#Headers],0)),3))</f>
        <v>#VALUE!</v>
      </c>
      <c r="AF174" t="str">
        <f ca="1">IF(RIGHT(FPL_Combined[[#Headers],[Gameweek 31]],2)&lt;$B$622,INDEX(FPL_Results_Extract[Gameweek 06],MATCH($A174,FPL_Results_Extract[[Player]:[Player]],0)),INDEX(Team_Key[[Abbreviation]:[Abbreviation]],MATCH(LEFT(INDEX(FPL_Fixtures_Extract[],MATCH($A174,FPL_Fixtures_Extract[[Player]:[Player]],0),MATCH(FPL_Combined[[#Headers],[Gameweek 31]],FPL_Fixtures_Extract[#Headers],0)),LEN(INDEX(FPL_Fixtures_Extract[],MATCH($A174,FPL_Fixtures_Extract[[Player]:[Player]],0),MATCH(FPL_Combined[[#Headers],[Gameweek 31]],FPL_Fixtures_Extract[#Headers],0)))-4),Team_Key[[Full Name]:[Full Name]],0))&amp;RIGHT(INDEX(FPL_Fixtures_Extract[],MATCH($A174,FPL_Fixtures_Extract[[Player]:[Player]],0),MATCH(FPL_Combined[[#Headers],[Gameweek 31]],FPL_Fixtures_Extract[#Headers],0)),3))</f>
        <v>CHE(A)</v>
      </c>
      <c r="AG174" t="str">
        <f ca="1">IF(RIGHT(FPL_Combined[[#Headers],[Gameweek 32]],2)&lt;$B$622,INDEX(FPL_Results_Extract[Gameweek 07],MATCH($A174,FPL_Results_Extract[[Player]:[Player]],0)),INDEX(Team_Key[[Abbreviation]:[Abbreviation]],MATCH(LEFT(INDEX(FPL_Fixtures_Extract[],MATCH($A174,FPL_Fixtures_Extract[[Player]:[Player]],0),MATCH(FPL_Combined[[#Headers],[Gameweek 32]],FPL_Fixtures_Extract[#Headers],0)),LEN(INDEX(FPL_Fixtures_Extract[],MATCH($A174,FPL_Fixtures_Extract[[Player]:[Player]],0),MATCH(FPL_Combined[[#Headers],[Gameweek 32]],FPL_Fixtures_Extract[#Headers],0)))-4),Team_Key[[Full Name]:[Full Name]],0))&amp;RIGHT(INDEX(FPL_Fixtures_Extract[],MATCH($A174,FPL_Fixtures_Extract[[Player]:[Player]],0),MATCH(FPL_Combined[[#Headers],[Gameweek 32]],FPL_Fixtures_Extract[#Headers],0)),3))</f>
        <v>CRY(H)</v>
      </c>
      <c r="AH174" t="str">
        <f ca="1">IF(RIGHT(FPL_Combined[[#Headers],[Gameweek 33]],2)&lt;$B$622,INDEX(FPL_Results_Extract[Gameweek 08],MATCH($A174,FPL_Results_Extract[[Player]:[Player]],0)),INDEX(Team_Key[[Abbreviation]:[Abbreviation]],MATCH(LEFT(INDEX(FPL_Fixtures_Extract[],MATCH($A174,FPL_Fixtures_Extract[[Player]:[Player]],0),MATCH(FPL_Combined[[#Headers],[Gameweek 33]],FPL_Fixtures_Extract[#Headers],0)),LEN(INDEX(FPL_Fixtures_Extract[],MATCH($A174,FPL_Fixtures_Extract[[Player]:[Player]],0),MATCH(FPL_Combined[[#Headers],[Gameweek 33]],FPL_Fixtures_Extract[#Headers],0)))-4),Team_Key[[Full Name]:[Full Name]],0))&amp;RIGHT(INDEX(FPL_Fixtures_Extract[],MATCH($A174,FPL_Fixtures_Extract[[Player]:[Player]],0),MATCH(FPL_Combined[[#Headers],[Gameweek 33]],FPL_Fixtures_Extract[#Headers],0)),3))</f>
        <v>ARS(H)</v>
      </c>
      <c r="AI174" t="str">
        <f ca="1">IF(RIGHT(FPL_Combined[[#Headers],[Gameweek 34]],2)&lt;$B$622,INDEX(FPL_Results_Extract[Gameweek 09],MATCH($A174,FPL_Results_Extract[[Player]:[Player]],0)),INDEX(Team_Key[[Abbreviation]:[Abbreviation]],MATCH(LEFT(INDEX(FPL_Fixtures_Extract[],MATCH($A174,FPL_Fixtures_Extract[[Player]:[Player]],0),MATCH(FPL_Combined[[#Headers],[Gameweek 34]],FPL_Fixtures_Extract[#Headers],0)),LEN(INDEX(FPL_Fixtures_Extract[],MATCH($A174,FPL_Fixtures_Extract[[Player]:[Player]],0),MATCH(FPL_Combined[[#Headers],[Gameweek 34]],FPL_Fixtures_Extract[#Headers],0)))-4),Team_Key[[Full Name]:[Full Name]],0))&amp;RIGHT(INDEX(FPL_Fixtures_Extract[],MATCH($A174,FPL_Fixtures_Extract[[Player]:[Player]],0),MATCH(FPL_Combined[[#Headers],[Gameweek 34]],FPL_Fixtures_Extract[#Headers],0)),3))</f>
        <v>LEI(A)</v>
      </c>
      <c r="AJ174" t="e">
        <f ca="1">IF(RIGHT(FPL_Combined[[#Headers],[Gameweek 35]],2)&lt;$B$622,INDEX(FPL_Results_Extract[Gameweek 10],MATCH($A174,FPL_Results_Extract[[Player]:[Player]],0)),INDEX(Team_Key[[Abbreviation]:[Abbreviation]],MATCH(LEFT(INDEX(FPL_Fixtures_Extract[],MATCH($A174,FPL_Fixtures_Extract[[Player]:[Player]],0),MATCH(FPL_Combined[[#Headers],[Gameweek 35]],FPL_Fixtures_Extract[#Headers],0)),LEN(INDEX(FPL_Fixtures_Extract[],MATCH($A174,FPL_Fixtures_Extract[[Player]:[Player]],0),MATCH(FPL_Combined[[#Headers],[Gameweek 35]],FPL_Fixtures_Extract[#Headers],0)))-4),Team_Key[[Full Name]:[Full Name]],0))&amp;RIGHT(INDEX(FPL_Fixtures_Extract[],MATCH($A174,FPL_Fixtures_Extract[[Player]:[Player]],0),MATCH(FPL_Combined[[#Headers],[Gameweek 35]],FPL_Fixtures_Extract[#Headers],0)),3))</f>
        <v>#VALUE!</v>
      </c>
      <c r="AK174" t="str">
        <f ca="1">IF(RIGHT(FPL_Combined[[#Headers],[Gameweek 36]],2)&lt;$B$622,INDEX(FPL_Results_Extract[Gameweek 11],MATCH($A174,FPL_Results_Extract[[Player]:[Player]],0)),INDEX(Team_Key[[Abbreviation]:[Abbreviation]],MATCH(LEFT(INDEX(FPL_Fixtures_Extract[],MATCH($A174,FPL_Fixtures_Extract[[Player]:[Player]],0),MATCH(FPL_Combined[[#Headers],[Gameweek 36]],FPL_Fixtures_Extract[#Headers],0)),LEN(INDEX(FPL_Fixtures_Extract[],MATCH($A174,FPL_Fixtures_Extract[[Player]:[Player]],0),MATCH(FPL_Combined[[#Headers],[Gameweek 36]],FPL_Fixtures_Extract[#Headers],0)))-4),Team_Key[[Full Name]:[Full Name]],0))&amp;RIGHT(INDEX(FPL_Fixtures_Extract[],MATCH($A174,FPL_Fixtures_Extract[[Player]:[Player]],0),MATCH(FPL_Combined[[#Headers],[Gameweek 36]],FPL_Fixtures_Extract[#Headers],0)),3))</f>
        <v>WBA(A)</v>
      </c>
      <c r="AL174" t="str">
        <f ca="1">IF(RIGHT(FPL_Combined[[#Headers],[Gameweek 37]],2)&lt;$B$622,INDEX(FPL_Results_Extract[Gameweek 12],MATCH($A174,FPL_Results_Extract[[Player]:[Player]],0)),INDEX(Team_Key[[Abbreviation]:[Abbreviation]],MATCH(LEFT(INDEX(FPL_Fixtures_Extract[],MATCH($A174,FPL_Fixtures_Extract[[Player]:[Player]],0),MATCH(FPL_Combined[[#Headers],[Gameweek 37]],FPL_Fixtures_Extract[#Headers],0)),LEN(INDEX(FPL_Fixtures_Extract[],MATCH($A174,FPL_Fixtures_Extract[[Player]:[Player]],0),MATCH(FPL_Combined[[#Headers],[Gameweek 37]],FPL_Fixtures_Extract[#Headers],0)))-4),Team_Key[[Full Name]:[Full Name]],0))&amp;RIGHT(INDEX(FPL_Fixtures_Extract[],MATCH($A174,FPL_Fixtures_Extract[[Player]:[Player]],0),MATCH(FPL_Combined[[#Headers],[Gameweek 37]],FPL_Fixtures_Extract[#Headers],0)),3))</f>
        <v>SWA(H)</v>
      </c>
      <c r="AM174" t="str">
        <f ca="1">IF(RIGHT(FPL_Combined[[#Headers],[Gameweek 38]],2)&lt;$B$622,INDEX(FPL_Results_Extract[Gameweek 13],MATCH($A174,FPL_Results_Extract[[Player]:[Player]],0)),INDEX(Team_Key[[Abbreviation]:[Abbreviation]],MATCH(LEFT(INDEX(FPL_Fixtures_Extract[],MATCH($A174,FPL_Fixtures_Extract[[Player]:[Player]],0),MATCH(FPL_Combined[[#Headers],[Gameweek 38]],FPL_Fixtures_Extract[#Headers],0)),LEN(INDEX(FPL_Fixtures_Extract[],MATCH($A174,FPL_Fixtures_Extract[[Player]:[Player]],0),MATCH(FPL_Combined[[#Headers],[Gameweek 38]],FPL_Fixtures_Extract[#Headers],0)))-4),Team_Key[[Full Name]:[Full Name]],0))&amp;RIGHT(INDEX(FPL_Fixtures_Extract[],MATCH($A174,FPL_Fixtures_Extract[[Player]:[Player]],0),MATCH(FPL_Combined[[#Headers],[Gameweek 38]],FPL_Fixtures_Extract[#Headers],0)),3))</f>
        <v>STK(A)</v>
      </c>
    </row>
    <row r="175" spans="1:39" x14ac:dyDescent="0.45">
      <c r="A175" t="s">
        <v>195</v>
      </c>
      <c r="B175" t="str">
        <f ca="1">IF(RIGHT(FPL_Combined[[#Headers],[Gameweek 01]],2)&lt;$B$622,INDEX(FPL_Results_Extract[Gameweek 01],MATCH($A175,FPL_Results_Extract[[Player]:[Player]],0)),INDEX(Team_Key[[Abbreviation]:[Abbreviation]],MATCH(LEFT(INDEX(FPL_Fixtures_Extract[],MATCH($A175,FPL_Fixtures_Extract[[Player]:[Player]],0),MATCH(FPL_Combined[[#Headers],[Gameweek 01]],FPL_Fixtures_Extract[#Headers],0)),LEN(INDEX(FPL_Fixtures_Extract[],MATCH($A175,FPL_Fixtures_Extract[[Player]:[Player]],0),MATCH(FPL_Combined[[#Headers],[Gameweek 01]],FPL_Fixtures_Extract[#Headers],0)))-4),Team_Key[[Full Name]:[Full Name]],0))&amp;RIGHT(INDEX(FPL_Fixtures_Extract[],MATCH($A175,FPL_Fixtures_Extract[[Player]:[Player]],0),MATCH(FPL_Combined[[#Headers],[Gameweek 01]],FPL_Fixtures_Extract[#Headers],0)),3))</f>
        <v>EVE(A) 2-2</v>
      </c>
      <c r="C175" t="str">
        <f ca="1">IF(RIGHT(FPL_Combined[[#Headers],[Gameweek 02]],2)&lt;$B$622,INDEX(FPL_Results_Extract[Gameweek 02],MATCH($A175,FPL_Results_Extract[[Player]:[Player]],0)),INDEX(Team_Key[[Abbreviation]:[Abbreviation]],MATCH(LEFT(INDEX(FPL_Fixtures_Extract[],MATCH($A175,FPL_Fixtures_Extract[[Player]:[Player]],0),MATCH(FPL_Combined[[#Headers],[Gameweek 02]],FPL_Fixtures_Extract[#Headers],0)),LEN(INDEX(FPL_Fixtures_Extract[],MATCH($A175,FPL_Fixtures_Extract[[Player]:[Player]],0),MATCH(FPL_Combined[[#Headers],[Gameweek 02]],FPL_Fixtures_Extract[#Headers],0)))-4),Team_Key[[Full Name]:[Full Name]],0))&amp;RIGHT(INDEX(FPL_Fixtures_Extract[],MATCH($A175,FPL_Fixtures_Extract[[Player]:[Player]],0),MATCH(FPL_Combined[[#Headers],[Gameweek 02]],FPL_Fixtures_Extract[#Headers],0)),3))</f>
        <v>WBA(H) 0-0</v>
      </c>
      <c r="D175" t="str">
        <f ca="1">IF(RIGHT(FPL_Combined[[#Headers],[Gameweek 03]],2)&lt;$B$622,INDEX(FPL_Results_Extract[Gameweek 03],MATCH($A175,FPL_Results_Extract[[Player]:[Player]],0)),INDEX(Team_Key[[Abbreviation]:[Abbreviation]],MATCH(LEFT(INDEX(FPL_Fixtures_Extract[],MATCH($A175,FPL_Fixtures_Extract[[Player]:[Player]],0),MATCH(FPL_Combined[[#Headers],[Gameweek 03]],FPL_Fixtures_Extract[#Headers],0)),LEN(INDEX(FPL_Fixtures_Extract[],MATCH($A175,FPL_Fixtures_Extract[[Player]:[Player]],0),MATCH(FPL_Combined[[#Headers],[Gameweek 03]],FPL_Fixtures_Extract[#Headers],0)))-4),Team_Key[[Full Name]:[Full Name]],0))&amp;RIGHT(INDEX(FPL_Fixtures_Extract[],MATCH($A175,FPL_Fixtures_Extract[[Player]:[Player]],0),MATCH(FPL_Combined[[#Headers],[Gameweek 03]],FPL_Fixtures_Extract[#Headers],0)),3))</f>
        <v>SOU(H) 0-0</v>
      </c>
      <c r="E175" t="str">
        <f ca="1">IF(RIGHT(FPL_Combined[[#Headers],[Gameweek 04]],2)&lt;$B$622,INDEX(FPL_Results_Extract[Gameweek 04],MATCH($A175,FPL_Results_Extract[[Player]:[Player]],0)),INDEX(Team_Key[[Abbreviation]:[Abbreviation]],MATCH(LEFT(INDEX(FPL_Fixtures_Extract[],MATCH($A175,FPL_Fixtures_Extract[[Player]:[Player]],0),MATCH(FPL_Combined[[#Headers],[Gameweek 04]],FPL_Fixtures_Extract[#Headers],0)),LEN(INDEX(FPL_Fixtures_Extract[],MATCH($A175,FPL_Fixtures_Extract[[Player]:[Player]],0),MATCH(FPL_Combined[[#Headers],[Gameweek 04]],FPL_Fixtures_Extract[#Headers],0)))-4),Team_Key[[Full Name]:[Full Name]],0))&amp;RIGHT(INDEX(FPL_Fixtures_Extract[],MATCH($A175,FPL_Fixtures_Extract[[Player]:[Player]],0),MATCH(FPL_Combined[[#Headers],[Gameweek 04]],FPL_Fixtures_Extract[#Headers],0)),3))</f>
        <v>MCI(A) 0-2</v>
      </c>
      <c r="F175" t="str">
        <f ca="1">IF(RIGHT(FPL_Combined[[#Headers],[Gameweek 05]],2)&lt;$B$622,INDEX(FPL_Results_Extract[Gameweek 05],MATCH($A175,FPL_Results_Extract[[Player]:[Player]],0)),INDEX(Team_Key[[Abbreviation]:[Abbreviation]],MATCH(LEFT(INDEX(FPL_Fixtures_Extract[],MATCH($A175,FPL_Fixtures_Extract[[Player]:[Player]],0),MATCH(FPL_Combined[[#Headers],[Gameweek 05]],FPL_Fixtures_Extract[#Headers],0)),LEN(INDEX(FPL_Fixtures_Extract[],MATCH($A175,FPL_Fixtures_Extract[[Player]:[Player]],0),MATCH(FPL_Combined[[#Headers],[Gameweek 05]],FPL_Fixtures_Extract[#Headers],0)))-4),Team_Key[[Full Name]:[Full Name]],0))&amp;RIGHT(INDEX(FPL_Fixtures_Extract[],MATCH($A175,FPL_Fixtures_Extract[[Player]:[Player]],0),MATCH(FPL_Combined[[#Headers],[Gameweek 05]],FPL_Fixtures_Extract[#Headers],0)),3))</f>
        <v>SWA(H) 1-0</v>
      </c>
      <c r="G175" t="str">
        <f ca="1">IF(RIGHT(FPL_Combined[[#Headers],[Gameweek 06]],2)&lt;$B$622,INDEX(FPL_Results_Extract[Gameweek 06],MATCH($A175,FPL_Results_Extract[[Player]:[Player]],0)),INDEX(Team_Key[[Abbreviation]:[Abbreviation]],MATCH(LEFT(INDEX(FPL_Fixtures_Extract[],MATCH($A175,FPL_Fixtures_Extract[[Player]:[Player]],0),MATCH(FPL_Combined[[#Headers],[Gameweek 06]],FPL_Fixtures_Extract[#Headers],0)),LEN(INDEX(FPL_Fixtures_Extract[],MATCH($A175,FPL_Fixtures_Extract[[Player]:[Player]],0),MATCH(FPL_Combined[[#Headers],[Gameweek 06]],FPL_Fixtures_Extract[#Headers],0)))-4),Team_Key[[Full Name]:[Full Name]],0))&amp;RIGHT(INDEX(FPL_Fixtures_Extract[],MATCH($A175,FPL_Fixtures_Extract[[Player]:[Player]],0),MATCH(FPL_Combined[[#Headers],[Gameweek 06]],FPL_Fixtures_Extract[#Headers],0)),3))</f>
        <v>NEW(A) 2-1</v>
      </c>
      <c r="H175" t="str">
        <f ca="1">IF(RIGHT(FPL_Combined[[#Headers],[Gameweek 07]],2)&lt;$B$622,INDEX(FPL_Results_Extract[Gameweek 07],MATCH($A175,FPL_Results_Extract[[Player]:[Player]],0)),INDEX(Team_Key[[Abbreviation]:[Abbreviation]],MATCH(LEFT(INDEX(FPL_Fixtures_Extract[],MATCH($A175,FPL_Fixtures_Extract[[Player]:[Player]],0),MATCH(FPL_Combined[[#Headers],[Gameweek 07]],FPL_Fixtures_Extract[#Headers],0)),LEN(INDEX(FPL_Fixtures_Extract[],MATCH($A175,FPL_Fixtures_Extract[[Player]:[Player]],0),MATCH(FPL_Combined[[#Headers],[Gameweek 07]],FPL_Fixtures_Extract[#Headers],0)))-4),Team_Key[[Full Name]:[Full Name]],0))&amp;RIGHT(INDEX(FPL_Fixtures_Extract[],MATCH($A175,FPL_Fixtures_Extract[[Player]:[Player]],0),MATCH(FPL_Combined[[#Headers],[Gameweek 07]],FPL_Fixtures_Extract[#Headers],0)),3))</f>
        <v>CRY(H) 0-1</v>
      </c>
      <c r="I175" t="str">
        <f ca="1">IF(RIGHT(FPL_Combined[[#Headers],[Gameweek 08]],2)&lt;$B$622,INDEX(FPL_Results_Extract[Gameweek 08],MATCH($A175,FPL_Results_Extract[[Player]:[Player]],0)),INDEX(Team_Key[[Abbreviation]:[Abbreviation]],MATCH(LEFT(INDEX(FPL_Fixtures_Extract[],MATCH($A175,FPL_Fixtures_Extract[[Player]:[Player]],0),MATCH(FPL_Combined[[#Headers],[Gameweek 08]],FPL_Fixtures_Extract[#Headers],0)),LEN(INDEX(FPL_Fixtures_Extract[],MATCH($A175,FPL_Fixtures_Extract[[Player]:[Player]],0),MATCH(FPL_Combined[[#Headers],[Gameweek 08]],FPL_Fixtures_Extract[#Headers],0)))-4),Team_Key[[Full Name]:[Full Name]],0))&amp;RIGHT(INDEX(FPL_Fixtures_Extract[],MATCH($A175,FPL_Fixtures_Extract[[Player]:[Player]],0),MATCH(FPL_Combined[[#Headers],[Gameweek 08]],FPL_Fixtures_Extract[#Headers],0)),3))</f>
        <v>BOU(A) 1-1</v>
      </c>
      <c r="J175" t="str">
        <f ca="1">IF(RIGHT(FPL_Combined[[#Headers],[Gameweek 09]],2)&lt;$B$622,INDEX(FPL_Results_Extract[Gameweek 09],MATCH($A175,FPL_Results_Extract[[Player]:[Player]],0)),INDEX(Team_Key[[Abbreviation]:[Abbreviation]],MATCH(LEFT(INDEX(FPL_Fixtures_Extract[],MATCH($A175,FPL_Fixtures_Extract[[Player]:[Player]],0),MATCH(FPL_Combined[[#Headers],[Gameweek 09]],FPL_Fixtures_Extract[#Headers],0)),LEN(INDEX(FPL_Fixtures_Extract[],MATCH($A175,FPL_Fixtures_Extract[[Player]:[Player]],0),MATCH(FPL_Combined[[#Headers],[Gameweek 09]],FPL_Fixtures_Extract[#Headers],0)))-4),Team_Key[[Full Name]:[Full Name]],0))&amp;RIGHT(INDEX(FPL_Fixtures_Extract[],MATCH($A175,FPL_Fixtures_Extract[[Player]:[Player]],0),MATCH(FPL_Combined[[#Headers],[Gameweek 09]],FPL_Fixtures_Extract[#Headers],0)),3))</f>
        <v>ARS(H) 0-3</v>
      </c>
      <c r="K175" t="str">
        <f ca="1">IF(RIGHT(FPL_Combined[[#Headers],[Gameweek 10]],2)&lt;$B$622,INDEX(FPL_Results_Extract[Gameweek 10],MATCH($A175,FPL_Results_Extract[[Player]:[Player]],0)),INDEX(Team_Key[[Abbreviation]:[Abbreviation]],MATCH(LEFT(INDEX(FPL_Fixtures_Extract[],MATCH($A175,FPL_Fixtures_Extract[[Player]:[Player]],0),MATCH(FPL_Combined[[#Headers],[Gameweek 10]],FPL_Fixtures_Extract[#Headers],0)),LEN(INDEX(FPL_Fixtures_Extract[],MATCH($A175,FPL_Fixtures_Extract[[Player]:[Player]],0),MATCH(FPL_Combined[[#Headers],[Gameweek 10]],FPL_Fixtures_Extract[#Headers],0)))-4),Team_Key[[Full Name]:[Full Name]],0))&amp;RIGHT(INDEX(FPL_Fixtures_Extract[],MATCH($A175,FPL_Fixtures_Extract[[Player]:[Player]],0),MATCH(FPL_Combined[[#Headers],[Gameweek 10]],FPL_Fixtures_Extract[#Headers],0)),3))</f>
        <v>STK(A) 2-0</v>
      </c>
      <c r="L175" t="str">
        <f ca="1">IF(RIGHT(FPL_Combined[[#Headers],[Gameweek 11]],2)&lt;$B$622,INDEX(FPL_Results_Extract[Gameweek 11],MATCH($A175,FPL_Results_Extract[[Player]:[Player]],0)),INDEX(Team_Key[[Abbreviation]:[Abbreviation]],MATCH(LEFT(INDEX(FPL_Fixtures_Extract[],MATCH($A175,FPL_Fixtures_Extract[[Player]:[Player]],0),MATCH(FPL_Combined[[#Headers],[Gameweek 11]],FPL_Fixtures_Extract[#Headers],0)),LEN(INDEX(FPL_Fixtures_Extract[],MATCH($A175,FPL_Fixtures_Extract[[Player]:[Player]],0),MATCH(FPL_Combined[[#Headers],[Gameweek 11]],FPL_Fixtures_Extract[#Headers],0)))-4),Team_Key[[Full Name]:[Full Name]],0))&amp;RIGHT(INDEX(FPL_Fixtures_Extract[],MATCH($A175,FPL_Fixtures_Extract[[Player]:[Player]],0),MATCH(FPL_Combined[[#Headers],[Gameweek 11]],FPL_Fixtures_Extract[#Headers],0)),3))</f>
        <v>WHU(H) 2-0</v>
      </c>
      <c r="M175" t="str">
        <f ca="1">IF(RIGHT(FPL_Combined[[#Headers],[Gameweek 12]],2)&lt;$B$622,INDEX(FPL_Results_Extract[Gameweek 12],MATCH($A175,FPL_Results_Extract[[Player]:[Player]],0)),INDEX(Team_Key[[Abbreviation]:[Abbreviation]],MATCH(LEFT(INDEX(FPL_Fixtures_Extract[],MATCH($A175,FPL_Fixtures_Extract[[Player]:[Player]],0),MATCH(FPL_Combined[[#Headers],[Gameweek 12]],FPL_Fixtures_Extract[#Headers],0)),LEN(INDEX(FPL_Fixtures_Extract[],MATCH($A175,FPL_Fixtures_Extract[[Player]:[Player]],0),MATCH(FPL_Combined[[#Headers],[Gameweek 12]],FPL_Fixtures_Extract[#Headers],0)))-4),Team_Key[[Full Name]:[Full Name]],0))&amp;RIGHT(INDEX(FPL_Fixtures_Extract[],MATCH($A175,FPL_Fixtures_Extract[[Player]:[Player]],0),MATCH(FPL_Combined[[#Headers],[Gameweek 12]],FPL_Fixtures_Extract[#Headers],0)),3))</f>
        <v>LEI(A) 1-2</v>
      </c>
      <c r="N175" t="str">
        <f ca="1">IF(RIGHT(FPL_Combined[[#Headers],[Gameweek 13]],2)&lt;$B$622,INDEX(FPL_Results_Extract[Gameweek 13],MATCH($A175,FPL_Results_Extract[[Player]:[Player]],0)),INDEX(Team_Key[[Abbreviation]:[Abbreviation]],MATCH(LEFT(INDEX(FPL_Fixtures_Extract[],MATCH($A175,FPL_Fixtures_Extract[[Player]:[Player]],0),MATCH(FPL_Combined[[#Headers],[Gameweek 13]],FPL_Fixtures_Extract[#Headers],0)),LEN(INDEX(FPL_Fixtures_Extract[],MATCH($A175,FPL_Fixtures_Extract[[Player]:[Player]],0),MATCH(FPL_Combined[[#Headers],[Gameweek 13]],FPL_Fixtures_Extract[#Headers],0)))-4),Team_Key[[Full Name]:[Full Name]],0))&amp;RIGHT(INDEX(FPL_Fixtures_Extract[],MATCH($A175,FPL_Fixtures_Extract[[Player]:[Player]],0),MATCH(FPL_Combined[[#Headers],[Gameweek 13]],FPL_Fixtures_Extract[#Headers],0)),3))</f>
        <v>MUN(H) 1-2</v>
      </c>
      <c r="O175" t="str">
        <f ca="1">IF(RIGHT(FPL_Combined[[#Headers],[Gameweek 14]],2)&lt;$B$622,INDEX(FPL_Results_Extract[Gameweek 14],MATCH($A175,FPL_Results_Extract[[Player]:[Player]],0)),INDEX(Team_Key[[Abbreviation]:[Abbreviation]],MATCH(LEFT(INDEX(FPL_Fixtures_Extract[],MATCH($A175,FPL_Fixtures_Extract[[Player]:[Player]],0),MATCH(FPL_Combined[[#Headers],[Gameweek 14]],FPL_Fixtures_Extract[#Headers],0)),LEN(INDEX(FPL_Fixtures_Extract[],MATCH($A175,FPL_Fixtures_Extract[[Player]:[Player]],0),MATCH(FPL_Combined[[#Headers],[Gameweek 14]],FPL_Fixtures_Extract[#Headers],0)))-4),Team_Key[[Full Name]:[Full Name]],0))&amp;RIGHT(INDEX(FPL_Fixtures_Extract[],MATCH($A175,FPL_Fixtures_Extract[[Player]:[Player]],0),MATCH(FPL_Combined[[#Headers],[Gameweek 14]],FPL_Fixtures_Extract[#Headers],0)),3))</f>
        <v>AVL(A) 3-2</v>
      </c>
      <c r="P175" t="str">
        <f ca="1">IF(RIGHT(FPL_Combined[[#Headers],[Gameweek 15]],2)&lt;$B$622,INDEX(FPL_Results_Extract[Gameweek 15],MATCH($A175,FPL_Results_Extract[[Player]:[Player]],0)),INDEX(Team_Key[[Abbreviation]:[Abbreviation]],MATCH(LEFT(INDEX(FPL_Fixtures_Extract[],MATCH($A175,FPL_Fixtures_Extract[[Player]:[Player]],0),MATCH(FPL_Combined[[#Headers],[Gameweek 15]],FPL_Fixtures_Extract[#Headers],0)),LEN(INDEX(FPL_Fixtures_Extract[],MATCH($A175,FPL_Fixtures_Extract[[Player]:[Player]],0),MATCH(FPL_Combined[[#Headers],[Gameweek 15]],FPL_Fixtures_Extract[#Headers],0)))-4),Team_Key[[Full Name]:[Full Name]],0))&amp;RIGHT(INDEX(FPL_Fixtures_Extract[],MATCH($A175,FPL_Fixtures_Extract[[Player]:[Player]],0),MATCH(FPL_Combined[[#Headers],[Gameweek 15]],FPL_Fixtures_Extract[#Headers],0)),3))</f>
        <v>NOR(H) 2-0</v>
      </c>
      <c r="Q175" t="str">
        <f ca="1">IF(RIGHT(FPL_Combined[[#Headers],[Gameweek 16]],2)&lt;$B$622,INDEX(FPL_Results_Extract[Gameweek 16],MATCH($A175,FPL_Results_Extract[[Player]:[Player]],0)),INDEX(Team_Key[[Abbreviation]:[Abbreviation]],MATCH(LEFT(INDEX(FPL_Fixtures_Extract[],MATCH($A175,FPL_Fixtures_Extract[[Player]:[Player]],0),MATCH(FPL_Combined[[#Headers],[Gameweek 16]],FPL_Fixtures_Extract[#Headers],0)),LEN(INDEX(FPL_Fixtures_Extract[],MATCH($A175,FPL_Fixtures_Extract[[Player]:[Player]],0),MATCH(FPL_Combined[[#Headers],[Gameweek 16]],FPL_Fixtures_Extract[#Headers],0)))-4),Team_Key[[Full Name]:[Full Name]],0))&amp;RIGHT(INDEX(FPL_Fixtures_Extract[],MATCH($A175,FPL_Fixtures_Extract[[Player]:[Player]],0),MATCH(FPL_Combined[[#Headers],[Gameweek 16]],FPL_Fixtures_Extract[#Headers],0)),3))</f>
        <v>SUN(A) 1-0</v>
      </c>
      <c r="R175" t="str">
        <f ca="1">IF(RIGHT(FPL_Combined[[#Headers],[Gameweek 17]],2)&lt;$B$622,INDEX(FPL_Results_Extract[Gameweek 17],MATCH($A175,FPL_Results_Extract[[Player]:[Player]],0)),INDEX(Team_Key[[Abbreviation]:[Abbreviation]],MATCH(LEFT(INDEX(FPL_Fixtures_Extract[],MATCH($A175,FPL_Fixtures_Extract[[Player]:[Player]],0),MATCH(FPL_Combined[[#Headers],[Gameweek 17]],FPL_Fixtures_Extract[#Headers],0)),LEN(INDEX(FPL_Fixtures_Extract[],MATCH($A175,FPL_Fixtures_Extract[[Player]:[Player]],0),MATCH(FPL_Combined[[#Headers],[Gameweek 17]],FPL_Fixtures_Extract[#Headers],0)))-4),Team_Key[[Full Name]:[Full Name]],0))&amp;RIGHT(INDEX(FPL_Fixtures_Extract[],MATCH($A175,FPL_Fixtures_Extract[[Player]:[Player]],0),MATCH(FPL_Combined[[#Headers],[Gameweek 17]],FPL_Fixtures_Extract[#Headers],0)),3))</f>
        <v>LIV(H) 3-0</v>
      </c>
      <c r="S175" t="str">
        <f ca="1">IF(RIGHT(FPL_Combined[[#Headers],[Gameweek 18]],2)&lt;$B$622,INDEX(FPL_Results_Extract[Gameweek 18],MATCH($A175,FPL_Results_Extract[[Player]:[Player]],0)),INDEX(Team_Key[[Abbreviation]:[Abbreviation]],MATCH(LEFT(INDEX(FPL_Fixtures_Extract[],MATCH($A175,FPL_Fixtures_Extract[[Player]:[Player]],0),MATCH(FPL_Combined[[#Headers],[Gameweek 18]],FPL_Fixtures_Extract[#Headers],0)),LEN(INDEX(FPL_Fixtures_Extract[],MATCH($A175,FPL_Fixtures_Extract[[Player]:[Player]],0),MATCH(FPL_Combined[[#Headers],[Gameweek 18]],FPL_Fixtures_Extract[#Headers],0)))-4),Team_Key[[Full Name]:[Full Name]],0))&amp;RIGHT(INDEX(FPL_Fixtures_Extract[],MATCH($A175,FPL_Fixtures_Extract[[Player]:[Player]],0),MATCH(FPL_Combined[[#Headers],[Gameweek 18]],FPL_Fixtures_Extract[#Headers],0)),3))</f>
        <v>CHE(A) 2-2</v>
      </c>
      <c r="T175" t="str">
        <f ca="1">IF(RIGHT(FPL_Combined[[#Headers],[Gameweek 19]],2)&lt;$B$622,INDEX(FPL_Results_Extract[Gameweek 19],MATCH($A175,FPL_Results_Extract[[Player]:[Player]],0)),INDEX(Team_Key[[Abbreviation]:[Abbreviation]],MATCH(LEFT(INDEX(FPL_Fixtures_Extract[],MATCH($A175,FPL_Fixtures_Extract[[Player]:[Player]],0),MATCH(FPL_Combined[[#Headers],[Gameweek 19]],FPL_Fixtures_Extract[#Headers],0)),LEN(INDEX(FPL_Fixtures_Extract[],MATCH($A175,FPL_Fixtures_Extract[[Player]:[Player]],0),MATCH(FPL_Combined[[#Headers],[Gameweek 19]],FPL_Fixtures_Extract[#Headers],0)))-4),Team_Key[[Full Name]:[Full Name]],0))&amp;RIGHT(INDEX(FPL_Fixtures_Extract[],MATCH($A175,FPL_Fixtures_Extract[[Player]:[Player]],0),MATCH(FPL_Combined[[#Headers],[Gameweek 19]],FPL_Fixtures_Extract[#Headers],0)),3))</f>
        <v>TOT(H) 1-2</v>
      </c>
      <c r="U175" t="str">
        <f ca="1">IF(RIGHT(FPL_Combined[[#Headers],[Gameweek 20]],2)&lt;$B$622,INDEX(FPL_Results_Extract[Gameweek 20],MATCH($A175,FPL_Results_Extract[[Player]:[Player]],0)),INDEX(Team_Key[[Abbreviation]:[Abbreviation]],MATCH(LEFT(INDEX(FPL_Fixtures_Extract[],MATCH($A175,FPL_Fixtures_Extract[[Player]:[Player]],0),MATCH(FPL_Combined[[#Headers],[Gameweek 20]],FPL_Fixtures_Extract[#Headers],0)),LEN(INDEX(FPL_Fixtures_Extract[],MATCH($A175,FPL_Fixtures_Extract[[Player]:[Player]],0),MATCH(FPL_Combined[[#Headers],[Gameweek 20]],FPL_Fixtures_Extract[#Headers],0)))-4),Team_Key[[Full Name]:[Full Name]],0))&amp;RIGHT(INDEX(FPL_Fixtures_Extract[],MATCH($A175,FPL_Fixtures_Extract[[Player]:[Player]],0),MATCH(FPL_Combined[[#Headers],[Gameweek 20]],FPL_Fixtures_Extract[#Headers],0)),3))</f>
        <v>MCI(H) 1-2</v>
      </c>
      <c r="V175" t="str">
        <f ca="1">IF(RIGHT(FPL_Combined[[#Headers],[Gameweek 21]],2)&lt;$B$622,INDEX(FPL_Results_Extract[Gameweek 21],MATCH($A175,FPL_Results_Extract[[Player]:[Player]],0)),INDEX(Team_Key[[Abbreviation]:[Abbreviation]],MATCH(LEFT(INDEX(FPL_Fixtures_Extract[],MATCH($A175,FPL_Fixtures_Extract[[Player]:[Player]],0),MATCH(FPL_Combined[[#Headers],[Gameweek 21]],FPL_Fixtures_Extract[#Headers],0)),LEN(INDEX(FPL_Fixtures_Extract[],MATCH($A175,FPL_Fixtures_Extract[[Player]:[Player]],0),MATCH(FPL_Combined[[#Headers],[Gameweek 21]],FPL_Fixtures_Extract[#Headers],0)))-4),Team_Key[[Full Name]:[Full Name]],0))&amp;RIGHT(INDEX(FPL_Fixtures_Extract[],MATCH($A175,FPL_Fixtures_Extract[[Player]:[Player]],0),MATCH(FPL_Combined[[#Headers],[Gameweek 21]],FPL_Fixtures_Extract[#Headers],0)),3))</f>
        <v>SOU(A) 0-2</v>
      </c>
      <c r="W175" t="str">
        <f ca="1">IF(RIGHT(FPL_Combined[[#Headers],[Gameweek 22]],2)&lt;$B$622,INDEX(FPL_Results_Extract[Gameweek 22],MATCH($A175,FPL_Results_Extract[[Player]:[Player]],0)),INDEX(Team_Key[[Abbreviation]:[Abbreviation]],MATCH(LEFT(INDEX(FPL_Fixtures_Extract[],MATCH($A175,FPL_Fixtures_Extract[[Player]:[Player]],0),MATCH(FPL_Combined[[#Headers],[Gameweek 22]],FPL_Fixtures_Extract[#Headers],0)),LEN(INDEX(FPL_Fixtures_Extract[],MATCH($A175,FPL_Fixtures_Extract[[Player]:[Player]],0),MATCH(FPL_Combined[[#Headers],[Gameweek 22]],FPL_Fixtures_Extract[#Headers],0)))-4),Team_Key[[Full Name]:[Full Name]],0))&amp;RIGHT(INDEX(FPL_Fixtures_Extract[],MATCH($A175,FPL_Fixtures_Extract[[Player]:[Player]],0),MATCH(FPL_Combined[[#Headers],[Gameweek 22]],FPL_Fixtures_Extract[#Headers],0)),3))</f>
        <v>SWA(A) 0-1</v>
      </c>
      <c r="X175" t="str">
        <f ca="1">IF(RIGHT(FPL_Combined[[#Headers],[Gameweek 23]],2)&lt;$B$622,INDEX(FPL_Results_Extract[Gameweek 23],MATCH($A175,FPL_Results_Extract[[Player]:[Player]],0)),INDEX(Team_Key[[Abbreviation]:[Abbreviation]],MATCH(LEFT(INDEX(FPL_Fixtures_Extract[],MATCH($A175,FPL_Fixtures_Extract[[Player]:[Player]],0),MATCH(FPL_Combined[[#Headers],[Gameweek 23]],FPL_Fixtures_Extract[#Headers],0)),LEN(INDEX(FPL_Fixtures_Extract[],MATCH($A175,FPL_Fixtures_Extract[[Player]:[Player]],0),MATCH(FPL_Combined[[#Headers],[Gameweek 23]],FPL_Fixtures_Extract[#Headers],0)))-4),Team_Key[[Full Name]:[Full Name]],0))&amp;RIGHT(INDEX(FPL_Fixtures_Extract[],MATCH($A175,FPL_Fixtures_Extract[[Player]:[Player]],0),MATCH(FPL_Combined[[#Headers],[Gameweek 23]],FPL_Fixtures_Extract[#Headers],0)),3))</f>
        <v>NEW(H) 2-1</v>
      </c>
      <c r="Y175" t="str">
        <f ca="1">IF(RIGHT(FPL_Combined[[#Headers],[Gameweek 24]],2)&lt;$B$622,INDEX(FPL_Results_Extract[Team],MATCH($A175,FPL_Results_Extract[[Player]:[Player]],0)),INDEX(Team_Key[[Abbreviation]:[Abbreviation]],MATCH(LEFT(INDEX(FPL_Fixtures_Extract[],MATCH($A175,FPL_Fixtures_Extract[[Player]:[Player]],0),MATCH(FPL_Combined[[#Headers],[Gameweek 24]],FPL_Fixtures_Extract[#Headers],0)),LEN(INDEX(FPL_Fixtures_Extract[],MATCH($A175,FPL_Fixtures_Extract[[Player]:[Player]],0),MATCH(FPL_Combined[[#Headers],[Gameweek 24]],FPL_Fixtures_Extract[#Headers],0)))-4),Team_Key[[Full Name]:[Full Name]],0))&amp;RIGHT(INDEX(FPL_Fixtures_Extract[],MATCH($A175,FPL_Fixtures_Extract[[Player]:[Player]],0),MATCH(FPL_Combined[[#Headers],[Gameweek 24]],FPL_Fixtures_Extract[#Headers],0)),3))</f>
        <v>WAT</v>
      </c>
      <c r="Z175" t="str">
        <f ca="1">IF(RIGHT(FPL_Combined[[#Headers],[Gameweek 25]],2)&lt;$B$622,INDEX(FPL_Results_Extract[Player],MATCH($A175,FPL_Results_Extract[[Player]:[Player]],0)),INDEX(Team_Key[[Abbreviation]:[Abbreviation]],MATCH(LEFT(INDEX(FPL_Fixtures_Extract[],MATCH($A175,FPL_Fixtures_Extract[[Player]:[Player]],0),MATCH(FPL_Combined[[#Headers],[Gameweek 25]],FPL_Fixtures_Extract[#Headers],0)),LEN(INDEX(FPL_Fixtures_Extract[],MATCH($A175,FPL_Fixtures_Extract[[Player]:[Player]],0),MATCH(FPL_Combined[[#Headers],[Gameweek 25]],FPL_Fixtures_Extract[#Headers],0)))-4),Team_Key[[Full Name]:[Full Name]],0))&amp;RIGHT(INDEX(FPL_Fixtures_Extract[],MATCH($A175,FPL_Fixtures_Extract[[Player]:[Player]],0),MATCH(FPL_Combined[[#Headers],[Gameweek 25]],FPL_Fixtures_Extract[#Headers],0)),3))</f>
        <v>Doyley</v>
      </c>
      <c r="AA175" t="str">
        <f ca="1">IF(RIGHT(FPL_Combined[[#Headers],[Gameweek 26]],2)&lt;$B$622,INDEX(FPL_Results_Extract[Gameweek 01],MATCH($A175,FPL_Results_Extract[[Player]:[Player]],0)),INDEX(Team_Key[[Abbreviation]:[Abbreviation]],MATCH(LEFT(INDEX(FPL_Fixtures_Extract[],MATCH($A175,FPL_Fixtures_Extract[[Player]:[Player]],0),MATCH(FPL_Combined[[#Headers],[Gameweek 26]],FPL_Fixtures_Extract[#Headers],0)),LEN(INDEX(FPL_Fixtures_Extract[],MATCH($A175,FPL_Fixtures_Extract[[Player]:[Player]],0),MATCH(FPL_Combined[[#Headers],[Gameweek 26]],FPL_Fixtures_Extract[#Headers],0)))-4),Team_Key[[Full Name]:[Full Name]],0))&amp;RIGHT(INDEX(FPL_Fixtures_Extract[],MATCH($A175,FPL_Fixtures_Extract[[Player]:[Player]],0),MATCH(FPL_Combined[[#Headers],[Gameweek 26]],FPL_Fixtures_Extract[#Headers],0)),3))</f>
        <v>EVE(A) 2-2</v>
      </c>
      <c r="AB175" t="str">
        <f ca="1">IF(RIGHT(FPL_Combined[[#Headers],[Gameweek 27]],2)&lt;$B$622,INDEX(FPL_Results_Extract[Gameweek 02],MATCH($A175,FPL_Results_Extract[[Player]:[Player]],0)),INDEX(Team_Key[[Abbreviation]:[Abbreviation]],MATCH(LEFT(INDEX(FPL_Fixtures_Extract[],MATCH($A175,FPL_Fixtures_Extract[[Player]:[Player]],0),MATCH(FPL_Combined[[#Headers],[Gameweek 27]],FPL_Fixtures_Extract[#Headers],0)),LEN(INDEX(FPL_Fixtures_Extract[],MATCH($A175,FPL_Fixtures_Extract[[Player]:[Player]],0),MATCH(FPL_Combined[[#Headers],[Gameweek 27]],FPL_Fixtures_Extract[#Headers],0)))-4),Team_Key[[Full Name]:[Full Name]],0))&amp;RIGHT(INDEX(FPL_Fixtures_Extract[],MATCH($A175,FPL_Fixtures_Extract[[Player]:[Player]],0),MATCH(FPL_Combined[[#Headers],[Gameweek 27]],FPL_Fixtures_Extract[#Headers],0)),3))</f>
        <v>WBA(H) 0-0</v>
      </c>
      <c r="AC175" t="str">
        <f ca="1">IF(RIGHT(FPL_Combined[[#Headers],[Gameweek 28]],2)&lt;$B$622,INDEX(FPL_Results_Extract[Gameweek 03],MATCH($A175,FPL_Results_Extract[[Player]:[Player]],0)),INDEX(Team_Key[[Abbreviation]:[Abbreviation]],MATCH(LEFT(INDEX(FPL_Fixtures_Extract[],MATCH($A175,FPL_Fixtures_Extract[[Player]:[Player]],0),MATCH(FPL_Combined[[#Headers],[Gameweek 28]],FPL_Fixtures_Extract[#Headers],0)),LEN(INDEX(FPL_Fixtures_Extract[],MATCH($A175,FPL_Fixtures_Extract[[Player]:[Player]],0),MATCH(FPL_Combined[[#Headers],[Gameweek 28]],FPL_Fixtures_Extract[#Headers],0)))-4),Team_Key[[Full Name]:[Full Name]],0))&amp;RIGHT(INDEX(FPL_Fixtures_Extract[],MATCH($A175,FPL_Fixtures_Extract[[Player]:[Player]],0),MATCH(FPL_Combined[[#Headers],[Gameweek 28]],FPL_Fixtures_Extract[#Headers],0)),3))</f>
        <v>SOU(H) 0-0</v>
      </c>
      <c r="AD175" t="str">
        <f ca="1">IF(RIGHT(FPL_Combined[[#Headers],[Gameweek 29]],2)&lt;$B$622,INDEX(FPL_Results_Extract[Gameweek 04],MATCH($A175,FPL_Results_Extract[[Player]:[Player]],0)),INDEX(Team_Key[[Abbreviation]:[Abbreviation]],MATCH(LEFT(INDEX(FPL_Fixtures_Extract[],MATCH($A175,FPL_Fixtures_Extract[[Player]:[Player]],0),MATCH(FPL_Combined[[#Headers],[Gameweek 29]],FPL_Fixtures_Extract[#Headers],0)),LEN(INDEX(FPL_Fixtures_Extract[],MATCH($A175,FPL_Fixtures_Extract[[Player]:[Player]],0),MATCH(FPL_Combined[[#Headers],[Gameweek 29]],FPL_Fixtures_Extract[#Headers],0)))-4),Team_Key[[Full Name]:[Full Name]],0))&amp;RIGHT(INDEX(FPL_Fixtures_Extract[],MATCH($A175,FPL_Fixtures_Extract[[Player]:[Player]],0),MATCH(FPL_Combined[[#Headers],[Gameweek 29]],FPL_Fixtures_Extract[#Headers],0)),3))</f>
        <v>LEI(H)</v>
      </c>
      <c r="AE175" t="e">
        <f ca="1">IF(RIGHT(FPL_Combined[[#Headers],[Gameweek 30]],2)&lt;$B$622,INDEX(FPL_Results_Extract[Gameweek 05],MATCH($A175,FPL_Results_Extract[[Player]:[Player]],0)),INDEX(Team_Key[[Abbreviation]:[Abbreviation]],MATCH(LEFT(INDEX(FPL_Fixtures_Extract[],MATCH($A175,FPL_Fixtures_Extract[[Player]:[Player]],0),MATCH(FPL_Combined[[#Headers],[Gameweek 30]],FPL_Fixtures_Extract[#Headers],0)),LEN(INDEX(FPL_Fixtures_Extract[],MATCH($A175,FPL_Fixtures_Extract[[Player]:[Player]],0),MATCH(FPL_Combined[[#Headers],[Gameweek 30]],FPL_Fixtures_Extract[#Headers],0)))-4),Team_Key[[Full Name]:[Full Name]],0))&amp;RIGHT(INDEX(FPL_Fixtures_Extract[],MATCH($A175,FPL_Fixtures_Extract[[Player]:[Player]],0),MATCH(FPL_Combined[[#Headers],[Gameweek 30]],FPL_Fixtures_Extract[#Headers],0)),3))</f>
        <v>#VALUE!</v>
      </c>
      <c r="AF175" t="str">
        <f ca="1">IF(RIGHT(FPL_Combined[[#Headers],[Gameweek 31]],2)&lt;$B$622,INDEX(FPL_Results_Extract[Gameweek 06],MATCH($A175,FPL_Results_Extract[[Player]:[Player]],0)),INDEX(Team_Key[[Abbreviation]:[Abbreviation]],MATCH(LEFT(INDEX(FPL_Fixtures_Extract[],MATCH($A175,FPL_Fixtures_Extract[[Player]:[Player]],0),MATCH(FPL_Combined[[#Headers],[Gameweek 31]],FPL_Fixtures_Extract[#Headers],0)),LEN(INDEX(FPL_Fixtures_Extract[],MATCH($A175,FPL_Fixtures_Extract[[Player]:[Player]],0),MATCH(FPL_Combined[[#Headers],[Gameweek 31]],FPL_Fixtures_Extract[#Headers],0)))-4),Team_Key[[Full Name]:[Full Name]],0))&amp;RIGHT(INDEX(FPL_Fixtures_Extract[],MATCH($A175,FPL_Fixtures_Extract[[Player]:[Player]],0),MATCH(FPL_Combined[[#Headers],[Gameweek 31]],FPL_Fixtures_Extract[#Headers],0)),3))</f>
        <v>STK(H)</v>
      </c>
      <c r="AG175" t="str">
        <f ca="1">IF(RIGHT(FPL_Combined[[#Headers],[Gameweek 32]],2)&lt;$B$622,INDEX(FPL_Results_Extract[Gameweek 07],MATCH($A175,FPL_Results_Extract[[Player]:[Player]],0)),INDEX(Team_Key[[Abbreviation]:[Abbreviation]],MATCH(LEFT(INDEX(FPL_Fixtures_Extract[],MATCH($A175,FPL_Fixtures_Extract[[Player]:[Player]],0),MATCH(FPL_Combined[[#Headers],[Gameweek 32]],FPL_Fixtures_Extract[#Headers],0)),LEN(INDEX(FPL_Fixtures_Extract[],MATCH($A175,FPL_Fixtures_Extract[[Player]:[Player]],0),MATCH(FPL_Combined[[#Headers],[Gameweek 32]],FPL_Fixtures_Extract[#Headers],0)))-4),Team_Key[[Full Name]:[Full Name]],0))&amp;RIGHT(INDEX(FPL_Fixtures_Extract[],MATCH($A175,FPL_Fixtures_Extract[[Player]:[Player]],0),MATCH(FPL_Combined[[#Headers],[Gameweek 32]],FPL_Fixtures_Extract[#Headers],0)),3))</f>
        <v>ARS(A)</v>
      </c>
      <c r="AH175" t="str">
        <f ca="1">IF(RIGHT(FPL_Combined[[#Headers],[Gameweek 33]],2)&lt;$B$622,INDEX(FPL_Results_Extract[Gameweek 08],MATCH($A175,FPL_Results_Extract[[Player]:[Player]],0)),INDEX(Team_Key[[Abbreviation]:[Abbreviation]],MATCH(LEFT(INDEX(FPL_Fixtures_Extract[],MATCH($A175,FPL_Fixtures_Extract[[Player]:[Player]],0),MATCH(FPL_Combined[[#Headers],[Gameweek 33]],FPL_Fixtures_Extract[#Headers],0)),LEN(INDEX(FPL_Fixtures_Extract[],MATCH($A175,FPL_Fixtures_Extract[[Player]:[Player]],0),MATCH(FPL_Combined[[#Headers],[Gameweek 33]],FPL_Fixtures_Extract[#Headers],0)))-4),Team_Key[[Full Name]:[Full Name]],0))&amp;RIGHT(INDEX(FPL_Fixtures_Extract[],MATCH($A175,FPL_Fixtures_Extract[[Player]:[Player]],0),MATCH(FPL_Combined[[#Headers],[Gameweek 33]],FPL_Fixtures_Extract[#Headers],0)),3))</f>
        <v>EVE(H)</v>
      </c>
      <c r="AI175" t="str">
        <f ca="1">IF(RIGHT(FPL_Combined[[#Headers],[Gameweek 34]],2)&lt;$B$622,INDEX(FPL_Results_Extract[Gameweek 09],MATCH($A175,FPL_Results_Extract[[Player]:[Player]],0)),INDEX(Team_Key[[Abbreviation]:[Abbreviation]],MATCH(LEFT(INDEX(FPL_Fixtures_Extract[],MATCH($A175,FPL_Fixtures_Extract[[Player]:[Player]],0),MATCH(FPL_Combined[[#Headers],[Gameweek 34]],FPL_Fixtures_Extract[#Headers],0)),LEN(INDEX(FPL_Fixtures_Extract[],MATCH($A175,FPL_Fixtures_Extract[[Player]:[Player]],0),MATCH(FPL_Combined[[#Headers],[Gameweek 34]],FPL_Fixtures_Extract[#Headers],0)))-4),Team_Key[[Full Name]:[Full Name]],0))&amp;RIGHT(INDEX(FPL_Fixtures_Extract[],MATCH($A175,FPL_Fixtures_Extract[[Player]:[Player]],0),MATCH(FPL_Combined[[#Headers],[Gameweek 34]],FPL_Fixtures_Extract[#Headers],0)),3))</f>
        <v>WBA(A)</v>
      </c>
      <c r="AJ175" t="str">
        <f ca="1">IF(RIGHT(FPL_Combined[[#Headers],[Gameweek 35]],2)&lt;$B$622,INDEX(FPL_Results_Extract[Gameweek 10],MATCH($A175,FPL_Results_Extract[[Player]:[Player]],0)),INDEX(Team_Key[[Abbreviation]:[Abbreviation]],MATCH(LEFT(INDEX(FPL_Fixtures_Extract[],MATCH($A175,FPL_Fixtures_Extract[[Player]:[Player]],0),MATCH(FPL_Combined[[#Headers],[Gameweek 35]],FPL_Fixtures_Extract[#Headers],0)),LEN(INDEX(FPL_Fixtures_Extract[],MATCH($A175,FPL_Fixtures_Extract[[Player]:[Player]],0),MATCH(FPL_Combined[[#Headers],[Gameweek 35]],FPL_Fixtures_Extract[#Headers],0)))-4),Team_Key[[Full Name]:[Full Name]],0))&amp;RIGHT(INDEX(FPL_Fixtures_Extract[],MATCH($A175,FPL_Fixtures_Extract[[Player]:[Player]],0),MATCH(FPL_Combined[[#Headers],[Gameweek 35]],FPL_Fixtures_Extract[#Headers],0)),3))</f>
        <v>NOR(A)</v>
      </c>
      <c r="AK175" t="str">
        <f ca="1">IF(RIGHT(FPL_Combined[[#Headers],[Gameweek 36]],2)&lt;$B$622,INDEX(FPL_Results_Extract[Gameweek 11],MATCH($A175,FPL_Results_Extract[[Player]:[Player]],0)),INDEX(Team_Key[[Abbreviation]:[Abbreviation]],MATCH(LEFT(INDEX(FPL_Fixtures_Extract[],MATCH($A175,FPL_Fixtures_Extract[[Player]:[Player]],0),MATCH(FPL_Combined[[#Headers],[Gameweek 36]],FPL_Fixtures_Extract[#Headers],0)),LEN(INDEX(FPL_Fixtures_Extract[],MATCH($A175,FPL_Fixtures_Extract[[Player]:[Player]],0),MATCH(FPL_Combined[[#Headers],[Gameweek 36]],FPL_Fixtures_Extract[#Headers],0)))-4),Team_Key[[Full Name]:[Full Name]],0))&amp;RIGHT(INDEX(FPL_Fixtures_Extract[],MATCH($A175,FPL_Fixtures_Extract[[Player]:[Player]],0),MATCH(FPL_Combined[[#Headers],[Gameweek 36]],FPL_Fixtures_Extract[#Headers],0)),3))</f>
        <v>AVL(H)</v>
      </c>
      <c r="AL175" t="str">
        <f ca="1">IF(RIGHT(FPL_Combined[[#Headers],[Gameweek 37]],2)&lt;$B$622,INDEX(FPL_Results_Extract[Gameweek 12],MATCH($A175,FPL_Results_Extract[[Player]:[Player]],0)),INDEX(Team_Key[[Abbreviation]:[Abbreviation]],MATCH(LEFT(INDEX(FPL_Fixtures_Extract[],MATCH($A175,FPL_Fixtures_Extract[[Player]:[Player]],0),MATCH(FPL_Combined[[#Headers],[Gameweek 37]],FPL_Fixtures_Extract[#Headers],0)),LEN(INDEX(FPL_Fixtures_Extract[],MATCH($A175,FPL_Fixtures_Extract[[Player]:[Player]],0),MATCH(FPL_Combined[[#Headers],[Gameweek 37]],FPL_Fixtures_Extract[#Headers],0)))-4),Team_Key[[Full Name]:[Full Name]],0))&amp;RIGHT(INDEX(FPL_Fixtures_Extract[],MATCH($A175,FPL_Fixtures_Extract[[Player]:[Player]],0),MATCH(FPL_Combined[[#Headers],[Gameweek 37]],FPL_Fixtures_Extract[#Headers],0)),3))</f>
        <v>LIV(A)</v>
      </c>
      <c r="AM175" t="str">
        <f ca="1">IF(RIGHT(FPL_Combined[[#Headers],[Gameweek 38]],2)&lt;$B$622,INDEX(FPL_Results_Extract[Gameweek 13],MATCH($A175,FPL_Results_Extract[[Player]:[Player]],0)),INDEX(Team_Key[[Abbreviation]:[Abbreviation]],MATCH(LEFT(INDEX(FPL_Fixtures_Extract[],MATCH($A175,FPL_Fixtures_Extract[[Player]:[Player]],0),MATCH(FPL_Combined[[#Headers],[Gameweek 38]],FPL_Fixtures_Extract[#Headers],0)),LEN(INDEX(FPL_Fixtures_Extract[],MATCH($A175,FPL_Fixtures_Extract[[Player]:[Player]],0),MATCH(FPL_Combined[[#Headers],[Gameweek 38]],FPL_Fixtures_Extract[#Headers],0)))-4),Team_Key[[Full Name]:[Full Name]],0))&amp;RIGHT(INDEX(FPL_Fixtures_Extract[],MATCH($A175,FPL_Fixtures_Extract[[Player]:[Player]],0),MATCH(FPL_Combined[[#Headers],[Gameweek 38]],FPL_Fixtures_Extract[#Headers],0)),3))</f>
        <v>SUN(H)</v>
      </c>
    </row>
    <row r="176" spans="1:39" x14ac:dyDescent="0.45">
      <c r="A176" t="s">
        <v>178</v>
      </c>
      <c r="B176" t="str">
        <f ca="1">IF(RIGHT(FPL_Combined[[#Headers],[Gameweek 01]],2)&lt;$B$622,INDEX(FPL_Results_Extract[Gameweek 01],MATCH($A176,FPL_Results_Extract[[Player]:[Player]],0)),INDEX(Team_Key[[Abbreviation]:[Abbreviation]],MATCH(LEFT(INDEX(FPL_Fixtures_Extract[],MATCH($A176,FPL_Fixtures_Extract[[Player]:[Player]],0),MATCH(FPL_Combined[[#Headers],[Gameweek 01]],FPL_Fixtures_Extract[#Headers],0)),LEN(INDEX(FPL_Fixtures_Extract[],MATCH($A176,FPL_Fixtures_Extract[[Player]:[Player]],0),MATCH(FPL_Combined[[#Headers],[Gameweek 01]],FPL_Fixtures_Extract[#Headers],0)))-4),Team_Key[[Full Name]:[Full Name]],0))&amp;RIGHT(INDEX(FPL_Fixtures_Extract[],MATCH($A176,FPL_Fixtures_Extract[[Player]:[Player]],0),MATCH(FPL_Combined[[#Headers],[Gameweek 01]],FPL_Fixtures_Extract[#Headers],0)),3))</f>
        <v>SUN(H) 4-2</v>
      </c>
      <c r="C176" t="str">
        <f ca="1">IF(RIGHT(FPL_Combined[[#Headers],[Gameweek 02]],2)&lt;$B$622,INDEX(FPL_Results_Extract[Gameweek 02],MATCH($A176,FPL_Results_Extract[[Player]:[Player]],0)),INDEX(Team_Key[[Abbreviation]:[Abbreviation]],MATCH(LEFT(INDEX(FPL_Fixtures_Extract[],MATCH($A176,FPL_Fixtures_Extract[[Player]:[Player]],0),MATCH(FPL_Combined[[#Headers],[Gameweek 02]],FPL_Fixtures_Extract[#Headers],0)),LEN(INDEX(FPL_Fixtures_Extract[],MATCH($A176,FPL_Fixtures_Extract[[Player]:[Player]],0),MATCH(FPL_Combined[[#Headers],[Gameweek 02]],FPL_Fixtures_Extract[#Headers],0)))-4),Team_Key[[Full Name]:[Full Name]],0))&amp;RIGHT(INDEX(FPL_Fixtures_Extract[],MATCH($A176,FPL_Fixtures_Extract[[Player]:[Player]],0),MATCH(FPL_Combined[[#Headers],[Gameweek 02]],FPL_Fixtures_Extract[#Headers],0)),3))</f>
        <v>WHU(A) 2-1</v>
      </c>
      <c r="D176" t="str">
        <f ca="1">IF(RIGHT(FPL_Combined[[#Headers],[Gameweek 03]],2)&lt;$B$622,INDEX(FPL_Results_Extract[Gameweek 03],MATCH($A176,FPL_Results_Extract[[Player]:[Player]],0)),INDEX(Team_Key[[Abbreviation]:[Abbreviation]],MATCH(LEFT(INDEX(FPL_Fixtures_Extract[],MATCH($A176,FPL_Fixtures_Extract[[Player]:[Player]],0),MATCH(FPL_Combined[[#Headers],[Gameweek 03]],FPL_Fixtures_Extract[#Headers],0)),LEN(INDEX(FPL_Fixtures_Extract[],MATCH($A176,FPL_Fixtures_Extract[[Player]:[Player]],0),MATCH(FPL_Combined[[#Headers],[Gameweek 03]],FPL_Fixtures_Extract[#Headers],0)))-4),Team_Key[[Full Name]:[Full Name]],0))&amp;RIGHT(INDEX(FPL_Fixtures_Extract[],MATCH($A176,FPL_Fixtures_Extract[[Player]:[Player]],0),MATCH(FPL_Combined[[#Headers],[Gameweek 03]],FPL_Fixtures_Extract[#Headers],0)),3))</f>
        <v>TOT(H) 1-1</v>
      </c>
      <c r="E176" t="str">
        <f ca="1">IF(RIGHT(FPL_Combined[[#Headers],[Gameweek 04]],2)&lt;$B$622,INDEX(FPL_Results_Extract[Gameweek 04],MATCH($A176,FPL_Results_Extract[[Player]:[Player]],0)),INDEX(Team_Key[[Abbreviation]:[Abbreviation]],MATCH(LEFT(INDEX(FPL_Fixtures_Extract[],MATCH($A176,FPL_Fixtures_Extract[[Player]:[Player]],0),MATCH(FPL_Combined[[#Headers],[Gameweek 04]],FPL_Fixtures_Extract[#Headers],0)),LEN(INDEX(FPL_Fixtures_Extract[],MATCH($A176,FPL_Fixtures_Extract[[Player]:[Player]],0),MATCH(FPL_Combined[[#Headers],[Gameweek 04]],FPL_Fixtures_Extract[#Headers],0)))-4),Team_Key[[Full Name]:[Full Name]],0))&amp;RIGHT(INDEX(FPL_Fixtures_Extract[],MATCH($A176,FPL_Fixtures_Extract[[Player]:[Player]],0),MATCH(FPL_Combined[[#Headers],[Gameweek 04]],FPL_Fixtures_Extract[#Headers],0)),3))</f>
        <v>BOU(A) 1-1</v>
      </c>
      <c r="F176" t="str">
        <f ca="1">IF(RIGHT(FPL_Combined[[#Headers],[Gameweek 05]],2)&lt;$B$622,INDEX(FPL_Results_Extract[Gameweek 05],MATCH($A176,FPL_Results_Extract[[Player]:[Player]],0)),INDEX(Team_Key[[Abbreviation]:[Abbreviation]],MATCH(LEFT(INDEX(FPL_Fixtures_Extract[],MATCH($A176,FPL_Fixtures_Extract[[Player]:[Player]],0),MATCH(FPL_Combined[[#Headers],[Gameweek 05]],FPL_Fixtures_Extract[#Headers],0)),LEN(INDEX(FPL_Fixtures_Extract[],MATCH($A176,FPL_Fixtures_Extract[[Player]:[Player]],0),MATCH(FPL_Combined[[#Headers],[Gameweek 05]],FPL_Fixtures_Extract[#Headers],0)))-4),Team_Key[[Full Name]:[Full Name]],0))&amp;RIGHT(INDEX(FPL_Fixtures_Extract[],MATCH($A176,FPL_Fixtures_Extract[[Player]:[Player]],0),MATCH(FPL_Combined[[#Headers],[Gameweek 05]],FPL_Fixtures_Extract[#Headers],0)),3))</f>
        <v>AVL(H) 3-2</v>
      </c>
      <c r="G176" t="str">
        <f ca="1">IF(RIGHT(FPL_Combined[[#Headers],[Gameweek 06]],2)&lt;$B$622,INDEX(FPL_Results_Extract[Gameweek 06],MATCH($A176,FPL_Results_Extract[[Player]:[Player]],0)),INDEX(Team_Key[[Abbreviation]:[Abbreviation]],MATCH(LEFT(INDEX(FPL_Fixtures_Extract[],MATCH($A176,FPL_Fixtures_Extract[[Player]:[Player]],0),MATCH(FPL_Combined[[#Headers],[Gameweek 06]],FPL_Fixtures_Extract[#Headers],0)),LEN(INDEX(FPL_Fixtures_Extract[],MATCH($A176,FPL_Fixtures_Extract[[Player]:[Player]],0),MATCH(FPL_Combined[[#Headers],[Gameweek 06]],FPL_Fixtures_Extract[#Headers],0)))-4),Team_Key[[Full Name]:[Full Name]],0))&amp;RIGHT(INDEX(FPL_Fixtures_Extract[],MATCH($A176,FPL_Fixtures_Extract[[Player]:[Player]],0),MATCH(FPL_Combined[[#Headers],[Gameweek 06]],FPL_Fixtures_Extract[#Headers],0)),3))</f>
        <v>STK(A) 2-2</v>
      </c>
      <c r="H176" t="str">
        <f ca="1">IF(RIGHT(FPL_Combined[[#Headers],[Gameweek 07]],2)&lt;$B$622,INDEX(FPL_Results_Extract[Gameweek 07],MATCH($A176,FPL_Results_Extract[[Player]:[Player]],0)),INDEX(Team_Key[[Abbreviation]:[Abbreviation]],MATCH(LEFT(INDEX(FPL_Fixtures_Extract[],MATCH($A176,FPL_Fixtures_Extract[[Player]:[Player]],0),MATCH(FPL_Combined[[#Headers],[Gameweek 07]],FPL_Fixtures_Extract[#Headers],0)),LEN(INDEX(FPL_Fixtures_Extract[],MATCH($A176,FPL_Fixtures_Extract[[Player]:[Player]],0),MATCH(FPL_Combined[[#Headers],[Gameweek 07]],FPL_Fixtures_Extract[#Headers],0)))-4),Team_Key[[Full Name]:[Full Name]],0))&amp;RIGHT(INDEX(FPL_Fixtures_Extract[],MATCH($A176,FPL_Fixtures_Extract[[Player]:[Player]],0),MATCH(FPL_Combined[[#Headers],[Gameweek 07]],FPL_Fixtures_Extract[#Headers],0)),3))</f>
        <v>ARS(H) 2-5</v>
      </c>
      <c r="I176" t="str">
        <f ca="1">IF(RIGHT(FPL_Combined[[#Headers],[Gameweek 08]],2)&lt;$B$622,INDEX(FPL_Results_Extract[Gameweek 08],MATCH($A176,FPL_Results_Extract[[Player]:[Player]],0)),INDEX(Team_Key[[Abbreviation]:[Abbreviation]],MATCH(LEFT(INDEX(FPL_Fixtures_Extract[],MATCH($A176,FPL_Fixtures_Extract[[Player]:[Player]],0),MATCH(FPL_Combined[[#Headers],[Gameweek 08]],FPL_Fixtures_Extract[#Headers],0)),LEN(INDEX(FPL_Fixtures_Extract[],MATCH($A176,FPL_Fixtures_Extract[[Player]:[Player]],0),MATCH(FPL_Combined[[#Headers],[Gameweek 08]],FPL_Fixtures_Extract[#Headers],0)))-4),Team_Key[[Full Name]:[Full Name]],0))&amp;RIGHT(INDEX(FPL_Fixtures_Extract[],MATCH($A176,FPL_Fixtures_Extract[[Player]:[Player]],0),MATCH(FPL_Combined[[#Headers],[Gameweek 08]],FPL_Fixtures_Extract[#Headers],0)),3))</f>
        <v>NOR(A) 2-1</v>
      </c>
      <c r="J176" t="str">
        <f ca="1">IF(RIGHT(FPL_Combined[[#Headers],[Gameweek 09]],2)&lt;$B$622,INDEX(FPL_Results_Extract[Gameweek 09],MATCH($A176,FPL_Results_Extract[[Player]:[Player]],0)),INDEX(Team_Key[[Abbreviation]:[Abbreviation]],MATCH(LEFT(INDEX(FPL_Fixtures_Extract[],MATCH($A176,FPL_Fixtures_Extract[[Player]:[Player]],0),MATCH(FPL_Combined[[#Headers],[Gameweek 09]],FPL_Fixtures_Extract[#Headers],0)),LEN(INDEX(FPL_Fixtures_Extract[],MATCH($A176,FPL_Fixtures_Extract[[Player]:[Player]],0),MATCH(FPL_Combined[[#Headers],[Gameweek 09]],FPL_Fixtures_Extract[#Headers],0)))-4),Team_Key[[Full Name]:[Full Name]],0))&amp;RIGHT(INDEX(FPL_Fixtures_Extract[],MATCH($A176,FPL_Fixtures_Extract[[Player]:[Player]],0),MATCH(FPL_Combined[[#Headers],[Gameweek 09]],FPL_Fixtures_Extract[#Headers],0)),3))</f>
        <v>SOU(A) 2-2</v>
      </c>
      <c r="K176" t="str">
        <f ca="1">IF(RIGHT(FPL_Combined[[#Headers],[Gameweek 10]],2)&lt;$B$622,INDEX(FPL_Results_Extract[Gameweek 10],MATCH($A176,FPL_Results_Extract[[Player]:[Player]],0)),INDEX(Team_Key[[Abbreviation]:[Abbreviation]],MATCH(LEFT(INDEX(FPL_Fixtures_Extract[],MATCH($A176,FPL_Fixtures_Extract[[Player]:[Player]],0),MATCH(FPL_Combined[[#Headers],[Gameweek 10]],FPL_Fixtures_Extract[#Headers],0)),LEN(INDEX(FPL_Fixtures_Extract[],MATCH($A176,FPL_Fixtures_Extract[[Player]:[Player]],0),MATCH(FPL_Combined[[#Headers],[Gameweek 10]],FPL_Fixtures_Extract[#Headers],0)))-4),Team_Key[[Full Name]:[Full Name]],0))&amp;RIGHT(INDEX(FPL_Fixtures_Extract[],MATCH($A176,FPL_Fixtures_Extract[[Player]:[Player]],0),MATCH(FPL_Combined[[#Headers],[Gameweek 10]],FPL_Fixtures_Extract[#Headers],0)),3))</f>
        <v>CRY(H) 1-0</v>
      </c>
      <c r="L176" t="str">
        <f ca="1">IF(RIGHT(FPL_Combined[[#Headers],[Gameweek 11]],2)&lt;$B$622,INDEX(FPL_Results_Extract[Gameweek 11],MATCH($A176,FPL_Results_Extract[[Player]:[Player]],0)),INDEX(Team_Key[[Abbreviation]:[Abbreviation]],MATCH(LEFT(INDEX(FPL_Fixtures_Extract[],MATCH($A176,FPL_Fixtures_Extract[[Player]:[Player]],0),MATCH(FPL_Combined[[#Headers],[Gameweek 11]],FPL_Fixtures_Extract[#Headers],0)),LEN(INDEX(FPL_Fixtures_Extract[],MATCH($A176,FPL_Fixtures_Extract[[Player]:[Player]],0),MATCH(FPL_Combined[[#Headers],[Gameweek 11]],FPL_Fixtures_Extract[#Headers],0)))-4),Team_Key[[Full Name]:[Full Name]],0))&amp;RIGHT(INDEX(FPL_Fixtures_Extract[],MATCH($A176,FPL_Fixtures_Extract[[Player]:[Player]],0),MATCH(FPL_Combined[[#Headers],[Gameweek 11]],FPL_Fixtures_Extract[#Headers],0)),3))</f>
        <v>WBA(A) 3-2</v>
      </c>
      <c r="M176" t="str">
        <f ca="1">IF(RIGHT(FPL_Combined[[#Headers],[Gameweek 12]],2)&lt;$B$622,INDEX(FPL_Results_Extract[Gameweek 12],MATCH($A176,FPL_Results_Extract[[Player]:[Player]],0)),INDEX(Team_Key[[Abbreviation]:[Abbreviation]],MATCH(LEFT(INDEX(FPL_Fixtures_Extract[],MATCH($A176,FPL_Fixtures_Extract[[Player]:[Player]],0),MATCH(FPL_Combined[[#Headers],[Gameweek 12]],FPL_Fixtures_Extract[#Headers],0)),LEN(INDEX(FPL_Fixtures_Extract[],MATCH($A176,FPL_Fixtures_Extract[[Player]:[Player]],0),MATCH(FPL_Combined[[#Headers],[Gameweek 12]],FPL_Fixtures_Extract[#Headers],0)))-4),Team_Key[[Full Name]:[Full Name]],0))&amp;RIGHT(INDEX(FPL_Fixtures_Extract[],MATCH($A176,FPL_Fixtures_Extract[[Player]:[Player]],0),MATCH(FPL_Combined[[#Headers],[Gameweek 12]],FPL_Fixtures_Extract[#Headers],0)),3))</f>
        <v>WAT(H) 2-1</v>
      </c>
      <c r="N176" t="str">
        <f ca="1">IF(RIGHT(FPL_Combined[[#Headers],[Gameweek 13]],2)&lt;$B$622,INDEX(FPL_Results_Extract[Gameweek 13],MATCH($A176,FPL_Results_Extract[[Player]:[Player]],0)),INDEX(Team_Key[[Abbreviation]:[Abbreviation]],MATCH(LEFT(INDEX(FPL_Fixtures_Extract[],MATCH($A176,FPL_Fixtures_Extract[[Player]:[Player]],0),MATCH(FPL_Combined[[#Headers],[Gameweek 13]],FPL_Fixtures_Extract[#Headers],0)),LEN(INDEX(FPL_Fixtures_Extract[],MATCH($A176,FPL_Fixtures_Extract[[Player]:[Player]],0),MATCH(FPL_Combined[[#Headers],[Gameweek 13]],FPL_Fixtures_Extract[#Headers],0)))-4),Team_Key[[Full Name]:[Full Name]],0))&amp;RIGHT(INDEX(FPL_Fixtures_Extract[],MATCH($A176,FPL_Fixtures_Extract[[Player]:[Player]],0),MATCH(FPL_Combined[[#Headers],[Gameweek 13]],FPL_Fixtures_Extract[#Headers],0)),3))</f>
        <v>NEW(A) 3-0</v>
      </c>
      <c r="O176" t="str">
        <f ca="1">IF(RIGHT(FPL_Combined[[#Headers],[Gameweek 14]],2)&lt;$B$622,INDEX(FPL_Results_Extract[Gameweek 14],MATCH($A176,FPL_Results_Extract[[Player]:[Player]],0)),INDEX(Team_Key[[Abbreviation]:[Abbreviation]],MATCH(LEFT(INDEX(FPL_Fixtures_Extract[],MATCH($A176,FPL_Fixtures_Extract[[Player]:[Player]],0),MATCH(FPL_Combined[[#Headers],[Gameweek 14]],FPL_Fixtures_Extract[#Headers],0)),LEN(INDEX(FPL_Fixtures_Extract[],MATCH($A176,FPL_Fixtures_Extract[[Player]:[Player]],0),MATCH(FPL_Combined[[#Headers],[Gameweek 14]],FPL_Fixtures_Extract[#Headers],0)))-4),Team_Key[[Full Name]:[Full Name]],0))&amp;RIGHT(INDEX(FPL_Fixtures_Extract[],MATCH($A176,FPL_Fixtures_Extract[[Player]:[Player]],0),MATCH(FPL_Combined[[#Headers],[Gameweek 14]],FPL_Fixtures_Extract[#Headers],0)),3))</f>
        <v>MUN(H) 1-1</v>
      </c>
      <c r="P176" t="str">
        <f ca="1">IF(RIGHT(FPL_Combined[[#Headers],[Gameweek 15]],2)&lt;$B$622,INDEX(FPL_Results_Extract[Gameweek 15],MATCH($A176,FPL_Results_Extract[[Player]:[Player]],0)),INDEX(Team_Key[[Abbreviation]:[Abbreviation]],MATCH(LEFT(INDEX(FPL_Fixtures_Extract[],MATCH($A176,FPL_Fixtures_Extract[[Player]:[Player]],0),MATCH(FPL_Combined[[#Headers],[Gameweek 15]],FPL_Fixtures_Extract[#Headers],0)),LEN(INDEX(FPL_Fixtures_Extract[],MATCH($A176,FPL_Fixtures_Extract[[Player]:[Player]],0),MATCH(FPL_Combined[[#Headers],[Gameweek 15]],FPL_Fixtures_Extract[#Headers],0)))-4),Team_Key[[Full Name]:[Full Name]],0))&amp;RIGHT(INDEX(FPL_Fixtures_Extract[],MATCH($A176,FPL_Fixtures_Extract[[Player]:[Player]],0),MATCH(FPL_Combined[[#Headers],[Gameweek 15]],FPL_Fixtures_Extract[#Headers],0)),3))</f>
        <v>SWA(A) 3-0</v>
      </c>
      <c r="Q176" t="str">
        <f ca="1">IF(RIGHT(FPL_Combined[[#Headers],[Gameweek 16]],2)&lt;$B$622,INDEX(FPL_Results_Extract[Gameweek 16],MATCH($A176,FPL_Results_Extract[[Player]:[Player]],0)),INDEX(Team_Key[[Abbreviation]:[Abbreviation]],MATCH(LEFT(INDEX(FPL_Fixtures_Extract[],MATCH($A176,FPL_Fixtures_Extract[[Player]:[Player]],0),MATCH(FPL_Combined[[#Headers],[Gameweek 16]],FPL_Fixtures_Extract[#Headers],0)),LEN(INDEX(FPL_Fixtures_Extract[],MATCH($A176,FPL_Fixtures_Extract[[Player]:[Player]],0),MATCH(FPL_Combined[[#Headers],[Gameweek 16]],FPL_Fixtures_Extract[#Headers],0)))-4),Team_Key[[Full Name]:[Full Name]],0))&amp;RIGHT(INDEX(FPL_Fixtures_Extract[],MATCH($A176,FPL_Fixtures_Extract[[Player]:[Player]],0),MATCH(FPL_Combined[[#Headers],[Gameweek 16]],FPL_Fixtures_Extract[#Headers],0)),3))</f>
        <v>CHE(H) 2-1</v>
      </c>
      <c r="R176" t="str">
        <f ca="1">IF(RIGHT(FPL_Combined[[#Headers],[Gameweek 17]],2)&lt;$B$622,INDEX(FPL_Results_Extract[Gameweek 17],MATCH($A176,FPL_Results_Extract[[Player]:[Player]],0)),INDEX(Team_Key[[Abbreviation]:[Abbreviation]],MATCH(LEFT(INDEX(FPL_Fixtures_Extract[],MATCH($A176,FPL_Fixtures_Extract[[Player]:[Player]],0),MATCH(FPL_Combined[[#Headers],[Gameweek 17]],FPL_Fixtures_Extract[#Headers],0)),LEN(INDEX(FPL_Fixtures_Extract[],MATCH($A176,FPL_Fixtures_Extract[[Player]:[Player]],0),MATCH(FPL_Combined[[#Headers],[Gameweek 17]],FPL_Fixtures_Extract[#Headers],0)))-4),Team_Key[[Full Name]:[Full Name]],0))&amp;RIGHT(INDEX(FPL_Fixtures_Extract[],MATCH($A176,FPL_Fixtures_Extract[[Player]:[Player]],0),MATCH(FPL_Combined[[#Headers],[Gameweek 17]],FPL_Fixtures_Extract[#Headers],0)),3))</f>
        <v>EVE(A) 3-2</v>
      </c>
      <c r="S176" t="str">
        <f ca="1">IF(RIGHT(FPL_Combined[[#Headers],[Gameweek 18]],2)&lt;$B$622,INDEX(FPL_Results_Extract[Gameweek 18],MATCH($A176,FPL_Results_Extract[[Player]:[Player]],0)),INDEX(Team_Key[[Abbreviation]:[Abbreviation]],MATCH(LEFT(INDEX(FPL_Fixtures_Extract[],MATCH($A176,FPL_Fixtures_Extract[[Player]:[Player]],0),MATCH(FPL_Combined[[#Headers],[Gameweek 18]],FPL_Fixtures_Extract[#Headers],0)),LEN(INDEX(FPL_Fixtures_Extract[],MATCH($A176,FPL_Fixtures_Extract[[Player]:[Player]],0),MATCH(FPL_Combined[[#Headers],[Gameweek 18]],FPL_Fixtures_Extract[#Headers],0)))-4),Team_Key[[Full Name]:[Full Name]],0))&amp;RIGHT(INDEX(FPL_Fixtures_Extract[],MATCH($A176,FPL_Fixtures_Extract[[Player]:[Player]],0),MATCH(FPL_Combined[[#Headers],[Gameweek 18]],FPL_Fixtures_Extract[#Headers],0)),3))</f>
        <v>LIV(A) 0-1</v>
      </c>
      <c r="T176" t="str">
        <f ca="1">IF(RIGHT(FPL_Combined[[#Headers],[Gameweek 19]],2)&lt;$B$622,INDEX(FPL_Results_Extract[Gameweek 19],MATCH($A176,FPL_Results_Extract[[Player]:[Player]],0)),INDEX(Team_Key[[Abbreviation]:[Abbreviation]],MATCH(LEFT(INDEX(FPL_Fixtures_Extract[],MATCH($A176,FPL_Fixtures_Extract[[Player]:[Player]],0),MATCH(FPL_Combined[[#Headers],[Gameweek 19]],FPL_Fixtures_Extract[#Headers],0)),LEN(INDEX(FPL_Fixtures_Extract[],MATCH($A176,FPL_Fixtures_Extract[[Player]:[Player]],0),MATCH(FPL_Combined[[#Headers],[Gameweek 19]],FPL_Fixtures_Extract[#Headers],0)))-4),Team_Key[[Full Name]:[Full Name]],0))&amp;RIGHT(INDEX(FPL_Fixtures_Extract[],MATCH($A176,FPL_Fixtures_Extract[[Player]:[Player]],0),MATCH(FPL_Combined[[#Headers],[Gameweek 19]],FPL_Fixtures_Extract[#Headers],0)),3))</f>
        <v>MCI(H) 0-0</v>
      </c>
      <c r="U176" t="str">
        <f ca="1">IF(RIGHT(FPL_Combined[[#Headers],[Gameweek 20]],2)&lt;$B$622,INDEX(FPL_Results_Extract[Gameweek 20],MATCH($A176,FPL_Results_Extract[[Player]:[Player]],0)),INDEX(Team_Key[[Abbreviation]:[Abbreviation]],MATCH(LEFT(INDEX(FPL_Fixtures_Extract[],MATCH($A176,FPL_Fixtures_Extract[[Player]:[Player]],0),MATCH(FPL_Combined[[#Headers],[Gameweek 20]],FPL_Fixtures_Extract[#Headers],0)),LEN(INDEX(FPL_Fixtures_Extract[],MATCH($A176,FPL_Fixtures_Extract[[Player]:[Player]],0),MATCH(FPL_Combined[[#Headers],[Gameweek 20]],FPL_Fixtures_Extract[#Headers],0)))-4),Team_Key[[Full Name]:[Full Name]],0))&amp;RIGHT(INDEX(FPL_Fixtures_Extract[],MATCH($A176,FPL_Fixtures_Extract[[Player]:[Player]],0),MATCH(FPL_Combined[[#Headers],[Gameweek 20]],FPL_Fixtures_Extract[#Headers],0)),3))</f>
        <v>BOU(H) 0-0</v>
      </c>
      <c r="V176" t="str">
        <f ca="1">IF(RIGHT(FPL_Combined[[#Headers],[Gameweek 21]],2)&lt;$B$622,INDEX(FPL_Results_Extract[Gameweek 21],MATCH($A176,FPL_Results_Extract[[Player]:[Player]],0)),INDEX(Team_Key[[Abbreviation]:[Abbreviation]],MATCH(LEFT(INDEX(FPL_Fixtures_Extract[],MATCH($A176,FPL_Fixtures_Extract[[Player]:[Player]],0),MATCH(FPL_Combined[[#Headers],[Gameweek 21]],FPL_Fixtures_Extract[#Headers],0)),LEN(INDEX(FPL_Fixtures_Extract[],MATCH($A176,FPL_Fixtures_Extract[[Player]:[Player]],0),MATCH(FPL_Combined[[#Headers],[Gameweek 21]],FPL_Fixtures_Extract[#Headers],0)))-4),Team_Key[[Full Name]:[Full Name]],0))&amp;RIGHT(INDEX(FPL_Fixtures_Extract[],MATCH($A176,FPL_Fixtures_Extract[[Player]:[Player]],0),MATCH(FPL_Combined[[#Headers],[Gameweek 21]],FPL_Fixtures_Extract[#Headers],0)),3))</f>
        <v>TOT(A) 1-0</v>
      </c>
      <c r="W176" t="str">
        <f ca="1">IF(RIGHT(FPL_Combined[[#Headers],[Gameweek 22]],2)&lt;$B$622,INDEX(FPL_Results_Extract[Gameweek 22],MATCH($A176,FPL_Results_Extract[[Player]:[Player]],0)),INDEX(Team_Key[[Abbreviation]:[Abbreviation]],MATCH(LEFT(INDEX(FPL_Fixtures_Extract[],MATCH($A176,FPL_Fixtures_Extract[[Player]:[Player]],0),MATCH(FPL_Combined[[#Headers],[Gameweek 22]],FPL_Fixtures_Extract[#Headers],0)),LEN(INDEX(FPL_Fixtures_Extract[],MATCH($A176,FPL_Fixtures_Extract[[Player]:[Player]],0),MATCH(FPL_Combined[[#Headers],[Gameweek 22]],FPL_Fixtures_Extract[#Headers],0)))-4),Team_Key[[Full Name]:[Full Name]],0))&amp;RIGHT(INDEX(FPL_Fixtures_Extract[],MATCH($A176,FPL_Fixtures_Extract[[Player]:[Player]],0),MATCH(FPL_Combined[[#Headers],[Gameweek 22]],FPL_Fixtures_Extract[#Headers],0)),3))</f>
        <v>AVL(A) 1-1</v>
      </c>
      <c r="X176" t="str">
        <f ca="1">IF(RIGHT(FPL_Combined[[#Headers],[Gameweek 23]],2)&lt;$B$622,INDEX(FPL_Results_Extract[Gameweek 23],MATCH($A176,FPL_Results_Extract[[Player]:[Player]],0)),INDEX(Team_Key[[Abbreviation]:[Abbreviation]],MATCH(LEFT(INDEX(FPL_Fixtures_Extract[],MATCH($A176,FPL_Fixtures_Extract[[Player]:[Player]],0),MATCH(FPL_Combined[[#Headers],[Gameweek 23]],FPL_Fixtures_Extract[#Headers],0)),LEN(INDEX(FPL_Fixtures_Extract[],MATCH($A176,FPL_Fixtures_Extract[[Player]:[Player]],0),MATCH(FPL_Combined[[#Headers],[Gameweek 23]],FPL_Fixtures_Extract[#Headers],0)))-4),Team_Key[[Full Name]:[Full Name]],0))&amp;RIGHT(INDEX(FPL_Fixtures_Extract[],MATCH($A176,FPL_Fixtures_Extract[[Player]:[Player]],0),MATCH(FPL_Combined[[#Headers],[Gameweek 23]],FPL_Fixtures_Extract[#Headers],0)),3))</f>
        <v>STK(H) 3-0</v>
      </c>
      <c r="Y176" t="str">
        <f ca="1">IF(RIGHT(FPL_Combined[[#Headers],[Gameweek 24]],2)&lt;$B$622,INDEX(FPL_Results_Extract[Team],MATCH($A176,FPL_Results_Extract[[Player]:[Player]],0)),INDEX(Team_Key[[Abbreviation]:[Abbreviation]],MATCH(LEFT(INDEX(FPL_Fixtures_Extract[],MATCH($A176,FPL_Fixtures_Extract[[Player]:[Player]],0),MATCH(FPL_Combined[[#Headers],[Gameweek 24]],FPL_Fixtures_Extract[#Headers],0)),LEN(INDEX(FPL_Fixtures_Extract[],MATCH($A176,FPL_Fixtures_Extract[[Player]:[Player]],0),MATCH(FPL_Combined[[#Headers],[Gameweek 24]],FPL_Fixtures_Extract[#Headers],0)))-4),Team_Key[[Full Name]:[Full Name]],0))&amp;RIGHT(INDEX(FPL_Fixtures_Extract[],MATCH($A176,FPL_Fixtures_Extract[[Player]:[Player]],0),MATCH(FPL_Combined[[#Headers],[Gameweek 24]],FPL_Fixtures_Extract[#Headers],0)),3))</f>
        <v>LEI</v>
      </c>
      <c r="Z176" t="str">
        <f ca="1">IF(RIGHT(FPL_Combined[[#Headers],[Gameweek 25]],2)&lt;$B$622,INDEX(FPL_Results_Extract[Player],MATCH($A176,FPL_Results_Extract[[Player]:[Player]],0)),INDEX(Team_Key[[Abbreviation]:[Abbreviation]],MATCH(LEFT(INDEX(FPL_Fixtures_Extract[],MATCH($A176,FPL_Fixtures_Extract[[Player]:[Player]],0),MATCH(FPL_Combined[[#Headers],[Gameweek 25]],FPL_Fixtures_Extract[#Headers],0)),LEN(INDEX(FPL_Fixtures_Extract[],MATCH($A176,FPL_Fixtures_Extract[[Player]:[Player]],0),MATCH(FPL_Combined[[#Headers],[Gameweek 25]],FPL_Fixtures_Extract[#Headers],0)))-4),Team_Key[[Full Name]:[Full Name]],0))&amp;RIGHT(INDEX(FPL_Fixtures_Extract[],MATCH($A176,FPL_Fixtures_Extract[[Player]:[Player]],0),MATCH(FPL_Combined[[#Headers],[Gameweek 25]],FPL_Fixtures_Extract[#Headers],0)),3))</f>
        <v>Drinkwater</v>
      </c>
      <c r="AA176" t="str">
        <f ca="1">IF(RIGHT(FPL_Combined[[#Headers],[Gameweek 26]],2)&lt;$B$622,INDEX(FPL_Results_Extract[Gameweek 01],MATCH($A176,FPL_Results_Extract[[Player]:[Player]],0)),INDEX(Team_Key[[Abbreviation]:[Abbreviation]],MATCH(LEFT(INDEX(FPL_Fixtures_Extract[],MATCH($A176,FPL_Fixtures_Extract[[Player]:[Player]],0),MATCH(FPL_Combined[[#Headers],[Gameweek 26]],FPL_Fixtures_Extract[#Headers],0)),LEN(INDEX(FPL_Fixtures_Extract[],MATCH($A176,FPL_Fixtures_Extract[[Player]:[Player]],0),MATCH(FPL_Combined[[#Headers],[Gameweek 26]],FPL_Fixtures_Extract[#Headers],0)))-4),Team_Key[[Full Name]:[Full Name]],0))&amp;RIGHT(INDEX(FPL_Fixtures_Extract[],MATCH($A176,FPL_Fixtures_Extract[[Player]:[Player]],0),MATCH(FPL_Combined[[#Headers],[Gameweek 26]],FPL_Fixtures_Extract[#Headers],0)),3))</f>
        <v>SUN(H) 4-2</v>
      </c>
      <c r="AB176" t="str">
        <f ca="1">IF(RIGHT(FPL_Combined[[#Headers],[Gameweek 27]],2)&lt;$B$622,INDEX(FPL_Results_Extract[Gameweek 02],MATCH($A176,FPL_Results_Extract[[Player]:[Player]],0)),INDEX(Team_Key[[Abbreviation]:[Abbreviation]],MATCH(LEFT(INDEX(FPL_Fixtures_Extract[],MATCH($A176,FPL_Fixtures_Extract[[Player]:[Player]],0),MATCH(FPL_Combined[[#Headers],[Gameweek 27]],FPL_Fixtures_Extract[#Headers],0)),LEN(INDEX(FPL_Fixtures_Extract[],MATCH($A176,FPL_Fixtures_Extract[[Player]:[Player]],0),MATCH(FPL_Combined[[#Headers],[Gameweek 27]],FPL_Fixtures_Extract[#Headers],0)))-4),Team_Key[[Full Name]:[Full Name]],0))&amp;RIGHT(INDEX(FPL_Fixtures_Extract[],MATCH($A176,FPL_Fixtures_Extract[[Player]:[Player]],0),MATCH(FPL_Combined[[#Headers],[Gameweek 27]],FPL_Fixtures_Extract[#Headers],0)),3))</f>
        <v>WHU(A) 2-1</v>
      </c>
      <c r="AC176" t="str">
        <f ca="1">IF(RIGHT(FPL_Combined[[#Headers],[Gameweek 28]],2)&lt;$B$622,INDEX(FPL_Results_Extract[Gameweek 03],MATCH($A176,FPL_Results_Extract[[Player]:[Player]],0)),INDEX(Team_Key[[Abbreviation]:[Abbreviation]],MATCH(LEFT(INDEX(FPL_Fixtures_Extract[],MATCH($A176,FPL_Fixtures_Extract[[Player]:[Player]],0),MATCH(FPL_Combined[[#Headers],[Gameweek 28]],FPL_Fixtures_Extract[#Headers],0)),LEN(INDEX(FPL_Fixtures_Extract[],MATCH($A176,FPL_Fixtures_Extract[[Player]:[Player]],0),MATCH(FPL_Combined[[#Headers],[Gameweek 28]],FPL_Fixtures_Extract[#Headers],0)))-4),Team_Key[[Full Name]:[Full Name]],0))&amp;RIGHT(INDEX(FPL_Fixtures_Extract[],MATCH($A176,FPL_Fixtures_Extract[[Player]:[Player]],0),MATCH(FPL_Combined[[#Headers],[Gameweek 28]],FPL_Fixtures_Extract[#Headers],0)),3))</f>
        <v>TOT(H) 1-1</v>
      </c>
      <c r="AD176" t="str">
        <f ca="1">IF(RIGHT(FPL_Combined[[#Headers],[Gameweek 29]],2)&lt;$B$622,INDEX(FPL_Results_Extract[Gameweek 04],MATCH($A176,FPL_Results_Extract[[Player]:[Player]],0)),INDEX(Team_Key[[Abbreviation]:[Abbreviation]],MATCH(LEFT(INDEX(FPL_Fixtures_Extract[],MATCH($A176,FPL_Fixtures_Extract[[Player]:[Player]],0),MATCH(FPL_Combined[[#Headers],[Gameweek 29]],FPL_Fixtures_Extract[#Headers],0)),LEN(INDEX(FPL_Fixtures_Extract[],MATCH($A176,FPL_Fixtures_Extract[[Player]:[Player]],0),MATCH(FPL_Combined[[#Headers],[Gameweek 29]],FPL_Fixtures_Extract[#Headers],0)))-4),Team_Key[[Full Name]:[Full Name]],0))&amp;RIGHT(INDEX(FPL_Fixtures_Extract[],MATCH($A176,FPL_Fixtures_Extract[[Player]:[Player]],0),MATCH(FPL_Combined[[#Headers],[Gameweek 29]],FPL_Fixtures_Extract[#Headers],0)),3))</f>
        <v>WAT(A)</v>
      </c>
      <c r="AE176" t="str">
        <f ca="1">IF(RIGHT(FPL_Combined[[#Headers],[Gameweek 30]],2)&lt;$B$622,INDEX(FPL_Results_Extract[Gameweek 05],MATCH($A176,FPL_Results_Extract[[Player]:[Player]],0)),INDEX(Team_Key[[Abbreviation]:[Abbreviation]],MATCH(LEFT(INDEX(FPL_Fixtures_Extract[],MATCH($A176,FPL_Fixtures_Extract[[Player]:[Player]],0),MATCH(FPL_Combined[[#Headers],[Gameweek 30]],FPL_Fixtures_Extract[#Headers],0)),LEN(INDEX(FPL_Fixtures_Extract[],MATCH($A176,FPL_Fixtures_Extract[[Player]:[Player]],0),MATCH(FPL_Combined[[#Headers],[Gameweek 30]],FPL_Fixtures_Extract[#Headers],0)))-4),Team_Key[[Full Name]:[Full Name]],0))&amp;RIGHT(INDEX(FPL_Fixtures_Extract[],MATCH($A176,FPL_Fixtures_Extract[[Player]:[Player]],0),MATCH(FPL_Combined[[#Headers],[Gameweek 30]],FPL_Fixtures_Extract[#Headers],0)),3))</f>
        <v>NEW(H)</v>
      </c>
      <c r="AF176" t="str">
        <f ca="1">IF(RIGHT(FPL_Combined[[#Headers],[Gameweek 31]],2)&lt;$B$622,INDEX(FPL_Results_Extract[Gameweek 06],MATCH($A176,FPL_Results_Extract[[Player]:[Player]],0)),INDEX(Team_Key[[Abbreviation]:[Abbreviation]],MATCH(LEFT(INDEX(FPL_Fixtures_Extract[],MATCH($A176,FPL_Fixtures_Extract[[Player]:[Player]],0),MATCH(FPL_Combined[[#Headers],[Gameweek 31]],FPL_Fixtures_Extract[#Headers],0)),LEN(INDEX(FPL_Fixtures_Extract[],MATCH($A176,FPL_Fixtures_Extract[[Player]:[Player]],0),MATCH(FPL_Combined[[#Headers],[Gameweek 31]],FPL_Fixtures_Extract[#Headers],0)))-4),Team_Key[[Full Name]:[Full Name]],0))&amp;RIGHT(INDEX(FPL_Fixtures_Extract[],MATCH($A176,FPL_Fixtures_Extract[[Player]:[Player]],0),MATCH(FPL_Combined[[#Headers],[Gameweek 31]],FPL_Fixtures_Extract[#Headers],0)),3))</f>
        <v>CRY(A)</v>
      </c>
      <c r="AG176" t="str">
        <f ca="1">IF(RIGHT(FPL_Combined[[#Headers],[Gameweek 32]],2)&lt;$B$622,INDEX(FPL_Results_Extract[Gameweek 07],MATCH($A176,FPL_Results_Extract[[Player]:[Player]],0)),INDEX(Team_Key[[Abbreviation]:[Abbreviation]],MATCH(LEFT(INDEX(FPL_Fixtures_Extract[],MATCH($A176,FPL_Fixtures_Extract[[Player]:[Player]],0),MATCH(FPL_Combined[[#Headers],[Gameweek 32]],FPL_Fixtures_Extract[#Headers],0)),LEN(INDEX(FPL_Fixtures_Extract[],MATCH($A176,FPL_Fixtures_Extract[[Player]:[Player]],0),MATCH(FPL_Combined[[#Headers],[Gameweek 32]],FPL_Fixtures_Extract[#Headers],0)))-4),Team_Key[[Full Name]:[Full Name]],0))&amp;RIGHT(INDEX(FPL_Fixtures_Extract[],MATCH($A176,FPL_Fixtures_Extract[[Player]:[Player]],0),MATCH(FPL_Combined[[#Headers],[Gameweek 32]],FPL_Fixtures_Extract[#Headers],0)),3))</f>
        <v>SOU(H)</v>
      </c>
      <c r="AH176" t="str">
        <f ca="1">IF(RIGHT(FPL_Combined[[#Headers],[Gameweek 33]],2)&lt;$B$622,INDEX(FPL_Results_Extract[Gameweek 08],MATCH($A176,FPL_Results_Extract[[Player]:[Player]],0)),INDEX(Team_Key[[Abbreviation]:[Abbreviation]],MATCH(LEFT(INDEX(FPL_Fixtures_Extract[],MATCH($A176,FPL_Fixtures_Extract[[Player]:[Player]],0),MATCH(FPL_Combined[[#Headers],[Gameweek 33]],FPL_Fixtures_Extract[#Headers],0)),LEN(INDEX(FPL_Fixtures_Extract[],MATCH($A176,FPL_Fixtures_Extract[[Player]:[Player]],0),MATCH(FPL_Combined[[#Headers],[Gameweek 33]],FPL_Fixtures_Extract[#Headers],0)))-4),Team_Key[[Full Name]:[Full Name]],0))&amp;RIGHT(INDEX(FPL_Fixtures_Extract[],MATCH($A176,FPL_Fixtures_Extract[[Player]:[Player]],0),MATCH(FPL_Combined[[#Headers],[Gameweek 33]],FPL_Fixtures_Extract[#Headers],0)),3))</f>
        <v>SUN(A)</v>
      </c>
      <c r="AI176" t="str">
        <f ca="1">IF(RIGHT(FPL_Combined[[#Headers],[Gameweek 34]],2)&lt;$B$622,INDEX(FPL_Results_Extract[Gameweek 09],MATCH($A176,FPL_Results_Extract[[Player]:[Player]],0)),INDEX(Team_Key[[Abbreviation]:[Abbreviation]],MATCH(LEFT(INDEX(FPL_Fixtures_Extract[],MATCH($A176,FPL_Fixtures_Extract[[Player]:[Player]],0),MATCH(FPL_Combined[[#Headers],[Gameweek 34]],FPL_Fixtures_Extract[#Headers],0)),LEN(INDEX(FPL_Fixtures_Extract[],MATCH($A176,FPL_Fixtures_Extract[[Player]:[Player]],0),MATCH(FPL_Combined[[#Headers],[Gameweek 34]],FPL_Fixtures_Extract[#Headers],0)))-4),Team_Key[[Full Name]:[Full Name]],0))&amp;RIGHT(INDEX(FPL_Fixtures_Extract[],MATCH($A176,FPL_Fixtures_Extract[[Player]:[Player]],0),MATCH(FPL_Combined[[#Headers],[Gameweek 34]],FPL_Fixtures_Extract[#Headers],0)),3))</f>
        <v>WHU(H)</v>
      </c>
      <c r="AJ176" t="str">
        <f ca="1">IF(RIGHT(FPL_Combined[[#Headers],[Gameweek 35]],2)&lt;$B$622,INDEX(FPL_Results_Extract[Gameweek 10],MATCH($A176,FPL_Results_Extract[[Player]:[Player]],0)),INDEX(Team_Key[[Abbreviation]:[Abbreviation]],MATCH(LEFT(INDEX(FPL_Fixtures_Extract[],MATCH($A176,FPL_Fixtures_Extract[[Player]:[Player]],0),MATCH(FPL_Combined[[#Headers],[Gameweek 35]],FPL_Fixtures_Extract[#Headers],0)),LEN(INDEX(FPL_Fixtures_Extract[],MATCH($A176,FPL_Fixtures_Extract[[Player]:[Player]],0),MATCH(FPL_Combined[[#Headers],[Gameweek 35]],FPL_Fixtures_Extract[#Headers],0)))-4),Team_Key[[Full Name]:[Full Name]],0))&amp;RIGHT(INDEX(FPL_Fixtures_Extract[],MATCH($A176,FPL_Fixtures_Extract[[Player]:[Player]],0),MATCH(FPL_Combined[[#Headers],[Gameweek 35]],FPL_Fixtures_Extract[#Headers],0)),3))</f>
        <v>SWA(H)</v>
      </c>
      <c r="AK176" t="str">
        <f ca="1">IF(RIGHT(FPL_Combined[[#Headers],[Gameweek 36]],2)&lt;$B$622,INDEX(FPL_Results_Extract[Gameweek 11],MATCH($A176,FPL_Results_Extract[[Player]:[Player]],0)),INDEX(Team_Key[[Abbreviation]:[Abbreviation]],MATCH(LEFT(INDEX(FPL_Fixtures_Extract[],MATCH($A176,FPL_Fixtures_Extract[[Player]:[Player]],0),MATCH(FPL_Combined[[#Headers],[Gameweek 36]],FPL_Fixtures_Extract[#Headers],0)),LEN(INDEX(FPL_Fixtures_Extract[],MATCH($A176,FPL_Fixtures_Extract[[Player]:[Player]],0),MATCH(FPL_Combined[[#Headers],[Gameweek 36]],FPL_Fixtures_Extract[#Headers],0)))-4),Team_Key[[Full Name]:[Full Name]],0))&amp;RIGHT(INDEX(FPL_Fixtures_Extract[],MATCH($A176,FPL_Fixtures_Extract[[Player]:[Player]],0),MATCH(FPL_Combined[[#Headers],[Gameweek 36]],FPL_Fixtures_Extract[#Headers],0)),3))</f>
        <v>MUN(A)</v>
      </c>
      <c r="AL176" t="str">
        <f ca="1">IF(RIGHT(FPL_Combined[[#Headers],[Gameweek 37]],2)&lt;$B$622,INDEX(FPL_Results_Extract[Gameweek 12],MATCH($A176,FPL_Results_Extract[[Player]:[Player]],0)),INDEX(Team_Key[[Abbreviation]:[Abbreviation]],MATCH(LEFT(INDEX(FPL_Fixtures_Extract[],MATCH($A176,FPL_Fixtures_Extract[[Player]:[Player]],0),MATCH(FPL_Combined[[#Headers],[Gameweek 37]],FPL_Fixtures_Extract[#Headers],0)),LEN(INDEX(FPL_Fixtures_Extract[],MATCH($A176,FPL_Fixtures_Extract[[Player]:[Player]],0),MATCH(FPL_Combined[[#Headers],[Gameweek 37]],FPL_Fixtures_Extract[#Headers],0)))-4),Team_Key[[Full Name]:[Full Name]],0))&amp;RIGHT(INDEX(FPL_Fixtures_Extract[],MATCH($A176,FPL_Fixtures_Extract[[Player]:[Player]],0),MATCH(FPL_Combined[[#Headers],[Gameweek 37]],FPL_Fixtures_Extract[#Headers],0)),3))</f>
        <v>EVE(H)</v>
      </c>
      <c r="AM176" t="str">
        <f ca="1">IF(RIGHT(FPL_Combined[[#Headers],[Gameweek 38]],2)&lt;$B$622,INDEX(FPL_Results_Extract[Gameweek 13],MATCH($A176,FPL_Results_Extract[[Player]:[Player]],0)),INDEX(Team_Key[[Abbreviation]:[Abbreviation]],MATCH(LEFT(INDEX(FPL_Fixtures_Extract[],MATCH($A176,FPL_Fixtures_Extract[[Player]:[Player]],0),MATCH(FPL_Combined[[#Headers],[Gameweek 38]],FPL_Fixtures_Extract[#Headers],0)),LEN(INDEX(FPL_Fixtures_Extract[],MATCH($A176,FPL_Fixtures_Extract[[Player]:[Player]],0),MATCH(FPL_Combined[[#Headers],[Gameweek 38]],FPL_Fixtures_Extract[#Headers],0)))-4),Team_Key[[Full Name]:[Full Name]],0))&amp;RIGHT(INDEX(FPL_Fixtures_Extract[],MATCH($A176,FPL_Fixtures_Extract[[Player]:[Player]],0),MATCH(FPL_Combined[[#Headers],[Gameweek 38]],FPL_Fixtures_Extract[#Headers],0)),3))</f>
        <v>CHE(A)</v>
      </c>
    </row>
    <row r="177" spans="1:39" x14ac:dyDescent="0.45">
      <c r="A177" t="s">
        <v>86</v>
      </c>
      <c r="B177" t="str">
        <f ca="1">IF(RIGHT(FPL_Combined[[#Headers],[Gameweek 01]],2)&lt;$B$622,INDEX(FPL_Results_Extract[Gameweek 01],MATCH($A177,FPL_Results_Extract[[Player]:[Player]],0)),INDEX(Team_Key[[Abbreviation]:[Abbreviation]],MATCH(LEFT(INDEX(FPL_Fixtures_Extract[],MATCH($A177,FPL_Fixtures_Extract[[Player]:[Player]],0),MATCH(FPL_Combined[[#Headers],[Gameweek 01]],FPL_Fixtures_Extract[#Headers],0)),LEN(INDEX(FPL_Fixtures_Extract[],MATCH($A177,FPL_Fixtures_Extract[[Player]:[Player]],0),MATCH(FPL_Combined[[#Headers],[Gameweek 01]],FPL_Fixtures_Extract[#Headers],0)))-4),Team_Key[[Full Name]:[Full Name]],0))&amp;RIGHT(INDEX(FPL_Fixtures_Extract[],MATCH($A177,FPL_Fixtures_Extract[[Player]:[Player]],0),MATCH(FPL_Combined[[#Headers],[Gameweek 01]],FPL_Fixtures_Extract[#Headers],0)),3))</f>
        <v>SOU(H) 2-2</v>
      </c>
      <c r="C177" t="str">
        <f ca="1">IF(RIGHT(FPL_Combined[[#Headers],[Gameweek 02]],2)&lt;$B$622,INDEX(FPL_Results_Extract[Gameweek 02],MATCH($A177,FPL_Results_Extract[[Player]:[Player]],0)),INDEX(Team_Key[[Abbreviation]:[Abbreviation]],MATCH(LEFT(INDEX(FPL_Fixtures_Extract[],MATCH($A177,FPL_Fixtures_Extract[[Player]:[Player]],0),MATCH(FPL_Combined[[#Headers],[Gameweek 02]],FPL_Fixtures_Extract[#Headers],0)),LEN(INDEX(FPL_Fixtures_Extract[],MATCH($A177,FPL_Fixtures_Extract[[Player]:[Player]],0),MATCH(FPL_Combined[[#Headers],[Gameweek 02]],FPL_Fixtures_Extract[#Headers],0)))-4),Team_Key[[Full Name]:[Full Name]],0))&amp;RIGHT(INDEX(FPL_Fixtures_Extract[],MATCH($A177,FPL_Fixtures_Extract[[Player]:[Player]],0),MATCH(FPL_Combined[[#Headers],[Gameweek 02]],FPL_Fixtures_Extract[#Headers],0)),3))</f>
        <v>SWA(A) 0-2</v>
      </c>
      <c r="D177" t="str">
        <f ca="1">IF(RIGHT(FPL_Combined[[#Headers],[Gameweek 03]],2)&lt;$B$622,INDEX(FPL_Results_Extract[Gameweek 03],MATCH($A177,FPL_Results_Extract[[Player]:[Player]],0)),INDEX(Team_Key[[Abbreviation]:[Abbreviation]],MATCH(LEFT(INDEX(FPL_Fixtures_Extract[],MATCH($A177,FPL_Fixtures_Extract[[Player]:[Player]],0),MATCH(FPL_Combined[[#Headers],[Gameweek 03]],FPL_Fixtures_Extract[#Headers],0)),LEN(INDEX(FPL_Fixtures_Extract[],MATCH($A177,FPL_Fixtures_Extract[[Player]:[Player]],0),MATCH(FPL_Combined[[#Headers],[Gameweek 03]],FPL_Fixtures_Extract[#Headers],0)))-4),Team_Key[[Full Name]:[Full Name]],0))&amp;RIGHT(INDEX(FPL_Fixtures_Extract[],MATCH($A177,FPL_Fixtures_Extract[[Player]:[Player]],0),MATCH(FPL_Combined[[#Headers],[Gameweek 03]],FPL_Fixtures_Extract[#Headers],0)),3))</f>
        <v>MUN(A) 0-0</v>
      </c>
      <c r="E177" t="str">
        <f ca="1">IF(RIGHT(FPL_Combined[[#Headers],[Gameweek 04]],2)&lt;$B$622,INDEX(FPL_Results_Extract[Gameweek 04],MATCH($A177,FPL_Results_Extract[[Player]:[Player]],0)),INDEX(Team_Key[[Abbreviation]:[Abbreviation]],MATCH(LEFT(INDEX(FPL_Fixtures_Extract[],MATCH($A177,FPL_Fixtures_Extract[[Player]:[Player]],0),MATCH(FPL_Combined[[#Headers],[Gameweek 04]],FPL_Fixtures_Extract[#Headers],0)),LEN(INDEX(FPL_Fixtures_Extract[],MATCH($A177,FPL_Fixtures_Extract[[Player]:[Player]],0),MATCH(FPL_Combined[[#Headers],[Gameweek 04]],FPL_Fixtures_Extract[#Headers],0)))-4),Team_Key[[Full Name]:[Full Name]],0))&amp;RIGHT(INDEX(FPL_Fixtures_Extract[],MATCH($A177,FPL_Fixtures_Extract[[Player]:[Player]],0),MATCH(FPL_Combined[[#Headers],[Gameweek 04]],FPL_Fixtures_Extract[#Headers],0)),3))</f>
        <v>ARS(H) 0-1</v>
      </c>
      <c r="F177" t="str">
        <f ca="1">IF(RIGHT(FPL_Combined[[#Headers],[Gameweek 05]],2)&lt;$B$622,INDEX(FPL_Results_Extract[Gameweek 05],MATCH($A177,FPL_Results_Extract[[Player]:[Player]],0)),INDEX(Team_Key[[Abbreviation]:[Abbreviation]],MATCH(LEFT(INDEX(FPL_Fixtures_Extract[],MATCH($A177,FPL_Fixtures_Extract[[Player]:[Player]],0),MATCH(FPL_Combined[[#Headers],[Gameweek 05]],FPL_Fixtures_Extract[#Headers],0)),LEN(INDEX(FPL_Fixtures_Extract[],MATCH($A177,FPL_Fixtures_Extract[[Player]:[Player]],0),MATCH(FPL_Combined[[#Headers],[Gameweek 05]],FPL_Fixtures_Extract[#Headers],0)))-4),Team_Key[[Full Name]:[Full Name]],0))&amp;RIGHT(INDEX(FPL_Fixtures_Extract[],MATCH($A177,FPL_Fixtures_Extract[[Player]:[Player]],0),MATCH(FPL_Combined[[#Headers],[Gameweek 05]],FPL_Fixtures_Extract[#Headers],0)),3))</f>
        <v>WHU(A) 0-2</v>
      </c>
      <c r="G177" t="str">
        <f ca="1">IF(RIGHT(FPL_Combined[[#Headers],[Gameweek 06]],2)&lt;$B$622,INDEX(FPL_Results_Extract[Gameweek 06],MATCH($A177,FPL_Results_Extract[[Player]:[Player]],0)),INDEX(Team_Key[[Abbreviation]:[Abbreviation]],MATCH(LEFT(INDEX(FPL_Fixtures_Extract[],MATCH($A177,FPL_Fixtures_Extract[[Player]:[Player]],0),MATCH(FPL_Combined[[#Headers],[Gameweek 06]],FPL_Fixtures_Extract[#Headers],0)),LEN(INDEX(FPL_Fixtures_Extract[],MATCH($A177,FPL_Fixtures_Extract[[Player]:[Player]],0),MATCH(FPL_Combined[[#Headers],[Gameweek 06]],FPL_Fixtures_Extract[#Headers],0)))-4),Team_Key[[Full Name]:[Full Name]],0))&amp;RIGHT(INDEX(FPL_Fixtures_Extract[],MATCH($A177,FPL_Fixtures_Extract[[Player]:[Player]],0),MATCH(FPL_Combined[[#Headers],[Gameweek 06]],FPL_Fixtures_Extract[#Headers],0)),3))</f>
        <v>WAT(H) 1-2</v>
      </c>
      <c r="H177" t="str">
        <f ca="1">IF(RIGHT(FPL_Combined[[#Headers],[Gameweek 07]],2)&lt;$B$622,INDEX(FPL_Results_Extract[Gameweek 07],MATCH($A177,FPL_Results_Extract[[Player]:[Player]],0)),INDEX(Team_Key[[Abbreviation]:[Abbreviation]],MATCH(LEFT(INDEX(FPL_Fixtures_Extract[],MATCH($A177,FPL_Fixtures_Extract[[Player]:[Player]],0),MATCH(FPL_Combined[[#Headers],[Gameweek 07]],FPL_Fixtures_Extract[#Headers],0)),LEN(INDEX(FPL_Fixtures_Extract[],MATCH($A177,FPL_Fixtures_Extract[[Player]:[Player]],0),MATCH(FPL_Combined[[#Headers],[Gameweek 07]],FPL_Fixtures_Extract[#Headers],0)))-4),Team_Key[[Full Name]:[Full Name]],0))&amp;RIGHT(INDEX(FPL_Fixtures_Extract[],MATCH($A177,FPL_Fixtures_Extract[[Player]:[Player]],0),MATCH(FPL_Combined[[#Headers],[Gameweek 07]],FPL_Fixtures_Extract[#Headers],0)),3))</f>
        <v>CHE(H) 2-2</v>
      </c>
      <c r="I177" t="str">
        <f ca="1">IF(RIGHT(FPL_Combined[[#Headers],[Gameweek 08]],2)&lt;$B$622,INDEX(FPL_Results_Extract[Gameweek 08],MATCH($A177,FPL_Results_Extract[[Player]:[Player]],0)),INDEX(Team_Key[[Abbreviation]:[Abbreviation]],MATCH(LEFT(INDEX(FPL_Fixtures_Extract[],MATCH($A177,FPL_Fixtures_Extract[[Player]:[Player]],0),MATCH(FPL_Combined[[#Headers],[Gameweek 08]],FPL_Fixtures_Extract[#Headers],0)),LEN(INDEX(FPL_Fixtures_Extract[],MATCH($A177,FPL_Fixtures_Extract[[Player]:[Player]],0),MATCH(FPL_Combined[[#Headers],[Gameweek 08]],FPL_Fixtures_Extract[#Headers],0)))-4),Team_Key[[Full Name]:[Full Name]],0))&amp;RIGHT(INDEX(FPL_Fixtures_Extract[],MATCH($A177,FPL_Fixtures_Extract[[Player]:[Player]],0),MATCH(FPL_Combined[[#Headers],[Gameweek 08]],FPL_Fixtures_Extract[#Headers],0)),3))</f>
        <v>MCI(A) 1-6</v>
      </c>
      <c r="J177" t="str">
        <f ca="1">IF(RIGHT(FPL_Combined[[#Headers],[Gameweek 09]],2)&lt;$B$622,INDEX(FPL_Results_Extract[Gameweek 09],MATCH($A177,FPL_Results_Extract[[Player]:[Player]],0)),INDEX(Team_Key[[Abbreviation]:[Abbreviation]],MATCH(LEFT(INDEX(FPL_Fixtures_Extract[],MATCH($A177,FPL_Fixtures_Extract[[Player]:[Player]],0),MATCH(FPL_Combined[[#Headers],[Gameweek 09]],FPL_Fixtures_Extract[#Headers],0)),LEN(INDEX(FPL_Fixtures_Extract[],MATCH($A177,FPL_Fixtures_Extract[[Player]:[Player]],0),MATCH(FPL_Combined[[#Headers],[Gameweek 09]],FPL_Fixtures_Extract[#Headers],0)))-4),Team_Key[[Full Name]:[Full Name]],0))&amp;RIGHT(INDEX(FPL_Fixtures_Extract[],MATCH($A177,FPL_Fixtures_Extract[[Player]:[Player]],0),MATCH(FPL_Combined[[#Headers],[Gameweek 09]],FPL_Fixtures_Extract[#Headers],0)),3))</f>
        <v>NOR(H) 6-2</v>
      </c>
      <c r="K177" t="str">
        <f ca="1">IF(RIGHT(FPL_Combined[[#Headers],[Gameweek 10]],2)&lt;$B$622,INDEX(FPL_Results_Extract[Gameweek 10],MATCH($A177,FPL_Results_Extract[[Player]:[Player]],0)),INDEX(Team_Key[[Abbreviation]:[Abbreviation]],MATCH(LEFT(INDEX(FPL_Fixtures_Extract[],MATCH($A177,FPL_Fixtures_Extract[[Player]:[Player]],0),MATCH(FPL_Combined[[#Headers],[Gameweek 10]],FPL_Fixtures_Extract[#Headers],0)),LEN(INDEX(FPL_Fixtures_Extract[],MATCH($A177,FPL_Fixtures_Extract[[Player]:[Player]],0),MATCH(FPL_Combined[[#Headers],[Gameweek 10]],FPL_Fixtures_Extract[#Headers],0)))-4),Team_Key[[Full Name]:[Full Name]],0))&amp;RIGHT(INDEX(FPL_Fixtures_Extract[],MATCH($A177,FPL_Fixtures_Extract[[Player]:[Player]],0),MATCH(FPL_Combined[[#Headers],[Gameweek 10]],FPL_Fixtures_Extract[#Headers],0)),3))</f>
        <v>SUN(A) 0-3</v>
      </c>
      <c r="L177" t="str">
        <f ca="1">IF(RIGHT(FPL_Combined[[#Headers],[Gameweek 11]],2)&lt;$B$622,INDEX(FPL_Results_Extract[Gameweek 11],MATCH($A177,FPL_Results_Extract[[Player]:[Player]],0)),INDEX(Team_Key[[Abbreviation]:[Abbreviation]],MATCH(LEFT(INDEX(FPL_Fixtures_Extract[],MATCH($A177,FPL_Fixtures_Extract[[Player]:[Player]],0),MATCH(FPL_Combined[[#Headers],[Gameweek 11]],FPL_Fixtures_Extract[#Headers],0)),LEN(INDEX(FPL_Fixtures_Extract[],MATCH($A177,FPL_Fixtures_Extract[[Player]:[Player]],0),MATCH(FPL_Combined[[#Headers],[Gameweek 11]],FPL_Fixtures_Extract[#Headers],0)))-4),Team_Key[[Full Name]:[Full Name]],0))&amp;RIGHT(INDEX(FPL_Fixtures_Extract[],MATCH($A177,FPL_Fixtures_Extract[[Player]:[Player]],0),MATCH(FPL_Combined[[#Headers],[Gameweek 11]],FPL_Fixtures_Extract[#Headers],0)),3))</f>
        <v>STK(H) 0-0</v>
      </c>
      <c r="M177" t="str">
        <f ca="1">IF(RIGHT(FPL_Combined[[#Headers],[Gameweek 12]],2)&lt;$B$622,INDEX(FPL_Results_Extract[Gameweek 12],MATCH($A177,FPL_Results_Extract[[Player]:[Player]],0)),INDEX(Team_Key[[Abbreviation]:[Abbreviation]],MATCH(LEFT(INDEX(FPL_Fixtures_Extract[],MATCH($A177,FPL_Fixtures_Extract[[Player]:[Player]],0),MATCH(FPL_Combined[[#Headers],[Gameweek 12]],FPL_Fixtures_Extract[#Headers],0)),LEN(INDEX(FPL_Fixtures_Extract[],MATCH($A177,FPL_Fixtures_Extract[[Player]:[Player]],0),MATCH(FPL_Combined[[#Headers],[Gameweek 12]],FPL_Fixtures_Extract[#Headers],0)))-4),Team_Key[[Full Name]:[Full Name]],0))&amp;RIGHT(INDEX(FPL_Fixtures_Extract[],MATCH($A177,FPL_Fixtures_Extract[[Player]:[Player]],0),MATCH(FPL_Combined[[#Headers],[Gameweek 12]],FPL_Fixtures_Extract[#Headers],0)),3))</f>
        <v>BOU(A) 1-0</v>
      </c>
      <c r="N177" t="str">
        <f ca="1">IF(RIGHT(FPL_Combined[[#Headers],[Gameweek 13]],2)&lt;$B$622,INDEX(FPL_Results_Extract[Gameweek 13],MATCH($A177,FPL_Results_Extract[[Player]:[Player]],0)),INDEX(Team_Key[[Abbreviation]:[Abbreviation]],MATCH(LEFT(INDEX(FPL_Fixtures_Extract[],MATCH($A177,FPL_Fixtures_Extract[[Player]:[Player]],0),MATCH(FPL_Combined[[#Headers],[Gameweek 13]],FPL_Fixtures_Extract[#Headers],0)),LEN(INDEX(FPL_Fixtures_Extract[],MATCH($A177,FPL_Fixtures_Extract[[Player]:[Player]],0),MATCH(FPL_Combined[[#Headers],[Gameweek 13]],FPL_Fixtures_Extract[#Headers],0)))-4),Team_Key[[Full Name]:[Full Name]],0))&amp;RIGHT(INDEX(FPL_Fixtures_Extract[],MATCH($A177,FPL_Fixtures_Extract[[Player]:[Player]],0),MATCH(FPL_Combined[[#Headers],[Gameweek 13]],FPL_Fixtures_Extract[#Headers],0)),3))</f>
        <v>LEI(H) 0-3</v>
      </c>
      <c r="O177" t="str">
        <f ca="1">IF(RIGHT(FPL_Combined[[#Headers],[Gameweek 14]],2)&lt;$B$622,INDEX(FPL_Results_Extract[Gameweek 14],MATCH($A177,FPL_Results_Extract[[Player]:[Player]],0)),INDEX(Team_Key[[Abbreviation]:[Abbreviation]],MATCH(LEFT(INDEX(FPL_Fixtures_Extract[],MATCH($A177,FPL_Fixtures_Extract[[Player]:[Player]],0),MATCH(FPL_Combined[[#Headers],[Gameweek 14]],FPL_Fixtures_Extract[#Headers],0)),LEN(INDEX(FPL_Fixtures_Extract[],MATCH($A177,FPL_Fixtures_Extract[[Player]:[Player]],0),MATCH(FPL_Combined[[#Headers],[Gameweek 14]],FPL_Fixtures_Extract[#Headers],0)))-4),Team_Key[[Full Name]:[Full Name]],0))&amp;RIGHT(INDEX(FPL_Fixtures_Extract[],MATCH($A177,FPL_Fixtures_Extract[[Player]:[Player]],0),MATCH(FPL_Combined[[#Headers],[Gameweek 14]],FPL_Fixtures_Extract[#Headers],0)),3))</f>
        <v>CRY(A) 1-5</v>
      </c>
      <c r="P177" t="str">
        <f ca="1">IF(RIGHT(FPL_Combined[[#Headers],[Gameweek 15]],2)&lt;$B$622,INDEX(FPL_Results_Extract[Gameweek 15],MATCH($A177,FPL_Results_Extract[[Player]:[Player]],0)),INDEX(Team_Key[[Abbreviation]:[Abbreviation]],MATCH(LEFT(INDEX(FPL_Fixtures_Extract[],MATCH($A177,FPL_Fixtures_Extract[[Player]:[Player]],0),MATCH(FPL_Combined[[#Headers],[Gameweek 15]],FPL_Fixtures_Extract[#Headers],0)),LEN(INDEX(FPL_Fixtures_Extract[],MATCH($A177,FPL_Fixtures_Extract[[Player]:[Player]],0),MATCH(FPL_Combined[[#Headers],[Gameweek 15]],FPL_Fixtures_Extract[#Headers],0)))-4),Team_Key[[Full Name]:[Full Name]],0))&amp;RIGHT(INDEX(FPL_Fixtures_Extract[],MATCH($A177,FPL_Fixtures_Extract[[Player]:[Player]],0),MATCH(FPL_Combined[[#Headers],[Gameweek 15]],FPL_Fixtures_Extract[#Headers],0)),3))</f>
        <v>LIV(H) 2-0</v>
      </c>
      <c r="Q177" t="str">
        <f ca="1">IF(RIGHT(FPL_Combined[[#Headers],[Gameweek 16]],2)&lt;$B$622,INDEX(FPL_Results_Extract[Gameweek 16],MATCH($A177,FPL_Results_Extract[[Player]:[Player]],0)),INDEX(Team_Key[[Abbreviation]:[Abbreviation]],MATCH(LEFT(INDEX(FPL_Fixtures_Extract[],MATCH($A177,FPL_Fixtures_Extract[[Player]:[Player]],0),MATCH(FPL_Combined[[#Headers],[Gameweek 16]],FPL_Fixtures_Extract[#Headers],0)),LEN(INDEX(FPL_Fixtures_Extract[],MATCH($A177,FPL_Fixtures_Extract[[Player]:[Player]],0),MATCH(FPL_Combined[[#Headers],[Gameweek 16]],FPL_Fixtures_Extract[#Headers],0)))-4),Team_Key[[Full Name]:[Full Name]],0))&amp;RIGHT(INDEX(FPL_Fixtures_Extract[],MATCH($A177,FPL_Fixtures_Extract[[Player]:[Player]],0),MATCH(FPL_Combined[[#Headers],[Gameweek 16]],FPL_Fixtures_Extract[#Headers],0)),3))</f>
        <v>TOT(A) 2-1</v>
      </c>
      <c r="R177" t="str">
        <f ca="1">IF(RIGHT(FPL_Combined[[#Headers],[Gameweek 17]],2)&lt;$B$622,INDEX(FPL_Results_Extract[Gameweek 17],MATCH($A177,FPL_Results_Extract[[Player]:[Player]],0)),INDEX(Team_Key[[Abbreviation]:[Abbreviation]],MATCH(LEFT(INDEX(FPL_Fixtures_Extract[],MATCH($A177,FPL_Fixtures_Extract[[Player]:[Player]],0),MATCH(FPL_Combined[[#Headers],[Gameweek 17]],FPL_Fixtures_Extract[#Headers],0)),LEN(INDEX(FPL_Fixtures_Extract[],MATCH($A177,FPL_Fixtures_Extract[[Player]:[Player]],0),MATCH(FPL_Combined[[#Headers],[Gameweek 17]],FPL_Fixtures_Extract[#Headers],0)))-4),Team_Key[[Full Name]:[Full Name]],0))&amp;RIGHT(INDEX(FPL_Fixtures_Extract[],MATCH($A177,FPL_Fixtures_Extract[[Player]:[Player]],0),MATCH(FPL_Combined[[#Headers],[Gameweek 17]],FPL_Fixtures_Extract[#Headers],0)),3))</f>
        <v>AVL(H) 1-1</v>
      </c>
      <c r="S177" t="str">
        <f ca="1">IF(RIGHT(FPL_Combined[[#Headers],[Gameweek 18]],2)&lt;$B$622,INDEX(FPL_Results_Extract[Gameweek 18],MATCH($A177,FPL_Results_Extract[[Player]:[Player]],0)),INDEX(Team_Key[[Abbreviation]:[Abbreviation]],MATCH(LEFT(INDEX(FPL_Fixtures_Extract[],MATCH($A177,FPL_Fixtures_Extract[[Player]:[Player]],0),MATCH(FPL_Combined[[#Headers],[Gameweek 18]],FPL_Fixtures_Extract[#Headers],0)),LEN(INDEX(FPL_Fixtures_Extract[],MATCH($A177,FPL_Fixtures_Extract[[Player]:[Player]],0),MATCH(FPL_Combined[[#Headers],[Gameweek 18]],FPL_Fixtures_Extract[#Headers],0)))-4),Team_Key[[Full Name]:[Full Name]],0))&amp;RIGHT(INDEX(FPL_Fixtures_Extract[],MATCH($A177,FPL_Fixtures_Extract[[Player]:[Player]],0),MATCH(FPL_Combined[[#Headers],[Gameweek 18]],FPL_Fixtures_Extract[#Headers],0)),3))</f>
        <v>EVE(H) 0-1</v>
      </c>
      <c r="T177" t="str">
        <f ca="1">IF(RIGHT(FPL_Combined[[#Headers],[Gameweek 19]],2)&lt;$B$622,INDEX(FPL_Results_Extract[Gameweek 19],MATCH($A177,FPL_Results_Extract[[Player]:[Player]],0)),INDEX(Team_Key[[Abbreviation]:[Abbreviation]],MATCH(LEFT(INDEX(FPL_Fixtures_Extract[],MATCH($A177,FPL_Fixtures_Extract[[Player]:[Player]],0),MATCH(FPL_Combined[[#Headers],[Gameweek 19]],FPL_Fixtures_Extract[#Headers],0)),LEN(INDEX(FPL_Fixtures_Extract[],MATCH($A177,FPL_Fixtures_Extract[[Player]:[Player]],0),MATCH(FPL_Combined[[#Headers],[Gameweek 19]],FPL_Fixtures_Extract[#Headers],0)))-4),Team_Key[[Full Name]:[Full Name]],0))&amp;RIGHT(INDEX(FPL_Fixtures_Extract[],MATCH($A177,FPL_Fixtures_Extract[[Player]:[Player]],0),MATCH(FPL_Combined[[#Headers],[Gameweek 19]],FPL_Fixtures_Extract[#Headers],0)),3))</f>
        <v>WBA(A) 0-1</v>
      </c>
      <c r="U177" t="str">
        <f ca="1">IF(RIGHT(FPL_Combined[[#Headers],[Gameweek 20]],2)&lt;$B$622,INDEX(FPL_Results_Extract[Gameweek 20],MATCH($A177,FPL_Results_Extract[[Player]:[Player]],0)),INDEX(Team_Key[[Abbreviation]:[Abbreviation]],MATCH(LEFT(INDEX(FPL_Fixtures_Extract[],MATCH($A177,FPL_Fixtures_Extract[[Player]:[Player]],0),MATCH(FPL_Combined[[#Headers],[Gameweek 20]],FPL_Fixtures_Extract[#Headers],0)),LEN(INDEX(FPL_Fixtures_Extract[],MATCH($A177,FPL_Fixtures_Extract[[Player]:[Player]],0),MATCH(FPL_Combined[[#Headers],[Gameweek 20]],FPL_Fixtures_Extract[#Headers],0)))-4),Team_Key[[Full Name]:[Full Name]],0))&amp;RIGHT(INDEX(FPL_Fixtures_Extract[],MATCH($A177,FPL_Fixtures_Extract[[Player]:[Player]],0),MATCH(FPL_Combined[[#Headers],[Gameweek 20]],FPL_Fixtures_Extract[#Headers],0)),3))</f>
        <v>ARS(A) 0-1</v>
      </c>
      <c r="V177" t="str">
        <f ca="1">IF(RIGHT(FPL_Combined[[#Headers],[Gameweek 21]],2)&lt;$B$622,INDEX(FPL_Results_Extract[Gameweek 21],MATCH($A177,FPL_Results_Extract[[Player]:[Player]],0)),INDEX(Team_Key[[Abbreviation]:[Abbreviation]],MATCH(LEFT(INDEX(FPL_Fixtures_Extract[],MATCH($A177,FPL_Fixtures_Extract[[Player]:[Player]],0),MATCH(FPL_Combined[[#Headers],[Gameweek 21]],FPL_Fixtures_Extract[#Headers],0)),LEN(INDEX(FPL_Fixtures_Extract[],MATCH($A177,FPL_Fixtures_Extract[[Player]:[Player]],0),MATCH(FPL_Combined[[#Headers],[Gameweek 21]],FPL_Fixtures_Extract[#Headers],0)))-4),Team_Key[[Full Name]:[Full Name]],0))&amp;RIGHT(INDEX(FPL_Fixtures_Extract[],MATCH($A177,FPL_Fixtures_Extract[[Player]:[Player]],0),MATCH(FPL_Combined[[#Headers],[Gameweek 21]],FPL_Fixtures_Extract[#Headers],0)),3))</f>
        <v>MUN(H) 3-3</v>
      </c>
      <c r="W177" t="str">
        <f ca="1">IF(RIGHT(FPL_Combined[[#Headers],[Gameweek 22]],2)&lt;$B$622,INDEX(FPL_Results_Extract[Gameweek 22],MATCH($A177,FPL_Results_Extract[[Player]:[Player]],0)),INDEX(Team_Key[[Abbreviation]:[Abbreviation]],MATCH(LEFT(INDEX(FPL_Fixtures_Extract[],MATCH($A177,FPL_Fixtures_Extract[[Player]:[Player]],0),MATCH(FPL_Combined[[#Headers],[Gameweek 22]],FPL_Fixtures_Extract[#Headers],0)),LEN(INDEX(FPL_Fixtures_Extract[],MATCH($A177,FPL_Fixtures_Extract[[Player]:[Player]],0),MATCH(FPL_Combined[[#Headers],[Gameweek 22]],FPL_Fixtures_Extract[#Headers],0)))-4),Team_Key[[Full Name]:[Full Name]],0))&amp;RIGHT(INDEX(FPL_Fixtures_Extract[],MATCH($A177,FPL_Fixtures_Extract[[Player]:[Player]],0),MATCH(FPL_Combined[[#Headers],[Gameweek 22]],FPL_Fixtures_Extract[#Headers],0)),3))</f>
        <v>WHU(H) 2-1</v>
      </c>
      <c r="X177" t="str">
        <f ca="1">IF(RIGHT(FPL_Combined[[#Headers],[Gameweek 23]],2)&lt;$B$622,INDEX(FPL_Results_Extract[Gameweek 23],MATCH($A177,FPL_Results_Extract[[Player]:[Player]],0)),INDEX(Team_Key[[Abbreviation]:[Abbreviation]],MATCH(LEFT(INDEX(FPL_Fixtures_Extract[],MATCH($A177,FPL_Fixtures_Extract[[Player]:[Player]],0),MATCH(FPL_Combined[[#Headers],[Gameweek 23]],FPL_Fixtures_Extract[#Headers],0)),LEN(INDEX(FPL_Fixtures_Extract[],MATCH($A177,FPL_Fixtures_Extract[[Player]:[Player]],0),MATCH(FPL_Combined[[#Headers],[Gameweek 23]],FPL_Fixtures_Extract[#Headers],0)))-4),Team_Key[[Full Name]:[Full Name]],0))&amp;RIGHT(INDEX(FPL_Fixtures_Extract[],MATCH($A177,FPL_Fixtures_Extract[[Player]:[Player]],0),MATCH(FPL_Combined[[#Headers],[Gameweek 23]],FPL_Fixtures_Extract[#Headers],0)),3))</f>
        <v>WAT(A) 1-2</v>
      </c>
      <c r="Y177" t="str">
        <f ca="1">IF(RIGHT(FPL_Combined[[#Headers],[Gameweek 24]],2)&lt;$B$622,INDEX(FPL_Results_Extract[Team],MATCH($A177,FPL_Results_Extract[[Player]:[Player]],0)),INDEX(Team_Key[[Abbreviation]:[Abbreviation]],MATCH(LEFT(INDEX(FPL_Fixtures_Extract[],MATCH($A177,FPL_Fixtures_Extract[[Player]:[Player]],0),MATCH(FPL_Combined[[#Headers],[Gameweek 24]],FPL_Fixtures_Extract[#Headers],0)),LEN(INDEX(FPL_Fixtures_Extract[],MATCH($A177,FPL_Fixtures_Extract[[Player]:[Player]],0),MATCH(FPL_Combined[[#Headers],[Gameweek 24]],FPL_Fixtures_Extract[#Headers],0)))-4),Team_Key[[Full Name]:[Full Name]],0))&amp;RIGHT(INDEX(FPL_Fixtures_Extract[],MATCH($A177,FPL_Fixtures_Extract[[Player]:[Player]],0),MATCH(FPL_Combined[[#Headers],[Gameweek 24]],FPL_Fixtures_Extract[#Headers],0)),3))</f>
        <v>NEW</v>
      </c>
      <c r="Z177" t="str">
        <f ca="1">IF(RIGHT(FPL_Combined[[#Headers],[Gameweek 25]],2)&lt;$B$622,INDEX(FPL_Results_Extract[Player],MATCH($A177,FPL_Results_Extract[[Player]:[Player]],0)),INDEX(Team_Key[[Abbreviation]:[Abbreviation]],MATCH(LEFT(INDEX(FPL_Fixtures_Extract[],MATCH($A177,FPL_Fixtures_Extract[[Player]:[Player]],0),MATCH(FPL_Combined[[#Headers],[Gameweek 25]],FPL_Fixtures_Extract[#Headers],0)),LEN(INDEX(FPL_Fixtures_Extract[],MATCH($A177,FPL_Fixtures_Extract[[Player]:[Player]],0),MATCH(FPL_Combined[[#Headers],[Gameweek 25]],FPL_Fixtures_Extract[#Headers],0)))-4),Team_Key[[Full Name]:[Full Name]],0))&amp;RIGHT(INDEX(FPL_Fixtures_Extract[],MATCH($A177,FPL_Fixtures_Extract[[Player]:[Player]],0),MATCH(FPL_Combined[[#Headers],[Gameweek 25]],FPL_Fixtures_Extract[#Headers],0)),3))</f>
        <v>Dummett</v>
      </c>
      <c r="AA177" t="str">
        <f ca="1">IF(RIGHT(FPL_Combined[[#Headers],[Gameweek 26]],2)&lt;$B$622,INDEX(FPL_Results_Extract[Gameweek 01],MATCH($A177,FPL_Results_Extract[[Player]:[Player]],0)),INDEX(Team_Key[[Abbreviation]:[Abbreviation]],MATCH(LEFT(INDEX(FPL_Fixtures_Extract[],MATCH($A177,FPL_Fixtures_Extract[[Player]:[Player]],0),MATCH(FPL_Combined[[#Headers],[Gameweek 26]],FPL_Fixtures_Extract[#Headers],0)),LEN(INDEX(FPL_Fixtures_Extract[],MATCH($A177,FPL_Fixtures_Extract[[Player]:[Player]],0),MATCH(FPL_Combined[[#Headers],[Gameweek 26]],FPL_Fixtures_Extract[#Headers],0)))-4),Team_Key[[Full Name]:[Full Name]],0))&amp;RIGHT(INDEX(FPL_Fixtures_Extract[],MATCH($A177,FPL_Fixtures_Extract[[Player]:[Player]],0),MATCH(FPL_Combined[[#Headers],[Gameweek 26]],FPL_Fixtures_Extract[#Headers],0)),3))</f>
        <v>SOU(H) 2-2</v>
      </c>
      <c r="AB177" t="str">
        <f ca="1">IF(RIGHT(FPL_Combined[[#Headers],[Gameweek 27]],2)&lt;$B$622,INDEX(FPL_Results_Extract[Gameweek 02],MATCH($A177,FPL_Results_Extract[[Player]:[Player]],0)),INDEX(Team_Key[[Abbreviation]:[Abbreviation]],MATCH(LEFT(INDEX(FPL_Fixtures_Extract[],MATCH($A177,FPL_Fixtures_Extract[[Player]:[Player]],0),MATCH(FPL_Combined[[#Headers],[Gameweek 27]],FPL_Fixtures_Extract[#Headers],0)),LEN(INDEX(FPL_Fixtures_Extract[],MATCH($A177,FPL_Fixtures_Extract[[Player]:[Player]],0),MATCH(FPL_Combined[[#Headers],[Gameweek 27]],FPL_Fixtures_Extract[#Headers],0)))-4),Team_Key[[Full Name]:[Full Name]],0))&amp;RIGHT(INDEX(FPL_Fixtures_Extract[],MATCH($A177,FPL_Fixtures_Extract[[Player]:[Player]],0),MATCH(FPL_Combined[[#Headers],[Gameweek 27]],FPL_Fixtures_Extract[#Headers],0)),3))</f>
        <v>SWA(A) 0-2</v>
      </c>
      <c r="AC177" t="str">
        <f ca="1">IF(RIGHT(FPL_Combined[[#Headers],[Gameweek 28]],2)&lt;$B$622,INDEX(FPL_Results_Extract[Gameweek 03],MATCH($A177,FPL_Results_Extract[[Player]:[Player]],0)),INDEX(Team_Key[[Abbreviation]:[Abbreviation]],MATCH(LEFT(INDEX(FPL_Fixtures_Extract[],MATCH($A177,FPL_Fixtures_Extract[[Player]:[Player]],0),MATCH(FPL_Combined[[#Headers],[Gameweek 28]],FPL_Fixtures_Extract[#Headers],0)),LEN(INDEX(FPL_Fixtures_Extract[],MATCH($A177,FPL_Fixtures_Extract[[Player]:[Player]],0),MATCH(FPL_Combined[[#Headers],[Gameweek 28]],FPL_Fixtures_Extract[#Headers],0)))-4),Team_Key[[Full Name]:[Full Name]],0))&amp;RIGHT(INDEX(FPL_Fixtures_Extract[],MATCH($A177,FPL_Fixtures_Extract[[Player]:[Player]],0),MATCH(FPL_Combined[[#Headers],[Gameweek 28]],FPL_Fixtures_Extract[#Headers],0)),3))</f>
        <v>MUN(A) 0-0</v>
      </c>
      <c r="AD177" t="str">
        <f ca="1">IF(RIGHT(FPL_Combined[[#Headers],[Gameweek 29]],2)&lt;$B$622,INDEX(FPL_Results_Extract[Gameweek 04],MATCH($A177,FPL_Results_Extract[[Player]:[Player]],0)),INDEX(Team_Key[[Abbreviation]:[Abbreviation]],MATCH(LEFT(INDEX(FPL_Fixtures_Extract[],MATCH($A177,FPL_Fixtures_Extract[[Player]:[Player]],0),MATCH(FPL_Combined[[#Headers],[Gameweek 29]],FPL_Fixtures_Extract[#Headers],0)),LEN(INDEX(FPL_Fixtures_Extract[],MATCH($A177,FPL_Fixtures_Extract[[Player]:[Player]],0),MATCH(FPL_Combined[[#Headers],[Gameweek 29]],FPL_Fixtures_Extract[#Headers],0)))-4),Team_Key[[Full Name]:[Full Name]],0))&amp;RIGHT(INDEX(FPL_Fixtures_Extract[],MATCH($A177,FPL_Fixtures_Extract[[Player]:[Player]],0),MATCH(FPL_Combined[[#Headers],[Gameweek 29]],FPL_Fixtures_Extract[#Headers],0)),3))</f>
        <v>BOU(H)</v>
      </c>
      <c r="AE177" t="str">
        <f ca="1">IF(RIGHT(FPL_Combined[[#Headers],[Gameweek 30]],2)&lt;$B$622,INDEX(FPL_Results_Extract[Gameweek 05],MATCH($A177,FPL_Results_Extract[[Player]:[Player]],0)),INDEX(Team_Key[[Abbreviation]:[Abbreviation]],MATCH(LEFT(INDEX(FPL_Fixtures_Extract[],MATCH($A177,FPL_Fixtures_Extract[[Player]:[Player]],0),MATCH(FPL_Combined[[#Headers],[Gameweek 30]],FPL_Fixtures_Extract[#Headers],0)),LEN(INDEX(FPL_Fixtures_Extract[],MATCH($A177,FPL_Fixtures_Extract[[Player]:[Player]],0),MATCH(FPL_Combined[[#Headers],[Gameweek 30]],FPL_Fixtures_Extract[#Headers],0)))-4),Team_Key[[Full Name]:[Full Name]],0))&amp;RIGHT(INDEX(FPL_Fixtures_Extract[],MATCH($A177,FPL_Fixtures_Extract[[Player]:[Player]],0),MATCH(FPL_Combined[[#Headers],[Gameweek 30]],FPL_Fixtures_Extract[#Headers],0)),3))</f>
        <v>LEI(A)</v>
      </c>
      <c r="AF177" t="str">
        <f ca="1">IF(RIGHT(FPL_Combined[[#Headers],[Gameweek 31]],2)&lt;$B$622,INDEX(FPL_Results_Extract[Gameweek 06],MATCH($A177,FPL_Results_Extract[[Player]:[Player]],0)),INDEX(Team_Key[[Abbreviation]:[Abbreviation]],MATCH(LEFT(INDEX(FPL_Fixtures_Extract[],MATCH($A177,FPL_Fixtures_Extract[[Player]:[Player]],0),MATCH(FPL_Combined[[#Headers],[Gameweek 31]],FPL_Fixtures_Extract[#Headers],0)),LEN(INDEX(FPL_Fixtures_Extract[],MATCH($A177,FPL_Fixtures_Extract[[Player]:[Player]],0),MATCH(FPL_Combined[[#Headers],[Gameweek 31]],FPL_Fixtures_Extract[#Headers],0)))-4),Team_Key[[Full Name]:[Full Name]],0))&amp;RIGHT(INDEX(FPL_Fixtures_Extract[],MATCH($A177,FPL_Fixtures_Extract[[Player]:[Player]],0),MATCH(FPL_Combined[[#Headers],[Gameweek 31]],FPL_Fixtures_Extract[#Headers],0)),3))</f>
        <v>SUN(H)</v>
      </c>
      <c r="AG177" t="str">
        <f ca="1">IF(RIGHT(FPL_Combined[[#Headers],[Gameweek 32]],2)&lt;$B$622,INDEX(FPL_Results_Extract[Gameweek 07],MATCH($A177,FPL_Results_Extract[[Player]:[Player]],0)),INDEX(Team_Key[[Abbreviation]:[Abbreviation]],MATCH(LEFT(INDEX(FPL_Fixtures_Extract[],MATCH($A177,FPL_Fixtures_Extract[[Player]:[Player]],0),MATCH(FPL_Combined[[#Headers],[Gameweek 32]],FPL_Fixtures_Extract[#Headers],0)),LEN(INDEX(FPL_Fixtures_Extract[],MATCH($A177,FPL_Fixtures_Extract[[Player]:[Player]],0),MATCH(FPL_Combined[[#Headers],[Gameweek 32]],FPL_Fixtures_Extract[#Headers],0)))-4),Team_Key[[Full Name]:[Full Name]],0))&amp;RIGHT(INDEX(FPL_Fixtures_Extract[],MATCH($A177,FPL_Fixtures_Extract[[Player]:[Player]],0),MATCH(FPL_Combined[[#Headers],[Gameweek 32]],FPL_Fixtures_Extract[#Headers],0)),3))</f>
        <v>NOR(A)</v>
      </c>
      <c r="AH177" t="str">
        <f ca="1">IF(RIGHT(FPL_Combined[[#Headers],[Gameweek 33]],2)&lt;$B$622,INDEX(FPL_Results_Extract[Gameweek 08],MATCH($A177,FPL_Results_Extract[[Player]:[Player]],0)),INDEX(Team_Key[[Abbreviation]:[Abbreviation]],MATCH(LEFT(INDEX(FPL_Fixtures_Extract[],MATCH($A177,FPL_Fixtures_Extract[[Player]:[Player]],0),MATCH(FPL_Combined[[#Headers],[Gameweek 33]],FPL_Fixtures_Extract[#Headers],0)),LEN(INDEX(FPL_Fixtures_Extract[],MATCH($A177,FPL_Fixtures_Extract[[Player]:[Player]],0),MATCH(FPL_Combined[[#Headers],[Gameweek 33]],FPL_Fixtures_Extract[#Headers],0)))-4),Team_Key[[Full Name]:[Full Name]],0))&amp;RIGHT(INDEX(FPL_Fixtures_Extract[],MATCH($A177,FPL_Fixtures_Extract[[Player]:[Player]],0),MATCH(FPL_Combined[[#Headers],[Gameweek 33]],FPL_Fixtures_Extract[#Headers],0)),3))</f>
        <v>SOU(A)</v>
      </c>
      <c r="AI177" t="str">
        <f ca="1">IF(RIGHT(FPL_Combined[[#Headers],[Gameweek 34]],2)&lt;$B$622,INDEX(FPL_Results_Extract[Gameweek 09],MATCH($A177,FPL_Results_Extract[[Player]:[Player]],0)),INDEX(Team_Key[[Abbreviation]:[Abbreviation]],MATCH(LEFT(INDEX(FPL_Fixtures_Extract[],MATCH($A177,FPL_Fixtures_Extract[[Player]:[Player]],0),MATCH(FPL_Combined[[#Headers],[Gameweek 34]],FPL_Fixtures_Extract[#Headers],0)),LEN(INDEX(FPL_Fixtures_Extract[],MATCH($A177,FPL_Fixtures_Extract[[Player]:[Player]],0),MATCH(FPL_Combined[[#Headers],[Gameweek 34]],FPL_Fixtures_Extract[#Headers],0)))-4),Team_Key[[Full Name]:[Full Name]],0))&amp;RIGHT(INDEX(FPL_Fixtures_Extract[],MATCH($A177,FPL_Fixtures_Extract[[Player]:[Player]],0),MATCH(FPL_Combined[[#Headers],[Gameweek 34]],FPL_Fixtures_Extract[#Headers],0)),3))</f>
        <v>SWA(H)</v>
      </c>
      <c r="AJ177" t="str">
        <f ca="1">IF(RIGHT(FPL_Combined[[#Headers],[Gameweek 35]],2)&lt;$B$622,INDEX(FPL_Results_Extract[Gameweek 10],MATCH($A177,FPL_Results_Extract[[Player]:[Player]],0)),INDEX(Team_Key[[Abbreviation]:[Abbreviation]],MATCH(LEFT(INDEX(FPL_Fixtures_Extract[],MATCH($A177,FPL_Fixtures_Extract[[Player]:[Player]],0),MATCH(FPL_Combined[[#Headers],[Gameweek 35]],FPL_Fixtures_Extract[#Headers],0)),LEN(INDEX(FPL_Fixtures_Extract[],MATCH($A177,FPL_Fixtures_Extract[[Player]:[Player]],0),MATCH(FPL_Combined[[#Headers],[Gameweek 35]],FPL_Fixtures_Extract[#Headers],0)))-4),Team_Key[[Full Name]:[Full Name]],0))&amp;RIGHT(INDEX(FPL_Fixtures_Extract[],MATCH($A177,FPL_Fixtures_Extract[[Player]:[Player]],0),MATCH(FPL_Combined[[#Headers],[Gameweek 35]],FPL_Fixtures_Extract[#Headers],0)),3))</f>
        <v>LIV(A)</v>
      </c>
      <c r="AK177" t="str">
        <f ca="1">IF(RIGHT(FPL_Combined[[#Headers],[Gameweek 36]],2)&lt;$B$622,INDEX(FPL_Results_Extract[Gameweek 11],MATCH($A177,FPL_Results_Extract[[Player]:[Player]],0)),INDEX(Team_Key[[Abbreviation]:[Abbreviation]],MATCH(LEFT(INDEX(FPL_Fixtures_Extract[],MATCH($A177,FPL_Fixtures_Extract[[Player]:[Player]],0),MATCH(FPL_Combined[[#Headers],[Gameweek 36]],FPL_Fixtures_Extract[#Headers],0)),LEN(INDEX(FPL_Fixtures_Extract[],MATCH($A177,FPL_Fixtures_Extract[[Player]:[Player]],0),MATCH(FPL_Combined[[#Headers],[Gameweek 36]],FPL_Fixtures_Extract[#Headers],0)))-4),Team_Key[[Full Name]:[Full Name]],0))&amp;RIGHT(INDEX(FPL_Fixtures_Extract[],MATCH($A177,FPL_Fixtures_Extract[[Player]:[Player]],0),MATCH(FPL_Combined[[#Headers],[Gameweek 36]],FPL_Fixtures_Extract[#Headers],0)),3))</f>
        <v>CRY(H)</v>
      </c>
      <c r="AL177" t="str">
        <f ca="1">IF(RIGHT(FPL_Combined[[#Headers],[Gameweek 37]],2)&lt;$B$622,INDEX(FPL_Results_Extract[Gameweek 12],MATCH($A177,FPL_Results_Extract[[Player]:[Player]],0)),INDEX(Team_Key[[Abbreviation]:[Abbreviation]],MATCH(LEFT(INDEX(FPL_Fixtures_Extract[],MATCH($A177,FPL_Fixtures_Extract[[Player]:[Player]],0),MATCH(FPL_Combined[[#Headers],[Gameweek 37]],FPL_Fixtures_Extract[#Headers],0)),LEN(INDEX(FPL_Fixtures_Extract[],MATCH($A177,FPL_Fixtures_Extract[[Player]:[Player]],0),MATCH(FPL_Combined[[#Headers],[Gameweek 37]],FPL_Fixtures_Extract[#Headers],0)))-4),Team_Key[[Full Name]:[Full Name]],0))&amp;RIGHT(INDEX(FPL_Fixtures_Extract[],MATCH($A177,FPL_Fixtures_Extract[[Player]:[Player]],0),MATCH(FPL_Combined[[#Headers],[Gameweek 37]],FPL_Fixtures_Extract[#Headers],0)),3))</f>
        <v>AVL(A)</v>
      </c>
      <c r="AM177" t="str">
        <f ca="1">IF(RIGHT(FPL_Combined[[#Headers],[Gameweek 38]],2)&lt;$B$622,INDEX(FPL_Results_Extract[Gameweek 13],MATCH($A177,FPL_Results_Extract[[Player]:[Player]],0)),INDEX(Team_Key[[Abbreviation]:[Abbreviation]],MATCH(LEFT(INDEX(FPL_Fixtures_Extract[],MATCH($A177,FPL_Fixtures_Extract[[Player]:[Player]],0),MATCH(FPL_Combined[[#Headers],[Gameweek 38]],FPL_Fixtures_Extract[#Headers],0)),LEN(INDEX(FPL_Fixtures_Extract[],MATCH($A177,FPL_Fixtures_Extract[[Player]:[Player]],0),MATCH(FPL_Combined[[#Headers],[Gameweek 38]],FPL_Fixtures_Extract[#Headers],0)))-4),Team_Key[[Full Name]:[Full Name]],0))&amp;RIGHT(INDEX(FPL_Fixtures_Extract[],MATCH($A177,FPL_Fixtures_Extract[[Player]:[Player]],0),MATCH(FPL_Combined[[#Headers],[Gameweek 38]],FPL_Fixtures_Extract[#Headers],0)),3))</f>
        <v>TOT(H)</v>
      </c>
    </row>
    <row r="178" spans="1:39" x14ac:dyDescent="0.45">
      <c r="A178" t="s">
        <v>480</v>
      </c>
      <c r="B178" t="str">
        <f ca="1">IF(RIGHT(FPL_Combined[[#Headers],[Gameweek 01]],2)&lt;$B$622,INDEX(FPL_Results_Extract[Gameweek 01],MATCH($A178,FPL_Results_Extract[[Player]:[Player]],0)),INDEX(Team_Key[[Abbreviation]:[Abbreviation]],MATCH(LEFT(INDEX(FPL_Fixtures_Extract[],MATCH($A178,FPL_Fixtures_Extract[[Player]:[Player]],0),MATCH(FPL_Combined[[#Headers],[Gameweek 01]],FPL_Fixtures_Extract[#Headers],0)),LEN(INDEX(FPL_Fixtures_Extract[],MATCH($A178,FPL_Fixtures_Extract[[Player]:[Player]],0),MATCH(FPL_Combined[[#Headers],[Gameweek 01]],FPL_Fixtures_Extract[#Headers],0)))-4),Team_Key[[Full Name]:[Full Name]],0))&amp;RIGHT(INDEX(FPL_Fixtures_Extract[],MATCH($A178,FPL_Fixtures_Extract[[Player]:[Player]],0),MATCH(FPL_Combined[[#Headers],[Gameweek 01]],FPL_Fixtures_Extract[#Headers],0)),3))</f>
        <v>EVE(A) 2-2</v>
      </c>
      <c r="C178" t="str">
        <f ca="1">IF(RIGHT(FPL_Combined[[#Headers],[Gameweek 02]],2)&lt;$B$622,INDEX(FPL_Results_Extract[Gameweek 02],MATCH($A178,FPL_Results_Extract[[Player]:[Player]],0)),INDEX(Team_Key[[Abbreviation]:[Abbreviation]],MATCH(LEFT(INDEX(FPL_Fixtures_Extract[],MATCH($A178,FPL_Fixtures_Extract[[Player]:[Player]],0),MATCH(FPL_Combined[[#Headers],[Gameweek 02]],FPL_Fixtures_Extract[#Headers],0)),LEN(INDEX(FPL_Fixtures_Extract[],MATCH($A178,FPL_Fixtures_Extract[[Player]:[Player]],0),MATCH(FPL_Combined[[#Headers],[Gameweek 02]],FPL_Fixtures_Extract[#Headers],0)))-4),Team_Key[[Full Name]:[Full Name]],0))&amp;RIGHT(INDEX(FPL_Fixtures_Extract[],MATCH($A178,FPL_Fixtures_Extract[[Player]:[Player]],0),MATCH(FPL_Combined[[#Headers],[Gameweek 02]],FPL_Fixtures_Extract[#Headers],0)),3))</f>
        <v>WBA(H) 0-0</v>
      </c>
      <c r="D178" t="str">
        <f ca="1">IF(RIGHT(FPL_Combined[[#Headers],[Gameweek 03]],2)&lt;$B$622,INDEX(FPL_Results_Extract[Gameweek 03],MATCH($A178,FPL_Results_Extract[[Player]:[Player]],0)),INDEX(Team_Key[[Abbreviation]:[Abbreviation]],MATCH(LEFT(INDEX(FPL_Fixtures_Extract[],MATCH($A178,FPL_Fixtures_Extract[[Player]:[Player]],0),MATCH(FPL_Combined[[#Headers],[Gameweek 03]],FPL_Fixtures_Extract[#Headers],0)),LEN(INDEX(FPL_Fixtures_Extract[],MATCH($A178,FPL_Fixtures_Extract[[Player]:[Player]],0),MATCH(FPL_Combined[[#Headers],[Gameweek 03]],FPL_Fixtures_Extract[#Headers],0)))-4),Team_Key[[Full Name]:[Full Name]],0))&amp;RIGHT(INDEX(FPL_Fixtures_Extract[],MATCH($A178,FPL_Fixtures_Extract[[Player]:[Player]],0),MATCH(FPL_Combined[[#Headers],[Gameweek 03]],FPL_Fixtures_Extract[#Headers],0)),3))</f>
        <v>SOU(H) 0-0</v>
      </c>
      <c r="E178" t="str">
        <f ca="1">IF(RIGHT(FPL_Combined[[#Headers],[Gameweek 04]],2)&lt;$B$622,INDEX(FPL_Results_Extract[Gameweek 04],MATCH($A178,FPL_Results_Extract[[Player]:[Player]],0)),INDEX(Team_Key[[Abbreviation]:[Abbreviation]],MATCH(LEFT(INDEX(FPL_Fixtures_Extract[],MATCH($A178,FPL_Fixtures_Extract[[Player]:[Player]],0),MATCH(FPL_Combined[[#Headers],[Gameweek 04]],FPL_Fixtures_Extract[#Headers],0)),LEN(INDEX(FPL_Fixtures_Extract[],MATCH($A178,FPL_Fixtures_Extract[[Player]:[Player]],0),MATCH(FPL_Combined[[#Headers],[Gameweek 04]],FPL_Fixtures_Extract[#Headers],0)))-4),Team_Key[[Full Name]:[Full Name]],0))&amp;RIGHT(INDEX(FPL_Fixtures_Extract[],MATCH($A178,FPL_Fixtures_Extract[[Player]:[Player]],0),MATCH(FPL_Combined[[#Headers],[Gameweek 04]],FPL_Fixtures_Extract[#Headers],0)),3))</f>
        <v>MCI(A) 0-2</v>
      </c>
      <c r="F178" t="str">
        <f ca="1">IF(RIGHT(FPL_Combined[[#Headers],[Gameweek 05]],2)&lt;$B$622,INDEX(FPL_Results_Extract[Gameweek 05],MATCH($A178,FPL_Results_Extract[[Player]:[Player]],0)),INDEX(Team_Key[[Abbreviation]:[Abbreviation]],MATCH(LEFT(INDEX(FPL_Fixtures_Extract[],MATCH($A178,FPL_Fixtures_Extract[[Player]:[Player]],0),MATCH(FPL_Combined[[#Headers],[Gameweek 05]],FPL_Fixtures_Extract[#Headers],0)),LEN(INDEX(FPL_Fixtures_Extract[],MATCH($A178,FPL_Fixtures_Extract[[Player]:[Player]],0),MATCH(FPL_Combined[[#Headers],[Gameweek 05]],FPL_Fixtures_Extract[#Headers],0)))-4),Team_Key[[Full Name]:[Full Name]],0))&amp;RIGHT(INDEX(FPL_Fixtures_Extract[],MATCH($A178,FPL_Fixtures_Extract[[Player]:[Player]],0),MATCH(FPL_Combined[[#Headers],[Gameweek 05]],FPL_Fixtures_Extract[#Headers],0)),3))</f>
        <v>SWA(H) 1-0</v>
      </c>
      <c r="G178" t="str">
        <f ca="1">IF(RIGHT(FPL_Combined[[#Headers],[Gameweek 06]],2)&lt;$B$622,INDEX(FPL_Results_Extract[Gameweek 06],MATCH($A178,FPL_Results_Extract[[Player]:[Player]],0)),INDEX(Team_Key[[Abbreviation]:[Abbreviation]],MATCH(LEFT(INDEX(FPL_Fixtures_Extract[],MATCH($A178,FPL_Fixtures_Extract[[Player]:[Player]],0),MATCH(FPL_Combined[[#Headers],[Gameweek 06]],FPL_Fixtures_Extract[#Headers],0)),LEN(INDEX(FPL_Fixtures_Extract[],MATCH($A178,FPL_Fixtures_Extract[[Player]:[Player]],0),MATCH(FPL_Combined[[#Headers],[Gameweek 06]],FPL_Fixtures_Extract[#Headers],0)))-4),Team_Key[[Full Name]:[Full Name]],0))&amp;RIGHT(INDEX(FPL_Fixtures_Extract[],MATCH($A178,FPL_Fixtures_Extract[[Player]:[Player]],0),MATCH(FPL_Combined[[#Headers],[Gameweek 06]],FPL_Fixtures_Extract[#Headers],0)),3))</f>
        <v>NEW(A) 2-1</v>
      </c>
      <c r="H178" t="str">
        <f ca="1">IF(RIGHT(FPL_Combined[[#Headers],[Gameweek 07]],2)&lt;$B$622,INDEX(FPL_Results_Extract[Gameweek 07],MATCH($A178,FPL_Results_Extract[[Player]:[Player]],0)),INDEX(Team_Key[[Abbreviation]:[Abbreviation]],MATCH(LEFT(INDEX(FPL_Fixtures_Extract[],MATCH($A178,FPL_Fixtures_Extract[[Player]:[Player]],0),MATCH(FPL_Combined[[#Headers],[Gameweek 07]],FPL_Fixtures_Extract[#Headers],0)),LEN(INDEX(FPL_Fixtures_Extract[],MATCH($A178,FPL_Fixtures_Extract[[Player]:[Player]],0),MATCH(FPL_Combined[[#Headers],[Gameweek 07]],FPL_Fixtures_Extract[#Headers],0)))-4),Team_Key[[Full Name]:[Full Name]],0))&amp;RIGHT(INDEX(FPL_Fixtures_Extract[],MATCH($A178,FPL_Fixtures_Extract[[Player]:[Player]],0),MATCH(FPL_Combined[[#Headers],[Gameweek 07]],FPL_Fixtures_Extract[#Headers],0)),3))</f>
        <v>CRY(H) 0-1</v>
      </c>
      <c r="I178" t="str">
        <f ca="1">IF(RIGHT(FPL_Combined[[#Headers],[Gameweek 08]],2)&lt;$B$622,INDEX(FPL_Results_Extract[Gameweek 08],MATCH($A178,FPL_Results_Extract[[Player]:[Player]],0)),INDEX(Team_Key[[Abbreviation]:[Abbreviation]],MATCH(LEFT(INDEX(FPL_Fixtures_Extract[],MATCH($A178,FPL_Fixtures_Extract[[Player]:[Player]],0),MATCH(FPL_Combined[[#Headers],[Gameweek 08]],FPL_Fixtures_Extract[#Headers],0)),LEN(INDEX(FPL_Fixtures_Extract[],MATCH($A178,FPL_Fixtures_Extract[[Player]:[Player]],0),MATCH(FPL_Combined[[#Headers],[Gameweek 08]],FPL_Fixtures_Extract[#Headers],0)))-4),Team_Key[[Full Name]:[Full Name]],0))&amp;RIGHT(INDEX(FPL_Fixtures_Extract[],MATCH($A178,FPL_Fixtures_Extract[[Player]:[Player]],0),MATCH(FPL_Combined[[#Headers],[Gameweek 08]],FPL_Fixtures_Extract[#Headers],0)),3))</f>
        <v>BOU(A) 1-1</v>
      </c>
      <c r="J178" t="str">
        <f ca="1">IF(RIGHT(FPL_Combined[[#Headers],[Gameweek 09]],2)&lt;$B$622,INDEX(FPL_Results_Extract[Gameweek 09],MATCH($A178,FPL_Results_Extract[[Player]:[Player]],0)),INDEX(Team_Key[[Abbreviation]:[Abbreviation]],MATCH(LEFT(INDEX(FPL_Fixtures_Extract[],MATCH($A178,FPL_Fixtures_Extract[[Player]:[Player]],0),MATCH(FPL_Combined[[#Headers],[Gameweek 09]],FPL_Fixtures_Extract[#Headers],0)),LEN(INDEX(FPL_Fixtures_Extract[],MATCH($A178,FPL_Fixtures_Extract[[Player]:[Player]],0),MATCH(FPL_Combined[[#Headers],[Gameweek 09]],FPL_Fixtures_Extract[#Headers],0)))-4),Team_Key[[Full Name]:[Full Name]],0))&amp;RIGHT(INDEX(FPL_Fixtures_Extract[],MATCH($A178,FPL_Fixtures_Extract[[Player]:[Player]],0),MATCH(FPL_Combined[[#Headers],[Gameweek 09]],FPL_Fixtures_Extract[#Headers],0)),3))</f>
        <v>ARS(H) 0-3</v>
      </c>
      <c r="K178" t="str">
        <f ca="1">IF(RIGHT(FPL_Combined[[#Headers],[Gameweek 10]],2)&lt;$B$622,INDEX(FPL_Results_Extract[Gameweek 10],MATCH($A178,FPL_Results_Extract[[Player]:[Player]],0)),INDEX(Team_Key[[Abbreviation]:[Abbreviation]],MATCH(LEFT(INDEX(FPL_Fixtures_Extract[],MATCH($A178,FPL_Fixtures_Extract[[Player]:[Player]],0),MATCH(FPL_Combined[[#Headers],[Gameweek 10]],FPL_Fixtures_Extract[#Headers],0)),LEN(INDEX(FPL_Fixtures_Extract[],MATCH($A178,FPL_Fixtures_Extract[[Player]:[Player]],0),MATCH(FPL_Combined[[#Headers],[Gameweek 10]],FPL_Fixtures_Extract[#Headers],0)))-4),Team_Key[[Full Name]:[Full Name]],0))&amp;RIGHT(INDEX(FPL_Fixtures_Extract[],MATCH($A178,FPL_Fixtures_Extract[[Player]:[Player]],0),MATCH(FPL_Combined[[#Headers],[Gameweek 10]],FPL_Fixtures_Extract[#Headers],0)),3))</f>
        <v>STK(A) 2-0</v>
      </c>
      <c r="L178" t="str">
        <f ca="1">IF(RIGHT(FPL_Combined[[#Headers],[Gameweek 11]],2)&lt;$B$622,INDEX(FPL_Results_Extract[Gameweek 11],MATCH($A178,FPL_Results_Extract[[Player]:[Player]],0)),INDEX(Team_Key[[Abbreviation]:[Abbreviation]],MATCH(LEFT(INDEX(FPL_Fixtures_Extract[],MATCH($A178,FPL_Fixtures_Extract[[Player]:[Player]],0),MATCH(FPL_Combined[[#Headers],[Gameweek 11]],FPL_Fixtures_Extract[#Headers],0)),LEN(INDEX(FPL_Fixtures_Extract[],MATCH($A178,FPL_Fixtures_Extract[[Player]:[Player]],0),MATCH(FPL_Combined[[#Headers],[Gameweek 11]],FPL_Fixtures_Extract[#Headers],0)))-4),Team_Key[[Full Name]:[Full Name]],0))&amp;RIGHT(INDEX(FPL_Fixtures_Extract[],MATCH($A178,FPL_Fixtures_Extract[[Player]:[Player]],0),MATCH(FPL_Combined[[#Headers],[Gameweek 11]],FPL_Fixtures_Extract[#Headers],0)),3))</f>
        <v>WHU(H) 2-0</v>
      </c>
      <c r="M178" t="str">
        <f ca="1">IF(RIGHT(FPL_Combined[[#Headers],[Gameweek 12]],2)&lt;$B$622,INDEX(FPL_Results_Extract[Gameweek 12],MATCH($A178,FPL_Results_Extract[[Player]:[Player]],0)),INDEX(Team_Key[[Abbreviation]:[Abbreviation]],MATCH(LEFT(INDEX(FPL_Fixtures_Extract[],MATCH($A178,FPL_Fixtures_Extract[[Player]:[Player]],0),MATCH(FPL_Combined[[#Headers],[Gameweek 12]],FPL_Fixtures_Extract[#Headers],0)),LEN(INDEX(FPL_Fixtures_Extract[],MATCH($A178,FPL_Fixtures_Extract[[Player]:[Player]],0),MATCH(FPL_Combined[[#Headers],[Gameweek 12]],FPL_Fixtures_Extract[#Headers],0)))-4),Team_Key[[Full Name]:[Full Name]],0))&amp;RIGHT(INDEX(FPL_Fixtures_Extract[],MATCH($A178,FPL_Fixtures_Extract[[Player]:[Player]],0),MATCH(FPL_Combined[[#Headers],[Gameweek 12]],FPL_Fixtures_Extract[#Headers],0)),3))</f>
        <v>LEI(A) 1-2</v>
      </c>
      <c r="N178" t="str">
        <f ca="1">IF(RIGHT(FPL_Combined[[#Headers],[Gameweek 13]],2)&lt;$B$622,INDEX(FPL_Results_Extract[Gameweek 13],MATCH($A178,FPL_Results_Extract[[Player]:[Player]],0)),INDEX(Team_Key[[Abbreviation]:[Abbreviation]],MATCH(LEFT(INDEX(FPL_Fixtures_Extract[],MATCH($A178,FPL_Fixtures_Extract[[Player]:[Player]],0),MATCH(FPL_Combined[[#Headers],[Gameweek 13]],FPL_Fixtures_Extract[#Headers],0)),LEN(INDEX(FPL_Fixtures_Extract[],MATCH($A178,FPL_Fixtures_Extract[[Player]:[Player]],0),MATCH(FPL_Combined[[#Headers],[Gameweek 13]],FPL_Fixtures_Extract[#Headers],0)))-4),Team_Key[[Full Name]:[Full Name]],0))&amp;RIGHT(INDEX(FPL_Fixtures_Extract[],MATCH($A178,FPL_Fixtures_Extract[[Player]:[Player]],0),MATCH(FPL_Combined[[#Headers],[Gameweek 13]],FPL_Fixtures_Extract[#Headers],0)),3))</f>
        <v>MUN(H) 1-2</v>
      </c>
      <c r="O178" t="str">
        <f ca="1">IF(RIGHT(FPL_Combined[[#Headers],[Gameweek 14]],2)&lt;$B$622,INDEX(FPL_Results_Extract[Gameweek 14],MATCH($A178,FPL_Results_Extract[[Player]:[Player]],0)),INDEX(Team_Key[[Abbreviation]:[Abbreviation]],MATCH(LEFT(INDEX(FPL_Fixtures_Extract[],MATCH($A178,FPL_Fixtures_Extract[[Player]:[Player]],0),MATCH(FPL_Combined[[#Headers],[Gameweek 14]],FPL_Fixtures_Extract[#Headers],0)),LEN(INDEX(FPL_Fixtures_Extract[],MATCH($A178,FPL_Fixtures_Extract[[Player]:[Player]],0),MATCH(FPL_Combined[[#Headers],[Gameweek 14]],FPL_Fixtures_Extract[#Headers],0)))-4),Team_Key[[Full Name]:[Full Name]],0))&amp;RIGHT(INDEX(FPL_Fixtures_Extract[],MATCH($A178,FPL_Fixtures_Extract[[Player]:[Player]],0),MATCH(FPL_Combined[[#Headers],[Gameweek 14]],FPL_Fixtures_Extract[#Headers],0)),3))</f>
        <v>AVL(A) 3-2</v>
      </c>
      <c r="P178" t="str">
        <f ca="1">IF(RIGHT(FPL_Combined[[#Headers],[Gameweek 15]],2)&lt;$B$622,INDEX(FPL_Results_Extract[Gameweek 15],MATCH($A178,FPL_Results_Extract[[Player]:[Player]],0)),INDEX(Team_Key[[Abbreviation]:[Abbreviation]],MATCH(LEFT(INDEX(FPL_Fixtures_Extract[],MATCH($A178,FPL_Fixtures_Extract[[Player]:[Player]],0),MATCH(FPL_Combined[[#Headers],[Gameweek 15]],FPL_Fixtures_Extract[#Headers],0)),LEN(INDEX(FPL_Fixtures_Extract[],MATCH($A178,FPL_Fixtures_Extract[[Player]:[Player]],0),MATCH(FPL_Combined[[#Headers],[Gameweek 15]],FPL_Fixtures_Extract[#Headers],0)))-4),Team_Key[[Full Name]:[Full Name]],0))&amp;RIGHT(INDEX(FPL_Fixtures_Extract[],MATCH($A178,FPL_Fixtures_Extract[[Player]:[Player]],0),MATCH(FPL_Combined[[#Headers],[Gameweek 15]],FPL_Fixtures_Extract[#Headers],0)),3))</f>
        <v>NOR(H) 2-0</v>
      </c>
      <c r="Q178" t="str">
        <f ca="1">IF(RIGHT(FPL_Combined[[#Headers],[Gameweek 16]],2)&lt;$B$622,INDEX(FPL_Results_Extract[Gameweek 16],MATCH($A178,FPL_Results_Extract[[Player]:[Player]],0)),INDEX(Team_Key[[Abbreviation]:[Abbreviation]],MATCH(LEFT(INDEX(FPL_Fixtures_Extract[],MATCH($A178,FPL_Fixtures_Extract[[Player]:[Player]],0),MATCH(FPL_Combined[[#Headers],[Gameweek 16]],FPL_Fixtures_Extract[#Headers],0)),LEN(INDEX(FPL_Fixtures_Extract[],MATCH($A178,FPL_Fixtures_Extract[[Player]:[Player]],0),MATCH(FPL_Combined[[#Headers],[Gameweek 16]],FPL_Fixtures_Extract[#Headers],0)))-4),Team_Key[[Full Name]:[Full Name]],0))&amp;RIGHT(INDEX(FPL_Fixtures_Extract[],MATCH($A178,FPL_Fixtures_Extract[[Player]:[Player]],0),MATCH(FPL_Combined[[#Headers],[Gameweek 16]],FPL_Fixtures_Extract[#Headers],0)),3))</f>
        <v>SUN(A) 1-0</v>
      </c>
      <c r="R178" t="str">
        <f ca="1">IF(RIGHT(FPL_Combined[[#Headers],[Gameweek 17]],2)&lt;$B$622,INDEX(FPL_Results_Extract[Gameweek 17],MATCH($A178,FPL_Results_Extract[[Player]:[Player]],0)),INDEX(Team_Key[[Abbreviation]:[Abbreviation]],MATCH(LEFT(INDEX(FPL_Fixtures_Extract[],MATCH($A178,FPL_Fixtures_Extract[[Player]:[Player]],0),MATCH(FPL_Combined[[#Headers],[Gameweek 17]],FPL_Fixtures_Extract[#Headers],0)),LEN(INDEX(FPL_Fixtures_Extract[],MATCH($A178,FPL_Fixtures_Extract[[Player]:[Player]],0),MATCH(FPL_Combined[[#Headers],[Gameweek 17]],FPL_Fixtures_Extract[#Headers],0)))-4),Team_Key[[Full Name]:[Full Name]],0))&amp;RIGHT(INDEX(FPL_Fixtures_Extract[],MATCH($A178,FPL_Fixtures_Extract[[Player]:[Player]],0),MATCH(FPL_Combined[[#Headers],[Gameweek 17]],FPL_Fixtures_Extract[#Headers],0)),3))</f>
        <v>LIV(H) 3-0</v>
      </c>
      <c r="S178" t="str">
        <f ca="1">IF(RIGHT(FPL_Combined[[#Headers],[Gameweek 18]],2)&lt;$B$622,INDEX(FPL_Results_Extract[Gameweek 18],MATCH($A178,FPL_Results_Extract[[Player]:[Player]],0)),INDEX(Team_Key[[Abbreviation]:[Abbreviation]],MATCH(LEFT(INDEX(FPL_Fixtures_Extract[],MATCH($A178,FPL_Fixtures_Extract[[Player]:[Player]],0),MATCH(FPL_Combined[[#Headers],[Gameweek 18]],FPL_Fixtures_Extract[#Headers],0)),LEN(INDEX(FPL_Fixtures_Extract[],MATCH($A178,FPL_Fixtures_Extract[[Player]:[Player]],0),MATCH(FPL_Combined[[#Headers],[Gameweek 18]],FPL_Fixtures_Extract[#Headers],0)))-4),Team_Key[[Full Name]:[Full Name]],0))&amp;RIGHT(INDEX(FPL_Fixtures_Extract[],MATCH($A178,FPL_Fixtures_Extract[[Player]:[Player]],0),MATCH(FPL_Combined[[#Headers],[Gameweek 18]],FPL_Fixtures_Extract[#Headers],0)),3))</f>
        <v>CHE(A) 2-2</v>
      </c>
      <c r="T178" t="str">
        <f ca="1">IF(RIGHT(FPL_Combined[[#Headers],[Gameweek 19]],2)&lt;$B$622,INDEX(FPL_Results_Extract[Gameweek 19],MATCH($A178,FPL_Results_Extract[[Player]:[Player]],0)),INDEX(Team_Key[[Abbreviation]:[Abbreviation]],MATCH(LEFT(INDEX(FPL_Fixtures_Extract[],MATCH($A178,FPL_Fixtures_Extract[[Player]:[Player]],0),MATCH(FPL_Combined[[#Headers],[Gameweek 19]],FPL_Fixtures_Extract[#Headers],0)),LEN(INDEX(FPL_Fixtures_Extract[],MATCH($A178,FPL_Fixtures_Extract[[Player]:[Player]],0),MATCH(FPL_Combined[[#Headers],[Gameweek 19]],FPL_Fixtures_Extract[#Headers],0)))-4),Team_Key[[Full Name]:[Full Name]],0))&amp;RIGHT(INDEX(FPL_Fixtures_Extract[],MATCH($A178,FPL_Fixtures_Extract[[Player]:[Player]],0),MATCH(FPL_Combined[[#Headers],[Gameweek 19]],FPL_Fixtures_Extract[#Headers],0)),3))</f>
        <v>TOT(H) 1-2</v>
      </c>
      <c r="U178" t="str">
        <f ca="1">IF(RIGHT(FPL_Combined[[#Headers],[Gameweek 20]],2)&lt;$B$622,INDEX(FPL_Results_Extract[Gameweek 20],MATCH($A178,FPL_Results_Extract[[Player]:[Player]],0)),INDEX(Team_Key[[Abbreviation]:[Abbreviation]],MATCH(LEFT(INDEX(FPL_Fixtures_Extract[],MATCH($A178,FPL_Fixtures_Extract[[Player]:[Player]],0),MATCH(FPL_Combined[[#Headers],[Gameweek 20]],FPL_Fixtures_Extract[#Headers],0)),LEN(INDEX(FPL_Fixtures_Extract[],MATCH($A178,FPL_Fixtures_Extract[[Player]:[Player]],0),MATCH(FPL_Combined[[#Headers],[Gameweek 20]],FPL_Fixtures_Extract[#Headers],0)))-4),Team_Key[[Full Name]:[Full Name]],0))&amp;RIGHT(INDEX(FPL_Fixtures_Extract[],MATCH($A178,FPL_Fixtures_Extract[[Player]:[Player]],0),MATCH(FPL_Combined[[#Headers],[Gameweek 20]],FPL_Fixtures_Extract[#Headers],0)),3))</f>
        <v>MCI(H) 1-2</v>
      </c>
      <c r="V178" t="str">
        <f ca="1">IF(RIGHT(FPL_Combined[[#Headers],[Gameweek 21]],2)&lt;$B$622,INDEX(FPL_Results_Extract[Gameweek 21],MATCH($A178,FPL_Results_Extract[[Player]:[Player]],0)),INDEX(Team_Key[[Abbreviation]:[Abbreviation]],MATCH(LEFT(INDEX(FPL_Fixtures_Extract[],MATCH($A178,FPL_Fixtures_Extract[[Player]:[Player]],0),MATCH(FPL_Combined[[#Headers],[Gameweek 21]],FPL_Fixtures_Extract[#Headers],0)),LEN(INDEX(FPL_Fixtures_Extract[],MATCH($A178,FPL_Fixtures_Extract[[Player]:[Player]],0),MATCH(FPL_Combined[[#Headers],[Gameweek 21]],FPL_Fixtures_Extract[#Headers],0)))-4),Team_Key[[Full Name]:[Full Name]],0))&amp;RIGHT(INDEX(FPL_Fixtures_Extract[],MATCH($A178,FPL_Fixtures_Extract[[Player]:[Player]],0),MATCH(FPL_Combined[[#Headers],[Gameweek 21]],FPL_Fixtures_Extract[#Headers],0)),3))</f>
        <v>SOU(A) 0-2</v>
      </c>
      <c r="W178" t="str">
        <f ca="1">IF(RIGHT(FPL_Combined[[#Headers],[Gameweek 22]],2)&lt;$B$622,INDEX(FPL_Results_Extract[Gameweek 22],MATCH($A178,FPL_Results_Extract[[Player]:[Player]],0)),INDEX(Team_Key[[Abbreviation]:[Abbreviation]],MATCH(LEFT(INDEX(FPL_Fixtures_Extract[],MATCH($A178,FPL_Fixtures_Extract[[Player]:[Player]],0),MATCH(FPL_Combined[[#Headers],[Gameweek 22]],FPL_Fixtures_Extract[#Headers],0)),LEN(INDEX(FPL_Fixtures_Extract[],MATCH($A178,FPL_Fixtures_Extract[[Player]:[Player]],0),MATCH(FPL_Combined[[#Headers],[Gameweek 22]],FPL_Fixtures_Extract[#Headers],0)))-4),Team_Key[[Full Name]:[Full Name]],0))&amp;RIGHT(INDEX(FPL_Fixtures_Extract[],MATCH($A178,FPL_Fixtures_Extract[[Player]:[Player]],0),MATCH(FPL_Combined[[#Headers],[Gameweek 22]],FPL_Fixtures_Extract[#Headers],0)),3))</f>
        <v>SWA(A) 0-1</v>
      </c>
      <c r="X178" t="str">
        <f ca="1">IF(RIGHT(FPL_Combined[[#Headers],[Gameweek 23]],2)&lt;$B$622,INDEX(FPL_Results_Extract[Gameweek 23],MATCH($A178,FPL_Results_Extract[[Player]:[Player]],0)),INDEX(Team_Key[[Abbreviation]:[Abbreviation]],MATCH(LEFT(INDEX(FPL_Fixtures_Extract[],MATCH($A178,FPL_Fixtures_Extract[[Player]:[Player]],0),MATCH(FPL_Combined[[#Headers],[Gameweek 23]],FPL_Fixtures_Extract[#Headers],0)),LEN(INDEX(FPL_Fixtures_Extract[],MATCH($A178,FPL_Fixtures_Extract[[Player]:[Player]],0),MATCH(FPL_Combined[[#Headers],[Gameweek 23]],FPL_Fixtures_Extract[#Headers],0)))-4),Team_Key[[Full Name]:[Full Name]],0))&amp;RIGHT(INDEX(FPL_Fixtures_Extract[],MATCH($A178,FPL_Fixtures_Extract[[Player]:[Player]],0),MATCH(FPL_Combined[[#Headers],[Gameweek 23]],FPL_Fixtures_Extract[#Headers],0)),3))</f>
        <v>NEW(H) 2-1</v>
      </c>
      <c r="Y178" t="str">
        <f ca="1">IF(RIGHT(FPL_Combined[[#Headers],[Gameweek 24]],2)&lt;$B$622,INDEX(FPL_Results_Extract[Team],MATCH($A178,FPL_Results_Extract[[Player]:[Player]],0)),INDEX(Team_Key[[Abbreviation]:[Abbreviation]],MATCH(LEFT(INDEX(FPL_Fixtures_Extract[],MATCH($A178,FPL_Fixtures_Extract[[Player]:[Player]],0),MATCH(FPL_Combined[[#Headers],[Gameweek 24]],FPL_Fixtures_Extract[#Headers],0)),LEN(INDEX(FPL_Fixtures_Extract[],MATCH($A178,FPL_Fixtures_Extract[[Player]:[Player]],0),MATCH(FPL_Combined[[#Headers],[Gameweek 24]],FPL_Fixtures_Extract[#Headers],0)))-4),Team_Key[[Full Name]:[Full Name]],0))&amp;RIGHT(INDEX(FPL_Fixtures_Extract[],MATCH($A178,FPL_Fixtures_Extract[[Player]:[Player]],0),MATCH(FPL_Combined[[#Headers],[Gameweek 24]],FPL_Fixtures_Extract[#Headers],0)),3))</f>
        <v>WAT</v>
      </c>
      <c r="Z178" t="str">
        <f ca="1">IF(RIGHT(FPL_Combined[[#Headers],[Gameweek 25]],2)&lt;$B$622,INDEX(FPL_Results_Extract[Player],MATCH($A178,FPL_Results_Extract[[Player]:[Player]],0)),INDEX(Team_Key[[Abbreviation]:[Abbreviation]],MATCH(LEFT(INDEX(FPL_Fixtures_Extract[],MATCH($A178,FPL_Fixtures_Extract[[Player]:[Player]],0),MATCH(FPL_Combined[[#Headers],[Gameweek 25]],FPL_Fixtures_Extract[#Headers],0)),LEN(INDEX(FPL_Fixtures_Extract[],MATCH($A178,FPL_Fixtures_Extract[[Player]:[Player]],0),MATCH(FPL_Combined[[#Headers],[Gameweek 25]],FPL_Fixtures_Extract[#Headers],0)))-4),Team_Key[[Full Name]:[Full Name]],0))&amp;RIGHT(INDEX(FPL_Fixtures_Extract[],MATCH($A178,FPL_Fixtures_Extract[[Player]:[Player]],0),MATCH(FPL_Combined[[#Headers],[Gameweek 25]],FPL_Fixtures_Extract[#Headers],0)),3))</f>
        <v>Dyer</v>
      </c>
      <c r="AA178" t="str">
        <f ca="1">IF(RIGHT(FPL_Combined[[#Headers],[Gameweek 26]],2)&lt;$B$622,INDEX(FPL_Results_Extract[Gameweek 01],MATCH($A178,FPL_Results_Extract[[Player]:[Player]],0)),INDEX(Team_Key[[Abbreviation]:[Abbreviation]],MATCH(LEFT(INDEX(FPL_Fixtures_Extract[],MATCH($A178,FPL_Fixtures_Extract[[Player]:[Player]],0),MATCH(FPL_Combined[[#Headers],[Gameweek 26]],FPL_Fixtures_Extract[#Headers],0)),LEN(INDEX(FPL_Fixtures_Extract[],MATCH($A178,FPL_Fixtures_Extract[[Player]:[Player]],0),MATCH(FPL_Combined[[#Headers],[Gameweek 26]],FPL_Fixtures_Extract[#Headers],0)))-4),Team_Key[[Full Name]:[Full Name]],0))&amp;RIGHT(INDEX(FPL_Fixtures_Extract[],MATCH($A178,FPL_Fixtures_Extract[[Player]:[Player]],0),MATCH(FPL_Combined[[#Headers],[Gameweek 26]],FPL_Fixtures_Extract[#Headers],0)),3))</f>
        <v>EVE(A) 2-2</v>
      </c>
      <c r="AB178" t="str">
        <f ca="1">IF(RIGHT(FPL_Combined[[#Headers],[Gameweek 27]],2)&lt;$B$622,INDEX(FPL_Results_Extract[Gameweek 02],MATCH($A178,FPL_Results_Extract[[Player]:[Player]],0)),INDEX(Team_Key[[Abbreviation]:[Abbreviation]],MATCH(LEFT(INDEX(FPL_Fixtures_Extract[],MATCH($A178,FPL_Fixtures_Extract[[Player]:[Player]],0),MATCH(FPL_Combined[[#Headers],[Gameweek 27]],FPL_Fixtures_Extract[#Headers],0)),LEN(INDEX(FPL_Fixtures_Extract[],MATCH($A178,FPL_Fixtures_Extract[[Player]:[Player]],0),MATCH(FPL_Combined[[#Headers],[Gameweek 27]],FPL_Fixtures_Extract[#Headers],0)))-4),Team_Key[[Full Name]:[Full Name]],0))&amp;RIGHT(INDEX(FPL_Fixtures_Extract[],MATCH($A178,FPL_Fixtures_Extract[[Player]:[Player]],0),MATCH(FPL_Combined[[#Headers],[Gameweek 27]],FPL_Fixtures_Extract[#Headers],0)),3))</f>
        <v>WBA(H) 0-0</v>
      </c>
      <c r="AC178" t="str">
        <f ca="1">IF(RIGHT(FPL_Combined[[#Headers],[Gameweek 28]],2)&lt;$B$622,INDEX(FPL_Results_Extract[Gameweek 03],MATCH($A178,FPL_Results_Extract[[Player]:[Player]],0)),INDEX(Team_Key[[Abbreviation]:[Abbreviation]],MATCH(LEFT(INDEX(FPL_Fixtures_Extract[],MATCH($A178,FPL_Fixtures_Extract[[Player]:[Player]],0),MATCH(FPL_Combined[[#Headers],[Gameweek 28]],FPL_Fixtures_Extract[#Headers],0)),LEN(INDEX(FPL_Fixtures_Extract[],MATCH($A178,FPL_Fixtures_Extract[[Player]:[Player]],0),MATCH(FPL_Combined[[#Headers],[Gameweek 28]],FPL_Fixtures_Extract[#Headers],0)))-4),Team_Key[[Full Name]:[Full Name]],0))&amp;RIGHT(INDEX(FPL_Fixtures_Extract[],MATCH($A178,FPL_Fixtures_Extract[[Player]:[Player]],0),MATCH(FPL_Combined[[#Headers],[Gameweek 28]],FPL_Fixtures_Extract[#Headers],0)),3))</f>
        <v>SOU(H) 0-0</v>
      </c>
      <c r="AD178" t="str">
        <f ca="1">IF(RIGHT(FPL_Combined[[#Headers],[Gameweek 29]],2)&lt;$B$622,INDEX(FPL_Results_Extract[Gameweek 04],MATCH($A178,FPL_Results_Extract[[Player]:[Player]],0)),INDEX(Team_Key[[Abbreviation]:[Abbreviation]],MATCH(LEFT(INDEX(FPL_Fixtures_Extract[],MATCH($A178,FPL_Fixtures_Extract[[Player]:[Player]],0),MATCH(FPL_Combined[[#Headers],[Gameweek 29]],FPL_Fixtures_Extract[#Headers],0)),LEN(INDEX(FPL_Fixtures_Extract[],MATCH($A178,FPL_Fixtures_Extract[[Player]:[Player]],0),MATCH(FPL_Combined[[#Headers],[Gameweek 29]],FPL_Fixtures_Extract[#Headers],0)))-4),Team_Key[[Full Name]:[Full Name]],0))&amp;RIGHT(INDEX(FPL_Fixtures_Extract[],MATCH($A178,FPL_Fixtures_Extract[[Player]:[Player]],0),MATCH(FPL_Combined[[#Headers],[Gameweek 29]],FPL_Fixtures_Extract[#Headers],0)),3))</f>
        <v>LEI(H)</v>
      </c>
      <c r="AE178" t="e">
        <f ca="1">IF(RIGHT(FPL_Combined[[#Headers],[Gameweek 30]],2)&lt;$B$622,INDEX(FPL_Results_Extract[Gameweek 05],MATCH($A178,FPL_Results_Extract[[Player]:[Player]],0)),INDEX(Team_Key[[Abbreviation]:[Abbreviation]],MATCH(LEFT(INDEX(FPL_Fixtures_Extract[],MATCH($A178,FPL_Fixtures_Extract[[Player]:[Player]],0),MATCH(FPL_Combined[[#Headers],[Gameweek 30]],FPL_Fixtures_Extract[#Headers],0)),LEN(INDEX(FPL_Fixtures_Extract[],MATCH($A178,FPL_Fixtures_Extract[[Player]:[Player]],0),MATCH(FPL_Combined[[#Headers],[Gameweek 30]],FPL_Fixtures_Extract[#Headers],0)))-4),Team_Key[[Full Name]:[Full Name]],0))&amp;RIGHT(INDEX(FPL_Fixtures_Extract[],MATCH($A178,FPL_Fixtures_Extract[[Player]:[Player]],0),MATCH(FPL_Combined[[#Headers],[Gameweek 30]],FPL_Fixtures_Extract[#Headers],0)),3))</f>
        <v>#VALUE!</v>
      </c>
      <c r="AF178" t="str">
        <f ca="1">IF(RIGHT(FPL_Combined[[#Headers],[Gameweek 31]],2)&lt;$B$622,INDEX(FPL_Results_Extract[Gameweek 06],MATCH($A178,FPL_Results_Extract[[Player]:[Player]],0)),INDEX(Team_Key[[Abbreviation]:[Abbreviation]],MATCH(LEFT(INDEX(FPL_Fixtures_Extract[],MATCH($A178,FPL_Fixtures_Extract[[Player]:[Player]],0),MATCH(FPL_Combined[[#Headers],[Gameweek 31]],FPL_Fixtures_Extract[#Headers],0)),LEN(INDEX(FPL_Fixtures_Extract[],MATCH($A178,FPL_Fixtures_Extract[[Player]:[Player]],0),MATCH(FPL_Combined[[#Headers],[Gameweek 31]],FPL_Fixtures_Extract[#Headers],0)))-4),Team_Key[[Full Name]:[Full Name]],0))&amp;RIGHT(INDEX(FPL_Fixtures_Extract[],MATCH($A178,FPL_Fixtures_Extract[[Player]:[Player]],0),MATCH(FPL_Combined[[#Headers],[Gameweek 31]],FPL_Fixtures_Extract[#Headers],0)),3))</f>
        <v>STK(H)</v>
      </c>
      <c r="AG178" t="str">
        <f ca="1">IF(RIGHT(FPL_Combined[[#Headers],[Gameweek 32]],2)&lt;$B$622,INDEX(FPL_Results_Extract[Gameweek 07],MATCH($A178,FPL_Results_Extract[[Player]:[Player]],0)),INDEX(Team_Key[[Abbreviation]:[Abbreviation]],MATCH(LEFT(INDEX(FPL_Fixtures_Extract[],MATCH($A178,FPL_Fixtures_Extract[[Player]:[Player]],0),MATCH(FPL_Combined[[#Headers],[Gameweek 32]],FPL_Fixtures_Extract[#Headers],0)),LEN(INDEX(FPL_Fixtures_Extract[],MATCH($A178,FPL_Fixtures_Extract[[Player]:[Player]],0),MATCH(FPL_Combined[[#Headers],[Gameweek 32]],FPL_Fixtures_Extract[#Headers],0)))-4),Team_Key[[Full Name]:[Full Name]],0))&amp;RIGHT(INDEX(FPL_Fixtures_Extract[],MATCH($A178,FPL_Fixtures_Extract[[Player]:[Player]],0),MATCH(FPL_Combined[[#Headers],[Gameweek 32]],FPL_Fixtures_Extract[#Headers],0)),3))</f>
        <v>ARS(A)</v>
      </c>
      <c r="AH178" t="str">
        <f ca="1">IF(RIGHT(FPL_Combined[[#Headers],[Gameweek 33]],2)&lt;$B$622,INDEX(FPL_Results_Extract[Gameweek 08],MATCH($A178,FPL_Results_Extract[[Player]:[Player]],0)),INDEX(Team_Key[[Abbreviation]:[Abbreviation]],MATCH(LEFT(INDEX(FPL_Fixtures_Extract[],MATCH($A178,FPL_Fixtures_Extract[[Player]:[Player]],0),MATCH(FPL_Combined[[#Headers],[Gameweek 33]],FPL_Fixtures_Extract[#Headers],0)),LEN(INDEX(FPL_Fixtures_Extract[],MATCH($A178,FPL_Fixtures_Extract[[Player]:[Player]],0),MATCH(FPL_Combined[[#Headers],[Gameweek 33]],FPL_Fixtures_Extract[#Headers],0)))-4),Team_Key[[Full Name]:[Full Name]],0))&amp;RIGHT(INDEX(FPL_Fixtures_Extract[],MATCH($A178,FPL_Fixtures_Extract[[Player]:[Player]],0),MATCH(FPL_Combined[[#Headers],[Gameweek 33]],FPL_Fixtures_Extract[#Headers],0)),3))</f>
        <v>EVE(H)</v>
      </c>
      <c r="AI178" t="str">
        <f ca="1">IF(RIGHT(FPL_Combined[[#Headers],[Gameweek 34]],2)&lt;$B$622,INDEX(FPL_Results_Extract[Gameweek 09],MATCH($A178,FPL_Results_Extract[[Player]:[Player]],0)),INDEX(Team_Key[[Abbreviation]:[Abbreviation]],MATCH(LEFT(INDEX(FPL_Fixtures_Extract[],MATCH($A178,FPL_Fixtures_Extract[[Player]:[Player]],0),MATCH(FPL_Combined[[#Headers],[Gameweek 34]],FPL_Fixtures_Extract[#Headers],0)),LEN(INDEX(FPL_Fixtures_Extract[],MATCH($A178,FPL_Fixtures_Extract[[Player]:[Player]],0),MATCH(FPL_Combined[[#Headers],[Gameweek 34]],FPL_Fixtures_Extract[#Headers],0)))-4),Team_Key[[Full Name]:[Full Name]],0))&amp;RIGHT(INDEX(FPL_Fixtures_Extract[],MATCH($A178,FPL_Fixtures_Extract[[Player]:[Player]],0),MATCH(FPL_Combined[[#Headers],[Gameweek 34]],FPL_Fixtures_Extract[#Headers],0)),3))</f>
        <v>WBA(A)</v>
      </c>
      <c r="AJ178" t="str">
        <f ca="1">IF(RIGHT(FPL_Combined[[#Headers],[Gameweek 35]],2)&lt;$B$622,INDEX(FPL_Results_Extract[Gameweek 10],MATCH($A178,FPL_Results_Extract[[Player]:[Player]],0)),INDEX(Team_Key[[Abbreviation]:[Abbreviation]],MATCH(LEFT(INDEX(FPL_Fixtures_Extract[],MATCH($A178,FPL_Fixtures_Extract[[Player]:[Player]],0),MATCH(FPL_Combined[[#Headers],[Gameweek 35]],FPL_Fixtures_Extract[#Headers],0)),LEN(INDEX(FPL_Fixtures_Extract[],MATCH($A178,FPL_Fixtures_Extract[[Player]:[Player]],0),MATCH(FPL_Combined[[#Headers],[Gameweek 35]],FPL_Fixtures_Extract[#Headers],0)))-4),Team_Key[[Full Name]:[Full Name]],0))&amp;RIGHT(INDEX(FPL_Fixtures_Extract[],MATCH($A178,FPL_Fixtures_Extract[[Player]:[Player]],0),MATCH(FPL_Combined[[#Headers],[Gameweek 35]],FPL_Fixtures_Extract[#Headers],0)),3))</f>
        <v>NOR(A)</v>
      </c>
      <c r="AK178" t="str">
        <f ca="1">IF(RIGHT(FPL_Combined[[#Headers],[Gameweek 36]],2)&lt;$B$622,INDEX(FPL_Results_Extract[Gameweek 11],MATCH($A178,FPL_Results_Extract[[Player]:[Player]],0)),INDEX(Team_Key[[Abbreviation]:[Abbreviation]],MATCH(LEFT(INDEX(FPL_Fixtures_Extract[],MATCH($A178,FPL_Fixtures_Extract[[Player]:[Player]],0),MATCH(FPL_Combined[[#Headers],[Gameweek 36]],FPL_Fixtures_Extract[#Headers],0)),LEN(INDEX(FPL_Fixtures_Extract[],MATCH($A178,FPL_Fixtures_Extract[[Player]:[Player]],0),MATCH(FPL_Combined[[#Headers],[Gameweek 36]],FPL_Fixtures_Extract[#Headers],0)))-4),Team_Key[[Full Name]:[Full Name]],0))&amp;RIGHT(INDEX(FPL_Fixtures_Extract[],MATCH($A178,FPL_Fixtures_Extract[[Player]:[Player]],0),MATCH(FPL_Combined[[#Headers],[Gameweek 36]],FPL_Fixtures_Extract[#Headers],0)),3))</f>
        <v>AVL(H)</v>
      </c>
      <c r="AL178" t="str">
        <f ca="1">IF(RIGHT(FPL_Combined[[#Headers],[Gameweek 37]],2)&lt;$B$622,INDEX(FPL_Results_Extract[Gameweek 12],MATCH($A178,FPL_Results_Extract[[Player]:[Player]],0)),INDEX(Team_Key[[Abbreviation]:[Abbreviation]],MATCH(LEFT(INDEX(FPL_Fixtures_Extract[],MATCH($A178,FPL_Fixtures_Extract[[Player]:[Player]],0),MATCH(FPL_Combined[[#Headers],[Gameweek 37]],FPL_Fixtures_Extract[#Headers],0)),LEN(INDEX(FPL_Fixtures_Extract[],MATCH($A178,FPL_Fixtures_Extract[[Player]:[Player]],0),MATCH(FPL_Combined[[#Headers],[Gameweek 37]],FPL_Fixtures_Extract[#Headers],0)))-4),Team_Key[[Full Name]:[Full Name]],0))&amp;RIGHT(INDEX(FPL_Fixtures_Extract[],MATCH($A178,FPL_Fixtures_Extract[[Player]:[Player]],0),MATCH(FPL_Combined[[#Headers],[Gameweek 37]],FPL_Fixtures_Extract[#Headers],0)),3))</f>
        <v>LIV(A)</v>
      </c>
      <c r="AM178" t="str">
        <f ca="1">IF(RIGHT(FPL_Combined[[#Headers],[Gameweek 38]],2)&lt;$B$622,INDEX(FPL_Results_Extract[Gameweek 13],MATCH($A178,FPL_Results_Extract[[Player]:[Player]],0)),INDEX(Team_Key[[Abbreviation]:[Abbreviation]],MATCH(LEFT(INDEX(FPL_Fixtures_Extract[],MATCH($A178,FPL_Fixtures_Extract[[Player]:[Player]],0),MATCH(FPL_Combined[[#Headers],[Gameweek 38]],FPL_Fixtures_Extract[#Headers],0)),LEN(INDEX(FPL_Fixtures_Extract[],MATCH($A178,FPL_Fixtures_Extract[[Player]:[Player]],0),MATCH(FPL_Combined[[#Headers],[Gameweek 38]],FPL_Fixtures_Extract[#Headers],0)))-4),Team_Key[[Full Name]:[Full Name]],0))&amp;RIGHT(INDEX(FPL_Fixtures_Extract[],MATCH($A178,FPL_Fixtures_Extract[[Player]:[Player]],0),MATCH(FPL_Combined[[#Headers],[Gameweek 38]],FPL_Fixtures_Extract[#Headers],0)),3))</f>
        <v>SUN(H)</v>
      </c>
    </row>
    <row r="179" spans="1:39" x14ac:dyDescent="0.45">
      <c r="A179" t="s">
        <v>228</v>
      </c>
      <c r="B179" t="str">
        <f ca="1">IF(RIGHT(FPL_Combined[[#Headers],[Gameweek 01]],2)&lt;$B$622,INDEX(FPL_Results_Extract[Gameweek 01],MATCH($A179,FPL_Results_Extract[[Player]:[Player]],0)),INDEX(Team_Key[[Abbreviation]:[Abbreviation]],MATCH(LEFT(INDEX(FPL_Fixtures_Extract[],MATCH($A179,FPL_Fixtures_Extract[[Player]:[Player]],0),MATCH(FPL_Combined[[#Headers],[Gameweek 01]],FPL_Fixtures_Extract[#Headers],0)),LEN(INDEX(FPL_Fixtures_Extract[],MATCH($A179,FPL_Fixtures_Extract[[Player]:[Player]],0),MATCH(FPL_Combined[[#Headers],[Gameweek 01]],FPL_Fixtures_Extract[#Headers],0)))-4),Team_Key[[Full Name]:[Full Name]],0))&amp;RIGHT(INDEX(FPL_Fixtures_Extract[],MATCH($A179,FPL_Fixtures_Extract[[Player]:[Player]],0),MATCH(FPL_Combined[[#Headers],[Gameweek 01]],FPL_Fixtures_Extract[#Headers],0)),3))</f>
        <v>N/A</v>
      </c>
      <c r="C179" t="str">
        <f ca="1">IF(RIGHT(FPL_Combined[[#Headers],[Gameweek 02]],2)&lt;$B$622,INDEX(FPL_Results_Extract[Gameweek 02],MATCH($A179,FPL_Results_Extract[[Player]:[Player]],0)),INDEX(Team_Key[[Abbreviation]:[Abbreviation]],MATCH(LEFT(INDEX(FPL_Fixtures_Extract[],MATCH($A179,FPL_Fixtures_Extract[[Player]:[Player]],0),MATCH(FPL_Combined[[#Headers],[Gameweek 02]],FPL_Fixtures_Extract[#Headers],0)),LEN(INDEX(FPL_Fixtures_Extract[],MATCH($A179,FPL_Fixtures_Extract[[Player]:[Player]],0),MATCH(FPL_Combined[[#Headers],[Gameweek 02]],FPL_Fixtures_Extract[#Headers],0)))-4),Team_Key[[Full Name]:[Full Name]],0))&amp;RIGHT(INDEX(FPL_Fixtures_Extract[],MATCH($A179,FPL_Fixtures_Extract[[Player]:[Player]],0),MATCH(FPL_Combined[[#Headers],[Gameweek 02]],FPL_Fixtures_Extract[#Headers],0)),3))</f>
        <v>N/A</v>
      </c>
      <c r="D179" t="str">
        <f ca="1">IF(RIGHT(FPL_Combined[[#Headers],[Gameweek 03]],2)&lt;$B$622,INDEX(FPL_Results_Extract[Gameweek 03],MATCH($A179,FPL_Results_Extract[[Player]:[Player]],0)),INDEX(Team_Key[[Abbreviation]:[Abbreviation]],MATCH(LEFT(INDEX(FPL_Fixtures_Extract[],MATCH($A179,FPL_Fixtures_Extract[[Player]:[Player]],0),MATCH(FPL_Combined[[#Headers],[Gameweek 03]],FPL_Fixtures_Extract[#Headers],0)),LEN(INDEX(FPL_Fixtures_Extract[],MATCH($A179,FPL_Fixtures_Extract[[Player]:[Player]],0),MATCH(FPL_Combined[[#Headers],[Gameweek 03]],FPL_Fixtures_Extract[#Headers],0)))-4),Team_Key[[Full Name]:[Full Name]],0))&amp;RIGHT(INDEX(FPL_Fixtures_Extract[],MATCH($A179,FPL_Fixtures_Extract[[Player]:[Player]],0),MATCH(FPL_Combined[[#Headers],[Gameweek 03]],FPL_Fixtures_Extract[#Headers],0)),3))</f>
        <v>N/A</v>
      </c>
      <c r="E179" t="str">
        <f ca="1">IF(RIGHT(FPL_Combined[[#Headers],[Gameweek 04]],2)&lt;$B$622,INDEX(FPL_Results_Extract[Gameweek 04],MATCH($A179,FPL_Results_Extract[[Player]:[Player]],0)),INDEX(Team_Key[[Abbreviation]:[Abbreviation]],MATCH(LEFT(INDEX(FPL_Fixtures_Extract[],MATCH($A179,FPL_Fixtures_Extract[[Player]:[Player]],0),MATCH(FPL_Combined[[#Headers],[Gameweek 04]],FPL_Fixtures_Extract[#Headers],0)),LEN(INDEX(FPL_Fixtures_Extract[],MATCH($A179,FPL_Fixtures_Extract[[Player]:[Player]],0),MATCH(FPL_Combined[[#Headers],[Gameweek 04]],FPL_Fixtures_Extract[#Headers],0)))-4),Team_Key[[Full Name]:[Full Name]],0))&amp;RIGHT(INDEX(FPL_Fixtures_Extract[],MATCH($A179,FPL_Fixtures_Extract[[Player]:[Player]],0),MATCH(FPL_Combined[[#Headers],[Gameweek 04]],FPL_Fixtures_Extract[#Headers],0)),3))</f>
        <v>N/A</v>
      </c>
      <c r="F179" t="str">
        <f ca="1">IF(RIGHT(FPL_Combined[[#Headers],[Gameweek 05]],2)&lt;$B$622,INDEX(FPL_Results_Extract[Gameweek 05],MATCH($A179,FPL_Results_Extract[[Player]:[Player]],0)),INDEX(Team_Key[[Abbreviation]:[Abbreviation]],MATCH(LEFT(INDEX(FPL_Fixtures_Extract[],MATCH($A179,FPL_Fixtures_Extract[[Player]:[Player]],0),MATCH(FPL_Combined[[#Headers],[Gameweek 05]],FPL_Fixtures_Extract[#Headers],0)),LEN(INDEX(FPL_Fixtures_Extract[],MATCH($A179,FPL_Fixtures_Extract[[Player]:[Player]],0),MATCH(FPL_Combined[[#Headers],[Gameweek 05]],FPL_Fixtures_Extract[#Headers],0)))-4),Team_Key[[Full Name]:[Full Name]],0))&amp;RIGHT(INDEX(FPL_Fixtures_Extract[],MATCH($A179,FPL_Fixtures_Extract[[Player]:[Player]],0),MATCH(FPL_Combined[[#Headers],[Gameweek 05]],FPL_Fixtures_Extract[#Headers],0)),3))</f>
        <v>N/A</v>
      </c>
      <c r="G179" t="str">
        <f ca="1">IF(RIGHT(FPL_Combined[[#Headers],[Gameweek 06]],2)&lt;$B$622,INDEX(FPL_Results_Extract[Gameweek 06],MATCH($A179,FPL_Results_Extract[[Player]:[Player]],0)),INDEX(Team_Key[[Abbreviation]:[Abbreviation]],MATCH(LEFT(INDEX(FPL_Fixtures_Extract[],MATCH($A179,FPL_Fixtures_Extract[[Player]:[Player]],0),MATCH(FPL_Combined[[#Headers],[Gameweek 06]],FPL_Fixtures_Extract[#Headers],0)),LEN(INDEX(FPL_Fixtures_Extract[],MATCH($A179,FPL_Fixtures_Extract[[Player]:[Player]],0),MATCH(FPL_Combined[[#Headers],[Gameweek 06]],FPL_Fixtures_Extract[#Headers],0)))-4),Team_Key[[Full Name]:[Full Name]],0))&amp;RIGHT(INDEX(FPL_Fixtures_Extract[],MATCH($A179,FPL_Fixtures_Extract[[Player]:[Player]],0),MATCH(FPL_Combined[[#Headers],[Gameweek 06]],FPL_Fixtures_Extract[#Headers],0)),3))</f>
        <v>N/A</v>
      </c>
      <c r="H179" t="str">
        <f ca="1">IF(RIGHT(FPL_Combined[[#Headers],[Gameweek 07]],2)&lt;$B$622,INDEX(FPL_Results_Extract[Gameweek 07],MATCH($A179,FPL_Results_Extract[[Player]:[Player]],0)),INDEX(Team_Key[[Abbreviation]:[Abbreviation]],MATCH(LEFT(INDEX(FPL_Fixtures_Extract[],MATCH($A179,FPL_Fixtures_Extract[[Player]:[Player]],0),MATCH(FPL_Combined[[#Headers],[Gameweek 07]],FPL_Fixtures_Extract[#Headers],0)),LEN(INDEX(FPL_Fixtures_Extract[],MATCH($A179,FPL_Fixtures_Extract[[Player]:[Player]],0),MATCH(FPL_Combined[[#Headers],[Gameweek 07]],FPL_Fixtures_Extract[#Headers],0)))-4),Team_Key[[Full Name]:[Full Name]],0))&amp;RIGHT(INDEX(FPL_Fixtures_Extract[],MATCH($A179,FPL_Fixtures_Extract[[Player]:[Player]],0),MATCH(FPL_Combined[[#Headers],[Gameweek 07]],FPL_Fixtures_Extract[#Headers],0)),3))</f>
        <v>N/A</v>
      </c>
      <c r="I179" t="str">
        <f ca="1">IF(RIGHT(FPL_Combined[[#Headers],[Gameweek 08]],2)&lt;$B$622,INDEX(FPL_Results_Extract[Gameweek 08],MATCH($A179,FPL_Results_Extract[[Player]:[Player]],0)),INDEX(Team_Key[[Abbreviation]:[Abbreviation]],MATCH(LEFT(INDEX(FPL_Fixtures_Extract[],MATCH($A179,FPL_Fixtures_Extract[[Player]:[Player]],0),MATCH(FPL_Combined[[#Headers],[Gameweek 08]],FPL_Fixtures_Extract[#Headers],0)),LEN(INDEX(FPL_Fixtures_Extract[],MATCH($A179,FPL_Fixtures_Extract[[Player]:[Player]],0),MATCH(FPL_Combined[[#Headers],[Gameweek 08]],FPL_Fixtures_Extract[#Headers],0)))-4),Team_Key[[Full Name]:[Full Name]],0))&amp;RIGHT(INDEX(FPL_Fixtures_Extract[],MATCH($A179,FPL_Fixtures_Extract[[Player]:[Player]],0),MATCH(FPL_Combined[[#Headers],[Gameweek 08]],FPL_Fixtures_Extract[#Headers],0)),3))</f>
        <v>N/A</v>
      </c>
      <c r="J179" t="str">
        <f ca="1">IF(RIGHT(FPL_Combined[[#Headers],[Gameweek 09]],2)&lt;$B$622,INDEX(FPL_Results_Extract[Gameweek 09],MATCH($A179,FPL_Results_Extract[[Player]:[Player]],0)),INDEX(Team_Key[[Abbreviation]:[Abbreviation]],MATCH(LEFT(INDEX(FPL_Fixtures_Extract[],MATCH($A179,FPL_Fixtures_Extract[[Player]:[Player]],0),MATCH(FPL_Combined[[#Headers],[Gameweek 09]],FPL_Fixtures_Extract[#Headers],0)),LEN(INDEX(FPL_Fixtures_Extract[],MATCH($A179,FPL_Fixtures_Extract[[Player]:[Player]],0),MATCH(FPL_Combined[[#Headers],[Gameweek 09]],FPL_Fixtures_Extract[#Headers],0)))-4),Team_Key[[Full Name]:[Full Name]],0))&amp;RIGHT(INDEX(FPL_Fixtures_Extract[],MATCH($A179,FPL_Fixtures_Extract[[Player]:[Player]],0),MATCH(FPL_Combined[[#Headers],[Gameweek 09]],FPL_Fixtures_Extract[#Headers],0)),3))</f>
        <v>N/A</v>
      </c>
      <c r="K179" t="str">
        <f ca="1">IF(RIGHT(FPL_Combined[[#Headers],[Gameweek 10]],2)&lt;$B$622,INDEX(FPL_Results_Extract[Gameweek 10],MATCH($A179,FPL_Results_Extract[[Player]:[Player]],0)),INDEX(Team_Key[[Abbreviation]:[Abbreviation]],MATCH(LEFT(INDEX(FPL_Fixtures_Extract[],MATCH($A179,FPL_Fixtures_Extract[[Player]:[Player]],0),MATCH(FPL_Combined[[#Headers],[Gameweek 10]],FPL_Fixtures_Extract[#Headers],0)),LEN(INDEX(FPL_Fixtures_Extract[],MATCH($A179,FPL_Fixtures_Extract[[Player]:[Player]],0),MATCH(FPL_Combined[[#Headers],[Gameweek 10]],FPL_Fixtures_Extract[#Headers],0)))-4),Team_Key[[Full Name]:[Full Name]],0))&amp;RIGHT(INDEX(FPL_Fixtures_Extract[],MATCH($A179,FPL_Fixtures_Extract[[Player]:[Player]],0),MATCH(FPL_Combined[[#Headers],[Gameweek 10]],FPL_Fixtures_Extract[#Headers],0)),3))</f>
        <v>N/A</v>
      </c>
      <c r="L179" t="str">
        <f ca="1">IF(RIGHT(FPL_Combined[[#Headers],[Gameweek 11]],2)&lt;$B$622,INDEX(FPL_Results_Extract[Gameweek 11],MATCH($A179,FPL_Results_Extract[[Player]:[Player]],0)),INDEX(Team_Key[[Abbreviation]:[Abbreviation]],MATCH(LEFT(INDEX(FPL_Fixtures_Extract[],MATCH($A179,FPL_Fixtures_Extract[[Player]:[Player]],0),MATCH(FPL_Combined[[#Headers],[Gameweek 11]],FPL_Fixtures_Extract[#Headers],0)),LEN(INDEX(FPL_Fixtures_Extract[],MATCH($A179,FPL_Fixtures_Extract[[Player]:[Player]],0),MATCH(FPL_Combined[[#Headers],[Gameweek 11]],FPL_Fixtures_Extract[#Headers],0)))-4),Team_Key[[Full Name]:[Full Name]],0))&amp;RIGHT(INDEX(FPL_Fixtures_Extract[],MATCH($A179,FPL_Fixtures_Extract[[Player]:[Player]],0),MATCH(FPL_Combined[[#Headers],[Gameweek 11]],FPL_Fixtures_Extract[#Headers],0)),3))</f>
        <v>N/A</v>
      </c>
      <c r="M179" t="str">
        <f ca="1">IF(RIGHT(FPL_Combined[[#Headers],[Gameweek 12]],2)&lt;$B$622,INDEX(FPL_Results_Extract[Gameweek 12],MATCH($A179,FPL_Results_Extract[[Player]:[Player]],0)),INDEX(Team_Key[[Abbreviation]:[Abbreviation]],MATCH(LEFT(INDEX(FPL_Fixtures_Extract[],MATCH($A179,FPL_Fixtures_Extract[[Player]:[Player]],0),MATCH(FPL_Combined[[#Headers],[Gameweek 12]],FPL_Fixtures_Extract[#Headers],0)),LEN(INDEX(FPL_Fixtures_Extract[],MATCH($A179,FPL_Fixtures_Extract[[Player]:[Player]],0),MATCH(FPL_Combined[[#Headers],[Gameweek 12]],FPL_Fixtures_Extract[#Headers],0)))-4),Team_Key[[Full Name]:[Full Name]],0))&amp;RIGHT(INDEX(FPL_Fixtures_Extract[],MATCH($A179,FPL_Fixtures_Extract[[Player]:[Player]],0),MATCH(FPL_Combined[[#Headers],[Gameweek 12]],FPL_Fixtures_Extract[#Headers],0)),3))</f>
        <v>N/A</v>
      </c>
      <c r="N179" t="str">
        <f ca="1">IF(RIGHT(FPL_Combined[[#Headers],[Gameweek 13]],2)&lt;$B$622,INDEX(FPL_Results_Extract[Gameweek 13],MATCH($A179,FPL_Results_Extract[[Player]:[Player]],0)),INDEX(Team_Key[[Abbreviation]:[Abbreviation]],MATCH(LEFT(INDEX(FPL_Fixtures_Extract[],MATCH($A179,FPL_Fixtures_Extract[[Player]:[Player]],0),MATCH(FPL_Combined[[#Headers],[Gameweek 13]],FPL_Fixtures_Extract[#Headers],0)),LEN(INDEX(FPL_Fixtures_Extract[],MATCH($A179,FPL_Fixtures_Extract[[Player]:[Player]],0),MATCH(FPL_Combined[[#Headers],[Gameweek 13]],FPL_Fixtures_Extract[#Headers],0)))-4),Team_Key[[Full Name]:[Full Name]],0))&amp;RIGHT(INDEX(FPL_Fixtures_Extract[],MATCH($A179,FPL_Fixtures_Extract[[Player]:[Player]],0),MATCH(FPL_Combined[[#Headers],[Gameweek 13]],FPL_Fixtures_Extract[#Headers],0)),3))</f>
        <v>N/A</v>
      </c>
      <c r="O179" t="str">
        <f ca="1">IF(RIGHT(FPL_Combined[[#Headers],[Gameweek 14]],2)&lt;$B$622,INDEX(FPL_Results_Extract[Gameweek 14],MATCH($A179,FPL_Results_Extract[[Player]:[Player]],0)),INDEX(Team_Key[[Abbreviation]:[Abbreviation]],MATCH(LEFT(INDEX(FPL_Fixtures_Extract[],MATCH($A179,FPL_Fixtures_Extract[[Player]:[Player]],0),MATCH(FPL_Combined[[#Headers],[Gameweek 14]],FPL_Fixtures_Extract[#Headers],0)),LEN(INDEX(FPL_Fixtures_Extract[],MATCH($A179,FPL_Fixtures_Extract[[Player]:[Player]],0),MATCH(FPL_Combined[[#Headers],[Gameweek 14]],FPL_Fixtures_Extract[#Headers],0)))-4),Team_Key[[Full Name]:[Full Name]],0))&amp;RIGHT(INDEX(FPL_Fixtures_Extract[],MATCH($A179,FPL_Fixtures_Extract[[Player]:[Player]],0),MATCH(FPL_Combined[[#Headers],[Gameweek 14]],FPL_Fixtures_Extract[#Headers],0)),3))</f>
        <v>N/A</v>
      </c>
      <c r="P179" t="str">
        <f ca="1">IF(RIGHT(FPL_Combined[[#Headers],[Gameweek 15]],2)&lt;$B$622,INDEX(FPL_Results_Extract[Gameweek 15],MATCH($A179,FPL_Results_Extract[[Player]:[Player]],0)),INDEX(Team_Key[[Abbreviation]:[Abbreviation]],MATCH(LEFT(INDEX(FPL_Fixtures_Extract[],MATCH($A179,FPL_Fixtures_Extract[[Player]:[Player]],0),MATCH(FPL_Combined[[#Headers],[Gameweek 15]],FPL_Fixtures_Extract[#Headers],0)),LEN(INDEX(FPL_Fixtures_Extract[],MATCH($A179,FPL_Fixtures_Extract[[Player]:[Player]],0),MATCH(FPL_Combined[[#Headers],[Gameweek 15]],FPL_Fixtures_Extract[#Headers],0)))-4),Team_Key[[Full Name]:[Full Name]],0))&amp;RIGHT(INDEX(FPL_Fixtures_Extract[],MATCH($A179,FPL_Fixtures_Extract[[Player]:[Player]],0),MATCH(FPL_Combined[[#Headers],[Gameweek 15]],FPL_Fixtures_Extract[#Headers],0)),3))</f>
        <v>N/A</v>
      </c>
      <c r="Q179" t="str">
        <f ca="1">IF(RIGHT(FPL_Combined[[#Headers],[Gameweek 16]],2)&lt;$B$622,INDEX(FPL_Results_Extract[Gameweek 16],MATCH($A179,FPL_Results_Extract[[Player]:[Player]],0)),INDEX(Team_Key[[Abbreviation]:[Abbreviation]],MATCH(LEFT(INDEX(FPL_Fixtures_Extract[],MATCH($A179,FPL_Fixtures_Extract[[Player]:[Player]],0),MATCH(FPL_Combined[[#Headers],[Gameweek 16]],FPL_Fixtures_Extract[#Headers],0)),LEN(INDEX(FPL_Fixtures_Extract[],MATCH($A179,FPL_Fixtures_Extract[[Player]:[Player]],0),MATCH(FPL_Combined[[#Headers],[Gameweek 16]],FPL_Fixtures_Extract[#Headers],0)))-4),Team_Key[[Full Name]:[Full Name]],0))&amp;RIGHT(INDEX(FPL_Fixtures_Extract[],MATCH($A179,FPL_Fixtures_Extract[[Player]:[Player]],0),MATCH(FPL_Combined[[#Headers],[Gameweek 16]],FPL_Fixtures_Extract[#Headers],0)),3))</f>
        <v>N/A</v>
      </c>
      <c r="R179" t="str">
        <f ca="1">IF(RIGHT(FPL_Combined[[#Headers],[Gameweek 17]],2)&lt;$B$622,INDEX(FPL_Results_Extract[Gameweek 17],MATCH($A179,FPL_Results_Extract[[Player]:[Player]],0)),INDEX(Team_Key[[Abbreviation]:[Abbreviation]],MATCH(LEFT(INDEX(FPL_Fixtures_Extract[],MATCH($A179,FPL_Fixtures_Extract[[Player]:[Player]],0),MATCH(FPL_Combined[[#Headers],[Gameweek 17]],FPL_Fixtures_Extract[#Headers],0)),LEN(INDEX(FPL_Fixtures_Extract[],MATCH($A179,FPL_Fixtures_Extract[[Player]:[Player]],0),MATCH(FPL_Combined[[#Headers],[Gameweek 17]],FPL_Fixtures_Extract[#Headers],0)))-4),Team_Key[[Full Name]:[Full Name]],0))&amp;RIGHT(INDEX(FPL_Fixtures_Extract[],MATCH($A179,FPL_Fixtures_Extract[[Player]:[Player]],0),MATCH(FPL_Combined[[#Headers],[Gameweek 17]],FPL_Fixtures_Extract[#Headers],0)),3))</f>
        <v>N/A</v>
      </c>
      <c r="S179" t="str">
        <f ca="1">IF(RIGHT(FPL_Combined[[#Headers],[Gameweek 18]],2)&lt;$B$622,INDEX(FPL_Results_Extract[Gameweek 18],MATCH($A179,FPL_Results_Extract[[Player]:[Player]],0)),INDEX(Team_Key[[Abbreviation]:[Abbreviation]],MATCH(LEFT(INDEX(FPL_Fixtures_Extract[],MATCH($A179,FPL_Fixtures_Extract[[Player]:[Player]],0),MATCH(FPL_Combined[[#Headers],[Gameweek 18]],FPL_Fixtures_Extract[#Headers],0)),LEN(INDEX(FPL_Fixtures_Extract[],MATCH($A179,FPL_Fixtures_Extract[[Player]:[Player]],0),MATCH(FPL_Combined[[#Headers],[Gameweek 18]],FPL_Fixtures_Extract[#Headers],0)))-4),Team_Key[[Full Name]:[Full Name]],0))&amp;RIGHT(INDEX(FPL_Fixtures_Extract[],MATCH($A179,FPL_Fixtures_Extract[[Player]:[Player]],0),MATCH(FPL_Combined[[#Headers],[Gameweek 18]],FPL_Fixtures_Extract[#Headers],0)),3))</f>
        <v>BOU(A) 0-0</v>
      </c>
      <c r="T179" t="str">
        <f ca="1">IF(RIGHT(FPL_Combined[[#Headers],[Gameweek 19]],2)&lt;$B$622,INDEX(FPL_Results_Extract[Gameweek 19],MATCH($A179,FPL_Results_Extract[[Player]:[Player]],0)),INDEX(Team_Key[[Abbreviation]:[Abbreviation]],MATCH(LEFT(INDEX(FPL_Fixtures_Extract[],MATCH($A179,FPL_Fixtures_Extract[[Player]:[Player]],0),MATCH(FPL_Combined[[#Headers],[Gameweek 19]],FPL_Fixtures_Extract[#Headers],0)),LEN(INDEX(FPL_Fixtures_Extract[],MATCH($A179,FPL_Fixtures_Extract[[Player]:[Player]],0),MATCH(FPL_Combined[[#Headers],[Gameweek 19]],FPL_Fixtures_Extract[#Headers],0)))-4),Team_Key[[Full Name]:[Full Name]],0))&amp;RIGHT(INDEX(FPL_Fixtures_Extract[],MATCH($A179,FPL_Fixtures_Extract[[Player]:[Player]],0),MATCH(FPL_Combined[[#Headers],[Gameweek 19]],FPL_Fixtures_Extract[#Headers],0)),3))</f>
        <v>SWA(H) 0-0</v>
      </c>
      <c r="U179" t="str">
        <f ca="1">IF(RIGHT(FPL_Combined[[#Headers],[Gameweek 20]],2)&lt;$B$622,INDEX(FPL_Results_Extract[Gameweek 20],MATCH($A179,FPL_Results_Extract[[Player]:[Player]],0)),INDEX(Team_Key[[Abbreviation]:[Abbreviation]],MATCH(LEFT(INDEX(FPL_Fixtures_Extract[],MATCH($A179,FPL_Fixtures_Extract[[Player]:[Player]],0),MATCH(FPL_Combined[[#Headers],[Gameweek 20]],FPL_Fixtures_Extract[#Headers],0)),LEN(INDEX(FPL_Fixtures_Extract[],MATCH($A179,FPL_Fixtures_Extract[[Player]:[Player]],0),MATCH(FPL_Combined[[#Headers],[Gameweek 20]],FPL_Fixtures_Extract[#Headers],0)))-4),Team_Key[[Full Name]:[Full Name]],0))&amp;RIGHT(INDEX(FPL_Fixtures_Extract[],MATCH($A179,FPL_Fixtures_Extract[[Player]:[Player]],0),MATCH(FPL_Combined[[#Headers],[Gameweek 20]],FPL_Fixtures_Extract[#Headers],0)),3))</f>
        <v>CHE(H) 0-3</v>
      </c>
      <c r="V179" t="str">
        <f ca="1">IF(RIGHT(FPL_Combined[[#Headers],[Gameweek 21]],2)&lt;$B$622,INDEX(FPL_Results_Extract[Gameweek 21],MATCH($A179,FPL_Results_Extract[[Player]:[Player]],0)),INDEX(Team_Key[[Abbreviation]:[Abbreviation]],MATCH(LEFT(INDEX(FPL_Fixtures_Extract[],MATCH($A179,FPL_Fixtures_Extract[[Player]:[Player]],0),MATCH(FPL_Combined[[#Headers],[Gameweek 21]],FPL_Fixtures_Extract[#Headers],0)),LEN(INDEX(FPL_Fixtures_Extract[],MATCH($A179,FPL_Fixtures_Extract[[Player]:[Player]],0),MATCH(FPL_Combined[[#Headers],[Gameweek 21]],FPL_Fixtures_Extract[#Headers],0)))-4),Team_Key[[Full Name]:[Full Name]],0))&amp;RIGHT(INDEX(FPL_Fixtures_Extract[],MATCH($A179,FPL_Fixtures_Extract[[Player]:[Player]],0),MATCH(FPL_Combined[[#Headers],[Gameweek 21]],FPL_Fixtures_Extract[#Headers],0)),3))</f>
        <v>AVL(A) 0-1</v>
      </c>
      <c r="W179" t="str">
        <f ca="1">IF(RIGHT(FPL_Combined[[#Headers],[Gameweek 22]],2)&lt;$B$622,INDEX(FPL_Results_Extract[Gameweek 22],MATCH($A179,FPL_Results_Extract[[Player]:[Player]],0)),INDEX(Team_Key[[Abbreviation]:[Abbreviation]],MATCH(LEFT(INDEX(FPL_Fixtures_Extract[],MATCH($A179,FPL_Fixtures_Extract[[Player]:[Player]],0),MATCH(FPL_Combined[[#Headers],[Gameweek 22]],FPL_Fixtures_Extract[#Headers],0)),LEN(INDEX(FPL_Fixtures_Extract[],MATCH($A179,FPL_Fixtures_Extract[[Player]:[Player]],0),MATCH(FPL_Combined[[#Headers],[Gameweek 22]],FPL_Fixtures_Extract[#Headers],0)))-4),Team_Key[[Full Name]:[Full Name]],0))&amp;RIGHT(INDEX(FPL_Fixtures_Extract[],MATCH($A179,FPL_Fixtures_Extract[[Player]:[Player]],0),MATCH(FPL_Combined[[#Headers],[Gameweek 22]],FPL_Fixtures_Extract[#Headers],0)),3))</f>
        <v>MCI(A) 0-4</v>
      </c>
      <c r="X179" t="str">
        <f ca="1">IF(RIGHT(FPL_Combined[[#Headers],[Gameweek 23]],2)&lt;$B$622,INDEX(FPL_Results_Extract[Gameweek 23],MATCH($A179,FPL_Results_Extract[[Player]:[Player]],0)),INDEX(Team_Key[[Abbreviation]:[Abbreviation]],MATCH(LEFT(INDEX(FPL_Fixtures_Extract[],MATCH($A179,FPL_Fixtures_Extract[[Player]:[Player]],0),MATCH(FPL_Combined[[#Headers],[Gameweek 23]],FPL_Fixtures_Extract[#Headers],0)),LEN(INDEX(FPL_Fixtures_Extract[],MATCH($A179,FPL_Fixtures_Extract[[Player]:[Player]],0),MATCH(FPL_Combined[[#Headers],[Gameweek 23]],FPL_Fixtures_Extract[#Headers],0)))-4),Team_Key[[Full Name]:[Full Name]],0))&amp;RIGHT(INDEX(FPL_Fixtures_Extract[],MATCH($A179,FPL_Fixtures_Extract[[Player]:[Player]],0),MATCH(FPL_Combined[[#Headers],[Gameweek 23]],FPL_Fixtures_Extract[#Headers],0)),3))</f>
        <v>TOT(H) 1-3</v>
      </c>
      <c r="Y179" t="str">
        <f ca="1">IF(RIGHT(FPL_Combined[[#Headers],[Gameweek 24]],2)&lt;$B$622,INDEX(FPL_Results_Extract[Team],MATCH($A179,FPL_Results_Extract[[Player]:[Player]],0)),INDEX(Team_Key[[Abbreviation]:[Abbreviation]],MATCH(LEFT(INDEX(FPL_Fixtures_Extract[],MATCH($A179,FPL_Fixtures_Extract[[Player]:[Player]],0),MATCH(FPL_Combined[[#Headers],[Gameweek 24]],FPL_Fixtures_Extract[#Headers],0)),LEN(INDEX(FPL_Fixtures_Extract[],MATCH($A179,FPL_Fixtures_Extract[[Player]:[Player]],0),MATCH(FPL_Combined[[#Headers],[Gameweek 24]],FPL_Fixtures_Extract[#Headers],0)))-4),Team_Key[[Full Name]:[Full Name]],0))&amp;RIGHT(INDEX(FPL_Fixtures_Extract[],MATCH($A179,FPL_Fixtures_Extract[[Player]:[Player]],0),MATCH(FPL_Combined[[#Headers],[Gameweek 24]],FPL_Fixtures_Extract[#Headers],0)),3))</f>
        <v>CRY</v>
      </c>
      <c r="Z179" t="str">
        <f ca="1">IF(RIGHT(FPL_Combined[[#Headers],[Gameweek 25]],2)&lt;$B$622,INDEX(FPL_Results_Extract[Player],MATCH($A179,FPL_Results_Extract[[Player]:[Player]],0)),INDEX(Team_Key[[Abbreviation]:[Abbreviation]],MATCH(LEFT(INDEX(FPL_Fixtures_Extract[],MATCH($A179,FPL_Fixtures_Extract[[Player]:[Player]],0),MATCH(FPL_Combined[[#Headers],[Gameweek 25]],FPL_Fixtures_Extract[#Headers],0)),LEN(INDEX(FPL_Fixtures_Extract[],MATCH($A179,FPL_Fixtures_Extract[[Player]:[Player]],0),MATCH(FPL_Combined[[#Headers],[Gameweek 25]],FPL_Fixtures_Extract[#Headers],0)))-4),Team_Key[[Full Name]:[Full Name]],0))&amp;RIGHT(INDEX(FPL_Fixtures_Extract[],MATCH($A179,FPL_Fixtures_Extract[[Player]:[Player]],0),MATCH(FPL_Combined[[#Headers],[Gameweek 25]],FPL_Fixtures_Extract[#Headers],0)),3))</f>
        <v>Dymond</v>
      </c>
      <c r="AA179" t="str">
        <f ca="1">IF(RIGHT(FPL_Combined[[#Headers],[Gameweek 26]],2)&lt;$B$622,INDEX(FPL_Results_Extract[Gameweek 01],MATCH($A179,FPL_Results_Extract[[Player]:[Player]],0)),INDEX(Team_Key[[Abbreviation]:[Abbreviation]],MATCH(LEFT(INDEX(FPL_Fixtures_Extract[],MATCH($A179,FPL_Fixtures_Extract[[Player]:[Player]],0),MATCH(FPL_Combined[[#Headers],[Gameweek 26]],FPL_Fixtures_Extract[#Headers],0)),LEN(INDEX(FPL_Fixtures_Extract[],MATCH($A179,FPL_Fixtures_Extract[[Player]:[Player]],0),MATCH(FPL_Combined[[#Headers],[Gameweek 26]],FPL_Fixtures_Extract[#Headers],0)))-4),Team_Key[[Full Name]:[Full Name]],0))&amp;RIGHT(INDEX(FPL_Fixtures_Extract[],MATCH($A179,FPL_Fixtures_Extract[[Player]:[Player]],0),MATCH(FPL_Combined[[#Headers],[Gameweek 26]],FPL_Fixtures_Extract[#Headers],0)),3))</f>
        <v>N/A</v>
      </c>
      <c r="AB179" t="str">
        <f ca="1">IF(RIGHT(FPL_Combined[[#Headers],[Gameweek 27]],2)&lt;$B$622,INDEX(FPL_Results_Extract[Gameweek 02],MATCH($A179,FPL_Results_Extract[[Player]:[Player]],0)),INDEX(Team_Key[[Abbreviation]:[Abbreviation]],MATCH(LEFT(INDEX(FPL_Fixtures_Extract[],MATCH($A179,FPL_Fixtures_Extract[[Player]:[Player]],0),MATCH(FPL_Combined[[#Headers],[Gameweek 27]],FPL_Fixtures_Extract[#Headers],0)),LEN(INDEX(FPL_Fixtures_Extract[],MATCH($A179,FPL_Fixtures_Extract[[Player]:[Player]],0),MATCH(FPL_Combined[[#Headers],[Gameweek 27]],FPL_Fixtures_Extract[#Headers],0)))-4),Team_Key[[Full Name]:[Full Name]],0))&amp;RIGHT(INDEX(FPL_Fixtures_Extract[],MATCH($A179,FPL_Fixtures_Extract[[Player]:[Player]],0),MATCH(FPL_Combined[[#Headers],[Gameweek 27]],FPL_Fixtures_Extract[#Headers],0)),3))</f>
        <v>N/A</v>
      </c>
      <c r="AC179" t="str">
        <f ca="1">IF(RIGHT(FPL_Combined[[#Headers],[Gameweek 28]],2)&lt;$B$622,INDEX(FPL_Results_Extract[Gameweek 03],MATCH($A179,FPL_Results_Extract[[Player]:[Player]],0)),INDEX(Team_Key[[Abbreviation]:[Abbreviation]],MATCH(LEFT(INDEX(FPL_Fixtures_Extract[],MATCH($A179,FPL_Fixtures_Extract[[Player]:[Player]],0),MATCH(FPL_Combined[[#Headers],[Gameweek 28]],FPL_Fixtures_Extract[#Headers],0)),LEN(INDEX(FPL_Fixtures_Extract[],MATCH($A179,FPL_Fixtures_Extract[[Player]:[Player]],0),MATCH(FPL_Combined[[#Headers],[Gameweek 28]],FPL_Fixtures_Extract[#Headers],0)))-4),Team_Key[[Full Name]:[Full Name]],0))&amp;RIGHT(INDEX(FPL_Fixtures_Extract[],MATCH($A179,FPL_Fixtures_Extract[[Player]:[Player]],0),MATCH(FPL_Combined[[#Headers],[Gameweek 28]],FPL_Fixtures_Extract[#Headers],0)),3))</f>
        <v>N/A</v>
      </c>
      <c r="AD179" t="str">
        <f ca="1">IF(RIGHT(FPL_Combined[[#Headers],[Gameweek 29]],2)&lt;$B$622,INDEX(FPL_Results_Extract[Gameweek 04],MATCH($A179,FPL_Results_Extract[[Player]:[Player]],0)),INDEX(Team_Key[[Abbreviation]:[Abbreviation]],MATCH(LEFT(INDEX(FPL_Fixtures_Extract[],MATCH($A179,FPL_Fixtures_Extract[[Player]:[Player]],0),MATCH(FPL_Combined[[#Headers],[Gameweek 29]],FPL_Fixtures_Extract[#Headers],0)),LEN(INDEX(FPL_Fixtures_Extract[],MATCH($A179,FPL_Fixtures_Extract[[Player]:[Player]],0),MATCH(FPL_Combined[[#Headers],[Gameweek 29]],FPL_Fixtures_Extract[#Headers],0)))-4),Team_Key[[Full Name]:[Full Name]],0))&amp;RIGHT(INDEX(FPL_Fixtures_Extract[],MATCH($A179,FPL_Fixtures_Extract[[Player]:[Player]],0),MATCH(FPL_Combined[[#Headers],[Gameweek 29]],FPL_Fixtures_Extract[#Headers],0)),3))</f>
        <v>LIV(H)</v>
      </c>
      <c r="AE179" t="e">
        <f ca="1">IF(RIGHT(FPL_Combined[[#Headers],[Gameweek 30]],2)&lt;$B$622,INDEX(FPL_Results_Extract[Gameweek 05],MATCH($A179,FPL_Results_Extract[[Player]:[Player]],0)),INDEX(Team_Key[[Abbreviation]:[Abbreviation]],MATCH(LEFT(INDEX(FPL_Fixtures_Extract[],MATCH($A179,FPL_Fixtures_Extract[[Player]:[Player]],0),MATCH(FPL_Combined[[#Headers],[Gameweek 30]],FPL_Fixtures_Extract[#Headers],0)),LEN(INDEX(FPL_Fixtures_Extract[],MATCH($A179,FPL_Fixtures_Extract[[Player]:[Player]],0),MATCH(FPL_Combined[[#Headers],[Gameweek 30]],FPL_Fixtures_Extract[#Headers],0)))-4),Team_Key[[Full Name]:[Full Name]],0))&amp;RIGHT(INDEX(FPL_Fixtures_Extract[],MATCH($A179,FPL_Fixtures_Extract[[Player]:[Player]],0),MATCH(FPL_Combined[[#Headers],[Gameweek 30]],FPL_Fixtures_Extract[#Headers],0)),3))</f>
        <v>#VALUE!</v>
      </c>
      <c r="AF179" t="str">
        <f ca="1">IF(RIGHT(FPL_Combined[[#Headers],[Gameweek 31]],2)&lt;$B$622,INDEX(FPL_Results_Extract[Gameweek 06],MATCH($A179,FPL_Results_Extract[[Player]:[Player]],0)),INDEX(Team_Key[[Abbreviation]:[Abbreviation]],MATCH(LEFT(INDEX(FPL_Fixtures_Extract[],MATCH($A179,FPL_Fixtures_Extract[[Player]:[Player]],0),MATCH(FPL_Combined[[#Headers],[Gameweek 31]],FPL_Fixtures_Extract[#Headers],0)),LEN(INDEX(FPL_Fixtures_Extract[],MATCH($A179,FPL_Fixtures_Extract[[Player]:[Player]],0),MATCH(FPL_Combined[[#Headers],[Gameweek 31]],FPL_Fixtures_Extract[#Headers],0)))-4),Team_Key[[Full Name]:[Full Name]],0))&amp;RIGHT(INDEX(FPL_Fixtures_Extract[],MATCH($A179,FPL_Fixtures_Extract[[Player]:[Player]],0),MATCH(FPL_Combined[[#Headers],[Gameweek 31]],FPL_Fixtures_Extract[#Headers],0)),3))</f>
        <v>LEI(H)</v>
      </c>
      <c r="AG179" t="str">
        <f ca="1">IF(RIGHT(FPL_Combined[[#Headers],[Gameweek 32]],2)&lt;$B$622,INDEX(FPL_Results_Extract[Gameweek 07],MATCH($A179,FPL_Results_Extract[[Player]:[Player]],0)),INDEX(Team_Key[[Abbreviation]:[Abbreviation]],MATCH(LEFT(INDEX(FPL_Fixtures_Extract[],MATCH($A179,FPL_Fixtures_Extract[[Player]:[Player]],0),MATCH(FPL_Combined[[#Headers],[Gameweek 32]],FPL_Fixtures_Extract[#Headers],0)),LEN(INDEX(FPL_Fixtures_Extract[],MATCH($A179,FPL_Fixtures_Extract[[Player]:[Player]],0),MATCH(FPL_Combined[[#Headers],[Gameweek 32]],FPL_Fixtures_Extract[#Headers],0)))-4),Team_Key[[Full Name]:[Full Name]],0))&amp;RIGHT(INDEX(FPL_Fixtures_Extract[],MATCH($A179,FPL_Fixtures_Extract[[Player]:[Player]],0),MATCH(FPL_Combined[[#Headers],[Gameweek 32]],FPL_Fixtures_Extract[#Headers],0)),3))</f>
        <v>WHU(A)</v>
      </c>
      <c r="AH179" t="str">
        <f ca="1">IF(RIGHT(FPL_Combined[[#Headers],[Gameweek 33]],2)&lt;$B$622,INDEX(FPL_Results_Extract[Gameweek 08],MATCH($A179,FPL_Results_Extract[[Player]:[Player]],0)),INDEX(Team_Key[[Abbreviation]:[Abbreviation]],MATCH(LEFT(INDEX(FPL_Fixtures_Extract[],MATCH($A179,FPL_Fixtures_Extract[[Player]:[Player]],0),MATCH(FPL_Combined[[#Headers],[Gameweek 33]],FPL_Fixtures_Extract[#Headers],0)),LEN(INDEX(FPL_Fixtures_Extract[],MATCH($A179,FPL_Fixtures_Extract[[Player]:[Player]],0),MATCH(FPL_Combined[[#Headers],[Gameweek 33]],FPL_Fixtures_Extract[#Headers],0)))-4),Team_Key[[Full Name]:[Full Name]],0))&amp;RIGHT(INDEX(FPL_Fixtures_Extract[],MATCH($A179,FPL_Fixtures_Extract[[Player]:[Player]],0),MATCH(FPL_Combined[[#Headers],[Gameweek 33]],FPL_Fixtures_Extract[#Headers],0)),3))</f>
        <v>NOR(H)</v>
      </c>
      <c r="AI179" t="str">
        <f ca="1">IF(RIGHT(FPL_Combined[[#Headers],[Gameweek 34]],2)&lt;$B$622,INDEX(FPL_Results_Extract[Gameweek 09],MATCH($A179,FPL_Results_Extract[[Player]:[Player]],0)),INDEX(Team_Key[[Abbreviation]:[Abbreviation]],MATCH(LEFT(INDEX(FPL_Fixtures_Extract[],MATCH($A179,FPL_Fixtures_Extract[[Player]:[Player]],0),MATCH(FPL_Combined[[#Headers],[Gameweek 34]],FPL_Fixtures_Extract[#Headers],0)),LEN(INDEX(FPL_Fixtures_Extract[],MATCH($A179,FPL_Fixtures_Extract[[Player]:[Player]],0),MATCH(FPL_Combined[[#Headers],[Gameweek 34]],FPL_Fixtures_Extract[#Headers],0)))-4),Team_Key[[Full Name]:[Full Name]],0))&amp;RIGHT(INDEX(FPL_Fixtures_Extract[],MATCH($A179,FPL_Fixtures_Extract[[Player]:[Player]],0),MATCH(FPL_Combined[[#Headers],[Gameweek 34]],FPL_Fixtures_Extract[#Headers],0)),3))</f>
        <v>ARS(A)</v>
      </c>
      <c r="AJ179" t="str">
        <f ca="1">IF(RIGHT(FPL_Combined[[#Headers],[Gameweek 35]],2)&lt;$B$622,INDEX(FPL_Results_Extract[Gameweek 10],MATCH($A179,FPL_Results_Extract[[Player]:[Player]],0)),INDEX(Team_Key[[Abbreviation]:[Abbreviation]],MATCH(LEFT(INDEX(FPL_Fixtures_Extract[],MATCH($A179,FPL_Fixtures_Extract[[Player]:[Player]],0),MATCH(FPL_Combined[[#Headers],[Gameweek 35]],FPL_Fixtures_Extract[#Headers],0)),LEN(INDEX(FPL_Fixtures_Extract[],MATCH($A179,FPL_Fixtures_Extract[[Player]:[Player]],0),MATCH(FPL_Combined[[#Headers],[Gameweek 35]],FPL_Fixtures_Extract[#Headers],0)))-4),Team_Key[[Full Name]:[Full Name]],0))&amp;RIGHT(INDEX(FPL_Fixtures_Extract[],MATCH($A179,FPL_Fixtures_Extract[[Player]:[Player]],0),MATCH(FPL_Combined[[#Headers],[Gameweek 35]],FPL_Fixtures_Extract[#Headers],0)),3))</f>
        <v>EVE(H)</v>
      </c>
      <c r="AK179" t="str">
        <f ca="1">IF(RIGHT(FPL_Combined[[#Headers],[Gameweek 36]],2)&lt;$B$622,INDEX(FPL_Results_Extract[Gameweek 11],MATCH($A179,FPL_Results_Extract[[Player]:[Player]],0)),INDEX(Team_Key[[Abbreviation]:[Abbreviation]],MATCH(LEFT(INDEX(FPL_Fixtures_Extract[],MATCH($A179,FPL_Fixtures_Extract[[Player]:[Player]],0),MATCH(FPL_Combined[[#Headers],[Gameweek 36]],FPL_Fixtures_Extract[#Headers],0)),LEN(INDEX(FPL_Fixtures_Extract[],MATCH($A179,FPL_Fixtures_Extract[[Player]:[Player]],0),MATCH(FPL_Combined[[#Headers],[Gameweek 36]],FPL_Fixtures_Extract[#Headers],0)))-4),Team_Key[[Full Name]:[Full Name]],0))&amp;RIGHT(INDEX(FPL_Fixtures_Extract[],MATCH($A179,FPL_Fixtures_Extract[[Player]:[Player]],0),MATCH(FPL_Combined[[#Headers],[Gameweek 36]],FPL_Fixtures_Extract[#Headers],0)),3))</f>
        <v>NEW(A)</v>
      </c>
      <c r="AL179" t="str">
        <f ca="1">IF(RIGHT(FPL_Combined[[#Headers],[Gameweek 37]],2)&lt;$B$622,INDEX(FPL_Results_Extract[Gameweek 12],MATCH($A179,FPL_Results_Extract[[Player]:[Player]],0)),INDEX(Team_Key[[Abbreviation]:[Abbreviation]],MATCH(LEFT(INDEX(FPL_Fixtures_Extract[],MATCH($A179,FPL_Fixtures_Extract[[Player]:[Player]],0),MATCH(FPL_Combined[[#Headers],[Gameweek 37]],FPL_Fixtures_Extract[#Headers],0)),LEN(INDEX(FPL_Fixtures_Extract[],MATCH($A179,FPL_Fixtures_Extract[[Player]:[Player]],0),MATCH(FPL_Combined[[#Headers],[Gameweek 37]],FPL_Fixtures_Extract[#Headers],0)))-4),Team_Key[[Full Name]:[Full Name]],0))&amp;RIGHT(INDEX(FPL_Fixtures_Extract[],MATCH($A179,FPL_Fixtures_Extract[[Player]:[Player]],0),MATCH(FPL_Combined[[#Headers],[Gameweek 37]],FPL_Fixtures_Extract[#Headers],0)),3))</f>
        <v>STK(H)</v>
      </c>
      <c r="AM179" t="str">
        <f ca="1">IF(RIGHT(FPL_Combined[[#Headers],[Gameweek 38]],2)&lt;$B$622,INDEX(FPL_Results_Extract[Gameweek 13],MATCH($A179,FPL_Results_Extract[[Player]:[Player]],0)),INDEX(Team_Key[[Abbreviation]:[Abbreviation]],MATCH(LEFT(INDEX(FPL_Fixtures_Extract[],MATCH($A179,FPL_Fixtures_Extract[[Player]:[Player]],0),MATCH(FPL_Combined[[#Headers],[Gameweek 38]],FPL_Fixtures_Extract[#Headers],0)),LEN(INDEX(FPL_Fixtures_Extract[],MATCH($A179,FPL_Fixtures_Extract[[Player]:[Player]],0),MATCH(FPL_Combined[[#Headers],[Gameweek 38]],FPL_Fixtures_Extract[#Headers],0)))-4),Team_Key[[Full Name]:[Full Name]],0))&amp;RIGHT(INDEX(FPL_Fixtures_Extract[],MATCH($A179,FPL_Fixtures_Extract[[Player]:[Player]],0),MATCH(FPL_Combined[[#Headers],[Gameweek 38]],FPL_Fixtures_Extract[#Headers],0)),3))</f>
        <v>SOU(A)</v>
      </c>
    </row>
    <row r="180" spans="1:39" x14ac:dyDescent="0.45">
      <c r="A180" t="s">
        <v>594</v>
      </c>
      <c r="B180" t="str">
        <f ca="1">IF(RIGHT(FPL_Combined[[#Headers],[Gameweek 01]],2)&lt;$B$622,INDEX(FPL_Results_Extract[Gameweek 01],MATCH($A180,FPL_Results_Extract[[Player]:[Player]],0)),INDEX(Team_Key[[Abbreviation]:[Abbreviation]],MATCH(LEFT(INDEX(FPL_Fixtures_Extract[],MATCH($A180,FPL_Fixtures_Extract[[Player]:[Player]],0),MATCH(FPL_Combined[[#Headers],[Gameweek 01]],FPL_Fixtures_Extract[#Headers],0)),LEN(INDEX(FPL_Fixtures_Extract[],MATCH($A180,FPL_Fixtures_Extract[[Player]:[Player]],0),MATCH(FPL_Combined[[#Headers],[Gameweek 01]],FPL_Fixtures_Extract[#Headers],0)))-4),Team_Key[[Full Name]:[Full Name]],0))&amp;RIGHT(INDEX(FPL_Fixtures_Extract[],MATCH($A180,FPL_Fixtures_Extract[[Player]:[Player]],0),MATCH(FPL_Combined[[#Headers],[Gameweek 01]],FPL_Fixtures_Extract[#Headers],0)),3))</f>
        <v>WBA(A) 3-0</v>
      </c>
      <c r="C180" t="str">
        <f ca="1">IF(RIGHT(FPL_Combined[[#Headers],[Gameweek 02]],2)&lt;$B$622,INDEX(FPL_Results_Extract[Gameweek 02],MATCH($A180,FPL_Results_Extract[[Player]:[Player]],0)),INDEX(Team_Key[[Abbreviation]:[Abbreviation]],MATCH(LEFT(INDEX(FPL_Fixtures_Extract[],MATCH($A180,FPL_Fixtures_Extract[[Player]:[Player]],0),MATCH(FPL_Combined[[#Headers],[Gameweek 02]],FPL_Fixtures_Extract[#Headers],0)),LEN(INDEX(FPL_Fixtures_Extract[],MATCH($A180,FPL_Fixtures_Extract[[Player]:[Player]],0),MATCH(FPL_Combined[[#Headers],[Gameweek 02]],FPL_Fixtures_Extract[#Headers],0)))-4),Team_Key[[Full Name]:[Full Name]],0))&amp;RIGHT(INDEX(FPL_Fixtures_Extract[],MATCH($A180,FPL_Fixtures_Extract[[Player]:[Player]],0),MATCH(FPL_Combined[[#Headers],[Gameweek 02]],FPL_Fixtures_Extract[#Headers],0)),3))</f>
        <v>CHE(H) 3-0</v>
      </c>
      <c r="D180" t="str">
        <f ca="1">IF(RIGHT(FPL_Combined[[#Headers],[Gameweek 03]],2)&lt;$B$622,INDEX(FPL_Results_Extract[Gameweek 03],MATCH($A180,FPL_Results_Extract[[Player]:[Player]],0)),INDEX(Team_Key[[Abbreviation]:[Abbreviation]],MATCH(LEFT(INDEX(FPL_Fixtures_Extract[],MATCH($A180,FPL_Fixtures_Extract[[Player]:[Player]],0),MATCH(FPL_Combined[[#Headers],[Gameweek 03]],FPL_Fixtures_Extract[#Headers],0)),LEN(INDEX(FPL_Fixtures_Extract[],MATCH($A180,FPL_Fixtures_Extract[[Player]:[Player]],0),MATCH(FPL_Combined[[#Headers],[Gameweek 03]],FPL_Fixtures_Extract[#Headers],0)))-4),Team_Key[[Full Name]:[Full Name]],0))&amp;RIGHT(INDEX(FPL_Fixtures_Extract[],MATCH($A180,FPL_Fixtures_Extract[[Player]:[Player]],0),MATCH(FPL_Combined[[#Headers],[Gameweek 03]],FPL_Fixtures_Extract[#Headers],0)),3))</f>
        <v>EVE(A) 2-0</v>
      </c>
      <c r="E180" t="str">
        <f ca="1">IF(RIGHT(FPL_Combined[[#Headers],[Gameweek 04]],2)&lt;$B$622,INDEX(FPL_Results_Extract[Gameweek 04],MATCH($A180,FPL_Results_Extract[[Player]:[Player]],0)),INDEX(Team_Key[[Abbreviation]:[Abbreviation]],MATCH(LEFT(INDEX(FPL_Fixtures_Extract[],MATCH($A180,FPL_Fixtures_Extract[[Player]:[Player]],0),MATCH(FPL_Combined[[#Headers],[Gameweek 04]],FPL_Fixtures_Extract[#Headers],0)),LEN(INDEX(FPL_Fixtures_Extract[],MATCH($A180,FPL_Fixtures_Extract[[Player]:[Player]],0),MATCH(FPL_Combined[[#Headers],[Gameweek 04]],FPL_Fixtures_Extract[#Headers],0)))-4),Team_Key[[Full Name]:[Full Name]],0))&amp;RIGHT(INDEX(FPL_Fixtures_Extract[],MATCH($A180,FPL_Fixtures_Extract[[Player]:[Player]],0),MATCH(FPL_Combined[[#Headers],[Gameweek 04]],FPL_Fixtures_Extract[#Headers],0)),3))</f>
        <v>WAT(H) 2-0</v>
      </c>
      <c r="F180" t="str">
        <f ca="1">IF(RIGHT(FPL_Combined[[#Headers],[Gameweek 05]],2)&lt;$B$622,INDEX(FPL_Results_Extract[Gameweek 05],MATCH($A180,FPL_Results_Extract[[Player]:[Player]],0)),INDEX(Team_Key[[Abbreviation]:[Abbreviation]],MATCH(LEFT(INDEX(FPL_Fixtures_Extract[],MATCH($A180,FPL_Fixtures_Extract[[Player]:[Player]],0),MATCH(FPL_Combined[[#Headers],[Gameweek 05]],FPL_Fixtures_Extract[#Headers],0)),LEN(INDEX(FPL_Fixtures_Extract[],MATCH($A180,FPL_Fixtures_Extract[[Player]:[Player]],0),MATCH(FPL_Combined[[#Headers],[Gameweek 05]],FPL_Fixtures_Extract[#Headers],0)))-4),Team_Key[[Full Name]:[Full Name]],0))&amp;RIGHT(INDEX(FPL_Fixtures_Extract[],MATCH($A180,FPL_Fixtures_Extract[[Player]:[Player]],0),MATCH(FPL_Combined[[#Headers],[Gameweek 05]],FPL_Fixtures_Extract[#Headers],0)),3))</f>
        <v>CRY(A) 1-0</v>
      </c>
      <c r="G180" t="str">
        <f ca="1">IF(RIGHT(FPL_Combined[[#Headers],[Gameweek 06]],2)&lt;$B$622,INDEX(FPL_Results_Extract[Gameweek 06],MATCH($A180,FPL_Results_Extract[[Player]:[Player]],0)),INDEX(Team_Key[[Abbreviation]:[Abbreviation]],MATCH(LEFT(INDEX(FPL_Fixtures_Extract[],MATCH($A180,FPL_Fixtures_Extract[[Player]:[Player]],0),MATCH(FPL_Combined[[#Headers],[Gameweek 06]],FPL_Fixtures_Extract[#Headers],0)),LEN(INDEX(FPL_Fixtures_Extract[],MATCH($A180,FPL_Fixtures_Extract[[Player]:[Player]],0),MATCH(FPL_Combined[[#Headers],[Gameweek 06]],FPL_Fixtures_Extract[#Headers],0)))-4),Team_Key[[Full Name]:[Full Name]],0))&amp;RIGHT(INDEX(FPL_Fixtures_Extract[],MATCH($A180,FPL_Fixtures_Extract[[Player]:[Player]],0),MATCH(FPL_Combined[[#Headers],[Gameweek 06]],FPL_Fixtures_Extract[#Headers],0)),3))</f>
        <v>WHU(H) 1-2</v>
      </c>
      <c r="H180" t="str">
        <f ca="1">IF(RIGHT(FPL_Combined[[#Headers],[Gameweek 07]],2)&lt;$B$622,INDEX(FPL_Results_Extract[Gameweek 07],MATCH($A180,FPL_Results_Extract[[Player]:[Player]],0)),INDEX(Team_Key[[Abbreviation]:[Abbreviation]],MATCH(LEFT(INDEX(FPL_Fixtures_Extract[],MATCH($A180,FPL_Fixtures_Extract[[Player]:[Player]],0),MATCH(FPL_Combined[[#Headers],[Gameweek 07]],FPL_Fixtures_Extract[#Headers],0)),LEN(INDEX(FPL_Fixtures_Extract[],MATCH($A180,FPL_Fixtures_Extract[[Player]:[Player]],0),MATCH(FPL_Combined[[#Headers],[Gameweek 07]],FPL_Fixtures_Extract[#Headers],0)))-4),Team_Key[[Full Name]:[Full Name]],0))&amp;RIGHT(INDEX(FPL_Fixtures_Extract[],MATCH($A180,FPL_Fixtures_Extract[[Player]:[Player]],0),MATCH(FPL_Combined[[#Headers],[Gameweek 07]],FPL_Fixtures_Extract[#Headers],0)),3))</f>
        <v>TOT(A) 1-4</v>
      </c>
      <c r="I180" t="str">
        <f ca="1">IF(RIGHT(FPL_Combined[[#Headers],[Gameweek 08]],2)&lt;$B$622,INDEX(FPL_Results_Extract[Gameweek 08],MATCH($A180,FPL_Results_Extract[[Player]:[Player]],0)),INDEX(Team_Key[[Abbreviation]:[Abbreviation]],MATCH(LEFT(INDEX(FPL_Fixtures_Extract[],MATCH($A180,FPL_Fixtures_Extract[[Player]:[Player]],0),MATCH(FPL_Combined[[#Headers],[Gameweek 08]],FPL_Fixtures_Extract[#Headers],0)),LEN(INDEX(FPL_Fixtures_Extract[],MATCH($A180,FPL_Fixtures_Extract[[Player]:[Player]],0),MATCH(FPL_Combined[[#Headers],[Gameweek 08]],FPL_Fixtures_Extract[#Headers],0)))-4),Team_Key[[Full Name]:[Full Name]],0))&amp;RIGHT(INDEX(FPL_Fixtures_Extract[],MATCH($A180,FPL_Fixtures_Extract[[Player]:[Player]],0),MATCH(FPL_Combined[[#Headers],[Gameweek 08]],FPL_Fixtures_Extract[#Headers],0)),3))</f>
        <v>NEW(H) 6-1</v>
      </c>
      <c r="J180" t="str">
        <f ca="1">IF(RIGHT(FPL_Combined[[#Headers],[Gameweek 09]],2)&lt;$B$622,INDEX(FPL_Results_Extract[Gameweek 09],MATCH($A180,FPL_Results_Extract[[Player]:[Player]],0)),INDEX(Team_Key[[Abbreviation]:[Abbreviation]],MATCH(LEFT(INDEX(FPL_Fixtures_Extract[],MATCH($A180,FPL_Fixtures_Extract[[Player]:[Player]],0),MATCH(FPL_Combined[[#Headers],[Gameweek 09]],FPL_Fixtures_Extract[#Headers],0)),LEN(INDEX(FPL_Fixtures_Extract[],MATCH($A180,FPL_Fixtures_Extract[[Player]:[Player]],0),MATCH(FPL_Combined[[#Headers],[Gameweek 09]],FPL_Fixtures_Extract[#Headers],0)))-4),Team_Key[[Full Name]:[Full Name]],0))&amp;RIGHT(INDEX(FPL_Fixtures_Extract[],MATCH($A180,FPL_Fixtures_Extract[[Player]:[Player]],0),MATCH(FPL_Combined[[#Headers],[Gameweek 09]],FPL_Fixtures_Extract[#Headers],0)),3))</f>
        <v>BOU(H) 5-1</v>
      </c>
      <c r="K180" t="str">
        <f ca="1">IF(RIGHT(FPL_Combined[[#Headers],[Gameweek 10]],2)&lt;$B$622,INDEX(FPL_Results_Extract[Gameweek 10],MATCH($A180,FPL_Results_Extract[[Player]:[Player]],0)),INDEX(Team_Key[[Abbreviation]:[Abbreviation]],MATCH(LEFT(INDEX(FPL_Fixtures_Extract[],MATCH($A180,FPL_Fixtures_Extract[[Player]:[Player]],0),MATCH(FPL_Combined[[#Headers],[Gameweek 10]],FPL_Fixtures_Extract[#Headers],0)),LEN(INDEX(FPL_Fixtures_Extract[],MATCH($A180,FPL_Fixtures_Extract[[Player]:[Player]],0),MATCH(FPL_Combined[[#Headers],[Gameweek 10]],FPL_Fixtures_Extract[#Headers],0)))-4),Team_Key[[Full Name]:[Full Name]],0))&amp;RIGHT(INDEX(FPL_Fixtures_Extract[],MATCH($A180,FPL_Fixtures_Extract[[Player]:[Player]],0),MATCH(FPL_Combined[[#Headers],[Gameweek 10]],FPL_Fixtures_Extract[#Headers],0)),3))</f>
        <v>MUN(A) 0-0</v>
      </c>
      <c r="L180" t="str">
        <f ca="1">IF(RIGHT(FPL_Combined[[#Headers],[Gameweek 11]],2)&lt;$B$622,INDEX(FPL_Results_Extract[Gameweek 11],MATCH($A180,FPL_Results_Extract[[Player]:[Player]],0)),INDEX(Team_Key[[Abbreviation]:[Abbreviation]],MATCH(LEFT(INDEX(FPL_Fixtures_Extract[],MATCH($A180,FPL_Fixtures_Extract[[Player]:[Player]],0),MATCH(FPL_Combined[[#Headers],[Gameweek 11]],FPL_Fixtures_Extract[#Headers],0)),LEN(INDEX(FPL_Fixtures_Extract[],MATCH($A180,FPL_Fixtures_Extract[[Player]:[Player]],0),MATCH(FPL_Combined[[#Headers],[Gameweek 11]],FPL_Fixtures_Extract[#Headers],0)))-4),Team_Key[[Full Name]:[Full Name]],0))&amp;RIGHT(INDEX(FPL_Fixtures_Extract[],MATCH($A180,FPL_Fixtures_Extract[[Player]:[Player]],0),MATCH(FPL_Combined[[#Headers],[Gameweek 11]],FPL_Fixtures_Extract[#Headers],0)),3))</f>
        <v>NOR(H) 2-1</v>
      </c>
      <c r="M180" t="str">
        <f ca="1">IF(RIGHT(FPL_Combined[[#Headers],[Gameweek 12]],2)&lt;$B$622,INDEX(FPL_Results_Extract[Gameweek 12],MATCH($A180,FPL_Results_Extract[[Player]:[Player]],0)),INDEX(Team_Key[[Abbreviation]:[Abbreviation]],MATCH(LEFT(INDEX(FPL_Fixtures_Extract[],MATCH($A180,FPL_Fixtures_Extract[[Player]:[Player]],0),MATCH(FPL_Combined[[#Headers],[Gameweek 12]],FPL_Fixtures_Extract[#Headers],0)),LEN(INDEX(FPL_Fixtures_Extract[],MATCH($A180,FPL_Fixtures_Extract[[Player]:[Player]],0),MATCH(FPL_Combined[[#Headers],[Gameweek 12]],FPL_Fixtures_Extract[#Headers],0)))-4),Team_Key[[Full Name]:[Full Name]],0))&amp;RIGHT(INDEX(FPL_Fixtures_Extract[],MATCH($A180,FPL_Fixtures_Extract[[Player]:[Player]],0),MATCH(FPL_Combined[[#Headers],[Gameweek 12]],FPL_Fixtures_Extract[#Headers],0)),3))</f>
        <v>AVL(A) 0-0</v>
      </c>
      <c r="N180" t="str">
        <f ca="1">IF(RIGHT(FPL_Combined[[#Headers],[Gameweek 13]],2)&lt;$B$622,INDEX(FPL_Results_Extract[Gameweek 13],MATCH($A180,FPL_Results_Extract[[Player]:[Player]],0)),INDEX(Team_Key[[Abbreviation]:[Abbreviation]],MATCH(LEFT(INDEX(FPL_Fixtures_Extract[],MATCH($A180,FPL_Fixtures_Extract[[Player]:[Player]],0),MATCH(FPL_Combined[[#Headers],[Gameweek 13]],FPL_Fixtures_Extract[#Headers],0)),LEN(INDEX(FPL_Fixtures_Extract[],MATCH($A180,FPL_Fixtures_Extract[[Player]:[Player]],0),MATCH(FPL_Combined[[#Headers],[Gameweek 13]],FPL_Fixtures_Extract[#Headers],0)))-4),Team_Key[[Full Name]:[Full Name]],0))&amp;RIGHT(INDEX(FPL_Fixtures_Extract[],MATCH($A180,FPL_Fixtures_Extract[[Player]:[Player]],0),MATCH(FPL_Combined[[#Headers],[Gameweek 13]],FPL_Fixtures_Extract[#Headers],0)),3))</f>
        <v>LIV(H) 1-4</v>
      </c>
      <c r="O180" t="str">
        <f ca="1">IF(RIGHT(FPL_Combined[[#Headers],[Gameweek 14]],2)&lt;$B$622,INDEX(FPL_Results_Extract[Gameweek 14],MATCH($A180,FPL_Results_Extract[[Player]:[Player]],0)),INDEX(Team_Key[[Abbreviation]:[Abbreviation]],MATCH(LEFT(INDEX(FPL_Fixtures_Extract[],MATCH($A180,FPL_Fixtures_Extract[[Player]:[Player]],0),MATCH(FPL_Combined[[#Headers],[Gameweek 14]],FPL_Fixtures_Extract[#Headers],0)),LEN(INDEX(FPL_Fixtures_Extract[],MATCH($A180,FPL_Fixtures_Extract[[Player]:[Player]],0),MATCH(FPL_Combined[[#Headers],[Gameweek 14]],FPL_Fixtures_Extract[#Headers],0)))-4),Team_Key[[Full Name]:[Full Name]],0))&amp;RIGHT(INDEX(FPL_Fixtures_Extract[],MATCH($A180,FPL_Fixtures_Extract[[Player]:[Player]],0),MATCH(FPL_Combined[[#Headers],[Gameweek 14]],FPL_Fixtures_Extract[#Headers],0)),3))</f>
        <v>SOU(H) 3-1</v>
      </c>
      <c r="P180" t="str">
        <f ca="1">IF(RIGHT(FPL_Combined[[#Headers],[Gameweek 15]],2)&lt;$B$622,INDEX(FPL_Results_Extract[Gameweek 15],MATCH($A180,FPL_Results_Extract[[Player]:[Player]],0)),INDEX(Team_Key[[Abbreviation]:[Abbreviation]],MATCH(LEFT(INDEX(FPL_Fixtures_Extract[],MATCH($A180,FPL_Fixtures_Extract[[Player]:[Player]],0),MATCH(FPL_Combined[[#Headers],[Gameweek 15]],FPL_Fixtures_Extract[#Headers],0)),LEN(INDEX(FPL_Fixtures_Extract[],MATCH($A180,FPL_Fixtures_Extract[[Player]:[Player]],0),MATCH(FPL_Combined[[#Headers],[Gameweek 15]],FPL_Fixtures_Extract[#Headers],0)))-4),Team_Key[[Full Name]:[Full Name]],0))&amp;RIGHT(INDEX(FPL_Fixtures_Extract[],MATCH($A180,FPL_Fixtures_Extract[[Player]:[Player]],0),MATCH(FPL_Combined[[#Headers],[Gameweek 15]],FPL_Fixtures_Extract[#Headers],0)),3))</f>
        <v>STK(A) 0-2</v>
      </c>
      <c r="Q180" t="str">
        <f ca="1">IF(RIGHT(FPL_Combined[[#Headers],[Gameweek 16]],2)&lt;$B$622,INDEX(FPL_Results_Extract[Gameweek 16],MATCH($A180,FPL_Results_Extract[[Player]:[Player]],0)),INDEX(Team_Key[[Abbreviation]:[Abbreviation]],MATCH(LEFT(INDEX(FPL_Fixtures_Extract[],MATCH($A180,FPL_Fixtures_Extract[[Player]:[Player]],0),MATCH(FPL_Combined[[#Headers],[Gameweek 16]],FPL_Fixtures_Extract[#Headers],0)),LEN(INDEX(FPL_Fixtures_Extract[],MATCH($A180,FPL_Fixtures_Extract[[Player]:[Player]],0),MATCH(FPL_Combined[[#Headers],[Gameweek 16]],FPL_Fixtures_Extract[#Headers],0)))-4),Team_Key[[Full Name]:[Full Name]],0))&amp;RIGHT(INDEX(FPL_Fixtures_Extract[],MATCH($A180,FPL_Fixtures_Extract[[Player]:[Player]],0),MATCH(FPL_Combined[[#Headers],[Gameweek 16]],FPL_Fixtures_Extract[#Headers],0)),3))</f>
        <v>SWA(H) 2-1</v>
      </c>
      <c r="R180" t="str">
        <f ca="1">IF(RIGHT(FPL_Combined[[#Headers],[Gameweek 17]],2)&lt;$B$622,INDEX(FPL_Results_Extract[Gameweek 17],MATCH($A180,FPL_Results_Extract[[Player]:[Player]],0)),INDEX(Team_Key[[Abbreviation]:[Abbreviation]],MATCH(LEFT(INDEX(FPL_Fixtures_Extract[],MATCH($A180,FPL_Fixtures_Extract[[Player]:[Player]],0),MATCH(FPL_Combined[[#Headers],[Gameweek 17]],FPL_Fixtures_Extract[#Headers],0)),LEN(INDEX(FPL_Fixtures_Extract[],MATCH($A180,FPL_Fixtures_Extract[[Player]:[Player]],0),MATCH(FPL_Combined[[#Headers],[Gameweek 17]],FPL_Fixtures_Extract[#Headers],0)))-4),Team_Key[[Full Name]:[Full Name]],0))&amp;RIGHT(INDEX(FPL_Fixtures_Extract[],MATCH($A180,FPL_Fixtures_Extract[[Player]:[Player]],0),MATCH(FPL_Combined[[#Headers],[Gameweek 17]],FPL_Fixtures_Extract[#Headers],0)),3))</f>
        <v>ARS(A) 1-2</v>
      </c>
      <c r="S180" t="str">
        <f ca="1">IF(RIGHT(FPL_Combined[[#Headers],[Gameweek 18]],2)&lt;$B$622,INDEX(FPL_Results_Extract[Gameweek 18],MATCH($A180,FPL_Results_Extract[[Player]:[Player]],0)),INDEX(Team_Key[[Abbreviation]:[Abbreviation]],MATCH(LEFT(INDEX(FPL_Fixtures_Extract[],MATCH($A180,FPL_Fixtures_Extract[[Player]:[Player]],0),MATCH(FPL_Combined[[#Headers],[Gameweek 18]],FPL_Fixtures_Extract[#Headers],0)),LEN(INDEX(FPL_Fixtures_Extract[],MATCH($A180,FPL_Fixtures_Extract[[Player]:[Player]],0),MATCH(FPL_Combined[[#Headers],[Gameweek 18]],FPL_Fixtures_Extract[#Headers],0)))-4),Team_Key[[Full Name]:[Full Name]],0))&amp;RIGHT(INDEX(FPL_Fixtures_Extract[],MATCH($A180,FPL_Fixtures_Extract[[Player]:[Player]],0),MATCH(FPL_Combined[[#Headers],[Gameweek 18]],FPL_Fixtures_Extract[#Headers],0)),3))</f>
        <v>SUN(H) 4-1</v>
      </c>
      <c r="T180" t="str">
        <f ca="1">IF(RIGHT(FPL_Combined[[#Headers],[Gameweek 19]],2)&lt;$B$622,INDEX(FPL_Results_Extract[Gameweek 19],MATCH($A180,FPL_Results_Extract[[Player]:[Player]],0)),INDEX(Team_Key[[Abbreviation]:[Abbreviation]],MATCH(LEFT(INDEX(FPL_Fixtures_Extract[],MATCH($A180,FPL_Fixtures_Extract[[Player]:[Player]],0),MATCH(FPL_Combined[[#Headers],[Gameweek 19]],FPL_Fixtures_Extract[#Headers],0)),LEN(INDEX(FPL_Fixtures_Extract[],MATCH($A180,FPL_Fixtures_Extract[[Player]:[Player]],0),MATCH(FPL_Combined[[#Headers],[Gameweek 19]],FPL_Fixtures_Extract[#Headers],0)))-4),Team_Key[[Full Name]:[Full Name]],0))&amp;RIGHT(INDEX(FPL_Fixtures_Extract[],MATCH($A180,FPL_Fixtures_Extract[[Player]:[Player]],0),MATCH(FPL_Combined[[#Headers],[Gameweek 19]],FPL_Fixtures_Extract[#Headers],0)),3))</f>
        <v>LEI(A) 0-0</v>
      </c>
      <c r="U180" t="str">
        <f ca="1">IF(RIGHT(FPL_Combined[[#Headers],[Gameweek 20]],2)&lt;$B$622,INDEX(FPL_Results_Extract[Gameweek 20],MATCH($A180,FPL_Results_Extract[[Player]:[Player]],0)),INDEX(Team_Key[[Abbreviation]:[Abbreviation]],MATCH(LEFT(INDEX(FPL_Fixtures_Extract[],MATCH($A180,FPL_Fixtures_Extract[[Player]:[Player]],0),MATCH(FPL_Combined[[#Headers],[Gameweek 20]],FPL_Fixtures_Extract[#Headers],0)),LEN(INDEX(FPL_Fixtures_Extract[],MATCH($A180,FPL_Fixtures_Extract[[Player]:[Player]],0),MATCH(FPL_Combined[[#Headers],[Gameweek 20]],FPL_Fixtures_Extract[#Headers],0)))-4),Team_Key[[Full Name]:[Full Name]],0))&amp;RIGHT(INDEX(FPL_Fixtures_Extract[],MATCH($A180,FPL_Fixtures_Extract[[Player]:[Player]],0),MATCH(FPL_Combined[[#Headers],[Gameweek 20]],FPL_Fixtures_Extract[#Headers],0)),3))</f>
        <v>WAT(A) 2-1</v>
      </c>
      <c r="V180" t="str">
        <f ca="1">IF(RIGHT(FPL_Combined[[#Headers],[Gameweek 21]],2)&lt;$B$622,INDEX(FPL_Results_Extract[Gameweek 21],MATCH($A180,FPL_Results_Extract[[Player]:[Player]],0)),INDEX(Team_Key[[Abbreviation]:[Abbreviation]],MATCH(LEFT(INDEX(FPL_Fixtures_Extract[],MATCH($A180,FPL_Fixtures_Extract[[Player]:[Player]],0),MATCH(FPL_Combined[[#Headers],[Gameweek 21]],FPL_Fixtures_Extract[#Headers],0)),LEN(INDEX(FPL_Fixtures_Extract[],MATCH($A180,FPL_Fixtures_Extract[[Player]:[Player]],0),MATCH(FPL_Combined[[#Headers],[Gameweek 21]],FPL_Fixtures_Extract[#Headers],0)))-4),Team_Key[[Full Name]:[Full Name]],0))&amp;RIGHT(INDEX(FPL_Fixtures_Extract[],MATCH($A180,FPL_Fixtures_Extract[[Player]:[Player]],0),MATCH(FPL_Combined[[#Headers],[Gameweek 21]],FPL_Fixtures_Extract[#Headers],0)),3))</f>
        <v>EVE(H) 0-0</v>
      </c>
      <c r="W180" t="str">
        <f ca="1">IF(RIGHT(FPL_Combined[[#Headers],[Gameweek 22]],2)&lt;$B$622,INDEX(FPL_Results_Extract[Gameweek 22],MATCH($A180,FPL_Results_Extract[[Player]:[Player]],0)),INDEX(Team_Key[[Abbreviation]:[Abbreviation]],MATCH(LEFT(INDEX(FPL_Fixtures_Extract[],MATCH($A180,FPL_Fixtures_Extract[[Player]:[Player]],0),MATCH(FPL_Combined[[#Headers],[Gameweek 22]],FPL_Fixtures_Extract[#Headers],0)),LEN(INDEX(FPL_Fixtures_Extract[],MATCH($A180,FPL_Fixtures_Extract[[Player]:[Player]],0),MATCH(FPL_Combined[[#Headers],[Gameweek 22]],FPL_Fixtures_Extract[#Headers],0)))-4),Team_Key[[Full Name]:[Full Name]],0))&amp;RIGHT(INDEX(FPL_Fixtures_Extract[],MATCH($A180,FPL_Fixtures_Extract[[Player]:[Player]],0),MATCH(FPL_Combined[[#Headers],[Gameweek 22]],FPL_Fixtures_Extract[#Headers],0)),3))</f>
        <v>CRY(H) 4-0</v>
      </c>
      <c r="X180" t="str">
        <f ca="1">IF(RIGHT(FPL_Combined[[#Headers],[Gameweek 23]],2)&lt;$B$622,INDEX(FPL_Results_Extract[Gameweek 23],MATCH($A180,FPL_Results_Extract[[Player]:[Player]],0)),INDEX(Team_Key[[Abbreviation]:[Abbreviation]],MATCH(LEFT(INDEX(FPL_Fixtures_Extract[],MATCH($A180,FPL_Fixtures_Extract[[Player]:[Player]],0),MATCH(FPL_Combined[[#Headers],[Gameweek 23]],FPL_Fixtures_Extract[#Headers],0)),LEN(INDEX(FPL_Fixtures_Extract[],MATCH($A180,FPL_Fixtures_Extract[[Player]:[Player]],0),MATCH(FPL_Combined[[#Headers],[Gameweek 23]],FPL_Fixtures_Extract[#Headers],0)))-4),Team_Key[[Full Name]:[Full Name]],0))&amp;RIGHT(INDEX(FPL_Fixtures_Extract[],MATCH($A180,FPL_Fixtures_Extract[[Player]:[Player]],0),MATCH(FPL_Combined[[#Headers],[Gameweek 23]],FPL_Fixtures_Extract[#Headers],0)),3))</f>
        <v>WHU(A) 2-2</v>
      </c>
      <c r="Y180" t="str">
        <f ca="1">IF(RIGHT(FPL_Combined[[#Headers],[Gameweek 24]],2)&lt;$B$622,INDEX(FPL_Results_Extract[Team],MATCH($A180,FPL_Results_Extract[[Player]:[Player]],0)),INDEX(Team_Key[[Abbreviation]:[Abbreviation]],MATCH(LEFT(INDEX(FPL_Fixtures_Extract[],MATCH($A180,FPL_Fixtures_Extract[[Player]:[Player]],0),MATCH(FPL_Combined[[#Headers],[Gameweek 24]],FPL_Fixtures_Extract[#Headers],0)),LEN(INDEX(FPL_Fixtures_Extract[],MATCH($A180,FPL_Fixtures_Extract[[Player]:[Player]],0),MATCH(FPL_Combined[[#Headers],[Gameweek 24]],FPL_Fixtures_Extract[#Headers],0)))-4),Team_Key[[Full Name]:[Full Name]],0))&amp;RIGHT(INDEX(FPL_Fixtures_Extract[],MATCH($A180,FPL_Fixtures_Extract[[Player]:[Player]],0),MATCH(FPL_Combined[[#Headers],[Gameweek 24]],FPL_Fixtures_Extract[#Headers],0)),3))</f>
        <v>MCI</v>
      </c>
      <c r="Z180" t="str">
        <f ca="1">IF(RIGHT(FPL_Combined[[#Headers],[Gameweek 25]],2)&lt;$B$622,INDEX(FPL_Results_Extract[Player],MATCH($A180,FPL_Results_Extract[[Player]:[Player]],0)),INDEX(Team_Key[[Abbreviation]:[Abbreviation]],MATCH(LEFT(INDEX(FPL_Fixtures_Extract[],MATCH($A180,FPL_Fixtures_Extract[[Player]:[Player]],0),MATCH(FPL_Combined[[#Headers],[Gameweek 25]],FPL_Fixtures_Extract[#Headers],0)),LEN(INDEX(FPL_Fixtures_Extract[],MATCH($A180,FPL_Fixtures_Extract[[Player]:[Player]],0),MATCH(FPL_Combined[[#Headers],[Gameweek 25]],FPL_Fixtures_Extract[#Headers],0)))-4),Team_Key[[Full Name]:[Full Name]],0))&amp;RIGHT(INDEX(FPL_Fixtures_Extract[],MATCH($A180,FPL_Fixtures_Extract[[Player]:[Player]],0),MATCH(FPL_Combined[[#Headers],[Gameweek 25]],FPL_Fixtures_Extract[#Headers],0)),3))</f>
        <v>Dzeko</v>
      </c>
      <c r="AA180" t="str">
        <f ca="1">IF(RIGHT(FPL_Combined[[#Headers],[Gameweek 26]],2)&lt;$B$622,INDEX(FPL_Results_Extract[Gameweek 01],MATCH($A180,FPL_Results_Extract[[Player]:[Player]],0)),INDEX(Team_Key[[Abbreviation]:[Abbreviation]],MATCH(LEFT(INDEX(FPL_Fixtures_Extract[],MATCH($A180,FPL_Fixtures_Extract[[Player]:[Player]],0),MATCH(FPL_Combined[[#Headers],[Gameweek 26]],FPL_Fixtures_Extract[#Headers],0)),LEN(INDEX(FPL_Fixtures_Extract[],MATCH($A180,FPL_Fixtures_Extract[[Player]:[Player]],0),MATCH(FPL_Combined[[#Headers],[Gameweek 26]],FPL_Fixtures_Extract[#Headers],0)))-4),Team_Key[[Full Name]:[Full Name]],0))&amp;RIGHT(INDEX(FPL_Fixtures_Extract[],MATCH($A180,FPL_Fixtures_Extract[[Player]:[Player]],0),MATCH(FPL_Combined[[#Headers],[Gameweek 26]],FPL_Fixtures_Extract[#Headers],0)),3))</f>
        <v>WBA(A) 3-0</v>
      </c>
      <c r="AB180" t="str">
        <f ca="1">IF(RIGHT(FPL_Combined[[#Headers],[Gameweek 27]],2)&lt;$B$622,INDEX(FPL_Results_Extract[Gameweek 02],MATCH($A180,FPL_Results_Extract[[Player]:[Player]],0)),INDEX(Team_Key[[Abbreviation]:[Abbreviation]],MATCH(LEFT(INDEX(FPL_Fixtures_Extract[],MATCH($A180,FPL_Fixtures_Extract[[Player]:[Player]],0),MATCH(FPL_Combined[[#Headers],[Gameweek 27]],FPL_Fixtures_Extract[#Headers],0)),LEN(INDEX(FPL_Fixtures_Extract[],MATCH($A180,FPL_Fixtures_Extract[[Player]:[Player]],0),MATCH(FPL_Combined[[#Headers],[Gameweek 27]],FPL_Fixtures_Extract[#Headers],0)))-4),Team_Key[[Full Name]:[Full Name]],0))&amp;RIGHT(INDEX(FPL_Fixtures_Extract[],MATCH($A180,FPL_Fixtures_Extract[[Player]:[Player]],0),MATCH(FPL_Combined[[#Headers],[Gameweek 27]],FPL_Fixtures_Extract[#Headers],0)),3))</f>
        <v>CHE(H) 3-0</v>
      </c>
      <c r="AC180" t="str">
        <f ca="1">IF(RIGHT(FPL_Combined[[#Headers],[Gameweek 28]],2)&lt;$B$622,INDEX(FPL_Results_Extract[Gameweek 03],MATCH($A180,FPL_Results_Extract[[Player]:[Player]],0)),INDEX(Team_Key[[Abbreviation]:[Abbreviation]],MATCH(LEFT(INDEX(FPL_Fixtures_Extract[],MATCH($A180,FPL_Fixtures_Extract[[Player]:[Player]],0),MATCH(FPL_Combined[[#Headers],[Gameweek 28]],FPL_Fixtures_Extract[#Headers],0)),LEN(INDEX(FPL_Fixtures_Extract[],MATCH($A180,FPL_Fixtures_Extract[[Player]:[Player]],0),MATCH(FPL_Combined[[#Headers],[Gameweek 28]],FPL_Fixtures_Extract[#Headers],0)))-4),Team_Key[[Full Name]:[Full Name]],0))&amp;RIGHT(INDEX(FPL_Fixtures_Extract[],MATCH($A180,FPL_Fixtures_Extract[[Player]:[Player]],0),MATCH(FPL_Combined[[#Headers],[Gameweek 28]],FPL_Fixtures_Extract[#Headers],0)),3))</f>
        <v>EVE(A) 2-0</v>
      </c>
      <c r="AD180" t="str">
        <f ca="1">IF(RIGHT(FPL_Combined[[#Headers],[Gameweek 29]],2)&lt;$B$622,INDEX(FPL_Results_Extract[Gameweek 04],MATCH($A180,FPL_Results_Extract[[Player]:[Player]],0)),INDEX(Team_Key[[Abbreviation]:[Abbreviation]],MATCH(LEFT(INDEX(FPL_Fixtures_Extract[],MATCH($A180,FPL_Fixtures_Extract[[Player]:[Player]],0),MATCH(FPL_Combined[[#Headers],[Gameweek 29]],FPL_Fixtures_Extract[#Headers],0)),LEN(INDEX(FPL_Fixtures_Extract[],MATCH($A180,FPL_Fixtures_Extract[[Player]:[Player]],0),MATCH(FPL_Combined[[#Headers],[Gameweek 29]],FPL_Fixtures_Extract[#Headers],0)))-4),Team_Key[[Full Name]:[Full Name]],0))&amp;RIGHT(INDEX(FPL_Fixtures_Extract[],MATCH($A180,FPL_Fixtures_Extract[[Player]:[Player]],0),MATCH(FPL_Combined[[#Headers],[Gameweek 29]],FPL_Fixtures_Extract[#Headers],0)),3))</f>
        <v>AVL(H)</v>
      </c>
      <c r="AE180" t="str">
        <f ca="1">IF(RIGHT(FPL_Combined[[#Headers],[Gameweek 30]],2)&lt;$B$622,INDEX(FPL_Results_Extract[Gameweek 05],MATCH($A180,FPL_Results_Extract[[Player]:[Player]],0)),INDEX(Team_Key[[Abbreviation]:[Abbreviation]],MATCH(LEFT(INDEX(FPL_Fixtures_Extract[],MATCH($A180,FPL_Fixtures_Extract[[Player]:[Player]],0),MATCH(FPL_Combined[[#Headers],[Gameweek 30]],FPL_Fixtures_Extract[#Headers],0)),LEN(INDEX(FPL_Fixtures_Extract[],MATCH($A180,FPL_Fixtures_Extract[[Player]:[Player]],0),MATCH(FPL_Combined[[#Headers],[Gameweek 30]],FPL_Fixtures_Extract[#Headers],0)))-4),Team_Key[[Full Name]:[Full Name]],0))&amp;RIGHT(INDEX(FPL_Fixtures_Extract[],MATCH($A180,FPL_Fixtures_Extract[[Player]:[Player]],0),MATCH(FPL_Combined[[#Headers],[Gameweek 30]],FPL_Fixtures_Extract[#Headers],0)),3))</f>
        <v>NOR(A)</v>
      </c>
      <c r="AF180" t="str">
        <f ca="1">IF(RIGHT(FPL_Combined[[#Headers],[Gameweek 31]],2)&lt;$B$622,INDEX(FPL_Results_Extract[Gameweek 06],MATCH($A180,FPL_Results_Extract[[Player]:[Player]],0)),INDEX(Team_Key[[Abbreviation]:[Abbreviation]],MATCH(LEFT(INDEX(FPL_Fixtures_Extract[],MATCH($A180,FPL_Fixtures_Extract[[Player]:[Player]],0),MATCH(FPL_Combined[[#Headers],[Gameweek 31]],FPL_Fixtures_Extract[#Headers],0)),LEN(INDEX(FPL_Fixtures_Extract[],MATCH($A180,FPL_Fixtures_Extract[[Player]:[Player]],0),MATCH(FPL_Combined[[#Headers],[Gameweek 31]],FPL_Fixtures_Extract[#Headers],0)))-4),Team_Key[[Full Name]:[Full Name]],0))&amp;RIGHT(INDEX(FPL_Fixtures_Extract[],MATCH($A180,FPL_Fixtures_Extract[[Player]:[Player]],0),MATCH(FPL_Combined[[#Headers],[Gameweek 31]],FPL_Fixtures_Extract[#Headers],0)),3))</f>
        <v>MUN(H)</v>
      </c>
      <c r="AG180" t="str">
        <f ca="1">IF(RIGHT(FPL_Combined[[#Headers],[Gameweek 32]],2)&lt;$B$622,INDEX(FPL_Results_Extract[Gameweek 07],MATCH($A180,FPL_Results_Extract[[Player]:[Player]],0)),INDEX(Team_Key[[Abbreviation]:[Abbreviation]],MATCH(LEFT(INDEX(FPL_Fixtures_Extract[],MATCH($A180,FPL_Fixtures_Extract[[Player]:[Player]],0),MATCH(FPL_Combined[[#Headers],[Gameweek 32]],FPL_Fixtures_Extract[#Headers],0)),LEN(INDEX(FPL_Fixtures_Extract[],MATCH($A180,FPL_Fixtures_Extract[[Player]:[Player]],0),MATCH(FPL_Combined[[#Headers],[Gameweek 32]],FPL_Fixtures_Extract[#Headers],0)))-4),Team_Key[[Full Name]:[Full Name]],0))&amp;RIGHT(INDEX(FPL_Fixtures_Extract[],MATCH($A180,FPL_Fixtures_Extract[[Player]:[Player]],0),MATCH(FPL_Combined[[#Headers],[Gameweek 32]],FPL_Fixtures_Extract[#Headers],0)),3))</f>
        <v>BOU(A)</v>
      </c>
      <c r="AH180" t="str">
        <f ca="1">IF(RIGHT(FPL_Combined[[#Headers],[Gameweek 33]],2)&lt;$B$622,INDEX(FPL_Results_Extract[Gameweek 08],MATCH($A180,FPL_Results_Extract[[Player]:[Player]],0)),INDEX(Team_Key[[Abbreviation]:[Abbreviation]],MATCH(LEFT(INDEX(FPL_Fixtures_Extract[],MATCH($A180,FPL_Fixtures_Extract[[Player]:[Player]],0),MATCH(FPL_Combined[[#Headers],[Gameweek 33]],FPL_Fixtures_Extract[#Headers],0)),LEN(INDEX(FPL_Fixtures_Extract[],MATCH($A180,FPL_Fixtures_Extract[[Player]:[Player]],0),MATCH(FPL_Combined[[#Headers],[Gameweek 33]],FPL_Fixtures_Extract[#Headers],0)))-4),Team_Key[[Full Name]:[Full Name]],0))&amp;RIGHT(INDEX(FPL_Fixtures_Extract[],MATCH($A180,FPL_Fixtures_Extract[[Player]:[Player]],0),MATCH(FPL_Combined[[#Headers],[Gameweek 33]],FPL_Fixtures_Extract[#Headers],0)),3))</f>
        <v>WBA(H)</v>
      </c>
      <c r="AI180" t="str">
        <f ca="1">IF(RIGHT(FPL_Combined[[#Headers],[Gameweek 34]],2)&lt;$B$622,INDEX(FPL_Results_Extract[Gameweek 09],MATCH($A180,FPL_Results_Extract[[Player]:[Player]],0)),INDEX(Team_Key[[Abbreviation]:[Abbreviation]],MATCH(LEFT(INDEX(FPL_Fixtures_Extract[],MATCH($A180,FPL_Fixtures_Extract[[Player]:[Player]],0),MATCH(FPL_Combined[[#Headers],[Gameweek 34]],FPL_Fixtures_Extract[#Headers],0)),LEN(INDEX(FPL_Fixtures_Extract[],MATCH($A180,FPL_Fixtures_Extract[[Player]:[Player]],0),MATCH(FPL_Combined[[#Headers],[Gameweek 34]],FPL_Fixtures_Extract[#Headers],0)))-4),Team_Key[[Full Name]:[Full Name]],0))&amp;RIGHT(INDEX(FPL_Fixtures_Extract[],MATCH($A180,FPL_Fixtures_Extract[[Player]:[Player]],0),MATCH(FPL_Combined[[#Headers],[Gameweek 34]],FPL_Fixtures_Extract[#Headers],0)),3))</f>
        <v>CHE(A)</v>
      </c>
      <c r="AJ180" t="str">
        <f ca="1">IF(RIGHT(FPL_Combined[[#Headers],[Gameweek 35]],2)&lt;$B$622,INDEX(FPL_Results_Extract[Gameweek 10],MATCH($A180,FPL_Results_Extract[[Player]:[Player]],0)),INDEX(Team_Key[[Abbreviation]:[Abbreviation]],MATCH(LEFT(INDEX(FPL_Fixtures_Extract[],MATCH($A180,FPL_Fixtures_Extract[[Player]:[Player]],0),MATCH(FPL_Combined[[#Headers],[Gameweek 35]],FPL_Fixtures_Extract[#Headers],0)),LEN(INDEX(FPL_Fixtures_Extract[],MATCH($A180,FPL_Fixtures_Extract[[Player]:[Player]],0),MATCH(FPL_Combined[[#Headers],[Gameweek 35]],FPL_Fixtures_Extract[#Headers],0)))-4),Team_Key[[Full Name]:[Full Name]],0))&amp;RIGHT(INDEX(FPL_Fixtures_Extract[],MATCH($A180,FPL_Fixtures_Extract[[Player]:[Player]],0),MATCH(FPL_Combined[[#Headers],[Gameweek 35]],FPL_Fixtures_Extract[#Headers],0)),3))</f>
        <v>STK(H)</v>
      </c>
      <c r="AK180" t="str">
        <f ca="1">IF(RIGHT(FPL_Combined[[#Headers],[Gameweek 36]],2)&lt;$B$622,INDEX(FPL_Results_Extract[Gameweek 11],MATCH($A180,FPL_Results_Extract[[Player]:[Player]],0)),INDEX(Team_Key[[Abbreviation]:[Abbreviation]],MATCH(LEFT(INDEX(FPL_Fixtures_Extract[],MATCH($A180,FPL_Fixtures_Extract[[Player]:[Player]],0),MATCH(FPL_Combined[[#Headers],[Gameweek 36]],FPL_Fixtures_Extract[#Headers],0)),LEN(INDEX(FPL_Fixtures_Extract[],MATCH($A180,FPL_Fixtures_Extract[[Player]:[Player]],0),MATCH(FPL_Combined[[#Headers],[Gameweek 36]],FPL_Fixtures_Extract[#Headers],0)))-4),Team_Key[[Full Name]:[Full Name]],0))&amp;RIGHT(INDEX(FPL_Fixtures_Extract[],MATCH($A180,FPL_Fixtures_Extract[[Player]:[Player]],0),MATCH(FPL_Combined[[#Headers],[Gameweek 36]],FPL_Fixtures_Extract[#Headers],0)),3))</f>
        <v>SOU(A)</v>
      </c>
      <c r="AL180" t="str">
        <f ca="1">IF(RIGHT(FPL_Combined[[#Headers],[Gameweek 37]],2)&lt;$B$622,INDEX(FPL_Results_Extract[Gameweek 12],MATCH($A180,FPL_Results_Extract[[Player]:[Player]],0)),INDEX(Team_Key[[Abbreviation]:[Abbreviation]],MATCH(LEFT(INDEX(FPL_Fixtures_Extract[],MATCH($A180,FPL_Fixtures_Extract[[Player]:[Player]],0),MATCH(FPL_Combined[[#Headers],[Gameweek 37]],FPL_Fixtures_Extract[#Headers],0)),LEN(INDEX(FPL_Fixtures_Extract[],MATCH($A180,FPL_Fixtures_Extract[[Player]:[Player]],0),MATCH(FPL_Combined[[#Headers],[Gameweek 37]],FPL_Fixtures_Extract[#Headers],0)))-4),Team_Key[[Full Name]:[Full Name]],0))&amp;RIGHT(INDEX(FPL_Fixtures_Extract[],MATCH($A180,FPL_Fixtures_Extract[[Player]:[Player]],0),MATCH(FPL_Combined[[#Headers],[Gameweek 37]],FPL_Fixtures_Extract[#Headers],0)),3))</f>
        <v>ARS(H)</v>
      </c>
      <c r="AM180" t="str">
        <f ca="1">IF(RIGHT(FPL_Combined[[#Headers],[Gameweek 38]],2)&lt;$B$622,INDEX(FPL_Results_Extract[Gameweek 13],MATCH($A180,FPL_Results_Extract[[Player]:[Player]],0)),INDEX(Team_Key[[Abbreviation]:[Abbreviation]],MATCH(LEFT(INDEX(FPL_Fixtures_Extract[],MATCH($A180,FPL_Fixtures_Extract[[Player]:[Player]],0),MATCH(FPL_Combined[[#Headers],[Gameweek 38]],FPL_Fixtures_Extract[#Headers],0)),LEN(INDEX(FPL_Fixtures_Extract[],MATCH($A180,FPL_Fixtures_Extract[[Player]:[Player]],0),MATCH(FPL_Combined[[#Headers],[Gameweek 38]],FPL_Fixtures_Extract[#Headers],0)))-4),Team_Key[[Full Name]:[Full Name]],0))&amp;RIGHT(INDEX(FPL_Fixtures_Extract[],MATCH($A180,FPL_Fixtures_Extract[[Player]:[Player]],0),MATCH(FPL_Combined[[#Headers],[Gameweek 38]],FPL_Fixtures_Extract[#Headers],0)),3))</f>
        <v>SWA(A)</v>
      </c>
    </row>
    <row r="181" spans="1:39" x14ac:dyDescent="0.45">
      <c r="A181" t="s">
        <v>429</v>
      </c>
      <c r="B181" t="str">
        <f ca="1">IF(RIGHT(FPL_Combined[[#Headers],[Gameweek 01]],2)&lt;$B$622,INDEX(FPL_Results_Extract[Gameweek 01],MATCH($A181,FPL_Results_Extract[[Player]:[Player]],0)),INDEX(Team_Key[[Abbreviation]:[Abbreviation]],MATCH(LEFT(INDEX(FPL_Fixtures_Extract[],MATCH($A181,FPL_Fixtures_Extract[[Player]:[Player]],0),MATCH(FPL_Combined[[#Headers],[Gameweek 01]],FPL_Fixtures_Extract[#Headers],0)),LEN(INDEX(FPL_Fixtures_Extract[],MATCH($A181,FPL_Fixtures_Extract[[Player]:[Player]],0),MATCH(FPL_Combined[[#Headers],[Gameweek 01]],FPL_Fixtures_Extract[#Headers],0)))-4),Team_Key[[Full Name]:[Full Name]],0))&amp;RIGHT(INDEX(FPL_Fixtures_Extract[],MATCH($A181,FPL_Fixtures_Extract[[Player]:[Player]],0),MATCH(FPL_Combined[[#Headers],[Gameweek 01]],FPL_Fixtures_Extract[#Headers],0)),3))</f>
        <v>CHE(A) 2-2</v>
      </c>
      <c r="C181" t="str">
        <f ca="1">IF(RIGHT(FPL_Combined[[#Headers],[Gameweek 02]],2)&lt;$B$622,INDEX(FPL_Results_Extract[Gameweek 02],MATCH($A181,FPL_Results_Extract[[Player]:[Player]],0)),INDEX(Team_Key[[Abbreviation]:[Abbreviation]],MATCH(LEFT(INDEX(FPL_Fixtures_Extract[],MATCH($A181,FPL_Fixtures_Extract[[Player]:[Player]],0),MATCH(FPL_Combined[[#Headers],[Gameweek 02]],FPL_Fixtures_Extract[#Headers],0)),LEN(INDEX(FPL_Fixtures_Extract[],MATCH($A181,FPL_Fixtures_Extract[[Player]:[Player]],0),MATCH(FPL_Combined[[#Headers],[Gameweek 02]],FPL_Fixtures_Extract[#Headers],0)))-4),Team_Key[[Full Name]:[Full Name]],0))&amp;RIGHT(INDEX(FPL_Fixtures_Extract[],MATCH($A181,FPL_Fixtures_Extract[[Player]:[Player]],0),MATCH(FPL_Combined[[#Headers],[Gameweek 02]],FPL_Fixtures_Extract[#Headers],0)),3))</f>
        <v>NEW(H) 2-0</v>
      </c>
      <c r="D181" t="str">
        <f ca="1">IF(RIGHT(FPL_Combined[[#Headers],[Gameweek 03]],2)&lt;$B$622,INDEX(FPL_Results_Extract[Gameweek 03],MATCH($A181,FPL_Results_Extract[[Player]:[Player]],0)),INDEX(Team_Key[[Abbreviation]:[Abbreviation]],MATCH(LEFT(INDEX(FPL_Fixtures_Extract[],MATCH($A181,FPL_Fixtures_Extract[[Player]:[Player]],0),MATCH(FPL_Combined[[#Headers],[Gameweek 03]],FPL_Fixtures_Extract[#Headers],0)),LEN(INDEX(FPL_Fixtures_Extract[],MATCH($A181,FPL_Fixtures_Extract[[Player]:[Player]],0),MATCH(FPL_Combined[[#Headers],[Gameweek 03]],FPL_Fixtures_Extract[#Headers],0)))-4),Team_Key[[Full Name]:[Full Name]],0))&amp;RIGHT(INDEX(FPL_Fixtures_Extract[],MATCH($A181,FPL_Fixtures_Extract[[Player]:[Player]],0),MATCH(FPL_Combined[[#Headers],[Gameweek 03]],FPL_Fixtures_Extract[#Headers],0)),3))</f>
        <v>SUN(A) 1-1</v>
      </c>
      <c r="E181" t="str">
        <f ca="1">IF(RIGHT(FPL_Combined[[#Headers],[Gameweek 04]],2)&lt;$B$622,INDEX(FPL_Results_Extract[Gameweek 04],MATCH($A181,FPL_Results_Extract[[Player]:[Player]],0)),INDEX(Team_Key[[Abbreviation]:[Abbreviation]],MATCH(LEFT(INDEX(FPL_Fixtures_Extract[],MATCH($A181,FPL_Fixtures_Extract[[Player]:[Player]],0),MATCH(FPL_Combined[[#Headers],[Gameweek 04]],FPL_Fixtures_Extract[#Headers],0)),LEN(INDEX(FPL_Fixtures_Extract[],MATCH($A181,FPL_Fixtures_Extract[[Player]:[Player]],0),MATCH(FPL_Combined[[#Headers],[Gameweek 04]],FPL_Fixtures_Extract[#Headers],0)))-4),Team_Key[[Full Name]:[Full Name]],0))&amp;RIGHT(INDEX(FPL_Fixtures_Extract[],MATCH($A181,FPL_Fixtures_Extract[[Player]:[Player]],0),MATCH(FPL_Combined[[#Headers],[Gameweek 04]],FPL_Fixtures_Extract[#Headers],0)),3))</f>
        <v>MUN(H) 2-1</v>
      </c>
      <c r="F181" t="str">
        <f ca="1">IF(RIGHT(FPL_Combined[[#Headers],[Gameweek 05]],2)&lt;$B$622,INDEX(FPL_Results_Extract[Gameweek 05],MATCH($A181,FPL_Results_Extract[[Player]:[Player]],0)),INDEX(Team_Key[[Abbreviation]:[Abbreviation]],MATCH(LEFT(INDEX(FPL_Fixtures_Extract[],MATCH($A181,FPL_Fixtures_Extract[[Player]:[Player]],0),MATCH(FPL_Combined[[#Headers],[Gameweek 05]],FPL_Fixtures_Extract[#Headers],0)),LEN(INDEX(FPL_Fixtures_Extract[],MATCH($A181,FPL_Fixtures_Extract[[Player]:[Player]],0),MATCH(FPL_Combined[[#Headers],[Gameweek 05]],FPL_Fixtures_Extract[#Headers],0)))-4),Team_Key[[Full Name]:[Full Name]],0))&amp;RIGHT(INDEX(FPL_Fixtures_Extract[],MATCH($A181,FPL_Fixtures_Extract[[Player]:[Player]],0),MATCH(FPL_Combined[[#Headers],[Gameweek 05]],FPL_Fixtures_Extract[#Headers],0)),3))</f>
        <v>WAT(A) 0-1</v>
      </c>
      <c r="G181" t="str">
        <f ca="1">IF(RIGHT(FPL_Combined[[#Headers],[Gameweek 06]],2)&lt;$B$622,INDEX(FPL_Results_Extract[Gameweek 06],MATCH($A181,FPL_Results_Extract[[Player]:[Player]],0)),INDEX(Team_Key[[Abbreviation]:[Abbreviation]],MATCH(LEFT(INDEX(FPL_Fixtures_Extract[],MATCH($A181,FPL_Fixtures_Extract[[Player]:[Player]],0),MATCH(FPL_Combined[[#Headers],[Gameweek 06]],FPL_Fixtures_Extract[#Headers],0)),LEN(INDEX(FPL_Fixtures_Extract[],MATCH($A181,FPL_Fixtures_Extract[[Player]:[Player]],0),MATCH(FPL_Combined[[#Headers],[Gameweek 06]],FPL_Fixtures_Extract[#Headers],0)))-4),Team_Key[[Full Name]:[Full Name]],0))&amp;RIGHT(INDEX(FPL_Fixtures_Extract[],MATCH($A181,FPL_Fixtures_Extract[[Player]:[Player]],0),MATCH(FPL_Combined[[#Headers],[Gameweek 06]],FPL_Fixtures_Extract[#Headers],0)),3))</f>
        <v>EVE(H) 0-0</v>
      </c>
      <c r="H181" t="str">
        <f ca="1">IF(RIGHT(FPL_Combined[[#Headers],[Gameweek 07]],2)&lt;$B$622,INDEX(FPL_Results_Extract[Gameweek 07],MATCH($A181,FPL_Results_Extract[[Player]:[Player]],0)),INDEX(Team_Key[[Abbreviation]:[Abbreviation]],MATCH(LEFT(INDEX(FPL_Fixtures_Extract[],MATCH($A181,FPL_Fixtures_Extract[[Player]:[Player]],0),MATCH(FPL_Combined[[#Headers],[Gameweek 07]],FPL_Fixtures_Extract[#Headers],0)),LEN(INDEX(FPL_Fixtures_Extract[],MATCH($A181,FPL_Fixtures_Extract[[Player]:[Player]],0),MATCH(FPL_Combined[[#Headers],[Gameweek 07]],FPL_Fixtures_Extract[#Headers],0)))-4),Team_Key[[Full Name]:[Full Name]],0))&amp;RIGHT(INDEX(FPL_Fixtures_Extract[],MATCH($A181,FPL_Fixtures_Extract[[Player]:[Player]],0),MATCH(FPL_Combined[[#Headers],[Gameweek 07]],FPL_Fixtures_Extract[#Headers],0)),3))</f>
        <v>SOU(A) 1-3</v>
      </c>
      <c r="I181" t="str">
        <f ca="1">IF(RIGHT(FPL_Combined[[#Headers],[Gameweek 08]],2)&lt;$B$622,INDEX(FPL_Results_Extract[Gameweek 08],MATCH($A181,FPL_Results_Extract[[Player]:[Player]],0)),INDEX(Team_Key[[Abbreviation]:[Abbreviation]],MATCH(LEFT(INDEX(FPL_Fixtures_Extract[],MATCH($A181,FPL_Fixtures_Extract[[Player]:[Player]],0),MATCH(FPL_Combined[[#Headers],[Gameweek 08]],FPL_Fixtures_Extract[#Headers],0)),LEN(INDEX(FPL_Fixtures_Extract[],MATCH($A181,FPL_Fixtures_Extract[[Player]:[Player]],0),MATCH(FPL_Combined[[#Headers],[Gameweek 08]],FPL_Fixtures_Extract[#Headers],0)))-4),Team_Key[[Full Name]:[Full Name]],0))&amp;RIGHT(INDEX(FPL_Fixtures_Extract[],MATCH($A181,FPL_Fixtures_Extract[[Player]:[Player]],0),MATCH(FPL_Combined[[#Headers],[Gameweek 08]],FPL_Fixtures_Extract[#Headers],0)),3))</f>
        <v>TOT(H) 2-2</v>
      </c>
      <c r="J181" t="str">
        <f ca="1">IF(RIGHT(FPL_Combined[[#Headers],[Gameweek 09]],2)&lt;$B$622,INDEX(FPL_Results_Extract[Gameweek 09],MATCH($A181,FPL_Results_Extract[[Player]:[Player]],0)),INDEX(Team_Key[[Abbreviation]:[Abbreviation]],MATCH(LEFT(INDEX(FPL_Fixtures_Extract[],MATCH($A181,FPL_Fixtures_Extract[[Player]:[Player]],0),MATCH(FPL_Combined[[#Headers],[Gameweek 09]],FPL_Fixtures_Extract[#Headers],0)),LEN(INDEX(FPL_Fixtures_Extract[],MATCH($A181,FPL_Fixtures_Extract[[Player]:[Player]],0),MATCH(FPL_Combined[[#Headers],[Gameweek 09]],FPL_Fixtures_Extract[#Headers],0)))-4),Team_Key[[Full Name]:[Full Name]],0))&amp;RIGHT(INDEX(FPL_Fixtures_Extract[],MATCH($A181,FPL_Fixtures_Extract[[Player]:[Player]],0),MATCH(FPL_Combined[[#Headers],[Gameweek 09]],FPL_Fixtures_Extract[#Headers],0)),3))</f>
        <v>STK(H) 0-1</v>
      </c>
      <c r="K181" t="str">
        <f ca="1">IF(RIGHT(FPL_Combined[[#Headers],[Gameweek 10]],2)&lt;$B$622,INDEX(FPL_Results_Extract[Gameweek 10],MATCH($A181,FPL_Results_Extract[[Player]:[Player]],0)),INDEX(Team_Key[[Abbreviation]:[Abbreviation]],MATCH(LEFT(INDEX(FPL_Fixtures_Extract[],MATCH($A181,FPL_Fixtures_Extract[[Player]:[Player]],0),MATCH(FPL_Combined[[#Headers],[Gameweek 10]],FPL_Fixtures_Extract[#Headers],0)),LEN(INDEX(FPL_Fixtures_Extract[],MATCH($A181,FPL_Fixtures_Extract[[Player]:[Player]],0),MATCH(FPL_Combined[[#Headers],[Gameweek 10]],FPL_Fixtures_Extract[#Headers],0)))-4),Team_Key[[Full Name]:[Full Name]],0))&amp;RIGHT(INDEX(FPL_Fixtures_Extract[],MATCH($A181,FPL_Fixtures_Extract[[Player]:[Player]],0),MATCH(FPL_Combined[[#Headers],[Gameweek 10]],FPL_Fixtures_Extract[#Headers],0)),3))</f>
        <v>AVL(A) 2-1</v>
      </c>
      <c r="L181" t="str">
        <f ca="1">IF(RIGHT(FPL_Combined[[#Headers],[Gameweek 11]],2)&lt;$B$622,INDEX(FPL_Results_Extract[Gameweek 11],MATCH($A181,FPL_Results_Extract[[Player]:[Player]],0)),INDEX(Team_Key[[Abbreviation]:[Abbreviation]],MATCH(LEFT(INDEX(FPL_Fixtures_Extract[],MATCH($A181,FPL_Fixtures_Extract[[Player]:[Player]],0),MATCH(FPL_Combined[[#Headers],[Gameweek 11]],FPL_Fixtures_Extract[#Headers],0)),LEN(INDEX(FPL_Fixtures_Extract[],MATCH($A181,FPL_Fixtures_Extract[[Player]:[Player]],0),MATCH(FPL_Combined[[#Headers],[Gameweek 11]],FPL_Fixtures_Extract[#Headers],0)))-4),Team_Key[[Full Name]:[Full Name]],0))&amp;RIGHT(INDEX(FPL_Fixtures_Extract[],MATCH($A181,FPL_Fixtures_Extract[[Player]:[Player]],0),MATCH(FPL_Combined[[#Headers],[Gameweek 11]],FPL_Fixtures_Extract[#Headers],0)),3))</f>
        <v>ARS(H) 0-3</v>
      </c>
      <c r="M181" t="str">
        <f ca="1">IF(RIGHT(FPL_Combined[[#Headers],[Gameweek 12]],2)&lt;$B$622,INDEX(FPL_Results_Extract[Gameweek 12],MATCH($A181,FPL_Results_Extract[[Player]:[Player]],0)),INDEX(Team_Key[[Abbreviation]:[Abbreviation]],MATCH(LEFT(INDEX(FPL_Fixtures_Extract[],MATCH($A181,FPL_Fixtures_Extract[[Player]:[Player]],0),MATCH(FPL_Combined[[#Headers],[Gameweek 12]],FPL_Fixtures_Extract[#Headers],0)),LEN(INDEX(FPL_Fixtures_Extract[],MATCH($A181,FPL_Fixtures_Extract[[Player]:[Player]],0),MATCH(FPL_Combined[[#Headers],[Gameweek 12]],FPL_Fixtures_Extract[#Headers],0)))-4),Team_Key[[Full Name]:[Full Name]],0))&amp;RIGHT(INDEX(FPL_Fixtures_Extract[],MATCH($A181,FPL_Fixtures_Extract[[Player]:[Player]],0),MATCH(FPL_Combined[[#Headers],[Gameweek 12]],FPL_Fixtures_Extract[#Headers],0)),3))</f>
        <v>NOR(A) 0-1</v>
      </c>
      <c r="N181" t="str">
        <f ca="1">IF(RIGHT(FPL_Combined[[#Headers],[Gameweek 13]],2)&lt;$B$622,INDEX(FPL_Results_Extract[Gameweek 13],MATCH($A181,FPL_Results_Extract[[Player]:[Player]],0)),INDEX(Team_Key[[Abbreviation]:[Abbreviation]],MATCH(LEFT(INDEX(FPL_Fixtures_Extract[],MATCH($A181,FPL_Fixtures_Extract[[Player]:[Player]],0),MATCH(FPL_Combined[[#Headers],[Gameweek 13]],FPL_Fixtures_Extract[#Headers],0)),LEN(INDEX(FPL_Fixtures_Extract[],MATCH($A181,FPL_Fixtures_Extract[[Player]:[Player]],0),MATCH(FPL_Combined[[#Headers],[Gameweek 13]],FPL_Fixtures_Extract[#Headers],0)))-4),Team_Key[[Full Name]:[Full Name]],0))&amp;RIGHT(INDEX(FPL_Fixtures_Extract[],MATCH($A181,FPL_Fixtures_Extract[[Player]:[Player]],0),MATCH(FPL_Combined[[#Headers],[Gameweek 13]],FPL_Fixtures_Extract[#Headers],0)),3))</f>
        <v>BOU(H) 2-2</v>
      </c>
      <c r="O181" t="str">
        <f ca="1">IF(RIGHT(FPL_Combined[[#Headers],[Gameweek 14]],2)&lt;$B$622,INDEX(FPL_Results_Extract[Gameweek 14],MATCH($A181,FPL_Results_Extract[[Player]:[Player]],0)),INDEX(Team_Key[[Abbreviation]:[Abbreviation]],MATCH(LEFT(INDEX(FPL_Fixtures_Extract[],MATCH($A181,FPL_Fixtures_Extract[[Player]:[Player]],0),MATCH(FPL_Combined[[#Headers],[Gameweek 14]],FPL_Fixtures_Extract[#Headers],0)),LEN(INDEX(FPL_Fixtures_Extract[],MATCH($A181,FPL_Fixtures_Extract[[Player]:[Player]],0),MATCH(FPL_Combined[[#Headers],[Gameweek 14]],FPL_Fixtures_Extract[#Headers],0)))-4),Team_Key[[Full Name]:[Full Name]],0))&amp;RIGHT(INDEX(FPL_Fixtures_Extract[],MATCH($A181,FPL_Fixtures_Extract[[Player]:[Player]],0),MATCH(FPL_Combined[[#Headers],[Gameweek 14]],FPL_Fixtures_Extract[#Headers],0)),3))</f>
        <v>LIV(A) 0-1</v>
      </c>
      <c r="P181" t="str">
        <f ca="1">IF(RIGHT(FPL_Combined[[#Headers],[Gameweek 15]],2)&lt;$B$622,INDEX(FPL_Results_Extract[Gameweek 15],MATCH($A181,FPL_Results_Extract[[Player]:[Player]],0)),INDEX(Team_Key[[Abbreviation]:[Abbreviation]],MATCH(LEFT(INDEX(FPL_Fixtures_Extract[],MATCH($A181,FPL_Fixtures_Extract[[Player]:[Player]],0),MATCH(FPL_Combined[[#Headers],[Gameweek 15]],FPL_Fixtures_Extract[#Headers],0)),LEN(INDEX(FPL_Fixtures_Extract[],MATCH($A181,FPL_Fixtures_Extract[[Player]:[Player]],0),MATCH(FPL_Combined[[#Headers],[Gameweek 15]],FPL_Fixtures_Extract[#Headers],0)))-4),Team_Key[[Full Name]:[Full Name]],0))&amp;RIGHT(INDEX(FPL_Fixtures_Extract[],MATCH($A181,FPL_Fixtures_Extract[[Player]:[Player]],0),MATCH(FPL_Combined[[#Headers],[Gameweek 15]],FPL_Fixtures_Extract[#Headers],0)),3))</f>
        <v>LEI(H) 0-3</v>
      </c>
      <c r="Q181" t="str">
        <f ca="1">IF(RIGHT(FPL_Combined[[#Headers],[Gameweek 16]],2)&lt;$B$622,INDEX(FPL_Results_Extract[Gameweek 16],MATCH($A181,FPL_Results_Extract[[Player]:[Player]],0)),INDEX(Team_Key[[Abbreviation]:[Abbreviation]],MATCH(LEFT(INDEX(FPL_Fixtures_Extract[],MATCH($A181,FPL_Fixtures_Extract[[Player]:[Player]],0),MATCH(FPL_Combined[[#Headers],[Gameweek 16]],FPL_Fixtures_Extract[#Headers],0)),LEN(INDEX(FPL_Fixtures_Extract[],MATCH($A181,FPL_Fixtures_Extract[[Player]:[Player]],0),MATCH(FPL_Combined[[#Headers],[Gameweek 16]],FPL_Fixtures_Extract[#Headers],0)))-4),Team_Key[[Full Name]:[Full Name]],0))&amp;RIGHT(INDEX(FPL_Fixtures_Extract[],MATCH($A181,FPL_Fixtures_Extract[[Player]:[Player]],0),MATCH(FPL_Combined[[#Headers],[Gameweek 16]],FPL_Fixtures_Extract[#Headers],0)),3))</f>
        <v>MCI(A) 1-2</v>
      </c>
      <c r="R181" t="str">
        <f ca="1">IF(RIGHT(FPL_Combined[[#Headers],[Gameweek 17]],2)&lt;$B$622,INDEX(FPL_Results_Extract[Gameweek 17],MATCH($A181,FPL_Results_Extract[[Player]:[Player]],0)),INDEX(Team_Key[[Abbreviation]:[Abbreviation]],MATCH(LEFT(INDEX(FPL_Fixtures_Extract[],MATCH($A181,FPL_Fixtures_Extract[[Player]:[Player]],0),MATCH(FPL_Combined[[#Headers],[Gameweek 17]],FPL_Fixtures_Extract[#Headers],0)),LEN(INDEX(FPL_Fixtures_Extract[],MATCH($A181,FPL_Fixtures_Extract[[Player]:[Player]],0),MATCH(FPL_Combined[[#Headers],[Gameweek 17]],FPL_Fixtures_Extract[#Headers],0)))-4),Team_Key[[Full Name]:[Full Name]],0))&amp;RIGHT(INDEX(FPL_Fixtures_Extract[],MATCH($A181,FPL_Fixtures_Extract[[Player]:[Player]],0),MATCH(FPL_Combined[[#Headers],[Gameweek 17]],FPL_Fixtures_Extract[#Headers],0)),3))</f>
        <v>WHU(H) 0-0</v>
      </c>
      <c r="S181" t="str">
        <f ca="1">IF(RIGHT(FPL_Combined[[#Headers],[Gameweek 18]],2)&lt;$B$622,INDEX(FPL_Results_Extract[Gameweek 18],MATCH($A181,FPL_Results_Extract[[Player]:[Player]],0)),INDEX(Team_Key[[Abbreviation]:[Abbreviation]],MATCH(LEFT(INDEX(FPL_Fixtures_Extract[],MATCH($A181,FPL_Fixtures_Extract[[Player]:[Player]],0),MATCH(FPL_Combined[[#Headers],[Gameweek 18]],FPL_Fixtures_Extract[#Headers],0)),LEN(INDEX(FPL_Fixtures_Extract[],MATCH($A181,FPL_Fixtures_Extract[[Player]:[Player]],0),MATCH(FPL_Combined[[#Headers],[Gameweek 18]],FPL_Fixtures_Extract[#Headers],0)))-4),Team_Key[[Full Name]:[Full Name]],0))&amp;RIGHT(INDEX(FPL_Fixtures_Extract[],MATCH($A181,FPL_Fixtures_Extract[[Player]:[Player]],0),MATCH(FPL_Combined[[#Headers],[Gameweek 18]],FPL_Fixtures_Extract[#Headers],0)),3))</f>
        <v>WBA(H) 1-0</v>
      </c>
      <c r="T181" t="str">
        <f ca="1">IF(RIGHT(FPL_Combined[[#Headers],[Gameweek 19]],2)&lt;$B$622,INDEX(FPL_Results_Extract[Gameweek 19],MATCH($A181,FPL_Results_Extract[[Player]:[Player]],0)),INDEX(Team_Key[[Abbreviation]:[Abbreviation]],MATCH(LEFT(INDEX(FPL_Fixtures_Extract[],MATCH($A181,FPL_Fixtures_Extract[[Player]:[Player]],0),MATCH(FPL_Combined[[#Headers],[Gameweek 19]],FPL_Fixtures_Extract[#Headers],0)),LEN(INDEX(FPL_Fixtures_Extract[],MATCH($A181,FPL_Fixtures_Extract[[Player]:[Player]],0),MATCH(FPL_Combined[[#Headers],[Gameweek 19]],FPL_Fixtures_Extract[#Headers],0)))-4),Team_Key[[Full Name]:[Full Name]],0))&amp;RIGHT(INDEX(FPL_Fixtures_Extract[],MATCH($A181,FPL_Fixtures_Extract[[Player]:[Player]],0),MATCH(FPL_Combined[[#Headers],[Gameweek 19]],FPL_Fixtures_Extract[#Headers],0)),3))</f>
        <v>CRY(A) 0-0</v>
      </c>
      <c r="U181" t="str">
        <f ca="1">IF(RIGHT(FPL_Combined[[#Headers],[Gameweek 20]],2)&lt;$B$622,INDEX(FPL_Results_Extract[Gameweek 20],MATCH($A181,FPL_Results_Extract[[Player]:[Player]],0)),INDEX(Team_Key[[Abbreviation]:[Abbreviation]],MATCH(LEFT(INDEX(FPL_Fixtures_Extract[],MATCH($A181,FPL_Fixtures_Extract[[Player]:[Player]],0),MATCH(FPL_Combined[[#Headers],[Gameweek 20]],FPL_Fixtures_Extract[#Headers],0)),LEN(INDEX(FPL_Fixtures_Extract[],MATCH($A181,FPL_Fixtures_Extract[[Player]:[Player]],0),MATCH(FPL_Combined[[#Headers],[Gameweek 20]],FPL_Fixtures_Extract[#Headers],0)))-4),Team_Key[[Full Name]:[Full Name]],0))&amp;RIGHT(INDEX(FPL_Fixtures_Extract[],MATCH($A181,FPL_Fixtures_Extract[[Player]:[Player]],0),MATCH(FPL_Combined[[#Headers],[Gameweek 20]],FPL_Fixtures_Extract[#Headers],0)),3))</f>
        <v>MUN(A) 1-2</v>
      </c>
      <c r="V181" t="str">
        <f ca="1">IF(RIGHT(FPL_Combined[[#Headers],[Gameweek 21]],2)&lt;$B$622,INDEX(FPL_Results_Extract[Gameweek 21],MATCH($A181,FPL_Results_Extract[[Player]:[Player]],0)),INDEX(Team_Key[[Abbreviation]:[Abbreviation]],MATCH(LEFT(INDEX(FPL_Fixtures_Extract[],MATCH($A181,FPL_Fixtures_Extract[[Player]:[Player]],0),MATCH(FPL_Combined[[#Headers],[Gameweek 21]],FPL_Fixtures_Extract[#Headers],0)),LEN(INDEX(FPL_Fixtures_Extract[],MATCH($A181,FPL_Fixtures_Extract[[Player]:[Player]],0),MATCH(FPL_Combined[[#Headers],[Gameweek 21]],FPL_Fixtures_Extract[#Headers],0)))-4),Team_Key[[Full Name]:[Full Name]],0))&amp;RIGHT(INDEX(FPL_Fixtures_Extract[],MATCH($A181,FPL_Fixtures_Extract[[Player]:[Player]],0),MATCH(FPL_Combined[[#Headers],[Gameweek 21]],FPL_Fixtures_Extract[#Headers],0)),3))</f>
        <v>SUN(H) 2-4</v>
      </c>
      <c r="W181" t="str">
        <f ca="1">IF(RIGHT(FPL_Combined[[#Headers],[Gameweek 22]],2)&lt;$B$622,INDEX(FPL_Results_Extract[Gameweek 22],MATCH($A181,FPL_Results_Extract[[Player]:[Player]],0)),INDEX(Team_Key[[Abbreviation]:[Abbreviation]],MATCH(LEFT(INDEX(FPL_Fixtures_Extract[],MATCH($A181,FPL_Fixtures_Extract[[Player]:[Player]],0),MATCH(FPL_Combined[[#Headers],[Gameweek 22]],FPL_Fixtures_Extract[#Headers],0)),LEN(INDEX(FPL_Fixtures_Extract[],MATCH($A181,FPL_Fixtures_Extract[[Player]:[Player]],0),MATCH(FPL_Combined[[#Headers],[Gameweek 22]],FPL_Fixtures_Extract[#Headers],0)))-4),Team_Key[[Full Name]:[Full Name]],0))&amp;RIGHT(INDEX(FPL_Fixtures_Extract[],MATCH($A181,FPL_Fixtures_Extract[[Player]:[Player]],0),MATCH(FPL_Combined[[#Headers],[Gameweek 22]],FPL_Fixtures_Extract[#Headers],0)),3))</f>
        <v>WAT(H) 1-0</v>
      </c>
      <c r="X181" t="str">
        <f ca="1">IF(RIGHT(FPL_Combined[[#Headers],[Gameweek 23]],2)&lt;$B$622,INDEX(FPL_Results_Extract[Gameweek 23],MATCH($A181,FPL_Results_Extract[[Player]:[Player]],0)),INDEX(Team_Key[[Abbreviation]:[Abbreviation]],MATCH(LEFT(INDEX(FPL_Fixtures_Extract[],MATCH($A181,FPL_Fixtures_Extract[[Player]:[Player]],0),MATCH(FPL_Combined[[#Headers],[Gameweek 23]],FPL_Fixtures_Extract[#Headers],0)),LEN(INDEX(FPL_Fixtures_Extract[],MATCH($A181,FPL_Fixtures_Extract[[Player]:[Player]],0),MATCH(FPL_Combined[[#Headers],[Gameweek 23]],FPL_Fixtures_Extract[#Headers],0)))-4),Team_Key[[Full Name]:[Full Name]],0))&amp;RIGHT(INDEX(FPL_Fixtures_Extract[],MATCH($A181,FPL_Fixtures_Extract[[Player]:[Player]],0),MATCH(FPL_Combined[[#Headers],[Gameweek 23]],FPL_Fixtures_Extract[#Headers],0)),3))</f>
        <v>EVE(A) 2-1</v>
      </c>
      <c r="Y181" t="str">
        <f ca="1">IF(RIGHT(FPL_Combined[[#Headers],[Gameweek 24]],2)&lt;$B$622,INDEX(FPL_Results_Extract[Team],MATCH($A181,FPL_Results_Extract[[Player]:[Player]],0)),INDEX(Team_Key[[Abbreviation]:[Abbreviation]],MATCH(LEFT(INDEX(FPL_Fixtures_Extract[],MATCH($A181,FPL_Fixtures_Extract[[Player]:[Player]],0),MATCH(FPL_Combined[[#Headers],[Gameweek 24]],FPL_Fixtures_Extract[#Headers],0)),LEN(INDEX(FPL_Fixtures_Extract[],MATCH($A181,FPL_Fixtures_Extract[[Player]:[Player]],0),MATCH(FPL_Combined[[#Headers],[Gameweek 24]],FPL_Fixtures_Extract[#Headers],0)))-4),Team_Key[[Full Name]:[Full Name]],0))&amp;RIGHT(INDEX(FPL_Fixtures_Extract[],MATCH($A181,FPL_Fixtures_Extract[[Player]:[Player]],0),MATCH(FPL_Combined[[#Headers],[Gameweek 24]],FPL_Fixtures_Extract[#Headers],0)),3))</f>
        <v>SWA</v>
      </c>
      <c r="Z181" t="str">
        <f ca="1">IF(RIGHT(FPL_Combined[[#Headers],[Gameweek 25]],2)&lt;$B$622,INDEX(FPL_Results_Extract[Player],MATCH($A181,FPL_Results_Extract[[Player]:[Player]],0)),INDEX(Team_Key[[Abbreviation]:[Abbreviation]],MATCH(LEFT(INDEX(FPL_Fixtures_Extract[],MATCH($A181,FPL_Fixtures_Extract[[Player]:[Player]],0),MATCH(FPL_Combined[[#Headers],[Gameweek 25]],FPL_Fixtures_Extract[#Headers],0)),LEN(INDEX(FPL_Fixtures_Extract[],MATCH($A181,FPL_Fixtures_Extract[[Player]:[Player]],0),MATCH(FPL_Combined[[#Headers],[Gameweek 25]],FPL_Fixtures_Extract[#Headers],0)))-4),Team_Key[[Full Name]:[Full Name]],0))&amp;RIGHT(INDEX(FPL_Fixtures_Extract[],MATCH($A181,FPL_Fixtures_Extract[[Player]:[Player]],0),MATCH(FPL_Combined[[#Headers],[Gameweek 25]],FPL_Fixtures_Extract[#Headers],0)),3))</f>
        <v>Eder</v>
      </c>
      <c r="AA181" t="str">
        <f ca="1">IF(RIGHT(FPL_Combined[[#Headers],[Gameweek 26]],2)&lt;$B$622,INDEX(FPL_Results_Extract[Gameweek 01],MATCH($A181,FPL_Results_Extract[[Player]:[Player]],0)),INDEX(Team_Key[[Abbreviation]:[Abbreviation]],MATCH(LEFT(INDEX(FPL_Fixtures_Extract[],MATCH($A181,FPL_Fixtures_Extract[[Player]:[Player]],0),MATCH(FPL_Combined[[#Headers],[Gameweek 26]],FPL_Fixtures_Extract[#Headers],0)),LEN(INDEX(FPL_Fixtures_Extract[],MATCH($A181,FPL_Fixtures_Extract[[Player]:[Player]],0),MATCH(FPL_Combined[[#Headers],[Gameweek 26]],FPL_Fixtures_Extract[#Headers],0)))-4),Team_Key[[Full Name]:[Full Name]],0))&amp;RIGHT(INDEX(FPL_Fixtures_Extract[],MATCH($A181,FPL_Fixtures_Extract[[Player]:[Player]],0),MATCH(FPL_Combined[[#Headers],[Gameweek 26]],FPL_Fixtures_Extract[#Headers],0)),3))</f>
        <v>CHE(A) 2-2</v>
      </c>
      <c r="AB181" t="str">
        <f ca="1">IF(RIGHT(FPL_Combined[[#Headers],[Gameweek 27]],2)&lt;$B$622,INDEX(FPL_Results_Extract[Gameweek 02],MATCH($A181,FPL_Results_Extract[[Player]:[Player]],0)),INDEX(Team_Key[[Abbreviation]:[Abbreviation]],MATCH(LEFT(INDEX(FPL_Fixtures_Extract[],MATCH($A181,FPL_Fixtures_Extract[[Player]:[Player]],0),MATCH(FPL_Combined[[#Headers],[Gameweek 27]],FPL_Fixtures_Extract[#Headers],0)),LEN(INDEX(FPL_Fixtures_Extract[],MATCH($A181,FPL_Fixtures_Extract[[Player]:[Player]],0),MATCH(FPL_Combined[[#Headers],[Gameweek 27]],FPL_Fixtures_Extract[#Headers],0)))-4),Team_Key[[Full Name]:[Full Name]],0))&amp;RIGHT(INDEX(FPL_Fixtures_Extract[],MATCH($A181,FPL_Fixtures_Extract[[Player]:[Player]],0),MATCH(FPL_Combined[[#Headers],[Gameweek 27]],FPL_Fixtures_Extract[#Headers],0)),3))</f>
        <v>NEW(H) 2-0</v>
      </c>
      <c r="AC181" t="str">
        <f ca="1">IF(RIGHT(FPL_Combined[[#Headers],[Gameweek 28]],2)&lt;$B$622,INDEX(FPL_Results_Extract[Gameweek 03],MATCH($A181,FPL_Results_Extract[[Player]:[Player]],0)),INDEX(Team_Key[[Abbreviation]:[Abbreviation]],MATCH(LEFT(INDEX(FPL_Fixtures_Extract[],MATCH($A181,FPL_Fixtures_Extract[[Player]:[Player]],0),MATCH(FPL_Combined[[#Headers],[Gameweek 28]],FPL_Fixtures_Extract[#Headers],0)),LEN(INDEX(FPL_Fixtures_Extract[],MATCH($A181,FPL_Fixtures_Extract[[Player]:[Player]],0),MATCH(FPL_Combined[[#Headers],[Gameweek 28]],FPL_Fixtures_Extract[#Headers],0)))-4),Team_Key[[Full Name]:[Full Name]],0))&amp;RIGHT(INDEX(FPL_Fixtures_Extract[],MATCH($A181,FPL_Fixtures_Extract[[Player]:[Player]],0),MATCH(FPL_Combined[[#Headers],[Gameweek 28]],FPL_Fixtures_Extract[#Headers],0)),3))</f>
        <v>SUN(A) 1-1</v>
      </c>
      <c r="AD181" t="str">
        <f ca="1">IF(RIGHT(FPL_Combined[[#Headers],[Gameweek 29]],2)&lt;$B$622,INDEX(FPL_Results_Extract[Gameweek 04],MATCH($A181,FPL_Results_Extract[[Player]:[Player]],0)),INDEX(Team_Key[[Abbreviation]:[Abbreviation]],MATCH(LEFT(INDEX(FPL_Fixtures_Extract[],MATCH($A181,FPL_Fixtures_Extract[[Player]:[Player]],0),MATCH(FPL_Combined[[#Headers],[Gameweek 29]],FPL_Fixtures_Extract[#Headers],0)),LEN(INDEX(FPL_Fixtures_Extract[],MATCH($A181,FPL_Fixtures_Extract[[Player]:[Player]],0),MATCH(FPL_Combined[[#Headers],[Gameweek 29]],FPL_Fixtures_Extract[#Headers],0)))-4),Team_Key[[Full Name]:[Full Name]],0))&amp;RIGHT(INDEX(FPL_Fixtures_Extract[],MATCH($A181,FPL_Fixtures_Extract[[Player]:[Player]],0),MATCH(FPL_Combined[[#Headers],[Gameweek 29]],FPL_Fixtures_Extract[#Headers],0)),3))</f>
        <v>NOR(H)</v>
      </c>
      <c r="AE181" t="str">
        <f ca="1">IF(RIGHT(FPL_Combined[[#Headers],[Gameweek 30]],2)&lt;$B$622,INDEX(FPL_Results_Extract[Gameweek 05],MATCH($A181,FPL_Results_Extract[[Player]:[Player]],0)),INDEX(Team_Key[[Abbreviation]:[Abbreviation]],MATCH(LEFT(INDEX(FPL_Fixtures_Extract[],MATCH($A181,FPL_Fixtures_Extract[[Player]:[Player]],0),MATCH(FPL_Combined[[#Headers],[Gameweek 30]],FPL_Fixtures_Extract[#Headers],0)),LEN(INDEX(FPL_Fixtures_Extract[],MATCH($A181,FPL_Fixtures_Extract[[Player]:[Player]],0),MATCH(FPL_Combined[[#Headers],[Gameweek 30]],FPL_Fixtures_Extract[#Headers],0)))-4),Team_Key[[Full Name]:[Full Name]],0))&amp;RIGHT(INDEX(FPL_Fixtures_Extract[],MATCH($A181,FPL_Fixtures_Extract[[Player]:[Player]],0),MATCH(FPL_Combined[[#Headers],[Gameweek 30]],FPL_Fixtures_Extract[#Headers],0)),3))</f>
        <v>BOU(A)</v>
      </c>
      <c r="AF181" t="str">
        <f ca="1">IF(RIGHT(FPL_Combined[[#Headers],[Gameweek 31]],2)&lt;$B$622,INDEX(FPL_Results_Extract[Gameweek 06],MATCH($A181,FPL_Results_Extract[[Player]:[Player]],0)),INDEX(Team_Key[[Abbreviation]:[Abbreviation]],MATCH(LEFT(INDEX(FPL_Fixtures_Extract[],MATCH($A181,FPL_Fixtures_Extract[[Player]:[Player]],0),MATCH(FPL_Combined[[#Headers],[Gameweek 31]],FPL_Fixtures_Extract[#Headers],0)),LEN(INDEX(FPL_Fixtures_Extract[],MATCH($A181,FPL_Fixtures_Extract[[Player]:[Player]],0),MATCH(FPL_Combined[[#Headers],[Gameweek 31]],FPL_Fixtures_Extract[#Headers],0)))-4),Team_Key[[Full Name]:[Full Name]],0))&amp;RIGHT(INDEX(FPL_Fixtures_Extract[],MATCH($A181,FPL_Fixtures_Extract[[Player]:[Player]],0),MATCH(FPL_Combined[[#Headers],[Gameweek 31]],FPL_Fixtures_Extract[#Headers],0)),3))</f>
        <v>AVL(H)</v>
      </c>
      <c r="AG181" t="str">
        <f ca="1">IF(RIGHT(FPL_Combined[[#Headers],[Gameweek 32]],2)&lt;$B$622,INDEX(FPL_Results_Extract[Gameweek 07],MATCH($A181,FPL_Results_Extract[[Player]:[Player]],0)),INDEX(Team_Key[[Abbreviation]:[Abbreviation]],MATCH(LEFT(INDEX(FPL_Fixtures_Extract[],MATCH($A181,FPL_Fixtures_Extract[[Player]:[Player]],0),MATCH(FPL_Combined[[#Headers],[Gameweek 32]],FPL_Fixtures_Extract[#Headers],0)),LEN(INDEX(FPL_Fixtures_Extract[],MATCH($A181,FPL_Fixtures_Extract[[Player]:[Player]],0),MATCH(FPL_Combined[[#Headers],[Gameweek 32]],FPL_Fixtures_Extract[#Headers],0)))-4),Team_Key[[Full Name]:[Full Name]],0))&amp;RIGHT(INDEX(FPL_Fixtures_Extract[],MATCH($A181,FPL_Fixtures_Extract[[Player]:[Player]],0),MATCH(FPL_Combined[[#Headers],[Gameweek 32]],FPL_Fixtures_Extract[#Headers],0)),3))</f>
        <v>STK(A)</v>
      </c>
      <c r="AH181" t="str">
        <f ca="1">IF(RIGHT(FPL_Combined[[#Headers],[Gameweek 33]],2)&lt;$B$622,INDEX(FPL_Results_Extract[Gameweek 08],MATCH($A181,FPL_Results_Extract[[Player]:[Player]],0)),INDEX(Team_Key[[Abbreviation]:[Abbreviation]],MATCH(LEFT(INDEX(FPL_Fixtures_Extract[],MATCH($A181,FPL_Fixtures_Extract[[Player]:[Player]],0),MATCH(FPL_Combined[[#Headers],[Gameweek 33]],FPL_Fixtures_Extract[#Headers],0)),LEN(INDEX(FPL_Fixtures_Extract[],MATCH($A181,FPL_Fixtures_Extract[[Player]:[Player]],0),MATCH(FPL_Combined[[#Headers],[Gameweek 33]],FPL_Fixtures_Extract[#Headers],0)))-4),Team_Key[[Full Name]:[Full Name]],0))&amp;RIGHT(INDEX(FPL_Fixtures_Extract[],MATCH($A181,FPL_Fixtures_Extract[[Player]:[Player]],0),MATCH(FPL_Combined[[#Headers],[Gameweek 33]],FPL_Fixtures_Extract[#Headers],0)),3))</f>
        <v>CHE(H)</v>
      </c>
      <c r="AI181" t="str">
        <f ca="1">IF(RIGHT(FPL_Combined[[#Headers],[Gameweek 34]],2)&lt;$B$622,INDEX(FPL_Results_Extract[Gameweek 09],MATCH($A181,FPL_Results_Extract[[Player]:[Player]],0)),INDEX(Team_Key[[Abbreviation]:[Abbreviation]],MATCH(LEFT(INDEX(FPL_Fixtures_Extract[],MATCH($A181,FPL_Fixtures_Extract[[Player]:[Player]],0),MATCH(FPL_Combined[[#Headers],[Gameweek 34]],FPL_Fixtures_Extract[#Headers],0)),LEN(INDEX(FPL_Fixtures_Extract[],MATCH($A181,FPL_Fixtures_Extract[[Player]:[Player]],0),MATCH(FPL_Combined[[#Headers],[Gameweek 34]],FPL_Fixtures_Extract[#Headers],0)))-4),Team_Key[[Full Name]:[Full Name]],0))&amp;RIGHT(INDEX(FPL_Fixtures_Extract[],MATCH($A181,FPL_Fixtures_Extract[[Player]:[Player]],0),MATCH(FPL_Combined[[#Headers],[Gameweek 34]],FPL_Fixtures_Extract[#Headers],0)),3))</f>
        <v>NEW(A)</v>
      </c>
      <c r="AJ181" t="str">
        <f ca="1">IF(RIGHT(FPL_Combined[[#Headers],[Gameweek 35]],2)&lt;$B$622,INDEX(FPL_Results_Extract[Gameweek 10],MATCH($A181,FPL_Results_Extract[[Player]:[Player]],0)),INDEX(Team_Key[[Abbreviation]:[Abbreviation]],MATCH(LEFT(INDEX(FPL_Fixtures_Extract[],MATCH($A181,FPL_Fixtures_Extract[[Player]:[Player]],0),MATCH(FPL_Combined[[#Headers],[Gameweek 35]],FPL_Fixtures_Extract[#Headers],0)),LEN(INDEX(FPL_Fixtures_Extract[],MATCH($A181,FPL_Fixtures_Extract[[Player]:[Player]],0),MATCH(FPL_Combined[[#Headers],[Gameweek 35]],FPL_Fixtures_Extract[#Headers],0)))-4),Team_Key[[Full Name]:[Full Name]],0))&amp;RIGHT(INDEX(FPL_Fixtures_Extract[],MATCH($A181,FPL_Fixtures_Extract[[Player]:[Player]],0),MATCH(FPL_Combined[[#Headers],[Gameweek 35]],FPL_Fixtures_Extract[#Headers],0)),3))</f>
        <v>LEI(A)</v>
      </c>
      <c r="AK181" t="str">
        <f ca="1">IF(RIGHT(FPL_Combined[[#Headers],[Gameweek 36]],2)&lt;$B$622,INDEX(FPL_Results_Extract[Gameweek 11],MATCH($A181,FPL_Results_Extract[[Player]:[Player]],0)),INDEX(Team_Key[[Abbreviation]:[Abbreviation]],MATCH(LEFT(INDEX(FPL_Fixtures_Extract[],MATCH($A181,FPL_Fixtures_Extract[[Player]:[Player]],0),MATCH(FPL_Combined[[#Headers],[Gameweek 36]],FPL_Fixtures_Extract[#Headers],0)),LEN(INDEX(FPL_Fixtures_Extract[],MATCH($A181,FPL_Fixtures_Extract[[Player]:[Player]],0),MATCH(FPL_Combined[[#Headers],[Gameweek 36]],FPL_Fixtures_Extract[#Headers],0)))-4),Team_Key[[Full Name]:[Full Name]],0))&amp;RIGHT(INDEX(FPL_Fixtures_Extract[],MATCH($A181,FPL_Fixtures_Extract[[Player]:[Player]],0),MATCH(FPL_Combined[[#Headers],[Gameweek 36]],FPL_Fixtures_Extract[#Headers],0)),3))</f>
        <v>LIV(H)</v>
      </c>
      <c r="AL181" t="str">
        <f ca="1">IF(RIGHT(FPL_Combined[[#Headers],[Gameweek 37]],2)&lt;$B$622,INDEX(FPL_Results_Extract[Gameweek 12],MATCH($A181,FPL_Results_Extract[[Player]:[Player]],0)),INDEX(Team_Key[[Abbreviation]:[Abbreviation]],MATCH(LEFT(INDEX(FPL_Fixtures_Extract[],MATCH($A181,FPL_Fixtures_Extract[[Player]:[Player]],0),MATCH(FPL_Combined[[#Headers],[Gameweek 37]],FPL_Fixtures_Extract[#Headers],0)),LEN(INDEX(FPL_Fixtures_Extract[],MATCH($A181,FPL_Fixtures_Extract[[Player]:[Player]],0),MATCH(FPL_Combined[[#Headers],[Gameweek 37]],FPL_Fixtures_Extract[#Headers],0)))-4),Team_Key[[Full Name]:[Full Name]],0))&amp;RIGHT(INDEX(FPL_Fixtures_Extract[],MATCH($A181,FPL_Fixtures_Extract[[Player]:[Player]],0),MATCH(FPL_Combined[[#Headers],[Gameweek 37]],FPL_Fixtures_Extract[#Headers],0)),3))</f>
        <v>WHU(A)</v>
      </c>
      <c r="AM181" t="str">
        <f ca="1">IF(RIGHT(FPL_Combined[[#Headers],[Gameweek 38]],2)&lt;$B$622,INDEX(FPL_Results_Extract[Gameweek 13],MATCH($A181,FPL_Results_Extract[[Player]:[Player]],0)),INDEX(Team_Key[[Abbreviation]:[Abbreviation]],MATCH(LEFT(INDEX(FPL_Fixtures_Extract[],MATCH($A181,FPL_Fixtures_Extract[[Player]:[Player]],0),MATCH(FPL_Combined[[#Headers],[Gameweek 38]],FPL_Fixtures_Extract[#Headers],0)),LEN(INDEX(FPL_Fixtures_Extract[],MATCH($A181,FPL_Fixtures_Extract[[Player]:[Player]],0),MATCH(FPL_Combined[[#Headers],[Gameweek 38]],FPL_Fixtures_Extract[#Headers],0)))-4),Team_Key[[Full Name]:[Full Name]],0))&amp;RIGHT(INDEX(FPL_Fixtures_Extract[],MATCH($A181,FPL_Fixtures_Extract[[Player]:[Player]],0),MATCH(FPL_Combined[[#Headers],[Gameweek 38]],FPL_Fixtures_Extract[#Headers],0)),3))</f>
        <v>MCI(H)</v>
      </c>
    </row>
    <row r="182" spans="1:39" x14ac:dyDescent="0.45">
      <c r="A182" t="s">
        <v>407</v>
      </c>
      <c r="B182" t="str">
        <f ca="1">IF(RIGHT(FPL_Combined[[#Headers],[Gameweek 01]],2)&lt;$B$622,INDEX(FPL_Results_Extract[Gameweek 01],MATCH($A182,FPL_Results_Extract[[Player]:[Player]],0)),INDEX(Team_Key[[Abbreviation]:[Abbreviation]],MATCH(LEFT(INDEX(FPL_Fixtures_Extract[],MATCH($A182,FPL_Fixtures_Extract[[Player]:[Player]],0),MATCH(FPL_Combined[[#Headers],[Gameweek 01]],FPL_Fixtures_Extract[#Headers],0)),LEN(INDEX(FPL_Fixtures_Extract[],MATCH($A182,FPL_Fixtures_Extract[[Player]:[Player]],0),MATCH(FPL_Combined[[#Headers],[Gameweek 01]],FPL_Fixtures_Extract[#Headers],0)))-4),Team_Key[[Full Name]:[Full Name]],0))&amp;RIGHT(INDEX(FPL_Fixtures_Extract[],MATCH($A182,FPL_Fixtures_Extract[[Player]:[Player]],0),MATCH(FPL_Combined[[#Headers],[Gameweek 01]],FPL_Fixtures_Extract[#Headers],0)),3))</f>
        <v>EVE(A) 2-2</v>
      </c>
      <c r="C182" t="str">
        <f ca="1">IF(RIGHT(FPL_Combined[[#Headers],[Gameweek 02]],2)&lt;$B$622,INDEX(FPL_Results_Extract[Gameweek 02],MATCH($A182,FPL_Results_Extract[[Player]:[Player]],0)),INDEX(Team_Key[[Abbreviation]:[Abbreviation]],MATCH(LEFT(INDEX(FPL_Fixtures_Extract[],MATCH($A182,FPL_Fixtures_Extract[[Player]:[Player]],0),MATCH(FPL_Combined[[#Headers],[Gameweek 02]],FPL_Fixtures_Extract[#Headers],0)),LEN(INDEX(FPL_Fixtures_Extract[],MATCH($A182,FPL_Fixtures_Extract[[Player]:[Player]],0),MATCH(FPL_Combined[[#Headers],[Gameweek 02]],FPL_Fixtures_Extract[#Headers],0)))-4),Team_Key[[Full Name]:[Full Name]],0))&amp;RIGHT(INDEX(FPL_Fixtures_Extract[],MATCH($A182,FPL_Fixtures_Extract[[Player]:[Player]],0),MATCH(FPL_Combined[[#Headers],[Gameweek 02]],FPL_Fixtures_Extract[#Headers],0)),3))</f>
        <v>WBA(H) 0-0</v>
      </c>
      <c r="D182" t="str">
        <f ca="1">IF(RIGHT(FPL_Combined[[#Headers],[Gameweek 03]],2)&lt;$B$622,INDEX(FPL_Results_Extract[Gameweek 03],MATCH($A182,FPL_Results_Extract[[Player]:[Player]],0)),INDEX(Team_Key[[Abbreviation]:[Abbreviation]],MATCH(LEFT(INDEX(FPL_Fixtures_Extract[],MATCH($A182,FPL_Fixtures_Extract[[Player]:[Player]],0),MATCH(FPL_Combined[[#Headers],[Gameweek 03]],FPL_Fixtures_Extract[#Headers],0)),LEN(INDEX(FPL_Fixtures_Extract[],MATCH($A182,FPL_Fixtures_Extract[[Player]:[Player]],0),MATCH(FPL_Combined[[#Headers],[Gameweek 03]],FPL_Fixtures_Extract[#Headers],0)))-4),Team_Key[[Full Name]:[Full Name]],0))&amp;RIGHT(INDEX(FPL_Fixtures_Extract[],MATCH($A182,FPL_Fixtures_Extract[[Player]:[Player]],0),MATCH(FPL_Combined[[#Headers],[Gameweek 03]],FPL_Fixtures_Extract[#Headers],0)),3))</f>
        <v>SOU(H) 0-0</v>
      </c>
      <c r="E182" t="str">
        <f ca="1">IF(RIGHT(FPL_Combined[[#Headers],[Gameweek 04]],2)&lt;$B$622,INDEX(FPL_Results_Extract[Gameweek 04],MATCH($A182,FPL_Results_Extract[[Player]:[Player]],0)),INDEX(Team_Key[[Abbreviation]:[Abbreviation]],MATCH(LEFT(INDEX(FPL_Fixtures_Extract[],MATCH($A182,FPL_Fixtures_Extract[[Player]:[Player]],0),MATCH(FPL_Combined[[#Headers],[Gameweek 04]],FPL_Fixtures_Extract[#Headers],0)),LEN(INDEX(FPL_Fixtures_Extract[],MATCH($A182,FPL_Fixtures_Extract[[Player]:[Player]],0),MATCH(FPL_Combined[[#Headers],[Gameweek 04]],FPL_Fixtures_Extract[#Headers],0)))-4),Team_Key[[Full Name]:[Full Name]],0))&amp;RIGHT(INDEX(FPL_Fixtures_Extract[],MATCH($A182,FPL_Fixtures_Extract[[Player]:[Player]],0),MATCH(FPL_Combined[[#Headers],[Gameweek 04]],FPL_Fixtures_Extract[#Headers],0)),3))</f>
        <v>MCI(A) 0-2</v>
      </c>
      <c r="F182" t="str">
        <f ca="1">IF(RIGHT(FPL_Combined[[#Headers],[Gameweek 05]],2)&lt;$B$622,INDEX(FPL_Results_Extract[Gameweek 05],MATCH($A182,FPL_Results_Extract[[Player]:[Player]],0)),INDEX(Team_Key[[Abbreviation]:[Abbreviation]],MATCH(LEFT(INDEX(FPL_Fixtures_Extract[],MATCH($A182,FPL_Fixtures_Extract[[Player]:[Player]],0),MATCH(FPL_Combined[[#Headers],[Gameweek 05]],FPL_Fixtures_Extract[#Headers],0)),LEN(INDEX(FPL_Fixtures_Extract[],MATCH($A182,FPL_Fixtures_Extract[[Player]:[Player]],0),MATCH(FPL_Combined[[#Headers],[Gameweek 05]],FPL_Fixtures_Extract[#Headers],0)))-4),Team_Key[[Full Name]:[Full Name]],0))&amp;RIGHT(INDEX(FPL_Fixtures_Extract[],MATCH($A182,FPL_Fixtures_Extract[[Player]:[Player]],0),MATCH(FPL_Combined[[#Headers],[Gameweek 05]],FPL_Fixtures_Extract[#Headers],0)),3))</f>
        <v>SWA(H) 1-0</v>
      </c>
      <c r="G182" t="str">
        <f ca="1">IF(RIGHT(FPL_Combined[[#Headers],[Gameweek 06]],2)&lt;$B$622,INDEX(FPL_Results_Extract[Gameweek 06],MATCH($A182,FPL_Results_Extract[[Player]:[Player]],0)),INDEX(Team_Key[[Abbreviation]:[Abbreviation]],MATCH(LEFT(INDEX(FPL_Fixtures_Extract[],MATCH($A182,FPL_Fixtures_Extract[[Player]:[Player]],0),MATCH(FPL_Combined[[#Headers],[Gameweek 06]],FPL_Fixtures_Extract[#Headers],0)),LEN(INDEX(FPL_Fixtures_Extract[],MATCH($A182,FPL_Fixtures_Extract[[Player]:[Player]],0),MATCH(FPL_Combined[[#Headers],[Gameweek 06]],FPL_Fixtures_Extract[#Headers],0)))-4),Team_Key[[Full Name]:[Full Name]],0))&amp;RIGHT(INDEX(FPL_Fixtures_Extract[],MATCH($A182,FPL_Fixtures_Extract[[Player]:[Player]],0),MATCH(FPL_Combined[[#Headers],[Gameweek 06]],FPL_Fixtures_Extract[#Headers],0)),3))</f>
        <v>NEW(A) 2-1</v>
      </c>
      <c r="H182" t="str">
        <f ca="1">IF(RIGHT(FPL_Combined[[#Headers],[Gameweek 07]],2)&lt;$B$622,INDEX(FPL_Results_Extract[Gameweek 07],MATCH($A182,FPL_Results_Extract[[Player]:[Player]],0)),INDEX(Team_Key[[Abbreviation]:[Abbreviation]],MATCH(LEFT(INDEX(FPL_Fixtures_Extract[],MATCH($A182,FPL_Fixtures_Extract[[Player]:[Player]],0),MATCH(FPL_Combined[[#Headers],[Gameweek 07]],FPL_Fixtures_Extract[#Headers],0)),LEN(INDEX(FPL_Fixtures_Extract[],MATCH($A182,FPL_Fixtures_Extract[[Player]:[Player]],0),MATCH(FPL_Combined[[#Headers],[Gameweek 07]],FPL_Fixtures_Extract[#Headers],0)))-4),Team_Key[[Full Name]:[Full Name]],0))&amp;RIGHT(INDEX(FPL_Fixtures_Extract[],MATCH($A182,FPL_Fixtures_Extract[[Player]:[Player]],0),MATCH(FPL_Combined[[#Headers],[Gameweek 07]],FPL_Fixtures_Extract[#Headers],0)),3))</f>
        <v>CRY(H) 0-1</v>
      </c>
      <c r="I182" t="str">
        <f ca="1">IF(RIGHT(FPL_Combined[[#Headers],[Gameweek 08]],2)&lt;$B$622,INDEX(FPL_Results_Extract[Gameweek 08],MATCH($A182,FPL_Results_Extract[[Player]:[Player]],0)),INDEX(Team_Key[[Abbreviation]:[Abbreviation]],MATCH(LEFT(INDEX(FPL_Fixtures_Extract[],MATCH($A182,FPL_Fixtures_Extract[[Player]:[Player]],0),MATCH(FPL_Combined[[#Headers],[Gameweek 08]],FPL_Fixtures_Extract[#Headers],0)),LEN(INDEX(FPL_Fixtures_Extract[],MATCH($A182,FPL_Fixtures_Extract[[Player]:[Player]],0),MATCH(FPL_Combined[[#Headers],[Gameweek 08]],FPL_Fixtures_Extract[#Headers],0)))-4),Team_Key[[Full Name]:[Full Name]],0))&amp;RIGHT(INDEX(FPL_Fixtures_Extract[],MATCH($A182,FPL_Fixtures_Extract[[Player]:[Player]],0),MATCH(FPL_Combined[[#Headers],[Gameweek 08]],FPL_Fixtures_Extract[#Headers],0)),3))</f>
        <v>BOU(A) 1-1</v>
      </c>
      <c r="J182" t="str">
        <f ca="1">IF(RIGHT(FPL_Combined[[#Headers],[Gameweek 09]],2)&lt;$B$622,INDEX(FPL_Results_Extract[Gameweek 09],MATCH($A182,FPL_Results_Extract[[Player]:[Player]],0)),INDEX(Team_Key[[Abbreviation]:[Abbreviation]],MATCH(LEFT(INDEX(FPL_Fixtures_Extract[],MATCH($A182,FPL_Fixtures_Extract[[Player]:[Player]],0),MATCH(FPL_Combined[[#Headers],[Gameweek 09]],FPL_Fixtures_Extract[#Headers],0)),LEN(INDEX(FPL_Fixtures_Extract[],MATCH($A182,FPL_Fixtures_Extract[[Player]:[Player]],0),MATCH(FPL_Combined[[#Headers],[Gameweek 09]],FPL_Fixtures_Extract[#Headers],0)))-4),Team_Key[[Full Name]:[Full Name]],0))&amp;RIGHT(INDEX(FPL_Fixtures_Extract[],MATCH($A182,FPL_Fixtures_Extract[[Player]:[Player]],0),MATCH(FPL_Combined[[#Headers],[Gameweek 09]],FPL_Fixtures_Extract[#Headers],0)),3))</f>
        <v>ARS(H) 0-3</v>
      </c>
      <c r="K182" t="str">
        <f ca="1">IF(RIGHT(FPL_Combined[[#Headers],[Gameweek 10]],2)&lt;$B$622,INDEX(FPL_Results_Extract[Gameweek 10],MATCH($A182,FPL_Results_Extract[[Player]:[Player]],0)),INDEX(Team_Key[[Abbreviation]:[Abbreviation]],MATCH(LEFT(INDEX(FPL_Fixtures_Extract[],MATCH($A182,FPL_Fixtures_Extract[[Player]:[Player]],0),MATCH(FPL_Combined[[#Headers],[Gameweek 10]],FPL_Fixtures_Extract[#Headers],0)),LEN(INDEX(FPL_Fixtures_Extract[],MATCH($A182,FPL_Fixtures_Extract[[Player]:[Player]],0),MATCH(FPL_Combined[[#Headers],[Gameweek 10]],FPL_Fixtures_Extract[#Headers],0)))-4),Team_Key[[Full Name]:[Full Name]],0))&amp;RIGHT(INDEX(FPL_Fixtures_Extract[],MATCH($A182,FPL_Fixtures_Extract[[Player]:[Player]],0),MATCH(FPL_Combined[[#Headers],[Gameweek 10]],FPL_Fixtures_Extract[#Headers],0)),3))</f>
        <v>STK(A) 2-0</v>
      </c>
      <c r="L182" t="str">
        <f ca="1">IF(RIGHT(FPL_Combined[[#Headers],[Gameweek 11]],2)&lt;$B$622,INDEX(FPL_Results_Extract[Gameweek 11],MATCH($A182,FPL_Results_Extract[[Player]:[Player]],0)),INDEX(Team_Key[[Abbreviation]:[Abbreviation]],MATCH(LEFT(INDEX(FPL_Fixtures_Extract[],MATCH($A182,FPL_Fixtures_Extract[[Player]:[Player]],0),MATCH(FPL_Combined[[#Headers],[Gameweek 11]],FPL_Fixtures_Extract[#Headers],0)),LEN(INDEX(FPL_Fixtures_Extract[],MATCH($A182,FPL_Fixtures_Extract[[Player]:[Player]],0),MATCH(FPL_Combined[[#Headers],[Gameweek 11]],FPL_Fixtures_Extract[#Headers],0)))-4),Team_Key[[Full Name]:[Full Name]],0))&amp;RIGHT(INDEX(FPL_Fixtures_Extract[],MATCH($A182,FPL_Fixtures_Extract[[Player]:[Player]],0),MATCH(FPL_Combined[[#Headers],[Gameweek 11]],FPL_Fixtures_Extract[#Headers],0)),3))</f>
        <v>WHU(H) 2-0</v>
      </c>
      <c r="M182" t="str">
        <f ca="1">IF(RIGHT(FPL_Combined[[#Headers],[Gameweek 12]],2)&lt;$B$622,INDEX(FPL_Results_Extract[Gameweek 12],MATCH($A182,FPL_Results_Extract[[Player]:[Player]],0)),INDEX(Team_Key[[Abbreviation]:[Abbreviation]],MATCH(LEFT(INDEX(FPL_Fixtures_Extract[],MATCH($A182,FPL_Fixtures_Extract[[Player]:[Player]],0),MATCH(FPL_Combined[[#Headers],[Gameweek 12]],FPL_Fixtures_Extract[#Headers],0)),LEN(INDEX(FPL_Fixtures_Extract[],MATCH($A182,FPL_Fixtures_Extract[[Player]:[Player]],0),MATCH(FPL_Combined[[#Headers],[Gameweek 12]],FPL_Fixtures_Extract[#Headers],0)))-4),Team_Key[[Full Name]:[Full Name]],0))&amp;RIGHT(INDEX(FPL_Fixtures_Extract[],MATCH($A182,FPL_Fixtures_Extract[[Player]:[Player]],0),MATCH(FPL_Combined[[#Headers],[Gameweek 12]],FPL_Fixtures_Extract[#Headers],0)),3))</f>
        <v>LEI(A) 1-2</v>
      </c>
      <c r="N182" t="str">
        <f ca="1">IF(RIGHT(FPL_Combined[[#Headers],[Gameweek 13]],2)&lt;$B$622,INDEX(FPL_Results_Extract[Gameweek 13],MATCH($A182,FPL_Results_Extract[[Player]:[Player]],0)),INDEX(Team_Key[[Abbreviation]:[Abbreviation]],MATCH(LEFT(INDEX(FPL_Fixtures_Extract[],MATCH($A182,FPL_Fixtures_Extract[[Player]:[Player]],0),MATCH(FPL_Combined[[#Headers],[Gameweek 13]],FPL_Fixtures_Extract[#Headers],0)),LEN(INDEX(FPL_Fixtures_Extract[],MATCH($A182,FPL_Fixtures_Extract[[Player]:[Player]],0),MATCH(FPL_Combined[[#Headers],[Gameweek 13]],FPL_Fixtures_Extract[#Headers],0)))-4),Team_Key[[Full Name]:[Full Name]],0))&amp;RIGHT(INDEX(FPL_Fixtures_Extract[],MATCH($A182,FPL_Fixtures_Extract[[Player]:[Player]],0),MATCH(FPL_Combined[[#Headers],[Gameweek 13]],FPL_Fixtures_Extract[#Headers],0)),3))</f>
        <v>MUN(H) 1-2</v>
      </c>
      <c r="O182" t="str">
        <f ca="1">IF(RIGHT(FPL_Combined[[#Headers],[Gameweek 14]],2)&lt;$B$622,INDEX(FPL_Results_Extract[Gameweek 14],MATCH($A182,FPL_Results_Extract[[Player]:[Player]],0)),INDEX(Team_Key[[Abbreviation]:[Abbreviation]],MATCH(LEFT(INDEX(FPL_Fixtures_Extract[],MATCH($A182,FPL_Fixtures_Extract[[Player]:[Player]],0),MATCH(FPL_Combined[[#Headers],[Gameweek 14]],FPL_Fixtures_Extract[#Headers],0)),LEN(INDEX(FPL_Fixtures_Extract[],MATCH($A182,FPL_Fixtures_Extract[[Player]:[Player]],0),MATCH(FPL_Combined[[#Headers],[Gameweek 14]],FPL_Fixtures_Extract[#Headers],0)))-4),Team_Key[[Full Name]:[Full Name]],0))&amp;RIGHT(INDEX(FPL_Fixtures_Extract[],MATCH($A182,FPL_Fixtures_Extract[[Player]:[Player]],0),MATCH(FPL_Combined[[#Headers],[Gameweek 14]],FPL_Fixtures_Extract[#Headers],0)),3))</f>
        <v>AVL(A) 3-2</v>
      </c>
      <c r="P182" t="str">
        <f ca="1">IF(RIGHT(FPL_Combined[[#Headers],[Gameweek 15]],2)&lt;$B$622,INDEX(FPL_Results_Extract[Gameweek 15],MATCH($A182,FPL_Results_Extract[[Player]:[Player]],0)),INDEX(Team_Key[[Abbreviation]:[Abbreviation]],MATCH(LEFT(INDEX(FPL_Fixtures_Extract[],MATCH($A182,FPL_Fixtures_Extract[[Player]:[Player]],0),MATCH(FPL_Combined[[#Headers],[Gameweek 15]],FPL_Fixtures_Extract[#Headers],0)),LEN(INDEX(FPL_Fixtures_Extract[],MATCH($A182,FPL_Fixtures_Extract[[Player]:[Player]],0),MATCH(FPL_Combined[[#Headers],[Gameweek 15]],FPL_Fixtures_Extract[#Headers],0)))-4),Team_Key[[Full Name]:[Full Name]],0))&amp;RIGHT(INDEX(FPL_Fixtures_Extract[],MATCH($A182,FPL_Fixtures_Extract[[Player]:[Player]],0),MATCH(FPL_Combined[[#Headers],[Gameweek 15]],FPL_Fixtures_Extract[#Headers],0)),3))</f>
        <v>NOR(H) 2-0</v>
      </c>
      <c r="Q182" t="str">
        <f ca="1">IF(RIGHT(FPL_Combined[[#Headers],[Gameweek 16]],2)&lt;$B$622,INDEX(FPL_Results_Extract[Gameweek 16],MATCH($A182,FPL_Results_Extract[[Player]:[Player]],0)),INDEX(Team_Key[[Abbreviation]:[Abbreviation]],MATCH(LEFT(INDEX(FPL_Fixtures_Extract[],MATCH($A182,FPL_Fixtures_Extract[[Player]:[Player]],0),MATCH(FPL_Combined[[#Headers],[Gameweek 16]],FPL_Fixtures_Extract[#Headers],0)),LEN(INDEX(FPL_Fixtures_Extract[],MATCH($A182,FPL_Fixtures_Extract[[Player]:[Player]],0),MATCH(FPL_Combined[[#Headers],[Gameweek 16]],FPL_Fixtures_Extract[#Headers],0)))-4),Team_Key[[Full Name]:[Full Name]],0))&amp;RIGHT(INDEX(FPL_Fixtures_Extract[],MATCH($A182,FPL_Fixtures_Extract[[Player]:[Player]],0),MATCH(FPL_Combined[[#Headers],[Gameweek 16]],FPL_Fixtures_Extract[#Headers],0)),3))</f>
        <v>SUN(A) 1-0</v>
      </c>
      <c r="R182" t="str">
        <f ca="1">IF(RIGHT(FPL_Combined[[#Headers],[Gameweek 17]],2)&lt;$B$622,INDEX(FPL_Results_Extract[Gameweek 17],MATCH($A182,FPL_Results_Extract[[Player]:[Player]],0)),INDEX(Team_Key[[Abbreviation]:[Abbreviation]],MATCH(LEFT(INDEX(FPL_Fixtures_Extract[],MATCH($A182,FPL_Fixtures_Extract[[Player]:[Player]],0),MATCH(FPL_Combined[[#Headers],[Gameweek 17]],FPL_Fixtures_Extract[#Headers],0)),LEN(INDEX(FPL_Fixtures_Extract[],MATCH($A182,FPL_Fixtures_Extract[[Player]:[Player]],0),MATCH(FPL_Combined[[#Headers],[Gameweek 17]],FPL_Fixtures_Extract[#Headers],0)))-4),Team_Key[[Full Name]:[Full Name]],0))&amp;RIGHT(INDEX(FPL_Fixtures_Extract[],MATCH($A182,FPL_Fixtures_Extract[[Player]:[Player]],0),MATCH(FPL_Combined[[#Headers],[Gameweek 17]],FPL_Fixtures_Extract[#Headers],0)),3))</f>
        <v>LIV(H) 3-0</v>
      </c>
      <c r="S182" t="str">
        <f ca="1">IF(RIGHT(FPL_Combined[[#Headers],[Gameweek 18]],2)&lt;$B$622,INDEX(FPL_Results_Extract[Gameweek 18],MATCH($A182,FPL_Results_Extract[[Player]:[Player]],0)),INDEX(Team_Key[[Abbreviation]:[Abbreviation]],MATCH(LEFT(INDEX(FPL_Fixtures_Extract[],MATCH($A182,FPL_Fixtures_Extract[[Player]:[Player]],0),MATCH(FPL_Combined[[#Headers],[Gameweek 18]],FPL_Fixtures_Extract[#Headers],0)),LEN(INDEX(FPL_Fixtures_Extract[],MATCH($A182,FPL_Fixtures_Extract[[Player]:[Player]],0),MATCH(FPL_Combined[[#Headers],[Gameweek 18]],FPL_Fixtures_Extract[#Headers],0)))-4),Team_Key[[Full Name]:[Full Name]],0))&amp;RIGHT(INDEX(FPL_Fixtures_Extract[],MATCH($A182,FPL_Fixtures_Extract[[Player]:[Player]],0),MATCH(FPL_Combined[[#Headers],[Gameweek 18]],FPL_Fixtures_Extract[#Headers],0)),3))</f>
        <v>CHE(A) 2-2</v>
      </c>
      <c r="T182" t="str">
        <f ca="1">IF(RIGHT(FPL_Combined[[#Headers],[Gameweek 19]],2)&lt;$B$622,INDEX(FPL_Results_Extract[Gameweek 19],MATCH($A182,FPL_Results_Extract[[Player]:[Player]],0)),INDEX(Team_Key[[Abbreviation]:[Abbreviation]],MATCH(LEFT(INDEX(FPL_Fixtures_Extract[],MATCH($A182,FPL_Fixtures_Extract[[Player]:[Player]],0),MATCH(FPL_Combined[[#Headers],[Gameweek 19]],FPL_Fixtures_Extract[#Headers],0)),LEN(INDEX(FPL_Fixtures_Extract[],MATCH($A182,FPL_Fixtures_Extract[[Player]:[Player]],0),MATCH(FPL_Combined[[#Headers],[Gameweek 19]],FPL_Fixtures_Extract[#Headers],0)))-4),Team_Key[[Full Name]:[Full Name]],0))&amp;RIGHT(INDEX(FPL_Fixtures_Extract[],MATCH($A182,FPL_Fixtures_Extract[[Player]:[Player]],0),MATCH(FPL_Combined[[#Headers],[Gameweek 19]],FPL_Fixtures_Extract[#Headers],0)),3))</f>
        <v>TOT(H) 1-2</v>
      </c>
      <c r="U182" t="str">
        <f ca="1">IF(RIGHT(FPL_Combined[[#Headers],[Gameweek 20]],2)&lt;$B$622,INDEX(FPL_Results_Extract[Gameweek 20],MATCH($A182,FPL_Results_Extract[[Player]:[Player]],0)),INDEX(Team_Key[[Abbreviation]:[Abbreviation]],MATCH(LEFT(INDEX(FPL_Fixtures_Extract[],MATCH($A182,FPL_Fixtures_Extract[[Player]:[Player]],0),MATCH(FPL_Combined[[#Headers],[Gameweek 20]],FPL_Fixtures_Extract[#Headers],0)),LEN(INDEX(FPL_Fixtures_Extract[],MATCH($A182,FPL_Fixtures_Extract[[Player]:[Player]],0),MATCH(FPL_Combined[[#Headers],[Gameweek 20]],FPL_Fixtures_Extract[#Headers],0)))-4),Team_Key[[Full Name]:[Full Name]],0))&amp;RIGHT(INDEX(FPL_Fixtures_Extract[],MATCH($A182,FPL_Fixtures_Extract[[Player]:[Player]],0),MATCH(FPL_Combined[[#Headers],[Gameweek 20]],FPL_Fixtures_Extract[#Headers],0)),3))</f>
        <v>MCI(H) 1-2</v>
      </c>
      <c r="V182" t="str">
        <f ca="1">IF(RIGHT(FPL_Combined[[#Headers],[Gameweek 21]],2)&lt;$B$622,INDEX(FPL_Results_Extract[Gameweek 21],MATCH($A182,FPL_Results_Extract[[Player]:[Player]],0)),INDEX(Team_Key[[Abbreviation]:[Abbreviation]],MATCH(LEFT(INDEX(FPL_Fixtures_Extract[],MATCH($A182,FPL_Fixtures_Extract[[Player]:[Player]],0),MATCH(FPL_Combined[[#Headers],[Gameweek 21]],FPL_Fixtures_Extract[#Headers],0)),LEN(INDEX(FPL_Fixtures_Extract[],MATCH($A182,FPL_Fixtures_Extract[[Player]:[Player]],0),MATCH(FPL_Combined[[#Headers],[Gameweek 21]],FPL_Fixtures_Extract[#Headers],0)))-4),Team_Key[[Full Name]:[Full Name]],0))&amp;RIGHT(INDEX(FPL_Fixtures_Extract[],MATCH($A182,FPL_Fixtures_Extract[[Player]:[Player]],0),MATCH(FPL_Combined[[#Headers],[Gameweek 21]],FPL_Fixtures_Extract[#Headers],0)),3))</f>
        <v>SOU(A) 0-2</v>
      </c>
      <c r="W182" t="str">
        <f ca="1">IF(RIGHT(FPL_Combined[[#Headers],[Gameweek 22]],2)&lt;$B$622,INDEX(FPL_Results_Extract[Gameweek 22],MATCH($A182,FPL_Results_Extract[[Player]:[Player]],0)),INDEX(Team_Key[[Abbreviation]:[Abbreviation]],MATCH(LEFT(INDEX(FPL_Fixtures_Extract[],MATCH($A182,FPL_Fixtures_Extract[[Player]:[Player]],0),MATCH(FPL_Combined[[#Headers],[Gameweek 22]],FPL_Fixtures_Extract[#Headers],0)),LEN(INDEX(FPL_Fixtures_Extract[],MATCH($A182,FPL_Fixtures_Extract[[Player]:[Player]],0),MATCH(FPL_Combined[[#Headers],[Gameweek 22]],FPL_Fixtures_Extract[#Headers],0)))-4),Team_Key[[Full Name]:[Full Name]],0))&amp;RIGHT(INDEX(FPL_Fixtures_Extract[],MATCH($A182,FPL_Fixtures_Extract[[Player]:[Player]],0),MATCH(FPL_Combined[[#Headers],[Gameweek 22]],FPL_Fixtures_Extract[#Headers],0)),3))</f>
        <v>SWA(A) 0-1</v>
      </c>
      <c r="X182" t="str">
        <f ca="1">IF(RIGHT(FPL_Combined[[#Headers],[Gameweek 23]],2)&lt;$B$622,INDEX(FPL_Results_Extract[Gameweek 23],MATCH($A182,FPL_Results_Extract[[Player]:[Player]],0)),INDEX(Team_Key[[Abbreviation]:[Abbreviation]],MATCH(LEFT(INDEX(FPL_Fixtures_Extract[],MATCH($A182,FPL_Fixtures_Extract[[Player]:[Player]],0),MATCH(FPL_Combined[[#Headers],[Gameweek 23]],FPL_Fixtures_Extract[#Headers],0)),LEN(INDEX(FPL_Fixtures_Extract[],MATCH($A182,FPL_Fixtures_Extract[[Player]:[Player]],0),MATCH(FPL_Combined[[#Headers],[Gameweek 23]],FPL_Fixtures_Extract[#Headers],0)))-4),Team_Key[[Full Name]:[Full Name]],0))&amp;RIGHT(INDEX(FPL_Fixtures_Extract[],MATCH($A182,FPL_Fixtures_Extract[[Player]:[Player]],0),MATCH(FPL_Combined[[#Headers],[Gameweek 23]],FPL_Fixtures_Extract[#Headers],0)),3))</f>
        <v>NEW(H) 2-1</v>
      </c>
      <c r="Y182" t="str">
        <f ca="1">IF(RIGHT(FPL_Combined[[#Headers],[Gameweek 24]],2)&lt;$B$622,INDEX(FPL_Results_Extract[Team],MATCH($A182,FPL_Results_Extract[[Player]:[Player]],0)),INDEX(Team_Key[[Abbreviation]:[Abbreviation]],MATCH(LEFT(INDEX(FPL_Fixtures_Extract[],MATCH($A182,FPL_Fixtures_Extract[[Player]:[Player]],0),MATCH(FPL_Combined[[#Headers],[Gameweek 24]],FPL_Fixtures_Extract[#Headers],0)),LEN(INDEX(FPL_Fixtures_Extract[],MATCH($A182,FPL_Fixtures_Extract[[Player]:[Player]],0),MATCH(FPL_Combined[[#Headers],[Gameweek 24]],FPL_Fixtures_Extract[#Headers],0)))-4),Team_Key[[Full Name]:[Full Name]],0))&amp;RIGHT(INDEX(FPL_Fixtures_Extract[],MATCH($A182,FPL_Fixtures_Extract[[Player]:[Player]],0),MATCH(FPL_Combined[[#Headers],[Gameweek 24]],FPL_Fixtures_Extract[#Headers],0)),3))</f>
        <v>WAT</v>
      </c>
      <c r="Z182" t="str">
        <f ca="1">IF(RIGHT(FPL_Combined[[#Headers],[Gameweek 25]],2)&lt;$B$622,INDEX(FPL_Results_Extract[Player],MATCH($A182,FPL_Results_Extract[[Player]:[Player]],0)),INDEX(Team_Key[[Abbreviation]:[Abbreviation]],MATCH(LEFT(INDEX(FPL_Fixtures_Extract[],MATCH($A182,FPL_Fixtures_Extract[[Player]:[Player]],0),MATCH(FPL_Combined[[#Headers],[Gameweek 25]],FPL_Fixtures_Extract[#Headers],0)),LEN(INDEX(FPL_Fixtures_Extract[],MATCH($A182,FPL_Fixtures_Extract[[Player]:[Player]],0),MATCH(FPL_Combined[[#Headers],[Gameweek 25]],FPL_Fixtures_Extract[#Headers],0)))-4),Team_Key[[Full Name]:[Full Name]],0))&amp;RIGHT(INDEX(FPL_Fixtures_Extract[],MATCH($A182,FPL_Fixtures_Extract[[Player]:[Player]],0),MATCH(FPL_Combined[[#Headers],[Gameweek 25]],FPL_Fixtures_Extract[#Headers],0)),3))</f>
        <v>Ekstrand</v>
      </c>
      <c r="AA182" t="str">
        <f ca="1">IF(RIGHT(FPL_Combined[[#Headers],[Gameweek 26]],2)&lt;$B$622,INDEX(FPL_Results_Extract[Gameweek 01],MATCH($A182,FPL_Results_Extract[[Player]:[Player]],0)),INDEX(Team_Key[[Abbreviation]:[Abbreviation]],MATCH(LEFT(INDEX(FPL_Fixtures_Extract[],MATCH($A182,FPL_Fixtures_Extract[[Player]:[Player]],0),MATCH(FPL_Combined[[#Headers],[Gameweek 26]],FPL_Fixtures_Extract[#Headers],0)),LEN(INDEX(FPL_Fixtures_Extract[],MATCH($A182,FPL_Fixtures_Extract[[Player]:[Player]],0),MATCH(FPL_Combined[[#Headers],[Gameweek 26]],FPL_Fixtures_Extract[#Headers],0)))-4),Team_Key[[Full Name]:[Full Name]],0))&amp;RIGHT(INDEX(FPL_Fixtures_Extract[],MATCH($A182,FPL_Fixtures_Extract[[Player]:[Player]],0),MATCH(FPL_Combined[[#Headers],[Gameweek 26]],FPL_Fixtures_Extract[#Headers],0)),3))</f>
        <v>EVE(A) 2-2</v>
      </c>
      <c r="AB182" t="str">
        <f ca="1">IF(RIGHT(FPL_Combined[[#Headers],[Gameweek 27]],2)&lt;$B$622,INDEX(FPL_Results_Extract[Gameweek 02],MATCH($A182,FPL_Results_Extract[[Player]:[Player]],0)),INDEX(Team_Key[[Abbreviation]:[Abbreviation]],MATCH(LEFT(INDEX(FPL_Fixtures_Extract[],MATCH($A182,FPL_Fixtures_Extract[[Player]:[Player]],0),MATCH(FPL_Combined[[#Headers],[Gameweek 27]],FPL_Fixtures_Extract[#Headers],0)),LEN(INDEX(FPL_Fixtures_Extract[],MATCH($A182,FPL_Fixtures_Extract[[Player]:[Player]],0),MATCH(FPL_Combined[[#Headers],[Gameweek 27]],FPL_Fixtures_Extract[#Headers],0)))-4),Team_Key[[Full Name]:[Full Name]],0))&amp;RIGHT(INDEX(FPL_Fixtures_Extract[],MATCH($A182,FPL_Fixtures_Extract[[Player]:[Player]],0),MATCH(FPL_Combined[[#Headers],[Gameweek 27]],FPL_Fixtures_Extract[#Headers],0)),3))</f>
        <v>WBA(H) 0-0</v>
      </c>
      <c r="AC182" t="str">
        <f ca="1">IF(RIGHT(FPL_Combined[[#Headers],[Gameweek 28]],2)&lt;$B$622,INDEX(FPL_Results_Extract[Gameweek 03],MATCH($A182,FPL_Results_Extract[[Player]:[Player]],0)),INDEX(Team_Key[[Abbreviation]:[Abbreviation]],MATCH(LEFT(INDEX(FPL_Fixtures_Extract[],MATCH($A182,FPL_Fixtures_Extract[[Player]:[Player]],0),MATCH(FPL_Combined[[#Headers],[Gameweek 28]],FPL_Fixtures_Extract[#Headers],0)),LEN(INDEX(FPL_Fixtures_Extract[],MATCH($A182,FPL_Fixtures_Extract[[Player]:[Player]],0),MATCH(FPL_Combined[[#Headers],[Gameweek 28]],FPL_Fixtures_Extract[#Headers],0)))-4),Team_Key[[Full Name]:[Full Name]],0))&amp;RIGHT(INDEX(FPL_Fixtures_Extract[],MATCH($A182,FPL_Fixtures_Extract[[Player]:[Player]],0),MATCH(FPL_Combined[[#Headers],[Gameweek 28]],FPL_Fixtures_Extract[#Headers],0)),3))</f>
        <v>SOU(H) 0-0</v>
      </c>
      <c r="AD182" t="str">
        <f ca="1">IF(RIGHT(FPL_Combined[[#Headers],[Gameweek 29]],2)&lt;$B$622,INDEX(FPL_Results_Extract[Gameweek 04],MATCH($A182,FPL_Results_Extract[[Player]:[Player]],0)),INDEX(Team_Key[[Abbreviation]:[Abbreviation]],MATCH(LEFT(INDEX(FPL_Fixtures_Extract[],MATCH($A182,FPL_Fixtures_Extract[[Player]:[Player]],0),MATCH(FPL_Combined[[#Headers],[Gameweek 29]],FPL_Fixtures_Extract[#Headers],0)),LEN(INDEX(FPL_Fixtures_Extract[],MATCH($A182,FPL_Fixtures_Extract[[Player]:[Player]],0),MATCH(FPL_Combined[[#Headers],[Gameweek 29]],FPL_Fixtures_Extract[#Headers],0)))-4),Team_Key[[Full Name]:[Full Name]],0))&amp;RIGHT(INDEX(FPL_Fixtures_Extract[],MATCH($A182,FPL_Fixtures_Extract[[Player]:[Player]],0),MATCH(FPL_Combined[[#Headers],[Gameweek 29]],FPL_Fixtures_Extract[#Headers],0)),3))</f>
        <v>LEI(H)</v>
      </c>
      <c r="AE182" t="e">
        <f ca="1">IF(RIGHT(FPL_Combined[[#Headers],[Gameweek 30]],2)&lt;$B$622,INDEX(FPL_Results_Extract[Gameweek 05],MATCH($A182,FPL_Results_Extract[[Player]:[Player]],0)),INDEX(Team_Key[[Abbreviation]:[Abbreviation]],MATCH(LEFT(INDEX(FPL_Fixtures_Extract[],MATCH($A182,FPL_Fixtures_Extract[[Player]:[Player]],0),MATCH(FPL_Combined[[#Headers],[Gameweek 30]],FPL_Fixtures_Extract[#Headers],0)),LEN(INDEX(FPL_Fixtures_Extract[],MATCH($A182,FPL_Fixtures_Extract[[Player]:[Player]],0),MATCH(FPL_Combined[[#Headers],[Gameweek 30]],FPL_Fixtures_Extract[#Headers],0)))-4),Team_Key[[Full Name]:[Full Name]],0))&amp;RIGHT(INDEX(FPL_Fixtures_Extract[],MATCH($A182,FPL_Fixtures_Extract[[Player]:[Player]],0),MATCH(FPL_Combined[[#Headers],[Gameweek 30]],FPL_Fixtures_Extract[#Headers],0)),3))</f>
        <v>#VALUE!</v>
      </c>
      <c r="AF182" t="str">
        <f ca="1">IF(RIGHT(FPL_Combined[[#Headers],[Gameweek 31]],2)&lt;$B$622,INDEX(FPL_Results_Extract[Gameweek 06],MATCH($A182,FPL_Results_Extract[[Player]:[Player]],0)),INDEX(Team_Key[[Abbreviation]:[Abbreviation]],MATCH(LEFT(INDEX(FPL_Fixtures_Extract[],MATCH($A182,FPL_Fixtures_Extract[[Player]:[Player]],0),MATCH(FPL_Combined[[#Headers],[Gameweek 31]],FPL_Fixtures_Extract[#Headers],0)),LEN(INDEX(FPL_Fixtures_Extract[],MATCH($A182,FPL_Fixtures_Extract[[Player]:[Player]],0),MATCH(FPL_Combined[[#Headers],[Gameweek 31]],FPL_Fixtures_Extract[#Headers],0)))-4),Team_Key[[Full Name]:[Full Name]],0))&amp;RIGHT(INDEX(FPL_Fixtures_Extract[],MATCH($A182,FPL_Fixtures_Extract[[Player]:[Player]],0),MATCH(FPL_Combined[[#Headers],[Gameweek 31]],FPL_Fixtures_Extract[#Headers],0)),3))</f>
        <v>STK(H)</v>
      </c>
      <c r="AG182" t="str">
        <f ca="1">IF(RIGHT(FPL_Combined[[#Headers],[Gameweek 32]],2)&lt;$B$622,INDEX(FPL_Results_Extract[Gameweek 07],MATCH($A182,FPL_Results_Extract[[Player]:[Player]],0)),INDEX(Team_Key[[Abbreviation]:[Abbreviation]],MATCH(LEFT(INDEX(FPL_Fixtures_Extract[],MATCH($A182,FPL_Fixtures_Extract[[Player]:[Player]],0),MATCH(FPL_Combined[[#Headers],[Gameweek 32]],FPL_Fixtures_Extract[#Headers],0)),LEN(INDEX(FPL_Fixtures_Extract[],MATCH($A182,FPL_Fixtures_Extract[[Player]:[Player]],0),MATCH(FPL_Combined[[#Headers],[Gameweek 32]],FPL_Fixtures_Extract[#Headers],0)))-4),Team_Key[[Full Name]:[Full Name]],0))&amp;RIGHT(INDEX(FPL_Fixtures_Extract[],MATCH($A182,FPL_Fixtures_Extract[[Player]:[Player]],0),MATCH(FPL_Combined[[#Headers],[Gameweek 32]],FPL_Fixtures_Extract[#Headers],0)),3))</f>
        <v>ARS(A)</v>
      </c>
      <c r="AH182" t="str">
        <f ca="1">IF(RIGHT(FPL_Combined[[#Headers],[Gameweek 33]],2)&lt;$B$622,INDEX(FPL_Results_Extract[Gameweek 08],MATCH($A182,FPL_Results_Extract[[Player]:[Player]],0)),INDEX(Team_Key[[Abbreviation]:[Abbreviation]],MATCH(LEFT(INDEX(FPL_Fixtures_Extract[],MATCH($A182,FPL_Fixtures_Extract[[Player]:[Player]],0),MATCH(FPL_Combined[[#Headers],[Gameweek 33]],FPL_Fixtures_Extract[#Headers],0)),LEN(INDEX(FPL_Fixtures_Extract[],MATCH($A182,FPL_Fixtures_Extract[[Player]:[Player]],0),MATCH(FPL_Combined[[#Headers],[Gameweek 33]],FPL_Fixtures_Extract[#Headers],0)))-4),Team_Key[[Full Name]:[Full Name]],0))&amp;RIGHT(INDEX(FPL_Fixtures_Extract[],MATCH($A182,FPL_Fixtures_Extract[[Player]:[Player]],0),MATCH(FPL_Combined[[#Headers],[Gameweek 33]],FPL_Fixtures_Extract[#Headers],0)),3))</f>
        <v>EVE(H)</v>
      </c>
      <c r="AI182" t="str">
        <f ca="1">IF(RIGHT(FPL_Combined[[#Headers],[Gameweek 34]],2)&lt;$B$622,INDEX(FPL_Results_Extract[Gameweek 09],MATCH($A182,FPL_Results_Extract[[Player]:[Player]],0)),INDEX(Team_Key[[Abbreviation]:[Abbreviation]],MATCH(LEFT(INDEX(FPL_Fixtures_Extract[],MATCH($A182,FPL_Fixtures_Extract[[Player]:[Player]],0),MATCH(FPL_Combined[[#Headers],[Gameweek 34]],FPL_Fixtures_Extract[#Headers],0)),LEN(INDEX(FPL_Fixtures_Extract[],MATCH($A182,FPL_Fixtures_Extract[[Player]:[Player]],0),MATCH(FPL_Combined[[#Headers],[Gameweek 34]],FPL_Fixtures_Extract[#Headers],0)))-4),Team_Key[[Full Name]:[Full Name]],0))&amp;RIGHT(INDEX(FPL_Fixtures_Extract[],MATCH($A182,FPL_Fixtures_Extract[[Player]:[Player]],0),MATCH(FPL_Combined[[#Headers],[Gameweek 34]],FPL_Fixtures_Extract[#Headers],0)),3))</f>
        <v>WBA(A)</v>
      </c>
      <c r="AJ182" t="str">
        <f ca="1">IF(RIGHT(FPL_Combined[[#Headers],[Gameweek 35]],2)&lt;$B$622,INDEX(FPL_Results_Extract[Gameweek 10],MATCH($A182,FPL_Results_Extract[[Player]:[Player]],0)),INDEX(Team_Key[[Abbreviation]:[Abbreviation]],MATCH(LEFT(INDEX(FPL_Fixtures_Extract[],MATCH($A182,FPL_Fixtures_Extract[[Player]:[Player]],0),MATCH(FPL_Combined[[#Headers],[Gameweek 35]],FPL_Fixtures_Extract[#Headers],0)),LEN(INDEX(FPL_Fixtures_Extract[],MATCH($A182,FPL_Fixtures_Extract[[Player]:[Player]],0),MATCH(FPL_Combined[[#Headers],[Gameweek 35]],FPL_Fixtures_Extract[#Headers],0)))-4),Team_Key[[Full Name]:[Full Name]],0))&amp;RIGHT(INDEX(FPL_Fixtures_Extract[],MATCH($A182,FPL_Fixtures_Extract[[Player]:[Player]],0),MATCH(FPL_Combined[[#Headers],[Gameweek 35]],FPL_Fixtures_Extract[#Headers],0)),3))</f>
        <v>NOR(A)</v>
      </c>
      <c r="AK182" t="str">
        <f ca="1">IF(RIGHT(FPL_Combined[[#Headers],[Gameweek 36]],2)&lt;$B$622,INDEX(FPL_Results_Extract[Gameweek 11],MATCH($A182,FPL_Results_Extract[[Player]:[Player]],0)),INDEX(Team_Key[[Abbreviation]:[Abbreviation]],MATCH(LEFT(INDEX(FPL_Fixtures_Extract[],MATCH($A182,FPL_Fixtures_Extract[[Player]:[Player]],0),MATCH(FPL_Combined[[#Headers],[Gameweek 36]],FPL_Fixtures_Extract[#Headers],0)),LEN(INDEX(FPL_Fixtures_Extract[],MATCH($A182,FPL_Fixtures_Extract[[Player]:[Player]],0),MATCH(FPL_Combined[[#Headers],[Gameweek 36]],FPL_Fixtures_Extract[#Headers],0)))-4),Team_Key[[Full Name]:[Full Name]],0))&amp;RIGHT(INDEX(FPL_Fixtures_Extract[],MATCH($A182,FPL_Fixtures_Extract[[Player]:[Player]],0),MATCH(FPL_Combined[[#Headers],[Gameweek 36]],FPL_Fixtures_Extract[#Headers],0)),3))</f>
        <v>AVL(H)</v>
      </c>
      <c r="AL182" t="str">
        <f ca="1">IF(RIGHT(FPL_Combined[[#Headers],[Gameweek 37]],2)&lt;$B$622,INDEX(FPL_Results_Extract[Gameweek 12],MATCH($A182,FPL_Results_Extract[[Player]:[Player]],0)),INDEX(Team_Key[[Abbreviation]:[Abbreviation]],MATCH(LEFT(INDEX(FPL_Fixtures_Extract[],MATCH($A182,FPL_Fixtures_Extract[[Player]:[Player]],0),MATCH(FPL_Combined[[#Headers],[Gameweek 37]],FPL_Fixtures_Extract[#Headers],0)),LEN(INDEX(FPL_Fixtures_Extract[],MATCH($A182,FPL_Fixtures_Extract[[Player]:[Player]],0),MATCH(FPL_Combined[[#Headers],[Gameweek 37]],FPL_Fixtures_Extract[#Headers],0)))-4),Team_Key[[Full Name]:[Full Name]],0))&amp;RIGHT(INDEX(FPL_Fixtures_Extract[],MATCH($A182,FPL_Fixtures_Extract[[Player]:[Player]],0),MATCH(FPL_Combined[[#Headers],[Gameweek 37]],FPL_Fixtures_Extract[#Headers],0)),3))</f>
        <v>LIV(A)</v>
      </c>
      <c r="AM182" t="str">
        <f ca="1">IF(RIGHT(FPL_Combined[[#Headers],[Gameweek 38]],2)&lt;$B$622,INDEX(FPL_Results_Extract[Gameweek 13],MATCH($A182,FPL_Results_Extract[[Player]:[Player]],0)),INDEX(Team_Key[[Abbreviation]:[Abbreviation]],MATCH(LEFT(INDEX(FPL_Fixtures_Extract[],MATCH($A182,FPL_Fixtures_Extract[[Player]:[Player]],0),MATCH(FPL_Combined[[#Headers],[Gameweek 38]],FPL_Fixtures_Extract[#Headers],0)),LEN(INDEX(FPL_Fixtures_Extract[],MATCH($A182,FPL_Fixtures_Extract[[Player]:[Player]],0),MATCH(FPL_Combined[[#Headers],[Gameweek 38]],FPL_Fixtures_Extract[#Headers],0)))-4),Team_Key[[Full Name]:[Full Name]],0))&amp;RIGHT(INDEX(FPL_Fixtures_Extract[],MATCH($A182,FPL_Fixtures_Extract[[Player]:[Player]],0),MATCH(FPL_Combined[[#Headers],[Gameweek 38]],FPL_Fixtures_Extract[#Headers],0)),3))</f>
        <v>SUN(H)</v>
      </c>
    </row>
    <row r="183" spans="1:39" x14ac:dyDescent="0.45">
      <c r="A183" t="s">
        <v>512</v>
      </c>
      <c r="B183" t="str">
        <f ca="1">IF(RIGHT(FPL_Combined[[#Headers],[Gameweek 01]],2)&lt;$B$622,INDEX(FPL_Results_Extract[Gameweek 01],MATCH($A183,FPL_Results_Extract[[Player]:[Player]],0)),INDEX(Team_Key[[Abbreviation]:[Abbreviation]],MATCH(LEFT(INDEX(FPL_Fixtures_Extract[],MATCH($A183,FPL_Fixtures_Extract[[Player]:[Player]],0),MATCH(FPL_Combined[[#Headers],[Gameweek 01]],FPL_Fixtures_Extract[#Headers],0)),LEN(INDEX(FPL_Fixtures_Extract[],MATCH($A183,FPL_Fixtures_Extract[[Player]:[Player]],0),MATCH(FPL_Combined[[#Headers],[Gameweek 01]],FPL_Fixtures_Extract[#Headers],0)))-4),Team_Key[[Full Name]:[Full Name]],0))&amp;RIGHT(INDEX(FPL_Fixtures_Extract[],MATCH($A183,FPL_Fixtures_Extract[[Player]:[Player]],0),MATCH(FPL_Combined[[#Headers],[Gameweek 01]],FPL_Fixtures_Extract[#Headers],0)),3))</f>
        <v>NEW(A) 2-2</v>
      </c>
      <c r="C183" t="str">
        <f ca="1">IF(RIGHT(FPL_Combined[[#Headers],[Gameweek 02]],2)&lt;$B$622,INDEX(FPL_Results_Extract[Gameweek 02],MATCH($A183,FPL_Results_Extract[[Player]:[Player]],0)),INDEX(Team_Key[[Abbreviation]:[Abbreviation]],MATCH(LEFT(INDEX(FPL_Fixtures_Extract[],MATCH($A183,FPL_Fixtures_Extract[[Player]:[Player]],0),MATCH(FPL_Combined[[#Headers],[Gameweek 02]],FPL_Fixtures_Extract[#Headers],0)),LEN(INDEX(FPL_Fixtures_Extract[],MATCH($A183,FPL_Fixtures_Extract[[Player]:[Player]],0),MATCH(FPL_Combined[[#Headers],[Gameweek 02]],FPL_Fixtures_Extract[#Headers],0)))-4),Team_Key[[Full Name]:[Full Name]],0))&amp;RIGHT(INDEX(FPL_Fixtures_Extract[],MATCH($A183,FPL_Fixtures_Extract[[Player]:[Player]],0),MATCH(FPL_Combined[[#Headers],[Gameweek 02]],FPL_Fixtures_Extract[#Headers],0)),3))</f>
        <v>EVE(H) 0-3</v>
      </c>
      <c r="D183" t="str">
        <f ca="1">IF(RIGHT(FPL_Combined[[#Headers],[Gameweek 03]],2)&lt;$B$622,INDEX(FPL_Results_Extract[Gameweek 03],MATCH($A183,FPL_Results_Extract[[Player]:[Player]],0)),INDEX(Team_Key[[Abbreviation]:[Abbreviation]],MATCH(LEFT(INDEX(FPL_Fixtures_Extract[],MATCH($A183,FPL_Fixtures_Extract[[Player]:[Player]],0),MATCH(FPL_Combined[[#Headers],[Gameweek 03]],FPL_Fixtures_Extract[#Headers],0)),LEN(INDEX(FPL_Fixtures_Extract[],MATCH($A183,FPL_Fixtures_Extract[[Player]:[Player]],0),MATCH(FPL_Combined[[#Headers],[Gameweek 03]],FPL_Fixtures_Extract[#Headers],0)))-4),Team_Key[[Full Name]:[Full Name]],0))&amp;RIGHT(INDEX(FPL_Fixtures_Extract[],MATCH($A183,FPL_Fixtures_Extract[[Player]:[Player]],0),MATCH(FPL_Combined[[#Headers],[Gameweek 03]],FPL_Fixtures_Extract[#Headers],0)),3))</f>
        <v>WAT(A) 0-0</v>
      </c>
      <c r="E183" t="str">
        <f ca="1">IF(RIGHT(FPL_Combined[[#Headers],[Gameweek 04]],2)&lt;$B$622,INDEX(FPL_Results_Extract[Gameweek 04],MATCH($A183,FPL_Results_Extract[[Player]:[Player]],0)),INDEX(Team_Key[[Abbreviation]:[Abbreviation]],MATCH(LEFT(INDEX(FPL_Fixtures_Extract[],MATCH($A183,FPL_Fixtures_Extract[[Player]:[Player]],0),MATCH(FPL_Combined[[#Headers],[Gameweek 04]],FPL_Fixtures_Extract[#Headers],0)),LEN(INDEX(FPL_Fixtures_Extract[],MATCH($A183,FPL_Fixtures_Extract[[Player]:[Player]],0),MATCH(FPL_Combined[[#Headers],[Gameweek 04]],FPL_Fixtures_Extract[#Headers],0)))-4),Team_Key[[Full Name]:[Full Name]],0))&amp;RIGHT(INDEX(FPL_Fixtures_Extract[],MATCH($A183,FPL_Fixtures_Extract[[Player]:[Player]],0),MATCH(FPL_Combined[[#Headers],[Gameweek 04]],FPL_Fixtures_Extract[#Headers],0)),3))</f>
        <v>NOR(H) 3-0</v>
      </c>
      <c r="F183" t="str">
        <f ca="1">IF(RIGHT(FPL_Combined[[#Headers],[Gameweek 05]],2)&lt;$B$622,INDEX(FPL_Results_Extract[Gameweek 05],MATCH($A183,FPL_Results_Extract[[Player]:[Player]],0)),INDEX(Team_Key[[Abbreviation]:[Abbreviation]],MATCH(LEFT(INDEX(FPL_Fixtures_Extract[],MATCH($A183,FPL_Fixtures_Extract[[Player]:[Player]],0),MATCH(FPL_Combined[[#Headers],[Gameweek 05]],FPL_Fixtures_Extract[#Headers],0)),LEN(INDEX(FPL_Fixtures_Extract[],MATCH($A183,FPL_Fixtures_Extract[[Player]:[Player]],0),MATCH(FPL_Combined[[#Headers],[Gameweek 05]],FPL_Fixtures_Extract[#Headers],0)))-4),Team_Key[[Full Name]:[Full Name]],0))&amp;RIGHT(INDEX(FPL_Fixtures_Extract[],MATCH($A183,FPL_Fixtures_Extract[[Player]:[Player]],0),MATCH(FPL_Combined[[#Headers],[Gameweek 05]],FPL_Fixtures_Extract[#Headers],0)),3))</f>
        <v>WBA(A) 0-0</v>
      </c>
      <c r="G183" t="str">
        <f ca="1">IF(RIGHT(FPL_Combined[[#Headers],[Gameweek 06]],2)&lt;$B$622,INDEX(FPL_Results_Extract[Gameweek 06],MATCH($A183,FPL_Results_Extract[[Player]:[Player]],0)),INDEX(Team_Key[[Abbreviation]:[Abbreviation]],MATCH(LEFT(INDEX(FPL_Fixtures_Extract[],MATCH($A183,FPL_Fixtures_Extract[[Player]:[Player]],0),MATCH(FPL_Combined[[#Headers],[Gameweek 06]],FPL_Fixtures_Extract[#Headers],0)),LEN(INDEX(FPL_Fixtures_Extract[],MATCH($A183,FPL_Fixtures_Extract[[Player]:[Player]],0),MATCH(FPL_Combined[[#Headers],[Gameweek 06]],FPL_Fixtures_Extract[#Headers],0)))-4),Team_Key[[Full Name]:[Full Name]],0))&amp;RIGHT(INDEX(FPL_Fixtures_Extract[],MATCH($A183,FPL_Fixtures_Extract[[Player]:[Player]],0),MATCH(FPL_Combined[[#Headers],[Gameweek 06]],FPL_Fixtures_Extract[#Headers],0)),3))</f>
        <v>MUN(H) 2-3</v>
      </c>
      <c r="H183" t="str">
        <f ca="1">IF(RIGHT(FPL_Combined[[#Headers],[Gameweek 07]],2)&lt;$B$622,INDEX(FPL_Results_Extract[Gameweek 07],MATCH($A183,FPL_Results_Extract[[Player]:[Player]],0)),INDEX(Team_Key[[Abbreviation]:[Abbreviation]],MATCH(LEFT(INDEX(FPL_Fixtures_Extract[],MATCH($A183,FPL_Fixtures_Extract[[Player]:[Player]],0),MATCH(FPL_Combined[[#Headers],[Gameweek 07]],FPL_Fixtures_Extract[#Headers],0)),LEN(INDEX(FPL_Fixtures_Extract[],MATCH($A183,FPL_Fixtures_Extract[[Player]:[Player]],0),MATCH(FPL_Combined[[#Headers],[Gameweek 07]],FPL_Fixtures_Extract[#Headers],0)))-4),Team_Key[[Full Name]:[Full Name]],0))&amp;RIGHT(INDEX(FPL_Fixtures_Extract[],MATCH($A183,FPL_Fixtures_Extract[[Player]:[Player]],0),MATCH(FPL_Combined[[#Headers],[Gameweek 07]],FPL_Fixtures_Extract[#Headers],0)),3))</f>
        <v>SWA(H) 3-1</v>
      </c>
      <c r="I183" t="str">
        <f ca="1">IF(RIGHT(FPL_Combined[[#Headers],[Gameweek 08]],2)&lt;$B$622,INDEX(FPL_Results_Extract[Gameweek 08],MATCH($A183,FPL_Results_Extract[[Player]:[Player]],0)),INDEX(Team_Key[[Abbreviation]:[Abbreviation]],MATCH(LEFT(INDEX(FPL_Fixtures_Extract[],MATCH($A183,FPL_Fixtures_Extract[[Player]:[Player]],0),MATCH(FPL_Combined[[#Headers],[Gameweek 08]],FPL_Fixtures_Extract[#Headers],0)),LEN(INDEX(FPL_Fixtures_Extract[],MATCH($A183,FPL_Fixtures_Extract[[Player]:[Player]],0),MATCH(FPL_Combined[[#Headers],[Gameweek 08]],FPL_Fixtures_Extract[#Headers],0)))-4),Team_Key[[Full Name]:[Full Name]],0))&amp;RIGHT(INDEX(FPL_Fixtures_Extract[],MATCH($A183,FPL_Fixtures_Extract[[Player]:[Player]],0),MATCH(FPL_Combined[[#Headers],[Gameweek 08]],FPL_Fixtures_Extract[#Headers],0)),3))</f>
        <v>CHE(A) 3-1</v>
      </c>
      <c r="J183" t="str">
        <f ca="1">IF(RIGHT(FPL_Combined[[#Headers],[Gameweek 09]],2)&lt;$B$622,INDEX(FPL_Results_Extract[Gameweek 09],MATCH($A183,FPL_Results_Extract[[Player]:[Player]],0)),INDEX(Team_Key[[Abbreviation]:[Abbreviation]],MATCH(LEFT(INDEX(FPL_Fixtures_Extract[],MATCH($A183,FPL_Fixtures_Extract[[Player]:[Player]],0),MATCH(FPL_Combined[[#Headers],[Gameweek 09]],FPL_Fixtures_Extract[#Headers],0)),LEN(INDEX(FPL_Fixtures_Extract[],MATCH($A183,FPL_Fixtures_Extract[[Player]:[Player]],0),MATCH(FPL_Combined[[#Headers],[Gameweek 09]],FPL_Fixtures_Extract[#Headers],0)))-4),Team_Key[[Full Name]:[Full Name]],0))&amp;RIGHT(INDEX(FPL_Fixtures_Extract[],MATCH($A183,FPL_Fixtures_Extract[[Player]:[Player]],0),MATCH(FPL_Combined[[#Headers],[Gameweek 09]],FPL_Fixtures_Extract[#Headers],0)),3))</f>
        <v>LEI(H) 2-2</v>
      </c>
      <c r="K183" t="str">
        <f ca="1">IF(RIGHT(FPL_Combined[[#Headers],[Gameweek 10]],2)&lt;$B$622,INDEX(FPL_Results_Extract[Gameweek 10],MATCH($A183,FPL_Results_Extract[[Player]:[Player]],0)),INDEX(Team_Key[[Abbreviation]:[Abbreviation]],MATCH(LEFT(INDEX(FPL_Fixtures_Extract[],MATCH($A183,FPL_Fixtures_Extract[[Player]:[Player]],0),MATCH(FPL_Combined[[#Headers],[Gameweek 10]],FPL_Fixtures_Extract[#Headers],0)),LEN(INDEX(FPL_Fixtures_Extract[],MATCH($A183,FPL_Fixtures_Extract[[Player]:[Player]],0),MATCH(FPL_Combined[[#Headers],[Gameweek 10]],FPL_Fixtures_Extract[#Headers],0)))-4),Team_Key[[Full Name]:[Full Name]],0))&amp;RIGHT(INDEX(FPL_Fixtures_Extract[],MATCH($A183,FPL_Fixtures_Extract[[Player]:[Player]],0),MATCH(FPL_Combined[[#Headers],[Gameweek 10]],FPL_Fixtures_Extract[#Headers],0)),3))</f>
        <v>LIV(A) 1-1</v>
      </c>
      <c r="L183" t="str">
        <f ca="1">IF(RIGHT(FPL_Combined[[#Headers],[Gameweek 11]],2)&lt;$B$622,INDEX(FPL_Results_Extract[Gameweek 11],MATCH($A183,FPL_Results_Extract[[Player]:[Player]],0)),INDEX(Team_Key[[Abbreviation]:[Abbreviation]],MATCH(LEFT(INDEX(FPL_Fixtures_Extract[],MATCH($A183,FPL_Fixtures_Extract[[Player]:[Player]],0),MATCH(FPL_Combined[[#Headers],[Gameweek 11]],FPL_Fixtures_Extract[#Headers],0)),LEN(INDEX(FPL_Fixtures_Extract[],MATCH($A183,FPL_Fixtures_Extract[[Player]:[Player]],0),MATCH(FPL_Combined[[#Headers],[Gameweek 11]],FPL_Fixtures_Extract[#Headers],0)))-4),Team_Key[[Full Name]:[Full Name]],0))&amp;RIGHT(INDEX(FPL_Fixtures_Extract[],MATCH($A183,FPL_Fixtures_Extract[[Player]:[Player]],0),MATCH(FPL_Combined[[#Headers],[Gameweek 11]],FPL_Fixtures_Extract[#Headers],0)),3))</f>
        <v>BOU(H) 2-0</v>
      </c>
      <c r="M183" t="str">
        <f ca="1">IF(RIGHT(FPL_Combined[[#Headers],[Gameweek 12]],2)&lt;$B$622,INDEX(FPL_Results_Extract[Gameweek 12],MATCH($A183,FPL_Results_Extract[[Player]:[Player]],0)),INDEX(Team_Key[[Abbreviation]:[Abbreviation]],MATCH(LEFT(INDEX(FPL_Fixtures_Extract[],MATCH($A183,FPL_Fixtures_Extract[[Player]:[Player]],0),MATCH(FPL_Combined[[#Headers],[Gameweek 12]],FPL_Fixtures_Extract[#Headers],0)),LEN(INDEX(FPL_Fixtures_Extract[],MATCH($A183,FPL_Fixtures_Extract[[Player]:[Player]],0),MATCH(FPL_Combined[[#Headers],[Gameweek 12]],FPL_Fixtures_Extract[#Headers],0)))-4),Team_Key[[Full Name]:[Full Name]],0))&amp;RIGHT(INDEX(FPL_Fixtures_Extract[],MATCH($A183,FPL_Fixtures_Extract[[Player]:[Player]],0),MATCH(FPL_Combined[[#Headers],[Gameweek 12]],FPL_Fixtures_Extract[#Headers],0)),3))</f>
        <v>SUN(A) 1-0</v>
      </c>
      <c r="N183" t="str">
        <f ca="1">IF(RIGHT(FPL_Combined[[#Headers],[Gameweek 13]],2)&lt;$B$622,INDEX(FPL_Results_Extract[Gameweek 13],MATCH($A183,FPL_Results_Extract[[Player]:[Player]],0)),INDEX(Team_Key[[Abbreviation]:[Abbreviation]],MATCH(LEFT(INDEX(FPL_Fixtures_Extract[],MATCH($A183,FPL_Fixtures_Extract[[Player]:[Player]],0),MATCH(FPL_Combined[[#Headers],[Gameweek 13]],FPL_Fixtures_Extract[#Headers],0)),LEN(INDEX(FPL_Fixtures_Extract[],MATCH($A183,FPL_Fixtures_Extract[[Player]:[Player]],0),MATCH(FPL_Combined[[#Headers],[Gameweek 13]],FPL_Fixtures_Extract[#Headers],0)))-4),Team_Key[[Full Name]:[Full Name]],0))&amp;RIGHT(INDEX(FPL_Fixtures_Extract[],MATCH($A183,FPL_Fixtures_Extract[[Player]:[Player]],0),MATCH(FPL_Combined[[#Headers],[Gameweek 13]],FPL_Fixtures_Extract[#Headers],0)),3))</f>
        <v>STK(H) 0-1</v>
      </c>
      <c r="O183" t="str">
        <f ca="1">IF(RIGHT(FPL_Combined[[#Headers],[Gameweek 14]],2)&lt;$B$622,INDEX(FPL_Results_Extract[Gameweek 14],MATCH($A183,FPL_Results_Extract[[Player]:[Player]],0)),INDEX(Team_Key[[Abbreviation]:[Abbreviation]],MATCH(LEFT(INDEX(FPL_Fixtures_Extract[],MATCH($A183,FPL_Fixtures_Extract[[Player]:[Player]],0),MATCH(FPL_Combined[[#Headers],[Gameweek 14]],FPL_Fixtures_Extract[#Headers],0)),LEN(INDEX(FPL_Fixtures_Extract[],MATCH($A183,FPL_Fixtures_Extract[[Player]:[Player]],0),MATCH(FPL_Combined[[#Headers],[Gameweek 14]],FPL_Fixtures_Extract[#Headers],0)))-4),Team_Key[[Full Name]:[Full Name]],0))&amp;RIGHT(INDEX(FPL_Fixtures_Extract[],MATCH($A183,FPL_Fixtures_Extract[[Player]:[Player]],0),MATCH(FPL_Combined[[#Headers],[Gameweek 14]],FPL_Fixtures_Extract[#Headers],0)),3))</f>
        <v>MCI(A) 1-3</v>
      </c>
      <c r="P183" t="str">
        <f ca="1">IF(RIGHT(FPL_Combined[[#Headers],[Gameweek 15]],2)&lt;$B$622,INDEX(FPL_Results_Extract[Gameweek 15],MATCH($A183,FPL_Results_Extract[[Player]:[Player]],0)),INDEX(Team_Key[[Abbreviation]:[Abbreviation]],MATCH(LEFT(INDEX(FPL_Fixtures_Extract[],MATCH($A183,FPL_Fixtures_Extract[[Player]:[Player]],0),MATCH(FPL_Combined[[#Headers],[Gameweek 15]],FPL_Fixtures_Extract[#Headers],0)),LEN(INDEX(FPL_Fixtures_Extract[],MATCH($A183,FPL_Fixtures_Extract[[Player]:[Player]],0),MATCH(FPL_Combined[[#Headers],[Gameweek 15]],FPL_Fixtures_Extract[#Headers],0)))-4),Team_Key[[Full Name]:[Full Name]],0))&amp;RIGHT(INDEX(FPL_Fixtures_Extract[],MATCH($A183,FPL_Fixtures_Extract[[Player]:[Player]],0),MATCH(FPL_Combined[[#Headers],[Gameweek 15]],FPL_Fixtures_Extract[#Headers],0)),3))</f>
        <v>AVL(H) 1-1</v>
      </c>
      <c r="Q183" t="str">
        <f ca="1">IF(RIGHT(FPL_Combined[[#Headers],[Gameweek 16]],2)&lt;$B$622,INDEX(FPL_Results_Extract[Gameweek 16],MATCH($A183,FPL_Results_Extract[[Player]:[Player]],0)),INDEX(Team_Key[[Abbreviation]:[Abbreviation]],MATCH(LEFT(INDEX(FPL_Fixtures_Extract[],MATCH($A183,FPL_Fixtures_Extract[[Player]:[Player]],0),MATCH(FPL_Combined[[#Headers],[Gameweek 16]],FPL_Fixtures_Extract[#Headers],0)),LEN(INDEX(FPL_Fixtures_Extract[],MATCH($A183,FPL_Fixtures_Extract[[Player]:[Player]],0),MATCH(FPL_Combined[[#Headers],[Gameweek 16]],FPL_Fixtures_Extract[#Headers],0)))-4),Team_Key[[Full Name]:[Full Name]],0))&amp;RIGHT(INDEX(FPL_Fixtures_Extract[],MATCH($A183,FPL_Fixtures_Extract[[Player]:[Player]],0),MATCH(FPL_Combined[[#Headers],[Gameweek 16]],FPL_Fixtures_Extract[#Headers],0)),3))</f>
        <v>CRY(A) 0-1</v>
      </c>
      <c r="R183" t="str">
        <f ca="1">IF(RIGHT(FPL_Combined[[#Headers],[Gameweek 17]],2)&lt;$B$622,INDEX(FPL_Results_Extract[Gameweek 17],MATCH($A183,FPL_Results_Extract[[Player]:[Player]],0)),INDEX(Team_Key[[Abbreviation]:[Abbreviation]],MATCH(LEFT(INDEX(FPL_Fixtures_Extract[],MATCH($A183,FPL_Fixtures_Extract[[Player]:[Player]],0),MATCH(FPL_Combined[[#Headers],[Gameweek 17]],FPL_Fixtures_Extract[#Headers],0)),LEN(INDEX(FPL_Fixtures_Extract[],MATCH($A183,FPL_Fixtures_Extract[[Player]:[Player]],0),MATCH(FPL_Combined[[#Headers],[Gameweek 17]],FPL_Fixtures_Extract[#Headers],0)))-4),Team_Key[[Full Name]:[Full Name]],0))&amp;RIGHT(INDEX(FPL_Fixtures_Extract[],MATCH($A183,FPL_Fixtures_Extract[[Player]:[Player]],0),MATCH(FPL_Combined[[#Headers],[Gameweek 17]],FPL_Fixtures_Extract[#Headers],0)),3))</f>
        <v>TOT(H) 0-2</v>
      </c>
      <c r="S183" t="str">
        <f ca="1">IF(RIGHT(FPL_Combined[[#Headers],[Gameweek 18]],2)&lt;$B$622,INDEX(FPL_Results_Extract[Gameweek 18],MATCH($A183,FPL_Results_Extract[[Player]:[Player]],0)),INDEX(Team_Key[[Abbreviation]:[Abbreviation]],MATCH(LEFT(INDEX(FPL_Fixtures_Extract[],MATCH($A183,FPL_Fixtures_Extract[[Player]:[Player]],0),MATCH(FPL_Combined[[#Headers],[Gameweek 18]],FPL_Fixtures_Extract[#Headers],0)),LEN(INDEX(FPL_Fixtures_Extract[],MATCH($A183,FPL_Fixtures_Extract[[Player]:[Player]],0),MATCH(FPL_Combined[[#Headers],[Gameweek 18]],FPL_Fixtures_Extract[#Headers],0)))-4),Team_Key[[Full Name]:[Full Name]],0))&amp;RIGHT(INDEX(FPL_Fixtures_Extract[],MATCH($A183,FPL_Fixtures_Extract[[Player]:[Player]],0),MATCH(FPL_Combined[[#Headers],[Gameweek 18]],FPL_Fixtures_Extract[#Headers],0)),3))</f>
        <v>ARS(H) 4-0</v>
      </c>
      <c r="T183" t="str">
        <f ca="1">IF(RIGHT(FPL_Combined[[#Headers],[Gameweek 19]],2)&lt;$B$622,INDEX(FPL_Results_Extract[Gameweek 19],MATCH($A183,FPL_Results_Extract[[Player]:[Player]],0)),INDEX(Team_Key[[Abbreviation]:[Abbreviation]],MATCH(LEFT(INDEX(FPL_Fixtures_Extract[],MATCH($A183,FPL_Fixtures_Extract[[Player]:[Player]],0),MATCH(FPL_Combined[[#Headers],[Gameweek 19]],FPL_Fixtures_Extract[#Headers],0)),LEN(INDEX(FPL_Fixtures_Extract[],MATCH($A183,FPL_Fixtures_Extract[[Player]:[Player]],0),MATCH(FPL_Combined[[#Headers],[Gameweek 19]],FPL_Fixtures_Extract[#Headers],0)))-4),Team_Key[[Full Name]:[Full Name]],0))&amp;RIGHT(INDEX(FPL_Fixtures_Extract[],MATCH($A183,FPL_Fixtures_Extract[[Player]:[Player]],0),MATCH(FPL_Combined[[#Headers],[Gameweek 19]],FPL_Fixtures_Extract[#Headers],0)),3))</f>
        <v>WHU(A) 1-2</v>
      </c>
      <c r="U183" t="str">
        <f ca="1">IF(RIGHT(FPL_Combined[[#Headers],[Gameweek 20]],2)&lt;$B$622,INDEX(FPL_Results_Extract[Gameweek 20],MATCH($A183,FPL_Results_Extract[[Player]:[Player]],0)),INDEX(Team_Key[[Abbreviation]:[Abbreviation]],MATCH(LEFT(INDEX(FPL_Fixtures_Extract[],MATCH($A183,FPL_Fixtures_Extract[[Player]:[Player]],0),MATCH(FPL_Combined[[#Headers],[Gameweek 20]],FPL_Fixtures_Extract[#Headers],0)),LEN(INDEX(FPL_Fixtures_Extract[],MATCH($A183,FPL_Fixtures_Extract[[Player]:[Player]],0),MATCH(FPL_Combined[[#Headers],[Gameweek 20]],FPL_Fixtures_Extract[#Headers],0)))-4),Team_Key[[Full Name]:[Full Name]],0))&amp;RIGHT(INDEX(FPL_Fixtures_Extract[],MATCH($A183,FPL_Fixtures_Extract[[Player]:[Player]],0),MATCH(FPL_Combined[[#Headers],[Gameweek 20]],FPL_Fixtures_Extract[#Headers],0)),3))</f>
        <v>NOR(A) 0-1</v>
      </c>
      <c r="V183" t="str">
        <f ca="1">IF(RIGHT(FPL_Combined[[#Headers],[Gameweek 21]],2)&lt;$B$622,INDEX(FPL_Results_Extract[Gameweek 21],MATCH($A183,FPL_Results_Extract[[Player]:[Player]],0)),INDEX(Team_Key[[Abbreviation]:[Abbreviation]],MATCH(LEFT(INDEX(FPL_Fixtures_Extract[],MATCH($A183,FPL_Fixtures_Extract[[Player]:[Player]],0),MATCH(FPL_Combined[[#Headers],[Gameweek 21]],FPL_Fixtures_Extract[#Headers],0)),LEN(INDEX(FPL_Fixtures_Extract[],MATCH($A183,FPL_Fixtures_Extract[[Player]:[Player]],0),MATCH(FPL_Combined[[#Headers],[Gameweek 21]],FPL_Fixtures_Extract[#Headers],0)))-4),Team_Key[[Full Name]:[Full Name]],0))&amp;RIGHT(INDEX(FPL_Fixtures_Extract[],MATCH($A183,FPL_Fixtures_Extract[[Player]:[Player]],0),MATCH(FPL_Combined[[#Headers],[Gameweek 21]],FPL_Fixtures_Extract[#Headers],0)),3))</f>
        <v>WAT(H) 2-0</v>
      </c>
      <c r="W183" t="str">
        <f ca="1">IF(RIGHT(FPL_Combined[[#Headers],[Gameweek 22]],2)&lt;$B$622,INDEX(FPL_Results_Extract[Gameweek 22],MATCH($A183,FPL_Results_Extract[[Player]:[Player]],0)),INDEX(Team_Key[[Abbreviation]:[Abbreviation]],MATCH(LEFT(INDEX(FPL_Fixtures_Extract[],MATCH($A183,FPL_Fixtures_Extract[[Player]:[Player]],0),MATCH(FPL_Combined[[#Headers],[Gameweek 22]],FPL_Fixtures_Extract[#Headers],0)),LEN(INDEX(FPL_Fixtures_Extract[],MATCH($A183,FPL_Fixtures_Extract[[Player]:[Player]],0),MATCH(FPL_Combined[[#Headers],[Gameweek 22]],FPL_Fixtures_Extract[#Headers],0)))-4),Team_Key[[Full Name]:[Full Name]],0))&amp;RIGHT(INDEX(FPL_Fixtures_Extract[],MATCH($A183,FPL_Fixtures_Extract[[Player]:[Player]],0),MATCH(FPL_Combined[[#Headers],[Gameweek 22]],FPL_Fixtures_Extract[#Headers],0)),3))</f>
        <v>WBA(H) 3-0</v>
      </c>
      <c r="X183" t="str">
        <f ca="1">IF(RIGHT(FPL_Combined[[#Headers],[Gameweek 23]],2)&lt;$B$622,INDEX(FPL_Results_Extract[Gameweek 23],MATCH($A183,FPL_Results_Extract[[Player]:[Player]],0)),INDEX(Team_Key[[Abbreviation]:[Abbreviation]],MATCH(LEFT(INDEX(FPL_Fixtures_Extract[],MATCH($A183,FPL_Fixtures_Extract[[Player]:[Player]],0),MATCH(FPL_Combined[[#Headers],[Gameweek 23]],FPL_Fixtures_Extract[#Headers],0)),LEN(INDEX(FPL_Fixtures_Extract[],MATCH($A183,FPL_Fixtures_Extract[[Player]:[Player]],0),MATCH(FPL_Combined[[#Headers],[Gameweek 23]],FPL_Fixtures_Extract[#Headers],0)))-4),Team_Key[[Full Name]:[Full Name]],0))&amp;RIGHT(INDEX(FPL_Fixtures_Extract[],MATCH($A183,FPL_Fixtures_Extract[[Player]:[Player]],0),MATCH(FPL_Combined[[#Headers],[Gameweek 23]],FPL_Fixtures_Extract[#Headers],0)),3))</f>
        <v>MUN(A) 1-0</v>
      </c>
      <c r="Y183" t="str">
        <f ca="1">IF(RIGHT(FPL_Combined[[#Headers],[Gameweek 24]],2)&lt;$B$622,INDEX(FPL_Results_Extract[Team],MATCH($A183,FPL_Results_Extract[[Player]:[Player]],0)),INDEX(Team_Key[[Abbreviation]:[Abbreviation]],MATCH(LEFT(INDEX(FPL_Fixtures_Extract[],MATCH($A183,FPL_Fixtures_Extract[[Player]:[Player]],0),MATCH(FPL_Combined[[#Headers],[Gameweek 24]],FPL_Fixtures_Extract[#Headers],0)),LEN(INDEX(FPL_Fixtures_Extract[],MATCH($A183,FPL_Fixtures_Extract[[Player]:[Player]],0),MATCH(FPL_Combined[[#Headers],[Gameweek 24]],FPL_Fixtures_Extract[#Headers],0)))-4),Team_Key[[Full Name]:[Full Name]],0))&amp;RIGHT(INDEX(FPL_Fixtures_Extract[],MATCH($A183,FPL_Fixtures_Extract[[Player]:[Player]],0),MATCH(FPL_Combined[[#Headers],[Gameweek 24]],FPL_Fixtures_Extract[#Headers],0)),3))</f>
        <v>SOU</v>
      </c>
      <c r="Z183" t="str">
        <f ca="1">IF(RIGHT(FPL_Combined[[#Headers],[Gameweek 25]],2)&lt;$B$622,INDEX(FPL_Results_Extract[Player],MATCH($A183,FPL_Results_Extract[[Player]:[Player]],0)),INDEX(Team_Key[[Abbreviation]:[Abbreviation]],MATCH(LEFT(INDEX(FPL_Fixtures_Extract[],MATCH($A183,FPL_Fixtures_Extract[[Player]:[Player]],0),MATCH(FPL_Combined[[#Headers],[Gameweek 25]],FPL_Fixtures_Extract[#Headers],0)),LEN(INDEX(FPL_Fixtures_Extract[],MATCH($A183,FPL_Fixtures_Extract[[Player]:[Player]],0),MATCH(FPL_Combined[[#Headers],[Gameweek 25]],FPL_Fixtures_Extract[#Headers],0)))-4),Team_Key[[Full Name]:[Full Name]],0))&amp;RIGHT(INDEX(FPL_Fixtures_Extract[],MATCH($A183,FPL_Fixtures_Extract[[Player]:[Player]],0),MATCH(FPL_Combined[[#Headers],[Gameweek 25]],FPL_Fixtures_Extract[#Headers],0)),3))</f>
        <v>Elia</v>
      </c>
      <c r="AA183" t="str">
        <f ca="1">IF(RIGHT(FPL_Combined[[#Headers],[Gameweek 26]],2)&lt;$B$622,INDEX(FPL_Results_Extract[Gameweek 01],MATCH($A183,FPL_Results_Extract[[Player]:[Player]],0)),INDEX(Team_Key[[Abbreviation]:[Abbreviation]],MATCH(LEFT(INDEX(FPL_Fixtures_Extract[],MATCH($A183,FPL_Fixtures_Extract[[Player]:[Player]],0),MATCH(FPL_Combined[[#Headers],[Gameweek 26]],FPL_Fixtures_Extract[#Headers],0)),LEN(INDEX(FPL_Fixtures_Extract[],MATCH($A183,FPL_Fixtures_Extract[[Player]:[Player]],0),MATCH(FPL_Combined[[#Headers],[Gameweek 26]],FPL_Fixtures_Extract[#Headers],0)))-4),Team_Key[[Full Name]:[Full Name]],0))&amp;RIGHT(INDEX(FPL_Fixtures_Extract[],MATCH($A183,FPL_Fixtures_Extract[[Player]:[Player]],0),MATCH(FPL_Combined[[#Headers],[Gameweek 26]],FPL_Fixtures_Extract[#Headers],0)),3))</f>
        <v>NEW(A) 2-2</v>
      </c>
      <c r="AB183" t="str">
        <f ca="1">IF(RIGHT(FPL_Combined[[#Headers],[Gameweek 27]],2)&lt;$B$622,INDEX(FPL_Results_Extract[Gameweek 02],MATCH($A183,FPL_Results_Extract[[Player]:[Player]],0)),INDEX(Team_Key[[Abbreviation]:[Abbreviation]],MATCH(LEFT(INDEX(FPL_Fixtures_Extract[],MATCH($A183,FPL_Fixtures_Extract[[Player]:[Player]],0),MATCH(FPL_Combined[[#Headers],[Gameweek 27]],FPL_Fixtures_Extract[#Headers],0)),LEN(INDEX(FPL_Fixtures_Extract[],MATCH($A183,FPL_Fixtures_Extract[[Player]:[Player]],0),MATCH(FPL_Combined[[#Headers],[Gameweek 27]],FPL_Fixtures_Extract[#Headers],0)))-4),Team_Key[[Full Name]:[Full Name]],0))&amp;RIGHT(INDEX(FPL_Fixtures_Extract[],MATCH($A183,FPL_Fixtures_Extract[[Player]:[Player]],0),MATCH(FPL_Combined[[#Headers],[Gameweek 27]],FPL_Fixtures_Extract[#Headers],0)),3))</f>
        <v>EVE(H) 0-3</v>
      </c>
      <c r="AC183" t="str">
        <f ca="1">IF(RIGHT(FPL_Combined[[#Headers],[Gameweek 28]],2)&lt;$B$622,INDEX(FPL_Results_Extract[Gameweek 03],MATCH($A183,FPL_Results_Extract[[Player]:[Player]],0)),INDEX(Team_Key[[Abbreviation]:[Abbreviation]],MATCH(LEFT(INDEX(FPL_Fixtures_Extract[],MATCH($A183,FPL_Fixtures_Extract[[Player]:[Player]],0),MATCH(FPL_Combined[[#Headers],[Gameweek 28]],FPL_Fixtures_Extract[#Headers],0)),LEN(INDEX(FPL_Fixtures_Extract[],MATCH($A183,FPL_Fixtures_Extract[[Player]:[Player]],0),MATCH(FPL_Combined[[#Headers],[Gameweek 28]],FPL_Fixtures_Extract[#Headers],0)))-4),Team_Key[[Full Name]:[Full Name]],0))&amp;RIGHT(INDEX(FPL_Fixtures_Extract[],MATCH($A183,FPL_Fixtures_Extract[[Player]:[Player]],0),MATCH(FPL_Combined[[#Headers],[Gameweek 28]],FPL_Fixtures_Extract[#Headers],0)),3))</f>
        <v>WAT(A) 0-0</v>
      </c>
      <c r="AD183" t="str">
        <f ca="1">IF(RIGHT(FPL_Combined[[#Headers],[Gameweek 29]],2)&lt;$B$622,INDEX(FPL_Results_Extract[Gameweek 04],MATCH($A183,FPL_Results_Extract[[Player]:[Player]],0)),INDEX(Team_Key[[Abbreviation]:[Abbreviation]],MATCH(LEFT(INDEX(FPL_Fixtures_Extract[],MATCH($A183,FPL_Fixtures_Extract[[Player]:[Player]],0),MATCH(FPL_Combined[[#Headers],[Gameweek 29]],FPL_Fixtures_Extract[#Headers],0)),LEN(INDEX(FPL_Fixtures_Extract[],MATCH($A183,FPL_Fixtures_Extract[[Player]:[Player]],0),MATCH(FPL_Combined[[#Headers],[Gameweek 29]],FPL_Fixtures_Extract[#Headers],0)))-4),Team_Key[[Full Name]:[Full Name]],0))&amp;RIGHT(INDEX(FPL_Fixtures_Extract[],MATCH($A183,FPL_Fixtures_Extract[[Player]:[Player]],0),MATCH(FPL_Combined[[#Headers],[Gameweek 29]],FPL_Fixtures_Extract[#Headers],0)),3))</f>
        <v>SUN(H)</v>
      </c>
      <c r="AE183" t="str">
        <f ca="1">IF(RIGHT(FPL_Combined[[#Headers],[Gameweek 30]],2)&lt;$B$622,INDEX(FPL_Results_Extract[Gameweek 05],MATCH($A183,FPL_Results_Extract[[Player]:[Player]],0)),INDEX(Team_Key[[Abbreviation]:[Abbreviation]],MATCH(LEFT(INDEX(FPL_Fixtures_Extract[],MATCH($A183,FPL_Fixtures_Extract[[Player]:[Player]],0),MATCH(FPL_Combined[[#Headers],[Gameweek 30]],FPL_Fixtures_Extract[#Headers],0)),LEN(INDEX(FPL_Fixtures_Extract[],MATCH($A183,FPL_Fixtures_Extract[[Player]:[Player]],0),MATCH(FPL_Combined[[#Headers],[Gameweek 30]],FPL_Fixtures_Extract[#Headers],0)))-4),Team_Key[[Full Name]:[Full Name]],0))&amp;RIGHT(INDEX(FPL_Fixtures_Extract[],MATCH($A183,FPL_Fixtures_Extract[[Player]:[Player]],0),MATCH(FPL_Combined[[#Headers],[Gameweek 30]],FPL_Fixtures_Extract[#Headers],0)),3))</f>
        <v>STK(A)</v>
      </c>
      <c r="AF183" t="str">
        <f ca="1">IF(RIGHT(FPL_Combined[[#Headers],[Gameweek 31]],2)&lt;$B$622,INDEX(FPL_Results_Extract[Gameweek 06],MATCH($A183,FPL_Results_Extract[[Player]:[Player]],0)),INDEX(Team_Key[[Abbreviation]:[Abbreviation]],MATCH(LEFT(INDEX(FPL_Fixtures_Extract[],MATCH($A183,FPL_Fixtures_Extract[[Player]:[Player]],0),MATCH(FPL_Combined[[#Headers],[Gameweek 31]],FPL_Fixtures_Extract[#Headers],0)),LEN(INDEX(FPL_Fixtures_Extract[],MATCH($A183,FPL_Fixtures_Extract[[Player]:[Player]],0),MATCH(FPL_Combined[[#Headers],[Gameweek 31]],FPL_Fixtures_Extract[#Headers],0)))-4),Team_Key[[Full Name]:[Full Name]],0))&amp;RIGHT(INDEX(FPL_Fixtures_Extract[],MATCH($A183,FPL_Fixtures_Extract[[Player]:[Player]],0),MATCH(FPL_Combined[[#Headers],[Gameweek 31]],FPL_Fixtures_Extract[#Headers],0)),3))</f>
        <v>LIV(H)</v>
      </c>
      <c r="AG183" t="str">
        <f ca="1">IF(RIGHT(FPL_Combined[[#Headers],[Gameweek 32]],2)&lt;$B$622,INDEX(FPL_Results_Extract[Gameweek 07],MATCH($A183,FPL_Results_Extract[[Player]:[Player]],0)),INDEX(Team_Key[[Abbreviation]:[Abbreviation]],MATCH(LEFT(INDEX(FPL_Fixtures_Extract[],MATCH($A183,FPL_Fixtures_Extract[[Player]:[Player]],0),MATCH(FPL_Combined[[#Headers],[Gameweek 32]],FPL_Fixtures_Extract[#Headers],0)),LEN(INDEX(FPL_Fixtures_Extract[],MATCH($A183,FPL_Fixtures_Extract[[Player]:[Player]],0),MATCH(FPL_Combined[[#Headers],[Gameweek 32]],FPL_Fixtures_Extract[#Headers],0)))-4),Team_Key[[Full Name]:[Full Name]],0))&amp;RIGHT(INDEX(FPL_Fixtures_Extract[],MATCH($A183,FPL_Fixtures_Extract[[Player]:[Player]],0),MATCH(FPL_Combined[[#Headers],[Gameweek 32]],FPL_Fixtures_Extract[#Headers],0)),3))</f>
        <v>LEI(A)</v>
      </c>
      <c r="AH183" t="str">
        <f ca="1">IF(RIGHT(FPL_Combined[[#Headers],[Gameweek 33]],2)&lt;$B$622,INDEX(FPL_Results_Extract[Gameweek 08],MATCH($A183,FPL_Results_Extract[[Player]:[Player]],0)),INDEX(Team_Key[[Abbreviation]:[Abbreviation]],MATCH(LEFT(INDEX(FPL_Fixtures_Extract[],MATCH($A183,FPL_Fixtures_Extract[[Player]:[Player]],0),MATCH(FPL_Combined[[#Headers],[Gameweek 33]],FPL_Fixtures_Extract[#Headers],0)),LEN(INDEX(FPL_Fixtures_Extract[],MATCH($A183,FPL_Fixtures_Extract[[Player]:[Player]],0),MATCH(FPL_Combined[[#Headers],[Gameweek 33]],FPL_Fixtures_Extract[#Headers],0)))-4),Team_Key[[Full Name]:[Full Name]],0))&amp;RIGHT(INDEX(FPL_Fixtures_Extract[],MATCH($A183,FPL_Fixtures_Extract[[Player]:[Player]],0),MATCH(FPL_Combined[[#Headers],[Gameweek 33]],FPL_Fixtures_Extract[#Headers],0)),3))</f>
        <v>NEW(H)</v>
      </c>
      <c r="AI183" t="str">
        <f ca="1">IF(RIGHT(FPL_Combined[[#Headers],[Gameweek 34]],2)&lt;$B$622,INDEX(FPL_Results_Extract[Gameweek 09],MATCH($A183,FPL_Results_Extract[[Player]:[Player]],0)),INDEX(Team_Key[[Abbreviation]:[Abbreviation]],MATCH(LEFT(INDEX(FPL_Fixtures_Extract[],MATCH($A183,FPL_Fixtures_Extract[[Player]:[Player]],0),MATCH(FPL_Combined[[#Headers],[Gameweek 34]],FPL_Fixtures_Extract[#Headers],0)),LEN(INDEX(FPL_Fixtures_Extract[],MATCH($A183,FPL_Fixtures_Extract[[Player]:[Player]],0),MATCH(FPL_Combined[[#Headers],[Gameweek 34]],FPL_Fixtures_Extract[#Headers],0)))-4),Team_Key[[Full Name]:[Full Name]],0))&amp;RIGHT(INDEX(FPL_Fixtures_Extract[],MATCH($A183,FPL_Fixtures_Extract[[Player]:[Player]],0),MATCH(FPL_Combined[[#Headers],[Gameweek 34]],FPL_Fixtures_Extract[#Headers],0)),3))</f>
        <v>EVE(A)</v>
      </c>
      <c r="AJ183" t="str">
        <f ca="1">IF(RIGHT(FPL_Combined[[#Headers],[Gameweek 35]],2)&lt;$B$622,INDEX(FPL_Results_Extract[Gameweek 10],MATCH($A183,FPL_Results_Extract[[Player]:[Player]],0)),INDEX(Team_Key[[Abbreviation]:[Abbreviation]],MATCH(LEFT(INDEX(FPL_Fixtures_Extract[],MATCH($A183,FPL_Fixtures_Extract[[Player]:[Player]],0),MATCH(FPL_Combined[[#Headers],[Gameweek 35]],FPL_Fixtures_Extract[#Headers],0)),LEN(INDEX(FPL_Fixtures_Extract[],MATCH($A183,FPL_Fixtures_Extract[[Player]:[Player]],0),MATCH(FPL_Combined[[#Headers],[Gameweek 35]],FPL_Fixtures_Extract[#Headers],0)))-4),Team_Key[[Full Name]:[Full Name]],0))&amp;RIGHT(INDEX(FPL_Fixtures_Extract[],MATCH($A183,FPL_Fixtures_Extract[[Player]:[Player]],0),MATCH(FPL_Combined[[#Headers],[Gameweek 35]],FPL_Fixtures_Extract[#Headers],0)),3))</f>
        <v>AVL(A)</v>
      </c>
      <c r="AK183" t="str">
        <f ca="1">IF(RIGHT(FPL_Combined[[#Headers],[Gameweek 36]],2)&lt;$B$622,INDEX(FPL_Results_Extract[Gameweek 11],MATCH($A183,FPL_Results_Extract[[Player]:[Player]],0)),INDEX(Team_Key[[Abbreviation]:[Abbreviation]],MATCH(LEFT(INDEX(FPL_Fixtures_Extract[],MATCH($A183,FPL_Fixtures_Extract[[Player]:[Player]],0),MATCH(FPL_Combined[[#Headers],[Gameweek 36]],FPL_Fixtures_Extract[#Headers],0)),LEN(INDEX(FPL_Fixtures_Extract[],MATCH($A183,FPL_Fixtures_Extract[[Player]:[Player]],0),MATCH(FPL_Combined[[#Headers],[Gameweek 36]],FPL_Fixtures_Extract[#Headers],0)))-4),Team_Key[[Full Name]:[Full Name]],0))&amp;RIGHT(INDEX(FPL_Fixtures_Extract[],MATCH($A183,FPL_Fixtures_Extract[[Player]:[Player]],0),MATCH(FPL_Combined[[#Headers],[Gameweek 36]],FPL_Fixtures_Extract[#Headers],0)),3))</f>
        <v>MCI(H)</v>
      </c>
      <c r="AL183" t="str">
        <f ca="1">IF(RIGHT(FPL_Combined[[#Headers],[Gameweek 37]],2)&lt;$B$622,INDEX(FPL_Results_Extract[Gameweek 12],MATCH($A183,FPL_Results_Extract[[Player]:[Player]],0)),INDEX(Team_Key[[Abbreviation]:[Abbreviation]],MATCH(LEFT(INDEX(FPL_Fixtures_Extract[],MATCH($A183,FPL_Fixtures_Extract[[Player]:[Player]],0),MATCH(FPL_Combined[[#Headers],[Gameweek 37]],FPL_Fixtures_Extract[#Headers],0)),LEN(INDEX(FPL_Fixtures_Extract[],MATCH($A183,FPL_Fixtures_Extract[[Player]:[Player]],0),MATCH(FPL_Combined[[#Headers],[Gameweek 37]],FPL_Fixtures_Extract[#Headers],0)))-4),Team_Key[[Full Name]:[Full Name]],0))&amp;RIGHT(INDEX(FPL_Fixtures_Extract[],MATCH($A183,FPL_Fixtures_Extract[[Player]:[Player]],0),MATCH(FPL_Combined[[#Headers],[Gameweek 37]],FPL_Fixtures_Extract[#Headers],0)),3))</f>
        <v>TOT(A)</v>
      </c>
      <c r="AM183" t="str">
        <f ca="1">IF(RIGHT(FPL_Combined[[#Headers],[Gameweek 38]],2)&lt;$B$622,INDEX(FPL_Results_Extract[Gameweek 13],MATCH($A183,FPL_Results_Extract[[Player]:[Player]],0)),INDEX(Team_Key[[Abbreviation]:[Abbreviation]],MATCH(LEFT(INDEX(FPL_Fixtures_Extract[],MATCH($A183,FPL_Fixtures_Extract[[Player]:[Player]],0),MATCH(FPL_Combined[[#Headers],[Gameweek 38]],FPL_Fixtures_Extract[#Headers],0)),LEN(INDEX(FPL_Fixtures_Extract[],MATCH($A183,FPL_Fixtures_Extract[[Player]:[Player]],0),MATCH(FPL_Combined[[#Headers],[Gameweek 38]],FPL_Fixtures_Extract[#Headers],0)))-4),Team_Key[[Full Name]:[Full Name]],0))&amp;RIGHT(INDEX(FPL_Fixtures_Extract[],MATCH($A183,FPL_Fixtures_Extract[[Player]:[Player]],0),MATCH(FPL_Combined[[#Headers],[Gameweek 38]],FPL_Fixtures_Extract[#Headers],0)),3))</f>
        <v>CRY(H)</v>
      </c>
    </row>
    <row r="184" spans="1:39" x14ac:dyDescent="0.45">
      <c r="A184" t="s">
        <v>236</v>
      </c>
      <c r="B184" t="str">
        <f ca="1">IF(RIGHT(FPL_Combined[[#Headers],[Gameweek 01]],2)&lt;$B$622,INDEX(FPL_Results_Extract[Gameweek 01],MATCH($A184,FPL_Results_Extract[[Player]:[Player]],0)),INDEX(Team_Key[[Abbreviation]:[Abbreviation]],MATCH(LEFT(INDEX(FPL_Fixtures_Extract[],MATCH($A184,FPL_Fixtures_Extract[[Player]:[Player]],0),MATCH(FPL_Combined[[#Headers],[Gameweek 01]],FPL_Fixtures_Extract[#Headers],0)),LEN(INDEX(FPL_Fixtures_Extract[],MATCH($A184,FPL_Fixtures_Extract[[Player]:[Player]],0),MATCH(FPL_Combined[[#Headers],[Gameweek 01]],FPL_Fixtures_Extract[#Headers],0)))-4),Team_Key[[Full Name]:[Full Name]],0))&amp;RIGHT(INDEX(FPL_Fixtures_Extract[],MATCH($A184,FPL_Fixtures_Extract[[Player]:[Player]],0),MATCH(FPL_Combined[[#Headers],[Gameweek 01]],FPL_Fixtures_Extract[#Headers],0)),3))</f>
        <v>SOU(H) 2-2</v>
      </c>
      <c r="C184" t="str">
        <f ca="1">IF(RIGHT(FPL_Combined[[#Headers],[Gameweek 02]],2)&lt;$B$622,INDEX(FPL_Results_Extract[Gameweek 02],MATCH($A184,FPL_Results_Extract[[Player]:[Player]],0)),INDEX(Team_Key[[Abbreviation]:[Abbreviation]],MATCH(LEFT(INDEX(FPL_Fixtures_Extract[],MATCH($A184,FPL_Fixtures_Extract[[Player]:[Player]],0),MATCH(FPL_Combined[[#Headers],[Gameweek 02]],FPL_Fixtures_Extract[#Headers],0)),LEN(INDEX(FPL_Fixtures_Extract[],MATCH($A184,FPL_Fixtures_Extract[[Player]:[Player]],0),MATCH(FPL_Combined[[#Headers],[Gameweek 02]],FPL_Fixtures_Extract[#Headers],0)))-4),Team_Key[[Full Name]:[Full Name]],0))&amp;RIGHT(INDEX(FPL_Fixtures_Extract[],MATCH($A184,FPL_Fixtures_Extract[[Player]:[Player]],0),MATCH(FPL_Combined[[#Headers],[Gameweek 02]],FPL_Fixtures_Extract[#Headers],0)),3))</f>
        <v>SWA(A) 0-2</v>
      </c>
      <c r="D184" t="str">
        <f ca="1">IF(RIGHT(FPL_Combined[[#Headers],[Gameweek 03]],2)&lt;$B$622,INDEX(FPL_Results_Extract[Gameweek 03],MATCH($A184,FPL_Results_Extract[[Player]:[Player]],0)),INDEX(Team_Key[[Abbreviation]:[Abbreviation]],MATCH(LEFT(INDEX(FPL_Fixtures_Extract[],MATCH($A184,FPL_Fixtures_Extract[[Player]:[Player]],0),MATCH(FPL_Combined[[#Headers],[Gameweek 03]],FPL_Fixtures_Extract[#Headers],0)),LEN(INDEX(FPL_Fixtures_Extract[],MATCH($A184,FPL_Fixtures_Extract[[Player]:[Player]],0),MATCH(FPL_Combined[[#Headers],[Gameweek 03]],FPL_Fixtures_Extract[#Headers],0)))-4),Team_Key[[Full Name]:[Full Name]],0))&amp;RIGHT(INDEX(FPL_Fixtures_Extract[],MATCH($A184,FPL_Fixtures_Extract[[Player]:[Player]],0),MATCH(FPL_Combined[[#Headers],[Gameweek 03]],FPL_Fixtures_Extract[#Headers],0)),3))</f>
        <v>MUN(A) 0-0</v>
      </c>
      <c r="E184" t="str">
        <f ca="1">IF(RIGHT(FPL_Combined[[#Headers],[Gameweek 04]],2)&lt;$B$622,INDEX(FPL_Results_Extract[Gameweek 04],MATCH($A184,FPL_Results_Extract[[Player]:[Player]],0)),INDEX(Team_Key[[Abbreviation]:[Abbreviation]],MATCH(LEFT(INDEX(FPL_Fixtures_Extract[],MATCH($A184,FPL_Fixtures_Extract[[Player]:[Player]],0),MATCH(FPL_Combined[[#Headers],[Gameweek 04]],FPL_Fixtures_Extract[#Headers],0)),LEN(INDEX(FPL_Fixtures_Extract[],MATCH($A184,FPL_Fixtures_Extract[[Player]:[Player]],0),MATCH(FPL_Combined[[#Headers],[Gameweek 04]],FPL_Fixtures_Extract[#Headers],0)))-4),Team_Key[[Full Name]:[Full Name]],0))&amp;RIGHT(INDEX(FPL_Fixtures_Extract[],MATCH($A184,FPL_Fixtures_Extract[[Player]:[Player]],0),MATCH(FPL_Combined[[#Headers],[Gameweek 04]],FPL_Fixtures_Extract[#Headers],0)),3))</f>
        <v>ARS(H) 0-1</v>
      </c>
      <c r="F184" t="str">
        <f ca="1">IF(RIGHT(FPL_Combined[[#Headers],[Gameweek 05]],2)&lt;$B$622,INDEX(FPL_Results_Extract[Gameweek 05],MATCH($A184,FPL_Results_Extract[[Player]:[Player]],0)),INDEX(Team_Key[[Abbreviation]:[Abbreviation]],MATCH(LEFT(INDEX(FPL_Fixtures_Extract[],MATCH($A184,FPL_Fixtures_Extract[[Player]:[Player]],0),MATCH(FPL_Combined[[#Headers],[Gameweek 05]],FPL_Fixtures_Extract[#Headers],0)),LEN(INDEX(FPL_Fixtures_Extract[],MATCH($A184,FPL_Fixtures_Extract[[Player]:[Player]],0),MATCH(FPL_Combined[[#Headers],[Gameweek 05]],FPL_Fixtures_Extract[#Headers],0)))-4),Team_Key[[Full Name]:[Full Name]],0))&amp;RIGHT(INDEX(FPL_Fixtures_Extract[],MATCH($A184,FPL_Fixtures_Extract[[Player]:[Player]],0),MATCH(FPL_Combined[[#Headers],[Gameweek 05]],FPL_Fixtures_Extract[#Headers],0)),3))</f>
        <v>WHU(A) 0-2</v>
      </c>
      <c r="G184" t="str">
        <f ca="1">IF(RIGHT(FPL_Combined[[#Headers],[Gameweek 06]],2)&lt;$B$622,INDEX(FPL_Results_Extract[Gameweek 06],MATCH($A184,FPL_Results_Extract[[Player]:[Player]],0)),INDEX(Team_Key[[Abbreviation]:[Abbreviation]],MATCH(LEFT(INDEX(FPL_Fixtures_Extract[],MATCH($A184,FPL_Fixtures_Extract[[Player]:[Player]],0),MATCH(FPL_Combined[[#Headers],[Gameweek 06]],FPL_Fixtures_Extract[#Headers],0)),LEN(INDEX(FPL_Fixtures_Extract[],MATCH($A184,FPL_Fixtures_Extract[[Player]:[Player]],0),MATCH(FPL_Combined[[#Headers],[Gameweek 06]],FPL_Fixtures_Extract[#Headers],0)))-4),Team_Key[[Full Name]:[Full Name]],0))&amp;RIGHT(INDEX(FPL_Fixtures_Extract[],MATCH($A184,FPL_Fixtures_Extract[[Player]:[Player]],0),MATCH(FPL_Combined[[#Headers],[Gameweek 06]],FPL_Fixtures_Extract[#Headers],0)),3))</f>
        <v>WAT(H) 1-2</v>
      </c>
      <c r="H184" t="str">
        <f ca="1">IF(RIGHT(FPL_Combined[[#Headers],[Gameweek 07]],2)&lt;$B$622,INDEX(FPL_Results_Extract[Gameweek 07],MATCH($A184,FPL_Results_Extract[[Player]:[Player]],0)),INDEX(Team_Key[[Abbreviation]:[Abbreviation]],MATCH(LEFT(INDEX(FPL_Fixtures_Extract[],MATCH($A184,FPL_Fixtures_Extract[[Player]:[Player]],0),MATCH(FPL_Combined[[#Headers],[Gameweek 07]],FPL_Fixtures_Extract[#Headers],0)),LEN(INDEX(FPL_Fixtures_Extract[],MATCH($A184,FPL_Fixtures_Extract[[Player]:[Player]],0),MATCH(FPL_Combined[[#Headers],[Gameweek 07]],FPL_Fixtures_Extract[#Headers],0)))-4),Team_Key[[Full Name]:[Full Name]],0))&amp;RIGHT(INDEX(FPL_Fixtures_Extract[],MATCH($A184,FPL_Fixtures_Extract[[Player]:[Player]],0),MATCH(FPL_Combined[[#Headers],[Gameweek 07]],FPL_Fixtures_Extract[#Headers],0)),3))</f>
        <v>CHE(H) 2-2</v>
      </c>
      <c r="I184" t="str">
        <f ca="1">IF(RIGHT(FPL_Combined[[#Headers],[Gameweek 08]],2)&lt;$B$622,INDEX(FPL_Results_Extract[Gameweek 08],MATCH($A184,FPL_Results_Extract[[Player]:[Player]],0)),INDEX(Team_Key[[Abbreviation]:[Abbreviation]],MATCH(LEFT(INDEX(FPL_Fixtures_Extract[],MATCH($A184,FPL_Fixtures_Extract[[Player]:[Player]],0),MATCH(FPL_Combined[[#Headers],[Gameweek 08]],FPL_Fixtures_Extract[#Headers],0)),LEN(INDEX(FPL_Fixtures_Extract[],MATCH($A184,FPL_Fixtures_Extract[[Player]:[Player]],0),MATCH(FPL_Combined[[#Headers],[Gameweek 08]],FPL_Fixtures_Extract[#Headers],0)))-4),Team_Key[[Full Name]:[Full Name]],0))&amp;RIGHT(INDEX(FPL_Fixtures_Extract[],MATCH($A184,FPL_Fixtures_Extract[[Player]:[Player]],0),MATCH(FPL_Combined[[#Headers],[Gameweek 08]],FPL_Fixtures_Extract[#Headers],0)),3))</f>
        <v>MCI(A) 1-6</v>
      </c>
      <c r="J184" t="str">
        <f ca="1">IF(RIGHT(FPL_Combined[[#Headers],[Gameweek 09]],2)&lt;$B$622,INDEX(FPL_Results_Extract[Gameweek 09],MATCH($A184,FPL_Results_Extract[[Player]:[Player]],0)),INDEX(Team_Key[[Abbreviation]:[Abbreviation]],MATCH(LEFT(INDEX(FPL_Fixtures_Extract[],MATCH($A184,FPL_Fixtures_Extract[[Player]:[Player]],0),MATCH(FPL_Combined[[#Headers],[Gameweek 09]],FPL_Fixtures_Extract[#Headers],0)),LEN(INDEX(FPL_Fixtures_Extract[],MATCH($A184,FPL_Fixtures_Extract[[Player]:[Player]],0),MATCH(FPL_Combined[[#Headers],[Gameweek 09]],FPL_Fixtures_Extract[#Headers],0)))-4),Team_Key[[Full Name]:[Full Name]],0))&amp;RIGHT(INDEX(FPL_Fixtures_Extract[],MATCH($A184,FPL_Fixtures_Extract[[Player]:[Player]],0),MATCH(FPL_Combined[[#Headers],[Gameweek 09]],FPL_Fixtures_Extract[#Headers],0)),3))</f>
        <v>NOR(H) 6-2</v>
      </c>
      <c r="K184" t="str">
        <f ca="1">IF(RIGHT(FPL_Combined[[#Headers],[Gameweek 10]],2)&lt;$B$622,INDEX(FPL_Results_Extract[Gameweek 10],MATCH($A184,FPL_Results_Extract[[Player]:[Player]],0)),INDEX(Team_Key[[Abbreviation]:[Abbreviation]],MATCH(LEFT(INDEX(FPL_Fixtures_Extract[],MATCH($A184,FPL_Fixtures_Extract[[Player]:[Player]],0),MATCH(FPL_Combined[[#Headers],[Gameweek 10]],FPL_Fixtures_Extract[#Headers],0)),LEN(INDEX(FPL_Fixtures_Extract[],MATCH($A184,FPL_Fixtures_Extract[[Player]:[Player]],0),MATCH(FPL_Combined[[#Headers],[Gameweek 10]],FPL_Fixtures_Extract[#Headers],0)))-4),Team_Key[[Full Name]:[Full Name]],0))&amp;RIGHT(INDEX(FPL_Fixtures_Extract[],MATCH($A184,FPL_Fixtures_Extract[[Player]:[Player]],0),MATCH(FPL_Combined[[#Headers],[Gameweek 10]],FPL_Fixtures_Extract[#Headers],0)),3))</f>
        <v>SUN(A) 0-3</v>
      </c>
      <c r="L184" t="str">
        <f ca="1">IF(RIGHT(FPL_Combined[[#Headers],[Gameweek 11]],2)&lt;$B$622,INDEX(FPL_Results_Extract[Gameweek 11],MATCH($A184,FPL_Results_Extract[[Player]:[Player]],0)),INDEX(Team_Key[[Abbreviation]:[Abbreviation]],MATCH(LEFT(INDEX(FPL_Fixtures_Extract[],MATCH($A184,FPL_Fixtures_Extract[[Player]:[Player]],0),MATCH(FPL_Combined[[#Headers],[Gameweek 11]],FPL_Fixtures_Extract[#Headers],0)),LEN(INDEX(FPL_Fixtures_Extract[],MATCH($A184,FPL_Fixtures_Extract[[Player]:[Player]],0),MATCH(FPL_Combined[[#Headers],[Gameweek 11]],FPL_Fixtures_Extract[#Headers],0)))-4),Team_Key[[Full Name]:[Full Name]],0))&amp;RIGHT(INDEX(FPL_Fixtures_Extract[],MATCH($A184,FPL_Fixtures_Extract[[Player]:[Player]],0),MATCH(FPL_Combined[[#Headers],[Gameweek 11]],FPL_Fixtures_Extract[#Headers],0)),3))</f>
        <v>STK(H) 0-0</v>
      </c>
      <c r="M184" t="str">
        <f ca="1">IF(RIGHT(FPL_Combined[[#Headers],[Gameweek 12]],2)&lt;$B$622,INDEX(FPL_Results_Extract[Gameweek 12],MATCH($A184,FPL_Results_Extract[[Player]:[Player]],0)),INDEX(Team_Key[[Abbreviation]:[Abbreviation]],MATCH(LEFT(INDEX(FPL_Fixtures_Extract[],MATCH($A184,FPL_Fixtures_Extract[[Player]:[Player]],0),MATCH(FPL_Combined[[#Headers],[Gameweek 12]],FPL_Fixtures_Extract[#Headers],0)),LEN(INDEX(FPL_Fixtures_Extract[],MATCH($A184,FPL_Fixtures_Extract[[Player]:[Player]],0),MATCH(FPL_Combined[[#Headers],[Gameweek 12]],FPL_Fixtures_Extract[#Headers],0)))-4),Team_Key[[Full Name]:[Full Name]],0))&amp;RIGHT(INDEX(FPL_Fixtures_Extract[],MATCH($A184,FPL_Fixtures_Extract[[Player]:[Player]],0),MATCH(FPL_Combined[[#Headers],[Gameweek 12]],FPL_Fixtures_Extract[#Headers],0)),3))</f>
        <v>BOU(A) 1-0</v>
      </c>
      <c r="N184" t="str">
        <f ca="1">IF(RIGHT(FPL_Combined[[#Headers],[Gameweek 13]],2)&lt;$B$622,INDEX(FPL_Results_Extract[Gameweek 13],MATCH($A184,FPL_Results_Extract[[Player]:[Player]],0)),INDEX(Team_Key[[Abbreviation]:[Abbreviation]],MATCH(LEFT(INDEX(FPL_Fixtures_Extract[],MATCH($A184,FPL_Fixtures_Extract[[Player]:[Player]],0),MATCH(FPL_Combined[[#Headers],[Gameweek 13]],FPL_Fixtures_Extract[#Headers],0)),LEN(INDEX(FPL_Fixtures_Extract[],MATCH($A184,FPL_Fixtures_Extract[[Player]:[Player]],0),MATCH(FPL_Combined[[#Headers],[Gameweek 13]],FPL_Fixtures_Extract[#Headers],0)))-4),Team_Key[[Full Name]:[Full Name]],0))&amp;RIGHT(INDEX(FPL_Fixtures_Extract[],MATCH($A184,FPL_Fixtures_Extract[[Player]:[Player]],0),MATCH(FPL_Combined[[#Headers],[Gameweek 13]],FPL_Fixtures_Extract[#Headers],0)),3))</f>
        <v>LEI(H) 0-3</v>
      </c>
      <c r="O184" t="str">
        <f ca="1">IF(RIGHT(FPL_Combined[[#Headers],[Gameweek 14]],2)&lt;$B$622,INDEX(FPL_Results_Extract[Gameweek 14],MATCH($A184,FPL_Results_Extract[[Player]:[Player]],0)),INDEX(Team_Key[[Abbreviation]:[Abbreviation]],MATCH(LEFT(INDEX(FPL_Fixtures_Extract[],MATCH($A184,FPL_Fixtures_Extract[[Player]:[Player]],0),MATCH(FPL_Combined[[#Headers],[Gameweek 14]],FPL_Fixtures_Extract[#Headers],0)),LEN(INDEX(FPL_Fixtures_Extract[],MATCH($A184,FPL_Fixtures_Extract[[Player]:[Player]],0),MATCH(FPL_Combined[[#Headers],[Gameweek 14]],FPL_Fixtures_Extract[#Headers],0)))-4),Team_Key[[Full Name]:[Full Name]],0))&amp;RIGHT(INDEX(FPL_Fixtures_Extract[],MATCH($A184,FPL_Fixtures_Extract[[Player]:[Player]],0),MATCH(FPL_Combined[[#Headers],[Gameweek 14]],FPL_Fixtures_Extract[#Headers],0)),3))</f>
        <v>CRY(A) 1-5</v>
      </c>
      <c r="P184" t="str">
        <f ca="1">IF(RIGHT(FPL_Combined[[#Headers],[Gameweek 15]],2)&lt;$B$622,INDEX(FPL_Results_Extract[Gameweek 15],MATCH($A184,FPL_Results_Extract[[Player]:[Player]],0)),INDEX(Team_Key[[Abbreviation]:[Abbreviation]],MATCH(LEFT(INDEX(FPL_Fixtures_Extract[],MATCH($A184,FPL_Fixtures_Extract[[Player]:[Player]],0),MATCH(FPL_Combined[[#Headers],[Gameweek 15]],FPL_Fixtures_Extract[#Headers],0)),LEN(INDEX(FPL_Fixtures_Extract[],MATCH($A184,FPL_Fixtures_Extract[[Player]:[Player]],0),MATCH(FPL_Combined[[#Headers],[Gameweek 15]],FPL_Fixtures_Extract[#Headers],0)))-4),Team_Key[[Full Name]:[Full Name]],0))&amp;RIGHT(INDEX(FPL_Fixtures_Extract[],MATCH($A184,FPL_Fixtures_Extract[[Player]:[Player]],0),MATCH(FPL_Combined[[#Headers],[Gameweek 15]],FPL_Fixtures_Extract[#Headers],0)),3))</f>
        <v>LIV(H) 2-0</v>
      </c>
      <c r="Q184" t="str">
        <f ca="1">IF(RIGHT(FPL_Combined[[#Headers],[Gameweek 16]],2)&lt;$B$622,INDEX(FPL_Results_Extract[Gameweek 16],MATCH($A184,FPL_Results_Extract[[Player]:[Player]],0)),INDEX(Team_Key[[Abbreviation]:[Abbreviation]],MATCH(LEFT(INDEX(FPL_Fixtures_Extract[],MATCH($A184,FPL_Fixtures_Extract[[Player]:[Player]],0),MATCH(FPL_Combined[[#Headers],[Gameweek 16]],FPL_Fixtures_Extract[#Headers],0)),LEN(INDEX(FPL_Fixtures_Extract[],MATCH($A184,FPL_Fixtures_Extract[[Player]:[Player]],0),MATCH(FPL_Combined[[#Headers],[Gameweek 16]],FPL_Fixtures_Extract[#Headers],0)))-4),Team_Key[[Full Name]:[Full Name]],0))&amp;RIGHT(INDEX(FPL_Fixtures_Extract[],MATCH($A184,FPL_Fixtures_Extract[[Player]:[Player]],0),MATCH(FPL_Combined[[#Headers],[Gameweek 16]],FPL_Fixtures_Extract[#Headers],0)),3))</f>
        <v>TOT(A) 2-1</v>
      </c>
      <c r="R184" t="str">
        <f ca="1">IF(RIGHT(FPL_Combined[[#Headers],[Gameweek 17]],2)&lt;$B$622,INDEX(FPL_Results_Extract[Gameweek 17],MATCH($A184,FPL_Results_Extract[[Player]:[Player]],0)),INDEX(Team_Key[[Abbreviation]:[Abbreviation]],MATCH(LEFT(INDEX(FPL_Fixtures_Extract[],MATCH($A184,FPL_Fixtures_Extract[[Player]:[Player]],0),MATCH(FPL_Combined[[#Headers],[Gameweek 17]],FPL_Fixtures_Extract[#Headers],0)),LEN(INDEX(FPL_Fixtures_Extract[],MATCH($A184,FPL_Fixtures_Extract[[Player]:[Player]],0),MATCH(FPL_Combined[[#Headers],[Gameweek 17]],FPL_Fixtures_Extract[#Headers],0)))-4),Team_Key[[Full Name]:[Full Name]],0))&amp;RIGHT(INDEX(FPL_Fixtures_Extract[],MATCH($A184,FPL_Fixtures_Extract[[Player]:[Player]],0),MATCH(FPL_Combined[[#Headers],[Gameweek 17]],FPL_Fixtures_Extract[#Headers],0)),3))</f>
        <v>AVL(H) 1-1</v>
      </c>
      <c r="S184" t="str">
        <f ca="1">IF(RIGHT(FPL_Combined[[#Headers],[Gameweek 18]],2)&lt;$B$622,INDEX(FPL_Results_Extract[Gameweek 18],MATCH($A184,FPL_Results_Extract[[Player]:[Player]],0)),INDEX(Team_Key[[Abbreviation]:[Abbreviation]],MATCH(LEFT(INDEX(FPL_Fixtures_Extract[],MATCH($A184,FPL_Fixtures_Extract[[Player]:[Player]],0),MATCH(FPL_Combined[[#Headers],[Gameweek 18]],FPL_Fixtures_Extract[#Headers],0)),LEN(INDEX(FPL_Fixtures_Extract[],MATCH($A184,FPL_Fixtures_Extract[[Player]:[Player]],0),MATCH(FPL_Combined[[#Headers],[Gameweek 18]],FPL_Fixtures_Extract[#Headers],0)))-4),Team_Key[[Full Name]:[Full Name]],0))&amp;RIGHT(INDEX(FPL_Fixtures_Extract[],MATCH($A184,FPL_Fixtures_Extract[[Player]:[Player]],0),MATCH(FPL_Combined[[#Headers],[Gameweek 18]],FPL_Fixtures_Extract[#Headers],0)),3))</f>
        <v>EVE(H) 0-1</v>
      </c>
      <c r="T184" t="str">
        <f ca="1">IF(RIGHT(FPL_Combined[[#Headers],[Gameweek 19]],2)&lt;$B$622,INDEX(FPL_Results_Extract[Gameweek 19],MATCH($A184,FPL_Results_Extract[[Player]:[Player]],0)),INDEX(Team_Key[[Abbreviation]:[Abbreviation]],MATCH(LEFT(INDEX(FPL_Fixtures_Extract[],MATCH($A184,FPL_Fixtures_Extract[[Player]:[Player]],0),MATCH(FPL_Combined[[#Headers],[Gameweek 19]],FPL_Fixtures_Extract[#Headers],0)),LEN(INDEX(FPL_Fixtures_Extract[],MATCH($A184,FPL_Fixtures_Extract[[Player]:[Player]],0),MATCH(FPL_Combined[[#Headers],[Gameweek 19]],FPL_Fixtures_Extract[#Headers],0)))-4),Team_Key[[Full Name]:[Full Name]],0))&amp;RIGHT(INDEX(FPL_Fixtures_Extract[],MATCH($A184,FPL_Fixtures_Extract[[Player]:[Player]],0),MATCH(FPL_Combined[[#Headers],[Gameweek 19]],FPL_Fixtures_Extract[#Headers],0)),3))</f>
        <v>WBA(A) 0-1</v>
      </c>
      <c r="U184" t="str">
        <f ca="1">IF(RIGHT(FPL_Combined[[#Headers],[Gameweek 20]],2)&lt;$B$622,INDEX(FPL_Results_Extract[Gameweek 20],MATCH($A184,FPL_Results_Extract[[Player]:[Player]],0)),INDEX(Team_Key[[Abbreviation]:[Abbreviation]],MATCH(LEFT(INDEX(FPL_Fixtures_Extract[],MATCH($A184,FPL_Fixtures_Extract[[Player]:[Player]],0),MATCH(FPL_Combined[[#Headers],[Gameweek 20]],FPL_Fixtures_Extract[#Headers],0)),LEN(INDEX(FPL_Fixtures_Extract[],MATCH($A184,FPL_Fixtures_Extract[[Player]:[Player]],0),MATCH(FPL_Combined[[#Headers],[Gameweek 20]],FPL_Fixtures_Extract[#Headers],0)))-4),Team_Key[[Full Name]:[Full Name]],0))&amp;RIGHT(INDEX(FPL_Fixtures_Extract[],MATCH($A184,FPL_Fixtures_Extract[[Player]:[Player]],0),MATCH(FPL_Combined[[#Headers],[Gameweek 20]],FPL_Fixtures_Extract[#Headers],0)),3))</f>
        <v>ARS(A) 0-1</v>
      </c>
      <c r="V184" t="str">
        <f ca="1">IF(RIGHT(FPL_Combined[[#Headers],[Gameweek 21]],2)&lt;$B$622,INDEX(FPL_Results_Extract[Gameweek 21],MATCH($A184,FPL_Results_Extract[[Player]:[Player]],0)),INDEX(Team_Key[[Abbreviation]:[Abbreviation]],MATCH(LEFT(INDEX(FPL_Fixtures_Extract[],MATCH($A184,FPL_Fixtures_Extract[[Player]:[Player]],0),MATCH(FPL_Combined[[#Headers],[Gameweek 21]],FPL_Fixtures_Extract[#Headers],0)),LEN(INDEX(FPL_Fixtures_Extract[],MATCH($A184,FPL_Fixtures_Extract[[Player]:[Player]],0),MATCH(FPL_Combined[[#Headers],[Gameweek 21]],FPL_Fixtures_Extract[#Headers],0)))-4),Team_Key[[Full Name]:[Full Name]],0))&amp;RIGHT(INDEX(FPL_Fixtures_Extract[],MATCH($A184,FPL_Fixtures_Extract[[Player]:[Player]],0),MATCH(FPL_Combined[[#Headers],[Gameweek 21]],FPL_Fixtures_Extract[#Headers],0)),3))</f>
        <v>MUN(H) 3-3</v>
      </c>
      <c r="W184" t="str">
        <f ca="1">IF(RIGHT(FPL_Combined[[#Headers],[Gameweek 22]],2)&lt;$B$622,INDEX(FPL_Results_Extract[Gameweek 22],MATCH($A184,FPL_Results_Extract[[Player]:[Player]],0)),INDEX(Team_Key[[Abbreviation]:[Abbreviation]],MATCH(LEFT(INDEX(FPL_Fixtures_Extract[],MATCH($A184,FPL_Fixtures_Extract[[Player]:[Player]],0),MATCH(FPL_Combined[[#Headers],[Gameweek 22]],FPL_Fixtures_Extract[#Headers],0)),LEN(INDEX(FPL_Fixtures_Extract[],MATCH($A184,FPL_Fixtures_Extract[[Player]:[Player]],0),MATCH(FPL_Combined[[#Headers],[Gameweek 22]],FPL_Fixtures_Extract[#Headers],0)))-4),Team_Key[[Full Name]:[Full Name]],0))&amp;RIGHT(INDEX(FPL_Fixtures_Extract[],MATCH($A184,FPL_Fixtures_Extract[[Player]:[Player]],0),MATCH(FPL_Combined[[#Headers],[Gameweek 22]],FPL_Fixtures_Extract[#Headers],0)),3))</f>
        <v>WHU(H) 2-1</v>
      </c>
      <c r="X184" t="str">
        <f ca="1">IF(RIGHT(FPL_Combined[[#Headers],[Gameweek 23]],2)&lt;$B$622,INDEX(FPL_Results_Extract[Gameweek 23],MATCH($A184,FPL_Results_Extract[[Player]:[Player]],0)),INDEX(Team_Key[[Abbreviation]:[Abbreviation]],MATCH(LEFT(INDEX(FPL_Fixtures_Extract[],MATCH($A184,FPL_Fixtures_Extract[[Player]:[Player]],0),MATCH(FPL_Combined[[#Headers],[Gameweek 23]],FPL_Fixtures_Extract[#Headers],0)),LEN(INDEX(FPL_Fixtures_Extract[],MATCH($A184,FPL_Fixtures_Extract[[Player]:[Player]],0),MATCH(FPL_Combined[[#Headers],[Gameweek 23]],FPL_Fixtures_Extract[#Headers],0)))-4),Team_Key[[Full Name]:[Full Name]],0))&amp;RIGHT(INDEX(FPL_Fixtures_Extract[],MATCH($A184,FPL_Fixtures_Extract[[Player]:[Player]],0),MATCH(FPL_Combined[[#Headers],[Gameweek 23]],FPL_Fixtures_Extract[#Headers],0)),3))</f>
        <v>WAT(A) 1-2</v>
      </c>
      <c r="Y184" t="str">
        <f ca="1">IF(RIGHT(FPL_Combined[[#Headers],[Gameweek 24]],2)&lt;$B$622,INDEX(FPL_Results_Extract[Team],MATCH($A184,FPL_Results_Extract[[Player]:[Player]],0)),INDEX(Team_Key[[Abbreviation]:[Abbreviation]],MATCH(LEFT(INDEX(FPL_Fixtures_Extract[],MATCH($A184,FPL_Fixtures_Extract[[Player]:[Player]],0),MATCH(FPL_Combined[[#Headers],[Gameweek 24]],FPL_Fixtures_Extract[#Headers],0)),LEN(INDEX(FPL_Fixtures_Extract[],MATCH($A184,FPL_Fixtures_Extract[[Player]:[Player]],0),MATCH(FPL_Combined[[#Headers],[Gameweek 24]],FPL_Fixtures_Extract[#Headers],0)))-4),Team_Key[[Full Name]:[Full Name]],0))&amp;RIGHT(INDEX(FPL_Fixtures_Extract[],MATCH($A184,FPL_Fixtures_Extract[[Player]:[Player]],0),MATCH(FPL_Combined[[#Headers],[Gameweek 24]],FPL_Fixtures_Extract[#Headers],0)),3))</f>
        <v>NEW</v>
      </c>
      <c r="Z184" t="str">
        <f ca="1">IF(RIGHT(FPL_Combined[[#Headers],[Gameweek 25]],2)&lt;$B$622,INDEX(FPL_Results_Extract[Player],MATCH($A184,FPL_Results_Extract[[Player]:[Player]],0)),INDEX(Team_Key[[Abbreviation]:[Abbreviation]],MATCH(LEFT(INDEX(FPL_Fixtures_Extract[],MATCH($A184,FPL_Fixtures_Extract[[Player]:[Player]],0),MATCH(FPL_Combined[[#Headers],[Gameweek 25]],FPL_Fixtures_Extract[#Headers],0)),LEN(INDEX(FPL_Fixtures_Extract[],MATCH($A184,FPL_Fixtures_Extract[[Player]:[Player]],0),MATCH(FPL_Combined[[#Headers],[Gameweek 25]],FPL_Fixtures_Extract[#Headers],0)))-4),Team_Key[[Full Name]:[Full Name]],0))&amp;RIGHT(INDEX(FPL_Fixtures_Extract[],MATCH($A184,FPL_Fixtures_Extract[[Player]:[Player]],0),MATCH(FPL_Combined[[#Headers],[Gameweek 25]],FPL_Fixtures_Extract[#Headers],0)),3))</f>
        <v>Elliot</v>
      </c>
      <c r="AA184" t="str">
        <f ca="1">IF(RIGHT(FPL_Combined[[#Headers],[Gameweek 26]],2)&lt;$B$622,INDEX(FPL_Results_Extract[Gameweek 01],MATCH($A184,FPL_Results_Extract[[Player]:[Player]],0)),INDEX(Team_Key[[Abbreviation]:[Abbreviation]],MATCH(LEFT(INDEX(FPL_Fixtures_Extract[],MATCH($A184,FPL_Fixtures_Extract[[Player]:[Player]],0),MATCH(FPL_Combined[[#Headers],[Gameweek 26]],FPL_Fixtures_Extract[#Headers],0)),LEN(INDEX(FPL_Fixtures_Extract[],MATCH($A184,FPL_Fixtures_Extract[[Player]:[Player]],0),MATCH(FPL_Combined[[#Headers],[Gameweek 26]],FPL_Fixtures_Extract[#Headers],0)))-4),Team_Key[[Full Name]:[Full Name]],0))&amp;RIGHT(INDEX(FPL_Fixtures_Extract[],MATCH($A184,FPL_Fixtures_Extract[[Player]:[Player]],0),MATCH(FPL_Combined[[#Headers],[Gameweek 26]],FPL_Fixtures_Extract[#Headers],0)),3))</f>
        <v>SOU(H) 2-2</v>
      </c>
      <c r="AB184" t="str">
        <f ca="1">IF(RIGHT(FPL_Combined[[#Headers],[Gameweek 27]],2)&lt;$B$622,INDEX(FPL_Results_Extract[Gameweek 02],MATCH($A184,FPL_Results_Extract[[Player]:[Player]],0)),INDEX(Team_Key[[Abbreviation]:[Abbreviation]],MATCH(LEFT(INDEX(FPL_Fixtures_Extract[],MATCH($A184,FPL_Fixtures_Extract[[Player]:[Player]],0),MATCH(FPL_Combined[[#Headers],[Gameweek 27]],FPL_Fixtures_Extract[#Headers],0)),LEN(INDEX(FPL_Fixtures_Extract[],MATCH($A184,FPL_Fixtures_Extract[[Player]:[Player]],0),MATCH(FPL_Combined[[#Headers],[Gameweek 27]],FPL_Fixtures_Extract[#Headers],0)))-4),Team_Key[[Full Name]:[Full Name]],0))&amp;RIGHT(INDEX(FPL_Fixtures_Extract[],MATCH($A184,FPL_Fixtures_Extract[[Player]:[Player]],0),MATCH(FPL_Combined[[#Headers],[Gameweek 27]],FPL_Fixtures_Extract[#Headers],0)),3))</f>
        <v>SWA(A) 0-2</v>
      </c>
      <c r="AC184" t="str">
        <f ca="1">IF(RIGHT(FPL_Combined[[#Headers],[Gameweek 28]],2)&lt;$B$622,INDEX(FPL_Results_Extract[Gameweek 03],MATCH($A184,FPL_Results_Extract[[Player]:[Player]],0)),INDEX(Team_Key[[Abbreviation]:[Abbreviation]],MATCH(LEFT(INDEX(FPL_Fixtures_Extract[],MATCH($A184,FPL_Fixtures_Extract[[Player]:[Player]],0),MATCH(FPL_Combined[[#Headers],[Gameweek 28]],FPL_Fixtures_Extract[#Headers],0)),LEN(INDEX(FPL_Fixtures_Extract[],MATCH($A184,FPL_Fixtures_Extract[[Player]:[Player]],0),MATCH(FPL_Combined[[#Headers],[Gameweek 28]],FPL_Fixtures_Extract[#Headers],0)))-4),Team_Key[[Full Name]:[Full Name]],0))&amp;RIGHT(INDEX(FPL_Fixtures_Extract[],MATCH($A184,FPL_Fixtures_Extract[[Player]:[Player]],0),MATCH(FPL_Combined[[#Headers],[Gameweek 28]],FPL_Fixtures_Extract[#Headers],0)),3))</f>
        <v>MUN(A) 0-0</v>
      </c>
      <c r="AD184" t="str">
        <f ca="1">IF(RIGHT(FPL_Combined[[#Headers],[Gameweek 29]],2)&lt;$B$622,INDEX(FPL_Results_Extract[Gameweek 04],MATCH($A184,FPL_Results_Extract[[Player]:[Player]],0)),INDEX(Team_Key[[Abbreviation]:[Abbreviation]],MATCH(LEFT(INDEX(FPL_Fixtures_Extract[],MATCH($A184,FPL_Fixtures_Extract[[Player]:[Player]],0),MATCH(FPL_Combined[[#Headers],[Gameweek 29]],FPL_Fixtures_Extract[#Headers],0)),LEN(INDEX(FPL_Fixtures_Extract[],MATCH($A184,FPL_Fixtures_Extract[[Player]:[Player]],0),MATCH(FPL_Combined[[#Headers],[Gameweek 29]],FPL_Fixtures_Extract[#Headers],0)))-4),Team_Key[[Full Name]:[Full Name]],0))&amp;RIGHT(INDEX(FPL_Fixtures_Extract[],MATCH($A184,FPL_Fixtures_Extract[[Player]:[Player]],0),MATCH(FPL_Combined[[#Headers],[Gameweek 29]],FPL_Fixtures_Extract[#Headers],0)),3))</f>
        <v>BOU(H)</v>
      </c>
      <c r="AE184" t="str">
        <f ca="1">IF(RIGHT(FPL_Combined[[#Headers],[Gameweek 30]],2)&lt;$B$622,INDEX(FPL_Results_Extract[Gameweek 05],MATCH($A184,FPL_Results_Extract[[Player]:[Player]],0)),INDEX(Team_Key[[Abbreviation]:[Abbreviation]],MATCH(LEFT(INDEX(FPL_Fixtures_Extract[],MATCH($A184,FPL_Fixtures_Extract[[Player]:[Player]],0),MATCH(FPL_Combined[[#Headers],[Gameweek 30]],FPL_Fixtures_Extract[#Headers],0)),LEN(INDEX(FPL_Fixtures_Extract[],MATCH($A184,FPL_Fixtures_Extract[[Player]:[Player]],0),MATCH(FPL_Combined[[#Headers],[Gameweek 30]],FPL_Fixtures_Extract[#Headers],0)))-4),Team_Key[[Full Name]:[Full Name]],0))&amp;RIGHT(INDEX(FPL_Fixtures_Extract[],MATCH($A184,FPL_Fixtures_Extract[[Player]:[Player]],0),MATCH(FPL_Combined[[#Headers],[Gameweek 30]],FPL_Fixtures_Extract[#Headers],0)),3))</f>
        <v>LEI(A)</v>
      </c>
      <c r="AF184" t="str">
        <f ca="1">IF(RIGHT(FPL_Combined[[#Headers],[Gameweek 31]],2)&lt;$B$622,INDEX(FPL_Results_Extract[Gameweek 06],MATCH($A184,FPL_Results_Extract[[Player]:[Player]],0)),INDEX(Team_Key[[Abbreviation]:[Abbreviation]],MATCH(LEFT(INDEX(FPL_Fixtures_Extract[],MATCH($A184,FPL_Fixtures_Extract[[Player]:[Player]],0),MATCH(FPL_Combined[[#Headers],[Gameweek 31]],FPL_Fixtures_Extract[#Headers],0)),LEN(INDEX(FPL_Fixtures_Extract[],MATCH($A184,FPL_Fixtures_Extract[[Player]:[Player]],0),MATCH(FPL_Combined[[#Headers],[Gameweek 31]],FPL_Fixtures_Extract[#Headers],0)))-4),Team_Key[[Full Name]:[Full Name]],0))&amp;RIGHT(INDEX(FPL_Fixtures_Extract[],MATCH($A184,FPL_Fixtures_Extract[[Player]:[Player]],0),MATCH(FPL_Combined[[#Headers],[Gameweek 31]],FPL_Fixtures_Extract[#Headers],0)),3))</f>
        <v>SUN(H)</v>
      </c>
      <c r="AG184" t="str">
        <f ca="1">IF(RIGHT(FPL_Combined[[#Headers],[Gameweek 32]],2)&lt;$B$622,INDEX(FPL_Results_Extract[Gameweek 07],MATCH($A184,FPL_Results_Extract[[Player]:[Player]],0)),INDEX(Team_Key[[Abbreviation]:[Abbreviation]],MATCH(LEFT(INDEX(FPL_Fixtures_Extract[],MATCH($A184,FPL_Fixtures_Extract[[Player]:[Player]],0),MATCH(FPL_Combined[[#Headers],[Gameweek 32]],FPL_Fixtures_Extract[#Headers],0)),LEN(INDEX(FPL_Fixtures_Extract[],MATCH($A184,FPL_Fixtures_Extract[[Player]:[Player]],0),MATCH(FPL_Combined[[#Headers],[Gameweek 32]],FPL_Fixtures_Extract[#Headers],0)))-4),Team_Key[[Full Name]:[Full Name]],0))&amp;RIGHT(INDEX(FPL_Fixtures_Extract[],MATCH($A184,FPL_Fixtures_Extract[[Player]:[Player]],0),MATCH(FPL_Combined[[#Headers],[Gameweek 32]],FPL_Fixtures_Extract[#Headers],0)),3))</f>
        <v>NOR(A)</v>
      </c>
      <c r="AH184" t="str">
        <f ca="1">IF(RIGHT(FPL_Combined[[#Headers],[Gameweek 33]],2)&lt;$B$622,INDEX(FPL_Results_Extract[Gameweek 08],MATCH($A184,FPL_Results_Extract[[Player]:[Player]],0)),INDEX(Team_Key[[Abbreviation]:[Abbreviation]],MATCH(LEFT(INDEX(FPL_Fixtures_Extract[],MATCH($A184,FPL_Fixtures_Extract[[Player]:[Player]],0),MATCH(FPL_Combined[[#Headers],[Gameweek 33]],FPL_Fixtures_Extract[#Headers],0)),LEN(INDEX(FPL_Fixtures_Extract[],MATCH($A184,FPL_Fixtures_Extract[[Player]:[Player]],0),MATCH(FPL_Combined[[#Headers],[Gameweek 33]],FPL_Fixtures_Extract[#Headers],0)))-4),Team_Key[[Full Name]:[Full Name]],0))&amp;RIGHT(INDEX(FPL_Fixtures_Extract[],MATCH($A184,FPL_Fixtures_Extract[[Player]:[Player]],0),MATCH(FPL_Combined[[#Headers],[Gameweek 33]],FPL_Fixtures_Extract[#Headers],0)),3))</f>
        <v>SOU(A)</v>
      </c>
      <c r="AI184" t="str">
        <f ca="1">IF(RIGHT(FPL_Combined[[#Headers],[Gameweek 34]],2)&lt;$B$622,INDEX(FPL_Results_Extract[Gameweek 09],MATCH($A184,FPL_Results_Extract[[Player]:[Player]],0)),INDEX(Team_Key[[Abbreviation]:[Abbreviation]],MATCH(LEFT(INDEX(FPL_Fixtures_Extract[],MATCH($A184,FPL_Fixtures_Extract[[Player]:[Player]],0),MATCH(FPL_Combined[[#Headers],[Gameweek 34]],FPL_Fixtures_Extract[#Headers],0)),LEN(INDEX(FPL_Fixtures_Extract[],MATCH($A184,FPL_Fixtures_Extract[[Player]:[Player]],0),MATCH(FPL_Combined[[#Headers],[Gameweek 34]],FPL_Fixtures_Extract[#Headers],0)))-4),Team_Key[[Full Name]:[Full Name]],0))&amp;RIGHT(INDEX(FPL_Fixtures_Extract[],MATCH($A184,FPL_Fixtures_Extract[[Player]:[Player]],0),MATCH(FPL_Combined[[#Headers],[Gameweek 34]],FPL_Fixtures_Extract[#Headers],0)),3))</f>
        <v>SWA(H)</v>
      </c>
      <c r="AJ184" t="str">
        <f ca="1">IF(RIGHT(FPL_Combined[[#Headers],[Gameweek 35]],2)&lt;$B$622,INDEX(FPL_Results_Extract[Gameweek 10],MATCH($A184,FPL_Results_Extract[[Player]:[Player]],0)),INDEX(Team_Key[[Abbreviation]:[Abbreviation]],MATCH(LEFT(INDEX(FPL_Fixtures_Extract[],MATCH($A184,FPL_Fixtures_Extract[[Player]:[Player]],0),MATCH(FPL_Combined[[#Headers],[Gameweek 35]],FPL_Fixtures_Extract[#Headers],0)),LEN(INDEX(FPL_Fixtures_Extract[],MATCH($A184,FPL_Fixtures_Extract[[Player]:[Player]],0),MATCH(FPL_Combined[[#Headers],[Gameweek 35]],FPL_Fixtures_Extract[#Headers],0)))-4),Team_Key[[Full Name]:[Full Name]],0))&amp;RIGHT(INDEX(FPL_Fixtures_Extract[],MATCH($A184,FPL_Fixtures_Extract[[Player]:[Player]],0),MATCH(FPL_Combined[[#Headers],[Gameweek 35]],FPL_Fixtures_Extract[#Headers],0)),3))</f>
        <v>LIV(A)</v>
      </c>
      <c r="AK184" t="str">
        <f ca="1">IF(RIGHT(FPL_Combined[[#Headers],[Gameweek 36]],2)&lt;$B$622,INDEX(FPL_Results_Extract[Gameweek 11],MATCH($A184,FPL_Results_Extract[[Player]:[Player]],0)),INDEX(Team_Key[[Abbreviation]:[Abbreviation]],MATCH(LEFT(INDEX(FPL_Fixtures_Extract[],MATCH($A184,FPL_Fixtures_Extract[[Player]:[Player]],0),MATCH(FPL_Combined[[#Headers],[Gameweek 36]],FPL_Fixtures_Extract[#Headers],0)),LEN(INDEX(FPL_Fixtures_Extract[],MATCH($A184,FPL_Fixtures_Extract[[Player]:[Player]],0),MATCH(FPL_Combined[[#Headers],[Gameweek 36]],FPL_Fixtures_Extract[#Headers],0)))-4),Team_Key[[Full Name]:[Full Name]],0))&amp;RIGHT(INDEX(FPL_Fixtures_Extract[],MATCH($A184,FPL_Fixtures_Extract[[Player]:[Player]],0),MATCH(FPL_Combined[[#Headers],[Gameweek 36]],FPL_Fixtures_Extract[#Headers],0)),3))</f>
        <v>CRY(H)</v>
      </c>
      <c r="AL184" t="str">
        <f ca="1">IF(RIGHT(FPL_Combined[[#Headers],[Gameweek 37]],2)&lt;$B$622,INDEX(FPL_Results_Extract[Gameweek 12],MATCH($A184,FPL_Results_Extract[[Player]:[Player]],0)),INDEX(Team_Key[[Abbreviation]:[Abbreviation]],MATCH(LEFT(INDEX(FPL_Fixtures_Extract[],MATCH($A184,FPL_Fixtures_Extract[[Player]:[Player]],0),MATCH(FPL_Combined[[#Headers],[Gameweek 37]],FPL_Fixtures_Extract[#Headers],0)),LEN(INDEX(FPL_Fixtures_Extract[],MATCH($A184,FPL_Fixtures_Extract[[Player]:[Player]],0),MATCH(FPL_Combined[[#Headers],[Gameweek 37]],FPL_Fixtures_Extract[#Headers],0)))-4),Team_Key[[Full Name]:[Full Name]],0))&amp;RIGHT(INDEX(FPL_Fixtures_Extract[],MATCH($A184,FPL_Fixtures_Extract[[Player]:[Player]],0),MATCH(FPL_Combined[[#Headers],[Gameweek 37]],FPL_Fixtures_Extract[#Headers],0)),3))</f>
        <v>AVL(A)</v>
      </c>
      <c r="AM184" t="str">
        <f ca="1">IF(RIGHT(FPL_Combined[[#Headers],[Gameweek 38]],2)&lt;$B$622,INDEX(FPL_Results_Extract[Gameweek 13],MATCH($A184,FPL_Results_Extract[[Player]:[Player]],0)),INDEX(Team_Key[[Abbreviation]:[Abbreviation]],MATCH(LEFT(INDEX(FPL_Fixtures_Extract[],MATCH($A184,FPL_Fixtures_Extract[[Player]:[Player]],0),MATCH(FPL_Combined[[#Headers],[Gameweek 38]],FPL_Fixtures_Extract[#Headers],0)),LEN(INDEX(FPL_Fixtures_Extract[],MATCH($A184,FPL_Fixtures_Extract[[Player]:[Player]],0),MATCH(FPL_Combined[[#Headers],[Gameweek 38]],FPL_Fixtures_Extract[#Headers],0)))-4),Team_Key[[Full Name]:[Full Name]],0))&amp;RIGHT(INDEX(FPL_Fixtures_Extract[],MATCH($A184,FPL_Fixtures_Extract[[Player]:[Player]],0),MATCH(FPL_Combined[[#Headers],[Gameweek 38]],FPL_Fixtures_Extract[#Headers],0)),3))</f>
        <v>TOT(H)</v>
      </c>
    </row>
    <row r="185" spans="1:39" x14ac:dyDescent="0.45">
      <c r="A185" t="s">
        <v>302</v>
      </c>
      <c r="B185" t="str">
        <f ca="1">IF(RIGHT(FPL_Combined[[#Headers],[Gameweek 01]],2)&lt;$B$622,INDEX(FPL_Results_Extract[Gameweek 01],MATCH($A185,FPL_Results_Extract[[Player]:[Player]],0)),INDEX(Team_Key[[Abbreviation]:[Abbreviation]],MATCH(LEFT(INDEX(FPL_Fixtures_Extract[],MATCH($A185,FPL_Fixtures_Extract[[Player]:[Player]],0),MATCH(FPL_Combined[[#Headers],[Gameweek 01]],FPL_Fixtures_Extract[#Headers],0)),LEN(INDEX(FPL_Fixtures_Extract[],MATCH($A185,FPL_Fixtures_Extract[[Player]:[Player]],0),MATCH(FPL_Combined[[#Headers],[Gameweek 01]],FPL_Fixtures_Extract[#Headers],0)))-4),Team_Key[[Full Name]:[Full Name]],0))&amp;RIGHT(INDEX(FPL_Fixtures_Extract[],MATCH($A185,FPL_Fixtures_Extract[[Player]:[Player]],0),MATCH(FPL_Combined[[#Headers],[Gameweek 01]],FPL_Fixtures_Extract[#Headers],0)),3))</f>
        <v>CRY(H) 1-3</v>
      </c>
      <c r="C185" t="str">
        <f ca="1">IF(RIGHT(FPL_Combined[[#Headers],[Gameweek 02]],2)&lt;$B$622,INDEX(FPL_Results_Extract[Gameweek 02],MATCH($A185,FPL_Results_Extract[[Player]:[Player]],0)),INDEX(Team_Key[[Abbreviation]:[Abbreviation]],MATCH(LEFT(INDEX(FPL_Fixtures_Extract[],MATCH($A185,FPL_Fixtures_Extract[[Player]:[Player]],0),MATCH(FPL_Combined[[#Headers],[Gameweek 02]],FPL_Fixtures_Extract[#Headers],0)),LEN(INDEX(FPL_Fixtures_Extract[],MATCH($A185,FPL_Fixtures_Extract[[Player]:[Player]],0),MATCH(FPL_Combined[[#Headers],[Gameweek 02]],FPL_Fixtures_Extract[#Headers],0)))-4),Team_Key[[Full Name]:[Full Name]],0))&amp;RIGHT(INDEX(FPL_Fixtures_Extract[],MATCH($A185,FPL_Fixtures_Extract[[Player]:[Player]],0),MATCH(FPL_Combined[[#Headers],[Gameweek 02]],FPL_Fixtures_Extract[#Headers],0)),3))</f>
        <v>SUN(A) 3-1</v>
      </c>
      <c r="D185" t="str">
        <f ca="1">IF(RIGHT(FPL_Combined[[#Headers],[Gameweek 03]],2)&lt;$B$622,INDEX(FPL_Results_Extract[Gameweek 03],MATCH($A185,FPL_Results_Extract[[Player]:[Player]],0)),INDEX(Team_Key[[Abbreviation]:[Abbreviation]],MATCH(LEFT(INDEX(FPL_Fixtures_Extract[],MATCH($A185,FPL_Fixtures_Extract[[Player]:[Player]],0),MATCH(FPL_Combined[[#Headers],[Gameweek 03]],FPL_Fixtures_Extract[#Headers],0)),LEN(INDEX(FPL_Fixtures_Extract[],MATCH($A185,FPL_Fixtures_Extract[[Player]:[Player]],0),MATCH(FPL_Combined[[#Headers],[Gameweek 03]],FPL_Fixtures_Extract[#Headers],0)))-4),Team_Key[[Full Name]:[Full Name]],0))&amp;RIGHT(INDEX(FPL_Fixtures_Extract[],MATCH($A185,FPL_Fixtures_Extract[[Player]:[Player]],0),MATCH(FPL_Combined[[#Headers],[Gameweek 03]],FPL_Fixtures_Extract[#Headers],0)),3))</f>
        <v>STK(H) 1-1</v>
      </c>
      <c r="E185" t="str">
        <f ca="1">IF(RIGHT(FPL_Combined[[#Headers],[Gameweek 04]],2)&lt;$B$622,INDEX(FPL_Results_Extract[Gameweek 04],MATCH($A185,FPL_Results_Extract[[Player]:[Player]],0)),INDEX(Team_Key[[Abbreviation]:[Abbreviation]],MATCH(LEFT(INDEX(FPL_Fixtures_Extract[],MATCH($A185,FPL_Fixtures_Extract[[Player]:[Player]],0),MATCH(FPL_Combined[[#Headers],[Gameweek 04]],FPL_Fixtures_Extract[#Headers],0)),LEN(INDEX(FPL_Fixtures_Extract[],MATCH($A185,FPL_Fixtures_Extract[[Player]:[Player]],0),MATCH(FPL_Combined[[#Headers],[Gameweek 04]],FPL_Fixtures_Extract[#Headers],0)))-4),Team_Key[[Full Name]:[Full Name]],0))&amp;RIGHT(INDEX(FPL_Fixtures_Extract[],MATCH($A185,FPL_Fixtures_Extract[[Player]:[Player]],0),MATCH(FPL_Combined[[#Headers],[Gameweek 04]],FPL_Fixtures_Extract[#Headers],0)),3))</f>
        <v>SOU(A) 0-3</v>
      </c>
      <c r="F185" t="str">
        <f ca="1">IF(RIGHT(FPL_Combined[[#Headers],[Gameweek 05]],2)&lt;$B$622,INDEX(FPL_Results_Extract[Gameweek 05],MATCH($A185,FPL_Results_Extract[[Player]:[Player]],0)),INDEX(Team_Key[[Abbreviation]:[Abbreviation]],MATCH(LEFT(INDEX(FPL_Fixtures_Extract[],MATCH($A185,FPL_Fixtures_Extract[[Player]:[Player]],0),MATCH(FPL_Combined[[#Headers],[Gameweek 05]],FPL_Fixtures_Extract[#Headers],0)),LEN(INDEX(FPL_Fixtures_Extract[],MATCH($A185,FPL_Fixtures_Extract[[Player]:[Player]],0),MATCH(FPL_Combined[[#Headers],[Gameweek 05]],FPL_Fixtures_Extract[#Headers],0)))-4),Team_Key[[Full Name]:[Full Name]],0))&amp;RIGHT(INDEX(FPL_Fixtures_Extract[],MATCH($A185,FPL_Fixtures_Extract[[Player]:[Player]],0),MATCH(FPL_Combined[[#Headers],[Gameweek 05]],FPL_Fixtures_Extract[#Headers],0)),3))</f>
        <v>BOU(H) 3-1</v>
      </c>
      <c r="G185" t="str">
        <f ca="1">IF(RIGHT(FPL_Combined[[#Headers],[Gameweek 06]],2)&lt;$B$622,INDEX(FPL_Results_Extract[Gameweek 06],MATCH($A185,FPL_Results_Extract[[Player]:[Player]],0)),INDEX(Team_Key[[Abbreviation]:[Abbreviation]],MATCH(LEFT(INDEX(FPL_Fixtures_Extract[],MATCH($A185,FPL_Fixtures_Extract[[Player]:[Player]],0),MATCH(FPL_Combined[[#Headers],[Gameweek 06]],FPL_Fixtures_Extract[#Headers],0)),LEN(INDEX(FPL_Fixtures_Extract[],MATCH($A185,FPL_Fixtures_Extract[[Player]:[Player]],0),MATCH(FPL_Combined[[#Headers],[Gameweek 06]],FPL_Fixtures_Extract[#Headers],0)))-4),Team_Key[[Full Name]:[Full Name]],0))&amp;RIGHT(INDEX(FPL_Fixtures_Extract[],MATCH($A185,FPL_Fixtures_Extract[[Player]:[Player]],0),MATCH(FPL_Combined[[#Headers],[Gameweek 06]],FPL_Fixtures_Extract[#Headers],0)),3))</f>
        <v>LIV(A) 1-1</v>
      </c>
      <c r="H185" t="str">
        <f ca="1">IF(RIGHT(FPL_Combined[[#Headers],[Gameweek 07]],2)&lt;$B$622,INDEX(FPL_Results_Extract[Gameweek 07],MATCH($A185,FPL_Results_Extract[[Player]:[Player]],0)),INDEX(Team_Key[[Abbreviation]:[Abbreviation]],MATCH(LEFT(INDEX(FPL_Fixtures_Extract[],MATCH($A185,FPL_Fixtures_Extract[[Player]:[Player]],0),MATCH(FPL_Combined[[#Headers],[Gameweek 07]],FPL_Fixtures_Extract[#Headers],0)),LEN(INDEX(FPL_Fixtures_Extract[],MATCH($A185,FPL_Fixtures_Extract[[Player]:[Player]],0),MATCH(FPL_Combined[[#Headers],[Gameweek 07]],FPL_Fixtures_Extract[#Headers],0)))-4),Team_Key[[Full Name]:[Full Name]],0))&amp;RIGHT(INDEX(FPL_Fixtures_Extract[],MATCH($A185,FPL_Fixtures_Extract[[Player]:[Player]],0),MATCH(FPL_Combined[[#Headers],[Gameweek 07]],FPL_Fixtures_Extract[#Headers],0)),3))</f>
        <v>WHU(A) 2-2</v>
      </c>
      <c r="I185" t="str">
        <f ca="1">IF(RIGHT(FPL_Combined[[#Headers],[Gameweek 08]],2)&lt;$B$622,INDEX(FPL_Results_Extract[Gameweek 08],MATCH($A185,FPL_Results_Extract[[Player]:[Player]],0)),INDEX(Team_Key[[Abbreviation]:[Abbreviation]],MATCH(LEFT(INDEX(FPL_Fixtures_Extract[],MATCH($A185,FPL_Fixtures_Extract[[Player]:[Player]],0),MATCH(FPL_Combined[[#Headers],[Gameweek 08]],FPL_Fixtures_Extract[#Headers],0)),LEN(INDEX(FPL_Fixtures_Extract[],MATCH($A185,FPL_Fixtures_Extract[[Player]:[Player]],0),MATCH(FPL_Combined[[#Headers],[Gameweek 08]],FPL_Fixtures_Extract[#Headers],0)))-4),Team_Key[[Full Name]:[Full Name]],0))&amp;RIGHT(INDEX(FPL_Fixtures_Extract[],MATCH($A185,FPL_Fixtures_Extract[[Player]:[Player]],0),MATCH(FPL_Combined[[#Headers],[Gameweek 08]],FPL_Fixtures_Extract[#Headers],0)),3))</f>
        <v>LEI(H) 1-2</v>
      </c>
      <c r="J185" t="str">
        <f ca="1">IF(RIGHT(FPL_Combined[[#Headers],[Gameweek 09]],2)&lt;$B$622,INDEX(FPL_Results_Extract[Gameweek 09],MATCH($A185,FPL_Results_Extract[[Player]:[Player]],0)),INDEX(Team_Key[[Abbreviation]:[Abbreviation]],MATCH(LEFT(INDEX(FPL_Fixtures_Extract[],MATCH($A185,FPL_Fixtures_Extract[[Player]:[Player]],0),MATCH(FPL_Combined[[#Headers],[Gameweek 09]],FPL_Fixtures_Extract[#Headers],0)),LEN(INDEX(FPL_Fixtures_Extract[],MATCH($A185,FPL_Fixtures_Extract[[Player]:[Player]],0),MATCH(FPL_Combined[[#Headers],[Gameweek 09]],FPL_Fixtures_Extract[#Headers],0)))-4),Team_Key[[Full Name]:[Full Name]],0))&amp;RIGHT(INDEX(FPL_Fixtures_Extract[],MATCH($A185,FPL_Fixtures_Extract[[Player]:[Player]],0),MATCH(FPL_Combined[[#Headers],[Gameweek 09]],FPL_Fixtures_Extract[#Headers],0)),3))</f>
        <v>NEW(A) 2-6</v>
      </c>
      <c r="K185" t="str">
        <f ca="1">IF(RIGHT(FPL_Combined[[#Headers],[Gameweek 10]],2)&lt;$B$622,INDEX(FPL_Results_Extract[Gameweek 10],MATCH($A185,FPL_Results_Extract[[Player]:[Player]],0)),INDEX(Team_Key[[Abbreviation]:[Abbreviation]],MATCH(LEFT(INDEX(FPL_Fixtures_Extract[],MATCH($A185,FPL_Fixtures_Extract[[Player]:[Player]],0),MATCH(FPL_Combined[[#Headers],[Gameweek 10]],FPL_Fixtures_Extract[#Headers],0)),LEN(INDEX(FPL_Fixtures_Extract[],MATCH($A185,FPL_Fixtures_Extract[[Player]:[Player]],0),MATCH(FPL_Combined[[#Headers],[Gameweek 10]],FPL_Fixtures_Extract[#Headers],0)))-4),Team_Key[[Full Name]:[Full Name]],0))&amp;RIGHT(INDEX(FPL_Fixtures_Extract[],MATCH($A185,FPL_Fixtures_Extract[[Player]:[Player]],0),MATCH(FPL_Combined[[#Headers],[Gameweek 10]],FPL_Fixtures_Extract[#Headers],0)),3))</f>
        <v>WBA(H) 0-1</v>
      </c>
      <c r="L185" t="str">
        <f ca="1">IF(RIGHT(FPL_Combined[[#Headers],[Gameweek 11]],2)&lt;$B$622,INDEX(FPL_Results_Extract[Gameweek 11],MATCH($A185,FPL_Results_Extract[[Player]:[Player]],0)),INDEX(Team_Key[[Abbreviation]:[Abbreviation]],MATCH(LEFT(INDEX(FPL_Fixtures_Extract[],MATCH($A185,FPL_Fixtures_Extract[[Player]:[Player]],0),MATCH(FPL_Combined[[#Headers],[Gameweek 11]],FPL_Fixtures_Extract[#Headers],0)),LEN(INDEX(FPL_Fixtures_Extract[],MATCH($A185,FPL_Fixtures_Extract[[Player]:[Player]],0),MATCH(FPL_Combined[[#Headers],[Gameweek 11]],FPL_Fixtures_Extract[#Headers],0)))-4),Team_Key[[Full Name]:[Full Name]],0))&amp;RIGHT(INDEX(FPL_Fixtures_Extract[],MATCH($A185,FPL_Fixtures_Extract[[Player]:[Player]],0),MATCH(FPL_Combined[[#Headers],[Gameweek 11]],FPL_Fixtures_Extract[#Headers],0)),3))</f>
        <v>MCI(A) 1-2</v>
      </c>
      <c r="M185" t="str">
        <f ca="1">IF(RIGHT(FPL_Combined[[#Headers],[Gameweek 12]],2)&lt;$B$622,INDEX(FPL_Results_Extract[Gameweek 12],MATCH($A185,FPL_Results_Extract[[Player]:[Player]],0)),INDEX(Team_Key[[Abbreviation]:[Abbreviation]],MATCH(LEFT(INDEX(FPL_Fixtures_Extract[],MATCH($A185,FPL_Fixtures_Extract[[Player]:[Player]],0),MATCH(FPL_Combined[[#Headers],[Gameweek 12]],FPL_Fixtures_Extract[#Headers],0)),LEN(INDEX(FPL_Fixtures_Extract[],MATCH($A185,FPL_Fixtures_Extract[[Player]:[Player]],0),MATCH(FPL_Combined[[#Headers],[Gameweek 12]],FPL_Fixtures_Extract[#Headers],0)))-4),Team_Key[[Full Name]:[Full Name]],0))&amp;RIGHT(INDEX(FPL_Fixtures_Extract[],MATCH($A185,FPL_Fixtures_Extract[[Player]:[Player]],0),MATCH(FPL_Combined[[#Headers],[Gameweek 12]],FPL_Fixtures_Extract[#Headers],0)),3))</f>
        <v>SWA(H) 1-0</v>
      </c>
      <c r="N185" t="str">
        <f ca="1">IF(RIGHT(FPL_Combined[[#Headers],[Gameweek 13]],2)&lt;$B$622,INDEX(FPL_Results_Extract[Gameweek 13],MATCH($A185,FPL_Results_Extract[[Player]:[Player]],0)),INDEX(Team_Key[[Abbreviation]:[Abbreviation]],MATCH(LEFT(INDEX(FPL_Fixtures_Extract[],MATCH($A185,FPL_Fixtures_Extract[[Player]:[Player]],0),MATCH(FPL_Combined[[#Headers],[Gameweek 13]],FPL_Fixtures_Extract[#Headers],0)),LEN(INDEX(FPL_Fixtures_Extract[],MATCH($A185,FPL_Fixtures_Extract[[Player]:[Player]],0),MATCH(FPL_Combined[[#Headers],[Gameweek 13]],FPL_Fixtures_Extract[#Headers],0)))-4),Team_Key[[Full Name]:[Full Name]],0))&amp;RIGHT(INDEX(FPL_Fixtures_Extract[],MATCH($A185,FPL_Fixtures_Extract[[Player]:[Player]],0),MATCH(FPL_Combined[[#Headers],[Gameweek 13]],FPL_Fixtures_Extract[#Headers],0)),3))</f>
        <v>CHE(A) 0-1</v>
      </c>
      <c r="O185" t="str">
        <f ca="1">IF(RIGHT(FPL_Combined[[#Headers],[Gameweek 14]],2)&lt;$B$622,INDEX(FPL_Results_Extract[Gameweek 14],MATCH($A185,FPL_Results_Extract[[Player]:[Player]],0)),INDEX(Team_Key[[Abbreviation]:[Abbreviation]],MATCH(LEFT(INDEX(FPL_Fixtures_Extract[],MATCH($A185,FPL_Fixtures_Extract[[Player]:[Player]],0),MATCH(FPL_Combined[[#Headers],[Gameweek 14]],FPL_Fixtures_Extract[#Headers],0)),LEN(INDEX(FPL_Fixtures_Extract[],MATCH($A185,FPL_Fixtures_Extract[[Player]:[Player]],0),MATCH(FPL_Combined[[#Headers],[Gameweek 14]],FPL_Fixtures_Extract[#Headers],0)))-4),Team_Key[[Full Name]:[Full Name]],0))&amp;RIGHT(INDEX(FPL_Fixtures_Extract[],MATCH($A185,FPL_Fixtures_Extract[[Player]:[Player]],0),MATCH(FPL_Combined[[#Headers],[Gameweek 14]],FPL_Fixtures_Extract[#Headers],0)),3))</f>
        <v>ARS(H) 1-1</v>
      </c>
      <c r="P185" t="str">
        <f ca="1">IF(RIGHT(FPL_Combined[[#Headers],[Gameweek 15]],2)&lt;$B$622,INDEX(FPL_Results_Extract[Gameweek 15],MATCH($A185,FPL_Results_Extract[[Player]:[Player]],0)),INDEX(Team_Key[[Abbreviation]:[Abbreviation]],MATCH(LEFT(INDEX(FPL_Fixtures_Extract[],MATCH($A185,FPL_Fixtures_Extract[[Player]:[Player]],0),MATCH(FPL_Combined[[#Headers],[Gameweek 15]],FPL_Fixtures_Extract[#Headers],0)),LEN(INDEX(FPL_Fixtures_Extract[],MATCH($A185,FPL_Fixtures_Extract[[Player]:[Player]],0),MATCH(FPL_Combined[[#Headers],[Gameweek 15]],FPL_Fixtures_Extract[#Headers],0)))-4),Team_Key[[Full Name]:[Full Name]],0))&amp;RIGHT(INDEX(FPL_Fixtures_Extract[],MATCH($A185,FPL_Fixtures_Extract[[Player]:[Player]],0),MATCH(FPL_Combined[[#Headers],[Gameweek 15]],FPL_Fixtures_Extract[#Headers],0)),3))</f>
        <v>WAT(A) 0-2</v>
      </c>
      <c r="Q185" t="str">
        <f ca="1">IF(RIGHT(FPL_Combined[[#Headers],[Gameweek 16]],2)&lt;$B$622,INDEX(FPL_Results_Extract[Gameweek 16],MATCH($A185,FPL_Results_Extract[[Player]:[Player]],0)),INDEX(Team_Key[[Abbreviation]:[Abbreviation]],MATCH(LEFT(INDEX(FPL_Fixtures_Extract[],MATCH($A185,FPL_Fixtures_Extract[[Player]:[Player]],0),MATCH(FPL_Combined[[#Headers],[Gameweek 16]],FPL_Fixtures_Extract[#Headers],0)),LEN(INDEX(FPL_Fixtures_Extract[],MATCH($A185,FPL_Fixtures_Extract[[Player]:[Player]],0),MATCH(FPL_Combined[[#Headers],[Gameweek 16]],FPL_Fixtures_Extract[#Headers],0)))-4),Team_Key[[Full Name]:[Full Name]],0))&amp;RIGHT(INDEX(FPL_Fixtures_Extract[],MATCH($A185,FPL_Fixtures_Extract[[Player]:[Player]],0),MATCH(FPL_Combined[[#Headers],[Gameweek 16]],FPL_Fixtures_Extract[#Headers],0)),3))</f>
        <v>EVE(H) 1-1</v>
      </c>
      <c r="R185" t="str">
        <f ca="1">IF(RIGHT(FPL_Combined[[#Headers],[Gameweek 17]],2)&lt;$B$622,INDEX(FPL_Results_Extract[Gameweek 17],MATCH($A185,FPL_Results_Extract[[Player]:[Player]],0)),INDEX(Team_Key[[Abbreviation]:[Abbreviation]],MATCH(LEFT(INDEX(FPL_Fixtures_Extract[],MATCH($A185,FPL_Fixtures_Extract[[Player]:[Player]],0),MATCH(FPL_Combined[[#Headers],[Gameweek 17]],FPL_Fixtures_Extract[#Headers],0)),LEN(INDEX(FPL_Fixtures_Extract[],MATCH($A185,FPL_Fixtures_Extract[[Player]:[Player]],0),MATCH(FPL_Combined[[#Headers],[Gameweek 17]],FPL_Fixtures_Extract[#Headers],0)))-4),Team_Key[[Full Name]:[Full Name]],0))&amp;RIGHT(INDEX(FPL_Fixtures_Extract[],MATCH($A185,FPL_Fixtures_Extract[[Player]:[Player]],0),MATCH(FPL_Combined[[#Headers],[Gameweek 17]],FPL_Fixtures_Extract[#Headers],0)),3))</f>
        <v>MUN(A) 2-1</v>
      </c>
      <c r="S185" t="str">
        <f ca="1">IF(RIGHT(FPL_Combined[[#Headers],[Gameweek 18]],2)&lt;$B$622,INDEX(FPL_Results_Extract[Gameweek 18],MATCH($A185,FPL_Results_Extract[[Player]:[Player]],0)),INDEX(Team_Key[[Abbreviation]:[Abbreviation]],MATCH(LEFT(INDEX(FPL_Fixtures_Extract[],MATCH($A185,FPL_Fixtures_Extract[[Player]:[Player]],0),MATCH(FPL_Combined[[#Headers],[Gameweek 18]],FPL_Fixtures_Extract[#Headers],0)),LEN(INDEX(FPL_Fixtures_Extract[],MATCH($A185,FPL_Fixtures_Extract[[Player]:[Player]],0),MATCH(FPL_Combined[[#Headers],[Gameweek 18]],FPL_Fixtures_Extract[#Headers],0)))-4),Team_Key[[Full Name]:[Full Name]],0))&amp;RIGHT(INDEX(FPL_Fixtures_Extract[],MATCH($A185,FPL_Fixtures_Extract[[Player]:[Player]],0),MATCH(FPL_Combined[[#Headers],[Gameweek 18]],FPL_Fixtures_Extract[#Headers],0)),3))</f>
        <v>TOT(A) 0-3</v>
      </c>
      <c r="T185" t="str">
        <f ca="1">IF(RIGHT(FPL_Combined[[#Headers],[Gameweek 19]],2)&lt;$B$622,INDEX(FPL_Results_Extract[Gameweek 19],MATCH($A185,FPL_Results_Extract[[Player]:[Player]],0)),INDEX(Team_Key[[Abbreviation]:[Abbreviation]],MATCH(LEFT(INDEX(FPL_Fixtures_Extract[],MATCH($A185,FPL_Fixtures_Extract[[Player]:[Player]],0),MATCH(FPL_Combined[[#Headers],[Gameweek 19]],FPL_Fixtures_Extract[#Headers],0)),LEN(INDEX(FPL_Fixtures_Extract[],MATCH($A185,FPL_Fixtures_Extract[[Player]:[Player]],0),MATCH(FPL_Combined[[#Headers],[Gameweek 19]],FPL_Fixtures_Extract[#Headers],0)))-4),Team_Key[[Full Name]:[Full Name]],0))&amp;RIGHT(INDEX(FPL_Fixtures_Extract[],MATCH($A185,FPL_Fixtures_Extract[[Player]:[Player]],0),MATCH(FPL_Combined[[#Headers],[Gameweek 19]],FPL_Fixtures_Extract[#Headers],0)),3))</f>
        <v>AVL(H) 2-0</v>
      </c>
      <c r="U185" t="str">
        <f ca="1">IF(RIGHT(FPL_Combined[[#Headers],[Gameweek 20]],2)&lt;$B$622,INDEX(FPL_Results_Extract[Gameweek 20],MATCH($A185,FPL_Results_Extract[[Player]:[Player]],0)),INDEX(Team_Key[[Abbreviation]:[Abbreviation]],MATCH(LEFT(INDEX(FPL_Fixtures_Extract[],MATCH($A185,FPL_Fixtures_Extract[[Player]:[Player]],0),MATCH(FPL_Combined[[#Headers],[Gameweek 20]],FPL_Fixtures_Extract[#Headers],0)),LEN(INDEX(FPL_Fixtures_Extract[],MATCH($A185,FPL_Fixtures_Extract[[Player]:[Player]],0),MATCH(FPL_Combined[[#Headers],[Gameweek 20]],FPL_Fixtures_Extract[#Headers],0)))-4),Team_Key[[Full Name]:[Full Name]],0))&amp;RIGHT(INDEX(FPL_Fixtures_Extract[],MATCH($A185,FPL_Fixtures_Extract[[Player]:[Player]],0),MATCH(FPL_Combined[[#Headers],[Gameweek 20]],FPL_Fixtures_Extract[#Headers],0)),3))</f>
        <v>SOU(H) 1-0</v>
      </c>
      <c r="V185" t="str">
        <f ca="1">IF(RIGHT(FPL_Combined[[#Headers],[Gameweek 21]],2)&lt;$B$622,INDEX(FPL_Results_Extract[Gameweek 21],MATCH($A185,FPL_Results_Extract[[Player]:[Player]],0)),INDEX(Team_Key[[Abbreviation]:[Abbreviation]],MATCH(LEFT(INDEX(FPL_Fixtures_Extract[],MATCH($A185,FPL_Fixtures_Extract[[Player]:[Player]],0),MATCH(FPL_Combined[[#Headers],[Gameweek 21]],FPL_Fixtures_Extract[#Headers],0)),LEN(INDEX(FPL_Fixtures_Extract[],MATCH($A185,FPL_Fixtures_Extract[[Player]:[Player]],0),MATCH(FPL_Combined[[#Headers],[Gameweek 21]],FPL_Fixtures_Extract[#Headers],0)))-4),Team_Key[[Full Name]:[Full Name]],0))&amp;RIGHT(INDEX(FPL_Fixtures_Extract[],MATCH($A185,FPL_Fixtures_Extract[[Player]:[Player]],0),MATCH(FPL_Combined[[#Headers],[Gameweek 21]],FPL_Fixtures_Extract[#Headers],0)),3))</f>
        <v>STK(A) 1-3</v>
      </c>
      <c r="W185" t="str">
        <f ca="1">IF(RIGHT(FPL_Combined[[#Headers],[Gameweek 22]],2)&lt;$B$622,INDEX(FPL_Results_Extract[Gameweek 22],MATCH($A185,FPL_Results_Extract[[Player]:[Player]],0)),INDEX(Team_Key[[Abbreviation]:[Abbreviation]],MATCH(LEFT(INDEX(FPL_Fixtures_Extract[],MATCH($A185,FPL_Fixtures_Extract[[Player]:[Player]],0),MATCH(FPL_Combined[[#Headers],[Gameweek 22]],FPL_Fixtures_Extract[#Headers],0)),LEN(INDEX(FPL_Fixtures_Extract[],MATCH($A185,FPL_Fixtures_Extract[[Player]:[Player]],0),MATCH(FPL_Combined[[#Headers],[Gameweek 22]],FPL_Fixtures_Extract[#Headers],0)))-4),Team_Key[[Full Name]:[Full Name]],0))&amp;RIGHT(INDEX(FPL_Fixtures_Extract[],MATCH($A185,FPL_Fixtures_Extract[[Player]:[Player]],0),MATCH(FPL_Combined[[#Headers],[Gameweek 22]],FPL_Fixtures_Extract[#Headers],0)),3))</f>
        <v>BOU(A) 0-3</v>
      </c>
      <c r="X185" t="str">
        <f ca="1">IF(RIGHT(FPL_Combined[[#Headers],[Gameweek 23]],2)&lt;$B$622,INDEX(FPL_Results_Extract[Gameweek 23],MATCH($A185,FPL_Results_Extract[[Player]:[Player]],0)),INDEX(Team_Key[[Abbreviation]:[Abbreviation]],MATCH(LEFT(INDEX(FPL_Fixtures_Extract[],MATCH($A185,FPL_Fixtures_Extract[[Player]:[Player]],0),MATCH(FPL_Combined[[#Headers],[Gameweek 23]],FPL_Fixtures_Extract[#Headers],0)),LEN(INDEX(FPL_Fixtures_Extract[],MATCH($A185,FPL_Fixtures_Extract[[Player]:[Player]],0),MATCH(FPL_Combined[[#Headers],[Gameweek 23]],FPL_Fixtures_Extract[#Headers],0)))-4),Team_Key[[Full Name]:[Full Name]],0))&amp;RIGHT(INDEX(FPL_Fixtures_Extract[],MATCH($A185,FPL_Fixtures_Extract[[Player]:[Player]],0),MATCH(FPL_Combined[[#Headers],[Gameweek 23]],FPL_Fixtures_Extract[#Headers],0)),3))</f>
        <v>LIV(H) 4-5</v>
      </c>
      <c r="Y185" t="str">
        <f ca="1">IF(RIGHT(FPL_Combined[[#Headers],[Gameweek 24]],2)&lt;$B$622,INDEX(FPL_Results_Extract[Team],MATCH($A185,FPL_Results_Extract[[Player]:[Player]],0)),INDEX(Team_Key[[Abbreviation]:[Abbreviation]],MATCH(LEFT(INDEX(FPL_Fixtures_Extract[],MATCH($A185,FPL_Fixtures_Extract[[Player]:[Player]],0),MATCH(FPL_Combined[[#Headers],[Gameweek 24]],FPL_Fixtures_Extract[#Headers],0)),LEN(INDEX(FPL_Fixtures_Extract[],MATCH($A185,FPL_Fixtures_Extract[[Player]:[Player]],0),MATCH(FPL_Combined[[#Headers],[Gameweek 24]],FPL_Fixtures_Extract[#Headers],0)))-4),Team_Key[[Full Name]:[Full Name]],0))&amp;RIGHT(INDEX(FPL_Fixtures_Extract[],MATCH($A185,FPL_Fixtures_Extract[[Player]:[Player]],0),MATCH(FPL_Combined[[#Headers],[Gameweek 24]],FPL_Fixtures_Extract[#Headers],0)),3))</f>
        <v>NOR</v>
      </c>
      <c r="Z185" t="str">
        <f ca="1">IF(RIGHT(FPL_Combined[[#Headers],[Gameweek 25]],2)&lt;$B$622,INDEX(FPL_Results_Extract[Player],MATCH($A185,FPL_Results_Extract[[Player]:[Player]],0)),INDEX(Team_Key[[Abbreviation]:[Abbreviation]],MATCH(LEFT(INDEX(FPL_Fixtures_Extract[],MATCH($A185,FPL_Fixtures_Extract[[Player]:[Player]],0),MATCH(FPL_Combined[[#Headers],[Gameweek 25]],FPL_Fixtures_Extract[#Headers],0)),LEN(INDEX(FPL_Fixtures_Extract[],MATCH($A185,FPL_Fixtures_Extract[[Player]:[Player]],0),MATCH(FPL_Combined[[#Headers],[Gameweek 25]],FPL_Fixtures_Extract[#Headers],0)))-4),Team_Key[[Full Name]:[Full Name]],0))&amp;RIGHT(INDEX(FPL_Fixtures_Extract[],MATCH($A185,FPL_Fixtures_Extract[[Player]:[Player]],0),MATCH(FPL_Combined[[#Headers],[Gameweek 25]],FPL_Fixtures_Extract[#Headers],0)),3))</f>
        <v>Elliott Bennett</v>
      </c>
      <c r="AA185" t="str">
        <f ca="1">IF(RIGHT(FPL_Combined[[#Headers],[Gameweek 26]],2)&lt;$B$622,INDEX(FPL_Results_Extract[Gameweek 01],MATCH($A185,FPL_Results_Extract[[Player]:[Player]],0)),INDEX(Team_Key[[Abbreviation]:[Abbreviation]],MATCH(LEFT(INDEX(FPL_Fixtures_Extract[],MATCH($A185,FPL_Fixtures_Extract[[Player]:[Player]],0),MATCH(FPL_Combined[[#Headers],[Gameweek 26]],FPL_Fixtures_Extract[#Headers],0)),LEN(INDEX(FPL_Fixtures_Extract[],MATCH($A185,FPL_Fixtures_Extract[[Player]:[Player]],0),MATCH(FPL_Combined[[#Headers],[Gameweek 26]],FPL_Fixtures_Extract[#Headers],0)))-4),Team_Key[[Full Name]:[Full Name]],0))&amp;RIGHT(INDEX(FPL_Fixtures_Extract[],MATCH($A185,FPL_Fixtures_Extract[[Player]:[Player]],0),MATCH(FPL_Combined[[#Headers],[Gameweek 26]],FPL_Fixtures_Extract[#Headers],0)),3))</f>
        <v>CRY(H) 1-3</v>
      </c>
      <c r="AB185" t="str">
        <f ca="1">IF(RIGHT(FPL_Combined[[#Headers],[Gameweek 27]],2)&lt;$B$622,INDEX(FPL_Results_Extract[Gameweek 02],MATCH($A185,FPL_Results_Extract[[Player]:[Player]],0)),INDEX(Team_Key[[Abbreviation]:[Abbreviation]],MATCH(LEFT(INDEX(FPL_Fixtures_Extract[],MATCH($A185,FPL_Fixtures_Extract[[Player]:[Player]],0),MATCH(FPL_Combined[[#Headers],[Gameweek 27]],FPL_Fixtures_Extract[#Headers],0)),LEN(INDEX(FPL_Fixtures_Extract[],MATCH($A185,FPL_Fixtures_Extract[[Player]:[Player]],0),MATCH(FPL_Combined[[#Headers],[Gameweek 27]],FPL_Fixtures_Extract[#Headers],0)))-4),Team_Key[[Full Name]:[Full Name]],0))&amp;RIGHT(INDEX(FPL_Fixtures_Extract[],MATCH($A185,FPL_Fixtures_Extract[[Player]:[Player]],0),MATCH(FPL_Combined[[#Headers],[Gameweek 27]],FPL_Fixtures_Extract[#Headers],0)),3))</f>
        <v>SUN(A) 3-1</v>
      </c>
      <c r="AC185" t="str">
        <f ca="1">IF(RIGHT(FPL_Combined[[#Headers],[Gameweek 28]],2)&lt;$B$622,INDEX(FPL_Results_Extract[Gameweek 03],MATCH($A185,FPL_Results_Extract[[Player]:[Player]],0)),INDEX(Team_Key[[Abbreviation]:[Abbreviation]],MATCH(LEFT(INDEX(FPL_Fixtures_Extract[],MATCH($A185,FPL_Fixtures_Extract[[Player]:[Player]],0),MATCH(FPL_Combined[[#Headers],[Gameweek 28]],FPL_Fixtures_Extract[#Headers],0)),LEN(INDEX(FPL_Fixtures_Extract[],MATCH($A185,FPL_Fixtures_Extract[[Player]:[Player]],0),MATCH(FPL_Combined[[#Headers],[Gameweek 28]],FPL_Fixtures_Extract[#Headers],0)))-4),Team_Key[[Full Name]:[Full Name]],0))&amp;RIGHT(INDEX(FPL_Fixtures_Extract[],MATCH($A185,FPL_Fixtures_Extract[[Player]:[Player]],0),MATCH(FPL_Combined[[#Headers],[Gameweek 28]],FPL_Fixtures_Extract[#Headers],0)),3))</f>
        <v>STK(H) 1-1</v>
      </c>
      <c r="AD185" t="str">
        <f ca="1">IF(RIGHT(FPL_Combined[[#Headers],[Gameweek 29]],2)&lt;$B$622,INDEX(FPL_Results_Extract[Gameweek 04],MATCH($A185,FPL_Results_Extract[[Player]:[Player]],0)),INDEX(Team_Key[[Abbreviation]:[Abbreviation]],MATCH(LEFT(INDEX(FPL_Fixtures_Extract[],MATCH($A185,FPL_Fixtures_Extract[[Player]:[Player]],0),MATCH(FPL_Combined[[#Headers],[Gameweek 29]],FPL_Fixtures_Extract[#Headers],0)),LEN(INDEX(FPL_Fixtures_Extract[],MATCH($A185,FPL_Fixtures_Extract[[Player]:[Player]],0),MATCH(FPL_Combined[[#Headers],[Gameweek 29]],FPL_Fixtures_Extract[#Headers],0)))-4),Team_Key[[Full Name]:[Full Name]],0))&amp;RIGHT(INDEX(FPL_Fixtures_Extract[],MATCH($A185,FPL_Fixtures_Extract[[Player]:[Player]],0),MATCH(FPL_Combined[[#Headers],[Gameweek 29]],FPL_Fixtures_Extract[#Headers],0)),3))</f>
        <v>SWA(A)</v>
      </c>
      <c r="AE185" t="str">
        <f ca="1">IF(RIGHT(FPL_Combined[[#Headers],[Gameweek 30]],2)&lt;$B$622,INDEX(FPL_Results_Extract[Gameweek 05],MATCH($A185,FPL_Results_Extract[[Player]:[Player]],0)),INDEX(Team_Key[[Abbreviation]:[Abbreviation]],MATCH(LEFT(INDEX(FPL_Fixtures_Extract[],MATCH($A185,FPL_Fixtures_Extract[[Player]:[Player]],0),MATCH(FPL_Combined[[#Headers],[Gameweek 30]],FPL_Fixtures_Extract[#Headers],0)),LEN(INDEX(FPL_Fixtures_Extract[],MATCH($A185,FPL_Fixtures_Extract[[Player]:[Player]],0),MATCH(FPL_Combined[[#Headers],[Gameweek 30]],FPL_Fixtures_Extract[#Headers],0)))-4),Team_Key[[Full Name]:[Full Name]],0))&amp;RIGHT(INDEX(FPL_Fixtures_Extract[],MATCH($A185,FPL_Fixtures_Extract[[Player]:[Player]],0),MATCH(FPL_Combined[[#Headers],[Gameweek 30]],FPL_Fixtures_Extract[#Headers],0)),3))</f>
        <v>MCI(H)</v>
      </c>
      <c r="AF185" t="str">
        <f ca="1">IF(RIGHT(FPL_Combined[[#Headers],[Gameweek 31]],2)&lt;$B$622,INDEX(FPL_Results_Extract[Gameweek 06],MATCH($A185,FPL_Results_Extract[[Player]:[Player]],0)),INDEX(Team_Key[[Abbreviation]:[Abbreviation]],MATCH(LEFT(INDEX(FPL_Fixtures_Extract[],MATCH($A185,FPL_Fixtures_Extract[[Player]:[Player]],0),MATCH(FPL_Combined[[#Headers],[Gameweek 31]],FPL_Fixtures_Extract[#Headers],0)),LEN(INDEX(FPL_Fixtures_Extract[],MATCH($A185,FPL_Fixtures_Extract[[Player]:[Player]],0),MATCH(FPL_Combined[[#Headers],[Gameweek 31]],FPL_Fixtures_Extract[#Headers],0)))-4),Team_Key[[Full Name]:[Full Name]],0))&amp;RIGHT(INDEX(FPL_Fixtures_Extract[],MATCH($A185,FPL_Fixtures_Extract[[Player]:[Player]],0),MATCH(FPL_Combined[[#Headers],[Gameweek 31]],FPL_Fixtures_Extract[#Headers],0)),3))</f>
        <v>WBA(A)</v>
      </c>
      <c r="AG185" t="str">
        <f ca="1">IF(RIGHT(FPL_Combined[[#Headers],[Gameweek 32]],2)&lt;$B$622,INDEX(FPL_Results_Extract[Gameweek 07],MATCH($A185,FPL_Results_Extract[[Player]:[Player]],0)),INDEX(Team_Key[[Abbreviation]:[Abbreviation]],MATCH(LEFT(INDEX(FPL_Fixtures_Extract[],MATCH($A185,FPL_Fixtures_Extract[[Player]:[Player]],0),MATCH(FPL_Combined[[#Headers],[Gameweek 32]],FPL_Fixtures_Extract[#Headers],0)),LEN(INDEX(FPL_Fixtures_Extract[],MATCH($A185,FPL_Fixtures_Extract[[Player]:[Player]],0),MATCH(FPL_Combined[[#Headers],[Gameweek 32]],FPL_Fixtures_Extract[#Headers],0)))-4),Team_Key[[Full Name]:[Full Name]],0))&amp;RIGHT(INDEX(FPL_Fixtures_Extract[],MATCH($A185,FPL_Fixtures_Extract[[Player]:[Player]],0),MATCH(FPL_Combined[[#Headers],[Gameweek 32]],FPL_Fixtures_Extract[#Headers],0)),3))</f>
        <v>NEW(H)</v>
      </c>
      <c r="AH185" t="str">
        <f ca="1">IF(RIGHT(FPL_Combined[[#Headers],[Gameweek 33]],2)&lt;$B$622,INDEX(FPL_Results_Extract[Gameweek 08],MATCH($A185,FPL_Results_Extract[[Player]:[Player]],0)),INDEX(Team_Key[[Abbreviation]:[Abbreviation]],MATCH(LEFT(INDEX(FPL_Fixtures_Extract[],MATCH($A185,FPL_Fixtures_Extract[[Player]:[Player]],0),MATCH(FPL_Combined[[#Headers],[Gameweek 33]],FPL_Fixtures_Extract[#Headers],0)),LEN(INDEX(FPL_Fixtures_Extract[],MATCH($A185,FPL_Fixtures_Extract[[Player]:[Player]],0),MATCH(FPL_Combined[[#Headers],[Gameweek 33]],FPL_Fixtures_Extract[#Headers],0)))-4),Team_Key[[Full Name]:[Full Name]],0))&amp;RIGHT(INDEX(FPL_Fixtures_Extract[],MATCH($A185,FPL_Fixtures_Extract[[Player]:[Player]],0),MATCH(FPL_Combined[[#Headers],[Gameweek 33]],FPL_Fixtures_Extract[#Headers],0)),3))</f>
        <v>CRY(A)</v>
      </c>
      <c r="AI185" t="str">
        <f ca="1">IF(RIGHT(FPL_Combined[[#Headers],[Gameweek 34]],2)&lt;$B$622,INDEX(FPL_Results_Extract[Gameweek 09],MATCH($A185,FPL_Results_Extract[[Player]:[Player]],0)),INDEX(Team_Key[[Abbreviation]:[Abbreviation]],MATCH(LEFT(INDEX(FPL_Fixtures_Extract[],MATCH($A185,FPL_Fixtures_Extract[[Player]:[Player]],0),MATCH(FPL_Combined[[#Headers],[Gameweek 34]],FPL_Fixtures_Extract[#Headers],0)),LEN(INDEX(FPL_Fixtures_Extract[],MATCH($A185,FPL_Fixtures_Extract[[Player]:[Player]],0),MATCH(FPL_Combined[[#Headers],[Gameweek 34]],FPL_Fixtures_Extract[#Headers],0)))-4),Team_Key[[Full Name]:[Full Name]],0))&amp;RIGHT(INDEX(FPL_Fixtures_Extract[],MATCH($A185,FPL_Fixtures_Extract[[Player]:[Player]],0),MATCH(FPL_Combined[[#Headers],[Gameweek 34]],FPL_Fixtures_Extract[#Headers],0)),3))</f>
        <v>SUN(H)</v>
      </c>
      <c r="AJ185" t="str">
        <f ca="1">IF(RIGHT(FPL_Combined[[#Headers],[Gameweek 35]],2)&lt;$B$622,INDEX(FPL_Results_Extract[Gameweek 10],MATCH($A185,FPL_Results_Extract[[Player]:[Player]],0)),INDEX(Team_Key[[Abbreviation]:[Abbreviation]],MATCH(LEFT(INDEX(FPL_Fixtures_Extract[],MATCH($A185,FPL_Fixtures_Extract[[Player]:[Player]],0),MATCH(FPL_Combined[[#Headers],[Gameweek 35]],FPL_Fixtures_Extract[#Headers],0)),LEN(INDEX(FPL_Fixtures_Extract[],MATCH($A185,FPL_Fixtures_Extract[[Player]:[Player]],0),MATCH(FPL_Combined[[#Headers],[Gameweek 35]],FPL_Fixtures_Extract[#Headers],0)))-4),Team_Key[[Full Name]:[Full Name]],0))&amp;RIGHT(INDEX(FPL_Fixtures_Extract[],MATCH($A185,FPL_Fixtures_Extract[[Player]:[Player]],0),MATCH(FPL_Combined[[#Headers],[Gameweek 35]],FPL_Fixtures_Extract[#Headers],0)),3))</f>
        <v>WAT(H)</v>
      </c>
      <c r="AK185" t="str">
        <f ca="1">IF(RIGHT(FPL_Combined[[#Headers],[Gameweek 36]],2)&lt;$B$622,INDEX(FPL_Results_Extract[Gameweek 11],MATCH($A185,FPL_Results_Extract[[Player]:[Player]],0)),INDEX(Team_Key[[Abbreviation]:[Abbreviation]],MATCH(LEFT(INDEX(FPL_Fixtures_Extract[],MATCH($A185,FPL_Fixtures_Extract[[Player]:[Player]],0),MATCH(FPL_Combined[[#Headers],[Gameweek 36]],FPL_Fixtures_Extract[#Headers],0)),LEN(INDEX(FPL_Fixtures_Extract[],MATCH($A185,FPL_Fixtures_Extract[[Player]:[Player]],0),MATCH(FPL_Combined[[#Headers],[Gameweek 36]],FPL_Fixtures_Extract[#Headers],0)))-4),Team_Key[[Full Name]:[Full Name]],0))&amp;RIGHT(INDEX(FPL_Fixtures_Extract[],MATCH($A185,FPL_Fixtures_Extract[[Player]:[Player]],0),MATCH(FPL_Combined[[#Headers],[Gameweek 36]],FPL_Fixtures_Extract[#Headers],0)),3))</f>
        <v>ARS(A)</v>
      </c>
      <c r="AL185" t="str">
        <f ca="1">IF(RIGHT(FPL_Combined[[#Headers],[Gameweek 37]],2)&lt;$B$622,INDEX(FPL_Results_Extract[Gameweek 12],MATCH($A185,FPL_Results_Extract[[Player]:[Player]],0)),INDEX(Team_Key[[Abbreviation]:[Abbreviation]],MATCH(LEFT(INDEX(FPL_Fixtures_Extract[],MATCH($A185,FPL_Fixtures_Extract[[Player]:[Player]],0),MATCH(FPL_Combined[[#Headers],[Gameweek 37]],FPL_Fixtures_Extract[#Headers],0)),LEN(INDEX(FPL_Fixtures_Extract[],MATCH($A185,FPL_Fixtures_Extract[[Player]:[Player]],0),MATCH(FPL_Combined[[#Headers],[Gameweek 37]],FPL_Fixtures_Extract[#Headers],0)))-4),Team_Key[[Full Name]:[Full Name]],0))&amp;RIGHT(INDEX(FPL_Fixtures_Extract[],MATCH($A185,FPL_Fixtures_Extract[[Player]:[Player]],0),MATCH(FPL_Combined[[#Headers],[Gameweek 37]],FPL_Fixtures_Extract[#Headers],0)),3))</f>
        <v>MUN(H)</v>
      </c>
      <c r="AM185" t="str">
        <f ca="1">IF(RIGHT(FPL_Combined[[#Headers],[Gameweek 38]],2)&lt;$B$622,INDEX(FPL_Results_Extract[Gameweek 13],MATCH($A185,FPL_Results_Extract[[Player]:[Player]],0)),INDEX(Team_Key[[Abbreviation]:[Abbreviation]],MATCH(LEFT(INDEX(FPL_Fixtures_Extract[],MATCH($A185,FPL_Fixtures_Extract[[Player]:[Player]],0),MATCH(FPL_Combined[[#Headers],[Gameweek 38]],FPL_Fixtures_Extract[#Headers],0)),LEN(INDEX(FPL_Fixtures_Extract[],MATCH($A185,FPL_Fixtures_Extract[[Player]:[Player]],0),MATCH(FPL_Combined[[#Headers],[Gameweek 38]],FPL_Fixtures_Extract[#Headers],0)))-4),Team_Key[[Full Name]:[Full Name]],0))&amp;RIGHT(INDEX(FPL_Fixtures_Extract[],MATCH($A185,FPL_Fixtures_Extract[[Player]:[Player]],0),MATCH(FPL_Combined[[#Headers],[Gameweek 38]],FPL_Fixtures_Extract[#Headers],0)),3))</f>
        <v>EVE(A)</v>
      </c>
    </row>
    <row r="186" spans="1:39" x14ac:dyDescent="0.45">
      <c r="A186" t="s">
        <v>446</v>
      </c>
      <c r="B186" t="str">
        <f ca="1">IF(RIGHT(FPL_Combined[[#Headers],[Gameweek 01]],2)&lt;$B$622,INDEX(FPL_Results_Extract[Gameweek 01],MATCH($A186,FPL_Results_Extract[[Player]:[Player]],0)),INDEX(Team_Key[[Abbreviation]:[Abbreviation]],MATCH(LEFT(INDEX(FPL_Fixtures_Extract[],MATCH($A186,FPL_Fixtures_Extract[[Player]:[Player]],0),MATCH(FPL_Combined[[#Headers],[Gameweek 01]],FPL_Fixtures_Extract[#Headers],0)),LEN(INDEX(FPL_Fixtures_Extract[],MATCH($A186,FPL_Fixtures_Extract[[Player]:[Player]],0),MATCH(FPL_Combined[[#Headers],[Gameweek 01]],FPL_Fixtures_Extract[#Headers],0)))-4),Team_Key[[Full Name]:[Full Name]],0))&amp;RIGHT(INDEX(FPL_Fixtures_Extract[],MATCH($A186,FPL_Fixtures_Extract[[Player]:[Player]],0),MATCH(FPL_Combined[[#Headers],[Gameweek 01]],FPL_Fixtures_Extract[#Headers],0)),3))</f>
        <v>AVL(H) 0-1</v>
      </c>
      <c r="C186" t="str">
        <f ca="1">IF(RIGHT(FPL_Combined[[#Headers],[Gameweek 02]],2)&lt;$B$622,INDEX(FPL_Results_Extract[Gameweek 02],MATCH($A186,FPL_Results_Extract[[Player]:[Player]],0)),INDEX(Team_Key[[Abbreviation]:[Abbreviation]],MATCH(LEFT(INDEX(FPL_Fixtures_Extract[],MATCH($A186,FPL_Fixtures_Extract[[Player]:[Player]],0),MATCH(FPL_Combined[[#Headers],[Gameweek 02]],FPL_Fixtures_Extract[#Headers],0)),LEN(INDEX(FPL_Fixtures_Extract[],MATCH($A186,FPL_Fixtures_Extract[[Player]:[Player]],0),MATCH(FPL_Combined[[#Headers],[Gameweek 02]],FPL_Fixtures_Extract[#Headers],0)))-4),Team_Key[[Full Name]:[Full Name]],0))&amp;RIGHT(INDEX(FPL_Fixtures_Extract[],MATCH($A186,FPL_Fixtures_Extract[[Player]:[Player]],0),MATCH(FPL_Combined[[#Headers],[Gameweek 02]],FPL_Fixtures_Extract[#Headers],0)),3))</f>
        <v>LIV(A) 0-1</v>
      </c>
      <c r="D186" t="str">
        <f ca="1">IF(RIGHT(FPL_Combined[[#Headers],[Gameweek 03]],2)&lt;$B$622,INDEX(FPL_Results_Extract[Gameweek 03],MATCH($A186,FPL_Results_Extract[[Player]:[Player]],0)),INDEX(Team_Key[[Abbreviation]:[Abbreviation]],MATCH(LEFT(INDEX(FPL_Fixtures_Extract[],MATCH($A186,FPL_Fixtures_Extract[[Player]:[Player]],0),MATCH(FPL_Combined[[#Headers],[Gameweek 03]],FPL_Fixtures_Extract[#Headers],0)),LEN(INDEX(FPL_Fixtures_Extract[],MATCH($A186,FPL_Fixtures_Extract[[Player]:[Player]],0),MATCH(FPL_Combined[[#Headers],[Gameweek 03]],FPL_Fixtures_Extract[#Headers],0)))-4),Team_Key[[Full Name]:[Full Name]],0))&amp;RIGHT(INDEX(FPL_Fixtures_Extract[],MATCH($A186,FPL_Fixtures_Extract[[Player]:[Player]],0),MATCH(FPL_Combined[[#Headers],[Gameweek 03]],FPL_Fixtures_Extract[#Headers],0)),3))</f>
        <v>WHU(A) 4-3</v>
      </c>
      <c r="E186" t="str">
        <f ca="1">IF(RIGHT(FPL_Combined[[#Headers],[Gameweek 04]],2)&lt;$B$622,INDEX(FPL_Results_Extract[Gameweek 04],MATCH($A186,FPL_Results_Extract[[Player]:[Player]],0)),INDEX(Team_Key[[Abbreviation]:[Abbreviation]],MATCH(LEFT(INDEX(FPL_Fixtures_Extract[],MATCH($A186,FPL_Fixtures_Extract[[Player]:[Player]],0),MATCH(FPL_Combined[[#Headers],[Gameweek 04]],FPL_Fixtures_Extract[#Headers],0)),LEN(INDEX(FPL_Fixtures_Extract[],MATCH($A186,FPL_Fixtures_Extract[[Player]:[Player]],0),MATCH(FPL_Combined[[#Headers],[Gameweek 04]],FPL_Fixtures_Extract[#Headers],0)))-4),Team_Key[[Full Name]:[Full Name]],0))&amp;RIGHT(INDEX(FPL_Fixtures_Extract[],MATCH($A186,FPL_Fixtures_Extract[[Player]:[Player]],0),MATCH(FPL_Combined[[#Headers],[Gameweek 04]],FPL_Fixtures_Extract[#Headers],0)),3))</f>
        <v>LEI(H) 1-1</v>
      </c>
      <c r="F186" t="str">
        <f ca="1">IF(RIGHT(FPL_Combined[[#Headers],[Gameweek 05]],2)&lt;$B$622,INDEX(FPL_Results_Extract[Gameweek 05],MATCH($A186,FPL_Results_Extract[[Player]:[Player]],0)),INDEX(Team_Key[[Abbreviation]:[Abbreviation]],MATCH(LEFT(INDEX(FPL_Fixtures_Extract[],MATCH($A186,FPL_Fixtures_Extract[[Player]:[Player]],0),MATCH(FPL_Combined[[#Headers],[Gameweek 05]],FPL_Fixtures_Extract[#Headers],0)),LEN(INDEX(FPL_Fixtures_Extract[],MATCH($A186,FPL_Fixtures_Extract[[Player]:[Player]],0),MATCH(FPL_Combined[[#Headers],[Gameweek 05]],FPL_Fixtures_Extract[#Headers],0)))-4),Team_Key[[Full Name]:[Full Name]],0))&amp;RIGHT(INDEX(FPL_Fixtures_Extract[],MATCH($A186,FPL_Fixtures_Extract[[Player]:[Player]],0),MATCH(FPL_Combined[[#Headers],[Gameweek 05]],FPL_Fixtures_Extract[#Headers],0)),3))</f>
        <v>NOR(A) 1-3</v>
      </c>
      <c r="G186" t="str">
        <f ca="1">IF(RIGHT(FPL_Combined[[#Headers],[Gameweek 06]],2)&lt;$B$622,INDEX(FPL_Results_Extract[Gameweek 06],MATCH($A186,FPL_Results_Extract[[Player]:[Player]],0)),INDEX(Team_Key[[Abbreviation]:[Abbreviation]],MATCH(LEFT(INDEX(FPL_Fixtures_Extract[],MATCH($A186,FPL_Fixtures_Extract[[Player]:[Player]],0),MATCH(FPL_Combined[[#Headers],[Gameweek 06]],FPL_Fixtures_Extract[#Headers],0)),LEN(INDEX(FPL_Fixtures_Extract[],MATCH($A186,FPL_Fixtures_Extract[[Player]:[Player]],0),MATCH(FPL_Combined[[#Headers],[Gameweek 06]],FPL_Fixtures_Extract[#Headers],0)))-4),Team_Key[[Full Name]:[Full Name]],0))&amp;RIGHT(INDEX(FPL_Fixtures_Extract[],MATCH($A186,FPL_Fixtures_Extract[[Player]:[Player]],0),MATCH(FPL_Combined[[#Headers],[Gameweek 06]],FPL_Fixtures_Extract[#Headers],0)),3))</f>
        <v>SUN(H) 2-0</v>
      </c>
      <c r="H186" t="str">
        <f ca="1">IF(RIGHT(FPL_Combined[[#Headers],[Gameweek 07]],2)&lt;$B$622,INDEX(FPL_Results_Extract[Gameweek 07],MATCH($A186,FPL_Results_Extract[[Player]:[Player]],0)),INDEX(Team_Key[[Abbreviation]:[Abbreviation]],MATCH(LEFT(INDEX(FPL_Fixtures_Extract[],MATCH($A186,FPL_Fixtures_Extract[[Player]:[Player]],0),MATCH(FPL_Combined[[#Headers],[Gameweek 07]],FPL_Fixtures_Extract[#Headers],0)),LEN(INDEX(FPL_Fixtures_Extract[],MATCH($A186,FPL_Fixtures_Extract[[Player]:[Player]],0),MATCH(FPL_Combined[[#Headers],[Gameweek 07]],FPL_Fixtures_Extract[#Headers],0)))-4),Team_Key[[Full Name]:[Full Name]],0))&amp;RIGHT(INDEX(FPL_Fixtures_Extract[],MATCH($A186,FPL_Fixtures_Extract[[Player]:[Player]],0),MATCH(FPL_Combined[[#Headers],[Gameweek 07]],FPL_Fixtures_Extract[#Headers],0)),3))</f>
        <v>STK(A) 1-2</v>
      </c>
      <c r="I186" t="str">
        <f ca="1">IF(RIGHT(FPL_Combined[[#Headers],[Gameweek 08]],2)&lt;$B$622,INDEX(FPL_Results_Extract[Gameweek 08],MATCH($A186,FPL_Results_Extract[[Player]:[Player]],0)),INDEX(Team_Key[[Abbreviation]:[Abbreviation]],MATCH(LEFT(INDEX(FPL_Fixtures_Extract[],MATCH($A186,FPL_Fixtures_Extract[[Player]:[Player]],0),MATCH(FPL_Combined[[#Headers],[Gameweek 08]],FPL_Fixtures_Extract[#Headers],0)),LEN(INDEX(FPL_Fixtures_Extract[],MATCH($A186,FPL_Fixtures_Extract[[Player]:[Player]],0),MATCH(FPL_Combined[[#Headers],[Gameweek 08]],FPL_Fixtures_Extract[#Headers],0)))-4),Team_Key[[Full Name]:[Full Name]],0))&amp;RIGHT(INDEX(FPL_Fixtures_Extract[],MATCH($A186,FPL_Fixtures_Extract[[Player]:[Player]],0),MATCH(FPL_Combined[[#Headers],[Gameweek 08]],FPL_Fixtures_Extract[#Headers],0)),3))</f>
        <v>WAT(H) 1-1</v>
      </c>
      <c r="J186" t="str">
        <f ca="1">IF(RIGHT(FPL_Combined[[#Headers],[Gameweek 09]],2)&lt;$B$622,INDEX(FPL_Results_Extract[Gameweek 09],MATCH($A186,FPL_Results_Extract[[Player]:[Player]],0)),INDEX(Team_Key[[Abbreviation]:[Abbreviation]],MATCH(LEFT(INDEX(FPL_Fixtures_Extract[],MATCH($A186,FPL_Fixtures_Extract[[Player]:[Player]],0),MATCH(FPL_Combined[[#Headers],[Gameweek 09]],FPL_Fixtures_Extract[#Headers],0)),LEN(INDEX(FPL_Fixtures_Extract[],MATCH($A186,FPL_Fixtures_Extract[[Player]:[Player]],0),MATCH(FPL_Combined[[#Headers],[Gameweek 09]],FPL_Fixtures_Extract[#Headers],0)))-4),Team_Key[[Full Name]:[Full Name]],0))&amp;RIGHT(INDEX(FPL_Fixtures_Extract[],MATCH($A186,FPL_Fixtures_Extract[[Player]:[Player]],0),MATCH(FPL_Combined[[#Headers],[Gameweek 09]],FPL_Fixtures_Extract[#Headers],0)),3))</f>
        <v>MCI(A) 1-5</v>
      </c>
      <c r="K186" t="str">
        <f ca="1">IF(RIGHT(FPL_Combined[[#Headers],[Gameweek 10]],2)&lt;$B$622,INDEX(FPL_Results_Extract[Gameweek 10],MATCH($A186,FPL_Results_Extract[[Player]:[Player]],0)),INDEX(Team_Key[[Abbreviation]:[Abbreviation]],MATCH(LEFT(INDEX(FPL_Fixtures_Extract[],MATCH($A186,FPL_Fixtures_Extract[[Player]:[Player]],0),MATCH(FPL_Combined[[#Headers],[Gameweek 10]],FPL_Fixtures_Extract[#Headers],0)),LEN(INDEX(FPL_Fixtures_Extract[],MATCH($A186,FPL_Fixtures_Extract[[Player]:[Player]],0),MATCH(FPL_Combined[[#Headers],[Gameweek 10]],FPL_Fixtures_Extract[#Headers],0)))-4),Team_Key[[Full Name]:[Full Name]],0))&amp;RIGHT(INDEX(FPL_Fixtures_Extract[],MATCH($A186,FPL_Fixtures_Extract[[Player]:[Player]],0),MATCH(FPL_Combined[[#Headers],[Gameweek 10]],FPL_Fixtures_Extract[#Headers],0)),3))</f>
        <v>TOT(H) 1-5</v>
      </c>
      <c r="L186" t="str">
        <f ca="1">IF(RIGHT(FPL_Combined[[#Headers],[Gameweek 11]],2)&lt;$B$622,INDEX(FPL_Results_Extract[Gameweek 11],MATCH($A186,FPL_Results_Extract[[Player]:[Player]],0)),INDEX(Team_Key[[Abbreviation]:[Abbreviation]],MATCH(LEFT(INDEX(FPL_Fixtures_Extract[],MATCH($A186,FPL_Fixtures_Extract[[Player]:[Player]],0),MATCH(FPL_Combined[[#Headers],[Gameweek 11]],FPL_Fixtures_Extract[#Headers],0)),LEN(INDEX(FPL_Fixtures_Extract[],MATCH($A186,FPL_Fixtures_Extract[[Player]:[Player]],0),MATCH(FPL_Combined[[#Headers],[Gameweek 11]],FPL_Fixtures_Extract[#Headers],0)))-4),Team_Key[[Full Name]:[Full Name]],0))&amp;RIGHT(INDEX(FPL_Fixtures_Extract[],MATCH($A186,FPL_Fixtures_Extract[[Player]:[Player]],0),MATCH(FPL_Combined[[#Headers],[Gameweek 11]],FPL_Fixtures_Extract[#Headers],0)),3))</f>
        <v>SOU(A) 0-2</v>
      </c>
      <c r="M186" t="str">
        <f ca="1">IF(RIGHT(FPL_Combined[[#Headers],[Gameweek 12]],2)&lt;$B$622,INDEX(FPL_Results_Extract[Gameweek 12],MATCH($A186,FPL_Results_Extract[[Player]:[Player]],0)),INDEX(Team_Key[[Abbreviation]:[Abbreviation]],MATCH(LEFT(INDEX(FPL_Fixtures_Extract[],MATCH($A186,FPL_Fixtures_Extract[[Player]:[Player]],0),MATCH(FPL_Combined[[#Headers],[Gameweek 12]],FPL_Fixtures_Extract[#Headers],0)),LEN(INDEX(FPL_Fixtures_Extract[],MATCH($A186,FPL_Fixtures_Extract[[Player]:[Player]],0),MATCH(FPL_Combined[[#Headers],[Gameweek 12]],FPL_Fixtures_Extract[#Headers],0)))-4),Team_Key[[Full Name]:[Full Name]],0))&amp;RIGHT(INDEX(FPL_Fixtures_Extract[],MATCH($A186,FPL_Fixtures_Extract[[Player]:[Player]],0),MATCH(FPL_Combined[[#Headers],[Gameweek 12]],FPL_Fixtures_Extract[#Headers],0)),3))</f>
        <v>NEW(H) 0-1</v>
      </c>
      <c r="N186" t="str">
        <f ca="1">IF(RIGHT(FPL_Combined[[#Headers],[Gameweek 13]],2)&lt;$B$622,INDEX(FPL_Results_Extract[Gameweek 13],MATCH($A186,FPL_Results_Extract[[Player]:[Player]],0)),INDEX(Team_Key[[Abbreviation]:[Abbreviation]],MATCH(LEFT(INDEX(FPL_Fixtures_Extract[],MATCH($A186,FPL_Fixtures_Extract[[Player]:[Player]],0),MATCH(FPL_Combined[[#Headers],[Gameweek 13]],FPL_Fixtures_Extract[#Headers],0)),LEN(INDEX(FPL_Fixtures_Extract[],MATCH($A186,FPL_Fixtures_Extract[[Player]:[Player]],0),MATCH(FPL_Combined[[#Headers],[Gameweek 13]],FPL_Fixtures_Extract[#Headers],0)))-4),Team_Key[[Full Name]:[Full Name]],0))&amp;RIGHT(INDEX(FPL_Fixtures_Extract[],MATCH($A186,FPL_Fixtures_Extract[[Player]:[Player]],0),MATCH(FPL_Combined[[#Headers],[Gameweek 13]],FPL_Fixtures_Extract[#Headers],0)),3))</f>
        <v>SWA(A) 2-2</v>
      </c>
      <c r="O186" t="str">
        <f ca="1">IF(RIGHT(FPL_Combined[[#Headers],[Gameweek 14]],2)&lt;$B$622,INDEX(FPL_Results_Extract[Gameweek 14],MATCH($A186,FPL_Results_Extract[[Player]:[Player]],0)),INDEX(Team_Key[[Abbreviation]:[Abbreviation]],MATCH(LEFT(INDEX(FPL_Fixtures_Extract[],MATCH($A186,FPL_Fixtures_Extract[[Player]:[Player]],0),MATCH(FPL_Combined[[#Headers],[Gameweek 14]],FPL_Fixtures_Extract[#Headers],0)),LEN(INDEX(FPL_Fixtures_Extract[],MATCH($A186,FPL_Fixtures_Extract[[Player]:[Player]],0),MATCH(FPL_Combined[[#Headers],[Gameweek 14]],FPL_Fixtures_Extract[#Headers],0)))-4),Team_Key[[Full Name]:[Full Name]],0))&amp;RIGHT(INDEX(FPL_Fixtures_Extract[],MATCH($A186,FPL_Fixtures_Extract[[Player]:[Player]],0),MATCH(FPL_Combined[[#Headers],[Gameweek 14]],FPL_Fixtures_Extract[#Headers],0)),3))</f>
        <v>EVE(H) 3-3</v>
      </c>
      <c r="P186" t="str">
        <f ca="1">IF(RIGHT(FPL_Combined[[#Headers],[Gameweek 15]],2)&lt;$B$622,INDEX(FPL_Results_Extract[Gameweek 15],MATCH($A186,FPL_Results_Extract[[Player]:[Player]],0)),INDEX(Team_Key[[Abbreviation]:[Abbreviation]],MATCH(LEFT(INDEX(FPL_Fixtures_Extract[],MATCH($A186,FPL_Fixtures_Extract[[Player]:[Player]],0),MATCH(FPL_Combined[[#Headers],[Gameweek 15]],FPL_Fixtures_Extract[#Headers],0)),LEN(INDEX(FPL_Fixtures_Extract[],MATCH($A186,FPL_Fixtures_Extract[[Player]:[Player]],0),MATCH(FPL_Combined[[#Headers],[Gameweek 15]],FPL_Fixtures_Extract[#Headers],0)))-4),Team_Key[[Full Name]:[Full Name]],0))&amp;RIGHT(INDEX(FPL_Fixtures_Extract[],MATCH($A186,FPL_Fixtures_Extract[[Player]:[Player]],0),MATCH(FPL_Combined[[#Headers],[Gameweek 15]],FPL_Fixtures_Extract[#Headers],0)),3))</f>
        <v>CHE(A) 1-0</v>
      </c>
      <c r="Q186" t="str">
        <f ca="1">IF(RIGHT(FPL_Combined[[#Headers],[Gameweek 16]],2)&lt;$B$622,INDEX(FPL_Results_Extract[Gameweek 16],MATCH($A186,FPL_Results_Extract[[Player]:[Player]],0)),INDEX(Team_Key[[Abbreviation]:[Abbreviation]],MATCH(LEFT(INDEX(FPL_Fixtures_Extract[],MATCH($A186,FPL_Fixtures_Extract[[Player]:[Player]],0),MATCH(FPL_Combined[[#Headers],[Gameweek 16]],FPL_Fixtures_Extract[#Headers],0)),LEN(INDEX(FPL_Fixtures_Extract[],MATCH($A186,FPL_Fixtures_Extract[[Player]:[Player]],0),MATCH(FPL_Combined[[#Headers],[Gameweek 16]],FPL_Fixtures_Extract[#Headers],0)))-4),Team_Key[[Full Name]:[Full Name]],0))&amp;RIGHT(INDEX(FPL_Fixtures_Extract[],MATCH($A186,FPL_Fixtures_Extract[[Player]:[Player]],0),MATCH(FPL_Combined[[#Headers],[Gameweek 16]],FPL_Fixtures_Extract[#Headers],0)),3))</f>
        <v>MUN(H) 2-1</v>
      </c>
      <c r="R186" t="str">
        <f ca="1">IF(RIGHT(FPL_Combined[[#Headers],[Gameweek 17]],2)&lt;$B$622,INDEX(FPL_Results_Extract[Gameweek 17],MATCH($A186,FPL_Results_Extract[[Player]:[Player]],0)),INDEX(Team_Key[[Abbreviation]:[Abbreviation]],MATCH(LEFT(INDEX(FPL_Fixtures_Extract[],MATCH($A186,FPL_Fixtures_Extract[[Player]:[Player]],0),MATCH(FPL_Combined[[#Headers],[Gameweek 17]],FPL_Fixtures_Extract[#Headers],0)),LEN(INDEX(FPL_Fixtures_Extract[],MATCH($A186,FPL_Fixtures_Extract[[Player]:[Player]],0),MATCH(FPL_Combined[[#Headers],[Gameweek 17]],FPL_Fixtures_Extract[#Headers],0)))-4),Team_Key[[Full Name]:[Full Name]],0))&amp;RIGHT(INDEX(FPL_Fixtures_Extract[],MATCH($A186,FPL_Fixtures_Extract[[Player]:[Player]],0),MATCH(FPL_Combined[[#Headers],[Gameweek 17]],FPL_Fixtures_Extract[#Headers],0)),3))</f>
        <v>WBA(A) 2-1</v>
      </c>
      <c r="S186" t="str">
        <f ca="1">IF(RIGHT(FPL_Combined[[#Headers],[Gameweek 18]],2)&lt;$B$622,INDEX(FPL_Results_Extract[Gameweek 18],MATCH($A186,FPL_Results_Extract[[Player]:[Player]],0)),INDEX(Team_Key[[Abbreviation]:[Abbreviation]],MATCH(LEFT(INDEX(FPL_Fixtures_Extract[],MATCH($A186,FPL_Fixtures_Extract[[Player]:[Player]],0),MATCH(FPL_Combined[[#Headers],[Gameweek 18]],FPL_Fixtures_Extract[#Headers],0)),LEN(INDEX(FPL_Fixtures_Extract[],MATCH($A186,FPL_Fixtures_Extract[[Player]:[Player]],0),MATCH(FPL_Combined[[#Headers],[Gameweek 18]],FPL_Fixtures_Extract[#Headers],0)))-4),Team_Key[[Full Name]:[Full Name]],0))&amp;RIGHT(INDEX(FPL_Fixtures_Extract[],MATCH($A186,FPL_Fixtures_Extract[[Player]:[Player]],0),MATCH(FPL_Combined[[#Headers],[Gameweek 18]],FPL_Fixtures_Extract[#Headers],0)),3))</f>
        <v>CRY(H) 0-0</v>
      </c>
      <c r="T186" t="str">
        <f ca="1">IF(RIGHT(FPL_Combined[[#Headers],[Gameweek 19]],2)&lt;$B$622,INDEX(FPL_Results_Extract[Gameweek 19],MATCH($A186,FPL_Results_Extract[[Player]:[Player]],0)),INDEX(Team_Key[[Abbreviation]:[Abbreviation]],MATCH(LEFT(INDEX(FPL_Fixtures_Extract[],MATCH($A186,FPL_Fixtures_Extract[[Player]:[Player]],0),MATCH(FPL_Combined[[#Headers],[Gameweek 19]],FPL_Fixtures_Extract[#Headers],0)),LEN(INDEX(FPL_Fixtures_Extract[],MATCH($A186,FPL_Fixtures_Extract[[Player]:[Player]],0),MATCH(FPL_Combined[[#Headers],[Gameweek 19]],FPL_Fixtures_Extract[#Headers],0)))-4),Team_Key[[Full Name]:[Full Name]],0))&amp;RIGHT(INDEX(FPL_Fixtures_Extract[],MATCH($A186,FPL_Fixtures_Extract[[Player]:[Player]],0),MATCH(FPL_Combined[[#Headers],[Gameweek 19]],FPL_Fixtures_Extract[#Headers],0)),3))</f>
        <v>ARS(A) 0-2</v>
      </c>
      <c r="U186" t="str">
        <f ca="1">IF(RIGHT(FPL_Combined[[#Headers],[Gameweek 20]],2)&lt;$B$622,INDEX(FPL_Results_Extract[Gameweek 20],MATCH($A186,FPL_Results_Extract[[Player]:[Player]],0)),INDEX(Team_Key[[Abbreviation]:[Abbreviation]],MATCH(LEFT(INDEX(FPL_Fixtures_Extract[],MATCH($A186,FPL_Fixtures_Extract[[Player]:[Player]],0),MATCH(FPL_Combined[[#Headers],[Gameweek 20]],FPL_Fixtures_Extract[#Headers],0)),LEN(INDEX(FPL_Fixtures_Extract[],MATCH($A186,FPL_Fixtures_Extract[[Player]:[Player]],0),MATCH(FPL_Combined[[#Headers],[Gameweek 20]],FPL_Fixtures_Extract[#Headers],0)))-4),Team_Key[[Full Name]:[Full Name]],0))&amp;RIGHT(INDEX(FPL_Fixtures_Extract[],MATCH($A186,FPL_Fixtures_Extract[[Player]:[Player]],0),MATCH(FPL_Combined[[#Headers],[Gameweek 20]],FPL_Fixtures_Extract[#Headers],0)),3))</f>
        <v>LEI(A) 0-0</v>
      </c>
      <c r="V186" t="str">
        <f ca="1">IF(RIGHT(FPL_Combined[[#Headers],[Gameweek 21]],2)&lt;$B$622,INDEX(FPL_Results_Extract[Gameweek 21],MATCH($A186,FPL_Results_Extract[[Player]:[Player]],0)),INDEX(Team_Key[[Abbreviation]:[Abbreviation]],MATCH(LEFT(INDEX(FPL_Fixtures_Extract[],MATCH($A186,FPL_Fixtures_Extract[[Player]:[Player]],0),MATCH(FPL_Combined[[#Headers],[Gameweek 21]],FPL_Fixtures_Extract[#Headers],0)),LEN(INDEX(FPL_Fixtures_Extract[],MATCH($A186,FPL_Fixtures_Extract[[Player]:[Player]],0),MATCH(FPL_Combined[[#Headers],[Gameweek 21]],FPL_Fixtures_Extract[#Headers],0)))-4),Team_Key[[Full Name]:[Full Name]],0))&amp;RIGHT(INDEX(FPL_Fixtures_Extract[],MATCH($A186,FPL_Fixtures_Extract[[Player]:[Player]],0),MATCH(FPL_Combined[[#Headers],[Gameweek 21]],FPL_Fixtures_Extract[#Headers],0)),3))</f>
        <v>WHU(H) 1-3</v>
      </c>
      <c r="W186" t="str">
        <f ca="1">IF(RIGHT(FPL_Combined[[#Headers],[Gameweek 22]],2)&lt;$B$622,INDEX(FPL_Results_Extract[Gameweek 22],MATCH($A186,FPL_Results_Extract[[Player]:[Player]],0)),INDEX(Team_Key[[Abbreviation]:[Abbreviation]],MATCH(LEFT(INDEX(FPL_Fixtures_Extract[],MATCH($A186,FPL_Fixtures_Extract[[Player]:[Player]],0),MATCH(FPL_Combined[[#Headers],[Gameweek 22]],FPL_Fixtures_Extract[#Headers],0)),LEN(INDEX(FPL_Fixtures_Extract[],MATCH($A186,FPL_Fixtures_Extract[[Player]:[Player]],0),MATCH(FPL_Combined[[#Headers],[Gameweek 22]],FPL_Fixtures_Extract[#Headers],0)))-4),Team_Key[[Full Name]:[Full Name]],0))&amp;RIGHT(INDEX(FPL_Fixtures_Extract[],MATCH($A186,FPL_Fixtures_Extract[[Player]:[Player]],0),MATCH(FPL_Combined[[#Headers],[Gameweek 22]],FPL_Fixtures_Extract[#Headers],0)),3))</f>
        <v>NOR(H) 3-0</v>
      </c>
      <c r="X186" t="str">
        <f ca="1">IF(RIGHT(FPL_Combined[[#Headers],[Gameweek 23]],2)&lt;$B$622,INDEX(FPL_Results_Extract[Gameweek 23],MATCH($A186,FPL_Results_Extract[[Player]:[Player]],0)),INDEX(Team_Key[[Abbreviation]:[Abbreviation]],MATCH(LEFT(INDEX(FPL_Fixtures_Extract[],MATCH($A186,FPL_Fixtures_Extract[[Player]:[Player]],0),MATCH(FPL_Combined[[#Headers],[Gameweek 23]],FPL_Fixtures_Extract[#Headers],0)),LEN(INDEX(FPL_Fixtures_Extract[],MATCH($A186,FPL_Fixtures_Extract[[Player]:[Player]],0),MATCH(FPL_Combined[[#Headers],[Gameweek 23]],FPL_Fixtures_Extract[#Headers],0)))-4),Team_Key[[Full Name]:[Full Name]],0))&amp;RIGHT(INDEX(FPL_Fixtures_Extract[],MATCH($A186,FPL_Fixtures_Extract[[Player]:[Player]],0),MATCH(FPL_Combined[[#Headers],[Gameweek 23]],FPL_Fixtures_Extract[#Headers],0)),3))</f>
        <v>SUN(A) 1-1</v>
      </c>
      <c r="Y186" t="str">
        <f ca="1">IF(RIGHT(FPL_Combined[[#Headers],[Gameweek 24]],2)&lt;$B$622,INDEX(FPL_Results_Extract[Team],MATCH($A186,FPL_Results_Extract[[Player]:[Player]],0)),INDEX(Team_Key[[Abbreviation]:[Abbreviation]],MATCH(LEFT(INDEX(FPL_Fixtures_Extract[],MATCH($A186,FPL_Fixtures_Extract[[Player]:[Player]],0),MATCH(FPL_Combined[[#Headers],[Gameweek 24]],FPL_Fixtures_Extract[#Headers],0)),LEN(INDEX(FPL_Fixtures_Extract[],MATCH($A186,FPL_Fixtures_Extract[[Player]:[Player]],0),MATCH(FPL_Combined[[#Headers],[Gameweek 24]],FPL_Fixtures_Extract[#Headers],0)))-4),Team_Key[[Full Name]:[Full Name]],0))&amp;RIGHT(INDEX(FPL_Fixtures_Extract[],MATCH($A186,FPL_Fixtures_Extract[[Player]:[Player]],0),MATCH(FPL_Combined[[#Headers],[Gameweek 24]],FPL_Fixtures_Extract[#Headers],0)),3))</f>
        <v>BOU</v>
      </c>
      <c r="Z186" t="str">
        <f ca="1">IF(RIGHT(FPL_Combined[[#Headers],[Gameweek 25]],2)&lt;$B$622,INDEX(FPL_Results_Extract[Player],MATCH($A186,FPL_Results_Extract[[Player]:[Player]],0)),INDEX(Team_Key[[Abbreviation]:[Abbreviation]],MATCH(LEFT(INDEX(FPL_Fixtures_Extract[],MATCH($A186,FPL_Fixtures_Extract[[Player]:[Player]],0),MATCH(FPL_Combined[[#Headers],[Gameweek 25]],FPL_Fixtures_Extract[#Headers],0)),LEN(INDEX(FPL_Fixtures_Extract[],MATCH($A186,FPL_Fixtures_Extract[[Player]:[Player]],0),MATCH(FPL_Combined[[#Headers],[Gameweek 25]],FPL_Fixtures_Extract[#Headers],0)))-4),Team_Key[[Full Name]:[Full Name]],0))&amp;RIGHT(INDEX(FPL_Fixtures_Extract[],MATCH($A186,FPL_Fixtures_Extract[[Player]:[Player]],0),MATCH(FPL_Combined[[#Headers],[Gameweek 25]],FPL_Fixtures_Extract[#Headers],0)),3))</f>
        <v>Elphick</v>
      </c>
      <c r="AA186" t="str">
        <f ca="1">IF(RIGHT(FPL_Combined[[#Headers],[Gameweek 26]],2)&lt;$B$622,INDEX(FPL_Results_Extract[Gameweek 01],MATCH($A186,FPL_Results_Extract[[Player]:[Player]],0)),INDEX(Team_Key[[Abbreviation]:[Abbreviation]],MATCH(LEFT(INDEX(FPL_Fixtures_Extract[],MATCH($A186,FPL_Fixtures_Extract[[Player]:[Player]],0),MATCH(FPL_Combined[[#Headers],[Gameweek 26]],FPL_Fixtures_Extract[#Headers],0)),LEN(INDEX(FPL_Fixtures_Extract[],MATCH($A186,FPL_Fixtures_Extract[[Player]:[Player]],0),MATCH(FPL_Combined[[#Headers],[Gameweek 26]],FPL_Fixtures_Extract[#Headers],0)))-4),Team_Key[[Full Name]:[Full Name]],0))&amp;RIGHT(INDEX(FPL_Fixtures_Extract[],MATCH($A186,FPL_Fixtures_Extract[[Player]:[Player]],0),MATCH(FPL_Combined[[#Headers],[Gameweek 26]],FPL_Fixtures_Extract[#Headers],0)),3))</f>
        <v>AVL(H) 0-1</v>
      </c>
      <c r="AB186" t="str">
        <f ca="1">IF(RIGHT(FPL_Combined[[#Headers],[Gameweek 27]],2)&lt;$B$622,INDEX(FPL_Results_Extract[Gameweek 02],MATCH($A186,FPL_Results_Extract[[Player]:[Player]],0)),INDEX(Team_Key[[Abbreviation]:[Abbreviation]],MATCH(LEFT(INDEX(FPL_Fixtures_Extract[],MATCH($A186,FPL_Fixtures_Extract[[Player]:[Player]],0),MATCH(FPL_Combined[[#Headers],[Gameweek 27]],FPL_Fixtures_Extract[#Headers],0)),LEN(INDEX(FPL_Fixtures_Extract[],MATCH($A186,FPL_Fixtures_Extract[[Player]:[Player]],0),MATCH(FPL_Combined[[#Headers],[Gameweek 27]],FPL_Fixtures_Extract[#Headers],0)))-4),Team_Key[[Full Name]:[Full Name]],0))&amp;RIGHT(INDEX(FPL_Fixtures_Extract[],MATCH($A186,FPL_Fixtures_Extract[[Player]:[Player]],0),MATCH(FPL_Combined[[#Headers],[Gameweek 27]],FPL_Fixtures_Extract[#Headers],0)),3))</f>
        <v>LIV(A) 0-1</v>
      </c>
      <c r="AC186" t="str">
        <f ca="1">IF(RIGHT(FPL_Combined[[#Headers],[Gameweek 28]],2)&lt;$B$622,INDEX(FPL_Results_Extract[Gameweek 03],MATCH($A186,FPL_Results_Extract[[Player]:[Player]],0)),INDEX(Team_Key[[Abbreviation]:[Abbreviation]],MATCH(LEFT(INDEX(FPL_Fixtures_Extract[],MATCH($A186,FPL_Fixtures_Extract[[Player]:[Player]],0),MATCH(FPL_Combined[[#Headers],[Gameweek 28]],FPL_Fixtures_Extract[#Headers],0)),LEN(INDEX(FPL_Fixtures_Extract[],MATCH($A186,FPL_Fixtures_Extract[[Player]:[Player]],0),MATCH(FPL_Combined[[#Headers],[Gameweek 28]],FPL_Fixtures_Extract[#Headers],0)))-4),Team_Key[[Full Name]:[Full Name]],0))&amp;RIGHT(INDEX(FPL_Fixtures_Extract[],MATCH($A186,FPL_Fixtures_Extract[[Player]:[Player]],0),MATCH(FPL_Combined[[#Headers],[Gameweek 28]],FPL_Fixtures_Extract[#Headers],0)),3))</f>
        <v>WHU(A) 4-3</v>
      </c>
      <c r="AD186" t="str">
        <f ca="1">IF(RIGHT(FPL_Combined[[#Headers],[Gameweek 29]],2)&lt;$B$622,INDEX(FPL_Results_Extract[Gameweek 04],MATCH($A186,FPL_Results_Extract[[Player]:[Player]],0)),INDEX(Team_Key[[Abbreviation]:[Abbreviation]],MATCH(LEFT(INDEX(FPL_Fixtures_Extract[],MATCH($A186,FPL_Fixtures_Extract[[Player]:[Player]],0),MATCH(FPL_Combined[[#Headers],[Gameweek 29]],FPL_Fixtures_Extract[#Headers],0)),LEN(INDEX(FPL_Fixtures_Extract[],MATCH($A186,FPL_Fixtures_Extract[[Player]:[Player]],0),MATCH(FPL_Combined[[#Headers],[Gameweek 29]],FPL_Fixtures_Extract[#Headers],0)))-4),Team_Key[[Full Name]:[Full Name]],0))&amp;RIGHT(INDEX(FPL_Fixtures_Extract[],MATCH($A186,FPL_Fixtures_Extract[[Player]:[Player]],0),MATCH(FPL_Combined[[#Headers],[Gameweek 29]],FPL_Fixtures_Extract[#Headers],0)),3))</f>
        <v>NEW(A)</v>
      </c>
      <c r="AE186" t="str">
        <f ca="1">IF(RIGHT(FPL_Combined[[#Headers],[Gameweek 30]],2)&lt;$B$622,INDEX(FPL_Results_Extract[Gameweek 05],MATCH($A186,FPL_Results_Extract[[Player]:[Player]],0)),INDEX(Team_Key[[Abbreviation]:[Abbreviation]],MATCH(LEFT(INDEX(FPL_Fixtures_Extract[],MATCH($A186,FPL_Fixtures_Extract[[Player]:[Player]],0),MATCH(FPL_Combined[[#Headers],[Gameweek 30]],FPL_Fixtures_Extract[#Headers],0)),LEN(INDEX(FPL_Fixtures_Extract[],MATCH($A186,FPL_Fixtures_Extract[[Player]:[Player]],0),MATCH(FPL_Combined[[#Headers],[Gameweek 30]],FPL_Fixtures_Extract[#Headers],0)))-4),Team_Key[[Full Name]:[Full Name]],0))&amp;RIGHT(INDEX(FPL_Fixtures_Extract[],MATCH($A186,FPL_Fixtures_Extract[[Player]:[Player]],0),MATCH(FPL_Combined[[#Headers],[Gameweek 30]],FPL_Fixtures_Extract[#Headers],0)),3))</f>
        <v>SWA(H)</v>
      </c>
      <c r="AF186" t="str">
        <f ca="1">IF(RIGHT(FPL_Combined[[#Headers],[Gameweek 31]],2)&lt;$B$622,INDEX(FPL_Results_Extract[Gameweek 06],MATCH($A186,FPL_Results_Extract[[Player]:[Player]],0)),INDEX(Team_Key[[Abbreviation]:[Abbreviation]],MATCH(LEFT(INDEX(FPL_Fixtures_Extract[],MATCH($A186,FPL_Fixtures_Extract[[Player]:[Player]],0),MATCH(FPL_Combined[[#Headers],[Gameweek 31]],FPL_Fixtures_Extract[#Headers],0)),LEN(INDEX(FPL_Fixtures_Extract[],MATCH($A186,FPL_Fixtures_Extract[[Player]:[Player]],0),MATCH(FPL_Combined[[#Headers],[Gameweek 31]],FPL_Fixtures_Extract[#Headers],0)))-4),Team_Key[[Full Name]:[Full Name]],0))&amp;RIGHT(INDEX(FPL_Fixtures_Extract[],MATCH($A186,FPL_Fixtures_Extract[[Player]:[Player]],0),MATCH(FPL_Combined[[#Headers],[Gameweek 31]],FPL_Fixtures_Extract[#Headers],0)),3))</f>
        <v>TOT(A)</v>
      </c>
      <c r="AG186" t="str">
        <f ca="1">IF(RIGHT(FPL_Combined[[#Headers],[Gameweek 32]],2)&lt;$B$622,INDEX(FPL_Results_Extract[Gameweek 07],MATCH($A186,FPL_Results_Extract[[Player]:[Player]],0)),INDEX(Team_Key[[Abbreviation]:[Abbreviation]],MATCH(LEFT(INDEX(FPL_Fixtures_Extract[],MATCH($A186,FPL_Fixtures_Extract[[Player]:[Player]],0),MATCH(FPL_Combined[[#Headers],[Gameweek 32]],FPL_Fixtures_Extract[#Headers],0)),LEN(INDEX(FPL_Fixtures_Extract[],MATCH($A186,FPL_Fixtures_Extract[[Player]:[Player]],0),MATCH(FPL_Combined[[#Headers],[Gameweek 32]],FPL_Fixtures_Extract[#Headers],0)))-4),Team_Key[[Full Name]:[Full Name]],0))&amp;RIGHT(INDEX(FPL_Fixtures_Extract[],MATCH($A186,FPL_Fixtures_Extract[[Player]:[Player]],0),MATCH(FPL_Combined[[#Headers],[Gameweek 32]],FPL_Fixtures_Extract[#Headers],0)),3))</f>
        <v>MCI(H)</v>
      </c>
      <c r="AH186" t="str">
        <f ca="1">IF(RIGHT(FPL_Combined[[#Headers],[Gameweek 33]],2)&lt;$B$622,INDEX(FPL_Results_Extract[Gameweek 08],MATCH($A186,FPL_Results_Extract[[Player]:[Player]],0)),INDEX(Team_Key[[Abbreviation]:[Abbreviation]],MATCH(LEFT(INDEX(FPL_Fixtures_Extract[],MATCH($A186,FPL_Fixtures_Extract[[Player]:[Player]],0),MATCH(FPL_Combined[[#Headers],[Gameweek 33]],FPL_Fixtures_Extract[#Headers],0)),LEN(INDEX(FPL_Fixtures_Extract[],MATCH($A186,FPL_Fixtures_Extract[[Player]:[Player]],0),MATCH(FPL_Combined[[#Headers],[Gameweek 33]],FPL_Fixtures_Extract[#Headers],0)))-4),Team_Key[[Full Name]:[Full Name]],0))&amp;RIGHT(INDEX(FPL_Fixtures_Extract[],MATCH($A186,FPL_Fixtures_Extract[[Player]:[Player]],0),MATCH(FPL_Combined[[#Headers],[Gameweek 33]],FPL_Fixtures_Extract[#Headers],0)),3))</f>
        <v>AVL(A)</v>
      </c>
      <c r="AI186" t="str">
        <f ca="1">IF(RIGHT(FPL_Combined[[#Headers],[Gameweek 34]],2)&lt;$B$622,INDEX(FPL_Results_Extract[Gameweek 09],MATCH($A186,FPL_Results_Extract[[Player]:[Player]],0)),INDEX(Team_Key[[Abbreviation]:[Abbreviation]],MATCH(LEFT(INDEX(FPL_Fixtures_Extract[],MATCH($A186,FPL_Fixtures_Extract[[Player]:[Player]],0),MATCH(FPL_Combined[[#Headers],[Gameweek 34]],FPL_Fixtures_Extract[#Headers],0)),LEN(INDEX(FPL_Fixtures_Extract[],MATCH($A186,FPL_Fixtures_Extract[[Player]:[Player]],0),MATCH(FPL_Combined[[#Headers],[Gameweek 34]],FPL_Fixtures_Extract[#Headers],0)))-4),Team_Key[[Full Name]:[Full Name]],0))&amp;RIGHT(INDEX(FPL_Fixtures_Extract[],MATCH($A186,FPL_Fixtures_Extract[[Player]:[Player]],0),MATCH(FPL_Combined[[#Headers],[Gameweek 34]],FPL_Fixtures_Extract[#Headers],0)),3))</f>
        <v>LIV(H)</v>
      </c>
      <c r="AJ186" t="str">
        <f ca="1">IF(RIGHT(FPL_Combined[[#Headers],[Gameweek 35]],2)&lt;$B$622,INDEX(FPL_Results_Extract[Gameweek 10],MATCH($A186,FPL_Results_Extract[[Player]:[Player]],0)),INDEX(Team_Key[[Abbreviation]:[Abbreviation]],MATCH(LEFT(INDEX(FPL_Fixtures_Extract[],MATCH($A186,FPL_Fixtures_Extract[[Player]:[Player]],0),MATCH(FPL_Combined[[#Headers],[Gameweek 35]],FPL_Fixtures_Extract[#Headers],0)),LEN(INDEX(FPL_Fixtures_Extract[],MATCH($A186,FPL_Fixtures_Extract[[Player]:[Player]],0),MATCH(FPL_Combined[[#Headers],[Gameweek 35]],FPL_Fixtures_Extract[#Headers],0)))-4),Team_Key[[Full Name]:[Full Name]],0))&amp;RIGHT(INDEX(FPL_Fixtures_Extract[],MATCH($A186,FPL_Fixtures_Extract[[Player]:[Player]],0),MATCH(FPL_Combined[[#Headers],[Gameweek 35]],FPL_Fixtures_Extract[#Headers],0)),3))</f>
        <v>CHE(H)</v>
      </c>
      <c r="AK186" t="str">
        <f ca="1">IF(RIGHT(FPL_Combined[[#Headers],[Gameweek 36]],2)&lt;$B$622,INDEX(FPL_Results_Extract[Gameweek 11],MATCH($A186,FPL_Results_Extract[[Player]:[Player]],0)),INDEX(Team_Key[[Abbreviation]:[Abbreviation]],MATCH(LEFT(INDEX(FPL_Fixtures_Extract[],MATCH($A186,FPL_Fixtures_Extract[[Player]:[Player]],0),MATCH(FPL_Combined[[#Headers],[Gameweek 36]],FPL_Fixtures_Extract[#Headers],0)),LEN(INDEX(FPL_Fixtures_Extract[],MATCH($A186,FPL_Fixtures_Extract[[Player]:[Player]],0),MATCH(FPL_Combined[[#Headers],[Gameweek 36]],FPL_Fixtures_Extract[#Headers],0)))-4),Team_Key[[Full Name]:[Full Name]],0))&amp;RIGHT(INDEX(FPL_Fixtures_Extract[],MATCH($A186,FPL_Fixtures_Extract[[Player]:[Player]],0),MATCH(FPL_Combined[[#Headers],[Gameweek 36]],FPL_Fixtures_Extract[#Headers],0)),3))</f>
        <v>EVE(A)</v>
      </c>
      <c r="AL186" t="str">
        <f ca="1">IF(RIGHT(FPL_Combined[[#Headers],[Gameweek 37]],2)&lt;$B$622,INDEX(FPL_Results_Extract[Gameweek 12],MATCH($A186,FPL_Results_Extract[[Player]:[Player]],0)),INDEX(Team_Key[[Abbreviation]:[Abbreviation]],MATCH(LEFT(INDEX(FPL_Fixtures_Extract[],MATCH($A186,FPL_Fixtures_Extract[[Player]:[Player]],0),MATCH(FPL_Combined[[#Headers],[Gameweek 37]],FPL_Fixtures_Extract[#Headers],0)),LEN(INDEX(FPL_Fixtures_Extract[],MATCH($A186,FPL_Fixtures_Extract[[Player]:[Player]],0),MATCH(FPL_Combined[[#Headers],[Gameweek 37]],FPL_Fixtures_Extract[#Headers],0)))-4),Team_Key[[Full Name]:[Full Name]],0))&amp;RIGHT(INDEX(FPL_Fixtures_Extract[],MATCH($A186,FPL_Fixtures_Extract[[Player]:[Player]],0),MATCH(FPL_Combined[[#Headers],[Gameweek 37]],FPL_Fixtures_Extract[#Headers],0)),3))</f>
        <v>WBA(H)</v>
      </c>
      <c r="AM186" t="str">
        <f ca="1">IF(RIGHT(FPL_Combined[[#Headers],[Gameweek 38]],2)&lt;$B$622,INDEX(FPL_Results_Extract[Gameweek 13],MATCH($A186,FPL_Results_Extract[[Player]:[Player]],0)),INDEX(Team_Key[[Abbreviation]:[Abbreviation]],MATCH(LEFT(INDEX(FPL_Fixtures_Extract[],MATCH($A186,FPL_Fixtures_Extract[[Player]:[Player]],0),MATCH(FPL_Combined[[#Headers],[Gameweek 38]],FPL_Fixtures_Extract[#Headers],0)),LEN(INDEX(FPL_Fixtures_Extract[],MATCH($A186,FPL_Fixtures_Extract[[Player]:[Player]],0),MATCH(FPL_Combined[[#Headers],[Gameweek 38]],FPL_Fixtures_Extract[#Headers],0)))-4),Team_Key[[Full Name]:[Full Name]],0))&amp;RIGHT(INDEX(FPL_Fixtures_Extract[],MATCH($A186,FPL_Fixtures_Extract[[Player]:[Player]],0),MATCH(FPL_Combined[[#Headers],[Gameweek 38]],FPL_Fixtures_Extract[#Headers],0)),3))</f>
        <v>MUN(A)</v>
      </c>
    </row>
    <row r="187" spans="1:39" x14ac:dyDescent="0.45">
      <c r="A187" t="s">
        <v>77</v>
      </c>
      <c r="B187" t="str">
        <f ca="1">IF(RIGHT(FPL_Combined[[#Headers],[Gameweek 01]],2)&lt;$B$622,INDEX(FPL_Results_Extract[Gameweek 01],MATCH($A187,FPL_Results_Extract[[Player]:[Player]],0)),INDEX(Team_Key[[Abbreviation]:[Abbreviation]],MATCH(LEFT(INDEX(FPL_Fixtures_Extract[],MATCH($A187,FPL_Fixtures_Extract[[Player]:[Player]],0),MATCH(FPL_Combined[[#Headers],[Gameweek 01]],FPL_Fixtures_Extract[#Headers],0)),LEN(INDEX(FPL_Fixtures_Extract[],MATCH($A187,FPL_Fixtures_Extract[[Player]:[Player]],0),MATCH(FPL_Combined[[#Headers],[Gameweek 01]],FPL_Fixtures_Extract[#Headers],0)))-4),Team_Key[[Full Name]:[Full Name]],0))&amp;RIGHT(INDEX(FPL_Fixtures_Extract[],MATCH($A187,FPL_Fixtures_Extract[[Player]:[Player]],0),MATCH(FPL_Combined[[#Headers],[Gameweek 01]],FPL_Fixtures_Extract[#Headers],0)),3))</f>
        <v>CHE(A) 2-2</v>
      </c>
      <c r="C187" t="str">
        <f ca="1">IF(RIGHT(FPL_Combined[[#Headers],[Gameweek 02]],2)&lt;$B$622,INDEX(FPL_Results_Extract[Gameweek 02],MATCH($A187,FPL_Results_Extract[[Player]:[Player]],0)),INDEX(Team_Key[[Abbreviation]:[Abbreviation]],MATCH(LEFT(INDEX(FPL_Fixtures_Extract[],MATCH($A187,FPL_Fixtures_Extract[[Player]:[Player]],0),MATCH(FPL_Combined[[#Headers],[Gameweek 02]],FPL_Fixtures_Extract[#Headers],0)),LEN(INDEX(FPL_Fixtures_Extract[],MATCH($A187,FPL_Fixtures_Extract[[Player]:[Player]],0),MATCH(FPL_Combined[[#Headers],[Gameweek 02]],FPL_Fixtures_Extract[#Headers],0)))-4),Team_Key[[Full Name]:[Full Name]],0))&amp;RIGHT(INDEX(FPL_Fixtures_Extract[],MATCH($A187,FPL_Fixtures_Extract[[Player]:[Player]],0),MATCH(FPL_Combined[[#Headers],[Gameweek 02]],FPL_Fixtures_Extract[#Headers],0)),3))</f>
        <v>NEW(H) 2-0</v>
      </c>
      <c r="D187" t="str">
        <f ca="1">IF(RIGHT(FPL_Combined[[#Headers],[Gameweek 03]],2)&lt;$B$622,INDEX(FPL_Results_Extract[Gameweek 03],MATCH($A187,FPL_Results_Extract[[Player]:[Player]],0)),INDEX(Team_Key[[Abbreviation]:[Abbreviation]],MATCH(LEFT(INDEX(FPL_Fixtures_Extract[],MATCH($A187,FPL_Fixtures_Extract[[Player]:[Player]],0),MATCH(FPL_Combined[[#Headers],[Gameweek 03]],FPL_Fixtures_Extract[#Headers],0)),LEN(INDEX(FPL_Fixtures_Extract[],MATCH($A187,FPL_Fixtures_Extract[[Player]:[Player]],0),MATCH(FPL_Combined[[#Headers],[Gameweek 03]],FPL_Fixtures_Extract[#Headers],0)))-4),Team_Key[[Full Name]:[Full Name]],0))&amp;RIGHT(INDEX(FPL_Fixtures_Extract[],MATCH($A187,FPL_Fixtures_Extract[[Player]:[Player]],0),MATCH(FPL_Combined[[#Headers],[Gameweek 03]],FPL_Fixtures_Extract[#Headers],0)),3))</f>
        <v>SUN(A) 1-1</v>
      </c>
      <c r="E187" t="str">
        <f ca="1">IF(RIGHT(FPL_Combined[[#Headers],[Gameweek 04]],2)&lt;$B$622,INDEX(FPL_Results_Extract[Gameweek 04],MATCH($A187,FPL_Results_Extract[[Player]:[Player]],0)),INDEX(Team_Key[[Abbreviation]:[Abbreviation]],MATCH(LEFT(INDEX(FPL_Fixtures_Extract[],MATCH($A187,FPL_Fixtures_Extract[[Player]:[Player]],0),MATCH(FPL_Combined[[#Headers],[Gameweek 04]],FPL_Fixtures_Extract[#Headers],0)),LEN(INDEX(FPL_Fixtures_Extract[],MATCH($A187,FPL_Fixtures_Extract[[Player]:[Player]],0),MATCH(FPL_Combined[[#Headers],[Gameweek 04]],FPL_Fixtures_Extract[#Headers],0)))-4),Team_Key[[Full Name]:[Full Name]],0))&amp;RIGHT(INDEX(FPL_Fixtures_Extract[],MATCH($A187,FPL_Fixtures_Extract[[Player]:[Player]],0),MATCH(FPL_Combined[[#Headers],[Gameweek 04]],FPL_Fixtures_Extract[#Headers],0)),3))</f>
        <v>MUN(H) 2-1</v>
      </c>
      <c r="F187" t="str">
        <f ca="1">IF(RIGHT(FPL_Combined[[#Headers],[Gameweek 05]],2)&lt;$B$622,INDEX(FPL_Results_Extract[Gameweek 05],MATCH($A187,FPL_Results_Extract[[Player]:[Player]],0)),INDEX(Team_Key[[Abbreviation]:[Abbreviation]],MATCH(LEFT(INDEX(FPL_Fixtures_Extract[],MATCH($A187,FPL_Fixtures_Extract[[Player]:[Player]],0),MATCH(FPL_Combined[[#Headers],[Gameweek 05]],FPL_Fixtures_Extract[#Headers],0)),LEN(INDEX(FPL_Fixtures_Extract[],MATCH($A187,FPL_Fixtures_Extract[[Player]:[Player]],0),MATCH(FPL_Combined[[#Headers],[Gameweek 05]],FPL_Fixtures_Extract[#Headers],0)))-4),Team_Key[[Full Name]:[Full Name]],0))&amp;RIGHT(INDEX(FPL_Fixtures_Extract[],MATCH($A187,FPL_Fixtures_Extract[[Player]:[Player]],0),MATCH(FPL_Combined[[#Headers],[Gameweek 05]],FPL_Fixtures_Extract[#Headers],0)),3))</f>
        <v>WAT(A) 0-1</v>
      </c>
      <c r="G187" t="str">
        <f ca="1">IF(RIGHT(FPL_Combined[[#Headers],[Gameweek 06]],2)&lt;$B$622,INDEX(FPL_Results_Extract[Gameweek 06],MATCH($A187,FPL_Results_Extract[[Player]:[Player]],0)),INDEX(Team_Key[[Abbreviation]:[Abbreviation]],MATCH(LEFT(INDEX(FPL_Fixtures_Extract[],MATCH($A187,FPL_Fixtures_Extract[[Player]:[Player]],0),MATCH(FPL_Combined[[#Headers],[Gameweek 06]],FPL_Fixtures_Extract[#Headers],0)),LEN(INDEX(FPL_Fixtures_Extract[],MATCH($A187,FPL_Fixtures_Extract[[Player]:[Player]],0),MATCH(FPL_Combined[[#Headers],[Gameweek 06]],FPL_Fixtures_Extract[#Headers],0)))-4),Team_Key[[Full Name]:[Full Name]],0))&amp;RIGHT(INDEX(FPL_Fixtures_Extract[],MATCH($A187,FPL_Fixtures_Extract[[Player]:[Player]],0),MATCH(FPL_Combined[[#Headers],[Gameweek 06]],FPL_Fixtures_Extract[#Headers],0)),3))</f>
        <v>EVE(H) 0-0</v>
      </c>
      <c r="H187" t="str">
        <f ca="1">IF(RIGHT(FPL_Combined[[#Headers],[Gameweek 07]],2)&lt;$B$622,INDEX(FPL_Results_Extract[Gameweek 07],MATCH($A187,FPL_Results_Extract[[Player]:[Player]],0)),INDEX(Team_Key[[Abbreviation]:[Abbreviation]],MATCH(LEFT(INDEX(FPL_Fixtures_Extract[],MATCH($A187,FPL_Fixtures_Extract[[Player]:[Player]],0),MATCH(FPL_Combined[[#Headers],[Gameweek 07]],FPL_Fixtures_Extract[#Headers],0)),LEN(INDEX(FPL_Fixtures_Extract[],MATCH($A187,FPL_Fixtures_Extract[[Player]:[Player]],0),MATCH(FPL_Combined[[#Headers],[Gameweek 07]],FPL_Fixtures_Extract[#Headers],0)))-4),Team_Key[[Full Name]:[Full Name]],0))&amp;RIGHT(INDEX(FPL_Fixtures_Extract[],MATCH($A187,FPL_Fixtures_Extract[[Player]:[Player]],0),MATCH(FPL_Combined[[#Headers],[Gameweek 07]],FPL_Fixtures_Extract[#Headers],0)),3))</f>
        <v>SOU(A) 1-3</v>
      </c>
      <c r="I187" t="str">
        <f ca="1">IF(RIGHT(FPL_Combined[[#Headers],[Gameweek 08]],2)&lt;$B$622,INDEX(FPL_Results_Extract[Gameweek 08],MATCH($A187,FPL_Results_Extract[[Player]:[Player]],0)),INDEX(Team_Key[[Abbreviation]:[Abbreviation]],MATCH(LEFT(INDEX(FPL_Fixtures_Extract[],MATCH($A187,FPL_Fixtures_Extract[[Player]:[Player]],0),MATCH(FPL_Combined[[#Headers],[Gameweek 08]],FPL_Fixtures_Extract[#Headers],0)),LEN(INDEX(FPL_Fixtures_Extract[],MATCH($A187,FPL_Fixtures_Extract[[Player]:[Player]],0),MATCH(FPL_Combined[[#Headers],[Gameweek 08]],FPL_Fixtures_Extract[#Headers],0)))-4),Team_Key[[Full Name]:[Full Name]],0))&amp;RIGHT(INDEX(FPL_Fixtures_Extract[],MATCH($A187,FPL_Fixtures_Extract[[Player]:[Player]],0),MATCH(FPL_Combined[[#Headers],[Gameweek 08]],FPL_Fixtures_Extract[#Headers],0)),3))</f>
        <v>TOT(H) 2-2</v>
      </c>
      <c r="J187" t="str">
        <f ca="1">IF(RIGHT(FPL_Combined[[#Headers],[Gameweek 09]],2)&lt;$B$622,INDEX(FPL_Results_Extract[Gameweek 09],MATCH($A187,FPL_Results_Extract[[Player]:[Player]],0)),INDEX(Team_Key[[Abbreviation]:[Abbreviation]],MATCH(LEFT(INDEX(FPL_Fixtures_Extract[],MATCH($A187,FPL_Fixtures_Extract[[Player]:[Player]],0),MATCH(FPL_Combined[[#Headers],[Gameweek 09]],FPL_Fixtures_Extract[#Headers],0)),LEN(INDEX(FPL_Fixtures_Extract[],MATCH($A187,FPL_Fixtures_Extract[[Player]:[Player]],0),MATCH(FPL_Combined[[#Headers],[Gameweek 09]],FPL_Fixtures_Extract[#Headers],0)))-4),Team_Key[[Full Name]:[Full Name]],0))&amp;RIGHT(INDEX(FPL_Fixtures_Extract[],MATCH($A187,FPL_Fixtures_Extract[[Player]:[Player]],0),MATCH(FPL_Combined[[#Headers],[Gameweek 09]],FPL_Fixtures_Extract[#Headers],0)),3))</f>
        <v>STK(H) 0-1</v>
      </c>
      <c r="K187" t="str">
        <f ca="1">IF(RIGHT(FPL_Combined[[#Headers],[Gameweek 10]],2)&lt;$B$622,INDEX(FPL_Results_Extract[Gameweek 10],MATCH($A187,FPL_Results_Extract[[Player]:[Player]],0)),INDEX(Team_Key[[Abbreviation]:[Abbreviation]],MATCH(LEFT(INDEX(FPL_Fixtures_Extract[],MATCH($A187,FPL_Fixtures_Extract[[Player]:[Player]],0),MATCH(FPL_Combined[[#Headers],[Gameweek 10]],FPL_Fixtures_Extract[#Headers],0)),LEN(INDEX(FPL_Fixtures_Extract[],MATCH($A187,FPL_Fixtures_Extract[[Player]:[Player]],0),MATCH(FPL_Combined[[#Headers],[Gameweek 10]],FPL_Fixtures_Extract[#Headers],0)))-4),Team_Key[[Full Name]:[Full Name]],0))&amp;RIGHT(INDEX(FPL_Fixtures_Extract[],MATCH($A187,FPL_Fixtures_Extract[[Player]:[Player]],0),MATCH(FPL_Combined[[#Headers],[Gameweek 10]],FPL_Fixtures_Extract[#Headers],0)),3))</f>
        <v>AVL(A) 2-1</v>
      </c>
      <c r="L187" t="str">
        <f ca="1">IF(RIGHT(FPL_Combined[[#Headers],[Gameweek 11]],2)&lt;$B$622,INDEX(FPL_Results_Extract[Gameweek 11],MATCH($A187,FPL_Results_Extract[[Player]:[Player]],0)),INDEX(Team_Key[[Abbreviation]:[Abbreviation]],MATCH(LEFT(INDEX(FPL_Fixtures_Extract[],MATCH($A187,FPL_Fixtures_Extract[[Player]:[Player]],0),MATCH(FPL_Combined[[#Headers],[Gameweek 11]],FPL_Fixtures_Extract[#Headers],0)),LEN(INDEX(FPL_Fixtures_Extract[],MATCH($A187,FPL_Fixtures_Extract[[Player]:[Player]],0),MATCH(FPL_Combined[[#Headers],[Gameweek 11]],FPL_Fixtures_Extract[#Headers],0)))-4),Team_Key[[Full Name]:[Full Name]],0))&amp;RIGHT(INDEX(FPL_Fixtures_Extract[],MATCH($A187,FPL_Fixtures_Extract[[Player]:[Player]],0),MATCH(FPL_Combined[[#Headers],[Gameweek 11]],FPL_Fixtures_Extract[#Headers],0)),3))</f>
        <v>ARS(H) 0-3</v>
      </c>
      <c r="M187" t="str">
        <f ca="1">IF(RIGHT(FPL_Combined[[#Headers],[Gameweek 12]],2)&lt;$B$622,INDEX(FPL_Results_Extract[Gameweek 12],MATCH($A187,FPL_Results_Extract[[Player]:[Player]],0)),INDEX(Team_Key[[Abbreviation]:[Abbreviation]],MATCH(LEFT(INDEX(FPL_Fixtures_Extract[],MATCH($A187,FPL_Fixtures_Extract[[Player]:[Player]],0),MATCH(FPL_Combined[[#Headers],[Gameweek 12]],FPL_Fixtures_Extract[#Headers],0)),LEN(INDEX(FPL_Fixtures_Extract[],MATCH($A187,FPL_Fixtures_Extract[[Player]:[Player]],0),MATCH(FPL_Combined[[#Headers],[Gameweek 12]],FPL_Fixtures_Extract[#Headers],0)))-4),Team_Key[[Full Name]:[Full Name]],0))&amp;RIGHT(INDEX(FPL_Fixtures_Extract[],MATCH($A187,FPL_Fixtures_Extract[[Player]:[Player]],0),MATCH(FPL_Combined[[#Headers],[Gameweek 12]],FPL_Fixtures_Extract[#Headers],0)),3))</f>
        <v>NOR(A) 0-1</v>
      </c>
      <c r="N187" t="str">
        <f ca="1">IF(RIGHT(FPL_Combined[[#Headers],[Gameweek 13]],2)&lt;$B$622,INDEX(FPL_Results_Extract[Gameweek 13],MATCH($A187,FPL_Results_Extract[[Player]:[Player]],0)),INDEX(Team_Key[[Abbreviation]:[Abbreviation]],MATCH(LEFT(INDEX(FPL_Fixtures_Extract[],MATCH($A187,FPL_Fixtures_Extract[[Player]:[Player]],0),MATCH(FPL_Combined[[#Headers],[Gameweek 13]],FPL_Fixtures_Extract[#Headers],0)),LEN(INDEX(FPL_Fixtures_Extract[],MATCH($A187,FPL_Fixtures_Extract[[Player]:[Player]],0),MATCH(FPL_Combined[[#Headers],[Gameweek 13]],FPL_Fixtures_Extract[#Headers],0)))-4),Team_Key[[Full Name]:[Full Name]],0))&amp;RIGHT(INDEX(FPL_Fixtures_Extract[],MATCH($A187,FPL_Fixtures_Extract[[Player]:[Player]],0),MATCH(FPL_Combined[[#Headers],[Gameweek 13]],FPL_Fixtures_Extract[#Headers],0)),3))</f>
        <v>BOU(H) 2-2</v>
      </c>
      <c r="O187" t="str">
        <f ca="1">IF(RIGHT(FPL_Combined[[#Headers],[Gameweek 14]],2)&lt;$B$622,INDEX(FPL_Results_Extract[Gameweek 14],MATCH($A187,FPL_Results_Extract[[Player]:[Player]],0)),INDEX(Team_Key[[Abbreviation]:[Abbreviation]],MATCH(LEFT(INDEX(FPL_Fixtures_Extract[],MATCH($A187,FPL_Fixtures_Extract[[Player]:[Player]],0),MATCH(FPL_Combined[[#Headers],[Gameweek 14]],FPL_Fixtures_Extract[#Headers],0)),LEN(INDEX(FPL_Fixtures_Extract[],MATCH($A187,FPL_Fixtures_Extract[[Player]:[Player]],0),MATCH(FPL_Combined[[#Headers],[Gameweek 14]],FPL_Fixtures_Extract[#Headers],0)))-4),Team_Key[[Full Name]:[Full Name]],0))&amp;RIGHT(INDEX(FPL_Fixtures_Extract[],MATCH($A187,FPL_Fixtures_Extract[[Player]:[Player]],0),MATCH(FPL_Combined[[#Headers],[Gameweek 14]],FPL_Fixtures_Extract[#Headers],0)),3))</f>
        <v>LIV(A) 0-1</v>
      </c>
      <c r="P187" t="str">
        <f ca="1">IF(RIGHT(FPL_Combined[[#Headers],[Gameweek 15]],2)&lt;$B$622,INDEX(FPL_Results_Extract[Gameweek 15],MATCH($A187,FPL_Results_Extract[[Player]:[Player]],0)),INDEX(Team_Key[[Abbreviation]:[Abbreviation]],MATCH(LEFT(INDEX(FPL_Fixtures_Extract[],MATCH($A187,FPL_Fixtures_Extract[[Player]:[Player]],0),MATCH(FPL_Combined[[#Headers],[Gameweek 15]],FPL_Fixtures_Extract[#Headers],0)),LEN(INDEX(FPL_Fixtures_Extract[],MATCH($A187,FPL_Fixtures_Extract[[Player]:[Player]],0),MATCH(FPL_Combined[[#Headers],[Gameweek 15]],FPL_Fixtures_Extract[#Headers],0)))-4),Team_Key[[Full Name]:[Full Name]],0))&amp;RIGHT(INDEX(FPL_Fixtures_Extract[],MATCH($A187,FPL_Fixtures_Extract[[Player]:[Player]],0),MATCH(FPL_Combined[[#Headers],[Gameweek 15]],FPL_Fixtures_Extract[#Headers],0)),3))</f>
        <v>LEI(H) 0-3</v>
      </c>
      <c r="Q187" t="str">
        <f ca="1">IF(RIGHT(FPL_Combined[[#Headers],[Gameweek 16]],2)&lt;$B$622,INDEX(FPL_Results_Extract[Gameweek 16],MATCH($A187,FPL_Results_Extract[[Player]:[Player]],0)),INDEX(Team_Key[[Abbreviation]:[Abbreviation]],MATCH(LEFT(INDEX(FPL_Fixtures_Extract[],MATCH($A187,FPL_Fixtures_Extract[[Player]:[Player]],0),MATCH(FPL_Combined[[#Headers],[Gameweek 16]],FPL_Fixtures_Extract[#Headers],0)),LEN(INDEX(FPL_Fixtures_Extract[],MATCH($A187,FPL_Fixtures_Extract[[Player]:[Player]],0),MATCH(FPL_Combined[[#Headers],[Gameweek 16]],FPL_Fixtures_Extract[#Headers],0)))-4),Team_Key[[Full Name]:[Full Name]],0))&amp;RIGHT(INDEX(FPL_Fixtures_Extract[],MATCH($A187,FPL_Fixtures_Extract[[Player]:[Player]],0),MATCH(FPL_Combined[[#Headers],[Gameweek 16]],FPL_Fixtures_Extract[#Headers],0)),3))</f>
        <v>MCI(A) 1-2</v>
      </c>
      <c r="R187" t="str">
        <f ca="1">IF(RIGHT(FPL_Combined[[#Headers],[Gameweek 17]],2)&lt;$B$622,INDEX(FPL_Results_Extract[Gameweek 17],MATCH($A187,FPL_Results_Extract[[Player]:[Player]],0)),INDEX(Team_Key[[Abbreviation]:[Abbreviation]],MATCH(LEFT(INDEX(FPL_Fixtures_Extract[],MATCH($A187,FPL_Fixtures_Extract[[Player]:[Player]],0),MATCH(FPL_Combined[[#Headers],[Gameweek 17]],FPL_Fixtures_Extract[#Headers],0)),LEN(INDEX(FPL_Fixtures_Extract[],MATCH($A187,FPL_Fixtures_Extract[[Player]:[Player]],0),MATCH(FPL_Combined[[#Headers],[Gameweek 17]],FPL_Fixtures_Extract[#Headers],0)))-4),Team_Key[[Full Name]:[Full Name]],0))&amp;RIGHT(INDEX(FPL_Fixtures_Extract[],MATCH($A187,FPL_Fixtures_Extract[[Player]:[Player]],0),MATCH(FPL_Combined[[#Headers],[Gameweek 17]],FPL_Fixtures_Extract[#Headers],0)),3))</f>
        <v>WHU(H) 0-0</v>
      </c>
      <c r="S187" t="str">
        <f ca="1">IF(RIGHT(FPL_Combined[[#Headers],[Gameweek 18]],2)&lt;$B$622,INDEX(FPL_Results_Extract[Gameweek 18],MATCH($A187,FPL_Results_Extract[[Player]:[Player]],0)),INDEX(Team_Key[[Abbreviation]:[Abbreviation]],MATCH(LEFT(INDEX(FPL_Fixtures_Extract[],MATCH($A187,FPL_Fixtures_Extract[[Player]:[Player]],0),MATCH(FPL_Combined[[#Headers],[Gameweek 18]],FPL_Fixtures_Extract[#Headers],0)),LEN(INDEX(FPL_Fixtures_Extract[],MATCH($A187,FPL_Fixtures_Extract[[Player]:[Player]],0),MATCH(FPL_Combined[[#Headers],[Gameweek 18]],FPL_Fixtures_Extract[#Headers],0)))-4),Team_Key[[Full Name]:[Full Name]],0))&amp;RIGHT(INDEX(FPL_Fixtures_Extract[],MATCH($A187,FPL_Fixtures_Extract[[Player]:[Player]],0),MATCH(FPL_Combined[[#Headers],[Gameweek 18]],FPL_Fixtures_Extract[#Headers],0)),3))</f>
        <v>WBA(H) 1-0</v>
      </c>
      <c r="T187" t="str">
        <f ca="1">IF(RIGHT(FPL_Combined[[#Headers],[Gameweek 19]],2)&lt;$B$622,INDEX(FPL_Results_Extract[Gameweek 19],MATCH($A187,FPL_Results_Extract[[Player]:[Player]],0)),INDEX(Team_Key[[Abbreviation]:[Abbreviation]],MATCH(LEFT(INDEX(FPL_Fixtures_Extract[],MATCH($A187,FPL_Fixtures_Extract[[Player]:[Player]],0),MATCH(FPL_Combined[[#Headers],[Gameweek 19]],FPL_Fixtures_Extract[#Headers],0)),LEN(INDEX(FPL_Fixtures_Extract[],MATCH($A187,FPL_Fixtures_Extract[[Player]:[Player]],0),MATCH(FPL_Combined[[#Headers],[Gameweek 19]],FPL_Fixtures_Extract[#Headers],0)))-4),Team_Key[[Full Name]:[Full Name]],0))&amp;RIGHT(INDEX(FPL_Fixtures_Extract[],MATCH($A187,FPL_Fixtures_Extract[[Player]:[Player]],0),MATCH(FPL_Combined[[#Headers],[Gameweek 19]],FPL_Fixtures_Extract[#Headers],0)),3))</f>
        <v>CRY(A) 0-0</v>
      </c>
      <c r="U187" t="str">
        <f ca="1">IF(RIGHT(FPL_Combined[[#Headers],[Gameweek 20]],2)&lt;$B$622,INDEX(FPL_Results_Extract[Gameweek 20],MATCH($A187,FPL_Results_Extract[[Player]:[Player]],0)),INDEX(Team_Key[[Abbreviation]:[Abbreviation]],MATCH(LEFT(INDEX(FPL_Fixtures_Extract[],MATCH($A187,FPL_Fixtures_Extract[[Player]:[Player]],0),MATCH(FPL_Combined[[#Headers],[Gameweek 20]],FPL_Fixtures_Extract[#Headers],0)),LEN(INDEX(FPL_Fixtures_Extract[],MATCH($A187,FPL_Fixtures_Extract[[Player]:[Player]],0),MATCH(FPL_Combined[[#Headers],[Gameweek 20]],FPL_Fixtures_Extract[#Headers],0)))-4),Team_Key[[Full Name]:[Full Name]],0))&amp;RIGHT(INDEX(FPL_Fixtures_Extract[],MATCH($A187,FPL_Fixtures_Extract[[Player]:[Player]],0),MATCH(FPL_Combined[[#Headers],[Gameweek 20]],FPL_Fixtures_Extract[#Headers],0)),3))</f>
        <v>MUN(A) 1-2</v>
      </c>
      <c r="V187" t="str">
        <f ca="1">IF(RIGHT(FPL_Combined[[#Headers],[Gameweek 21]],2)&lt;$B$622,INDEX(FPL_Results_Extract[Gameweek 21],MATCH($A187,FPL_Results_Extract[[Player]:[Player]],0)),INDEX(Team_Key[[Abbreviation]:[Abbreviation]],MATCH(LEFT(INDEX(FPL_Fixtures_Extract[],MATCH($A187,FPL_Fixtures_Extract[[Player]:[Player]],0),MATCH(FPL_Combined[[#Headers],[Gameweek 21]],FPL_Fixtures_Extract[#Headers],0)),LEN(INDEX(FPL_Fixtures_Extract[],MATCH($A187,FPL_Fixtures_Extract[[Player]:[Player]],0),MATCH(FPL_Combined[[#Headers],[Gameweek 21]],FPL_Fixtures_Extract[#Headers],0)))-4),Team_Key[[Full Name]:[Full Name]],0))&amp;RIGHT(INDEX(FPL_Fixtures_Extract[],MATCH($A187,FPL_Fixtures_Extract[[Player]:[Player]],0),MATCH(FPL_Combined[[#Headers],[Gameweek 21]],FPL_Fixtures_Extract[#Headers],0)),3))</f>
        <v>SUN(H) 2-4</v>
      </c>
      <c r="W187" t="str">
        <f ca="1">IF(RIGHT(FPL_Combined[[#Headers],[Gameweek 22]],2)&lt;$B$622,INDEX(FPL_Results_Extract[Gameweek 22],MATCH($A187,FPL_Results_Extract[[Player]:[Player]],0)),INDEX(Team_Key[[Abbreviation]:[Abbreviation]],MATCH(LEFT(INDEX(FPL_Fixtures_Extract[],MATCH($A187,FPL_Fixtures_Extract[[Player]:[Player]],0),MATCH(FPL_Combined[[#Headers],[Gameweek 22]],FPL_Fixtures_Extract[#Headers],0)),LEN(INDEX(FPL_Fixtures_Extract[],MATCH($A187,FPL_Fixtures_Extract[[Player]:[Player]],0),MATCH(FPL_Combined[[#Headers],[Gameweek 22]],FPL_Fixtures_Extract[#Headers],0)))-4),Team_Key[[Full Name]:[Full Name]],0))&amp;RIGHT(INDEX(FPL_Fixtures_Extract[],MATCH($A187,FPL_Fixtures_Extract[[Player]:[Player]],0),MATCH(FPL_Combined[[#Headers],[Gameweek 22]],FPL_Fixtures_Extract[#Headers],0)),3))</f>
        <v>WAT(H) 1-0</v>
      </c>
      <c r="X187" t="str">
        <f ca="1">IF(RIGHT(FPL_Combined[[#Headers],[Gameweek 23]],2)&lt;$B$622,INDEX(FPL_Results_Extract[Gameweek 23],MATCH($A187,FPL_Results_Extract[[Player]:[Player]],0)),INDEX(Team_Key[[Abbreviation]:[Abbreviation]],MATCH(LEFT(INDEX(FPL_Fixtures_Extract[],MATCH($A187,FPL_Fixtures_Extract[[Player]:[Player]],0),MATCH(FPL_Combined[[#Headers],[Gameweek 23]],FPL_Fixtures_Extract[#Headers],0)),LEN(INDEX(FPL_Fixtures_Extract[],MATCH($A187,FPL_Fixtures_Extract[[Player]:[Player]],0),MATCH(FPL_Combined[[#Headers],[Gameweek 23]],FPL_Fixtures_Extract[#Headers],0)))-4),Team_Key[[Full Name]:[Full Name]],0))&amp;RIGHT(INDEX(FPL_Fixtures_Extract[],MATCH($A187,FPL_Fixtures_Extract[[Player]:[Player]],0),MATCH(FPL_Combined[[#Headers],[Gameweek 23]],FPL_Fixtures_Extract[#Headers],0)),3))</f>
        <v>EVE(A) 2-1</v>
      </c>
      <c r="Y187" t="str">
        <f ca="1">IF(RIGHT(FPL_Combined[[#Headers],[Gameweek 24]],2)&lt;$B$622,INDEX(FPL_Results_Extract[Team],MATCH($A187,FPL_Results_Extract[[Player]:[Player]],0)),INDEX(Team_Key[[Abbreviation]:[Abbreviation]],MATCH(LEFT(INDEX(FPL_Fixtures_Extract[],MATCH($A187,FPL_Fixtures_Extract[[Player]:[Player]],0),MATCH(FPL_Combined[[#Headers],[Gameweek 24]],FPL_Fixtures_Extract[#Headers],0)),LEN(INDEX(FPL_Fixtures_Extract[],MATCH($A187,FPL_Fixtures_Extract[[Player]:[Player]],0),MATCH(FPL_Combined[[#Headers],[Gameweek 24]],FPL_Fixtures_Extract[#Headers],0)))-4),Team_Key[[Full Name]:[Full Name]],0))&amp;RIGHT(INDEX(FPL_Fixtures_Extract[],MATCH($A187,FPL_Fixtures_Extract[[Player]:[Player]],0),MATCH(FPL_Combined[[#Headers],[Gameweek 24]],FPL_Fixtures_Extract[#Headers],0)),3))</f>
        <v>SWA</v>
      </c>
      <c r="Z187" t="str">
        <f ca="1">IF(RIGHT(FPL_Combined[[#Headers],[Gameweek 25]],2)&lt;$B$622,INDEX(FPL_Results_Extract[Player],MATCH($A187,FPL_Results_Extract[[Player]:[Player]],0)),INDEX(Team_Key[[Abbreviation]:[Abbreviation]],MATCH(LEFT(INDEX(FPL_Fixtures_Extract[],MATCH($A187,FPL_Fixtures_Extract[[Player]:[Player]],0),MATCH(FPL_Combined[[#Headers],[Gameweek 25]],FPL_Fixtures_Extract[#Headers],0)),LEN(INDEX(FPL_Fixtures_Extract[],MATCH($A187,FPL_Fixtures_Extract[[Player]:[Player]],0),MATCH(FPL_Combined[[#Headers],[Gameweek 25]],FPL_Fixtures_Extract[#Headers],0)))-4),Team_Key[[Full Name]:[Full Name]],0))&amp;RIGHT(INDEX(FPL_Fixtures_Extract[],MATCH($A187,FPL_Fixtures_Extract[[Player]:[Player]],0),MATCH(FPL_Combined[[#Headers],[Gameweek 25]],FPL_Fixtures_Extract[#Headers],0)),3))</f>
        <v>Emnes</v>
      </c>
      <c r="AA187" t="str">
        <f ca="1">IF(RIGHT(FPL_Combined[[#Headers],[Gameweek 26]],2)&lt;$B$622,INDEX(FPL_Results_Extract[Gameweek 01],MATCH($A187,FPL_Results_Extract[[Player]:[Player]],0)),INDEX(Team_Key[[Abbreviation]:[Abbreviation]],MATCH(LEFT(INDEX(FPL_Fixtures_Extract[],MATCH($A187,FPL_Fixtures_Extract[[Player]:[Player]],0),MATCH(FPL_Combined[[#Headers],[Gameweek 26]],FPL_Fixtures_Extract[#Headers],0)),LEN(INDEX(FPL_Fixtures_Extract[],MATCH($A187,FPL_Fixtures_Extract[[Player]:[Player]],0),MATCH(FPL_Combined[[#Headers],[Gameweek 26]],FPL_Fixtures_Extract[#Headers],0)))-4),Team_Key[[Full Name]:[Full Name]],0))&amp;RIGHT(INDEX(FPL_Fixtures_Extract[],MATCH($A187,FPL_Fixtures_Extract[[Player]:[Player]],0),MATCH(FPL_Combined[[#Headers],[Gameweek 26]],FPL_Fixtures_Extract[#Headers],0)),3))</f>
        <v>CHE(A) 2-2</v>
      </c>
      <c r="AB187" t="str">
        <f ca="1">IF(RIGHT(FPL_Combined[[#Headers],[Gameweek 27]],2)&lt;$B$622,INDEX(FPL_Results_Extract[Gameweek 02],MATCH($A187,FPL_Results_Extract[[Player]:[Player]],0)),INDEX(Team_Key[[Abbreviation]:[Abbreviation]],MATCH(LEFT(INDEX(FPL_Fixtures_Extract[],MATCH($A187,FPL_Fixtures_Extract[[Player]:[Player]],0),MATCH(FPL_Combined[[#Headers],[Gameweek 27]],FPL_Fixtures_Extract[#Headers],0)),LEN(INDEX(FPL_Fixtures_Extract[],MATCH($A187,FPL_Fixtures_Extract[[Player]:[Player]],0),MATCH(FPL_Combined[[#Headers],[Gameweek 27]],FPL_Fixtures_Extract[#Headers],0)))-4),Team_Key[[Full Name]:[Full Name]],0))&amp;RIGHT(INDEX(FPL_Fixtures_Extract[],MATCH($A187,FPL_Fixtures_Extract[[Player]:[Player]],0),MATCH(FPL_Combined[[#Headers],[Gameweek 27]],FPL_Fixtures_Extract[#Headers],0)),3))</f>
        <v>NEW(H) 2-0</v>
      </c>
      <c r="AC187" t="str">
        <f ca="1">IF(RIGHT(FPL_Combined[[#Headers],[Gameweek 28]],2)&lt;$B$622,INDEX(FPL_Results_Extract[Gameweek 03],MATCH($A187,FPL_Results_Extract[[Player]:[Player]],0)),INDEX(Team_Key[[Abbreviation]:[Abbreviation]],MATCH(LEFT(INDEX(FPL_Fixtures_Extract[],MATCH($A187,FPL_Fixtures_Extract[[Player]:[Player]],0),MATCH(FPL_Combined[[#Headers],[Gameweek 28]],FPL_Fixtures_Extract[#Headers],0)),LEN(INDEX(FPL_Fixtures_Extract[],MATCH($A187,FPL_Fixtures_Extract[[Player]:[Player]],0),MATCH(FPL_Combined[[#Headers],[Gameweek 28]],FPL_Fixtures_Extract[#Headers],0)))-4),Team_Key[[Full Name]:[Full Name]],0))&amp;RIGHT(INDEX(FPL_Fixtures_Extract[],MATCH($A187,FPL_Fixtures_Extract[[Player]:[Player]],0),MATCH(FPL_Combined[[#Headers],[Gameweek 28]],FPL_Fixtures_Extract[#Headers],0)),3))</f>
        <v>SUN(A) 1-1</v>
      </c>
      <c r="AD187" t="str">
        <f ca="1">IF(RIGHT(FPL_Combined[[#Headers],[Gameweek 29]],2)&lt;$B$622,INDEX(FPL_Results_Extract[Gameweek 04],MATCH($A187,FPL_Results_Extract[[Player]:[Player]],0)),INDEX(Team_Key[[Abbreviation]:[Abbreviation]],MATCH(LEFT(INDEX(FPL_Fixtures_Extract[],MATCH($A187,FPL_Fixtures_Extract[[Player]:[Player]],0),MATCH(FPL_Combined[[#Headers],[Gameweek 29]],FPL_Fixtures_Extract[#Headers],0)),LEN(INDEX(FPL_Fixtures_Extract[],MATCH($A187,FPL_Fixtures_Extract[[Player]:[Player]],0),MATCH(FPL_Combined[[#Headers],[Gameweek 29]],FPL_Fixtures_Extract[#Headers],0)))-4),Team_Key[[Full Name]:[Full Name]],0))&amp;RIGHT(INDEX(FPL_Fixtures_Extract[],MATCH($A187,FPL_Fixtures_Extract[[Player]:[Player]],0),MATCH(FPL_Combined[[#Headers],[Gameweek 29]],FPL_Fixtures_Extract[#Headers],0)),3))</f>
        <v>NOR(H)</v>
      </c>
      <c r="AE187" t="str">
        <f ca="1">IF(RIGHT(FPL_Combined[[#Headers],[Gameweek 30]],2)&lt;$B$622,INDEX(FPL_Results_Extract[Gameweek 05],MATCH($A187,FPL_Results_Extract[[Player]:[Player]],0)),INDEX(Team_Key[[Abbreviation]:[Abbreviation]],MATCH(LEFT(INDEX(FPL_Fixtures_Extract[],MATCH($A187,FPL_Fixtures_Extract[[Player]:[Player]],0),MATCH(FPL_Combined[[#Headers],[Gameweek 30]],FPL_Fixtures_Extract[#Headers],0)),LEN(INDEX(FPL_Fixtures_Extract[],MATCH($A187,FPL_Fixtures_Extract[[Player]:[Player]],0),MATCH(FPL_Combined[[#Headers],[Gameweek 30]],FPL_Fixtures_Extract[#Headers],0)))-4),Team_Key[[Full Name]:[Full Name]],0))&amp;RIGHT(INDEX(FPL_Fixtures_Extract[],MATCH($A187,FPL_Fixtures_Extract[[Player]:[Player]],0),MATCH(FPL_Combined[[#Headers],[Gameweek 30]],FPL_Fixtures_Extract[#Headers],0)),3))</f>
        <v>BOU(A)</v>
      </c>
      <c r="AF187" t="str">
        <f ca="1">IF(RIGHT(FPL_Combined[[#Headers],[Gameweek 31]],2)&lt;$B$622,INDEX(FPL_Results_Extract[Gameweek 06],MATCH($A187,FPL_Results_Extract[[Player]:[Player]],0)),INDEX(Team_Key[[Abbreviation]:[Abbreviation]],MATCH(LEFT(INDEX(FPL_Fixtures_Extract[],MATCH($A187,FPL_Fixtures_Extract[[Player]:[Player]],0),MATCH(FPL_Combined[[#Headers],[Gameweek 31]],FPL_Fixtures_Extract[#Headers],0)),LEN(INDEX(FPL_Fixtures_Extract[],MATCH($A187,FPL_Fixtures_Extract[[Player]:[Player]],0),MATCH(FPL_Combined[[#Headers],[Gameweek 31]],FPL_Fixtures_Extract[#Headers],0)))-4),Team_Key[[Full Name]:[Full Name]],0))&amp;RIGHT(INDEX(FPL_Fixtures_Extract[],MATCH($A187,FPL_Fixtures_Extract[[Player]:[Player]],0),MATCH(FPL_Combined[[#Headers],[Gameweek 31]],FPL_Fixtures_Extract[#Headers],0)),3))</f>
        <v>AVL(H)</v>
      </c>
      <c r="AG187" t="str">
        <f ca="1">IF(RIGHT(FPL_Combined[[#Headers],[Gameweek 32]],2)&lt;$B$622,INDEX(FPL_Results_Extract[Gameweek 07],MATCH($A187,FPL_Results_Extract[[Player]:[Player]],0)),INDEX(Team_Key[[Abbreviation]:[Abbreviation]],MATCH(LEFT(INDEX(FPL_Fixtures_Extract[],MATCH($A187,FPL_Fixtures_Extract[[Player]:[Player]],0),MATCH(FPL_Combined[[#Headers],[Gameweek 32]],FPL_Fixtures_Extract[#Headers],0)),LEN(INDEX(FPL_Fixtures_Extract[],MATCH($A187,FPL_Fixtures_Extract[[Player]:[Player]],0),MATCH(FPL_Combined[[#Headers],[Gameweek 32]],FPL_Fixtures_Extract[#Headers],0)))-4),Team_Key[[Full Name]:[Full Name]],0))&amp;RIGHT(INDEX(FPL_Fixtures_Extract[],MATCH($A187,FPL_Fixtures_Extract[[Player]:[Player]],0),MATCH(FPL_Combined[[#Headers],[Gameweek 32]],FPL_Fixtures_Extract[#Headers],0)),3))</f>
        <v>STK(A)</v>
      </c>
      <c r="AH187" t="str">
        <f ca="1">IF(RIGHT(FPL_Combined[[#Headers],[Gameweek 33]],2)&lt;$B$622,INDEX(FPL_Results_Extract[Gameweek 08],MATCH($A187,FPL_Results_Extract[[Player]:[Player]],0)),INDEX(Team_Key[[Abbreviation]:[Abbreviation]],MATCH(LEFT(INDEX(FPL_Fixtures_Extract[],MATCH($A187,FPL_Fixtures_Extract[[Player]:[Player]],0),MATCH(FPL_Combined[[#Headers],[Gameweek 33]],FPL_Fixtures_Extract[#Headers],0)),LEN(INDEX(FPL_Fixtures_Extract[],MATCH($A187,FPL_Fixtures_Extract[[Player]:[Player]],0),MATCH(FPL_Combined[[#Headers],[Gameweek 33]],FPL_Fixtures_Extract[#Headers],0)))-4),Team_Key[[Full Name]:[Full Name]],0))&amp;RIGHT(INDEX(FPL_Fixtures_Extract[],MATCH($A187,FPL_Fixtures_Extract[[Player]:[Player]],0),MATCH(FPL_Combined[[#Headers],[Gameweek 33]],FPL_Fixtures_Extract[#Headers],0)),3))</f>
        <v>CHE(H)</v>
      </c>
      <c r="AI187" t="str">
        <f ca="1">IF(RIGHT(FPL_Combined[[#Headers],[Gameweek 34]],2)&lt;$B$622,INDEX(FPL_Results_Extract[Gameweek 09],MATCH($A187,FPL_Results_Extract[[Player]:[Player]],0)),INDEX(Team_Key[[Abbreviation]:[Abbreviation]],MATCH(LEFT(INDEX(FPL_Fixtures_Extract[],MATCH($A187,FPL_Fixtures_Extract[[Player]:[Player]],0),MATCH(FPL_Combined[[#Headers],[Gameweek 34]],FPL_Fixtures_Extract[#Headers],0)),LEN(INDEX(FPL_Fixtures_Extract[],MATCH($A187,FPL_Fixtures_Extract[[Player]:[Player]],0),MATCH(FPL_Combined[[#Headers],[Gameweek 34]],FPL_Fixtures_Extract[#Headers],0)))-4),Team_Key[[Full Name]:[Full Name]],0))&amp;RIGHT(INDEX(FPL_Fixtures_Extract[],MATCH($A187,FPL_Fixtures_Extract[[Player]:[Player]],0),MATCH(FPL_Combined[[#Headers],[Gameweek 34]],FPL_Fixtures_Extract[#Headers],0)),3))</f>
        <v>NEW(A)</v>
      </c>
      <c r="AJ187" t="str">
        <f ca="1">IF(RIGHT(FPL_Combined[[#Headers],[Gameweek 35]],2)&lt;$B$622,INDEX(FPL_Results_Extract[Gameweek 10],MATCH($A187,FPL_Results_Extract[[Player]:[Player]],0)),INDEX(Team_Key[[Abbreviation]:[Abbreviation]],MATCH(LEFT(INDEX(FPL_Fixtures_Extract[],MATCH($A187,FPL_Fixtures_Extract[[Player]:[Player]],0),MATCH(FPL_Combined[[#Headers],[Gameweek 35]],FPL_Fixtures_Extract[#Headers],0)),LEN(INDEX(FPL_Fixtures_Extract[],MATCH($A187,FPL_Fixtures_Extract[[Player]:[Player]],0),MATCH(FPL_Combined[[#Headers],[Gameweek 35]],FPL_Fixtures_Extract[#Headers],0)))-4),Team_Key[[Full Name]:[Full Name]],0))&amp;RIGHT(INDEX(FPL_Fixtures_Extract[],MATCH($A187,FPL_Fixtures_Extract[[Player]:[Player]],0),MATCH(FPL_Combined[[#Headers],[Gameweek 35]],FPL_Fixtures_Extract[#Headers],0)),3))</f>
        <v>LEI(A)</v>
      </c>
      <c r="AK187" t="str">
        <f ca="1">IF(RIGHT(FPL_Combined[[#Headers],[Gameweek 36]],2)&lt;$B$622,INDEX(FPL_Results_Extract[Gameweek 11],MATCH($A187,FPL_Results_Extract[[Player]:[Player]],0)),INDEX(Team_Key[[Abbreviation]:[Abbreviation]],MATCH(LEFT(INDEX(FPL_Fixtures_Extract[],MATCH($A187,FPL_Fixtures_Extract[[Player]:[Player]],0),MATCH(FPL_Combined[[#Headers],[Gameweek 36]],FPL_Fixtures_Extract[#Headers],0)),LEN(INDEX(FPL_Fixtures_Extract[],MATCH($A187,FPL_Fixtures_Extract[[Player]:[Player]],0),MATCH(FPL_Combined[[#Headers],[Gameweek 36]],FPL_Fixtures_Extract[#Headers],0)))-4),Team_Key[[Full Name]:[Full Name]],0))&amp;RIGHT(INDEX(FPL_Fixtures_Extract[],MATCH($A187,FPL_Fixtures_Extract[[Player]:[Player]],0),MATCH(FPL_Combined[[#Headers],[Gameweek 36]],FPL_Fixtures_Extract[#Headers],0)),3))</f>
        <v>LIV(H)</v>
      </c>
      <c r="AL187" t="str">
        <f ca="1">IF(RIGHT(FPL_Combined[[#Headers],[Gameweek 37]],2)&lt;$B$622,INDEX(FPL_Results_Extract[Gameweek 12],MATCH($A187,FPL_Results_Extract[[Player]:[Player]],0)),INDEX(Team_Key[[Abbreviation]:[Abbreviation]],MATCH(LEFT(INDEX(FPL_Fixtures_Extract[],MATCH($A187,FPL_Fixtures_Extract[[Player]:[Player]],0),MATCH(FPL_Combined[[#Headers],[Gameweek 37]],FPL_Fixtures_Extract[#Headers],0)),LEN(INDEX(FPL_Fixtures_Extract[],MATCH($A187,FPL_Fixtures_Extract[[Player]:[Player]],0),MATCH(FPL_Combined[[#Headers],[Gameweek 37]],FPL_Fixtures_Extract[#Headers],0)))-4),Team_Key[[Full Name]:[Full Name]],0))&amp;RIGHT(INDEX(FPL_Fixtures_Extract[],MATCH($A187,FPL_Fixtures_Extract[[Player]:[Player]],0),MATCH(FPL_Combined[[#Headers],[Gameweek 37]],FPL_Fixtures_Extract[#Headers],0)),3))</f>
        <v>WHU(A)</v>
      </c>
      <c r="AM187" t="str">
        <f ca="1">IF(RIGHT(FPL_Combined[[#Headers],[Gameweek 38]],2)&lt;$B$622,INDEX(FPL_Results_Extract[Gameweek 13],MATCH($A187,FPL_Results_Extract[[Player]:[Player]],0)),INDEX(Team_Key[[Abbreviation]:[Abbreviation]],MATCH(LEFT(INDEX(FPL_Fixtures_Extract[],MATCH($A187,FPL_Fixtures_Extract[[Player]:[Player]],0),MATCH(FPL_Combined[[#Headers],[Gameweek 38]],FPL_Fixtures_Extract[#Headers],0)),LEN(INDEX(FPL_Fixtures_Extract[],MATCH($A187,FPL_Fixtures_Extract[[Player]:[Player]],0),MATCH(FPL_Combined[[#Headers],[Gameweek 38]],FPL_Fixtures_Extract[#Headers],0)))-4),Team_Key[[Full Name]:[Full Name]],0))&amp;RIGHT(INDEX(FPL_Fixtures_Extract[],MATCH($A187,FPL_Fixtures_Extract[[Player]:[Player]],0),MATCH(FPL_Combined[[#Headers],[Gameweek 38]],FPL_Fixtures_Extract[#Headers],0)),3))</f>
        <v>MCI(H)</v>
      </c>
    </row>
    <row r="188" spans="1:39" x14ac:dyDescent="0.45">
      <c r="A188" t="s">
        <v>326</v>
      </c>
      <c r="B188" t="str">
        <f ca="1">IF(RIGHT(FPL_Combined[[#Headers],[Gameweek 01]],2)&lt;$B$622,INDEX(FPL_Results_Extract[Gameweek 01],MATCH($A188,FPL_Results_Extract[[Player]:[Player]],0)),INDEX(Team_Key[[Abbreviation]:[Abbreviation]],MATCH(LEFT(INDEX(FPL_Fixtures_Extract[],MATCH($A188,FPL_Fixtures_Extract[[Player]:[Player]],0),MATCH(FPL_Combined[[#Headers],[Gameweek 01]],FPL_Fixtures_Extract[#Headers],0)),LEN(INDEX(FPL_Fixtures_Extract[],MATCH($A188,FPL_Fixtures_Extract[[Player]:[Player]],0),MATCH(FPL_Combined[[#Headers],[Gameweek 01]],FPL_Fixtures_Extract[#Headers],0)))-4),Team_Key[[Full Name]:[Full Name]],0))&amp;RIGHT(INDEX(FPL_Fixtures_Extract[],MATCH($A188,FPL_Fixtures_Extract[[Player]:[Player]],0),MATCH(FPL_Combined[[#Headers],[Gameweek 01]],FPL_Fixtures_Extract[#Headers],0)),3))</f>
        <v>MUN(A) 0-1</v>
      </c>
      <c r="C188" t="str">
        <f ca="1">IF(RIGHT(FPL_Combined[[#Headers],[Gameweek 02]],2)&lt;$B$622,INDEX(FPL_Results_Extract[Gameweek 02],MATCH($A188,FPL_Results_Extract[[Player]:[Player]],0)),INDEX(Team_Key[[Abbreviation]:[Abbreviation]],MATCH(LEFT(INDEX(FPL_Fixtures_Extract[],MATCH($A188,FPL_Fixtures_Extract[[Player]:[Player]],0),MATCH(FPL_Combined[[#Headers],[Gameweek 02]],FPL_Fixtures_Extract[#Headers],0)),LEN(INDEX(FPL_Fixtures_Extract[],MATCH($A188,FPL_Fixtures_Extract[[Player]:[Player]],0),MATCH(FPL_Combined[[#Headers],[Gameweek 02]],FPL_Fixtures_Extract[#Headers],0)))-4),Team_Key[[Full Name]:[Full Name]],0))&amp;RIGHT(INDEX(FPL_Fixtures_Extract[],MATCH($A188,FPL_Fixtures_Extract[[Player]:[Player]],0),MATCH(FPL_Combined[[#Headers],[Gameweek 02]],FPL_Fixtures_Extract[#Headers],0)),3))</f>
        <v>STK(H) 2-2</v>
      </c>
      <c r="D188" t="str">
        <f ca="1">IF(RIGHT(FPL_Combined[[#Headers],[Gameweek 03]],2)&lt;$B$622,INDEX(FPL_Results_Extract[Gameweek 03],MATCH($A188,FPL_Results_Extract[[Player]:[Player]],0)),INDEX(Team_Key[[Abbreviation]:[Abbreviation]],MATCH(LEFT(INDEX(FPL_Fixtures_Extract[],MATCH($A188,FPL_Fixtures_Extract[[Player]:[Player]],0),MATCH(FPL_Combined[[#Headers],[Gameweek 03]],FPL_Fixtures_Extract[#Headers],0)),LEN(INDEX(FPL_Fixtures_Extract[],MATCH($A188,FPL_Fixtures_Extract[[Player]:[Player]],0),MATCH(FPL_Combined[[#Headers],[Gameweek 03]],FPL_Fixtures_Extract[#Headers],0)))-4),Team_Key[[Full Name]:[Full Name]],0))&amp;RIGHT(INDEX(FPL_Fixtures_Extract[],MATCH($A188,FPL_Fixtures_Extract[[Player]:[Player]],0),MATCH(FPL_Combined[[#Headers],[Gameweek 03]],FPL_Fixtures_Extract[#Headers],0)),3))</f>
        <v>LEI(A) 1-1</v>
      </c>
      <c r="E188" t="str">
        <f ca="1">IF(RIGHT(FPL_Combined[[#Headers],[Gameweek 04]],2)&lt;$B$622,INDEX(FPL_Results_Extract[Gameweek 04],MATCH($A188,FPL_Results_Extract[[Player]:[Player]],0)),INDEX(Team_Key[[Abbreviation]:[Abbreviation]],MATCH(LEFT(INDEX(FPL_Fixtures_Extract[],MATCH($A188,FPL_Fixtures_Extract[[Player]:[Player]],0),MATCH(FPL_Combined[[#Headers],[Gameweek 04]],FPL_Fixtures_Extract[#Headers],0)),LEN(INDEX(FPL_Fixtures_Extract[],MATCH($A188,FPL_Fixtures_Extract[[Player]:[Player]],0),MATCH(FPL_Combined[[#Headers],[Gameweek 04]],FPL_Fixtures_Extract[#Headers],0)))-4),Team_Key[[Full Name]:[Full Name]],0))&amp;RIGHT(INDEX(FPL_Fixtures_Extract[],MATCH($A188,FPL_Fixtures_Extract[[Player]:[Player]],0),MATCH(FPL_Combined[[#Headers],[Gameweek 04]],FPL_Fixtures_Extract[#Headers],0)),3))</f>
        <v>EVE(H) 0-0</v>
      </c>
      <c r="F188" t="str">
        <f ca="1">IF(RIGHT(FPL_Combined[[#Headers],[Gameweek 05]],2)&lt;$B$622,INDEX(FPL_Results_Extract[Gameweek 05],MATCH($A188,FPL_Results_Extract[[Player]:[Player]],0)),INDEX(Team_Key[[Abbreviation]:[Abbreviation]],MATCH(LEFT(INDEX(FPL_Fixtures_Extract[],MATCH($A188,FPL_Fixtures_Extract[[Player]:[Player]],0),MATCH(FPL_Combined[[#Headers],[Gameweek 05]],FPL_Fixtures_Extract[#Headers],0)),LEN(INDEX(FPL_Fixtures_Extract[],MATCH($A188,FPL_Fixtures_Extract[[Player]:[Player]],0),MATCH(FPL_Combined[[#Headers],[Gameweek 05]],FPL_Fixtures_Extract[#Headers],0)))-4),Team_Key[[Full Name]:[Full Name]],0))&amp;RIGHT(INDEX(FPL_Fixtures_Extract[],MATCH($A188,FPL_Fixtures_Extract[[Player]:[Player]],0),MATCH(FPL_Combined[[#Headers],[Gameweek 05]],FPL_Fixtures_Extract[#Headers],0)),3))</f>
        <v>SUN(A) 1-0</v>
      </c>
      <c r="G188" t="str">
        <f ca="1">IF(RIGHT(FPL_Combined[[#Headers],[Gameweek 06]],2)&lt;$B$622,INDEX(FPL_Results_Extract[Gameweek 06],MATCH($A188,FPL_Results_Extract[[Player]:[Player]],0)),INDEX(Team_Key[[Abbreviation]:[Abbreviation]],MATCH(LEFT(INDEX(FPL_Fixtures_Extract[],MATCH($A188,FPL_Fixtures_Extract[[Player]:[Player]],0),MATCH(FPL_Combined[[#Headers],[Gameweek 06]],FPL_Fixtures_Extract[#Headers],0)),LEN(INDEX(FPL_Fixtures_Extract[],MATCH($A188,FPL_Fixtures_Extract[[Player]:[Player]],0),MATCH(FPL_Combined[[#Headers],[Gameweek 06]],FPL_Fixtures_Extract[#Headers],0)))-4),Team_Key[[Full Name]:[Full Name]],0))&amp;RIGHT(INDEX(FPL_Fixtures_Extract[],MATCH($A188,FPL_Fixtures_Extract[[Player]:[Player]],0),MATCH(FPL_Combined[[#Headers],[Gameweek 06]],FPL_Fixtures_Extract[#Headers],0)),3))</f>
        <v>CRY(H) 1-0</v>
      </c>
      <c r="H188" t="str">
        <f ca="1">IF(RIGHT(FPL_Combined[[#Headers],[Gameweek 07]],2)&lt;$B$622,INDEX(FPL_Results_Extract[Gameweek 07],MATCH($A188,FPL_Results_Extract[[Player]:[Player]],0)),INDEX(Team_Key[[Abbreviation]:[Abbreviation]],MATCH(LEFT(INDEX(FPL_Fixtures_Extract[],MATCH($A188,FPL_Fixtures_Extract[[Player]:[Player]],0),MATCH(FPL_Combined[[#Headers],[Gameweek 07]],FPL_Fixtures_Extract[#Headers],0)),LEN(INDEX(FPL_Fixtures_Extract[],MATCH($A188,FPL_Fixtures_Extract[[Player]:[Player]],0),MATCH(FPL_Combined[[#Headers],[Gameweek 07]],FPL_Fixtures_Extract[#Headers],0)))-4),Team_Key[[Full Name]:[Full Name]],0))&amp;RIGHT(INDEX(FPL_Fixtures_Extract[],MATCH($A188,FPL_Fixtures_Extract[[Player]:[Player]],0),MATCH(FPL_Combined[[#Headers],[Gameweek 07]],FPL_Fixtures_Extract[#Headers],0)),3))</f>
        <v>MCI(H) 4-1</v>
      </c>
      <c r="I188" t="str">
        <f ca="1">IF(RIGHT(FPL_Combined[[#Headers],[Gameweek 08]],2)&lt;$B$622,INDEX(FPL_Results_Extract[Gameweek 08],MATCH($A188,FPL_Results_Extract[[Player]:[Player]],0)),INDEX(Team_Key[[Abbreviation]:[Abbreviation]],MATCH(LEFT(INDEX(FPL_Fixtures_Extract[],MATCH($A188,FPL_Fixtures_Extract[[Player]:[Player]],0),MATCH(FPL_Combined[[#Headers],[Gameweek 08]],FPL_Fixtures_Extract[#Headers],0)),LEN(INDEX(FPL_Fixtures_Extract[],MATCH($A188,FPL_Fixtures_Extract[[Player]:[Player]],0),MATCH(FPL_Combined[[#Headers],[Gameweek 08]],FPL_Fixtures_Extract[#Headers],0)))-4),Team_Key[[Full Name]:[Full Name]],0))&amp;RIGHT(INDEX(FPL_Fixtures_Extract[],MATCH($A188,FPL_Fixtures_Extract[[Player]:[Player]],0),MATCH(FPL_Combined[[#Headers],[Gameweek 08]],FPL_Fixtures_Extract[#Headers],0)),3))</f>
        <v>SWA(A) 2-2</v>
      </c>
      <c r="J188" t="str">
        <f ca="1">IF(RIGHT(FPL_Combined[[#Headers],[Gameweek 09]],2)&lt;$B$622,INDEX(FPL_Results_Extract[Gameweek 09],MATCH($A188,FPL_Results_Extract[[Player]:[Player]],0)),INDEX(Team_Key[[Abbreviation]:[Abbreviation]],MATCH(LEFT(INDEX(FPL_Fixtures_Extract[],MATCH($A188,FPL_Fixtures_Extract[[Player]:[Player]],0),MATCH(FPL_Combined[[#Headers],[Gameweek 09]],FPL_Fixtures_Extract[#Headers],0)),LEN(INDEX(FPL_Fixtures_Extract[],MATCH($A188,FPL_Fixtures_Extract[[Player]:[Player]],0),MATCH(FPL_Combined[[#Headers],[Gameweek 09]],FPL_Fixtures_Extract[#Headers],0)))-4),Team_Key[[Full Name]:[Full Name]],0))&amp;RIGHT(INDEX(FPL_Fixtures_Extract[],MATCH($A188,FPL_Fixtures_Extract[[Player]:[Player]],0),MATCH(FPL_Combined[[#Headers],[Gameweek 09]],FPL_Fixtures_Extract[#Headers],0)),3))</f>
        <v>LIV(H) 0-0</v>
      </c>
      <c r="K188" t="str">
        <f ca="1">IF(RIGHT(FPL_Combined[[#Headers],[Gameweek 10]],2)&lt;$B$622,INDEX(FPL_Results_Extract[Gameweek 10],MATCH($A188,FPL_Results_Extract[[Player]:[Player]],0)),INDEX(Team_Key[[Abbreviation]:[Abbreviation]],MATCH(LEFT(INDEX(FPL_Fixtures_Extract[],MATCH($A188,FPL_Fixtures_Extract[[Player]:[Player]],0),MATCH(FPL_Combined[[#Headers],[Gameweek 10]],FPL_Fixtures_Extract[#Headers],0)),LEN(INDEX(FPL_Fixtures_Extract[],MATCH($A188,FPL_Fixtures_Extract[[Player]:[Player]],0),MATCH(FPL_Combined[[#Headers],[Gameweek 10]],FPL_Fixtures_Extract[#Headers],0)))-4),Team_Key[[Full Name]:[Full Name]],0))&amp;RIGHT(INDEX(FPL_Fixtures_Extract[],MATCH($A188,FPL_Fixtures_Extract[[Player]:[Player]],0),MATCH(FPL_Combined[[#Headers],[Gameweek 10]],FPL_Fixtures_Extract[#Headers],0)),3))</f>
        <v>BOU(A) 5-1</v>
      </c>
      <c r="L188" t="str">
        <f ca="1">IF(RIGHT(FPL_Combined[[#Headers],[Gameweek 11]],2)&lt;$B$622,INDEX(FPL_Results_Extract[Gameweek 11],MATCH($A188,FPL_Results_Extract[[Player]:[Player]],0)),INDEX(Team_Key[[Abbreviation]:[Abbreviation]],MATCH(LEFT(INDEX(FPL_Fixtures_Extract[],MATCH($A188,FPL_Fixtures_Extract[[Player]:[Player]],0),MATCH(FPL_Combined[[#Headers],[Gameweek 11]],FPL_Fixtures_Extract[#Headers],0)),LEN(INDEX(FPL_Fixtures_Extract[],MATCH($A188,FPL_Fixtures_Extract[[Player]:[Player]],0),MATCH(FPL_Combined[[#Headers],[Gameweek 11]],FPL_Fixtures_Extract[#Headers],0)))-4),Team_Key[[Full Name]:[Full Name]],0))&amp;RIGHT(INDEX(FPL_Fixtures_Extract[],MATCH($A188,FPL_Fixtures_Extract[[Player]:[Player]],0),MATCH(FPL_Combined[[#Headers],[Gameweek 11]],FPL_Fixtures_Extract[#Headers],0)),3))</f>
        <v>AVL(H) 3-1</v>
      </c>
      <c r="M188" t="str">
        <f ca="1">IF(RIGHT(FPL_Combined[[#Headers],[Gameweek 12]],2)&lt;$B$622,INDEX(FPL_Results_Extract[Gameweek 12],MATCH($A188,FPL_Results_Extract[[Player]:[Player]],0)),INDEX(Team_Key[[Abbreviation]:[Abbreviation]],MATCH(LEFT(INDEX(FPL_Fixtures_Extract[],MATCH($A188,FPL_Fixtures_Extract[[Player]:[Player]],0),MATCH(FPL_Combined[[#Headers],[Gameweek 12]],FPL_Fixtures_Extract[#Headers],0)),LEN(INDEX(FPL_Fixtures_Extract[],MATCH($A188,FPL_Fixtures_Extract[[Player]:[Player]],0),MATCH(FPL_Combined[[#Headers],[Gameweek 12]],FPL_Fixtures_Extract[#Headers],0)))-4),Team_Key[[Full Name]:[Full Name]],0))&amp;RIGHT(INDEX(FPL_Fixtures_Extract[],MATCH($A188,FPL_Fixtures_Extract[[Player]:[Player]],0),MATCH(FPL_Combined[[#Headers],[Gameweek 12]],FPL_Fixtures_Extract[#Headers],0)),3))</f>
        <v>ARS(A) 1-1</v>
      </c>
      <c r="N188" t="str">
        <f ca="1">IF(RIGHT(FPL_Combined[[#Headers],[Gameweek 13]],2)&lt;$B$622,INDEX(FPL_Results_Extract[Gameweek 13],MATCH($A188,FPL_Results_Extract[[Player]:[Player]],0)),INDEX(Team_Key[[Abbreviation]:[Abbreviation]],MATCH(LEFT(INDEX(FPL_Fixtures_Extract[],MATCH($A188,FPL_Fixtures_Extract[[Player]:[Player]],0),MATCH(FPL_Combined[[#Headers],[Gameweek 13]],FPL_Fixtures_Extract[#Headers],0)),LEN(INDEX(FPL_Fixtures_Extract[],MATCH($A188,FPL_Fixtures_Extract[[Player]:[Player]],0),MATCH(FPL_Combined[[#Headers],[Gameweek 13]],FPL_Fixtures_Extract[#Headers],0)))-4),Team_Key[[Full Name]:[Full Name]],0))&amp;RIGHT(INDEX(FPL_Fixtures_Extract[],MATCH($A188,FPL_Fixtures_Extract[[Player]:[Player]],0),MATCH(FPL_Combined[[#Headers],[Gameweek 13]],FPL_Fixtures_Extract[#Headers],0)),3))</f>
        <v>WHU(H) 4-1</v>
      </c>
      <c r="O188" t="str">
        <f ca="1">IF(RIGHT(FPL_Combined[[#Headers],[Gameweek 14]],2)&lt;$B$622,INDEX(FPL_Results_Extract[Gameweek 14],MATCH($A188,FPL_Results_Extract[[Player]:[Player]],0)),INDEX(Team_Key[[Abbreviation]:[Abbreviation]],MATCH(LEFT(INDEX(FPL_Fixtures_Extract[],MATCH($A188,FPL_Fixtures_Extract[[Player]:[Player]],0),MATCH(FPL_Combined[[#Headers],[Gameweek 14]],FPL_Fixtures_Extract[#Headers],0)),LEN(INDEX(FPL_Fixtures_Extract[],MATCH($A188,FPL_Fixtures_Extract[[Player]:[Player]],0),MATCH(FPL_Combined[[#Headers],[Gameweek 14]],FPL_Fixtures_Extract[#Headers],0)))-4),Team_Key[[Full Name]:[Full Name]],0))&amp;RIGHT(INDEX(FPL_Fixtures_Extract[],MATCH($A188,FPL_Fixtures_Extract[[Player]:[Player]],0),MATCH(FPL_Combined[[#Headers],[Gameweek 14]],FPL_Fixtures_Extract[#Headers],0)),3))</f>
        <v>CHE(H) 0-0</v>
      </c>
      <c r="P188" t="str">
        <f ca="1">IF(RIGHT(FPL_Combined[[#Headers],[Gameweek 15]],2)&lt;$B$622,INDEX(FPL_Results_Extract[Gameweek 15],MATCH($A188,FPL_Results_Extract[[Player]:[Player]],0)),INDEX(Team_Key[[Abbreviation]:[Abbreviation]],MATCH(LEFT(INDEX(FPL_Fixtures_Extract[],MATCH($A188,FPL_Fixtures_Extract[[Player]:[Player]],0),MATCH(FPL_Combined[[#Headers],[Gameweek 15]],FPL_Fixtures_Extract[#Headers],0)),LEN(INDEX(FPL_Fixtures_Extract[],MATCH($A188,FPL_Fixtures_Extract[[Player]:[Player]],0),MATCH(FPL_Combined[[#Headers],[Gameweek 15]],FPL_Fixtures_Extract[#Headers],0)))-4),Team_Key[[Full Name]:[Full Name]],0))&amp;RIGHT(INDEX(FPL_Fixtures_Extract[],MATCH($A188,FPL_Fixtures_Extract[[Player]:[Player]],0),MATCH(FPL_Combined[[#Headers],[Gameweek 15]],FPL_Fixtures_Extract[#Headers],0)),3))</f>
        <v>WBA(A) 1-1</v>
      </c>
      <c r="Q188" t="str">
        <f ca="1">IF(RIGHT(FPL_Combined[[#Headers],[Gameweek 16]],2)&lt;$B$622,INDEX(FPL_Results_Extract[Gameweek 16],MATCH($A188,FPL_Results_Extract[[Player]:[Player]],0)),INDEX(Team_Key[[Abbreviation]:[Abbreviation]],MATCH(LEFT(INDEX(FPL_Fixtures_Extract[],MATCH($A188,FPL_Fixtures_Extract[[Player]:[Player]],0),MATCH(FPL_Combined[[#Headers],[Gameweek 16]],FPL_Fixtures_Extract[#Headers],0)),LEN(INDEX(FPL_Fixtures_Extract[],MATCH($A188,FPL_Fixtures_Extract[[Player]:[Player]],0),MATCH(FPL_Combined[[#Headers],[Gameweek 16]],FPL_Fixtures_Extract[#Headers],0)))-4),Team_Key[[Full Name]:[Full Name]],0))&amp;RIGHT(INDEX(FPL_Fixtures_Extract[],MATCH($A188,FPL_Fixtures_Extract[[Player]:[Player]],0),MATCH(FPL_Combined[[#Headers],[Gameweek 16]],FPL_Fixtures_Extract[#Headers],0)),3))</f>
        <v>NEW(H) 1-2</v>
      </c>
      <c r="R188" t="str">
        <f ca="1">IF(RIGHT(FPL_Combined[[#Headers],[Gameweek 17]],2)&lt;$B$622,INDEX(FPL_Results_Extract[Gameweek 17],MATCH($A188,FPL_Results_Extract[[Player]:[Player]],0)),INDEX(Team_Key[[Abbreviation]:[Abbreviation]],MATCH(LEFT(INDEX(FPL_Fixtures_Extract[],MATCH($A188,FPL_Fixtures_Extract[[Player]:[Player]],0),MATCH(FPL_Combined[[#Headers],[Gameweek 17]],FPL_Fixtures_Extract[#Headers],0)),LEN(INDEX(FPL_Fixtures_Extract[],MATCH($A188,FPL_Fixtures_Extract[[Player]:[Player]],0),MATCH(FPL_Combined[[#Headers],[Gameweek 17]],FPL_Fixtures_Extract[#Headers],0)))-4),Team_Key[[Full Name]:[Full Name]],0))&amp;RIGHT(INDEX(FPL_Fixtures_Extract[],MATCH($A188,FPL_Fixtures_Extract[[Player]:[Player]],0),MATCH(FPL_Combined[[#Headers],[Gameweek 17]],FPL_Fixtures_Extract[#Headers],0)),3))</f>
        <v>SOU(A) 2-0</v>
      </c>
      <c r="S188" t="str">
        <f ca="1">IF(RIGHT(FPL_Combined[[#Headers],[Gameweek 18]],2)&lt;$B$622,INDEX(FPL_Results_Extract[Gameweek 18],MATCH($A188,FPL_Results_Extract[[Player]:[Player]],0)),INDEX(Team_Key[[Abbreviation]:[Abbreviation]],MATCH(LEFT(INDEX(FPL_Fixtures_Extract[],MATCH($A188,FPL_Fixtures_Extract[[Player]:[Player]],0),MATCH(FPL_Combined[[#Headers],[Gameweek 18]],FPL_Fixtures_Extract[#Headers],0)),LEN(INDEX(FPL_Fixtures_Extract[],MATCH($A188,FPL_Fixtures_Extract[[Player]:[Player]],0),MATCH(FPL_Combined[[#Headers],[Gameweek 18]],FPL_Fixtures_Extract[#Headers],0)))-4),Team_Key[[Full Name]:[Full Name]],0))&amp;RIGHT(INDEX(FPL_Fixtures_Extract[],MATCH($A188,FPL_Fixtures_Extract[[Player]:[Player]],0),MATCH(FPL_Combined[[#Headers],[Gameweek 18]],FPL_Fixtures_Extract[#Headers],0)),3))</f>
        <v>NOR(H) 3-0</v>
      </c>
      <c r="T188" t="str">
        <f ca="1">IF(RIGHT(FPL_Combined[[#Headers],[Gameweek 19]],2)&lt;$B$622,INDEX(FPL_Results_Extract[Gameweek 19],MATCH($A188,FPL_Results_Extract[[Player]:[Player]],0)),INDEX(Team_Key[[Abbreviation]:[Abbreviation]],MATCH(LEFT(INDEX(FPL_Fixtures_Extract[],MATCH($A188,FPL_Fixtures_Extract[[Player]:[Player]],0),MATCH(FPL_Combined[[#Headers],[Gameweek 19]],FPL_Fixtures_Extract[#Headers],0)),LEN(INDEX(FPL_Fixtures_Extract[],MATCH($A188,FPL_Fixtures_Extract[[Player]:[Player]],0),MATCH(FPL_Combined[[#Headers],[Gameweek 19]],FPL_Fixtures_Extract[#Headers],0)))-4),Team_Key[[Full Name]:[Full Name]],0))&amp;RIGHT(INDEX(FPL_Fixtures_Extract[],MATCH($A188,FPL_Fixtures_Extract[[Player]:[Player]],0),MATCH(FPL_Combined[[#Headers],[Gameweek 19]],FPL_Fixtures_Extract[#Headers],0)),3))</f>
        <v>WAT(A) 2-1</v>
      </c>
      <c r="U188" t="str">
        <f ca="1">IF(RIGHT(FPL_Combined[[#Headers],[Gameweek 20]],2)&lt;$B$622,INDEX(FPL_Results_Extract[Gameweek 20],MATCH($A188,FPL_Results_Extract[[Player]:[Player]],0)),INDEX(Team_Key[[Abbreviation]:[Abbreviation]],MATCH(LEFT(INDEX(FPL_Fixtures_Extract[],MATCH($A188,FPL_Fixtures_Extract[[Player]:[Player]],0),MATCH(FPL_Combined[[#Headers],[Gameweek 20]],FPL_Fixtures_Extract[#Headers],0)),LEN(INDEX(FPL_Fixtures_Extract[],MATCH($A188,FPL_Fixtures_Extract[[Player]:[Player]],0),MATCH(FPL_Combined[[#Headers],[Gameweek 20]],FPL_Fixtures_Extract[#Headers],0)))-4),Team_Key[[Full Name]:[Full Name]],0))&amp;RIGHT(INDEX(FPL_Fixtures_Extract[],MATCH($A188,FPL_Fixtures_Extract[[Player]:[Player]],0),MATCH(FPL_Combined[[#Headers],[Gameweek 20]],FPL_Fixtures_Extract[#Headers],0)),3))</f>
        <v>EVE(A) 1-1</v>
      </c>
      <c r="V188" t="str">
        <f ca="1">IF(RIGHT(FPL_Combined[[#Headers],[Gameweek 21]],2)&lt;$B$622,INDEX(FPL_Results_Extract[Gameweek 21],MATCH($A188,FPL_Results_Extract[[Player]:[Player]],0)),INDEX(Team_Key[[Abbreviation]:[Abbreviation]],MATCH(LEFT(INDEX(FPL_Fixtures_Extract[],MATCH($A188,FPL_Fixtures_Extract[[Player]:[Player]],0),MATCH(FPL_Combined[[#Headers],[Gameweek 21]],FPL_Fixtures_Extract[#Headers],0)),LEN(INDEX(FPL_Fixtures_Extract[],MATCH($A188,FPL_Fixtures_Extract[[Player]:[Player]],0),MATCH(FPL_Combined[[#Headers],[Gameweek 21]],FPL_Fixtures_Extract[#Headers],0)))-4),Team_Key[[Full Name]:[Full Name]],0))&amp;RIGHT(INDEX(FPL_Fixtures_Extract[],MATCH($A188,FPL_Fixtures_Extract[[Player]:[Player]],0),MATCH(FPL_Combined[[#Headers],[Gameweek 21]],FPL_Fixtures_Extract[#Headers],0)),3))</f>
        <v>LEI(H) 0-1</v>
      </c>
      <c r="W188" t="str">
        <f ca="1">IF(RIGHT(FPL_Combined[[#Headers],[Gameweek 22]],2)&lt;$B$622,INDEX(FPL_Results_Extract[Gameweek 22],MATCH($A188,FPL_Results_Extract[[Player]:[Player]],0)),INDEX(Team_Key[[Abbreviation]:[Abbreviation]],MATCH(LEFT(INDEX(FPL_Fixtures_Extract[],MATCH($A188,FPL_Fixtures_Extract[[Player]:[Player]],0),MATCH(FPL_Combined[[#Headers],[Gameweek 22]],FPL_Fixtures_Extract[#Headers],0)),LEN(INDEX(FPL_Fixtures_Extract[],MATCH($A188,FPL_Fixtures_Extract[[Player]:[Player]],0),MATCH(FPL_Combined[[#Headers],[Gameweek 22]],FPL_Fixtures_Extract[#Headers],0)))-4),Team_Key[[Full Name]:[Full Name]],0))&amp;RIGHT(INDEX(FPL_Fixtures_Extract[],MATCH($A188,FPL_Fixtures_Extract[[Player]:[Player]],0),MATCH(FPL_Combined[[#Headers],[Gameweek 22]],FPL_Fixtures_Extract[#Headers],0)),3))</f>
        <v>SUN(H) 4-1</v>
      </c>
      <c r="X188" t="str">
        <f ca="1">IF(RIGHT(FPL_Combined[[#Headers],[Gameweek 23]],2)&lt;$B$622,INDEX(FPL_Results_Extract[Gameweek 23],MATCH($A188,FPL_Results_Extract[[Player]:[Player]],0)),INDEX(Team_Key[[Abbreviation]:[Abbreviation]],MATCH(LEFT(INDEX(FPL_Fixtures_Extract[],MATCH($A188,FPL_Fixtures_Extract[[Player]:[Player]],0),MATCH(FPL_Combined[[#Headers],[Gameweek 23]],FPL_Fixtures_Extract[#Headers],0)),LEN(INDEX(FPL_Fixtures_Extract[],MATCH($A188,FPL_Fixtures_Extract[[Player]:[Player]],0),MATCH(FPL_Combined[[#Headers],[Gameweek 23]],FPL_Fixtures_Extract[#Headers],0)))-4),Team_Key[[Full Name]:[Full Name]],0))&amp;RIGHT(INDEX(FPL_Fixtures_Extract[],MATCH($A188,FPL_Fixtures_Extract[[Player]:[Player]],0),MATCH(FPL_Combined[[#Headers],[Gameweek 23]],FPL_Fixtures_Extract[#Headers],0)),3))</f>
        <v>CRY(A) 3-1</v>
      </c>
      <c r="Y188" t="str">
        <f ca="1">IF(RIGHT(FPL_Combined[[#Headers],[Gameweek 24]],2)&lt;$B$622,INDEX(FPL_Results_Extract[Team],MATCH($A188,FPL_Results_Extract[[Player]:[Player]],0)),INDEX(Team_Key[[Abbreviation]:[Abbreviation]],MATCH(LEFT(INDEX(FPL_Fixtures_Extract[],MATCH($A188,FPL_Fixtures_Extract[[Player]:[Player]],0),MATCH(FPL_Combined[[#Headers],[Gameweek 24]],FPL_Fixtures_Extract[#Headers],0)),LEN(INDEX(FPL_Fixtures_Extract[],MATCH($A188,FPL_Fixtures_Extract[[Player]:[Player]],0),MATCH(FPL_Combined[[#Headers],[Gameweek 24]],FPL_Fixtures_Extract[#Headers],0)))-4),Team_Key[[Full Name]:[Full Name]],0))&amp;RIGHT(INDEX(FPL_Fixtures_Extract[],MATCH($A188,FPL_Fixtures_Extract[[Player]:[Player]],0),MATCH(FPL_Combined[[#Headers],[Gameweek 24]],FPL_Fixtures_Extract[#Headers],0)),3))</f>
        <v>TOT</v>
      </c>
      <c r="Z188" t="str">
        <f ca="1">IF(RIGHT(FPL_Combined[[#Headers],[Gameweek 25]],2)&lt;$B$622,INDEX(FPL_Results_Extract[Player],MATCH($A188,FPL_Results_Extract[[Player]:[Player]],0)),INDEX(Team_Key[[Abbreviation]:[Abbreviation]],MATCH(LEFT(INDEX(FPL_Fixtures_Extract[],MATCH($A188,FPL_Fixtures_Extract[[Player]:[Player]],0),MATCH(FPL_Combined[[#Headers],[Gameweek 25]],FPL_Fixtures_Extract[#Headers],0)),LEN(INDEX(FPL_Fixtures_Extract[],MATCH($A188,FPL_Fixtures_Extract[[Player]:[Player]],0),MATCH(FPL_Combined[[#Headers],[Gameweek 25]],FPL_Fixtures_Extract[#Headers],0)))-4),Team_Key[[Full Name]:[Full Name]],0))&amp;RIGHT(INDEX(FPL_Fixtures_Extract[],MATCH($A188,FPL_Fixtures_Extract[[Player]:[Player]],0),MATCH(FPL_Combined[[#Headers],[Gameweek 25]],FPL_Fixtures_Extract[#Headers],0)),3))</f>
        <v>Eriksen</v>
      </c>
      <c r="AA188" t="str">
        <f ca="1">IF(RIGHT(FPL_Combined[[#Headers],[Gameweek 26]],2)&lt;$B$622,INDEX(FPL_Results_Extract[Gameweek 01],MATCH($A188,FPL_Results_Extract[[Player]:[Player]],0)),INDEX(Team_Key[[Abbreviation]:[Abbreviation]],MATCH(LEFT(INDEX(FPL_Fixtures_Extract[],MATCH($A188,FPL_Fixtures_Extract[[Player]:[Player]],0),MATCH(FPL_Combined[[#Headers],[Gameweek 26]],FPL_Fixtures_Extract[#Headers],0)),LEN(INDEX(FPL_Fixtures_Extract[],MATCH($A188,FPL_Fixtures_Extract[[Player]:[Player]],0),MATCH(FPL_Combined[[#Headers],[Gameweek 26]],FPL_Fixtures_Extract[#Headers],0)))-4),Team_Key[[Full Name]:[Full Name]],0))&amp;RIGHT(INDEX(FPL_Fixtures_Extract[],MATCH($A188,FPL_Fixtures_Extract[[Player]:[Player]],0),MATCH(FPL_Combined[[#Headers],[Gameweek 26]],FPL_Fixtures_Extract[#Headers],0)),3))</f>
        <v>MUN(A) 0-1</v>
      </c>
      <c r="AB188" t="str">
        <f ca="1">IF(RIGHT(FPL_Combined[[#Headers],[Gameweek 27]],2)&lt;$B$622,INDEX(FPL_Results_Extract[Gameweek 02],MATCH($A188,FPL_Results_Extract[[Player]:[Player]],0)),INDEX(Team_Key[[Abbreviation]:[Abbreviation]],MATCH(LEFT(INDEX(FPL_Fixtures_Extract[],MATCH($A188,FPL_Fixtures_Extract[[Player]:[Player]],0),MATCH(FPL_Combined[[#Headers],[Gameweek 27]],FPL_Fixtures_Extract[#Headers],0)),LEN(INDEX(FPL_Fixtures_Extract[],MATCH($A188,FPL_Fixtures_Extract[[Player]:[Player]],0),MATCH(FPL_Combined[[#Headers],[Gameweek 27]],FPL_Fixtures_Extract[#Headers],0)))-4),Team_Key[[Full Name]:[Full Name]],0))&amp;RIGHT(INDEX(FPL_Fixtures_Extract[],MATCH($A188,FPL_Fixtures_Extract[[Player]:[Player]],0),MATCH(FPL_Combined[[#Headers],[Gameweek 27]],FPL_Fixtures_Extract[#Headers],0)),3))</f>
        <v>STK(H) 2-2</v>
      </c>
      <c r="AC188" t="str">
        <f ca="1">IF(RIGHT(FPL_Combined[[#Headers],[Gameweek 28]],2)&lt;$B$622,INDEX(FPL_Results_Extract[Gameweek 03],MATCH($A188,FPL_Results_Extract[[Player]:[Player]],0)),INDEX(Team_Key[[Abbreviation]:[Abbreviation]],MATCH(LEFT(INDEX(FPL_Fixtures_Extract[],MATCH($A188,FPL_Fixtures_Extract[[Player]:[Player]],0),MATCH(FPL_Combined[[#Headers],[Gameweek 28]],FPL_Fixtures_Extract[#Headers],0)),LEN(INDEX(FPL_Fixtures_Extract[],MATCH($A188,FPL_Fixtures_Extract[[Player]:[Player]],0),MATCH(FPL_Combined[[#Headers],[Gameweek 28]],FPL_Fixtures_Extract[#Headers],0)))-4),Team_Key[[Full Name]:[Full Name]],0))&amp;RIGHT(INDEX(FPL_Fixtures_Extract[],MATCH($A188,FPL_Fixtures_Extract[[Player]:[Player]],0),MATCH(FPL_Combined[[#Headers],[Gameweek 28]],FPL_Fixtures_Extract[#Headers],0)),3))</f>
        <v>LEI(A) 1-1</v>
      </c>
      <c r="AD188" t="str">
        <f ca="1">IF(RIGHT(FPL_Combined[[#Headers],[Gameweek 29]],2)&lt;$B$622,INDEX(FPL_Results_Extract[Gameweek 04],MATCH($A188,FPL_Results_Extract[[Player]:[Player]],0)),INDEX(Team_Key[[Abbreviation]:[Abbreviation]],MATCH(LEFT(INDEX(FPL_Fixtures_Extract[],MATCH($A188,FPL_Fixtures_Extract[[Player]:[Player]],0),MATCH(FPL_Combined[[#Headers],[Gameweek 29]],FPL_Fixtures_Extract[#Headers],0)),LEN(INDEX(FPL_Fixtures_Extract[],MATCH($A188,FPL_Fixtures_Extract[[Player]:[Player]],0),MATCH(FPL_Combined[[#Headers],[Gameweek 29]],FPL_Fixtures_Extract[#Headers],0)))-4),Team_Key[[Full Name]:[Full Name]],0))&amp;RIGHT(INDEX(FPL_Fixtures_Extract[],MATCH($A188,FPL_Fixtures_Extract[[Player]:[Player]],0),MATCH(FPL_Combined[[#Headers],[Gameweek 29]],FPL_Fixtures_Extract[#Headers],0)),3))</f>
        <v>AVL(A)</v>
      </c>
      <c r="AE188" t="str">
        <f ca="1">IF(RIGHT(FPL_Combined[[#Headers],[Gameweek 30]],2)&lt;$B$622,INDEX(FPL_Results_Extract[Gameweek 05],MATCH($A188,FPL_Results_Extract[[Player]:[Player]],0)),INDEX(Team_Key[[Abbreviation]:[Abbreviation]],MATCH(LEFT(INDEX(FPL_Fixtures_Extract[],MATCH($A188,FPL_Fixtures_Extract[[Player]:[Player]],0),MATCH(FPL_Combined[[#Headers],[Gameweek 30]],FPL_Fixtures_Extract[#Headers],0)),LEN(INDEX(FPL_Fixtures_Extract[],MATCH($A188,FPL_Fixtures_Extract[[Player]:[Player]],0),MATCH(FPL_Combined[[#Headers],[Gameweek 30]],FPL_Fixtures_Extract[#Headers],0)))-4),Team_Key[[Full Name]:[Full Name]],0))&amp;RIGHT(INDEX(FPL_Fixtures_Extract[],MATCH($A188,FPL_Fixtures_Extract[[Player]:[Player]],0),MATCH(FPL_Combined[[#Headers],[Gameweek 30]],FPL_Fixtures_Extract[#Headers],0)),3))</f>
        <v>BOU(H)</v>
      </c>
      <c r="AF188" t="str">
        <f ca="1">IF(RIGHT(FPL_Combined[[#Headers],[Gameweek 31]],2)&lt;$B$622,INDEX(FPL_Results_Extract[Gameweek 06],MATCH($A188,FPL_Results_Extract[[Player]:[Player]],0)),INDEX(Team_Key[[Abbreviation]:[Abbreviation]],MATCH(LEFT(INDEX(FPL_Fixtures_Extract[],MATCH($A188,FPL_Fixtures_Extract[[Player]:[Player]],0),MATCH(FPL_Combined[[#Headers],[Gameweek 31]],FPL_Fixtures_Extract[#Headers],0)),LEN(INDEX(FPL_Fixtures_Extract[],MATCH($A188,FPL_Fixtures_Extract[[Player]:[Player]],0),MATCH(FPL_Combined[[#Headers],[Gameweek 31]],FPL_Fixtures_Extract[#Headers],0)))-4),Team_Key[[Full Name]:[Full Name]],0))&amp;RIGHT(INDEX(FPL_Fixtures_Extract[],MATCH($A188,FPL_Fixtures_Extract[[Player]:[Player]],0),MATCH(FPL_Combined[[#Headers],[Gameweek 31]],FPL_Fixtures_Extract[#Headers],0)),3))</f>
        <v>LIV(A)</v>
      </c>
      <c r="AG188" t="str">
        <f ca="1">IF(RIGHT(FPL_Combined[[#Headers],[Gameweek 32]],2)&lt;$B$622,INDEX(FPL_Results_Extract[Gameweek 07],MATCH($A188,FPL_Results_Extract[[Player]:[Player]],0)),INDEX(Team_Key[[Abbreviation]:[Abbreviation]],MATCH(LEFT(INDEX(FPL_Fixtures_Extract[],MATCH($A188,FPL_Fixtures_Extract[[Player]:[Player]],0),MATCH(FPL_Combined[[#Headers],[Gameweek 32]],FPL_Fixtures_Extract[#Headers],0)),LEN(INDEX(FPL_Fixtures_Extract[],MATCH($A188,FPL_Fixtures_Extract[[Player]:[Player]],0),MATCH(FPL_Combined[[#Headers],[Gameweek 32]],FPL_Fixtures_Extract[#Headers],0)))-4),Team_Key[[Full Name]:[Full Name]],0))&amp;RIGHT(INDEX(FPL_Fixtures_Extract[],MATCH($A188,FPL_Fixtures_Extract[[Player]:[Player]],0),MATCH(FPL_Combined[[#Headers],[Gameweek 32]],FPL_Fixtures_Extract[#Headers],0)),3))</f>
        <v>MUN(H)</v>
      </c>
      <c r="AH188" t="str">
        <f ca="1">IF(RIGHT(FPL_Combined[[#Headers],[Gameweek 33]],2)&lt;$B$622,INDEX(FPL_Results_Extract[Gameweek 08],MATCH($A188,FPL_Results_Extract[[Player]:[Player]],0)),INDEX(Team_Key[[Abbreviation]:[Abbreviation]],MATCH(LEFT(INDEX(FPL_Fixtures_Extract[],MATCH($A188,FPL_Fixtures_Extract[[Player]:[Player]],0),MATCH(FPL_Combined[[#Headers],[Gameweek 33]],FPL_Fixtures_Extract[#Headers],0)),LEN(INDEX(FPL_Fixtures_Extract[],MATCH($A188,FPL_Fixtures_Extract[[Player]:[Player]],0),MATCH(FPL_Combined[[#Headers],[Gameweek 33]],FPL_Fixtures_Extract[#Headers],0)))-4),Team_Key[[Full Name]:[Full Name]],0))&amp;RIGHT(INDEX(FPL_Fixtures_Extract[],MATCH($A188,FPL_Fixtures_Extract[[Player]:[Player]],0),MATCH(FPL_Combined[[#Headers],[Gameweek 33]],FPL_Fixtures_Extract[#Headers],0)),3))</f>
        <v>STK(A)</v>
      </c>
      <c r="AI188" t="str">
        <f ca="1">IF(RIGHT(FPL_Combined[[#Headers],[Gameweek 34]],2)&lt;$B$622,INDEX(FPL_Results_Extract[Gameweek 09],MATCH($A188,FPL_Results_Extract[[Player]:[Player]],0)),INDEX(Team_Key[[Abbreviation]:[Abbreviation]],MATCH(LEFT(INDEX(FPL_Fixtures_Extract[],MATCH($A188,FPL_Fixtures_Extract[[Player]:[Player]],0),MATCH(FPL_Combined[[#Headers],[Gameweek 34]],FPL_Fixtures_Extract[#Headers],0)),LEN(INDEX(FPL_Fixtures_Extract[],MATCH($A188,FPL_Fixtures_Extract[[Player]:[Player]],0),MATCH(FPL_Combined[[#Headers],[Gameweek 34]],FPL_Fixtures_Extract[#Headers],0)))-4),Team_Key[[Full Name]:[Full Name]],0))&amp;RIGHT(INDEX(FPL_Fixtures_Extract[],MATCH($A188,FPL_Fixtures_Extract[[Player]:[Player]],0),MATCH(FPL_Combined[[#Headers],[Gameweek 34]],FPL_Fixtures_Extract[#Headers],0)),3))</f>
        <v>WBA(H)</v>
      </c>
      <c r="AJ188" t="str">
        <f ca="1">IF(RIGHT(FPL_Combined[[#Headers],[Gameweek 35]],2)&lt;$B$622,INDEX(FPL_Results_Extract[Gameweek 10],MATCH($A188,FPL_Results_Extract[[Player]:[Player]],0)),INDEX(Team_Key[[Abbreviation]:[Abbreviation]],MATCH(LEFT(INDEX(FPL_Fixtures_Extract[],MATCH($A188,FPL_Fixtures_Extract[[Player]:[Player]],0),MATCH(FPL_Combined[[#Headers],[Gameweek 35]],FPL_Fixtures_Extract[#Headers],0)),LEN(INDEX(FPL_Fixtures_Extract[],MATCH($A188,FPL_Fixtures_Extract[[Player]:[Player]],0),MATCH(FPL_Combined[[#Headers],[Gameweek 35]],FPL_Fixtures_Extract[#Headers],0)))-4),Team_Key[[Full Name]:[Full Name]],0))&amp;RIGHT(INDEX(FPL_Fixtures_Extract[],MATCH($A188,FPL_Fixtures_Extract[[Player]:[Player]],0),MATCH(FPL_Combined[[#Headers],[Gameweek 35]],FPL_Fixtures_Extract[#Headers],0)),3))</f>
        <v>CHE(A)</v>
      </c>
      <c r="AK188" t="str">
        <f ca="1">IF(RIGHT(FPL_Combined[[#Headers],[Gameweek 36]],2)&lt;$B$622,INDEX(FPL_Results_Extract[Gameweek 11],MATCH($A188,FPL_Results_Extract[[Player]:[Player]],0)),INDEX(Team_Key[[Abbreviation]:[Abbreviation]],MATCH(LEFT(INDEX(FPL_Fixtures_Extract[],MATCH($A188,FPL_Fixtures_Extract[[Player]:[Player]],0),MATCH(FPL_Combined[[#Headers],[Gameweek 36]],FPL_Fixtures_Extract[#Headers],0)),LEN(INDEX(FPL_Fixtures_Extract[],MATCH($A188,FPL_Fixtures_Extract[[Player]:[Player]],0),MATCH(FPL_Combined[[#Headers],[Gameweek 36]],FPL_Fixtures_Extract[#Headers],0)))-4),Team_Key[[Full Name]:[Full Name]],0))&amp;RIGHT(INDEX(FPL_Fixtures_Extract[],MATCH($A188,FPL_Fixtures_Extract[[Player]:[Player]],0),MATCH(FPL_Combined[[#Headers],[Gameweek 36]],FPL_Fixtures_Extract[#Headers],0)),3))</f>
        <v>SOU(H)</v>
      </c>
      <c r="AL188" t="str">
        <f ca="1">IF(RIGHT(FPL_Combined[[#Headers],[Gameweek 37]],2)&lt;$B$622,INDEX(FPL_Results_Extract[Gameweek 12],MATCH($A188,FPL_Results_Extract[[Player]:[Player]],0)),INDEX(Team_Key[[Abbreviation]:[Abbreviation]],MATCH(LEFT(INDEX(FPL_Fixtures_Extract[],MATCH($A188,FPL_Fixtures_Extract[[Player]:[Player]],0),MATCH(FPL_Combined[[#Headers],[Gameweek 37]],FPL_Fixtures_Extract[#Headers],0)),LEN(INDEX(FPL_Fixtures_Extract[],MATCH($A188,FPL_Fixtures_Extract[[Player]:[Player]],0),MATCH(FPL_Combined[[#Headers],[Gameweek 37]],FPL_Fixtures_Extract[#Headers],0)))-4),Team_Key[[Full Name]:[Full Name]],0))&amp;RIGHT(INDEX(FPL_Fixtures_Extract[],MATCH($A188,FPL_Fixtures_Extract[[Player]:[Player]],0),MATCH(FPL_Combined[[#Headers],[Gameweek 37]],FPL_Fixtures_Extract[#Headers],0)),3))</f>
        <v>NEW(A)</v>
      </c>
      <c r="AM188" t="e">
        <f ca="1">IF(RIGHT(FPL_Combined[[#Headers],[Gameweek 38]],2)&lt;$B$622,INDEX(FPL_Results_Extract[Gameweek 13],MATCH($A188,FPL_Results_Extract[[Player]:[Player]],0)),INDEX(Team_Key[[Abbreviation]:[Abbreviation]],MATCH(LEFT(INDEX(FPL_Fixtures_Extract[],MATCH($A188,FPL_Fixtures_Extract[[Player]:[Player]],0),MATCH(FPL_Combined[[#Headers],[Gameweek 38]],FPL_Fixtures_Extract[#Headers],0)),LEN(INDEX(FPL_Fixtures_Extract[],MATCH($A188,FPL_Fixtures_Extract[[Player]:[Player]],0),MATCH(FPL_Combined[[#Headers],[Gameweek 38]],FPL_Fixtures_Extract[#Headers],0)))-4),Team_Key[[Full Name]:[Full Name]],0))&amp;RIGHT(INDEX(FPL_Fixtures_Extract[],MATCH($A188,FPL_Fixtures_Extract[[Player]:[Player]],0),MATCH(FPL_Combined[[#Headers],[Gameweek 38]],FPL_Fixtures_Extract[#Headers],0)),3))</f>
        <v>#VALUE!</v>
      </c>
    </row>
    <row r="189" spans="1:39" x14ac:dyDescent="0.45">
      <c r="A189" t="s">
        <v>650</v>
      </c>
      <c r="B189" t="str">
        <f ca="1">IF(RIGHT(FPL_Combined[[#Headers],[Gameweek 01]],2)&lt;$B$622,INDEX(FPL_Results_Extract[Gameweek 01],MATCH($A189,FPL_Results_Extract[[Player]:[Player]],0)),INDEX(Team_Key[[Abbreviation]:[Abbreviation]],MATCH(LEFT(INDEX(FPL_Fixtures_Extract[],MATCH($A189,FPL_Fixtures_Extract[[Player]:[Player]],0),MATCH(FPL_Combined[[#Headers],[Gameweek 01]],FPL_Fixtures_Extract[#Headers],0)),LEN(INDEX(FPL_Fixtures_Extract[],MATCH($A189,FPL_Fixtures_Extract[[Player]:[Player]],0),MATCH(FPL_Combined[[#Headers],[Gameweek 01]],FPL_Fixtures_Extract[#Headers],0)))-4),Team_Key[[Full Name]:[Full Name]],0))&amp;RIGHT(INDEX(FPL_Fixtures_Extract[],MATCH($A189,FPL_Fixtures_Extract[[Player]:[Player]],0),MATCH(FPL_Combined[[#Headers],[Gameweek 01]],FPL_Fixtures_Extract[#Headers],0)),3))</f>
        <v>N/A</v>
      </c>
      <c r="C189" t="str">
        <f ca="1">IF(RIGHT(FPL_Combined[[#Headers],[Gameweek 02]],2)&lt;$B$622,INDEX(FPL_Results_Extract[Gameweek 02],MATCH($A189,FPL_Results_Extract[[Player]:[Player]],0)),INDEX(Team_Key[[Abbreviation]:[Abbreviation]],MATCH(LEFT(INDEX(FPL_Fixtures_Extract[],MATCH($A189,FPL_Fixtures_Extract[[Player]:[Player]],0),MATCH(FPL_Combined[[#Headers],[Gameweek 02]],FPL_Fixtures_Extract[#Headers],0)),LEN(INDEX(FPL_Fixtures_Extract[],MATCH($A189,FPL_Fixtures_Extract[[Player]:[Player]],0),MATCH(FPL_Combined[[#Headers],[Gameweek 02]],FPL_Fixtures_Extract[#Headers],0)))-4),Team_Key[[Full Name]:[Full Name]],0))&amp;RIGHT(INDEX(FPL_Fixtures_Extract[],MATCH($A189,FPL_Fixtures_Extract[[Player]:[Player]],0),MATCH(FPL_Combined[[#Headers],[Gameweek 02]],FPL_Fixtures_Extract[#Headers],0)),3))</f>
        <v>N/A</v>
      </c>
      <c r="D189" t="str">
        <f ca="1">IF(RIGHT(FPL_Combined[[#Headers],[Gameweek 03]],2)&lt;$B$622,INDEX(FPL_Results_Extract[Gameweek 03],MATCH($A189,FPL_Results_Extract[[Player]:[Player]],0)),INDEX(Team_Key[[Abbreviation]:[Abbreviation]],MATCH(LEFT(INDEX(FPL_Fixtures_Extract[],MATCH($A189,FPL_Fixtures_Extract[[Player]:[Player]],0),MATCH(FPL_Combined[[#Headers],[Gameweek 03]],FPL_Fixtures_Extract[#Headers],0)),LEN(INDEX(FPL_Fixtures_Extract[],MATCH($A189,FPL_Fixtures_Extract[[Player]:[Player]],0),MATCH(FPL_Combined[[#Headers],[Gameweek 03]],FPL_Fixtures_Extract[#Headers],0)))-4),Team_Key[[Full Name]:[Full Name]],0))&amp;RIGHT(INDEX(FPL_Fixtures_Extract[],MATCH($A189,FPL_Fixtures_Extract[[Player]:[Player]],0),MATCH(FPL_Combined[[#Headers],[Gameweek 03]],FPL_Fixtures_Extract[#Headers],0)),3))</f>
        <v>N/A</v>
      </c>
      <c r="E189" t="str">
        <f ca="1">IF(RIGHT(FPL_Combined[[#Headers],[Gameweek 04]],2)&lt;$B$622,INDEX(FPL_Results_Extract[Gameweek 04],MATCH($A189,FPL_Results_Extract[[Player]:[Player]],0)),INDEX(Team_Key[[Abbreviation]:[Abbreviation]],MATCH(LEFT(INDEX(FPL_Fixtures_Extract[],MATCH($A189,FPL_Fixtures_Extract[[Player]:[Player]],0),MATCH(FPL_Combined[[#Headers],[Gameweek 04]],FPL_Fixtures_Extract[#Headers],0)),LEN(INDEX(FPL_Fixtures_Extract[],MATCH($A189,FPL_Fixtures_Extract[[Player]:[Player]],0),MATCH(FPL_Combined[[#Headers],[Gameweek 04]],FPL_Fixtures_Extract[#Headers],0)))-4),Team_Key[[Full Name]:[Full Name]],0))&amp;RIGHT(INDEX(FPL_Fixtures_Extract[],MATCH($A189,FPL_Fixtures_Extract[[Player]:[Player]],0),MATCH(FPL_Combined[[#Headers],[Gameweek 04]],FPL_Fixtures_Extract[#Headers],0)),3))</f>
        <v>N/A</v>
      </c>
      <c r="F189" t="str">
        <f ca="1">IF(RIGHT(FPL_Combined[[#Headers],[Gameweek 05]],2)&lt;$B$622,INDEX(FPL_Results_Extract[Gameweek 05],MATCH($A189,FPL_Results_Extract[[Player]:[Player]],0)),INDEX(Team_Key[[Abbreviation]:[Abbreviation]],MATCH(LEFT(INDEX(FPL_Fixtures_Extract[],MATCH($A189,FPL_Fixtures_Extract[[Player]:[Player]],0),MATCH(FPL_Combined[[#Headers],[Gameweek 05]],FPL_Fixtures_Extract[#Headers],0)),LEN(INDEX(FPL_Fixtures_Extract[],MATCH($A189,FPL_Fixtures_Extract[[Player]:[Player]],0),MATCH(FPL_Combined[[#Headers],[Gameweek 05]],FPL_Fixtures_Extract[#Headers],0)))-4),Team_Key[[Full Name]:[Full Name]],0))&amp;RIGHT(INDEX(FPL_Fixtures_Extract[],MATCH($A189,FPL_Fixtures_Extract[[Player]:[Player]],0),MATCH(FPL_Combined[[#Headers],[Gameweek 05]],FPL_Fixtures_Extract[#Headers],0)),3))</f>
        <v>N/A</v>
      </c>
      <c r="G189" t="str">
        <f ca="1">IF(RIGHT(FPL_Combined[[#Headers],[Gameweek 06]],2)&lt;$B$622,INDEX(FPL_Results_Extract[Gameweek 06],MATCH($A189,FPL_Results_Extract[[Player]:[Player]],0)),INDEX(Team_Key[[Abbreviation]:[Abbreviation]],MATCH(LEFT(INDEX(FPL_Fixtures_Extract[],MATCH($A189,FPL_Fixtures_Extract[[Player]:[Player]],0),MATCH(FPL_Combined[[#Headers],[Gameweek 06]],FPL_Fixtures_Extract[#Headers],0)),LEN(INDEX(FPL_Fixtures_Extract[],MATCH($A189,FPL_Fixtures_Extract[[Player]:[Player]],0),MATCH(FPL_Combined[[#Headers],[Gameweek 06]],FPL_Fixtures_Extract[#Headers],0)))-4),Team_Key[[Full Name]:[Full Name]],0))&amp;RIGHT(INDEX(FPL_Fixtures_Extract[],MATCH($A189,FPL_Fixtures_Extract[[Player]:[Player]],0),MATCH(FPL_Combined[[#Headers],[Gameweek 06]],FPL_Fixtures_Extract[#Headers],0)),3))</f>
        <v>N/A</v>
      </c>
      <c r="H189" t="str">
        <f ca="1">IF(RIGHT(FPL_Combined[[#Headers],[Gameweek 07]],2)&lt;$B$622,INDEX(FPL_Results_Extract[Gameweek 07],MATCH($A189,FPL_Results_Extract[[Player]:[Player]],0)),INDEX(Team_Key[[Abbreviation]:[Abbreviation]],MATCH(LEFT(INDEX(FPL_Fixtures_Extract[],MATCH($A189,FPL_Fixtures_Extract[[Player]:[Player]],0),MATCH(FPL_Combined[[#Headers],[Gameweek 07]],FPL_Fixtures_Extract[#Headers],0)),LEN(INDEX(FPL_Fixtures_Extract[],MATCH($A189,FPL_Fixtures_Extract[[Player]:[Player]],0),MATCH(FPL_Combined[[#Headers],[Gameweek 07]],FPL_Fixtures_Extract[#Headers],0)))-4),Team_Key[[Full Name]:[Full Name]],0))&amp;RIGHT(INDEX(FPL_Fixtures_Extract[],MATCH($A189,FPL_Fixtures_Extract[[Player]:[Player]],0),MATCH(FPL_Combined[[#Headers],[Gameweek 07]],FPL_Fixtures_Extract[#Headers],0)),3))</f>
        <v>TOT(A) 1-4</v>
      </c>
      <c r="I189" t="str">
        <f ca="1">IF(RIGHT(FPL_Combined[[#Headers],[Gameweek 08]],2)&lt;$B$622,INDEX(FPL_Results_Extract[Gameweek 08],MATCH($A189,FPL_Results_Extract[[Player]:[Player]],0)),INDEX(Team_Key[[Abbreviation]:[Abbreviation]],MATCH(LEFT(INDEX(FPL_Fixtures_Extract[],MATCH($A189,FPL_Fixtures_Extract[[Player]:[Player]],0),MATCH(FPL_Combined[[#Headers],[Gameweek 08]],FPL_Fixtures_Extract[#Headers],0)),LEN(INDEX(FPL_Fixtures_Extract[],MATCH($A189,FPL_Fixtures_Extract[[Player]:[Player]],0),MATCH(FPL_Combined[[#Headers],[Gameweek 08]],FPL_Fixtures_Extract[#Headers],0)))-4),Team_Key[[Full Name]:[Full Name]],0))&amp;RIGHT(INDEX(FPL_Fixtures_Extract[],MATCH($A189,FPL_Fixtures_Extract[[Player]:[Player]],0),MATCH(FPL_Combined[[#Headers],[Gameweek 08]],FPL_Fixtures_Extract[#Headers],0)),3))</f>
        <v>NEW(H) 6-1</v>
      </c>
      <c r="J189" t="str">
        <f ca="1">IF(RIGHT(FPL_Combined[[#Headers],[Gameweek 09]],2)&lt;$B$622,INDEX(FPL_Results_Extract[Gameweek 09],MATCH($A189,FPL_Results_Extract[[Player]:[Player]],0)),INDEX(Team_Key[[Abbreviation]:[Abbreviation]],MATCH(LEFT(INDEX(FPL_Fixtures_Extract[],MATCH($A189,FPL_Fixtures_Extract[[Player]:[Player]],0),MATCH(FPL_Combined[[#Headers],[Gameweek 09]],FPL_Fixtures_Extract[#Headers],0)),LEN(INDEX(FPL_Fixtures_Extract[],MATCH($A189,FPL_Fixtures_Extract[[Player]:[Player]],0),MATCH(FPL_Combined[[#Headers],[Gameweek 09]],FPL_Fixtures_Extract[#Headers],0)))-4),Team_Key[[Full Name]:[Full Name]],0))&amp;RIGHT(INDEX(FPL_Fixtures_Extract[],MATCH($A189,FPL_Fixtures_Extract[[Player]:[Player]],0),MATCH(FPL_Combined[[#Headers],[Gameweek 09]],FPL_Fixtures_Extract[#Headers],0)),3))</f>
        <v>BOU(H) 5-1</v>
      </c>
      <c r="K189" t="str">
        <f ca="1">IF(RIGHT(FPL_Combined[[#Headers],[Gameweek 10]],2)&lt;$B$622,INDEX(FPL_Results_Extract[Gameweek 10],MATCH($A189,FPL_Results_Extract[[Player]:[Player]],0)),INDEX(Team_Key[[Abbreviation]:[Abbreviation]],MATCH(LEFT(INDEX(FPL_Fixtures_Extract[],MATCH($A189,FPL_Fixtures_Extract[[Player]:[Player]],0),MATCH(FPL_Combined[[#Headers],[Gameweek 10]],FPL_Fixtures_Extract[#Headers],0)),LEN(INDEX(FPL_Fixtures_Extract[],MATCH($A189,FPL_Fixtures_Extract[[Player]:[Player]],0),MATCH(FPL_Combined[[#Headers],[Gameweek 10]],FPL_Fixtures_Extract[#Headers],0)))-4),Team_Key[[Full Name]:[Full Name]],0))&amp;RIGHT(INDEX(FPL_Fixtures_Extract[],MATCH($A189,FPL_Fixtures_Extract[[Player]:[Player]],0),MATCH(FPL_Combined[[#Headers],[Gameweek 10]],FPL_Fixtures_Extract[#Headers],0)),3))</f>
        <v>MUN(A) 0-0</v>
      </c>
      <c r="L189" t="str">
        <f ca="1">IF(RIGHT(FPL_Combined[[#Headers],[Gameweek 11]],2)&lt;$B$622,INDEX(FPL_Results_Extract[Gameweek 11],MATCH($A189,FPL_Results_Extract[[Player]:[Player]],0)),INDEX(Team_Key[[Abbreviation]:[Abbreviation]],MATCH(LEFT(INDEX(FPL_Fixtures_Extract[],MATCH($A189,FPL_Fixtures_Extract[[Player]:[Player]],0),MATCH(FPL_Combined[[#Headers],[Gameweek 11]],FPL_Fixtures_Extract[#Headers],0)),LEN(INDEX(FPL_Fixtures_Extract[],MATCH($A189,FPL_Fixtures_Extract[[Player]:[Player]],0),MATCH(FPL_Combined[[#Headers],[Gameweek 11]],FPL_Fixtures_Extract[#Headers],0)))-4),Team_Key[[Full Name]:[Full Name]],0))&amp;RIGHT(INDEX(FPL_Fixtures_Extract[],MATCH($A189,FPL_Fixtures_Extract[[Player]:[Player]],0),MATCH(FPL_Combined[[#Headers],[Gameweek 11]],FPL_Fixtures_Extract[#Headers],0)),3))</f>
        <v>NOR(H) 2-1</v>
      </c>
      <c r="M189" t="str">
        <f ca="1">IF(RIGHT(FPL_Combined[[#Headers],[Gameweek 12]],2)&lt;$B$622,INDEX(FPL_Results_Extract[Gameweek 12],MATCH($A189,FPL_Results_Extract[[Player]:[Player]],0)),INDEX(Team_Key[[Abbreviation]:[Abbreviation]],MATCH(LEFT(INDEX(FPL_Fixtures_Extract[],MATCH($A189,FPL_Fixtures_Extract[[Player]:[Player]],0),MATCH(FPL_Combined[[#Headers],[Gameweek 12]],FPL_Fixtures_Extract[#Headers],0)),LEN(INDEX(FPL_Fixtures_Extract[],MATCH($A189,FPL_Fixtures_Extract[[Player]:[Player]],0),MATCH(FPL_Combined[[#Headers],[Gameweek 12]],FPL_Fixtures_Extract[#Headers],0)))-4),Team_Key[[Full Name]:[Full Name]],0))&amp;RIGHT(INDEX(FPL_Fixtures_Extract[],MATCH($A189,FPL_Fixtures_Extract[[Player]:[Player]],0),MATCH(FPL_Combined[[#Headers],[Gameweek 12]],FPL_Fixtures_Extract[#Headers],0)),3))</f>
        <v>AVL(A) 0-0</v>
      </c>
      <c r="N189" t="str">
        <f ca="1">IF(RIGHT(FPL_Combined[[#Headers],[Gameweek 13]],2)&lt;$B$622,INDEX(FPL_Results_Extract[Gameweek 13],MATCH($A189,FPL_Results_Extract[[Player]:[Player]],0)),INDEX(Team_Key[[Abbreviation]:[Abbreviation]],MATCH(LEFT(INDEX(FPL_Fixtures_Extract[],MATCH($A189,FPL_Fixtures_Extract[[Player]:[Player]],0),MATCH(FPL_Combined[[#Headers],[Gameweek 13]],FPL_Fixtures_Extract[#Headers],0)),LEN(INDEX(FPL_Fixtures_Extract[],MATCH($A189,FPL_Fixtures_Extract[[Player]:[Player]],0),MATCH(FPL_Combined[[#Headers],[Gameweek 13]],FPL_Fixtures_Extract[#Headers],0)))-4),Team_Key[[Full Name]:[Full Name]],0))&amp;RIGHT(INDEX(FPL_Fixtures_Extract[],MATCH($A189,FPL_Fixtures_Extract[[Player]:[Player]],0),MATCH(FPL_Combined[[#Headers],[Gameweek 13]],FPL_Fixtures_Extract[#Headers],0)),3))</f>
        <v>LIV(H) 1-4</v>
      </c>
      <c r="O189" t="str">
        <f ca="1">IF(RIGHT(FPL_Combined[[#Headers],[Gameweek 14]],2)&lt;$B$622,INDEX(FPL_Results_Extract[Gameweek 14],MATCH($A189,FPL_Results_Extract[[Player]:[Player]],0)),INDEX(Team_Key[[Abbreviation]:[Abbreviation]],MATCH(LEFT(INDEX(FPL_Fixtures_Extract[],MATCH($A189,FPL_Fixtures_Extract[[Player]:[Player]],0),MATCH(FPL_Combined[[#Headers],[Gameweek 14]],FPL_Fixtures_Extract[#Headers],0)),LEN(INDEX(FPL_Fixtures_Extract[],MATCH($A189,FPL_Fixtures_Extract[[Player]:[Player]],0),MATCH(FPL_Combined[[#Headers],[Gameweek 14]],FPL_Fixtures_Extract[#Headers],0)))-4),Team_Key[[Full Name]:[Full Name]],0))&amp;RIGHT(INDEX(FPL_Fixtures_Extract[],MATCH($A189,FPL_Fixtures_Extract[[Player]:[Player]],0),MATCH(FPL_Combined[[#Headers],[Gameweek 14]],FPL_Fixtures_Extract[#Headers],0)),3))</f>
        <v>SOU(H) 3-1</v>
      </c>
      <c r="P189" t="str">
        <f ca="1">IF(RIGHT(FPL_Combined[[#Headers],[Gameweek 15]],2)&lt;$B$622,INDEX(FPL_Results_Extract[Gameweek 15],MATCH($A189,FPL_Results_Extract[[Player]:[Player]],0)),INDEX(Team_Key[[Abbreviation]:[Abbreviation]],MATCH(LEFT(INDEX(FPL_Fixtures_Extract[],MATCH($A189,FPL_Fixtures_Extract[[Player]:[Player]],0),MATCH(FPL_Combined[[#Headers],[Gameweek 15]],FPL_Fixtures_Extract[#Headers],0)),LEN(INDEX(FPL_Fixtures_Extract[],MATCH($A189,FPL_Fixtures_Extract[[Player]:[Player]],0),MATCH(FPL_Combined[[#Headers],[Gameweek 15]],FPL_Fixtures_Extract[#Headers],0)))-4),Team_Key[[Full Name]:[Full Name]],0))&amp;RIGHT(INDEX(FPL_Fixtures_Extract[],MATCH($A189,FPL_Fixtures_Extract[[Player]:[Player]],0),MATCH(FPL_Combined[[#Headers],[Gameweek 15]],FPL_Fixtures_Extract[#Headers],0)),3))</f>
        <v>STK(A) 0-2</v>
      </c>
      <c r="Q189" t="str">
        <f ca="1">IF(RIGHT(FPL_Combined[[#Headers],[Gameweek 16]],2)&lt;$B$622,INDEX(FPL_Results_Extract[Gameweek 16],MATCH($A189,FPL_Results_Extract[[Player]:[Player]],0)),INDEX(Team_Key[[Abbreviation]:[Abbreviation]],MATCH(LEFT(INDEX(FPL_Fixtures_Extract[],MATCH($A189,FPL_Fixtures_Extract[[Player]:[Player]],0),MATCH(FPL_Combined[[#Headers],[Gameweek 16]],FPL_Fixtures_Extract[#Headers],0)),LEN(INDEX(FPL_Fixtures_Extract[],MATCH($A189,FPL_Fixtures_Extract[[Player]:[Player]],0),MATCH(FPL_Combined[[#Headers],[Gameweek 16]],FPL_Fixtures_Extract[#Headers],0)))-4),Team_Key[[Full Name]:[Full Name]],0))&amp;RIGHT(INDEX(FPL_Fixtures_Extract[],MATCH($A189,FPL_Fixtures_Extract[[Player]:[Player]],0),MATCH(FPL_Combined[[#Headers],[Gameweek 16]],FPL_Fixtures_Extract[#Headers],0)),3))</f>
        <v>SWA(H) 2-1</v>
      </c>
      <c r="R189" t="str">
        <f ca="1">IF(RIGHT(FPL_Combined[[#Headers],[Gameweek 17]],2)&lt;$B$622,INDEX(FPL_Results_Extract[Gameweek 17],MATCH($A189,FPL_Results_Extract[[Player]:[Player]],0)),INDEX(Team_Key[[Abbreviation]:[Abbreviation]],MATCH(LEFT(INDEX(FPL_Fixtures_Extract[],MATCH($A189,FPL_Fixtures_Extract[[Player]:[Player]],0),MATCH(FPL_Combined[[#Headers],[Gameweek 17]],FPL_Fixtures_Extract[#Headers],0)),LEN(INDEX(FPL_Fixtures_Extract[],MATCH($A189,FPL_Fixtures_Extract[[Player]:[Player]],0),MATCH(FPL_Combined[[#Headers],[Gameweek 17]],FPL_Fixtures_Extract[#Headers],0)))-4),Team_Key[[Full Name]:[Full Name]],0))&amp;RIGHT(INDEX(FPL_Fixtures_Extract[],MATCH($A189,FPL_Fixtures_Extract[[Player]:[Player]],0),MATCH(FPL_Combined[[#Headers],[Gameweek 17]],FPL_Fixtures_Extract[#Headers],0)),3))</f>
        <v>ARS(A) 1-2</v>
      </c>
      <c r="S189" t="str">
        <f ca="1">IF(RIGHT(FPL_Combined[[#Headers],[Gameweek 18]],2)&lt;$B$622,INDEX(FPL_Results_Extract[Gameweek 18],MATCH($A189,FPL_Results_Extract[[Player]:[Player]],0)),INDEX(Team_Key[[Abbreviation]:[Abbreviation]],MATCH(LEFT(INDEX(FPL_Fixtures_Extract[],MATCH($A189,FPL_Fixtures_Extract[[Player]:[Player]],0),MATCH(FPL_Combined[[#Headers],[Gameweek 18]],FPL_Fixtures_Extract[#Headers],0)),LEN(INDEX(FPL_Fixtures_Extract[],MATCH($A189,FPL_Fixtures_Extract[[Player]:[Player]],0),MATCH(FPL_Combined[[#Headers],[Gameweek 18]],FPL_Fixtures_Extract[#Headers],0)))-4),Team_Key[[Full Name]:[Full Name]],0))&amp;RIGHT(INDEX(FPL_Fixtures_Extract[],MATCH($A189,FPL_Fixtures_Extract[[Player]:[Player]],0),MATCH(FPL_Combined[[#Headers],[Gameweek 18]],FPL_Fixtures_Extract[#Headers],0)),3))</f>
        <v>SUN(H) 4-1</v>
      </c>
      <c r="T189" t="str">
        <f ca="1">IF(RIGHT(FPL_Combined[[#Headers],[Gameweek 19]],2)&lt;$B$622,INDEX(FPL_Results_Extract[Gameweek 19],MATCH($A189,FPL_Results_Extract[[Player]:[Player]],0)),INDEX(Team_Key[[Abbreviation]:[Abbreviation]],MATCH(LEFT(INDEX(FPL_Fixtures_Extract[],MATCH($A189,FPL_Fixtures_Extract[[Player]:[Player]],0),MATCH(FPL_Combined[[#Headers],[Gameweek 19]],FPL_Fixtures_Extract[#Headers],0)),LEN(INDEX(FPL_Fixtures_Extract[],MATCH($A189,FPL_Fixtures_Extract[[Player]:[Player]],0),MATCH(FPL_Combined[[#Headers],[Gameweek 19]],FPL_Fixtures_Extract[#Headers],0)))-4),Team_Key[[Full Name]:[Full Name]],0))&amp;RIGHT(INDEX(FPL_Fixtures_Extract[],MATCH($A189,FPL_Fixtures_Extract[[Player]:[Player]],0),MATCH(FPL_Combined[[#Headers],[Gameweek 19]],FPL_Fixtures_Extract[#Headers],0)),3))</f>
        <v>LEI(A) 0-0</v>
      </c>
      <c r="U189" t="str">
        <f ca="1">IF(RIGHT(FPL_Combined[[#Headers],[Gameweek 20]],2)&lt;$B$622,INDEX(FPL_Results_Extract[Gameweek 20],MATCH($A189,FPL_Results_Extract[[Player]:[Player]],0)),INDEX(Team_Key[[Abbreviation]:[Abbreviation]],MATCH(LEFT(INDEX(FPL_Fixtures_Extract[],MATCH($A189,FPL_Fixtures_Extract[[Player]:[Player]],0),MATCH(FPL_Combined[[#Headers],[Gameweek 20]],FPL_Fixtures_Extract[#Headers],0)),LEN(INDEX(FPL_Fixtures_Extract[],MATCH($A189,FPL_Fixtures_Extract[[Player]:[Player]],0),MATCH(FPL_Combined[[#Headers],[Gameweek 20]],FPL_Fixtures_Extract[#Headers],0)))-4),Team_Key[[Full Name]:[Full Name]],0))&amp;RIGHT(INDEX(FPL_Fixtures_Extract[],MATCH($A189,FPL_Fixtures_Extract[[Player]:[Player]],0),MATCH(FPL_Combined[[#Headers],[Gameweek 20]],FPL_Fixtures_Extract[#Headers],0)),3))</f>
        <v>WAT(A) 2-1</v>
      </c>
      <c r="V189" t="str">
        <f ca="1">IF(RIGHT(FPL_Combined[[#Headers],[Gameweek 21]],2)&lt;$B$622,INDEX(FPL_Results_Extract[Gameweek 21],MATCH($A189,FPL_Results_Extract[[Player]:[Player]],0)),INDEX(Team_Key[[Abbreviation]:[Abbreviation]],MATCH(LEFT(INDEX(FPL_Fixtures_Extract[],MATCH($A189,FPL_Fixtures_Extract[[Player]:[Player]],0),MATCH(FPL_Combined[[#Headers],[Gameweek 21]],FPL_Fixtures_Extract[#Headers],0)),LEN(INDEX(FPL_Fixtures_Extract[],MATCH($A189,FPL_Fixtures_Extract[[Player]:[Player]],0),MATCH(FPL_Combined[[#Headers],[Gameweek 21]],FPL_Fixtures_Extract[#Headers],0)))-4),Team_Key[[Full Name]:[Full Name]],0))&amp;RIGHT(INDEX(FPL_Fixtures_Extract[],MATCH($A189,FPL_Fixtures_Extract[[Player]:[Player]],0),MATCH(FPL_Combined[[#Headers],[Gameweek 21]],FPL_Fixtures_Extract[#Headers],0)),3))</f>
        <v>EVE(H) 0-0</v>
      </c>
      <c r="W189" t="str">
        <f ca="1">IF(RIGHT(FPL_Combined[[#Headers],[Gameweek 22]],2)&lt;$B$622,INDEX(FPL_Results_Extract[Gameweek 22],MATCH($A189,FPL_Results_Extract[[Player]:[Player]],0)),INDEX(Team_Key[[Abbreviation]:[Abbreviation]],MATCH(LEFT(INDEX(FPL_Fixtures_Extract[],MATCH($A189,FPL_Fixtures_Extract[[Player]:[Player]],0),MATCH(FPL_Combined[[#Headers],[Gameweek 22]],FPL_Fixtures_Extract[#Headers],0)),LEN(INDEX(FPL_Fixtures_Extract[],MATCH($A189,FPL_Fixtures_Extract[[Player]:[Player]],0),MATCH(FPL_Combined[[#Headers],[Gameweek 22]],FPL_Fixtures_Extract[#Headers],0)))-4),Team_Key[[Full Name]:[Full Name]],0))&amp;RIGHT(INDEX(FPL_Fixtures_Extract[],MATCH($A189,FPL_Fixtures_Extract[[Player]:[Player]],0),MATCH(FPL_Combined[[#Headers],[Gameweek 22]],FPL_Fixtures_Extract[#Headers],0)),3))</f>
        <v>CRY(H) 4-0</v>
      </c>
      <c r="X189" t="str">
        <f ca="1">IF(RIGHT(FPL_Combined[[#Headers],[Gameweek 23]],2)&lt;$B$622,INDEX(FPL_Results_Extract[Gameweek 23],MATCH($A189,FPL_Results_Extract[[Player]:[Player]],0)),INDEX(Team_Key[[Abbreviation]:[Abbreviation]],MATCH(LEFT(INDEX(FPL_Fixtures_Extract[],MATCH($A189,FPL_Fixtures_Extract[[Player]:[Player]],0),MATCH(FPL_Combined[[#Headers],[Gameweek 23]],FPL_Fixtures_Extract[#Headers],0)),LEN(INDEX(FPL_Fixtures_Extract[],MATCH($A189,FPL_Fixtures_Extract[[Player]:[Player]],0),MATCH(FPL_Combined[[#Headers],[Gameweek 23]],FPL_Fixtures_Extract[#Headers],0)))-4),Team_Key[[Full Name]:[Full Name]],0))&amp;RIGHT(INDEX(FPL_Fixtures_Extract[],MATCH($A189,FPL_Fixtures_Extract[[Player]:[Player]],0),MATCH(FPL_Combined[[#Headers],[Gameweek 23]],FPL_Fixtures_Extract[#Headers],0)),3))</f>
        <v>WHU(A) 2-2</v>
      </c>
      <c r="Y189" t="str">
        <f ca="1">IF(RIGHT(FPL_Combined[[#Headers],[Gameweek 24]],2)&lt;$B$622,INDEX(FPL_Results_Extract[Team],MATCH($A189,FPL_Results_Extract[[Player]:[Player]],0)),INDEX(Team_Key[[Abbreviation]:[Abbreviation]],MATCH(LEFT(INDEX(FPL_Fixtures_Extract[],MATCH($A189,FPL_Fixtures_Extract[[Player]:[Player]],0),MATCH(FPL_Combined[[#Headers],[Gameweek 24]],FPL_Fixtures_Extract[#Headers],0)),LEN(INDEX(FPL_Fixtures_Extract[],MATCH($A189,FPL_Fixtures_Extract[[Player]:[Player]],0),MATCH(FPL_Combined[[#Headers],[Gameweek 24]],FPL_Fixtures_Extract[#Headers],0)))-4),Team_Key[[Full Name]:[Full Name]],0))&amp;RIGHT(INDEX(FPL_Fixtures_Extract[],MATCH($A189,FPL_Fixtures_Extract[[Player]:[Player]],0),MATCH(FPL_Combined[[#Headers],[Gameweek 24]],FPL_Fixtures_Extract[#Headers],0)),3))</f>
        <v>MCI</v>
      </c>
      <c r="Z189" t="str">
        <f ca="1">IF(RIGHT(FPL_Combined[[#Headers],[Gameweek 25]],2)&lt;$B$622,INDEX(FPL_Results_Extract[Player],MATCH($A189,FPL_Results_Extract[[Player]:[Player]],0)),INDEX(Team_Key[[Abbreviation]:[Abbreviation]],MATCH(LEFT(INDEX(FPL_Fixtures_Extract[],MATCH($A189,FPL_Fixtures_Extract[[Player]:[Player]],0),MATCH(FPL_Combined[[#Headers],[Gameweek 25]],FPL_Fixtures_Extract[#Headers],0)),LEN(INDEX(FPL_Fixtures_Extract[],MATCH($A189,FPL_Fixtures_Extract[[Player]:[Player]],0),MATCH(FPL_Combined[[#Headers],[Gameweek 25]],FPL_Fixtures_Extract[#Headers],0)))-4),Team_Key[[Full Name]:[Full Name]],0))&amp;RIGHT(INDEX(FPL_Fixtures_Extract[],MATCH($A189,FPL_Fixtures_Extract[[Player]:[Player]],0),MATCH(FPL_Combined[[#Headers],[Gameweek 25]],FPL_Fixtures_Extract[#Headers],0)),3))</f>
        <v>Evans</v>
      </c>
      <c r="AA189" t="str">
        <f ca="1">IF(RIGHT(FPL_Combined[[#Headers],[Gameweek 26]],2)&lt;$B$622,INDEX(FPL_Results_Extract[Gameweek 01],MATCH($A189,FPL_Results_Extract[[Player]:[Player]],0)),INDEX(Team_Key[[Abbreviation]:[Abbreviation]],MATCH(LEFT(INDEX(FPL_Fixtures_Extract[],MATCH($A189,FPL_Fixtures_Extract[[Player]:[Player]],0),MATCH(FPL_Combined[[#Headers],[Gameweek 26]],FPL_Fixtures_Extract[#Headers],0)),LEN(INDEX(FPL_Fixtures_Extract[],MATCH($A189,FPL_Fixtures_Extract[[Player]:[Player]],0),MATCH(FPL_Combined[[#Headers],[Gameweek 26]],FPL_Fixtures_Extract[#Headers],0)))-4),Team_Key[[Full Name]:[Full Name]],0))&amp;RIGHT(INDEX(FPL_Fixtures_Extract[],MATCH($A189,FPL_Fixtures_Extract[[Player]:[Player]],0),MATCH(FPL_Combined[[#Headers],[Gameweek 26]],FPL_Fixtures_Extract[#Headers],0)),3))</f>
        <v>N/A</v>
      </c>
      <c r="AB189" t="str">
        <f ca="1">IF(RIGHT(FPL_Combined[[#Headers],[Gameweek 27]],2)&lt;$B$622,INDEX(FPL_Results_Extract[Gameweek 02],MATCH($A189,FPL_Results_Extract[[Player]:[Player]],0)),INDEX(Team_Key[[Abbreviation]:[Abbreviation]],MATCH(LEFT(INDEX(FPL_Fixtures_Extract[],MATCH($A189,FPL_Fixtures_Extract[[Player]:[Player]],0),MATCH(FPL_Combined[[#Headers],[Gameweek 27]],FPL_Fixtures_Extract[#Headers],0)),LEN(INDEX(FPL_Fixtures_Extract[],MATCH($A189,FPL_Fixtures_Extract[[Player]:[Player]],0),MATCH(FPL_Combined[[#Headers],[Gameweek 27]],FPL_Fixtures_Extract[#Headers],0)))-4),Team_Key[[Full Name]:[Full Name]],0))&amp;RIGHT(INDEX(FPL_Fixtures_Extract[],MATCH($A189,FPL_Fixtures_Extract[[Player]:[Player]],0),MATCH(FPL_Combined[[#Headers],[Gameweek 27]],FPL_Fixtures_Extract[#Headers],0)),3))</f>
        <v>N/A</v>
      </c>
      <c r="AC189" t="str">
        <f ca="1">IF(RIGHT(FPL_Combined[[#Headers],[Gameweek 28]],2)&lt;$B$622,INDEX(FPL_Results_Extract[Gameweek 03],MATCH($A189,FPL_Results_Extract[[Player]:[Player]],0)),INDEX(Team_Key[[Abbreviation]:[Abbreviation]],MATCH(LEFT(INDEX(FPL_Fixtures_Extract[],MATCH($A189,FPL_Fixtures_Extract[[Player]:[Player]],0),MATCH(FPL_Combined[[#Headers],[Gameweek 28]],FPL_Fixtures_Extract[#Headers],0)),LEN(INDEX(FPL_Fixtures_Extract[],MATCH($A189,FPL_Fixtures_Extract[[Player]:[Player]],0),MATCH(FPL_Combined[[#Headers],[Gameweek 28]],FPL_Fixtures_Extract[#Headers],0)))-4),Team_Key[[Full Name]:[Full Name]],0))&amp;RIGHT(INDEX(FPL_Fixtures_Extract[],MATCH($A189,FPL_Fixtures_Extract[[Player]:[Player]],0),MATCH(FPL_Combined[[#Headers],[Gameweek 28]],FPL_Fixtures_Extract[#Headers],0)),3))</f>
        <v>N/A</v>
      </c>
      <c r="AD189" t="str">
        <f ca="1">IF(RIGHT(FPL_Combined[[#Headers],[Gameweek 29]],2)&lt;$B$622,INDEX(FPL_Results_Extract[Gameweek 04],MATCH($A189,FPL_Results_Extract[[Player]:[Player]],0)),INDEX(Team_Key[[Abbreviation]:[Abbreviation]],MATCH(LEFT(INDEX(FPL_Fixtures_Extract[],MATCH($A189,FPL_Fixtures_Extract[[Player]:[Player]],0),MATCH(FPL_Combined[[#Headers],[Gameweek 29]],FPL_Fixtures_Extract[#Headers],0)),LEN(INDEX(FPL_Fixtures_Extract[],MATCH($A189,FPL_Fixtures_Extract[[Player]:[Player]],0),MATCH(FPL_Combined[[#Headers],[Gameweek 29]],FPL_Fixtures_Extract[#Headers],0)))-4),Team_Key[[Full Name]:[Full Name]],0))&amp;RIGHT(INDEX(FPL_Fixtures_Extract[],MATCH($A189,FPL_Fixtures_Extract[[Player]:[Player]],0),MATCH(FPL_Combined[[#Headers],[Gameweek 29]],FPL_Fixtures_Extract[#Headers],0)),3))</f>
        <v>AVL(H)</v>
      </c>
      <c r="AE189" t="str">
        <f ca="1">IF(RIGHT(FPL_Combined[[#Headers],[Gameweek 30]],2)&lt;$B$622,INDEX(FPL_Results_Extract[Gameweek 05],MATCH($A189,FPL_Results_Extract[[Player]:[Player]],0)),INDEX(Team_Key[[Abbreviation]:[Abbreviation]],MATCH(LEFT(INDEX(FPL_Fixtures_Extract[],MATCH($A189,FPL_Fixtures_Extract[[Player]:[Player]],0),MATCH(FPL_Combined[[#Headers],[Gameweek 30]],FPL_Fixtures_Extract[#Headers],0)),LEN(INDEX(FPL_Fixtures_Extract[],MATCH($A189,FPL_Fixtures_Extract[[Player]:[Player]],0),MATCH(FPL_Combined[[#Headers],[Gameweek 30]],FPL_Fixtures_Extract[#Headers],0)))-4),Team_Key[[Full Name]:[Full Name]],0))&amp;RIGHT(INDEX(FPL_Fixtures_Extract[],MATCH($A189,FPL_Fixtures_Extract[[Player]:[Player]],0),MATCH(FPL_Combined[[#Headers],[Gameweek 30]],FPL_Fixtures_Extract[#Headers],0)),3))</f>
        <v>NOR(A)</v>
      </c>
      <c r="AF189" t="str">
        <f ca="1">IF(RIGHT(FPL_Combined[[#Headers],[Gameweek 31]],2)&lt;$B$622,INDEX(FPL_Results_Extract[Gameweek 06],MATCH($A189,FPL_Results_Extract[[Player]:[Player]],0)),INDEX(Team_Key[[Abbreviation]:[Abbreviation]],MATCH(LEFT(INDEX(FPL_Fixtures_Extract[],MATCH($A189,FPL_Fixtures_Extract[[Player]:[Player]],0),MATCH(FPL_Combined[[#Headers],[Gameweek 31]],FPL_Fixtures_Extract[#Headers],0)),LEN(INDEX(FPL_Fixtures_Extract[],MATCH($A189,FPL_Fixtures_Extract[[Player]:[Player]],0),MATCH(FPL_Combined[[#Headers],[Gameweek 31]],FPL_Fixtures_Extract[#Headers],0)))-4),Team_Key[[Full Name]:[Full Name]],0))&amp;RIGHT(INDEX(FPL_Fixtures_Extract[],MATCH($A189,FPL_Fixtures_Extract[[Player]:[Player]],0),MATCH(FPL_Combined[[#Headers],[Gameweek 31]],FPL_Fixtures_Extract[#Headers],0)),3))</f>
        <v>MUN(H)</v>
      </c>
      <c r="AG189" t="str">
        <f ca="1">IF(RIGHT(FPL_Combined[[#Headers],[Gameweek 32]],2)&lt;$B$622,INDEX(FPL_Results_Extract[Gameweek 07],MATCH($A189,FPL_Results_Extract[[Player]:[Player]],0)),INDEX(Team_Key[[Abbreviation]:[Abbreviation]],MATCH(LEFT(INDEX(FPL_Fixtures_Extract[],MATCH($A189,FPL_Fixtures_Extract[[Player]:[Player]],0),MATCH(FPL_Combined[[#Headers],[Gameweek 32]],FPL_Fixtures_Extract[#Headers],0)),LEN(INDEX(FPL_Fixtures_Extract[],MATCH($A189,FPL_Fixtures_Extract[[Player]:[Player]],0),MATCH(FPL_Combined[[#Headers],[Gameweek 32]],FPL_Fixtures_Extract[#Headers],0)))-4),Team_Key[[Full Name]:[Full Name]],0))&amp;RIGHT(INDEX(FPL_Fixtures_Extract[],MATCH($A189,FPL_Fixtures_Extract[[Player]:[Player]],0),MATCH(FPL_Combined[[#Headers],[Gameweek 32]],FPL_Fixtures_Extract[#Headers],0)),3))</f>
        <v>BOU(A)</v>
      </c>
      <c r="AH189" t="str">
        <f ca="1">IF(RIGHT(FPL_Combined[[#Headers],[Gameweek 33]],2)&lt;$B$622,INDEX(FPL_Results_Extract[Gameweek 08],MATCH($A189,FPL_Results_Extract[[Player]:[Player]],0)),INDEX(Team_Key[[Abbreviation]:[Abbreviation]],MATCH(LEFT(INDEX(FPL_Fixtures_Extract[],MATCH($A189,FPL_Fixtures_Extract[[Player]:[Player]],0),MATCH(FPL_Combined[[#Headers],[Gameweek 33]],FPL_Fixtures_Extract[#Headers],0)),LEN(INDEX(FPL_Fixtures_Extract[],MATCH($A189,FPL_Fixtures_Extract[[Player]:[Player]],0),MATCH(FPL_Combined[[#Headers],[Gameweek 33]],FPL_Fixtures_Extract[#Headers],0)))-4),Team_Key[[Full Name]:[Full Name]],0))&amp;RIGHT(INDEX(FPL_Fixtures_Extract[],MATCH($A189,FPL_Fixtures_Extract[[Player]:[Player]],0),MATCH(FPL_Combined[[#Headers],[Gameweek 33]],FPL_Fixtures_Extract[#Headers],0)),3))</f>
        <v>WBA(H)</v>
      </c>
      <c r="AI189" t="str">
        <f ca="1">IF(RIGHT(FPL_Combined[[#Headers],[Gameweek 34]],2)&lt;$B$622,INDEX(FPL_Results_Extract[Gameweek 09],MATCH($A189,FPL_Results_Extract[[Player]:[Player]],0)),INDEX(Team_Key[[Abbreviation]:[Abbreviation]],MATCH(LEFT(INDEX(FPL_Fixtures_Extract[],MATCH($A189,FPL_Fixtures_Extract[[Player]:[Player]],0),MATCH(FPL_Combined[[#Headers],[Gameweek 34]],FPL_Fixtures_Extract[#Headers],0)),LEN(INDEX(FPL_Fixtures_Extract[],MATCH($A189,FPL_Fixtures_Extract[[Player]:[Player]],0),MATCH(FPL_Combined[[#Headers],[Gameweek 34]],FPL_Fixtures_Extract[#Headers],0)))-4),Team_Key[[Full Name]:[Full Name]],0))&amp;RIGHT(INDEX(FPL_Fixtures_Extract[],MATCH($A189,FPL_Fixtures_Extract[[Player]:[Player]],0),MATCH(FPL_Combined[[#Headers],[Gameweek 34]],FPL_Fixtures_Extract[#Headers],0)),3))</f>
        <v>CHE(A)</v>
      </c>
      <c r="AJ189" t="str">
        <f ca="1">IF(RIGHT(FPL_Combined[[#Headers],[Gameweek 35]],2)&lt;$B$622,INDEX(FPL_Results_Extract[Gameweek 10],MATCH($A189,FPL_Results_Extract[[Player]:[Player]],0)),INDEX(Team_Key[[Abbreviation]:[Abbreviation]],MATCH(LEFT(INDEX(FPL_Fixtures_Extract[],MATCH($A189,FPL_Fixtures_Extract[[Player]:[Player]],0),MATCH(FPL_Combined[[#Headers],[Gameweek 35]],FPL_Fixtures_Extract[#Headers],0)),LEN(INDEX(FPL_Fixtures_Extract[],MATCH($A189,FPL_Fixtures_Extract[[Player]:[Player]],0),MATCH(FPL_Combined[[#Headers],[Gameweek 35]],FPL_Fixtures_Extract[#Headers],0)))-4),Team_Key[[Full Name]:[Full Name]],0))&amp;RIGHT(INDEX(FPL_Fixtures_Extract[],MATCH($A189,FPL_Fixtures_Extract[[Player]:[Player]],0),MATCH(FPL_Combined[[#Headers],[Gameweek 35]],FPL_Fixtures_Extract[#Headers],0)),3))</f>
        <v>STK(H)</v>
      </c>
      <c r="AK189" t="str">
        <f ca="1">IF(RIGHT(FPL_Combined[[#Headers],[Gameweek 36]],2)&lt;$B$622,INDEX(FPL_Results_Extract[Gameweek 11],MATCH($A189,FPL_Results_Extract[[Player]:[Player]],0)),INDEX(Team_Key[[Abbreviation]:[Abbreviation]],MATCH(LEFT(INDEX(FPL_Fixtures_Extract[],MATCH($A189,FPL_Fixtures_Extract[[Player]:[Player]],0),MATCH(FPL_Combined[[#Headers],[Gameweek 36]],FPL_Fixtures_Extract[#Headers],0)),LEN(INDEX(FPL_Fixtures_Extract[],MATCH($A189,FPL_Fixtures_Extract[[Player]:[Player]],0),MATCH(FPL_Combined[[#Headers],[Gameweek 36]],FPL_Fixtures_Extract[#Headers],0)))-4),Team_Key[[Full Name]:[Full Name]],0))&amp;RIGHT(INDEX(FPL_Fixtures_Extract[],MATCH($A189,FPL_Fixtures_Extract[[Player]:[Player]],0),MATCH(FPL_Combined[[#Headers],[Gameweek 36]],FPL_Fixtures_Extract[#Headers],0)),3))</f>
        <v>SOU(A)</v>
      </c>
      <c r="AL189" t="str">
        <f ca="1">IF(RIGHT(FPL_Combined[[#Headers],[Gameweek 37]],2)&lt;$B$622,INDEX(FPL_Results_Extract[Gameweek 12],MATCH($A189,FPL_Results_Extract[[Player]:[Player]],0)),INDEX(Team_Key[[Abbreviation]:[Abbreviation]],MATCH(LEFT(INDEX(FPL_Fixtures_Extract[],MATCH($A189,FPL_Fixtures_Extract[[Player]:[Player]],0),MATCH(FPL_Combined[[#Headers],[Gameweek 37]],FPL_Fixtures_Extract[#Headers],0)),LEN(INDEX(FPL_Fixtures_Extract[],MATCH($A189,FPL_Fixtures_Extract[[Player]:[Player]],0),MATCH(FPL_Combined[[#Headers],[Gameweek 37]],FPL_Fixtures_Extract[#Headers],0)))-4),Team_Key[[Full Name]:[Full Name]],0))&amp;RIGHT(INDEX(FPL_Fixtures_Extract[],MATCH($A189,FPL_Fixtures_Extract[[Player]:[Player]],0),MATCH(FPL_Combined[[#Headers],[Gameweek 37]],FPL_Fixtures_Extract[#Headers],0)),3))</f>
        <v>ARS(H)</v>
      </c>
      <c r="AM189" t="str">
        <f ca="1">IF(RIGHT(FPL_Combined[[#Headers],[Gameweek 38]],2)&lt;$B$622,INDEX(FPL_Results_Extract[Gameweek 13],MATCH($A189,FPL_Results_Extract[[Player]:[Player]],0)),INDEX(Team_Key[[Abbreviation]:[Abbreviation]],MATCH(LEFT(INDEX(FPL_Fixtures_Extract[],MATCH($A189,FPL_Fixtures_Extract[[Player]:[Player]],0),MATCH(FPL_Combined[[#Headers],[Gameweek 38]],FPL_Fixtures_Extract[#Headers],0)),LEN(INDEX(FPL_Fixtures_Extract[],MATCH($A189,FPL_Fixtures_Extract[[Player]:[Player]],0),MATCH(FPL_Combined[[#Headers],[Gameweek 38]],FPL_Fixtures_Extract[#Headers],0)))-4),Team_Key[[Full Name]:[Full Name]],0))&amp;RIGHT(INDEX(FPL_Fixtures_Extract[],MATCH($A189,FPL_Fixtures_Extract[[Player]:[Player]],0),MATCH(FPL_Combined[[#Headers],[Gameweek 38]],FPL_Fixtures_Extract[#Headers],0)),3))</f>
        <v>SWA(A)</v>
      </c>
    </row>
    <row r="190" spans="1:39" x14ac:dyDescent="0.45">
      <c r="A190" t="s">
        <v>272</v>
      </c>
      <c r="B190" t="str">
        <f ca="1">IF(RIGHT(FPL_Combined[[#Headers],[Gameweek 01]],2)&lt;$B$622,INDEX(FPL_Results_Extract[Gameweek 01],MATCH($A190,FPL_Results_Extract[[Player]:[Player]],0)),INDEX(Team_Key[[Abbreviation]:[Abbreviation]],MATCH(LEFT(INDEX(FPL_Fixtures_Extract[],MATCH($A190,FPL_Fixtures_Extract[[Player]:[Player]],0),MATCH(FPL_Combined[[#Headers],[Gameweek 01]],FPL_Fixtures_Extract[#Headers],0)),LEN(INDEX(FPL_Fixtures_Extract[],MATCH($A190,FPL_Fixtures_Extract[[Player]:[Player]],0),MATCH(FPL_Combined[[#Headers],[Gameweek 01]],FPL_Fixtures_Extract[#Headers],0)))-4),Team_Key[[Full Name]:[Full Name]],0))&amp;RIGHT(INDEX(FPL_Fixtures_Extract[],MATCH($A190,FPL_Fixtures_Extract[[Player]:[Player]],0),MATCH(FPL_Combined[[#Headers],[Gameweek 01]],FPL_Fixtures_Extract[#Headers],0)),3))</f>
        <v>EVE(A) 2-2</v>
      </c>
      <c r="C190" t="str">
        <f ca="1">IF(RIGHT(FPL_Combined[[#Headers],[Gameweek 02]],2)&lt;$B$622,INDEX(FPL_Results_Extract[Gameweek 02],MATCH($A190,FPL_Results_Extract[[Player]:[Player]],0)),INDEX(Team_Key[[Abbreviation]:[Abbreviation]],MATCH(LEFT(INDEX(FPL_Fixtures_Extract[],MATCH($A190,FPL_Fixtures_Extract[[Player]:[Player]],0),MATCH(FPL_Combined[[#Headers],[Gameweek 02]],FPL_Fixtures_Extract[#Headers],0)),LEN(INDEX(FPL_Fixtures_Extract[],MATCH($A190,FPL_Fixtures_Extract[[Player]:[Player]],0),MATCH(FPL_Combined[[#Headers],[Gameweek 02]],FPL_Fixtures_Extract[#Headers],0)))-4),Team_Key[[Full Name]:[Full Name]],0))&amp;RIGHT(INDEX(FPL_Fixtures_Extract[],MATCH($A190,FPL_Fixtures_Extract[[Player]:[Player]],0),MATCH(FPL_Combined[[#Headers],[Gameweek 02]],FPL_Fixtures_Extract[#Headers],0)),3))</f>
        <v>WBA(H) 0-0</v>
      </c>
      <c r="D190" t="str">
        <f ca="1">IF(RIGHT(FPL_Combined[[#Headers],[Gameweek 03]],2)&lt;$B$622,INDEX(FPL_Results_Extract[Gameweek 03],MATCH($A190,FPL_Results_Extract[[Player]:[Player]],0)),INDEX(Team_Key[[Abbreviation]:[Abbreviation]],MATCH(LEFT(INDEX(FPL_Fixtures_Extract[],MATCH($A190,FPL_Fixtures_Extract[[Player]:[Player]],0),MATCH(FPL_Combined[[#Headers],[Gameweek 03]],FPL_Fixtures_Extract[#Headers],0)),LEN(INDEX(FPL_Fixtures_Extract[],MATCH($A190,FPL_Fixtures_Extract[[Player]:[Player]],0),MATCH(FPL_Combined[[#Headers],[Gameweek 03]],FPL_Fixtures_Extract[#Headers],0)))-4),Team_Key[[Full Name]:[Full Name]],0))&amp;RIGHT(INDEX(FPL_Fixtures_Extract[],MATCH($A190,FPL_Fixtures_Extract[[Player]:[Player]],0),MATCH(FPL_Combined[[#Headers],[Gameweek 03]],FPL_Fixtures_Extract[#Headers],0)),3))</f>
        <v>SOU(H) 0-0</v>
      </c>
      <c r="E190" t="str">
        <f ca="1">IF(RIGHT(FPL_Combined[[#Headers],[Gameweek 04]],2)&lt;$B$622,INDEX(FPL_Results_Extract[Gameweek 04],MATCH($A190,FPL_Results_Extract[[Player]:[Player]],0)),INDEX(Team_Key[[Abbreviation]:[Abbreviation]],MATCH(LEFT(INDEX(FPL_Fixtures_Extract[],MATCH($A190,FPL_Fixtures_Extract[[Player]:[Player]],0),MATCH(FPL_Combined[[#Headers],[Gameweek 04]],FPL_Fixtures_Extract[#Headers],0)),LEN(INDEX(FPL_Fixtures_Extract[],MATCH($A190,FPL_Fixtures_Extract[[Player]:[Player]],0),MATCH(FPL_Combined[[#Headers],[Gameweek 04]],FPL_Fixtures_Extract[#Headers],0)))-4),Team_Key[[Full Name]:[Full Name]],0))&amp;RIGHT(INDEX(FPL_Fixtures_Extract[],MATCH($A190,FPL_Fixtures_Extract[[Player]:[Player]],0),MATCH(FPL_Combined[[#Headers],[Gameweek 04]],FPL_Fixtures_Extract[#Headers],0)),3))</f>
        <v>MCI(A) 0-2</v>
      </c>
      <c r="F190" t="str">
        <f ca="1">IF(RIGHT(FPL_Combined[[#Headers],[Gameweek 05]],2)&lt;$B$622,INDEX(FPL_Results_Extract[Gameweek 05],MATCH($A190,FPL_Results_Extract[[Player]:[Player]],0)),INDEX(Team_Key[[Abbreviation]:[Abbreviation]],MATCH(LEFT(INDEX(FPL_Fixtures_Extract[],MATCH($A190,FPL_Fixtures_Extract[[Player]:[Player]],0),MATCH(FPL_Combined[[#Headers],[Gameweek 05]],FPL_Fixtures_Extract[#Headers],0)),LEN(INDEX(FPL_Fixtures_Extract[],MATCH($A190,FPL_Fixtures_Extract[[Player]:[Player]],0),MATCH(FPL_Combined[[#Headers],[Gameweek 05]],FPL_Fixtures_Extract[#Headers],0)))-4),Team_Key[[Full Name]:[Full Name]],0))&amp;RIGHT(INDEX(FPL_Fixtures_Extract[],MATCH($A190,FPL_Fixtures_Extract[[Player]:[Player]],0),MATCH(FPL_Combined[[#Headers],[Gameweek 05]],FPL_Fixtures_Extract[#Headers],0)),3))</f>
        <v>SWA(H) 1-0</v>
      </c>
      <c r="G190" t="str">
        <f ca="1">IF(RIGHT(FPL_Combined[[#Headers],[Gameweek 06]],2)&lt;$B$622,INDEX(FPL_Results_Extract[Gameweek 06],MATCH($A190,FPL_Results_Extract[[Player]:[Player]],0)),INDEX(Team_Key[[Abbreviation]:[Abbreviation]],MATCH(LEFT(INDEX(FPL_Fixtures_Extract[],MATCH($A190,FPL_Fixtures_Extract[[Player]:[Player]],0),MATCH(FPL_Combined[[#Headers],[Gameweek 06]],FPL_Fixtures_Extract[#Headers],0)),LEN(INDEX(FPL_Fixtures_Extract[],MATCH($A190,FPL_Fixtures_Extract[[Player]:[Player]],0),MATCH(FPL_Combined[[#Headers],[Gameweek 06]],FPL_Fixtures_Extract[#Headers],0)))-4),Team_Key[[Full Name]:[Full Name]],0))&amp;RIGHT(INDEX(FPL_Fixtures_Extract[],MATCH($A190,FPL_Fixtures_Extract[[Player]:[Player]],0),MATCH(FPL_Combined[[#Headers],[Gameweek 06]],FPL_Fixtures_Extract[#Headers],0)),3))</f>
        <v>NEW(A) 2-1</v>
      </c>
      <c r="H190" t="str">
        <f ca="1">IF(RIGHT(FPL_Combined[[#Headers],[Gameweek 07]],2)&lt;$B$622,INDEX(FPL_Results_Extract[Gameweek 07],MATCH($A190,FPL_Results_Extract[[Player]:[Player]],0)),INDEX(Team_Key[[Abbreviation]:[Abbreviation]],MATCH(LEFT(INDEX(FPL_Fixtures_Extract[],MATCH($A190,FPL_Fixtures_Extract[[Player]:[Player]],0),MATCH(FPL_Combined[[#Headers],[Gameweek 07]],FPL_Fixtures_Extract[#Headers],0)),LEN(INDEX(FPL_Fixtures_Extract[],MATCH($A190,FPL_Fixtures_Extract[[Player]:[Player]],0),MATCH(FPL_Combined[[#Headers],[Gameweek 07]],FPL_Fixtures_Extract[#Headers],0)))-4),Team_Key[[Full Name]:[Full Name]],0))&amp;RIGHT(INDEX(FPL_Fixtures_Extract[],MATCH($A190,FPL_Fixtures_Extract[[Player]:[Player]],0),MATCH(FPL_Combined[[#Headers],[Gameweek 07]],FPL_Fixtures_Extract[#Headers],0)),3))</f>
        <v>CRY(H) 0-1</v>
      </c>
      <c r="I190" t="str">
        <f ca="1">IF(RIGHT(FPL_Combined[[#Headers],[Gameweek 08]],2)&lt;$B$622,INDEX(FPL_Results_Extract[Gameweek 08],MATCH($A190,FPL_Results_Extract[[Player]:[Player]],0)),INDEX(Team_Key[[Abbreviation]:[Abbreviation]],MATCH(LEFT(INDEX(FPL_Fixtures_Extract[],MATCH($A190,FPL_Fixtures_Extract[[Player]:[Player]],0),MATCH(FPL_Combined[[#Headers],[Gameweek 08]],FPL_Fixtures_Extract[#Headers],0)),LEN(INDEX(FPL_Fixtures_Extract[],MATCH($A190,FPL_Fixtures_Extract[[Player]:[Player]],0),MATCH(FPL_Combined[[#Headers],[Gameweek 08]],FPL_Fixtures_Extract[#Headers],0)))-4),Team_Key[[Full Name]:[Full Name]],0))&amp;RIGHT(INDEX(FPL_Fixtures_Extract[],MATCH($A190,FPL_Fixtures_Extract[[Player]:[Player]],0),MATCH(FPL_Combined[[#Headers],[Gameweek 08]],FPL_Fixtures_Extract[#Headers],0)),3))</f>
        <v>BOU(A) 1-1</v>
      </c>
      <c r="J190" t="str">
        <f ca="1">IF(RIGHT(FPL_Combined[[#Headers],[Gameweek 09]],2)&lt;$B$622,INDEX(FPL_Results_Extract[Gameweek 09],MATCH($A190,FPL_Results_Extract[[Player]:[Player]],0)),INDEX(Team_Key[[Abbreviation]:[Abbreviation]],MATCH(LEFT(INDEX(FPL_Fixtures_Extract[],MATCH($A190,FPL_Fixtures_Extract[[Player]:[Player]],0),MATCH(FPL_Combined[[#Headers],[Gameweek 09]],FPL_Fixtures_Extract[#Headers],0)),LEN(INDEX(FPL_Fixtures_Extract[],MATCH($A190,FPL_Fixtures_Extract[[Player]:[Player]],0),MATCH(FPL_Combined[[#Headers],[Gameweek 09]],FPL_Fixtures_Extract[#Headers],0)))-4),Team_Key[[Full Name]:[Full Name]],0))&amp;RIGHT(INDEX(FPL_Fixtures_Extract[],MATCH($A190,FPL_Fixtures_Extract[[Player]:[Player]],0),MATCH(FPL_Combined[[#Headers],[Gameweek 09]],FPL_Fixtures_Extract[#Headers],0)),3))</f>
        <v>ARS(H) 0-3</v>
      </c>
      <c r="K190" t="str">
        <f ca="1">IF(RIGHT(FPL_Combined[[#Headers],[Gameweek 10]],2)&lt;$B$622,INDEX(FPL_Results_Extract[Gameweek 10],MATCH($A190,FPL_Results_Extract[[Player]:[Player]],0)),INDEX(Team_Key[[Abbreviation]:[Abbreviation]],MATCH(LEFT(INDEX(FPL_Fixtures_Extract[],MATCH($A190,FPL_Fixtures_Extract[[Player]:[Player]],0),MATCH(FPL_Combined[[#Headers],[Gameweek 10]],FPL_Fixtures_Extract[#Headers],0)),LEN(INDEX(FPL_Fixtures_Extract[],MATCH($A190,FPL_Fixtures_Extract[[Player]:[Player]],0),MATCH(FPL_Combined[[#Headers],[Gameweek 10]],FPL_Fixtures_Extract[#Headers],0)))-4),Team_Key[[Full Name]:[Full Name]],0))&amp;RIGHT(INDEX(FPL_Fixtures_Extract[],MATCH($A190,FPL_Fixtures_Extract[[Player]:[Player]],0),MATCH(FPL_Combined[[#Headers],[Gameweek 10]],FPL_Fixtures_Extract[#Headers],0)),3))</f>
        <v>STK(A) 2-0</v>
      </c>
      <c r="L190" t="str">
        <f ca="1">IF(RIGHT(FPL_Combined[[#Headers],[Gameweek 11]],2)&lt;$B$622,INDEX(FPL_Results_Extract[Gameweek 11],MATCH($A190,FPL_Results_Extract[[Player]:[Player]],0)),INDEX(Team_Key[[Abbreviation]:[Abbreviation]],MATCH(LEFT(INDEX(FPL_Fixtures_Extract[],MATCH($A190,FPL_Fixtures_Extract[[Player]:[Player]],0),MATCH(FPL_Combined[[#Headers],[Gameweek 11]],FPL_Fixtures_Extract[#Headers],0)),LEN(INDEX(FPL_Fixtures_Extract[],MATCH($A190,FPL_Fixtures_Extract[[Player]:[Player]],0),MATCH(FPL_Combined[[#Headers],[Gameweek 11]],FPL_Fixtures_Extract[#Headers],0)))-4),Team_Key[[Full Name]:[Full Name]],0))&amp;RIGHT(INDEX(FPL_Fixtures_Extract[],MATCH($A190,FPL_Fixtures_Extract[[Player]:[Player]],0),MATCH(FPL_Combined[[#Headers],[Gameweek 11]],FPL_Fixtures_Extract[#Headers],0)),3))</f>
        <v>WHU(H) 2-0</v>
      </c>
      <c r="M190" t="str">
        <f ca="1">IF(RIGHT(FPL_Combined[[#Headers],[Gameweek 12]],2)&lt;$B$622,INDEX(FPL_Results_Extract[Gameweek 12],MATCH($A190,FPL_Results_Extract[[Player]:[Player]],0)),INDEX(Team_Key[[Abbreviation]:[Abbreviation]],MATCH(LEFT(INDEX(FPL_Fixtures_Extract[],MATCH($A190,FPL_Fixtures_Extract[[Player]:[Player]],0),MATCH(FPL_Combined[[#Headers],[Gameweek 12]],FPL_Fixtures_Extract[#Headers],0)),LEN(INDEX(FPL_Fixtures_Extract[],MATCH($A190,FPL_Fixtures_Extract[[Player]:[Player]],0),MATCH(FPL_Combined[[#Headers],[Gameweek 12]],FPL_Fixtures_Extract[#Headers],0)))-4),Team_Key[[Full Name]:[Full Name]],0))&amp;RIGHT(INDEX(FPL_Fixtures_Extract[],MATCH($A190,FPL_Fixtures_Extract[[Player]:[Player]],0),MATCH(FPL_Combined[[#Headers],[Gameweek 12]],FPL_Fixtures_Extract[#Headers],0)),3))</f>
        <v>LEI(A) 1-2</v>
      </c>
      <c r="N190" t="str">
        <f ca="1">IF(RIGHT(FPL_Combined[[#Headers],[Gameweek 13]],2)&lt;$B$622,INDEX(FPL_Results_Extract[Gameweek 13],MATCH($A190,FPL_Results_Extract[[Player]:[Player]],0)),INDEX(Team_Key[[Abbreviation]:[Abbreviation]],MATCH(LEFT(INDEX(FPL_Fixtures_Extract[],MATCH($A190,FPL_Fixtures_Extract[[Player]:[Player]],0),MATCH(FPL_Combined[[#Headers],[Gameweek 13]],FPL_Fixtures_Extract[#Headers],0)),LEN(INDEX(FPL_Fixtures_Extract[],MATCH($A190,FPL_Fixtures_Extract[[Player]:[Player]],0),MATCH(FPL_Combined[[#Headers],[Gameweek 13]],FPL_Fixtures_Extract[#Headers],0)))-4),Team_Key[[Full Name]:[Full Name]],0))&amp;RIGHT(INDEX(FPL_Fixtures_Extract[],MATCH($A190,FPL_Fixtures_Extract[[Player]:[Player]],0),MATCH(FPL_Combined[[#Headers],[Gameweek 13]],FPL_Fixtures_Extract[#Headers],0)),3))</f>
        <v>MUN(H) 1-2</v>
      </c>
      <c r="O190" t="str">
        <f ca="1">IF(RIGHT(FPL_Combined[[#Headers],[Gameweek 14]],2)&lt;$B$622,INDEX(FPL_Results_Extract[Gameweek 14],MATCH($A190,FPL_Results_Extract[[Player]:[Player]],0)),INDEX(Team_Key[[Abbreviation]:[Abbreviation]],MATCH(LEFT(INDEX(FPL_Fixtures_Extract[],MATCH($A190,FPL_Fixtures_Extract[[Player]:[Player]],0),MATCH(FPL_Combined[[#Headers],[Gameweek 14]],FPL_Fixtures_Extract[#Headers],0)),LEN(INDEX(FPL_Fixtures_Extract[],MATCH($A190,FPL_Fixtures_Extract[[Player]:[Player]],0),MATCH(FPL_Combined[[#Headers],[Gameweek 14]],FPL_Fixtures_Extract[#Headers],0)))-4),Team_Key[[Full Name]:[Full Name]],0))&amp;RIGHT(INDEX(FPL_Fixtures_Extract[],MATCH($A190,FPL_Fixtures_Extract[[Player]:[Player]],0),MATCH(FPL_Combined[[#Headers],[Gameweek 14]],FPL_Fixtures_Extract[#Headers],0)),3))</f>
        <v>AVL(A) 3-2</v>
      </c>
      <c r="P190" t="str">
        <f ca="1">IF(RIGHT(FPL_Combined[[#Headers],[Gameweek 15]],2)&lt;$B$622,INDEX(FPL_Results_Extract[Gameweek 15],MATCH($A190,FPL_Results_Extract[[Player]:[Player]],0)),INDEX(Team_Key[[Abbreviation]:[Abbreviation]],MATCH(LEFT(INDEX(FPL_Fixtures_Extract[],MATCH($A190,FPL_Fixtures_Extract[[Player]:[Player]],0),MATCH(FPL_Combined[[#Headers],[Gameweek 15]],FPL_Fixtures_Extract[#Headers],0)),LEN(INDEX(FPL_Fixtures_Extract[],MATCH($A190,FPL_Fixtures_Extract[[Player]:[Player]],0),MATCH(FPL_Combined[[#Headers],[Gameweek 15]],FPL_Fixtures_Extract[#Headers],0)))-4),Team_Key[[Full Name]:[Full Name]],0))&amp;RIGHT(INDEX(FPL_Fixtures_Extract[],MATCH($A190,FPL_Fixtures_Extract[[Player]:[Player]],0),MATCH(FPL_Combined[[#Headers],[Gameweek 15]],FPL_Fixtures_Extract[#Headers],0)),3))</f>
        <v>NOR(H) 2-0</v>
      </c>
      <c r="Q190" t="str">
        <f ca="1">IF(RIGHT(FPL_Combined[[#Headers],[Gameweek 16]],2)&lt;$B$622,INDEX(FPL_Results_Extract[Gameweek 16],MATCH($A190,FPL_Results_Extract[[Player]:[Player]],0)),INDEX(Team_Key[[Abbreviation]:[Abbreviation]],MATCH(LEFT(INDEX(FPL_Fixtures_Extract[],MATCH($A190,FPL_Fixtures_Extract[[Player]:[Player]],0),MATCH(FPL_Combined[[#Headers],[Gameweek 16]],FPL_Fixtures_Extract[#Headers],0)),LEN(INDEX(FPL_Fixtures_Extract[],MATCH($A190,FPL_Fixtures_Extract[[Player]:[Player]],0),MATCH(FPL_Combined[[#Headers],[Gameweek 16]],FPL_Fixtures_Extract[#Headers],0)))-4),Team_Key[[Full Name]:[Full Name]],0))&amp;RIGHT(INDEX(FPL_Fixtures_Extract[],MATCH($A190,FPL_Fixtures_Extract[[Player]:[Player]],0),MATCH(FPL_Combined[[#Headers],[Gameweek 16]],FPL_Fixtures_Extract[#Headers],0)),3))</f>
        <v>SUN(A) 1-0</v>
      </c>
      <c r="R190" t="str">
        <f ca="1">IF(RIGHT(FPL_Combined[[#Headers],[Gameweek 17]],2)&lt;$B$622,INDEX(FPL_Results_Extract[Gameweek 17],MATCH($A190,FPL_Results_Extract[[Player]:[Player]],0)),INDEX(Team_Key[[Abbreviation]:[Abbreviation]],MATCH(LEFT(INDEX(FPL_Fixtures_Extract[],MATCH($A190,FPL_Fixtures_Extract[[Player]:[Player]],0),MATCH(FPL_Combined[[#Headers],[Gameweek 17]],FPL_Fixtures_Extract[#Headers],0)),LEN(INDEX(FPL_Fixtures_Extract[],MATCH($A190,FPL_Fixtures_Extract[[Player]:[Player]],0),MATCH(FPL_Combined[[#Headers],[Gameweek 17]],FPL_Fixtures_Extract[#Headers],0)))-4),Team_Key[[Full Name]:[Full Name]],0))&amp;RIGHT(INDEX(FPL_Fixtures_Extract[],MATCH($A190,FPL_Fixtures_Extract[[Player]:[Player]],0),MATCH(FPL_Combined[[#Headers],[Gameweek 17]],FPL_Fixtures_Extract[#Headers],0)),3))</f>
        <v>LIV(H) 3-0</v>
      </c>
      <c r="S190" t="str">
        <f ca="1">IF(RIGHT(FPL_Combined[[#Headers],[Gameweek 18]],2)&lt;$B$622,INDEX(FPL_Results_Extract[Gameweek 18],MATCH($A190,FPL_Results_Extract[[Player]:[Player]],0)),INDEX(Team_Key[[Abbreviation]:[Abbreviation]],MATCH(LEFT(INDEX(FPL_Fixtures_Extract[],MATCH($A190,FPL_Fixtures_Extract[[Player]:[Player]],0),MATCH(FPL_Combined[[#Headers],[Gameweek 18]],FPL_Fixtures_Extract[#Headers],0)),LEN(INDEX(FPL_Fixtures_Extract[],MATCH($A190,FPL_Fixtures_Extract[[Player]:[Player]],0),MATCH(FPL_Combined[[#Headers],[Gameweek 18]],FPL_Fixtures_Extract[#Headers],0)))-4),Team_Key[[Full Name]:[Full Name]],0))&amp;RIGHT(INDEX(FPL_Fixtures_Extract[],MATCH($A190,FPL_Fixtures_Extract[[Player]:[Player]],0),MATCH(FPL_Combined[[#Headers],[Gameweek 18]],FPL_Fixtures_Extract[#Headers],0)),3))</f>
        <v>CHE(A) 2-2</v>
      </c>
      <c r="T190" t="str">
        <f ca="1">IF(RIGHT(FPL_Combined[[#Headers],[Gameweek 19]],2)&lt;$B$622,INDEX(FPL_Results_Extract[Gameweek 19],MATCH($A190,FPL_Results_Extract[[Player]:[Player]],0)),INDEX(Team_Key[[Abbreviation]:[Abbreviation]],MATCH(LEFT(INDEX(FPL_Fixtures_Extract[],MATCH($A190,FPL_Fixtures_Extract[[Player]:[Player]],0),MATCH(FPL_Combined[[#Headers],[Gameweek 19]],FPL_Fixtures_Extract[#Headers],0)),LEN(INDEX(FPL_Fixtures_Extract[],MATCH($A190,FPL_Fixtures_Extract[[Player]:[Player]],0),MATCH(FPL_Combined[[#Headers],[Gameweek 19]],FPL_Fixtures_Extract[#Headers],0)))-4),Team_Key[[Full Name]:[Full Name]],0))&amp;RIGHT(INDEX(FPL_Fixtures_Extract[],MATCH($A190,FPL_Fixtures_Extract[[Player]:[Player]],0),MATCH(FPL_Combined[[#Headers],[Gameweek 19]],FPL_Fixtures_Extract[#Headers],0)),3))</f>
        <v>TOT(H) 1-2</v>
      </c>
      <c r="U190" t="str">
        <f ca="1">IF(RIGHT(FPL_Combined[[#Headers],[Gameweek 20]],2)&lt;$B$622,INDEX(FPL_Results_Extract[Gameweek 20],MATCH($A190,FPL_Results_Extract[[Player]:[Player]],0)),INDEX(Team_Key[[Abbreviation]:[Abbreviation]],MATCH(LEFT(INDEX(FPL_Fixtures_Extract[],MATCH($A190,FPL_Fixtures_Extract[[Player]:[Player]],0),MATCH(FPL_Combined[[#Headers],[Gameweek 20]],FPL_Fixtures_Extract[#Headers],0)),LEN(INDEX(FPL_Fixtures_Extract[],MATCH($A190,FPL_Fixtures_Extract[[Player]:[Player]],0),MATCH(FPL_Combined[[#Headers],[Gameweek 20]],FPL_Fixtures_Extract[#Headers],0)))-4),Team_Key[[Full Name]:[Full Name]],0))&amp;RIGHT(INDEX(FPL_Fixtures_Extract[],MATCH($A190,FPL_Fixtures_Extract[[Player]:[Player]],0),MATCH(FPL_Combined[[#Headers],[Gameweek 20]],FPL_Fixtures_Extract[#Headers],0)),3))</f>
        <v>MCI(H) 1-2</v>
      </c>
      <c r="V190" t="str">
        <f ca="1">IF(RIGHT(FPL_Combined[[#Headers],[Gameweek 21]],2)&lt;$B$622,INDEX(FPL_Results_Extract[Gameweek 21],MATCH($A190,FPL_Results_Extract[[Player]:[Player]],0)),INDEX(Team_Key[[Abbreviation]:[Abbreviation]],MATCH(LEFT(INDEX(FPL_Fixtures_Extract[],MATCH($A190,FPL_Fixtures_Extract[[Player]:[Player]],0),MATCH(FPL_Combined[[#Headers],[Gameweek 21]],FPL_Fixtures_Extract[#Headers],0)),LEN(INDEX(FPL_Fixtures_Extract[],MATCH($A190,FPL_Fixtures_Extract[[Player]:[Player]],0),MATCH(FPL_Combined[[#Headers],[Gameweek 21]],FPL_Fixtures_Extract[#Headers],0)))-4),Team_Key[[Full Name]:[Full Name]],0))&amp;RIGHT(INDEX(FPL_Fixtures_Extract[],MATCH($A190,FPL_Fixtures_Extract[[Player]:[Player]],0),MATCH(FPL_Combined[[#Headers],[Gameweek 21]],FPL_Fixtures_Extract[#Headers],0)),3))</f>
        <v>SOU(A) 0-2</v>
      </c>
      <c r="W190" t="str">
        <f ca="1">IF(RIGHT(FPL_Combined[[#Headers],[Gameweek 22]],2)&lt;$B$622,INDEX(FPL_Results_Extract[Gameweek 22],MATCH($A190,FPL_Results_Extract[[Player]:[Player]],0)),INDEX(Team_Key[[Abbreviation]:[Abbreviation]],MATCH(LEFT(INDEX(FPL_Fixtures_Extract[],MATCH($A190,FPL_Fixtures_Extract[[Player]:[Player]],0),MATCH(FPL_Combined[[#Headers],[Gameweek 22]],FPL_Fixtures_Extract[#Headers],0)),LEN(INDEX(FPL_Fixtures_Extract[],MATCH($A190,FPL_Fixtures_Extract[[Player]:[Player]],0),MATCH(FPL_Combined[[#Headers],[Gameweek 22]],FPL_Fixtures_Extract[#Headers],0)))-4),Team_Key[[Full Name]:[Full Name]],0))&amp;RIGHT(INDEX(FPL_Fixtures_Extract[],MATCH($A190,FPL_Fixtures_Extract[[Player]:[Player]],0),MATCH(FPL_Combined[[#Headers],[Gameweek 22]],FPL_Fixtures_Extract[#Headers],0)),3))</f>
        <v>SWA(A) 0-1</v>
      </c>
      <c r="X190" t="str">
        <f ca="1">IF(RIGHT(FPL_Combined[[#Headers],[Gameweek 23]],2)&lt;$B$622,INDEX(FPL_Results_Extract[Gameweek 23],MATCH($A190,FPL_Results_Extract[[Player]:[Player]],0)),INDEX(Team_Key[[Abbreviation]:[Abbreviation]],MATCH(LEFT(INDEX(FPL_Fixtures_Extract[],MATCH($A190,FPL_Fixtures_Extract[[Player]:[Player]],0),MATCH(FPL_Combined[[#Headers],[Gameweek 23]],FPL_Fixtures_Extract[#Headers],0)),LEN(INDEX(FPL_Fixtures_Extract[],MATCH($A190,FPL_Fixtures_Extract[[Player]:[Player]],0),MATCH(FPL_Combined[[#Headers],[Gameweek 23]],FPL_Fixtures_Extract[#Headers],0)))-4),Team_Key[[Full Name]:[Full Name]],0))&amp;RIGHT(INDEX(FPL_Fixtures_Extract[],MATCH($A190,FPL_Fixtures_Extract[[Player]:[Player]],0),MATCH(FPL_Combined[[#Headers],[Gameweek 23]],FPL_Fixtures_Extract[#Headers],0)),3))</f>
        <v>NEW(H) 2-1</v>
      </c>
      <c r="Y190" t="str">
        <f ca="1">IF(RIGHT(FPL_Combined[[#Headers],[Gameweek 24]],2)&lt;$B$622,INDEX(FPL_Results_Extract[Team],MATCH($A190,FPL_Results_Extract[[Player]:[Player]],0)),INDEX(Team_Key[[Abbreviation]:[Abbreviation]],MATCH(LEFT(INDEX(FPL_Fixtures_Extract[],MATCH($A190,FPL_Fixtures_Extract[[Player]:[Player]],0),MATCH(FPL_Combined[[#Headers],[Gameweek 24]],FPL_Fixtures_Extract[#Headers],0)),LEN(INDEX(FPL_Fixtures_Extract[],MATCH($A190,FPL_Fixtures_Extract[[Player]:[Player]],0),MATCH(FPL_Combined[[#Headers],[Gameweek 24]],FPL_Fixtures_Extract[#Headers],0)))-4),Team_Key[[Full Name]:[Full Name]],0))&amp;RIGHT(INDEX(FPL_Fixtures_Extract[],MATCH($A190,FPL_Fixtures_Extract[[Player]:[Player]],0),MATCH(FPL_Combined[[#Headers],[Gameweek 24]],FPL_Fixtures_Extract[#Headers],0)),3))</f>
        <v>WAT</v>
      </c>
      <c r="Z190" t="str">
        <f ca="1">IF(RIGHT(FPL_Combined[[#Headers],[Gameweek 25]],2)&lt;$B$622,INDEX(FPL_Results_Extract[Player],MATCH($A190,FPL_Results_Extract[[Player]:[Player]],0)),INDEX(Team_Key[[Abbreviation]:[Abbreviation]],MATCH(LEFT(INDEX(FPL_Fixtures_Extract[],MATCH($A190,FPL_Fixtures_Extract[[Player]:[Player]],0),MATCH(FPL_Combined[[#Headers],[Gameweek 25]],FPL_Fixtures_Extract[#Headers],0)),LEN(INDEX(FPL_Fixtures_Extract[],MATCH($A190,FPL_Fixtures_Extract[[Player]:[Player]],0),MATCH(FPL_Combined[[#Headers],[Gameweek 25]],FPL_Fixtures_Extract[#Headers],0)))-4),Team_Key[[Full Name]:[Full Name]],0))&amp;RIGHT(INDEX(FPL_Fixtures_Extract[],MATCH($A190,FPL_Fixtures_Extract[[Player]:[Player]],0),MATCH(FPL_Combined[[#Headers],[Gameweek 25]],FPL_Fixtures_Extract[#Headers],0)),3))</f>
        <v>Fabbrini</v>
      </c>
      <c r="AA190" t="str">
        <f ca="1">IF(RIGHT(FPL_Combined[[#Headers],[Gameweek 26]],2)&lt;$B$622,INDEX(FPL_Results_Extract[Gameweek 01],MATCH($A190,FPL_Results_Extract[[Player]:[Player]],0)),INDEX(Team_Key[[Abbreviation]:[Abbreviation]],MATCH(LEFT(INDEX(FPL_Fixtures_Extract[],MATCH($A190,FPL_Fixtures_Extract[[Player]:[Player]],0),MATCH(FPL_Combined[[#Headers],[Gameweek 26]],FPL_Fixtures_Extract[#Headers],0)),LEN(INDEX(FPL_Fixtures_Extract[],MATCH($A190,FPL_Fixtures_Extract[[Player]:[Player]],0),MATCH(FPL_Combined[[#Headers],[Gameweek 26]],FPL_Fixtures_Extract[#Headers],0)))-4),Team_Key[[Full Name]:[Full Name]],0))&amp;RIGHT(INDEX(FPL_Fixtures_Extract[],MATCH($A190,FPL_Fixtures_Extract[[Player]:[Player]],0),MATCH(FPL_Combined[[#Headers],[Gameweek 26]],FPL_Fixtures_Extract[#Headers],0)),3))</f>
        <v>EVE(A) 2-2</v>
      </c>
      <c r="AB190" t="str">
        <f ca="1">IF(RIGHT(FPL_Combined[[#Headers],[Gameweek 27]],2)&lt;$B$622,INDEX(FPL_Results_Extract[Gameweek 02],MATCH($A190,FPL_Results_Extract[[Player]:[Player]],0)),INDEX(Team_Key[[Abbreviation]:[Abbreviation]],MATCH(LEFT(INDEX(FPL_Fixtures_Extract[],MATCH($A190,FPL_Fixtures_Extract[[Player]:[Player]],0),MATCH(FPL_Combined[[#Headers],[Gameweek 27]],FPL_Fixtures_Extract[#Headers],0)),LEN(INDEX(FPL_Fixtures_Extract[],MATCH($A190,FPL_Fixtures_Extract[[Player]:[Player]],0),MATCH(FPL_Combined[[#Headers],[Gameweek 27]],FPL_Fixtures_Extract[#Headers],0)))-4),Team_Key[[Full Name]:[Full Name]],0))&amp;RIGHT(INDEX(FPL_Fixtures_Extract[],MATCH($A190,FPL_Fixtures_Extract[[Player]:[Player]],0),MATCH(FPL_Combined[[#Headers],[Gameweek 27]],FPL_Fixtures_Extract[#Headers],0)),3))</f>
        <v>WBA(H) 0-0</v>
      </c>
      <c r="AC190" t="str">
        <f ca="1">IF(RIGHT(FPL_Combined[[#Headers],[Gameweek 28]],2)&lt;$B$622,INDEX(FPL_Results_Extract[Gameweek 03],MATCH($A190,FPL_Results_Extract[[Player]:[Player]],0)),INDEX(Team_Key[[Abbreviation]:[Abbreviation]],MATCH(LEFT(INDEX(FPL_Fixtures_Extract[],MATCH($A190,FPL_Fixtures_Extract[[Player]:[Player]],0),MATCH(FPL_Combined[[#Headers],[Gameweek 28]],FPL_Fixtures_Extract[#Headers],0)),LEN(INDEX(FPL_Fixtures_Extract[],MATCH($A190,FPL_Fixtures_Extract[[Player]:[Player]],0),MATCH(FPL_Combined[[#Headers],[Gameweek 28]],FPL_Fixtures_Extract[#Headers],0)))-4),Team_Key[[Full Name]:[Full Name]],0))&amp;RIGHT(INDEX(FPL_Fixtures_Extract[],MATCH($A190,FPL_Fixtures_Extract[[Player]:[Player]],0),MATCH(FPL_Combined[[#Headers],[Gameweek 28]],FPL_Fixtures_Extract[#Headers],0)),3))</f>
        <v>SOU(H) 0-0</v>
      </c>
      <c r="AD190" t="str">
        <f ca="1">IF(RIGHT(FPL_Combined[[#Headers],[Gameweek 29]],2)&lt;$B$622,INDEX(FPL_Results_Extract[Gameweek 04],MATCH($A190,FPL_Results_Extract[[Player]:[Player]],0)),INDEX(Team_Key[[Abbreviation]:[Abbreviation]],MATCH(LEFT(INDEX(FPL_Fixtures_Extract[],MATCH($A190,FPL_Fixtures_Extract[[Player]:[Player]],0),MATCH(FPL_Combined[[#Headers],[Gameweek 29]],FPL_Fixtures_Extract[#Headers],0)),LEN(INDEX(FPL_Fixtures_Extract[],MATCH($A190,FPL_Fixtures_Extract[[Player]:[Player]],0),MATCH(FPL_Combined[[#Headers],[Gameweek 29]],FPL_Fixtures_Extract[#Headers],0)))-4),Team_Key[[Full Name]:[Full Name]],0))&amp;RIGHT(INDEX(FPL_Fixtures_Extract[],MATCH($A190,FPL_Fixtures_Extract[[Player]:[Player]],0),MATCH(FPL_Combined[[#Headers],[Gameweek 29]],FPL_Fixtures_Extract[#Headers],0)),3))</f>
        <v>LEI(H)</v>
      </c>
      <c r="AE190" t="e">
        <f ca="1">IF(RIGHT(FPL_Combined[[#Headers],[Gameweek 30]],2)&lt;$B$622,INDEX(FPL_Results_Extract[Gameweek 05],MATCH($A190,FPL_Results_Extract[[Player]:[Player]],0)),INDEX(Team_Key[[Abbreviation]:[Abbreviation]],MATCH(LEFT(INDEX(FPL_Fixtures_Extract[],MATCH($A190,FPL_Fixtures_Extract[[Player]:[Player]],0),MATCH(FPL_Combined[[#Headers],[Gameweek 30]],FPL_Fixtures_Extract[#Headers],0)),LEN(INDEX(FPL_Fixtures_Extract[],MATCH($A190,FPL_Fixtures_Extract[[Player]:[Player]],0),MATCH(FPL_Combined[[#Headers],[Gameweek 30]],FPL_Fixtures_Extract[#Headers],0)))-4),Team_Key[[Full Name]:[Full Name]],0))&amp;RIGHT(INDEX(FPL_Fixtures_Extract[],MATCH($A190,FPL_Fixtures_Extract[[Player]:[Player]],0),MATCH(FPL_Combined[[#Headers],[Gameweek 30]],FPL_Fixtures_Extract[#Headers],0)),3))</f>
        <v>#VALUE!</v>
      </c>
      <c r="AF190" t="str">
        <f ca="1">IF(RIGHT(FPL_Combined[[#Headers],[Gameweek 31]],2)&lt;$B$622,INDEX(FPL_Results_Extract[Gameweek 06],MATCH($A190,FPL_Results_Extract[[Player]:[Player]],0)),INDEX(Team_Key[[Abbreviation]:[Abbreviation]],MATCH(LEFT(INDEX(FPL_Fixtures_Extract[],MATCH($A190,FPL_Fixtures_Extract[[Player]:[Player]],0),MATCH(FPL_Combined[[#Headers],[Gameweek 31]],FPL_Fixtures_Extract[#Headers],0)),LEN(INDEX(FPL_Fixtures_Extract[],MATCH($A190,FPL_Fixtures_Extract[[Player]:[Player]],0),MATCH(FPL_Combined[[#Headers],[Gameweek 31]],FPL_Fixtures_Extract[#Headers],0)))-4),Team_Key[[Full Name]:[Full Name]],0))&amp;RIGHT(INDEX(FPL_Fixtures_Extract[],MATCH($A190,FPL_Fixtures_Extract[[Player]:[Player]],0),MATCH(FPL_Combined[[#Headers],[Gameweek 31]],FPL_Fixtures_Extract[#Headers],0)),3))</f>
        <v>STK(H)</v>
      </c>
      <c r="AG190" t="str">
        <f ca="1">IF(RIGHT(FPL_Combined[[#Headers],[Gameweek 32]],2)&lt;$B$622,INDEX(FPL_Results_Extract[Gameweek 07],MATCH($A190,FPL_Results_Extract[[Player]:[Player]],0)),INDEX(Team_Key[[Abbreviation]:[Abbreviation]],MATCH(LEFT(INDEX(FPL_Fixtures_Extract[],MATCH($A190,FPL_Fixtures_Extract[[Player]:[Player]],0),MATCH(FPL_Combined[[#Headers],[Gameweek 32]],FPL_Fixtures_Extract[#Headers],0)),LEN(INDEX(FPL_Fixtures_Extract[],MATCH($A190,FPL_Fixtures_Extract[[Player]:[Player]],0),MATCH(FPL_Combined[[#Headers],[Gameweek 32]],FPL_Fixtures_Extract[#Headers],0)))-4),Team_Key[[Full Name]:[Full Name]],0))&amp;RIGHT(INDEX(FPL_Fixtures_Extract[],MATCH($A190,FPL_Fixtures_Extract[[Player]:[Player]],0),MATCH(FPL_Combined[[#Headers],[Gameweek 32]],FPL_Fixtures_Extract[#Headers],0)),3))</f>
        <v>ARS(A)</v>
      </c>
      <c r="AH190" t="str">
        <f ca="1">IF(RIGHT(FPL_Combined[[#Headers],[Gameweek 33]],2)&lt;$B$622,INDEX(FPL_Results_Extract[Gameweek 08],MATCH($A190,FPL_Results_Extract[[Player]:[Player]],0)),INDEX(Team_Key[[Abbreviation]:[Abbreviation]],MATCH(LEFT(INDEX(FPL_Fixtures_Extract[],MATCH($A190,FPL_Fixtures_Extract[[Player]:[Player]],0),MATCH(FPL_Combined[[#Headers],[Gameweek 33]],FPL_Fixtures_Extract[#Headers],0)),LEN(INDEX(FPL_Fixtures_Extract[],MATCH($A190,FPL_Fixtures_Extract[[Player]:[Player]],0),MATCH(FPL_Combined[[#Headers],[Gameweek 33]],FPL_Fixtures_Extract[#Headers],0)))-4),Team_Key[[Full Name]:[Full Name]],0))&amp;RIGHT(INDEX(FPL_Fixtures_Extract[],MATCH($A190,FPL_Fixtures_Extract[[Player]:[Player]],0),MATCH(FPL_Combined[[#Headers],[Gameweek 33]],FPL_Fixtures_Extract[#Headers],0)),3))</f>
        <v>EVE(H)</v>
      </c>
      <c r="AI190" t="str">
        <f ca="1">IF(RIGHT(FPL_Combined[[#Headers],[Gameweek 34]],2)&lt;$B$622,INDEX(FPL_Results_Extract[Gameweek 09],MATCH($A190,FPL_Results_Extract[[Player]:[Player]],0)),INDEX(Team_Key[[Abbreviation]:[Abbreviation]],MATCH(LEFT(INDEX(FPL_Fixtures_Extract[],MATCH($A190,FPL_Fixtures_Extract[[Player]:[Player]],0),MATCH(FPL_Combined[[#Headers],[Gameweek 34]],FPL_Fixtures_Extract[#Headers],0)),LEN(INDEX(FPL_Fixtures_Extract[],MATCH($A190,FPL_Fixtures_Extract[[Player]:[Player]],0),MATCH(FPL_Combined[[#Headers],[Gameweek 34]],FPL_Fixtures_Extract[#Headers],0)))-4),Team_Key[[Full Name]:[Full Name]],0))&amp;RIGHT(INDEX(FPL_Fixtures_Extract[],MATCH($A190,FPL_Fixtures_Extract[[Player]:[Player]],0),MATCH(FPL_Combined[[#Headers],[Gameweek 34]],FPL_Fixtures_Extract[#Headers],0)),3))</f>
        <v>WBA(A)</v>
      </c>
      <c r="AJ190" t="str">
        <f ca="1">IF(RIGHT(FPL_Combined[[#Headers],[Gameweek 35]],2)&lt;$B$622,INDEX(FPL_Results_Extract[Gameweek 10],MATCH($A190,FPL_Results_Extract[[Player]:[Player]],0)),INDEX(Team_Key[[Abbreviation]:[Abbreviation]],MATCH(LEFT(INDEX(FPL_Fixtures_Extract[],MATCH($A190,FPL_Fixtures_Extract[[Player]:[Player]],0),MATCH(FPL_Combined[[#Headers],[Gameweek 35]],FPL_Fixtures_Extract[#Headers],0)),LEN(INDEX(FPL_Fixtures_Extract[],MATCH($A190,FPL_Fixtures_Extract[[Player]:[Player]],0),MATCH(FPL_Combined[[#Headers],[Gameweek 35]],FPL_Fixtures_Extract[#Headers],0)))-4),Team_Key[[Full Name]:[Full Name]],0))&amp;RIGHT(INDEX(FPL_Fixtures_Extract[],MATCH($A190,FPL_Fixtures_Extract[[Player]:[Player]],0),MATCH(FPL_Combined[[#Headers],[Gameweek 35]],FPL_Fixtures_Extract[#Headers],0)),3))</f>
        <v>NOR(A)</v>
      </c>
      <c r="AK190" t="str">
        <f ca="1">IF(RIGHT(FPL_Combined[[#Headers],[Gameweek 36]],2)&lt;$B$622,INDEX(FPL_Results_Extract[Gameweek 11],MATCH($A190,FPL_Results_Extract[[Player]:[Player]],0)),INDEX(Team_Key[[Abbreviation]:[Abbreviation]],MATCH(LEFT(INDEX(FPL_Fixtures_Extract[],MATCH($A190,FPL_Fixtures_Extract[[Player]:[Player]],0),MATCH(FPL_Combined[[#Headers],[Gameweek 36]],FPL_Fixtures_Extract[#Headers],0)),LEN(INDEX(FPL_Fixtures_Extract[],MATCH($A190,FPL_Fixtures_Extract[[Player]:[Player]],0),MATCH(FPL_Combined[[#Headers],[Gameweek 36]],FPL_Fixtures_Extract[#Headers],0)))-4),Team_Key[[Full Name]:[Full Name]],0))&amp;RIGHT(INDEX(FPL_Fixtures_Extract[],MATCH($A190,FPL_Fixtures_Extract[[Player]:[Player]],0),MATCH(FPL_Combined[[#Headers],[Gameweek 36]],FPL_Fixtures_Extract[#Headers],0)),3))</f>
        <v>AVL(H)</v>
      </c>
      <c r="AL190" t="str">
        <f ca="1">IF(RIGHT(FPL_Combined[[#Headers],[Gameweek 37]],2)&lt;$B$622,INDEX(FPL_Results_Extract[Gameweek 12],MATCH($A190,FPL_Results_Extract[[Player]:[Player]],0)),INDEX(Team_Key[[Abbreviation]:[Abbreviation]],MATCH(LEFT(INDEX(FPL_Fixtures_Extract[],MATCH($A190,FPL_Fixtures_Extract[[Player]:[Player]],0),MATCH(FPL_Combined[[#Headers],[Gameweek 37]],FPL_Fixtures_Extract[#Headers],0)),LEN(INDEX(FPL_Fixtures_Extract[],MATCH($A190,FPL_Fixtures_Extract[[Player]:[Player]],0),MATCH(FPL_Combined[[#Headers],[Gameweek 37]],FPL_Fixtures_Extract[#Headers],0)))-4),Team_Key[[Full Name]:[Full Name]],0))&amp;RIGHT(INDEX(FPL_Fixtures_Extract[],MATCH($A190,FPL_Fixtures_Extract[[Player]:[Player]],0),MATCH(FPL_Combined[[#Headers],[Gameweek 37]],FPL_Fixtures_Extract[#Headers],0)),3))</f>
        <v>LIV(A)</v>
      </c>
      <c r="AM190" t="str">
        <f ca="1">IF(RIGHT(FPL_Combined[[#Headers],[Gameweek 38]],2)&lt;$B$622,INDEX(FPL_Results_Extract[Gameweek 13],MATCH($A190,FPL_Results_Extract[[Player]:[Player]],0)),INDEX(Team_Key[[Abbreviation]:[Abbreviation]],MATCH(LEFT(INDEX(FPL_Fixtures_Extract[],MATCH($A190,FPL_Fixtures_Extract[[Player]:[Player]],0),MATCH(FPL_Combined[[#Headers],[Gameweek 38]],FPL_Fixtures_Extract[#Headers],0)),LEN(INDEX(FPL_Fixtures_Extract[],MATCH($A190,FPL_Fixtures_Extract[[Player]:[Player]],0),MATCH(FPL_Combined[[#Headers],[Gameweek 38]],FPL_Fixtures_Extract[#Headers],0)))-4),Team_Key[[Full Name]:[Full Name]],0))&amp;RIGHT(INDEX(FPL_Fixtures_Extract[],MATCH($A190,FPL_Fixtures_Extract[[Player]:[Player]],0),MATCH(FPL_Combined[[#Headers],[Gameweek 38]],FPL_Fixtures_Extract[#Headers],0)),3))</f>
        <v>SUN(H)</v>
      </c>
    </row>
    <row r="191" spans="1:39" x14ac:dyDescent="0.45">
      <c r="A191" t="s">
        <v>447</v>
      </c>
      <c r="B191" t="str">
        <f ca="1">IF(RIGHT(FPL_Combined[[#Headers],[Gameweek 01]],2)&lt;$B$622,INDEX(FPL_Results_Extract[Gameweek 01],MATCH($A191,FPL_Results_Extract[[Player]:[Player]],0)),INDEX(Team_Key[[Abbreviation]:[Abbreviation]],MATCH(LEFT(INDEX(FPL_Fixtures_Extract[],MATCH($A191,FPL_Fixtures_Extract[[Player]:[Player]],0),MATCH(FPL_Combined[[#Headers],[Gameweek 01]],FPL_Fixtures_Extract[#Headers],0)),LEN(INDEX(FPL_Fixtures_Extract[],MATCH($A191,FPL_Fixtures_Extract[[Player]:[Player]],0),MATCH(FPL_Combined[[#Headers],[Gameweek 01]],FPL_Fixtures_Extract[#Headers],0)))-4),Team_Key[[Full Name]:[Full Name]],0))&amp;RIGHT(INDEX(FPL_Fixtures_Extract[],MATCH($A191,FPL_Fixtures_Extract[[Player]:[Player]],0),MATCH(FPL_Combined[[#Headers],[Gameweek 01]],FPL_Fixtures_Extract[#Headers],0)),3))</f>
        <v>CHE(A) 2-2</v>
      </c>
      <c r="C191" t="str">
        <f ca="1">IF(RIGHT(FPL_Combined[[#Headers],[Gameweek 02]],2)&lt;$B$622,INDEX(FPL_Results_Extract[Gameweek 02],MATCH($A191,FPL_Results_Extract[[Player]:[Player]],0)),INDEX(Team_Key[[Abbreviation]:[Abbreviation]],MATCH(LEFT(INDEX(FPL_Fixtures_Extract[],MATCH($A191,FPL_Fixtures_Extract[[Player]:[Player]],0),MATCH(FPL_Combined[[#Headers],[Gameweek 02]],FPL_Fixtures_Extract[#Headers],0)),LEN(INDEX(FPL_Fixtures_Extract[],MATCH($A191,FPL_Fixtures_Extract[[Player]:[Player]],0),MATCH(FPL_Combined[[#Headers],[Gameweek 02]],FPL_Fixtures_Extract[#Headers],0)))-4),Team_Key[[Full Name]:[Full Name]],0))&amp;RIGHT(INDEX(FPL_Fixtures_Extract[],MATCH($A191,FPL_Fixtures_Extract[[Player]:[Player]],0),MATCH(FPL_Combined[[#Headers],[Gameweek 02]],FPL_Fixtures_Extract[#Headers],0)),3))</f>
        <v>NEW(H) 2-0</v>
      </c>
      <c r="D191" t="str">
        <f ca="1">IF(RIGHT(FPL_Combined[[#Headers],[Gameweek 03]],2)&lt;$B$622,INDEX(FPL_Results_Extract[Gameweek 03],MATCH($A191,FPL_Results_Extract[[Player]:[Player]],0)),INDEX(Team_Key[[Abbreviation]:[Abbreviation]],MATCH(LEFT(INDEX(FPL_Fixtures_Extract[],MATCH($A191,FPL_Fixtures_Extract[[Player]:[Player]],0),MATCH(FPL_Combined[[#Headers],[Gameweek 03]],FPL_Fixtures_Extract[#Headers],0)),LEN(INDEX(FPL_Fixtures_Extract[],MATCH($A191,FPL_Fixtures_Extract[[Player]:[Player]],0),MATCH(FPL_Combined[[#Headers],[Gameweek 03]],FPL_Fixtures_Extract[#Headers],0)))-4),Team_Key[[Full Name]:[Full Name]],0))&amp;RIGHT(INDEX(FPL_Fixtures_Extract[],MATCH($A191,FPL_Fixtures_Extract[[Player]:[Player]],0),MATCH(FPL_Combined[[#Headers],[Gameweek 03]],FPL_Fixtures_Extract[#Headers],0)),3))</f>
        <v>SUN(A) 1-1</v>
      </c>
      <c r="E191" t="str">
        <f ca="1">IF(RIGHT(FPL_Combined[[#Headers],[Gameweek 04]],2)&lt;$B$622,INDEX(FPL_Results_Extract[Gameweek 04],MATCH($A191,FPL_Results_Extract[[Player]:[Player]],0)),INDEX(Team_Key[[Abbreviation]:[Abbreviation]],MATCH(LEFT(INDEX(FPL_Fixtures_Extract[],MATCH($A191,FPL_Fixtures_Extract[[Player]:[Player]],0),MATCH(FPL_Combined[[#Headers],[Gameweek 04]],FPL_Fixtures_Extract[#Headers],0)),LEN(INDEX(FPL_Fixtures_Extract[],MATCH($A191,FPL_Fixtures_Extract[[Player]:[Player]],0),MATCH(FPL_Combined[[#Headers],[Gameweek 04]],FPL_Fixtures_Extract[#Headers],0)))-4),Team_Key[[Full Name]:[Full Name]],0))&amp;RIGHT(INDEX(FPL_Fixtures_Extract[],MATCH($A191,FPL_Fixtures_Extract[[Player]:[Player]],0),MATCH(FPL_Combined[[#Headers],[Gameweek 04]],FPL_Fixtures_Extract[#Headers],0)),3))</f>
        <v>MUN(H) 2-1</v>
      </c>
      <c r="F191" t="str">
        <f ca="1">IF(RIGHT(FPL_Combined[[#Headers],[Gameweek 05]],2)&lt;$B$622,INDEX(FPL_Results_Extract[Gameweek 05],MATCH($A191,FPL_Results_Extract[[Player]:[Player]],0)),INDEX(Team_Key[[Abbreviation]:[Abbreviation]],MATCH(LEFT(INDEX(FPL_Fixtures_Extract[],MATCH($A191,FPL_Fixtures_Extract[[Player]:[Player]],0),MATCH(FPL_Combined[[#Headers],[Gameweek 05]],FPL_Fixtures_Extract[#Headers],0)),LEN(INDEX(FPL_Fixtures_Extract[],MATCH($A191,FPL_Fixtures_Extract[[Player]:[Player]],0),MATCH(FPL_Combined[[#Headers],[Gameweek 05]],FPL_Fixtures_Extract[#Headers],0)))-4),Team_Key[[Full Name]:[Full Name]],0))&amp;RIGHT(INDEX(FPL_Fixtures_Extract[],MATCH($A191,FPL_Fixtures_Extract[[Player]:[Player]],0),MATCH(FPL_Combined[[#Headers],[Gameweek 05]],FPL_Fixtures_Extract[#Headers],0)),3))</f>
        <v>WAT(A) 0-1</v>
      </c>
      <c r="G191" t="str">
        <f ca="1">IF(RIGHT(FPL_Combined[[#Headers],[Gameweek 06]],2)&lt;$B$622,INDEX(FPL_Results_Extract[Gameweek 06],MATCH($A191,FPL_Results_Extract[[Player]:[Player]],0)),INDEX(Team_Key[[Abbreviation]:[Abbreviation]],MATCH(LEFT(INDEX(FPL_Fixtures_Extract[],MATCH($A191,FPL_Fixtures_Extract[[Player]:[Player]],0),MATCH(FPL_Combined[[#Headers],[Gameweek 06]],FPL_Fixtures_Extract[#Headers],0)),LEN(INDEX(FPL_Fixtures_Extract[],MATCH($A191,FPL_Fixtures_Extract[[Player]:[Player]],0),MATCH(FPL_Combined[[#Headers],[Gameweek 06]],FPL_Fixtures_Extract[#Headers],0)))-4),Team_Key[[Full Name]:[Full Name]],0))&amp;RIGHT(INDEX(FPL_Fixtures_Extract[],MATCH($A191,FPL_Fixtures_Extract[[Player]:[Player]],0),MATCH(FPL_Combined[[#Headers],[Gameweek 06]],FPL_Fixtures_Extract[#Headers],0)),3))</f>
        <v>EVE(H) 0-0</v>
      </c>
      <c r="H191" t="str">
        <f ca="1">IF(RIGHT(FPL_Combined[[#Headers],[Gameweek 07]],2)&lt;$B$622,INDEX(FPL_Results_Extract[Gameweek 07],MATCH($A191,FPL_Results_Extract[[Player]:[Player]],0)),INDEX(Team_Key[[Abbreviation]:[Abbreviation]],MATCH(LEFT(INDEX(FPL_Fixtures_Extract[],MATCH($A191,FPL_Fixtures_Extract[[Player]:[Player]],0),MATCH(FPL_Combined[[#Headers],[Gameweek 07]],FPL_Fixtures_Extract[#Headers],0)),LEN(INDEX(FPL_Fixtures_Extract[],MATCH($A191,FPL_Fixtures_Extract[[Player]:[Player]],0),MATCH(FPL_Combined[[#Headers],[Gameweek 07]],FPL_Fixtures_Extract[#Headers],0)))-4),Team_Key[[Full Name]:[Full Name]],0))&amp;RIGHT(INDEX(FPL_Fixtures_Extract[],MATCH($A191,FPL_Fixtures_Extract[[Player]:[Player]],0),MATCH(FPL_Combined[[#Headers],[Gameweek 07]],FPL_Fixtures_Extract[#Headers],0)),3))</f>
        <v>SOU(A) 1-3</v>
      </c>
      <c r="I191" t="str">
        <f ca="1">IF(RIGHT(FPL_Combined[[#Headers],[Gameweek 08]],2)&lt;$B$622,INDEX(FPL_Results_Extract[Gameweek 08],MATCH($A191,FPL_Results_Extract[[Player]:[Player]],0)),INDEX(Team_Key[[Abbreviation]:[Abbreviation]],MATCH(LEFT(INDEX(FPL_Fixtures_Extract[],MATCH($A191,FPL_Fixtures_Extract[[Player]:[Player]],0),MATCH(FPL_Combined[[#Headers],[Gameweek 08]],FPL_Fixtures_Extract[#Headers],0)),LEN(INDEX(FPL_Fixtures_Extract[],MATCH($A191,FPL_Fixtures_Extract[[Player]:[Player]],0),MATCH(FPL_Combined[[#Headers],[Gameweek 08]],FPL_Fixtures_Extract[#Headers],0)))-4),Team_Key[[Full Name]:[Full Name]],0))&amp;RIGHT(INDEX(FPL_Fixtures_Extract[],MATCH($A191,FPL_Fixtures_Extract[[Player]:[Player]],0),MATCH(FPL_Combined[[#Headers],[Gameweek 08]],FPL_Fixtures_Extract[#Headers],0)),3))</f>
        <v>TOT(H) 2-2</v>
      </c>
      <c r="J191" t="str">
        <f ca="1">IF(RIGHT(FPL_Combined[[#Headers],[Gameweek 09]],2)&lt;$B$622,INDEX(FPL_Results_Extract[Gameweek 09],MATCH($A191,FPL_Results_Extract[[Player]:[Player]],0)),INDEX(Team_Key[[Abbreviation]:[Abbreviation]],MATCH(LEFT(INDEX(FPL_Fixtures_Extract[],MATCH($A191,FPL_Fixtures_Extract[[Player]:[Player]],0),MATCH(FPL_Combined[[#Headers],[Gameweek 09]],FPL_Fixtures_Extract[#Headers],0)),LEN(INDEX(FPL_Fixtures_Extract[],MATCH($A191,FPL_Fixtures_Extract[[Player]:[Player]],0),MATCH(FPL_Combined[[#Headers],[Gameweek 09]],FPL_Fixtures_Extract[#Headers],0)))-4),Team_Key[[Full Name]:[Full Name]],0))&amp;RIGHT(INDEX(FPL_Fixtures_Extract[],MATCH($A191,FPL_Fixtures_Extract[[Player]:[Player]],0),MATCH(FPL_Combined[[#Headers],[Gameweek 09]],FPL_Fixtures_Extract[#Headers],0)),3))</f>
        <v>STK(H) 0-1</v>
      </c>
      <c r="K191" t="str">
        <f ca="1">IF(RIGHT(FPL_Combined[[#Headers],[Gameweek 10]],2)&lt;$B$622,INDEX(FPL_Results_Extract[Gameweek 10],MATCH($A191,FPL_Results_Extract[[Player]:[Player]],0)),INDEX(Team_Key[[Abbreviation]:[Abbreviation]],MATCH(LEFT(INDEX(FPL_Fixtures_Extract[],MATCH($A191,FPL_Fixtures_Extract[[Player]:[Player]],0),MATCH(FPL_Combined[[#Headers],[Gameweek 10]],FPL_Fixtures_Extract[#Headers],0)),LEN(INDEX(FPL_Fixtures_Extract[],MATCH($A191,FPL_Fixtures_Extract[[Player]:[Player]],0),MATCH(FPL_Combined[[#Headers],[Gameweek 10]],FPL_Fixtures_Extract[#Headers],0)))-4),Team_Key[[Full Name]:[Full Name]],0))&amp;RIGHT(INDEX(FPL_Fixtures_Extract[],MATCH($A191,FPL_Fixtures_Extract[[Player]:[Player]],0),MATCH(FPL_Combined[[#Headers],[Gameweek 10]],FPL_Fixtures_Extract[#Headers],0)),3))</f>
        <v>AVL(A) 2-1</v>
      </c>
      <c r="L191" t="str">
        <f ca="1">IF(RIGHT(FPL_Combined[[#Headers],[Gameweek 11]],2)&lt;$B$622,INDEX(FPL_Results_Extract[Gameweek 11],MATCH($A191,FPL_Results_Extract[[Player]:[Player]],0)),INDEX(Team_Key[[Abbreviation]:[Abbreviation]],MATCH(LEFT(INDEX(FPL_Fixtures_Extract[],MATCH($A191,FPL_Fixtures_Extract[[Player]:[Player]],0),MATCH(FPL_Combined[[#Headers],[Gameweek 11]],FPL_Fixtures_Extract[#Headers],0)),LEN(INDEX(FPL_Fixtures_Extract[],MATCH($A191,FPL_Fixtures_Extract[[Player]:[Player]],0),MATCH(FPL_Combined[[#Headers],[Gameweek 11]],FPL_Fixtures_Extract[#Headers],0)))-4),Team_Key[[Full Name]:[Full Name]],0))&amp;RIGHT(INDEX(FPL_Fixtures_Extract[],MATCH($A191,FPL_Fixtures_Extract[[Player]:[Player]],0),MATCH(FPL_Combined[[#Headers],[Gameweek 11]],FPL_Fixtures_Extract[#Headers],0)),3))</f>
        <v>ARS(H) 0-3</v>
      </c>
      <c r="M191" t="str">
        <f ca="1">IF(RIGHT(FPL_Combined[[#Headers],[Gameweek 12]],2)&lt;$B$622,INDEX(FPL_Results_Extract[Gameweek 12],MATCH($A191,FPL_Results_Extract[[Player]:[Player]],0)),INDEX(Team_Key[[Abbreviation]:[Abbreviation]],MATCH(LEFT(INDEX(FPL_Fixtures_Extract[],MATCH($A191,FPL_Fixtures_Extract[[Player]:[Player]],0),MATCH(FPL_Combined[[#Headers],[Gameweek 12]],FPL_Fixtures_Extract[#Headers],0)),LEN(INDEX(FPL_Fixtures_Extract[],MATCH($A191,FPL_Fixtures_Extract[[Player]:[Player]],0),MATCH(FPL_Combined[[#Headers],[Gameweek 12]],FPL_Fixtures_Extract[#Headers],0)))-4),Team_Key[[Full Name]:[Full Name]],0))&amp;RIGHT(INDEX(FPL_Fixtures_Extract[],MATCH($A191,FPL_Fixtures_Extract[[Player]:[Player]],0),MATCH(FPL_Combined[[#Headers],[Gameweek 12]],FPL_Fixtures_Extract[#Headers],0)),3))</f>
        <v>NOR(A) 0-1</v>
      </c>
      <c r="N191" t="str">
        <f ca="1">IF(RIGHT(FPL_Combined[[#Headers],[Gameweek 13]],2)&lt;$B$622,INDEX(FPL_Results_Extract[Gameweek 13],MATCH($A191,FPL_Results_Extract[[Player]:[Player]],0)),INDEX(Team_Key[[Abbreviation]:[Abbreviation]],MATCH(LEFT(INDEX(FPL_Fixtures_Extract[],MATCH($A191,FPL_Fixtures_Extract[[Player]:[Player]],0),MATCH(FPL_Combined[[#Headers],[Gameweek 13]],FPL_Fixtures_Extract[#Headers],0)),LEN(INDEX(FPL_Fixtures_Extract[],MATCH($A191,FPL_Fixtures_Extract[[Player]:[Player]],0),MATCH(FPL_Combined[[#Headers],[Gameweek 13]],FPL_Fixtures_Extract[#Headers],0)))-4),Team_Key[[Full Name]:[Full Name]],0))&amp;RIGHT(INDEX(FPL_Fixtures_Extract[],MATCH($A191,FPL_Fixtures_Extract[[Player]:[Player]],0),MATCH(FPL_Combined[[#Headers],[Gameweek 13]],FPL_Fixtures_Extract[#Headers],0)),3))</f>
        <v>BOU(H) 2-2</v>
      </c>
      <c r="O191" t="str">
        <f ca="1">IF(RIGHT(FPL_Combined[[#Headers],[Gameweek 14]],2)&lt;$B$622,INDEX(FPL_Results_Extract[Gameweek 14],MATCH($A191,FPL_Results_Extract[[Player]:[Player]],0)),INDEX(Team_Key[[Abbreviation]:[Abbreviation]],MATCH(LEFT(INDEX(FPL_Fixtures_Extract[],MATCH($A191,FPL_Fixtures_Extract[[Player]:[Player]],0),MATCH(FPL_Combined[[#Headers],[Gameweek 14]],FPL_Fixtures_Extract[#Headers],0)),LEN(INDEX(FPL_Fixtures_Extract[],MATCH($A191,FPL_Fixtures_Extract[[Player]:[Player]],0),MATCH(FPL_Combined[[#Headers],[Gameweek 14]],FPL_Fixtures_Extract[#Headers],0)))-4),Team_Key[[Full Name]:[Full Name]],0))&amp;RIGHT(INDEX(FPL_Fixtures_Extract[],MATCH($A191,FPL_Fixtures_Extract[[Player]:[Player]],0),MATCH(FPL_Combined[[#Headers],[Gameweek 14]],FPL_Fixtures_Extract[#Headers],0)),3))</f>
        <v>LIV(A) 0-1</v>
      </c>
      <c r="P191" t="str">
        <f ca="1">IF(RIGHT(FPL_Combined[[#Headers],[Gameweek 15]],2)&lt;$B$622,INDEX(FPL_Results_Extract[Gameweek 15],MATCH($A191,FPL_Results_Extract[[Player]:[Player]],0)),INDEX(Team_Key[[Abbreviation]:[Abbreviation]],MATCH(LEFT(INDEX(FPL_Fixtures_Extract[],MATCH($A191,FPL_Fixtures_Extract[[Player]:[Player]],0),MATCH(FPL_Combined[[#Headers],[Gameweek 15]],FPL_Fixtures_Extract[#Headers],0)),LEN(INDEX(FPL_Fixtures_Extract[],MATCH($A191,FPL_Fixtures_Extract[[Player]:[Player]],0),MATCH(FPL_Combined[[#Headers],[Gameweek 15]],FPL_Fixtures_Extract[#Headers],0)))-4),Team_Key[[Full Name]:[Full Name]],0))&amp;RIGHT(INDEX(FPL_Fixtures_Extract[],MATCH($A191,FPL_Fixtures_Extract[[Player]:[Player]],0),MATCH(FPL_Combined[[#Headers],[Gameweek 15]],FPL_Fixtures_Extract[#Headers],0)),3))</f>
        <v>LEI(H) 0-3</v>
      </c>
      <c r="Q191" t="str">
        <f ca="1">IF(RIGHT(FPL_Combined[[#Headers],[Gameweek 16]],2)&lt;$B$622,INDEX(FPL_Results_Extract[Gameweek 16],MATCH($A191,FPL_Results_Extract[[Player]:[Player]],0)),INDEX(Team_Key[[Abbreviation]:[Abbreviation]],MATCH(LEFT(INDEX(FPL_Fixtures_Extract[],MATCH($A191,FPL_Fixtures_Extract[[Player]:[Player]],0),MATCH(FPL_Combined[[#Headers],[Gameweek 16]],FPL_Fixtures_Extract[#Headers],0)),LEN(INDEX(FPL_Fixtures_Extract[],MATCH($A191,FPL_Fixtures_Extract[[Player]:[Player]],0),MATCH(FPL_Combined[[#Headers],[Gameweek 16]],FPL_Fixtures_Extract[#Headers],0)))-4),Team_Key[[Full Name]:[Full Name]],0))&amp;RIGHT(INDEX(FPL_Fixtures_Extract[],MATCH($A191,FPL_Fixtures_Extract[[Player]:[Player]],0),MATCH(FPL_Combined[[#Headers],[Gameweek 16]],FPL_Fixtures_Extract[#Headers],0)),3))</f>
        <v>MCI(A) 1-2</v>
      </c>
      <c r="R191" t="str">
        <f ca="1">IF(RIGHT(FPL_Combined[[#Headers],[Gameweek 17]],2)&lt;$B$622,INDEX(FPL_Results_Extract[Gameweek 17],MATCH($A191,FPL_Results_Extract[[Player]:[Player]],0)),INDEX(Team_Key[[Abbreviation]:[Abbreviation]],MATCH(LEFT(INDEX(FPL_Fixtures_Extract[],MATCH($A191,FPL_Fixtures_Extract[[Player]:[Player]],0),MATCH(FPL_Combined[[#Headers],[Gameweek 17]],FPL_Fixtures_Extract[#Headers],0)),LEN(INDEX(FPL_Fixtures_Extract[],MATCH($A191,FPL_Fixtures_Extract[[Player]:[Player]],0),MATCH(FPL_Combined[[#Headers],[Gameweek 17]],FPL_Fixtures_Extract[#Headers],0)))-4),Team_Key[[Full Name]:[Full Name]],0))&amp;RIGHT(INDEX(FPL_Fixtures_Extract[],MATCH($A191,FPL_Fixtures_Extract[[Player]:[Player]],0),MATCH(FPL_Combined[[#Headers],[Gameweek 17]],FPL_Fixtures_Extract[#Headers],0)),3))</f>
        <v>WHU(H) 0-0</v>
      </c>
      <c r="S191" t="str">
        <f ca="1">IF(RIGHT(FPL_Combined[[#Headers],[Gameweek 18]],2)&lt;$B$622,INDEX(FPL_Results_Extract[Gameweek 18],MATCH($A191,FPL_Results_Extract[[Player]:[Player]],0)),INDEX(Team_Key[[Abbreviation]:[Abbreviation]],MATCH(LEFT(INDEX(FPL_Fixtures_Extract[],MATCH($A191,FPL_Fixtures_Extract[[Player]:[Player]],0),MATCH(FPL_Combined[[#Headers],[Gameweek 18]],FPL_Fixtures_Extract[#Headers],0)),LEN(INDEX(FPL_Fixtures_Extract[],MATCH($A191,FPL_Fixtures_Extract[[Player]:[Player]],0),MATCH(FPL_Combined[[#Headers],[Gameweek 18]],FPL_Fixtures_Extract[#Headers],0)))-4),Team_Key[[Full Name]:[Full Name]],0))&amp;RIGHT(INDEX(FPL_Fixtures_Extract[],MATCH($A191,FPL_Fixtures_Extract[[Player]:[Player]],0),MATCH(FPL_Combined[[#Headers],[Gameweek 18]],FPL_Fixtures_Extract[#Headers],0)),3))</f>
        <v>WBA(H) 1-0</v>
      </c>
      <c r="T191" t="str">
        <f ca="1">IF(RIGHT(FPL_Combined[[#Headers],[Gameweek 19]],2)&lt;$B$622,INDEX(FPL_Results_Extract[Gameweek 19],MATCH($A191,FPL_Results_Extract[[Player]:[Player]],0)),INDEX(Team_Key[[Abbreviation]:[Abbreviation]],MATCH(LEFT(INDEX(FPL_Fixtures_Extract[],MATCH($A191,FPL_Fixtures_Extract[[Player]:[Player]],0),MATCH(FPL_Combined[[#Headers],[Gameweek 19]],FPL_Fixtures_Extract[#Headers],0)),LEN(INDEX(FPL_Fixtures_Extract[],MATCH($A191,FPL_Fixtures_Extract[[Player]:[Player]],0),MATCH(FPL_Combined[[#Headers],[Gameweek 19]],FPL_Fixtures_Extract[#Headers],0)))-4),Team_Key[[Full Name]:[Full Name]],0))&amp;RIGHT(INDEX(FPL_Fixtures_Extract[],MATCH($A191,FPL_Fixtures_Extract[[Player]:[Player]],0),MATCH(FPL_Combined[[#Headers],[Gameweek 19]],FPL_Fixtures_Extract[#Headers],0)),3))</f>
        <v>CRY(A) 0-0</v>
      </c>
      <c r="U191" t="str">
        <f ca="1">IF(RIGHT(FPL_Combined[[#Headers],[Gameweek 20]],2)&lt;$B$622,INDEX(FPL_Results_Extract[Gameweek 20],MATCH($A191,FPL_Results_Extract[[Player]:[Player]],0)),INDEX(Team_Key[[Abbreviation]:[Abbreviation]],MATCH(LEFT(INDEX(FPL_Fixtures_Extract[],MATCH($A191,FPL_Fixtures_Extract[[Player]:[Player]],0),MATCH(FPL_Combined[[#Headers],[Gameweek 20]],FPL_Fixtures_Extract[#Headers],0)),LEN(INDEX(FPL_Fixtures_Extract[],MATCH($A191,FPL_Fixtures_Extract[[Player]:[Player]],0),MATCH(FPL_Combined[[#Headers],[Gameweek 20]],FPL_Fixtures_Extract[#Headers],0)))-4),Team_Key[[Full Name]:[Full Name]],0))&amp;RIGHT(INDEX(FPL_Fixtures_Extract[],MATCH($A191,FPL_Fixtures_Extract[[Player]:[Player]],0),MATCH(FPL_Combined[[#Headers],[Gameweek 20]],FPL_Fixtures_Extract[#Headers],0)),3))</f>
        <v>MUN(A) 1-2</v>
      </c>
      <c r="V191" t="str">
        <f ca="1">IF(RIGHT(FPL_Combined[[#Headers],[Gameweek 21]],2)&lt;$B$622,INDEX(FPL_Results_Extract[Gameweek 21],MATCH($A191,FPL_Results_Extract[[Player]:[Player]],0)),INDEX(Team_Key[[Abbreviation]:[Abbreviation]],MATCH(LEFT(INDEX(FPL_Fixtures_Extract[],MATCH($A191,FPL_Fixtures_Extract[[Player]:[Player]],0),MATCH(FPL_Combined[[#Headers],[Gameweek 21]],FPL_Fixtures_Extract[#Headers],0)),LEN(INDEX(FPL_Fixtures_Extract[],MATCH($A191,FPL_Fixtures_Extract[[Player]:[Player]],0),MATCH(FPL_Combined[[#Headers],[Gameweek 21]],FPL_Fixtures_Extract[#Headers],0)))-4),Team_Key[[Full Name]:[Full Name]],0))&amp;RIGHT(INDEX(FPL_Fixtures_Extract[],MATCH($A191,FPL_Fixtures_Extract[[Player]:[Player]],0),MATCH(FPL_Combined[[#Headers],[Gameweek 21]],FPL_Fixtures_Extract[#Headers],0)),3))</f>
        <v>SUN(H) 2-4</v>
      </c>
      <c r="W191" t="str">
        <f ca="1">IF(RIGHT(FPL_Combined[[#Headers],[Gameweek 22]],2)&lt;$B$622,INDEX(FPL_Results_Extract[Gameweek 22],MATCH($A191,FPL_Results_Extract[[Player]:[Player]],0)),INDEX(Team_Key[[Abbreviation]:[Abbreviation]],MATCH(LEFT(INDEX(FPL_Fixtures_Extract[],MATCH($A191,FPL_Fixtures_Extract[[Player]:[Player]],0),MATCH(FPL_Combined[[#Headers],[Gameweek 22]],FPL_Fixtures_Extract[#Headers],0)),LEN(INDEX(FPL_Fixtures_Extract[],MATCH($A191,FPL_Fixtures_Extract[[Player]:[Player]],0),MATCH(FPL_Combined[[#Headers],[Gameweek 22]],FPL_Fixtures_Extract[#Headers],0)))-4),Team_Key[[Full Name]:[Full Name]],0))&amp;RIGHT(INDEX(FPL_Fixtures_Extract[],MATCH($A191,FPL_Fixtures_Extract[[Player]:[Player]],0),MATCH(FPL_Combined[[#Headers],[Gameweek 22]],FPL_Fixtures_Extract[#Headers],0)),3))</f>
        <v>WAT(H) 1-0</v>
      </c>
      <c r="X191" t="str">
        <f ca="1">IF(RIGHT(FPL_Combined[[#Headers],[Gameweek 23]],2)&lt;$B$622,INDEX(FPL_Results_Extract[Gameweek 23],MATCH($A191,FPL_Results_Extract[[Player]:[Player]],0)),INDEX(Team_Key[[Abbreviation]:[Abbreviation]],MATCH(LEFT(INDEX(FPL_Fixtures_Extract[],MATCH($A191,FPL_Fixtures_Extract[[Player]:[Player]],0),MATCH(FPL_Combined[[#Headers],[Gameweek 23]],FPL_Fixtures_Extract[#Headers],0)),LEN(INDEX(FPL_Fixtures_Extract[],MATCH($A191,FPL_Fixtures_Extract[[Player]:[Player]],0),MATCH(FPL_Combined[[#Headers],[Gameweek 23]],FPL_Fixtures_Extract[#Headers],0)))-4),Team_Key[[Full Name]:[Full Name]],0))&amp;RIGHT(INDEX(FPL_Fixtures_Extract[],MATCH($A191,FPL_Fixtures_Extract[[Player]:[Player]],0),MATCH(FPL_Combined[[#Headers],[Gameweek 23]],FPL_Fixtures_Extract[#Headers],0)),3))</f>
        <v>EVE(A) 2-1</v>
      </c>
      <c r="Y191" t="str">
        <f ca="1">IF(RIGHT(FPL_Combined[[#Headers],[Gameweek 24]],2)&lt;$B$622,INDEX(FPL_Results_Extract[Team],MATCH($A191,FPL_Results_Extract[[Player]:[Player]],0)),INDEX(Team_Key[[Abbreviation]:[Abbreviation]],MATCH(LEFT(INDEX(FPL_Fixtures_Extract[],MATCH($A191,FPL_Fixtures_Extract[[Player]:[Player]],0),MATCH(FPL_Combined[[#Headers],[Gameweek 24]],FPL_Fixtures_Extract[#Headers],0)),LEN(INDEX(FPL_Fixtures_Extract[],MATCH($A191,FPL_Fixtures_Extract[[Player]:[Player]],0),MATCH(FPL_Combined[[#Headers],[Gameweek 24]],FPL_Fixtures_Extract[#Headers],0)))-4),Team_Key[[Full Name]:[Full Name]],0))&amp;RIGHT(INDEX(FPL_Fixtures_Extract[],MATCH($A191,FPL_Fixtures_Extract[[Player]:[Player]],0),MATCH(FPL_Combined[[#Headers],[Gameweek 24]],FPL_Fixtures_Extract[#Headers],0)),3))</f>
        <v>SWA</v>
      </c>
      <c r="Z191" t="str">
        <f ca="1">IF(RIGHT(FPL_Combined[[#Headers],[Gameweek 25]],2)&lt;$B$622,INDEX(FPL_Results_Extract[Player],MATCH($A191,FPL_Results_Extract[[Player]:[Player]],0)),INDEX(Team_Key[[Abbreviation]:[Abbreviation]],MATCH(LEFT(INDEX(FPL_Fixtures_Extract[],MATCH($A191,FPL_Fixtures_Extract[[Player]:[Player]],0),MATCH(FPL_Combined[[#Headers],[Gameweek 25]],FPL_Fixtures_Extract[#Headers],0)),LEN(INDEX(FPL_Fixtures_Extract[],MATCH($A191,FPL_Fixtures_Extract[[Player]:[Player]],0),MATCH(FPL_Combined[[#Headers],[Gameweek 25]],FPL_Fixtures_Extract[#Headers],0)))-4),Team_Key[[Full Name]:[Full Name]],0))&amp;RIGHT(INDEX(FPL_Fixtures_Extract[],MATCH($A191,FPL_Fixtures_Extract[[Player]:[Player]],0),MATCH(FPL_Combined[[#Headers],[Gameweek 25]],FPL_Fixtures_Extract[#Headers],0)),3))</f>
        <v>Fabianski</v>
      </c>
      <c r="AA191" t="str">
        <f ca="1">IF(RIGHT(FPL_Combined[[#Headers],[Gameweek 26]],2)&lt;$B$622,INDEX(FPL_Results_Extract[Gameweek 01],MATCH($A191,FPL_Results_Extract[[Player]:[Player]],0)),INDEX(Team_Key[[Abbreviation]:[Abbreviation]],MATCH(LEFT(INDEX(FPL_Fixtures_Extract[],MATCH($A191,FPL_Fixtures_Extract[[Player]:[Player]],0),MATCH(FPL_Combined[[#Headers],[Gameweek 26]],FPL_Fixtures_Extract[#Headers],0)),LEN(INDEX(FPL_Fixtures_Extract[],MATCH($A191,FPL_Fixtures_Extract[[Player]:[Player]],0),MATCH(FPL_Combined[[#Headers],[Gameweek 26]],FPL_Fixtures_Extract[#Headers],0)))-4),Team_Key[[Full Name]:[Full Name]],0))&amp;RIGHT(INDEX(FPL_Fixtures_Extract[],MATCH($A191,FPL_Fixtures_Extract[[Player]:[Player]],0),MATCH(FPL_Combined[[#Headers],[Gameweek 26]],FPL_Fixtures_Extract[#Headers],0)),3))</f>
        <v>CHE(A) 2-2</v>
      </c>
      <c r="AB191" t="str">
        <f ca="1">IF(RIGHT(FPL_Combined[[#Headers],[Gameweek 27]],2)&lt;$B$622,INDEX(FPL_Results_Extract[Gameweek 02],MATCH($A191,FPL_Results_Extract[[Player]:[Player]],0)),INDEX(Team_Key[[Abbreviation]:[Abbreviation]],MATCH(LEFT(INDEX(FPL_Fixtures_Extract[],MATCH($A191,FPL_Fixtures_Extract[[Player]:[Player]],0),MATCH(FPL_Combined[[#Headers],[Gameweek 27]],FPL_Fixtures_Extract[#Headers],0)),LEN(INDEX(FPL_Fixtures_Extract[],MATCH($A191,FPL_Fixtures_Extract[[Player]:[Player]],0),MATCH(FPL_Combined[[#Headers],[Gameweek 27]],FPL_Fixtures_Extract[#Headers],0)))-4),Team_Key[[Full Name]:[Full Name]],0))&amp;RIGHT(INDEX(FPL_Fixtures_Extract[],MATCH($A191,FPL_Fixtures_Extract[[Player]:[Player]],0),MATCH(FPL_Combined[[#Headers],[Gameweek 27]],FPL_Fixtures_Extract[#Headers],0)),3))</f>
        <v>NEW(H) 2-0</v>
      </c>
      <c r="AC191" t="str">
        <f ca="1">IF(RIGHT(FPL_Combined[[#Headers],[Gameweek 28]],2)&lt;$B$622,INDEX(FPL_Results_Extract[Gameweek 03],MATCH($A191,FPL_Results_Extract[[Player]:[Player]],0)),INDEX(Team_Key[[Abbreviation]:[Abbreviation]],MATCH(LEFT(INDEX(FPL_Fixtures_Extract[],MATCH($A191,FPL_Fixtures_Extract[[Player]:[Player]],0),MATCH(FPL_Combined[[#Headers],[Gameweek 28]],FPL_Fixtures_Extract[#Headers],0)),LEN(INDEX(FPL_Fixtures_Extract[],MATCH($A191,FPL_Fixtures_Extract[[Player]:[Player]],0),MATCH(FPL_Combined[[#Headers],[Gameweek 28]],FPL_Fixtures_Extract[#Headers],0)))-4),Team_Key[[Full Name]:[Full Name]],0))&amp;RIGHT(INDEX(FPL_Fixtures_Extract[],MATCH($A191,FPL_Fixtures_Extract[[Player]:[Player]],0),MATCH(FPL_Combined[[#Headers],[Gameweek 28]],FPL_Fixtures_Extract[#Headers],0)),3))</f>
        <v>SUN(A) 1-1</v>
      </c>
      <c r="AD191" t="str">
        <f ca="1">IF(RIGHT(FPL_Combined[[#Headers],[Gameweek 29]],2)&lt;$B$622,INDEX(FPL_Results_Extract[Gameweek 04],MATCH($A191,FPL_Results_Extract[[Player]:[Player]],0)),INDEX(Team_Key[[Abbreviation]:[Abbreviation]],MATCH(LEFT(INDEX(FPL_Fixtures_Extract[],MATCH($A191,FPL_Fixtures_Extract[[Player]:[Player]],0),MATCH(FPL_Combined[[#Headers],[Gameweek 29]],FPL_Fixtures_Extract[#Headers],0)),LEN(INDEX(FPL_Fixtures_Extract[],MATCH($A191,FPL_Fixtures_Extract[[Player]:[Player]],0),MATCH(FPL_Combined[[#Headers],[Gameweek 29]],FPL_Fixtures_Extract[#Headers],0)))-4),Team_Key[[Full Name]:[Full Name]],0))&amp;RIGHT(INDEX(FPL_Fixtures_Extract[],MATCH($A191,FPL_Fixtures_Extract[[Player]:[Player]],0),MATCH(FPL_Combined[[#Headers],[Gameweek 29]],FPL_Fixtures_Extract[#Headers],0)),3))</f>
        <v>NOR(H)</v>
      </c>
      <c r="AE191" t="str">
        <f ca="1">IF(RIGHT(FPL_Combined[[#Headers],[Gameweek 30]],2)&lt;$B$622,INDEX(FPL_Results_Extract[Gameweek 05],MATCH($A191,FPL_Results_Extract[[Player]:[Player]],0)),INDEX(Team_Key[[Abbreviation]:[Abbreviation]],MATCH(LEFT(INDEX(FPL_Fixtures_Extract[],MATCH($A191,FPL_Fixtures_Extract[[Player]:[Player]],0),MATCH(FPL_Combined[[#Headers],[Gameweek 30]],FPL_Fixtures_Extract[#Headers],0)),LEN(INDEX(FPL_Fixtures_Extract[],MATCH($A191,FPL_Fixtures_Extract[[Player]:[Player]],0),MATCH(FPL_Combined[[#Headers],[Gameweek 30]],FPL_Fixtures_Extract[#Headers],0)))-4),Team_Key[[Full Name]:[Full Name]],0))&amp;RIGHT(INDEX(FPL_Fixtures_Extract[],MATCH($A191,FPL_Fixtures_Extract[[Player]:[Player]],0),MATCH(FPL_Combined[[#Headers],[Gameweek 30]],FPL_Fixtures_Extract[#Headers],0)),3))</f>
        <v>BOU(A)</v>
      </c>
      <c r="AF191" t="str">
        <f ca="1">IF(RIGHT(FPL_Combined[[#Headers],[Gameweek 31]],2)&lt;$B$622,INDEX(FPL_Results_Extract[Gameweek 06],MATCH($A191,FPL_Results_Extract[[Player]:[Player]],0)),INDEX(Team_Key[[Abbreviation]:[Abbreviation]],MATCH(LEFT(INDEX(FPL_Fixtures_Extract[],MATCH($A191,FPL_Fixtures_Extract[[Player]:[Player]],0),MATCH(FPL_Combined[[#Headers],[Gameweek 31]],FPL_Fixtures_Extract[#Headers],0)),LEN(INDEX(FPL_Fixtures_Extract[],MATCH($A191,FPL_Fixtures_Extract[[Player]:[Player]],0),MATCH(FPL_Combined[[#Headers],[Gameweek 31]],FPL_Fixtures_Extract[#Headers],0)))-4),Team_Key[[Full Name]:[Full Name]],0))&amp;RIGHT(INDEX(FPL_Fixtures_Extract[],MATCH($A191,FPL_Fixtures_Extract[[Player]:[Player]],0),MATCH(FPL_Combined[[#Headers],[Gameweek 31]],FPL_Fixtures_Extract[#Headers],0)),3))</f>
        <v>AVL(H)</v>
      </c>
      <c r="AG191" t="str">
        <f ca="1">IF(RIGHT(FPL_Combined[[#Headers],[Gameweek 32]],2)&lt;$B$622,INDEX(FPL_Results_Extract[Gameweek 07],MATCH($A191,FPL_Results_Extract[[Player]:[Player]],0)),INDEX(Team_Key[[Abbreviation]:[Abbreviation]],MATCH(LEFT(INDEX(FPL_Fixtures_Extract[],MATCH($A191,FPL_Fixtures_Extract[[Player]:[Player]],0),MATCH(FPL_Combined[[#Headers],[Gameweek 32]],FPL_Fixtures_Extract[#Headers],0)),LEN(INDEX(FPL_Fixtures_Extract[],MATCH($A191,FPL_Fixtures_Extract[[Player]:[Player]],0),MATCH(FPL_Combined[[#Headers],[Gameweek 32]],FPL_Fixtures_Extract[#Headers],0)))-4),Team_Key[[Full Name]:[Full Name]],0))&amp;RIGHT(INDEX(FPL_Fixtures_Extract[],MATCH($A191,FPL_Fixtures_Extract[[Player]:[Player]],0),MATCH(FPL_Combined[[#Headers],[Gameweek 32]],FPL_Fixtures_Extract[#Headers],0)),3))</f>
        <v>STK(A)</v>
      </c>
      <c r="AH191" t="str">
        <f ca="1">IF(RIGHT(FPL_Combined[[#Headers],[Gameweek 33]],2)&lt;$B$622,INDEX(FPL_Results_Extract[Gameweek 08],MATCH($A191,FPL_Results_Extract[[Player]:[Player]],0)),INDEX(Team_Key[[Abbreviation]:[Abbreviation]],MATCH(LEFT(INDEX(FPL_Fixtures_Extract[],MATCH($A191,FPL_Fixtures_Extract[[Player]:[Player]],0),MATCH(FPL_Combined[[#Headers],[Gameweek 33]],FPL_Fixtures_Extract[#Headers],0)),LEN(INDEX(FPL_Fixtures_Extract[],MATCH($A191,FPL_Fixtures_Extract[[Player]:[Player]],0),MATCH(FPL_Combined[[#Headers],[Gameweek 33]],FPL_Fixtures_Extract[#Headers],0)))-4),Team_Key[[Full Name]:[Full Name]],0))&amp;RIGHT(INDEX(FPL_Fixtures_Extract[],MATCH($A191,FPL_Fixtures_Extract[[Player]:[Player]],0),MATCH(FPL_Combined[[#Headers],[Gameweek 33]],FPL_Fixtures_Extract[#Headers],0)),3))</f>
        <v>CHE(H)</v>
      </c>
      <c r="AI191" t="str">
        <f ca="1">IF(RIGHT(FPL_Combined[[#Headers],[Gameweek 34]],2)&lt;$B$622,INDEX(FPL_Results_Extract[Gameweek 09],MATCH($A191,FPL_Results_Extract[[Player]:[Player]],0)),INDEX(Team_Key[[Abbreviation]:[Abbreviation]],MATCH(LEFT(INDEX(FPL_Fixtures_Extract[],MATCH($A191,FPL_Fixtures_Extract[[Player]:[Player]],0),MATCH(FPL_Combined[[#Headers],[Gameweek 34]],FPL_Fixtures_Extract[#Headers],0)),LEN(INDEX(FPL_Fixtures_Extract[],MATCH($A191,FPL_Fixtures_Extract[[Player]:[Player]],0),MATCH(FPL_Combined[[#Headers],[Gameweek 34]],FPL_Fixtures_Extract[#Headers],0)))-4),Team_Key[[Full Name]:[Full Name]],0))&amp;RIGHT(INDEX(FPL_Fixtures_Extract[],MATCH($A191,FPL_Fixtures_Extract[[Player]:[Player]],0),MATCH(FPL_Combined[[#Headers],[Gameweek 34]],FPL_Fixtures_Extract[#Headers],0)),3))</f>
        <v>NEW(A)</v>
      </c>
      <c r="AJ191" t="str">
        <f ca="1">IF(RIGHT(FPL_Combined[[#Headers],[Gameweek 35]],2)&lt;$B$622,INDEX(FPL_Results_Extract[Gameweek 10],MATCH($A191,FPL_Results_Extract[[Player]:[Player]],0)),INDEX(Team_Key[[Abbreviation]:[Abbreviation]],MATCH(LEFT(INDEX(FPL_Fixtures_Extract[],MATCH($A191,FPL_Fixtures_Extract[[Player]:[Player]],0),MATCH(FPL_Combined[[#Headers],[Gameweek 35]],FPL_Fixtures_Extract[#Headers],0)),LEN(INDEX(FPL_Fixtures_Extract[],MATCH($A191,FPL_Fixtures_Extract[[Player]:[Player]],0),MATCH(FPL_Combined[[#Headers],[Gameweek 35]],FPL_Fixtures_Extract[#Headers],0)))-4),Team_Key[[Full Name]:[Full Name]],0))&amp;RIGHT(INDEX(FPL_Fixtures_Extract[],MATCH($A191,FPL_Fixtures_Extract[[Player]:[Player]],0),MATCH(FPL_Combined[[#Headers],[Gameweek 35]],FPL_Fixtures_Extract[#Headers],0)),3))</f>
        <v>LEI(A)</v>
      </c>
      <c r="AK191" t="str">
        <f ca="1">IF(RIGHT(FPL_Combined[[#Headers],[Gameweek 36]],2)&lt;$B$622,INDEX(FPL_Results_Extract[Gameweek 11],MATCH($A191,FPL_Results_Extract[[Player]:[Player]],0)),INDEX(Team_Key[[Abbreviation]:[Abbreviation]],MATCH(LEFT(INDEX(FPL_Fixtures_Extract[],MATCH($A191,FPL_Fixtures_Extract[[Player]:[Player]],0),MATCH(FPL_Combined[[#Headers],[Gameweek 36]],FPL_Fixtures_Extract[#Headers],0)),LEN(INDEX(FPL_Fixtures_Extract[],MATCH($A191,FPL_Fixtures_Extract[[Player]:[Player]],0),MATCH(FPL_Combined[[#Headers],[Gameweek 36]],FPL_Fixtures_Extract[#Headers],0)))-4),Team_Key[[Full Name]:[Full Name]],0))&amp;RIGHT(INDEX(FPL_Fixtures_Extract[],MATCH($A191,FPL_Fixtures_Extract[[Player]:[Player]],0),MATCH(FPL_Combined[[#Headers],[Gameweek 36]],FPL_Fixtures_Extract[#Headers],0)),3))</f>
        <v>LIV(H)</v>
      </c>
      <c r="AL191" t="str">
        <f ca="1">IF(RIGHT(FPL_Combined[[#Headers],[Gameweek 37]],2)&lt;$B$622,INDEX(FPL_Results_Extract[Gameweek 12],MATCH($A191,FPL_Results_Extract[[Player]:[Player]],0)),INDEX(Team_Key[[Abbreviation]:[Abbreviation]],MATCH(LEFT(INDEX(FPL_Fixtures_Extract[],MATCH($A191,FPL_Fixtures_Extract[[Player]:[Player]],0),MATCH(FPL_Combined[[#Headers],[Gameweek 37]],FPL_Fixtures_Extract[#Headers],0)),LEN(INDEX(FPL_Fixtures_Extract[],MATCH($A191,FPL_Fixtures_Extract[[Player]:[Player]],0),MATCH(FPL_Combined[[#Headers],[Gameweek 37]],FPL_Fixtures_Extract[#Headers],0)))-4),Team_Key[[Full Name]:[Full Name]],0))&amp;RIGHT(INDEX(FPL_Fixtures_Extract[],MATCH($A191,FPL_Fixtures_Extract[[Player]:[Player]],0),MATCH(FPL_Combined[[#Headers],[Gameweek 37]],FPL_Fixtures_Extract[#Headers],0)),3))</f>
        <v>WHU(A)</v>
      </c>
      <c r="AM191" t="str">
        <f ca="1">IF(RIGHT(FPL_Combined[[#Headers],[Gameweek 38]],2)&lt;$B$622,INDEX(FPL_Results_Extract[Gameweek 13],MATCH($A191,FPL_Results_Extract[[Player]:[Player]],0)),INDEX(Team_Key[[Abbreviation]:[Abbreviation]],MATCH(LEFT(INDEX(FPL_Fixtures_Extract[],MATCH($A191,FPL_Fixtures_Extract[[Player]:[Player]],0),MATCH(FPL_Combined[[#Headers],[Gameweek 38]],FPL_Fixtures_Extract[#Headers],0)),LEN(INDEX(FPL_Fixtures_Extract[],MATCH($A191,FPL_Fixtures_Extract[[Player]:[Player]],0),MATCH(FPL_Combined[[#Headers],[Gameweek 38]],FPL_Fixtures_Extract[#Headers],0)))-4),Team_Key[[Full Name]:[Full Name]],0))&amp;RIGHT(INDEX(FPL_Fixtures_Extract[],MATCH($A191,FPL_Fixtures_Extract[[Player]:[Player]],0),MATCH(FPL_Combined[[#Headers],[Gameweek 38]],FPL_Fixtures_Extract[#Headers],0)),3))</f>
        <v>MCI(H)</v>
      </c>
    </row>
    <row r="192" spans="1:39" x14ac:dyDescent="0.45">
      <c r="A192" t="s">
        <v>634</v>
      </c>
      <c r="B192" t="str">
        <f ca="1">IF(RIGHT(FPL_Combined[[#Headers],[Gameweek 01]],2)&lt;$B$622,INDEX(FPL_Results_Extract[Gameweek 01],MATCH($A192,FPL_Results_Extract[[Player]:[Player]],0)),INDEX(Team_Key[[Abbreviation]:[Abbreviation]],MATCH(LEFT(INDEX(FPL_Fixtures_Extract[],MATCH($A192,FPL_Fixtures_Extract[[Player]:[Player]],0),MATCH(FPL_Combined[[#Headers],[Gameweek 01]],FPL_Fixtures_Extract[#Headers],0)),LEN(INDEX(FPL_Fixtures_Extract[],MATCH($A192,FPL_Fixtures_Extract[[Player]:[Player]],0),MATCH(FPL_Combined[[#Headers],[Gameweek 01]],FPL_Fixtures_Extract[#Headers],0)))-4),Team_Key[[Full Name]:[Full Name]],0))&amp;RIGHT(INDEX(FPL_Fixtures_Extract[],MATCH($A192,FPL_Fixtures_Extract[[Player]:[Player]],0),MATCH(FPL_Combined[[#Headers],[Gameweek 01]],FPL_Fixtures_Extract[#Headers],0)),3))</f>
        <v>SWA(H) 2-2</v>
      </c>
      <c r="C192" t="str">
        <f ca="1">IF(RIGHT(FPL_Combined[[#Headers],[Gameweek 02]],2)&lt;$B$622,INDEX(FPL_Results_Extract[Gameweek 02],MATCH($A192,FPL_Results_Extract[[Player]:[Player]],0)),INDEX(Team_Key[[Abbreviation]:[Abbreviation]],MATCH(LEFT(INDEX(FPL_Fixtures_Extract[],MATCH($A192,FPL_Fixtures_Extract[[Player]:[Player]],0),MATCH(FPL_Combined[[#Headers],[Gameweek 02]],FPL_Fixtures_Extract[#Headers],0)),LEN(INDEX(FPL_Fixtures_Extract[],MATCH($A192,FPL_Fixtures_Extract[[Player]:[Player]],0),MATCH(FPL_Combined[[#Headers],[Gameweek 02]],FPL_Fixtures_Extract[#Headers],0)))-4),Team_Key[[Full Name]:[Full Name]],0))&amp;RIGHT(INDEX(FPL_Fixtures_Extract[],MATCH($A192,FPL_Fixtures_Extract[[Player]:[Player]],0),MATCH(FPL_Combined[[#Headers],[Gameweek 02]],FPL_Fixtures_Extract[#Headers],0)),3))</f>
        <v>MCI(A) 0-3</v>
      </c>
      <c r="D192" t="str">
        <f ca="1">IF(RIGHT(FPL_Combined[[#Headers],[Gameweek 03]],2)&lt;$B$622,INDEX(FPL_Results_Extract[Gameweek 03],MATCH($A192,FPL_Results_Extract[[Player]:[Player]],0)),INDEX(Team_Key[[Abbreviation]:[Abbreviation]],MATCH(LEFT(INDEX(FPL_Fixtures_Extract[],MATCH($A192,FPL_Fixtures_Extract[[Player]:[Player]],0),MATCH(FPL_Combined[[#Headers],[Gameweek 03]],FPL_Fixtures_Extract[#Headers],0)),LEN(INDEX(FPL_Fixtures_Extract[],MATCH($A192,FPL_Fixtures_Extract[[Player]:[Player]],0),MATCH(FPL_Combined[[#Headers],[Gameweek 03]],FPL_Fixtures_Extract[#Headers],0)))-4),Team_Key[[Full Name]:[Full Name]],0))&amp;RIGHT(INDEX(FPL_Fixtures_Extract[],MATCH($A192,FPL_Fixtures_Extract[[Player]:[Player]],0),MATCH(FPL_Combined[[#Headers],[Gameweek 03]],FPL_Fixtures_Extract[#Headers],0)),3))</f>
        <v>WBA(A) 3-2</v>
      </c>
      <c r="E192" t="str">
        <f ca="1">IF(RIGHT(FPL_Combined[[#Headers],[Gameweek 04]],2)&lt;$B$622,INDEX(FPL_Results_Extract[Gameweek 04],MATCH($A192,FPL_Results_Extract[[Player]:[Player]],0)),INDEX(Team_Key[[Abbreviation]:[Abbreviation]],MATCH(LEFT(INDEX(FPL_Fixtures_Extract[],MATCH($A192,FPL_Fixtures_Extract[[Player]:[Player]],0),MATCH(FPL_Combined[[#Headers],[Gameweek 04]],FPL_Fixtures_Extract[#Headers],0)),LEN(INDEX(FPL_Fixtures_Extract[],MATCH($A192,FPL_Fixtures_Extract[[Player]:[Player]],0),MATCH(FPL_Combined[[#Headers],[Gameweek 04]],FPL_Fixtures_Extract[#Headers],0)))-4),Team_Key[[Full Name]:[Full Name]],0))&amp;RIGHT(INDEX(FPL_Fixtures_Extract[],MATCH($A192,FPL_Fixtures_Extract[[Player]:[Player]],0),MATCH(FPL_Combined[[#Headers],[Gameweek 04]],FPL_Fixtures_Extract[#Headers],0)),3))</f>
        <v>CRY(H) 1-2</v>
      </c>
      <c r="F192" t="str">
        <f ca="1">IF(RIGHT(FPL_Combined[[#Headers],[Gameweek 05]],2)&lt;$B$622,INDEX(FPL_Results_Extract[Gameweek 05],MATCH($A192,FPL_Results_Extract[[Player]:[Player]],0)),INDEX(Team_Key[[Abbreviation]:[Abbreviation]],MATCH(LEFT(INDEX(FPL_Fixtures_Extract[],MATCH($A192,FPL_Fixtures_Extract[[Player]:[Player]],0),MATCH(FPL_Combined[[#Headers],[Gameweek 05]],FPL_Fixtures_Extract[#Headers],0)),LEN(INDEX(FPL_Fixtures_Extract[],MATCH($A192,FPL_Fixtures_Extract[[Player]:[Player]],0),MATCH(FPL_Combined[[#Headers],[Gameweek 05]],FPL_Fixtures_Extract[#Headers],0)))-4),Team_Key[[Full Name]:[Full Name]],0))&amp;RIGHT(INDEX(FPL_Fixtures_Extract[],MATCH($A192,FPL_Fixtures_Extract[[Player]:[Player]],0),MATCH(FPL_Combined[[#Headers],[Gameweek 05]],FPL_Fixtures_Extract[#Headers],0)),3))</f>
        <v>EVE(A) 1-3</v>
      </c>
      <c r="G192" t="str">
        <f ca="1">IF(RIGHT(FPL_Combined[[#Headers],[Gameweek 06]],2)&lt;$B$622,INDEX(FPL_Results_Extract[Gameweek 06],MATCH($A192,FPL_Results_Extract[[Player]:[Player]],0)),INDEX(Team_Key[[Abbreviation]:[Abbreviation]],MATCH(LEFT(INDEX(FPL_Fixtures_Extract[],MATCH($A192,FPL_Fixtures_Extract[[Player]:[Player]],0),MATCH(FPL_Combined[[#Headers],[Gameweek 06]],FPL_Fixtures_Extract[#Headers],0)),LEN(INDEX(FPL_Fixtures_Extract[],MATCH($A192,FPL_Fixtures_Extract[[Player]:[Player]],0),MATCH(FPL_Combined[[#Headers],[Gameweek 06]],FPL_Fixtures_Extract[#Headers],0)))-4),Team_Key[[Full Name]:[Full Name]],0))&amp;RIGHT(INDEX(FPL_Fixtures_Extract[],MATCH($A192,FPL_Fixtures_Extract[[Player]:[Player]],0),MATCH(FPL_Combined[[#Headers],[Gameweek 06]],FPL_Fixtures_Extract[#Headers],0)),3))</f>
        <v>ARS(H) 2-0</v>
      </c>
      <c r="H192" t="str">
        <f ca="1">IF(RIGHT(FPL_Combined[[#Headers],[Gameweek 07]],2)&lt;$B$622,INDEX(FPL_Results_Extract[Gameweek 07],MATCH($A192,FPL_Results_Extract[[Player]:[Player]],0)),INDEX(Team_Key[[Abbreviation]:[Abbreviation]],MATCH(LEFT(INDEX(FPL_Fixtures_Extract[],MATCH($A192,FPL_Fixtures_Extract[[Player]:[Player]],0),MATCH(FPL_Combined[[#Headers],[Gameweek 07]],FPL_Fixtures_Extract[#Headers],0)),LEN(INDEX(FPL_Fixtures_Extract[],MATCH($A192,FPL_Fixtures_Extract[[Player]:[Player]],0),MATCH(FPL_Combined[[#Headers],[Gameweek 07]],FPL_Fixtures_Extract[#Headers],0)))-4),Team_Key[[Full Name]:[Full Name]],0))&amp;RIGHT(INDEX(FPL_Fixtures_Extract[],MATCH($A192,FPL_Fixtures_Extract[[Player]:[Player]],0),MATCH(FPL_Combined[[#Headers],[Gameweek 07]],FPL_Fixtures_Extract[#Headers],0)),3))</f>
        <v>NEW(A) 2-2</v>
      </c>
      <c r="I192" t="str">
        <f ca="1">IF(RIGHT(FPL_Combined[[#Headers],[Gameweek 08]],2)&lt;$B$622,INDEX(FPL_Results_Extract[Gameweek 08],MATCH($A192,FPL_Results_Extract[[Player]:[Player]],0)),INDEX(Team_Key[[Abbreviation]:[Abbreviation]],MATCH(LEFT(INDEX(FPL_Fixtures_Extract[],MATCH($A192,FPL_Fixtures_Extract[[Player]:[Player]],0),MATCH(FPL_Combined[[#Headers],[Gameweek 08]],FPL_Fixtures_Extract[#Headers],0)),LEN(INDEX(FPL_Fixtures_Extract[],MATCH($A192,FPL_Fixtures_Extract[[Player]:[Player]],0),MATCH(FPL_Combined[[#Headers],[Gameweek 08]],FPL_Fixtures_Extract[#Headers],0)))-4),Team_Key[[Full Name]:[Full Name]],0))&amp;RIGHT(INDEX(FPL_Fixtures_Extract[],MATCH($A192,FPL_Fixtures_Extract[[Player]:[Player]],0),MATCH(FPL_Combined[[#Headers],[Gameweek 08]],FPL_Fixtures_Extract[#Headers],0)),3))</f>
        <v>SOU(H) 1-3</v>
      </c>
      <c r="J192" t="str">
        <f ca="1">IF(RIGHT(FPL_Combined[[#Headers],[Gameweek 09]],2)&lt;$B$622,INDEX(FPL_Results_Extract[Gameweek 09],MATCH($A192,FPL_Results_Extract[[Player]:[Player]],0)),INDEX(Team_Key[[Abbreviation]:[Abbreviation]],MATCH(LEFT(INDEX(FPL_Fixtures_Extract[],MATCH($A192,FPL_Fixtures_Extract[[Player]:[Player]],0),MATCH(FPL_Combined[[#Headers],[Gameweek 09]],FPL_Fixtures_Extract[#Headers],0)),LEN(INDEX(FPL_Fixtures_Extract[],MATCH($A192,FPL_Fixtures_Extract[[Player]:[Player]],0),MATCH(FPL_Combined[[#Headers],[Gameweek 09]],FPL_Fixtures_Extract[#Headers],0)))-4),Team_Key[[Full Name]:[Full Name]],0))&amp;RIGHT(INDEX(FPL_Fixtures_Extract[],MATCH($A192,FPL_Fixtures_Extract[[Player]:[Player]],0),MATCH(FPL_Combined[[#Headers],[Gameweek 09]],FPL_Fixtures_Extract[#Headers],0)),3))</f>
        <v>AVL(H) 2-0</v>
      </c>
      <c r="K192" t="str">
        <f ca="1">IF(RIGHT(FPL_Combined[[#Headers],[Gameweek 10]],2)&lt;$B$622,INDEX(FPL_Results_Extract[Gameweek 10],MATCH($A192,FPL_Results_Extract[[Player]:[Player]],0)),INDEX(Team_Key[[Abbreviation]:[Abbreviation]],MATCH(LEFT(INDEX(FPL_Fixtures_Extract[],MATCH($A192,FPL_Fixtures_Extract[[Player]:[Player]],0),MATCH(FPL_Combined[[#Headers],[Gameweek 10]],FPL_Fixtures_Extract[#Headers],0)),LEN(INDEX(FPL_Fixtures_Extract[],MATCH($A192,FPL_Fixtures_Extract[[Player]:[Player]],0),MATCH(FPL_Combined[[#Headers],[Gameweek 10]],FPL_Fixtures_Extract[#Headers],0)))-4),Team_Key[[Full Name]:[Full Name]],0))&amp;RIGHT(INDEX(FPL_Fixtures_Extract[],MATCH($A192,FPL_Fixtures_Extract[[Player]:[Player]],0),MATCH(FPL_Combined[[#Headers],[Gameweek 10]],FPL_Fixtures_Extract[#Headers],0)),3))</f>
        <v>WHU(A) 1-2</v>
      </c>
      <c r="L192" t="str">
        <f ca="1">IF(RIGHT(FPL_Combined[[#Headers],[Gameweek 11]],2)&lt;$B$622,INDEX(FPL_Results_Extract[Gameweek 11],MATCH($A192,FPL_Results_Extract[[Player]:[Player]],0)),INDEX(Team_Key[[Abbreviation]:[Abbreviation]],MATCH(LEFT(INDEX(FPL_Fixtures_Extract[],MATCH($A192,FPL_Fixtures_Extract[[Player]:[Player]],0),MATCH(FPL_Combined[[#Headers],[Gameweek 11]],FPL_Fixtures_Extract[#Headers],0)),LEN(INDEX(FPL_Fixtures_Extract[],MATCH($A192,FPL_Fixtures_Extract[[Player]:[Player]],0),MATCH(FPL_Combined[[#Headers],[Gameweek 11]],FPL_Fixtures_Extract[#Headers],0)))-4),Team_Key[[Full Name]:[Full Name]],0))&amp;RIGHT(INDEX(FPL_Fixtures_Extract[],MATCH($A192,FPL_Fixtures_Extract[[Player]:[Player]],0),MATCH(FPL_Combined[[#Headers],[Gameweek 11]],FPL_Fixtures_Extract[#Headers],0)),3))</f>
        <v>LIV(H) 1-3</v>
      </c>
      <c r="M192" t="str">
        <f ca="1">IF(RIGHT(FPL_Combined[[#Headers],[Gameweek 12]],2)&lt;$B$622,INDEX(FPL_Results_Extract[Gameweek 12],MATCH($A192,FPL_Results_Extract[[Player]:[Player]],0)),INDEX(Team_Key[[Abbreviation]:[Abbreviation]],MATCH(LEFT(INDEX(FPL_Fixtures_Extract[],MATCH($A192,FPL_Fixtures_Extract[[Player]:[Player]],0),MATCH(FPL_Combined[[#Headers],[Gameweek 12]],FPL_Fixtures_Extract[#Headers],0)),LEN(INDEX(FPL_Fixtures_Extract[],MATCH($A192,FPL_Fixtures_Extract[[Player]:[Player]],0),MATCH(FPL_Combined[[#Headers],[Gameweek 12]],FPL_Fixtures_Extract[#Headers],0)))-4),Team_Key[[Full Name]:[Full Name]],0))&amp;RIGHT(INDEX(FPL_Fixtures_Extract[],MATCH($A192,FPL_Fixtures_Extract[[Player]:[Player]],0),MATCH(FPL_Combined[[#Headers],[Gameweek 12]],FPL_Fixtures_Extract[#Headers],0)),3))</f>
        <v>STK(A) 0-1</v>
      </c>
      <c r="N192" t="str">
        <f ca="1">IF(RIGHT(FPL_Combined[[#Headers],[Gameweek 13]],2)&lt;$B$622,INDEX(FPL_Results_Extract[Gameweek 13],MATCH($A192,FPL_Results_Extract[[Player]:[Player]],0)),INDEX(Team_Key[[Abbreviation]:[Abbreviation]],MATCH(LEFT(INDEX(FPL_Fixtures_Extract[],MATCH($A192,FPL_Fixtures_Extract[[Player]:[Player]],0),MATCH(FPL_Combined[[#Headers],[Gameweek 13]],FPL_Fixtures_Extract[#Headers],0)),LEN(INDEX(FPL_Fixtures_Extract[],MATCH($A192,FPL_Fixtures_Extract[[Player]:[Player]],0),MATCH(FPL_Combined[[#Headers],[Gameweek 13]],FPL_Fixtures_Extract[#Headers],0)))-4),Team_Key[[Full Name]:[Full Name]],0))&amp;RIGHT(INDEX(FPL_Fixtures_Extract[],MATCH($A192,FPL_Fixtures_Extract[[Player]:[Player]],0),MATCH(FPL_Combined[[#Headers],[Gameweek 13]],FPL_Fixtures_Extract[#Headers],0)),3))</f>
        <v>NOR(H) 1-0</v>
      </c>
      <c r="O192" t="str">
        <f ca="1">IF(RIGHT(FPL_Combined[[#Headers],[Gameweek 14]],2)&lt;$B$622,INDEX(FPL_Results_Extract[Gameweek 14],MATCH($A192,FPL_Results_Extract[[Player]:[Player]],0)),INDEX(Team_Key[[Abbreviation]:[Abbreviation]],MATCH(LEFT(INDEX(FPL_Fixtures_Extract[],MATCH($A192,FPL_Fixtures_Extract[[Player]:[Player]],0),MATCH(FPL_Combined[[#Headers],[Gameweek 14]],FPL_Fixtures_Extract[#Headers],0)),LEN(INDEX(FPL_Fixtures_Extract[],MATCH($A192,FPL_Fixtures_Extract[[Player]:[Player]],0),MATCH(FPL_Combined[[#Headers],[Gameweek 14]],FPL_Fixtures_Extract[#Headers],0)))-4),Team_Key[[Full Name]:[Full Name]],0))&amp;RIGHT(INDEX(FPL_Fixtures_Extract[],MATCH($A192,FPL_Fixtures_Extract[[Player]:[Player]],0),MATCH(FPL_Combined[[#Headers],[Gameweek 14]],FPL_Fixtures_Extract[#Headers],0)),3))</f>
        <v>TOT(A) 0-0</v>
      </c>
      <c r="P192" t="str">
        <f ca="1">IF(RIGHT(FPL_Combined[[#Headers],[Gameweek 15]],2)&lt;$B$622,INDEX(FPL_Results_Extract[Gameweek 15],MATCH($A192,FPL_Results_Extract[[Player]:[Player]],0)),INDEX(Team_Key[[Abbreviation]:[Abbreviation]],MATCH(LEFT(INDEX(FPL_Fixtures_Extract[],MATCH($A192,FPL_Fixtures_Extract[[Player]:[Player]],0),MATCH(FPL_Combined[[#Headers],[Gameweek 15]],FPL_Fixtures_Extract[#Headers],0)),LEN(INDEX(FPL_Fixtures_Extract[],MATCH($A192,FPL_Fixtures_Extract[[Player]:[Player]],0),MATCH(FPL_Combined[[#Headers],[Gameweek 15]],FPL_Fixtures_Extract[#Headers],0)))-4),Team_Key[[Full Name]:[Full Name]],0))&amp;RIGHT(INDEX(FPL_Fixtures_Extract[],MATCH($A192,FPL_Fixtures_Extract[[Player]:[Player]],0),MATCH(FPL_Combined[[#Headers],[Gameweek 15]],FPL_Fixtures_Extract[#Headers],0)),3))</f>
        <v>BOU(H) 0-1</v>
      </c>
      <c r="Q192" t="str">
        <f ca="1">IF(RIGHT(FPL_Combined[[#Headers],[Gameweek 16]],2)&lt;$B$622,INDEX(FPL_Results_Extract[Gameweek 16],MATCH($A192,FPL_Results_Extract[[Player]:[Player]],0)),INDEX(Team_Key[[Abbreviation]:[Abbreviation]],MATCH(LEFT(INDEX(FPL_Fixtures_Extract[],MATCH($A192,FPL_Fixtures_Extract[[Player]:[Player]],0),MATCH(FPL_Combined[[#Headers],[Gameweek 16]],FPL_Fixtures_Extract[#Headers],0)),LEN(INDEX(FPL_Fixtures_Extract[],MATCH($A192,FPL_Fixtures_Extract[[Player]:[Player]],0),MATCH(FPL_Combined[[#Headers],[Gameweek 16]],FPL_Fixtures_Extract[#Headers],0)))-4),Team_Key[[Full Name]:[Full Name]],0))&amp;RIGHT(INDEX(FPL_Fixtures_Extract[],MATCH($A192,FPL_Fixtures_Extract[[Player]:[Player]],0),MATCH(FPL_Combined[[#Headers],[Gameweek 16]],FPL_Fixtures_Extract[#Headers],0)),3))</f>
        <v>LEI(A) 1-2</v>
      </c>
      <c r="R192" t="str">
        <f ca="1">IF(RIGHT(FPL_Combined[[#Headers],[Gameweek 17]],2)&lt;$B$622,INDEX(FPL_Results_Extract[Gameweek 17],MATCH($A192,FPL_Results_Extract[[Player]:[Player]],0)),INDEX(Team_Key[[Abbreviation]:[Abbreviation]],MATCH(LEFT(INDEX(FPL_Fixtures_Extract[],MATCH($A192,FPL_Fixtures_Extract[[Player]:[Player]],0),MATCH(FPL_Combined[[#Headers],[Gameweek 17]],FPL_Fixtures_Extract[#Headers],0)),LEN(INDEX(FPL_Fixtures_Extract[],MATCH($A192,FPL_Fixtures_Extract[[Player]:[Player]],0),MATCH(FPL_Combined[[#Headers],[Gameweek 17]],FPL_Fixtures_Extract[#Headers],0)))-4),Team_Key[[Full Name]:[Full Name]],0))&amp;RIGHT(INDEX(FPL_Fixtures_Extract[],MATCH($A192,FPL_Fixtures_Extract[[Player]:[Player]],0),MATCH(FPL_Combined[[#Headers],[Gameweek 17]],FPL_Fixtures_Extract[#Headers],0)),3))</f>
        <v>SUN(H) 3-1</v>
      </c>
      <c r="S192" t="str">
        <f ca="1">IF(RIGHT(FPL_Combined[[#Headers],[Gameweek 18]],2)&lt;$B$622,INDEX(FPL_Results_Extract[Gameweek 18],MATCH($A192,FPL_Results_Extract[[Player]:[Player]],0)),INDEX(Team_Key[[Abbreviation]:[Abbreviation]],MATCH(LEFT(INDEX(FPL_Fixtures_Extract[],MATCH($A192,FPL_Fixtures_Extract[[Player]:[Player]],0),MATCH(FPL_Combined[[#Headers],[Gameweek 18]],FPL_Fixtures_Extract[#Headers],0)),LEN(INDEX(FPL_Fixtures_Extract[],MATCH($A192,FPL_Fixtures_Extract[[Player]:[Player]],0),MATCH(FPL_Combined[[#Headers],[Gameweek 18]],FPL_Fixtures_Extract[#Headers],0)))-4),Team_Key[[Full Name]:[Full Name]],0))&amp;RIGHT(INDEX(FPL_Fixtures_Extract[],MATCH($A192,FPL_Fixtures_Extract[[Player]:[Player]],0),MATCH(FPL_Combined[[#Headers],[Gameweek 18]],FPL_Fixtures_Extract[#Headers],0)),3))</f>
        <v>WAT(H) 2-2</v>
      </c>
      <c r="T192" t="str">
        <f ca="1">IF(RIGHT(FPL_Combined[[#Headers],[Gameweek 19]],2)&lt;$B$622,INDEX(FPL_Results_Extract[Gameweek 19],MATCH($A192,FPL_Results_Extract[[Player]:[Player]],0)),INDEX(Team_Key[[Abbreviation]:[Abbreviation]],MATCH(LEFT(INDEX(FPL_Fixtures_Extract[],MATCH($A192,FPL_Fixtures_Extract[[Player]:[Player]],0),MATCH(FPL_Combined[[#Headers],[Gameweek 19]],FPL_Fixtures_Extract[#Headers],0)),LEN(INDEX(FPL_Fixtures_Extract[],MATCH($A192,FPL_Fixtures_Extract[[Player]:[Player]],0),MATCH(FPL_Combined[[#Headers],[Gameweek 19]],FPL_Fixtures_Extract[#Headers],0)))-4),Team_Key[[Full Name]:[Full Name]],0))&amp;RIGHT(INDEX(FPL_Fixtures_Extract[],MATCH($A192,FPL_Fixtures_Extract[[Player]:[Player]],0),MATCH(FPL_Combined[[#Headers],[Gameweek 19]],FPL_Fixtures_Extract[#Headers],0)),3))</f>
        <v>MUN(A) 0-0</v>
      </c>
      <c r="U192" t="str">
        <f ca="1">IF(RIGHT(FPL_Combined[[#Headers],[Gameweek 20]],2)&lt;$B$622,INDEX(FPL_Results_Extract[Gameweek 20],MATCH($A192,FPL_Results_Extract[[Player]:[Player]],0)),INDEX(Team_Key[[Abbreviation]:[Abbreviation]],MATCH(LEFT(INDEX(FPL_Fixtures_Extract[],MATCH($A192,FPL_Fixtures_Extract[[Player]:[Player]],0),MATCH(FPL_Combined[[#Headers],[Gameweek 20]],FPL_Fixtures_Extract[#Headers],0)),LEN(INDEX(FPL_Fixtures_Extract[],MATCH($A192,FPL_Fixtures_Extract[[Player]:[Player]],0),MATCH(FPL_Combined[[#Headers],[Gameweek 20]],FPL_Fixtures_Extract[#Headers],0)))-4),Team_Key[[Full Name]:[Full Name]],0))&amp;RIGHT(INDEX(FPL_Fixtures_Extract[],MATCH($A192,FPL_Fixtures_Extract[[Player]:[Player]],0),MATCH(FPL_Combined[[#Headers],[Gameweek 20]],FPL_Fixtures_Extract[#Headers],0)),3))</f>
        <v>CRY(A) 3-0</v>
      </c>
      <c r="V192" t="str">
        <f ca="1">IF(RIGHT(FPL_Combined[[#Headers],[Gameweek 21]],2)&lt;$B$622,INDEX(FPL_Results_Extract[Gameweek 21],MATCH($A192,FPL_Results_Extract[[Player]:[Player]],0)),INDEX(Team_Key[[Abbreviation]:[Abbreviation]],MATCH(LEFT(INDEX(FPL_Fixtures_Extract[],MATCH($A192,FPL_Fixtures_Extract[[Player]:[Player]],0),MATCH(FPL_Combined[[#Headers],[Gameweek 21]],FPL_Fixtures_Extract[#Headers],0)),LEN(INDEX(FPL_Fixtures_Extract[],MATCH($A192,FPL_Fixtures_Extract[[Player]:[Player]],0),MATCH(FPL_Combined[[#Headers],[Gameweek 21]],FPL_Fixtures_Extract[#Headers],0)))-4),Team_Key[[Full Name]:[Full Name]],0))&amp;RIGHT(INDEX(FPL_Fixtures_Extract[],MATCH($A192,FPL_Fixtures_Extract[[Player]:[Player]],0),MATCH(FPL_Combined[[#Headers],[Gameweek 21]],FPL_Fixtures_Extract[#Headers],0)),3))</f>
        <v>WBA(H) 2-2</v>
      </c>
      <c r="W192" t="str">
        <f ca="1">IF(RIGHT(FPL_Combined[[#Headers],[Gameweek 22]],2)&lt;$B$622,INDEX(FPL_Results_Extract[Gameweek 22],MATCH($A192,FPL_Results_Extract[[Player]:[Player]],0)),INDEX(Team_Key[[Abbreviation]:[Abbreviation]],MATCH(LEFT(INDEX(FPL_Fixtures_Extract[],MATCH($A192,FPL_Fixtures_Extract[[Player]:[Player]],0),MATCH(FPL_Combined[[#Headers],[Gameweek 22]],FPL_Fixtures_Extract[#Headers],0)),LEN(INDEX(FPL_Fixtures_Extract[],MATCH($A192,FPL_Fixtures_Extract[[Player]:[Player]],0),MATCH(FPL_Combined[[#Headers],[Gameweek 22]],FPL_Fixtures_Extract[#Headers],0)))-4),Team_Key[[Full Name]:[Full Name]],0))&amp;RIGHT(INDEX(FPL_Fixtures_Extract[],MATCH($A192,FPL_Fixtures_Extract[[Player]:[Player]],0),MATCH(FPL_Combined[[#Headers],[Gameweek 22]],FPL_Fixtures_Extract[#Headers],0)),3))</f>
        <v>EVE(H) 3-3</v>
      </c>
      <c r="X192" t="str">
        <f ca="1">IF(RIGHT(FPL_Combined[[#Headers],[Gameweek 23]],2)&lt;$B$622,INDEX(FPL_Results_Extract[Gameweek 23],MATCH($A192,FPL_Results_Extract[[Player]:[Player]],0)),INDEX(Team_Key[[Abbreviation]:[Abbreviation]],MATCH(LEFT(INDEX(FPL_Fixtures_Extract[],MATCH($A192,FPL_Fixtures_Extract[[Player]:[Player]],0),MATCH(FPL_Combined[[#Headers],[Gameweek 23]],FPL_Fixtures_Extract[#Headers],0)),LEN(INDEX(FPL_Fixtures_Extract[],MATCH($A192,FPL_Fixtures_Extract[[Player]:[Player]],0),MATCH(FPL_Combined[[#Headers],[Gameweek 23]],FPL_Fixtures_Extract[#Headers],0)))-4),Team_Key[[Full Name]:[Full Name]],0))&amp;RIGHT(INDEX(FPL_Fixtures_Extract[],MATCH($A192,FPL_Fixtures_Extract[[Player]:[Player]],0),MATCH(FPL_Combined[[#Headers],[Gameweek 23]],FPL_Fixtures_Extract[#Headers],0)),3))</f>
        <v>ARS(A) 1-0</v>
      </c>
      <c r="Y192" t="str">
        <f ca="1">IF(RIGHT(FPL_Combined[[#Headers],[Gameweek 24]],2)&lt;$B$622,INDEX(FPL_Results_Extract[Team],MATCH($A192,FPL_Results_Extract[[Player]:[Player]],0)),INDEX(Team_Key[[Abbreviation]:[Abbreviation]],MATCH(LEFT(INDEX(FPL_Fixtures_Extract[],MATCH($A192,FPL_Fixtures_Extract[[Player]:[Player]],0),MATCH(FPL_Combined[[#Headers],[Gameweek 24]],FPL_Fixtures_Extract[#Headers],0)),LEN(INDEX(FPL_Fixtures_Extract[],MATCH($A192,FPL_Fixtures_Extract[[Player]:[Player]],0),MATCH(FPL_Combined[[#Headers],[Gameweek 24]],FPL_Fixtures_Extract[#Headers],0)))-4),Team_Key[[Full Name]:[Full Name]],0))&amp;RIGHT(INDEX(FPL_Fixtures_Extract[],MATCH($A192,FPL_Fixtures_Extract[[Player]:[Player]],0),MATCH(FPL_Combined[[#Headers],[Gameweek 24]],FPL_Fixtures_Extract[#Headers],0)),3))</f>
        <v>CHE</v>
      </c>
      <c r="Z192" t="str">
        <f ca="1">IF(RIGHT(FPL_Combined[[#Headers],[Gameweek 25]],2)&lt;$B$622,INDEX(FPL_Results_Extract[Player],MATCH($A192,FPL_Results_Extract[[Player]:[Player]],0)),INDEX(Team_Key[[Abbreviation]:[Abbreviation]],MATCH(LEFT(INDEX(FPL_Fixtures_Extract[],MATCH($A192,FPL_Fixtures_Extract[[Player]:[Player]],0),MATCH(FPL_Combined[[#Headers],[Gameweek 25]],FPL_Fixtures_Extract[#Headers],0)),LEN(INDEX(FPL_Fixtures_Extract[],MATCH($A192,FPL_Fixtures_Extract[[Player]:[Player]],0),MATCH(FPL_Combined[[#Headers],[Gameweek 25]],FPL_Fixtures_Extract[#Headers],0)))-4),Team_Key[[Full Name]:[Full Name]],0))&amp;RIGHT(INDEX(FPL_Fixtures_Extract[],MATCH($A192,FPL_Fixtures_Extract[[Player]:[Player]],0),MATCH(FPL_Combined[[#Headers],[Gameweek 25]],FPL_Fixtures_Extract[#Headers],0)),3))</f>
        <v>Fàbregas</v>
      </c>
      <c r="AA192" t="str">
        <f ca="1">IF(RIGHT(FPL_Combined[[#Headers],[Gameweek 26]],2)&lt;$B$622,INDEX(FPL_Results_Extract[Gameweek 01],MATCH($A192,FPL_Results_Extract[[Player]:[Player]],0)),INDEX(Team_Key[[Abbreviation]:[Abbreviation]],MATCH(LEFT(INDEX(FPL_Fixtures_Extract[],MATCH($A192,FPL_Fixtures_Extract[[Player]:[Player]],0),MATCH(FPL_Combined[[#Headers],[Gameweek 26]],FPL_Fixtures_Extract[#Headers],0)),LEN(INDEX(FPL_Fixtures_Extract[],MATCH($A192,FPL_Fixtures_Extract[[Player]:[Player]],0),MATCH(FPL_Combined[[#Headers],[Gameweek 26]],FPL_Fixtures_Extract[#Headers],0)))-4),Team_Key[[Full Name]:[Full Name]],0))&amp;RIGHT(INDEX(FPL_Fixtures_Extract[],MATCH($A192,FPL_Fixtures_Extract[[Player]:[Player]],0),MATCH(FPL_Combined[[#Headers],[Gameweek 26]],FPL_Fixtures_Extract[#Headers],0)),3))</f>
        <v>SWA(H) 2-2</v>
      </c>
      <c r="AB192" t="str">
        <f ca="1">IF(RIGHT(FPL_Combined[[#Headers],[Gameweek 27]],2)&lt;$B$622,INDEX(FPL_Results_Extract[Gameweek 02],MATCH($A192,FPL_Results_Extract[[Player]:[Player]],0)),INDEX(Team_Key[[Abbreviation]:[Abbreviation]],MATCH(LEFT(INDEX(FPL_Fixtures_Extract[],MATCH($A192,FPL_Fixtures_Extract[[Player]:[Player]],0),MATCH(FPL_Combined[[#Headers],[Gameweek 27]],FPL_Fixtures_Extract[#Headers],0)),LEN(INDEX(FPL_Fixtures_Extract[],MATCH($A192,FPL_Fixtures_Extract[[Player]:[Player]],0),MATCH(FPL_Combined[[#Headers],[Gameweek 27]],FPL_Fixtures_Extract[#Headers],0)))-4),Team_Key[[Full Name]:[Full Name]],0))&amp;RIGHT(INDEX(FPL_Fixtures_Extract[],MATCH($A192,FPL_Fixtures_Extract[[Player]:[Player]],0),MATCH(FPL_Combined[[#Headers],[Gameweek 27]],FPL_Fixtures_Extract[#Headers],0)),3))</f>
        <v>MCI(A) 0-3</v>
      </c>
      <c r="AC192" t="str">
        <f ca="1">IF(RIGHT(FPL_Combined[[#Headers],[Gameweek 28]],2)&lt;$B$622,INDEX(FPL_Results_Extract[Gameweek 03],MATCH($A192,FPL_Results_Extract[[Player]:[Player]],0)),INDEX(Team_Key[[Abbreviation]:[Abbreviation]],MATCH(LEFT(INDEX(FPL_Fixtures_Extract[],MATCH($A192,FPL_Fixtures_Extract[[Player]:[Player]],0),MATCH(FPL_Combined[[#Headers],[Gameweek 28]],FPL_Fixtures_Extract[#Headers],0)),LEN(INDEX(FPL_Fixtures_Extract[],MATCH($A192,FPL_Fixtures_Extract[[Player]:[Player]],0),MATCH(FPL_Combined[[#Headers],[Gameweek 28]],FPL_Fixtures_Extract[#Headers],0)))-4),Team_Key[[Full Name]:[Full Name]],0))&amp;RIGHT(INDEX(FPL_Fixtures_Extract[],MATCH($A192,FPL_Fixtures_Extract[[Player]:[Player]],0),MATCH(FPL_Combined[[#Headers],[Gameweek 28]],FPL_Fixtures_Extract[#Headers],0)),3))</f>
        <v>WBA(A) 3-2</v>
      </c>
      <c r="AD192" t="str">
        <f ca="1">IF(RIGHT(FPL_Combined[[#Headers],[Gameweek 29]],2)&lt;$B$622,INDEX(FPL_Results_Extract[Gameweek 04],MATCH($A192,FPL_Results_Extract[[Player]:[Player]],0)),INDEX(Team_Key[[Abbreviation]:[Abbreviation]],MATCH(LEFT(INDEX(FPL_Fixtures_Extract[],MATCH($A192,FPL_Fixtures_Extract[[Player]:[Player]],0),MATCH(FPL_Combined[[#Headers],[Gameweek 29]],FPL_Fixtures_Extract[#Headers],0)),LEN(INDEX(FPL_Fixtures_Extract[],MATCH($A192,FPL_Fixtures_Extract[[Player]:[Player]],0),MATCH(FPL_Combined[[#Headers],[Gameweek 29]],FPL_Fixtures_Extract[#Headers],0)))-4),Team_Key[[Full Name]:[Full Name]],0))&amp;RIGHT(INDEX(FPL_Fixtures_Extract[],MATCH($A192,FPL_Fixtures_Extract[[Player]:[Player]],0),MATCH(FPL_Combined[[#Headers],[Gameweek 29]],FPL_Fixtures_Extract[#Headers],0)),3))</f>
        <v>STK(H)</v>
      </c>
      <c r="AE192" t="e">
        <f ca="1">IF(RIGHT(FPL_Combined[[#Headers],[Gameweek 30]],2)&lt;$B$622,INDEX(FPL_Results_Extract[Gameweek 05],MATCH($A192,FPL_Results_Extract[[Player]:[Player]],0)),INDEX(Team_Key[[Abbreviation]:[Abbreviation]],MATCH(LEFT(INDEX(FPL_Fixtures_Extract[],MATCH($A192,FPL_Fixtures_Extract[[Player]:[Player]],0),MATCH(FPL_Combined[[#Headers],[Gameweek 30]],FPL_Fixtures_Extract[#Headers],0)),LEN(INDEX(FPL_Fixtures_Extract[],MATCH($A192,FPL_Fixtures_Extract[[Player]:[Player]],0),MATCH(FPL_Combined[[#Headers],[Gameweek 30]],FPL_Fixtures_Extract[#Headers],0)))-4),Team_Key[[Full Name]:[Full Name]],0))&amp;RIGHT(INDEX(FPL_Fixtures_Extract[],MATCH($A192,FPL_Fixtures_Extract[[Player]:[Player]],0),MATCH(FPL_Combined[[#Headers],[Gameweek 30]],FPL_Fixtures_Extract[#Headers],0)),3))</f>
        <v>#VALUE!</v>
      </c>
      <c r="AF192" t="str">
        <f ca="1">IF(RIGHT(FPL_Combined[[#Headers],[Gameweek 31]],2)&lt;$B$622,INDEX(FPL_Results_Extract[Gameweek 06],MATCH($A192,FPL_Results_Extract[[Player]:[Player]],0)),INDEX(Team_Key[[Abbreviation]:[Abbreviation]],MATCH(LEFT(INDEX(FPL_Fixtures_Extract[],MATCH($A192,FPL_Fixtures_Extract[[Player]:[Player]],0),MATCH(FPL_Combined[[#Headers],[Gameweek 31]],FPL_Fixtures_Extract[#Headers],0)),LEN(INDEX(FPL_Fixtures_Extract[],MATCH($A192,FPL_Fixtures_Extract[[Player]:[Player]],0),MATCH(FPL_Combined[[#Headers],[Gameweek 31]],FPL_Fixtures_Extract[#Headers],0)))-4),Team_Key[[Full Name]:[Full Name]],0))&amp;RIGHT(INDEX(FPL_Fixtures_Extract[],MATCH($A192,FPL_Fixtures_Extract[[Player]:[Player]],0),MATCH(FPL_Combined[[#Headers],[Gameweek 31]],FPL_Fixtures_Extract[#Headers],0)),3))</f>
        <v>WHU(H)</v>
      </c>
      <c r="AG192" t="str">
        <f ca="1">IF(RIGHT(FPL_Combined[[#Headers],[Gameweek 32]],2)&lt;$B$622,INDEX(FPL_Results_Extract[Gameweek 07],MATCH($A192,FPL_Results_Extract[[Player]:[Player]],0)),INDEX(Team_Key[[Abbreviation]:[Abbreviation]],MATCH(LEFT(INDEX(FPL_Fixtures_Extract[],MATCH($A192,FPL_Fixtures_Extract[[Player]:[Player]],0),MATCH(FPL_Combined[[#Headers],[Gameweek 32]],FPL_Fixtures_Extract[#Headers],0)),LEN(INDEX(FPL_Fixtures_Extract[],MATCH($A192,FPL_Fixtures_Extract[[Player]:[Player]],0),MATCH(FPL_Combined[[#Headers],[Gameweek 32]],FPL_Fixtures_Extract[#Headers],0)))-4),Team_Key[[Full Name]:[Full Name]],0))&amp;RIGHT(INDEX(FPL_Fixtures_Extract[],MATCH($A192,FPL_Fixtures_Extract[[Player]:[Player]],0),MATCH(FPL_Combined[[#Headers],[Gameweek 32]],FPL_Fixtures_Extract[#Headers],0)),3))</f>
        <v>AVL(A)</v>
      </c>
      <c r="AH192" t="str">
        <f ca="1">IF(RIGHT(FPL_Combined[[#Headers],[Gameweek 33]],2)&lt;$B$622,INDEX(FPL_Results_Extract[Gameweek 08],MATCH($A192,FPL_Results_Extract[[Player]:[Player]],0)),INDEX(Team_Key[[Abbreviation]:[Abbreviation]],MATCH(LEFT(INDEX(FPL_Fixtures_Extract[],MATCH($A192,FPL_Fixtures_Extract[[Player]:[Player]],0),MATCH(FPL_Combined[[#Headers],[Gameweek 33]],FPL_Fixtures_Extract[#Headers],0)),LEN(INDEX(FPL_Fixtures_Extract[],MATCH($A192,FPL_Fixtures_Extract[[Player]:[Player]],0),MATCH(FPL_Combined[[#Headers],[Gameweek 33]],FPL_Fixtures_Extract[#Headers],0)))-4),Team_Key[[Full Name]:[Full Name]],0))&amp;RIGHT(INDEX(FPL_Fixtures_Extract[],MATCH($A192,FPL_Fixtures_Extract[[Player]:[Player]],0),MATCH(FPL_Combined[[#Headers],[Gameweek 33]],FPL_Fixtures_Extract[#Headers],0)),3))</f>
        <v>SWA(A)</v>
      </c>
      <c r="AI192" t="str">
        <f ca="1">IF(RIGHT(FPL_Combined[[#Headers],[Gameweek 34]],2)&lt;$B$622,INDEX(FPL_Results_Extract[Gameweek 09],MATCH($A192,FPL_Results_Extract[[Player]:[Player]],0)),INDEX(Team_Key[[Abbreviation]:[Abbreviation]],MATCH(LEFT(INDEX(FPL_Fixtures_Extract[],MATCH($A192,FPL_Fixtures_Extract[[Player]:[Player]],0),MATCH(FPL_Combined[[#Headers],[Gameweek 34]],FPL_Fixtures_Extract[#Headers],0)),LEN(INDEX(FPL_Fixtures_Extract[],MATCH($A192,FPL_Fixtures_Extract[[Player]:[Player]],0),MATCH(FPL_Combined[[#Headers],[Gameweek 34]],FPL_Fixtures_Extract[#Headers],0)))-4),Team_Key[[Full Name]:[Full Name]],0))&amp;RIGHT(INDEX(FPL_Fixtures_Extract[],MATCH($A192,FPL_Fixtures_Extract[[Player]:[Player]],0),MATCH(FPL_Combined[[#Headers],[Gameweek 34]],FPL_Fixtures_Extract[#Headers],0)),3))</f>
        <v>MCI(H)</v>
      </c>
      <c r="AJ192" t="str">
        <f ca="1">IF(RIGHT(FPL_Combined[[#Headers],[Gameweek 35]],2)&lt;$B$622,INDEX(FPL_Results_Extract[Gameweek 10],MATCH($A192,FPL_Results_Extract[[Player]:[Player]],0)),INDEX(Team_Key[[Abbreviation]:[Abbreviation]],MATCH(LEFT(INDEX(FPL_Fixtures_Extract[],MATCH($A192,FPL_Fixtures_Extract[[Player]:[Player]],0),MATCH(FPL_Combined[[#Headers],[Gameweek 35]],FPL_Fixtures_Extract[#Headers],0)),LEN(INDEX(FPL_Fixtures_Extract[],MATCH($A192,FPL_Fixtures_Extract[[Player]:[Player]],0),MATCH(FPL_Combined[[#Headers],[Gameweek 35]],FPL_Fixtures_Extract[#Headers],0)))-4),Team_Key[[Full Name]:[Full Name]],0))&amp;RIGHT(INDEX(FPL_Fixtures_Extract[],MATCH($A192,FPL_Fixtures_Extract[[Player]:[Player]],0),MATCH(FPL_Combined[[#Headers],[Gameweek 35]],FPL_Fixtures_Extract[#Headers],0)),3))</f>
        <v>BOU(A)</v>
      </c>
      <c r="AK192" t="str">
        <f ca="1">IF(RIGHT(FPL_Combined[[#Headers],[Gameweek 36]],2)&lt;$B$622,INDEX(FPL_Results_Extract[Gameweek 11],MATCH($A192,FPL_Results_Extract[[Player]:[Player]],0)),INDEX(Team_Key[[Abbreviation]:[Abbreviation]],MATCH(LEFT(INDEX(FPL_Fixtures_Extract[],MATCH($A192,FPL_Fixtures_Extract[[Player]:[Player]],0),MATCH(FPL_Combined[[#Headers],[Gameweek 36]],FPL_Fixtures_Extract[#Headers],0)),LEN(INDEX(FPL_Fixtures_Extract[],MATCH($A192,FPL_Fixtures_Extract[[Player]:[Player]],0),MATCH(FPL_Combined[[#Headers],[Gameweek 36]],FPL_Fixtures_Extract[#Headers],0)))-4),Team_Key[[Full Name]:[Full Name]],0))&amp;RIGHT(INDEX(FPL_Fixtures_Extract[],MATCH($A192,FPL_Fixtures_Extract[[Player]:[Player]],0),MATCH(FPL_Combined[[#Headers],[Gameweek 36]],FPL_Fixtures_Extract[#Headers],0)),3))</f>
        <v>TOT(H)</v>
      </c>
      <c r="AL192" t="str">
        <f ca="1">IF(RIGHT(FPL_Combined[[#Headers],[Gameweek 37]],2)&lt;$B$622,INDEX(FPL_Results_Extract[Gameweek 12],MATCH($A192,FPL_Results_Extract[[Player]:[Player]],0)),INDEX(Team_Key[[Abbreviation]:[Abbreviation]],MATCH(LEFT(INDEX(FPL_Fixtures_Extract[],MATCH($A192,FPL_Fixtures_Extract[[Player]:[Player]],0),MATCH(FPL_Combined[[#Headers],[Gameweek 37]],FPL_Fixtures_Extract[#Headers],0)),LEN(INDEX(FPL_Fixtures_Extract[],MATCH($A192,FPL_Fixtures_Extract[[Player]:[Player]],0),MATCH(FPL_Combined[[#Headers],[Gameweek 37]],FPL_Fixtures_Extract[#Headers],0)))-4),Team_Key[[Full Name]:[Full Name]],0))&amp;RIGHT(INDEX(FPL_Fixtures_Extract[],MATCH($A192,FPL_Fixtures_Extract[[Player]:[Player]],0),MATCH(FPL_Combined[[#Headers],[Gameweek 37]],FPL_Fixtures_Extract[#Headers],0)),3))</f>
        <v>SUN(A)</v>
      </c>
      <c r="AM192" t="str">
        <f ca="1">IF(RIGHT(FPL_Combined[[#Headers],[Gameweek 38]],2)&lt;$B$622,INDEX(FPL_Results_Extract[Gameweek 13],MATCH($A192,FPL_Results_Extract[[Player]:[Player]],0)),INDEX(Team_Key[[Abbreviation]:[Abbreviation]],MATCH(LEFT(INDEX(FPL_Fixtures_Extract[],MATCH($A192,FPL_Fixtures_Extract[[Player]:[Player]],0),MATCH(FPL_Combined[[#Headers],[Gameweek 38]],FPL_Fixtures_Extract[#Headers],0)),LEN(INDEX(FPL_Fixtures_Extract[],MATCH($A192,FPL_Fixtures_Extract[[Player]:[Player]],0),MATCH(FPL_Combined[[#Headers],[Gameweek 38]],FPL_Fixtures_Extract[#Headers],0)))-4),Team_Key[[Full Name]:[Full Name]],0))&amp;RIGHT(INDEX(FPL_Fixtures_Extract[],MATCH($A192,FPL_Fixtures_Extract[[Player]:[Player]],0),MATCH(FPL_Combined[[#Headers],[Gameweek 38]],FPL_Fixtures_Extract[#Headers],0)),3))</f>
        <v>LEI(H)</v>
      </c>
    </row>
    <row r="193" spans="1:39" x14ac:dyDescent="0.45">
      <c r="A193" t="s">
        <v>203</v>
      </c>
      <c r="B193" t="str">
        <f ca="1">IF(RIGHT(FPL_Combined[[#Headers],[Gameweek 01]],2)&lt;$B$622,INDEX(FPL_Results_Extract[Gameweek 01],MATCH($A193,FPL_Results_Extract[[Player]:[Player]],0)),INDEX(Team_Key[[Abbreviation]:[Abbreviation]],MATCH(LEFT(INDEX(FPL_Fixtures_Extract[],MATCH($A193,FPL_Fixtures_Extract[[Player]:[Player]],0),MATCH(FPL_Combined[[#Headers],[Gameweek 01]],FPL_Fixtures_Extract[#Headers],0)),LEN(INDEX(FPL_Fixtures_Extract[],MATCH($A193,FPL_Fixtures_Extract[[Player]:[Player]],0),MATCH(FPL_Combined[[#Headers],[Gameweek 01]],FPL_Fixtures_Extract[#Headers],0)))-4),Team_Key[[Full Name]:[Full Name]],0))&amp;RIGHT(INDEX(FPL_Fixtures_Extract[],MATCH($A193,FPL_Fixtures_Extract[[Player]:[Player]],0),MATCH(FPL_Combined[[#Headers],[Gameweek 01]],FPL_Fixtures_Extract[#Headers],0)),3))</f>
        <v>SWA(H) 2-2</v>
      </c>
      <c r="C193" t="str">
        <f ca="1">IF(RIGHT(FPL_Combined[[#Headers],[Gameweek 02]],2)&lt;$B$622,INDEX(FPL_Results_Extract[Gameweek 02],MATCH($A193,FPL_Results_Extract[[Player]:[Player]],0)),INDEX(Team_Key[[Abbreviation]:[Abbreviation]],MATCH(LEFT(INDEX(FPL_Fixtures_Extract[],MATCH($A193,FPL_Fixtures_Extract[[Player]:[Player]],0),MATCH(FPL_Combined[[#Headers],[Gameweek 02]],FPL_Fixtures_Extract[#Headers],0)),LEN(INDEX(FPL_Fixtures_Extract[],MATCH($A193,FPL_Fixtures_Extract[[Player]:[Player]],0),MATCH(FPL_Combined[[#Headers],[Gameweek 02]],FPL_Fixtures_Extract[#Headers],0)))-4),Team_Key[[Full Name]:[Full Name]],0))&amp;RIGHT(INDEX(FPL_Fixtures_Extract[],MATCH($A193,FPL_Fixtures_Extract[[Player]:[Player]],0),MATCH(FPL_Combined[[#Headers],[Gameweek 02]],FPL_Fixtures_Extract[#Headers],0)),3))</f>
        <v>MCI(A) 0-3</v>
      </c>
      <c r="D193" t="str">
        <f ca="1">IF(RIGHT(FPL_Combined[[#Headers],[Gameweek 03]],2)&lt;$B$622,INDEX(FPL_Results_Extract[Gameweek 03],MATCH($A193,FPL_Results_Extract[[Player]:[Player]],0)),INDEX(Team_Key[[Abbreviation]:[Abbreviation]],MATCH(LEFT(INDEX(FPL_Fixtures_Extract[],MATCH($A193,FPL_Fixtures_Extract[[Player]:[Player]],0),MATCH(FPL_Combined[[#Headers],[Gameweek 03]],FPL_Fixtures_Extract[#Headers],0)),LEN(INDEX(FPL_Fixtures_Extract[],MATCH($A193,FPL_Fixtures_Extract[[Player]:[Player]],0),MATCH(FPL_Combined[[#Headers],[Gameweek 03]],FPL_Fixtures_Extract[#Headers],0)))-4),Team_Key[[Full Name]:[Full Name]],0))&amp;RIGHT(INDEX(FPL_Fixtures_Extract[],MATCH($A193,FPL_Fixtures_Extract[[Player]:[Player]],0),MATCH(FPL_Combined[[#Headers],[Gameweek 03]],FPL_Fixtures_Extract[#Headers],0)),3))</f>
        <v>WBA(A) 3-2</v>
      </c>
      <c r="E193" t="str">
        <f ca="1">IF(RIGHT(FPL_Combined[[#Headers],[Gameweek 04]],2)&lt;$B$622,INDEX(FPL_Results_Extract[Gameweek 04],MATCH($A193,FPL_Results_Extract[[Player]:[Player]],0)),INDEX(Team_Key[[Abbreviation]:[Abbreviation]],MATCH(LEFT(INDEX(FPL_Fixtures_Extract[],MATCH($A193,FPL_Fixtures_Extract[[Player]:[Player]],0),MATCH(FPL_Combined[[#Headers],[Gameweek 04]],FPL_Fixtures_Extract[#Headers],0)),LEN(INDEX(FPL_Fixtures_Extract[],MATCH($A193,FPL_Fixtures_Extract[[Player]:[Player]],0),MATCH(FPL_Combined[[#Headers],[Gameweek 04]],FPL_Fixtures_Extract[#Headers],0)))-4),Team_Key[[Full Name]:[Full Name]],0))&amp;RIGHT(INDEX(FPL_Fixtures_Extract[],MATCH($A193,FPL_Fixtures_Extract[[Player]:[Player]],0),MATCH(FPL_Combined[[#Headers],[Gameweek 04]],FPL_Fixtures_Extract[#Headers],0)),3))</f>
        <v>CRY(H) 1-2</v>
      </c>
      <c r="F193" t="str">
        <f ca="1">IF(RIGHT(FPL_Combined[[#Headers],[Gameweek 05]],2)&lt;$B$622,INDEX(FPL_Results_Extract[Gameweek 05],MATCH($A193,FPL_Results_Extract[[Player]:[Player]],0)),INDEX(Team_Key[[Abbreviation]:[Abbreviation]],MATCH(LEFT(INDEX(FPL_Fixtures_Extract[],MATCH($A193,FPL_Fixtures_Extract[[Player]:[Player]],0),MATCH(FPL_Combined[[#Headers],[Gameweek 05]],FPL_Fixtures_Extract[#Headers],0)),LEN(INDEX(FPL_Fixtures_Extract[],MATCH($A193,FPL_Fixtures_Extract[[Player]:[Player]],0),MATCH(FPL_Combined[[#Headers],[Gameweek 05]],FPL_Fixtures_Extract[#Headers],0)))-4),Team_Key[[Full Name]:[Full Name]],0))&amp;RIGHT(INDEX(FPL_Fixtures_Extract[],MATCH($A193,FPL_Fixtures_Extract[[Player]:[Player]],0),MATCH(FPL_Combined[[#Headers],[Gameweek 05]],FPL_Fixtures_Extract[#Headers],0)),3))</f>
        <v>EVE(A) 1-3</v>
      </c>
      <c r="G193" t="str">
        <f ca="1">IF(RIGHT(FPL_Combined[[#Headers],[Gameweek 06]],2)&lt;$B$622,INDEX(FPL_Results_Extract[Gameweek 06],MATCH($A193,FPL_Results_Extract[[Player]:[Player]],0)),INDEX(Team_Key[[Abbreviation]:[Abbreviation]],MATCH(LEFT(INDEX(FPL_Fixtures_Extract[],MATCH($A193,FPL_Fixtures_Extract[[Player]:[Player]],0),MATCH(FPL_Combined[[#Headers],[Gameweek 06]],FPL_Fixtures_Extract[#Headers],0)),LEN(INDEX(FPL_Fixtures_Extract[],MATCH($A193,FPL_Fixtures_Extract[[Player]:[Player]],0),MATCH(FPL_Combined[[#Headers],[Gameweek 06]],FPL_Fixtures_Extract[#Headers],0)))-4),Team_Key[[Full Name]:[Full Name]],0))&amp;RIGHT(INDEX(FPL_Fixtures_Extract[],MATCH($A193,FPL_Fixtures_Extract[[Player]:[Player]],0),MATCH(FPL_Combined[[#Headers],[Gameweek 06]],FPL_Fixtures_Extract[#Headers],0)),3))</f>
        <v>ARS(H) 2-0</v>
      </c>
      <c r="H193" t="str">
        <f ca="1">IF(RIGHT(FPL_Combined[[#Headers],[Gameweek 07]],2)&lt;$B$622,INDEX(FPL_Results_Extract[Gameweek 07],MATCH($A193,FPL_Results_Extract[[Player]:[Player]],0)),INDEX(Team_Key[[Abbreviation]:[Abbreviation]],MATCH(LEFT(INDEX(FPL_Fixtures_Extract[],MATCH($A193,FPL_Fixtures_Extract[[Player]:[Player]],0),MATCH(FPL_Combined[[#Headers],[Gameweek 07]],FPL_Fixtures_Extract[#Headers],0)),LEN(INDEX(FPL_Fixtures_Extract[],MATCH($A193,FPL_Fixtures_Extract[[Player]:[Player]],0),MATCH(FPL_Combined[[#Headers],[Gameweek 07]],FPL_Fixtures_Extract[#Headers],0)))-4),Team_Key[[Full Name]:[Full Name]],0))&amp;RIGHT(INDEX(FPL_Fixtures_Extract[],MATCH($A193,FPL_Fixtures_Extract[[Player]:[Player]],0),MATCH(FPL_Combined[[#Headers],[Gameweek 07]],FPL_Fixtures_Extract[#Headers],0)),3))</f>
        <v>NEW(A) 2-2</v>
      </c>
      <c r="I193" t="str">
        <f ca="1">IF(RIGHT(FPL_Combined[[#Headers],[Gameweek 08]],2)&lt;$B$622,INDEX(FPL_Results_Extract[Gameweek 08],MATCH($A193,FPL_Results_Extract[[Player]:[Player]],0)),INDEX(Team_Key[[Abbreviation]:[Abbreviation]],MATCH(LEFT(INDEX(FPL_Fixtures_Extract[],MATCH($A193,FPL_Fixtures_Extract[[Player]:[Player]],0),MATCH(FPL_Combined[[#Headers],[Gameweek 08]],FPL_Fixtures_Extract[#Headers],0)),LEN(INDEX(FPL_Fixtures_Extract[],MATCH($A193,FPL_Fixtures_Extract[[Player]:[Player]],0),MATCH(FPL_Combined[[#Headers],[Gameweek 08]],FPL_Fixtures_Extract[#Headers],0)))-4),Team_Key[[Full Name]:[Full Name]],0))&amp;RIGHT(INDEX(FPL_Fixtures_Extract[],MATCH($A193,FPL_Fixtures_Extract[[Player]:[Player]],0),MATCH(FPL_Combined[[#Headers],[Gameweek 08]],FPL_Fixtures_Extract[#Headers],0)),3))</f>
        <v>SOU(H) 1-3</v>
      </c>
      <c r="J193" t="str">
        <f ca="1">IF(RIGHT(FPL_Combined[[#Headers],[Gameweek 09]],2)&lt;$B$622,INDEX(FPL_Results_Extract[Gameweek 09],MATCH($A193,FPL_Results_Extract[[Player]:[Player]],0)),INDEX(Team_Key[[Abbreviation]:[Abbreviation]],MATCH(LEFT(INDEX(FPL_Fixtures_Extract[],MATCH($A193,FPL_Fixtures_Extract[[Player]:[Player]],0),MATCH(FPL_Combined[[#Headers],[Gameweek 09]],FPL_Fixtures_Extract[#Headers],0)),LEN(INDEX(FPL_Fixtures_Extract[],MATCH($A193,FPL_Fixtures_Extract[[Player]:[Player]],0),MATCH(FPL_Combined[[#Headers],[Gameweek 09]],FPL_Fixtures_Extract[#Headers],0)))-4),Team_Key[[Full Name]:[Full Name]],0))&amp;RIGHT(INDEX(FPL_Fixtures_Extract[],MATCH($A193,FPL_Fixtures_Extract[[Player]:[Player]],0),MATCH(FPL_Combined[[#Headers],[Gameweek 09]],FPL_Fixtures_Extract[#Headers],0)),3))</f>
        <v>AVL(H) 2-0</v>
      </c>
      <c r="K193" t="str">
        <f ca="1">IF(RIGHT(FPL_Combined[[#Headers],[Gameweek 10]],2)&lt;$B$622,INDEX(FPL_Results_Extract[Gameweek 10],MATCH($A193,FPL_Results_Extract[[Player]:[Player]],0)),INDEX(Team_Key[[Abbreviation]:[Abbreviation]],MATCH(LEFT(INDEX(FPL_Fixtures_Extract[],MATCH($A193,FPL_Fixtures_Extract[[Player]:[Player]],0),MATCH(FPL_Combined[[#Headers],[Gameweek 10]],FPL_Fixtures_Extract[#Headers],0)),LEN(INDEX(FPL_Fixtures_Extract[],MATCH($A193,FPL_Fixtures_Extract[[Player]:[Player]],0),MATCH(FPL_Combined[[#Headers],[Gameweek 10]],FPL_Fixtures_Extract[#Headers],0)))-4),Team_Key[[Full Name]:[Full Name]],0))&amp;RIGHT(INDEX(FPL_Fixtures_Extract[],MATCH($A193,FPL_Fixtures_Extract[[Player]:[Player]],0),MATCH(FPL_Combined[[#Headers],[Gameweek 10]],FPL_Fixtures_Extract[#Headers],0)),3))</f>
        <v>WHU(A) 1-2</v>
      </c>
      <c r="L193" t="str">
        <f ca="1">IF(RIGHT(FPL_Combined[[#Headers],[Gameweek 11]],2)&lt;$B$622,INDEX(FPL_Results_Extract[Gameweek 11],MATCH($A193,FPL_Results_Extract[[Player]:[Player]],0)),INDEX(Team_Key[[Abbreviation]:[Abbreviation]],MATCH(LEFT(INDEX(FPL_Fixtures_Extract[],MATCH($A193,FPL_Fixtures_Extract[[Player]:[Player]],0),MATCH(FPL_Combined[[#Headers],[Gameweek 11]],FPL_Fixtures_Extract[#Headers],0)),LEN(INDEX(FPL_Fixtures_Extract[],MATCH($A193,FPL_Fixtures_Extract[[Player]:[Player]],0),MATCH(FPL_Combined[[#Headers],[Gameweek 11]],FPL_Fixtures_Extract[#Headers],0)))-4),Team_Key[[Full Name]:[Full Name]],0))&amp;RIGHT(INDEX(FPL_Fixtures_Extract[],MATCH($A193,FPL_Fixtures_Extract[[Player]:[Player]],0),MATCH(FPL_Combined[[#Headers],[Gameweek 11]],FPL_Fixtures_Extract[#Headers],0)),3))</f>
        <v>LIV(H) 1-3</v>
      </c>
      <c r="M193" t="str">
        <f ca="1">IF(RIGHT(FPL_Combined[[#Headers],[Gameweek 12]],2)&lt;$B$622,INDEX(FPL_Results_Extract[Gameweek 12],MATCH($A193,FPL_Results_Extract[[Player]:[Player]],0)),INDEX(Team_Key[[Abbreviation]:[Abbreviation]],MATCH(LEFT(INDEX(FPL_Fixtures_Extract[],MATCH($A193,FPL_Fixtures_Extract[[Player]:[Player]],0),MATCH(FPL_Combined[[#Headers],[Gameweek 12]],FPL_Fixtures_Extract[#Headers],0)),LEN(INDEX(FPL_Fixtures_Extract[],MATCH($A193,FPL_Fixtures_Extract[[Player]:[Player]],0),MATCH(FPL_Combined[[#Headers],[Gameweek 12]],FPL_Fixtures_Extract[#Headers],0)))-4),Team_Key[[Full Name]:[Full Name]],0))&amp;RIGHT(INDEX(FPL_Fixtures_Extract[],MATCH($A193,FPL_Fixtures_Extract[[Player]:[Player]],0),MATCH(FPL_Combined[[#Headers],[Gameweek 12]],FPL_Fixtures_Extract[#Headers],0)),3))</f>
        <v>STK(A) 0-1</v>
      </c>
      <c r="N193" t="str">
        <f ca="1">IF(RIGHT(FPL_Combined[[#Headers],[Gameweek 13]],2)&lt;$B$622,INDEX(FPL_Results_Extract[Gameweek 13],MATCH($A193,FPL_Results_Extract[[Player]:[Player]],0)),INDEX(Team_Key[[Abbreviation]:[Abbreviation]],MATCH(LEFT(INDEX(FPL_Fixtures_Extract[],MATCH($A193,FPL_Fixtures_Extract[[Player]:[Player]],0),MATCH(FPL_Combined[[#Headers],[Gameweek 13]],FPL_Fixtures_Extract[#Headers],0)),LEN(INDEX(FPL_Fixtures_Extract[],MATCH($A193,FPL_Fixtures_Extract[[Player]:[Player]],0),MATCH(FPL_Combined[[#Headers],[Gameweek 13]],FPL_Fixtures_Extract[#Headers],0)))-4),Team_Key[[Full Name]:[Full Name]],0))&amp;RIGHT(INDEX(FPL_Fixtures_Extract[],MATCH($A193,FPL_Fixtures_Extract[[Player]:[Player]],0),MATCH(FPL_Combined[[#Headers],[Gameweek 13]],FPL_Fixtures_Extract[#Headers],0)),3))</f>
        <v>NOR(H) 1-0</v>
      </c>
      <c r="O193" t="str">
        <f ca="1">IF(RIGHT(FPL_Combined[[#Headers],[Gameweek 14]],2)&lt;$B$622,INDEX(FPL_Results_Extract[Gameweek 14],MATCH($A193,FPL_Results_Extract[[Player]:[Player]],0)),INDEX(Team_Key[[Abbreviation]:[Abbreviation]],MATCH(LEFT(INDEX(FPL_Fixtures_Extract[],MATCH($A193,FPL_Fixtures_Extract[[Player]:[Player]],0),MATCH(FPL_Combined[[#Headers],[Gameweek 14]],FPL_Fixtures_Extract[#Headers],0)),LEN(INDEX(FPL_Fixtures_Extract[],MATCH($A193,FPL_Fixtures_Extract[[Player]:[Player]],0),MATCH(FPL_Combined[[#Headers],[Gameweek 14]],FPL_Fixtures_Extract[#Headers],0)))-4),Team_Key[[Full Name]:[Full Name]],0))&amp;RIGHT(INDEX(FPL_Fixtures_Extract[],MATCH($A193,FPL_Fixtures_Extract[[Player]:[Player]],0),MATCH(FPL_Combined[[#Headers],[Gameweek 14]],FPL_Fixtures_Extract[#Headers],0)),3))</f>
        <v>TOT(A) 0-0</v>
      </c>
      <c r="P193" t="str">
        <f ca="1">IF(RIGHT(FPL_Combined[[#Headers],[Gameweek 15]],2)&lt;$B$622,INDEX(FPL_Results_Extract[Gameweek 15],MATCH($A193,FPL_Results_Extract[[Player]:[Player]],0)),INDEX(Team_Key[[Abbreviation]:[Abbreviation]],MATCH(LEFT(INDEX(FPL_Fixtures_Extract[],MATCH($A193,FPL_Fixtures_Extract[[Player]:[Player]],0),MATCH(FPL_Combined[[#Headers],[Gameweek 15]],FPL_Fixtures_Extract[#Headers],0)),LEN(INDEX(FPL_Fixtures_Extract[],MATCH($A193,FPL_Fixtures_Extract[[Player]:[Player]],0),MATCH(FPL_Combined[[#Headers],[Gameweek 15]],FPL_Fixtures_Extract[#Headers],0)))-4),Team_Key[[Full Name]:[Full Name]],0))&amp;RIGHT(INDEX(FPL_Fixtures_Extract[],MATCH($A193,FPL_Fixtures_Extract[[Player]:[Player]],0),MATCH(FPL_Combined[[#Headers],[Gameweek 15]],FPL_Fixtures_Extract[#Headers],0)),3))</f>
        <v>BOU(H) 0-1</v>
      </c>
      <c r="Q193" t="str">
        <f ca="1">IF(RIGHT(FPL_Combined[[#Headers],[Gameweek 16]],2)&lt;$B$622,INDEX(FPL_Results_Extract[Gameweek 16],MATCH($A193,FPL_Results_Extract[[Player]:[Player]],0)),INDEX(Team_Key[[Abbreviation]:[Abbreviation]],MATCH(LEFT(INDEX(FPL_Fixtures_Extract[],MATCH($A193,FPL_Fixtures_Extract[[Player]:[Player]],0),MATCH(FPL_Combined[[#Headers],[Gameweek 16]],FPL_Fixtures_Extract[#Headers],0)),LEN(INDEX(FPL_Fixtures_Extract[],MATCH($A193,FPL_Fixtures_Extract[[Player]:[Player]],0),MATCH(FPL_Combined[[#Headers],[Gameweek 16]],FPL_Fixtures_Extract[#Headers],0)))-4),Team_Key[[Full Name]:[Full Name]],0))&amp;RIGHT(INDEX(FPL_Fixtures_Extract[],MATCH($A193,FPL_Fixtures_Extract[[Player]:[Player]],0),MATCH(FPL_Combined[[#Headers],[Gameweek 16]],FPL_Fixtures_Extract[#Headers],0)),3))</f>
        <v>LEI(A) 1-2</v>
      </c>
      <c r="R193" t="str">
        <f ca="1">IF(RIGHT(FPL_Combined[[#Headers],[Gameweek 17]],2)&lt;$B$622,INDEX(FPL_Results_Extract[Gameweek 17],MATCH($A193,FPL_Results_Extract[[Player]:[Player]],0)),INDEX(Team_Key[[Abbreviation]:[Abbreviation]],MATCH(LEFT(INDEX(FPL_Fixtures_Extract[],MATCH($A193,FPL_Fixtures_Extract[[Player]:[Player]],0),MATCH(FPL_Combined[[#Headers],[Gameweek 17]],FPL_Fixtures_Extract[#Headers],0)),LEN(INDEX(FPL_Fixtures_Extract[],MATCH($A193,FPL_Fixtures_Extract[[Player]:[Player]],0),MATCH(FPL_Combined[[#Headers],[Gameweek 17]],FPL_Fixtures_Extract[#Headers],0)))-4),Team_Key[[Full Name]:[Full Name]],0))&amp;RIGHT(INDEX(FPL_Fixtures_Extract[],MATCH($A193,FPL_Fixtures_Extract[[Player]:[Player]],0),MATCH(FPL_Combined[[#Headers],[Gameweek 17]],FPL_Fixtures_Extract[#Headers],0)),3))</f>
        <v>SUN(H) 3-1</v>
      </c>
      <c r="S193" t="str">
        <f ca="1">IF(RIGHT(FPL_Combined[[#Headers],[Gameweek 18]],2)&lt;$B$622,INDEX(FPL_Results_Extract[Gameweek 18],MATCH($A193,FPL_Results_Extract[[Player]:[Player]],0)),INDEX(Team_Key[[Abbreviation]:[Abbreviation]],MATCH(LEFT(INDEX(FPL_Fixtures_Extract[],MATCH($A193,FPL_Fixtures_Extract[[Player]:[Player]],0),MATCH(FPL_Combined[[#Headers],[Gameweek 18]],FPL_Fixtures_Extract[#Headers],0)),LEN(INDEX(FPL_Fixtures_Extract[],MATCH($A193,FPL_Fixtures_Extract[[Player]:[Player]],0),MATCH(FPL_Combined[[#Headers],[Gameweek 18]],FPL_Fixtures_Extract[#Headers],0)))-4),Team_Key[[Full Name]:[Full Name]],0))&amp;RIGHT(INDEX(FPL_Fixtures_Extract[],MATCH($A193,FPL_Fixtures_Extract[[Player]:[Player]],0),MATCH(FPL_Combined[[#Headers],[Gameweek 18]],FPL_Fixtures_Extract[#Headers],0)),3))</f>
        <v>WAT(H) 2-2</v>
      </c>
      <c r="T193" t="str">
        <f ca="1">IF(RIGHT(FPL_Combined[[#Headers],[Gameweek 19]],2)&lt;$B$622,INDEX(FPL_Results_Extract[Gameweek 19],MATCH($A193,FPL_Results_Extract[[Player]:[Player]],0)),INDEX(Team_Key[[Abbreviation]:[Abbreviation]],MATCH(LEFT(INDEX(FPL_Fixtures_Extract[],MATCH($A193,FPL_Fixtures_Extract[[Player]:[Player]],0),MATCH(FPL_Combined[[#Headers],[Gameweek 19]],FPL_Fixtures_Extract[#Headers],0)),LEN(INDEX(FPL_Fixtures_Extract[],MATCH($A193,FPL_Fixtures_Extract[[Player]:[Player]],0),MATCH(FPL_Combined[[#Headers],[Gameweek 19]],FPL_Fixtures_Extract[#Headers],0)))-4),Team_Key[[Full Name]:[Full Name]],0))&amp;RIGHT(INDEX(FPL_Fixtures_Extract[],MATCH($A193,FPL_Fixtures_Extract[[Player]:[Player]],0),MATCH(FPL_Combined[[#Headers],[Gameweek 19]],FPL_Fixtures_Extract[#Headers],0)),3))</f>
        <v>MUN(A) 0-0</v>
      </c>
      <c r="U193" t="str">
        <f ca="1">IF(RIGHT(FPL_Combined[[#Headers],[Gameweek 20]],2)&lt;$B$622,INDEX(FPL_Results_Extract[Gameweek 20],MATCH($A193,FPL_Results_Extract[[Player]:[Player]],0)),INDEX(Team_Key[[Abbreviation]:[Abbreviation]],MATCH(LEFT(INDEX(FPL_Fixtures_Extract[],MATCH($A193,FPL_Fixtures_Extract[[Player]:[Player]],0),MATCH(FPL_Combined[[#Headers],[Gameweek 20]],FPL_Fixtures_Extract[#Headers],0)),LEN(INDEX(FPL_Fixtures_Extract[],MATCH($A193,FPL_Fixtures_Extract[[Player]:[Player]],0),MATCH(FPL_Combined[[#Headers],[Gameweek 20]],FPL_Fixtures_Extract[#Headers],0)))-4),Team_Key[[Full Name]:[Full Name]],0))&amp;RIGHT(INDEX(FPL_Fixtures_Extract[],MATCH($A193,FPL_Fixtures_Extract[[Player]:[Player]],0),MATCH(FPL_Combined[[#Headers],[Gameweek 20]],FPL_Fixtures_Extract[#Headers],0)),3))</f>
        <v>CRY(A) 3-0</v>
      </c>
      <c r="V193" t="str">
        <f ca="1">IF(RIGHT(FPL_Combined[[#Headers],[Gameweek 21]],2)&lt;$B$622,INDEX(FPL_Results_Extract[Gameweek 21],MATCH($A193,FPL_Results_Extract[[Player]:[Player]],0)),INDEX(Team_Key[[Abbreviation]:[Abbreviation]],MATCH(LEFT(INDEX(FPL_Fixtures_Extract[],MATCH($A193,FPL_Fixtures_Extract[[Player]:[Player]],0),MATCH(FPL_Combined[[#Headers],[Gameweek 21]],FPL_Fixtures_Extract[#Headers],0)),LEN(INDEX(FPL_Fixtures_Extract[],MATCH($A193,FPL_Fixtures_Extract[[Player]:[Player]],0),MATCH(FPL_Combined[[#Headers],[Gameweek 21]],FPL_Fixtures_Extract[#Headers],0)))-4),Team_Key[[Full Name]:[Full Name]],0))&amp;RIGHT(INDEX(FPL_Fixtures_Extract[],MATCH($A193,FPL_Fixtures_Extract[[Player]:[Player]],0),MATCH(FPL_Combined[[#Headers],[Gameweek 21]],FPL_Fixtures_Extract[#Headers],0)),3))</f>
        <v>WBA(H) 2-2</v>
      </c>
      <c r="W193" t="str">
        <f ca="1">IF(RIGHT(FPL_Combined[[#Headers],[Gameweek 22]],2)&lt;$B$622,INDEX(FPL_Results_Extract[Gameweek 22],MATCH($A193,FPL_Results_Extract[[Player]:[Player]],0)),INDEX(Team_Key[[Abbreviation]:[Abbreviation]],MATCH(LEFT(INDEX(FPL_Fixtures_Extract[],MATCH($A193,FPL_Fixtures_Extract[[Player]:[Player]],0),MATCH(FPL_Combined[[#Headers],[Gameweek 22]],FPL_Fixtures_Extract[#Headers],0)),LEN(INDEX(FPL_Fixtures_Extract[],MATCH($A193,FPL_Fixtures_Extract[[Player]:[Player]],0),MATCH(FPL_Combined[[#Headers],[Gameweek 22]],FPL_Fixtures_Extract[#Headers],0)))-4),Team_Key[[Full Name]:[Full Name]],0))&amp;RIGHT(INDEX(FPL_Fixtures_Extract[],MATCH($A193,FPL_Fixtures_Extract[[Player]:[Player]],0),MATCH(FPL_Combined[[#Headers],[Gameweek 22]],FPL_Fixtures_Extract[#Headers],0)),3))</f>
        <v>EVE(H) 3-3</v>
      </c>
      <c r="X193" t="str">
        <f ca="1">IF(RIGHT(FPL_Combined[[#Headers],[Gameweek 23]],2)&lt;$B$622,INDEX(FPL_Results_Extract[Gameweek 23],MATCH($A193,FPL_Results_Extract[[Player]:[Player]],0)),INDEX(Team_Key[[Abbreviation]:[Abbreviation]],MATCH(LEFT(INDEX(FPL_Fixtures_Extract[],MATCH($A193,FPL_Fixtures_Extract[[Player]:[Player]],0),MATCH(FPL_Combined[[#Headers],[Gameweek 23]],FPL_Fixtures_Extract[#Headers],0)),LEN(INDEX(FPL_Fixtures_Extract[],MATCH($A193,FPL_Fixtures_Extract[[Player]:[Player]],0),MATCH(FPL_Combined[[#Headers],[Gameweek 23]],FPL_Fixtures_Extract[#Headers],0)))-4),Team_Key[[Full Name]:[Full Name]],0))&amp;RIGHT(INDEX(FPL_Fixtures_Extract[],MATCH($A193,FPL_Fixtures_Extract[[Player]:[Player]],0),MATCH(FPL_Combined[[#Headers],[Gameweek 23]],FPL_Fixtures_Extract[#Headers],0)),3))</f>
        <v>ARS(A) 1-0</v>
      </c>
      <c r="Y193" t="str">
        <f ca="1">IF(RIGHT(FPL_Combined[[#Headers],[Gameweek 24]],2)&lt;$B$622,INDEX(FPL_Results_Extract[Team],MATCH($A193,FPL_Results_Extract[[Player]:[Player]],0)),INDEX(Team_Key[[Abbreviation]:[Abbreviation]],MATCH(LEFT(INDEX(FPL_Fixtures_Extract[],MATCH($A193,FPL_Fixtures_Extract[[Player]:[Player]],0),MATCH(FPL_Combined[[#Headers],[Gameweek 24]],FPL_Fixtures_Extract[#Headers],0)),LEN(INDEX(FPL_Fixtures_Extract[],MATCH($A193,FPL_Fixtures_Extract[[Player]:[Player]],0),MATCH(FPL_Combined[[#Headers],[Gameweek 24]],FPL_Fixtures_Extract[#Headers],0)))-4),Team_Key[[Full Name]:[Full Name]],0))&amp;RIGHT(INDEX(FPL_Fixtures_Extract[],MATCH($A193,FPL_Fixtures_Extract[[Player]:[Player]],0),MATCH(FPL_Combined[[#Headers],[Gameweek 24]],FPL_Fixtures_Extract[#Headers],0)),3))</f>
        <v>CHE</v>
      </c>
      <c r="Z193" t="str">
        <f ca="1">IF(RIGHT(FPL_Combined[[#Headers],[Gameweek 25]],2)&lt;$B$622,INDEX(FPL_Results_Extract[Player],MATCH($A193,FPL_Results_Extract[[Player]:[Player]],0)),INDEX(Team_Key[[Abbreviation]:[Abbreviation]],MATCH(LEFT(INDEX(FPL_Fixtures_Extract[],MATCH($A193,FPL_Fixtures_Extract[[Player]:[Player]],0),MATCH(FPL_Combined[[#Headers],[Gameweek 25]],FPL_Fixtures_Extract[#Headers],0)),LEN(INDEX(FPL_Fixtures_Extract[],MATCH($A193,FPL_Fixtures_Extract[[Player]:[Player]],0),MATCH(FPL_Combined[[#Headers],[Gameweek 25]],FPL_Fixtures_Extract[#Headers],0)))-4),Team_Key[[Full Name]:[Full Name]],0))&amp;RIGHT(INDEX(FPL_Fixtures_Extract[],MATCH($A193,FPL_Fixtures_Extract[[Player]:[Player]],0),MATCH(FPL_Combined[[#Headers],[Gameweek 25]],FPL_Fixtures_Extract[#Headers],0)),3))</f>
        <v>Falcao</v>
      </c>
      <c r="AA193" t="str">
        <f ca="1">IF(RIGHT(FPL_Combined[[#Headers],[Gameweek 26]],2)&lt;$B$622,INDEX(FPL_Results_Extract[Gameweek 01],MATCH($A193,FPL_Results_Extract[[Player]:[Player]],0)),INDEX(Team_Key[[Abbreviation]:[Abbreviation]],MATCH(LEFT(INDEX(FPL_Fixtures_Extract[],MATCH($A193,FPL_Fixtures_Extract[[Player]:[Player]],0),MATCH(FPL_Combined[[#Headers],[Gameweek 26]],FPL_Fixtures_Extract[#Headers],0)),LEN(INDEX(FPL_Fixtures_Extract[],MATCH($A193,FPL_Fixtures_Extract[[Player]:[Player]],0),MATCH(FPL_Combined[[#Headers],[Gameweek 26]],FPL_Fixtures_Extract[#Headers],0)))-4),Team_Key[[Full Name]:[Full Name]],0))&amp;RIGHT(INDEX(FPL_Fixtures_Extract[],MATCH($A193,FPL_Fixtures_Extract[[Player]:[Player]],0),MATCH(FPL_Combined[[#Headers],[Gameweek 26]],FPL_Fixtures_Extract[#Headers],0)),3))</f>
        <v>SWA(H) 2-2</v>
      </c>
      <c r="AB193" t="str">
        <f ca="1">IF(RIGHT(FPL_Combined[[#Headers],[Gameweek 27]],2)&lt;$B$622,INDEX(FPL_Results_Extract[Gameweek 02],MATCH($A193,FPL_Results_Extract[[Player]:[Player]],0)),INDEX(Team_Key[[Abbreviation]:[Abbreviation]],MATCH(LEFT(INDEX(FPL_Fixtures_Extract[],MATCH($A193,FPL_Fixtures_Extract[[Player]:[Player]],0),MATCH(FPL_Combined[[#Headers],[Gameweek 27]],FPL_Fixtures_Extract[#Headers],0)),LEN(INDEX(FPL_Fixtures_Extract[],MATCH($A193,FPL_Fixtures_Extract[[Player]:[Player]],0),MATCH(FPL_Combined[[#Headers],[Gameweek 27]],FPL_Fixtures_Extract[#Headers],0)))-4),Team_Key[[Full Name]:[Full Name]],0))&amp;RIGHT(INDEX(FPL_Fixtures_Extract[],MATCH($A193,FPL_Fixtures_Extract[[Player]:[Player]],0),MATCH(FPL_Combined[[#Headers],[Gameweek 27]],FPL_Fixtures_Extract[#Headers],0)),3))</f>
        <v>MCI(A) 0-3</v>
      </c>
      <c r="AC193" t="str">
        <f ca="1">IF(RIGHT(FPL_Combined[[#Headers],[Gameweek 28]],2)&lt;$B$622,INDEX(FPL_Results_Extract[Gameweek 03],MATCH($A193,FPL_Results_Extract[[Player]:[Player]],0)),INDEX(Team_Key[[Abbreviation]:[Abbreviation]],MATCH(LEFT(INDEX(FPL_Fixtures_Extract[],MATCH($A193,FPL_Fixtures_Extract[[Player]:[Player]],0),MATCH(FPL_Combined[[#Headers],[Gameweek 28]],FPL_Fixtures_Extract[#Headers],0)),LEN(INDEX(FPL_Fixtures_Extract[],MATCH($A193,FPL_Fixtures_Extract[[Player]:[Player]],0),MATCH(FPL_Combined[[#Headers],[Gameweek 28]],FPL_Fixtures_Extract[#Headers],0)))-4),Team_Key[[Full Name]:[Full Name]],0))&amp;RIGHT(INDEX(FPL_Fixtures_Extract[],MATCH($A193,FPL_Fixtures_Extract[[Player]:[Player]],0),MATCH(FPL_Combined[[#Headers],[Gameweek 28]],FPL_Fixtures_Extract[#Headers],0)),3))</f>
        <v>WBA(A) 3-2</v>
      </c>
      <c r="AD193" t="str">
        <f ca="1">IF(RIGHT(FPL_Combined[[#Headers],[Gameweek 29]],2)&lt;$B$622,INDEX(FPL_Results_Extract[Gameweek 04],MATCH($A193,FPL_Results_Extract[[Player]:[Player]],0)),INDEX(Team_Key[[Abbreviation]:[Abbreviation]],MATCH(LEFT(INDEX(FPL_Fixtures_Extract[],MATCH($A193,FPL_Fixtures_Extract[[Player]:[Player]],0),MATCH(FPL_Combined[[#Headers],[Gameweek 29]],FPL_Fixtures_Extract[#Headers],0)),LEN(INDEX(FPL_Fixtures_Extract[],MATCH($A193,FPL_Fixtures_Extract[[Player]:[Player]],0),MATCH(FPL_Combined[[#Headers],[Gameweek 29]],FPL_Fixtures_Extract[#Headers],0)))-4),Team_Key[[Full Name]:[Full Name]],0))&amp;RIGHT(INDEX(FPL_Fixtures_Extract[],MATCH($A193,FPL_Fixtures_Extract[[Player]:[Player]],0),MATCH(FPL_Combined[[#Headers],[Gameweek 29]],FPL_Fixtures_Extract[#Headers],0)),3))</f>
        <v>STK(H)</v>
      </c>
      <c r="AE193" t="e">
        <f ca="1">IF(RIGHT(FPL_Combined[[#Headers],[Gameweek 30]],2)&lt;$B$622,INDEX(FPL_Results_Extract[Gameweek 05],MATCH($A193,FPL_Results_Extract[[Player]:[Player]],0)),INDEX(Team_Key[[Abbreviation]:[Abbreviation]],MATCH(LEFT(INDEX(FPL_Fixtures_Extract[],MATCH($A193,FPL_Fixtures_Extract[[Player]:[Player]],0),MATCH(FPL_Combined[[#Headers],[Gameweek 30]],FPL_Fixtures_Extract[#Headers],0)),LEN(INDEX(FPL_Fixtures_Extract[],MATCH($A193,FPL_Fixtures_Extract[[Player]:[Player]],0),MATCH(FPL_Combined[[#Headers],[Gameweek 30]],FPL_Fixtures_Extract[#Headers],0)))-4),Team_Key[[Full Name]:[Full Name]],0))&amp;RIGHT(INDEX(FPL_Fixtures_Extract[],MATCH($A193,FPL_Fixtures_Extract[[Player]:[Player]],0),MATCH(FPL_Combined[[#Headers],[Gameweek 30]],FPL_Fixtures_Extract[#Headers],0)),3))</f>
        <v>#VALUE!</v>
      </c>
      <c r="AF193" t="str">
        <f ca="1">IF(RIGHT(FPL_Combined[[#Headers],[Gameweek 31]],2)&lt;$B$622,INDEX(FPL_Results_Extract[Gameweek 06],MATCH($A193,FPL_Results_Extract[[Player]:[Player]],0)),INDEX(Team_Key[[Abbreviation]:[Abbreviation]],MATCH(LEFT(INDEX(FPL_Fixtures_Extract[],MATCH($A193,FPL_Fixtures_Extract[[Player]:[Player]],0),MATCH(FPL_Combined[[#Headers],[Gameweek 31]],FPL_Fixtures_Extract[#Headers],0)),LEN(INDEX(FPL_Fixtures_Extract[],MATCH($A193,FPL_Fixtures_Extract[[Player]:[Player]],0),MATCH(FPL_Combined[[#Headers],[Gameweek 31]],FPL_Fixtures_Extract[#Headers],0)))-4),Team_Key[[Full Name]:[Full Name]],0))&amp;RIGHT(INDEX(FPL_Fixtures_Extract[],MATCH($A193,FPL_Fixtures_Extract[[Player]:[Player]],0),MATCH(FPL_Combined[[#Headers],[Gameweek 31]],FPL_Fixtures_Extract[#Headers],0)),3))</f>
        <v>WHU(H)</v>
      </c>
      <c r="AG193" t="str">
        <f ca="1">IF(RIGHT(FPL_Combined[[#Headers],[Gameweek 32]],2)&lt;$B$622,INDEX(FPL_Results_Extract[Gameweek 07],MATCH($A193,FPL_Results_Extract[[Player]:[Player]],0)),INDEX(Team_Key[[Abbreviation]:[Abbreviation]],MATCH(LEFT(INDEX(FPL_Fixtures_Extract[],MATCH($A193,FPL_Fixtures_Extract[[Player]:[Player]],0),MATCH(FPL_Combined[[#Headers],[Gameweek 32]],FPL_Fixtures_Extract[#Headers],0)),LEN(INDEX(FPL_Fixtures_Extract[],MATCH($A193,FPL_Fixtures_Extract[[Player]:[Player]],0),MATCH(FPL_Combined[[#Headers],[Gameweek 32]],FPL_Fixtures_Extract[#Headers],0)))-4),Team_Key[[Full Name]:[Full Name]],0))&amp;RIGHT(INDEX(FPL_Fixtures_Extract[],MATCH($A193,FPL_Fixtures_Extract[[Player]:[Player]],0),MATCH(FPL_Combined[[#Headers],[Gameweek 32]],FPL_Fixtures_Extract[#Headers],0)),3))</f>
        <v>AVL(A)</v>
      </c>
      <c r="AH193" t="str">
        <f ca="1">IF(RIGHT(FPL_Combined[[#Headers],[Gameweek 33]],2)&lt;$B$622,INDEX(FPL_Results_Extract[Gameweek 08],MATCH($A193,FPL_Results_Extract[[Player]:[Player]],0)),INDEX(Team_Key[[Abbreviation]:[Abbreviation]],MATCH(LEFT(INDEX(FPL_Fixtures_Extract[],MATCH($A193,FPL_Fixtures_Extract[[Player]:[Player]],0),MATCH(FPL_Combined[[#Headers],[Gameweek 33]],FPL_Fixtures_Extract[#Headers],0)),LEN(INDEX(FPL_Fixtures_Extract[],MATCH($A193,FPL_Fixtures_Extract[[Player]:[Player]],0),MATCH(FPL_Combined[[#Headers],[Gameweek 33]],FPL_Fixtures_Extract[#Headers],0)))-4),Team_Key[[Full Name]:[Full Name]],0))&amp;RIGHT(INDEX(FPL_Fixtures_Extract[],MATCH($A193,FPL_Fixtures_Extract[[Player]:[Player]],0),MATCH(FPL_Combined[[#Headers],[Gameweek 33]],FPL_Fixtures_Extract[#Headers],0)),3))</f>
        <v>SWA(A)</v>
      </c>
      <c r="AI193" t="str">
        <f ca="1">IF(RIGHT(FPL_Combined[[#Headers],[Gameweek 34]],2)&lt;$B$622,INDEX(FPL_Results_Extract[Gameweek 09],MATCH($A193,FPL_Results_Extract[[Player]:[Player]],0)),INDEX(Team_Key[[Abbreviation]:[Abbreviation]],MATCH(LEFT(INDEX(FPL_Fixtures_Extract[],MATCH($A193,FPL_Fixtures_Extract[[Player]:[Player]],0),MATCH(FPL_Combined[[#Headers],[Gameweek 34]],FPL_Fixtures_Extract[#Headers],0)),LEN(INDEX(FPL_Fixtures_Extract[],MATCH($A193,FPL_Fixtures_Extract[[Player]:[Player]],0),MATCH(FPL_Combined[[#Headers],[Gameweek 34]],FPL_Fixtures_Extract[#Headers],0)))-4),Team_Key[[Full Name]:[Full Name]],0))&amp;RIGHT(INDEX(FPL_Fixtures_Extract[],MATCH($A193,FPL_Fixtures_Extract[[Player]:[Player]],0),MATCH(FPL_Combined[[#Headers],[Gameweek 34]],FPL_Fixtures_Extract[#Headers],0)),3))</f>
        <v>MCI(H)</v>
      </c>
      <c r="AJ193" t="str">
        <f ca="1">IF(RIGHT(FPL_Combined[[#Headers],[Gameweek 35]],2)&lt;$B$622,INDEX(FPL_Results_Extract[Gameweek 10],MATCH($A193,FPL_Results_Extract[[Player]:[Player]],0)),INDEX(Team_Key[[Abbreviation]:[Abbreviation]],MATCH(LEFT(INDEX(FPL_Fixtures_Extract[],MATCH($A193,FPL_Fixtures_Extract[[Player]:[Player]],0),MATCH(FPL_Combined[[#Headers],[Gameweek 35]],FPL_Fixtures_Extract[#Headers],0)),LEN(INDEX(FPL_Fixtures_Extract[],MATCH($A193,FPL_Fixtures_Extract[[Player]:[Player]],0),MATCH(FPL_Combined[[#Headers],[Gameweek 35]],FPL_Fixtures_Extract[#Headers],0)))-4),Team_Key[[Full Name]:[Full Name]],0))&amp;RIGHT(INDEX(FPL_Fixtures_Extract[],MATCH($A193,FPL_Fixtures_Extract[[Player]:[Player]],0),MATCH(FPL_Combined[[#Headers],[Gameweek 35]],FPL_Fixtures_Extract[#Headers],0)),3))</f>
        <v>BOU(A)</v>
      </c>
      <c r="AK193" t="str">
        <f ca="1">IF(RIGHT(FPL_Combined[[#Headers],[Gameweek 36]],2)&lt;$B$622,INDEX(FPL_Results_Extract[Gameweek 11],MATCH($A193,FPL_Results_Extract[[Player]:[Player]],0)),INDEX(Team_Key[[Abbreviation]:[Abbreviation]],MATCH(LEFT(INDEX(FPL_Fixtures_Extract[],MATCH($A193,FPL_Fixtures_Extract[[Player]:[Player]],0),MATCH(FPL_Combined[[#Headers],[Gameweek 36]],FPL_Fixtures_Extract[#Headers],0)),LEN(INDEX(FPL_Fixtures_Extract[],MATCH($A193,FPL_Fixtures_Extract[[Player]:[Player]],0),MATCH(FPL_Combined[[#Headers],[Gameweek 36]],FPL_Fixtures_Extract[#Headers],0)))-4),Team_Key[[Full Name]:[Full Name]],0))&amp;RIGHT(INDEX(FPL_Fixtures_Extract[],MATCH($A193,FPL_Fixtures_Extract[[Player]:[Player]],0),MATCH(FPL_Combined[[#Headers],[Gameweek 36]],FPL_Fixtures_Extract[#Headers],0)),3))</f>
        <v>TOT(H)</v>
      </c>
      <c r="AL193" t="str">
        <f ca="1">IF(RIGHT(FPL_Combined[[#Headers],[Gameweek 37]],2)&lt;$B$622,INDEX(FPL_Results_Extract[Gameweek 12],MATCH($A193,FPL_Results_Extract[[Player]:[Player]],0)),INDEX(Team_Key[[Abbreviation]:[Abbreviation]],MATCH(LEFT(INDEX(FPL_Fixtures_Extract[],MATCH($A193,FPL_Fixtures_Extract[[Player]:[Player]],0),MATCH(FPL_Combined[[#Headers],[Gameweek 37]],FPL_Fixtures_Extract[#Headers],0)),LEN(INDEX(FPL_Fixtures_Extract[],MATCH($A193,FPL_Fixtures_Extract[[Player]:[Player]],0),MATCH(FPL_Combined[[#Headers],[Gameweek 37]],FPL_Fixtures_Extract[#Headers],0)))-4),Team_Key[[Full Name]:[Full Name]],0))&amp;RIGHT(INDEX(FPL_Fixtures_Extract[],MATCH($A193,FPL_Fixtures_Extract[[Player]:[Player]],0),MATCH(FPL_Combined[[#Headers],[Gameweek 37]],FPL_Fixtures_Extract[#Headers],0)),3))</f>
        <v>SUN(A)</v>
      </c>
      <c r="AM193" t="str">
        <f ca="1">IF(RIGHT(FPL_Combined[[#Headers],[Gameweek 38]],2)&lt;$B$622,INDEX(FPL_Results_Extract[Gameweek 13],MATCH($A193,FPL_Results_Extract[[Player]:[Player]],0)),INDEX(Team_Key[[Abbreviation]:[Abbreviation]],MATCH(LEFT(INDEX(FPL_Fixtures_Extract[],MATCH($A193,FPL_Fixtures_Extract[[Player]:[Player]],0),MATCH(FPL_Combined[[#Headers],[Gameweek 38]],FPL_Fixtures_Extract[#Headers],0)),LEN(INDEX(FPL_Fixtures_Extract[],MATCH($A193,FPL_Fixtures_Extract[[Player]:[Player]],0),MATCH(FPL_Combined[[#Headers],[Gameweek 38]],FPL_Fixtures_Extract[#Headers],0)))-4),Team_Key[[Full Name]:[Full Name]],0))&amp;RIGHT(INDEX(FPL_Fixtures_Extract[],MATCH($A193,FPL_Fixtures_Extract[[Player]:[Player]],0),MATCH(FPL_Combined[[#Headers],[Gameweek 38]],FPL_Fixtures_Extract[#Headers],0)),3))</f>
        <v>LEI(H)</v>
      </c>
    </row>
    <row r="194" spans="1:39" x14ac:dyDescent="0.45">
      <c r="A194" t="s">
        <v>186</v>
      </c>
      <c r="B194" t="str">
        <f ca="1">IF(RIGHT(FPL_Combined[[#Headers],[Gameweek 01]],2)&lt;$B$622,INDEX(FPL_Results_Extract[Gameweek 01],MATCH($A194,FPL_Results_Extract[[Player]:[Player]],0)),INDEX(Team_Key[[Abbreviation]:[Abbreviation]],MATCH(LEFT(INDEX(FPL_Fixtures_Extract[],MATCH($A194,FPL_Fixtures_Extract[[Player]:[Player]],0),MATCH(FPL_Combined[[#Headers],[Gameweek 01]],FPL_Fixtures_Extract[#Headers],0)),LEN(INDEX(FPL_Fixtures_Extract[],MATCH($A194,FPL_Fixtures_Extract[[Player]:[Player]],0),MATCH(FPL_Combined[[#Headers],[Gameweek 01]],FPL_Fixtures_Extract[#Headers],0)))-4),Team_Key[[Full Name]:[Full Name]],0))&amp;RIGHT(INDEX(FPL_Fixtures_Extract[],MATCH($A194,FPL_Fixtures_Extract[[Player]:[Player]],0),MATCH(FPL_Combined[[#Headers],[Gameweek 01]],FPL_Fixtures_Extract[#Headers],0)),3))</f>
        <v>MUN(A) 0-1</v>
      </c>
      <c r="C194" t="str">
        <f ca="1">IF(RIGHT(FPL_Combined[[#Headers],[Gameweek 02]],2)&lt;$B$622,INDEX(FPL_Results_Extract[Gameweek 02],MATCH($A194,FPL_Results_Extract[[Player]:[Player]],0)),INDEX(Team_Key[[Abbreviation]:[Abbreviation]],MATCH(LEFT(INDEX(FPL_Fixtures_Extract[],MATCH($A194,FPL_Fixtures_Extract[[Player]:[Player]],0),MATCH(FPL_Combined[[#Headers],[Gameweek 02]],FPL_Fixtures_Extract[#Headers],0)),LEN(INDEX(FPL_Fixtures_Extract[],MATCH($A194,FPL_Fixtures_Extract[[Player]:[Player]],0),MATCH(FPL_Combined[[#Headers],[Gameweek 02]],FPL_Fixtures_Extract[#Headers],0)))-4),Team_Key[[Full Name]:[Full Name]],0))&amp;RIGHT(INDEX(FPL_Fixtures_Extract[],MATCH($A194,FPL_Fixtures_Extract[[Player]:[Player]],0),MATCH(FPL_Combined[[#Headers],[Gameweek 02]],FPL_Fixtures_Extract[#Headers],0)),3))</f>
        <v>STK(H) 2-2</v>
      </c>
      <c r="D194" t="str">
        <f ca="1">IF(RIGHT(FPL_Combined[[#Headers],[Gameweek 03]],2)&lt;$B$622,INDEX(FPL_Results_Extract[Gameweek 03],MATCH($A194,FPL_Results_Extract[[Player]:[Player]],0)),INDEX(Team_Key[[Abbreviation]:[Abbreviation]],MATCH(LEFT(INDEX(FPL_Fixtures_Extract[],MATCH($A194,FPL_Fixtures_Extract[[Player]:[Player]],0),MATCH(FPL_Combined[[#Headers],[Gameweek 03]],FPL_Fixtures_Extract[#Headers],0)),LEN(INDEX(FPL_Fixtures_Extract[],MATCH($A194,FPL_Fixtures_Extract[[Player]:[Player]],0),MATCH(FPL_Combined[[#Headers],[Gameweek 03]],FPL_Fixtures_Extract[#Headers],0)))-4),Team_Key[[Full Name]:[Full Name]],0))&amp;RIGHT(INDEX(FPL_Fixtures_Extract[],MATCH($A194,FPL_Fixtures_Extract[[Player]:[Player]],0),MATCH(FPL_Combined[[#Headers],[Gameweek 03]],FPL_Fixtures_Extract[#Headers],0)),3))</f>
        <v>LEI(A) 1-1</v>
      </c>
      <c r="E194" t="str">
        <f ca="1">IF(RIGHT(FPL_Combined[[#Headers],[Gameweek 04]],2)&lt;$B$622,INDEX(FPL_Results_Extract[Gameweek 04],MATCH($A194,FPL_Results_Extract[[Player]:[Player]],0)),INDEX(Team_Key[[Abbreviation]:[Abbreviation]],MATCH(LEFT(INDEX(FPL_Fixtures_Extract[],MATCH($A194,FPL_Fixtures_Extract[[Player]:[Player]],0),MATCH(FPL_Combined[[#Headers],[Gameweek 04]],FPL_Fixtures_Extract[#Headers],0)),LEN(INDEX(FPL_Fixtures_Extract[],MATCH($A194,FPL_Fixtures_Extract[[Player]:[Player]],0),MATCH(FPL_Combined[[#Headers],[Gameweek 04]],FPL_Fixtures_Extract[#Headers],0)))-4),Team_Key[[Full Name]:[Full Name]],0))&amp;RIGHT(INDEX(FPL_Fixtures_Extract[],MATCH($A194,FPL_Fixtures_Extract[[Player]:[Player]],0),MATCH(FPL_Combined[[#Headers],[Gameweek 04]],FPL_Fixtures_Extract[#Headers],0)),3))</f>
        <v>EVE(H) 0-0</v>
      </c>
      <c r="F194" t="str">
        <f ca="1">IF(RIGHT(FPL_Combined[[#Headers],[Gameweek 05]],2)&lt;$B$622,INDEX(FPL_Results_Extract[Gameweek 05],MATCH($A194,FPL_Results_Extract[[Player]:[Player]],0)),INDEX(Team_Key[[Abbreviation]:[Abbreviation]],MATCH(LEFT(INDEX(FPL_Fixtures_Extract[],MATCH($A194,FPL_Fixtures_Extract[[Player]:[Player]],0),MATCH(FPL_Combined[[#Headers],[Gameweek 05]],FPL_Fixtures_Extract[#Headers],0)),LEN(INDEX(FPL_Fixtures_Extract[],MATCH($A194,FPL_Fixtures_Extract[[Player]:[Player]],0),MATCH(FPL_Combined[[#Headers],[Gameweek 05]],FPL_Fixtures_Extract[#Headers],0)))-4),Team_Key[[Full Name]:[Full Name]],0))&amp;RIGHT(INDEX(FPL_Fixtures_Extract[],MATCH($A194,FPL_Fixtures_Extract[[Player]:[Player]],0),MATCH(FPL_Combined[[#Headers],[Gameweek 05]],FPL_Fixtures_Extract[#Headers],0)),3))</f>
        <v>SUN(A) 1-0</v>
      </c>
      <c r="G194" t="str">
        <f ca="1">IF(RIGHT(FPL_Combined[[#Headers],[Gameweek 06]],2)&lt;$B$622,INDEX(FPL_Results_Extract[Gameweek 06],MATCH($A194,FPL_Results_Extract[[Player]:[Player]],0)),INDEX(Team_Key[[Abbreviation]:[Abbreviation]],MATCH(LEFT(INDEX(FPL_Fixtures_Extract[],MATCH($A194,FPL_Fixtures_Extract[[Player]:[Player]],0),MATCH(FPL_Combined[[#Headers],[Gameweek 06]],FPL_Fixtures_Extract[#Headers],0)),LEN(INDEX(FPL_Fixtures_Extract[],MATCH($A194,FPL_Fixtures_Extract[[Player]:[Player]],0),MATCH(FPL_Combined[[#Headers],[Gameweek 06]],FPL_Fixtures_Extract[#Headers],0)))-4),Team_Key[[Full Name]:[Full Name]],0))&amp;RIGHT(INDEX(FPL_Fixtures_Extract[],MATCH($A194,FPL_Fixtures_Extract[[Player]:[Player]],0),MATCH(FPL_Combined[[#Headers],[Gameweek 06]],FPL_Fixtures_Extract[#Headers],0)),3))</f>
        <v>CRY(H) 1-0</v>
      </c>
      <c r="H194" t="str">
        <f ca="1">IF(RIGHT(FPL_Combined[[#Headers],[Gameweek 07]],2)&lt;$B$622,INDEX(FPL_Results_Extract[Gameweek 07],MATCH($A194,FPL_Results_Extract[[Player]:[Player]],0)),INDEX(Team_Key[[Abbreviation]:[Abbreviation]],MATCH(LEFT(INDEX(FPL_Fixtures_Extract[],MATCH($A194,FPL_Fixtures_Extract[[Player]:[Player]],0),MATCH(FPL_Combined[[#Headers],[Gameweek 07]],FPL_Fixtures_Extract[#Headers],0)),LEN(INDEX(FPL_Fixtures_Extract[],MATCH($A194,FPL_Fixtures_Extract[[Player]:[Player]],0),MATCH(FPL_Combined[[#Headers],[Gameweek 07]],FPL_Fixtures_Extract[#Headers],0)))-4),Team_Key[[Full Name]:[Full Name]],0))&amp;RIGHT(INDEX(FPL_Fixtures_Extract[],MATCH($A194,FPL_Fixtures_Extract[[Player]:[Player]],0),MATCH(FPL_Combined[[#Headers],[Gameweek 07]],FPL_Fixtures_Extract[#Headers],0)),3))</f>
        <v>MCI(H) 4-1</v>
      </c>
      <c r="I194" t="str">
        <f ca="1">IF(RIGHT(FPL_Combined[[#Headers],[Gameweek 08]],2)&lt;$B$622,INDEX(FPL_Results_Extract[Gameweek 08],MATCH($A194,FPL_Results_Extract[[Player]:[Player]],0)),INDEX(Team_Key[[Abbreviation]:[Abbreviation]],MATCH(LEFT(INDEX(FPL_Fixtures_Extract[],MATCH($A194,FPL_Fixtures_Extract[[Player]:[Player]],0),MATCH(FPL_Combined[[#Headers],[Gameweek 08]],FPL_Fixtures_Extract[#Headers],0)),LEN(INDEX(FPL_Fixtures_Extract[],MATCH($A194,FPL_Fixtures_Extract[[Player]:[Player]],0),MATCH(FPL_Combined[[#Headers],[Gameweek 08]],FPL_Fixtures_Extract[#Headers],0)))-4),Team_Key[[Full Name]:[Full Name]],0))&amp;RIGHT(INDEX(FPL_Fixtures_Extract[],MATCH($A194,FPL_Fixtures_Extract[[Player]:[Player]],0),MATCH(FPL_Combined[[#Headers],[Gameweek 08]],FPL_Fixtures_Extract[#Headers],0)),3))</f>
        <v>SWA(A) 2-2</v>
      </c>
      <c r="J194" t="str">
        <f ca="1">IF(RIGHT(FPL_Combined[[#Headers],[Gameweek 09]],2)&lt;$B$622,INDEX(FPL_Results_Extract[Gameweek 09],MATCH($A194,FPL_Results_Extract[[Player]:[Player]],0)),INDEX(Team_Key[[Abbreviation]:[Abbreviation]],MATCH(LEFT(INDEX(FPL_Fixtures_Extract[],MATCH($A194,FPL_Fixtures_Extract[[Player]:[Player]],0),MATCH(FPL_Combined[[#Headers],[Gameweek 09]],FPL_Fixtures_Extract[#Headers],0)),LEN(INDEX(FPL_Fixtures_Extract[],MATCH($A194,FPL_Fixtures_Extract[[Player]:[Player]],0),MATCH(FPL_Combined[[#Headers],[Gameweek 09]],FPL_Fixtures_Extract[#Headers],0)))-4),Team_Key[[Full Name]:[Full Name]],0))&amp;RIGHT(INDEX(FPL_Fixtures_Extract[],MATCH($A194,FPL_Fixtures_Extract[[Player]:[Player]],0),MATCH(FPL_Combined[[#Headers],[Gameweek 09]],FPL_Fixtures_Extract[#Headers],0)),3))</f>
        <v>LIV(H) 0-0</v>
      </c>
      <c r="K194" t="str">
        <f ca="1">IF(RIGHT(FPL_Combined[[#Headers],[Gameweek 10]],2)&lt;$B$622,INDEX(FPL_Results_Extract[Gameweek 10],MATCH($A194,FPL_Results_Extract[[Player]:[Player]],0)),INDEX(Team_Key[[Abbreviation]:[Abbreviation]],MATCH(LEFT(INDEX(FPL_Fixtures_Extract[],MATCH($A194,FPL_Fixtures_Extract[[Player]:[Player]],0),MATCH(FPL_Combined[[#Headers],[Gameweek 10]],FPL_Fixtures_Extract[#Headers],0)),LEN(INDEX(FPL_Fixtures_Extract[],MATCH($A194,FPL_Fixtures_Extract[[Player]:[Player]],0),MATCH(FPL_Combined[[#Headers],[Gameweek 10]],FPL_Fixtures_Extract[#Headers],0)))-4),Team_Key[[Full Name]:[Full Name]],0))&amp;RIGHT(INDEX(FPL_Fixtures_Extract[],MATCH($A194,FPL_Fixtures_Extract[[Player]:[Player]],0),MATCH(FPL_Combined[[#Headers],[Gameweek 10]],FPL_Fixtures_Extract[#Headers],0)),3))</f>
        <v>BOU(A) 5-1</v>
      </c>
      <c r="L194" t="str">
        <f ca="1">IF(RIGHT(FPL_Combined[[#Headers],[Gameweek 11]],2)&lt;$B$622,INDEX(FPL_Results_Extract[Gameweek 11],MATCH($A194,FPL_Results_Extract[[Player]:[Player]],0)),INDEX(Team_Key[[Abbreviation]:[Abbreviation]],MATCH(LEFT(INDEX(FPL_Fixtures_Extract[],MATCH($A194,FPL_Fixtures_Extract[[Player]:[Player]],0),MATCH(FPL_Combined[[#Headers],[Gameweek 11]],FPL_Fixtures_Extract[#Headers],0)),LEN(INDEX(FPL_Fixtures_Extract[],MATCH($A194,FPL_Fixtures_Extract[[Player]:[Player]],0),MATCH(FPL_Combined[[#Headers],[Gameweek 11]],FPL_Fixtures_Extract[#Headers],0)))-4),Team_Key[[Full Name]:[Full Name]],0))&amp;RIGHT(INDEX(FPL_Fixtures_Extract[],MATCH($A194,FPL_Fixtures_Extract[[Player]:[Player]],0),MATCH(FPL_Combined[[#Headers],[Gameweek 11]],FPL_Fixtures_Extract[#Headers],0)),3))</f>
        <v>AVL(H) 3-1</v>
      </c>
      <c r="M194" t="str">
        <f ca="1">IF(RIGHT(FPL_Combined[[#Headers],[Gameweek 12]],2)&lt;$B$622,INDEX(FPL_Results_Extract[Gameweek 12],MATCH($A194,FPL_Results_Extract[[Player]:[Player]],0)),INDEX(Team_Key[[Abbreviation]:[Abbreviation]],MATCH(LEFT(INDEX(FPL_Fixtures_Extract[],MATCH($A194,FPL_Fixtures_Extract[[Player]:[Player]],0),MATCH(FPL_Combined[[#Headers],[Gameweek 12]],FPL_Fixtures_Extract[#Headers],0)),LEN(INDEX(FPL_Fixtures_Extract[],MATCH($A194,FPL_Fixtures_Extract[[Player]:[Player]],0),MATCH(FPL_Combined[[#Headers],[Gameweek 12]],FPL_Fixtures_Extract[#Headers],0)))-4),Team_Key[[Full Name]:[Full Name]],0))&amp;RIGHT(INDEX(FPL_Fixtures_Extract[],MATCH($A194,FPL_Fixtures_Extract[[Player]:[Player]],0),MATCH(FPL_Combined[[#Headers],[Gameweek 12]],FPL_Fixtures_Extract[#Headers],0)),3))</f>
        <v>ARS(A) 1-1</v>
      </c>
      <c r="N194" t="str">
        <f ca="1">IF(RIGHT(FPL_Combined[[#Headers],[Gameweek 13]],2)&lt;$B$622,INDEX(FPL_Results_Extract[Gameweek 13],MATCH($A194,FPL_Results_Extract[[Player]:[Player]],0)),INDEX(Team_Key[[Abbreviation]:[Abbreviation]],MATCH(LEFT(INDEX(FPL_Fixtures_Extract[],MATCH($A194,FPL_Fixtures_Extract[[Player]:[Player]],0),MATCH(FPL_Combined[[#Headers],[Gameweek 13]],FPL_Fixtures_Extract[#Headers],0)),LEN(INDEX(FPL_Fixtures_Extract[],MATCH($A194,FPL_Fixtures_Extract[[Player]:[Player]],0),MATCH(FPL_Combined[[#Headers],[Gameweek 13]],FPL_Fixtures_Extract[#Headers],0)))-4),Team_Key[[Full Name]:[Full Name]],0))&amp;RIGHT(INDEX(FPL_Fixtures_Extract[],MATCH($A194,FPL_Fixtures_Extract[[Player]:[Player]],0),MATCH(FPL_Combined[[#Headers],[Gameweek 13]],FPL_Fixtures_Extract[#Headers],0)),3))</f>
        <v>WHU(H) 4-1</v>
      </c>
      <c r="O194" t="str">
        <f ca="1">IF(RIGHT(FPL_Combined[[#Headers],[Gameweek 14]],2)&lt;$B$622,INDEX(FPL_Results_Extract[Gameweek 14],MATCH($A194,FPL_Results_Extract[[Player]:[Player]],0)),INDEX(Team_Key[[Abbreviation]:[Abbreviation]],MATCH(LEFT(INDEX(FPL_Fixtures_Extract[],MATCH($A194,FPL_Fixtures_Extract[[Player]:[Player]],0),MATCH(FPL_Combined[[#Headers],[Gameweek 14]],FPL_Fixtures_Extract[#Headers],0)),LEN(INDEX(FPL_Fixtures_Extract[],MATCH($A194,FPL_Fixtures_Extract[[Player]:[Player]],0),MATCH(FPL_Combined[[#Headers],[Gameweek 14]],FPL_Fixtures_Extract[#Headers],0)))-4),Team_Key[[Full Name]:[Full Name]],0))&amp;RIGHT(INDEX(FPL_Fixtures_Extract[],MATCH($A194,FPL_Fixtures_Extract[[Player]:[Player]],0),MATCH(FPL_Combined[[#Headers],[Gameweek 14]],FPL_Fixtures_Extract[#Headers],0)),3))</f>
        <v>CHE(H) 0-0</v>
      </c>
      <c r="P194" t="str">
        <f ca="1">IF(RIGHT(FPL_Combined[[#Headers],[Gameweek 15]],2)&lt;$B$622,INDEX(FPL_Results_Extract[Gameweek 15],MATCH($A194,FPL_Results_Extract[[Player]:[Player]],0)),INDEX(Team_Key[[Abbreviation]:[Abbreviation]],MATCH(LEFT(INDEX(FPL_Fixtures_Extract[],MATCH($A194,FPL_Fixtures_Extract[[Player]:[Player]],0),MATCH(FPL_Combined[[#Headers],[Gameweek 15]],FPL_Fixtures_Extract[#Headers],0)),LEN(INDEX(FPL_Fixtures_Extract[],MATCH($A194,FPL_Fixtures_Extract[[Player]:[Player]],0),MATCH(FPL_Combined[[#Headers],[Gameweek 15]],FPL_Fixtures_Extract[#Headers],0)))-4),Team_Key[[Full Name]:[Full Name]],0))&amp;RIGHT(INDEX(FPL_Fixtures_Extract[],MATCH($A194,FPL_Fixtures_Extract[[Player]:[Player]],0),MATCH(FPL_Combined[[#Headers],[Gameweek 15]],FPL_Fixtures_Extract[#Headers],0)),3))</f>
        <v>WBA(A) 1-1</v>
      </c>
      <c r="Q194" t="str">
        <f ca="1">IF(RIGHT(FPL_Combined[[#Headers],[Gameweek 16]],2)&lt;$B$622,INDEX(FPL_Results_Extract[Gameweek 16],MATCH($A194,FPL_Results_Extract[[Player]:[Player]],0)),INDEX(Team_Key[[Abbreviation]:[Abbreviation]],MATCH(LEFT(INDEX(FPL_Fixtures_Extract[],MATCH($A194,FPL_Fixtures_Extract[[Player]:[Player]],0),MATCH(FPL_Combined[[#Headers],[Gameweek 16]],FPL_Fixtures_Extract[#Headers],0)),LEN(INDEX(FPL_Fixtures_Extract[],MATCH($A194,FPL_Fixtures_Extract[[Player]:[Player]],0),MATCH(FPL_Combined[[#Headers],[Gameweek 16]],FPL_Fixtures_Extract[#Headers],0)))-4),Team_Key[[Full Name]:[Full Name]],0))&amp;RIGHT(INDEX(FPL_Fixtures_Extract[],MATCH($A194,FPL_Fixtures_Extract[[Player]:[Player]],0),MATCH(FPL_Combined[[#Headers],[Gameweek 16]],FPL_Fixtures_Extract[#Headers],0)),3))</f>
        <v>NEW(H) 1-2</v>
      </c>
      <c r="R194" t="str">
        <f ca="1">IF(RIGHT(FPL_Combined[[#Headers],[Gameweek 17]],2)&lt;$B$622,INDEX(FPL_Results_Extract[Gameweek 17],MATCH($A194,FPL_Results_Extract[[Player]:[Player]],0)),INDEX(Team_Key[[Abbreviation]:[Abbreviation]],MATCH(LEFT(INDEX(FPL_Fixtures_Extract[],MATCH($A194,FPL_Fixtures_Extract[[Player]:[Player]],0),MATCH(FPL_Combined[[#Headers],[Gameweek 17]],FPL_Fixtures_Extract[#Headers],0)),LEN(INDEX(FPL_Fixtures_Extract[],MATCH($A194,FPL_Fixtures_Extract[[Player]:[Player]],0),MATCH(FPL_Combined[[#Headers],[Gameweek 17]],FPL_Fixtures_Extract[#Headers],0)))-4),Team_Key[[Full Name]:[Full Name]],0))&amp;RIGHT(INDEX(FPL_Fixtures_Extract[],MATCH($A194,FPL_Fixtures_Extract[[Player]:[Player]],0),MATCH(FPL_Combined[[#Headers],[Gameweek 17]],FPL_Fixtures_Extract[#Headers],0)),3))</f>
        <v>SOU(A) 2-0</v>
      </c>
      <c r="S194" t="str">
        <f ca="1">IF(RIGHT(FPL_Combined[[#Headers],[Gameweek 18]],2)&lt;$B$622,INDEX(FPL_Results_Extract[Gameweek 18],MATCH($A194,FPL_Results_Extract[[Player]:[Player]],0)),INDEX(Team_Key[[Abbreviation]:[Abbreviation]],MATCH(LEFT(INDEX(FPL_Fixtures_Extract[],MATCH($A194,FPL_Fixtures_Extract[[Player]:[Player]],0),MATCH(FPL_Combined[[#Headers],[Gameweek 18]],FPL_Fixtures_Extract[#Headers],0)),LEN(INDEX(FPL_Fixtures_Extract[],MATCH($A194,FPL_Fixtures_Extract[[Player]:[Player]],0),MATCH(FPL_Combined[[#Headers],[Gameweek 18]],FPL_Fixtures_Extract[#Headers],0)))-4),Team_Key[[Full Name]:[Full Name]],0))&amp;RIGHT(INDEX(FPL_Fixtures_Extract[],MATCH($A194,FPL_Fixtures_Extract[[Player]:[Player]],0),MATCH(FPL_Combined[[#Headers],[Gameweek 18]],FPL_Fixtures_Extract[#Headers],0)),3))</f>
        <v>NOR(H) 3-0</v>
      </c>
      <c r="T194" t="str">
        <f ca="1">IF(RIGHT(FPL_Combined[[#Headers],[Gameweek 19]],2)&lt;$B$622,INDEX(FPL_Results_Extract[Gameweek 19],MATCH($A194,FPL_Results_Extract[[Player]:[Player]],0)),INDEX(Team_Key[[Abbreviation]:[Abbreviation]],MATCH(LEFT(INDEX(FPL_Fixtures_Extract[],MATCH($A194,FPL_Fixtures_Extract[[Player]:[Player]],0),MATCH(FPL_Combined[[#Headers],[Gameweek 19]],FPL_Fixtures_Extract[#Headers],0)),LEN(INDEX(FPL_Fixtures_Extract[],MATCH($A194,FPL_Fixtures_Extract[[Player]:[Player]],0),MATCH(FPL_Combined[[#Headers],[Gameweek 19]],FPL_Fixtures_Extract[#Headers],0)))-4),Team_Key[[Full Name]:[Full Name]],0))&amp;RIGHT(INDEX(FPL_Fixtures_Extract[],MATCH($A194,FPL_Fixtures_Extract[[Player]:[Player]],0),MATCH(FPL_Combined[[#Headers],[Gameweek 19]],FPL_Fixtures_Extract[#Headers],0)),3))</f>
        <v>WAT(A) 2-1</v>
      </c>
      <c r="U194" t="str">
        <f ca="1">IF(RIGHT(FPL_Combined[[#Headers],[Gameweek 20]],2)&lt;$B$622,INDEX(FPL_Results_Extract[Gameweek 20],MATCH($A194,FPL_Results_Extract[[Player]:[Player]],0)),INDEX(Team_Key[[Abbreviation]:[Abbreviation]],MATCH(LEFT(INDEX(FPL_Fixtures_Extract[],MATCH($A194,FPL_Fixtures_Extract[[Player]:[Player]],0),MATCH(FPL_Combined[[#Headers],[Gameweek 20]],FPL_Fixtures_Extract[#Headers],0)),LEN(INDEX(FPL_Fixtures_Extract[],MATCH($A194,FPL_Fixtures_Extract[[Player]:[Player]],0),MATCH(FPL_Combined[[#Headers],[Gameweek 20]],FPL_Fixtures_Extract[#Headers],0)))-4),Team_Key[[Full Name]:[Full Name]],0))&amp;RIGHT(INDEX(FPL_Fixtures_Extract[],MATCH($A194,FPL_Fixtures_Extract[[Player]:[Player]],0),MATCH(FPL_Combined[[#Headers],[Gameweek 20]],FPL_Fixtures_Extract[#Headers],0)),3))</f>
        <v>EVE(A) 1-1</v>
      </c>
      <c r="V194" t="str">
        <f ca="1">IF(RIGHT(FPL_Combined[[#Headers],[Gameweek 21]],2)&lt;$B$622,INDEX(FPL_Results_Extract[Gameweek 21],MATCH($A194,FPL_Results_Extract[[Player]:[Player]],0)),INDEX(Team_Key[[Abbreviation]:[Abbreviation]],MATCH(LEFT(INDEX(FPL_Fixtures_Extract[],MATCH($A194,FPL_Fixtures_Extract[[Player]:[Player]],0),MATCH(FPL_Combined[[#Headers],[Gameweek 21]],FPL_Fixtures_Extract[#Headers],0)),LEN(INDEX(FPL_Fixtures_Extract[],MATCH($A194,FPL_Fixtures_Extract[[Player]:[Player]],0),MATCH(FPL_Combined[[#Headers],[Gameweek 21]],FPL_Fixtures_Extract[#Headers],0)))-4),Team_Key[[Full Name]:[Full Name]],0))&amp;RIGHT(INDEX(FPL_Fixtures_Extract[],MATCH($A194,FPL_Fixtures_Extract[[Player]:[Player]],0),MATCH(FPL_Combined[[#Headers],[Gameweek 21]],FPL_Fixtures_Extract[#Headers],0)),3))</f>
        <v>LEI(H) 0-1</v>
      </c>
      <c r="W194" t="str">
        <f ca="1">IF(RIGHT(FPL_Combined[[#Headers],[Gameweek 22]],2)&lt;$B$622,INDEX(FPL_Results_Extract[Gameweek 22],MATCH($A194,FPL_Results_Extract[[Player]:[Player]],0)),INDEX(Team_Key[[Abbreviation]:[Abbreviation]],MATCH(LEFT(INDEX(FPL_Fixtures_Extract[],MATCH($A194,FPL_Fixtures_Extract[[Player]:[Player]],0),MATCH(FPL_Combined[[#Headers],[Gameweek 22]],FPL_Fixtures_Extract[#Headers],0)),LEN(INDEX(FPL_Fixtures_Extract[],MATCH($A194,FPL_Fixtures_Extract[[Player]:[Player]],0),MATCH(FPL_Combined[[#Headers],[Gameweek 22]],FPL_Fixtures_Extract[#Headers],0)))-4),Team_Key[[Full Name]:[Full Name]],0))&amp;RIGHT(INDEX(FPL_Fixtures_Extract[],MATCH($A194,FPL_Fixtures_Extract[[Player]:[Player]],0),MATCH(FPL_Combined[[#Headers],[Gameweek 22]],FPL_Fixtures_Extract[#Headers],0)),3))</f>
        <v>SUN(H) 4-1</v>
      </c>
      <c r="X194" t="str">
        <f ca="1">IF(RIGHT(FPL_Combined[[#Headers],[Gameweek 23]],2)&lt;$B$622,INDEX(FPL_Results_Extract[Gameweek 23],MATCH($A194,FPL_Results_Extract[[Player]:[Player]],0)),INDEX(Team_Key[[Abbreviation]:[Abbreviation]],MATCH(LEFT(INDEX(FPL_Fixtures_Extract[],MATCH($A194,FPL_Fixtures_Extract[[Player]:[Player]],0),MATCH(FPL_Combined[[#Headers],[Gameweek 23]],FPL_Fixtures_Extract[#Headers],0)),LEN(INDEX(FPL_Fixtures_Extract[],MATCH($A194,FPL_Fixtures_Extract[[Player]:[Player]],0),MATCH(FPL_Combined[[#Headers],[Gameweek 23]],FPL_Fixtures_Extract[#Headers],0)))-4),Team_Key[[Full Name]:[Full Name]],0))&amp;RIGHT(INDEX(FPL_Fixtures_Extract[],MATCH($A194,FPL_Fixtures_Extract[[Player]:[Player]],0),MATCH(FPL_Combined[[#Headers],[Gameweek 23]],FPL_Fixtures_Extract[#Headers],0)),3))</f>
        <v>CRY(A) 3-1</v>
      </c>
      <c r="Y194" t="str">
        <f ca="1">IF(RIGHT(FPL_Combined[[#Headers],[Gameweek 24]],2)&lt;$B$622,INDEX(FPL_Results_Extract[Team],MATCH($A194,FPL_Results_Extract[[Player]:[Player]],0)),INDEX(Team_Key[[Abbreviation]:[Abbreviation]],MATCH(LEFT(INDEX(FPL_Fixtures_Extract[],MATCH($A194,FPL_Fixtures_Extract[[Player]:[Player]],0),MATCH(FPL_Combined[[#Headers],[Gameweek 24]],FPL_Fixtures_Extract[#Headers],0)),LEN(INDEX(FPL_Fixtures_Extract[],MATCH($A194,FPL_Fixtures_Extract[[Player]:[Player]],0),MATCH(FPL_Combined[[#Headers],[Gameweek 24]],FPL_Fixtures_Extract[#Headers],0)))-4),Team_Key[[Full Name]:[Full Name]],0))&amp;RIGHT(INDEX(FPL_Fixtures_Extract[],MATCH($A194,FPL_Fixtures_Extract[[Player]:[Player]],0),MATCH(FPL_Combined[[#Headers],[Gameweek 24]],FPL_Fixtures_Extract[#Headers],0)),3))</f>
        <v>TOT</v>
      </c>
      <c r="Z194" t="str">
        <f ca="1">IF(RIGHT(FPL_Combined[[#Headers],[Gameweek 25]],2)&lt;$B$622,INDEX(FPL_Results_Extract[Player],MATCH($A194,FPL_Results_Extract[[Player]:[Player]],0)),INDEX(Team_Key[[Abbreviation]:[Abbreviation]],MATCH(LEFT(INDEX(FPL_Fixtures_Extract[],MATCH($A194,FPL_Fixtures_Extract[[Player]:[Player]],0),MATCH(FPL_Combined[[#Headers],[Gameweek 25]],FPL_Fixtures_Extract[#Headers],0)),LEN(INDEX(FPL_Fixtures_Extract[],MATCH($A194,FPL_Fixtures_Extract[[Player]:[Player]],0),MATCH(FPL_Combined[[#Headers],[Gameweek 25]],FPL_Fixtures_Extract[#Headers],0)))-4),Team_Key[[Full Name]:[Full Name]],0))&amp;RIGHT(INDEX(FPL_Fixtures_Extract[],MATCH($A194,FPL_Fixtures_Extract[[Player]:[Player]],0),MATCH(FPL_Combined[[#Headers],[Gameweek 25]],FPL_Fixtures_Extract[#Headers],0)),3))</f>
        <v>Fazio</v>
      </c>
      <c r="AA194" t="str">
        <f ca="1">IF(RIGHT(FPL_Combined[[#Headers],[Gameweek 26]],2)&lt;$B$622,INDEX(FPL_Results_Extract[Gameweek 01],MATCH($A194,FPL_Results_Extract[[Player]:[Player]],0)),INDEX(Team_Key[[Abbreviation]:[Abbreviation]],MATCH(LEFT(INDEX(FPL_Fixtures_Extract[],MATCH($A194,FPL_Fixtures_Extract[[Player]:[Player]],0),MATCH(FPL_Combined[[#Headers],[Gameweek 26]],FPL_Fixtures_Extract[#Headers],0)),LEN(INDEX(FPL_Fixtures_Extract[],MATCH($A194,FPL_Fixtures_Extract[[Player]:[Player]],0),MATCH(FPL_Combined[[#Headers],[Gameweek 26]],FPL_Fixtures_Extract[#Headers],0)))-4),Team_Key[[Full Name]:[Full Name]],0))&amp;RIGHT(INDEX(FPL_Fixtures_Extract[],MATCH($A194,FPL_Fixtures_Extract[[Player]:[Player]],0),MATCH(FPL_Combined[[#Headers],[Gameweek 26]],FPL_Fixtures_Extract[#Headers],0)),3))</f>
        <v>MUN(A) 0-1</v>
      </c>
      <c r="AB194" t="str">
        <f ca="1">IF(RIGHT(FPL_Combined[[#Headers],[Gameweek 27]],2)&lt;$B$622,INDEX(FPL_Results_Extract[Gameweek 02],MATCH($A194,FPL_Results_Extract[[Player]:[Player]],0)),INDEX(Team_Key[[Abbreviation]:[Abbreviation]],MATCH(LEFT(INDEX(FPL_Fixtures_Extract[],MATCH($A194,FPL_Fixtures_Extract[[Player]:[Player]],0),MATCH(FPL_Combined[[#Headers],[Gameweek 27]],FPL_Fixtures_Extract[#Headers],0)),LEN(INDEX(FPL_Fixtures_Extract[],MATCH($A194,FPL_Fixtures_Extract[[Player]:[Player]],0),MATCH(FPL_Combined[[#Headers],[Gameweek 27]],FPL_Fixtures_Extract[#Headers],0)))-4),Team_Key[[Full Name]:[Full Name]],0))&amp;RIGHT(INDEX(FPL_Fixtures_Extract[],MATCH($A194,FPL_Fixtures_Extract[[Player]:[Player]],0),MATCH(FPL_Combined[[#Headers],[Gameweek 27]],FPL_Fixtures_Extract[#Headers],0)),3))</f>
        <v>STK(H) 2-2</v>
      </c>
      <c r="AC194" t="str">
        <f ca="1">IF(RIGHT(FPL_Combined[[#Headers],[Gameweek 28]],2)&lt;$B$622,INDEX(FPL_Results_Extract[Gameweek 03],MATCH($A194,FPL_Results_Extract[[Player]:[Player]],0)),INDEX(Team_Key[[Abbreviation]:[Abbreviation]],MATCH(LEFT(INDEX(FPL_Fixtures_Extract[],MATCH($A194,FPL_Fixtures_Extract[[Player]:[Player]],0),MATCH(FPL_Combined[[#Headers],[Gameweek 28]],FPL_Fixtures_Extract[#Headers],0)),LEN(INDEX(FPL_Fixtures_Extract[],MATCH($A194,FPL_Fixtures_Extract[[Player]:[Player]],0),MATCH(FPL_Combined[[#Headers],[Gameweek 28]],FPL_Fixtures_Extract[#Headers],0)))-4),Team_Key[[Full Name]:[Full Name]],0))&amp;RIGHT(INDEX(FPL_Fixtures_Extract[],MATCH($A194,FPL_Fixtures_Extract[[Player]:[Player]],0),MATCH(FPL_Combined[[#Headers],[Gameweek 28]],FPL_Fixtures_Extract[#Headers],0)),3))</f>
        <v>LEI(A) 1-1</v>
      </c>
      <c r="AD194" t="str">
        <f ca="1">IF(RIGHT(FPL_Combined[[#Headers],[Gameweek 29]],2)&lt;$B$622,INDEX(FPL_Results_Extract[Gameweek 04],MATCH($A194,FPL_Results_Extract[[Player]:[Player]],0)),INDEX(Team_Key[[Abbreviation]:[Abbreviation]],MATCH(LEFT(INDEX(FPL_Fixtures_Extract[],MATCH($A194,FPL_Fixtures_Extract[[Player]:[Player]],0),MATCH(FPL_Combined[[#Headers],[Gameweek 29]],FPL_Fixtures_Extract[#Headers],0)),LEN(INDEX(FPL_Fixtures_Extract[],MATCH($A194,FPL_Fixtures_Extract[[Player]:[Player]],0),MATCH(FPL_Combined[[#Headers],[Gameweek 29]],FPL_Fixtures_Extract[#Headers],0)))-4),Team_Key[[Full Name]:[Full Name]],0))&amp;RIGHT(INDEX(FPL_Fixtures_Extract[],MATCH($A194,FPL_Fixtures_Extract[[Player]:[Player]],0),MATCH(FPL_Combined[[#Headers],[Gameweek 29]],FPL_Fixtures_Extract[#Headers],0)),3))</f>
        <v>AVL(A)</v>
      </c>
      <c r="AE194" t="str">
        <f ca="1">IF(RIGHT(FPL_Combined[[#Headers],[Gameweek 30]],2)&lt;$B$622,INDEX(FPL_Results_Extract[Gameweek 05],MATCH($A194,FPL_Results_Extract[[Player]:[Player]],0)),INDEX(Team_Key[[Abbreviation]:[Abbreviation]],MATCH(LEFT(INDEX(FPL_Fixtures_Extract[],MATCH($A194,FPL_Fixtures_Extract[[Player]:[Player]],0),MATCH(FPL_Combined[[#Headers],[Gameweek 30]],FPL_Fixtures_Extract[#Headers],0)),LEN(INDEX(FPL_Fixtures_Extract[],MATCH($A194,FPL_Fixtures_Extract[[Player]:[Player]],0),MATCH(FPL_Combined[[#Headers],[Gameweek 30]],FPL_Fixtures_Extract[#Headers],0)))-4),Team_Key[[Full Name]:[Full Name]],0))&amp;RIGHT(INDEX(FPL_Fixtures_Extract[],MATCH($A194,FPL_Fixtures_Extract[[Player]:[Player]],0),MATCH(FPL_Combined[[#Headers],[Gameweek 30]],FPL_Fixtures_Extract[#Headers],0)),3))</f>
        <v>BOU(H)</v>
      </c>
      <c r="AF194" t="str">
        <f ca="1">IF(RIGHT(FPL_Combined[[#Headers],[Gameweek 31]],2)&lt;$B$622,INDEX(FPL_Results_Extract[Gameweek 06],MATCH($A194,FPL_Results_Extract[[Player]:[Player]],0)),INDEX(Team_Key[[Abbreviation]:[Abbreviation]],MATCH(LEFT(INDEX(FPL_Fixtures_Extract[],MATCH($A194,FPL_Fixtures_Extract[[Player]:[Player]],0),MATCH(FPL_Combined[[#Headers],[Gameweek 31]],FPL_Fixtures_Extract[#Headers],0)),LEN(INDEX(FPL_Fixtures_Extract[],MATCH($A194,FPL_Fixtures_Extract[[Player]:[Player]],0),MATCH(FPL_Combined[[#Headers],[Gameweek 31]],FPL_Fixtures_Extract[#Headers],0)))-4),Team_Key[[Full Name]:[Full Name]],0))&amp;RIGHT(INDEX(FPL_Fixtures_Extract[],MATCH($A194,FPL_Fixtures_Extract[[Player]:[Player]],0),MATCH(FPL_Combined[[#Headers],[Gameweek 31]],FPL_Fixtures_Extract[#Headers],0)),3))</f>
        <v>LIV(A)</v>
      </c>
      <c r="AG194" t="str">
        <f ca="1">IF(RIGHT(FPL_Combined[[#Headers],[Gameweek 32]],2)&lt;$B$622,INDEX(FPL_Results_Extract[Gameweek 07],MATCH($A194,FPL_Results_Extract[[Player]:[Player]],0)),INDEX(Team_Key[[Abbreviation]:[Abbreviation]],MATCH(LEFT(INDEX(FPL_Fixtures_Extract[],MATCH($A194,FPL_Fixtures_Extract[[Player]:[Player]],0),MATCH(FPL_Combined[[#Headers],[Gameweek 32]],FPL_Fixtures_Extract[#Headers],0)),LEN(INDEX(FPL_Fixtures_Extract[],MATCH($A194,FPL_Fixtures_Extract[[Player]:[Player]],0),MATCH(FPL_Combined[[#Headers],[Gameweek 32]],FPL_Fixtures_Extract[#Headers],0)))-4),Team_Key[[Full Name]:[Full Name]],0))&amp;RIGHT(INDEX(FPL_Fixtures_Extract[],MATCH($A194,FPL_Fixtures_Extract[[Player]:[Player]],0),MATCH(FPL_Combined[[#Headers],[Gameweek 32]],FPL_Fixtures_Extract[#Headers],0)),3))</f>
        <v>MUN(H)</v>
      </c>
      <c r="AH194" t="str">
        <f ca="1">IF(RIGHT(FPL_Combined[[#Headers],[Gameweek 33]],2)&lt;$B$622,INDEX(FPL_Results_Extract[Gameweek 08],MATCH($A194,FPL_Results_Extract[[Player]:[Player]],0)),INDEX(Team_Key[[Abbreviation]:[Abbreviation]],MATCH(LEFT(INDEX(FPL_Fixtures_Extract[],MATCH($A194,FPL_Fixtures_Extract[[Player]:[Player]],0),MATCH(FPL_Combined[[#Headers],[Gameweek 33]],FPL_Fixtures_Extract[#Headers],0)),LEN(INDEX(FPL_Fixtures_Extract[],MATCH($A194,FPL_Fixtures_Extract[[Player]:[Player]],0),MATCH(FPL_Combined[[#Headers],[Gameweek 33]],FPL_Fixtures_Extract[#Headers],0)))-4),Team_Key[[Full Name]:[Full Name]],0))&amp;RIGHT(INDEX(FPL_Fixtures_Extract[],MATCH($A194,FPL_Fixtures_Extract[[Player]:[Player]],0),MATCH(FPL_Combined[[#Headers],[Gameweek 33]],FPL_Fixtures_Extract[#Headers],0)),3))</f>
        <v>STK(A)</v>
      </c>
      <c r="AI194" t="str">
        <f ca="1">IF(RIGHT(FPL_Combined[[#Headers],[Gameweek 34]],2)&lt;$B$622,INDEX(FPL_Results_Extract[Gameweek 09],MATCH($A194,FPL_Results_Extract[[Player]:[Player]],0)),INDEX(Team_Key[[Abbreviation]:[Abbreviation]],MATCH(LEFT(INDEX(FPL_Fixtures_Extract[],MATCH($A194,FPL_Fixtures_Extract[[Player]:[Player]],0),MATCH(FPL_Combined[[#Headers],[Gameweek 34]],FPL_Fixtures_Extract[#Headers],0)),LEN(INDEX(FPL_Fixtures_Extract[],MATCH($A194,FPL_Fixtures_Extract[[Player]:[Player]],0),MATCH(FPL_Combined[[#Headers],[Gameweek 34]],FPL_Fixtures_Extract[#Headers],0)))-4),Team_Key[[Full Name]:[Full Name]],0))&amp;RIGHT(INDEX(FPL_Fixtures_Extract[],MATCH($A194,FPL_Fixtures_Extract[[Player]:[Player]],0),MATCH(FPL_Combined[[#Headers],[Gameweek 34]],FPL_Fixtures_Extract[#Headers],0)),3))</f>
        <v>WBA(H)</v>
      </c>
      <c r="AJ194" t="str">
        <f ca="1">IF(RIGHT(FPL_Combined[[#Headers],[Gameweek 35]],2)&lt;$B$622,INDEX(FPL_Results_Extract[Gameweek 10],MATCH($A194,FPL_Results_Extract[[Player]:[Player]],0)),INDEX(Team_Key[[Abbreviation]:[Abbreviation]],MATCH(LEFT(INDEX(FPL_Fixtures_Extract[],MATCH($A194,FPL_Fixtures_Extract[[Player]:[Player]],0),MATCH(FPL_Combined[[#Headers],[Gameweek 35]],FPL_Fixtures_Extract[#Headers],0)),LEN(INDEX(FPL_Fixtures_Extract[],MATCH($A194,FPL_Fixtures_Extract[[Player]:[Player]],0),MATCH(FPL_Combined[[#Headers],[Gameweek 35]],FPL_Fixtures_Extract[#Headers],0)))-4),Team_Key[[Full Name]:[Full Name]],0))&amp;RIGHT(INDEX(FPL_Fixtures_Extract[],MATCH($A194,FPL_Fixtures_Extract[[Player]:[Player]],0),MATCH(FPL_Combined[[#Headers],[Gameweek 35]],FPL_Fixtures_Extract[#Headers],0)),3))</f>
        <v>CHE(A)</v>
      </c>
      <c r="AK194" t="str">
        <f ca="1">IF(RIGHT(FPL_Combined[[#Headers],[Gameweek 36]],2)&lt;$B$622,INDEX(FPL_Results_Extract[Gameweek 11],MATCH($A194,FPL_Results_Extract[[Player]:[Player]],0)),INDEX(Team_Key[[Abbreviation]:[Abbreviation]],MATCH(LEFT(INDEX(FPL_Fixtures_Extract[],MATCH($A194,FPL_Fixtures_Extract[[Player]:[Player]],0),MATCH(FPL_Combined[[#Headers],[Gameweek 36]],FPL_Fixtures_Extract[#Headers],0)),LEN(INDEX(FPL_Fixtures_Extract[],MATCH($A194,FPL_Fixtures_Extract[[Player]:[Player]],0),MATCH(FPL_Combined[[#Headers],[Gameweek 36]],FPL_Fixtures_Extract[#Headers],0)))-4),Team_Key[[Full Name]:[Full Name]],0))&amp;RIGHT(INDEX(FPL_Fixtures_Extract[],MATCH($A194,FPL_Fixtures_Extract[[Player]:[Player]],0),MATCH(FPL_Combined[[#Headers],[Gameweek 36]],FPL_Fixtures_Extract[#Headers],0)),3))</f>
        <v>SOU(H)</v>
      </c>
      <c r="AL194" t="str">
        <f ca="1">IF(RIGHT(FPL_Combined[[#Headers],[Gameweek 37]],2)&lt;$B$622,INDEX(FPL_Results_Extract[Gameweek 12],MATCH($A194,FPL_Results_Extract[[Player]:[Player]],0)),INDEX(Team_Key[[Abbreviation]:[Abbreviation]],MATCH(LEFT(INDEX(FPL_Fixtures_Extract[],MATCH($A194,FPL_Fixtures_Extract[[Player]:[Player]],0),MATCH(FPL_Combined[[#Headers],[Gameweek 37]],FPL_Fixtures_Extract[#Headers],0)),LEN(INDEX(FPL_Fixtures_Extract[],MATCH($A194,FPL_Fixtures_Extract[[Player]:[Player]],0),MATCH(FPL_Combined[[#Headers],[Gameweek 37]],FPL_Fixtures_Extract[#Headers],0)))-4),Team_Key[[Full Name]:[Full Name]],0))&amp;RIGHT(INDEX(FPL_Fixtures_Extract[],MATCH($A194,FPL_Fixtures_Extract[[Player]:[Player]],0),MATCH(FPL_Combined[[#Headers],[Gameweek 37]],FPL_Fixtures_Extract[#Headers],0)),3))</f>
        <v>NEW(A)</v>
      </c>
      <c r="AM194" t="e">
        <f ca="1">IF(RIGHT(FPL_Combined[[#Headers],[Gameweek 38]],2)&lt;$B$622,INDEX(FPL_Results_Extract[Gameweek 13],MATCH($A194,FPL_Results_Extract[[Player]:[Player]],0)),INDEX(Team_Key[[Abbreviation]:[Abbreviation]],MATCH(LEFT(INDEX(FPL_Fixtures_Extract[],MATCH($A194,FPL_Fixtures_Extract[[Player]:[Player]],0),MATCH(FPL_Combined[[#Headers],[Gameweek 38]],FPL_Fixtures_Extract[#Headers],0)),LEN(INDEX(FPL_Fixtures_Extract[],MATCH($A194,FPL_Fixtures_Extract[[Player]:[Player]],0),MATCH(FPL_Combined[[#Headers],[Gameweek 38]],FPL_Fixtures_Extract[#Headers],0)))-4),Team_Key[[Full Name]:[Full Name]],0))&amp;RIGHT(INDEX(FPL_Fixtures_Extract[],MATCH($A194,FPL_Fixtures_Extract[[Player]:[Player]],0),MATCH(FPL_Combined[[#Headers],[Gameweek 38]],FPL_Fixtures_Extract[#Headers],0)),3))</f>
        <v>#VALUE!</v>
      </c>
    </row>
    <row r="195" spans="1:39" x14ac:dyDescent="0.45">
      <c r="A195" t="s">
        <v>468</v>
      </c>
      <c r="B195" t="str">
        <f ca="1">IF(RIGHT(FPL_Combined[[#Headers],[Gameweek 01]],2)&lt;$B$622,INDEX(FPL_Results_Extract[Gameweek 01],MATCH($A195,FPL_Results_Extract[[Player]:[Player]],0)),INDEX(Team_Key[[Abbreviation]:[Abbreviation]],MATCH(LEFT(INDEX(FPL_Fixtures_Extract[],MATCH($A195,FPL_Fixtures_Extract[[Player]:[Player]],0),MATCH(FPL_Combined[[#Headers],[Gameweek 01]],FPL_Fixtures_Extract[#Headers],0)),LEN(INDEX(FPL_Fixtures_Extract[],MATCH($A195,FPL_Fixtures_Extract[[Player]:[Player]],0),MATCH(FPL_Combined[[#Headers],[Gameweek 01]],FPL_Fixtures_Extract[#Headers],0)))-4),Team_Key[[Full Name]:[Full Name]],0))&amp;RIGHT(INDEX(FPL_Fixtures_Extract[],MATCH($A195,FPL_Fixtures_Extract[[Player]:[Player]],0),MATCH(FPL_Combined[[#Headers],[Gameweek 01]],FPL_Fixtures_Extract[#Headers],0)),3))</f>
        <v>AVL(H) 0-1</v>
      </c>
      <c r="C195" t="str">
        <f ca="1">IF(RIGHT(FPL_Combined[[#Headers],[Gameweek 02]],2)&lt;$B$622,INDEX(FPL_Results_Extract[Gameweek 02],MATCH($A195,FPL_Results_Extract[[Player]:[Player]],0)),INDEX(Team_Key[[Abbreviation]:[Abbreviation]],MATCH(LEFT(INDEX(FPL_Fixtures_Extract[],MATCH($A195,FPL_Fixtures_Extract[[Player]:[Player]],0),MATCH(FPL_Combined[[#Headers],[Gameweek 02]],FPL_Fixtures_Extract[#Headers],0)),LEN(INDEX(FPL_Fixtures_Extract[],MATCH($A195,FPL_Fixtures_Extract[[Player]:[Player]],0),MATCH(FPL_Combined[[#Headers],[Gameweek 02]],FPL_Fixtures_Extract[#Headers],0)))-4),Team_Key[[Full Name]:[Full Name]],0))&amp;RIGHT(INDEX(FPL_Fixtures_Extract[],MATCH($A195,FPL_Fixtures_Extract[[Player]:[Player]],0),MATCH(FPL_Combined[[#Headers],[Gameweek 02]],FPL_Fixtures_Extract[#Headers],0)),3))</f>
        <v>LIV(A) 0-1</v>
      </c>
      <c r="D195" t="str">
        <f ca="1">IF(RIGHT(FPL_Combined[[#Headers],[Gameweek 03]],2)&lt;$B$622,INDEX(FPL_Results_Extract[Gameweek 03],MATCH($A195,FPL_Results_Extract[[Player]:[Player]],0)),INDEX(Team_Key[[Abbreviation]:[Abbreviation]],MATCH(LEFT(INDEX(FPL_Fixtures_Extract[],MATCH($A195,FPL_Fixtures_Extract[[Player]:[Player]],0),MATCH(FPL_Combined[[#Headers],[Gameweek 03]],FPL_Fixtures_Extract[#Headers],0)),LEN(INDEX(FPL_Fixtures_Extract[],MATCH($A195,FPL_Fixtures_Extract[[Player]:[Player]],0),MATCH(FPL_Combined[[#Headers],[Gameweek 03]],FPL_Fixtures_Extract[#Headers],0)))-4),Team_Key[[Full Name]:[Full Name]],0))&amp;RIGHT(INDEX(FPL_Fixtures_Extract[],MATCH($A195,FPL_Fixtures_Extract[[Player]:[Player]],0),MATCH(FPL_Combined[[#Headers],[Gameweek 03]],FPL_Fixtures_Extract[#Headers],0)),3))</f>
        <v>WHU(A) 4-3</v>
      </c>
      <c r="E195" t="str">
        <f ca="1">IF(RIGHT(FPL_Combined[[#Headers],[Gameweek 04]],2)&lt;$B$622,INDEX(FPL_Results_Extract[Gameweek 04],MATCH($A195,FPL_Results_Extract[[Player]:[Player]],0)),INDEX(Team_Key[[Abbreviation]:[Abbreviation]],MATCH(LEFT(INDEX(FPL_Fixtures_Extract[],MATCH($A195,FPL_Fixtures_Extract[[Player]:[Player]],0),MATCH(FPL_Combined[[#Headers],[Gameweek 04]],FPL_Fixtures_Extract[#Headers],0)),LEN(INDEX(FPL_Fixtures_Extract[],MATCH($A195,FPL_Fixtures_Extract[[Player]:[Player]],0),MATCH(FPL_Combined[[#Headers],[Gameweek 04]],FPL_Fixtures_Extract[#Headers],0)))-4),Team_Key[[Full Name]:[Full Name]],0))&amp;RIGHT(INDEX(FPL_Fixtures_Extract[],MATCH($A195,FPL_Fixtures_Extract[[Player]:[Player]],0),MATCH(FPL_Combined[[#Headers],[Gameweek 04]],FPL_Fixtures_Extract[#Headers],0)),3))</f>
        <v>LEI(H) 1-1</v>
      </c>
      <c r="F195" t="str">
        <f ca="1">IF(RIGHT(FPL_Combined[[#Headers],[Gameweek 05]],2)&lt;$B$622,INDEX(FPL_Results_Extract[Gameweek 05],MATCH($A195,FPL_Results_Extract[[Player]:[Player]],0)),INDEX(Team_Key[[Abbreviation]:[Abbreviation]],MATCH(LEFT(INDEX(FPL_Fixtures_Extract[],MATCH($A195,FPL_Fixtures_Extract[[Player]:[Player]],0),MATCH(FPL_Combined[[#Headers],[Gameweek 05]],FPL_Fixtures_Extract[#Headers],0)),LEN(INDEX(FPL_Fixtures_Extract[],MATCH($A195,FPL_Fixtures_Extract[[Player]:[Player]],0),MATCH(FPL_Combined[[#Headers],[Gameweek 05]],FPL_Fixtures_Extract[#Headers],0)))-4),Team_Key[[Full Name]:[Full Name]],0))&amp;RIGHT(INDEX(FPL_Fixtures_Extract[],MATCH($A195,FPL_Fixtures_Extract[[Player]:[Player]],0),MATCH(FPL_Combined[[#Headers],[Gameweek 05]],FPL_Fixtures_Extract[#Headers],0)),3))</f>
        <v>NOR(A) 1-3</v>
      </c>
      <c r="G195" t="str">
        <f ca="1">IF(RIGHT(FPL_Combined[[#Headers],[Gameweek 06]],2)&lt;$B$622,INDEX(FPL_Results_Extract[Gameweek 06],MATCH($A195,FPL_Results_Extract[[Player]:[Player]],0)),INDEX(Team_Key[[Abbreviation]:[Abbreviation]],MATCH(LEFT(INDEX(FPL_Fixtures_Extract[],MATCH($A195,FPL_Fixtures_Extract[[Player]:[Player]],0),MATCH(FPL_Combined[[#Headers],[Gameweek 06]],FPL_Fixtures_Extract[#Headers],0)),LEN(INDEX(FPL_Fixtures_Extract[],MATCH($A195,FPL_Fixtures_Extract[[Player]:[Player]],0),MATCH(FPL_Combined[[#Headers],[Gameweek 06]],FPL_Fixtures_Extract[#Headers],0)))-4),Team_Key[[Full Name]:[Full Name]],0))&amp;RIGHT(INDEX(FPL_Fixtures_Extract[],MATCH($A195,FPL_Fixtures_Extract[[Player]:[Player]],0),MATCH(FPL_Combined[[#Headers],[Gameweek 06]],FPL_Fixtures_Extract[#Headers],0)),3))</f>
        <v>SUN(H) 2-0</v>
      </c>
      <c r="H195" t="str">
        <f ca="1">IF(RIGHT(FPL_Combined[[#Headers],[Gameweek 07]],2)&lt;$B$622,INDEX(FPL_Results_Extract[Gameweek 07],MATCH($A195,FPL_Results_Extract[[Player]:[Player]],0)),INDEX(Team_Key[[Abbreviation]:[Abbreviation]],MATCH(LEFT(INDEX(FPL_Fixtures_Extract[],MATCH($A195,FPL_Fixtures_Extract[[Player]:[Player]],0),MATCH(FPL_Combined[[#Headers],[Gameweek 07]],FPL_Fixtures_Extract[#Headers],0)),LEN(INDEX(FPL_Fixtures_Extract[],MATCH($A195,FPL_Fixtures_Extract[[Player]:[Player]],0),MATCH(FPL_Combined[[#Headers],[Gameweek 07]],FPL_Fixtures_Extract[#Headers],0)))-4),Team_Key[[Full Name]:[Full Name]],0))&amp;RIGHT(INDEX(FPL_Fixtures_Extract[],MATCH($A195,FPL_Fixtures_Extract[[Player]:[Player]],0),MATCH(FPL_Combined[[#Headers],[Gameweek 07]],FPL_Fixtures_Extract[#Headers],0)),3))</f>
        <v>STK(A) 1-2</v>
      </c>
      <c r="I195" t="str">
        <f ca="1">IF(RIGHT(FPL_Combined[[#Headers],[Gameweek 08]],2)&lt;$B$622,INDEX(FPL_Results_Extract[Gameweek 08],MATCH($A195,FPL_Results_Extract[[Player]:[Player]],0)),INDEX(Team_Key[[Abbreviation]:[Abbreviation]],MATCH(LEFT(INDEX(FPL_Fixtures_Extract[],MATCH($A195,FPL_Fixtures_Extract[[Player]:[Player]],0),MATCH(FPL_Combined[[#Headers],[Gameweek 08]],FPL_Fixtures_Extract[#Headers],0)),LEN(INDEX(FPL_Fixtures_Extract[],MATCH($A195,FPL_Fixtures_Extract[[Player]:[Player]],0),MATCH(FPL_Combined[[#Headers],[Gameweek 08]],FPL_Fixtures_Extract[#Headers],0)))-4),Team_Key[[Full Name]:[Full Name]],0))&amp;RIGHT(INDEX(FPL_Fixtures_Extract[],MATCH($A195,FPL_Fixtures_Extract[[Player]:[Player]],0),MATCH(FPL_Combined[[#Headers],[Gameweek 08]],FPL_Fixtures_Extract[#Headers],0)),3))</f>
        <v>WAT(H) 1-1</v>
      </c>
      <c r="J195" t="str">
        <f ca="1">IF(RIGHT(FPL_Combined[[#Headers],[Gameweek 09]],2)&lt;$B$622,INDEX(FPL_Results_Extract[Gameweek 09],MATCH($A195,FPL_Results_Extract[[Player]:[Player]],0)),INDEX(Team_Key[[Abbreviation]:[Abbreviation]],MATCH(LEFT(INDEX(FPL_Fixtures_Extract[],MATCH($A195,FPL_Fixtures_Extract[[Player]:[Player]],0),MATCH(FPL_Combined[[#Headers],[Gameweek 09]],FPL_Fixtures_Extract[#Headers],0)),LEN(INDEX(FPL_Fixtures_Extract[],MATCH($A195,FPL_Fixtures_Extract[[Player]:[Player]],0),MATCH(FPL_Combined[[#Headers],[Gameweek 09]],FPL_Fixtures_Extract[#Headers],0)))-4),Team_Key[[Full Name]:[Full Name]],0))&amp;RIGHT(INDEX(FPL_Fixtures_Extract[],MATCH($A195,FPL_Fixtures_Extract[[Player]:[Player]],0),MATCH(FPL_Combined[[#Headers],[Gameweek 09]],FPL_Fixtures_Extract[#Headers],0)),3))</f>
        <v>MCI(A) 1-5</v>
      </c>
      <c r="K195" t="str">
        <f ca="1">IF(RIGHT(FPL_Combined[[#Headers],[Gameweek 10]],2)&lt;$B$622,INDEX(FPL_Results_Extract[Gameweek 10],MATCH($A195,FPL_Results_Extract[[Player]:[Player]],0)),INDEX(Team_Key[[Abbreviation]:[Abbreviation]],MATCH(LEFT(INDEX(FPL_Fixtures_Extract[],MATCH($A195,FPL_Fixtures_Extract[[Player]:[Player]],0),MATCH(FPL_Combined[[#Headers],[Gameweek 10]],FPL_Fixtures_Extract[#Headers],0)),LEN(INDEX(FPL_Fixtures_Extract[],MATCH($A195,FPL_Fixtures_Extract[[Player]:[Player]],0),MATCH(FPL_Combined[[#Headers],[Gameweek 10]],FPL_Fixtures_Extract[#Headers],0)))-4),Team_Key[[Full Name]:[Full Name]],0))&amp;RIGHT(INDEX(FPL_Fixtures_Extract[],MATCH($A195,FPL_Fixtures_Extract[[Player]:[Player]],0),MATCH(FPL_Combined[[#Headers],[Gameweek 10]],FPL_Fixtures_Extract[#Headers],0)),3))</f>
        <v>TOT(H) 1-5</v>
      </c>
      <c r="L195" t="str">
        <f ca="1">IF(RIGHT(FPL_Combined[[#Headers],[Gameweek 11]],2)&lt;$B$622,INDEX(FPL_Results_Extract[Gameweek 11],MATCH($A195,FPL_Results_Extract[[Player]:[Player]],0)),INDEX(Team_Key[[Abbreviation]:[Abbreviation]],MATCH(LEFT(INDEX(FPL_Fixtures_Extract[],MATCH($A195,FPL_Fixtures_Extract[[Player]:[Player]],0),MATCH(FPL_Combined[[#Headers],[Gameweek 11]],FPL_Fixtures_Extract[#Headers],0)),LEN(INDEX(FPL_Fixtures_Extract[],MATCH($A195,FPL_Fixtures_Extract[[Player]:[Player]],0),MATCH(FPL_Combined[[#Headers],[Gameweek 11]],FPL_Fixtures_Extract[#Headers],0)))-4),Team_Key[[Full Name]:[Full Name]],0))&amp;RIGHT(INDEX(FPL_Fixtures_Extract[],MATCH($A195,FPL_Fixtures_Extract[[Player]:[Player]],0),MATCH(FPL_Combined[[#Headers],[Gameweek 11]],FPL_Fixtures_Extract[#Headers],0)),3))</f>
        <v>SOU(A) 0-2</v>
      </c>
      <c r="M195" t="str">
        <f ca="1">IF(RIGHT(FPL_Combined[[#Headers],[Gameweek 12]],2)&lt;$B$622,INDEX(FPL_Results_Extract[Gameweek 12],MATCH($A195,FPL_Results_Extract[[Player]:[Player]],0)),INDEX(Team_Key[[Abbreviation]:[Abbreviation]],MATCH(LEFT(INDEX(FPL_Fixtures_Extract[],MATCH($A195,FPL_Fixtures_Extract[[Player]:[Player]],0),MATCH(FPL_Combined[[#Headers],[Gameweek 12]],FPL_Fixtures_Extract[#Headers],0)),LEN(INDEX(FPL_Fixtures_Extract[],MATCH($A195,FPL_Fixtures_Extract[[Player]:[Player]],0),MATCH(FPL_Combined[[#Headers],[Gameweek 12]],FPL_Fixtures_Extract[#Headers],0)))-4),Team_Key[[Full Name]:[Full Name]],0))&amp;RIGHT(INDEX(FPL_Fixtures_Extract[],MATCH($A195,FPL_Fixtures_Extract[[Player]:[Player]],0),MATCH(FPL_Combined[[#Headers],[Gameweek 12]],FPL_Fixtures_Extract[#Headers],0)),3))</f>
        <v>NEW(H) 0-1</v>
      </c>
      <c r="N195" t="str">
        <f ca="1">IF(RIGHT(FPL_Combined[[#Headers],[Gameweek 13]],2)&lt;$B$622,INDEX(FPL_Results_Extract[Gameweek 13],MATCH($A195,FPL_Results_Extract[[Player]:[Player]],0)),INDEX(Team_Key[[Abbreviation]:[Abbreviation]],MATCH(LEFT(INDEX(FPL_Fixtures_Extract[],MATCH($A195,FPL_Fixtures_Extract[[Player]:[Player]],0),MATCH(FPL_Combined[[#Headers],[Gameweek 13]],FPL_Fixtures_Extract[#Headers],0)),LEN(INDEX(FPL_Fixtures_Extract[],MATCH($A195,FPL_Fixtures_Extract[[Player]:[Player]],0),MATCH(FPL_Combined[[#Headers],[Gameweek 13]],FPL_Fixtures_Extract[#Headers],0)))-4),Team_Key[[Full Name]:[Full Name]],0))&amp;RIGHT(INDEX(FPL_Fixtures_Extract[],MATCH($A195,FPL_Fixtures_Extract[[Player]:[Player]],0),MATCH(FPL_Combined[[#Headers],[Gameweek 13]],FPL_Fixtures_Extract[#Headers],0)),3))</f>
        <v>SWA(A) 2-2</v>
      </c>
      <c r="O195" t="str">
        <f ca="1">IF(RIGHT(FPL_Combined[[#Headers],[Gameweek 14]],2)&lt;$B$622,INDEX(FPL_Results_Extract[Gameweek 14],MATCH($A195,FPL_Results_Extract[[Player]:[Player]],0)),INDEX(Team_Key[[Abbreviation]:[Abbreviation]],MATCH(LEFT(INDEX(FPL_Fixtures_Extract[],MATCH($A195,FPL_Fixtures_Extract[[Player]:[Player]],0),MATCH(FPL_Combined[[#Headers],[Gameweek 14]],FPL_Fixtures_Extract[#Headers],0)),LEN(INDEX(FPL_Fixtures_Extract[],MATCH($A195,FPL_Fixtures_Extract[[Player]:[Player]],0),MATCH(FPL_Combined[[#Headers],[Gameweek 14]],FPL_Fixtures_Extract[#Headers],0)))-4),Team_Key[[Full Name]:[Full Name]],0))&amp;RIGHT(INDEX(FPL_Fixtures_Extract[],MATCH($A195,FPL_Fixtures_Extract[[Player]:[Player]],0),MATCH(FPL_Combined[[#Headers],[Gameweek 14]],FPL_Fixtures_Extract[#Headers],0)),3))</f>
        <v>EVE(H) 3-3</v>
      </c>
      <c r="P195" t="str">
        <f ca="1">IF(RIGHT(FPL_Combined[[#Headers],[Gameweek 15]],2)&lt;$B$622,INDEX(FPL_Results_Extract[Gameweek 15],MATCH($A195,FPL_Results_Extract[[Player]:[Player]],0)),INDEX(Team_Key[[Abbreviation]:[Abbreviation]],MATCH(LEFT(INDEX(FPL_Fixtures_Extract[],MATCH($A195,FPL_Fixtures_Extract[[Player]:[Player]],0),MATCH(FPL_Combined[[#Headers],[Gameweek 15]],FPL_Fixtures_Extract[#Headers],0)),LEN(INDEX(FPL_Fixtures_Extract[],MATCH($A195,FPL_Fixtures_Extract[[Player]:[Player]],0),MATCH(FPL_Combined[[#Headers],[Gameweek 15]],FPL_Fixtures_Extract[#Headers],0)))-4),Team_Key[[Full Name]:[Full Name]],0))&amp;RIGHT(INDEX(FPL_Fixtures_Extract[],MATCH($A195,FPL_Fixtures_Extract[[Player]:[Player]],0),MATCH(FPL_Combined[[#Headers],[Gameweek 15]],FPL_Fixtures_Extract[#Headers],0)),3))</f>
        <v>CHE(A) 1-0</v>
      </c>
      <c r="Q195" t="str">
        <f ca="1">IF(RIGHT(FPL_Combined[[#Headers],[Gameweek 16]],2)&lt;$B$622,INDEX(FPL_Results_Extract[Gameweek 16],MATCH($A195,FPL_Results_Extract[[Player]:[Player]],0)),INDEX(Team_Key[[Abbreviation]:[Abbreviation]],MATCH(LEFT(INDEX(FPL_Fixtures_Extract[],MATCH($A195,FPL_Fixtures_Extract[[Player]:[Player]],0),MATCH(FPL_Combined[[#Headers],[Gameweek 16]],FPL_Fixtures_Extract[#Headers],0)),LEN(INDEX(FPL_Fixtures_Extract[],MATCH($A195,FPL_Fixtures_Extract[[Player]:[Player]],0),MATCH(FPL_Combined[[#Headers],[Gameweek 16]],FPL_Fixtures_Extract[#Headers],0)))-4),Team_Key[[Full Name]:[Full Name]],0))&amp;RIGHT(INDEX(FPL_Fixtures_Extract[],MATCH($A195,FPL_Fixtures_Extract[[Player]:[Player]],0),MATCH(FPL_Combined[[#Headers],[Gameweek 16]],FPL_Fixtures_Extract[#Headers],0)),3))</f>
        <v>MUN(H) 2-1</v>
      </c>
      <c r="R195" t="str">
        <f ca="1">IF(RIGHT(FPL_Combined[[#Headers],[Gameweek 17]],2)&lt;$B$622,INDEX(FPL_Results_Extract[Gameweek 17],MATCH($A195,FPL_Results_Extract[[Player]:[Player]],0)),INDEX(Team_Key[[Abbreviation]:[Abbreviation]],MATCH(LEFT(INDEX(FPL_Fixtures_Extract[],MATCH($A195,FPL_Fixtures_Extract[[Player]:[Player]],0),MATCH(FPL_Combined[[#Headers],[Gameweek 17]],FPL_Fixtures_Extract[#Headers],0)),LEN(INDEX(FPL_Fixtures_Extract[],MATCH($A195,FPL_Fixtures_Extract[[Player]:[Player]],0),MATCH(FPL_Combined[[#Headers],[Gameweek 17]],FPL_Fixtures_Extract[#Headers],0)))-4),Team_Key[[Full Name]:[Full Name]],0))&amp;RIGHT(INDEX(FPL_Fixtures_Extract[],MATCH($A195,FPL_Fixtures_Extract[[Player]:[Player]],0),MATCH(FPL_Combined[[#Headers],[Gameweek 17]],FPL_Fixtures_Extract[#Headers],0)),3))</f>
        <v>WBA(A) 2-1</v>
      </c>
      <c r="S195" t="str">
        <f ca="1">IF(RIGHT(FPL_Combined[[#Headers],[Gameweek 18]],2)&lt;$B$622,INDEX(FPL_Results_Extract[Gameweek 18],MATCH($A195,FPL_Results_Extract[[Player]:[Player]],0)),INDEX(Team_Key[[Abbreviation]:[Abbreviation]],MATCH(LEFT(INDEX(FPL_Fixtures_Extract[],MATCH($A195,FPL_Fixtures_Extract[[Player]:[Player]],0),MATCH(FPL_Combined[[#Headers],[Gameweek 18]],FPL_Fixtures_Extract[#Headers],0)),LEN(INDEX(FPL_Fixtures_Extract[],MATCH($A195,FPL_Fixtures_Extract[[Player]:[Player]],0),MATCH(FPL_Combined[[#Headers],[Gameweek 18]],FPL_Fixtures_Extract[#Headers],0)))-4),Team_Key[[Full Name]:[Full Name]],0))&amp;RIGHT(INDEX(FPL_Fixtures_Extract[],MATCH($A195,FPL_Fixtures_Extract[[Player]:[Player]],0),MATCH(FPL_Combined[[#Headers],[Gameweek 18]],FPL_Fixtures_Extract[#Headers],0)),3))</f>
        <v>CRY(H) 0-0</v>
      </c>
      <c r="T195" t="str">
        <f ca="1">IF(RIGHT(FPL_Combined[[#Headers],[Gameweek 19]],2)&lt;$B$622,INDEX(FPL_Results_Extract[Gameweek 19],MATCH($A195,FPL_Results_Extract[[Player]:[Player]],0)),INDEX(Team_Key[[Abbreviation]:[Abbreviation]],MATCH(LEFT(INDEX(FPL_Fixtures_Extract[],MATCH($A195,FPL_Fixtures_Extract[[Player]:[Player]],0),MATCH(FPL_Combined[[#Headers],[Gameweek 19]],FPL_Fixtures_Extract[#Headers],0)),LEN(INDEX(FPL_Fixtures_Extract[],MATCH($A195,FPL_Fixtures_Extract[[Player]:[Player]],0),MATCH(FPL_Combined[[#Headers],[Gameweek 19]],FPL_Fixtures_Extract[#Headers],0)))-4),Team_Key[[Full Name]:[Full Name]],0))&amp;RIGHT(INDEX(FPL_Fixtures_Extract[],MATCH($A195,FPL_Fixtures_Extract[[Player]:[Player]],0),MATCH(FPL_Combined[[#Headers],[Gameweek 19]],FPL_Fixtures_Extract[#Headers],0)),3))</f>
        <v>ARS(A) 0-2</v>
      </c>
      <c r="U195" t="str">
        <f ca="1">IF(RIGHT(FPL_Combined[[#Headers],[Gameweek 20]],2)&lt;$B$622,INDEX(FPL_Results_Extract[Gameweek 20],MATCH($A195,FPL_Results_Extract[[Player]:[Player]],0)),INDEX(Team_Key[[Abbreviation]:[Abbreviation]],MATCH(LEFT(INDEX(FPL_Fixtures_Extract[],MATCH($A195,FPL_Fixtures_Extract[[Player]:[Player]],0),MATCH(FPL_Combined[[#Headers],[Gameweek 20]],FPL_Fixtures_Extract[#Headers],0)),LEN(INDEX(FPL_Fixtures_Extract[],MATCH($A195,FPL_Fixtures_Extract[[Player]:[Player]],0),MATCH(FPL_Combined[[#Headers],[Gameweek 20]],FPL_Fixtures_Extract[#Headers],0)))-4),Team_Key[[Full Name]:[Full Name]],0))&amp;RIGHT(INDEX(FPL_Fixtures_Extract[],MATCH($A195,FPL_Fixtures_Extract[[Player]:[Player]],0),MATCH(FPL_Combined[[#Headers],[Gameweek 20]],FPL_Fixtures_Extract[#Headers],0)),3))</f>
        <v>LEI(A) 0-0</v>
      </c>
      <c r="V195" t="str">
        <f ca="1">IF(RIGHT(FPL_Combined[[#Headers],[Gameweek 21]],2)&lt;$B$622,INDEX(FPL_Results_Extract[Gameweek 21],MATCH($A195,FPL_Results_Extract[[Player]:[Player]],0)),INDEX(Team_Key[[Abbreviation]:[Abbreviation]],MATCH(LEFT(INDEX(FPL_Fixtures_Extract[],MATCH($A195,FPL_Fixtures_Extract[[Player]:[Player]],0),MATCH(FPL_Combined[[#Headers],[Gameweek 21]],FPL_Fixtures_Extract[#Headers],0)),LEN(INDEX(FPL_Fixtures_Extract[],MATCH($A195,FPL_Fixtures_Extract[[Player]:[Player]],0),MATCH(FPL_Combined[[#Headers],[Gameweek 21]],FPL_Fixtures_Extract[#Headers],0)))-4),Team_Key[[Full Name]:[Full Name]],0))&amp;RIGHT(INDEX(FPL_Fixtures_Extract[],MATCH($A195,FPL_Fixtures_Extract[[Player]:[Player]],0),MATCH(FPL_Combined[[#Headers],[Gameweek 21]],FPL_Fixtures_Extract[#Headers],0)),3))</f>
        <v>WHU(H) 1-3</v>
      </c>
      <c r="W195" t="str">
        <f ca="1">IF(RIGHT(FPL_Combined[[#Headers],[Gameweek 22]],2)&lt;$B$622,INDEX(FPL_Results_Extract[Gameweek 22],MATCH($A195,FPL_Results_Extract[[Player]:[Player]],0)),INDEX(Team_Key[[Abbreviation]:[Abbreviation]],MATCH(LEFT(INDEX(FPL_Fixtures_Extract[],MATCH($A195,FPL_Fixtures_Extract[[Player]:[Player]],0),MATCH(FPL_Combined[[#Headers],[Gameweek 22]],FPL_Fixtures_Extract[#Headers],0)),LEN(INDEX(FPL_Fixtures_Extract[],MATCH($A195,FPL_Fixtures_Extract[[Player]:[Player]],0),MATCH(FPL_Combined[[#Headers],[Gameweek 22]],FPL_Fixtures_Extract[#Headers],0)))-4),Team_Key[[Full Name]:[Full Name]],0))&amp;RIGHT(INDEX(FPL_Fixtures_Extract[],MATCH($A195,FPL_Fixtures_Extract[[Player]:[Player]],0),MATCH(FPL_Combined[[#Headers],[Gameweek 22]],FPL_Fixtures_Extract[#Headers],0)),3))</f>
        <v>NOR(H) 3-0</v>
      </c>
      <c r="X195" t="str">
        <f ca="1">IF(RIGHT(FPL_Combined[[#Headers],[Gameweek 23]],2)&lt;$B$622,INDEX(FPL_Results_Extract[Gameweek 23],MATCH($A195,FPL_Results_Extract[[Player]:[Player]],0)),INDEX(Team_Key[[Abbreviation]:[Abbreviation]],MATCH(LEFT(INDEX(FPL_Fixtures_Extract[],MATCH($A195,FPL_Fixtures_Extract[[Player]:[Player]],0),MATCH(FPL_Combined[[#Headers],[Gameweek 23]],FPL_Fixtures_Extract[#Headers],0)),LEN(INDEX(FPL_Fixtures_Extract[],MATCH($A195,FPL_Fixtures_Extract[[Player]:[Player]],0),MATCH(FPL_Combined[[#Headers],[Gameweek 23]],FPL_Fixtures_Extract[#Headers],0)))-4),Team_Key[[Full Name]:[Full Name]],0))&amp;RIGHT(INDEX(FPL_Fixtures_Extract[],MATCH($A195,FPL_Fixtures_Extract[[Player]:[Player]],0),MATCH(FPL_Combined[[#Headers],[Gameweek 23]],FPL_Fixtures_Extract[#Headers],0)),3))</f>
        <v>SUN(A) 1-1</v>
      </c>
      <c r="Y195" t="str">
        <f ca="1">IF(RIGHT(FPL_Combined[[#Headers],[Gameweek 24]],2)&lt;$B$622,INDEX(FPL_Results_Extract[Team],MATCH($A195,FPL_Results_Extract[[Player]:[Player]],0)),INDEX(Team_Key[[Abbreviation]:[Abbreviation]],MATCH(LEFT(INDEX(FPL_Fixtures_Extract[],MATCH($A195,FPL_Fixtures_Extract[[Player]:[Player]],0),MATCH(FPL_Combined[[#Headers],[Gameweek 24]],FPL_Fixtures_Extract[#Headers],0)),LEN(INDEX(FPL_Fixtures_Extract[],MATCH($A195,FPL_Fixtures_Extract[[Player]:[Player]],0),MATCH(FPL_Combined[[#Headers],[Gameweek 24]],FPL_Fixtures_Extract[#Headers],0)))-4),Team_Key[[Full Name]:[Full Name]],0))&amp;RIGHT(INDEX(FPL_Fixtures_Extract[],MATCH($A195,FPL_Fixtures_Extract[[Player]:[Player]],0),MATCH(FPL_Combined[[#Headers],[Gameweek 24]],FPL_Fixtures_Extract[#Headers],0)),3))</f>
        <v>BOU</v>
      </c>
      <c r="Z195" t="str">
        <f ca="1">IF(RIGHT(FPL_Combined[[#Headers],[Gameweek 25]],2)&lt;$B$622,INDEX(FPL_Results_Extract[Player],MATCH($A195,FPL_Results_Extract[[Player]:[Player]],0)),INDEX(Team_Key[[Abbreviation]:[Abbreviation]],MATCH(LEFT(INDEX(FPL_Fixtures_Extract[],MATCH($A195,FPL_Fixtures_Extract[[Player]:[Player]],0),MATCH(FPL_Combined[[#Headers],[Gameweek 25]],FPL_Fixtures_Extract[#Headers],0)),LEN(INDEX(FPL_Fixtures_Extract[],MATCH($A195,FPL_Fixtures_Extract[[Player]:[Player]],0),MATCH(FPL_Combined[[#Headers],[Gameweek 25]],FPL_Fixtures_Extract[#Headers],0)))-4),Team_Key[[Full Name]:[Full Name]],0))&amp;RIGHT(INDEX(FPL_Fixtures_Extract[],MATCH($A195,FPL_Fixtures_Extract[[Player]:[Player]],0),MATCH(FPL_Combined[[#Headers],[Gameweek 25]],FPL_Fixtures_Extract[#Headers],0)),3))</f>
        <v>Federici</v>
      </c>
      <c r="AA195" t="str">
        <f ca="1">IF(RIGHT(FPL_Combined[[#Headers],[Gameweek 26]],2)&lt;$B$622,INDEX(FPL_Results_Extract[Gameweek 01],MATCH($A195,FPL_Results_Extract[[Player]:[Player]],0)),INDEX(Team_Key[[Abbreviation]:[Abbreviation]],MATCH(LEFT(INDEX(FPL_Fixtures_Extract[],MATCH($A195,FPL_Fixtures_Extract[[Player]:[Player]],0),MATCH(FPL_Combined[[#Headers],[Gameweek 26]],FPL_Fixtures_Extract[#Headers],0)),LEN(INDEX(FPL_Fixtures_Extract[],MATCH($A195,FPL_Fixtures_Extract[[Player]:[Player]],0),MATCH(FPL_Combined[[#Headers],[Gameweek 26]],FPL_Fixtures_Extract[#Headers],0)))-4),Team_Key[[Full Name]:[Full Name]],0))&amp;RIGHT(INDEX(FPL_Fixtures_Extract[],MATCH($A195,FPL_Fixtures_Extract[[Player]:[Player]],0),MATCH(FPL_Combined[[#Headers],[Gameweek 26]],FPL_Fixtures_Extract[#Headers],0)),3))</f>
        <v>AVL(H) 0-1</v>
      </c>
      <c r="AB195" t="str">
        <f ca="1">IF(RIGHT(FPL_Combined[[#Headers],[Gameweek 27]],2)&lt;$B$622,INDEX(FPL_Results_Extract[Gameweek 02],MATCH($A195,FPL_Results_Extract[[Player]:[Player]],0)),INDEX(Team_Key[[Abbreviation]:[Abbreviation]],MATCH(LEFT(INDEX(FPL_Fixtures_Extract[],MATCH($A195,FPL_Fixtures_Extract[[Player]:[Player]],0),MATCH(FPL_Combined[[#Headers],[Gameweek 27]],FPL_Fixtures_Extract[#Headers],0)),LEN(INDEX(FPL_Fixtures_Extract[],MATCH($A195,FPL_Fixtures_Extract[[Player]:[Player]],0),MATCH(FPL_Combined[[#Headers],[Gameweek 27]],FPL_Fixtures_Extract[#Headers],0)))-4),Team_Key[[Full Name]:[Full Name]],0))&amp;RIGHT(INDEX(FPL_Fixtures_Extract[],MATCH($A195,FPL_Fixtures_Extract[[Player]:[Player]],0),MATCH(FPL_Combined[[#Headers],[Gameweek 27]],FPL_Fixtures_Extract[#Headers],0)),3))</f>
        <v>LIV(A) 0-1</v>
      </c>
      <c r="AC195" t="str">
        <f ca="1">IF(RIGHT(FPL_Combined[[#Headers],[Gameweek 28]],2)&lt;$B$622,INDEX(FPL_Results_Extract[Gameweek 03],MATCH($A195,FPL_Results_Extract[[Player]:[Player]],0)),INDEX(Team_Key[[Abbreviation]:[Abbreviation]],MATCH(LEFT(INDEX(FPL_Fixtures_Extract[],MATCH($A195,FPL_Fixtures_Extract[[Player]:[Player]],0),MATCH(FPL_Combined[[#Headers],[Gameweek 28]],FPL_Fixtures_Extract[#Headers],0)),LEN(INDEX(FPL_Fixtures_Extract[],MATCH($A195,FPL_Fixtures_Extract[[Player]:[Player]],0),MATCH(FPL_Combined[[#Headers],[Gameweek 28]],FPL_Fixtures_Extract[#Headers],0)))-4),Team_Key[[Full Name]:[Full Name]],0))&amp;RIGHT(INDEX(FPL_Fixtures_Extract[],MATCH($A195,FPL_Fixtures_Extract[[Player]:[Player]],0),MATCH(FPL_Combined[[#Headers],[Gameweek 28]],FPL_Fixtures_Extract[#Headers],0)),3))</f>
        <v>WHU(A) 4-3</v>
      </c>
      <c r="AD195" t="str">
        <f ca="1">IF(RIGHT(FPL_Combined[[#Headers],[Gameweek 29]],2)&lt;$B$622,INDEX(FPL_Results_Extract[Gameweek 04],MATCH($A195,FPL_Results_Extract[[Player]:[Player]],0)),INDEX(Team_Key[[Abbreviation]:[Abbreviation]],MATCH(LEFT(INDEX(FPL_Fixtures_Extract[],MATCH($A195,FPL_Fixtures_Extract[[Player]:[Player]],0),MATCH(FPL_Combined[[#Headers],[Gameweek 29]],FPL_Fixtures_Extract[#Headers],0)),LEN(INDEX(FPL_Fixtures_Extract[],MATCH($A195,FPL_Fixtures_Extract[[Player]:[Player]],0),MATCH(FPL_Combined[[#Headers],[Gameweek 29]],FPL_Fixtures_Extract[#Headers],0)))-4),Team_Key[[Full Name]:[Full Name]],0))&amp;RIGHT(INDEX(FPL_Fixtures_Extract[],MATCH($A195,FPL_Fixtures_Extract[[Player]:[Player]],0),MATCH(FPL_Combined[[#Headers],[Gameweek 29]],FPL_Fixtures_Extract[#Headers],0)),3))</f>
        <v>NEW(A)</v>
      </c>
      <c r="AE195" t="str">
        <f ca="1">IF(RIGHT(FPL_Combined[[#Headers],[Gameweek 30]],2)&lt;$B$622,INDEX(FPL_Results_Extract[Gameweek 05],MATCH($A195,FPL_Results_Extract[[Player]:[Player]],0)),INDEX(Team_Key[[Abbreviation]:[Abbreviation]],MATCH(LEFT(INDEX(FPL_Fixtures_Extract[],MATCH($A195,FPL_Fixtures_Extract[[Player]:[Player]],0),MATCH(FPL_Combined[[#Headers],[Gameweek 30]],FPL_Fixtures_Extract[#Headers],0)),LEN(INDEX(FPL_Fixtures_Extract[],MATCH($A195,FPL_Fixtures_Extract[[Player]:[Player]],0),MATCH(FPL_Combined[[#Headers],[Gameweek 30]],FPL_Fixtures_Extract[#Headers],0)))-4),Team_Key[[Full Name]:[Full Name]],0))&amp;RIGHT(INDEX(FPL_Fixtures_Extract[],MATCH($A195,FPL_Fixtures_Extract[[Player]:[Player]],0),MATCH(FPL_Combined[[#Headers],[Gameweek 30]],FPL_Fixtures_Extract[#Headers],0)),3))</f>
        <v>SWA(H)</v>
      </c>
      <c r="AF195" t="str">
        <f ca="1">IF(RIGHT(FPL_Combined[[#Headers],[Gameweek 31]],2)&lt;$B$622,INDEX(FPL_Results_Extract[Gameweek 06],MATCH($A195,FPL_Results_Extract[[Player]:[Player]],0)),INDEX(Team_Key[[Abbreviation]:[Abbreviation]],MATCH(LEFT(INDEX(FPL_Fixtures_Extract[],MATCH($A195,FPL_Fixtures_Extract[[Player]:[Player]],0),MATCH(FPL_Combined[[#Headers],[Gameweek 31]],FPL_Fixtures_Extract[#Headers],0)),LEN(INDEX(FPL_Fixtures_Extract[],MATCH($A195,FPL_Fixtures_Extract[[Player]:[Player]],0),MATCH(FPL_Combined[[#Headers],[Gameweek 31]],FPL_Fixtures_Extract[#Headers],0)))-4),Team_Key[[Full Name]:[Full Name]],0))&amp;RIGHT(INDEX(FPL_Fixtures_Extract[],MATCH($A195,FPL_Fixtures_Extract[[Player]:[Player]],0),MATCH(FPL_Combined[[#Headers],[Gameweek 31]],FPL_Fixtures_Extract[#Headers],0)),3))</f>
        <v>TOT(A)</v>
      </c>
      <c r="AG195" t="str">
        <f ca="1">IF(RIGHT(FPL_Combined[[#Headers],[Gameweek 32]],2)&lt;$B$622,INDEX(FPL_Results_Extract[Gameweek 07],MATCH($A195,FPL_Results_Extract[[Player]:[Player]],0)),INDEX(Team_Key[[Abbreviation]:[Abbreviation]],MATCH(LEFT(INDEX(FPL_Fixtures_Extract[],MATCH($A195,FPL_Fixtures_Extract[[Player]:[Player]],0),MATCH(FPL_Combined[[#Headers],[Gameweek 32]],FPL_Fixtures_Extract[#Headers],0)),LEN(INDEX(FPL_Fixtures_Extract[],MATCH($A195,FPL_Fixtures_Extract[[Player]:[Player]],0),MATCH(FPL_Combined[[#Headers],[Gameweek 32]],FPL_Fixtures_Extract[#Headers],0)))-4),Team_Key[[Full Name]:[Full Name]],0))&amp;RIGHT(INDEX(FPL_Fixtures_Extract[],MATCH($A195,FPL_Fixtures_Extract[[Player]:[Player]],0),MATCH(FPL_Combined[[#Headers],[Gameweek 32]],FPL_Fixtures_Extract[#Headers],0)),3))</f>
        <v>MCI(H)</v>
      </c>
      <c r="AH195" t="str">
        <f ca="1">IF(RIGHT(FPL_Combined[[#Headers],[Gameweek 33]],2)&lt;$B$622,INDEX(FPL_Results_Extract[Gameweek 08],MATCH($A195,FPL_Results_Extract[[Player]:[Player]],0)),INDEX(Team_Key[[Abbreviation]:[Abbreviation]],MATCH(LEFT(INDEX(FPL_Fixtures_Extract[],MATCH($A195,FPL_Fixtures_Extract[[Player]:[Player]],0),MATCH(FPL_Combined[[#Headers],[Gameweek 33]],FPL_Fixtures_Extract[#Headers],0)),LEN(INDEX(FPL_Fixtures_Extract[],MATCH($A195,FPL_Fixtures_Extract[[Player]:[Player]],0),MATCH(FPL_Combined[[#Headers],[Gameweek 33]],FPL_Fixtures_Extract[#Headers],0)))-4),Team_Key[[Full Name]:[Full Name]],0))&amp;RIGHT(INDEX(FPL_Fixtures_Extract[],MATCH($A195,FPL_Fixtures_Extract[[Player]:[Player]],0),MATCH(FPL_Combined[[#Headers],[Gameweek 33]],FPL_Fixtures_Extract[#Headers],0)),3))</f>
        <v>AVL(A)</v>
      </c>
      <c r="AI195" t="str">
        <f ca="1">IF(RIGHT(FPL_Combined[[#Headers],[Gameweek 34]],2)&lt;$B$622,INDEX(FPL_Results_Extract[Gameweek 09],MATCH($A195,FPL_Results_Extract[[Player]:[Player]],0)),INDEX(Team_Key[[Abbreviation]:[Abbreviation]],MATCH(LEFT(INDEX(FPL_Fixtures_Extract[],MATCH($A195,FPL_Fixtures_Extract[[Player]:[Player]],0),MATCH(FPL_Combined[[#Headers],[Gameweek 34]],FPL_Fixtures_Extract[#Headers],0)),LEN(INDEX(FPL_Fixtures_Extract[],MATCH($A195,FPL_Fixtures_Extract[[Player]:[Player]],0),MATCH(FPL_Combined[[#Headers],[Gameweek 34]],FPL_Fixtures_Extract[#Headers],0)))-4),Team_Key[[Full Name]:[Full Name]],0))&amp;RIGHT(INDEX(FPL_Fixtures_Extract[],MATCH($A195,FPL_Fixtures_Extract[[Player]:[Player]],0),MATCH(FPL_Combined[[#Headers],[Gameweek 34]],FPL_Fixtures_Extract[#Headers],0)),3))</f>
        <v>LIV(H)</v>
      </c>
      <c r="AJ195" t="str">
        <f ca="1">IF(RIGHT(FPL_Combined[[#Headers],[Gameweek 35]],2)&lt;$B$622,INDEX(FPL_Results_Extract[Gameweek 10],MATCH($A195,FPL_Results_Extract[[Player]:[Player]],0)),INDEX(Team_Key[[Abbreviation]:[Abbreviation]],MATCH(LEFT(INDEX(FPL_Fixtures_Extract[],MATCH($A195,FPL_Fixtures_Extract[[Player]:[Player]],0),MATCH(FPL_Combined[[#Headers],[Gameweek 35]],FPL_Fixtures_Extract[#Headers],0)),LEN(INDEX(FPL_Fixtures_Extract[],MATCH($A195,FPL_Fixtures_Extract[[Player]:[Player]],0),MATCH(FPL_Combined[[#Headers],[Gameweek 35]],FPL_Fixtures_Extract[#Headers],0)))-4),Team_Key[[Full Name]:[Full Name]],0))&amp;RIGHT(INDEX(FPL_Fixtures_Extract[],MATCH($A195,FPL_Fixtures_Extract[[Player]:[Player]],0),MATCH(FPL_Combined[[#Headers],[Gameweek 35]],FPL_Fixtures_Extract[#Headers],0)),3))</f>
        <v>CHE(H)</v>
      </c>
      <c r="AK195" t="str">
        <f ca="1">IF(RIGHT(FPL_Combined[[#Headers],[Gameweek 36]],2)&lt;$B$622,INDEX(FPL_Results_Extract[Gameweek 11],MATCH($A195,FPL_Results_Extract[[Player]:[Player]],0)),INDEX(Team_Key[[Abbreviation]:[Abbreviation]],MATCH(LEFT(INDEX(FPL_Fixtures_Extract[],MATCH($A195,FPL_Fixtures_Extract[[Player]:[Player]],0),MATCH(FPL_Combined[[#Headers],[Gameweek 36]],FPL_Fixtures_Extract[#Headers],0)),LEN(INDEX(FPL_Fixtures_Extract[],MATCH($A195,FPL_Fixtures_Extract[[Player]:[Player]],0),MATCH(FPL_Combined[[#Headers],[Gameweek 36]],FPL_Fixtures_Extract[#Headers],0)))-4),Team_Key[[Full Name]:[Full Name]],0))&amp;RIGHT(INDEX(FPL_Fixtures_Extract[],MATCH($A195,FPL_Fixtures_Extract[[Player]:[Player]],0),MATCH(FPL_Combined[[#Headers],[Gameweek 36]],FPL_Fixtures_Extract[#Headers],0)),3))</f>
        <v>EVE(A)</v>
      </c>
      <c r="AL195" t="str">
        <f ca="1">IF(RIGHT(FPL_Combined[[#Headers],[Gameweek 37]],2)&lt;$B$622,INDEX(FPL_Results_Extract[Gameweek 12],MATCH($A195,FPL_Results_Extract[[Player]:[Player]],0)),INDEX(Team_Key[[Abbreviation]:[Abbreviation]],MATCH(LEFT(INDEX(FPL_Fixtures_Extract[],MATCH($A195,FPL_Fixtures_Extract[[Player]:[Player]],0),MATCH(FPL_Combined[[#Headers],[Gameweek 37]],FPL_Fixtures_Extract[#Headers],0)),LEN(INDEX(FPL_Fixtures_Extract[],MATCH($A195,FPL_Fixtures_Extract[[Player]:[Player]],0),MATCH(FPL_Combined[[#Headers],[Gameweek 37]],FPL_Fixtures_Extract[#Headers],0)))-4),Team_Key[[Full Name]:[Full Name]],0))&amp;RIGHT(INDEX(FPL_Fixtures_Extract[],MATCH($A195,FPL_Fixtures_Extract[[Player]:[Player]],0),MATCH(FPL_Combined[[#Headers],[Gameweek 37]],FPL_Fixtures_Extract[#Headers],0)),3))</f>
        <v>WBA(H)</v>
      </c>
      <c r="AM195" t="str">
        <f ca="1">IF(RIGHT(FPL_Combined[[#Headers],[Gameweek 38]],2)&lt;$B$622,INDEX(FPL_Results_Extract[Gameweek 13],MATCH($A195,FPL_Results_Extract[[Player]:[Player]],0)),INDEX(Team_Key[[Abbreviation]:[Abbreviation]],MATCH(LEFT(INDEX(FPL_Fixtures_Extract[],MATCH($A195,FPL_Fixtures_Extract[[Player]:[Player]],0),MATCH(FPL_Combined[[#Headers],[Gameweek 38]],FPL_Fixtures_Extract[#Headers],0)),LEN(INDEX(FPL_Fixtures_Extract[],MATCH($A195,FPL_Fixtures_Extract[[Player]:[Player]],0),MATCH(FPL_Combined[[#Headers],[Gameweek 38]],FPL_Fixtures_Extract[#Headers],0)))-4),Team_Key[[Full Name]:[Full Name]],0))&amp;RIGHT(INDEX(FPL_Fixtures_Extract[],MATCH($A195,FPL_Fixtures_Extract[[Player]:[Player]],0),MATCH(FPL_Combined[[#Headers],[Gameweek 38]],FPL_Fixtures_Extract[#Headers],0)),3))</f>
        <v>MUN(A)</v>
      </c>
    </row>
    <row r="196" spans="1:39" x14ac:dyDescent="0.45">
      <c r="A196" t="s">
        <v>529</v>
      </c>
      <c r="B196" t="str">
        <f ca="1">IF(RIGHT(FPL_Combined[[#Headers],[Gameweek 01]],2)&lt;$B$622,INDEX(FPL_Results_Extract[Gameweek 01],MATCH($A196,FPL_Results_Extract[[Player]:[Player]],0)),INDEX(Team_Key[[Abbreviation]:[Abbreviation]],MATCH(LEFT(INDEX(FPL_Fixtures_Extract[],MATCH($A196,FPL_Fixtures_Extract[[Player]:[Player]],0),MATCH(FPL_Combined[[#Headers],[Gameweek 01]],FPL_Fixtures_Extract[#Headers],0)),LEN(INDEX(FPL_Fixtures_Extract[],MATCH($A196,FPL_Fixtures_Extract[[Player]:[Player]],0),MATCH(FPL_Combined[[#Headers],[Gameweek 01]],FPL_Fixtures_Extract[#Headers],0)))-4),Team_Key[[Full Name]:[Full Name]],0))&amp;RIGHT(INDEX(FPL_Fixtures_Extract[],MATCH($A196,FPL_Fixtures_Extract[[Player]:[Player]],0),MATCH(FPL_Combined[[#Headers],[Gameweek 01]],FPL_Fixtures_Extract[#Headers],0)),3))</f>
        <v>TOT(H) 1-0</v>
      </c>
      <c r="C196" t="str">
        <f ca="1">IF(RIGHT(FPL_Combined[[#Headers],[Gameweek 02]],2)&lt;$B$622,INDEX(FPL_Results_Extract[Gameweek 02],MATCH($A196,FPL_Results_Extract[[Player]:[Player]],0)),INDEX(Team_Key[[Abbreviation]:[Abbreviation]],MATCH(LEFT(INDEX(FPL_Fixtures_Extract[],MATCH($A196,FPL_Fixtures_Extract[[Player]:[Player]],0),MATCH(FPL_Combined[[#Headers],[Gameweek 02]],FPL_Fixtures_Extract[#Headers],0)),LEN(INDEX(FPL_Fixtures_Extract[],MATCH($A196,FPL_Fixtures_Extract[[Player]:[Player]],0),MATCH(FPL_Combined[[#Headers],[Gameweek 02]],FPL_Fixtures_Extract[#Headers],0)))-4),Team_Key[[Full Name]:[Full Name]],0))&amp;RIGHT(INDEX(FPL_Fixtures_Extract[],MATCH($A196,FPL_Fixtures_Extract[[Player]:[Player]],0),MATCH(FPL_Combined[[#Headers],[Gameweek 02]],FPL_Fixtures_Extract[#Headers],0)),3))</f>
        <v>AVL(A) 1-0</v>
      </c>
      <c r="D196" t="str">
        <f ca="1">IF(RIGHT(FPL_Combined[[#Headers],[Gameweek 03]],2)&lt;$B$622,INDEX(FPL_Results_Extract[Gameweek 03],MATCH($A196,FPL_Results_Extract[[Player]:[Player]],0)),INDEX(Team_Key[[Abbreviation]:[Abbreviation]],MATCH(LEFT(INDEX(FPL_Fixtures_Extract[],MATCH($A196,FPL_Fixtures_Extract[[Player]:[Player]],0),MATCH(FPL_Combined[[#Headers],[Gameweek 03]],FPL_Fixtures_Extract[#Headers],0)),LEN(INDEX(FPL_Fixtures_Extract[],MATCH($A196,FPL_Fixtures_Extract[[Player]:[Player]],0),MATCH(FPL_Combined[[#Headers],[Gameweek 03]],FPL_Fixtures_Extract[#Headers],0)))-4),Team_Key[[Full Name]:[Full Name]],0))&amp;RIGHT(INDEX(FPL_Fixtures_Extract[],MATCH($A196,FPL_Fixtures_Extract[[Player]:[Player]],0),MATCH(FPL_Combined[[#Headers],[Gameweek 03]],FPL_Fixtures_Extract[#Headers],0)),3))</f>
        <v>NEW(H) 0-0</v>
      </c>
      <c r="E196" t="str">
        <f ca="1">IF(RIGHT(FPL_Combined[[#Headers],[Gameweek 04]],2)&lt;$B$622,INDEX(FPL_Results_Extract[Gameweek 04],MATCH($A196,FPL_Results_Extract[[Player]:[Player]],0)),INDEX(Team_Key[[Abbreviation]:[Abbreviation]],MATCH(LEFT(INDEX(FPL_Fixtures_Extract[],MATCH($A196,FPL_Fixtures_Extract[[Player]:[Player]],0),MATCH(FPL_Combined[[#Headers],[Gameweek 04]],FPL_Fixtures_Extract[#Headers],0)),LEN(INDEX(FPL_Fixtures_Extract[],MATCH($A196,FPL_Fixtures_Extract[[Player]:[Player]],0),MATCH(FPL_Combined[[#Headers],[Gameweek 04]],FPL_Fixtures_Extract[#Headers],0)))-4),Team_Key[[Full Name]:[Full Name]],0))&amp;RIGHT(INDEX(FPL_Fixtures_Extract[],MATCH($A196,FPL_Fixtures_Extract[[Player]:[Player]],0),MATCH(FPL_Combined[[#Headers],[Gameweek 04]],FPL_Fixtures_Extract[#Headers],0)),3))</f>
        <v>SWA(A) 1-2</v>
      </c>
      <c r="F196" t="str">
        <f ca="1">IF(RIGHT(FPL_Combined[[#Headers],[Gameweek 05]],2)&lt;$B$622,INDEX(FPL_Results_Extract[Gameweek 05],MATCH($A196,FPL_Results_Extract[[Player]:[Player]],0)),INDEX(Team_Key[[Abbreviation]:[Abbreviation]],MATCH(LEFT(INDEX(FPL_Fixtures_Extract[],MATCH($A196,FPL_Fixtures_Extract[[Player]:[Player]],0),MATCH(FPL_Combined[[#Headers],[Gameweek 05]],FPL_Fixtures_Extract[#Headers],0)),LEN(INDEX(FPL_Fixtures_Extract[],MATCH($A196,FPL_Fixtures_Extract[[Player]:[Player]],0),MATCH(FPL_Combined[[#Headers],[Gameweek 05]],FPL_Fixtures_Extract[#Headers],0)))-4),Team_Key[[Full Name]:[Full Name]],0))&amp;RIGHT(INDEX(FPL_Fixtures_Extract[],MATCH($A196,FPL_Fixtures_Extract[[Player]:[Player]],0),MATCH(FPL_Combined[[#Headers],[Gameweek 05]],FPL_Fixtures_Extract[#Headers],0)),3))</f>
        <v>LIV(H) 3-1</v>
      </c>
      <c r="G196" t="str">
        <f ca="1">IF(RIGHT(FPL_Combined[[#Headers],[Gameweek 06]],2)&lt;$B$622,INDEX(FPL_Results_Extract[Gameweek 06],MATCH($A196,FPL_Results_Extract[[Player]:[Player]],0)),INDEX(Team_Key[[Abbreviation]:[Abbreviation]],MATCH(LEFT(INDEX(FPL_Fixtures_Extract[],MATCH($A196,FPL_Fixtures_Extract[[Player]:[Player]],0),MATCH(FPL_Combined[[#Headers],[Gameweek 06]],FPL_Fixtures_Extract[#Headers],0)),LEN(INDEX(FPL_Fixtures_Extract[],MATCH($A196,FPL_Fixtures_Extract[[Player]:[Player]],0),MATCH(FPL_Combined[[#Headers],[Gameweek 06]],FPL_Fixtures_Extract[#Headers],0)))-4),Team_Key[[Full Name]:[Full Name]],0))&amp;RIGHT(INDEX(FPL_Fixtures_Extract[],MATCH($A196,FPL_Fixtures_Extract[[Player]:[Player]],0),MATCH(FPL_Combined[[#Headers],[Gameweek 06]],FPL_Fixtures_Extract[#Headers],0)),3))</f>
        <v>SOU(A) 3-2</v>
      </c>
      <c r="H196" t="str">
        <f ca="1">IF(RIGHT(FPL_Combined[[#Headers],[Gameweek 07]],2)&lt;$B$622,INDEX(FPL_Results_Extract[Gameweek 07],MATCH($A196,FPL_Results_Extract[[Player]:[Player]],0)),INDEX(Team_Key[[Abbreviation]:[Abbreviation]],MATCH(LEFT(INDEX(FPL_Fixtures_Extract[],MATCH($A196,FPL_Fixtures_Extract[[Player]:[Player]],0),MATCH(FPL_Combined[[#Headers],[Gameweek 07]],FPL_Fixtures_Extract[#Headers],0)),LEN(INDEX(FPL_Fixtures_Extract[],MATCH($A196,FPL_Fixtures_Extract[[Player]:[Player]],0),MATCH(FPL_Combined[[#Headers],[Gameweek 07]],FPL_Fixtures_Extract[#Headers],0)))-4),Team_Key[[Full Name]:[Full Name]],0))&amp;RIGHT(INDEX(FPL_Fixtures_Extract[],MATCH($A196,FPL_Fixtures_Extract[[Player]:[Player]],0),MATCH(FPL_Combined[[#Headers],[Gameweek 07]],FPL_Fixtures_Extract[#Headers],0)),3))</f>
        <v>SUN(H) 3-0</v>
      </c>
      <c r="I196" t="str">
        <f ca="1">IF(RIGHT(FPL_Combined[[#Headers],[Gameweek 08]],2)&lt;$B$622,INDEX(FPL_Results_Extract[Gameweek 08],MATCH($A196,FPL_Results_Extract[[Player]:[Player]],0)),INDEX(Team_Key[[Abbreviation]:[Abbreviation]],MATCH(LEFT(INDEX(FPL_Fixtures_Extract[],MATCH($A196,FPL_Fixtures_Extract[[Player]:[Player]],0),MATCH(FPL_Combined[[#Headers],[Gameweek 08]],FPL_Fixtures_Extract[#Headers],0)),LEN(INDEX(FPL_Fixtures_Extract[],MATCH($A196,FPL_Fixtures_Extract[[Player]:[Player]],0),MATCH(FPL_Combined[[#Headers],[Gameweek 08]],FPL_Fixtures_Extract[#Headers],0)))-4),Team_Key[[Full Name]:[Full Name]],0))&amp;RIGHT(INDEX(FPL_Fixtures_Extract[],MATCH($A196,FPL_Fixtures_Extract[[Player]:[Player]],0),MATCH(FPL_Combined[[#Headers],[Gameweek 08]],FPL_Fixtures_Extract[#Headers],0)),3))</f>
        <v>ARS(A) 0-3</v>
      </c>
      <c r="J196" t="str">
        <f ca="1">IF(RIGHT(FPL_Combined[[#Headers],[Gameweek 09]],2)&lt;$B$622,INDEX(FPL_Results_Extract[Gameweek 09],MATCH($A196,FPL_Results_Extract[[Player]:[Player]],0)),INDEX(Team_Key[[Abbreviation]:[Abbreviation]],MATCH(LEFT(INDEX(FPL_Fixtures_Extract[],MATCH($A196,FPL_Fixtures_Extract[[Player]:[Player]],0),MATCH(FPL_Combined[[#Headers],[Gameweek 09]],FPL_Fixtures_Extract[#Headers],0)),LEN(INDEX(FPL_Fixtures_Extract[],MATCH($A196,FPL_Fixtures_Extract[[Player]:[Player]],0),MATCH(FPL_Combined[[#Headers],[Gameweek 09]],FPL_Fixtures_Extract[#Headers],0)))-4),Team_Key[[Full Name]:[Full Name]],0))&amp;RIGHT(INDEX(FPL_Fixtures_Extract[],MATCH($A196,FPL_Fixtures_Extract[[Player]:[Player]],0),MATCH(FPL_Combined[[#Headers],[Gameweek 09]],FPL_Fixtures_Extract[#Headers],0)),3))</f>
        <v>EVE(A) 3-0</v>
      </c>
      <c r="K196" t="str">
        <f ca="1">IF(RIGHT(FPL_Combined[[#Headers],[Gameweek 10]],2)&lt;$B$622,INDEX(FPL_Results_Extract[Gameweek 10],MATCH($A196,FPL_Results_Extract[[Player]:[Player]],0)),INDEX(Team_Key[[Abbreviation]:[Abbreviation]],MATCH(LEFT(INDEX(FPL_Fixtures_Extract[],MATCH($A196,FPL_Fixtures_Extract[[Player]:[Player]],0),MATCH(FPL_Combined[[#Headers],[Gameweek 10]],FPL_Fixtures_Extract[#Headers],0)),LEN(INDEX(FPL_Fixtures_Extract[],MATCH($A196,FPL_Fixtures_Extract[[Player]:[Player]],0),MATCH(FPL_Combined[[#Headers],[Gameweek 10]],FPL_Fixtures_Extract[#Headers],0)))-4),Team_Key[[Full Name]:[Full Name]],0))&amp;RIGHT(INDEX(FPL_Fixtures_Extract[],MATCH($A196,FPL_Fixtures_Extract[[Player]:[Player]],0),MATCH(FPL_Combined[[#Headers],[Gameweek 10]],FPL_Fixtures_Extract[#Headers],0)),3))</f>
        <v>MCI(H) 0-0</v>
      </c>
      <c r="L196" t="str">
        <f ca="1">IF(RIGHT(FPL_Combined[[#Headers],[Gameweek 11]],2)&lt;$B$622,INDEX(FPL_Results_Extract[Gameweek 11],MATCH($A196,FPL_Results_Extract[[Player]:[Player]],0)),INDEX(Team_Key[[Abbreviation]:[Abbreviation]],MATCH(LEFT(INDEX(FPL_Fixtures_Extract[],MATCH($A196,FPL_Fixtures_Extract[[Player]:[Player]],0),MATCH(FPL_Combined[[#Headers],[Gameweek 11]],FPL_Fixtures_Extract[#Headers],0)),LEN(INDEX(FPL_Fixtures_Extract[],MATCH($A196,FPL_Fixtures_Extract[[Player]:[Player]],0),MATCH(FPL_Combined[[#Headers],[Gameweek 11]],FPL_Fixtures_Extract[#Headers],0)))-4),Team_Key[[Full Name]:[Full Name]],0))&amp;RIGHT(INDEX(FPL_Fixtures_Extract[],MATCH($A196,FPL_Fixtures_Extract[[Player]:[Player]],0),MATCH(FPL_Combined[[#Headers],[Gameweek 11]],FPL_Fixtures_Extract[#Headers],0)),3))</f>
        <v>CRY(A) 0-0</v>
      </c>
      <c r="M196" t="str">
        <f ca="1">IF(RIGHT(FPL_Combined[[#Headers],[Gameweek 12]],2)&lt;$B$622,INDEX(FPL_Results_Extract[Gameweek 12],MATCH($A196,FPL_Results_Extract[[Player]:[Player]],0)),INDEX(Team_Key[[Abbreviation]:[Abbreviation]],MATCH(LEFT(INDEX(FPL_Fixtures_Extract[],MATCH($A196,FPL_Fixtures_Extract[[Player]:[Player]],0),MATCH(FPL_Combined[[#Headers],[Gameweek 12]],FPL_Fixtures_Extract[#Headers],0)),LEN(INDEX(FPL_Fixtures_Extract[],MATCH($A196,FPL_Fixtures_Extract[[Player]:[Player]],0),MATCH(FPL_Combined[[#Headers],[Gameweek 12]],FPL_Fixtures_Extract[#Headers],0)))-4),Team_Key[[Full Name]:[Full Name]],0))&amp;RIGHT(INDEX(FPL_Fixtures_Extract[],MATCH($A196,FPL_Fixtures_Extract[[Player]:[Player]],0),MATCH(FPL_Combined[[#Headers],[Gameweek 12]],FPL_Fixtures_Extract[#Headers],0)),3))</f>
        <v>WBA(H) 2-0</v>
      </c>
      <c r="N196" t="str">
        <f ca="1">IF(RIGHT(FPL_Combined[[#Headers],[Gameweek 13]],2)&lt;$B$622,INDEX(FPL_Results_Extract[Gameweek 13],MATCH($A196,FPL_Results_Extract[[Player]:[Player]],0)),INDEX(Team_Key[[Abbreviation]:[Abbreviation]],MATCH(LEFT(INDEX(FPL_Fixtures_Extract[],MATCH($A196,FPL_Fixtures_Extract[[Player]:[Player]],0),MATCH(FPL_Combined[[#Headers],[Gameweek 13]],FPL_Fixtures_Extract[#Headers],0)),LEN(INDEX(FPL_Fixtures_Extract[],MATCH($A196,FPL_Fixtures_Extract[[Player]:[Player]],0),MATCH(FPL_Combined[[#Headers],[Gameweek 13]],FPL_Fixtures_Extract[#Headers],0)))-4),Team_Key[[Full Name]:[Full Name]],0))&amp;RIGHT(INDEX(FPL_Fixtures_Extract[],MATCH($A196,FPL_Fixtures_Extract[[Player]:[Player]],0),MATCH(FPL_Combined[[#Headers],[Gameweek 13]],FPL_Fixtures_Extract[#Headers],0)),3))</f>
        <v>WAT(A) 2-1</v>
      </c>
      <c r="O196" t="str">
        <f ca="1">IF(RIGHT(FPL_Combined[[#Headers],[Gameweek 14]],2)&lt;$B$622,INDEX(FPL_Results_Extract[Gameweek 14],MATCH($A196,FPL_Results_Extract[[Player]:[Player]],0)),INDEX(Team_Key[[Abbreviation]:[Abbreviation]],MATCH(LEFT(INDEX(FPL_Fixtures_Extract[],MATCH($A196,FPL_Fixtures_Extract[[Player]:[Player]],0),MATCH(FPL_Combined[[#Headers],[Gameweek 14]],FPL_Fixtures_Extract[#Headers],0)),LEN(INDEX(FPL_Fixtures_Extract[],MATCH($A196,FPL_Fixtures_Extract[[Player]:[Player]],0),MATCH(FPL_Combined[[#Headers],[Gameweek 14]],FPL_Fixtures_Extract[#Headers],0)))-4),Team_Key[[Full Name]:[Full Name]],0))&amp;RIGHT(INDEX(FPL_Fixtures_Extract[],MATCH($A196,FPL_Fixtures_Extract[[Player]:[Player]],0),MATCH(FPL_Combined[[#Headers],[Gameweek 14]],FPL_Fixtures_Extract[#Headers],0)),3))</f>
        <v>LEI(A) 1-1</v>
      </c>
      <c r="P196" t="str">
        <f ca="1">IF(RIGHT(FPL_Combined[[#Headers],[Gameweek 15]],2)&lt;$B$622,INDEX(FPL_Results_Extract[Gameweek 15],MATCH($A196,FPL_Results_Extract[[Player]:[Player]],0)),INDEX(Team_Key[[Abbreviation]:[Abbreviation]],MATCH(LEFT(INDEX(FPL_Fixtures_Extract[],MATCH($A196,FPL_Fixtures_Extract[[Player]:[Player]],0),MATCH(FPL_Combined[[#Headers],[Gameweek 15]],FPL_Fixtures_Extract[#Headers],0)),LEN(INDEX(FPL_Fixtures_Extract[],MATCH($A196,FPL_Fixtures_Extract[[Player]:[Player]],0),MATCH(FPL_Combined[[#Headers],[Gameweek 15]],FPL_Fixtures_Extract[#Headers],0)))-4),Team_Key[[Full Name]:[Full Name]],0))&amp;RIGHT(INDEX(FPL_Fixtures_Extract[],MATCH($A196,FPL_Fixtures_Extract[[Player]:[Player]],0),MATCH(FPL_Combined[[#Headers],[Gameweek 15]],FPL_Fixtures_Extract[#Headers],0)),3))</f>
        <v>WHU(H) 0-0</v>
      </c>
      <c r="Q196" t="str">
        <f ca="1">IF(RIGHT(FPL_Combined[[#Headers],[Gameweek 16]],2)&lt;$B$622,INDEX(FPL_Results_Extract[Gameweek 16],MATCH($A196,FPL_Results_Extract[[Player]:[Player]],0)),INDEX(Team_Key[[Abbreviation]:[Abbreviation]],MATCH(LEFT(INDEX(FPL_Fixtures_Extract[],MATCH($A196,FPL_Fixtures_Extract[[Player]:[Player]],0),MATCH(FPL_Combined[[#Headers],[Gameweek 16]],FPL_Fixtures_Extract[#Headers],0)),LEN(INDEX(FPL_Fixtures_Extract[],MATCH($A196,FPL_Fixtures_Extract[[Player]:[Player]],0),MATCH(FPL_Combined[[#Headers],[Gameweek 16]],FPL_Fixtures_Extract[#Headers],0)))-4),Team_Key[[Full Name]:[Full Name]],0))&amp;RIGHT(INDEX(FPL_Fixtures_Extract[],MATCH($A196,FPL_Fixtures_Extract[[Player]:[Player]],0),MATCH(FPL_Combined[[#Headers],[Gameweek 16]],FPL_Fixtures_Extract[#Headers],0)),3))</f>
        <v>BOU(A) 1-2</v>
      </c>
      <c r="R196" t="str">
        <f ca="1">IF(RIGHT(FPL_Combined[[#Headers],[Gameweek 17]],2)&lt;$B$622,INDEX(FPL_Results_Extract[Gameweek 17],MATCH($A196,FPL_Results_Extract[[Player]:[Player]],0)),INDEX(Team_Key[[Abbreviation]:[Abbreviation]],MATCH(LEFT(INDEX(FPL_Fixtures_Extract[],MATCH($A196,FPL_Fixtures_Extract[[Player]:[Player]],0),MATCH(FPL_Combined[[#Headers],[Gameweek 17]],FPL_Fixtures_Extract[#Headers],0)),LEN(INDEX(FPL_Fixtures_Extract[],MATCH($A196,FPL_Fixtures_Extract[[Player]:[Player]],0),MATCH(FPL_Combined[[#Headers],[Gameweek 17]],FPL_Fixtures_Extract[#Headers],0)))-4),Team_Key[[Full Name]:[Full Name]],0))&amp;RIGHT(INDEX(FPL_Fixtures_Extract[],MATCH($A196,FPL_Fixtures_Extract[[Player]:[Player]],0),MATCH(FPL_Combined[[#Headers],[Gameweek 17]],FPL_Fixtures_Extract[#Headers],0)),3))</f>
        <v>NOR(H) 1-2</v>
      </c>
      <c r="S196" t="str">
        <f ca="1">IF(RIGHT(FPL_Combined[[#Headers],[Gameweek 18]],2)&lt;$B$622,INDEX(FPL_Results_Extract[Gameweek 18],MATCH($A196,FPL_Results_Extract[[Player]:[Player]],0)),INDEX(Team_Key[[Abbreviation]:[Abbreviation]],MATCH(LEFT(INDEX(FPL_Fixtures_Extract[],MATCH($A196,FPL_Fixtures_Extract[[Player]:[Player]],0),MATCH(FPL_Combined[[#Headers],[Gameweek 18]],FPL_Fixtures_Extract[#Headers],0)),LEN(INDEX(FPL_Fixtures_Extract[],MATCH($A196,FPL_Fixtures_Extract[[Player]:[Player]],0),MATCH(FPL_Combined[[#Headers],[Gameweek 18]],FPL_Fixtures_Extract[#Headers],0)))-4),Team_Key[[Full Name]:[Full Name]],0))&amp;RIGHT(INDEX(FPL_Fixtures_Extract[],MATCH($A196,FPL_Fixtures_Extract[[Player]:[Player]],0),MATCH(FPL_Combined[[#Headers],[Gameweek 18]],FPL_Fixtures_Extract[#Headers],0)),3))</f>
        <v>STK(A) 0-2</v>
      </c>
      <c r="T196" t="str">
        <f ca="1">IF(RIGHT(FPL_Combined[[#Headers],[Gameweek 19]],2)&lt;$B$622,INDEX(FPL_Results_Extract[Gameweek 19],MATCH($A196,FPL_Results_Extract[[Player]:[Player]],0)),INDEX(Team_Key[[Abbreviation]:[Abbreviation]],MATCH(LEFT(INDEX(FPL_Fixtures_Extract[],MATCH($A196,FPL_Fixtures_Extract[[Player]:[Player]],0),MATCH(FPL_Combined[[#Headers],[Gameweek 19]],FPL_Fixtures_Extract[#Headers],0)),LEN(INDEX(FPL_Fixtures_Extract[],MATCH($A196,FPL_Fixtures_Extract[[Player]:[Player]],0),MATCH(FPL_Combined[[#Headers],[Gameweek 19]],FPL_Fixtures_Extract[#Headers],0)))-4),Team_Key[[Full Name]:[Full Name]],0))&amp;RIGHT(INDEX(FPL_Fixtures_Extract[],MATCH($A196,FPL_Fixtures_Extract[[Player]:[Player]],0),MATCH(FPL_Combined[[#Headers],[Gameweek 19]],FPL_Fixtures_Extract[#Headers],0)),3))</f>
        <v>CHE(H) 0-0</v>
      </c>
      <c r="U196" t="str">
        <f ca="1">IF(RIGHT(FPL_Combined[[#Headers],[Gameweek 20]],2)&lt;$B$622,INDEX(FPL_Results_Extract[Gameweek 20],MATCH($A196,FPL_Results_Extract[[Player]:[Player]],0)),INDEX(Team_Key[[Abbreviation]:[Abbreviation]],MATCH(LEFT(INDEX(FPL_Fixtures_Extract[],MATCH($A196,FPL_Fixtures_Extract[[Player]:[Player]],0),MATCH(FPL_Combined[[#Headers],[Gameweek 20]],FPL_Fixtures_Extract[#Headers],0)),LEN(INDEX(FPL_Fixtures_Extract[],MATCH($A196,FPL_Fixtures_Extract[[Player]:[Player]],0),MATCH(FPL_Combined[[#Headers],[Gameweek 20]],FPL_Fixtures_Extract[#Headers],0)))-4),Team_Key[[Full Name]:[Full Name]],0))&amp;RIGHT(INDEX(FPL_Fixtures_Extract[],MATCH($A196,FPL_Fixtures_Extract[[Player]:[Player]],0),MATCH(FPL_Combined[[#Headers],[Gameweek 20]],FPL_Fixtures_Extract[#Headers],0)),3))</f>
        <v>SWA(H) 2-1</v>
      </c>
      <c r="V196" t="str">
        <f ca="1">IF(RIGHT(FPL_Combined[[#Headers],[Gameweek 21]],2)&lt;$B$622,INDEX(FPL_Results_Extract[Gameweek 21],MATCH($A196,FPL_Results_Extract[[Player]:[Player]],0)),INDEX(Team_Key[[Abbreviation]:[Abbreviation]],MATCH(LEFT(INDEX(FPL_Fixtures_Extract[],MATCH($A196,FPL_Fixtures_Extract[[Player]:[Player]],0),MATCH(FPL_Combined[[#Headers],[Gameweek 21]],FPL_Fixtures_Extract[#Headers],0)),LEN(INDEX(FPL_Fixtures_Extract[],MATCH($A196,FPL_Fixtures_Extract[[Player]:[Player]],0),MATCH(FPL_Combined[[#Headers],[Gameweek 21]],FPL_Fixtures_Extract[#Headers],0)))-4),Team_Key[[Full Name]:[Full Name]],0))&amp;RIGHT(INDEX(FPL_Fixtures_Extract[],MATCH($A196,FPL_Fixtures_Extract[[Player]:[Player]],0),MATCH(FPL_Combined[[#Headers],[Gameweek 21]],FPL_Fixtures_Extract[#Headers],0)),3))</f>
        <v>NEW(A) 3-3</v>
      </c>
      <c r="W196" t="str">
        <f ca="1">IF(RIGHT(FPL_Combined[[#Headers],[Gameweek 22]],2)&lt;$B$622,INDEX(FPL_Results_Extract[Gameweek 22],MATCH($A196,FPL_Results_Extract[[Player]:[Player]],0)),INDEX(Team_Key[[Abbreviation]:[Abbreviation]],MATCH(LEFT(INDEX(FPL_Fixtures_Extract[],MATCH($A196,FPL_Fixtures_Extract[[Player]:[Player]],0),MATCH(FPL_Combined[[#Headers],[Gameweek 22]],FPL_Fixtures_Extract[#Headers],0)),LEN(INDEX(FPL_Fixtures_Extract[],MATCH($A196,FPL_Fixtures_Extract[[Player]:[Player]],0),MATCH(FPL_Combined[[#Headers],[Gameweek 22]],FPL_Fixtures_Extract[#Headers],0)))-4),Team_Key[[Full Name]:[Full Name]],0))&amp;RIGHT(INDEX(FPL_Fixtures_Extract[],MATCH($A196,FPL_Fixtures_Extract[[Player]:[Player]],0),MATCH(FPL_Combined[[#Headers],[Gameweek 22]],FPL_Fixtures_Extract[#Headers],0)),3))</f>
        <v>LIV(A) 1-0</v>
      </c>
      <c r="X196" t="str">
        <f ca="1">IF(RIGHT(FPL_Combined[[#Headers],[Gameweek 23]],2)&lt;$B$622,INDEX(FPL_Results_Extract[Gameweek 23],MATCH($A196,FPL_Results_Extract[[Player]:[Player]],0)),INDEX(Team_Key[[Abbreviation]:[Abbreviation]],MATCH(LEFT(INDEX(FPL_Fixtures_Extract[],MATCH($A196,FPL_Fixtures_Extract[[Player]:[Player]],0),MATCH(FPL_Combined[[#Headers],[Gameweek 23]],FPL_Fixtures_Extract[#Headers],0)),LEN(INDEX(FPL_Fixtures_Extract[],MATCH($A196,FPL_Fixtures_Extract[[Player]:[Player]],0),MATCH(FPL_Combined[[#Headers],[Gameweek 23]],FPL_Fixtures_Extract[#Headers],0)))-4),Team_Key[[Full Name]:[Full Name]],0))&amp;RIGHT(INDEX(FPL_Fixtures_Extract[],MATCH($A196,FPL_Fixtures_Extract[[Player]:[Player]],0),MATCH(FPL_Combined[[#Headers],[Gameweek 23]],FPL_Fixtures_Extract[#Headers],0)),3))</f>
        <v>SOU(H) 0-1</v>
      </c>
      <c r="Y196" t="str">
        <f ca="1">IF(RIGHT(FPL_Combined[[#Headers],[Gameweek 24]],2)&lt;$B$622,INDEX(FPL_Results_Extract[Team],MATCH($A196,FPL_Results_Extract[[Player]:[Player]],0)),INDEX(Team_Key[[Abbreviation]:[Abbreviation]],MATCH(LEFT(INDEX(FPL_Fixtures_Extract[],MATCH($A196,FPL_Fixtures_Extract[[Player]:[Player]],0),MATCH(FPL_Combined[[#Headers],[Gameweek 24]],FPL_Fixtures_Extract[#Headers],0)),LEN(INDEX(FPL_Fixtures_Extract[],MATCH($A196,FPL_Fixtures_Extract[[Player]:[Player]],0),MATCH(FPL_Combined[[#Headers],[Gameweek 24]],FPL_Fixtures_Extract[#Headers],0)))-4),Team_Key[[Full Name]:[Full Name]],0))&amp;RIGHT(INDEX(FPL_Fixtures_Extract[],MATCH($A196,FPL_Fixtures_Extract[[Player]:[Player]],0),MATCH(FPL_Combined[[#Headers],[Gameweek 24]],FPL_Fixtures_Extract[#Headers],0)),3))</f>
        <v>MUN</v>
      </c>
      <c r="Z196" t="str">
        <f ca="1">IF(RIGHT(FPL_Combined[[#Headers],[Gameweek 25]],2)&lt;$B$622,INDEX(FPL_Results_Extract[Player],MATCH($A196,FPL_Results_Extract[[Player]:[Player]],0)),INDEX(Team_Key[[Abbreviation]:[Abbreviation]],MATCH(LEFT(INDEX(FPL_Fixtures_Extract[],MATCH($A196,FPL_Fixtures_Extract[[Player]:[Player]],0),MATCH(FPL_Combined[[#Headers],[Gameweek 25]],FPL_Fixtures_Extract[#Headers],0)),LEN(INDEX(FPL_Fixtures_Extract[],MATCH($A196,FPL_Fixtures_Extract[[Player]:[Player]],0),MATCH(FPL_Combined[[#Headers],[Gameweek 25]],FPL_Fixtures_Extract[#Headers],0)))-4),Team_Key[[Full Name]:[Full Name]],0))&amp;RIGHT(INDEX(FPL_Fixtures_Extract[],MATCH($A196,FPL_Fixtures_Extract[[Player]:[Player]],0),MATCH(FPL_Combined[[#Headers],[Gameweek 25]],FPL_Fixtures_Extract[#Headers],0)),3))</f>
        <v>Fellaini</v>
      </c>
      <c r="AA196" t="str">
        <f ca="1">IF(RIGHT(FPL_Combined[[#Headers],[Gameweek 26]],2)&lt;$B$622,INDEX(FPL_Results_Extract[Gameweek 01],MATCH($A196,FPL_Results_Extract[[Player]:[Player]],0)),INDEX(Team_Key[[Abbreviation]:[Abbreviation]],MATCH(LEFT(INDEX(FPL_Fixtures_Extract[],MATCH($A196,FPL_Fixtures_Extract[[Player]:[Player]],0),MATCH(FPL_Combined[[#Headers],[Gameweek 26]],FPL_Fixtures_Extract[#Headers],0)),LEN(INDEX(FPL_Fixtures_Extract[],MATCH($A196,FPL_Fixtures_Extract[[Player]:[Player]],0),MATCH(FPL_Combined[[#Headers],[Gameweek 26]],FPL_Fixtures_Extract[#Headers],0)))-4),Team_Key[[Full Name]:[Full Name]],0))&amp;RIGHT(INDEX(FPL_Fixtures_Extract[],MATCH($A196,FPL_Fixtures_Extract[[Player]:[Player]],0),MATCH(FPL_Combined[[#Headers],[Gameweek 26]],FPL_Fixtures_Extract[#Headers],0)),3))</f>
        <v>TOT(H) 1-0</v>
      </c>
      <c r="AB196" t="str">
        <f ca="1">IF(RIGHT(FPL_Combined[[#Headers],[Gameweek 27]],2)&lt;$B$622,INDEX(FPL_Results_Extract[Gameweek 02],MATCH($A196,FPL_Results_Extract[[Player]:[Player]],0)),INDEX(Team_Key[[Abbreviation]:[Abbreviation]],MATCH(LEFT(INDEX(FPL_Fixtures_Extract[],MATCH($A196,FPL_Fixtures_Extract[[Player]:[Player]],0),MATCH(FPL_Combined[[#Headers],[Gameweek 27]],FPL_Fixtures_Extract[#Headers],0)),LEN(INDEX(FPL_Fixtures_Extract[],MATCH($A196,FPL_Fixtures_Extract[[Player]:[Player]],0),MATCH(FPL_Combined[[#Headers],[Gameweek 27]],FPL_Fixtures_Extract[#Headers],0)))-4),Team_Key[[Full Name]:[Full Name]],0))&amp;RIGHT(INDEX(FPL_Fixtures_Extract[],MATCH($A196,FPL_Fixtures_Extract[[Player]:[Player]],0),MATCH(FPL_Combined[[#Headers],[Gameweek 27]],FPL_Fixtures_Extract[#Headers],0)),3))</f>
        <v>AVL(A) 1-0</v>
      </c>
      <c r="AC196" t="str">
        <f ca="1">IF(RIGHT(FPL_Combined[[#Headers],[Gameweek 28]],2)&lt;$B$622,INDEX(FPL_Results_Extract[Gameweek 03],MATCH($A196,FPL_Results_Extract[[Player]:[Player]],0)),INDEX(Team_Key[[Abbreviation]:[Abbreviation]],MATCH(LEFT(INDEX(FPL_Fixtures_Extract[],MATCH($A196,FPL_Fixtures_Extract[[Player]:[Player]],0),MATCH(FPL_Combined[[#Headers],[Gameweek 28]],FPL_Fixtures_Extract[#Headers],0)),LEN(INDEX(FPL_Fixtures_Extract[],MATCH($A196,FPL_Fixtures_Extract[[Player]:[Player]],0),MATCH(FPL_Combined[[#Headers],[Gameweek 28]],FPL_Fixtures_Extract[#Headers],0)))-4),Team_Key[[Full Name]:[Full Name]],0))&amp;RIGHT(INDEX(FPL_Fixtures_Extract[],MATCH($A196,FPL_Fixtures_Extract[[Player]:[Player]],0),MATCH(FPL_Combined[[#Headers],[Gameweek 28]],FPL_Fixtures_Extract[#Headers],0)),3))</f>
        <v>NEW(H) 0-0</v>
      </c>
      <c r="AD196" t="str">
        <f ca="1">IF(RIGHT(FPL_Combined[[#Headers],[Gameweek 29]],2)&lt;$B$622,INDEX(FPL_Results_Extract[Gameweek 04],MATCH($A196,FPL_Results_Extract[[Player]:[Player]],0)),INDEX(Team_Key[[Abbreviation]:[Abbreviation]],MATCH(LEFT(INDEX(FPL_Fixtures_Extract[],MATCH($A196,FPL_Fixtures_Extract[[Player]:[Player]],0),MATCH(FPL_Combined[[#Headers],[Gameweek 29]],FPL_Fixtures_Extract[#Headers],0)),LEN(INDEX(FPL_Fixtures_Extract[],MATCH($A196,FPL_Fixtures_Extract[[Player]:[Player]],0),MATCH(FPL_Combined[[#Headers],[Gameweek 29]],FPL_Fixtures_Extract[#Headers],0)))-4),Team_Key[[Full Name]:[Full Name]],0))&amp;RIGHT(INDEX(FPL_Fixtures_Extract[],MATCH($A196,FPL_Fixtures_Extract[[Player]:[Player]],0),MATCH(FPL_Combined[[#Headers],[Gameweek 29]],FPL_Fixtures_Extract[#Headers],0)),3))</f>
        <v>WBA(A)</v>
      </c>
      <c r="AE196" t="e">
        <f ca="1">IF(RIGHT(FPL_Combined[[#Headers],[Gameweek 30]],2)&lt;$B$622,INDEX(FPL_Results_Extract[Gameweek 05],MATCH($A196,FPL_Results_Extract[[Player]:[Player]],0)),INDEX(Team_Key[[Abbreviation]:[Abbreviation]],MATCH(LEFT(INDEX(FPL_Fixtures_Extract[],MATCH($A196,FPL_Fixtures_Extract[[Player]:[Player]],0),MATCH(FPL_Combined[[#Headers],[Gameweek 30]],FPL_Fixtures_Extract[#Headers],0)),LEN(INDEX(FPL_Fixtures_Extract[],MATCH($A196,FPL_Fixtures_Extract[[Player]:[Player]],0),MATCH(FPL_Combined[[#Headers],[Gameweek 30]],FPL_Fixtures_Extract[#Headers],0)))-4),Team_Key[[Full Name]:[Full Name]],0))&amp;RIGHT(INDEX(FPL_Fixtures_Extract[],MATCH($A196,FPL_Fixtures_Extract[[Player]:[Player]],0),MATCH(FPL_Combined[[#Headers],[Gameweek 30]],FPL_Fixtures_Extract[#Headers],0)),3))</f>
        <v>#VALUE!</v>
      </c>
      <c r="AF196" t="str">
        <f ca="1">IF(RIGHT(FPL_Combined[[#Headers],[Gameweek 31]],2)&lt;$B$622,INDEX(FPL_Results_Extract[Gameweek 06],MATCH($A196,FPL_Results_Extract[[Player]:[Player]],0)),INDEX(Team_Key[[Abbreviation]:[Abbreviation]],MATCH(LEFT(INDEX(FPL_Fixtures_Extract[],MATCH($A196,FPL_Fixtures_Extract[[Player]:[Player]],0),MATCH(FPL_Combined[[#Headers],[Gameweek 31]],FPL_Fixtures_Extract[#Headers],0)),LEN(INDEX(FPL_Fixtures_Extract[],MATCH($A196,FPL_Fixtures_Extract[[Player]:[Player]],0),MATCH(FPL_Combined[[#Headers],[Gameweek 31]],FPL_Fixtures_Extract[#Headers],0)))-4),Team_Key[[Full Name]:[Full Name]],0))&amp;RIGHT(INDEX(FPL_Fixtures_Extract[],MATCH($A196,FPL_Fixtures_Extract[[Player]:[Player]],0),MATCH(FPL_Combined[[#Headers],[Gameweek 31]],FPL_Fixtures_Extract[#Headers],0)),3))</f>
        <v>MCI(A)</v>
      </c>
      <c r="AG196" t="str">
        <f ca="1">IF(RIGHT(FPL_Combined[[#Headers],[Gameweek 32]],2)&lt;$B$622,INDEX(FPL_Results_Extract[Gameweek 07],MATCH($A196,FPL_Results_Extract[[Player]:[Player]],0)),INDEX(Team_Key[[Abbreviation]:[Abbreviation]],MATCH(LEFT(INDEX(FPL_Fixtures_Extract[],MATCH($A196,FPL_Fixtures_Extract[[Player]:[Player]],0),MATCH(FPL_Combined[[#Headers],[Gameweek 32]],FPL_Fixtures_Extract[#Headers],0)),LEN(INDEX(FPL_Fixtures_Extract[],MATCH($A196,FPL_Fixtures_Extract[[Player]:[Player]],0),MATCH(FPL_Combined[[#Headers],[Gameweek 32]],FPL_Fixtures_Extract[#Headers],0)))-4),Team_Key[[Full Name]:[Full Name]],0))&amp;RIGHT(INDEX(FPL_Fixtures_Extract[],MATCH($A196,FPL_Fixtures_Extract[[Player]:[Player]],0),MATCH(FPL_Combined[[#Headers],[Gameweek 32]],FPL_Fixtures_Extract[#Headers],0)),3))</f>
        <v>EVE(H)</v>
      </c>
      <c r="AH196" t="str">
        <f ca="1">IF(RIGHT(FPL_Combined[[#Headers],[Gameweek 33]],2)&lt;$B$622,INDEX(FPL_Results_Extract[Gameweek 08],MATCH($A196,FPL_Results_Extract[[Player]:[Player]],0)),INDEX(Team_Key[[Abbreviation]:[Abbreviation]],MATCH(LEFT(INDEX(FPL_Fixtures_Extract[],MATCH($A196,FPL_Fixtures_Extract[[Player]:[Player]],0),MATCH(FPL_Combined[[#Headers],[Gameweek 33]],FPL_Fixtures_Extract[#Headers],0)),LEN(INDEX(FPL_Fixtures_Extract[],MATCH($A196,FPL_Fixtures_Extract[[Player]:[Player]],0),MATCH(FPL_Combined[[#Headers],[Gameweek 33]],FPL_Fixtures_Extract[#Headers],0)))-4),Team_Key[[Full Name]:[Full Name]],0))&amp;RIGHT(INDEX(FPL_Fixtures_Extract[],MATCH($A196,FPL_Fixtures_Extract[[Player]:[Player]],0),MATCH(FPL_Combined[[#Headers],[Gameweek 33]],FPL_Fixtures_Extract[#Headers],0)),3))</f>
        <v>TOT(A)</v>
      </c>
      <c r="AI196" t="str">
        <f ca="1">IF(RIGHT(FPL_Combined[[#Headers],[Gameweek 34]],2)&lt;$B$622,INDEX(FPL_Results_Extract[Gameweek 09],MATCH($A196,FPL_Results_Extract[[Player]:[Player]],0)),INDEX(Team_Key[[Abbreviation]:[Abbreviation]],MATCH(LEFT(INDEX(FPL_Fixtures_Extract[],MATCH($A196,FPL_Fixtures_Extract[[Player]:[Player]],0),MATCH(FPL_Combined[[#Headers],[Gameweek 34]],FPL_Fixtures_Extract[#Headers],0)),LEN(INDEX(FPL_Fixtures_Extract[],MATCH($A196,FPL_Fixtures_Extract[[Player]:[Player]],0),MATCH(FPL_Combined[[#Headers],[Gameweek 34]],FPL_Fixtures_Extract[#Headers],0)))-4),Team_Key[[Full Name]:[Full Name]],0))&amp;RIGHT(INDEX(FPL_Fixtures_Extract[],MATCH($A196,FPL_Fixtures_Extract[[Player]:[Player]],0),MATCH(FPL_Combined[[#Headers],[Gameweek 34]],FPL_Fixtures_Extract[#Headers],0)),3))</f>
        <v>AVL(H)</v>
      </c>
      <c r="AJ196" t="e">
        <f ca="1">IF(RIGHT(FPL_Combined[[#Headers],[Gameweek 35]],2)&lt;$B$622,INDEX(FPL_Results_Extract[Gameweek 10],MATCH($A196,FPL_Results_Extract[[Player]:[Player]],0)),INDEX(Team_Key[[Abbreviation]:[Abbreviation]],MATCH(LEFT(INDEX(FPL_Fixtures_Extract[],MATCH($A196,FPL_Fixtures_Extract[[Player]:[Player]],0),MATCH(FPL_Combined[[#Headers],[Gameweek 35]],FPL_Fixtures_Extract[#Headers],0)),LEN(INDEX(FPL_Fixtures_Extract[],MATCH($A196,FPL_Fixtures_Extract[[Player]:[Player]],0),MATCH(FPL_Combined[[#Headers],[Gameweek 35]],FPL_Fixtures_Extract[#Headers],0)))-4),Team_Key[[Full Name]:[Full Name]],0))&amp;RIGHT(INDEX(FPL_Fixtures_Extract[],MATCH($A196,FPL_Fixtures_Extract[[Player]:[Player]],0),MATCH(FPL_Combined[[#Headers],[Gameweek 35]],FPL_Fixtures_Extract[#Headers],0)),3))</f>
        <v>#VALUE!</v>
      </c>
      <c r="AK196" t="str">
        <f ca="1">IF(RIGHT(FPL_Combined[[#Headers],[Gameweek 36]],2)&lt;$B$622,INDEX(FPL_Results_Extract[Gameweek 11],MATCH($A196,FPL_Results_Extract[[Player]:[Player]],0)),INDEX(Team_Key[[Abbreviation]:[Abbreviation]],MATCH(LEFT(INDEX(FPL_Fixtures_Extract[],MATCH($A196,FPL_Fixtures_Extract[[Player]:[Player]],0),MATCH(FPL_Combined[[#Headers],[Gameweek 36]],FPL_Fixtures_Extract[#Headers],0)),LEN(INDEX(FPL_Fixtures_Extract[],MATCH($A196,FPL_Fixtures_Extract[[Player]:[Player]],0),MATCH(FPL_Combined[[#Headers],[Gameweek 36]],FPL_Fixtures_Extract[#Headers],0)))-4),Team_Key[[Full Name]:[Full Name]],0))&amp;RIGHT(INDEX(FPL_Fixtures_Extract[],MATCH($A196,FPL_Fixtures_Extract[[Player]:[Player]],0),MATCH(FPL_Combined[[#Headers],[Gameweek 36]],FPL_Fixtures_Extract[#Headers],0)),3))</f>
        <v>LEI(H)</v>
      </c>
      <c r="AL196" t="str">
        <f ca="1">IF(RIGHT(FPL_Combined[[#Headers],[Gameweek 37]],2)&lt;$B$622,INDEX(FPL_Results_Extract[Gameweek 12],MATCH($A196,FPL_Results_Extract[[Player]:[Player]],0)),INDEX(Team_Key[[Abbreviation]:[Abbreviation]],MATCH(LEFT(INDEX(FPL_Fixtures_Extract[],MATCH($A196,FPL_Fixtures_Extract[[Player]:[Player]],0),MATCH(FPL_Combined[[#Headers],[Gameweek 37]],FPL_Fixtures_Extract[#Headers],0)),LEN(INDEX(FPL_Fixtures_Extract[],MATCH($A196,FPL_Fixtures_Extract[[Player]:[Player]],0),MATCH(FPL_Combined[[#Headers],[Gameweek 37]],FPL_Fixtures_Extract[#Headers],0)))-4),Team_Key[[Full Name]:[Full Name]],0))&amp;RIGHT(INDEX(FPL_Fixtures_Extract[],MATCH($A196,FPL_Fixtures_Extract[[Player]:[Player]],0),MATCH(FPL_Combined[[#Headers],[Gameweek 37]],FPL_Fixtures_Extract[#Headers],0)),3))</f>
        <v>NOR(A)</v>
      </c>
      <c r="AM196" t="str">
        <f ca="1">IF(RIGHT(FPL_Combined[[#Headers],[Gameweek 38]],2)&lt;$B$622,INDEX(FPL_Results_Extract[Gameweek 13],MATCH($A196,FPL_Results_Extract[[Player]:[Player]],0)),INDEX(Team_Key[[Abbreviation]:[Abbreviation]],MATCH(LEFT(INDEX(FPL_Fixtures_Extract[],MATCH($A196,FPL_Fixtures_Extract[[Player]:[Player]],0),MATCH(FPL_Combined[[#Headers],[Gameweek 38]],FPL_Fixtures_Extract[#Headers],0)),LEN(INDEX(FPL_Fixtures_Extract[],MATCH($A196,FPL_Fixtures_Extract[[Player]:[Player]],0),MATCH(FPL_Combined[[#Headers],[Gameweek 38]],FPL_Fixtures_Extract[#Headers],0)))-4),Team_Key[[Full Name]:[Full Name]],0))&amp;RIGHT(INDEX(FPL_Fixtures_Extract[],MATCH($A196,FPL_Fixtures_Extract[[Player]:[Player]],0),MATCH(FPL_Combined[[#Headers],[Gameweek 38]],FPL_Fixtures_Extract[#Headers],0)),3))</f>
        <v>BOU(H)</v>
      </c>
    </row>
    <row r="197" spans="1:39" x14ac:dyDescent="0.45">
      <c r="A197" t="s">
        <v>180</v>
      </c>
      <c r="B197" t="str">
        <f ca="1">IF(RIGHT(FPL_Combined[[#Headers],[Gameweek 01]],2)&lt;$B$622,INDEX(FPL_Results_Extract[Gameweek 01],MATCH($A197,FPL_Results_Extract[[Player]:[Player]],0)),INDEX(Team_Key[[Abbreviation]:[Abbreviation]],MATCH(LEFT(INDEX(FPL_Fixtures_Extract[],MATCH($A197,FPL_Fixtures_Extract[[Player]:[Player]],0),MATCH(FPL_Combined[[#Headers],[Gameweek 01]],FPL_Fixtures_Extract[#Headers],0)),LEN(INDEX(FPL_Fixtures_Extract[],MATCH($A197,FPL_Fixtures_Extract[[Player]:[Player]],0),MATCH(FPL_Combined[[#Headers],[Gameweek 01]],FPL_Fixtures_Extract[#Headers],0)))-4),Team_Key[[Full Name]:[Full Name]],0))&amp;RIGHT(INDEX(FPL_Fixtures_Extract[],MATCH($A197,FPL_Fixtures_Extract[[Player]:[Player]],0),MATCH(FPL_Combined[[#Headers],[Gameweek 01]],FPL_Fixtures_Extract[#Headers],0)),3))</f>
        <v>CHE(A) 2-2</v>
      </c>
      <c r="C197" t="str">
        <f ca="1">IF(RIGHT(FPL_Combined[[#Headers],[Gameweek 02]],2)&lt;$B$622,INDEX(FPL_Results_Extract[Gameweek 02],MATCH($A197,FPL_Results_Extract[[Player]:[Player]],0)),INDEX(Team_Key[[Abbreviation]:[Abbreviation]],MATCH(LEFT(INDEX(FPL_Fixtures_Extract[],MATCH($A197,FPL_Fixtures_Extract[[Player]:[Player]],0),MATCH(FPL_Combined[[#Headers],[Gameweek 02]],FPL_Fixtures_Extract[#Headers],0)),LEN(INDEX(FPL_Fixtures_Extract[],MATCH($A197,FPL_Fixtures_Extract[[Player]:[Player]],0),MATCH(FPL_Combined[[#Headers],[Gameweek 02]],FPL_Fixtures_Extract[#Headers],0)))-4),Team_Key[[Full Name]:[Full Name]],0))&amp;RIGHT(INDEX(FPL_Fixtures_Extract[],MATCH($A197,FPL_Fixtures_Extract[[Player]:[Player]],0),MATCH(FPL_Combined[[#Headers],[Gameweek 02]],FPL_Fixtures_Extract[#Headers],0)),3))</f>
        <v>NEW(H) 2-0</v>
      </c>
      <c r="D197" t="str">
        <f ca="1">IF(RIGHT(FPL_Combined[[#Headers],[Gameweek 03]],2)&lt;$B$622,INDEX(FPL_Results_Extract[Gameweek 03],MATCH($A197,FPL_Results_Extract[[Player]:[Player]],0)),INDEX(Team_Key[[Abbreviation]:[Abbreviation]],MATCH(LEFT(INDEX(FPL_Fixtures_Extract[],MATCH($A197,FPL_Fixtures_Extract[[Player]:[Player]],0),MATCH(FPL_Combined[[#Headers],[Gameweek 03]],FPL_Fixtures_Extract[#Headers],0)),LEN(INDEX(FPL_Fixtures_Extract[],MATCH($A197,FPL_Fixtures_Extract[[Player]:[Player]],0),MATCH(FPL_Combined[[#Headers],[Gameweek 03]],FPL_Fixtures_Extract[#Headers],0)))-4),Team_Key[[Full Name]:[Full Name]],0))&amp;RIGHT(INDEX(FPL_Fixtures_Extract[],MATCH($A197,FPL_Fixtures_Extract[[Player]:[Player]],0),MATCH(FPL_Combined[[#Headers],[Gameweek 03]],FPL_Fixtures_Extract[#Headers],0)),3))</f>
        <v>SUN(A) 1-1</v>
      </c>
      <c r="E197" t="str">
        <f ca="1">IF(RIGHT(FPL_Combined[[#Headers],[Gameweek 04]],2)&lt;$B$622,INDEX(FPL_Results_Extract[Gameweek 04],MATCH($A197,FPL_Results_Extract[[Player]:[Player]],0)),INDEX(Team_Key[[Abbreviation]:[Abbreviation]],MATCH(LEFT(INDEX(FPL_Fixtures_Extract[],MATCH($A197,FPL_Fixtures_Extract[[Player]:[Player]],0),MATCH(FPL_Combined[[#Headers],[Gameweek 04]],FPL_Fixtures_Extract[#Headers],0)),LEN(INDEX(FPL_Fixtures_Extract[],MATCH($A197,FPL_Fixtures_Extract[[Player]:[Player]],0),MATCH(FPL_Combined[[#Headers],[Gameweek 04]],FPL_Fixtures_Extract[#Headers],0)))-4),Team_Key[[Full Name]:[Full Name]],0))&amp;RIGHT(INDEX(FPL_Fixtures_Extract[],MATCH($A197,FPL_Fixtures_Extract[[Player]:[Player]],0),MATCH(FPL_Combined[[#Headers],[Gameweek 04]],FPL_Fixtures_Extract[#Headers],0)),3))</f>
        <v>MUN(H) 2-1</v>
      </c>
      <c r="F197" t="str">
        <f ca="1">IF(RIGHT(FPL_Combined[[#Headers],[Gameweek 05]],2)&lt;$B$622,INDEX(FPL_Results_Extract[Gameweek 05],MATCH($A197,FPL_Results_Extract[[Player]:[Player]],0)),INDEX(Team_Key[[Abbreviation]:[Abbreviation]],MATCH(LEFT(INDEX(FPL_Fixtures_Extract[],MATCH($A197,FPL_Fixtures_Extract[[Player]:[Player]],0),MATCH(FPL_Combined[[#Headers],[Gameweek 05]],FPL_Fixtures_Extract[#Headers],0)),LEN(INDEX(FPL_Fixtures_Extract[],MATCH($A197,FPL_Fixtures_Extract[[Player]:[Player]],0),MATCH(FPL_Combined[[#Headers],[Gameweek 05]],FPL_Fixtures_Extract[#Headers],0)))-4),Team_Key[[Full Name]:[Full Name]],0))&amp;RIGHT(INDEX(FPL_Fixtures_Extract[],MATCH($A197,FPL_Fixtures_Extract[[Player]:[Player]],0),MATCH(FPL_Combined[[#Headers],[Gameweek 05]],FPL_Fixtures_Extract[#Headers],0)),3))</f>
        <v>WAT(A) 0-1</v>
      </c>
      <c r="G197" t="str">
        <f ca="1">IF(RIGHT(FPL_Combined[[#Headers],[Gameweek 06]],2)&lt;$B$622,INDEX(FPL_Results_Extract[Gameweek 06],MATCH($A197,FPL_Results_Extract[[Player]:[Player]],0)),INDEX(Team_Key[[Abbreviation]:[Abbreviation]],MATCH(LEFT(INDEX(FPL_Fixtures_Extract[],MATCH($A197,FPL_Fixtures_Extract[[Player]:[Player]],0),MATCH(FPL_Combined[[#Headers],[Gameweek 06]],FPL_Fixtures_Extract[#Headers],0)),LEN(INDEX(FPL_Fixtures_Extract[],MATCH($A197,FPL_Fixtures_Extract[[Player]:[Player]],0),MATCH(FPL_Combined[[#Headers],[Gameweek 06]],FPL_Fixtures_Extract[#Headers],0)))-4),Team_Key[[Full Name]:[Full Name]],0))&amp;RIGHT(INDEX(FPL_Fixtures_Extract[],MATCH($A197,FPL_Fixtures_Extract[[Player]:[Player]],0),MATCH(FPL_Combined[[#Headers],[Gameweek 06]],FPL_Fixtures_Extract[#Headers],0)),3))</f>
        <v>EVE(H) 0-0</v>
      </c>
      <c r="H197" t="str">
        <f ca="1">IF(RIGHT(FPL_Combined[[#Headers],[Gameweek 07]],2)&lt;$B$622,INDEX(FPL_Results_Extract[Gameweek 07],MATCH($A197,FPL_Results_Extract[[Player]:[Player]],0)),INDEX(Team_Key[[Abbreviation]:[Abbreviation]],MATCH(LEFT(INDEX(FPL_Fixtures_Extract[],MATCH($A197,FPL_Fixtures_Extract[[Player]:[Player]],0),MATCH(FPL_Combined[[#Headers],[Gameweek 07]],FPL_Fixtures_Extract[#Headers],0)),LEN(INDEX(FPL_Fixtures_Extract[],MATCH($A197,FPL_Fixtures_Extract[[Player]:[Player]],0),MATCH(FPL_Combined[[#Headers],[Gameweek 07]],FPL_Fixtures_Extract[#Headers],0)))-4),Team_Key[[Full Name]:[Full Name]],0))&amp;RIGHT(INDEX(FPL_Fixtures_Extract[],MATCH($A197,FPL_Fixtures_Extract[[Player]:[Player]],0),MATCH(FPL_Combined[[#Headers],[Gameweek 07]],FPL_Fixtures_Extract[#Headers],0)),3))</f>
        <v>SOU(A) 1-3</v>
      </c>
      <c r="I197" t="str">
        <f ca="1">IF(RIGHT(FPL_Combined[[#Headers],[Gameweek 08]],2)&lt;$B$622,INDEX(FPL_Results_Extract[Gameweek 08],MATCH($A197,FPL_Results_Extract[[Player]:[Player]],0)),INDEX(Team_Key[[Abbreviation]:[Abbreviation]],MATCH(LEFT(INDEX(FPL_Fixtures_Extract[],MATCH($A197,FPL_Fixtures_Extract[[Player]:[Player]],0),MATCH(FPL_Combined[[#Headers],[Gameweek 08]],FPL_Fixtures_Extract[#Headers],0)),LEN(INDEX(FPL_Fixtures_Extract[],MATCH($A197,FPL_Fixtures_Extract[[Player]:[Player]],0),MATCH(FPL_Combined[[#Headers],[Gameweek 08]],FPL_Fixtures_Extract[#Headers],0)))-4),Team_Key[[Full Name]:[Full Name]],0))&amp;RIGHT(INDEX(FPL_Fixtures_Extract[],MATCH($A197,FPL_Fixtures_Extract[[Player]:[Player]],0),MATCH(FPL_Combined[[#Headers],[Gameweek 08]],FPL_Fixtures_Extract[#Headers],0)),3))</f>
        <v>TOT(H) 2-2</v>
      </c>
      <c r="J197" t="str">
        <f ca="1">IF(RIGHT(FPL_Combined[[#Headers],[Gameweek 09]],2)&lt;$B$622,INDEX(FPL_Results_Extract[Gameweek 09],MATCH($A197,FPL_Results_Extract[[Player]:[Player]],0)),INDEX(Team_Key[[Abbreviation]:[Abbreviation]],MATCH(LEFT(INDEX(FPL_Fixtures_Extract[],MATCH($A197,FPL_Fixtures_Extract[[Player]:[Player]],0),MATCH(FPL_Combined[[#Headers],[Gameweek 09]],FPL_Fixtures_Extract[#Headers],0)),LEN(INDEX(FPL_Fixtures_Extract[],MATCH($A197,FPL_Fixtures_Extract[[Player]:[Player]],0),MATCH(FPL_Combined[[#Headers],[Gameweek 09]],FPL_Fixtures_Extract[#Headers],0)))-4),Team_Key[[Full Name]:[Full Name]],0))&amp;RIGHT(INDEX(FPL_Fixtures_Extract[],MATCH($A197,FPL_Fixtures_Extract[[Player]:[Player]],0),MATCH(FPL_Combined[[#Headers],[Gameweek 09]],FPL_Fixtures_Extract[#Headers],0)),3))</f>
        <v>STK(H) 0-1</v>
      </c>
      <c r="K197" t="str">
        <f ca="1">IF(RIGHT(FPL_Combined[[#Headers],[Gameweek 10]],2)&lt;$B$622,INDEX(FPL_Results_Extract[Gameweek 10],MATCH($A197,FPL_Results_Extract[[Player]:[Player]],0)),INDEX(Team_Key[[Abbreviation]:[Abbreviation]],MATCH(LEFT(INDEX(FPL_Fixtures_Extract[],MATCH($A197,FPL_Fixtures_Extract[[Player]:[Player]],0),MATCH(FPL_Combined[[#Headers],[Gameweek 10]],FPL_Fixtures_Extract[#Headers],0)),LEN(INDEX(FPL_Fixtures_Extract[],MATCH($A197,FPL_Fixtures_Extract[[Player]:[Player]],0),MATCH(FPL_Combined[[#Headers],[Gameweek 10]],FPL_Fixtures_Extract[#Headers],0)))-4),Team_Key[[Full Name]:[Full Name]],0))&amp;RIGHT(INDEX(FPL_Fixtures_Extract[],MATCH($A197,FPL_Fixtures_Extract[[Player]:[Player]],0),MATCH(FPL_Combined[[#Headers],[Gameweek 10]],FPL_Fixtures_Extract[#Headers],0)),3))</f>
        <v>AVL(A) 2-1</v>
      </c>
      <c r="L197" t="str">
        <f ca="1">IF(RIGHT(FPL_Combined[[#Headers],[Gameweek 11]],2)&lt;$B$622,INDEX(FPL_Results_Extract[Gameweek 11],MATCH($A197,FPL_Results_Extract[[Player]:[Player]],0)),INDEX(Team_Key[[Abbreviation]:[Abbreviation]],MATCH(LEFT(INDEX(FPL_Fixtures_Extract[],MATCH($A197,FPL_Fixtures_Extract[[Player]:[Player]],0),MATCH(FPL_Combined[[#Headers],[Gameweek 11]],FPL_Fixtures_Extract[#Headers],0)),LEN(INDEX(FPL_Fixtures_Extract[],MATCH($A197,FPL_Fixtures_Extract[[Player]:[Player]],0),MATCH(FPL_Combined[[#Headers],[Gameweek 11]],FPL_Fixtures_Extract[#Headers],0)))-4),Team_Key[[Full Name]:[Full Name]],0))&amp;RIGHT(INDEX(FPL_Fixtures_Extract[],MATCH($A197,FPL_Fixtures_Extract[[Player]:[Player]],0),MATCH(FPL_Combined[[#Headers],[Gameweek 11]],FPL_Fixtures_Extract[#Headers],0)),3))</f>
        <v>ARS(H) 0-3</v>
      </c>
      <c r="M197" t="str">
        <f ca="1">IF(RIGHT(FPL_Combined[[#Headers],[Gameweek 12]],2)&lt;$B$622,INDEX(FPL_Results_Extract[Gameweek 12],MATCH($A197,FPL_Results_Extract[[Player]:[Player]],0)),INDEX(Team_Key[[Abbreviation]:[Abbreviation]],MATCH(LEFT(INDEX(FPL_Fixtures_Extract[],MATCH($A197,FPL_Fixtures_Extract[[Player]:[Player]],0),MATCH(FPL_Combined[[#Headers],[Gameweek 12]],FPL_Fixtures_Extract[#Headers],0)),LEN(INDEX(FPL_Fixtures_Extract[],MATCH($A197,FPL_Fixtures_Extract[[Player]:[Player]],0),MATCH(FPL_Combined[[#Headers],[Gameweek 12]],FPL_Fixtures_Extract[#Headers],0)))-4),Team_Key[[Full Name]:[Full Name]],0))&amp;RIGHT(INDEX(FPL_Fixtures_Extract[],MATCH($A197,FPL_Fixtures_Extract[[Player]:[Player]],0),MATCH(FPL_Combined[[#Headers],[Gameweek 12]],FPL_Fixtures_Extract[#Headers],0)),3))</f>
        <v>NOR(A) 0-1</v>
      </c>
      <c r="N197" t="str">
        <f ca="1">IF(RIGHT(FPL_Combined[[#Headers],[Gameweek 13]],2)&lt;$B$622,INDEX(FPL_Results_Extract[Gameweek 13],MATCH($A197,FPL_Results_Extract[[Player]:[Player]],0)),INDEX(Team_Key[[Abbreviation]:[Abbreviation]],MATCH(LEFT(INDEX(FPL_Fixtures_Extract[],MATCH($A197,FPL_Fixtures_Extract[[Player]:[Player]],0),MATCH(FPL_Combined[[#Headers],[Gameweek 13]],FPL_Fixtures_Extract[#Headers],0)),LEN(INDEX(FPL_Fixtures_Extract[],MATCH($A197,FPL_Fixtures_Extract[[Player]:[Player]],0),MATCH(FPL_Combined[[#Headers],[Gameweek 13]],FPL_Fixtures_Extract[#Headers],0)))-4),Team_Key[[Full Name]:[Full Name]],0))&amp;RIGHT(INDEX(FPL_Fixtures_Extract[],MATCH($A197,FPL_Fixtures_Extract[[Player]:[Player]],0),MATCH(FPL_Combined[[#Headers],[Gameweek 13]],FPL_Fixtures_Extract[#Headers],0)),3))</f>
        <v>BOU(H) 2-2</v>
      </c>
      <c r="O197" t="str">
        <f ca="1">IF(RIGHT(FPL_Combined[[#Headers],[Gameweek 14]],2)&lt;$B$622,INDEX(FPL_Results_Extract[Gameweek 14],MATCH($A197,FPL_Results_Extract[[Player]:[Player]],0)),INDEX(Team_Key[[Abbreviation]:[Abbreviation]],MATCH(LEFT(INDEX(FPL_Fixtures_Extract[],MATCH($A197,FPL_Fixtures_Extract[[Player]:[Player]],0),MATCH(FPL_Combined[[#Headers],[Gameweek 14]],FPL_Fixtures_Extract[#Headers],0)),LEN(INDEX(FPL_Fixtures_Extract[],MATCH($A197,FPL_Fixtures_Extract[[Player]:[Player]],0),MATCH(FPL_Combined[[#Headers],[Gameweek 14]],FPL_Fixtures_Extract[#Headers],0)))-4),Team_Key[[Full Name]:[Full Name]],0))&amp;RIGHT(INDEX(FPL_Fixtures_Extract[],MATCH($A197,FPL_Fixtures_Extract[[Player]:[Player]],0),MATCH(FPL_Combined[[#Headers],[Gameweek 14]],FPL_Fixtures_Extract[#Headers],0)),3))</f>
        <v>LIV(A) 0-1</v>
      </c>
      <c r="P197" t="str">
        <f ca="1">IF(RIGHT(FPL_Combined[[#Headers],[Gameweek 15]],2)&lt;$B$622,INDEX(FPL_Results_Extract[Gameweek 15],MATCH($A197,FPL_Results_Extract[[Player]:[Player]],0)),INDEX(Team_Key[[Abbreviation]:[Abbreviation]],MATCH(LEFT(INDEX(FPL_Fixtures_Extract[],MATCH($A197,FPL_Fixtures_Extract[[Player]:[Player]],0),MATCH(FPL_Combined[[#Headers],[Gameweek 15]],FPL_Fixtures_Extract[#Headers],0)),LEN(INDEX(FPL_Fixtures_Extract[],MATCH($A197,FPL_Fixtures_Extract[[Player]:[Player]],0),MATCH(FPL_Combined[[#Headers],[Gameweek 15]],FPL_Fixtures_Extract[#Headers],0)))-4),Team_Key[[Full Name]:[Full Name]],0))&amp;RIGHT(INDEX(FPL_Fixtures_Extract[],MATCH($A197,FPL_Fixtures_Extract[[Player]:[Player]],0),MATCH(FPL_Combined[[#Headers],[Gameweek 15]],FPL_Fixtures_Extract[#Headers],0)),3))</f>
        <v>LEI(H) 0-3</v>
      </c>
      <c r="Q197" t="str">
        <f ca="1">IF(RIGHT(FPL_Combined[[#Headers],[Gameweek 16]],2)&lt;$B$622,INDEX(FPL_Results_Extract[Gameweek 16],MATCH($A197,FPL_Results_Extract[[Player]:[Player]],0)),INDEX(Team_Key[[Abbreviation]:[Abbreviation]],MATCH(LEFT(INDEX(FPL_Fixtures_Extract[],MATCH($A197,FPL_Fixtures_Extract[[Player]:[Player]],0),MATCH(FPL_Combined[[#Headers],[Gameweek 16]],FPL_Fixtures_Extract[#Headers],0)),LEN(INDEX(FPL_Fixtures_Extract[],MATCH($A197,FPL_Fixtures_Extract[[Player]:[Player]],0),MATCH(FPL_Combined[[#Headers],[Gameweek 16]],FPL_Fixtures_Extract[#Headers],0)))-4),Team_Key[[Full Name]:[Full Name]],0))&amp;RIGHT(INDEX(FPL_Fixtures_Extract[],MATCH($A197,FPL_Fixtures_Extract[[Player]:[Player]],0),MATCH(FPL_Combined[[#Headers],[Gameweek 16]],FPL_Fixtures_Extract[#Headers],0)),3))</f>
        <v>MCI(A) 1-2</v>
      </c>
      <c r="R197" t="str">
        <f ca="1">IF(RIGHT(FPL_Combined[[#Headers],[Gameweek 17]],2)&lt;$B$622,INDEX(FPL_Results_Extract[Gameweek 17],MATCH($A197,FPL_Results_Extract[[Player]:[Player]],0)),INDEX(Team_Key[[Abbreviation]:[Abbreviation]],MATCH(LEFT(INDEX(FPL_Fixtures_Extract[],MATCH($A197,FPL_Fixtures_Extract[[Player]:[Player]],0),MATCH(FPL_Combined[[#Headers],[Gameweek 17]],FPL_Fixtures_Extract[#Headers],0)),LEN(INDEX(FPL_Fixtures_Extract[],MATCH($A197,FPL_Fixtures_Extract[[Player]:[Player]],0),MATCH(FPL_Combined[[#Headers],[Gameweek 17]],FPL_Fixtures_Extract[#Headers],0)))-4),Team_Key[[Full Name]:[Full Name]],0))&amp;RIGHT(INDEX(FPL_Fixtures_Extract[],MATCH($A197,FPL_Fixtures_Extract[[Player]:[Player]],0),MATCH(FPL_Combined[[#Headers],[Gameweek 17]],FPL_Fixtures_Extract[#Headers],0)),3))</f>
        <v>WHU(H) 0-0</v>
      </c>
      <c r="S197" t="str">
        <f ca="1">IF(RIGHT(FPL_Combined[[#Headers],[Gameweek 18]],2)&lt;$B$622,INDEX(FPL_Results_Extract[Gameweek 18],MATCH($A197,FPL_Results_Extract[[Player]:[Player]],0)),INDEX(Team_Key[[Abbreviation]:[Abbreviation]],MATCH(LEFT(INDEX(FPL_Fixtures_Extract[],MATCH($A197,FPL_Fixtures_Extract[[Player]:[Player]],0),MATCH(FPL_Combined[[#Headers],[Gameweek 18]],FPL_Fixtures_Extract[#Headers],0)),LEN(INDEX(FPL_Fixtures_Extract[],MATCH($A197,FPL_Fixtures_Extract[[Player]:[Player]],0),MATCH(FPL_Combined[[#Headers],[Gameweek 18]],FPL_Fixtures_Extract[#Headers],0)))-4),Team_Key[[Full Name]:[Full Name]],0))&amp;RIGHT(INDEX(FPL_Fixtures_Extract[],MATCH($A197,FPL_Fixtures_Extract[[Player]:[Player]],0),MATCH(FPL_Combined[[#Headers],[Gameweek 18]],FPL_Fixtures_Extract[#Headers],0)),3))</f>
        <v>WBA(H) 1-0</v>
      </c>
      <c r="T197" t="str">
        <f ca="1">IF(RIGHT(FPL_Combined[[#Headers],[Gameweek 19]],2)&lt;$B$622,INDEX(FPL_Results_Extract[Gameweek 19],MATCH($A197,FPL_Results_Extract[[Player]:[Player]],0)),INDEX(Team_Key[[Abbreviation]:[Abbreviation]],MATCH(LEFT(INDEX(FPL_Fixtures_Extract[],MATCH($A197,FPL_Fixtures_Extract[[Player]:[Player]],0),MATCH(FPL_Combined[[#Headers],[Gameweek 19]],FPL_Fixtures_Extract[#Headers],0)),LEN(INDEX(FPL_Fixtures_Extract[],MATCH($A197,FPL_Fixtures_Extract[[Player]:[Player]],0),MATCH(FPL_Combined[[#Headers],[Gameweek 19]],FPL_Fixtures_Extract[#Headers],0)))-4),Team_Key[[Full Name]:[Full Name]],0))&amp;RIGHT(INDEX(FPL_Fixtures_Extract[],MATCH($A197,FPL_Fixtures_Extract[[Player]:[Player]],0),MATCH(FPL_Combined[[#Headers],[Gameweek 19]],FPL_Fixtures_Extract[#Headers],0)),3))</f>
        <v>CRY(A) 0-0</v>
      </c>
      <c r="U197" t="str">
        <f ca="1">IF(RIGHT(FPL_Combined[[#Headers],[Gameweek 20]],2)&lt;$B$622,INDEX(FPL_Results_Extract[Gameweek 20],MATCH($A197,FPL_Results_Extract[[Player]:[Player]],0)),INDEX(Team_Key[[Abbreviation]:[Abbreviation]],MATCH(LEFT(INDEX(FPL_Fixtures_Extract[],MATCH($A197,FPL_Fixtures_Extract[[Player]:[Player]],0),MATCH(FPL_Combined[[#Headers],[Gameweek 20]],FPL_Fixtures_Extract[#Headers],0)),LEN(INDEX(FPL_Fixtures_Extract[],MATCH($A197,FPL_Fixtures_Extract[[Player]:[Player]],0),MATCH(FPL_Combined[[#Headers],[Gameweek 20]],FPL_Fixtures_Extract[#Headers],0)))-4),Team_Key[[Full Name]:[Full Name]],0))&amp;RIGHT(INDEX(FPL_Fixtures_Extract[],MATCH($A197,FPL_Fixtures_Extract[[Player]:[Player]],0),MATCH(FPL_Combined[[#Headers],[Gameweek 20]],FPL_Fixtures_Extract[#Headers],0)),3))</f>
        <v>MUN(A) 1-2</v>
      </c>
      <c r="V197" t="str">
        <f ca="1">IF(RIGHT(FPL_Combined[[#Headers],[Gameweek 21]],2)&lt;$B$622,INDEX(FPL_Results_Extract[Gameweek 21],MATCH($A197,FPL_Results_Extract[[Player]:[Player]],0)),INDEX(Team_Key[[Abbreviation]:[Abbreviation]],MATCH(LEFT(INDEX(FPL_Fixtures_Extract[],MATCH($A197,FPL_Fixtures_Extract[[Player]:[Player]],0),MATCH(FPL_Combined[[#Headers],[Gameweek 21]],FPL_Fixtures_Extract[#Headers],0)),LEN(INDEX(FPL_Fixtures_Extract[],MATCH($A197,FPL_Fixtures_Extract[[Player]:[Player]],0),MATCH(FPL_Combined[[#Headers],[Gameweek 21]],FPL_Fixtures_Extract[#Headers],0)))-4),Team_Key[[Full Name]:[Full Name]],0))&amp;RIGHT(INDEX(FPL_Fixtures_Extract[],MATCH($A197,FPL_Fixtures_Extract[[Player]:[Player]],0),MATCH(FPL_Combined[[#Headers],[Gameweek 21]],FPL_Fixtures_Extract[#Headers],0)),3))</f>
        <v>SUN(H) 2-4</v>
      </c>
      <c r="W197" t="str">
        <f ca="1">IF(RIGHT(FPL_Combined[[#Headers],[Gameweek 22]],2)&lt;$B$622,INDEX(FPL_Results_Extract[Gameweek 22],MATCH($A197,FPL_Results_Extract[[Player]:[Player]],0)),INDEX(Team_Key[[Abbreviation]:[Abbreviation]],MATCH(LEFT(INDEX(FPL_Fixtures_Extract[],MATCH($A197,FPL_Fixtures_Extract[[Player]:[Player]],0),MATCH(FPL_Combined[[#Headers],[Gameweek 22]],FPL_Fixtures_Extract[#Headers],0)),LEN(INDEX(FPL_Fixtures_Extract[],MATCH($A197,FPL_Fixtures_Extract[[Player]:[Player]],0),MATCH(FPL_Combined[[#Headers],[Gameweek 22]],FPL_Fixtures_Extract[#Headers],0)))-4),Team_Key[[Full Name]:[Full Name]],0))&amp;RIGHT(INDEX(FPL_Fixtures_Extract[],MATCH($A197,FPL_Fixtures_Extract[[Player]:[Player]],0),MATCH(FPL_Combined[[#Headers],[Gameweek 22]],FPL_Fixtures_Extract[#Headers],0)),3))</f>
        <v>WAT(H) 1-0</v>
      </c>
      <c r="X197" t="str">
        <f ca="1">IF(RIGHT(FPL_Combined[[#Headers],[Gameweek 23]],2)&lt;$B$622,INDEX(FPL_Results_Extract[Gameweek 23],MATCH($A197,FPL_Results_Extract[[Player]:[Player]],0)),INDEX(Team_Key[[Abbreviation]:[Abbreviation]],MATCH(LEFT(INDEX(FPL_Fixtures_Extract[],MATCH($A197,FPL_Fixtures_Extract[[Player]:[Player]],0),MATCH(FPL_Combined[[#Headers],[Gameweek 23]],FPL_Fixtures_Extract[#Headers],0)),LEN(INDEX(FPL_Fixtures_Extract[],MATCH($A197,FPL_Fixtures_Extract[[Player]:[Player]],0),MATCH(FPL_Combined[[#Headers],[Gameweek 23]],FPL_Fixtures_Extract[#Headers],0)))-4),Team_Key[[Full Name]:[Full Name]],0))&amp;RIGHT(INDEX(FPL_Fixtures_Extract[],MATCH($A197,FPL_Fixtures_Extract[[Player]:[Player]],0),MATCH(FPL_Combined[[#Headers],[Gameweek 23]],FPL_Fixtures_Extract[#Headers],0)),3))</f>
        <v>EVE(A) 2-1</v>
      </c>
      <c r="Y197" t="str">
        <f ca="1">IF(RIGHT(FPL_Combined[[#Headers],[Gameweek 24]],2)&lt;$B$622,INDEX(FPL_Results_Extract[Team],MATCH($A197,FPL_Results_Extract[[Player]:[Player]],0)),INDEX(Team_Key[[Abbreviation]:[Abbreviation]],MATCH(LEFT(INDEX(FPL_Fixtures_Extract[],MATCH($A197,FPL_Fixtures_Extract[[Player]:[Player]],0),MATCH(FPL_Combined[[#Headers],[Gameweek 24]],FPL_Fixtures_Extract[#Headers],0)),LEN(INDEX(FPL_Fixtures_Extract[],MATCH($A197,FPL_Fixtures_Extract[[Player]:[Player]],0),MATCH(FPL_Combined[[#Headers],[Gameweek 24]],FPL_Fixtures_Extract[#Headers],0)))-4),Team_Key[[Full Name]:[Full Name]],0))&amp;RIGHT(INDEX(FPL_Fixtures_Extract[],MATCH($A197,FPL_Fixtures_Extract[[Player]:[Player]],0),MATCH(FPL_Combined[[#Headers],[Gameweek 24]],FPL_Fixtures_Extract[#Headers],0)),3))</f>
        <v>SWA</v>
      </c>
      <c r="Z197" t="str">
        <f ca="1">IF(RIGHT(FPL_Combined[[#Headers],[Gameweek 25]],2)&lt;$B$622,INDEX(FPL_Results_Extract[Player],MATCH($A197,FPL_Results_Extract[[Player]:[Player]],0)),INDEX(Team_Key[[Abbreviation]:[Abbreviation]],MATCH(LEFT(INDEX(FPL_Fixtures_Extract[],MATCH($A197,FPL_Fixtures_Extract[[Player]:[Player]],0),MATCH(FPL_Combined[[#Headers],[Gameweek 25]],FPL_Fixtures_Extract[#Headers],0)),LEN(INDEX(FPL_Fixtures_Extract[],MATCH($A197,FPL_Fixtures_Extract[[Player]:[Player]],0),MATCH(FPL_Combined[[#Headers],[Gameweek 25]],FPL_Fixtures_Extract[#Headers],0)))-4),Team_Key[[Full Name]:[Full Name]],0))&amp;RIGHT(INDEX(FPL_Fixtures_Extract[],MATCH($A197,FPL_Fixtures_Extract[[Player]:[Player]],0),MATCH(FPL_Combined[[#Headers],[Gameweek 25]],FPL_Fixtures_Extract[#Headers],0)),3))</f>
        <v>Fernández</v>
      </c>
      <c r="AA197" t="str">
        <f ca="1">IF(RIGHT(FPL_Combined[[#Headers],[Gameweek 26]],2)&lt;$B$622,INDEX(FPL_Results_Extract[Gameweek 01],MATCH($A197,FPL_Results_Extract[[Player]:[Player]],0)),INDEX(Team_Key[[Abbreviation]:[Abbreviation]],MATCH(LEFT(INDEX(FPL_Fixtures_Extract[],MATCH($A197,FPL_Fixtures_Extract[[Player]:[Player]],0),MATCH(FPL_Combined[[#Headers],[Gameweek 26]],FPL_Fixtures_Extract[#Headers],0)),LEN(INDEX(FPL_Fixtures_Extract[],MATCH($A197,FPL_Fixtures_Extract[[Player]:[Player]],0),MATCH(FPL_Combined[[#Headers],[Gameweek 26]],FPL_Fixtures_Extract[#Headers],0)))-4),Team_Key[[Full Name]:[Full Name]],0))&amp;RIGHT(INDEX(FPL_Fixtures_Extract[],MATCH($A197,FPL_Fixtures_Extract[[Player]:[Player]],0),MATCH(FPL_Combined[[#Headers],[Gameweek 26]],FPL_Fixtures_Extract[#Headers],0)),3))</f>
        <v>CHE(A) 2-2</v>
      </c>
      <c r="AB197" t="str">
        <f ca="1">IF(RIGHT(FPL_Combined[[#Headers],[Gameweek 27]],2)&lt;$B$622,INDEX(FPL_Results_Extract[Gameweek 02],MATCH($A197,FPL_Results_Extract[[Player]:[Player]],0)),INDEX(Team_Key[[Abbreviation]:[Abbreviation]],MATCH(LEFT(INDEX(FPL_Fixtures_Extract[],MATCH($A197,FPL_Fixtures_Extract[[Player]:[Player]],0),MATCH(FPL_Combined[[#Headers],[Gameweek 27]],FPL_Fixtures_Extract[#Headers],0)),LEN(INDEX(FPL_Fixtures_Extract[],MATCH($A197,FPL_Fixtures_Extract[[Player]:[Player]],0),MATCH(FPL_Combined[[#Headers],[Gameweek 27]],FPL_Fixtures_Extract[#Headers],0)))-4),Team_Key[[Full Name]:[Full Name]],0))&amp;RIGHT(INDEX(FPL_Fixtures_Extract[],MATCH($A197,FPL_Fixtures_Extract[[Player]:[Player]],0),MATCH(FPL_Combined[[#Headers],[Gameweek 27]],FPL_Fixtures_Extract[#Headers],0)),3))</f>
        <v>NEW(H) 2-0</v>
      </c>
      <c r="AC197" t="str">
        <f ca="1">IF(RIGHT(FPL_Combined[[#Headers],[Gameweek 28]],2)&lt;$B$622,INDEX(FPL_Results_Extract[Gameweek 03],MATCH($A197,FPL_Results_Extract[[Player]:[Player]],0)),INDEX(Team_Key[[Abbreviation]:[Abbreviation]],MATCH(LEFT(INDEX(FPL_Fixtures_Extract[],MATCH($A197,FPL_Fixtures_Extract[[Player]:[Player]],0),MATCH(FPL_Combined[[#Headers],[Gameweek 28]],FPL_Fixtures_Extract[#Headers],0)),LEN(INDEX(FPL_Fixtures_Extract[],MATCH($A197,FPL_Fixtures_Extract[[Player]:[Player]],0),MATCH(FPL_Combined[[#Headers],[Gameweek 28]],FPL_Fixtures_Extract[#Headers],0)))-4),Team_Key[[Full Name]:[Full Name]],0))&amp;RIGHT(INDEX(FPL_Fixtures_Extract[],MATCH($A197,FPL_Fixtures_Extract[[Player]:[Player]],0),MATCH(FPL_Combined[[#Headers],[Gameweek 28]],FPL_Fixtures_Extract[#Headers],0)),3))</f>
        <v>SUN(A) 1-1</v>
      </c>
      <c r="AD197" t="str">
        <f ca="1">IF(RIGHT(FPL_Combined[[#Headers],[Gameweek 29]],2)&lt;$B$622,INDEX(FPL_Results_Extract[Gameweek 04],MATCH($A197,FPL_Results_Extract[[Player]:[Player]],0)),INDEX(Team_Key[[Abbreviation]:[Abbreviation]],MATCH(LEFT(INDEX(FPL_Fixtures_Extract[],MATCH($A197,FPL_Fixtures_Extract[[Player]:[Player]],0),MATCH(FPL_Combined[[#Headers],[Gameweek 29]],FPL_Fixtures_Extract[#Headers],0)),LEN(INDEX(FPL_Fixtures_Extract[],MATCH($A197,FPL_Fixtures_Extract[[Player]:[Player]],0),MATCH(FPL_Combined[[#Headers],[Gameweek 29]],FPL_Fixtures_Extract[#Headers],0)))-4),Team_Key[[Full Name]:[Full Name]],0))&amp;RIGHT(INDEX(FPL_Fixtures_Extract[],MATCH($A197,FPL_Fixtures_Extract[[Player]:[Player]],0),MATCH(FPL_Combined[[#Headers],[Gameweek 29]],FPL_Fixtures_Extract[#Headers],0)),3))</f>
        <v>NOR(H)</v>
      </c>
      <c r="AE197" t="str">
        <f ca="1">IF(RIGHT(FPL_Combined[[#Headers],[Gameweek 30]],2)&lt;$B$622,INDEX(FPL_Results_Extract[Gameweek 05],MATCH($A197,FPL_Results_Extract[[Player]:[Player]],0)),INDEX(Team_Key[[Abbreviation]:[Abbreviation]],MATCH(LEFT(INDEX(FPL_Fixtures_Extract[],MATCH($A197,FPL_Fixtures_Extract[[Player]:[Player]],0),MATCH(FPL_Combined[[#Headers],[Gameweek 30]],FPL_Fixtures_Extract[#Headers],0)),LEN(INDEX(FPL_Fixtures_Extract[],MATCH($A197,FPL_Fixtures_Extract[[Player]:[Player]],0),MATCH(FPL_Combined[[#Headers],[Gameweek 30]],FPL_Fixtures_Extract[#Headers],0)))-4),Team_Key[[Full Name]:[Full Name]],0))&amp;RIGHT(INDEX(FPL_Fixtures_Extract[],MATCH($A197,FPL_Fixtures_Extract[[Player]:[Player]],0),MATCH(FPL_Combined[[#Headers],[Gameweek 30]],FPL_Fixtures_Extract[#Headers],0)),3))</f>
        <v>BOU(A)</v>
      </c>
      <c r="AF197" t="str">
        <f ca="1">IF(RIGHT(FPL_Combined[[#Headers],[Gameweek 31]],2)&lt;$B$622,INDEX(FPL_Results_Extract[Gameweek 06],MATCH($A197,FPL_Results_Extract[[Player]:[Player]],0)),INDEX(Team_Key[[Abbreviation]:[Abbreviation]],MATCH(LEFT(INDEX(FPL_Fixtures_Extract[],MATCH($A197,FPL_Fixtures_Extract[[Player]:[Player]],0),MATCH(FPL_Combined[[#Headers],[Gameweek 31]],FPL_Fixtures_Extract[#Headers],0)),LEN(INDEX(FPL_Fixtures_Extract[],MATCH($A197,FPL_Fixtures_Extract[[Player]:[Player]],0),MATCH(FPL_Combined[[#Headers],[Gameweek 31]],FPL_Fixtures_Extract[#Headers],0)))-4),Team_Key[[Full Name]:[Full Name]],0))&amp;RIGHT(INDEX(FPL_Fixtures_Extract[],MATCH($A197,FPL_Fixtures_Extract[[Player]:[Player]],0),MATCH(FPL_Combined[[#Headers],[Gameweek 31]],FPL_Fixtures_Extract[#Headers],0)),3))</f>
        <v>AVL(H)</v>
      </c>
      <c r="AG197" t="str">
        <f ca="1">IF(RIGHT(FPL_Combined[[#Headers],[Gameweek 32]],2)&lt;$B$622,INDEX(FPL_Results_Extract[Gameweek 07],MATCH($A197,FPL_Results_Extract[[Player]:[Player]],0)),INDEX(Team_Key[[Abbreviation]:[Abbreviation]],MATCH(LEFT(INDEX(FPL_Fixtures_Extract[],MATCH($A197,FPL_Fixtures_Extract[[Player]:[Player]],0),MATCH(FPL_Combined[[#Headers],[Gameweek 32]],FPL_Fixtures_Extract[#Headers],0)),LEN(INDEX(FPL_Fixtures_Extract[],MATCH($A197,FPL_Fixtures_Extract[[Player]:[Player]],0),MATCH(FPL_Combined[[#Headers],[Gameweek 32]],FPL_Fixtures_Extract[#Headers],0)))-4),Team_Key[[Full Name]:[Full Name]],0))&amp;RIGHT(INDEX(FPL_Fixtures_Extract[],MATCH($A197,FPL_Fixtures_Extract[[Player]:[Player]],0),MATCH(FPL_Combined[[#Headers],[Gameweek 32]],FPL_Fixtures_Extract[#Headers],0)),3))</f>
        <v>STK(A)</v>
      </c>
      <c r="AH197" t="str">
        <f ca="1">IF(RIGHT(FPL_Combined[[#Headers],[Gameweek 33]],2)&lt;$B$622,INDEX(FPL_Results_Extract[Gameweek 08],MATCH($A197,FPL_Results_Extract[[Player]:[Player]],0)),INDEX(Team_Key[[Abbreviation]:[Abbreviation]],MATCH(LEFT(INDEX(FPL_Fixtures_Extract[],MATCH($A197,FPL_Fixtures_Extract[[Player]:[Player]],0),MATCH(FPL_Combined[[#Headers],[Gameweek 33]],FPL_Fixtures_Extract[#Headers],0)),LEN(INDEX(FPL_Fixtures_Extract[],MATCH($A197,FPL_Fixtures_Extract[[Player]:[Player]],0),MATCH(FPL_Combined[[#Headers],[Gameweek 33]],FPL_Fixtures_Extract[#Headers],0)))-4),Team_Key[[Full Name]:[Full Name]],0))&amp;RIGHT(INDEX(FPL_Fixtures_Extract[],MATCH($A197,FPL_Fixtures_Extract[[Player]:[Player]],0),MATCH(FPL_Combined[[#Headers],[Gameweek 33]],FPL_Fixtures_Extract[#Headers],0)),3))</f>
        <v>CHE(H)</v>
      </c>
      <c r="AI197" t="str">
        <f ca="1">IF(RIGHT(FPL_Combined[[#Headers],[Gameweek 34]],2)&lt;$B$622,INDEX(FPL_Results_Extract[Gameweek 09],MATCH($A197,FPL_Results_Extract[[Player]:[Player]],0)),INDEX(Team_Key[[Abbreviation]:[Abbreviation]],MATCH(LEFT(INDEX(FPL_Fixtures_Extract[],MATCH($A197,FPL_Fixtures_Extract[[Player]:[Player]],0),MATCH(FPL_Combined[[#Headers],[Gameweek 34]],FPL_Fixtures_Extract[#Headers],0)),LEN(INDEX(FPL_Fixtures_Extract[],MATCH($A197,FPL_Fixtures_Extract[[Player]:[Player]],0),MATCH(FPL_Combined[[#Headers],[Gameweek 34]],FPL_Fixtures_Extract[#Headers],0)))-4),Team_Key[[Full Name]:[Full Name]],0))&amp;RIGHT(INDEX(FPL_Fixtures_Extract[],MATCH($A197,FPL_Fixtures_Extract[[Player]:[Player]],0),MATCH(FPL_Combined[[#Headers],[Gameweek 34]],FPL_Fixtures_Extract[#Headers],0)),3))</f>
        <v>NEW(A)</v>
      </c>
      <c r="AJ197" t="str">
        <f ca="1">IF(RIGHT(FPL_Combined[[#Headers],[Gameweek 35]],2)&lt;$B$622,INDEX(FPL_Results_Extract[Gameweek 10],MATCH($A197,FPL_Results_Extract[[Player]:[Player]],0)),INDEX(Team_Key[[Abbreviation]:[Abbreviation]],MATCH(LEFT(INDEX(FPL_Fixtures_Extract[],MATCH($A197,FPL_Fixtures_Extract[[Player]:[Player]],0),MATCH(FPL_Combined[[#Headers],[Gameweek 35]],FPL_Fixtures_Extract[#Headers],0)),LEN(INDEX(FPL_Fixtures_Extract[],MATCH($A197,FPL_Fixtures_Extract[[Player]:[Player]],0),MATCH(FPL_Combined[[#Headers],[Gameweek 35]],FPL_Fixtures_Extract[#Headers],0)))-4),Team_Key[[Full Name]:[Full Name]],0))&amp;RIGHT(INDEX(FPL_Fixtures_Extract[],MATCH($A197,FPL_Fixtures_Extract[[Player]:[Player]],0),MATCH(FPL_Combined[[#Headers],[Gameweek 35]],FPL_Fixtures_Extract[#Headers],0)),3))</f>
        <v>LEI(A)</v>
      </c>
      <c r="AK197" t="str">
        <f ca="1">IF(RIGHT(FPL_Combined[[#Headers],[Gameweek 36]],2)&lt;$B$622,INDEX(FPL_Results_Extract[Gameweek 11],MATCH($A197,FPL_Results_Extract[[Player]:[Player]],0)),INDEX(Team_Key[[Abbreviation]:[Abbreviation]],MATCH(LEFT(INDEX(FPL_Fixtures_Extract[],MATCH($A197,FPL_Fixtures_Extract[[Player]:[Player]],0),MATCH(FPL_Combined[[#Headers],[Gameweek 36]],FPL_Fixtures_Extract[#Headers],0)),LEN(INDEX(FPL_Fixtures_Extract[],MATCH($A197,FPL_Fixtures_Extract[[Player]:[Player]],0),MATCH(FPL_Combined[[#Headers],[Gameweek 36]],FPL_Fixtures_Extract[#Headers],0)))-4),Team_Key[[Full Name]:[Full Name]],0))&amp;RIGHT(INDEX(FPL_Fixtures_Extract[],MATCH($A197,FPL_Fixtures_Extract[[Player]:[Player]],0),MATCH(FPL_Combined[[#Headers],[Gameweek 36]],FPL_Fixtures_Extract[#Headers],0)),3))</f>
        <v>LIV(H)</v>
      </c>
      <c r="AL197" t="str">
        <f ca="1">IF(RIGHT(FPL_Combined[[#Headers],[Gameweek 37]],2)&lt;$B$622,INDEX(FPL_Results_Extract[Gameweek 12],MATCH($A197,FPL_Results_Extract[[Player]:[Player]],0)),INDEX(Team_Key[[Abbreviation]:[Abbreviation]],MATCH(LEFT(INDEX(FPL_Fixtures_Extract[],MATCH($A197,FPL_Fixtures_Extract[[Player]:[Player]],0),MATCH(FPL_Combined[[#Headers],[Gameweek 37]],FPL_Fixtures_Extract[#Headers],0)),LEN(INDEX(FPL_Fixtures_Extract[],MATCH($A197,FPL_Fixtures_Extract[[Player]:[Player]],0),MATCH(FPL_Combined[[#Headers],[Gameweek 37]],FPL_Fixtures_Extract[#Headers],0)))-4),Team_Key[[Full Name]:[Full Name]],0))&amp;RIGHT(INDEX(FPL_Fixtures_Extract[],MATCH($A197,FPL_Fixtures_Extract[[Player]:[Player]],0),MATCH(FPL_Combined[[#Headers],[Gameweek 37]],FPL_Fixtures_Extract[#Headers],0)),3))</f>
        <v>WHU(A)</v>
      </c>
      <c r="AM197" t="str">
        <f ca="1">IF(RIGHT(FPL_Combined[[#Headers],[Gameweek 38]],2)&lt;$B$622,INDEX(FPL_Results_Extract[Gameweek 13],MATCH($A197,FPL_Results_Extract[[Player]:[Player]],0)),INDEX(Team_Key[[Abbreviation]:[Abbreviation]],MATCH(LEFT(INDEX(FPL_Fixtures_Extract[],MATCH($A197,FPL_Fixtures_Extract[[Player]:[Player]],0),MATCH(FPL_Combined[[#Headers],[Gameweek 38]],FPL_Fixtures_Extract[#Headers],0)),LEN(INDEX(FPL_Fixtures_Extract[],MATCH($A197,FPL_Fixtures_Extract[[Player]:[Player]],0),MATCH(FPL_Combined[[#Headers],[Gameweek 38]],FPL_Fixtures_Extract[#Headers],0)))-4),Team_Key[[Full Name]:[Full Name]],0))&amp;RIGHT(INDEX(FPL_Fixtures_Extract[],MATCH($A197,FPL_Fixtures_Extract[[Player]:[Player]],0),MATCH(FPL_Combined[[#Headers],[Gameweek 38]],FPL_Fixtures_Extract[#Headers],0)),3))</f>
        <v>MCI(H)</v>
      </c>
    </row>
    <row r="198" spans="1:39" x14ac:dyDescent="0.45">
      <c r="A198" t="s">
        <v>413</v>
      </c>
      <c r="B198" t="str">
        <f ca="1">IF(RIGHT(FPL_Combined[[#Headers],[Gameweek 01]],2)&lt;$B$622,INDEX(FPL_Results_Extract[Gameweek 01],MATCH($A198,FPL_Results_Extract[[Player]:[Player]],0)),INDEX(Team_Key[[Abbreviation]:[Abbreviation]],MATCH(LEFT(INDEX(FPL_Fixtures_Extract[],MATCH($A198,FPL_Fixtures_Extract[[Player]:[Player]],0),MATCH(FPL_Combined[[#Headers],[Gameweek 01]],FPL_Fixtures_Extract[#Headers],0)),LEN(INDEX(FPL_Fixtures_Extract[],MATCH($A198,FPL_Fixtures_Extract[[Player]:[Player]],0),MATCH(FPL_Combined[[#Headers],[Gameweek 01]],FPL_Fixtures_Extract[#Headers],0)))-4),Team_Key[[Full Name]:[Full Name]],0))&amp;RIGHT(INDEX(FPL_Fixtures_Extract[],MATCH($A198,FPL_Fixtures_Extract[[Player]:[Player]],0),MATCH(FPL_Combined[[#Headers],[Gameweek 01]],FPL_Fixtures_Extract[#Headers],0)),3))</f>
        <v>WBA(A) 3-0</v>
      </c>
      <c r="C198" t="str">
        <f ca="1">IF(RIGHT(FPL_Combined[[#Headers],[Gameweek 02]],2)&lt;$B$622,INDEX(FPL_Results_Extract[Gameweek 02],MATCH($A198,FPL_Results_Extract[[Player]:[Player]],0)),INDEX(Team_Key[[Abbreviation]:[Abbreviation]],MATCH(LEFT(INDEX(FPL_Fixtures_Extract[],MATCH($A198,FPL_Fixtures_Extract[[Player]:[Player]],0),MATCH(FPL_Combined[[#Headers],[Gameweek 02]],FPL_Fixtures_Extract[#Headers],0)),LEN(INDEX(FPL_Fixtures_Extract[],MATCH($A198,FPL_Fixtures_Extract[[Player]:[Player]],0),MATCH(FPL_Combined[[#Headers],[Gameweek 02]],FPL_Fixtures_Extract[#Headers],0)))-4),Team_Key[[Full Name]:[Full Name]],0))&amp;RIGHT(INDEX(FPL_Fixtures_Extract[],MATCH($A198,FPL_Fixtures_Extract[[Player]:[Player]],0),MATCH(FPL_Combined[[#Headers],[Gameweek 02]],FPL_Fixtures_Extract[#Headers],0)),3))</f>
        <v>CHE(H) 3-0</v>
      </c>
      <c r="D198" t="str">
        <f ca="1">IF(RIGHT(FPL_Combined[[#Headers],[Gameweek 03]],2)&lt;$B$622,INDEX(FPL_Results_Extract[Gameweek 03],MATCH($A198,FPL_Results_Extract[[Player]:[Player]],0)),INDEX(Team_Key[[Abbreviation]:[Abbreviation]],MATCH(LEFT(INDEX(FPL_Fixtures_Extract[],MATCH($A198,FPL_Fixtures_Extract[[Player]:[Player]],0),MATCH(FPL_Combined[[#Headers],[Gameweek 03]],FPL_Fixtures_Extract[#Headers],0)),LEN(INDEX(FPL_Fixtures_Extract[],MATCH($A198,FPL_Fixtures_Extract[[Player]:[Player]],0),MATCH(FPL_Combined[[#Headers],[Gameweek 03]],FPL_Fixtures_Extract[#Headers],0)))-4),Team_Key[[Full Name]:[Full Name]],0))&amp;RIGHT(INDEX(FPL_Fixtures_Extract[],MATCH($A198,FPL_Fixtures_Extract[[Player]:[Player]],0),MATCH(FPL_Combined[[#Headers],[Gameweek 03]],FPL_Fixtures_Extract[#Headers],0)),3))</f>
        <v>EVE(A) 2-0</v>
      </c>
      <c r="E198" t="str">
        <f ca="1">IF(RIGHT(FPL_Combined[[#Headers],[Gameweek 04]],2)&lt;$B$622,INDEX(FPL_Results_Extract[Gameweek 04],MATCH($A198,FPL_Results_Extract[[Player]:[Player]],0)),INDEX(Team_Key[[Abbreviation]:[Abbreviation]],MATCH(LEFT(INDEX(FPL_Fixtures_Extract[],MATCH($A198,FPL_Fixtures_Extract[[Player]:[Player]],0),MATCH(FPL_Combined[[#Headers],[Gameweek 04]],FPL_Fixtures_Extract[#Headers],0)),LEN(INDEX(FPL_Fixtures_Extract[],MATCH($A198,FPL_Fixtures_Extract[[Player]:[Player]],0),MATCH(FPL_Combined[[#Headers],[Gameweek 04]],FPL_Fixtures_Extract[#Headers],0)))-4),Team_Key[[Full Name]:[Full Name]],0))&amp;RIGHT(INDEX(FPL_Fixtures_Extract[],MATCH($A198,FPL_Fixtures_Extract[[Player]:[Player]],0),MATCH(FPL_Combined[[#Headers],[Gameweek 04]],FPL_Fixtures_Extract[#Headers],0)),3))</f>
        <v>WAT(H) 2-0</v>
      </c>
      <c r="F198" t="str">
        <f ca="1">IF(RIGHT(FPL_Combined[[#Headers],[Gameweek 05]],2)&lt;$B$622,INDEX(FPL_Results_Extract[Gameweek 05],MATCH($A198,FPL_Results_Extract[[Player]:[Player]],0)),INDEX(Team_Key[[Abbreviation]:[Abbreviation]],MATCH(LEFT(INDEX(FPL_Fixtures_Extract[],MATCH($A198,FPL_Fixtures_Extract[[Player]:[Player]],0),MATCH(FPL_Combined[[#Headers],[Gameweek 05]],FPL_Fixtures_Extract[#Headers],0)),LEN(INDEX(FPL_Fixtures_Extract[],MATCH($A198,FPL_Fixtures_Extract[[Player]:[Player]],0),MATCH(FPL_Combined[[#Headers],[Gameweek 05]],FPL_Fixtures_Extract[#Headers],0)))-4),Team_Key[[Full Name]:[Full Name]],0))&amp;RIGHT(INDEX(FPL_Fixtures_Extract[],MATCH($A198,FPL_Fixtures_Extract[[Player]:[Player]],0),MATCH(FPL_Combined[[#Headers],[Gameweek 05]],FPL_Fixtures_Extract[#Headers],0)),3))</f>
        <v>CRY(A) 1-0</v>
      </c>
      <c r="G198" t="str">
        <f ca="1">IF(RIGHT(FPL_Combined[[#Headers],[Gameweek 06]],2)&lt;$B$622,INDEX(FPL_Results_Extract[Gameweek 06],MATCH($A198,FPL_Results_Extract[[Player]:[Player]],0)),INDEX(Team_Key[[Abbreviation]:[Abbreviation]],MATCH(LEFT(INDEX(FPL_Fixtures_Extract[],MATCH($A198,FPL_Fixtures_Extract[[Player]:[Player]],0),MATCH(FPL_Combined[[#Headers],[Gameweek 06]],FPL_Fixtures_Extract[#Headers],0)),LEN(INDEX(FPL_Fixtures_Extract[],MATCH($A198,FPL_Fixtures_Extract[[Player]:[Player]],0),MATCH(FPL_Combined[[#Headers],[Gameweek 06]],FPL_Fixtures_Extract[#Headers],0)))-4),Team_Key[[Full Name]:[Full Name]],0))&amp;RIGHT(INDEX(FPL_Fixtures_Extract[],MATCH($A198,FPL_Fixtures_Extract[[Player]:[Player]],0),MATCH(FPL_Combined[[#Headers],[Gameweek 06]],FPL_Fixtures_Extract[#Headers],0)),3))</f>
        <v>WHU(H) 1-2</v>
      </c>
      <c r="H198" t="str">
        <f ca="1">IF(RIGHT(FPL_Combined[[#Headers],[Gameweek 07]],2)&lt;$B$622,INDEX(FPL_Results_Extract[Gameweek 07],MATCH($A198,FPL_Results_Extract[[Player]:[Player]],0)),INDEX(Team_Key[[Abbreviation]:[Abbreviation]],MATCH(LEFT(INDEX(FPL_Fixtures_Extract[],MATCH($A198,FPL_Fixtures_Extract[[Player]:[Player]],0),MATCH(FPL_Combined[[#Headers],[Gameweek 07]],FPL_Fixtures_Extract[#Headers],0)),LEN(INDEX(FPL_Fixtures_Extract[],MATCH($A198,FPL_Fixtures_Extract[[Player]:[Player]],0),MATCH(FPL_Combined[[#Headers],[Gameweek 07]],FPL_Fixtures_Extract[#Headers],0)))-4),Team_Key[[Full Name]:[Full Name]],0))&amp;RIGHT(INDEX(FPL_Fixtures_Extract[],MATCH($A198,FPL_Fixtures_Extract[[Player]:[Player]],0),MATCH(FPL_Combined[[#Headers],[Gameweek 07]],FPL_Fixtures_Extract[#Headers],0)),3))</f>
        <v>TOT(A) 1-4</v>
      </c>
      <c r="I198" t="str">
        <f ca="1">IF(RIGHT(FPL_Combined[[#Headers],[Gameweek 08]],2)&lt;$B$622,INDEX(FPL_Results_Extract[Gameweek 08],MATCH($A198,FPL_Results_Extract[[Player]:[Player]],0)),INDEX(Team_Key[[Abbreviation]:[Abbreviation]],MATCH(LEFT(INDEX(FPL_Fixtures_Extract[],MATCH($A198,FPL_Fixtures_Extract[[Player]:[Player]],0),MATCH(FPL_Combined[[#Headers],[Gameweek 08]],FPL_Fixtures_Extract[#Headers],0)),LEN(INDEX(FPL_Fixtures_Extract[],MATCH($A198,FPL_Fixtures_Extract[[Player]:[Player]],0),MATCH(FPL_Combined[[#Headers],[Gameweek 08]],FPL_Fixtures_Extract[#Headers],0)))-4),Team_Key[[Full Name]:[Full Name]],0))&amp;RIGHT(INDEX(FPL_Fixtures_Extract[],MATCH($A198,FPL_Fixtures_Extract[[Player]:[Player]],0),MATCH(FPL_Combined[[#Headers],[Gameweek 08]],FPL_Fixtures_Extract[#Headers],0)),3))</f>
        <v>NEW(H) 6-1</v>
      </c>
      <c r="J198" t="str">
        <f ca="1">IF(RIGHT(FPL_Combined[[#Headers],[Gameweek 09]],2)&lt;$B$622,INDEX(FPL_Results_Extract[Gameweek 09],MATCH($A198,FPL_Results_Extract[[Player]:[Player]],0)),INDEX(Team_Key[[Abbreviation]:[Abbreviation]],MATCH(LEFT(INDEX(FPL_Fixtures_Extract[],MATCH($A198,FPL_Fixtures_Extract[[Player]:[Player]],0),MATCH(FPL_Combined[[#Headers],[Gameweek 09]],FPL_Fixtures_Extract[#Headers],0)),LEN(INDEX(FPL_Fixtures_Extract[],MATCH($A198,FPL_Fixtures_Extract[[Player]:[Player]],0),MATCH(FPL_Combined[[#Headers],[Gameweek 09]],FPL_Fixtures_Extract[#Headers],0)))-4),Team_Key[[Full Name]:[Full Name]],0))&amp;RIGHT(INDEX(FPL_Fixtures_Extract[],MATCH($A198,FPL_Fixtures_Extract[[Player]:[Player]],0),MATCH(FPL_Combined[[#Headers],[Gameweek 09]],FPL_Fixtures_Extract[#Headers],0)),3))</f>
        <v>BOU(H) 5-1</v>
      </c>
      <c r="K198" t="str">
        <f ca="1">IF(RIGHT(FPL_Combined[[#Headers],[Gameweek 10]],2)&lt;$B$622,INDEX(FPL_Results_Extract[Gameweek 10],MATCH($A198,FPL_Results_Extract[[Player]:[Player]],0)),INDEX(Team_Key[[Abbreviation]:[Abbreviation]],MATCH(LEFT(INDEX(FPL_Fixtures_Extract[],MATCH($A198,FPL_Fixtures_Extract[[Player]:[Player]],0),MATCH(FPL_Combined[[#Headers],[Gameweek 10]],FPL_Fixtures_Extract[#Headers],0)),LEN(INDEX(FPL_Fixtures_Extract[],MATCH($A198,FPL_Fixtures_Extract[[Player]:[Player]],0),MATCH(FPL_Combined[[#Headers],[Gameweek 10]],FPL_Fixtures_Extract[#Headers],0)))-4),Team_Key[[Full Name]:[Full Name]],0))&amp;RIGHT(INDEX(FPL_Fixtures_Extract[],MATCH($A198,FPL_Fixtures_Extract[[Player]:[Player]],0),MATCH(FPL_Combined[[#Headers],[Gameweek 10]],FPL_Fixtures_Extract[#Headers],0)),3))</f>
        <v>MUN(A) 0-0</v>
      </c>
      <c r="L198" t="str">
        <f ca="1">IF(RIGHT(FPL_Combined[[#Headers],[Gameweek 11]],2)&lt;$B$622,INDEX(FPL_Results_Extract[Gameweek 11],MATCH($A198,FPL_Results_Extract[[Player]:[Player]],0)),INDEX(Team_Key[[Abbreviation]:[Abbreviation]],MATCH(LEFT(INDEX(FPL_Fixtures_Extract[],MATCH($A198,FPL_Fixtures_Extract[[Player]:[Player]],0),MATCH(FPL_Combined[[#Headers],[Gameweek 11]],FPL_Fixtures_Extract[#Headers],0)),LEN(INDEX(FPL_Fixtures_Extract[],MATCH($A198,FPL_Fixtures_Extract[[Player]:[Player]],0),MATCH(FPL_Combined[[#Headers],[Gameweek 11]],FPL_Fixtures_Extract[#Headers],0)))-4),Team_Key[[Full Name]:[Full Name]],0))&amp;RIGHT(INDEX(FPL_Fixtures_Extract[],MATCH($A198,FPL_Fixtures_Extract[[Player]:[Player]],0),MATCH(FPL_Combined[[#Headers],[Gameweek 11]],FPL_Fixtures_Extract[#Headers],0)),3))</f>
        <v>NOR(H) 2-1</v>
      </c>
      <c r="M198" t="str">
        <f ca="1">IF(RIGHT(FPL_Combined[[#Headers],[Gameweek 12]],2)&lt;$B$622,INDEX(FPL_Results_Extract[Gameweek 12],MATCH($A198,FPL_Results_Extract[[Player]:[Player]],0)),INDEX(Team_Key[[Abbreviation]:[Abbreviation]],MATCH(LEFT(INDEX(FPL_Fixtures_Extract[],MATCH($A198,FPL_Fixtures_Extract[[Player]:[Player]],0),MATCH(FPL_Combined[[#Headers],[Gameweek 12]],FPL_Fixtures_Extract[#Headers],0)),LEN(INDEX(FPL_Fixtures_Extract[],MATCH($A198,FPL_Fixtures_Extract[[Player]:[Player]],0),MATCH(FPL_Combined[[#Headers],[Gameweek 12]],FPL_Fixtures_Extract[#Headers],0)))-4),Team_Key[[Full Name]:[Full Name]],0))&amp;RIGHT(INDEX(FPL_Fixtures_Extract[],MATCH($A198,FPL_Fixtures_Extract[[Player]:[Player]],0),MATCH(FPL_Combined[[#Headers],[Gameweek 12]],FPL_Fixtures_Extract[#Headers],0)),3))</f>
        <v>AVL(A) 0-0</v>
      </c>
      <c r="N198" t="str">
        <f ca="1">IF(RIGHT(FPL_Combined[[#Headers],[Gameweek 13]],2)&lt;$B$622,INDEX(FPL_Results_Extract[Gameweek 13],MATCH($A198,FPL_Results_Extract[[Player]:[Player]],0)),INDEX(Team_Key[[Abbreviation]:[Abbreviation]],MATCH(LEFT(INDEX(FPL_Fixtures_Extract[],MATCH($A198,FPL_Fixtures_Extract[[Player]:[Player]],0),MATCH(FPL_Combined[[#Headers],[Gameweek 13]],FPL_Fixtures_Extract[#Headers],0)),LEN(INDEX(FPL_Fixtures_Extract[],MATCH($A198,FPL_Fixtures_Extract[[Player]:[Player]],0),MATCH(FPL_Combined[[#Headers],[Gameweek 13]],FPL_Fixtures_Extract[#Headers],0)))-4),Team_Key[[Full Name]:[Full Name]],0))&amp;RIGHT(INDEX(FPL_Fixtures_Extract[],MATCH($A198,FPL_Fixtures_Extract[[Player]:[Player]],0),MATCH(FPL_Combined[[#Headers],[Gameweek 13]],FPL_Fixtures_Extract[#Headers],0)),3))</f>
        <v>LIV(H) 1-4</v>
      </c>
      <c r="O198" t="str">
        <f ca="1">IF(RIGHT(FPL_Combined[[#Headers],[Gameweek 14]],2)&lt;$B$622,INDEX(FPL_Results_Extract[Gameweek 14],MATCH($A198,FPL_Results_Extract[[Player]:[Player]],0)),INDEX(Team_Key[[Abbreviation]:[Abbreviation]],MATCH(LEFT(INDEX(FPL_Fixtures_Extract[],MATCH($A198,FPL_Fixtures_Extract[[Player]:[Player]],0),MATCH(FPL_Combined[[#Headers],[Gameweek 14]],FPL_Fixtures_Extract[#Headers],0)),LEN(INDEX(FPL_Fixtures_Extract[],MATCH($A198,FPL_Fixtures_Extract[[Player]:[Player]],0),MATCH(FPL_Combined[[#Headers],[Gameweek 14]],FPL_Fixtures_Extract[#Headers],0)))-4),Team_Key[[Full Name]:[Full Name]],0))&amp;RIGHT(INDEX(FPL_Fixtures_Extract[],MATCH($A198,FPL_Fixtures_Extract[[Player]:[Player]],0),MATCH(FPL_Combined[[#Headers],[Gameweek 14]],FPL_Fixtures_Extract[#Headers],0)),3))</f>
        <v>SOU(H) 3-1</v>
      </c>
      <c r="P198" t="str">
        <f ca="1">IF(RIGHT(FPL_Combined[[#Headers],[Gameweek 15]],2)&lt;$B$622,INDEX(FPL_Results_Extract[Gameweek 15],MATCH($A198,FPL_Results_Extract[[Player]:[Player]],0)),INDEX(Team_Key[[Abbreviation]:[Abbreviation]],MATCH(LEFT(INDEX(FPL_Fixtures_Extract[],MATCH($A198,FPL_Fixtures_Extract[[Player]:[Player]],0),MATCH(FPL_Combined[[#Headers],[Gameweek 15]],FPL_Fixtures_Extract[#Headers],0)),LEN(INDEX(FPL_Fixtures_Extract[],MATCH($A198,FPL_Fixtures_Extract[[Player]:[Player]],0),MATCH(FPL_Combined[[#Headers],[Gameweek 15]],FPL_Fixtures_Extract[#Headers],0)))-4),Team_Key[[Full Name]:[Full Name]],0))&amp;RIGHT(INDEX(FPL_Fixtures_Extract[],MATCH($A198,FPL_Fixtures_Extract[[Player]:[Player]],0),MATCH(FPL_Combined[[#Headers],[Gameweek 15]],FPL_Fixtures_Extract[#Headers],0)),3))</f>
        <v>STK(A) 0-2</v>
      </c>
      <c r="Q198" t="str">
        <f ca="1">IF(RIGHT(FPL_Combined[[#Headers],[Gameweek 16]],2)&lt;$B$622,INDEX(FPL_Results_Extract[Gameweek 16],MATCH($A198,FPL_Results_Extract[[Player]:[Player]],0)),INDEX(Team_Key[[Abbreviation]:[Abbreviation]],MATCH(LEFT(INDEX(FPL_Fixtures_Extract[],MATCH($A198,FPL_Fixtures_Extract[[Player]:[Player]],0),MATCH(FPL_Combined[[#Headers],[Gameweek 16]],FPL_Fixtures_Extract[#Headers],0)),LEN(INDEX(FPL_Fixtures_Extract[],MATCH($A198,FPL_Fixtures_Extract[[Player]:[Player]],0),MATCH(FPL_Combined[[#Headers],[Gameweek 16]],FPL_Fixtures_Extract[#Headers],0)))-4),Team_Key[[Full Name]:[Full Name]],0))&amp;RIGHT(INDEX(FPL_Fixtures_Extract[],MATCH($A198,FPL_Fixtures_Extract[[Player]:[Player]],0),MATCH(FPL_Combined[[#Headers],[Gameweek 16]],FPL_Fixtures_Extract[#Headers],0)),3))</f>
        <v>SWA(H) 2-1</v>
      </c>
      <c r="R198" t="str">
        <f ca="1">IF(RIGHT(FPL_Combined[[#Headers],[Gameweek 17]],2)&lt;$B$622,INDEX(FPL_Results_Extract[Gameweek 17],MATCH($A198,FPL_Results_Extract[[Player]:[Player]],0)),INDEX(Team_Key[[Abbreviation]:[Abbreviation]],MATCH(LEFT(INDEX(FPL_Fixtures_Extract[],MATCH($A198,FPL_Fixtures_Extract[[Player]:[Player]],0),MATCH(FPL_Combined[[#Headers],[Gameweek 17]],FPL_Fixtures_Extract[#Headers],0)),LEN(INDEX(FPL_Fixtures_Extract[],MATCH($A198,FPL_Fixtures_Extract[[Player]:[Player]],0),MATCH(FPL_Combined[[#Headers],[Gameweek 17]],FPL_Fixtures_Extract[#Headers],0)))-4),Team_Key[[Full Name]:[Full Name]],0))&amp;RIGHT(INDEX(FPL_Fixtures_Extract[],MATCH($A198,FPL_Fixtures_Extract[[Player]:[Player]],0),MATCH(FPL_Combined[[#Headers],[Gameweek 17]],FPL_Fixtures_Extract[#Headers],0)),3))</f>
        <v>ARS(A) 1-2</v>
      </c>
      <c r="S198" t="str">
        <f ca="1">IF(RIGHT(FPL_Combined[[#Headers],[Gameweek 18]],2)&lt;$B$622,INDEX(FPL_Results_Extract[Gameweek 18],MATCH($A198,FPL_Results_Extract[[Player]:[Player]],0)),INDEX(Team_Key[[Abbreviation]:[Abbreviation]],MATCH(LEFT(INDEX(FPL_Fixtures_Extract[],MATCH($A198,FPL_Fixtures_Extract[[Player]:[Player]],0),MATCH(FPL_Combined[[#Headers],[Gameweek 18]],FPL_Fixtures_Extract[#Headers],0)),LEN(INDEX(FPL_Fixtures_Extract[],MATCH($A198,FPL_Fixtures_Extract[[Player]:[Player]],0),MATCH(FPL_Combined[[#Headers],[Gameweek 18]],FPL_Fixtures_Extract[#Headers],0)))-4),Team_Key[[Full Name]:[Full Name]],0))&amp;RIGHT(INDEX(FPL_Fixtures_Extract[],MATCH($A198,FPL_Fixtures_Extract[[Player]:[Player]],0),MATCH(FPL_Combined[[#Headers],[Gameweek 18]],FPL_Fixtures_Extract[#Headers],0)),3))</f>
        <v>SUN(H) 4-1</v>
      </c>
      <c r="T198" t="str">
        <f ca="1">IF(RIGHT(FPL_Combined[[#Headers],[Gameweek 19]],2)&lt;$B$622,INDEX(FPL_Results_Extract[Gameweek 19],MATCH($A198,FPL_Results_Extract[[Player]:[Player]],0)),INDEX(Team_Key[[Abbreviation]:[Abbreviation]],MATCH(LEFT(INDEX(FPL_Fixtures_Extract[],MATCH($A198,FPL_Fixtures_Extract[[Player]:[Player]],0),MATCH(FPL_Combined[[#Headers],[Gameweek 19]],FPL_Fixtures_Extract[#Headers],0)),LEN(INDEX(FPL_Fixtures_Extract[],MATCH($A198,FPL_Fixtures_Extract[[Player]:[Player]],0),MATCH(FPL_Combined[[#Headers],[Gameweek 19]],FPL_Fixtures_Extract[#Headers],0)))-4),Team_Key[[Full Name]:[Full Name]],0))&amp;RIGHT(INDEX(FPL_Fixtures_Extract[],MATCH($A198,FPL_Fixtures_Extract[[Player]:[Player]],0),MATCH(FPL_Combined[[#Headers],[Gameweek 19]],FPL_Fixtures_Extract[#Headers],0)),3))</f>
        <v>LEI(A) 0-0</v>
      </c>
      <c r="U198" t="str">
        <f ca="1">IF(RIGHT(FPL_Combined[[#Headers],[Gameweek 20]],2)&lt;$B$622,INDEX(FPL_Results_Extract[Gameweek 20],MATCH($A198,FPL_Results_Extract[[Player]:[Player]],0)),INDEX(Team_Key[[Abbreviation]:[Abbreviation]],MATCH(LEFT(INDEX(FPL_Fixtures_Extract[],MATCH($A198,FPL_Fixtures_Extract[[Player]:[Player]],0),MATCH(FPL_Combined[[#Headers],[Gameweek 20]],FPL_Fixtures_Extract[#Headers],0)),LEN(INDEX(FPL_Fixtures_Extract[],MATCH($A198,FPL_Fixtures_Extract[[Player]:[Player]],0),MATCH(FPL_Combined[[#Headers],[Gameweek 20]],FPL_Fixtures_Extract[#Headers],0)))-4),Team_Key[[Full Name]:[Full Name]],0))&amp;RIGHT(INDEX(FPL_Fixtures_Extract[],MATCH($A198,FPL_Fixtures_Extract[[Player]:[Player]],0),MATCH(FPL_Combined[[#Headers],[Gameweek 20]],FPL_Fixtures_Extract[#Headers],0)),3))</f>
        <v>WAT(A) 2-1</v>
      </c>
      <c r="V198" t="str">
        <f ca="1">IF(RIGHT(FPL_Combined[[#Headers],[Gameweek 21]],2)&lt;$B$622,INDEX(FPL_Results_Extract[Gameweek 21],MATCH($A198,FPL_Results_Extract[[Player]:[Player]],0)),INDEX(Team_Key[[Abbreviation]:[Abbreviation]],MATCH(LEFT(INDEX(FPL_Fixtures_Extract[],MATCH($A198,FPL_Fixtures_Extract[[Player]:[Player]],0),MATCH(FPL_Combined[[#Headers],[Gameweek 21]],FPL_Fixtures_Extract[#Headers],0)),LEN(INDEX(FPL_Fixtures_Extract[],MATCH($A198,FPL_Fixtures_Extract[[Player]:[Player]],0),MATCH(FPL_Combined[[#Headers],[Gameweek 21]],FPL_Fixtures_Extract[#Headers],0)))-4),Team_Key[[Full Name]:[Full Name]],0))&amp;RIGHT(INDEX(FPL_Fixtures_Extract[],MATCH($A198,FPL_Fixtures_Extract[[Player]:[Player]],0),MATCH(FPL_Combined[[#Headers],[Gameweek 21]],FPL_Fixtures_Extract[#Headers],0)),3))</f>
        <v>EVE(H) 0-0</v>
      </c>
      <c r="W198" t="str">
        <f ca="1">IF(RIGHT(FPL_Combined[[#Headers],[Gameweek 22]],2)&lt;$B$622,INDEX(FPL_Results_Extract[Gameweek 22],MATCH($A198,FPL_Results_Extract[[Player]:[Player]],0)),INDEX(Team_Key[[Abbreviation]:[Abbreviation]],MATCH(LEFT(INDEX(FPL_Fixtures_Extract[],MATCH($A198,FPL_Fixtures_Extract[[Player]:[Player]],0),MATCH(FPL_Combined[[#Headers],[Gameweek 22]],FPL_Fixtures_Extract[#Headers],0)),LEN(INDEX(FPL_Fixtures_Extract[],MATCH($A198,FPL_Fixtures_Extract[[Player]:[Player]],0),MATCH(FPL_Combined[[#Headers],[Gameweek 22]],FPL_Fixtures_Extract[#Headers],0)))-4),Team_Key[[Full Name]:[Full Name]],0))&amp;RIGHT(INDEX(FPL_Fixtures_Extract[],MATCH($A198,FPL_Fixtures_Extract[[Player]:[Player]],0),MATCH(FPL_Combined[[#Headers],[Gameweek 22]],FPL_Fixtures_Extract[#Headers],0)),3))</f>
        <v>CRY(H) 4-0</v>
      </c>
      <c r="X198" t="str">
        <f ca="1">IF(RIGHT(FPL_Combined[[#Headers],[Gameweek 23]],2)&lt;$B$622,INDEX(FPL_Results_Extract[Gameweek 23],MATCH($A198,FPL_Results_Extract[[Player]:[Player]],0)),INDEX(Team_Key[[Abbreviation]:[Abbreviation]],MATCH(LEFT(INDEX(FPL_Fixtures_Extract[],MATCH($A198,FPL_Fixtures_Extract[[Player]:[Player]],0),MATCH(FPL_Combined[[#Headers],[Gameweek 23]],FPL_Fixtures_Extract[#Headers],0)),LEN(INDEX(FPL_Fixtures_Extract[],MATCH($A198,FPL_Fixtures_Extract[[Player]:[Player]],0),MATCH(FPL_Combined[[#Headers],[Gameweek 23]],FPL_Fixtures_Extract[#Headers],0)))-4),Team_Key[[Full Name]:[Full Name]],0))&amp;RIGHT(INDEX(FPL_Fixtures_Extract[],MATCH($A198,FPL_Fixtures_Extract[[Player]:[Player]],0),MATCH(FPL_Combined[[#Headers],[Gameweek 23]],FPL_Fixtures_Extract[#Headers],0)),3))</f>
        <v>WHU(A) 2-2</v>
      </c>
      <c r="Y198" t="str">
        <f ca="1">IF(RIGHT(FPL_Combined[[#Headers],[Gameweek 24]],2)&lt;$B$622,INDEX(FPL_Results_Extract[Team],MATCH($A198,FPL_Results_Extract[[Player]:[Player]],0)),INDEX(Team_Key[[Abbreviation]:[Abbreviation]],MATCH(LEFT(INDEX(FPL_Fixtures_Extract[],MATCH($A198,FPL_Fixtures_Extract[[Player]:[Player]],0),MATCH(FPL_Combined[[#Headers],[Gameweek 24]],FPL_Fixtures_Extract[#Headers],0)),LEN(INDEX(FPL_Fixtures_Extract[],MATCH($A198,FPL_Fixtures_Extract[[Player]:[Player]],0),MATCH(FPL_Combined[[#Headers],[Gameweek 24]],FPL_Fixtures_Extract[#Headers],0)))-4),Team_Key[[Full Name]:[Full Name]],0))&amp;RIGHT(INDEX(FPL_Fixtures_Extract[],MATCH($A198,FPL_Fixtures_Extract[[Player]:[Player]],0),MATCH(FPL_Combined[[#Headers],[Gameweek 24]],FPL_Fixtures_Extract[#Headers],0)),3))</f>
        <v>MCI</v>
      </c>
      <c r="Z198" t="str">
        <f ca="1">IF(RIGHT(FPL_Combined[[#Headers],[Gameweek 25]],2)&lt;$B$622,INDEX(FPL_Results_Extract[Player],MATCH($A198,FPL_Results_Extract[[Player]:[Player]],0)),INDEX(Team_Key[[Abbreviation]:[Abbreviation]],MATCH(LEFT(INDEX(FPL_Fixtures_Extract[],MATCH($A198,FPL_Fixtures_Extract[[Player]:[Player]],0),MATCH(FPL_Combined[[#Headers],[Gameweek 25]],FPL_Fixtures_Extract[#Headers],0)),LEN(INDEX(FPL_Fixtures_Extract[],MATCH($A198,FPL_Fixtures_Extract[[Player]:[Player]],0),MATCH(FPL_Combined[[#Headers],[Gameweek 25]],FPL_Fixtures_Extract[#Headers],0)))-4),Team_Key[[Full Name]:[Full Name]],0))&amp;RIGHT(INDEX(FPL_Fixtures_Extract[],MATCH($A198,FPL_Fixtures_Extract[[Player]:[Player]],0),MATCH(FPL_Combined[[#Headers],[Gameweek 25]],FPL_Fixtures_Extract[#Headers],0)),3))</f>
        <v>Fernandinho</v>
      </c>
      <c r="AA198" t="str">
        <f ca="1">IF(RIGHT(FPL_Combined[[#Headers],[Gameweek 26]],2)&lt;$B$622,INDEX(FPL_Results_Extract[Gameweek 01],MATCH($A198,FPL_Results_Extract[[Player]:[Player]],0)),INDEX(Team_Key[[Abbreviation]:[Abbreviation]],MATCH(LEFT(INDEX(FPL_Fixtures_Extract[],MATCH($A198,FPL_Fixtures_Extract[[Player]:[Player]],0),MATCH(FPL_Combined[[#Headers],[Gameweek 26]],FPL_Fixtures_Extract[#Headers],0)),LEN(INDEX(FPL_Fixtures_Extract[],MATCH($A198,FPL_Fixtures_Extract[[Player]:[Player]],0),MATCH(FPL_Combined[[#Headers],[Gameweek 26]],FPL_Fixtures_Extract[#Headers],0)))-4),Team_Key[[Full Name]:[Full Name]],0))&amp;RIGHT(INDEX(FPL_Fixtures_Extract[],MATCH($A198,FPL_Fixtures_Extract[[Player]:[Player]],0),MATCH(FPL_Combined[[#Headers],[Gameweek 26]],FPL_Fixtures_Extract[#Headers],0)),3))</f>
        <v>WBA(A) 3-0</v>
      </c>
      <c r="AB198" t="str">
        <f ca="1">IF(RIGHT(FPL_Combined[[#Headers],[Gameweek 27]],2)&lt;$B$622,INDEX(FPL_Results_Extract[Gameweek 02],MATCH($A198,FPL_Results_Extract[[Player]:[Player]],0)),INDEX(Team_Key[[Abbreviation]:[Abbreviation]],MATCH(LEFT(INDEX(FPL_Fixtures_Extract[],MATCH($A198,FPL_Fixtures_Extract[[Player]:[Player]],0),MATCH(FPL_Combined[[#Headers],[Gameweek 27]],FPL_Fixtures_Extract[#Headers],0)),LEN(INDEX(FPL_Fixtures_Extract[],MATCH($A198,FPL_Fixtures_Extract[[Player]:[Player]],0),MATCH(FPL_Combined[[#Headers],[Gameweek 27]],FPL_Fixtures_Extract[#Headers],0)))-4),Team_Key[[Full Name]:[Full Name]],0))&amp;RIGHT(INDEX(FPL_Fixtures_Extract[],MATCH($A198,FPL_Fixtures_Extract[[Player]:[Player]],0),MATCH(FPL_Combined[[#Headers],[Gameweek 27]],FPL_Fixtures_Extract[#Headers],0)),3))</f>
        <v>CHE(H) 3-0</v>
      </c>
      <c r="AC198" t="str">
        <f ca="1">IF(RIGHT(FPL_Combined[[#Headers],[Gameweek 28]],2)&lt;$B$622,INDEX(FPL_Results_Extract[Gameweek 03],MATCH($A198,FPL_Results_Extract[[Player]:[Player]],0)),INDEX(Team_Key[[Abbreviation]:[Abbreviation]],MATCH(LEFT(INDEX(FPL_Fixtures_Extract[],MATCH($A198,FPL_Fixtures_Extract[[Player]:[Player]],0),MATCH(FPL_Combined[[#Headers],[Gameweek 28]],FPL_Fixtures_Extract[#Headers],0)),LEN(INDEX(FPL_Fixtures_Extract[],MATCH($A198,FPL_Fixtures_Extract[[Player]:[Player]],0),MATCH(FPL_Combined[[#Headers],[Gameweek 28]],FPL_Fixtures_Extract[#Headers],0)))-4),Team_Key[[Full Name]:[Full Name]],0))&amp;RIGHT(INDEX(FPL_Fixtures_Extract[],MATCH($A198,FPL_Fixtures_Extract[[Player]:[Player]],0),MATCH(FPL_Combined[[#Headers],[Gameweek 28]],FPL_Fixtures_Extract[#Headers],0)),3))</f>
        <v>EVE(A) 2-0</v>
      </c>
      <c r="AD198" t="str">
        <f ca="1">IF(RIGHT(FPL_Combined[[#Headers],[Gameweek 29]],2)&lt;$B$622,INDEX(FPL_Results_Extract[Gameweek 04],MATCH($A198,FPL_Results_Extract[[Player]:[Player]],0)),INDEX(Team_Key[[Abbreviation]:[Abbreviation]],MATCH(LEFT(INDEX(FPL_Fixtures_Extract[],MATCH($A198,FPL_Fixtures_Extract[[Player]:[Player]],0),MATCH(FPL_Combined[[#Headers],[Gameweek 29]],FPL_Fixtures_Extract[#Headers],0)),LEN(INDEX(FPL_Fixtures_Extract[],MATCH($A198,FPL_Fixtures_Extract[[Player]:[Player]],0),MATCH(FPL_Combined[[#Headers],[Gameweek 29]],FPL_Fixtures_Extract[#Headers],0)))-4),Team_Key[[Full Name]:[Full Name]],0))&amp;RIGHT(INDEX(FPL_Fixtures_Extract[],MATCH($A198,FPL_Fixtures_Extract[[Player]:[Player]],0),MATCH(FPL_Combined[[#Headers],[Gameweek 29]],FPL_Fixtures_Extract[#Headers],0)),3))</f>
        <v>AVL(H)</v>
      </c>
      <c r="AE198" t="str">
        <f ca="1">IF(RIGHT(FPL_Combined[[#Headers],[Gameweek 30]],2)&lt;$B$622,INDEX(FPL_Results_Extract[Gameweek 05],MATCH($A198,FPL_Results_Extract[[Player]:[Player]],0)),INDEX(Team_Key[[Abbreviation]:[Abbreviation]],MATCH(LEFT(INDEX(FPL_Fixtures_Extract[],MATCH($A198,FPL_Fixtures_Extract[[Player]:[Player]],0),MATCH(FPL_Combined[[#Headers],[Gameweek 30]],FPL_Fixtures_Extract[#Headers],0)),LEN(INDEX(FPL_Fixtures_Extract[],MATCH($A198,FPL_Fixtures_Extract[[Player]:[Player]],0),MATCH(FPL_Combined[[#Headers],[Gameweek 30]],FPL_Fixtures_Extract[#Headers],0)))-4),Team_Key[[Full Name]:[Full Name]],0))&amp;RIGHT(INDEX(FPL_Fixtures_Extract[],MATCH($A198,FPL_Fixtures_Extract[[Player]:[Player]],0),MATCH(FPL_Combined[[#Headers],[Gameweek 30]],FPL_Fixtures_Extract[#Headers],0)),3))</f>
        <v>NOR(A)</v>
      </c>
      <c r="AF198" t="str">
        <f ca="1">IF(RIGHT(FPL_Combined[[#Headers],[Gameweek 31]],2)&lt;$B$622,INDEX(FPL_Results_Extract[Gameweek 06],MATCH($A198,FPL_Results_Extract[[Player]:[Player]],0)),INDEX(Team_Key[[Abbreviation]:[Abbreviation]],MATCH(LEFT(INDEX(FPL_Fixtures_Extract[],MATCH($A198,FPL_Fixtures_Extract[[Player]:[Player]],0),MATCH(FPL_Combined[[#Headers],[Gameweek 31]],FPL_Fixtures_Extract[#Headers],0)),LEN(INDEX(FPL_Fixtures_Extract[],MATCH($A198,FPL_Fixtures_Extract[[Player]:[Player]],0),MATCH(FPL_Combined[[#Headers],[Gameweek 31]],FPL_Fixtures_Extract[#Headers],0)))-4),Team_Key[[Full Name]:[Full Name]],0))&amp;RIGHT(INDEX(FPL_Fixtures_Extract[],MATCH($A198,FPL_Fixtures_Extract[[Player]:[Player]],0),MATCH(FPL_Combined[[#Headers],[Gameweek 31]],FPL_Fixtures_Extract[#Headers],0)),3))</f>
        <v>MUN(H)</v>
      </c>
      <c r="AG198" t="str">
        <f ca="1">IF(RIGHT(FPL_Combined[[#Headers],[Gameweek 32]],2)&lt;$B$622,INDEX(FPL_Results_Extract[Gameweek 07],MATCH($A198,FPL_Results_Extract[[Player]:[Player]],0)),INDEX(Team_Key[[Abbreviation]:[Abbreviation]],MATCH(LEFT(INDEX(FPL_Fixtures_Extract[],MATCH($A198,FPL_Fixtures_Extract[[Player]:[Player]],0),MATCH(FPL_Combined[[#Headers],[Gameweek 32]],FPL_Fixtures_Extract[#Headers],0)),LEN(INDEX(FPL_Fixtures_Extract[],MATCH($A198,FPL_Fixtures_Extract[[Player]:[Player]],0),MATCH(FPL_Combined[[#Headers],[Gameweek 32]],FPL_Fixtures_Extract[#Headers],0)))-4),Team_Key[[Full Name]:[Full Name]],0))&amp;RIGHT(INDEX(FPL_Fixtures_Extract[],MATCH($A198,FPL_Fixtures_Extract[[Player]:[Player]],0),MATCH(FPL_Combined[[#Headers],[Gameweek 32]],FPL_Fixtures_Extract[#Headers],0)),3))</f>
        <v>BOU(A)</v>
      </c>
      <c r="AH198" t="str">
        <f ca="1">IF(RIGHT(FPL_Combined[[#Headers],[Gameweek 33]],2)&lt;$B$622,INDEX(FPL_Results_Extract[Gameweek 08],MATCH($A198,FPL_Results_Extract[[Player]:[Player]],0)),INDEX(Team_Key[[Abbreviation]:[Abbreviation]],MATCH(LEFT(INDEX(FPL_Fixtures_Extract[],MATCH($A198,FPL_Fixtures_Extract[[Player]:[Player]],0),MATCH(FPL_Combined[[#Headers],[Gameweek 33]],FPL_Fixtures_Extract[#Headers],0)),LEN(INDEX(FPL_Fixtures_Extract[],MATCH($A198,FPL_Fixtures_Extract[[Player]:[Player]],0),MATCH(FPL_Combined[[#Headers],[Gameweek 33]],FPL_Fixtures_Extract[#Headers],0)))-4),Team_Key[[Full Name]:[Full Name]],0))&amp;RIGHT(INDEX(FPL_Fixtures_Extract[],MATCH($A198,FPL_Fixtures_Extract[[Player]:[Player]],0),MATCH(FPL_Combined[[#Headers],[Gameweek 33]],FPL_Fixtures_Extract[#Headers],0)),3))</f>
        <v>WBA(H)</v>
      </c>
      <c r="AI198" t="str">
        <f ca="1">IF(RIGHT(FPL_Combined[[#Headers],[Gameweek 34]],2)&lt;$B$622,INDEX(FPL_Results_Extract[Gameweek 09],MATCH($A198,FPL_Results_Extract[[Player]:[Player]],0)),INDEX(Team_Key[[Abbreviation]:[Abbreviation]],MATCH(LEFT(INDEX(FPL_Fixtures_Extract[],MATCH($A198,FPL_Fixtures_Extract[[Player]:[Player]],0),MATCH(FPL_Combined[[#Headers],[Gameweek 34]],FPL_Fixtures_Extract[#Headers],0)),LEN(INDEX(FPL_Fixtures_Extract[],MATCH($A198,FPL_Fixtures_Extract[[Player]:[Player]],0),MATCH(FPL_Combined[[#Headers],[Gameweek 34]],FPL_Fixtures_Extract[#Headers],0)))-4),Team_Key[[Full Name]:[Full Name]],0))&amp;RIGHT(INDEX(FPL_Fixtures_Extract[],MATCH($A198,FPL_Fixtures_Extract[[Player]:[Player]],0),MATCH(FPL_Combined[[#Headers],[Gameweek 34]],FPL_Fixtures_Extract[#Headers],0)),3))</f>
        <v>CHE(A)</v>
      </c>
      <c r="AJ198" t="str">
        <f ca="1">IF(RIGHT(FPL_Combined[[#Headers],[Gameweek 35]],2)&lt;$B$622,INDEX(FPL_Results_Extract[Gameweek 10],MATCH($A198,FPL_Results_Extract[[Player]:[Player]],0)),INDEX(Team_Key[[Abbreviation]:[Abbreviation]],MATCH(LEFT(INDEX(FPL_Fixtures_Extract[],MATCH($A198,FPL_Fixtures_Extract[[Player]:[Player]],0),MATCH(FPL_Combined[[#Headers],[Gameweek 35]],FPL_Fixtures_Extract[#Headers],0)),LEN(INDEX(FPL_Fixtures_Extract[],MATCH($A198,FPL_Fixtures_Extract[[Player]:[Player]],0),MATCH(FPL_Combined[[#Headers],[Gameweek 35]],FPL_Fixtures_Extract[#Headers],0)))-4),Team_Key[[Full Name]:[Full Name]],0))&amp;RIGHT(INDEX(FPL_Fixtures_Extract[],MATCH($A198,FPL_Fixtures_Extract[[Player]:[Player]],0),MATCH(FPL_Combined[[#Headers],[Gameweek 35]],FPL_Fixtures_Extract[#Headers],0)),3))</f>
        <v>STK(H)</v>
      </c>
      <c r="AK198" t="str">
        <f ca="1">IF(RIGHT(FPL_Combined[[#Headers],[Gameweek 36]],2)&lt;$B$622,INDEX(FPL_Results_Extract[Gameweek 11],MATCH($A198,FPL_Results_Extract[[Player]:[Player]],0)),INDEX(Team_Key[[Abbreviation]:[Abbreviation]],MATCH(LEFT(INDEX(FPL_Fixtures_Extract[],MATCH($A198,FPL_Fixtures_Extract[[Player]:[Player]],0),MATCH(FPL_Combined[[#Headers],[Gameweek 36]],FPL_Fixtures_Extract[#Headers],0)),LEN(INDEX(FPL_Fixtures_Extract[],MATCH($A198,FPL_Fixtures_Extract[[Player]:[Player]],0),MATCH(FPL_Combined[[#Headers],[Gameweek 36]],FPL_Fixtures_Extract[#Headers],0)))-4),Team_Key[[Full Name]:[Full Name]],0))&amp;RIGHT(INDEX(FPL_Fixtures_Extract[],MATCH($A198,FPL_Fixtures_Extract[[Player]:[Player]],0),MATCH(FPL_Combined[[#Headers],[Gameweek 36]],FPL_Fixtures_Extract[#Headers],0)),3))</f>
        <v>SOU(A)</v>
      </c>
      <c r="AL198" t="str">
        <f ca="1">IF(RIGHT(FPL_Combined[[#Headers],[Gameweek 37]],2)&lt;$B$622,INDEX(FPL_Results_Extract[Gameweek 12],MATCH($A198,FPL_Results_Extract[[Player]:[Player]],0)),INDEX(Team_Key[[Abbreviation]:[Abbreviation]],MATCH(LEFT(INDEX(FPL_Fixtures_Extract[],MATCH($A198,FPL_Fixtures_Extract[[Player]:[Player]],0),MATCH(FPL_Combined[[#Headers],[Gameweek 37]],FPL_Fixtures_Extract[#Headers],0)),LEN(INDEX(FPL_Fixtures_Extract[],MATCH($A198,FPL_Fixtures_Extract[[Player]:[Player]],0),MATCH(FPL_Combined[[#Headers],[Gameweek 37]],FPL_Fixtures_Extract[#Headers],0)))-4),Team_Key[[Full Name]:[Full Name]],0))&amp;RIGHT(INDEX(FPL_Fixtures_Extract[],MATCH($A198,FPL_Fixtures_Extract[[Player]:[Player]],0),MATCH(FPL_Combined[[#Headers],[Gameweek 37]],FPL_Fixtures_Extract[#Headers],0)),3))</f>
        <v>ARS(H)</v>
      </c>
      <c r="AM198" t="str">
        <f ca="1">IF(RIGHT(FPL_Combined[[#Headers],[Gameweek 38]],2)&lt;$B$622,INDEX(FPL_Results_Extract[Gameweek 13],MATCH($A198,FPL_Results_Extract[[Player]:[Player]],0)),INDEX(Team_Key[[Abbreviation]:[Abbreviation]],MATCH(LEFT(INDEX(FPL_Fixtures_Extract[],MATCH($A198,FPL_Fixtures_Extract[[Player]:[Player]],0),MATCH(FPL_Combined[[#Headers],[Gameweek 38]],FPL_Fixtures_Extract[#Headers],0)),LEN(INDEX(FPL_Fixtures_Extract[],MATCH($A198,FPL_Fixtures_Extract[[Player]:[Player]],0),MATCH(FPL_Combined[[#Headers],[Gameweek 38]],FPL_Fixtures_Extract[#Headers],0)))-4),Team_Key[[Full Name]:[Full Name]],0))&amp;RIGHT(INDEX(FPL_Fixtures_Extract[],MATCH($A198,FPL_Fixtures_Extract[[Player]:[Player]],0),MATCH(FPL_Combined[[#Headers],[Gameweek 38]],FPL_Fixtures_Extract[#Headers],0)),3))</f>
        <v>SWA(A)</v>
      </c>
    </row>
    <row r="199" spans="1:39" x14ac:dyDescent="0.45">
      <c r="A199" t="s">
        <v>352</v>
      </c>
      <c r="B199" t="str">
        <f ca="1">IF(RIGHT(FPL_Combined[[#Headers],[Gameweek 01]],2)&lt;$B$622,INDEX(FPL_Results_Extract[Gameweek 01],MATCH($A199,FPL_Results_Extract[[Player]:[Player]],0)),INDEX(Team_Key[[Abbreviation]:[Abbreviation]],MATCH(LEFT(INDEX(FPL_Fixtures_Extract[],MATCH($A199,FPL_Fixtures_Extract[[Player]:[Player]],0),MATCH(FPL_Combined[[#Headers],[Gameweek 01]],FPL_Fixtures_Extract[#Headers],0)),LEN(INDEX(FPL_Fixtures_Extract[],MATCH($A199,FPL_Fixtures_Extract[[Player]:[Player]],0),MATCH(FPL_Combined[[#Headers],[Gameweek 01]],FPL_Fixtures_Extract[#Headers],0)))-4),Team_Key[[Full Name]:[Full Name]],0))&amp;RIGHT(INDEX(FPL_Fixtures_Extract[],MATCH($A199,FPL_Fixtures_Extract[[Player]:[Player]],0),MATCH(FPL_Combined[[#Headers],[Gameweek 01]],FPL_Fixtures_Extract[#Headers],0)),3))</f>
        <v>WBA(A) 3-0</v>
      </c>
      <c r="C199" t="str">
        <f ca="1">IF(RIGHT(FPL_Combined[[#Headers],[Gameweek 02]],2)&lt;$B$622,INDEX(FPL_Results_Extract[Gameweek 02],MATCH($A199,FPL_Results_Extract[[Player]:[Player]],0)),INDEX(Team_Key[[Abbreviation]:[Abbreviation]],MATCH(LEFT(INDEX(FPL_Fixtures_Extract[],MATCH($A199,FPL_Fixtures_Extract[[Player]:[Player]],0),MATCH(FPL_Combined[[#Headers],[Gameweek 02]],FPL_Fixtures_Extract[#Headers],0)),LEN(INDEX(FPL_Fixtures_Extract[],MATCH($A199,FPL_Fixtures_Extract[[Player]:[Player]],0),MATCH(FPL_Combined[[#Headers],[Gameweek 02]],FPL_Fixtures_Extract[#Headers],0)))-4),Team_Key[[Full Name]:[Full Name]],0))&amp;RIGHT(INDEX(FPL_Fixtures_Extract[],MATCH($A199,FPL_Fixtures_Extract[[Player]:[Player]],0),MATCH(FPL_Combined[[#Headers],[Gameweek 02]],FPL_Fixtures_Extract[#Headers],0)),3))</f>
        <v>CHE(H) 3-0</v>
      </c>
      <c r="D199" t="str">
        <f ca="1">IF(RIGHT(FPL_Combined[[#Headers],[Gameweek 03]],2)&lt;$B$622,INDEX(FPL_Results_Extract[Gameweek 03],MATCH($A199,FPL_Results_Extract[[Player]:[Player]],0)),INDEX(Team_Key[[Abbreviation]:[Abbreviation]],MATCH(LEFT(INDEX(FPL_Fixtures_Extract[],MATCH($A199,FPL_Fixtures_Extract[[Player]:[Player]],0),MATCH(FPL_Combined[[#Headers],[Gameweek 03]],FPL_Fixtures_Extract[#Headers],0)),LEN(INDEX(FPL_Fixtures_Extract[],MATCH($A199,FPL_Fixtures_Extract[[Player]:[Player]],0),MATCH(FPL_Combined[[#Headers],[Gameweek 03]],FPL_Fixtures_Extract[#Headers],0)))-4),Team_Key[[Full Name]:[Full Name]],0))&amp;RIGHT(INDEX(FPL_Fixtures_Extract[],MATCH($A199,FPL_Fixtures_Extract[[Player]:[Player]],0),MATCH(FPL_Combined[[#Headers],[Gameweek 03]],FPL_Fixtures_Extract[#Headers],0)),3))</f>
        <v>EVE(A) 2-0</v>
      </c>
      <c r="E199" t="str">
        <f ca="1">IF(RIGHT(FPL_Combined[[#Headers],[Gameweek 04]],2)&lt;$B$622,INDEX(FPL_Results_Extract[Gameweek 04],MATCH($A199,FPL_Results_Extract[[Player]:[Player]],0)),INDEX(Team_Key[[Abbreviation]:[Abbreviation]],MATCH(LEFT(INDEX(FPL_Fixtures_Extract[],MATCH($A199,FPL_Fixtures_Extract[[Player]:[Player]],0),MATCH(FPL_Combined[[#Headers],[Gameweek 04]],FPL_Fixtures_Extract[#Headers],0)),LEN(INDEX(FPL_Fixtures_Extract[],MATCH($A199,FPL_Fixtures_Extract[[Player]:[Player]],0),MATCH(FPL_Combined[[#Headers],[Gameweek 04]],FPL_Fixtures_Extract[#Headers],0)))-4),Team_Key[[Full Name]:[Full Name]],0))&amp;RIGHT(INDEX(FPL_Fixtures_Extract[],MATCH($A199,FPL_Fixtures_Extract[[Player]:[Player]],0),MATCH(FPL_Combined[[#Headers],[Gameweek 04]],FPL_Fixtures_Extract[#Headers],0)),3))</f>
        <v>WAT(H) 2-0</v>
      </c>
      <c r="F199" t="str">
        <f ca="1">IF(RIGHT(FPL_Combined[[#Headers],[Gameweek 05]],2)&lt;$B$622,INDEX(FPL_Results_Extract[Gameweek 05],MATCH($A199,FPL_Results_Extract[[Player]:[Player]],0)),INDEX(Team_Key[[Abbreviation]:[Abbreviation]],MATCH(LEFT(INDEX(FPL_Fixtures_Extract[],MATCH($A199,FPL_Fixtures_Extract[[Player]:[Player]],0),MATCH(FPL_Combined[[#Headers],[Gameweek 05]],FPL_Fixtures_Extract[#Headers],0)),LEN(INDEX(FPL_Fixtures_Extract[],MATCH($A199,FPL_Fixtures_Extract[[Player]:[Player]],0),MATCH(FPL_Combined[[#Headers],[Gameweek 05]],FPL_Fixtures_Extract[#Headers],0)))-4),Team_Key[[Full Name]:[Full Name]],0))&amp;RIGHT(INDEX(FPL_Fixtures_Extract[],MATCH($A199,FPL_Fixtures_Extract[[Player]:[Player]],0),MATCH(FPL_Combined[[#Headers],[Gameweek 05]],FPL_Fixtures_Extract[#Headers],0)),3))</f>
        <v>CRY(A) 1-0</v>
      </c>
      <c r="G199" t="str">
        <f ca="1">IF(RIGHT(FPL_Combined[[#Headers],[Gameweek 06]],2)&lt;$B$622,INDEX(FPL_Results_Extract[Gameweek 06],MATCH($A199,FPL_Results_Extract[[Player]:[Player]],0)),INDEX(Team_Key[[Abbreviation]:[Abbreviation]],MATCH(LEFT(INDEX(FPL_Fixtures_Extract[],MATCH($A199,FPL_Fixtures_Extract[[Player]:[Player]],0),MATCH(FPL_Combined[[#Headers],[Gameweek 06]],FPL_Fixtures_Extract[#Headers],0)),LEN(INDEX(FPL_Fixtures_Extract[],MATCH($A199,FPL_Fixtures_Extract[[Player]:[Player]],0),MATCH(FPL_Combined[[#Headers],[Gameweek 06]],FPL_Fixtures_Extract[#Headers],0)))-4),Team_Key[[Full Name]:[Full Name]],0))&amp;RIGHT(INDEX(FPL_Fixtures_Extract[],MATCH($A199,FPL_Fixtures_Extract[[Player]:[Player]],0),MATCH(FPL_Combined[[#Headers],[Gameweek 06]],FPL_Fixtures_Extract[#Headers],0)),3))</f>
        <v>WHU(H) 1-2</v>
      </c>
      <c r="H199" t="str">
        <f ca="1">IF(RIGHT(FPL_Combined[[#Headers],[Gameweek 07]],2)&lt;$B$622,INDEX(FPL_Results_Extract[Gameweek 07],MATCH($A199,FPL_Results_Extract[[Player]:[Player]],0)),INDEX(Team_Key[[Abbreviation]:[Abbreviation]],MATCH(LEFT(INDEX(FPL_Fixtures_Extract[],MATCH($A199,FPL_Fixtures_Extract[[Player]:[Player]],0),MATCH(FPL_Combined[[#Headers],[Gameweek 07]],FPL_Fixtures_Extract[#Headers],0)),LEN(INDEX(FPL_Fixtures_Extract[],MATCH($A199,FPL_Fixtures_Extract[[Player]:[Player]],0),MATCH(FPL_Combined[[#Headers],[Gameweek 07]],FPL_Fixtures_Extract[#Headers],0)))-4),Team_Key[[Full Name]:[Full Name]],0))&amp;RIGHT(INDEX(FPL_Fixtures_Extract[],MATCH($A199,FPL_Fixtures_Extract[[Player]:[Player]],0),MATCH(FPL_Combined[[#Headers],[Gameweek 07]],FPL_Fixtures_Extract[#Headers],0)),3))</f>
        <v>TOT(A) 1-4</v>
      </c>
      <c r="I199" t="str">
        <f ca="1">IF(RIGHT(FPL_Combined[[#Headers],[Gameweek 08]],2)&lt;$B$622,INDEX(FPL_Results_Extract[Gameweek 08],MATCH($A199,FPL_Results_Extract[[Player]:[Player]],0)),INDEX(Team_Key[[Abbreviation]:[Abbreviation]],MATCH(LEFT(INDEX(FPL_Fixtures_Extract[],MATCH($A199,FPL_Fixtures_Extract[[Player]:[Player]],0),MATCH(FPL_Combined[[#Headers],[Gameweek 08]],FPL_Fixtures_Extract[#Headers],0)),LEN(INDEX(FPL_Fixtures_Extract[],MATCH($A199,FPL_Fixtures_Extract[[Player]:[Player]],0),MATCH(FPL_Combined[[#Headers],[Gameweek 08]],FPL_Fixtures_Extract[#Headers],0)))-4),Team_Key[[Full Name]:[Full Name]],0))&amp;RIGHT(INDEX(FPL_Fixtures_Extract[],MATCH($A199,FPL_Fixtures_Extract[[Player]:[Player]],0),MATCH(FPL_Combined[[#Headers],[Gameweek 08]],FPL_Fixtures_Extract[#Headers],0)),3))</f>
        <v>NEW(H) 6-1</v>
      </c>
      <c r="J199" t="str">
        <f ca="1">IF(RIGHT(FPL_Combined[[#Headers],[Gameweek 09]],2)&lt;$B$622,INDEX(FPL_Results_Extract[Gameweek 09],MATCH($A199,FPL_Results_Extract[[Player]:[Player]],0)),INDEX(Team_Key[[Abbreviation]:[Abbreviation]],MATCH(LEFT(INDEX(FPL_Fixtures_Extract[],MATCH($A199,FPL_Fixtures_Extract[[Player]:[Player]],0),MATCH(FPL_Combined[[#Headers],[Gameweek 09]],FPL_Fixtures_Extract[#Headers],0)),LEN(INDEX(FPL_Fixtures_Extract[],MATCH($A199,FPL_Fixtures_Extract[[Player]:[Player]],0),MATCH(FPL_Combined[[#Headers],[Gameweek 09]],FPL_Fixtures_Extract[#Headers],0)))-4),Team_Key[[Full Name]:[Full Name]],0))&amp;RIGHT(INDEX(FPL_Fixtures_Extract[],MATCH($A199,FPL_Fixtures_Extract[[Player]:[Player]],0),MATCH(FPL_Combined[[#Headers],[Gameweek 09]],FPL_Fixtures_Extract[#Headers],0)),3))</f>
        <v>BOU(H) 5-1</v>
      </c>
      <c r="K199" t="str">
        <f ca="1">IF(RIGHT(FPL_Combined[[#Headers],[Gameweek 10]],2)&lt;$B$622,INDEX(FPL_Results_Extract[Gameweek 10],MATCH($A199,FPL_Results_Extract[[Player]:[Player]],0)),INDEX(Team_Key[[Abbreviation]:[Abbreviation]],MATCH(LEFT(INDEX(FPL_Fixtures_Extract[],MATCH($A199,FPL_Fixtures_Extract[[Player]:[Player]],0),MATCH(FPL_Combined[[#Headers],[Gameweek 10]],FPL_Fixtures_Extract[#Headers],0)),LEN(INDEX(FPL_Fixtures_Extract[],MATCH($A199,FPL_Fixtures_Extract[[Player]:[Player]],0),MATCH(FPL_Combined[[#Headers],[Gameweek 10]],FPL_Fixtures_Extract[#Headers],0)))-4),Team_Key[[Full Name]:[Full Name]],0))&amp;RIGHT(INDEX(FPL_Fixtures_Extract[],MATCH($A199,FPL_Fixtures_Extract[[Player]:[Player]],0),MATCH(FPL_Combined[[#Headers],[Gameweek 10]],FPL_Fixtures_Extract[#Headers],0)),3))</f>
        <v>MUN(A) 0-0</v>
      </c>
      <c r="L199" t="str">
        <f ca="1">IF(RIGHT(FPL_Combined[[#Headers],[Gameweek 11]],2)&lt;$B$622,INDEX(FPL_Results_Extract[Gameweek 11],MATCH($A199,FPL_Results_Extract[[Player]:[Player]],0)),INDEX(Team_Key[[Abbreviation]:[Abbreviation]],MATCH(LEFT(INDEX(FPL_Fixtures_Extract[],MATCH($A199,FPL_Fixtures_Extract[[Player]:[Player]],0),MATCH(FPL_Combined[[#Headers],[Gameweek 11]],FPL_Fixtures_Extract[#Headers],0)),LEN(INDEX(FPL_Fixtures_Extract[],MATCH($A199,FPL_Fixtures_Extract[[Player]:[Player]],0),MATCH(FPL_Combined[[#Headers],[Gameweek 11]],FPL_Fixtures_Extract[#Headers],0)))-4),Team_Key[[Full Name]:[Full Name]],0))&amp;RIGHT(INDEX(FPL_Fixtures_Extract[],MATCH($A199,FPL_Fixtures_Extract[[Player]:[Player]],0),MATCH(FPL_Combined[[#Headers],[Gameweek 11]],FPL_Fixtures_Extract[#Headers],0)),3))</f>
        <v>NOR(H) 2-1</v>
      </c>
      <c r="M199" t="str">
        <f ca="1">IF(RIGHT(FPL_Combined[[#Headers],[Gameweek 12]],2)&lt;$B$622,INDEX(FPL_Results_Extract[Gameweek 12],MATCH($A199,FPL_Results_Extract[[Player]:[Player]],0)),INDEX(Team_Key[[Abbreviation]:[Abbreviation]],MATCH(LEFT(INDEX(FPL_Fixtures_Extract[],MATCH($A199,FPL_Fixtures_Extract[[Player]:[Player]],0),MATCH(FPL_Combined[[#Headers],[Gameweek 12]],FPL_Fixtures_Extract[#Headers],0)),LEN(INDEX(FPL_Fixtures_Extract[],MATCH($A199,FPL_Fixtures_Extract[[Player]:[Player]],0),MATCH(FPL_Combined[[#Headers],[Gameweek 12]],FPL_Fixtures_Extract[#Headers],0)))-4),Team_Key[[Full Name]:[Full Name]],0))&amp;RIGHT(INDEX(FPL_Fixtures_Extract[],MATCH($A199,FPL_Fixtures_Extract[[Player]:[Player]],0),MATCH(FPL_Combined[[#Headers],[Gameweek 12]],FPL_Fixtures_Extract[#Headers],0)),3))</f>
        <v>AVL(A) 0-0</v>
      </c>
      <c r="N199" t="str">
        <f ca="1">IF(RIGHT(FPL_Combined[[#Headers],[Gameweek 13]],2)&lt;$B$622,INDEX(FPL_Results_Extract[Gameweek 13],MATCH($A199,FPL_Results_Extract[[Player]:[Player]],0)),INDEX(Team_Key[[Abbreviation]:[Abbreviation]],MATCH(LEFT(INDEX(FPL_Fixtures_Extract[],MATCH($A199,FPL_Fixtures_Extract[[Player]:[Player]],0),MATCH(FPL_Combined[[#Headers],[Gameweek 13]],FPL_Fixtures_Extract[#Headers],0)),LEN(INDEX(FPL_Fixtures_Extract[],MATCH($A199,FPL_Fixtures_Extract[[Player]:[Player]],0),MATCH(FPL_Combined[[#Headers],[Gameweek 13]],FPL_Fixtures_Extract[#Headers],0)))-4),Team_Key[[Full Name]:[Full Name]],0))&amp;RIGHT(INDEX(FPL_Fixtures_Extract[],MATCH($A199,FPL_Fixtures_Extract[[Player]:[Player]],0),MATCH(FPL_Combined[[#Headers],[Gameweek 13]],FPL_Fixtures_Extract[#Headers],0)),3))</f>
        <v>LIV(H) 1-4</v>
      </c>
      <c r="O199" t="str">
        <f ca="1">IF(RIGHT(FPL_Combined[[#Headers],[Gameweek 14]],2)&lt;$B$622,INDEX(FPL_Results_Extract[Gameweek 14],MATCH($A199,FPL_Results_Extract[[Player]:[Player]],0)),INDEX(Team_Key[[Abbreviation]:[Abbreviation]],MATCH(LEFT(INDEX(FPL_Fixtures_Extract[],MATCH($A199,FPL_Fixtures_Extract[[Player]:[Player]],0),MATCH(FPL_Combined[[#Headers],[Gameweek 14]],FPL_Fixtures_Extract[#Headers],0)),LEN(INDEX(FPL_Fixtures_Extract[],MATCH($A199,FPL_Fixtures_Extract[[Player]:[Player]],0),MATCH(FPL_Combined[[#Headers],[Gameweek 14]],FPL_Fixtures_Extract[#Headers],0)))-4),Team_Key[[Full Name]:[Full Name]],0))&amp;RIGHT(INDEX(FPL_Fixtures_Extract[],MATCH($A199,FPL_Fixtures_Extract[[Player]:[Player]],0),MATCH(FPL_Combined[[#Headers],[Gameweek 14]],FPL_Fixtures_Extract[#Headers],0)),3))</f>
        <v>SOU(H) 3-1</v>
      </c>
      <c r="P199" t="str">
        <f ca="1">IF(RIGHT(FPL_Combined[[#Headers],[Gameweek 15]],2)&lt;$B$622,INDEX(FPL_Results_Extract[Gameweek 15],MATCH($A199,FPL_Results_Extract[[Player]:[Player]],0)),INDEX(Team_Key[[Abbreviation]:[Abbreviation]],MATCH(LEFT(INDEX(FPL_Fixtures_Extract[],MATCH($A199,FPL_Fixtures_Extract[[Player]:[Player]],0),MATCH(FPL_Combined[[#Headers],[Gameweek 15]],FPL_Fixtures_Extract[#Headers],0)),LEN(INDEX(FPL_Fixtures_Extract[],MATCH($A199,FPL_Fixtures_Extract[[Player]:[Player]],0),MATCH(FPL_Combined[[#Headers],[Gameweek 15]],FPL_Fixtures_Extract[#Headers],0)))-4),Team_Key[[Full Name]:[Full Name]],0))&amp;RIGHT(INDEX(FPL_Fixtures_Extract[],MATCH($A199,FPL_Fixtures_Extract[[Player]:[Player]],0),MATCH(FPL_Combined[[#Headers],[Gameweek 15]],FPL_Fixtures_Extract[#Headers],0)),3))</f>
        <v>STK(A) 0-2</v>
      </c>
      <c r="Q199" t="str">
        <f ca="1">IF(RIGHT(FPL_Combined[[#Headers],[Gameweek 16]],2)&lt;$B$622,INDEX(FPL_Results_Extract[Gameweek 16],MATCH($A199,FPL_Results_Extract[[Player]:[Player]],0)),INDEX(Team_Key[[Abbreviation]:[Abbreviation]],MATCH(LEFT(INDEX(FPL_Fixtures_Extract[],MATCH($A199,FPL_Fixtures_Extract[[Player]:[Player]],0),MATCH(FPL_Combined[[#Headers],[Gameweek 16]],FPL_Fixtures_Extract[#Headers],0)),LEN(INDEX(FPL_Fixtures_Extract[],MATCH($A199,FPL_Fixtures_Extract[[Player]:[Player]],0),MATCH(FPL_Combined[[#Headers],[Gameweek 16]],FPL_Fixtures_Extract[#Headers],0)))-4),Team_Key[[Full Name]:[Full Name]],0))&amp;RIGHT(INDEX(FPL_Fixtures_Extract[],MATCH($A199,FPL_Fixtures_Extract[[Player]:[Player]],0),MATCH(FPL_Combined[[#Headers],[Gameweek 16]],FPL_Fixtures_Extract[#Headers],0)),3))</f>
        <v>SWA(H) 2-1</v>
      </c>
      <c r="R199" t="str">
        <f ca="1">IF(RIGHT(FPL_Combined[[#Headers],[Gameweek 17]],2)&lt;$B$622,INDEX(FPL_Results_Extract[Gameweek 17],MATCH($A199,FPL_Results_Extract[[Player]:[Player]],0)),INDEX(Team_Key[[Abbreviation]:[Abbreviation]],MATCH(LEFT(INDEX(FPL_Fixtures_Extract[],MATCH($A199,FPL_Fixtures_Extract[[Player]:[Player]],0),MATCH(FPL_Combined[[#Headers],[Gameweek 17]],FPL_Fixtures_Extract[#Headers],0)),LEN(INDEX(FPL_Fixtures_Extract[],MATCH($A199,FPL_Fixtures_Extract[[Player]:[Player]],0),MATCH(FPL_Combined[[#Headers],[Gameweek 17]],FPL_Fixtures_Extract[#Headers],0)))-4),Team_Key[[Full Name]:[Full Name]],0))&amp;RIGHT(INDEX(FPL_Fixtures_Extract[],MATCH($A199,FPL_Fixtures_Extract[[Player]:[Player]],0),MATCH(FPL_Combined[[#Headers],[Gameweek 17]],FPL_Fixtures_Extract[#Headers],0)),3))</f>
        <v>ARS(A) 1-2</v>
      </c>
      <c r="S199" t="str">
        <f ca="1">IF(RIGHT(FPL_Combined[[#Headers],[Gameweek 18]],2)&lt;$B$622,INDEX(FPL_Results_Extract[Gameweek 18],MATCH($A199,FPL_Results_Extract[[Player]:[Player]],0)),INDEX(Team_Key[[Abbreviation]:[Abbreviation]],MATCH(LEFT(INDEX(FPL_Fixtures_Extract[],MATCH($A199,FPL_Fixtures_Extract[[Player]:[Player]],0),MATCH(FPL_Combined[[#Headers],[Gameweek 18]],FPL_Fixtures_Extract[#Headers],0)),LEN(INDEX(FPL_Fixtures_Extract[],MATCH($A199,FPL_Fixtures_Extract[[Player]:[Player]],0),MATCH(FPL_Combined[[#Headers],[Gameweek 18]],FPL_Fixtures_Extract[#Headers],0)))-4),Team_Key[[Full Name]:[Full Name]],0))&amp;RIGHT(INDEX(FPL_Fixtures_Extract[],MATCH($A199,FPL_Fixtures_Extract[[Player]:[Player]],0),MATCH(FPL_Combined[[#Headers],[Gameweek 18]],FPL_Fixtures_Extract[#Headers],0)),3))</f>
        <v>SUN(H) 4-1</v>
      </c>
      <c r="T199" t="str">
        <f ca="1">IF(RIGHT(FPL_Combined[[#Headers],[Gameweek 19]],2)&lt;$B$622,INDEX(FPL_Results_Extract[Gameweek 19],MATCH($A199,FPL_Results_Extract[[Player]:[Player]],0)),INDEX(Team_Key[[Abbreviation]:[Abbreviation]],MATCH(LEFT(INDEX(FPL_Fixtures_Extract[],MATCH($A199,FPL_Fixtures_Extract[[Player]:[Player]],0),MATCH(FPL_Combined[[#Headers],[Gameweek 19]],FPL_Fixtures_Extract[#Headers],0)),LEN(INDEX(FPL_Fixtures_Extract[],MATCH($A199,FPL_Fixtures_Extract[[Player]:[Player]],0),MATCH(FPL_Combined[[#Headers],[Gameweek 19]],FPL_Fixtures_Extract[#Headers],0)))-4),Team_Key[[Full Name]:[Full Name]],0))&amp;RIGHT(INDEX(FPL_Fixtures_Extract[],MATCH($A199,FPL_Fixtures_Extract[[Player]:[Player]],0),MATCH(FPL_Combined[[#Headers],[Gameweek 19]],FPL_Fixtures_Extract[#Headers],0)),3))</f>
        <v>LEI(A) 0-0</v>
      </c>
      <c r="U199" t="str">
        <f ca="1">IF(RIGHT(FPL_Combined[[#Headers],[Gameweek 20]],2)&lt;$B$622,INDEX(FPL_Results_Extract[Gameweek 20],MATCH($A199,FPL_Results_Extract[[Player]:[Player]],0)),INDEX(Team_Key[[Abbreviation]:[Abbreviation]],MATCH(LEFT(INDEX(FPL_Fixtures_Extract[],MATCH($A199,FPL_Fixtures_Extract[[Player]:[Player]],0),MATCH(FPL_Combined[[#Headers],[Gameweek 20]],FPL_Fixtures_Extract[#Headers],0)),LEN(INDEX(FPL_Fixtures_Extract[],MATCH($A199,FPL_Fixtures_Extract[[Player]:[Player]],0),MATCH(FPL_Combined[[#Headers],[Gameweek 20]],FPL_Fixtures_Extract[#Headers],0)))-4),Team_Key[[Full Name]:[Full Name]],0))&amp;RIGHT(INDEX(FPL_Fixtures_Extract[],MATCH($A199,FPL_Fixtures_Extract[[Player]:[Player]],0),MATCH(FPL_Combined[[#Headers],[Gameweek 20]],FPL_Fixtures_Extract[#Headers],0)),3))</f>
        <v>WAT(A) 2-1</v>
      </c>
      <c r="V199" t="str">
        <f ca="1">IF(RIGHT(FPL_Combined[[#Headers],[Gameweek 21]],2)&lt;$B$622,INDEX(FPL_Results_Extract[Gameweek 21],MATCH($A199,FPL_Results_Extract[[Player]:[Player]],0)),INDEX(Team_Key[[Abbreviation]:[Abbreviation]],MATCH(LEFT(INDEX(FPL_Fixtures_Extract[],MATCH($A199,FPL_Fixtures_Extract[[Player]:[Player]],0),MATCH(FPL_Combined[[#Headers],[Gameweek 21]],FPL_Fixtures_Extract[#Headers],0)),LEN(INDEX(FPL_Fixtures_Extract[],MATCH($A199,FPL_Fixtures_Extract[[Player]:[Player]],0),MATCH(FPL_Combined[[#Headers],[Gameweek 21]],FPL_Fixtures_Extract[#Headers],0)))-4),Team_Key[[Full Name]:[Full Name]],0))&amp;RIGHT(INDEX(FPL_Fixtures_Extract[],MATCH($A199,FPL_Fixtures_Extract[[Player]:[Player]],0),MATCH(FPL_Combined[[#Headers],[Gameweek 21]],FPL_Fixtures_Extract[#Headers],0)),3))</f>
        <v>EVE(H) 0-0</v>
      </c>
      <c r="W199" t="str">
        <f ca="1">IF(RIGHT(FPL_Combined[[#Headers],[Gameweek 22]],2)&lt;$B$622,INDEX(FPL_Results_Extract[Gameweek 22],MATCH($A199,FPL_Results_Extract[[Player]:[Player]],0)),INDEX(Team_Key[[Abbreviation]:[Abbreviation]],MATCH(LEFT(INDEX(FPL_Fixtures_Extract[],MATCH($A199,FPL_Fixtures_Extract[[Player]:[Player]],0),MATCH(FPL_Combined[[#Headers],[Gameweek 22]],FPL_Fixtures_Extract[#Headers],0)),LEN(INDEX(FPL_Fixtures_Extract[],MATCH($A199,FPL_Fixtures_Extract[[Player]:[Player]],0),MATCH(FPL_Combined[[#Headers],[Gameweek 22]],FPL_Fixtures_Extract[#Headers],0)))-4),Team_Key[[Full Name]:[Full Name]],0))&amp;RIGHT(INDEX(FPL_Fixtures_Extract[],MATCH($A199,FPL_Fixtures_Extract[[Player]:[Player]],0),MATCH(FPL_Combined[[#Headers],[Gameweek 22]],FPL_Fixtures_Extract[#Headers],0)),3))</f>
        <v>CRY(H) 4-0</v>
      </c>
      <c r="X199" t="str">
        <f ca="1">IF(RIGHT(FPL_Combined[[#Headers],[Gameweek 23]],2)&lt;$B$622,INDEX(FPL_Results_Extract[Gameweek 23],MATCH($A199,FPL_Results_Extract[[Player]:[Player]],0)),INDEX(Team_Key[[Abbreviation]:[Abbreviation]],MATCH(LEFT(INDEX(FPL_Fixtures_Extract[],MATCH($A199,FPL_Fixtures_Extract[[Player]:[Player]],0),MATCH(FPL_Combined[[#Headers],[Gameweek 23]],FPL_Fixtures_Extract[#Headers],0)),LEN(INDEX(FPL_Fixtures_Extract[],MATCH($A199,FPL_Fixtures_Extract[[Player]:[Player]],0),MATCH(FPL_Combined[[#Headers],[Gameweek 23]],FPL_Fixtures_Extract[#Headers],0)))-4),Team_Key[[Full Name]:[Full Name]],0))&amp;RIGHT(INDEX(FPL_Fixtures_Extract[],MATCH($A199,FPL_Fixtures_Extract[[Player]:[Player]],0),MATCH(FPL_Combined[[#Headers],[Gameweek 23]],FPL_Fixtures_Extract[#Headers],0)),3))</f>
        <v>WHU(A) 2-2</v>
      </c>
      <c r="Y199" t="str">
        <f ca="1">IF(RIGHT(FPL_Combined[[#Headers],[Gameweek 24]],2)&lt;$B$622,INDEX(FPL_Results_Extract[Team],MATCH($A199,FPL_Results_Extract[[Player]:[Player]],0)),INDEX(Team_Key[[Abbreviation]:[Abbreviation]],MATCH(LEFT(INDEX(FPL_Fixtures_Extract[],MATCH($A199,FPL_Fixtures_Extract[[Player]:[Player]],0),MATCH(FPL_Combined[[#Headers],[Gameweek 24]],FPL_Fixtures_Extract[#Headers],0)),LEN(INDEX(FPL_Fixtures_Extract[],MATCH($A199,FPL_Fixtures_Extract[[Player]:[Player]],0),MATCH(FPL_Combined[[#Headers],[Gameweek 24]],FPL_Fixtures_Extract[#Headers],0)))-4),Team_Key[[Full Name]:[Full Name]],0))&amp;RIGHT(INDEX(FPL_Fixtures_Extract[],MATCH($A199,FPL_Fixtures_Extract[[Player]:[Player]],0),MATCH(FPL_Combined[[#Headers],[Gameweek 24]],FPL_Fixtures_Extract[#Headers],0)),3))</f>
        <v>MCI</v>
      </c>
      <c r="Z199" t="str">
        <f ca="1">IF(RIGHT(FPL_Combined[[#Headers],[Gameweek 25]],2)&lt;$B$622,INDEX(FPL_Results_Extract[Player],MATCH($A199,FPL_Results_Extract[[Player]:[Player]],0)),INDEX(Team_Key[[Abbreviation]:[Abbreviation]],MATCH(LEFT(INDEX(FPL_Fixtures_Extract[],MATCH($A199,FPL_Fixtures_Extract[[Player]:[Player]],0),MATCH(FPL_Combined[[#Headers],[Gameweek 25]],FPL_Fixtures_Extract[#Headers],0)),LEN(INDEX(FPL_Fixtures_Extract[],MATCH($A199,FPL_Fixtures_Extract[[Player]:[Player]],0),MATCH(FPL_Combined[[#Headers],[Gameweek 25]],FPL_Fixtures_Extract[#Headers],0)))-4),Team_Key[[Full Name]:[Full Name]],0))&amp;RIGHT(INDEX(FPL_Fixtures_Extract[],MATCH($A199,FPL_Fixtures_Extract[[Player]:[Player]],0),MATCH(FPL_Combined[[#Headers],[Gameweek 25]],FPL_Fixtures_Extract[#Headers],0)),3))</f>
        <v>Fernando</v>
      </c>
      <c r="AA199" t="str">
        <f ca="1">IF(RIGHT(FPL_Combined[[#Headers],[Gameweek 26]],2)&lt;$B$622,INDEX(FPL_Results_Extract[Gameweek 01],MATCH($A199,FPL_Results_Extract[[Player]:[Player]],0)),INDEX(Team_Key[[Abbreviation]:[Abbreviation]],MATCH(LEFT(INDEX(FPL_Fixtures_Extract[],MATCH($A199,FPL_Fixtures_Extract[[Player]:[Player]],0),MATCH(FPL_Combined[[#Headers],[Gameweek 26]],FPL_Fixtures_Extract[#Headers],0)),LEN(INDEX(FPL_Fixtures_Extract[],MATCH($A199,FPL_Fixtures_Extract[[Player]:[Player]],0),MATCH(FPL_Combined[[#Headers],[Gameweek 26]],FPL_Fixtures_Extract[#Headers],0)))-4),Team_Key[[Full Name]:[Full Name]],0))&amp;RIGHT(INDEX(FPL_Fixtures_Extract[],MATCH($A199,FPL_Fixtures_Extract[[Player]:[Player]],0),MATCH(FPL_Combined[[#Headers],[Gameweek 26]],FPL_Fixtures_Extract[#Headers],0)),3))</f>
        <v>WBA(A) 3-0</v>
      </c>
      <c r="AB199" t="str">
        <f ca="1">IF(RIGHT(FPL_Combined[[#Headers],[Gameweek 27]],2)&lt;$B$622,INDEX(FPL_Results_Extract[Gameweek 02],MATCH($A199,FPL_Results_Extract[[Player]:[Player]],0)),INDEX(Team_Key[[Abbreviation]:[Abbreviation]],MATCH(LEFT(INDEX(FPL_Fixtures_Extract[],MATCH($A199,FPL_Fixtures_Extract[[Player]:[Player]],0),MATCH(FPL_Combined[[#Headers],[Gameweek 27]],FPL_Fixtures_Extract[#Headers],0)),LEN(INDEX(FPL_Fixtures_Extract[],MATCH($A199,FPL_Fixtures_Extract[[Player]:[Player]],0),MATCH(FPL_Combined[[#Headers],[Gameweek 27]],FPL_Fixtures_Extract[#Headers],0)))-4),Team_Key[[Full Name]:[Full Name]],0))&amp;RIGHT(INDEX(FPL_Fixtures_Extract[],MATCH($A199,FPL_Fixtures_Extract[[Player]:[Player]],0),MATCH(FPL_Combined[[#Headers],[Gameweek 27]],FPL_Fixtures_Extract[#Headers],0)),3))</f>
        <v>CHE(H) 3-0</v>
      </c>
      <c r="AC199" t="str">
        <f ca="1">IF(RIGHT(FPL_Combined[[#Headers],[Gameweek 28]],2)&lt;$B$622,INDEX(FPL_Results_Extract[Gameweek 03],MATCH($A199,FPL_Results_Extract[[Player]:[Player]],0)),INDEX(Team_Key[[Abbreviation]:[Abbreviation]],MATCH(LEFT(INDEX(FPL_Fixtures_Extract[],MATCH($A199,FPL_Fixtures_Extract[[Player]:[Player]],0),MATCH(FPL_Combined[[#Headers],[Gameweek 28]],FPL_Fixtures_Extract[#Headers],0)),LEN(INDEX(FPL_Fixtures_Extract[],MATCH($A199,FPL_Fixtures_Extract[[Player]:[Player]],0),MATCH(FPL_Combined[[#Headers],[Gameweek 28]],FPL_Fixtures_Extract[#Headers],0)))-4),Team_Key[[Full Name]:[Full Name]],0))&amp;RIGHT(INDEX(FPL_Fixtures_Extract[],MATCH($A199,FPL_Fixtures_Extract[[Player]:[Player]],0),MATCH(FPL_Combined[[#Headers],[Gameweek 28]],FPL_Fixtures_Extract[#Headers],0)),3))</f>
        <v>EVE(A) 2-0</v>
      </c>
      <c r="AD199" t="str">
        <f ca="1">IF(RIGHT(FPL_Combined[[#Headers],[Gameweek 29]],2)&lt;$B$622,INDEX(FPL_Results_Extract[Gameweek 04],MATCH($A199,FPL_Results_Extract[[Player]:[Player]],0)),INDEX(Team_Key[[Abbreviation]:[Abbreviation]],MATCH(LEFT(INDEX(FPL_Fixtures_Extract[],MATCH($A199,FPL_Fixtures_Extract[[Player]:[Player]],0),MATCH(FPL_Combined[[#Headers],[Gameweek 29]],FPL_Fixtures_Extract[#Headers],0)),LEN(INDEX(FPL_Fixtures_Extract[],MATCH($A199,FPL_Fixtures_Extract[[Player]:[Player]],0),MATCH(FPL_Combined[[#Headers],[Gameweek 29]],FPL_Fixtures_Extract[#Headers],0)))-4),Team_Key[[Full Name]:[Full Name]],0))&amp;RIGHT(INDEX(FPL_Fixtures_Extract[],MATCH($A199,FPL_Fixtures_Extract[[Player]:[Player]],0),MATCH(FPL_Combined[[#Headers],[Gameweek 29]],FPL_Fixtures_Extract[#Headers],0)),3))</f>
        <v>AVL(H)</v>
      </c>
      <c r="AE199" t="str">
        <f ca="1">IF(RIGHT(FPL_Combined[[#Headers],[Gameweek 30]],2)&lt;$B$622,INDEX(FPL_Results_Extract[Gameweek 05],MATCH($A199,FPL_Results_Extract[[Player]:[Player]],0)),INDEX(Team_Key[[Abbreviation]:[Abbreviation]],MATCH(LEFT(INDEX(FPL_Fixtures_Extract[],MATCH($A199,FPL_Fixtures_Extract[[Player]:[Player]],0),MATCH(FPL_Combined[[#Headers],[Gameweek 30]],FPL_Fixtures_Extract[#Headers],0)),LEN(INDEX(FPL_Fixtures_Extract[],MATCH($A199,FPL_Fixtures_Extract[[Player]:[Player]],0),MATCH(FPL_Combined[[#Headers],[Gameweek 30]],FPL_Fixtures_Extract[#Headers],0)))-4),Team_Key[[Full Name]:[Full Name]],0))&amp;RIGHT(INDEX(FPL_Fixtures_Extract[],MATCH($A199,FPL_Fixtures_Extract[[Player]:[Player]],0),MATCH(FPL_Combined[[#Headers],[Gameweek 30]],FPL_Fixtures_Extract[#Headers],0)),3))</f>
        <v>NOR(A)</v>
      </c>
      <c r="AF199" t="str">
        <f ca="1">IF(RIGHT(FPL_Combined[[#Headers],[Gameweek 31]],2)&lt;$B$622,INDEX(FPL_Results_Extract[Gameweek 06],MATCH($A199,FPL_Results_Extract[[Player]:[Player]],0)),INDEX(Team_Key[[Abbreviation]:[Abbreviation]],MATCH(LEFT(INDEX(FPL_Fixtures_Extract[],MATCH($A199,FPL_Fixtures_Extract[[Player]:[Player]],0),MATCH(FPL_Combined[[#Headers],[Gameweek 31]],FPL_Fixtures_Extract[#Headers],0)),LEN(INDEX(FPL_Fixtures_Extract[],MATCH($A199,FPL_Fixtures_Extract[[Player]:[Player]],0),MATCH(FPL_Combined[[#Headers],[Gameweek 31]],FPL_Fixtures_Extract[#Headers],0)))-4),Team_Key[[Full Name]:[Full Name]],0))&amp;RIGHT(INDEX(FPL_Fixtures_Extract[],MATCH($A199,FPL_Fixtures_Extract[[Player]:[Player]],0),MATCH(FPL_Combined[[#Headers],[Gameweek 31]],FPL_Fixtures_Extract[#Headers],0)),3))</f>
        <v>MUN(H)</v>
      </c>
      <c r="AG199" t="str">
        <f ca="1">IF(RIGHT(FPL_Combined[[#Headers],[Gameweek 32]],2)&lt;$B$622,INDEX(FPL_Results_Extract[Gameweek 07],MATCH($A199,FPL_Results_Extract[[Player]:[Player]],0)),INDEX(Team_Key[[Abbreviation]:[Abbreviation]],MATCH(LEFT(INDEX(FPL_Fixtures_Extract[],MATCH($A199,FPL_Fixtures_Extract[[Player]:[Player]],0),MATCH(FPL_Combined[[#Headers],[Gameweek 32]],FPL_Fixtures_Extract[#Headers],0)),LEN(INDEX(FPL_Fixtures_Extract[],MATCH($A199,FPL_Fixtures_Extract[[Player]:[Player]],0),MATCH(FPL_Combined[[#Headers],[Gameweek 32]],FPL_Fixtures_Extract[#Headers],0)))-4),Team_Key[[Full Name]:[Full Name]],0))&amp;RIGHT(INDEX(FPL_Fixtures_Extract[],MATCH($A199,FPL_Fixtures_Extract[[Player]:[Player]],0),MATCH(FPL_Combined[[#Headers],[Gameweek 32]],FPL_Fixtures_Extract[#Headers],0)),3))</f>
        <v>BOU(A)</v>
      </c>
      <c r="AH199" t="str">
        <f ca="1">IF(RIGHT(FPL_Combined[[#Headers],[Gameweek 33]],2)&lt;$B$622,INDEX(FPL_Results_Extract[Gameweek 08],MATCH($A199,FPL_Results_Extract[[Player]:[Player]],0)),INDEX(Team_Key[[Abbreviation]:[Abbreviation]],MATCH(LEFT(INDEX(FPL_Fixtures_Extract[],MATCH($A199,FPL_Fixtures_Extract[[Player]:[Player]],0),MATCH(FPL_Combined[[#Headers],[Gameweek 33]],FPL_Fixtures_Extract[#Headers],0)),LEN(INDEX(FPL_Fixtures_Extract[],MATCH($A199,FPL_Fixtures_Extract[[Player]:[Player]],0),MATCH(FPL_Combined[[#Headers],[Gameweek 33]],FPL_Fixtures_Extract[#Headers],0)))-4),Team_Key[[Full Name]:[Full Name]],0))&amp;RIGHT(INDEX(FPL_Fixtures_Extract[],MATCH($A199,FPL_Fixtures_Extract[[Player]:[Player]],0),MATCH(FPL_Combined[[#Headers],[Gameweek 33]],FPL_Fixtures_Extract[#Headers],0)),3))</f>
        <v>WBA(H)</v>
      </c>
      <c r="AI199" t="str">
        <f ca="1">IF(RIGHT(FPL_Combined[[#Headers],[Gameweek 34]],2)&lt;$B$622,INDEX(FPL_Results_Extract[Gameweek 09],MATCH($A199,FPL_Results_Extract[[Player]:[Player]],0)),INDEX(Team_Key[[Abbreviation]:[Abbreviation]],MATCH(LEFT(INDEX(FPL_Fixtures_Extract[],MATCH($A199,FPL_Fixtures_Extract[[Player]:[Player]],0),MATCH(FPL_Combined[[#Headers],[Gameweek 34]],FPL_Fixtures_Extract[#Headers],0)),LEN(INDEX(FPL_Fixtures_Extract[],MATCH($A199,FPL_Fixtures_Extract[[Player]:[Player]],0),MATCH(FPL_Combined[[#Headers],[Gameweek 34]],FPL_Fixtures_Extract[#Headers],0)))-4),Team_Key[[Full Name]:[Full Name]],0))&amp;RIGHT(INDEX(FPL_Fixtures_Extract[],MATCH($A199,FPL_Fixtures_Extract[[Player]:[Player]],0),MATCH(FPL_Combined[[#Headers],[Gameweek 34]],FPL_Fixtures_Extract[#Headers],0)),3))</f>
        <v>CHE(A)</v>
      </c>
      <c r="AJ199" t="str">
        <f ca="1">IF(RIGHT(FPL_Combined[[#Headers],[Gameweek 35]],2)&lt;$B$622,INDEX(FPL_Results_Extract[Gameweek 10],MATCH($A199,FPL_Results_Extract[[Player]:[Player]],0)),INDEX(Team_Key[[Abbreviation]:[Abbreviation]],MATCH(LEFT(INDEX(FPL_Fixtures_Extract[],MATCH($A199,FPL_Fixtures_Extract[[Player]:[Player]],0),MATCH(FPL_Combined[[#Headers],[Gameweek 35]],FPL_Fixtures_Extract[#Headers],0)),LEN(INDEX(FPL_Fixtures_Extract[],MATCH($A199,FPL_Fixtures_Extract[[Player]:[Player]],0),MATCH(FPL_Combined[[#Headers],[Gameweek 35]],FPL_Fixtures_Extract[#Headers],0)))-4),Team_Key[[Full Name]:[Full Name]],0))&amp;RIGHT(INDEX(FPL_Fixtures_Extract[],MATCH($A199,FPL_Fixtures_Extract[[Player]:[Player]],0),MATCH(FPL_Combined[[#Headers],[Gameweek 35]],FPL_Fixtures_Extract[#Headers],0)),3))</f>
        <v>STK(H)</v>
      </c>
      <c r="AK199" t="str">
        <f ca="1">IF(RIGHT(FPL_Combined[[#Headers],[Gameweek 36]],2)&lt;$B$622,INDEX(FPL_Results_Extract[Gameweek 11],MATCH($A199,FPL_Results_Extract[[Player]:[Player]],0)),INDEX(Team_Key[[Abbreviation]:[Abbreviation]],MATCH(LEFT(INDEX(FPL_Fixtures_Extract[],MATCH($A199,FPL_Fixtures_Extract[[Player]:[Player]],0),MATCH(FPL_Combined[[#Headers],[Gameweek 36]],FPL_Fixtures_Extract[#Headers],0)),LEN(INDEX(FPL_Fixtures_Extract[],MATCH($A199,FPL_Fixtures_Extract[[Player]:[Player]],0),MATCH(FPL_Combined[[#Headers],[Gameweek 36]],FPL_Fixtures_Extract[#Headers],0)))-4),Team_Key[[Full Name]:[Full Name]],0))&amp;RIGHT(INDEX(FPL_Fixtures_Extract[],MATCH($A199,FPL_Fixtures_Extract[[Player]:[Player]],0),MATCH(FPL_Combined[[#Headers],[Gameweek 36]],FPL_Fixtures_Extract[#Headers],0)),3))</f>
        <v>SOU(A)</v>
      </c>
      <c r="AL199" t="str">
        <f ca="1">IF(RIGHT(FPL_Combined[[#Headers],[Gameweek 37]],2)&lt;$B$622,INDEX(FPL_Results_Extract[Gameweek 12],MATCH($A199,FPL_Results_Extract[[Player]:[Player]],0)),INDEX(Team_Key[[Abbreviation]:[Abbreviation]],MATCH(LEFT(INDEX(FPL_Fixtures_Extract[],MATCH($A199,FPL_Fixtures_Extract[[Player]:[Player]],0),MATCH(FPL_Combined[[#Headers],[Gameweek 37]],FPL_Fixtures_Extract[#Headers],0)),LEN(INDEX(FPL_Fixtures_Extract[],MATCH($A199,FPL_Fixtures_Extract[[Player]:[Player]],0),MATCH(FPL_Combined[[#Headers],[Gameweek 37]],FPL_Fixtures_Extract[#Headers],0)))-4),Team_Key[[Full Name]:[Full Name]],0))&amp;RIGHT(INDEX(FPL_Fixtures_Extract[],MATCH($A199,FPL_Fixtures_Extract[[Player]:[Player]],0),MATCH(FPL_Combined[[#Headers],[Gameweek 37]],FPL_Fixtures_Extract[#Headers],0)),3))</f>
        <v>ARS(H)</v>
      </c>
      <c r="AM199" t="str">
        <f ca="1">IF(RIGHT(FPL_Combined[[#Headers],[Gameweek 38]],2)&lt;$B$622,INDEX(FPL_Results_Extract[Gameweek 13],MATCH($A199,FPL_Results_Extract[[Player]:[Player]],0)),INDEX(Team_Key[[Abbreviation]:[Abbreviation]],MATCH(LEFT(INDEX(FPL_Fixtures_Extract[],MATCH($A199,FPL_Fixtures_Extract[[Player]:[Player]],0),MATCH(FPL_Combined[[#Headers],[Gameweek 38]],FPL_Fixtures_Extract[#Headers],0)),LEN(INDEX(FPL_Fixtures_Extract[],MATCH($A199,FPL_Fixtures_Extract[[Player]:[Player]],0),MATCH(FPL_Combined[[#Headers],[Gameweek 38]],FPL_Fixtures_Extract[#Headers],0)))-4),Team_Key[[Full Name]:[Full Name]],0))&amp;RIGHT(INDEX(FPL_Fixtures_Extract[],MATCH($A199,FPL_Fixtures_Extract[[Player]:[Player]],0),MATCH(FPL_Combined[[#Headers],[Gameweek 38]],FPL_Fixtures_Extract[#Headers],0)),3))</f>
        <v>SWA(A)</v>
      </c>
    </row>
    <row r="200" spans="1:39" x14ac:dyDescent="0.45">
      <c r="A200" t="s">
        <v>363</v>
      </c>
      <c r="B200" t="str">
        <f ca="1">IF(RIGHT(FPL_Combined[[#Headers],[Gameweek 01]],2)&lt;$B$622,INDEX(FPL_Results_Extract[Gameweek 01],MATCH($A200,FPL_Results_Extract[[Player]:[Player]],0)),INDEX(Team_Key[[Abbreviation]:[Abbreviation]],MATCH(LEFT(INDEX(FPL_Fixtures_Extract[],MATCH($A200,FPL_Fixtures_Extract[[Player]:[Player]],0),MATCH(FPL_Combined[[#Headers],[Gameweek 01]],FPL_Fixtures_Extract[#Headers],0)),LEN(INDEX(FPL_Fixtures_Extract[],MATCH($A200,FPL_Fixtures_Extract[[Player]:[Player]],0),MATCH(FPL_Combined[[#Headers],[Gameweek 01]],FPL_Fixtures_Extract[#Headers],0)))-4),Team_Key[[Full Name]:[Full Name]],0))&amp;RIGHT(INDEX(FPL_Fixtures_Extract[],MATCH($A200,FPL_Fixtures_Extract[[Player]:[Player]],0),MATCH(FPL_Combined[[#Headers],[Gameweek 01]],FPL_Fixtures_Extract[#Headers],0)),3))</f>
        <v>SWA(H) 2-2</v>
      </c>
      <c r="C200" t="str">
        <f ca="1">IF(RIGHT(FPL_Combined[[#Headers],[Gameweek 02]],2)&lt;$B$622,INDEX(FPL_Results_Extract[Gameweek 02],MATCH($A200,FPL_Results_Extract[[Player]:[Player]],0)),INDEX(Team_Key[[Abbreviation]:[Abbreviation]],MATCH(LEFT(INDEX(FPL_Fixtures_Extract[],MATCH($A200,FPL_Fixtures_Extract[[Player]:[Player]],0),MATCH(FPL_Combined[[#Headers],[Gameweek 02]],FPL_Fixtures_Extract[#Headers],0)),LEN(INDEX(FPL_Fixtures_Extract[],MATCH($A200,FPL_Fixtures_Extract[[Player]:[Player]],0),MATCH(FPL_Combined[[#Headers],[Gameweek 02]],FPL_Fixtures_Extract[#Headers],0)))-4),Team_Key[[Full Name]:[Full Name]],0))&amp;RIGHT(INDEX(FPL_Fixtures_Extract[],MATCH($A200,FPL_Fixtures_Extract[[Player]:[Player]],0),MATCH(FPL_Combined[[#Headers],[Gameweek 02]],FPL_Fixtures_Extract[#Headers],0)),3))</f>
        <v>MCI(A) 0-3</v>
      </c>
      <c r="D200" t="str">
        <f ca="1">IF(RIGHT(FPL_Combined[[#Headers],[Gameweek 03]],2)&lt;$B$622,INDEX(FPL_Results_Extract[Gameweek 03],MATCH($A200,FPL_Results_Extract[[Player]:[Player]],0)),INDEX(Team_Key[[Abbreviation]:[Abbreviation]],MATCH(LEFT(INDEX(FPL_Fixtures_Extract[],MATCH($A200,FPL_Fixtures_Extract[[Player]:[Player]],0),MATCH(FPL_Combined[[#Headers],[Gameweek 03]],FPL_Fixtures_Extract[#Headers],0)),LEN(INDEX(FPL_Fixtures_Extract[],MATCH($A200,FPL_Fixtures_Extract[[Player]:[Player]],0),MATCH(FPL_Combined[[#Headers],[Gameweek 03]],FPL_Fixtures_Extract[#Headers],0)))-4),Team_Key[[Full Name]:[Full Name]],0))&amp;RIGHT(INDEX(FPL_Fixtures_Extract[],MATCH($A200,FPL_Fixtures_Extract[[Player]:[Player]],0),MATCH(FPL_Combined[[#Headers],[Gameweek 03]],FPL_Fixtures_Extract[#Headers],0)),3))</f>
        <v>WBA(A) 3-2</v>
      </c>
      <c r="E200" t="str">
        <f ca="1">IF(RIGHT(FPL_Combined[[#Headers],[Gameweek 04]],2)&lt;$B$622,INDEX(FPL_Results_Extract[Gameweek 04],MATCH($A200,FPL_Results_Extract[[Player]:[Player]],0)),INDEX(Team_Key[[Abbreviation]:[Abbreviation]],MATCH(LEFT(INDEX(FPL_Fixtures_Extract[],MATCH($A200,FPL_Fixtures_Extract[[Player]:[Player]],0),MATCH(FPL_Combined[[#Headers],[Gameweek 04]],FPL_Fixtures_Extract[#Headers],0)),LEN(INDEX(FPL_Fixtures_Extract[],MATCH($A200,FPL_Fixtures_Extract[[Player]:[Player]],0),MATCH(FPL_Combined[[#Headers],[Gameweek 04]],FPL_Fixtures_Extract[#Headers],0)))-4),Team_Key[[Full Name]:[Full Name]],0))&amp;RIGHT(INDEX(FPL_Fixtures_Extract[],MATCH($A200,FPL_Fixtures_Extract[[Player]:[Player]],0),MATCH(FPL_Combined[[#Headers],[Gameweek 04]],FPL_Fixtures_Extract[#Headers],0)),3))</f>
        <v>CRY(H) 1-2</v>
      </c>
      <c r="F200" t="str">
        <f ca="1">IF(RIGHT(FPL_Combined[[#Headers],[Gameweek 05]],2)&lt;$B$622,INDEX(FPL_Results_Extract[Gameweek 05],MATCH($A200,FPL_Results_Extract[[Player]:[Player]],0)),INDEX(Team_Key[[Abbreviation]:[Abbreviation]],MATCH(LEFT(INDEX(FPL_Fixtures_Extract[],MATCH($A200,FPL_Fixtures_Extract[[Player]:[Player]],0),MATCH(FPL_Combined[[#Headers],[Gameweek 05]],FPL_Fixtures_Extract[#Headers],0)),LEN(INDEX(FPL_Fixtures_Extract[],MATCH($A200,FPL_Fixtures_Extract[[Player]:[Player]],0),MATCH(FPL_Combined[[#Headers],[Gameweek 05]],FPL_Fixtures_Extract[#Headers],0)))-4),Team_Key[[Full Name]:[Full Name]],0))&amp;RIGHT(INDEX(FPL_Fixtures_Extract[],MATCH($A200,FPL_Fixtures_Extract[[Player]:[Player]],0),MATCH(FPL_Combined[[#Headers],[Gameweek 05]],FPL_Fixtures_Extract[#Headers],0)),3))</f>
        <v>EVE(A) 1-3</v>
      </c>
      <c r="G200" t="str">
        <f ca="1">IF(RIGHT(FPL_Combined[[#Headers],[Gameweek 06]],2)&lt;$B$622,INDEX(FPL_Results_Extract[Gameweek 06],MATCH($A200,FPL_Results_Extract[[Player]:[Player]],0)),INDEX(Team_Key[[Abbreviation]:[Abbreviation]],MATCH(LEFT(INDEX(FPL_Fixtures_Extract[],MATCH($A200,FPL_Fixtures_Extract[[Player]:[Player]],0),MATCH(FPL_Combined[[#Headers],[Gameweek 06]],FPL_Fixtures_Extract[#Headers],0)),LEN(INDEX(FPL_Fixtures_Extract[],MATCH($A200,FPL_Fixtures_Extract[[Player]:[Player]],0),MATCH(FPL_Combined[[#Headers],[Gameweek 06]],FPL_Fixtures_Extract[#Headers],0)))-4),Team_Key[[Full Name]:[Full Name]],0))&amp;RIGHT(INDEX(FPL_Fixtures_Extract[],MATCH($A200,FPL_Fixtures_Extract[[Player]:[Player]],0),MATCH(FPL_Combined[[#Headers],[Gameweek 06]],FPL_Fixtures_Extract[#Headers],0)),3))</f>
        <v>ARS(H) 2-0</v>
      </c>
      <c r="H200" t="str">
        <f ca="1">IF(RIGHT(FPL_Combined[[#Headers],[Gameweek 07]],2)&lt;$B$622,INDEX(FPL_Results_Extract[Gameweek 07],MATCH($A200,FPL_Results_Extract[[Player]:[Player]],0)),INDEX(Team_Key[[Abbreviation]:[Abbreviation]],MATCH(LEFT(INDEX(FPL_Fixtures_Extract[],MATCH($A200,FPL_Fixtures_Extract[[Player]:[Player]],0),MATCH(FPL_Combined[[#Headers],[Gameweek 07]],FPL_Fixtures_Extract[#Headers],0)),LEN(INDEX(FPL_Fixtures_Extract[],MATCH($A200,FPL_Fixtures_Extract[[Player]:[Player]],0),MATCH(FPL_Combined[[#Headers],[Gameweek 07]],FPL_Fixtures_Extract[#Headers],0)))-4),Team_Key[[Full Name]:[Full Name]],0))&amp;RIGHT(INDEX(FPL_Fixtures_Extract[],MATCH($A200,FPL_Fixtures_Extract[[Player]:[Player]],0),MATCH(FPL_Combined[[#Headers],[Gameweek 07]],FPL_Fixtures_Extract[#Headers],0)),3))</f>
        <v>NEW(A) 2-2</v>
      </c>
      <c r="I200" t="str">
        <f ca="1">IF(RIGHT(FPL_Combined[[#Headers],[Gameweek 08]],2)&lt;$B$622,INDEX(FPL_Results_Extract[Gameweek 08],MATCH($A200,FPL_Results_Extract[[Player]:[Player]],0)),INDEX(Team_Key[[Abbreviation]:[Abbreviation]],MATCH(LEFT(INDEX(FPL_Fixtures_Extract[],MATCH($A200,FPL_Fixtures_Extract[[Player]:[Player]],0),MATCH(FPL_Combined[[#Headers],[Gameweek 08]],FPL_Fixtures_Extract[#Headers],0)),LEN(INDEX(FPL_Fixtures_Extract[],MATCH($A200,FPL_Fixtures_Extract[[Player]:[Player]],0),MATCH(FPL_Combined[[#Headers],[Gameweek 08]],FPL_Fixtures_Extract[#Headers],0)))-4),Team_Key[[Full Name]:[Full Name]],0))&amp;RIGHT(INDEX(FPL_Fixtures_Extract[],MATCH($A200,FPL_Fixtures_Extract[[Player]:[Player]],0),MATCH(FPL_Combined[[#Headers],[Gameweek 08]],FPL_Fixtures_Extract[#Headers],0)),3))</f>
        <v>SOU(H) 1-3</v>
      </c>
      <c r="J200" t="str">
        <f ca="1">IF(RIGHT(FPL_Combined[[#Headers],[Gameweek 09]],2)&lt;$B$622,INDEX(FPL_Results_Extract[Gameweek 09],MATCH($A200,FPL_Results_Extract[[Player]:[Player]],0)),INDEX(Team_Key[[Abbreviation]:[Abbreviation]],MATCH(LEFT(INDEX(FPL_Fixtures_Extract[],MATCH($A200,FPL_Fixtures_Extract[[Player]:[Player]],0),MATCH(FPL_Combined[[#Headers],[Gameweek 09]],FPL_Fixtures_Extract[#Headers],0)),LEN(INDEX(FPL_Fixtures_Extract[],MATCH($A200,FPL_Fixtures_Extract[[Player]:[Player]],0),MATCH(FPL_Combined[[#Headers],[Gameweek 09]],FPL_Fixtures_Extract[#Headers],0)))-4),Team_Key[[Full Name]:[Full Name]],0))&amp;RIGHT(INDEX(FPL_Fixtures_Extract[],MATCH($A200,FPL_Fixtures_Extract[[Player]:[Player]],0),MATCH(FPL_Combined[[#Headers],[Gameweek 09]],FPL_Fixtures_Extract[#Headers],0)),3))</f>
        <v>AVL(H) 2-0</v>
      </c>
      <c r="K200" t="str">
        <f ca="1">IF(RIGHT(FPL_Combined[[#Headers],[Gameweek 10]],2)&lt;$B$622,INDEX(FPL_Results_Extract[Gameweek 10],MATCH($A200,FPL_Results_Extract[[Player]:[Player]],0)),INDEX(Team_Key[[Abbreviation]:[Abbreviation]],MATCH(LEFT(INDEX(FPL_Fixtures_Extract[],MATCH($A200,FPL_Fixtures_Extract[[Player]:[Player]],0),MATCH(FPL_Combined[[#Headers],[Gameweek 10]],FPL_Fixtures_Extract[#Headers],0)),LEN(INDEX(FPL_Fixtures_Extract[],MATCH($A200,FPL_Fixtures_Extract[[Player]:[Player]],0),MATCH(FPL_Combined[[#Headers],[Gameweek 10]],FPL_Fixtures_Extract[#Headers],0)))-4),Team_Key[[Full Name]:[Full Name]],0))&amp;RIGHT(INDEX(FPL_Fixtures_Extract[],MATCH($A200,FPL_Fixtures_Extract[[Player]:[Player]],0),MATCH(FPL_Combined[[#Headers],[Gameweek 10]],FPL_Fixtures_Extract[#Headers],0)),3))</f>
        <v>WHU(A) 1-2</v>
      </c>
      <c r="L200" t="str">
        <f ca="1">IF(RIGHT(FPL_Combined[[#Headers],[Gameweek 11]],2)&lt;$B$622,INDEX(FPL_Results_Extract[Gameweek 11],MATCH($A200,FPL_Results_Extract[[Player]:[Player]],0)),INDEX(Team_Key[[Abbreviation]:[Abbreviation]],MATCH(LEFT(INDEX(FPL_Fixtures_Extract[],MATCH($A200,FPL_Fixtures_Extract[[Player]:[Player]],0),MATCH(FPL_Combined[[#Headers],[Gameweek 11]],FPL_Fixtures_Extract[#Headers],0)),LEN(INDEX(FPL_Fixtures_Extract[],MATCH($A200,FPL_Fixtures_Extract[[Player]:[Player]],0),MATCH(FPL_Combined[[#Headers],[Gameweek 11]],FPL_Fixtures_Extract[#Headers],0)))-4),Team_Key[[Full Name]:[Full Name]],0))&amp;RIGHT(INDEX(FPL_Fixtures_Extract[],MATCH($A200,FPL_Fixtures_Extract[[Player]:[Player]],0),MATCH(FPL_Combined[[#Headers],[Gameweek 11]],FPL_Fixtures_Extract[#Headers],0)),3))</f>
        <v>LIV(H) 1-3</v>
      </c>
      <c r="M200" t="str">
        <f ca="1">IF(RIGHT(FPL_Combined[[#Headers],[Gameweek 12]],2)&lt;$B$622,INDEX(FPL_Results_Extract[Gameweek 12],MATCH($A200,FPL_Results_Extract[[Player]:[Player]],0)),INDEX(Team_Key[[Abbreviation]:[Abbreviation]],MATCH(LEFT(INDEX(FPL_Fixtures_Extract[],MATCH($A200,FPL_Fixtures_Extract[[Player]:[Player]],0),MATCH(FPL_Combined[[#Headers],[Gameweek 12]],FPL_Fixtures_Extract[#Headers],0)),LEN(INDEX(FPL_Fixtures_Extract[],MATCH($A200,FPL_Fixtures_Extract[[Player]:[Player]],0),MATCH(FPL_Combined[[#Headers],[Gameweek 12]],FPL_Fixtures_Extract[#Headers],0)))-4),Team_Key[[Full Name]:[Full Name]],0))&amp;RIGHT(INDEX(FPL_Fixtures_Extract[],MATCH($A200,FPL_Fixtures_Extract[[Player]:[Player]],0),MATCH(FPL_Combined[[#Headers],[Gameweek 12]],FPL_Fixtures_Extract[#Headers],0)),3))</f>
        <v>STK(A) 0-1</v>
      </c>
      <c r="N200" t="str">
        <f ca="1">IF(RIGHT(FPL_Combined[[#Headers],[Gameweek 13]],2)&lt;$B$622,INDEX(FPL_Results_Extract[Gameweek 13],MATCH($A200,FPL_Results_Extract[[Player]:[Player]],0)),INDEX(Team_Key[[Abbreviation]:[Abbreviation]],MATCH(LEFT(INDEX(FPL_Fixtures_Extract[],MATCH($A200,FPL_Fixtures_Extract[[Player]:[Player]],0),MATCH(FPL_Combined[[#Headers],[Gameweek 13]],FPL_Fixtures_Extract[#Headers],0)),LEN(INDEX(FPL_Fixtures_Extract[],MATCH($A200,FPL_Fixtures_Extract[[Player]:[Player]],0),MATCH(FPL_Combined[[#Headers],[Gameweek 13]],FPL_Fixtures_Extract[#Headers],0)))-4),Team_Key[[Full Name]:[Full Name]],0))&amp;RIGHT(INDEX(FPL_Fixtures_Extract[],MATCH($A200,FPL_Fixtures_Extract[[Player]:[Player]],0),MATCH(FPL_Combined[[#Headers],[Gameweek 13]],FPL_Fixtures_Extract[#Headers],0)),3))</f>
        <v>NOR(H) 1-0</v>
      </c>
      <c r="O200" t="str">
        <f ca="1">IF(RIGHT(FPL_Combined[[#Headers],[Gameweek 14]],2)&lt;$B$622,INDEX(FPL_Results_Extract[Gameweek 14],MATCH($A200,FPL_Results_Extract[[Player]:[Player]],0)),INDEX(Team_Key[[Abbreviation]:[Abbreviation]],MATCH(LEFT(INDEX(FPL_Fixtures_Extract[],MATCH($A200,FPL_Fixtures_Extract[[Player]:[Player]],0),MATCH(FPL_Combined[[#Headers],[Gameweek 14]],FPL_Fixtures_Extract[#Headers],0)),LEN(INDEX(FPL_Fixtures_Extract[],MATCH($A200,FPL_Fixtures_Extract[[Player]:[Player]],0),MATCH(FPL_Combined[[#Headers],[Gameweek 14]],FPL_Fixtures_Extract[#Headers],0)))-4),Team_Key[[Full Name]:[Full Name]],0))&amp;RIGHT(INDEX(FPL_Fixtures_Extract[],MATCH($A200,FPL_Fixtures_Extract[[Player]:[Player]],0),MATCH(FPL_Combined[[#Headers],[Gameweek 14]],FPL_Fixtures_Extract[#Headers],0)),3))</f>
        <v>TOT(A) 0-0</v>
      </c>
      <c r="P200" t="str">
        <f ca="1">IF(RIGHT(FPL_Combined[[#Headers],[Gameweek 15]],2)&lt;$B$622,INDEX(FPL_Results_Extract[Gameweek 15],MATCH($A200,FPL_Results_Extract[[Player]:[Player]],0)),INDEX(Team_Key[[Abbreviation]:[Abbreviation]],MATCH(LEFT(INDEX(FPL_Fixtures_Extract[],MATCH($A200,FPL_Fixtures_Extract[[Player]:[Player]],0),MATCH(FPL_Combined[[#Headers],[Gameweek 15]],FPL_Fixtures_Extract[#Headers],0)),LEN(INDEX(FPL_Fixtures_Extract[],MATCH($A200,FPL_Fixtures_Extract[[Player]:[Player]],0),MATCH(FPL_Combined[[#Headers],[Gameweek 15]],FPL_Fixtures_Extract[#Headers],0)))-4),Team_Key[[Full Name]:[Full Name]],0))&amp;RIGHT(INDEX(FPL_Fixtures_Extract[],MATCH($A200,FPL_Fixtures_Extract[[Player]:[Player]],0),MATCH(FPL_Combined[[#Headers],[Gameweek 15]],FPL_Fixtures_Extract[#Headers],0)),3))</f>
        <v>BOU(H) 0-1</v>
      </c>
      <c r="Q200" t="str">
        <f ca="1">IF(RIGHT(FPL_Combined[[#Headers],[Gameweek 16]],2)&lt;$B$622,INDEX(FPL_Results_Extract[Gameweek 16],MATCH($A200,FPL_Results_Extract[[Player]:[Player]],0)),INDEX(Team_Key[[Abbreviation]:[Abbreviation]],MATCH(LEFT(INDEX(FPL_Fixtures_Extract[],MATCH($A200,FPL_Fixtures_Extract[[Player]:[Player]],0),MATCH(FPL_Combined[[#Headers],[Gameweek 16]],FPL_Fixtures_Extract[#Headers],0)),LEN(INDEX(FPL_Fixtures_Extract[],MATCH($A200,FPL_Fixtures_Extract[[Player]:[Player]],0),MATCH(FPL_Combined[[#Headers],[Gameweek 16]],FPL_Fixtures_Extract[#Headers],0)))-4),Team_Key[[Full Name]:[Full Name]],0))&amp;RIGHT(INDEX(FPL_Fixtures_Extract[],MATCH($A200,FPL_Fixtures_Extract[[Player]:[Player]],0),MATCH(FPL_Combined[[#Headers],[Gameweek 16]],FPL_Fixtures_Extract[#Headers],0)),3))</f>
        <v>LEI(A) 1-2</v>
      </c>
      <c r="R200" t="str">
        <f ca="1">IF(RIGHT(FPL_Combined[[#Headers],[Gameweek 17]],2)&lt;$B$622,INDEX(FPL_Results_Extract[Gameweek 17],MATCH($A200,FPL_Results_Extract[[Player]:[Player]],0)),INDEX(Team_Key[[Abbreviation]:[Abbreviation]],MATCH(LEFT(INDEX(FPL_Fixtures_Extract[],MATCH($A200,FPL_Fixtures_Extract[[Player]:[Player]],0),MATCH(FPL_Combined[[#Headers],[Gameweek 17]],FPL_Fixtures_Extract[#Headers],0)),LEN(INDEX(FPL_Fixtures_Extract[],MATCH($A200,FPL_Fixtures_Extract[[Player]:[Player]],0),MATCH(FPL_Combined[[#Headers],[Gameweek 17]],FPL_Fixtures_Extract[#Headers],0)))-4),Team_Key[[Full Name]:[Full Name]],0))&amp;RIGHT(INDEX(FPL_Fixtures_Extract[],MATCH($A200,FPL_Fixtures_Extract[[Player]:[Player]],0),MATCH(FPL_Combined[[#Headers],[Gameweek 17]],FPL_Fixtures_Extract[#Headers],0)),3))</f>
        <v>SUN(H) 3-1</v>
      </c>
      <c r="S200" t="str">
        <f ca="1">IF(RIGHT(FPL_Combined[[#Headers],[Gameweek 18]],2)&lt;$B$622,INDEX(FPL_Results_Extract[Gameweek 18],MATCH($A200,FPL_Results_Extract[[Player]:[Player]],0)),INDEX(Team_Key[[Abbreviation]:[Abbreviation]],MATCH(LEFT(INDEX(FPL_Fixtures_Extract[],MATCH($A200,FPL_Fixtures_Extract[[Player]:[Player]],0),MATCH(FPL_Combined[[#Headers],[Gameweek 18]],FPL_Fixtures_Extract[#Headers],0)),LEN(INDEX(FPL_Fixtures_Extract[],MATCH($A200,FPL_Fixtures_Extract[[Player]:[Player]],0),MATCH(FPL_Combined[[#Headers],[Gameweek 18]],FPL_Fixtures_Extract[#Headers],0)))-4),Team_Key[[Full Name]:[Full Name]],0))&amp;RIGHT(INDEX(FPL_Fixtures_Extract[],MATCH($A200,FPL_Fixtures_Extract[[Player]:[Player]],0),MATCH(FPL_Combined[[#Headers],[Gameweek 18]],FPL_Fixtures_Extract[#Headers],0)),3))</f>
        <v>WAT(H) 2-2</v>
      </c>
      <c r="T200" t="str">
        <f ca="1">IF(RIGHT(FPL_Combined[[#Headers],[Gameweek 19]],2)&lt;$B$622,INDEX(FPL_Results_Extract[Gameweek 19],MATCH($A200,FPL_Results_Extract[[Player]:[Player]],0)),INDEX(Team_Key[[Abbreviation]:[Abbreviation]],MATCH(LEFT(INDEX(FPL_Fixtures_Extract[],MATCH($A200,FPL_Fixtures_Extract[[Player]:[Player]],0),MATCH(FPL_Combined[[#Headers],[Gameweek 19]],FPL_Fixtures_Extract[#Headers],0)),LEN(INDEX(FPL_Fixtures_Extract[],MATCH($A200,FPL_Fixtures_Extract[[Player]:[Player]],0),MATCH(FPL_Combined[[#Headers],[Gameweek 19]],FPL_Fixtures_Extract[#Headers],0)))-4),Team_Key[[Full Name]:[Full Name]],0))&amp;RIGHT(INDEX(FPL_Fixtures_Extract[],MATCH($A200,FPL_Fixtures_Extract[[Player]:[Player]],0),MATCH(FPL_Combined[[#Headers],[Gameweek 19]],FPL_Fixtures_Extract[#Headers],0)),3))</f>
        <v>MUN(A) 0-0</v>
      </c>
      <c r="U200" t="str">
        <f ca="1">IF(RIGHT(FPL_Combined[[#Headers],[Gameweek 20]],2)&lt;$B$622,INDEX(FPL_Results_Extract[Gameweek 20],MATCH($A200,FPL_Results_Extract[[Player]:[Player]],0)),INDEX(Team_Key[[Abbreviation]:[Abbreviation]],MATCH(LEFT(INDEX(FPL_Fixtures_Extract[],MATCH($A200,FPL_Fixtures_Extract[[Player]:[Player]],0),MATCH(FPL_Combined[[#Headers],[Gameweek 20]],FPL_Fixtures_Extract[#Headers],0)),LEN(INDEX(FPL_Fixtures_Extract[],MATCH($A200,FPL_Fixtures_Extract[[Player]:[Player]],0),MATCH(FPL_Combined[[#Headers],[Gameweek 20]],FPL_Fixtures_Extract[#Headers],0)))-4),Team_Key[[Full Name]:[Full Name]],0))&amp;RIGHT(INDEX(FPL_Fixtures_Extract[],MATCH($A200,FPL_Fixtures_Extract[[Player]:[Player]],0),MATCH(FPL_Combined[[#Headers],[Gameweek 20]],FPL_Fixtures_Extract[#Headers],0)),3))</f>
        <v>CRY(A) 3-0</v>
      </c>
      <c r="V200" t="str">
        <f ca="1">IF(RIGHT(FPL_Combined[[#Headers],[Gameweek 21]],2)&lt;$B$622,INDEX(FPL_Results_Extract[Gameweek 21],MATCH($A200,FPL_Results_Extract[[Player]:[Player]],0)),INDEX(Team_Key[[Abbreviation]:[Abbreviation]],MATCH(LEFT(INDEX(FPL_Fixtures_Extract[],MATCH($A200,FPL_Fixtures_Extract[[Player]:[Player]],0),MATCH(FPL_Combined[[#Headers],[Gameweek 21]],FPL_Fixtures_Extract[#Headers],0)),LEN(INDEX(FPL_Fixtures_Extract[],MATCH($A200,FPL_Fixtures_Extract[[Player]:[Player]],0),MATCH(FPL_Combined[[#Headers],[Gameweek 21]],FPL_Fixtures_Extract[#Headers],0)))-4),Team_Key[[Full Name]:[Full Name]],0))&amp;RIGHT(INDEX(FPL_Fixtures_Extract[],MATCH($A200,FPL_Fixtures_Extract[[Player]:[Player]],0),MATCH(FPL_Combined[[#Headers],[Gameweek 21]],FPL_Fixtures_Extract[#Headers],0)),3))</f>
        <v>WBA(H) 2-2</v>
      </c>
      <c r="W200" t="str">
        <f ca="1">IF(RIGHT(FPL_Combined[[#Headers],[Gameweek 22]],2)&lt;$B$622,INDEX(FPL_Results_Extract[Gameweek 22],MATCH($A200,FPL_Results_Extract[[Player]:[Player]],0)),INDEX(Team_Key[[Abbreviation]:[Abbreviation]],MATCH(LEFT(INDEX(FPL_Fixtures_Extract[],MATCH($A200,FPL_Fixtures_Extract[[Player]:[Player]],0),MATCH(FPL_Combined[[#Headers],[Gameweek 22]],FPL_Fixtures_Extract[#Headers],0)),LEN(INDEX(FPL_Fixtures_Extract[],MATCH($A200,FPL_Fixtures_Extract[[Player]:[Player]],0),MATCH(FPL_Combined[[#Headers],[Gameweek 22]],FPL_Fixtures_Extract[#Headers],0)))-4),Team_Key[[Full Name]:[Full Name]],0))&amp;RIGHT(INDEX(FPL_Fixtures_Extract[],MATCH($A200,FPL_Fixtures_Extract[[Player]:[Player]],0),MATCH(FPL_Combined[[#Headers],[Gameweek 22]],FPL_Fixtures_Extract[#Headers],0)),3))</f>
        <v>EVE(H) 3-3</v>
      </c>
      <c r="X200" t="str">
        <f ca="1">IF(RIGHT(FPL_Combined[[#Headers],[Gameweek 23]],2)&lt;$B$622,INDEX(FPL_Results_Extract[Gameweek 23],MATCH($A200,FPL_Results_Extract[[Player]:[Player]],0)),INDEX(Team_Key[[Abbreviation]:[Abbreviation]],MATCH(LEFT(INDEX(FPL_Fixtures_Extract[],MATCH($A200,FPL_Fixtures_Extract[[Player]:[Player]],0),MATCH(FPL_Combined[[#Headers],[Gameweek 23]],FPL_Fixtures_Extract[#Headers],0)),LEN(INDEX(FPL_Fixtures_Extract[],MATCH($A200,FPL_Fixtures_Extract[[Player]:[Player]],0),MATCH(FPL_Combined[[#Headers],[Gameweek 23]],FPL_Fixtures_Extract[#Headers],0)))-4),Team_Key[[Full Name]:[Full Name]],0))&amp;RIGHT(INDEX(FPL_Fixtures_Extract[],MATCH($A200,FPL_Fixtures_Extract[[Player]:[Player]],0),MATCH(FPL_Combined[[#Headers],[Gameweek 23]],FPL_Fixtures_Extract[#Headers],0)),3))</f>
        <v>ARS(A) 1-0</v>
      </c>
      <c r="Y200" t="str">
        <f ca="1">IF(RIGHT(FPL_Combined[[#Headers],[Gameweek 24]],2)&lt;$B$622,INDEX(FPL_Results_Extract[Team],MATCH($A200,FPL_Results_Extract[[Player]:[Player]],0)),INDEX(Team_Key[[Abbreviation]:[Abbreviation]],MATCH(LEFT(INDEX(FPL_Fixtures_Extract[],MATCH($A200,FPL_Fixtures_Extract[[Player]:[Player]],0),MATCH(FPL_Combined[[#Headers],[Gameweek 24]],FPL_Fixtures_Extract[#Headers],0)),LEN(INDEX(FPL_Fixtures_Extract[],MATCH($A200,FPL_Fixtures_Extract[[Player]:[Player]],0),MATCH(FPL_Combined[[#Headers],[Gameweek 24]],FPL_Fixtures_Extract[#Headers],0)))-4),Team_Key[[Full Name]:[Full Name]],0))&amp;RIGHT(INDEX(FPL_Fixtures_Extract[],MATCH($A200,FPL_Fixtures_Extract[[Player]:[Player]],0),MATCH(FPL_Combined[[#Headers],[Gameweek 24]],FPL_Fixtures_Extract[#Headers],0)),3))</f>
        <v>CHE</v>
      </c>
      <c r="Z200" t="str">
        <f ca="1">IF(RIGHT(FPL_Combined[[#Headers],[Gameweek 25]],2)&lt;$B$622,INDEX(FPL_Results_Extract[Player],MATCH($A200,FPL_Results_Extract[[Player]:[Player]],0)),INDEX(Team_Key[[Abbreviation]:[Abbreviation]],MATCH(LEFT(INDEX(FPL_Fixtures_Extract[],MATCH($A200,FPL_Fixtures_Extract[[Player]:[Player]],0),MATCH(FPL_Combined[[#Headers],[Gameweek 25]],FPL_Fixtures_Extract[#Headers],0)),LEN(INDEX(FPL_Fixtures_Extract[],MATCH($A200,FPL_Fixtures_Extract[[Player]:[Player]],0),MATCH(FPL_Combined[[#Headers],[Gameweek 25]],FPL_Fixtures_Extract[#Headers],0)))-4),Team_Key[[Full Name]:[Full Name]],0))&amp;RIGHT(INDEX(FPL_Fixtures_Extract[],MATCH($A200,FPL_Fixtures_Extract[[Player]:[Player]],0),MATCH(FPL_Combined[[#Headers],[Gameweek 25]],FPL_Fixtures_Extract[#Headers],0)),3))</f>
        <v>Filipe Luis</v>
      </c>
      <c r="AA200" t="str">
        <f ca="1">IF(RIGHT(FPL_Combined[[#Headers],[Gameweek 26]],2)&lt;$B$622,INDEX(FPL_Results_Extract[Gameweek 01],MATCH($A200,FPL_Results_Extract[[Player]:[Player]],0)),INDEX(Team_Key[[Abbreviation]:[Abbreviation]],MATCH(LEFT(INDEX(FPL_Fixtures_Extract[],MATCH($A200,FPL_Fixtures_Extract[[Player]:[Player]],0),MATCH(FPL_Combined[[#Headers],[Gameweek 26]],FPL_Fixtures_Extract[#Headers],0)),LEN(INDEX(FPL_Fixtures_Extract[],MATCH($A200,FPL_Fixtures_Extract[[Player]:[Player]],0),MATCH(FPL_Combined[[#Headers],[Gameweek 26]],FPL_Fixtures_Extract[#Headers],0)))-4),Team_Key[[Full Name]:[Full Name]],0))&amp;RIGHT(INDEX(FPL_Fixtures_Extract[],MATCH($A200,FPL_Fixtures_Extract[[Player]:[Player]],0),MATCH(FPL_Combined[[#Headers],[Gameweek 26]],FPL_Fixtures_Extract[#Headers],0)),3))</f>
        <v>SWA(H) 2-2</v>
      </c>
      <c r="AB200" t="str">
        <f ca="1">IF(RIGHT(FPL_Combined[[#Headers],[Gameweek 27]],2)&lt;$B$622,INDEX(FPL_Results_Extract[Gameweek 02],MATCH($A200,FPL_Results_Extract[[Player]:[Player]],0)),INDEX(Team_Key[[Abbreviation]:[Abbreviation]],MATCH(LEFT(INDEX(FPL_Fixtures_Extract[],MATCH($A200,FPL_Fixtures_Extract[[Player]:[Player]],0),MATCH(FPL_Combined[[#Headers],[Gameweek 27]],FPL_Fixtures_Extract[#Headers],0)),LEN(INDEX(FPL_Fixtures_Extract[],MATCH($A200,FPL_Fixtures_Extract[[Player]:[Player]],0),MATCH(FPL_Combined[[#Headers],[Gameweek 27]],FPL_Fixtures_Extract[#Headers],0)))-4),Team_Key[[Full Name]:[Full Name]],0))&amp;RIGHT(INDEX(FPL_Fixtures_Extract[],MATCH($A200,FPL_Fixtures_Extract[[Player]:[Player]],0),MATCH(FPL_Combined[[#Headers],[Gameweek 27]],FPL_Fixtures_Extract[#Headers],0)),3))</f>
        <v>MCI(A) 0-3</v>
      </c>
      <c r="AC200" t="str">
        <f ca="1">IF(RIGHT(FPL_Combined[[#Headers],[Gameweek 28]],2)&lt;$B$622,INDEX(FPL_Results_Extract[Gameweek 03],MATCH($A200,FPL_Results_Extract[[Player]:[Player]],0)),INDEX(Team_Key[[Abbreviation]:[Abbreviation]],MATCH(LEFT(INDEX(FPL_Fixtures_Extract[],MATCH($A200,FPL_Fixtures_Extract[[Player]:[Player]],0),MATCH(FPL_Combined[[#Headers],[Gameweek 28]],FPL_Fixtures_Extract[#Headers],0)),LEN(INDEX(FPL_Fixtures_Extract[],MATCH($A200,FPL_Fixtures_Extract[[Player]:[Player]],0),MATCH(FPL_Combined[[#Headers],[Gameweek 28]],FPL_Fixtures_Extract[#Headers],0)))-4),Team_Key[[Full Name]:[Full Name]],0))&amp;RIGHT(INDEX(FPL_Fixtures_Extract[],MATCH($A200,FPL_Fixtures_Extract[[Player]:[Player]],0),MATCH(FPL_Combined[[#Headers],[Gameweek 28]],FPL_Fixtures_Extract[#Headers],0)),3))</f>
        <v>WBA(A) 3-2</v>
      </c>
      <c r="AD200" t="str">
        <f ca="1">IF(RIGHT(FPL_Combined[[#Headers],[Gameweek 29]],2)&lt;$B$622,INDEX(FPL_Results_Extract[Gameweek 04],MATCH($A200,FPL_Results_Extract[[Player]:[Player]],0)),INDEX(Team_Key[[Abbreviation]:[Abbreviation]],MATCH(LEFT(INDEX(FPL_Fixtures_Extract[],MATCH($A200,FPL_Fixtures_Extract[[Player]:[Player]],0),MATCH(FPL_Combined[[#Headers],[Gameweek 29]],FPL_Fixtures_Extract[#Headers],0)),LEN(INDEX(FPL_Fixtures_Extract[],MATCH($A200,FPL_Fixtures_Extract[[Player]:[Player]],0),MATCH(FPL_Combined[[#Headers],[Gameweek 29]],FPL_Fixtures_Extract[#Headers],0)))-4),Team_Key[[Full Name]:[Full Name]],0))&amp;RIGHT(INDEX(FPL_Fixtures_Extract[],MATCH($A200,FPL_Fixtures_Extract[[Player]:[Player]],0),MATCH(FPL_Combined[[#Headers],[Gameweek 29]],FPL_Fixtures_Extract[#Headers],0)),3))</f>
        <v>STK(H)</v>
      </c>
      <c r="AE200" t="e">
        <f ca="1">IF(RIGHT(FPL_Combined[[#Headers],[Gameweek 30]],2)&lt;$B$622,INDEX(FPL_Results_Extract[Gameweek 05],MATCH($A200,FPL_Results_Extract[[Player]:[Player]],0)),INDEX(Team_Key[[Abbreviation]:[Abbreviation]],MATCH(LEFT(INDEX(FPL_Fixtures_Extract[],MATCH($A200,FPL_Fixtures_Extract[[Player]:[Player]],0),MATCH(FPL_Combined[[#Headers],[Gameweek 30]],FPL_Fixtures_Extract[#Headers],0)),LEN(INDEX(FPL_Fixtures_Extract[],MATCH($A200,FPL_Fixtures_Extract[[Player]:[Player]],0),MATCH(FPL_Combined[[#Headers],[Gameweek 30]],FPL_Fixtures_Extract[#Headers],0)))-4),Team_Key[[Full Name]:[Full Name]],0))&amp;RIGHT(INDEX(FPL_Fixtures_Extract[],MATCH($A200,FPL_Fixtures_Extract[[Player]:[Player]],0),MATCH(FPL_Combined[[#Headers],[Gameweek 30]],FPL_Fixtures_Extract[#Headers],0)),3))</f>
        <v>#VALUE!</v>
      </c>
      <c r="AF200" t="str">
        <f ca="1">IF(RIGHT(FPL_Combined[[#Headers],[Gameweek 31]],2)&lt;$B$622,INDEX(FPL_Results_Extract[Gameweek 06],MATCH($A200,FPL_Results_Extract[[Player]:[Player]],0)),INDEX(Team_Key[[Abbreviation]:[Abbreviation]],MATCH(LEFT(INDEX(FPL_Fixtures_Extract[],MATCH($A200,FPL_Fixtures_Extract[[Player]:[Player]],0),MATCH(FPL_Combined[[#Headers],[Gameweek 31]],FPL_Fixtures_Extract[#Headers],0)),LEN(INDEX(FPL_Fixtures_Extract[],MATCH($A200,FPL_Fixtures_Extract[[Player]:[Player]],0),MATCH(FPL_Combined[[#Headers],[Gameweek 31]],FPL_Fixtures_Extract[#Headers],0)))-4),Team_Key[[Full Name]:[Full Name]],0))&amp;RIGHT(INDEX(FPL_Fixtures_Extract[],MATCH($A200,FPL_Fixtures_Extract[[Player]:[Player]],0),MATCH(FPL_Combined[[#Headers],[Gameweek 31]],FPL_Fixtures_Extract[#Headers],0)),3))</f>
        <v>WHU(H)</v>
      </c>
      <c r="AG200" t="str">
        <f ca="1">IF(RIGHT(FPL_Combined[[#Headers],[Gameweek 32]],2)&lt;$B$622,INDEX(FPL_Results_Extract[Gameweek 07],MATCH($A200,FPL_Results_Extract[[Player]:[Player]],0)),INDEX(Team_Key[[Abbreviation]:[Abbreviation]],MATCH(LEFT(INDEX(FPL_Fixtures_Extract[],MATCH($A200,FPL_Fixtures_Extract[[Player]:[Player]],0),MATCH(FPL_Combined[[#Headers],[Gameweek 32]],FPL_Fixtures_Extract[#Headers],0)),LEN(INDEX(FPL_Fixtures_Extract[],MATCH($A200,FPL_Fixtures_Extract[[Player]:[Player]],0),MATCH(FPL_Combined[[#Headers],[Gameweek 32]],FPL_Fixtures_Extract[#Headers],0)))-4),Team_Key[[Full Name]:[Full Name]],0))&amp;RIGHT(INDEX(FPL_Fixtures_Extract[],MATCH($A200,FPL_Fixtures_Extract[[Player]:[Player]],0),MATCH(FPL_Combined[[#Headers],[Gameweek 32]],FPL_Fixtures_Extract[#Headers],0)),3))</f>
        <v>AVL(A)</v>
      </c>
      <c r="AH200" t="str">
        <f ca="1">IF(RIGHT(FPL_Combined[[#Headers],[Gameweek 33]],2)&lt;$B$622,INDEX(FPL_Results_Extract[Gameweek 08],MATCH($A200,FPL_Results_Extract[[Player]:[Player]],0)),INDEX(Team_Key[[Abbreviation]:[Abbreviation]],MATCH(LEFT(INDEX(FPL_Fixtures_Extract[],MATCH($A200,FPL_Fixtures_Extract[[Player]:[Player]],0),MATCH(FPL_Combined[[#Headers],[Gameweek 33]],FPL_Fixtures_Extract[#Headers],0)),LEN(INDEX(FPL_Fixtures_Extract[],MATCH($A200,FPL_Fixtures_Extract[[Player]:[Player]],0),MATCH(FPL_Combined[[#Headers],[Gameweek 33]],FPL_Fixtures_Extract[#Headers],0)))-4),Team_Key[[Full Name]:[Full Name]],0))&amp;RIGHT(INDEX(FPL_Fixtures_Extract[],MATCH($A200,FPL_Fixtures_Extract[[Player]:[Player]],0),MATCH(FPL_Combined[[#Headers],[Gameweek 33]],FPL_Fixtures_Extract[#Headers],0)),3))</f>
        <v>SWA(A)</v>
      </c>
      <c r="AI200" t="str">
        <f ca="1">IF(RIGHT(FPL_Combined[[#Headers],[Gameweek 34]],2)&lt;$B$622,INDEX(FPL_Results_Extract[Gameweek 09],MATCH($A200,FPL_Results_Extract[[Player]:[Player]],0)),INDEX(Team_Key[[Abbreviation]:[Abbreviation]],MATCH(LEFT(INDEX(FPL_Fixtures_Extract[],MATCH($A200,FPL_Fixtures_Extract[[Player]:[Player]],0),MATCH(FPL_Combined[[#Headers],[Gameweek 34]],FPL_Fixtures_Extract[#Headers],0)),LEN(INDEX(FPL_Fixtures_Extract[],MATCH($A200,FPL_Fixtures_Extract[[Player]:[Player]],0),MATCH(FPL_Combined[[#Headers],[Gameweek 34]],FPL_Fixtures_Extract[#Headers],0)))-4),Team_Key[[Full Name]:[Full Name]],0))&amp;RIGHT(INDEX(FPL_Fixtures_Extract[],MATCH($A200,FPL_Fixtures_Extract[[Player]:[Player]],0),MATCH(FPL_Combined[[#Headers],[Gameweek 34]],FPL_Fixtures_Extract[#Headers],0)),3))</f>
        <v>MCI(H)</v>
      </c>
      <c r="AJ200" t="str">
        <f ca="1">IF(RIGHT(FPL_Combined[[#Headers],[Gameweek 35]],2)&lt;$B$622,INDEX(FPL_Results_Extract[Gameweek 10],MATCH($A200,FPL_Results_Extract[[Player]:[Player]],0)),INDEX(Team_Key[[Abbreviation]:[Abbreviation]],MATCH(LEFT(INDEX(FPL_Fixtures_Extract[],MATCH($A200,FPL_Fixtures_Extract[[Player]:[Player]],0),MATCH(FPL_Combined[[#Headers],[Gameweek 35]],FPL_Fixtures_Extract[#Headers],0)),LEN(INDEX(FPL_Fixtures_Extract[],MATCH($A200,FPL_Fixtures_Extract[[Player]:[Player]],0),MATCH(FPL_Combined[[#Headers],[Gameweek 35]],FPL_Fixtures_Extract[#Headers],0)))-4),Team_Key[[Full Name]:[Full Name]],0))&amp;RIGHT(INDEX(FPL_Fixtures_Extract[],MATCH($A200,FPL_Fixtures_Extract[[Player]:[Player]],0),MATCH(FPL_Combined[[#Headers],[Gameweek 35]],FPL_Fixtures_Extract[#Headers],0)),3))</f>
        <v>BOU(A)</v>
      </c>
      <c r="AK200" t="str">
        <f ca="1">IF(RIGHT(FPL_Combined[[#Headers],[Gameweek 36]],2)&lt;$B$622,INDEX(FPL_Results_Extract[Gameweek 11],MATCH($A200,FPL_Results_Extract[[Player]:[Player]],0)),INDEX(Team_Key[[Abbreviation]:[Abbreviation]],MATCH(LEFT(INDEX(FPL_Fixtures_Extract[],MATCH($A200,FPL_Fixtures_Extract[[Player]:[Player]],0),MATCH(FPL_Combined[[#Headers],[Gameweek 36]],FPL_Fixtures_Extract[#Headers],0)),LEN(INDEX(FPL_Fixtures_Extract[],MATCH($A200,FPL_Fixtures_Extract[[Player]:[Player]],0),MATCH(FPL_Combined[[#Headers],[Gameweek 36]],FPL_Fixtures_Extract[#Headers],0)))-4),Team_Key[[Full Name]:[Full Name]],0))&amp;RIGHT(INDEX(FPL_Fixtures_Extract[],MATCH($A200,FPL_Fixtures_Extract[[Player]:[Player]],0),MATCH(FPL_Combined[[#Headers],[Gameweek 36]],FPL_Fixtures_Extract[#Headers],0)),3))</f>
        <v>TOT(H)</v>
      </c>
      <c r="AL200" t="str">
        <f ca="1">IF(RIGHT(FPL_Combined[[#Headers],[Gameweek 37]],2)&lt;$B$622,INDEX(FPL_Results_Extract[Gameweek 12],MATCH($A200,FPL_Results_Extract[[Player]:[Player]],0)),INDEX(Team_Key[[Abbreviation]:[Abbreviation]],MATCH(LEFT(INDEX(FPL_Fixtures_Extract[],MATCH($A200,FPL_Fixtures_Extract[[Player]:[Player]],0),MATCH(FPL_Combined[[#Headers],[Gameweek 37]],FPL_Fixtures_Extract[#Headers],0)),LEN(INDEX(FPL_Fixtures_Extract[],MATCH($A200,FPL_Fixtures_Extract[[Player]:[Player]],0),MATCH(FPL_Combined[[#Headers],[Gameweek 37]],FPL_Fixtures_Extract[#Headers],0)))-4),Team_Key[[Full Name]:[Full Name]],0))&amp;RIGHT(INDEX(FPL_Fixtures_Extract[],MATCH($A200,FPL_Fixtures_Extract[[Player]:[Player]],0),MATCH(FPL_Combined[[#Headers],[Gameweek 37]],FPL_Fixtures_Extract[#Headers],0)),3))</f>
        <v>SUN(A)</v>
      </c>
      <c r="AM200" t="str">
        <f ca="1">IF(RIGHT(FPL_Combined[[#Headers],[Gameweek 38]],2)&lt;$B$622,INDEX(FPL_Results_Extract[Gameweek 13],MATCH($A200,FPL_Results_Extract[[Player]:[Player]],0)),INDEX(Team_Key[[Abbreviation]:[Abbreviation]],MATCH(LEFT(INDEX(FPL_Fixtures_Extract[],MATCH($A200,FPL_Fixtures_Extract[[Player]:[Player]],0),MATCH(FPL_Combined[[#Headers],[Gameweek 38]],FPL_Fixtures_Extract[#Headers],0)),LEN(INDEX(FPL_Fixtures_Extract[],MATCH($A200,FPL_Fixtures_Extract[[Player]:[Player]],0),MATCH(FPL_Combined[[#Headers],[Gameweek 38]],FPL_Fixtures_Extract[#Headers],0)))-4),Team_Key[[Full Name]:[Full Name]],0))&amp;RIGHT(INDEX(FPL_Fixtures_Extract[],MATCH($A200,FPL_Fixtures_Extract[[Player]:[Player]],0),MATCH(FPL_Combined[[#Headers],[Gameweek 38]],FPL_Fixtures_Extract[#Headers],0)),3))</f>
        <v>LEI(H)</v>
      </c>
    </row>
    <row r="201" spans="1:39" x14ac:dyDescent="0.45">
      <c r="A201" t="s">
        <v>212</v>
      </c>
      <c r="B201" t="str">
        <f ca="1">IF(RIGHT(FPL_Combined[[#Headers],[Gameweek 01]],2)&lt;$B$622,INDEX(FPL_Results_Extract[Gameweek 01],MATCH($A201,FPL_Results_Extract[[Player]:[Player]],0)),INDEX(Team_Key[[Abbreviation]:[Abbreviation]],MATCH(LEFT(INDEX(FPL_Fixtures_Extract[],MATCH($A201,FPL_Fixtures_Extract[[Player]:[Player]],0),MATCH(FPL_Combined[[#Headers],[Gameweek 01]],FPL_Fixtures_Extract[#Headers],0)),LEN(INDEX(FPL_Fixtures_Extract[],MATCH($A201,FPL_Fixtures_Extract[[Player]:[Player]],0),MATCH(FPL_Combined[[#Headers],[Gameweek 01]],FPL_Fixtures_Extract[#Headers],0)))-4),Team_Key[[Full Name]:[Full Name]],0))&amp;RIGHT(INDEX(FPL_Fixtures_Extract[],MATCH($A201,FPL_Fixtures_Extract[[Player]:[Player]],0),MATCH(FPL_Combined[[#Headers],[Gameweek 01]],FPL_Fixtures_Extract[#Headers],0)),3))</f>
        <v>STK(A) 1-0</v>
      </c>
      <c r="C201" t="str">
        <f ca="1">IF(RIGHT(FPL_Combined[[#Headers],[Gameweek 02]],2)&lt;$B$622,INDEX(FPL_Results_Extract[Gameweek 02],MATCH($A201,FPL_Results_Extract[[Player]:[Player]],0)),INDEX(Team_Key[[Abbreviation]:[Abbreviation]],MATCH(LEFT(INDEX(FPL_Fixtures_Extract[],MATCH($A201,FPL_Fixtures_Extract[[Player]:[Player]],0),MATCH(FPL_Combined[[#Headers],[Gameweek 02]],FPL_Fixtures_Extract[#Headers],0)),LEN(INDEX(FPL_Fixtures_Extract[],MATCH($A201,FPL_Fixtures_Extract[[Player]:[Player]],0),MATCH(FPL_Combined[[#Headers],[Gameweek 02]],FPL_Fixtures_Extract[#Headers],0)))-4),Team_Key[[Full Name]:[Full Name]],0))&amp;RIGHT(INDEX(FPL_Fixtures_Extract[],MATCH($A201,FPL_Fixtures_Extract[[Player]:[Player]],0),MATCH(FPL_Combined[[#Headers],[Gameweek 02]],FPL_Fixtures_Extract[#Headers],0)),3))</f>
        <v>BOU(H) 1-0</v>
      </c>
      <c r="D201" t="str">
        <f ca="1">IF(RIGHT(FPL_Combined[[#Headers],[Gameweek 03]],2)&lt;$B$622,INDEX(FPL_Results_Extract[Gameweek 03],MATCH($A201,FPL_Results_Extract[[Player]:[Player]],0)),INDEX(Team_Key[[Abbreviation]:[Abbreviation]],MATCH(LEFT(INDEX(FPL_Fixtures_Extract[],MATCH($A201,FPL_Fixtures_Extract[[Player]:[Player]],0),MATCH(FPL_Combined[[#Headers],[Gameweek 03]],FPL_Fixtures_Extract[#Headers],0)),LEN(INDEX(FPL_Fixtures_Extract[],MATCH($A201,FPL_Fixtures_Extract[[Player]:[Player]],0),MATCH(FPL_Combined[[#Headers],[Gameweek 03]],FPL_Fixtures_Extract[#Headers],0)))-4),Team_Key[[Full Name]:[Full Name]],0))&amp;RIGHT(INDEX(FPL_Fixtures_Extract[],MATCH($A201,FPL_Fixtures_Extract[[Player]:[Player]],0),MATCH(FPL_Combined[[#Headers],[Gameweek 03]],FPL_Fixtures_Extract[#Headers],0)),3))</f>
        <v>ARS(A) 0-0</v>
      </c>
      <c r="E201" t="str">
        <f ca="1">IF(RIGHT(FPL_Combined[[#Headers],[Gameweek 04]],2)&lt;$B$622,INDEX(FPL_Results_Extract[Gameweek 04],MATCH($A201,FPL_Results_Extract[[Player]:[Player]],0)),INDEX(Team_Key[[Abbreviation]:[Abbreviation]],MATCH(LEFT(INDEX(FPL_Fixtures_Extract[],MATCH($A201,FPL_Fixtures_Extract[[Player]:[Player]],0),MATCH(FPL_Combined[[#Headers],[Gameweek 04]],FPL_Fixtures_Extract[#Headers],0)),LEN(INDEX(FPL_Fixtures_Extract[],MATCH($A201,FPL_Fixtures_Extract[[Player]:[Player]],0),MATCH(FPL_Combined[[#Headers],[Gameweek 04]],FPL_Fixtures_Extract[#Headers],0)))-4),Team_Key[[Full Name]:[Full Name]],0))&amp;RIGHT(INDEX(FPL_Fixtures_Extract[],MATCH($A201,FPL_Fixtures_Extract[[Player]:[Player]],0),MATCH(FPL_Combined[[#Headers],[Gameweek 04]],FPL_Fixtures_Extract[#Headers],0)),3))</f>
        <v>WHU(H) 0-3</v>
      </c>
      <c r="F201" t="str">
        <f ca="1">IF(RIGHT(FPL_Combined[[#Headers],[Gameweek 05]],2)&lt;$B$622,INDEX(FPL_Results_Extract[Gameweek 05],MATCH($A201,FPL_Results_Extract[[Player]:[Player]],0)),INDEX(Team_Key[[Abbreviation]:[Abbreviation]],MATCH(LEFT(INDEX(FPL_Fixtures_Extract[],MATCH($A201,FPL_Fixtures_Extract[[Player]:[Player]],0),MATCH(FPL_Combined[[#Headers],[Gameweek 05]],FPL_Fixtures_Extract[#Headers],0)),LEN(INDEX(FPL_Fixtures_Extract[],MATCH($A201,FPL_Fixtures_Extract[[Player]:[Player]],0),MATCH(FPL_Combined[[#Headers],[Gameweek 05]],FPL_Fixtures_Extract[#Headers],0)))-4),Team_Key[[Full Name]:[Full Name]],0))&amp;RIGHT(INDEX(FPL_Fixtures_Extract[],MATCH($A201,FPL_Fixtures_Extract[[Player]:[Player]],0),MATCH(FPL_Combined[[#Headers],[Gameweek 05]],FPL_Fixtures_Extract[#Headers],0)),3))</f>
        <v>MUN(A) 1-3</v>
      </c>
      <c r="G201" t="str">
        <f ca="1">IF(RIGHT(FPL_Combined[[#Headers],[Gameweek 06]],2)&lt;$B$622,INDEX(FPL_Results_Extract[Gameweek 06],MATCH($A201,FPL_Results_Extract[[Player]:[Player]],0)),INDEX(Team_Key[[Abbreviation]:[Abbreviation]],MATCH(LEFT(INDEX(FPL_Fixtures_Extract[],MATCH($A201,FPL_Fixtures_Extract[[Player]:[Player]],0),MATCH(FPL_Combined[[#Headers],[Gameweek 06]],FPL_Fixtures_Extract[#Headers],0)),LEN(INDEX(FPL_Fixtures_Extract[],MATCH($A201,FPL_Fixtures_Extract[[Player]:[Player]],0),MATCH(FPL_Combined[[#Headers],[Gameweek 06]],FPL_Fixtures_Extract[#Headers],0)))-4),Team_Key[[Full Name]:[Full Name]],0))&amp;RIGHT(INDEX(FPL_Fixtures_Extract[],MATCH($A201,FPL_Fixtures_Extract[[Player]:[Player]],0),MATCH(FPL_Combined[[#Headers],[Gameweek 06]],FPL_Fixtures_Extract[#Headers],0)),3))</f>
        <v>NOR(H) 1-1</v>
      </c>
      <c r="H201" t="str">
        <f ca="1">IF(RIGHT(FPL_Combined[[#Headers],[Gameweek 07]],2)&lt;$B$622,INDEX(FPL_Results_Extract[Gameweek 07],MATCH($A201,FPL_Results_Extract[[Player]:[Player]],0)),INDEX(Team_Key[[Abbreviation]:[Abbreviation]],MATCH(LEFT(INDEX(FPL_Fixtures_Extract[],MATCH($A201,FPL_Fixtures_Extract[[Player]:[Player]],0),MATCH(FPL_Combined[[#Headers],[Gameweek 07]],FPL_Fixtures_Extract[#Headers],0)),LEN(INDEX(FPL_Fixtures_Extract[],MATCH($A201,FPL_Fixtures_Extract[[Player]:[Player]],0),MATCH(FPL_Combined[[#Headers],[Gameweek 07]],FPL_Fixtures_Extract[#Headers],0)))-4),Team_Key[[Full Name]:[Full Name]],0))&amp;RIGHT(INDEX(FPL_Fixtures_Extract[],MATCH($A201,FPL_Fixtures_Extract[[Player]:[Player]],0),MATCH(FPL_Combined[[#Headers],[Gameweek 07]],FPL_Fixtures_Extract[#Headers],0)),3))</f>
        <v>AVL(H) 3-2</v>
      </c>
      <c r="I201" t="str">
        <f ca="1">IF(RIGHT(FPL_Combined[[#Headers],[Gameweek 08]],2)&lt;$B$622,INDEX(FPL_Results_Extract[Gameweek 08],MATCH($A201,FPL_Results_Extract[[Player]:[Player]],0)),INDEX(Team_Key[[Abbreviation]:[Abbreviation]],MATCH(LEFT(INDEX(FPL_Fixtures_Extract[],MATCH($A201,FPL_Fixtures_Extract[[Player]:[Player]],0),MATCH(FPL_Combined[[#Headers],[Gameweek 08]],FPL_Fixtures_Extract[#Headers],0)),LEN(INDEX(FPL_Fixtures_Extract[],MATCH($A201,FPL_Fixtures_Extract[[Player]:[Player]],0),MATCH(FPL_Combined[[#Headers],[Gameweek 08]],FPL_Fixtures_Extract[#Headers],0)))-4),Team_Key[[Full Name]:[Full Name]],0))&amp;RIGHT(INDEX(FPL_Fixtures_Extract[],MATCH($A201,FPL_Fixtures_Extract[[Player]:[Player]],0),MATCH(FPL_Combined[[#Headers],[Gameweek 08]],FPL_Fixtures_Extract[#Headers],0)),3))</f>
        <v>EVE(A) 1-1</v>
      </c>
      <c r="J201" t="str">
        <f ca="1">IF(RIGHT(FPL_Combined[[#Headers],[Gameweek 09]],2)&lt;$B$622,INDEX(FPL_Results_Extract[Gameweek 09],MATCH($A201,FPL_Results_Extract[[Player]:[Player]],0)),INDEX(Team_Key[[Abbreviation]:[Abbreviation]],MATCH(LEFT(INDEX(FPL_Fixtures_Extract[],MATCH($A201,FPL_Fixtures_Extract[[Player]:[Player]],0),MATCH(FPL_Combined[[#Headers],[Gameweek 09]],FPL_Fixtures_Extract[#Headers],0)),LEN(INDEX(FPL_Fixtures_Extract[],MATCH($A201,FPL_Fixtures_Extract[[Player]:[Player]],0),MATCH(FPL_Combined[[#Headers],[Gameweek 09]],FPL_Fixtures_Extract[#Headers],0)))-4),Team_Key[[Full Name]:[Full Name]],0))&amp;RIGHT(INDEX(FPL_Fixtures_Extract[],MATCH($A201,FPL_Fixtures_Extract[[Player]:[Player]],0),MATCH(FPL_Combined[[#Headers],[Gameweek 09]],FPL_Fixtures_Extract[#Headers],0)),3))</f>
        <v>TOT(A) 0-0</v>
      </c>
      <c r="K201" t="str">
        <f ca="1">IF(RIGHT(FPL_Combined[[#Headers],[Gameweek 10]],2)&lt;$B$622,INDEX(FPL_Results_Extract[Gameweek 10],MATCH($A201,FPL_Results_Extract[[Player]:[Player]],0)),INDEX(Team_Key[[Abbreviation]:[Abbreviation]],MATCH(LEFT(INDEX(FPL_Fixtures_Extract[],MATCH($A201,FPL_Fixtures_Extract[[Player]:[Player]],0),MATCH(FPL_Combined[[#Headers],[Gameweek 10]],FPL_Fixtures_Extract[#Headers],0)),LEN(INDEX(FPL_Fixtures_Extract[],MATCH($A201,FPL_Fixtures_Extract[[Player]:[Player]],0),MATCH(FPL_Combined[[#Headers],[Gameweek 10]],FPL_Fixtures_Extract[#Headers],0)))-4),Team_Key[[Full Name]:[Full Name]],0))&amp;RIGHT(INDEX(FPL_Fixtures_Extract[],MATCH($A201,FPL_Fixtures_Extract[[Player]:[Player]],0),MATCH(FPL_Combined[[#Headers],[Gameweek 10]],FPL_Fixtures_Extract[#Headers],0)),3))</f>
        <v>SOU(H) 1-1</v>
      </c>
      <c r="L201" t="str">
        <f ca="1">IF(RIGHT(FPL_Combined[[#Headers],[Gameweek 11]],2)&lt;$B$622,INDEX(FPL_Results_Extract[Gameweek 11],MATCH($A201,FPL_Results_Extract[[Player]:[Player]],0)),INDEX(Team_Key[[Abbreviation]:[Abbreviation]],MATCH(LEFT(INDEX(FPL_Fixtures_Extract[],MATCH($A201,FPL_Fixtures_Extract[[Player]:[Player]],0),MATCH(FPL_Combined[[#Headers],[Gameweek 11]],FPL_Fixtures_Extract[#Headers],0)),LEN(INDEX(FPL_Fixtures_Extract[],MATCH($A201,FPL_Fixtures_Extract[[Player]:[Player]],0),MATCH(FPL_Combined[[#Headers],[Gameweek 11]],FPL_Fixtures_Extract[#Headers],0)))-4),Team_Key[[Full Name]:[Full Name]],0))&amp;RIGHT(INDEX(FPL_Fixtures_Extract[],MATCH($A201,FPL_Fixtures_Extract[[Player]:[Player]],0),MATCH(FPL_Combined[[#Headers],[Gameweek 11]],FPL_Fixtures_Extract[#Headers],0)),3))</f>
        <v>CHE(A) 3-1</v>
      </c>
      <c r="M201" t="str">
        <f ca="1">IF(RIGHT(FPL_Combined[[#Headers],[Gameweek 12]],2)&lt;$B$622,INDEX(FPL_Results_Extract[Gameweek 12],MATCH($A201,FPL_Results_Extract[[Player]:[Player]],0)),INDEX(Team_Key[[Abbreviation]:[Abbreviation]],MATCH(LEFT(INDEX(FPL_Fixtures_Extract[],MATCH($A201,FPL_Fixtures_Extract[[Player]:[Player]],0),MATCH(FPL_Combined[[#Headers],[Gameweek 12]],FPL_Fixtures_Extract[#Headers],0)),LEN(INDEX(FPL_Fixtures_Extract[],MATCH($A201,FPL_Fixtures_Extract[[Player]:[Player]],0),MATCH(FPL_Combined[[#Headers],[Gameweek 12]],FPL_Fixtures_Extract[#Headers],0)))-4),Team_Key[[Full Name]:[Full Name]],0))&amp;RIGHT(INDEX(FPL_Fixtures_Extract[],MATCH($A201,FPL_Fixtures_Extract[[Player]:[Player]],0),MATCH(FPL_Combined[[#Headers],[Gameweek 12]],FPL_Fixtures_Extract[#Headers],0)),3))</f>
        <v>CRY(H) 1-2</v>
      </c>
      <c r="N201" t="str">
        <f ca="1">IF(RIGHT(FPL_Combined[[#Headers],[Gameweek 13]],2)&lt;$B$622,INDEX(FPL_Results_Extract[Gameweek 13],MATCH($A201,FPL_Results_Extract[[Player]:[Player]],0)),INDEX(Team_Key[[Abbreviation]:[Abbreviation]],MATCH(LEFT(INDEX(FPL_Fixtures_Extract[],MATCH($A201,FPL_Fixtures_Extract[[Player]:[Player]],0),MATCH(FPL_Combined[[#Headers],[Gameweek 13]],FPL_Fixtures_Extract[#Headers],0)),LEN(INDEX(FPL_Fixtures_Extract[],MATCH($A201,FPL_Fixtures_Extract[[Player]:[Player]],0),MATCH(FPL_Combined[[#Headers],[Gameweek 13]],FPL_Fixtures_Extract[#Headers],0)))-4),Team_Key[[Full Name]:[Full Name]],0))&amp;RIGHT(INDEX(FPL_Fixtures_Extract[],MATCH($A201,FPL_Fixtures_Extract[[Player]:[Player]],0),MATCH(FPL_Combined[[#Headers],[Gameweek 13]],FPL_Fixtures_Extract[#Headers],0)),3))</f>
        <v>MCI(A) 4-1</v>
      </c>
      <c r="O201" t="str">
        <f ca="1">IF(RIGHT(FPL_Combined[[#Headers],[Gameweek 14]],2)&lt;$B$622,INDEX(FPL_Results_Extract[Gameweek 14],MATCH($A201,FPL_Results_Extract[[Player]:[Player]],0)),INDEX(Team_Key[[Abbreviation]:[Abbreviation]],MATCH(LEFT(INDEX(FPL_Fixtures_Extract[],MATCH($A201,FPL_Fixtures_Extract[[Player]:[Player]],0),MATCH(FPL_Combined[[#Headers],[Gameweek 14]],FPL_Fixtures_Extract[#Headers],0)),LEN(INDEX(FPL_Fixtures_Extract[],MATCH($A201,FPL_Fixtures_Extract[[Player]:[Player]],0),MATCH(FPL_Combined[[#Headers],[Gameweek 14]],FPL_Fixtures_Extract[#Headers],0)))-4),Team_Key[[Full Name]:[Full Name]],0))&amp;RIGHT(INDEX(FPL_Fixtures_Extract[],MATCH($A201,FPL_Fixtures_Extract[[Player]:[Player]],0),MATCH(FPL_Combined[[#Headers],[Gameweek 14]],FPL_Fixtures_Extract[#Headers],0)),3))</f>
        <v>SWA(H) 1-0</v>
      </c>
      <c r="P201" t="str">
        <f ca="1">IF(RIGHT(FPL_Combined[[#Headers],[Gameweek 15]],2)&lt;$B$622,INDEX(FPL_Results_Extract[Gameweek 15],MATCH($A201,FPL_Results_Extract[[Player]:[Player]],0)),INDEX(Team_Key[[Abbreviation]:[Abbreviation]],MATCH(LEFT(INDEX(FPL_Fixtures_Extract[],MATCH($A201,FPL_Fixtures_Extract[[Player]:[Player]],0),MATCH(FPL_Combined[[#Headers],[Gameweek 15]],FPL_Fixtures_Extract[#Headers],0)),LEN(INDEX(FPL_Fixtures_Extract[],MATCH($A201,FPL_Fixtures_Extract[[Player]:[Player]],0),MATCH(FPL_Combined[[#Headers],[Gameweek 15]],FPL_Fixtures_Extract[#Headers],0)))-4),Team_Key[[Full Name]:[Full Name]],0))&amp;RIGHT(INDEX(FPL_Fixtures_Extract[],MATCH($A201,FPL_Fixtures_Extract[[Player]:[Player]],0),MATCH(FPL_Combined[[#Headers],[Gameweek 15]],FPL_Fixtures_Extract[#Headers],0)),3))</f>
        <v>NEW(A) 0-2</v>
      </c>
      <c r="Q201" t="str">
        <f ca="1">IF(RIGHT(FPL_Combined[[#Headers],[Gameweek 16]],2)&lt;$B$622,INDEX(FPL_Results_Extract[Gameweek 16],MATCH($A201,FPL_Results_Extract[[Player]:[Player]],0)),INDEX(Team_Key[[Abbreviation]:[Abbreviation]],MATCH(LEFT(INDEX(FPL_Fixtures_Extract[],MATCH($A201,FPL_Fixtures_Extract[[Player]:[Player]],0),MATCH(FPL_Combined[[#Headers],[Gameweek 16]],FPL_Fixtures_Extract[#Headers],0)),LEN(INDEX(FPL_Fixtures_Extract[],MATCH($A201,FPL_Fixtures_Extract[[Player]:[Player]],0),MATCH(FPL_Combined[[#Headers],[Gameweek 16]],FPL_Fixtures_Extract[#Headers],0)))-4),Team_Key[[Full Name]:[Full Name]],0))&amp;RIGHT(INDEX(FPL_Fixtures_Extract[],MATCH($A201,FPL_Fixtures_Extract[[Player]:[Player]],0),MATCH(FPL_Combined[[#Headers],[Gameweek 16]],FPL_Fixtures_Extract[#Headers],0)),3))</f>
        <v>WBA(H) 2-2</v>
      </c>
      <c r="R201" t="str">
        <f ca="1">IF(RIGHT(FPL_Combined[[#Headers],[Gameweek 17]],2)&lt;$B$622,INDEX(FPL_Results_Extract[Gameweek 17],MATCH($A201,FPL_Results_Extract[[Player]:[Player]],0)),INDEX(Team_Key[[Abbreviation]:[Abbreviation]],MATCH(LEFT(INDEX(FPL_Fixtures_Extract[],MATCH($A201,FPL_Fixtures_Extract[[Player]:[Player]],0),MATCH(FPL_Combined[[#Headers],[Gameweek 17]],FPL_Fixtures_Extract[#Headers],0)),LEN(INDEX(FPL_Fixtures_Extract[],MATCH($A201,FPL_Fixtures_Extract[[Player]:[Player]],0),MATCH(FPL_Combined[[#Headers],[Gameweek 17]],FPL_Fixtures_Extract[#Headers],0)))-4),Team_Key[[Full Name]:[Full Name]],0))&amp;RIGHT(INDEX(FPL_Fixtures_Extract[],MATCH($A201,FPL_Fixtures_Extract[[Player]:[Player]],0),MATCH(FPL_Combined[[#Headers],[Gameweek 17]],FPL_Fixtures_Extract[#Headers],0)),3))</f>
        <v>WAT(A) 0-3</v>
      </c>
      <c r="S201" t="str">
        <f ca="1">IF(RIGHT(FPL_Combined[[#Headers],[Gameweek 18]],2)&lt;$B$622,INDEX(FPL_Results_Extract[Gameweek 18],MATCH($A201,FPL_Results_Extract[[Player]:[Player]],0)),INDEX(Team_Key[[Abbreviation]:[Abbreviation]],MATCH(LEFT(INDEX(FPL_Fixtures_Extract[],MATCH($A201,FPL_Fixtures_Extract[[Player]:[Player]],0),MATCH(FPL_Combined[[#Headers],[Gameweek 18]],FPL_Fixtures_Extract[#Headers],0)),LEN(INDEX(FPL_Fixtures_Extract[],MATCH($A201,FPL_Fixtures_Extract[[Player]:[Player]],0),MATCH(FPL_Combined[[#Headers],[Gameweek 18]],FPL_Fixtures_Extract[#Headers],0)))-4),Team_Key[[Full Name]:[Full Name]],0))&amp;RIGHT(INDEX(FPL_Fixtures_Extract[],MATCH($A201,FPL_Fixtures_Extract[[Player]:[Player]],0),MATCH(FPL_Combined[[#Headers],[Gameweek 18]],FPL_Fixtures_Extract[#Headers],0)),3))</f>
        <v>LEI(H) 1-0</v>
      </c>
      <c r="T201" t="str">
        <f ca="1">IF(RIGHT(FPL_Combined[[#Headers],[Gameweek 19]],2)&lt;$B$622,INDEX(FPL_Results_Extract[Gameweek 19],MATCH($A201,FPL_Results_Extract[[Player]:[Player]],0)),INDEX(Team_Key[[Abbreviation]:[Abbreviation]],MATCH(LEFT(INDEX(FPL_Fixtures_Extract[],MATCH($A201,FPL_Fixtures_Extract[[Player]:[Player]],0),MATCH(FPL_Combined[[#Headers],[Gameweek 19]],FPL_Fixtures_Extract[#Headers],0)),LEN(INDEX(FPL_Fixtures_Extract[],MATCH($A201,FPL_Fixtures_Extract[[Player]:[Player]],0),MATCH(FPL_Combined[[#Headers],[Gameweek 19]],FPL_Fixtures_Extract[#Headers],0)))-4),Team_Key[[Full Name]:[Full Name]],0))&amp;RIGHT(INDEX(FPL_Fixtures_Extract[],MATCH($A201,FPL_Fixtures_Extract[[Player]:[Player]],0),MATCH(FPL_Combined[[#Headers],[Gameweek 19]],FPL_Fixtures_Extract[#Headers],0)),3))</f>
        <v>SUN(A) 1-0</v>
      </c>
      <c r="U201" t="str">
        <f ca="1">IF(RIGHT(FPL_Combined[[#Headers],[Gameweek 20]],2)&lt;$B$622,INDEX(FPL_Results_Extract[Gameweek 20],MATCH($A201,FPL_Results_Extract[[Player]:[Player]],0)),INDEX(Team_Key[[Abbreviation]:[Abbreviation]],MATCH(LEFT(INDEX(FPL_Fixtures_Extract[],MATCH($A201,FPL_Fixtures_Extract[[Player]:[Player]],0),MATCH(FPL_Combined[[#Headers],[Gameweek 20]],FPL_Fixtures_Extract[#Headers],0)),LEN(INDEX(FPL_Fixtures_Extract[],MATCH($A201,FPL_Fixtures_Extract[[Player]:[Player]],0),MATCH(FPL_Combined[[#Headers],[Gameweek 20]],FPL_Fixtures_Extract[#Headers],0)))-4),Team_Key[[Full Name]:[Full Name]],0))&amp;RIGHT(INDEX(FPL_Fixtures_Extract[],MATCH($A201,FPL_Fixtures_Extract[[Player]:[Player]],0),MATCH(FPL_Combined[[#Headers],[Gameweek 20]],FPL_Fixtures_Extract[#Headers],0)),3))</f>
        <v>WHU(A) 0-2</v>
      </c>
      <c r="V201" t="str">
        <f ca="1">IF(RIGHT(FPL_Combined[[#Headers],[Gameweek 21]],2)&lt;$B$622,INDEX(FPL_Results_Extract[Gameweek 21],MATCH($A201,FPL_Results_Extract[[Player]:[Player]],0)),INDEX(Team_Key[[Abbreviation]:[Abbreviation]],MATCH(LEFT(INDEX(FPL_Fixtures_Extract[],MATCH($A201,FPL_Fixtures_Extract[[Player]:[Player]],0),MATCH(FPL_Combined[[#Headers],[Gameweek 21]],FPL_Fixtures_Extract[#Headers],0)),LEN(INDEX(FPL_Fixtures_Extract[],MATCH($A201,FPL_Fixtures_Extract[[Player]:[Player]],0),MATCH(FPL_Combined[[#Headers],[Gameweek 21]],FPL_Fixtures_Extract[#Headers],0)))-4),Team_Key[[Full Name]:[Full Name]],0))&amp;RIGHT(INDEX(FPL_Fixtures_Extract[],MATCH($A201,FPL_Fixtures_Extract[[Player]:[Player]],0),MATCH(FPL_Combined[[#Headers],[Gameweek 21]],FPL_Fixtures_Extract[#Headers],0)),3))</f>
        <v>ARS(H) 3-3</v>
      </c>
      <c r="W201" t="str">
        <f ca="1">IF(RIGHT(FPL_Combined[[#Headers],[Gameweek 22]],2)&lt;$B$622,INDEX(FPL_Results_Extract[Gameweek 22],MATCH($A201,FPL_Results_Extract[[Player]:[Player]],0)),INDEX(Team_Key[[Abbreviation]:[Abbreviation]],MATCH(LEFT(INDEX(FPL_Fixtures_Extract[],MATCH($A201,FPL_Fixtures_Extract[[Player]:[Player]],0),MATCH(FPL_Combined[[#Headers],[Gameweek 22]],FPL_Fixtures_Extract[#Headers],0)),LEN(INDEX(FPL_Fixtures_Extract[],MATCH($A201,FPL_Fixtures_Extract[[Player]:[Player]],0),MATCH(FPL_Combined[[#Headers],[Gameweek 22]],FPL_Fixtures_Extract[#Headers],0)))-4),Team_Key[[Full Name]:[Full Name]],0))&amp;RIGHT(INDEX(FPL_Fixtures_Extract[],MATCH($A201,FPL_Fixtures_Extract[[Player]:[Player]],0),MATCH(FPL_Combined[[#Headers],[Gameweek 22]],FPL_Fixtures_Extract[#Headers],0)),3))</f>
        <v>MUN(H) 0-1</v>
      </c>
      <c r="X201" t="str">
        <f ca="1">IF(RIGHT(FPL_Combined[[#Headers],[Gameweek 23]],2)&lt;$B$622,INDEX(FPL_Results_Extract[Gameweek 23],MATCH($A201,FPL_Results_Extract[[Player]:[Player]],0)),INDEX(Team_Key[[Abbreviation]:[Abbreviation]],MATCH(LEFT(INDEX(FPL_Fixtures_Extract[],MATCH($A201,FPL_Fixtures_Extract[[Player]:[Player]],0),MATCH(FPL_Combined[[#Headers],[Gameweek 23]],FPL_Fixtures_Extract[#Headers],0)),LEN(INDEX(FPL_Fixtures_Extract[],MATCH($A201,FPL_Fixtures_Extract[[Player]:[Player]],0),MATCH(FPL_Combined[[#Headers],[Gameweek 23]],FPL_Fixtures_Extract[#Headers],0)))-4),Team_Key[[Full Name]:[Full Name]],0))&amp;RIGHT(INDEX(FPL_Fixtures_Extract[],MATCH($A201,FPL_Fixtures_Extract[[Player]:[Player]],0),MATCH(FPL_Combined[[#Headers],[Gameweek 23]],FPL_Fixtures_Extract[#Headers],0)),3))</f>
        <v>NOR(A) 5-4</v>
      </c>
      <c r="Y201" t="str">
        <f ca="1">IF(RIGHT(FPL_Combined[[#Headers],[Gameweek 24]],2)&lt;$B$622,INDEX(FPL_Results_Extract[Team],MATCH($A201,FPL_Results_Extract[[Player]:[Player]],0)),INDEX(Team_Key[[Abbreviation]:[Abbreviation]],MATCH(LEFT(INDEX(FPL_Fixtures_Extract[],MATCH($A201,FPL_Fixtures_Extract[[Player]:[Player]],0),MATCH(FPL_Combined[[#Headers],[Gameweek 24]],FPL_Fixtures_Extract[#Headers],0)),LEN(INDEX(FPL_Fixtures_Extract[],MATCH($A201,FPL_Fixtures_Extract[[Player]:[Player]],0),MATCH(FPL_Combined[[#Headers],[Gameweek 24]],FPL_Fixtures_Extract[#Headers],0)))-4),Team_Key[[Full Name]:[Full Name]],0))&amp;RIGHT(INDEX(FPL_Fixtures_Extract[],MATCH($A201,FPL_Fixtures_Extract[[Player]:[Player]],0),MATCH(FPL_Combined[[#Headers],[Gameweek 24]],FPL_Fixtures_Extract[#Headers],0)),3))</f>
        <v>LIV</v>
      </c>
      <c r="Z201" t="str">
        <f ca="1">IF(RIGHT(FPL_Combined[[#Headers],[Gameweek 25]],2)&lt;$B$622,INDEX(FPL_Results_Extract[Player],MATCH($A201,FPL_Results_Extract[[Player]:[Player]],0)),INDEX(Team_Key[[Abbreviation]:[Abbreviation]],MATCH(LEFT(INDEX(FPL_Fixtures_Extract[],MATCH($A201,FPL_Fixtures_Extract[[Player]:[Player]],0),MATCH(FPL_Combined[[#Headers],[Gameweek 25]],FPL_Fixtures_Extract[#Headers],0)),LEN(INDEX(FPL_Fixtures_Extract[],MATCH($A201,FPL_Fixtures_Extract[[Player]:[Player]],0),MATCH(FPL_Combined[[#Headers],[Gameweek 25]],FPL_Fixtures_Extract[#Headers],0)))-4),Team_Key[[Full Name]:[Full Name]],0))&amp;RIGHT(INDEX(FPL_Fixtures_Extract[],MATCH($A201,FPL_Fixtures_Extract[[Player]:[Player]],0),MATCH(FPL_Combined[[#Headers],[Gameweek 25]],FPL_Fixtures_Extract[#Headers],0)),3))</f>
        <v>Firmino</v>
      </c>
      <c r="AA201" t="str">
        <f ca="1">IF(RIGHT(FPL_Combined[[#Headers],[Gameweek 26]],2)&lt;$B$622,INDEX(FPL_Results_Extract[Gameweek 01],MATCH($A201,FPL_Results_Extract[[Player]:[Player]],0)),INDEX(Team_Key[[Abbreviation]:[Abbreviation]],MATCH(LEFT(INDEX(FPL_Fixtures_Extract[],MATCH($A201,FPL_Fixtures_Extract[[Player]:[Player]],0),MATCH(FPL_Combined[[#Headers],[Gameweek 26]],FPL_Fixtures_Extract[#Headers],0)),LEN(INDEX(FPL_Fixtures_Extract[],MATCH($A201,FPL_Fixtures_Extract[[Player]:[Player]],0),MATCH(FPL_Combined[[#Headers],[Gameweek 26]],FPL_Fixtures_Extract[#Headers],0)))-4),Team_Key[[Full Name]:[Full Name]],0))&amp;RIGHT(INDEX(FPL_Fixtures_Extract[],MATCH($A201,FPL_Fixtures_Extract[[Player]:[Player]],0),MATCH(FPL_Combined[[#Headers],[Gameweek 26]],FPL_Fixtures_Extract[#Headers],0)),3))</f>
        <v>STK(A) 1-0</v>
      </c>
      <c r="AB201" t="str">
        <f ca="1">IF(RIGHT(FPL_Combined[[#Headers],[Gameweek 27]],2)&lt;$B$622,INDEX(FPL_Results_Extract[Gameweek 02],MATCH($A201,FPL_Results_Extract[[Player]:[Player]],0)),INDEX(Team_Key[[Abbreviation]:[Abbreviation]],MATCH(LEFT(INDEX(FPL_Fixtures_Extract[],MATCH($A201,FPL_Fixtures_Extract[[Player]:[Player]],0),MATCH(FPL_Combined[[#Headers],[Gameweek 27]],FPL_Fixtures_Extract[#Headers],0)),LEN(INDEX(FPL_Fixtures_Extract[],MATCH($A201,FPL_Fixtures_Extract[[Player]:[Player]],0),MATCH(FPL_Combined[[#Headers],[Gameweek 27]],FPL_Fixtures_Extract[#Headers],0)))-4),Team_Key[[Full Name]:[Full Name]],0))&amp;RIGHT(INDEX(FPL_Fixtures_Extract[],MATCH($A201,FPL_Fixtures_Extract[[Player]:[Player]],0),MATCH(FPL_Combined[[#Headers],[Gameweek 27]],FPL_Fixtures_Extract[#Headers],0)),3))</f>
        <v>BOU(H) 1-0</v>
      </c>
      <c r="AC201" t="str">
        <f ca="1">IF(RIGHT(FPL_Combined[[#Headers],[Gameweek 28]],2)&lt;$B$622,INDEX(FPL_Results_Extract[Gameweek 03],MATCH($A201,FPL_Results_Extract[[Player]:[Player]],0)),INDEX(Team_Key[[Abbreviation]:[Abbreviation]],MATCH(LEFT(INDEX(FPL_Fixtures_Extract[],MATCH($A201,FPL_Fixtures_Extract[[Player]:[Player]],0),MATCH(FPL_Combined[[#Headers],[Gameweek 28]],FPL_Fixtures_Extract[#Headers],0)),LEN(INDEX(FPL_Fixtures_Extract[],MATCH($A201,FPL_Fixtures_Extract[[Player]:[Player]],0),MATCH(FPL_Combined[[#Headers],[Gameweek 28]],FPL_Fixtures_Extract[#Headers],0)))-4),Team_Key[[Full Name]:[Full Name]],0))&amp;RIGHT(INDEX(FPL_Fixtures_Extract[],MATCH($A201,FPL_Fixtures_Extract[[Player]:[Player]],0),MATCH(FPL_Combined[[#Headers],[Gameweek 28]],FPL_Fixtures_Extract[#Headers],0)),3))</f>
        <v>ARS(A) 0-0</v>
      </c>
      <c r="AD201" t="str">
        <f ca="1">IF(RIGHT(FPL_Combined[[#Headers],[Gameweek 29]],2)&lt;$B$622,INDEX(FPL_Results_Extract[Gameweek 04],MATCH($A201,FPL_Results_Extract[[Player]:[Player]],0)),INDEX(Team_Key[[Abbreviation]:[Abbreviation]],MATCH(LEFT(INDEX(FPL_Fixtures_Extract[],MATCH($A201,FPL_Fixtures_Extract[[Player]:[Player]],0),MATCH(FPL_Combined[[#Headers],[Gameweek 29]],FPL_Fixtures_Extract[#Headers],0)),LEN(INDEX(FPL_Fixtures_Extract[],MATCH($A201,FPL_Fixtures_Extract[[Player]:[Player]],0),MATCH(FPL_Combined[[#Headers],[Gameweek 29]],FPL_Fixtures_Extract[#Headers],0)))-4),Team_Key[[Full Name]:[Full Name]],0))&amp;RIGHT(INDEX(FPL_Fixtures_Extract[],MATCH($A201,FPL_Fixtures_Extract[[Player]:[Player]],0),MATCH(FPL_Combined[[#Headers],[Gameweek 29]],FPL_Fixtures_Extract[#Headers],0)),3))</f>
        <v>CRY(A)</v>
      </c>
      <c r="AE201" t="e">
        <f ca="1">IF(RIGHT(FPL_Combined[[#Headers],[Gameweek 30]],2)&lt;$B$622,INDEX(FPL_Results_Extract[Gameweek 05],MATCH($A201,FPL_Results_Extract[[Player]:[Player]],0)),INDEX(Team_Key[[Abbreviation]:[Abbreviation]],MATCH(LEFT(INDEX(FPL_Fixtures_Extract[],MATCH($A201,FPL_Fixtures_Extract[[Player]:[Player]],0),MATCH(FPL_Combined[[#Headers],[Gameweek 30]],FPL_Fixtures_Extract[#Headers],0)),LEN(INDEX(FPL_Fixtures_Extract[],MATCH($A201,FPL_Fixtures_Extract[[Player]:[Player]],0),MATCH(FPL_Combined[[#Headers],[Gameweek 30]],FPL_Fixtures_Extract[#Headers],0)))-4),Team_Key[[Full Name]:[Full Name]],0))&amp;RIGHT(INDEX(FPL_Fixtures_Extract[],MATCH($A201,FPL_Fixtures_Extract[[Player]:[Player]],0),MATCH(FPL_Combined[[#Headers],[Gameweek 30]],FPL_Fixtures_Extract[#Headers],0)),3))</f>
        <v>#VALUE!</v>
      </c>
      <c r="AF201" t="str">
        <f ca="1">IF(RIGHT(FPL_Combined[[#Headers],[Gameweek 31]],2)&lt;$B$622,INDEX(FPL_Results_Extract[Gameweek 06],MATCH($A201,FPL_Results_Extract[[Player]:[Player]],0)),INDEX(Team_Key[[Abbreviation]:[Abbreviation]],MATCH(LEFT(INDEX(FPL_Fixtures_Extract[],MATCH($A201,FPL_Fixtures_Extract[[Player]:[Player]],0),MATCH(FPL_Combined[[#Headers],[Gameweek 31]],FPL_Fixtures_Extract[#Headers],0)),LEN(INDEX(FPL_Fixtures_Extract[],MATCH($A201,FPL_Fixtures_Extract[[Player]:[Player]],0),MATCH(FPL_Combined[[#Headers],[Gameweek 31]],FPL_Fixtures_Extract[#Headers],0)))-4),Team_Key[[Full Name]:[Full Name]],0))&amp;RIGHT(INDEX(FPL_Fixtures_Extract[],MATCH($A201,FPL_Fixtures_Extract[[Player]:[Player]],0),MATCH(FPL_Combined[[#Headers],[Gameweek 31]],FPL_Fixtures_Extract[#Headers],0)),3))</f>
        <v>SOU(A)</v>
      </c>
      <c r="AG201" t="str">
        <f ca="1">IF(RIGHT(FPL_Combined[[#Headers],[Gameweek 32]],2)&lt;$B$622,INDEX(FPL_Results_Extract[Gameweek 07],MATCH($A201,FPL_Results_Extract[[Player]:[Player]],0)),INDEX(Team_Key[[Abbreviation]:[Abbreviation]],MATCH(LEFT(INDEX(FPL_Fixtures_Extract[],MATCH($A201,FPL_Fixtures_Extract[[Player]:[Player]],0),MATCH(FPL_Combined[[#Headers],[Gameweek 32]],FPL_Fixtures_Extract[#Headers],0)),LEN(INDEX(FPL_Fixtures_Extract[],MATCH($A201,FPL_Fixtures_Extract[[Player]:[Player]],0),MATCH(FPL_Combined[[#Headers],[Gameweek 32]],FPL_Fixtures_Extract[#Headers],0)))-4),Team_Key[[Full Name]:[Full Name]],0))&amp;RIGHT(INDEX(FPL_Fixtures_Extract[],MATCH($A201,FPL_Fixtures_Extract[[Player]:[Player]],0),MATCH(FPL_Combined[[#Headers],[Gameweek 32]],FPL_Fixtures_Extract[#Headers],0)),3))</f>
        <v>TOT(H)</v>
      </c>
      <c r="AH201" t="str">
        <f ca="1">IF(RIGHT(FPL_Combined[[#Headers],[Gameweek 33]],2)&lt;$B$622,INDEX(FPL_Results_Extract[Gameweek 08],MATCH($A201,FPL_Results_Extract[[Player]:[Player]],0)),INDEX(Team_Key[[Abbreviation]:[Abbreviation]],MATCH(LEFT(INDEX(FPL_Fixtures_Extract[],MATCH($A201,FPL_Fixtures_Extract[[Player]:[Player]],0),MATCH(FPL_Combined[[#Headers],[Gameweek 33]],FPL_Fixtures_Extract[#Headers],0)),LEN(INDEX(FPL_Fixtures_Extract[],MATCH($A201,FPL_Fixtures_Extract[[Player]:[Player]],0),MATCH(FPL_Combined[[#Headers],[Gameweek 33]],FPL_Fixtures_Extract[#Headers],0)))-4),Team_Key[[Full Name]:[Full Name]],0))&amp;RIGHT(INDEX(FPL_Fixtures_Extract[],MATCH($A201,FPL_Fixtures_Extract[[Player]:[Player]],0),MATCH(FPL_Combined[[#Headers],[Gameweek 33]],FPL_Fixtures_Extract[#Headers],0)),3))</f>
        <v>STK(H)</v>
      </c>
      <c r="AI201" t="str">
        <f ca="1">IF(RIGHT(FPL_Combined[[#Headers],[Gameweek 34]],2)&lt;$B$622,INDEX(FPL_Results_Extract[Gameweek 09],MATCH($A201,FPL_Results_Extract[[Player]:[Player]],0)),INDEX(Team_Key[[Abbreviation]:[Abbreviation]],MATCH(LEFT(INDEX(FPL_Fixtures_Extract[],MATCH($A201,FPL_Fixtures_Extract[[Player]:[Player]],0),MATCH(FPL_Combined[[#Headers],[Gameweek 34]],FPL_Fixtures_Extract[#Headers],0)),LEN(INDEX(FPL_Fixtures_Extract[],MATCH($A201,FPL_Fixtures_Extract[[Player]:[Player]],0),MATCH(FPL_Combined[[#Headers],[Gameweek 34]],FPL_Fixtures_Extract[#Headers],0)))-4),Team_Key[[Full Name]:[Full Name]],0))&amp;RIGHT(INDEX(FPL_Fixtures_Extract[],MATCH($A201,FPL_Fixtures_Extract[[Player]:[Player]],0),MATCH(FPL_Combined[[#Headers],[Gameweek 34]],FPL_Fixtures_Extract[#Headers],0)),3))</f>
        <v>BOU(A)</v>
      </c>
      <c r="AJ201" t="str">
        <f ca="1">IF(RIGHT(FPL_Combined[[#Headers],[Gameweek 35]],2)&lt;$B$622,INDEX(FPL_Results_Extract[Gameweek 10],MATCH($A201,FPL_Results_Extract[[Player]:[Player]],0)),INDEX(Team_Key[[Abbreviation]:[Abbreviation]],MATCH(LEFT(INDEX(FPL_Fixtures_Extract[],MATCH($A201,FPL_Fixtures_Extract[[Player]:[Player]],0),MATCH(FPL_Combined[[#Headers],[Gameweek 35]],FPL_Fixtures_Extract[#Headers],0)),LEN(INDEX(FPL_Fixtures_Extract[],MATCH($A201,FPL_Fixtures_Extract[[Player]:[Player]],0),MATCH(FPL_Combined[[#Headers],[Gameweek 35]],FPL_Fixtures_Extract[#Headers],0)))-4),Team_Key[[Full Name]:[Full Name]],0))&amp;RIGHT(INDEX(FPL_Fixtures_Extract[],MATCH($A201,FPL_Fixtures_Extract[[Player]:[Player]],0),MATCH(FPL_Combined[[#Headers],[Gameweek 35]],FPL_Fixtures_Extract[#Headers],0)),3))</f>
        <v>NEW(H)</v>
      </c>
      <c r="AK201" t="str">
        <f ca="1">IF(RIGHT(FPL_Combined[[#Headers],[Gameweek 36]],2)&lt;$B$622,INDEX(FPL_Results_Extract[Gameweek 11],MATCH($A201,FPL_Results_Extract[[Player]:[Player]],0)),INDEX(Team_Key[[Abbreviation]:[Abbreviation]],MATCH(LEFT(INDEX(FPL_Fixtures_Extract[],MATCH($A201,FPL_Fixtures_Extract[[Player]:[Player]],0),MATCH(FPL_Combined[[#Headers],[Gameweek 36]],FPL_Fixtures_Extract[#Headers],0)),LEN(INDEX(FPL_Fixtures_Extract[],MATCH($A201,FPL_Fixtures_Extract[[Player]:[Player]],0),MATCH(FPL_Combined[[#Headers],[Gameweek 36]],FPL_Fixtures_Extract[#Headers],0)))-4),Team_Key[[Full Name]:[Full Name]],0))&amp;RIGHT(INDEX(FPL_Fixtures_Extract[],MATCH($A201,FPL_Fixtures_Extract[[Player]:[Player]],0),MATCH(FPL_Combined[[#Headers],[Gameweek 36]],FPL_Fixtures_Extract[#Headers],0)),3))</f>
        <v>SWA(A)</v>
      </c>
      <c r="AL201" t="str">
        <f ca="1">IF(RIGHT(FPL_Combined[[#Headers],[Gameweek 37]],2)&lt;$B$622,INDEX(FPL_Results_Extract[Gameweek 12],MATCH($A201,FPL_Results_Extract[[Player]:[Player]],0)),INDEX(Team_Key[[Abbreviation]:[Abbreviation]],MATCH(LEFT(INDEX(FPL_Fixtures_Extract[],MATCH($A201,FPL_Fixtures_Extract[[Player]:[Player]],0),MATCH(FPL_Combined[[#Headers],[Gameweek 37]],FPL_Fixtures_Extract[#Headers],0)),LEN(INDEX(FPL_Fixtures_Extract[],MATCH($A201,FPL_Fixtures_Extract[[Player]:[Player]],0),MATCH(FPL_Combined[[#Headers],[Gameweek 37]],FPL_Fixtures_Extract[#Headers],0)))-4),Team_Key[[Full Name]:[Full Name]],0))&amp;RIGHT(INDEX(FPL_Fixtures_Extract[],MATCH($A201,FPL_Fixtures_Extract[[Player]:[Player]],0),MATCH(FPL_Combined[[#Headers],[Gameweek 37]],FPL_Fixtures_Extract[#Headers],0)),3))</f>
        <v>WAT(H)</v>
      </c>
      <c r="AM201" t="str">
        <f ca="1">IF(RIGHT(FPL_Combined[[#Headers],[Gameweek 38]],2)&lt;$B$622,INDEX(FPL_Results_Extract[Gameweek 13],MATCH($A201,FPL_Results_Extract[[Player]:[Player]],0)),INDEX(Team_Key[[Abbreviation]:[Abbreviation]],MATCH(LEFT(INDEX(FPL_Fixtures_Extract[],MATCH($A201,FPL_Fixtures_Extract[[Player]:[Player]],0),MATCH(FPL_Combined[[#Headers],[Gameweek 38]],FPL_Fixtures_Extract[#Headers],0)),LEN(INDEX(FPL_Fixtures_Extract[],MATCH($A201,FPL_Fixtures_Extract[[Player]:[Player]],0),MATCH(FPL_Combined[[#Headers],[Gameweek 38]],FPL_Fixtures_Extract[#Headers],0)))-4),Team_Key[[Full Name]:[Full Name]],0))&amp;RIGHT(INDEX(FPL_Fixtures_Extract[],MATCH($A201,FPL_Fixtures_Extract[[Player]:[Player]],0),MATCH(FPL_Combined[[#Headers],[Gameweek 38]],FPL_Fixtures_Extract[#Headers],0)),3))</f>
        <v>WBA(A)</v>
      </c>
    </row>
    <row r="202" spans="1:39" x14ac:dyDescent="0.45">
      <c r="A202" t="s">
        <v>485</v>
      </c>
      <c r="B202" t="str">
        <f ca="1">IF(RIGHT(FPL_Combined[[#Headers],[Gameweek 01]],2)&lt;$B$622,INDEX(FPL_Results_Extract[Gameweek 01],MATCH($A202,FPL_Results_Extract[[Player]:[Player]],0)),INDEX(Team_Key[[Abbreviation]:[Abbreviation]],MATCH(LEFT(INDEX(FPL_Fixtures_Extract[],MATCH($A202,FPL_Fixtures_Extract[[Player]:[Player]],0),MATCH(FPL_Combined[[#Headers],[Gameweek 01]],FPL_Fixtures_Extract[#Headers],0)),LEN(INDEX(FPL_Fixtures_Extract[],MATCH($A202,FPL_Fixtures_Extract[[Player]:[Player]],0),MATCH(FPL_Combined[[#Headers],[Gameweek 01]],FPL_Fixtures_Extract[#Headers],0)))-4),Team_Key[[Full Name]:[Full Name]],0))&amp;RIGHT(INDEX(FPL_Fixtures_Extract[],MATCH($A202,FPL_Fixtures_Extract[[Player]:[Player]],0),MATCH(FPL_Combined[[#Headers],[Gameweek 01]],FPL_Fixtures_Extract[#Headers],0)),3))</f>
        <v>WHU(H) 0-2</v>
      </c>
      <c r="C202" t="str">
        <f ca="1">IF(RIGHT(FPL_Combined[[#Headers],[Gameweek 02]],2)&lt;$B$622,INDEX(FPL_Results_Extract[Gameweek 02],MATCH($A202,FPL_Results_Extract[[Player]:[Player]],0)),INDEX(Team_Key[[Abbreviation]:[Abbreviation]],MATCH(LEFT(INDEX(FPL_Fixtures_Extract[],MATCH($A202,FPL_Fixtures_Extract[[Player]:[Player]],0),MATCH(FPL_Combined[[#Headers],[Gameweek 02]],FPL_Fixtures_Extract[#Headers],0)),LEN(INDEX(FPL_Fixtures_Extract[],MATCH($A202,FPL_Fixtures_Extract[[Player]:[Player]],0),MATCH(FPL_Combined[[#Headers],[Gameweek 02]],FPL_Fixtures_Extract[#Headers],0)))-4),Team_Key[[Full Name]:[Full Name]],0))&amp;RIGHT(INDEX(FPL_Fixtures_Extract[],MATCH($A202,FPL_Fixtures_Extract[[Player]:[Player]],0),MATCH(FPL_Combined[[#Headers],[Gameweek 02]],FPL_Fixtures_Extract[#Headers],0)),3))</f>
        <v>CRY(A) 2-1</v>
      </c>
      <c r="D202" t="str">
        <f ca="1">IF(RIGHT(FPL_Combined[[#Headers],[Gameweek 03]],2)&lt;$B$622,INDEX(FPL_Results_Extract[Gameweek 03],MATCH($A202,FPL_Results_Extract[[Player]:[Player]],0)),INDEX(Team_Key[[Abbreviation]:[Abbreviation]],MATCH(LEFT(INDEX(FPL_Fixtures_Extract[],MATCH($A202,FPL_Fixtures_Extract[[Player]:[Player]],0),MATCH(FPL_Combined[[#Headers],[Gameweek 03]],FPL_Fixtures_Extract[#Headers],0)),LEN(INDEX(FPL_Fixtures_Extract[],MATCH($A202,FPL_Fixtures_Extract[[Player]:[Player]],0),MATCH(FPL_Combined[[#Headers],[Gameweek 03]],FPL_Fixtures_Extract[#Headers],0)))-4),Team_Key[[Full Name]:[Full Name]],0))&amp;RIGHT(INDEX(FPL_Fixtures_Extract[],MATCH($A202,FPL_Fixtures_Extract[[Player]:[Player]],0),MATCH(FPL_Combined[[#Headers],[Gameweek 03]],FPL_Fixtures_Extract[#Headers],0)),3))</f>
        <v>LIV(H) 0-0</v>
      </c>
      <c r="E202" t="str">
        <f ca="1">IF(RIGHT(FPL_Combined[[#Headers],[Gameweek 04]],2)&lt;$B$622,INDEX(FPL_Results_Extract[Gameweek 04],MATCH($A202,FPL_Results_Extract[[Player]:[Player]],0)),INDEX(Team_Key[[Abbreviation]:[Abbreviation]],MATCH(LEFT(INDEX(FPL_Fixtures_Extract[],MATCH($A202,FPL_Fixtures_Extract[[Player]:[Player]],0),MATCH(FPL_Combined[[#Headers],[Gameweek 04]],FPL_Fixtures_Extract[#Headers],0)),LEN(INDEX(FPL_Fixtures_Extract[],MATCH($A202,FPL_Fixtures_Extract[[Player]:[Player]],0),MATCH(FPL_Combined[[#Headers],[Gameweek 04]],FPL_Fixtures_Extract[#Headers],0)))-4),Team_Key[[Full Name]:[Full Name]],0))&amp;RIGHT(INDEX(FPL_Fixtures_Extract[],MATCH($A202,FPL_Fixtures_Extract[[Player]:[Player]],0),MATCH(FPL_Combined[[#Headers],[Gameweek 04]],FPL_Fixtures_Extract[#Headers],0)),3))</f>
        <v>NEW(A) 1-0</v>
      </c>
      <c r="F202" t="str">
        <f ca="1">IF(RIGHT(FPL_Combined[[#Headers],[Gameweek 05]],2)&lt;$B$622,INDEX(FPL_Results_Extract[Gameweek 05],MATCH($A202,FPL_Results_Extract[[Player]:[Player]],0)),INDEX(Team_Key[[Abbreviation]:[Abbreviation]],MATCH(LEFT(INDEX(FPL_Fixtures_Extract[],MATCH($A202,FPL_Fixtures_Extract[[Player]:[Player]],0),MATCH(FPL_Combined[[#Headers],[Gameweek 05]],FPL_Fixtures_Extract[#Headers],0)),LEN(INDEX(FPL_Fixtures_Extract[],MATCH($A202,FPL_Fixtures_Extract[[Player]:[Player]],0),MATCH(FPL_Combined[[#Headers],[Gameweek 05]],FPL_Fixtures_Extract[#Headers],0)))-4),Team_Key[[Full Name]:[Full Name]],0))&amp;RIGHT(INDEX(FPL_Fixtures_Extract[],MATCH($A202,FPL_Fixtures_Extract[[Player]:[Player]],0),MATCH(FPL_Combined[[#Headers],[Gameweek 05]],FPL_Fixtures_Extract[#Headers],0)),3))</f>
        <v>STK(H) 2-0</v>
      </c>
      <c r="G202" t="str">
        <f ca="1">IF(RIGHT(FPL_Combined[[#Headers],[Gameweek 06]],2)&lt;$B$622,INDEX(FPL_Results_Extract[Gameweek 06],MATCH($A202,FPL_Results_Extract[[Player]:[Player]],0)),INDEX(Team_Key[[Abbreviation]:[Abbreviation]],MATCH(LEFT(INDEX(FPL_Fixtures_Extract[],MATCH($A202,FPL_Fixtures_Extract[[Player]:[Player]],0),MATCH(FPL_Combined[[#Headers],[Gameweek 06]],FPL_Fixtures_Extract[#Headers],0)),LEN(INDEX(FPL_Fixtures_Extract[],MATCH($A202,FPL_Fixtures_Extract[[Player]:[Player]],0),MATCH(FPL_Combined[[#Headers],[Gameweek 06]],FPL_Fixtures_Extract[#Headers],0)))-4),Team_Key[[Full Name]:[Full Name]],0))&amp;RIGHT(INDEX(FPL_Fixtures_Extract[],MATCH($A202,FPL_Fixtures_Extract[[Player]:[Player]],0),MATCH(FPL_Combined[[#Headers],[Gameweek 06]],FPL_Fixtures_Extract[#Headers],0)),3))</f>
        <v>CHE(A) 0-2</v>
      </c>
      <c r="H202" t="str">
        <f ca="1">IF(RIGHT(FPL_Combined[[#Headers],[Gameweek 07]],2)&lt;$B$622,INDEX(FPL_Results_Extract[Gameweek 07],MATCH($A202,FPL_Results_Extract[[Player]:[Player]],0)),INDEX(Team_Key[[Abbreviation]:[Abbreviation]],MATCH(LEFT(INDEX(FPL_Fixtures_Extract[],MATCH($A202,FPL_Fixtures_Extract[[Player]:[Player]],0),MATCH(FPL_Combined[[#Headers],[Gameweek 07]],FPL_Fixtures_Extract[#Headers],0)),LEN(INDEX(FPL_Fixtures_Extract[],MATCH($A202,FPL_Fixtures_Extract[[Player]:[Player]],0),MATCH(FPL_Combined[[#Headers],[Gameweek 07]],FPL_Fixtures_Extract[#Headers],0)))-4),Team_Key[[Full Name]:[Full Name]],0))&amp;RIGHT(INDEX(FPL_Fixtures_Extract[],MATCH($A202,FPL_Fixtures_Extract[[Player]:[Player]],0),MATCH(FPL_Combined[[#Headers],[Gameweek 07]],FPL_Fixtures_Extract[#Headers],0)),3))</f>
        <v>LEI(A) 5-2</v>
      </c>
      <c r="I202" t="str">
        <f ca="1">IF(RIGHT(FPL_Combined[[#Headers],[Gameweek 08]],2)&lt;$B$622,INDEX(FPL_Results_Extract[Gameweek 08],MATCH($A202,FPL_Results_Extract[[Player]:[Player]],0)),INDEX(Team_Key[[Abbreviation]:[Abbreviation]],MATCH(LEFT(INDEX(FPL_Fixtures_Extract[],MATCH($A202,FPL_Fixtures_Extract[[Player]:[Player]],0),MATCH(FPL_Combined[[#Headers],[Gameweek 08]],FPL_Fixtures_Extract[#Headers],0)),LEN(INDEX(FPL_Fixtures_Extract[],MATCH($A202,FPL_Fixtures_Extract[[Player]:[Player]],0),MATCH(FPL_Combined[[#Headers],[Gameweek 08]],FPL_Fixtures_Extract[#Headers],0)))-4),Team_Key[[Full Name]:[Full Name]],0))&amp;RIGHT(INDEX(FPL_Fixtures_Extract[],MATCH($A202,FPL_Fixtures_Extract[[Player]:[Player]],0),MATCH(FPL_Combined[[#Headers],[Gameweek 08]],FPL_Fixtures_Extract[#Headers],0)),3))</f>
        <v>MUN(H) 3-0</v>
      </c>
      <c r="J202" t="str">
        <f ca="1">IF(RIGHT(FPL_Combined[[#Headers],[Gameweek 09]],2)&lt;$B$622,INDEX(FPL_Results_Extract[Gameweek 09],MATCH($A202,FPL_Results_Extract[[Player]:[Player]],0)),INDEX(Team_Key[[Abbreviation]:[Abbreviation]],MATCH(LEFT(INDEX(FPL_Fixtures_Extract[],MATCH($A202,FPL_Fixtures_Extract[[Player]:[Player]],0),MATCH(FPL_Combined[[#Headers],[Gameweek 09]],FPL_Fixtures_Extract[#Headers],0)),LEN(INDEX(FPL_Fixtures_Extract[],MATCH($A202,FPL_Fixtures_Extract[[Player]:[Player]],0),MATCH(FPL_Combined[[#Headers],[Gameweek 09]],FPL_Fixtures_Extract[#Headers],0)))-4),Team_Key[[Full Name]:[Full Name]],0))&amp;RIGHT(INDEX(FPL_Fixtures_Extract[],MATCH($A202,FPL_Fixtures_Extract[[Player]:[Player]],0),MATCH(FPL_Combined[[#Headers],[Gameweek 09]],FPL_Fixtures_Extract[#Headers],0)),3))</f>
        <v>WAT(A) 3-0</v>
      </c>
      <c r="K202" t="str">
        <f ca="1">IF(RIGHT(FPL_Combined[[#Headers],[Gameweek 10]],2)&lt;$B$622,INDEX(FPL_Results_Extract[Gameweek 10],MATCH($A202,FPL_Results_Extract[[Player]:[Player]],0)),INDEX(Team_Key[[Abbreviation]:[Abbreviation]],MATCH(LEFT(INDEX(FPL_Fixtures_Extract[],MATCH($A202,FPL_Fixtures_Extract[[Player]:[Player]],0),MATCH(FPL_Combined[[#Headers],[Gameweek 10]],FPL_Fixtures_Extract[#Headers],0)),LEN(INDEX(FPL_Fixtures_Extract[],MATCH($A202,FPL_Fixtures_Extract[[Player]:[Player]],0),MATCH(FPL_Combined[[#Headers],[Gameweek 10]],FPL_Fixtures_Extract[#Headers],0)))-4),Team_Key[[Full Name]:[Full Name]],0))&amp;RIGHT(INDEX(FPL_Fixtures_Extract[],MATCH($A202,FPL_Fixtures_Extract[[Player]:[Player]],0),MATCH(FPL_Combined[[#Headers],[Gameweek 10]],FPL_Fixtures_Extract[#Headers],0)),3))</f>
        <v>EVE(H) 2-1</v>
      </c>
      <c r="L202" t="str">
        <f ca="1">IF(RIGHT(FPL_Combined[[#Headers],[Gameweek 11]],2)&lt;$B$622,INDEX(FPL_Results_Extract[Gameweek 11],MATCH($A202,FPL_Results_Extract[[Player]:[Player]],0)),INDEX(Team_Key[[Abbreviation]:[Abbreviation]],MATCH(LEFT(INDEX(FPL_Fixtures_Extract[],MATCH($A202,FPL_Fixtures_Extract[[Player]:[Player]],0),MATCH(FPL_Combined[[#Headers],[Gameweek 11]],FPL_Fixtures_Extract[#Headers],0)),LEN(INDEX(FPL_Fixtures_Extract[],MATCH($A202,FPL_Fixtures_Extract[[Player]:[Player]],0),MATCH(FPL_Combined[[#Headers],[Gameweek 11]],FPL_Fixtures_Extract[#Headers],0)))-4),Team_Key[[Full Name]:[Full Name]],0))&amp;RIGHT(INDEX(FPL_Fixtures_Extract[],MATCH($A202,FPL_Fixtures_Extract[[Player]:[Player]],0),MATCH(FPL_Combined[[#Headers],[Gameweek 11]],FPL_Fixtures_Extract[#Headers],0)),3))</f>
        <v>SWA(A) 3-0</v>
      </c>
      <c r="M202" t="str">
        <f ca="1">IF(RIGHT(FPL_Combined[[#Headers],[Gameweek 12]],2)&lt;$B$622,INDEX(FPL_Results_Extract[Gameweek 12],MATCH($A202,FPL_Results_Extract[[Player]:[Player]],0)),INDEX(Team_Key[[Abbreviation]:[Abbreviation]],MATCH(LEFT(INDEX(FPL_Fixtures_Extract[],MATCH($A202,FPL_Fixtures_Extract[[Player]:[Player]],0),MATCH(FPL_Combined[[#Headers],[Gameweek 12]],FPL_Fixtures_Extract[#Headers],0)),LEN(INDEX(FPL_Fixtures_Extract[],MATCH($A202,FPL_Fixtures_Extract[[Player]:[Player]],0),MATCH(FPL_Combined[[#Headers],[Gameweek 12]],FPL_Fixtures_Extract[#Headers],0)))-4),Team_Key[[Full Name]:[Full Name]],0))&amp;RIGHT(INDEX(FPL_Fixtures_Extract[],MATCH($A202,FPL_Fixtures_Extract[[Player]:[Player]],0),MATCH(FPL_Combined[[#Headers],[Gameweek 12]],FPL_Fixtures_Extract[#Headers],0)),3))</f>
        <v>TOT(H) 1-1</v>
      </c>
      <c r="N202" t="str">
        <f ca="1">IF(RIGHT(FPL_Combined[[#Headers],[Gameweek 13]],2)&lt;$B$622,INDEX(FPL_Results_Extract[Gameweek 13],MATCH($A202,FPL_Results_Extract[[Player]:[Player]],0)),INDEX(Team_Key[[Abbreviation]:[Abbreviation]],MATCH(LEFT(INDEX(FPL_Fixtures_Extract[],MATCH($A202,FPL_Fixtures_Extract[[Player]:[Player]],0),MATCH(FPL_Combined[[#Headers],[Gameweek 13]],FPL_Fixtures_Extract[#Headers],0)),LEN(INDEX(FPL_Fixtures_Extract[],MATCH($A202,FPL_Fixtures_Extract[[Player]:[Player]],0),MATCH(FPL_Combined[[#Headers],[Gameweek 13]],FPL_Fixtures_Extract[#Headers],0)))-4),Team_Key[[Full Name]:[Full Name]],0))&amp;RIGHT(INDEX(FPL_Fixtures_Extract[],MATCH($A202,FPL_Fixtures_Extract[[Player]:[Player]],0),MATCH(FPL_Combined[[#Headers],[Gameweek 13]],FPL_Fixtures_Extract[#Headers],0)),3))</f>
        <v>WBA(A) 1-2</v>
      </c>
      <c r="O202" t="str">
        <f ca="1">IF(RIGHT(FPL_Combined[[#Headers],[Gameweek 14]],2)&lt;$B$622,INDEX(FPL_Results_Extract[Gameweek 14],MATCH($A202,FPL_Results_Extract[[Player]:[Player]],0)),INDEX(Team_Key[[Abbreviation]:[Abbreviation]],MATCH(LEFT(INDEX(FPL_Fixtures_Extract[],MATCH($A202,FPL_Fixtures_Extract[[Player]:[Player]],0),MATCH(FPL_Combined[[#Headers],[Gameweek 14]],FPL_Fixtures_Extract[#Headers],0)),LEN(INDEX(FPL_Fixtures_Extract[],MATCH($A202,FPL_Fixtures_Extract[[Player]:[Player]],0),MATCH(FPL_Combined[[#Headers],[Gameweek 14]],FPL_Fixtures_Extract[#Headers],0)))-4),Team_Key[[Full Name]:[Full Name]],0))&amp;RIGHT(INDEX(FPL_Fixtures_Extract[],MATCH($A202,FPL_Fixtures_Extract[[Player]:[Player]],0),MATCH(FPL_Combined[[#Headers],[Gameweek 14]],FPL_Fixtures_Extract[#Headers],0)),3))</f>
        <v>NOR(A) 1-1</v>
      </c>
      <c r="P202" t="str">
        <f ca="1">IF(RIGHT(FPL_Combined[[#Headers],[Gameweek 15]],2)&lt;$B$622,INDEX(FPL_Results_Extract[Gameweek 15],MATCH($A202,FPL_Results_Extract[[Player]:[Player]],0)),INDEX(Team_Key[[Abbreviation]:[Abbreviation]],MATCH(LEFT(INDEX(FPL_Fixtures_Extract[],MATCH($A202,FPL_Fixtures_Extract[[Player]:[Player]],0),MATCH(FPL_Combined[[#Headers],[Gameweek 15]],FPL_Fixtures_Extract[#Headers],0)),LEN(INDEX(FPL_Fixtures_Extract[],MATCH($A202,FPL_Fixtures_Extract[[Player]:[Player]],0),MATCH(FPL_Combined[[#Headers],[Gameweek 15]],FPL_Fixtures_Extract[#Headers],0)))-4),Team_Key[[Full Name]:[Full Name]],0))&amp;RIGHT(INDEX(FPL_Fixtures_Extract[],MATCH($A202,FPL_Fixtures_Extract[[Player]:[Player]],0),MATCH(FPL_Combined[[#Headers],[Gameweek 15]],FPL_Fixtures_Extract[#Headers],0)),3))</f>
        <v>SUN(H) 3-1</v>
      </c>
      <c r="Q202" t="str">
        <f ca="1">IF(RIGHT(FPL_Combined[[#Headers],[Gameweek 16]],2)&lt;$B$622,INDEX(FPL_Results_Extract[Gameweek 16],MATCH($A202,FPL_Results_Extract[[Player]:[Player]],0)),INDEX(Team_Key[[Abbreviation]:[Abbreviation]],MATCH(LEFT(INDEX(FPL_Fixtures_Extract[],MATCH($A202,FPL_Fixtures_Extract[[Player]:[Player]],0),MATCH(FPL_Combined[[#Headers],[Gameweek 16]],FPL_Fixtures_Extract[#Headers],0)),LEN(INDEX(FPL_Fixtures_Extract[],MATCH($A202,FPL_Fixtures_Extract[[Player]:[Player]],0),MATCH(FPL_Combined[[#Headers],[Gameweek 16]],FPL_Fixtures_Extract[#Headers],0)))-4),Team_Key[[Full Name]:[Full Name]],0))&amp;RIGHT(INDEX(FPL_Fixtures_Extract[],MATCH($A202,FPL_Fixtures_Extract[[Player]:[Player]],0),MATCH(FPL_Combined[[#Headers],[Gameweek 16]],FPL_Fixtures_Extract[#Headers],0)),3))</f>
        <v>AVL(A) 2-0</v>
      </c>
      <c r="R202" t="str">
        <f ca="1">IF(RIGHT(FPL_Combined[[#Headers],[Gameweek 17]],2)&lt;$B$622,INDEX(FPL_Results_Extract[Gameweek 17],MATCH($A202,FPL_Results_Extract[[Player]:[Player]],0)),INDEX(Team_Key[[Abbreviation]:[Abbreviation]],MATCH(LEFT(INDEX(FPL_Fixtures_Extract[],MATCH($A202,FPL_Fixtures_Extract[[Player]:[Player]],0),MATCH(FPL_Combined[[#Headers],[Gameweek 17]],FPL_Fixtures_Extract[#Headers],0)),LEN(INDEX(FPL_Fixtures_Extract[],MATCH($A202,FPL_Fixtures_Extract[[Player]:[Player]],0),MATCH(FPL_Combined[[#Headers],[Gameweek 17]],FPL_Fixtures_Extract[#Headers],0)))-4),Team_Key[[Full Name]:[Full Name]],0))&amp;RIGHT(INDEX(FPL_Fixtures_Extract[],MATCH($A202,FPL_Fixtures_Extract[[Player]:[Player]],0),MATCH(FPL_Combined[[#Headers],[Gameweek 17]],FPL_Fixtures_Extract[#Headers],0)),3))</f>
        <v>MCI(H) 2-1</v>
      </c>
      <c r="S202" t="str">
        <f ca="1">IF(RIGHT(FPL_Combined[[#Headers],[Gameweek 18]],2)&lt;$B$622,INDEX(FPL_Results_Extract[Gameweek 18],MATCH($A202,FPL_Results_Extract[[Player]:[Player]],0)),INDEX(Team_Key[[Abbreviation]:[Abbreviation]],MATCH(LEFT(INDEX(FPL_Fixtures_Extract[],MATCH($A202,FPL_Fixtures_Extract[[Player]:[Player]],0),MATCH(FPL_Combined[[#Headers],[Gameweek 18]],FPL_Fixtures_Extract[#Headers],0)),LEN(INDEX(FPL_Fixtures_Extract[],MATCH($A202,FPL_Fixtures_Extract[[Player]:[Player]],0),MATCH(FPL_Combined[[#Headers],[Gameweek 18]],FPL_Fixtures_Extract[#Headers],0)))-4),Team_Key[[Full Name]:[Full Name]],0))&amp;RIGHT(INDEX(FPL_Fixtures_Extract[],MATCH($A202,FPL_Fixtures_Extract[[Player]:[Player]],0),MATCH(FPL_Combined[[#Headers],[Gameweek 18]],FPL_Fixtures_Extract[#Headers],0)),3))</f>
        <v>SOU(A) 0-4</v>
      </c>
      <c r="T202" t="str">
        <f ca="1">IF(RIGHT(FPL_Combined[[#Headers],[Gameweek 19]],2)&lt;$B$622,INDEX(FPL_Results_Extract[Gameweek 19],MATCH($A202,FPL_Results_Extract[[Player]:[Player]],0)),INDEX(Team_Key[[Abbreviation]:[Abbreviation]],MATCH(LEFT(INDEX(FPL_Fixtures_Extract[],MATCH($A202,FPL_Fixtures_Extract[[Player]:[Player]],0),MATCH(FPL_Combined[[#Headers],[Gameweek 19]],FPL_Fixtures_Extract[#Headers],0)),LEN(INDEX(FPL_Fixtures_Extract[],MATCH($A202,FPL_Fixtures_Extract[[Player]:[Player]],0),MATCH(FPL_Combined[[#Headers],[Gameweek 19]],FPL_Fixtures_Extract[#Headers],0)))-4),Team_Key[[Full Name]:[Full Name]],0))&amp;RIGHT(INDEX(FPL_Fixtures_Extract[],MATCH($A202,FPL_Fixtures_Extract[[Player]:[Player]],0),MATCH(FPL_Combined[[#Headers],[Gameweek 19]],FPL_Fixtures_Extract[#Headers],0)),3))</f>
        <v>BOU(H) 2-0</v>
      </c>
      <c r="U202" t="str">
        <f ca="1">IF(RIGHT(FPL_Combined[[#Headers],[Gameweek 20]],2)&lt;$B$622,INDEX(FPL_Results_Extract[Gameweek 20],MATCH($A202,FPL_Results_Extract[[Player]:[Player]],0)),INDEX(Team_Key[[Abbreviation]:[Abbreviation]],MATCH(LEFT(INDEX(FPL_Fixtures_Extract[],MATCH($A202,FPL_Fixtures_Extract[[Player]:[Player]],0),MATCH(FPL_Combined[[#Headers],[Gameweek 20]],FPL_Fixtures_Extract[#Headers],0)),LEN(INDEX(FPL_Fixtures_Extract[],MATCH($A202,FPL_Fixtures_Extract[[Player]:[Player]],0),MATCH(FPL_Combined[[#Headers],[Gameweek 20]],FPL_Fixtures_Extract[#Headers],0)))-4),Team_Key[[Full Name]:[Full Name]],0))&amp;RIGHT(INDEX(FPL_Fixtures_Extract[],MATCH($A202,FPL_Fixtures_Extract[[Player]:[Player]],0),MATCH(FPL_Combined[[#Headers],[Gameweek 20]],FPL_Fixtures_Extract[#Headers],0)),3))</f>
        <v>NEW(H) 1-0</v>
      </c>
      <c r="V202" t="str">
        <f ca="1">IF(RIGHT(FPL_Combined[[#Headers],[Gameweek 21]],2)&lt;$B$622,INDEX(FPL_Results_Extract[Gameweek 21],MATCH($A202,FPL_Results_Extract[[Player]:[Player]],0)),INDEX(Team_Key[[Abbreviation]:[Abbreviation]],MATCH(LEFT(INDEX(FPL_Fixtures_Extract[],MATCH($A202,FPL_Fixtures_Extract[[Player]:[Player]],0),MATCH(FPL_Combined[[#Headers],[Gameweek 21]],FPL_Fixtures_Extract[#Headers],0)),LEN(INDEX(FPL_Fixtures_Extract[],MATCH($A202,FPL_Fixtures_Extract[[Player]:[Player]],0),MATCH(FPL_Combined[[#Headers],[Gameweek 21]],FPL_Fixtures_Extract[#Headers],0)))-4),Team_Key[[Full Name]:[Full Name]],0))&amp;RIGHT(INDEX(FPL_Fixtures_Extract[],MATCH($A202,FPL_Fixtures_Extract[[Player]:[Player]],0),MATCH(FPL_Combined[[#Headers],[Gameweek 21]],FPL_Fixtures_Extract[#Headers],0)),3))</f>
        <v>LIV(A) 3-3</v>
      </c>
      <c r="W202" t="str">
        <f ca="1">IF(RIGHT(FPL_Combined[[#Headers],[Gameweek 22]],2)&lt;$B$622,INDEX(FPL_Results_Extract[Gameweek 22],MATCH($A202,FPL_Results_Extract[[Player]:[Player]],0)),INDEX(Team_Key[[Abbreviation]:[Abbreviation]],MATCH(LEFT(INDEX(FPL_Fixtures_Extract[],MATCH($A202,FPL_Fixtures_Extract[[Player]:[Player]],0),MATCH(FPL_Combined[[#Headers],[Gameweek 22]],FPL_Fixtures_Extract[#Headers],0)),LEN(INDEX(FPL_Fixtures_Extract[],MATCH($A202,FPL_Fixtures_Extract[[Player]:[Player]],0),MATCH(FPL_Combined[[#Headers],[Gameweek 22]],FPL_Fixtures_Extract[#Headers],0)))-4),Team_Key[[Full Name]:[Full Name]],0))&amp;RIGHT(INDEX(FPL_Fixtures_Extract[],MATCH($A202,FPL_Fixtures_Extract[[Player]:[Player]],0),MATCH(FPL_Combined[[#Headers],[Gameweek 22]],FPL_Fixtures_Extract[#Headers],0)),3))</f>
        <v>STK(A) 0-0</v>
      </c>
      <c r="X202" t="str">
        <f ca="1">IF(RIGHT(FPL_Combined[[#Headers],[Gameweek 23]],2)&lt;$B$622,INDEX(FPL_Results_Extract[Gameweek 23],MATCH($A202,FPL_Results_Extract[[Player]:[Player]],0)),INDEX(Team_Key[[Abbreviation]:[Abbreviation]],MATCH(LEFT(INDEX(FPL_Fixtures_Extract[],MATCH($A202,FPL_Fixtures_Extract[[Player]:[Player]],0),MATCH(FPL_Combined[[#Headers],[Gameweek 23]],FPL_Fixtures_Extract[#Headers],0)),LEN(INDEX(FPL_Fixtures_Extract[],MATCH($A202,FPL_Fixtures_Extract[[Player]:[Player]],0),MATCH(FPL_Combined[[#Headers],[Gameweek 23]],FPL_Fixtures_Extract[#Headers],0)))-4),Team_Key[[Full Name]:[Full Name]],0))&amp;RIGHT(INDEX(FPL_Fixtures_Extract[],MATCH($A202,FPL_Fixtures_Extract[[Player]:[Player]],0),MATCH(FPL_Combined[[#Headers],[Gameweek 23]],FPL_Fixtures_Extract[#Headers],0)),3))</f>
        <v>CHE(H) 0-1</v>
      </c>
      <c r="Y202" t="str">
        <f ca="1">IF(RIGHT(FPL_Combined[[#Headers],[Gameweek 24]],2)&lt;$B$622,INDEX(FPL_Results_Extract[Team],MATCH($A202,FPL_Results_Extract[[Player]:[Player]],0)),INDEX(Team_Key[[Abbreviation]:[Abbreviation]],MATCH(LEFT(INDEX(FPL_Fixtures_Extract[],MATCH($A202,FPL_Fixtures_Extract[[Player]:[Player]],0),MATCH(FPL_Combined[[#Headers],[Gameweek 24]],FPL_Fixtures_Extract[#Headers],0)),LEN(INDEX(FPL_Fixtures_Extract[],MATCH($A202,FPL_Fixtures_Extract[[Player]:[Player]],0),MATCH(FPL_Combined[[#Headers],[Gameweek 24]],FPL_Fixtures_Extract[#Headers],0)))-4),Team_Key[[Full Name]:[Full Name]],0))&amp;RIGHT(INDEX(FPL_Fixtures_Extract[],MATCH($A202,FPL_Fixtures_Extract[[Player]:[Player]],0),MATCH(FPL_Combined[[#Headers],[Gameweek 24]],FPL_Fixtures_Extract[#Headers],0)),3))</f>
        <v>ARS</v>
      </c>
      <c r="Z202" t="str">
        <f ca="1">IF(RIGHT(FPL_Combined[[#Headers],[Gameweek 25]],2)&lt;$B$622,INDEX(FPL_Results_Extract[Player],MATCH($A202,FPL_Results_Extract[[Player]:[Player]],0)),INDEX(Team_Key[[Abbreviation]:[Abbreviation]],MATCH(LEFT(INDEX(FPL_Fixtures_Extract[],MATCH($A202,FPL_Fixtures_Extract[[Player]:[Player]],0),MATCH(FPL_Combined[[#Headers],[Gameweek 25]],FPL_Fixtures_Extract[#Headers],0)),LEN(INDEX(FPL_Fixtures_Extract[],MATCH($A202,FPL_Fixtures_Extract[[Player]:[Player]],0),MATCH(FPL_Combined[[#Headers],[Gameweek 25]],FPL_Fixtures_Extract[#Headers],0)))-4),Team_Key[[Full Name]:[Full Name]],0))&amp;RIGHT(INDEX(FPL_Fixtures_Extract[],MATCH($A202,FPL_Fixtures_Extract[[Player]:[Player]],0),MATCH(FPL_Combined[[#Headers],[Gameweek 25]],FPL_Fixtures_Extract[#Headers],0)),3))</f>
        <v>Flamini</v>
      </c>
      <c r="AA202" t="str">
        <f ca="1">IF(RIGHT(FPL_Combined[[#Headers],[Gameweek 26]],2)&lt;$B$622,INDEX(FPL_Results_Extract[Gameweek 01],MATCH($A202,FPL_Results_Extract[[Player]:[Player]],0)),INDEX(Team_Key[[Abbreviation]:[Abbreviation]],MATCH(LEFT(INDEX(FPL_Fixtures_Extract[],MATCH($A202,FPL_Fixtures_Extract[[Player]:[Player]],0),MATCH(FPL_Combined[[#Headers],[Gameweek 26]],FPL_Fixtures_Extract[#Headers],0)),LEN(INDEX(FPL_Fixtures_Extract[],MATCH($A202,FPL_Fixtures_Extract[[Player]:[Player]],0),MATCH(FPL_Combined[[#Headers],[Gameweek 26]],FPL_Fixtures_Extract[#Headers],0)))-4),Team_Key[[Full Name]:[Full Name]],0))&amp;RIGHT(INDEX(FPL_Fixtures_Extract[],MATCH($A202,FPL_Fixtures_Extract[[Player]:[Player]],0),MATCH(FPL_Combined[[#Headers],[Gameweek 26]],FPL_Fixtures_Extract[#Headers],0)),3))</f>
        <v>WHU(H) 0-2</v>
      </c>
      <c r="AB202" t="str">
        <f ca="1">IF(RIGHT(FPL_Combined[[#Headers],[Gameweek 27]],2)&lt;$B$622,INDEX(FPL_Results_Extract[Gameweek 02],MATCH($A202,FPL_Results_Extract[[Player]:[Player]],0)),INDEX(Team_Key[[Abbreviation]:[Abbreviation]],MATCH(LEFT(INDEX(FPL_Fixtures_Extract[],MATCH($A202,FPL_Fixtures_Extract[[Player]:[Player]],0),MATCH(FPL_Combined[[#Headers],[Gameweek 27]],FPL_Fixtures_Extract[#Headers],0)),LEN(INDEX(FPL_Fixtures_Extract[],MATCH($A202,FPL_Fixtures_Extract[[Player]:[Player]],0),MATCH(FPL_Combined[[#Headers],[Gameweek 27]],FPL_Fixtures_Extract[#Headers],0)))-4),Team_Key[[Full Name]:[Full Name]],0))&amp;RIGHT(INDEX(FPL_Fixtures_Extract[],MATCH($A202,FPL_Fixtures_Extract[[Player]:[Player]],0),MATCH(FPL_Combined[[#Headers],[Gameweek 27]],FPL_Fixtures_Extract[#Headers],0)),3))</f>
        <v>CRY(A) 2-1</v>
      </c>
      <c r="AC202" t="str">
        <f ca="1">IF(RIGHT(FPL_Combined[[#Headers],[Gameweek 28]],2)&lt;$B$622,INDEX(FPL_Results_Extract[Gameweek 03],MATCH($A202,FPL_Results_Extract[[Player]:[Player]],0)),INDEX(Team_Key[[Abbreviation]:[Abbreviation]],MATCH(LEFT(INDEX(FPL_Fixtures_Extract[],MATCH($A202,FPL_Fixtures_Extract[[Player]:[Player]],0),MATCH(FPL_Combined[[#Headers],[Gameweek 28]],FPL_Fixtures_Extract[#Headers],0)),LEN(INDEX(FPL_Fixtures_Extract[],MATCH($A202,FPL_Fixtures_Extract[[Player]:[Player]],0),MATCH(FPL_Combined[[#Headers],[Gameweek 28]],FPL_Fixtures_Extract[#Headers],0)))-4),Team_Key[[Full Name]:[Full Name]],0))&amp;RIGHT(INDEX(FPL_Fixtures_Extract[],MATCH($A202,FPL_Fixtures_Extract[[Player]:[Player]],0),MATCH(FPL_Combined[[#Headers],[Gameweek 28]],FPL_Fixtures_Extract[#Headers],0)),3))</f>
        <v>LIV(H) 0-0</v>
      </c>
      <c r="AD202" t="str">
        <f ca="1">IF(RIGHT(FPL_Combined[[#Headers],[Gameweek 29]],2)&lt;$B$622,INDEX(FPL_Results_Extract[Gameweek 04],MATCH($A202,FPL_Results_Extract[[Player]:[Player]],0)),INDEX(Team_Key[[Abbreviation]:[Abbreviation]],MATCH(LEFT(INDEX(FPL_Fixtures_Extract[],MATCH($A202,FPL_Fixtures_Extract[[Player]:[Player]],0),MATCH(FPL_Combined[[#Headers],[Gameweek 29]],FPL_Fixtures_Extract[#Headers],0)),LEN(INDEX(FPL_Fixtures_Extract[],MATCH($A202,FPL_Fixtures_Extract[[Player]:[Player]],0),MATCH(FPL_Combined[[#Headers],[Gameweek 29]],FPL_Fixtures_Extract[#Headers],0)))-4),Team_Key[[Full Name]:[Full Name]],0))&amp;RIGHT(INDEX(FPL_Fixtures_Extract[],MATCH($A202,FPL_Fixtures_Extract[[Player]:[Player]],0),MATCH(FPL_Combined[[#Headers],[Gameweek 29]],FPL_Fixtures_Extract[#Headers],0)),3))</f>
        <v>WBA(H)</v>
      </c>
      <c r="AE202" t="str">
        <f ca="1">IF(RIGHT(FPL_Combined[[#Headers],[Gameweek 30]],2)&lt;$B$622,INDEX(FPL_Results_Extract[Gameweek 05],MATCH($A202,FPL_Results_Extract[[Player]:[Player]],0)),INDEX(Team_Key[[Abbreviation]:[Abbreviation]],MATCH(LEFT(INDEX(FPL_Fixtures_Extract[],MATCH($A202,FPL_Fixtures_Extract[[Player]:[Player]],0),MATCH(FPL_Combined[[#Headers],[Gameweek 30]],FPL_Fixtures_Extract[#Headers],0)),LEN(INDEX(FPL_Fixtures_Extract[],MATCH($A202,FPL_Fixtures_Extract[[Player]:[Player]],0),MATCH(FPL_Combined[[#Headers],[Gameweek 30]],FPL_Fixtures_Extract[#Headers],0)))-4),Team_Key[[Full Name]:[Full Name]],0))&amp;RIGHT(INDEX(FPL_Fixtures_Extract[],MATCH($A202,FPL_Fixtures_Extract[[Player]:[Player]],0),MATCH(FPL_Combined[[#Headers],[Gameweek 30]],FPL_Fixtures_Extract[#Headers],0)),3))</f>
        <v>EVE(A)</v>
      </c>
      <c r="AF202" t="str">
        <f ca="1">IF(RIGHT(FPL_Combined[[#Headers],[Gameweek 31]],2)&lt;$B$622,INDEX(FPL_Results_Extract[Gameweek 06],MATCH($A202,FPL_Results_Extract[[Player]:[Player]],0)),INDEX(Team_Key[[Abbreviation]:[Abbreviation]],MATCH(LEFT(INDEX(FPL_Fixtures_Extract[],MATCH($A202,FPL_Fixtures_Extract[[Player]:[Player]],0),MATCH(FPL_Combined[[#Headers],[Gameweek 31]],FPL_Fixtures_Extract[#Headers],0)),LEN(INDEX(FPL_Fixtures_Extract[],MATCH($A202,FPL_Fixtures_Extract[[Player]:[Player]],0),MATCH(FPL_Combined[[#Headers],[Gameweek 31]],FPL_Fixtures_Extract[#Headers],0)))-4),Team_Key[[Full Name]:[Full Name]],0))&amp;RIGHT(INDEX(FPL_Fixtures_Extract[],MATCH($A202,FPL_Fixtures_Extract[[Player]:[Player]],0),MATCH(FPL_Combined[[#Headers],[Gameweek 31]],FPL_Fixtures_Extract[#Headers],0)),3))</f>
        <v>WAT(H)</v>
      </c>
      <c r="AG202" t="str">
        <f ca="1">IF(RIGHT(FPL_Combined[[#Headers],[Gameweek 32]],2)&lt;$B$622,INDEX(FPL_Results_Extract[Gameweek 07],MATCH($A202,FPL_Results_Extract[[Player]:[Player]],0)),INDEX(Team_Key[[Abbreviation]:[Abbreviation]],MATCH(LEFT(INDEX(FPL_Fixtures_Extract[],MATCH($A202,FPL_Fixtures_Extract[[Player]:[Player]],0),MATCH(FPL_Combined[[#Headers],[Gameweek 32]],FPL_Fixtures_Extract[#Headers],0)),LEN(INDEX(FPL_Fixtures_Extract[],MATCH($A202,FPL_Fixtures_Extract[[Player]:[Player]],0),MATCH(FPL_Combined[[#Headers],[Gameweek 32]],FPL_Fixtures_Extract[#Headers],0)))-4),Team_Key[[Full Name]:[Full Name]],0))&amp;RIGHT(INDEX(FPL_Fixtures_Extract[],MATCH($A202,FPL_Fixtures_Extract[[Player]:[Player]],0),MATCH(FPL_Combined[[#Headers],[Gameweek 32]],FPL_Fixtures_Extract[#Headers],0)),3))</f>
        <v>WHU(A)</v>
      </c>
      <c r="AH202" t="str">
        <f ca="1">IF(RIGHT(FPL_Combined[[#Headers],[Gameweek 33]],2)&lt;$B$622,INDEX(FPL_Results_Extract[Gameweek 08],MATCH($A202,FPL_Results_Extract[[Player]:[Player]],0)),INDEX(Team_Key[[Abbreviation]:[Abbreviation]],MATCH(LEFT(INDEX(FPL_Fixtures_Extract[],MATCH($A202,FPL_Fixtures_Extract[[Player]:[Player]],0),MATCH(FPL_Combined[[#Headers],[Gameweek 33]],FPL_Fixtures_Extract[#Headers],0)),LEN(INDEX(FPL_Fixtures_Extract[],MATCH($A202,FPL_Fixtures_Extract[[Player]:[Player]],0),MATCH(FPL_Combined[[#Headers],[Gameweek 33]],FPL_Fixtures_Extract[#Headers],0)))-4),Team_Key[[Full Name]:[Full Name]],0))&amp;RIGHT(INDEX(FPL_Fixtures_Extract[],MATCH($A202,FPL_Fixtures_Extract[[Player]:[Player]],0),MATCH(FPL_Combined[[#Headers],[Gameweek 33]],FPL_Fixtures_Extract[#Headers],0)),3))</f>
        <v>CRY(H)</v>
      </c>
      <c r="AI202" t="str">
        <f ca="1">IF(RIGHT(FPL_Combined[[#Headers],[Gameweek 34]],2)&lt;$B$622,INDEX(FPL_Results_Extract[Gameweek 09],MATCH($A202,FPL_Results_Extract[[Player]:[Player]],0)),INDEX(Team_Key[[Abbreviation]:[Abbreviation]],MATCH(LEFT(INDEX(FPL_Fixtures_Extract[],MATCH($A202,FPL_Fixtures_Extract[[Player]:[Player]],0),MATCH(FPL_Combined[[#Headers],[Gameweek 34]],FPL_Fixtures_Extract[#Headers],0)),LEN(INDEX(FPL_Fixtures_Extract[],MATCH($A202,FPL_Fixtures_Extract[[Player]:[Player]],0),MATCH(FPL_Combined[[#Headers],[Gameweek 34]],FPL_Fixtures_Extract[#Headers],0)))-4),Team_Key[[Full Name]:[Full Name]],0))&amp;RIGHT(INDEX(FPL_Fixtures_Extract[],MATCH($A202,FPL_Fixtures_Extract[[Player]:[Player]],0),MATCH(FPL_Combined[[#Headers],[Gameweek 34]],FPL_Fixtures_Extract[#Headers],0)),3))</f>
        <v>SUN(A)</v>
      </c>
      <c r="AJ202" t="str">
        <f ca="1">IF(RIGHT(FPL_Combined[[#Headers],[Gameweek 35]],2)&lt;$B$622,INDEX(FPL_Results_Extract[Gameweek 10],MATCH($A202,FPL_Results_Extract[[Player]:[Player]],0)),INDEX(Team_Key[[Abbreviation]:[Abbreviation]],MATCH(LEFT(INDEX(FPL_Fixtures_Extract[],MATCH($A202,FPL_Fixtures_Extract[[Player]:[Player]],0),MATCH(FPL_Combined[[#Headers],[Gameweek 35]],FPL_Fixtures_Extract[#Headers],0)),LEN(INDEX(FPL_Fixtures_Extract[],MATCH($A202,FPL_Fixtures_Extract[[Player]:[Player]],0),MATCH(FPL_Combined[[#Headers],[Gameweek 35]],FPL_Fixtures_Extract[#Headers],0)))-4),Team_Key[[Full Name]:[Full Name]],0))&amp;RIGHT(INDEX(FPL_Fixtures_Extract[],MATCH($A202,FPL_Fixtures_Extract[[Player]:[Player]],0),MATCH(FPL_Combined[[#Headers],[Gameweek 35]],FPL_Fixtures_Extract[#Headers],0)),3))</f>
        <v>NOR(H)</v>
      </c>
      <c r="AK202" t="str">
        <f ca="1">IF(RIGHT(FPL_Combined[[#Headers],[Gameweek 36]],2)&lt;$B$622,INDEX(FPL_Results_Extract[Gameweek 11],MATCH($A202,FPL_Results_Extract[[Player]:[Player]],0)),INDEX(Team_Key[[Abbreviation]:[Abbreviation]],MATCH(LEFT(INDEX(FPL_Fixtures_Extract[],MATCH($A202,FPL_Fixtures_Extract[[Player]:[Player]],0),MATCH(FPL_Combined[[#Headers],[Gameweek 36]],FPL_Fixtures_Extract[#Headers],0)),LEN(INDEX(FPL_Fixtures_Extract[],MATCH($A202,FPL_Fixtures_Extract[[Player]:[Player]],0),MATCH(FPL_Combined[[#Headers],[Gameweek 36]],FPL_Fixtures_Extract[#Headers],0)))-4),Team_Key[[Full Name]:[Full Name]],0))&amp;RIGHT(INDEX(FPL_Fixtures_Extract[],MATCH($A202,FPL_Fixtures_Extract[[Player]:[Player]],0),MATCH(FPL_Combined[[#Headers],[Gameweek 36]],FPL_Fixtures_Extract[#Headers],0)),3))</f>
        <v>MCI(A)</v>
      </c>
      <c r="AL202" t="str">
        <f ca="1">IF(RIGHT(FPL_Combined[[#Headers],[Gameweek 37]],2)&lt;$B$622,INDEX(FPL_Results_Extract[Gameweek 12],MATCH($A202,FPL_Results_Extract[[Player]:[Player]],0)),INDEX(Team_Key[[Abbreviation]:[Abbreviation]],MATCH(LEFT(INDEX(FPL_Fixtures_Extract[],MATCH($A202,FPL_Fixtures_Extract[[Player]:[Player]],0),MATCH(FPL_Combined[[#Headers],[Gameweek 37]],FPL_Fixtures_Extract[#Headers],0)),LEN(INDEX(FPL_Fixtures_Extract[],MATCH($A202,FPL_Fixtures_Extract[[Player]:[Player]],0),MATCH(FPL_Combined[[#Headers],[Gameweek 37]],FPL_Fixtures_Extract[#Headers],0)))-4),Team_Key[[Full Name]:[Full Name]],0))&amp;RIGHT(INDEX(FPL_Fixtures_Extract[],MATCH($A202,FPL_Fixtures_Extract[[Player]:[Player]],0),MATCH(FPL_Combined[[#Headers],[Gameweek 37]],FPL_Fixtures_Extract[#Headers],0)),3))</f>
        <v>AVL(H)</v>
      </c>
      <c r="AM202" t="e">
        <f ca="1">IF(RIGHT(FPL_Combined[[#Headers],[Gameweek 38]],2)&lt;$B$622,INDEX(FPL_Results_Extract[Gameweek 13],MATCH($A202,FPL_Results_Extract[[Player]:[Player]],0)),INDEX(Team_Key[[Abbreviation]:[Abbreviation]],MATCH(LEFT(INDEX(FPL_Fixtures_Extract[],MATCH($A202,FPL_Fixtures_Extract[[Player]:[Player]],0),MATCH(FPL_Combined[[#Headers],[Gameweek 38]],FPL_Fixtures_Extract[#Headers],0)),LEN(INDEX(FPL_Fixtures_Extract[],MATCH($A202,FPL_Fixtures_Extract[[Player]:[Player]],0),MATCH(FPL_Combined[[#Headers],[Gameweek 38]],FPL_Fixtures_Extract[#Headers],0)))-4),Team_Key[[Full Name]:[Full Name]],0))&amp;RIGHT(INDEX(FPL_Fixtures_Extract[],MATCH($A202,FPL_Fixtures_Extract[[Player]:[Player]],0),MATCH(FPL_Combined[[#Headers],[Gameweek 38]],FPL_Fixtures_Extract[#Headers],0)),3))</f>
        <v>#VALUE!</v>
      </c>
    </row>
    <row r="203" spans="1:39" x14ac:dyDescent="0.45">
      <c r="A203" t="s">
        <v>458</v>
      </c>
      <c r="B203" t="str">
        <f ca="1">IF(RIGHT(FPL_Combined[[#Headers],[Gameweek 01]],2)&lt;$B$622,INDEX(FPL_Results_Extract[Gameweek 01],MATCH($A203,FPL_Results_Extract[[Player]:[Player]],0)),INDEX(Team_Key[[Abbreviation]:[Abbreviation]],MATCH(LEFT(INDEX(FPL_Fixtures_Extract[],MATCH($A203,FPL_Fixtures_Extract[[Player]:[Player]],0),MATCH(FPL_Combined[[#Headers],[Gameweek 01]],FPL_Fixtures_Extract[#Headers],0)),LEN(INDEX(FPL_Fixtures_Extract[],MATCH($A203,FPL_Fixtures_Extract[[Player]:[Player]],0),MATCH(FPL_Combined[[#Headers],[Gameweek 01]],FPL_Fixtures_Extract[#Headers],0)))-4),Team_Key[[Full Name]:[Full Name]],0))&amp;RIGHT(INDEX(FPL_Fixtures_Extract[],MATCH($A203,FPL_Fixtures_Extract[[Player]:[Player]],0),MATCH(FPL_Combined[[#Headers],[Gameweek 01]],FPL_Fixtures_Extract[#Headers],0)),3))</f>
        <v>STK(A) 1-0</v>
      </c>
      <c r="C203" t="str">
        <f ca="1">IF(RIGHT(FPL_Combined[[#Headers],[Gameweek 02]],2)&lt;$B$622,INDEX(FPL_Results_Extract[Gameweek 02],MATCH($A203,FPL_Results_Extract[[Player]:[Player]],0)),INDEX(Team_Key[[Abbreviation]:[Abbreviation]],MATCH(LEFT(INDEX(FPL_Fixtures_Extract[],MATCH($A203,FPL_Fixtures_Extract[[Player]:[Player]],0),MATCH(FPL_Combined[[#Headers],[Gameweek 02]],FPL_Fixtures_Extract[#Headers],0)),LEN(INDEX(FPL_Fixtures_Extract[],MATCH($A203,FPL_Fixtures_Extract[[Player]:[Player]],0),MATCH(FPL_Combined[[#Headers],[Gameweek 02]],FPL_Fixtures_Extract[#Headers],0)))-4),Team_Key[[Full Name]:[Full Name]],0))&amp;RIGHT(INDEX(FPL_Fixtures_Extract[],MATCH($A203,FPL_Fixtures_Extract[[Player]:[Player]],0),MATCH(FPL_Combined[[#Headers],[Gameweek 02]],FPL_Fixtures_Extract[#Headers],0)),3))</f>
        <v>BOU(H) 1-0</v>
      </c>
      <c r="D203" t="str">
        <f ca="1">IF(RIGHT(FPL_Combined[[#Headers],[Gameweek 03]],2)&lt;$B$622,INDEX(FPL_Results_Extract[Gameweek 03],MATCH($A203,FPL_Results_Extract[[Player]:[Player]],0)),INDEX(Team_Key[[Abbreviation]:[Abbreviation]],MATCH(LEFT(INDEX(FPL_Fixtures_Extract[],MATCH($A203,FPL_Fixtures_Extract[[Player]:[Player]],0),MATCH(FPL_Combined[[#Headers],[Gameweek 03]],FPL_Fixtures_Extract[#Headers],0)),LEN(INDEX(FPL_Fixtures_Extract[],MATCH($A203,FPL_Fixtures_Extract[[Player]:[Player]],0),MATCH(FPL_Combined[[#Headers],[Gameweek 03]],FPL_Fixtures_Extract[#Headers],0)))-4),Team_Key[[Full Name]:[Full Name]],0))&amp;RIGHT(INDEX(FPL_Fixtures_Extract[],MATCH($A203,FPL_Fixtures_Extract[[Player]:[Player]],0),MATCH(FPL_Combined[[#Headers],[Gameweek 03]],FPL_Fixtures_Extract[#Headers],0)),3))</f>
        <v>ARS(A) 0-0</v>
      </c>
      <c r="E203" t="str">
        <f ca="1">IF(RIGHT(FPL_Combined[[#Headers],[Gameweek 04]],2)&lt;$B$622,INDEX(FPL_Results_Extract[Gameweek 04],MATCH($A203,FPL_Results_Extract[[Player]:[Player]],0)),INDEX(Team_Key[[Abbreviation]:[Abbreviation]],MATCH(LEFT(INDEX(FPL_Fixtures_Extract[],MATCH($A203,FPL_Fixtures_Extract[[Player]:[Player]],0),MATCH(FPL_Combined[[#Headers],[Gameweek 04]],FPL_Fixtures_Extract[#Headers],0)),LEN(INDEX(FPL_Fixtures_Extract[],MATCH($A203,FPL_Fixtures_Extract[[Player]:[Player]],0),MATCH(FPL_Combined[[#Headers],[Gameweek 04]],FPL_Fixtures_Extract[#Headers],0)))-4),Team_Key[[Full Name]:[Full Name]],0))&amp;RIGHT(INDEX(FPL_Fixtures_Extract[],MATCH($A203,FPL_Fixtures_Extract[[Player]:[Player]],0),MATCH(FPL_Combined[[#Headers],[Gameweek 04]],FPL_Fixtures_Extract[#Headers],0)),3))</f>
        <v>WHU(H) 0-3</v>
      </c>
      <c r="F203" t="str">
        <f ca="1">IF(RIGHT(FPL_Combined[[#Headers],[Gameweek 05]],2)&lt;$B$622,INDEX(FPL_Results_Extract[Gameweek 05],MATCH($A203,FPL_Results_Extract[[Player]:[Player]],0)),INDEX(Team_Key[[Abbreviation]:[Abbreviation]],MATCH(LEFT(INDEX(FPL_Fixtures_Extract[],MATCH($A203,FPL_Fixtures_Extract[[Player]:[Player]],0),MATCH(FPL_Combined[[#Headers],[Gameweek 05]],FPL_Fixtures_Extract[#Headers],0)),LEN(INDEX(FPL_Fixtures_Extract[],MATCH($A203,FPL_Fixtures_Extract[[Player]:[Player]],0),MATCH(FPL_Combined[[#Headers],[Gameweek 05]],FPL_Fixtures_Extract[#Headers],0)))-4),Team_Key[[Full Name]:[Full Name]],0))&amp;RIGHT(INDEX(FPL_Fixtures_Extract[],MATCH($A203,FPL_Fixtures_Extract[[Player]:[Player]],0),MATCH(FPL_Combined[[#Headers],[Gameweek 05]],FPL_Fixtures_Extract[#Headers],0)),3))</f>
        <v>MUN(A) 1-3</v>
      </c>
      <c r="G203" t="str">
        <f ca="1">IF(RIGHT(FPL_Combined[[#Headers],[Gameweek 06]],2)&lt;$B$622,INDEX(FPL_Results_Extract[Gameweek 06],MATCH($A203,FPL_Results_Extract[[Player]:[Player]],0)),INDEX(Team_Key[[Abbreviation]:[Abbreviation]],MATCH(LEFT(INDEX(FPL_Fixtures_Extract[],MATCH($A203,FPL_Fixtures_Extract[[Player]:[Player]],0),MATCH(FPL_Combined[[#Headers],[Gameweek 06]],FPL_Fixtures_Extract[#Headers],0)),LEN(INDEX(FPL_Fixtures_Extract[],MATCH($A203,FPL_Fixtures_Extract[[Player]:[Player]],0),MATCH(FPL_Combined[[#Headers],[Gameweek 06]],FPL_Fixtures_Extract[#Headers],0)))-4),Team_Key[[Full Name]:[Full Name]],0))&amp;RIGHT(INDEX(FPL_Fixtures_Extract[],MATCH($A203,FPL_Fixtures_Extract[[Player]:[Player]],0),MATCH(FPL_Combined[[#Headers],[Gameweek 06]],FPL_Fixtures_Extract[#Headers],0)),3))</f>
        <v>NOR(H) 1-1</v>
      </c>
      <c r="H203" t="str">
        <f ca="1">IF(RIGHT(FPL_Combined[[#Headers],[Gameweek 07]],2)&lt;$B$622,INDEX(FPL_Results_Extract[Gameweek 07],MATCH($A203,FPL_Results_Extract[[Player]:[Player]],0)),INDEX(Team_Key[[Abbreviation]:[Abbreviation]],MATCH(LEFT(INDEX(FPL_Fixtures_Extract[],MATCH($A203,FPL_Fixtures_Extract[[Player]:[Player]],0),MATCH(FPL_Combined[[#Headers],[Gameweek 07]],FPL_Fixtures_Extract[#Headers],0)),LEN(INDEX(FPL_Fixtures_Extract[],MATCH($A203,FPL_Fixtures_Extract[[Player]:[Player]],0),MATCH(FPL_Combined[[#Headers],[Gameweek 07]],FPL_Fixtures_Extract[#Headers],0)))-4),Team_Key[[Full Name]:[Full Name]],0))&amp;RIGHT(INDEX(FPL_Fixtures_Extract[],MATCH($A203,FPL_Fixtures_Extract[[Player]:[Player]],0),MATCH(FPL_Combined[[#Headers],[Gameweek 07]],FPL_Fixtures_Extract[#Headers],0)),3))</f>
        <v>AVL(H) 3-2</v>
      </c>
      <c r="I203" t="str">
        <f ca="1">IF(RIGHT(FPL_Combined[[#Headers],[Gameweek 08]],2)&lt;$B$622,INDEX(FPL_Results_Extract[Gameweek 08],MATCH($A203,FPL_Results_Extract[[Player]:[Player]],0)),INDEX(Team_Key[[Abbreviation]:[Abbreviation]],MATCH(LEFT(INDEX(FPL_Fixtures_Extract[],MATCH($A203,FPL_Fixtures_Extract[[Player]:[Player]],0),MATCH(FPL_Combined[[#Headers],[Gameweek 08]],FPL_Fixtures_Extract[#Headers],0)),LEN(INDEX(FPL_Fixtures_Extract[],MATCH($A203,FPL_Fixtures_Extract[[Player]:[Player]],0),MATCH(FPL_Combined[[#Headers],[Gameweek 08]],FPL_Fixtures_Extract[#Headers],0)))-4),Team_Key[[Full Name]:[Full Name]],0))&amp;RIGHT(INDEX(FPL_Fixtures_Extract[],MATCH($A203,FPL_Fixtures_Extract[[Player]:[Player]],0),MATCH(FPL_Combined[[#Headers],[Gameweek 08]],FPL_Fixtures_Extract[#Headers],0)),3))</f>
        <v>EVE(A) 1-1</v>
      </c>
      <c r="J203" t="str">
        <f ca="1">IF(RIGHT(FPL_Combined[[#Headers],[Gameweek 09]],2)&lt;$B$622,INDEX(FPL_Results_Extract[Gameweek 09],MATCH($A203,FPL_Results_Extract[[Player]:[Player]],0)),INDEX(Team_Key[[Abbreviation]:[Abbreviation]],MATCH(LEFT(INDEX(FPL_Fixtures_Extract[],MATCH($A203,FPL_Fixtures_Extract[[Player]:[Player]],0),MATCH(FPL_Combined[[#Headers],[Gameweek 09]],FPL_Fixtures_Extract[#Headers],0)),LEN(INDEX(FPL_Fixtures_Extract[],MATCH($A203,FPL_Fixtures_Extract[[Player]:[Player]],0),MATCH(FPL_Combined[[#Headers],[Gameweek 09]],FPL_Fixtures_Extract[#Headers],0)))-4),Team_Key[[Full Name]:[Full Name]],0))&amp;RIGHT(INDEX(FPL_Fixtures_Extract[],MATCH($A203,FPL_Fixtures_Extract[[Player]:[Player]],0),MATCH(FPL_Combined[[#Headers],[Gameweek 09]],FPL_Fixtures_Extract[#Headers],0)),3))</f>
        <v>TOT(A) 0-0</v>
      </c>
      <c r="K203" t="str">
        <f ca="1">IF(RIGHT(FPL_Combined[[#Headers],[Gameweek 10]],2)&lt;$B$622,INDEX(FPL_Results_Extract[Gameweek 10],MATCH($A203,FPL_Results_Extract[[Player]:[Player]],0)),INDEX(Team_Key[[Abbreviation]:[Abbreviation]],MATCH(LEFT(INDEX(FPL_Fixtures_Extract[],MATCH($A203,FPL_Fixtures_Extract[[Player]:[Player]],0),MATCH(FPL_Combined[[#Headers],[Gameweek 10]],FPL_Fixtures_Extract[#Headers],0)),LEN(INDEX(FPL_Fixtures_Extract[],MATCH($A203,FPL_Fixtures_Extract[[Player]:[Player]],0),MATCH(FPL_Combined[[#Headers],[Gameweek 10]],FPL_Fixtures_Extract[#Headers],0)))-4),Team_Key[[Full Name]:[Full Name]],0))&amp;RIGHT(INDEX(FPL_Fixtures_Extract[],MATCH($A203,FPL_Fixtures_Extract[[Player]:[Player]],0),MATCH(FPL_Combined[[#Headers],[Gameweek 10]],FPL_Fixtures_Extract[#Headers],0)),3))</f>
        <v>SOU(H) 1-1</v>
      </c>
      <c r="L203" t="str">
        <f ca="1">IF(RIGHT(FPL_Combined[[#Headers],[Gameweek 11]],2)&lt;$B$622,INDEX(FPL_Results_Extract[Gameweek 11],MATCH($A203,FPL_Results_Extract[[Player]:[Player]],0)),INDEX(Team_Key[[Abbreviation]:[Abbreviation]],MATCH(LEFT(INDEX(FPL_Fixtures_Extract[],MATCH($A203,FPL_Fixtures_Extract[[Player]:[Player]],0),MATCH(FPL_Combined[[#Headers],[Gameweek 11]],FPL_Fixtures_Extract[#Headers],0)),LEN(INDEX(FPL_Fixtures_Extract[],MATCH($A203,FPL_Fixtures_Extract[[Player]:[Player]],0),MATCH(FPL_Combined[[#Headers],[Gameweek 11]],FPL_Fixtures_Extract[#Headers],0)))-4),Team_Key[[Full Name]:[Full Name]],0))&amp;RIGHT(INDEX(FPL_Fixtures_Extract[],MATCH($A203,FPL_Fixtures_Extract[[Player]:[Player]],0),MATCH(FPL_Combined[[#Headers],[Gameweek 11]],FPL_Fixtures_Extract[#Headers],0)),3))</f>
        <v>CHE(A) 3-1</v>
      </c>
      <c r="M203" t="str">
        <f ca="1">IF(RIGHT(FPL_Combined[[#Headers],[Gameweek 12]],2)&lt;$B$622,INDEX(FPL_Results_Extract[Gameweek 12],MATCH($A203,FPL_Results_Extract[[Player]:[Player]],0)),INDEX(Team_Key[[Abbreviation]:[Abbreviation]],MATCH(LEFT(INDEX(FPL_Fixtures_Extract[],MATCH($A203,FPL_Fixtures_Extract[[Player]:[Player]],0),MATCH(FPL_Combined[[#Headers],[Gameweek 12]],FPL_Fixtures_Extract[#Headers],0)),LEN(INDEX(FPL_Fixtures_Extract[],MATCH($A203,FPL_Fixtures_Extract[[Player]:[Player]],0),MATCH(FPL_Combined[[#Headers],[Gameweek 12]],FPL_Fixtures_Extract[#Headers],0)))-4),Team_Key[[Full Name]:[Full Name]],0))&amp;RIGHT(INDEX(FPL_Fixtures_Extract[],MATCH($A203,FPL_Fixtures_Extract[[Player]:[Player]],0),MATCH(FPL_Combined[[#Headers],[Gameweek 12]],FPL_Fixtures_Extract[#Headers],0)),3))</f>
        <v>CRY(H) 1-2</v>
      </c>
      <c r="N203" t="str">
        <f ca="1">IF(RIGHT(FPL_Combined[[#Headers],[Gameweek 13]],2)&lt;$B$622,INDEX(FPL_Results_Extract[Gameweek 13],MATCH($A203,FPL_Results_Extract[[Player]:[Player]],0)),INDEX(Team_Key[[Abbreviation]:[Abbreviation]],MATCH(LEFT(INDEX(FPL_Fixtures_Extract[],MATCH($A203,FPL_Fixtures_Extract[[Player]:[Player]],0),MATCH(FPL_Combined[[#Headers],[Gameweek 13]],FPL_Fixtures_Extract[#Headers],0)),LEN(INDEX(FPL_Fixtures_Extract[],MATCH($A203,FPL_Fixtures_Extract[[Player]:[Player]],0),MATCH(FPL_Combined[[#Headers],[Gameweek 13]],FPL_Fixtures_Extract[#Headers],0)))-4),Team_Key[[Full Name]:[Full Name]],0))&amp;RIGHT(INDEX(FPL_Fixtures_Extract[],MATCH($A203,FPL_Fixtures_Extract[[Player]:[Player]],0),MATCH(FPL_Combined[[#Headers],[Gameweek 13]],FPL_Fixtures_Extract[#Headers],0)),3))</f>
        <v>MCI(A) 4-1</v>
      </c>
      <c r="O203" t="str">
        <f ca="1">IF(RIGHT(FPL_Combined[[#Headers],[Gameweek 14]],2)&lt;$B$622,INDEX(FPL_Results_Extract[Gameweek 14],MATCH($A203,FPL_Results_Extract[[Player]:[Player]],0)),INDEX(Team_Key[[Abbreviation]:[Abbreviation]],MATCH(LEFT(INDEX(FPL_Fixtures_Extract[],MATCH($A203,FPL_Fixtures_Extract[[Player]:[Player]],0),MATCH(FPL_Combined[[#Headers],[Gameweek 14]],FPL_Fixtures_Extract[#Headers],0)),LEN(INDEX(FPL_Fixtures_Extract[],MATCH($A203,FPL_Fixtures_Extract[[Player]:[Player]],0),MATCH(FPL_Combined[[#Headers],[Gameweek 14]],FPL_Fixtures_Extract[#Headers],0)))-4),Team_Key[[Full Name]:[Full Name]],0))&amp;RIGHT(INDEX(FPL_Fixtures_Extract[],MATCH($A203,FPL_Fixtures_Extract[[Player]:[Player]],0),MATCH(FPL_Combined[[#Headers],[Gameweek 14]],FPL_Fixtures_Extract[#Headers],0)),3))</f>
        <v>SWA(H) 1-0</v>
      </c>
      <c r="P203" t="str">
        <f ca="1">IF(RIGHT(FPL_Combined[[#Headers],[Gameweek 15]],2)&lt;$B$622,INDEX(FPL_Results_Extract[Gameweek 15],MATCH($A203,FPL_Results_Extract[[Player]:[Player]],0)),INDEX(Team_Key[[Abbreviation]:[Abbreviation]],MATCH(LEFT(INDEX(FPL_Fixtures_Extract[],MATCH($A203,FPL_Fixtures_Extract[[Player]:[Player]],0),MATCH(FPL_Combined[[#Headers],[Gameweek 15]],FPL_Fixtures_Extract[#Headers],0)),LEN(INDEX(FPL_Fixtures_Extract[],MATCH($A203,FPL_Fixtures_Extract[[Player]:[Player]],0),MATCH(FPL_Combined[[#Headers],[Gameweek 15]],FPL_Fixtures_Extract[#Headers],0)))-4),Team_Key[[Full Name]:[Full Name]],0))&amp;RIGHT(INDEX(FPL_Fixtures_Extract[],MATCH($A203,FPL_Fixtures_Extract[[Player]:[Player]],0),MATCH(FPL_Combined[[#Headers],[Gameweek 15]],FPL_Fixtures_Extract[#Headers],0)),3))</f>
        <v>NEW(A) 0-2</v>
      </c>
      <c r="Q203" t="str">
        <f ca="1">IF(RIGHT(FPL_Combined[[#Headers],[Gameweek 16]],2)&lt;$B$622,INDEX(FPL_Results_Extract[Gameweek 16],MATCH($A203,FPL_Results_Extract[[Player]:[Player]],0)),INDEX(Team_Key[[Abbreviation]:[Abbreviation]],MATCH(LEFT(INDEX(FPL_Fixtures_Extract[],MATCH($A203,FPL_Fixtures_Extract[[Player]:[Player]],0),MATCH(FPL_Combined[[#Headers],[Gameweek 16]],FPL_Fixtures_Extract[#Headers],0)),LEN(INDEX(FPL_Fixtures_Extract[],MATCH($A203,FPL_Fixtures_Extract[[Player]:[Player]],0),MATCH(FPL_Combined[[#Headers],[Gameweek 16]],FPL_Fixtures_Extract[#Headers],0)))-4),Team_Key[[Full Name]:[Full Name]],0))&amp;RIGHT(INDEX(FPL_Fixtures_Extract[],MATCH($A203,FPL_Fixtures_Extract[[Player]:[Player]],0),MATCH(FPL_Combined[[#Headers],[Gameweek 16]],FPL_Fixtures_Extract[#Headers],0)),3))</f>
        <v>WBA(H) 2-2</v>
      </c>
      <c r="R203" t="str">
        <f ca="1">IF(RIGHT(FPL_Combined[[#Headers],[Gameweek 17]],2)&lt;$B$622,INDEX(FPL_Results_Extract[Gameweek 17],MATCH($A203,FPL_Results_Extract[[Player]:[Player]],0)),INDEX(Team_Key[[Abbreviation]:[Abbreviation]],MATCH(LEFT(INDEX(FPL_Fixtures_Extract[],MATCH($A203,FPL_Fixtures_Extract[[Player]:[Player]],0),MATCH(FPL_Combined[[#Headers],[Gameweek 17]],FPL_Fixtures_Extract[#Headers],0)),LEN(INDEX(FPL_Fixtures_Extract[],MATCH($A203,FPL_Fixtures_Extract[[Player]:[Player]],0),MATCH(FPL_Combined[[#Headers],[Gameweek 17]],FPL_Fixtures_Extract[#Headers],0)))-4),Team_Key[[Full Name]:[Full Name]],0))&amp;RIGHT(INDEX(FPL_Fixtures_Extract[],MATCH($A203,FPL_Fixtures_Extract[[Player]:[Player]],0),MATCH(FPL_Combined[[#Headers],[Gameweek 17]],FPL_Fixtures_Extract[#Headers],0)),3))</f>
        <v>WAT(A) 0-3</v>
      </c>
      <c r="S203" t="str">
        <f ca="1">IF(RIGHT(FPL_Combined[[#Headers],[Gameweek 18]],2)&lt;$B$622,INDEX(FPL_Results_Extract[Gameweek 18],MATCH($A203,FPL_Results_Extract[[Player]:[Player]],0)),INDEX(Team_Key[[Abbreviation]:[Abbreviation]],MATCH(LEFT(INDEX(FPL_Fixtures_Extract[],MATCH($A203,FPL_Fixtures_Extract[[Player]:[Player]],0),MATCH(FPL_Combined[[#Headers],[Gameweek 18]],FPL_Fixtures_Extract[#Headers],0)),LEN(INDEX(FPL_Fixtures_Extract[],MATCH($A203,FPL_Fixtures_Extract[[Player]:[Player]],0),MATCH(FPL_Combined[[#Headers],[Gameweek 18]],FPL_Fixtures_Extract[#Headers],0)))-4),Team_Key[[Full Name]:[Full Name]],0))&amp;RIGHT(INDEX(FPL_Fixtures_Extract[],MATCH($A203,FPL_Fixtures_Extract[[Player]:[Player]],0),MATCH(FPL_Combined[[#Headers],[Gameweek 18]],FPL_Fixtures_Extract[#Headers],0)),3))</f>
        <v>LEI(H) 1-0</v>
      </c>
      <c r="T203" t="str">
        <f ca="1">IF(RIGHT(FPL_Combined[[#Headers],[Gameweek 19]],2)&lt;$B$622,INDEX(FPL_Results_Extract[Gameweek 19],MATCH($A203,FPL_Results_Extract[[Player]:[Player]],0)),INDEX(Team_Key[[Abbreviation]:[Abbreviation]],MATCH(LEFT(INDEX(FPL_Fixtures_Extract[],MATCH($A203,FPL_Fixtures_Extract[[Player]:[Player]],0),MATCH(FPL_Combined[[#Headers],[Gameweek 19]],FPL_Fixtures_Extract[#Headers],0)),LEN(INDEX(FPL_Fixtures_Extract[],MATCH($A203,FPL_Fixtures_Extract[[Player]:[Player]],0),MATCH(FPL_Combined[[#Headers],[Gameweek 19]],FPL_Fixtures_Extract[#Headers],0)))-4),Team_Key[[Full Name]:[Full Name]],0))&amp;RIGHT(INDEX(FPL_Fixtures_Extract[],MATCH($A203,FPL_Fixtures_Extract[[Player]:[Player]],0),MATCH(FPL_Combined[[#Headers],[Gameweek 19]],FPL_Fixtures_Extract[#Headers],0)),3))</f>
        <v>SUN(A) 1-0</v>
      </c>
      <c r="U203" t="str">
        <f ca="1">IF(RIGHT(FPL_Combined[[#Headers],[Gameweek 20]],2)&lt;$B$622,INDEX(FPL_Results_Extract[Gameweek 20],MATCH($A203,FPL_Results_Extract[[Player]:[Player]],0)),INDEX(Team_Key[[Abbreviation]:[Abbreviation]],MATCH(LEFT(INDEX(FPL_Fixtures_Extract[],MATCH($A203,FPL_Fixtures_Extract[[Player]:[Player]],0),MATCH(FPL_Combined[[#Headers],[Gameweek 20]],FPL_Fixtures_Extract[#Headers],0)),LEN(INDEX(FPL_Fixtures_Extract[],MATCH($A203,FPL_Fixtures_Extract[[Player]:[Player]],0),MATCH(FPL_Combined[[#Headers],[Gameweek 20]],FPL_Fixtures_Extract[#Headers],0)))-4),Team_Key[[Full Name]:[Full Name]],0))&amp;RIGHT(INDEX(FPL_Fixtures_Extract[],MATCH($A203,FPL_Fixtures_Extract[[Player]:[Player]],0),MATCH(FPL_Combined[[#Headers],[Gameweek 20]],FPL_Fixtures_Extract[#Headers],0)),3))</f>
        <v>WHU(A) 0-2</v>
      </c>
      <c r="V203" t="str">
        <f ca="1">IF(RIGHT(FPL_Combined[[#Headers],[Gameweek 21]],2)&lt;$B$622,INDEX(FPL_Results_Extract[Gameweek 21],MATCH($A203,FPL_Results_Extract[[Player]:[Player]],0)),INDEX(Team_Key[[Abbreviation]:[Abbreviation]],MATCH(LEFT(INDEX(FPL_Fixtures_Extract[],MATCH($A203,FPL_Fixtures_Extract[[Player]:[Player]],0),MATCH(FPL_Combined[[#Headers],[Gameweek 21]],FPL_Fixtures_Extract[#Headers],0)),LEN(INDEX(FPL_Fixtures_Extract[],MATCH($A203,FPL_Fixtures_Extract[[Player]:[Player]],0),MATCH(FPL_Combined[[#Headers],[Gameweek 21]],FPL_Fixtures_Extract[#Headers],0)))-4),Team_Key[[Full Name]:[Full Name]],0))&amp;RIGHT(INDEX(FPL_Fixtures_Extract[],MATCH($A203,FPL_Fixtures_Extract[[Player]:[Player]],0),MATCH(FPL_Combined[[#Headers],[Gameweek 21]],FPL_Fixtures_Extract[#Headers],0)),3))</f>
        <v>ARS(H) 3-3</v>
      </c>
      <c r="W203" t="str">
        <f ca="1">IF(RIGHT(FPL_Combined[[#Headers],[Gameweek 22]],2)&lt;$B$622,INDEX(FPL_Results_Extract[Gameweek 22],MATCH($A203,FPL_Results_Extract[[Player]:[Player]],0)),INDEX(Team_Key[[Abbreviation]:[Abbreviation]],MATCH(LEFT(INDEX(FPL_Fixtures_Extract[],MATCH($A203,FPL_Fixtures_Extract[[Player]:[Player]],0),MATCH(FPL_Combined[[#Headers],[Gameweek 22]],FPL_Fixtures_Extract[#Headers],0)),LEN(INDEX(FPL_Fixtures_Extract[],MATCH($A203,FPL_Fixtures_Extract[[Player]:[Player]],0),MATCH(FPL_Combined[[#Headers],[Gameweek 22]],FPL_Fixtures_Extract[#Headers],0)))-4),Team_Key[[Full Name]:[Full Name]],0))&amp;RIGHT(INDEX(FPL_Fixtures_Extract[],MATCH($A203,FPL_Fixtures_Extract[[Player]:[Player]],0),MATCH(FPL_Combined[[#Headers],[Gameweek 22]],FPL_Fixtures_Extract[#Headers],0)),3))</f>
        <v>MUN(H) 0-1</v>
      </c>
      <c r="X203" t="str">
        <f ca="1">IF(RIGHT(FPL_Combined[[#Headers],[Gameweek 23]],2)&lt;$B$622,INDEX(FPL_Results_Extract[Gameweek 23],MATCH($A203,FPL_Results_Extract[[Player]:[Player]],0)),INDEX(Team_Key[[Abbreviation]:[Abbreviation]],MATCH(LEFT(INDEX(FPL_Fixtures_Extract[],MATCH($A203,FPL_Fixtures_Extract[[Player]:[Player]],0),MATCH(FPL_Combined[[#Headers],[Gameweek 23]],FPL_Fixtures_Extract[#Headers],0)),LEN(INDEX(FPL_Fixtures_Extract[],MATCH($A203,FPL_Fixtures_Extract[[Player]:[Player]],0),MATCH(FPL_Combined[[#Headers],[Gameweek 23]],FPL_Fixtures_Extract[#Headers],0)))-4),Team_Key[[Full Name]:[Full Name]],0))&amp;RIGHT(INDEX(FPL_Fixtures_Extract[],MATCH($A203,FPL_Fixtures_Extract[[Player]:[Player]],0),MATCH(FPL_Combined[[#Headers],[Gameweek 23]],FPL_Fixtures_Extract[#Headers],0)),3))</f>
        <v>NOR(A) 5-4</v>
      </c>
      <c r="Y203" t="str">
        <f ca="1">IF(RIGHT(FPL_Combined[[#Headers],[Gameweek 24]],2)&lt;$B$622,INDEX(FPL_Results_Extract[Team],MATCH($A203,FPL_Results_Extract[[Player]:[Player]],0)),INDEX(Team_Key[[Abbreviation]:[Abbreviation]],MATCH(LEFT(INDEX(FPL_Fixtures_Extract[],MATCH($A203,FPL_Fixtures_Extract[[Player]:[Player]],0),MATCH(FPL_Combined[[#Headers],[Gameweek 24]],FPL_Fixtures_Extract[#Headers],0)),LEN(INDEX(FPL_Fixtures_Extract[],MATCH($A203,FPL_Fixtures_Extract[[Player]:[Player]],0),MATCH(FPL_Combined[[#Headers],[Gameweek 24]],FPL_Fixtures_Extract[#Headers],0)))-4),Team_Key[[Full Name]:[Full Name]],0))&amp;RIGHT(INDEX(FPL_Fixtures_Extract[],MATCH($A203,FPL_Fixtures_Extract[[Player]:[Player]],0),MATCH(FPL_Combined[[#Headers],[Gameweek 24]],FPL_Fixtures_Extract[#Headers],0)),3))</f>
        <v>LIV</v>
      </c>
      <c r="Z203" t="str">
        <f ca="1">IF(RIGHT(FPL_Combined[[#Headers],[Gameweek 25]],2)&lt;$B$622,INDEX(FPL_Results_Extract[Player],MATCH($A203,FPL_Results_Extract[[Player]:[Player]],0)),INDEX(Team_Key[[Abbreviation]:[Abbreviation]],MATCH(LEFT(INDEX(FPL_Fixtures_Extract[],MATCH($A203,FPL_Fixtures_Extract[[Player]:[Player]],0),MATCH(FPL_Combined[[#Headers],[Gameweek 25]],FPL_Fixtures_Extract[#Headers],0)),LEN(INDEX(FPL_Fixtures_Extract[],MATCH($A203,FPL_Fixtures_Extract[[Player]:[Player]],0),MATCH(FPL_Combined[[#Headers],[Gameweek 25]],FPL_Fixtures_Extract[#Headers],0)))-4),Team_Key[[Full Name]:[Full Name]],0))&amp;RIGHT(INDEX(FPL_Fixtures_Extract[],MATCH($A203,FPL_Fixtures_Extract[[Player]:[Player]],0),MATCH(FPL_Combined[[#Headers],[Gameweek 25]],FPL_Fixtures_Extract[#Headers],0)),3))</f>
        <v>Flanagan</v>
      </c>
      <c r="AA203" t="str">
        <f ca="1">IF(RIGHT(FPL_Combined[[#Headers],[Gameweek 26]],2)&lt;$B$622,INDEX(FPL_Results_Extract[Gameweek 01],MATCH($A203,FPL_Results_Extract[[Player]:[Player]],0)),INDEX(Team_Key[[Abbreviation]:[Abbreviation]],MATCH(LEFT(INDEX(FPL_Fixtures_Extract[],MATCH($A203,FPL_Fixtures_Extract[[Player]:[Player]],0),MATCH(FPL_Combined[[#Headers],[Gameweek 26]],FPL_Fixtures_Extract[#Headers],0)),LEN(INDEX(FPL_Fixtures_Extract[],MATCH($A203,FPL_Fixtures_Extract[[Player]:[Player]],0),MATCH(FPL_Combined[[#Headers],[Gameweek 26]],FPL_Fixtures_Extract[#Headers],0)))-4),Team_Key[[Full Name]:[Full Name]],0))&amp;RIGHT(INDEX(FPL_Fixtures_Extract[],MATCH($A203,FPL_Fixtures_Extract[[Player]:[Player]],0),MATCH(FPL_Combined[[#Headers],[Gameweek 26]],FPL_Fixtures_Extract[#Headers],0)),3))</f>
        <v>STK(A) 1-0</v>
      </c>
      <c r="AB203" t="str">
        <f ca="1">IF(RIGHT(FPL_Combined[[#Headers],[Gameweek 27]],2)&lt;$B$622,INDEX(FPL_Results_Extract[Gameweek 02],MATCH($A203,FPL_Results_Extract[[Player]:[Player]],0)),INDEX(Team_Key[[Abbreviation]:[Abbreviation]],MATCH(LEFT(INDEX(FPL_Fixtures_Extract[],MATCH($A203,FPL_Fixtures_Extract[[Player]:[Player]],0),MATCH(FPL_Combined[[#Headers],[Gameweek 27]],FPL_Fixtures_Extract[#Headers],0)),LEN(INDEX(FPL_Fixtures_Extract[],MATCH($A203,FPL_Fixtures_Extract[[Player]:[Player]],0),MATCH(FPL_Combined[[#Headers],[Gameweek 27]],FPL_Fixtures_Extract[#Headers],0)))-4),Team_Key[[Full Name]:[Full Name]],0))&amp;RIGHT(INDEX(FPL_Fixtures_Extract[],MATCH($A203,FPL_Fixtures_Extract[[Player]:[Player]],0),MATCH(FPL_Combined[[#Headers],[Gameweek 27]],FPL_Fixtures_Extract[#Headers],0)),3))</f>
        <v>BOU(H) 1-0</v>
      </c>
      <c r="AC203" t="str">
        <f ca="1">IF(RIGHT(FPL_Combined[[#Headers],[Gameweek 28]],2)&lt;$B$622,INDEX(FPL_Results_Extract[Gameweek 03],MATCH($A203,FPL_Results_Extract[[Player]:[Player]],0)),INDEX(Team_Key[[Abbreviation]:[Abbreviation]],MATCH(LEFT(INDEX(FPL_Fixtures_Extract[],MATCH($A203,FPL_Fixtures_Extract[[Player]:[Player]],0),MATCH(FPL_Combined[[#Headers],[Gameweek 28]],FPL_Fixtures_Extract[#Headers],0)),LEN(INDEX(FPL_Fixtures_Extract[],MATCH($A203,FPL_Fixtures_Extract[[Player]:[Player]],0),MATCH(FPL_Combined[[#Headers],[Gameweek 28]],FPL_Fixtures_Extract[#Headers],0)))-4),Team_Key[[Full Name]:[Full Name]],0))&amp;RIGHT(INDEX(FPL_Fixtures_Extract[],MATCH($A203,FPL_Fixtures_Extract[[Player]:[Player]],0),MATCH(FPL_Combined[[#Headers],[Gameweek 28]],FPL_Fixtures_Extract[#Headers],0)),3))</f>
        <v>ARS(A) 0-0</v>
      </c>
      <c r="AD203" t="str">
        <f ca="1">IF(RIGHT(FPL_Combined[[#Headers],[Gameweek 29]],2)&lt;$B$622,INDEX(FPL_Results_Extract[Gameweek 04],MATCH($A203,FPL_Results_Extract[[Player]:[Player]],0)),INDEX(Team_Key[[Abbreviation]:[Abbreviation]],MATCH(LEFT(INDEX(FPL_Fixtures_Extract[],MATCH($A203,FPL_Fixtures_Extract[[Player]:[Player]],0),MATCH(FPL_Combined[[#Headers],[Gameweek 29]],FPL_Fixtures_Extract[#Headers],0)),LEN(INDEX(FPL_Fixtures_Extract[],MATCH($A203,FPL_Fixtures_Extract[[Player]:[Player]],0),MATCH(FPL_Combined[[#Headers],[Gameweek 29]],FPL_Fixtures_Extract[#Headers],0)))-4),Team_Key[[Full Name]:[Full Name]],0))&amp;RIGHT(INDEX(FPL_Fixtures_Extract[],MATCH($A203,FPL_Fixtures_Extract[[Player]:[Player]],0),MATCH(FPL_Combined[[#Headers],[Gameweek 29]],FPL_Fixtures_Extract[#Headers],0)),3))</f>
        <v>CRY(A)</v>
      </c>
      <c r="AE203" t="e">
        <f ca="1">IF(RIGHT(FPL_Combined[[#Headers],[Gameweek 30]],2)&lt;$B$622,INDEX(FPL_Results_Extract[Gameweek 05],MATCH($A203,FPL_Results_Extract[[Player]:[Player]],0)),INDEX(Team_Key[[Abbreviation]:[Abbreviation]],MATCH(LEFT(INDEX(FPL_Fixtures_Extract[],MATCH($A203,FPL_Fixtures_Extract[[Player]:[Player]],0),MATCH(FPL_Combined[[#Headers],[Gameweek 30]],FPL_Fixtures_Extract[#Headers],0)),LEN(INDEX(FPL_Fixtures_Extract[],MATCH($A203,FPL_Fixtures_Extract[[Player]:[Player]],0),MATCH(FPL_Combined[[#Headers],[Gameweek 30]],FPL_Fixtures_Extract[#Headers],0)))-4),Team_Key[[Full Name]:[Full Name]],0))&amp;RIGHT(INDEX(FPL_Fixtures_Extract[],MATCH($A203,FPL_Fixtures_Extract[[Player]:[Player]],0),MATCH(FPL_Combined[[#Headers],[Gameweek 30]],FPL_Fixtures_Extract[#Headers],0)),3))</f>
        <v>#VALUE!</v>
      </c>
      <c r="AF203" t="str">
        <f ca="1">IF(RIGHT(FPL_Combined[[#Headers],[Gameweek 31]],2)&lt;$B$622,INDEX(FPL_Results_Extract[Gameweek 06],MATCH($A203,FPL_Results_Extract[[Player]:[Player]],0)),INDEX(Team_Key[[Abbreviation]:[Abbreviation]],MATCH(LEFT(INDEX(FPL_Fixtures_Extract[],MATCH($A203,FPL_Fixtures_Extract[[Player]:[Player]],0),MATCH(FPL_Combined[[#Headers],[Gameweek 31]],FPL_Fixtures_Extract[#Headers],0)),LEN(INDEX(FPL_Fixtures_Extract[],MATCH($A203,FPL_Fixtures_Extract[[Player]:[Player]],0),MATCH(FPL_Combined[[#Headers],[Gameweek 31]],FPL_Fixtures_Extract[#Headers],0)))-4),Team_Key[[Full Name]:[Full Name]],0))&amp;RIGHT(INDEX(FPL_Fixtures_Extract[],MATCH($A203,FPL_Fixtures_Extract[[Player]:[Player]],0),MATCH(FPL_Combined[[#Headers],[Gameweek 31]],FPL_Fixtures_Extract[#Headers],0)),3))</f>
        <v>SOU(A)</v>
      </c>
      <c r="AG203" t="str">
        <f ca="1">IF(RIGHT(FPL_Combined[[#Headers],[Gameweek 32]],2)&lt;$B$622,INDEX(FPL_Results_Extract[Gameweek 07],MATCH($A203,FPL_Results_Extract[[Player]:[Player]],0)),INDEX(Team_Key[[Abbreviation]:[Abbreviation]],MATCH(LEFT(INDEX(FPL_Fixtures_Extract[],MATCH($A203,FPL_Fixtures_Extract[[Player]:[Player]],0),MATCH(FPL_Combined[[#Headers],[Gameweek 32]],FPL_Fixtures_Extract[#Headers],0)),LEN(INDEX(FPL_Fixtures_Extract[],MATCH($A203,FPL_Fixtures_Extract[[Player]:[Player]],0),MATCH(FPL_Combined[[#Headers],[Gameweek 32]],FPL_Fixtures_Extract[#Headers],0)))-4),Team_Key[[Full Name]:[Full Name]],0))&amp;RIGHT(INDEX(FPL_Fixtures_Extract[],MATCH($A203,FPL_Fixtures_Extract[[Player]:[Player]],0),MATCH(FPL_Combined[[#Headers],[Gameweek 32]],FPL_Fixtures_Extract[#Headers],0)),3))</f>
        <v>TOT(H)</v>
      </c>
      <c r="AH203" t="str">
        <f ca="1">IF(RIGHT(FPL_Combined[[#Headers],[Gameweek 33]],2)&lt;$B$622,INDEX(FPL_Results_Extract[Gameweek 08],MATCH($A203,FPL_Results_Extract[[Player]:[Player]],0)),INDEX(Team_Key[[Abbreviation]:[Abbreviation]],MATCH(LEFT(INDEX(FPL_Fixtures_Extract[],MATCH($A203,FPL_Fixtures_Extract[[Player]:[Player]],0),MATCH(FPL_Combined[[#Headers],[Gameweek 33]],FPL_Fixtures_Extract[#Headers],0)),LEN(INDEX(FPL_Fixtures_Extract[],MATCH($A203,FPL_Fixtures_Extract[[Player]:[Player]],0),MATCH(FPL_Combined[[#Headers],[Gameweek 33]],FPL_Fixtures_Extract[#Headers],0)))-4),Team_Key[[Full Name]:[Full Name]],0))&amp;RIGHT(INDEX(FPL_Fixtures_Extract[],MATCH($A203,FPL_Fixtures_Extract[[Player]:[Player]],0),MATCH(FPL_Combined[[#Headers],[Gameweek 33]],FPL_Fixtures_Extract[#Headers],0)),3))</f>
        <v>STK(H)</v>
      </c>
      <c r="AI203" t="str">
        <f ca="1">IF(RIGHT(FPL_Combined[[#Headers],[Gameweek 34]],2)&lt;$B$622,INDEX(FPL_Results_Extract[Gameweek 09],MATCH($A203,FPL_Results_Extract[[Player]:[Player]],0)),INDEX(Team_Key[[Abbreviation]:[Abbreviation]],MATCH(LEFT(INDEX(FPL_Fixtures_Extract[],MATCH($A203,FPL_Fixtures_Extract[[Player]:[Player]],0),MATCH(FPL_Combined[[#Headers],[Gameweek 34]],FPL_Fixtures_Extract[#Headers],0)),LEN(INDEX(FPL_Fixtures_Extract[],MATCH($A203,FPL_Fixtures_Extract[[Player]:[Player]],0),MATCH(FPL_Combined[[#Headers],[Gameweek 34]],FPL_Fixtures_Extract[#Headers],0)))-4),Team_Key[[Full Name]:[Full Name]],0))&amp;RIGHT(INDEX(FPL_Fixtures_Extract[],MATCH($A203,FPL_Fixtures_Extract[[Player]:[Player]],0),MATCH(FPL_Combined[[#Headers],[Gameweek 34]],FPL_Fixtures_Extract[#Headers],0)),3))</f>
        <v>BOU(A)</v>
      </c>
      <c r="AJ203" t="str">
        <f ca="1">IF(RIGHT(FPL_Combined[[#Headers],[Gameweek 35]],2)&lt;$B$622,INDEX(FPL_Results_Extract[Gameweek 10],MATCH($A203,FPL_Results_Extract[[Player]:[Player]],0)),INDEX(Team_Key[[Abbreviation]:[Abbreviation]],MATCH(LEFT(INDEX(FPL_Fixtures_Extract[],MATCH($A203,FPL_Fixtures_Extract[[Player]:[Player]],0),MATCH(FPL_Combined[[#Headers],[Gameweek 35]],FPL_Fixtures_Extract[#Headers],0)),LEN(INDEX(FPL_Fixtures_Extract[],MATCH($A203,FPL_Fixtures_Extract[[Player]:[Player]],0),MATCH(FPL_Combined[[#Headers],[Gameweek 35]],FPL_Fixtures_Extract[#Headers],0)))-4),Team_Key[[Full Name]:[Full Name]],0))&amp;RIGHT(INDEX(FPL_Fixtures_Extract[],MATCH($A203,FPL_Fixtures_Extract[[Player]:[Player]],0),MATCH(FPL_Combined[[#Headers],[Gameweek 35]],FPL_Fixtures_Extract[#Headers],0)),3))</f>
        <v>NEW(H)</v>
      </c>
      <c r="AK203" t="str">
        <f ca="1">IF(RIGHT(FPL_Combined[[#Headers],[Gameweek 36]],2)&lt;$B$622,INDEX(FPL_Results_Extract[Gameweek 11],MATCH($A203,FPL_Results_Extract[[Player]:[Player]],0)),INDEX(Team_Key[[Abbreviation]:[Abbreviation]],MATCH(LEFT(INDEX(FPL_Fixtures_Extract[],MATCH($A203,FPL_Fixtures_Extract[[Player]:[Player]],0),MATCH(FPL_Combined[[#Headers],[Gameweek 36]],FPL_Fixtures_Extract[#Headers],0)),LEN(INDEX(FPL_Fixtures_Extract[],MATCH($A203,FPL_Fixtures_Extract[[Player]:[Player]],0),MATCH(FPL_Combined[[#Headers],[Gameweek 36]],FPL_Fixtures_Extract[#Headers],0)))-4),Team_Key[[Full Name]:[Full Name]],0))&amp;RIGHT(INDEX(FPL_Fixtures_Extract[],MATCH($A203,FPL_Fixtures_Extract[[Player]:[Player]],0),MATCH(FPL_Combined[[#Headers],[Gameweek 36]],FPL_Fixtures_Extract[#Headers],0)),3))</f>
        <v>SWA(A)</v>
      </c>
      <c r="AL203" t="str">
        <f ca="1">IF(RIGHT(FPL_Combined[[#Headers],[Gameweek 37]],2)&lt;$B$622,INDEX(FPL_Results_Extract[Gameweek 12],MATCH($A203,FPL_Results_Extract[[Player]:[Player]],0)),INDEX(Team_Key[[Abbreviation]:[Abbreviation]],MATCH(LEFT(INDEX(FPL_Fixtures_Extract[],MATCH($A203,FPL_Fixtures_Extract[[Player]:[Player]],0),MATCH(FPL_Combined[[#Headers],[Gameweek 37]],FPL_Fixtures_Extract[#Headers],0)),LEN(INDEX(FPL_Fixtures_Extract[],MATCH($A203,FPL_Fixtures_Extract[[Player]:[Player]],0),MATCH(FPL_Combined[[#Headers],[Gameweek 37]],FPL_Fixtures_Extract[#Headers],0)))-4),Team_Key[[Full Name]:[Full Name]],0))&amp;RIGHT(INDEX(FPL_Fixtures_Extract[],MATCH($A203,FPL_Fixtures_Extract[[Player]:[Player]],0),MATCH(FPL_Combined[[#Headers],[Gameweek 37]],FPL_Fixtures_Extract[#Headers],0)),3))</f>
        <v>WAT(H)</v>
      </c>
      <c r="AM203" t="str">
        <f ca="1">IF(RIGHT(FPL_Combined[[#Headers],[Gameweek 38]],2)&lt;$B$622,INDEX(FPL_Results_Extract[Gameweek 13],MATCH($A203,FPL_Results_Extract[[Player]:[Player]],0)),INDEX(Team_Key[[Abbreviation]:[Abbreviation]],MATCH(LEFT(INDEX(FPL_Fixtures_Extract[],MATCH($A203,FPL_Fixtures_Extract[[Player]:[Player]],0),MATCH(FPL_Combined[[#Headers],[Gameweek 38]],FPL_Fixtures_Extract[#Headers],0)),LEN(INDEX(FPL_Fixtures_Extract[],MATCH($A203,FPL_Fixtures_Extract[[Player]:[Player]],0),MATCH(FPL_Combined[[#Headers],[Gameweek 38]],FPL_Fixtures_Extract[#Headers],0)))-4),Team_Key[[Full Name]:[Full Name]],0))&amp;RIGHT(INDEX(FPL_Fixtures_Extract[],MATCH($A203,FPL_Fixtures_Extract[[Player]:[Player]],0),MATCH(FPL_Combined[[#Headers],[Gameweek 38]],FPL_Fixtures_Extract[#Headers],0)),3))</f>
        <v>WBA(A)</v>
      </c>
    </row>
    <row r="204" spans="1:39" x14ac:dyDescent="0.45">
      <c r="A204" t="s">
        <v>677</v>
      </c>
      <c r="B204" t="str">
        <f ca="1">IF(RIGHT(FPL_Combined[[#Headers],[Gameweek 01]],2)&lt;$B$622,INDEX(FPL_Results_Extract[Gameweek 01],MATCH($A204,FPL_Results_Extract[[Player]:[Player]],0)),INDEX(Team_Key[[Abbreviation]:[Abbreviation]],MATCH(LEFT(INDEX(FPL_Fixtures_Extract[],MATCH($A204,FPL_Fixtures_Extract[[Player]:[Player]],0),MATCH(FPL_Combined[[#Headers],[Gameweek 01]],FPL_Fixtures_Extract[#Headers],0)),LEN(INDEX(FPL_Fixtures_Extract[],MATCH($A204,FPL_Fixtures_Extract[[Player]:[Player]],0),MATCH(FPL_Combined[[#Headers],[Gameweek 01]],FPL_Fixtures_Extract[#Headers],0)))-4),Team_Key[[Full Name]:[Full Name]],0))&amp;RIGHT(INDEX(FPL_Fixtures_Extract[],MATCH($A204,FPL_Fixtures_Extract[[Player]:[Player]],0),MATCH(FPL_Combined[[#Headers],[Gameweek 01]],FPL_Fixtures_Extract[#Headers],0)),3))</f>
        <v>MCI(H) 0-3</v>
      </c>
      <c r="C204" t="str">
        <f ca="1">IF(RIGHT(FPL_Combined[[#Headers],[Gameweek 02]],2)&lt;$B$622,INDEX(FPL_Results_Extract[Gameweek 02],MATCH($A204,FPL_Results_Extract[[Player]:[Player]],0)),INDEX(Team_Key[[Abbreviation]:[Abbreviation]],MATCH(LEFT(INDEX(FPL_Fixtures_Extract[],MATCH($A204,FPL_Fixtures_Extract[[Player]:[Player]],0),MATCH(FPL_Combined[[#Headers],[Gameweek 02]],FPL_Fixtures_Extract[#Headers],0)),LEN(INDEX(FPL_Fixtures_Extract[],MATCH($A204,FPL_Fixtures_Extract[[Player]:[Player]],0),MATCH(FPL_Combined[[#Headers],[Gameweek 02]],FPL_Fixtures_Extract[#Headers],0)))-4),Team_Key[[Full Name]:[Full Name]],0))&amp;RIGHT(INDEX(FPL_Fixtures_Extract[],MATCH($A204,FPL_Fixtures_Extract[[Player]:[Player]],0),MATCH(FPL_Combined[[#Headers],[Gameweek 02]],FPL_Fixtures_Extract[#Headers],0)),3))</f>
        <v>WAT(A) 0-0</v>
      </c>
      <c r="D204" t="str">
        <f ca="1">IF(RIGHT(FPL_Combined[[#Headers],[Gameweek 03]],2)&lt;$B$622,INDEX(FPL_Results_Extract[Gameweek 03],MATCH($A204,FPL_Results_Extract[[Player]:[Player]],0)),INDEX(Team_Key[[Abbreviation]:[Abbreviation]],MATCH(LEFT(INDEX(FPL_Fixtures_Extract[],MATCH($A204,FPL_Fixtures_Extract[[Player]:[Player]],0),MATCH(FPL_Combined[[#Headers],[Gameweek 03]],FPL_Fixtures_Extract[#Headers],0)),LEN(INDEX(FPL_Fixtures_Extract[],MATCH($A204,FPL_Fixtures_Extract[[Player]:[Player]],0),MATCH(FPL_Combined[[#Headers],[Gameweek 03]],FPL_Fixtures_Extract[#Headers],0)))-4),Team_Key[[Full Name]:[Full Name]],0))&amp;RIGHT(INDEX(FPL_Fixtures_Extract[],MATCH($A204,FPL_Fixtures_Extract[[Player]:[Player]],0),MATCH(FPL_Combined[[#Headers],[Gameweek 03]],FPL_Fixtures_Extract[#Headers],0)),3))</f>
        <v>CHE(H) 2-3</v>
      </c>
      <c r="E204" t="str">
        <f ca="1">IF(RIGHT(FPL_Combined[[#Headers],[Gameweek 04]],2)&lt;$B$622,INDEX(FPL_Results_Extract[Gameweek 04],MATCH($A204,FPL_Results_Extract[[Player]:[Player]],0)),INDEX(Team_Key[[Abbreviation]:[Abbreviation]],MATCH(LEFT(INDEX(FPL_Fixtures_Extract[],MATCH($A204,FPL_Fixtures_Extract[[Player]:[Player]],0),MATCH(FPL_Combined[[#Headers],[Gameweek 04]],FPL_Fixtures_Extract[#Headers],0)),LEN(INDEX(FPL_Fixtures_Extract[],MATCH($A204,FPL_Fixtures_Extract[[Player]:[Player]],0),MATCH(FPL_Combined[[#Headers],[Gameweek 04]],FPL_Fixtures_Extract[#Headers],0)))-4),Team_Key[[Full Name]:[Full Name]],0))&amp;RIGHT(INDEX(FPL_Fixtures_Extract[],MATCH($A204,FPL_Fixtures_Extract[[Player]:[Player]],0),MATCH(FPL_Combined[[#Headers],[Gameweek 04]],FPL_Fixtures_Extract[#Headers],0)),3))</f>
        <v>STK(A) 1-0</v>
      </c>
      <c r="F204" t="str">
        <f ca="1">IF(RIGHT(FPL_Combined[[#Headers],[Gameweek 05]],2)&lt;$B$622,INDEX(FPL_Results_Extract[Gameweek 05],MATCH($A204,FPL_Results_Extract[[Player]:[Player]],0)),INDEX(Team_Key[[Abbreviation]:[Abbreviation]],MATCH(LEFT(INDEX(FPL_Fixtures_Extract[],MATCH($A204,FPL_Fixtures_Extract[[Player]:[Player]],0),MATCH(FPL_Combined[[#Headers],[Gameweek 05]],FPL_Fixtures_Extract[#Headers],0)),LEN(INDEX(FPL_Fixtures_Extract[],MATCH($A204,FPL_Fixtures_Extract[[Player]:[Player]],0),MATCH(FPL_Combined[[#Headers],[Gameweek 05]],FPL_Fixtures_Extract[#Headers],0)))-4),Team_Key[[Full Name]:[Full Name]],0))&amp;RIGHT(INDEX(FPL_Fixtures_Extract[],MATCH($A204,FPL_Fixtures_Extract[[Player]:[Player]],0),MATCH(FPL_Combined[[#Headers],[Gameweek 05]],FPL_Fixtures_Extract[#Headers],0)),3))</f>
        <v>SOU(H) 0-0</v>
      </c>
      <c r="G204" t="str">
        <f ca="1">IF(RIGHT(FPL_Combined[[#Headers],[Gameweek 06]],2)&lt;$B$622,INDEX(FPL_Results_Extract[Gameweek 06],MATCH($A204,FPL_Results_Extract[[Player]:[Player]],0)),INDEX(Team_Key[[Abbreviation]:[Abbreviation]],MATCH(LEFT(INDEX(FPL_Fixtures_Extract[],MATCH($A204,FPL_Fixtures_Extract[[Player]:[Player]],0),MATCH(FPL_Combined[[#Headers],[Gameweek 06]],FPL_Fixtures_Extract[#Headers],0)),LEN(INDEX(FPL_Fixtures_Extract[],MATCH($A204,FPL_Fixtures_Extract[[Player]:[Player]],0),MATCH(FPL_Combined[[#Headers],[Gameweek 06]],FPL_Fixtures_Extract[#Headers],0)))-4),Team_Key[[Full Name]:[Full Name]],0))&amp;RIGHT(INDEX(FPL_Fixtures_Extract[],MATCH($A204,FPL_Fixtures_Extract[[Player]:[Player]],0),MATCH(FPL_Combined[[#Headers],[Gameweek 06]],FPL_Fixtures_Extract[#Headers],0)),3))</f>
        <v>AVL(A) 1-0</v>
      </c>
      <c r="H204" t="str">
        <f ca="1">IF(RIGHT(FPL_Combined[[#Headers],[Gameweek 07]],2)&lt;$B$622,INDEX(FPL_Results_Extract[Gameweek 07],MATCH($A204,FPL_Results_Extract[[Player]:[Player]],0)),INDEX(Team_Key[[Abbreviation]:[Abbreviation]],MATCH(LEFT(INDEX(FPL_Fixtures_Extract[],MATCH($A204,FPL_Fixtures_Extract[[Player]:[Player]],0),MATCH(FPL_Combined[[#Headers],[Gameweek 07]],FPL_Fixtures_Extract[#Headers],0)),LEN(INDEX(FPL_Fixtures_Extract[],MATCH($A204,FPL_Fixtures_Extract[[Player]:[Player]],0),MATCH(FPL_Combined[[#Headers],[Gameweek 07]],FPL_Fixtures_Extract[#Headers],0)))-4),Team_Key[[Full Name]:[Full Name]],0))&amp;RIGHT(INDEX(FPL_Fixtures_Extract[],MATCH($A204,FPL_Fixtures_Extract[[Player]:[Player]],0),MATCH(FPL_Combined[[#Headers],[Gameweek 07]],FPL_Fixtures_Extract[#Headers],0)),3))</f>
        <v>EVE(H) 2-3</v>
      </c>
      <c r="I204" t="str">
        <f ca="1">IF(RIGHT(FPL_Combined[[#Headers],[Gameweek 08]],2)&lt;$B$622,INDEX(FPL_Results_Extract[Gameweek 08],MATCH($A204,FPL_Results_Extract[[Player]:[Player]],0)),INDEX(Team_Key[[Abbreviation]:[Abbreviation]],MATCH(LEFT(INDEX(FPL_Fixtures_Extract[],MATCH($A204,FPL_Fixtures_Extract[[Player]:[Player]],0),MATCH(FPL_Combined[[#Headers],[Gameweek 08]],FPL_Fixtures_Extract[#Headers],0)),LEN(INDEX(FPL_Fixtures_Extract[],MATCH($A204,FPL_Fixtures_Extract[[Player]:[Player]],0),MATCH(FPL_Combined[[#Headers],[Gameweek 08]],FPL_Fixtures_Extract[#Headers],0)))-4),Team_Key[[Full Name]:[Full Name]],0))&amp;RIGHT(INDEX(FPL_Fixtures_Extract[],MATCH($A204,FPL_Fixtures_Extract[[Player]:[Player]],0),MATCH(FPL_Combined[[#Headers],[Gameweek 08]],FPL_Fixtures_Extract[#Headers],0)),3))</f>
        <v>CRY(A) 0-2</v>
      </c>
      <c r="J204" t="str">
        <f ca="1">IF(RIGHT(FPL_Combined[[#Headers],[Gameweek 09]],2)&lt;$B$622,INDEX(FPL_Results_Extract[Gameweek 09],MATCH($A204,FPL_Results_Extract[[Player]:[Player]],0)),INDEX(Team_Key[[Abbreviation]:[Abbreviation]],MATCH(LEFT(INDEX(FPL_Fixtures_Extract[],MATCH($A204,FPL_Fixtures_Extract[[Player]:[Player]],0),MATCH(FPL_Combined[[#Headers],[Gameweek 09]],FPL_Fixtures_Extract[#Headers],0)),LEN(INDEX(FPL_Fixtures_Extract[],MATCH($A204,FPL_Fixtures_Extract[[Player]:[Player]],0),MATCH(FPL_Combined[[#Headers],[Gameweek 09]],FPL_Fixtures_Extract[#Headers],0)))-4),Team_Key[[Full Name]:[Full Name]],0))&amp;RIGHT(INDEX(FPL_Fixtures_Extract[],MATCH($A204,FPL_Fixtures_Extract[[Player]:[Player]],0),MATCH(FPL_Combined[[#Headers],[Gameweek 09]],FPL_Fixtures_Extract[#Headers],0)),3))</f>
        <v>SUN(H) 1-0</v>
      </c>
      <c r="K204" t="str">
        <f ca="1">IF(RIGHT(FPL_Combined[[#Headers],[Gameweek 10]],2)&lt;$B$622,INDEX(FPL_Results_Extract[Gameweek 10],MATCH($A204,FPL_Results_Extract[[Player]:[Player]],0)),INDEX(Team_Key[[Abbreviation]:[Abbreviation]],MATCH(LEFT(INDEX(FPL_Fixtures_Extract[],MATCH($A204,FPL_Fixtures_Extract[[Player]:[Player]],0),MATCH(FPL_Combined[[#Headers],[Gameweek 10]],FPL_Fixtures_Extract[#Headers],0)),LEN(INDEX(FPL_Fixtures_Extract[],MATCH($A204,FPL_Fixtures_Extract[[Player]:[Player]],0),MATCH(FPL_Combined[[#Headers],[Gameweek 10]],FPL_Fixtures_Extract[#Headers],0)))-4),Team_Key[[Full Name]:[Full Name]],0))&amp;RIGHT(INDEX(FPL_Fixtures_Extract[],MATCH($A204,FPL_Fixtures_Extract[[Player]:[Player]],0),MATCH(FPL_Combined[[#Headers],[Gameweek 10]],FPL_Fixtures_Extract[#Headers],0)),3))</f>
        <v>NOR(A) 1-0</v>
      </c>
      <c r="L204" t="str">
        <f ca="1">IF(RIGHT(FPL_Combined[[#Headers],[Gameweek 11]],2)&lt;$B$622,INDEX(FPL_Results_Extract[Gameweek 11],MATCH($A204,FPL_Results_Extract[[Player]:[Player]],0)),INDEX(Team_Key[[Abbreviation]:[Abbreviation]],MATCH(LEFT(INDEX(FPL_Fixtures_Extract[],MATCH($A204,FPL_Fixtures_Extract[[Player]:[Player]],0),MATCH(FPL_Combined[[#Headers],[Gameweek 11]],FPL_Fixtures_Extract[#Headers],0)),LEN(INDEX(FPL_Fixtures_Extract[],MATCH($A204,FPL_Fixtures_Extract[[Player]:[Player]],0),MATCH(FPL_Combined[[#Headers],[Gameweek 11]],FPL_Fixtures_Extract[#Headers],0)))-4),Team_Key[[Full Name]:[Full Name]],0))&amp;RIGHT(INDEX(FPL_Fixtures_Extract[],MATCH($A204,FPL_Fixtures_Extract[[Player]:[Player]],0),MATCH(FPL_Combined[[#Headers],[Gameweek 11]],FPL_Fixtures_Extract[#Headers],0)),3))</f>
        <v>LEI(H) 2-3</v>
      </c>
      <c r="M204" t="str">
        <f ca="1">IF(RIGHT(FPL_Combined[[#Headers],[Gameweek 12]],2)&lt;$B$622,INDEX(FPL_Results_Extract[Gameweek 12],MATCH($A204,FPL_Results_Extract[[Player]:[Player]],0)),INDEX(Team_Key[[Abbreviation]:[Abbreviation]],MATCH(LEFT(INDEX(FPL_Fixtures_Extract[],MATCH($A204,FPL_Fixtures_Extract[[Player]:[Player]],0),MATCH(FPL_Combined[[#Headers],[Gameweek 12]],FPL_Fixtures_Extract[#Headers],0)),LEN(INDEX(FPL_Fixtures_Extract[],MATCH($A204,FPL_Fixtures_Extract[[Player]:[Player]],0),MATCH(FPL_Combined[[#Headers],[Gameweek 12]],FPL_Fixtures_Extract[#Headers],0)))-4),Team_Key[[Full Name]:[Full Name]],0))&amp;RIGHT(INDEX(FPL_Fixtures_Extract[],MATCH($A204,FPL_Fixtures_Extract[[Player]:[Player]],0),MATCH(FPL_Combined[[#Headers],[Gameweek 12]],FPL_Fixtures_Extract[#Headers],0)),3))</f>
        <v>MUN(A) 0-2</v>
      </c>
      <c r="N204" t="str">
        <f ca="1">IF(RIGHT(FPL_Combined[[#Headers],[Gameweek 13]],2)&lt;$B$622,INDEX(FPL_Results_Extract[Gameweek 13],MATCH($A204,FPL_Results_Extract[[Player]:[Player]],0)),INDEX(Team_Key[[Abbreviation]:[Abbreviation]],MATCH(LEFT(INDEX(FPL_Fixtures_Extract[],MATCH($A204,FPL_Fixtures_Extract[[Player]:[Player]],0),MATCH(FPL_Combined[[#Headers],[Gameweek 13]],FPL_Fixtures_Extract[#Headers],0)),LEN(INDEX(FPL_Fixtures_Extract[],MATCH($A204,FPL_Fixtures_Extract[[Player]:[Player]],0),MATCH(FPL_Combined[[#Headers],[Gameweek 13]],FPL_Fixtures_Extract[#Headers],0)))-4),Team_Key[[Full Name]:[Full Name]],0))&amp;RIGHT(INDEX(FPL_Fixtures_Extract[],MATCH($A204,FPL_Fixtures_Extract[[Player]:[Player]],0),MATCH(FPL_Combined[[#Headers],[Gameweek 13]],FPL_Fixtures_Extract[#Headers],0)),3))</f>
        <v>ARS(H) 2-1</v>
      </c>
      <c r="O204" t="str">
        <f ca="1">IF(RIGHT(FPL_Combined[[#Headers],[Gameweek 14]],2)&lt;$B$622,INDEX(FPL_Results_Extract[Gameweek 14],MATCH($A204,FPL_Results_Extract[[Player]:[Player]],0)),INDEX(Team_Key[[Abbreviation]:[Abbreviation]],MATCH(LEFT(INDEX(FPL_Fixtures_Extract[],MATCH($A204,FPL_Fixtures_Extract[[Player]:[Player]],0),MATCH(FPL_Combined[[#Headers],[Gameweek 14]],FPL_Fixtures_Extract[#Headers],0)),LEN(INDEX(FPL_Fixtures_Extract[],MATCH($A204,FPL_Fixtures_Extract[[Player]:[Player]],0),MATCH(FPL_Combined[[#Headers],[Gameweek 14]],FPL_Fixtures_Extract[#Headers],0)))-4),Team_Key[[Full Name]:[Full Name]],0))&amp;RIGHT(INDEX(FPL_Fixtures_Extract[],MATCH($A204,FPL_Fixtures_Extract[[Player]:[Player]],0),MATCH(FPL_Combined[[#Headers],[Gameweek 14]],FPL_Fixtures_Extract[#Headers],0)),3))</f>
        <v>WHU(A) 1-1</v>
      </c>
      <c r="P204" t="str">
        <f ca="1">IF(RIGHT(FPL_Combined[[#Headers],[Gameweek 15]],2)&lt;$B$622,INDEX(FPL_Results_Extract[Gameweek 15],MATCH($A204,FPL_Results_Extract[[Player]:[Player]],0)),INDEX(Team_Key[[Abbreviation]:[Abbreviation]],MATCH(LEFT(INDEX(FPL_Fixtures_Extract[],MATCH($A204,FPL_Fixtures_Extract[[Player]:[Player]],0),MATCH(FPL_Combined[[#Headers],[Gameweek 15]],FPL_Fixtures_Extract[#Headers],0)),LEN(INDEX(FPL_Fixtures_Extract[],MATCH($A204,FPL_Fixtures_Extract[[Player]:[Player]],0),MATCH(FPL_Combined[[#Headers],[Gameweek 15]],FPL_Fixtures_Extract[#Headers],0)))-4),Team_Key[[Full Name]:[Full Name]],0))&amp;RIGHT(INDEX(FPL_Fixtures_Extract[],MATCH($A204,FPL_Fixtures_Extract[[Player]:[Player]],0),MATCH(FPL_Combined[[#Headers],[Gameweek 15]],FPL_Fixtures_Extract[#Headers],0)),3))</f>
        <v>TOT(H) 1-1</v>
      </c>
      <c r="Q204" t="str">
        <f ca="1">IF(RIGHT(FPL_Combined[[#Headers],[Gameweek 16]],2)&lt;$B$622,INDEX(FPL_Results_Extract[Gameweek 16],MATCH($A204,FPL_Results_Extract[[Player]:[Player]],0)),INDEX(Team_Key[[Abbreviation]:[Abbreviation]],MATCH(LEFT(INDEX(FPL_Fixtures_Extract[],MATCH($A204,FPL_Fixtures_Extract[[Player]:[Player]],0),MATCH(FPL_Combined[[#Headers],[Gameweek 16]],FPL_Fixtures_Extract[#Headers],0)),LEN(INDEX(FPL_Fixtures_Extract[],MATCH($A204,FPL_Fixtures_Extract[[Player]:[Player]],0),MATCH(FPL_Combined[[#Headers],[Gameweek 16]],FPL_Fixtures_Extract[#Headers],0)))-4),Team_Key[[Full Name]:[Full Name]],0))&amp;RIGHT(INDEX(FPL_Fixtures_Extract[],MATCH($A204,FPL_Fixtures_Extract[[Player]:[Player]],0),MATCH(FPL_Combined[[#Headers],[Gameweek 16]],FPL_Fixtures_Extract[#Headers],0)),3))</f>
        <v>LIV(A) 2-2</v>
      </c>
      <c r="R204" t="str">
        <f ca="1">IF(RIGHT(FPL_Combined[[#Headers],[Gameweek 17]],2)&lt;$B$622,INDEX(FPL_Results_Extract[Gameweek 17],MATCH($A204,FPL_Results_Extract[[Player]:[Player]],0)),INDEX(Team_Key[[Abbreviation]:[Abbreviation]],MATCH(LEFT(INDEX(FPL_Fixtures_Extract[],MATCH($A204,FPL_Fixtures_Extract[[Player]:[Player]],0),MATCH(FPL_Combined[[#Headers],[Gameweek 17]],FPL_Fixtures_Extract[#Headers],0)),LEN(INDEX(FPL_Fixtures_Extract[],MATCH($A204,FPL_Fixtures_Extract[[Player]:[Player]],0),MATCH(FPL_Combined[[#Headers],[Gameweek 17]],FPL_Fixtures_Extract[#Headers],0)))-4),Team_Key[[Full Name]:[Full Name]],0))&amp;RIGHT(INDEX(FPL_Fixtures_Extract[],MATCH($A204,FPL_Fixtures_Extract[[Player]:[Player]],0),MATCH(FPL_Combined[[#Headers],[Gameweek 17]],FPL_Fixtures_Extract[#Headers],0)),3))</f>
        <v>BOU(H) 1-2</v>
      </c>
      <c r="S204" t="str">
        <f ca="1">IF(RIGHT(FPL_Combined[[#Headers],[Gameweek 18]],2)&lt;$B$622,INDEX(FPL_Results_Extract[Gameweek 18],MATCH($A204,FPL_Results_Extract[[Player]:[Player]],0)),INDEX(Team_Key[[Abbreviation]:[Abbreviation]],MATCH(LEFT(INDEX(FPL_Fixtures_Extract[],MATCH($A204,FPL_Fixtures_Extract[[Player]:[Player]],0),MATCH(FPL_Combined[[#Headers],[Gameweek 18]],FPL_Fixtures_Extract[#Headers],0)),LEN(INDEX(FPL_Fixtures_Extract[],MATCH($A204,FPL_Fixtures_Extract[[Player]:[Player]],0),MATCH(FPL_Combined[[#Headers],[Gameweek 18]],FPL_Fixtures_Extract[#Headers],0)))-4),Team_Key[[Full Name]:[Full Name]],0))&amp;RIGHT(INDEX(FPL_Fixtures_Extract[],MATCH($A204,FPL_Fixtures_Extract[[Player]:[Player]],0),MATCH(FPL_Combined[[#Headers],[Gameweek 18]],FPL_Fixtures_Extract[#Headers],0)),3))</f>
        <v>SWA(A) 0-1</v>
      </c>
      <c r="T204" t="str">
        <f ca="1">IF(RIGHT(FPL_Combined[[#Headers],[Gameweek 19]],2)&lt;$B$622,INDEX(FPL_Results_Extract[Gameweek 19],MATCH($A204,FPL_Results_Extract[[Player]:[Player]],0)),INDEX(Team_Key[[Abbreviation]:[Abbreviation]],MATCH(LEFT(INDEX(FPL_Fixtures_Extract[],MATCH($A204,FPL_Fixtures_Extract[[Player]:[Player]],0),MATCH(FPL_Combined[[#Headers],[Gameweek 19]],FPL_Fixtures_Extract[#Headers],0)),LEN(INDEX(FPL_Fixtures_Extract[],MATCH($A204,FPL_Fixtures_Extract[[Player]:[Player]],0),MATCH(FPL_Combined[[#Headers],[Gameweek 19]],FPL_Fixtures_Extract[#Headers],0)))-4),Team_Key[[Full Name]:[Full Name]],0))&amp;RIGHT(INDEX(FPL_Fixtures_Extract[],MATCH($A204,FPL_Fixtures_Extract[[Player]:[Player]],0),MATCH(FPL_Combined[[#Headers],[Gameweek 19]],FPL_Fixtures_Extract[#Headers],0)),3))</f>
        <v>NEW(H) 1-0</v>
      </c>
      <c r="U204" t="str">
        <f ca="1">IF(RIGHT(FPL_Combined[[#Headers],[Gameweek 20]],2)&lt;$B$622,INDEX(FPL_Results_Extract[Gameweek 20],MATCH($A204,FPL_Results_Extract[[Player]:[Player]],0)),INDEX(Team_Key[[Abbreviation]:[Abbreviation]],MATCH(LEFT(INDEX(FPL_Fixtures_Extract[],MATCH($A204,FPL_Fixtures_Extract[[Player]:[Player]],0),MATCH(FPL_Combined[[#Headers],[Gameweek 20]],FPL_Fixtures_Extract[#Headers],0)),LEN(INDEX(FPL_Fixtures_Extract[],MATCH($A204,FPL_Fixtures_Extract[[Player]:[Player]],0),MATCH(FPL_Combined[[#Headers],[Gameweek 20]],FPL_Fixtures_Extract[#Headers],0)))-4),Team_Key[[Full Name]:[Full Name]],0))&amp;RIGHT(INDEX(FPL_Fixtures_Extract[],MATCH($A204,FPL_Fixtures_Extract[[Player]:[Player]],0),MATCH(FPL_Combined[[#Headers],[Gameweek 20]],FPL_Fixtures_Extract[#Headers],0)),3))</f>
        <v>STK(H) 2-1</v>
      </c>
      <c r="V204" t="str">
        <f ca="1">IF(RIGHT(FPL_Combined[[#Headers],[Gameweek 21]],2)&lt;$B$622,INDEX(FPL_Results_Extract[Gameweek 21],MATCH($A204,FPL_Results_Extract[[Player]:[Player]],0)),INDEX(Team_Key[[Abbreviation]:[Abbreviation]],MATCH(LEFT(INDEX(FPL_Fixtures_Extract[],MATCH($A204,FPL_Fixtures_Extract[[Player]:[Player]],0),MATCH(FPL_Combined[[#Headers],[Gameweek 21]],FPL_Fixtures_Extract[#Headers],0)),LEN(INDEX(FPL_Fixtures_Extract[],MATCH($A204,FPL_Fixtures_Extract[[Player]:[Player]],0),MATCH(FPL_Combined[[#Headers],[Gameweek 21]],FPL_Fixtures_Extract[#Headers],0)))-4),Team_Key[[Full Name]:[Full Name]],0))&amp;RIGHT(INDEX(FPL_Fixtures_Extract[],MATCH($A204,FPL_Fixtures_Extract[[Player]:[Player]],0),MATCH(FPL_Combined[[#Headers],[Gameweek 21]],FPL_Fixtures_Extract[#Headers],0)),3))</f>
        <v>CHE(A) 2-2</v>
      </c>
      <c r="W204" t="str">
        <f ca="1">IF(RIGHT(FPL_Combined[[#Headers],[Gameweek 22]],2)&lt;$B$622,INDEX(FPL_Results_Extract[Gameweek 22],MATCH($A204,FPL_Results_Extract[[Player]:[Player]],0)),INDEX(Team_Key[[Abbreviation]:[Abbreviation]],MATCH(LEFT(INDEX(FPL_Fixtures_Extract[],MATCH($A204,FPL_Fixtures_Extract[[Player]:[Player]],0),MATCH(FPL_Combined[[#Headers],[Gameweek 22]],FPL_Fixtures_Extract[#Headers],0)),LEN(INDEX(FPL_Fixtures_Extract[],MATCH($A204,FPL_Fixtures_Extract[[Player]:[Player]],0),MATCH(FPL_Combined[[#Headers],[Gameweek 22]],FPL_Fixtures_Extract[#Headers],0)))-4),Team_Key[[Full Name]:[Full Name]],0))&amp;RIGHT(INDEX(FPL_Fixtures_Extract[],MATCH($A204,FPL_Fixtures_Extract[[Player]:[Player]],0),MATCH(FPL_Combined[[#Headers],[Gameweek 22]],FPL_Fixtures_Extract[#Headers],0)),3))</f>
        <v>SOU(A) 0-3</v>
      </c>
      <c r="X204" t="str">
        <f ca="1">IF(RIGHT(FPL_Combined[[#Headers],[Gameweek 23]],2)&lt;$B$622,INDEX(FPL_Results_Extract[Gameweek 23],MATCH($A204,FPL_Results_Extract[[Player]:[Player]],0)),INDEX(Team_Key[[Abbreviation]:[Abbreviation]],MATCH(LEFT(INDEX(FPL_Fixtures_Extract[],MATCH($A204,FPL_Fixtures_Extract[[Player]:[Player]],0),MATCH(FPL_Combined[[#Headers],[Gameweek 23]],FPL_Fixtures_Extract[#Headers],0)),LEN(INDEX(FPL_Fixtures_Extract[],MATCH($A204,FPL_Fixtures_Extract[[Player]:[Player]],0),MATCH(FPL_Combined[[#Headers],[Gameweek 23]],FPL_Fixtures_Extract[#Headers],0)))-4),Team_Key[[Full Name]:[Full Name]],0))&amp;RIGHT(INDEX(FPL_Fixtures_Extract[],MATCH($A204,FPL_Fixtures_Extract[[Player]:[Player]],0),MATCH(FPL_Combined[[#Headers],[Gameweek 23]],FPL_Fixtures_Extract[#Headers],0)),3))</f>
        <v>AVL(H) 0-0</v>
      </c>
      <c r="Y204" t="str">
        <f ca="1">IF(RIGHT(FPL_Combined[[#Headers],[Gameweek 24]],2)&lt;$B$622,INDEX(FPL_Results_Extract[Team],MATCH($A204,FPL_Results_Extract[[Player]:[Player]],0)),INDEX(Team_Key[[Abbreviation]:[Abbreviation]],MATCH(LEFT(INDEX(FPL_Fixtures_Extract[],MATCH($A204,FPL_Fixtures_Extract[[Player]:[Player]],0),MATCH(FPL_Combined[[#Headers],[Gameweek 24]],FPL_Fixtures_Extract[#Headers],0)),LEN(INDEX(FPL_Fixtures_Extract[],MATCH($A204,FPL_Fixtures_Extract[[Player]:[Player]],0),MATCH(FPL_Combined[[#Headers],[Gameweek 24]],FPL_Fixtures_Extract[#Headers],0)))-4),Team_Key[[Full Name]:[Full Name]],0))&amp;RIGHT(INDEX(FPL_Fixtures_Extract[],MATCH($A204,FPL_Fixtures_Extract[[Player]:[Player]],0),MATCH(FPL_Combined[[#Headers],[Gameweek 24]],FPL_Fixtures_Extract[#Headers],0)),3))</f>
        <v>WBA</v>
      </c>
      <c r="Z204" t="str">
        <f ca="1">IF(RIGHT(FPL_Combined[[#Headers],[Gameweek 25]],2)&lt;$B$622,INDEX(FPL_Results_Extract[Player],MATCH($A204,FPL_Results_Extract[[Player]:[Player]],0)),INDEX(Team_Key[[Abbreviation]:[Abbreviation]],MATCH(LEFT(INDEX(FPL_Fixtures_Extract[],MATCH($A204,FPL_Fixtures_Extract[[Player]:[Player]],0),MATCH(FPL_Combined[[#Headers],[Gameweek 25]],FPL_Fixtures_Extract[#Headers],0)),LEN(INDEX(FPL_Fixtures_Extract[],MATCH($A204,FPL_Fixtures_Extract[[Player]:[Player]],0),MATCH(FPL_Combined[[#Headers],[Gameweek 25]],FPL_Fixtures_Extract[#Headers],0)))-4),Team_Key[[Full Name]:[Full Name]],0))&amp;RIGHT(INDEX(FPL_Fixtures_Extract[],MATCH($A204,FPL_Fixtures_Extract[[Player]:[Player]],0),MATCH(FPL_Combined[[#Headers],[Gameweek 25]],FPL_Fixtures_Extract[#Headers],0)),3))</f>
        <v>Fletcher</v>
      </c>
      <c r="AA204" t="str">
        <f ca="1">IF(RIGHT(FPL_Combined[[#Headers],[Gameweek 26]],2)&lt;$B$622,INDEX(FPL_Results_Extract[Gameweek 01],MATCH($A204,FPL_Results_Extract[[Player]:[Player]],0)),INDEX(Team_Key[[Abbreviation]:[Abbreviation]],MATCH(LEFT(INDEX(FPL_Fixtures_Extract[],MATCH($A204,FPL_Fixtures_Extract[[Player]:[Player]],0),MATCH(FPL_Combined[[#Headers],[Gameweek 26]],FPL_Fixtures_Extract[#Headers],0)),LEN(INDEX(FPL_Fixtures_Extract[],MATCH($A204,FPL_Fixtures_Extract[[Player]:[Player]],0),MATCH(FPL_Combined[[#Headers],[Gameweek 26]],FPL_Fixtures_Extract[#Headers],0)))-4),Team_Key[[Full Name]:[Full Name]],0))&amp;RIGHT(INDEX(FPL_Fixtures_Extract[],MATCH($A204,FPL_Fixtures_Extract[[Player]:[Player]],0),MATCH(FPL_Combined[[#Headers],[Gameweek 26]],FPL_Fixtures_Extract[#Headers],0)),3))</f>
        <v>MCI(H) 0-3</v>
      </c>
      <c r="AB204" t="str">
        <f ca="1">IF(RIGHT(FPL_Combined[[#Headers],[Gameweek 27]],2)&lt;$B$622,INDEX(FPL_Results_Extract[Gameweek 02],MATCH($A204,FPL_Results_Extract[[Player]:[Player]],0)),INDEX(Team_Key[[Abbreviation]:[Abbreviation]],MATCH(LEFT(INDEX(FPL_Fixtures_Extract[],MATCH($A204,FPL_Fixtures_Extract[[Player]:[Player]],0),MATCH(FPL_Combined[[#Headers],[Gameweek 27]],FPL_Fixtures_Extract[#Headers],0)),LEN(INDEX(FPL_Fixtures_Extract[],MATCH($A204,FPL_Fixtures_Extract[[Player]:[Player]],0),MATCH(FPL_Combined[[#Headers],[Gameweek 27]],FPL_Fixtures_Extract[#Headers],0)))-4),Team_Key[[Full Name]:[Full Name]],0))&amp;RIGHT(INDEX(FPL_Fixtures_Extract[],MATCH($A204,FPL_Fixtures_Extract[[Player]:[Player]],0),MATCH(FPL_Combined[[#Headers],[Gameweek 27]],FPL_Fixtures_Extract[#Headers],0)),3))</f>
        <v>WAT(A) 0-0</v>
      </c>
      <c r="AC204" t="str">
        <f ca="1">IF(RIGHT(FPL_Combined[[#Headers],[Gameweek 28]],2)&lt;$B$622,INDEX(FPL_Results_Extract[Gameweek 03],MATCH($A204,FPL_Results_Extract[[Player]:[Player]],0)),INDEX(Team_Key[[Abbreviation]:[Abbreviation]],MATCH(LEFT(INDEX(FPL_Fixtures_Extract[],MATCH($A204,FPL_Fixtures_Extract[[Player]:[Player]],0),MATCH(FPL_Combined[[#Headers],[Gameweek 28]],FPL_Fixtures_Extract[#Headers],0)),LEN(INDEX(FPL_Fixtures_Extract[],MATCH($A204,FPL_Fixtures_Extract[[Player]:[Player]],0),MATCH(FPL_Combined[[#Headers],[Gameweek 28]],FPL_Fixtures_Extract[#Headers],0)))-4),Team_Key[[Full Name]:[Full Name]],0))&amp;RIGHT(INDEX(FPL_Fixtures_Extract[],MATCH($A204,FPL_Fixtures_Extract[[Player]:[Player]],0),MATCH(FPL_Combined[[#Headers],[Gameweek 28]],FPL_Fixtures_Extract[#Headers],0)),3))</f>
        <v>CHE(H) 2-3</v>
      </c>
      <c r="AD204" t="str">
        <f ca="1">IF(RIGHT(FPL_Combined[[#Headers],[Gameweek 29]],2)&lt;$B$622,INDEX(FPL_Results_Extract[Gameweek 04],MATCH($A204,FPL_Results_Extract[[Player]:[Player]],0)),INDEX(Team_Key[[Abbreviation]:[Abbreviation]],MATCH(LEFT(INDEX(FPL_Fixtures_Extract[],MATCH($A204,FPL_Fixtures_Extract[[Player]:[Player]],0),MATCH(FPL_Combined[[#Headers],[Gameweek 29]],FPL_Fixtures_Extract[#Headers],0)),LEN(INDEX(FPL_Fixtures_Extract[],MATCH($A204,FPL_Fixtures_Extract[[Player]:[Player]],0),MATCH(FPL_Combined[[#Headers],[Gameweek 29]],FPL_Fixtures_Extract[#Headers],0)))-4),Team_Key[[Full Name]:[Full Name]],0))&amp;RIGHT(INDEX(FPL_Fixtures_Extract[],MATCH($A204,FPL_Fixtures_Extract[[Player]:[Player]],0),MATCH(FPL_Combined[[#Headers],[Gameweek 29]],FPL_Fixtures_Extract[#Headers],0)),3))</f>
        <v>MUN(H)</v>
      </c>
      <c r="AE204" t="str">
        <f ca="1">IF(RIGHT(FPL_Combined[[#Headers],[Gameweek 30]],2)&lt;$B$622,INDEX(FPL_Results_Extract[Gameweek 05],MATCH($A204,FPL_Results_Extract[[Player]:[Player]],0)),INDEX(Team_Key[[Abbreviation]:[Abbreviation]],MATCH(LEFT(INDEX(FPL_Fixtures_Extract[],MATCH($A204,FPL_Fixtures_Extract[[Player]:[Player]],0),MATCH(FPL_Combined[[#Headers],[Gameweek 30]],FPL_Fixtures_Extract[#Headers],0)),LEN(INDEX(FPL_Fixtures_Extract[],MATCH($A204,FPL_Fixtures_Extract[[Player]:[Player]],0),MATCH(FPL_Combined[[#Headers],[Gameweek 30]],FPL_Fixtures_Extract[#Headers],0)))-4),Team_Key[[Full Name]:[Full Name]],0))&amp;RIGHT(INDEX(FPL_Fixtures_Extract[],MATCH($A204,FPL_Fixtures_Extract[[Player]:[Player]],0),MATCH(FPL_Combined[[#Headers],[Gameweek 30]],FPL_Fixtures_Extract[#Headers],0)),3))</f>
        <v>ARS(A)</v>
      </c>
      <c r="AF204" t="str">
        <f ca="1">IF(RIGHT(FPL_Combined[[#Headers],[Gameweek 31]],2)&lt;$B$622,INDEX(FPL_Results_Extract[Gameweek 06],MATCH($A204,FPL_Results_Extract[[Player]:[Player]],0)),INDEX(Team_Key[[Abbreviation]:[Abbreviation]],MATCH(LEFT(INDEX(FPL_Fixtures_Extract[],MATCH($A204,FPL_Fixtures_Extract[[Player]:[Player]],0),MATCH(FPL_Combined[[#Headers],[Gameweek 31]],FPL_Fixtures_Extract[#Headers],0)),LEN(INDEX(FPL_Fixtures_Extract[],MATCH($A204,FPL_Fixtures_Extract[[Player]:[Player]],0),MATCH(FPL_Combined[[#Headers],[Gameweek 31]],FPL_Fixtures_Extract[#Headers],0)))-4),Team_Key[[Full Name]:[Full Name]],0))&amp;RIGHT(INDEX(FPL_Fixtures_Extract[],MATCH($A204,FPL_Fixtures_Extract[[Player]:[Player]],0),MATCH(FPL_Combined[[#Headers],[Gameweek 31]],FPL_Fixtures_Extract[#Headers],0)),3))</f>
        <v>NOR(H)</v>
      </c>
      <c r="AG204" t="str">
        <f ca="1">IF(RIGHT(FPL_Combined[[#Headers],[Gameweek 32]],2)&lt;$B$622,INDEX(FPL_Results_Extract[Gameweek 07],MATCH($A204,FPL_Results_Extract[[Player]:[Player]],0)),INDEX(Team_Key[[Abbreviation]:[Abbreviation]],MATCH(LEFT(INDEX(FPL_Fixtures_Extract[],MATCH($A204,FPL_Fixtures_Extract[[Player]:[Player]],0),MATCH(FPL_Combined[[#Headers],[Gameweek 32]],FPL_Fixtures_Extract[#Headers],0)),LEN(INDEX(FPL_Fixtures_Extract[],MATCH($A204,FPL_Fixtures_Extract[[Player]:[Player]],0),MATCH(FPL_Combined[[#Headers],[Gameweek 32]],FPL_Fixtures_Extract[#Headers],0)))-4),Team_Key[[Full Name]:[Full Name]],0))&amp;RIGHT(INDEX(FPL_Fixtures_Extract[],MATCH($A204,FPL_Fixtures_Extract[[Player]:[Player]],0),MATCH(FPL_Combined[[#Headers],[Gameweek 32]],FPL_Fixtures_Extract[#Headers],0)),3))</f>
        <v>SUN(A)</v>
      </c>
      <c r="AH204" t="str">
        <f ca="1">IF(RIGHT(FPL_Combined[[#Headers],[Gameweek 33]],2)&lt;$B$622,INDEX(FPL_Results_Extract[Gameweek 08],MATCH($A204,FPL_Results_Extract[[Player]:[Player]],0)),INDEX(Team_Key[[Abbreviation]:[Abbreviation]],MATCH(LEFT(INDEX(FPL_Fixtures_Extract[],MATCH($A204,FPL_Fixtures_Extract[[Player]:[Player]],0),MATCH(FPL_Combined[[#Headers],[Gameweek 33]],FPL_Fixtures_Extract[#Headers],0)),LEN(INDEX(FPL_Fixtures_Extract[],MATCH($A204,FPL_Fixtures_Extract[[Player]:[Player]],0),MATCH(FPL_Combined[[#Headers],[Gameweek 33]],FPL_Fixtures_Extract[#Headers],0)))-4),Team_Key[[Full Name]:[Full Name]],0))&amp;RIGHT(INDEX(FPL_Fixtures_Extract[],MATCH($A204,FPL_Fixtures_Extract[[Player]:[Player]],0),MATCH(FPL_Combined[[#Headers],[Gameweek 33]],FPL_Fixtures_Extract[#Headers],0)),3))</f>
        <v>MCI(A)</v>
      </c>
      <c r="AI204" t="str">
        <f ca="1">IF(RIGHT(FPL_Combined[[#Headers],[Gameweek 34]],2)&lt;$B$622,INDEX(FPL_Results_Extract[Gameweek 09],MATCH($A204,FPL_Results_Extract[[Player]:[Player]],0)),INDEX(Team_Key[[Abbreviation]:[Abbreviation]],MATCH(LEFT(INDEX(FPL_Fixtures_Extract[],MATCH($A204,FPL_Fixtures_Extract[[Player]:[Player]],0),MATCH(FPL_Combined[[#Headers],[Gameweek 34]],FPL_Fixtures_Extract[#Headers],0)),LEN(INDEX(FPL_Fixtures_Extract[],MATCH($A204,FPL_Fixtures_Extract[[Player]:[Player]],0),MATCH(FPL_Combined[[#Headers],[Gameweek 34]],FPL_Fixtures_Extract[#Headers],0)))-4),Team_Key[[Full Name]:[Full Name]],0))&amp;RIGHT(INDEX(FPL_Fixtures_Extract[],MATCH($A204,FPL_Fixtures_Extract[[Player]:[Player]],0),MATCH(FPL_Combined[[#Headers],[Gameweek 34]],FPL_Fixtures_Extract[#Headers],0)),3))</f>
        <v>WAT(H)</v>
      </c>
      <c r="AJ204" t="str">
        <f ca="1">IF(RIGHT(FPL_Combined[[#Headers],[Gameweek 35]],2)&lt;$B$622,INDEX(FPL_Results_Extract[Gameweek 10],MATCH($A204,FPL_Results_Extract[[Player]:[Player]],0)),INDEX(Team_Key[[Abbreviation]:[Abbreviation]],MATCH(LEFT(INDEX(FPL_Fixtures_Extract[],MATCH($A204,FPL_Fixtures_Extract[[Player]:[Player]],0),MATCH(FPL_Combined[[#Headers],[Gameweek 35]],FPL_Fixtures_Extract[#Headers],0)),LEN(INDEX(FPL_Fixtures_Extract[],MATCH($A204,FPL_Fixtures_Extract[[Player]:[Player]],0),MATCH(FPL_Combined[[#Headers],[Gameweek 35]],FPL_Fixtures_Extract[#Headers],0)))-4),Team_Key[[Full Name]:[Full Name]],0))&amp;RIGHT(INDEX(FPL_Fixtures_Extract[],MATCH($A204,FPL_Fixtures_Extract[[Player]:[Player]],0),MATCH(FPL_Combined[[#Headers],[Gameweek 35]],FPL_Fixtures_Extract[#Headers],0)),3))</f>
        <v>TOT(A)</v>
      </c>
      <c r="AK204" t="str">
        <f ca="1">IF(RIGHT(FPL_Combined[[#Headers],[Gameweek 36]],2)&lt;$B$622,INDEX(FPL_Results_Extract[Gameweek 11],MATCH($A204,FPL_Results_Extract[[Player]:[Player]],0)),INDEX(Team_Key[[Abbreviation]:[Abbreviation]],MATCH(LEFT(INDEX(FPL_Fixtures_Extract[],MATCH($A204,FPL_Fixtures_Extract[[Player]:[Player]],0),MATCH(FPL_Combined[[#Headers],[Gameweek 36]],FPL_Fixtures_Extract[#Headers],0)),LEN(INDEX(FPL_Fixtures_Extract[],MATCH($A204,FPL_Fixtures_Extract[[Player]:[Player]],0),MATCH(FPL_Combined[[#Headers],[Gameweek 36]],FPL_Fixtures_Extract[#Headers],0)))-4),Team_Key[[Full Name]:[Full Name]],0))&amp;RIGHT(INDEX(FPL_Fixtures_Extract[],MATCH($A204,FPL_Fixtures_Extract[[Player]:[Player]],0),MATCH(FPL_Combined[[#Headers],[Gameweek 36]],FPL_Fixtures_Extract[#Headers],0)),3))</f>
        <v>WHU(H)</v>
      </c>
      <c r="AL204" t="str">
        <f ca="1">IF(RIGHT(FPL_Combined[[#Headers],[Gameweek 37]],2)&lt;$B$622,INDEX(FPL_Results_Extract[Gameweek 12],MATCH($A204,FPL_Results_Extract[[Player]:[Player]],0)),INDEX(Team_Key[[Abbreviation]:[Abbreviation]],MATCH(LEFT(INDEX(FPL_Fixtures_Extract[],MATCH($A204,FPL_Fixtures_Extract[[Player]:[Player]],0),MATCH(FPL_Combined[[#Headers],[Gameweek 37]],FPL_Fixtures_Extract[#Headers],0)),LEN(INDEX(FPL_Fixtures_Extract[],MATCH($A204,FPL_Fixtures_Extract[[Player]:[Player]],0),MATCH(FPL_Combined[[#Headers],[Gameweek 37]],FPL_Fixtures_Extract[#Headers],0)))-4),Team_Key[[Full Name]:[Full Name]],0))&amp;RIGHT(INDEX(FPL_Fixtures_Extract[],MATCH($A204,FPL_Fixtures_Extract[[Player]:[Player]],0),MATCH(FPL_Combined[[#Headers],[Gameweek 37]],FPL_Fixtures_Extract[#Headers],0)),3))</f>
        <v>BOU(A)</v>
      </c>
      <c r="AM204" t="str">
        <f ca="1">IF(RIGHT(FPL_Combined[[#Headers],[Gameweek 38]],2)&lt;$B$622,INDEX(FPL_Results_Extract[Gameweek 13],MATCH($A204,FPL_Results_Extract[[Player]:[Player]],0)),INDEX(Team_Key[[Abbreviation]:[Abbreviation]],MATCH(LEFT(INDEX(FPL_Fixtures_Extract[],MATCH($A204,FPL_Fixtures_Extract[[Player]:[Player]],0),MATCH(FPL_Combined[[#Headers],[Gameweek 38]],FPL_Fixtures_Extract[#Headers],0)),LEN(INDEX(FPL_Fixtures_Extract[],MATCH($A204,FPL_Fixtures_Extract[[Player]:[Player]],0),MATCH(FPL_Combined[[#Headers],[Gameweek 38]],FPL_Fixtures_Extract[#Headers],0)))-4),Team_Key[[Full Name]:[Full Name]],0))&amp;RIGHT(INDEX(FPL_Fixtures_Extract[],MATCH($A204,FPL_Fixtures_Extract[[Player]:[Player]],0),MATCH(FPL_Combined[[#Headers],[Gameweek 38]],FPL_Fixtures_Extract[#Headers],0)),3))</f>
        <v>LIV(H)</v>
      </c>
    </row>
    <row r="205" spans="1:39" x14ac:dyDescent="0.45">
      <c r="A205" t="s">
        <v>80</v>
      </c>
      <c r="B205" t="str">
        <f ca="1">IF(RIGHT(FPL_Combined[[#Headers],[Gameweek 01]],2)&lt;$B$622,INDEX(FPL_Results_Extract[Gameweek 01],MATCH($A205,FPL_Results_Extract[[Player]:[Player]],0)),INDEX(Team_Key[[Abbreviation]:[Abbreviation]],MATCH(LEFT(INDEX(FPL_Fixtures_Extract[],MATCH($A205,FPL_Fixtures_Extract[[Player]:[Player]],0),MATCH(FPL_Combined[[#Headers],[Gameweek 01]],FPL_Fixtures_Extract[#Headers],0)),LEN(INDEX(FPL_Fixtures_Extract[],MATCH($A205,FPL_Fixtures_Extract[[Player]:[Player]],0),MATCH(FPL_Combined[[#Headers],[Gameweek 01]],FPL_Fixtures_Extract[#Headers],0)))-4),Team_Key[[Full Name]:[Full Name]],0))&amp;RIGHT(INDEX(FPL_Fixtures_Extract[],MATCH($A205,FPL_Fixtures_Extract[[Player]:[Player]],0),MATCH(FPL_Combined[[#Headers],[Gameweek 01]],FPL_Fixtures_Extract[#Headers],0)),3))</f>
        <v>NEW(A) 2-2</v>
      </c>
      <c r="C205" t="str">
        <f ca="1">IF(RIGHT(FPL_Combined[[#Headers],[Gameweek 02]],2)&lt;$B$622,INDEX(FPL_Results_Extract[Gameweek 02],MATCH($A205,FPL_Results_Extract[[Player]:[Player]],0)),INDEX(Team_Key[[Abbreviation]:[Abbreviation]],MATCH(LEFT(INDEX(FPL_Fixtures_Extract[],MATCH($A205,FPL_Fixtures_Extract[[Player]:[Player]],0),MATCH(FPL_Combined[[#Headers],[Gameweek 02]],FPL_Fixtures_Extract[#Headers],0)),LEN(INDEX(FPL_Fixtures_Extract[],MATCH($A205,FPL_Fixtures_Extract[[Player]:[Player]],0),MATCH(FPL_Combined[[#Headers],[Gameweek 02]],FPL_Fixtures_Extract[#Headers],0)))-4),Team_Key[[Full Name]:[Full Name]],0))&amp;RIGHT(INDEX(FPL_Fixtures_Extract[],MATCH($A205,FPL_Fixtures_Extract[[Player]:[Player]],0),MATCH(FPL_Combined[[#Headers],[Gameweek 02]],FPL_Fixtures_Extract[#Headers],0)),3))</f>
        <v>EVE(H) 0-3</v>
      </c>
      <c r="D205" t="str">
        <f ca="1">IF(RIGHT(FPL_Combined[[#Headers],[Gameweek 03]],2)&lt;$B$622,INDEX(FPL_Results_Extract[Gameweek 03],MATCH($A205,FPL_Results_Extract[[Player]:[Player]],0)),INDEX(Team_Key[[Abbreviation]:[Abbreviation]],MATCH(LEFT(INDEX(FPL_Fixtures_Extract[],MATCH($A205,FPL_Fixtures_Extract[[Player]:[Player]],0),MATCH(FPL_Combined[[#Headers],[Gameweek 03]],FPL_Fixtures_Extract[#Headers],0)),LEN(INDEX(FPL_Fixtures_Extract[],MATCH($A205,FPL_Fixtures_Extract[[Player]:[Player]],0),MATCH(FPL_Combined[[#Headers],[Gameweek 03]],FPL_Fixtures_Extract[#Headers],0)))-4),Team_Key[[Full Name]:[Full Name]],0))&amp;RIGHT(INDEX(FPL_Fixtures_Extract[],MATCH($A205,FPL_Fixtures_Extract[[Player]:[Player]],0),MATCH(FPL_Combined[[#Headers],[Gameweek 03]],FPL_Fixtures_Extract[#Headers],0)),3))</f>
        <v>WAT(A) 0-0</v>
      </c>
      <c r="E205" t="str">
        <f ca="1">IF(RIGHT(FPL_Combined[[#Headers],[Gameweek 04]],2)&lt;$B$622,INDEX(FPL_Results_Extract[Gameweek 04],MATCH($A205,FPL_Results_Extract[[Player]:[Player]],0)),INDEX(Team_Key[[Abbreviation]:[Abbreviation]],MATCH(LEFT(INDEX(FPL_Fixtures_Extract[],MATCH($A205,FPL_Fixtures_Extract[[Player]:[Player]],0),MATCH(FPL_Combined[[#Headers],[Gameweek 04]],FPL_Fixtures_Extract[#Headers],0)),LEN(INDEX(FPL_Fixtures_Extract[],MATCH($A205,FPL_Fixtures_Extract[[Player]:[Player]],0),MATCH(FPL_Combined[[#Headers],[Gameweek 04]],FPL_Fixtures_Extract[#Headers],0)))-4),Team_Key[[Full Name]:[Full Name]],0))&amp;RIGHT(INDEX(FPL_Fixtures_Extract[],MATCH($A205,FPL_Fixtures_Extract[[Player]:[Player]],0),MATCH(FPL_Combined[[#Headers],[Gameweek 04]],FPL_Fixtures_Extract[#Headers],0)),3))</f>
        <v>NOR(H) 3-0</v>
      </c>
      <c r="F205" t="str">
        <f ca="1">IF(RIGHT(FPL_Combined[[#Headers],[Gameweek 05]],2)&lt;$B$622,INDEX(FPL_Results_Extract[Gameweek 05],MATCH($A205,FPL_Results_Extract[[Player]:[Player]],0)),INDEX(Team_Key[[Abbreviation]:[Abbreviation]],MATCH(LEFT(INDEX(FPL_Fixtures_Extract[],MATCH($A205,FPL_Fixtures_Extract[[Player]:[Player]],0),MATCH(FPL_Combined[[#Headers],[Gameweek 05]],FPL_Fixtures_Extract[#Headers],0)),LEN(INDEX(FPL_Fixtures_Extract[],MATCH($A205,FPL_Fixtures_Extract[[Player]:[Player]],0),MATCH(FPL_Combined[[#Headers],[Gameweek 05]],FPL_Fixtures_Extract[#Headers],0)))-4),Team_Key[[Full Name]:[Full Name]],0))&amp;RIGHT(INDEX(FPL_Fixtures_Extract[],MATCH($A205,FPL_Fixtures_Extract[[Player]:[Player]],0),MATCH(FPL_Combined[[#Headers],[Gameweek 05]],FPL_Fixtures_Extract[#Headers],0)),3))</f>
        <v>WBA(A) 0-0</v>
      </c>
      <c r="G205" t="str">
        <f ca="1">IF(RIGHT(FPL_Combined[[#Headers],[Gameweek 06]],2)&lt;$B$622,INDEX(FPL_Results_Extract[Gameweek 06],MATCH($A205,FPL_Results_Extract[[Player]:[Player]],0)),INDEX(Team_Key[[Abbreviation]:[Abbreviation]],MATCH(LEFT(INDEX(FPL_Fixtures_Extract[],MATCH($A205,FPL_Fixtures_Extract[[Player]:[Player]],0),MATCH(FPL_Combined[[#Headers],[Gameweek 06]],FPL_Fixtures_Extract[#Headers],0)),LEN(INDEX(FPL_Fixtures_Extract[],MATCH($A205,FPL_Fixtures_Extract[[Player]:[Player]],0),MATCH(FPL_Combined[[#Headers],[Gameweek 06]],FPL_Fixtures_Extract[#Headers],0)))-4),Team_Key[[Full Name]:[Full Name]],0))&amp;RIGHT(INDEX(FPL_Fixtures_Extract[],MATCH($A205,FPL_Fixtures_Extract[[Player]:[Player]],0),MATCH(FPL_Combined[[#Headers],[Gameweek 06]],FPL_Fixtures_Extract[#Headers],0)),3))</f>
        <v>MUN(H) 2-3</v>
      </c>
      <c r="H205" t="str">
        <f ca="1">IF(RIGHT(FPL_Combined[[#Headers],[Gameweek 07]],2)&lt;$B$622,INDEX(FPL_Results_Extract[Gameweek 07],MATCH($A205,FPL_Results_Extract[[Player]:[Player]],0)),INDEX(Team_Key[[Abbreviation]:[Abbreviation]],MATCH(LEFT(INDEX(FPL_Fixtures_Extract[],MATCH($A205,FPL_Fixtures_Extract[[Player]:[Player]],0),MATCH(FPL_Combined[[#Headers],[Gameweek 07]],FPL_Fixtures_Extract[#Headers],0)),LEN(INDEX(FPL_Fixtures_Extract[],MATCH($A205,FPL_Fixtures_Extract[[Player]:[Player]],0),MATCH(FPL_Combined[[#Headers],[Gameweek 07]],FPL_Fixtures_Extract[#Headers],0)))-4),Team_Key[[Full Name]:[Full Name]],0))&amp;RIGHT(INDEX(FPL_Fixtures_Extract[],MATCH($A205,FPL_Fixtures_Extract[[Player]:[Player]],0),MATCH(FPL_Combined[[#Headers],[Gameweek 07]],FPL_Fixtures_Extract[#Headers],0)),3))</f>
        <v>SWA(H) 3-1</v>
      </c>
      <c r="I205" t="str">
        <f ca="1">IF(RIGHT(FPL_Combined[[#Headers],[Gameweek 08]],2)&lt;$B$622,INDEX(FPL_Results_Extract[Gameweek 08],MATCH($A205,FPL_Results_Extract[[Player]:[Player]],0)),INDEX(Team_Key[[Abbreviation]:[Abbreviation]],MATCH(LEFT(INDEX(FPL_Fixtures_Extract[],MATCH($A205,FPL_Fixtures_Extract[[Player]:[Player]],0),MATCH(FPL_Combined[[#Headers],[Gameweek 08]],FPL_Fixtures_Extract[#Headers],0)),LEN(INDEX(FPL_Fixtures_Extract[],MATCH($A205,FPL_Fixtures_Extract[[Player]:[Player]],0),MATCH(FPL_Combined[[#Headers],[Gameweek 08]],FPL_Fixtures_Extract[#Headers],0)))-4),Team_Key[[Full Name]:[Full Name]],0))&amp;RIGHT(INDEX(FPL_Fixtures_Extract[],MATCH($A205,FPL_Fixtures_Extract[[Player]:[Player]],0),MATCH(FPL_Combined[[#Headers],[Gameweek 08]],FPL_Fixtures_Extract[#Headers],0)),3))</f>
        <v>CHE(A) 3-1</v>
      </c>
      <c r="J205" t="str">
        <f ca="1">IF(RIGHT(FPL_Combined[[#Headers],[Gameweek 09]],2)&lt;$B$622,INDEX(FPL_Results_Extract[Gameweek 09],MATCH($A205,FPL_Results_Extract[[Player]:[Player]],0)),INDEX(Team_Key[[Abbreviation]:[Abbreviation]],MATCH(LEFT(INDEX(FPL_Fixtures_Extract[],MATCH($A205,FPL_Fixtures_Extract[[Player]:[Player]],0),MATCH(FPL_Combined[[#Headers],[Gameweek 09]],FPL_Fixtures_Extract[#Headers],0)),LEN(INDEX(FPL_Fixtures_Extract[],MATCH($A205,FPL_Fixtures_Extract[[Player]:[Player]],0),MATCH(FPL_Combined[[#Headers],[Gameweek 09]],FPL_Fixtures_Extract[#Headers],0)))-4),Team_Key[[Full Name]:[Full Name]],0))&amp;RIGHT(INDEX(FPL_Fixtures_Extract[],MATCH($A205,FPL_Fixtures_Extract[[Player]:[Player]],0),MATCH(FPL_Combined[[#Headers],[Gameweek 09]],FPL_Fixtures_Extract[#Headers],0)),3))</f>
        <v>LEI(H) 2-2</v>
      </c>
      <c r="K205" t="str">
        <f ca="1">IF(RIGHT(FPL_Combined[[#Headers],[Gameweek 10]],2)&lt;$B$622,INDEX(FPL_Results_Extract[Gameweek 10],MATCH($A205,FPL_Results_Extract[[Player]:[Player]],0)),INDEX(Team_Key[[Abbreviation]:[Abbreviation]],MATCH(LEFT(INDEX(FPL_Fixtures_Extract[],MATCH($A205,FPL_Fixtures_Extract[[Player]:[Player]],0),MATCH(FPL_Combined[[#Headers],[Gameweek 10]],FPL_Fixtures_Extract[#Headers],0)),LEN(INDEX(FPL_Fixtures_Extract[],MATCH($A205,FPL_Fixtures_Extract[[Player]:[Player]],0),MATCH(FPL_Combined[[#Headers],[Gameweek 10]],FPL_Fixtures_Extract[#Headers],0)))-4),Team_Key[[Full Name]:[Full Name]],0))&amp;RIGHT(INDEX(FPL_Fixtures_Extract[],MATCH($A205,FPL_Fixtures_Extract[[Player]:[Player]],0),MATCH(FPL_Combined[[#Headers],[Gameweek 10]],FPL_Fixtures_Extract[#Headers],0)),3))</f>
        <v>LIV(A) 1-1</v>
      </c>
      <c r="L205" t="str">
        <f ca="1">IF(RIGHT(FPL_Combined[[#Headers],[Gameweek 11]],2)&lt;$B$622,INDEX(FPL_Results_Extract[Gameweek 11],MATCH($A205,FPL_Results_Extract[[Player]:[Player]],0)),INDEX(Team_Key[[Abbreviation]:[Abbreviation]],MATCH(LEFT(INDEX(FPL_Fixtures_Extract[],MATCH($A205,FPL_Fixtures_Extract[[Player]:[Player]],0),MATCH(FPL_Combined[[#Headers],[Gameweek 11]],FPL_Fixtures_Extract[#Headers],0)),LEN(INDEX(FPL_Fixtures_Extract[],MATCH($A205,FPL_Fixtures_Extract[[Player]:[Player]],0),MATCH(FPL_Combined[[#Headers],[Gameweek 11]],FPL_Fixtures_Extract[#Headers],0)))-4),Team_Key[[Full Name]:[Full Name]],0))&amp;RIGHT(INDEX(FPL_Fixtures_Extract[],MATCH($A205,FPL_Fixtures_Extract[[Player]:[Player]],0),MATCH(FPL_Combined[[#Headers],[Gameweek 11]],FPL_Fixtures_Extract[#Headers],0)),3))</f>
        <v>BOU(H) 2-0</v>
      </c>
      <c r="M205" t="str">
        <f ca="1">IF(RIGHT(FPL_Combined[[#Headers],[Gameweek 12]],2)&lt;$B$622,INDEX(FPL_Results_Extract[Gameweek 12],MATCH($A205,FPL_Results_Extract[[Player]:[Player]],0)),INDEX(Team_Key[[Abbreviation]:[Abbreviation]],MATCH(LEFT(INDEX(FPL_Fixtures_Extract[],MATCH($A205,FPL_Fixtures_Extract[[Player]:[Player]],0),MATCH(FPL_Combined[[#Headers],[Gameweek 12]],FPL_Fixtures_Extract[#Headers],0)),LEN(INDEX(FPL_Fixtures_Extract[],MATCH($A205,FPL_Fixtures_Extract[[Player]:[Player]],0),MATCH(FPL_Combined[[#Headers],[Gameweek 12]],FPL_Fixtures_Extract[#Headers],0)))-4),Team_Key[[Full Name]:[Full Name]],0))&amp;RIGHT(INDEX(FPL_Fixtures_Extract[],MATCH($A205,FPL_Fixtures_Extract[[Player]:[Player]],0),MATCH(FPL_Combined[[#Headers],[Gameweek 12]],FPL_Fixtures_Extract[#Headers],0)),3))</f>
        <v>SUN(A) 1-0</v>
      </c>
      <c r="N205" t="str">
        <f ca="1">IF(RIGHT(FPL_Combined[[#Headers],[Gameweek 13]],2)&lt;$B$622,INDEX(FPL_Results_Extract[Gameweek 13],MATCH($A205,FPL_Results_Extract[[Player]:[Player]],0)),INDEX(Team_Key[[Abbreviation]:[Abbreviation]],MATCH(LEFT(INDEX(FPL_Fixtures_Extract[],MATCH($A205,FPL_Fixtures_Extract[[Player]:[Player]],0),MATCH(FPL_Combined[[#Headers],[Gameweek 13]],FPL_Fixtures_Extract[#Headers],0)),LEN(INDEX(FPL_Fixtures_Extract[],MATCH($A205,FPL_Fixtures_Extract[[Player]:[Player]],0),MATCH(FPL_Combined[[#Headers],[Gameweek 13]],FPL_Fixtures_Extract[#Headers],0)))-4),Team_Key[[Full Name]:[Full Name]],0))&amp;RIGHT(INDEX(FPL_Fixtures_Extract[],MATCH($A205,FPL_Fixtures_Extract[[Player]:[Player]],0),MATCH(FPL_Combined[[#Headers],[Gameweek 13]],FPL_Fixtures_Extract[#Headers],0)),3))</f>
        <v>STK(H) 0-1</v>
      </c>
      <c r="O205" t="str">
        <f ca="1">IF(RIGHT(FPL_Combined[[#Headers],[Gameweek 14]],2)&lt;$B$622,INDEX(FPL_Results_Extract[Gameweek 14],MATCH($A205,FPL_Results_Extract[[Player]:[Player]],0)),INDEX(Team_Key[[Abbreviation]:[Abbreviation]],MATCH(LEFT(INDEX(FPL_Fixtures_Extract[],MATCH($A205,FPL_Fixtures_Extract[[Player]:[Player]],0),MATCH(FPL_Combined[[#Headers],[Gameweek 14]],FPL_Fixtures_Extract[#Headers],0)),LEN(INDEX(FPL_Fixtures_Extract[],MATCH($A205,FPL_Fixtures_Extract[[Player]:[Player]],0),MATCH(FPL_Combined[[#Headers],[Gameweek 14]],FPL_Fixtures_Extract[#Headers],0)))-4),Team_Key[[Full Name]:[Full Name]],0))&amp;RIGHT(INDEX(FPL_Fixtures_Extract[],MATCH($A205,FPL_Fixtures_Extract[[Player]:[Player]],0),MATCH(FPL_Combined[[#Headers],[Gameweek 14]],FPL_Fixtures_Extract[#Headers],0)),3))</f>
        <v>MCI(A) 1-3</v>
      </c>
      <c r="P205" t="str">
        <f ca="1">IF(RIGHT(FPL_Combined[[#Headers],[Gameweek 15]],2)&lt;$B$622,INDEX(FPL_Results_Extract[Gameweek 15],MATCH($A205,FPL_Results_Extract[[Player]:[Player]],0)),INDEX(Team_Key[[Abbreviation]:[Abbreviation]],MATCH(LEFT(INDEX(FPL_Fixtures_Extract[],MATCH($A205,FPL_Fixtures_Extract[[Player]:[Player]],0),MATCH(FPL_Combined[[#Headers],[Gameweek 15]],FPL_Fixtures_Extract[#Headers],0)),LEN(INDEX(FPL_Fixtures_Extract[],MATCH($A205,FPL_Fixtures_Extract[[Player]:[Player]],0),MATCH(FPL_Combined[[#Headers],[Gameweek 15]],FPL_Fixtures_Extract[#Headers],0)))-4),Team_Key[[Full Name]:[Full Name]],0))&amp;RIGHT(INDEX(FPL_Fixtures_Extract[],MATCH($A205,FPL_Fixtures_Extract[[Player]:[Player]],0),MATCH(FPL_Combined[[#Headers],[Gameweek 15]],FPL_Fixtures_Extract[#Headers],0)),3))</f>
        <v>AVL(H) 1-1</v>
      </c>
      <c r="Q205" t="str">
        <f ca="1">IF(RIGHT(FPL_Combined[[#Headers],[Gameweek 16]],2)&lt;$B$622,INDEX(FPL_Results_Extract[Gameweek 16],MATCH($A205,FPL_Results_Extract[[Player]:[Player]],0)),INDEX(Team_Key[[Abbreviation]:[Abbreviation]],MATCH(LEFT(INDEX(FPL_Fixtures_Extract[],MATCH($A205,FPL_Fixtures_Extract[[Player]:[Player]],0),MATCH(FPL_Combined[[#Headers],[Gameweek 16]],FPL_Fixtures_Extract[#Headers],0)),LEN(INDEX(FPL_Fixtures_Extract[],MATCH($A205,FPL_Fixtures_Extract[[Player]:[Player]],0),MATCH(FPL_Combined[[#Headers],[Gameweek 16]],FPL_Fixtures_Extract[#Headers],0)))-4),Team_Key[[Full Name]:[Full Name]],0))&amp;RIGHT(INDEX(FPL_Fixtures_Extract[],MATCH($A205,FPL_Fixtures_Extract[[Player]:[Player]],0),MATCH(FPL_Combined[[#Headers],[Gameweek 16]],FPL_Fixtures_Extract[#Headers],0)),3))</f>
        <v>CRY(A) 0-1</v>
      </c>
      <c r="R205" t="str">
        <f ca="1">IF(RIGHT(FPL_Combined[[#Headers],[Gameweek 17]],2)&lt;$B$622,INDEX(FPL_Results_Extract[Gameweek 17],MATCH($A205,FPL_Results_Extract[[Player]:[Player]],0)),INDEX(Team_Key[[Abbreviation]:[Abbreviation]],MATCH(LEFT(INDEX(FPL_Fixtures_Extract[],MATCH($A205,FPL_Fixtures_Extract[[Player]:[Player]],0),MATCH(FPL_Combined[[#Headers],[Gameweek 17]],FPL_Fixtures_Extract[#Headers],0)),LEN(INDEX(FPL_Fixtures_Extract[],MATCH($A205,FPL_Fixtures_Extract[[Player]:[Player]],0),MATCH(FPL_Combined[[#Headers],[Gameweek 17]],FPL_Fixtures_Extract[#Headers],0)))-4),Team_Key[[Full Name]:[Full Name]],0))&amp;RIGHT(INDEX(FPL_Fixtures_Extract[],MATCH($A205,FPL_Fixtures_Extract[[Player]:[Player]],0),MATCH(FPL_Combined[[#Headers],[Gameweek 17]],FPL_Fixtures_Extract[#Headers],0)),3))</f>
        <v>TOT(H) 0-2</v>
      </c>
      <c r="S205" t="str">
        <f ca="1">IF(RIGHT(FPL_Combined[[#Headers],[Gameweek 18]],2)&lt;$B$622,INDEX(FPL_Results_Extract[Gameweek 18],MATCH($A205,FPL_Results_Extract[[Player]:[Player]],0)),INDEX(Team_Key[[Abbreviation]:[Abbreviation]],MATCH(LEFT(INDEX(FPL_Fixtures_Extract[],MATCH($A205,FPL_Fixtures_Extract[[Player]:[Player]],0),MATCH(FPL_Combined[[#Headers],[Gameweek 18]],FPL_Fixtures_Extract[#Headers],0)),LEN(INDEX(FPL_Fixtures_Extract[],MATCH($A205,FPL_Fixtures_Extract[[Player]:[Player]],0),MATCH(FPL_Combined[[#Headers],[Gameweek 18]],FPL_Fixtures_Extract[#Headers],0)))-4),Team_Key[[Full Name]:[Full Name]],0))&amp;RIGHT(INDEX(FPL_Fixtures_Extract[],MATCH($A205,FPL_Fixtures_Extract[[Player]:[Player]],0),MATCH(FPL_Combined[[#Headers],[Gameweek 18]],FPL_Fixtures_Extract[#Headers],0)),3))</f>
        <v>ARS(H) 4-0</v>
      </c>
      <c r="T205" t="str">
        <f ca="1">IF(RIGHT(FPL_Combined[[#Headers],[Gameweek 19]],2)&lt;$B$622,INDEX(FPL_Results_Extract[Gameweek 19],MATCH($A205,FPL_Results_Extract[[Player]:[Player]],0)),INDEX(Team_Key[[Abbreviation]:[Abbreviation]],MATCH(LEFT(INDEX(FPL_Fixtures_Extract[],MATCH($A205,FPL_Fixtures_Extract[[Player]:[Player]],0),MATCH(FPL_Combined[[#Headers],[Gameweek 19]],FPL_Fixtures_Extract[#Headers],0)),LEN(INDEX(FPL_Fixtures_Extract[],MATCH($A205,FPL_Fixtures_Extract[[Player]:[Player]],0),MATCH(FPL_Combined[[#Headers],[Gameweek 19]],FPL_Fixtures_Extract[#Headers],0)))-4),Team_Key[[Full Name]:[Full Name]],0))&amp;RIGHT(INDEX(FPL_Fixtures_Extract[],MATCH($A205,FPL_Fixtures_Extract[[Player]:[Player]],0),MATCH(FPL_Combined[[#Headers],[Gameweek 19]],FPL_Fixtures_Extract[#Headers],0)),3))</f>
        <v>WHU(A) 1-2</v>
      </c>
      <c r="U205" t="str">
        <f ca="1">IF(RIGHT(FPL_Combined[[#Headers],[Gameweek 20]],2)&lt;$B$622,INDEX(FPL_Results_Extract[Gameweek 20],MATCH($A205,FPL_Results_Extract[[Player]:[Player]],0)),INDEX(Team_Key[[Abbreviation]:[Abbreviation]],MATCH(LEFT(INDEX(FPL_Fixtures_Extract[],MATCH($A205,FPL_Fixtures_Extract[[Player]:[Player]],0),MATCH(FPL_Combined[[#Headers],[Gameweek 20]],FPL_Fixtures_Extract[#Headers],0)),LEN(INDEX(FPL_Fixtures_Extract[],MATCH($A205,FPL_Fixtures_Extract[[Player]:[Player]],0),MATCH(FPL_Combined[[#Headers],[Gameweek 20]],FPL_Fixtures_Extract[#Headers],0)))-4),Team_Key[[Full Name]:[Full Name]],0))&amp;RIGHT(INDEX(FPL_Fixtures_Extract[],MATCH($A205,FPL_Fixtures_Extract[[Player]:[Player]],0),MATCH(FPL_Combined[[#Headers],[Gameweek 20]],FPL_Fixtures_Extract[#Headers],0)),3))</f>
        <v>NOR(A) 0-1</v>
      </c>
      <c r="V205" t="str">
        <f ca="1">IF(RIGHT(FPL_Combined[[#Headers],[Gameweek 21]],2)&lt;$B$622,INDEX(FPL_Results_Extract[Gameweek 21],MATCH($A205,FPL_Results_Extract[[Player]:[Player]],0)),INDEX(Team_Key[[Abbreviation]:[Abbreviation]],MATCH(LEFT(INDEX(FPL_Fixtures_Extract[],MATCH($A205,FPL_Fixtures_Extract[[Player]:[Player]],0),MATCH(FPL_Combined[[#Headers],[Gameweek 21]],FPL_Fixtures_Extract[#Headers],0)),LEN(INDEX(FPL_Fixtures_Extract[],MATCH($A205,FPL_Fixtures_Extract[[Player]:[Player]],0),MATCH(FPL_Combined[[#Headers],[Gameweek 21]],FPL_Fixtures_Extract[#Headers],0)))-4),Team_Key[[Full Name]:[Full Name]],0))&amp;RIGHT(INDEX(FPL_Fixtures_Extract[],MATCH($A205,FPL_Fixtures_Extract[[Player]:[Player]],0),MATCH(FPL_Combined[[#Headers],[Gameweek 21]],FPL_Fixtures_Extract[#Headers],0)),3))</f>
        <v>WAT(H) 2-0</v>
      </c>
      <c r="W205" t="str">
        <f ca="1">IF(RIGHT(FPL_Combined[[#Headers],[Gameweek 22]],2)&lt;$B$622,INDEX(FPL_Results_Extract[Gameweek 22],MATCH($A205,FPL_Results_Extract[[Player]:[Player]],0)),INDEX(Team_Key[[Abbreviation]:[Abbreviation]],MATCH(LEFT(INDEX(FPL_Fixtures_Extract[],MATCH($A205,FPL_Fixtures_Extract[[Player]:[Player]],0),MATCH(FPL_Combined[[#Headers],[Gameweek 22]],FPL_Fixtures_Extract[#Headers],0)),LEN(INDEX(FPL_Fixtures_Extract[],MATCH($A205,FPL_Fixtures_Extract[[Player]:[Player]],0),MATCH(FPL_Combined[[#Headers],[Gameweek 22]],FPL_Fixtures_Extract[#Headers],0)))-4),Team_Key[[Full Name]:[Full Name]],0))&amp;RIGHT(INDEX(FPL_Fixtures_Extract[],MATCH($A205,FPL_Fixtures_Extract[[Player]:[Player]],0),MATCH(FPL_Combined[[#Headers],[Gameweek 22]],FPL_Fixtures_Extract[#Headers],0)),3))</f>
        <v>WBA(H) 3-0</v>
      </c>
      <c r="X205" t="str">
        <f ca="1">IF(RIGHT(FPL_Combined[[#Headers],[Gameweek 23]],2)&lt;$B$622,INDEX(FPL_Results_Extract[Gameweek 23],MATCH($A205,FPL_Results_Extract[[Player]:[Player]],0)),INDEX(Team_Key[[Abbreviation]:[Abbreviation]],MATCH(LEFT(INDEX(FPL_Fixtures_Extract[],MATCH($A205,FPL_Fixtures_Extract[[Player]:[Player]],0),MATCH(FPL_Combined[[#Headers],[Gameweek 23]],FPL_Fixtures_Extract[#Headers],0)),LEN(INDEX(FPL_Fixtures_Extract[],MATCH($A205,FPL_Fixtures_Extract[[Player]:[Player]],0),MATCH(FPL_Combined[[#Headers],[Gameweek 23]],FPL_Fixtures_Extract[#Headers],0)))-4),Team_Key[[Full Name]:[Full Name]],0))&amp;RIGHT(INDEX(FPL_Fixtures_Extract[],MATCH($A205,FPL_Fixtures_Extract[[Player]:[Player]],0),MATCH(FPL_Combined[[#Headers],[Gameweek 23]],FPL_Fixtures_Extract[#Headers],0)),3))</f>
        <v>MUN(A) 1-0</v>
      </c>
      <c r="Y205" t="str">
        <f ca="1">IF(RIGHT(FPL_Combined[[#Headers],[Gameweek 24]],2)&lt;$B$622,INDEX(FPL_Results_Extract[Team],MATCH($A205,FPL_Results_Extract[[Player]:[Player]],0)),INDEX(Team_Key[[Abbreviation]:[Abbreviation]],MATCH(LEFT(INDEX(FPL_Fixtures_Extract[],MATCH($A205,FPL_Fixtures_Extract[[Player]:[Player]],0),MATCH(FPL_Combined[[#Headers],[Gameweek 24]],FPL_Fixtures_Extract[#Headers],0)),LEN(INDEX(FPL_Fixtures_Extract[],MATCH($A205,FPL_Fixtures_Extract[[Player]:[Player]],0),MATCH(FPL_Combined[[#Headers],[Gameweek 24]],FPL_Fixtures_Extract[#Headers],0)))-4),Team_Key[[Full Name]:[Full Name]],0))&amp;RIGHT(INDEX(FPL_Fixtures_Extract[],MATCH($A205,FPL_Fixtures_Extract[[Player]:[Player]],0),MATCH(FPL_Combined[[#Headers],[Gameweek 24]],FPL_Fixtures_Extract[#Headers],0)),3))</f>
        <v>SOU</v>
      </c>
      <c r="Z205" t="str">
        <f ca="1">IF(RIGHT(FPL_Combined[[#Headers],[Gameweek 25]],2)&lt;$B$622,INDEX(FPL_Results_Extract[Player],MATCH($A205,FPL_Results_Extract[[Player]:[Player]],0)),INDEX(Team_Key[[Abbreviation]:[Abbreviation]],MATCH(LEFT(INDEX(FPL_Fixtures_Extract[],MATCH($A205,FPL_Fixtures_Extract[[Player]:[Player]],0),MATCH(FPL_Combined[[#Headers],[Gameweek 25]],FPL_Fixtures_Extract[#Headers],0)),LEN(INDEX(FPL_Fixtures_Extract[],MATCH($A205,FPL_Fixtures_Extract[[Player]:[Player]],0),MATCH(FPL_Combined[[#Headers],[Gameweek 25]],FPL_Fixtures_Extract[#Headers],0)))-4),Team_Key[[Full Name]:[Full Name]],0))&amp;RIGHT(INDEX(FPL_Fixtures_Extract[],MATCH($A205,FPL_Fixtures_Extract[[Player]:[Player]],0),MATCH(FPL_Combined[[#Headers],[Gameweek 25]],FPL_Fixtures_Extract[#Headers],0)),3))</f>
        <v>Fonte</v>
      </c>
      <c r="AA205" t="str">
        <f ca="1">IF(RIGHT(FPL_Combined[[#Headers],[Gameweek 26]],2)&lt;$B$622,INDEX(FPL_Results_Extract[Gameweek 01],MATCH($A205,FPL_Results_Extract[[Player]:[Player]],0)),INDEX(Team_Key[[Abbreviation]:[Abbreviation]],MATCH(LEFT(INDEX(FPL_Fixtures_Extract[],MATCH($A205,FPL_Fixtures_Extract[[Player]:[Player]],0),MATCH(FPL_Combined[[#Headers],[Gameweek 26]],FPL_Fixtures_Extract[#Headers],0)),LEN(INDEX(FPL_Fixtures_Extract[],MATCH($A205,FPL_Fixtures_Extract[[Player]:[Player]],0),MATCH(FPL_Combined[[#Headers],[Gameweek 26]],FPL_Fixtures_Extract[#Headers],0)))-4),Team_Key[[Full Name]:[Full Name]],0))&amp;RIGHT(INDEX(FPL_Fixtures_Extract[],MATCH($A205,FPL_Fixtures_Extract[[Player]:[Player]],0),MATCH(FPL_Combined[[#Headers],[Gameweek 26]],FPL_Fixtures_Extract[#Headers],0)),3))</f>
        <v>NEW(A) 2-2</v>
      </c>
      <c r="AB205" t="str">
        <f ca="1">IF(RIGHT(FPL_Combined[[#Headers],[Gameweek 27]],2)&lt;$B$622,INDEX(FPL_Results_Extract[Gameweek 02],MATCH($A205,FPL_Results_Extract[[Player]:[Player]],0)),INDEX(Team_Key[[Abbreviation]:[Abbreviation]],MATCH(LEFT(INDEX(FPL_Fixtures_Extract[],MATCH($A205,FPL_Fixtures_Extract[[Player]:[Player]],0),MATCH(FPL_Combined[[#Headers],[Gameweek 27]],FPL_Fixtures_Extract[#Headers],0)),LEN(INDEX(FPL_Fixtures_Extract[],MATCH($A205,FPL_Fixtures_Extract[[Player]:[Player]],0),MATCH(FPL_Combined[[#Headers],[Gameweek 27]],FPL_Fixtures_Extract[#Headers],0)))-4),Team_Key[[Full Name]:[Full Name]],0))&amp;RIGHT(INDEX(FPL_Fixtures_Extract[],MATCH($A205,FPL_Fixtures_Extract[[Player]:[Player]],0),MATCH(FPL_Combined[[#Headers],[Gameweek 27]],FPL_Fixtures_Extract[#Headers],0)),3))</f>
        <v>EVE(H) 0-3</v>
      </c>
      <c r="AC205" t="str">
        <f ca="1">IF(RIGHT(FPL_Combined[[#Headers],[Gameweek 28]],2)&lt;$B$622,INDEX(FPL_Results_Extract[Gameweek 03],MATCH($A205,FPL_Results_Extract[[Player]:[Player]],0)),INDEX(Team_Key[[Abbreviation]:[Abbreviation]],MATCH(LEFT(INDEX(FPL_Fixtures_Extract[],MATCH($A205,FPL_Fixtures_Extract[[Player]:[Player]],0),MATCH(FPL_Combined[[#Headers],[Gameweek 28]],FPL_Fixtures_Extract[#Headers],0)),LEN(INDEX(FPL_Fixtures_Extract[],MATCH($A205,FPL_Fixtures_Extract[[Player]:[Player]],0),MATCH(FPL_Combined[[#Headers],[Gameweek 28]],FPL_Fixtures_Extract[#Headers],0)))-4),Team_Key[[Full Name]:[Full Name]],0))&amp;RIGHT(INDEX(FPL_Fixtures_Extract[],MATCH($A205,FPL_Fixtures_Extract[[Player]:[Player]],0),MATCH(FPL_Combined[[#Headers],[Gameweek 28]],FPL_Fixtures_Extract[#Headers],0)),3))</f>
        <v>WAT(A) 0-0</v>
      </c>
      <c r="AD205" t="str">
        <f ca="1">IF(RIGHT(FPL_Combined[[#Headers],[Gameweek 29]],2)&lt;$B$622,INDEX(FPL_Results_Extract[Gameweek 04],MATCH($A205,FPL_Results_Extract[[Player]:[Player]],0)),INDEX(Team_Key[[Abbreviation]:[Abbreviation]],MATCH(LEFT(INDEX(FPL_Fixtures_Extract[],MATCH($A205,FPL_Fixtures_Extract[[Player]:[Player]],0),MATCH(FPL_Combined[[#Headers],[Gameweek 29]],FPL_Fixtures_Extract[#Headers],0)),LEN(INDEX(FPL_Fixtures_Extract[],MATCH($A205,FPL_Fixtures_Extract[[Player]:[Player]],0),MATCH(FPL_Combined[[#Headers],[Gameweek 29]],FPL_Fixtures_Extract[#Headers],0)))-4),Team_Key[[Full Name]:[Full Name]],0))&amp;RIGHT(INDEX(FPL_Fixtures_Extract[],MATCH($A205,FPL_Fixtures_Extract[[Player]:[Player]],0),MATCH(FPL_Combined[[#Headers],[Gameweek 29]],FPL_Fixtures_Extract[#Headers],0)),3))</f>
        <v>SUN(H)</v>
      </c>
      <c r="AE205" t="str">
        <f ca="1">IF(RIGHT(FPL_Combined[[#Headers],[Gameweek 30]],2)&lt;$B$622,INDEX(FPL_Results_Extract[Gameweek 05],MATCH($A205,FPL_Results_Extract[[Player]:[Player]],0)),INDEX(Team_Key[[Abbreviation]:[Abbreviation]],MATCH(LEFT(INDEX(FPL_Fixtures_Extract[],MATCH($A205,FPL_Fixtures_Extract[[Player]:[Player]],0),MATCH(FPL_Combined[[#Headers],[Gameweek 30]],FPL_Fixtures_Extract[#Headers],0)),LEN(INDEX(FPL_Fixtures_Extract[],MATCH($A205,FPL_Fixtures_Extract[[Player]:[Player]],0),MATCH(FPL_Combined[[#Headers],[Gameweek 30]],FPL_Fixtures_Extract[#Headers],0)))-4),Team_Key[[Full Name]:[Full Name]],0))&amp;RIGHT(INDEX(FPL_Fixtures_Extract[],MATCH($A205,FPL_Fixtures_Extract[[Player]:[Player]],0),MATCH(FPL_Combined[[#Headers],[Gameweek 30]],FPL_Fixtures_Extract[#Headers],0)),3))</f>
        <v>STK(A)</v>
      </c>
      <c r="AF205" t="str">
        <f ca="1">IF(RIGHT(FPL_Combined[[#Headers],[Gameweek 31]],2)&lt;$B$622,INDEX(FPL_Results_Extract[Gameweek 06],MATCH($A205,FPL_Results_Extract[[Player]:[Player]],0)),INDEX(Team_Key[[Abbreviation]:[Abbreviation]],MATCH(LEFT(INDEX(FPL_Fixtures_Extract[],MATCH($A205,FPL_Fixtures_Extract[[Player]:[Player]],0),MATCH(FPL_Combined[[#Headers],[Gameweek 31]],FPL_Fixtures_Extract[#Headers],0)),LEN(INDEX(FPL_Fixtures_Extract[],MATCH($A205,FPL_Fixtures_Extract[[Player]:[Player]],0),MATCH(FPL_Combined[[#Headers],[Gameweek 31]],FPL_Fixtures_Extract[#Headers],0)))-4),Team_Key[[Full Name]:[Full Name]],0))&amp;RIGHT(INDEX(FPL_Fixtures_Extract[],MATCH($A205,FPL_Fixtures_Extract[[Player]:[Player]],0),MATCH(FPL_Combined[[#Headers],[Gameweek 31]],FPL_Fixtures_Extract[#Headers],0)),3))</f>
        <v>LIV(H)</v>
      </c>
      <c r="AG205" t="str">
        <f ca="1">IF(RIGHT(FPL_Combined[[#Headers],[Gameweek 32]],2)&lt;$B$622,INDEX(FPL_Results_Extract[Gameweek 07],MATCH($A205,FPL_Results_Extract[[Player]:[Player]],0)),INDEX(Team_Key[[Abbreviation]:[Abbreviation]],MATCH(LEFT(INDEX(FPL_Fixtures_Extract[],MATCH($A205,FPL_Fixtures_Extract[[Player]:[Player]],0),MATCH(FPL_Combined[[#Headers],[Gameweek 32]],FPL_Fixtures_Extract[#Headers],0)),LEN(INDEX(FPL_Fixtures_Extract[],MATCH($A205,FPL_Fixtures_Extract[[Player]:[Player]],0),MATCH(FPL_Combined[[#Headers],[Gameweek 32]],FPL_Fixtures_Extract[#Headers],0)))-4),Team_Key[[Full Name]:[Full Name]],0))&amp;RIGHT(INDEX(FPL_Fixtures_Extract[],MATCH($A205,FPL_Fixtures_Extract[[Player]:[Player]],0),MATCH(FPL_Combined[[#Headers],[Gameweek 32]],FPL_Fixtures_Extract[#Headers],0)),3))</f>
        <v>LEI(A)</v>
      </c>
      <c r="AH205" t="str">
        <f ca="1">IF(RIGHT(FPL_Combined[[#Headers],[Gameweek 33]],2)&lt;$B$622,INDEX(FPL_Results_Extract[Gameweek 08],MATCH($A205,FPL_Results_Extract[[Player]:[Player]],0)),INDEX(Team_Key[[Abbreviation]:[Abbreviation]],MATCH(LEFT(INDEX(FPL_Fixtures_Extract[],MATCH($A205,FPL_Fixtures_Extract[[Player]:[Player]],0),MATCH(FPL_Combined[[#Headers],[Gameweek 33]],FPL_Fixtures_Extract[#Headers],0)),LEN(INDEX(FPL_Fixtures_Extract[],MATCH($A205,FPL_Fixtures_Extract[[Player]:[Player]],0),MATCH(FPL_Combined[[#Headers],[Gameweek 33]],FPL_Fixtures_Extract[#Headers],0)))-4),Team_Key[[Full Name]:[Full Name]],0))&amp;RIGHT(INDEX(FPL_Fixtures_Extract[],MATCH($A205,FPL_Fixtures_Extract[[Player]:[Player]],0),MATCH(FPL_Combined[[#Headers],[Gameweek 33]],FPL_Fixtures_Extract[#Headers],0)),3))</f>
        <v>NEW(H)</v>
      </c>
      <c r="AI205" t="str">
        <f ca="1">IF(RIGHT(FPL_Combined[[#Headers],[Gameweek 34]],2)&lt;$B$622,INDEX(FPL_Results_Extract[Gameweek 09],MATCH($A205,FPL_Results_Extract[[Player]:[Player]],0)),INDEX(Team_Key[[Abbreviation]:[Abbreviation]],MATCH(LEFT(INDEX(FPL_Fixtures_Extract[],MATCH($A205,FPL_Fixtures_Extract[[Player]:[Player]],0),MATCH(FPL_Combined[[#Headers],[Gameweek 34]],FPL_Fixtures_Extract[#Headers],0)),LEN(INDEX(FPL_Fixtures_Extract[],MATCH($A205,FPL_Fixtures_Extract[[Player]:[Player]],0),MATCH(FPL_Combined[[#Headers],[Gameweek 34]],FPL_Fixtures_Extract[#Headers],0)))-4),Team_Key[[Full Name]:[Full Name]],0))&amp;RIGHT(INDEX(FPL_Fixtures_Extract[],MATCH($A205,FPL_Fixtures_Extract[[Player]:[Player]],0),MATCH(FPL_Combined[[#Headers],[Gameweek 34]],FPL_Fixtures_Extract[#Headers],0)),3))</f>
        <v>EVE(A)</v>
      </c>
      <c r="AJ205" t="str">
        <f ca="1">IF(RIGHT(FPL_Combined[[#Headers],[Gameweek 35]],2)&lt;$B$622,INDEX(FPL_Results_Extract[Gameweek 10],MATCH($A205,FPL_Results_Extract[[Player]:[Player]],0)),INDEX(Team_Key[[Abbreviation]:[Abbreviation]],MATCH(LEFT(INDEX(FPL_Fixtures_Extract[],MATCH($A205,FPL_Fixtures_Extract[[Player]:[Player]],0),MATCH(FPL_Combined[[#Headers],[Gameweek 35]],FPL_Fixtures_Extract[#Headers],0)),LEN(INDEX(FPL_Fixtures_Extract[],MATCH($A205,FPL_Fixtures_Extract[[Player]:[Player]],0),MATCH(FPL_Combined[[#Headers],[Gameweek 35]],FPL_Fixtures_Extract[#Headers],0)))-4),Team_Key[[Full Name]:[Full Name]],0))&amp;RIGHT(INDEX(FPL_Fixtures_Extract[],MATCH($A205,FPL_Fixtures_Extract[[Player]:[Player]],0),MATCH(FPL_Combined[[#Headers],[Gameweek 35]],FPL_Fixtures_Extract[#Headers],0)),3))</f>
        <v>AVL(A)</v>
      </c>
      <c r="AK205" t="str">
        <f ca="1">IF(RIGHT(FPL_Combined[[#Headers],[Gameweek 36]],2)&lt;$B$622,INDEX(FPL_Results_Extract[Gameweek 11],MATCH($A205,FPL_Results_Extract[[Player]:[Player]],0)),INDEX(Team_Key[[Abbreviation]:[Abbreviation]],MATCH(LEFT(INDEX(FPL_Fixtures_Extract[],MATCH($A205,FPL_Fixtures_Extract[[Player]:[Player]],0),MATCH(FPL_Combined[[#Headers],[Gameweek 36]],FPL_Fixtures_Extract[#Headers],0)),LEN(INDEX(FPL_Fixtures_Extract[],MATCH($A205,FPL_Fixtures_Extract[[Player]:[Player]],0),MATCH(FPL_Combined[[#Headers],[Gameweek 36]],FPL_Fixtures_Extract[#Headers],0)))-4),Team_Key[[Full Name]:[Full Name]],0))&amp;RIGHT(INDEX(FPL_Fixtures_Extract[],MATCH($A205,FPL_Fixtures_Extract[[Player]:[Player]],0),MATCH(FPL_Combined[[#Headers],[Gameweek 36]],FPL_Fixtures_Extract[#Headers],0)),3))</f>
        <v>MCI(H)</v>
      </c>
      <c r="AL205" t="str">
        <f ca="1">IF(RIGHT(FPL_Combined[[#Headers],[Gameweek 37]],2)&lt;$B$622,INDEX(FPL_Results_Extract[Gameweek 12],MATCH($A205,FPL_Results_Extract[[Player]:[Player]],0)),INDEX(Team_Key[[Abbreviation]:[Abbreviation]],MATCH(LEFT(INDEX(FPL_Fixtures_Extract[],MATCH($A205,FPL_Fixtures_Extract[[Player]:[Player]],0),MATCH(FPL_Combined[[#Headers],[Gameweek 37]],FPL_Fixtures_Extract[#Headers],0)),LEN(INDEX(FPL_Fixtures_Extract[],MATCH($A205,FPL_Fixtures_Extract[[Player]:[Player]],0),MATCH(FPL_Combined[[#Headers],[Gameweek 37]],FPL_Fixtures_Extract[#Headers],0)))-4),Team_Key[[Full Name]:[Full Name]],0))&amp;RIGHT(INDEX(FPL_Fixtures_Extract[],MATCH($A205,FPL_Fixtures_Extract[[Player]:[Player]],0),MATCH(FPL_Combined[[#Headers],[Gameweek 37]],FPL_Fixtures_Extract[#Headers],0)),3))</f>
        <v>TOT(A)</v>
      </c>
      <c r="AM205" t="str">
        <f ca="1">IF(RIGHT(FPL_Combined[[#Headers],[Gameweek 38]],2)&lt;$B$622,INDEX(FPL_Results_Extract[Gameweek 13],MATCH($A205,FPL_Results_Extract[[Player]:[Player]],0)),INDEX(Team_Key[[Abbreviation]:[Abbreviation]],MATCH(LEFT(INDEX(FPL_Fixtures_Extract[],MATCH($A205,FPL_Fixtures_Extract[[Player]:[Player]],0),MATCH(FPL_Combined[[#Headers],[Gameweek 38]],FPL_Fixtures_Extract[#Headers],0)),LEN(INDEX(FPL_Fixtures_Extract[],MATCH($A205,FPL_Fixtures_Extract[[Player]:[Player]],0),MATCH(FPL_Combined[[#Headers],[Gameweek 38]],FPL_Fixtures_Extract[#Headers],0)))-4),Team_Key[[Full Name]:[Full Name]],0))&amp;RIGHT(INDEX(FPL_Fixtures_Extract[],MATCH($A205,FPL_Fixtures_Extract[[Player]:[Player]],0),MATCH(FPL_Combined[[#Headers],[Gameweek 38]],FPL_Fixtures_Extract[#Headers],0)),3))</f>
        <v>CRY(H)</v>
      </c>
    </row>
    <row r="206" spans="1:39" x14ac:dyDescent="0.45">
      <c r="A206" t="s">
        <v>518</v>
      </c>
      <c r="B206" t="str">
        <f ca="1">IF(RIGHT(FPL_Combined[[#Headers],[Gameweek 01]],2)&lt;$B$622,INDEX(FPL_Results_Extract[Gameweek 01],MATCH($A206,FPL_Results_Extract[[Player]:[Player]],0)),INDEX(Team_Key[[Abbreviation]:[Abbreviation]],MATCH(LEFT(INDEX(FPL_Fixtures_Extract[],MATCH($A206,FPL_Fixtures_Extract[[Player]:[Player]],0),MATCH(FPL_Combined[[#Headers],[Gameweek 01]],FPL_Fixtures_Extract[#Headers],0)),LEN(INDEX(FPL_Fixtures_Extract[],MATCH($A206,FPL_Fixtures_Extract[[Player]:[Player]],0),MATCH(FPL_Combined[[#Headers],[Gameweek 01]],FPL_Fixtures_Extract[#Headers],0)))-4),Team_Key[[Full Name]:[Full Name]],0))&amp;RIGHT(INDEX(FPL_Fixtures_Extract[],MATCH($A206,FPL_Fixtures_Extract[[Player]:[Player]],0),MATCH(FPL_Combined[[#Headers],[Gameweek 01]],FPL_Fixtures_Extract[#Headers],0)),3))</f>
        <v>EVE(A) 2-2</v>
      </c>
      <c r="C206" t="str">
        <f ca="1">IF(RIGHT(FPL_Combined[[#Headers],[Gameweek 02]],2)&lt;$B$622,INDEX(FPL_Results_Extract[Gameweek 02],MATCH($A206,FPL_Results_Extract[[Player]:[Player]],0)),INDEX(Team_Key[[Abbreviation]:[Abbreviation]],MATCH(LEFT(INDEX(FPL_Fixtures_Extract[],MATCH($A206,FPL_Fixtures_Extract[[Player]:[Player]],0),MATCH(FPL_Combined[[#Headers],[Gameweek 02]],FPL_Fixtures_Extract[#Headers],0)),LEN(INDEX(FPL_Fixtures_Extract[],MATCH($A206,FPL_Fixtures_Extract[[Player]:[Player]],0),MATCH(FPL_Combined[[#Headers],[Gameweek 02]],FPL_Fixtures_Extract[#Headers],0)))-4),Team_Key[[Full Name]:[Full Name]],0))&amp;RIGHT(INDEX(FPL_Fixtures_Extract[],MATCH($A206,FPL_Fixtures_Extract[[Player]:[Player]],0),MATCH(FPL_Combined[[#Headers],[Gameweek 02]],FPL_Fixtures_Extract[#Headers],0)),3))</f>
        <v>WBA(H) 0-0</v>
      </c>
      <c r="D206" t="str">
        <f ca="1">IF(RIGHT(FPL_Combined[[#Headers],[Gameweek 03]],2)&lt;$B$622,INDEX(FPL_Results_Extract[Gameweek 03],MATCH($A206,FPL_Results_Extract[[Player]:[Player]],0)),INDEX(Team_Key[[Abbreviation]:[Abbreviation]],MATCH(LEFT(INDEX(FPL_Fixtures_Extract[],MATCH($A206,FPL_Fixtures_Extract[[Player]:[Player]],0),MATCH(FPL_Combined[[#Headers],[Gameweek 03]],FPL_Fixtures_Extract[#Headers],0)),LEN(INDEX(FPL_Fixtures_Extract[],MATCH($A206,FPL_Fixtures_Extract[[Player]:[Player]],0),MATCH(FPL_Combined[[#Headers],[Gameweek 03]],FPL_Fixtures_Extract[#Headers],0)))-4),Team_Key[[Full Name]:[Full Name]],0))&amp;RIGHT(INDEX(FPL_Fixtures_Extract[],MATCH($A206,FPL_Fixtures_Extract[[Player]:[Player]],0),MATCH(FPL_Combined[[#Headers],[Gameweek 03]],FPL_Fixtures_Extract[#Headers],0)),3))</f>
        <v>SOU(H) 0-0</v>
      </c>
      <c r="E206" t="str">
        <f ca="1">IF(RIGHT(FPL_Combined[[#Headers],[Gameweek 04]],2)&lt;$B$622,INDEX(FPL_Results_Extract[Gameweek 04],MATCH($A206,FPL_Results_Extract[[Player]:[Player]],0)),INDEX(Team_Key[[Abbreviation]:[Abbreviation]],MATCH(LEFT(INDEX(FPL_Fixtures_Extract[],MATCH($A206,FPL_Fixtures_Extract[[Player]:[Player]],0),MATCH(FPL_Combined[[#Headers],[Gameweek 04]],FPL_Fixtures_Extract[#Headers],0)),LEN(INDEX(FPL_Fixtures_Extract[],MATCH($A206,FPL_Fixtures_Extract[[Player]:[Player]],0),MATCH(FPL_Combined[[#Headers],[Gameweek 04]],FPL_Fixtures_Extract[#Headers],0)))-4),Team_Key[[Full Name]:[Full Name]],0))&amp;RIGHT(INDEX(FPL_Fixtures_Extract[],MATCH($A206,FPL_Fixtures_Extract[[Player]:[Player]],0),MATCH(FPL_Combined[[#Headers],[Gameweek 04]],FPL_Fixtures_Extract[#Headers],0)),3))</f>
        <v>MCI(A) 0-2</v>
      </c>
      <c r="F206" t="str">
        <f ca="1">IF(RIGHT(FPL_Combined[[#Headers],[Gameweek 05]],2)&lt;$B$622,INDEX(FPL_Results_Extract[Gameweek 05],MATCH($A206,FPL_Results_Extract[[Player]:[Player]],0)),INDEX(Team_Key[[Abbreviation]:[Abbreviation]],MATCH(LEFT(INDEX(FPL_Fixtures_Extract[],MATCH($A206,FPL_Fixtures_Extract[[Player]:[Player]],0),MATCH(FPL_Combined[[#Headers],[Gameweek 05]],FPL_Fixtures_Extract[#Headers],0)),LEN(INDEX(FPL_Fixtures_Extract[],MATCH($A206,FPL_Fixtures_Extract[[Player]:[Player]],0),MATCH(FPL_Combined[[#Headers],[Gameweek 05]],FPL_Fixtures_Extract[#Headers],0)))-4),Team_Key[[Full Name]:[Full Name]],0))&amp;RIGHT(INDEX(FPL_Fixtures_Extract[],MATCH($A206,FPL_Fixtures_Extract[[Player]:[Player]],0),MATCH(FPL_Combined[[#Headers],[Gameweek 05]],FPL_Fixtures_Extract[#Headers],0)),3))</f>
        <v>SWA(H) 1-0</v>
      </c>
      <c r="G206" t="str">
        <f ca="1">IF(RIGHT(FPL_Combined[[#Headers],[Gameweek 06]],2)&lt;$B$622,INDEX(FPL_Results_Extract[Gameweek 06],MATCH($A206,FPL_Results_Extract[[Player]:[Player]],0)),INDEX(Team_Key[[Abbreviation]:[Abbreviation]],MATCH(LEFT(INDEX(FPL_Fixtures_Extract[],MATCH($A206,FPL_Fixtures_Extract[[Player]:[Player]],0),MATCH(FPL_Combined[[#Headers],[Gameweek 06]],FPL_Fixtures_Extract[#Headers],0)),LEN(INDEX(FPL_Fixtures_Extract[],MATCH($A206,FPL_Fixtures_Extract[[Player]:[Player]],0),MATCH(FPL_Combined[[#Headers],[Gameweek 06]],FPL_Fixtures_Extract[#Headers],0)))-4),Team_Key[[Full Name]:[Full Name]],0))&amp;RIGHT(INDEX(FPL_Fixtures_Extract[],MATCH($A206,FPL_Fixtures_Extract[[Player]:[Player]],0),MATCH(FPL_Combined[[#Headers],[Gameweek 06]],FPL_Fixtures_Extract[#Headers],0)),3))</f>
        <v>NEW(A) 2-1</v>
      </c>
      <c r="H206" t="str">
        <f ca="1">IF(RIGHT(FPL_Combined[[#Headers],[Gameweek 07]],2)&lt;$B$622,INDEX(FPL_Results_Extract[Gameweek 07],MATCH($A206,FPL_Results_Extract[[Player]:[Player]],0)),INDEX(Team_Key[[Abbreviation]:[Abbreviation]],MATCH(LEFT(INDEX(FPL_Fixtures_Extract[],MATCH($A206,FPL_Fixtures_Extract[[Player]:[Player]],0),MATCH(FPL_Combined[[#Headers],[Gameweek 07]],FPL_Fixtures_Extract[#Headers],0)),LEN(INDEX(FPL_Fixtures_Extract[],MATCH($A206,FPL_Fixtures_Extract[[Player]:[Player]],0),MATCH(FPL_Combined[[#Headers],[Gameweek 07]],FPL_Fixtures_Extract[#Headers],0)))-4),Team_Key[[Full Name]:[Full Name]],0))&amp;RIGHT(INDEX(FPL_Fixtures_Extract[],MATCH($A206,FPL_Fixtures_Extract[[Player]:[Player]],0),MATCH(FPL_Combined[[#Headers],[Gameweek 07]],FPL_Fixtures_Extract[#Headers],0)),3))</f>
        <v>CRY(H) 0-1</v>
      </c>
      <c r="I206" t="str">
        <f ca="1">IF(RIGHT(FPL_Combined[[#Headers],[Gameweek 08]],2)&lt;$B$622,INDEX(FPL_Results_Extract[Gameweek 08],MATCH($A206,FPL_Results_Extract[[Player]:[Player]],0)),INDEX(Team_Key[[Abbreviation]:[Abbreviation]],MATCH(LEFT(INDEX(FPL_Fixtures_Extract[],MATCH($A206,FPL_Fixtures_Extract[[Player]:[Player]],0),MATCH(FPL_Combined[[#Headers],[Gameweek 08]],FPL_Fixtures_Extract[#Headers],0)),LEN(INDEX(FPL_Fixtures_Extract[],MATCH($A206,FPL_Fixtures_Extract[[Player]:[Player]],0),MATCH(FPL_Combined[[#Headers],[Gameweek 08]],FPL_Fixtures_Extract[#Headers],0)))-4),Team_Key[[Full Name]:[Full Name]],0))&amp;RIGHT(INDEX(FPL_Fixtures_Extract[],MATCH($A206,FPL_Fixtures_Extract[[Player]:[Player]],0),MATCH(FPL_Combined[[#Headers],[Gameweek 08]],FPL_Fixtures_Extract[#Headers],0)),3))</f>
        <v>BOU(A) 1-1</v>
      </c>
      <c r="J206" t="str">
        <f ca="1">IF(RIGHT(FPL_Combined[[#Headers],[Gameweek 09]],2)&lt;$B$622,INDEX(FPL_Results_Extract[Gameweek 09],MATCH($A206,FPL_Results_Extract[[Player]:[Player]],0)),INDEX(Team_Key[[Abbreviation]:[Abbreviation]],MATCH(LEFT(INDEX(FPL_Fixtures_Extract[],MATCH($A206,FPL_Fixtures_Extract[[Player]:[Player]],0),MATCH(FPL_Combined[[#Headers],[Gameweek 09]],FPL_Fixtures_Extract[#Headers],0)),LEN(INDEX(FPL_Fixtures_Extract[],MATCH($A206,FPL_Fixtures_Extract[[Player]:[Player]],0),MATCH(FPL_Combined[[#Headers],[Gameweek 09]],FPL_Fixtures_Extract[#Headers],0)))-4),Team_Key[[Full Name]:[Full Name]],0))&amp;RIGHT(INDEX(FPL_Fixtures_Extract[],MATCH($A206,FPL_Fixtures_Extract[[Player]:[Player]],0),MATCH(FPL_Combined[[#Headers],[Gameweek 09]],FPL_Fixtures_Extract[#Headers],0)),3))</f>
        <v>ARS(H) 0-3</v>
      </c>
      <c r="K206" t="str">
        <f ca="1">IF(RIGHT(FPL_Combined[[#Headers],[Gameweek 10]],2)&lt;$B$622,INDEX(FPL_Results_Extract[Gameweek 10],MATCH($A206,FPL_Results_Extract[[Player]:[Player]],0)),INDEX(Team_Key[[Abbreviation]:[Abbreviation]],MATCH(LEFT(INDEX(FPL_Fixtures_Extract[],MATCH($A206,FPL_Fixtures_Extract[[Player]:[Player]],0),MATCH(FPL_Combined[[#Headers],[Gameweek 10]],FPL_Fixtures_Extract[#Headers],0)),LEN(INDEX(FPL_Fixtures_Extract[],MATCH($A206,FPL_Fixtures_Extract[[Player]:[Player]],0),MATCH(FPL_Combined[[#Headers],[Gameweek 10]],FPL_Fixtures_Extract[#Headers],0)))-4),Team_Key[[Full Name]:[Full Name]],0))&amp;RIGHT(INDEX(FPL_Fixtures_Extract[],MATCH($A206,FPL_Fixtures_Extract[[Player]:[Player]],0),MATCH(FPL_Combined[[#Headers],[Gameweek 10]],FPL_Fixtures_Extract[#Headers],0)),3))</f>
        <v>STK(A) 2-0</v>
      </c>
      <c r="L206" t="str">
        <f ca="1">IF(RIGHT(FPL_Combined[[#Headers],[Gameweek 11]],2)&lt;$B$622,INDEX(FPL_Results_Extract[Gameweek 11],MATCH($A206,FPL_Results_Extract[[Player]:[Player]],0)),INDEX(Team_Key[[Abbreviation]:[Abbreviation]],MATCH(LEFT(INDEX(FPL_Fixtures_Extract[],MATCH($A206,FPL_Fixtures_Extract[[Player]:[Player]],0),MATCH(FPL_Combined[[#Headers],[Gameweek 11]],FPL_Fixtures_Extract[#Headers],0)),LEN(INDEX(FPL_Fixtures_Extract[],MATCH($A206,FPL_Fixtures_Extract[[Player]:[Player]],0),MATCH(FPL_Combined[[#Headers],[Gameweek 11]],FPL_Fixtures_Extract[#Headers],0)))-4),Team_Key[[Full Name]:[Full Name]],0))&amp;RIGHT(INDEX(FPL_Fixtures_Extract[],MATCH($A206,FPL_Fixtures_Extract[[Player]:[Player]],0),MATCH(FPL_Combined[[#Headers],[Gameweek 11]],FPL_Fixtures_Extract[#Headers],0)),3))</f>
        <v>WHU(H) 2-0</v>
      </c>
      <c r="M206" t="str">
        <f ca="1">IF(RIGHT(FPL_Combined[[#Headers],[Gameweek 12]],2)&lt;$B$622,INDEX(FPL_Results_Extract[Gameweek 12],MATCH($A206,FPL_Results_Extract[[Player]:[Player]],0)),INDEX(Team_Key[[Abbreviation]:[Abbreviation]],MATCH(LEFT(INDEX(FPL_Fixtures_Extract[],MATCH($A206,FPL_Fixtures_Extract[[Player]:[Player]],0),MATCH(FPL_Combined[[#Headers],[Gameweek 12]],FPL_Fixtures_Extract[#Headers],0)),LEN(INDEX(FPL_Fixtures_Extract[],MATCH($A206,FPL_Fixtures_Extract[[Player]:[Player]],0),MATCH(FPL_Combined[[#Headers],[Gameweek 12]],FPL_Fixtures_Extract[#Headers],0)))-4),Team_Key[[Full Name]:[Full Name]],0))&amp;RIGHT(INDEX(FPL_Fixtures_Extract[],MATCH($A206,FPL_Fixtures_Extract[[Player]:[Player]],0),MATCH(FPL_Combined[[#Headers],[Gameweek 12]],FPL_Fixtures_Extract[#Headers],0)),3))</f>
        <v>LEI(A) 1-2</v>
      </c>
      <c r="N206" t="str">
        <f ca="1">IF(RIGHT(FPL_Combined[[#Headers],[Gameweek 13]],2)&lt;$B$622,INDEX(FPL_Results_Extract[Gameweek 13],MATCH($A206,FPL_Results_Extract[[Player]:[Player]],0)),INDEX(Team_Key[[Abbreviation]:[Abbreviation]],MATCH(LEFT(INDEX(FPL_Fixtures_Extract[],MATCH($A206,FPL_Fixtures_Extract[[Player]:[Player]],0),MATCH(FPL_Combined[[#Headers],[Gameweek 13]],FPL_Fixtures_Extract[#Headers],0)),LEN(INDEX(FPL_Fixtures_Extract[],MATCH($A206,FPL_Fixtures_Extract[[Player]:[Player]],0),MATCH(FPL_Combined[[#Headers],[Gameweek 13]],FPL_Fixtures_Extract[#Headers],0)))-4),Team_Key[[Full Name]:[Full Name]],0))&amp;RIGHT(INDEX(FPL_Fixtures_Extract[],MATCH($A206,FPL_Fixtures_Extract[[Player]:[Player]],0),MATCH(FPL_Combined[[#Headers],[Gameweek 13]],FPL_Fixtures_Extract[#Headers],0)),3))</f>
        <v>MUN(H) 1-2</v>
      </c>
      <c r="O206" t="str">
        <f ca="1">IF(RIGHT(FPL_Combined[[#Headers],[Gameweek 14]],2)&lt;$B$622,INDEX(FPL_Results_Extract[Gameweek 14],MATCH($A206,FPL_Results_Extract[[Player]:[Player]],0)),INDEX(Team_Key[[Abbreviation]:[Abbreviation]],MATCH(LEFT(INDEX(FPL_Fixtures_Extract[],MATCH($A206,FPL_Fixtures_Extract[[Player]:[Player]],0),MATCH(FPL_Combined[[#Headers],[Gameweek 14]],FPL_Fixtures_Extract[#Headers],0)),LEN(INDEX(FPL_Fixtures_Extract[],MATCH($A206,FPL_Fixtures_Extract[[Player]:[Player]],0),MATCH(FPL_Combined[[#Headers],[Gameweek 14]],FPL_Fixtures_Extract[#Headers],0)))-4),Team_Key[[Full Name]:[Full Name]],0))&amp;RIGHT(INDEX(FPL_Fixtures_Extract[],MATCH($A206,FPL_Fixtures_Extract[[Player]:[Player]],0),MATCH(FPL_Combined[[#Headers],[Gameweek 14]],FPL_Fixtures_Extract[#Headers],0)),3))</f>
        <v>AVL(A) 3-2</v>
      </c>
      <c r="P206" t="str">
        <f ca="1">IF(RIGHT(FPL_Combined[[#Headers],[Gameweek 15]],2)&lt;$B$622,INDEX(FPL_Results_Extract[Gameweek 15],MATCH($A206,FPL_Results_Extract[[Player]:[Player]],0)),INDEX(Team_Key[[Abbreviation]:[Abbreviation]],MATCH(LEFT(INDEX(FPL_Fixtures_Extract[],MATCH($A206,FPL_Fixtures_Extract[[Player]:[Player]],0),MATCH(FPL_Combined[[#Headers],[Gameweek 15]],FPL_Fixtures_Extract[#Headers],0)),LEN(INDEX(FPL_Fixtures_Extract[],MATCH($A206,FPL_Fixtures_Extract[[Player]:[Player]],0),MATCH(FPL_Combined[[#Headers],[Gameweek 15]],FPL_Fixtures_Extract[#Headers],0)))-4),Team_Key[[Full Name]:[Full Name]],0))&amp;RIGHT(INDEX(FPL_Fixtures_Extract[],MATCH($A206,FPL_Fixtures_Extract[[Player]:[Player]],0),MATCH(FPL_Combined[[#Headers],[Gameweek 15]],FPL_Fixtures_Extract[#Headers],0)),3))</f>
        <v>NOR(H) 2-0</v>
      </c>
      <c r="Q206" t="str">
        <f ca="1">IF(RIGHT(FPL_Combined[[#Headers],[Gameweek 16]],2)&lt;$B$622,INDEX(FPL_Results_Extract[Gameweek 16],MATCH($A206,FPL_Results_Extract[[Player]:[Player]],0)),INDEX(Team_Key[[Abbreviation]:[Abbreviation]],MATCH(LEFT(INDEX(FPL_Fixtures_Extract[],MATCH($A206,FPL_Fixtures_Extract[[Player]:[Player]],0),MATCH(FPL_Combined[[#Headers],[Gameweek 16]],FPL_Fixtures_Extract[#Headers],0)),LEN(INDEX(FPL_Fixtures_Extract[],MATCH($A206,FPL_Fixtures_Extract[[Player]:[Player]],0),MATCH(FPL_Combined[[#Headers],[Gameweek 16]],FPL_Fixtures_Extract[#Headers],0)))-4),Team_Key[[Full Name]:[Full Name]],0))&amp;RIGHT(INDEX(FPL_Fixtures_Extract[],MATCH($A206,FPL_Fixtures_Extract[[Player]:[Player]],0),MATCH(FPL_Combined[[#Headers],[Gameweek 16]],FPL_Fixtures_Extract[#Headers],0)),3))</f>
        <v>SUN(A) 1-0</v>
      </c>
      <c r="R206" t="str">
        <f ca="1">IF(RIGHT(FPL_Combined[[#Headers],[Gameweek 17]],2)&lt;$B$622,INDEX(FPL_Results_Extract[Gameweek 17],MATCH($A206,FPL_Results_Extract[[Player]:[Player]],0)),INDEX(Team_Key[[Abbreviation]:[Abbreviation]],MATCH(LEFT(INDEX(FPL_Fixtures_Extract[],MATCH($A206,FPL_Fixtures_Extract[[Player]:[Player]],0),MATCH(FPL_Combined[[#Headers],[Gameweek 17]],FPL_Fixtures_Extract[#Headers],0)),LEN(INDEX(FPL_Fixtures_Extract[],MATCH($A206,FPL_Fixtures_Extract[[Player]:[Player]],0),MATCH(FPL_Combined[[#Headers],[Gameweek 17]],FPL_Fixtures_Extract[#Headers],0)))-4),Team_Key[[Full Name]:[Full Name]],0))&amp;RIGHT(INDEX(FPL_Fixtures_Extract[],MATCH($A206,FPL_Fixtures_Extract[[Player]:[Player]],0),MATCH(FPL_Combined[[#Headers],[Gameweek 17]],FPL_Fixtures_Extract[#Headers],0)),3))</f>
        <v>LIV(H) 3-0</v>
      </c>
      <c r="S206" t="str">
        <f ca="1">IF(RIGHT(FPL_Combined[[#Headers],[Gameweek 18]],2)&lt;$B$622,INDEX(FPL_Results_Extract[Gameweek 18],MATCH($A206,FPL_Results_Extract[[Player]:[Player]],0)),INDEX(Team_Key[[Abbreviation]:[Abbreviation]],MATCH(LEFT(INDEX(FPL_Fixtures_Extract[],MATCH($A206,FPL_Fixtures_Extract[[Player]:[Player]],0),MATCH(FPL_Combined[[#Headers],[Gameweek 18]],FPL_Fixtures_Extract[#Headers],0)),LEN(INDEX(FPL_Fixtures_Extract[],MATCH($A206,FPL_Fixtures_Extract[[Player]:[Player]],0),MATCH(FPL_Combined[[#Headers],[Gameweek 18]],FPL_Fixtures_Extract[#Headers],0)))-4),Team_Key[[Full Name]:[Full Name]],0))&amp;RIGHT(INDEX(FPL_Fixtures_Extract[],MATCH($A206,FPL_Fixtures_Extract[[Player]:[Player]],0),MATCH(FPL_Combined[[#Headers],[Gameweek 18]],FPL_Fixtures_Extract[#Headers],0)),3))</f>
        <v>CHE(A) 2-2</v>
      </c>
      <c r="T206" t="str">
        <f ca="1">IF(RIGHT(FPL_Combined[[#Headers],[Gameweek 19]],2)&lt;$B$622,INDEX(FPL_Results_Extract[Gameweek 19],MATCH($A206,FPL_Results_Extract[[Player]:[Player]],0)),INDEX(Team_Key[[Abbreviation]:[Abbreviation]],MATCH(LEFT(INDEX(FPL_Fixtures_Extract[],MATCH($A206,FPL_Fixtures_Extract[[Player]:[Player]],0),MATCH(FPL_Combined[[#Headers],[Gameweek 19]],FPL_Fixtures_Extract[#Headers],0)),LEN(INDEX(FPL_Fixtures_Extract[],MATCH($A206,FPL_Fixtures_Extract[[Player]:[Player]],0),MATCH(FPL_Combined[[#Headers],[Gameweek 19]],FPL_Fixtures_Extract[#Headers],0)))-4),Team_Key[[Full Name]:[Full Name]],0))&amp;RIGHT(INDEX(FPL_Fixtures_Extract[],MATCH($A206,FPL_Fixtures_Extract[[Player]:[Player]],0),MATCH(FPL_Combined[[#Headers],[Gameweek 19]],FPL_Fixtures_Extract[#Headers],0)),3))</f>
        <v>TOT(H) 1-2</v>
      </c>
      <c r="U206" t="str">
        <f ca="1">IF(RIGHT(FPL_Combined[[#Headers],[Gameweek 20]],2)&lt;$B$622,INDEX(FPL_Results_Extract[Gameweek 20],MATCH($A206,FPL_Results_Extract[[Player]:[Player]],0)),INDEX(Team_Key[[Abbreviation]:[Abbreviation]],MATCH(LEFT(INDEX(FPL_Fixtures_Extract[],MATCH($A206,FPL_Fixtures_Extract[[Player]:[Player]],0),MATCH(FPL_Combined[[#Headers],[Gameweek 20]],FPL_Fixtures_Extract[#Headers],0)),LEN(INDEX(FPL_Fixtures_Extract[],MATCH($A206,FPL_Fixtures_Extract[[Player]:[Player]],0),MATCH(FPL_Combined[[#Headers],[Gameweek 20]],FPL_Fixtures_Extract[#Headers],0)))-4),Team_Key[[Full Name]:[Full Name]],0))&amp;RIGHT(INDEX(FPL_Fixtures_Extract[],MATCH($A206,FPL_Fixtures_Extract[[Player]:[Player]],0),MATCH(FPL_Combined[[#Headers],[Gameweek 20]],FPL_Fixtures_Extract[#Headers],0)),3))</f>
        <v>MCI(H) 1-2</v>
      </c>
      <c r="V206" t="str">
        <f ca="1">IF(RIGHT(FPL_Combined[[#Headers],[Gameweek 21]],2)&lt;$B$622,INDEX(FPL_Results_Extract[Gameweek 21],MATCH($A206,FPL_Results_Extract[[Player]:[Player]],0)),INDEX(Team_Key[[Abbreviation]:[Abbreviation]],MATCH(LEFT(INDEX(FPL_Fixtures_Extract[],MATCH($A206,FPL_Fixtures_Extract[[Player]:[Player]],0),MATCH(FPL_Combined[[#Headers],[Gameweek 21]],FPL_Fixtures_Extract[#Headers],0)),LEN(INDEX(FPL_Fixtures_Extract[],MATCH($A206,FPL_Fixtures_Extract[[Player]:[Player]],0),MATCH(FPL_Combined[[#Headers],[Gameweek 21]],FPL_Fixtures_Extract[#Headers],0)))-4),Team_Key[[Full Name]:[Full Name]],0))&amp;RIGHT(INDEX(FPL_Fixtures_Extract[],MATCH($A206,FPL_Fixtures_Extract[[Player]:[Player]],0),MATCH(FPL_Combined[[#Headers],[Gameweek 21]],FPL_Fixtures_Extract[#Headers],0)),3))</f>
        <v>SOU(A) 0-2</v>
      </c>
      <c r="W206" t="str">
        <f ca="1">IF(RIGHT(FPL_Combined[[#Headers],[Gameweek 22]],2)&lt;$B$622,INDEX(FPL_Results_Extract[Gameweek 22],MATCH($A206,FPL_Results_Extract[[Player]:[Player]],0)),INDEX(Team_Key[[Abbreviation]:[Abbreviation]],MATCH(LEFT(INDEX(FPL_Fixtures_Extract[],MATCH($A206,FPL_Fixtures_Extract[[Player]:[Player]],0),MATCH(FPL_Combined[[#Headers],[Gameweek 22]],FPL_Fixtures_Extract[#Headers],0)),LEN(INDEX(FPL_Fixtures_Extract[],MATCH($A206,FPL_Fixtures_Extract[[Player]:[Player]],0),MATCH(FPL_Combined[[#Headers],[Gameweek 22]],FPL_Fixtures_Extract[#Headers],0)))-4),Team_Key[[Full Name]:[Full Name]],0))&amp;RIGHT(INDEX(FPL_Fixtures_Extract[],MATCH($A206,FPL_Fixtures_Extract[[Player]:[Player]],0),MATCH(FPL_Combined[[#Headers],[Gameweek 22]],FPL_Fixtures_Extract[#Headers],0)),3))</f>
        <v>SWA(A) 0-1</v>
      </c>
      <c r="X206" t="str">
        <f ca="1">IF(RIGHT(FPL_Combined[[#Headers],[Gameweek 23]],2)&lt;$B$622,INDEX(FPL_Results_Extract[Gameweek 23],MATCH($A206,FPL_Results_Extract[[Player]:[Player]],0)),INDEX(Team_Key[[Abbreviation]:[Abbreviation]],MATCH(LEFT(INDEX(FPL_Fixtures_Extract[],MATCH($A206,FPL_Fixtures_Extract[[Player]:[Player]],0),MATCH(FPL_Combined[[#Headers],[Gameweek 23]],FPL_Fixtures_Extract[#Headers],0)),LEN(INDEX(FPL_Fixtures_Extract[],MATCH($A206,FPL_Fixtures_Extract[[Player]:[Player]],0),MATCH(FPL_Combined[[#Headers],[Gameweek 23]],FPL_Fixtures_Extract[#Headers],0)))-4),Team_Key[[Full Name]:[Full Name]],0))&amp;RIGHT(INDEX(FPL_Fixtures_Extract[],MATCH($A206,FPL_Fixtures_Extract[[Player]:[Player]],0),MATCH(FPL_Combined[[#Headers],[Gameweek 23]],FPL_Fixtures_Extract[#Headers],0)),3))</f>
        <v>NEW(H) 2-1</v>
      </c>
      <c r="Y206" t="str">
        <f ca="1">IF(RIGHT(FPL_Combined[[#Headers],[Gameweek 24]],2)&lt;$B$622,INDEX(FPL_Results_Extract[Team],MATCH($A206,FPL_Results_Extract[[Player]:[Player]],0)),INDEX(Team_Key[[Abbreviation]:[Abbreviation]],MATCH(LEFT(INDEX(FPL_Fixtures_Extract[],MATCH($A206,FPL_Fixtures_Extract[[Player]:[Player]],0),MATCH(FPL_Combined[[#Headers],[Gameweek 24]],FPL_Fixtures_Extract[#Headers],0)),LEN(INDEX(FPL_Fixtures_Extract[],MATCH($A206,FPL_Fixtures_Extract[[Player]:[Player]],0),MATCH(FPL_Combined[[#Headers],[Gameweek 24]],FPL_Fixtures_Extract[#Headers],0)))-4),Team_Key[[Full Name]:[Full Name]],0))&amp;RIGHT(INDEX(FPL_Fixtures_Extract[],MATCH($A206,FPL_Fixtures_Extract[[Player]:[Player]],0),MATCH(FPL_Combined[[#Headers],[Gameweek 24]],FPL_Fixtures_Extract[#Headers],0)),3))</f>
        <v>WAT</v>
      </c>
      <c r="Z206" t="str">
        <f ca="1">IF(RIGHT(FPL_Combined[[#Headers],[Gameweek 25]],2)&lt;$B$622,INDEX(FPL_Results_Extract[Player],MATCH($A206,FPL_Results_Extract[[Player]:[Player]],0)),INDEX(Team_Key[[Abbreviation]:[Abbreviation]],MATCH(LEFT(INDEX(FPL_Fixtures_Extract[],MATCH($A206,FPL_Fixtures_Extract[[Player]:[Player]],0),MATCH(FPL_Combined[[#Headers],[Gameweek 25]],FPL_Fixtures_Extract[#Headers],0)),LEN(INDEX(FPL_Fixtures_Extract[],MATCH($A206,FPL_Fixtures_Extract[[Player]:[Player]],0),MATCH(FPL_Combined[[#Headers],[Gameweek 25]],FPL_Fixtures_Extract[#Headers],0)))-4),Team_Key[[Full Name]:[Full Name]],0))&amp;RIGHT(INDEX(FPL_Fixtures_Extract[],MATCH($A206,FPL_Fixtures_Extract[[Player]:[Player]],0),MATCH(FPL_Combined[[#Headers],[Gameweek 25]],FPL_Fixtures_Extract[#Headers],0)),3))</f>
        <v>Forestieri</v>
      </c>
      <c r="AA206" t="str">
        <f ca="1">IF(RIGHT(FPL_Combined[[#Headers],[Gameweek 26]],2)&lt;$B$622,INDEX(FPL_Results_Extract[Gameweek 01],MATCH($A206,FPL_Results_Extract[[Player]:[Player]],0)),INDEX(Team_Key[[Abbreviation]:[Abbreviation]],MATCH(LEFT(INDEX(FPL_Fixtures_Extract[],MATCH($A206,FPL_Fixtures_Extract[[Player]:[Player]],0),MATCH(FPL_Combined[[#Headers],[Gameweek 26]],FPL_Fixtures_Extract[#Headers],0)),LEN(INDEX(FPL_Fixtures_Extract[],MATCH($A206,FPL_Fixtures_Extract[[Player]:[Player]],0),MATCH(FPL_Combined[[#Headers],[Gameweek 26]],FPL_Fixtures_Extract[#Headers],0)))-4),Team_Key[[Full Name]:[Full Name]],0))&amp;RIGHT(INDEX(FPL_Fixtures_Extract[],MATCH($A206,FPL_Fixtures_Extract[[Player]:[Player]],0),MATCH(FPL_Combined[[#Headers],[Gameweek 26]],FPL_Fixtures_Extract[#Headers],0)),3))</f>
        <v>EVE(A) 2-2</v>
      </c>
      <c r="AB206" t="str">
        <f ca="1">IF(RIGHT(FPL_Combined[[#Headers],[Gameweek 27]],2)&lt;$B$622,INDEX(FPL_Results_Extract[Gameweek 02],MATCH($A206,FPL_Results_Extract[[Player]:[Player]],0)),INDEX(Team_Key[[Abbreviation]:[Abbreviation]],MATCH(LEFT(INDEX(FPL_Fixtures_Extract[],MATCH($A206,FPL_Fixtures_Extract[[Player]:[Player]],0),MATCH(FPL_Combined[[#Headers],[Gameweek 27]],FPL_Fixtures_Extract[#Headers],0)),LEN(INDEX(FPL_Fixtures_Extract[],MATCH($A206,FPL_Fixtures_Extract[[Player]:[Player]],0),MATCH(FPL_Combined[[#Headers],[Gameweek 27]],FPL_Fixtures_Extract[#Headers],0)))-4),Team_Key[[Full Name]:[Full Name]],0))&amp;RIGHT(INDEX(FPL_Fixtures_Extract[],MATCH($A206,FPL_Fixtures_Extract[[Player]:[Player]],0),MATCH(FPL_Combined[[#Headers],[Gameweek 27]],FPL_Fixtures_Extract[#Headers],0)),3))</f>
        <v>WBA(H) 0-0</v>
      </c>
      <c r="AC206" t="str">
        <f ca="1">IF(RIGHT(FPL_Combined[[#Headers],[Gameweek 28]],2)&lt;$B$622,INDEX(FPL_Results_Extract[Gameweek 03],MATCH($A206,FPL_Results_Extract[[Player]:[Player]],0)),INDEX(Team_Key[[Abbreviation]:[Abbreviation]],MATCH(LEFT(INDEX(FPL_Fixtures_Extract[],MATCH($A206,FPL_Fixtures_Extract[[Player]:[Player]],0),MATCH(FPL_Combined[[#Headers],[Gameweek 28]],FPL_Fixtures_Extract[#Headers],0)),LEN(INDEX(FPL_Fixtures_Extract[],MATCH($A206,FPL_Fixtures_Extract[[Player]:[Player]],0),MATCH(FPL_Combined[[#Headers],[Gameweek 28]],FPL_Fixtures_Extract[#Headers],0)))-4),Team_Key[[Full Name]:[Full Name]],0))&amp;RIGHT(INDEX(FPL_Fixtures_Extract[],MATCH($A206,FPL_Fixtures_Extract[[Player]:[Player]],0),MATCH(FPL_Combined[[#Headers],[Gameweek 28]],FPL_Fixtures_Extract[#Headers],0)),3))</f>
        <v>SOU(H) 0-0</v>
      </c>
      <c r="AD206" t="str">
        <f ca="1">IF(RIGHT(FPL_Combined[[#Headers],[Gameweek 29]],2)&lt;$B$622,INDEX(FPL_Results_Extract[Gameweek 04],MATCH($A206,FPL_Results_Extract[[Player]:[Player]],0)),INDEX(Team_Key[[Abbreviation]:[Abbreviation]],MATCH(LEFT(INDEX(FPL_Fixtures_Extract[],MATCH($A206,FPL_Fixtures_Extract[[Player]:[Player]],0),MATCH(FPL_Combined[[#Headers],[Gameweek 29]],FPL_Fixtures_Extract[#Headers],0)),LEN(INDEX(FPL_Fixtures_Extract[],MATCH($A206,FPL_Fixtures_Extract[[Player]:[Player]],0),MATCH(FPL_Combined[[#Headers],[Gameweek 29]],FPL_Fixtures_Extract[#Headers],0)))-4),Team_Key[[Full Name]:[Full Name]],0))&amp;RIGHT(INDEX(FPL_Fixtures_Extract[],MATCH($A206,FPL_Fixtures_Extract[[Player]:[Player]],0),MATCH(FPL_Combined[[#Headers],[Gameweek 29]],FPL_Fixtures_Extract[#Headers],0)),3))</f>
        <v>LEI(H)</v>
      </c>
      <c r="AE206" t="e">
        <f ca="1">IF(RIGHT(FPL_Combined[[#Headers],[Gameweek 30]],2)&lt;$B$622,INDEX(FPL_Results_Extract[Gameweek 05],MATCH($A206,FPL_Results_Extract[[Player]:[Player]],0)),INDEX(Team_Key[[Abbreviation]:[Abbreviation]],MATCH(LEFT(INDEX(FPL_Fixtures_Extract[],MATCH($A206,FPL_Fixtures_Extract[[Player]:[Player]],0),MATCH(FPL_Combined[[#Headers],[Gameweek 30]],FPL_Fixtures_Extract[#Headers],0)),LEN(INDEX(FPL_Fixtures_Extract[],MATCH($A206,FPL_Fixtures_Extract[[Player]:[Player]],0),MATCH(FPL_Combined[[#Headers],[Gameweek 30]],FPL_Fixtures_Extract[#Headers],0)))-4),Team_Key[[Full Name]:[Full Name]],0))&amp;RIGHT(INDEX(FPL_Fixtures_Extract[],MATCH($A206,FPL_Fixtures_Extract[[Player]:[Player]],0),MATCH(FPL_Combined[[#Headers],[Gameweek 30]],FPL_Fixtures_Extract[#Headers],0)),3))</f>
        <v>#VALUE!</v>
      </c>
      <c r="AF206" t="str">
        <f ca="1">IF(RIGHT(FPL_Combined[[#Headers],[Gameweek 31]],2)&lt;$B$622,INDEX(FPL_Results_Extract[Gameweek 06],MATCH($A206,FPL_Results_Extract[[Player]:[Player]],0)),INDEX(Team_Key[[Abbreviation]:[Abbreviation]],MATCH(LEFT(INDEX(FPL_Fixtures_Extract[],MATCH($A206,FPL_Fixtures_Extract[[Player]:[Player]],0),MATCH(FPL_Combined[[#Headers],[Gameweek 31]],FPL_Fixtures_Extract[#Headers],0)),LEN(INDEX(FPL_Fixtures_Extract[],MATCH($A206,FPL_Fixtures_Extract[[Player]:[Player]],0),MATCH(FPL_Combined[[#Headers],[Gameweek 31]],FPL_Fixtures_Extract[#Headers],0)))-4),Team_Key[[Full Name]:[Full Name]],0))&amp;RIGHT(INDEX(FPL_Fixtures_Extract[],MATCH($A206,FPL_Fixtures_Extract[[Player]:[Player]],0),MATCH(FPL_Combined[[#Headers],[Gameweek 31]],FPL_Fixtures_Extract[#Headers],0)),3))</f>
        <v>STK(H)</v>
      </c>
      <c r="AG206" t="str">
        <f ca="1">IF(RIGHT(FPL_Combined[[#Headers],[Gameweek 32]],2)&lt;$B$622,INDEX(FPL_Results_Extract[Gameweek 07],MATCH($A206,FPL_Results_Extract[[Player]:[Player]],0)),INDEX(Team_Key[[Abbreviation]:[Abbreviation]],MATCH(LEFT(INDEX(FPL_Fixtures_Extract[],MATCH($A206,FPL_Fixtures_Extract[[Player]:[Player]],0),MATCH(FPL_Combined[[#Headers],[Gameweek 32]],FPL_Fixtures_Extract[#Headers],0)),LEN(INDEX(FPL_Fixtures_Extract[],MATCH($A206,FPL_Fixtures_Extract[[Player]:[Player]],0),MATCH(FPL_Combined[[#Headers],[Gameweek 32]],FPL_Fixtures_Extract[#Headers],0)))-4),Team_Key[[Full Name]:[Full Name]],0))&amp;RIGHT(INDEX(FPL_Fixtures_Extract[],MATCH($A206,FPL_Fixtures_Extract[[Player]:[Player]],0),MATCH(FPL_Combined[[#Headers],[Gameweek 32]],FPL_Fixtures_Extract[#Headers],0)),3))</f>
        <v>ARS(A)</v>
      </c>
      <c r="AH206" t="str">
        <f ca="1">IF(RIGHT(FPL_Combined[[#Headers],[Gameweek 33]],2)&lt;$B$622,INDEX(FPL_Results_Extract[Gameweek 08],MATCH($A206,FPL_Results_Extract[[Player]:[Player]],0)),INDEX(Team_Key[[Abbreviation]:[Abbreviation]],MATCH(LEFT(INDEX(FPL_Fixtures_Extract[],MATCH($A206,FPL_Fixtures_Extract[[Player]:[Player]],0),MATCH(FPL_Combined[[#Headers],[Gameweek 33]],FPL_Fixtures_Extract[#Headers],0)),LEN(INDEX(FPL_Fixtures_Extract[],MATCH($A206,FPL_Fixtures_Extract[[Player]:[Player]],0),MATCH(FPL_Combined[[#Headers],[Gameweek 33]],FPL_Fixtures_Extract[#Headers],0)))-4),Team_Key[[Full Name]:[Full Name]],0))&amp;RIGHT(INDEX(FPL_Fixtures_Extract[],MATCH($A206,FPL_Fixtures_Extract[[Player]:[Player]],0),MATCH(FPL_Combined[[#Headers],[Gameweek 33]],FPL_Fixtures_Extract[#Headers],0)),3))</f>
        <v>EVE(H)</v>
      </c>
      <c r="AI206" t="str">
        <f ca="1">IF(RIGHT(FPL_Combined[[#Headers],[Gameweek 34]],2)&lt;$B$622,INDEX(FPL_Results_Extract[Gameweek 09],MATCH($A206,FPL_Results_Extract[[Player]:[Player]],0)),INDEX(Team_Key[[Abbreviation]:[Abbreviation]],MATCH(LEFT(INDEX(FPL_Fixtures_Extract[],MATCH($A206,FPL_Fixtures_Extract[[Player]:[Player]],0),MATCH(FPL_Combined[[#Headers],[Gameweek 34]],FPL_Fixtures_Extract[#Headers],0)),LEN(INDEX(FPL_Fixtures_Extract[],MATCH($A206,FPL_Fixtures_Extract[[Player]:[Player]],0),MATCH(FPL_Combined[[#Headers],[Gameweek 34]],FPL_Fixtures_Extract[#Headers],0)))-4),Team_Key[[Full Name]:[Full Name]],0))&amp;RIGHT(INDEX(FPL_Fixtures_Extract[],MATCH($A206,FPL_Fixtures_Extract[[Player]:[Player]],0),MATCH(FPL_Combined[[#Headers],[Gameweek 34]],FPL_Fixtures_Extract[#Headers],0)),3))</f>
        <v>WBA(A)</v>
      </c>
      <c r="AJ206" t="str">
        <f ca="1">IF(RIGHT(FPL_Combined[[#Headers],[Gameweek 35]],2)&lt;$B$622,INDEX(FPL_Results_Extract[Gameweek 10],MATCH($A206,FPL_Results_Extract[[Player]:[Player]],0)),INDEX(Team_Key[[Abbreviation]:[Abbreviation]],MATCH(LEFT(INDEX(FPL_Fixtures_Extract[],MATCH($A206,FPL_Fixtures_Extract[[Player]:[Player]],0),MATCH(FPL_Combined[[#Headers],[Gameweek 35]],FPL_Fixtures_Extract[#Headers],0)),LEN(INDEX(FPL_Fixtures_Extract[],MATCH($A206,FPL_Fixtures_Extract[[Player]:[Player]],0),MATCH(FPL_Combined[[#Headers],[Gameweek 35]],FPL_Fixtures_Extract[#Headers],0)))-4),Team_Key[[Full Name]:[Full Name]],0))&amp;RIGHT(INDEX(FPL_Fixtures_Extract[],MATCH($A206,FPL_Fixtures_Extract[[Player]:[Player]],0),MATCH(FPL_Combined[[#Headers],[Gameweek 35]],FPL_Fixtures_Extract[#Headers],0)),3))</f>
        <v>NOR(A)</v>
      </c>
      <c r="AK206" t="str">
        <f ca="1">IF(RIGHT(FPL_Combined[[#Headers],[Gameweek 36]],2)&lt;$B$622,INDEX(FPL_Results_Extract[Gameweek 11],MATCH($A206,FPL_Results_Extract[[Player]:[Player]],0)),INDEX(Team_Key[[Abbreviation]:[Abbreviation]],MATCH(LEFT(INDEX(FPL_Fixtures_Extract[],MATCH($A206,FPL_Fixtures_Extract[[Player]:[Player]],0),MATCH(FPL_Combined[[#Headers],[Gameweek 36]],FPL_Fixtures_Extract[#Headers],0)),LEN(INDEX(FPL_Fixtures_Extract[],MATCH($A206,FPL_Fixtures_Extract[[Player]:[Player]],0),MATCH(FPL_Combined[[#Headers],[Gameweek 36]],FPL_Fixtures_Extract[#Headers],0)))-4),Team_Key[[Full Name]:[Full Name]],0))&amp;RIGHT(INDEX(FPL_Fixtures_Extract[],MATCH($A206,FPL_Fixtures_Extract[[Player]:[Player]],0),MATCH(FPL_Combined[[#Headers],[Gameweek 36]],FPL_Fixtures_Extract[#Headers],0)),3))</f>
        <v>AVL(H)</v>
      </c>
      <c r="AL206" t="str">
        <f ca="1">IF(RIGHT(FPL_Combined[[#Headers],[Gameweek 37]],2)&lt;$B$622,INDEX(FPL_Results_Extract[Gameweek 12],MATCH($A206,FPL_Results_Extract[[Player]:[Player]],0)),INDEX(Team_Key[[Abbreviation]:[Abbreviation]],MATCH(LEFT(INDEX(FPL_Fixtures_Extract[],MATCH($A206,FPL_Fixtures_Extract[[Player]:[Player]],0),MATCH(FPL_Combined[[#Headers],[Gameweek 37]],FPL_Fixtures_Extract[#Headers],0)),LEN(INDEX(FPL_Fixtures_Extract[],MATCH($A206,FPL_Fixtures_Extract[[Player]:[Player]],0),MATCH(FPL_Combined[[#Headers],[Gameweek 37]],FPL_Fixtures_Extract[#Headers],0)))-4),Team_Key[[Full Name]:[Full Name]],0))&amp;RIGHT(INDEX(FPL_Fixtures_Extract[],MATCH($A206,FPL_Fixtures_Extract[[Player]:[Player]],0),MATCH(FPL_Combined[[#Headers],[Gameweek 37]],FPL_Fixtures_Extract[#Headers],0)),3))</f>
        <v>LIV(A)</v>
      </c>
      <c r="AM206" t="str">
        <f ca="1">IF(RIGHT(FPL_Combined[[#Headers],[Gameweek 38]],2)&lt;$B$622,INDEX(FPL_Results_Extract[Gameweek 13],MATCH($A206,FPL_Results_Extract[[Player]:[Player]],0)),INDEX(Team_Key[[Abbreviation]:[Abbreviation]],MATCH(LEFT(INDEX(FPL_Fixtures_Extract[],MATCH($A206,FPL_Fixtures_Extract[[Player]:[Player]],0),MATCH(FPL_Combined[[#Headers],[Gameweek 38]],FPL_Fixtures_Extract[#Headers],0)),LEN(INDEX(FPL_Fixtures_Extract[],MATCH($A206,FPL_Fixtures_Extract[[Player]:[Player]],0),MATCH(FPL_Combined[[#Headers],[Gameweek 38]],FPL_Fixtures_Extract[#Headers],0)))-4),Team_Key[[Full Name]:[Full Name]],0))&amp;RIGHT(INDEX(FPL_Fixtures_Extract[],MATCH($A206,FPL_Fixtures_Extract[[Player]:[Player]],0),MATCH(FPL_Combined[[#Headers],[Gameweek 38]],FPL_Fixtures_Extract[#Headers],0)),3))</f>
        <v>SUN(H)</v>
      </c>
    </row>
    <row r="207" spans="1:39" x14ac:dyDescent="0.45">
      <c r="A207" t="s">
        <v>66</v>
      </c>
      <c r="B207" t="str">
        <f ca="1">IF(RIGHT(FPL_Combined[[#Headers],[Gameweek 01]],2)&lt;$B$622,INDEX(FPL_Results_Extract[Gameweek 01],MATCH($A207,FPL_Results_Extract[[Player]:[Player]],0)),INDEX(Team_Key[[Abbreviation]:[Abbreviation]],MATCH(LEFT(INDEX(FPL_Fixtures_Extract[],MATCH($A207,FPL_Fixtures_Extract[[Player]:[Player]],0),MATCH(FPL_Combined[[#Headers],[Gameweek 01]],FPL_Fixtures_Extract[#Headers],0)),LEN(INDEX(FPL_Fixtures_Extract[],MATCH($A207,FPL_Fixtures_Extract[[Player]:[Player]],0),MATCH(FPL_Combined[[#Headers],[Gameweek 01]],FPL_Fixtures_Extract[#Headers],0)))-4),Team_Key[[Full Name]:[Full Name]],0))&amp;RIGHT(INDEX(FPL_Fixtures_Extract[],MATCH($A207,FPL_Fixtures_Extract[[Player]:[Player]],0),MATCH(FPL_Combined[[#Headers],[Gameweek 01]],FPL_Fixtures_Extract[#Headers],0)),3))</f>
        <v>NEW(A) 2-2</v>
      </c>
      <c r="C207" t="str">
        <f ca="1">IF(RIGHT(FPL_Combined[[#Headers],[Gameweek 02]],2)&lt;$B$622,INDEX(FPL_Results_Extract[Gameweek 02],MATCH($A207,FPL_Results_Extract[[Player]:[Player]],0)),INDEX(Team_Key[[Abbreviation]:[Abbreviation]],MATCH(LEFT(INDEX(FPL_Fixtures_Extract[],MATCH($A207,FPL_Fixtures_Extract[[Player]:[Player]],0),MATCH(FPL_Combined[[#Headers],[Gameweek 02]],FPL_Fixtures_Extract[#Headers],0)),LEN(INDEX(FPL_Fixtures_Extract[],MATCH($A207,FPL_Fixtures_Extract[[Player]:[Player]],0),MATCH(FPL_Combined[[#Headers],[Gameweek 02]],FPL_Fixtures_Extract[#Headers],0)))-4),Team_Key[[Full Name]:[Full Name]],0))&amp;RIGHT(INDEX(FPL_Fixtures_Extract[],MATCH($A207,FPL_Fixtures_Extract[[Player]:[Player]],0),MATCH(FPL_Combined[[#Headers],[Gameweek 02]],FPL_Fixtures_Extract[#Headers],0)),3))</f>
        <v>EVE(H) 0-3</v>
      </c>
      <c r="D207" t="str">
        <f ca="1">IF(RIGHT(FPL_Combined[[#Headers],[Gameweek 03]],2)&lt;$B$622,INDEX(FPL_Results_Extract[Gameweek 03],MATCH($A207,FPL_Results_Extract[[Player]:[Player]],0)),INDEX(Team_Key[[Abbreviation]:[Abbreviation]],MATCH(LEFT(INDEX(FPL_Fixtures_Extract[],MATCH($A207,FPL_Fixtures_Extract[[Player]:[Player]],0),MATCH(FPL_Combined[[#Headers],[Gameweek 03]],FPL_Fixtures_Extract[#Headers],0)),LEN(INDEX(FPL_Fixtures_Extract[],MATCH($A207,FPL_Fixtures_Extract[[Player]:[Player]],0),MATCH(FPL_Combined[[#Headers],[Gameweek 03]],FPL_Fixtures_Extract[#Headers],0)))-4),Team_Key[[Full Name]:[Full Name]],0))&amp;RIGHT(INDEX(FPL_Fixtures_Extract[],MATCH($A207,FPL_Fixtures_Extract[[Player]:[Player]],0),MATCH(FPL_Combined[[#Headers],[Gameweek 03]],FPL_Fixtures_Extract[#Headers],0)),3))</f>
        <v>WAT(A) 0-0</v>
      </c>
      <c r="E207" t="str">
        <f ca="1">IF(RIGHT(FPL_Combined[[#Headers],[Gameweek 04]],2)&lt;$B$622,INDEX(FPL_Results_Extract[Gameweek 04],MATCH($A207,FPL_Results_Extract[[Player]:[Player]],0)),INDEX(Team_Key[[Abbreviation]:[Abbreviation]],MATCH(LEFT(INDEX(FPL_Fixtures_Extract[],MATCH($A207,FPL_Fixtures_Extract[[Player]:[Player]],0),MATCH(FPL_Combined[[#Headers],[Gameweek 04]],FPL_Fixtures_Extract[#Headers],0)),LEN(INDEX(FPL_Fixtures_Extract[],MATCH($A207,FPL_Fixtures_Extract[[Player]:[Player]],0),MATCH(FPL_Combined[[#Headers],[Gameweek 04]],FPL_Fixtures_Extract[#Headers],0)))-4),Team_Key[[Full Name]:[Full Name]],0))&amp;RIGHT(INDEX(FPL_Fixtures_Extract[],MATCH($A207,FPL_Fixtures_Extract[[Player]:[Player]],0),MATCH(FPL_Combined[[#Headers],[Gameweek 04]],FPL_Fixtures_Extract[#Headers],0)),3))</f>
        <v>NOR(H) 3-0</v>
      </c>
      <c r="F207" t="str">
        <f ca="1">IF(RIGHT(FPL_Combined[[#Headers],[Gameweek 05]],2)&lt;$B$622,INDEX(FPL_Results_Extract[Gameweek 05],MATCH($A207,FPL_Results_Extract[[Player]:[Player]],0)),INDEX(Team_Key[[Abbreviation]:[Abbreviation]],MATCH(LEFT(INDEX(FPL_Fixtures_Extract[],MATCH($A207,FPL_Fixtures_Extract[[Player]:[Player]],0),MATCH(FPL_Combined[[#Headers],[Gameweek 05]],FPL_Fixtures_Extract[#Headers],0)),LEN(INDEX(FPL_Fixtures_Extract[],MATCH($A207,FPL_Fixtures_Extract[[Player]:[Player]],0),MATCH(FPL_Combined[[#Headers],[Gameweek 05]],FPL_Fixtures_Extract[#Headers],0)))-4),Team_Key[[Full Name]:[Full Name]],0))&amp;RIGHT(INDEX(FPL_Fixtures_Extract[],MATCH($A207,FPL_Fixtures_Extract[[Player]:[Player]],0),MATCH(FPL_Combined[[#Headers],[Gameweek 05]],FPL_Fixtures_Extract[#Headers],0)),3))</f>
        <v>WBA(A) 0-0</v>
      </c>
      <c r="G207" t="str">
        <f ca="1">IF(RIGHT(FPL_Combined[[#Headers],[Gameweek 06]],2)&lt;$B$622,INDEX(FPL_Results_Extract[Gameweek 06],MATCH($A207,FPL_Results_Extract[[Player]:[Player]],0)),INDEX(Team_Key[[Abbreviation]:[Abbreviation]],MATCH(LEFT(INDEX(FPL_Fixtures_Extract[],MATCH($A207,FPL_Fixtures_Extract[[Player]:[Player]],0),MATCH(FPL_Combined[[#Headers],[Gameweek 06]],FPL_Fixtures_Extract[#Headers],0)),LEN(INDEX(FPL_Fixtures_Extract[],MATCH($A207,FPL_Fixtures_Extract[[Player]:[Player]],0),MATCH(FPL_Combined[[#Headers],[Gameweek 06]],FPL_Fixtures_Extract[#Headers],0)))-4),Team_Key[[Full Name]:[Full Name]],0))&amp;RIGHT(INDEX(FPL_Fixtures_Extract[],MATCH($A207,FPL_Fixtures_Extract[[Player]:[Player]],0),MATCH(FPL_Combined[[#Headers],[Gameweek 06]],FPL_Fixtures_Extract[#Headers],0)),3))</f>
        <v>MUN(H) 2-3</v>
      </c>
      <c r="H207" t="str">
        <f ca="1">IF(RIGHT(FPL_Combined[[#Headers],[Gameweek 07]],2)&lt;$B$622,INDEX(FPL_Results_Extract[Gameweek 07],MATCH($A207,FPL_Results_Extract[[Player]:[Player]],0)),INDEX(Team_Key[[Abbreviation]:[Abbreviation]],MATCH(LEFT(INDEX(FPL_Fixtures_Extract[],MATCH($A207,FPL_Fixtures_Extract[[Player]:[Player]],0),MATCH(FPL_Combined[[#Headers],[Gameweek 07]],FPL_Fixtures_Extract[#Headers],0)),LEN(INDEX(FPL_Fixtures_Extract[],MATCH($A207,FPL_Fixtures_Extract[[Player]:[Player]],0),MATCH(FPL_Combined[[#Headers],[Gameweek 07]],FPL_Fixtures_Extract[#Headers],0)))-4),Team_Key[[Full Name]:[Full Name]],0))&amp;RIGHT(INDEX(FPL_Fixtures_Extract[],MATCH($A207,FPL_Fixtures_Extract[[Player]:[Player]],0),MATCH(FPL_Combined[[#Headers],[Gameweek 07]],FPL_Fixtures_Extract[#Headers],0)),3))</f>
        <v>SWA(H) 3-1</v>
      </c>
      <c r="I207" t="str">
        <f ca="1">IF(RIGHT(FPL_Combined[[#Headers],[Gameweek 08]],2)&lt;$B$622,INDEX(FPL_Results_Extract[Gameweek 08],MATCH($A207,FPL_Results_Extract[[Player]:[Player]],0)),INDEX(Team_Key[[Abbreviation]:[Abbreviation]],MATCH(LEFT(INDEX(FPL_Fixtures_Extract[],MATCH($A207,FPL_Fixtures_Extract[[Player]:[Player]],0),MATCH(FPL_Combined[[#Headers],[Gameweek 08]],FPL_Fixtures_Extract[#Headers],0)),LEN(INDEX(FPL_Fixtures_Extract[],MATCH($A207,FPL_Fixtures_Extract[[Player]:[Player]],0),MATCH(FPL_Combined[[#Headers],[Gameweek 08]],FPL_Fixtures_Extract[#Headers],0)))-4),Team_Key[[Full Name]:[Full Name]],0))&amp;RIGHT(INDEX(FPL_Fixtures_Extract[],MATCH($A207,FPL_Fixtures_Extract[[Player]:[Player]],0),MATCH(FPL_Combined[[#Headers],[Gameweek 08]],FPL_Fixtures_Extract[#Headers],0)),3))</f>
        <v>CHE(A) 3-1</v>
      </c>
      <c r="J207" t="str">
        <f ca="1">IF(RIGHT(FPL_Combined[[#Headers],[Gameweek 09]],2)&lt;$B$622,INDEX(FPL_Results_Extract[Gameweek 09],MATCH($A207,FPL_Results_Extract[[Player]:[Player]],0)),INDEX(Team_Key[[Abbreviation]:[Abbreviation]],MATCH(LEFT(INDEX(FPL_Fixtures_Extract[],MATCH($A207,FPL_Fixtures_Extract[[Player]:[Player]],0),MATCH(FPL_Combined[[#Headers],[Gameweek 09]],FPL_Fixtures_Extract[#Headers],0)),LEN(INDEX(FPL_Fixtures_Extract[],MATCH($A207,FPL_Fixtures_Extract[[Player]:[Player]],0),MATCH(FPL_Combined[[#Headers],[Gameweek 09]],FPL_Fixtures_Extract[#Headers],0)))-4),Team_Key[[Full Name]:[Full Name]],0))&amp;RIGHT(INDEX(FPL_Fixtures_Extract[],MATCH($A207,FPL_Fixtures_Extract[[Player]:[Player]],0),MATCH(FPL_Combined[[#Headers],[Gameweek 09]],FPL_Fixtures_Extract[#Headers],0)),3))</f>
        <v>LEI(H) 2-2</v>
      </c>
      <c r="K207" t="str">
        <f ca="1">IF(RIGHT(FPL_Combined[[#Headers],[Gameweek 10]],2)&lt;$B$622,INDEX(FPL_Results_Extract[Gameweek 10],MATCH($A207,FPL_Results_Extract[[Player]:[Player]],0)),INDEX(Team_Key[[Abbreviation]:[Abbreviation]],MATCH(LEFT(INDEX(FPL_Fixtures_Extract[],MATCH($A207,FPL_Fixtures_Extract[[Player]:[Player]],0),MATCH(FPL_Combined[[#Headers],[Gameweek 10]],FPL_Fixtures_Extract[#Headers],0)),LEN(INDEX(FPL_Fixtures_Extract[],MATCH($A207,FPL_Fixtures_Extract[[Player]:[Player]],0),MATCH(FPL_Combined[[#Headers],[Gameweek 10]],FPL_Fixtures_Extract[#Headers],0)))-4),Team_Key[[Full Name]:[Full Name]],0))&amp;RIGHT(INDEX(FPL_Fixtures_Extract[],MATCH($A207,FPL_Fixtures_Extract[[Player]:[Player]],0),MATCH(FPL_Combined[[#Headers],[Gameweek 10]],FPL_Fixtures_Extract[#Headers],0)),3))</f>
        <v>LIV(A) 1-1</v>
      </c>
      <c r="L207" t="str">
        <f ca="1">IF(RIGHT(FPL_Combined[[#Headers],[Gameweek 11]],2)&lt;$B$622,INDEX(FPL_Results_Extract[Gameweek 11],MATCH($A207,FPL_Results_Extract[[Player]:[Player]],0)),INDEX(Team_Key[[Abbreviation]:[Abbreviation]],MATCH(LEFT(INDEX(FPL_Fixtures_Extract[],MATCH($A207,FPL_Fixtures_Extract[[Player]:[Player]],0),MATCH(FPL_Combined[[#Headers],[Gameweek 11]],FPL_Fixtures_Extract[#Headers],0)),LEN(INDEX(FPL_Fixtures_Extract[],MATCH($A207,FPL_Fixtures_Extract[[Player]:[Player]],0),MATCH(FPL_Combined[[#Headers],[Gameweek 11]],FPL_Fixtures_Extract[#Headers],0)))-4),Team_Key[[Full Name]:[Full Name]],0))&amp;RIGHT(INDEX(FPL_Fixtures_Extract[],MATCH($A207,FPL_Fixtures_Extract[[Player]:[Player]],0),MATCH(FPL_Combined[[#Headers],[Gameweek 11]],FPL_Fixtures_Extract[#Headers],0)),3))</f>
        <v>BOU(H) 2-0</v>
      </c>
      <c r="M207" t="str">
        <f ca="1">IF(RIGHT(FPL_Combined[[#Headers],[Gameweek 12]],2)&lt;$B$622,INDEX(FPL_Results_Extract[Gameweek 12],MATCH($A207,FPL_Results_Extract[[Player]:[Player]],0)),INDEX(Team_Key[[Abbreviation]:[Abbreviation]],MATCH(LEFT(INDEX(FPL_Fixtures_Extract[],MATCH($A207,FPL_Fixtures_Extract[[Player]:[Player]],0),MATCH(FPL_Combined[[#Headers],[Gameweek 12]],FPL_Fixtures_Extract[#Headers],0)),LEN(INDEX(FPL_Fixtures_Extract[],MATCH($A207,FPL_Fixtures_Extract[[Player]:[Player]],0),MATCH(FPL_Combined[[#Headers],[Gameweek 12]],FPL_Fixtures_Extract[#Headers],0)))-4),Team_Key[[Full Name]:[Full Name]],0))&amp;RIGHT(INDEX(FPL_Fixtures_Extract[],MATCH($A207,FPL_Fixtures_Extract[[Player]:[Player]],0),MATCH(FPL_Combined[[#Headers],[Gameweek 12]],FPL_Fixtures_Extract[#Headers],0)),3))</f>
        <v>SUN(A) 1-0</v>
      </c>
      <c r="N207" t="str">
        <f ca="1">IF(RIGHT(FPL_Combined[[#Headers],[Gameweek 13]],2)&lt;$B$622,INDEX(FPL_Results_Extract[Gameweek 13],MATCH($A207,FPL_Results_Extract[[Player]:[Player]],0)),INDEX(Team_Key[[Abbreviation]:[Abbreviation]],MATCH(LEFT(INDEX(FPL_Fixtures_Extract[],MATCH($A207,FPL_Fixtures_Extract[[Player]:[Player]],0),MATCH(FPL_Combined[[#Headers],[Gameweek 13]],FPL_Fixtures_Extract[#Headers],0)),LEN(INDEX(FPL_Fixtures_Extract[],MATCH($A207,FPL_Fixtures_Extract[[Player]:[Player]],0),MATCH(FPL_Combined[[#Headers],[Gameweek 13]],FPL_Fixtures_Extract[#Headers],0)))-4),Team_Key[[Full Name]:[Full Name]],0))&amp;RIGHT(INDEX(FPL_Fixtures_Extract[],MATCH($A207,FPL_Fixtures_Extract[[Player]:[Player]],0),MATCH(FPL_Combined[[#Headers],[Gameweek 13]],FPL_Fixtures_Extract[#Headers],0)),3))</f>
        <v>STK(H) 0-1</v>
      </c>
      <c r="O207" t="str">
        <f ca="1">IF(RIGHT(FPL_Combined[[#Headers],[Gameweek 14]],2)&lt;$B$622,INDEX(FPL_Results_Extract[Gameweek 14],MATCH($A207,FPL_Results_Extract[[Player]:[Player]],0)),INDEX(Team_Key[[Abbreviation]:[Abbreviation]],MATCH(LEFT(INDEX(FPL_Fixtures_Extract[],MATCH($A207,FPL_Fixtures_Extract[[Player]:[Player]],0),MATCH(FPL_Combined[[#Headers],[Gameweek 14]],FPL_Fixtures_Extract[#Headers],0)),LEN(INDEX(FPL_Fixtures_Extract[],MATCH($A207,FPL_Fixtures_Extract[[Player]:[Player]],0),MATCH(FPL_Combined[[#Headers],[Gameweek 14]],FPL_Fixtures_Extract[#Headers],0)))-4),Team_Key[[Full Name]:[Full Name]],0))&amp;RIGHT(INDEX(FPL_Fixtures_Extract[],MATCH($A207,FPL_Fixtures_Extract[[Player]:[Player]],0),MATCH(FPL_Combined[[#Headers],[Gameweek 14]],FPL_Fixtures_Extract[#Headers],0)),3))</f>
        <v>MCI(A) 1-3</v>
      </c>
      <c r="P207" t="str">
        <f ca="1">IF(RIGHT(FPL_Combined[[#Headers],[Gameweek 15]],2)&lt;$B$622,INDEX(FPL_Results_Extract[Gameweek 15],MATCH($A207,FPL_Results_Extract[[Player]:[Player]],0)),INDEX(Team_Key[[Abbreviation]:[Abbreviation]],MATCH(LEFT(INDEX(FPL_Fixtures_Extract[],MATCH($A207,FPL_Fixtures_Extract[[Player]:[Player]],0),MATCH(FPL_Combined[[#Headers],[Gameweek 15]],FPL_Fixtures_Extract[#Headers],0)),LEN(INDEX(FPL_Fixtures_Extract[],MATCH($A207,FPL_Fixtures_Extract[[Player]:[Player]],0),MATCH(FPL_Combined[[#Headers],[Gameweek 15]],FPL_Fixtures_Extract[#Headers],0)))-4),Team_Key[[Full Name]:[Full Name]],0))&amp;RIGHT(INDEX(FPL_Fixtures_Extract[],MATCH($A207,FPL_Fixtures_Extract[[Player]:[Player]],0),MATCH(FPL_Combined[[#Headers],[Gameweek 15]],FPL_Fixtures_Extract[#Headers],0)),3))</f>
        <v>AVL(H) 1-1</v>
      </c>
      <c r="Q207" t="str">
        <f ca="1">IF(RIGHT(FPL_Combined[[#Headers],[Gameweek 16]],2)&lt;$B$622,INDEX(FPL_Results_Extract[Gameweek 16],MATCH($A207,FPL_Results_Extract[[Player]:[Player]],0)),INDEX(Team_Key[[Abbreviation]:[Abbreviation]],MATCH(LEFT(INDEX(FPL_Fixtures_Extract[],MATCH($A207,FPL_Fixtures_Extract[[Player]:[Player]],0),MATCH(FPL_Combined[[#Headers],[Gameweek 16]],FPL_Fixtures_Extract[#Headers],0)),LEN(INDEX(FPL_Fixtures_Extract[],MATCH($A207,FPL_Fixtures_Extract[[Player]:[Player]],0),MATCH(FPL_Combined[[#Headers],[Gameweek 16]],FPL_Fixtures_Extract[#Headers],0)))-4),Team_Key[[Full Name]:[Full Name]],0))&amp;RIGHT(INDEX(FPL_Fixtures_Extract[],MATCH($A207,FPL_Fixtures_Extract[[Player]:[Player]],0),MATCH(FPL_Combined[[#Headers],[Gameweek 16]],FPL_Fixtures_Extract[#Headers],0)),3))</f>
        <v>CRY(A) 0-1</v>
      </c>
      <c r="R207" t="str">
        <f ca="1">IF(RIGHT(FPL_Combined[[#Headers],[Gameweek 17]],2)&lt;$B$622,INDEX(FPL_Results_Extract[Gameweek 17],MATCH($A207,FPL_Results_Extract[[Player]:[Player]],0)),INDEX(Team_Key[[Abbreviation]:[Abbreviation]],MATCH(LEFT(INDEX(FPL_Fixtures_Extract[],MATCH($A207,FPL_Fixtures_Extract[[Player]:[Player]],0),MATCH(FPL_Combined[[#Headers],[Gameweek 17]],FPL_Fixtures_Extract[#Headers],0)),LEN(INDEX(FPL_Fixtures_Extract[],MATCH($A207,FPL_Fixtures_Extract[[Player]:[Player]],0),MATCH(FPL_Combined[[#Headers],[Gameweek 17]],FPL_Fixtures_Extract[#Headers],0)))-4),Team_Key[[Full Name]:[Full Name]],0))&amp;RIGHT(INDEX(FPL_Fixtures_Extract[],MATCH($A207,FPL_Fixtures_Extract[[Player]:[Player]],0),MATCH(FPL_Combined[[#Headers],[Gameweek 17]],FPL_Fixtures_Extract[#Headers],0)),3))</f>
        <v>TOT(H) 0-2</v>
      </c>
      <c r="S207" t="str">
        <f ca="1">IF(RIGHT(FPL_Combined[[#Headers],[Gameweek 18]],2)&lt;$B$622,INDEX(FPL_Results_Extract[Gameweek 18],MATCH($A207,FPL_Results_Extract[[Player]:[Player]],0)),INDEX(Team_Key[[Abbreviation]:[Abbreviation]],MATCH(LEFT(INDEX(FPL_Fixtures_Extract[],MATCH($A207,FPL_Fixtures_Extract[[Player]:[Player]],0),MATCH(FPL_Combined[[#Headers],[Gameweek 18]],FPL_Fixtures_Extract[#Headers],0)),LEN(INDEX(FPL_Fixtures_Extract[],MATCH($A207,FPL_Fixtures_Extract[[Player]:[Player]],0),MATCH(FPL_Combined[[#Headers],[Gameweek 18]],FPL_Fixtures_Extract[#Headers],0)))-4),Team_Key[[Full Name]:[Full Name]],0))&amp;RIGHT(INDEX(FPL_Fixtures_Extract[],MATCH($A207,FPL_Fixtures_Extract[[Player]:[Player]],0),MATCH(FPL_Combined[[#Headers],[Gameweek 18]],FPL_Fixtures_Extract[#Headers],0)),3))</f>
        <v>ARS(H) 4-0</v>
      </c>
      <c r="T207" t="str">
        <f ca="1">IF(RIGHT(FPL_Combined[[#Headers],[Gameweek 19]],2)&lt;$B$622,INDEX(FPL_Results_Extract[Gameweek 19],MATCH($A207,FPL_Results_Extract[[Player]:[Player]],0)),INDEX(Team_Key[[Abbreviation]:[Abbreviation]],MATCH(LEFT(INDEX(FPL_Fixtures_Extract[],MATCH($A207,FPL_Fixtures_Extract[[Player]:[Player]],0),MATCH(FPL_Combined[[#Headers],[Gameweek 19]],FPL_Fixtures_Extract[#Headers],0)),LEN(INDEX(FPL_Fixtures_Extract[],MATCH($A207,FPL_Fixtures_Extract[[Player]:[Player]],0),MATCH(FPL_Combined[[#Headers],[Gameweek 19]],FPL_Fixtures_Extract[#Headers],0)))-4),Team_Key[[Full Name]:[Full Name]],0))&amp;RIGHT(INDEX(FPL_Fixtures_Extract[],MATCH($A207,FPL_Fixtures_Extract[[Player]:[Player]],0),MATCH(FPL_Combined[[#Headers],[Gameweek 19]],FPL_Fixtures_Extract[#Headers],0)),3))</f>
        <v>WHU(A) 1-2</v>
      </c>
      <c r="U207" t="str">
        <f ca="1">IF(RIGHT(FPL_Combined[[#Headers],[Gameweek 20]],2)&lt;$B$622,INDEX(FPL_Results_Extract[Gameweek 20],MATCH($A207,FPL_Results_Extract[[Player]:[Player]],0)),INDEX(Team_Key[[Abbreviation]:[Abbreviation]],MATCH(LEFT(INDEX(FPL_Fixtures_Extract[],MATCH($A207,FPL_Fixtures_Extract[[Player]:[Player]],0),MATCH(FPL_Combined[[#Headers],[Gameweek 20]],FPL_Fixtures_Extract[#Headers],0)),LEN(INDEX(FPL_Fixtures_Extract[],MATCH($A207,FPL_Fixtures_Extract[[Player]:[Player]],0),MATCH(FPL_Combined[[#Headers],[Gameweek 20]],FPL_Fixtures_Extract[#Headers],0)))-4),Team_Key[[Full Name]:[Full Name]],0))&amp;RIGHT(INDEX(FPL_Fixtures_Extract[],MATCH($A207,FPL_Fixtures_Extract[[Player]:[Player]],0),MATCH(FPL_Combined[[#Headers],[Gameweek 20]],FPL_Fixtures_Extract[#Headers],0)),3))</f>
        <v>NOR(A) 0-1</v>
      </c>
      <c r="V207" t="str">
        <f ca="1">IF(RIGHT(FPL_Combined[[#Headers],[Gameweek 21]],2)&lt;$B$622,INDEX(FPL_Results_Extract[Gameweek 21],MATCH($A207,FPL_Results_Extract[[Player]:[Player]],0)),INDEX(Team_Key[[Abbreviation]:[Abbreviation]],MATCH(LEFT(INDEX(FPL_Fixtures_Extract[],MATCH($A207,FPL_Fixtures_Extract[[Player]:[Player]],0),MATCH(FPL_Combined[[#Headers],[Gameweek 21]],FPL_Fixtures_Extract[#Headers],0)),LEN(INDEX(FPL_Fixtures_Extract[],MATCH($A207,FPL_Fixtures_Extract[[Player]:[Player]],0),MATCH(FPL_Combined[[#Headers],[Gameweek 21]],FPL_Fixtures_Extract[#Headers],0)))-4),Team_Key[[Full Name]:[Full Name]],0))&amp;RIGHT(INDEX(FPL_Fixtures_Extract[],MATCH($A207,FPL_Fixtures_Extract[[Player]:[Player]],0),MATCH(FPL_Combined[[#Headers],[Gameweek 21]],FPL_Fixtures_Extract[#Headers],0)),3))</f>
        <v>WAT(H) 2-0</v>
      </c>
      <c r="W207" t="str">
        <f ca="1">IF(RIGHT(FPL_Combined[[#Headers],[Gameweek 22]],2)&lt;$B$622,INDEX(FPL_Results_Extract[Gameweek 22],MATCH($A207,FPL_Results_Extract[[Player]:[Player]],0)),INDEX(Team_Key[[Abbreviation]:[Abbreviation]],MATCH(LEFT(INDEX(FPL_Fixtures_Extract[],MATCH($A207,FPL_Fixtures_Extract[[Player]:[Player]],0),MATCH(FPL_Combined[[#Headers],[Gameweek 22]],FPL_Fixtures_Extract[#Headers],0)),LEN(INDEX(FPL_Fixtures_Extract[],MATCH($A207,FPL_Fixtures_Extract[[Player]:[Player]],0),MATCH(FPL_Combined[[#Headers],[Gameweek 22]],FPL_Fixtures_Extract[#Headers],0)))-4),Team_Key[[Full Name]:[Full Name]],0))&amp;RIGHT(INDEX(FPL_Fixtures_Extract[],MATCH($A207,FPL_Fixtures_Extract[[Player]:[Player]],0),MATCH(FPL_Combined[[#Headers],[Gameweek 22]],FPL_Fixtures_Extract[#Headers],0)),3))</f>
        <v>WBA(H) 3-0</v>
      </c>
      <c r="X207" t="str">
        <f ca="1">IF(RIGHT(FPL_Combined[[#Headers],[Gameweek 23]],2)&lt;$B$622,INDEX(FPL_Results_Extract[Gameweek 23],MATCH($A207,FPL_Results_Extract[[Player]:[Player]],0)),INDEX(Team_Key[[Abbreviation]:[Abbreviation]],MATCH(LEFT(INDEX(FPL_Fixtures_Extract[],MATCH($A207,FPL_Fixtures_Extract[[Player]:[Player]],0),MATCH(FPL_Combined[[#Headers],[Gameweek 23]],FPL_Fixtures_Extract[#Headers],0)),LEN(INDEX(FPL_Fixtures_Extract[],MATCH($A207,FPL_Fixtures_Extract[[Player]:[Player]],0),MATCH(FPL_Combined[[#Headers],[Gameweek 23]],FPL_Fixtures_Extract[#Headers],0)))-4),Team_Key[[Full Name]:[Full Name]],0))&amp;RIGHT(INDEX(FPL_Fixtures_Extract[],MATCH($A207,FPL_Fixtures_Extract[[Player]:[Player]],0),MATCH(FPL_Combined[[#Headers],[Gameweek 23]],FPL_Fixtures_Extract[#Headers],0)),3))</f>
        <v>MUN(A) 1-0</v>
      </c>
      <c r="Y207" t="str">
        <f ca="1">IF(RIGHT(FPL_Combined[[#Headers],[Gameweek 24]],2)&lt;$B$622,INDEX(FPL_Results_Extract[Team],MATCH($A207,FPL_Results_Extract[[Player]:[Player]],0)),INDEX(Team_Key[[Abbreviation]:[Abbreviation]],MATCH(LEFT(INDEX(FPL_Fixtures_Extract[],MATCH($A207,FPL_Fixtures_Extract[[Player]:[Player]],0),MATCH(FPL_Combined[[#Headers],[Gameweek 24]],FPL_Fixtures_Extract[#Headers],0)),LEN(INDEX(FPL_Fixtures_Extract[],MATCH($A207,FPL_Fixtures_Extract[[Player]:[Player]],0),MATCH(FPL_Combined[[#Headers],[Gameweek 24]],FPL_Fixtures_Extract[#Headers],0)))-4),Team_Key[[Full Name]:[Full Name]],0))&amp;RIGHT(INDEX(FPL_Fixtures_Extract[],MATCH($A207,FPL_Fixtures_Extract[[Player]:[Player]],0),MATCH(FPL_Combined[[#Headers],[Gameweek 24]],FPL_Fixtures_Extract[#Headers],0)),3))</f>
        <v>SOU</v>
      </c>
      <c r="Z207" t="str">
        <f ca="1">IF(RIGHT(FPL_Combined[[#Headers],[Gameweek 25]],2)&lt;$B$622,INDEX(FPL_Results_Extract[Player],MATCH($A207,FPL_Results_Extract[[Player]:[Player]],0)),INDEX(Team_Key[[Abbreviation]:[Abbreviation]],MATCH(LEFT(INDEX(FPL_Fixtures_Extract[],MATCH($A207,FPL_Fixtures_Extract[[Player]:[Player]],0),MATCH(FPL_Combined[[#Headers],[Gameweek 25]],FPL_Fixtures_Extract[#Headers],0)),LEN(INDEX(FPL_Fixtures_Extract[],MATCH($A207,FPL_Fixtures_Extract[[Player]:[Player]],0),MATCH(FPL_Combined[[#Headers],[Gameweek 25]],FPL_Fixtures_Extract[#Headers],0)))-4),Team_Key[[Full Name]:[Full Name]],0))&amp;RIGHT(INDEX(FPL_Fixtures_Extract[],MATCH($A207,FPL_Fixtures_Extract[[Player]:[Player]],0),MATCH(FPL_Combined[[#Headers],[Gameweek 25]],FPL_Fixtures_Extract[#Headers],0)),3))</f>
        <v>Forster</v>
      </c>
      <c r="AA207" t="str">
        <f ca="1">IF(RIGHT(FPL_Combined[[#Headers],[Gameweek 26]],2)&lt;$B$622,INDEX(FPL_Results_Extract[Gameweek 01],MATCH($A207,FPL_Results_Extract[[Player]:[Player]],0)),INDEX(Team_Key[[Abbreviation]:[Abbreviation]],MATCH(LEFT(INDEX(FPL_Fixtures_Extract[],MATCH($A207,FPL_Fixtures_Extract[[Player]:[Player]],0),MATCH(FPL_Combined[[#Headers],[Gameweek 26]],FPL_Fixtures_Extract[#Headers],0)),LEN(INDEX(FPL_Fixtures_Extract[],MATCH($A207,FPL_Fixtures_Extract[[Player]:[Player]],0),MATCH(FPL_Combined[[#Headers],[Gameweek 26]],FPL_Fixtures_Extract[#Headers],0)))-4),Team_Key[[Full Name]:[Full Name]],0))&amp;RIGHT(INDEX(FPL_Fixtures_Extract[],MATCH($A207,FPL_Fixtures_Extract[[Player]:[Player]],0),MATCH(FPL_Combined[[#Headers],[Gameweek 26]],FPL_Fixtures_Extract[#Headers],0)),3))</f>
        <v>NEW(A) 2-2</v>
      </c>
      <c r="AB207" t="str">
        <f ca="1">IF(RIGHT(FPL_Combined[[#Headers],[Gameweek 27]],2)&lt;$B$622,INDEX(FPL_Results_Extract[Gameweek 02],MATCH($A207,FPL_Results_Extract[[Player]:[Player]],0)),INDEX(Team_Key[[Abbreviation]:[Abbreviation]],MATCH(LEFT(INDEX(FPL_Fixtures_Extract[],MATCH($A207,FPL_Fixtures_Extract[[Player]:[Player]],0),MATCH(FPL_Combined[[#Headers],[Gameweek 27]],FPL_Fixtures_Extract[#Headers],0)),LEN(INDEX(FPL_Fixtures_Extract[],MATCH($A207,FPL_Fixtures_Extract[[Player]:[Player]],0),MATCH(FPL_Combined[[#Headers],[Gameweek 27]],FPL_Fixtures_Extract[#Headers],0)))-4),Team_Key[[Full Name]:[Full Name]],0))&amp;RIGHT(INDEX(FPL_Fixtures_Extract[],MATCH($A207,FPL_Fixtures_Extract[[Player]:[Player]],0),MATCH(FPL_Combined[[#Headers],[Gameweek 27]],FPL_Fixtures_Extract[#Headers],0)),3))</f>
        <v>EVE(H) 0-3</v>
      </c>
      <c r="AC207" t="str">
        <f ca="1">IF(RIGHT(FPL_Combined[[#Headers],[Gameweek 28]],2)&lt;$B$622,INDEX(FPL_Results_Extract[Gameweek 03],MATCH($A207,FPL_Results_Extract[[Player]:[Player]],0)),INDEX(Team_Key[[Abbreviation]:[Abbreviation]],MATCH(LEFT(INDEX(FPL_Fixtures_Extract[],MATCH($A207,FPL_Fixtures_Extract[[Player]:[Player]],0),MATCH(FPL_Combined[[#Headers],[Gameweek 28]],FPL_Fixtures_Extract[#Headers],0)),LEN(INDEX(FPL_Fixtures_Extract[],MATCH($A207,FPL_Fixtures_Extract[[Player]:[Player]],0),MATCH(FPL_Combined[[#Headers],[Gameweek 28]],FPL_Fixtures_Extract[#Headers],0)))-4),Team_Key[[Full Name]:[Full Name]],0))&amp;RIGHT(INDEX(FPL_Fixtures_Extract[],MATCH($A207,FPL_Fixtures_Extract[[Player]:[Player]],0),MATCH(FPL_Combined[[#Headers],[Gameweek 28]],FPL_Fixtures_Extract[#Headers],0)),3))</f>
        <v>WAT(A) 0-0</v>
      </c>
      <c r="AD207" t="str">
        <f ca="1">IF(RIGHT(FPL_Combined[[#Headers],[Gameweek 29]],2)&lt;$B$622,INDEX(FPL_Results_Extract[Gameweek 04],MATCH($A207,FPL_Results_Extract[[Player]:[Player]],0)),INDEX(Team_Key[[Abbreviation]:[Abbreviation]],MATCH(LEFT(INDEX(FPL_Fixtures_Extract[],MATCH($A207,FPL_Fixtures_Extract[[Player]:[Player]],0),MATCH(FPL_Combined[[#Headers],[Gameweek 29]],FPL_Fixtures_Extract[#Headers],0)),LEN(INDEX(FPL_Fixtures_Extract[],MATCH($A207,FPL_Fixtures_Extract[[Player]:[Player]],0),MATCH(FPL_Combined[[#Headers],[Gameweek 29]],FPL_Fixtures_Extract[#Headers],0)))-4),Team_Key[[Full Name]:[Full Name]],0))&amp;RIGHT(INDEX(FPL_Fixtures_Extract[],MATCH($A207,FPL_Fixtures_Extract[[Player]:[Player]],0),MATCH(FPL_Combined[[#Headers],[Gameweek 29]],FPL_Fixtures_Extract[#Headers],0)),3))</f>
        <v>SUN(H)</v>
      </c>
      <c r="AE207" t="str">
        <f ca="1">IF(RIGHT(FPL_Combined[[#Headers],[Gameweek 30]],2)&lt;$B$622,INDEX(FPL_Results_Extract[Gameweek 05],MATCH($A207,FPL_Results_Extract[[Player]:[Player]],0)),INDEX(Team_Key[[Abbreviation]:[Abbreviation]],MATCH(LEFT(INDEX(FPL_Fixtures_Extract[],MATCH($A207,FPL_Fixtures_Extract[[Player]:[Player]],0),MATCH(FPL_Combined[[#Headers],[Gameweek 30]],FPL_Fixtures_Extract[#Headers],0)),LEN(INDEX(FPL_Fixtures_Extract[],MATCH($A207,FPL_Fixtures_Extract[[Player]:[Player]],0),MATCH(FPL_Combined[[#Headers],[Gameweek 30]],FPL_Fixtures_Extract[#Headers],0)))-4),Team_Key[[Full Name]:[Full Name]],0))&amp;RIGHT(INDEX(FPL_Fixtures_Extract[],MATCH($A207,FPL_Fixtures_Extract[[Player]:[Player]],0),MATCH(FPL_Combined[[#Headers],[Gameweek 30]],FPL_Fixtures_Extract[#Headers],0)),3))</f>
        <v>STK(A)</v>
      </c>
      <c r="AF207" t="str">
        <f ca="1">IF(RIGHT(FPL_Combined[[#Headers],[Gameweek 31]],2)&lt;$B$622,INDEX(FPL_Results_Extract[Gameweek 06],MATCH($A207,FPL_Results_Extract[[Player]:[Player]],0)),INDEX(Team_Key[[Abbreviation]:[Abbreviation]],MATCH(LEFT(INDEX(FPL_Fixtures_Extract[],MATCH($A207,FPL_Fixtures_Extract[[Player]:[Player]],0),MATCH(FPL_Combined[[#Headers],[Gameweek 31]],FPL_Fixtures_Extract[#Headers],0)),LEN(INDEX(FPL_Fixtures_Extract[],MATCH($A207,FPL_Fixtures_Extract[[Player]:[Player]],0),MATCH(FPL_Combined[[#Headers],[Gameweek 31]],FPL_Fixtures_Extract[#Headers],0)))-4),Team_Key[[Full Name]:[Full Name]],0))&amp;RIGHT(INDEX(FPL_Fixtures_Extract[],MATCH($A207,FPL_Fixtures_Extract[[Player]:[Player]],0),MATCH(FPL_Combined[[#Headers],[Gameweek 31]],FPL_Fixtures_Extract[#Headers],0)),3))</f>
        <v>LIV(H)</v>
      </c>
      <c r="AG207" t="str">
        <f ca="1">IF(RIGHT(FPL_Combined[[#Headers],[Gameweek 32]],2)&lt;$B$622,INDEX(FPL_Results_Extract[Gameweek 07],MATCH($A207,FPL_Results_Extract[[Player]:[Player]],0)),INDEX(Team_Key[[Abbreviation]:[Abbreviation]],MATCH(LEFT(INDEX(FPL_Fixtures_Extract[],MATCH($A207,FPL_Fixtures_Extract[[Player]:[Player]],0),MATCH(FPL_Combined[[#Headers],[Gameweek 32]],FPL_Fixtures_Extract[#Headers],0)),LEN(INDEX(FPL_Fixtures_Extract[],MATCH($A207,FPL_Fixtures_Extract[[Player]:[Player]],0),MATCH(FPL_Combined[[#Headers],[Gameweek 32]],FPL_Fixtures_Extract[#Headers],0)))-4),Team_Key[[Full Name]:[Full Name]],0))&amp;RIGHT(INDEX(FPL_Fixtures_Extract[],MATCH($A207,FPL_Fixtures_Extract[[Player]:[Player]],0),MATCH(FPL_Combined[[#Headers],[Gameweek 32]],FPL_Fixtures_Extract[#Headers],0)),3))</f>
        <v>LEI(A)</v>
      </c>
      <c r="AH207" t="str">
        <f ca="1">IF(RIGHT(FPL_Combined[[#Headers],[Gameweek 33]],2)&lt;$B$622,INDEX(FPL_Results_Extract[Gameweek 08],MATCH($A207,FPL_Results_Extract[[Player]:[Player]],0)),INDEX(Team_Key[[Abbreviation]:[Abbreviation]],MATCH(LEFT(INDEX(FPL_Fixtures_Extract[],MATCH($A207,FPL_Fixtures_Extract[[Player]:[Player]],0),MATCH(FPL_Combined[[#Headers],[Gameweek 33]],FPL_Fixtures_Extract[#Headers],0)),LEN(INDEX(FPL_Fixtures_Extract[],MATCH($A207,FPL_Fixtures_Extract[[Player]:[Player]],0),MATCH(FPL_Combined[[#Headers],[Gameweek 33]],FPL_Fixtures_Extract[#Headers],0)))-4),Team_Key[[Full Name]:[Full Name]],0))&amp;RIGHT(INDEX(FPL_Fixtures_Extract[],MATCH($A207,FPL_Fixtures_Extract[[Player]:[Player]],0),MATCH(FPL_Combined[[#Headers],[Gameweek 33]],FPL_Fixtures_Extract[#Headers],0)),3))</f>
        <v>NEW(H)</v>
      </c>
      <c r="AI207" t="str">
        <f ca="1">IF(RIGHT(FPL_Combined[[#Headers],[Gameweek 34]],2)&lt;$B$622,INDEX(FPL_Results_Extract[Gameweek 09],MATCH($A207,FPL_Results_Extract[[Player]:[Player]],0)),INDEX(Team_Key[[Abbreviation]:[Abbreviation]],MATCH(LEFT(INDEX(FPL_Fixtures_Extract[],MATCH($A207,FPL_Fixtures_Extract[[Player]:[Player]],0),MATCH(FPL_Combined[[#Headers],[Gameweek 34]],FPL_Fixtures_Extract[#Headers],0)),LEN(INDEX(FPL_Fixtures_Extract[],MATCH($A207,FPL_Fixtures_Extract[[Player]:[Player]],0),MATCH(FPL_Combined[[#Headers],[Gameweek 34]],FPL_Fixtures_Extract[#Headers],0)))-4),Team_Key[[Full Name]:[Full Name]],0))&amp;RIGHT(INDEX(FPL_Fixtures_Extract[],MATCH($A207,FPL_Fixtures_Extract[[Player]:[Player]],0),MATCH(FPL_Combined[[#Headers],[Gameweek 34]],FPL_Fixtures_Extract[#Headers],0)),3))</f>
        <v>EVE(A)</v>
      </c>
      <c r="AJ207" t="str">
        <f ca="1">IF(RIGHT(FPL_Combined[[#Headers],[Gameweek 35]],2)&lt;$B$622,INDEX(FPL_Results_Extract[Gameweek 10],MATCH($A207,FPL_Results_Extract[[Player]:[Player]],0)),INDEX(Team_Key[[Abbreviation]:[Abbreviation]],MATCH(LEFT(INDEX(FPL_Fixtures_Extract[],MATCH($A207,FPL_Fixtures_Extract[[Player]:[Player]],0),MATCH(FPL_Combined[[#Headers],[Gameweek 35]],FPL_Fixtures_Extract[#Headers],0)),LEN(INDEX(FPL_Fixtures_Extract[],MATCH($A207,FPL_Fixtures_Extract[[Player]:[Player]],0),MATCH(FPL_Combined[[#Headers],[Gameweek 35]],FPL_Fixtures_Extract[#Headers],0)))-4),Team_Key[[Full Name]:[Full Name]],0))&amp;RIGHT(INDEX(FPL_Fixtures_Extract[],MATCH($A207,FPL_Fixtures_Extract[[Player]:[Player]],0),MATCH(FPL_Combined[[#Headers],[Gameweek 35]],FPL_Fixtures_Extract[#Headers],0)),3))</f>
        <v>AVL(A)</v>
      </c>
      <c r="AK207" t="str">
        <f ca="1">IF(RIGHT(FPL_Combined[[#Headers],[Gameweek 36]],2)&lt;$B$622,INDEX(FPL_Results_Extract[Gameweek 11],MATCH($A207,FPL_Results_Extract[[Player]:[Player]],0)),INDEX(Team_Key[[Abbreviation]:[Abbreviation]],MATCH(LEFT(INDEX(FPL_Fixtures_Extract[],MATCH($A207,FPL_Fixtures_Extract[[Player]:[Player]],0),MATCH(FPL_Combined[[#Headers],[Gameweek 36]],FPL_Fixtures_Extract[#Headers],0)),LEN(INDEX(FPL_Fixtures_Extract[],MATCH($A207,FPL_Fixtures_Extract[[Player]:[Player]],0),MATCH(FPL_Combined[[#Headers],[Gameweek 36]],FPL_Fixtures_Extract[#Headers],0)))-4),Team_Key[[Full Name]:[Full Name]],0))&amp;RIGHT(INDEX(FPL_Fixtures_Extract[],MATCH($A207,FPL_Fixtures_Extract[[Player]:[Player]],0),MATCH(FPL_Combined[[#Headers],[Gameweek 36]],FPL_Fixtures_Extract[#Headers],0)),3))</f>
        <v>MCI(H)</v>
      </c>
      <c r="AL207" t="str">
        <f ca="1">IF(RIGHT(FPL_Combined[[#Headers],[Gameweek 37]],2)&lt;$B$622,INDEX(FPL_Results_Extract[Gameweek 12],MATCH($A207,FPL_Results_Extract[[Player]:[Player]],0)),INDEX(Team_Key[[Abbreviation]:[Abbreviation]],MATCH(LEFT(INDEX(FPL_Fixtures_Extract[],MATCH($A207,FPL_Fixtures_Extract[[Player]:[Player]],0),MATCH(FPL_Combined[[#Headers],[Gameweek 37]],FPL_Fixtures_Extract[#Headers],0)),LEN(INDEX(FPL_Fixtures_Extract[],MATCH($A207,FPL_Fixtures_Extract[[Player]:[Player]],0),MATCH(FPL_Combined[[#Headers],[Gameweek 37]],FPL_Fixtures_Extract[#Headers],0)))-4),Team_Key[[Full Name]:[Full Name]],0))&amp;RIGHT(INDEX(FPL_Fixtures_Extract[],MATCH($A207,FPL_Fixtures_Extract[[Player]:[Player]],0),MATCH(FPL_Combined[[#Headers],[Gameweek 37]],FPL_Fixtures_Extract[#Headers],0)),3))</f>
        <v>TOT(A)</v>
      </c>
      <c r="AM207" t="str">
        <f ca="1">IF(RIGHT(FPL_Combined[[#Headers],[Gameweek 38]],2)&lt;$B$622,INDEX(FPL_Results_Extract[Gameweek 13],MATCH($A207,FPL_Results_Extract[[Player]:[Player]],0)),INDEX(Team_Key[[Abbreviation]:[Abbreviation]],MATCH(LEFT(INDEX(FPL_Fixtures_Extract[],MATCH($A207,FPL_Fixtures_Extract[[Player]:[Player]],0),MATCH(FPL_Combined[[#Headers],[Gameweek 38]],FPL_Fixtures_Extract[#Headers],0)),LEN(INDEX(FPL_Fixtures_Extract[],MATCH($A207,FPL_Fixtures_Extract[[Player]:[Player]],0),MATCH(FPL_Combined[[#Headers],[Gameweek 38]],FPL_Fixtures_Extract[#Headers],0)))-4),Team_Key[[Full Name]:[Full Name]],0))&amp;RIGHT(INDEX(FPL_Fixtures_Extract[],MATCH($A207,FPL_Fixtures_Extract[[Player]:[Player]],0),MATCH(FPL_Combined[[#Headers],[Gameweek 38]],FPL_Fixtures_Extract[#Headers],0)),3))</f>
        <v>CRY(H)</v>
      </c>
    </row>
    <row r="208" spans="1:39" x14ac:dyDescent="0.45">
      <c r="A208" t="s">
        <v>98</v>
      </c>
      <c r="B208" t="str">
        <f ca="1">IF(RIGHT(FPL_Combined[[#Headers],[Gameweek 01]],2)&lt;$B$622,INDEX(FPL_Results_Extract[Gameweek 01],MATCH($A208,FPL_Results_Extract[[Player]:[Player]],0)),INDEX(Team_Key[[Abbreviation]:[Abbreviation]],MATCH(LEFT(INDEX(FPL_Fixtures_Extract[],MATCH($A208,FPL_Fixtures_Extract[[Player]:[Player]],0),MATCH(FPL_Combined[[#Headers],[Gameweek 01]],FPL_Fixtures_Extract[#Headers],0)),LEN(INDEX(FPL_Fixtures_Extract[],MATCH($A208,FPL_Fixtures_Extract[[Player]:[Player]],0),MATCH(FPL_Combined[[#Headers],[Gameweek 01]],FPL_Fixtures_Extract[#Headers],0)))-4),Team_Key[[Full Name]:[Full Name]],0))&amp;RIGHT(INDEX(FPL_Fixtures_Extract[],MATCH($A208,FPL_Fixtures_Extract[[Player]:[Player]],0),MATCH(FPL_Combined[[#Headers],[Gameweek 01]],FPL_Fixtures_Extract[#Headers],0)),3))</f>
        <v>MCI(H) 0-3</v>
      </c>
      <c r="C208" t="str">
        <f ca="1">IF(RIGHT(FPL_Combined[[#Headers],[Gameweek 02]],2)&lt;$B$622,INDEX(FPL_Results_Extract[Gameweek 02],MATCH($A208,FPL_Results_Extract[[Player]:[Player]],0)),INDEX(Team_Key[[Abbreviation]:[Abbreviation]],MATCH(LEFT(INDEX(FPL_Fixtures_Extract[],MATCH($A208,FPL_Fixtures_Extract[[Player]:[Player]],0),MATCH(FPL_Combined[[#Headers],[Gameweek 02]],FPL_Fixtures_Extract[#Headers],0)),LEN(INDEX(FPL_Fixtures_Extract[],MATCH($A208,FPL_Fixtures_Extract[[Player]:[Player]],0),MATCH(FPL_Combined[[#Headers],[Gameweek 02]],FPL_Fixtures_Extract[#Headers],0)))-4),Team_Key[[Full Name]:[Full Name]],0))&amp;RIGHT(INDEX(FPL_Fixtures_Extract[],MATCH($A208,FPL_Fixtures_Extract[[Player]:[Player]],0),MATCH(FPL_Combined[[#Headers],[Gameweek 02]],FPL_Fixtures_Extract[#Headers],0)),3))</f>
        <v>WAT(A) 0-0</v>
      </c>
      <c r="D208" t="str">
        <f ca="1">IF(RIGHT(FPL_Combined[[#Headers],[Gameweek 03]],2)&lt;$B$622,INDEX(FPL_Results_Extract[Gameweek 03],MATCH($A208,FPL_Results_Extract[[Player]:[Player]],0)),INDEX(Team_Key[[Abbreviation]:[Abbreviation]],MATCH(LEFT(INDEX(FPL_Fixtures_Extract[],MATCH($A208,FPL_Fixtures_Extract[[Player]:[Player]],0),MATCH(FPL_Combined[[#Headers],[Gameweek 03]],FPL_Fixtures_Extract[#Headers],0)),LEN(INDEX(FPL_Fixtures_Extract[],MATCH($A208,FPL_Fixtures_Extract[[Player]:[Player]],0),MATCH(FPL_Combined[[#Headers],[Gameweek 03]],FPL_Fixtures_Extract[#Headers],0)))-4),Team_Key[[Full Name]:[Full Name]],0))&amp;RIGHT(INDEX(FPL_Fixtures_Extract[],MATCH($A208,FPL_Fixtures_Extract[[Player]:[Player]],0),MATCH(FPL_Combined[[#Headers],[Gameweek 03]],FPL_Fixtures_Extract[#Headers],0)),3))</f>
        <v>CHE(H) 2-3</v>
      </c>
      <c r="E208" t="str">
        <f ca="1">IF(RIGHT(FPL_Combined[[#Headers],[Gameweek 04]],2)&lt;$B$622,INDEX(FPL_Results_Extract[Gameweek 04],MATCH($A208,FPL_Results_Extract[[Player]:[Player]],0)),INDEX(Team_Key[[Abbreviation]:[Abbreviation]],MATCH(LEFT(INDEX(FPL_Fixtures_Extract[],MATCH($A208,FPL_Fixtures_Extract[[Player]:[Player]],0),MATCH(FPL_Combined[[#Headers],[Gameweek 04]],FPL_Fixtures_Extract[#Headers],0)),LEN(INDEX(FPL_Fixtures_Extract[],MATCH($A208,FPL_Fixtures_Extract[[Player]:[Player]],0),MATCH(FPL_Combined[[#Headers],[Gameweek 04]],FPL_Fixtures_Extract[#Headers],0)))-4),Team_Key[[Full Name]:[Full Name]],0))&amp;RIGHT(INDEX(FPL_Fixtures_Extract[],MATCH($A208,FPL_Fixtures_Extract[[Player]:[Player]],0),MATCH(FPL_Combined[[#Headers],[Gameweek 04]],FPL_Fixtures_Extract[#Headers],0)),3))</f>
        <v>STK(A) 1-0</v>
      </c>
      <c r="F208" t="str">
        <f ca="1">IF(RIGHT(FPL_Combined[[#Headers],[Gameweek 05]],2)&lt;$B$622,INDEX(FPL_Results_Extract[Gameweek 05],MATCH($A208,FPL_Results_Extract[[Player]:[Player]],0)),INDEX(Team_Key[[Abbreviation]:[Abbreviation]],MATCH(LEFT(INDEX(FPL_Fixtures_Extract[],MATCH($A208,FPL_Fixtures_Extract[[Player]:[Player]],0),MATCH(FPL_Combined[[#Headers],[Gameweek 05]],FPL_Fixtures_Extract[#Headers],0)),LEN(INDEX(FPL_Fixtures_Extract[],MATCH($A208,FPL_Fixtures_Extract[[Player]:[Player]],0),MATCH(FPL_Combined[[#Headers],[Gameweek 05]],FPL_Fixtures_Extract[#Headers],0)))-4),Team_Key[[Full Name]:[Full Name]],0))&amp;RIGHT(INDEX(FPL_Fixtures_Extract[],MATCH($A208,FPL_Fixtures_Extract[[Player]:[Player]],0),MATCH(FPL_Combined[[#Headers],[Gameweek 05]],FPL_Fixtures_Extract[#Headers],0)),3))</f>
        <v>SOU(H) 0-0</v>
      </c>
      <c r="G208" t="str">
        <f ca="1">IF(RIGHT(FPL_Combined[[#Headers],[Gameweek 06]],2)&lt;$B$622,INDEX(FPL_Results_Extract[Gameweek 06],MATCH($A208,FPL_Results_Extract[[Player]:[Player]],0)),INDEX(Team_Key[[Abbreviation]:[Abbreviation]],MATCH(LEFT(INDEX(FPL_Fixtures_Extract[],MATCH($A208,FPL_Fixtures_Extract[[Player]:[Player]],0),MATCH(FPL_Combined[[#Headers],[Gameweek 06]],FPL_Fixtures_Extract[#Headers],0)),LEN(INDEX(FPL_Fixtures_Extract[],MATCH($A208,FPL_Fixtures_Extract[[Player]:[Player]],0),MATCH(FPL_Combined[[#Headers],[Gameweek 06]],FPL_Fixtures_Extract[#Headers],0)))-4),Team_Key[[Full Name]:[Full Name]],0))&amp;RIGHT(INDEX(FPL_Fixtures_Extract[],MATCH($A208,FPL_Fixtures_Extract[[Player]:[Player]],0),MATCH(FPL_Combined[[#Headers],[Gameweek 06]],FPL_Fixtures_Extract[#Headers],0)),3))</f>
        <v>AVL(A) 1-0</v>
      </c>
      <c r="H208" t="str">
        <f ca="1">IF(RIGHT(FPL_Combined[[#Headers],[Gameweek 07]],2)&lt;$B$622,INDEX(FPL_Results_Extract[Gameweek 07],MATCH($A208,FPL_Results_Extract[[Player]:[Player]],0)),INDEX(Team_Key[[Abbreviation]:[Abbreviation]],MATCH(LEFT(INDEX(FPL_Fixtures_Extract[],MATCH($A208,FPL_Fixtures_Extract[[Player]:[Player]],0),MATCH(FPL_Combined[[#Headers],[Gameweek 07]],FPL_Fixtures_Extract[#Headers],0)),LEN(INDEX(FPL_Fixtures_Extract[],MATCH($A208,FPL_Fixtures_Extract[[Player]:[Player]],0),MATCH(FPL_Combined[[#Headers],[Gameweek 07]],FPL_Fixtures_Extract[#Headers],0)))-4),Team_Key[[Full Name]:[Full Name]],0))&amp;RIGHT(INDEX(FPL_Fixtures_Extract[],MATCH($A208,FPL_Fixtures_Extract[[Player]:[Player]],0),MATCH(FPL_Combined[[#Headers],[Gameweek 07]],FPL_Fixtures_Extract[#Headers],0)),3))</f>
        <v>EVE(H) 2-3</v>
      </c>
      <c r="I208" t="str">
        <f ca="1">IF(RIGHT(FPL_Combined[[#Headers],[Gameweek 08]],2)&lt;$B$622,INDEX(FPL_Results_Extract[Gameweek 08],MATCH($A208,FPL_Results_Extract[[Player]:[Player]],0)),INDEX(Team_Key[[Abbreviation]:[Abbreviation]],MATCH(LEFT(INDEX(FPL_Fixtures_Extract[],MATCH($A208,FPL_Fixtures_Extract[[Player]:[Player]],0),MATCH(FPL_Combined[[#Headers],[Gameweek 08]],FPL_Fixtures_Extract[#Headers],0)),LEN(INDEX(FPL_Fixtures_Extract[],MATCH($A208,FPL_Fixtures_Extract[[Player]:[Player]],0),MATCH(FPL_Combined[[#Headers],[Gameweek 08]],FPL_Fixtures_Extract[#Headers],0)))-4),Team_Key[[Full Name]:[Full Name]],0))&amp;RIGHT(INDEX(FPL_Fixtures_Extract[],MATCH($A208,FPL_Fixtures_Extract[[Player]:[Player]],0),MATCH(FPL_Combined[[#Headers],[Gameweek 08]],FPL_Fixtures_Extract[#Headers],0)),3))</f>
        <v>CRY(A) 0-2</v>
      </c>
      <c r="J208" t="str">
        <f ca="1">IF(RIGHT(FPL_Combined[[#Headers],[Gameweek 09]],2)&lt;$B$622,INDEX(FPL_Results_Extract[Gameweek 09],MATCH($A208,FPL_Results_Extract[[Player]:[Player]],0)),INDEX(Team_Key[[Abbreviation]:[Abbreviation]],MATCH(LEFT(INDEX(FPL_Fixtures_Extract[],MATCH($A208,FPL_Fixtures_Extract[[Player]:[Player]],0),MATCH(FPL_Combined[[#Headers],[Gameweek 09]],FPL_Fixtures_Extract[#Headers],0)),LEN(INDEX(FPL_Fixtures_Extract[],MATCH($A208,FPL_Fixtures_Extract[[Player]:[Player]],0),MATCH(FPL_Combined[[#Headers],[Gameweek 09]],FPL_Fixtures_Extract[#Headers],0)))-4),Team_Key[[Full Name]:[Full Name]],0))&amp;RIGHT(INDEX(FPL_Fixtures_Extract[],MATCH($A208,FPL_Fixtures_Extract[[Player]:[Player]],0),MATCH(FPL_Combined[[#Headers],[Gameweek 09]],FPL_Fixtures_Extract[#Headers],0)),3))</f>
        <v>SUN(H) 1-0</v>
      </c>
      <c r="K208" t="str">
        <f ca="1">IF(RIGHT(FPL_Combined[[#Headers],[Gameweek 10]],2)&lt;$B$622,INDEX(FPL_Results_Extract[Gameweek 10],MATCH($A208,FPL_Results_Extract[[Player]:[Player]],0)),INDEX(Team_Key[[Abbreviation]:[Abbreviation]],MATCH(LEFT(INDEX(FPL_Fixtures_Extract[],MATCH($A208,FPL_Fixtures_Extract[[Player]:[Player]],0),MATCH(FPL_Combined[[#Headers],[Gameweek 10]],FPL_Fixtures_Extract[#Headers],0)),LEN(INDEX(FPL_Fixtures_Extract[],MATCH($A208,FPL_Fixtures_Extract[[Player]:[Player]],0),MATCH(FPL_Combined[[#Headers],[Gameweek 10]],FPL_Fixtures_Extract[#Headers],0)))-4),Team_Key[[Full Name]:[Full Name]],0))&amp;RIGHT(INDEX(FPL_Fixtures_Extract[],MATCH($A208,FPL_Fixtures_Extract[[Player]:[Player]],0),MATCH(FPL_Combined[[#Headers],[Gameweek 10]],FPL_Fixtures_Extract[#Headers],0)),3))</f>
        <v>NOR(A) 1-0</v>
      </c>
      <c r="L208" t="str">
        <f ca="1">IF(RIGHT(FPL_Combined[[#Headers],[Gameweek 11]],2)&lt;$B$622,INDEX(FPL_Results_Extract[Gameweek 11],MATCH($A208,FPL_Results_Extract[[Player]:[Player]],0)),INDEX(Team_Key[[Abbreviation]:[Abbreviation]],MATCH(LEFT(INDEX(FPL_Fixtures_Extract[],MATCH($A208,FPL_Fixtures_Extract[[Player]:[Player]],0),MATCH(FPL_Combined[[#Headers],[Gameweek 11]],FPL_Fixtures_Extract[#Headers],0)),LEN(INDEX(FPL_Fixtures_Extract[],MATCH($A208,FPL_Fixtures_Extract[[Player]:[Player]],0),MATCH(FPL_Combined[[#Headers],[Gameweek 11]],FPL_Fixtures_Extract[#Headers],0)))-4),Team_Key[[Full Name]:[Full Name]],0))&amp;RIGHT(INDEX(FPL_Fixtures_Extract[],MATCH($A208,FPL_Fixtures_Extract[[Player]:[Player]],0),MATCH(FPL_Combined[[#Headers],[Gameweek 11]],FPL_Fixtures_Extract[#Headers],0)),3))</f>
        <v>LEI(H) 2-3</v>
      </c>
      <c r="M208" t="str">
        <f ca="1">IF(RIGHT(FPL_Combined[[#Headers],[Gameweek 12]],2)&lt;$B$622,INDEX(FPL_Results_Extract[Gameweek 12],MATCH($A208,FPL_Results_Extract[[Player]:[Player]],0)),INDEX(Team_Key[[Abbreviation]:[Abbreviation]],MATCH(LEFT(INDEX(FPL_Fixtures_Extract[],MATCH($A208,FPL_Fixtures_Extract[[Player]:[Player]],0),MATCH(FPL_Combined[[#Headers],[Gameweek 12]],FPL_Fixtures_Extract[#Headers],0)),LEN(INDEX(FPL_Fixtures_Extract[],MATCH($A208,FPL_Fixtures_Extract[[Player]:[Player]],0),MATCH(FPL_Combined[[#Headers],[Gameweek 12]],FPL_Fixtures_Extract[#Headers],0)))-4),Team_Key[[Full Name]:[Full Name]],0))&amp;RIGHT(INDEX(FPL_Fixtures_Extract[],MATCH($A208,FPL_Fixtures_Extract[[Player]:[Player]],0),MATCH(FPL_Combined[[#Headers],[Gameweek 12]],FPL_Fixtures_Extract[#Headers],0)),3))</f>
        <v>MUN(A) 0-2</v>
      </c>
      <c r="N208" t="str">
        <f ca="1">IF(RIGHT(FPL_Combined[[#Headers],[Gameweek 13]],2)&lt;$B$622,INDEX(FPL_Results_Extract[Gameweek 13],MATCH($A208,FPL_Results_Extract[[Player]:[Player]],0)),INDEX(Team_Key[[Abbreviation]:[Abbreviation]],MATCH(LEFT(INDEX(FPL_Fixtures_Extract[],MATCH($A208,FPL_Fixtures_Extract[[Player]:[Player]],0),MATCH(FPL_Combined[[#Headers],[Gameweek 13]],FPL_Fixtures_Extract[#Headers],0)),LEN(INDEX(FPL_Fixtures_Extract[],MATCH($A208,FPL_Fixtures_Extract[[Player]:[Player]],0),MATCH(FPL_Combined[[#Headers],[Gameweek 13]],FPL_Fixtures_Extract[#Headers],0)))-4),Team_Key[[Full Name]:[Full Name]],0))&amp;RIGHT(INDEX(FPL_Fixtures_Extract[],MATCH($A208,FPL_Fixtures_Extract[[Player]:[Player]],0),MATCH(FPL_Combined[[#Headers],[Gameweek 13]],FPL_Fixtures_Extract[#Headers],0)),3))</f>
        <v>ARS(H) 2-1</v>
      </c>
      <c r="O208" t="str">
        <f ca="1">IF(RIGHT(FPL_Combined[[#Headers],[Gameweek 14]],2)&lt;$B$622,INDEX(FPL_Results_Extract[Gameweek 14],MATCH($A208,FPL_Results_Extract[[Player]:[Player]],0)),INDEX(Team_Key[[Abbreviation]:[Abbreviation]],MATCH(LEFT(INDEX(FPL_Fixtures_Extract[],MATCH($A208,FPL_Fixtures_Extract[[Player]:[Player]],0),MATCH(FPL_Combined[[#Headers],[Gameweek 14]],FPL_Fixtures_Extract[#Headers],0)),LEN(INDEX(FPL_Fixtures_Extract[],MATCH($A208,FPL_Fixtures_Extract[[Player]:[Player]],0),MATCH(FPL_Combined[[#Headers],[Gameweek 14]],FPL_Fixtures_Extract[#Headers],0)))-4),Team_Key[[Full Name]:[Full Name]],0))&amp;RIGHT(INDEX(FPL_Fixtures_Extract[],MATCH($A208,FPL_Fixtures_Extract[[Player]:[Player]],0),MATCH(FPL_Combined[[#Headers],[Gameweek 14]],FPL_Fixtures_Extract[#Headers],0)),3))</f>
        <v>WHU(A) 1-1</v>
      </c>
      <c r="P208" t="str">
        <f ca="1">IF(RIGHT(FPL_Combined[[#Headers],[Gameweek 15]],2)&lt;$B$622,INDEX(FPL_Results_Extract[Gameweek 15],MATCH($A208,FPL_Results_Extract[[Player]:[Player]],0)),INDEX(Team_Key[[Abbreviation]:[Abbreviation]],MATCH(LEFT(INDEX(FPL_Fixtures_Extract[],MATCH($A208,FPL_Fixtures_Extract[[Player]:[Player]],0),MATCH(FPL_Combined[[#Headers],[Gameweek 15]],FPL_Fixtures_Extract[#Headers],0)),LEN(INDEX(FPL_Fixtures_Extract[],MATCH($A208,FPL_Fixtures_Extract[[Player]:[Player]],0),MATCH(FPL_Combined[[#Headers],[Gameweek 15]],FPL_Fixtures_Extract[#Headers],0)))-4),Team_Key[[Full Name]:[Full Name]],0))&amp;RIGHT(INDEX(FPL_Fixtures_Extract[],MATCH($A208,FPL_Fixtures_Extract[[Player]:[Player]],0),MATCH(FPL_Combined[[#Headers],[Gameweek 15]],FPL_Fixtures_Extract[#Headers],0)),3))</f>
        <v>TOT(H) 1-1</v>
      </c>
      <c r="Q208" t="str">
        <f ca="1">IF(RIGHT(FPL_Combined[[#Headers],[Gameweek 16]],2)&lt;$B$622,INDEX(FPL_Results_Extract[Gameweek 16],MATCH($A208,FPL_Results_Extract[[Player]:[Player]],0)),INDEX(Team_Key[[Abbreviation]:[Abbreviation]],MATCH(LEFT(INDEX(FPL_Fixtures_Extract[],MATCH($A208,FPL_Fixtures_Extract[[Player]:[Player]],0),MATCH(FPL_Combined[[#Headers],[Gameweek 16]],FPL_Fixtures_Extract[#Headers],0)),LEN(INDEX(FPL_Fixtures_Extract[],MATCH($A208,FPL_Fixtures_Extract[[Player]:[Player]],0),MATCH(FPL_Combined[[#Headers],[Gameweek 16]],FPL_Fixtures_Extract[#Headers],0)))-4),Team_Key[[Full Name]:[Full Name]],0))&amp;RIGHT(INDEX(FPL_Fixtures_Extract[],MATCH($A208,FPL_Fixtures_Extract[[Player]:[Player]],0),MATCH(FPL_Combined[[#Headers],[Gameweek 16]],FPL_Fixtures_Extract[#Headers],0)),3))</f>
        <v>LIV(A) 2-2</v>
      </c>
      <c r="R208" t="str">
        <f ca="1">IF(RIGHT(FPL_Combined[[#Headers],[Gameweek 17]],2)&lt;$B$622,INDEX(FPL_Results_Extract[Gameweek 17],MATCH($A208,FPL_Results_Extract[[Player]:[Player]],0)),INDEX(Team_Key[[Abbreviation]:[Abbreviation]],MATCH(LEFT(INDEX(FPL_Fixtures_Extract[],MATCH($A208,FPL_Fixtures_Extract[[Player]:[Player]],0),MATCH(FPL_Combined[[#Headers],[Gameweek 17]],FPL_Fixtures_Extract[#Headers],0)),LEN(INDEX(FPL_Fixtures_Extract[],MATCH($A208,FPL_Fixtures_Extract[[Player]:[Player]],0),MATCH(FPL_Combined[[#Headers],[Gameweek 17]],FPL_Fixtures_Extract[#Headers],0)))-4),Team_Key[[Full Name]:[Full Name]],0))&amp;RIGHT(INDEX(FPL_Fixtures_Extract[],MATCH($A208,FPL_Fixtures_Extract[[Player]:[Player]],0),MATCH(FPL_Combined[[#Headers],[Gameweek 17]],FPL_Fixtures_Extract[#Headers],0)),3))</f>
        <v>BOU(H) 1-2</v>
      </c>
      <c r="S208" t="str">
        <f ca="1">IF(RIGHT(FPL_Combined[[#Headers],[Gameweek 18]],2)&lt;$B$622,INDEX(FPL_Results_Extract[Gameweek 18],MATCH($A208,FPL_Results_Extract[[Player]:[Player]],0)),INDEX(Team_Key[[Abbreviation]:[Abbreviation]],MATCH(LEFT(INDEX(FPL_Fixtures_Extract[],MATCH($A208,FPL_Fixtures_Extract[[Player]:[Player]],0),MATCH(FPL_Combined[[#Headers],[Gameweek 18]],FPL_Fixtures_Extract[#Headers],0)),LEN(INDEX(FPL_Fixtures_Extract[],MATCH($A208,FPL_Fixtures_Extract[[Player]:[Player]],0),MATCH(FPL_Combined[[#Headers],[Gameweek 18]],FPL_Fixtures_Extract[#Headers],0)))-4),Team_Key[[Full Name]:[Full Name]],0))&amp;RIGHT(INDEX(FPL_Fixtures_Extract[],MATCH($A208,FPL_Fixtures_Extract[[Player]:[Player]],0),MATCH(FPL_Combined[[#Headers],[Gameweek 18]],FPL_Fixtures_Extract[#Headers],0)),3))</f>
        <v>SWA(A) 0-1</v>
      </c>
      <c r="T208" t="str">
        <f ca="1">IF(RIGHT(FPL_Combined[[#Headers],[Gameweek 19]],2)&lt;$B$622,INDEX(FPL_Results_Extract[Gameweek 19],MATCH($A208,FPL_Results_Extract[[Player]:[Player]],0)),INDEX(Team_Key[[Abbreviation]:[Abbreviation]],MATCH(LEFT(INDEX(FPL_Fixtures_Extract[],MATCH($A208,FPL_Fixtures_Extract[[Player]:[Player]],0),MATCH(FPL_Combined[[#Headers],[Gameweek 19]],FPL_Fixtures_Extract[#Headers],0)),LEN(INDEX(FPL_Fixtures_Extract[],MATCH($A208,FPL_Fixtures_Extract[[Player]:[Player]],0),MATCH(FPL_Combined[[#Headers],[Gameweek 19]],FPL_Fixtures_Extract[#Headers],0)))-4),Team_Key[[Full Name]:[Full Name]],0))&amp;RIGHT(INDEX(FPL_Fixtures_Extract[],MATCH($A208,FPL_Fixtures_Extract[[Player]:[Player]],0),MATCH(FPL_Combined[[#Headers],[Gameweek 19]],FPL_Fixtures_Extract[#Headers],0)),3))</f>
        <v>NEW(H) 1-0</v>
      </c>
      <c r="U208" t="str">
        <f ca="1">IF(RIGHT(FPL_Combined[[#Headers],[Gameweek 20]],2)&lt;$B$622,INDEX(FPL_Results_Extract[Gameweek 20],MATCH($A208,FPL_Results_Extract[[Player]:[Player]],0)),INDEX(Team_Key[[Abbreviation]:[Abbreviation]],MATCH(LEFT(INDEX(FPL_Fixtures_Extract[],MATCH($A208,FPL_Fixtures_Extract[[Player]:[Player]],0),MATCH(FPL_Combined[[#Headers],[Gameweek 20]],FPL_Fixtures_Extract[#Headers],0)),LEN(INDEX(FPL_Fixtures_Extract[],MATCH($A208,FPL_Fixtures_Extract[[Player]:[Player]],0),MATCH(FPL_Combined[[#Headers],[Gameweek 20]],FPL_Fixtures_Extract[#Headers],0)))-4),Team_Key[[Full Name]:[Full Name]],0))&amp;RIGHT(INDEX(FPL_Fixtures_Extract[],MATCH($A208,FPL_Fixtures_Extract[[Player]:[Player]],0),MATCH(FPL_Combined[[#Headers],[Gameweek 20]],FPL_Fixtures_Extract[#Headers],0)),3))</f>
        <v>STK(H) 2-1</v>
      </c>
      <c r="V208" t="str">
        <f ca="1">IF(RIGHT(FPL_Combined[[#Headers],[Gameweek 21]],2)&lt;$B$622,INDEX(FPL_Results_Extract[Gameweek 21],MATCH($A208,FPL_Results_Extract[[Player]:[Player]],0)),INDEX(Team_Key[[Abbreviation]:[Abbreviation]],MATCH(LEFT(INDEX(FPL_Fixtures_Extract[],MATCH($A208,FPL_Fixtures_Extract[[Player]:[Player]],0),MATCH(FPL_Combined[[#Headers],[Gameweek 21]],FPL_Fixtures_Extract[#Headers],0)),LEN(INDEX(FPL_Fixtures_Extract[],MATCH($A208,FPL_Fixtures_Extract[[Player]:[Player]],0),MATCH(FPL_Combined[[#Headers],[Gameweek 21]],FPL_Fixtures_Extract[#Headers],0)))-4),Team_Key[[Full Name]:[Full Name]],0))&amp;RIGHT(INDEX(FPL_Fixtures_Extract[],MATCH($A208,FPL_Fixtures_Extract[[Player]:[Player]],0),MATCH(FPL_Combined[[#Headers],[Gameweek 21]],FPL_Fixtures_Extract[#Headers],0)),3))</f>
        <v>CHE(A) 2-2</v>
      </c>
      <c r="W208" t="str">
        <f ca="1">IF(RIGHT(FPL_Combined[[#Headers],[Gameweek 22]],2)&lt;$B$622,INDEX(FPL_Results_Extract[Gameweek 22],MATCH($A208,FPL_Results_Extract[[Player]:[Player]],0)),INDEX(Team_Key[[Abbreviation]:[Abbreviation]],MATCH(LEFT(INDEX(FPL_Fixtures_Extract[],MATCH($A208,FPL_Fixtures_Extract[[Player]:[Player]],0),MATCH(FPL_Combined[[#Headers],[Gameweek 22]],FPL_Fixtures_Extract[#Headers],0)),LEN(INDEX(FPL_Fixtures_Extract[],MATCH($A208,FPL_Fixtures_Extract[[Player]:[Player]],0),MATCH(FPL_Combined[[#Headers],[Gameweek 22]],FPL_Fixtures_Extract[#Headers],0)))-4),Team_Key[[Full Name]:[Full Name]],0))&amp;RIGHT(INDEX(FPL_Fixtures_Extract[],MATCH($A208,FPL_Fixtures_Extract[[Player]:[Player]],0),MATCH(FPL_Combined[[#Headers],[Gameweek 22]],FPL_Fixtures_Extract[#Headers],0)),3))</f>
        <v>SOU(A) 0-3</v>
      </c>
      <c r="X208" t="str">
        <f ca="1">IF(RIGHT(FPL_Combined[[#Headers],[Gameweek 23]],2)&lt;$B$622,INDEX(FPL_Results_Extract[Gameweek 23],MATCH($A208,FPL_Results_Extract[[Player]:[Player]],0)),INDEX(Team_Key[[Abbreviation]:[Abbreviation]],MATCH(LEFT(INDEX(FPL_Fixtures_Extract[],MATCH($A208,FPL_Fixtures_Extract[[Player]:[Player]],0),MATCH(FPL_Combined[[#Headers],[Gameweek 23]],FPL_Fixtures_Extract[#Headers],0)),LEN(INDEX(FPL_Fixtures_Extract[],MATCH($A208,FPL_Fixtures_Extract[[Player]:[Player]],0),MATCH(FPL_Combined[[#Headers],[Gameweek 23]],FPL_Fixtures_Extract[#Headers],0)))-4),Team_Key[[Full Name]:[Full Name]],0))&amp;RIGHT(INDEX(FPL_Fixtures_Extract[],MATCH($A208,FPL_Fixtures_Extract[[Player]:[Player]],0),MATCH(FPL_Combined[[#Headers],[Gameweek 23]],FPL_Fixtures_Extract[#Headers],0)),3))</f>
        <v>AVL(H) 0-0</v>
      </c>
      <c r="Y208" t="str">
        <f ca="1">IF(RIGHT(FPL_Combined[[#Headers],[Gameweek 24]],2)&lt;$B$622,INDEX(FPL_Results_Extract[Team],MATCH($A208,FPL_Results_Extract[[Player]:[Player]],0)),INDEX(Team_Key[[Abbreviation]:[Abbreviation]],MATCH(LEFT(INDEX(FPL_Fixtures_Extract[],MATCH($A208,FPL_Fixtures_Extract[[Player]:[Player]],0),MATCH(FPL_Combined[[#Headers],[Gameweek 24]],FPL_Fixtures_Extract[#Headers],0)),LEN(INDEX(FPL_Fixtures_Extract[],MATCH($A208,FPL_Fixtures_Extract[[Player]:[Player]],0),MATCH(FPL_Combined[[#Headers],[Gameweek 24]],FPL_Fixtures_Extract[#Headers],0)))-4),Team_Key[[Full Name]:[Full Name]],0))&amp;RIGHT(INDEX(FPL_Fixtures_Extract[],MATCH($A208,FPL_Fixtures_Extract[[Player]:[Player]],0),MATCH(FPL_Combined[[#Headers],[Gameweek 24]],FPL_Fixtures_Extract[#Headers],0)),3))</f>
        <v>WBA</v>
      </c>
      <c r="Z208" t="str">
        <f ca="1">IF(RIGHT(FPL_Combined[[#Headers],[Gameweek 25]],2)&lt;$B$622,INDEX(FPL_Results_Extract[Player],MATCH($A208,FPL_Results_Extract[[Player]:[Player]],0)),INDEX(Team_Key[[Abbreviation]:[Abbreviation]],MATCH(LEFT(INDEX(FPL_Fixtures_Extract[],MATCH($A208,FPL_Fixtures_Extract[[Player]:[Player]],0),MATCH(FPL_Combined[[#Headers],[Gameweek 25]],FPL_Fixtures_Extract[#Headers],0)),LEN(INDEX(FPL_Fixtures_Extract[],MATCH($A208,FPL_Fixtures_Extract[[Player]:[Player]],0),MATCH(FPL_Combined[[#Headers],[Gameweek 25]],FPL_Fixtures_Extract[#Headers],0)))-4),Team_Key[[Full Name]:[Full Name]],0))&amp;RIGHT(INDEX(FPL_Fixtures_Extract[],MATCH($A208,FPL_Fixtures_Extract[[Player]:[Player]],0),MATCH(FPL_Combined[[#Headers],[Gameweek 25]],FPL_Fixtures_Extract[#Headers],0)),3))</f>
        <v>Foster</v>
      </c>
      <c r="AA208" t="str">
        <f ca="1">IF(RIGHT(FPL_Combined[[#Headers],[Gameweek 26]],2)&lt;$B$622,INDEX(FPL_Results_Extract[Gameweek 01],MATCH($A208,FPL_Results_Extract[[Player]:[Player]],0)),INDEX(Team_Key[[Abbreviation]:[Abbreviation]],MATCH(LEFT(INDEX(FPL_Fixtures_Extract[],MATCH($A208,FPL_Fixtures_Extract[[Player]:[Player]],0),MATCH(FPL_Combined[[#Headers],[Gameweek 26]],FPL_Fixtures_Extract[#Headers],0)),LEN(INDEX(FPL_Fixtures_Extract[],MATCH($A208,FPL_Fixtures_Extract[[Player]:[Player]],0),MATCH(FPL_Combined[[#Headers],[Gameweek 26]],FPL_Fixtures_Extract[#Headers],0)))-4),Team_Key[[Full Name]:[Full Name]],0))&amp;RIGHT(INDEX(FPL_Fixtures_Extract[],MATCH($A208,FPL_Fixtures_Extract[[Player]:[Player]],0),MATCH(FPL_Combined[[#Headers],[Gameweek 26]],FPL_Fixtures_Extract[#Headers],0)),3))</f>
        <v>MCI(H) 0-3</v>
      </c>
      <c r="AB208" t="str">
        <f ca="1">IF(RIGHT(FPL_Combined[[#Headers],[Gameweek 27]],2)&lt;$B$622,INDEX(FPL_Results_Extract[Gameweek 02],MATCH($A208,FPL_Results_Extract[[Player]:[Player]],0)),INDEX(Team_Key[[Abbreviation]:[Abbreviation]],MATCH(LEFT(INDEX(FPL_Fixtures_Extract[],MATCH($A208,FPL_Fixtures_Extract[[Player]:[Player]],0),MATCH(FPL_Combined[[#Headers],[Gameweek 27]],FPL_Fixtures_Extract[#Headers],0)),LEN(INDEX(FPL_Fixtures_Extract[],MATCH($A208,FPL_Fixtures_Extract[[Player]:[Player]],0),MATCH(FPL_Combined[[#Headers],[Gameweek 27]],FPL_Fixtures_Extract[#Headers],0)))-4),Team_Key[[Full Name]:[Full Name]],0))&amp;RIGHT(INDEX(FPL_Fixtures_Extract[],MATCH($A208,FPL_Fixtures_Extract[[Player]:[Player]],0),MATCH(FPL_Combined[[#Headers],[Gameweek 27]],FPL_Fixtures_Extract[#Headers],0)),3))</f>
        <v>WAT(A) 0-0</v>
      </c>
      <c r="AC208" t="str">
        <f ca="1">IF(RIGHT(FPL_Combined[[#Headers],[Gameweek 28]],2)&lt;$B$622,INDEX(FPL_Results_Extract[Gameweek 03],MATCH($A208,FPL_Results_Extract[[Player]:[Player]],0)),INDEX(Team_Key[[Abbreviation]:[Abbreviation]],MATCH(LEFT(INDEX(FPL_Fixtures_Extract[],MATCH($A208,FPL_Fixtures_Extract[[Player]:[Player]],0),MATCH(FPL_Combined[[#Headers],[Gameweek 28]],FPL_Fixtures_Extract[#Headers],0)),LEN(INDEX(FPL_Fixtures_Extract[],MATCH($A208,FPL_Fixtures_Extract[[Player]:[Player]],0),MATCH(FPL_Combined[[#Headers],[Gameweek 28]],FPL_Fixtures_Extract[#Headers],0)))-4),Team_Key[[Full Name]:[Full Name]],0))&amp;RIGHT(INDEX(FPL_Fixtures_Extract[],MATCH($A208,FPL_Fixtures_Extract[[Player]:[Player]],0),MATCH(FPL_Combined[[#Headers],[Gameweek 28]],FPL_Fixtures_Extract[#Headers],0)),3))</f>
        <v>CHE(H) 2-3</v>
      </c>
      <c r="AD208" t="str">
        <f ca="1">IF(RIGHT(FPL_Combined[[#Headers],[Gameweek 29]],2)&lt;$B$622,INDEX(FPL_Results_Extract[Gameweek 04],MATCH($A208,FPL_Results_Extract[[Player]:[Player]],0)),INDEX(Team_Key[[Abbreviation]:[Abbreviation]],MATCH(LEFT(INDEX(FPL_Fixtures_Extract[],MATCH($A208,FPL_Fixtures_Extract[[Player]:[Player]],0),MATCH(FPL_Combined[[#Headers],[Gameweek 29]],FPL_Fixtures_Extract[#Headers],0)),LEN(INDEX(FPL_Fixtures_Extract[],MATCH($A208,FPL_Fixtures_Extract[[Player]:[Player]],0),MATCH(FPL_Combined[[#Headers],[Gameweek 29]],FPL_Fixtures_Extract[#Headers],0)))-4),Team_Key[[Full Name]:[Full Name]],0))&amp;RIGHT(INDEX(FPL_Fixtures_Extract[],MATCH($A208,FPL_Fixtures_Extract[[Player]:[Player]],0),MATCH(FPL_Combined[[#Headers],[Gameweek 29]],FPL_Fixtures_Extract[#Headers],0)),3))</f>
        <v>MUN(H)</v>
      </c>
      <c r="AE208" t="str">
        <f ca="1">IF(RIGHT(FPL_Combined[[#Headers],[Gameweek 30]],2)&lt;$B$622,INDEX(FPL_Results_Extract[Gameweek 05],MATCH($A208,FPL_Results_Extract[[Player]:[Player]],0)),INDEX(Team_Key[[Abbreviation]:[Abbreviation]],MATCH(LEFT(INDEX(FPL_Fixtures_Extract[],MATCH($A208,FPL_Fixtures_Extract[[Player]:[Player]],0),MATCH(FPL_Combined[[#Headers],[Gameweek 30]],FPL_Fixtures_Extract[#Headers],0)),LEN(INDEX(FPL_Fixtures_Extract[],MATCH($A208,FPL_Fixtures_Extract[[Player]:[Player]],0),MATCH(FPL_Combined[[#Headers],[Gameweek 30]],FPL_Fixtures_Extract[#Headers],0)))-4),Team_Key[[Full Name]:[Full Name]],0))&amp;RIGHT(INDEX(FPL_Fixtures_Extract[],MATCH($A208,FPL_Fixtures_Extract[[Player]:[Player]],0),MATCH(FPL_Combined[[#Headers],[Gameweek 30]],FPL_Fixtures_Extract[#Headers],0)),3))</f>
        <v>ARS(A)</v>
      </c>
      <c r="AF208" t="str">
        <f ca="1">IF(RIGHT(FPL_Combined[[#Headers],[Gameweek 31]],2)&lt;$B$622,INDEX(FPL_Results_Extract[Gameweek 06],MATCH($A208,FPL_Results_Extract[[Player]:[Player]],0)),INDEX(Team_Key[[Abbreviation]:[Abbreviation]],MATCH(LEFT(INDEX(FPL_Fixtures_Extract[],MATCH($A208,FPL_Fixtures_Extract[[Player]:[Player]],0),MATCH(FPL_Combined[[#Headers],[Gameweek 31]],FPL_Fixtures_Extract[#Headers],0)),LEN(INDEX(FPL_Fixtures_Extract[],MATCH($A208,FPL_Fixtures_Extract[[Player]:[Player]],0),MATCH(FPL_Combined[[#Headers],[Gameweek 31]],FPL_Fixtures_Extract[#Headers],0)))-4),Team_Key[[Full Name]:[Full Name]],0))&amp;RIGHT(INDEX(FPL_Fixtures_Extract[],MATCH($A208,FPL_Fixtures_Extract[[Player]:[Player]],0),MATCH(FPL_Combined[[#Headers],[Gameweek 31]],FPL_Fixtures_Extract[#Headers],0)),3))</f>
        <v>NOR(H)</v>
      </c>
      <c r="AG208" t="str">
        <f ca="1">IF(RIGHT(FPL_Combined[[#Headers],[Gameweek 32]],2)&lt;$B$622,INDEX(FPL_Results_Extract[Gameweek 07],MATCH($A208,FPL_Results_Extract[[Player]:[Player]],0)),INDEX(Team_Key[[Abbreviation]:[Abbreviation]],MATCH(LEFT(INDEX(FPL_Fixtures_Extract[],MATCH($A208,FPL_Fixtures_Extract[[Player]:[Player]],0),MATCH(FPL_Combined[[#Headers],[Gameweek 32]],FPL_Fixtures_Extract[#Headers],0)),LEN(INDEX(FPL_Fixtures_Extract[],MATCH($A208,FPL_Fixtures_Extract[[Player]:[Player]],0),MATCH(FPL_Combined[[#Headers],[Gameweek 32]],FPL_Fixtures_Extract[#Headers],0)))-4),Team_Key[[Full Name]:[Full Name]],0))&amp;RIGHT(INDEX(FPL_Fixtures_Extract[],MATCH($A208,FPL_Fixtures_Extract[[Player]:[Player]],0),MATCH(FPL_Combined[[#Headers],[Gameweek 32]],FPL_Fixtures_Extract[#Headers],0)),3))</f>
        <v>SUN(A)</v>
      </c>
      <c r="AH208" t="str">
        <f ca="1">IF(RIGHT(FPL_Combined[[#Headers],[Gameweek 33]],2)&lt;$B$622,INDEX(FPL_Results_Extract[Gameweek 08],MATCH($A208,FPL_Results_Extract[[Player]:[Player]],0)),INDEX(Team_Key[[Abbreviation]:[Abbreviation]],MATCH(LEFT(INDEX(FPL_Fixtures_Extract[],MATCH($A208,FPL_Fixtures_Extract[[Player]:[Player]],0),MATCH(FPL_Combined[[#Headers],[Gameweek 33]],FPL_Fixtures_Extract[#Headers],0)),LEN(INDEX(FPL_Fixtures_Extract[],MATCH($A208,FPL_Fixtures_Extract[[Player]:[Player]],0),MATCH(FPL_Combined[[#Headers],[Gameweek 33]],FPL_Fixtures_Extract[#Headers],0)))-4),Team_Key[[Full Name]:[Full Name]],0))&amp;RIGHT(INDEX(FPL_Fixtures_Extract[],MATCH($A208,FPL_Fixtures_Extract[[Player]:[Player]],0),MATCH(FPL_Combined[[#Headers],[Gameweek 33]],FPL_Fixtures_Extract[#Headers],0)),3))</f>
        <v>MCI(A)</v>
      </c>
      <c r="AI208" t="str">
        <f ca="1">IF(RIGHT(FPL_Combined[[#Headers],[Gameweek 34]],2)&lt;$B$622,INDEX(FPL_Results_Extract[Gameweek 09],MATCH($A208,FPL_Results_Extract[[Player]:[Player]],0)),INDEX(Team_Key[[Abbreviation]:[Abbreviation]],MATCH(LEFT(INDEX(FPL_Fixtures_Extract[],MATCH($A208,FPL_Fixtures_Extract[[Player]:[Player]],0),MATCH(FPL_Combined[[#Headers],[Gameweek 34]],FPL_Fixtures_Extract[#Headers],0)),LEN(INDEX(FPL_Fixtures_Extract[],MATCH($A208,FPL_Fixtures_Extract[[Player]:[Player]],0),MATCH(FPL_Combined[[#Headers],[Gameweek 34]],FPL_Fixtures_Extract[#Headers],0)))-4),Team_Key[[Full Name]:[Full Name]],0))&amp;RIGHT(INDEX(FPL_Fixtures_Extract[],MATCH($A208,FPL_Fixtures_Extract[[Player]:[Player]],0),MATCH(FPL_Combined[[#Headers],[Gameweek 34]],FPL_Fixtures_Extract[#Headers],0)),3))</f>
        <v>WAT(H)</v>
      </c>
      <c r="AJ208" t="str">
        <f ca="1">IF(RIGHT(FPL_Combined[[#Headers],[Gameweek 35]],2)&lt;$B$622,INDEX(FPL_Results_Extract[Gameweek 10],MATCH($A208,FPL_Results_Extract[[Player]:[Player]],0)),INDEX(Team_Key[[Abbreviation]:[Abbreviation]],MATCH(LEFT(INDEX(FPL_Fixtures_Extract[],MATCH($A208,FPL_Fixtures_Extract[[Player]:[Player]],0),MATCH(FPL_Combined[[#Headers],[Gameweek 35]],FPL_Fixtures_Extract[#Headers],0)),LEN(INDEX(FPL_Fixtures_Extract[],MATCH($A208,FPL_Fixtures_Extract[[Player]:[Player]],0),MATCH(FPL_Combined[[#Headers],[Gameweek 35]],FPL_Fixtures_Extract[#Headers],0)))-4),Team_Key[[Full Name]:[Full Name]],0))&amp;RIGHT(INDEX(FPL_Fixtures_Extract[],MATCH($A208,FPL_Fixtures_Extract[[Player]:[Player]],0),MATCH(FPL_Combined[[#Headers],[Gameweek 35]],FPL_Fixtures_Extract[#Headers],0)),3))</f>
        <v>TOT(A)</v>
      </c>
      <c r="AK208" t="str">
        <f ca="1">IF(RIGHT(FPL_Combined[[#Headers],[Gameweek 36]],2)&lt;$B$622,INDEX(FPL_Results_Extract[Gameweek 11],MATCH($A208,FPL_Results_Extract[[Player]:[Player]],0)),INDEX(Team_Key[[Abbreviation]:[Abbreviation]],MATCH(LEFT(INDEX(FPL_Fixtures_Extract[],MATCH($A208,FPL_Fixtures_Extract[[Player]:[Player]],0),MATCH(FPL_Combined[[#Headers],[Gameweek 36]],FPL_Fixtures_Extract[#Headers],0)),LEN(INDEX(FPL_Fixtures_Extract[],MATCH($A208,FPL_Fixtures_Extract[[Player]:[Player]],0),MATCH(FPL_Combined[[#Headers],[Gameweek 36]],FPL_Fixtures_Extract[#Headers],0)))-4),Team_Key[[Full Name]:[Full Name]],0))&amp;RIGHT(INDEX(FPL_Fixtures_Extract[],MATCH($A208,FPL_Fixtures_Extract[[Player]:[Player]],0),MATCH(FPL_Combined[[#Headers],[Gameweek 36]],FPL_Fixtures_Extract[#Headers],0)),3))</f>
        <v>WHU(H)</v>
      </c>
      <c r="AL208" t="str">
        <f ca="1">IF(RIGHT(FPL_Combined[[#Headers],[Gameweek 37]],2)&lt;$B$622,INDEX(FPL_Results_Extract[Gameweek 12],MATCH($A208,FPL_Results_Extract[[Player]:[Player]],0)),INDEX(Team_Key[[Abbreviation]:[Abbreviation]],MATCH(LEFT(INDEX(FPL_Fixtures_Extract[],MATCH($A208,FPL_Fixtures_Extract[[Player]:[Player]],0),MATCH(FPL_Combined[[#Headers],[Gameweek 37]],FPL_Fixtures_Extract[#Headers],0)),LEN(INDEX(FPL_Fixtures_Extract[],MATCH($A208,FPL_Fixtures_Extract[[Player]:[Player]],0),MATCH(FPL_Combined[[#Headers],[Gameweek 37]],FPL_Fixtures_Extract[#Headers],0)))-4),Team_Key[[Full Name]:[Full Name]],0))&amp;RIGHT(INDEX(FPL_Fixtures_Extract[],MATCH($A208,FPL_Fixtures_Extract[[Player]:[Player]],0),MATCH(FPL_Combined[[#Headers],[Gameweek 37]],FPL_Fixtures_Extract[#Headers],0)),3))</f>
        <v>BOU(A)</v>
      </c>
      <c r="AM208" t="str">
        <f ca="1">IF(RIGHT(FPL_Combined[[#Headers],[Gameweek 38]],2)&lt;$B$622,INDEX(FPL_Results_Extract[Gameweek 13],MATCH($A208,FPL_Results_Extract[[Player]:[Player]],0)),INDEX(Team_Key[[Abbreviation]:[Abbreviation]],MATCH(LEFT(INDEX(FPL_Fixtures_Extract[],MATCH($A208,FPL_Fixtures_Extract[[Player]:[Player]],0),MATCH(FPL_Combined[[#Headers],[Gameweek 38]],FPL_Fixtures_Extract[#Headers],0)),LEN(INDEX(FPL_Fixtures_Extract[],MATCH($A208,FPL_Fixtures_Extract[[Player]:[Player]],0),MATCH(FPL_Combined[[#Headers],[Gameweek 38]],FPL_Fixtures_Extract[#Headers],0)))-4),Team_Key[[Full Name]:[Full Name]],0))&amp;RIGHT(INDEX(FPL_Fixtures_Extract[],MATCH($A208,FPL_Fixtures_Extract[[Player]:[Player]],0),MATCH(FPL_Combined[[#Headers],[Gameweek 38]],FPL_Fixtures_Extract[#Headers],0)),3))</f>
        <v>LIV(H)</v>
      </c>
    </row>
    <row r="209" spans="1:39" x14ac:dyDescent="0.45">
      <c r="A209" t="s">
        <v>146</v>
      </c>
      <c r="B209" t="str">
        <f ca="1">IF(RIGHT(FPL_Combined[[#Headers],[Gameweek 01]],2)&lt;$B$622,INDEX(FPL_Results_Extract[Gameweek 01],MATCH($A209,FPL_Results_Extract[[Player]:[Player]],0)),INDEX(Team_Key[[Abbreviation]:[Abbreviation]],MATCH(LEFT(INDEX(FPL_Fixtures_Extract[],MATCH($A209,FPL_Fixtures_Extract[[Player]:[Player]],0),MATCH(FPL_Combined[[#Headers],[Gameweek 01]],FPL_Fixtures_Extract[#Headers],0)),LEN(INDEX(FPL_Fixtures_Extract[],MATCH($A209,FPL_Fixtures_Extract[[Player]:[Player]],0),MATCH(FPL_Combined[[#Headers],[Gameweek 01]],FPL_Fixtures_Extract[#Headers],0)))-4),Team_Key[[Full Name]:[Full Name]],0))&amp;RIGHT(INDEX(FPL_Fixtures_Extract[],MATCH($A209,FPL_Fixtures_Extract[[Player]:[Player]],0),MATCH(FPL_Combined[[#Headers],[Gameweek 01]],FPL_Fixtures_Extract[#Headers],0)),3))</f>
        <v>AVL(H) 0-1</v>
      </c>
      <c r="C209" t="str">
        <f ca="1">IF(RIGHT(FPL_Combined[[#Headers],[Gameweek 02]],2)&lt;$B$622,INDEX(FPL_Results_Extract[Gameweek 02],MATCH($A209,FPL_Results_Extract[[Player]:[Player]],0)),INDEX(Team_Key[[Abbreviation]:[Abbreviation]],MATCH(LEFT(INDEX(FPL_Fixtures_Extract[],MATCH($A209,FPL_Fixtures_Extract[[Player]:[Player]],0),MATCH(FPL_Combined[[#Headers],[Gameweek 02]],FPL_Fixtures_Extract[#Headers],0)),LEN(INDEX(FPL_Fixtures_Extract[],MATCH($A209,FPL_Fixtures_Extract[[Player]:[Player]],0),MATCH(FPL_Combined[[#Headers],[Gameweek 02]],FPL_Fixtures_Extract[#Headers],0)))-4),Team_Key[[Full Name]:[Full Name]],0))&amp;RIGHT(INDEX(FPL_Fixtures_Extract[],MATCH($A209,FPL_Fixtures_Extract[[Player]:[Player]],0),MATCH(FPL_Combined[[#Headers],[Gameweek 02]],FPL_Fixtures_Extract[#Headers],0)),3))</f>
        <v>LIV(A) 0-1</v>
      </c>
      <c r="D209" t="str">
        <f ca="1">IF(RIGHT(FPL_Combined[[#Headers],[Gameweek 03]],2)&lt;$B$622,INDEX(FPL_Results_Extract[Gameweek 03],MATCH($A209,FPL_Results_Extract[[Player]:[Player]],0)),INDEX(Team_Key[[Abbreviation]:[Abbreviation]],MATCH(LEFT(INDEX(FPL_Fixtures_Extract[],MATCH($A209,FPL_Fixtures_Extract[[Player]:[Player]],0),MATCH(FPL_Combined[[#Headers],[Gameweek 03]],FPL_Fixtures_Extract[#Headers],0)),LEN(INDEX(FPL_Fixtures_Extract[],MATCH($A209,FPL_Fixtures_Extract[[Player]:[Player]],0),MATCH(FPL_Combined[[#Headers],[Gameweek 03]],FPL_Fixtures_Extract[#Headers],0)))-4),Team_Key[[Full Name]:[Full Name]],0))&amp;RIGHT(INDEX(FPL_Fixtures_Extract[],MATCH($A209,FPL_Fixtures_Extract[[Player]:[Player]],0),MATCH(FPL_Combined[[#Headers],[Gameweek 03]],FPL_Fixtures_Extract[#Headers],0)),3))</f>
        <v>WHU(A) 4-3</v>
      </c>
      <c r="E209" t="str">
        <f ca="1">IF(RIGHT(FPL_Combined[[#Headers],[Gameweek 04]],2)&lt;$B$622,INDEX(FPL_Results_Extract[Gameweek 04],MATCH($A209,FPL_Results_Extract[[Player]:[Player]],0)),INDEX(Team_Key[[Abbreviation]:[Abbreviation]],MATCH(LEFT(INDEX(FPL_Fixtures_Extract[],MATCH($A209,FPL_Fixtures_Extract[[Player]:[Player]],0),MATCH(FPL_Combined[[#Headers],[Gameweek 04]],FPL_Fixtures_Extract[#Headers],0)),LEN(INDEX(FPL_Fixtures_Extract[],MATCH($A209,FPL_Fixtures_Extract[[Player]:[Player]],0),MATCH(FPL_Combined[[#Headers],[Gameweek 04]],FPL_Fixtures_Extract[#Headers],0)))-4),Team_Key[[Full Name]:[Full Name]],0))&amp;RIGHT(INDEX(FPL_Fixtures_Extract[],MATCH($A209,FPL_Fixtures_Extract[[Player]:[Player]],0),MATCH(FPL_Combined[[#Headers],[Gameweek 04]],FPL_Fixtures_Extract[#Headers],0)),3))</f>
        <v>LEI(H) 1-1</v>
      </c>
      <c r="F209" t="str">
        <f ca="1">IF(RIGHT(FPL_Combined[[#Headers],[Gameweek 05]],2)&lt;$B$622,INDEX(FPL_Results_Extract[Gameweek 05],MATCH($A209,FPL_Results_Extract[[Player]:[Player]],0)),INDEX(Team_Key[[Abbreviation]:[Abbreviation]],MATCH(LEFT(INDEX(FPL_Fixtures_Extract[],MATCH($A209,FPL_Fixtures_Extract[[Player]:[Player]],0),MATCH(FPL_Combined[[#Headers],[Gameweek 05]],FPL_Fixtures_Extract[#Headers],0)),LEN(INDEX(FPL_Fixtures_Extract[],MATCH($A209,FPL_Fixtures_Extract[[Player]:[Player]],0),MATCH(FPL_Combined[[#Headers],[Gameweek 05]],FPL_Fixtures_Extract[#Headers],0)))-4),Team_Key[[Full Name]:[Full Name]],0))&amp;RIGHT(INDEX(FPL_Fixtures_Extract[],MATCH($A209,FPL_Fixtures_Extract[[Player]:[Player]],0),MATCH(FPL_Combined[[#Headers],[Gameweek 05]],FPL_Fixtures_Extract[#Headers],0)),3))</f>
        <v>NOR(A) 1-3</v>
      </c>
      <c r="G209" t="str">
        <f ca="1">IF(RIGHT(FPL_Combined[[#Headers],[Gameweek 06]],2)&lt;$B$622,INDEX(FPL_Results_Extract[Gameweek 06],MATCH($A209,FPL_Results_Extract[[Player]:[Player]],0)),INDEX(Team_Key[[Abbreviation]:[Abbreviation]],MATCH(LEFT(INDEX(FPL_Fixtures_Extract[],MATCH($A209,FPL_Fixtures_Extract[[Player]:[Player]],0),MATCH(FPL_Combined[[#Headers],[Gameweek 06]],FPL_Fixtures_Extract[#Headers],0)),LEN(INDEX(FPL_Fixtures_Extract[],MATCH($A209,FPL_Fixtures_Extract[[Player]:[Player]],0),MATCH(FPL_Combined[[#Headers],[Gameweek 06]],FPL_Fixtures_Extract[#Headers],0)))-4),Team_Key[[Full Name]:[Full Name]],0))&amp;RIGHT(INDEX(FPL_Fixtures_Extract[],MATCH($A209,FPL_Fixtures_Extract[[Player]:[Player]],0),MATCH(FPL_Combined[[#Headers],[Gameweek 06]],FPL_Fixtures_Extract[#Headers],0)),3))</f>
        <v>SUN(H) 2-0</v>
      </c>
      <c r="H209" t="str">
        <f ca="1">IF(RIGHT(FPL_Combined[[#Headers],[Gameweek 07]],2)&lt;$B$622,INDEX(FPL_Results_Extract[Gameweek 07],MATCH($A209,FPL_Results_Extract[[Player]:[Player]],0)),INDEX(Team_Key[[Abbreviation]:[Abbreviation]],MATCH(LEFT(INDEX(FPL_Fixtures_Extract[],MATCH($A209,FPL_Fixtures_Extract[[Player]:[Player]],0),MATCH(FPL_Combined[[#Headers],[Gameweek 07]],FPL_Fixtures_Extract[#Headers],0)),LEN(INDEX(FPL_Fixtures_Extract[],MATCH($A209,FPL_Fixtures_Extract[[Player]:[Player]],0),MATCH(FPL_Combined[[#Headers],[Gameweek 07]],FPL_Fixtures_Extract[#Headers],0)))-4),Team_Key[[Full Name]:[Full Name]],0))&amp;RIGHT(INDEX(FPL_Fixtures_Extract[],MATCH($A209,FPL_Fixtures_Extract[[Player]:[Player]],0),MATCH(FPL_Combined[[#Headers],[Gameweek 07]],FPL_Fixtures_Extract[#Headers],0)),3))</f>
        <v>STK(A) 1-2</v>
      </c>
      <c r="I209" t="str">
        <f ca="1">IF(RIGHT(FPL_Combined[[#Headers],[Gameweek 08]],2)&lt;$B$622,INDEX(FPL_Results_Extract[Gameweek 08],MATCH($A209,FPL_Results_Extract[[Player]:[Player]],0)),INDEX(Team_Key[[Abbreviation]:[Abbreviation]],MATCH(LEFT(INDEX(FPL_Fixtures_Extract[],MATCH($A209,FPL_Fixtures_Extract[[Player]:[Player]],0),MATCH(FPL_Combined[[#Headers],[Gameweek 08]],FPL_Fixtures_Extract[#Headers],0)),LEN(INDEX(FPL_Fixtures_Extract[],MATCH($A209,FPL_Fixtures_Extract[[Player]:[Player]],0),MATCH(FPL_Combined[[#Headers],[Gameweek 08]],FPL_Fixtures_Extract[#Headers],0)))-4),Team_Key[[Full Name]:[Full Name]],0))&amp;RIGHT(INDEX(FPL_Fixtures_Extract[],MATCH($A209,FPL_Fixtures_Extract[[Player]:[Player]],0),MATCH(FPL_Combined[[#Headers],[Gameweek 08]],FPL_Fixtures_Extract[#Headers],0)),3))</f>
        <v>WAT(H) 1-1</v>
      </c>
      <c r="J209" t="str">
        <f ca="1">IF(RIGHT(FPL_Combined[[#Headers],[Gameweek 09]],2)&lt;$B$622,INDEX(FPL_Results_Extract[Gameweek 09],MATCH($A209,FPL_Results_Extract[[Player]:[Player]],0)),INDEX(Team_Key[[Abbreviation]:[Abbreviation]],MATCH(LEFT(INDEX(FPL_Fixtures_Extract[],MATCH($A209,FPL_Fixtures_Extract[[Player]:[Player]],0),MATCH(FPL_Combined[[#Headers],[Gameweek 09]],FPL_Fixtures_Extract[#Headers],0)),LEN(INDEX(FPL_Fixtures_Extract[],MATCH($A209,FPL_Fixtures_Extract[[Player]:[Player]],0),MATCH(FPL_Combined[[#Headers],[Gameweek 09]],FPL_Fixtures_Extract[#Headers],0)))-4),Team_Key[[Full Name]:[Full Name]],0))&amp;RIGHT(INDEX(FPL_Fixtures_Extract[],MATCH($A209,FPL_Fixtures_Extract[[Player]:[Player]],0),MATCH(FPL_Combined[[#Headers],[Gameweek 09]],FPL_Fixtures_Extract[#Headers],0)),3))</f>
        <v>MCI(A) 1-5</v>
      </c>
      <c r="K209" t="str">
        <f ca="1">IF(RIGHT(FPL_Combined[[#Headers],[Gameweek 10]],2)&lt;$B$622,INDEX(FPL_Results_Extract[Gameweek 10],MATCH($A209,FPL_Results_Extract[[Player]:[Player]],0)),INDEX(Team_Key[[Abbreviation]:[Abbreviation]],MATCH(LEFT(INDEX(FPL_Fixtures_Extract[],MATCH($A209,FPL_Fixtures_Extract[[Player]:[Player]],0),MATCH(FPL_Combined[[#Headers],[Gameweek 10]],FPL_Fixtures_Extract[#Headers],0)),LEN(INDEX(FPL_Fixtures_Extract[],MATCH($A209,FPL_Fixtures_Extract[[Player]:[Player]],0),MATCH(FPL_Combined[[#Headers],[Gameweek 10]],FPL_Fixtures_Extract[#Headers],0)))-4),Team_Key[[Full Name]:[Full Name]],0))&amp;RIGHT(INDEX(FPL_Fixtures_Extract[],MATCH($A209,FPL_Fixtures_Extract[[Player]:[Player]],0),MATCH(FPL_Combined[[#Headers],[Gameweek 10]],FPL_Fixtures_Extract[#Headers],0)),3))</f>
        <v>TOT(H) 1-5</v>
      </c>
      <c r="L209" t="str">
        <f ca="1">IF(RIGHT(FPL_Combined[[#Headers],[Gameweek 11]],2)&lt;$B$622,INDEX(FPL_Results_Extract[Gameweek 11],MATCH($A209,FPL_Results_Extract[[Player]:[Player]],0)),INDEX(Team_Key[[Abbreviation]:[Abbreviation]],MATCH(LEFT(INDEX(FPL_Fixtures_Extract[],MATCH($A209,FPL_Fixtures_Extract[[Player]:[Player]],0),MATCH(FPL_Combined[[#Headers],[Gameweek 11]],FPL_Fixtures_Extract[#Headers],0)),LEN(INDEX(FPL_Fixtures_Extract[],MATCH($A209,FPL_Fixtures_Extract[[Player]:[Player]],0),MATCH(FPL_Combined[[#Headers],[Gameweek 11]],FPL_Fixtures_Extract[#Headers],0)))-4),Team_Key[[Full Name]:[Full Name]],0))&amp;RIGHT(INDEX(FPL_Fixtures_Extract[],MATCH($A209,FPL_Fixtures_Extract[[Player]:[Player]],0),MATCH(FPL_Combined[[#Headers],[Gameweek 11]],FPL_Fixtures_Extract[#Headers],0)),3))</f>
        <v>SOU(A) 0-2</v>
      </c>
      <c r="M209" t="str">
        <f ca="1">IF(RIGHT(FPL_Combined[[#Headers],[Gameweek 12]],2)&lt;$B$622,INDEX(FPL_Results_Extract[Gameweek 12],MATCH($A209,FPL_Results_Extract[[Player]:[Player]],0)),INDEX(Team_Key[[Abbreviation]:[Abbreviation]],MATCH(LEFT(INDEX(FPL_Fixtures_Extract[],MATCH($A209,FPL_Fixtures_Extract[[Player]:[Player]],0),MATCH(FPL_Combined[[#Headers],[Gameweek 12]],FPL_Fixtures_Extract[#Headers],0)),LEN(INDEX(FPL_Fixtures_Extract[],MATCH($A209,FPL_Fixtures_Extract[[Player]:[Player]],0),MATCH(FPL_Combined[[#Headers],[Gameweek 12]],FPL_Fixtures_Extract[#Headers],0)))-4),Team_Key[[Full Name]:[Full Name]],0))&amp;RIGHT(INDEX(FPL_Fixtures_Extract[],MATCH($A209,FPL_Fixtures_Extract[[Player]:[Player]],0),MATCH(FPL_Combined[[#Headers],[Gameweek 12]],FPL_Fixtures_Extract[#Headers],0)),3))</f>
        <v>NEW(H) 0-1</v>
      </c>
      <c r="N209" t="str">
        <f ca="1">IF(RIGHT(FPL_Combined[[#Headers],[Gameweek 13]],2)&lt;$B$622,INDEX(FPL_Results_Extract[Gameweek 13],MATCH($A209,FPL_Results_Extract[[Player]:[Player]],0)),INDEX(Team_Key[[Abbreviation]:[Abbreviation]],MATCH(LEFT(INDEX(FPL_Fixtures_Extract[],MATCH($A209,FPL_Fixtures_Extract[[Player]:[Player]],0),MATCH(FPL_Combined[[#Headers],[Gameweek 13]],FPL_Fixtures_Extract[#Headers],0)),LEN(INDEX(FPL_Fixtures_Extract[],MATCH($A209,FPL_Fixtures_Extract[[Player]:[Player]],0),MATCH(FPL_Combined[[#Headers],[Gameweek 13]],FPL_Fixtures_Extract[#Headers],0)))-4),Team_Key[[Full Name]:[Full Name]],0))&amp;RIGHT(INDEX(FPL_Fixtures_Extract[],MATCH($A209,FPL_Fixtures_Extract[[Player]:[Player]],0),MATCH(FPL_Combined[[#Headers],[Gameweek 13]],FPL_Fixtures_Extract[#Headers],0)),3))</f>
        <v>SWA(A) 2-2</v>
      </c>
      <c r="O209" t="str">
        <f ca="1">IF(RIGHT(FPL_Combined[[#Headers],[Gameweek 14]],2)&lt;$B$622,INDEX(FPL_Results_Extract[Gameweek 14],MATCH($A209,FPL_Results_Extract[[Player]:[Player]],0)),INDEX(Team_Key[[Abbreviation]:[Abbreviation]],MATCH(LEFT(INDEX(FPL_Fixtures_Extract[],MATCH($A209,FPL_Fixtures_Extract[[Player]:[Player]],0),MATCH(FPL_Combined[[#Headers],[Gameweek 14]],FPL_Fixtures_Extract[#Headers],0)),LEN(INDEX(FPL_Fixtures_Extract[],MATCH($A209,FPL_Fixtures_Extract[[Player]:[Player]],0),MATCH(FPL_Combined[[#Headers],[Gameweek 14]],FPL_Fixtures_Extract[#Headers],0)))-4),Team_Key[[Full Name]:[Full Name]],0))&amp;RIGHT(INDEX(FPL_Fixtures_Extract[],MATCH($A209,FPL_Fixtures_Extract[[Player]:[Player]],0),MATCH(FPL_Combined[[#Headers],[Gameweek 14]],FPL_Fixtures_Extract[#Headers],0)),3))</f>
        <v>EVE(H) 3-3</v>
      </c>
      <c r="P209" t="str">
        <f ca="1">IF(RIGHT(FPL_Combined[[#Headers],[Gameweek 15]],2)&lt;$B$622,INDEX(FPL_Results_Extract[Gameweek 15],MATCH($A209,FPL_Results_Extract[[Player]:[Player]],0)),INDEX(Team_Key[[Abbreviation]:[Abbreviation]],MATCH(LEFT(INDEX(FPL_Fixtures_Extract[],MATCH($A209,FPL_Fixtures_Extract[[Player]:[Player]],0),MATCH(FPL_Combined[[#Headers],[Gameweek 15]],FPL_Fixtures_Extract[#Headers],0)),LEN(INDEX(FPL_Fixtures_Extract[],MATCH($A209,FPL_Fixtures_Extract[[Player]:[Player]],0),MATCH(FPL_Combined[[#Headers],[Gameweek 15]],FPL_Fixtures_Extract[#Headers],0)))-4),Team_Key[[Full Name]:[Full Name]],0))&amp;RIGHT(INDEX(FPL_Fixtures_Extract[],MATCH($A209,FPL_Fixtures_Extract[[Player]:[Player]],0),MATCH(FPL_Combined[[#Headers],[Gameweek 15]],FPL_Fixtures_Extract[#Headers],0)),3))</f>
        <v>CHE(A) 1-0</v>
      </c>
      <c r="Q209" t="str">
        <f ca="1">IF(RIGHT(FPL_Combined[[#Headers],[Gameweek 16]],2)&lt;$B$622,INDEX(FPL_Results_Extract[Gameweek 16],MATCH($A209,FPL_Results_Extract[[Player]:[Player]],0)),INDEX(Team_Key[[Abbreviation]:[Abbreviation]],MATCH(LEFT(INDEX(FPL_Fixtures_Extract[],MATCH($A209,FPL_Fixtures_Extract[[Player]:[Player]],0),MATCH(FPL_Combined[[#Headers],[Gameweek 16]],FPL_Fixtures_Extract[#Headers],0)),LEN(INDEX(FPL_Fixtures_Extract[],MATCH($A209,FPL_Fixtures_Extract[[Player]:[Player]],0),MATCH(FPL_Combined[[#Headers],[Gameweek 16]],FPL_Fixtures_Extract[#Headers],0)))-4),Team_Key[[Full Name]:[Full Name]],0))&amp;RIGHT(INDEX(FPL_Fixtures_Extract[],MATCH($A209,FPL_Fixtures_Extract[[Player]:[Player]],0),MATCH(FPL_Combined[[#Headers],[Gameweek 16]],FPL_Fixtures_Extract[#Headers],0)),3))</f>
        <v>MUN(H) 2-1</v>
      </c>
      <c r="R209" t="str">
        <f ca="1">IF(RIGHT(FPL_Combined[[#Headers],[Gameweek 17]],2)&lt;$B$622,INDEX(FPL_Results_Extract[Gameweek 17],MATCH($A209,FPL_Results_Extract[[Player]:[Player]],0)),INDEX(Team_Key[[Abbreviation]:[Abbreviation]],MATCH(LEFT(INDEX(FPL_Fixtures_Extract[],MATCH($A209,FPL_Fixtures_Extract[[Player]:[Player]],0),MATCH(FPL_Combined[[#Headers],[Gameweek 17]],FPL_Fixtures_Extract[#Headers],0)),LEN(INDEX(FPL_Fixtures_Extract[],MATCH($A209,FPL_Fixtures_Extract[[Player]:[Player]],0),MATCH(FPL_Combined[[#Headers],[Gameweek 17]],FPL_Fixtures_Extract[#Headers],0)))-4),Team_Key[[Full Name]:[Full Name]],0))&amp;RIGHT(INDEX(FPL_Fixtures_Extract[],MATCH($A209,FPL_Fixtures_Extract[[Player]:[Player]],0),MATCH(FPL_Combined[[#Headers],[Gameweek 17]],FPL_Fixtures_Extract[#Headers],0)),3))</f>
        <v>WBA(A) 2-1</v>
      </c>
      <c r="S209" t="str">
        <f ca="1">IF(RIGHT(FPL_Combined[[#Headers],[Gameweek 18]],2)&lt;$B$622,INDEX(FPL_Results_Extract[Gameweek 18],MATCH($A209,FPL_Results_Extract[[Player]:[Player]],0)),INDEX(Team_Key[[Abbreviation]:[Abbreviation]],MATCH(LEFT(INDEX(FPL_Fixtures_Extract[],MATCH($A209,FPL_Fixtures_Extract[[Player]:[Player]],0),MATCH(FPL_Combined[[#Headers],[Gameweek 18]],FPL_Fixtures_Extract[#Headers],0)),LEN(INDEX(FPL_Fixtures_Extract[],MATCH($A209,FPL_Fixtures_Extract[[Player]:[Player]],0),MATCH(FPL_Combined[[#Headers],[Gameweek 18]],FPL_Fixtures_Extract[#Headers],0)))-4),Team_Key[[Full Name]:[Full Name]],0))&amp;RIGHT(INDEX(FPL_Fixtures_Extract[],MATCH($A209,FPL_Fixtures_Extract[[Player]:[Player]],0),MATCH(FPL_Combined[[#Headers],[Gameweek 18]],FPL_Fixtures_Extract[#Headers],0)),3))</f>
        <v>CRY(H) 0-0</v>
      </c>
      <c r="T209" t="str">
        <f ca="1">IF(RIGHT(FPL_Combined[[#Headers],[Gameweek 19]],2)&lt;$B$622,INDEX(FPL_Results_Extract[Gameweek 19],MATCH($A209,FPL_Results_Extract[[Player]:[Player]],0)),INDEX(Team_Key[[Abbreviation]:[Abbreviation]],MATCH(LEFT(INDEX(FPL_Fixtures_Extract[],MATCH($A209,FPL_Fixtures_Extract[[Player]:[Player]],0),MATCH(FPL_Combined[[#Headers],[Gameweek 19]],FPL_Fixtures_Extract[#Headers],0)),LEN(INDEX(FPL_Fixtures_Extract[],MATCH($A209,FPL_Fixtures_Extract[[Player]:[Player]],0),MATCH(FPL_Combined[[#Headers],[Gameweek 19]],FPL_Fixtures_Extract[#Headers],0)))-4),Team_Key[[Full Name]:[Full Name]],0))&amp;RIGHT(INDEX(FPL_Fixtures_Extract[],MATCH($A209,FPL_Fixtures_Extract[[Player]:[Player]],0),MATCH(FPL_Combined[[#Headers],[Gameweek 19]],FPL_Fixtures_Extract[#Headers],0)),3))</f>
        <v>ARS(A) 0-2</v>
      </c>
      <c r="U209" t="str">
        <f ca="1">IF(RIGHT(FPL_Combined[[#Headers],[Gameweek 20]],2)&lt;$B$622,INDEX(FPL_Results_Extract[Gameweek 20],MATCH($A209,FPL_Results_Extract[[Player]:[Player]],0)),INDEX(Team_Key[[Abbreviation]:[Abbreviation]],MATCH(LEFT(INDEX(FPL_Fixtures_Extract[],MATCH($A209,FPL_Fixtures_Extract[[Player]:[Player]],0),MATCH(FPL_Combined[[#Headers],[Gameweek 20]],FPL_Fixtures_Extract[#Headers],0)),LEN(INDEX(FPL_Fixtures_Extract[],MATCH($A209,FPL_Fixtures_Extract[[Player]:[Player]],0),MATCH(FPL_Combined[[#Headers],[Gameweek 20]],FPL_Fixtures_Extract[#Headers],0)))-4),Team_Key[[Full Name]:[Full Name]],0))&amp;RIGHT(INDEX(FPL_Fixtures_Extract[],MATCH($A209,FPL_Fixtures_Extract[[Player]:[Player]],0),MATCH(FPL_Combined[[#Headers],[Gameweek 20]],FPL_Fixtures_Extract[#Headers],0)),3))</f>
        <v>LEI(A) 0-0</v>
      </c>
      <c r="V209" t="str">
        <f ca="1">IF(RIGHT(FPL_Combined[[#Headers],[Gameweek 21]],2)&lt;$B$622,INDEX(FPL_Results_Extract[Gameweek 21],MATCH($A209,FPL_Results_Extract[[Player]:[Player]],0)),INDEX(Team_Key[[Abbreviation]:[Abbreviation]],MATCH(LEFT(INDEX(FPL_Fixtures_Extract[],MATCH($A209,FPL_Fixtures_Extract[[Player]:[Player]],0),MATCH(FPL_Combined[[#Headers],[Gameweek 21]],FPL_Fixtures_Extract[#Headers],0)),LEN(INDEX(FPL_Fixtures_Extract[],MATCH($A209,FPL_Fixtures_Extract[[Player]:[Player]],0),MATCH(FPL_Combined[[#Headers],[Gameweek 21]],FPL_Fixtures_Extract[#Headers],0)))-4),Team_Key[[Full Name]:[Full Name]],0))&amp;RIGHT(INDEX(FPL_Fixtures_Extract[],MATCH($A209,FPL_Fixtures_Extract[[Player]:[Player]],0),MATCH(FPL_Combined[[#Headers],[Gameweek 21]],FPL_Fixtures_Extract[#Headers],0)),3))</f>
        <v>WHU(H) 1-3</v>
      </c>
      <c r="W209" t="str">
        <f ca="1">IF(RIGHT(FPL_Combined[[#Headers],[Gameweek 22]],2)&lt;$B$622,INDEX(FPL_Results_Extract[Gameweek 22],MATCH($A209,FPL_Results_Extract[[Player]:[Player]],0)),INDEX(Team_Key[[Abbreviation]:[Abbreviation]],MATCH(LEFT(INDEX(FPL_Fixtures_Extract[],MATCH($A209,FPL_Fixtures_Extract[[Player]:[Player]],0),MATCH(FPL_Combined[[#Headers],[Gameweek 22]],FPL_Fixtures_Extract[#Headers],0)),LEN(INDEX(FPL_Fixtures_Extract[],MATCH($A209,FPL_Fixtures_Extract[[Player]:[Player]],0),MATCH(FPL_Combined[[#Headers],[Gameweek 22]],FPL_Fixtures_Extract[#Headers],0)))-4),Team_Key[[Full Name]:[Full Name]],0))&amp;RIGHT(INDEX(FPL_Fixtures_Extract[],MATCH($A209,FPL_Fixtures_Extract[[Player]:[Player]],0),MATCH(FPL_Combined[[#Headers],[Gameweek 22]],FPL_Fixtures_Extract[#Headers],0)),3))</f>
        <v>NOR(H) 3-0</v>
      </c>
      <c r="X209" t="str">
        <f ca="1">IF(RIGHT(FPL_Combined[[#Headers],[Gameweek 23]],2)&lt;$B$622,INDEX(FPL_Results_Extract[Gameweek 23],MATCH($A209,FPL_Results_Extract[[Player]:[Player]],0)),INDEX(Team_Key[[Abbreviation]:[Abbreviation]],MATCH(LEFT(INDEX(FPL_Fixtures_Extract[],MATCH($A209,FPL_Fixtures_Extract[[Player]:[Player]],0),MATCH(FPL_Combined[[#Headers],[Gameweek 23]],FPL_Fixtures_Extract[#Headers],0)),LEN(INDEX(FPL_Fixtures_Extract[],MATCH($A209,FPL_Fixtures_Extract[[Player]:[Player]],0),MATCH(FPL_Combined[[#Headers],[Gameweek 23]],FPL_Fixtures_Extract[#Headers],0)))-4),Team_Key[[Full Name]:[Full Name]],0))&amp;RIGHT(INDEX(FPL_Fixtures_Extract[],MATCH($A209,FPL_Fixtures_Extract[[Player]:[Player]],0),MATCH(FPL_Combined[[#Headers],[Gameweek 23]],FPL_Fixtures_Extract[#Headers],0)),3))</f>
        <v>SUN(A) 1-1</v>
      </c>
      <c r="Y209" t="str">
        <f ca="1">IF(RIGHT(FPL_Combined[[#Headers],[Gameweek 24]],2)&lt;$B$622,INDEX(FPL_Results_Extract[Team],MATCH($A209,FPL_Results_Extract[[Player]:[Player]],0)),INDEX(Team_Key[[Abbreviation]:[Abbreviation]],MATCH(LEFT(INDEX(FPL_Fixtures_Extract[],MATCH($A209,FPL_Fixtures_Extract[[Player]:[Player]],0),MATCH(FPL_Combined[[#Headers],[Gameweek 24]],FPL_Fixtures_Extract[#Headers],0)),LEN(INDEX(FPL_Fixtures_Extract[],MATCH($A209,FPL_Fixtures_Extract[[Player]:[Player]],0),MATCH(FPL_Combined[[#Headers],[Gameweek 24]],FPL_Fixtures_Extract[#Headers],0)))-4),Team_Key[[Full Name]:[Full Name]],0))&amp;RIGHT(INDEX(FPL_Fixtures_Extract[],MATCH($A209,FPL_Fixtures_Extract[[Player]:[Player]],0),MATCH(FPL_Combined[[#Headers],[Gameweek 24]],FPL_Fixtures_Extract[#Headers],0)),3))</f>
        <v>BOU</v>
      </c>
      <c r="Z209" t="str">
        <f ca="1">IF(RIGHT(FPL_Combined[[#Headers],[Gameweek 25]],2)&lt;$B$622,INDEX(FPL_Results_Extract[Player],MATCH($A209,FPL_Results_Extract[[Player]:[Player]],0)),INDEX(Team_Key[[Abbreviation]:[Abbreviation]],MATCH(LEFT(INDEX(FPL_Fixtures_Extract[],MATCH($A209,FPL_Fixtures_Extract[[Player]:[Player]],0),MATCH(FPL_Combined[[#Headers],[Gameweek 25]],FPL_Fixtures_Extract[#Headers],0)),LEN(INDEX(FPL_Fixtures_Extract[],MATCH($A209,FPL_Fixtures_Extract[[Player]:[Player]],0),MATCH(FPL_Combined[[#Headers],[Gameweek 25]],FPL_Fixtures_Extract[#Headers],0)))-4),Team_Key[[Full Name]:[Full Name]],0))&amp;RIGHT(INDEX(FPL_Fixtures_Extract[],MATCH($A209,FPL_Fixtures_Extract[[Player]:[Player]],0),MATCH(FPL_Combined[[#Headers],[Gameweek 25]],FPL_Fixtures_Extract[#Headers],0)),3))</f>
        <v>Francis</v>
      </c>
      <c r="AA209" t="str">
        <f ca="1">IF(RIGHT(FPL_Combined[[#Headers],[Gameweek 26]],2)&lt;$B$622,INDEX(FPL_Results_Extract[Gameweek 01],MATCH($A209,FPL_Results_Extract[[Player]:[Player]],0)),INDEX(Team_Key[[Abbreviation]:[Abbreviation]],MATCH(LEFT(INDEX(FPL_Fixtures_Extract[],MATCH($A209,FPL_Fixtures_Extract[[Player]:[Player]],0),MATCH(FPL_Combined[[#Headers],[Gameweek 26]],FPL_Fixtures_Extract[#Headers],0)),LEN(INDEX(FPL_Fixtures_Extract[],MATCH($A209,FPL_Fixtures_Extract[[Player]:[Player]],0),MATCH(FPL_Combined[[#Headers],[Gameweek 26]],FPL_Fixtures_Extract[#Headers],0)))-4),Team_Key[[Full Name]:[Full Name]],0))&amp;RIGHT(INDEX(FPL_Fixtures_Extract[],MATCH($A209,FPL_Fixtures_Extract[[Player]:[Player]],0),MATCH(FPL_Combined[[#Headers],[Gameweek 26]],FPL_Fixtures_Extract[#Headers],0)),3))</f>
        <v>AVL(H) 0-1</v>
      </c>
      <c r="AB209" t="str">
        <f ca="1">IF(RIGHT(FPL_Combined[[#Headers],[Gameweek 27]],2)&lt;$B$622,INDEX(FPL_Results_Extract[Gameweek 02],MATCH($A209,FPL_Results_Extract[[Player]:[Player]],0)),INDEX(Team_Key[[Abbreviation]:[Abbreviation]],MATCH(LEFT(INDEX(FPL_Fixtures_Extract[],MATCH($A209,FPL_Fixtures_Extract[[Player]:[Player]],0),MATCH(FPL_Combined[[#Headers],[Gameweek 27]],FPL_Fixtures_Extract[#Headers],0)),LEN(INDEX(FPL_Fixtures_Extract[],MATCH($A209,FPL_Fixtures_Extract[[Player]:[Player]],0),MATCH(FPL_Combined[[#Headers],[Gameweek 27]],FPL_Fixtures_Extract[#Headers],0)))-4),Team_Key[[Full Name]:[Full Name]],0))&amp;RIGHT(INDEX(FPL_Fixtures_Extract[],MATCH($A209,FPL_Fixtures_Extract[[Player]:[Player]],0),MATCH(FPL_Combined[[#Headers],[Gameweek 27]],FPL_Fixtures_Extract[#Headers],0)),3))</f>
        <v>LIV(A) 0-1</v>
      </c>
      <c r="AC209" t="str">
        <f ca="1">IF(RIGHT(FPL_Combined[[#Headers],[Gameweek 28]],2)&lt;$B$622,INDEX(FPL_Results_Extract[Gameweek 03],MATCH($A209,FPL_Results_Extract[[Player]:[Player]],0)),INDEX(Team_Key[[Abbreviation]:[Abbreviation]],MATCH(LEFT(INDEX(FPL_Fixtures_Extract[],MATCH($A209,FPL_Fixtures_Extract[[Player]:[Player]],0),MATCH(FPL_Combined[[#Headers],[Gameweek 28]],FPL_Fixtures_Extract[#Headers],0)),LEN(INDEX(FPL_Fixtures_Extract[],MATCH($A209,FPL_Fixtures_Extract[[Player]:[Player]],0),MATCH(FPL_Combined[[#Headers],[Gameweek 28]],FPL_Fixtures_Extract[#Headers],0)))-4),Team_Key[[Full Name]:[Full Name]],0))&amp;RIGHT(INDEX(FPL_Fixtures_Extract[],MATCH($A209,FPL_Fixtures_Extract[[Player]:[Player]],0),MATCH(FPL_Combined[[#Headers],[Gameweek 28]],FPL_Fixtures_Extract[#Headers],0)),3))</f>
        <v>WHU(A) 4-3</v>
      </c>
      <c r="AD209" t="str">
        <f ca="1">IF(RIGHT(FPL_Combined[[#Headers],[Gameweek 29]],2)&lt;$B$622,INDEX(FPL_Results_Extract[Gameweek 04],MATCH($A209,FPL_Results_Extract[[Player]:[Player]],0)),INDEX(Team_Key[[Abbreviation]:[Abbreviation]],MATCH(LEFT(INDEX(FPL_Fixtures_Extract[],MATCH($A209,FPL_Fixtures_Extract[[Player]:[Player]],0),MATCH(FPL_Combined[[#Headers],[Gameweek 29]],FPL_Fixtures_Extract[#Headers],0)),LEN(INDEX(FPL_Fixtures_Extract[],MATCH($A209,FPL_Fixtures_Extract[[Player]:[Player]],0),MATCH(FPL_Combined[[#Headers],[Gameweek 29]],FPL_Fixtures_Extract[#Headers],0)))-4),Team_Key[[Full Name]:[Full Name]],0))&amp;RIGHT(INDEX(FPL_Fixtures_Extract[],MATCH($A209,FPL_Fixtures_Extract[[Player]:[Player]],0),MATCH(FPL_Combined[[#Headers],[Gameweek 29]],FPL_Fixtures_Extract[#Headers],0)),3))</f>
        <v>NEW(A)</v>
      </c>
      <c r="AE209" t="str">
        <f ca="1">IF(RIGHT(FPL_Combined[[#Headers],[Gameweek 30]],2)&lt;$B$622,INDEX(FPL_Results_Extract[Gameweek 05],MATCH($A209,FPL_Results_Extract[[Player]:[Player]],0)),INDEX(Team_Key[[Abbreviation]:[Abbreviation]],MATCH(LEFT(INDEX(FPL_Fixtures_Extract[],MATCH($A209,FPL_Fixtures_Extract[[Player]:[Player]],0),MATCH(FPL_Combined[[#Headers],[Gameweek 30]],FPL_Fixtures_Extract[#Headers],0)),LEN(INDEX(FPL_Fixtures_Extract[],MATCH($A209,FPL_Fixtures_Extract[[Player]:[Player]],0),MATCH(FPL_Combined[[#Headers],[Gameweek 30]],FPL_Fixtures_Extract[#Headers],0)))-4),Team_Key[[Full Name]:[Full Name]],0))&amp;RIGHT(INDEX(FPL_Fixtures_Extract[],MATCH($A209,FPL_Fixtures_Extract[[Player]:[Player]],0),MATCH(FPL_Combined[[#Headers],[Gameweek 30]],FPL_Fixtures_Extract[#Headers],0)),3))</f>
        <v>SWA(H)</v>
      </c>
      <c r="AF209" t="str">
        <f ca="1">IF(RIGHT(FPL_Combined[[#Headers],[Gameweek 31]],2)&lt;$B$622,INDEX(FPL_Results_Extract[Gameweek 06],MATCH($A209,FPL_Results_Extract[[Player]:[Player]],0)),INDEX(Team_Key[[Abbreviation]:[Abbreviation]],MATCH(LEFT(INDEX(FPL_Fixtures_Extract[],MATCH($A209,FPL_Fixtures_Extract[[Player]:[Player]],0),MATCH(FPL_Combined[[#Headers],[Gameweek 31]],FPL_Fixtures_Extract[#Headers],0)),LEN(INDEX(FPL_Fixtures_Extract[],MATCH($A209,FPL_Fixtures_Extract[[Player]:[Player]],0),MATCH(FPL_Combined[[#Headers],[Gameweek 31]],FPL_Fixtures_Extract[#Headers],0)))-4),Team_Key[[Full Name]:[Full Name]],0))&amp;RIGHT(INDEX(FPL_Fixtures_Extract[],MATCH($A209,FPL_Fixtures_Extract[[Player]:[Player]],0),MATCH(FPL_Combined[[#Headers],[Gameweek 31]],FPL_Fixtures_Extract[#Headers],0)),3))</f>
        <v>TOT(A)</v>
      </c>
      <c r="AG209" t="str">
        <f ca="1">IF(RIGHT(FPL_Combined[[#Headers],[Gameweek 32]],2)&lt;$B$622,INDEX(FPL_Results_Extract[Gameweek 07],MATCH($A209,FPL_Results_Extract[[Player]:[Player]],0)),INDEX(Team_Key[[Abbreviation]:[Abbreviation]],MATCH(LEFT(INDEX(FPL_Fixtures_Extract[],MATCH($A209,FPL_Fixtures_Extract[[Player]:[Player]],0),MATCH(FPL_Combined[[#Headers],[Gameweek 32]],FPL_Fixtures_Extract[#Headers],0)),LEN(INDEX(FPL_Fixtures_Extract[],MATCH($A209,FPL_Fixtures_Extract[[Player]:[Player]],0),MATCH(FPL_Combined[[#Headers],[Gameweek 32]],FPL_Fixtures_Extract[#Headers],0)))-4),Team_Key[[Full Name]:[Full Name]],0))&amp;RIGHT(INDEX(FPL_Fixtures_Extract[],MATCH($A209,FPL_Fixtures_Extract[[Player]:[Player]],0),MATCH(FPL_Combined[[#Headers],[Gameweek 32]],FPL_Fixtures_Extract[#Headers],0)),3))</f>
        <v>MCI(H)</v>
      </c>
      <c r="AH209" t="str">
        <f ca="1">IF(RIGHT(FPL_Combined[[#Headers],[Gameweek 33]],2)&lt;$B$622,INDEX(FPL_Results_Extract[Gameweek 08],MATCH($A209,FPL_Results_Extract[[Player]:[Player]],0)),INDEX(Team_Key[[Abbreviation]:[Abbreviation]],MATCH(LEFT(INDEX(FPL_Fixtures_Extract[],MATCH($A209,FPL_Fixtures_Extract[[Player]:[Player]],0),MATCH(FPL_Combined[[#Headers],[Gameweek 33]],FPL_Fixtures_Extract[#Headers],0)),LEN(INDEX(FPL_Fixtures_Extract[],MATCH($A209,FPL_Fixtures_Extract[[Player]:[Player]],0),MATCH(FPL_Combined[[#Headers],[Gameweek 33]],FPL_Fixtures_Extract[#Headers],0)))-4),Team_Key[[Full Name]:[Full Name]],0))&amp;RIGHT(INDEX(FPL_Fixtures_Extract[],MATCH($A209,FPL_Fixtures_Extract[[Player]:[Player]],0),MATCH(FPL_Combined[[#Headers],[Gameweek 33]],FPL_Fixtures_Extract[#Headers],0)),3))</f>
        <v>AVL(A)</v>
      </c>
      <c r="AI209" t="str">
        <f ca="1">IF(RIGHT(FPL_Combined[[#Headers],[Gameweek 34]],2)&lt;$B$622,INDEX(FPL_Results_Extract[Gameweek 09],MATCH($A209,FPL_Results_Extract[[Player]:[Player]],0)),INDEX(Team_Key[[Abbreviation]:[Abbreviation]],MATCH(LEFT(INDEX(FPL_Fixtures_Extract[],MATCH($A209,FPL_Fixtures_Extract[[Player]:[Player]],0),MATCH(FPL_Combined[[#Headers],[Gameweek 34]],FPL_Fixtures_Extract[#Headers],0)),LEN(INDEX(FPL_Fixtures_Extract[],MATCH($A209,FPL_Fixtures_Extract[[Player]:[Player]],0),MATCH(FPL_Combined[[#Headers],[Gameweek 34]],FPL_Fixtures_Extract[#Headers],0)))-4),Team_Key[[Full Name]:[Full Name]],0))&amp;RIGHT(INDEX(FPL_Fixtures_Extract[],MATCH($A209,FPL_Fixtures_Extract[[Player]:[Player]],0),MATCH(FPL_Combined[[#Headers],[Gameweek 34]],FPL_Fixtures_Extract[#Headers],0)),3))</f>
        <v>LIV(H)</v>
      </c>
      <c r="AJ209" t="str">
        <f ca="1">IF(RIGHT(FPL_Combined[[#Headers],[Gameweek 35]],2)&lt;$B$622,INDEX(FPL_Results_Extract[Gameweek 10],MATCH($A209,FPL_Results_Extract[[Player]:[Player]],0)),INDEX(Team_Key[[Abbreviation]:[Abbreviation]],MATCH(LEFT(INDEX(FPL_Fixtures_Extract[],MATCH($A209,FPL_Fixtures_Extract[[Player]:[Player]],0),MATCH(FPL_Combined[[#Headers],[Gameweek 35]],FPL_Fixtures_Extract[#Headers],0)),LEN(INDEX(FPL_Fixtures_Extract[],MATCH($A209,FPL_Fixtures_Extract[[Player]:[Player]],0),MATCH(FPL_Combined[[#Headers],[Gameweek 35]],FPL_Fixtures_Extract[#Headers],0)))-4),Team_Key[[Full Name]:[Full Name]],0))&amp;RIGHT(INDEX(FPL_Fixtures_Extract[],MATCH($A209,FPL_Fixtures_Extract[[Player]:[Player]],0),MATCH(FPL_Combined[[#Headers],[Gameweek 35]],FPL_Fixtures_Extract[#Headers],0)),3))</f>
        <v>CHE(H)</v>
      </c>
      <c r="AK209" t="str">
        <f ca="1">IF(RIGHT(FPL_Combined[[#Headers],[Gameweek 36]],2)&lt;$B$622,INDEX(FPL_Results_Extract[Gameweek 11],MATCH($A209,FPL_Results_Extract[[Player]:[Player]],0)),INDEX(Team_Key[[Abbreviation]:[Abbreviation]],MATCH(LEFT(INDEX(FPL_Fixtures_Extract[],MATCH($A209,FPL_Fixtures_Extract[[Player]:[Player]],0),MATCH(FPL_Combined[[#Headers],[Gameweek 36]],FPL_Fixtures_Extract[#Headers],0)),LEN(INDEX(FPL_Fixtures_Extract[],MATCH($A209,FPL_Fixtures_Extract[[Player]:[Player]],0),MATCH(FPL_Combined[[#Headers],[Gameweek 36]],FPL_Fixtures_Extract[#Headers],0)))-4),Team_Key[[Full Name]:[Full Name]],0))&amp;RIGHT(INDEX(FPL_Fixtures_Extract[],MATCH($A209,FPL_Fixtures_Extract[[Player]:[Player]],0),MATCH(FPL_Combined[[#Headers],[Gameweek 36]],FPL_Fixtures_Extract[#Headers],0)),3))</f>
        <v>EVE(A)</v>
      </c>
      <c r="AL209" t="str">
        <f ca="1">IF(RIGHT(FPL_Combined[[#Headers],[Gameweek 37]],2)&lt;$B$622,INDEX(FPL_Results_Extract[Gameweek 12],MATCH($A209,FPL_Results_Extract[[Player]:[Player]],0)),INDEX(Team_Key[[Abbreviation]:[Abbreviation]],MATCH(LEFT(INDEX(FPL_Fixtures_Extract[],MATCH($A209,FPL_Fixtures_Extract[[Player]:[Player]],0),MATCH(FPL_Combined[[#Headers],[Gameweek 37]],FPL_Fixtures_Extract[#Headers],0)),LEN(INDEX(FPL_Fixtures_Extract[],MATCH($A209,FPL_Fixtures_Extract[[Player]:[Player]],0),MATCH(FPL_Combined[[#Headers],[Gameweek 37]],FPL_Fixtures_Extract[#Headers],0)))-4),Team_Key[[Full Name]:[Full Name]],0))&amp;RIGHT(INDEX(FPL_Fixtures_Extract[],MATCH($A209,FPL_Fixtures_Extract[[Player]:[Player]],0),MATCH(FPL_Combined[[#Headers],[Gameweek 37]],FPL_Fixtures_Extract[#Headers],0)),3))</f>
        <v>WBA(H)</v>
      </c>
      <c r="AM209" t="str">
        <f ca="1">IF(RIGHT(FPL_Combined[[#Headers],[Gameweek 38]],2)&lt;$B$622,INDEX(FPL_Results_Extract[Gameweek 13],MATCH($A209,FPL_Results_Extract[[Player]:[Player]],0)),INDEX(Team_Key[[Abbreviation]:[Abbreviation]],MATCH(LEFT(INDEX(FPL_Fixtures_Extract[],MATCH($A209,FPL_Fixtures_Extract[[Player]:[Player]],0),MATCH(FPL_Combined[[#Headers],[Gameweek 38]],FPL_Fixtures_Extract[#Headers],0)),LEN(INDEX(FPL_Fixtures_Extract[],MATCH($A209,FPL_Fixtures_Extract[[Player]:[Player]],0),MATCH(FPL_Combined[[#Headers],[Gameweek 38]],FPL_Fixtures_Extract[#Headers],0)))-4),Team_Key[[Full Name]:[Full Name]],0))&amp;RIGHT(INDEX(FPL_Fixtures_Extract[],MATCH($A209,FPL_Fixtures_Extract[[Player]:[Player]],0),MATCH(FPL_Combined[[#Headers],[Gameweek 38]],FPL_Fixtures_Extract[#Headers],0)),3))</f>
        <v>MUN(A)</v>
      </c>
    </row>
    <row r="210" spans="1:39" x14ac:dyDescent="0.45">
      <c r="A210" t="s">
        <v>93</v>
      </c>
      <c r="B210" t="str">
        <f ca="1">IF(RIGHT(FPL_Combined[[#Headers],[Gameweek 01]],2)&lt;$B$622,INDEX(FPL_Results_Extract[Gameweek 01],MATCH($A210,FPL_Results_Extract[[Player]:[Player]],0)),INDEX(Team_Key[[Abbreviation]:[Abbreviation]],MATCH(LEFT(INDEX(FPL_Fixtures_Extract[],MATCH($A210,FPL_Fixtures_Extract[[Player]:[Player]],0),MATCH(FPL_Combined[[#Headers],[Gameweek 01]],FPL_Fixtures_Extract[#Headers],0)),LEN(INDEX(FPL_Fixtures_Extract[],MATCH($A210,FPL_Fixtures_Extract[[Player]:[Player]],0),MATCH(FPL_Combined[[#Headers],[Gameweek 01]],FPL_Fixtures_Extract[#Headers],0)))-4),Team_Key[[Full Name]:[Full Name]],0))&amp;RIGHT(INDEX(FPL_Fixtures_Extract[],MATCH($A210,FPL_Fixtures_Extract[[Player]:[Player]],0),MATCH(FPL_Combined[[#Headers],[Gameweek 01]],FPL_Fixtures_Extract[#Headers],0)),3))</f>
        <v>NOR(A) 3-1</v>
      </c>
      <c r="C210" t="str">
        <f ca="1">IF(RIGHT(FPL_Combined[[#Headers],[Gameweek 02]],2)&lt;$B$622,INDEX(FPL_Results_Extract[Gameweek 02],MATCH($A210,FPL_Results_Extract[[Player]:[Player]],0)),INDEX(Team_Key[[Abbreviation]:[Abbreviation]],MATCH(LEFT(INDEX(FPL_Fixtures_Extract[],MATCH($A210,FPL_Fixtures_Extract[[Player]:[Player]],0),MATCH(FPL_Combined[[#Headers],[Gameweek 02]],FPL_Fixtures_Extract[#Headers],0)),LEN(INDEX(FPL_Fixtures_Extract[],MATCH($A210,FPL_Fixtures_Extract[[Player]:[Player]],0),MATCH(FPL_Combined[[#Headers],[Gameweek 02]],FPL_Fixtures_Extract[#Headers],0)))-4),Team_Key[[Full Name]:[Full Name]],0))&amp;RIGHT(INDEX(FPL_Fixtures_Extract[],MATCH($A210,FPL_Fixtures_Extract[[Player]:[Player]],0),MATCH(FPL_Combined[[#Headers],[Gameweek 02]],FPL_Fixtures_Extract[#Headers],0)),3))</f>
        <v>ARS(H) 1-2</v>
      </c>
      <c r="D210" t="str">
        <f ca="1">IF(RIGHT(FPL_Combined[[#Headers],[Gameweek 03]],2)&lt;$B$622,INDEX(FPL_Results_Extract[Gameweek 03],MATCH($A210,FPL_Results_Extract[[Player]:[Player]],0)),INDEX(Team_Key[[Abbreviation]:[Abbreviation]],MATCH(LEFT(INDEX(FPL_Fixtures_Extract[],MATCH($A210,FPL_Fixtures_Extract[[Player]:[Player]],0),MATCH(FPL_Combined[[#Headers],[Gameweek 03]],FPL_Fixtures_Extract[#Headers],0)),LEN(INDEX(FPL_Fixtures_Extract[],MATCH($A210,FPL_Fixtures_Extract[[Player]:[Player]],0),MATCH(FPL_Combined[[#Headers],[Gameweek 03]],FPL_Fixtures_Extract[#Headers],0)))-4),Team_Key[[Full Name]:[Full Name]],0))&amp;RIGHT(INDEX(FPL_Fixtures_Extract[],MATCH($A210,FPL_Fixtures_Extract[[Player]:[Player]],0),MATCH(FPL_Combined[[#Headers],[Gameweek 03]],FPL_Fixtures_Extract[#Headers],0)),3))</f>
        <v>AVL(H) 2-1</v>
      </c>
      <c r="E210" t="str">
        <f ca="1">IF(RIGHT(FPL_Combined[[#Headers],[Gameweek 04]],2)&lt;$B$622,INDEX(FPL_Results_Extract[Gameweek 04],MATCH($A210,FPL_Results_Extract[[Player]:[Player]],0)),INDEX(Team_Key[[Abbreviation]:[Abbreviation]],MATCH(LEFT(INDEX(FPL_Fixtures_Extract[],MATCH($A210,FPL_Fixtures_Extract[[Player]:[Player]],0),MATCH(FPL_Combined[[#Headers],[Gameweek 04]],FPL_Fixtures_Extract[#Headers],0)),LEN(INDEX(FPL_Fixtures_Extract[],MATCH($A210,FPL_Fixtures_Extract[[Player]:[Player]],0),MATCH(FPL_Combined[[#Headers],[Gameweek 04]],FPL_Fixtures_Extract[#Headers],0)))-4),Team_Key[[Full Name]:[Full Name]],0))&amp;RIGHT(INDEX(FPL_Fixtures_Extract[],MATCH($A210,FPL_Fixtures_Extract[[Player]:[Player]],0),MATCH(FPL_Combined[[#Headers],[Gameweek 04]],FPL_Fixtures_Extract[#Headers],0)),3))</f>
        <v>CHE(A) 2-1</v>
      </c>
      <c r="F210" t="str">
        <f ca="1">IF(RIGHT(FPL_Combined[[#Headers],[Gameweek 05]],2)&lt;$B$622,INDEX(FPL_Results_Extract[Gameweek 05],MATCH($A210,FPL_Results_Extract[[Player]:[Player]],0)),INDEX(Team_Key[[Abbreviation]:[Abbreviation]],MATCH(LEFT(INDEX(FPL_Fixtures_Extract[],MATCH($A210,FPL_Fixtures_Extract[[Player]:[Player]],0),MATCH(FPL_Combined[[#Headers],[Gameweek 05]],FPL_Fixtures_Extract[#Headers],0)),LEN(INDEX(FPL_Fixtures_Extract[],MATCH($A210,FPL_Fixtures_Extract[[Player]:[Player]],0),MATCH(FPL_Combined[[#Headers],[Gameweek 05]],FPL_Fixtures_Extract[#Headers],0)))-4),Team_Key[[Full Name]:[Full Name]],0))&amp;RIGHT(INDEX(FPL_Fixtures_Extract[],MATCH($A210,FPL_Fixtures_Extract[[Player]:[Player]],0),MATCH(FPL_Combined[[#Headers],[Gameweek 05]],FPL_Fixtures_Extract[#Headers],0)),3))</f>
        <v>MCI(H) 0-1</v>
      </c>
      <c r="G210" t="str">
        <f ca="1">IF(RIGHT(FPL_Combined[[#Headers],[Gameweek 06]],2)&lt;$B$622,INDEX(FPL_Results_Extract[Gameweek 06],MATCH($A210,FPL_Results_Extract[[Player]:[Player]],0)),INDEX(Team_Key[[Abbreviation]:[Abbreviation]],MATCH(LEFT(INDEX(FPL_Fixtures_Extract[],MATCH($A210,FPL_Fixtures_Extract[[Player]:[Player]],0),MATCH(FPL_Combined[[#Headers],[Gameweek 06]],FPL_Fixtures_Extract[#Headers],0)),LEN(INDEX(FPL_Fixtures_Extract[],MATCH($A210,FPL_Fixtures_Extract[[Player]:[Player]],0),MATCH(FPL_Combined[[#Headers],[Gameweek 06]],FPL_Fixtures_Extract[#Headers],0)))-4),Team_Key[[Full Name]:[Full Name]],0))&amp;RIGHT(INDEX(FPL_Fixtures_Extract[],MATCH($A210,FPL_Fixtures_Extract[[Player]:[Player]],0),MATCH(FPL_Combined[[#Headers],[Gameweek 06]],FPL_Fixtures_Extract[#Headers],0)),3))</f>
        <v>TOT(A) 0-1</v>
      </c>
      <c r="H210" t="str">
        <f ca="1">IF(RIGHT(FPL_Combined[[#Headers],[Gameweek 07]],2)&lt;$B$622,INDEX(FPL_Results_Extract[Gameweek 07],MATCH($A210,FPL_Results_Extract[[Player]:[Player]],0)),INDEX(Team_Key[[Abbreviation]:[Abbreviation]],MATCH(LEFT(INDEX(FPL_Fixtures_Extract[],MATCH($A210,FPL_Fixtures_Extract[[Player]:[Player]],0),MATCH(FPL_Combined[[#Headers],[Gameweek 07]],FPL_Fixtures_Extract[#Headers],0)),LEN(INDEX(FPL_Fixtures_Extract[],MATCH($A210,FPL_Fixtures_Extract[[Player]:[Player]],0),MATCH(FPL_Combined[[#Headers],[Gameweek 07]],FPL_Fixtures_Extract[#Headers],0)))-4),Team_Key[[Full Name]:[Full Name]],0))&amp;RIGHT(INDEX(FPL_Fixtures_Extract[],MATCH($A210,FPL_Fixtures_Extract[[Player]:[Player]],0),MATCH(FPL_Combined[[#Headers],[Gameweek 07]],FPL_Fixtures_Extract[#Headers],0)),3))</f>
        <v>WAT(A) 1-0</v>
      </c>
      <c r="I210" t="str">
        <f ca="1">IF(RIGHT(FPL_Combined[[#Headers],[Gameweek 08]],2)&lt;$B$622,INDEX(FPL_Results_Extract[Gameweek 08],MATCH($A210,FPL_Results_Extract[[Player]:[Player]],0)),INDEX(Team_Key[[Abbreviation]:[Abbreviation]],MATCH(LEFT(INDEX(FPL_Fixtures_Extract[],MATCH($A210,FPL_Fixtures_Extract[[Player]:[Player]],0),MATCH(FPL_Combined[[#Headers],[Gameweek 08]],FPL_Fixtures_Extract[#Headers],0)),LEN(INDEX(FPL_Fixtures_Extract[],MATCH($A210,FPL_Fixtures_Extract[[Player]:[Player]],0),MATCH(FPL_Combined[[#Headers],[Gameweek 08]],FPL_Fixtures_Extract[#Headers],0)))-4),Team_Key[[Full Name]:[Full Name]],0))&amp;RIGHT(INDEX(FPL_Fixtures_Extract[],MATCH($A210,FPL_Fixtures_Extract[[Player]:[Player]],0),MATCH(FPL_Combined[[#Headers],[Gameweek 08]],FPL_Fixtures_Extract[#Headers],0)),3))</f>
        <v>WBA(H) 2-0</v>
      </c>
      <c r="J210" t="str">
        <f ca="1">IF(RIGHT(FPL_Combined[[#Headers],[Gameweek 09]],2)&lt;$B$622,INDEX(FPL_Results_Extract[Gameweek 09],MATCH($A210,FPL_Results_Extract[[Player]:[Player]],0)),INDEX(Team_Key[[Abbreviation]:[Abbreviation]],MATCH(LEFT(INDEX(FPL_Fixtures_Extract[],MATCH($A210,FPL_Fixtures_Extract[[Player]:[Player]],0),MATCH(FPL_Combined[[#Headers],[Gameweek 09]],FPL_Fixtures_Extract[#Headers],0)),LEN(INDEX(FPL_Fixtures_Extract[],MATCH($A210,FPL_Fixtures_Extract[[Player]:[Player]],0),MATCH(FPL_Combined[[#Headers],[Gameweek 09]],FPL_Fixtures_Extract[#Headers],0)))-4),Team_Key[[Full Name]:[Full Name]],0))&amp;RIGHT(INDEX(FPL_Fixtures_Extract[],MATCH($A210,FPL_Fixtures_Extract[[Player]:[Player]],0),MATCH(FPL_Combined[[#Headers],[Gameweek 09]],FPL_Fixtures_Extract[#Headers],0)),3))</f>
        <v>WHU(H) 1-3</v>
      </c>
      <c r="K210" t="str">
        <f ca="1">IF(RIGHT(FPL_Combined[[#Headers],[Gameweek 10]],2)&lt;$B$622,INDEX(FPL_Results_Extract[Gameweek 10],MATCH($A210,FPL_Results_Extract[[Player]:[Player]],0)),INDEX(Team_Key[[Abbreviation]:[Abbreviation]],MATCH(LEFT(INDEX(FPL_Fixtures_Extract[],MATCH($A210,FPL_Fixtures_Extract[[Player]:[Player]],0),MATCH(FPL_Combined[[#Headers],[Gameweek 10]],FPL_Fixtures_Extract[#Headers],0)),LEN(INDEX(FPL_Fixtures_Extract[],MATCH($A210,FPL_Fixtures_Extract[[Player]:[Player]],0),MATCH(FPL_Combined[[#Headers],[Gameweek 10]],FPL_Fixtures_Extract[#Headers],0)))-4),Team_Key[[Full Name]:[Full Name]],0))&amp;RIGHT(INDEX(FPL_Fixtures_Extract[],MATCH($A210,FPL_Fixtures_Extract[[Player]:[Player]],0),MATCH(FPL_Combined[[#Headers],[Gameweek 10]],FPL_Fixtures_Extract[#Headers],0)),3))</f>
        <v>LEI(A) 0-1</v>
      </c>
      <c r="L210" t="str">
        <f ca="1">IF(RIGHT(FPL_Combined[[#Headers],[Gameweek 11]],2)&lt;$B$622,INDEX(FPL_Results_Extract[Gameweek 11],MATCH($A210,FPL_Results_Extract[[Player]:[Player]],0)),INDEX(Team_Key[[Abbreviation]:[Abbreviation]],MATCH(LEFT(INDEX(FPL_Fixtures_Extract[],MATCH($A210,FPL_Fixtures_Extract[[Player]:[Player]],0),MATCH(FPL_Combined[[#Headers],[Gameweek 11]],FPL_Fixtures_Extract[#Headers],0)),LEN(INDEX(FPL_Fixtures_Extract[],MATCH($A210,FPL_Fixtures_Extract[[Player]:[Player]],0),MATCH(FPL_Combined[[#Headers],[Gameweek 11]],FPL_Fixtures_Extract[#Headers],0)))-4),Team_Key[[Full Name]:[Full Name]],0))&amp;RIGHT(INDEX(FPL_Fixtures_Extract[],MATCH($A210,FPL_Fixtures_Extract[[Player]:[Player]],0),MATCH(FPL_Combined[[#Headers],[Gameweek 11]],FPL_Fixtures_Extract[#Headers],0)),3))</f>
        <v>MUN(H) 0-0</v>
      </c>
      <c r="M210" t="str">
        <f ca="1">IF(RIGHT(FPL_Combined[[#Headers],[Gameweek 12]],2)&lt;$B$622,INDEX(FPL_Results_Extract[Gameweek 12],MATCH($A210,FPL_Results_Extract[[Player]:[Player]],0)),INDEX(Team_Key[[Abbreviation]:[Abbreviation]],MATCH(LEFT(INDEX(FPL_Fixtures_Extract[],MATCH($A210,FPL_Fixtures_Extract[[Player]:[Player]],0),MATCH(FPL_Combined[[#Headers],[Gameweek 12]],FPL_Fixtures_Extract[#Headers],0)),LEN(INDEX(FPL_Fixtures_Extract[],MATCH($A210,FPL_Fixtures_Extract[[Player]:[Player]],0),MATCH(FPL_Combined[[#Headers],[Gameweek 12]],FPL_Fixtures_Extract[#Headers],0)))-4),Team_Key[[Full Name]:[Full Name]],0))&amp;RIGHT(INDEX(FPL_Fixtures_Extract[],MATCH($A210,FPL_Fixtures_Extract[[Player]:[Player]],0),MATCH(FPL_Combined[[#Headers],[Gameweek 12]],FPL_Fixtures_Extract[#Headers],0)),3))</f>
        <v>LIV(A) 2-1</v>
      </c>
      <c r="N210" t="str">
        <f ca="1">IF(RIGHT(FPL_Combined[[#Headers],[Gameweek 13]],2)&lt;$B$622,INDEX(FPL_Results_Extract[Gameweek 13],MATCH($A210,FPL_Results_Extract[[Player]:[Player]],0)),INDEX(Team_Key[[Abbreviation]:[Abbreviation]],MATCH(LEFT(INDEX(FPL_Fixtures_Extract[],MATCH($A210,FPL_Fixtures_Extract[[Player]:[Player]],0),MATCH(FPL_Combined[[#Headers],[Gameweek 13]],FPL_Fixtures_Extract[#Headers],0)),LEN(INDEX(FPL_Fixtures_Extract[],MATCH($A210,FPL_Fixtures_Extract[[Player]:[Player]],0),MATCH(FPL_Combined[[#Headers],[Gameweek 13]],FPL_Fixtures_Extract[#Headers],0)))-4),Team_Key[[Full Name]:[Full Name]],0))&amp;RIGHT(INDEX(FPL_Fixtures_Extract[],MATCH($A210,FPL_Fixtures_Extract[[Player]:[Player]],0),MATCH(FPL_Combined[[#Headers],[Gameweek 13]],FPL_Fixtures_Extract[#Headers],0)),3))</f>
        <v>SUN(H) 0-1</v>
      </c>
      <c r="O210" t="str">
        <f ca="1">IF(RIGHT(FPL_Combined[[#Headers],[Gameweek 14]],2)&lt;$B$622,INDEX(FPL_Results_Extract[Gameweek 14],MATCH($A210,FPL_Results_Extract[[Player]:[Player]],0)),INDEX(Team_Key[[Abbreviation]:[Abbreviation]],MATCH(LEFT(INDEX(FPL_Fixtures_Extract[],MATCH($A210,FPL_Fixtures_Extract[[Player]:[Player]],0),MATCH(FPL_Combined[[#Headers],[Gameweek 14]],FPL_Fixtures_Extract[#Headers],0)),LEN(INDEX(FPL_Fixtures_Extract[],MATCH($A210,FPL_Fixtures_Extract[[Player]:[Player]],0),MATCH(FPL_Combined[[#Headers],[Gameweek 14]],FPL_Fixtures_Extract[#Headers],0)))-4),Team_Key[[Full Name]:[Full Name]],0))&amp;RIGHT(INDEX(FPL_Fixtures_Extract[],MATCH($A210,FPL_Fixtures_Extract[[Player]:[Player]],0),MATCH(FPL_Combined[[#Headers],[Gameweek 14]],FPL_Fixtures_Extract[#Headers],0)),3))</f>
        <v>NEW(H) 5-1</v>
      </c>
      <c r="P210" t="str">
        <f ca="1">IF(RIGHT(FPL_Combined[[#Headers],[Gameweek 15]],2)&lt;$B$622,INDEX(FPL_Results_Extract[Gameweek 15],MATCH($A210,FPL_Results_Extract[[Player]:[Player]],0)),INDEX(Team_Key[[Abbreviation]:[Abbreviation]],MATCH(LEFT(INDEX(FPL_Fixtures_Extract[],MATCH($A210,FPL_Fixtures_Extract[[Player]:[Player]],0),MATCH(FPL_Combined[[#Headers],[Gameweek 15]],FPL_Fixtures_Extract[#Headers],0)),LEN(INDEX(FPL_Fixtures_Extract[],MATCH($A210,FPL_Fixtures_Extract[[Player]:[Player]],0),MATCH(FPL_Combined[[#Headers],[Gameweek 15]],FPL_Fixtures_Extract[#Headers],0)))-4),Team_Key[[Full Name]:[Full Name]],0))&amp;RIGHT(INDEX(FPL_Fixtures_Extract[],MATCH($A210,FPL_Fixtures_Extract[[Player]:[Player]],0),MATCH(FPL_Combined[[#Headers],[Gameweek 15]],FPL_Fixtures_Extract[#Headers],0)),3))</f>
        <v>EVE(A) 1-1</v>
      </c>
      <c r="Q210" t="str">
        <f ca="1">IF(RIGHT(FPL_Combined[[#Headers],[Gameweek 16]],2)&lt;$B$622,INDEX(FPL_Results_Extract[Gameweek 16],MATCH($A210,FPL_Results_Extract[[Player]:[Player]],0)),INDEX(Team_Key[[Abbreviation]:[Abbreviation]],MATCH(LEFT(INDEX(FPL_Fixtures_Extract[],MATCH($A210,FPL_Fixtures_Extract[[Player]:[Player]],0),MATCH(FPL_Combined[[#Headers],[Gameweek 16]],FPL_Fixtures_Extract[#Headers],0)),LEN(INDEX(FPL_Fixtures_Extract[],MATCH($A210,FPL_Fixtures_Extract[[Player]:[Player]],0),MATCH(FPL_Combined[[#Headers],[Gameweek 16]],FPL_Fixtures_Extract[#Headers],0)))-4),Team_Key[[Full Name]:[Full Name]],0))&amp;RIGHT(INDEX(FPL_Fixtures_Extract[],MATCH($A210,FPL_Fixtures_Extract[[Player]:[Player]],0),MATCH(FPL_Combined[[#Headers],[Gameweek 16]],FPL_Fixtures_Extract[#Headers],0)),3))</f>
        <v>SOU(H) 1-0</v>
      </c>
      <c r="R210" t="str">
        <f ca="1">IF(RIGHT(FPL_Combined[[#Headers],[Gameweek 17]],2)&lt;$B$622,INDEX(FPL_Results_Extract[Gameweek 17],MATCH($A210,FPL_Results_Extract[[Player]:[Player]],0)),INDEX(Team_Key[[Abbreviation]:[Abbreviation]],MATCH(LEFT(INDEX(FPL_Fixtures_Extract[],MATCH($A210,FPL_Fixtures_Extract[[Player]:[Player]],0),MATCH(FPL_Combined[[#Headers],[Gameweek 17]],FPL_Fixtures_Extract[#Headers],0)),LEN(INDEX(FPL_Fixtures_Extract[],MATCH($A210,FPL_Fixtures_Extract[[Player]:[Player]],0),MATCH(FPL_Combined[[#Headers],[Gameweek 17]],FPL_Fixtures_Extract[#Headers],0)))-4),Team_Key[[Full Name]:[Full Name]],0))&amp;RIGHT(INDEX(FPL_Fixtures_Extract[],MATCH($A210,FPL_Fixtures_Extract[[Player]:[Player]],0),MATCH(FPL_Combined[[#Headers],[Gameweek 17]],FPL_Fixtures_Extract[#Headers],0)),3))</f>
        <v>STK(A) 2-1</v>
      </c>
      <c r="S210" t="str">
        <f ca="1">IF(RIGHT(FPL_Combined[[#Headers],[Gameweek 18]],2)&lt;$B$622,INDEX(FPL_Results_Extract[Gameweek 18],MATCH($A210,FPL_Results_Extract[[Player]:[Player]],0)),INDEX(Team_Key[[Abbreviation]:[Abbreviation]],MATCH(LEFT(INDEX(FPL_Fixtures_Extract[],MATCH($A210,FPL_Fixtures_Extract[[Player]:[Player]],0),MATCH(FPL_Combined[[#Headers],[Gameweek 18]],FPL_Fixtures_Extract[#Headers],0)),LEN(INDEX(FPL_Fixtures_Extract[],MATCH($A210,FPL_Fixtures_Extract[[Player]:[Player]],0),MATCH(FPL_Combined[[#Headers],[Gameweek 18]],FPL_Fixtures_Extract[#Headers],0)))-4),Team_Key[[Full Name]:[Full Name]],0))&amp;RIGHT(INDEX(FPL_Fixtures_Extract[],MATCH($A210,FPL_Fixtures_Extract[[Player]:[Player]],0),MATCH(FPL_Combined[[#Headers],[Gameweek 18]],FPL_Fixtures_Extract[#Headers],0)),3))</f>
        <v>BOU(A) 0-0</v>
      </c>
      <c r="T210" t="str">
        <f ca="1">IF(RIGHT(FPL_Combined[[#Headers],[Gameweek 19]],2)&lt;$B$622,INDEX(FPL_Results_Extract[Gameweek 19],MATCH($A210,FPL_Results_Extract[[Player]:[Player]],0)),INDEX(Team_Key[[Abbreviation]:[Abbreviation]],MATCH(LEFT(INDEX(FPL_Fixtures_Extract[],MATCH($A210,FPL_Fixtures_Extract[[Player]:[Player]],0),MATCH(FPL_Combined[[#Headers],[Gameweek 19]],FPL_Fixtures_Extract[#Headers],0)),LEN(INDEX(FPL_Fixtures_Extract[],MATCH($A210,FPL_Fixtures_Extract[[Player]:[Player]],0),MATCH(FPL_Combined[[#Headers],[Gameweek 19]],FPL_Fixtures_Extract[#Headers],0)))-4),Team_Key[[Full Name]:[Full Name]],0))&amp;RIGHT(INDEX(FPL_Fixtures_Extract[],MATCH($A210,FPL_Fixtures_Extract[[Player]:[Player]],0),MATCH(FPL_Combined[[#Headers],[Gameweek 19]],FPL_Fixtures_Extract[#Headers],0)),3))</f>
        <v>SWA(H) 0-0</v>
      </c>
      <c r="U210" t="str">
        <f ca="1">IF(RIGHT(FPL_Combined[[#Headers],[Gameweek 20]],2)&lt;$B$622,INDEX(FPL_Results_Extract[Gameweek 20],MATCH($A210,FPL_Results_Extract[[Player]:[Player]],0)),INDEX(Team_Key[[Abbreviation]:[Abbreviation]],MATCH(LEFT(INDEX(FPL_Fixtures_Extract[],MATCH($A210,FPL_Fixtures_Extract[[Player]:[Player]],0),MATCH(FPL_Combined[[#Headers],[Gameweek 20]],FPL_Fixtures_Extract[#Headers],0)),LEN(INDEX(FPL_Fixtures_Extract[],MATCH($A210,FPL_Fixtures_Extract[[Player]:[Player]],0),MATCH(FPL_Combined[[#Headers],[Gameweek 20]],FPL_Fixtures_Extract[#Headers],0)))-4),Team_Key[[Full Name]:[Full Name]],0))&amp;RIGHT(INDEX(FPL_Fixtures_Extract[],MATCH($A210,FPL_Fixtures_Extract[[Player]:[Player]],0),MATCH(FPL_Combined[[#Headers],[Gameweek 20]],FPL_Fixtures_Extract[#Headers],0)),3))</f>
        <v>CHE(H) 0-3</v>
      </c>
      <c r="V210" t="str">
        <f ca="1">IF(RIGHT(FPL_Combined[[#Headers],[Gameweek 21]],2)&lt;$B$622,INDEX(FPL_Results_Extract[Gameweek 21],MATCH($A210,FPL_Results_Extract[[Player]:[Player]],0)),INDEX(Team_Key[[Abbreviation]:[Abbreviation]],MATCH(LEFT(INDEX(FPL_Fixtures_Extract[],MATCH($A210,FPL_Fixtures_Extract[[Player]:[Player]],0),MATCH(FPL_Combined[[#Headers],[Gameweek 21]],FPL_Fixtures_Extract[#Headers],0)),LEN(INDEX(FPL_Fixtures_Extract[],MATCH($A210,FPL_Fixtures_Extract[[Player]:[Player]],0),MATCH(FPL_Combined[[#Headers],[Gameweek 21]],FPL_Fixtures_Extract[#Headers],0)))-4),Team_Key[[Full Name]:[Full Name]],0))&amp;RIGHT(INDEX(FPL_Fixtures_Extract[],MATCH($A210,FPL_Fixtures_Extract[[Player]:[Player]],0),MATCH(FPL_Combined[[#Headers],[Gameweek 21]],FPL_Fixtures_Extract[#Headers],0)),3))</f>
        <v>AVL(A) 0-1</v>
      </c>
      <c r="W210" t="str">
        <f ca="1">IF(RIGHT(FPL_Combined[[#Headers],[Gameweek 22]],2)&lt;$B$622,INDEX(FPL_Results_Extract[Gameweek 22],MATCH($A210,FPL_Results_Extract[[Player]:[Player]],0)),INDEX(Team_Key[[Abbreviation]:[Abbreviation]],MATCH(LEFT(INDEX(FPL_Fixtures_Extract[],MATCH($A210,FPL_Fixtures_Extract[[Player]:[Player]],0),MATCH(FPL_Combined[[#Headers],[Gameweek 22]],FPL_Fixtures_Extract[#Headers],0)),LEN(INDEX(FPL_Fixtures_Extract[],MATCH($A210,FPL_Fixtures_Extract[[Player]:[Player]],0),MATCH(FPL_Combined[[#Headers],[Gameweek 22]],FPL_Fixtures_Extract[#Headers],0)))-4),Team_Key[[Full Name]:[Full Name]],0))&amp;RIGHT(INDEX(FPL_Fixtures_Extract[],MATCH($A210,FPL_Fixtures_Extract[[Player]:[Player]],0),MATCH(FPL_Combined[[#Headers],[Gameweek 22]],FPL_Fixtures_Extract[#Headers],0)),3))</f>
        <v>MCI(A) 0-4</v>
      </c>
      <c r="X210" t="str">
        <f ca="1">IF(RIGHT(FPL_Combined[[#Headers],[Gameweek 23]],2)&lt;$B$622,INDEX(FPL_Results_Extract[Gameweek 23],MATCH($A210,FPL_Results_Extract[[Player]:[Player]],0)),INDEX(Team_Key[[Abbreviation]:[Abbreviation]],MATCH(LEFT(INDEX(FPL_Fixtures_Extract[],MATCH($A210,FPL_Fixtures_Extract[[Player]:[Player]],0),MATCH(FPL_Combined[[#Headers],[Gameweek 23]],FPL_Fixtures_Extract[#Headers],0)),LEN(INDEX(FPL_Fixtures_Extract[],MATCH($A210,FPL_Fixtures_Extract[[Player]:[Player]],0),MATCH(FPL_Combined[[#Headers],[Gameweek 23]],FPL_Fixtures_Extract[#Headers],0)))-4),Team_Key[[Full Name]:[Full Name]],0))&amp;RIGHT(INDEX(FPL_Fixtures_Extract[],MATCH($A210,FPL_Fixtures_Extract[[Player]:[Player]],0),MATCH(FPL_Combined[[#Headers],[Gameweek 23]],FPL_Fixtures_Extract[#Headers],0)),3))</f>
        <v>TOT(H) 1-3</v>
      </c>
      <c r="Y210" t="str">
        <f ca="1">IF(RIGHT(FPL_Combined[[#Headers],[Gameweek 24]],2)&lt;$B$622,INDEX(FPL_Results_Extract[Team],MATCH($A210,FPL_Results_Extract[[Player]:[Player]],0)),INDEX(Team_Key[[Abbreviation]:[Abbreviation]],MATCH(LEFT(INDEX(FPL_Fixtures_Extract[],MATCH($A210,FPL_Fixtures_Extract[[Player]:[Player]],0),MATCH(FPL_Combined[[#Headers],[Gameweek 24]],FPL_Fixtures_Extract[#Headers],0)),LEN(INDEX(FPL_Fixtures_Extract[],MATCH($A210,FPL_Fixtures_Extract[[Player]:[Player]],0),MATCH(FPL_Combined[[#Headers],[Gameweek 24]],FPL_Fixtures_Extract[#Headers],0)))-4),Team_Key[[Full Name]:[Full Name]],0))&amp;RIGHT(INDEX(FPL_Fixtures_Extract[],MATCH($A210,FPL_Fixtures_Extract[[Player]:[Player]],0),MATCH(FPL_Combined[[#Headers],[Gameweek 24]],FPL_Fixtures_Extract[#Headers],0)),3))</f>
        <v>CRY</v>
      </c>
      <c r="Z210" t="str">
        <f ca="1">IF(RIGHT(FPL_Combined[[#Headers],[Gameweek 25]],2)&lt;$B$622,INDEX(FPL_Results_Extract[Player],MATCH($A210,FPL_Results_Extract[[Player]:[Player]],0)),INDEX(Team_Key[[Abbreviation]:[Abbreviation]],MATCH(LEFT(INDEX(FPL_Fixtures_Extract[],MATCH($A210,FPL_Fixtures_Extract[[Player]:[Player]],0),MATCH(FPL_Combined[[#Headers],[Gameweek 25]],FPL_Fixtures_Extract[#Headers],0)),LEN(INDEX(FPL_Fixtures_Extract[],MATCH($A210,FPL_Fixtures_Extract[[Player]:[Player]],0),MATCH(FPL_Combined[[#Headers],[Gameweek 25]],FPL_Fixtures_Extract[#Headers],0)))-4),Team_Key[[Full Name]:[Full Name]],0))&amp;RIGHT(INDEX(FPL_Fixtures_Extract[],MATCH($A210,FPL_Fixtures_Extract[[Player]:[Player]],0),MATCH(FPL_Combined[[#Headers],[Gameweek 25]],FPL_Fixtures_Extract[#Headers],0)),3))</f>
        <v>Fryers</v>
      </c>
      <c r="AA210" t="str">
        <f ca="1">IF(RIGHT(FPL_Combined[[#Headers],[Gameweek 26]],2)&lt;$B$622,INDEX(FPL_Results_Extract[Gameweek 01],MATCH($A210,FPL_Results_Extract[[Player]:[Player]],0)),INDEX(Team_Key[[Abbreviation]:[Abbreviation]],MATCH(LEFT(INDEX(FPL_Fixtures_Extract[],MATCH($A210,FPL_Fixtures_Extract[[Player]:[Player]],0),MATCH(FPL_Combined[[#Headers],[Gameweek 26]],FPL_Fixtures_Extract[#Headers],0)),LEN(INDEX(FPL_Fixtures_Extract[],MATCH($A210,FPL_Fixtures_Extract[[Player]:[Player]],0),MATCH(FPL_Combined[[#Headers],[Gameweek 26]],FPL_Fixtures_Extract[#Headers],0)))-4),Team_Key[[Full Name]:[Full Name]],0))&amp;RIGHT(INDEX(FPL_Fixtures_Extract[],MATCH($A210,FPL_Fixtures_Extract[[Player]:[Player]],0),MATCH(FPL_Combined[[#Headers],[Gameweek 26]],FPL_Fixtures_Extract[#Headers],0)),3))</f>
        <v>NOR(A) 3-1</v>
      </c>
      <c r="AB210" t="str">
        <f ca="1">IF(RIGHT(FPL_Combined[[#Headers],[Gameweek 27]],2)&lt;$B$622,INDEX(FPL_Results_Extract[Gameweek 02],MATCH($A210,FPL_Results_Extract[[Player]:[Player]],0)),INDEX(Team_Key[[Abbreviation]:[Abbreviation]],MATCH(LEFT(INDEX(FPL_Fixtures_Extract[],MATCH($A210,FPL_Fixtures_Extract[[Player]:[Player]],0),MATCH(FPL_Combined[[#Headers],[Gameweek 27]],FPL_Fixtures_Extract[#Headers],0)),LEN(INDEX(FPL_Fixtures_Extract[],MATCH($A210,FPL_Fixtures_Extract[[Player]:[Player]],0),MATCH(FPL_Combined[[#Headers],[Gameweek 27]],FPL_Fixtures_Extract[#Headers],0)))-4),Team_Key[[Full Name]:[Full Name]],0))&amp;RIGHT(INDEX(FPL_Fixtures_Extract[],MATCH($A210,FPL_Fixtures_Extract[[Player]:[Player]],0),MATCH(FPL_Combined[[#Headers],[Gameweek 27]],FPL_Fixtures_Extract[#Headers],0)),3))</f>
        <v>ARS(H) 1-2</v>
      </c>
      <c r="AC210" t="str">
        <f ca="1">IF(RIGHT(FPL_Combined[[#Headers],[Gameweek 28]],2)&lt;$B$622,INDEX(FPL_Results_Extract[Gameweek 03],MATCH($A210,FPL_Results_Extract[[Player]:[Player]],0)),INDEX(Team_Key[[Abbreviation]:[Abbreviation]],MATCH(LEFT(INDEX(FPL_Fixtures_Extract[],MATCH($A210,FPL_Fixtures_Extract[[Player]:[Player]],0),MATCH(FPL_Combined[[#Headers],[Gameweek 28]],FPL_Fixtures_Extract[#Headers],0)),LEN(INDEX(FPL_Fixtures_Extract[],MATCH($A210,FPL_Fixtures_Extract[[Player]:[Player]],0),MATCH(FPL_Combined[[#Headers],[Gameweek 28]],FPL_Fixtures_Extract[#Headers],0)))-4),Team_Key[[Full Name]:[Full Name]],0))&amp;RIGHT(INDEX(FPL_Fixtures_Extract[],MATCH($A210,FPL_Fixtures_Extract[[Player]:[Player]],0),MATCH(FPL_Combined[[#Headers],[Gameweek 28]],FPL_Fixtures_Extract[#Headers],0)),3))</f>
        <v>AVL(H) 2-1</v>
      </c>
      <c r="AD210" t="str">
        <f ca="1">IF(RIGHT(FPL_Combined[[#Headers],[Gameweek 29]],2)&lt;$B$622,INDEX(FPL_Results_Extract[Gameweek 04],MATCH($A210,FPL_Results_Extract[[Player]:[Player]],0)),INDEX(Team_Key[[Abbreviation]:[Abbreviation]],MATCH(LEFT(INDEX(FPL_Fixtures_Extract[],MATCH($A210,FPL_Fixtures_Extract[[Player]:[Player]],0),MATCH(FPL_Combined[[#Headers],[Gameweek 29]],FPL_Fixtures_Extract[#Headers],0)),LEN(INDEX(FPL_Fixtures_Extract[],MATCH($A210,FPL_Fixtures_Extract[[Player]:[Player]],0),MATCH(FPL_Combined[[#Headers],[Gameweek 29]],FPL_Fixtures_Extract[#Headers],0)))-4),Team_Key[[Full Name]:[Full Name]],0))&amp;RIGHT(INDEX(FPL_Fixtures_Extract[],MATCH($A210,FPL_Fixtures_Extract[[Player]:[Player]],0),MATCH(FPL_Combined[[#Headers],[Gameweek 29]],FPL_Fixtures_Extract[#Headers],0)),3))</f>
        <v>LIV(H)</v>
      </c>
      <c r="AE210" t="e">
        <f ca="1">IF(RIGHT(FPL_Combined[[#Headers],[Gameweek 30]],2)&lt;$B$622,INDEX(FPL_Results_Extract[Gameweek 05],MATCH($A210,FPL_Results_Extract[[Player]:[Player]],0)),INDEX(Team_Key[[Abbreviation]:[Abbreviation]],MATCH(LEFT(INDEX(FPL_Fixtures_Extract[],MATCH($A210,FPL_Fixtures_Extract[[Player]:[Player]],0),MATCH(FPL_Combined[[#Headers],[Gameweek 30]],FPL_Fixtures_Extract[#Headers],0)),LEN(INDEX(FPL_Fixtures_Extract[],MATCH($A210,FPL_Fixtures_Extract[[Player]:[Player]],0),MATCH(FPL_Combined[[#Headers],[Gameweek 30]],FPL_Fixtures_Extract[#Headers],0)))-4),Team_Key[[Full Name]:[Full Name]],0))&amp;RIGHT(INDEX(FPL_Fixtures_Extract[],MATCH($A210,FPL_Fixtures_Extract[[Player]:[Player]],0),MATCH(FPL_Combined[[#Headers],[Gameweek 30]],FPL_Fixtures_Extract[#Headers],0)),3))</f>
        <v>#VALUE!</v>
      </c>
      <c r="AF210" t="str">
        <f ca="1">IF(RIGHT(FPL_Combined[[#Headers],[Gameweek 31]],2)&lt;$B$622,INDEX(FPL_Results_Extract[Gameweek 06],MATCH($A210,FPL_Results_Extract[[Player]:[Player]],0)),INDEX(Team_Key[[Abbreviation]:[Abbreviation]],MATCH(LEFT(INDEX(FPL_Fixtures_Extract[],MATCH($A210,FPL_Fixtures_Extract[[Player]:[Player]],0),MATCH(FPL_Combined[[#Headers],[Gameweek 31]],FPL_Fixtures_Extract[#Headers],0)),LEN(INDEX(FPL_Fixtures_Extract[],MATCH($A210,FPL_Fixtures_Extract[[Player]:[Player]],0),MATCH(FPL_Combined[[#Headers],[Gameweek 31]],FPL_Fixtures_Extract[#Headers],0)))-4),Team_Key[[Full Name]:[Full Name]],0))&amp;RIGHT(INDEX(FPL_Fixtures_Extract[],MATCH($A210,FPL_Fixtures_Extract[[Player]:[Player]],0),MATCH(FPL_Combined[[#Headers],[Gameweek 31]],FPL_Fixtures_Extract[#Headers],0)),3))</f>
        <v>LEI(H)</v>
      </c>
      <c r="AG210" t="str">
        <f ca="1">IF(RIGHT(FPL_Combined[[#Headers],[Gameweek 32]],2)&lt;$B$622,INDEX(FPL_Results_Extract[Gameweek 07],MATCH($A210,FPL_Results_Extract[[Player]:[Player]],0)),INDEX(Team_Key[[Abbreviation]:[Abbreviation]],MATCH(LEFT(INDEX(FPL_Fixtures_Extract[],MATCH($A210,FPL_Fixtures_Extract[[Player]:[Player]],0),MATCH(FPL_Combined[[#Headers],[Gameweek 32]],FPL_Fixtures_Extract[#Headers],0)),LEN(INDEX(FPL_Fixtures_Extract[],MATCH($A210,FPL_Fixtures_Extract[[Player]:[Player]],0),MATCH(FPL_Combined[[#Headers],[Gameweek 32]],FPL_Fixtures_Extract[#Headers],0)))-4),Team_Key[[Full Name]:[Full Name]],0))&amp;RIGHT(INDEX(FPL_Fixtures_Extract[],MATCH($A210,FPL_Fixtures_Extract[[Player]:[Player]],0),MATCH(FPL_Combined[[#Headers],[Gameweek 32]],FPL_Fixtures_Extract[#Headers],0)),3))</f>
        <v>WHU(A)</v>
      </c>
      <c r="AH210" t="str">
        <f ca="1">IF(RIGHT(FPL_Combined[[#Headers],[Gameweek 33]],2)&lt;$B$622,INDEX(FPL_Results_Extract[Gameweek 08],MATCH($A210,FPL_Results_Extract[[Player]:[Player]],0)),INDEX(Team_Key[[Abbreviation]:[Abbreviation]],MATCH(LEFT(INDEX(FPL_Fixtures_Extract[],MATCH($A210,FPL_Fixtures_Extract[[Player]:[Player]],0),MATCH(FPL_Combined[[#Headers],[Gameweek 33]],FPL_Fixtures_Extract[#Headers],0)),LEN(INDEX(FPL_Fixtures_Extract[],MATCH($A210,FPL_Fixtures_Extract[[Player]:[Player]],0),MATCH(FPL_Combined[[#Headers],[Gameweek 33]],FPL_Fixtures_Extract[#Headers],0)))-4),Team_Key[[Full Name]:[Full Name]],0))&amp;RIGHT(INDEX(FPL_Fixtures_Extract[],MATCH($A210,FPL_Fixtures_Extract[[Player]:[Player]],0),MATCH(FPL_Combined[[#Headers],[Gameweek 33]],FPL_Fixtures_Extract[#Headers],0)),3))</f>
        <v>NOR(H)</v>
      </c>
      <c r="AI210" t="str">
        <f ca="1">IF(RIGHT(FPL_Combined[[#Headers],[Gameweek 34]],2)&lt;$B$622,INDEX(FPL_Results_Extract[Gameweek 09],MATCH($A210,FPL_Results_Extract[[Player]:[Player]],0)),INDEX(Team_Key[[Abbreviation]:[Abbreviation]],MATCH(LEFT(INDEX(FPL_Fixtures_Extract[],MATCH($A210,FPL_Fixtures_Extract[[Player]:[Player]],0),MATCH(FPL_Combined[[#Headers],[Gameweek 34]],FPL_Fixtures_Extract[#Headers],0)),LEN(INDEX(FPL_Fixtures_Extract[],MATCH($A210,FPL_Fixtures_Extract[[Player]:[Player]],0),MATCH(FPL_Combined[[#Headers],[Gameweek 34]],FPL_Fixtures_Extract[#Headers],0)))-4),Team_Key[[Full Name]:[Full Name]],0))&amp;RIGHT(INDEX(FPL_Fixtures_Extract[],MATCH($A210,FPL_Fixtures_Extract[[Player]:[Player]],0),MATCH(FPL_Combined[[#Headers],[Gameweek 34]],FPL_Fixtures_Extract[#Headers],0)),3))</f>
        <v>ARS(A)</v>
      </c>
      <c r="AJ210" t="str">
        <f ca="1">IF(RIGHT(FPL_Combined[[#Headers],[Gameweek 35]],2)&lt;$B$622,INDEX(FPL_Results_Extract[Gameweek 10],MATCH($A210,FPL_Results_Extract[[Player]:[Player]],0)),INDEX(Team_Key[[Abbreviation]:[Abbreviation]],MATCH(LEFT(INDEX(FPL_Fixtures_Extract[],MATCH($A210,FPL_Fixtures_Extract[[Player]:[Player]],0),MATCH(FPL_Combined[[#Headers],[Gameweek 35]],FPL_Fixtures_Extract[#Headers],0)),LEN(INDEX(FPL_Fixtures_Extract[],MATCH($A210,FPL_Fixtures_Extract[[Player]:[Player]],0),MATCH(FPL_Combined[[#Headers],[Gameweek 35]],FPL_Fixtures_Extract[#Headers],0)))-4),Team_Key[[Full Name]:[Full Name]],0))&amp;RIGHT(INDEX(FPL_Fixtures_Extract[],MATCH($A210,FPL_Fixtures_Extract[[Player]:[Player]],0),MATCH(FPL_Combined[[#Headers],[Gameweek 35]],FPL_Fixtures_Extract[#Headers],0)),3))</f>
        <v>EVE(H)</v>
      </c>
      <c r="AK210" t="str">
        <f ca="1">IF(RIGHT(FPL_Combined[[#Headers],[Gameweek 36]],2)&lt;$B$622,INDEX(FPL_Results_Extract[Gameweek 11],MATCH($A210,FPL_Results_Extract[[Player]:[Player]],0)),INDEX(Team_Key[[Abbreviation]:[Abbreviation]],MATCH(LEFT(INDEX(FPL_Fixtures_Extract[],MATCH($A210,FPL_Fixtures_Extract[[Player]:[Player]],0),MATCH(FPL_Combined[[#Headers],[Gameweek 36]],FPL_Fixtures_Extract[#Headers],0)),LEN(INDEX(FPL_Fixtures_Extract[],MATCH($A210,FPL_Fixtures_Extract[[Player]:[Player]],0),MATCH(FPL_Combined[[#Headers],[Gameweek 36]],FPL_Fixtures_Extract[#Headers],0)))-4),Team_Key[[Full Name]:[Full Name]],0))&amp;RIGHT(INDEX(FPL_Fixtures_Extract[],MATCH($A210,FPL_Fixtures_Extract[[Player]:[Player]],0),MATCH(FPL_Combined[[#Headers],[Gameweek 36]],FPL_Fixtures_Extract[#Headers],0)),3))</f>
        <v>NEW(A)</v>
      </c>
      <c r="AL210" t="str">
        <f ca="1">IF(RIGHT(FPL_Combined[[#Headers],[Gameweek 37]],2)&lt;$B$622,INDEX(FPL_Results_Extract[Gameweek 12],MATCH($A210,FPL_Results_Extract[[Player]:[Player]],0)),INDEX(Team_Key[[Abbreviation]:[Abbreviation]],MATCH(LEFT(INDEX(FPL_Fixtures_Extract[],MATCH($A210,FPL_Fixtures_Extract[[Player]:[Player]],0),MATCH(FPL_Combined[[#Headers],[Gameweek 37]],FPL_Fixtures_Extract[#Headers],0)),LEN(INDEX(FPL_Fixtures_Extract[],MATCH($A210,FPL_Fixtures_Extract[[Player]:[Player]],0),MATCH(FPL_Combined[[#Headers],[Gameweek 37]],FPL_Fixtures_Extract[#Headers],0)))-4),Team_Key[[Full Name]:[Full Name]],0))&amp;RIGHT(INDEX(FPL_Fixtures_Extract[],MATCH($A210,FPL_Fixtures_Extract[[Player]:[Player]],0),MATCH(FPL_Combined[[#Headers],[Gameweek 37]],FPL_Fixtures_Extract[#Headers],0)),3))</f>
        <v>STK(H)</v>
      </c>
      <c r="AM210" t="str">
        <f ca="1">IF(RIGHT(FPL_Combined[[#Headers],[Gameweek 38]],2)&lt;$B$622,INDEX(FPL_Results_Extract[Gameweek 13],MATCH($A210,FPL_Results_Extract[[Player]:[Player]],0)),INDEX(Team_Key[[Abbreviation]:[Abbreviation]],MATCH(LEFT(INDEX(FPL_Fixtures_Extract[],MATCH($A210,FPL_Fixtures_Extract[[Player]:[Player]],0),MATCH(FPL_Combined[[#Headers],[Gameweek 38]],FPL_Fixtures_Extract[#Headers],0)),LEN(INDEX(FPL_Fixtures_Extract[],MATCH($A210,FPL_Fixtures_Extract[[Player]:[Player]],0),MATCH(FPL_Combined[[#Headers],[Gameweek 38]],FPL_Fixtures_Extract[#Headers],0)))-4),Team_Key[[Full Name]:[Full Name]],0))&amp;RIGHT(INDEX(FPL_Fixtures_Extract[],MATCH($A210,FPL_Fixtures_Extract[[Player]:[Player]],0),MATCH(FPL_Combined[[#Headers],[Gameweek 38]],FPL_Fixtures_Extract[#Headers],0)),3))</f>
        <v>SOU(A)</v>
      </c>
    </row>
    <row r="211" spans="1:39" x14ac:dyDescent="0.45">
      <c r="A211" t="s">
        <v>59</v>
      </c>
      <c r="B211" t="str">
        <f ca="1">IF(RIGHT(FPL_Combined[[#Headers],[Gameweek 01]],2)&lt;$B$622,INDEX(FPL_Results_Extract[Gameweek 01],MATCH($A211,FPL_Results_Extract[[Player]:[Player]],0)),INDEX(Team_Key[[Abbreviation]:[Abbreviation]],MATCH(LEFT(INDEX(FPL_Fixtures_Extract[],MATCH($A211,FPL_Fixtures_Extract[[Player]:[Player]],0),MATCH(FPL_Combined[[#Headers],[Gameweek 01]],FPL_Fixtures_Extract[#Headers],0)),LEN(INDEX(FPL_Fixtures_Extract[],MATCH($A211,FPL_Fixtures_Extract[[Player]:[Player]],0),MATCH(FPL_Combined[[#Headers],[Gameweek 01]],FPL_Fixtures_Extract[#Headers],0)))-4),Team_Key[[Full Name]:[Full Name]],0))&amp;RIGHT(INDEX(FPL_Fixtures_Extract[],MATCH($A211,FPL_Fixtures_Extract[[Player]:[Player]],0),MATCH(FPL_Combined[[#Headers],[Gameweek 01]],FPL_Fixtures_Extract[#Headers],0)),3))</f>
        <v>SUN(H) 4-2</v>
      </c>
      <c r="C211" t="str">
        <f ca="1">IF(RIGHT(FPL_Combined[[#Headers],[Gameweek 02]],2)&lt;$B$622,INDEX(FPL_Results_Extract[Gameweek 02],MATCH($A211,FPL_Results_Extract[[Player]:[Player]],0)),INDEX(Team_Key[[Abbreviation]:[Abbreviation]],MATCH(LEFT(INDEX(FPL_Fixtures_Extract[],MATCH($A211,FPL_Fixtures_Extract[[Player]:[Player]],0),MATCH(FPL_Combined[[#Headers],[Gameweek 02]],FPL_Fixtures_Extract[#Headers],0)),LEN(INDEX(FPL_Fixtures_Extract[],MATCH($A211,FPL_Fixtures_Extract[[Player]:[Player]],0),MATCH(FPL_Combined[[#Headers],[Gameweek 02]],FPL_Fixtures_Extract[#Headers],0)))-4),Team_Key[[Full Name]:[Full Name]],0))&amp;RIGHT(INDEX(FPL_Fixtures_Extract[],MATCH($A211,FPL_Fixtures_Extract[[Player]:[Player]],0),MATCH(FPL_Combined[[#Headers],[Gameweek 02]],FPL_Fixtures_Extract[#Headers],0)),3))</f>
        <v>WHU(A) 2-1</v>
      </c>
      <c r="D211" t="str">
        <f ca="1">IF(RIGHT(FPL_Combined[[#Headers],[Gameweek 03]],2)&lt;$B$622,INDEX(FPL_Results_Extract[Gameweek 03],MATCH($A211,FPL_Results_Extract[[Player]:[Player]],0)),INDEX(Team_Key[[Abbreviation]:[Abbreviation]],MATCH(LEFT(INDEX(FPL_Fixtures_Extract[],MATCH($A211,FPL_Fixtures_Extract[[Player]:[Player]],0),MATCH(FPL_Combined[[#Headers],[Gameweek 03]],FPL_Fixtures_Extract[#Headers],0)),LEN(INDEX(FPL_Fixtures_Extract[],MATCH($A211,FPL_Fixtures_Extract[[Player]:[Player]],0),MATCH(FPL_Combined[[#Headers],[Gameweek 03]],FPL_Fixtures_Extract[#Headers],0)))-4),Team_Key[[Full Name]:[Full Name]],0))&amp;RIGHT(INDEX(FPL_Fixtures_Extract[],MATCH($A211,FPL_Fixtures_Extract[[Player]:[Player]],0),MATCH(FPL_Combined[[#Headers],[Gameweek 03]],FPL_Fixtures_Extract[#Headers],0)),3))</f>
        <v>TOT(H) 1-1</v>
      </c>
      <c r="E211" t="str">
        <f ca="1">IF(RIGHT(FPL_Combined[[#Headers],[Gameweek 04]],2)&lt;$B$622,INDEX(FPL_Results_Extract[Gameweek 04],MATCH($A211,FPL_Results_Extract[[Player]:[Player]],0)),INDEX(Team_Key[[Abbreviation]:[Abbreviation]],MATCH(LEFT(INDEX(FPL_Fixtures_Extract[],MATCH($A211,FPL_Fixtures_Extract[[Player]:[Player]],0),MATCH(FPL_Combined[[#Headers],[Gameweek 04]],FPL_Fixtures_Extract[#Headers],0)),LEN(INDEX(FPL_Fixtures_Extract[],MATCH($A211,FPL_Fixtures_Extract[[Player]:[Player]],0),MATCH(FPL_Combined[[#Headers],[Gameweek 04]],FPL_Fixtures_Extract[#Headers],0)))-4),Team_Key[[Full Name]:[Full Name]],0))&amp;RIGHT(INDEX(FPL_Fixtures_Extract[],MATCH($A211,FPL_Fixtures_Extract[[Player]:[Player]],0),MATCH(FPL_Combined[[#Headers],[Gameweek 04]],FPL_Fixtures_Extract[#Headers],0)),3))</f>
        <v>BOU(A) 1-1</v>
      </c>
      <c r="F211" t="str">
        <f ca="1">IF(RIGHT(FPL_Combined[[#Headers],[Gameweek 05]],2)&lt;$B$622,INDEX(FPL_Results_Extract[Gameweek 05],MATCH($A211,FPL_Results_Extract[[Player]:[Player]],0)),INDEX(Team_Key[[Abbreviation]:[Abbreviation]],MATCH(LEFT(INDEX(FPL_Fixtures_Extract[],MATCH($A211,FPL_Fixtures_Extract[[Player]:[Player]],0),MATCH(FPL_Combined[[#Headers],[Gameweek 05]],FPL_Fixtures_Extract[#Headers],0)),LEN(INDEX(FPL_Fixtures_Extract[],MATCH($A211,FPL_Fixtures_Extract[[Player]:[Player]],0),MATCH(FPL_Combined[[#Headers],[Gameweek 05]],FPL_Fixtures_Extract[#Headers],0)))-4),Team_Key[[Full Name]:[Full Name]],0))&amp;RIGHT(INDEX(FPL_Fixtures_Extract[],MATCH($A211,FPL_Fixtures_Extract[[Player]:[Player]],0),MATCH(FPL_Combined[[#Headers],[Gameweek 05]],FPL_Fixtures_Extract[#Headers],0)),3))</f>
        <v>AVL(H) 3-2</v>
      </c>
      <c r="G211" t="str">
        <f ca="1">IF(RIGHT(FPL_Combined[[#Headers],[Gameweek 06]],2)&lt;$B$622,INDEX(FPL_Results_Extract[Gameweek 06],MATCH($A211,FPL_Results_Extract[[Player]:[Player]],0)),INDEX(Team_Key[[Abbreviation]:[Abbreviation]],MATCH(LEFT(INDEX(FPL_Fixtures_Extract[],MATCH($A211,FPL_Fixtures_Extract[[Player]:[Player]],0),MATCH(FPL_Combined[[#Headers],[Gameweek 06]],FPL_Fixtures_Extract[#Headers],0)),LEN(INDEX(FPL_Fixtures_Extract[],MATCH($A211,FPL_Fixtures_Extract[[Player]:[Player]],0),MATCH(FPL_Combined[[#Headers],[Gameweek 06]],FPL_Fixtures_Extract[#Headers],0)))-4),Team_Key[[Full Name]:[Full Name]],0))&amp;RIGHT(INDEX(FPL_Fixtures_Extract[],MATCH($A211,FPL_Fixtures_Extract[[Player]:[Player]],0),MATCH(FPL_Combined[[#Headers],[Gameweek 06]],FPL_Fixtures_Extract[#Headers],0)),3))</f>
        <v>STK(A) 2-2</v>
      </c>
      <c r="H211" t="str">
        <f ca="1">IF(RIGHT(FPL_Combined[[#Headers],[Gameweek 07]],2)&lt;$B$622,INDEX(FPL_Results_Extract[Gameweek 07],MATCH($A211,FPL_Results_Extract[[Player]:[Player]],0)),INDEX(Team_Key[[Abbreviation]:[Abbreviation]],MATCH(LEFT(INDEX(FPL_Fixtures_Extract[],MATCH($A211,FPL_Fixtures_Extract[[Player]:[Player]],0),MATCH(FPL_Combined[[#Headers],[Gameweek 07]],FPL_Fixtures_Extract[#Headers],0)),LEN(INDEX(FPL_Fixtures_Extract[],MATCH($A211,FPL_Fixtures_Extract[[Player]:[Player]],0),MATCH(FPL_Combined[[#Headers],[Gameweek 07]],FPL_Fixtures_Extract[#Headers],0)))-4),Team_Key[[Full Name]:[Full Name]],0))&amp;RIGHT(INDEX(FPL_Fixtures_Extract[],MATCH($A211,FPL_Fixtures_Extract[[Player]:[Player]],0),MATCH(FPL_Combined[[#Headers],[Gameweek 07]],FPL_Fixtures_Extract[#Headers],0)),3))</f>
        <v>ARS(H) 2-5</v>
      </c>
      <c r="I211" t="str">
        <f ca="1">IF(RIGHT(FPL_Combined[[#Headers],[Gameweek 08]],2)&lt;$B$622,INDEX(FPL_Results_Extract[Gameweek 08],MATCH($A211,FPL_Results_Extract[[Player]:[Player]],0)),INDEX(Team_Key[[Abbreviation]:[Abbreviation]],MATCH(LEFT(INDEX(FPL_Fixtures_Extract[],MATCH($A211,FPL_Fixtures_Extract[[Player]:[Player]],0),MATCH(FPL_Combined[[#Headers],[Gameweek 08]],FPL_Fixtures_Extract[#Headers],0)),LEN(INDEX(FPL_Fixtures_Extract[],MATCH($A211,FPL_Fixtures_Extract[[Player]:[Player]],0),MATCH(FPL_Combined[[#Headers],[Gameweek 08]],FPL_Fixtures_Extract[#Headers],0)))-4),Team_Key[[Full Name]:[Full Name]],0))&amp;RIGHT(INDEX(FPL_Fixtures_Extract[],MATCH($A211,FPL_Fixtures_Extract[[Player]:[Player]],0),MATCH(FPL_Combined[[#Headers],[Gameweek 08]],FPL_Fixtures_Extract[#Headers],0)),3))</f>
        <v>NOR(A) 2-1</v>
      </c>
      <c r="J211" t="str">
        <f ca="1">IF(RIGHT(FPL_Combined[[#Headers],[Gameweek 09]],2)&lt;$B$622,INDEX(FPL_Results_Extract[Gameweek 09],MATCH($A211,FPL_Results_Extract[[Player]:[Player]],0)),INDEX(Team_Key[[Abbreviation]:[Abbreviation]],MATCH(LEFT(INDEX(FPL_Fixtures_Extract[],MATCH($A211,FPL_Fixtures_Extract[[Player]:[Player]],0),MATCH(FPL_Combined[[#Headers],[Gameweek 09]],FPL_Fixtures_Extract[#Headers],0)),LEN(INDEX(FPL_Fixtures_Extract[],MATCH($A211,FPL_Fixtures_Extract[[Player]:[Player]],0),MATCH(FPL_Combined[[#Headers],[Gameweek 09]],FPL_Fixtures_Extract[#Headers],0)))-4),Team_Key[[Full Name]:[Full Name]],0))&amp;RIGHT(INDEX(FPL_Fixtures_Extract[],MATCH($A211,FPL_Fixtures_Extract[[Player]:[Player]],0),MATCH(FPL_Combined[[#Headers],[Gameweek 09]],FPL_Fixtures_Extract[#Headers],0)),3))</f>
        <v>SOU(A) 2-2</v>
      </c>
      <c r="K211" t="str">
        <f ca="1">IF(RIGHT(FPL_Combined[[#Headers],[Gameweek 10]],2)&lt;$B$622,INDEX(FPL_Results_Extract[Gameweek 10],MATCH($A211,FPL_Results_Extract[[Player]:[Player]],0)),INDEX(Team_Key[[Abbreviation]:[Abbreviation]],MATCH(LEFT(INDEX(FPL_Fixtures_Extract[],MATCH($A211,FPL_Fixtures_Extract[[Player]:[Player]],0),MATCH(FPL_Combined[[#Headers],[Gameweek 10]],FPL_Fixtures_Extract[#Headers],0)),LEN(INDEX(FPL_Fixtures_Extract[],MATCH($A211,FPL_Fixtures_Extract[[Player]:[Player]],0),MATCH(FPL_Combined[[#Headers],[Gameweek 10]],FPL_Fixtures_Extract[#Headers],0)))-4),Team_Key[[Full Name]:[Full Name]],0))&amp;RIGHT(INDEX(FPL_Fixtures_Extract[],MATCH($A211,FPL_Fixtures_Extract[[Player]:[Player]],0),MATCH(FPL_Combined[[#Headers],[Gameweek 10]],FPL_Fixtures_Extract[#Headers],0)),3))</f>
        <v>CRY(H) 1-0</v>
      </c>
      <c r="L211" t="str">
        <f ca="1">IF(RIGHT(FPL_Combined[[#Headers],[Gameweek 11]],2)&lt;$B$622,INDEX(FPL_Results_Extract[Gameweek 11],MATCH($A211,FPL_Results_Extract[[Player]:[Player]],0)),INDEX(Team_Key[[Abbreviation]:[Abbreviation]],MATCH(LEFT(INDEX(FPL_Fixtures_Extract[],MATCH($A211,FPL_Fixtures_Extract[[Player]:[Player]],0),MATCH(FPL_Combined[[#Headers],[Gameweek 11]],FPL_Fixtures_Extract[#Headers],0)),LEN(INDEX(FPL_Fixtures_Extract[],MATCH($A211,FPL_Fixtures_Extract[[Player]:[Player]],0),MATCH(FPL_Combined[[#Headers],[Gameweek 11]],FPL_Fixtures_Extract[#Headers],0)))-4),Team_Key[[Full Name]:[Full Name]],0))&amp;RIGHT(INDEX(FPL_Fixtures_Extract[],MATCH($A211,FPL_Fixtures_Extract[[Player]:[Player]],0),MATCH(FPL_Combined[[#Headers],[Gameweek 11]],FPL_Fixtures_Extract[#Headers],0)),3))</f>
        <v>WBA(A) 3-2</v>
      </c>
      <c r="M211" t="str">
        <f ca="1">IF(RIGHT(FPL_Combined[[#Headers],[Gameweek 12]],2)&lt;$B$622,INDEX(FPL_Results_Extract[Gameweek 12],MATCH($A211,FPL_Results_Extract[[Player]:[Player]],0)),INDEX(Team_Key[[Abbreviation]:[Abbreviation]],MATCH(LEFT(INDEX(FPL_Fixtures_Extract[],MATCH($A211,FPL_Fixtures_Extract[[Player]:[Player]],0),MATCH(FPL_Combined[[#Headers],[Gameweek 12]],FPL_Fixtures_Extract[#Headers],0)),LEN(INDEX(FPL_Fixtures_Extract[],MATCH($A211,FPL_Fixtures_Extract[[Player]:[Player]],0),MATCH(FPL_Combined[[#Headers],[Gameweek 12]],FPL_Fixtures_Extract[#Headers],0)))-4),Team_Key[[Full Name]:[Full Name]],0))&amp;RIGHT(INDEX(FPL_Fixtures_Extract[],MATCH($A211,FPL_Fixtures_Extract[[Player]:[Player]],0),MATCH(FPL_Combined[[#Headers],[Gameweek 12]],FPL_Fixtures_Extract[#Headers],0)),3))</f>
        <v>WAT(H) 2-1</v>
      </c>
      <c r="N211" t="str">
        <f ca="1">IF(RIGHT(FPL_Combined[[#Headers],[Gameweek 13]],2)&lt;$B$622,INDEX(FPL_Results_Extract[Gameweek 13],MATCH($A211,FPL_Results_Extract[[Player]:[Player]],0)),INDEX(Team_Key[[Abbreviation]:[Abbreviation]],MATCH(LEFT(INDEX(FPL_Fixtures_Extract[],MATCH($A211,FPL_Fixtures_Extract[[Player]:[Player]],0),MATCH(FPL_Combined[[#Headers],[Gameweek 13]],FPL_Fixtures_Extract[#Headers],0)),LEN(INDEX(FPL_Fixtures_Extract[],MATCH($A211,FPL_Fixtures_Extract[[Player]:[Player]],0),MATCH(FPL_Combined[[#Headers],[Gameweek 13]],FPL_Fixtures_Extract[#Headers],0)))-4),Team_Key[[Full Name]:[Full Name]],0))&amp;RIGHT(INDEX(FPL_Fixtures_Extract[],MATCH($A211,FPL_Fixtures_Extract[[Player]:[Player]],0),MATCH(FPL_Combined[[#Headers],[Gameweek 13]],FPL_Fixtures_Extract[#Headers],0)),3))</f>
        <v>NEW(A) 3-0</v>
      </c>
      <c r="O211" t="str">
        <f ca="1">IF(RIGHT(FPL_Combined[[#Headers],[Gameweek 14]],2)&lt;$B$622,INDEX(FPL_Results_Extract[Gameweek 14],MATCH($A211,FPL_Results_Extract[[Player]:[Player]],0)),INDEX(Team_Key[[Abbreviation]:[Abbreviation]],MATCH(LEFT(INDEX(FPL_Fixtures_Extract[],MATCH($A211,FPL_Fixtures_Extract[[Player]:[Player]],0),MATCH(FPL_Combined[[#Headers],[Gameweek 14]],FPL_Fixtures_Extract[#Headers],0)),LEN(INDEX(FPL_Fixtures_Extract[],MATCH($A211,FPL_Fixtures_Extract[[Player]:[Player]],0),MATCH(FPL_Combined[[#Headers],[Gameweek 14]],FPL_Fixtures_Extract[#Headers],0)))-4),Team_Key[[Full Name]:[Full Name]],0))&amp;RIGHT(INDEX(FPL_Fixtures_Extract[],MATCH($A211,FPL_Fixtures_Extract[[Player]:[Player]],0),MATCH(FPL_Combined[[#Headers],[Gameweek 14]],FPL_Fixtures_Extract[#Headers],0)),3))</f>
        <v>MUN(H) 1-1</v>
      </c>
      <c r="P211" t="str">
        <f ca="1">IF(RIGHT(FPL_Combined[[#Headers],[Gameweek 15]],2)&lt;$B$622,INDEX(FPL_Results_Extract[Gameweek 15],MATCH($A211,FPL_Results_Extract[[Player]:[Player]],0)),INDEX(Team_Key[[Abbreviation]:[Abbreviation]],MATCH(LEFT(INDEX(FPL_Fixtures_Extract[],MATCH($A211,FPL_Fixtures_Extract[[Player]:[Player]],0),MATCH(FPL_Combined[[#Headers],[Gameweek 15]],FPL_Fixtures_Extract[#Headers],0)),LEN(INDEX(FPL_Fixtures_Extract[],MATCH($A211,FPL_Fixtures_Extract[[Player]:[Player]],0),MATCH(FPL_Combined[[#Headers],[Gameweek 15]],FPL_Fixtures_Extract[#Headers],0)))-4),Team_Key[[Full Name]:[Full Name]],0))&amp;RIGHT(INDEX(FPL_Fixtures_Extract[],MATCH($A211,FPL_Fixtures_Extract[[Player]:[Player]],0),MATCH(FPL_Combined[[#Headers],[Gameweek 15]],FPL_Fixtures_Extract[#Headers],0)),3))</f>
        <v>SWA(A) 3-0</v>
      </c>
      <c r="Q211" t="str">
        <f ca="1">IF(RIGHT(FPL_Combined[[#Headers],[Gameweek 16]],2)&lt;$B$622,INDEX(FPL_Results_Extract[Gameweek 16],MATCH($A211,FPL_Results_Extract[[Player]:[Player]],0)),INDEX(Team_Key[[Abbreviation]:[Abbreviation]],MATCH(LEFT(INDEX(FPL_Fixtures_Extract[],MATCH($A211,FPL_Fixtures_Extract[[Player]:[Player]],0),MATCH(FPL_Combined[[#Headers],[Gameweek 16]],FPL_Fixtures_Extract[#Headers],0)),LEN(INDEX(FPL_Fixtures_Extract[],MATCH($A211,FPL_Fixtures_Extract[[Player]:[Player]],0),MATCH(FPL_Combined[[#Headers],[Gameweek 16]],FPL_Fixtures_Extract[#Headers],0)))-4),Team_Key[[Full Name]:[Full Name]],0))&amp;RIGHT(INDEX(FPL_Fixtures_Extract[],MATCH($A211,FPL_Fixtures_Extract[[Player]:[Player]],0),MATCH(FPL_Combined[[#Headers],[Gameweek 16]],FPL_Fixtures_Extract[#Headers],0)),3))</f>
        <v>CHE(H) 2-1</v>
      </c>
      <c r="R211" t="str">
        <f ca="1">IF(RIGHT(FPL_Combined[[#Headers],[Gameweek 17]],2)&lt;$B$622,INDEX(FPL_Results_Extract[Gameweek 17],MATCH($A211,FPL_Results_Extract[[Player]:[Player]],0)),INDEX(Team_Key[[Abbreviation]:[Abbreviation]],MATCH(LEFT(INDEX(FPL_Fixtures_Extract[],MATCH($A211,FPL_Fixtures_Extract[[Player]:[Player]],0),MATCH(FPL_Combined[[#Headers],[Gameweek 17]],FPL_Fixtures_Extract[#Headers],0)),LEN(INDEX(FPL_Fixtures_Extract[],MATCH($A211,FPL_Fixtures_Extract[[Player]:[Player]],0),MATCH(FPL_Combined[[#Headers],[Gameweek 17]],FPL_Fixtures_Extract[#Headers],0)))-4),Team_Key[[Full Name]:[Full Name]],0))&amp;RIGHT(INDEX(FPL_Fixtures_Extract[],MATCH($A211,FPL_Fixtures_Extract[[Player]:[Player]],0),MATCH(FPL_Combined[[#Headers],[Gameweek 17]],FPL_Fixtures_Extract[#Headers],0)),3))</f>
        <v>EVE(A) 3-2</v>
      </c>
      <c r="S211" t="str">
        <f ca="1">IF(RIGHT(FPL_Combined[[#Headers],[Gameweek 18]],2)&lt;$B$622,INDEX(FPL_Results_Extract[Gameweek 18],MATCH($A211,FPL_Results_Extract[[Player]:[Player]],0)),INDEX(Team_Key[[Abbreviation]:[Abbreviation]],MATCH(LEFT(INDEX(FPL_Fixtures_Extract[],MATCH($A211,FPL_Fixtures_Extract[[Player]:[Player]],0),MATCH(FPL_Combined[[#Headers],[Gameweek 18]],FPL_Fixtures_Extract[#Headers],0)),LEN(INDEX(FPL_Fixtures_Extract[],MATCH($A211,FPL_Fixtures_Extract[[Player]:[Player]],0),MATCH(FPL_Combined[[#Headers],[Gameweek 18]],FPL_Fixtures_Extract[#Headers],0)))-4),Team_Key[[Full Name]:[Full Name]],0))&amp;RIGHT(INDEX(FPL_Fixtures_Extract[],MATCH($A211,FPL_Fixtures_Extract[[Player]:[Player]],0),MATCH(FPL_Combined[[#Headers],[Gameweek 18]],FPL_Fixtures_Extract[#Headers],0)),3))</f>
        <v>LIV(A) 0-1</v>
      </c>
      <c r="T211" t="str">
        <f ca="1">IF(RIGHT(FPL_Combined[[#Headers],[Gameweek 19]],2)&lt;$B$622,INDEX(FPL_Results_Extract[Gameweek 19],MATCH($A211,FPL_Results_Extract[[Player]:[Player]],0)),INDEX(Team_Key[[Abbreviation]:[Abbreviation]],MATCH(LEFT(INDEX(FPL_Fixtures_Extract[],MATCH($A211,FPL_Fixtures_Extract[[Player]:[Player]],0),MATCH(FPL_Combined[[#Headers],[Gameweek 19]],FPL_Fixtures_Extract[#Headers],0)),LEN(INDEX(FPL_Fixtures_Extract[],MATCH($A211,FPL_Fixtures_Extract[[Player]:[Player]],0),MATCH(FPL_Combined[[#Headers],[Gameweek 19]],FPL_Fixtures_Extract[#Headers],0)))-4),Team_Key[[Full Name]:[Full Name]],0))&amp;RIGHT(INDEX(FPL_Fixtures_Extract[],MATCH($A211,FPL_Fixtures_Extract[[Player]:[Player]],0),MATCH(FPL_Combined[[#Headers],[Gameweek 19]],FPL_Fixtures_Extract[#Headers],0)),3))</f>
        <v>MCI(H) 0-0</v>
      </c>
      <c r="U211" t="str">
        <f ca="1">IF(RIGHT(FPL_Combined[[#Headers],[Gameweek 20]],2)&lt;$B$622,INDEX(FPL_Results_Extract[Gameweek 20],MATCH($A211,FPL_Results_Extract[[Player]:[Player]],0)),INDEX(Team_Key[[Abbreviation]:[Abbreviation]],MATCH(LEFT(INDEX(FPL_Fixtures_Extract[],MATCH($A211,FPL_Fixtures_Extract[[Player]:[Player]],0),MATCH(FPL_Combined[[#Headers],[Gameweek 20]],FPL_Fixtures_Extract[#Headers],0)),LEN(INDEX(FPL_Fixtures_Extract[],MATCH($A211,FPL_Fixtures_Extract[[Player]:[Player]],0),MATCH(FPL_Combined[[#Headers],[Gameweek 20]],FPL_Fixtures_Extract[#Headers],0)))-4),Team_Key[[Full Name]:[Full Name]],0))&amp;RIGHT(INDEX(FPL_Fixtures_Extract[],MATCH($A211,FPL_Fixtures_Extract[[Player]:[Player]],0),MATCH(FPL_Combined[[#Headers],[Gameweek 20]],FPL_Fixtures_Extract[#Headers],0)),3))</f>
        <v>BOU(H) 0-0</v>
      </c>
      <c r="V211" t="str">
        <f ca="1">IF(RIGHT(FPL_Combined[[#Headers],[Gameweek 21]],2)&lt;$B$622,INDEX(FPL_Results_Extract[Gameweek 21],MATCH($A211,FPL_Results_Extract[[Player]:[Player]],0)),INDEX(Team_Key[[Abbreviation]:[Abbreviation]],MATCH(LEFT(INDEX(FPL_Fixtures_Extract[],MATCH($A211,FPL_Fixtures_Extract[[Player]:[Player]],0),MATCH(FPL_Combined[[#Headers],[Gameweek 21]],FPL_Fixtures_Extract[#Headers],0)),LEN(INDEX(FPL_Fixtures_Extract[],MATCH($A211,FPL_Fixtures_Extract[[Player]:[Player]],0),MATCH(FPL_Combined[[#Headers],[Gameweek 21]],FPL_Fixtures_Extract[#Headers],0)))-4),Team_Key[[Full Name]:[Full Name]],0))&amp;RIGHT(INDEX(FPL_Fixtures_Extract[],MATCH($A211,FPL_Fixtures_Extract[[Player]:[Player]],0),MATCH(FPL_Combined[[#Headers],[Gameweek 21]],FPL_Fixtures_Extract[#Headers],0)),3))</f>
        <v>TOT(A) 1-0</v>
      </c>
      <c r="W211" t="str">
        <f ca="1">IF(RIGHT(FPL_Combined[[#Headers],[Gameweek 22]],2)&lt;$B$622,INDEX(FPL_Results_Extract[Gameweek 22],MATCH($A211,FPL_Results_Extract[[Player]:[Player]],0)),INDEX(Team_Key[[Abbreviation]:[Abbreviation]],MATCH(LEFT(INDEX(FPL_Fixtures_Extract[],MATCH($A211,FPL_Fixtures_Extract[[Player]:[Player]],0),MATCH(FPL_Combined[[#Headers],[Gameweek 22]],FPL_Fixtures_Extract[#Headers],0)),LEN(INDEX(FPL_Fixtures_Extract[],MATCH($A211,FPL_Fixtures_Extract[[Player]:[Player]],0),MATCH(FPL_Combined[[#Headers],[Gameweek 22]],FPL_Fixtures_Extract[#Headers],0)))-4),Team_Key[[Full Name]:[Full Name]],0))&amp;RIGHT(INDEX(FPL_Fixtures_Extract[],MATCH($A211,FPL_Fixtures_Extract[[Player]:[Player]],0),MATCH(FPL_Combined[[#Headers],[Gameweek 22]],FPL_Fixtures_Extract[#Headers],0)),3))</f>
        <v>AVL(A) 1-1</v>
      </c>
      <c r="X211" t="str">
        <f ca="1">IF(RIGHT(FPL_Combined[[#Headers],[Gameweek 23]],2)&lt;$B$622,INDEX(FPL_Results_Extract[Gameweek 23],MATCH($A211,FPL_Results_Extract[[Player]:[Player]],0)),INDEX(Team_Key[[Abbreviation]:[Abbreviation]],MATCH(LEFT(INDEX(FPL_Fixtures_Extract[],MATCH($A211,FPL_Fixtures_Extract[[Player]:[Player]],0),MATCH(FPL_Combined[[#Headers],[Gameweek 23]],FPL_Fixtures_Extract[#Headers],0)),LEN(INDEX(FPL_Fixtures_Extract[],MATCH($A211,FPL_Fixtures_Extract[[Player]:[Player]],0),MATCH(FPL_Combined[[#Headers],[Gameweek 23]],FPL_Fixtures_Extract[#Headers],0)))-4),Team_Key[[Full Name]:[Full Name]],0))&amp;RIGHT(INDEX(FPL_Fixtures_Extract[],MATCH($A211,FPL_Fixtures_Extract[[Player]:[Player]],0),MATCH(FPL_Combined[[#Headers],[Gameweek 23]],FPL_Fixtures_Extract[#Headers],0)),3))</f>
        <v>STK(H) 3-0</v>
      </c>
      <c r="Y211" t="str">
        <f ca="1">IF(RIGHT(FPL_Combined[[#Headers],[Gameweek 24]],2)&lt;$B$622,INDEX(FPL_Results_Extract[Team],MATCH($A211,FPL_Results_Extract[[Player]:[Player]],0)),INDEX(Team_Key[[Abbreviation]:[Abbreviation]],MATCH(LEFT(INDEX(FPL_Fixtures_Extract[],MATCH($A211,FPL_Fixtures_Extract[[Player]:[Player]],0),MATCH(FPL_Combined[[#Headers],[Gameweek 24]],FPL_Fixtures_Extract[#Headers],0)),LEN(INDEX(FPL_Fixtures_Extract[],MATCH($A211,FPL_Fixtures_Extract[[Player]:[Player]],0),MATCH(FPL_Combined[[#Headers],[Gameweek 24]],FPL_Fixtures_Extract[#Headers],0)))-4),Team_Key[[Full Name]:[Full Name]],0))&amp;RIGHT(INDEX(FPL_Fixtures_Extract[],MATCH($A211,FPL_Fixtures_Extract[[Player]:[Player]],0),MATCH(FPL_Combined[[#Headers],[Gameweek 24]],FPL_Fixtures_Extract[#Headers],0)),3))</f>
        <v>LEI</v>
      </c>
      <c r="Z211" t="str">
        <f ca="1">IF(RIGHT(FPL_Combined[[#Headers],[Gameweek 25]],2)&lt;$B$622,INDEX(FPL_Results_Extract[Player],MATCH($A211,FPL_Results_Extract[[Player]:[Player]],0)),INDEX(Team_Key[[Abbreviation]:[Abbreviation]],MATCH(LEFT(INDEX(FPL_Fixtures_Extract[],MATCH($A211,FPL_Fixtures_Extract[[Player]:[Player]],0),MATCH(FPL_Combined[[#Headers],[Gameweek 25]],FPL_Fixtures_Extract[#Headers],0)),LEN(INDEX(FPL_Fixtures_Extract[],MATCH($A211,FPL_Fixtures_Extract[[Player]:[Player]],0),MATCH(FPL_Combined[[#Headers],[Gameweek 25]],FPL_Fixtures_Extract[#Headers],0)))-4),Team_Key[[Full Name]:[Full Name]],0))&amp;RIGHT(INDEX(FPL_Fixtures_Extract[],MATCH($A211,FPL_Fixtures_Extract[[Player]:[Player]],0),MATCH(FPL_Combined[[#Headers],[Gameweek 25]],FPL_Fixtures_Extract[#Headers],0)),3))</f>
        <v>Fuchs</v>
      </c>
      <c r="AA211" t="str">
        <f ca="1">IF(RIGHT(FPL_Combined[[#Headers],[Gameweek 26]],2)&lt;$B$622,INDEX(FPL_Results_Extract[Gameweek 01],MATCH($A211,FPL_Results_Extract[[Player]:[Player]],0)),INDEX(Team_Key[[Abbreviation]:[Abbreviation]],MATCH(LEFT(INDEX(FPL_Fixtures_Extract[],MATCH($A211,FPL_Fixtures_Extract[[Player]:[Player]],0),MATCH(FPL_Combined[[#Headers],[Gameweek 26]],FPL_Fixtures_Extract[#Headers],0)),LEN(INDEX(FPL_Fixtures_Extract[],MATCH($A211,FPL_Fixtures_Extract[[Player]:[Player]],0),MATCH(FPL_Combined[[#Headers],[Gameweek 26]],FPL_Fixtures_Extract[#Headers],0)))-4),Team_Key[[Full Name]:[Full Name]],0))&amp;RIGHT(INDEX(FPL_Fixtures_Extract[],MATCH($A211,FPL_Fixtures_Extract[[Player]:[Player]],0),MATCH(FPL_Combined[[#Headers],[Gameweek 26]],FPL_Fixtures_Extract[#Headers],0)),3))</f>
        <v>SUN(H) 4-2</v>
      </c>
      <c r="AB211" t="str">
        <f ca="1">IF(RIGHT(FPL_Combined[[#Headers],[Gameweek 27]],2)&lt;$B$622,INDEX(FPL_Results_Extract[Gameweek 02],MATCH($A211,FPL_Results_Extract[[Player]:[Player]],0)),INDEX(Team_Key[[Abbreviation]:[Abbreviation]],MATCH(LEFT(INDEX(FPL_Fixtures_Extract[],MATCH($A211,FPL_Fixtures_Extract[[Player]:[Player]],0),MATCH(FPL_Combined[[#Headers],[Gameweek 27]],FPL_Fixtures_Extract[#Headers],0)),LEN(INDEX(FPL_Fixtures_Extract[],MATCH($A211,FPL_Fixtures_Extract[[Player]:[Player]],0),MATCH(FPL_Combined[[#Headers],[Gameweek 27]],FPL_Fixtures_Extract[#Headers],0)))-4),Team_Key[[Full Name]:[Full Name]],0))&amp;RIGHT(INDEX(FPL_Fixtures_Extract[],MATCH($A211,FPL_Fixtures_Extract[[Player]:[Player]],0),MATCH(FPL_Combined[[#Headers],[Gameweek 27]],FPL_Fixtures_Extract[#Headers],0)),3))</f>
        <v>WHU(A) 2-1</v>
      </c>
      <c r="AC211" t="str">
        <f ca="1">IF(RIGHT(FPL_Combined[[#Headers],[Gameweek 28]],2)&lt;$B$622,INDEX(FPL_Results_Extract[Gameweek 03],MATCH($A211,FPL_Results_Extract[[Player]:[Player]],0)),INDEX(Team_Key[[Abbreviation]:[Abbreviation]],MATCH(LEFT(INDEX(FPL_Fixtures_Extract[],MATCH($A211,FPL_Fixtures_Extract[[Player]:[Player]],0),MATCH(FPL_Combined[[#Headers],[Gameweek 28]],FPL_Fixtures_Extract[#Headers],0)),LEN(INDEX(FPL_Fixtures_Extract[],MATCH($A211,FPL_Fixtures_Extract[[Player]:[Player]],0),MATCH(FPL_Combined[[#Headers],[Gameweek 28]],FPL_Fixtures_Extract[#Headers],0)))-4),Team_Key[[Full Name]:[Full Name]],0))&amp;RIGHT(INDEX(FPL_Fixtures_Extract[],MATCH($A211,FPL_Fixtures_Extract[[Player]:[Player]],0),MATCH(FPL_Combined[[#Headers],[Gameweek 28]],FPL_Fixtures_Extract[#Headers],0)),3))</f>
        <v>TOT(H) 1-1</v>
      </c>
      <c r="AD211" t="str">
        <f ca="1">IF(RIGHT(FPL_Combined[[#Headers],[Gameweek 29]],2)&lt;$B$622,INDEX(FPL_Results_Extract[Gameweek 04],MATCH($A211,FPL_Results_Extract[[Player]:[Player]],0)),INDEX(Team_Key[[Abbreviation]:[Abbreviation]],MATCH(LEFT(INDEX(FPL_Fixtures_Extract[],MATCH($A211,FPL_Fixtures_Extract[[Player]:[Player]],0),MATCH(FPL_Combined[[#Headers],[Gameweek 29]],FPL_Fixtures_Extract[#Headers],0)),LEN(INDEX(FPL_Fixtures_Extract[],MATCH($A211,FPL_Fixtures_Extract[[Player]:[Player]],0),MATCH(FPL_Combined[[#Headers],[Gameweek 29]],FPL_Fixtures_Extract[#Headers],0)))-4),Team_Key[[Full Name]:[Full Name]],0))&amp;RIGHT(INDEX(FPL_Fixtures_Extract[],MATCH($A211,FPL_Fixtures_Extract[[Player]:[Player]],0),MATCH(FPL_Combined[[#Headers],[Gameweek 29]],FPL_Fixtures_Extract[#Headers],0)),3))</f>
        <v>WAT(A)</v>
      </c>
      <c r="AE211" t="str">
        <f ca="1">IF(RIGHT(FPL_Combined[[#Headers],[Gameweek 30]],2)&lt;$B$622,INDEX(FPL_Results_Extract[Gameweek 05],MATCH($A211,FPL_Results_Extract[[Player]:[Player]],0)),INDEX(Team_Key[[Abbreviation]:[Abbreviation]],MATCH(LEFT(INDEX(FPL_Fixtures_Extract[],MATCH($A211,FPL_Fixtures_Extract[[Player]:[Player]],0),MATCH(FPL_Combined[[#Headers],[Gameweek 30]],FPL_Fixtures_Extract[#Headers],0)),LEN(INDEX(FPL_Fixtures_Extract[],MATCH($A211,FPL_Fixtures_Extract[[Player]:[Player]],0),MATCH(FPL_Combined[[#Headers],[Gameweek 30]],FPL_Fixtures_Extract[#Headers],0)))-4),Team_Key[[Full Name]:[Full Name]],0))&amp;RIGHT(INDEX(FPL_Fixtures_Extract[],MATCH($A211,FPL_Fixtures_Extract[[Player]:[Player]],0),MATCH(FPL_Combined[[#Headers],[Gameweek 30]],FPL_Fixtures_Extract[#Headers],0)),3))</f>
        <v>NEW(H)</v>
      </c>
      <c r="AF211" t="str">
        <f ca="1">IF(RIGHT(FPL_Combined[[#Headers],[Gameweek 31]],2)&lt;$B$622,INDEX(FPL_Results_Extract[Gameweek 06],MATCH($A211,FPL_Results_Extract[[Player]:[Player]],0)),INDEX(Team_Key[[Abbreviation]:[Abbreviation]],MATCH(LEFT(INDEX(FPL_Fixtures_Extract[],MATCH($A211,FPL_Fixtures_Extract[[Player]:[Player]],0),MATCH(FPL_Combined[[#Headers],[Gameweek 31]],FPL_Fixtures_Extract[#Headers],0)),LEN(INDEX(FPL_Fixtures_Extract[],MATCH($A211,FPL_Fixtures_Extract[[Player]:[Player]],0),MATCH(FPL_Combined[[#Headers],[Gameweek 31]],FPL_Fixtures_Extract[#Headers],0)))-4),Team_Key[[Full Name]:[Full Name]],0))&amp;RIGHT(INDEX(FPL_Fixtures_Extract[],MATCH($A211,FPL_Fixtures_Extract[[Player]:[Player]],0),MATCH(FPL_Combined[[#Headers],[Gameweek 31]],FPL_Fixtures_Extract[#Headers],0)),3))</f>
        <v>CRY(A)</v>
      </c>
      <c r="AG211" t="str">
        <f ca="1">IF(RIGHT(FPL_Combined[[#Headers],[Gameweek 32]],2)&lt;$B$622,INDEX(FPL_Results_Extract[Gameweek 07],MATCH($A211,FPL_Results_Extract[[Player]:[Player]],0)),INDEX(Team_Key[[Abbreviation]:[Abbreviation]],MATCH(LEFT(INDEX(FPL_Fixtures_Extract[],MATCH($A211,FPL_Fixtures_Extract[[Player]:[Player]],0),MATCH(FPL_Combined[[#Headers],[Gameweek 32]],FPL_Fixtures_Extract[#Headers],0)),LEN(INDEX(FPL_Fixtures_Extract[],MATCH($A211,FPL_Fixtures_Extract[[Player]:[Player]],0),MATCH(FPL_Combined[[#Headers],[Gameweek 32]],FPL_Fixtures_Extract[#Headers],0)))-4),Team_Key[[Full Name]:[Full Name]],0))&amp;RIGHT(INDEX(FPL_Fixtures_Extract[],MATCH($A211,FPL_Fixtures_Extract[[Player]:[Player]],0),MATCH(FPL_Combined[[#Headers],[Gameweek 32]],FPL_Fixtures_Extract[#Headers],0)),3))</f>
        <v>SOU(H)</v>
      </c>
      <c r="AH211" t="str">
        <f ca="1">IF(RIGHT(FPL_Combined[[#Headers],[Gameweek 33]],2)&lt;$B$622,INDEX(FPL_Results_Extract[Gameweek 08],MATCH($A211,FPL_Results_Extract[[Player]:[Player]],0)),INDEX(Team_Key[[Abbreviation]:[Abbreviation]],MATCH(LEFT(INDEX(FPL_Fixtures_Extract[],MATCH($A211,FPL_Fixtures_Extract[[Player]:[Player]],0),MATCH(FPL_Combined[[#Headers],[Gameweek 33]],FPL_Fixtures_Extract[#Headers],0)),LEN(INDEX(FPL_Fixtures_Extract[],MATCH($A211,FPL_Fixtures_Extract[[Player]:[Player]],0),MATCH(FPL_Combined[[#Headers],[Gameweek 33]],FPL_Fixtures_Extract[#Headers],0)))-4),Team_Key[[Full Name]:[Full Name]],0))&amp;RIGHT(INDEX(FPL_Fixtures_Extract[],MATCH($A211,FPL_Fixtures_Extract[[Player]:[Player]],0),MATCH(FPL_Combined[[#Headers],[Gameweek 33]],FPL_Fixtures_Extract[#Headers],0)),3))</f>
        <v>SUN(A)</v>
      </c>
      <c r="AI211" t="str">
        <f ca="1">IF(RIGHT(FPL_Combined[[#Headers],[Gameweek 34]],2)&lt;$B$622,INDEX(FPL_Results_Extract[Gameweek 09],MATCH($A211,FPL_Results_Extract[[Player]:[Player]],0)),INDEX(Team_Key[[Abbreviation]:[Abbreviation]],MATCH(LEFT(INDEX(FPL_Fixtures_Extract[],MATCH($A211,FPL_Fixtures_Extract[[Player]:[Player]],0),MATCH(FPL_Combined[[#Headers],[Gameweek 34]],FPL_Fixtures_Extract[#Headers],0)),LEN(INDEX(FPL_Fixtures_Extract[],MATCH($A211,FPL_Fixtures_Extract[[Player]:[Player]],0),MATCH(FPL_Combined[[#Headers],[Gameweek 34]],FPL_Fixtures_Extract[#Headers],0)))-4),Team_Key[[Full Name]:[Full Name]],0))&amp;RIGHT(INDEX(FPL_Fixtures_Extract[],MATCH($A211,FPL_Fixtures_Extract[[Player]:[Player]],0),MATCH(FPL_Combined[[#Headers],[Gameweek 34]],FPL_Fixtures_Extract[#Headers],0)),3))</f>
        <v>WHU(H)</v>
      </c>
      <c r="AJ211" t="str">
        <f ca="1">IF(RIGHT(FPL_Combined[[#Headers],[Gameweek 35]],2)&lt;$B$622,INDEX(FPL_Results_Extract[Gameweek 10],MATCH($A211,FPL_Results_Extract[[Player]:[Player]],0)),INDEX(Team_Key[[Abbreviation]:[Abbreviation]],MATCH(LEFT(INDEX(FPL_Fixtures_Extract[],MATCH($A211,FPL_Fixtures_Extract[[Player]:[Player]],0),MATCH(FPL_Combined[[#Headers],[Gameweek 35]],FPL_Fixtures_Extract[#Headers],0)),LEN(INDEX(FPL_Fixtures_Extract[],MATCH($A211,FPL_Fixtures_Extract[[Player]:[Player]],0),MATCH(FPL_Combined[[#Headers],[Gameweek 35]],FPL_Fixtures_Extract[#Headers],0)))-4),Team_Key[[Full Name]:[Full Name]],0))&amp;RIGHT(INDEX(FPL_Fixtures_Extract[],MATCH($A211,FPL_Fixtures_Extract[[Player]:[Player]],0),MATCH(FPL_Combined[[#Headers],[Gameweek 35]],FPL_Fixtures_Extract[#Headers],0)),3))</f>
        <v>SWA(H)</v>
      </c>
      <c r="AK211" t="str">
        <f ca="1">IF(RIGHT(FPL_Combined[[#Headers],[Gameweek 36]],2)&lt;$B$622,INDEX(FPL_Results_Extract[Gameweek 11],MATCH($A211,FPL_Results_Extract[[Player]:[Player]],0)),INDEX(Team_Key[[Abbreviation]:[Abbreviation]],MATCH(LEFT(INDEX(FPL_Fixtures_Extract[],MATCH($A211,FPL_Fixtures_Extract[[Player]:[Player]],0),MATCH(FPL_Combined[[#Headers],[Gameweek 36]],FPL_Fixtures_Extract[#Headers],0)),LEN(INDEX(FPL_Fixtures_Extract[],MATCH($A211,FPL_Fixtures_Extract[[Player]:[Player]],0),MATCH(FPL_Combined[[#Headers],[Gameweek 36]],FPL_Fixtures_Extract[#Headers],0)))-4),Team_Key[[Full Name]:[Full Name]],0))&amp;RIGHT(INDEX(FPL_Fixtures_Extract[],MATCH($A211,FPL_Fixtures_Extract[[Player]:[Player]],0),MATCH(FPL_Combined[[#Headers],[Gameweek 36]],FPL_Fixtures_Extract[#Headers],0)),3))</f>
        <v>MUN(A)</v>
      </c>
      <c r="AL211" t="str">
        <f ca="1">IF(RIGHT(FPL_Combined[[#Headers],[Gameweek 37]],2)&lt;$B$622,INDEX(FPL_Results_Extract[Gameweek 12],MATCH($A211,FPL_Results_Extract[[Player]:[Player]],0)),INDEX(Team_Key[[Abbreviation]:[Abbreviation]],MATCH(LEFT(INDEX(FPL_Fixtures_Extract[],MATCH($A211,FPL_Fixtures_Extract[[Player]:[Player]],0),MATCH(FPL_Combined[[#Headers],[Gameweek 37]],FPL_Fixtures_Extract[#Headers],0)),LEN(INDEX(FPL_Fixtures_Extract[],MATCH($A211,FPL_Fixtures_Extract[[Player]:[Player]],0),MATCH(FPL_Combined[[#Headers],[Gameweek 37]],FPL_Fixtures_Extract[#Headers],0)))-4),Team_Key[[Full Name]:[Full Name]],0))&amp;RIGHT(INDEX(FPL_Fixtures_Extract[],MATCH($A211,FPL_Fixtures_Extract[[Player]:[Player]],0),MATCH(FPL_Combined[[#Headers],[Gameweek 37]],FPL_Fixtures_Extract[#Headers],0)),3))</f>
        <v>EVE(H)</v>
      </c>
      <c r="AM211" t="str">
        <f ca="1">IF(RIGHT(FPL_Combined[[#Headers],[Gameweek 38]],2)&lt;$B$622,INDEX(FPL_Results_Extract[Gameweek 13],MATCH($A211,FPL_Results_Extract[[Player]:[Player]],0)),INDEX(Team_Key[[Abbreviation]:[Abbreviation]],MATCH(LEFT(INDEX(FPL_Fixtures_Extract[],MATCH($A211,FPL_Fixtures_Extract[[Player]:[Player]],0),MATCH(FPL_Combined[[#Headers],[Gameweek 38]],FPL_Fixtures_Extract[#Headers],0)),LEN(INDEX(FPL_Fixtures_Extract[],MATCH($A211,FPL_Fixtures_Extract[[Player]:[Player]],0),MATCH(FPL_Combined[[#Headers],[Gameweek 38]],FPL_Fixtures_Extract[#Headers],0)))-4),Team_Key[[Full Name]:[Full Name]],0))&amp;RIGHT(INDEX(FPL_Fixtures_Extract[],MATCH($A211,FPL_Fixtures_Extract[[Player]:[Player]],0),MATCH(FPL_Combined[[#Headers],[Gameweek 38]],FPL_Fixtures_Extract[#Headers],0)),3))</f>
        <v>CHE(A)</v>
      </c>
    </row>
    <row r="212" spans="1:39" x14ac:dyDescent="0.45">
      <c r="A212" t="s">
        <v>242</v>
      </c>
      <c r="B212" t="str">
        <f ca="1">IF(RIGHT(FPL_Combined[[#Headers],[Gameweek 01]],2)&lt;$B$622,INDEX(FPL_Results_Extract[Gameweek 01],MATCH($A212,FPL_Results_Extract[[Player]:[Player]],0)),INDEX(Team_Key[[Abbreviation]:[Abbreviation]],MATCH(LEFT(INDEX(FPL_Fixtures_Extract[],MATCH($A212,FPL_Fixtures_Extract[[Player]:[Player]],0),MATCH(FPL_Combined[[#Headers],[Gameweek 01]],FPL_Fixtures_Extract[#Headers],0)),LEN(INDEX(FPL_Fixtures_Extract[],MATCH($A212,FPL_Fixtures_Extract[[Player]:[Player]],0),MATCH(FPL_Combined[[#Headers],[Gameweek 01]],FPL_Fixtures_Extract[#Headers],0)))-4),Team_Key[[Full Name]:[Full Name]],0))&amp;RIGHT(INDEX(FPL_Fixtures_Extract[],MATCH($A212,FPL_Fixtures_Extract[[Player]:[Player]],0),MATCH(FPL_Combined[[#Headers],[Gameweek 01]],FPL_Fixtures_Extract[#Headers],0)),3))</f>
        <v>N/A</v>
      </c>
      <c r="C212" t="str">
        <f ca="1">IF(RIGHT(FPL_Combined[[#Headers],[Gameweek 02]],2)&lt;$B$622,INDEX(FPL_Results_Extract[Gameweek 02],MATCH($A212,FPL_Results_Extract[[Player]:[Player]],0)),INDEX(Team_Key[[Abbreviation]:[Abbreviation]],MATCH(LEFT(INDEX(FPL_Fixtures_Extract[],MATCH($A212,FPL_Fixtures_Extract[[Player]:[Player]],0),MATCH(FPL_Combined[[#Headers],[Gameweek 02]],FPL_Fixtures_Extract[#Headers],0)),LEN(INDEX(FPL_Fixtures_Extract[],MATCH($A212,FPL_Fixtures_Extract[[Player]:[Player]],0),MATCH(FPL_Combined[[#Headers],[Gameweek 02]],FPL_Fixtures_Extract[#Headers],0)))-4),Team_Key[[Full Name]:[Full Name]],0))&amp;RIGHT(INDEX(FPL_Fixtures_Extract[],MATCH($A212,FPL_Fixtures_Extract[[Player]:[Player]],0),MATCH(FPL_Combined[[#Headers],[Gameweek 02]],FPL_Fixtures_Extract[#Headers],0)),3))</f>
        <v>N/A</v>
      </c>
      <c r="D212" t="str">
        <f ca="1">IF(RIGHT(FPL_Combined[[#Headers],[Gameweek 03]],2)&lt;$B$622,INDEX(FPL_Results_Extract[Gameweek 03],MATCH($A212,FPL_Results_Extract[[Player]:[Player]],0)),INDEX(Team_Key[[Abbreviation]:[Abbreviation]],MATCH(LEFT(INDEX(FPL_Fixtures_Extract[],MATCH($A212,FPL_Fixtures_Extract[[Player]:[Player]],0),MATCH(FPL_Combined[[#Headers],[Gameweek 03]],FPL_Fixtures_Extract[#Headers],0)),LEN(INDEX(FPL_Fixtures_Extract[],MATCH($A212,FPL_Fixtures_Extract[[Player]:[Player]],0),MATCH(FPL_Combined[[#Headers],[Gameweek 03]],FPL_Fixtures_Extract[#Headers],0)))-4),Team_Key[[Full Name]:[Full Name]],0))&amp;RIGHT(INDEX(FPL_Fixtures_Extract[],MATCH($A212,FPL_Fixtures_Extract[[Player]:[Player]],0),MATCH(FPL_Combined[[#Headers],[Gameweek 03]],FPL_Fixtures_Extract[#Headers],0)),3))</f>
        <v>N/A</v>
      </c>
      <c r="E212" t="str">
        <f ca="1">IF(RIGHT(FPL_Combined[[#Headers],[Gameweek 04]],2)&lt;$B$622,INDEX(FPL_Results_Extract[Gameweek 04],MATCH($A212,FPL_Results_Extract[[Player]:[Player]],0)),INDEX(Team_Key[[Abbreviation]:[Abbreviation]],MATCH(LEFT(INDEX(FPL_Fixtures_Extract[],MATCH($A212,FPL_Fixtures_Extract[[Player]:[Player]],0),MATCH(FPL_Combined[[#Headers],[Gameweek 04]],FPL_Fixtures_Extract[#Headers],0)),LEN(INDEX(FPL_Fixtures_Extract[],MATCH($A212,FPL_Fixtures_Extract[[Player]:[Player]],0),MATCH(FPL_Combined[[#Headers],[Gameweek 04]],FPL_Fixtures_Extract[#Headers],0)))-4),Team_Key[[Full Name]:[Full Name]],0))&amp;RIGHT(INDEX(FPL_Fixtures_Extract[],MATCH($A212,FPL_Fixtures_Extract[[Player]:[Player]],0),MATCH(FPL_Combined[[#Headers],[Gameweek 04]],FPL_Fixtures_Extract[#Headers],0)),3))</f>
        <v>N/A</v>
      </c>
      <c r="F212" t="str">
        <f ca="1">IF(RIGHT(FPL_Combined[[#Headers],[Gameweek 05]],2)&lt;$B$622,INDEX(FPL_Results_Extract[Gameweek 05],MATCH($A212,FPL_Results_Extract[[Player]:[Player]],0)),INDEX(Team_Key[[Abbreviation]:[Abbreviation]],MATCH(LEFT(INDEX(FPL_Fixtures_Extract[],MATCH($A212,FPL_Fixtures_Extract[[Player]:[Player]],0),MATCH(FPL_Combined[[#Headers],[Gameweek 05]],FPL_Fixtures_Extract[#Headers],0)),LEN(INDEX(FPL_Fixtures_Extract[],MATCH($A212,FPL_Fixtures_Extract[[Player]:[Player]],0),MATCH(FPL_Combined[[#Headers],[Gameweek 05]],FPL_Fixtures_Extract[#Headers],0)))-4),Team_Key[[Full Name]:[Full Name]],0))&amp;RIGHT(INDEX(FPL_Fixtures_Extract[],MATCH($A212,FPL_Fixtures_Extract[[Player]:[Player]],0),MATCH(FPL_Combined[[#Headers],[Gameweek 05]],FPL_Fixtures_Extract[#Headers],0)),3))</f>
        <v>N/A</v>
      </c>
      <c r="G212" t="str">
        <f ca="1">IF(RIGHT(FPL_Combined[[#Headers],[Gameweek 06]],2)&lt;$B$622,INDEX(FPL_Results_Extract[Gameweek 06],MATCH($A212,FPL_Results_Extract[[Player]:[Player]],0)),INDEX(Team_Key[[Abbreviation]:[Abbreviation]],MATCH(LEFT(INDEX(FPL_Fixtures_Extract[],MATCH($A212,FPL_Fixtures_Extract[[Player]:[Player]],0),MATCH(FPL_Combined[[#Headers],[Gameweek 06]],FPL_Fixtures_Extract[#Headers],0)),LEN(INDEX(FPL_Fixtures_Extract[],MATCH($A212,FPL_Fixtures_Extract[[Player]:[Player]],0),MATCH(FPL_Combined[[#Headers],[Gameweek 06]],FPL_Fixtures_Extract[#Headers],0)))-4),Team_Key[[Full Name]:[Full Name]],0))&amp;RIGHT(INDEX(FPL_Fixtures_Extract[],MATCH($A212,FPL_Fixtures_Extract[[Player]:[Player]],0),MATCH(FPL_Combined[[#Headers],[Gameweek 06]],FPL_Fixtures_Extract[#Headers],0)),3))</f>
        <v>N/A</v>
      </c>
      <c r="H212" t="str">
        <f ca="1">IF(RIGHT(FPL_Combined[[#Headers],[Gameweek 07]],2)&lt;$B$622,INDEX(FPL_Results_Extract[Gameweek 07],MATCH($A212,FPL_Results_Extract[[Player]:[Player]],0)),INDEX(Team_Key[[Abbreviation]:[Abbreviation]],MATCH(LEFT(INDEX(FPL_Fixtures_Extract[],MATCH($A212,FPL_Fixtures_Extract[[Player]:[Player]],0),MATCH(FPL_Combined[[#Headers],[Gameweek 07]],FPL_Fixtures_Extract[#Headers],0)),LEN(INDEX(FPL_Fixtures_Extract[],MATCH($A212,FPL_Fixtures_Extract[[Player]:[Player]],0),MATCH(FPL_Combined[[#Headers],[Gameweek 07]],FPL_Fixtures_Extract[#Headers],0)))-4),Team_Key[[Full Name]:[Full Name]],0))&amp;RIGHT(INDEX(FPL_Fixtures_Extract[],MATCH($A212,FPL_Fixtures_Extract[[Player]:[Player]],0),MATCH(FPL_Combined[[#Headers],[Gameweek 07]],FPL_Fixtures_Extract[#Headers],0)),3))</f>
        <v>N/A</v>
      </c>
      <c r="I212" t="str">
        <f ca="1">IF(RIGHT(FPL_Combined[[#Headers],[Gameweek 08]],2)&lt;$B$622,INDEX(FPL_Results_Extract[Gameweek 08],MATCH($A212,FPL_Results_Extract[[Player]:[Player]],0)),INDEX(Team_Key[[Abbreviation]:[Abbreviation]],MATCH(LEFT(INDEX(FPL_Fixtures_Extract[],MATCH($A212,FPL_Fixtures_Extract[[Player]:[Player]],0),MATCH(FPL_Combined[[#Headers],[Gameweek 08]],FPL_Fixtures_Extract[#Headers],0)),LEN(INDEX(FPL_Fixtures_Extract[],MATCH($A212,FPL_Fixtures_Extract[[Player]:[Player]],0),MATCH(FPL_Combined[[#Headers],[Gameweek 08]],FPL_Fixtures_Extract[#Headers],0)))-4),Team_Key[[Full Name]:[Full Name]],0))&amp;RIGHT(INDEX(FPL_Fixtures_Extract[],MATCH($A212,FPL_Fixtures_Extract[[Player]:[Player]],0),MATCH(FPL_Combined[[#Headers],[Gameweek 08]],FPL_Fixtures_Extract[#Headers],0)),3))</f>
        <v>N/A</v>
      </c>
      <c r="J212" t="str">
        <f ca="1">IF(RIGHT(FPL_Combined[[#Headers],[Gameweek 09]],2)&lt;$B$622,INDEX(FPL_Results_Extract[Gameweek 09],MATCH($A212,FPL_Results_Extract[[Player]:[Player]],0)),INDEX(Team_Key[[Abbreviation]:[Abbreviation]],MATCH(LEFT(INDEX(FPL_Fixtures_Extract[],MATCH($A212,FPL_Fixtures_Extract[[Player]:[Player]],0),MATCH(FPL_Combined[[#Headers],[Gameweek 09]],FPL_Fixtures_Extract[#Headers],0)),LEN(INDEX(FPL_Fixtures_Extract[],MATCH($A212,FPL_Fixtures_Extract[[Player]:[Player]],0),MATCH(FPL_Combined[[#Headers],[Gameweek 09]],FPL_Fixtures_Extract[#Headers],0)))-4),Team_Key[[Full Name]:[Full Name]],0))&amp;RIGHT(INDEX(FPL_Fixtures_Extract[],MATCH($A212,FPL_Fixtures_Extract[[Player]:[Player]],0),MATCH(FPL_Combined[[#Headers],[Gameweek 09]],FPL_Fixtures_Extract[#Headers],0)),3))</f>
        <v>N/A</v>
      </c>
      <c r="K212" t="str">
        <f ca="1">IF(RIGHT(FPL_Combined[[#Headers],[Gameweek 10]],2)&lt;$B$622,INDEX(FPL_Results_Extract[Gameweek 10],MATCH($A212,FPL_Results_Extract[[Player]:[Player]],0)),INDEX(Team_Key[[Abbreviation]:[Abbreviation]],MATCH(LEFT(INDEX(FPL_Fixtures_Extract[],MATCH($A212,FPL_Fixtures_Extract[[Player]:[Player]],0),MATCH(FPL_Combined[[#Headers],[Gameweek 10]],FPL_Fixtures_Extract[#Headers],0)),LEN(INDEX(FPL_Fixtures_Extract[],MATCH($A212,FPL_Fixtures_Extract[[Player]:[Player]],0),MATCH(FPL_Combined[[#Headers],[Gameweek 10]],FPL_Fixtures_Extract[#Headers],0)))-4),Team_Key[[Full Name]:[Full Name]],0))&amp;RIGHT(INDEX(FPL_Fixtures_Extract[],MATCH($A212,FPL_Fixtures_Extract[[Player]:[Player]],0),MATCH(FPL_Combined[[#Headers],[Gameweek 10]],FPL_Fixtures_Extract[#Headers],0)),3))</f>
        <v>N/A</v>
      </c>
      <c r="L212" t="str">
        <f ca="1">IF(RIGHT(FPL_Combined[[#Headers],[Gameweek 11]],2)&lt;$B$622,INDEX(FPL_Results_Extract[Gameweek 11],MATCH($A212,FPL_Results_Extract[[Player]:[Player]],0)),INDEX(Team_Key[[Abbreviation]:[Abbreviation]],MATCH(LEFT(INDEX(FPL_Fixtures_Extract[],MATCH($A212,FPL_Fixtures_Extract[[Player]:[Player]],0),MATCH(FPL_Combined[[#Headers],[Gameweek 11]],FPL_Fixtures_Extract[#Headers],0)),LEN(INDEX(FPL_Fixtures_Extract[],MATCH($A212,FPL_Fixtures_Extract[[Player]:[Player]],0),MATCH(FPL_Combined[[#Headers],[Gameweek 11]],FPL_Fixtures_Extract[#Headers],0)))-4),Team_Key[[Full Name]:[Full Name]],0))&amp;RIGHT(INDEX(FPL_Fixtures_Extract[],MATCH($A212,FPL_Fixtures_Extract[[Player]:[Player]],0),MATCH(FPL_Combined[[#Headers],[Gameweek 11]],FPL_Fixtures_Extract[#Headers],0)),3))</f>
        <v>N/A</v>
      </c>
      <c r="M212" t="str">
        <f ca="1">IF(RIGHT(FPL_Combined[[#Headers],[Gameweek 12]],2)&lt;$B$622,INDEX(FPL_Results_Extract[Gameweek 12],MATCH($A212,FPL_Results_Extract[[Player]:[Player]],0)),INDEX(Team_Key[[Abbreviation]:[Abbreviation]],MATCH(LEFT(INDEX(FPL_Fixtures_Extract[],MATCH($A212,FPL_Fixtures_Extract[[Player]:[Player]],0),MATCH(FPL_Combined[[#Headers],[Gameweek 12]],FPL_Fixtures_Extract[#Headers],0)),LEN(INDEX(FPL_Fixtures_Extract[],MATCH($A212,FPL_Fixtures_Extract[[Player]:[Player]],0),MATCH(FPL_Combined[[#Headers],[Gameweek 12]],FPL_Fixtures_Extract[#Headers],0)))-4),Team_Key[[Full Name]:[Full Name]],0))&amp;RIGHT(INDEX(FPL_Fixtures_Extract[],MATCH($A212,FPL_Fixtures_Extract[[Player]:[Player]],0),MATCH(FPL_Combined[[#Headers],[Gameweek 12]],FPL_Fixtures_Extract[#Headers],0)),3))</f>
        <v>N/A</v>
      </c>
      <c r="N212" t="str">
        <f ca="1">IF(RIGHT(FPL_Combined[[#Headers],[Gameweek 13]],2)&lt;$B$622,INDEX(FPL_Results_Extract[Gameweek 13],MATCH($A212,FPL_Results_Extract[[Player]:[Player]],0)),INDEX(Team_Key[[Abbreviation]:[Abbreviation]],MATCH(LEFT(INDEX(FPL_Fixtures_Extract[],MATCH($A212,FPL_Fixtures_Extract[[Player]:[Player]],0),MATCH(FPL_Combined[[#Headers],[Gameweek 13]],FPL_Fixtures_Extract[#Headers],0)),LEN(INDEX(FPL_Fixtures_Extract[],MATCH($A212,FPL_Fixtures_Extract[[Player]:[Player]],0),MATCH(FPL_Combined[[#Headers],[Gameweek 13]],FPL_Fixtures_Extract[#Headers],0)))-4),Team_Key[[Full Name]:[Full Name]],0))&amp;RIGHT(INDEX(FPL_Fixtures_Extract[],MATCH($A212,FPL_Fixtures_Extract[[Player]:[Player]],0),MATCH(FPL_Combined[[#Headers],[Gameweek 13]],FPL_Fixtures_Extract[#Headers],0)),3))</f>
        <v>N/A</v>
      </c>
      <c r="O212" t="str">
        <f ca="1">IF(RIGHT(FPL_Combined[[#Headers],[Gameweek 14]],2)&lt;$B$622,INDEX(FPL_Results_Extract[Gameweek 14],MATCH($A212,FPL_Results_Extract[[Player]:[Player]],0)),INDEX(Team_Key[[Abbreviation]:[Abbreviation]],MATCH(LEFT(INDEX(FPL_Fixtures_Extract[],MATCH($A212,FPL_Fixtures_Extract[[Player]:[Player]],0),MATCH(FPL_Combined[[#Headers],[Gameweek 14]],FPL_Fixtures_Extract[#Headers],0)),LEN(INDEX(FPL_Fixtures_Extract[],MATCH($A212,FPL_Fixtures_Extract[[Player]:[Player]],0),MATCH(FPL_Combined[[#Headers],[Gameweek 14]],FPL_Fixtures_Extract[#Headers],0)))-4),Team_Key[[Full Name]:[Full Name]],0))&amp;RIGHT(INDEX(FPL_Fixtures_Extract[],MATCH($A212,FPL_Fixtures_Extract[[Player]:[Player]],0),MATCH(FPL_Combined[[#Headers],[Gameweek 14]],FPL_Fixtures_Extract[#Headers],0)),3))</f>
        <v>N/A</v>
      </c>
      <c r="P212" t="str">
        <f ca="1">IF(RIGHT(FPL_Combined[[#Headers],[Gameweek 15]],2)&lt;$B$622,INDEX(FPL_Results_Extract[Gameweek 15],MATCH($A212,FPL_Results_Extract[[Player]:[Player]],0)),INDEX(Team_Key[[Abbreviation]:[Abbreviation]],MATCH(LEFT(INDEX(FPL_Fixtures_Extract[],MATCH($A212,FPL_Fixtures_Extract[[Player]:[Player]],0),MATCH(FPL_Combined[[#Headers],[Gameweek 15]],FPL_Fixtures_Extract[#Headers],0)),LEN(INDEX(FPL_Fixtures_Extract[],MATCH($A212,FPL_Fixtures_Extract[[Player]:[Player]],0),MATCH(FPL_Combined[[#Headers],[Gameweek 15]],FPL_Fixtures_Extract[#Headers],0)))-4),Team_Key[[Full Name]:[Full Name]],0))&amp;RIGHT(INDEX(FPL_Fixtures_Extract[],MATCH($A212,FPL_Fixtures_Extract[[Player]:[Player]],0),MATCH(FPL_Combined[[#Headers],[Gameweek 15]],FPL_Fixtures_Extract[#Headers],0)),3))</f>
        <v>N/A</v>
      </c>
      <c r="Q212" t="str">
        <f ca="1">IF(RIGHT(FPL_Combined[[#Headers],[Gameweek 16]],2)&lt;$B$622,INDEX(FPL_Results_Extract[Gameweek 16],MATCH($A212,FPL_Results_Extract[[Player]:[Player]],0)),INDEX(Team_Key[[Abbreviation]:[Abbreviation]],MATCH(LEFT(INDEX(FPL_Fixtures_Extract[],MATCH($A212,FPL_Fixtures_Extract[[Player]:[Player]],0),MATCH(FPL_Combined[[#Headers],[Gameweek 16]],FPL_Fixtures_Extract[#Headers],0)),LEN(INDEX(FPL_Fixtures_Extract[],MATCH($A212,FPL_Fixtures_Extract[[Player]:[Player]],0),MATCH(FPL_Combined[[#Headers],[Gameweek 16]],FPL_Fixtures_Extract[#Headers],0)))-4),Team_Key[[Full Name]:[Full Name]],0))&amp;RIGHT(INDEX(FPL_Fixtures_Extract[],MATCH($A212,FPL_Fixtures_Extract[[Player]:[Player]],0),MATCH(FPL_Combined[[#Headers],[Gameweek 16]],FPL_Fixtures_Extract[#Headers],0)),3))</f>
        <v>N/A</v>
      </c>
      <c r="R212" t="str">
        <f ca="1">IF(RIGHT(FPL_Combined[[#Headers],[Gameweek 17]],2)&lt;$B$622,INDEX(FPL_Results_Extract[Gameweek 17],MATCH($A212,FPL_Results_Extract[[Player]:[Player]],0)),INDEX(Team_Key[[Abbreviation]:[Abbreviation]],MATCH(LEFT(INDEX(FPL_Fixtures_Extract[],MATCH($A212,FPL_Fixtures_Extract[[Player]:[Player]],0),MATCH(FPL_Combined[[#Headers],[Gameweek 17]],FPL_Fixtures_Extract[#Headers],0)),LEN(INDEX(FPL_Fixtures_Extract[],MATCH($A212,FPL_Fixtures_Extract[[Player]:[Player]],0),MATCH(FPL_Combined[[#Headers],[Gameweek 17]],FPL_Fixtures_Extract[#Headers],0)))-4),Team_Key[[Full Name]:[Full Name]],0))&amp;RIGHT(INDEX(FPL_Fixtures_Extract[],MATCH($A212,FPL_Fixtures_Extract[[Player]:[Player]],0),MATCH(FPL_Combined[[#Headers],[Gameweek 17]],FPL_Fixtures_Extract[#Headers],0)),3))</f>
        <v>WAT(A) 0-3</v>
      </c>
      <c r="S212" t="str">
        <f ca="1">IF(RIGHT(FPL_Combined[[#Headers],[Gameweek 18]],2)&lt;$B$622,INDEX(FPL_Results_Extract[Gameweek 18],MATCH($A212,FPL_Results_Extract[[Player]:[Player]],0)),INDEX(Team_Key[[Abbreviation]:[Abbreviation]],MATCH(LEFT(INDEX(FPL_Fixtures_Extract[],MATCH($A212,FPL_Fixtures_Extract[[Player]:[Player]],0),MATCH(FPL_Combined[[#Headers],[Gameweek 18]],FPL_Fixtures_Extract[#Headers],0)),LEN(INDEX(FPL_Fixtures_Extract[],MATCH($A212,FPL_Fixtures_Extract[[Player]:[Player]],0),MATCH(FPL_Combined[[#Headers],[Gameweek 18]],FPL_Fixtures_Extract[#Headers],0)))-4),Team_Key[[Full Name]:[Full Name]],0))&amp;RIGHT(INDEX(FPL_Fixtures_Extract[],MATCH($A212,FPL_Fixtures_Extract[[Player]:[Player]],0),MATCH(FPL_Combined[[#Headers],[Gameweek 18]],FPL_Fixtures_Extract[#Headers],0)),3))</f>
        <v>LEI(H) 1-0</v>
      </c>
      <c r="T212" t="str">
        <f ca="1">IF(RIGHT(FPL_Combined[[#Headers],[Gameweek 19]],2)&lt;$B$622,INDEX(FPL_Results_Extract[Gameweek 19],MATCH($A212,FPL_Results_Extract[[Player]:[Player]],0)),INDEX(Team_Key[[Abbreviation]:[Abbreviation]],MATCH(LEFT(INDEX(FPL_Fixtures_Extract[],MATCH($A212,FPL_Fixtures_Extract[[Player]:[Player]],0),MATCH(FPL_Combined[[#Headers],[Gameweek 19]],FPL_Fixtures_Extract[#Headers],0)),LEN(INDEX(FPL_Fixtures_Extract[],MATCH($A212,FPL_Fixtures_Extract[[Player]:[Player]],0),MATCH(FPL_Combined[[#Headers],[Gameweek 19]],FPL_Fixtures_Extract[#Headers],0)))-4),Team_Key[[Full Name]:[Full Name]],0))&amp;RIGHT(INDEX(FPL_Fixtures_Extract[],MATCH($A212,FPL_Fixtures_Extract[[Player]:[Player]],0),MATCH(FPL_Combined[[#Headers],[Gameweek 19]],FPL_Fixtures_Extract[#Headers],0)),3))</f>
        <v>SUN(A) 1-0</v>
      </c>
      <c r="U212" t="str">
        <f ca="1">IF(RIGHT(FPL_Combined[[#Headers],[Gameweek 20]],2)&lt;$B$622,INDEX(FPL_Results_Extract[Gameweek 20],MATCH($A212,FPL_Results_Extract[[Player]:[Player]],0)),INDEX(Team_Key[[Abbreviation]:[Abbreviation]],MATCH(LEFT(INDEX(FPL_Fixtures_Extract[],MATCH($A212,FPL_Fixtures_Extract[[Player]:[Player]],0),MATCH(FPL_Combined[[#Headers],[Gameweek 20]],FPL_Fixtures_Extract[#Headers],0)),LEN(INDEX(FPL_Fixtures_Extract[],MATCH($A212,FPL_Fixtures_Extract[[Player]:[Player]],0),MATCH(FPL_Combined[[#Headers],[Gameweek 20]],FPL_Fixtures_Extract[#Headers],0)))-4),Team_Key[[Full Name]:[Full Name]],0))&amp;RIGHT(INDEX(FPL_Fixtures_Extract[],MATCH($A212,FPL_Fixtures_Extract[[Player]:[Player]],0),MATCH(FPL_Combined[[#Headers],[Gameweek 20]],FPL_Fixtures_Extract[#Headers],0)),3))</f>
        <v>WHU(A) 0-2</v>
      </c>
      <c r="V212" t="str">
        <f ca="1">IF(RIGHT(FPL_Combined[[#Headers],[Gameweek 21]],2)&lt;$B$622,INDEX(FPL_Results_Extract[Gameweek 21],MATCH($A212,FPL_Results_Extract[[Player]:[Player]],0)),INDEX(Team_Key[[Abbreviation]:[Abbreviation]],MATCH(LEFT(INDEX(FPL_Fixtures_Extract[],MATCH($A212,FPL_Fixtures_Extract[[Player]:[Player]],0),MATCH(FPL_Combined[[#Headers],[Gameweek 21]],FPL_Fixtures_Extract[#Headers],0)),LEN(INDEX(FPL_Fixtures_Extract[],MATCH($A212,FPL_Fixtures_Extract[[Player]:[Player]],0),MATCH(FPL_Combined[[#Headers],[Gameweek 21]],FPL_Fixtures_Extract[#Headers],0)))-4),Team_Key[[Full Name]:[Full Name]],0))&amp;RIGHT(INDEX(FPL_Fixtures_Extract[],MATCH($A212,FPL_Fixtures_Extract[[Player]:[Player]],0),MATCH(FPL_Combined[[#Headers],[Gameweek 21]],FPL_Fixtures_Extract[#Headers],0)),3))</f>
        <v>ARS(H) 3-3</v>
      </c>
      <c r="W212" t="str">
        <f ca="1">IF(RIGHT(FPL_Combined[[#Headers],[Gameweek 22]],2)&lt;$B$622,INDEX(FPL_Results_Extract[Gameweek 22],MATCH($A212,FPL_Results_Extract[[Player]:[Player]],0)),INDEX(Team_Key[[Abbreviation]:[Abbreviation]],MATCH(LEFT(INDEX(FPL_Fixtures_Extract[],MATCH($A212,FPL_Fixtures_Extract[[Player]:[Player]],0),MATCH(FPL_Combined[[#Headers],[Gameweek 22]],FPL_Fixtures_Extract[#Headers],0)),LEN(INDEX(FPL_Fixtures_Extract[],MATCH($A212,FPL_Fixtures_Extract[[Player]:[Player]],0),MATCH(FPL_Combined[[#Headers],[Gameweek 22]],FPL_Fixtures_Extract[#Headers],0)))-4),Team_Key[[Full Name]:[Full Name]],0))&amp;RIGHT(INDEX(FPL_Fixtures_Extract[],MATCH($A212,FPL_Fixtures_Extract[[Player]:[Player]],0),MATCH(FPL_Combined[[#Headers],[Gameweek 22]],FPL_Fixtures_Extract[#Headers],0)),3))</f>
        <v>MUN(H) 0-1</v>
      </c>
      <c r="X212" t="str">
        <f ca="1">IF(RIGHT(FPL_Combined[[#Headers],[Gameweek 23]],2)&lt;$B$622,INDEX(FPL_Results_Extract[Gameweek 23],MATCH($A212,FPL_Results_Extract[[Player]:[Player]],0)),INDEX(Team_Key[[Abbreviation]:[Abbreviation]],MATCH(LEFT(INDEX(FPL_Fixtures_Extract[],MATCH($A212,FPL_Fixtures_Extract[[Player]:[Player]],0),MATCH(FPL_Combined[[#Headers],[Gameweek 23]],FPL_Fixtures_Extract[#Headers],0)),LEN(INDEX(FPL_Fixtures_Extract[],MATCH($A212,FPL_Fixtures_Extract[[Player]:[Player]],0),MATCH(FPL_Combined[[#Headers],[Gameweek 23]],FPL_Fixtures_Extract[#Headers],0)))-4),Team_Key[[Full Name]:[Full Name]],0))&amp;RIGHT(INDEX(FPL_Fixtures_Extract[],MATCH($A212,FPL_Fixtures_Extract[[Player]:[Player]],0),MATCH(FPL_Combined[[#Headers],[Gameweek 23]],FPL_Fixtures_Extract[#Headers],0)),3))</f>
        <v>NOR(A) 5-4</v>
      </c>
      <c r="Y212" t="str">
        <f ca="1">IF(RIGHT(FPL_Combined[[#Headers],[Gameweek 24]],2)&lt;$B$622,INDEX(FPL_Results_Extract[Team],MATCH($A212,FPL_Results_Extract[[Player]:[Player]],0)),INDEX(Team_Key[[Abbreviation]:[Abbreviation]],MATCH(LEFT(INDEX(FPL_Fixtures_Extract[],MATCH($A212,FPL_Fixtures_Extract[[Player]:[Player]],0),MATCH(FPL_Combined[[#Headers],[Gameweek 24]],FPL_Fixtures_Extract[#Headers],0)),LEN(INDEX(FPL_Fixtures_Extract[],MATCH($A212,FPL_Fixtures_Extract[[Player]:[Player]],0),MATCH(FPL_Combined[[#Headers],[Gameweek 24]],FPL_Fixtures_Extract[#Headers],0)))-4),Team_Key[[Full Name]:[Full Name]],0))&amp;RIGHT(INDEX(FPL_Fixtures_Extract[],MATCH($A212,FPL_Fixtures_Extract[[Player]:[Player]],0),MATCH(FPL_Combined[[#Headers],[Gameweek 24]],FPL_Fixtures_Extract[#Headers],0)),3))</f>
        <v>LIV</v>
      </c>
      <c r="Z212" t="str">
        <f ca="1">IF(RIGHT(FPL_Combined[[#Headers],[Gameweek 25]],2)&lt;$B$622,INDEX(FPL_Results_Extract[Player],MATCH($A212,FPL_Results_Extract[[Player]:[Player]],0)),INDEX(Team_Key[[Abbreviation]:[Abbreviation]],MATCH(LEFT(INDEX(FPL_Fixtures_Extract[],MATCH($A212,FPL_Fixtures_Extract[[Player]:[Player]],0),MATCH(FPL_Combined[[#Headers],[Gameweek 25]],FPL_Fixtures_Extract[#Headers],0)),LEN(INDEX(FPL_Fixtures_Extract[],MATCH($A212,FPL_Fixtures_Extract[[Player]:[Player]],0),MATCH(FPL_Combined[[#Headers],[Gameweek 25]],FPL_Fixtures_Extract[#Headers],0)))-4),Team_Key[[Full Name]:[Full Name]],0))&amp;RIGHT(INDEX(FPL_Fixtures_Extract[],MATCH($A212,FPL_Fixtures_Extract[[Player]:[Player]],0),MATCH(FPL_Combined[[#Headers],[Gameweek 25]],FPL_Fixtures_Extract[#Headers],0)),3))</f>
        <v>Fulton</v>
      </c>
      <c r="AA212" t="str">
        <f ca="1">IF(RIGHT(FPL_Combined[[#Headers],[Gameweek 26]],2)&lt;$B$622,INDEX(FPL_Results_Extract[Gameweek 01],MATCH($A212,FPL_Results_Extract[[Player]:[Player]],0)),INDEX(Team_Key[[Abbreviation]:[Abbreviation]],MATCH(LEFT(INDEX(FPL_Fixtures_Extract[],MATCH($A212,FPL_Fixtures_Extract[[Player]:[Player]],0),MATCH(FPL_Combined[[#Headers],[Gameweek 26]],FPL_Fixtures_Extract[#Headers],0)),LEN(INDEX(FPL_Fixtures_Extract[],MATCH($A212,FPL_Fixtures_Extract[[Player]:[Player]],0),MATCH(FPL_Combined[[#Headers],[Gameweek 26]],FPL_Fixtures_Extract[#Headers],0)))-4),Team_Key[[Full Name]:[Full Name]],0))&amp;RIGHT(INDEX(FPL_Fixtures_Extract[],MATCH($A212,FPL_Fixtures_Extract[[Player]:[Player]],0),MATCH(FPL_Combined[[#Headers],[Gameweek 26]],FPL_Fixtures_Extract[#Headers],0)),3))</f>
        <v>N/A</v>
      </c>
      <c r="AB212" t="str">
        <f ca="1">IF(RIGHT(FPL_Combined[[#Headers],[Gameweek 27]],2)&lt;$B$622,INDEX(FPL_Results_Extract[Gameweek 02],MATCH($A212,FPL_Results_Extract[[Player]:[Player]],0)),INDEX(Team_Key[[Abbreviation]:[Abbreviation]],MATCH(LEFT(INDEX(FPL_Fixtures_Extract[],MATCH($A212,FPL_Fixtures_Extract[[Player]:[Player]],0),MATCH(FPL_Combined[[#Headers],[Gameweek 27]],FPL_Fixtures_Extract[#Headers],0)),LEN(INDEX(FPL_Fixtures_Extract[],MATCH($A212,FPL_Fixtures_Extract[[Player]:[Player]],0),MATCH(FPL_Combined[[#Headers],[Gameweek 27]],FPL_Fixtures_Extract[#Headers],0)))-4),Team_Key[[Full Name]:[Full Name]],0))&amp;RIGHT(INDEX(FPL_Fixtures_Extract[],MATCH($A212,FPL_Fixtures_Extract[[Player]:[Player]],0),MATCH(FPL_Combined[[#Headers],[Gameweek 27]],FPL_Fixtures_Extract[#Headers],0)),3))</f>
        <v>N/A</v>
      </c>
      <c r="AC212" t="str">
        <f ca="1">IF(RIGHT(FPL_Combined[[#Headers],[Gameweek 28]],2)&lt;$B$622,INDEX(FPL_Results_Extract[Gameweek 03],MATCH($A212,FPL_Results_Extract[[Player]:[Player]],0)),INDEX(Team_Key[[Abbreviation]:[Abbreviation]],MATCH(LEFT(INDEX(FPL_Fixtures_Extract[],MATCH($A212,FPL_Fixtures_Extract[[Player]:[Player]],0),MATCH(FPL_Combined[[#Headers],[Gameweek 28]],FPL_Fixtures_Extract[#Headers],0)),LEN(INDEX(FPL_Fixtures_Extract[],MATCH($A212,FPL_Fixtures_Extract[[Player]:[Player]],0),MATCH(FPL_Combined[[#Headers],[Gameweek 28]],FPL_Fixtures_Extract[#Headers],0)))-4),Team_Key[[Full Name]:[Full Name]],0))&amp;RIGHT(INDEX(FPL_Fixtures_Extract[],MATCH($A212,FPL_Fixtures_Extract[[Player]:[Player]],0),MATCH(FPL_Combined[[#Headers],[Gameweek 28]],FPL_Fixtures_Extract[#Headers],0)),3))</f>
        <v>N/A</v>
      </c>
      <c r="AD212" t="str">
        <f ca="1">IF(RIGHT(FPL_Combined[[#Headers],[Gameweek 29]],2)&lt;$B$622,INDEX(FPL_Results_Extract[Gameweek 04],MATCH($A212,FPL_Results_Extract[[Player]:[Player]],0)),INDEX(Team_Key[[Abbreviation]:[Abbreviation]],MATCH(LEFT(INDEX(FPL_Fixtures_Extract[],MATCH($A212,FPL_Fixtures_Extract[[Player]:[Player]],0),MATCH(FPL_Combined[[#Headers],[Gameweek 29]],FPL_Fixtures_Extract[#Headers],0)),LEN(INDEX(FPL_Fixtures_Extract[],MATCH($A212,FPL_Fixtures_Extract[[Player]:[Player]],0),MATCH(FPL_Combined[[#Headers],[Gameweek 29]],FPL_Fixtures_Extract[#Headers],0)))-4),Team_Key[[Full Name]:[Full Name]],0))&amp;RIGHT(INDEX(FPL_Fixtures_Extract[],MATCH($A212,FPL_Fixtures_Extract[[Player]:[Player]],0),MATCH(FPL_Combined[[#Headers],[Gameweek 29]],FPL_Fixtures_Extract[#Headers],0)),3))</f>
        <v>CRY(A)</v>
      </c>
      <c r="AE212" t="e">
        <f ca="1">IF(RIGHT(FPL_Combined[[#Headers],[Gameweek 30]],2)&lt;$B$622,INDEX(FPL_Results_Extract[Gameweek 05],MATCH($A212,FPL_Results_Extract[[Player]:[Player]],0)),INDEX(Team_Key[[Abbreviation]:[Abbreviation]],MATCH(LEFT(INDEX(FPL_Fixtures_Extract[],MATCH($A212,FPL_Fixtures_Extract[[Player]:[Player]],0),MATCH(FPL_Combined[[#Headers],[Gameweek 30]],FPL_Fixtures_Extract[#Headers],0)),LEN(INDEX(FPL_Fixtures_Extract[],MATCH($A212,FPL_Fixtures_Extract[[Player]:[Player]],0),MATCH(FPL_Combined[[#Headers],[Gameweek 30]],FPL_Fixtures_Extract[#Headers],0)))-4),Team_Key[[Full Name]:[Full Name]],0))&amp;RIGHT(INDEX(FPL_Fixtures_Extract[],MATCH($A212,FPL_Fixtures_Extract[[Player]:[Player]],0),MATCH(FPL_Combined[[#Headers],[Gameweek 30]],FPL_Fixtures_Extract[#Headers],0)),3))</f>
        <v>#VALUE!</v>
      </c>
      <c r="AF212" t="str">
        <f ca="1">IF(RIGHT(FPL_Combined[[#Headers],[Gameweek 31]],2)&lt;$B$622,INDEX(FPL_Results_Extract[Gameweek 06],MATCH($A212,FPL_Results_Extract[[Player]:[Player]],0)),INDEX(Team_Key[[Abbreviation]:[Abbreviation]],MATCH(LEFT(INDEX(FPL_Fixtures_Extract[],MATCH($A212,FPL_Fixtures_Extract[[Player]:[Player]],0),MATCH(FPL_Combined[[#Headers],[Gameweek 31]],FPL_Fixtures_Extract[#Headers],0)),LEN(INDEX(FPL_Fixtures_Extract[],MATCH($A212,FPL_Fixtures_Extract[[Player]:[Player]],0),MATCH(FPL_Combined[[#Headers],[Gameweek 31]],FPL_Fixtures_Extract[#Headers],0)))-4),Team_Key[[Full Name]:[Full Name]],0))&amp;RIGHT(INDEX(FPL_Fixtures_Extract[],MATCH($A212,FPL_Fixtures_Extract[[Player]:[Player]],0),MATCH(FPL_Combined[[#Headers],[Gameweek 31]],FPL_Fixtures_Extract[#Headers],0)),3))</f>
        <v>SOU(A)</v>
      </c>
      <c r="AG212" t="str">
        <f ca="1">IF(RIGHT(FPL_Combined[[#Headers],[Gameweek 32]],2)&lt;$B$622,INDEX(FPL_Results_Extract[Gameweek 07],MATCH($A212,FPL_Results_Extract[[Player]:[Player]],0)),INDEX(Team_Key[[Abbreviation]:[Abbreviation]],MATCH(LEFT(INDEX(FPL_Fixtures_Extract[],MATCH($A212,FPL_Fixtures_Extract[[Player]:[Player]],0),MATCH(FPL_Combined[[#Headers],[Gameweek 32]],FPL_Fixtures_Extract[#Headers],0)),LEN(INDEX(FPL_Fixtures_Extract[],MATCH($A212,FPL_Fixtures_Extract[[Player]:[Player]],0),MATCH(FPL_Combined[[#Headers],[Gameweek 32]],FPL_Fixtures_Extract[#Headers],0)))-4),Team_Key[[Full Name]:[Full Name]],0))&amp;RIGHT(INDEX(FPL_Fixtures_Extract[],MATCH($A212,FPL_Fixtures_Extract[[Player]:[Player]],0),MATCH(FPL_Combined[[#Headers],[Gameweek 32]],FPL_Fixtures_Extract[#Headers],0)),3))</f>
        <v>TOT(H)</v>
      </c>
      <c r="AH212" t="str">
        <f ca="1">IF(RIGHT(FPL_Combined[[#Headers],[Gameweek 33]],2)&lt;$B$622,INDEX(FPL_Results_Extract[Gameweek 08],MATCH($A212,FPL_Results_Extract[[Player]:[Player]],0)),INDEX(Team_Key[[Abbreviation]:[Abbreviation]],MATCH(LEFT(INDEX(FPL_Fixtures_Extract[],MATCH($A212,FPL_Fixtures_Extract[[Player]:[Player]],0),MATCH(FPL_Combined[[#Headers],[Gameweek 33]],FPL_Fixtures_Extract[#Headers],0)),LEN(INDEX(FPL_Fixtures_Extract[],MATCH($A212,FPL_Fixtures_Extract[[Player]:[Player]],0),MATCH(FPL_Combined[[#Headers],[Gameweek 33]],FPL_Fixtures_Extract[#Headers],0)))-4),Team_Key[[Full Name]:[Full Name]],0))&amp;RIGHT(INDEX(FPL_Fixtures_Extract[],MATCH($A212,FPL_Fixtures_Extract[[Player]:[Player]],0),MATCH(FPL_Combined[[#Headers],[Gameweek 33]],FPL_Fixtures_Extract[#Headers],0)),3))</f>
        <v>STK(H)</v>
      </c>
      <c r="AI212" t="str">
        <f ca="1">IF(RIGHT(FPL_Combined[[#Headers],[Gameweek 34]],2)&lt;$B$622,INDEX(FPL_Results_Extract[Gameweek 09],MATCH($A212,FPL_Results_Extract[[Player]:[Player]],0)),INDEX(Team_Key[[Abbreviation]:[Abbreviation]],MATCH(LEFT(INDEX(FPL_Fixtures_Extract[],MATCH($A212,FPL_Fixtures_Extract[[Player]:[Player]],0),MATCH(FPL_Combined[[#Headers],[Gameweek 34]],FPL_Fixtures_Extract[#Headers],0)),LEN(INDEX(FPL_Fixtures_Extract[],MATCH($A212,FPL_Fixtures_Extract[[Player]:[Player]],0),MATCH(FPL_Combined[[#Headers],[Gameweek 34]],FPL_Fixtures_Extract[#Headers],0)))-4),Team_Key[[Full Name]:[Full Name]],0))&amp;RIGHT(INDEX(FPL_Fixtures_Extract[],MATCH($A212,FPL_Fixtures_Extract[[Player]:[Player]],0),MATCH(FPL_Combined[[#Headers],[Gameweek 34]],FPL_Fixtures_Extract[#Headers],0)),3))</f>
        <v>BOU(A)</v>
      </c>
      <c r="AJ212" t="str">
        <f ca="1">IF(RIGHT(FPL_Combined[[#Headers],[Gameweek 35]],2)&lt;$B$622,INDEX(FPL_Results_Extract[Gameweek 10],MATCH($A212,FPL_Results_Extract[[Player]:[Player]],0)),INDEX(Team_Key[[Abbreviation]:[Abbreviation]],MATCH(LEFT(INDEX(FPL_Fixtures_Extract[],MATCH($A212,FPL_Fixtures_Extract[[Player]:[Player]],0),MATCH(FPL_Combined[[#Headers],[Gameweek 35]],FPL_Fixtures_Extract[#Headers],0)),LEN(INDEX(FPL_Fixtures_Extract[],MATCH($A212,FPL_Fixtures_Extract[[Player]:[Player]],0),MATCH(FPL_Combined[[#Headers],[Gameweek 35]],FPL_Fixtures_Extract[#Headers],0)))-4),Team_Key[[Full Name]:[Full Name]],0))&amp;RIGHT(INDEX(FPL_Fixtures_Extract[],MATCH($A212,FPL_Fixtures_Extract[[Player]:[Player]],0),MATCH(FPL_Combined[[#Headers],[Gameweek 35]],FPL_Fixtures_Extract[#Headers],0)),3))</f>
        <v>NEW(H)</v>
      </c>
      <c r="AK212" t="str">
        <f ca="1">IF(RIGHT(FPL_Combined[[#Headers],[Gameweek 36]],2)&lt;$B$622,INDEX(FPL_Results_Extract[Gameweek 11],MATCH($A212,FPL_Results_Extract[[Player]:[Player]],0)),INDEX(Team_Key[[Abbreviation]:[Abbreviation]],MATCH(LEFT(INDEX(FPL_Fixtures_Extract[],MATCH($A212,FPL_Fixtures_Extract[[Player]:[Player]],0),MATCH(FPL_Combined[[#Headers],[Gameweek 36]],FPL_Fixtures_Extract[#Headers],0)),LEN(INDEX(FPL_Fixtures_Extract[],MATCH($A212,FPL_Fixtures_Extract[[Player]:[Player]],0),MATCH(FPL_Combined[[#Headers],[Gameweek 36]],FPL_Fixtures_Extract[#Headers],0)))-4),Team_Key[[Full Name]:[Full Name]],0))&amp;RIGHT(INDEX(FPL_Fixtures_Extract[],MATCH($A212,FPL_Fixtures_Extract[[Player]:[Player]],0),MATCH(FPL_Combined[[#Headers],[Gameweek 36]],FPL_Fixtures_Extract[#Headers],0)),3))</f>
        <v>SWA(A)</v>
      </c>
      <c r="AL212" t="str">
        <f ca="1">IF(RIGHT(FPL_Combined[[#Headers],[Gameweek 37]],2)&lt;$B$622,INDEX(FPL_Results_Extract[Gameweek 12],MATCH($A212,FPL_Results_Extract[[Player]:[Player]],0)),INDEX(Team_Key[[Abbreviation]:[Abbreviation]],MATCH(LEFT(INDEX(FPL_Fixtures_Extract[],MATCH($A212,FPL_Fixtures_Extract[[Player]:[Player]],0),MATCH(FPL_Combined[[#Headers],[Gameweek 37]],FPL_Fixtures_Extract[#Headers],0)),LEN(INDEX(FPL_Fixtures_Extract[],MATCH($A212,FPL_Fixtures_Extract[[Player]:[Player]],0),MATCH(FPL_Combined[[#Headers],[Gameweek 37]],FPL_Fixtures_Extract[#Headers],0)))-4),Team_Key[[Full Name]:[Full Name]],0))&amp;RIGHT(INDEX(FPL_Fixtures_Extract[],MATCH($A212,FPL_Fixtures_Extract[[Player]:[Player]],0),MATCH(FPL_Combined[[#Headers],[Gameweek 37]],FPL_Fixtures_Extract[#Headers],0)),3))</f>
        <v>WAT(H)</v>
      </c>
      <c r="AM212" t="str">
        <f ca="1">IF(RIGHT(FPL_Combined[[#Headers],[Gameweek 38]],2)&lt;$B$622,INDEX(FPL_Results_Extract[Gameweek 13],MATCH($A212,FPL_Results_Extract[[Player]:[Player]],0)),INDEX(Team_Key[[Abbreviation]:[Abbreviation]],MATCH(LEFT(INDEX(FPL_Fixtures_Extract[],MATCH($A212,FPL_Fixtures_Extract[[Player]:[Player]],0),MATCH(FPL_Combined[[#Headers],[Gameweek 38]],FPL_Fixtures_Extract[#Headers],0)),LEN(INDEX(FPL_Fixtures_Extract[],MATCH($A212,FPL_Fixtures_Extract[[Player]:[Player]],0),MATCH(FPL_Combined[[#Headers],[Gameweek 38]],FPL_Fixtures_Extract[#Headers],0)))-4),Team_Key[[Full Name]:[Full Name]],0))&amp;RIGHT(INDEX(FPL_Fixtures_Extract[],MATCH($A212,FPL_Fixtures_Extract[[Player]:[Player]],0),MATCH(FPL_Combined[[#Headers],[Gameweek 38]],FPL_Fixtures_Extract[#Headers],0)),3))</f>
        <v>WBA(A)</v>
      </c>
    </row>
    <row r="213" spans="1:39" x14ac:dyDescent="0.45">
      <c r="A213" t="s">
        <v>206</v>
      </c>
      <c r="B213" t="str">
        <f ca="1">IF(RIGHT(FPL_Combined[[#Headers],[Gameweek 01]],2)&lt;$B$622,INDEX(FPL_Results_Extract[Gameweek 01],MATCH($A213,FPL_Results_Extract[[Player]:[Player]],0)),INDEX(Team_Key[[Abbreviation]:[Abbreviation]],MATCH(LEFT(INDEX(FPL_Fixtures_Extract[],MATCH($A213,FPL_Fixtures_Extract[[Player]:[Player]],0),MATCH(FPL_Combined[[#Headers],[Gameweek 01]],FPL_Fixtures_Extract[#Headers],0)),LEN(INDEX(FPL_Fixtures_Extract[],MATCH($A213,FPL_Fixtures_Extract[[Player]:[Player]],0),MATCH(FPL_Combined[[#Headers],[Gameweek 01]],FPL_Fixtures_Extract[#Headers],0)))-4),Team_Key[[Full Name]:[Full Name]],0))&amp;RIGHT(INDEX(FPL_Fixtures_Extract[],MATCH($A213,FPL_Fixtures_Extract[[Player]:[Player]],0),MATCH(FPL_Combined[[#Headers],[Gameweek 01]],FPL_Fixtures_Extract[#Headers],0)),3))</f>
        <v>N/A</v>
      </c>
      <c r="C213" t="str">
        <f ca="1">IF(RIGHT(FPL_Combined[[#Headers],[Gameweek 02]],2)&lt;$B$622,INDEX(FPL_Results_Extract[Gameweek 02],MATCH($A213,FPL_Results_Extract[[Player]:[Player]],0)),INDEX(Team_Key[[Abbreviation]:[Abbreviation]],MATCH(LEFT(INDEX(FPL_Fixtures_Extract[],MATCH($A213,FPL_Fixtures_Extract[[Player]:[Player]],0),MATCH(FPL_Combined[[#Headers],[Gameweek 02]],FPL_Fixtures_Extract[#Headers],0)),LEN(INDEX(FPL_Fixtures_Extract[],MATCH($A213,FPL_Fixtures_Extract[[Player]:[Player]],0),MATCH(FPL_Combined[[#Headers],[Gameweek 02]],FPL_Fixtures_Extract[#Headers],0)))-4),Team_Key[[Full Name]:[Full Name]],0))&amp;RIGHT(INDEX(FPL_Fixtures_Extract[],MATCH($A213,FPL_Fixtures_Extract[[Player]:[Player]],0),MATCH(FPL_Combined[[#Headers],[Gameweek 02]],FPL_Fixtures_Extract[#Headers],0)),3))</f>
        <v>N/A</v>
      </c>
      <c r="D213" t="str">
        <f ca="1">IF(RIGHT(FPL_Combined[[#Headers],[Gameweek 03]],2)&lt;$B$622,INDEX(FPL_Results_Extract[Gameweek 03],MATCH($A213,FPL_Results_Extract[[Player]:[Player]],0)),INDEX(Team_Key[[Abbreviation]:[Abbreviation]],MATCH(LEFT(INDEX(FPL_Fixtures_Extract[],MATCH($A213,FPL_Fixtures_Extract[[Player]:[Player]],0),MATCH(FPL_Combined[[#Headers],[Gameweek 03]],FPL_Fixtures_Extract[#Headers],0)),LEN(INDEX(FPL_Fixtures_Extract[],MATCH($A213,FPL_Fixtures_Extract[[Player]:[Player]],0),MATCH(FPL_Combined[[#Headers],[Gameweek 03]],FPL_Fixtures_Extract[#Headers],0)))-4),Team_Key[[Full Name]:[Full Name]],0))&amp;RIGHT(INDEX(FPL_Fixtures_Extract[],MATCH($A213,FPL_Fixtures_Extract[[Player]:[Player]],0),MATCH(FPL_Combined[[#Headers],[Gameweek 03]],FPL_Fixtures_Extract[#Headers],0)),3))</f>
        <v>N/A</v>
      </c>
      <c r="E213" t="str">
        <f ca="1">IF(RIGHT(FPL_Combined[[#Headers],[Gameweek 04]],2)&lt;$B$622,INDEX(FPL_Results_Extract[Gameweek 04],MATCH($A213,FPL_Results_Extract[[Player]:[Player]],0)),INDEX(Team_Key[[Abbreviation]:[Abbreviation]],MATCH(LEFT(INDEX(FPL_Fixtures_Extract[],MATCH($A213,FPL_Fixtures_Extract[[Player]:[Player]],0),MATCH(FPL_Combined[[#Headers],[Gameweek 04]],FPL_Fixtures_Extract[#Headers],0)),LEN(INDEX(FPL_Fixtures_Extract[],MATCH($A213,FPL_Fixtures_Extract[[Player]:[Player]],0),MATCH(FPL_Combined[[#Headers],[Gameweek 04]],FPL_Fixtures_Extract[#Headers],0)))-4),Team_Key[[Full Name]:[Full Name]],0))&amp;RIGHT(INDEX(FPL_Fixtures_Extract[],MATCH($A213,FPL_Fixtures_Extract[[Player]:[Player]],0),MATCH(FPL_Combined[[#Headers],[Gameweek 04]],FPL_Fixtures_Extract[#Headers],0)),3))</f>
        <v>N/A</v>
      </c>
      <c r="F213" t="str">
        <f ca="1">IF(RIGHT(FPL_Combined[[#Headers],[Gameweek 05]],2)&lt;$B$622,INDEX(FPL_Results_Extract[Gameweek 05],MATCH($A213,FPL_Results_Extract[[Player]:[Player]],0)),INDEX(Team_Key[[Abbreviation]:[Abbreviation]],MATCH(LEFT(INDEX(FPL_Fixtures_Extract[],MATCH($A213,FPL_Fixtures_Extract[[Player]:[Player]],0),MATCH(FPL_Combined[[#Headers],[Gameweek 05]],FPL_Fixtures_Extract[#Headers],0)),LEN(INDEX(FPL_Fixtures_Extract[],MATCH($A213,FPL_Fixtures_Extract[[Player]:[Player]],0),MATCH(FPL_Combined[[#Headers],[Gameweek 05]],FPL_Fixtures_Extract[#Headers],0)))-4),Team_Key[[Full Name]:[Full Name]],0))&amp;RIGHT(INDEX(FPL_Fixtures_Extract[],MATCH($A213,FPL_Fixtures_Extract[[Player]:[Player]],0),MATCH(FPL_Combined[[#Headers],[Gameweek 05]],FPL_Fixtures_Extract[#Headers],0)),3))</f>
        <v>CHE(H) 3-1</v>
      </c>
      <c r="G213" t="str">
        <f ca="1">IF(RIGHT(FPL_Combined[[#Headers],[Gameweek 06]],2)&lt;$B$622,INDEX(FPL_Results_Extract[Gameweek 06],MATCH($A213,FPL_Results_Extract[[Player]:[Player]],0)),INDEX(Team_Key[[Abbreviation]:[Abbreviation]],MATCH(LEFT(INDEX(FPL_Fixtures_Extract[],MATCH($A213,FPL_Fixtures_Extract[[Player]:[Player]],0),MATCH(FPL_Combined[[#Headers],[Gameweek 06]],FPL_Fixtures_Extract[#Headers],0)),LEN(INDEX(FPL_Fixtures_Extract[],MATCH($A213,FPL_Fixtures_Extract[[Player]:[Player]],0),MATCH(FPL_Combined[[#Headers],[Gameweek 06]],FPL_Fixtures_Extract[#Headers],0)))-4),Team_Key[[Full Name]:[Full Name]],0))&amp;RIGHT(INDEX(FPL_Fixtures_Extract[],MATCH($A213,FPL_Fixtures_Extract[[Player]:[Player]],0),MATCH(FPL_Combined[[#Headers],[Gameweek 06]],FPL_Fixtures_Extract[#Headers],0)),3))</f>
        <v>SWA(A) 0-0</v>
      </c>
      <c r="H213" t="str">
        <f ca="1">IF(RIGHT(FPL_Combined[[#Headers],[Gameweek 07]],2)&lt;$B$622,INDEX(FPL_Results_Extract[Gameweek 07],MATCH($A213,FPL_Results_Extract[[Player]:[Player]],0)),INDEX(Team_Key[[Abbreviation]:[Abbreviation]],MATCH(LEFT(INDEX(FPL_Fixtures_Extract[],MATCH($A213,FPL_Fixtures_Extract[[Player]:[Player]],0),MATCH(FPL_Combined[[#Headers],[Gameweek 07]],FPL_Fixtures_Extract[#Headers],0)),LEN(INDEX(FPL_Fixtures_Extract[],MATCH($A213,FPL_Fixtures_Extract[[Player]:[Player]],0),MATCH(FPL_Combined[[#Headers],[Gameweek 07]],FPL_Fixtures_Extract[#Headers],0)))-4),Team_Key[[Full Name]:[Full Name]],0))&amp;RIGHT(INDEX(FPL_Fixtures_Extract[],MATCH($A213,FPL_Fixtures_Extract[[Player]:[Player]],0),MATCH(FPL_Combined[[#Headers],[Gameweek 07]],FPL_Fixtures_Extract[#Headers],0)),3))</f>
        <v>WBA(A) 3-2</v>
      </c>
      <c r="I213" t="str">
        <f ca="1">IF(RIGHT(FPL_Combined[[#Headers],[Gameweek 08]],2)&lt;$B$622,INDEX(FPL_Results_Extract[Gameweek 08],MATCH($A213,FPL_Results_Extract[[Player]:[Player]],0)),INDEX(Team_Key[[Abbreviation]:[Abbreviation]],MATCH(LEFT(INDEX(FPL_Fixtures_Extract[],MATCH($A213,FPL_Fixtures_Extract[[Player]:[Player]],0),MATCH(FPL_Combined[[#Headers],[Gameweek 08]],FPL_Fixtures_Extract[#Headers],0)),LEN(INDEX(FPL_Fixtures_Extract[],MATCH($A213,FPL_Fixtures_Extract[[Player]:[Player]],0),MATCH(FPL_Combined[[#Headers],[Gameweek 08]],FPL_Fixtures_Extract[#Headers],0)))-4),Team_Key[[Full Name]:[Full Name]],0))&amp;RIGHT(INDEX(FPL_Fixtures_Extract[],MATCH($A213,FPL_Fixtures_Extract[[Player]:[Player]],0),MATCH(FPL_Combined[[#Headers],[Gameweek 08]],FPL_Fixtures_Extract[#Headers],0)),3))</f>
        <v>LIV(H) 1-1</v>
      </c>
      <c r="J213" t="str">
        <f ca="1">IF(RIGHT(FPL_Combined[[#Headers],[Gameweek 09]],2)&lt;$B$622,INDEX(FPL_Results_Extract[Gameweek 09],MATCH($A213,FPL_Results_Extract[[Player]:[Player]],0)),INDEX(Team_Key[[Abbreviation]:[Abbreviation]],MATCH(LEFT(INDEX(FPL_Fixtures_Extract[],MATCH($A213,FPL_Fixtures_Extract[[Player]:[Player]],0),MATCH(FPL_Combined[[#Headers],[Gameweek 09]],FPL_Fixtures_Extract[#Headers],0)),LEN(INDEX(FPL_Fixtures_Extract[],MATCH($A213,FPL_Fixtures_Extract[[Player]:[Player]],0),MATCH(FPL_Combined[[#Headers],[Gameweek 09]],FPL_Fixtures_Extract[#Headers],0)))-4),Team_Key[[Full Name]:[Full Name]],0))&amp;RIGHT(INDEX(FPL_Fixtures_Extract[],MATCH($A213,FPL_Fixtures_Extract[[Player]:[Player]],0),MATCH(FPL_Combined[[#Headers],[Gameweek 09]],FPL_Fixtures_Extract[#Headers],0)),3))</f>
        <v>MUN(H) 0-3</v>
      </c>
      <c r="K213" t="str">
        <f ca="1">IF(RIGHT(FPL_Combined[[#Headers],[Gameweek 10]],2)&lt;$B$622,INDEX(FPL_Results_Extract[Gameweek 10],MATCH($A213,FPL_Results_Extract[[Player]:[Player]],0)),INDEX(Team_Key[[Abbreviation]:[Abbreviation]],MATCH(LEFT(INDEX(FPL_Fixtures_Extract[],MATCH($A213,FPL_Fixtures_Extract[[Player]:[Player]],0),MATCH(FPL_Combined[[#Headers],[Gameweek 10]],FPL_Fixtures_Extract[#Headers],0)),LEN(INDEX(FPL_Fixtures_Extract[],MATCH($A213,FPL_Fixtures_Extract[[Player]:[Player]],0),MATCH(FPL_Combined[[#Headers],[Gameweek 10]],FPL_Fixtures_Extract[#Headers],0)))-4),Team_Key[[Full Name]:[Full Name]],0))&amp;RIGHT(INDEX(FPL_Fixtures_Extract[],MATCH($A213,FPL_Fixtures_Extract[[Player]:[Player]],0),MATCH(FPL_Combined[[#Headers],[Gameweek 10]],FPL_Fixtures_Extract[#Headers],0)),3))</f>
        <v>ARS(A) 1-2</v>
      </c>
      <c r="L213" t="str">
        <f ca="1">IF(RIGHT(FPL_Combined[[#Headers],[Gameweek 11]],2)&lt;$B$622,INDEX(FPL_Results_Extract[Gameweek 11],MATCH($A213,FPL_Results_Extract[[Player]:[Player]],0)),INDEX(Team_Key[[Abbreviation]:[Abbreviation]],MATCH(LEFT(INDEX(FPL_Fixtures_Extract[],MATCH($A213,FPL_Fixtures_Extract[[Player]:[Player]],0),MATCH(FPL_Combined[[#Headers],[Gameweek 11]],FPL_Fixtures_Extract[#Headers],0)),LEN(INDEX(FPL_Fixtures_Extract[],MATCH($A213,FPL_Fixtures_Extract[[Player]:[Player]],0),MATCH(FPL_Combined[[#Headers],[Gameweek 11]],FPL_Fixtures_Extract[#Headers],0)))-4),Team_Key[[Full Name]:[Full Name]],0))&amp;RIGHT(INDEX(FPL_Fixtures_Extract[],MATCH($A213,FPL_Fixtures_Extract[[Player]:[Player]],0),MATCH(FPL_Combined[[#Headers],[Gameweek 11]],FPL_Fixtures_Extract[#Headers],0)),3))</f>
        <v>SUN(H) 6-2</v>
      </c>
      <c r="M213" t="str">
        <f ca="1">IF(RIGHT(FPL_Combined[[#Headers],[Gameweek 12]],2)&lt;$B$622,INDEX(FPL_Results_Extract[Gameweek 12],MATCH($A213,FPL_Results_Extract[[Player]:[Player]],0)),INDEX(Team_Key[[Abbreviation]:[Abbreviation]],MATCH(LEFT(INDEX(FPL_Fixtures_Extract[],MATCH($A213,FPL_Fixtures_Extract[[Player]:[Player]],0),MATCH(FPL_Combined[[#Headers],[Gameweek 12]],FPL_Fixtures_Extract[#Headers],0)),LEN(INDEX(FPL_Fixtures_Extract[],MATCH($A213,FPL_Fixtures_Extract[[Player]:[Player]],0),MATCH(FPL_Combined[[#Headers],[Gameweek 12]],FPL_Fixtures_Extract[#Headers],0)))-4),Team_Key[[Full Name]:[Full Name]],0))&amp;RIGHT(INDEX(FPL_Fixtures_Extract[],MATCH($A213,FPL_Fixtures_Extract[[Player]:[Player]],0),MATCH(FPL_Combined[[#Headers],[Gameweek 12]],FPL_Fixtures_Extract[#Headers],0)),3))</f>
        <v>WHU(A) 1-1</v>
      </c>
      <c r="N213" t="str">
        <f ca="1">IF(RIGHT(FPL_Combined[[#Headers],[Gameweek 13]],2)&lt;$B$622,INDEX(FPL_Results_Extract[Gameweek 13],MATCH($A213,FPL_Results_Extract[[Player]:[Player]],0)),INDEX(Team_Key[[Abbreviation]:[Abbreviation]],MATCH(LEFT(INDEX(FPL_Fixtures_Extract[],MATCH($A213,FPL_Fixtures_Extract[[Player]:[Player]],0),MATCH(FPL_Combined[[#Headers],[Gameweek 13]],FPL_Fixtures_Extract[#Headers],0)),LEN(INDEX(FPL_Fixtures_Extract[],MATCH($A213,FPL_Fixtures_Extract[[Player]:[Player]],0),MATCH(FPL_Combined[[#Headers],[Gameweek 13]],FPL_Fixtures_Extract[#Headers],0)))-4),Team_Key[[Full Name]:[Full Name]],0))&amp;RIGHT(INDEX(FPL_Fixtures_Extract[],MATCH($A213,FPL_Fixtures_Extract[[Player]:[Player]],0),MATCH(FPL_Combined[[#Headers],[Gameweek 13]],FPL_Fixtures_Extract[#Headers],0)),3))</f>
        <v>AVL(H) 4-0</v>
      </c>
      <c r="O213" t="str">
        <f ca="1">IF(RIGHT(FPL_Combined[[#Headers],[Gameweek 14]],2)&lt;$B$622,INDEX(FPL_Results_Extract[Gameweek 14],MATCH($A213,FPL_Results_Extract[[Player]:[Player]],0)),INDEX(Team_Key[[Abbreviation]:[Abbreviation]],MATCH(LEFT(INDEX(FPL_Fixtures_Extract[],MATCH($A213,FPL_Fixtures_Extract[[Player]:[Player]],0),MATCH(FPL_Combined[[#Headers],[Gameweek 14]],FPL_Fixtures_Extract[#Headers],0)),LEN(INDEX(FPL_Fixtures_Extract[],MATCH($A213,FPL_Fixtures_Extract[[Player]:[Player]],0),MATCH(FPL_Combined[[#Headers],[Gameweek 14]],FPL_Fixtures_Extract[#Headers],0)))-4),Team_Key[[Full Name]:[Full Name]],0))&amp;RIGHT(INDEX(FPL_Fixtures_Extract[],MATCH($A213,FPL_Fixtures_Extract[[Player]:[Player]],0),MATCH(FPL_Combined[[#Headers],[Gameweek 14]],FPL_Fixtures_Extract[#Headers],0)),3))</f>
        <v>BOU(A) 3-3</v>
      </c>
      <c r="P213" t="str">
        <f ca="1">IF(RIGHT(FPL_Combined[[#Headers],[Gameweek 15]],2)&lt;$B$622,INDEX(FPL_Results_Extract[Gameweek 15],MATCH($A213,FPL_Results_Extract[[Player]:[Player]],0)),INDEX(Team_Key[[Abbreviation]:[Abbreviation]],MATCH(LEFT(INDEX(FPL_Fixtures_Extract[],MATCH($A213,FPL_Fixtures_Extract[[Player]:[Player]],0),MATCH(FPL_Combined[[#Headers],[Gameweek 15]],FPL_Fixtures_Extract[#Headers],0)),LEN(INDEX(FPL_Fixtures_Extract[],MATCH($A213,FPL_Fixtures_Extract[[Player]:[Player]],0),MATCH(FPL_Combined[[#Headers],[Gameweek 15]],FPL_Fixtures_Extract[#Headers],0)))-4),Team_Key[[Full Name]:[Full Name]],0))&amp;RIGHT(INDEX(FPL_Fixtures_Extract[],MATCH($A213,FPL_Fixtures_Extract[[Player]:[Player]],0),MATCH(FPL_Combined[[#Headers],[Gameweek 15]],FPL_Fixtures_Extract[#Headers],0)),3))</f>
        <v>CRY(H) 1-1</v>
      </c>
      <c r="Q213" t="str">
        <f ca="1">IF(RIGHT(FPL_Combined[[#Headers],[Gameweek 16]],2)&lt;$B$622,INDEX(FPL_Results_Extract[Gameweek 16],MATCH($A213,FPL_Results_Extract[[Player]:[Player]],0)),INDEX(Team_Key[[Abbreviation]:[Abbreviation]],MATCH(LEFT(INDEX(FPL_Fixtures_Extract[],MATCH($A213,FPL_Fixtures_Extract[[Player]:[Player]],0),MATCH(FPL_Combined[[#Headers],[Gameweek 16]],FPL_Fixtures_Extract[#Headers],0)),LEN(INDEX(FPL_Fixtures_Extract[],MATCH($A213,FPL_Fixtures_Extract[[Player]:[Player]],0),MATCH(FPL_Combined[[#Headers],[Gameweek 16]],FPL_Fixtures_Extract[#Headers],0)))-4),Team_Key[[Full Name]:[Full Name]],0))&amp;RIGHT(INDEX(FPL_Fixtures_Extract[],MATCH($A213,FPL_Fixtures_Extract[[Player]:[Player]],0),MATCH(FPL_Combined[[#Headers],[Gameweek 16]],FPL_Fixtures_Extract[#Headers],0)),3))</f>
        <v>NOR(A) 1-1</v>
      </c>
      <c r="R213" t="str">
        <f ca="1">IF(RIGHT(FPL_Combined[[#Headers],[Gameweek 17]],2)&lt;$B$622,INDEX(FPL_Results_Extract[Gameweek 17],MATCH($A213,FPL_Results_Extract[[Player]:[Player]],0)),INDEX(Team_Key[[Abbreviation]:[Abbreviation]],MATCH(LEFT(INDEX(FPL_Fixtures_Extract[],MATCH($A213,FPL_Fixtures_Extract[[Player]:[Player]],0),MATCH(FPL_Combined[[#Headers],[Gameweek 17]],FPL_Fixtures_Extract[#Headers],0)),LEN(INDEX(FPL_Fixtures_Extract[],MATCH($A213,FPL_Fixtures_Extract[[Player]:[Player]],0),MATCH(FPL_Combined[[#Headers],[Gameweek 17]],FPL_Fixtures_Extract[#Headers],0)))-4),Team_Key[[Full Name]:[Full Name]],0))&amp;RIGHT(INDEX(FPL_Fixtures_Extract[],MATCH($A213,FPL_Fixtures_Extract[[Player]:[Player]],0),MATCH(FPL_Combined[[#Headers],[Gameweek 17]],FPL_Fixtures_Extract[#Headers],0)),3))</f>
        <v>LEI(H) 2-3</v>
      </c>
      <c r="S213" t="str">
        <f ca="1">IF(RIGHT(FPL_Combined[[#Headers],[Gameweek 18]],2)&lt;$B$622,INDEX(FPL_Results_Extract[Gameweek 18],MATCH($A213,FPL_Results_Extract[[Player]:[Player]],0)),INDEX(Team_Key[[Abbreviation]:[Abbreviation]],MATCH(LEFT(INDEX(FPL_Fixtures_Extract[],MATCH($A213,FPL_Fixtures_Extract[[Player]:[Player]],0),MATCH(FPL_Combined[[#Headers],[Gameweek 18]],FPL_Fixtures_Extract[#Headers],0)),LEN(INDEX(FPL_Fixtures_Extract[],MATCH($A213,FPL_Fixtures_Extract[[Player]:[Player]],0),MATCH(FPL_Combined[[#Headers],[Gameweek 18]],FPL_Fixtures_Extract[#Headers],0)))-4),Team_Key[[Full Name]:[Full Name]],0))&amp;RIGHT(INDEX(FPL_Fixtures_Extract[],MATCH($A213,FPL_Fixtures_Extract[[Player]:[Player]],0),MATCH(FPL_Combined[[#Headers],[Gameweek 18]],FPL_Fixtures_Extract[#Headers],0)),3))</f>
        <v>NEW(A) 1-0</v>
      </c>
      <c r="T213" t="str">
        <f ca="1">IF(RIGHT(FPL_Combined[[#Headers],[Gameweek 19]],2)&lt;$B$622,INDEX(FPL_Results_Extract[Gameweek 19],MATCH($A213,FPL_Results_Extract[[Player]:[Player]],0)),INDEX(Team_Key[[Abbreviation]:[Abbreviation]],MATCH(LEFT(INDEX(FPL_Fixtures_Extract[],MATCH($A213,FPL_Fixtures_Extract[[Player]:[Player]],0),MATCH(FPL_Combined[[#Headers],[Gameweek 19]],FPL_Fixtures_Extract[#Headers],0)),LEN(INDEX(FPL_Fixtures_Extract[],MATCH($A213,FPL_Fixtures_Extract[[Player]:[Player]],0),MATCH(FPL_Combined[[#Headers],[Gameweek 19]],FPL_Fixtures_Extract[#Headers],0)))-4),Team_Key[[Full Name]:[Full Name]],0))&amp;RIGHT(INDEX(FPL_Fixtures_Extract[],MATCH($A213,FPL_Fixtures_Extract[[Player]:[Player]],0),MATCH(FPL_Combined[[#Headers],[Gameweek 19]],FPL_Fixtures_Extract[#Headers],0)),3))</f>
        <v>STK(H) 3-4</v>
      </c>
      <c r="U213" t="str">
        <f ca="1">IF(RIGHT(FPL_Combined[[#Headers],[Gameweek 20]],2)&lt;$B$622,INDEX(FPL_Results_Extract[Gameweek 20],MATCH($A213,FPL_Results_Extract[[Player]:[Player]],0)),INDEX(Team_Key[[Abbreviation]:[Abbreviation]],MATCH(LEFT(INDEX(FPL_Fixtures_Extract[],MATCH($A213,FPL_Fixtures_Extract[[Player]:[Player]],0),MATCH(FPL_Combined[[#Headers],[Gameweek 20]],FPL_Fixtures_Extract[#Headers],0)),LEN(INDEX(FPL_Fixtures_Extract[],MATCH($A213,FPL_Fixtures_Extract[[Player]:[Player]],0),MATCH(FPL_Combined[[#Headers],[Gameweek 20]],FPL_Fixtures_Extract[#Headers],0)))-4),Team_Key[[Full Name]:[Full Name]],0))&amp;RIGHT(INDEX(FPL_Fixtures_Extract[],MATCH($A213,FPL_Fixtures_Extract[[Player]:[Player]],0),MATCH(FPL_Combined[[#Headers],[Gameweek 20]],FPL_Fixtures_Extract[#Headers],0)),3))</f>
        <v>TOT(H) 1-1</v>
      </c>
      <c r="V213" t="str">
        <f ca="1">IF(RIGHT(FPL_Combined[[#Headers],[Gameweek 21]],2)&lt;$B$622,INDEX(FPL_Results_Extract[Gameweek 21],MATCH($A213,FPL_Results_Extract[[Player]:[Player]],0)),INDEX(Team_Key[[Abbreviation]:[Abbreviation]],MATCH(LEFT(INDEX(FPL_Fixtures_Extract[],MATCH($A213,FPL_Fixtures_Extract[[Player]:[Player]],0),MATCH(FPL_Combined[[#Headers],[Gameweek 21]],FPL_Fixtures_Extract[#Headers],0)),LEN(INDEX(FPL_Fixtures_Extract[],MATCH($A213,FPL_Fixtures_Extract[[Player]:[Player]],0),MATCH(FPL_Combined[[#Headers],[Gameweek 21]],FPL_Fixtures_Extract[#Headers],0)))-4),Team_Key[[Full Name]:[Full Name]],0))&amp;RIGHT(INDEX(FPL_Fixtures_Extract[],MATCH($A213,FPL_Fixtures_Extract[[Player]:[Player]],0),MATCH(FPL_Combined[[#Headers],[Gameweek 21]],FPL_Fixtures_Extract[#Headers],0)),3))</f>
        <v>MCI(A) 0-0</v>
      </c>
      <c r="W213" t="str">
        <f ca="1">IF(RIGHT(FPL_Combined[[#Headers],[Gameweek 22]],2)&lt;$B$622,INDEX(FPL_Results_Extract[Gameweek 22],MATCH($A213,FPL_Results_Extract[[Player]:[Player]],0)),INDEX(Team_Key[[Abbreviation]:[Abbreviation]],MATCH(LEFT(INDEX(FPL_Fixtures_Extract[],MATCH($A213,FPL_Fixtures_Extract[[Player]:[Player]],0),MATCH(FPL_Combined[[#Headers],[Gameweek 22]],FPL_Fixtures_Extract[#Headers],0)),LEN(INDEX(FPL_Fixtures_Extract[],MATCH($A213,FPL_Fixtures_Extract[[Player]:[Player]],0),MATCH(FPL_Combined[[#Headers],[Gameweek 22]],FPL_Fixtures_Extract[#Headers],0)))-4),Team_Key[[Full Name]:[Full Name]],0))&amp;RIGHT(INDEX(FPL_Fixtures_Extract[],MATCH($A213,FPL_Fixtures_Extract[[Player]:[Player]],0),MATCH(FPL_Combined[[#Headers],[Gameweek 22]],FPL_Fixtures_Extract[#Headers],0)),3))</f>
        <v>CHE(A) 3-3</v>
      </c>
      <c r="X213" t="str">
        <f ca="1">IF(RIGHT(FPL_Combined[[#Headers],[Gameweek 23]],2)&lt;$B$622,INDEX(FPL_Results_Extract[Gameweek 23],MATCH($A213,FPL_Results_Extract[[Player]:[Player]],0)),INDEX(Team_Key[[Abbreviation]:[Abbreviation]],MATCH(LEFT(INDEX(FPL_Fixtures_Extract[],MATCH($A213,FPL_Fixtures_Extract[[Player]:[Player]],0),MATCH(FPL_Combined[[#Headers],[Gameweek 23]],FPL_Fixtures_Extract[#Headers],0)),LEN(INDEX(FPL_Fixtures_Extract[],MATCH($A213,FPL_Fixtures_Extract[[Player]:[Player]],0),MATCH(FPL_Combined[[#Headers],[Gameweek 23]],FPL_Fixtures_Extract[#Headers],0)))-4),Team_Key[[Full Name]:[Full Name]],0))&amp;RIGHT(INDEX(FPL_Fixtures_Extract[],MATCH($A213,FPL_Fixtures_Extract[[Player]:[Player]],0),MATCH(FPL_Combined[[#Headers],[Gameweek 23]],FPL_Fixtures_Extract[#Headers],0)),3))</f>
        <v>SWA(H) 1-2</v>
      </c>
      <c r="Y213" t="str">
        <f ca="1">IF(RIGHT(FPL_Combined[[#Headers],[Gameweek 24]],2)&lt;$B$622,INDEX(FPL_Results_Extract[Team],MATCH($A213,FPL_Results_Extract[[Player]:[Player]],0)),INDEX(Team_Key[[Abbreviation]:[Abbreviation]],MATCH(LEFT(INDEX(FPL_Fixtures_Extract[],MATCH($A213,FPL_Fixtures_Extract[[Player]:[Player]],0),MATCH(FPL_Combined[[#Headers],[Gameweek 24]],FPL_Fixtures_Extract[#Headers],0)),LEN(INDEX(FPL_Fixtures_Extract[],MATCH($A213,FPL_Fixtures_Extract[[Player]:[Player]],0),MATCH(FPL_Combined[[#Headers],[Gameweek 24]],FPL_Fixtures_Extract[#Headers],0)))-4),Team_Key[[Full Name]:[Full Name]],0))&amp;RIGHT(INDEX(FPL_Fixtures_Extract[],MATCH($A213,FPL_Fixtures_Extract[[Player]:[Player]],0),MATCH(FPL_Combined[[#Headers],[Gameweek 24]],FPL_Fixtures_Extract[#Headers],0)),3))</f>
        <v>EVE</v>
      </c>
      <c r="Z213" t="str">
        <f ca="1">IF(RIGHT(FPL_Combined[[#Headers],[Gameweek 25]],2)&lt;$B$622,INDEX(FPL_Results_Extract[Player],MATCH($A213,FPL_Results_Extract[[Player]:[Player]],0)),INDEX(Team_Key[[Abbreviation]:[Abbreviation]],MATCH(LEFT(INDEX(FPL_Fixtures_Extract[],MATCH($A213,FPL_Fixtures_Extract[[Player]:[Player]],0),MATCH(FPL_Combined[[#Headers],[Gameweek 25]],FPL_Fixtures_Extract[#Headers],0)),LEN(INDEX(FPL_Fixtures_Extract[],MATCH($A213,FPL_Fixtures_Extract[[Player]:[Player]],0),MATCH(FPL_Combined[[#Headers],[Gameweek 25]],FPL_Fixtures_Extract[#Headers],0)))-4),Team_Key[[Full Name]:[Full Name]],0))&amp;RIGHT(INDEX(FPL_Fixtures_Extract[],MATCH($A213,FPL_Fixtures_Extract[[Player]:[Player]],0),MATCH(FPL_Combined[[#Headers],[Gameweek 25]],FPL_Fixtures_Extract[#Headers],0)),3))</f>
        <v>Funes Mori</v>
      </c>
      <c r="AA213" t="str">
        <f ca="1">IF(RIGHT(FPL_Combined[[#Headers],[Gameweek 26]],2)&lt;$B$622,INDEX(FPL_Results_Extract[Gameweek 01],MATCH($A213,FPL_Results_Extract[[Player]:[Player]],0)),INDEX(Team_Key[[Abbreviation]:[Abbreviation]],MATCH(LEFT(INDEX(FPL_Fixtures_Extract[],MATCH($A213,FPL_Fixtures_Extract[[Player]:[Player]],0),MATCH(FPL_Combined[[#Headers],[Gameweek 26]],FPL_Fixtures_Extract[#Headers],0)),LEN(INDEX(FPL_Fixtures_Extract[],MATCH($A213,FPL_Fixtures_Extract[[Player]:[Player]],0),MATCH(FPL_Combined[[#Headers],[Gameweek 26]],FPL_Fixtures_Extract[#Headers],0)))-4),Team_Key[[Full Name]:[Full Name]],0))&amp;RIGHT(INDEX(FPL_Fixtures_Extract[],MATCH($A213,FPL_Fixtures_Extract[[Player]:[Player]],0),MATCH(FPL_Combined[[#Headers],[Gameweek 26]],FPL_Fixtures_Extract[#Headers],0)),3))</f>
        <v>N/A</v>
      </c>
      <c r="AB213" t="str">
        <f ca="1">IF(RIGHT(FPL_Combined[[#Headers],[Gameweek 27]],2)&lt;$B$622,INDEX(FPL_Results_Extract[Gameweek 02],MATCH($A213,FPL_Results_Extract[[Player]:[Player]],0)),INDEX(Team_Key[[Abbreviation]:[Abbreviation]],MATCH(LEFT(INDEX(FPL_Fixtures_Extract[],MATCH($A213,FPL_Fixtures_Extract[[Player]:[Player]],0),MATCH(FPL_Combined[[#Headers],[Gameweek 27]],FPL_Fixtures_Extract[#Headers],0)),LEN(INDEX(FPL_Fixtures_Extract[],MATCH($A213,FPL_Fixtures_Extract[[Player]:[Player]],0),MATCH(FPL_Combined[[#Headers],[Gameweek 27]],FPL_Fixtures_Extract[#Headers],0)))-4),Team_Key[[Full Name]:[Full Name]],0))&amp;RIGHT(INDEX(FPL_Fixtures_Extract[],MATCH($A213,FPL_Fixtures_Extract[[Player]:[Player]],0),MATCH(FPL_Combined[[#Headers],[Gameweek 27]],FPL_Fixtures_Extract[#Headers],0)),3))</f>
        <v>N/A</v>
      </c>
      <c r="AC213" t="str">
        <f ca="1">IF(RIGHT(FPL_Combined[[#Headers],[Gameweek 28]],2)&lt;$B$622,INDEX(FPL_Results_Extract[Gameweek 03],MATCH($A213,FPL_Results_Extract[[Player]:[Player]],0)),INDEX(Team_Key[[Abbreviation]:[Abbreviation]],MATCH(LEFT(INDEX(FPL_Fixtures_Extract[],MATCH($A213,FPL_Fixtures_Extract[[Player]:[Player]],0),MATCH(FPL_Combined[[#Headers],[Gameweek 28]],FPL_Fixtures_Extract[#Headers],0)),LEN(INDEX(FPL_Fixtures_Extract[],MATCH($A213,FPL_Fixtures_Extract[[Player]:[Player]],0),MATCH(FPL_Combined[[#Headers],[Gameweek 28]],FPL_Fixtures_Extract[#Headers],0)))-4),Team_Key[[Full Name]:[Full Name]],0))&amp;RIGHT(INDEX(FPL_Fixtures_Extract[],MATCH($A213,FPL_Fixtures_Extract[[Player]:[Player]],0),MATCH(FPL_Combined[[#Headers],[Gameweek 28]],FPL_Fixtures_Extract[#Headers],0)),3))</f>
        <v>N/A</v>
      </c>
      <c r="AD213" t="str">
        <f ca="1">IF(RIGHT(FPL_Combined[[#Headers],[Gameweek 29]],2)&lt;$B$622,INDEX(FPL_Results_Extract[Gameweek 04],MATCH($A213,FPL_Results_Extract[[Player]:[Player]],0)),INDEX(Team_Key[[Abbreviation]:[Abbreviation]],MATCH(LEFT(INDEX(FPL_Fixtures_Extract[],MATCH($A213,FPL_Fixtures_Extract[[Player]:[Player]],0),MATCH(FPL_Combined[[#Headers],[Gameweek 29]],FPL_Fixtures_Extract[#Headers],0)),LEN(INDEX(FPL_Fixtures_Extract[],MATCH($A213,FPL_Fixtures_Extract[[Player]:[Player]],0),MATCH(FPL_Combined[[#Headers],[Gameweek 29]],FPL_Fixtures_Extract[#Headers],0)))-4),Team_Key[[Full Name]:[Full Name]],0))&amp;RIGHT(INDEX(FPL_Fixtures_Extract[],MATCH($A213,FPL_Fixtures_Extract[[Player]:[Player]],0),MATCH(FPL_Combined[[#Headers],[Gameweek 29]],FPL_Fixtures_Extract[#Headers],0)),3))</f>
        <v>WHU(H)</v>
      </c>
      <c r="AE213" t="e">
        <f ca="1">IF(RIGHT(FPL_Combined[[#Headers],[Gameweek 30]],2)&lt;$B$622,INDEX(FPL_Results_Extract[Gameweek 05],MATCH($A213,FPL_Results_Extract[[Player]:[Player]],0)),INDEX(Team_Key[[Abbreviation]:[Abbreviation]],MATCH(LEFT(INDEX(FPL_Fixtures_Extract[],MATCH($A213,FPL_Fixtures_Extract[[Player]:[Player]],0),MATCH(FPL_Combined[[#Headers],[Gameweek 30]],FPL_Fixtures_Extract[#Headers],0)),LEN(INDEX(FPL_Fixtures_Extract[],MATCH($A213,FPL_Fixtures_Extract[[Player]:[Player]],0),MATCH(FPL_Combined[[#Headers],[Gameweek 30]],FPL_Fixtures_Extract[#Headers],0)))-4),Team_Key[[Full Name]:[Full Name]],0))&amp;RIGHT(INDEX(FPL_Fixtures_Extract[],MATCH($A213,FPL_Fixtures_Extract[[Player]:[Player]],0),MATCH(FPL_Combined[[#Headers],[Gameweek 30]],FPL_Fixtures_Extract[#Headers],0)),3))</f>
        <v>#VALUE!</v>
      </c>
      <c r="AF213" t="str">
        <f ca="1">IF(RIGHT(FPL_Combined[[#Headers],[Gameweek 31]],2)&lt;$B$622,INDEX(FPL_Results_Extract[Gameweek 06],MATCH($A213,FPL_Results_Extract[[Player]:[Player]],0)),INDEX(Team_Key[[Abbreviation]:[Abbreviation]],MATCH(LEFT(INDEX(FPL_Fixtures_Extract[],MATCH($A213,FPL_Fixtures_Extract[[Player]:[Player]],0),MATCH(FPL_Combined[[#Headers],[Gameweek 31]],FPL_Fixtures_Extract[#Headers],0)),LEN(INDEX(FPL_Fixtures_Extract[],MATCH($A213,FPL_Fixtures_Extract[[Player]:[Player]],0),MATCH(FPL_Combined[[#Headers],[Gameweek 31]],FPL_Fixtures_Extract[#Headers],0)))-4),Team_Key[[Full Name]:[Full Name]],0))&amp;RIGHT(INDEX(FPL_Fixtures_Extract[],MATCH($A213,FPL_Fixtures_Extract[[Player]:[Player]],0),MATCH(FPL_Combined[[#Headers],[Gameweek 31]],FPL_Fixtures_Extract[#Headers],0)),3))</f>
        <v>ARS(H)</v>
      </c>
      <c r="AG213" t="str">
        <f ca="1">IF(RIGHT(FPL_Combined[[#Headers],[Gameweek 32]],2)&lt;$B$622,INDEX(FPL_Results_Extract[Gameweek 07],MATCH($A213,FPL_Results_Extract[[Player]:[Player]],0)),INDEX(Team_Key[[Abbreviation]:[Abbreviation]],MATCH(LEFT(INDEX(FPL_Fixtures_Extract[],MATCH($A213,FPL_Fixtures_Extract[[Player]:[Player]],0),MATCH(FPL_Combined[[#Headers],[Gameweek 32]],FPL_Fixtures_Extract[#Headers],0)),LEN(INDEX(FPL_Fixtures_Extract[],MATCH($A213,FPL_Fixtures_Extract[[Player]:[Player]],0),MATCH(FPL_Combined[[#Headers],[Gameweek 32]],FPL_Fixtures_Extract[#Headers],0)))-4),Team_Key[[Full Name]:[Full Name]],0))&amp;RIGHT(INDEX(FPL_Fixtures_Extract[],MATCH($A213,FPL_Fixtures_Extract[[Player]:[Player]],0),MATCH(FPL_Combined[[#Headers],[Gameweek 32]],FPL_Fixtures_Extract[#Headers],0)),3))</f>
        <v>MUN(A)</v>
      </c>
      <c r="AH213" t="str">
        <f ca="1">IF(RIGHT(FPL_Combined[[#Headers],[Gameweek 33]],2)&lt;$B$622,INDEX(FPL_Results_Extract[Gameweek 08],MATCH($A213,FPL_Results_Extract[[Player]:[Player]],0)),INDEX(Team_Key[[Abbreviation]:[Abbreviation]],MATCH(LEFT(INDEX(FPL_Fixtures_Extract[],MATCH($A213,FPL_Fixtures_Extract[[Player]:[Player]],0),MATCH(FPL_Combined[[#Headers],[Gameweek 33]],FPL_Fixtures_Extract[#Headers],0)),LEN(INDEX(FPL_Fixtures_Extract[],MATCH($A213,FPL_Fixtures_Extract[[Player]:[Player]],0),MATCH(FPL_Combined[[#Headers],[Gameweek 33]],FPL_Fixtures_Extract[#Headers],0)))-4),Team_Key[[Full Name]:[Full Name]],0))&amp;RIGHT(INDEX(FPL_Fixtures_Extract[],MATCH($A213,FPL_Fixtures_Extract[[Player]:[Player]],0),MATCH(FPL_Combined[[#Headers],[Gameweek 33]],FPL_Fixtures_Extract[#Headers],0)),3))</f>
        <v>WAT(A)</v>
      </c>
      <c r="AI213" t="str">
        <f ca="1">IF(RIGHT(FPL_Combined[[#Headers],[Gameweek 34]],2)&lt;$B$622,INDEX(FPL_Results_Extract[Gameweek 09],MATCH($A213,FPL_Results_Extract[[Player]:[Player]],0)),INDEX(Team_Key[[Abbreviation]:[Abbreviation]],MATCH(LEFT(INDEX(FPL_Fixtures_Extract[],MATCH($A213,FPL_Fixtures_Extract[[Player]:[Player]],0),MATCH(FPL_Combined[[#Headers],[Gameweek 34]],FPL_Fixtures_Extract[#Headers],0)),LEN(INDEX(FPL_Fixtures_Extract[],MATCH($A213,FPL_Fixtures_Extract[[Player]:[Player]],0),MATCH(FPL_Combined[[#Headers],[Gameweek 34]],FPL_Fixtures_Extract[#Headers],0)))-4),Team_Key[[Full Name]:[Full Name]],0))&amp;RIGHT(INDEX(FPL_Fixtures_Extract[],MATCH($A213,FPL_Fixtures_Extract[[Player]:[Player]],0),MATCH(FPL_Combined[[#Headers],[Gameweek 34]],FPL_Fixtures_Extract[#Headers],0)),3))</f>
        <v>SOU(H)</v>
      </c>
      <c r="AJ213" t="str">
        <f ca="1">IF(RIGHT(FPL_Combined[[#Headers],[Gameweek 35]],2)&lt;$B$622,INDEX(FPL_Results_Extract[Gameweek 10],MATCH($A213,FPL_Results_Extract[[Player]:[Player]],0)),INDEX(Team_Key[[Abbreviation]:[Abbreviation]],MATCH(LEFT(INDEX(FPL_Fixtures_Extract[],MATCH($A213,FPL_Fixtures_Extract[[Player]:[Player]],0),MATCH(FPL_Combined[[#Headers],[Gameweek 35]],FPL_Fixtures_Extract[#Headers],0)),LEN(INDEX(FPL_Fixtures_Extract[],MATCH($A213,FPL_Fixtures_Extract[[Player]:[Player]],0),MATCH(FPL_Combined[[#Headers],[Gameweek 35]],FPL_Fixtures_Extract[#Headers],0)))-4),Team_Key[[Full Name]:[Full Name]],0))&amp;RIGHT(INDEX(FPL_Fixtures_Extract[],MATCH($A213,FPL_Fixtures_Extract[[Player]:[Player]],0),MATCH(FPL_Combined[[#Headers],[Gameweek 35]],FPL_Fixtures_Extract[#Headers],0)),3))</f>
        <v>CRY(A)</v>
      </c>
      <c r="AK213" t="str">
        <f ca="1">IF(RIGHT(FPL_Combined[[#Headers],[Gameweek 36]],2)&lt;$B$622,INDEX(FPL_Results_Extract[Gameweek 11],MATCH($A213,FPL_Results_Extract[[Player]:[Player]],0)),INDEX(Team_Key[[Abbreviation]:[Abbreviation]],MATCH(LEFT(INDEX(FPL_Fixtures_Extract[],MATCH($A213,FPL_Fixtures_Extract[[Player]:[Player]],0),MATCH(FPL_Combined[[#Headers],[Gameweek 36]],FPL_Fixtures_Extract[#Headers],0)),LEN(INDEX(FPL_Fixtures_Extract[],MATCH($A213,FPL_Fixtures_Extract[[Player]:[Player]],0),MATCH(FPL_Combined[[#Headers],[Gameweek 36]],FPL_Fixtures_Extract[#Headers],0)))-4),Team_Key[[Full Name]:[Full Name]],0))&amp;RIGHT(INDEX(FPL_Fixtures_Extract[],MATCH($A213,FPL_Fixtures_Extract[[Player]:[Player]],0),MATCH(FPL_Combined[[#Headers],[Gameweek 36]],FPL_Fixtures_Extract[#Headers],0)),3))</f>
        <v>BOU(H)</v>
      </c>
      <c r="AL213" t="str">
        <f ca="1">IF(RIGHT(FPL_Combined[[#Headers],[Gameweek 37]],2)&lt;$B$622,INDEX(FPL_Results_Extract[Gameweek 12],MATCH($A213,FPL_Results_Extract[[Player]:[Player]],0)),INDEX(Team_Key[[Abbreviation]:[Abbreviation]],MATCH(LEFT(INDEX(FPL_Fixtures_Extract[],MATCH($A213,FPL_Fixtures_Extract[[Player]:[Player]],0),MATCH(FPL_Combined[[#Headers],[Gameweek 37]],FPL_Fixtures_Extract[#Headers],0)),LEN(INDEX(FPL_Fixtures_Extract[],MATCH($A213,FPL_Fixtures_Extract[[Player]:[Player]],0),MATCH(FPL_Combined[[#Headers],[Gameweek 37]],FPL_Fixtures_Extract[#Headers],0)))-4),Team_Key[[Full Name]:[Full Name]],0))&amp;RIGHT(INDEX(FPL_Fixtures_Extract[],MATCH($A213,FPL_Fixtures_Extract[[Player]:[Player]],0),MATCH(FPL_Combined[[#Headers],[Gameweek 37]],FPL_Fixtures_Extract[#Headers],0)),3))</f>
        <v>LEI(A)</v>
      </c>
      <c r="AM213" t="str">
        <f ca="1">IF(RIGHT(FPL_Combined[[#Headers],[Gameweek 38]],2)&lt;$B$622,INDEX(FPL_Results_Extract[Gameweek 13],MATCH($A213,FPL_Results_Extract[[Player]:[Player]],0)),INDEX(Team_Key[[Abbreviation]:[Abbreviation]],MATCH(LEFT(INDEX(FPL_Fixtures_Extract[],MATCH($A213,FPL_Fixtures_Extract[[Player]:[Player]],0),MATCH(FPL_Combined[[#Headers],[Gameweek 38]],FPL_Fixtures_Extract[#Headers],0)),LEN(INDEX(FPL_Fixtures_Extract[],MATCH($A213,FPL_Fixtures_Extract[[Player]:[Player]],0),MATCH(FPL_Combined[[#Headers],[Gameweek 38]],FPL_Fixtures_Extract[#Headers],0)))-4),Team_Key[[Full Name]:[Full Name]],0))&amp;RIGHT(INDEX(FPL_Fixtures_Extract[],MATCH($A213,FPL_Fixtures_Extract[[Player]:[Player]],0),MATCH(FPL_Combined[[#Headers],[Gameweek 38]],FPL_Fixtures_Extract[#Headers],0)),3))</f>
        <v>NOR(H)</v>
      </c>
    </row>
    <row r="214" spans="1:39" x14ac:dyDescent="0.45">
      <c r="A214" t="s">
        <v>569</v>
      </c>
      <c r="B214" t="str">
        <f ca="1">IF(RIGHT(FPL_Combined[[#Headers],[Gameweek 01]],2)&lt;$B$622,INDEX(FPL_Results_Extract[Gameweek 01],MATCH($A214,FPL_Results_Extract[[Player]:[Player]],0)),INDEX(Team_Key[[Abbreviation]:[Abbreviation]],MATCH(LEFT(INDEX(FPL_Fixtures_Extract[],MATCH($A214,FPL_Fixtures_Extract[[Player]:[Player]],0),MATCH(FPL_Combined[[#Headers],[Gameweek 01]],FPL_Fixtures_Extract[#Headers],0)),LEN(INDEX(FPL_Fixtures_Extract[],MATCH($A214,FPL_Fixtures_Extract[[Player]:[Player]],0),MATCH(FPL_Combined[[#Headers],[Gameweek 01]],FPL_Fixtures_Extract[#Headers],0)))-4),Team_Key[[Full Name]:[Full Name]],0))&amp;RIGHT(INDEX(FPL_Fixtures_Extract[],MATCH($A214,FPL_Fixtures_Extract[[Player]:[Player]],0),MATCH(FPL_Combined[[#Headers],[Gameweek 01]],FPL_Fixtures_Extract[#Headers],0)),3))</f>
        <v>WHU(H) 0-2</v>
      </c>
      <c r="C214" t="str">
        <f ca="1">IF(RIGHT(FPL_Combined[[#Headers],[Gameweek 02]],2)&lt;$B$622,INDEX(FPL_Results_Extract[Gameweek 02],MATCH($A214,FPL_Results_Extract[[Player]:[Player]],0)),INDEX(Team_Key[[Abbreviation]:[Abbreviation]],MATCH(LEFT(INDEX(FPL_Fixtures_Extract[],MATCH($A214,FPL_Fixtures_Extract[[Player]:[Player]],0),MATCH(FPL_Combined[[#Headers],[Gameweek 02]],FPL_Fixtures_Extract[#Headers],0)),LEN(INDEX(FPL_Fixtures_Extract[],MATCH($A214,FPL_Fixtures_Extract[[Player]:[Player]],0),MATCH(FPL_Combined[[#Headers],[Gameweek 02]],FPL_Fixtures_Extract[#Headers],0)))-4),Team_Key[[Full Name]:[Full Name]],0))&amp;RIGHT(INDEX(FPL_Fixtures_Extract[],MATCH($A214,FPL_Fixtures_Extract[[Player]:[Player]],0),MATCH(FPL_Combined[[#Headers],[Gameweek 02]],FPL_Fixtures_Extract[#Headers],0)),3))</f>
        <v>CRY(A) 2-1</v>
      </c>
      <c r="D214" t="str">
        <f ca="1">IF(RIGHT(FPL_Combined[[#Headers],[Gameweek 03]],2)&lt;$B$622,INDEX(FPL_Results_Extract[Gameweek 03],MATCH($A214,FPL_Results_Extract[[Player]:[Player]],0)),INDEX(Team_Key[[Abbreviation]:[Abbreviation]],MATCH(LEFT(INDEX(FPL_Fixtures_Extract[],MATCH($A214,FPL_Fixtures_Extract[[Player]:[Player]],0),MATCH(FPL_Combined[[#Headers],[Gameweek 03]],FPL_Fixtures_Extract[#Headers],0)),LEN(INDEX(FPL_Fixtures_Extract[],MATCH($A214,FPL_Fixtures_Extract[[Player]:[Player]],0),MATCH(FPL_Combined[[#Headers],[Gameweek 03]],FPL_Fixtures_Extract[#Headers],0)))-4),Team_Key[[Full Name]:[Full Name]],0))&amp;RIGHT(INDEX(FPL_Fixtures_Extract[],MATCH($A214,FPL_Fixtures_Extract[[Player]:[Player]],0),MATCH(FPL_Combined[[#Headers],[Gameweek 03]],FPL_Fixtures_Extract[#Headers],0)),3))</f>
        <v>LIV(H) 0-0</v>
      </c>
      <c r="E214" t="str">
        <f ca="1">IF(RIGHT(FPL_Combined[[#Headers],[Gameweek 04]],2)&lt;$B$622,INDEX(FPL_Results_Extract[Gameweek 04],MATCH($A214,FPL_Results_Extract[[Player]:[Player]],0)),INDEX(Team_Key[[Abbreviation]:[Abbreviation]],MATCH(LEFT(INDEX(FPL_Fixtures_Extract[],MATCH($A214,FPL_Fixtures_Extract[[Player]:[Player]],0),MATCH(FPL_Combined[[#Headers],[Gameweek 04]],FPL_Fixtures_Extract[#Headers],0)),LEN(INDEX(FPL_Fixtures_Extract[],MATCH($A214,FPL_Fixtures_Extract[[Player]:[Player]],0),MATCH(FPL_Combined[[#Headers],[Gameweek 04]],FPL_Fixtures_Extract[#Headers],0)))-4),Team_Key[[Full Name]:[Full Name]],0))&amp;RIGHT(INDEX(FPL_Fixtures_Extract[],MATCH($A214,FPL_Fixtures_Extract[[Player]:[Player]],0),MATCH(FPL_Combined[[#Headers],[Gameweek 04]],FPL_Fixtures_Extract[#Headers],0)),3))</f>
        <v>NEW(A) 1-0</v>
      </c>
      <c r="F214" t="str">
        <f ca="1">IF(RIGHT(FPL_Combined[[#Headers],[Gameweek 05]],2)&lt;$B$622,INDEX(FPL_Results_Extract[Gameweek 05],MATCH($A214,FPL_Results_Extract[[Player]:[Player]],0)),INDEX(Team_Key[[Abbreviation]:[Abbreviation]],MATCH(LEFT(INDEX(FPL_Fixtures_Extract[],MATCH($A214,FPL_Fixtures_Extract[[Player]:[Player]],0),MATCH(FPL_Combined[[#Headers],[Gameweek 05]],FPL_Fixtures_Extract[#Headers],0)),LEN(INDEX(FPL_Fixtures_Extract[],MATCH($A214,FPL_Fixtures_Extract[[Player]:[Player]],0),MATCH(FPL_Combined[[#Headers],[Gameweek 05]],FPL_Fixtures_Extract[#Headers],0)))-4),Team_Key[[Full Name]:[Full Name]],0))&amp;RIGHT(INDEX(FPL_Fixtures_Extract[],MATCH($A214,FPL_Fixtures_Extract[[Player]:[Player]],0),MATCH(FPL_Combined[[#Headers],[Gameweek 05]],FPL_Fixtures_Extract[#Headers],0)),3))</f>
        <v>STK(H) 2-0</v>
      </c>
      <c r="G214" t="str">
        <f ca="1">IF(RIGHT(FPL_Combined[[#Headers],[Gameweek 06]],2)&lt;$B$622,INDEX(FPL_Results_Extract[Gameweek 06],MATCH($A214,FPL_Results_Extract[[Player]:[Player]],0)),INDEX(Team_Key[[Abbreviation]:[Abbreviation]],MATCH(LEFT(INDEX(FPL_Fixtures_Extract[],MATCH($A214,FPL_Fixtures_Extract[[Player]:[Player]],0),MATCH(FPL_Combined[[#Headers],[Gameweek 06]],FPL_Fixtures_Extract[#Headers],0)),LEN(INDEX(FPL_Fixtures_Extract[],MATCH($A214,FPL_Fixtures_Extract[[Player]:[Player]],0),MATCH(FPL_Combined[[#Headers],[Gameweek 06]],FPL_Fixtures_Extract[#Headers],0)))-4),Team_Key[[Full Name]:[Full Name]],0))&amp;RIGHT(INDEX(FPL_Fixtures_Extract[],MATCH($A214,FPL_Fixtures_Extract[[Player]:[Player]],0),MATCH(FPL_Combined[[#Headers],[Gameweek 06]],FPL_Fixtures_Extract[#Headers],0)),3))</f>
        <v>CHE(A) 0-2</v>
      </c>
      <c r="H214" t="str">
        <f ca="1">IF(RIGHT(FPL_Combined[[#Headers],[Gameweek 07]],2)&lt;$B$622,INDEX(FPL_Results_Extract[Gameweek 07],MATCH($A214,FPL_Results_Extract[[Player]:[Player]],0)),INDEX(Team_Key[[Abbreviation]:[Abbreviation]],MATCH(LEFT(INDEX(FPL_Fixtures_Extract[],MATCH($A214,FPL_Fixtures_Extract[[Player]:[Player]],0),MATCH(FPL_Combined[[#Headers],[Gameweek 07]],FPL_Fixtures_Extract[#Headers],0)),LEN(INDEX(FPL_Fixtures_Extract[],MATCH($A214,FPL_Fixtures_Extract[[Player]:[Player]],0),MATCH(FPL_Combined[[#Headers],[Gameweek 07]],FPL_Fixtures_Extract[#Headers],0)))-4),Team_Key[[Full Name]:[Full Name]],0))&amp;RIGHT(INDEX(FPL_Fixtures_Extract[],MATCH($A214,FPL_Fixtures_Extract[[Player]:[Player]],0),MATCH(FPL_Combined[[#Headers],[Gameweek 07]],FPL_Fixtures_Extract[#Headers],0)),3))</f>
        <v>LEI(A) 5-2</v>
      </c>
      <c r="I214" t="str">
        <f ca="1">IF(RIGHT(FPL_Combined[[#Headers],[Gameweek 08]],2)&lt;$B$622,INDEX(FPL_Results_Extract[Gameweek 08],MATCH($A214,FPL_Results_Extract[[Player]:[Player]],0)),INDEX(Team_Key[[Abbreviation]:[Abbreviation]],MATCH(LEFT(INDEX(FPL_Fixtures_Extract[],MATCH($A214,FPL_Fixtures_Extract[[Player]:[Player]],0),MATCH(FPL_Combined[[#Headers],[Gameweek 08]],FPL_Fixtures_Extract[#Headers],0)),LEN(INDEX(FPL_Fixtures_Extract[],MATCH($A214,FPL_Fixtures_Extract[[Player]:[Player]],0),MATCH(FPL_Combined[[#Headers],[Gameweek 08]],FPL_Fixtures_Extract[#Headers],0)))-4),Team_Key[[Full Name]:[Full Name]],0))&amp;RIGHT(INDEX(FPL_Fixtures_Extract[],MATCH($A214,FPL_Fixtures_Extract[[Player]:[Player]],0),MATCH(FPL_Combined[[#Headers],[Gameweek 08]],FPL_Fixtures_Extract[#Headers],0)),3))</f>
        <v>MUN(H) 3-0</v>
      </c>
      <c r="J214" t="str">
        <f ca="1">IF(RIGHT(FPL_Combined[[#Headers],[Gameweek 09]],2)&lt;$B$622,INDEX(FPL_Results_Extract[Gameweek 09],MATCH($A214,FPL_Results_Extract[[Player]:[Player]],0)),INDEX(Team_Key[[Abbreviation]:[Abbreviation]],MATCH(LEFT(INDEX(FPL_Fixtures_Extract[],MATCH($A214,FPL_Fixtures_Extract[[Player]:[Player]],0),MATCH(FPL_Combined[[#Headers],[Gameweek 09]],FPL_Fixtures_Extract[#Headers],0)),LEN(INDEX(FPL_Fixtures_Extract[],MATCH($A214,FPL_Fixtures_Extract[[Player]:[Player]],0),MATCH(FPL_Combined[[#Headers],[Gameweek 09]],FPL_Fixtures_Extract[#Headers],0)))-4),Team_Key[[Full Name]:[Full Name]],0))&amp;RIGHT(INDEX(FPL_Fixtures_Extract[],MATCH($A214,FPL_Fixtures_Extract[[Player]:[Player]],0),MATCH(FPL_Combined[[#Headers],[Gameweek 09]],FPL_Fixtures_Extract[#Headers],0)),3))</f>
        <v>WAT(A) 3-0</v>
      </c>
      <c r="K214" t="str">
        <f ca="1">IF(RIGHT(FPL_Combined[[#Headers],[Gameweek 10]],2)&lt;$B$622,INDEX(FPL_Results_Extract[Gameweek 10],MATCH($A214,FPL_Results_Extract[[Player]:[Player]],0)),INDEX(Team_Key[[Abbreviation]:[Abbreviation]],MATCH(LEFT(INDEX(FPL_Fixtures_Extract[],MATCH($A214,FPL_Fixtures_Extract[[Player]:[Player]],0),MATCH(FPL_Combined[[#Headers],[Gameweek 10]],FPL_Fixtures_Extract[#Headers],0)),LEN(INDEX(FPL_Fixtures_Extract[],MATCH($A214,FPL_Fixtures_Extract[[Player]:[Player]],0),MATCH(FPL_Combined[[#Headers],[Gameweek 10]],FPL_Fixtures_Extract[#Headers],0)))-4),Team_Key[[Full Name]:[Full Name]],0))&amp;RIGHT(INDEX(FPL_Fixtures_Extract[],MATCH($A214,FPL_Fixtures_Extract[[Player]:[Player]],0),MATCH(FPL_Combined[[#Headers],[Gameweek 10]],FPL_Fixtures_Extract[#Headers],0)),3))</f>
        <v>EVE(H) 2-1</v>
      </c>
      <c r="L214" t="str">
        <f ca="1">IF(RIGHT(FPL_Combined[[#Headers],[Gameweek 11]],2)&lt;$B$622,INDEX(FPL_Results_Extract[Gameweek 11],MATCH($A214,FPL_Results_Extract[[Player]:[Player]],0)),INDEX(Team_Key[[Abbreviation]:[Abbreviation]],MATCH(LEFT(INDEX(FPL_Fixtures_Extract[],MATCH($A214,FPL_Fixtures_Extract[[Player]:[Player]],0),MATCH(FPL_Combined[[#Headers],[Gameweek 11]],FPL_Fixtures_Extract[#Headers],0)),LEN(INDEX(FPL_Fixtures_Extract[],MATCH($A214,FPL_Fixtures_Extract[[Player]:[Player]],0),MATCH(FPL_Combined[[#Headers],[Gameweek 11]],FPL_Fixtures_Extract[#Headers],0)))-4),Team_Key[[Full Name]:[Full Name]],0))&amp;RIGHT(INDEX(FPL_Fixtures_Extract[],MATCH($A214,FPL_Fixtures_Extract[[Player]:[Player]],0),MATCH(FPL_Combined[[#Headers],[Gameweek 11]],FPL_Fixtures_Extract[#Headers],0)),3))</f>
        <v>SWA(A) 3-0</v>
      </c>
      <c r="M214" t="str">
        <f ca="1">IF(RIGHT(FPL_Combined[[#Headers],[Gameweek 12]],2)&lt;$B$622,INDEX(FPL_Results_Extract[Gameweek 12],MATCH($A214,FPL_Results_Extract[[Player]:[Player]],0)),INDEX(Team_Key[[Abbreviation]:[Abbreviation]],MATCH(LEFT(INDEX(FPL_Fixtures_Extract[],MATCH($A214,FPL_Fixtures_Extract[[Player]:[Player]],0),MATCH(FPL_Combined[[#Headers],[Gameweek 12]],FPL_Fixtures_Extract[#Headers],0)),LEN(INDEX(FPL_Fixtures_Extract[],MATCH($A214,FPL_Fixtures_Extract[[Player]:[Player]],0),MATCH(FPL_Combined[[#Headers],[Gameweek 12]],FPL_Fixtures_Extract[#Headers],0)))-4),Team_Key[[Full Name]:[Full Name]],0))&amp;RIGHT(INDEX(FPL_Fixtures_Extract[],MATCH($A214,FPL_Fixtures_Extract[[Player]:[Player]],0),MATCH(FPL_Combined[[#Headers],[Gameweek 12]],FPL_Fixtures_Extract[#Headers],0)),3))</f>
        <v>TOT(H) 1-1</v>
      </c>
      <c r="N214" t="str">
        <f ca="1">IF(RIGHT(FPL_Combined[[#Headers],[Gameweek 13]],2)&lt;$B$622,INDEX(FPL_Results_Extract[Gameweek 13],MATCH($A214,FPL_Results_Extract[[Player]:[Player]],0)),INDEX(Team_Key[[Abbreviation]:[Abbreviation]],MATCH(LEFT(INDEX(FPL_Fixtures_Extract[],MATCH($A214,FPL_Fixtures_Extract[[Player]:[Player]],0),MATCH(FPL_Combined[[#Headers],[Gameweek 13]],FPL_Fixtures_Extract[#Headers],0)),LEN(INDEX(FPL_Fixtures_Extract[],MATCH($A214,FPL_Fixtures_Extract[[Player]:[Player]],0),MATCH(FPL_Combined[[#Headers],[Gameweek 13]],FPL_Fixtures_Extract[#Headers],0)))-4),Team_Key[[Full Name]:[Full Name]],0))&amp;RIGHT(INDEX(FPL_Fixtures_Extract[],MATCH($A214,FPL_Fixtures_Extract[[Player]:[Player]],0),MATCH(FPL_Combined[[#Headers],[Gameweek 13]],FPL_Fixtures_Extract[#Headers],0)),3))</f>
        <v>WBA(A) 1-2</v>
      </c>
      <c r="O214" t="str">
        <f ca="1">IF(RIGHT(FPL_Combined[[#Headers],[Gameweek 14]],2)&lt;$B$622,INDEX(FPL_Results_Extract[Gameweek 14],MATCH($A214,FPL_Results_Extract[[Player]:[Player]],0)),INDEX(Team_Key[[Abbreviation]:[Abbreviation]],MATCH(LEFT(INDEX(FPL_Fixtures_Extract[],MATCH($A214,FPL_Fixtures_Extract[[Player]:[Player]],0),MATCH(FPL_Combined[[#Headers],[Gameweek 14]],FPL_Fixtures_Extract[#Headers],0)),LEN(INDEX(FPL_Fixtures_Extract[],MATCH($A214,FPL_Fixtures_Extract[[Player]:[Player]],0),MATCH(FPL_Combined[[#Headers],[Gameweek 14]],FPL_Fixtures_Extract[#Headers],0)))-4),Team_Key[[Full Name]:[Full Name]],0))&amp;RIGHT(INDEX(FPL_Fixtures_Extract[],MATCH($A214,FPL_Fixtures_Extract[[Player]:[Player]],0),MATCH(FPL_Combined[[#Headers],[Gameweek 14]],FPL_Fixtures_Extract[#Headers],0)),3))</f>
        <v>NOR(A) 1-1</v>
      </c>
      <c r="P214" t="str">
        <f ca="1">IF(RIGHT(FPL_Combined[[#Headers],[Gameweek 15]],2)&lt;$B$622,INDEX(FPL_Results_Extract[Gameweek 15],MATCH($A214,FPL_Results_Extract[[Player]:[Player]],0)),INDEX(Team_Key[[Abbreviation]:[Abbreviation]],MATCH(LEFT(INDEX(FPL_Fixtures_Extract[],MATCH($A214,FPL_Fixtures_Extract[[Player]:[Player]],0),MATCH(FPL_Combined[[#Headers],[Gameweek 15]],FPL_Fixtures_Extract[#Headers],0)),LEN(INDEX(FPL_Fixtures_Extract[],MATCH($A214,FPL_Fixtures_Extract[[Player]:[Player]],0),MATCH(FPL_Combined[[#Headers],[Gameweek 15]],FPL_Fixtures_Extract[#Headers],0)))-4),Team_Key[[Full Name]:[Full Name]],0))&amp;RIGHT(INDEX(FPL_Fixtures_Extract[],MATCH($A214,FPL_Fixtures_Extract[[Player]:[Player]],0),MATCH(FPL_Combined[[#Headers],[Gameweek 15]],FPL_Fixtures_Extract[#Headers],0)),3))</f>
        <v>SUN(H) 3-1</v>
      </c>
      <c r="Q214" t="str">
        <f ca="1">IF(RIGHT(FPL_Combined[[#Headers],[Gameweek 16]],2)&lt;$B$622,INDEX(FPL_Results_Extract[Gameweek 16],MATCH($A214,FPL_Results_Extract[[Player]:[Player]],0)),INDEX(Team_Key[[Abbreviation]:[Abbreviation]],MATCH(LEFT(INDEX(FPL_Fixtures_Extract[],MATCH($A214,FPL_Fixtures_Extract[[Player]:[Player]],0),MATCH(FPL_Combined[[#Headers],[Gameweek 16]],FPL_Fixtures_Extract[#Headers],0)),LEN(INDEX(FPL_Fixtures_Extract[],MATCH($A214,FPL_Fixtures_Extract[[Player]:[Player]],0),MATCH(FPL_Combined[[#Headers],[Gameweek 16]],FPL_Fixtures_Extract[#Headers],0)))-4),Team_Key[[Full Name]:[Full Name]],0))&amp;RIGHT(INDEX(FPL_Fixtures_Extract[],MATCH($A214,FPL_Fixtures_Extract[[Player]:[Player]],0),MATCH(FPL_Combined[[#Headers],[Gameweek 16]],FPL_Fixtures_Extract[#Headers],0)),3))</f>
        <v>AVL(A) 2-0</v>
      </c>
      <c r="R214" t="str">
        <f ca="1">IF(RIGHT(FPL_Combined[[#Headers],[Gameweek 17]],2)&lt;$B$622,INDEX(FPL_Results_Extract[Gameweek 17],MATCH($A214,FPL_Results_Extract[[Player]:[Player]],0)),INDEX(Team_Key[[Abbreviation]:[Abbreviation]],MATCH(LEFT(INDEX(FPL_Fixtures_Extract[],MATCH($A214,FPL_Fixtures_Extract[[Player]:[Player]],0),MATCH(FPL_Combined[[#Headers],[Gameweek 17]],FPL_Fixtures_Extract[#Headers],0)),LEN(INDEX(FPL_Fixtures_Extract[],MATCH($A214,FPL_Fixtures_Extract[[Player]:[Player]],0),MATCH(FPL_Combined[[#Headers],[Gameweek 17]],FPL_Fixtures_Extract[#Headers],0)))-4),Team_Key[[Full Name]:[Full Name]],0))&amp;RIGHT(INDEX(FPL_Fixtures_Extract[],MATCH($A214,FPL_Fixtures_Extract[[Player]:[Player]],0),MATCH(FPL_Combined[[#Headers],[Gameweek 17]],FPL_Fixtures_Extract[#Headers],0)),3))</f>
        <v>MCI(H) 2-1</v>
      </c>
      <c r="S214" t="str">
        <f ca="1">IF(RIGHT(FPL_Combined[[#Headers],[Gameweek 18]],2)&lt;$B$622,INDEX(FPL_Results_Extract[Gameweek 18],MATCH($A214,FPL_Results_Extract[[Player]:[Player]],0)),INDEX(Team_Key[[Abbreviation]:[Abbreviation]],MATCH(LEFT(INDEX(FPL_Fixtures_Extract[],MATCH($A214,FPL_Fixtures_Extract[[Player]:[Player]],0),MATCH(FPL_Combined[[#Headers],[Gameweek 18]],FPL_Fixtures_Extract[#Headers],0)),LEN(INDEX(FPL_Fixtures_Extract[],MATCH($A214,FPL_Fixtures_Extract[[Player]:[Player]],0),MATCH(FPL_Combined[[#Headers],[Gameweek 18]],FPL_Fixtures_Extract[#Headers],0)))-4),Team_Key[[Full Name]:[Full Name]],0))&amp;RIGHT(INDEX(FPL_Fixtures_Extract[],MATCH($A214,FPL_Fixtures_Extract[[Player]:[Player]],0),MATCH(FPL_Combined[[#Headers],[Gameweek 18]],FPL_Fixtures_Extract[#Headers],0)),3))</f>
        <v>SOU(A) 0-4</v>
      </c>
      <c r="T214" t="str">
        <f ca="1">IF(RIGHT(FPL_Combined[[#Headers],[Gameweek 19]],2)&lt;$B$622,INDEX(FPL_Results_Extract[Gameweek 19],MATCH($A214,FPL_Results_Extract[[Player]:[Player]],0)),INDEX(Team_Key[[Abbreviation]:[Abbreviation]],MATCH(LEFT(INDEX(FPL_Fixtures_Extract[],MATCH($A214,FPL_Fixtures_Extract[[Player]:[Player]],0),MATCH(FPL_Combined[[#Headers],[Gameweek 19]],FPL_Fixtures_Extract[#Headers],0)),LEN(INDEX(FPL_Fixtures_Extract[],MATCH($A214,FPL_Fixtures_Extract[[Player]:[Player]],0),MATCH(FPL_Combined[[#Headers],[Gameweek 19]],FPL_Fixtures_Extract[#Headers],0)))-4),Team_Key[[Full Name]:[Full Name]],0))&amp;RIGHT(INDEX(FPL_Fixtures_Extract[],MATCH($A214,FPL_Fixtures_Extract[[Player]:[Player]],0),MATCH(FPL_Combined[[#Headers],[Gameweek 19]],FPL_Fixtures_Extract[#Headers],0)),3))</f>
        <v>BOU(H) 2-0</v>
      </c>
      <c r="U214" t="str">
        <f ca="1">IF(RIGHT(FPL_Combined[[#Headers],[Gameweek 20]],2)&lt;$B$622,INDEX(FPL_Results_Extract[Gameweek 20],MATCH($A214,FPL_Results_Extract[[Player]:[Player]],0)),INDEX(Team_Key[[Abbreviation]:[Abbreviation]],MATCH(LEFT(INDEX(FPL_Fixtures_Extract[],MATCH($A214,FPL_Fixtures_Extract[[Player]:[Player]],0),MATCH(FPL_Combined[[#Headers],[Gameweek 20]],FPL_Fixtures_Extract[#Headers],0)),LEN(INDEX(FPL_Fixtures_Extract[],MATCH($A214,FPL_Fixtures_Extract[[Player]:[Player]],0),MATCH(FPL_Combined[[#Headers],[Gameweek 20]],FPL_Fixtures_Extract[#Headers],0)))-4),Team_Key[[Full Name]:[Full Name]],0))&amp;RIGHT(INDEX(FPL_Fixtures_Extract[],MATCH($A214,FPL_Fixtures_Extract[[Player]:[Player]],0),MATCH(FPL_Combined[[#Headers],[Gameweek 20]],FPL_Fixtures_Extract[#Headers],0)),3))</f>
        <v>NEW(H) 1-0</v>
      </c>
      <c r="V214" t="str">
        <f ca="1">IF(RIGHT(FPL_Combined[[#Headers],[Gameweek 21]],2)&lt;$B$622,INDEX(FPL_Results_Extract[Gameweek 21],MATCH($A214,FPL_Results_Extract[[Player]:[Player]],0)),INDEX(Team_Key[[Abbreviation]:[Abbreviation]],MATCH(LEFT(INDEX(FPL_Fixtures_Extract[],MATCH($A214,FPL_Fixtures_Extract[[Player]:[Player]],0),MATCH(FPL_Combined[[#Headers],[Gameweek 21]],FPL_Fixtures_Extract[#Headers],0)),LEN(INDEX(FPL_Fixtures_Extract[],MATCH($A214,FPL_Fixtures_Extract[[Player]:[Player]],0),MATCH(FPL_Combined[[#Headers],[Gameweek 21]],FPL_Fixtures_Extract[#Headers],0)))-4),Team_Key[[Full Name]:[Full Name]],0))&amp;RIGHT(INDEX(FPL_Fixtures_Extract[],MATCH($A214,FPL_Fixtures_Extract[[Player]:[Player]],0),MATCH(FPL_Combined[[#Headers],[Gameweek 21]],FPL_Fixtures_Extract[#Headers],0)),3))</f>
        <v>LIV(A) 3-3</v>
      </c>
      <c r="W214" t="str">
        <f ca="1">IF(RIGHT(FPL_Combined[[#Headers],[Gameweek 22]],2)&lt;$B$622,INDEX(FPL_Results_Extract[Gameweek 22],MATCH($A214,FPL_Results_Extract[[Player]:[Player]],0)),INDEX(Team_Key[[Abbreviation]:[Abbreviation]],MATCH(LEFT(INDEX(FPL_Fixtures_Extract[],MATCH($A214,FPL_Fixtures_Extract[[Player]:[Player]],0),MATCH(FPL_Combined[[#Headers],[Gameweek 22]],FPL_Fixtures_Extract[#Headers],0)),LEN(INDEX(FPL_Fixtures_Extract[],MATCH($A214,FPL_Fixtures_Extract[[Player]:[Player]],0),MATCH(FPL_Combined[[#Headers],[Gameweek 22]],FPL_Fixtures_Extract[#Headers],0)))-4),Team_Key[[Full Name]:[Full Name]],0))&amp;RIGHT(INDEX(FPL_Fixtures_Extract[],MATCH($A214,FPL_Fixtures_Extract[[Player]:[Player]],0),MATCH(FPL_Combined[[#Headers],[Gameweek 22]],FPL_Fixtures_Extract[#Headers],0)),3))</f>
        <v>STK(A) 0-0</v>
      </c>
      <c r="X214" t="str">
        <f ca="1">IF(RIGHT(FPL_Combined[[#Headers],[Gameweek 23]],2)&lt;$B$622,INDEX(FPL_Results_Extract[Gameweek 23],MATCH($A214,FPL_Results_Extract[[Player]:[Player]],0)),INDEX(Team_Key[[Abbreviation]:[Abbreviation]],MATCH(LEFT(INDEX(FPL_Fixtures_Extract[],MATCH($A214,FPL_Fixtures_Extract[[Player]:[Player]],0),MATCH(FPL_Combined[[#Headers],[Gameweek 23]],FPL_Fixtures_Extract[#Headers],0)),LEN(INDEX(FPL_Fixtures_Extract[],MATCH($A214,FPL_Fixtures_Extract[[Player]:[Player]],0),MATCH(FPL_Combined[[#Headers],[Gameweek 23]],FPL_Fixtures_Extract[#Headers],0)))-4),Team_Key[[Full Name]:[Full Name]],0))&amp;RIGHT(INDEX(FPL_Fixtures_Extract[],MATCH($A214,FPL_Fixtures_Extract[[Player]:[Player]],0),MATCH(FPL_Combined[[#Headers],[Gameweek 23]],FPL_Fixtures_Extract[#Headers],0)),3))</f>
        <v>CHE(H) 0-1</v>
      </c>
      <c r="Y214" t="str">
        <f ca="1">IF(RIGHT(FPL_Combined[[#Headers],[Gameweek 24]],2)&lt;$B$622,INDEX(FPL_Results_Extract[Team],MATCH($A214,FPL_Results_Extract[[Player]:[Player]],0)),INDEX(Team_Key[[Abbreviation]:[Abbreviation]],MATCH(LEFT(INDEX(FPL_Fixtures_Extract[],MATCH($A214,FPL_Fixtures_Extract[[Player]:[Player]],0),MATCH(FPL_Combined[[#Headers],[Gameweek 24]],FPL_Fixtures_Extract[#Headers],0)),LEN(INDEX(FPL_Fixtures_Extract[],MATCH($A214,FPL_Fixtures_Extract[[Player]:[Player]],0),MATCH(FPL_Combined[[#Headers],[Gameweek 24]],FPL_Fixtures_Extract[#Headers],0)))-4),Team_Key[[Full Name]:[Full Name]],0))&amp;RIGHT(INDEX(FPL_Fixtures_Extract[],MATCH($A214,FPL_Fixtures_Extract[[Player]:[Player]],0),MATCH(FPL_Combined[[#Headers],[Gameweek 24]],FPL_Fixtures_Extract[#Headers],0)),3))</f>
        <v>ARS</v>
      </c>
      <c r="Z214" t="str">
        <f ca="1">IF(RIGHT(FPL_Combined[[#Headers],[Gameweek 25]],2)&lt;$B$622,INDEX(FPL_Results_Extract[Player],MATCH($A214,FPL_Results_Extract[[Player]:[Player]],0)),INDEX(Team_Key[[Abbreviation]:[Abbreviation]],MATCH(LEFT(INDEX(FPL_Fixtures_Extract[],MATCH($A214,FPL_Fixtures_Extract[[Player]:[Player]],0),MATCH(FPL_Combined[[#Headers],[Gameweek 25]],FPL_Fixtures_Extract[#Headers],0)),LEN(INDEX(FPL_Fixtures_Extract[],MATCH($A214,FPL_Fixtures_Extract[[Player]:[Player]],0),MATCH(FPL_Combined[[#Headers],[Gameweek 25]],FPL_Fixtures_Extract[#Headers],0)))-4),Team_Key[[Full Name]:[Full Name]],0))&amp;RIGHT(INDEX(FPL_Fixtures_Extract[],MATCH($A214,FPL_Fixtures_Extract[[Player]:[Player]],0),MATCH(FPL_Combined[[#Headers],[Gameweek 25]],FPL_Fixtures_Extract[#Headers],0)),3))</f>
        <v>Gabriel</v>
      </c>
      <c r="AA214" t="str">
        <f ca="1">IF(RIGHT(FPL_Combined[[#Headers],[Gameweek 26]],2)&lt;$B$622,INDEX(FPL_Results_Extract[Gameweek 01],MATCH($A214,FPL_Results_Extract[[Player]:[Player]],0)),INDEX(Team_Key[[Abbreviation]:[Abbreviation]],MATCH(LEFT(INDEX(FPL_Fixtures_Extract[],MATCH($A214,FPL_Fixtures_Extract[[Player]:[Player]],0),MATCH(FPL_Combined[[#Headers],[Gameweek 26]],FPL_Fixtures_Extract[#Headers],0)),LEN(INDEX(FPL_Fixtures_Extract[],MATCH($A214,FPL_Fixtures_Extract[[Player]:[Player]],0),MATCH(FPL_Combined[[#Headers],[Gameweek 26]],FPL_Fixtures_Extract[#Headers],0)))-4),Team_Key[[Full Name]:[Full Name]],0))&amp;RIGHT(INDEX(FPL_Fixtures_Extract[],MATCH($A214,FPL_Fixtures_Extract[[Player]:[Player]],0),MATCH(FPL_Combined[[#Headers],[Gameweek 26]],FPL_Fixtures_Extract[#Headers],0)),3))</f>
        <v>WHU(H) 0-2</v>
      </c>
      <c r="AB214" t="str">
        <f ca="1">IF(RIGHT(FPL_Combined[[#Headers],[Gameweek 27]],2)&lt;$B$622,INDEX(FPL_Results_Extract[Gameweek 02],MATCH($A214,FPL_Results_Extract[[Player]:[Player]],0)),INDEX(Team_Key[[Abbreviation]:[Abbreviation]],MATCH(LEFT(INDEX(FPL_Fixtures_Extract[],MATCH($A214,FPL_Fixtures_Extract[[Player]:[Player]],0),MATCH(FPL_Combined[[#Headers],[Gameweek 27]],FPL_Fixtures_Extract[#Headers],0)),LEN(INDEX(FPL_Fixtures_Extract[],MATCH($A214,FPL_Fixtures_Extract[[Player]:[Player]],0),MATCH(FPL_Combined[[#Headers],[Gameweek 27]],FPL_Fixtures_Extract[#Headers],0)))-4),Team_Key[[Full Name]:[Full Name]],0))&amp;RIGHT(INDEX(FPL_Fixtures_Extract[],MATCH($A214,FPL_Fixtures_Extract[[Player]:[Player]],0),MATCH(FPL_Combined[[#Headers],[Gameweek 27]],FPL_Fixtures_Extract[#Headers],0)),3))</f>
        <v>CRY(A) 2-1</v>
      </c>
      <c r="AC214" t="str">
        <f ca="1">IF(RIGHT(FPL_Combined[[#Headers],[Gameweek 28]],2)&lt;$B$622,INDEX(FPL_Results_Extract[Gameweek 03],MATCH($A214,FPL_Results_Extract[[Player]:[Player]],0)),INDEX(Team_Key[[Abbreviation]:[Abbreviation]],MATCH(LEFT(INDEX(FPL_Fixtures_Extract[],MATCH($A214,FPL_Fixtures_Extract[[Player]:[Player]],0),MATCH(FPL_Combined[[#Headers],[Gameweek 28]],FPL_Fixtures_Extract[#Headers],0)),LEN(INDEX(FPL_Fixtures_Extract[],MATCH($A214,FPL_Fixtures_Extract[[Player]:[Player]],0),MATCH(FPL_Combined[[#Headers],[Gameweek 28]],FPL_Fixtures_Extract[#Headers],0)))-4),Team_Key[[Full Name]:[Full Name]],0))&amp;RIGHT(INDEX(FPL_Fixtures_Extract[],MATCH($A214,FPL_Fixtures_Extract[[Player]:[Player]],0),MATCH(FPL_Combined[[#Headers],[Gameweek 28]],FPL_Fixtures_Extract[#Headers],0)),3))</f>
        <v>LIV(H) 0-0</v>
      </c>
      <c r="AD214" t="str">
        <f ca="1">IF(RIGHT(FPL_Combined[[#Headers],[Gameweek 29]],2)&lt;$B$622,INDEX(FPL_Results_Extract[Gameweek 04],MATCH($A214,FPL_Results_Extract[[Player]:[Player]],0)),INDEX(Team_Key[[Abbreviation]:[Abbreviation]],MATCH(LEFT(INDEX(FPL_Fixtures_Extract[],MATCH($A214,FPL_Fixtures_Extract[[Player]:[Player]],0),MATCH(FPL_Combined[[#Headers],[Gameweek 29]],FPL_Fixtures_Extract[#Headers],0)),LEN(INDEX(FPL_Fixtures_Extract[],MATCH($A214,FPL_Fixtures_Extract[[Player]:[Player]],0),MATCH(FPL_Combined[[#Headers],[Gameweek 29]],FPL_Fixtures_Extract[#Headers],0)))-4),Team_Key[[Full Name]:[Full Name]],0))&amp;RIGHT(INDEX(FPL_Fixtures_Extract[],MATCH($A214,FPL_Fixtures_Extract[[Player]:[Player]],0),MATCH(FPL_Combined[[#Headers],[Gameweek 29]],FPL_Fixtures_Extract[#Headers],0)),3))</f>
        <v>WBA(H)</v>
      </c>
      <c r="AE214" t="str">
        <f ca="1">IF(RIGHT(FPL_Combined[[#Headers],[Gameweek 30]],2)&lt;$B$622,INDEX(FPL_Results_Extract[Gameweek 05],MATCH($A214,FPL_Results_Extract[[Player]:[Player]],0)),INDEX(Team_Key[[Abbreviation]:[Abbreviation]],MATCH(LEFT(INDEX(FPL_Fixtures_Extract[],MATCH($A214,FPL_Fixtures_Extract[[Player]:[Player]],0),MATCH(FPL_Combined[[#Headers],[Gameweek 30]],FPL_Fixtures_Extract[#Headers],0)),LEN(INDEX(FPL_Fixtures_Extract[],MATCH($A214,FPL_Fixtures_Extract[[Player]:[Player]],0),MATCH(FPL_Combined[[#Headers],[Gameweek 30]],FPL_Fixtures_Extract[#Headers],0)))-4),Team_Key[[Full Name]:[Full Name]],0))&amp;RIGHT(INDEX(FPL_Fixtures_Extract[],MATCH($A214,FPL_Fixtures_Extract[[Player]:[Player]],0),MATCH(FPL_Combined[[#Headers],[Gameweek 30]],FPL_Fixtures_Extract[#Headers],0)),3))</f>
        <v>EVE(A)</v>
      </c>
      <c r="AF214" t="str">
        <f ca="1">IF(RIGHT(FPL_Combined[[#Headers],[Gameweek 31]],2)&lt;$B$622,INDEX(FPL_Results_Extract[Gameweek 06],MATCH($A214,FPL_Results_Extract[[Player]:[Player]],0)),INDEX(Team_Key[[Abbreviation]:[Abbreviation]],MATCH(LEFT(INDEX(FPL_Fixtures_Extract[],MATCH($A214,FPL_Fixtures_Extract[[Player]:[Player]],0),MATCH(FPL_Combined[[#Headers],[Gameweek 31]],FPL_Fixtures_Extract[#Headers],0)),LEN(INDEX(FPL_Fixtures_Extract[],MATCH($A214,FPL_Fixtures_Extract[[Player]:[Player]],0),MATCH(FPL_Combined[[#Headers],[Gameweek 31]],FPL_Fixtures_Extract[#Headers],0)))-4),Team_Key[[Full Name]:[Full Name]],0))&amp;RIGHT(INDEX(FPL_Fixtures_Extract[],MATCH($A214,FPL_Fixtures_Extract[[Player]:[Player]],0),MATCH(FPL_Combined[[#Headers],[Gameweek 31]],FPL_Fixtures_Extract[#Headers],0)),3))</f>
        <v>WAT(H)</v>
      </c>
      <c r="AG214" t="str">
        <f ca="1">IF(RIGHT(FPL_Combined[[#Headers],[Gameweek 32]],2)&lt;$B$622,INDEX(FPL_Results_Extract[Gameweek 07],MATCH($A214,FPL_Results_Extract[[Player]:[Player]],0)),INDEX(Team_Key[[Abbreviation]:[Abbreviation]],MATCH(LEFT(INDEX(FPL_Fixtures_Extract[],MATCH($A214,FPL_Fixtures_Extract[[Player]:[Player]],0),MATCH(FPL_Combined[[#Headers],[Gameweek 32]],FPL_Fixtures_Extract[#Headers],0)),LEN(INDEX(FPL_Fixtures_Extract[],MATCH($A214,FPL_Fixtures_Extract[[Player]:[Player]],0),MATCH(FPL_Combined[[#Headers],[Gameweek 32]],FPL_Fixtures_Extract[#Headers],0)))-4),Team_Key[[Full Name]:[Full Name]],0))&amp;RIGHT(INDEX(FPL_Fixtures_Extract[],MATCH($A214,FPL_Fixtures_Extract[[Player]:[Player]],0),MATCH(FPL_Combined[[#Headers],[Gameweek 32]],FPL_Fixtures_Extract[#Headers],0)),3))</f>
        <v>WHU(A)</v>
      </c>
      <c r="AH214" t="str">
        <f ca="1">IF(RIGHT(FPL_Combined[[#Headers],[Gameweek 33]],2)&lt;$B$622,INDEX(FPL_Results_Extract[Gameweek 08],MATCH($A214,FPL_Results_Extract[[Player]:[Player]],0)),INDEX(Team_Key[[Abbreviation]:[Abbreviation]],MATCH(LEFT(INDEX(FPL_Fixtures_Extract[],MATCH($A214,FPL_Fixtures_Extract[[Player]:[Player]],0),MATCH(FPL_Combined[[#Headers],[Gameweek 33]],FPL_Fixtures_Extract[#Headers],0)),LEN(INDEX(FPL_Fixtures_Extract[],MATCH($A214,FPL_Fixtures_Extract[[Player]:[Player]],0),MATCH(FPL_Combined[[#Headers],[Gameweek 33]],FPL_Fixtures_Extract[#Headers],0)))-4),Team_Key[[Full Name]:[Full Name]],0))&amp;RIGHT(INDEX(FPL_Fixtures_Extract[],MATCH($A214,FPL_Fixtures_Extract[[Player]:[Player]],0),MATCH(FPL_Combined[[#Headers],[Gameweek 33]],FPL_Fixtures_Extract[#Headers],0)),3))</f>
        <v>CRY(H)</v>
      </c>
      <c r="AI214" t="str">
        <f ca="1">IF(RIGHT(FPL_Combined[[#Headers],[Gameweek 34]],2)&lt;$B$622,INDEX(FPL_Results_Extract[Gameweek 09],MATCH($A214,FPL_Results_Extract[[Player]:[Player]],0)),INDEX(Team_Key[[Abbreviation]:[Abbreviation]],MATCH(LEFT(INDEX(FPL_Fixtures_Extract[],MATCH($A214,FPL_Fixtures_Extract[[Player]:[Player]],0),MATCH(FPL_Combined[[#Headers],[Gameweek 34]],FPL_Fixtures_Extract[#Headers],0)),LEN(INDEX(FPL_Fixtures_Extract[],MATCH($A214,FPL_Fixtures_Extract[[Player]:[Player]],0),MATCH(FPL_Combined[[#Headers],[Gameweek 34]],FPL_Fixtures_Extract[#Headers],0)))-4),Team_Key[[Full Name]:[Full Name]],0))&amp;RIGHT(INDEX(FPL_Fixtures_Extract[],MATCH($A214,FPL_Fixtures_Extract[[Player]:[Player]],0),MATCH(FPL_Combined[[#Headers],[Gameweek 34]],FPL_Fixtures_Extract[#Headers],0)),3))</f>
        <v>SUN(A)</v>
      </c>
      <c r="AJ214" t="str">
        <f ca="1">IF(RIGHT(FPL_Combined[[#Headers],[Gameweek 35]],2)&lt;$B$622,INDEX(FPL_Results_Extract[Gameweek 10],MATCH($A214,FPL_Results_Extract[[Player]:[Player]],0)),INDEX(Team_Key[[Abbreviation]:[Abbreviation]],MATCH(LEFT(INDEX(FPL_Fixtures_Extract[],MATCH($A214,FPL_Fixtures_Extract[[Player]:[Player]],0),MATCH(FPL_Combined[[#Headers],[Gameweek 35]],FPL_Fixtures_Extract[#Headers],0)),LEN(INDEX(FPL_Fixtures_Extract[],MATCH($A214,FPL_Fixtures_Extract[[Player]:[Player]],0),MATCH(FPL_Combined[[#Headers],[Gameweek 35]],FPL_Fixtures_Extract[#Headers],0)))-4),Team_Key[[Full Name]:[Full Name]],0))&amp;RIGHT(INDEX(FPL_Fixtures_Extract[],MATCH($A214,FPL_Fixtures_Extract[[Player]:[Player]],0),MATCH(FPL_Combined[[#Headers],[Gameweek 35]],FPL_Fixtures_Extract[#Headers],0)),3))</f>
        <v>NOR(H)</v>
      </c>
      <c r="AK214" t="str">
        <f ca="1">IF(RIGHT(FPL_Combined[[#Headers],[Gameweek 36]],2)&lt;$B$622,INDEX(FPL_Results_Extract[Gameweek 11],MATCH($A214,FPL_Results_Extract[[Player]:[Player]],0)),INDEX(Team_Key[[Abbreviation]:[Abbreviation]],MATCH(LEFT(INDEX(FPL_Fixtures_Extract[],MATCH($A214,FPL_Fixtures_Extract[[Player]:[Player]],0),MATCH(FPL_Combined[[#Headers],[Gameweek 36]],FPL_Fixtures_Extract[#Headers],0)),LEN(INDEX(FPL_Fixtures_Extract[],MATCH($A214,FPL_Fixtures_Extract[[Player]:[Player]],0),MATCH(FPL_Combined[[#Headers],[Gameweek 36]],FPL_Fixtures_Extract[#Headers],0)))-4),Team_Key[[Full Name]:[Full Name]],0))&amp;RIGHT(INDEX(FPL_Fixtures_Extract[],MATCH($A214,FPL_Fixtures_Extract[[Player]:[Player]],0),MATCH(FPL_Combined[[#Headers],[Gameweek 36]],FPL_Fixtures_Extract[#Headers],0)),3))</f>
        <v>MCI(A)</v>
      </c>
      <c r="AL214" t="str">
        <f ca="1">IF(RIGHT(FPL_Combined[[#Headers],[Gameweek 37]],2)&lt;$B$622,INDEX(FPL_Results_Extract[Gameweek 12],MATCH($A214,FPL_Results_Extract[[Player]:[Player]],0)),INDEX(Team_Key[[Abbreviation]:[Abbreviation]],MATCH(LEFT(INDEX(FPL_Fixtures_Extract[],MATCH($A214,FPL_Fixtures_Extract[[Player]:[Player]],0),MATCH(FPL_Combined[[#Headers],[Gameweek 37]],FPL_Fixtures_Extract[#Headers],0)),LEN(INDEX(FPL_Fixtures_Extract[],MATCH($A214,FPL_Fixtures_Extract[[Player]:[Player]],0),MATCH(FPL_Combined[[#Headers],[Gameweek 37]],FPL_Fixtures_Extract[#Headers],0)))-4),Team_Key[[Full Name]:[Full Name]],0))&amp;RIGHT(INDEX(FPL_Fixtures_Extract[],MATCH($A214,FPL_Fixtures_Extract[[Player]:[Player]],0),MATCH(FPL_Combined[[#Headers],[Gameweek 37]],FPL_Fixtures_Extract[#Headers],0)),3))</f>
        <v>AVL(H)</v>
      </c>
      <c r="AM214" t="e">
        <f ca="1">IF(RIGHT(FPL_Combined[[#Headers],[Gameweek 38]],2)&lt;$B$622,INDEX(FPL_Results_Extract[Gameweek 13],MATCH($A214,FPL_Results_Extract[[Player]:[Player]],0)),INDEX(Team_Key[[Abbreviation]:[Abbreviation]],MATCH(LEFT(INDEX(FPL_Fixtures_Extract[],MATCH($A214,FPL_Fixtures_Extract[[Player]:[Player]],0),MATCH(FPL_Combined[[#Headers],[Gameweek 38]],FPL_Fixtures_Extract[#Headers],0)),LEN(INDEX(FPL_Fixtures_Extract[],MATCH($A214,FPL_Fixtures_Extract[[Player]:[Player]],0),MATCH(FPL_Combined[[#Headers],[Gameweek 38]],FPL_Fixtures_Extract[#Headers],0)))-4),Team_Key[[Full Name]:[Full Name]],0))&amp;RIGHT(INDEX(FPL_Fixtures_Extract[],MATCH($A214,FPL_Fixtures_Extract[[Player]:[Player]],0),MATCH(FPL_Combined[[#Headers],[Gameweek 38]],FPL_Fixtures_Extract[#Headers],0)),3))</f>
        <v>#VALUE!</v>
      </c>
    </row>
    <row r="215" spans="1:39" x14ac:dyDescent="0.45">
      <c r="A215" t="s">
        <v>199</v>
      </c>
      <c r="B215" t="str">
        <f ca="1">IF(RIGHT(FPL_Combined[[#Headers],[Gameweek 01]],2)&lt;$B$622,INDEX(FPL_Results_Extract[Gameweek 01],MATCH($A215,FPL_Results_Extract[[Player]:[Player]],0)),INDEX(Team_Key[[Abbreviation]:[Abbreviation]],MATCH(LEFT(INDEX(FPL_Fixtures_Extract[],MATCH($A215,FPL_Fixtures_Extract[[Player]:[Player]],0),MATCH(FPL_Combined[[#Headers],[Gameweek 01]],FPL_Fixtures_Extract[#Headers],0)),LEN(INDEX(FPL_Fixtures_Extract[],MATCH($A215,FPL_Fixtures_Extract[[Player]:[Player]],0),MATCH(FPL_Combined[[#Headers],[Gameweek 01]],FPL_Fixtures_Extract[#Headers],0)))-4),Team_Key[[Full Name]:[Full Name]],0))&amp;RIGHT(INDEX(FPL_Fixtures_Extract[],MATCH($A215,FPL_Fixtures_Extract[[Player]:[Player]],0),MATCH(FPL_Combined[[#Headers],[Gameweek 01]],FPL_Fixtures_Extract[#Headers],0)),3))</f>
        <v>WAT(H) 2-2</v>
      </c>
      <c r="C215" t="str">
        <f ca="1">IF(RIGHT(FPL_Combined[[#Headers],[Gameweek 02]],2)&lt;$B$622,INDEX(FPL_Results_Extract[Gameweek 02],MATCH($A215,FPL_Results_Extract[[Player]:[Player]],0)),INDEX(Team_Key[[Abbreviation]:[Abbreviation]],MATCH(LEFT(INDEX(FPL_Fixtures_Extract[],MATCH($A215,FPL_Fixtures_Extract[[Player]:[Player]],0),MATCH(FPL_Combined[[#Headers],[Gameweek 02]],FPL_Fixtures_Extract[#Headers],0)),LEN(INDEX(FPL_Fixtures_Extract[],MATCH($A215,FPL_Fixtures_Extract[[Player]:[Player]],0),MATCH(FPL_Combined[[#Headers],[Gameweek 02]],FPL_Fixtures_Extract[#Headers],0)))-4),Team_Key[[Full Name]:[Full Name]],0))&amp;RIGHT(INDEX(FPL_Fixtures_Extract[],MATCH($A215,FPL_Fixtures_Extract[[Player]:[Player]],0),MATCH(FPL_Combined[[#Headers],[Gameweek 02]],FPL_Fixtures_Extract[#Headers],0)),3))</f>
        <v>SOU(A) 3-0</v>
      </c>
      <c r="D215" t="str">
        <f ca="1">IF(RIGHT(FPL_Combined[[#Headers],[Gameweek 03]],2)&lt;$B$622,INDEX(FPL_Results_Extract[Gameweek 03],MATCH($A215,FPL_Results_Extract[[Player]:[Player]],0)),INDEX(Team_Key[[Abbreviation]:[Abbreviation]],MATCH(LEFT(INDEX(FPL_Fixtures_Extract[],MATCH($A215,FPL_Fixtures_Extract[[Player]:[Player]],0),MATCH(FPL_Combined[[#Headers],[Gameweek 03]],FPL_Fixtures_Extract[#Headers],0)),LEN(INDEX(FPL_Fixtures_Extract[],MATCH($A215,FPL_Fixtures_Extract[[Player]:[Player]],0),MATCH(FPL_Combined[[#Headers],[Gameweek 03]],FPL_Fixtures_Extract[#Headers],0)))-4),Team_Key[[Full Name]:[Full Name]],0))&amp;RIGHT(INDEX(FPL_Fixtures_Extract[],MATCH($A215,FPL_Fixtures_Extract[[Player]:[Player]],0),MATCH(FPL_Combined[[#Headers],[Gameweek 03]],FPL_Fixtures_Extract[#Headers],0)),3))</f>
        <v>MCI(H) 0-2</v>
      </c>
      <c r="E215" t="str">
        <f ca="1">IF(RIGHT(FPL_Combined[[#Headers],[Gameweek 04]],2)&lt;$B$622,INDEX(FPL_Results_Extract[Gameweek 04],MATCH($A215,FPL_Results_Extract[[Player]:[Player]],0)),INDEX(Team_Key[[Abbreviation]:[Abbreviation]],MATCH(LEFT(INDEX(FPL_Fixtures_Extract[],MATCH($A215,FPL_Fixtures_Extract[[Player]:[Player]],0),MATCH(FPL_Combined[[#Headers],[Gameweek 04]],FPL_Fixtures_Extract[#Headers],0)),LEN(INDEX(FPL_Fixtures_Extract[],MATCH($A215,FPL_Fixtures_Extract[[Player]:[Player]],0),MATCH(FPL_Combined[[#Headers],[Gameweek 04]],FPL_Fixtures_Extract[#Headers],0)))-4),Team_Key[[Full Name]:[Full Name]],0))&amp;RIGHT(INDEX(FPL_Fixtures_Extract[],MATCH($A215,FPL_Fixtures_Extract[[Player]:[Player]],0),MATCH(FPL_Combined[[#Headers],[Gameweek 04]],FPL_Fixtures_Extract[#Headers],0)),3))</f>
        <v>TOT(A) 0-0</v>
      </c>
      <c r="F215" t="str">
        <f ca="1">IF(RIGHT(FPL_Combined[[#Headers],[Gameweek 05]],2)&lt;$B$622,INDEX(FPL_Results_Extract[Gameweek 05],MATCH($A215,FPL_Results_Extract[[Player]:[Player]],0)),INDEX(Team_Key[[Abbreviation]:[Abbreviation]],MATCH(LEFT(INDEX(FPL_Fixtures_Extract[],MATCH($A215,FPL_Fixtures_Extract[[Player]:[Player]],0),MATCH(FPL_Combined[[#Headers],[Gameweek 05]],FPL_Fixtures_Extract[#Headers],0)),LEN(INDEX(FPL_Fixtures_Extract[],MATCH($A215,FPL_Fixtures_Extract[[Player]:[Player]],0),MATCH(FPL_Combined[[#Headers],[Gameweek 05]],FPL_Fixtures_Extract[#Headers],0)))-4),Team_Key[[Full Name]:[Full Name]],0))&amp;RIGHT(INDEX(FPL_Fixtures_Extract[],MATCH($A215,FPL_Fixtures_Extract[[Player]:[Player]],0),MATCH(FPL_Combined[[#Headers],[Gameweek 05]],FPL_Fixtures_Extract[#Headers],0)),3))</f>
        <v>CHE(H) 3-1</v>
      </c>
      <c r="G215" t="str">
        <f ca="1">IF(RIGHT(FPL_Combined[[#Headers],[Gameweek 06]],2)&lt;$B$622,INDEX(FPL_Results_Extract[Gameweek 06],MATCH($A215,FPL_Results_Extract[[Player]:[Player]],0)),INDEX(Team_Key[[Abbreviation]:[Abbreviation]],MATCH(LEFT(INDEX(FPL_Fixtures_Extract[],MATCH($A215,FPL_Fixtures_Extract[[Player]:[Player]],0),MATCH(FPL_Combined[[#Headers],[Gameweek 06]],FPL_Fixtures_Extract[#Headers],0)),LEN(INDEX(FPL_Fixtures_Extract[],MATCH($A215,FPL_Fixtures_Extract[[Player]:[Player]],0),MATCH(FPL_Combined[[#Headers],[Gameweek 06]],FPL_Fixtures_Extract[#Headers],0)))-4),Team_Key[[Full Name]:[Full Name]],0))&amp;RIGHT(INDEX(FPL_Fixtures_Extract[],MATCH($A215,FPL_Fixtures_Extract[[Player]:[Player]],0),MATCH(FPL_Combined[[#Headers],[Gameweek 06]],FPL_Fixtures_Extract[#Headers],0)),3))</f>
        <v>SWA(A) 0-0</v>
      </c>
      <c r="H215" t="str">
        <f ca="1">IF(RIGHT(FPL_Combined[[#Headers],[Gameweek 07]],2)&lt;$B$622,INDEX(FPL_Results_Extract[Gameweek 07],MATCH($A215,FPL_Results_Extract[[Player]:[Player]],0)),INDEX(Team_Key[[Abbreviation]:[Abbreviation]],MATCH(LEFT(INDEX(FPL_Fixtures_Extract[],MATCH($A215,FPL_Fixtures_Extract[[Player]:[Player]],0),MATCH(FPL_Combined[[#Headers],[Gameweek 07]],FPL_Fixtures_Extract[#Headers],0)),LEN(INDEX(FPL_Fixtures_Extract[],MATCH($A215,FPL_Fixtures_Extract[[Player]:[Player]],0),MATCH(FPL_Combined[[#Headers],[Gameweek 07]],FPL_Fixtures_Extract[#Headers],0)))-4),Team_Key[[Full Name]:[Full Name]],0))&amp;RIGHT(INDEX(FPL_Fixtures_Extract[],MATCH($A215,FPL_Fixtures_Extract[[Player]:[Player]],0),MATCH(FPL_Combined[[#Headers],[Gameweek 07]],FPL_Fixtures_Extract[#Headers],0)),3))</f>
        <v>WBA(A) 3-2</v>
      </c>
      <c r="I215" t="str">
        <f ca="1">IF(RIGHT(FPL_Combined[[#Headers],[Gameweek 08]],2)&lt;$B$622,INDEX(FPL_Results_Extract[Gameweek 08],MATCH($A215,FPL_Results_Extract[[Player]:[Player]],0)),INDEX(Team_Key[[Abbreviation]:[Abbreviation]],MATCH(LEFT(INDEX(FPL_Fixtures_Extract[],MATCH($A215,FPL_Fixtures_Extract[[Player]:[Player]],0),MATCH(FPL_Combined[[#Headers],[Gameweek 08]],FPL_Fixtures_Extract[#Headers],0)),LEN(INDEX(FPL_Fixtures_Extract[],MATCH($A215,FPL_Fixtures_Extract[[Player]:[Player]],0),MATCH(FPL_Combined[[#Headers],[Gameweek 08]],FPL_Fixtures_Extract[#Headers],0)))-4),Team_Key[[Full Name]:[Full Name]],0))&amp;RIGHT(INDEX(FPL_Fixtures_Extract[],MATCH($A215,FPL_Fixtures_Extract[[Player]:[Player]],0),MATCH(FPL_Combined[[#Headers],[Gameweek 08]],FPL_Fixtures_Extract[#Headers],0)),3))</f>
        <v>LIV(H) 1-1</v>
      </c>
      <c r="J215" t="str">
        <f ca="1">IF(RIGHT(FPL_Combined[[#Headers],[Gameweek 09]],2)&lt;$B$622,INDEX(FPL_Results_Extract[Gameweek 09],MATCH($A215,FPL_Results_Extract[[Player]:[Player]],0)),INDEX(Team_Key[[Abbreviation]:[Abbreviation]],MATCH(LEFT(INDEX(FPL_Fixtures_Extract[],MATCH($A215,FPL_Fixtures_Extract[[Player]:[Player]],0),MATCH(FPL_Combined[[#Headers],[Gameweek 09]],FPL_Fixtures_Extract[#Headers],0)),LEN(INDEX(FPL_Fixtures_Extract[],MATCH($A215,FPL_Fixtures_Extract[[Player]:[Player]],0),MATCH(FPL_Combined[[#Headers],[Gameweek 09]],FPL_Fixtures_Extract[#Headers],0)))-4),Team_Key[[Full Name]:[Full Name]],0))&amp;RIGHT(INDEX(FPL_Fixtures_Extract[],MATCH($A215,FPL_Fixtures_Extract[[Player]:[Player]],0),MATCH(FPL_Combined[[#Headers],[Gameweek 09]],FPL_Fixtures_Extract[#Headers],0)),3))</f>
        <v>MUN(H) 0-3</v>
      </c>
      <c r="K215" t="str">
        <f ca="1">IF(RIGHT(FPL_Combined[[#Headers],[Gameweek 10]],2)&lt;$B$622,INDEX(FPL_Results_Extract[Gameweek 10],MATCH($A215,FPL_Results_Extract[[Player]:[Player]],0)),INDEX(Team_Key[[Abbreviation]:[Abbreviation]],MATCH(LEFT(INDEX(FPL_Fixtures_Extract[],MATCH($A215,FPL_Fixtures_Extract[[Player]:[Player]],0),MATCH(FPL_Combined[[#Headers],[Gameweek 10]],FPL_Fixtures_Extract[#Headers],0)),LEN(INDEX(FPL_Fixtures_Extract[],MATCH($A215,FPL_Fixtures_Extract[[Player]:[Player]],0),MATCH(FPL_Combined[[#Headers],[Gameweek 10]],FPL_Fixtures_Extract[#Headers],0)))-4),Team_Key[[Full Name]:[Full Name]],0))&amp;RIGHT(INDEX(FPL_Fixtures_Extract[],MATCH($A215,FPL_Fixtures_Extract[[Player]:[Player]],0),MATCH(FPL_Combined[[#Headers],[Gameweek 10]],FPL_Fixtures_Extract[#Headers],0)),3))</f>
        <v>ARS(A) 1-2</v>
      </c>
      <c r="L215" t="str">
        <f ca="1">IF(RIGHT(FPL_Combined[[#Headers],[Gameweek 11]],2)&lt;$B$622,INDEX(FPL_Results_Extract[Gameweek 11],MATCH($A215,FPL_Results_Extract[[Player]:[Player]],0)),INDEX(Team_Key[[Abbreviation]:[Abbreviation]],MATCH(LEFT(INDEX(FPL_Fixtures_Extract[],MATCH($A215,FPL_Fixtures_Extract[[Player]:[Player]],0),MATCH(FPL_Combined[[#Headers],[Gameweek 11]],FPL_Fixtures_Extract[#Headers],0)),LEN(INDEX(FPL_Fixtures_Extract[],MATCH($A215,FPL_Fixtures_Extract[[Player]:[Player]],0),MATCH(FPL_Combined[[#Headers],[Gameweek 11]],FPL_Fixtures_Extract[#Headers],0)))-4),Team_Key[[Full Name]:[Full Name]],0))&amp;RIGHT(INDEX(FPL_Fixtures_Extract[],MATCH($A215,FPL_Fixtures_Extract[[Player]:[Player]],0),MATCH(FPL_Combined[[#Headers],[Gameweek 11]],FPL_Fixtures_Extract[#Headers],0)),3))</f>
        <v>SUN(H) 6-2</v>
      </c>
      <c r="M215" t="str">
        <f ca="1">IF(RIGHT(FPL_Combined[[#Headers],[Gameweek 12]],2)&lt;$B$622,INDEX(FPL_Results_Extract[Gameweek 12],MATCH($A215,FPL_Results_Extract[[Player]:[Player]],0)),INDEX(Team_Key[[Abbreviation]:[Abbreviation]],MATCH(LEFT(INDEX(FPL_Fixtures_Extract[],MATCH($A215,FPL_Fixtures_Extract[[Player]:[Player]],0),MATCH(FPL_Combined[[#Headers],[Gameweek 12]],FPL_Fixtures_Extract[#Headers],0)),LEN(INDEX(FPL_Fixtures_Extract[],MATCH($A215,FPL_Fixtures_Extract[[Player]:[Player]],0),MATCH(FPL_Combined[[#Headers],[Gameweek 12]],FPL_Fixtures_Extract[#Headers],0)))-4),Team_Key[[Full Name]:[Full Name]],0))&amp;RIGHT(INDEX(FPL_Fixtures_Extract[],MATCH($A215,FPL_Fixtures_Extract[[Player]:[Player]],0),MATCH(FPL_Combined[[#Headers],[Gameweek 12]],FPL_Fixtures_Extract[#Headers],0)),3))</f>
        <v>WHU(A) 1-1</v>
      </c>
      <c r="N215" t="str">
        <f ca="1">IF(RIGHT(FPL_Combined[[#Headers],[Gameweek 13]],2)&lt;$B$622,INDEX(FPL_Results_Extract[Gameweek 13],MATCH($A215,FPL_Results_Extract[[Player]:[Player]],0)),INDEX(Team_Key[[Abbreviation]:[Abbreviation]],MATCH(LEFT(INDEX(FPL_Fixtures_Extract[],MATCH($A215,FPL_Fixtures_Extract[[Player]:[Player]],0),MATCH(FPL_Combined[[#Headers],[Gameweek 13]],FPL_Fixtures_Extract[#Headers],0)),LEN(INDEX(FPL_Fixtures_Extract[],MATCH($A215,FPL_Fixtures_Extract[[Player]:[Player]],0),MATCH(FPL_Combined[[#Headers],[Gameweek 13]],FPL_Fixtures_Extract[#Headers],0)))-4),Team_Key[[Full Name]:[Full Name]],0))&amp;RIGHT(INDEX(FPL_Fixtures_Extract[],MATCH($A215,FPL_Fixtures_Extract[[Player]:[Player]],0),MATCH(FPL_Combined[[#Headers],[Gameweek 13]],FPL_Fixtures_Extract[#Headers],0)),3))</f>
        <v>AVL(H) 4-0</v>
      </c>
      <c r="O215" t="str">
        <f ca="1">IF(RIGHT(FPL_Combined[[#Headers],[Gameweek 14]],2)&lt;$B$622,INDEX(FPL_Results_Extract[Gameweek 14],MATCH($A215,FPL_Results_Extract[[Player]:[Player]],0)),INDEX(Team_Key[[Abbreviation]:[Abbreviation]],MATCH(LEFT(INDEX(FPL_Fixtures_Extract[],MATCH($A215,FPL_Fixtures_Extract[[Player]:[Player]],0),MATCH(FPL_Combined[[#Headers],[Gameweek 14]],FPL_Fixtures_Extract[#Headers],0)),LEN(INDEX(FPL_Fixtures_Extract[],MATCH($A215,FPL_Fixtures_Extract[[Player]:[Player]],0),MATCH(FPL_Combined[[#Headers],[Gameweek 14]],FPL_Fixtures_Extract[#Headers],0)))-4),Team_Key[[Full Name]:[Full Name]],0))&amp;RIGHT(INDEX(FPL_Fixtures_Extract[],MATCH($A215,FPL_Fixtures_Extract[[Player]:[Player]],0),MATCH(FPL_Combined[[#Headers],[Gameweek 14]],FPL_Fixtures_Extract[#Headers],0)),3))</f>
        <v>BOU(A) 3-3</v>
      </c>
      <c r="P215" t="str">
        <f ca="1">IF(RIGHT(FPL_Combined[[#Headers],[Gameweek 15]],2)&lt;$B$622,INDEX(FPL_Results_Extract[Gameweek 15],MATCH($A215,FPL_Results_Extract[[Player]:[Player]],0)),INDEX(Team_Key[[Abbreviation]:[Abbreviation]],MATCH(LEFT(INDEX(FPL_Fixtures_Extract[],MATCH($A215,FPL_Fixtures_Extract[[Player]:[Player]],0),MATCH(FPL_Combined[[#Headers],[Gameweek 15]],FPL_Fixtures_Extract[#Headers],0)),LEN(INDEX(FPL_Fixtures_Extract[],MATCH($A215,FPL_Fixtures_Extract[[Player]:[Player]],0),MATCH(FPL_Combined[[#Headers],[Gameweek 15]],FPL_Fixtures_Extract[#Headers],0)))-4),Team_Key[[Full Name]:[Full Name]],0))&amp;RIGHT(INDEX(FPL_Fixtures_Extract[],MATCH($A215,FPL_Fixtures_Extract[[Player]:[Player]],0),MATCH(FPL_Combined[[#Headers],[Gameweek 15]],FPL_Fixtures_Extract[#Headers],0)),3))</f>
        <v>CRY(H) 1-1</v>
      </c>
      <c r="Q215" t="str">
        <f ca="1">IF(RIGHT(FPL_Combined[[#Headers],[Gameweek 16]],2)&lt;$B$622,INDEX(FPL_Results_Extract[Gameweek 16],MATCH($A215,FPL_Results_Extract[[Player]:[Player]],0)),INDEX(Team_Key[[Abbreviation]:[Abbreviation]],MATCH(LEFT(INDEX(FPL_Fixtures_Extract[],MATCH($A215,FPL_Fixtures_Extract[[Player]:[Player]],0),MATCH(FPL_Combined[[#Headers],[Gameweek 16]],FPL_Fixtures_Extract[#Headers],0)),LEN(INDEX(FPL_Fixtures_Extract[],MATCH($A215,FPL_Fixtures_Extract[[Player]:[Player]],0),MATCH(FPL_Combined[[#Headers],[Gameweek 16]],FPL_Fixtures_Extract[#Headers],0)))-4),Team_Key[[Full Name]:[Full Name]],0))&amp;RIGHT(INDEX(FPL_Fixtures_Extract[],MATCH($A215,FPL_Fixtures_Extract[[Player]:[Player]],0),MATCH(FPL_Combined[[#Headers],[Gameweek 16]],FPL_Fixtures_Extract[#Headers],0)),3))</f>
        <v>NOR(A) 1-1</v>
      </c>
      <c r="R215" t="str">
        <f ca="1">IF(RIGHT(FPL_Combined[[#Headers],[Gameweek 17]],2)&lt;$B$622,INDEX(FPL_Results_Extract[Gameweek 17],MATCH($A215,FPL_Results_Extract[[Player]:[Player]],0)),INDEX(Team_Key[[Abbreviation]:[Abbreviation]],MATCH(LEFT(INDEX(FPL_Fixtures_Extract[],MATCH($A215,FPL_Fixtures_Extract[[Player]:[Player]],0),MATCH(FPL_Combined[[#Headers],[Gameweek 17]],FPL_Fixtures_Extract[#Headers],0)),LEN(INDEX(FPL_Fixtures_Extract[],MATCH($A215,FPL_Fixtures_Extract[[Player]:[Player]],0),MATCH(FPL_Combined[[#Headers],[Gameweek 17]],FPL_Fixtures_Extract[#Headers],0)))-4),Team_Key[[Full Name]:[Full Name]],0))&amp;RIGHT(INDEX(FPL_Fixtures_Extract[],MATCH($A215,FPL_Fixtures_Extract[[Player]:[Player]],0),MATCH(FPL_Combined[[#Headers],[Gameweek 17]],FPL_Fixtures_Extract[#Headers],0)),3))</f>
        <v>LEI(H) 2-3</v>
      </c>
      <c r="S215" t="str">
        <f ca="1">IF(RIGHT(FPL_Combined[[#Headers],[Gameweek 18]],2)&lt;$B$622,INDEX(FPL_Results_Extract[Gameweek 18],MATCH($A215,FPL_Results_Extract[[Player]:[Player]],0)),INDEX(Team_Key[[Abbreviation]:[Abbreviation]],MATCH(LEFT(INDEX(FPL_Fixtures_Extract[],MATCH($A215,FPL_Fixtures_Extract[[Player]:[Player]],0),MATCH(FPL_Combined[[#Headers],[Gameweek 18]],FPL_Fixtures_Extract[#Headers],0)),LEN(INDEX(FPL_Fixtures_Extract[],MATCH($A215,FPL_Fixtures_Extract[[Player]:[Player]],0),MATCH(FPL_Combined[[#Headers],[Gameweek 18]],FPL_Fixtures_Extract[#Headers],0)))-4),Team_Key[[Full Name]:[Full Name]],0))&amp;RIGHT(INDEX(FPL_Fixtures_Extract[],MATCH($A215,FPL_Fixtures_Extract[[Player]:[Player]],0),MATCH(FPL_Combined[[#Headers],[Gameweek 18]],FPL_Fixtures_Extract[#Headers],0)),3))</f>
        <v>NEW(A) 1-0</v>
      </c>
      <c r="T215" t="str">
        <f ca="1">IF(RIGHT(FPL_Combined[[#Headers],[Gameweek 19]],2)&lt;$B$622,INDEX(FPL_Results_Extract[Gameweek 19],MATCH($A215,FPL_Results_Extract[[Player]:[Player]],0)),INDEX(Team_Key[[Abbreviation]:[Abbreviation]],MATCH(LEFT(INDEX(FPL_Fixtures_Extract[],MATCH($A215,FPL_Fixtures_Extract[[Player]:[Player]],0),MATCH(FPL_Combined[[#Headers],[Gameweek 19]],FPL_Fixtures_Extract[#Headers],0)),LEN(INDEX(FPL_Fixtures_Extract[],MATCH($A215,FPL_Fixtures_Extract[[Player]:[Player]],0),MATCH(FPL_Combined[[#Headers],[Gameweek 19]],FPL_Fixtures_Extract[#Headers],0)))-4),Team_Key[[Full Name]:[Full Name]],0))&amp;RIGHT(INDEX(FPL_Fixtures_Extract[],MATCH($A215,FPL_Fixtures_Extract[[Player]:[Player]],0),MATCH(FPL_Combined[[#Headers],[Gameweek 19]],FPL_Fixtures_Extract[#Headers],0)),3))</f>
        <v>STK(H) 3-4</v>
      </c>
      <c r="U215" t="str">
        <f ca="1">IF(RIGHT(FPL_Combined[[#Headers],[Gameweek 20]],2)&lt;$B$622,INDEX(FPL_Results_Extract[Gameweek 20],MATCH($A215,FPL_Results_Extract[[Player]:[Player]],0)),INDEX(Team_Key[[Abbreviation]:[Abbreviation]],MATCH(LEFT(INDEX(FPL_Fixtures_Extract[],MATCH($A215,FPL_Fixtures_Extract[[Player]:[Player]],0),MATCH(FPL_Combined[[#Headers],[Gameweek 20]],FPL_Fixtures_Extract[#Headers],0)),LEN(INDEX(FPL_Fixtures_Extract[],MATCH($A215,FPL_Fixtures_Extract[[Player]:[Player]],0),MATCH(FPL_Combined[[#Headers],[Gameweek 20]],FPL_Fixtures_Extract[#Headers],0)))-4),Team_Key[[Full Name]:[Full Name]],0))&amp;RIGHT(INDEX(FPL_Fixtures_Extract[],MATCH($A215,FPL_Fixtures_Extract[[Player]:[Player]],0),MATCH(FPL_Combined[[#Headers],[Gameweek 20]],FPL_Fixtures_Extract[#Headers],0)),3))</f>
        <v>TOT(H) 1-1</v>
      </c>
      <c r="V215" t="str">
        <f ca="1">IF(RIGHT(FPL_Combined[[#Headers],[Gameweek 21]],2)&lt;$B$622,INDEX(FPL_Results_Extract[Gameweek 21],MATCH($A215,FPL_Results_Extract[[Player]:[Player]],0)),INDEX(Team_Key[[Abbreviation]:[Abbreviation]],MATCH(LEFT(INDEX(FPL_Fixtures_Extract[],MATCH($A215,FPL_Fixtures_Extract[[Player]:[Player]],0),MATCH(FPL_Combined[[#Headers],[Gameweek 21]],FPL_Fixtures_Extract[#Headers],0)),LEN(INDEX(FPL_Fixtures_Extract[],MATCH($A215,FPL_Fixtures_Extract[[Player]:[Player]],0),MATCH(FPL_Combined[[#Headers],[Gameweek 21]],FPL_Fixtures_Extract[#Headers],0)))-4),Team_Key[[Full Name]:[Full Name]],0))&amp;RIGHT(INDEX(FPL_Fixtures_Extract[],MATCH($A215,FPL_Fixtures_Extract[[Player]:[Player]],0),MATCH(FPL_Combined[[#Headers],[Gameweek 21]],FPL_Fixtures_Extract[#Headers],0)),3))</f>
        <v>MCI(A) 0-0</v>
      </c>
      <c r="W215" t="str">
        <f ca="1">IF(RIGHT(FPL_Combined[[#Headers],[Gameweek 22]],2)&lt;$B$622,INDEX(FPL_Results_Extract[Gameweek 22],MATCH($A215,FPL_Results_Extract[[Player]:[Player]],0)),INDEX(Team_Key[[Abbreviation]:[Abbreviation]],MATCH(LEFT(INDEX(FPL_Fixtures_Extract[],MATCH($A215,FPL_Fixtures_Extract[[Player]:[Player]],0),MATCH(FPL_Combined[[#Headers],[Gameweek 22]],FPL_Fixtures_Extract[#Headers],0)),LEN(INDEX(FPL_Fixtures_Extract[],MATCH($A215,FPL_Fixtures_Extract[[Player]:[Player]],0),MATCH(FPL_Combined[[#Headers],[Gameweek 22]],FPL_Fixtures_Extract[#Headers],0)))-4),Team_Key[[Full Name]:[Full Name]],0))&amp;RIGHT(INDEX(FPL_Fixtures_Extract[],MATCH($A215,FPL_Fixtures_Extract[[Player]:[Player]],0),MATCH(FPL_Combined[[#Headers],[Gameweek 22]],FPL_Fixtures_Extract[#Headers],0)),3))</f>
        <v>CHE(A) 3-3</v>
      </c>
      <c r="X215" t="str">
        <f ca="1">IF(RIGHT(FPL_Combined[[#Headers],[Gameweek 23]],2)&lt;$B$622,INDEX(FPL_Results_Extract[Gameweek 23],MATCH($A215,FPL_Results_Extract[[Player]:[Player]],0)),INDEX(Team_Key[[Abbreviation]:[Abbreviation]],MATCH(LEFT(INDEX(FPL_Fixtures_Extract[],MATCH($A215,FPL_Fixtures_Extract[[Player]:[Player]],0),MATCH(FPL_Combined[[#Headers],[Gameweek 23]],FPL_Fixtures_Extract[#Headers],0)),LEN(INDEX(FPL_Fixtures_Extract[],MATCH($A215,FPL_Fixtures_Extract[[Player]:[Player]],0),MATCH(FPL_Combined[[#Headers],[Gameweek 23]],FPL_Fixtures_Extract[#Headers],0)))-4),Team_Key[[Full Name]:[Full Name]],0))&amp;RIGHT(INDEX(FPL_Fixtures_Extract[],MATCH($A215,FPL_Fixtures_Extract[[Player]:[Player]],0),MATCH(FPL_Combined[[#Headers],[Gameweek 23]],FPL_Fixtures_Extract[#Headers],0)),3))</f>
        <v>SWA(H) 1-2</v>
      </c>
      <c r="Y215" t="str">
        <f ca="1">IF(RIGHT(FPL_Combined[[#Headers],[Gameweek 24]],2)&lt;$B$622,INDEX(FPL_Results_Extract[Team],MATCH($A215,FPL_Results_Extract[[Player]:[Player]],0)),INDEX(Team_Key[[Abbreviation]:[Abbreviation]],MATCH(LEFT(INDEX(FPL_Fixtures_Extract[],MATCH($A215,FPL_Fixtures_Extract[[Player]:[Player]],0),MATCH(FPL_Combined[[#Headers],[Gameweek 24]],FPL_Fixtures_Extract[#Headers],0)),LEN(INDEX(FPL_Fixtures_Extract[],MATCH($A215,FPL_Fixtures_Extract[[Player]:[Player]],0),MATCH(FPL_Combined[[#Headers],[Gameweek 24]],FPL_Fixtures_Extract[#Headers],0)))-4),Team_Key[[Full Name]:[Full Name]],0))&amp;RIGHT(INDEX(FPL_Fixtures_Extract[],MATCH($A215,FPL_Fixtures_Extract[[Player]:[Player]],0),MATCH(FPL_Combined[[#Headers],[Gameweek 24]],FPL_Fixtures_Extract[#Headers],0)),3))</f>
        <v>EVE</v>
      </c>
      <c r="Z215" t="str">
        <f ca="1">IF(RIGHT(FPL_Combined[[#Headers],[Gameweek 25]],2)&lt;$B$622,INDEX(FPL_Results_Extract[Player],MATCH($A215,FPL_Results_Extract[[Player]:[Player]],0)),INDEX(Team_Key[[Abbreviation]:[Abbreviation]],MATCH(LEFT(INDEX(FPL_Fixtures_Extract[],MATCH($A215,FPL_Fixtures_Extract[[Player]:[Player]],0),MATCH(FPL_Combined[[#Headers],[Gameweek 25]],FPL_Fixtures_Extract[#Headers],0)),LEN(INDEX(FPL_Fixtures_Extract[],MATCH($A215,FPL_Fixtures_Extract[[Player]:[Player]],0),MATCH(FPL_Combined[[#Headers],[Gameweek 25]],FPL_Fixtures_Extract[#Headers],0)))-4),Team_Key[[Full Name]:[Full Name]],0))&amp;RIGHT(INDEX(FPL_Fixtures_Extract[],MATCH($A215,FPL_Fixtures_Extract[[Player]:[Player]],0),MATCH(FPL_Combined[[#Headers],[Gameweek 25]],FPL_Fixtures_Extract[#Headers],0)),3))</f>
        <v>Galloway</v>
      </c>
      <c r="AA215" t="str">
        <f ca="1">IF(RIGHT(FPL_Combined[[#Headers],[Gameweek 26]],2)&lt;$B$622,INDEX(FPL_Results_Extract[Gameweek 01],MATCH($A215,FPL_Results_Extract[[Player]:[Player]],0)),INDEX(Team_Key[[Abbreviation]:[Abbreviation]],MATCH(LEFT(INDEX(FPL_Fixtures_Extract[],MATCH($A215,FPL_Fixtures_Extract[[Player]:[Player]],0),MATCH(FPL_Combined[[#Headers],[Gameweek 26]],FPL_Fixtures_Extract[#Headers],0)),LEN(INDEX(FPL_Fixtures_Extract[],MATCH($A215,FPL_Fixtures_Extract[[Player]:[Player]],0),MATCH(FPL_Combined[[#Headers],[Gameweek 26]],FPL_Fixtures_Extract[#Headers],0)))-4),Team_Key[[Full Name]:[Full Name]],0))&amp;RIGHT(INDEX(FPL_Fixtures_Extract[],MATCH($A215,FPL_Fixtures_Extract[[Player]:[Player]],0),MATCH(FPL_Combined[[#Headers],[Gameweek 26]],FPL_Fixtures_Extract[#Headers],0)),3))</f>
        <v>WAT(H) 2-2</v>
      </c>
      <c r="AB215" t="str">
        <f ca="1">IF(RIGHT(FPL_Combined[[#Headers],[Gameweek 27]],2)&lt;$B$622,INDEX(FPL_Results_Extract[Gameweek 02],MATCH($A215,FPL_Results_Extract[[Player]:[Player]],0)),INDEX(Team_Key[[Abbreviation]:[Abbreviation]],MATCH(LEFT(INDEX(FPL_Fixtures_Extract[],MATCH($A215,FPL_Fixtures_Extract[[Player]:[Player]],0),MATCH(FPL_Combined[[#Headers],[Gameweek 27]],FPL_Fixtures_Extract[#Headers],0)),LEN(INDEX(FPL_Fixtures_Extract[],MATCH($A215,FPL_Fixtures_Extract[[Player]:[Player]],0),MATCH(FPL_Combined[[#Headers],[Gameweek 27]],FPL_Fixtures_Extract[#Headers],0)))-4),Team_Key[[Full Name]:[Full Name]],0))&amp;RIGHT(INDEX(FPL_Fixtures_Extract[],MATCH($A215,FPL_Fixtures_Extract[[Player]:[Player]],0),MATCH(FPL_Combined[[#Headers],[Gameweek 27]],FPL_Fixtures_Extract[#Headers],0)),3))</f>
        <v>SOU(A) 3-0</v>
      </c>
      <c r="AC215" t="str">
        <f ca="1">IF(RIGHT(FPL_Combined[[#Headers],[Gameweek 28]],2)&lt;$B$622,INDEX(FPL_Results_Extract[Gameweek 03],MATCH($A215,FPL_Results_Extract[[Player]:[Player]],0)),INDEX(Team_Key[[Abbreviation]:[Abbreviation]],MATCH(LEFT(INDEX(FPL_Fixtures_Extract[],MATCH($A215,FPL_Fixtures_Extract[[Player]:[Player]],0),MATCH(FPL_Combined[[#Headers],[Gameweek 28]],FPL_Fixtures_Extract[#Headers],0)),LEN(INDEX(FPL_Fixtures_Extract[],MATCH($A215,FPL_Fixtures_Extract[[Player]:[Player]],0),MATCH(FPL_Combined[[#Headers],[Gameweek 28]],FPL_Fixtures_Extract[#Headers],0)))-4),Team_Key[[Full Name]:[Full Name]],0))&amp;RIGHT(INDEX(FPL_Fixtures_Extract[],MATCH($A215,FPL_Fixtures_Extract[[Player]:[Player]],0),MATCH(FPL_Combined[[#Headers],[Gameweek 28]],FPL_Fixtures_Extract[#Headers],0)),3))</f>
        <v>MCI(H) 0-2</v>
      </c>
      <c r="AD215" t="str">
        <f ca="1">IF(RIGHT(FPL_Combined[[#Headers],[Gameweek 29]],2)&lt;$B$622,INDEX(FPL_Results_Extract[Gameweek 04],MATCH($A215,FPL_Results_Extract[[Player]:[Player]],0)),INDEX(Team_Key[[Abbreviation]:[Abbreviation]],MATCH(LEFT(INDEX(FPL_Fixtures_Extract[],MATCH($A215,FPL_Fixtures_Extract[[Player]:[Player]],0),MATCH(FPL_Combined[[#Headers],[Gameweek 29]],FPL_Fixtures_Extract[#Headers],0)),LEN(INDEX(FPL_Fixtures_Extract[],MATCH($A215,FPL_Fixtures_Extract[[Player]:[Player]],0),MATCH(FPL_Combined[[#Headers],[Gameweek 29]],FPL_Fixtures_Extract[#Headers],0)))-4),Team_Key[[Full Name]:[Full Name]],0))&amp;RIGHT(INDEX(FPL_Fixtures_Extract[],MATCH($A215,FPL_Fixtures_Extract[[Player]:[Player]],0),MATCH(FPL_Combined[[#Headers],[Gameweek 29]],FPL_Fixtures_Extract[#Headers],0)),3))</f>
        <v>WHU(H)</v>
      </c>
      <c r="AE215" t="e">
        <f ca="1">IF(RIGHT(FPL_Combined[[#Headers],[Gameweek 30]],2)&lt;$B$622,INDEX(FPL_Results_Extract[Gameweek 05],MATCH($A215,FPL_Results_Extract[[Player]:[Player]],0)),INDEX(Team_Key[[Abbreviation]:[Abbreviation]],MATCH(LEFT(INDEX(FPL_Fixtures_Extract[],MATCH($A215,FPL_Fixtures_Extract[[Player]:[Player]],0),MATCH(FPL_Combined[[#Headers],[Gameweek 30]],FPL_Fixtures_Extract[#Headers],0)),LEN(INDEX(FPL_Fixtures_Extract[],MATCH($A215,FPL_Fixtures_Extract[[Player]:[Player]],0),MATCH(FPL_Combined[[#Headers],[Gameweek 30]],FPL_Fixtures_Extract[#Headers],0)))-4),Team_Key[[Full Name]:[Full Name]],0))&amp;RIGHT(INDEX(FPL_Fixtures_Extract[],MATCH($A215,FPL_Fixtures_Extract[[Player]:[Player]],0),MATCH(FPL_Combined[[#Headers],[Gameweek 30]],FPL_Fixtures_Extract[#Headers],0)),3))</f>
        <v>#VALUE!</v>
      </c>
      <c r="AF215" t="str">
        <f ca="1">IF(RIGHT(FPL_Combined[[#Headers],[Gameweek 31]],2)&lt;$B$622,INDEX(FPL_Results_Extract[Gameweek 06],MATCH($A215,FPL_Results_Extract[[Player]:[Player]],0)),INDEX(Team_Key[[Abbreviation]:[Abbreviation]],MATCH(LEFT(INDEX(FPL_Fixtures_Extract[],MATCH($A215,FPL_Fixtures_Extract[[Player]:[Player]],0),MATCH(FPL_Combined[[#Headers],[Gameweek 31]],FPL_Fixtures_Extract[#Headers],0)),LEN(INDEX(FPL_Fixtures_Extract[],MATCH($A215,FPL_Fixtures_Extract[[Player]:[Player]],0),MATCH(FPL_Combined[[#Headers],[Gameweek 31]],FPL_Fixtures_Extract[#Headers],0)))-4),Team_Key[[Full Name]:[Full Name]],0))&amp;RIGHT(INDEX(FPL_Fixtures_Extract[],MATCH($A215,FPL_Fixtures_Extract[[Player]:[Player]],0),MATCH(FPL_Combined[[#Headers],[Gameweek 31]],FPL_Fixtures_Extract[#Headers],0)),3))</f>
        <v>ARS(H)</v>
      </c>
      <c r="AG215" t="str">
        <f ca="1">IF(RIGHT(FPL_Combined[[#Headers],[Gameweek 32]],2)&lt;$B$622,INDEX(FPL_Results_Extract[Gameweek 07],MATCH($A215,FPL_Results_Extract[[Player]:[Player]],0)),INDEX(Team_Key[[Abbreviation]:[Abbreviation]],MATCH(LEFT(INDEX(FPL_Fixtures_Extract[],MATCH($A215,FPL_Fixtures_Extract[[Player]:[Player]],0),MATCH(FPL_Combined[[#Headers],[Gameweek 32]],FPL_Fixtures_Extract[#Headers],0)),LEN(INDEX(FPL_Fixtures_Extract[],MATCH($A215,FPL_Fixtures_Extract[[Player]:[Player]],0),MATCH(FPL_Combined[[#Headers],[Gameweek 32]],FPL_Fixtures_Extract[#Headers],0)))-4),Team_Key[[Full Name]:[Full Name]],0))&amp;RIGHT(INDEX(FPL_Fixtures_Extract[],MATCH($A215,FPL_Fixtures_Extract[[Player]:[Player]],0),MATCH(FPL_Combined[[#Headers],[Gameweek 32]],FPL_Fixtures_Extract[#Headers],0)),3))</f>
        <v>MUN(A)</v>
      </c>
      <c r="AH215" t="str">
        <f ca="1">IF(RIGHT(FPL_Combined[[#Headers],[Gameweek 33]],2)&lt;$B$622,INDEX(FPL_Results_Extract[Gameweek 08],MATCH($A215,FPL_Results_Extract[[Player]:[Player]],0)),INDEX(Team_Key[[Abbreviation]:[Abbreviation]],MATCH(LEFT(INDEX(FPL_Fixtures_Extract[],MATCH($A215,FPL_Fixtures_Extract[[Player]:[Player]],0),MATCH(FPL_Combined[[#Headers],[Gameweek 33]],FPL_Fixtures_Extract[#Headers],0)),LEN(INDEX(FPL_Fixtures_Extract[],MATCH($A215,FPL_Fixtures_Extract[[Player]:[Player]],0),MATCH(FPL_Combined[[#Headers],[Gameweek 33]],FPL_Fixtures_Extract[#Headers],0)))-4),Team_Key[[Full Name]:[Full Name]],0))&amp;RIGHT(INDEX(FPL_Fixtures_Extract[],MATCH($A215,FPL_Fixtures_Extract[[Player]:[Player]],0),MATCH(FPL_Combined[[#Headers],[Gameweek 33]],FPL_Fixtures_Extract[#Headers],0)),3))</f>
        <v>WAT(A)</v>
      </c>
      <c r="AI215" t="str">
        <f ca="1">IF(RIGHT(FPL_Combined[[#Headers],[Gameweek 34]],2)&lt;$B$622,INDEX(FPL_Results_Extract[Gameweek 09],MATCH($A215,FPL_Results_Extract[[Player]:[Player]],0)),INDEX(Team_Key[[Abbreviation]:[Abbreviation]],MATCH(LEFT(INDEX(FPL_Fixtures_Extract[],MATCH($A215,FPL_Fixtures_Extract[[Player]:[Player]],0),MATCH(FPL_Combined[[#Headers],[Gameweek 34]],FPL_Fixtures_Extract[#Headers],0)),LEN(INDEX(FPL_Fixtures_Extract[],MATCH($A215,FPL_Fixtures_Extract[[Player]:[Player]],0),MATCH(FPL_Combined[[#Headers],[Gameweek 34]],FPL_Fixtures_Extract[#Headers],0)))-4),Team_Key[[Full Name]:[Full Name]],0))&amp;RIGHT(INDEX(FPL_Fixtures_Extract[],MATCH($A215,FPL_Fixtures_Extract[[Player]:[Player]],0),MATCH(FPL_Combined[[#Headers],[Gameweek 34]],FPL_Fixtures_Extract[#Headers],0)),3))</f>
        <v>SOU(H)</v>
      </c>
      <c r="AJ215" t="str">
        <f ca="1">IF(RIGHT(FPL_Combined[[#Headers],[Gameweek 35]],2)&lt;$B$622,INDEX(FPL_Results_Extract[Gameweek 10],MATCH($A215,FPL_Results_Extract[[Player]:[Player]],0)),INDEX(Team_Key[[Abbreviation]:[Abbreviation]],MATCH(LEFT(INDEX(FPL_Fixtures_Extract[],MATCH($A215,FPL_Fixtures_Extract[[Player]:[Player]],0),MATCH(FPL_Combined[[#Headers],[Gameweek 35]],FPL_Fixtures_Extract[#Headers],0)),LEN(INDEX(FPL_Fixtures_Extract[],MATCH($A215,FPL_Fixtures_Extract[[Player]:[Player]],0),MATCH(FPL_Combined[[#Headers],[Gameweek 35]],FPL_Fixtures_Extract[#Headers],0)))-4),Team_Key[[Full Name]:[Full Name]],0))&amp;RIGHT(INDEX(FPL_Fixtures_Extract[],MATCH($A215,FPL_Fixtures_Extract[[Player]:[Player]],0),MATCH(FPL_Combined[[#Headers],[Gameweek 35]],FPL_Fixtures_Extract[#Headers],0)),3))</f>
        <v>CRY(A)</v>
      </c>
      <c r="AK215" t="str">
        <f ca="1">IF(RIGHT(FPL_Combined[[#Headers],[Gameweek 36]],2)&lt;$B$622,INDEX(FPL_Results_Extract[Gameweek 11],MATCH($A215,FPL_Results_Extract[[Player]:[Player]],0)),INDEX(Team_Key[[Abbreviation]:[Abbreviation]],MATCH(LEFT(INDEX(FPL_Fixtures_Extract[],MATCH($A215,FPL_Fixtures_Extract[[Player]:[Player]],0),MATCH(FPL_Combined[[#Headers],[Gameweek 36]],FPL_Fixtures_Extract[#Headers],0)),LEN(INDEX(FPL_Fixtures_Extract[],MATCH($A215,FPL_Fixtures_Extract[[Player]:[Player]],0),MATCH(FPL_Combined[[#Headers],[Gameweek 36]],FPL_Fixtures_Extract[#Headers],0)))-4),Team_Key[[Full Name]:[Full Name]],0))&amp;RIGHT(INDEX(FPL_Fixtures_Extract[],MATCH($A215,FPL_Fixtures_Extract[[Player]:[Player]],0),MATCH(FPL_Combined[[#Headers],[Gameweek 36]],FPL_Fixtures_Extract[#Headers],0)),3))</f>
        <v>BOU(H)</v>
      </c>
      <c r="AL215" t="str">
        <f ca="1">IF(RIGHT(FPL_Combined[[#Headers],[Gameweek 37]],2)&lt;$B$622,INDEX(FPL_Results_Extract[Gameweek 12],MATCH($A215,FPL_Results_Extract[[Player]:[Player]],0)),INDEX(Team_Key[[Abbreviation]:[Abbreviation]],MATCH(LEFT(INDEX(FPL_Fixtures_Extract[],MATCH($A215,FPL_Fixtures_Extract[[Player]:[Player]],0),MATCH(FPL_Combined[[#Headers],[Gameweek 37]],FPL_Fixtures_Extract[#Headers],0)),LEN(INDEX(FPL_Fixtures_Extract[],MATCH($A215,FPL_Fixtures_Extract[[Player]:[Player]],0),MATCH(FPL_Combined[[#Headers],[Gameweek 37]],FPL_Fixtures_Extract[#Headers],0)))-4),Team_Key[[Full Name]:[Full Name]],0))&amp;RIGHT(INDEX(FPL_Fixtures_Extract[],MATCH($A215,FPL_Fixtures_Extract[[Player]:[Player]],0),MATCH(FPL_Combined[[#Headers],[Gameweek 37]],FPL_Fixtures_Extract[#Headers],0)),3))</f>
        <v>LEI(A)</v>
      </c>
      <c r="AM215" t="str">
        <f ca="1">IF(RIGHT(FPL_Combined[[#Headers],[Gameweek 38]],2)&lt;$B$622,INDEX(FPL_Results_Extract[Gameweek 13],MATCH($A215,FPL_Results_Extract[[Player]:[Player]],0)),INDEX(Team_Key[[Abbreviation]:[Abbreviation]],MATCH(LEFT(INDEX(FPL_Fixtures_Extract[],MATCH($A215,FPL_Fixtures_Extract[[Player]:[Player]],0),MATCH(FPL_Combined[[#Headers],[Gameweek 38]],FPL_Fixtures_Extract[#Headers],0)),LEN(INDEX(FPL_Fixtures_Extract[],MATCH($A215,FPL_Fixtures_Extract[[Player]:[Player]],0),MATCH(FPL_Combined[[#Headers],[Gameweek 38]],FPL_Fixtures_Extract[#Headers],0)))-4),Team_Key[[Full Name]:[Full Name]],0))&amp;RIGHT(INDEX(FPL_Fixtures_Extract[],MATCH($A215,FPL_Fixtures_Extract[[Player]:[Player]],0),MATCH(FPL_Combined[[#Headers],[Gameweek 38]],FPL_Fixtures_Extract[#Headers],0)),3))</f>
        <v>NOR(H)</v>
      </c>
    </row>
    <row r="216" spans="1:39" x14ac:dyDescent="0.45">
      <c r="A216" t="s">
        <v>576</v>
      </c>
      <c r="B216" t="str">
        <f ca="1">IF(RIGHT(FPL_Combined[[#Headers],[Gameweek 01]],2)&lt;$B$622,INDEX(FPL_Results_Extract[Gameweek 01],MATCH($A216,FPL_Results_Extract[[Player]:[Player]],0)),INDEX(Team_Key[[Abbreviation]:[Abbreviation]],MATCH(LEFT(INDEX(FPL_Fixtures_Extract[],MATCH($A216,FPL_Fixtures_Extract[[Player]:[Player]],0),MATCH(FPL_Combined[[#Headers],[Gameweek 01]],FPL_Fixtures_Extract[#Headers],0)),LEN(INDEX(FPL_Fixtures_Extract[],MATCH($A216,FPL_Fixtures_Extract[[Player]:[Player]],0),MATCH(FPL_Combined[[#Headers],[Gameweek 01]],FPL_Fixtures_Extract[#Headers],0)))-4),Team_Key[[Full Name]:[Full Name]],0))&amp;RIGHT(INDEX(FPL_Fixtures_Extract[],MATCH($A216,FPL_Fixtures_Extract[[Player]:[Player]],0),MATCH(FPL_Combined[[#Headers],[Gameweek 01]],FPL_Fixtures_Extract[#Headers],0)),3))</f>
        <v>MCI(H) 0-3</v>
      </c>
      <c r="C216" t="str">
        <f ca="1">IF(RIGHT(FPL_Combined[[#Headers],[Gameweek 02]],2)&lt;$B$622,INDEX(FPL_Results_Extract[Gameweek 02],MATCH($A216,FPL_Results_Extract[[Player]:[Player]],0)),INDEX(Team_Key[[Abbreviation]:[Abbreviation]],MATCH(LEFT(INDEX(FPL_Fixtures_Extract[],MATCH($A216,FPL_Fixtures_Extract[[Player]:[Player]],0),MATCH(FPL_Combined[[#Headers],[Gameweek 02]],FPL_Fixtures_Extract[#Headers],0)),LEN(INDEX(FPL_Fixtures_Extract[],MATCH($A216,FPL_Fixtures_Extract[[Player]:[Player]],0),MATCH(FPL_Combined[[#Headers],[Gameweek 02]],FPL_Fixtures_Extract[#Headers],0)))-4),Team_Key[[Full Name]:[Full Name]],0))&amp;RIGHT(INDEX(FPL_Fixtures_Extract[],MATCH($A216,FPL_Fixtures_Extract[[Player]:[Player]],0),MATCH(FPL_Combined[[#Headers],[Gameweek 02]],FPL_Fixtures_Extract[#Headers],0)),3))</f>
        <v>WAT(A) 0-0</v>
      </c>
      <c r="D216" t="str">
        <f ca="1">IF(RIGHT(FPL_Combined[[#Headers],[Gameweek 03]],2)&lt;$B$622,INDEX(FPL_Results_Extract[Gameweek 03],MATCH($A216,FPL_Results_Extract[[Player]:[Player]],0)),INDEX(Team_Key[[Abbreviation]:[Abbreviation]],MATCH(LEFT(INDEX(FPL_Fixtures_Extract[],MATCH($A216,FPL_Fixtures_Extract[[Player]:[Player]],0),MATCH(FPL_Combined[[#Headers],[Gameweek 03]],FPL_Fixtures_Extract[#Headers],0)),LEN(INDEX(FPL_Fixtures_Extract[],MATCH($A216,FPL_Fixtures_Extract[[Player]:[Player]],0),MATCH(FPL_Combined[[#Headers],[Gameweek 03]],FPL_Fixtures_Extract[#Headers],0)))-4),Team_Key[[Full Name]:[Full Name]],0))&amp;RIGHT(INDEX(FPL_Fixtures_Extract[],MATCH($A216,FPL_Fixtures_Extract[[Player]:[Player]],0),MATCH(FPL_Combined[[#Headers],[Gameweek 03]],FPL_Fixtures_Extract[#Headers],0)),3))</f>
        <v>CHE(H) 2-3</v>
      </c>
      <c r="E216" t="str">
        <f ca="1">IF(RIGHT(FPL_Combined[[#Headers],[Gameweek 04]],2)&lt;$B$622,INDEX(FPL_Results_Extract[Gameweek 04],MATCH($A216,FPL_Results_Extract[[Player]:[Player]],0)),INDEX(Team_Key[[Abbreviation]:[Abbreviation]],MATCH(LEFT(INDEX(FPL_Fixtures_Extract[],MATCH($A216,FPL_Fixtures_Extract[[Player]:[Player]],0),MATCH(FPL_Combined[[#Headers],[Gameweek 04]],FPL_Fixtures_Extract[#Headers],0)),LEN(INDEX(FPL_Fixtures_Extract[],MATCH($A216,FPL_Fixtures_Extract[[Player]:[Player]],0),MATCH(FPL_Combined[[#Headers],[Gameweek 04]],FPL_Fixtures_Extract[#Headers],0)))-4),Team_Key[[Full Name]:[Full Name]],0))&amp;RIGHT(INDEX(FPL_Fixtures_Extract[],MATCH($A216,FPL_Fixtures_Extract[[Player]:[Player]],0),MATCH(FPL_Combined[[#Headers],[Gameweek 04]],FPL_Fixtures_Extract[#Headers],0)),3))</f>
        <v>STK(A) 1-0</v>
      </c>
      <c r="F216" t="str">
        <f ca="1">IF(RIGHT(FPL_Combined[[#Headers],[Gameweek 05]],2)&lt;$B$622,INDEX(FPL_Results_Extract[Gameweek 05],MATCH($A216,FPL_Results_Extract[[Player]:[Player]],0)),INDEX(Team_Key[[Abbreviation]:[Abbreviation]],MATCH(LEFT(INDEX(FPL_Fixtures_Extract[],MATCH($A216,FPL_Fixtures_Extract[[Player]:[Player]],0),MATCH(FPL_Combined[[#Headers],[Gameweek 05]],FPL_Fixtures_Extract[#Headers],0)),LEN(INDEX(FPL_Fixtures_Extract[],MATCH($A216,FPL_Fixtures_Extract[[Player]:[Player]],0),MATCH(FPL_Combined[[#Headers],[Gameweek 05]],FPL_Fixtures_Extract[#Headers],0)))-4),Team_Key[[Full Name]:[Full Name]],0))&amp;RIGHT(INDEX(FPL_Fixtures_Extract[],MATCH($A216,FPL_Fixtures_Extract[[Player]:[Player]],0),MATCH(FPL_Combined[[#Headers],[Gameweek 05]],FPL_Fixtures_Extract[#Headers],0)),3))</f>
        <v>SOU(H) 0-0</v>
      </c>
      <c r="G216" t="str">
        <f ca="1">IF(RIGHT(FPL_Combined[[#Headers],[Gameweek 06]],2)&lt;$B$622,INDEX(FPL_Results_Extract[Gameweek 06],MATCH($A216,FPL_Results_Extract[[Player]:[Player]],0)),INDEX(Team_Key[[Abbreviation]:[Abbreviation]],MATCH(LEFT(INDEX(FPL_Fixtures_Extract[],MATCH($A216,FPL_Fixtures_Extract[[Player]:[Player]],0),MATCH(FPL_Combined[[#Headers],[Gameweek 06]],FPL_Fixtures_Extract[#Headers],0)),LEN(INDEX(FPL_Fixtures_Extract[],MATCH($A216,FPL_Fixtures_Extract[[Player]:[Player]],0),MATCH(FPL_Combined[[#Headers],[Gameweek 06]],FPL_Fixtures_Extract[#Headers],0)))-4),Team_Key[[Full Name]:[Full Name]],0))&amp;RIGHT(INDEX(FPL_Fixtures_Extract[],MATCH($A216,FPL_Fixtures_Extract[[Player]:[Player]],0),MATCH(FPL_Combined[[#Headers],[Gameweek 06]],FPL_Fixtures_Extract[#Headers],0)),3))</f>
        <v>AVL(A) 1-0</v>
      </c>
      <c r="H216" t="str">
        <f ca="1">IF(RIGHT(FPL_Combined[[#Headers],[Gameweek 07]],2)&lt;$B$622,INDEX(FPL_Results_Extract[Gameweek 07],MATCH($A216,FPL_Results_Extract[[Player]:[Player]],0)),INDEX(Team_Key[[Abbreviation]:[Abbreviation]],MATCH(LEFT(INDEX(FPL_Fixtures_Extract[],MATCH($A216,FPL_Fixtures_Extract[[Player]:[Player]],0),MATCH(FPL_Combined[[#Headers],[Gameweek 07]],FPL_Fixtures_Extract[#Headers],0)),LEN(INDEX(FPL_Fixtures_Extract[],MATCH($A216,FPL_Fixtures_Extract[[Player]:[Player]],0),MATCH(FPL_Combined[[#Headers],[Gameweek 07]],FPL_Fixtures_Extract[#Headers],0)))-4),Team_Key[[Full Name]:[Full Name]],0))&amp;RIGHT(INDEX(FPL_Fixtures_Extract[],MATCH($A216,FPL_Fixtures_Extract[[Player]:[Player]],0),MATCH(FPL_Combined[[#Headers],[Gameweek 07]],FPL_Fixtures_Extract[#Headers],0)),3))</f>
        <v>EVE(H) 2-3</v>
      </c>
      <c r="I216" t="str">
        <f ca="1">IF(RIGHT(FPL_Combined[[#Headers],[Gameweek 08]],2)&lt;$B$622,INDEX(FPL_Results_Extract[Gameweek 08],MATCH($A216,FPL_Results_Extract[[Player]:[Player]],0)),INDEX(Team_Key[[Abbreviation]:[Abbreviation]],MATCH(LEFT(INDEX(FPL_Fixtures_Extract[],MATCH($A216,FPL_Fixtures_Extract[[Player]:[Player]],0),MATCH(FPL_Combined[[#Headers],[Gameweek 08]],FPL_Fixtures_Extract[#Headers],0)),LEN(INDEX(FPL_Fixtures_Extract[],MATCH($A216,FPL_Fixtures_Extract[[Player]:[Player]],0),MATCH(FPL_Combined[[#Headers],[Gameweek 08]],FPL_Fixtures_Extract[#Headers],0)))-4),Team_Key[[Full Name]:[Full Name]],0))&amp;RIGHT(INDEX(FPL_Fixtures_Extract[],MATCH($A216,FPL_Fixtures_Extract[[Player]:[Player]],0),MATCH(FPL_Combined[[#Headers],[Gameweek 08]],FPL_Fixtures_Extract[#Headers],0)),3))</f>
        <v>CRY(A) 0-2</v>
      </c>
      <c r="J216" t="str">
        <f ca="1">IF(RIGHT(FPL_Combined[[#Headers],[Gameweek 09]],2)&lt;$B$622,INDEX(FPL_Results_Extract[Gameweek 09],MATCH($A216,FPL_Results_Extract[[Player]:[Player]],0)),INDEX(Team_Key[[Abbreviation]:[Abbreviation]],MATCH(LEFT(INDEX(FPL_Fixtures_Extract[],MATCH($A216,FPL_Fixtures_Extract[[Player]:[Player]],0),MATCH(FPL_Combined[[#Headers],[Gameweek 09]],FPL_Fixtures_Extract[#Headers],0)),LEN(INDEX(FPL_Fixtures_Extract[],MATCH($A216,FPL_Fixtures_Extract[[Player]:[Player]],0),MATCH(FPL_Combined[[#Headers],[Gameweek 09]],FPL_Fixtures_Extract[#Headers],0)))-4),Team_Key[[Full Name]:[Full Name]],0))&amp;RIGHT(INDEX(FPL_Fixtures_Extract[],MATCH($A216,FPL_Fixtures_Extract[[Player]:[Player]],0),MATCH(FPL_Combined[[#Headers],[Gameweek 09]],FPL_Fixtures_Extract[#Headers],0)),3))</f>
        <v>SUN(H) 1-0</v>
      </c>
      <c r="K216" t="str">
        <f ca="1">IF(RIGHT(FPL_Combined[[#Headers],[Gameweek 10]],2)&lt;$B$622,INDEX(FPL_Results_Extract[Gameweek 10],MATCH($A216,FPL_Results_Extract[[Player]:[Player]],0)),INDEX(Team_Key[[Abbreviation]:[Abbreviation]],MATCH(LEFT(INDEX(FPL_Fixtures_Extract[],MATCH($A216,FPL_Fixtures_Extract[[Player]:[Player]],0),MATCH(FPL_Combined[[#Headers],[Gameweek 10]],FPL_Fixtures_Extract[#Headers],0)),LEN(INDEX(FPL_Fixtures_Extract[],MATCH($A216,FPL_Fixtures_Extract[[Player]:[Player]],0),MATCH(FPL_Combined[[#Headers],[Gameweek 10]],FPL_Fixtures_Extract[#Headers],0)))-4),Team_Key[[Full Name]:[Full Name]],0))&amp;RIGHT(INDEX(FPL_Fixtures_Extract[],MATCH($A216,FPL_Fixtures_Extract[[Player]:[Player]],0),MATCH(FPL_Combined[[#Headers],[Gameweek 10]],FPL_Fixtures_Extract[#Headers],0)),3))</f>
        <v>NOR(A) 1-0</v>
      </c>
      <c r="L216" t="str">
        <f ca="1">IF(RIGHT(FPL_Combined[[#Headers],[Gameweek 11]],2)&lt;$B$622,INDEX(FPL_Results_Extract[Gameweek 11],MATCH($A216,FPL_Results_Extract[[Player]:[Player]],0)),INDEX(Team_Key[[Abbreviation]:[Abbreviation]],MATCH(LEFT(INDEX(FPL_Fixtures_Extract[],MATCH($A216,FPL_Fixtures_Extract[[Player]:[Player]],0),MATCH(FPL_Combined[[#Headers],[Gameweek 11]],FPL_Fixtures_Extract[#Headers],0)),LEN(INDEX(FPL_Fixtures_Extract[],MATCH($A216,FPL_Fixtures_Extract[[Player]:[Player]],0),MATCH(FPL_Combined[[#Headers],[Gameweek 11]],FPL_Fixtures_Extract[#Headers],0)))-4),Team_Key[[Full Name]:[Full Name]],0))&amp;RIGHT(INDEX(FPL_Fixtures_Extract[],MATCH($A216,FPL_Fixtures_Extract[[Player]:[Player]],0),MATCH(FPL_Combined[[#Headers],[Gameweek 11]],FPL_Fixtures_Extract[#Headers],0)),3))</f>
        <v>LEI(H) 2-3</v>
      </c>
      <c r="M216" t="str">
        <f ca="1">IF(RIGHT(FPL_Combined[[#Headers],[Gameweek 12]],2)&lt;$B$622,INDEX(FPL_Results_Extract[Gameweek 12],MATCH($A216,FPL_Results_Extract[[Player]:[Player]],0)),INDEX(Team_Key[[Abbreviation]:[Abbreviation]],MATCH(LEFT(INDEX(FPL_Fixtures_Extract[],MATCH($A216,FPL_Fixtures_Extract[[Player]:[Player]],0),MATCH(FPL_Combined[[#Headers],[Gameweek 12]],FPL_Fixtures_Extract[#Headers],0)),LEN(INDEX(FPL_Fixtures_Extract[],MATCH($A216,FPL_Fixtures_Extract[[Player]:[Player]],0),MATCH(FPL_Combined[[#Headers],[Gameweek 12]],FPL_Fixtures_Extract[#Headers],0)))-4),Team_Key[[Full Name]:[Full Name]],0))&amp;RIGHT(INDEX(FPL_Fixtures_Extract[],MATCH($A216,FPL_Fixtures_Extract[[Player]:[Player]],0),MATCH(FPL_Combined[[#Headers],[Gameweek 12]],FPL_Fixtures_Extract[#Headers],0)),3))</f>
        <v>MUN(A) 0-2</v>
      </c>
      <c r="N216" t="str">
        <f ca="1">IF(RIGHT(FPL_Combined[[#Headers],[Gameweek 13]],2)&lt;$B$622,INDEX(FPL_Results_Extract[Gameweek 13],MATCH($A216,FPL_Results_Extract[[Player]:[Player]],0)),INDEX(Team_Key[[Abbreviation]:[Abbreviation]],MATCH(LEFT(INDEX(FPL_Fixtures_Extract[],MATCH($A216,FPL_Fixtures_Extract[[Player]:[Player]],0),MATCH(FPL_Combined[[#Headers],[Gameweek 13]],FPL_Fixtures_Extract[#Headers],0)),LEN(INDEX(FPL_Fixtures_Extract[],MATCH($A216,FPL_Fixtures_Extract[[Player]:[Player]],0),MATCH(FPL_Combined[[#Headers],[Gameweek 13]],FPL_Fixtures_Extract[#Headers],0)))-4),Team_Key[[Full Name]:[Full Name]],0))&amp;RIGHT(INDEX(FPL_Fixtures_Extract[],MATCH($A216,FPL_Fixtures_Extract[[Player]:[Player]],0),MATCH(FPL_Combined[[#Headers],[Gameweek 13]],FPL_Fixtures_Extract[#Headers],0)),3))</f>
        <v>ARS(H) 2-1</v>
      </c>
      <c r="O216" t="str">
        <f ca="1">IF(RIGHT(FPL_Combined[[#Headers],[Gameweek 14]],2)&lt;$B$622,INDEX(FPL_Results_Extract[Gameweek 14],MATCH($A216,FPL_Results_Extract[[Player]:[Player]],0)),INDEX(Team_Key[[Abbreviation]:[Abbreviation]],MATCH(LEFT(INDEX(FPL_Fixtures_Extract[],MATCH($A216,FPL_Fixtures_Extract[[Player]:[Player]],0),MATCH(FPL_Combined[[#Headers],[Gameweek 14]],FPL_Fixtures_Extract[#Headers],0)),LEN(INDEX(FPL_Fixtures_Extract[],MATCH($A216,FPL_Fixtures_Extract[[Player]:[Player]],0),MATCH(FPL_Combined[[#Headers],[Gameweek 14]],FPL_Fixtures_Extract[#Headers],0)))-4),Team_Key[[Full Name]:[Full Name]],0))&amp;RIGHT(INDEX(FPL_Fixtures_Extract[],MATCH($A216,FPL_Fixtures_Extract[[Player]:[Player]],0),MATCH(FPL_Combined[[#Headers],[Gameweek 14]],FPL_Fixtures_Extract[#Headers],0)),3))</f>
        <v>WHU(A) 1-1</v>
      </c>
      <c r="P216" t="str">
        <f ca="1">IF(RIGHT(FPL_Combined[[#Headers],[Gameweek 15]],2)&lt;$B$622,INDEX(FPL_Results_Extract[Gameweek 15],MATCH($A216,FPL_Results_Extract[[Player]:[Player]],0)),INDEX(Team_Key[[Abbreviation]:[Abbreviation]],MATCH(LEFT(INDEX(FPL_Fixtures_Extract[],MATCH($A216,FPL_Fixtures_Extract[[Player]:[Player]],0),MATCH(FPL_Combined[[#Headers],[Gameweek 15]],FPL_Fixtures_Extract[#Headers],0)),LEN(INDEX(FPL_Fixtures_Extract[],MATCH($A216,FPL_Fixtures_Extract[[Player]:[Player]],0),MATCH(FPL_Combined[[#Headers],[Gameweek 15]],FPL_Fixtures_Extract[#Headers],0)))-4),Team_Key[[Full Name]:[Full Name]],0))&amp;RIGHT(INDEX(FPL_Fixtures_Extract[],MATCH($A216,FPL_Fixtures_Extract[[Player]:[Player]],0),MATCH(FPL_Combined[[#Headers],[Gameweek 15]],FPL_Fixtures_Extract[#Headers],0)),3))</f>
        <v>TOT(H) 1-1</v>
      </c>
      <c r="Q216" t="str">
        <f ca="1">IF(RIGHT(FPL_Combined[[#Headers],[Gameweek 16]],2)&lt;$B$622,INDEX(FPL_Results_Extract[Gameweek 16],MATCH($A216,FPL_Results_Extract[[Player]:[Player]],0)),INDEX(Team_Key[[Abbreviation]:[Abbreviation]],MATCH(LEFT(INDEX(FPL_Fixtures_Extract[],MATCH($A216,FPL_Fixtures_Extract[[Player]:[Player]],0),MATCH(FPL_Combined[[#Headers],[Gameweek 16]],FPL_Fixtures_Extract[#Headers],0)),LEN(INDEX(FPL_Fixtures_Extract[],MATCH($A216,FPL_Fixtures_Extract[[Player]:[Player]],0),MATCH(FPL_Combined[[#Headers],[Gameweek 16]],FPL_Fixtures_Extract[#Headers],0)))-4),Team_Key[[Full Name]:[Full Name]],0))&amp;RIGHT(INDEX(FPL_Fixtures_Extract[],MATCH($A216,FPL_Fixtures_Extract[[Player]:[Player]],0),MATCH(FPL_Combined[[#Headers],[Gameweek 16]],FPL_Fixtures_Extract[#Headers],0)),3))</f>
        <v>LIV(A) 2-2</v>
      </c>
      <c r="R216" t="str">
        <f ca="1">IF(RIGHT(FPL_Combined[[#Headers],[Gameweek 17]],2)&lt;$B$622,INDEX(FPL_Results_Extract[Gameweek 17],MATCH($A216,FPL_Results_Extract[[Player]:[Player]],0)),INDEX(Team_Key[[Abbreviation]:[Abbreviation]],MATCH(LEFT(INDEX(FPL_Fixtures_Extract[],MATCH($A216,FPL_Fixtures_Extract[[Player]:[Player]],0),MATCH(FPL_Combined[[#Headers],[Gameweek 17]],FPL_Fixtures_Extract[#Headers],0)),LEN(INDEX(FPL_Fixtures_Extract[],MATCH($A216,FPL_Fixtures_Extract[[Player]:[Player]],0),MATCH(FPL_Combined[[#Headers],[Gameweek 17]],FPL_Fixtures_Extract[#Headers],0)))-4),Team_Key[[Full Name]:[Full Name]],0))&amp;RIGHT(INDEX(FPL_Fixtures_Extract[],MATCH($A216,FPL_Fixtures_Extract[[Player]:[Player]],0),MATCH(FPL_Combined[[#Headers],[Gameweek 17]],FPL_Fixtures_Extract[#Headers],0)),3))</f>
        <v>BOU(H) 1-2</v>
      </c>
      <c r="S216" t="str">
        <f ca="1">IF(RIGHT(FPL_Combined[[#Headers],[Gameweek 18]],2)&lt;$B$622,INDEX(FPL_Results_Extract[Gameweek 18],MATCH($A216,FPL_Results_Extract[[Player]:[Player]],0)),INDEX(Team_Key[[Abbreviation]:[Abbreviation]],MATCH(LEFT(INDEX(FPL_Fixtures_Extract[],MATCH($A216,FPL_Fixtures_Extract[[Player]:[Player]],0),MATCH(FPL_Combined[[#Headers],[Gameweek 18]],FPL_Fixtures_Extract[#Headers],0)),LEN(INDEX(FPL_Fixtures_Extract[],MATCH($A216,FPL_Fixtures_Extract[[Player]:[Player]],0),MATCH(FPL_Combined[[#Headers],[Gameweek 18]],FPL_Fixtures_Extract[#Headers],0)))-4),Team_Key[[Full Name]:[Full Name]],0))&amp;RIGHT(INDEX(FPL_Fixtures_Extract[],MATCH($A216,FPL_Fixtures_Extract[[Player]:[Player]],0),MATCH(FPL_Combined[[#Headers],[Gameweek 18]],FPL_Fixtures_Extract[#Headers],0)),3))</f>
        <v>SWA(A) 0-1</v>
      </c>
      <c r="T216" t="str">
        <f ca="1">IF(RIGHT(FPL_Combined[[#Headers],[Gameweek 19]],2)&lt;$B$622,INDEX(FPL_Results_Extract[Gameweek 19],MATCH($A216,FPL_Results_Extract[[Player]:[Player]],0)),INDEX(Team_Key[[Abbreviation]:[Abbreviation]],MATCH(LEFT(INDEX(FPL_Fixtures_Extract[],MATCH($A216,FPL_Fixtures_Extract[[Player]:[Player]],0),MATCH(FPL_Combined[[#Headers],[Gameweek 19]],FPL_Fixtures_Extract[#Headers],0)),LEN(INDEX(FPL_Fixtures_Extract[],MATCH($A216,FPL_Fixtures_Extract[[Player]:[Player]],0),MATCH(FPL_Combined[[#Headers],[Gameweek 19]],FPL_Fixtures_Extract[#Headers],0)))-4),Team_Key[[Full Name]:[Full Name]],0))&amp;RIGHT(INDEX(FPL_Fixtures_Extract[],MATCH($A216,FPL_Fixtures_Extract[[Player]:[Player]],0),MATCH(FPL_Combined[[#Headers],[Gameweek 19]],FPL_Fixtures_Extract[#Headers],0)),3))</f>
        <v>NEW(H) 1-0</v>
      </c>
      <c r="U216" t="str">
        <f ca="1">IF(RIGHT(FPL_Combined[[#Headers],[Gameweek 20]],2)&lt;$B$622,INDEX(FPL_Results_Extract[Gameweek 20],MATCH($A216,FPL_Results_Extract[[Player]:[Player]],0)),INDEX(Team_Key[[Abbreviation]:[Abbreviation]],MATCH(LEFT(INDEX(FPL_Fixtures_Extract[],MATCH($A216,FPL_Fixtures_Extract[[Player]:[Player]],0),MATCH(FPL_Combined[[#Headers],[Gameweek 20]],FPL_Fixtures_Extract[#Headers],0)),LEN(INDEX(FPL_Fixtures_Extract[],MATCH($A216,FPL_Fixtures_Extract[[Player]:[Player]],0),MATCH(FPL_Combined[[#Headers],[Gameweek 20]],FPL_Fixtures_Extract[#Headers],0)))-4),Team_Key[[Full Name]:[Full Name]],0))&amp;RIGHT(INDEX(FPL_Fixtures_Extract[],MATCH($A216,FPL_Fixtures_Extract[[Player]:[Player]],0),MATCH(FPL_Combined[[#Headers],[Gameweek 20]],FPL_Fixtures_Extract[#Headers],0)),3))</f>
        <v>STK(H) 2-1</v>
      </c>
      <c r="V216" t="str">
        <f ca="1">IF(RIGHT(FPL_Combined[[#Headers],[Gameweek 21]],2)&lt;$B$622,INDEX(FPL_Results_Extract[Gameweek 21],MATCH($A216,FPL_Results_Extract[[Player]:[Player]],0)),INDEX(Team_Key[[Abbreviation]:[Abbreviation]],MATCH(LEFT(INDEX(FPL_Fixtures_Extract[],MATCH($A216,FPL_Fixtures_Extract[[Player]:[Player]],0),MATCH(FPL_Combined[[#Headers],[Gameweek 21]],FPL_Fixtures_Extract[#Headers],0)),LEN(INDEX(FPL_Fixtures_Extract[],MATCH($A216,FPL_Fixtures_Extract[[Player]:[Player]],0),MATCH(FPL_Combined[[#Headers],[Gameweek 21]],FPL_Fixtures_Extract[#Headers],0)))-4),Team_Key[[Full Name]:[Full Name]],0))&amp;RIGHT(INDEX(FPL_Fixtures_Extract[],MATCH($A216,FPL_Fixtures_Extract[[Player]:[Player]],0),MATCH(FPL_Combined[[#Headers],[Gameweek 21]],FPL_Fixtures_Extract[#Headers],0)),3))</f>
        <v>CHE(A) 2-2</v>
      </c>
      <c r="W216" t="str">
        <f ca="1">IF(RIGHT(FPL_Combined[[#Headers],[Gameweek 22]],2)&lt;$B$622,INDEX(FPL_Results_Extract[Gameweek 22],MATCH($A216,FPL_Results_Extract[[Player]:[Player]],0)),INDEX(Team_Key[[Abbreviation]:[Abbreviation]],MATCH(LEFT(INDEX(FPL_Fixtures_Extract[],MATCH($A216,FPL_Fixtures_Extract[[Player]:[Player]],0),MATCH(FPL_Combined[[#Headers],[Gameweek 22]],FPL_Fixtures_Extract[#Headers],0)),LEN(INDEX(FPL_Fixtures_Extract[],MATCH($A216,FPL_Fixtures_Extract[[Player]:[Player]],0),MATCH(FPL_Combined[[#Headers],[Gameweek 22]],FPL_Fixtures_Extract[#Headers],0)))-4),Team_Key[[Full Name]:[Full Name]],0))&amp;RIGHT(INDEX(FPL_Fixtures_Extract[],MATCH($A216,FPL_Fixtures_Extract[[Player]:[Player]],0),MATCH(FPL_Combined[[#Headers],[Gameweek 22]],FPL_Fixtures_Extract[#Headers],0)),3))</f>
        <v>SOU(A) 0-3</v>
      </c>
      <c r="X216" t="str">
        <f ca="1">IF(RIGHT(FPL_Combined[[#Headers],[Gameweek 23]],2)&lt;$B$622,INDEX(FPL_Results_Extract[Gameweek 23],MATCH($A216,FPL_Results_Extract[[Player]:[Player]],0)),INDEX(Team_Key[[Abbreviation]:[Abbreviation]],MATCH(LEFT(INDEX(FPL_Fixtures_Extract[],MATCH($A216,FPL_Fixtures_Extract[[Player]:[Player]],0),MATCH(FPL_Combined[[#Headers],[Gameweek 23]],FPL_Fixtures_Extract[#Headers],0)),LEN(INDEX(FPL_Fixtures_Extract[],MATCH($A216,FPL_Fixtures_Extract[[Player]:[Player]],0),MATCH(FPL_Combined[[#Headers],[Gameweek 23]],FPL_Fixtures_Extract[#Headers],0)))-4),Team_Key[[Full Name]:[Full Name]],0))&amp;RIGHT(INDEX(FPL_Fixtures_Extract[],MATCH($A216,FPL_Fixtures_Extract[[Player]:[Player]],0),MATCH(FPL_Combined[[#Headers],[Gameweek 23]],FPL_Fixtures_Extract[#Headers],0)),3))</f>
        <v>AVL(H) 0-0</v>
      </c>
      <c r="Y216" t="str">
        <f ca="1">IF(RIGHT(FPL_Combined[[#Headers],[Gameweek 24]],2)&lt;$B$622,INDEX(FPL_Results_Extract[Team],MATCH($A216,FPL_Results_Extract[[Player]:[Player]],0)),INDEX(Team_Key[[Abbreviation]:[Abbreviation]],MATCH(LEFT(INDEX(FPL_Fixtures_Extract[],MATCH($A216,FPL_Fixtures_Extract[[Player]:[Player]],0),MATCH(FPL_Combined[[#Headers],[Gameweek 24]],FPL_Fixtures_Extract[#Headers],0)),LEN(INDEX(FPL_Fixtures_Extract[],MATCH($A216,FPL_Fixtures_Extract[[Player]:[Player]],0),MATCH(FPL_Combined[[#Headers],[Gameweek 24]],FPL_Fixtures_Extract[#Headers],0)))-4),Team_Key[[Full Name]:[Full Name]],0))&amp;RIGHT(INDEX(FPL_Fixtures_Extract[],MATCH($A216,FPL_Fixtures_Extract[[Player]:[Player]],0),MATCH(FPL_Combined[[#Headers],[Gameweek 24]],FPL_Fixtures_Extract[#Headers],0)),3))</f>
        <v>WBA</v>
      </c>
      <c r="Z216" t="str">
        <f ca="1">IF(RIGHT(FPL_Combined[[#Headers],[Gameweek 25]],2)&lt;$B$622,INDEX(FPL_Results_Extract[Player],MATCH($A216,FPL_Results_Extract[[Player]:[Player]],0)),INDEX(Team_Key[[Abbreviation]:[Abbreviation]],MATCH(LEFT(INDEX(FPL_Fixtures_Extract[],MATCH($A216,FPL_Fixtures_Extract[[Player]:[Player]],0),MATCH(FPL_Combined[[#Headers],[Gameweek 25]],FPL_Fixtures_Extract[#Headers],0)),LEN(INDEX(FPL_Fixtures_Extract[],MATCH($A216,FPL_Fixtures_Extract[[Player]:[Player]],0),MATCH(FPL_Combined[[#Headers],[Gameweek 25]],FPL_Fixtures_Extract[#Headers],0)))-4),Team_Key[[Full Name]:[Full Name]],0))&amp;RIGHT(INDEX(FPL_Fixtures_Extract[],MATCH($A216,FPL_Fixtures_Extract[[Player]:[Player]],0),MATCH(FPL_Combined[[#Headers],[Gameweek 25]],FPL_Fixtures_Extract[#Headers],0)),3))</f>
        <v>Gamboa</v>
      </c>
      <c r="AA216" t="str">
        <f ca="1">IF(RIGHT(FPL_Combined[[#Headers],[Gameweek 26]],2)&lt;$B$622,INDEX(FPL_Results_Extract[Gameweek 01],MATCH($A216,FPL_Results_Extract[[Player]:[Player]],0)),INDEX(Team_Key[[Abbreviation]:[Abbreviation]],MATCH(LEFT(INDEX(FPL_Fixtures_Extract[],MATCH($A216,FPL_Fixtures_Extract[[Player]:[Player]],0),MATCH(FPL_Combined[[#Headers],[Gameweek 26]],FPL_Fixtures_Extract[#Headers],0)),LEN(INDEX(FPL_Fixtures_Extract[],MATCH($A216,FPL_Fixtures_Extract[[Player]:[Player]],0),MATCH(FPL_Combined[[#Headers],[Gameweek 26]],FPL_Fixtures_Extract[#Headers],0)))-4),Team_Key[[Full Name]:[Full Name]],0))&amp;RIGHT(INDEX(FPL_Fixtures_Extract[],MATCH($A216,FPL_Fixtures_Extract[[Player]:[Player]],0),MATCH(FPL_Combined[[#Headers],[Gameweek 26]],FPL_Fixtures_Extract[#Headers],0)),3))</f>
        <v>MCI(H) 0-3</v>
      </c>
      <c r="AB216" t="str">
        <f ca="1">IF(RIGHT(FPL_Combined[[#Headers],[Gameweek 27]],2)&lt;$B$622,INDEX(FPL_Results_Extract[Gameweek 02],MATCH($A216,FPL_Results_Extract[[Player]:[Player]],0)),INDEX(Team_Key[[Abbreviation]:[Abbreviation]],MATCH(LEFT(INDEX(FPL_Fixtures_Extract[],MATCH($A216,FPL_Fixtures_Extract[[Player]:[Player]],0),MATCH(FPL_Combined[[#Headers],[Gameweek 27]],FPL_Fixtures_Extract[#Headers],0)),LEN(INDEX(FPL_Fixtures_Extract[],MATCH($A216,FPL_Fixtures_Extract[[Player]:[Player]],0),MATCH(FPL_Combined[[#Headers],[Gameweek 27]],FPL_Fixtures_Extract[#Headers],0)))-4),Team_Key[[Full Name]:[Full Name]],0))&amp;RIGHT(INDEX(FPL_Fixtures_Extract[],MATCH($A216,FPL_Fixtures_Extract[[Player]:[Player]],0),MATCH(FPL_Combined[[#Headers],[Gameweek 27]],FPL_Fixtures_Extract[#Headers],0)),3))</f>
        <v>WAT(A) 0-0</v>
      </c>
      <c r="AC216" t="str">
        <f ca="1">IF(RIGHT(FPL_Combined[[#Headers],[Gameweek 28]],2)&lt;$B$622,INDEX(FPL_Results_Extract[Gameweek 03],MATCH($A216,FPL_Results_Extract[[Player]:[Player]],0)),INDEX(Team_Key[[Abbreviation]:[Abbreviation]],MATCH(LEFT(INDEX(FPL_Fixtures_Extract[],MATCH($A216,FPL_Fixtures_Extract[[Player]:[Player]],0),MATCH(FPL_Combined[[#Headers],[Gameweek 28]],FPL_Fixtures_Extract[#Headers],0)),LEN(INDEX(FPL_Fixtures_Extract[],MATCH($A216,FPL_Fixtures_Extract[[Player]:[Player]],0),MATCH(FPL_Combined[[#Headers],[Gameweek 28]],FPL_Fixtures_Extract[#Headers],0)))-4),Team_Key[[Full Name]:[Full Name]],0))&amp;RIGHT(INDEX(FPL_Fixtures_Extract[],MATCH($A216,FPL_Fixtures_Extract[[Player]:[Player]],0),MATCH(FPL_Combined[[#Headers],[Gameweek 28]],FPL_Fixtures_Extract[#Headers],0)),3))</f>
        <v>CHE(H) 2-3</v>
      </c>
      <c r="AD216" t="str">
        <f ca="1">IF(RIGHT(FPL_Combined[[#Headers],[Gameweek 29]],2)&lt;$B$622,INDEX(FPL_Results_Extract[Gameweek 04],MATCH($A216,FPL_Results_Extract[[Player]:[Player]],0)),INDEX(Team_Key[[Abbreviation]:[Abbreviation]],MATCH(LEFT(INDEX(FPL_Fixtures_Extract[],MATCH($A216,FPL_Fixtures_Extract[[Player]:[Player]],0),MATCH(FPL_Combined[[#Headers],[Gameweek 29]],FPL_Fixtures_Extract[#Headers],0)),LEN(INDEX(FPL_Fixtures_Extract[],MATCH($A216,FPL_Fixtures_Extract[[Player]:[Player]],0),MATCH(FPL_Combined[[#Headers],[Gameweek 29]],FPL_Fixtures_Extract[#Headers],0)))-4),Team_Key[[Full Name]:[Full Name]],0))&amp;RIGHT(INDEX(FPL_Fixtures_Extract[],MATCH($A216,FPL_Fixtures_Extract[[Player]:[Player]],0),MATCH(FPL_Combined[[#Headers],[Gameweek 29]],FPL_Fixtures_Extract[#Headers],0)),3))</f>
        <v>MUN(H)</v>
      </c>
      <c r="AE216" t="str">
        <f ca="1">IF(RIGHT(FPL_Combined[[#Headers],[Gameweek 30]],2)&lt;$B$622,INDEX(FPL_Results_Extract[Gameweek 05],MATCH($A216,FPL_Results_Extract[[Player]:[Player]],0)),INDEX(Team_Key[[Abbreviation]:[Abbreviation]],MATCH(LEFT(INDEX(FPL_Fixtures_Extract[],MATCH($A216,FPL_Fixtures_Extract[[Player]:[Player]],0),MATCH(FPL_Combined[[#Headers],[Gameweek 30]],FPL_Fixtures_Extract[#Headers],0)),LEN(INDEX(FPL_Fixtures_Extract[],MATCH($A216,FPL_Fixtures_Extract[[Player]:[Player]],0),MATCH(FPL_Combined[[#Headers],[Gameweek 30]],FPL_Fixtures_Extract[#Headers],0)))-4),Team_Key[[Full Name]:[Full Name]],0))&amp;RIGHT(INDEX(FPL_Fixtures_Extract[],MATCH($A216,FPL_Fixtures_Extract[[Player]:[Player]],0),MATCH(FPL_Combined[[#Headers],[Gameweek 30]],FPL_Fixtures_Extract[#Headers],0)),3))</f>
        <v>ARS(A)</v>
      </c>
      <c r="AF216" t="str">
        <f ca="1">IF(RIGHT(FPL_Combined[[#Headers],[Gameweek 31]],2)&lt;$B$622,INDEX(FPL_Results_Extract[Gameweek 06],MATCH($A216,FPL_Results_Extract[[Player]:[Player]],0)),INDEX(Team_Key[[Abbreviation]:[Abbreviation]],MATCH(LEFT(INDEX(FPL_Fixtures_Extract[],MATCH($A216,FPL_Fixtures_Extract[[Player]:[Player]],0),MATCH(FPL_Combined[[#Headers],[Gameweek 31]],FPL_Fixtures_Extract[#Headers],0)),LEN(INDEX(FPL_Fixtures_Extract[],MATCH($A216,FPL_Fixtures_Extract[[Player]:[Player]],0),MATCH(FPL_Combined[[#Headers],[Gameweek 31]],FPL_Fixtures_Extract[#Headers],0)))-4),Team_Key[[Full Name]:[Full Name]],0))&amp;RIGHT(INDEX(FPL_Fixtures_Extract[],MATCH($A216,FPL_Fixtures_Extract[[Player]:[Player]],0),MATCH(FPL_Combined[[#Headers],[Gameweek 31]],FPL_Fixtures_Extract[#Headers],0)),3))</f>
        <v>NOR(H)</v>
      </c>
      <c r="AG216" t="str">
        <f ca="1">IF(RIGHT(FPL_Combined[[#Headers],[Gameweek 32]],2)&lt;$B$622,INDEX(FPL_Results_Extract[Gameweek 07],MATCH($A216,FPL_Results_Extract[[Player]:[Player]],0)),INDEX(Team_Key[[Abbreviation]:[Abbreviation]],MATCH(LEFT(INDEX(FPL_Fixtures_Extract[],MATCH($A216,FPL_Fixtures_Extract[[Player]:[Player]],0),MATCH(FPL_Combined[[#Headers],[Gameweek 32]],FPL_Fixtures_Extract[#Headers],0)),LEN(INDEX(FPL_Fixtures_Extract[],MATCH($A216,FPL_Fixtures_Extract[[Player]:[Player]],0),MATCH(FPL_Combined[[#Headers],[Gameweek 32]],FPL_Fixtures_Extract[#Headers],0)))-4),Team_Key[[Full Name]:[Full Name]],0))&amp;RIGHT(INDEX(FPL_Fixtures_Extract[],MATCH($A216,FPL_Fixtures_Extract[[Player]:[Player]],0),MATCH(FPL_Combined[[#Headers],[Gameweek 32]],FPL_Fixtures_Extract[#Headers],0)),3))</f>
        <v>SUN(A)</v>
      </c>
      <c r="AH216" t="str">
        <f ca="1">IF(RIGHT(FPL_Combined[[#Headers],[Gameweek 33]],2)&lt;$B$622,INDEX(FPL_Results_Extract[Gameweek 08],MATCH($A216,FPL_Results_Extract[[Player]:[Player]],0)),INDEX(Team_Key[[Abbreviation]:[Abbreviation]],MATCH(LEFT(INDEX(FPL_Fixtures_Extract[],MATCH($A216,FPL_Fixtures_Extract[[Player]:[Player]],0),MATCH(FPL_Combined[[#Headers],[Gameweek 33]],FPL_Fixtures_Extract[#Headers],0)),LEN(INDEX(FPL_Fixtures_Extract[],MATCH($A216,FPL_Fixtures_Extract[[Player]:[Player]],0),MATCH(FPL_Combined[[#Headers],[Gameweek 33]],FPL_Fixtures_Extract[#Headers],0)))-4),Team_Key[[Full Name]:[Full Name]],0))&amp;RIGHT(INDEX(FPL_Fixtures_Extract[],MATCH($A216,FPL_Fixtures_Extract[[Player]:[Player]],0),MATCH(FPL_Combined[[#Headers],[Gameweek 33]],FPL_Fixtures_Extract[#Headers],0)),3))</f>
        <v>MCI(A)</v>
      </c>
      <c r="AI216" t="str">
        <f ca="1">IF(RIGHT(FPL_Combined[[#Headers],[Gameweek 34]],2)&lt;$B$622,INDEX(FPL_Results_Extract[Gameweek 09],MATCH($A216,FPL_Results_Extract[[Player]:[Player]],0)),INDEX(Team_Key[[Abbreviation]:[Abbreviation]],MATCH(LEFT(INDEX(FPL_Fixtures_Extract[],MATCH($A216,FPL_Fixtures_Extract[[Player]:[Player]],0),MATCH(FPL_Combined[[#Headers],[Gameweek 34]],FPL_Fixtures_Extract[#Headers],0)),LEN(INDEX(FPL_Fixtures_Extract[],MATCH($A216,FPL_Fixtures_Extract[[Player]:[Player]],0),MATCH(FPL_Combined[[#Headers],[Gameweek 34]],FPL_Fixtures_Extract[#Headers],0)))-4),Team_Key[[Full Name]:[Full Name]],0))&amp;RIGHT(INDEX(FPL_Fixtures_Extract[],MATCH($A216,FPL_Fixtures_Extract[[Player]:[Player]],0),MATCH(FPL_Combined[[#Headers],[Gameweek 34]],FPL_Fixtures_Extract[#Headers],0)),3))</f>
        <v>WAT(H)</v>
      </c>
      <c r="AJ216" t="str">
        <f ca="1">IF(RIGHT(FPL_Combined[[#Headers],[Gameweek 35]],2)&lt;$B$622,INDEX(FPL_Results_Extract[Gameweek 10],MATCH($A216,FPL_Results_Extract[[Player]:[Player]],0)),INDEX(Team_Key[[Abbreviation]:[Abbreviation]],MATCH(LEFT(INDEX(FPL_Fixtures_Extract[],MATCH($A216,FPL_Fixtures_Extract[[Player]:[Player]],0),MATCH(FPL_Combined[[#Headers],[Gameweek 35]],FPL_Fixtures_Extract[#Headers],0)),LEN(INDEX(FPL_Fixtures_Extract[],MATCH($A216,FPL_Fixtures_Extract[[Player]:[Player]],0),MATCH(FPL_Combined[[#Headers],[Gameweek 35]],FPL_Fixtures_Extract[#Headers],0)))-4),Team_Key[[Full Name]:[Full Name]],0))&amp;RIGHT(INDEX(FPL_Fixtures_Extract[],MATCH($A216,FPL_Fixtures_Extract[[Player]:[Player]],0),MATCH(FPL_Combined[[#Headers],[Gameweek 35]],FPL_Fixtures_Extract[#Headers],0)),3))</f>
        <v>TOT(A)</v>
      </c>
      <c r="AK216" t="str">
        <f ca="1">IF(RIGHT(FPL_Combined[[#Headers],[Gameweek 36]],2)&lt;$B$622,INDEX(FPL_Results_Extract[Gameweek 11],MATCH($A216,FPL_Results_Extract[[Player]:[Player]],0)),INDEX(Team_Key[[Abbreviation]:[Abbreviation]],MATCH(LEFT(INDEX(FPL_Fixtures_Extract[],MATCH($A216,FPL_Fixtures_Extract[[Player]:[Player]],0),MATCH(FPL_Combined[[#Headers],[Gameweek 36]],FPL_Fixtures_Extract[#Headers],0)),LEN(INDEX(FPL_Fixtures_Extract[],MATCH($A216,FPL_Fixtures_Extract[[Player]:[Player]],0),MATCH(FPL_Combined[[#Headers],[Gameweek 36]],FPL_Fixtures_Extract[#Headers],0)))-4),Team_Key[[Full Name]:[Full Name]],0))&amp;RIGHT(INDEX(FPL_Fixtures_Extract[],MATCH($A216,FPL_Fixtures_Extract[[Player]:[Player]],0),MATCH(FPL_Combined[[#Headers],[Gameweek 36]],FPL_Fixtures_Extract[#Headers],0)),3))</f>
        <v>WHU(H)</v>
      </c>
      <c r="AL216" t="str">
        <f ca="1">IF(RIGHT(FPL_Combined[[#Headers],[Gameweek 37]],2)&lt;$B$622,INDEX(FPL_Results_Extract[Gameweek 12],MATCH($A216,FPL_Results_Extract[[Player]:[Player]],0)),INDEX(Team_Key[[Abbreviation]:[Abbreviation]],MATCH(LEFT(INDEX(FPL_Fixtures_Extract[],MATCH($A216,FPL_Fixtures_Extract[[Player]:[Player]],0),MATCH(FPL_Combined[[#Headers],[Gameweek 37]],FPL_Fixtures_Extract[#Headers],0)),LEN(INDEX(FPL_Fixtures_Extract[],MATCH($A216,FPL_Fixtures_Extract[[Player]:[Player]],0),MATCH(FPL_Combined[[#Headers],[Gameweek 37]],FPL_Fixtures_Extract[#Headers],0)))-4),Team_Key[[Full Name]:[Full Name]],0))&amp;RIGHT(INDEX(FPL_Fixtures_Extract[],MATCH($A216,FPL_Fixtures_Extract[[Player]:[Player]],0),MATCH(FPL_Combined[[#Headers],[Gameweek 37]],FPL_Fixtures_Extract[#Headers],0)),3))</f>
        <v>BOU(A)</v>
      </c>
      <c r="AM216" t="str">
        <f ca="1">IF(RIGHT(FPL_Combined[[#Headers],[Gameweek 38]],2)&lt;$B$622,INDEX(FPL_Results_Extract[Gameweek 13],MATCH($A216,FPL_Results_Extract[[Player]:[Player]],0)),INDEX(Team_Key[[Abbreviation]:[Abbreviation]],MATCH(LEFT(INDEX(FPL_Fixtures_Extract[],MATCH($A216,FPL_Fixtures_Extract[[Player]:[Player]],0),MATCH(FPL_Combined[[#Headers],[Gameweek 38]],FPL_Fixtures_Extract[#Headers],0)),LEN(INDEX(FPL_Fixtures_Extract[],MATCH($A216,FPL_Fixtures_Extract[[Player]:[Player]],0),MATCH(FPL_Combined[[#Headers],[Gameweek 38]],FPL_Fixtures_Extract[#Headers],0)))-4),Team_Key[[Full Name]:[Full Name]],0))&amp;RIGHT(INDEX(FPL_Fixtures_Extract[],MATCH($A216,FPL_Fixtures_Extract[[Player]:[Player]],0),MATCH(FPL_Combined[[#Headers],[Gameweek 38]],FPL_Fixtures_Extract[#Headers],0)),3))</f>
        <v>LIV(H)</v>
      </c>
    </row>
    <row r="217" spans="1:39" x14ac:dyDescent="0.45">
      <c r="A217" t="s">
        <v>676</v>
      </c>
      <c r="B217" t="str">
        <f ca="1">IF(RIGHT(FPL_Combined[[#Headers],[Gameweek 01]],2)&lt;$B$622,INDEX(FPL_Results_Extract[Gameweek 01],MATCH($A217,FPL_Results_Extract[[Player]:[Player]],0)),INDEX(Team_Key[[Abbreviation]:[Abbreviation]],MATCH(LEFT(INDEX(FPL_Fixtures_Extract[],MATCH($A217,FPL_Fixtures_Extract[[Player]:[Player]],0),MATCH(FPL_Combined[[#Headers],[Gameweek 01]],FPL_Fixtures_Extract[#Headers],0)),LEN(INDEX(FPL_Fixtures_Extract[],MATCH($A217,FPL_Fixtures_Extract[[Player]:[Player]],0),MATCH(FPL_Combined[[#Headers],[Gameweek 01]],FPL_Fixtures_Extract[#Headers],0)))-4),Team_Key[[Full Name]:[Full Name]],0))&amp;RIGHT(INDEX(FPL_Fixtures_Extract[],MATCH($A217,FPL_Fixtures_Extract[[Player]:[Player]],0),MATCH(FPL_Combined[[#Headers],[Gameweek 01]],FPL_Fixtures_Extract[#Headers],0)),3))</f>
        <v>WAT(H) 2-2</v>
      </c>
      <c r="C217" t="str">
        <f ca="1">IF(RIGHT(FPL_Combined[[#Headers],[Gameweek 02]],2)&lt;$B$622,INDEX(FPL_Results_Extract[Gameweek 02],MATCH($A217,FPL_Results_Extract[[Player]:[Player]],0)),INDEX(Team_Key[[Abbreviation]:[Abbreviation]],MATCH(LEFT(INDEX(FPL_Fixtures_Extract[],MATCH($A217,FPL_Fixtures_Extract[[Player]:[Player]],0),MATCH(FPL_Combined[[#Headers],[Gameweek 02]],FPL_Fixtures_Extract[#Headers],0)),LEN(INDEX(FPL_Fixtures_Extract[],MATCH($A217,FPL_Fixtures_Extract[[Player]:[Player]],0),MATCH(FPL_Combined[[#Headers],[Gameweek 02]],FPL_Fixtures_Extract[#Headers],0)))-4),Team_Key[[Full Name]:[Full Name]],0))&amp;RIGHT(INDEX(FPL_Fixtures_Extract[],MATCH($A217,FPL_Fixtures_Extract[[Player]:[Player]],0),MATCH(FPL_Combined[[#Headers],[Gameweek 02]],FPL_Fixtures_Extract[#Headers],0)),3))</f>
        <v>SOU(A) 3-0</v>
      </c>
      <c r="D217" t="str">
        <f ca="1">IF(RIGHT(FPL_Combined[[#Headers],[Gameweek 03]],2)&lt;$B$622,INDEX(FPL_Results_Extract[Gameweek 03],MATCH($A217,FPL_Results_Extract[[Player]:[Player]],0)),INDEX(Team_Key[[Abbreviation]:[Abbreviation]],MATCH(LEFT(INDEX(FPL_Fixtures_Extract[],MATCH($A217,FPL_Fixtures_Extract[[Player]:[Player]],0),MATCH(FPL_Combined[[#Headers],[Gameweek 03]],FPL_Fixtures_Extract[#Headers],0)),LEN(INDEX(FPL_Fixtures_Extract[],MATCH($A217,FPL_Fixtures_Extract[[Player]:[Player]],0),MATCH(FPL_Combined[[#Headers],[Gameweek 03]],FPL_Fixtures_Extract[#Headers],0)))-4),Team_Key[[Full Name]:[Full Name]],0))&amp;RIGHT(INDEX(FPL_Fixtures_Extract[],MATCH($A217,FPL_Fixtures_Extract[[Player]:[Player]],0),MATCH(FPL_Combined[[#Headers],[Gameweek 03]],FPL_Fixtures_Extract[#Headers],0)),3))</f>
        <v>MCI(H) 0-2</v>
      </c>
      <c r="E217" t="str">
        <f ca="1">IF(RIGHT(FPL_Combined[[#Headers],[Gameweek 04]],2)&lt;$B$622,INDEX(FPL_Results_Extract[Gameweek 04],MATCH($A217,FPL_Results_Extract[[Player]:[Player]],0)),INDEX(Team_Key[[Abbreviation]:[Abbreviation]],MATCH(LEFT(INDEX(FPL_Fixtures_Extract[],MATCH($A217,FPL_Fixtures_Extract[[Player]:[Player]],0),MATCH(FPL_Combined[[#Headers],[Gameweek 04]],FPL_Fixtures_Extract[#Headers],0)),LEN(INDEX(FPL_Fixtures_Extract[],MATCH($A217,FPL_Fixtures_Extract[[Player]:[Player]],0),MATCH(FPL_Combined[[#Headers],[Gameweek 04]],FPL_Fixtures_Extract[#Headers],0)))-4),Team_Key[[Full Name]:[Full Name]],0))&amp;RIGHT(INDEX(FPL_Fixtures_Extract[],MATCH($A217,FPL_Fixtures_Extract[[Player]:[Player]],0),MATCH(FPL_Combined[[#Headers],[Gameweek 04]],FPL_Fixtures_Extract[#Headers],0)),3))</f>
        <v>TOT(A) 0-0</v>
      </c>
      <c r="F217" t="str">
        <f ca="1">IF(RIGHT(FPL_Combined[[#Headers],[Gameweek 05]],2)&lt;$B$622,INDEX(FPL_Results_Extract[Gameweek 05],MATCH($A217,FPL_Results_Extract[[Player]:[Player]],0)),INDEX(Team_Key[[Abbreviation]:[Abbreviation]],MATCH(LEFT(INDEX(FPL_Fixtures_Extract[],MATCH($A217,FPL_Fixtures_Extract[[Player]:[Player]],0),MATCH(FPL_Combined[[#Headers],[Gameweek 05]],FPL_Fixtures_Extract[#Headers],0)),LEN(INDEX(FPL_Fixtures_Extract[],MATCH($A217,FPL_Fixtures_Extract[[Player]:[Player]],0),MATCH(FPL_Combined[[#Headers],[Gameweek 05]],FPL_Fixtures_Extract[#Headers],0)))-4),Team_Key[[Full Name]:[Full Name]],0))&amp;RIGHT(INDEX(FPL_Fixtures_Extract[],MATCH($A217,FPL_Fixtures_Extract[[Player]:[Player]],0),MATCH(FPL_Combined[[#Headers],[Gameweek 05]],FPL_Fixtures_Extract[#Headers],0)),3))</f>
        <v>CHE(H) 3-1</v>
      </c>
      <c r="G217" t="str">
        <f ca="1">IF(RIGHT(FPL_Combined[[#Headers],[Gameweek 06]],2)&lt;$B$622,INDEX(FPL_Results_Extract[Gameweek 06],MATCH($A217,FPL_Results_Extract[[Player]:[Player]],0)),INDEX(Team_Key[[Abbreviation]:[Abbreviation]],MATCH(LEFT(INDEX(FPL_Fixtures_Extract[],MATCH($A217,FPL_Fixtures_Extract[[Player]:[Player]],0),MATCH(FPL_Combined[[#Headers],[Gameweek 06]],FPL_Fixtures_Extract[#Headers],0)),LEN(INDEX(FPL_Fixtures_Extract[],MATCH($A217,FPL_Fixtures_Extract[[Player]:[Player]],0),MATCH(FPL_Combined[[#Headers],[Gameweek 06]],FPL_Fixtures_Extract[#Headers],0)))-4),Team_Key[[Full Name]:[Full Name]],0))&amp;RIGHT(INDEX(FPL_Fixtures_Extract[],MATCH($A217,FPL_Fixtures_Extract[[Player]:[Player]],0),MATCH(FPL_Combined[[#Headers],[Gameweek 06]],FPL_Fixtures_Extract[#Headers],0)),3))</f>
        <v>SWA(A) 0-0</v>
      </c>
      <c r="H217" t="str">
        <f ca="1">IF(RIGHT(FPL_Combined[[#Headers],[Gameweek 07]],2)&lt;$B$622,INDEX(FPL_Results_Extract[Gameweek 07],MATCH($A217,FPL_Results_Extract[[Player]:[Player]],0)),INDEX(Team_Key[[Abbreviation]:[Abbreviation]],MATCH(LEFT(INDEX(FPL_Fixtures_Extract[],MATCH($A217,FPL_Fixtures_Extract[[Player]:[Player]],0),MATCH(FPL_Combined[[#Headers],[Gameweek 07]],FPL_Fixtures_Extract[#Headers],0)),LEN(INDEX(FPL_Fixtures_Extract[],MATCH($A217,FPL_Fixtures_Extract[[Player]:[Player]],0),MATCH(FPL_Combined[[#Headers],[Gameweek 07]],FPL_Fixtures_Extract[#Headers],0)))-4),Team_Key[[Full Name]:[Full Name]],0))&amp;RIGHT(INDEX(FPL_Fixtures_Extract[],MATCH($A217,FPL_Fixtures_Extract[[Player]:[Player]],0),MATCH(FPL_Combined[[#Headers],[Gameweek 07]],FPL_Fixtures_Extract[#Headers],0)),3))</f>
        <v>WBA(A) 3-2</v>
      </c>
      <c r="I217" t="str">
        <f ca="1">IF(RIGHT(FPL_Combined[[#Headers],[Gameweek 08]],2)&lt;$B$622,INDEX(FPL_Results_Extract[Gameweek 08],MATCH($A217,FPL_Results_Extract[[Player]:[Player]],0)),INDEX(Team_Key[[Abbreviation]:[Abbreviation]],MATCH(LEFT(INDEX(FPL_Fixtures_Extract[],MATCH($A217,FPL_Fixtures_Extract[[Player]:[Player]],0),MATCH(FPL_Combined[[#Headers],[Gameweek 08]],FPL_Fixtures_Extract[#Headers],0)),LEN(INDEX(FPL_Fixtures_Extract[],MATCH($A217,FPL_Fixtures_Extract[[Player]:[Player]],0),MATCH(FPL_Combined[[#Headers],[Gameweek 08]],FPL_Fixtures_Extract[#Headers],0)))-4),Team_Key[[Full Name]:[Full Name]],0))&amp;RIGHT(INDEX(FPL_Fixtures_Extract[],MATCH($A217,FPL_Fixtures_Extract[[Player]:[Player]],0),MATCH(FPL_Combined[[#Headers],[Gameweek 08]],FPL_Fixtures_Extract[#Headers],0)),3))</f>
        <v>LIV(H) 1-1</v>
      </c>
      <c r="J217" t="str">
        <f ca="1">IF(RIGHT(FPL_Combined[[#Headers],[Gameweek 09]],2)&lt;$B$622,INDEX(FPL_Results_Extract[Gameweek 09],MATCH($A217,FPL_Results_Extract[[Player]:[Player]],0)),INDEX(Team_Key[[Abbreviation]:[Abbreviation]],MATCH(LEFT(INDEX(FPL_Fixtures_Extract[],MATCH($A217,FPL_Fixtures_Extract[[Player]:[Player]],0),MATCH(FPL_Combined[[#Headers],[Gameweek 09]],FPL_Fixtures_Extract[#Headers],0)),LEN(INDEX(FPL_Fixtures_Extract[],MATCH($A217,FPL_Fixtures_Extract[[Player]:[Player]],0),MATCH(FPL_Combined[[#Headers],[Gameweek 09]],FPL_Fixtures_Extract[#Headers],0)))-4),Team_Key[[Full Name]:[Full Name]],0))&amp;RIGHT(INDEX(FPL_Fixtures_Extract[],MATCH($A217,FPL_Fixtures_Extract[[Player]:[Player]],0),MATCH(FPL_Combined[[#Headers],[Gameweek 09]],FPL_Fixtures_Extract[#Headers],0)),3))</f>
        <v>MUN(H) 0-3</v>
      </c>
      <c r="K217" t="str">
        <f ca="1">IF(RIGHT(FPL_Combined[[#Headers],[Gameweek 10]],2)&lt;$B$622,INDEX(FPL_Results_Extract[Gameweek 10],MATCH($A217,FPL_Results_Extract[[Player]:[Player]],0)),INDEX(Team_Key[[Abbreviation]:[Abbreviation]],MATCH(LEFT(INDEX(FPL_Fixtures_Extract[],MATCH($A217,FPL_Fixtures_Extract[[Player]:[Player]],0),MATCH(FPL_Combined[[#Headers],[Gameweek 10]],FPL_Fixtures_Extract[#Headers],0)),LEN(INDEX(FPL_Fixtures_Extract[],MATCH($A217,FPL_Fixtures_Extract[[Player]:[Player]],0),MATCH(FPL_Combined[[#Headers],[Gameweek 10]],FPL_Fixtures_Extract[#Headers],0)))-4),Team_Key[[Full Name]:[Full Name]],0))&amp;RIGHT(INDEX(FPL_Fixtures_Extract[],MATCH($A217,FPL_Fixtures_Extract[[Player]:[Player]],0),MATCH(FPL_Combined[[#Headers],[Gameweek 10]],FPL_Fixtures_Extract[#Headers],0)),3))</f>
        <v>ARS(A) 1-2</v>
      </c>
      <c r="L217" t="str">
        <f ca="1">IF(RIGHT(FPL_Combined[[#Headers],[Gameweek 11]],2)&lt;$B$622,INDEX(FPL_Results_Extract[Gameweek 11],MATCH($A217,FPL_Results_Extract[[Player]:[Player]],0)),INDEX(Team_Key[[Abbreviation]:[Abbreviation]],MATCH(LEFT(INDEX(FPL_Fixtures_Extract[],MATCH($A217,FPL_Fixtures_Extract[[Player]:[Player]],0),MATCH(FPL_Combined[[#Headers],[Gameweek 11]],FPL_Fixtures_Extract[#Headers],0)),LEN(INDEX(FPL_Fixtures_Extract[],MATCH($A217,FPL_Fixtures_Extract[[Player]:[Player]],0),MATCH(FPL_Combined[[#Headers],[Gameweek 11]],FPL_Fixtures_Extract[#Headers],0)))-4),Team_Key[[Full Name]:[Full Name]],0))&amp;RIGHT(INDEX(FPL_Fixtures_Extract[],MATCH($A217,FPL_Fixtures_Extract[[Player]:[Player]],0),MATCH(FPL_Combined[[#Headers],[Gameweek 11]],FPL_Fixtures_Extract[#Headers],0)),3))</f>
        <v>SUN(H) 6-2</v>
      </c>
      <c r="M217" t="str">
        <f ca="1">IF(RIGHT(FPL_Combined[[#Headers],[Gameweek 12]],2)&lt;$B$622,INDEX(FPL_Results_Extract[Gameweek 12],MATCH($A217,FPL_Results_Extract[[Player]:[Player]],0)),INDEX(Team_Key[[Abbreviation]:[Abbreviation]],MATCH(LEFT(INDEX(FPL_Fixtures_Extract[],MATCH($A217,FPL_Fixtures_Extract[[Player]:[Player]],0),MATCH(FPL_Combined[[#Headers],[Gameweek 12]],FPL_Fixtures_Extract[#Headers],0)),LEN(INDEX(FPL_Fixtures_Extract[],MATCH($A217,FPL_Fixtures_Extract[[Player]:[Player]],0),MATCH(FPL_Combined[[#Headers],[Gameweek 12]],FPL_Fixtures_Extract[#Headers],0)))-4),Team_Key[[Full Name]:[Full Name]],0))&amp;RIGHT(INDEX(FPL_Fixtures_Extract[],MATCH($A217,FPL_Fixtures_Extract[[Player]:[Player]],0),MATCH(FPL_Combined[[#Headers],[Gameweek 12]],FPL_Fixtures_Extract[#Headers],0)),3))</f>
        <v>WHU(A) 1-1</v>
      </c>
      <c r="N217" t="str">
        <f ca="1">IF(RIGHT(FPL_Combined[[#Headers],[Gameweek 13]],2)&lt;$B$622,INDEX(FPL_Results_Extract[Gameweek 13],MATCH($A217,FPL_Results_Extract[[Player]:[Player]],0)),INDEX(Team_Key[[Abbreviation]:[Abbreviation]],MATCH(LEFT(INDEX(FPL_Fixtures_Extract[],MATCH($A217,FPL_Fixtures_Extract[[Player]:[Player]],0),MATCH(FPL_Combined[[#Headers],[Gameweek 13]],FPL_Fixtures_Extract[#Headers],0)),LEN(INDEX(FPL_Fixtures_Extract[],MATCH($A217,FPL_Fixtures_Extract[[Player]:[Player]],0),MATCH(FPL_Combined[[#Headers],[Gameweek 13]],FPL_Fixtures_Extract[#Headers],0)))-4),Team_Key[[Full Name]:[Full Name]],0))&amp;RIGHT(INDEX(FPL_Fixtures_Extract[],MATCH($A217,FPL_Fixtures_Extract[[Player]:[Player]],0),MATCH(FPL_Combined[[#Headers],[Gameweek 13]],FPL_Fixtures_Extract[#Headers],0)),3))</f>
        <v>AVL(H) 4-0</v>
      </c>
      <c r="O217" t="str">
        <f ca="1">IF(RIGHT(FPL_Combined[[#Headers],[Gameweek 14]],2)&lt;$B$622,INDEX(FPL_Results_Extract[Gameweek 14],MATCH($A217,FPL_Results_Extract[[Player]:[Player]],0)),INDEX(Team_Key[[Abbreviation]:[Abbreviation]],MATCH(LEFT(INDEX(FPL_Fixtures_Extract[],MATCH($A217,FPL_Fixtures_Extract[[Player]:[Player]],0),MATCH(FPL_Combined[[#Headers],[Gameweek 14]],FPL_Fixtures_Extract[#Headers],0)),LEN(INDEX(FPL_Fixtures_Extract[],MATCH($A217,FPL_Fixtures_Extract[[Player]:[Player]],0),MATCH(FPL_Combined[[#Headers],[Gameweek 14]],FPL_Fixtures_Extract[#Headers],0)))-4),Team_Key[[Full Name]:[Full Name]],0))&amp;RIGHT(INDEX(FPL_Fixtures_Extract[],MATCH($A217,FPL_Fixtures_Extract[[Player]:[Player]],0),MATCH(FPL_Combined[[#Headers],[Gameweek 14]],FPL_Fixtures_Extract[#Headers],0)),3))</f>
        <v>BOU(A) 3-3</v>
      </c>
      <c r="P217" t="str">
        <f ca="1">IF(RIGHT(FPL_Combined[[#Headers],[Gameweek 15]],2)&lt;$B$622,INDEX(FPL_Results_Extract[Gameweek 15],MATCH($A217,FPL_Results_Extract[[Player]:[Player]],0)),INDEX(Team_Key[[Abbreviation]:[Abbreviation]],MATCH(LEFT(INDEX(FPL_Fixtures_Extract[],MATCH($A217,FPL_Fixtures_Extract[[Player]:[Player]],0),MATCH(FPL_Combined[[#Headers],[Gameweek 15]],FPL_Fixtures_Extract[#Headers],0)),LEN(INDEX(FPL_Fixtures_Extract[],MATCH($A217,FPL_Fixtures_Extract[[Player]:[Player]],0),MATCH(FPL_Combined[[#Headers],[Gameweek 15]],FPL_Fixtures_Extract[#Headers],0)))-4),Team_Key[[Full Name]:[Full Name]],0))&amp;RIGHT(INDEX(FPL_Fixtures_Extract[],MATCH($A217,FPL_Fixtures_Extract[[Player]:[Player]],0),MATCH(FPL_Combined[[#Headers],[Gameweek 15]],FPL_Fixtures_Extract[#Headers],0)),3))</f>
        <v>CRY(H) 1-1</v>
      </c>
      <c r="Q217" t="str">
        <f ca="1">IF(RIGHT(FPL_Combined[[#Headers],[Gameweek 16]],2)&lt;$B$622,INDEX(FPL_Results_Extract[Gameweek 16],MATCH($A217,FPL_Results_Extract[[Player]:[Player]],0)),INDEX(Team_Key[[Abbreviation]:[Abbreviation]],MATCH(LEFT(INDEX(FPL_Fixtures_Extract[],MATCH($A217,FPL_Fixtures_Extract[[Player]:[Player]],0),MATCH(FPL_Combined[[#Headers],[Gameweek 16]],FPL_Fixtures_Extract[#Headers],0)),LEN(INDEX(FPL_Fixtures_Extract[],MATCH($A217,FPL_Fixtures_Extract[[Player]:[Player]],0),MATCH(FPL_Combined[[#Headers],[Gameweek 16]],FPL_Fixtures_Extract[#Headers],0)))-4),Team_Key[[Full Name]:[Full Name]],0))&amp;RIGHT(INDEX(FPL_Fixtures_Extract[],MATCH($A217,FPL_Fixtures_Extract[[Player]:[Player]],0),MATCH(FPL_Combined[[#Headers],[Gameweek 16]],FPL_Fixtures_Extract[#Headers],0)),3))</f>
        <v>NOR(A) 1-1</v>
      </c>
      <c r="R217" t="str">
        <f ca="1">IF(RIGHT(FPL_Combined[[#Headers],[Gameweek 17]],2)&lt;$B$622,INDEX(FPL_Results_Extract[Gameweek 17],MATCH($A217,FPL_Results_Extract[[Player]:[Player]],0)),INDEX(Team_Key[[Abbreviation]:[Abbreviation]],MATCH(LEFT(INDEX(FPL_Fixtures_Extract[],MATCH($A217,FPL_Fixtures_Extract[[Player]:[Player]],0),MATCH(FPL_Combined[[#Headers],[Gameweek 17]],FPL_Fixtures_Extract[#Headers],0)),LEN(INDEX(FPL_Fixtures_Extract[],MATCH($A217,FPL_Fixtures_Extract[[Player]:[Player]],0),MATCH(FPL_Combined[[#Headers],[Gameweek 17]],FPL_Fixtures_Extract[#Headers],0)))-4),Team_Key[[Full Name]:[Full Name]],0))&amp;RIGHT(INDEX(FPL_Fixtures_Extract[],MATCH($A217,FPL_Fixtures_Extract[[Player]:[Player]],0),MATCH(FPL_Combined[[#Headers],[Gameweek 17]],FPL_Fixtures_Extract[#Headers],0)),3))</f>
        <v>LEI(H) 2-3</v>
      </c>
      <c r="S217" t="str">
        <f ca="1">IF(RIGHT(FPL_Combined[[#Headers],[Gameweek 18]],2)&lt;$B$622,INDEX(FPL_Results_Extract[Gameweek 18],MATCH($A217,FPL_Results_Extract[[Player]:[Player]],0)),INDEX(Team_Key[[Abbreviation]:[Abbreviation]],MATCH(LEFT(INDEX(FPL_Fixtures_Extract[],MATCH($A217,FPL_Fixtures_Extract[[Player]:[Player]],0),MATCH(FPL_Combined[[#Headers],[Gameweek 18]],FPL_Fixtures_Extract[#Headers],0)),LEN(INDEX(FPL_Fixtures_Extract[],MATCH($A217,FPL_Fixtures_Extract[[Player]:[Player]],0),MATCH(FPL_Combined[[#Headers],[Gameweek 18]],FPL_Fixtures_Extract[#Headers],0)))-4),Team_Key[[Full Name]:[Full Name]],0))&amp;RIGHT(INDEX(FPL_Fixtures_Extract[],MATCH($A217,FPL_Fixtures_Extract[[Player]:[Player]],0),MATCH(FPL_Combined[[#Headers],[Gameweek 18]],FPL_Fixtures_Extract[#Headers],0)),3))</f>
        <v>NEW(A) 1-0</v>
      </c>
      <c r="T217" t="str">
        <f ca="1">IF(RIGHT(FPL_Combined[[#Headers],[Gameweek 19]],2)&lt;$B$622,INDEX(FPL_Results_Extract[Gameweek 19],MATCH($A217,FPL_Results_Extract[[Player]:[Player]],0)),INDEX(Team_Key[[Abbreviation]:[Abbreviation]],MATCH(LEFT(INDEX(FPL_Fixtures_Extract[],MATCH($A217,FPL_Fixtures_Extract[[Player]:[Player]],0),MATCH(FPL_Combined[[#Headers],[Gameweek 19]],FPL_Fixtures_Extract[#Headers],0)),LEN(INDEX(FPL_Fixtures_Extract[],MATCH($A217,FPL_Fixtures_Extract[[Player]:[Player]],0),MATCH(FPL_Combined[[#Headers],[Gameweek 19]],FPL_Fixtures_Extract[#Headers],0)))-4),Team_Key[[Full Name]:[Full Name]],0))&amp;RIGHT(INDEX(FPL_Fixtures_Extract[],MATCH($A217,FPL_Fixtures_Extract[[Player]:[Player]],0),MATCH(FPL_Combined[[#Headers],[Gameweek 19]],FPL_Fixtures_Extract[#Headers],0)),3))</f>
        <v>STK(H) 3-4</v>
      </c>
      <c r="U217" t="str">
        <f ca="1">IF(RIGHT(FPL_Combined[[#Headers],[Gameweek 20]],2)&lt;$B$622,INDEX(FPL_Results_Extract[Gameweek 20],MATCH($A217,FPL_Results_Extract[[Player]:[Player]],0)),INDEX(Team_Key[[Abbreviation]:[Abbreviation]],MATCH(LEFT(INDEX(FPL_Fixtures_Extract[],MATCH($A217,FPL_Fixtures_Extract[[Player]:[Player]],0),MATCH(FPL_Combined[[#Headers],[Gameweek 20]],FPL_Fixtures_Extract[#Headers],0)),LEN(INDEX(FPL_Fixtures_Extract[],MATCH($A217,FPL_Fixtures_Extract[[Player]:[Player]],0),MATCH(FPL_Combined[[#Headers],[Gameweek 20]],FPL_Fixtures_Extract[#Headers],0)))-4),Team_Key[[Full Name]:[Full Name]],0))&amp;RIGHT(INDEX(FPL_Fixtures_Extract[],MATCH($A217,FPL_Fixtures_Extract[[Player]:[Player]],0),MATCH(FPL_Combined[[#Headers],[Gameweek 20]],FPL_Fixtures_Extract[#Headers],0)),3))</f>
        <v>TOT(H) 1-1</v>
      </c>
      <c r="V217" t="str">
        <f ca="1">IF(RIGHT(FPL_Combined[[#Headers],[Gameweek 21]],2)&lt;$B$622,INDEX(FPL_Results_Extract[Gameweek 21],MATCH($A217,FPL_Results_Extract[[Player]:[Player]],0)),INDEX(Team_Key[[Abbreviation]:[Abbreviation]],MATCH(LEFT(INDEX(FPL_Fixtures_Extract[],MATCH($A217,FPL_Fixtures_Extract[[Player]:[Player]],0),MATCH(FPL_Combined[[#Headers],[Gameweek 21]],FPL_Fixtures_Extract[#Headers],0)),LEN(INDEX(FPL_Fixtures_Extract[],MATCH($A217,FPL_Fixtures_Extract[[Player]:[Player]],0),MATCH(FPL_Combined[[#Headers],[Gameweek 21]],FPL_Fixtures_Extract[#Headers],0)))-4),Team_Key[[Full Name]:[Full Name]],0))&amp;RIGHT(INDEX(FPL_Fixtures_Extract[],MATCH($A217,FPL_Fixtures_Extract[[Player]:[Player]],0),MATCH(FPL_Combined[[#Headers],[Gameweek 21]],FPL_Fixtures_Extract[#Headers],0)),3))</f>
        <v>MCI(A) 0-0</v>
      </c>
      <c r="W217" t="str">
        <f ca="1">IF(RIGHT(FPL_Combined[[#Headers],[Gameweek 22]],2)&lt;$B$622,INDEX(FPL_Results_Extract[Gameweek 22],MATCH($A217,FPL_Results_Extract[[Player]:[Player]],0)),INDEX(Team_Key[[Abbreviation]:[Abbreviation]],MATCH(LEFT(INDEX(FPL_Fixtures_Extract[],MATCH($A217,FPL_Fixtures_Extract[[Player]:[Player]],0),MATCH(FPL_Combined[[#Headers],[Gameweek 22]],FPL_Fixtures_Extract[#Headers],0)),LEN(INDEX(FPL_Fixtures_Extract[],MATCH($A217,FPL_Fixtures_Extract[[Player]:[Player]],0),MATCH(FPL_Combined[[#Headers],[Gameweek 22]],FPL_Fixtures_Extract[#Headers],0)))-4),Team_Key[[Full Name]:[Full Name]],0))&amp;RIGHT(INDEX(FPL_Fixtures_Extract[],MATCH($A217,FPL_Fixtures_Extract[[Player]:[Player]],0),MATCH(FPL_Combined[[#Headers],[Gameweek 22]],FPL_Fixtures_Extract[#Headers],0)),3))</f>
        <v>CHE(A) 3-3</v>
      </c>
      <c r="X217" t="str">
        <f ca="1">IF(RIGHT(FPL_Combined[[#Headers],[Gameweek 23]],2)&lt;$B$622,INDEX(FPL_Results_Extract[Gameweek 23],MATCH($A217,FPL_Results_Extract[[Player]:[Player]],0)),INDEX(Team_Key[[Abbreviation]:[Abbreviation]],MATCH(LEFT(INDEX(FPL_Fixtures_Extract[],MATCH($A217,FPL_Fixtures_Extract[[Player]:[Player]],0),MATCH(FPL_Combined[[#Headers],[Gameweek 23]],FPL_Fixtures_Extract[#Headers],0)),LEN(INDEX(FPL_Fixtures_Extract[],MATCH($A217,FPL_Fixtures_Extract[[Player]:[Player]],0),MATCH(FPL_Combined[[#Headers],[Gameweek 23]],FPL_Fixtures_Extract[#Headers],0)))-4),Team_Key[[Full Name]:[Full Name]],0))&amp;RIGHT(INDEX(FPL_Fixtures_Extract[],MATCH($A217,FPL_Fixtures_Extract[[Player]:[Player]],0),MATCH(FPL_Combined[[#Headers],[Gameweek 23]],FPL_Fixtures_Extract[#Headers],0)),3))</f>
        <v>SWA(H) 1-2</v>
      </c>
      <c r="Y217" t="str">
        <f ca="1">IF(RIGHT(FPL_Combined[[#Headers],[Gameweek 24]],2)&lt;$B$622,INDEX(FPL_Results_Extract[Team],MATCH($A217,FPL_Results_Extract[[Player]:[Player]],0)),INDEX(Team_Key[[Abbreviation]:[Abbreviation]],MATCH(LEFT(INDEX(FPL_Fixtures_Extract[],MATCH($A217,FPL_Fixtures_Extract[[Player]:[Player]],0),MATCH(FPL_Combined[[#Headers],[Gameweek 24]],FPL_Fixtures_Extract[#Headers],0)),LEN(INDEX(FPL_Fixtures_Extract[],MATCH($A217,FPL_Fixtures_Extract[[Player]:[Player]],0),MATCH(FPL_Combined[[#Headers],[Gameweek 24]],FPL_Fixtures_Extract[#Headers],0)))-4),Team_Key[[Full Name]:[Full Name]],0))&amp;RIGHT(INDEX(FPL_Fixtures_Extract[],MATCH($A217,FPL_Fixtures_Extract[[Player]:[Player]],0),MATCH(FPL_Combined[[#Headers],[Gameweek 24]],FPL_Fixtures_Extract[#Headers],0)),3))</f>
        <v>EVE</v>
      </c>
      <c r="Z217" t="str">
        <f ca="1">IF(RIGHT(FPL_Combined[[#Headers],[Gameweek 25]],2)&lt;$B$622,INDEX(FPL_Results_Extract[Player],MATCH($A217,FPL_Results_Extract[[Player]:[Player]],0)),INDEX(Team_Key[[Abbreviation]:[Abbreviation]],MATCH(LEFT(INDEX(FPL_Fixtures_Extract[],MATCH($A217,FPL_Fixtures_Extract[[Player]:[Player]],0),MATCH(FPL_Combined[[#Headers],[Gameweek 25]],FPL_Fixtures_Extract[#Headers],0)),LEN(INDEX(FPL_Fixtures_Extract[],MATCH($A217,FPL_Fixtures_Extract[[Player]:[Player]],0),MATCH(FPL_Combined[[#Headers],[Gameweek 25]],FPL_Fixtures_Extract[#Headers],0)))-4),Team_Key[[Full Name]:[Full Name]],0))&amp;RIGHT(INDEX(FPL_Fixtures_Extract[],MATCH($A217,FPL_Fixtures_Extract[[Player]:[Player]],0),MATCH(FPL_Combined[[#Headers],[Gameweek 25]],FPL_Fixtures_Extract[#Headers],0)),3))</f>
        <v>Garbutt</v>
      </c>
      <c r="AA217" t="str">
        <f ca="1">IF(RIGHT(FPL_Combined[[#Headers],[Gameweek 26]],2)&lt;$B$622,INDEX(FPL_Results_Extract[Gameweek 01],MATCH($A217,FPL_Results_Extract[[Player]:[Player]],0)),INDEX(Team_Key[[Abbreviation]:[Abbreviation]],MATCH(LEFT(INDEX(FPL_Fixtures_Extract[],MATCH($A217,FPL_Fixtures_Extract[[Player]:[Player]],0),MATCH(FPL_Combined[[#Headers],[Gameweek 26]],FPL_Fixtures_Extract[#Headers],0)),LEN(INDEX(FPL_Fixtures_Extract[],MATCH($A217,FPL_Fixtures_Extract[[Player]:[Player]],0),MATCH(FPL_Combined[[#Headers],[Gameweek 26]],FPL_Fixtures_Extract[#Headers],0)))-4),Team_Key[[Full Name]:[Full Name]],0))&amp;RIGHT(INDEX(FPL_Fixtures_Extract[],MATCH($A217,FPL_Fixtures_Extract[[Player]:[Player]],0),MATCH(FPL_Combined[[#Headers],[Gameweek 26]],FPL_Fixtures_Extract[#Headers],0)),3))</f>
        <v>WAT(H) 2-2</v>
      </c>
      <c r="AB217" t="str">
        <f ca="1">IF(RIGHT(FPL_Combined[[#Headers],[Gameweek 27]],2)&lt;$B$622,INDEX(FPL_Results_Extract[Gameweek 02],MATCH($A217,FPL_Results_Extract[[Player]:[Player]],0)),INDEX(Team_Key[[Abbreviation]:[Abbreviation]],MATCH(LEFT(INDEX(FPL_Fixtures_Extract[],MATCH($A217,FPL_Fixtures_Extract[[Player]:[Player]],0),MATCH(FPL_Combined[[#Headers],[Gameweek 27]],FPL_Fixtures_Extract[#Headers],0)),LEN(INDEX(FPL_Fixtures_Extract[],MATCH($A217,FPL_Fixtures_Extract[[Player]:[Player]],0),MATCH(FPL_Combined[[#Headers],[Gameweek 27]],FPL_Fixtures_Extract[#Headers],0)))-4),Team_Key[[Full Name]:[Full Name]],0))&amp;RIGHT(INDEX(FPL_Fixtures_Extract[],MATCH($A217,FPL_Fixtures_Extract[[Player]:[Player]],0),MATCH(FPL_Combined[[#Headers],[Gameweek 27]],FPL_Fixtures_Extract[#Headers],0)),3))</f>
        <v>SOU(A) 3-0</v>
      </c>
      <c r="AC217" t="str">
        <f ca="1">IF(RIGHT(FPL_Combined[[#Headers],[Gameweek 28]],2)&lt;$B$622,INDEX(FPL_Results_Extract[Gameweek 03],MATCH($A217,FPL_Results_Extract[[Player]:[Player]],0)),INDEX(Team_Key[[Abbreviation]:[Abbreviation]],MATCH(LEFT(INDEX(FPL_Fixtures_Extract[],MATCH($A217,FPL_Fixtures_Extract[[Player]:[Player]],0),MATCH(FPL_Combined[[#Headers],[Gameweek 28]],FPL_Fixtures_Extract[#Headers],0)),LEN(INDEX(FPL_Fixtures_Extract[],MATCH($A217,FPL_Fixtures_Extract[[Player]:[Player]],0),MATCH(FPL_Combined[[#Headers],[Gameweek 28]],FPL_Fixtures_Extract[#Headers],0)))-4),Team_Key[[Full Name]:[Full Name]],0))&amp;RIGHT(INDEX(FPL_Fixtures_Extract[],MATCH($A217,FPL_Fixtures_Extract[[Player]:[Player]],0),MATCH(FPL_Combined[[#Headers],[Gameweek 28]],FPL_Fixtures_Extract[#Headers],0)),3))</f>
        <v>MCI(H) 0-2</v>
      </c>
      <c r="AD217" t="str">
        <f ca="1">IF(RIGHT(FPL_Combined[[#Headers],[Gameweek 29]],2)&lt;$B$622,INDEX(FPL_Results_Extract[Gameweek 04],MATCH($A217,FPL_Results_Extract[[Player]:[Player]],0)),INDEX(Team_Key[[Abbreviation]:[Abbreviation]],MATCH(LEFT(INDEX(FPL_Fixtures_Extract[],MATCH($A217,FPL_Fixtures_Extract[[Player]:[Player]],0),MATCH(FPL_Combined[[#Headers],[Gameweek 29]],FPL_Fixtures_Extract[#Headers],0)),LEN(INDEX(FPL_Fixtures_Extract[],MATCH($A217,FPL_Fixtures_Extract[[Player]:[Player]],0),MATCH(FPL_Combined[[#Headers],[Gameweek 29]],FPL_Fixtures_Extract[#Headers],0)))-4),Team_Key[[Full Name]:[Full Name]],0))&amp;RIGHT(INDEX(FPL_Fixtures_Extract[],MATCH($A217,FPL_Fixtures_Extract[[Player]:[Player]],0),MATCH(FPL_Combined[[#Headers],[Gameweek 29]],FPL_Fixtures_Extract[#Headers],0)),3))</f>
        <v>WHU(H)</v>
      </c>
      <c r="AE217" t="e">
        <f ca="1">IF(RIGHT(FPL_Combined[[#Headers],[Gameweek 30]],2)&lt;$B$622,INDEX(FPL_Results_Extract[Gameweek 05],MATCH($A217,FPL_Results_Extract[[Player]:[Player]],0)),INDEX(Team_Key[[Abbreviation]:[Abbreviation]],MATCH(LEFT(INDEX(FPL_Fixtures_Extract[],MATCH($A217,FPL_Fixtures_Extract[[Player]:[Player]],0),MATCH(FPL_Combined[[#Headers],[Gameweek 30]],FPL_Fixtures_Extract[#Headers],0)),LEN(INDEX(FPL_Fixtures_Extract[],MATCH($A217,FPL_Fixtures_Extract[[Player]:[Player]],0),MATCH(FPL_Combined[[#Headers],[Gameweek 30]],FPL_Fixtures_Extract[#Headers],0)))-4),Team_Key[[Full Name]:[Full Name]],0))&amp;RIGHT(INDEX(FPL_Fixtures_Extract[],MATCH($A217,FPL_Fixtures_Extract[[Player]:[Player]],0),MATCH(FPL_Combined[[#Headers],[Gameweek 30]],FPL_Fixtures_Extract[#Headers],0)),3))</f>
        <v>#VALUE!</v>
      </c>
      <c r="AF217" t="str">
        <f ca="1">IF(RIGHT(FPL_Combined[[#Headers],[Gameweek 31]],2)&lt;$B$622,INDEX(FPL_Results_Extract[Gameweek 06],MATCH($A217,FPL_Results_Extract[[Player]:[Player]],0)),INDEX(Team_Key[[Abbreviation]:[Abbreviation]],MATCH(LEFT(INDEX(FPL_Fixtures_Extract[],MATCH($A217,FPL_Fixtures_Extract[[Player]:[Player]],0),MATCH(FPL_Combined[[#Headers],[Gameweek 31]],FPL_Fixtures_Extract[#Headers],0)),LEN(INDEX(FPL_Fixtures_Extract[],MATCH($A217,FPL_Fixtures_Extract[[Player]:[Player]],0),MATCH(FPL_Combined[[#Headers],[Gameweek 31]],FPL_Fixtures_Extract[#Headers],0)))-4),Team_Key[[Full Name]:[Full Name]],0))&amp;RIGHT(INDEX(FPL_Fixtures_Extract[],MATCH($A217,FPL_Fixtures_Extract[[Player]:[Player]],0),MATCH(FPL_Combined[[#Headers],[Gameweek 31]],FPL_Fixtures_Extract[#Headers],0)),3))</f>
        <v>ARS(H)</v>
      </c>
      <c r="AG217" t="str">
        <f ca="1">IF(RIGHT(FPL_Combined[[#Headers],[Gameweek 32]],2)&lt;$B$622,INDEX(FPL_Results_Extract[Gameweek 07],MATCH($A217,FPL_Results_Extract[[Player]:[Player]],0)),INDEX(Team_Key[[Abbreviation]:[Abbreviation]],MATCH(LEFT(INDEX(FPL_Fixtures_Extract[],MATCH($A217,FPL_Fixtures_Extract[[Player]:[Player]],0),MATCH(FPL_Combined[[#Headers],[Gameweek 32]],FPL_Fixtures_Extract[#Headers],0)),LEN(INDEX(FPL_Fixtures_Extract[],MATCH($A217,FPL_Fixtures_Extract[[Player]:[Player]],0),MATCH(FPL_Combined[[#Headers],[Gameweek 32]],FPL_Fixtures_Extract[#Headers],0)))-4),Team_Key[[Full Name]:[Full Name]],0))&amp;RIGHT(INDEX(FPL_Fixtures_Extract[],MATCH($A217,FPL_Fixtures_Extract[[Player]:[Player]],0),MATCH(FPL_Combined[[#Headers],[Gameweek 32]],FPL_Fixtures_Extract[#Headers],0)),3))</f>
        <v>MUN(A)</v>
      </c>
      <c r="AH217" t="str">
        <f ca="1">IF(RIGHT(FPL_Combined[[#Headers],[Gameweek 33]],2)&lt;$B$622,INDEX(FPL_Results_Extract[Gameweek 08],MATCH($A217,FPL_Results_Extract[[Player]:[Player]],0)),INDEX(Team_Key[[Abbreviation]:[Abbreviation]],MATCH(LEFT(INDEX(FPL_Fixtures_Extract[],MATCH($A217,FPL_Fixtures_Extract[[Player]:[Player]],0),MATCH(FPL_Combined[[#Headers],[Gameweek 33]],FPL_Fixtures_Extract[#Headers],0)),LEN(INDEX(FPL_Fixtures_Extract[],MATCH($A217,FPL_Fixtures_Extract[[Player]:[Player]],0),MATCH(FPL_Combined[[#Headers],[Gameweek 33]],FPL_Fixtures_Extract[#Headers],0)))-4),Team_Key[[Full Name]:[Full Name]],0))&amp;RIGHT(INDEX(FPL_Fixtures_Extract[],MATCH($A217,FPL_Fixtures_Extract[[Player]:[Player]],0),MATCH(FPL_Combined[[#Headers],[Gameweek 33]],FPL_Fixtures_Extract[#Headers],0)),3))</f>
        <v>WAT(A)</v>
      </c>
      <c r="AI217" t="str">
        <f ca="1">IF(RIGHT(FPL_Combined[[#Headers],[Gameweek 34]],2)&lt;$B$622,INDEX(FPL_Results_Extract[Gameweek 09],MATCH($A217,FPL_Results_Extract[[Player]:[Player]],0)),INDEX(Team_Key[[Abbreviation]:[Abbreviation]],MATCH(LEFT(INDEX(FPL_Fixtures_Extract[],MATCH($A217,FPL_Fixtures_Extract[[Player]:[Player]],0),MATCH(FPL_Combined[[#Headers],[Gameweek 34]],FPL_Fixtures_Extract[#Headers],0)),LEN(INDEX(FPL_Fixtures_Extract[],MATCH($A217,FPL_Fixtures_Extract[[Player]:[Player]],0),MATCH(FPL_Combined[[#Headers],[Gameweek 34]],FPL_Fixtures_Extract[#Headers],0)))-4),Team_Key[[Full Name]:[Full Name]],0))&amp;RIGHT(INDEX(FPL_Fixtures_Extract[],MATCH($A217,FPL_Fixtures_Extract[[Player]:[Player]],0),MATCH(FPL_Combined[[#Headers],[Gameweek 34]],FPL_Fixtures_Extract[#Headers],0)),3))</f>
        <v>SOU(H)</v>
      </c>
      <c r="AJ217" t="str">
        <f ca="1">IF(RIGHT(FPL_Combined[[#Headers],[Gameweek 35]],2)&lt;$B$622,INDEX(FPL_Results_Extract[Gameweek 10],MATCH($A217,FPL_Results_Extract[[Player]:[Player]],0)),INDEX(Team_Key[[Abbreviation]:[Abbreviation]],MATCH(LEFT(INDEX(FPL_Fixtures_Extract[],MATCH($A217,FPL_Fixtures_Extract[[Player]:[Player]],0),MATCH(FPL_Combined[[#Headers],[Gameweek 35]],FPL_Fixtures_Extract[#Headers],0)),LEN(INDEX(FPL_Fixtures_Extract[],MATCH($A217,FPL_Fixtures_Extract[[Player]:[Player]],0),MATCH(FPL_Combined[[#Headers],[Gameweek 35]],FPL_Fixtures_Extract[#Headers],0)))-4),Team_Key[[Full Name]:[Full Name]],0))&amp;RIGHT(INDEX(FPL_Fixtures_Extract[],MATCH($A217,FPL_Fixtures_Extract[[Player]:[Player]],0),MATCH(FPL_Combined[[#Headers],[Gameweek 35]],FPL_Fixtures_Extract[#Headers],0)),3))</f>
        <v>CRY(A)</v>
      </c>
      <c r="AK217" t="str">
        <f ca="1">IF(RIGHT(FPL_Combined[[#Headers],[Gameweek 36]],2)&lt;$B$622,INDEX(FPL_Results_Extract[Gameweek 11],MATCH($A217,FPL_Results_Extract[[Player]:[Player]],0)),INDEX(Team_Key[[Abbreviation]:[Abbreviation]],MATCH(LEFT(INDEX(FPL_Fixtures_Extract[],MATCH($A217,FPL_Fixtures_Extract[[Player]:[Player]],0),MATCH(FPL_Combined[[#Headers],[Gameweek 36]],FPL_Fixtures_Extract[#Headers],0)),LEN(INDEX(FPL_Fixtures_Extract[],MATCH($A217,FPL_Fixtures_Extract[[Player]:[Player]],0),MATCH(FPL_Combined[[#Headers],[Gameweek 36]],FPL_Fixtures_Extract[#Headers],0)))-4),Team_Key[[Full Name]:[Full Name]],0))&amp;RIGHT(INDEX(FPL_Fixtures_Extract[],MATCH($A217,FPL_Fixtures_Extract[[Player]:[Player]],0),MATCH(FPL_Combined[[#Headers],[Gameweek 36]],FPL_Fixtures_Extract[#Headers],0)),3))</f>
        <v>BOU(H)</v>
      </c>
      <c r="AL217" t="str">
        <f ca="1">IF(RIGHT(FPL_Combined[[#Headers],[Gameweek 37]],2)&lt;$B$622,INDEX(FPL_Results_Extract[Gameweek 12],MATCH($A217,FPL_Results_Extract[[Player]:[Player]],0)),INDEX(Team_Key[[Abbreviation]:[Abbreviation]],MATCH(LEFT(INDEX(FPL_Fixtures_Extract[],MATCH($A217,FPL_Fixtures_Extract[[Player]:[Player]],0),MATCH(FPL_Combined[[#Headers],[Gameweek 37]],FPL_Fixtures_Extract[#Headers],0)),LEN(INDEX(FPL_Fixtures_Extract[],MATCH($A217,FPL_Fixtures_Extract[[Player]:[Player]],0),MATCH(FPL_Combined[[#Headers],[Gameweek 37]],FPL_Fixtures_Extract[#Headers],0)))-4),Team_Key[[Full Name]:[Full Name]],0))&amp;RIGHT(INDEX(FPL_Fixtures_Extract[],MATCH($A217,FPL_Fixtures_Extract[[Player]:[Player]],0),MATCH(FPL_Combined[[#Headers],[Gameweek 37]],FPL_Fixtures_Extract[#Headers],0)),3))</f>
        <v>LEI(A)</v>
      </c>
      <c r="AM217" t="str">
        <f ca="1">IF(RIGHT(FPL_Combined[[#Headers],[Gameweek 38]],2)&lt;$B$622,INDEX(FPL_Results_Extract[Gameweek 13],MATCH($A217,FPL_Results_Extract[[Player]:[Player]],0)),INDEX(Team_Key[[Abbreviation]:[Abbreviation]],MATCH(LEFT(INDEX(FPL_Fixtures_Extract[],MATCH($A217,FPL_Fixtures_Extract[[Player]:[Player]],0),MATCH(FPL_Combined[[#Headers],[Gameweek 38]],FPL_Fixtures_Extract[#Headers],0)),LEN(INDEX(FPL_Fixtures_Extract[],MATCH($A217,FPL_Fixtures_Extract[[Player]:[Player]],0),MATCH(FPL_Combined[[#Headers],[Gameweek 38]],FPL_Fixtures_Extract[#Headers],0)))-4),Team_Key[[Full Name]:[Full Name]],0))&amp;RIGHT(INDEX(FPL_Fixtures_Extract[],MATCH($A217,FPL_Fixtures_Extract[[Player]:[Player]],0),MATCH(FPL_Combined[[#Headers],[Gameweek 38]],FPL_Fixtures_Extract[#Headers],0)),3))</f>
        <v>NOR(H)</v>
      </c>
    </row>
    <row r="218" spans="1:39" x14ac:dyDescent="0.45">
      <c r="A218" t="s">
        <v>393</v>
      </c>
      <c r="B218" t="str">
        <f ca="1">IF(RIGHT(FPL_Combined[[#Headers],[Gameweek 01]],2)&lt;$B$622,INDEX(FPL_Results_Extract[Gameweek 01],MATCH($A218,FPL_Results_Extract[[Player]:[Player]],0)),INDEX(Team_Key[[Abbreviation]:[Abbreviation]],MATCH(LEFT(INDEX(FPL_Fixtures_Extract[],MATCH($A218,FPL_Fixtures_Extract[[Player]:[Player]],0),MATCH(FPL_Combined[[#Headers],[Gameweek 01]],FPL_Fixtures_Extract[#Headers],0)),LEN(INDEX(FPL_Fixtures_Extract[],MATCH($A218,FPL_Fixtures_Extract[[Player]:[Player]],0),MATCH(FPL_Combined[[#Headers],[Gameweek 01]],FPL_Fixtures_Extract[#Headers],0)))-4),Team_Key[[Full Name]:[Full Name]],0))&amp;RIGHT(INDEX(FPL_Fixtures_Extract[],MATCH($A218,FPL_Fixtures_Extract[[Player]:[Player]],0),MATCH(FPL_Combined[[#Headers],[Gameweek 01]],FPL_Fixtures_Extract[#Headers],0)),3))</f>
        <v>N/A</v>
      </c>
      <c r="C218" t="str">
        <f ca="1">IF(RIGHT(FPL_Combined[[#Headers],[Gameweek 02]],2)&lt;$B$622,INDEX(FPL_Results_Extract[Gameweek 02],MATCH($A218,FPL_Results_Extract[[Player]:[Player]],0)),INDEX(Team_Key[[Abbreviation]:[Abbreviation]],MATCH(LEFT(INDEX(FPL_Fixtures_Extract[],MATCH($A218,FPL_Fixtures_Extract[[Player]:[Player]],0),MATCH(FPL_Combined[[#Headers],[Gameweek 02]],FPL_Fixtures_Extract[#Headers],0)),LEN(INDEX(FPL_Fixtures_Extract[],MATCH($A218,FPL_Fixtures_Extract[[Player]:[Player]],0),MATCH(FPL_Combined[[#Headers],[Gameweek 02]],FPL_Fixtures_Extract[#Headers],0)))-4),Team_Key[[Full Name]:[Full Name]],0))&amp;RIGHT(INDEX(FPL_Fixtures_Extract[],MATCH($A218,FPL_Fixtures_Extract[[Player]:[Player]],0),MATCH(FPL_Combined[[#Headers],[Gameweek 02]],FPL_Fixtures_Extract[#Headers],0)),3))</f>
        <v>N/A</v>
      </c>
      <c r="D218" t="str">
        <f ca="1">IF(RIGHT(FPL_Combined[[#Headers],[Gameweek 03]],2)&lt;$B$622,INDEX(FPL_Results_Extract[Gameweek 03],MATCH($A218,FPL_Results_Extract[[Player]:[Player]],0)),INDEX(Team_Key[[Abbreviation]:[Abbreviation]],MATCH(LEFT(INDEX(FPL_Fixtures_Extract[],MATCH($A218,FPL_Fixtures_Extract[[Player]:[Player]],0),MATCH(FPL_Combined[[#Headers],[Gameweek 03]],FPL_Fixtures_Extract[#Headers],0)),LEN(INDEX(FPL_Fixtures_Extract[],MATCH($A218,FPL_Fixtures_Extract[[Player]:[Player]],0),MATCH(FPL_Combined[[#Headers],[Gameweek 03]],FPL_Fixtures_Extract[#Headers],0)))-4),Team_Key[[Full Name]:[Full Name]],0))&amp;RIGHT(INDEX(FPL_Fixtures_Extract[],MATCH($A218,FPL_Fixtures_Extract[[Player]:[Player]],0),MATCH(FPL_Combined[[#Headers],[Gameweek 03]],FPL_Fixtures_Extract[#Headers],0)),3))</f>
        <v>N/A</v>
      </c>
      <c r="E218" t="str">
        <f ca="1">IF(RIGHT(FPL_Combined[[#Headers],[Gameweek 04]],2)&lt;$B$622,INDEX(FPL_Results_Extract[Gameweek 04],MATCH($A218,FPL_Results_Extract[[Player]:[Player]],0)),INDEX(Team_Key[[Abbreviation]:[Abbreviation]],MATCH(LEFT(INDEX(FPL_Fixtures_Extract[],MATCH($A218,FPL_Fixtures_Extract[[Player]:[Player]],0),MATCH(FPL_Combined[[#Headers],[Gameweek 04]],FPL_Fixtures_Extract[#Headers],0)),LEN(INDEX(FPL_Fixtures_Extract[],MATCH($A218,FPL_Fixtures_Extract[[Player]:[Player]],0),MATCH(FPL_Combined[[#Headers],[Gameweek 04]],FPL_Fixtures_Extract[#Headers],0)))-4),Team_Key[[Full Name]:[Full Name]],0))&amp;RIGHT(INDEX(FPL_Fixtures_Extract[],MATCH($A218,FPL_Fixtures_Extract[[Player]:[Player]],0),MATCH(FPL_Combined[[#Headers],[Gameweek 04]],FPL_Fixtures_Extract[#Headers],0)),3))</f>
        <v>N/A</v>
      </c>
      <c r="F218" t="str">
        <f ca="1">IF(RIGHT(FPL_Combined[[#Headers],[Gameweek 05]],2)&lt;$B$622,INDEX(FPL_Results_Extract[Gameweek 05],MATCH($A218,FPL_Results_Extract[[Player]:[Player]],0)),INDEX(Team_Key[[Abbreviation]:[Abbreviation]],MATCH(LEFT(INDEX(FPL_Fixtures_Extract[],MATCH($A218,FPL_Fixtures_Extract[[Player]:[Player]],0),MATCH(FPL_Combined[[#Headers],[Gameweek 05]],FPL_Fixtures_Extract[#Headers],0)),LEN(INDEX(FPL_Fixtures_Extract[],MATCH($A218,FPL_Fixtures_Extract[[Player]:[Player]],0),MATCH(FPL_Combined[[#Headers],[Gameweek 05]],FPL_Fixtures_Extract[#Headers],0)))-4),Team_Key[[Full Name]:[Full Name]],0))&amp;RIGHT(INDEX(FPL_Fixtures_Extract[],MATCH($A218,FPL_Fixtures_Extract[[Player]:[Player]],0),MATCH(FPL_Combined[[#Headers],[Gameweek 05]],FPL_Fixtures_Extract[#Headers],0)),3))</f>
        <v>LEI(A) 2-3</v>
      </c>
      <c r="G218" t="str">
        <f ca="1">IF(RIGHT(FPL_Combined[[#Headers],[Gameweek 06]],2)&lt;$B$622,INDEX(FPL_Results_Extract[Gameweek 06],MATCH($A218,FPL_Results_Extract[[Player]:[Player]],0)),INDEX(Team_Key[[Abbreviation]:[Abbreviation]],MATCH(LEFT(INDEX(FPL_Fixtures_Extract[],MATCH($A218,FPL_Fixtures_Extract[[Player]:[Player]],0),MATCH(FPL_Combined[[#Headers],[Gameweek 06]],FPL_Fixtures_Extract[#Headers],0)),LEN(INDEX(FPL_Fixtures_Extract[],MATCH($A218,FPL_Fixtures_Extract[[Player]:[Player]],0),MATCH(FPL_Combined[[#Headers],[Gameweek 06]],FPL_Fixtures_Extract[#Headers],0)))-4),Team_Key[[Full Name]:[Full Name]],0))&amp;RIGHT(INDEX(FPL_Fixtures_Extract[],MATCH($A218,FPL_Fixtures_Extract[[Player]:[Player]],0),MATCH(FPL_Combined[[#Headers],[Gameweek 06]],FPL_Fixtures_Extract[#Headers],0)),3))</f>
        <v>WBA(H) 0-1</v>
      </c>
      <c r="H218" t="str">
        <f ca="1">IF(RIGHT(FPL_Combined[[#Headers],[Gameweek 07]],2)&lt;$B$622,INDEX(FPL_Results_Extract[Gameweek 07],MATCH($A218,FPL_Results_Extract[[Player]:[Player]],0)),INDEX(Team_Key[[Abbreviation]:[Abbreviation]],MATCH(LEFT(INDEX(FPL_Fixtures_Extract[],MATCH($A218,FPL_Fixtures_Extract[[Player]:[Player]],0),MATCH(FPL_Combined[[#Headers],[Gameweek 07]],FPL_Fixtures_Extract[#Headers],0)),LEN(INDEX(FPL_Fixtures_Extract[],MATCH($A218,FPL_Fixtures_Extract[[Player]:[Player]],0),MATCH(FPL_Combined[[#Headers],[Gameweek 07]],FPL_Fixtures_Extract[#Headers],0)))-4),Team_Key[[Full Name]:[Full Name]],0))&amp;RIGHT(INDEX(FPL_Fixtures_Extract[],MATCH($A218,FPL_Fixtures_Extract[[Player]:[Player]],0),MATCH(FPL_Combined[[#Headers],[Gameweek 07]],FPL_Fixtures_Extract[#Headers],0)),3))</f>
        <v>LIV(A) 2-3</v>
      </c>
      <c r="I218" t="str">
        <f ca="1">IF(RIGHT(FPL_Combined[[#Headers],[Gameweek 08]],2)&lt;$B$622,INDEX(FPL_Results_Extract[Gameweek 08],MATCH($A218,FPL_Results_Extract[[Player]:[Player]],0)),INDEX(Team_Key[[Abbreviation]:[Abbreviation]],MATCH(LEFT(INDEX(FPL_Fixtures_Extract[],MATCH($A218,FPL_Fixtures_Extract[[Player]:[Player]],0),MATCH(FPL_Combined[[#Headers],[Gameweek 08]],FPL_Fixtures_Extract[#Headers],0)),LEN(INDEX(FPL_Fixtures_Extract[],MATCH($A218,FPL_Fixtures_Extract[[Player]:[Player]],0),MATCH(FPL_Combined[[#Headers],[Gameweek 08]],FPL_Fixtures_Extract[#Headers],0)))-4),Team_Key[[Full Name]:[Full Name]],0))&amp;RIGHT(INDEX(FPL_Fixtures_Extract[],MATCH($A218,FPL_Fixtures_Extract[[Player]:[Player]],0),MATCH(FPL_Combined[[#Headers],[Gameweek 08]],FPL_Fixtures_Extract[#Headers],0)),3))</f>
        <v>STK(H) 0-1</v>
      </c>
      <c r="J218" t="str">
        <f ca="1">IF(RIGHT(FPL_Combined[[#Headers],[Gameweek 09]],2)&lt;$B$622,INDEX(FPL_Results_Extract[Gameweek 09],MATCH($A218,FPL_Results_Extract[[Player]:[Player]],0)),INDEX(Team_Key[[Abbreviation]:[Abbreviation]],MATCH(LEFT(INDEX(FPL_Fixtures_Extract[],MATCH($A218,FPL_Fixtures_Extract[[Player]:[Player]],0),MATCH(FPL_Combined[[#Headers],[Gameweek 09]],FPL_Fixtures_Extract[#Headers],0)),LEN(INDEX(FPL_Fixtures_Extract[],MATCH($A218,FPL_Fixtures_Extract[[Player]:[Player]],0),MATCH(FPL_Combined[[#Headers],[Gameweek 09]],FPL_Fixtures_Extract[#Headers],0)))-4),Team_Key[[Full Name]:[Full Name]],0))&amp;RIGHT(INDEX(FPL_Fixtures_Extract[],MATCH($A218,FPL_Fixtures_Extract[[Player]:[Player]],0),MATCH(FPL_Combined[[#Headers],[Gameweek 09]],FPL_Fixtures_Extract[#Headers],0)),3))</f>
        <v>CHE(A) 0-2</v>
      </c>
      <c r="K218" t="str">
        <f ca="1">IF(RIGHT(FPL_Combined[[#Headers],[Gameweek 10]],2)&lt;$B$622,INDEX(FPL_Results_Extract[Gameweek 10],MATCH($A218,FPL_Results_Extract[[Player]:[Player]],0)),INDEX(Team_Key[[Abbreviation]:[Abbreviation]],MATCH(LEFT(INDEX(FPL_Fixtures_Extract[],MATCH($A218,FPL_Fixtures_Extract[[Player]:[Player]],0),MATCH(FPL_Combined[[#Headers],[Gameweek 10]],FPL_Fixtures_Extract[#Headers],0)),LEN(INDEX(FPL_Fixtures_Extract[],MATCH($A218,FPL_Fixtures_Extract[[Player]:[Player]],0),MATCH(FPL_Combined[[#Headers],[Gameweek 10]],FPL_Fixtures_Extract[#Headers],0)))-4),Team_Key[[Full Name]:[Full Name]],0))&amp;RIGHT(INDEX(FPL_Fixtures_Extract[],MATCH($A218,FPL_Fixtures_Extract[[Player]:[Player]],0),MATCH(FPL_Combined[[#Headers],[Gameweek 10]],FPL_Fixtures_Extract[#Headers],0)),3))</f>
        <v>SWA(H) 1-2</v>
      </c>
      <c r="L218" t="str">
        <f ca="1">IF(RIGHT(FPL_Combined[[#Headers],[Gameweek 11]],2)&lt;$B$622,INDEX(FPL_Results_Extract[Gameweek 11],MATCH($A218,FPL_Results_Extract[[Player]:[Player]],0)),INDEX(Team_Key[[Abbreviation]:[Abbreviation]],MATCH(LEFT(INDEX(FPL_Fixtures_Extract[],MATCH($A218,FPL_Fixtures_Extract[[Player]:[Player]],0),MATCH(FPL_Combined[[#Headers],[Gameweek 11]],FPL_Fixtures_Extract[#Headers],0)),LEN(INDEX(FPL_Fixtures_Extract[],MATCH($A218,FPL_Fixtures_Extract[[Player]:[Player]],0),MATCH(FPL_Combined[[#Headers],[Gameweek 11]],FPL_Fixtures_Extract[#Headers],0)))-4),Team_Key[[Full Name]:[Full Name]],0))&amp;RIGHT(INDEX(FPL_Fixtures_Extract[],MATCH($A218,FPL_Fixtures_Extract[[Player]:[Player]],0),MATCH(FPL_Combined[[#Headers],[Gameweek 11]],FPL_Fixtures_Extract[#Headers],0)),3))</f>
        <v>TOT(A) 1-3</v>
      </c>
      <c r="M218" t="str">
        <f ca="1">IF(RIGHT(FPL_Combined[[#Headers],[Gameweek 12]],2)&lt;$B$622,INDEX(FPL_Results_Extract[Gameweek 12],MATCH($A218,FPL_Results_Extract[[Player]:[Player]],0)),INDEX(Team_Key[[Abbreviation]:[Abbreviation]],MATCH(LEFT(INDEX(FPL_Fixtures_Extract[],MATCH($A218,FPL_Fixtures_Extract[[Player]:[Player]],0),MATCH(FPL_Combined[[#Headers],[Gameweek 12]],FPL_Fixtures_Extract[#Headers],0)),LEN(INDEX(FPL_Fixtures_Extract[],MATCH($A218,FPL_Fixtures_Extract[[Player]:[Player]],0),MATCH(FPL_Combined[[#Headers],[Gameweek 12]],FPL_Fixtures_Extract[#Headers],0)))-4),Team_Key[[Full Name]:[Full Name]],0))&amp;RIGHT(INDEX(FPL_Fixtures_Extract[],MATCH($A218,FPL_Fixtures_Extract[[Player]:[Player]],0),MATCH(FPL_Combined[[#Headers],[Gameweek 12]],FPL_Fixtures_Extract[#Headers],0)),3))</f>
        <v>MCI(H) 0-0</v>
      </c>
      <c r="N218" t="str">
        <f ca="1">IF(RIGHT(FPL_Combined[[#Headers],[Gameweek 13]],2)&lt;$B$622,INDEX(FPL_Results_Extract[Gameweek 13],MATCH($A218,FPL_Results_Extract[[Player]:[Player]],0)),INDEX(Team_Key[[Abbreviation]:[Abbreviation]],MATCH(LEFT(INDEX(FPL_Fixtures_Extract[],MATCH($A218,FPL_Fixtures_Extract[[Player]:[Player]],0),MATCH(FPL_Combined[[#Headers],[Gameweek 13]],FPL_Fixtures_Extract[#Headers],0)),LEN(INDEX(FPL_Fixtures_Extract[],MATCH($A218,FPL_Fixtures_Extract[[Player]:[Player]],0),MATCH(FPL_Combined[[#Headers],[Gameweek 13]],FPL_Fixtures_Extract[#Headers],0)))-4),Team_Key[[Full Name]:[Full Name]],0))&amp;RIGHT(INDEX(FPL_Fixtures_Extract[],MATCH($A218,FPL_Fixtures_Extract[[Player]:[Player]],0),MATCH(FPL_Combined[[#Headers],[Gameweek 13]],FPL_Fixtures_Extract[#Headers],0)),3))</f>
        <v>EVE(A) 0-4</v>
      </c>
      <c r="O218" t="str">
        <f ca="1">IF(RIGHT(FPL_Combined[[#Headers],[Gameweek 14]],2)&lt;$B$622,INDEX(FPL_Results_Extract[Gameweek 14],MATCH($A218,FPL_Results_Extract[[Player]:[Player]],0)),INDEX(Team_Key[[Abbreviation]:[Abbreviation]],MATCH(LEFT(INDEX(FPL_Fixtures_Extract[],MATCH($A218,FPL_Fixtures_Extract[[Player]:[Player]],0),MATCH(FPL_Combined[[#Headers],[Gameweek 14]],FPL_Fixtures_Extract[#Headers],0)),LEN(INDEX(FPL_Fixtures_Extract[],MATCH($A218,FPL_Fixtures_Extract[[Player]:[Player]],0),MATCH(FPL_Combined[[#Headers],[Gameweek 14]],FPL_Fixtures_Extract[#Headers],0)))-4),Team_Key[[Full Name]:[Full Name]],0))&amp;RIGHT(INDEX(FPL_Fixtures_Extract[],MATCH($A218,FPL_Fixtures_Extract[[Player]:[Player]],0),MATCH(FPL_Combined[[#Headers],[Gameweek 14]],FPL_Fixtures_Extract[#Headers],0)),3))</f>
        <v>WAT(H) 2-3</v>
      </c>
      <c r="P218" t="str">
        <f ca="1">IF(RIGHT(FPL_Combined[[#Headers],[Gameweek 15]],2)&lt;$B$622,INDEX(FPL_Results_Extract[Gameweek 15],MATCH($A218,FPL_Results_Extract[[Player]:[Player]],0)),INDEX(Team_Key[[Abbreviation]:[Abbreviation]],MATCH(LEFT(INDEX(FPL_Fixtures_Extract[],MATCH($A218,FPL_Fixtures_Extract[[Player]:[Player]],0),MATCH(FPL_Combined[[#Headers],[Gameweek 15]],FPL_Fixtures_Extract[#Headers],0)),LEN(INDEX(FPL_Fixtures_Extract[],MATCH($A218,FPL_Fixtures_Extract[[Player]:[Player]],0),MATCH(FPL_Combined[[#Headers],[Gameweek 15]],FPL_Fixtures_Extract[#Headers],0)))-4),Team_Key[[Full Name]:[Full Name]],0))&amp;RIGHT(INDEX(FPL_Fixtures_Extract[],MATCH($A218,FPL_Fixtures_Extract[[Player]:[Player]],0),MATCH(FPL_Combined[[#Headers],[Gameweek 15]],FPL_Fixtures_Extract[#Headers],0)),3))</f>
        <v>SOU(A) 1-1</v>
      </c>
      <c r="Q218" t="str">
        <f ca="1">IF(RIGHT(FPL_Combined[[#Headers],[Gameweek 16]],2)&lt;$B$622,INDEX(FPL_Results_Extract[Gameweek 16],MATCH($A218,FPL_Results_Extract[[Player]:[Player]],0)),INDEX(Team_Key[[Abbreviation]:[Abbreviation]],MATCH(LEFT(INDEX(FPL_Fixtures_Extract[],MATCH($A218,FPL_Fixtures_Extract[[Player]:[Player]],0),MATCH(FPL_Combined[[#Headers],[Gameweek 16]],FPL_Fixtures_Extract[#Headers],0)),LEN(INDEX(FPL_Fixtures_Extract[],MATCH($A218,FPL_Fixtures_Extract[[Player]:[Player]],0),MATCH(FPL_Combined[[#Headers],[Gameweek 16]],FPL_Fixtures_Extract[#Headers],0)))-4),Team_Key[[Full Name]:[Full Name]],0))&amp;RIGHT(INDEX(FPL_Fixtures_Extract[],MATCH($A218,FPL_Fixtures_Extract[[Player]:[Player]],0),MATCH(FPL_Combined[[#Headers],[Gameweek 16]],FPL_Fixtures_Extract[#Headers],0)),3))</f>
        <v>ARS(H) 0-2</v>
      </c>
      <c r="R218" t="str">
        <f ca="1">IF(RIGHT(FPL_Combined[[#Headers],[Gameweek 17]],2)&lt;$B$622,INDEX(FPL_Results_Extract[Gameweek 17],MATCH($A218,FPL_Results_Extract[[Player]:[Player]],0)),INDEX(Team_Key[[Abbreviation]:[Abbreviation]],MATCH(LEFT(INDEX(FPL_Fixtures_Extract[],MATCH($A218,FPL_Fixtures_Extract[[Player]:[Player]],0),MATCH(FPL_Combined[[#Headers],[Gameweek 17]],FPL_Fixtures_Extract[#Headers],0)),LEN(INDEX(FPL_Fixtures_Extract[],MATCH($A218,FPL_Fixtures_Extract[[Player]:[Player]],0),MATCH(FPL_Combined[[#Headers],[Gameweek 17]],FPL_Fixtures_Extract[#Headers],0)))-4),Team_Key[[Full Name]:[Full Name]],0))&amp;RIGHT(INDEX(FPL_Fixtures_Extract[],MATCH($A218,FPL_Fixtures_Extract[[Player]:[Player]],0),MATCH(FPL_Combined[[#Headers],[Gameweek 17]],FPL_Fixtures_Extract[#Headers],0)),3))</f>
        <v>NEW(A) 1-1</v>
      </c>
      <c r="S218" t="str">
        <f ca="1">IF(RIGHT(FPL_Combined[[#Headers],[Gameweek 18]],2)&lt;$B$622,INDEX(FPL_Results_Extract[Gameweek 18],MATCH($A218,FPL_Results_Extract[[Player]:[Player]],0)),INDEX(Team_Key[[Abbreviation]:[Abbreviation]],MATCH(LEFT(INDEX(FPL_Fixtures_Extract[],MATCH($A218,FPL_Fixtures_Extract[[Player]:[Player]],0),MATCH(FPL_Combined[[#Headers],[Gameweek 18]],FPL_Fixtures_Extract[#Headers],0)),LEN(INDEX(FPL_Fixtures_Extract[],MATCH($A218,FPL_Fixtures_Extract[[Player]:[Player]],0),MATCH(FPL_Combined[[#Headers],[Gameweek 18]],FPL_Fixtures_Extract[#Headers],0)))-4),Team_Key[[Full Name]:[Full Name]],0))&amp;RIGHT(INDEX(FPL_Fixtures_Extract[],MATCH($A218,FPL_Fixtures_Extract[[Player]:[Player]],0),MATCH(FPL_Combined[[#Headers],[Gameweek 18]],FPL_Fixtures_Extract[#Headers],0)),3))</f>
        <v>WHU(H) 1-1</v>
      </c>
      <c r="T218" t="str">
        <f ca="1">IF(RIGHT(FPL_Combined[[#Headers],[Gameweek 19]],2)&lt;$B$622,INDEX(FPL_Results_Extract[Gameweek 19],MATCH($A218,FPL_Results_Extract[[Player]:[Player]],0)),INDEX(Team_Key[[Abbreviation]:[Abbreviation]],MATCH(LEFT(INDEX(FPL_Fixtures_Extract[],MATCH($A218,FPL_Fixtures_Extract[[Player]:[Player]],0),MATCH(FPL_Combined[[#Headers],[Gameweek 19]],FPL_Fixtures_Extract[#Headers],0)),LEN(INDEX(FPL_Fixtures_Extract[],MATCH($A218,FPL_Fixtures_Extract[[Player]:[Player]],0),MATCH(FPL_Combined[[#Headers],[Gameweek 19]],FPL_Fixtures_Extract[#Headers],0)))-4),Team_Key[[Full Name]:[Full Name]],0))&amp;RIGHT(INDEX(FPL_Fixtures_Extract[],MATCH($A218,FPL_Fixtures_Extract[[Player]:[Player]],0),MATCH(FPL_Combined[[#Headers],[Gameweek 19]],FPL_Fixtures_Extract[#Headers],0)),3))</f>
        <v>NOR(A) 0-2</v>
      </c>
      <c r="U218" t="str">
        <f ca="1">IF(RIGHT(FPL_Combined[[#Headers],[Gameweek 20]],2)&lt;$B$622,INDEX(FPL_Results_Extract[Gameweek 20],MATCH($A218,FPL_Results_Extract[[Player]:[Player]],0)),INDEX(Team_Key[[Abbreviation]:[Abbreviation]],MATCH(LEFT(INDEX(FPL_Fixtures_Extract[],MATCH($A218,FPL_Fixtures_Extract[[Player]:[Player]],0),MATCH(FPL_Combined[[#Headers],[Gameweek 20]],FPL_Fixtures_Extract[#Headers],0)),LEN(INDEX(FPL_Fixtures_Extract[],MATCH($A218,FPL_Fixtures_Extract[[Player]:[Player]],0),MATCH(FPL_Combined[[#Headers],[Gameweek 20]],FPL_Fixtures_Extract[#Headers],0)))-4),Team_Key[[Full Name]:[Full Name]],0))&amp;RIGHT(INDEX(FPL_Fixtures_Extract[],MATCH($A218,FPL_Fixtures_Extract[[Player]:[Player]],0),MATCH(FPL_Combined[[#Headers],[Gameweek 20]],FPL_Fixtures_Extract[#Headers],0)),3))</f>
        <v>SUN(A) 1-3</v>
      </c>
      <c r="V218" t="str">
        <f ca="1">IF(RIGHT(FPL_Combined[[#Headers],[Gameweek 21]],2)&lt;$B$622,INDEX(FPL_Results_Extract[Gameweek 21],MATCH($A218,FPL_Results_Extract[[Player]:[Player]],0)),INDEX(Team_Key[[Abbreviation]:[Abbreviation]],MATCH(LEFT(INDEX(FPL_Fixtures_Extract[],MATCH($A218,FPL_Fixtures_Extract[[Player]:[Player]],0),MATCH(FPL_Combined[[#Headers],[Gameweek 21]],FPL_Fixtures_Extract[#Headers],0)),LEN(INDEX(FPL_Fixtures_Extract[],MATCH($A218,FPL_Fixtures_Extract[[Player]:[Player]],0),MATCH(FPL_Combined[[#Headers],[Gameweek 21]],FPL_Fixtures_Extract[#Headers],0)))-4),Team_Key[[Full Name]:[Full Name]],0))&amp;RIGHT(INDEX(FPL_Fixtures_Extract[],MATCH($A218,FPL_Fixtures_Extract[[Player]:[Player]],0),MATCH(FPL_Combined[[#Headers],[Gameweek 21]],FPL_Fixtures_Extract[#Headers],0)),3))</f>
        <v>CRY(H) 1-0</v>
      </c>
      <c r="W218" t="str">
        <f ca="1">IF(RIGHT(FPL_Combined[[#Headers],[Gameweek 22]],2)&lt;$B$622,INDEX(FPL_Results_Extract[Gameweek 22],MATCH($A218,FPL_Results_Extract[[Player]:[Player]],0)),INDEX(Team_Key[[Abbreviation]:[Abbreviation]],MATCH(LEFT(INDEX(FPL_Fixtures_Extract[],MATCH($A218,FPL_Fixtures_Extract[[Player]:[Player]],0),MATCH(FPL_Combined[[#Headers],[Gameweek 22]],FPL_Fixtures_Extract[#Headers],0)),LEN(INDEX(FPL_Fixtures_Extract[],MATCH($A218,FPL_Fixtures_Extract[[Player]:[Player]],0),MATCH(FPL_Combined[[#Headers],[Gameweek 22]],FPL_Fixtures_Extract[#Headers],0)))-4),Team_Key[[Full Name]:[Full Name]],0))&amp;RIGHT(INDEX(FPL_Fixtures_Extract[],MATCH($A218,FPL_Fixtures_Extract[[Player]:[Player]],0),MATCH(FPL_Combined[[#Headers],[Gameweek 22]],FPL_Fixtures_Extract[#Headers],0)),3))</f>
        <v>LEI(H) 1-1</v>
      </c>
      <c r="X218" t="str">
        <f ca="1">IF(RIGHT(FPL_Combined[[#Headers],[Gameweek 23]],2)&lt;$B$622,INDEX(FPL_Results_Extract[Gameweek 23],MATCH($A218,FPL_Results_Extract[[Player]:[Player]],0)),INDEX(Team_Key[[Abbreviation]:[Abbreviation]],MATCH(LEFT(INDEX(FPL_Fixtures_Extract[],MATCH($A218,FPL_Fixtures_Extract[[Player]:[Player]],0),MATCH(FPL_Combined[[#Headers],[Gameweek 23]],FPL_Fixtures_Extract[#Headers],0)),LEN(INDEX(FPL_Fixtures_Extract[],MATCH($A218,FPL_Fixtures_Extract[[Player]:[Player]],0),MATCH(FPL_Combined[[#Headers],[Gameweek 23]],FPL_Fixtures_Extract[#Headers],0)))-4),Team_Key[[Full Name]:[Full Name]],0))&amp;RIGHT(INDEX(FPL_Fixtures_Extract[],MATCH($A218,FPL_Fixtures_Extract[[Player]:[Player]],0),MATCH(FPL_Combined[[#Headers],[Gameweek 23]],FPL_Fixtures_Extract[#Headers],0)),3))</f>
        <v>WBA(A) 0-0</v>
      </c>
      <c r="Y218" t="str">
        <f ca="1">IF(RIGHT(FPL_Combined[[#Headers],[Gameweek 24]],2)&lt;$B$622,INDEX(FPL_Results_Extract[Team],MATCH($A218,FPL_Results_Extract[[Player]:[Player]],0)),INDEX(Team_Key[[Abbreviation]:[Abbreviation]],MATCH(LEFT(INDEX(FPL_Fixtures_Extract[],MATCH($A218,FPL_Fixtures_Extract[[Player]:[Player]],0),MATCH(FPL_Combined[[#Headers],[Gameweek 24]],FPL_Fixtures_Extract[#Headers],0)),LEN(INDEX(FPL_Fixtures_Extract[],MATCH($A218,FPL_Fixtures_Extract[[Player]:[Player]],0),MATCH(FPL_Combined[[#Headers],[Gameweek 24]],FPL_Fixtures_Extract[#Headers],0)))-4),Team_Key[[Full Name]:[Full Name]],0))&amp;RIGHT(INDEX(FPL_Fixtures_Extract[],MATCH($A218,FPL_Fixtures_Extract[[Player]:[Player]],0),MATCH(FPL_Combined[[#Headers],[Gameweek 24]],FPL_Fixtures_Extract[#Headers],0)),3))</f>
        <v>AVL</v>
      </c>
      <c r="Z218" t="str">
        <f ca="1">IF(RIGHT(FPL_Combined[[#Headers],[Gameweek 25]],2)&lt;$B$622,INDEX(FPL_Results_Extract[Player],MATCH($A218,FPL_Results_Extract[[Player]:[Player]],0)),INDEX(Team_Key[[Abbreviation]:[Abbreviation]],MATCH(LEFT(INDEX(FPL_Fixtures_Extract[],MATCH($A218,FPL_Fixtures_Extract[[Player]:[Player]],0),MATCH(FPL_Combined[[#Headers],[Gameweek 25]],FPL_Fixtures_Extract[#Headers],0)),LEN(INDEX(FPL_Fixtures_Extract[],MATCH($A218,FPL_Fixtures_Extract[[Player]:[Player]],0),MATCH(FPL_Combined[[#Headers],[Gameweek 25]],FPL_Fixtures_Extract[#Headers],0)))-4),Team_Key[[Full Name]:[Full Name]],0))&amp;RIGHT(INDEX(FPL_Fixtures_Extract[],MATCH($A218,FPL_Fixtures_Extract[[Player]:[Player]],0),MATCH(FPL_Combined[[#Headers],[Gameweek 25]],FPL_Fixtures_Extract[#Headers],0)),3))</f>
        <v>Gardner</v>
      </c>
      <c r="AA218" t="str">
        <f ca="1">IF(RIGHT(FPL_Combined[[#Headers],[Gameweek 26]],2)&lt;$B$622,INDEX(FPL_Results_Extract[Gameweek 01],MATCH($A218,FPL_Results_Extract[[Player]:[Player]],0)),INDEX(Team_Key[[Abbreviation]:[Abbreviation]],MATCH(LEFT(INDEX(FPL_Fixtures_Extract[],MATCH($A218,FPL_Fixtures_Extract[[Player]:[Player]],0),MATCH(FPL_Combined[[#Headers],[Gameweek 26]],FPL_Fixtures_Extract[#Headers],0)),LEN(INDEX(FPL_Fixtures_Extract[],MATCH($A218,FPL_Fixtures_Extract[[Player]:[Player]],0),MATCH(FPL_Combined[[#Headers],[Gameweek 26]],FPL_Fixtures_Extract[#Headers],0)))-4),Team_Key[[Full Name]:[Full Name]],0))&amp;RIGHT(INDEX(FPL_Fixtures_Extract[],MATCH($A218,FPL_Fixtures_Extract[[Player]:[Player]],0),MATCH(FPL_Combined[[#Headers],[Gameweek 26]],FPL_Fixtures_Extract[#Headers],0)),3))</f>
        <v>N/A</v>
      </c>
      <c r="AB218" t="str">
        <f ca="1">IF(RIGHT(FPL_Combined[[#Headers],[Gameweek 27]],2)&lt;$B$622,INDEX(FPL_Results_Extract[Gameweek 02],MATCH($A218,FPL_Results_Extract[[Player]:[Player]],0)),INDEX(Team_Key[[Abbreviation]:[Abbreviation]],MATCH(LEFT(INDEX(FPL_Fixtures_Extract[],MATCH($A218,FPL_Fixtures_Extract[[Player]:[Player]],0),MATCH(FPL_Combined[[#Headers],[Gameweek 27]],FPL_Fixtures_Extract[#Headers],0)),LEN(INDEX(FPL_Fixtures_Extract[],MATCH($A218,FPL_Fixtures_Extract[[Player]:[Player]],0),MATCH(FPL_Combined[[#Headers],[Gameweek 27]],FPL_Fixtures_Extract[#Headers],0)))-4),Team_Key[[Full Name]:[Full Name]],0))&amp;RIGHT(INDEX(FPL_Fixtures_Extract[],MATCH($A218,FPL_Fixtures_Extract[[Player]:[Player]],0),MATCH(FPL_Combined[[#Headers],[Gameweek 27]],FPL_Fixtures_Extract[#Headers],0)),3))</f>
        <v>N/A</v>
      </c>
      <c r="AC218" t="str">
        <f ca="1">IF(RIGHT(FPL_Combined[[#Headers],[Gameweek 28]],2)&lt;$B$622,INDEX(FPL_Results_Extract[Gameweek 03],MATCH($A218,FPL_Results_Extract[[Player]:[Player]],0)),INDEX(Team_Key[[Abbreviation]:[Abbreviation]],MATCH(LEFT(INDEX(FPL_Fixtures_Extract[],MATCH($A218,FPL_Fixtures_Extract[[Player]:[Player]],0),MATCH(FPL_Combined[[#Headers],[Gameweek 28]],FPL_Fixtures_Extract[#Headers],0)),LEN(INDEX(FPL_Fixtures_Extract[],MATCH($A218,FPL_Fixtures_Extract[[Player]:[Player]],0),MATCH(FPL_Combined[[#Headers],[Gameweek 28]],FPL_Fixtures_Extract[#Headers],0)))-4),Team_Key[[Full Name]:[Full Name]],0))&amp;RIGHT(INDEX(FPL_Fixtures_Extract[],MATCH($A218,FPL_Fixtures_Extract[[Player]:[Player]],0),MATCH(FPL_Combined[[#Headers],[Gameweek 28]],FPL_Fixtures_Extract[#Headers],0)),3))</f>
        <v>N/A</v>
      </c>
      <c r="AD218" t="str">
        <f ca="1">IF(RIGHT(FPL_Combined[[#Headers],[Gameweek 29]],2)&lt;$B$622,INDEX(FPL_Results_Extract[Gameweek 04],MATCH($A218,FPL_Results_Extract[[Player]:[Player]],0)),INDEX(Team_Key[[Abbreviation]:[Abbreviation]],MATCH(LEFT(INDEX(FPL_Fixtures_Extract[],MATCH($A218,FPL_Fixtures_Extract[[Player]:[Player]],0),MATCH(FPL_Combined[[#Headers],[Gameweek 29]],FPL_Fixtures_Extract[#Headers],0)),LEN(INDEX(FPL_Fixtures_Extract[],MATCH($A218,FPL_Fixtures_Extract[[Player]:[Player]],0),MATCH(FPL_Combined[[#Headers],[Gameweek 29]],FPL_Fixtures_Extract[#Headers],0)))-4),Team_Key[[Full Name]:[Full Name]],0))&amp;RIGHT(INDEX(FPL_Fixtures_Extract[],MATCH($A218,FPL_Fixtures_Extract[[Player]:[Player]],0),MATCH(FPL_Combined[[#Headers],[Gameweek 29]],FPL_Fixtures_Extract[#Headers],0)),3))</f>
        <v>MCI(A)</v>
      </c>
      <c r="AE218" t="str">
        <f ca="1">IF(RIGHT(FPL_Combined[[#Headers],[Gameweek 30]],2)&lt;$B$622,INDEX(FPL_Results_Extract[Gameweek 05],MATCH($A218,FPL_Results_Extract[[Player]:[Player]],0)),INDEX(Team_Key[[Abbreviation]:[Abbreviation]],MATCH(LEFT(INDEX(FPL_Fixtures_Extract[],MATCH($A218,FPL_Fixtures_Extract[[Player]:[Player]],0),MATCH(FPL_Combined[[#Headers],[Gameweek 30]],FPL_Fixtures_Extract[#Headers],0)),LEN(INDEX(FPL_Fixtures_Extract[],MATCH($A218,FPL_Fixtures_Extract[[Player]:[Player]],0),MATCH(FPL_Combined[[#Headers],[Gameweek 30]],FPL_Fixtures_Extract[#Headers],0)))-4),Team_Key[[Full Name]:[Full Name]],0))&amp;RIGHT(INDEX(FPL_Fixtures_Extract[],MATCH($A218,FPL_Fixtures_Extract[[Player]:[Player]],0),MATCH(FPL_Combined[[#Headers],[Gameweek 30]],FPL_Fixtures_Extract[#Headers],0)),3))</f>
        <v>TOT(H)</v>
      </c>
      <c r="AF218" t="str">
        <f ca="1">IF(RIGHT(FPL_Combined[[#Headers],[Gameweek 31]],2)&lt;$B$622,INDEX(FPL_Results_Extract[Gameweek 06],MATCH($A218,FPL_Results_Extract[[Player]:[Player]],0)),INDEX(Team_Key[[Abbreviation]:[Abbreviation]],MATCH(LEFT(INDEX(FPL_Fixtures_Extract[],MATCH($A218,FPL_Fixtures_Extract[[Player]:[Player]],0),MATCH(FPL_Combined[[#Headers],[Gameweek 31]],FPL_Fixtures_Extract[#Headers],0)),LEN(INDEX(FPL_Fixtures_Extract[],MATCH($A218,FPL_Fixtures_Extract[[Player]:[Player]],0),MATCH(FPL_Combined[[#Headers],[Gameweek 31]],FPL_Fixtures_Extract[#Headers],0)))-4),Team_Key[[Full Name]:[Full Name]],0))&amp;RIGHT(INDEX(FPL_Fixtures_Extract[],MATCH($A218,FPL_Fixtures_Extract[[Player]:[Player]],0),MATCH(FPL_Combined[[#Headers],[Gameweek 31]],FPL_Fixtures_Extract[#Headers],0)),3))</f>
        <v>SWA(A)</v>
      </c>
      <c r="AG218" t="str">
        <f ca="1">IF(RIGHT(FPL_Combined[[#Headers],[Gameweek 32]],2)&lt;$B$622,INDEX(FPL_Results_Extract[Gameweek 07],MATCH($A218,FPL_Results_Extract[[Player]:[Player]],0)),INDEX(Team_Key[[Abbreviation]:[Abbreviation]],MATCH(LEFT(INDEX(FPL_Fixtures_Extract[],MATCH($A218,FPL_Fixtures_Extract[[Player]:[Player]],0),MATCH(FPL_Combined[[#Headers],[Gameweek 32]],FPL_Fixtures_Extract[#Headers],0)),LEN(INDEX(FPL_Fixtures_Extract[],MATCH($A218,FPL_Fixtures_Extract[[Player]:[Player]],0),MATCH(FPL_Combined[[#Headers],[Gameweek 32]],FPL_Fixtures_Extract[#Headers],0)))-4),Team_Key[[Full Name]:[Full Name]],0))&amp;RIGHT(INDEX(FPL_Fixtures_Extract[],MATCH($A218,FPL_Fixtures_Extract[[Player]:[Player]],0),MATCH(FPL_Combined[[#Headers],[Gameweek 32]],FPL_Fixtures_Extract[#Headers],0)),3))</f>
        <v>CHE(H)</v>
      </c>
      <c r="AH218" t="str">
        <f ca="1">IF(RIGHT(FPL_Combined[[#Headers],[Gameweek 33]],2)&lt;$B$622,INDEX(FPL_Results_Extract[Gameweek 08],MATCH($A218,FPL_Results_Extract[[Player]:[Player]],0)),INDEX(Team_Key[[Abbreviation]:[Abbreviation]],MATCH(LEFT(INDEX(FPL_Fixtures_Extract[],MATCH($A218,FPL_Fixtures_Extract[[Player]:[Player]],0),MATCH(FPL_Combined[[#Headers],[Gameweek 33]],FPL_Fixtures_Extract[#Headers],0)),LEN(INDEX(FPL_Fixtures_Extract[],MATCH($A218,FPL_Fixtures_Extract[[Player]:[Player]],0),MATCH(FPL_Combined[[#Headers],[Gameweek 33]],FPL_Fixtures_Extract[#Headers],0)))-4),Team_Key[[Full Name]:[Full Name]],0))&amp;RIGHT(INDEX(FPL_Fixtures_Extract[],MATCH($A218,FPL_Fixtures_Extract[[Player]:[Player]],0),MATCH(FPL_Combined[[#Headers],[Gameweek 33]],FPL_Fixtures_Extract[#Headers],0)),3))</f>
        <v>BOU(H)</v>
      </c>
      <c r="AI218" t="str">
        <f ca="1">IF(RIGHT(FPL_Combined[[#Headers],[Gameweek 34]],2)&lt;$B$622,INDEX(FPL_Results_Extract[Gameweek 09],MATCH($A218,FPL_Results_Extract[[Player]:[Player]],0)),INDEX(Team_Key[[Abbreviation]:[Abbreviation]],MATCH(LEFT(INDEX(FPL_Fixtures_Extract[],MATCH($A218,FPL_Fixtures_Extract[[Player]:[Player]],0),MATCH(FPL_Combined[[#Headers],[Gameweek 34]],FPL_Fixtures_Extract[#Headers],0)),LEN(INDEX(FPL_Fixtures_Extract[],MATCH($A218,FPL_Fixtures_Extract[[Player]:[Player]],0),MATCH(FPL_Combined[[#Headers],[Gameweek 34]],FPL_Fixtures_Extract[#Headers],0)))-4),Team_Key[[Full Name]:[Full Name]],0))&amp;RIGHT(INDEX(FPL_Fixtures_Extract[],MATCH($A218,FPL_Fixtures_Extract[[Player]:[Player]],0),MATCH(FPL_Combined[[#Headers],[Gameweek 34]],FPL_Fixtures_Extract[#Headers],0)),3))</f>
        <v>MUN(A)</v>
      </c>
      <c r="AJ218" t="str">
        <f ca="1">IF(RIGHT(FPL_Combined[[#Headers],[Gameweek 35]],2)&lt;$B$622,INDEX(FPL_Results_Extract[Gameweek 10],MATCH($A218,FPL_Results_Extract[[Player]:[Player]],0)),INDEX(Team_Key[[Abbreviation]:[Abbreviation]],MATCH(LEFT(INDEX(FPL_Fixtures_Extract[],MATCH($A218,FPL_Fixtures_Extract[[Player]:[Player]],0),MATCH(FPL_Combined[[#Headers],[Gameweek 35]],FPL_Fixtures_Extract[#Headers],0)),LEN(INDEX(FPL_Fixtures_Extract[],MATCH($A218,FPL_Fixtures_Extract[[Player]:[Player]],0),MATCH(FPL_Combined[[#Headers],[Gameweek 35]],FPL_Fixtures_Extract[#Headers],0)))-4),Team_Key[[Full Name]:[Full Name]],0))&amp;RIGHT(INDEX(FPL_Fixtures_Extract[],MATCH($A218,FPL_Fixtures_Extract[[Player]:[Player]],0),MATCH(FPL_Combined[[#Headers],[Gameweek 35]],FPL_Fixtures_Extract[#Headers],0)),3))</f>
        <v>SOU(H)</v>
      </c>
      <c r="AK218" t="str">
        <f ca="1">IF(RIGHT(FPL_Combined[[#Headers],[Gameweek 36]],2)&lt;$B$622,INDEX(FPL_Results_Extract[Gameweek 11],MATCH($A218,FPL_Results_Extract[[Player]:[Player]],0)),INDEX(Team_Key[[Abbreviation]:[Abbreviation]],MATCH(LEFT(INDEX(FPL_Fixtures_Extract[],MATCH($A218,FPL_Fixtures_Extract[[Player]:[Player]],0),MATCH(FPL_Combined[[#Headers],[Gameweek 36]],FPL_Fixtures_Extract[#Headers],0)),LEN(INDEX(FPL_Fixtures_Extract[],MATCH($A218,FPL_Fixtures_Extract[[Player]:[Player]],0),MATCH(FPL_Combined[[#Headers],[Gameweek 36]],FPL_Fixtures_Extract[#Headers],0)))-4),Team_Key[[Full Name]:[Full Name]],0))&amp;RIGHT(INDEX(FPL_Fixtures_Extract[],MATCH($A218,FPL_Fixtures_Extract[[Player]:[Player]],0),MATCH(FPL_Combined[[#Headers],[Gameweek 36]],FPL_Fixtures_Extract[#Headers],0)),3))</f>
        <v>WAT(A)</v>
      </c>
      <c r="AL218" t="str">
        <f ca="1">IF(RIGHT(FPL_Combined[[#Headers],[Gameweek 37]],2)&lt;$B$622,INDEX(FPL_Results_Extract[Gameweek 12],MATCH($A218,FPL_Results_Extract[[Player]:[Player]],0)),INDEX(Team_Key[[Abbreviation]:[Abbreviation]],MATCH(LEFT(INDEX(FPL_Fixtures_Extract[],MATCH($A218,FPL_Fixtures_Extract[[Player]:[Player]],0),MATCH(FPL_Combined[[#Headers],[Gameweek 37]],FPL_Fixtures_Extract[#Headers],0)),LEN(INDEX(FPL_Fixtures_Extract[],MATCH($A218,FPL_Fixtures_Extract[[Player]:[Player]],0),MATCH(FPL_Combined[[#Headers],[Gameweek 37]],FPL_Fixtures_Extract[#Headers],0)))-4),Team_Key[[Full Name]:[Full Name]],0))&amp;RIGHT(INDEX(FPL_Fixtures_Extract[],MATCH($A218,FPL_Fixtures_Extract[[Player]:[Player]],0),MATCH(FPL_Combined[[#Headers],[Gameweek 37]],FPL_Fixtures_Extract[#Headers],0)),3))</f>
        <v>NEW(H)</v>
      </c>
      <c r="AM218" t="str">
        <f ca="1">IF(RIGHT(FPL_Combined[[#Headers],[Gameweek 38]],2)&lt;$B$622,INDEX(FPL_Results_Extract[Gameweek 13],MATCH($A218,FPL_Results_Extract[[Player]:[Player]],0)),INDEX(Team_Key[[Abbreviation]:[Abbreviation]],MATCH(LEFT(INDEX(FPL_Fixtures_Extract[],MATCH($A218,FPL_Fixtures_Extract[[Player]:[Player]],0),MATCH(FPL_Combined[[#Headers],[Gameweek 38]],FPL_Fixtures_Extract[#Headers],0)),LEN(INDEX(FPL_Fixtures_Extract[],MATCH($A218,FPL_Fixtures_Extract[[Player]:[Player]],0),MATCH(FPL_Combined[[#Headers],[Gameweek 38]],FPL_Fixtures_Extract[#Headers],0)))-4),Team_Key[[Full Name]:[Full Name]],0))&amp;RIGHT(INDEX(FPL_Fixtures_Extract[],MATCH($A218,FPL_Fixtures_Extract[[Player]:[Player]],0),MATCH(FPL_Combined[[#Headers],[Gameweek 38]],FPL_Fixtures_Extract[#Headers],0)),3))</f>
        <v>ARS(A)</v>
      </c>
    </row>
    <row r="219" spans="1:39" x14ac:dyDescent="0.45">
      <c r="A219" t="s">
        <v>409</v>
      </c>
      <c r="B219" t="str">
        <f ca="1">IF(RIGHT(FPL_Combined[[#Headers],[Gameweek 01]],2)&lt;$B$622,INDEX(FPL_Results_Extract[Gameweek 01],MATCH($A219,FPL_Results_Extract[[Player]:[Player]],0)),INDEX(Team_Key[[Abbreviation]:[Abbreviation]],MATCH(LEFT(INDEX(FPL_Fixtures_Extract[],MATCH($A219,FPL_Fixtures_Extract[[Player]:[Player]],0),MATCH(FPL_Combined[[#Headers],[Gameweek 01]],FPL_Fixtures_Extract[#Headers],0)),LEN(INDEX(FPL_Fixtures_Extract[],MATCH($A219,FPL_Fixtures_Extract[[Player]:[Player]],0),MATCH(FPL_Combined[[#Headers],[Gameweek 01]],FPL_Fixtures_Extract[#Headers],0)))-4),Team_Key[[Full Name]:[Full Name]],0))&amp;RIGHT(INDEX(FPL_Fixtures_Extract[],MATCH($A219,FPL_Fixtures_Extract[[Player]:[Player]],0),MATCH(FPL_Combined[[#Headers],[Gameweek 01]],FPL_Fixtures_Extract[#Headers],0)),3))</f>
        <v>NEW(A) 2-2</v>
      </c>
      <c r="C219" t="str">
        <f ca="1">IF(RIGHT(FPL_Combined[[#Headers],[Gameweek 02]],2)&lt;$B$622,INDEX(FPL_Results_Extract[Gameweek 02],MATCH($A219,FPL_Results_Extract[[Player]:[Player]],0)),INDEX(Team_Key[[Abbreviation]:[Abbreviation]],MATCH(LEFT(INDEX(FPL_Fixtures_Extract[],MATCH($A219,FPL_Fixtures_Extract[[Player]:[Player]],0),MATCH(FPL_Combined[[#Headers],[Gameweek 02]],FPL_Fixtures_Extract[#Headers],0)),LEN(INDEX(FPL_Fixtures_Extract[],MATCH($A219,FPL_Fixtures_Extract[[Player]:[Player]],0),MATCH(FPL_Combined[[#Headers],[Gameweek 02]],FPL_Fixtures_Extract[#Headers],0)))-4),Team_Key[[Full Name]:[Full Name]],0))&amp;RIGHT(INDEX(FPL_Fixtures_Extract[],MATCH($A219,FPL_Fixtures_Extract[[Player]:[Player]],0),MATCH(FPL_Combined[[#Headers],[Gameweek 02]],FPL_Fixtures_Extract[#Headers],0)),3))</f>
        <v>EVE(H) 0-3</v>
      </c>
      <c r="D219" t="str">
        <f ca="1">IF(RIGHT(FPL_Combined[[#Headers],[Gameweek 03]],2)&lt;$B$622,INDEX(FPL_Results_Extract[Gameweek 03],MATCH($A219,FPL_Results_Extract[[Player]:[Player]],0)),INDEX(Team_Key[[Abbreviation]:[Abbreviation]],MATCH(LEFT(INDEX(FPL_Fixtures_Extract[],MATCH($A219,FPL_Fixtures_Extract[[Player]:[Player]],0),MATCH(FPL_Combined[[#Headers],[Gameweek 03]],FPL_Fixtures_Extract[#Headers],0)),LEN(INDEX(FPL_Fixtures_Extract[],MATCH($A219,FPL_Fixtures_Extract[[Player]:[Player]],0),MATCH(FPL_Combined[[#Headers],[Gameweek 03]],FPL_Fixtures_Extract[#Headers],0)))-4),Team_Key[[Full Name]:[Full Name]],0))&amp;RIGHT(INDEX(FPL_Fixtures_Extract[],MATCH($A219,FPL_Fixtures_Extract[[Player]:[Player]],0),MATCH(FPL_Combined[[#Headers],[Gameweek 03]],FPL_Fixtures_Extract[#Headers],0)),3))</f>
        <v>WAT(A) 0-0</v>
      </c>
      <c r="E219" t="str">
        <f ca="1">IF(RIGHT(FPL_Combined[[#Headers],[Gameweek 04]],2)&lt;$B$622,INDEX(FPL_Results_Extract[Gameweek 04],MATCH($A219,FPL_Results_Extract[[Player]:[Player]],0)),INDEX(Team_Key[[Abbreviation]:[Abbreviation]],MATCH(LEFT(INDEX(FPL_Fixtures_Extract[],MATCH($A219,FPL_Fixtures_Extract[[Player]:[Player]],0),MATCH(FPL_Combined[[#Headers],[Gameweek 04]],FPL_Fixtures_Extract[#Headers],0)),LEN(INDEX(FPL_Fixtures_Extract[],MATCH($A219,FPL_Fixtures_Extract[[Player]:[Player]],0),MATCH(FPL_Combined[[#Headers],[Gameweek 04]],FPL_Fixtures_Extract[#Headers],0)))-4),Team_Key[[Full Name]:[Full Name]],0))&amp;RIGHT(INDEX(FPL_Fixtures_Extract[],MATCH($A219,FPL_Fixtures_Extract[[Player]:[Player]],0),MATCH(FPL_Combined[[#Headers],[Gameweek 04]],FPL_Fixtures_Extract[#Headers],0)),3))</f>
        <v>NOR(H) 3-0</v>
      </c>
      <c r="F219" t="str">
        <f ca="1">IF(RIGHT(FPL_Combined[[#Headers],[Gameweek 05]],2)&lt;$B$622,INDEX(FPL_Results_Extract[Gameweek 05],MATCH($A219,FPL_Results_Extract[[Player]:[Player]],0)),INDEX(Team_Key[[Abbreviation]:[Abbreviation]],MATCH(LEFT(INDEX(FPL_Fixtures_Extract[],MATCH($A219,FPL_Fixtures_Extract[[Player]:[Player]],0),MATCH(FPL_Combined[[#Headers],[Gameweek 05]],FPL_Fixtures_Extract[#Headers],0)),LEN(INDEX(FPL_Fixtures_Extract[],MATCH($A219,FPL_Fixtures_Extract[[Player]:[Player]],0),MATCH(FPL_Combined[[#Headers],[Gameweek 05]],FPL_Fixtures_Extract[#Headers],0)))-4),Team_Key[[Full Name]:[Full Name]],0))&amp;RIGHT(INDEX(FPL_Fixtures_Extract[],MATCH($A219,FPL_Fixtures_Extract[[Player]:[Player]],0),MATCH(FPL_Combined[[#Headers],[Gameweek 05]],FPL_Fixtures_Extract[#Headers],0)),3))</f>
        <v>WBA(A) 0-0</v>
      </c>
      <c r="G219" t="str">
        <f ca="1">IF(RIGHT(FPL_Combined[[#Headers],[Gameweek 06]],2)&lt;$B$622,INDEX(FPL_Results_Extract[Gameweek 06],MATCH($A219,FPL_Results_Extract[[Player]:[Player]],0)),INDEX(Team_Key[[Abbreviation]:[Abbreviation]],MATCH(LEFT(INDEX(FPL_Fixtures_Extract[],MATCH($A219,FPL_Fixtures_Extract[[Player]:[Player]],0),MATCH(FPL_Combined[[#Headers],[Gameweek 06]],FPL_Fixtures_Extract[#Headers],0)),LEN(INDEX(FPL_Fixtures_Extract[],MATCH($A219,FPL_Fixtures_Extract[[Player]:[Player]],0),MATCH(FPL_Combined[[#Headers],[Gameweek 06]],FPL_Fixtures_Extract[#Headers],0)))-4),Team_Key[[Full Name]:[Full Name]],0))&amp;RIGHT(INDEX(FPL_Fixtures_Extract[],MATCH($A219,FPL_Fixtures_Extract[[Player]:[Player]],0),MATCH(FPL_Combined[[#Headers],[Gameweek 06]],FPL_Fixtures_Extract[#Headers],0)),3))</f>
        <v>MUN(H) 2-3</v>
      </c>
      <c r="H219" t="str">
        <f ca="1">IF(RIGHT(FPL_Combined[[#Headers],[Gameweek 07]],2)&lt;$B$622,INDEX(FPL_Results_Extract[Gameweek 07],MATCH($A219,FPL_Results_Extract[[Player]:[Player]],0)),INDEX(Team_Key[[Abbreviation]:[Abbreviation]],MATCH(LEFT(INDEX(FPL_Fixtures_Extract[],MATCH($A219,FPL_Fixtures_Extract[[Player]:[Player]],0),MATCH(FPL_Combined[[#Headers],[Gameweek 07]],FPL_Fixtures_Extract[#Headers],0)),LEN(INDEX(FPL_Fixtures_Extract[],MATCH($A219,FPL_Fixtures_Extract[[Player]:[Player]],0),MATCH(FPL_Combined[[#Headers],[Gameweek 07]],FPL_Fixtures_Extract[#Headers],0)))-4),Team_Key[[Full Name]:[Full Name]],0))&amp;RIGHT(INDEX(FPL_Fixtures_Extract[],MATCH($A219,FPL_Fixtures_Extract[[Player]:[Player]],0),MATCH(FPL_Combined[[#Headers],[Gameweek 07]],FPL_Fixtures_Extract[#Headers],0)),3))</f>
        <v>SWA(H) 3-1</v>
      </c>
      <c r="I219" t="str">
        <f ca="1">IF(RIGHT(FPL_Combined[[#Headers],[Gameweek 08]],2)&lt;$B$622,INDEX(FPL_Results_Extract[Gameweek 08],MATCH($A219,FPL_Results_Extract[[Player]:[Player]],0)),INDEX(Team_Key[[Abbreviation]:[Abbreviation]],MATCH(LEFT(INDEX(FPL_Fixtures_Extract[],MATCH($A219,FPL_Fixtures_Extract[[Player]:[Player]],0),MATCH(FPL_Combined[[#Headers],[Gameweek 08]],FPL_Fixtures_Extract[#Headers],0)),LEN(INDEX(FPL_Fixtures_Extract[],MATCH($A219,FPL_Fixtures_Extract[[Player]:[Player]],0),MATCH(FPL_Combined[[#Headers],[Gameweek 08]],FPL_Fixtures_Extract[#Headers],0)))-4),Team_Key[[Full Name]:[Full Name]],0))&amp;RIGHT(INDEX(FPL_Fixtures_Extract[],MATCH($A219,FPL_Fixtures_Extract[[Player]:[Player]],0),MATCH(FPL_Combined[[#Headers],[Gameweek 08]],FPL_Fixtures_Extract[#Headers],0)),3))</f>
        <v>CHE(A) 3-1</v>
      </c>
      <c r="J219" t="str">
        <f ca="1">IF(RIGHT(FPL_Combined[[#Headers],[Gameweek 09]],2)&lt;$B$622,INDEX(FPL_Results_Extract[Gameweek 09],MATCH($A219,FPL_Results_Extract[[Player]:[Player]],0)),INDEX(Team_Key[[Abbreviation]:[Abbreviation]],MATCH(LEFT(INDEX(FPL_Fixtures_Extract[],MATCH($A219,FPL_Fixtures_Extract[[Player]:[Player]],0),MATCH(FPL_Combined[[#Headers],[Gameweek 09]],FPL_Fixtures_Extract[#Headers],0)),LEN(INDEX(FPL_Fixtures_Extract[],MATCH($A219,FPL_Fixtures_Extract[[Player]:[Player]],0),MATCH(FPL_Combined[[#Headers],[Gameweek 09]],FPL_Fixtures_Extract[#Headers],0)))-4),Team_Key[[Full Name]:[Full Name]],0))&amp;RIGHT(INDEX(FPL_Fixtures_Extract[],MATCH($A219,FPL_Fixtures_Extract[[Player]:[Player]],0),MATCH(FPL_Combined[[#Headers],[Gameweek 09]],FPL_Fixtures_Extract[#Headers],0)),3))</f>
        <v>LEI(H) 2-2</v>
      </c>
      <c r="K219" t="str">
        <f ca="1">IF(RIGHT(FPL_Combined[[#Headers],[Gameweek 10]],2)&lt;$B$622,INDEX(FPL_Results_Extract[Gameweek 10],MATCH($A219,FPL_Results_Extract[[Player]:[Player]],0)),INDEX(Team_Key[[Abbreviation]:[Abbreviation]],MATCH(LEFT(INDEX(FPL_Fixtures_Extract[],MATCH($A219,FPL_Fixtures_Extract[[Player]:[Player]],0),MATCH(FPL_Combined[[#Headers],[Gameweek 10]],FPL_Fixtures_Extract[#Headers],0)),LEN(INDEX(FPL_Fixtures_Extract[],MATCH($A219,FPL_Fixtures_Extract[[Player]:[Player]],0),MATCH(FPL_Combined[[#Headers],[Gameweek 10]],FPL_Fixtures_Extract[#Headers],0)))-4),Team_Key[[Full Name]:[Full Name]],0))&amp;RIGHT(INDEX(FPL_Fixtures_Extract[],MATCH($A219,FPL_Fixtures_Extract[[Player]:[Player]],0),MATCH(FPL_Combined[[#Headers],[Gameweek 10]],FPL_Fixtures_Extract[#Headers],0)),3))</f>
        <v>LIV(A) 1-1</v>
      </c>
      <c r="L219" t="str">
        <f ca="1">IF(RIGHT(FPL_Combined[[#Headers],[Gameweek 11]],2)&lt;$B$622,INDEX(FPL_Results_Extract[Gameweek 11],MATCH($A219,FPL_Results_Extract[[Player]:[Player]],0)),INDEX(Team_Key[[Abbreviation]:[Abbreviation]],MATCH(LEFT(INDEX(FPL_Fixtures_Extract[],MATCH($A219,FPL_Fixtures_Extract[[Player]:[Player]],0),MATCH(FPL_Combined[[#Headers],[Gameweek 11]],FPL_Fixtures_Extract[#Headers],0)),LEN(INDEX(FPL_Fixtures_Extract[],MATCH($A219,FPL_Fixtures_Extract[[Player]:[Player]],0),MATCH(FPL_Combined[[#Headers],[Gameweek 11]],FPL_Fixtures_Extract[#Headers],0)))-4),Team_Key[[Full Name]:[Full Name]],0))&amp;RIGHT(INDEX(FPL_Fixtures_Extract[],MATCH($A219,FPL_Fixtures_Extract[[Player]:[Player]],0),MATCH(FPL_Combined[[#Headers],[Gameweek 11]],FPL_Fixtures_Extract[#Headers],0)),3))</f>
        <v>BOU(H) 2-0</v>
      </c>
      <c r="M219" t="str">
        <f ca="1">IF(RIGHT(FPL_Combined[[#Headers],[Gameweek 12]],2)&lt;$B$622,INDEX(FPL_Results_Extract[Gameweek 12],MATCH($A219,FPL_Results_Extract[[Player]:[Player]],0)),INDEX(Team_Key[[Abbreviation]:[Abbreviation]],MATCH(LEFT(INDEX(FPL_Fixtures_Extract[],MATCH($A219,FPL_Fixtures_Extract[[Player]:[Player]],0),MATCH(FPL_Combined[[#Headers],[Gameweek 12]],FPL_Fixtures_Extract[#Headers],0)),LEN(INDEX(FPL_Fixtures_Extract[],MATCH($A219,FPL_Fixtures_Extract[[Player]:[Player]],0),MATCH(FPL_Combined[[#Headers],[Gameweek 12]],FPL_Fixtures_Extract[#Headers],0)))-4),Team_Key[[Full Name]:[Full Name]],0))&amp;RIGHT(INDEX(FPL_Fixtures_Extract[],MATCH($A219,FPL_Fixtures_Extract[[Player]:[Player]],0),MATCH(FPL_Combined[[#Headers],[Gameweek 12]],FPL_Fixtures_Extract[#Headers],0)),3))</f>
        <v>SUN(A) 1-0</v>
      </c>
      <c r="N219" t="str">
        <f ca="1">IF(RIGHT(FPL_Combined[[#Headers],[Gameweek 13]],2)&lt;$B$622,INDEX(FPL_Results_Extract[Gameweek 13],MATCH($A219,FPL_Results_Extract[[Player]:[Player]],0)),INDEX(Team_Key[[Abbreviation]:[Abbreviation]],MATCH(LEFT(INDEX(FPL_Fixtures_Extract[],MATCH($A219,FPL_Fixtures_Extract[[Player]:[Player]],0),MATCH(FPL_Combined[[#Headers],[Gameweek 13]],FPL_Fixtures_Extract[#Headers],0)),LEN(INDEX(FPL_Fixtures_Extract[],MATCH($A219,FPL_Fixtures_Extract[[Player]:[Player]],0),MATCH(FPL_Combined[[#Headers],[Gameweek 13]],FPL_Fixtures_Extract[#Headers],0)))-4),Team_Key[[Full Name]:[Full Name]],0))&amp;RIGHT(INDEX(FPL_Fixtures_Extract[],MATCH($A219,FPL_Fixtures_Extract[[Player]:[Player]],0),MATCH(FPL_Combined[[#Headers],[Gameweek 13]],FPL_Fixtures_Extract[#Headers],0)),3))</f>
        <v>STK(H) 0-1</v>
      </c>
      <c r="O219" t="str">
        <f ca="1">IF(RIGHT(FPL_Combined[[#Headers],[Gameweek 14]],2)&lt;$B$622,INDEX(FPL_Results_Extract[Gameweek 14],MATCH($A219,FPL_Results_Extract[[Player]:[Player]],0)),INDEX(Team_Key[[Abbreviation]:[Abbreviation]],MATCH(LEFT(INDEX(FPL_Fixtures_Extract[],MATCH($A219,FPL_Fixtures_Extract[[Player]:[Player]],0),MATCH(FPL_Combined[[#Headers],[Gameweek 14]],FPL_Fixtures_Extract[#Headers],0)),LEN(INDEX(FPL_Fixtures_Extract[],MATCH($A219,FPL_Fixtures_Extract[[Player]:[Player]],0),MATCH(FPL_Combined[[#Headers],[Gameweek 14]],FPL_Fixtures_Extract[#Headers],0)))-4),Team_Key[[Full Name]:[Full Name]],0))&amp;RIGHT(INDEX(FPL_Fixtures_Extract[],MATCH($A219,FPL_Fixtures_Extract[[Player]:[Player]],0),MATCH(FPL_Combined[[#Headers],[Gameweek 14]],FPL_Fixtures_Extract[#Headers],0)),3))</f>
        <v>MCI(A) 1-3</v>
      </c>
      <c r="P219" t="str">
        <f ca="1">IF(RIGHT(FPL_Combined[[#Headers],[Gameweek 15]],2)&lt;$B$622,INDEX(FPL_Results_Extract[Gameweek 15],MATCH($A219,FPL_Results_Extract[[Player]:[Player]],0)),INDEX(Team_Key[[Abbreviation]:[Abbreviation]],MATCH(LEFT(INDEX(FPL_Fixtures_Extract[],MATCH($A219,FPL_Fixtures_Extract[[Player]:[Player]],0),MATCH(FPL_Combined[[#Headers],[Gameweek 15]],FPL_Fixtures_Extract[#Headers],0)),LEN(INDEX(FPL_Fixtures_Extract[],MATCH($A219,FPL_Fixtures_Extract[[Player]:[Player]],0),MATCH(FPL_Combined[[#Headers],[Gameweek 15]],FPL_Fixtures_Extract[#Headers],0)))-4),Team_Key[[Full Name]:[Full Name]],0))&amp;RIGHT(INDEX(FPL_Fixtures_Extract[],MATCH($A219,FPL_Fixtures_Extract[[Player]:[Player]],0),MATCH(FPL_Combined[[#Headers],[Gameweek 15]],FPL_Fixtures_Extract[#Headers],0)),3))</f>
        <v>AVL(H) 1-1</v>
      </c>
      <c r="Q219" t="str">
        <f ca="1">IF(RIGHT(FPL_Combined[[#Headers],[Gameweek 16]],2)&lt;$B$622,INDEX(FPL_Results_Extract[Gameweek 16],MATCH($A219,FPL_Results_Extract[[Player]:[Player]],0)),INDEX(Team_Key[[Abbreviation]:[Abbreviation]],MATCH(LEFT(INDEX(FPL_Fixtures_Extract[],MATCH($A219,FPL_Fixtures_Extract[[Player]:[Player]],0),MATCH(FPL_Combined[[#Headers],[Gameweek 16]],FPL_Fixtures_Extract[#Headers],0)),LEN(INDEX(FPL_Fixtures_Extract[],MATCH($A219,FPL_Fixtures_Extract[[Player]:[Player]],0),MATCH(FPL_Combined[[#Headers],[Gameweek 16]],FPL_Fixtures_Extract[#Headers],0)))-4),Team_Key[[Full Name]:[Full Name]],0))&amp;RIGHT(INDEX(FPL_Fixtures_Extract[],MATCH($A219,FPL_Fixtures_Extract[[Player]:[Player]],0),MATCH(FPL_Combined[[#Headers],[Gameweek 16]],FPL_Fixtures_Extract[#Headers],0)),3))</f>
        <v>CRY(A) 0-1</v>
      </c>
      <c r="R219" t="str">
        <f ca="1">IF(RIGHT(FPL_Combined[[#Headers],[Gameweek 17]],2)&lt;$B$622,INDEX(FPL_Results_Extract[Gameweek 17],MATCH($A219,FPL_Results_Extract[[Player]:[Player]],0)),INDEX(Team_Key[[Abbreviation]:[Abbreviation]],MATCH(LEFT(INDEX(FPL_Fixtures_Extract[],MATCH($A219,FPL_Fixtures_Extract[[Player]:[Player]],0),MATCH(FPL_Combined[[#Headers],[Gameweek 17]],FPL_Fixtures_Extract[#Headers],0)),LEN(INDEX(FPL_Fixtures_Extract[],MATCH($A219,FPL_Fixtures_Extract[[Player]:[Player]],0),MATCH(FPL_Combined[[#Headers],[Gameweek 17]],FPL_Fixtures_Extract[#Headers],0)))-4),Team_Key[[Full Name]:[Full Name]],0))&amp;RIGHT(INDEX(FPL_Fixtures_Extract[],MATCH($A219,FPL_Fixtures_Extract[[Player]:[Player]],0),MATCH(FPL_Combined[[#Headers],[Gameweek 17]],FPL_Fixtures_Extract[#Headers],0)),3))</f>
        <v>TOT(H) 0-2</v>
      </c>
      <c r="S219" t="str">
        <f ca="1">IF(RIGHT(FPL_Combined[[#Headers],[Gameweek 18]],2)&lt;$B$622,INDEX(FPL_Results_Extract[Gameweek 18],MATCH($A219,FPL_Results_Extract[[Player]:[Player]],0)),INDEX(Team_Key[[Abbreviation]:[Abbreviation]],MATCH(LEFT(INDEX(FPL_Fixtures_Extract[],MATCH($A219,FPL_Fixtures_Extract[[Player]:[Player]],0),MATCH(FPL_Combined[[#Headers],[Gameweek 18]],FPL_Fixtures_Extract[#Headers],0)),LEN(INDEX(FPL_Fixtures_Extract[],MATCH($A219,FPL_Fixtures_Extract[[Player]:[Player]],0),MATCH(FPL_Combined[[#Headers],[Gameweek 18]],FPL_Fixtures_Extract[#Headers],0)))-4),Team_Key[[Full Name]:[Full Name]],0))&amp;RIGHT(INDEX(FPL_Fixtures_Extract[],MATCH($A219,FPL_Fixtures_Extract[[Player]:[Player]],0),MATCH(FPL_Combined[[#Headers],[Gameweek 18]],FPL_Fixtures_Extract[#Headers],0)),3))</f>
        <v>ARS(H) 4-0</v>
      </c>
      <c r="T219" t="str">
        <f ca="1">IF(RIGHT(FPL_Combined[[#Headers],[Gameweek 19]],2)&lt;$B$622,INDEX(FPL_Results_Extract[Gameweek 19],MATCH($A219,FPL_Results_Extract[[Player]:[Player]],0)),INDEX(Team_Key[[Abbreviation]:[Abbreviation]],MATCH(LEFT(INDEX(FPL_Fixtures_Extract[],MATCH($A219,FPL_Fixtures_Extract[[Player]:[Player]],0),MATCH(FPL_Combined[[#Headers],[Gameweek 19]],FPL_Fixtures_Extract[#Headers],0)),LEN(INDEX(FPL_Fixtures_Extract[],MATCH($A219,FPL_Fixtures_Extract[[Player]:[Player]],0),MATCH(FPL_Combined[[#Headers],[Gameweek 19]],FPL_Fixtures_Extract[#Headers],0)))-4),Team_Key[[Full Name]:[Full Name]],0))&amp;RIGHT(INDEX(FPL_Fixtures_Extract[],MATCH($A219,FPL_Fixtures_Extract[[Player]:[Player]],0),MATCH(FPL_Combined[[#Headers],[Gameweek 19]],FPL_Fixtures_Extract[#Headers],0)),3))</f>
        <v>WHU(A) 1-2</v>
      </c>
      <c r="U219" t="str">
        <f ca="1">IF(RIGHT(FPL_Combined[[#Headers],[Gameweek 20]],2)&lt;$B$622,INDEX(FPL_Results_Extract[Gameweek 20],MATCH($A219,FPL_Results_Extract[[Player]:[Player]],0)),INDEX(Team_Key[[Abbreviation]:[Abbreviation]],MATCH(LEFT(INDEX(FPL_Fixtures_Extract[],MATCH($A219,FPL_Fixtures_Extract[[Player]:[Player]],0),MATCH(FPL_Combined[[#Headers],[Gameweek 20]],FPL_Fixtures_Extract[#Headers],0)),LEN(INDEX(FPL_Fixtures_Extract[],MATCH($A219,FPL_Fixtures_Extract[[Player]:[Player]],0),MATCH(FPL_Combined[[#Headers],[Gameweek 20]],FPL_Fixtures_Extract[#Headers],0)))-4),Team_Key[[Full Name]:[Full Name]],0))&amp;RIGHT(INDEX(FPL_Fixtures_Extract[],MATCH($A219,FPL_Fixtures_Extract[[Player]:[Player]],0),MATCH(FPL_Combined[[#Headers],[Gameweek 20]],FPL_Fixtures_Extract[#Headers],0)),3))</f>
        <v>NOR(A) 0-1</v>
      </c>
      <c r="V219" t="str">
        <f ca="1">IF(RIGHT(FPL_Combined[[#Headers],[Gameweek 21]],2)&lt;$B$622,INDEX(FPL_Results_Extract[Gameweek 21],MATCH($A219,FPL_Results_Extract[[Player]:[Player]],0)),INDEX(Team_Key[[Abbreviation]:[Abbreviation]],MATCH(LEFT(INDEX(FPL_Fixtures_Extract[],MATCH($A219,FPL_Fixtures_Extract[[Player]:[Player]],0),MATCH(FPL_Combined[[#Headers],[Gameweek 21]],FPL_Fixtures_Extract[#Headers],0)),LEN(INDEX(FPL_Fixtures_Extract[],MATCH($A219,FPL_Fixtures_Extract[[Player]:[Player]],0),MATCH(FPL_Combined[[#Headers],[Gameweek 21]],FPL_Fixtures_Extract[#Headers],0)))-4),Team_Key[[Full Name]:[Full Name]],0))&amp;RIGHT(INDEX(FPL_Fixtures_Extract[],MATCH($A219,FPL_Fixtures_Extract[[Player]:[Player]],0),MATCH(FPL_Combined[[#Headers],[Gameweek 21]],FPL_Fixtures_Extract[#Headers],0)),3))</f>
        <v>WAT(H) 2-0</v>
      </c>
      <c r="W219" t="str">
        <f ca="1">IF(RIGHT(FPL_Combined[[#Headers],[Gameweek 22]],2)&lt;$B$622,INDEX(FPL_Results_Extract[Gameweek 22],MATCH($A219,FPL_Results_Extract[[Player]:[Player]],0)),INDEX(Team_Key[[Abbreviation]:[Abbreviation]],MATCH(LEFT(INDEX(FPL_Fixtures_Extract[],MATCH($A219,FPL_Fixtures_Extract[[Player]:[Player]],0),MATCH(FPL_Combined[[#Headers],[Gameweek 22]],FPL_Fixtures_Extract[#Headers],0)),LEN(INDEX(FPL_Fixtures_Extract[],MATCH($A219,FPL_Fixtures_Extract[[Player]:[Player]],0),MATCH(FPL_Combined[[#Headers],[Gameweek 22]],FPL_Fixtures_Extract[#Headers],0)))-4),Team_Key[[Full Name]:[Full Name]],0))&amp;RIGHT(INDEX(FPL_Fixtures_Extract[],MATCH($A219,FPL_Fixtures_Extract[[Player]:[Player]],0),MATCH(FPL_Combined[[#Headers],[Gameweek 22]],FPL_Fixtures_Extract[#Headers],0)),3))</f>
        <v>WBA(H) 3-0</v>
      </c>
      <c r="X219" t="str">
        <f ca="1">IF(RIGHT(FPL_Combined[[#Headers],[Gameweek 23]],2)&lt;$B$622,INDEX(FPL_Results_Extract[Gameweek 23],MATCH($A219,FPL_Results_Extract[[Player]:[Player]],0)),INDEX(Team_Key[[Abbreviation]:[Abbreviation]],MATCH(LEFT(INDEX(FPL_Fixtures_Extract[],MATCH($A219,FPL_Fixtures_Extract[[Player]:[Player]],0),MATCH(FPL_Combined[[#Headers],[Gameweek 23]],FPL_Fixtures_Extract[#Headers],0)),LEN(INDEX(FPL_Fixtures_Extract[],MATCH($A219,FPL_Fixtures_Extract[[Player]:[Player]],0),MATCH(FPL_Combined[[#Headers],[Gameweek 23]],FPL_Fixtures_Extract[#Headers],0)))-4),Team_Key[[Full Name]:[Full Name]],0))&amp;RIGHT(INDEX(FPL_Fixtures_Extract[],MATCH($A219,FPL_Fixtures_Extract[[Player]:[Player]],0),MATCH(FPL_Combined[[#Headers],[Gameweek 23]],FPL_Fixtures_Extract[#Headers],0)),3))</f>
        <v>MUN(A) 1-0</v>
      </c>
      <c r="Y219" t="str">
        <f ca="1">IF(RIGHT(FPL_Combined[[#Headers],[Gameweek 24]],2)&lt;$B$622,INDEX(FPL_Results_Extract[Team],MATCH($A219,FPL_Results_Extract[[Player]:[Player]],0)),INDEX(Team_Key[[Abbreviation]:[Abbreviation]],MATCH(LEFT(INDEX(FPL_Fixtures_Extract[],MATCH($A219,FPL_Fixtures_Extract[[Player]:[Player]],0),MATCH(FPL_Combined[[#Headers],[Gameweek 24]],FPL_Fixtures_Extract[#Headers],0)),LEN(INDEX(FPL_Fixtures_Extract[],MATCH($A219,FPL_Fixtures_Extract[[Player]:[Player]],0),MATCH(FPL_Combined[[#Headers],[Gameweek 24]],FPL_Fixtures_Extract[#Headers],0)))-4),Team_Key[[Full Name]:[Full Name]],0))&amp;RIGHT(INDEX(FPL_Fixtures_Extract[],MATCH($A219,FPL_Fixtures_Extract[[Player]:[Player]],0),MATCH(FPL_Combined[[#Headers],[Gameweek 24]],FPL_Fixtures_Extract[#Headers],0)),3))</f>
        <v>SOU</v>
      </c>
      <c r="Z219" t="str">
        <f ca="1">IF(RIGHT(FPL_Combined[[#Headers],[Gameweek 25]],2)&lt;$B$622,INDEX(FPL_Results_Extract[Player],MATCH($A219,FPL_Results_Extract[[Player]:[Player]],0)),INDEX(Team_Key[[Abbreviation]:[Abbreviation]],MATCH(LEFT(INDEX(FPL_Fixtures_Extract[],MATCH($A219,FPL_Fixtures_Extract[[Player]:[Player]],0),MATCH(FPL_Combined[[#Headers],[Gameweek 25]],FPL_Fixtures_Extract[#Headers],0)),LEN(INDEX(FPL_Fixtures_Extract[],MATCH($A219,FPL_Fixtures_Extract[[Player]:[Player]],0),MATCH(FPL_Combined[[#Headers],[Gameweek 25]],FPL_Fixtures_Extract[#Headers],0)))-4),Team_Key[[Full Name]:[Full Name]],0))&amp;RIGHT(INDEX(FPL_Fixtures_Extract[],MATCH($A219,FPL_Fixtures_Extract[[Player]:[Player]],0),MATCH(FPL_Combined[[#Headers],[Gameweek 25]],FPL_Fixtures_Extract[#Headers],0)),3))</f>
        <v>Gardos</v>
      </c>
      <c r="AA219" t="str">
        <f ca="1">IF(RIGHT(FPL_Combined[[#Headers],[Gameweek 26]],2)&lt;$B$622,INDEX(FPL_Results_Extract[Gameweek 01],MATCH($A219,FPL_Results_Extract[[Player]:[Player]],0)),INDEX(Team_Key[[Abbreviation]:[Abbreviation]],MATCH(LEFT(INDEX(FPL_Fixtures_Extract[],MATCH($A219,FPL_Fixtures_Extract[[Player]:[Player]],0),MATCH(FPL_Combined[[#Headers],[Gameweek 26]],FPL_Fixtures_Extract[#Headers],0)),LEN(INDEX(FPL_Fixtures_Extract[],MATCH($A219,FPL_Fixtures_Extract[[Player]:[Player]],0),MATCH(FPL_Combined[[#Headers],[Gameweek 26]],FPL_Fixtures_Extract[#Headers],0)))-4),Team_Key[[Full Name]:[Full Name]],0))&amp;RIGHT(INDEX(FPL_Fixtures_Extract[],MATCH($A219,FPL_Fixtures_Extract[[Player]:[Player]],0),MATCH(FPL_Combined[[#Headers],[Gameweek 26]],FPL_Fixtures_Extract[#Headers],0)),3))</f>
        <v>NEW(A) 2-2</v>
      </c>
      <c r="AB219" t="str">
        <f ca="1">IF(RIGHT(FPL_Combined[[#Headers],[Gameweek 27]],2)&lt;$B$622,INDEX(FPL_Results_Extract[Gameweek 02],MATCH($A219,FPL_Results_Extract[[Player]:[Player]],0)),INDEX(Team_Key[[Abbreviation]:[Abbreviation]],MATCH(LEFT(INDEX(FPL_Fixtures_Extract[],MATCH($A219,FPL_Fixtures_Extract[[Player]:[Player]],0),MATCH(FPL_Combined[[#Headers],[Gameweek 27]],FPL_Fixtures_Extract[#Headers],0)),LEN(INDEX(FPL_Fixtures_Extract[],MATCH($A219,FPL_Fixtures_Extract[[Player]:[Player]],0),MATCH(FPL_Combined[[#Headers],[Gameweek 27]],FPL_Fixtures_Extract[#Headers],0)))-4),Team_Key[[Full Name]:[Full Name]],0))&amp;RIGHT(INDEX(FPL_Fixtures_Extract[],MATCH($A219,FPL_Fixtures_Extract[[Player]:[Player]],0),MATCH(FPL_Combined[[#Headers],[Gameweek 27]],FPL_Fixtures_Extract[#Headers],0)),3))</f>
        <v>EVE(H) 0-3</v>
      </c>
      <c r="AC219" t="str">
        <f ca="1">IF(RIGHT(FPL_Combined[[#Headers],[Gameweek 28]],2)&lt;$B$622,INDEX(FPL_Results_Extract[Gameweek 03],MATCH($A219,FPL_Results_Extract[[Player]:[Player]],0)),INDEX(Team_Key[[Abbreviation]:[Abbreviation]],MATCH(LEFT(INDEX(FPL_Fixtures_Extract[],MATCH($A219,FPL_Fixtures_Extract[[Player]:[Player]],0),MATCH(FPL_Combined[[#Headers],[Gameweek 28]],FPL_Fixtures_Extract[#Headers],0)),LEN(INDEX(FPL_Fixtures_Extract[],MATCH($A219,FPL_Fixtures_Extract[[Player]:[Player]],0),MATCH(FPL_Combined[[#Headers],[Gameweek 28]],FPL_Fixtures_Extract[#Headers],0)))-4),Team_Key[[Full Name]:[Full Name]],0))&amp;RIGHT(INDEX(FPL_Fixtures_Extract[],MATCH($A219,FPL_Fixtures_Extract[[Player]:[Player]],0),MATCH(FPL_Combined[[#Headers],[Gameweek 28]],FPL_Fixtures_Extract[#Headers],0)),3))</f>
        <v>WAT(A) 0-0</v>
      </c>
      <c r="AD219" t="str">
        <f ca="1">IF(RIGHT(FPL_Combined[[#Headers],[Gameweek 29]],2)&lt;$B$622,INDEX(FPL_Results_Extract[Gameweek 04],MATCH($A219,FPL_Results_Extract[[Player]:[Player]],0)),INDEX(Team_Key[[Abbreviation]:[Abbreviation]],MATCH(LEFT(INDEX(FPL_Fixtures_Extract[],MATCH($A219,FPL_Fixtures_Extract[[Player]:[Player]],0),MATCH(FPL_Combined[[#Headers],[Gameweek 29]],FPL_Fixtures_Extract[#Headers],0)),LEN(INDEX(FPL_Fixtures_Extract[],MATCH($A219,FPL_Fixtures_Extract[[Player]:[Player]],0),MATCH(FPL_Combined[[#Headers],[Gameweek 29]],FPL_Fixtures_Extract[#Headers],0)))-4),Team_Key[[Full Name]:[Full Name]],0))&amp;RIGHT(INDEX(FPL_Fixtures_Extract[],MATCH($A219,FPL_Fixtures_Extract[[Player]:[Player]],0),MATCH(FPL_Combined[[#Headers],[Gameweek 29]],FPL_Fixtures_Extract[#Headers],0)),3))</f>
        <v>SUN(H)</v>
      </c>
      <c r="AE219" t="str">
        <f ca="1">IF(RIGHT(FPL_Combined[[#Headers],[Gameweek 30]],2)&lt;$B$622,INDEX(FPL_Results_Extract[Gameweek 05],MATCH($A219,FPL_Results_Extract[[Player]:[Player]],0)),INDEX(Team_Key[[Abbreviation]:[Abbreviation]],MATCH(LEFT(INDEX(FPL_Fixtures_Extract[],MATCH($A219,FPL_Fixtures_Extract[[Player]:[Player]],0),MATCH(FPL_Combined[[#Headers],[Gameweek 30]],FPL_Fixtures_Extract[#Headers],0)),LEN(INDEX(FPL_Fixtures_Extract[],MATCH($A219,FPL_Fixtures_Extract[[Player]:[Player]],0),MATCH(FPL_Combined[[#Headers],[Gameweek 30]],FPL_Fixtures_Extract[#Headers],0)))-4),Team_Key[[Full Name]:[Full Name]],0))&amp;RIGHT(INDEX(FPL_Fixtures_Extract[],MATCH($A219,FPL_Fixtures_Extract[[Player]:[Player]],0),MATCH(FPL_Combined[[#Headers],[Gameweek 30]],FPL_Fixtures_Extract[#Headers],0)),3))</f>
        <v>STK(A)</v>
      </c>
      <c r="AF219" t="str">
        <f ca="1">IF(RIGHT(FPL_Combined[[#Headers],[Gameweek 31]],2)&lt;$B$622,INDEX(FPL_Results_Extract[Gameweek 06],MATCH($A219,FPL_Results_Extract[[Player]:[Player]],0)),INDEX(Team_Key[[Abbreviation]:[Abbreviation]],MATCH(LEFT(INDEX(FPL_Fixtures_Extract[],MATCH($A219,FPL_Fixtures_Extract[[Player]:[Player]],0),MATCH(FPL_Combined[[#Headers],[Gameweek 31]],FPL_Fixtures_Extract[#Headers],0)),LEN(INDEX(FPL_Fixtures_Extract[],MATCH($A219,FPL_Fixtures_Extract[[Player]:[Player]],0),MATCH(FPL_Combined[[#Headers],[Gameweek 31]],FPL_Fixtures_Extract[#Headers],0)))-4),Team_Key[[Full Name]:[Full Name]],0))&amp;RIGHT(INDEX(FPL_Fixtures_Extract[],MATCH($A219,FPL_Fixtures_Extract[[Player]:[Player]],0),MATCH(FPL_Combined[[#Headers],[Gameweek 31]],FPL_Fixtures_Extract[#Headers],0)),3))</f>
        <v>LIV(H)</v>
      </c>
      <c r="AG219" t="str">
        <f ca="1">IF(RIGHT(FPL_Combined[[#Headers],[Gameweek 32]],2)&lt;$B$622,INDEX(FPL_Results_Extract[Gameweek 07],MATCH($A219,FPL_Results_Extract[[Player]:[Player]],0)),INDEX(Team_Key[[Abbreviation]:[Abbreviation]],MATCH(LEFT(INDEX(FPL_Fixtures_Extract[],MATCH($A219,FPL_Fixtures_Extract[[Player]:[Player]],0),MATCH(FPL_Combined[[#Headers],[Gameweek 32]],FPL_Fixtures_Extract[#Headers],0)),LEN(INDEX(FPL_Fixtures_Extract[],MATCH($A219,FPL_Fixtures_Extract[[Player]:[Player]],0),MATCH(FPL_Combined[[#Headers],[Gameweek 32]],FPL_Fixtures_Extract[#Headers],0)))-4),Team_Key[[Full Name]:[Full Name]],0))&amp;RIGHT(INDEX(FPL_Fixtures_Extract[],MATCH($A219,FPL_Fixtures_Extract[[Player]:[Player]],0),MATCH(FPL_Combined[[#Headers],[Gameweek 32]],FPL_Fixtures_Extract[#Headers],0)),3))</f>
        <v>LEI(A)</v>
      </c>
      <c r="AH219" t="str">
        <f ca="1">IF(RIGHT(FPL_Combined[[#Headers],[Gameweek 33]],2)&lt;$B$622,INDEX(FPL_Results_Extract[Gameweek 08],MATCH($A219,FPL_Results_Extract[[Player]:[Player]],0)),INDEX(Team_Key[[Abbreviation]:[Abbreviation]],MATCH(LEFT(INDEX(FPL_Fixtures_Extract[],MATCH($A219,FPL_Fixtures_Extract[[Player]:[Player]],0),MATCH(FPL_Combined[[#Headers],[Gameweek 33]],FPL_Fixtures_Extract[#Headers],0)),LEN(INDEX(FPL_Fixtures_Extract[],MATCH($A219,FPL_Fixtures_Extract[[Player]:[Player]],0),MATCH(FPL_Combined[[#Headers],[Gameweek 33]],FPL_Fixtures_Extract[#Headers],0)))-4),Team_Key[[Full Name]:[Full Name]],0))&amp;RIGHT(INDEX(FPL_Fixtures_Extract[],MATCH($A219,FPL_Fixtures_Extract[[Player]:[Player]],0),MATCH(FPL_Combined[[#Headers],[Gameweek 33]],FPL_Fixtures_Extract[#Headers],0)),3))</f>
        <v>NEW(H)</v>
      </c>
      <c r="AI219" t="str">
        <f ca="1">IF(RIGHT(FPL_Combined[[#Headers],[Gameweek 34]],2)&lt;$B$622,INDEX(FPL_Results_Extract[Gameweek 09],MATCH($A219,FPL_Results_Extract[[Player]:[Player]],0)),INDEX(Team_Key[[Abbreviation]:[Abbreviation]],MATCH(LEFT(INDEX(FPL_Fixtures_Extract[],MATCH($A219,FPL_Fixtures_Extract[[Player]:[Player]],0),MATCH(FPL_Combined[[#Headers],[Gameweek 34]],FPL_Fixtures_Extract[#Headers],0)),LEN(INDEX(FPL_Fixtures_Extract[],MATCH($A219,FPL_Fixtures_Extract[[Player]:[Player]],0),MATCH(FPL_Combined[[#Headers],[Gameweek 34]],FPL_Fixtures_Extract[#Headers],0)))-4),Team_Key[[Full Name]:[Full Name]],0))&amp;RIGHT(INDEX(FPL_Fixtures_Extract[],MATCH($A219,FPL_Fixtures_Extract[[Player]:[Player]],0),MATCH(FPL_Combined[[#Headers],[Gameweek 34]],FPL_Fixtures_Extract[#Headers],0)),3))</f>
        <v>EVE(A)</v>
      </c>
      <c r="AJ219" t="str">
        <f ca="1">IF(RIGHT(FPL_Combined[[#Headers],[Gameweek 35]],2)&lt;$B$622,INDEX(FPL_Results_Extract[Gameweek 10],MATCH($A219,FPL_Results_Extract[[Player]:[Player]],0)),INDEX(Team_Key[[Abbreviation]:[Abbreviation]],MATCH(LEFT(INDEX(FPL_Fixtures_Extract[],MATCH($A219,FPL_Fixtures_Extract[[Player]:[Player]],0),MATCH(FPL_Combined[[#Headers],[Gameweek 35]],FPL_Fixtures_Extract[#Headers],0)),LEN(INDEX(FPL_Fixtures_Extract[],MATCH($A219,FPL_Fixtures_Extract[[Player]:[Player]],0),MATCH(FPL_Combined[[#Headers],[Gameweek 35]],FPL_Fixtures_Extract[#Headers],0)))-4),Team_Key[[Full Name]:[Full Name]],0))&amp;RIGHT(INDEX(FPL_Fixtures_Extract[],MATCH($A219,FPL_Fixtures_Extract[[Player]:[Player]],0),MATCH(FPL_Combined[[#Headers],[Gameweek 35]],FPL_Fixtures_Extract[#Headers],0)),3))</f>
        <v>AVL(A)</v>
      </c>
      <c r="AK219" t="str">
        <f ca="1">IF(RIGHT(FPL_Combined[[#Headers],[Gameweek 36]],2)&lt;$B$622,INDEX(FPL_Results_Extract[Gameweek 11],MATCH($A219,FPL_Results_Extract[[Player]:[Player]],0)),INDEX(Team_Key[[Abbreviation]:[Abbreviation]],MATCH(LEFT(INDEX(FPL_Fixtures_Extract[],MATCH($A219,FPL_Fixtures_Extract[[Player]:[Player]],0),MATCH(FPL_Combined[[#Headers],[Gameweek 36]],FPL_Fixtures_Extract[#Headers],0)),LEN(INDEX(FPL_Fixtures_Extract[],MATCH($A219,FPL_Fixtures_Extract[[Player]:[Player]],0),MATCH(FPL_Combined[[#Headers],[Gameweek 36]],FPL_Fixtures_Extract[#Headers],0)))-4),Team_Key[[Full Name]:[Full Name]],0))&amp;RIGHT(INDEX(FPL_Fixtures_Extract[],MATCH($A219,FPL_Fixtures_Extract[[Player]:[Player]],0),MATCH(FPL_Combined[[#Headers],[Gameweek 36]],FPL_Fixtures_Extract[#Headers],0)),3))</f>
        <v>MCI(H)</v>
      </c>
      <c r="AL219" t="str">
        <f ca="1">IF(RIGHT(FPL_Combined[[#Headers],[Gameweek 37]],2)&lt;$B$622,INDEX(FPL_Results_Extract[Gameweek 12],MATCH($A219,FPL_Results_Extract[[Player]:[Player]],0)),INDEX(Team_Key[[Abbreviation]:[Abbreviation]],MATCH(LEFT(INDEX(FPL_Fixtures_Extract[],MATCH($A219,FPL_Fixtures_Extract[[Player]:[Player]],0),MATCH(FPL_Combined[[#Headers],[Gameweek 37]],FPL_Fixtures_Extract[#Headers],0)),LEN(INDEX(FPL_Fixtures_Extract[],MATCH($A219,FPL_Fixtures_Extract[[Player]:[Player]],0),MATCH(FPL_Combined[[#Headers],[Gameweek 37]],FPL_Fixtures_Extract[#Headers],0)))-4),Team_Key[[Full Name]:[Full Name]],0))&amp;RIGHT(INDEX(FPL_Fixtures_Extract[],MATCH($A219,FPL_Fixtures_Extract[[Player]:[Player]],0),MATCH(FPL_Combined[[#Headers],[Gameweek 37]],FPL_Fixtures_Extract[#Headers],0)),3))</f>
        <v>TOT(A)</v>
      </c>
      <c r="AM219" t="str">
        <f ca="1">IF(RIGHT(FPL_Combined[[#Headers],[Gameweek 38]],2)&lt;$B$622,INDEX(FPL_Results_Extract[Gameweek 13],MATCH($A219,FPL_Results_Extract[[Player]:[Player]],0)),INDEX(Team_Key[[Abbreviation]:[Abbreviation]],MATCH(LEFT(INDEX(FPL_Fixtures_Extract[],MATCH($A219,FPL_Fixtures_Extract[[Player]:[Player]],0),MATCH(FPL_Combined[[#Headers],[Gameweek 38]],FPL_Fixtures_Extract[#Headers],0)),LEN(INDEX(FPL_Fixtures_Extract[],MATCH($A219,FPL_Fixtures_Extract[[Player]:[Player]],0),MATCH(FPL_Combined[[#Headers],[Gameweek 38]],FPL_Fixtures_Extract[#Headers],0)))-4),Team_Key[[Full Name]:[Full Name]],0))&amp;RIGHT(INDEX(FPL_Fixtures_Extract[],MATCH($A219,FPL_Fixtures_Extract[[Player]:[Player]],0),MATCH(FPL_Combined[[#Headers],[Gameweek 38]],FPL_Fixtures_Extract[#Headers],0)),3))</f>
        <v>CRY(H)</v>
      </c>
    </row>
    <row r="220" spans="1:39" x14ac:dyDescent="0.45">
      <c r="A220" t="s">
        <v>251</v>
      </c>
      <c r="B220" t="str">
        <f ca="1">IF(RIGHT(FPL_Combined[[#Headers],[Gameweek 01]],2)&lt;$B$622,INDEX(FPL_Results_Extract[Gameweek 01],MATCH($A220,FPL_Results_Extract[[Player]:[Player]],0)),INDEX(Team_Key[[Abbreviation]:[Abbreviation]],MATCH(LEFT(INDEX(FPL_Fixtures_Extract[],MATCH($A220,FPL_Fixtures_Extract[[Player]:[Player]],0),MATCH(FPL_Combined[[#Headers],[Gameweek 01]],FPL_Fixtures_Extract[#Headers],0)),LEN(INDEX(FPL_Fixtures_Extract[],MATCH($A220,FPL_Fixtures_Extract[[Player]:[Player]],0),MATCH(FPL_Combined[[#Headers],[Gameweek 01]],FPL_Fixtures_Extract[#Headers],0)))-4),Team_Key[[Full Name]:[Full Name]],0))&amp;RIGHT(INDEX(FPL_Fixtures_Extract[],MATCH($A220,FPL_Fixtures_Extract[[Player]:[Player]],0),MATCH(FPL_Combined[[#Headers],[Gameweek 01]],FPL_Fixtures_Extract[#Headers],0)),3))</f>
        <v>NOR(A) 3-1</v>
      </c>
      <c r="C220" t="str">
        <f ca="1">IF(RIGHT(FPL_Combined[[#Headers],[Gameweek 02]],2)&lt;$B$622,INDEX(FPL_Results_Extract[Gameweek 02],MATCH($A220,FPL_Results_Extract[[Player]:[Player]],0)),INDEX(Team_Key[[Abbreviation]:[Abbreviation]],MATCH(LEFT(INDEX(FPL_Fixtures_Extract[],MATCH($A220,FPL_Fixtures_Extract[[Player]:[Player]],0),MATCH(FPL_Combined[[#Headers],[Gameweek 02]],FPL_Fixtures_Extract[#Headers],0)),LEN(INDEX(FPL_Fixtures_Extract[],MATCH($A220,FPL_Fixtures_Extract[[Player]:[Player]],0),MATCH(FPL_Combined[[#Headers],[Gameweek 02]],FPL_Fixtures_Extract[#Headers],0)))-4),Team_Key[[Full Name]:[Full Name]],0))&amp;RIGHT(INDEX(FPL_Fixtures_Extract[],MATCH($A220,FPL_Fixtures_Extract[[Player]:[Player]],0),MATCH(FPL_Combined[[#Headers],[Gameweek 02]],FPL_Fixtures_Extract[#Headers],0)),3))</f>
        <v>ARS(H) 1-2</v>
      </c>
      <c r="D220" t="str">
        <f ca="1">IF(RIGHT(FPL_Combined[[#Headers],[Gameweek 03]],2)&lt;$B$622,INDEX(FPL_Results_Extract[Gameweek 03],MATCH($A220,FPL_Results_Extract[[Player]:[Player]],0)),INDEX(Team_Key[[Abbreviation]:[Abbreviation]],MATCH(LEFT(INDEX(FPL_Fixtures_Extract[],MATCH($A220,FPL_Fixtures_Extract[[Player]:[Player]],0),MATCH(FPL_Combined[[#Headers],[Gameweek 03]],FPL_Fixtures_Extract[#Headers],0)),LEN(INDEX(FPL_Fixtures_Extract[],MATCH($A220,FPL_Fixtures_Extract[[Player]:[Player]],0),MATCH(FPL_Combined[[#Headers],[Gameweek 03]],FPL_Fixtures_Extract[#Headers],0)))-4),Team_Key[[Full Name]:[Full Name]],0))&amp;RIGHT(INDEX(FPL_Fixtures_Extract[],MATCH($A220,FPL_Fixtures_Extract[[Player]:[Player]],0),MATCH(FPL_Combined[[#Headers],[Gameweek 03]],FPL_Fixtures_Extract[#Headers],0)),3))</f>
        <v>AVL(H) 2-1</v>
      </c>
      <c r="E220" t="str">
        <f ca="1">IF(RIGHT(FPL_Combined[[#Headers],[Gameweek 04]],2)&lt;$B$622,INDEX(FPL_Results_Extract[Gameweek 04],MATCH($A220,FPL_Results_Extract[[Player]:[Player]],0)),INDEX(Team_Key[[Abbreviation]:[Abbreviation]],MATCH(LEFT(INDEX(FPL_Fixtures_Extract[],MATCH($A220,FPL_Fixtures_Extract[[Player]:[Player]],0),MATCH(FPL_Combined[[#Headers],[Gameweek 04]],FPL_Fixtures_Extract[#Headers],0)),LEN(INDEX(FPL_Fixtures_Extract[],MATCH($A220,FPL_Fixtures_Extract[[Player]:[Player]],0),MATCH(FPL_Combined[[#Headers],[Gameweek 04]],FPL_Fixtures_Extract[#Headers],0)))-4),Team_Key[[Full Name]:[Full Name]],0))&amp;RIGHT(INDEX(FPL_Fixtures_Extract[],MATCH($A220,FPL_Fixtures_Extract[[Player]:[Player]],0),MATCH(FPL_Combined[[#Headers],[Gameweek 04]],FPL_Fixtures_Extract[#Headers],0)),3))</f>
        <v>CHE(A) 2-1</v>
      </c>
      <c r="F220" t="str">
        <f ca="1">IF(RIGHT(FPL_Combined[[#Headers],[Gameweek 05]],2)&lt;$B$622,INDEX(FPL_Results_Extract[Gameweek 05],MATCH($A220,FPL_Results_Extract[[Player]:[Player]],0)),INDEX(Team_Key[[Abbreviation]:[Abbreviation]],MATCH(LEFT(INDEX(FPL_Fixtures_Extract[],MATCH($A220,FPL_Fixtures_Extract[[Player]:[Player]],0),MATCH(FPL_Combined[[#Headers],[Gameweek 05]],FPL_Fixtures_Extract[#Headers],0)),LEN(INDEX(FPL_Fixtures_Extract[],MATCH($A220,FPL_Fixtures_Extract[[Player]:[Player]],0),MATCH(FPL_Combined[[#Headers],[Gameweek 05]],FPL_Fixtures_Extract[#Headers],0)))-4),Team_Key[[Full Name]:[Full Name]],0))&amp;RIGHT(INDEX(FPL_Fixtures_Extract[],MATCH($A220,FPL_Fixtures_Extract[[Player]:[Player]],0),MATCH(FPL_Combined[[#Headers],[Gameweek 05]],FPL_Fixtures_Extract[#Headers],0)),3))</f>
        <v>MCI(H) 0-1</v>
      </c>
      <c r="G220" t="str">
        <f ca="1">IF(RIGHT(FPL_Combined[[#Headers],[Gameweek 06]],2)&lt;$B$622,INDEX(FPL_Results_Extract[Gameweek 06],MATCH($A220,FPL_Results_Extract[[Player]:[Player]],0)),INDEX(Team_Key[[Abbreviation]:[Abbreviation]],MATCH(LEFT(INDEX(FPL_Fixtures_Extract[],MATCH($A220,FPL_Fixtures_Extract[[Player]:[Player]],0),MATCH(FPL_Combined[[#Headers],[Gameweek 06]],FPL_Fixtures_Extract[#Headers],0)),LEN(INDEX(FPL_Fixtures_Extract[],MATCH($A220,FPL_Fixtures_Extract[[Player]:[Player]],0),MATCH(FPL_Combined[[#Headers],[Gameweek 06]],FPL_Fixtures_Extract[#Headers],0)))-4),Team_Key[[Full Name]:[Full Name]],0))&amp;RIGHT(INDEX(FPL_Fixtures_Extract[],MATCH($A220,FPL_Fixtures_Extract[[Player]:[Player]],0),MATCH(FPL_Combined[[#Headers],[Gameweek 06]],FPL_Fixtures_Extract[#Headers],0)),3))</f>
        <v>TOT(A) 0-1</v>
      </c>
      <c r="H220" t="str">
        <f ca="1">IF(RIGHT(FPL_Combined[[#Headers],[Gameweek 07]],2)&lt;$B$622,INDEX(FPL_Results_Extract[Gameweek 07],MATCH($A220,FPL_Results_Extract[[Player]:[Player]],0)),INDEX(Team_Key[[Abbreviation]:[Abbreviation]],MATCH(LEFT(INDEX(FPL_Fixtures_Extract[],MATCH($A220,FPL_Fixtures_Extract[[Player]:[Player]],0),MATCH(FPL_Combined[[#Headers],[Gameweek 07]],FPL_Fixtures_Extract[#Headers],0)),LEN(INDEX(FPL_Fixtures_Extract[],MATCH($A220,FPL_Fixtures_Extract[[Player]:[Player]],0),MATCH(FPL_Combined[[#Headers],[Gameweek 07]],FPL_Fixtures_Extract[#Headers],0)))-4),Team_Key[[Full Name]:[Full Name]],0))&amp;RIGHT(INDEX(FPL_Fixtures_Extract[],MATCH($A220,FPL_Fixtures_Extract[[Player]:[Player]],0),MATCH(FPL_Combined[[#Headers],[Gameweek 07]],FPL_Fixtures_Extract[#Headers],0)),3))</f>
        <v>WAT(A) 1-0</v>
      </c>
      <c r="I220" t="str">
        <f ca="1">IF(RIGHT(FPL_Combined[[#Headers],[Gameweek 08]],2)&lt;$B$622,INDEX(FPL_Results_Extract[Gameweek 08],MATCH($A220,FPL_Results_Extract[[Player]:[Player]],0)),INDEX(Team_Key[[Abbreviation]:[Abbreviation]],MATCH(LEFT(INDEX(FPL_Fixtures_Extract[],MATCH($A220,FPL_Fixtures_Extract[[Player]:[Player]],0),MATCH(FPL_Combined[[#Headers],[Gameweek 08]],FPL_Fixtures_Extract[#Headers],0)),LEN(INDEX(FPL_Fixtures_Extract[],MATCH($A220,FPL_Fixtures_Extract[[Player]:[Player]],0),MATCH(FPL_Combined[[#Headers],[Gameweek 08]],FPL_Fixtures_Extract[#Headers],0)))-4),Team_Key[[Full Name]:[Full Name]],0))&amp;RIGHT(INDEX(FPL_Fixtures_Extract[],MATCH($A220,FPL_Fixtures_Extract[[Player]:[Player]],0),MATCH(FPL_Combined[[#Headers],[Gameweek 08]],FPL_Fixtures_Extract[#Headers],0)),3))</f>
        <v>WBA(H) 2-0</v>
      </c>
      <c r="J220" t="str">
        <f ca="1">IF(RIGHT(FPL_Combined[[#Headers],[Gameweek 09]],2)&lt;$B$622,INDEX(FPL_Results_Extract[Gameweek 09],MATCH($A220,FPL_Results_Extract[[Player]:[Player]],0)),INDEX(Team_Key[[Abbreviation]:[Abbreviation]],MATCH(LEFT(INDEX(FPL_Fixtures_Extract[],MATCH($A220,FPL_Fixtures_Extract[[Player]:[Player]],0),MATCH(FPL_Combined[[#Headers],[Gameweek 09]],FPL_Fixtures_Extract[#Headers],0)),LEN(INDEX(FPL_Fixtures_Extract[],MATCH($A220,FPL_Fixtures_Extract[[Player]:[Player]],0),MATCH(FPL_Combined[[#Headers],[Gameweek 09]],FPL_Fixtures_Extract[#Headers],0)))-4),Team_Key[[Full Name]:[Full Name]],0))&amp;RIGHT(INDEX(FPL_Fixtures_Extract[],MATCH($A220,FPL_Fixtures_Extract[[Player]:[Player]],0),MATCH(FPL_Combined[[#Headers],[Gameweek 09]],FPL_Fixtures_Extract[#Headers],0)),3))</f>
        <v>WHU(H) 1-3</v>
      </c>
      <c r="K220" t="str">
        <f ca="1">IF(RIGHT(FPL_Combined[[#Headers],[Gameweek 10]],2)&lt;$B$622,INDEX(FPL_Results_Extract[Gameweek 10],MATCH($A220,FPL_Results_Extract[[Player]:[Player]],0)),INDEX(Team_Key[[Abbreviation]:[Abbreviation]],MATCH(LEFT(INDEX(FPL_Fixtures_Extract[],MATCH($A220,FPL_Fixtures_Extract[[Player]:[Player]],0),MATCH(FPL_Combined[[#Headers],[Gameweek 10]],FPL_Fixtures_Extract[#Headers],0)),LEN(INDEX(FPL_Fixtures_Extract[],MATCH($A220,FPL_Fixtures_Extract[[Player]:[Player]],0),MATCH(FPL_Combined[[#Headers],[Gameweek 10]],FPL_Fixtures_Extract[#Headers],0)))-4),Team_Key[[Full Name]:[Full Name]],0))&amp;RIGHT(INDEX(FPL_Fixtures_Extract[],MATCH($A220,FPL_Fixtures_Extract[[Player]:[Player]],0),MATCH(FPL_Combined[[#Headers],[Gameweek 10]],FPL_Fixtures_Extract[#Headers],0)),3))</f>
        <v>LEI(A) 0-1</v>
      </c>
      <c r="L220" t="str">
        <f ca="1">IF(RIGHT(FPL_Combined[[#Headers],[Gameweek 11]],2)&lt;$B$622,INDEX(FPL_Results_Extract[Gameweek 11],MATCH($A220,FPL_Results_Extract[[Player]:[Player]],0)),INDEX(Team_Key[[Abbreviation]:[Abbreviation]],MATCH(LEFT(INDEX(FPL_Fixtures_Extract[],MATCH($A220,FPL_Fixtures_Extract[[Player]:[Player]],0),MATCH(FPL_Combined[[#Headers],[Gameweek 11]],FPL_Fixtures_Extract[#Headers],0)),LEN(INDEX(FPL_Fixtures_Extract[],MATCH($A220,FPL_Fixtures_Extract[[Player]:[Player]],0),MATCH(FPL_Combined[[#Headers],[Gameweek 11]],FPL_Fixtures_Extract[#Headers],0)))-4),Team_Key[[Full Name]:[Full Name]],0))&amp;RIGHT(INDEX(FPL_Fixtures_Extract[],MATCH($A220,FPL_Fixtures_Extract[[Player]:[Player]],0),MATCH(FPL_Combined[[#Headers],[Gameweek 11]],FPL_Fixtures_Extract[#Headers],0)),3))</f>
        <v>MUN(H) 0-0</v>
      </c>
      <c r="M220" t="str">
        <f ca="1">IF(RIGHT(FPL_Combined[[#Headers],[Gameweek 12]],2)&lt;$B$622,INDEX(FPL_Results_Extract[Gameweek 12],MATCH($A220,FPL_Results_Extract[[Player]:[Player]],0)),INDEX(Team_Key[[Abbreviation]:[Abbreviation]],MATCH(LEFT(INDEX(FPL_Fixtures_Extract[],MATCH($A220,FPL_Fixtures_Extract[[Player]:[Player]],0),MATCH(FPL_Combined[[#Headers],[Gameweek 12]],FPL_Fixtures_Extract[#Headers],0)),LEN(INDEX(FPL_Fixtures_Extract[],MATCH($A220,FPL_Fixtures_Extract[[Player]:[Player]],0),MATCH(FPL_Combined[[#Headers],[Gameweek 12]],FPL_Fixtures_Extract[#Headers],0)))-4),Team_Key[[Full Name]:[Full Name]],0))&amp;RIGHT(INDEX(FPL_Fixtures_Extract[],MATCH($A220,FPL_Fixtures_Extract[[Player]:[Player]],0),MATCH(FPL_Combined[[#Headers],[Gameweek 12]],FPL_Fixtures_Extract[#Headers],0)),3))</f>
        <v>LIV(A) 2-1</v>
      </c>
      <c r="N220" t="str">
        <f ca="1">IF(RIGHT(FPL_Combined[[#Headers],[Gameweek 13]],2)&lt;$B$622,INDEX(FPL_Results_Extract[Gameweek 13],MATCH($A220,FPL_Results_Extract[[Player]:[Player]],0)),INDEX(Team_Key[[Abbreviation]:[Abbreviation]],MATCH(LEFT(INDEX(FPL_Fixtures_Extract[],MATCH($A220,FPL_Fixtures_Extract[[Player]:[Player]],0),MATCH(FPL_Combined[[#Headers],[Gameweek 13]],FPL_Fixtures_Extract[#Headers],0)),LEN(INDEX(FPL_Fixtures_Extract[],MATCH($A220,FPL_Fixtures_Extract[[Player]:[Player]],0),MATCH(FPL_Combined[[#Headers],[Gameweek 13]],FPL_Fixtures_Extract[#Headers],0)))-4),Team_Key[[Full Name]:[Full Name]],0))&amp;RIGHT(INDEX(FPL_Fixtures_Extract[],MATCH($A220,FPL_Fixtures_Extract[[Player]:[Player]],0),MATCH(FPL_Combined[[#Headers],[Gameweek 13]],FPL_Fixtures_Extract[#Headers],0)),3))</f>
        <v>SUN(H) 0-1</v>
      </c>
      <c r="O220" t="str">
        <f ca="1">IF(RIGHT(FPL_Combined[[#Headers],[Gameweek 14]],2)&lt;$B$622,INDEX(FPL_Results_Extract[Gameweek 14],MATCH($A220,FPL_Results_Extract[[Player]:[Player]],0)),INDEX(Team_Key[[Abbreviation]:[Abbreviation]],MATCH(LEFT(INDEX(FPL_Fixtures_Extract[],MATCH($A220,FPL_Fixtures_Extract[[Player]:[Player]],0),MATCH(FPL_Combined[[#Headers],[Gameweek 14]],FPL_Fixtures_Extract[#Headers],0)),LEN(INDEX(FPL_Fixtures_Extract[],MATCH($A220,FPL_Fixtures_Extract[[Player]:[Player]],0),MATCH(FPL_Combined[[#Headers],[Gameweek 14]],FPL_Fixtures_Extract[#Headers],0)))-4),Team_Key[[Full Name]:[Full Name]],0))&amp;RIGHT(INDEX(FPL_Fixtures_Extract[],MATCH($A220,FPL_Fixtures_Extract[[Player]:[Player]],0),MATCH(FPL_Combined[[#Headers],[Gameweek 14]],FPL_Fixtures_Extract[#Headers],0)),3))</f>
        <v>NEW(H) 5-1</v>
      </c>
      <c r="P220" t="str">
        <f ca="1">IF(RIGHT(FPL_Combined[[#Headers],[Gameweek 15]],2)&lt;$B$622,INDEX(FPL_Results_Extract[Gameweek 15],MATCH($A220,FPL_Results_Extract[[Player]:[Player]],0)),INDEX(Team_Key[[Abbreviation]:[Abbreviation]],MATCH(LEFT(INDEX(FPL_Fixtures_Extract[],MATCH($A220,FPL_Fixtures_Extract[[Player]:[Player]],0),MATCH(FPL_Combined[[#Headers],[Gameweek 15]],FPL_Fixtures_Extract[#Headers],0)),LEN(INDEX(FPL_Fixtures_Extract[],MATCH($A220,FPL_Fixtures_Extract[[Player]:[Player]],0),MATCH(FPL_Combined[[#Headers],[Gameweek 15]],FPL_Fixtures_Extract[#Headers],0)))-4),Team_Key[[Full Name]:[Full Name]],0))&amp;RIGHT(INDEX(FPL_Fixtures_Extract[],MATCH($A220,FPL_Fixtures_Extract[[Player]:[Player]],0),MATCH(FPL_Combined[[#Headers],[Gameweek 15]],FPL_Fixtures_Extract[#Headers],0)),3))</f>
        <v>EVE(A) 1-1</v>
      </c>
      <c r="Q220" t="str">
        <f ca="1">IF(RIGHT(FPL_Combined[[#Headers],[Gameweek 16]],2)&lt;$B$622,INDEX(FPL_Results_Extract[Gameweek 16],MATCH($A220,FPL_Results_Extract[[Player]:[Player]],0)),INDEX(Team_Key[[Abbreviation]:[Abbreviation]],MATCH(LEFT(INDEX(FPL_Fixtures_Extract[],MATCH($A220,FPL_Fixtures_Extract[[Player]:[Player]],0),MATCH(FPL_Combined[[#Headers],[Gameweek 16]],FPL_Fixtures_Extract[#Headers],0)),LEN(INDEX(FPL_Fixtures_Extract[],MATCH($A220,FPL_Fixtures_Extract[[Player]:[Player]],0),MATCH(FPL_Combined[[#Headers],[Gameweek 16]],FPL_Fixtures_Extract[#Headers],0)))-4),Team_Key[[Full Name]:[Full Name]],0))&amp;RIGHT(INDEX(FPL_Fixtures_Extract[],MATCH($A220,FPL_Fixtures_Extract[[Player]:[Player]],0),MATCH(FPL_Combined[[#Headers],[Gameweek 16]],FPL_Fixtures_Extract[#Headers],0)),3))</f>
        <v>SOU(H) 1-0</v>
      </c>
      <c r="R220" t="str">
        <f ca="1">IF(RIGHT(FPL_Combined[[#Headers],[Gameweek 17]],2)&lt;$B$622,INDEX(FPL_Results_Extract[Gameweek 17],MATCH($A220,FPL_Results_Extract[[Player]:[Player]],0)),INDEX(Team_Key[[Abbreviation]:[Abbreviation]],MATCH(LEFT(INDEX(FPL_Fixtures_Extract[],MATCH($A220,FPL_Fixtures_Extract[[Player]:[Player]],0),MATCH(FPL_Combined[[#Headers],[Gameweek 17]],FPL_Fixtures_Extract[#Headers],0)),LEN(INDEX(FPL_Fixtures_Extract[],MATCH($A220,FPL_Fixtures_Extract[[Player]:[Player]],0),MATCH(FPL_Combined[[#Headers],[Gameweek 17]],FPL_Fixtures_Extract[#Headers],0)))-4),Team_Key[[Full Name]:[Full Name]],0))&amp;RIGHT(INDEX(FPL_Fixtures_Extract[],MATCH($A220,FPL_Fixtures_Extract[[Player]:[Player]],0),MATCH(FPL_Combined[[#Headers],[Gameweek 17]],FPL_Fixtures_Extract[#Headers],0)),3))</f>
        <v>STK(A) 2-1</v>
      </c>
      <c r="S220" t="str">
        <f ca="1">IF(RIGHT(FPL_Combined[[#Headers],[Gameweek 18]],2)&lt;$B$622,INDEX(FPL_Results_Extract[Gameweek 18],MATCH($A220,FPL_Results_Extract[[Player]:[Player]],0)),INDEX(Team_Key[[Abbreviation]:[Abbreviation]],MATCH(LEFT(INDEX(FPL_Fixtures_Extract[],MATCH($A220,FPL_Fixtures_Extract[[Player]:[Player]],0),MATCH(FPL_Combined[[#Headers],[Gameweek 18]],FPL_Fixtures_Extract[#Headers],0)),LEN(INDEX(FPL_Fixtures_Extract[],MATCH($A220,FPL_Fixtures_Extract[[Player]:[Player]],0),MATCH(FPL_Combined[[#Headers],[Gameweek 18]],FPL_Fixtures_Extract[#Headers],0)))-4),Team_Key[[Full Name]:[Full Name]],0))&amp;RIGHT(INDEX(FPL_Fixtures_Extract[],MATCH($A220,FPL_Fixtures_Extract[[Player]:[Player]],0),MATCH(FPL_Combined[[#Headers],[Gameweek 18]],FPL_Fixtures_Extract[#Headers],0)),3))</f>
        <v>BOU(A) 0-0</v>
      </c>
      <c r="T220" t="str">
        <f ca="1">IF(RIGHT(FPL_Combined[[#Headers],[Gameweek 19]],2)&lt;$B$622,INDEX(FPL_Results_Extract[Gameweek 19],MATCH($A220,FPL_Results_Extract[[Player]:[Player]],0)),INDEX(Team_Key[[Abbreviation]:[Abbreviation]],MATCH(LEFT(INDEX(FPL_Fixtures_Extract[],MATCH($A220,FPL_Fixtures_Extract[[Player]:[Player]],0),MATCH(FPL_Combined[[#Headers],[Gameweek 19]],FPL_Fixtures_Extract[#Headers],0)),LEN(INDEX(FPL_Fixtures_Extract[],MATCH($A220,FPL_Fixtures_Extract[[Player]:[Player]],0),MATCH(FPL_Combined[[#Headers],[Gameweek 19]],FPL_Fixtures_Extract[#Headers],0)))-4),Team_Key[[Full Name]:[Full Name]],0))&amp;RIGHT(INDEX(FPL_Fixtures_Extract[],MATCH($A220,FPL_Fixtures_Extract[[Player]:[Player]],0),MATCH(FPL_Combined[[#Headers],[Gameweek 19]],FPL_Fixtures_Extract[#Headers],0)),3))</f>
        <v>SWA(H) 0-0</v>
      </c>
      <c r="U220" t="str">
        <f ca="1">IF(RIGHT(FPL_Combined[[#Headers],[Gameweek 20]],2)&lt;$B$622,INDEX(FPL_Results_Extract[Gameweek 20],MATCH($A220,FPL_Results_Extract[[Player]:[Player]],0)),INDEX(Team_Key[[Abbreviation]:[Abbreviation]],MATCH(LEFT(INDEX(FPL_Fixtures_Extract[],MATCH($A220,FPL_Fixtures_Extract[[Player]:[Player]],0),MATCH(FPL_Combined[[#Headers],[Gameweek 20]],FPL_Fixtures_Extract[#Headers],0)),LEN(INDEX(FPL_Fixtures_Extract[],MATCH($A220,FPL_Fixtures_Extract[[Player]:[Player]],0),MATCH(FPL_Combined[[#Headers],[Gameweek 20]],FPL_Fixtures_Extract[#Headers],0)))-4),Team_Key[[Full Name]:[Full Name]],0))&amp;RIGHT(INDEX(FPL_Fixtures_Extract[],MATCH($A220,FPL_Fixtures_Extract[[Player]:[Player]],0),MATCH(FPL_Combined[[#Headers],[Gameweek 20]],FPL_Fixtures_Extract[#Headers],0)),3))</f>
        <v>CHE(H) 0-3</v>
      </c>
      <c r="V220" t="str">
        <f ca="1">IF(RIGHT(FPL_Combined[[#Headers],[Gameweek 21]],2)&lt;$B$622,INDEX(FPL_Results_Extract[Gameweek 21],MATCH($A220,FPL_Results_Extract[[Player]:[Player]],0)),INDEX(Team_Key[[Abbreviation]:[Abbreviation]],MATCH(LEFT(INDEX(FPL_Fixtures_Extract[],MATCH($A220,FPL_Fixtures_Extract[[Player]:[Player]],0),MATCH(FPL_Combined[[#Headers],[Gameweek 21]],FPL_Fixtures_Extract[#Headers],0)),LEN(INDEX(FPL_Fixtures_Extract[],MATCH($A220,FPL_Fixtures_Extract[[Player]:[Player]],0),MATCH(FPL_Combined[[#Headers],[Gameweek 21]],FPL_Fixtures_Extract[#Headers],0)))-4),Team_Key[[Full Name]:[Full Name]],0))&amp;RIGHT(INDEX(FPL_Fixtures_Extract[],MATCH($A220,FPL_Fixtures_Extract[[Player]:[Player]],0),MATCH(FPL_Combined[[#Headers],[Gameweek 21]],FPL_Fixtures_Extract[#Headers],0)),3))</f>
        <v>AVL(A) 0-1</v>
      </c>
      <c r="W220" t="str">
        <f ca="1">IF(RIGHT(FPL_Combined[[#Headers],[Gameweek 22]],2)&lt;$B$622,INDEX(FPL_Results_Extract[Gameweek 22],MATCH($A220,FPL_Results_Extract[[Player]:[Player]],0)),INDEX(Team_Key[[Abbreviation]:[Abbreviation]],MATCH(LEFT(INDEX(FPL_Fixtures_Extract[],MATCH($A220,FPL_Fixtures_Extract[[Player]:[Player]],0),MATCH(FPL_Combined[[#Headers],[Gameweek 22]],FPL_Fixtures_Extract[#Headers],0)),LEN(INDEX(FPL_Fixtures_Extract[],MATCH($A220,FPL_Fixtures_Extract[[Player]:[Player]],0),MATCH(FPL_Combined[[#Headers],[Gameweek 22]],FPL_Fixtures_Extract[#Headers],0)))-4),Team_Key[[Full Name]:[Full Name]],0))&amp;RIGHT(INDEX(FPL_Fixtures_Extract[],MATCH($A220,FPL_Fixtures_Extract[[Player]:[Player]],0),MATCH(FPL_Combined[[#Headers],[Gameweek 22]],FPL_Fixtures_Extract[#Headers],0)),3))</f>
        <v>MCI(A) 0-4</v>
      </c>
      <c r="X220" t="str">
        <f ca="1">IF(RIGHT(FPL_Combined[[#Headers],[Gameweek 23]],2)&lt;$B$622,INDEX(FPL_Results_Extract[Gameweek 23],MATCH($A220,FPL_Results_Extract[[Player]:[Player]],0)),INDEX(Team_Key[[Abbreviation]:[Abbreviation]],MATCH(LEFT(INDEX(FPL_Fixtures_Extract[],MATCH($A220,FPL_Fixtures_Extract[[Player]:[Player]],0),MATCH(FPL_Combined[[#Headers],[Gameweek 23]],FPL_Fixtures_Extract[#Headers],0)),LEN(INDEX(FPL_Fixtures_Extract[],MATCH($A220,FPL_Fixtures_Extract[[Player]:[Player]],0),MATCH(FPL_Combined[[#Headers],[Gameweek 23]],FPL_Fixtures_Extract[#Headers],0)))-4),Team_Key[[Full Name]:[Full Name]],0))&amp;RIGHT(INDEX(FPL_Fixtures_Extract[],MATCH($A220,FPL_Fixtures_Extract[[Player]:[Player]],0),MATCH(FPL_Combined[[#Headers],[Gameweek 23]],FPL_Fixtures_Extract[#Headers],0)),3))</f>
        <v>TOT(H) 1-3</v>
      </c>
      <c r="Y220" t="str">
        <f ca="1">IF(RIGHT(FPL_Combined[[#Headers],[Gameweek 24]],2)&lt;$B$622,INDEX(FPL_Results_Extract[Team],MATCH($A220,FPL_Results_Extract[[Player]:[Player]],0)),INDEX(Team_Key[[Abbreviation]:[Abbreviation]],MATCH(LEFT(INDEX(FPL_Fixtures_Extract[],MATCH($A220,FPL_Fixtures_Extract[[Player]:[Player]],0),MATCH(FPL_Combined[[#Headers],[Gameweek 24]],FPL_Fixtures_Extract[#Headers],0)),LEN(INDEX(FPL_Fixtures_Extract[],MATCH($A220,FPL_Fixtures_Extract[[Player]:[Player]],0),MATCH(FPL_Combined[[#Headers],[Gameweek 24]],FPL_Fixtures_Extract[#Headers],0)))-4),Team_Key[[Full Name]:[Full Name]],0))&amp;RIGHT(INDEX(FPL_Fixtures_Extract[],MATCH($A220,FPL_Fixtures_Extract[[Player]:[Player]],0),MATCH(FPL_Combined[[#Headers],[Gameweek 24]],FPL_Fixtures_Extract[#Headers],0)),3))</f>
        <v>CRY</v>
      </c>
      <c r="Z220" t="str">
        <f ca="1">IF(RIGHT(FPL_Combined[[#Headers],[Gameweek 25]],2)&lt;$B$622,INDEX(FPL_Results_Extract[Player],MATCH($A220,FPL_Results_Extract[[Player]:[Player]],0)),INDEX(Team_Key[[Abbreviation]:[Abbreviation]],MATCH(LEFT(INDEX(FPL_Fixtures_Extract[],MATCH($A220,FPL_Fixtures_Extract[[Player]:[Player]],0),MATCH(FPL_Combined[[#Headers],[Gameweek 25]],FPL_Fixtures_Extract[#Headers],0)),LEN(INDEX(FPL_Fixtures_Extract[],MATCH($A220,FPL_Fixtures_Extract[[Player]:[Player]],0),MATCH(FPL_Combined[[#Headers],[Gameweek 25]],FPL_Fixtures_Extract[#Headers],0)))-4),Team_Key[[Full Name]:[Full Name]],0))&amp;RIGHT(INDEX(FPL_Fixtures_Extract[],MATCH($A220,FPL_Fixtures_Extract[[Player]:[Player]],0),MATCH(FPL_Combined[[#Headers],[Gameweek 25]],FPL_Fixtures_Extract[#Headers],0)),3))</f>
        <v>Gayle</v>
      </c>
      <c r="AA220" t="str">
        <f ca="1">IF(RIGHT(FPL_Combined[[#Headers],[Gameweek 26]],2)&lt;$B$622,INDEX(FPL_Results_Extract[Gameweek 01],MATCH($A220,FPL_Results_Extract[[Player]:[Player]],0)),INDEX(Team_Key[[Abbreviation]:[Abbreviation]],MATCH(LEFT(INDEX(FPL_Fixtures_Extract[],MATCH($A220,FPL_Fixtures_Extract[[Player]:[Player]],0),MATCH(FPL_Combined[[#Headers],[Gameweek 26]],FPL_Fixtures_Extract[#Headers],0)),LEN(INDEX(FPL_Fixtures_Extract[],MATCH($A220,FPL_Fixtures_Extract[[Player]:[Player]],0),MATCH(FPL_Combined[[#Headers],[Gameweek 26]],FPL_Fixtures_Extract[#Headers],0)))-4),Team_Key[[Full Name]:[Full Name]],0))&amp;RIGHT(INDEX(FPL_Fixtures_Extract[],MATCH($A220,FPL_Fixtures_Extract[[Player]:[Player]],0),MATCH(FPL_Combined[[#Headers],[Gameweek 26]],FPL_Fixtures_Extract[#Headers],0)),3))</f>
        <v>NOR(A) 3-1</v>
      </c>
      <c r="AB220" t="str">
        <f ca="1">IF(RIGHT(FPL_Combined[[#Headers],[Gameweek 27]],2)&lt;$B$622,INDEX(FPL_Results_Extract[Gameweek 02],MATCH($A220,FPL_Results_Extract[[Player]:[Player]],0)),INDEX(Team_Key[[Abbreviation]:[Abbreviation]],MATCH(LEFT(INDEX(FPL_Fixtures_Extract[],MATCH($A220,FPL_Fixtures_Extract[[Player]:[Player]],0),MATCH(FPL_Combined[[#Headers],[Gameweek 27]],FPL_Fixtures_Extract[#Headers],0)),LEN(INDEX(FPL_Fixtures_Extract[],MATCH($A220,FPL_Fixtures_Extract[[Player]:[Player]],0),MATCH(FPL_Combined[[#Headers],[Gameweek 27]],FPL_Fixtures_Extract[#Headers],0)))-4),Team_Key[[Full Name]:[Full Name]],0))&amp;RIGHT(INDEX(FPL_Fixtures_Extract[],MATCH($A220,FPL_Fixtures_Extract[[Player]:[Player]],0),MATCH(FPL_Combined[[#Headers],[Gameweek 27]],FPL_Fixtures_Extract[#Headers],0)),3))</f>
        <v>ARS(H) 1-2</v>
      </c>
      <c r="AC220" t="str">
        <f ca="1">IF(RIGHT(FPL_Combined[[#Headers],[Gameweek 28]],2)&lt;$B$622,INDEX(FPL_Results_Extract[Gameweek 03],MATCH($A220,FPL_Results_Extract[[Player]:[Player]],0)),INDEX(Team_Key[[Abbreviation]:[Abbreviation]],MATCH(LEFT(INDEX(FPL_Fixtures_Extract[],MATCH($A220,FPL_Fixtures_Extract[[Player]:[Player]],0),MATCH(FPL_Combined[[#Headers],[Gameweek 28]],FPL_Fixtures_Extract[#Headers],0)),LEN(INDEX(FPL_Fixtures_Extract[],MATCH($A220,FPL_Fixtures_Extract[[Player]:[Player]],0),MATCH(FPL_Combined[[#Headers],[Gameweek 28]],FPL_Fixtures_Extract[#Headers],0)))-4),Team_Key[[Full Name]:[Full Name]],0))&amp;RIGHT(INDEX(FPL_Fixtures_Extract[],MATCH($A220,FPL_Fixtures_Extract[[Player]:[Player]],0),MATCH(FPL_Combined[[#Headers],[Gameweek 28]],FPL_Fixtures_Extract[#Headers],0)),3))</f>
        <v>AVL(H) 2-1</v>
      </c>
      <c r="AD220" t="str">
        <f ca="1">IF(RIGHT(FPL_Combined[[#Headers],[Gameweek 29]],2)&lt;$B$622,INDEX(FPL_Results_Extract[Gameweek 04],MATCH($A220,FPL_Results_Extract[[Player]:[Player]],0)),INDEX(Team_Key[[Abbreviation]:[Abbreviation]],MATCH(LEFT(INDEX(FPL_Fixtures_Extract[],MATCH($A220,FPL_Fixtures_Extract[[Player]:[Player]],0),MATCH(FPL_Combined[[#Headers],[Gameweek 29]],FPL_Fixtures_Extract[#Headers],0)),LEN(INDEX(FPL_Fixtures_Extract[],MATCH($A220,FPL_Fixtures_Extract[[Player]:[Player]],0),MATCH(FPL_Combined[[#Headers],[Gameweek 29]],FPL_Fixtures_Extract[#Headers],0)))-4),Team_Key[[Full Name]:[Full Name]],0))&amp;RIGHT(INDEX(FPL_Fixtures_Extract[],MATCH($A220,FPL_Fixtures_Extract[[Player]:[Player]],0),MATCH(FPL_Combined[[#Headers],[Gameweek 29]],FPL_Fixtures_Extract[#Headers],0)),3))</f>
        <v>LIV(H)</v>
      </c>
      <c r="AE220" t="e">
        <f ca="1">IF(RIGHT(FPL_Combined[[#Headers],[Gameweek 30]],2)&lt;$B$622,INDEX(FPL_Results_Extract[Gameweek 05],MATCH($A220,FPL_Results_Extract[[Player]:[Player]],0)),INDEX(Team_Key[[Abbreviation]:[Abbreviation]],MATCH(LEFT(INDEX(FPL_Fixtures_Extract[],MATCH($A220,FPL_Fixtures_Extract[[Player]:[Player]],0),MATCH(FPL_Combined[[#Headers],[Gameweek 30]],FPL_Fixtures_Extract[#Headers],0)),LEN(INDEX(FPL_Fixtures_Extract[],MATCH($A220,FPL_Fixtures_Extract[[Player]:[Player]],0),MATCH(FPL_Combined[[#Headers],[Gameweek 30]],FPL_Fixtures_Extract[#Headers],0)))-4),Team_Key[[Full Name]:[Full Name]],0))&amp;RIGHT(INDEX(FPL_Fixtures_Extract[],MATCH($A220,FPL_Fixtures_Extract[[Player]:[Player]],0),MATCH(FPL_Combined[[#Headers],[Gameweek 30]],FPL_Fixtures_Extract[#Headers],0)),3))</f>
        <v>#VALUE!</v>
      </c>
      <c r="AF220" t="str">
        <f ca="1">IF(RIGHT(FPL_Combined[[#Headers],[Gameweek 31]],2)&lt;$B$622,INDEX(FPL_Results_Extract[Gameweek 06],MATCH($A220,FPL_Results_Extract[[Player]:[Player]],0)),INDEX(Team_Key[[Abbreviation]:[Abbreviation]],MATCH(LEFT(INDEX(FPL_Fixtures_Extract[],MATCH($A220,FPL_Fixtures_Extract[[Player]:[Player]],0),MATCH(FPL_Combined[[#Headers],[Gameweek 31]],FPL_Fixtures_Extract[#Headers],0)),LEN(INDEX(FPL_Fixtures_Extract[],MATCH($A220,FPL_Fixtures_Extract[[Player]:[Player]],0),MATCH(FPL_Combined[[#Headers],[Gameweek 31]],FPL_Fixtures_Extract[#Headers],0)))-4),Team_Key[[Full Name]:[Full Name]],0))&amp;RIGHT(INDEX(FPL_Fixtures_Extract[],MATCH($A220,FPL_Fixtures_Extract[[Player]:[Player]],0),MATCH(FPL_Combined[[#Headers],[Gameweek 31]],FPL_Fixtures_Extract[#Headers],0)),3))</f>
        <v>LEI(H)</v>
      </c>
      <c r="AG220" t="str">
        <f ca="1">IF(RIGHT(FPL_Combined[[#Headers],[Gameweek 32]],2)&lt;$B$622,INDEX(FPL_Results_Extract[Gameweek 07],MATCH($A220,FPL_Results_Extract[[Player]:[Player]],0)),INDEX(Team_Key[[Abbreviation]:[Abbreviation]],MATCH(LEFT(INDEX(FPL_Fixtures_Extract[],MATCH($A220,FPL_Fixtures_Extract[[Player]:[Player]],0),MATCH(FPL_Combined[[#Headers],[Gameweek 32]],FPL_Fixtures_Extract[#Headers],0)),LEN(INDEX(FPL_Fixtures_Extract[],MATCH($A220,FPL_Fixtures_Extract[[Player]:[Player]],0),MATCH(FPL_Combined[[#Headers],[Gameweek 32]],FPL_Fixtures_Extract[#Headers],0)))-4),Team_Key[[Full Name]:[Full Name]],0))&amp;RIGHT(INDEX(FPL_Fixtures_Extract[],MATCH($A220,FPL_Fixtures_Extract[[Player]:[Player]],0),MATCH(FPL_Combined[[#Headers],[Gameweek 32]],FPL_Fixtures_Extract[#Headers],0)),3))</f>
        <v>WHU(A)</v>
      </c>
      <c r="AH220" t="str">
        <f ca="1">IF(RIGHT(FPL_Combined[[#Headers],[Gameweek 33]],2)&lt;$B$622,INDEX(FPL_Results_Extract[Gameweek 08],MATCH($A220,FPL_Results_Extract[[Player]:[Player]],0)),INDEX(Team_Key[[Abbreviation]:[Abbreviation]],MATCH(LEFT(INDEX(FPL_Fixtures_Extract[],MATCH($A220,FPL_Fixtures_Extract[[Player]:[Player]],0),MATCH(FPL_Combined[[#Headers],[Gameweek 33]],FPL_Fixtures_Extract[#Headers],0)),LEN(INDEX(FPL_Fixtures_Extract[],MATCH($A220,FPL_Fixtures_Extract[[Player]:[Player]],0),MATCH(FPL_Combined[[#Headers],[Gameweek 33]],FPL_Fixtures_Extract[#Headers],0)))-4),Team_Key[[Full Name]:[Full Name]],0))&amp;RIGHT(INDEX(FPL_Fixtures_Extract[],MATCH($A220,FPL_Fixtures_Extract[[Player]:[Player]],0),MATCH(FPL_Combined[[#Headers],[Gameweek 33]],FPL_Fixtures_Extract[#Headers],0)),3))</f>
        <v>NOR(H)</v>
      </c>
      <c r="AI220" t="str">
        <f ca="1">IF(RIGHT(FPL_Combined[[#Headers],[Gameweek 34]],2)&lt;$B$622,INDEX(FPL_Results_Extract[Gameweek 09],MATCH($A220,FPL_Results_Extract[[Player]:[Player]],0)),INDEX(Team_Key[[Abbreviation]:[Abbreviation]],MATCH(LEFT(INDEX(FPL_Fixtures_Extract[],MATCH($A220,FPL_Fixtures_Extract[[Player]:[Player]],0),MATCH(FPL_Combined[[#Headers],[Gameweek 34]],FPL_Fixtures_Extract[#Headers],0)),LEN(INDEX(FPL_Fixtures_Extract[],MATCH($A220,FPL_Fixtures_Extract[[Player]:[Player]],0),MATCH(FPL_Combined[[#Headers],[Gameweek 34]],FPL_Fixtures_Extract[#Headers],0)))-4),Team_Key[[Full Name]:[Full Name]],0))&amp;RIGHT(INDEX(FPL_Fixtures_Extract[],MATCH($A220,FPL_Fixtures_Extract[[Player]:[Player]],0),MATCH(FPL_Combined[[#Headers],[Gameweek 34]],FPL_Fixtures_Extract[#Headers],0)),3))</f>
        <v>ARS(A)</v>
      </c>
      <c r="AJ220" t="str">
        <f ca="1">IF(RIGHT(FPL_Combined[[#Headers],[Gameweek 35]],2)&lt;$B$622,INDEX(FPL_Results_Extract[Gameweek 10],MATCH($A220,FPL_Results_Extract[[Player]:[Player]],0)),INDEX(Team_Key[[Abbreviation]:[Abbreviation]],MATCH(LEFT(INDEX(FPL_Fixtures_Extract[],MATCH($A220,FPL_Fixtures_Extract[[Player]:[Player]],0),MATCH(FPL_Combined[[#Headers],[Gameweek 35]],FPL_Fixtures_Extract[#Headers],0)),LEN(INDEX(FPL_Fixtures_Extract[],MATCH($A220,FPL_Fixtures_Extract[[Player]:[Player]],0),MATCH(FPL_Combined[[#Headers],[Gameweek 35]],FPL_Fixtures_Extract[#Headers],0)))-4),Team_Key[[Full Name]:[Full Name]],0))&amp;RIGHT(INDEX(FPL_Fixtures_Extract[],MATCH($A220,FPL_Fixtures_Extract[[Player]:[Player]],0),MATCH(FPL_Combined[[#Headers],[Gameweek 35]],FPL_Fixtures_Extract[#Headers],0)),3))</f>
        <v>EVE(H)</v>
      </c>
      <c r="AK220" t="str">
        <f ca="1">IF(RIGHT(FPL_Combined[[#Headers],[Gameweek 36]],2)&lt;$B$622,INDEX(FPL_Results_Extract[Gameweek 11],MATCH($A220,FPL_Results_Extract[[Player]:[Player]],0)),INDEX(Team_Key[[Abbreviation]:[Abbreviation]],MATCH(LEFT(INDEX(FPL_Fixtures_Extract[],MATCH($A220,FPL_Fixtures_Extract[[Player]:[Player]],0),MATCH(FPL_Combined[[#Headers],[Gameweek 36]],FPL_Fixtures_Extract[#Headers],0)),LEN(INDEX(FPL_Fixtures_Extract[],MATCH($A220,FPL_Fixtures_Extract[[Player]:[Player]],0),MATCH(FPL_Combined[[#Headers],[Gameweek 36]],FPL_Fixtures_Extract[#Headers],0)))-4),Team_Key[[Full Name]:[Full Name]],0))&amp;RIGHT(INDEX(FPL_Fixtures_Extract[],MATCH($A220,FPL_Fixtures_Extract[[Player]:[Player]],0),MATCH(FPL_Combined[[#Headers],[Gameweek 36]],FPL_Fixtures_Extract[#Headers],0)),3))</f>
        <v>NEW(A)</v>
      </c>
      <c r="AL220" t="str">
        <f ca="1">IF(RIGHT(FPL_Combined[[#Headers],[Gameweek 37]],2)&lt;$B$622,INDEX(FPL_Results_Extract[Gameweek 12],MATCH($A220,FPL_Results_Extract[[Player]:[Player]],0)),INDEX(Team_Key[[Abbreviation]:[Abbreviation]],MATCH(LEFT(INDEX(FPL_Fixtures_Extract[],MATCH($A220,FPL_Fixtures_Extract[[Player]:[Player]],0),MATCH(FPL_Combined[[#Headers],[Gameweek 37]],FPL_Fixtures_Extract[#Headers],0)),LEN(INDEX(FPL_Fixtures_Extract[],MATCH($A220,FPL_Fixtures_Extract[[Player]:[Player]],0),MATCH(FPL_Combined[[#Headers],[Gameweek 37]],FPL_Fixtures_Extract[#Headers],0)))-4),Team_Key[[Full Name]:[Full Name]],0))&amp;RIGHT(INDEX(FPL_Fixtures_Extract[],MATCH($A220,FPL_Fixtures_Extract[[Player]:[Player]],0),MATCH(FPL_Combined[[#Headers],[Gameweek 37]],FPL_Fixtures_Extract[#Headers],0)),3))</f>
        <v>STK(H)</v>
      </c>
      <c r="AM220" t="str">
        <f ca="1">IF(RIGHT(FPL_Combined[[#Headers],[Gameweek 38]],2)&lt;$B$622,INDEX(FPL_Results_Extract[Gameweek 13],MATCH($A220,FPL_Results_Extract[[Player]:[Player]],0)),INDEX(Team_Key[[Abbreviation]:[Abbreviation]],MATCH(LEFT(INDEX(FPL_Fixtures_Extract[],MATCH($A220,FPL_Fixtures_Extract[[Player]:[Player]],0),MATCH(FPL_Combined[[#Headers],[Gameweek 38]],FPL_Fixtures_Extract[#Headers],0)),LEN(INDEX(FPL_Fixtures_Extract[],MATCH($A220,FPL_Fixtures_Extract[[Player]:[Player]],0),MATCH(FPL_Combined[[#Headers],[Gameweek 38]],FPL_Fixtures_Extract[#Headers],0)))-4),Team_Key[[Full Name]:[Full Name]],0))&amp;RIGHT(INDEX(FPL_Fixtures_Extract[],MATCH($A220,FPL_Fixtures_Extract[[Player]:[Player]],0),MATCH(FPL_Combined[[#Headers],[Gameweek 38]],FPL_Fixtures_Extract[#Headers],0)),3))</f>
        <v>SOU(A)</v>
      </c>
    </row>
    <row r="221" spans="1:39" x14ac:dyDescent="0.45">
      <c r="A221" t="s">
        <v>72</v>
      </c>
      <c r="B221" t="str">
        <f ca="1">IF(RIGHT(FPL_Combined[[#Headers],[Gameweek 01]],2)&lt;$B$622,INDEX(FPL_Results_Extract[Gameweek 01],MATCH($A221,FPL_Results_Extract[[Player]:[Player]],0)),INDEX(Team_Key[[Abbreviation]:[Abbreviation]],MATCH(LEFT(INDEX(FPL_Fixtures_Extract[],MATCH($A221,FPL_Fixtures_Extract[[Player]:[Player]],0),MATCH(FPL_Combined[[#Headers],[Gameweek 01]],FPL_Fixtures_Extract[#Headers],0)),LEN(INDEX(FPL_Fixtures_Extract[],MATCH($A221,FPL_Fixtures_Extract[[Player]:[Player]],0),MATCH(FPL_Combined[[#Headers],[Gameweek 01]],FPL_Fixtures_Extract[#Headers],0)))-4),Team_Key[[Full Name]:[Full Name]],0))&amp;RIGHT(INDEX(FPL_Fixtures_Extract[],MATCH($A221,FPL_Fixtures_Extract[[Player]:[Player]],0),MATCH(FPL_Combined[[#Headers],[Gameweek 01]],FPL_Fixtures_Extract[#Headers],0)),3))</f>
        <v>NEW(A) 2-2</v>
      </c>
      <c r="C221" t="str">
        <f ca="1">IF(RIGHT(FPL_Combined[[#Headers],[Gameweek 02]],2)&lt;$B$622,INDEX(FPL_Results_Extract[Gameweek 02],MATCH($A221,FPL_Results_Extract[[Player]:[Player]],0)),INDEX(Team_Key[[Abbreviation]:[Abbreviation]],MATCH(LEFT(INDEX(FPL_Fixtures_Extract[],MATCH($A221,FPL_Fixtures_Extract[[Player]:[Player]],0),MATCH(FPL_Combined[[#Headers],[Gameweek 02]],FPL_Fixtures_Extract[#Headers],0)),LEN(INDEX(FPL_Fixtures_Extract[],MATCH($A221,FPL_Fixtures_Extract[[Player]:[Player]],0),MATCH(FPL_Combined[[#Headers],[Gameweek 02]],FPL_Fixtures_Extract[#Headers],0)))-4),Team_Key[[Full Name]:[Full Name]],0))&amp;RIGHT(INDEX(FPL_Fixtures_Extract[],MATCH($A221,FPL_Fixtures_Extract[[Player]:[Player]],0),MATCH(FPL_Combined[[#Headers],[Gameweek 02]],FPL_Fixtures_Extract[#Headers],0)),3))</f>
        <v>EVE(H) 0-3</v>
      </c>
      <c r="D221" t="str">
        <f ca="1">IF(RIGHT(FPL_Combined[[#Headers],[Gameweek 03]],2)&lt;$B$622,INDEX(FPL_Results_Extract[Gameweek 03],MATCH($A221,FPL_Results_Extract[[Player]:[Player]],0)),INDEX(Team_Key[[Abbreviation]:[Abbreviation]],MATCH(LEFT(INDEX(FPL_Fixtures_Extract[],MATCH($A221,FPL_Fixtures_Extract[[Player]:[Player]],0),MATCH(FPL_Combined[[#Headers],[Gameweek 03]],FPL_Fixtures_Extract[#Headers],0)),LEN(INDEX(FPL_Fixtures_Extract[],MATCH($A221,FPL_Fixtures_Extract[[Player]:[Player]],0),MATCH(FPL_Combined[[#Headers],[Gameweek 03]],FPL_Fixtures_Extract[#Headers],0)))-4),Team_Key[[Full Name]:[Full Name]],0))&amp;RIGHT(INDEX(FPL_Fixtures_Extract[],MATCH($A221,FPL_Fixtures_Extract[[Player]:[Player]],0),MATCH(FPL_Combined[[#Headers],[Gameweek 03]],FPL_Fixtures_Extract[#Headers],0)),3))</f>
        <v>WAT(A) 0-0</v>
      </c>
      <c r="E221" t="str">
        <f ca="1">IF(RIGHT(FPL_Combined[[#Headers],[Gameweek 04]],2)&lt;$B$622,INDEX(FPL_Results_Extract[Gameweek 04],MATCH($A221,FPL_Results_Extract[[Player]:[Player]],0)),INDEX(Team_Key[[Abbreviation]:[Abbreviation]],MATCH(LEFT(INDEX(FPL_Fixtures_Extract[],MATCH($A221,FPL_Fixtures_Extract[[Player]:[Player]],0),MATCH(FPL_Combined[[#Headers],[Gameweek 04]],FPL_Fixtures_Extract[#Headers],0)),LEN(INDEX(FPL_Fixtures_Extract[],MATCH($A221,FPL_Fixtures_Extract[[Player]:[Player]],0),MATCH(FPL_Combined[[#Headers],[Gameweek 04]],FPL_Fixtures_Extract[#Headers],0)))-4),Team_Key[[Full Name]:[Full Name]],0))&amp;RIGHT(INDEX(FPL_Fixtures_Extract[],MATCH($A221,FPL_Fixtures_Extract[[Player]:[Player]],0),MATCH(FPL_Combined[[#Headers],[Gameweek 04]],FPL_Fixtures_Extract[#Headers],0)),3))</f>
        <v>NOR(H) 3-0</v>
      </c>
      <c r="F221" t="str">
        <f ca="1">IF(RIGHT(FPL_Combined[[#Headers],[Gameweek 05]],2)&lt;$B$622,INDEX(FPL_Results_Extract[Gameweek 05],MATCH($A221,FPL_Results_Extract[[Player]:[Player]],0)),INDEX(Team_Key[[Abbreviation]:[Abbreviation]],MATCH(LEFT(INDEX(FPL_Fixtures_Extract[],MATCH($A221,FPL_Fixtures_Extract[[Player]:[Player]],0),MATCH(FPL_Combined[[#Headers],[Gameweek 05]],FPL_Fixtures_Extract[#Headers],0)),LEN(INDEX(FPL_Fixtures_Extract[],MATCH($A221,FPL_Fixtures_Extract[[Player]:[Player]],0),MATCH(FPL_Combined[[#Headers],[Gameweek 05]],FPL_Fixtures_Extract[#Headers],0)))-4),Team_Key[[Full Name]:[Full Name]],0))&amp;RIGHT(INDEX(FPL_Fixtures_Extract[],MATCH($A221,FPL_Fixtures_Extract[[Player]:[Player]],0),MATCH(FPL_Combined[[#Headers],[Gameweek 05]],FPL_Fixtures_Extract[#Headers],0)),3))</f>
        <v>WBA(A) 0-0</v>
      </c>
      <c r="G221" t="str">
        <f ca="1">IF(RIGHT(FPL_Combined[[#Headers],[Gameweek 06]],2)&lt;$B$622,INDEX(FPL_Results_Extract[Gameweek 06],MATCH($A221,FPL_Results_Extract[[Player]:[Player]],0)),INDEX(Team_Key[[Abbreviation]:[Abbreviation]],MATCH(LEFT(INDEX(FPL_Fixtures_Extract[],MATCH($A221,FPL_Fixtures_Extract[[Player]:[Player]],0),MATCH(FPL_Combined[[#Headers],[Gameweek 06]],FPL_Fixtures_Extract[#Headers],0)),LEN(INDEX(FPL_Fixtures_Extract[],MATCH($A221,FPL_Fixtures_Extract[[Player]:[Player]],0),MATCH(FPL_Combined[[#Headers],[Gameweek 06]],FPL_Fixtures_Extract[#Headers],0)))-4),Team_Key[[Full Name]:[Full Name]],0))&amp;RIGHT(INDEX(FPL_Fixtures_Extract[],MATCH($A221,FPL_Fixtures_Extract[[Player]:[Player]],0),MATCH(FPL_Combined[[#Headers],[Gameweek 06]],FPL_Fixtures_Extract[#Headers],0)),3))</f>
        <v>MUN(H) 2-3</v>
      </c>
      <c r="H221" t="str">
        <f ca="1">IF(RIGHT(FPL_Combined[[#Headers],[Gameweek 07]],2)&lt;$B$622,INDEX(FPL_Results_Extract[Gameweek 07],MATCH($A221,FPL_Results_Extract[[Player]:[Player]],0)),INDEX(Team_Key[[Abbreviation]:[Abbreviation]],MATCH(LEFT(INDEX(FPL_Fixtures_Extract[],MATCH($A221,FPL_Fixtures_Extract[[Player]:[Player]],0),MATCH(FPL_Combined[[#Headers],[Gameweek 07]],FPL_Fixtures_Extract[#Headers],0)),LEN(INDEX(FPL_Fixtures_Extract[],MATCH($A221,FPL_Fixtures_Extract[[Player]:[Player]],0),MATCH(FPL_Combined[[#Headers],[Gameweek 07]],FPL_Fixtures_Extract[#Headers],0)))-4),Team_Key[[Full Name]:[Full Name]],0))&amp;RIGHT(INDEX(FPL_Fixtures_Extract[],MATCH($A221,FPL_Fixtures_Extract[[Player]:[Player]],0),MATCH(FPL_Combined[[#Headers],[Gameweek 07]],FPL_Fixtures_Extract[#Headers],0)),3))</f>
        <v>SWA(H) 3-1</v>
      </c>
      <c r="I221" t="str">
        <f ca="1">IF(RIGHT(FPL_Combined[[#Headers],[Gameweek 08]],2)&lt;$B$622,INDEX(FPL_Results_Extract[Gameweek 08],MATCH($A221,FPL_Results_Extract[[Player]:[Player]],0)),INDEX(Team_Key[[Abbreviation]:[Abbreviation]],MATCH(LEFT(INDEX(FPL_Fixtures_Extract[],MATCH($A221,FPL_Fixtures_Extract[[Player]:[Player]],0),MATCH(FPL_Combined[[#Headers],[Gameweek 08]],FPL_Fixtures_Extract[#Headers],0)),LEN(INDEX(FPL_Fixtures_Extract[],MATCH($A221,FPL_Fixtures_Extract[[Player]:[Player]],0),MATCH(FPL_Combined[[#Headers],[Gameweek 08]],FPL_Fixtures_Extract[#Headers],0)))-4),Team_Key[[Full Name]:[Full Name]],0))&amp;RIGHT(INDEX(FPL_Fixtures_Extract[],MATCH($A221,FPL_Fixtures_Extract[[Player]:[Player]],0),MATCH(FPL_Combined[[#Headers],[Gameweek 08]],FPL_Fixtures_Extract[#Headers],0)),3))</f>
        <v>CHE(A) 3-1</v>
      </c>
      <c r="J221" t="str">
        <f ca="1">IF(RIGHT(FPL_Combined[[#Headers],[Gameweek 09]],2)&lt;$B$622,INDEX(FPL_Results_Extract[Gameweek 09],MATCH($A221,FPL_Results_Extract[[Player]:[Player]],0)),INDEX(Team_Key[[Abbreviation]:[Abbreviation]],MATCH(LEFT(INDEX(FPL_Fixtures_Extract[],MATCH($A221,FPL_Fixtures_Extract[[Player]:[Player]],0),MATCH(FPL_Combined[[#Headers],[Gameweek 09]],FPL_Fixtures_Extract[#Headers],0)),LEN(INDEX(FPL_Fixtures_Extract[],MATCH($A221,FPL_Fixtures_Extract[[Player]:[Player]],0),MATCH(FPL_Combined[[#Headers],[Gameweek 09]],FPL_Fixtures_Extract[#Headers],0)))-4),Team_Key[[Full Name]:[Full Name]],0))&amp;RIGHT(INDEX(FPL_Fixtures_Extract[],MATCH($A221,FPL_Fixtures_Extract[[Player]:[Player]],0),MATCH(FPL_Combined[[#Headers],[Gameweek 09]],FPL_Fixtures_Extract[#Headers],0)),3))</f>
        <v>LEI(H) 2-2</v>
      </c>
      <c r="K221" t="str">
        <f ca="1">IF(RIGHT(FPL_Combined[[#Headers],[Gameweek 10]],2)&lt;$B$622,INDEX(FPL_Results_Extract[Gameweek 10],MATCH($A221,FPL_Results_Extract[[Player]:[Player]],0)),INDEX(Team_Key[[Abbreviation]:[Abbreviation]],MATCH(LEFT(INDEX(FPL_Fixtures_Extract[],MATCH($A221,FPL_Fixtures_Extract[[Player]:[Player]],0),MATCH(FPL_Combined[[#Headers],[Gameweek 10]],FPL_Fixtures_Extract[#Headers],0)),LEN(INDEX(FPL_Fixtures_Extract[],MATCH($A221,FPL_Fixtures_Extract[[Player]:[Player]],0),MATCH(FPL_Combined[[#Headers],[Gameweek 10]],FPL_Fixtures_Extract[#Headers],0)))-4),Team_Key[[Full Name]:[Full Name]],0))&amp;RIGHT(INDEX(FPL_Fixtures_Extract[],MATCH($A221,FPL_Fixtures_Extract[[Player]:[Player]],0),MATCH(FPL_Combined[[#Headers],[Gameweek 10]],FPL_Fixtures_Extract[#Headers],0)),3))</f>
        <v>LIV(A) 1-1</v>
      </c>
      <c r="L221" t="str">
        <f ca="1">IF(RIGHT(FPL_Combined[[#Headers],[Gameweek 11]],2)&lt;$B$622,INDEX(FPL_Results_Extract[Gameweek 11],MATCH($A221,FPL_Results_Extract[[Player]:[Player]],0)),INDEX(Team_Key[[Abbreviation]:[Abbreviation]],MATCH(LEFT(INDEX(FPL_Fixtures_Extract[],MATCH($A221,FPL_Fixtures_Extract[[Player]:[Player]],0),MATCH(FPL_Combined[[#Headers],[Gameweek 11]],FPL_Fixtures_Extract[#Headers],0)),LEN(INDEX(FPL_Fixtures_Extract[],MATCH($A221,FPL_Fixtures_Extract[[Player]:[Player]],0),MATCH(FPL_Combined[[#Headers],[Gameweek 11]],FPL_Fixtures_Extract[#Headers],0)))-4),Team_Key[[Full Name]:[Full Name]],0))&amp;RIGHT(INDEX(FPL_Fixtures_Extract[],MATCH($A221,FPL_Fixtures_Extract[[Player]:[Player]],0),MATCH(FPL_Combined[[#Headers],[Gameweek 11]],FPL_Fixtures_Extract[#Headers],0)),3))</f>
        <v>BOU(H) 2-0</v>
      </c>
      <c r="M221" t="str">
        <f ca="1">IF(RIGHT(FPL_Combined[[#Headers],[Gameweek 12]],2)&lt;$B$622,INDEX(FPL_Results_Extract[Gameweek 12],MATCH($A221,FPL_Results_Extract[[Player]:[Player]],0)),INDEX(Team_Key[[Abbreviation]:[Abbreviation]],MATCH(LEFT(INDEX(FPL_Fixtures_Extract[],MATCH($A221,FPL_Fixtures_Extract[[Player]:[Player]],0),MATCH(FPL_Combined[[#Headers],[Gameweek 12]],FPL_Fixtures_Extract[#Headers],0)),LEN(INDEX(FPL_Fixtures_Extract[],MATCH($A221,FPL_Fixtures_Extract[[Player]:[Player]],0),MATCH(FPL_Combined[[#Headers],[Gameweek 12]],FPL_Fixtures_Extract[#Headers],0)))-4),Team_Key[[Full Name]:[Full Name]],0))&amp;RIGHT(INDEX(FPL_Fixtures_Extract[],MATCH($A221,FPL_Fixtures_Extract[[Player]:[Player]],0),MATCH(FPL_Combined[[#Headers],[Gameweek 12]],FPL_Fixtures_Extract[#Headers],0)),3))</f>
        <v>SUN(A) 1-0</v>
      </c>
      <c r="N221" t="str">
        <f ca="1">IF(RIGHT(FPL_Combined[[#Headers],[Gameweek 13]],2)&lt;$B$622,INDEX(FPL_Results_Extract[Gameweek 13],MATCH($A221,FPL_Results_Extract[[Player]:[Player]],0)),INDEX(Team_Key[[Abbreviation]:[Abbreviation]],MATCH(LEFT(INDEX(FPL_Fixtures_Extract[],MATCH($A221,FPL_Fixtures_Extract[[Player]:[Player]],0),MATCH(FPL_Combined[[#Headers],[Gameweek 13]],FPL_Fixtures_Extract[#Headers],0)),LEN(INDEX(FPL_Fixtures_Extract[],MATCH($A221,FPL_Fixtures_Extract[[Player]:[Player]],0),MATCH(FPL_Combined[[#Headers],[Gameweek 13]],FPL_Fixtures_Extract[#Headers],0)))-4),Team_Key[[Full Name]:[Full Name]],0))&amp;RIGHT(INDEX(FPL_Fixtures_Extract[],MATCH($A221,FPL_Fixtures_Extract[[Player]:[Player]],0),MATCH(FPL_Combined[[#Headers],[Gameweek 13]],FPL_Fixtures_Extract[#Headers],0)),3))</f>
        <v>STK(H) 0-1</v>
      </c>
      <c r="O221" t="str">
        <f ca="1">IF(RIGHT(FPL_Combined[[#Headers],[Gameweek 14]],2)&lt;$B$622,INDEX(FPL_Results_Extract[Gameweek 14],MATCH($A221,FPL_Results_Extract[[Player]:[Player]],0)),INDEX(Team_Key[[Abbreviation]:[Abbreviation]],MATCH(LEFT(INDEX(FPL_Fixtures_Extract[],MATCH($A221,FPL_Fixtures_Extract[[Player]:[Player]],0),MATCH(FPL_Combined[[#Headers],[Gameweek 14]],FPL_Fixtures_Extract[#Headers],0)),LEN(INDEX(FPL_Fixtures_Extract[],MATCH($A221,FPL_Fixtures_Extract[[Player]:[Player]],0),MATCH(FPL_Combined[[#Headers],[Gameweek 14]],FPL_Fixtures_Extract[#Headers],0)))-4),Team_Key[[Full Name]:[Full Name]],0))&amp;RIGHT(INDEX(FPL_Fixtures_Extract[],MATCH($A221,FPL_Fixtures_Extract[[Player]:[Player]],0),MATCH(FPL_Combined[[#Headers],[Gameweek 14]],FPL_Fixtures_Extract[#Headers],0)),3))</f>
        <v>MCI(A) 1-3</v>
      </c>
      <c r="P221" t="str">
        <f ca="1">IF(RIGHT(FPL_Combined[[#Headers],[Gameweek 15]],2)&lt;$B$622,INDEX(FPL_Results_Extract[Gameweek 15],MATCH($A221,FPL_Results_Extract[[Player]:[Player]],0)),INDEX(Team_Key[[Abbreviation]:[Abbreviation]],MATCH(LEFT(INDEX(FPL_Fixtures_Extract[],MATCH($A221,FPL_Fixtures_Extract[[Player]:[Player]],0),MATCH(FPL_Combined[[#Headers],[Gameweek 15]],FPL_Fixtures_Extract[#Headers],0)),LEN(INDEX(FPL_Fixtures_Extract[],MATCH($A221,FPL_Fixtures_Extract[[Player]:[Player]],0),MATCH(FPL_Combined[[#Headers],[Gameweek 15]],FPL_Fixtures_Extract[#Headers],0)))-4),Team_Key[[Full Name]:[Full Name]],0))&amp;RIGHT(INDEX(FPL_Fixtures_Extract[],MATCH($A221,FPL_Fixtures_Extract[[Player]:[Player]],0),MATCH(FPL_Combined[[#Headers],[Gameweek 15]],FPL_Fixtures_Extract[#Headers],0)),3))</f>
        <v>AVL(H) 1-1</v>
      </c>
      <c r="Q221" t="str">
        <f ca="1">IF(RIGHT(FPL_Combined[[#Headers],[Gameweek 16]],2)&lt;$B$622,INDEX(FPL_Results_Extract[Gameweek 16],MATCH($A221,FPL_Results_Extract[[Player]:[Player]],0)),INDEX(Team_Key[[Abbreviation]:[Abbreviation]],MATCH(LEFT(INDEX(FPL_Fixtures_Extract[],MATCH($A221,FPL_Fixtures_Extract[[Player]:[Player]],0),MATCH(FPL_Combined[[#Headers],[Gameweek 16]],FPL_Fixtures_Extract[#Headers],0)),LEN(INDEX(FPL_Fixtures_Extract[],MATCH($A221,FPL_Fixtures_Extract[[Player]:[Player]],0),MATCH(FPL_Combined[[#Headers],[Gameweek 16]],FPL_Fixtures_Extract[#Headers],0)))-4),Team_Key[[Full Name]:[Full Name]],0))&amp;RIGHT(INDEX(FPL_Fixtures_Extract[],MATCH($A221,FPL_Fixtures_Extract[[Player]:[Player]],0),MATCH(FPL_Combined[[#Headers],[Gameweek 16]],FPL_Fixtures_Extract[#Headers],0)),3))</f>
        <v>CRY(A) 0-1</v>
      </c>
      <c r="R221" t="str">
        <f ca="1">IF(RIGHT(FPL_Combined[[#Headers],[Gameweek 17]],2)&lt;$B$622,INDEX(FPL_Results_Extract[Gameweek 17],MATCH($A221,FPL_Results_Extract[[Player]:[Player]],0)),INDEX(Team_Key[[Abbreviation]:[Abbreviation]],MATCH(LEFT(INDEX(FPL_Fixtures_Extract[],MATCH($A221,FPL_Fixtures_Extract[[Player]:[Player]],0),MATCH(FPL_Combined[[#Headers],[Gameweek 17]],FPL_Fixtures_Extract[#Headers],0)),LEN(INDEX(FPL_Fixtures_Extract[],MATCH($A221,FPL_Fixtures_Extract[[Player]:[Player]],0),MATCH(FPL_Combined[[#Headers],[Gameweek 17]],FPL_Fixtures_Extract[#Headers],0)))-4),Team_Key[[Full Name]:[Full Name]],0))&amp;RIGHT(INDEX(FPL_Fixtures_Extract[],MATCH($A221,FPL_Fixtures_Extract[[Player]:[Player]],0),MATCH(FPL_Combined[[#Headers],[Gameweek 17]],FPL_Fixtures_Extract[#Headers],0)),3))</f>
        <v>TOT(H) 0-2</v>
      </c>
      <c r="S221" t="str">
        <f ca="1">IF(RIGHT(FPL_Combined[[#Headers],[Gameweek 18]],2)&lt;$B$622,INDEX(FPL_Results_Extract[Gameweek 18],MATCH($A221,FPL_Results_Extract[[Player]:[Player]],0)),INDEX(Team_Key[[Abbreviation]:[Abbreviation]],MATCH(LEFT(INDEX(FPL_Fixtures_Extract[],MATCH($A221,FPL_Fixtures_Extract[[Player]:[Player]],0),MATCH(FPL_Combined[[#Headers],[Gameweek 18]],FPL_Fixtures_Extract[#Headers],0)),LEN(INDEX(FPL_Fixtures_Extract[],MATCH($A221,FPL_Fixtures_Extract[[Player]:[Player]],0),MATCH(FPL_Combined[[#Headers],[Gameweek 18]],FPL_Fixtures_Extract[#Headers],0)))-4),Team_Key[[Full Name]:[Full Name]],0))&amp;RIGHT(INDEX(FPL_Fixtures_Extract[],MATCH($A221,FPL_Fixtures_Extract[[Player]:[Player]],0),MATCH(FPL_Combined[[#Headers],[Gameweek 18]],FPL_Fixtures_Extract[#Headers],0)),3))</f>
        <v>ARS(H) 4-0</v>
      </c>
      <c r="T221" t="str">
        <f ca="1">IF(RIGHT(FPL_Combined[[#Headers],[Gameweek 19]],2)&lt;$B$622,INDEX(FPL_Results_Extract[Gameweek 19],MATCH($A221,FPL_Results_Extract[[Player]:[Player]],0)),INDEX(Team_Key[[Abbreviation]:[Abbreviation]],MATCH(LEFT(INDEX(FPL_Fixtures_Extract[],MATCH($A221,FPL_Fixtures_Extract[[Player]:[Player]],0),MATCH(FPL_Combined[[#Headers],[Gameweek 19]],FPL_Fixtures_Extract[#Headers],0)),LEN(INDEX(FPL_Fixtures_Extract[],MATCH($A221,FPL_Fixtures_Extract[[Player]:[Player]],0),MATCH(FPL_Combined[[#Headers],[Gameweek 19]],FPL_Fixtures_Extract[#Headers],0)))-4),Team_Key[[Full Name]:[Full Name]],0))&amp;RIGHT(INDEX(FPL_Fixtures_Extract[],MATCH($A221,FPL_Fixtures_Extract[[Player]:[Player]],0),MATCH(FPL_Combined[[#Headers],[Gameweek 19]],FPL_Fixtures_Extract[#Headers],0)),3))</f>
        <v>WHU(A) 1-2</v>
      </c>
      <c r="U221" t="str">
        <f ca="1">IF(RIGHT(FPL_Combined[[#Headers],[Gameweek 20]],2)&lt;$B$622,INDEX(FPL_Results_Extract[Gameweek 20],MATCH($A221,FPL_Results_Extract[[Player]:[Player]],0)),INDEX(Team_Key[[Abbreviation]:[Abbreviation]],MATCH(LEFT(INDEX(FPL_Fixtures_Extract[],MATCH($A221,FPL_Fixtures_Extract[[Player]:[Player]],0),MATCH(FPL_Combined[[#Headers],[Gameweek 20]],FPL_Fixtures_Extract[#Headers],0)),LEN(INDEX(FPL_Fixtures_Extract[],MATCH($A221,FPL_Fixtures_Extract[[Player]:[Player]],0),MATCH(FPL_Combined[[#Headers],[Gameweek 20]],FPL_Fixtures_Extract[#Headers],0)))-4),Team_Key[[Full Name]:[Full Name]],0))&amp;RIGHT(INDEX(FPL_Fixtures_Extract[],MATCH($A221,FPL_Fixtures_Extract[[Player]:[Player]],0),MATCH(FPL_Combined[[#Headers],[Gameweek 20]],FPL_Fixtures_Extract[#Headers],0)),3))</f>
        <v>NOR(A) 0-1</v>
      </c>
      <c r="V221" t="str">
        <f ca="1">IF(RIGHT(FPL_Combined[[#Headers],[Gameweek 21]],2)&lt;$B$622,INDEX(FPL_Results_Extract[Gameweek 21],MATCH($A221,FPL_Results_Extract[[Player]:[Player]],0)),INDEX(Team_Key[[Abbreviation]:[Abbreviation]],MATCH(LEFT(INDEX(FPL_Fixtures_Extract[],MATCH($A221,FPL_Fixtures_Extract[[Player]:[Player]],0),MATCH(FPL_Combined[[#Headers],[Gameweek 21]],FPL_Fixtures_Extract[#Headers],0)),LEN(INDEX(FPL_Fixtures_Extract[],MATCH($A221,FPL_Fixtures_Extract[[Player]:[Player]],0),MATCH(FPL_Combined[[#Headers],[Gameweek 21]],FPL_Fixtures_Extract[#Headers],0)))-4),Team_Key[[Full Name]:[Full Name]],0))&amp;RIGHT(INDEX(FPL_Fixtures_Extract[],MATCH($A221,FPL_Fixtures_Extract[[Player]:[Player]],0),MATCH(FPL_Combined[[#Headers],[Gameweek 21]],FPL_Fixtures_Extract[#Headers],0)),3))</f>
        <v>WAT(H) 2-0</v>
      </c>
      <c r="W221" t="str">
        <f ca="1">IF(RIGHT(FPL_Combined[[#Headers],[Gameweek 22]],2)&lt;$B$622,INDEX(FPL_Results_Extract[Gameweek 22],MATCH($A221,FPL_Results_Extract[[Player]:[Player]],0)),INDEX(Team_Key[[Abbreviation]:[Abbreviation]],MATCH(LEFT(INDEX(FPL_Fixtures_Extract[],MATCH($A221,FPL_Fixtures_Extract[[Player]:[Player]],0),MATCH(FPL_Combined[[#Headers],[Gameweek 22]],FPL_Fixtures_Extract[#Headers],0)),LEN(INDEX(FPL_Fixtures_Extract[],MATCH($A221,FPL_Fixtures_Extract[[Player]:[Player]],0),MATCH(FPL_Combined[[#Headers],[Gameweek 22]],FPL_Fixtures_Extract[#Headers],0)))-4),Team_Key[[Full Name]:[Full Name]],0))&amp;RIGHT(INDEX(FPL_Fixtures_Extract[],MATCH($A221,FPL_Fixtures_Extract[[Player]:[Player]],0),MATCH(FPL_Combined[[#Headers],[Gameweek 22]],FPL_Fixtures_Extract[#Headers],0)),3))</f>
        <v>WBA(H) 3-0</v>
      </c>
      <c r="X221" t="str">
        <f ca="1">IF(RIGHT(FPL_Combined[[#Headers],[Gameweek 23]],2)&lt;$B$622,INDEX(FPL_Results_Extract[Gameweek 23],MATCH($A221,FPL_Results_Extract[[Player]:[Player]],0)),INDEX(Team_Key[[Abbreviation]:[Abbreviation]],MATCH(LEFT(INDEX(FPL_Fixtures_Extract[],MATCH($A221,FPL_Fixtures_Extract[[Player]:[Player]],0),MATCH(FPL_Combined[[#Headers],[Gameweek 23]],FPL_Fixtures_Extract[#Headers],0)),LEN(INDEX(FPL_Fixtures_Extract[],MATCH($A221,FPL_Fixtures_Extract[[Player]:[Player]],0),MATCH(FPL_Combined[[#Headers],[Gameweek 23]],FPL_Fixtures_Extract[#Headers],0)))-4),Team_Key[[Full Name]:[Full Name]],0))&amp;RIGHT(INDEX(FPL_Fixtures_Extract[],MATCH($A221,FPL_Fixtures_Extract[[Player]:[Player]],0),MATCH(FPL_Combined[[#Headers],[Gameweek 23]],FPL_Fixtures_Extract[#Headers],0)),3))</f>
        <v>MUN(A) 1-0</v>
      </c>
      <c r="Y221" t="str">
        <f ca="1">IF(RIGHT(FPL_Combined[[#Headers],[Gameweek 24]],2)&lt;$B$622,INDEX(FPL_Results_Extract[Team],MATCH($A221,FPL_Results_Extract[[Player]:[Player]],0)),INDEX(Team_Key[[Abbreviation]:[Abbreviation]],MATCH(LEFT(INDEX(FPL_Fixtures_Extract[],MATCH($A221,FPL_Fixtures_Extract[[Player]:[Player]],0),MATCH(FPL_Combined[[#Headers],[Gameweek 24]],FPL_Fixtures_Extract[#Headers],0)),LEN(INDEX(FPL_Fixtures_Extract[],MATCH($A221,FPL_Fixtures_Extract[[Player]:[Player]],0),MATCH(FPL_Combined[[#Headers],[Gameweek 24]],FPL_Fixtures_Extract[#Headers],0)))-4),Team_Key[[Full Name]:[Full Name]],0))&amp;RIGHT(INDEX(FPL_Fixtures_Extract[],MATCH($A221,FPL_Fixtures_Extract[[Player]:[Player]],0),MATCH(FPL_Combined[[#Headers],[Gameweek 24]],FPL_Fixtures_Extract[#Headers],0)),3))</f>
        <v>SOU</v>
      </c>
      <c r="Z221" t="str">
        <f ca="1">IF(RIGHT(FPL_Combined[[#Headers],[Gameweek 25]],2)&lt;$B$622,INDEX(FPL_Results_Extract[Player],MATCH($A221,FPL_Results_Extract[[Player]:[Player]],0)),INDEX(Team_Key[[Abbreviation]:[Abbreviation]],MATCH(LEFT(INDEX(FPL_Fixtures_Extract[],MATCH($A221,FPL_Fixtures_Extract[[Player]:[Player]],0),MATCH(FPL_Combined[[#Headers],[Gameweek 25]],FPL_Fixtures_Extract[#Headers],0)),LEN(INDEX(FPL_Fixtures_Extract[],MATCH($A221,FPL_Fixtures_Extract[[Player]:[Player]],0),MATCH(FPL_Combined[[#Headers],[Gameweek 25]],FPL_Fixtures_Extract[#Headers],0)))-4),Team_Key[[Full Name]:[Full Name]],0))&amp;RIGHT(INDEX(FPL_Fixtures_Extract[],MATCH($A221,FPL_Fixtures_Extract[[Player]:[Player]],0),MATCH(FPL_Combined[[#Headers],[Gameweek 25]],FPL_Fixtures_Extract[#Headers],0)),3))</f>
        <v>Gazzaniga</v>
      </c>
      <c r="AA221" t="str">
        <f ca="1">IF(RIGHT(FPL_Combined[[#Headers],[Gameweek 26]],2)&lt;$B$622,INDEX(FPL_Results_Extract[Gameweek 01],MATCH($A221,FPL_Results_Extract[[Player]:[Player]],0)),INDEX(Team_Key[[Abbreviation]:[Abbreviation]],MATCH(LEFT(INDEX(FPL_Fixtures_Extract[],MATCH($A221,FPL_Fixtures_Extract[[Player]:[Player]],0),MATCH(FPL_Combined[[#Headers],[Gameweek 26]],FPL_Fixtures_Extract[#Headers],0)),LEN(INDEX(FPL_Fixtures_Extract[],MATCH($A221,FPL_Fixtures_Extract[[Player]:[Player]],0),MATCH(FPL_Combined[[#Headers],[Gameweek 26]],FPL_Fixtures_Extract[#Headers],0)))-4),Team_Key[[Full Name]:[Full Name]],0))&amp;RIGHT(INDEX(FPL_Fixtures_Extract[],MATCH($A221,FPL_Fixtures_Extract[[Player]:[Player]],0),MATCH(FPL_Combined[[#Headers],[Gameweek 26]],FPL_Fixtures_Extract[#Headers],0)),3))</f>
        <v>NEW(A) 2-2</v>
      </c>
      <c r="AB221" t="str">
        <f ca="1">IF(RIGHT(FPL_Combined[[#Headers],[Gameweek 27]],2)&lt;$B$622,INDEX(FPL_Results_Extract[Gameweek 02],MATCH($A221,FPL_Results_Extract[[Player]:[Player]],0)),INDEX(Team_Key[[Abbreviation]:[Abbreviation]],MATCH(LEFT(INDEX(FPL_Fixtures_Extract[],MATCH($A221,FPL_Fixtures_Extract[[Player]:[Player]],0),MATCH(FPL_Combined[[#Headers],[Gameweek 27]],FPL_Fixtures_Extract[#Headers],0)),LEN(INDEX(FPL_Fixtures_Extract[],MATCH($A221,FPL_Fixtures_Extract[[Player]:[Player]],0),MATCH(FPL_Combined[[#Headers],[Gameweek 27]],FPL_Fixtures_Extract[#Headers],0)))-4),Team_Key[[Full Name]:[Full Name]],0))&amp;RIGHT(INDEX(FPL_Fixtures_Extract[],MATCH($A221,FPL_Fixtures_Extract[[Player]:[Player]],0),MATCH(FPL_Combined[[#Headers],[Gameweek 27]],FPL_Fixtures_Extract[#Headers],0)),3))</f>
        <v>EVE(H) 0-3</v>
      </c>
      <c r="AC221" t="str">
        <f ca="1">IF(RIGHT(FPL_Combined[[#Headers],[Gameweek 28]],2)&lt;$B$622,INDEX(FPL_Results_Extract[Gameweek 03],MATCH($A221,FPL_Results_Extract[[Player]:[Player]],0)),INDEX(Team_Key[[Abbreviation]:[Abbreviation]],MATCH(LEFT(INDEX(FPL_Fixtures_Extract[],MATCH($A221,FPL_Fixtures_Extract[[Player]:[Player]],0),MATCH(FPL_Combined[[#Headers],[Gameweek 28]],FPL_Fixtures_Extract[#Headers],0)),LEN(INDEX(FPL_Fixtures_Extract[],MATCH($A221,FPL_Fixtures_Extract[[Player]:[Player]],0),MATCH(FPL_Combined[[#Headers],[Gameweek 28]],FPL_Fixtures_Extract[#Headers],0)))-4),Team_Key[[Full Name]:[Full Name]],0))&amp;RIGHT(INDEX(FPL_Fixtures_Extract[],MATCH($A221,FPL_Fixtures_Extract[[Player]:[Player]],0),MATCH(FPL_Combined[[#Headers],[Gameweek 28]],FPL_Fixtures_Extract[#Headers],0)),3))</f>
        <v>WAT(A) 0-0</v>
      </c>
      <c r="AD221" t="str">
        <f ca="1">IF(RIGHT(FPL_Combined[[#Headers],[Gameweek 29]],2)&lt;$B$622,INDEX(FPL_Results_Extract[Gameweek 04],MATCH($A221,FPL_Results_Extract[[Player]:[Player]],0)),INDEX(Team_Key[[Abbreviation]:[Abbreviation]],MATCH(LEFT(INDEX(FPL_Fixtures_Extract[],MATCH($A221,FPL_Fixtures_Extract[[Player]:[Player]],0),MATCH(FPL_Combined[[#Headers],[Gameweek 29]],FPL_Fixtures_Extract[#Headers],0)),LEN(INDEX(FPL_Fixtures_Extract[],MATCH($A221,FPL_Fixtures_Extract[[Player]:[Player]],0),MATCH(FPL_Combined[[#Headers],[Gameweek 29]],FPL_Fixtures_Extract[#Headers],0)))-4),Team_Key[[Full Name]:[Full Name]],0))&amp;RIGHT(INDEX(FPL_Fixtures_Extract[],MATCH($A221,FPL_Fixtures_Extract[[Player]:[Player]],0),MATCH(FPL_Combined[[#Headers],[Gameweek 29]],FPL_Fixtures_Extract[#Headers],0)),3))</f>
        <v>SUN(H)</v>
      </c>
      <c r="AE221" t="str">
        <f ca="1">IF(RIGHT(FPL_Combined[[#Headers],[Gameweek 30]],2)&lt;$B$622,INDEX(FPL_Results_Extract[Gameweek 05],MATCH($A221,FPL_Results_Extract[[Player]:[Player]],0)),INDEX(Team_Key[[Abbreviation]:[Abbreviation]],MATCH(LEFT(INDEX(FPL_Fixtures_Extract[],MATCH($A221,FPL_Fixtures_Extract[[Player]:[Player]],0),MATCH(FPL_Combined[[#Headers],[Gameweek 30]],FPL_Fixtures_Extract[#Headers],0)),LEN(INDEX(FPL_Fixtures_Extract[],MATCH($A221,FPL_Fixtures_Extract[[Player]:[Player]],0),MATCH(FPL_Combined[[#Headers],[Gameweek 30]],FPL_Fixtures_Extract[#Headers],0)))-4),Team_Key[[Full Name]:[Full Name]],0))&amp;RIGHT(INDEX(FPL_Fixtures_Extract[],MATCH($A221,FPL_Fixtures_Extract[[Player]:[Player]],0),MATCH(FPL_Combined[[#Headers],[Gameweek 30]],FPL_Fixtures_Extract[#Headers],0)),3))</f>
        <v>STK(A)</v>
      </c>
      <c r="AF221" t="str">
        <f ca="1">IF(RIGHT(FPL_Combined[[#Headers],[Gameweek 31]],2)&lt;$B$622,INDEX(FPL_Results_Extract[Gameweek 06],MATCH($A221,FPL_Results_Extract[[Player]:[Player]],0)),INDEX(Team_Key[[Abbreviation]:[Abbreviation]],MATCH(LEFT(INDEX(FPL_Fixtures_Extract[],MATCH($A221,FPL_Fixtures_Extract[[Player]:[Player]],0),MATCH(FPL_Combined[[#Headers],[Gameweek 31]],FPL_Fixtures_Extract[#Headers],0)),LEN(INDEX(FPL_Fixtures_Extract[],MATCH($A221,FPL_Fixtures_Extract[[Player]:[Player]],0),MATCH(FPL_Combined[[#Headers],[Gameweek 31]],FPL_Fixtures_Extract[#Headers],0)))-4),Team_Key[[Full Name]:[Full Name]],0))&amp;RIGHT(INDEX(FPL_Fixtures_Extract[],MATCH($A221,FPL_Fixtures_Extract[[Player]:[Player]],0),MATCH(FPL_Combined[[#Headers],[Gameweek 31]],FPL_Fixtures_Extract[#Headers],0)),3))</f>
        <v>LIV(H)</v>
      </c>
      <c r="AG221" t="str">
        <f ca="1">IF(RIGHT(FPL_Combined[[#Headers],[Gameweek 32]],2)&lt;$B$622,INDEX(FPL_Results_Extract[Gameweek 07],MATCH($A221,FPL_Results_Extract[[Player]:[Player]],0)),INDEX(Team_Key[[Abbreviation]:[Abbreviation]],MATCH(LEFT(INDEX(FPL_Fixtures_Extract[],MATCH($A221,FPL_Fixtures_Extract[[Player]:[Player]],0),MATCH(FPL_Combined[[#Headers],[Gameweek 32]],FPL_Fixtures_Extract[#Headers],0)),LEN(INDEX(FPL_Fixtures_Extract[],MATCH($A221,FPL_Fixtures_Extract[[Player]:[Player]],0),MATCH(FPL_Combined[[#Headers],[Gameweek 32]],FPL_Fixtures_Extract[#Headers],0)))-4),Team_Key[[Full Name]:[Full Name]],0))&amp;RIGHT(INDEX(FPL_Fixtures_Extract[],MATCH($A221,FPL_Fixtures_Extract[[Player]:[Player]],0),MATCH(FPL_Combined[[#Headers],[Gameweek 32]],FPL_Fixtures_Extract[#Headers],0)),3))</f>
        <v>LEI(A)</v>
      </c>
      <c r="AH221" t="str">
        <f ca="1">IF(RIGHT(FPL_Combined[[#Headers],[Gameweek 33]],2)&lt;$B$622,INDEX(FPL_Results_Extract[Gameweek 08],MATCH($A221,FPL_Results_Extract[[Player]:[Player]],0)),INDEX(Team_Key[[Abbreviation]:[Abbreviation]],MATCH(LEFT(INDEX(FPL_Fixtures_Extract[],MATCH($A221,FPL_Fixtures_Extract[[Player]:[Player]],0),MATCH(FPL_Combined[[#Headers],[Gameweek 33]],FPL_Fixtures_Extract[#Headers],0)),LEN(INDEX(FPL_Fixtures_Extract[],MATCH($A221,FPL_Fixtures_Extract[[Player]:[Player]],0),MATCH(FPL_Combined[[#Headers],[Gameweek 33]],FPL_Fixtures_Extract[#Headers],0)))-4),Team_Key[[Full Name]:[Full Name]],0))&amp;RIGHT(INDEX(FPL_Fixtures_Extract[],MATCH($A221,FPL_Fixtures_Extract[[Player]:[Player]],0),MATCH(FPL_Combined[[#Headers],[Gameweek 33]],FPL_Fixtures_Extract[#Headers],0)),3))</f>
        <v>NEW(H)</v>
      </c>
      <c r="AI221" t="str">
        <f ca="1">IF(RIGHT(FPL_Combined[[#Headers],[Gameweek 34]],2)&lt;$B$622,INDEX(FPL_Results_Extract[Gameweek 09],MATCH($A221,FPL_Results_Extract[[Player]:[Player]],0)),INDEX(Team_Key[[Abbreviation]:[Abbreviation]],MATCH(LEFT(INDEX(FPL_Fixtures_Extract[],MATCH($A221,FPL_Fixtures_Extract[[Player]:[Player]],0),MATCH(FPL_Combined[[#Headers],[Gameweek 34]],FPL_Fixtures_Extract[#Headers],0)),LEN(INDEX(FPL_Fixtures_Extract[],MATCH($A221,FPL_Fixtures_Extract[[Player]:[Player]],0),MATCH(FPL_Combined[[#Headers],[Gameweek 34]],FPL_Fixtures_Extract[#Headers],0)))-4),Team_Key[[Full Name]:[Full Name]],0))&amp;RIGHT(INDEX(FPL_Fixtures_Extract[],MATCH($A221,FPL_Fixtures_Extract[[Player]:[Player]],0),MATCH(FPL_Combined[[#Headers],[Gameweek 34]],FPL_Fixtures_Extract[#Headers],0)),3))</f>
        <v>EVE(A)</v>
      </c>
      <c r="AJ221" t="str">
        <f ca="1">IF(RIGHT(FPL_Combined[[#Headers],[Gameweek 35]],2)&lt;$B$622,INDEX(FPL_Results_Extract[Gameweek 10],MATCH($A221,FPL_Results_Extract[[Player]:[Player]],0)),INDEX(Team_Key[[Abbreviation]:[Abbreviation]],MATCH(LEFT(INDEX(FPL_Fixtures_Extract[],MATCH($A221,FPL_Fixtures_Extract[[Player]:[Player]],0),MATCH(FPL_Combined[[#Headers],[Gameweek 35]],FPL_Fixtures_Extract[#Headers],0)),LEN(INDEX(FPL_Fixtures_Extract[],MATCH($A221,FPL_Fixtures_Extract[[Player]:[Player]],0),MATCH(FPL_Combined[[#Headers],[Gameweek 35]],FPL_Fixtures_Extract[#Headers],0)))-4),Team_Key[[Full Name]:[Full Name]],0))&amp;RIGHT(INDEX(FPL_Fixtures_Extract[],MATCH($A221,FPL_Fixtures_Extract[[Player]:[Player]],0),MATCH(FPL_Combined[[#Headers],[Gameweek 35]],FPL_Fixtures_Extract[#Headers],0)),3))</f>
        <v>AVL(A)</v>
      </c>
      <c r="AK221" t="str">
        <f ca="1">IF(RIGHT(FPL_Combined[[#Headers],[Gameweek 36]],2)&lt;$B$622,INDEX(FPL_Results_Extract[Gameweek 11],MATCH($A221,FPL_Results_Extract[[Player]:[Player]],0)),INDEX(Team_Key[[Abbreviation]:[Abbreviation]],MATCH(LEFT(INDEX(FPL_Fixtures_Extract[],MATCH($A221,FPL_Fixtures_Extract[[Player]:[Player]],0),MATCH(FPL_Combined[[#Headers],[Gameweek 36]],FPL_Fixtures_Extract[#Headers],0)),LEN(INDEX(FPL_Fixtures_Extract[],MATCH($A221,FPL_Fixtures_Extract[[Player]:[Player]],0),MATCH(FPL_Combined[[#Headers],[Gameweek 36]],FPL_Fixtures_Extract[#Headers],0)))-4),Team_Key[[Full Name]:[Full Name]],0))&amp;RIGHT(INDEX(FPL_Fixtures_Extract[],MATCH($A221,FPL_Fixtures_Extract[[Player]:[Player]],0),MATCH(FPL_Combined[[#Headers],[Gameweek 36]],FPL_Fixtures_Extract[#Headers],0)),3))</f>
        <v>MCI(H)</v>
      </c>
      <c r="AL221" t="str">
        <f ca="1">IF(RIGHT(FPL_Combined[[#Headers],[Gameweek 37]],2)&lt;$B$622,INDEX(FPL_Results_Extract[Gameweek 12],MATCH($A221,FPL_Results_Extract[[Player]:[Player]],0)),INDEX(Team_Key[[Abbreviation]:[Abbreviation]],MATCH(LEFT(INDEX(FPL_Fixtures_Extract[],MATCH($A221,FPL_Fixtures_Extract[[Player]:[Player]],0),MATCH(FPL_Combined[[#Headers],[Gameweek 37]],FPL_Fixtures_Extract[#Headers],0)),LEN(INDEX(FPL_Fixtures_Extract[],MATCH($A221,FPL_Fixtures_Extract[[Player]:[Player]],0),MATCH(FPL_Combined[[#Headers],[Gameweek 37]],FPL_Fixtures_Extract[#Headers],0)))-4),Team_Key[[Full Name]:[Full Name]],0))&amp;RIGHT(INDEX(FPL_Fixtures_Extract[],MATCH($A221,FPL_Fixtures_Extract[[Player]:[Player]],0),MATCH(FPL_Combined[[#Headers],[Gameweek 37]],FPL_Fixtures_Extract[#Headers],0)),3))</f>
        <v>TOT(A)</v>
      </c>
      <c r="AM221" t="str">
        <f ca="1">IF(RIGHT(FPL_Combined[[#Headers],[Gameweek 38]],2)&lt;$B$622,INDEX(FPL_Results_Extract[Gameweek 13],MATCH($A221,FPL_Results_Extract[[Player]:[Player]],0)),INDEX(Team_Key[[Abbreviation]:[Abbreviation]],MATCH(LEFT(INDEX(FPL_Fixtures_Extract[],MATCH($A221,FPL_Fixtures_Extract[[Player]:[Player]],0),MATCH(FPL_Combined[[#Headers],[Gameweek 38]],FPL_Fixtures_Extract[#Headers],0)),LEN(INDEX(FPL_Fixtures_Extract[],MATCH($A221,FPL_Fixtures_Extract[[Player]:[Player]],0),MATCH(FPL_Combined[[#Headers],[Gameweek 38]],FPL_Fixtures_Extract[#Headers],0)))-4),Team_Key[[Full Name]:[Full Name]],0))&amp;RIGHT(INDEX(FPL_Fixtures_Extract[],MATCH($A221,FPL_Fixtures_Extract[[Player]:[Player]],0),MATCH(FPL_Combined[[#Headers],[Gameweek 38]],FPL_Fixtures_Extract[#Headers],0)),3))</f>
        <v>CRY(H)</v>
      </c>
    </row>
    <row r="222" spans="1:39" x14ac:dyDescent="0.45">
      <c r="A222" t="s">
        <v>296</v>
      </c>
      <c r="B222" t="str">
        <f ca="1">IF(RIGHT(FPL_Combined[[#Headers],[Gameweek 01]],2)&lt;$B$622,INDEX(FPL_Results_Extract[Gameweek 01],MATCH($A222,FPL_Results_Extract[[Player]:[Player]],0)),INDEX(Team_Key[[Abbreviation]:[Abbreviation]],MATCH(LEFT(INDEX(FPL_Fixtures_Extract[],MATCH($A222,FPL_Fixtures_Extract[[Player]:[Player]],0),MATCH(FPL_Combined[[#Headers],[Gameweek 01]],FPL_Fixtures_Extract[#Headers],0)),LEN(INDEX(FPL_Fixtures_Extract[],MATCH($A222,FPL_Fixtures_Extract[[Player]:[Player]],0),MATCH(FPL_Combined[[#Headers],[Gameweek 01]],FPL_Fixtures_Extract[#Headers],0)))-4),Team_Key[[Full Name]:[Full Name]],0))&amp;RIGHT(INDEX(FPL_Fixtures_Extract[],MATCH($A222,FPL_Fixtures_Extract[[Player]:[Player]],0),MATCH(FPL_Combined[[#Headers],[Gameweek 01]],FPL_Fixtures_Extract[#Headers],0)),3))</f>
        <v>BOU(A) 1-0</v>
      </c>
      <c r="C222" t="str">
        <f ca="1">IF(RIGHT(FPL_Combined[[#Headers],[Gameweek 02]],2)&lt;$B$622,INDEX(FPL_Results_Extract[Gameweek 02],MATCH($A222,FPL_Results_Extract[[Player]:[Player]],0)),INDEX(Team_Key[[Abbreviation]:[Abbreviation]],MATCH(LEFT(INDEX(FPL_Fixtures_Extract[],MATCH($A222,FPL_Fixtures_Extract[[Player]:[Player]],0),MATCH(FPL_Combined[[#Headers],[Gameweek 02]],FPL_Fixtures_Extract[#Headers],0)),LEN(INDEX(FPL_Fixtures_Extract[],MATCH($A222,FPL_Fixtures_Extract[[Player]:[Player]],0),MATCH(FPL_Combined[[#Headers],[Gameweek 02]],FPL_Fixtures_Extract[#Headers],0)))-4),Team_Key[[Full Name]:[Full Name]],0))&amp;RIGHT(INDEX(FPL_Fixtures_Extract[],MATCH($A222,FPL_Fixtures_Extract[[Player]:[Player]],0),MATCH(FPL_Combined[[#Headers],[Gameweek 02]],FPL_Fixtures_Extract[#Headers],0)),3))</f>
        <v>MUN(H) 0-1</v>
      </c>
      <c r="D222" t="str">
        <f ca="1">IF(RIGHT(FPL_Combined[[#Headers],[Gameweek 03]],2)&lt;$B$622,INDEX(FPL_Results_Extract[Gameweek 03],MATCH($A222,FPL_Results_Extract[[Player]:[Player]],0)),INDEX(Team_Key[[Abbreviation]:[Abbreviation]],MATCH(LEFT(INDEX(FPL_Fixtures_Extract[],MATCH($A222,FPL_Fixtures_Extract[[Player]:[Player]],0),MATCH(FPL_Combined[[#Headers],[Gameweek 03]],FPL_Fixtures_Extract[#Headers],0)),LEN(INDEX(FPL_Fixtures_Extract[],MATCH($A222,FPL_Fixtures_Extract[[Player]:[Player]],0),MATCH(FPL_Combined[[#Headers],[Gameweek 03]],FPL_Fixtures_Extract[#Headers],0)))-4),Team_Key[[Full Name]:[Full Name]],0))&amp;RIGHT(INDEX(FPL_Fixtures_Extract[],MATCH($A222,FPL_Fixtures_Extract[[Player]:[Player]],0),MATCH(FPL_Combined[[#Headers],[Gameweek 03]],FPL_Fixtures_Extract[#Headers],0)),3))</f>
        <v>CRY(A) 1-2</v>
      </c>
      <c r="E222" t="str">
        <f ca="1">IF(RIGHT(FPL_Combined[[#Headers],[Gameweek 04]],2)&lt;$B$622,INDEX(FPL_Results_Extract[Gameweek 04],MATCH($A222,FPL_Results_Extract[[Player]:[Player]],0)),INDEX(Team_Key[[Abbreviation]:[Abbreviation]],MATCH(LEFT(INDEX(FPL_Fixtures_Extract[],MATCH($A222,FPL_Fixtures_Extract[[Player]:[Player]],0),MATCH(FPL_Combined[[#Headers],[Gameweek 04]],FPL_Fixtures_Extract[#Headers],0)),LEN(INDEX(FPL_Fixtures_Extract[],MATCH($A222,FPL_Fixtures_Extract[[Player]:[Player]],0),MATCH(FPL_Combined[[#Headers],[Gameweek 04]],FPL_Fixtures_Extract[#Headers],0)))-4),Team_Key[[Full Name]:[Full Name]],0))&amp;RIGHT(INDEX(FPL_Fixtures_Extract[],MATCH($A222,FPL_Fixtures_Extract[[Player]:[Player]],0),MATCH(FPL_Combined[[#Headers],[Gameweek 04]],FPL_Fixtures_Extract[#Headers],0)),3))</f>
        <v>SUN(H) 2-2</v>
      </c>
      <c r="F222" t="str">
        <f ca="1">IF(RIGHT(FPL_Combined[[#Headers],[Gameweek 05]],2)&lt;$B$622,INDEX(FPL_Results_Extract[Gameweek 05],MATCH($A222,FPL_Results_Extract[[Player]:[Player]],0)),INDEX(Team_Key[[Abbreviation]:[Abbreviation]],MATCH(LEFT(INDEX(FPL_Fixtures_Extract[],MATCH($A222,FPL_Fixtures_Extract[[Player]:[Player]],0),MATCH(FPL_Combined[[#Headers],[Gameweek 05]],FPL_Fixtures_Extract[#Headers],0)),LEN(INDEX(FPL_Fixtures_Extract[],MATCH($A222,FPL_Fixtures_Extract[[Player]:[Player]],0),MATCH(FPL_Combined[[#Headers],[Gameweek 05]],FPL_Fixtures_Extract[#Headers],0)))-4),Team_Key[[Full Name]:[Full Name]],0))&amp;RIGHT(INDEX(FPL_Fixtures_Extract[],MATCH($A222,FPL_Fixtures_Extract[[Player]:[Player]],0),MATCH(FPL_Combined[[#Headers],[Gameweek 05]],FPL_Fixtures_Extract[#Headers],0)),3))</f>
        <v>LEI(A) 2-3</v>
      </c>
      <c r="G222" t="str">
        <f ca="1">IF(RIGHT(FPL_Combined[[#Headers],[Gameweek 06]],2)&lt;$B$622,INDEX(FPL_Results_Extract[Gameweek 06],MATCH($A222,FPL_Results_Extract[[Player]:[Player]],0)),INDEX(Team_Key[[Abbreviation]:[Abbreviation]],MATCH(LEFT(INDEX(FPL_Fixtures_Extract[],MATCH($A222,FPL_Fixtures_Extract[[Player]:[Player]],0),MATCH(FPL_Combined[[#Headers],[Gameweek 06]],FPL_Fixtures_Extract[#Headers],0)),LEN(INDEX(FPL_Fixtures_Extract[],MATCH($A222,FPL_Fixtures_Extract[[Player]:[Player]],0),MATCH(FPL_Combined[[#Headers],[Gameweek 06]],FPL_Fixtures_Extract[#Headers],0)))-4),Team_Key[[Full Name]:[Full Name]],0))&amp;RIGHT(INDEX(FPL_Fixtures_Extract[],MATCH($A222,FPL_Fixtures_Extract[[Player]:[Player]],0),MATCH(FPL_Combined[[#Headers],[Gameweek 06]],FPL_Fixtures_Extract[#Headers],0)),3))</f>
        <v>WBA(H) 0-1</v>
      </c>
      <c r="H222" t="str">
        <f ca="1">IF(RIGHT(FPL_Combined[[#Headers],[Gameweek 07]],2)&lt;$B$622,INDEX(FPL_Results_Extract[Gameweek 07],MATCH($A222,FPL_Results_Extract[[Player]:[Player]],0)),INDEX(Team_Key[[Abbreviation]:[Abbreviation]],MATCH(LEFT(INDEX(FPL_Fixtures_Extract[],MATCH($A222,FPL_Fixtures_Extract[[Player]:[Player]],0),MATCH(FPL_Combined[[#Headers],[Gameweek 07]],FPL_Fixtures_Extract[#Headers],0)),LEN(INDEX(FPL_Fixtures_Extract[],MATCH($A222,FPL_Fixtures_Extract[[Player]:[Player]],0),MATCH(FPL_Combined[[#Headers],[Gameweek 07]],FPL_Fixtures_Extract[#Headers],0)))-4),Team_Key[[Full Name]:[Full Name]],0))&amp;RIGHT(INDEX(FPL_Fixtures_Extract[],MATCH($A222,FPL_Fixtures_Extract[[Player]:[Player]],0),MATCH(FPL_Combined[[#Headers],[Gameweek 07]],FPL_Fixtures_Extract[#Headers],0)),3))</f>
        <v>LIV(A) 2-3</v>
      </c>
      <c r="I222" t="str">
        <f ca="1">IF(RIGHT(FPL_Combined[[#Headers],[Gameweek 08]],2)&lt;$B$622,INDEX(FPL_Results_Extract[Gameweek 08],MATCH($A222,FPL_Results_Extract[[Player]:[Player]],0)),INDEX(Team_Key[[Abbreviation]:[Abbreviation]],MATCH(LEFT(INDEX(FPL_Fixtures_Extract[],MATCH($A222,FPL_Fixtures_Extract[[Player]:[Player]],0),MATCH(FPL_Combined[[#Headers],[Gameweek 08]],FPL_Fixtures_Extract[#Headers],0)),LEN(INDEX(FPL_Fixtures_Extract[],MATCH($A222,FPL_Fixtures_Extract[[Player]:[Player]],0),MATCH(FPL_Combined[[#Headers],[Gameweek 08]],FPL_Fixtures_Extract[#Headers],0)))-4),Team_Key[[Full Name]:[Full Name]],0))&amp;RIGHT(INDEX(FPL_Fixtures_Extract[],MATCH($A222,FPL_Fixtures_Extract[[Player]:[Player]],0),MATCH(FPL_Combined[[#Headers],[Gameweek 08]],FPL_Fixtures_Extract[#Headers],0)),3))</f>
        <v>STK(H) 0-1</v>
      </c>
      <c r="J222" t="str">
        <f ca="1">IF(RIGHT(FPL_Combined[[#Headers],[Gameweek 09]],2)&lt;$B$622,INDEX(FPL_Results_Extract[Gameweek 09],MATCH($A222,FPL_Results_Extract[[Player]:[Player]],0)),INDEX(Team_Key[[Abbreviation]:[Abbreviation]],MATCH(LEFT(INDEX(FPL_Fixtures_Extract[],MATCH($A222,FPL_Fixtures_Extract[[Player]:[Player]],0),MATCH(FPL_Combined[[#Headers],[Gameweek 09]],FPL_Fixtures_Extract[#Headers],0)),LEN(INDEX(FPL_Fixtures_Extract[],MATCH($A222,FPL_Fixtures_Extract[[Player]:[Player]],0),MATCH(FPL_Combined[[#Headers],[Gameweek 09]],FPL_Fixtures_Extract[#Headers],0)))-4),Team_Key[[Full Name]:[Full Name]],0))&amp;RIGHT(INDEX(FPL_Fixtures_Extract[],MATCH($A222,FPL_Fixtures_Extract[[Player]:[Player]],0),MATCH(FPL_Combined[[#Headers],[Gameweek 09]],FPL_Fixtures_Extract[#Headers],0)),3))</f>
        <v>CHE(A) 0-2</v>
      </c>
      <c r="K222" t="str">
        <f ca="1">IF(RIGHT(FPL_Combined[[#Headers],[Gameweek 10]],2)&lt;$B$622,INDEX(FPL_Results_Extract[Gameweek 10],MATCH($A222,FPL_Results_Extract[[Player]:[Player]],0)),INDEX(Team_Key[[Abbreviation]:[Abbreviation]],MATCH(LEFT(INDEX(FPL_Fixtures_Extract[],MATCH($A222,FPL_Fixtures_Extract[[Player]:[Player]],0),MATCH(FPL_Combined[[#Headers],[Gameweek 10]],FPL_Fixtures_Extract[#Headers],0)),LEN(INDEX(FPL_Fixtures_Extract[],MATCH($A222,FPL_Fixtures_Extract[[Player]:[Player]],0),MATCH(FPL_Combined[[#Headers],[Gameweek 10]],FPL_Fixtures_Extract[#Headers],0)))-4),Team_Key[[Full Name]:[Full Name]],0))&amp;RIGHT(INDEX(FPL_Fixtures_Extract[],MATCH($A222,FPL_Fixtures_Extract[[Player]:[Player]],0),MATCH(FPL_Combined[[#Headers],[Gameweek 10]],FPL_Fixtures_Extract[#Headers],0)),3))</f>
        <v>SWA(H) 1-2</v>
      </c>
      <c r="L222" t="str">
        <f ca="1">IF(RIGHT(FPL_Combined[[#Headers],[Gameweek 11]],2)&lt;$B$622,INDEX(FPL_Results_Extract[Gameweek 11],MATCH($A222,FPL_Results_Extract[[Player]:[Player]],0)),INDEX(Team_Key[[Abbreviation]:[Abbreviation]],MATCH(LEFT(INDEX(FPL_Fixtures_Extract[],MATCH($A222,FPL_Fixtures_Extract[[Player]:[Player]],0),MATCH(FPL_Combined[[#Headers],[Gameweek 11]],FPL_Fixtures_Extract[#Headers],0)),LEN(INDEX(FPL_Fixtures_Extract[],MATCH($A222,FPL_Fixtures_Extract[[Player]:[Player]],0),MATCH(FPL_Combined[[#Headers],[Gameweek 11]],FPL_Fixtures_Extract[#Headers],0)))-4),Team_Key[[Full Name]:[Full Name]],0))&amp;RIGHT(INDEX(FPL_Fixtures_Extract[],MATCH($A222,FPL_Fixtures_Extract[[Player]:[Player]],0),MATCH(FPL_Combined[[#Headers],[Gameweek 11]],FPL_Fixtures_Extract[#Headers],0)),3))</f>
        <v>TOT(A) 1-3</v>
      </c>
      <c r="M222" t="str">
        <f ca="1">IF(RIGHT(FPL_Combined[[#Headers],[Gameweek 12]],2)&lt;$B$622,INDEX(FPL_Results_Extract[Gameweek 12],MATCH($A222,FPL_Results_Extract[[Player]:[Player]],0)),INDEX(Team_Key[[Abbreviation]:[Abbreviation]],MATCH(LEFT(INDEX(FPL_Fixtures_Extract[],MATCH($A222,FPL_Fixtures_Extract[[Player]:[Player]],0),MATCH(FPL_Combined[[#Headers],[Gameweek 12]],FPL_Fixtures_Extract[#Headers],0)),LEN(INDEX(FPL_Fixtures_Extract[],MATCH($A222,FPL_Fixtures_Extract[[Player]:[Player]],0),MATCH(FPL_Combined[[#Headers],[Gameweek 12]],FPL_Fixtures_Extract[#Headers],0)))-4),Team_Key[[Full Name]:[Full Name]],0))&amp;RIGHT(INDEX(FPL_Fixtures_Extract[],MATCH($A222,FPL_Fixtures_Extract[[Player]:[Player]],0),MATCH(FPL_Combined[[#Headers],[Gameweek 12]],FPL_Fixtures_Extract[#Headers],0)),3))</f>
        <v>MCI(H) 0-0</v>
      </c>
      <c r="N222" t="str">
        <f ca="1">IF(RIGHT(FPL_Combined[[#Headers],[Gameweek 13]],2)&lt;$B$622,INDEX(FPL_Results_Extract[Gameweek 13],MATCH($A222,FPL_Results_Extract[[Player]:[Player]],0)),INDEX(Team_Key[[Abbreviation]:[Abbreviation]],MATCH(LEFT(INDEX(FPL_Fixtures_Extract[],MATCH($A222,FPL_Fixtures_Extract[[Player]:[Player]],0),MATCH(FPL_Combined[[#Headers],[Gameweek 13]],FPL_Fixtures_Extract[#Headers],0)),LEN(INDEX(FPL_Fixtures_Extract[],MATCH($A222,FPL_Fixtures_Extract[[Player]:[Player]],0),MATCH(FPL_Combined[[#Headers],[Gameweek 13]],FPL_Fixtures_Extract[#Headers],0)))-4),Team_Key[[Full Name]:[Full Name]],0))&amp;RIGHT(INDEX(FPL_Fixtures_Extract[],MATCH($A222,FPL_Fixtures_Extract[[Player]:[Player]],0),MATCH(FPL_Combined[[#Headers],[Gameweek 13]],FPL_Fixtures_Extract[#Headers],0)),3))</f>
        <v>EVE(A) 0-4</v>
      </c>
      <c r="O222" t="str">
        <f ca="1">IF(RIGHT(FPL_Combined[[#Headers],[Gameweek 14]],2)&lt;$B$622,INDEX(FPL_Results_Extract[Gameweek 14],MATCH($A222,FPL_Results_Extract[[Player]:[Player]],0)),INDEX(Team_Key[[Abbreviation]:[Abbreviation]],MATCH(LEFT(INDEX(FPL_Fixtures_Extract[],MATCH($A222,FPL_Fixtures_Extract[[Player]:[Player]],0),MATCH(FPL_Combined[[#Headers],[Gameweek 14]],FPL_Fixtures_Extract[#Headers],0)),LEN(INDEX(FPL_Fixtures_Extract[],MATCH($A222,FPL_Fixtures_Extract[[Player]:[Player]],0),MATCH(FPL_Combined[[#Headers],[Gameweek 14]],FPL_Fixtures_Extract[#Headers],0)))-4),Team_Key[[Full Name]:[Full Name]],0))&amp;RIGHT(INDEX(FPL_Fixtures_Extract[],MATCH($A222,FPL_Fixtures_Extract[[Player]:[Player]],0),MATCH(FPL_Combined[[#Headers],[Gameweek 14]],FPL_Fixtures_Extract[#Headers],0)),3))</f>
        <v>WAT(H) 2-3</v>
      </c>
      <c r="P222" t="str">
        <f ca="1">IF(RIGHT(FPL_Combined[[#Headers],[Gameweek 15]],2)&lt;$B$622,INDEX(FPL_Results_Extract[Gameweek 15],MATCH($A222,FPL_Results_Extract[[Player]:[Player]],0)),INDEX(Team_Key[[Abbreviation]:[Abbreviation]],MATCH(LEFT(INDEX(FPL_Fixtures_Extract[],MATCH($A222,FPL_Fixtures_Extract[[Player]:[Player]],0),MATCH(FPL_Combined[[#Headers],[Gameweek 15]],FPL_Fixtures_Extract[#Headers],0)),LEN(INDEX(FPL_Fixtures_Extract[],MATCH($A222,FPL_Fixtures_Extract[[Player]:[Player]],0),MATCH(FPL_Combined[[#Headers],[Gameweek 15]],FPL_Fixtures_Extract[#Headers],0)))-4),Team_Key[[Full Name]:[Full Name]],0))&amp;RIGHT(INDEX(FPL_Fixtures_Extract[],MATCH($A222,FPL_Fixtures_Extract[[Player]:[Player]],0),MATCH(FPL_Combined[[#Headers],[Gameweek 15]],FPL_Fixtures_Extract[#Headers],0)),3))</f>
        <v>SOU(A) 1-1</v>
      </c>
      <c r="Q222" t="str">
        <f ca="1">IF(RIGHT(FPL_Combined[[#Headers],[Gameweek 16]],2)&lt;$B$622,INDEX(FPL_Results_Extract[Gameweek 16],MATCH($A222,FPL_Results_Extract[[Player]:[Player]],0)),INDEX(Team_Key[[Abbreviation]:[Abbreviation]],MATCH(LEFT(INDEX(FPL_Fixtures_Extract[],MATCH($A222,FPL_Fixtures_Extract[[Player]:[Player]],0),MATCH(FPL_Combined[[#Headers],[Gameweek 16]],FPL_Fixtures_Extract[#Headers],0)),LEN(INDEX(FPL_Fixtures_Extract[],MATCH($A222,FPL_Fixtures_Extract[[Player]:[Player]],0),MATCH(FPL_Combined[[#Headers],[Gameweek 16]],FPL_Fixtures_Extract[#Headers],0)))-4),Team_Key[[Full Name]:[Full Name]],0))&amp;RIGHT(INDEX(FPL_Fixtures_Extract[],MATCH($A222,FPL_Fixtures_Extract[[Player]:[Player]],0),MATCH(FPL_Combined[[#Headers],[Gameweek 16]],FPL_Fixtures_Extract[#Headers],0)),3))</f>
        <v>ARS(H) 0-2</v>
      </c>
      <c r="R222" t="str">
        <f ca="1">IF(RIGHT(FPL_Combined[[#Headers],[Gameweek 17]],2)&lt;$B$622,INDEX(FPL_Results_Extract[Gameweek 17],MATCH($A222,FPL_Results_Extract[[Player]:[Player]],0)),INDEX(Team_Key[[Abbreviation]:[Abbreviation]],MATCH(LEFT(INDEX(FPL_Fixtures_Extract[],MATCH($A222,FPL_Fixtures_Extract[[Player]:[Player]],0),MATCH(FPL_Combined[[#Headers],[Gameweek 17]],FPL_Fixtures_Extract[#Headers],0)),LEN(INDEX(FPL_Fixtures_Extract[],MATCH($A222,FPL_Fixtures_Extract[[Player]:[Player]],0),MATCH(FPL_Combined[[#Headers],[Gameweek 17]],FPL_Fixtures_Extract[#Headers],0)))-4),Team_Key[[Full Name]:[Full Name]],0))&amp;RIGHT(INDEX(FPL_Fixtures_Extract[],MATCH($A222,FPL_Fixtures_Extract[[Player]:[Player]],0),MATCH(FPL_Combined[[#Headers],[Gameweek 17]],FPL_Fixtures_Extract[#Headers],0)),3))</f>
        <v>NEW(A) 1-1</v>
      </c>
      <c r="S222" t="str">
        <f ca="1">IF(RIGHT(FPL_Combined[[#Headers],[Gameweek 18]],2)&lt;$B$622,INDEX(FPL_Results_Extract[Gameweek 18],MATCH($A222,FPL_Results_Extract[[Player]:[Player]],0)),INDEX(Team_Key[[Abbreviation]:[Abbreviation]],MATCH(LEFT(INDEX(FPL_Fixtures_Extract[],MATCH($A222,FPL_Fixtures_Extract[[Player]:[Player]],0),MATCH(FPL_Combined[[#Headers],[Gameweek 18]],FPL_Fixtures_Extract[#Headers],0)),LEN(INDEX(FPL_Fixtures_Extract[],MATCH($A222,FPL_Fixtures_Extract[[Player]:[Player]],0),MATCH(FPL_Combined[[#Headers],[Gameweek 18]],FPL_Fixtures_Extract[#Headers],0)))-4),Team_Key[[Full Name]:[Full Name]],0))&amp;RIGHT(INDEX(FPL_Fixtures_Extract[],MATCH($A222,FPL_Fixtures_Extract[[Player]:[Player]],0),MATCH(FPL_Combined[[#Headers],[Gameweek 18]],FPL_Fixtures_Extract[#Headers],0)),3))</f>
        <v>WHU(H) 1-1</v>
      </c>
      <c r="T222" t="str">
        <f ca="1">IF(RIGHT(FPL_Combined[[#Headers],[Gameweek 19]],2)&lt;$B$622,INDEX(FPL_Results_Extract[Gameweek 19],MATCH($A222,FPL_Results_Extract[[Player]:[Player]],0)),INDEX(Team_Key[[Abbreviation]:[Abbreviation]],MATCH(LEFT(INDEX(FPL_Fixtures_Extract[],MATCH($A222,FPL_Fixtures_Extract[[Player]:[Player]],0),MATCH(FPL_Combined[[#Headers],[Gameweek 19]],FPL_Fixtures_Extract[#Headers],0)),LEN(INDEX(FPL_Fixtures_Extract[],MATCH($A222,FPL_Fixtures_Extract[[Player]:[Player]],0),MATCH(FPL_Combined[[#Headers],[Gameweek 19]],FPL_Fixtures_Extract[#Headers],0)))-4),Team_Key[[Full Name]:[Full Name]],0))&amp;RIGHT(INDEX(FPL_Fixtures_Extract[],MATCH($A222,FPL_Fixtures_Extract[[Player]:[Player]],0),MATCH(FPL_Combined[[#Headers],[Gameweek 19]],FPL_Fixtures_Extract[#Headers],0)),3))</f>
        <v>NOR(A) 0-2</v>
      </c>
      <c r="U222" t="str">
        <f ca="1">IF(RIGHT(FPL_Combined[[#Headers],[Gameweek 20]],2)&lt;$B$622,INDEX(FPL_Results_Extract[Gameweek 20],MATCH($A222,FPL_Results_Extract[[Player]:[Player]],0)),INDEX(Team_Key[[Abbreviation]:[Abbreviation]],MATCH(LEFT(INDEX(FPL_Fixtures_Extract[],MATCH($A222,FPL_Fixtures_Extract[[Player]:[Player]],0),MATCH(FPL_Combined[[#Headers],[Gameweek 20]],FPL_Fixtures_Extract[#Headers],0)),LEN(INDEX(FPL_Fixtures_Extract[],MATCH($A222,FPL_Fixtures_Extract[[Player]:[Player]],0),MATCH(FPL_Combined[[#Headers],[Gameweek 20]],FPL_Fixtures_Extract[#Headers],0)))-4),Team_Key[[Full Name]:[Full Name]],0))&amp;RIGHT(INDEX(FPL_Fixtures_Extract[],MATCH($A222,FPL_Fixtures_Extract[[Player]:[Player]],0),MATCH(FPL_Combined[[#Headers],[Gameweek 20]],FPL_Fixtures_Extract[#Headers],0)),3))</f>
        <v>SUN(A) 1-3</v>
      </c>
      <c r="V222" t="str">
        <f ca="1">IF(RIGHT(FPL_Combined[[#Headers],[Gameweek 21]],2)&lt;$B$622,INDEX(FPL_Results_Extract[Gameweek 21],MATCH($A222,FPL_Results_Extract[[Player]:[Player]],0)),INDEX(Team_Key[[Abbreviation]:[Abbreviation]],MATCH(LEFT(INDEX(FPL_Fixtures_Extract[],MATCH($A222,FPL_Fixtures_Extract[[Player]:[Player]],0),MATCH(FPL_Combined[[#Headers],[Gameweek 21]],FPL_Fixtures_Extract[#Headers],0)),LEN(INDEX(FPL_Fixtures_Extract[],MATCH($A222,FPL_Fixtures_Extract[[Player]:[Player]],0),MATCH(FPL_Combined[[#Headers],[Gameweek 21]],FPL_Fixtures_Extract[#Headers],0)))-4),Team_Key[[Full Name]:[Full Name]],0))&amp;RIGHT(INDEX(FPL_Fixtures_Extract[],MATCH($A222,FPL_Fixtures_Extract[[Player]:[Player]],0),MATCH(FPL_Combined[[#Headers],[Gameweek 21]],FPL_Fixtures_Extract[#Headers],0)),3))</f>
        <v>CRY(H) 1-0</v>
      </c>
      <c r="W222" t="str">
        <f ca="1">IF(RIGHT(FPL_Combined[[#Headers],[Gameweek 22]],2)&lt;$B$622,INDEX(FPL_Results_Extract[Gameweek 22],MATCH($A222,FPL_Results_Extract[[Player]:[Player]],0)),INDEX(Team_Key[[Abbreviation]:[Abbreviation]],MATCH(LEFT(INDEX(FPL_Fixtures_Extract[],MATCH($A222,FPL_Fixtures_Extract[[Player]:[Player]],0),MATCH(FPL_Combined[[#Headers],[Gameweek 22]],FPL_Fixtures_Extract[#Headers],0)),LEN(INDEX(FPL_Fixtures_Extract[],MATCH($A222,FPL_Fixtures_Extract[[Player]:[Player]],0),MATCH(FPL_Combined[[#Headers],[Gameweek 22]],FPL_Fixtures_Extract[#Headers],0)))-4),Team_Key[[Full Name]:[Full Name]],0))&amp;RIGHT(INDEX(FPL_Fixtures_Extract[],MATCH($A222,FPL_Fixtures_Extract[[Player]:[Player]],0),MATCH(FPL_Combined[[#Headers],[Gameweek 22]],FPL_Fixtures_Extract[#Headers],0)),3))</f>
        <v>LEI(H) 1-1</v>
      </c>
      <c r="X222" t="str">
        <f ca="1">IF(RIGHT(FPL_Combined[[#Headers],[Gameweek 23]],2)&lt;$B$622,INDEX(FPL_Results_Extract[Gameweek 23],MATCH($A222,FPL_Results_Extract[[Player]:[Player]],0)),INDEX(Team_Key[[Abbreviation]:[Abbreviation]],MATCH(LEFT(INDEX(FPL_Fixtures_Extract[],MATCH($A222,FPL_Fixtures_Extract[[Player]:[Player]],0),MATCH(FPL_Combined[[#Headers],[Gameweek 23]],FPL_Fixtures_Extract[#Headers],0)),LEN(INDEX(FPL_Fixtures_Extract[],MATCH($A222,FPL_Fixtures_Extract[[Player]:[Player]],0),MATCH(FPL_Combined[[#Headers],[Gameweek 23]],FPL_Fixtures_Extract[#Headers],0)))-4),Team_Key[[Full Name]:[Full Name]],0))&amp;RIGHT(INDEX(FPL_Fixtures_Extract[],MATCH($A222,FPL_Fixtures_Extract[[Player]:[Player]],0),MATCH(FPL_Combined[[#Headers],[Gameweek 23]],FPL_Fixtures_Extract[#Headers],0)),3))</f>
        <v>WBA(A) 0-0</v>
      </c>
      <c r="Y222" t="str">
        <f ca="1">IF(RIGHT(FPL_Combined[[#Headers],[Gameweek 24]],2)&lt;$B$622,INDEX(FPL_Results_Extract[Team],MATCH($A222,FPL_Results_Extract[[Player]:[Player]],0)),INDEX(Team_Key[[Abbreviation]:[Abbreviation]],MATCH(LEFT(INDEX(FPL_Fixtures_Extract[],MATCH($A222,FPL_Fixtures_Extract[[Player]:[Player]],0),MATCH(FPL_Combined[[#Headers],[Gameweek 24]],FPL_Fixtures_Extract[#Headers],0)),LEN(INDEX(FPL_Fixtures_Extract[],MATCH($A222,FPL_Fixtures_Extract[[Player]:[Player]],0),MATCH(FPL_Combined[[#Headers],[Gameweek 24]],FPL_Fixtures_Extract[#Headers],0)))-4),Team_Key[[Full Name]:[Full Name]],0))&amp;RIGHT(INDEX(FPL_Fixtures_Extract[],MATCH($A222,FPL_Fixtures_Extract[[Player]:[Player]],0),MATCH(FPL_Combined[[#Headers],[Gameweek 24]],FPL_Fixtures_Extract[#Headers],0)),3))</f>
        <v>AVL</v>
      </c>
      <c r="Z222" t="str">
        <f ca="1">IF(RIGHT(FPL_Combined[[#Headers],[Gameweek 25]],2)&lt;$B$622,INDEX(FPL_Results_Extract[Player],MATCH($A222,FPL_Results_Extract[[Player]:[Player]],0)),INDEX(Team_Key[[Abbreviation]:[Abbreviation]],MATCH(LEFT(INDEX(FPL_Fixtures_Extract[],MATCH($A222,FPL_Fixtures_Extract[[Player]:[Player]],0),MATCH(FPL_Combined[[#Headers],[Gameweek 25]],FPL_Fixtures_Extract[#Headers],0)),LEN(INDEX(FPL_Fixtures_Extract[],MATCH($A222,FPL_Fixtures_Extract[[Player]:[Player]],0),MATCH(FPL_Combined[[#Headers],[Gameweek 25]],FPL_Fixtures_Extract[#Headers],0)))-4),Team_Key[[Full Name]:[Full Name]],0))&amp;RIGHT(INDEX(FPL_Fixtures_Extract[],MATCH($A222,FPL_Fixtures_Extract[[Player]:[Player]],0),MATCH(FPL_Combined[[#Headers],[Gameweek 25]],FPL_Fixtures_Extract[#Headers],0)),3))</f>
        <v>Gestede</v>
      </c>
      <c r="AA222" t="str">
        <f ca="1">IF(RIGHT(FPL_Combined[[#Headers],[Gameweek 26]],2)&lt;$B$622,INDEX(FPL_Results_Extract[Gameweek 01],MATCH($A222,FPL_Results_Extract[[Player]:[Player]],0)),INDEX(Team_Key[[Abbreviation]:[Abbreviation]],MATCH(LEFT(INDEX(FPL_Fixtures_Extract[],MATCH($A222,FPL_Fixtures_Extract[[Player]:[Player]],0),MATCH(FPL_Combined[[#Headers],[Gameweek 26]],FPL_Fixtures_Extract[#Headers],0)),LEN(INDEX(FPL_Fixtures_Extract[],MATCH($A222,FPL_Fixtures_Extract[[Player]:[Player]],0),MATCH(FPL_Combined[[#Headers],[Gameweek 26]],FPL_Fixtures_Extract[#Headers],0)))-4),Team_Key[[Full Name]:[Full Name]],0))&amp;RIGHT(INDEX(FPL_Fixtures_Extract[],MATCH($A222,FPL_Fixtures_Extract[[Player]:[Player]],0),MATCH(FPL_Combined[[#Headers],[Gameweek 26]],FPL_Fixtures_Extract[#Headers],0)),3))</f>
        <v>BOU(A) 1-0</v>
      </c>
      <c r="AB222" t="str">
        <f ca="1">IF(RIGHT(FPL_Combined[[#Headers],[Gameweek 27]],2)&lt;$B$622,INDEX(FPL_Results_Extract[Gameweek 02],MATCH($A222,FPL_Results_Extract[[Player]:[Player]],0)),INDEX(Team_Key[[Abbreviation]:[Abbreviation]],MATCH(LEFT(INDEX(FPL_Fixtures_Extract[],MATCH($A222,FPL_Fixtures_Extract[[Player]:[Player]],0),MATCH(FPL_Combined[[#Headers],[Gameweek 27]],FPL_Fixtures_Extract[#Headers],0)),LEN(INDEX(FPL_Fixtures_Extract[],MATCH($A222,FPL_Fixtures_Extract[[Player]:[Player]],0),MATCH(FPL_Combined[[#Headers],[Gameweek 27]],FPL_Fixtures_Extract[#Headers],0)))-4),Team_Key[[Full Name]:[Full Name]],0))&amp;RIGHT(INDEX(FPL_Fixtures_Extract[],MATCH($A222,FPL_Fixtures_Extract[[Player]:[Player]],0),MATCH(FPL_Combined[[#Headers],[Gameweek 27]],FPL_Fixtures_Extract[#Headers],0)),3))</f>
        <v>MUN(H) 0-1</v>
      </c>
      <c r="AC222" t="str">
        <f ca="1">IF(RIGHT(FPL_Combined[[#Headers],[Gameweek 28]],2)&lt;$B$622,INDEX(FPL_Results_Extract[Gameweek 03],MATCH($A222,FPL_Results_Extract[[Player]:[Player]],0)),INDEX(Team_Key[[Abbreviation]:[Abbreviation]],MATCH(LEFT(INDEX(FPL_Fixtures_Extract[],MATCH($A222,FPL_Fixtures_Extract[[Player]:[Player]],0),MATCH(FPL_Combined[[#Headers],[Gameweek 28]],FPL_Fixtures_Extract[#Headers],0)),LEN(INDEX(FPL_Fixtures_Extract[],MATCH($A222,FPL_Fixtures_Extract[[Player]:[Player]],0),MATCH(FPL_Combined[[#Headers],[Gameweek 28]],FPL_Fixtures_Extract[#Headers],0)))-4),Team_Key[[Full Name]:[Full Name]],0))&amp;RIGHT(INDEX(FPL_Fixtures_Extract[],MATCH($A222,FPL_Fixtures_Extract[[Player]:[Player]],0),MATCH(FPL_Combined[[#Headers],[Gameweek 28]],FPL_Fixtures_Extract[#Headers],0)),3))</f>
        <v>CRY(A) 1-2</v>
      </c>
      <c r="AD222" t="str">
        <f ca="1">IF(RIGHT(FPL_Combined[[#Headers],[Gameweek 29]],2)&lt;$B$622,INDEX(FPL_Results_Extract[Gameweek 04],MATCH($A222,FPL_Results_Extract[[Player]:[Player]],0)),INDEX(Team_Key[[Abbreviation]:[Abbreviation]],MATCH(LEFT(INDEX(FPL_Fixtures_Extract[],MATCH($A222,FPL_Fixtures_Extract[[Player]:[Player]],0),MATCH(FPL_Combined[[#Headers],[Gameweek 29]],FPL_Fixtures_Extract[#Headers],0)),LEN(INDEX(FPL_Fixtures_Extract[],MATCH($A222,FPL_Fixtures_Extract[[Player]:[Player]],0),MATCH(FPL_Combined[[#Headers],[Gameweek 29]],FPL_Fixtures_Extract[#Headers],0)))-4),Team_Key[[Full Name]:[Full Name]],0))&amp;RIGHT(INDEX(FPL_Fixtures_Extract[],MATCH($A222,FPL_Fixtures_Extract[[Player]:[Player]],0),MATCH(FPL_Combined[[#Headers],[Gameweek 29]],FPL_Fixtures_Extract[#Headers],0)),3))</f>
        <v>MCI(A)</v>
      </c>
      <c r="AE222" t="str">
        <f ca="1">IF(RIGHT(FPL_Combined[[#Headers],[Gameweek 30]],2)&lt;$B$622,INDEX(FPL_Results_Extract[Gameweek 05],MATCH($A222,FPL_Results_Extract[[Player]:[Player]],0)),INDEX(Team_Key[[Abbreviation]:[Abbreviation]],MATCH(LEFT(INDEX(FPL_Fixtures_Extract[],MATCH($A222,FPL_Fixtures_Extract[[Player]:[Player]],0),MATCH(FPL_Combined[[#Headers],[Gameweek 30]],FPL_Fixtures_Extract[#Headers],0)),LEN(INDEX(FPL_Fixtures_Extract[],MATCH($A222,FPL_Fixtures_Extract[[Player]:[Player]],0),MATCH(FPL_Combined[[#Headers],[Gameweek 30]],FPL_Fixtures_Extract[#Headers],0)))-4),Team_Key[[Full Name]:[Full Name]],0))&amp;RIGHT(INDEX(FPL_Fixtures_Extract[],MATCH($A222,FPL_Fixtures_Extract[[Player]:[Player]],0),MATCH(FPL_Combined[[#Headers],[Gameweek 30]],FPL_Fixtures_Extract[#Headers],0)),3))</f>
        <v>TOT(H)</v>
      </c>
      <c r="AF222" t="str">
        <f ca="1">IF(RIGHT(FPL_Combined[[#Headers],[Gameweek 31]],2)&lt;$B$622,INDEX(FPL_Results_Extract[Gameweek 06],MATCH($A222,FPL_Results_Extract[[Player]:[Player]],0)),INDEX(Team_Key[[Abbreviation]:[Abbreviation]],MATCH(LEFT(INDEX(FPL_Fixtures_Extract[],MATCH($A222,FPL_Fixtures_Extract[[Player]:[Player]],0),MATCH(FPL_Combined[[#Headers],[Gameweek 31]],FPL_Fixtures_Extract[#Headers],0)),LEN(INDEX(FPL_Fixtures_Extract[],MATCH($A222,FPL_Fixtures_Extract[[Player]:[Player]],0),MATCH(FPL_Combined[[#Headers],[Gameweek 31]],FPL_Fixtures_Extract[#Headers],0)))-4),Team_Key[[Full Name]:[Full Name]],0))&amp;RIGHT(INDEX(FPL_Fixtures_Extract[],MATCH($A222,FPL_Fixtures_Extract[[Player]:[Player]],0),MATCH(FPL_Combined[[#Headers],[Gameweek 31]],FPL_Fixtures_Extract[#Headers],0)),3))</f>
        <v>SWA(A)</v>
      </c>
      <c r="AG222" t="str">
        <f ca="1">IF(RIGHT(FPL_Combined[[#Headers],[Gameweek 32]],2)&lt;$B$622,INDEX(FPL_Results_Extract[Gameweek 07],MATCH($A222,FPL_Results_Extract[[Player]:[Player]],0)),INDEX(Team_Key[[Abbreviation]:[Abbreviation]],MATCH(LEFT(INDEX(FPL_Fixtures_Extract[],MATCH($A222,FPL_Fixtures_Extract[[Player]:[Player]],0),MATCH(FPL_Combined[[#Headers],[Gameweek 32]],FPL_Fixtures_Extract[#Headers],0)),LEN(INDEX(FPL_Fixtures_Extract[],MATCH($A222,FPL_Fixtures_Extract[[Player]:[Player]],0),MATCH(FPL_Combined[[#Headers],[Gameweek 32]],FPL_Fixtures_Extract[#Headers],0)))-4),Team_Key[[Full Name]:[Full Name]],0))&amp;RIGHT(INDEX(FPL_Fixtures_Extract[],MATCH($A222,FPL_Fixtures_Extract[[Player]:[Player]],0),MATCH(FPL_Combined[[#Headers],[Gameweek 32]],FPL_Fixtures_Extract[#Headers],0)),3))</f>
        <v>CHE(H)</v>
      </c>
      <c r="AH222" t="str">
        <f ca="1">IF(RIGHT(FPL_Combined[[#Headers],[Gameweek 33]],2)&lt;$B$622,INDEX(FPL_Results_Extract[Gameweek 08],MATCH($A222,FPL_Results_Extract[[Player]:[Player]],0)),INDEX(Team_Key[[Abbreviation]:[Abbreviation]],MATCH(LEFT(INDEX(FPL_Fixtures_Extract[],MATCH($A222,FPL_Fixtures_Extract[[Player]:[Player]],0),MATCH(FPL_Combined[[#Headers],[Gameweek 33]],FPL_Fixtures_Extract[#Headers],0)),LEN(INDEX(FPL_Fixtures_Extract[],MATCH($A222,FPL_Fixtures_Extract[[Player]:[Player]],0),MATCH(FPL_Combined[[#Headers],[Gameweek 33]],FPL_Fixtures_Extract[#Headers],0)))-4),Team_Key[[Full Name]:[Full Name]],0))&amp;RIGHT(INDEX(FPL_Fixtures_Extract[],MATCH($A222,FPL_Fixtures_Extract[[Player]:[Player]],0),MATCH(FPL_Combined[[#Headers],[Gameweek 33]],FPL_Fixtures_Extract[#Headers],0)),3))</f>
        <v>BOU(H)</v>
      </c>
      <c r="AI222" t="str">
        <f ca="1">IF(RIGHT(FPL_Combined[[#Headers],[Gameweek 34]],2)&lt;$B$622,INDEX(FPL_Results_Extract[Gameweek 09],MATCH($A222,FPL_Results_Extract[[Player]:[Player]],0)),INDEX(Team_Key[[Abbreviation]:[Abbreviation]],MATCH(LEFT(INDEX(FPL_Fixtures_Extract[],MATCH($A222,FPL_Fixtures_Extract[[Player]:[Player]],0),MATCH(FPL_Combined[[#Headers],[Gameweek 34]],FPL_Fixtures_Extract[#Headers],0)),LEN(INDEX(FPL_Fixtures_Extract[],MATCH($A222,FPL_Fixtures_Extract[[Player]:[Player]],0),MATCH(FPL_Combined[[#Headers],[Gameweek 34]],FPL_Fixtures_Extract[#Headers],0)))-4),Team_Key[[Full Name]:[Full Name]],0))&amp;RIGHT(INDEX(FPL_Fixtures_Extract[],MATCH($A222,FPL_Fixtures_Extract[[Player]:[Player]],0),MATCH(FPL_Combined[[#Headers],[Gameweek 34]],FPL_Fixtures_Extract[#Headers],0)),3))</f>
        <v>MUN(A)</v>
      </c>
      <c r="AJ222" t="str">
        <f ca="1">IF(RIGHT(FPL_Combined[[#Headers],[Gameweek 35]],2)&lt;$B$622,INDEX(FPL_Results_Extract[Gameweek 10],MATCH($A222,FPL_Results_Extract[[Player]:[Player]],0)),INDEX(Team_Key[[Abbreviation]:[Abbreviation]],MATCH(LEFT(INDEX(FPL_Fixtures_Extract[],MATCH($A222,FPL_Fixtures_Extract[[Player]:[Player]],0),MATCH(FPL_Combined[[#Headers],[Gameweek 35]],FPL_Fixtures_Extract[#Headers],0)),LEN(INDEX(FPL_Fixtures_Extract[],MATCH($A222,FPL_Fixtures_Extract[[Player]:[Player]],0),MATCH(FPL_Combined[[#Headers],[Gameweek 35]],FPL_Fixtures_Extract[#Headers],0)))-4),Team_Key[[Full Name]:[Full Name]],0))&amp;RIGHT(INDEX(FPL_Fixtures_Extract[],MATCH($A222,FPL_Fixtures_Extract[[Player]:[Player]],0),MATCH(FPL_Combined[[#Headers],[Gameweek 35]],FPL_Fixtures_Extract[#Headers],0)),3))</f>
        <v>SOU(H)</v>
      </c>
      <c r="AK222" t="str">
        <f ca="1">IF(RIGHT(FPL_Combined[[#Headers],[Gameweek 36]],2)&lt;$B$622,INDEX(FPL_Results_Extract[Gameweek 11],MATCH($A222,FPL_Results_Extract[[Player]:[Player]],0)),INDEX(Team_Key[[Abbreviation]:[Abbreviation]],MATCH(LEFT(INDEX(FPL_Fixtures_Extract[],MATCH($A222,FPL_Fixtures_Extract[[Player]:[Player]],0),MATCH(FPL_Combined[[#Headers],[Gameweek 36]],FPL_Fixtures_Extract[#Headers],0)),LEN(INDEX(FPL_Fixtures_Extract[],MATCH($A222,FPL_Fixtures_Extract[[Player]:[Player]],0),MATCH(FPL_Combined[[#Headers],[Gameweek 36]],FPL_Fixtures_Extract[#Headers],0)))-4),Team_Key[[Full Name]:[Full Name]],0))&amp;RIGHT(INDEX(FPL_Fixtures_Extract[],MATCH($A222,FPL_Fixtures_Extract[[Player]:[Player]],0),MATCH(FPL_Combined[[#Headers],[Gameweek 36]],FPL_Fixtures_Extract[#Headers],0)),3))</f>
        <v>WAT(A)</v>
      </c>
      <c r="AL222" t="str">
        <f ca="1">IF(RIGHT(FPL_Combined[[#Headers],[Gameweek 37]],2)&lt;$B$622,INDEX(FPL_Results_Extract[Gameweek 12],MATCH($A222,FPL_Results_Extract[[Player]:[Player]],0)),INDEX(Team_Key[[Abbreviation]:[Abbreviation]],MATCH(LEFT(INDEX(FPL_Fixtures_Extract[],MATCH($A222,FPL_Fixtures_Extract[[Player]:[Player]],0),MATCH(FPL_Combined[[#Headers],[Gameweek 37]],FPL_Fixtures_Extract[#Headers],0)),LEN(INDEX(FPL_Fixtures_Extract[],MATCH($A222,FPL_Fixtures_Extract[[Player]:[Player]],0),MATCH(FPL_Combined[[#Headers],[Gameweek 37]],FPL_Fixtures_Extract[#Headers],0)))-4),Team_Key[[Full Name]:[Full Name]],0))&amp;RIGHT(INDEX(FPL_Fixtures_Extract[],MATCH($A222,FPL_Fixtures_Extract[[Player]:[Player]],0),MATCH(FPL_Combined[[#Headers],[Gameweek 37]],FPL_Fixtures_Extract[#Headers],0)),3))</f>
        <v>NEW(H)</v>
      </c>
      <c r="AM222" t="str">
        <f ca="1">IF(RIGHT(FPL_Combined[[#Headers],[Gameweek 38]],2)&lt;$B$622,INDEX(FPL_Results_Extract[Gameweek 13],MATCH($A222,FPL_Results_Extract[[Player]:[Player]],0)),INDEX(Team_Key[[Abbreviation]:[Abbreviation]],MATCH(LEFT(INDEX(FPL_Fixtures_Extract[],MATCH($A222,FPL_Fixtures_Extract[[Player]:[Player]],0),MATCH(FPL_Combined[[#Headers],[Gameweek 38]],FPL_Fixtures_Extract[#Headers],0)),LEN(INDEX(FPL_Fixtures_Extract[],MATCH($A222,FPL_Fixtures_Extract[[Player]:[Player]],0),MATCH(FPL_Combined[[#Headers],[Gameweek 38]],FPL_Fixtures_Extract[#Headers],0)))-4),Team_Key[[Full Name]:[Full Name]],0))&amp;RIGHT(INDEX(FPL_Fixtures_Extract[],MATCH($A222,FPL_Fixtures_Extract[[Player]:[Player]],0),MATCH(FPL_Combined[[#Headers],[Gameweek 38]],FPL_Fixtures_Extract[#Headers],0)),3))</f>
        <v>ARS(A)</v>
      </c>
    </row>
    <row r="223" spans="1:39" x14ac:dyDescent="0.45">
      <c r="A223" t="s">
        <v>417</v>
      </c>
      <c r="B223" t="str">
        <f ca="1">IF(RIGHT(FPL_Combined[[#Headers],[Gameweek 01]],2)&lt;$B$622,INDEX(FPL_Results_Extract[Gameweek 01],MATCH($A223,FPL_Results_Extract[[Player]:[Player]],0)),INDEX(Team_Key[[Abbreviation]:[Abbreviation]],MATCH(LEFT(INDEX(FPL_Fixtures_Extract[],MATCH($A223,FPL_Fixtures_Extract[[Player]:[Player]],0),MATCH(FPL_Combined[[#Headers],[Gameweek 01]],FPL_Fixtures_Extract[#Headers],0)),LEN(INDEX(FPL_Fixtures_Extract[],MATCH($A223,FPL_Fixtures_Extract[[Player]:[Player]],0),MATCH(FPL_Combined[[#Headers],[Gameweek 01]],FPL_Fixtures_Extract[#Headers],0)))-4),Team_Key[[Full Name]:[Full Name]],0))&amp;RIGHT(INDEX(FPL_Fixtures_Extract[],MATCH($A223,FPL_Fixtures_Extract[[Player]:[Player]],0),MATCH(FPL_Combined[[#Headers],[Gameweek 01]],FPL_Fixtures_Extract[#Headers],0)),3))</f>
        <v>LEI(A) 2-4</v>
      </c>
      <c r="C223" t="str">
        <f ca="1">IF(RIGHT(FPL_Combined[[#Headers],[Gameweek 02]],2)&lt;$B$622,INDEX(FPL_Results_Extract[Gameweek 02],MATCH($A223,FPL_Results_Extract[[Player]:[Player]],0)),INDEX(Team_Key[[Abbreviation]:[Abbreviation]],MATCH(LEFT(INDEX(FPL_Fixtures_Extract[],MATCH($A223,FPL_Fixtures_Extract[[Player]:[Player]],0),MATCH(FPL_Combined[[#Headers],[Gameweek 02]],FPL_Fixtures_Extract[#Headers],0)),LEN(INDEX(FPL_Fixtures_Extract[],MATCH($A223,FPL_Fixtures_Extract[[Player]:[Player]],0),MATCH(FPL_Combined[[#Headers],[Gameweek 02]],FPL_Fixtures_Extract[#Headers],0)))-4),Team_Key[[Full Name]:[Full Name]],0))&amp;RIGHT(INDEX(FPL_Fixtures_Extract[],MATCH($A223,FPL_Fixtures_Extract[[Player]:[Player]],0),MATCH(FPL_Combined[[#Headers],[Gameweek 02]],FPL_Fixtures_Extract[#Headers],0)),3))</f>
        <v>NOR(H) 1-3</v>
      </c>
      <c r="D223" t="str">
        <f ca="1">IF(RIGHT(FPL_Combined[[#Headers],[Gameweek 03]],2)&lt;$B$622,INDEX(FPL_Results_Extract[Gameweek 03],MATCH($A223,FPL_Results_Extract[[Player]:[Player]],0)),INDEX(Team_Key[[Abbreviation]:[Abbreviation]],MATCH(LEFT(INDEX(FPL_Fixtures_Extract[],MATCH($A223,FPL_Fixtures_Extract[[Player]:[Player]],0),MATCH(FPL_Combined[[#Headers],[Gameweek 03]],FPL_Fixtures_Extract[#Headers],0)),LEN(INDEX(FPL_Fixtures_Extract[],MATCH($A223,FPL_Fixtures_Extract[[Player]:[Player]],0),MATCH(FPL_Combined[[#Headers],[Gameweek 03]],FPL_Fixtures_Extract[#Headers],0)))-4),Team_Key[[Full Name]:[Full Name]],0))&amp;RIGHT(INDEX(FPL_Fixtures_Extract[],MATCH($A223,FPL_Fixtures_Extract[[Player]:[Player]],0),MATCH(FPL_Combined[[#Headers],[Gameweek 03]],FPL_Fixtures_Extract[#Headers],0)),3))</f>
        <v>SWA(H) 1-1</v>
      </c>
      <c r="E223" t="str">
        <f ca="1">IF(RIGHT(FPL_Combined[[#Headers],[Gameweek 04]],2)&lt;$B$622,INDEX(FPL_Results_Extract[Gameweek 04],MATCH($A223,FPL_Results_Extract[[Player]:[Player]],0)),INDEX(Team_Key[[Abbreviation]:[Abbreviation]],MATCH(LEFT(INDEX(FPL_Fixtures_Extract[],MATCH($A223,FPL_Fixtures_Extract[[Player]:[Player]],0),MATCH(FPL_Combined[[#Headers],[Gameweek 04]],FPL_Fixtures_Extract[#Headers],0)),LEN(INDEX(FPL_Fixtures_Extract[],MATCH($A223,FPL_Fixtures_Extract[[Player]:[Player]],0),MATCH(FPL_Combined[[#Headers],[Gameweek 04]],FPL_Fixtures_Extract[#Headers],0)))-4),Team_Key[[Full Name]:[Full Name]],0))&amp;RIGHT(INDEX(FPL_Fixtures_Extract[],MATCH($A223,FPL_Fixtures_Extract[[Player]:[Player]],0),MATCH(FPL_Combined[[#Headers],[Gameweek 04]],FPL_Fixtures_Extract[#Headers],0)),3))</f>
        <v>AVL(A) 2-2</v>
      </c>
      <c r="F223" t="str">
        <f ca="1">IF(RIGHT(FPL_Combined[[#Headers],[Gameweek 05]],2)&lt;$B$622,INDEX(FPL_Results_Extract[Gameweek 05],MATCH($A223,FPL_Results_Extract[[Player]:[Player]],0)),INDEX(Team_Key[[Abbreviation]:[Abbreviation]],MATCH(LEFT(INDEX(FPL_Fixtures_Extract[],MATCH($A223,FPL_Fixtures_Extract[[Player]:[Player]],0),MATCH(FPL_Combined[[#Headers],[Gameweek 05]],FPL_Fixtures_Extract[#Headers],0)),LEN(INDEX(FPL_Fixtures_Extract[],MATCH($A223,FPL_Fixtures_Extract[[Player]:[Player]],0),MATCH(FPL_Combined[[#Headers],[Gameweek 05]],FPL_Fixtures_Extract[#Headers],0)))-4),Team_Key[[Full Name]:[Full Name]],0))&amp;RIGHT(INDEX(FPL_Fixtures_Extract[],MATCH($A223,FPL_Fixtures_Extract[[Player]:[Player]],0),MATCH(FPL_Combined[[#Headers],[Gameweek 05]],FPL_Fixtures_Extract[#Headers],0)),3))</f>
        <v>TOT(H) 0-1</v>
      </c>
      <c r="G223" t="str">
        <f ca="1">IF(RIGHT(FPL_Combined[[#Headers],[Gameweek 06]],2)&lt;$B$622,INDEX(FPL_Results_Extract[Gameweek 06],MATCH($A223,FPL_Results_Extract[[Player]:[Player]],0)),INDEX(Team_Key[[Abbreviation]:[Abbreviation]],MATCH(LEFT(INDEX(FPL_Fixtures_Extract[],MATCH($A223,FPL_Fixtures_Extract[[Player]:[Player]],0),MATCH(FPL_Combined[[#Headers],[Gameweek 06]],FPL_Fixtures_Extract[#Headers],0)),LEN(INDEX(FPL_Fixtures_Extract[],MATCH($A223,FPL_Fixtures_Extract[[Player]:[Player]],0),MATCH(FPL_Combined[[#Headers],[Gameweek 06]],FPL_Fixtures_Extract[#Headers],0)))-4),Team_Key[[Full Name]:[Full Name]],0))&amp;RIGHT(INDEX(FPL_Fixtures_Extract[],MATCH($A223,FPL_Fixtures_Extract[[Player]:[Player]],0),MATCH(FPL_Combined[[#Headers],[Gameweek 06]],FPL_Fixtures_Extract[#Headers],0)),3))</f>
        <v>BOU(A) 0-2</v>
      </c>
      <c r="H223" t="str">
        <f ca="1">IF(RIGHT(FPL_Combined[[#Headers],[Gameweek 07]],2)&lt;$B$622,INDEX(FPL_Results_Extract[Gameweek 07],MATCH($A223,FPL_Results_Extract[[Player]:[Player]],0)),INDEX(Team_Key[[Abbreviation]:[Abbreviation]],MATCH(LEFT(INDEX(FPL_Fixtures_Extract[],MATCH($A223,FPL_Fixtures_Extract[[Player]:[Player]],0),MATCH(FPL_Combined[[#Headers],[Gameweek 07]],FPL_Fixtures_Extract[#Headers],0)),LEN(INDEX(FPL_Fixtures_Extract[],MATCH($A223,FPL_Fixtures_Extract[[Player]:[Player]],0),MATCH(FPL_Combined[[#Headers],[Gameweek 07]],FPL_Fixtures_Extract[#Headers],0)))-4),Team_Key[[Full Name]:[Full Name]],0))&amp;RIGHT(INDEX(FPL_Fixtures_Extract[],MATCH($A223,FPL_Fixtures_Extract[[Player]:[Player]],0),MATCH(FPL_Combined[[#Headers],[Gameweek 07]],FPL_Fixtures_Extract[#Headers],0)),3))</f>
        <v>MUN(A) 0-3</v>
      </c>
      <c r="I223" t="str">
        <f ca="1">IF(RIGHT(FPL_Combined[[#Headers],[Gameweek 08]],2)&lt;$B$622,INDEX(FPL_Results_Extract[Gameweek 08],MATCH($A223,FPL_Results_Extract[[Player]:[Player]],0)),INDEX(Team_Key[[Abbreviation]:[Abbreviation]],MATCH(LEFT(INDEX(FPL_Fixtures_Extract[],MATCH($A223,FPL_Fixtures_Extract[[Player]:[Player]],0),MATCH(FPL_Combined[[#Headers],[Gameweek 08]],FPL_Fixtures_Extract[#Headers],0)),LEN(INDEX(FPL_Fixtures_Extract[],MATCH($A223,FPL_Fixtures_Extract[[Player]:[Player]],0),MATCH(FPL_Combined[[#Headers],[Gameweek 08]],FPL_Fixtures_Extract[#Headers],0)))-4),Team_Key[[Full Name]:[Full Name]],0))&amp;RIGHT(INDEX(FPL_Fixtures_Extract[],MATCH($A223,FPL_Fixtures_Extract[[Player]:[Player]],0),MATCH(FPL_Combined[[#Headers],[Gameweek 08]],FPL_Fixtures_Extract[#Headers],0)),3))</f>
        <v>WHU(H) 2-2</v>
      </c>
      <c r="J223" t="str">
        <f ca="1">IF(RIGHT(FPL_Combined[[#Headers],[Gameweek 09]],2)&lt;$B$622,INDEX(FPL_Results_Extract[Gameweek 09],MATCH($A223,FPL_Results_Extract[[Player]:[Player]],0)),INDEX(Team_Key[[Abbreviation]:[Abbreviation]],MATCH(LEFT(INDEX(FPL_Fixtures_Extract[],MATCH($A223,FPL_Fixtures_Extract[[Player]:[Player]],0),MATCH(FPL_Combined[[#Headers],[Gameweek 09]],FPL_Fixtures_Extract[#Headers],0)),LEN(INDEX(FPL_Fixtures_Extract[],MATCH($A223,FPL_Fixtures_Extract[[Player]:[Player]],0),MATCH(FPL_Combined[[#Headers],[Gameweek 09]],FPL_Fixtures_Extract[#Headers],0)))-4),Team_Key[[Full Name]:[Full Name]],0))&amp;RIGHT(INDEX(FPL_Fixtures_Extract[],MATCH($A223,FPL_Fixtures_Extract[[Player]:[Player]],0),MATCH(FPL_Combined[[#Headers],[Gameweek 09]],FPL_Fixtures_Extract[#Headers],0)),3))</f>
        <v>WBA(A) 0-1</v>
      </c>
      <c r="K223" t="str">
        <f ca="1">IF(RIGHT(FPL_Combined[[#Headers],[Gameweek 10]],2)&lt;$B$622,INDEX(FPL_Results_Extract[Gameweek 10],MATCH($A223,FPL_Results_Extract[[Player]:[Player]],0)),INDEX(Team_Key[[Abbreviation]:[Abbreviation]],MATCH(LEFT(INDEX(FPL_Fixtures_Extract[],MATCH($A223,FPL_Fixtures_Extract[[Player]:[Player]],0),MATCH(FPL_Combined[[#Headers],[Gameweek 10]],FPL_Fixtures_Extract[#Headers],0)),LEN(INDEX(FPL_Fixtures_Extract[],MATCH($A223,FPL_Fixtures_Extract[[Player]:[Player]],0),MATCH(FPL_Combined[[#Headers],[Gameweek 10]],FPL_Fixtures_Extract[#Headers],0)))-4),Team_Key[[Full Name]:[Full Name]],0))&amp;RIGHT(INDEX(FPL_Fixtures_Extract[],MATCH($A223,FPL_Fixtures_Extract[[Player]:[Player]],0),MATCH(FPL_Combined[[#Headers],[Gameweek 10]],FPL_Fixtures_Extract[#Headers],0)),3))</f>
        <v>NEW(H) 3-0</v>
      </c>
      <c r="L223" t="str">
        <f ca="1">IF(RIGHT(FPL_Combined[[#Headers],[Gameweek 11]],2)&lt;$B$622,INDEX(FPL_Results_Extract[Gameweek 11],MATCH($A223,FPL_Results_Extract[[Player]:[Player]],0)),INDEX(Team_Key[[Abbreviation]:[Abbreviation]],MATCH(LEFT(INDEX(FPL_Fixtures_Extract[],MATCH($A223,FPL_Fixtures_Extract[[Player]:[Player]],0),MATCH(FPL_Combined[[#Headers],[Gameweek 11]],FPL_Fixtures_Extract[#Headers],0)),LEN(INDEX(FPL_Fixtures_Extract[],MATCH($A223,FPL_Fixtures_Extract[[Player]:[Player]],0),MATCH(FPL_Combined[[#Headers],[Gameweek 11]],FPL_Fixtures_Extract[#Headers],0)))-4),Team_Key[[Full Name]:[Full Name]],0))&amp;RIGHT(INDEX(FPL_Fixtures_Extract[],MATCH($A223,FPL_Fixtures_Extract[[Player]:[Player]],0),MATCH(FPL_Combined[[#Headers],[Gameweek 11]],FPL_Fixtures_Extract[#Headers],0)),3))</f>
        <v>EVE(A) 2-6</v>
      </c>
      <c r="M223" t="str">
        <f ca="1">IF(RIGHT(FPL_Combined[[#Headers],[Gameweek 12]],2)&lt;$B$622,INDEX(FPL_Results_Extract[Gameweek 12],MATCH($A223,FPL_Results_Extract[[Player]:[Player]],0)),INDEX(Team_Key[[Abbreviation]:[Abbreviation]],MATCH(LEFT(INDEX(FPL_Fixtures_Extract[],MATCH($A223,FPL_Fixtures_Extract[[Player]:[Player]],0),MATCH(FPL_Combined[[#Headers],[Gameweek 12]],FPL_Fixtures_Extract[#Headers],0)),LEN(INDEX(FPL_Fixtures_Extract[],MATCH($A223,FPL_Fixtures_Extract[[Player]:[Player]],0),MATCH(FPL_Combined[[#Headers],[Gameweek 12]],FPL_Fixtures_Extract[#Headers],0)))-4),Team_Key[[Full Name]:[Full Name]],0))&amp;RIGHT(INDEX(FPL_Fixtures_Extract[],MATCH($A223,FPL_Fixtures_Extract[[Player]:[Player]],0),MATCH(FPL_Combined[[#Headers],[Gameweek 12]],FPL_Fixtures_Extract[#Headers],0)),3))</f>
        <v>SOU(H) 0-1</v>
      </c>
      <c r="N223" t="str">
        <f ca="1">IF(RIGHT(FPL_Combined[[#Headers],[Gameweek 13]],2)&lt;$B$622,INDEX(FPL_Results_Extract[Gameweek 13],MATCH($A223,FPL_Results_Extract[[Player]:[Player]],0)),INDEX(Team_Key[[Abbreviation]:[Abbreviation]],MATCH(LEFT(INDEX(FPL_Fixtures_Extract[],MATCH($A223,FPL_Fixtures_Extract[[Player]:[Player]],0),MATCH(FPL_Combined[[#Headers],[Gameweek 13]],FPL_Fixtures_Extract[#Headers],0)),LEN(INDEX(FPL_Fixtures_Extract[],MATCH($A223,FPL_Fixtures_Extract[[Player]:[Player]],0),MATCH(FPL_Combined[[#Headers],[Gameweek 13]],FPL_Fixtures_Extract[#Headers],0)))-4),Team_Key[[Full Name]:[Full Name]],0))&amp;RIGHT(INDEX(FPL_Fixtures_Extract[],MATCH($A223,FPL_Fixtures_Extract[[Player]:[Player]],0),MATCH(FPL_Combined[[#Headers],[Gameweek 13]],FPL_Fixtures_Extract[#Headers],0)),3))</f>
        <v>CRY(A) 1-0</v>
      </c>
      <c r="O223" t="str">
        <f ca="1">IF(RIGHT(FPL_Combined[[#Headers],[Gameweek 14]],2)&lt;$B$622,INDEX(FPL_Results_Extract[Gameweek 14],MATCH($A223,FPL_Results_Extract[[Player]:[Player]],0)),INDEX(Team_Key[[Abbreviation]:[Abbreviation]],MATCH(LEFT(INDEX(FPL_Fixtures_Extract[],MATCH($A223,FPL_Fixtures_Extract[[Player]:[Player]],0),MATCH(FPL_Combined[[#Headers],[Gameweek 14]],FPL_Fixtures_Extract[#Headers],0)),LEN(INDEX(FPL_Fixtures_Extract[],MATCH($A223,FPL_Fixtures_Extract[[Player]:[Player]],0),MATCH(FPL_Combined[[#Headers],[Gameweek 14]],FPL_Fixtures_Extract[#Headers],0)))-4),Team_Key[[Full Name]:[Full Name]],0))&amp;RIGHT(INDEX(FPL_Fixtures_Extract[],MATCH($A223,FPL_Fixtures_Extract[[Player]:[Player]],0),MATCH(FPL_Combined[[#Headers],[Gameweek 14]],FPL_Fixtures_Extract[#Headers],0)),3))</f>
        <v>STK(H) 2-0</v>
      </c>
      <c r="P223" t="str">
        <f ca="1">IF(RIGHT(FPL_Combined[[#Headers],[Gameweek 15]],2)&lt;$B$622,INDEX(FPL_Results_Extract[Gameweek 15],MATCH($A223,FPL_Results_Extract[[Player]:[Player]],0)),INDEX(Team_Key[[Abbreviation]:[Abbreviation]],MATCH(LEFT(INDEX(FPL_Fixtures_Extract[],MATCH($A223,FPL_Fixtures_Extract[[Player]:[Player]],0),MATCH(FPL_Combined[[#Headers],[Gameweek 15]],FPL_Fixtures_Extract[#Headers],0)),LEN(INDEX(FPL_Fixtures_Extract[],MATCH($A223,FPL_Fixtures_Extract[[Player]:[Player]],0),MATCH(FPL_Combined[[#Headers],[Gameweek 15]],FPL_Fixtures_Extract[#Headers],0)))-4),Team_Key[[Full Name]:[Full Name]],0))&amp;RIGHT(INDEX(FPL_Fixtures_Extract[],MATCH($A223,FPL_Fixtures_Extract[[Player]:[Player]],0),MATCH(FPL_Combined[[#Headers],[Gameweek 15]],FPL_Fixtures_Extract[#Headers],0)),3))</f>
        <v>ARS(A) 1-3</v>
      </c>
      <c r="Q223" t="str">
        <f ca="1">IF(RIGHT(FPL_Combined[[#Headers],[Gameweek 16]],2)&lt;$B$622,INDEX(FPL_Results_Extract[Gameweek 16],MATCH($A223,FPL_Results_Extract[[Player]:[Player]],0)),INDEX(Team_Key[[Abbreviation]:[Abbreviation]],MATCH(LEFT(INDEX(FPL_Fixtures_Extract[],MATCH($A223,FPL_Fixtures_Extract[[Player]:[Player]],0),MATCH(FPL_Combined[[#Headers],[Gameweek 16]],FPL_Fixtures_Extract[#Headers],0)),LEN(INDEX(FPL_Fixtures_Extract[],MATCH($A223,FPL_Fixtures_Extract[[Player]:[Player]],0),MATCH(FPL_Combined[[#Headers],[Gameweek 16]],FPL_Fixtures_Extract[#Headers],0)))-4),Team_Key[[Full Name]:[Full Name]],0))&amp;RIGHT(INDEX(FPL_Fixtures_Extract[],MATCH($A223,FPL_Fixtures_Extract[[Player]:[Player]],0),MATCH(FPL_Combined[[#Headers],[Gameweek 16]],FPL_Fixtures_Extract[#Headers],0)),3))</f>
        <v>WAT(H) 0-1</v>
      </c>
      <c r="R223" t="str">
        <f ca="1">IF(RIGHT(FPL_Combined[[#Headers],[Gameweek 17]],2)&lt;$B$622,INDEX(FPL_Results_Extract[Gameweek 17],MATCH($A223,FPL_Results_Extract[[Player]:[Player]],0)),INDEX(Team_Key[[Abbreviation]:[Abbreviation]],MATCH(LEFT(INDEX(FPL_Fixtures_Extract[],MATCH($A223,FPL_Fixtures_Extract[[Player]:[Player]],0),MATCH(FPL_Combined[[#Headers],[Gameweek 17]],FPL_Fixtures_Extract[#Headers],0)),LEN(INDEX(FPL_Fixtures_Extract[],MATCH($A223,FPL_Fixtures_Extract[[Player]:[Player]],0),MATCH(FPL_Combined[[#Headers],[Gameweek 17]],FPL_Fixtures_Extract[#Headers],0)))-4),Team_Key[[Full Name]:[Full Name]],0))&amp;RIGHT(INDEX(FPL_Fixtures_Extract[],MATCH($A223,FPL_Fixtures_Extract[[Player]:[Player]],0),MATCH(FPL_Combined[[#Headers],[Gameweek 17]],FPL_Fixtures_Extract[#Headers],0)),3))</f>
        <v>CHE(A) 1-3</v>
      </c>
      <c r="S223" t="str">
        <f ca="1">IF(RIGHT(FPL_Combined[[#Headers],[Gameweek 18]],2)&lt;$B$622,INDEX(FPL_Results_Extract[Gameweek 18],MATCH($A223,FPL_Results_Extract[[Player]:[Player]],0)),INDEX(Team_Key[[Abbreviation]:[Abbreviation]],MATCH(LEFT(INDEX(FPL_Fixtures_Extract[],MATCH($A223,FPL_Fixtures_Extract[[Player]:[Player]],0),MATCH(FPL_Combined[[#Headers],[Gameweek 18]],FPL_Fixtures_Extract[#Headers],0)),LEN(INDEX(FPL_Fixtures_Extract[],MATCH($A223,FPL_Fixtures_Extract[[Player]:[Player]],0),MATCH(FPL_Combined[[#Headers],[Gameweek 18]],FPL_Fixtures_Extract[#Headers],0)))-4),Team_Key[[Full Name]:[Full Name]],0))&amp;RIGHT(INDEX(FPL_Fixtures_Extract[],MATCH($A223,FPL_Fixtures_Extract[[Player]:[Player]],0),MATCH(FPL_Combined[[#Headers],[Gameweek 18]],FPL_Fixtures_Extract[#Headers],0)),3))</f>
        <v>MCI(A) 1-4</v>
      </c>
      <c r="T223" t="str">
        <f ca="1">IF(RIGHT(FPL_Combined[[#Headers],[Gameweek 19]],2)&lt;$B$622,INDEX(FPL_Results_Extract[Gameweek 19],MATCH($A223,FPL_Results_Extract[[Player]:[Player]],0)),INDEX(Team_Key[[Abbreviation]:[Abbreviation]],MATCH(LEFT(INDEX(FPL_Fixtures_Extract[],MATCH($A223,FPL_Fixtures_Extract[[Player]:[Player]],0),MATCH(FPL_Combined[[#Headers],[Gameweek 19]],FPL_Fixtures_Extract[#Headers],0)),LEN(INDEX(FPL_Fixtures_Extract[],MATCH($A223,FPL_Fixtures_Extract[[Player]:[Player]],0),MATCH(FPL_Combined[[#Headers],[Gameweek 19]],FPL_Fixtures_Extract[#Headers],0)))-4),Team_Key[[Full Name]:[Full Name]],0))&amp;RIGHT(INDEX(FPL_Fixtures_Extract[],MATCH($A223,FPL_Fixtures_Extract[[Player]:[Player]],0),MATCH(FPL_Combined[[#Headers],[Gameweek 19]],FPL_Fixtures_Extract[#Headers],0)),3))</f>
        <v>LIV(H) 0-1</v>
      </c>
      <c r="U223" t="str">
        <f ca="1">IF(RIGHT(FPL_Combined[[#Headers],[Gameweek 20]],2)&lt;$B$622,INDEX(FPL_Results_Extract[Gameweek 20],MATCH($A223,FPL_Results_Extract[[Player]:[Player]],0)),INDEX(Team_Key[[Abbreviation]:[Abbreviation]],MATCH(LEFT(INDEX(FPL_Fixtures_Extract[],MATCH($A223,FPL_Fixtures_Extract[[Player]:[Player]],0),MATCH(FPL_Combined[[#Headers],[Gameweek 20]],FPL_Fixtures_Extract[#Headers],0)),LEN(INDEX(FPL_Fixtures_Extract[],MATCH($A223,FPL_Fixtures_Extract[[Player]:[Player]],0),MATCH(FPL_Combined[[#Headers],[Gameweek 20]],FPL_Fixtures_Extract[#Headers],0)))-4),Team_Key[[Full Name]:[Full Name]],0))&amp;RIGHT(INDEX(FPL_Fixtures_Extract[],MATCH($A223,FPL_Fixtures_Extract[[Player]:[Player]],0),MATCH(FPL_Combined[[#Headers],[Gameweek 20]],FPL_Fixtures_Extract[#Headers],0)),3))</f>
        <v>AVL(H) 3-1</v>
      </c>
      <c r="V223" t="str">
        <f ca="1">IF(RIGHT(FPL_Combined[[#Headers],[Gameweek 21]],2)&lt;$B$622,INDEX(FPL_Results_Extract[Gameweek 21],MATCH($A223,FPL_Results_Extract[[Player]:[Player]],0)),INDEX(Team_Key[[Abbreviation]:[Abbreviation]],MATCH(LEFT(INDEX(FPL_Fixtures_Extract[],MATCH($A223,FPL_Fixtures_Extract[[Player]:[Player]],0),MATCH(FPL_Combined[[#Headers],[Gameweek 21]],FPL_Fixtures_Extract[#Headers],0)),LEN(INDEX(FPL_Fixtures_Extract[],MATCH($A223,FPL_Fixtures_Extract[[Player]:[Player]],0),MATCH(FPL_Combined[[#Headers],[Gameweek 21]],FPL_Fixtures_Extract[#Headers],0)))-4),Team_Key[[Full Name]:[Full Name]],0))&amp;RIGHT(INDEX(FPL_Fixtures_Extract[],MATCH($A223,FPL_Fixtures_Extract[[Player]:[Player]],0),MATCH(FPL_Combined[[#Headers],[Gameweek 21]],FPL_Fixtures_Extract[#Headers],0)),3))</f>
        <v>SWA(A) 4-2</v>
      </c>
      <c r="W223" t="str">
        <f ca="1">IF(RIGHT(FPL_Combined[[#Headers],[Gameweek 22]],2)&lt;$B$622,INDEX(FPL_Results_Extract[Gameweek 22],MATCH($A223,FPL_Results_Extract[[Player]:[Player]],0)),INDEX(Team_Key[[Abbreviation]:[Abbreviation]],MATCH(LEFT(INDEX(FPL_Fixtures_Extract[],MATCH($A223,FPL_Fixtures_Extract[[Player]:[Player]],0),MATCH(FPL_Combined[[#Headers],[Gameweek 22]],FPL_Fixtures_Extract[#Headers],0)),LEN(INDEX(FPL_Fixtures_Extract[],MATCH($A223,FPL_Fixtures_Extract[[Player]:[Player]],0),MATCH(FPL_Combined[[#Headers],[Gameweek 22]],FPL_Fixtures_Extract[#Headers],0)))-4),Team_Key[[Full Name]:[Full Name]],0))&amp;RIGHT(INDEX(FPL_Fixtures_Extract[],MATCH($A223,FPL_Fixtures_Extract[[Player]:[Player]],0),MATCH(FPL_Combined[[#Headers],[Gameweek 22]],FPL_Fixtures_Extract[#Headers],0)),3))</f>
        <v>TOT(A) 1-4</v>
      </c>
      <c r="X223" t="str">
        <f ca="1">IF(RIGHT(FPL_Combined[[#Headers],[Gameweek 23]],2)&lt;$B$622,INDEX(FPL_Results_Extract[Gameweek 23],MATCH($A223,FPL_Results_Extract[[Player]:[Player]],0)),INDEX(Team_Key[[Abbreviation]:[Abbreviation]],MATCH(LEFT(INDEX(FPL_Fixtures_Extract[],MATCH($A223,FPL_Fixtures_Extract[[Player]:[Player]],0),MATCH(FPL_Combined[[#Headers],[Gameweek 23]],FPL_Fixtures_Extract[#Headers],0)),LEN(INDEX(FPL_Fixtures_Extract[],MATCH($A223,FPL_Fixtures_Extract[[Player]:[Player]],0),MATCH(FPL_Combined[[#Headers],[Gameweek 23]],FPL_Fixtures_Extract[#Headers],0)))-4),Team_Key[[Full Name]:[Full Name]],0))&amp;RIGHT(INDEX(FPL_Fixtures_Extract[],MATCH($A223,FPL_Fixtures_Extract[[Player]:[Player]],0),MATCH(FPL_Combined[[#Headers],[Gameweek 23]],FPL_Fixtures_Extract[#Headers],0)),3))</f>
        <v>BOU(H) 1-1</v>
      </c>
      <c r="Y223" t="str">
        <f ca="1">IF(RIGHT(FPL_Combined[[#Headers],[Gameweek 24]],2)&lt;$B$622,INDEX(FPL_Results_Extract[Team],MATCH($A223,FPL_Results_Extract[[Player]:[Player]],0)),INDEX(Team_Key[[Abbreviation]:[Abbreviation]],MATCH(LEFT(INDEX(FPL_Fixtures_Extract[],MATCH($A223,FPL_Fixtures_Extract[[Player]:[Player]],0),MATCH(FPL_Combined[[#Headers],[Gameweek 24]],FPL_Fixtures_Extract[#Headers],0)),LEN(INDEX(FPL_Fixtures_Extract[],MATCH($A223,FPL_Fixtures_Extract[[Player]:[Player]],0),MATCH(FPL_Combined[[#Headers],[Gameweek 24]],FPL_Fixtures_Extract[#Headers],0)))-4),Team_Key[[Full Name]:[Full Name]],0))&amp;RIGHT(INDEX(FPL_Fixtures_Extract[],MATCH($A223,FPL_Fixtures_Extract[[Player]:[Player]],0),MATCH(FPL_Combined[[#Headers],[Gameweek 24]],FPL_Fixtures_Extract[#Headers],0)),3))</f>
        <v>SUN</v>
      </c>
      <c r="Z223" t="str">
        <f ca="1">IF(RIGHT(FPL_Combined[[#Headers],[Gameweek 25]],2)&lt;$B$622,INDEX(FPL_Results_Extract[Player],MATCH($A223,FPL_Results_Extract[[Player]:[Player]],0)),INDEX(Team_Key[[Abbreviation]:[Abbreviation]],MATCH(LEFT(INDEX(FPL_Fixtures_Extract[],MATCH($A223,FPL_Fixtures_Extract[[Player]:[Player]],0),MATCH(FPL_Combined[[#Headers],[Gameweek 25]],FPL_Fixtures_Extract[#Headers],0)),LEN(INDEX(FPL_Fixtures_Extract[],MATCH($A223,FPL_Fixtures_Extract[[Player]:[Player]],0),MATCH(FPL_Combined[[#Headers],[Gameweek 25]],FPL_Fixtures_Extract[#Headers],0)))-4),Team_Key[[Full Name]:[Full Name]],0))&amp;RIGHT(INDEX(FPL_Fixtures_Extract[],MATCH($A223,FPL_Fixtures_Extract[[Player]:[Player]],0),MATCH(FPL_Combined[[#Headers],[Gameweek 25]],FPL_Fixtures_Extract[#Headers],0)),3))</f>
        <v>Giaccherini</v>
      </c>
      <c r="AA223" t="str">
        <f ca="1">IF(RIGHT(FPL_Combined[[#Headers],[Gameweek 26]],2)&lt;$B$622,INDEX(FPL_Results_Extract[Gameweek 01],MATCH($A223,FPL_Results_Extract[[Player]:[Player]],0)),INDEX(Team_Key[[Abbreviation]:[Abbreviation]],MATCH(LEFT(INDEX(FPL_Fixtures_Extract[],MATCH($A223,FPL_Fixtures_Extract[[Player]:[Player]],0),MATCH(FPL_Combined[[#Headers],[Gameweek 26]],FPL_Fixtures_Extract[#Headers],0)),LEN(INDEX(FPL_Fixtures_Extract[],MATCH($A223,FPL_Fixtures_Extract[[Player]:[Player]],0),MATCH(FPL_Combined[[#Headers],[Gameweek 26]],FPL_Fixtures_Extract[#Headers],0)))-4),Team_Key[[Full Name]:[Full Name]],0))&amp;RIGHT(INDEX(FPL_Fixtures_Extract[],MATCH($A223,FPL_Fixtures_Extract[[Player]:[Player]],0),MATCH(FPL_Combined[[#Headers],[Gameweek 26]],FPL_Fixtures_Extract[#Headers],0)),3))</f>
        <v>LEI(A) 2-4</v>
      </c>
      <c r="AB223" t="str">
        <f ca="1">IF(RIGHT(FPL_Combined[[#Headers],[Gameweek 27]],2)&lt;$B$622,INDEX(FPL_Results_Extract[Gameweek 02],MATCH($A223,FPL_Results_Extract[[Player]:[Player]],0)),INDEX(Team_Key[[Abbreviation]:[Abbreviation]],MATCH(LEFT(INDEX(FPL_Fixtures_Extract[],MATCH($A223,FPL_Fixtures_Extract[[Player]:[Player]],0),MATCH(FPL_Combined[[#Headers],[Gameweek 27]],FPL_Fixtures_Extract[#Headers],0)),LEN(INDEX(FPL_Fixtures_Extract[],MATCH($A223,FPL_Fixtures_Extract[[Player]:[Player]],0),MATCH(FPL_Combined[[#Headers],[Gameweek 27]],FPL_Fixtures_Extract[#Headers],0)))-4),Team_Key[[Full Name]:[Full Name]],0))&amp;RIGHT(INDEX(FPL_Fixtures_Extract[],MATCH($A223,FPL_Fixtures_Extract[[Player]:[Player]],0),MATCH(FPL_Combined[[#Headers],[Gameweek 27]],FPL_Fixtures_Extract[#Headers],0)),3))</f>
        <v>NOR(H) 1-3</v>
      </c>
      <c r="AC223" t="str">
        <f ca="1">IF(RIGHT(FPL_Combined[[#Headers],[Gameweek 28]],2)&lt;$B$622,INDEX(FPL_Results_Extract[Gameweek 03],MATCH($A223,FPL_Results_Extract[[Player]:[Player]],0)),INDEX(Team_Key[[Abbreviation]:[Abbreviation]],MATCH(LEFT(INDEX(FPL_Fixtures_Extract[],MATCH($A223,FPL_Fixtures_Extract[[Player]:[Player]],0),MATCH(FPL_Combined[[#Headers],[Gameweek 28]],FPL_Fixtures_Extract[#Headers],0)),LEN(INDEX(FPL_Fixtures_Extract[],MATCH($A223,FPL_Fixtures_Extract[[Player]:[Player]],0),MATCH(FPL_Combined[[#Headers],[Gameweek 28]],FPL_Fixtures_Extract[#Headers],0)))-4),Team_Key[[Full Name]:[Full Name]],0))&amp;RIGHT(INDEX(FPL_Fixtures_Extract[],MATCH($A223,FPL_Fixtures_Extract[[Player]:[Player]],0),MATCH(FPL_Combined[[#Headers],[Gameweek 28]],FPL_Fixtures_Extract[#Headers],0)),3))</f>
        <v>SWA(H) 1-1</v>
      </c>
      <c r="AD223" t="str">
        <f ca="1">IF(RIGHT(FPL_Combined[[#Headers],[Gameweek 29]],2)&lt;$B$622,INDEX(FPL_Results_Extract[Gameweek 04],MATCH($A223,FPL_Results_Extract[[Player]:[Player]],0)),INDEX(Team_Key[[Abbreviation]:[Abbreviation]],MATCH(LEFT(INDEX(FPL_Fixtures_Extract[],MATCH($A223,FPL_Fixtures_Extract[[Player]:[Player]],0),MATCH(FPL_Combined[[#Headers],[Gameweek 29]],FPL_Fixtures_Extract[#Headers],0)),LEN(INDEX(FPL_Fixtures_Extract[],MATCH($A223,FPL_Fixtures_Extract[[Player]:[Player]],0),MATCH(FPL_Combined[[#Headers],[Gameweek 29]],FPL_Fixtures_Extract[#Headers],0)))-4),Team_Key[[Full Name]:[Full Name]],0))&amp;RIGHT(INDEX(FPL_Fixtures_Extract[],MATCH($A223,FPL_Fixtures_Extract[[Player]:[Player]],0),MATCH(FPL_Combined[[#Headers],[Gameweek 29]],FPL_Fixtures_Extract[#Headers],0)),3))</f>
        <v>SOU(A)</v>
      </c>
      <c r="AE223" t="e">
        <f ca="1">IF(RIGHT(FPL_Combined[[#Headers],[Gameweek 30]],2)&lt;$B$622,INDEX(FPL_Results_Extract[Gameweek 05],MATCH($A223,FPL_Results_Extract[[Player]:[Player]],0)),INDEX(Team_Key[[Abbreviation]:[Abbreviation]],MATCH(LEFT(INDEX(FPL_Fixtures_Extract[],MATCH($A223,FPL_Fixtures_Extract[[Player]:[Player]],0),MATCH(FPL_Combined[[#Headers],[Gameweek 30]],FPL_Fixtures_Extract[#Headers],0)),LEN(INDEX(FPL_Fixtures_Extract[],MATCH($A223,FPL_Fixtures_Extract[[Player]:[Player]],0),MATCH(FPL_Combined[[#Headers],[Gameweek 30]],FPL_Fixtures_Extract[#Headers],0)))-4),Team_Key[[Full Name]:[Full Name]],0))&amp;RIGHT(INDEX(FPL_Fixtures_Extract[],MATCH($A223,FPL_Fixtures_Extract[[Player]:[Player]],0),MATCH(FPL_Combined[[#Headers],[Gameweek 30]],FPL_Fixtures_Extract[#Headers],0)),3))</f>
        <v>#VALUE!</v>
      </c>
      <c r="AF223" t="str">
        <f ca="1">IF(RIGHT(FPL_Combined[[#Headers],[Gameweek 31]],2)&lt;$B$622,INDEX(FPL_Results_Extract[Gameweek 06],MATCH($A223,FPL_Results_Extract[[Player]:[Player]],0)),INDEX(Team_Key[[Abbreviation]:[Abbreviation]],MATCH(LEFT(INDEX(FPL_Fixtures_Extract[],MATCH($A223,FPL_Fixtures_Extract[[Player]:[Player]],0),MATCH(FPL_Combined[[#Headers],[Gameweek 31]],FPL_Fixtures_Extract[#Headers],0)),LEN(INDEX(FPL_Fixtures_Extract[],MATCH($A223,FPL_Fixtures_Extract[[Player]:[Player]],0),MATCH(FPL_Combined[[#Headers],[Gameweek 31]],FPL_Fixtures_Extract[#Headers],0)))-4),Team_Key[[Full Name]:[Full Name]],0))&amp;RIGHT(INDEX(FPL_Fixtures_Extract[],MATCH($A223,FPL_Fixtures_Extract[[Player]:[Player]],0),MATCH(FPL_Combined[[#Headers],[Gameweek 31]],FPL_Fixtures_Extract[#Headers],0)),3))</f>
        <v>NEW(A)</v>
      </c>
      <c r="AG223" t="str">
        <f ca="1">IF(RIGHT(FPL_Combined[[#Headers],[Gameweek 32]],2)&lt;$B$622,INDEX(FPL_Results_Extract[Gameweek 07],MATCH($A223,FPL_Results_Extract[[Player]:[Player]],0)),INDEX(Team_Key[[Abbreviation]:[Abbreviation]],MATCH(LEFT(INDEX(FPL_Fixtures_Extract[],MATCH($A223,FPL_Fixtures_Extract[[Player]:[Player]],0),MATCH(FPL_Combined[[#Headers],[Gameweek 32]],FPL_Fixtures_Extract[#Headers],0)),LEN(INDEX(FPL_Fixtures_Extract[],MATCH($A223,FPL_Fixtures_Extract[[Player]:[Player]],0),MATCH(FPL_Combined[[#Headers],[Gameweek 32]],FPL_Fixtures_Extract[#Headers],0)))-4),Team_Key[[Full Name]:[Full Name]],0))&amp;RIGHT(INDEX(FPL_Fixtures_Extract[],MATCH($A223,FPL_Fixtures_Extract[[Player]:[Player]],0),MATCH(FPL_Combined[[#Headers],[Gameweek 32]],FPL_Fixtures_Extract[#Headers],0)),3))</f>
        <v>WBA(H)</v>
      </c>
      <c r="AH223" t="str">
        <f ca="1">IF(RIGHT(FPL_Combined[[#Headers],[Gameweek 33]],2)&lt;$B$622,INDEX(FPL_Results_Extract[Gameweek 08],MATCH($A223,FPL_Results_Extract[[Player]:[Player]],0)),INDEX(Team_Key[[Abbreviation]:[Abbreviation]],MATCH(LEFT(INDEX(FPL_Fixtures_Extract[],MATCH($A223,FPL_Fixtures_Extract[[Player]:[Player]],0),MATCH(FPL_Combined[[#Headers],[Gameweek 33]],FPL_Fixtures_Extract[#Headers],0)),LEN(INDEX(FPL_Fixtures_Extract[],MATCH($A223,FPL_Fixtures_Extract[[Player]:[Player]],0),MATCH(FPL_Combined[[#Headers],[Gameweek 33]],FPL_Fixtures_Extract[#Headers],0)))-4),Team_Key[[Full Name]:[Full Name]],0))&amp;RIGHT(INDEX(FPL_Fixtures_Extract[],MATCH($A223,FPL_Fixtures_Extract[[Player]:[Player]],0),MATCH(FPL_Combined[[#Headers],[Gameweek 33]],FPL_Fixtures_Extract[#Headers],0)),3))</f>
        <v>LEI(H)</v>
      </c>
      <c r="AI223" t="str">
        <f ca="1">IF(RIGHT(FPL_Combined[[#Headers],[Gameweek 34]],2)&lt;$B$622,INDEX(FPL_Results_Extract[Gameweek 09],MATCH($A223,FPL_Results_Extract[[Player]:[Player]],0)),INDEX(Team_Key[[Abbreviation]:[Abbreviation]],MATCH(LEFT(INDEX(FPL_Fixtures_Extract[],MATCH($A223,FPL_Fixtures_Extract[[Player]:[Player]],0),MATCH(FPL_Combined[[#Headers],[Gameweek 34]],FPL_Fixtures_Extract[#Headers],0)),LEN(INDEX(FPL_Fixtures_Extract[],MATCH($A223,FPL_Fixtures_Extract[[Player]:[Player]],0),MATCH(FPL_Combined[[#Headers],[Gameweek 34]],FPL_Fixtures_Extract[#Headers],0)))-4),Team_Key[[Full Name]:[Full Name]],0))&amp;RIGHT(INDEX(FPL_Fixtures_Extract[],MATCH($A223,FPL_Fixtures_Extract[[Player]:[Player]],0),MATCH(FPL_Combined[[#Headers],[Gameweek 34]],FPL_Fixtures_Extract[#Headers],0)),3))</f>
        <v>NOR(A)</v>
      </c>
      <c r="AJ223" t="str">
        <f ca="1">IF(RIGHT(FPL_Combined[[#Headers],[Gameweek 35]],2)&lt;$B$622,INDEX(FPL_Results_Extract[Gameweek 10],MATCH($A223,FPL_Results_Extract[[Player]:[Player]],0)),INDEX(Team_Key[[Abbreviation]:[Abbreviation]],MATCH(LEFT(INDEX(FPL_Fixtures_Extract[],MATCH($A223,FPL_Fixtures_Extract[[Player]:[Player]],0),MATCH(FPL_Combined[[#Headers],[Gameweek 35]],FPL_Fixtures_Extract[#Headers],0)),LEN(INDEX(FPL_Fixtures_Extract[],MATCH($A223,FPL_Fixtures_Extract[[Player]:[Player]],0),MATCH(FPL_Combined[[#Headers],[Gameweek 35]],FPL_Fixtures_Extract[#Headers],0)))-4),Team_Key[[Full Name]:[Full Name]],0))&amp;RIGHT(INDEX(FPL_Fixtures_Extract[],MATCH($A223,FPL_Fixtures_Extract[[Player]:[Player]],0),MATCH(FPL_Combined[[#Headers],[Gameweek 35]],FPL_Fixtures_Extract[#Headers],0)),3))</f>
        <v>ARS(H)</v>
      </c>
      <c r="AK223" t="str">
        <f ca="1">IF(RIGHT(FPL_Combined[[#Headers],[Gameweek 36]],2)&lt;$B$622,INDEX(FPL_Results_Extract[Gameweek 11],MATCH($A223,FPL_Results_Extract[[Player]:[Player]],0)),INDEX(Team_Key[[Abbreviation]:[Abbreviation]],MATCH(LEFT(INDEX(FPL_Fixtures_Extract[],MATCH($A223,FPL_Fixtures_Extract[[Player]:[Player]],0),MATCH(FPL_Combined[[#Headers],[Gameweek 36]],FPL_Fixtures_Extract[#Headers],0)),LEN(INDEX(FPL_Fixtures_Extract[],MATCH($A223,FPL_Fixtures_Extract[[Player]:[Player]],0),MATCH(FPL_Combined[[#Headers],[Gameweek 36]],FPL_Fixtures_Extract[#Headers],0)))-4),Team_Key[[Full Name]:[Full Name]],0))&amp;RIGHT(INDEX(FPL_Fixtures_Extract[],MATCH($A223,FPL_Fixtures_Extract[[Player]:[Player]],0),MATCH(FPL_Combined[[#Headers],[Gameweek 36]],FPL_Fixtures_Extract[#Headers],0)),3))</f>
        <v>STK(A)</v>
      </c>
      <c r="AL223" t="str">
        <f ca="1">IF(RIGHT(FPL_Combined[[#Headers],[Gameweek 37]],2)&lt;$B$622,INDEX(FPL_Results_Extract[Gameweek 12],MATCH($A223,FPL_Results_Extract[[Player]:[Player]],0)),INDEX(Team_Key[[Abbreviation]:[Abbreviation]],MATCH(LEFT(INDEX(FPL_Fixtures_Extract[],MATCH($A223,FPL_Fixtures_Extract[[Player]:[Player]],0),MATCH(FPL_Combined[[#Headers],[Gameweek 37]],FPL_Fixtures_Extract[#Headers],0)),LEN(INDEX(FPL_Fixtures_Extract[],MATCH($A223,FPL_Fixtures_Extract[[Player]:[Player]],0),MATCH(FPL_Combined[[#Headers],[Gameweek 37]],FPL_Fixtures_Extract[#Headers],0)))-4),Team_Key[[Full Name]:[Full Name]],0))&amp;RIGHT(INDEX(FPL_Fixtures_Extract[],MATCH($A223,FPL_Fixtures_Extract[[Player]:[Player]],0),MATCH(FPL_Combined[[#Headers],[Gameweek 37]],FPL_Fixtures_Extract[#Headers],0)),3))</f>
        <v>CHE(H)</v>
      </c>
      <c r="AM223" t="str">
        <f ca="1">IF(RIGHT(FPL_Combined[[#Headers],[Gameweek 38]],2)&lt;$B$622,INDEX(FPL_Results_Extract[Gameweek 13],MATCH($A223,FPL_Results_Extract[[Player]:[Player]],0)),INDEX(Team_Key[[Abbreviation]:[Abbreviation]],MATCH(LEFT(INDEX(FPL_Fixtures_Extract[],MATCH($A223,FPL_Fixtures_Extract[[Player]:[Player]],0),MATCH(FPL_Combined[[#Headers],[Gameweek 38]],FPL_Fixtures_Extract[#Headers],0)),LEN(INDEX(FPL_Fixtures_Extract[],MATCH($A223,FPL_Fixtures_Extract[[Player]:[Player]],0),MATCH(FPL_Combined[[#Headers],[Gameweek 38]],FPL_Fixtures_Extract[#Headers],0)))-4),Team_Key[[Full Name]:[Full Name]],0))&amp;RIGHT(INDEX(FPL_Fixtures_Extract[],MATCH($A223,FPL_Fixtures_Extract[[Player]:[Player]],0),MATCH(FPL_Combined[[#Headers],[Gameweek 38]],FPL_Fixtures_Extract[#Headers],0)),3))</f>
        <v>WAT(A)</v>
      </c>
    </row>
    <row r="224" spans="1:39" x14ac:dyDescent="0.45">
      <c r="A224" t="s">
        <v>469</v>
      </c>
      <c r="B224" t="str">
        <f ca="1">IF(RIGHT(FPL_Combined[[#Headers],[Gameweek 01]],2)&lt;$B$622,INDEX(FPL_Results_Extract[Gameweek 01],MATCH($A224,FPL_Results_Extract[[Player]:[Player]],0)),INDEX(Team_Key[[Abbreviation]:[Abbreviation]],MATCH(LEFT(INDEX(FPL_Fixtures_Extract[],MATCH($A224,FPL_Fixtures_Extract[[Player]:[Player]],0),MATCH(FPL_Combined[[#Headers],[Gameweek 01]],FPL_Fixtures_Extract[#Headers],0)),LEN(INDEX(FPL_Fixtures_Extract[],MATCH($A224,FPL_Fixtures_Extract[[Player]:[Player]],0),MATCH(FPL_Combined[[#Headers],[Gameweek 01]],FPL_Fixtures_Extract[#Headers],0)))-4),Team_Key[[Full Name]:[Full Name]],0))&amp;RIGHT(INDEX(FPL_Fixtures_Extract[],MATCH($A224,FPL_Fixtures_Extract[[Player]:[Player]],0),MATCH(FPL_Combined[[#Headers],[Gameweek 01]],FPL_Fixtures_Extract[#Headers],0)),3))</f>
        <v>WHU(H) 0-2</v>
      </c>
      <c r="C224" t="str">
        <f ca="1">IF(RIGHT(FPL_Combined[[#Headers],[Gameweek 02]],2)&lt;$B$622,INDEX(FPL_Results_Extract[Gameweek 02],MATCH($A224,FPL_Results_Extract[[Player]:[Player]],0)),INDEX(Team_Key[[Abbreviation]:[Abbreviation]],MATCH(LEFT(INDEX(FPL_Fixtures_Extract[],MATCH($A224,FPL_Fixtures_Extract[[Player]:[Player]],0),MATCH(FPL_Combined[[#Headers],[Gameweek 02]],FPL_Fixtures_Extract[#Headers],0)),LEN(INDEX(FPL_Fixtures_Extract[],MATCH($A224,FPL_Fixtures_Extract[[Player]:[Player]],0),MATCH(FPL_Combined[[#Headers],[Gameweek 02]],FPL_Fixtures_Extract[#Headers],0)))-4),Team_Key[[Full Name]:[Full Name]],0))&amp;RIGHT(INDEX(FPL_Fixtures_Extract[],MATCH($A224,FPL_Fixtures_Extract[[Player]:[Player]],0),MATCH(FPL_Combined[[#Headers],[Gameweek 02]],FPL_Fixtures_Extract[#Headers],0)),3))</f>
        <v>CRY(A) 2-1</v>
      </c>
      <c r="D224" t="str">
        <f ca="1">IF(RIGHT(FPL_Combined[[#Headers],[Gameweek 03]],2)&lt;$B$622,INDEX(FPL_Results_Extract[Gameweek 03],MATCH($A224,FPL_Results_Extract[[Player]:[Player]],0)),INDEX(Team_Key[[Abbreviation]:[Abbreviation]],MATCH(LEFT(INDEX(FPL_Fixtures_Extract[],MATCH($A224,FPL_Fixtures_Extract[[Player]:[Player]],0),MATCH(FPL_Combined[[#Headers],[Gameweek 03]],FPL_Fixtures_Extract[#Headers],0)),LEN(INDEX(FPL_Fixtures_Extract[],MATCH($A224,FPL_Fixtures_Extract[[Player]:[Player]],0),MATCH(FPL_Combined[[#Headers],[Gameweek 03]],FPL_Fixtures_Extract[#Headers],0)))-4),Team_Key[[Full Name]:[Full Name]],0))&amp;RIGHT(INDEX(FPL_Fixtures_Extract[],MATCH($A224,FPL_Fixtures_Extract[[Player]:[Player]],0),MATCH(FPL_Combined[[#Headers],[Gameweek 03]],FPL_Fixtures_Extract[#Headers],0)),3))</f>
        <v>LIV(H) 0-0</v>
      </c>
      <c r="E224" t="str">
        <f ca="1">IF(RIGHT(FPL_Combined[[#Headers],[Gameweek 04]],2)&lt;$B$622,INDEX(FPL_Results_Extract[Gameweek 04],MATCH($A224,FPL_Results_Extract[[Player]:[Player]],0)),INDEX(Team_Key[[Abbreviation]:[Abbreviation]],MATCH(LEFT(INDEX(FPL_Fixtures_Extract[],MATCH($A224,FPL_Fixtures_Extract[[Player]:[Player]],0),MATCH(FPL_Combined[[#Headers],[Gameweek 04]],FPL_Fixtures_Extract[#Headers],0)),LEN(INDEX(FPL_Fixtures_Extract[],MATCH($A224,FPL_Fixtures_Extract[[Player]:[Player]],0),MATCH(FPL_Combined[[#Headers],[Gameweek 04]],FPL_Fixtures_Extract[#Headers],0)))-4),Team_Key[[Full Name]:[Full Name]],0))&amp;RIGHT(INDEX(FPL_Fixtures_Extract[],MATCH($A224,FPL_Fixtures_Extract[[Player]:[Player]],0),MATCH(FPL_Combined[[#Headers],[Gameweek 04]],FPL_Fixtures_Extract[#Headers],0)),3))</f>
        <v>NEW(A) 1-0</v>
      </c>
      <c r="F224" t="str">
        <f ca="1">IF(RIGHT(FPL_Combined[[#Headers],[Gameweek 05]],2)&lt;$B$622,INDEX(FPL_Results_Extract[Gameweek 05],MATCH($A224,FPL_Results_Extract[[Player]:[Player]],0)),INDEX(Team_Key[[Abbreviation]:[Abbreviation]],MATCH(LEFT(INDEX(FPL_Fixtures_Extract[],MATCH($A224,FPL_Fixtures_Extract[[Player]:[Player]],0),MATCH(FPL_Combined[[#Headers],[Gameweek 05]],FPL_Fixtures_Extract[#Headers],0)),LEN(INDEX(FPL_Fixtures_Extract[],MATCH($A224,FPL_Fixtures_Extract[[Player]:[Player]],0),MATCH(FPL_Combined[[#Headers],[Gameweek 05]],FPL_Fixtures_Extract[#Headers],0)))-4),Team_Key[[Full Name]:[Full Name]],0))&amp;RIGHT(INDEX(FPL_Fixtures_Extract[],MATCH($A224,FPL_Fixtures_Extract[[Player]:[Player]],0),MATCH(FPL_Combined[[#Headers],[Gameweek 05]],FPL_Fixtures_Extract[#Headers],0)),3))</f>
        <v>STK(H) 2-0</v>
      </c>
      <c r="G224" t="str">
        <f ca="1">IF(RIGHT(FPL_Combined[[#Headers],[Gameweek 06]],2)&lt;$B$622,INDEX(FPL_Results_Extract[Gameweek 06],MATCH($A224,FPL_Results_Extract[[Player]:[Player]],0)),INDEX(Team_Key[[Abbreviation]:[Abbreviation]],MATCH(LEFT(INDEX(FPL_Fixtures_Extract[],MATCH($A224,FPL_Fixtures_Extract[[Player]:[Player]],0),MATCH(FPL_Combined[[#Headers],[Gameweek 06]],FPL_Fixtures_Extract[#Headers],0)),LEN(INDEX(FPL_Fixtures_Extract[],MATCH($A224,FPL_Fixtures_Extract[[Player]:[Player]],0),MATCH(FPL_Combined[[#Headers],[Gameweek 06]],FPL_Fixtures_Extract[#Headers],0)))-4),Team_Key[[Full Name]:[Full Name]],0))&amp;RIGHT(INDEX(FPL_Fixtures_Extract[],MATCH($A224,FPL_Fixtures_Extract[[Player]:[Player]],0),MATCH(FPL_Combined[[#Headers],[Gameweek 06]],FPL_Fixtures_Extract[#Headers],0)),3))</f>
        <v>CHE(A) 0-2</v>
      </c>
      <c r="H224" t="str">
        <f ca="1">IF(RIGHT(FPL_Combined[[#Headers],[Gameweek 07]],2)&lt;$B$622,INDEX(FPL_Results_Extract[Gameweek 07],MATCH($A224,FPL_Results_Extract[[Player]:[Player]],0)),INDEX(Team_Key[[Abbreviation]:[Abbreviation]],MATCH(LEFT(INDEX(FPL_Fixtures_Extract[],MATCH($A224,FPL_Fixtures_Extract[[Player]:[Player]],0),MATCH(FPL_Combined[[#Headers],[Gameweek 07]],FPL_Fixtures_Extract[#Headers],0)),LEN(INDEX(FPL_Fixtures_Extract[],MATCH($A224,FPL_Fixtures_Extract[[Player]:[Player]],0),MATCH(FPL_Combined[[#Headers],[Gameweek 07]],FPL_Fixtures_Extract[#Headers],0)))-4),Team_Key[[Full Name]:[Full Name]],0))&amp;RIGHT(INDEX(FPL_Fixtures_Extract[],MATCH($A224,FPL_Fixtures_Extract[[Player]:[Player]],0),MATCH(FPL_Combined[[#Headers],[Gameweek 07]],FPL_Fixtures_Extract[#Headers],0)),3))</f>
        <v>LEI(A) 5-2</v>
      </c>
      <c r="I224" t="str">
        <f ca="1">IF(RIGHT(FPL_Combined[[#Headers],[Gameweek 08]],2)&lt;$B$622,INDEX(FPL_Results_Extract[Gameweek 08],MATCH($A224,FPL_Results_Extract[[Player]:[Player]],0)),INDEX(Team_Key[[Abbreviation]:[Abbreviation]],MATCH(LEFT(INDEX(FPL_Fixtures_Extract[],MATCH($A224,FPL_Fixtures_Extract[[Player]:[Player]],0),MATCH(FPL_Combined[[#Headers],[Gameweek 08]],FPL_Fixtures_Extract[#Headers],0)),LEN(INDEX(FPL_Fixtures_Extract[],MATCH($A224,FPL_Fixtures_Extract[[Player]:[Player]],0),MATCH(FPL_Combined[[#Headers],[Gameweek 08]],FPL_Fixtures_Extract[#Headers],0)))-4),Team_Key[[Full Name]:[Full Name]],0))&amp;RIGHT(INDEX(FPL_Fixtures_Extract[],MATCH($A224,FPL_Fixtures_Extract[[Player]:[Player]],0),MATCH(FPL_Combined[[#Headers],[Gameweek 08]],FPL_Fixtures_Extract[#Headers],0)),3))</f>
        <v>MUN(H) 3-0</v>
      </c>
      <c r="J224" t="str">
        <f ca="1">IF(RIGHT(FPL_Combined[[#Headers],[Gameweek 09]],2)&lt;$B$622,INDEX(FPL_Results_Extract[Gameweek 09],MATCH($A224,FPL_Results_Extract[[Player]:[Player]],0)),INDEX(Team_Key[[Abbreviation]:[Abbreviation]],MATCH(LEFT(INDEX(FPL_Fixtures_Extract[],MATCH($A224,FPL_Fixtures_Extract[[Player]:[Player]],0),MATCH(FPL_Combined[[#Headers],[Gameweek 09]],FPL_Fixtures_Extract[#Headers],0)),LEN(INDEX(FPL_Fixtures_Extract[],MATCH($A224,FPL_Fixtures_Extract[[Player]:[Player]],0),MATCH(FPL_Combined[[#Headers],[Gameweek 09]],FPL_Fixtures_Extract[#Headers],0)))-4),Team_Key[[Full Name]:[Full Name]],0))&amp;RIGHT(INDEX(FPL_Fixtures_Extract[],MATCH($A224,FPL_Fixtures_Extract[[Player]:[Player]],0),MATCH(FPL_Combined[[#Headers],[Gameweek 09]],FPL_Fixtures_Extract[#Headers],0)),3))</f>
        <v>WAT(A) 3-0</v>
      </c>
      <c r="K224" t="str">
        <f ca="1">IF(RIGHT(FPL_Combined[[#Headers],[Gameweek 10]],2)&lt;$B$622,INDEX(FPL_Results_Extract[Gameweek 10],MATCH($A224,FPL_Results_Extract[[Player]:[Player]],0)),INDEX(Team_Key[[Abbreviation]:[Abbreviation]],MATCH(LEFT(INDEX(FPL_Fixtures_Extract[],MATCH($A224,FPL_Fixtures_Extract[[Player]:[Player]],0),MATCH(FPL_Combined[[#Headers],[Gameweek 10]],FPL_Fixtures_Extract[#Headers],0)),LEN(INDEX(FPL_Fixtures_Extract[],MATCH($A224,FPL_Fixtures_Extract[[Player]:[Player]],0),MATCH(FPL_Combined[[#Headers],[Gameweek 10]],FPL_Fixtures_Extract[#Headers],0)))-4),Team_Key[[Full Name]:[Full Name]],0))&amp;RIGHT(INDEX(FPL_Fixtures_Extract[],MATCH($A224,FPL_Fixtures_Extract[[Player]:[Player]],0),MATCH(FPL_Combined[[#Headers],[Gameweek 10]],FPL_Fixtures_Extract[#Headers],0)),3))</f>
        <v>EVE(H) 2-1</v>
      </c>
      <c r="L224" t="str">
        <f ca="1">IF(RIGHT(FPL_Combined[[#Headers],[Gameweek 11]],2)&lt;$B$622,INDEX(FPL_Results_Extract[Gameweek 11],MATCH($A224,FPL_Results_Extract[[Player]:[Player]],0)),INDEX(Team_Key[[Abbreviation]:[Abbreviation]],MATCH(LEFT(INDEX(FPL_Fixtures_Extract[],MATCH($A224,FPL_Fixtures_Extract[[Player]:[Player]],0),MATCH(FPL_Combined[[#Headers],[Gameweek 11]],FPL_Fixtures_Extract[#Headers],0)),LEN(INDEX(FPL_Fixtures_Extract[],MATCH($A224,FPL_Fixtures_Extract[[Player]:[Player]],0),MATCH(FPL_Combined[[#Headers],[Gameweek 11]],FPL_Fixtures_Extract[#Headers],0)))-4),Team_Key[[Full Name]:[Full Name]],0))&amp;RIGHT(INDEX(FPL_Fixtures_Extract[],MATCH($A224,FPL_Fixtures_Extract[[Player]:[Player]],0),MATCH(FPL_Combined[[#Headers],[Gameweek 11]],FPL_Fixtures_Extract[#Headers],0)),3))</f>
        <v>SWA(A) 3-0</v>
      </c>
      <c r="M224" t="str">
        <f ca="1">IF(RIGHT(FPL_Combined[[#Headers],[Gameweek 12]],2)&lt;$B$622,INDEX(FPL_Results_Extract[Gameweek 12],MATCH($A224,FPL_Results_Extract[[Player]:[Player]],0)),INDEX(Team_Key[[Abbreviation]:[Abbreviation]],MATCH(LEFT(INDEX(FPL_Fixtures_Extract[],MATCH($A224,FPL_Fixtures_Extract[[Player]:[Player]],0),MATCH(FPL_Combined[[#Headers],[Gameweek 12]],FPL_Fixtures_Extract[#Headers],0)),LEN(INDEX(FPL_Fixtures_Extract[],MATCH($A224,FPL_Fixtures_Extract[[Player]:[Player]],0),MATCH(FPL_Combined[[#Headers],[Gameweek 12]],FPL_Fixtures_Extract[#Headers],0)))-4),Team_Key[[Full Name]:[Full Name]],0))&amp;RIGHT(INDEX(FPL_Fixtures_Extract[],MATCH($A224,FPL_Fixtures_Extract[[Player]:[Player]],0),MATCH(FPL_Combined[[#Headers],[Gameweek 12]],FPL_Fixtures_Extract[#Headers],0)),3))</f>
        <v>TOT(H) 1-1</v>
      </c>
      <c r="N224" t="str">
        <f ca="1">IF(RIGHT(FPL_Combined[[#Headers],[Gameweek 13]],2)&lt;$B$622,INDEX(FPL_Results_Extract[Gameweek 13],MATCH($A224,FPL_Results_Extract[[Player]:[Player]],0)),INDEX(Team_Key[[Abbreviation]:[Abbreviation]],MATCH(LEFT(INDEX(FPL_Fixtures_Extract[],MATCH($A224,FPL_Fixtures_Extract[[Player]:[Player]],0),MATCH(FPL_Combined[[#Headers],[Gameweek 13]],FPL_Fixtures_Extract[#Headers],0)),LEN(INDEX(FPL_Fixtures_Extract[],MATCH($A224,FPL_Fixtures_Extract[[Player]:[Player]],0),MATCH(FPL_Combined[[#Headers],[Gameweek 13]],FPL_Fixtures_Extract[#Headers],0)))-4),Team_Key[[Full Name]:[Full Name]],0))&amp;RIGHT(INDEX(FPL_Fixtures_Extract[],MATCH($A224,FPL_Fixtures_Extract[[Player]:[Player]],0),MATCH(FPL_Combined[[#Headers],[Gameweek 13]],FPL_Fixtures_Extract[#Headers],0)),3))</f>
        <v>WBA(A) 1-2</v>
      </c>
      <c r="O224" t="str">
        <f ca="1">IF(RIGHT(FPL_Combined[[#Headers],[Gameweek 14]],2)&lt;$B$622,INDEX(FPL_Results_Extract[Gameweek 14],MATCH($A224,FPL_Results_Extract[[Player]:[Player]],0)),INDEX(Team_Key[[Abbreviation]:[Abbreviation]],MATCH(LEFT(INDEX(FPL_Fixtures_Extract[],MATCH($A224,FPL_Fixtures_Extract[[Player]:[Player]],0),MATCH(FPL_Combined[[#Headers],[Gameweek 14]],FPL_Fixtures_Extract[#Headers],0)),LEN(INDEX(FPL_Fixtures_Extract[],MATCH($A224,FPL_Fixtures_Extract[[Player]:[Player]],0),MATCH(FPL_Combined[[#Headers],[Gameweek 14]],FPL_Fixtures_Extract[#Headers],0)))-4),Team_Key[[Full Name]:[Full Name]],0))&amp;RIGHT(INDEX(FPL_Fixtures_Extract[],MATCH($A224,FPL_Fixtures_Extract[[Player]:[Player]],0),MATCH(FPL_Combined[[#Headers],[Gameweek 14]],FPL_Fixtures_Extract[#Headers],0)),3))</f>
        <v>NOR(A) 1-1</v>
      </c>
      <c r="P224" t="str">
        <f ca="1">IF(RIGHT(FPL_Combined[[#Headers],[Gameweek 15]],2)&lt;$B$622,INDEX(FPL_Results_Extract[Gameweek 15],MATCH($A224,FPL_Results_Extract[[Player]:[Player]],0)),INDEX(Team_Key[[Abbreviation]:[Abbreviation]],MATCH(LEFT(INDEX(FPL_Fixtures_Extract[],MATCH($A224,FPL_Fixtures_Extract[[Player]:[Player]],0),MATCH(FPL_Combined[[#Headers],[Gameweek 15]],FPL_Fixtures_Extract[#Headers],0)),LEN(INDEX(FPL_Fixtures_Extract[],MATCH($A224,FPL_Fixtures_Extract[[Player]:[Player]],0),MATCH(FPL_Combined[[#Headers],[Gameweek 15]],FPL_Fixtures_Extract[#Headers],0)))-4),Team_Key[[Full Name]:[Full Name]],0))&amp;RIGHT(INDEX(FPL_Fixtures_Extract[],MATCH($A224,FPL_Fixtures_Extract[[Player]:[Player]],0),MATCH(FPL_Combined[[#Headers],[Gameweek 15]],FPL_Fixtures_Extract[#Headers],0)),3))</f>
        <v>SUN(H) 3-1</v>
      </c>
      <c r="Q224" t="str">
        <f ca="1">IF(RIGHT(FPL_Combined[[#Headers],[Gameweek 16]],2)&lt;$B$622,INDEX(FPL_Results_Extract[Gameweek 16],MATCH($A224,FPL_Results_Extract[[Player]:[Player]],0)),INDEX(Team_Key[[Abbreviation]:[Abbreviation]],MATCH(LEFT(INDEX(FPL_Fixtures_Extract[],MATCH($A224,FPL_Fixtures_Extract[[Player]:[Player]],0),MATCH(FPL_Combined[[#Headers],[Gameweek 16]],FPL_Fixtures_Extract[#Headers],0)),LEN(INDEX(FPL_Fixtures_Extract[],MATCH($A224,FPL_Fixtures_Extract[[Player]:[Player]],0),MATCH(FPL_Combined[[#Headers],[Gameweek 16]],FPL_Fixtures_Extract[#Headers],0)))-4),Team_Key[[Full Name]:[Full Name]],0))&amp;RIGHT(INDEX(FPL_Fixtures_Extract[],MATCH($A224,FPL_Fixtures_Extract[[Player]:[Player]],0),MATCH(FPL_Combined[[#Headers],[Gameweek 16]],FPL_Fixtures_Extract[#Headers],0)),3))</f>
        <v>AVL(A) 2-0</v>
      </c>
      <c r="R224" t="str">
        <f ca="1">IF(RIGHT(FPL_Combined[[#Headers],[Gameweek 17]],2)&lt;$B$622,INDEX(FPL_Results_Extract[Gameweek 17],MATCH($A224,FPL_Results_Extract[[Player]:[Player]],0)),INDEX(Team_Key[[Abbreviation]:[Abbreviation]],MATCH(LEFT(INDEX(FPL_Fixtures_Extract[],MATCH($A224,FPL_Fixtures_Extract[[Player]:[Player]],0),MATCH(FPL_Combined[[#Headers],[Gameweek 17]],FPL_Fixtures_Extract[#Headers],0)),LEN(INDEX(FPL_Fixtures_Extract[],MATCH($A224,FPL_Fixtures_Extract[[Player]:[Player]],0),MATCH(FPL_Combined[[#Headers],[Gameweek 17]],FPL_Fixtures_Extract[#Headers],0)))-4),Team_Key[[Full Name]:[Full Name]],0))&amp;RIGHT(INDEX(FPL_Fixtures_Extract[],MATCH($A224,FPL_Fixtures_Extract[[Player]:[Player]],0),MATCH(FPL_Combined[[#Headers],[Gameweek 17]],FPL_Fixtures_Extract[#Headers],0)),3))</f>
        <v>MCI(H) 2-1</v>
      </c>
      <c r="S224" t="str">
        <f ca="1">IF(RIGHT(FPL_Combined[[#Headers],[Gameweek 18]],2)&lt;$B$622,INDEX(FPL_Results_Extract[Gameweek 18],MATCH($A224,FPL_Results_Extract[[Player]:[Player]],0)),INDEX(Team_Key[[Abbreviation]:[Abbreviation]],MATCH(LEFT(INDEX(FPL_Fixtures_Extract[],MATCH($A224,FPL_Fixtures_Extract[[Player]:[Player]],0),MATCH(FPL_Combined[[#Headers],[Gameweek 18]],FPL_Fixtures_Extract[#Headers],0)),LEN(INDEX(FPL_Fixtures_Extract[],MATCH($A224,FPL_Fixtures_Extract[[Player]:[Player]],0),MATCH(FPL_Combined[[#Headers],[Gameweek 18]],FPL_Fixtures_Extract[#Headers],0)))-4),Team_Key[[Full Name]:[Full Name]],0))&amp;RIGHT(INDEX(FPL_Fixtures_Extract[],MATCH($A224,FPL_Fixtures_Extract[[Player]:[Player]],0),MATCH(FPL_Combined[[#Headers],[Gameweek 18]],FPL_Fixtures_Extract[#Headers],0)),3))</f>
        <v>SOU(A) 0-4</v>
      </c>
      <c r="T224" t="str">
        <f ca="1">IF(RIGHT(FPL_Combined[[#Headers],[Gameweek 19]],2)&lt;$B$622,INDEX(FPL_Results_Extract[Gameweek 19],MATCH($A224,FPL_Results_Extract[[Player]:[Player]],0)),INDEX(Team_Key[[Abbreviation]:[Abbreviation]],MATCH(LEFT(INDEX(FPL_Fixtures_Extract[],MATCH($A224,FPL_Fixtures_Extract[[Player]:[Player]],0),MATCH(FPL_Combined[[#Headers],[Gameweek 19]],FPL_Fixtures_Extract[#Headers],0)),LEN(INDEX(FPL_Fixtures_Extract[],MATCH($A224,FPL_Fixtures_Extract[[Player]:[Player]],0),MATCH(FPL_Combined[[#Headers],[Gameweek 19]],FPL_Fixtures_Extract[#Headers],0)))-4),Team_Key[[Full Name]:[Full Name]],0))&amp;RIGHT(INDEX(FPL_Fixtures_Extract[],MATCH($A224,FPL_Fixtures_Extract[[Player]:[Player]],0),MATCH(FPL_Combined[[#Headers],[Gameweek 19]],FPL_Fixtures_Extract[#Headers],0)),3))</f>
        <v>BOU(H) 2-0</v>
      </c>
      <c r="U224" t="str">
        <f ca="1">IF(RIGHT(FPL_Combined[[#Headers],[Gameweek 20]],2)&lt;$B$622,INDEX(FPL_Results_Extract[Gameweek 20],MATCH($A224,FPL_Results_Extract[[Player]:[Player]],0)),INDEX(Team_Key[[Abbreviation]:[Abbreviation]],MATCH(LEFT(INDEX(FPL_Fixtures_Extract[],MATCH($A224,FPL_Fixtures_Extract[[Player]:[Player]],0),MATCH(FPL_Combined[[#Headers],[Gameweek 20]],FPL_Fixtures_Extract[#Headers],0)),LEN(INDEX(FPL_Fixtures_Extract[],MATCH($A224,FPL_Fixtures_Extract[[Player]:[Player]],0),MATCH(FPL_Combined[[#Headers],[Gameweek 20]],FPL_Fixtures_Extract[#Headers],0)))-4),Team_Key[[Full Name]:[Full Name]],0))&amp;RIGHT(INDEX(FPL_Fixtures_Extract[],MATCH($A224,FPL_Fixtures_Extract[[Player]:[Player]],0),MATCH(FPL_Combined[[#Headers],[Gameweek 20]],FPL_Fixtures_Extract[#Headers],0)),3))</f>
        <v>NEW(H) 1-0</v>
      </c>
      <c r="V224" t="str">
        <f ca="1">IF(RIGHT(FPL_Combined[[#Headers],[Gameweek 21]],2)&lt;$B$622,INDEX(FPL_Results_Extract[Gameweek 21],MATCH($A224,FPL_Results_Extract[[Player]:[Player]],0)),INDEX(Team_Key[[Abbreviation]:[Abbreviation]],MATCH(LEFT(INDEX(FPL_Fixtures_Extract[],MATCH($A224,FPL_Fixtures_Extract[[Player]:[Player]],0),MATCH(FPL_Combined[[#Headers],[Gameweek 21]],FPL_Fixtures_Extract[#Headers],0)),LEN(INDEX(FPL_Fixtures_Extract[],MATCH($A224,FPL_Fixtures_Extract[[Player]:[Player]],0),MATCH(FPL_Combined[[#Headers],[Gameweek 21]],FPL_Fixtures_Extract[#Headers],0)))-4),Team_Key[[Full Name]:[Full Name]],0))&amp;RIGHT(INDEX(FPL_Fixtures_Extract[],MATCH($A224,FPL_Fixtures_Extract[[Player]:[Player]],0),MATCH(FPL_Combined[[#Headers],[Gameweek 21]],FPL_Fixtures_Extract[#Headers],0)),3))</f>
        <v>LIV(A) 3-3</v>
      </c>
      <c r="W224" t="str">
        <f ca="1">IF(RIGHT(FPL_Combined[[#Headers],[Gameweek 22]],2)&lt;$B$622,INDEX(FPL_Results_Extract[Gameweek 22],MATCH($A224,FPL_Results_Extract[[Player]:[Player]],0)),INDEX(Team_Key[[Abbreviation]:[Abbreviation]],MATCH(LEFT(INDEX(FPL_Fixtures_Extract[],MATCH($A224,FPL_Fixtures_Extract[[Player]:[Player]],0),MATCH(FPL_Combined[[#Headers],[Gameweek 22]],FPL_Fixtures_Extract[#Headers],0)),LEN(INDEX(FPL_Fixtures_Extract[],MATCH($A224,FPL_Fixtures_Extract[[Player]:[Player]],0),MATCH(FPL_Combined[[#Headers],[Gameweek 22]],FPL_Fixtures_Extract[#Headers],0)))-4),Team_Key[[Full Name]:[Full Name]],0))&amp;RIGHT(INDEX(FPL_Fixtures_Extract[],MATCH($A224,FPL_Fixtures_Extract[[Player]:[Player]],0),MATCH(FPL_Combined[[#Headers],[Gameweek 22]],FPL_Fixtures_Extract[#Headers],0)),3))</f>
        <v>STK(A) 0-0</v>
      </c>
      <c r="X224" t="str">
        <f ca="1">IF(RIGHT(FPL_Combined[[#Headers],[Gameweek 23]],2)&lt;$B$622,INDEX(FPL_Results_Extract[Gameweek 23],MATCH($A224,FPL_Results_Extract[[Player]:[Player]],0)),INDEX(Team_Key[[Abbreviation]:[Abbreviation]],MATCH(LEFT(INDEX(FPL_Fixtures_Extract[],MATCH($A224,FPL_Fixtures_Extract[[Player]:[Player]],0),MATCH(FPL_Combined[[#Headers],[Gameweek 23]],FPL_Fixtures_Extract[#Headers],0)),LEN(INDEX(FPL_Fixtures_Extract[],MATCH($A224,FPL_Fixtures_Extract[[Player]:[Player]],0),MATCH(FPL_Combined[[#Headers],[Gameweek 23]],FPL_Fixtures_Extract[#Headers],0)))-4),Team_Key[[Full Name]:[Full Name]],0))&amp;RIGHT(INDEX(FPL_Fixtures_Extract[],MATCH($A224,FPL_Fixtures_Extract[[Player]:[Player]],0),MATCH(FPL_Combined[[#Headers],[Gameweek 23]],FPL_Fixtures_Extract[#Headers],0)),3))</f>
        <v>CHE(H) 0-1</v>
      </c>
      <c r="Y224" t="str">
        <f ca="1">IF(RIGHT(FPL_Combined[[#Headers],[Gameweek 24]],2)&lt;$B$622,INDEX(FPL_Results_Extract[Team],MATCH($A224,FPL_Results_Extract[[Player]:[Player]],0)),INDEX(Team_Key[[Abbreviation]:[Abbreviation]],MATCH(LEFT(INDEX(FPL_Fixtures_Extract[],MATCH($A224,FPL_Fixtures_Extract[[Player]:[Player]],0),MATCH(FPL_Combined[[#Headers],[Gameweek 24]],FPL_Fixtures_Extract[#Headers],0)),LEN(INDEX(FPL_Fixtures_Extract[],MATCH($A224,FPL_Fixtures_Extract[[Player]:[Player]],0),MATCH(FPL_Combined[[#Headers],[Gameweek 24]],FPL_Fixtures_Extract[#Headers],0)))-4),Team_Key[[Full Name]:[Full Name]],0))&amp;RIGHT(INDEX(FPL_Fixtures_Extract[],MATCH($A224,FPL_Fixtures_Extract[[Player]:[Player]],0),MATCH(FPL_Combined[[#Headers],[Gameweek 24]],FPL_Fixtures_Extract[#Headers],0)),3))</f>
        <v>ARS</v>
      </c>
      <c r="Z224" t="str">
        <f ca="1">IF(RIGHT(FPL_Combined[[#Headers],[Gameweek 25]],2)&lt;$B$622,INDEX(FPL_Results_Extract[Player],MATCH($A224,FPL_Results_Extract[[Player]:[Player]],0)),INDEX(Team_Key[[Abbreviation]:[Abbreviation]],MATCH(LEFT(INDEX(FPL_Fixtures_Extract[],MATCH($A224,FPL_Fixtures_Extract[[Player]:[Player]],0),MATCH(FPL_Combined[[#Headers],[Gameweek 25]],FPL_Fixtures_Extract[#Headers],0)),LEN(INDEX(FPL_Fixtures_Extract[],MATCH($A224,FPL_Fixtures_Extract[[Player]:[Player]],0),MATCH(FPL_Combined[[#Headers],[Gameweek 25]],FPL_Fixtures_Extract[#Headers],0)))-4),Team_Key[[Full Name]:[Full Name]],0))&amp;RIGHT(INDEX(FPL_Fixtures_Extract[],MATCH($A224,FPL_Fixtures_Extract[[Player]:[Player]],0),MATCH(FPL_Combined[[#Headers],[Gameweek 25]],FPL_Fixtures_Extract[#Headers],0)),3))</f>
        <v>Gibbs</v>
      </c>
      <c r="AA224" t="str">
        <f ca="1">IF(RIGHT(FPL_Combined[[#Headers],[Gameweek 26]],2)&lt;$B$622,INDEX(FPL_Results_Extract[Gameweek 01],MATCH($A224,FPL_Results_Extract[[Player]:[Player]],0)),INDEX(Team_Key[[Abbreviation]:[Abbreviation]],MATCH(LEFT(INDEX(FPL_Fixtures_Extract[],MATCH($A224,FPL_Fixtures_Extract[[Player]:[Player]],0),MATCH(FPL_Combined[[#Headers],[Gameweek 26]],FPL_Fixtures_Extract[#Headers],0)),LEN(INDEX(FPL_Fixtures_Extract[],MATCH($A224,FPL_Fixtures_Extract[[Player]:[Player]],0),MATCH(FPL_Combined[[#Headers],[Gameweek 26]],FPL_Fixtures_Extract[#Headers],0)))-4),Team_Key[[Full Name]:[Full Name]],0))&amp;RIGHT(INDEX(FPL_Fixtures_Extract[],MATCH($A224,FPL_Fixtures_Extract[[Player]:[Player]],0),MATCH(FPL_Combined[[#Headers],[Gameweek 26]],FPL_Fixtures_Extract[#Headers],0)),3))</f>
        <v>WHU(H) 0-2</v>
      </c>
      <c r="AB224" t="str">
        <f ca="1">IF(RIGHT(FPL_Combined[[#Headers],[Gameweek 27]],2)&lt;$B$622,INDEX(FPL_Results_Extract[Gameweek 02],MATCH($A224,FPL_Results_Extract[[Player]:[Player]],0)),INDEX(Team_Key[[Abbreviation]:[Abbreviation]],MATCH(LEFT(INDEX(FPL_Fixtures_Extract[],MATCH($A224,FPL_Fixtures_Extract[[Player]:[Player]],0),MATCH(FPL_Combined[[#Headers],[Gameweek 27]],FPL_Fixtures_Extract[#Headers],0)),LEN(INDEX(FPL_Fixtures_Extract[],MATCH($A224,FPL_Fixtures_Extract[[Player]:[Player]],0),MATCH(FPL_Combined[[#Headers],[Gameweek 27]],FPL_Fixtures_Extract[#Headers],0)))-4),Team_Key[[Full Name]:[Full Name]],0))&amp;RIGHT(INDEX(FPL_Fixtures_Extract[],MATCH($A224,FPL_Fixtures_Extract[[Player]:[Player]],0),MATCH(FPL_Combined[[#Headers],[Gameweek 27]],FPL_Fixtures_Extract[#Headers],0)),3))</f>
        <v>CRY(A) 2-1</v>
      </c>
      <c r="AC224" t="str">
        <f ca="1">IF(RIGHT(FPL_Combined[[#Headers],[Gameweek 28]],2)&lt;$B$622,INDEX(FPL_Results_Extract[Gameweek 03],MATCH($A224,FPL_Results_Extract[[Player]:[Player]],0)),INDEX(Team_Key[[Abbreviation]:[Abbreviation]],MATCH(LEFT(INDEX(FPL_Fixtures_Extract[],MATCH($A224,FPL_Fixtures_Extract[[Player]:[Player]],0),MATCH(FPL_Combined[[#Headers],[Gameweek 28]],FPL_Fixtures_Extract[#Headers],0)),LEN(INDEX(FPL_Fixtures_Extract[],MATCH($A224,FPL_Fixtures_Extract[[Player]:[Player]],0),MATCH(FPL_Combined[[#Headers],[Gameweek 28]],FPL_Fixtures_Extract[#Headers],0)))-4),Team_Key[[Full Name]:[Full Name]],0))&amp;RIGHT(INDEX(FPL_Fixtures_Extract[],MATCH($A224,FPL_Fixtures_Extract[[Player]:[Player]],0),MATCH(FPL_Combined[[#Headers],[Gameweek 28]],FPL_Fixtures_Extract[#Headers],0)),3))</f>
        <v>LIV(H) 0-0</v>
      </c>
      <c r="AD224" t="str">
        <f ca="1">IF(RIGHT(FPL_Combined[[#Headers],[Gameweek 29]],2)&lt;$B$622,INDEX(FPL_Results_Extract[Gameweek 04],MATCH($A224,FPL_Results_Extract[[Player]:[Player]],0)),INDEX(Team_Key[[Abbreviation]:[Abbreviation]],MATCH(LEFT(INDEX(FPL_Fixtures_Extract[],MATCH($A224,FPL_Fixtures_Extract[[Player]:[Player]],0),MATCH(FPL_Combined[[#Headers],[Gameweek 29]],FPL_Fixtures_Extract[#Headers],0)),LEN(INDEX(FPL_Fixtures_Extract[],MATCH($A224,FPL_Fixtures_Extract[[Player]:[Player]],0),MATCH(FPL_Combined[[#Headers],[Gameweek 29]],FPL_Fixtures_Extract[#Headers],0)))-4),Team_Key[[Full Name]:[Full Name]],0))&amp;RIGHT(INDEX(FPL_Fixtures_Extract[],MATCH($A224,FPL_Fixtures_Extract[[Player]:[Player]],0),MATCH(FPL_Combined[[#Headers],[Gameweek 29]],FPL_Fixtures_Extract[#Headers],0)),3))</f>
        <v>WBA(H)</v>
      </c>
      <c r="AE224" t="str">
        <f ca="1">IF(RIGHT(FPL_Combined[[#Headers],[Gameweek 30]],2)&lt;$B$622,INDEX(FPL_Results_Extract[Gameweek 05],MATCH($A224,FPL_Results_Extract[[Player]:[Player]],0)),INDEX(Team_Key[[Abbreviation]:[Abbreviation]],MATCH(LEFT(INDEX(FPL_Fixtures_Extract[],MATCH($A224,FPL_Fixtures_Extract[[Player]:[Player]],0),MATCH(FPL_Combined[[#Headers],[Gameweek 30]],FPL_Fixtures_Extract[#Headers],0)),LEN(INDEX(FPL_Fixtures_Extract[],MATCH($A224,FPL_Fixtures_Extract[[Player]:[Player]],0),MATCH(FPL_Combined[[#Headers],[Gameweek 30]],FPL_Fixtures_Extract[#Headers],0)))-4),Team_Key[[Full Name]:[Full Name]],0))&amp;RIGHT(INDEX(FPL_Fixtures_Extract[],MATCH($A224,FPL_Fixtures_Extract[[Player]:[Player]],0),MATCH(FPL_Combined[[#Headers],[Gameweek 30]],FPL_Fixtures_Extract[#Headers],0)),3))</f>
        <v>EVE(A)</v>
      </c>
      <c r="AF224" t="str">
        <f ca="1">IF(RIGHT(FPL_Combined[[#Headers],[Gameweek 31]],2)&lt;$B$622,INDEX(FPL_Results_Extract[Gameweek 06],MATCH($A224,FPL_Results_Extract[[Player]:[Player]],0)),INDEX(Team_Key[[Abbreviation]:[Abbreviation]],MATCH(LEFT(INDEX(FPL_Fixtures_Extract[],MATCH($A224,FPL_Fixtures_Extract[[Player]:[Player]],0),MATCH(FPL_Combined[[#Headers],[Gameweek 31]],FPL_Fixtures_Extract[#Headers],0)),LEN(INDEX(FPL_Fixtures_Extract[],MATCH($A224,FPL_Fixtures_Extract[[Player]:[Player]],0),MATCH(FPL_Combined[[#Headers],[Gameweek 31]],FPL_Fixtures_Extract[#Headers],0)))-4),Team_Key[[Full Name]:[Full Name]],0))&amp;RIGHT(INDEX(FPL_Fixtures_Extract[],MATCH($A224,FPL_Fixtures_Extract[[Player]:[Player]],0),MATCH(FPL_Combined[[#Headers],[Gameweek 31]],FPL_Fixtures_Extract[#Headers],0)),3))</f>
        <v>WAT(H)</v>
      </c>
      <c r="AG224" t="str">
        <f ca="1">IF(RIGHT(FPL_Combined[[#Headers],[Gameweek 32]],2)&lt;$B$622,INDEX(FPL_Results_Extract[Gameweek 07],MATCH($A224,FPL_Results_Extract[[Player]:[Player]],0)),INDEX(Team_Key[[Abbreviation]:[Abbreviation]],MATCH(LEFT(INDEX(FPL_Fixtures_Extract[],MATCH($A224,FPL_Fixtures_Extract[[Player]:[Player]],0),MATCH(FPL_Combined[[#Headers],[Gameweek 32]],FPL_Fixtures_Extract[#Headers],0)),LEN(INDEX(FPL_Fixtures_Extract[],MATCH($A224,FPL_Fixtures_Extract[[Player]:[Player]],0),MATCH(FPL_Combined[[#Headers],[Gameweek 32]],FPL_Fixtures_Extract[#Headers],0)))-4),Team_Key[[Full Name]:[Full Name]],0))&amp;RIGHT(INDEX(FPL_Fixtures_Extract[],MATCH($A224,FPL_Fixtures_Extract[[Player]:[Player]],0),MATCH(FPL_Combined[[#Headers],[Gameweek 32]],FPL_Fixtures_Extract[#Headers],0)),3))</f>
        <v>WHU(A)</v>
      </c>
      <c r="AH224" t="str">
        <f ca="1">IF(RIGHT(FPL_Combined[[#Headers],[Gameweek 33]],2)&lt;$B$622,INDEX(FPL_Results_Extract[Gameweek 08],MATCH($A224,FPL_Results_Extract[[Player]:[Player]],0)),INDEX(Team_Key[[Abbreviation]:[Abbreviation]],MATCH(LEFT(INDEX(FPL_Fixtures_Extract[],MATCH($A224,FPL_Fixtures_Extract[[Player]:[Player]],0),MATCH(FPL_Combined[[#Headers],[Gameweek 33]],FPL_Fixtures_Extract[#Headers],0)),LEN(INDEX(FPL_Fixtures_Extract[],MATCH($A224,FPL_Fixtures_Extract[[Player]:[Player]],0),MATCH(FPL_Combined[[#Headers],[Gameweek 33]],FPL_Fixtures_Extract[#Headers],0)))-4),Team_Key[[Full Name]:[Full Name]],0))&amp;RIGHT(INDEX(FPL_Fixtures_Extract[],MATCH($A224,FPL_Fixtures_Extract[[Player]:[Player]],0),MATCH(FPL_Combined[[#Headers],[Gameweek 33]],FPL_Fixtures_Extract[#Headers],0)),3))</f>
        <v>CRY(H)</v>
      </c>
      <c r="AI224" t="str">
        <f ca="1">IF(RIGHT(FPL_Combined[[#Headers],[Gameweek 34]],2)&lt;$B$622,INDEX(FPL_Results_Extract[Gameweek 09],MATCH($A224,FPL_Results_Extract[[Player]:[Player]],0)),INDEX(Team_Key[[Abbreviation]:[Abbreviation]],MATCH(LEFT(INDEX(FPL_Fixtures_Extract[],MATCH($A224,FPL_Fixtures_Extract[[Player]:[Player]],0),MATCH(FPL_Combined[[#Headers],[Gameweek 34]],FPL_Fixtures_Extract[#Headers],0)),LEN(INDEX(FPL_Fixtures_Extract[],MATCH($A224,FPL_Fixtures_Extract[[Player]:[Player]],0),MATCH(FPL_Combined[[#Headers],[Gameweek 34]],FPL_Fixtures_Extract[#Headers],0)))-4),Team_Key[[Full Name]:[Full Name]],0))&amp;RIGHT(INDEX(FPL_Fixtures_Extract[],MATCH($A224,FPL_Fixtures_Extract[[Player]:[Player]],0),MATCH(FPL_Combined[[#Headers],[Gameweek 34]],FPL_Fixtures_Extract[#Headers],0)),3))</f>
        <v>SUN(A)</v>
      </c>
      <c r="AJ224" t="str">
        <f ca="1">IF(RIGHT(FPL_Combined[[#Headers],[Gameweek 35]],2)&lt;$B$622,INDEX(FPL_Results_Extract[Gameweek 10],MATCH($A224,FPL_Results_Extract[[Player]:[Player]],0)),INDEX(Team_Key[[Abbreviation]:[Abbreviation]],MATCH(LEFT(INDEX(FPL_Fixtures_Extract[],MATCH($A224,FPL_Fixtures_Extract[[Player]:[Player]],0),MATCH(FPL_Combined[[#Headers],[Gameweek 35]],FPL_Fixtures_Extract[#Headers],0)),LEN(INDEX(FPL_Fixtures_Extract[],MATCH($A224,FPL_Fixtures_Extract[[Player]:[Player]],0),MATCH(FPL_Combined[[#Headers],[Gameweek 35]],FPL_Fixtures_Extract[#Headers],0)))-4),Team_Key[[Full Name]:[Full Name]],0))&amp;RIGHT(INDEX(FPL_Fixtures_Extract[],MATCH($A224,FPL_Fixtures_Extract[[Player]:[Player]],0),MATCH(FPL_Combined[[#Headers],[Gameweek 35]],FPL_Fixtures_Extract[#Headers],0)),3))</f>
        <v>NOR(H)</v>
      </c>
      <c r="AK224" t="str">
        <f ca="1">IF(RIGHT(FPL_Combined[[#Headers],[Gameweek 36]],2)&lt;$B$622,INDEX(FPL_Results_Extract[Gameweek 11],MATCH($A224,FPL_Results_Extract[[Player]:[Player]],0)),INDEX(Team_Key[[Abbreviation]:[Abbreviation]],MATCH(LEFT(INDEX(FPL_Fixtures_Extract[],MATCH($A224,FPL_Fixtures_Extract[[Player]:[Player]],0),MATCH(FPL_Combined[[#Headers],[Gameweek 36]],FPL_Fixtures_Extract[#Headers],0)),LEN(INDEX(FPL_Fixtures_Extract[],MATCH($A224,FPL_Fixtures_Extract[[Player]:[Player]],0),MATCH(FPL_Combined[[#Headers],[Gameweek 36]],FPL_Fixtures_Extract[#Headers],0)))-4),Team_Key[[Full Name]:[Full Name]],0))&amp;RIGHT(INDEX(FPL_Fixtures_Extract[],MATCH($A224,FPL_Fixtures_Extract[[Player]:[Player]],0),MATCH(FPL_Combined[[#Headers],[Gameweek 36]],FPL_Fixtures_Extract[#Headers],0)),3))</f>
        <v>MCI(A)</v>
      </c>
      <c r="AL224" t="str">
        <f ca="1">IF(RIGHT(FPL_Combined[[#Headers],[Gameweek 37]],2)&lt;$B$622,INDEX(FPL_Results_Extract[Gameweek 12],MATCH($A224,FPL_Results_Extract[[Player]:[Player]],0)),INDEX(Team_Key[[Abbreviation]:[Abbreviation]],MATCH(LEFT(INDEX(FPL_Fixtures_Extract[],MATCH($A224,FPL_Fixtures_Extract[[Player]:[Player]],0),MATCH(FPL_Combined[[#Headers],[Gameweek 37]],FPL_Fixtures_Extract[#Headers],0)),LEN(INDEX(FPL_Fixtures_Extract[],MATCH($A224,FPL_Fixtures_Extract[[Player]:[Player]],0),MATCH(FPL_Combined[[#Headers],[Gameweek 37]],FPL_Fixtures_Extract[#Headers],0)))-4),Team_Key[[Full Name]:[Full Name]],0))&amp;RIGHT(INDEX(FPL_Fixtures_Extract[],MATCH($A224,FPL_Fixtures_Extract[[Player]:[Player]],0),MATCH(FPL_Combined[[#Headers],[Gameweek 37]],FPL_Fixtures_Extract[#Headers],0)),3))</f>
        <v>AVL(H)</v>
      </c>
      <c r="AM224" t="e">
        <f ca="1">IF(RIGHT(FPL_Combined[[#Headers],[Gameweek 38]],2)&lt;$B$622,INDEX(FPL_Results_Extract[Gameweek 13],MATCH($A224,FPL_Results_Extract[[Player]:[Player]],0)),INDEX(Team_Key[[Abbreviation]:[Abbreviation]],MATCH(LEFT(INDEX(FPL_Fixtures_Extract[],MATCH($A224,FPL_Fixtures_Extract[[Player]:[Player]],0),MATCH(FPL_Combined[[#Headers],[Gameweek 38]],FPL_Fixtures_Extract[#Headers],0)),LEN(INDEX(FPL_Fixtures_Extract[],MATCH($A224,FPL_Fixtures_Extract[[Player]:[Player]],0),MATCH(FPL_Combined[[#Headers],[Gameweek 38]],FPL_Fixtures_Extract[#Headers],0)))-4),Team_Key[[Full Name]:[Full Name]],0))&amp;RIGHT(INDEX(FPL_Fixtures_Extract[],MATCH($A224,FPL_Fixtures_Extract[[Player]:[Player]],0),MATCH(FPL_Combined[[#Headers],[Gameweek 38]],FPL_Fixtures_Extract[#Headers],0)),3))</f>
        <v>#VALUE!</v>
      </c>
    </row>
    <row r="225" spans="1:39" x14ac:dyDescent="0.45">
      <c r="A225" t="s">
        <v>534</v>
      </c>
      <c r="B225" t="str">
        <f ca="1">IF(RIGHT(FPL_Combined[[#Headers],[Gameweek 01]],2)&lt;$B$622,INDEX(FPL_Results_Extract[Gameweek 01],MATCH($A225,FPL_Results_Extract[[Player]:[Player]],0)),INDEX(Team_Key[[Abbreviation]:[Abbreviation]],MATCH(LEFT(INDEX(FPL_Fixtures_Extract[],MATCH($A225,FPL_Fixtures_Extract[[Player]:[Player]],0),MATCH(FPL_Combined[[#Headers],[Gameweek 01]],FPL_Fixtures_Extract[#Headers],0)),LEN(INDEX(FPL_Fixtures_Extract[],MATCH($A225,FPL_Fixtures_Extract[[Player]:[Player]],0),MATCH(FPL_Combined[[#Headers],[Gameweek 01]],FPL_Fixtures_Extract[#Headers],0)))-4),Team_Key[[Full Name]:[Full Name]],0))&amp;RIGHT(INDEX(FPL_Fixtures_Extract[],MATCH($A225,FPL_Fixtures_Extract[[Player]:[Player]],0),MATCH(FPL_Combined[[#Headers],[Gameweek 01]],FPL_Fixtures_Extract[#Headers],0)),3))</f>
        <v>WAT(H) 2-2</v>
      </c>
      <c r="C225" t="str">
        <f ca="1">IF(RIGHT(FPL_Combined[[#Headers],[Gameweek 02]],2)&lt;$B$622,INDEX(FPL_Results_Extract[Gameweek 02],MATCH($A225,FPL_Results_Extract[[Player]:[Player]],0)),INDEX(Team_Key[[Abbreviation]:[Abbreviation]],MATCH(LEFT(INDEX(FPL_Fixtures_Extract[],MATCH($A225,FPL_Fixtures_Extract[[Player]:[Player]],0),MATCH(FPL_Combined[[#Headers],[Gameweek 02]],FPL_Fixtures_Extract[#Headers],0)),LEN(INDEX(FPL_Fixtures_Extract[],MATCH($A225,FPL_Fixtures_Extract[[Player]:[Player]],0),MATCH(FPL_Combined[[#Headers],[Gameweek 02]],FPL_Fixtures_Extract[#Headers],0)))-4),Team_Key[[Full Name]:[Full Name]],0))&amp;RIGHT(INDEX(FPL_Fixtures_Extract[],MATCH($A225,FPL_Fixtures_Extract[[Player]:[Player]],0),MATCH(FPL_Combined[[#Headers],[Gameweek 02]],FPL_Fixtures_Extract[#Headers],0)),3))</f>
        <v>SOU(A) 3-0</v>
      </c>
      <c r="D225" t="str">
        <f ca="1">IF(RIGHT(FPL_Combined[[#Headers],[Gameweek 03]],2)&lt;$B$622,INDEX(FPL_Results_Extract[Gameweek 03],MATCH($A225,FPL_Results_Extract[[Player]:[Player]],0)),INDEX(Team_Key[[Abbreviation]:[Abbreviation]],MATCH(LEFT(INDEX(FPL_Fixtures_Extract[],MATCH($A225,FPL_Fixtures_Extract[[Player]:[Player]],0),MATCH(FPL_Combined[[#Headers],[Gameweek 03]],FPL_Fixtures_Extract[#Headers],0)),LEN(INDEX(FPL_Fixtures_Extract[],MATCH($A225,FPL_Fixtures_Extract[[Player]:[Player]],0),MATCH(FPL_Combined[[#Headers],[Gameweek 03]],FPL_Fixtures_Extract[#Headers],0)))-4),Team_Key[[Full Name]:[Full Name]],0))&amp;RIGHT(INDEX(FPL_Fixtures_Extract[],MATCH($A225,FPL_Fixtures_Extract[[Player]:[Player]],0),MATCH(FPL_Combined[[#Headers],[Gameweek 03]],FPL_Fixtures_Extract[#Headers],0)),3))</f>
        <v>MCI(H) 0-2</v>
      </c>
      <c r="E225" t="str">
        <f ca="1">IF(RIGHT(FPL_Combined[[#Headers],[Gameweek 04]],2)&lt;$B$622,INDEX(FPL_Results_Extract[Gameweek 04],MATCH($A225,FPL_Results_Extract[[Player]:[Player]],0)),INDEX(Team_Key[[Abbreviation]:[Abbreviation]],MATCH(LEFT(INDEX(FPL_Fixtures_Extract[],MATCH($A225,FPL_Fixtures_Extract[[Player]:[Player]],0),MATCH(FPL_Combined[[#Headers],[Gameweek 04]],FPL_Fixtures_Extract[#Headers],0)),LEN(INDEX(FPL_Fixtures_Extract[],MATCH($A225,FPL_Fixtures_Extract[[Player]:[Player]],0),MATCH(FPL_Combined[[#Headers],[Gameweek 04]],FPL_Fixtures_Extract[#Headers],0)))-4),Team_Key[[Full Name]:[Full Name]],0))&amp;RIGHT(INDEX(FPL_Fixtures_Extract[],MATCH($A225,FPL_Fixtures_Extract[[Player]:[Player]],0),MATCH(FPL_Combined[[#Headers],[Gameweek 04]],FPL_Fixtures_Extract[#Headers],0)),3))</f>
        <v>TOT(A) 0-0</v>
      </c>
      <c r="F225" t="str">
        <f ca="1">IF(RIGHT(FPL_Combined[[#Headers],[Gameweek 05]],2)&lt;$B$622,INDEX(FPL_Results_Extract[Gameweek 05],MATCH($A225,FPL_Results_Extract[[Player]:[Player]],0)),INDEX(Team_Key[[Abbreviation]:[Abbreviation]],MATCH(LEFT(INDEX(FPL_Fixtures_Extract[],MATCH($A225,FPL_Fixtures_Extract[[Player]:[Player]],0),MATCH(FPL_Combined[[#Headers],[Gameweek 05]],FPL_Fixtures_Extract[#Headers],0)),LEN(INDEX(FPL_Fixtures_Extract[],MATCH($A225,FPL_Fixtures_Extract[[Player]:[Player]],0),MATCH(FPL_Combined[[#Headers],[Gameweek 05]],FPL_Fixtures_Extract[#Headers],0)))-4),Team_Key[[Full Name]:[Full Name]],0))&amp;RIGHT(INDEX(FPL_Fixtures_Extract[],MATCH($A225,FPL_Fixtures_Extract[[Player]:[Player]],0),MATCH(FPL_Combined[[#Headers],[Gameweek 05]],FPL_Fixtures_Extract[#Headers],0)),3))</f>
        <v>CHE(H) 3-1</v>
      </c>
      <c r="G225" t="str">
        <f ca="1">IF(RIGHT(FPL_Combined[[#Headers],[Gameweek 06]],2)&lt;$B$622,INDEX(FPL_Results_Extract[Gameweek 06],MATCH($A225,FPL_Results_Extract[[Player]:[Player]],0)),INDEX(Team_Key[[Abbreviation]:[Abbreviation]],MATCH(LEFT(INDEX(FPL_Fixtures_Extract[],MATCH($A225,FPL_Fixtures_Extract[[Player]:[Player]],0),MATCH(FPL_Combined[[#Headers],[Gameweek 06]],FPL_Fixtures_Extract[#Headers],0)),LEN(INDEX(FPL_Fixtures_Extract[],MATCH($A225,FPL_Fixtures_Extract[[Player]:[Player]],0),MATCH(FPL_Combined[[#Headers],[Gameweek 06]],FPL_Fixtures_Extract[#Headers],0)))-4),Team_Key[[Full Name]:[Full Name]],0))&amp;RIGHT(INDEX(FPL_Fixtures_Extract[],MATCH($A225,FPL_Fixtures_Extract[[Player]:[Player]],0),MATCH(FPL_Combined[[#Headers],[Gameweek 06]],FPL_Fixtures_Extract[#Headers],0)),3))</f>
        <v>SWA(A) 0-0</v>
      </c>
      <c r="H225" t="str">
        <f ca="1">IF(RIGHT(FPL_Combined[[#Headers],[Gameweek 07]],2)&lt;$B$622,INDEX(FPL_Results_Extract[Gameweek 07],MATCH($A225,FPL_Results_Extract[[Player]:[Player]],0)),INDEX(Team_Key[[Abbreviation]:[Abbreviation]],MATCH(LEFT(INDEX(FPL_Fixtures_Extract[],MATCH($A225,FPL_Fixtures_Extract[[Player]:[Player]],0),MATCH(FPL_Combined[[#Headers],[Gameweek 07]],FPL_Fixtures_Extract[#Headers],0)),LEN(INDEX(FPL_Fixtures_Extract[],MATCH($A225,FPL_Fixtures_Extract[[Player]:[Player]],0),MATCH(FPL_Combined[[#Headers],[Gameweek 07]],FPL_Fixtures_Extract[#Headers],0)))-4),Team_Key[[Full Name]:[Full Name]],0))&amp;RIGHT(INDEX(FPL_Fixtures_Extract[],MATCH($A225,FPL_Fixtures_Extract[[Player]:[Player]],0),MATCH(FPL_Combined[[#Headers],[Gameweek 07]],FPL_Fixtures_Extract[#Headers],0)),3))</f>
        <v>WBA(A) 3-2</v>
      </c>
      <c r="I225" t="str">
        <f ca="1">IF(RIGHT(FPL_Combined[[#Headers],[Gameweek 08]],2)&lt;$B$622,INDEX(FPL_Results_Extract[Gameweek 08],MATCH($A225,FPL_Results_Extract[[Player]:[Player]],0)),INDEX(Team_Key[[Abbreviation]:[Abbreviation]],MATCH(LEFT(INDEX(FPL_Fixtures_Extract[],MATCH($A225,FPL_Fixtures_Extract[[Player]:[Player]],0),MATCH(FPL_Combined[[#Headers],[Gameweek 08]],FPL_Fixtures_Extract[#Headers],0)),LEN(INDEX(FPL_Fixtures_Extract[],MATCH($A225,FPL_Fixtures_Extract[[Player]:[Player]],0),MATCH(FPL_Combined[[#Headers],[Gameweek 08]],FPL_Fixtures_Extract[#Headers],0)))-4),Team_Key[[Full Name]:[Full Name]],0))&amp;RIGHT(INDEX(FPL_Fixtures_Extract[],MATCH($A225,FPL_Fixtures_Extract[[Player]:[Player]],0),MATCH(FPL_Combined[[#Headers],[Gameweek 08]],FPL_Fixtures_Extract[#Headers],0)),3))</f>
        <v>LIV(H) 1-1</v>
      </c>
      <c r="J225" t="str">
        <f ca="1">IF(RIGHT(FPL_Combined[[#Headers],[Gameweek 09]],2)&lt;$B$622,INDEX(FPL_Results_Extract[Gameweek 09],MATCH($A225,FPL_Results_Extract[[Player]:[Player]],0)),INDEX(Team_Key[[Abbreviation]:[Abbreviation]],MATCH(LEFT(INDEX(FPL_Fixtures_Extract[],MATCH($A225,FPL_Fixtures_Extract[[Player]:[Player]],0),MATCH(FPL_Combined[[#Headers],[Gameweek 09]],FPL_Fixtures_Extract[#Headers],0)),LEN(INDEX(FPL_Fixtures_Extract[],MATCH($A225,FPL_Fixtures_Extract[[Player]:[Player]],0),MATCH(FPL_Combined[[#Headers],[Gameweek 09]],FPL_Fixtures_Extract[#Headers],0)))-4),Team_Key[[Full Name]:[Full Name]],0))&amp;RIGHT(INDEX(FPL_Fixtures_Extract[],MATCH($A225,FPL_Fixtures_Extract[[Player]:[Player]],0),MATCH(FPL_Combined[[#Headers],[Gameweek 09]],FPL_Fixtures_Extract[#Headers],0)),3))</f>
        <v>MUN(H) 0-3</v>
      </c>
      <c r="K225" t="str">
        <f ca="1">IF(RIGHT(FPL_Combined[[#Headers],[Gameweek 10]],2)&lt;$B$622,INDEX(FPL_Results_Extract[Gameweek 10],MATCH($A225,FPL_Results_Extract[[Player]:[Player]],0)),INDEX(Team_Key[[Abbreviation]:[Abbreviation]],MATCH(LEFT(INDEX(FPL_Fixtures_Extract[],MATCH($A225,FPL_Fixtures_Extract[[Player]:[Player]],0),MATCH(FPL_Combined[[#Headers],[Gameweek 10]],FPL_Fixtures_Extract[#Headers],0)),LEN(INDEX(FPL_Fixtures_Extract[],MATCH($A225,FPL_Fixtures_Extract[[Player]:[Player]],0),MATCH(FPL_Combined[[#Headers],[Gameweek 10]],FPL_Fixtures_Extract[#Headers],0)))-4),Team_Key[[Full Name]:[Full Name]],0))&amp;RIGHT(INDEX(FPL_Fixtures_Extract[],MATCH($A225,FPL_Fixtures_Extract[[Player]:[Player]],0),MATCH(FPL_Combined[[#Headers],[Gameweek 10]],FPL_Fixtures_Extract[#Headers],0)),3))</f>
        <v>ARS(A) 1-2</v>
      </c>
      <c r="L225" t="str">
        <f ca="1">IF(RIGHT(FPL_Combined[[#Headers],[Gameweek 11]],2)&lt;$B$622,INDEX(FPL_Results_Extract[Gameweek 11],MATCH($A225,FPL_Results_Extract[[Player]:[Player]],0)),INDEX(Team_Key[[Abbreviation]:[Abbreviation]],MATCH(LEFT(INDEX(FPL_Fixtures_Extract[],MATCH($A225,FPL_Fixtures_Extract[[Player]:[Player]],0),MATCH(FPL_Combined[[#Headers],[Gameweek 11]],FPL_Fixtures_Extract[#Headers],0)),LEN(INDEX(FPL_Fixtures_Extract[],MATCH($A225,FPL_Fixtures_Extract[[Player]:[Player]],0),MATCH(FPL_Combined[[#Headers],[Gameweek 11]],FPL_Fixtures_Extract[#Headers],0)))-4),Team_Key[[Full Name]:[Full Name]],0))&amp;RIGHT(INDEX(FPL_Fixtures_Extract[],MATCH($A225,FPL_Fixtures_Extract[[Player]:[Player]],0),MATCH(FPL_Combined[[#Headers],[Gameweek 11]],FPL_Fixtures_Extract[#Headers],0)),3))</f>
        <v>SUN(H) 6-2</v>
      </c>
      <c r="M225" t="str">
        <f ca="1">IF(RIGHT(FPL_Combined[[#Headers],[Gameweek 12]],2)&lt;$B$622,INDEX(FPL_Results_Extract[Gameweek 12],MATCH($A225,FPL_Results_Extract[[Player]:[Player]],0)),INDEX(Team_Key[[Abbreviation]:[Abbreviation]],MATCH(LEFT(INDEX(FPL_Fixtures_Extract[],MATCH($A225,FPL_Fixtures_Extract[[Player]:[Player]],0),MATCH(FPL_Combined[[#Headers],[Gameweek 12]],FPL_Fixtures_Extract[#Headers],0)),LEN(INDEX(FPL_Fixtures_Extract[],MATCH($A225,FPL_Fixtures_Extract[[Player]:[Player]],0),MATCH(FPL_Combined[[#Headers],[Gameweek 12]],FPL_Fixtures_Extract[#Headers],0)))-4),Team_Key[[Full Name]:[Full Name]],0))&amp;RIGHT(INDEX(FPL_Fixtures_Extract[],MATCH($A225,FPL_Fixtures_Extract[[Player]:[Player]],0),MATCH(FPL_Combined[[#Headers],[Gameweek 12]],FPL_Fixtures_Extract[#Headers],0)),3))</f>
        <v>WHU(A) 1-1</v>
      </c>
      <c r="N225" t="str">
        <f ca="1">IF(RIGHT(FPL_Combined[[#Headers],[Gameweek 13]],2)&lt;$B$622,INDEX(FPL_Results_Extract[Gameweek 13],MATCH($A225,FPL_Results_Extract[[Player]:[Player]],0)),INDEX(Team_Key[[Abbreviation]:[Abbreviation]],MATCH(LEFT(INDEX(FPL_Fixtures_Extract[],MATCH($A225,FPL_Fixtures_Extract[[Player]:[Player]],0),MATCH(FPL_Combined[[#Headers],[Gameweek 13]],FPL_Fixtures_Extract[#Headers],0)),LEN(INDEX(FPL_Fixtures_Extract[],MATCH($A225,FPL_Fixtures_Extract[[Player]:[Player]],0),MATCH(FPL_Combined[[#Headers],[Gameweek 13]],FPL_Fixtures_Extract[#Headers],0)))-4),Team_Key[[Full Name]:[Full Name]],0))&amp;RIGHT(INDEX(FPL_Fixtures_Extract[],MATCH($A225,FPL_Fixtures_Extract[[Player]:[Player]],0),MATCH(FPL_Combined[[#Headers],[Gameweek 13]],FPL_Fixtures_Extract[#Headers],0)),3))</f>
        <v>AVL(H) 4-0</v>
      </c>
      <c r="O225" t="str">
        <f ca="1">IF(RIGHT(FPL_Combined[[#Headers],[Gameweek 14]],2)&lt;$B$622,INDEX(FPL_Results_Extract[Gameweek 14],MATCH($A225,FPL_Results_Extract[[Player]:[Player]],0)),INDEX(Team_Key[[Abbreviation]:[Abbreviation]],MATCH(LEFT(INDEX(FPL_Fixtures_Extract[],MATCH($A225,FPL_Fixtures_Extract[[Player]:[Player]],0),MATCH(FPL_Combined[[#Headers],[Gameweek 14]],FPL_Fixtures_Extract[#Headers],0)),LEN(INDEX(FPL_Fixtures_Extract[],MATCH($A225,FPL_Fixtures_Extract[[Player]:[Player]],0),MATCH(FPL_Combined[[#Headers],[Gameweek 14]],FPL_Fixtures_Extract[#Headers],0)))-4),Team_Key[[Full Name]:[Full Name]],0))&amp;RIGHT(INDEX(FPL_Fixtures_Extract[],MATCH($A225,FPL_Fixtures_Extract[[Player]:[Player]],0),MATCH(FPL_Combined[[#Headers],[Gameweek 14]],FPL_Fixtures_Extract[#Headers],0)),3))</f>
        <v>BOU(A) 3-3</v>
      </c>
      <c r="P225" t="str">
        <f ca="1">IF(RIGHT(FPL_Combined[[#Headers],[Gameweek 15]],2)&lt;$B$622,INDEX(FPL_Results_Extract[Gameweek 15],MATCH($A225,FPL_Results_Extract[[Player]:[Player]],0)),INDEX(Team_Key[[Abbreviation]:[Abbreviation]],MATCH(LEFT(INDEX(FPL_Fixtures_Extract[],MATCH($A225,FPL_Fixtures_Extract[[Player]:[Player]],0),MATCH(FPL_Combined[[#Headers],[Gameweek 15]],FPL_Fixtures_Extract[#Headers],0)),LEN(INDEX(FPL_Fixtures_Extract[],MATCH($A225,FPL_Fixtures_Extract[[Player]:[Player]],0),MATCH(FPL_Combined[[#Headers],[Gameweek 15]],FPL_Fixtures_Extract[#Headers],0)))-4),Team_Key[[Full Name]:[Full Name]],0))&amp;RIGHT(INDEX(FPL_Fixtures_Extract[],MATCH($A225,FPL_Fixtures_Extract[[Player]:[Player]],0),MATCH(FPL_Combined[[#Headers],[Gameweek 15]],FPL_Fixtures_Extract[#Headers],0)),3))</f>
        <v>CRY(H) 1-1</v>
      </c>
      <c r="Q225" t="str">
        <f ca="1">IF(RIGHT(FPL_Combined[[#Headers],[Gameweek 16]],2)&lt;$B$622,INDEX(FPL_Results_Extract[Gameweek 16],MATCH($A225,FPL_Results_Extract[[Player]:[Player]],0)),INDEX(Team_Key[[Abbreviation]:[Abbreviation]],MATCH(LEFT(INDEX(FPL_Fixtures_Extract[],MATCH($A225,FPL_Fixtures_Extract[[Player]:[Player]],0),MATCH(FPL_Combined[[#Headers],[Gameweek 16]],FPL_Fixtures_Extract[#Headers],0)),LEN(INDEX(FPL_Fixtures_Extract[],MATCH($A225,FPL_Fixtures_Extract[[Player]:[Player]],0),MATCH(FPL_Combined[[#Headers],[Gameweek 16]],FPL_Fixtures_Extract[#Headers],0)))-4),Team_Key[[Full Name]:[Full Name]],0))&amp;RIGHT(INDEX(FPL_Fixtures_Extract[],MATCH($A225,FPL_Fixtures_Extract[[Player]:[Player]],0),MATCH(FPL_Combined[[#Headers],[Gameweek 16]],FPL_Fixtures_Extract[#Headers],0)),3))</f>
        <v>NOR(A) 1-1</v>
      </c>
      <c r="R225" t="str">
        <f ca="1">IF(RIGHT(FPL_Combined[[#Headers],[Gameweek 17]],2)&lt;$B$622,INDEX(FPL_Results_Extract[Gameweek 17],MATCH($A225,FPL_Results_Extract[[Player]:[Player]],0)),INDEX(Team_Key[[Abbreviation]:[Abbreviation]],MATCH(LEFT(INDEX(FPL_Fixtures_Extract[],MATCH($A225,FPL_Fixtures_Extract[[Player]:[Player]],0),MATCH(FPL_Combined[[#Headers],[Gameweek 17]],FPL_Fixtures_Extract[#Headers],0)),LEN(INDEX(FPL_Fixtures_Extract[],MATCH($A225,FPL_Fixtures_Extract[[Player]:[Player]],0),MATCH(FPL_Combined[[#Headers],[Gameweek 17]],FPL_Fixtures_Extract[#Headers],0)))-4),Team_Key[[Full Name]:[Full Name]],0))&amp;RIGHT(INDEX(FPL_Fixtures_Extract[],MATCH($A225,FPL_Fixtures_Extract[[Player]:[Player]],0),MATCH(FPL_Combined[[#Headers],[Gameweek 17]],FPL_Fixtures_Extract[#Headers],0)),3))</f>
        <v>LEI(H) 2-3</v>
      </c>
      <c r="S225" t="str">
        <f ca="1">IF(RIGHT(FPL_Combined[[#Headers],[Gameweek 18]],2)&lt;$B$622,INDEX(FPL_Results_Extract[Gameweek 18],MATCH($A225,FPL_Results_Extract[[Player]:[Player]],0)),INDEX(Team_Key[[Abbreviation]:[Abbreviation]],MATCH(LEFT(INDEX(FPL_Fixtures_Extract[],MATCH($A225,FPL_Fixtures_Extract[[Player]:[Player]],0),MATCH(FPL_Combined[[#Headers],[Gameweek 18]],FPL_Fixtures_Extract[#Headers],0)),LEN(INDEX(FPL_Fixtures_Extract[],MATCH($A225,FPL_Fixtures_Extract[[Player]:[Player]],0),MATCH(FPL_Combined[[#Headers],[Gameweek 18]],FPL_Fixtures_Extract[#Headers],0)))-4),Team_Key[[Full Name]:[Full Name]],0))&amp;RIGHT(INDEX(FPL_Fixtures_Extract[],MATCH($A225,FPL_Fixtures_Extract[[Player]:[Player]],0),MATCH(FPL_Combined[[#Headers],[Gameweek 18]],FPL_Fixtures_Extract[#Headers],0)),3))</f>
        <v>NEW(A) 1-0</v>
      </c>
      <c r="T225" t="str">
        <f ca="1">IF(RIGHT(FPL_Combined[[#Headers],[Gameweek 19]],2)&lt;$B$622,INDEX(FPL_Results_Extract[Gameweek 19],MATCH($A225,FPL_Results_Extract[[Player]:[Player]],0)),INDEX(Team_Key[[Abbreviation]:[Abbreviation]],MATCH(LEFT(INDEX(FPL_Fixtures_Extract[],MATCH($A225,FPL_Fixtures_Extract[[Player]:[Player]],0),MATCH(FPL_Combined[[#Headers],[Gameweek 19]],FPL_Fixtures_Extract[#Headers],0)),LEN(INDEX(FPL_Fixtures_Extract[],MATCH($A225,FPL_Fixtures_Extract[[Player]:[Player]],0),MATCH(FPL_Combined[[#Headers],[Gameweek 19]],FPL_Fixtures_Extract[#Headers],0)))-4),Team_Key[[Full Name]:[Full Name]],0))&amp;RIGHT(INDEX(FPL_Fixtures_Extract[],MATCH($A225,FPL_Fixtures_Extract[[Player]:[Player]],0),MATCH(FPL_Combined[[#Headers],[Gameweek 19]],FPL_Fixtures_Extract[#Headers],0)),3))</f>
        <v>STK(H) 3-4</v>
      </c>
      <c r="U225" t="str">
        <f ca="1">IF(RIGHT(FPL_Combined[[#Headers],[Gameweek 20]],2)&lt;$B$622,INDEX(FPL_Results_Extract[Gameweek 20],MATCH($A225,FPL_Results_Extract[[Player]:[Player]],0)),INDEX(Team_Key[[Abbreviation]:[Abbreviation]],MATCH(LEFT(INDEX(FPL_Fixtures_Extract[],MATCH($A225,FPL_Fixtures_Extract[[Player]:[Player]],0),MATCH(FPL_Combined[[#Headers],[Gameweek 20]],FPL_Fixtures_Extract[#Headers],0)),LEN(INDEX(FPL_Fixtures_Extract[],MATCH($A225,FPL_Fixtures_Extract[[Player]:[Player]],0),MATCH(FPL_Combined[[#Headers],[Gameweek 20]],FPL_Fixtures_Extract[#Headers],0)))-4),Team_Key[[Full Name]:[Full Name]],0))&amp;RIGHT(INDEX(FPL_Fixtures_Extract[],MATCH($A225,FPL_Fixtures_Extract[[Player]:[Player]],0),MATCH(FPL_Combined[[#Headers],[Gameweek 20]],FPL_Fixtures_Extract[#Headers],0)),3))</f>
        <v>TOT(H) 1-1</v>
      </c>
      <c r="V225" t="str">
        <f ca="1">IF(RIGHT(FPL_Combined[[#Headers],[Gameweek 21]],2)&lt;$B$622,INDEX(FPL_Results_Extract[Gameweek 21],MATCH($A225,FPL_Results_Extract[[Player]:[Player]],0)),INDEX(Team_Key[[Abbreviation]:[Abbreviation]],MATCH(LEFT(INDEX(FPL_Fixtures_Extract[],MATCH($A225,FPL_Fixtures_Extract[[Player]:[Player]],0),MATCH(FPL_Combined[[#Headers],[Gameweek 21]],FPL_Fixtures_Extract[#Headers],0)),LEN(INDEX(FPL_Fixtures_Extract[],MATCH($A225,FPL_Fixtures_Extract[[Player]:[Player]],0),MATCH(FPL_Combined[[#Headers],[Gameweek 21]],FPL_Fixtures_Extract[#Headers],0)))-4),Team_Key[[Full Name]:[Full Name]],0))&amp;RIGHT(INDEX(FPL_Fixtures_Extract[],MATCH($A225,FPL_Fixtures_Extract[[Player]:[Player]],0),MATCH(FPL_Combined[[#Headers],[Gameweek 21]],FPL_Fixtures_Extract[#Headers],0)),3))</f>
        <v>MCI(A) 0-0</v>
      </c>
      <c r="W225" t="str">
        <f ca="1">IF(RIGHT(FPL_Combined[[#Headers],[Gameweek 22]],2)&lt;$B$622,INDEX(FPL_Results_Extract[Gameweek 22],MATCH($A225,FPL_Results_Extract[[Player]:[Player]],0)),INDEX(Team_Key[[Abbreviation]:[Abbreviation]],MATCH(LEFT(INDEX(FPL_Fixtures_Extract[],MATCH($A225,FPL_Fixtures_Extract[[Player]:[Player]],0),MATCH(FPL_Combined[[#Headers],[Gameweek 22]],FPL_Fixtures_Extract[#Headers],0)),LEN(INDEX(FPL_Fixtures_Extract[],MATCH($A225,FPL_Fixtures_Extract[[Player]:[Player]],0),MATCH(FPL_Combined[[#Headers],[Gameweek 22]],FPL_Fixtures_Extract[#Headers],0)))-4),Team_Key[[Full Name]:[Full Name]],0))&amp;RIGHT(INDEX(FPL_Fixtures_Extract[],MATCH($A225,FPL_Fixtures_Extract[[Player]:[Player]],0),MATCH(FPL_Combined[[#Headers],[Gameweek 22]],FPL_Fixtures_Extract[#Headers],0)),3))</f>
        <v>CHE(A) 3-3</v>
      </c>
      <c r="X225" t="str">
        <f ca="1">IF(RIGHT(FPL_Combined[[#Headers],[Gameweek 23]],2)&lt;$B$622,INDEX(FPL_Results_Extract[Gameweek 23],MATCH($A225,FPL_Results_Extract[[Player]:[Player]],0)),INDEX(Team_Key[[Abbreviation]:[Abbreviation]],MATCH(LEFT(INDEX(FPL_Fixtures_Extract[],MATCH($A225,FPL_Fixtures_Extract[[Player]:[Player]],0),MATCH(FPL_Combined[[#Headers],[Gameweek 23]],FPL_Fixtures_Extract[#Headers],0)),LEN(INDEX(FPL_Fixtures_Extract[],MATCH($A225,FPL_Fixtures_Extract[[Player]:[Player]],0),MATCH(FPL_Combined[[#Headers],[Gameweek 23]],FPL_Fixtures_Extract[#Headers],0)))-4),Team_Key[[Full Name]:[Full Name]],0))&amp;RIGHT(INDEX(FPL_Fixtures_Extract[],MATCH($A225,FPL_Fixtures_Extract[[Player]:[Player]],0),MATCH(FPL_Combined[[#Headers],[Gameweek 23]],FPL_Fixtures_Extract[#Headers],0)),3))</f>
        <v>SWA(H) 1-2</v>
      </c>
      <c r="Y225" t="str">
        <f ca="1">IF(RIGHT(FPL_Combined[[#Headers],[Gameweek 24]],2)&lt;$B$622,INDEX(FPL_Results_Extract[Team],MATCH($A225,FPL_Results_Extract[[Player]:[Player]],0)),INDEX(Team_Key[[Abbreviation]:[Abbreviation]],MATCH(LEFT(INDEX(FPL_Fixtures_Extract[],MATCH($A225,FPL_Fixtures_Extract[[Player]:[Player]],0),MATCH(FPL_Combined[[#Headers],[Gameweek 24]],FPL_Fixtures_Extract[#Headers],0)),LEN(INDEX(FPL_Fixtures_Extract[],MATCH($A225,FPL_Fixtures_Extract[[Player]:[Player]],0),MATCH(FPL_Combined[[#Headers],[Gameweek 24]],FPL_Fixtures_Extract[#Headers],0)))-4),Team_Key[[Full Name]:[Full Name]],0))&amp;RIGHT(INDEX(FPL_Fixtures_Extract[],MATCH($A225,FPL_Fixtures_Extract[[Player]:[Player]],0),MATCH(FPL_Combined[[#Headers],[Gameweek 24]],FPL_Fixtures_Extract[#Headers],0)),3))</f>
        <v>EVE</v>
      </c>
      <c r="Z225" t="str">
        <f ca="1">IF(RIGHT(FPL_Combined[[#Headers],[Gameweek 25]],2)&lt;$B$622,INDEX(FPL_Results_Extract[Player],MATCH($A225,FPL_Results_Extract[[Player]:[Player]],0)),INDEX(Team_Key[[Abbreviation]:[Abbreviation]],MATCH(LEFT(INDEX(FPL_Fixtures_Extract[],MATCH($A225,FPL_Fixtures_Extract[[Player]:[Player]],0),MATCH(FPL_Combined[[#Headers],[Gameweek 25]],FPL_Fixtures_Extract[#Headers],0)),LEN(INDEX(FPL_Fixtures_Extract[],MATCH($A225,FPL_Fixtures_Extract[[Player]:[Player]],0),MATCH(FPL_Combined[[#Headers],[Gameweek 25]],FPL_Fixtures_Extract[#Headers],0)))-4),Team_Key[[Full Name]:[Full Name]],0))&amp;RIGHT(INDEX(FPL_Fixtures_Extract[],MATCH($A225,FPL_Fixtures_Extract[[Player]:[Player]],0),MATCH(FPL_Combined[[#Headers],[Gameweek 25]],FPL_Fixtures_Extract[#Headers],0)),3))</f>
        <v>Gibson</v>
      </c>
      <c r="AA225" t="str">
        <f ca="1">IF(RIGHT(FPL_Combined[[#Headers],[Gameweek 26]],2)&lt;$B$622,INDEX(FPL_Results_Extract[Gameweek 01],MATCH($A225,FPL_Results_Extract[[Player]:[Player]],0)),INDEX(Team_Key[[Abbreviation]:[Abbreviation]],MATCH(LEFT(INDEX(FPL_Fixtures_Extract[],MATCH($A225,FPL_Fixtures_Extract[[Player]:[Player]],0),MATCH(FPL_Combined[[#Headers],[Gameweek 26]],FPL_Fixtures_Extract[#Headers],0)),LEN(INDEX(FPL_Fixtures_Extract[],MATCH($A225,FPL_Fixtures_Extract[[Player]:[Player]],0),MATCH(FPL_Combined[[#Headers],[Gameweek 26]],FPL_Fixtures_Extract[#Headers],0)))-4),Team_Key[[Full Name]:[Full Name]],0))&amp;RIGHT(INDEX(FPL_Fixtures_Extract[],MATCH($A225,FPL_Fixtures_Extract[[Player]:[Player]],0),MATCH(FPL_Combined[[#Headers],[Gameweek 26]],FPL_Fixtures_Extract[#Headers],0)),3))</f>
        <v>WAT(H) 2-2</v>
      </c>
      <c r="AB225" t="str">
        <f ca="1">IF(RIGHT(FPL_Combined[[#Headers],[Gameweek 27]],2)&lt;$B$622,INDEX(FPL_Results_Extract[Gameweek 02],MATCH($A225,FPL_Results_Extract[[Player]:[Player]],0)),INDEX(Team_Key[[Abbreviation]:[Abbreviation]],MATCH(LEFT(INDEX(FPL_Fixtures_Extract[],MATCH($A225,FPL_Fixtures_Extract[[Player]:[Player]],0),MATCH(FPL_Combined[[#Headers],[Gameweek 27]],FPL_Fixtures_Extract[#Headers],0)),LEN(INDEX(FPL_Fixtures_Extract[],MATCH($A225,FPL_Fixtures_Extract[[Player]:[Player]],0),MATCH(FPL_Combined[[#Headers],[Gameweek 27]],FPL_Fixtures_Extract[#Headers],0)))-4),Team_Key[[Full Name]:[Full Name]],0))&amp;RIGHT(INDEX(FPL_Fixtures_Extract[],MATCH($A225,FPL_Fixtures_Extract[[Player]:[Player]],0),MATCH(FPL_Combined[[#Headers],[Gameweek 27]],FPL_Fixtures_Extract[#Headers],0)),3))</f>
        <v>SOU(A) 3-0</v>
      </c>
      <c r="AC225" t="str">
        <f ca="1">IF(RIGHT(FPL_Combined[[#Headers],[Gameweek 28]],2)&lt;$B$622,INDEX(FPL_Results_Extract[Gameweek 03],MATCH($A225,FPL_Results_Extract[[Player]:[Player]],0)),INDEX(Team_Key[[Abbreviation]:[Abbreviation]],MATCH(LEFT(INDEX(FPL_Fixtures_Extract[],MATCH($A225,FPL_Fixtures_Extract[[Player]:[Player]],0),MATCH(FPL_Combined[[#Headers],[Gameweek 28]],FPL_Fixtures_Extract[#Headers],0)),LEN(INDEX(FPL_Fixtures_Extract[],MATCH($A225,FPL_Fixtures_Extract[[Player]:[Player]],0),MATCH(FPL_Combined[[#Headers],[Gameweek 28]],FPL_Fixtures_Extract[#Headers],0)))-4),Team_Key[[Full Name]:[Full Name]],0))&amp;RIGHT(INDEX(FPL_Fixtures_Extract[],MATCH($A225,FPL_Fixtures_Extract[[Player]:[Player]],0),MATCH(FPL_Combined[[#Headers],[Gameweek 28]],FPL_Fixtures_Extract[#Headers],0)),3))</f>
        <v>MCI(H) 0-2</v>
      </c>
      <c r="AD225" t="str">
        <f ca="1">IF(RIGHT(FPL_Combined[[#Headers],[Gameweek 29]],2)&lt;$B$622,INDEX(FPL_Results_Extract[Gameweek 04],MATCH($A225,FPL_Results_Extract[[Player]:[Player]],0)),INDEX(Team_Key[[Abbreviation]:[Abbreviation]],MATCH(LEFT(INDEX(FPL_Fixtures_Extract[],MATCH($A225,FPL_Fixtures_Extract[[Player]:[Player]],0),MATCH(FPL_Combined[[#Headers],[Gameweek 29]],FPL_Fixtures_Extract[#Headers],0)),LEN(INDEX(FPL_Fixtures_Extract[],MATCH($A225,FPL_Fixtures_Extract[[Player]:[Player]],0),MATCH(FPL_Combined[[#Headers],[Gameweek 29]],FPL_Fixtures_Extract[#Headers],0)))-4),Team_Key[[Full Name]:[Full Name]],0))&amp;RIGHT(INDEX(FPL_Fixtures_Extract[],MATCH($A225,FPL_Fixtures_Extract[[Player]:[Player]],0),MATCH(FPL_Combined[[#Headers],[Gameweek 29]],FPL_Fixtures_Extract[#Headers],0)),3))</f>
        <v>WHU(H)</v>
      </c>
      <c r="AE225" t="e">
        <f ca="1">IF(RIGHT(FPL_Combined[[#Headers],[Gameweek 30]],2)&lt;$B$622,INDEX(FPL_Results_Extract[Gameweek 05],MATCH($A225,FPL_Results_Extract[[Player]:[Player]],0)),INDEX(Team_Key[[Abbreviation]:[Abbreviation]],MATCH(LEFT(INDEX(FPL_Fixtures_Extract[],MATCH($A225,FPL_Fixtures_Extract[[Player]:[Player]],0),MATCH(FPL_Combined[[#Headers],[Gameweek 30]],FPL_Fixtures_Extract[#Headers],0)),LEN(INDEX(FPL_Fixtures_Extract[],MATCH($A225,FPL_Fixtures_Extract[[Player]:[Player]],0),MATCH(FPL_Combined[[#Headers],[Gameweek 30]],FPL_Fixtures_Extract[#Headers],0)))-4),Team_Key[[Full Name]:[Full Name]],0))&amp;RIGHT(INDEX(FPL_Fixtures_Extract[],MATCH($A225,FPL_Fixtures_Extract[[Player]:[Player]],0),MATCH(FPL_Combined[[#Headers],[Gameweek 30]],FPL_Fixtures_Extract[#Headers],0)),3))</f>
        <v>#VALUE!</v>
      </c>
      <c r="AF225" t="str">
        <f ca="1">IF(RIGHT(FPL_Combined[[#Headers],[Gameweek 31]],2)&lt;$B$622,INDEX(FPL_Results_Extract[Gameweek 06],MATCH($A225,FPL_Results_Extract[[Player]:[Player]],0)),INDEX(Team_Key[[Abbreviation]:[Abbreviation]],MATCH(LEFT(INDEX(FPL_Fixtures_Extract[],MATCH($A225,FPL_Fixtures_Extract[[Player]:[Player]],0),MATCH(FPL_Combined[[#Headers],[Gameweek 31]],FPL_Fixtures_Extract[#Headers],0)),LEN(INDEX(FPL_Fixtures_Extract[],MATCH($A225,FPL_Fixtures_Extract[[Player]:[Player]],0),MATCH(FPL_Combined[[#Headers],[Gameweek 31]],FPL_Fixtures_Extract[#Headers],0)))-4),Team_Key[[Full Name]:[Full Name]],0))&amp;RIGHT(INDEX(FPL_Fixtures_Extract[],MATCH($A225,FPL_Fixtures_Extract[[Player]:[Player]],0),MATCH(FPL_Combined[[#Headers],[Gameweek 31]],FPL_Fixtures_Extract[#Headers],0)),3))</f>
        <v>ARS(H)</v>
      </c>
      <c r="AG225" t="str">
        <f ca="1">IF(RIGHT(FPL_Combined[[#Headers],[Gameweek 32]],2)&lt;$B$622,INDEX(FPL_Results_Extract[Gameweek 07],MATCH($A225,FPL_Results_Extract[[Player]:[Player]],0)),INDEX(Team_Key[[Abbreviation]:[Abbreviation]],MATCH(LEFT(INDEX(FPL_Fixtures_Extract[],MATCH($A225,FPL_Fixtures_Extract[[Player]:[Player]],0),MATCH(FPL_Combined[[#Headers],[Gameweek 32]],FPL_Fixtures_Extract[#Headers],0)),LEN(INDEX(FPL_Fixtures_Extract[],MATCH($A225,FPL_Fixtures_Extract[[Player]:[Player]],0),MATCH(FPL_Combined[[#Headers],[Gameweek 32]],FPL_Fixtures_Extract[#Headers],0)))-4),Team_Key[[Full Name]:[Full Name]],0))&amp;RIGHT(INDEX(FPL_Fixtures_Extract[],MATCH($A225,FPL_Fixtures_Extract[[Player]:[Player]],0),MATCH(FPL_Combined[[#Headers],[Gameweek 32]],FPL_Fixtures_Extract[#Headers],0)),3))</f>
        <v>MUN(A)</v>
      </c>
      <c r="AH225" t="str">
        <f ca="1">IF(RIGHT(FPL_Combined[[#Headers],[Gameweek 33]],2)&lt;$B$622,INDEX(FPL_Results_Extract[Gameweek 08],MATCH($A225,FPL_Results_Extract[[Player]:[Player]],0)),INDEX(Team_Key[[Abbreviation]:[Abbreviation]],MATCH(LEFT(INDEX(FPL_Fixtures_Extract[],MATCH($A225,FPL_Fixtures_Extract[[Player]:[Player]],0),MATCH(FPL_Combined[[#Headers],[Gameweek 33]],FPL_Fixtures_Extract[#Headers],0)),LEN(INDEX(FPL_Fixtures_Extract[],MATCH($A225,FPL_Fixtures_Extract[[Player]:[Player]],0),MATCH(FPL_Combined[[#Headers],[Gameweek 33]],FPL_Fixtures_Extract[#Headers],0)))-4),Team_Key[[Full Name]:[Full Name]],0))&amp;RIGHT(INDEX(FPL_Fixtures_Extract[],MATCH($A225,FPL_Fixtures_Extract[[Player]:[Player]],0),MATCH(FPL_Combined[[#Headers],[Gameweek 33]],FPL_Fixtures_Extract[#Headers],0)),3))</f>
        <v>WAT(A)</v>
      </c>
      <c r="AI225" t="str">
        <f ca="1">IF(RIGHT(FPL_Combined[[#Headers],[Gameweek 34]],2)&lt;$B$622,INDEX(FPL_Results_Extract[Gameweek 09],MATCH($A225,FPL_Results_Extract[[Player]:[Player]],0)),INDEX(Team_Key[[Abbreviation]:[Abbreviation]],MATCH(LEFT(INDEX(FPL_Fixtures_Extract[],MATCH($A225,FPL_Fixtures_Extract[[Player]:[Player]],0),MATCH(FPL_Combined[[#Headers],[Gameweek 34]],FPL_Fixtures_Extract[#Headers],0)),LEN(INDEX(FPL_Fixtures_Extract[],MATCH($A225,FPL_Fixtures_Extract[[Player]:[Player]],0),MATCH(FPL_Combined[[#Headers],[Gameweek 34]],FPL_Fixtures_Extract[#Headers],0)))-4),Team_Key[[Full Name]:[Full Name]],0))&amp;RIGHT(INDEX(FPL_Fixtures_Extract[],MATCH($A225,FPL_Fixtures_Extract[[Player]:[Player]],0),MATCH(FPL_Combined[[#Headers],[Gameweek 34]],FPL_Fixtures_Extract[#Headers],0)),3))</f>
        <v>SOU(H)</v>
      </c>
      <c r="AJ225" t="str">
        <f ca="1">IF(RIGHT(FPL_Combined[[#Headers],[Gameweek 35]],2)&lt;$B$622,INDEX(FPL_Results_Extract[Gameweek 10],MATCH($A225,FPL_Results_Extract[[Player]:[Player]],0)),INDEX(Team_Key[[Abbreviation]:[Abbreviation]],MATCH(LEFT(INDEX(FPL_Fixtures_Extract[],MATCH($A225,FPL_Fixtures_Extract[[Player]:[Player]],0),MATCH(FPL_Combined[[#Headers],[Gameweek 35]],FPL_Fixtures_Extract[#Headers],0)),LEN(INDEX(FPL_Fixtures_Extract[],MATCH($A225,FPL_Fixtures_Extract[[Player]:[Player]],0),MATCH(FPL_Combined[[#Headers],[Gameweek 35]],FPL_Fixtures_Extract[#Headers],0)))-4),Team_Key[[Full Name]:[Full Name]],0))&amp;RIGHT(INDEX(FPL_Fixtures_Extract[],MATCH($A225,FPL_Fixtures_Extract[[Player]:[Player]],0),MATCH(FPL_Combined[[#Headers],[Gameweek 35]],FPL_Fixtures_Extract[#Headers],0)),3))</f>
        <v>CRY(A)</v>
      </c>
      <c r="AK225" t="str">
        <f ca="1">IF(RIGHT(FPL_Combined[[#Headers],[Gameweek 36]],2)&lt;$B$622,INDEX(FPL_Results_Extract[Gameweek 11],MATCH($A225,FPL_Results_Extract[[Player]:[Player]],0)),INDEX(Team_Key[[Abbreviation]:[Abbreviation]],MATCH(LEFT(INDEX(FPL_Fixtures_Extract[],MATCH($A225,FPL_Fixtures_Extract[[Player]:[Player]],0),MATCH(FPL_Combined[[#Headers],[Gameweek 36]],FPL_Fixtures_Extract[#Headers],0)),LEN(INDEX(FPL_Fixtures_Extract[],MATCH($A225,FPL_Fixtures_Extract[[Player]:[Player]],0),MATCH(FPL_Combined[[#Headers],[Gameweek 36]],FPL_Fixtures_Extract[#Headers],0)))-4),Team_Key[[Full Name]:[Full Name]],0))&amp;RIGHT(INDEX(FPL_Fixtures_Extract[],MATCH($A225,FPL_Fixtures_Extract[[Player]:[Player]],0),MATCH(FPL_Combined[[#Headers],[Gameweek 36]],FPL_Fixtures_Extract[#Headers],0)),3))</f>
        <v>BOU(H)</v>
      </c>
      <c r="AL225" t="str">
        <f ca="1">IF(RIGHT(FPL_Combined[[#Headers],[Gameweek 37]],2)&lt;$B$622,INDEX(FPL_Results_Extract[Gameweek 12],MATCH($A225,FPL_Results_Extract[[Player]:[Player]],0)),INDEX(Team_Key[[Abbreviation]:[Abbreviation]],MATCH(LEFT(INDEX(FPL_Fixtures_Extract[],MATCH($A225,FPL_Fixtures_Extract[[Player]:[Player]],0),MATCH(FPL_Combined[[#Headers],[Gameweek 37]],FPL_Fixtures_Extract[#Headers],0)),LEN(INDEX(FPL_Fixtures_Extract[],MATCH($A225,FPL_Fixtures_Extract[[Player]:[Player]],0),MATCH(FPL_Combined[[#Headers],[Gameweek 37]],FPL_Fixtures_Extract[#Headers],0)))-4),Team_Key[[Full Name]:[Full Name]],0))&amp;RIGHT(INDEX(FPL_Fixtures_Extract[],MATCH($A225,FPL_Fixtures_Extract[[Player]:[Player]],0),MATCH(FPL_Combined[[#Headers],[Gameweek 37]],FPL_Fixtures_Extract[#Headers],0)),3))</f>
        <v>LEI(A)</v>
      </c>
      <c r="AM225" t="str">
        <f ca="1">IF(RIGHT(FPL_Combined[[#Headers],[Gameweek 38]],2)&lt;$B$622,INDEX(FPL_Results_Extract[Gameweek 13],MATCH($A225,FPL_Results_Extract[[Player]:[Player]],0)),INDEX(Team_Key[[Abbreviation]:[Abbreviation]],MATCH(LEFT(INDEX(FPL_Fixtures_Extract[],MATCH($A225,FPL_Fixtures_Extract[[Player]:[Player]],0),MATCH(FPL_Combined[[#Headers],[Gameweek 38]],FPL_Fixtures_Extract[#Headers],0)),LEN(INDEX(FPL_Fixtures_Extract[],MATCH($A225,FPL_Fixtures_Extract[[Player]:[Player]],0),MATCH(FPL_Combined[[#Headers],[Gameweek 38]],FPL_Fixtures_Extract[#Headers],0)))-4),Team_Key[[Full Name]:[Full Name]],0))&amp;RIGHT(INDEX(FPL_Fixtures_Extract[],MATCH($A225,FPL_Fixtures_Extract[[Player]:[Player]],0),MATCH(FPL_Combined[[#Headers],[Gameweek 38]],FPL_Fixtures_Extract[#Headers],0)),3))</f>
        <v>NOR(H)</v>
      </c>
    </row>
    <row r="226" spans="1:39" x14ac:dyDescent="0.45">
      <c r="A226" t="s">
        <v>351</v>
      </c>
      <c r="B226" t="str">
        <f ca="1">IF(RIGHT(FPL_Combined[[#Headers],[Gameweek 01]],2)&lt;$B$622,INDEX(FPL_Results_Extract[Gameweek 01],MATCH($A226,FPL_Results_Extract[[Player]:[Player]],0)),INDEX(Team_Key[[Abbreviation]:[Abbreviation]],MATCH(LEFT(INDEX(FPL_Fixtures_Extract[],MATCH($A226,FPL_Fixtures_Extract[[Player]:[Player]],0),MATCH(FPL_Combined[[#Headers],[Gameweek 01]],FPL_Fixtures_Extract[#Headers],0)),LEN(INDEX(FPL_Fixtures_Extract[],MATCH($A226,FPL_Fixtures_Extract[[Player]:[Player]],0),MATCH(FPL_Combined[[#Headers],[Gameweek 01]],FPL_Fixtures_Extract[#Headers],0)))-4),Team_Key[[Full Name]:[Full Name]],0))&amp;RIGHT(INDEX(FPL_Fixtures_Extract[],MATCH($A226,FPL_Fixtures_Extract[[Player]:[Player]],0),MATCH(FPL_Combined[[#Headers],[Gameweek 01]],FPL_Fixtures_Extract[#Headers],0)),3))</f>
        <v>EVE(A) 2-2</v>
      </c>
      <c r="C226" t="str">
        <f ca="1">IF(RIGHT(FPL_Combined[[#Headers],[Gameweek 02]],2)&lt;$B$622,INDEX(FPL_Results_Extract[Gameweek 02],MATCH($A226,FPL_Results_Extract[[Player]:[Player]],0)),INDEX(Team_Key[[Abbreviation]:[Abbreviation]],MATCH(LEFT(INDEX(FPL_Fixtures_Extract[],MATCH($A226,FPL_Fixtures_Extract[[Player]:[Player]],0),MATCH(FPL_Combined[[#Headers],[Gameweek 02]],FPL_Fixtures_Extract[#Headers],0)),LEN(INDEX(FPL_Fixtures_Extract[],MATCH($A226,FPL_Fixtures_Extract[[Player]:[Player]],0),MATCH(FPL_Combined[[#Headers],[Gameweek 02]],FPL_Fixtures_Extract[#Headers],0)))-4),Team_Key[[Full Name]:[Full Name]],0))&amp;RIGHT(INDEX(FPL_Fixtures_Extract[],MATCH($A226,FPL_Fixtures_Extract[[Player]:[Player]],0),MATCH(FPL_Combined[[#Headers],[Gameweek 02]],FPL_Fixtures_Extract[#Headers],0)),3))</f>
        <v>WBA(H) 0-0</v>
      </c>
      <c r="D226" t="str">
        <f ca="1">IF(RIGHT(FPL_Combined[[#Headers],[Gameweek 03]],2)&lt;$B$622,INDEX(FPL_Results_Extract[Gameweek 03],MATCH($A226,FPL_Results_Extract[[Player]:[Player]],0)),INDEX(Team_Key[[Abbreviation]:[Abbreviation]],MATCH(LEFT(INDEX(FPL_Fixtures_Extract[],MATCH($A226,FPL_Fixtures_Extract[[Player]:[Player]],0),MATCH(FPL_Combined[[#Headers],[Gameweek 03]],FPL_Fixtures_Extract[#Headers],0)),LEN(INDEX(FPL_Fixtures_Extract[],MATCH($A226,FPL_Fixtures_Extract[[Player]:[Player]],0),MATCH(FPL_Combined[[#Headers],[Gameweek 03]],FPL_Fixtures_Extract[#Headers],0)))-4),Team_Key[[Full Name]:[Full Name]],0))&amp;RIGHT(INDEX(FPL_Fixtures_Extract[],MATCH($A226,FPL_Fixtures_Extract[[Player]:[Player]],0),MATCH(FPL_Combined[[#Headers],[Gameweek 03]],FPL_Fixtures_Extract[#Headers],0)),3))</f>
        <v>SOU(H) 0-0</v>
      </c>
      <c r="E226" t="str">
        <f ca="1">IF(RIGHT(FPL_Combined[[#Headers],[Gameweek 04]],2)&lt;$B$622,INDEX(FPL_Results_Extract[Gameweek 04],MATCH($A226,FPL_Results_Extract[[Player]:[Player]],0)),INDEX(Team_Key[[Abbreviation]:[Abbreviation]],MATCH(LEFT(INDEX(FPL_Fixtures_Extract[],MATCH($A226,FPL_Fixtures_Extract[[Player]:[Player]],0),MATCH(FPL_Combined[[#Headers],[Gameweek 04]],FPL_Fixtures_Extract[#Headers],0)),LEN(INDEX(FPL_Fixtures_Extract[],MATCH($A226,FPL_Fixtures_Extract[[Player]:[Player]],0),MATCH(FPL_Combined[[#Headers],[Gameweek 04]],FPL_Fixtures_Extract[#Headers],0)))-4),Team_Key[[Full Name]:[Full Name]],0))&amp;RIGHT(INDEX(FPL_Fixtures_Extract[],MATCH($A226,FPL_Fixtures_Extract[[Player]:[Player]],0),MATCH(FPL_Combined[[#Headers],[Gameweek 04]],FPL_Fixtures_Extract[#Headers],0)),3))</f>
        <v>MCI(A) 0-2</v>
      </c>
      <c r="F226" t="str">
        <f ca="1">IF(RIGHT(FPL_Combined[[#Headers],[Gameweek 05]],2)&lt;$B$622,INDEX(FPL_Results_Extract[Gameweek 05],MATCH($A226,FPL_Results_Extract[[Player]:[Player]],0)),INDEX(Team_Key[[Abbreviation]:[Abbreviation]],MATCH(LEFT(INDEX(FPL_Fixtures_Extract[],MATCH($A226,FPL_Fixtures_Extract[[Player]:[Player]],0),MATCH(FPL_Combined[[#Headers],[Gameweek 05]],FPL_Fixtures_Extract[#Headers],0)),LEN(INDEX(FPL_Fixtures_Extract[],MATCH($A226,FPL_Fixtures_Extract[[Player]:[Player]],0),MATCH(FPL_Combined[[#Headers],[Gameweek 05]],FPL_Fixtures_Extract[#Headers],0)))-4),Team_Key[[Full Name]:[Full Name]],0))&amp;RIGHT(INDEX(FPL_Fixtures_Extract[],MATCH($A226,FPL_Fixtures_Extract[[Player]:[Player]],0),MATCH(FPL_Combined[[#Headers],[Gameweek 05]],FPL_Fixtures_Extract[#Headers],0)),3))</f>
        <v>SWA(H) 1-0</v>
      </c>
      <c r="G226" t="str">
        <f ca="1">IF(RIGHT(FPL_Combined[[#Headers],[Gameweek 06]],2)&lt;$B$622,INDEX(FPL_Results_Extract[Gameweek 06],MATCH($A226,FPL_Results_Extract[[Player]:[Player]],0)),INDEX(Team_Key[[Abbreviation]:[Abbreviation]],MATCH(LEFT(INDEX(FPL_Fixtures_Extract[],MATCH($A226,FPL_Fixtures_Extract[[Player]:[Player]],0),MATCH(FPL_Combined[[#Headers],[Gameweek 06]],FPL_Fixtures_Extract[#Headers],0)),LEN(INDEX(FPL_Fixtures_Extract[],MATCH($A226,FPL_Fixtures_Extract[[Player]:[Player]],0),MATCH(FPL_Combined[[#Headers],[Gameweek 06]],FPL_Fixtures_Extract[#Headers],0)))-4),Team_Key[[Full Name]:[Full Name]],0))&amp;RIGHT(INDEX(FPL_Fixtures_Extract[],MATCH($A226,FPL_Fixtures_Extract[[Player]:[Player]],0),MATCH(FPL_Combined[[#Headers],[Gameweek 06]],FPL_Fixtures_Extract[#Headers],0)),3))</f>
        <v>NEW(A) 2-1</v>
      </c>
      <c r="H226" t="str">
        <f ca="1">IF(RIGHT(FPL_Combined[[#Headers],[Gameweek 07]],2)&lt;$B$622,INDEX(FPL_Results_Extract[Gameweek 07],MATCH($A226,FPL_Results_Extract[[Player]:[Player]],0)),INDEX(Team_Key[[Abbreviation]:[Abbreviation]],MATCH(LEFT(INDEX(FPL_Fixtures_Extract[],MATCH($A226,FPL_Fixtures_Extract[[Player]:[Player]],0),MATCH(FPL_Combined[[#Headers],[Gameweek 07]],FPL_Fixtures_Extract[#Headers],0)),LEN(INDEX(FPL_Fixtures_Extract[],MATCH($A226,FPL_Fixtures_Extract[[Player]:[Player]],0),MATCH(FPL_Combined[[#Headers],[Gameweek 07]],FPL_Fixtures_Extract[#Headers],0)))-4),Team_Key[[Full Name]:[Full Name]],0))&amp;RIGHT(INDEX(FPL_Fixtures_Extract[],MATCH($A226,FPL_Fixtures_Extract[[Player]:[Player]],0),MATCH(FPL_Combined[[#Headers],[Gameweek 07]],FPL_Fixtures_Extract[#Headers],0)),3))</f>
        <v>CRY(H) 0-1</v>
      </c>
      <c r="I226" t="str">
        <f ca="1">IF(RIGHT(FPL_Combined[[#Headers],[Gameweek 08]],2)&lt;$B$622,INDEX(FPL_Results_Extract[Gameweek 08],MATCH($A226,FPL_Results_Extract[[Player]:[Player]],0)),INDEX(Team_Key[[Abbreviation]:[Abbreviation]],MATCH(LEFT(INDEX(FPL_Fixtures_Extract[],MATCH($A226,FPL_Fixtures_Extract[[Player]:[Player]],0),MATCH(FPL_Combined[[#Headers],[Gameweek 08]],FPL_Fixtures_Extract[#Headers],0)),LEN(INDEX(FPL_Fixtures_Extract[],MATCH($A226,FPL_Fixtures_Extract[[Player]:[Player]],0),MATCH(FPL_Combined[[#Headers],[Gameweek 08]],FPL_Fixtures_Extract[#Headers],0)))-4),Team_Key[[Full Name]:[Full Name]],0))&amp;RIGHT(INDEX(FPL_Fixtures_Extract[],MATCH($A226,FPL_Fixtures_Extract[[Player]:[Player]],0),MATCH(FPL_Combined[[#Headers],[Gameweek 08]],FPL_Fixtures_Extract[#Headers],0)),3))</f>
        <v>BOU(A) 1-1</v>
      </c>
      <c r="J226" t="str">
        <f ca="1">IF(RIGHT(FPL_Combined[[#Headers],[Gameweek 09]],2)&lt;$B$622,INDEX(FPL_Results_Extract[Gameweek 09],MATCH($A226,FPL_Results_Extract[[Player]:[Player]],0)),INDEX(Team_Key[[Abbreviation]:[Abbreviation]],MATCH(LEFT(INDEX(FPL_Fixtures_Extract[],MATCH($A226,FPL_Fixtures_Extract[[Player]:[Player]],0),MATCH(FPL_Combined[[#Headers],[Gameweek 09]],FPL_Fixtures_Extract[#Headers],0)),LEN(INDEX(FPL_Fixtures_Extract[],MATCH($A226,FPL_Fixtures_Extract[[Player]:[Player]],0),MATCH(FPL_Combined[[#Headers],[Gameweek 09]],FPL_Fixtures_Extract[#Headers],0)))-4),Team_Key[[Full Name]:[Full Name]],0))&amp;RIGHT(INDEX(FPL_Fixtures_Extract[],MATCH($A226,FPL_Fixtures_Extract[[Player]:[Player]],0),MATCH(FPL_Combined[[#Headers],[Gameweek 09]],FPL_Fixtures_Extract[#Headers],0)),3))</f>
        <v>ARS(H) 0-3</v>
      </c>
      <c r="K226" t="str">
        <f ca="1">IF(RIGHT(FPL_Combined[[#Headers],[Gameweek 10]],2)&lt;$B$622,INDEX(FPL_Results_Extract[Gameweek 10],MATCH($A226,FPL_Results_Extract[[Player]:[Player]],0)),INDEX(Team_Key[[Abbreviation]:[Abbreviation]],MATCH(LEFT(INDEX(FPL_Fixtures_Extract[],MATCH($A226,FPL_Fixtures_Extract[[Player]:[Player]],0),MATCH(FPL_Combined[[#Headers],[Gameweek 10]],FPL_Fixtures_Extract[#Headers],0)),LEN(INDEX(FPL_Fixtures_Extract[],MATCH($A226,FPL_Fixtures_Extract[[Player]:[Player]],0),MATCH(FPL_Combined[[#Headers],[Gameweek 10]],FPL_Fixtures_Extract[#Headers],0)))-4),Team_Key[[Full Name]:[Full Name]],0))&amp;RIGHT(INDEX(FPL_Fixtures_Extract[],MATCH($A226,FPL_Fixtures_Extract[[Player]:[Player]],0),MATCH(FPL_Combined[[#Headers],[Gameweek 10]],FPL_Fixtures_Extract[#Headers],0)),3))</f>
        <v>STK(A) 2-0</v>
      </c>
      <c r="L226" t="str">
        <f ca="1">IF(RIGHT(FPL_Combined[[#Headers],[Gameweek 11]],2)&lt;$B$622,INDEX(FPL_Results_Extract[Gameweek 11],MATCH($A226,FPL_Results_Extract[[Player]:[Player]],0)),INDEX(Team_Key[[Abbreviation]:[Abbreviation]],MATCH(LEFT(INDEX(FPL_Fixtures_Extract[],MATCH($A226,FPL_Fixtures_Extract[[Player]:[Player]],0),MATCH(FPL_Combined[[#Headers],[Gameweek 11]],FPL_Fixtures_Extract[#Headers],0)),LEN(INDEX(FPL_Fixtures_Extract[],MATCH($A226,FPL_Fixtures_Extract[[Player]:[Player]],0),MATCH(FPL_Combined[[#Headers],[Gameweek 11]],FPL_Fixtures_Extract[#Headers],0)))-4),Team_Key[[Full Name]:[Full Name]],0))&amp;RIGHT(INDEX(FPL_Fixtures_Extract[],MATCH($A226,FPL_Fixtures_Extract[[Player]:[Player]],0),MATCH(FPL_Combined[[#Headers],[Gameweek 11]],FPL_Fixtures_Extract[#Headers],0)),3))</f>
        <v>WHU(H) 2-0</v>
      </c>
      <c r="M226" t="str">
        <f ca="1">IF(RIGHT(FPL_Combined[[#Headers],[Gameweek 12]],2)&lt;$B$622,INDEX(FPL_Results_Extract[Gameweek 12],MATCH($A226,FPL_Results_Extract[[Player]:[Player]],0)),INDEX(Team_Key[[Abbreviation]:[Abbreviation]],MATCH(LEFT(INDEX(FPL_Fixtures_Extract[],MATCH($A226,FPL_Fixtures_Extract[[Player]:[Player]],0),MATCH(FPL_Combined[[#Headers],[Gameweek 12]],FPL_Fixtures_Extract[#Headers],0)),LEN(INDEX(FPL_Fixtures_Extract[],MATCH($A226,FPL_Fixtures_Extract[[Player]:[Player]],0),MATCH(FPL_Combined[[#Headers],[Gameweek 12]],FPL_Fixtures_Extract[#Headers],0)))-4),Team_Key[[Full Name]:[Full Name]],0))&amp;RIGHT(INDEX(FPL_Fixtures_Extract[],MATCH($A226,FPL_Fixtures_Extract[[Player]:[Player]],0),MATCH(FPL_Combined[[#Headers],[Gameweek 12]],FPL_Fixtures_Extract[#Headers],0)),3))</f>
        <v>LEI(A) 1-2</v>
      </c>
      <c r="N226" t="str">
        <f ca="1">IF(RIGHT(FPL_Combined[[#Headers],[Gameweek 13]],2)&lt;$B$622,INDEX(FPL_Results_Extract[Gameweek 13],MATCH($A226,FPL_Results_Extract[[Player]:[Player]],0)),INDEX(Team_Key[[Abbreviation]:[Abbreviation]],MATCH(LEFT(INDEX(FPL_Fixtures_Extract[],MATCH($A226,FPL_Fixtures_Extract[[Player]:[Player]],0),MATCH(FPL_Combined[[#Headers],[Gameweek 13]],FPL_Fixtures_Extract[#Headers],0)),LEN(INDEX(FPL_Fixtures_Extract[],MATCH($A226,FPL_Fixtures_Extract[[Player]:[Player]],0),MATCH(FPL_Combined[[#Headers],[Gameweek 13]],FPL_Fixtures_Extract[#Headers],0)))-4),Team_Key[[Full Name]:[Full Name]],0))&amp;RIGHT(INDEX(FPL_Fixtures_Extract[],MATCH($A226,FPL_Fixtures_Extract[[Player]:[Player]],0),MATCH(FPL_Combined[[#Headers],[Gameweek 13]],FPL_Fixtures_Extract[#Headers],0)),3))</f>
        <v>MUN(H) 1-2</v>
      </c>
      <c r="O226" t="str">
        <f ca="1">IF(RIGHT(FPL_Combined[[#Headers],[Gameweek 14]],2)&lt;$B$622,INDEX(FPL_Results_Extract[Gameweek 14],MATCH($A226,FPL_Results_Extract[[Player]:[Player]],0)),INDEX(Team_Key[[Abbreviation]:[Abbreviation]],MATCH(LEFT(INDEX(FPL_Fixtures_Extract[],MATCH($A226,FPL_Fixtures_Extract[[Player]:[Player]],0),MATCH(FPL_Combined[[#Headers],[Gameweek 14]],FPL_Fixtures_Extract[#Headers],0)),LEN(INDEX(FPL_Fixtures_Extract[],MATCH($A226,FPL_Fixtures_Extract[[Player]:[Player]],0),MATCH(FPL_Combined[[#Headers],[Gameweek 14]],FPL_Fixtures_Extract[#Headers],0)))-4),Team_Key[[Full Name]:[Full Name]],0))&amp;RIGHT(INDEX(FPL_Fixtures_Extract[],MATCH($A226,FPL_Fixtures_Extract[[Player]:[Player]],0),MATCH(FPL_Combined[[#Headers],[Gameweek 14]],FPL_Fixtures_Extract[#Headers],0)),3))</f>
        <v>AVL(A) 3-2</v>
      </c>
      <c r="P226" t="str">
        <f ca="1">IF(RIGHT(FPL_Combined[[#Headers],[Gameweek 15]],2)&lt;$B$622,INDEX(FPL_Results_Extract[Gameweek 15],MATCH($A226,FPL_Results_Extract[[Player]:[Player]],0)),INDEX(Team_Key[[Abbreviation]:[Abbreviation]],MATCH(LEFT(INDEX(FPL_Fixtures_Extract[],MATCH($A226,FPL_Fixtures_Extract[[Player]:[Player]],0),MATCH(FPL_Combined[[#Headers],[Gameweek 15]],FPL_Fixtures_Extract[#Headers],0)),LEN(INDEX(FPL_Fixtures_Extract[],MATCH($A226,FPL_Fixtures_Extract[[Player]:[Player]],0),MATCH(FPL_Combined[[#Headers],[Gameweek 15]],FPL_Fixtures_Extract[#Headers],0)))-4),Team_Key[[Full Name]:[Full Name]],0))&amp;RIGHT(INDEX(FPL_Fixtures_Extract[],MATCH($A226,FPL_Fixtures_Extract[[Player]:[Player]],0),MATCH(FPL_Combined[[#Headers],[Gameweek 15]],FPL_Fixtures_Extract[#Headers],0)),3))</f>
        <v>NOR(H) 2-0</v>
      </c>
      <c r="Q226" t="str">
        <f ca="1">IF(RIGHT(FPL_Combined[[#Headers],[Gameweek 16]],2)&lt;$B$622,INDEX(FPL_Results_Extract[Gameweek 16],MATCH($A226,FPL_Results_Extract[[Player]:[Player]],0)),INDEX(Team_Key[[Abbreviation]:[Abbreviation]],MATCH(LEFT(INDEX(FPL_Fixtures_Extract[],MATCH($A226,FPL_Fixtures_Extract[[Player]:[Player]],0),MATCH(FPL_Combined[[#Headers],[Gameweek 16]],FPL_Fixtures_Extract[#Headers],0)),LEN(INDEX(FPL_Fixtures_Extract[],MATCH($A226,FPL_Fixtures_Extract[[Player]:[Player]],0),MATCH(FPL_Combined[[#Headers],[Gameweek 16]],FPL_Fixtures_Extract[#Headers],0)))-4),Team_Key[[Full Name]:[Full Name]],0))&amp;RIGHT(INDEX(FPL_Fixtures_Extract[],MATCH($A226,FPL_Fixtures_Extract[[Player]:[Player]],0),MATCH(FPL_Combined[[#Headers],[Gameweek 16]],FPL_Fixtures_Extract[#Headers],0)),3))</f>
        <v>SUN(A) 1-0</v>
      </c>
      <c r="R226" t="str">
        <f ca="1">IF(RIGHT(FPL_Combined[[#Headers],[Gameweek 17]],2)&lt;$B$622,INDEX(FPL_Results_Extract[Gameweek 17],MATCH($A226,FPL_Results_Extract[[Player]:[Player]],0)),INDEX(Team_Key[[Abbreviation]:[Abbreviation]],MATCH(LEFT(INDEX(FPL_Fixtures_Extract[],MATCH($A226,FPL_Fixtures_Extract[[Player]:[Player]],0),MATCH(FPL_Combined[[#Headers],[Gameweek 17]],FPL_Fixtures_Extract[#Headers],0)),LEN(INDEX(FPL_Fixtures_Extract[],MATCH($A226,FPL_Fixtures_Extract[[Player]:[Player]],0),MATCH(FPL_Combined[[#Headers],[Gameweek 17]],FPL_Fixtures_Extract[#Headers],0)))-4),Team_Key[[Full Name]:[Full Name]],0))&amp;RIGHT(INDEX(FPL_Fixtures_Extract[],MATCH($A226,FPL_Fixtures_Extract[[Player]:[Player]],0),MATCH(FPL_Combined[[#Headers],[Gameweek 17]],FPL_Fixtures_Extract[#Headers],0)),3))</f>
        <v>LIV(H) 3-0</v>
      </c>
      <c r="S226" t="str">
        <f ca="1">IF(RIGHT(FPL_Combined[[#Headers],[Gameweek 18]],2)&lt;$B$622,INDEX(FPL_Results_Extract[Gameweek 18],MATCH($A226,FPL_Results_Extract[[Player]:[Player]],0)),INDEX(Team_Key[[Abbreviation]:[Abbreviation]],MATCH(LEFT(INDEX(FPL_Fixtures_Extract[],MATCH($A226,FPL_Fixtures_Extract[[Player]:[Player]],0),MATCH(FPL_Combined[[#Headers],[Gameweek 18]],FPL_Fixtures_Extract[#Headers],0)),LEN(INDEX(FPL_Fixtures_Extract[],MATCH($A226,FPL_Fixtures_Extract[[Player]:[Player]],0),MATCH(FPL_Combined[[#Headers],[Gameweek 18]],FPL_Fixtures_Extract[#Headers],0)))-4),Team_Key[[Full Name]:[Full Name]],0))&amp;RIGHT(INDEX(FPL_Fixtures_Extract[],MATCH($A226,FPL_Fixtures_Extract[[Player]:[Player]],0),MATCH(FPL_Combined[[#Headers],[Gameweek 18]],FPL_Fixtures_Extract[#Headers],0)),3))</f>
        <v>CHE(A) 2-2</v>
      </c>
      <c r="T226" t="str">
        <f ca="1">IF(RIGHT(FPL_Combined[[#Headers],[Gameweek 19]],2)&lt;$B$622,INDEX(FPL_Results_Extract[Gameweek 19],MATCH($A226,FPL_Results_Extract[[Player]:[Player]],0)),INDEX(Team_Key[[Abbreviation]:[Abbreviation]],MATCH(LEFT(INDEX(FPL_Fixtures_Extract[],MATCH($A226,FPL_Fixtures_Extract[[Player]:[Player]],0),MATCH(FPL_Combined[[#Headers],[Gameweek 19]],FPL_Fixtures_Extract[#Headers],0)),LEN(INDEX(FPL_Fixtures_Extract[],MATCH($A226,FPL_Fixtures_Extract[[Player]:[Player]],0),MATCH(FPL_Combined[[#Headers],[Gameweek 19]],FPL_Fixtures_Extract[#Headers],0)))-4),Team_Key[[Full Name]:[Full Name]],0))&amp;RIGHT(INDEX(FPL_Fixtures_Extract[],MATCH($A226,FPL_Fixtures_Extract[[Player]:[Player]],0),MATCH(FPL_Combined[[#Headers],[Gameweek 19]],FPL_Fixtures_Extract[#Headers],0)),3))</f>
        <v>TOT(H) 1-2</v>
      </c>
      <c r="U226" t="str">
        <f ca="1">IF(RIGHT(FPL_Combined[[#Headers],[Gameweek 20]],2)&lt;$B$622,INDEX(FPL_Results_Extract[Gameweek 20],MATCH($A226,FPL_Results_Extract[[Player]:[Player]],0)),INDEX(Team_Key[[Abbreviation]:[Abbreviation]],MATCH(LEFT(INDEX(FPL_Fixtures_Extract[],MATCH($A226,FPL_Fixtures_Extract[[Player]:[Player]],0),MATCH(FPL_Combined[[#Headers],[Gameweek 20]],FPL_Fixtures_Extract[#Headers],0)),LEN(INDEX(FPL_Fixtures_Extract[],MATCH($A226,FPL_Fixtures_Extract[[Player]:[Player]],0),MATCH(FPL_Combined[[#Headers],[Gameweek 20]],FPL_Fixtures_Extract[#Headers],0)))-4),Team_Key[[Full Name]:[Full Name]],0))&amp;RIGHT(INDEX(FPL_Fixtures_Extract[],MATCH($A226,FPL_Fixtures_Extract[[Player]:[Player]],0),MATCH(FPL_Combined[[#Headers],[Gameweek 20]],FPL_Fixtures_Extract[#Headers],0)),3))</f>
        <v>MCI(H) 1-2</v>
      </c>
      <c r="V226" t="str">
        <f ca="1">IF(RIGHT(FPL_Combined[[#Headers],[Gameweek 21]],2)&lt;$B$622,INDEX(FPL_Results_Extract[Gameweek 21],MATCH($A226,FPL_Results_Extract[[Player]:[Player]],0)),INDEX(Team_Key[[Abbreviation]:[Abbreviation]],MATCH(LEFT(INDEX(FPL_Fixtures_Extract[],MATCH($A226,FPL_Fixtures_Extract[[Player]:[Player]],0),MATCH(FPL_Combined[[#Headers],[Gameweek 21]],FPL_Fixtures_Extract[#Headers],0)),LEN(INDEX(FPL_Fixtures_Extract[],MATCH($A226,FPL_Fixtures_Extract[[Player]:[Player]],0),MATCH(FPL_Combined[[#Headers],[Gameweek 21]],FPL_Fixtures_Extract[#Headers],0)))-4),Team_Key[[Full Name]:[Full Name]],0))&amp;RIGHT(INDEX(FPL_Fixtures_Extract[],MATCH($A226,FPL_Fixtures_Extract[[Player]:[Player]],0),MATCH(FPL_Combined[[#Headers],[Gameweek 21]],FPL_Fixtures_Extract[#Headers],0)),3))</f>
        <v>SOU(A) 0-2</v>
      </c>
      <c r="W226" t="str">
        <f ca="1">IF(RIGHT(FPL_Combined[[#Headers],[Gameweek 22]],2)&lt;$B$622,INDEX(FPL_Results_Extract[Gameweek 22],MATCH($A226,FPL_Results_Extract[[Player]:[Player]],0)),INDEX(Team_Key[[Abbreviation]:[Abbreviation]],MATCH(LEFT(INDEX(FPL_Fixtures_Extract[],MATCH($A226,FPL_Fixtures_Extract[[Player]:[Player]],0),MATCH(FPL_Combined[[#Headers],[Gameweek 22]],FPL_Fixtures_Extract[#Headers],0)),LEN(INDEX(FPL_Fixtures_Extract[],MATCH($A226,FPL_Fixtures_Extract[[Player]:[Player]],0),MATCH(FPL_Combined[[#Headers],[Gameweek 22]],FPL_Fixtures_Extract[#Headers],0)))-4),Team_Key[[Full Name]:[Full Name]],0))&amp;RIGHT(INDEX(FPL_Fixtures_Extract[],MATCH($A226,FPL_Fixtures_Extract[[Player]:[Player]],0),MATCH(FPL_Combined[[#Headers],[Gameweek 22]],FPL_Fixtures_Extract[#Headers],0)),3))</f>
        <v>SWA(A) 0-1</v>
      </c>
      <c r="X226" t="str">
        <f ca="1">IF(RIGHT(FPL_Combined[[#Headers],[Gameweek 23]],2)&lt;$B$622,INDEX(FPL_Results_Extract[Gameweek 23],MATCH($A226,FPL_Results_Extract[[Player]:[Player]],0)),INDEX(Team_Key[[Abbreviation]:[Abbreviation]],MATCH(LEFT(INDEX(FPL_Fixtures_Extract[],MATCH($A226,FPL_Fixtures_Extract[[Player]:[Player]],0),MATCH(FPL_Combined[[#Headers],[Gameweek 23]],FPL_Fixtures_Extract[#Headers],0)),LEN(INDEX(FPL_Fixtures_Extract[],MATCH($A226,FPL_Fixtures_Extract[[Player]:[Player]],0),MATCH(FPL_Combined[[#Headers],[Gameweek 23]],FPL_Fixtures_Extract[#Headers],0)))-4),Team_Key[[Full Name]:[Full Name]],0))&amp;RIGHT(INDEX(FPL_Fixtures_Extract[],MATCH($A226,FPL_Fixtures_Extract[[Player]:[Player]],0),MATCH(FPL_Combined[[#Headers],[Gameweek 23]],FPL_Fixtures_Extract[#Headers],0)),3))</f>
        <v>NEW(H) 2-1</v>
      </c>
      <c r="Y226" t="str">
        <f ca="1">IF(RIGHT(FPL_Combined[[#Headers],[Gameweek 24]],2)&lt;$B$622,INDEX(FPL_Results_Extract[Team],MATCH($A226,FPL_Results_Extract[[Player]:[Player]],0)),INDEX(Team_Key[[Abbreviation]:[Abbreviation]],MATCH(LEFT(INDEX(FPL_Fixtures_Extract[],MATCH($A226,FPL_Fixtures_Extract[[Player]:[Player]],0),MATCH(FPL_Combined[[#Headers],[Gameweek 24]],FPL_Fixtures_Extract[#Headers],0)),LEN(INDEX(FPL_Fixtures_Extract[],MATCH($A226,FPL_Fixtures_Extract[[Player]:[Player]],0),MATCH(FPL_Combined[[#Headers],[Gameweek 24]],FPL_Fixtures_Extract[#Headers],0)))-4),Team_Key[[Full Name]:[Full Name]],0))&amp;RIGHT(INDEX(FPL_Fixtures_Extract[],MATCH($A226,FPL_Fixtures_Extract[[Player]:[Player]],0),MATCH(FPL_Combined[[#Headers],[Gameweek 24]],FPL_Fixtures_Extract[#Headers],0)),3))</f>
        <v>WAT</v>
      </c>
      <c r="Z226" t="str">
        <f ca="1">IF(RIGHT(FPL_Combined[[#Headers],[Gameweek 25]],2)&lt;$B$622,INDEX(FPL_Results_Extract[Player],MATCH($A226,FPL_Results_Extract[[Player]:[Player]],0)),INDEX(Team_Key[[Abbreviation]:[Abbreviation]],MATCH(LEFT(INDEX(FPL_Fixtures_Extract[],MATCH($A226,FPL_Fixtures_Extract[[Player]:[Player]],0),MATCH(FPL_Combined[[#Headers],[Gameweek 25]],FPL_Fixtures_Extract[#Headers],0)),LEN(INDEX(FPL_Fixtures_Extract[],MATCH($A226,FPL_Fixtures_Extract[[Player]:[Player]],0),MATCH(FPL_Combined[[#Headers],[Gameweek 25]],FPL_Fixtures_Extract[#Headers],0)))-4),Team_Key[[Full Name]:[Full Name]],0))&amp;RIGHT(INDEX(FPL_Fixtures_Extract[],MATCH($A226,FPL_Fixtures_Extract[[Player]:[Player]],0),MATCH(FPL_Combined[[#Headers],[Gameweek 25]],FPL_Fixtures_Extract[#Headers],0)),3))</f>
        <v>Gilmartin</v>
      </c>
      <c r="AA226" t="str">
        <f ca="1">IF(RIGHT(FPL_Combined[[#Headers],[Gameweek 26]],2)&lt;$B$622,INDEX(FPL_Results_Extract[Gameweek 01],MATCH($A226,FPL_Results_Extract[[Player]:[Player]],0)),INDEX(Team_Key[[Abbreviation]:[Abbreviation]],MATCH(LEFT(INDEX(FPL_Fixtures_Extract[],MATCH($A226,FPL_Fixtures_Extract[[Player]:[Player]],0),MATCH(FPL_Combined[[#Headers],[Gameweek 26]],FPL_Fixtures_Extract[#Headers],0)),LEN(INDEX(FPL_Fixtures_Extract[],MATCH($A226,FPL_Fixtures_Extract[[Player]:[Player]],0),MATCH(FPL_Combined[[#Headers],[Gameweek 26]],FPL_Fixtures_Extract[#Headers],0)))-4),Team_Key[[Full Name]:[Full Name]],0))&amp;RIGHT(INDEX(FPL_Fixtures_Extract[],MATCH($A226,FPL_Fixtures_Extract[[Player]:[Player]],0),MATCH(FPL_Combined[[#Headers],[Gameweek 26]],FPL_Fixtures_Extract[#Headers],0)),3))</f>
        <v>EVE(A) 2-2</v>
      </c>
      <c r="AB226" t="str">
        <f ca="1">IF(RIGHT(FPL_Combined[[#Headers],[Gameweek 27]],2)&lt;$B$622,INDEX(FPL_Results_Extract[Gameweek 02],MATCH($A226,FPL_Results_Extract[[Player]:[Player]],0)),INDEX(Team_Key[[Abbreviation]:[Abbreviation]],MATCH(LEFT(INDEX(FPL_Fixtures_Extract[],MATCH($A226,FPL_Fixtures_Extract[[Player]:[Player]],0),MATCH(FPL_Combined[[#Headers],[Gameweek 27]],FPL_Fixtures_Extract[#Headers],0)),LEN(INDEX(FPL_Fixtures_Extract[],MATCH($A226,FPL_Fixtures_Extract[[Player]:[Player]],0),MATCH(FPL_Combined[[#Headers],[Gameweek 27]],FPL_Fixtures_Extract[#Headers],0)))-4),Team_Key[[Full Name]:[Full Name]],0))&amp;RIGHT(INDEX(FPL_Fixtures_Extract[],MATCH($A226,FPL_Fixtures_Extract[[Player]:[Player]],0),MATCH(FPL_Combined[[#Headers],[Gameweek 27]],FPL_Fixtures_Extract[#Headers],0)),3))</f>
        <v>WBA(H) 0-0</v>
      </c>
      <c r="AC226" t="str">
        <f ca="1">IF(RIGHT(FPL_Combined[[#Headers],[Gameweek 28]],2)&lt;$B$622,INDEX(FPL_Results_Extract[Gameweek 03],MATCH($A226,FPL_Results_Extract[[Player]:[Player]],0)),INDEX(Team_Key[[Abbreviation]:[Abbreviation]],MATCH(LEFT(INDEX(FPL_Fixtures_Extract[],MATCH($A226,FPL_Fixtures_Extract[[Player]:[Player]],0),MATCH(FPL_Combined[[#Headers],[Gameweek 28]],FPL_Fixtures_Extract[#Headers],0)),LEN(INDEX(FPL_Fixtures_Extract[],MATCH($A226,FPL_Fixtures_Extract[[Player]:[Player]],0),MATCH(FPL_Combined[[#Headers],[Gameweek 28]],FPL_Fixtures_Extract[#Headers],0)))-4),Team_Key[[Full Name]:[Full Name]],0))&amp;RIGHT(INDEX(FPL_Fixtures_Extract[],MATCH($A226,FPL_Fixtures_Extract[[Player]:[Player]],0),MATCH(FPL_Combined[[#Headers],[Gameweek 28]],FPL_Fixtures_Extract[#Headers],0)),3))</f>
        <v>SOU(H) 0-0</v>
      </c>
      <c r="AD226" t="str">
        <f ca="1">IF(RIGHT(FPL_Combined[[#Headers],[Gameweek 29]],2)&lt;$B$622,INDEX(FPL_Results_Extract[Gameweek 04],MATCH($A226,FPL_Results_Extract[[Player]:[Player]],0)),INDEX(Team_Key[[Abbreviation]:[Abbreviation]],MATCH(LEFT(INDEX(FPL_Fixtures_Extract[],MATCH($A226,FPL_Fixtures_Extract[[Player]:[Player]],0),MATCH(FPL_Combined[[#Headers],[Gameweek 29]],FPL_Fixtures_Extract[#Headers],0)),LEN(INDEX(FPL_Fixtures_Extract[],MATCH($A226,FPL_Fixtures_Extract[[Player]:[Player]],0),MATCH(FPL_Combined[[#Headers],[Gameweek 29]],FPL_Fixtures_Extract[#Headers],0)))-4),Team_Key[[Full Name]:[Full Name]],0))&amp;RIGHT(INDEX(FPL_Fixtures_Extract[],MATCH($A226,FPL_Fixtures_Extract[[Player]:[Player]],0),MATCH(FPL_Combined[[#Headers],[Gameweek 29]],FPL_Fixtures_Extract[#Headers],0)),3))</f>
        <v>LEI(H)</v>
      </c>
      <c r="AE226" t="e">
        <f ca="1">IF(RIGHT(FPL_Combined[[#Headers],[Gameweek 30]],2)&lt;$B$622,INDEX(FPL_Results_Extract[Gameweek 05],MATCH($A226,FPL_Results_Extract[[Player]:[Player]],0)),INDEX(Team_Key[[Abbreviation]:[Abbreviation]],MATCH(LEFT(INDEX(FPL_Fixtures_Extract[],MATCH($A226,FPL_Fixtures_Extract[[Player]:[Player]],0),MATCH(FPL_Combined[[#Headers],[Gameweek 30]],FPL_Fixtures_Extract[#Headers],0)),LEN(INDEX(FPL_Fixtures_Extract[],MATCH($A226,FPL_Fixtures_Extract[[Player]:[Player]],0),MATCH(FPL_Combined[[#Headers],[Gameweek 30]],FPL_Fixtures_Extract[#Headers],0)))-4),Team_Key[[Full Name]:[Full Name]],0))&amp;RIGHT(INDEX(FPL_Fixtures_Extract[],MATCH($A226,FPL_Fixtures_Extract[[Player]:[Player]],0),MATCH(FPL_Combined[[#Headers],[Gameweek 30]],FPL_Fixtures_Extract[#Headers],0)),3))</f>
        <v>#VALUE!</v>
      </c>
      <c r="AF226" t="str">
        <f ca="1">IF(RIGHT(FPL_Combined[[#Headers],[Gameweek 31]],2)&lt;$B$622,INDEX(FPL_Results_Extract[Gameweek 06],MATCH($A226,FPL_Results_Extract[[Player]:[Player]],0)),INDEX(Team_Key[[Abbreviation]:[Abbreviation]],MATCH(LEFT(INDEX(FPL_Fixtures_Extract[],MATCH($A226,FPL_Fixtures_Extract[[Player]:[Player]],0),MATCH(FPL_Combined[[#Headers],[Gameweek 31]],FPL_Fixtures_Extract[#Headers],0)),LEN(INDEX(FPL_Fixtures_Extract[],MATCH($A226,FPL_Fixtures_Extract[[Player]:[Player]],0),MATCH(FPL_Combined[[#Headers],[Gameweek 31]],FPL_Fixtures_Extract[#Headers],0)))-4),Team_Key[[Full Name]:[Full Name]],0))&amp;RIGHT(INDEX(FPL_Fixtures_Extract[],MATCH($A226,FPL_Fixtures_Extract[[Player]:[Player]],0),MATCH(FPL_Combined[[#Headers],[Gameweek 31]],FPL_Fixtures_Extract[#Headers],0)),3))</f>
        <v>STK(H)</v>
      </c>
      <c r="AG226" t="str">
        <f ca="1">IF(RIGHT(FPL_Combined[[#Headers],[Gameweek 32]],2)&lt;$B$622,INDEX(FPL_Results_Extract[Gameweek 07],MATCH($A226,FPL_Results_Extract[[Player]:[Player]],0)),INDEX(Team_Key[[Abbreviation]:[Abbreviation]],MATCH(LEFT(INDEX(FPL_Fixtures_Extract[],MATCH($A226,FPL_Fixtures_Extract[[Player]:[Player]],0),MATCH(FPL_Combined[[#Headers],[Gameweek 32]],FPL_Fixtures_Extract[#Headers],0)),LEN(INDEX(FPL_Fixtures_Extract[],MATCH($A226,FPL_Fixtures_Extract[[Player]:[Player]],0),MATCH(FPL_Combined[[#Headers],[Gameweek 32]],FPL_Fixtures_Extract[#Headers],0)))-4),Team_Key[[Full Name]:[Full Name]],0))&amp;RIGHT(INDEX(FPL_Fixtures_Extract[],MATCH($A226,FPL_Fixtures_Extract[[Player]:[Player]],0),MATCH(FPL_Combined[[#Headers],[Gameweek 32]],FPL_Fixtures_Extract[#Headers],0)),3))</f>
        <v>ARS(A)</v>
      </c>
      <c r="AH226" t="str">
        <f ca="1">IF(RIGHT(FPL_Combined[[#Headers],[Gameweek 33]],2)&lt;$B$622,INDEX(FPL_Results_Extract[Gameweek 08],MATCH($A226,FPL_Results_Extract[[Player]:[Player]],0)),INDEX(Team_Key[[Abbreviation]:[Abbreviation]],MATCH(LEFT(INDEX(FPL_Fixtures_Extract[],MATCH($A226,FPL_Fixtures_Extract[[Player]:[Player]],0),MATCH(FPL_Combined[[#Headers],[Gameweek 33]],FPL_Fixtures_Extract[#Headers],0)),LEN(INDEX(FPL_Fixtures_Extract[],MATCH($A226,FPL_Fixtures_Extract[[Player]:[Player]],0),MATCH(FPL_Combined[[#Headers],[Gameweek 33]],FPL_Fixtures_Extract[#Headers],0)))-4),Team_Key[[Full Name]:[Full Name]],0))&amp;RIGHT(INDEX(FPL_Fixtures_Extract[],MATCH($A226,FPL_Fixtures_Extract[[Player]:[Player]],0),MATCH(FPL_Combined[[#Headers],[Gameweek 33]],FPL_Fixtures_Extract[#Headers],0)),3))</f>
        <v>EVE(H)</v>
      </c>
      <c r="AI226" t="str">
        <f ca="1">IF(RIGHT(FPL_Combined[[#Headers],[Gameweek 34]],2)&lt;$B$622,INDEX(FPL_Results_Extract[Gameweek 09],MATCH($A226,FPL_Results_Extract[[Player]:[Player]],0)),INDEX(Team_Key[[Abbreviation]:[Abbreviation]],MATCH(LEFT(INDEX(FPL_Fixtures_Extract[],MATCH($A226,FPL_Fixtures_Extract[[Player]:[Player]],0),MATCH(FPL_Combined[[#Headers],[Gameweek 34]],FPL_Fixtures_Extract[#Headers],0)),LEN(INDEX(FPL_Fixtures_Extract[],MATCH($A226,FPL_Fixtures_Extract[[Player]:[Player]],0),MATCH(FPL_Combined[[#Headers],[Gameweek 34]],FPL_Fixtures_Extract[#Headers],0)))-4),Team_Key[[Full Name]:[Full Name]],0))&amp;RIGHT(INDEX(FPL_Fixtures_Extract[],MATCH($A226,FPL_Fixtures_Extract[[Player]:[Player]],0),MATCH(FPL_Combined[[#Headers],[Gameweek 34]],FPL_Fixtures_Extract[#Headers],0)),3))</f>
        <v>WBA(A)</v>
      </c>
      <c r="AJ226" t="str">
        <f ca="1">IF(RIGHT(FPL_Combined[[#Headers],[Gameweek 35]],2)&lt;$B$622,INDEX(FPL_Results_Extract[Gameweek 10],MATCH($A226,FPL_Results_Extract[[Player]:[Player]],0)),INDEX(Team_Key[[Abbreviation]:[Abbreviation]],MATCH(LEFT(INDEX(FPL_Fixtures_Extract[],MATCH($A226,FPL_Fixtures_Extract[[Player]:[Player]],0),MATCH(FPL_Combined[[#Headers],[Gameweek 35]],FPL_Fixtures_Extract[#Headers],0)),LEN(INDEX(FPL_Fixtures_Extract[],MATCH($A226,FPL_Fixtures_Extract[[Player]:[Player]],0),MATCH(FPL_Combined[[#Headers],[Gameweek 35]],FPL_Fixtures_Extract[#Headers],0)))-4),Team_Key[[Full Name]:[Full Name]],0))&amp;RIGHT(INDEX(FPL_Fixtures_Extract[],MATCH($A226,FPL_Fixtures_Extract[[Player]:[Player]],0),MATCH(FPL_Combined[[#Headers],[Gameweek 35]],FPL_Fixtures_Extract[#Headers],0)),3))</f>
        <v>NOR(A)</v>
      </c>
      <c r="AK226" t="str">
        <f ca="1">IF(RIGHT(FPL_Combined[[#Headers],[Gameweek 36]],2)&lt;$B$622,INDEX(FPL_Results_Extract[Gameweek 11],MATCH($A226,FPL_Results_Extract[[Player]:[Player]],0)),INDEX(Team_Key[[Abbreviation]:[Abbreviation]],MATCH(LEFT(INDEX(FPL_Fixtures_Extract[],MATCH($A226,FPL_Fixtures_Extract[[Player]:[Player]],0),MATCH(FPL_Combined[[#Headers],[Gameweek 36]],FPL_Fixtures_Extract[#Headers],0)),LEN(INDEX(FPL_Fixtures_Extract[],MATCH($A226,FPL_Fixtures_Extract[[Player]:[Player]],0),MATCH(FPL_Combined[[#Headers],[Gameweek 36]],FPL_Fixtures_Extract[#Headers],0)))-4),Team_Key[[Full Name]:[Full Name]],0))&amp;RIGHT(INDEX(FPL_Fixtures_Extract[],MATCH($A226,FPL_Fixtures_Extract[[Player]:[Player]],0),MATCH(FPL_Combined[[#Headers],[Gameweek 36]],FPL_Fixtures_Extract[#Headers],0)),3))</f>
        <v>AVL(H)</v>
      </c>
      <c r="AL226" t="str">
        <f ca="1">IF(RIGHT(FPL_Combined[[#Headers],[Gameweek 37]],2)&lt;$B$622,INDEX(FPL_Results_Extract[Gameweek 12],MATCH($A226,FPL_Results_Extract[[Player]:[Player]],0)),INDEX(Team_Key[[Abbreviation]:[Abbreviation]],MATCH(LEFT(INDEX(FPL_Fixtures_Extract[],MATCH($A226,FPL_Fixtures_Extract[[Player]:[Player]],0),MATCH(FPL_Combined[[#Headers],[Gameweek 37]],FPL_Fixtures_Extract[#Headers],0)),LEN(INDEX(FPL_Fixtures_Extract[],MATCH($A226,FPL_Fixtures_Extract[[Player]:[Player]],0),MATCH(FPL_Combined[[#Headers],[Gameweek 37]],FPL_Fixtures_Extract[#Headers],0)))-4),Team_Key[[Full Name]:[Full Name]],0))&amp;RIGHT(INDEX(FPL_Fixtures_Extract[],MATCH($A226,FPL_Fixtures_Extract[[Player]:[Player]],0),MATCH(FPL_Combined[[#Headers],[Gameweek 37]],FPL_Fixtures_Extract[#Headers],0)),3))</f>
        <v>LIV(A)</v>
      </c>
      <c r="AM226" t="str">
        <f ca="1">IF(RIGHT(FPL_Combined[[#Headers],[Gameweek 38]],2)&lt;$B$622,INDEX(FPL_Results_Extract[Gameweek 13],MATCH($A226,FPL_Results_Extract[[Player]:[Player]],0)),INDEX(Team_Key[[Abbreviation]:[Abbreviation]],MATCH(LEFT(INDEX(FPL_Fixtures_Extract[],MATCH($A226,FPL_Fixtures_Extract[[Player]:[Player]],0),MATCH(FPL_Combined[[#Headers],[Gameweek 38]],FPL_Fixtures_Extract[#Headers],0)),LEN(INDEX(FPL_Fixtures_Extract[],MATCH($A226,FPL_Fixtures_Extract[[Player]:[Player]],0),MATCH(FPL_Combined[[#Headers],[Gameweek 38]],FPL_Fixtures_Extract[#Headers],0)))-4),Team_Key[[Full Name]:[Full Name]],0))&amp;RIGHT(INDEX(FPL_Fixtures_Extract[],MATCH($A226,FPL_Fixtures_Extract[[Player]:[Player]],0),MATCH(FPL_Combined[[#Headers],[Gameweek 38]],FPL_Fixtures_Extract[#Headers],0)),3))</f>
        <v>SUN(H)</v>
      </c>
    </row>
    <row r="227" spans="1:39" x14ac:dyDescent="0.45">
      <c r="A227" t="s">
        <v>350</v>
      </c>
      <c r="B227" t="str">
        <f ca="1">IF(RIGHT(FPL_Combined[[#Headers],[Gameweek 01]],2)&lt;$B$622,INDEX(FPL_Results_Extract[Gameweek 01],MATCH($A227,FPL_Results_Extract[[Player]:[Player]],0)),INDEX(Team_Key[[Abbreviation]:[Abbreviation]],MATCH(LEFT(INDEX(FPL_Fixtures_Extract[],MATCH($A227,FPL_Fixtures_Extract[[Player]:[Player]],0),MATCH(FPL_Combined[[#Headers],[Gameweek 01]],FPL_Fixtures_Extract[#Headers],0)),LEN(INDEX(FPL_Fixtures_Extract[],MATCH($A227,FPL_Fixtures_Extract[[Player]:[Player]],0),MATCH(FPL_Combined[[#Headers],[Gameweek 01]],FPL_Fixtures_Extract[#Headers],0)))-4),Team_Key[[Full Name]:[Full Name]],0))&amp;RIGHT(INDEX(FPL_Fixtures_Extract[],MATCH($A227,FPL_Fixtures_Extract[[Player]:[Player]],0),MATCH(FPL_Combined[[#Headers],[Gameweek 01]],FPL_Fixtures_Extract[#Headers],0)),3))</f>
        <v>WHU(H) 0-2</v>
      </c>
      <c r="C227" t="str">
        <f ca="1">IF(RIGHT(FPL_Combined[[#Headers],[Gameweek 02]],2)&lt;$B$622,INDEX(FPL_Results_Extract[Gameweek 02],MATCH($A227,FPL_Results_Extract[[Player]:[Player]],0)),INDEX(Team_Key[[Abbreviation]:[Abbreviation]],MATCH(LEFT(INDEX(FPL_Fixtures_Extract[],MATCH($A227,FPL_Fixtures_Extract[[Player]:[Player]],0),MATCH(FPL_Combined[[#Headers],[Gameweek 02]],FPL_Fixtures_Extract[#Headers],0)),LEN(INDEX(FPL_Fixtures_Extract[],MATCH($A227,FPL_Fixtures_Extract[[Player]:[Player]],0),MATCH(FPL_Combined[[#Headers],[Gameweek 02]],FPL_Fixtures_Extract[#Headers],0)))-4),Team_Key[[Full Name]:[Full Name]],0))&amp;RIGHT(INDEX(FPL_Fixtures_Extract[],MATCH($A227,FPL_Fixtures_Extract[[Player]:[Player]],0),MATCH(FPL_Combined[[#Headers],[Gameweek 02]],FPL_Fixtures_Extract[#Headers],0)),3))</f>
        <v>CRY(A) 2-1</v>
      </c>
      <c r="D227" t="str">
        <f ca="1">IF(RIGHT(FPL_Combined[[#Headers],[Gameweek 03]],2)&lt;$B$622,INDEX(FPL_Results_Extract[Gameweek 03],MATCH($A227,FPL_Results_Extract[[Player]:[Player]],0)),INDEX(Team_Key[[Abbreviation]:[Abbreviation]],MATCH(LEFT(INDEX(FPL_Fixtures_Extract[],MATCH($A227,FPL_Fixtures_Extract[[Player]:[Player]],0),MATCH(FPL_Combined[[#Headers],[Gameweek 03]],FPL_Fixtures_Extract[#Headers],0)),LEN(INDEX(FPL_Fixtures_Extract[],MATCH($A227,FPL_Fixtures_Extract[[Player]:[Player]],0),MATCH(FPL_Combined[[#Headers],[Gameweek 03]],FPL_Fixtures_Extract[#Headers],0)))-4),Team_Key[[Full Name]:[Full Name]],0))&amp;RIGHT(INDEX(FPL_Fixtures_Extract[],MATCH($A227,FPL_Fixtures_Extract[[Player]:[Player]],0),MATCH(FPL_Combined[[#Headers],[Gameweek 03]],FPL_Fixtures_Extract[#Headers],0)),3))</f>
        <v>LIV(H) 0-0</v>
      </c>
      <c r="E227" t="str">
        <f ca="1">IF(RIGHT(FPL_Combined[[#Headers],[Gameweek 04]],2)&lt;$B$622,INDEX(FPL_Results_Extract[Gameweek 04],MATCH($A227,FPL_Results_Extract[[Player]:[Player]],0)),INDEX(Team_Key[[Abbreviation]:[Abbreviation]],MATCH(LEFT(INDEX(FPL_Fixtures_Extract[],MATCH($A227,FPL_Fixtures_Extract[[Player]:[Player]],0),MATCH(FPL_Combined[[#Headers],[Gameweek 04]],FPL_Fixtures_Extract[#Headers],0)),LEN(INDEX(FPL_Fixtures_Extract[],MATCH($A227,FPL_Fixtures_Extract[[Player]:[Player]],0),MATCH(FPL_Combined[[#Headers],[Gameweek 04]],FPL_Fixtures_Extract[#Headers],0)))-4),Team_Key[[Full Name]:[Full Name]],0))&amp;RIGHT(INDEX(FPL_Fixtures_Extract[],MATCH($A227,FPL_Fixtures_Extract[[Player]:[Player]],0),MATCH(FPL_Combined[[#Headers],[Gameweek 04]],FPL_Fixtures_Extract[#Headers],0)),3))</f>
        <v>NEW(A) 1-0</v>
      </c>
      <c r="F227" t="str">
        <f ca="1">IF(RIGHT(FPL_Combined[[#Headers],[Gameweek 05]],2)&lt;$B$622,INDEX(FPL_Results_Extract[Gameweek 05],MATCH($A227,FPL_Results_Extract[[Player]:[Player]],0)),INDEX(Team_Key[[Abbreviation]:[Abbreviation]],MATCH(LEFT(INDEX(FPL_Fixtures_Extract[],MATCH($A227,FPL_Fixtures_Extract[[Player]:[Player]],0),MATCH(FPL_Combined[[#Headers],[Gameweek 05]],FPL_Fixtures_Extract[#Headers],0)),LEN(INDEX(FPL_Fixtures_Extract[],MATCH($A227,FPL_Fixtures_Extract[[Player]:[Player]],0),MATCH(FPL_Combined[[#Headers],[Gameweek 05]],FPL_Fixtures_Extract[#Headers],0)))-4),Team_Key[[Full Name]:[Full Name]],0))&amp;RIGHT(INDEX(FPL_Fixtures_Extract[],MATCH($A227,FPL_Fixtures_Extract[[Player]:[Player]],0),MATCH(FPL_Combined[[#Headers],[Gameweek 05]],FPL_Fixtures_Extract[#Headers],0)),3))</f>
        <v>STK(H) 2-0</v>
      </c>
      <c r="G227" t="str">
        <f ca="1">IF(RIGHT(FPL_Combined[[#Headers],[Gameweek 06]],2)&lt;$B$622,INDEX(FPL_Results_Extract[Gameweek 06],MATCH($A227,FPL_Results_Extract[[Player]:[Player]],0)),INDEX(Team_Key[[Abbreviation]:[Abbreviation]],MATCH(LEFT(INDEX(FPL_Fixtures_Extract[],MATCH($A227,FPL_Fixtures_Extract[[Player]:[Player]],0),MATCH(FPL_Combined[[#Headers],[Gameweek 06]],FPL_Fixtures_Extract[#Headers],0)),LEN(INDEX(FPL_Fixtures_Extract[],MATCH($A227,FPL_Fixtures_Extract[[Player]:[Player]],0),MATCH(FPL_Combined[[#Headers],[Gameweek 06]],FPL_Fixtures_Extract[#Headers],0)))-4),Team_Key[[Full Name]:[Full Name]],0))&amp;RIGHT(INDEX(FPL_Fixtures_Extract[],MATCH($A227,FPL_Fixtures_Extract[[Player]:[Player]],0),MATCH(FPL_Combined[[#Headers],[Gameweek 06]],FPL_Fixtures_Extract[#Headers],0)),3))</f>
        <v>CHE(A) 0-2</v>
      </c>
      <c r="H227" t="str">
        <f ca="1">IF(RIGHT(FPL_Combined[[#Headers],[Gameweek 07]],2)&lt;$B$622,INDEX(FPL_Results_Extract[Gameweek 07],MATCH($A227,FPL_Results_Extract[[Player]:[Player]],0)),INDEX(Team_Key[[Abbreviation]:[Abbreviation]],MATCH(LEFT(INDEX(FPL_Fixtures_Extract[],MATCH($A227,FPL_Fixtures_Extract[[Player]:[Player]],0),MATCH(FPL_Combined[[#Headers],[Gameweek 07]],FPL_Fixtures_Extract[#Headers],0)),LEN(INDEX(FPL_Fixtures_Extract[],MATCH($A227,FPL_Fixtures_Extract[[Player]:[Player]],0),MATCH(FPL_Combined[[#Headers],[Gameweek 07]],FPL_Fixtures_Extract[#Headers],0)))-4),Team_Key[[Full Name]:[Full Name]],0))&amp;RIGHT(INDEX(FPL_Fixtures_Extract[],MATCH($A227,FPL_Fixtures_Extract[[Player]:[Player]],0),MATCH(FPL_Combined[[#Headers],[Gameweek 07]],FPL_Fixtures_Extract[#Headers],0)),3))</f>
        <v>LEI(A) 5-2</v>
      </c>
      <c r="I227" t="str">
        <f ca="1">IF(RIGHT(FPL_Combined[[#Headers],[Gameweek 08]],2)&lt;$B$622,INDEX(FPL_Results_Extract[Gameweek 08],MATCH($A227,FPL_Results_Extract[[Player]:[Player]],0)),INDEX(Team_Key[[Abbreviation]:[Abbreviation]],MATCH(LEFT(INDEX(FPL_Fixtures_Extract[],MATCH($A227,FPL_Fixtures_Extract[[Player]:[Player]],0),MATCH(FPL_Combined[[#Headers],[Gameweek 08]],FPL_Fixtures_Extract[#Headers],0)),LEN(INDEX(FPL_Fixtures_Extract[],MATCH($A227,FPL_Fixtures_Extract[[Player]:[Player]],0),MATCH(FPL_Combined[[#Headers],[Gameweek 08]],FPL_Fixtures_Extract[#Headers],0)))-4),Team_Key[[Full Name]:[Full Name]],0))&amp;RIGHT(INDEX(FPL_Fixtures_Extract[],MATCH($A227,FPL_Fixtures_Extract[[Player]:[Player]],0),MATCH(FPL_Combined[[#Headers],[Gameweek 08]],FPL_Fixtures_Extract[#Headers],0)),3))</f>
        <v>MUN(H) 3-0</v>
      </c>
      <c r="J227" t="str">
        <f ca="1">IF(RIGHT(FPL_Combined[[#Headers],[Gameweek 09]],2)&lt;$B$622,INDEX(FPL_Results_Extract[Gameweek 09],MATCH($A227,FPL_Results_Extract[[Player]:[Player]],0)),INDEX(Team_Key[[Abbreviation]:[Abbreviation]],MATCH(LEFT(INDEX(FPL_Fixtures_Extract[],MATCH($A227,FPL_Fixtures_Extract[[Player]:[Player]],0),MATCH(FPL_Combined[[#Headers],[Gameweek 09]],FPL_Fixtures_Extract[#Headers],0)),LEN(INDEX(FPL_Fixtures_Extract[],MATCH($A227,FPL_Fixtures_Extract[[Player]:[Player]],0),MATCH(FPL_Combined[[#Headers],[Gameweek 09]],FPL_Fixtures_Extract[#Headers],0)))-4),Team_Key[[Full Name]:[Full Name]],0))&amp;RIGHT(INDEX(FPL_Fixtures_Extract[],MATCH($A227,FPL_Fixtures_Extract[[Player]:[Player]],0),MATCH(FPL_Combined[[#Headers],[Gameweek 09]],FPL_Fixtures_Extract[#Headers],0)),3))</f>
        <v>WAT(A) 3-0</v>
      </c>
      <c r="K227" t="str">
        <f ca="1">IF(RIGHT(FPL_Combined[[#Headers],[Gameweek 10]],2)&lt;$B$622,INDEX(FPL_Results_Extract[Gameweek 10],MATCH($A227,FPL_Results_Extract[[Player]:[Player]],0)),INDEX(Team_Key[[Abbreviation]:[Abbreviation]],MATCH(LEFT(INDEX(FPL_Fixtures_Extract[],MATCH($A227,FPL_Fixtures_Extract[[Player]:[Player]],0),MATCH(FPL_Combined[[#Headers],[Gameweek 10]],FPL_Fixtures_Extract[#Headers],0)),LEN(INDEX(FPL_Fixtures_Extract[],MATCH($A227,FPL_Fixtures_Extract[[Player]:[Player]],0),MATCH(FPL_Combined[[#Headers],[Gameweek 10]],FPL_Fixtures_Extract[#Headers],0)))-4),Team_Key[[Full Name]:[Full Name]],0))&amp;RIGHT(INDEX(FPL_Fixtures_Extract[],MATCH($A227,FPL_Fixtures_Extract[[Player]:[Player]],0),MATCH(FPL_Combined[[#Headers],[Gameweek 10]],FPL_Fixtures_Extract[#Headers],0)),3))</f>
        <v>EVE(H) 2-1</v>
      </c>
      <c r="L227" t="str">
        <f ca="1">IF(RIGHT(FPL_Combined[[#Headers],[Gameweek 11]],2)&lt;$B$622,INDEX(FPL_Results_Extract[Gameweek 11],MATCH($A227,FPL_Results_Extract[[Player]:[Player]],0)),INDEX(Team_Key[[Abbreviation]:[Abbreviation]],MATCH(LEFT(INDEX(FPL_Fixtures_Extract[],MATCH($A227,FPL_Fixtures_Extract[[Player]:[Player]],0),MATCH(FPL_Combined[[#Headers],[Gameweek 11]],FPL_Fixtures_Extract[#Headers],0)),LEN(INDEX(FPL_Fixtures_Extract[],MATCH($A227,FPL_Fixtures_Extract[[Player]:[Player]],0),MATCH(FPL_Combined[[#Headers],[Gameweek 11]],FPL_Fixtures_Extract[#Headers],0)))-4),Team_Key[[Full Name]:[Full Name]],0))&amp;RIGHT(INDEX(FPL_Fixtures_Extract[],MATCH($A227,FPL_Fixtures_Extract[[Player]:[Player]],0),MATCH(FPL_Combined[[#Headers],[Gameweek 11]],FPL_Fixtures_Extract[#Headers],0)),3))</f>
        <v>SWA(A) 3-0</v>
      </c>
      <c r="M227" t="str">
        <f ca="1">IF(RIGHT(FPL_Combined[[#Headers],[Gameweek 12]],2)&lt;$B$622,INDEX(FPL_Results_Extract[Gameweek 12],MATCH($A227,FPL_Results_Extract[[Player]:[Player]],0)),INDEX(Team_Key[[Abbreviation]:[Abbreviation]],MATCH(LEFT(INDEX(FPL_Fixtures_Extract[],MATCH($A227,FPL_Fixtures_Extract[[Player]:[Player]],0),MATCH(FPL_Combined[[#Headers],[Gameweek 12]],FPL_Fixtures_Extract[#Headers],0)),LEN(INDEX(FPL_Fixtures_Extract[],MATCH($A227,FPL_Fixtures_Extract[[Player]:[Player]],0),MATCH(FPL_Combined[[#Headers],[Gameweek 12]],FPL_Fixtures_Extract[#Headers],0)))-4),Team_Key[[Full Name]:[Full Name]],0))&amp;RIGHT(INDEX(FPL_Fixtures_Extract[],MATCH($A227,FPL_Fixtures_Extract[[Player]:[Player]],0),MATCH(FPL_Combined[[#Headers],[Gameweek 12]],FPL_Fixtures_Extract[#Headers],0)),3))</f>
        <v>TOT(H) 1-1</v>
      </c>
      <c r="N227" t="str">
        <f ca="1">IF(RIGHT(FPL_Combined[[#Headers],[Gameweek 13]],2)&lt;$B$622,INDEX(FPL_Results_Extract[Gameweek 13],MATCH($A227,FPL_Results_Extract[[Player]:[Player]],0)),INDEX(Team_Key[[Abbreviation]:[Abbreviation]],MATCH(LEFT(INDEX(FPL_Fixtures_Extract[],MATCH($A227,FPL_Fixtures_Extract[[Player]:[Player]],0),MATCH(FPL_Combined[[#Headers],[Gameweek 13]],FPL_Fixtures_Extract[#Headers],0)),LEN(INDEX(FPL_Fixtures_Extract[],MATCH($A227,FPL_Fixtures_Extract[[Player]:[Player]],0),MATCH(FPL_Combined[[#Headers],[Gameweek 13]],FPL_Fixtures_Extract[#Headers],0)))-4),Team_Key[[Full Name]:[Full Name]],0))&amp;RIGHT(INDEX(FPL_Fixtures_Extract[],MATCH($A227,FPL_Fixtures_Extract[[Player]:[Player]],0),MATCH(FPL_Combined[[#Headers],[Gameweek 13]],FPL_Fixtures_Extract[#Headers],0)),3))</f>
        <v>WBA(A) 1-2</v>
      </c>
      <c r="O227" t="str">
        <f ca="1">IF(RIGHT(FPL_Combined[[#Headers],[Gameweek 14]],2)&lt;$B$622,INDEX(FPL_Results_Extract[Gameweek 14],MATCH($A227,FPL_Results_Extract[[Player]:[Player]],0)),INDEX(Team_Key[[Abbreviation]:[Abbreviation]],MATCH(LEFT(INDEX(FPL_Fixtures_Extract[],MATCH($A227,FPL_Fixtures_Extract[[Player]:[Player]],0),MATCH(FPL_Combined[[#Headers],[Gameweek 14]],FPL_Fixtures_Extract[#Headers],0)),LEN(INDEX(FPL_Fixtures_Extract[],MATCH($A227,FPL_Fixtures_Extract[[Player]:[Player]],0),MATCH(FPL_Combined[[#Headers],[Gameweek 14]],FPL_Fixtures_Extract[#Headers],0)))-4),Team_Key[[Full Name]:[Full Name]],0))&amp;RIGHT(INDEX(FPL_Fixtures_Extract[],MATCH($A227,FPL_Fixtures_Extract[[Player]:[Player]],0),MATCH(FPL_Combined[[#Headers],[Gameweek 14]],FPL_Fixtures_Extract[#Headers],0)),3))</f>
        <v>NOR(A) 1-1</v>
      </c>
      <c r="P227" t="str">
        <f ca="1">IF(RIGHT(FPL_Combined[[#Headers],[Gameweek 15]],2)&lt;$B$622,INDEX(FPL_Results_Extract[Gameweek 15],MATCH($A227,FPL_Results_Extract[[Player]:[Player]],0)),INDEX(Team_Key[[Abbreviation]:[Abbreviation]],MATCH(LEFT(INDEX(FPL_Fixtures_Extract[],MATCH($A227,FPL_Fixtures_Extract[[Player]:[Player]],0),MATCH(FPL_Combined[[#Headers],[Gameweek 15]],FPL_Fixtures_Extract[#Headers],0)),LEN(INDEX(FPL_Fixtures_Extract[],MATCH($A227,FPL_Fixtures_Extract[[Player]:[Player]],0),MATCH(FPL_Combined[[#Headers],[Gameweek 15]],FPL_Fixtures_Extract[#Headers],0)))-4),Team_Key[[Full Name]:[Full Name]],0))&amp;RIGHT(INDEX(FPL_Fixtures_Extract[],MATCH($A227,FPL_Fixtures_Extract[[Player]:[Player]],0),MATCH(FPL_Combined[[#Headers],[Gameweek 15]],FPL_Fixtures_Extract[#Headers],0)),3))</f>
        <v>SUN(H) 3-1</v>
      </c>
      <c r="Q227" t="str">
        <f ca="1">IF(RIGHT(FPL_Combined[[#Headers],[Gameweek 16]],2)&lt;$B$622,INDEX(FPL_Results_Extract[Gameweek 16],MATCH($A227,FPL_Results_Extract[[Player]:[Player]],0)),INDEX(Team_Key[[Abbreviation]:[Abbreviation]],MATCH(LEFT(INDEX(FPL_Fixtures_Extract[],MATCH($A227,FPL_Fixtures_Extract[[Player]:[Player]],0),MATCH(FPL_Combined[[#Headers],[Gameweek 16]],FPL_Fixtures_Extract[#Headers],0)),LEN(INDEX(FPL_Fixtures_Extract[],MATCH($A227,FPL_Fixtures_Extract[[Player]:[Player]],0),MATCH(FPL_Combined[[#Headers],[Gameweek 16]],FPL_Fixtures_Extract[#Headers],0)))-4),Team_Key[[Full Name]:[Full Name]],0))&amp;RIGHT(INDEX(FPL_Fixtures_Extract[],MATCH($A227,FPL_Fixtures_Extract[[Player]:[Player]],0),MATCH(FPL_Combined[[#Headers],[Gameweek 16]],FPL_Fixtures_Extract[#Headers],0)),3))</f>
        <v>AVL(A) 2-0</v>
      </c>
      <c r="R227" t="str">
        <f ca="1">IF(RIGHT(FPL_Combined[[#Headers],[Gameweek 17]],2)&lt;$B$622,INDEX(FPL_Results_Extract[Gameweek 17],MATCH($A227,FPL_Results_Extract[[Player]:[Player]],0)),INDEX(Team_Key[[Abbreviation]:[Abbreviation]],MATCH(LEFT(INDEX(FPL_Fixtures_Extract[],MATCH($A227,FPL_Fixtures_Extract[[Player]:[Player]],0),MATCH(FPL_Combined[[#Headers],[Gameweek 17]],FPL_Fixtures_Extract[#Headers],0)),LEN(INDEX(FPL_Fixtures_Extract[],MATCH($A227,FPL_Fixtures_Extract[[Player]:[Player]],0),MATCH(FPL_Combined[[#Headers],[Gameweek 17]],FPL_Fixtures_Extract[#Headers],0)))-4),Team_Key[[Full Name]:[Full Name]],0))&amp;RIGHT(INDEX(FPL_Fixtures_Extract[],MATCH($A227,FPL_Fixtures_Extract[[Player]:[Player]],0),MATCH(FPL_Combined[[#Headers],[Gameweek 17]],FPL_Fixtures_Extract[#Headers],0)),3))</f>
        <v>MCI(H) 2-1</v>
      </c>
      <c r="S227" t="str">
        <f ca="1">IF(RIGHT(FPL_Combined[[#Headers],[Gameweek 18]],2)&lt;$B$622,INDEX(FPL_Results_Extract[Gameweek 18],MATCH($A227,FPL_Results_Extract[[Player]:[Player]],0)),INDEX(Team_Key[[Abbreviation]:[Abbreviation]],MATCH(LEFT(INDEX(FPL_Fixtures_Extract[],MATCH($A227,FPL_Fixtures_Extract[[Player]:[Player]],0),MATCH(FPL_Combined[[#Headers],[Gameweek 18]],FPL_Fixtures_Extract[#Headers],0)),LEN(INDEX(FPL_Fixtures_Extract[],MATCH($A227,FPL_Fixtures_Extract[[Player]:[Player]],0),MATCH(FPL_Combined[[#Headers],[Gameweek 18]],FPL_Fixtures_Extract[#Headers],0)))-4),Team_Key[[Full Name]:[Full Name]],0))&amp;RIGHT(INDEX(FPL_Fixtures_Extract[],MATCH($A227,FPL_Fixtures_Extract[[Player]:[Player]],0),MATCH(FPL_Combined[[#Headers],[Gameweek 18]],FPL_Fixtures_Extract[#Headers],0)),3))</f>
        <v>SOU(A) 0-4</v>
      </c>
      <c r="T227" t="str">
        <f ca="1">IF(RIGHT(FPL_Combined[[#Headers],[Gameweek 19]],2)&lt;$B$622,INDEX(FPL_Results_Extract[Gameweek 19],MATCH($A227,FPL_Results_Extract[[Player]:[Player]],0)),INDEX(Team_Key[[Abbreviation]:[Abbreviation]],MATCH(LEFT(INDEX(FPL_Fixtures_Extract[],MATCH($A227,FPL_Fixtures_Extract[[Player]:[Player]],0),MATCH(FPL_Combined[[#Headers],[Gameweek 19]],FPL_Fixtures_Extract[#Headers],0)),LEN(INDEX(FPL_Fixtures_Extract[],MATCH($A227,FPL_Fixtures_Extract[[Player]:[Player]],0),MATCH(FPL_Combined[[#Headers],[Gameweek 19]],FPL_Fixtures_Extract[#Headers],0)))-4),Team_Key[[Full Name]:[Full Name]],0))&amp;RIGHT(INDEX(FPL_Fixtures_Extract[],MATCH($A227,FPL_Fixtures_Extract[[Player]:[Player]],0),MATCH(FPL_Combined[[#Headers],[Gameweek 19]],FPL_Fixtures_Extract[#Headers],0)),3))</f>
        <v>BOU(H) 2-0</v>
      </c>
      <c r="U227" t="str">
        <f ca="1">IF(RIGHT(FPL_Combined[[#Headers],[Gameweek 20]],2)&lt;$B$622,INDEX(FPL_Results_Extract[Gameweek 20],MATCH($A227,FPL_Results_Extract[[Player]:[Player]],0)),INDEX(Team_Key[[Abbreviation]:[Abbreviation]],MATCH(LEFT(INDEX(FPL_Fixtures_Extract[],MATCH($A227,FPL_Fixtures_Extract[[Player]:[Player]],0),MATCH(FPL_Combined[[#Headers],[Gameweek 20]],FPL_Fixtures_Extract[#Headers],0)),LEN(INDEX(FPL_Fixtures_Extract[],MATCH($A227,FPL_Fixtures_Extract[[Player]:[Player]],0),MATCH(FPL_Combined[[#Headers],[Gameweek 20]],FPL_Fixtures_Extract[#Headers],0)))-4),Team_Key[[Full Name]:[Full Name]],0))&amp;RIGHT(INDEX(FPL_Fixtures_Extract[],MATCH($A227,FPL_Fixtures_Extract[[Player]:[Player]],0),MATCH(FPL_Combined[[#Headers],[Gameweek 20]],FPL_Fixtures_Extract[#Headers],0)),3))</f>
        <v>NEW(H) 1-0</v>
      </c>
      <c r="V227" t="str">
        <f ca="1">IF(RIGHT(FPL_Combined[[#Headers],[Gameweek 21]],2)&lt;$B$622,INDEX(FPL_Results_Extract[Gameweek 21],MATCH($A227,FPL_Results_Extract[[Player]:[Player]],0)),INDEX(Team_Key[[Abbreviation]:[Abbreviation]],MATCH(LEFT(INDEX(FPL_Fixtures_Extract[],MATCH($A227,FPL_Fixtures_Extract[[Player]:[Player]],0),MATCH(FPL_Combined[[#Headers],[Gameweek 21]],FPL_Fixtures_Extract[#Headers],0)),LEN(INDEX(FPL_Fixtures_Extract[],MATCH($A227,FPL_Fixtures_Extract[[Player]:[Player]],0),MATCH(FPL_Combined[[#Headers],[Gameweek 21]],FPL_Fixtures_Extract[#Headers],0)))-4),Team_Key[[Full Name]:[Full Name]],0))&amp;RIGHT(INDEX(FPL_Fixtures_Extract[],MATCH($A227,FPL_Fixtures_Extract[[Player]:[Player]],0),MATCH(FPL_Combined[[#Headers],[Gameweek 21]],FPL_Fixtures_Extract[#Headers],0)),3))</f>
        <v>LIV(A) 3-3</v>
      </c>
      <c r="W227" t="str">
        <f ca="1">IF(RIGHT(FPL_Combined[[#Headers],[Gameweek 22]],2)&lt;$B$622,INDEX(FPL_Results_Extract[Gameweek 22],MATCH($A227,FPL_Results_Extract[[Player]:[Player]],0)),INDEX(Team_Key[[Abbreviation]:[Abbreviation]],MATCH(LEFT(INDEX(FPL_Fixtures_Extract[],MATCH($A227,FPL_Fixtures_Extract[[Player]:[Player]],0),MATCH(FPL_Combined[[#Headers],[Gameweek 22]],FPL_Fixtures_Extract[#Headers],0)),LEN(INDEX(FPL_Fixtures_Extract[],MATCH($A227,FPL_Fixtures_Extract[[Player]:[Player]],0),MATCH(FPL_Combined[[#Headers],[Gameweek 22]],FPL_Fixtures_Extract[#Headers],0)))-4),Team_Key[[Full Name]:[Full Name]],0))&amp;RIGHT(INDEX(FPL_Fixtures_Extract[],MATCH($A227,FPL_Fixtures_Extract[[Player]:[Player]],0),MATCH(FPL_Combined[[#Headers],[Gameweek 22]],FPL_Fixtures_Extract[#Headers],0)),3))</f>
        <v>STK(A) 0-0</v>
      </c>
      <c r="X227" t="str">
        <f ca="1">IF(RIGHT(FPL_Combined[[#Headers],[Gameweek 23]],2)&lt;$B$622,INDEX(FPL_Results_Extract[Gameweek 23],MATCH($A227,FPL_Results_Extract[[Player]:[Player]],0)),INDEX(Team_Key[[Abbreviation]:[Abbreviation]],MATCH(LEFT(INDEX(FPL_Fixtures_Extract[],MATCH($A227,FPL_Fixtures_Extract[[Player]:[Player]],0),MATCH(FPL_Combined[[#Headers],[Gameweek 23]],FPL_Fixtures_Extract[#Headers],0)),LEN(INDEX(FPL_Fixtures_Extract[],MATCH($A227,FPL_Fixtures_Extract[[Player]:[Player]],0),MATCH(FPL_Combined[[#Headers],[Gameweek 23]],FPL_Fixtures_Extract[#Headers],0)))-4),Team_Key[[Full Name]:[Full Name]],0))&amp;RIGHT(INDEX(FPL_Fixtures_Extract[],MATCH($A227,FPL_Fixtures_Extract[[Player]:[Player]],0),MATCH(FPL_Combined[[#Headers],[Gameweek 23]],FPL_Fixtures_Extract[#Headers],0)),3))</f>
        <v>CHE(H) 0-1</v>
      </c>
      <c r="Y227" t="str">
        <f ca="1">IF(RIGHT(FPL_Combined[[#Headers],[Gameweek 24]],2)&lt;$B$622,INDEX(FPL_Results_Extract[Team],MATCH($A227,FPL_Results_Extract[[Player]:[Player]],0)),INDEX(Team_Key[[Abbreviation]:[Abbreviation]],MATCH(LEFT(INDEX(FPL_Fixtures_Extract[],MATCH($A227,FPL_Fixtures_Extract[[Player]:[Player]],0),MATCH(FPL_Combined[[#Headers],[Gameweek 24]],FPL_Fixtures_Extract[#Headers],0)),LEN(INDEX(FPL_Fixtures_Extract[],MATCH($A227,FPL_Fixtures_Extract[[Player]:[Player]],0),MATCH(FPL_Combined[[#Headers],[Gameweek 24]],FPL_Fixtures_Extract[#Headers],0)))-4),Team_Key[[Full Name]:[Full Name]],0))&amp;RIGHT(INDEX(FPL_Fixtures_Extract[],MATCH($A227,FPL_Fixtures_Extract[[Player]:[Player]],0),MATCH(FPL_Combined[[#Headers],[Gameweek 24]],FPL_Fixtures_Extract[#Headers],0)),3))</f>
        <v>ARS</v>
      </c>
      <c r="Z227" t="str">
        <f ca="1">IF(RIGHT(FPL_Combined[[#Headers],[Gameweek 25]],2)&lt;$B$622,INDEX(FPL_Results_Extract[Player],MATCH($A227,FPL_Results_Extract[[Player]:[Player]],0)),INDEX(Team_Key[[Abbreviation]:[Abbreviation]],MATCH(LEFT(INDEX(FPL_Fixtures_Extract[],MATCH($A227,FPL_Fixtures_Extract[[Player]:[Player]],0),MATCH(FPL_Combined[[#Headers],[Gameweek 25]],FPL_Fixtures_Extract[#Headers],0)),LEN(INDEX(FPL_Fixtures_Extract[],MATCH($A227,FPL_Fixtures_Extract[[Player]:[Player]],0),MATCH(FPL_Combined[[#Headers],[Gameweek 25]],FPL_Fixtures_Extract[#Headers],0)))-4),Team_Key[[Full Name]:[Full Name]],0))&amp;RIGHT(INDEX(FPL_Fixtures_Extract[],MATCH($A227,FPL_Fixtures_Extract[[Player]:[Player]],0),MATCH(FPL_Combined[[#Headers],[Gameweek 25]],FPL_Fixtures_Extract[#Headers],0)),3))</f>
        <v>Giroud</v>
      </c>
      <c r="AA227" t="str">
        <f ca="1">IF(RIGHT(FPL_Combined[[#Headers],[Gameweek 26]],2)&lt;$B$622,INDEX(FPL_Results_Extract[Gameweek 01],MATCH($A227,FPL_Results_Extract[[Player]:[Player]],0)),INDEX(Team_Key[[Abbreviation]:[Abbreviation]],MATCH(LEFT(INDEX(FPL_Fixtures_Extract[],MATCH($A227,FPL_Fixtures_Extract[[Player]:[Player]],0),MATCH(FPL_Combined[[#Headers],[Gameweek 26]],FPL_Fixtures_Extract[#Headers],0)),LEN(INDEX(FPL_Fixtures_Extract[],MATCH($A227,FPL_Fixtures_Extract[[Player]:[Player]],0),MATCH(FPL_Combined[[#Headers],[Gameweek 26]],FPL_Fixtures_Extract[#Headers],0)))-4),Team_Key[[Full Name]:[Full Name]],0))&amp;RIGHT(INDEX(FPL_Fixtures_Extract[],MATCH($A227,FPL_Fixtures_Extract[[Player]:[Player]],0),MATCH(FPL_Combined[[#Headers],[Gameweek 26]],FPL_Fixtures_Extract[#Headers],0)),3))</f>
        <v>WHU(H) 0-2</v>
      </c>
      <c r="AB227" t="str">
        <f ca="1">IF(RIGHT(FPL_Combined[[#Headers],[Gameweek 27]],2)&lt;$B$622,INDEX(FPL_Results_Extract[Gameweek 02],MATCH($A227,FPL_Results_Extract[[Player]:[Player]],0)),INDEX(Team_Key[[Abbreviation]:[Abbreviation]],MATCH(LEFT(INDEX(FPL_Fixtures_Extract[],MATCH($A227,FPL_Fixtures_Extract[[Player]:[Player]],0),MATCH(FPL_Combined[[#Headers],[Gameweek 27]],FPL_Fixtures_Extract[#Headers],0)),LEN(INDEX(FPL_Fixtures_Extract[],MATCH($A227,FPL_Fixtures_Extract[[Player]:[Player]],0),MATCH(FPL_Combined[[#Headers],[Gameweek 27]],FPL_Fixtures_Extract[#Headers],0)))-4),Team_Key[[Full Name]:[Full Name]],0))&amp;RIGHT(INDEX(FPL_Fixtures_Extract[],MATCH($A227,FPL_Fixtures_Extract[[Player]:[Player]],0),MATCH(FPL_Combined[[#Headers],[Gameweek 27]],FPL_Fixtures_Extract[#Headers],0)),3))</f>
        <v>CRY(A) 2-1</v>
      </c>
      <c r="AC227" t="str">
        <f ca="1">IF(RIGHT(FPL_Combined[[#Headers],[Gameweek 28]],2)&lt;$B$622,INDEX(FPL_Results_Extract[Gameweek 03],MATCH($A227,FPL_Results_Extract[[Player]:[Player]],0)),INDEX(Team_Key[[Abbreviation]:[Abbreviation]],MATCH(LEFT(INDEX(FPL_Fixtures_Extract[],MATCH($A227,FPL_Fixtures_Extract[[Player]:[Player]],0),MATCH(FPL_Combined[[#Headers],[Gameweek 28]],FPL_Fixtures_Extract[#Headers],0)),LEN(INDEX(FPL_Fixtures_Extract[],MATCH($A227,FPL_Fixtures_Extract[[Player]:[Player]],0),MATCH(FPL_Combined[[#Headers],[Gameweek 28]],FPL_Fixtures_Extract[#Headers],0)))-4),Team_Key[[Full Name]:[Full Name]],0))&amp;RIGHT(INDEX(FPL_Fixtures_Extract[],MATCH($A227,FPL_Fixtures_Extract[[Player]:[Player]],0),MATCH(FPL_Combined[[#Headers],[Gameweek 28]],FPL_Fixtures_Extract[#Headers],0)),3))</f>
        <v>LIV(H) 0-0</v>
      </c>
      <c r="AD227" t="str">
        <f ca="1">IF(RIGHT(FPL_Combined[[#Headers],[Gameweek 29]],2)&lt;$B$622,INDEX(FPL_Results_Extract[Gameweek 04],MATCH($A227,FPL_Results_Extract[[Player]:[Player]],0)),INDEX(Team_Key[[Abbreviation]:[Abbreviation]],MATCH(LEFT(INDEX(FPL_Fixtures_Extract[],MATCH($A227,FPL_Fixtures_Extract[[Player]:[Player]],0),MATCH(FPL_Combined[[#Headers],[Gameweek 29]],FPL_Fixtures_Extract[#Headers],0)),LEN(INDEX(FPL_Fixtures_Extract[],MATCH($A227,FPL_Fixtures_Extract[[Player]:[Player]],0),MATCH(FPL_Combined[[#Headers],[Gameweek 29]],FPL_Fixtures_Extract[#Headers],0)))-4),Team_Key[[Full Name]:[Full Name]],0))&amp;RIGHT(INDEX(FPL_Fixtures_Extract[],MATCH($A227,FPL_Fixtures_Extract[[Player]:[Player]],0),MATCH(FPL_Combined[[#Headers],[Gameweek 29]],FPL_Fixtures_Extract[#Headers],0)),3))</f>
        <v>WBA(H)</v>
      </c>
      <c r="AE227" t="str">
        <f ca="1">IF(RIGHT(FPL_Combined[[#Headers],[Gameweek 30]],2)&lt;$B$622,INDEX(FPL_Results_Extract[Gameweek 05],MATCH($A227,FPL_Results_Extract[[Player]:[Player]],0)),INDEX(Team_Key[[Abbreviation]:[Abbreviation]],MATCH(LEFT(INDEX(FPL_Fixtures_Extract[],MATCH($A227,FPL_Fixtures_Extract[[Player]:[Player]],0),MATCH(FPL_Combined[[#Headers],[Gameweek 30]],FPL_Fixtures_Extract[#Headers],0)),LEN(INDEX(FPL_Fixtures_Extract[],MATCH($A227,FPL_Fixtures_Extract[[Player]:[Player]],0),MATCH(FPL_Combined[[#Headers],[Gameweek 30]],FPL_Fixtures_Extract[#Headers],0)))-4),Team_Key[[Full Name]:[Full Name]],0))&amp;RIGHT(INDEX(FPL_Fixtures_Extract[],MATCH($A227,FPL_Fixtures_Extract[[Player]:[Player]],0),MATCH(FPL_Combined[[#Headers],[Gameweek 30]],FPL_Fixtures_Extract[#Headers],0)),3))</f>
        <v>EVE(A)</v>
      </c>
      <c r="AF227" t="str">
        <f ca="1">IF(RIGHT(FPL_Combined[[#Headers],[Gameweek 31]],2)&lt;$B$622,INDEX(FPL_Results_Extract[Gameweek 06],MATCH($A227,FPL_Results_Extract[[Player]:[Player]],0)),INDEX(Team_Key[[Abbreviation]:[Abbreviation]],MATCH(LEFT(INDEX(FPL_Fixtures_Extract[],MATCH($A227,FPL_Fixtures_Extract[[Player]:[Player]],0),MATCH(FPL_Combined[[#Headers],[Gameweek 31]],FPL_Fixtures_Extract[#Headers],0)),LEN(INDEX(FPL_Fixtures_Extract[],MATCH($A227,FPL_Fixtures_Extract[[Player]:[Player]],0),MATCH(FPL_Combined[[#Headers],[Gameweek 31]],FPL_Fixtures_Extract[#Headers],0)))-4),Team_Key[[Full Name]:[Full Name]],0))&amp;RIGHT(INDEX(FPL_Fixtures_Extract[],MATCH($A227,FPL_Fixtures_Extract[[Player]:[Player]],0),MATCH(FPL_Combined[[#Headers],[Gameweek 31]],FPL_Fixtures_Extract[#Headers],0)),3))</f>
        <v>WAT(H)</v>
      </c>
      <c r="AG227" t="str">
        <f ca="1">IF(RIGHT(FPL_Combined[[#Headers],[Gameweek 32]],2)&lt;$B$622,INDEX(FPL_Results_Extract[Gameweek 07],MATCH($A227,FPL_Results_Extract[[Player]:[Player]],0)),INDEX(Team_Key[[Abbreviation]:[Abbreviation]],MATCH(LEFT(INDEX(FPL_Fixtures_Extract[],MATCH($A227,FPL_Fixtures_Extract[[Player]:[Player]],0),MATCH(FPL_Combined[[#Headers],[Gameweek 32]],FPL_Fixtures_Extract[#Headers],0)),LEN(INDEX(FPL_Fixtures_Extract[],MATCH($A227,FPL_Fixtures_Extract[[Player]:[Player]],0),MATCH(FPL_Combined[[#Headers],[Gameweek 32]],FPL_Fixtures_Extract[#Headers],0)))-4),Team_Key[[Full Name]:[Full Name]],0))&amp;RIGHT(INDEX(FPL_Fixtures_Extract[],MATCH($A227,FPL_Fixtures_Extract[[Player]:[Player]],0),MATCH(FPL_Combined[[#Headers],[Gameweek 32]],FPL_Fixtures_Extract[#Headers],0)),3))</f>
        <v>WHU(A)</v>
      </c>
      <c r="AH227" t="str">
        <f ca="1">IF(RIGHT(FPL_Combined[[#Headers],[Gameweek 33]],2)&lt;$B$622,INDEX(FPL_Results_Extract[Gameweek 08],MATCH($A227,FPL_Results_Extract[[Player]:[Player]],0)),INDEX(Team_Key[[Abbreviation]:[Abbreviation]],MATCH(LEFT(INDEX(FPL_Fixtures_Extract[],MATCH($A227,FPL_Fixtures_Extract[[Player]:[Player]],0),MATCH(FPL_Combined[[#Headers],[Gameweek 33]],FPL_Fixtures_Extract[#Headers],0)),LEN(INDEX(FPL_Fixtures_Extract[],MATCH($A227,FPL_Fixtures_Extract[[Player]:[Player]],0),MATCH(FPL_Combined[[#Headers],[Gameweek 33]],FPL_Fixtures_Extract[#Headers],0)))-4),Team_Key[[Full Name]:[Full Name]],0))&amp;RIGHT(INDEX(FPL_Fixtures_Extract[],MATCH($A227,FPL_Fixtures_Extract[[Player]:[Player]],0),MATCH(FPL_Combined[[#Headers],[Gameweek 33]],FPL_Fixtures_Extract[#Headers],0)),3))</f>
        <v>CRY(H)</v>
      </c>
      <c r="AI227" t="str">
        <f ca="1">IF(RIGHT(FPL_Combined[[#Headers],[Gameweek 34]],2)&lt;$B$622,INDEX(FPL_Results_Extract[Gameweek 09],MATCH($A227,FPL_Results_Extract[[Player]:[Player]],0)),INDEX(Team_Key[[Abbreviation]:[Abbreviation]],MATCH(LEFT(INDEX(FPL_Fixtures_Extract[],MATCH($A227,FPL_Fixtures_Extract[[Player]:[Player]],0),MATCH(FPL_Combined[[#Headers],[Gameweek 34]],FPL_Fixtures_Extract[#Headers],0)),LEN(INDEX(FPL_Fixtures_Extract[],MATCH($A227,FPL_Fixtures_Extract[[Player]:[Player]],0),MATCH(FPL_Combined[[#Headers],[Gameweek 34]],FPL_Fixtures_Extract[#Headers],0)))-4),Team_Key[[Full Name]:[Full Name]],0))&amp;RIGHT(INDEX(FPL_Fixtures_Extract[],MATCH($A227,FPL_Fixtures_Extract[[Player]:[Player]],0),MATCH(FPL_Combined[[#Headers],[Gameweek 34]],FPL_Fixtures_Extract[#Headers],0)),3))</f>
        <v>SUN(A)</v>
      </c>
      <c r="AJ227" t="str">
        <f ca="1">IF(RIGHT(FPL_Combined[[#Headers],[Gameweek 35]],2)&lt;$B$622,INDEX(FPL_Results_Extract[Gameweek 10],MATCH($A227,FPL_Results_Extract[[Player]:[Player]],0)),INDEX(Team_Key[[Abbreviation]:[Abbreviation]],MATCH(LEFT(INDEX(FPL_Fixtures_Extract[],MATCH($A227,FPL_Fixtures_Extract[[Player]:[Player]],0),MATCH(FPL_Combined[[#Headers],[Gameweek 35]],FPL_Fixtures_Extract[#Headers],0)),LEN(INDEX(FPL_Fixtures_Extract[],MATCH($A227,FPL_Fixtures_Extract[[Player]:[Player]],0),MATCH(FPL_Combined[[#Headers],[Gameweek 35]],FPL_Fixtures_Extract[#Headers],0)))-4),Team_Key[[Full Name]:[Full Name]],0))&amp;RIGHT(INDEX(FPL_Fixtures_Extract[],MATCH($A227,FPL_Fixtures_Extract[[Player]:[Player]],0),MATCH(FPL_Combined[[#Headers],[Gameweek 35]],FPL_Fixtures_Extract[#Headers],0)),3))</f>
        <v>NOR(H)</v>
      </c>
      <c r="AK227" t="str">
        <f ca="1">IF(RIGHT(FPL_Combined[[#Headers],[Gameweek 36]],2)&lt;$B$622,INDEX(FPL_Results_Extract[Gameweek 11],MATCH($A227,FPL_Results_Extract[[Player]:[Player]],0)),INDEX(Team_Key[[Abbreviation]:[Abbreviation]],MATCH(LEFT(INDEX(FPL_Fixtures_Extract[],MATCH($A227,FPL_Fixtures_Extract[[Player]:[Player]],0),MATCH(FPL_Combined[[#Headers],[Gameweek 36]],FPL_Fixtures_Extract[#Headers],0)),LEN(INDEX(FPL_Fixtures_Extract[],MATCH($A227,FPL_Fixtures_Extract[[Player]:[Player]],0),MATCH(FPL_Combined[[#Headers],[Gameweek 36]],FPL_Fixtures_Extract[#Headers],0)))-4),Team_Key[[Full Name]:[Full Name]],0))&amp;RIGHT(INDEX(FPL_Fixtures_Extract[],MATCH($A227,FPL_Fixtures_Extract[[Player]:[Player]],0),MATCH(FPL_Combined[[#Headers],[Gameweek 36]],FPL_Fixtures_Extract[#Headers],0)),3))</f>
        <v>MCI(A)</v>
      </c>
      <c r="AL227" t="str">
        <f ca="1">IF(RIGHT(FPL_Combined[[#Headers],[Gameweek 37]],2)&lt;$B$622,INDEX(FPL_Results_Extract[Gameweek 12],MATCH($A227,FPL_Results_Extract[[Player]:[Player]],0)),INDEX(Team_Key[[Abbreviation]:[Abbreviation]],MATCH(LEFT(INDEX(FPL_Fixtures_Extract[],MATCH($A227,FPL_Fixtures_Extract[[Player]:[Player]],0),MATCH(FPL_Combined[[#Headers],[Gameweek 37]],FPL_Fixtures_Extract[#Headers],0)),LEN(INDEX(FPL_Fixtures_Extract[],MATCH($A227,FPL_Fixtures_Extract[[Player]:[Player]],0),MATCH(FPL_Combined[[#Headers],[Gameweek 37]],FPL_Fixtures_Extract[#Headers],0)))-4),Team_Key[[Full Name]:[Full Name]],0))&amp;RIGHT(INDEX(FPL_Fixtures_Extract[],MATCH($A227,FPL_Fixtures_Extract[[Player]:[Player]],0),MATCH(FPL_Combined[[#Headers],[Gameweek 37]],FPL_Fixtures_Extract[#Headers],0)),3))</f>
        <v>AVL(H)</v>
      </c>
      <c r="AM227" t="e">
        <f ca="1">IF(RIGHT(FPL_Combined[[#Headers],[Gameweek 38]],2)&lt;$B$622,INDEX(FPL_Results_Extract[Gameweek 13],MATCH($A227,FPL_Results_Extract[[Player]:[Player]],0)),INDEX(Team_Key[[Abbreviation]:[Abbreviation]],MATCH(LEFT(INDEX(FPL_Fixtures_Extract[],MATCH($A227,FPL_Fixtures_Extract[[Player]:[Player]],0),MATCH(FPL_Combined[[#Headers],[Gameweek 38]],FPL_Fixtures_Extract[#Headers],0)),LEN(INDEX(FPL_Fixtures_Extract[],MATCH($A227,FPL_Fixtures_Extract[[Player]:[Player]],0),MATCH(FPL_Combined[[#Headers],[Gameweek 38]],FPL_Fixtures_Extract[#Headers],0)))-4),Team_Key[[Full Name]:[Full Name]],0))&amp;RIGHT(INDEX(FPL_Fixtures_Extract[],MATCH($A227,FPL_Fixtures_Extract[[Player]:[Player]],0),MATCH(FPL_Combined[[#Headers],[Gameweek 38]],FPL_Fixtures_Extract[#Headers],0)),3))</f>
        <v>#VALUE!</v>
      </c>
    </row>
    <row r="228" spans="1:39" x14ac:dyDescent="0.45">
      <c r="A228" t="s">
        <v>335</v>
      </c>
      <c r="B228" t="str">
        <f ca="1">IF(RIGHT(FPL_Combined[[#Headers],[Gameweek 01]],2)&lt;$B$622,INDEX(FPL_Results_Extract[Gameweek 01],MATCH($A228,FPL_Results_Extract[[Player]:[Player]],0)),INDEX(Team_Key[[Abbreviation]:[Abbreviation]],MATCH(LEFT(INDEX(FPL_Fixtures_Extract[],MATCH($A228,FPL_Fixtures_Extract[[Player]:[Player]],0),MATCH(FPL_Combined[[#Headers],[Gameweek 01]],FPL_Fixtures_Extract[#Headers],0)),LEN(INDEX(FPL_Fixtures_Extract[],MATCH($A228,FPL_Fixtures_Extract[[Player]:[Player]],0),MATCH(FPL_Combined[[#Headers],[Gameweek 01]],FPL_Fixtures_Extract[#Headers],0)))-4),Team_Key[[Full Name]:[Full Name]],0))&amp;RIGHT(INDEX(FPL_Fixtures_Extract[],MATCH($A228,FPL_Fixtures_Extract[[Player]:[Player]],0),MATCH(FPL_Combined[[#Headers],[Gameweek 01]],FPL_Fixtures_Extract[#Headers],0)),3))</f>
        <v>LIV(H) 0-1</v>
      </c>
      <c r="C228" t="str">
        <f ca="1">IF(RIGHT(FPL_Combined[[#Headers],[Gameweek 02]],2)&lt;$B$622,INDEX(FPL_Results_Extract[Gameweek 02],MATCH($A228,FPL_Results_Extract[[Player]:[Player]],0)),INDEX(Team_Key[[Abbreviation]:[Abbreviation]],MATCH(LEFT(INDEX(FPL_Fixtures_Extract[],MATCH($A228,FPL_Fixtures_Extract[[Player]:[Player]],0),MATCH(FPL_Combined[[#Headers],[Gameweek 02]],FPL_Fixtures_Extract[#Headers],0)),LEN(INDEX(FPL_Fixtures_Extract[],MATCH($A228,FPL_Fixtures_Extract[[Player]:[Player]],0),MATCH(FPL_Combined[[#Headers],[Gameweek 02]],FPL_Fixtures_Extract[#Headers],0)))-4),Team_Key[[Full Name]:[Full Name]],0))&amp;RIGHT(INDEX(FPL_Fixtures_Extract[],MATCH($A228,FPL_Fixtures_Extract[[Player]:[Player]],0),MATCH(FPL_Combined[[#Headers],[Gameweek 02]],FPL_Fixtures_Extract[#Headers],0)),3))</f>
        <v>TOT(A) 2-2</v>
      </c>
      <c r="D228" t="str">
        <f ca="1">IF(RIGHT(FPL_Combined[[#Headers],[Gameweek 03]],2)&lt;$B$622,INDEX(FPL_Results_Extract[Gameweek 03],MATCH($A228,FPL_Results_Extract[[Player]:[Player]],0)),INDEX(Team_Key[[Abbreviation]:[Abbreviation]],MATCH(LEFT(INDEX(FPL_Fixtures_Extract[],MATCH($A228,FPL_Fixtures_Extract[[Player]:[Player]],0),MATCH(FPL_Combined[[#Headers],[Gameweek 03]],FPL_Fixtures_Extract[#Headers],0)),LEN(INDEX(FPL_Fixtures_Extract[],MATCH($A228,FPL_Fixtures_Extract[[Player]:[Player]],0),MATCH(FPL_Combined[[#Headers],[Gameweek 03]],FPL_Fixtures_Extract[#Headers],0)))-4),Team_Key[[Full Name]:[Full Name]],0))&amp;RIGHT(INDEX(FPL_Fixtures_Extract[],MATCH($A228,FPL_Fixtures_Extract[[Player]:[Player]],0),MATCH(FPL_Combined[[#Headers],[Gameweek 03]],FPL_Fixtures_Extract[#Headers],0)),3))</f>
        <v>NOR(A) 1-1</v>
      </c>
      <c r="E228" t="str">
        <f ca="1">IF(RIGHT(FPL_Combined[[#Headers],[Gameweek 04]],2)&lt;$B$622,INDEX(FPL_Results_Extract[Gameweek 04],MATCH($A228,FPL_Results_Extract[[Player]:[Player]],0)),INDEX(Team_Key[[Abbreviation]:[Abbreviation]],MATCH(LEFT(INDEX(FPL_Fixtures_Extract[],MATCH($A228,FPL_Fixtures_Extract[[Player]:[Player]],0),MATCH(FPL_Combined[[#Headers],[Gameweek 04]],FPL_Fixtures_Extract[#Headers],0)),LEN(INDEX(FPL_Fixtures_Extract[],MATCH($A228,FPL_Fixtures_Extract[[Player]:[Player]],0),MATCH(FPL_Combined[[#Headers],[Gameweek 04]],FPL_Fixtures_Extract[#Headers],0)))-4),Team_Key[[Full Name]:[Full Name]],0))&amp;RIGHT(INDEX(FPL_Fixtures_Extract[],MATCH($A228,FPL_Fixtures_Extract[[Player]:[Player]],0),MATCH(FPL_Combined[[#Headers],[Gameweek 04]],FPL_Fixtures_Extract[#Headers],0)),3))</f>
        <v>WBA(H) 0-1</v>
      </c>
      <c r="F228" t="str">
        <f ca="1">IF(RIGHT(FPL_Combined[[#Headers],[Gameweek 05]],2)&lt;$B$622,INDEX(FPL_Results_Extract[Gameweek 05],MATCH($A228,FPL_Results_Extract[[Player]:[Player]],0)),INDEX(Team_Key[[Abbreviation]:[Abbreviation]],MATCH(LEFT(INDEX(FPL_Fixtures_Extract[],MATCH($A228,FPL_Fixtures_Extract[[Player]:[Player]],0),MATCH(FPL_Combined[[#Headers],[Gameweek 05]],FPL_Fixtures_Extract[#Headers],0)),LEN(INDEX(FPL_Fixtures_Extract[],MATCH($A228,FPL_Fixtures_Extract[[Player]:[Player]],0),MATCH(FPL_Combined[[#Headers],[Gameweek 05]],FPL_Fixtures_Extract[#Headers],0)))-4),Team_Key[[Full Name]:[Full Name]],0))&amp;RIGHT(INDEX(FPL_Fixtures_Extract[],MATCH($A228,FPL_Fixtures_Extract[[Player]:[Player]],0),MATCH(FPL_Combined[[#Headers],[Gameweek 05]],FPL_Fixtures_Extract[#Headers],0)),3))</f>
        <v>ARS(A) 0-2</v>
      </c>
      <c r="G228" t="str">
        <f ca="1">IF(RIGHT(FPL_Combined[[#Headers],[Gameweek 06]],2)&lt;$B$622,INDEX(FPL_Results_Extract[Gameweek 06],MATCH($A228,FPL_Results_Extract[[Player]:[Player]],0)),INDEX(Team_Key[[Abbreviation]:[Abbreviation]],MATCH(LEFT(INDEX(FPL_Fixtures_Extract[],MATCH($A228,FPL_Fixtures_Extract[[Player]:[Player]],0),MATCH(FPL_Combined[[#Headers],[Gameweek 06]],FPL_Fixtures_Extract[#Headers],0)),LEN(INDEX(FPL_Fixtures_Extract[],MATCH($A228,FPL_Fixtures_Extract[[Player]:[Player]],0),MATCH(FPL_Combined[[#Headers],[Gameweek 06]],FPL_Fixtures_Extract[#Headers],0)))-4),Team_Key[[Full Name]:[Full Name]],0))&amp;RIGHT(INDEX(FPL_Fixtures_Extract[],MATCH($A228,FPL_Fixtures_Extract[[Player]:[Player]],0),MATCH(FPL_Combined[[#Headers],[Gameweek 06]],FPL_Fixtures_Extract[#Headers],0)),3))</f>
        <v>LEI(H) 2-2</v>
      </c>
      <c r="H228" t="str">
        <f ca="1">IF(RIGHT(FPL_Combined[[#Headers],[Gameweek 07]],2)&lt;$B$622,INDEX(FPL_Results_Extract[Gameweek 07],MATCH($A228,FPL_Results_Extract[[Player]:[Player]],0)),INDEX(Team_Key[[Abbreviation]:[Abbreviation]],MATCH(LEFT(INDEX(FPL_Fixtures_Extract[],MATCH($A228,FPL_Fixtures_Extract[[Player]:[Player]],0),MATCH(FPL_Combined[[#Headers],[Gameweek 07]],FPL_Fixtures_Extract[#Headers],0)),LEN(INDEX(FPL_Fixtures_Extract[],MATCH($A228,FPL_Fixtures_Extract[[Player]:[Player]],0),MATCH(FPL_Combined[[#Headers],[Gameweek 07]],FPL_Fixtures_Extract[#Headers],0)))-4),Team_Key[[Full Name]:[Full Name]],0))&amp;RIGHT(INDEX(FPL_Fixtures_Extract[],MATCH($A228,FPL_Fixtures_Extract[[Player]:[Player]],0),MATCH(FPL_Combined[[#Headers],[Gameweek 07]],FPL_Fixtures_Extract[#Headers],0)),3))</f>
        <v>BOU(H) 2-1</v>
      </c>
      <c r="I228" t="str">
        <f ca="1">IF(RIGHT(FPL_Combined[[#Headers],[Gameweek 08]],2)&lt;$B$622,INDEX(FPL_Results_Extract[Gameweek 08],MATCH($A228,FPL_Results_Extract[[Player]:[Player]],0)),INDEX(Team_Key[[Abbreviation]:[Abbreviation]],MATCH(LEFT(INDEX(FPL_Fixtures_Extract[],MATCH($A228,FPL_Fixtures_Extract[[Player]:[Player]],0),MATCH(FPL_Combined[[#Headers],[Gameweek 08]],FPL_Fixtures_Extract[#Headers],0)),LEN(INDEX(FPL_Fixtures_Extract[],MATCH($A228,FPL_Fixtures_Extract[[Player]:[Player]],0),MATCH(FPL_Combined[[#Headers],[Gameweek 08]],FPL_Fixtures_Extract[#Headers],0)))-4),Team_Key[[Full Name]:[Full Name]],0))&amp;RIGHT(INDEX(FPL_Fixtures_Extract[],MATCH($A228,FPL_Fixtures_Extract[[Player]:[Player]],0),MATCH(FPL_Combined[[#Headers],[Gameweek 08]],FPL_Fixtures_Extract[#Headers],0)),3))</f>
        <v>AVL(A) 1-0</v>
      </c>
      <c r="J228" t="str">
        <f ca="1">IF(RIGHT(FPL_Combined[[#Headers],[Gameweek 09]],2)&lt;$B$622,INDEX(FPL_Results_Extract[Gameweek 09],MATCH($A228,FPL_Results_Extract[[Player]:[Player]],0)),INDEX(Team_Key[[Abbreviation]:[Abbreviation]],MATCH(LEFT(INDEX(FPL_Fixtures_Extract[],MATCH($A228,FPL_Fixtures_Extract[[Player]:[Player]],0),MATCH(FPL_Combined[[#Headers],[Gameweek 09]],FPL_Fixtures_Extract[#Headers],0)),LEN(INDEX(FPL_Fixtures_Extract[],MATCH($A228,FPL_Fixtures_Extract[[Player]:[Player]],0),MATCH(FPL_Combined[[#Headers],[Gameweek 09]],FPL_Fixtures_Extract[#Headers],0)))-4),Team_Key[[Full Name]:[Full Name]],0))&amp;RIGHT(INDEX(FPL_Fixtures_Extract[],MATCH($A228,FPL_Fixtures_Extract[[Player]:[Player]],0),MATCH(FPL_Combined[[#Headers],[Gameweek 09]],FPL_Fixtures_Extract[#Headers],0)),3))</f>
        <v>SWA(A) 1-0</v>
      </c>
      <c r="K228" t="str">
        <f ca="1">IF(RIGHT(FPL_Combined[[#Headers],[Gameweek 10]],2)&lt;$B$622,INDEX(FPL_Results_Extract[Gameweek 10],MATCH($A228,FPL_Results_Extract[[Player]:[Player]],0)),INDEX(Team_Key[[Abbreviation]:[Abbreviation]],MATCH(LEFT(INDEX(FPL_Fixtures_Extract[],MATCH($A228,FPL_Fixtures_Extract[[Player]:[Player]],0),MATCH(FPL_Combined[[#Headers],[Gameweek 10]],FPL_Fixtures_Extract[#Headers],0)),LEN(INDEX(FPL_Fixtures_Extract[],MATCH($A228,FPL_Fixtures_Extract[[Player]:[Player]],0),MATCH(FPL_Combined[[#Headers],[Gameweek 10]],FPL_Fixtures_Extract[#Headers],0)))-4),Team_Key[[Full Name]:[Full Name]],0))&amp;RIGHT(INDEX(FPL_Fixtures_Extract[],MATCH($A228,FPL_Fixtures_Extract[[Player]:[Player]],0),MATCH(FPL_Combined[[#Headers],[Gameweek 10]],FPL_Fixtures_Extract[#Headers],0)),3))</f>
        <v>WAT(H) 0-2</v>
      </c>
      <c r="L228" t="str">
        <f ca="1">IF(RIGHT(FPL_Combined[[#Headers],[Gameweek 11]],2)&lt;$B$622,INDEX(FPL_Results_Extract[Gameweek 11],MATCH($A228,FPL_Results_Extract[[Player]:[Player]],0)),INDEX(Team_Key[[Abbreviation]:[Abbreviation]],MATCH(LEFT(INDEX(FPL_Fixtures_Extract[],MATCH($A228,FPL_Fixtures_Extract[[Player]:[Player]],0),MATCH(FPL_Combined[[#Headers],[Gameweek 11]],FPL_Fixtures_Extract[#Headers],0)),LEN(INDEX(FPL_Fixtures_Extract[],MATCH($A228,FPL_Fixtures_Extract[[Player]:[Player]],0),MATCH(FPL_Combined[[#Headers],[Gameweek 11]],FPL_Fixtures_Extract[#Headers],0)))-4),Team_Key[[Full Name]:[Full Name]],0))&amp;RIGHT(INDEX(FPL_Fixtures_Extract[],MATCH($A228,FPL_Fixtures_Extract[[Player]:[Player]],0),MATCH(FPL_Combined[[#Headers],[Gameweek 11]],FPL_Fixtures_Extract[#Headers],0)),3))</f>
        <v>NEW(A) 0-0</v>
      </c>
      <c r="M228" t="str">
        <f ca="1">IF(RIGHT(FPL_Combined[[#Headers],[Gameweek 12]],2)&lt;$B$622,INDEX(FPL_Results_Extract[Gameweek 12],MATCH($A228,FPL_Results_Extract[[Player]:[Player]],0)),INDEX(Team_Key[[Abbreviation]:[Abbreviation]],MATCH(LEFT(INDEX(FPL_Fixtures_Extract[],MATCH($A228,FPL_Fixtures_Extract[[Player]:[Player]],0),MATCH(FPL_Combined[[#Headers],[Gameweek 12]],FPL_Fixtures_Extract[#Headers],0)),LEN(INDEX(FPL_Fixtures_Extract[],MATCH($A228,FPL_Fixtures_Extract[[Player]:[Player]],0),MATCH(FPL_Combined[[#Headers],[Gameweek 12]],FPL_Fixtures_Extract[#Headers],0)))-4),Team_Key[[Full Name]:[Full Name]],0))&amp;RIGHT(INDEX(FPL_Fixtures_Extract[],MATCH($A228,FPL_Fixtures_Extract[[Player]:[Player]],0),MATCH(FPL_Combined[[#Headers],[Gameweek 12]],FPL_Fixtures_Extract[#Headers],0)),3))</f>
        <v>CHE(H) 1-0</v>
      </c>
      <c r="N228" t="str">
        <f ca="1">IF(RIGHT(FPL_Combined[[#Headers],[Gameweek 13]],2)&lt;$B$622,INDEX(FPL_Results_Extract[Gameweek 13],MATCH($A228,FPL_Results_Extract[[Player]:[Player]],0)),INDEX(Team_Key[[Abbreviation]:[Abbreviation]],MATCH(LEFT(INDEX(FPL_Fixtures_Extract[],MATCH($A228,FPL_Fixtures_Extract[[Player]:[Player]],0),MATCH(FPL_Combined[[#Headers],[Gameweek 13]],FPL_Fixtures_Extract[#Headers],0)),LEN(INDEX(FPL_Fixtures_Extract[],MATCH($A228,FPL_Fixtures_Extract[[Player]:[Player]],0),MATCH(FPL_Combined[[#Headers],[Gameweek 13]],FPL_Fixtures_Extract[#Headers],0)))-4),Team_Key[[Full Name]:[Full Name]],0))&amp;RIGHT(INDEX(FPL_Fixtures_Extract[],MATCH($A228,FPL_Fixtures_Extract[[Player]:[Player]],0),MATCH(FPL_Combined[[#Headers],[Gameweek 13]],FPL_Fixtures_Extract[#Headers],0)),3))</f>
        <v>SOU(A) 1-0</v>
      </c>
      <c r="O228" t="str">
        <f ca="1">IF(RIGHT(FPL_Combined[[#Headers],[Gameweek 14]],2)&lt;$B$622,INDEX(FPL_Results_Extract[Gameweek 14],MATCH($A228,FPL_Results_Extract[[Player]:[Player]],0)),INDEX(Team_Key[[Abbreviation]:[Abbreviation]],MATCH(LEFT(INDEX(FPL_Fixtures_Extract[],MATCH($A228,FPL_Fixtures_Extract[[Player]:[Player]],0),MATCH(FPL_Combined[[#Headers],[Gameweek 14]],FPL_Fixtures_Extract[#Headers],0)),LEN(INDEX(FPL_Fixtures_Extract[],MATCH($A228,FPL_Fixtures_Extract[[Player]:[Player]],0),MATCH(FPL_Combined[[#Headers],[Gameweek 14]],FPL_Fixtures_Extract[#Headers],0)))-4),Team_Key[[Full Name]:[Full Name]],0))&amp;RIGHT(INDEX(FPL_Fixtures_Extract[],MATCH($A228,FPL_Fixtures_Extract[[Player]:[Player]],0),MATCH(FPL_Combined[[#Headers],[Gameweek 14]],FPL_Fixtures_Extract[#Headers],0)),3))</f>
        <v>SUN(A) 0-2</v>
      </c>
      <c r="P228" t="str">
        <f ca="1">IF(RIGHT(FPL_Combined[[#Headers],[Gameweek 15]],2)&lt;$B$622,INDEX(FPL_Results_Extract[Gameweek 15],MATCH($A228,FPL_Results_Extract[[Player]:[Player]],0)),INDEX(Team_Key[[Abbreviation]:[Abbreviation]],MATCH(LEFT(INDEX(FPL_Fixtures_Extract[],MATCH($A228,FPL_Fixtures_Extract[[Player]:[Player]],0),MATCH(FPL_Combined[[#Headers],[Gameweek 15]],FPL_Fixtures_Extract[#Headers],0)),LEN(INDEX(FPL_Fixtures_Extract[],MATCH($A228,FPL_Fixtures_Extract[[Player]:[Player]],0),MATCH(FPL_Combined[[#Headers],[Gameweek 15]],FPL_Fixtures_Extract[#Headers],0)))-4),Team_Key[[Full Name]:[Full Name]],0))&amp;RIGHT(INDEX(FPL_Fixtures_Extract[],MATCH($A228,FPL_Fixtures_Extract[[Player]:[Player]],0),MATCH(FPL_Combined[[#Headers],[Gameweek 15]],FPL_Fixtures_Extract[#Headers],0)),3))</f>
        <v>MCI(H) 2-0</v>
      </c>
      <c r="Q228" t="str">
        <f ca="1">IF(RIGHT(FPL_Combined[[#Headers],[Gameweek 16]],2)&lt;$B$622,INDEX(FPL_Results_Extract[Gameweek 16],MATCH($A228,FPL_Results_Extract[[Player]:[Player]],0)),INDEX(Team_Key[[Abbreviation]:[Abbreviation]],MATCH(LEFT(INDEX(FPL_Fixtures_Extract[],MATCH($A228,FPL_Fixtures_Extract[[Player]:[Player]],0),MATCH(FPL_Combined[[#Headers],[Gameweek 16]],FPL_Fixtures_Extract[#Headers],0)),LEN(INDEX(FPL_Fixtures_Extract[],MATCH($A228,FPL_Fixtures_Extract[[Player]:[Player]],0),MATCH(FPL_Combined[[#Headers],[Gameweek 16]],FPL_Fixtures_Extract[#Headers],0)))-4),Team_Key[[Full Name]:[Full Name]],0))&amp;RIGHT(INDEX(FPL_Fixtures_Extract[],MATCH($A228,FPL_Fixtures_Extract[[Player]:[Player]],0),MATCH(FPL_Combined[[#Headers],[Gameweek 16]],FPL_Fixtures_Extract[#Headers],0)),3))</f>
        <v>WHU(A) 0-0</v>
      </c>
      <c r="R228" t="str">
        <f ca="1">IF(RIGHT(FPL_Combined[[#Headers],[Gameweek 17]],2)&lt;$B$622,INDEX(FPL_Results_Extract[Gameweek 17],MATCH($A228,FPL_Results_Extract[[Player]:[Player]],0)),INDEX(Team_Key[[Abbreviation]:[Abbreviation]],MATCH(LEFT(INDEX(FPL_Fixtures_Extract[],MATCH($A228,FPL_Fixtures_Extract[[Player]:[Player]],0),MATCH(FPL_Combined[[#Headers],[Gameweek 17]],FPL_Fixtures_Extract[#Headers],0)),LEN(INDEX(FPL_Fixtures_Extract[],MATCH($A228,FPL_Fixtures_Extract[[Player]:[Player]],0),MATCH(FPL_Combined[[#Headers],[Gameweek 17]],FPL_Fixtures_Extract[#Headers],0)))-4),Team_Key[[Full Name]:[Full Name]],0))&amp;RIGHT(INDEX(FPL_Fixtures_Extract[],MATCH($A228,FPL_Fixtures_Extract[[Player]:[Player]],0),MATCH(FPL_Combined[[#Headers],[Gameweek 17]],FPL_Fixtures_Extract[#Headers],0)),3))</f>
        <v>CRY(H) 1-2</v>
      </c>
      <c r="S228" t="str">
        <f ca="1">IF(RIGHT(FPL_Combined[[#Headers],[Gameweek 18]],2)&lt;$B$622,INDEX(FPL_Results_Extract[Gameweek 18],MATCH($A228,FPL_Results_Extract[[Player]:[Player]],0)),INDEX(Team_Key[[Abbreviation]:[Abbreviation]],MATCH(LEFT(INDEX(FPL_Fixtures_Extract[],MATCH($A228,FPL_Fixtures_Extract[[Player]:[Player]],0),MATCH(FPL_Combined[[#Headers],[Gameweek 18]],FPL_Fixtures_Extract[#Headers],0)),LEN(INDEX(FPL_Fixtures_Extract[],MATCH($A228,FPL_Fixtures_Extract[[Player]:[Player]],0),MATCH(FPL_Combined[[#Headers],[Gameweek 18]],FPL_Fixtures_Extract[#Headers],0)))-4),Team_Key[[Full Name]:[Full Name]],0))&amp;RIGHT(INDEX(FPL_Fixtures_Extract[],MATCH($A228,FPL_Fixtures_Extract[[Player]:[Player]],0),MATCH(FPL_Combined[[#Headers],[Gameweek 18]],FPL_Fixtures_Extract[#Headers],0)),3))</f>
        <v>MUN(H) 2-0</v>
      </c>
      <c r="T228" t="str">
        <f ca="1">IF(RIGHT(FPL_Combined[[#Headers],[Gameweek 19]],2)&lt;$B$622,INDEX(FPL_Results_Extract[Gameweek 19],MATCH($A228,FPL_Results_Extract[[Player]:[Player]],0)),INDEX(Team_Key[[Abbreviation]:[Abbreviation]],MATCH(LEFT(INDEX(FPL_Fixtures_Extract[],MATCH($A228,FPL_Fixtures_Extract[[Player]:[Player]],0),MATCH(FPL_Combined[[#Headers],[Gameweek 19]],FPL_Fixtures_Extract[#Headers],0)),LEN(INDEX(FPL_Fixtures_Extract[],MATCH($A228,FPL_Fixtures_Extract[[Player]:[Player]],0),MATCH(FPL_Combined[[#Headers],[Gameweek 19]],FPL_Fixtures_Extract[#Headers],0)))-4),Team_Key[[Full Name]:[Full Name]],0))&amp;RIGHT(INDEX(FPL_Fixtures_Extract[],MATCH($A228,FPL_Fixtures_Extract[[Player]:[Player]],0),MATCH(FPL_Combined[[#Headers],[Gameweek 19]],FPL_Fixtures_Extract[#Headers],0)),3))</f>
        <v>EVE(A) 4-3</v>
      </c>
      <c r="U228" t="str">
        <f ca="1">IF(RIGHT(FPL_Combined[[#Headers],[Gameweek 20]],2)&lt;$B$622,INDEX(FPL_Results_Extract[Gameweek 20],MATCH($A228,FPL_Results_Extract[[Player]:[Player]],0)),INDEX(Team_Key[[Abbreviation]:[Abbreviation]],MATCH(LEFT(INDEX(FPL_Fixtures_Extract[],MATCH($A228,FPL_Fixtures_Extract[[Player]:[Player]],0),MATCH(FPL_Combined[[#Headers],[Gameweek 20]],FPL_Fixtures_Extract[#Headers],0)),LEN(INDEX(FPL_Fixtures_Extract[],MATCH($A228,FPL_Fixtures_Extract[[Player]:[Player]],0),MATCH(FPL_Combined[[#Headers],[Gameweek 20]],FPL_Fixtures_Extract[#Headers],0)))-4),Team_Key[[Full Name]:[Full Name]],0))&amp;RIGHT(INDEX(FPL_Fixtures_Extract[],MATCH($A228,FPL_Fixtures_Extract[[Player]:[Player]],0),MATCH(FPL_Combined[[#Headers],[Gameweek 20]],FPL_Fixtures_Extract[#Headers],0)),3))</f>
        <v>WBA(A) 1-2</v>
      </c>
      <c r="V228" t="str">
        <f ca="1">IF(RIGHT(FPL_Combined[[#Headers],[Gameweek 21]],2)&lt;$B$622,INDEX(FPL_Results_Extract[Gameweek 21],MATCH($A228,FPL_Results_Extract[[Player]:[Player]],0)),INDEX(Team_Key[[Abbreviation]:[Abbreviation]],MATCH(LEFT(INDEX(FPL_Fixtures_Extract[],MATCH($A228,FPL_Fixtures_Extract[[Player]:[Player]],0),MATCH(FPL_Combined[[#Headers],[Gameweek 21]],FPL_Fixtures_Extract[#Headers],0)),LEN(INDEX(FPL_Fixtures_Extract[],MATCH($A228,FPL_Fixtures_Extract[[Player]:[Player]],0),MATCH(FPL_Combined[[#Headers],[Gameweek 21]],FPL_Fixtures_Extract[#Headers],0)))-4),Team_Key[[Full Name]:[Full Name]],0))&amp;RIGHT(INDEX(FPL_Fixtures_Extract[],MATCH($A228,FPL_Fixtures_Extract[[Player]:[Player]],0),MATCH(FPL_Combined[[#Headers],[Gameweek 21]],FPL_Fixtures_Extract[#Headers],0)),3))</f>
        <v>NOR(H) 3-1</v>
      </c>
      <c r="W228" t="str">
        <f ca="1">IF(RIGHT(FPL_Combined[[#Headers],[Gameweek 22]],2)&lt;$B$622,INDEX(FPL_Results_Extract[Gameweek 22],MATCH($A228,FPL_Results_Extract[[Player]:[Player]],0)),INDEX(Team_Key[[Abbreviation]:[Abbreviation]],MATCH(LEFT(INDEX(FPL_Fixtures_Extract[],MATCH($A228,FPL_Fixtures_Extract[[Player]:[Player]],0),MATCH(FPL_Combined[[#Headers],[Gameweek 22]],FPL_Fixtures_Extract[#Headers],0)),LEN(INDEX(FPL_Fixtures_Extract[],MATCH($A228,FPL_Fixtures_Extract[[Player]:[Player]],0),MATCH(FPL_Combined[[#Headers],[Gameweek 22]],FPL_Fixtures_Extract[#Headers],0)))-4),Team_Key[[Full Name]:[Full Name]],0))&amp;RIGHT(INDEX(FPL_Fixtures_Extract[],MATCH($A228,FPL_Fixtures_Extract[[Player]:[Player]],0),MATCH(FPL_Combined[[#Headers],[Gameweek 22]],FPL_Fixtures_Extract[#Headers],0)),3))</f>
        <v>ARS(H) 0-0</v>
      </c>
      <c r="X228" t="str">
        <f ca="1">IF(RIGHT(FPL_Combined[[#Headers],[Gameweek 23]],2)&lt;$B$622,INDEX(FPL_Results_Extract[Gameweek 23],MATCH($A228,FPL_Results_Extract[[Player]:[Player]],0)),INDEX(Team_Key[[Abbreviation]:[Abbreviation]],MATCH(LEFT(INDEX(FPL_Fixtures_Extract[],MATCH($A228,FPL_Fixtures_Extract[[Player]:[Player]],0),MATCH(FPL_Combined[[#Headers],[Gameweek 23]],FPL_Fixtures_Extract[#Headers],0)),LEN(INDEX(FPL_Fixtures_Extract[],MATCH($A228,FPL_Fixtures_Extract[[Player]:[Player]],0),MATCH(FPL_Combined[[#Headers],[Gameweek 23]],FPL_Fixtures_Extract[#Headers],0)))-4),Team_Key[[Full Name]:[Full Name]],0))&amp;RIGHT(INDEX(FPL_Fixtures_Extract[],MATCH($A228,FPL_Fixtures_Extract[[Player]:[Player]],0),MATCH(FPL_Combined[[#Headers],[Gameweek 23]],FPL_Fixtures_Extract[#Headers],0)),3))</f>
        <v>LEI(A) 0-3</v>
      </c>
      <c r="Y228" t="str">
        <f ca="1">IF(RIGHT(FPL_Combined[[#Headers],[Gameweek 24]],2)&lt;$B$622,INDEX(FPL_Results_Extract[Team],MATCH($A228,FPL_Results_Extract[[Player]:[Player]],0)),INDEX(Team_Key[[Abbreviation]:[Abbreviation]],MATCH(LEFT(INDEX(FPL_Fixtures_Extract[],MATCH($A228,FPL_Fixtures_Extract[[Player]:[Player]],0),MATCH(FPL_Combined[[#Headers],[Gameweek 24]],FPL_Fixtures_Extract[#Headers],0)),LEN(INDEX(FPL_Fixtures_Extract[],MATCH($A228,FPL_Fixtures_Extract[[Player]:[Player]],0),MATCH(FPL_Combined[[#Headers],[Gameweek 24]],FPL_Fixtures_Extract[#Headers],0)))-4),Team_Key[[Full Name]:[Full Name]],0))&amp;RIGHT(INDEX(FPL_Fixtures_Extract[],MATCH($A228,FPL_Fixtures_Extract[[Player]:[Player]],0),MATCH(FPL_Combined[[#Headers],[Gameweek 24]],FPL_Fixtures_Extract[#Headers],0)),3))</f>
        <v>STK</v>
      </c>
      <c r="Z228" t="str">
        <f ca="1">IF(RIGHT(FPL_Combined[[#Headers],[Gameweek 25]],2)&lt;$B$622,INDEX(FPL_Results_Extract[Player],MATCH($A228,FPL_Results_Extract[[Player]:[Player]],0)),INDEX(Team_Key[[Abbreviation]:[Abbreviation]],MATCH(LEFT(INDEX(FPL_Fixtures_Extract[],MATCH($A228,FPL_Fixtures_Extract[[Player]:[Player]],0),MATCH(FPL_Combined[[#Headers],[Gameweek 25]],FPL_Fixtures_Extract[#Headers],0)),LEN(INDEX(FPL_Fixtures_Extract[],MATCH($A228,FPL_Fixtures_Extract[[Player]:[Player]],0),MATCH(FPL_Combined[[#Headers],[Gameweek 25]],FPL_Fixtures_Extract[#Headers],0)))-4),Team_Key[[Full Name]:[Full Name]],0))&amp;RIGHT(INDEX(FPL_Fixtures_Extract[],MATCH($A228,FPL_Fixtures_Extract[[Player]:[Player]],0),MATCH(FPL_Combined[[#Headers],[Gameweek 25]],FPL_Fixtures_Extract[#Headers],0)),3))</f>
        <v>Given</v>
      </c>
      <c r="AA228" t="str">
        <f ca="1">IF(RIGHT(FPL_Combined[[#Headers],[Gameweek 26]],2)&lt;$B$622,INDEX(FPL_Results_Extract[Gameweek 01],MATCH($A228,FPL_Results_Extract[[Player]:[Player]],0)),INDEX(Team_Key[[Abbreviation]:[Abbreviation]],MATCH(LEFT(INDEX(FPL_Fixtures_Extract[],MATCH($A228,FPL_Fixtures_Extract[[Player]:[Player]],0),MATCH(FPL_Combined[[#Headers],[Gameweek 26]],FPL_Fixtures_Extract[#Headers],0)),LEN(INDEX(FPL_Fixtures_Extract[],MATCH($A228,FPL_Fixtures_Extract[[Player]:[Player]],0),MATCH(FPL_Combined[[#Headers],[Gameweek 26]],FPL_Fixtures_Extract[#Headers],0)))-4),Team_Key[[Full Name]:[Full Name]],0))&amp;RIGHT(INDEX(FPL_Fixtures_Extract[],MATCH($A228,FPL_Fixtures_Extract[[Player]:[Player]],0),MATCH(FPL_Combined[[#Headers],[Gameweek 26]],FPL_Fixtures_Extract[#Headers],0)),3))</f>
        <v>LIV(H) 0-1</v>
      </c>
      <c r="AB228" t="str">
        <f ca="1">IF(RIGHT(FPL_Combined[[#Headers],[Gameweek 27]],2)&lt;$B$622,INDEX(FPL_Results_Extract[Gameweek 02],MATCH($A228,FPL_Results_Extract[[Player]:[Player]],0)),INDEX(Team_Key[[Abbreviation]:[Abbreviation]],MATCH(LEFT(INDEX(FPL_Fixtures_Extract[],MATCH($A228,FPL_Fixtures_Extract[[Player]:[Player]],0),MATCH(FPL_Combined[[#Headers],[Gameweek 27]],FPL_Fixtures_Extract[#Headers],0)),LEN(INDEX(FPL_Fixtures_Extract[],MATCH($A228,FPL_Fixtures_Extract[[Player]:[Player]],0),MATCH(FPL_Combined[[#Headers],[Gameweek 27]],FPL_Fixtures_Extract[#Headers],0)))-4),Team_Key[[Full Name]:[Full Name]],0))&amp;RIGHT(INDEX(FPL_Fixtures_Extract[],MATCH($A228,FPL_Fixtures_Extract[[Player]:[Player]],0),MATCH(FPL_Combined[[#Headers],[Gameweek 27]],FPL_Fixtures_Extract[#Headers],0)),3))</f>
        <v>TOT(A) 2-2</v>
      </c>
      <c r="AC228" t="str">
        <f ca="1">IF(RIGHT(FPL_Combined[[#Headers],[Gameweek 28]],2)&lt;$B$622,INDEX(FPL_Results_Extract[Gameweek 03],MATCH($A228,FPL_Results_Extract[[Player]:[Player]],0)),INDEX(Team_Key[[Abbreviation]:[Abbreviation]],MATCH(LEFT(INDEX(FPL_Fixtures_Extract[],MATCH($A228,FPL_Fixtures_Extract[[Player]:[Player]],0),MATCH(FPL_Combined[[#Headers],[Gameweek 28]],FPL_Fixtures_Extract[#Headers],0)),LEN(INDEX(FPL_Fixtures_Extract[],MATCH($A228,FPL_Fixtures_Extract[[Player]:[Player]],0),MATCH(FPL_Combined[[#Headers],[Gameweek 28]],FPL_Fixtures_Extract[#Headers],0)))-4),Team_Key[[Full Name]:[Full Name]],0))&amp;RIGHT(INDEX(FPL_Fixtures_Extract[],MATCH($A228,FPL_Fixtures_Extract[[Player]:[Player]],0),MATCH(FPL_Combined[[#Headers],[Gameweek 28]],FPL_Fixtures_Extract[#Headers],0)),3))</f>
        <v>NOR(A) 1-1</v>
      </c>
      <c r="AD228" t="str">
        <f ca="1">IF(RIGHT(FPL_Combined[[#Headers],[Gameweek 29]],2)&lt;$B$622,INDEX(FPL_Results_Extract[Gameweek 04],MATCH($A228,FPL_Results_Extract[[Player]:[Player]],0)),INDEX(Team_Key[[Abbreviation]:[Abbreviation]],MATCH(LEFT(INDEX(FPL_Fixtures_Extract[],MATCH($A228,FPL_Fixtures_Extract[[Player]:[Player]],0),MATCH(FPL_Combined[[#Headers],[Gameweek 29]],FPL_Fixtures_Extract[#Headers],0)),LEN(INDEX(FPL_Fixtures_Extract[],MATCH($A228,FPL_Fixtures_Extract[[Player]:[Player]],0),MATCH(FPL_Combined[[#Headers],[Gameweek 29]],FPL_Fixtures_Extract[#Headers],0)))-4),Team_Key[[Full Name]:[Full Name]],0))&amp;RIGHT(INDEX(FPL_Fixtures_Extract[],MATCH($A228,FPL_Fixtures_Extract[[Player]:[Player]],0),MATCH(FPL_Combined[[#Headers],[Gameweek 29]],FPL_Fixtures_Extract[#Headers],0)),3))</f>
        <v>CHE(A)</v>
      </c>
      <c r="AE228" t="str">
        <f ca="1">IF(RIGHT(FPL_Combined[[#Headers],[Gameweek 30]],2)&lt;$B$622,INDEX(FPL_Results_Extract[Gameweek 05],MATCH($A228,FPL_Results_Extract[[Player]:[Player]],0)),INDEX(Team_Key[[Abbreviation]:[Abbreviation]],MATCH(LEFT(INDEX(FPL_Fixtures_Extract[],MATCH($A228,FPL_Fixtures_Extract[[Player]:[Player]],0),MATCH(FPL_Combined[[#Headers],[Gameweek 30]],FPL_Fixtures_Extract[#Headers],0)),LEN(INDEX(FPL_Fixtures_Extract[],MATCH($A228,FPL_Fixtures_Extract[[Player]:[Player]],0),MATCH(FPL_Combined[[#Headers],[Gameweek 30]],FPL_Fixtures_Extract[#Headers],0)))-4),Team_Key[[Full Name]:[Full Name]],0))&amp;RIGHT(INDEX(FPL_Fixtures_Extract[],MATCH($A228,FPL_Fixtures_Extract[[Player]:[Player]],0),MATCH(FPL_Combined[[#Headers],[Gameweek 30]],FPL_Fixtures_Extract[#Headers],0)),3))</f>
        <v>SOU(H)</v>
      </c>
      <c r="AF228" t="str">
        <f ca="1">IF(RIGHT(FPL_Combined[[#Headers],[Gameweek 31]],2)&lt;$B$622,INDEX(FPL_Results_Extract[Gameweek 06],MATCH($A228,FPL_Results_Extract[[Player]:[Player]],0)),INDEX(Team_Key[[Abbreviation]:[Abbreviation]],MATCH(LEFT(INDEX(FPL_Fixtures_Extract[],MATCH($A228,FPL_Fixtures_Extract[[Player]:[Player]],0),MATCH(FPL_Combined[[#Headers],[Gameweek 31]],FPL_Fixtures_Extract[#Headers],0)),LEN(INDEX(FPL_Fixtures_Extract[],MATCH($A228,FPL_Fixtures_Extract[[Player]:[Player]],0),MATCH(FPL_Combined[[#Headers],[Gameweek 31]],FPL_Fixtures_Extract[#Headers],0)))-4),Team_Key[[Full Name]:[Full Name]],0))&amp;RIGHT(INDEX(FPL_Fixtures_Extract[],MATCH($A228,FPL_Fixtures_Extract[[Player]:[Player]],0),MATCH(FPL_Combined[[#Headers],[Gameweek 31]],FPL_Fixtures_Extract[#Headers],0)),3))</f>
        <v>WAT(A)</v>
      </c>
      <c r="AG228" t="str">
        <f ca="1">IF(RIGHT(FPL_Combined[[#Headers],[Gameweek 32]],2)&lt;$B$622,INDEX(FPL_Results_Extract[Gameweek 07],MATCH($A228,FPL_Results_Extract[[Player]:[Player]],0)),INDEX(Team_Key[[Abbreviation]:[Abbreviation]],MATCH(LEFT(INDEX(FPL_Fixtures_Extract[],MATCH($A228,FPL_Fixtures_Extract[[Player]:[Player]],0),MATCH(FPL_Combined[[#Headers],[Gameweek 32]],FPL_Fixtures_Extract[#Headers],0)),LEN(INDEX(FPL_Fixtures_Extract[],MATCH($A228,FPL_Fixtures_Extract[[Player]:[Player]],0),MATCH(FPL_Combined[[#Headers],[Gameweek 32]],FPL_Fixtures_Extract[#Headers],0)))-4),Team_Key[[Full Name]:[Full Name]],0))&amp;RIGHT(INDEX(FPL_Fixtures_Extract[],MATCH($A228,FPL_Fixtures_Extract[[Player]:[Player]],0),MATCH(FPL_Combined[[#Headers],[Gameweek 32]],FPL_Fixtures_Extract[#Headers],0)),3))</f>
        <v>SWA(H)</v>
      </c>
      <c r="AH228" t="str">
        <f ca="1">IF(RIGHT(FPL_Combined[[#Headers],[Gameweek 33]],2)&lt;$B$622,INDEX(FPL_Results_Extract[Gameweek 08],MATCH($A228,FPL_Results_Extract[[Player]:[Player]],0)),INDEX(Team_Key[[Abbreviation]:[Abbreviation]],MATCH(LEFT(INDEX(FPL_Fixtures_Extract[],MATCH($A228,FPL_Fixtures_Extract[[Player]:[Player]],0),MATCH(FPL_Combined[[#Headers],[Gameweek 33]],FPL_Fixtures_Extract[#Headers],0)),LEN(INDEX(FPL_Fixtures_Extract[],MATCH($A228,FPL_Fixtures_Extract[[Player]:[Player]],0),MATCH(FPL_Combined[[#Headers],[Gameweek 33]],FPL_Fixtures_Extract[#Headers],0)))-4),Team_Key[[Full Name]:[Full Name]],0))&amp;RIGHT(INDEX(FPL_Fixtures_Extract[],MATCH($A228,FPL_Fixtures_Extract[[Player]:[Player]],0),MATCH(FPL_Combined[[#Headers],[Gameweek 33]],FPL_Fixtures_Extract[#Headers],0)),3))</f>
        <v>LIV(A)</v>
      </c>
      <c r="AI228" t="str">
        <f ca="1">IF(RIGHT(FPL_Combined[[#Headers],[Gameweek 34]],2)&lt;$B$622,INDEX(FPL_Results_Extract[Gameweek 09],MATCH($A228,FPL_Results_Extract[[Player]:[Player]],0)),INDEX(Team_Key[[Abbreviation]:[Abbreviation]],MATCH(LEFT(INDEX(FPL_Fixtures_Extract[],MATCH($A228,FPL_Fixtures_Extract[[Player]:[Player]],0),MATCH(FPL_Combined[[#Headers],[Gameweek 34]],FPL_Fixtures_Extract[#Headers],0)),LEN(INDEX(FPL_Fixtures_Extract[],MATCH($A228,FPL_Fixtures_Extract[[Player]:[Player]],0),MATCH(FPL_Combined[[#Headers],[Gameweek 34]],FPL_Fixtures_Extract[#Headers],0)))-4),Team_Key[[Full Name]:[Full Name]],0))&amp;RIGHT(INDEX(FPL_Fixtures_Extract[],MATCH($A228,FPL_Fixtures_Extract[[Player]:[Player]],0),MATCH(FPL_Combined[[#Headers],[Gameweek 34]],FPL_Fixtures_Extract[#Headers],0)),3))</f>
        <v>TOT(H)</v>
      </c>
      <c r="AJ228" t="str">
        <f ca="1">IF(RIGHT(FPL_Combined[[#Headers],[Gameweek 35]],2)&lt;$B$622,INDEX(FPL_Results_Extract[Gameweek 10],MATCH($A228,FPL_Results_Extract[[Player]:[Player]],0)),INDEX(Team_Key[[Abbreviation]:[Abbreviation]],MATCH(LEFT(INDEX(FPL_Fixtures_Extract[],MATCH($A228,FPL_Fixtures_Extract[[Player]:[Player]],0),MATCH(FPL_Combined[[#Headers],[Gameweek 35]],FPL_Fixtures_Extract[#Headers],0)),LEN(INDEX(FPL_Fixtures_Extract[],MATCH($A228,FPL_Fixtures_Extract[[Player]:[Player]],0),MATCH(FPL_Combined[[#Headers],[Gameweek 35]],FPL_Fixtures_Extract[#Headers],0)))-4),Team_Key[[Full Name]:[Full Name]],0))&amp;RIGHT(INDEX(FPL_Fixtures_Extract[],MATCH($A228,FPL_Fixtures_Extract[[Player]:[Player]],0),MATCH(FPL_Combined[[#Headers],[Gameweek 35]],FPL_Fixtures_Extract[#Headers],0)),3))</f>
        <v>MCI(A)</v>
      </c>
      <c r="AK228" t="str">
        <f ca="1">IF(RIGHT(FPL_Combined[[#Headers],[Gameweek 36]],2)&lt;$B$622,INDEX(FPL_Results_Extract[Gameweek 11],MATCH($A228,FPL_Results_Extract[[Player]:[Player]],0)),INDEX(Team_Key[[Abbreviation]:[Abbreviation]],MATCH(LEFT(INDEX(FPL_Fixtures_Extract[],MATCH($A228,FPL_Fixtures_Extract[[Player]:[Player]],0),MATCH(FPL_Combined[[#Headers],[Gameweek 36]],FPL_Fixtures_Extract[#Headers],0)),LEN(INDEX(FPL_Fixtures_Extract[],MATCH($A228,FPL_Fixtures_Extract[[Player]:[Player]],0),MATCH(FPL_Combined[[#Headers],[Gameweek 36]],FPL_Fixtures_Extract[#Headers],0)))-4),Team_Key[[Full Name]:[Full Name]],0))&amp;RIGHT(INDEX(FPL_Fixtures_Extract[],MATCH($A228,FPL_Fixtures_Extract[[Player]:[Player]],0),MATCH(FPL_Combined[[#Headers],[Gameweek 36]],FPL_Fixtures_Extract[#Headers],0)),3))</f>
        <v>SUN(H)</v>
      </c>
      <c r="AL228" t="str">
        <f ca="1">IF(RIGHT(FPL_Combined[[#Headers],[Gameweek 37]],2)&lt;$B$622,INDEX(FPL_Results_Extract[Gameweek 12],MATCH($A228,FPL_Results_Extract[[Player]:[Player]],0)),INDEX(Team_Key[[Abbreviation]:[Abbreviation]],MATCH(LEFT(INDEX(FPL_Fixtures_Extract[],MATCH($A228,FPL_Fixtures_Extract[[Player]:[Player]],0),MATCH(FPL_Combined[[#Headers],[Gameweek 37]],FPL_Fixtures_Extract[#Headers],0)),LEN(INDEX(FPL_Fixtures_Extract[],MATCH($A228,FPL_Fixtures_Extract[[Player]:[Player]],0),MATCH(FPL_Combined[[#Headers],[Gameweek 37]],FPL_Fixtures_Extract[#Headers],0)))-4),Team_Key[[Full Name]:[Full Name]],0))&amp;RIGHT(INDEX(FPL_Fixtures_Extract[],MATCH($A228,FPL_Fixtures_Extract[[Player]:[Player]],0),MATCH(FPL_Combined[[#Headers],[Gameweek 37]],FPL_Fixtures_Extract[#Headers],0)),3))</f>
        <v>CRY(A)</v>
      </c>
      <c r="AM228" t="str">
        <f ca="1">IF(RIGHT(FPL_Combined[[#Headers],[Gameweek 38]],2)&lt;$B$622,INDEX(FPL_Results_Extract[Gameweek 13],MATCH($A228,FPL_Results_Extract[[Player]:[Player]],0)),INDEX(Team_Key[[Abbreviation]:[Abbreviation]],MATCH(LEFT(INDEX(FPL_Fixtures_Extract[],MATCH($A228,FPL_Fixtures_Extract[[Player]:[Player]],0),MATCH(FPL_Combined[[#Headers],[Gameweek 38]],FPL_Fixtures_Extract[#Headers],0)),LEN(INDEX(FPL_Fixtures_Extract[],MATCH($A228,FPL_Fixtures_Extract[[Player]:[Player]],0),MATCH(FPL_Combined[[#Headers],[Gameweek 38]],FPL_Fixtures_Extract[#Headers],0)))-4),Team_Key[[Full Name]:[Full Name]],0))&amp;RIGHT(INDEX(FPL_Fixtures_Extract[],MATCH($A228,FPL_Fixtures_Extract[[Player]:[Player]],0),MATCH(FPL_Combined[[#Headers],[Gameweek 38]],FPL_Fixtures_Extract[#Headers],0)),3))</f>
        <v>WHU(H)</v>
      </c>
    </row>
    <row r="229" spans="1:39" x14ac:dyDescent="0.45">
      <c r="A229" t="s">
        <v>453</v>
      </c>
      <c r="B229" t="str">
        <f ca="1">IF(RIGHT(FPL_Combined[[#Headers],[Gameweek 01]],2)&lt;$B$622,INDEX(FPL_Results_Extract[Gameweek 01],MATCH($A229,FPL_Results_Extract[[Player]:[Player]],0)),INDEX(Team_Key[[Abbreviation]:[Abbreviation]],MATCH(LEFT(INDEX(FPL_Fixtures_Extract[],MATCH($A229,FPL_Fixtures_Extract[[Player]:[Player]],0),MATCH(FPL_Combined[[#Headers],[Gameweek 01]],FPL_Fixtures_Extract[#Headers],0)),LEN(INDEX(FPL_Fixtures_Extract[],MATCH($A229,FPL_Fixtures_Extract[[Player]:[Player]],0),MATCH(FPL_Combined[[#Headers],[Gameweek 01]],FPL_Fixtures_Extract[#Headers],0)))-4),Team_Key[[Full Name]:[Full Name]],0))&amp;RIGHT(INDEX(FPL_Fixtures_Extract[],MATCH($A229,FPL_Fixtures_Extract[[Player]:[Player]],0),MATCH(FPL_Combined[[#Headers],[Gameweek 01]],FPL_Fixtures_Extract[#Headers],0)),3))</f>
        <v>MCI(H) 0-3</v>
      </c>
      <c r="C229" t="str">
        <f ca="1">IF(RIGHT(FPL_Combined[[#Headers],[Gameweek 02]],2)&lt;$B$622,INDEX(FPL_Results_Extract[Gameweek 02],MATCH($A229,FPL_Results_Extract[[Player]:[Player]],0)),INDEX(Team_Key[[Abbreviation]:[Abbreviation]],MATCH(LEFT(INDEX(FPL_Fixtures_Extract[],MATCH($A229,FPL_Fixtures_Extract[[Player]:[Player]],0),MATCH(FPL_Combined[[#Headers],[Gameweek 02]],FPL_Fixtures_Extract[#Headers],0)),LEN(INDEX(FPL_Fixtures_Extract[],MATCH($A229,FPL_Fixtures_Extract[[Player]:[Player]],0),MATCH(FPL_Combined[[#Headers],[Gameweek 02]],FPL_Fixtures_Extract[#Headers],0)))-4),Team_Key[[Full Name]:[Full Name]],0))&amp;RIGHT(INDEX(FPL_Fixtures_Extract[],MATCH($A229,FPL_Fixtures_Extract[[Player]:[Player]],0),MATCH(FPL_Combined[[#Headers],[Gameweek 02]],FPL_Fixtures_Extract[#Headers],0)),3))</f>
        <v>WAT(A) 0-0</v>
      </c>
      <c r="D229" t="str">
        <f ca="1">IF(RIGHT(FPL_Combined[[#Headers],[Gameweek 03]],2)&lt;$B$622,INDEX(FPL_Results_Extract[Gameweek 03],MATCH($A229,FPL_Results_Extract[[Player]:[Player]],0)),INDEX(Team_Key[[Abbreviation]:[Abbreviation]],MATCH(LEFT(INDEX(FPL_Fixtures_Extract[],MATCH($A229,FPL_Fixtures_Extract[[Player]:[Player]],0),MATCH(FPL_Combined[[#Headers],[Gameweek 03]],FPL_Fixtures_Extract[#Headers],0)),LEN(INDEX(FPL_Fixtures_Extract[],MATCH($A229,FPL_Fixtures_Extract[[Player]:[Player]],0),MATCH(FPL_Combined[[#Headers],[Gameweek 03]],FPL_Fixtures_Extract[#Headers],0)))-4),Team_Key[[Full Name]:[Full Name]],0))&amp;RIGHT(INDEX(FPL_Fixtures_Extract[],MATCH($A229,FPL_Fixtures_Extract[[Player]:[Player]],0),MATCH(FPL_Combined[[#Headers],[Gameweek 03]],FPL_Fixtures_Extract[#Headers],0)),3))</f>
        <v>CHE(H) 2-3</v>
      </c>
      <c r="E229" t="str">
        <f ca="1">IF(RIGHT(FPL_Combined[[#Headers],[Gameweek 04]],2)&lt;$B$622,INDEX(FPL_Results_Extract[Gameweek 04],MATCH($A229,FPL_Results_Extract[[Player]:[Player]],0)),INDEX(Team_Key[[Abbreviation]:[Abbreviation]],MATCH(LEFT(INDEX(FPL_Fixtures_Extract[],MATCH($A229,FPL_Fixtures_Extract[[Player]:[Player]],0),MATCH(FPL_Combined[[#Headers],[Gameweek 04]],FPL_Fixtures_Extract[#Headers],0)),LEN(INDEX(FPL_Fixtures_Extract[],MATCH($A229,FPL_Fixtures_Extract[[Player]:[Player]],0),MATCH(FPL_Combined[[#Headers],[Gameweek 04]],FPL_Fixtures_Extract[#Headers],0)))-4),Team_Key[[Full Name]:[Full Name]],0))&amp;RIGHT(INDEX(FPL_Fixtures_Extract[],MATCH($A229,FPL_Fixtures_Extract[[Player]:[Player]],0),MATCH(FPL_Combined[[#Headers],[Gameweek 04]],FPL_Fixtures_Extract[#Headers],0)),3))</f>
        <v>STK(A) 1-0</v>
      </c>
      <c r="F229" t="str">
        <f ca="1">IF(RIGHT(FPL_Combined[[#Headers],[Gameweek 05]],2)&lt;$B$622,INDEX(FPL_Results_Extract[Gameweek 05],MATCH($A229,FPL_Results_Extract[[Player]:[Player]],0)),INDEX(Team_Key[[Abbreviation]:[Abbreviation]],MATCH(LEFT(INDEX(FPL_Fixtures_Extract[],MATCH($A229,FPL_Fixtures_Extract[[Player]:[Player]],0),MATCH(FPL_Combined[[#Headers],[Gameweek 05]],FPL_Fixtures_Extract[#Headers],0)),LEN(INDEX(FPL_Fixtures_Extract[],MATCH($A229,FPL_Fixtures_Extract[[Player]:[Player]],0),MATCH(FPL_Combined[[#Headers],[Gameweek 05]],FPL_Fixtures_Extract[#Headers],0)))-4),Team_Key[[Full Name]:[Full Name]],0))&amp;RIGHT(INDEX(FPL_Fixtures_Extract[],MATCH($A229,FPL_Fixtures_Extract[[Player]:[Player]],0),MATCH(FPL_Combined[[#Headers],[Gameweek 05]],FPL_Fixtures_Extract[#Headers],0)),3))</f>
        <v>SOU(H) 0-0</v>
      </c>
      <c r="G229" t="str">
        <f ca="1">IF(RIGHT(FPL_Combined[[#Headers],[Gameweek 06]],2)&lt;$B$622,INDEX(FPL_Results_Extract[Gameweek 06],MATCH($A229,FPL_Results_Extract[[Player]:[Player]],0)),INDEX(Team_Key[[Abbreviation]:[Abbreviation]],MATCH(LEFT(INDEX(FPL_Fixtures_Extract[],MATCH($A229,FPL_Fixtures_Extract[[Player]:[Player]],0),MATCH(FPL_Combined[[#Headers],[Gameweek 06]],FPL_Fixtures_Extract[#Headers],0)),LEN(INDEX(FPL_Fixtures_Extract[],MATCH($A229,FPL_Fixtures_Extract[[Player]:[Player]],0),MATCH(FPL_Combined[[#Headers],[Gameweek 06]],FPL_Fixtures_Extract[#Headers],0)))-4),Team_Key[[Full Name]:[Full Name]],0))&amp;RIGHT(INDEX(FPL_Fixtures_Extract[],MATCH($A229,FPL_Fixtures_Extract[[Player]:[Player]],0),MATCH(FPL_Combined[[#Headers],[Gameweek 06]],FPL_Fixtures_Extract[#Headers],0)),3))</f>
        <v>AVL(A) 1-0</v>
      </c>
      <c r="H229" t="str">
        <f ca="1">IF(RIGHT(FPL_Combined[[#Headers],[Gameweek 07]],2)&lt;$B$622,INDEX(FPL_Results_Extract[Gameweek 07],MATCH($A229,FPL_Results_Extract[[Player]:[Player]],0)),INDEX(Team_Key[[Abbreviation]:[Abbreviation]],MATCH(LEFT(INDEX(FPL_Fixtures_Extract[],MATCH($A229,FPL_Fixtures_Extract[[Player]:[Player]],0),MATCH(FPL_Combined[[#Headers],[Gameweek 07]],FPL_Fixtures_Extract[#Headers],0)),LEN(INDEX(FPL_Fixtures_Extract[],MATCH($A229,FPL_Fixtures_Extract[[Player]:[Player]],0),MATCH(FPL_Combined[[#Headers],[Gameweek 07]],FPL_Fixtures_Extract[#Headers],0)))-4),Team_Key[[Full Name]:[Full Name]],0))&amp;RIGHT(INDEX(FPL_Fixtures_Extract[],MATCH($A229,FPL_Fixtures_Extract[[Player]:[Player]],0),MATCH(FPL_Combined[[#Headers],[Gameweek 07]],FPL_Fixtures_Extract[#Headers],0)),3))</f>
        <v>EVE(H) 2-3</v>
      </c>
      <c r="I229" t="str">
        <f ca="1">IF(RIGHT(FPL_Combined[[#Headers],[Gameweek 08]],2)&lt;$B$622,INDEX(FPL_Results_Extract[Gameweek 08],MATCH($A229,FPL_Results_Extract[[Player]:[Player]],0)),INDEX(Team_Key[[Abbreviation]:[Abbreviation]],MATCH(LEFT(INDEX(FPL_Fixtures_Extract[],MATCH($A229,FPL_Fixtures_Extract[[Player]:[Player]],0),MATCH(FPL_Combined[[#Headers],[Gameweek 08]],FPL_Fixtures_Extract[#Headers],0)),LEN(INDEX(FPL_Fixtures_Extract[],MATCH($A229,FPL_Fixtures_Extract[[Player]:[Player]],0),MATCH(FPL_Combined[[#Headers],[Gameweek 08]],FPL_Fixtures_Extract[#Headers],0)))-4),Team_Key[[Full Name]:[Full Name]],0))&amp;RIGHT(INDEX(FPL_Fixtures_Extract[],MATCH($A229,FPL_Fixtures_Extract[[Player]:[Player]],0),MATCH(FPL_Combined[[#Headers],[Gameweek 08]],FPL_Fixtures_Extract[#Headers],0)),3))</f>
        <v>CRY(A) 0-2</v>
      </c>
      <c r="J229" t="str">
        <f ca="1">IF(RIGHT(FPL_Combined[[#Headers],[Gameweek 09]],2)&lt;$B$622,INDEX(FPL_Results_Extract[Gameweek 09],MATCH($A229,FPL_Results_Extract[[Player]:[Player]],0)),INDEX(Team_Key[[Abbreviation]:[Abbreviation]],MATCH(LEFT(INDEX(FPL_Fixtures_Extract[],MATCH($A229,FPL_Fixtures_Extract[[Player]:[Player]],0),MATCH(FPL_Combined[[#Headers],[Gameweek 09]],FPL_Fixtures_Extract[#Headers],0)),LEN(INDEX(FPL_Fixtures_Extract[],MATCH($A229,FPL_Fixtures_Extract[[Player]:[Player]],0),MATCH(FPL_Combined[[#Headers],[Gameweek 09]],FPL_Fixtures_Extract[#Headers],0)))-4),Team_Key[[Full Name]:[Full Name]],0))&amp;RIGHT(INDEX(FPL_Fixtures_Extract[],MATCH($A229,FPL_Fixtures_Extract[[Player]:[Player]],0),MATCH(FPL_Combined[[#Headers],[Gameweek 09]],FPL_Fixtures_Extract[#Headers],0)),3))</f>
        <v>SUN(H) 1-0</v>
      </c>
      <c r="K229" t="str">
        <f ca="1">IF(RIGHT(FPL_Combined[[#Headers],[Gameweek 10]],2)&lt;$B$622,INDEX(FPL_Results_Extract[Gameweek 10],MATCH($A229,FPL_Results_Extract[[Player]:[Player]],0)),INDEX(Team_Key[[Abbreviation]:[Abbreviation]],MATCH(LEFT(INDEX(FPL_Fixtures_Extract[],MATCH($A229,FPL_Fixtures_Extract[[Player]:[Player]],0),MATCH(FPL_Combined[[#Headers],[Gameweek 10]],FPL_Fixtures_Extract[#Headers],0)),LEN(INDEX(FPL_Fixtures_Extract[],MATCH($A229,FPL_Fixtures_Extract[[Player]:[Player]],0),MATCH(FPL_Combined[[#Headers],[Gameweek 10]],FPL_Fixtures_Extract[#Headers],0)))-4),Team_Key[[Full Name]:[Full Name]],0))&amp;RIGHT(INDEX(FPL_Fixtures_Extract[],MATCH($A229,FPL_Fixtures_Extract[[Player]:[Player]],0),MATCH(FPL_Combined[[#Headers],[Gameweek 10]],FPL_Fixtures_Extract[#Headers],0)),3))</f>
        <v>NOR(A) 1-0</v>
      </c>
      <c r="L229" t="str">
        <f ca="1">IF(RIGHT(FPL_Combined[[#Headers],[Gameweek 11]],2)&lt;$B$622,INDEX(FPL_Results_Extract[Gameweek 11],MATCH($A229,FPL_Results_Extract[[Player]:[Player]],0)),INDEX(Team_Key[[Abbreviation]:[Abbreviation]],MATCH(LEFT(INDEX(FPL_Fixtures_Extract[],MATCH($A229,FPL_Fixtures_Extract[[Player]:[Player]],0),MATCH(FPL_Combined[[#Headers],[Gameweek 11]],FPL_Fixtures_Extract[#Headers],0)),LEN(INDEX(FPL_Fixtures_Extract[],MATCH($A229,FPL_Fixtures_Extract[[Player]:[Player]],0),MATCH(FPL_Combined[[#Headers],[Gameweek 11]],FPL_Fixtures_Extract[#Headers],0)))-4),Team_Key[[Full Name]:[Full Name]],0))&amp;RIGHT(INDEX(FPL_Fixtures_Extract[],MATCH($A229,FPL_Fixtures_Extract[[Player]:[Player]],0),MATCH(FPL_Combined[[#Headers],[Gameweek 11]],FPL_Fixtures_Extract[#Headers],0)),3))</f>
        <v>LEI(H) 2-3</v>
      </c>
      <c r="M229" t="str">
        <f ca="1">IF(RIGHT(FPL_Combined[[#Headers],[Gameweek 12]],2)&lt;$B$622,INDEX(FPL_Results_Extract[Gameweek 12],MATCH($A229,FPL_Results_Extract[[Player]:[Player]],0)),INDEX(Team_Key[[Abbreviation]:[Abbreviation]],MATCH(LEFT(INDEX(FPL_Fixtures_Extract[],MATCH($A229,FPL_Fixtures_Extract[[Player]:[Player]],0),MATCH(FPL_Combined[[#Headers],[Gameweek 12]],FPL_Fixtures_Extract[#Headers],0)),LEN(INDEX(FPL_Fixtures_Extract[],MATCH($A229,FPL_Fixtures_Extract[[Player]:[Player]],0),MATCH(FPL_Combined[[#Headers],[Gameweek 12]],FPL_Fixtures_Extract[#Headers],0)))-4),Team_Key[[Full Name]:[Full Name]],0))&amp;RIGHT(INDEX(FPL_Fixtures_Extract[],MATCH($A229,FPL_Fixtures_Extract[[Player]:[Player]],0),MATCH(FPL_Combined[[#Headers],[Gameweek 12]],FPL_Fixtures_Extract[#Headers],0)),3))</f>
        <v>MUN(A) 0-2</v>
      </c>
      <c r="N229" t="str">
        <f ca="1">IF(RIGHT(FPL_Combined[[#Headers],[Gameweek 13]],2)&lt;$B$622,INDEX(FPL_Results_Extract[Gameweek 13],MATCH($A229,FPL_Results_Extract[[Player]:[Player]],0)),INDEX(Team_Key[[Abbreviation]:[Abbreviation]],MATCH(LEFT(INDEX(FPL_Fixtures_Extract[],MATCH($A229,FPL_Fixtures_Extract[[Player]:[Player]],0),MATCH(FPL_Combined[[#Headers],[Gameweek 13]],FPL_Fixtures_Extract[#Headers],0)),LEN(INDEX(FPL_Fixtures_Extract[],MATCH($A229,FPL_Fixtures_Extract[[Player]:[Player]],0),MATCH(FPL_Combined[[#Headers],[Gameweek 13]],FPL_Fixtures_Extract[#Headers],0)))-4),Team_Key[[Full Name]:[Full Name]],0))&amp;RIGHT(INDEX(FPL_Fixtures_Extract[],MATCH($A229,FPL_Fixtures_Extract[[Player]:[Player]],0),MATCH(FPL_Combined[[#Headers],[Gameweek 13]],FPL_Fixtures_Extract[#Headers],0)),3))</f>
        <v>ARS(H) 2-1</v>
      </c>
      <c r="O229" t="str">
        <f ca="1">IF(RIGHT(FPL_Combined[[#Headers],[Gameweek 14]],2)&lt;$B$622,INDEX(FPL_Results_Extract[Gameweek 14],MATCH($A229,FPL_Results_Extract[[Player]:[Player]],0)),INDEX(Team_Key[[Abbreviation]:[Abbreviation]],MATCH(LEFT(INDEX(FPL_Fixtures_Extract[],MATCH($A229,FPL_Fixtures_Extract[[Player]:[Player]],0),MATCH(FPL_Combined[[#Headers],[Gameweek 14]],FPL_Fixtures_Extract[#Headers],0)),LEN(INDEX(FPL_Fixtures_Extract[],MATCH($A229,FPL_Fixtures_Extract[[Player]:[Player]],0),MATCH(FPL_Combined[[#Headers],[Gameweek 14]],FPL_Fixtures_Extract[#Headers],0)))-4),Team_Key[[Full Name]:[Full Name]],0))&amp;RIGHT(INDEX(FPL_Fixtures_Extract[],MATCH($A229,FPL_Fixtures_Extract[[Player]:[Player]],0),MATCH(FPL_Combined[[#Headers],[Gameweek 14]],FPL_Fixtures_Extract[#Headers],0)),3))</f>
        <v>WHU(A) 1-1</v>
      </c>
      <c r="P229" t="str">
        <f ca="1">IF(RIGHT(FPL_Combined[[#Headers],[Gameweek 15]],2)&lt;$B$622,INDEX(FPL_Results_Extract[Gameweek 15],MATCH($A229,FPL_Results_Extract[[Player]:[Player]],0)),INDEX(Team_Key[[Abbreviation]:[Abbreviation]],MATCH(LEFT(INDEX(FPL_Fixtures_Extract[],MATCH($A229,FPL_Fixtures_Extract[[Player]:[Player]],0),MATCH(FPL_Combined[[#Headers],[Gameweek 15]],FPL_Fixtures_Extract[#Headers],0)),LEN(INDEX(FPL_Fixtures_Extract[],MATCH($A229,FPL_Fixtures_Extract[[Player]:[Player]],0),MATCH(FPL_Combined[[#Headers],[Gameweek 15]],FPL_Fixtures_Extract[#Headers],0)))-4),Team_Key[[Full Name]:[Full Name]],0))&amp;RIGHT(INDEX(FPL_Fixtures_Extract[],MATCH($A229,FPL_Fixtures_Extract[[Player]:[Player]],0),MATCH(FPL_Combined[[#Headers],[Gameweek 15]],FPL_Fixtures_Extract[#Headers],0)),3))</f>
        <v>TOT(H) 1-1</v>
      </c>
      <c r="Q229" t="str">
        <f ca="1">IF(RIGHT(FPL_Combined[[#Headers],[Gameweek 16]],2)&lt;$B$622,INDEX(FPL_Results_Extract[Gameweek 16],MATCH($A229,FPL_Results_Extract[[Player]:[Player]],0)),INDEX(Team_Key[[Abbreviation]:[Abbreviation]],MATCH(LEFT(INDEX(FPL_Fixtures_Extract[],MATCH($A229,FPL_Fixtures_Extract[[Player]:[Player]],0),MATCH(FPL_Combined[[#Headers],[Gameweek 16]],FPL_Fixtures_Extract[#Headers],0)),LEN(INDEX(FPL_Fixtures_Extract[],MATCH($A229,FPL_Fixtures_Extract[[Player]:[Player]],0),MATCH(FPL_Combined[[#Headers],[Gameweek 16]],FPL_Fixtures_Extract[#Headers],0)))-4),Team_Key[[Full Name]:[Full Name]],0))&amp;RIGHT(INDEX(FPL_Fixtures_Extract[],MATCH($A229,FPL_Fixtures_Extract[[Player]:[Player]],0),MATCH(FPL_Combined[[#Headers],[Gameweek 16]],FPL_Fixtures_Extract[#Headers],0)),3))</f>
        <v>LIV(A) 2-2</v>
      </c>
      <c r="R229" t="str">
        <f ca="1">IF(RIGHT(FPL_Combined[[#Headers],[Gameweek 17]],2)&lt;$B$622,INDEX(FPL_Results_Extract[Gameweek 17],MATCH($A229,FPL_Results_Extract[[Player]:[Player]],0)),INDEX(Team_Key[[Abbreviation]:[Abbreviation]],MATCH(LEFT(INDEX(FPL_Fixtures_Extract[],MATCH($A229,FPL_Fixtures_Extract[[Player]:[Player]],0),MATCH(FPL_Combined[[#Headers],[Gameweek 17]],FPL_Fixtures_Extract[#Headers],0)),LEN(INDEX(FPL_Fixtures_Extract[],MATCH($A229,FPL_Fixtures_Extract[[Player]:[Player]],0),MATCH(FPL_Combined[[#Headers],[Gameweek 17]],FPL_Fixtures_Extract[#Headers],0)))-4),Team_Key[[Full Name]:[Full Name]],0))&amp;RIGHT(INDEX(FPL_Fixtures_Extract[],MATCH($A229,FPL_Fixtures_Extract[[Player]:[Player]],0),MATCH(FPL_Combined[[#Headers],[Gameweek 17]],FPL_Fixtures_Extract[#Headers],0)),3))</f>
        <v>BOU(H) 1-2</v>
      </c>
      <c r="S229" t="str">
        <f ca="1">IF(RIGHT(FPL_Combined[[#Headers],[Gameweek 18]],2)&lt;$B$622,INDEX(FPL_Results_Extract[Gameweek 18],MATCH($A229,FPL_Results_Extract[[Player]:[Player]],0)),INDEX(Team_Key[[Abbreviation]:[Abbreviation]],MATCH(LEFT(INDEX(FPL_Fixtures_Extract[],MATCH($A229,FPL_Fixtures_Extract[[Player]:[Player]],0),MATCH(FPL_Combined[[#Headers],[Gameweek 18]],FPL_Fixtures_Extract[#Headers],0)),LEN(INDEX(FPL_Fixtures_Extract[],MATCH($A229,FPL_Fixtures_Extract[[Player]:[Player]],0),MATCH(FPL_Combined[[#Headers],[Gameweek 18]],FPL_Fixtures_Extract[#Headers],0)))-4),Team_Key[[Full Name]:[Full Name]],0))&amp;RIGHT(INDEX(FPL_Fixtures_Extract[],MATCH($A229,FPL_Fixtures_Extract[[Player]:[Player]],0),MATCH(FPL_Combined[[#Headers],[Gameweek 18]],FPL_Fixtures_Extract[#Headers],0)),3))</f>
        <v>SWA(A) 0-1</v>
      </c>
      <c r="T229" t="str">
        <f ca="1">IF(RIGHT(FPL_Combined[[#Headers],[Gameweek 19]],2)&lt;$B$622,INDEX(FPL_Results_Extract[Gameweek 19],MATCH($A229,FPL_Results_Extract[[Player]:[Player]],0)),INDEX(Team_Key[[Abbreviation]:[Abbreviation]],MATCH(LEFT(INDEX(FPL_Fixtures_Extract[],MATCH($A229,FPL_Fixtures_Extract[[Player]:[Player]],0),MATCH(FPL_Combined[[#Headers],[Gameweek 19]],FPL_Fixtures_Extract[#Headers],0)),LEN(INDEX(FPL_Fixtures_Extract[],MATCH($A229,FPL_Fixtures_Extract[[Player]:[Player]],0),MATCH(FPL_Combined[[#Headers],[Gameweek 19]],FPL_Fixtures_Extract[#Headers],0)))-4),Team_Key[[Full Name]:[Full Name]],0))&amp;RIGHT(INDEX(FPL_Fixtures_Extract[],MATCH($A229,FPL_Fixtures_Extract[[Player]:[Player]],0),MATCH(FPL_Combined[[#Headers],[Gameweek 19]],FPL_Fixtures_Extract[#Headers],0)),3))</f>
        <v>NEW(H) 1-0</v>
      </c>
      <c r="U229" t="str">
        <f ca="1">IF(RIGHT(FPL_Combined[[#Headers],[Gameweek 20]],2)&lt;$B$622,INDEX(FPL_Results_Extract[Gameweek 20],MATCH($A229,FPL_Results_Extract[[Player]:[Player]],0)),INDEX(Team_Key[[Abbreviation]:[Abbreviation]],MATCH(LEFT(INDEX(FPL_Fixtures_Extract[],MATCH($A229,FPL_Fixtures_Extract[[Player]:[Player]],0),MATCH(FPL_Combined[[#Headers],[Gameweek 20]],FPL_Fixtures_Extract[#Headers],0)),LEN(INDEX(FPL_Fixtures_Extract[],MATCH($A229,FPL_Fixtures_Extract[[Player]:[Player]],0),MATCH(FPL_Combined[[#Headers],[Gameweek 20]],FPL_Fixtures_Extract[#Headers],0)))-4),Team_Key[[Full Name]:[Full Name]],0))&amp;RIGHT(INDEX(FPL_Fixtures_Extract[],MATCH($A229,FPL_Fixtures_Extract[[Player]:[Player]],0),MATCH(FPL_Combined[[#Headers],[Gameweek 20]],FPL_Fixtures_Extract[#Headers],0)),3))</f>
        <v>STK(H) 2-1</v>
      </c>
      <c r="V229" t="str">
        <f ca="1">IF(RIGHT(FPL_Combined[[#Headers],[Gameweek 21]],2)&lt;$B$622,INDEX(FPL_Results_Extract[Gameweek 21],MATCH($A229,FPL_Results_Extract[[Player]:[Player]],0)),INDEX(Team_Key[[Abbreviation]:[Abbreviation]],MATCH(LEFT(INDEX(FPL_Fixtures_Extract[],MATCH($A229,FPL_Fixtures_Extract[[Player]:[Player]],0),MATCH(FPL_Combined[[#Headers],[Gameweek 21]],FPL_Fixtures_Extract[#Headers],0)),LEN(INDEX(FPL_Fixtures_Extract[],MATCH($A229,FPL_Fixtures_Extract[[Player]:[Player]],0),MATCH(FPL_Combined[[#Headers],[Gameweek 21]],FPL_Fixtures_Extract[#Headers],0)))-4),Team_Key[[Full Name]:[Full Name]],0))&amp;RIGHT(INDEX(FPL_Fixtures_Extract[],MATCH($A229,FPL_Fixtures_Extract[[Player]:[Player]],0),MATCH(FPL_Combined[[#Headers],[Gameweek 21]],FPL_Fixtures_Extract[#Headers],0)),3))</f>
        <v>LIV(A) 3-3</v>
      </c>
      <c r="W229" t="str">
        <f ca="1">IF(RIGHT(FPL_Combined[[#Headers],[Gameweek 22]],2)&lt;$B$622,INDEX(FPL_Results_Extract[Gameweek 22],MATCH($A229,FPL_Results_Extract[[Player]:[Player]],0)),INDEX(Team_Key[[Abbreviation]:[Abbreviation]],MATCH(LEFT(INDEX(FPL_Fixtures_Extract[],MATCH($A229,FPL_Fixtures_Extract[[Player]:[Player]],0),MATCH(FPL_Combined[[#Headers],[Gameweek 22]],FPL_Fixtures_Extract[#Headers],0)),LEN(INDEX(FPL_Fixtures_Extract[],MATCH($A229,FPL_Fixtures_Extract[[Player]:[Player]],0),MATCH(FPL_Combined[[#Headers],[Gameweek 22]],FPL_Fixtures_Extract[#Headers],0)))-4),Team_Key[[Full Name]:[Full Name]],0))&amp;RIGHT(INDEX(FPL_Fixtures_Extract[],MATCH($A229,FPL_Fixtures_Extract[[Player]:[Player]],0),MATCH(FPL_Combined[[#Headers],[Gameweek 22]],FPL_Fixtures_Extract[#Headers],0)),3))</f>
        <v>STK(A) 0-0</v>
      </c>
      <c r="X229" t="str">
        <f ca="1">IF(RIGHT(FPL_Combined[[#Headers],[Gameweek 23]],2)&lt;$B$622,INDEX(FPL_Results_Extract[Gameweek 23],MATCH($A229,FPL_Results_Extract[[Player]:[Player]],0)),INDEX(Team_Key[[Abbreviation]:[Abbreviation]],MATCH(LEFT(INDEX(FPL_Fixtures_Extract[],MATCH($A229,FPL_Fixtures_Extract[[Player]:[Player]],0),MATCH(FPL_Combined[[#Headers],[Gameweek 23]],FPL_Fixtures_Extract[#Headers],0)),LEN(INDEX(FPL_Fixtures_Extract[],MATCH($A229,FPL_Fixtures_Extract[[Player]:[Player]],0),MATCH(FPL_Combined[[#Headers],[Gameweek 23]],FPL_Fixtures_Extract[#Headers],0)))-4),Team_Key[[Full Name]:[Full Name]],0))&amp;RIGHT(INDEX(FPL_Fixtures_Extract[],MATCH($A229,FPL_Fixtures_Extract[[Player]:[Player]],0),MATCH(FPL_Combined[[#Headers],[Gameweek 23]],FPL_Fixtures_Extract[#Headers],0)),3))</f>
        <v>AVL(H) 0-0</v>
      </c>
      <c r="Y229" t="str">
        <f ca="1">IF(RIGHT(FPL_Combined[[#Headers],[Gameweek 24]],2)&lt;$B$622,INDEX(FPL_Results_Extract[Team],MATCH($A229,FPL_Results_Extract[[Player]:[Player]],0)),INDEX(Team_Key[[Abbreviation]:[Abbreviation]],MATCH(LEFT(INDEX(FPL_Fixtures_Extract[],MATCH($A229,FPL_Fixtures_Extract[[Player]:[Player]],0),MATCH(FPL_Combined[[#Headers],[Gameweek 24]],FPL_Fixtures_Extract[#Headers],0)),LEN(INDEX(FPL_Fixtures_Extract[],MATCH($A229,FPL_Fixtures_Extract[[Player]:[Player]],0),MATCH(FPL_Combined[[#Headers],[Gameweek 24]],FPL_Fixtures_Extract[#Headers],0)))-4),Team_Key[[Full Name]:[Full Name]],0))&amp;RIGHT(INDEX(FPL_Fixtures_Extract[],MATCH($A229,FPL_Fixtures_Extract[[Player]:[Player]],0),MATCH(FPL_Combined[[#Headers],[Gameweek 24]],FPL_Fixtures_Extract[#Headers],0)),3))</f>
        <v>ARS</v>
      </c>
      <c r="Z229" t="str">
        <f ca="1">IF(RIGHT(FPL_Combined[[#Headers],[Gameweek 25]],2)&lt;$B$622,INDEX(FPL_Results_Extract[Player],MATCH($A229,FPL_Results_Extract[[Player]:[Player]],0)),INDEX(Team_Key[[Abbreviation]:[Abbreviation]],MATCH(LEFT(INDEX(FPL_Fixtures_Extract[],MATCH($A229,FPL_Fixtures_Extract[[Player]:[Player]],0),MATCH(FPL_Combined[[#Headers],[Gameweek 25]],FPL_Fixtures_Extract[#Headers],0)),LEN(INDEX(FPL_Fixtures_Extract[],MATCH($A229,FPL_Fixtures_Extract[[Player]:[Player]],0),MATCH(FPL_Combined[[#Headers],[Gameweek 25]],FPL_Fixtures_Extract[#Headers],0)))-4),Team_Key[[Full Name]:[Full Name]],0))&amp;RIGHT(INDEX(FPL_Fixtures_Extract[],MATCH($A229,FPL_Fixtures_Extract[[Player]:[Player]],0),MATCH(FPL_Combined[[#Headers],[Gameweek 25]],FPL_Fixtures_Extract[#Headers],0)),3))</f>
        <v>Gnabry</v>
      </c>
      <c r="AA229" t="str">
        <f ca="1">IF(RIGHT(FPL_Combined[[#Headers],[Gameweek 26]],2)&lt;$B$622,INDEX(FPL_Results_Extract[Gameweek 01],MATCH($A229,FPL_Results_Extract[[Player]:[Player]],0)),INDEX(Team_Key[[Abbreviation]:[Abbreviation]],MATCH(LEFT(INDEX(FPL_Fixtures_Extract[],MATCH($A229,FPL_Fixtures_Extract[[Player]:[Player]],0),MATCH(FPL_Combined[[#Headers],[Gameweek 26]],FPL_Fixtures_Extract[#Headers],0)),LEN(INDEX(FPL_Fixtures_Extract[],MATCH($A229,FPL_Fixtures_Extract[[Player]:[Player]],0),MATCH(FPL_Combined[[#Headers],[Gameweek 26]],FPL_Fixtures_Extract[#Headers],0)))-4),Team_Key[[Full Name]:[Full Name]],0))&amp;RIGHT(INDEX(FPL_Fixtures_Extract[],MATCH($A229,FPL_Fixtures_Extract[[Player]:[Player]],0),MATCH(FPL_Combined[[#Headers],[Gameweek 26]],FPL_Fixtures_Extract[#Headers],0)),3))</f>
        <v>MCI(H) 0-3</v>
      </c>
      <c r="AB229" t="str">
        <f ca="1">IF(RIGHT(FPL_Combined[[#Headers],[Gameweek 27]],2)&lt;$B$622,INDEX(FPL_Results_Extract[Gameweek 02],MATCH($A229,FPL_Results_Extract[[Player]:[Player]],0)),INDEX(Team_Key[[Abbreviation]:[Abbreviation]],MATCH(LEFT(INDEX(FPL_Fixtures_Extract[],MATCH($A229,FPL_Fixtures_Extract[[Player]:[Player]],0),MATCH(FPL_Combined[[#Headers],[Gameweek 27]],FPL_Fixtures_Extract[#Headers],0)),LEN(INDEX(FPL_Fixtures_Extract[],MATCH($A229,FPL_Fixtures_Extract[[Player]:[Player]],0),MATCH(FPL_Combined[[#Headers],[Gameweek 27]],FPL_Fixtures_Extract[#Headers],0)))-4),Team_Key[[Full Name]:[Full Name]],0))&amp;RIGHT(INDEX(FPL_Fixtures_Extract[],MATCH($A229,FPL_Fixtures_Extract[[Player]:[Player]],0),MATCH(FPL_Combined[[#Headers],[Gameweek 27]],FPL_Fixtures_Extract[#Headers],0)),3))</f>
        <v>WAT(A) 0-0</v>
      </c>
      <c r="AC229" t="str">
        <f ca="1">IF(RIGHT(FPL_Combined[[#Headers],[Gameweek 28]],2)&lt;$B$622,INDEX(FPL_Results_Extract[Gameweek 03],MATCH($A229,FPL_Results_Extract[[Player]:[Player]],0)),INDEX(Team_Key[[Abbreviation]:[Abbreviation]],MATCH(LEFT(INDEX(FPL_Fixtures_Extract[],MATCH($A229,FPL_Fixtures_Extract[[Player]:[Player]],0),MATCH(FPL_Combined[[#Headers],[Gameweek 28]],FPL_Fixtures_Extract[#Headers],0)),LEN(INDEX(FPL_Fixtures_Extract[],MATCH($A229,FPL_Fixtures_Extract[[Player]:[Player]],0),MATCH(FPL_Combined[[#Headers],[Gameweek 28]],FPL_Fixtures_Extract[#Headers],0)))-4),Team_Key[[Full Name]:[Full Name]],0))&amp;RIGHT(INDEX(FPL_Fixtures_Extract[],MATCH($A229,FPL_Fixtures_Extract[[Player]:[Player]],0),MATCH(FPL_Combined[[#Headers],[Gameweek 28]],FPL_Fixtures_Extract[#Headers],0)),3))</f>
        <v>CHE(H) 2-3</v>
      </c>
      <c r="AD229" t="str">
        <f ca="1">IF(RIGHT(FPL_Combined[[#Headers],[Gameweek 29]],2)&lt;$B$622,INDEX(FPL_Results_Extract[Gameweek 04],MATCH($A229,FPL_Results_Extract[[Player]:[Player]],0)),INDEX(Team_Key[[Abbreviation]:[Abbreviation]],MATCH(LEFT(INDEX(FPL_Fixtures_Extract[],MATCH($A229,FPL_Fixtures_Extract[[Player]:[Player]],0),MATCH(FPL_Combined[[#Headers],[Gameweek 29]],FPL_Fixtures_Extract[#Headers],0)),LEN(INDEX(FPL_Fixtures_Extract[],MATCH($A229,FPL_Fixtures_Extract[[Player]:[Player]],0),MATCH(FPL_Combined[[#Headers],[Gameweek 29]],FPL_Fixtures_Extract[#Headers],0)))-4),Team_Key[[Full Name]:[Full Name]],0))&amp;RIGHT(INDEX(FPL_Fixtures_Extract[],MATCH($A229,FPL_Fixtures_Extract[[Player]:[Player]],0),MATCH(FPL_Combined[[#Headers],[Gameweek 29]],FPL_Fixtures_Extract[#Headers],0)),3))</f>
        <v>WBA(H)</v>
      </c>
      <c r="AE229" t="str">
        <f ca="1">IF(RIGHT(FPL_Combined[[#Headers],[Gameweek 30]],2)&lt;$B$622,INDEX(FPL_Results_Extract[Gameweek 05],MATCH($A229,FPL_Results_Extract[[Player]:[Player]],0)),INDEX(Team_Key[[Abbreviation]:[Abbreviation]],MATCH(LEFT(INDEX(FPL_Fixtures_Extract[],MATCH($A229,FPL_Fixtures_Extract[[Player]:[Player]],0),MATCH(FPL_Combined[[#Headers],[Gameweek 30]],FPL_Fixtures_Extract[#Headers],0)),LEN(INDEX(FPL_Fixtures_Extract[],MATCH($A229,FPL_Fixtures_Extract[[Player]:[Player]],0),MATCH(FPL_Combined[[#Headers],[Gameweek 30]],FPL_Fixtures_Extract[#Headers],0)))-4),Team_Key[[Full Name]:[Full Name]],0))&amp;RIGHT(INDEX(FPL_Fixtures_Extract[],MATCH($A229,FPL_Fixtures_Extract[[Player]:[Player]],0),MATCH(FPL_Combined[[#Headers],[Gameweek 30]],FPL_Fixtures_Extract[#Headers],0)),3))</f>
        <v>EVE(A)</v>
      </c>
      <c r="AF229" t="str">
        <f ca="1">IF(RIGHT(FPL_Combined[[#Headers],[Gameweek 31]],2)&lt;$B$622,INDEX(FPL_Results_Extract[Gameweek 06],MATCH($A229,FPL_Results_Extract[[Player]:[Player]],0)),INDEX(Team_Key[[Abbreviation]:[Abbreviation]],MATCH(LEFT(INDEX(FPL_Fixtures_Extract[],MATCH($A229,FPL_Fixtures_Extract[[Player]:[Player]],0),MATCH(FPL_Combined[[#Headers],[Gameweek 31]],FPL_Fixtures_Extract[#Headers],0)),LEN(INDEX(FPL_Fixtures_Extract[],MATCH($A229,FPL_Fixtures_Extract[[Player]:[Player]],0),MATCH(FPL_Combined[[#Headers],[Gameweek 31]],FPL_Fixtures_Extract[#Headers],0)))-4),Team_Key[[Full Name]:[Full Name]],0))&amp;RIGHT(INDEX(FPL_Fixtures_Extract[],MATCH($A229,FPL_Fixtures_Extract[[Player]:[Player]],0),MATCH(FPL_Combined[[#Headers],[Gameweek 31]],FPL_Fixtures_Extract[#Headers],0)),3))</f>
        <v>WAT(H)</v>
      </c>
      <c r="AG229" t="str">
        <f ca="1">IF(RIGHT(FPL_Combined[[#Headers],[Gameweek 32]],2)&lt;$B$622,INDEX(FPL_Results_Extract[Gameweek 07],MATCH($A229,FPL_Results_Extract[[Player]:[Player]],0)),INDEX(Team_Key[[Abbreviation]:[Abbreviation]],MATCH(LEFT(INDEX(FPL_Fixtures_Extract[],MATCH($A229,FPL_Fixtures_Extract[[Player]:[Player]],0),MATCH(FPL_Combined[[#Headers],[Gameweek 32]],FPL_Fixtures_Extract[#Headers],0)),LEN(INDEX(FPL_Fixtures_Extract[],MATCH($A229,FPL_Fixtures_Extract[[Player]:[Player]],0),MATCH(FPL_Combined[[#Headers],[Gameweek 32]],FPL_Fixtures_Extract[#Headers],0)))-4),Team_Key[[Full Name]:[Full Name]],0))&amp;RIGHT(INDEX(FPL_Fixtures_Extract[],MATCH($A229,FPL_Fixtures_Extract[[Player]:[Player]],0),MATCH(FPL_Combined[[#Headers],[Gameweek 32]],FPL_Fixtures_Extract[#Headers],0)),3))</f>
        <v>WHU(A)</v>
      </c>
      <c r="AH229" t="str">
        <f ca="1">IF(RIGHT(FPL_Combined[[#Headers],[Gameweek 33]],2)&lt;$B$622,INDEX(FPL_Results_Extract[Gameweek 08],MATCH($A229,FPL_Results_Extract[[Player]:[Player]],0)),INDEX(Team_Key[[Abbreviation]:[Abbreviation]],MATCH(LEFT(INDEX(FPL_Fixtures_Extract[],MATCH($A229,FPL_Fixtures_Extract[[Player]:[Player]],0),MATCH(FPL_Combined[[#Headers],[Gameweek 33]],FPL_Fixtures_Extract[#Headers],0)),LEN(INDEX(FPL_Fixtures_Extract[],MATCH($A229,FPL_Fixtures_Extract[[Player]:[Player]],0),MATCH(FPL_Combined[[#Headers],[Gameweek 33]],FPL_Fixtures_Extract[#Headers],0)))-4),Team_Key[[Full Name]:[Full Name]],0))&amp;RIGHT(INDEX(FPL_Fixtures_Extract[],MATCH($A229,FPL_Fixtures_Extract[[Player]:[Player]],0),MATCH(FPL_Combined[[#Headers],[Gameweek 33]],FPL_Fixtures_Extract[#Headers],0)),3))</f>
        <v>CRY(H)</v>
      </c>
      <c r="AI229" t="str">
        <f ca="1">IF(RIGHT(FPL_Combined[[#Headers],[Gameweek 34]],2)&lt;$B$622,INDEX(FPL_Results_Extract[Gameweek 09],MATCH($A229,FPL_Results_Extract[[Player]:[Player]],0)),INDEX(Team_Key[[Abbreviation]:[Abbreviation]],MATCH(LEFT(INDEX(FPL_Fixtures_Extract[],MATCH($A229,FPL_Fixtures_Extract[[Player]:[Player]],0),MATCH(FPL_Combined[[#Headers],[Gameweek 34]],FPL_Fixtures_Extract[#Headers],0)),LEN(INDEX(FPL_Fixtures_Extract[],MATCH($A229,FPL_Fixtures_Extract[[Player]:[Player]],0),MATCH(FPL_Combined[[#Headers],[Gameweek 34]],FPL_Fixtures_Extract[#Headers],0)))-4),Team_Key[[Full Name]:[Full Name]],0))&amp;RIGHT(INDEX(FPL_Fixtures_Extract[],MATCH($A229,FPL_Fixtures_Extract[[Player]:[Player]],0),MATCH(FPL_Combined[[#Headers],[Gameweek 34]],FPL_Fixtures_Extract[#Headers],0)),3))</f>
        <v>SUN(A)</v>
      </c>
      <c r="AJ229" t="str">
        <f ca="1">IF(RIGHT(FPL_Combined[[#Headers],[Gameweek 35]],2)&lt;$B$622,INDEX(FPL_Results_Extract[Gameweek 10],MATCH($A229,FPL_Results_Extract[[Player]:[Player]],0)),INDEX(Team_Key[[Abbreviation]:[Abbreviation]],MATCH(LEFT(INDEX(FPL_Fixtures_Extract[],MATCH($A229,FPL_Fixtures_Extract[[Player]:[Player]],0),MATCH(FPL_Combined[[#Headers],[Gameweek 35]],FPL_Fixtures_Extract[#Headers],0)),LEN(INDEX(FPL_Fixtures_Extract[],MATCH($A229,FPL_Fixtures_Extract[[Player]:[Player]],0),MATCH(FPL_Combined[[#Headers],[Gameweek 35]],FPL_Fixtures_Extract[#Headers],0)))-4),Team_Key[[Full Name]:[Full Name]],0))&amp;RIGHT(INDEX(FPL_Fixtures_Extract[],MATCH($A229,FPL_Fixtures_Extract[[Player]:[Player]],0),MATCH(FPL_Combined[[#Headers],[Gameweek 35]],FPL_Fixtures_Extract[#Headers],0)),3))</f>
        <v>NOR(H)</v>
      </c>
      <c r="AK229" t="str">
        <f ca="1">IF(RIGHT(FPL_Combined[[#Headers],[Gameweek 36]],2)&lt;$B$622,INDEX(FPL_Results_Extract[Gameweek 11],MATCH($A229,FPL_Results_Extract[[Player]:[Player]],0)),INDEX(Team_Key[[Abbreviation]:[Abbreviation]],MATCH(LEFT(INDEX(FPL_Fixtures_Extract[],MATCH($A229,FPL_Fixtures_Extract[[Player]:[Player]],0),MATCH(FPL_Combined[[#Headers],[Gameweek 36]],FPL_Fixtures_Extract[#Headers],0)),LEN(INDEX(FPL_Fixtures_Extract[],MATCH($A229,FPL_Fixtures_Extract[[Player]:[Player]],0),MATCH(FPL_Combined[[#Headers],[Gameweek 36]],FPL_Fixtures_Extract[#Headers],0)))-4),Team_Key[[Full Name]:[Full Name]],0))&amp;RIGHT(INDEX(FPL_Fixtures_Extract[],MATCH($A229,FPL_Fixtures_Extract[[Player]:[Player]],0),MATCH(FPL_Combined[[#Headers],[Gameweek 36]],FPL_Fixtures_Extract[#Headers],0)),3))</f>
        <v>MCI(A)</v>
      </c>
      <c r="AL229" t="str">
        <f ca="1">IF(RIGHT(FPL_Combined[[#Headers],[Gameweek 37]],2)&lt;$B$622,INDEX(FPL_Results_Extract[Gameweek 12],MATCH($A229,FPL_Results_Extract[[Player]:[Player]],0)),INDEX(Team_Key[[Abbreviation]:[Abbreviation]],MATCH(LEFT(INDEX(FPL_Fixtures_Extract[],MATCH($A229,FPL_Fixtures_Extract[[Player]:[Player]],0),MATCH(FPL_Combined[[#Headers],[Gameweek 37]],FPL_Fixtures_Extract[#Headers],0)),LEN(INDEX(FPL_Fixtures_Extract[],MATCH($A229,FPL_Fixtures_Extract[[Player]:[Player]],0),MATCH(FPL_Combined[[#Headers],[Gameweek 37]],FPL_Fixtures_Extract[#Headers],0)))-4),Team_Key[[Full Name]:[Full Name]],0))&amp;RIGHT(INDEX(FPL_Fixtures_Extract[],MATCH($A229,FPL_Fixtures_Extract[[Player]:[Player]],0),MATCH(FPL_Combined[[#Headers],[Gameweek 37]],FPL_Fixtures_Extract[#Headers],0)),3))</f>
        <v>AVL(H)</v>
      </c>
      <c r="AM229" t="e">
        <f ca="1">IF(RIGHT(FPL_Combined[[#Headers],[Gameweek 38]],2)&lt;$B$622,INDEX(FPL_Results_Extract[Gameweek 13],MATCH($A229,FPL_Results_Extract[[Player]:[Player]],0)),INDEX(Team_Key[[Abbreviation]:[Abbreviation]],MATCH(LEFT(INDEX(FPL_Fixtures_Extract[],MATCH($A229,FPL_Fixtures_Extract[[Player]:[Player]],0),MATCH(FPL_Combined[[#Headers],[Gameweek 38]],FPL_Fixtures_Extract[#Headers],0)),LEN(INDEX(FPL_Fixtures_Extract[],MATCH($A229,FPL_Fixtures_Extract[[Player]:[Player]],0),MATCH(FPL_Combined[[#Headers],[Gameweek 38]],FPL_Fixtures_Extract[#Headers],0)))-4),Team_Key[[Full Name]:[Full Name]],0))&amp;RIGHT(INDEX(FPL_Fixtures_Extract[],MATCH($A229,FPL_Fixtures_Extract[[Player]:[Player]],0),MATCH(FPL_Combined[[#Headers],[Gameweek 38]],FPL_Fixtures_Extract[#Headers],0)),3))</f>
        <v>#VALUE!</v>
      </c>
    </row>
    <row r="230" spans="1:39" x14ac:dyDescent="0.45">
      <c r="A230" t="s">
        <v>525</v>
      </c>
      <c r="B230" t="str">
        <f ca="1">IF(RIGHT(FPL_Combined[[#Headers],[Gameweek 01]],2)&lt;$B$622,INDEX(FPL_Results_Extract[Gameweek 01],MATCH($A230,FPL_Results_Extract[[Player]:[Player]],0)),INDEX(Team_Key[[Abbreviation]:[Abbreviation]],MATCH(LEFT(INDEX(FPL_Fixtures_Extract[],MATCH($A230,FPL_Fixtures_Extract[[Player]:[Player]],0),MATCH(FPL_Combined[[#Headers],[Gameweek 01]],FPL_Fixtures_Extract[#Headers],0)),LEN(INDEX(FPL_Fixtures_Extract[],MATCH($A230,FPL_Fixtures_Extract[[Player]:[Player]],0),MATCH(FPL_Combined[[#Headers],[Gameweek 01]],FPL_Fixtures_Extract[#Headers],0)))-4),Team_Key[[Full Name]:[Full Name]],0))&amp;RIGHT(INDEX(FPL_Fixtures_Extract[],MATCH($A230,FPL_Fixtures_Extract[[Player]:[Player]],0),MATCH(FPL_Combined[[#Headers],[Gameweek 01]],FPL_Fixtures_Extract[#Headers],0)),3))</f>
        <v>EVE(A) 2-2</v>
      </c>
      <c r="C230" t="str">
        <f ca="1">IF(RIGHT(FPL_Combined[[#Headers],[Gameweek 02]],2)&lt;$B$622,INDEX(FPL_Results_Extract[Gameweek 02],MATCH($A230,FPL_Results_Extract[[Player]:[Player]],0)),INDEX(Team_Key[[Abbreviation]:[Abbreviation]],MATCH(LEFT(INDEX(FPL_Fixtures_Extract[],MATCH($A230,FPL_Fixtures_Extract[[Player]:[Player]],0),MATCH(FPL_Combined[[#Headers],[Gameweek 02]],FPL_Fixtures_Extract[#Headers],0)),LEN(INDEX(FPL_Fixtures_Extract[],MATCH($A230,FPL_Fixtures_Extract[[Player]:[Player]],0),MATCH(FPL_Combined[[#Headers],[Gameweek 02]],FPL_Fixtures_Extract[#Headers],0)))-4),Team_Key[[Full Name]:[Full Name]],0))&amp;RIGHT(INDEX(FPL_Fixtures_Extract[],MATCH($A230,FPL_Fixtures_Extract[[Player]:[Player]],0),MATCH(FPL_Combined[[#Headers],[Gameweek 02]],FPL_Fixtures_Extract[#Headers],0)),3))</f>
        <v>WBA(H) 0-0</v>
      </c>
      <c r="D230" t="str">
        <f ca="1">IF(RIGHT(FPL_Combined[[#Headers],[Gameweek 03]],2)&lt;$B$622,INDEX(FPL_Results_Extract[Gameweek 03],MATCH($A230,FPL_Results_Extract[[Player]:[Player]],0)),INDEX(Team_Key[[Abbreviation]:[Abbreviation]],MATCH(LEFT(INDEX(FPL_Fixtures_Extract[],MATCH($A230,FPL_Fixtures_Extract[[Player]:[Player]],0),MATCH(FPL_Combined[[#Headers],[Gameweek 03]],FPL_Fixtures_Extract[#Headers],0)),LEN(INDEX(FPL_Fixtures_Extract[],MATCH($A230,FPL_Fixtures_Extract[[Player]:[Player]],0),MATCH(FPL_Combined[[#Headers],[Gameweek 03]],FPL_Fixtures_Extract[#Headers],0)))-4),Team_Key[[Full Name]:[Full Name]],0))&amp;RIGHT(INDEX(FPL_Fixtures_Extract[],MATCH($A230,FPL_Fixtures_Extract[[Player]:[Player]],0),MATCH(FPL_Combined[[#Headers],[Gameweek 03]],FPL_Fixtures_Extract[#Headers],0)),3))</f>
        <v>SOU(H) 0-0</v>
      </c>
      <c r="E230" t="str">
        <f ca="1">IF(RIGHT(FPL_Combined[[#Headers],[Gameweek 04]],2)&lt;$B$622,INDEX(FPL_Results_Extract[Gameweek 04],MATCH($A230,FPL_Results_Extract[[Player]:[Player]],0)),INDEX(Team_Key[[Abbreviation]:[Abbreviation]],MATCH(LEFT(INDEX(FPL_Fixtures_Extract[],MATCH($A230,FPL_Fixtures_Extract[[Player]:[Player]],0),MATCH(FPL_Combined[[#Headers],[Gameweek 04]],FPL_Fixtures_Extract[#Headers],0)),LEN(INDEX(FPL_Fixtures_Extract[],MATCH($A230,FPL_Fixtures_Extract[[Player]:[Player]],0),MATCH(FPL_Combined[[#Headers],[Gameweek 04]],FPL_Fixtures_Extract[#Headers],0)))-4),Team_Key[[Full Name]:[Full Name]],0))&amp;RIGHT(INDEX(FPL_Fixtures_Extract[],MATCH($A230,FPL_Fixtures_Extract[[Player]:[Player]],0),MATCH(FPL_Combined[[#Headers],[Gameweek 04]],FPL_Fixtures_Extract[#Headers],0)),3))</f>
        <v>MCI(A) 0-2</v>
      </c>
      <c r="F230" t="str">
        <f ca="1">IF(RIGHT(FPL_Combined[[#Headers],[Gameweek 05]],2)&lt;$B$622,INDEX(FPL_Results_Extract[Gameweek 05],MATCH($A230,FPL_Results_Extract[[Player]:[Player]],0)),INDEX(Team_Key[[Abbreviation]:[Abbreviation]],MATCH(LEFT(INDEX(FPL_Fixtures_Extract[],MATCH($A230,FPL_Fixtures_Extract[[Player]:[Player]],0),MATCH(FPL_Combined[[#Headers],[Gameweek 05]],FPL_Fixtures_Extract[#Headers],0)),LEN(INDEX(FPL_Fixtures_Extract[],MATCH($A230,FPL_Fixtures_Extract[[Player]:[Player]],0),MATCH(FPL_Combined[[#Headers],[Gameweek 05]],FPL_Fixtures_Extract[#Headers],0)))-4),Team_Key[[Full Name]:[Full Name]],0))&amp;RIGHT(INDEX(FPL_Fixtures_Extract[],MATCH($A230,FPL_Fixtures_Extract[[Player]:[Player]],0),MATCH(FPL_Combined[[#Headers],[Gameweek 05]],FPL_Fixtures_Extract[#Headers],0)),3))</f>
        <v>SWA(H) 1-0</v>
      </c>
      <c r="G230" t="str">
        <f ca="1">IF(RIGHT(FPL_Combined[[#Headers],[Gameweek 06]],2)&lt;$B$622,INDEX(FPL_Results_Extract[Gameweek 06],MATCH($A230,FPL_Results_Extract[[Player]:[Player]],0)),INDEX(Team_Key[[Abbreviation]:[Abbreviation]],MATCH(LEFT(INDEX(FPL_Fixtures_Extract[],MATCH($A230,FPL_Fixtures_Extract[[Player]:[Player]],0),MATCH(FPL_Combined[[#Headers],[Gameweek 06]],FPL_Fixtures_Extract[#Headers],0)),LEN(INDEX(FPL_Fixtures_Extract[],MATCH($A230,FPL_Fixtures_Extract[[Player]:[Player]],0),MATCH(FPL_Combined[[#Headers],[Gameweek 06]],FPL_Fixtures_Extract[#Headers],0)))-4),Team_Key[[Full Name]:[Full Name]],0))&amp;RIGHT(INDEX(FPL_Fixtures_Extract[],MATCH($A230,FPL_Fixtures_Extract[[Player]:[Player]],0),MATCH(FPL_Combined[[#Headers],[Gameweek 06]],FPL_Fixtures_Extract[#Headers],0)),3))</f>
        <v>NEW(A) 2-1</v>
      </c>
      <c r="H230" t="str">
        <f ca="1">IF(RIGHT(FPL_Combined[[#Headers],[Gameweek 07]],2)&lt;$B$622,INDEX(FPL_Results_Extract[Gameweek 07],MATCH($A230,FPL_Results_Extract[[Player]:[Player]],0)),INDEX(Team_Key[[Abbreviation]:[Abbreviation]],MATCH(LEFT(INDEX(FPL_Fixtures_Extract[],MATCH($A230,FPL_Fixtures_Extract[[Player]:[Player]],0),MATCH(FPL_Combined[[#Headers],[Gameweek 07]],FPL_Fixtures_Extract[#Headers],0)),LEN(INDEX(FPL_Fixtures_Extract[],MATCH($A230,FPL_Fixtures_Extract[[Player]:[Player]],0),MATCH(FPL_Combined[[#Headers],[Gameweek 07]],FPL_Fixtures_Extract[#Headers],0)))-4),Team_Key[[Full Name]:[Full Name]],0))&amp;RIGHT(INDEX(FPL_Fixtures_Extract[],MATCH($A230,FPL_Fixtures_Extract[[Player]:[Player]],0),MATCH(FPL_Combined[[#Headers],[Gameweek 07]],FPL_Fixtures_Extract[#Headers],0)),3))</f>
        <v>CRY(H) 0-1</v>
      </c>
      <c r="I230" t="str">
        <f ca="1">IF(RIGHT(FPL_Combined[[#Headers],[Gameweek 08]],2)&lt;$B$622,INDEX(FPL_Results_Extract[Gameweek 08],MATCH($A230,FPL_Results_Extract[[Player]:[Player]],0)),INDEX(Team_Key[[Abbreviation]:[Abbreviation]],MATCH(LEFT(INDEX(FPL_Fixtures_Extract[],MATCH($A230,FPL_Fixtures_Extract[[Player]:[Player]],0),MATCH(FPL_Combined[[#Headers],[Gameweek 08]],FPL_Fixtures_Extract[#Headers],0)),LEN(INDEX(FPL_Fixtures_Extract[],MATCH($A230,FPL_Fixtures_Extract[[Player]:[Player]],0),MATCH(FPL_Combined[[#Headers],[Gameweek 08]],FPL_Fixtures_Extract[#Headers],0)))-4),Team_Key[[Full Name]:[Full Name]],0))&amp;RIGHT(INDEX(FPL_Fixtures_Extract[],MATCH($A230,FPL_Fixtures_Extract[[Player]:[Player]],0),MATCH(FPL_Combined[[#Headers],[Gameweek 08]],FPL_Fixtures_Extract[#Headers],0)),3))</f>
        <v>BOU(A) 1-1</v>
      </c>
      <c r="J230" t="str">
        <f ca="1">IF(RIGHT(FPL_Combined[[#Headers],[Gameweek 09]],2)&lt;$B$622,INDEX(FPL_Results_Extract[Gameweek 09],MATCH($A230,FPL_Results_Extract[[Player]:[Player]],0)),INDEX(Team_Key[[Abbreviation]:[Abbreviation]],MATCH(LEFT(INDEX(FPL_Fixtures_Extract[],MATCH($A230,FPL_Fixtures_Extract[[Player]:[Player]],0),MATCH(FPL_Combined[[#Headers],[Gameweek 09]],FPL_Fixtures_Extract[#Headers],0)),LEN(INDEX(FPL_Fixtures_Extract[],MATCH($A230,FPL_Fixtures_Extract[[Player]:[Player]],0),MATCH(FPL_Combined[[#Headers],[Gameweek 09]],FPL_Fixtures_Extract[#Headers],0)))-4),Team_Key[[Full Name]:[Full Name]],0))&amp;RIGHT(INDEX(FPL_Fixtures_Extract[],MATCH($A230,FPL_Fixtures_Extract[[Player]:[Player]],0),MATCH(FPL_Combined[[#Headers],[Gameweek 09]],FPL_Fixtures_Extract[#Headers],0)),3))</f>
        <v>ARS(H) 0-3</v>
      </c>
      <c r="K230" t="str">
        <f ca="1">IF(RIGHT(FPL_Combined[[#Headers],[Gameweek 10]],2)&lt;$B$622,INDEX(FPL_Results_Extract[Gameweek 10],MATCH($A230,FPL_Results_Extract[[Player]:[Player]],0)),INDEX(Team_Key[[Abbreviation]:[Abbreviation]],MATCH(LEFT(INDEX(FPL_Fixtures_Extract[],MATCH($A230,FPL_Fixtures_Extract[[Player]:[Player]],0),MATCH(FPL_Combined[[#Headers],[Gameweek 10]],FPL_Fixtures_Extract[#Headers],0)),LEN(INDEX(FPL_Fixtures_Extract[],MATCH($A230,FPL_Fixtures_Extract[[Player]:[Player]],0),MATCH(FPL_Combined[[#Headers],[Gameweek 10]],FPL_Fixtures_Extract[#Headers],0)))-4),Team_Key[[Full Name]:[Full Name]],0))&amp;RIGHT(INDEX(FPL_Fixtures_Extract[],MATCH($A230,FPL_Fixtures_Extract[[Player]:[Player]],0),MATCH(FPL_Combined[[#Headers],[Gameweek 10]],FPL_Fixtures_Extract[#Headers],0)),3))</f>
        <v>STK(A) 2-0</v>
      </c>
      <c r="L230" t="str">
        <f ca="1">IF(RIGHT(FPL_Combined[[#Headers],[Gameweek 11]],2)&lt;$B$622,INDEX(FPL_Results_Extract[Gameweek 11],MATCH($A230,FPL_Results_Extract[[Player]:[Player]],0)),INDEX(Team_Key[[Abbreviation]:[Abbreviation]],MATCH(LEFT(INDEX(FPL_Fixtures_Extract[],MATCH($A230,FPL_Fixtures_Extract[[Player]:[Player]],0),MATCH(FPL_Combined[[#Headers],[Gameweek 11]],FPL_Fixtures_Extract[#Headers],0)),LEN(INDEX(FPL_Fixtures_Extract[],MATCH($A230,FPL_Fixtures_Extract[[Player]:[Player]],0),MATCH(FPL_Combined[[#Headers],[Gameweek 11]],FPL_Fixtures_Extract[#Headers],0)))-4),Team_Key[[Full Name]:[Full Name]],0))&amp;RIGHT(INDEX(FPL_Fixtures_Extract[],MATCH($A230,FPL_Fixtures_Extract[[Player]:[Player]],0),MATCH(FPL_Combined[[#Headers],[Gameweek 11]],FPL_Fixtures_Extract[#Headers],0)),3))</f>
        <v>WHU(H) 2-0</v>
      </c>
      <c r="M230" t="str">
        <f ca="1">IF(RIGHT(FPL_Combined[[#Headers],[Gameweek 12]],2)&lt;$B$622,INDEX(FPL_Results_Extract[Gameweek 12],MATCH($A230,FPL_Results_Extract[[Player]:[Player]],0)),INDEX(Team_Key[[Abbreviation]:[Abbreviation]],MATCH(LEFT(INDEX(FPL_Fixtures_Extract[],MATCH($A230,FPL_Fixtures_Extract[[Player]:[Player]],0),MATCH(FPL_Combined[[#Headers],[Gameweek 12]],FPL_Fixtures_Extract[#Headers],0)),LEN(INDEX(FPL_Fixtures_Extract[],MATCH($A230,FPL_Fixtures_Extract[[Player]:[Player]],0),MATCH(FPL_Combined[[#Headers],[Gameweek 12]],FPL_Fixtures_Extract[#Headers],0)))-4),Team_Key[[Full Name]:[Full Name]],0))&amp;RIGHT(INDEX(FPL_Fixtures_Extract[],MATCH($A230,FPL_Fixtures_Extract[[Player]:[Player]],0),MATCH(FPL_Combined[[#Headers],[Gameweek 12]],FPL_Fixtures_Extract[#Headers],0)),3))</f>
        <v>LEI(A) 1-2</v>
      </c>
      <c r="N230" t="str">
        <f ca="1">IF(RIGHT(FPL_Combined[[#Headers],[Gameweek 13]],2)&lt;$B$622,INDEX(FPL_Results_Extract[Gameweek 13],MATCH($A230,FPL_Results_Extract[[Player]:[Player]],0)),INDEX(Team_Key[[Abbreviation]:[Abbreviation]],MATCH(LEFT(INDEX(FPL_Fixtures_Extract[],MATCH($A230,FPL_Fixtures_Extract[[Player]:[Player]],0),MATCH(FPL_Combined[[#Headers],[Gameweek 13]],FPL_Fixtures_Extract[#Headers],0)),LEN(INDEX(FPL_Fixtures_Extract[],MATCH($A230,FPL_Fixtures_Extract[[Player]:[Player]],0),MATCH(FPL_Combined[[#Headers],[Gameweek 13]],FPL_Fixtures_Extract[#Headers],0)))-4),Team_Key[[Full Name]:[Full Name]],0))&amp;RIGHT(INDEX(FPL_Fixtures_Extract[],MATCH($A230,FPL_Fixtures_Extract[[Player]:[Player]],0),MATCH(FPL_Combined[[#Headers],[Gameweek 13]],FPL_Fixtures_Extract[#Headers],0)),3))</f>
        <v>MUN(H) 1-2</v>
      </c>
      <c r="O230" t="str">
        <f ca="1">IF(RIGHT(FPL_Combined[[#Headers],[Gameweek 14]],2)&lt;$B$622,INDEX(FPL_Results_Extract[Gameweek 14],MATCH($A230,FPL_Results_Extract[[Player]:[Player]],0)),INDEX(Team_Key[[Abbreviation]:[Abbreviation]],MATCH(LEFT(INDEX(FPL_Fixtures_Extract[],MATCH($A230,FPL_Fixtures_Extract[[Player]:[Player]],0),MATCH(FPL_Combined[[#Headers],[Gameweek 14]],FPL_Fixtures_Extract[#Headers],0)),LEN(INDEX(FPL_Fixtures_Extract[],MATCH($A230,FPL_Fixtures_Extract[[Player]:[Player]],0),MATCH(FPL_Combined[[#Headers],[Gameweek 14]],FPL_Fixtures_Extract[#Headers],0)))-4),Team_Key[[Full Name]:[Full Name]],0))&amp;RIGHT(INDEX(FPL_Fixtures_Extract[],MATCH($A230,FPL_Fixtures_Extract[[Player]:[Player]],0),MATCH(FPL_Combined[[#Headers],[Gameweek 14]],FPL_Fixtures_Extract[#Headers],0)),3))</f>
        <v>AVL(A) 3-2</v>
      </c>
      <c r="P230" t="str">
        <f ca="1">IF(RIGHT(FPL_Combined[[#Headers],[Gameweek 15]],2)&lt;$B$622,INDEX(FPL_Results_Extract[Gameweek 15],MATCH($A230,FPL_Results_Extract[[Player]:[Player]],0)),INDEX(Team_Key[[Abbreviation]:[Abbreviation]],MATCH(LEFT(INDEX(FPL_Fixtures_Extract[],MATCH($A230,FPL_Fixtures_Extract[[Player]:[Player]],0),MATCH(FPL_Combined[[#Headers],[Gameweek 15]],FPL_Fixtures_Extract[#Headers],0)),LEN(INDEX(FPL_Fixtures_Extract[],MATCH($A230,FPL_Fixtures_Extract[[Player]:[Player]],0),MATCH(FPL_Combined[[#Headers],[Gameweek 15]],FPL_Fixtures_Extract[#Headers],0)))-4),Team_Key[[Full Name]:[Full Name]],0))&amp;RIGHT(INDEX(FPL_Fixtures_Extract[],MATCH($A230,FPL_Fixtures_Extract[[Player]:[Player]],0),MATCH(FPL_Combined[[#Headers],[Gameweek 15]],FPL_Fixtures_Extract[#Headers],0)),3))</f>
        <v>NOR(H) 2-0</v>
      </c>
      <c r="Q230" t="str">
        <f ca="1">IF(RIGHT(FPL_Combined[[#Headers],[Gameweek 16]],2)&lt;$B$622,INDEX(FPL_Results_Extract[Gameweek 16],MATCH($A230,FPL_Results_Extract[[Player]:[Player]],0)),INDEX(Team_Key[[Abbreviation]:[Abbreviation]],MATCH(LEFT(INDEX(FPL_Fixtures_Extract[],MATCH($A230,FPL_Fixtures_Extract[[Player]:[Player]],0),MATCH(FPL_Combined[[#Headers],[Gameweek 16]],FPL_Fixtures_Extract[#Headers],0)),LEN(INDEX(FPL_Fixtures_Extract[],MATCH($A230,FPL_Fixtures_Extract[[Player]:[Player]],0),MATCH(FPL_Combined[[#Headers],[Gameweek 16]],FPL_Fixtures_Extract[#Headers],0)))-4),Team_Key[[Full Name]:[Full Name]],0))&amp;RIGHT(INDEX(FPL_Fixtures_Extract[],MATCH($A230,FPL_Fixtures_Extract[[Player]:[Player]],0),MATCH(FPL_Combined[[#Headers],[Gameweek 16]],FPL_Fixtures_Extract[#Headers],0)),3))</f>
        <v>SUN(A) 1-0</v>
      </c>
      <c r="R230" t="str">
        <f ca="1">IF(RIGHT(FPL_Combined[[#Headers],[Gameweek 17]],2)&lt;$B$622,INDEX(FPL_Results_Extract[Gameweek 17],MATCH($A230,FPL_Results_Extract[[Player]:[Player]],0)),INDEX(Team_Key[[Abbreviation]:[Abbreviation]],MATCH(LEFT(INDEX(FPL_Fixtures_Extract[],MATCH($A230,FPL_Fixtures_Extract[[Player]:[Player]],0),MATCH(FPL_Combined[[#Headers],[Gameweek 17]],FPL_Fixtures_Extract[#Headers],0)),LEN(INDEX(FPL_Fixtures_Extract[],MATCH($A230,FPL_Fixtures_Extract[[Player]:[Player]],0),MATCH(FPL_Combined[[#Headers],[Gameweek 17]],FPL_Fixtures_Extract[#Headers],0)))-4),Team_Key[[Full Name]:[Full Name]],0))&amp;RIGHT(INDEX(FPL_Fixtures_Extract[],MATCH($A230,FPL_Fixtures_Extract[[Player]:[Player]],0),MATCH(FPL_Combined[[#Headers],[Gameweek 17]],FPL_Fixtures_Extract[#Headers],0)),3))</f>
        <v>LIV(H) 3-0</v>
      </c>
      <c r="S230" t="str">
        <f ca="1">IF(RIGHT(FPL_Combined[[#Headers],[Gameweek 18]],2)&lt;$B$622,INDEX(FPL_Results_Extract[Gameweek 18],MATCH($A230,FPL_Results_Extract[[Player]:[Player]],0)),INDEX(Team_Key[[Abbreviation]:[Abbreviation]],MATCH(LEFT(INDEX(FPL_Fixtures_Extract[],MATCH($A230,FPL_Fixtures_Extract[[Player]:[Player]],0),MATCH(FPL_Combined[[#Headers],[Gameweek 18]],FPL_Fixtures_Extract[#Headers],0)),LEN(INDEX(FPL_Fixtures_Extract[],MATCH($A230,FPL_Fixtures_Extract[[Player]:[Player]],0),MATCH(FPL_Combined[[#Headers],[Gameweek 18]],FPL_Fixtures_Extract[#Headers],0)))-4),Team_Key[[Full Name]:[Full Name]],0))&amp;RIGHT(INDEX(FPL_Fixtures_Extract[],MATCH($A230,FPL_Fixtures_Extract[[Player]:[Player]],0),MATCH(FPL_Combined[[#Headers],[Gameweek 18]],FPL_Fixtures_Extract[#Headers],0)),3))</f>
        <v>CHE(A) 2-2</v>
      </c>
      <c r="T230" t="str">
        <f ca="1">IF(RIGHT(FPL_Combined[[#Headers],[Gameweek 19]],2)&lt;$B$622,INDEX(FPL_Results_Extract[Gameweek 19],MATCH($A230,FPL_Results_Extract[[Player]:[Player]],0)),INDEX(Team_Key[[Abbreviation]:[Abbreviation]],MATCH(LEFT(INDEX(FPL_Fixtures_Extract[],MATCH($A230,FPL_Fixtures_Extract[[Player]:[Player]],0),MATCH(FPL_Combined[[#Headers],[Gameweek 19]],FPL_Fixtures_Extract[#Headers],0)),LEN(INDEX(FPL_Fixtures_Extract[],MATCH($A230,FPL_Fixtures_Extract[[Player]:[Player]],0),MATCH(FPL_Combined[[#Headers],[Gameweek 19]],FPL_Fixtures_Extract[#Headers],0)))-4),Team_Key[[Full Name]:[Full Name]],0))&amp;RIGHT(INDEX(FPL_Fixtures_Extract[],MATCH($A230,FPL_Fixtures_Extract[[Player]:[Player]],0),MATCH(FPL_Combined[[#Headers],[Gameweek 19]],FPL_Fixtures_Extract[#Headers],0)),3))</f>
        <v>TOT(H) 1-2</v>
      </c>
      <c r="U230" t="str">
        <f ca="1">IF(RIGHT(FPL_Combined[[#Headers],[Gameweek 20]],2)&lt;$B$622,INDEX(FPL_Results_Extract[Gameweek 20],MATCH($A230,FPL_Results_Extract[[Player]:[Player]],0)),INDEX(Team_Key[[Abbreviation]:[Abbreviation]],MATCH(LEFT(INDEX(FPL_Fixtures_Extract[],MATCH($A230,FPL_Fixtures_Extract[[Player]:[Player]],0),MATCH(FPL_Combined[[#Headers],[Gameweek 20]],FPL_Fixtures_Extract[#Headers],0)),LEN(INDEX(FPL_Fixtures_Extract[],MATCH($A230,FPL_Fixtures_Extract[[Player]:[Player]],0),MATCH(FPL_Combined[[#Headers],[Gameweek 20]],FPL_Fixtures_Extract[#Headers],0)))-4),Team_Key[[Full Name]:[Full Name]],0))&amp;RIGHT(INDEX(FPL_Fixtures_Extract[],MATCH($A230,FPL_Fixtures_Extract[[Player]:[Player]],0),MATCH(FPL_Combined[[#Headers],[Gameweek 20]],FPL_Fixtures_Extract[#Headers],0)),3))</f>
        <v>MCI(H) 1-2</v>
      </c>
      <c r="V230" t="str">
        <f ca="1">IF(RIGHT(FPL_Combined[[#Headers],[Gameweek 21]],2)&lt;$B$622,INDEX(FPL_Results_Extract[Gameweek 21],MATCH($A230,FPL_Results_Extract[[Player]:[Player]],0)),INDEX(Team_Key[[Abbreviation]:[Abbreviation]],MATCH(LEFT(INDEX(FPL_Fixtures_Extract[],MATCH($A230,FPL_Fixtures_Extract[[Player]:[Player]],0),MATCH(FPL_Combined[[#Headers],[Gameweek 21]],FPL_Fixtures_Extract[#Headers],0)),LEN(INDEX(FPL_Fixtures_Extract[],MATCH($A230,FPL_Fixtures_Extract[[Player]:[Player]],0),MATCH(FPL_Combined[[#Headers],[Gameweek 21]],FPL_Fixtures_Extract[#Headers],0)))-4),Team_Key[[Full Name]:[Full Name]],0))&amp;RIGHT(INDEX(FPL_Fixtures_Extract[],MATCH($A230,FPL_Fixtures_Extract[[Player]:[Player]],0),MATCH(FPL_Combined[[#Headers],[Gameweek 21]],FPL_Fixtures_Extract[#Headers],0)),3))</f>
        <v>SOU(A) 0-2</v>
      </c>
      <c r="W230" t="str">
        <f ca="1">IF(RIGHT(FPL_Combined[[#Headers],[Gameweek 22]],2)&lt;$B$622,INDEX(FPL_Results_Extract[Gameweek 22],MATCH($A230,FPL_Results_Extract[[Player]:[Player]],0)),INDEX(Team_Key[[Abbreviation]:[Abbreviation]],MATCH(LEFT(INDEX(FPL_Fixtures_Extract[],MATCH($A230,FPL_Fixtures_Extract[[Player]:[Player]],0),MATCH(FPL_Combined[[#Headers],[Gameweek 22]],FPL_Fixtures_Extract[#Headers],0)),LEN(INDEX(FPL_Fixtures_Extract[],MATCH($A230,FPL_Fixtures_Extract[[Player]:[Player]],0),MATCH(FPL_Combined[[#Headers],[Gameweek 22]],FPL_Fixtures_Extract[#Headers],0)))-4),Team_Key[[Full Name]:[Full Name]],0))&amp;RIGHT(INDEX(FPL_Fixtures_Extract[],MATCH($A230,FPL_Fixtures_Extract[[Player]:[Player]],0),MATCH(FPL_Combined[[#Headers],[Gameweek 22]],FPL_Fixtures_Extract[#Headers],0)),3))</f>
        <v>SWA(A) 0-1</v>
      </c>
      <c r="X230" t="str">
        <f ca="1">IF(RIGHT(FPL_Combined[[#Headers],[Gameweek 23]],2)&lt;$B$622,INDEX(FPL_Results_Extract[Gameweek 23],MATCH($A230,FPL_Results_Extract[[Player]:[Player]],0)),INDEX(Team_Key[[Abbreviation]:[Abbreviation]],MATCH(LEFT(INDEX(FPL_Fixtures_Extract[],MATCH($A230,FPL_Fixtures_Extract[[Player]:[Player]],0),MATCH(FPL_Combined[[#Headers],[Gameweek 23]],FPL_Fixtures_Extract[#Headers],0)),LEN(INDEX(FPL_Fixtures_Extract[],MATCH($A230,FPL_Fixtures_Extract[[Player]:[Player]],0),MATCH(FPL_Combined[[#Headers],[Gameweek 23]],FPL_Fixtures_Extract[#Headers],0)))-4),Team_Key[[Full Name]:[Full Name]],0))&amp;RIGHT(INDEX(FPL_Fixtures_Extract[],MATCH($A230,FPL_Fixtures_Extract[[Player]:[Player]],0),MATCH(FPL_Combined[[#Headers],[Gameweek 23]],FPL_Fixtures_Extract[#Headers],0)),3))</f>
        <v>NEW(H) 2-1</v>
      </c>
      <c r="Y230" t="str">
        <f ca="1">IF(RIGHT(FPL_Combined[[#Headers],[Gameweek 24]],2)&lt;$B$622,INDEX(FPL_Results_Extract[Team],MATCH($A230,FPL_Results_Extract[[Player]:[Player]],0)),INDEX(Team_Key[[Abbreviation]:[Abbreviation]],MATCH(LEFT(INDEX(FPL_Fixtures_Extract[],MATCH($A230,FPL_Fixtures_Extract[[Player]:[Player]],0),MATCH(FPL_Combined[[#Headers],[Gameweek 24]],FPL_Fixtures_Extract[#Headers],0)),LEN(INDEX(FPL_Fixtures_Extract[],MATCH($A230,FPL_Fixtures_Extract[[Player]:[Player]],0),MATCH(FPL_Combined[[#Headers],[Gameweek 24]],FPL_Fixtures_Extract[#Headers],0)))-4),Team_Key[[Full Name]:[Full Name]],0))&amp;RIGHT(INDEX(FPL_Fixtures_Extract[],MATCH($A230,FPL_Fixtures_Extract[[Player]:[Player]],0),MATCH(FPL_Combined[[#Headers],[Gameweek 24]],FPL_Fixtures_Extract[#Headers],0)),3))</f>
        <v>WAT</v>
      </c>
      <c r="Z230" t="str">
        <f ca="1">IF(RIGHT(FPL_Combined[[#Headers],[Gameweek 25]],2)&lt;$B$622,INDEX(FPL_Results_Extract[Player],MATCH($A230,FPL_Results_Extract[[Player]:[Player]],0)),INDEX(Team_Key[[Abbreviation]:[Abbreviation]],MATCH(LEFT(INDEX(FPL_Fixtures_Extract[],MATCH($A230,FPL_Fixtures_Extract[[Player]:[Player]],0),MATCH(FPL_Combined[[#Headers],[Gameweek 25]],FPL_Fixtures_Extract[#Headers],0)),LEN(INDEX(FPL_Fixtures_Extract[],MATCH($A230,FPL_Fixtures_Extract[[Player]:[Player]],0),MATCH(FPL_Combined[[#Headers],[Gameweek 25]],FPL_Fixtures_Extract[#Headers],0)))-4),Team_Key[[Full Name]:[Full Name]],0))&amp;RIGHT(INDEX(FPL_Fixtures_Extract[],MATCH($A230,FPL_Fixtures_Extract[[Player]:[Player]],0),MATCH(FPL_Combined[[#Headers],[Gameweek 25]],FPL_Fixtures_Extract[#Headers],0)),3))</f>
        <v>Gomes</v>
      </c>
      <c r="AA230" t="str">
        <f ca="1">IF(RIGHT(FPL_Combined[[#Headers],[Gameweek 26]],2)&lt;$B$622,INDEX(FPL_Results_Extract[Gameweek 01],MATCH($A230,FPL_Results_Extract[[Player]:[Player]],0)),INDEX(Team_Key[[Abbreviation]:[Abbreviation]],MATCH(LEFT(INDEX(FPL_Fixtures_Extract[],MATCH($A230,FPL_Fixtures_Extract[[Player]:[Player]],0),MATCH(FPL_Combined[[#Headers],[Gameweek 26]],FPL_Fixtures_Extract[#Headers],0)),LEN(INDEX(FPL_Fixtures_Extract[],MATCH($A230,FPL_Fixtures_Extract[[Player]:[Player]],0),MATCH(FPL_Combined[[#Headers],[Gameweek 26]],FPL_Fixtures_Extract[#Headers],0)))-4),Team_Key[[Full Name]:[Full Name]],0))&amp;RIGHT(INDEX(FPL_Fixtures_Extract[],MATCH($A230,FPL_Fixtures_Extract[[Player]:[Player]],0),MATCH(FPL_Combined[[#Headers],[Gameweek 26]],FPL_Fixtures_Extract[#Headers],0)),3))</f>
        <v>EVE(A) 2-2</v>
      </c>
      <c r="AB230" t="str">
        <f ca="1">IF(RIGHT(FPL_Combined[[#Headers],[Gameweek 27]],2)&lt;$B$622,INDEX(FPL_Results_Extract[Gameweek 02],MATCH($A230,FPL_Results_Extract[[Player]:[Player]],0)),INDEX(Team_Key[[Abbreviation]:[Abbreviation]],MATCH(LEFT(INDEX(FPL_Fixtures_Extract[],MATCH($A230,FPL_Fixtures_Extract[[Player]:[Player]],0),MATCH(FPL_Combined[[#Headers],[Gameweek 27]],FPL_Fixtures_Extract[#Headers],0)),LEN(INDEX(FPL_Fixtures_Extract[],MATCH($A230,FPL_Fixtures_Extract[[Player]:[Player]],0),MATCH(FPL_Combined[[#Headers],[Gameweek 27]],FPL_Fixtures_Extract[#Headers],0)))-4),Team_Key[[Full Name]:[Full Name]],0))&amp;RIGHT(INDEX(FPL_Fixtures_Extract[],MATCH($A230,FPL_Fixtures_Extract[[Player]:[Player]],0),MATCH(FPL_Combined[[#Headers],[Gameweek 27]],FPL_Fixtures_Extract[#Headers],0)),3))</f>
        <v>WBA(H) 0-0</v>
      </c>
      <c r="AC230" t="str">
        <f ca="1">IF(RIGHT(FPL_Combined[[#Headers],[Gameweek 28]],2)&lt;$B$622,INDEX(FPL_Results_Extract[Gameweek 03],MATCH($A230,FPL_Results_Extract[[Player]:[Player]],0)),INDEX(Team_Key[[Abbreviation]:[Abbreviation]],MATCH(LEFT(INDEX(FPL_Fixtures_Extract[],MATCH($A230,FPL_Fixtures_Extract[[Player]:[Player]],0),MATCH(FPL_Combined[[#Headers],[Gameweek 28]],FPL_Fixtures_Extract[#Headers],0)),LEN(INDEX(FPL_Fixtures_Extract[],MATCH($A230,FPL_Fixtures_Extract[[Player]:[Player]],0),MATCH(FPL_Combined[[#Headers],[Gameweek 28]],FPL_Fixtures_Extract[#Headers],0)))-4),Team_Key[[Full Name]:[Full Name]],0))&amp;RIGHT(INDEX(FPL_Fixtures_Extract[],MATCH($A230,FPL_Fixtures_Extract[[Player]:[Player]],0),MATCH(FPL_Combined[[#Headers],[Gameweek 28]],FPL_Fixtures_Extract[#Headers],0)),3))</f>
        <v>SOU(H) 0-0</v>
      </c>
      <c r="AD230" t="str">
        <f ca="1">IF(RIGHT(FPL_Combined[[#Headers],[Gameweek 29]],2)&lt;$B$622,INDEX(FPL_Results_Extract[Gameweek 04],MATCH($A230,FPL_Results_Extract[[Player]:[Player]],0)),INDEX(Team_Key[[Abbreviation]:[Abbreviation]],MATCH(LEFT(INDEX(FPL_Fixtures_Extract[],MATCH($A230,FPL_Fixtures_Extract[[Player]:[Player]],0),MATCH(FPL_Combined[[#Headers],[Gameweek 29]],FPL_Fixtures_Extract[#Headers],0)),LEN(INDEX(FPL_Fixtures_Extract[],MATCH($A230,FPL_Fixtures_Extract[[Player]:[Player]],0),MATCH(FPL_Combined[[#Headers],[Gameweek 29]],FPL_Fixtures_Extract[#Headers],0)))-4),Team_Key[[Full Name]:[Full Name]],0))&amp;RIGHT(INDEX(FPL_Fixtures_Extract[],MATCH($A230,FPL_Fixtures_Extract[[Player]:[Player]],0),MATCH(FPL_Combined[[#Headers],[Gameweek 29]],FPL_Fixtures_Extract[#Headers],0)),3))</f>
        <v>LEI(H)</v>
      </c>
      <c r="AE230" t="e">
        <f ca="1">IF(RIGHT(FPL_Combined[[#Headers],[Gameweek 30]],2)&lt;$B$622,INDEX(FPL_Results_Extract[Gameweek 05],MATCH($A230,FPL_Results_Extract[[Player]:[Player]],0)),INDEX(Team_Key[[Abbreviation]:[Abbreviation]],MATCH(LEFT(INDEX(FPL_Fixtures_Extract[],MATCH($A230,FPL_Fixtures_Extract[[Player]:[Player]],0),MATCH(FPL_Combined[[#Headers],[Gameweek 30]],FPL_Fixtures_Extract[#Headers],0)),LEN(INDEX(FPL_Fixtures_Extract[],MATCH($A230,FPL_Fixtures_Extract[[Player]:[Player]],0),MATCH(FPL_Combined[[#Headers],[Gameweek 30]],FPL_Fixtures_Extract[#Headers],0)))-4),Team_Key[[Full Name]:[Full Name]],0))&amp;RIGHT(INDEX(FPL_Fixtures_Extract[],MATCH($A230,FPL_Fixtures_Extract[[Player]:[Player]],0),MATCH(FPL_Combined[[#Headers],[Gameweek 30]],FPL_Fixtures_Extract[#Headers],0)),3))</f>
        <v>#VALUE!</v>
      </c>
      <c r="AF230" t="str">
        <f ca="1">IF(RIGHT(FPL_Combined[[#Headers],[Gameweek 31]],2)&lt;$B$622,INDEX(FPL_Results_Extract[Gameweek 06],MATCH($A230,FPL_Results_Extract[[Player]:[Player]],0)),INDEX(Team_Key[[Abbreviation]:[Abbreviation]],MATCH(LEFT(INDEX(FPL_Fixtures_Extract[],MATCH($A230,FPL_Fixtures_Extract[[Player]:[Player]],0),MATCH(FPL_Combined[[#Headers],[Gameweek 31]],FPL_Fixtures_Extract[#Headers],0)),LEN(INDEX(FPL_Fixtures_Extract[],MATCH($A230,FPL_Fixtures_Extract[[Player]:[Player]],0),MATCH(FPL_Combined[[#Headers],[Gameweek 31]],FPL_Fixtures_Extract[#Headers],0)))-4),Team_Key[[Full Name]:[Full Name]],0))&amp;RIGHT(INDEX(FPL_Fixtures_Extract[],MATCH($A230,FPL_Fixtures_Extract[[Player]:[Player]],0),MATCH(FPL_Combined[[#Headers],[Gameweek 31]],FPL_Fixtures_Extract[#Headers],0)),3))</f>
        <v>STK(H)</v>
      </c>
      <c r="AG230" t="str">
        <f ca="1">IF(RIGHT(FPL_Combined[[#Headers],[Gameweek 32]],2)&lt;$B$622,INDEX(FPL_Results_Extract[Gameweek 07],MATCH($A230,FPL_Results_Extract[[Player]:[Player]],0)),INDEX(Team_Key[[Abbreviation]:[Abbreviation]],MATCH(LEFT(INDEX(FPL_Fixtures_Extract[],MATCH($A230,FPL_Fixtures_Extract[[Player]:[Player]],0),MATCH(FPL_Combined[[#Headers],[Gameweek 32]],FPL_Fixtures_Extract[#Headers],0)),LEN(INDEX(FPL_Fixtures_Extract[],MATCH($A230,FPL_Fixtures_Extract[[Player]:[Player]],0),MATCH(FPL_Combined[[#Headers],[Gameweek 32]],FPL_Fixtures_Extract[#Headers],0)))-4),Team_Key[[Full Name]:[Full Name]],0))&amp;RIGHT(INDEX(FPL_Fixtures_Extract[],MATCH($A230,FPL_Fixtures_Extract[[Player]:[Player]],0),MATCH(FPL_Combined[[#Headers],[Gameweek 32]],FPL_Fixtures_Extract[#Headers],0)),3))</f>
        <v>ARS(A)</v>
      </c>
      <c r="AH230" t="str">
        <f ca="1">IF(RIGHT(FPL_Combined[[#Headers],[Gameweek 33]],2)&lt;$B$622,INDEX(FPL_Results_Extract[Gameweek 08],MATCH($A230,FPL_Results_Extract[[Player]:[Player]],0)),INDEX(Team_Key[[Abbreviation]:[Abbreviation]],MATCH(LEFT(INDEX(FPL_Fixtures_Extract[],MATCH($A230,FPL_Fixtures_Extract[[Player]:[Player]],0),MATCH(FPL_Combined[[#Headers],[Gameweek 33]],FPL_Fixtures_Extract[#Headers],0)),LEN(INDEX(FPL_Fixtures_Extract[],MATCH($A230,FPL_Fixtures_Extract[[Player]:[Player]],0),MATCH(FPL_Combined[[#Headers],[Gameweek 33]],FPL_Fixtures_Extract[#Headers],0)))-4),Team_Key[[Full Name]:[Full Name]],0))&amp;RIGHT(INDEX(FPL_Fixtures_Extract[],MATCH($A230,FPL_Fixtures_Extract[[Player]:[Player]],0),MATCH(FPL_Combined[[#Headers],[Gameweek 33]],FPL_Fixtures_Extract[#Headers],0)),3))</f>
        <v>EVE(H)</v>
      </c>
      <c r="AI230" t="str">
        <f ca="1">IF(RIGHT(FPL_Combined[[#Headers],[Gameweek 34]],2)&lt;$B$622,INDEX(FPL_Results_Extract[Gameweek 09],MATCH($A230,FPL_Results_Extract[[Player]:[Player]],0)),INDEX(Team_Key[[Abbreviation]:[Abbreviation]],MATCH(LEFT(INDEX(FPL_Fixtures_Extract[],MATCH($A230,FPL_Fixtures_Extract[[Player]:[Player]],0),MATCH(FPL_Combined[[#Headers],[Gameweek 34]],FPL_Fixtures_Extract[#Headers],0)),LEN(INDEX(FPL_Fixtures_Extract[],MATCH($A230,FPL_Fixtures_Extract[[Player]:[Player]],0),MATCH(FPL_Combined[[#Headers],[Gameweek 34]],FPL_Fixtures_Extract[#Headers],0)))-4),Team_Key[[Full Name]:[Full Name]],0))&amp;RIGHT(INDEX(FPL_Fixtures_Extract[],MATCH($A230,FPL_Fixtures_Extract[[Player]:[Player]],0),MATCH(FPL_Combined[[#Headers],[Gameweek 34]],FPL_Fixtures_Extract[#Headers],0)),3))</f>
        <v>WBA(A)</v>
      </c>
      <c r="AJ230" t="str">
        <f ca="1">IF(RIGHT(FPL_Combined[[#Headers],[Gameweek 35]],2)&lt;$B$622,INDEX(FPL_Results_Extract[Gameweek 10],MATCH($A230,FPL_Results_Extract[[Player]:[Player]],0)),INDEX(Team_Key[[Abbreviation]:[Abbreviation]],MATCH(LEFT(INDEX(FPL_Fixtures_Extract[],MATCH($A230,FPL_Fixtures_Extract[[Player]:[Player]],0),MATCH(FPL_Combined[[#Headers],[Gameweek 35]],FPL_Fixtures_Extract[#Headers],0)),LEN(INDEX(FPL_Fixtures_Extract[],MATCH($A230,FPL_Fixtures_Extract[[Player]:[Player]],0),MATCH(FPL_Combined[[#Headers],[Gameweek 35]],FPL_Fixtures_Extract[#Headers],0)))-4),Team_Key[[Full Name]:[Full Name]],0))&amp;RIGHT(INDEX(FPL_Fixtures_Extract[],MATCH($A230,FPL_Fixtures_Extract[[Player]:[Player]],0),MATCH(FPL_Combined[[#Headers],[Gameweek 35]],FPL_Fixtures_Extract[#Headers],0)),3))</f>
        <v>NOR(A)</v>
      </c>
      <c r="AK230" t="str">
        <f ca="1">IF(RIGHT(FPL_Combined[[#Headers],[Gameweek 36]],2)&lt;$B$622,INDEX(FPL_Results_Extract[Gameweek 11],MATCH($A230,FPL_Results_Extract[[Player]:[Player]],0)),INDEX(Team_Key[[Abbreviation]:[Abbreviation]],MATCH(LEFT(INDEX(FPL_Fixtures_Extract[],MATCH($A230,FPL_Fixtures_Extract[[Player]:[Player]],0),MATCH(FPL_Combined[[#Headers],[Gameweek 36]],FPL_Fixtures_Extract[#Headers],0)),LEN(INDEX(FPL_Fixtures_Extract[],MATCH($A230,FPL_Fixtures_Extract[[Player]:[Player]],0),MATCH(FPL_Combined[[#Headers],[Gameweek 36]],FPL_Fixtures_Extract[#Headers],0)))-4),Team_Key[[Full Name]:[Full Name]],0))&amp;RIGHT(INDEX(FPL_Fixtures_Extract[],MATCH($A230,FPL_Fixtures_Extract[[Player]:[Player]],0),MATCH(FPL_Combined[[#Headers],[Gameweek 36]],FPL_Fixtures_Extract[#Headers],0)),3))</f>
        <v>AVL(H)</v>
      </c>
      <c r="AL230" t="str">
        <f ca="1">IF(RIGHT(FPL_Combined[[#Headers],[Gameweek 37]],2)&lt;$B$622,INDEX(FPL_Results_Extract[Gameweek 12],MATCH($A230,FPL_Results_Extract[[Player]:[Player]],0)),INDEX(Team_Key[[Abbreviation]:[Abbreviation]],MATCH(LEFT(INDEX(FPL_Fixtures_Extract[],MATCH($A230,FPL_Fixtures_Extract[[Player]:[Player]],0),MATCH(FPL_Combined[[#Headers],[Gameweek 37]],FPL_Fixtures_Extract[#Headers],0)),LEN(INDEX(FPL_Fixtures_Extract[],MATCH($A230,FPL_Fixtures_Extract[[Player]:[Player]],0),MATCH(FPL_Combined[[#Headers],[Gameweek 37]],FPL_Fixtures_Extract[#Headers],0)))-4),Team_Key[[Full Name]:[Full Name]],0))&amp;RIGHT(INDEX(FPL_Fixtures_Extract[],MATCH($A230,FPL_Fixtures_Extract[[Player]:[Player]],0),MATCH(FPL_Combined[[#Headers],[Gameweek 37]],FPL_Fixtures_Extract[#Headers],0)),3))</f>
        <v>LIV(A)</v>
      </c>
      <c r="AM230" t="str">
        <f ca="1">IF(RIGHT(FPL_Combined[[#Headers],[Gameweek 38]],2)&lt;$B$622,INDEX(FPL_Results_Extract[Gameweek 13],MATCH($A230,FPL_Results_Extract[[Player]:[Player]],0)),INDEX(Team_Key[[Abbreviation]:[Abbreviation]],MATCH(LEFT(INDEX(FPL_Fixtures_Extract[],MATCH($A230,FPL_Fixtures_Extract[[Player]:[Player]],0),MATCH(FPL_Combined[[#Headers],[Gameweek 38]],FPL_Fixtures_Extract[#Headers],0)),LEN(INDEX(FPL_Fixtures_Extract[],MATCH($A230,FPL_Fixtures_Extract[[Player]:[Player]],0),MATCH(FPL_Combined[[#Headers],[Gameweek 38]],FPL_Fixtures_Extract[#Headers],0)))-4),Team_Key[[Full Name]:[Full Name]],0))&amp;RIGHT(INDEX(FPL_Fixtures_Extract[],MATCH($A230,FPL_Fixtures_Extract[[Player]:[Player]],0),MATCH(FPL_Combined[[#Headers],[Gameweek 38]],FPL_Fixtures_Extract[#Headers],0)),3))</f>
        <v>SUN(H)</v>
      </c>
    </row>
    <row r="231" spans="1:39" x14ac:dyDescent="0.45">
      <c r="A231" t="s">
        <v>556</v>
      </c>
      <c r="B231" t="str">
        <f ca="1">IF(RIGHT(FPL_Combined[[#Headers],[Gameweek 01]],2)&lt;$B$622,INDEX(FPL_Results_Extract[Gameweek 01],MATCH($A231,FPL_Results_Extract[[Player]:[Player]],0)),INDEX(Team_Key[[Abbreviation]:[Abbreviation]],MATCH(LEFT(INDEX(FPL_Fixtures_Extract[],MATCH($A231,FPL_Fixtures_Extract[[Player]:[Player]],0),MATCH(FPL_Combined[[#Headers],[Gameweek 01]],FPL_Fixtures_Extract[#Headers],0)),LEN(INDEX(FPL_Fixtures_Extract[],MATCH($A231,FPL_Fixtures_Extract[[Player]:[Player]],0),MATCH(FPL_Combined[[#Headers],[Gameweek 01]],FPL_Fixtures_Extract[#Headers],0)))-4),Team_Key[[Full Name]:[Full Name]],0))&amp;RIGHT(INDEX(FPL_Fixtures_Extract[],MATCH($A231,FPL_Fixtures_Extract[[Player]:[Player]],0),MATCH(FPL_Combined[[#Headers],[Gameweek 01]],FPL_Fixtures_Extract[#Headers],0)),3))</f>
        <v>STK(A) 1-0</v>
      </c>
      <c r="C231" t="str">
        <f ca="1">IF(RIGHT(FPL_Combined[[#Headers],[Gameweek 02]],2)&lt;$B$622,INDEX(FPL_Results_Extract[Gameweek 02],MATCH($A231,FPL_Results_Extract[[Player]:[Player]],0)),INDEX(Team_Key[[Abbreviation]:[Abbreviation]],MATCH(LEFT(INDEX(FPL_Fixtures_Extract[],MATCH($A231,FPL_Fixtures_Extract[[Player]:[Player]],0),MATCH(FPL_Combined[[#Headers],[Gameweek 02]],FPL_Fixtures_Extract[#Headers],0)),LEN(INDEX(FPL_Fixtures_Extract[],MATCH($A231,FPL_Fixtures_Extract[[Player]:[Player]],0),MATCH(FPL_Combined[[#Headers],[Gameweek 02]],FPL_Fixtures_Extract[#Headers],0)))-4),Team_Key[[Full Name]:[Full Name]],0))&amp;RIGHT(INDEX(FPL_Fixtures_Extract[],MATCH($A231,FPL_Fixtures_Extract[[Player]:[Player]],0),MATCH(FPL_Combined[[#Headers],[Gameweek 02]],FPL_Fixtures_Extract[#Headers],0)),3))</f>
        <v>BOU(H) 1-0</v>
      </c>
      <c r="D231" t="str">
        <f ca="1">IF(RIGHT(FPL_Combined[[#Headers],[Gameweek 03]],2)&lt;$B$622,INDEX(FPL_Results_Extract[Gameweek 03],MATCH($A231,FPL_Results_Extract[[Player]:[Player]],0)),INDEX(Team_Key[[Abbreviation]:[Abbreviation]],MATCH(LEFT(INDEX(FPL_Fixtures_Extract[],MATCH($A231,FPL_Fixtures_Extract[[Player]:[Player]],0),MATCH(FPL_Combined[[#Headers],[Gameweek 03]],FPL_Fixtures_Extract[#Headers],0)),LEN(INDEX(FPL_Fixtures_Extract[],MATCH($A231,FPL_Fixtures_Extract[[Player]:[Player]],0),MATCH(FPL_Combined[[#Headers],[Gameweek 03]],FPL_Fixtures_Extract[#Headers],0)))-4),Team_Key[[Full Name]:[Full Name]],0))&amp;RIGHT(INDEX(FPL_Fixtures_Extract[],MATCH($A231,FPL_Fixtures_Extract[[Player]:[Player]],0),MATCH(FPL_Combined[[#Headers],[Gameweek 03]],FPL_Fixtures_Extract[#Headers],0)),3))</f>
        <v>ARS(A) 0-0</v>
      </c>
      <c r="E231" t="str">
        <f ca="1">IF(RIGHT(FPL_Combined[[#Headers],[Gameweek 04]],2)&lt;$B$622,INDEX(FPL_Results_Extract[Gameweek 04],MATCH($A231,FPL_Results_Extract[[Player]:[Player]],0)),INDEX(Team_Key[[Abbreviation]:[Abbreviation]],MATCH(LEFT(INDEX(FPL_Fixtures_Extract[],MATCH($A231,FPL_Fixtures_Extract[[Player]:[Player]],0),MATCH(FPL_Combined[[#Headers],[Gameweek 04]],FPL_Fixtures_Extract[#Headers],0)),LEN(INDEX(FPL_Fixtures_Extract[],MATCH($A231,FPL_Fixtures_Extract[[Player]:[Player]],0),MATCH(FPL_Combined[[#Headers],[Gameweek 04]],FPL_Fixtures_Extract[#Headers],0)))-4),Team_Key[[Full Name]:[Full Name]],0))&amp;RIGHT(INDEX(FPL_Fixtures_Extract[],MATCH($A231,FPL_Fixtures_Extract[[Player]:[Player]],0),MATCH(FPL_Combined[[#Headers],[Gameweek 04]],FPL_Fixtures_Extract[#Headers],0)),3))</f>
        <v>WHU(H) 0-3</v>
      </c>
      <c r="F231" t="str">
        <f ca="1">IF(RIGHT(FPL_Combined[[#Headers],[Gameweek 05]],2)&lt;$B$622,INDEX(FPL_Results_Extract[Gameweek 05],MATCH($A231,FPL_Results_Extract[[Player]:[Player]],0)),INDEX(Team_Key[[Abbreviation]:[Abbreviation]],MATCH(LEFT(INDEX(FPL_Fixtures_Extract[],MATCH($A231,FPL_Fixtures_Extract[[Player]:[Player]],0),MATCH(FPL_Combined[[#Headers],[Gameweek 05]],FPL_Fixtures_Extract[#Headers],0)),LEN(INDEX(FPL_Fixtures_Extract[],MATCH($A231,FPL_Fixtures_Extract[[Player]:[Player]],0),MATCH(FPL_Combined[[#Headers],[Gameweek 05]],FPL_Fixtures_Extract[#Headers],0)))-4),Team_Key[[Full Name]:[Full Name]],0))&amp;RIGHT(INDEX(FPL_Fixtures_Extract[],MATCH($A231,FPL_Fixtures_Extract[[Player]:[Player]],0),MATCH(FPL_Combined[[#Headers],[Gameweek 05]],FPL_Fixtures_Extract[#Headers],0)),3))</f>
        <v>MUN(A) 1-3</v>
      </c>
      <c r="G231" t="str">
        <f ca="1">IF(RIGHT(FPL_Combined[[#Headers],[Gameweek 06]],2)&lt;$B$622,INDEX(FPL_Results_Extract[Gameweek 06],MATCH($A231,FPL_Results_Extract[[Player]:[Player]],0)),INDEX(Team_Key[[Abbreviation]:[Abbreviation]],MATCH(LEFT(INDEX(FPL_Fixtures_Extract[],MATCH($A231,FPL_Fixtures_Extract[[Player]:[Player]],0),MATCH(FPL_Combined[[#Headers],[Gameweek 06]],FPL_Fixtures_Extract[#Headers],0)),LEN(INDEX(FPL_Fixtures_Extract[],MATCH($A231,FPL_Fixtures_Extract[[Player]:[Player]],0),MATCH(FPL_Combined[[#Headers],[Gameweek 06]],FPL_Fixtures_Extract[#Headers],0)))-4),Team_Key[[Full Name]:[Full Name]],0))&amp;RIGHT(INDEX(FPL_Fixtures_Extract[],MATCH($A231,FPL_Fixtures_Extract[[Player]:[Player]],0),MATCH(FPL_Combined[[#Headers],[Gameweek 06]],FPL_Fixtures_Extract[#Headers],0)),3))</f>
        <v>NOR(H) 1-1</v>
      </c>
      <c r="H231" t="str">
        <f ca="1">IF(RIGHT(FPL_Combined[[#Headers],[Gameweek 07]],2)&lt;$B$622,INDEX(FPL_Results_Extract[Gameweek 07],MATCH($A231,FPL_Results_Extract[[Player]:[Player]],0)),INDEX(Team_Key[[Abbreviation]:[Abbreviation]],MATCH(LEFT(INDEX(FPL_Fixtures_Extract[],MATCH($A231,FPL_Fixtures_Extract[[Player]:[Player]],0),MATCH(FPL_Combined[[#Headers],[Gameweek 07]],FPL_Fixtures_Extract[#Headers],0)),LEN(INDEX(FPL_Fixtures_Extract[],MATCH($A231,FPL_Fixtures_Extract[[Player]:[Player]],0),MATCH(FPL_Combined[[#Headers],[Gameweek 07]],FPL_Fixtures_Extract[#Headers],0)))-4),Team_Key[[Full Name]:[Full Name]],0))&amp;RIGHT(INDEX(FPL_Fixtures_Extract[],MATCH($A231,FPL_Fixtures_Extract[[Player]:[Player]],0),MATCH(FPL_Combined[[#Headers],[Gameweek 07]],FPL_Fixtures_Extract[#Headers],0)),3))</f>
        <v>AVL(H) 3-2</v>
      </c>
      <c r="I231" t="str">
        <f ca="1">IF(RIGHT(FPL_Combined[[#Headers],[Gameweek 08]],2)&lt;$B$622,INDEX(FPL_Results_Extract[Gameweek 08],MATCH($A231,FPL_Results_Extract[[Player]:[Player]],0)),INDEX(Team_Key[[Abbreviation]:[Abbreviation]],MATCH(LEFT(INDEX(FPL_Fixtures_Extract[],MATCH($A231,FPL_Fixtures_Extract[[Player]:[Player]],0),MATCH(FPL_Combined[[#Headers],[Gameweek 08]],FPL_Fixtures_Extract[#Headers],0)),LEN(INDEX(FPL_Fixtures_Extract[],MATCH($A231,FPL_Fixtures_Extract[[Player]:[Player]],0),MATCH(FPL_Combined[[#Headers],[Gameweek 08]],FPL_Fixtures_Extract[#Headers],0)))-4),Team_Key[[Full Name]:[Full Name]],0))&amp;RIGHT(INDEX(FPL_Fixtures_Extract[],MATCH($A231,FPL_Fixtures_Extract[[Player]:[Player]],0),MATCH(FPL_Combined[[#Headers],[Gameweek 08]],FPL_Fixtures_Extract[#Headers],0)),3))</f>
        <v>EVE(A) 1-1</v>
      </c>
      <c r="J231" t="str">
        <f ca="1">IF(RIGHT(FPL_Combined[[#Headers],[Gameweek 09]],2)&lt;$B$622,INDEX(FPL_Results_Extract[Gameweek 09],MATCH($A231,FPL_Results_Extract[[Player]:[Player]],0)),INDEX(Team_Key[[Abbreviation]:[Abbreviation]],MATCH(LEFT(INDEX(FPL_Fixtures_Extract[],MATCH($A231,FPL_Fixtures_Extract[[Player]:[Player]],0),MATCH(FPL_Combined[[#Headers],[Gameweek 09]],FPL_Fixtures_Extract[#Headers],0)),LEN(INDEX(FPL_Fixtures_Extract[],MATCH($A231,FPL_Fixtures_Extract[[Player]:[Player]],0),MATCH(FPL_Combined[[#Headers],[Gameweek 09]],FPL_Fixtures_Extract[#Headers],0)))-4),Team_Key[[Full Name]:[Full Name]],0))&amp;RIGHT(INDEX(FPL_Fixtures_Extract[],MATCH($A231,FPL_Fixtures_Extract[[Player]:[Player]],0),MATCH(FPL_Combined[[#Headers],[Gameweek 09]],FPL_Fixtures_Extract[#Headers],0)),3))</f>
        <v>TOT(A) 0-0</v>
      </c>
      <c r="K231" t="str">
        <f ca="1">IF(RIGHT(FPL_Combined[[#Headers],[Gameweek 10]],2)&lt;$B$622,INDEX(FPL_Results_Extract[Gameweek 10],MATCH($A231,FPL_Results_Extract[[Player]:[Player]],0)),INDEX(Team_Key[[Abbreviation]:[Abbreviation]],MATCH(LEFT(INDEX(FPL_Fixtures_Extract[],MATCH($A231,FPL_Fixtures_Extract[[Player]:[Player]],0),MATCH(FPL_Combined[[#Headers],[Gameweek 10]],FPL_Fixtures_Extract[#Headers],0)),LEN(INDEX(FPL_Fixtures_Extract[],MATCH($A231,FPL_Fixtures_Extract[[Player]:[Player]],0),MATCH(FPL_Combined[[#Headers],[Gameweek 10]],FPL_Fixtures_Extract[#Headers],0)))-4),Team_Key[[Full Name]:[Full Name]],0))&amp;RIGHT(INDEX(FPL_Fixtures_Extract[],MATCH($A231,FPL_Fixtures_Extract[[Player]:[Player]],0),MATCH(FPL_Combined[[#Headers],[Gameweek 10]],FPL_Fixtures_Extract[#Headers],0)),3))</f>
        <v>SOU(H) 1-1</v>
      </c>
      <c r="L231" t="str">
        <f ca="1">IF(RIGHT(FPL_Combined[[#Headers],[Gameweek 11]],2)&lt;$B$622,INDEX(FPL_Results_Extract[Gameweek 11],MATCH($A231,FPL_Results_Extract[[Player]:[Player]],0)),INDEX(Team_Key[[Abbreviation]:[Abbreviation]],MATCH(LEFT(INDEX(FPL_Fixtures_Extract[],MATCH($A231,FPL_Fixtures_Extract[[Player]:[Player]],0),MATCH(FPL_Combined[[#Headers],[Gameweek 11]],FPL_Fixtures_Extract[#Headers],0)),LEN(INDEX(FPL_Fixtures_Extract[],MATCH($A231,FPL_Fixtures_Extract[[Player]:[Player]],0),MATCH(FPL_Combined[[#Headers],[Gameweek 11]],FPL_Fixtures_Extract[#Headers],0)))-4),Team_Key[[Full Name]:[Full Name]],0))&amp;RIGHT(INDEX(FPL_Fixtures_Extract[],MATCH($A231,FPL_Fixtures_Extract[[Player]:[Player]],0),MATCH(FPL_Combined[[#Headers],[Gameweek 11]],FPL_Fixtures_Extract[#Headers],0)),3))</f>
        <v>CHE(A) 3-1</v>
      </c>
      <c r="M231" t="str">
        <f ca="1">IF(RIGHT(FPL_Combined[[#Headers],[Gameweek 12]],2)&lt;$B$622,INDEX(FPL_Results_Extract[Gameweek 12],MATCH($A231,FPL_Results_Extract[[Player]:[Player]],0)),INDEX(Team_Key[[Abbreviation]:[Abbreviation]],MATCH(LEFT(INDEX(FPL_Fixtures_Extract[],MATCH($A231,FPL_Fixtures_Extract[[Player]:[Player]],0),MATCH(FPL_Combined[[#Headers],[Gameweek 12]],FPL_Fixtures_Extract[#Headers],0)),LEN(INDEX(FPL_Fixtures_Extract[],MATCH($A231,FPL_Fixtures_Extract[[Player]:[Player]],0),MATCH(FPL_Combined[[#Headers],[Gameweek 12]],FPL_Fixtures_Extract[#Headers],0)))-4),Team_Key[[Full Name]:[Full Name]],0))&amp;RIGHT(INDEX(FPL_Fixtures_Extract[],MATCH($A231,FPL_Fixtures_Extract[[Player]:[Player]],0),MATCH(FPL_Combined[[#Headers],[Gameweek 12]],FPL_Fixtures_Extract[#Headers],0)),3))</f>
        <v>CRY(H) 1-2</v>
      </c>
      <c r="N231" t="str">
        <f ca="1">IF(RIGHT(FPL_Combined[[#Headers],[Gameweek 13]],2)&lt;$B$622,INDEX(FPL_Results_Extract[Gameweek 13],MATCH($A231,FPL_Results_Extract[[Player]:[Player]],0)),INDEX(Team_Key[[Abbreviation]:[Abbreviation]],MATCH(LEFT(INDEX(FPL_Fixtures_Extract[],MATCH($A231,FPL_Fixtures_Extract[[Player]:[Player]],0),MATCH(FPL_Combined[[#Headers],[Gameweek 13]],FPL_Fixtures_Extract[#Headers],0)),LEN(INDEX(FPL_Fixtures_Extract[],MATCH($A231,FPL_Fixtures_Extract[[Player]:[Player]],0),MATCH(FPL_Combined[[#Headers],[Gameweek 13]],FPL_Fixtures_Extract[#Headers],0)))-4),Team_Key[[Full Name]:[Full Name]],0))&amp;RIGHT(INDEX(FPL_Fixtures_Extract[],MATCH($A231,FPL_Fixtures_Extract[[Player]:[Player]],0),MATCH(FPL_Combined[[#Headers],[Gameweek 13]],FPL_Fixtures_Extract[#Headers],0)),3))</f>
        <v>MCI(A) 4-1</v>
      </c>
      <c r="O231" t="str">
        <f ca="1">IF(RIGHT(FPL_Combined[[#Headers],[Gameweek 14]],2)&lt;$B$622,INDEX(FPL_Results_Extract[Gameweek 14],MATCH($A231,FPL_Results_Extract[[Player]:[Player]],0)),INDEX(Team_Key[[Abbreviation]:[Abbreviation]],MATCH(LEFT(INDEX(FPL_Fixtures_Extract[],MATCH($A231,FPL_Fixtures_Extract[[Player]:[Player]],0),MATCH(FPL_Combined[[#Headers],[Gameweek 14]],FPL_Fixtures_Extract[#Headers],0)),LEN(INDEX(FPL_Fixtures_Extract[],MATCH($A231,FPL_Fixtures_Extract[[Player]:[Player]],0),MATCH(FPL_Combined[[#Headers],[Gameweek 14]],FPL_Fixtures_Extract[#Headers],0)))-4),Team_Key[[Full Name]:[Full Name]],0))&amp;RIGHT(INDEX(FPL_Fixtures_Extract[],MATCH($A231,FPL_Fixtures_Extract[[Player]:[Player]],0),MATCH(FPL_Combined[[#Headers],[Gameweek 14]],FPL_Fixtures_Extract[#Headers],0)),3))</f>
        <v>SWA(H) 1-0</v>
      </c>
      <c r="P231" t="str">
        <f ca="1">IF(RIGHT(FPL_Combined[[#Headers],[Gameweek 15]],2)&lt;$B$622,INDEX(FPL_Results_Extract[Gameweek 15],MATCH($A231,FPL_Results_Extract[[Player]:[Player]],0)),INDEX(Team_Key[[Abbreviation]:[Abbreviation]],MATCH(LEFT(INDEX(FPL_Fixtures_Extract[],MATCH($A231,FPL_Fixtures_Extract[[Player]:[Player]],0),MATCH(FPL_Combined[[#Headers],[Gameweek 15]],FPL_Fixtures_Extract[#Headers],0)),LEN(INDEX(FPL_Fixtures_Extract[],MATCH($A231,FPL_Fixtures_Extract[[Player]:[Player]],0),MATCH(FPL_Combined[[#Headers],[Gameweek 15]],FPL_Fixtures_Extract[#Headers],0)))-4),Team_Key[[Full Name]:[Full Name]],0))&amp;RIGHT(INDEX(FPL_Fixtures_Extract[],MATCH($A231,FPL_Fixtures_Extract[[Player]:[Player]],0),MATCH(FPL_Combined[[#Headers],[Gameweek 15]],FPL_Fixtures_Extract[#Headers],0)),3))</f>
        <v>NEW(A) 0-2</v>
      </c>
      <c r="Q231" t="str">
        <f ca="1">IF(RIGHT(FPL_Combined[[#Headers],[Gameweek 16]],2)&lt;$B$622,INDEX(FPL_Results_Extract[Gameweek 16],MATCH($A231,FPL_Results_Extract[[Player]:[Player]],0)),INDEX(Team_Key[[Abbreviation]:[Abbreviation]],MATCH(LEFT(INDEX(FPL_Fixtures_Extract[],MATCH($A231,FPL_Fixtures_Extract[[Player]:[Player]],0),MATCH(FPL_Combined[[#Headers],[Gameweek 16]],FPL_Fixtures_Extract[#Headers],0)),LEN(INDEX(FPL_Fixtures_Extract[],MATCH($A231,FPL_Fixtures_Extract[[Player]:[Player]],0),MATCH(FPL_Combined[[#Headers],[Gameweek 16]],FPL_Fixtures_Extract[#Headers],0)))-4),Team_Key[[Full Name]:[Full Name]],0))&amp;RIGHT(INDEX(FPL_Fixtures_Extract[],MATCH($A231,FPL_Fixtures_Extract[[Player]:[Player]],0),MATCH(FPL_Combined[[#Headers],[Gameweek 16]],FPL_Fixtures_Extract[#Headers],0)),3))</f>
        <v>WBA(H) 2-2</v>
      </c>
      <c r="R231" t="str">
        <f ca="1">IF(RIGHT(FPL_Combined[[#Headers],[Gameweek 17]],2)&lt;$B$622,INDEX(FPL_Results_Extract[Gameweek 17],MATCH($A231,FPL_Results_Extract[[Player]:[Player]],0)),INDEX(Team_Key[[Abbreviation]:[Abbreviation]],MATCH(LEFT(INDEX(FPL_Fixtures_Extract[],MATCH($A231,FPL_Fixtures_Extract[[Player]:[Player]],0),MATCH(FPL_Combined[[#Headers],[Gameweek 17]],FPL_Fixtures_Extract[#Headers],0)),LEN(INDEX(FPL_Fixtures_Extract[],MATCH($A231,FPL_Fixtures_Extract[[Player]:[Player]],0),MATCH(FPL_Combined[[#Headers],[Gameweek 17]],FPL_Fixtures_Extract[#Headers],0)))-4),Team_Key[[Full Name]:[Full Name]],0))&amp;RIGHT(INDEX(FPL_Fixtures_Extract[],MATCH($A231,FPL_Fixtures_Extract[[Player]:[Player]],0),MATCH(FPL_Combined[[#Headers],[Gameweek 17]],FPL_Fixtures_Extract[#Headers],0)),3))</f>
        <v>WAT(A) 0-3</v>
      </c>
      <c r="S231" t="str">
        <f ca="1">IF(RIGHT(FPL_Combined[[#Headers],[Gameweek 18]],2)&lt;$B$622,INDEX(FPL_Results_Extract[Gameweek 18],MATCH($A231,FPL_Results_Extract[[Player]:[Player]],0)),INDEX(Team_Key[[Abbreviation]:[Abbreviation]],MATCH(LEFT(INDEX(FPL_Fixtures_Extract[],MATCH($A231,FPL_Fixtures_Extract[[Player]:[Player]],0),MATCH(FPL_Combined[[#Headers],[Gameweek 18]],FPL_Fixtures_Extract[#Headers],0)),LEN(INDEX(FPL_Fixtures_Extract[],MATCH($A231,FPL_Fixtures_Extract[[Player]:[Player]],0),MATCH(FPL_Combined[[#Headers],[Gameweek 18]],FPL_Fixtures_Extract[#Headers],0)))-4),Team_Key[[Full Name]:[Full Name]],0))&amp;RIGHT(INDEX(FPL_Fixtures_Extract[],MATCH($A231,FPL_Fixtures_Extract[[Player]:[Player]],0),MATCH(FPL_Combined[[#Headers],[Gameweek 18]],FPL_Fixtures_Extract[#Headers],0)),3))</f>
        <v>LEI(H) 1-0</v>
      </c>
      <c r="T231" t="str">
        <f ca="1">IF(RIGHT(FPL_Combined[[#Headers],[Gameweek 19]],2)&lt;$B$622,INDEX(FPL_Results_Extract[Gameweek 19],MATCH($A231,FPL_Results_Extract[[Player]:[Player]],0)),INDEX(Team_Key[[Abbreviation]:[Abbreviation]],MATCH(LEFT(INDEX(FPL_Fixtures_Extract[],MATCH($A231,FPL_Fixtures_Extract[[Player]:[Player]],0),MATCH(FPL_Combined[[#Headers],[Gameweek 19]],FPL_Fixtures_Extract[#Headers],0)),LEN(INDEX(FPL_Fixtures_Extract[],MATCH($A231,FPL_Fixtures_Extract[[Player]:[Player]],0),MATCH(FPL_Combined[[#Headers],[Gameweek 19]],FPL_Fixtures_Extract[#Headers],0)))-4),Team_Key[[Full Name]:[Full Name]],0))&amp;RIGHT(INDEX(FPL_Fixtures_Extract[],MATCH($A231,FPL_Fixtures_Extract[[Player]:[Player]],0),MATCH(FPL_Combined[[#Headers],[Gameweek 19]],FPL_Fixtures_Extract[#Headers],0)),3))</f>
        <v>SUN(A) 1-0</v>
      </c>
      <c r="U231" t="str">
        <f ca="1">IF(RIGHT(FPL_Combined[[#Headers],[Gameweek 20]],2)&lt;$B$622,INDEX(FPL_Results_Extract[Gameweek 20],MATCH($A231,FPL_Results_Extract[[Player]:[Player]],0)),INDEX(Team_Key[[Abbreviation]:[Abbreviation]],MATCH(LEFT(INDEX(FPL_Fixtures_Extract[],MATCH($A231,FPL_Fixtures_Extract[[Player]:[Player]],0),MATCH(FPL_Combined[[#Headers],[Gameweek 20]],FPL_Fixtures_Extract[#Headers],0)),LEN(INDEX(FPL_Fixtures_Extract[],MATCH($A231,FPL_Fixtures_Extract[[Player]:[Player]],0),MATCH(FPL_Combined[[#Headers],[Gameweek 20]],FPL_Fixtures_Extract[#Headers],0)))-4),Team_Key[[Full Name]:[Full Name]],0))&amp;RIGHT(INDEX(FPL_Fixtures_Extract[],MATCH($A231,FPL_Fixtures_Extract[[Player]:[Player]],0),MATCH(FPL_Combined[[#Headers],[Gameweek 20]],FPL_Fixtures_Extract[#Headers],0)),3))</f>
        <v>WHU(A) 0-2</v>
      </c>
      <c r="V231" t="str">
        <f ca="1">IF(RIGHT(FPL_Combined[[#Headers],[Gameweek 21]],2)&lt;$B$622,INDEX(FPL_Results_Extract[Gameweek 21],MATCH($A231,FPL_Results_Extract[[Player]:[Player]],0)),INDEX(Team_Key[[Abbreviation]:[Abbreviation]],MATCH(LEFT(INDEX(FPL_Fixtures_Extract[],MATCH($A231,FPL_Fixtures_Extract[[Player]:[Player]],0),MATCH(FPL_Combined[[#Headers],[Gameweek 21]],FPL_Fixtures_Extract[#Headers],0)),LEN(INDEX(FPL_Fixtures_Extract[],MATCH($A231,FPL_Fixtures_Extract[[Player]:[Player]],0),MATCH(FPL_Combined[[#Headers],[Gameweek 21]],FPL_Fixtures_Extract[#Headers],0)))-4),Team_Key[[Full Name]:[Full Name]],0))&amp;RIGHT(INDEX(FPL_Fixtures_Extract[],MATCH($A231,FPL_Fixtures_Extract[[Player]:[Player]],0),MATCH(FPL_Combined[[#Headers],[Gameweek 21]],FPL_Fixtures_Extract[#Headers],0)),3))</f>
        <v>ARS(H) 3-3</v>
      </c>
      <c r="W231" t="str">
        <f ca="1">IF(RIGHT(FPL_Combined[[#Headers],[Gameweek 22]],2)&lt;$B$622,INDEX(FPL_Results_Extract[Gameweek 22],MATCH($A231,FPL_Results_Extract[[Player]:[Player]],0)),INDEX(Team_Key[[Abbreviation]:[Abbreviation]],MATCH(LEFT(INDEX(FPL_Fixtures_Extract[],MATCH($A231,FPL_Fixtures_Extract[[Player]:[Player]],0),MATCH(FPL_Combined[[#Headers],[Gameweek 22]],FPL_Fixtures_Extract[#Headers],0)),LEN(INDEX(FPL_Fixtures_Extract[],MATCH($A231,FPL_Fixtures_Extract[[Player]:[Player]],0),MATCH(FPL_Combined[[#Headers],[Gameweek 22]],FPL_Fixtures_Extract[#Headers],0)))-4),Team_Key[[Full Name]:[Full Name]],0))&amp;RIGHT(INDEX(FPL_Fixtures_Extract[],MATCH($A231,FPL_Fixtures_Extract[[Player]:[Player]],0),MATCH(FPL_Combined[[#Headers],[Gameweek 22]],FPL_Fixtures_Extract[#Headers],0)),3))</f>
        <v>MUN(H) 0-1</v>
      </c>
      <c r="X231" t="str">
        <f ca="1">IF(RIGHT(FPL_Combined[[#Headers],[Gameweek 23]],2)&lt;$B$622,INDEX(FPL_Results_Extract[Gameweek 23],MATCH($A231,FPL_Results_Extract[[Player]:[Player]],0)),INDEX(Team_Key[[Abbreviation]:[Abbreviation]],MATCH(LEFT(INDEX(FPL_Fixtures_Extract[],MATCH($A231,FPL_Fixtures_Extract[[Player]:[Player]],0),MATCH(FPL_Combined[[#Headers],[Gameweek 23]],FPL_Fixtures_Extract[#Headers],0)),LEN(INDEX(FPL_Fixtures_Extract[],MATCH($A231,FPL_Fixtures_Extract[[Player]:[Player]],0),MATCH(FPL_Combined[[#Headers],[Gameweek 23]],FPL_Fixtures_Extract[#Headers],0)))-4),Team_Key[[Full Name]:[Full Name]],0))&amp;RIGHT(INDEX(FPL_Fixtures_Extract[],MATCH($A231,FPL_Fixtures_Extract[[Player]:[Player]],0),MATCH(FPL_Combined[[#Headers],[Gameweek 23]],FPL_Fixtures_Extract[#Headers],0)),3))</f>
        <v>NOR(A) 5-4</v>
      </c>
      <c r="Y231" t="str">
        <f ca="1">IF(RIGHT(FPL_Combined[[#Headers],[Gameweek 24]],2)&lt;$B$622,INDEX(FPL_Results_Extract[Team],MATCH($A231,FPL_Results_Extract[[Player]:[Player]],0)),INDEX(Team_Key[[Abbreviation]:[Abbreviation]],MATCH(LEFT(INDEX(FPL_Fixtures_Extract[],MATCH($A231,FPL_Fixtures_Extract[[Player]:[Player]],0),MATCH(FPL_Combined[[#Headers],[Gameweek 24]],FPL_Fixtures_Extract[#Headers],0)),LEN(INDEX(FPL_Fixtures_Extract[],MATCH($A231,FPL_Fixtures_Extract[[Player]:[Player]],0),MATCH(FPL_Combined[[#Headers],[Gameweek 24]],FPL_Fixtures_Extract[#Headers],0)))-4),Team_Key[[Full Name]:[Full Name]],0))&amp;RIGHT(INDEX(FPL_Fixtures_Extract[],MATCH($A231,FPL_Fixtures_Extract[[Player]:[Player]],0),MATCH(FPL_Combined[[#Headers],[Gameweek 24]],FPL_Fixtures_Extract[#Headers],0)),3))</f>
        <v>LIV</v>
      </c>
      <c r="Z231" t="str">
        <f ca="1">IF(RIGHT(FPL_Combined[[#Headers],[Gameweek 25]],2)&lt;$B$622,INDEX(FPL_Results_Extract[Player],MATCH($A231,FPL_Results_Extract[[Player]:[Player]],0)),INDEX(Team_Key[[Abbreviation]:[Abbreviation]],MATCH(LEFT(INDEX(FPL_Fixtures_Extract[],MATCH($A231,FPL_Fixtures_Extract[[Player]:[Player]],0),MATCH(FPL_Combined[[#Headers],[Gameweek 25]],FPL_Fixtures_Extract[#Headers],0)),LEN(INDEX(FPL_Fixtures_Extract[],MATCH($A231,FPL_Fixtures_Extract[[Player]:[Player]],0),MATCH(FPL_Combined[[#Headers],[Gameweek 25]],FPL_Fixtures_Extract[#Headers],0)))-4),Team_Key[[Full Name]:[Full Name]],0))&amp;RIGHT(INDEX(FPL_Fixtures_Extract[],MATCH($A231,FPL_Fixtures_Extract[[Player]:[Player]],0),MATCH(FPL_Combined[[#Headers],[Gameweek 25]],FPL_Fixtures_Extract[#Headers],0)),3))</f>
        <v>Gomez</v>
      </c>
      <c r="AA231" t="str">
        <f ca="1">IF(RIGHT(FPL_Combined[[#Headers],[Gameweek 26]],2)&lt;$B$622,INDEX(FPL_Results_Extract[Gameweek 01],MATCH($A231,FPL_Results_Extract[[Player]:[Player]],0)),INDEX(Team_Key[[Abbreviation]:[Abbreviation]],MATCH(LEFT(INDEX(FPL_Fixtures_Extract[],MATCH($A231,FPL_Fixtures_Extract[[Player]:[Player]],0),MATCH(FPL_Combined[[#Headers],[Gameweek 26]],FPL_Fixtures_Extract[#Headers],0)),LEN(INDEX(FPL_Fixtures_Extract[],MATCH($A231,FPL_Fixtures_Extract[[Player]:[Player]],0),MATCH(FPL_Combined[[#Headers],[Gameweek 26]],FPL_Fixtures_Extract[#Headers],0)))-4),Team_Key[[Full Name]:[Full Name]],0))&amp;RIGHT(INDEX(FPL_Fixtures_Extract[],MATCH($A231,FPL_Fixtures_Extract[[Player]:[Player]],0),MATCH(FPL_Combined[[#Headers],[Gameweek 26]],FPL_Fixtures_Extract[#Headers],0)),3))</f>
        <v>STK(A) 1-0</v>
      </c>
      <c r="AB231" t="str">
        <f ca="1">IF(RIGHT(FPL_Combined[[#Headers],[Gameweek 27]],2)&lt;$B$622,INDEX(FPL_Results_Extract[Gameweek 02],MATCH($A231,FPL_Results_Extract[[Player]:[Player]],0)),INDEX(Team_Key[[Abbreviation]:[Abbreviation]],MATCH(LEFT(INDEX(FPL_Fixtures_Extract[],MATCH($A231,FPL_Fixtures_Extract[[Player]:[Player]],0),MATCH(FPL_Combined[[#Headers],[Gameweek 27]],FPL_Fixtures_Extract[#Headers],0)),LEN(INDEX(FPL_Fixtures_Extract[],MATCH($A231,FPL_Fixtures_Extract[[Player]:[Player]],0),MATCH(FPL_Combined[[#Headers],[Gameweek 27]],FPL_Fixtures_Extract[#Headers],0)))-4),Team_Key[[Full Name]:[Full Name]],0))&amp;RIGHT(INDEX(FPL_Fixtures_Extract[],MATCH($A231,FPL_Fixtures_Extract[[Player]:[Player]],0),MATCH(FPL_Combined[[#Headers],[Gameweek 27]],FPL_Fixtures_Extract[#Headers],0)),3))</f>
        <v>BOU(H) 1-0</v>
      </c>
      <c r="AC231" t="str">
        <f ca="1">IF(RIGHT(FPL_Combined[[#Headers],[Gameweek 28]],2)&lt;$B$622,INDEX(FPL_Results_Extract[Gameweek 03],MATCH($A231,FPL_Results_Extract[[Player]:[Player]],0)),INDEX(Team_Key[[Abbreviation]:[Abbreviation]],MATCH(LEFT(INDEX(FPL_Fixtures_Extract[],MATCH($A231,FPL_Fixtures_Extract[[Player]:[Player]],0),MATCH(FPL_Combined[[#Headers],[Gameweek 28]],FPL_Fixtures_Extract[#Headers],0)),LEN(INDEX(FPL_Fixtures_Extract[],MATCH($A231,FPL_Fixtures_Extract[[Player]:[Player]],0),MATCH(FPL_Combined[[#Headers],[Gameweek 28]],FPL_Fixtures_Extract[#Headers],0)))-4),Team_Key[[Full Name]:[Full Name]],0))&amp;RIGHT(INDEX(FPL_Fixtures_Extract[],MATCH($A231,FPL_Fixtures_Extract[[Player]:[Player]],0),MATCH(FPL_Combined[[#Headers],[Gameweek 28]],FPL_Fixtures_Extract[#Headers],0)),3))</f>
        <v>ARS(A) 0-0</v>
      </c>
      <c r="AD231" t="str">
        <f ca="1">IF(RIGHT(FPL_Combined[[#Headers],[Gameweek 29]],2)&lt;$B$622,INDEX(FPL_Results_Extract[Gameweek 04],MATCH($A231,FPL_Results_Extract[[Player]:[Player]],0)),INDEX(Team_Key[[Abbreviation]:[Abbreviation]],MATCH(LEFT(INDEX(FPL_Fixtures_Extract[],MATCH($A231,FPL_Fixtures_Extract[[Player]:[Player]],0),MATCH(FPL_Combined[[#Headers],[Gameweek 29]],FPL_Fixtures_Extract[#Headers],0)),LEN(INDEX(FPL_Fixtures_Extract[],MATCH($A231,FPL_Fixtures_Extract[[Player]:[Player]],0),MATCH(FPL_Combined[[#Headers],[Gameweek 29]],FPL_Fixtures_Extract[#Headers],0)))-4),Team_Key[[Full Name]:[Full Name]],0))&amp;RIGHT(INDEX(FPL_Fixtures_Extract[],MATCH($A231,FPL_Fixtures_Extract[[Player]:[Player]],0),MATCH(FPL_Combined[[#Headers],[Gameweek 29]],FPL_Fixtures_Extract[#Headers],0)),3))</f>
        <v>CRY(A)</v>
      </c>
      <c r="AE231" t="e">
        <f ca="1">IF(RIGHT(FPL_Combined[[#Headers],[Gameweek 30]],2)&lt;$B$622,INDEX(FPL_Results_Extract[Gameweek 05],MATCH($A231,FPL_Results_Extract[[Player]:[Player]],0)),INDEX(Team_Key[[Abbreviation]:[Abbreviation]],MATCH(LEFT(INDEX(FPL_Fixtures_Extract[],MATCH($A231,FPL_Fixtures_Extract[[Player]:[Player]],0),MATCH(FPL_Combined[[#Headers],[Gameweek 30]],FPL_Fixtures_Extract[#Headers],0)),LEN(INDEX(FPL_Fixtures_Extract[],MATCH($A231,FPL_Fixtures_Extract[[Player]:[Player]],0),MATCH(FPL_Combined[[#Headers],[Gameweek 30]],FPL_Fixtures_Extract[#Headers],0)))-4),Team_Key[[Full Name]:[Full Name]],0))&amp;RIGHT(INDEX(FPL_Fixtures_Extract[],MATCH($A231,FPL_Fixtures_Extract[[Player]:[Player]],0),MATCH(FPL_Combined[[#Headers],[Gameweek 30]],FPL_Fixtures_Extract[#Headers],0)),3))</f>
        <v>#VALUE!</v>
      </c>
      <c r="AF231" t="str">
        <f ca="1">IF(RIGHT(FPL_Combined[[#Headers],[Gameweek 31]],2)&lt;$B$622,INDEX(FPL_Results_Extract[Gameweek 06],MATCH($A231,FPL_Results_Extract[[Player]:[Player]],0)),INDEX(Team_Key[[Abbreviation]:[Abbreviation]],MATCH(LEFT(INDEX(FPL_Fixtures_Extract[],MATCH($A231,FPL_Fixtures_Extract[[Player]:[Player]],0),MATCH(FPL_Combined[[#Headers],[Gameweek 31]],FPL_Fixtures_Extract[#Headers],0)),LEN(INDEX(FPL_Fixtures_Extract[],MATCH($A231,FPL_Fixtures_Extract[[Player]:[Player]],0),MATCH(FPL_Combined[[#Headers],[Gameweek 31]],FPL_Fixtures_Extract[#Headers],0)))-4),Team_Key[[Full Name]:[Full Name]],0))&amp;RIGHT(INDEX(FPL_Fixtures_Extract[],MATCH($A231,FPL_Fixtures_Extract[[Player]:[Player]],0),MATCH(FPL_Combined[[#Headers],[Gameweek 31]],FPL_Fixtures_Extract[#Headers],0)),3))</f>
        <v>SOU(A)</v>
      </c>
      <c r="AG231" t="str">
        <f ca="1">IF(RIGHT(FPL_Combined[[#Headers],[Gameweek 32]],2)&lt;$B$622,INDEX(FPL_Results_Extract[Gameweek 07],MATCH($A231,FPL_Results_Extract[[Player]:[Player]],0)),INDEX(Team_Key[[Abbreviation]:[Abbreviation]],MATCH(LEFT(INDEX(FPL_Fixtures_Extract[],MATCH($A231,FPL_Fixtures_Extract[[Player]:[Player]],0),MATCH(FPL_Combined[[#Headers],[Gameweek 32]],FPL_Fixtures_Extract[#Headers],0)),LEN(INDEX(FPL_Fixtures_Extract[],MATCH($A231,FPL_Fixtures_Extract[[Player]:[Player]],0),MATCH(FPL_Combined[[#Headers],[Gameweek 32]],FPL_Fixtures_Extract[#Headers],0)))-4),Team_Key[[Full Name]:[Full Name]],0))&amp;RIGHT(INDEX(FPL_Fixtures_Extract[],MATCH($A231,FPL_Fixtures_Extract[[Player]:[Player]],0),MATCH(FPL_Combined[[#Headers],[Gameweek 32]],FPL_Fixtures_Extract[#Headers],0)),3))</f>
        <v>TOT(H)</v>
      </c>
      <c r="AH231" t="str">
        <f ca="1">IF(RIGHT(FPL_Combined[[#Headers],[Gameweek 33]],2)&lt;$B$622,INDEX(FPL_Results_Extract[Gameweek 08],MATCH($A231,FPL_Results_Extract[[Player]:[Player]],0)),INDEX(Team_Key[[Abbreviation]:[Abbreviation]],MATCH(LEFT(INDEX(FPL_Fixtures_Extract[],MATCH($A231,FPL_Fixtures_Extract[[Player]:[Player]],0),MATCH(FPL_Combined[[#Headers],[Gameweek 33]],FPL_Fixtures_Extract[#Headers],0)),LEN(INDEX(FPL_Fixtures_Extract[],MATCH($A231,FPL_Fixtures_Extract[[Player]:[Player]],0),MATCH(FPL_Combined[[#Headers],[Gameweek 33]],FPL_Fixtures_Extract[#Headers],0)))-4),Team_Key[[Full Name]:[Full Name]],0))&amp;RIGHT(INDEX(FPL_Fixtures_Extract[],MATCH($A231,FPL_Fixtures_Extract[[Player]:[Player]],0),MATCH(FPL_Combined[[#Headers],[Gameweek 33]],FPL_Fixtures_Extract[#Headers],0)),3))</f>
        <v>STK(H)</v>
      </c>
      <c r="AI231" t="str">
        <f ca="1">IF(RIGHT(FPL_Combined[[#Headers],[Gameweek 34]],2)&lt;$B$622,INDEX(FPL_Results_Extract[Gameweek 09],MATCH($A231,FPL_Results_Extract[[Player]:[Player]],0)),INDEX(Team_Key[[Abbreviation]:[Abbreviation]],MATCH(LEFT(INDEX(FPL_Fixtures_Extract[],MATCH($A231,FPL_Fixtures_Extract[[Player]:[Player]],0),MATCH(FPL_Combined[[#Headers],[Gameweek 34]],FPL_Fixtures_Extract[#Headers],0)),LEN(INDEX(FPL_Fixtures_Extract[],MATCH($A231,FPL_Fixtures_Extract[[Player]:[Player]],0),MATCH(FPL_Combined[[#Headers],[Gameweek 34]],FPL_Fixtures_Extract[#Headers],0)))-4),Team_Key[[Full Name]:[Full Name]],0))&amp;RIGHT(INDEX(FPL_Fixtures_Extract[],MATCH($A231,FPL_Fixtures_Extract[[Player]:[Player]],0),MATCH(FPL_Combined[[#Headers],[Gameweek 34]],FPL_Fixtures_Extract[#Headers],0)),3))</f>
        <v>BOU(A)</v>
      </c>
      <c r="AJ231" t="str">
        <f ca="1">IF(RIGHT(FPL_Combined[[#Headers],[Gameweek 35]],2)&lt;$B$622,INDEX(FPL_Results_Extract[Gameweek 10],MATCH($A231,FPL_Results_Extract[[Player]:[Player]],0)),INDEX(Team_Key[[Abbreviation]:[Abbreviation]],MATCH(LEFT(INDEX(FPL_Fixtures_Extract[],MATCH($A231,FPL_Fixtures_Extract[[Player]:[Player]],0),MATCH(FPL_Combined[[#Headers],[Gameweek 35]],FPL_Fixtures_Extract[#Headers],0)),LEN(INDEX(FPL_Fixtures_Extract[],MATCH($A231,FPL_Fixtures_Extract[[Player]:[Player]],0),MATCH(FPL_Combined[[#Headers],[Gameweek 35]],FPL_Fixtures_Extract[#Headers],0)))-4),Team_Key[[Full Name]:[Full Name]],0))&amp;RIGHT(INDEX(FPL_Fixtures_Extract[],MATCH($A231,FPL_Fixtures_Extract[[Player]:[Player]],0),MATCH(FPL_Combined[[#Headers],[Gameweek 35]],FPL_Fixtures_Extract[#Headers],0)),3))</f>
        <v>NEW(H)</v>
      </c>
      <c r="AK231" t="str">
        <f ca="1">IF(RIGHT(FPL_Combined[[#Headers],[Gameweek 36]],2)&lt;$B$622,INDEX(FPL_Results_Extract[Gameweek 11],MATCH($A231,FPL_Results_Extract[[Player]:[Player]],0)),INDEX(Team_Key[[Abbreviation]:[Abbreviation]],MATCH(LEFT(INDEX(FPL_Fixtures_Extract[],MATCH($A231,FPL_Fixtures_Extract[[Player]:[Player]],0),MATCH(FPL_Combined[[#Headers],[Gameweek 36]],FPL_Fixtures_Extract[#Headers],0)),LEN(INDEX(FPL_Fixtures_Extract[],MATCH($A231,FPL_Fixtures_Extract[[Player]:[Player]],0),MATCH(FPL_Combined[[#Headers],[Gameweek 36]],FPL_Fixtures_Extract[#Headers],0)))-4),Team_Key[[Full Name]:[Full Name]],0))&amp;RIGHT(INDEX(FPL_Fixtures_Extract[],MATCH($A231,FPL_Fixtures_Extract[[Player]:[Player]],0),MATCH(FPL_Combined[[#Headers],[Gameweek 36]],FPL_Fixtures_Extract[#Headers],0)),3))</f>
        <v>SWA(A)</v>
      </c>
      <c r="AL231" t="str">
        <f ca="1">IF(RIGHT(FPL_Combined[[#Headers],[Gameweek 37]],2)&lt;$B$622,INDEX(FPL_Results_Extract[Gameweek 12],MATCH($A231,FPL_Results_Extract[[Player]:[Player]],0)),INDEX(Team_Key[[Abbreviation]:[Abbreviation]],MATCH(LEFT(INDEX(FPL_Fixtures_Extract[],MATCH($A231,FPL_Fixtures_Extract[[Player]:[Player]],0),MATCH(FPL_Combined[[#Headers],[Gameweek 37]],FPL_Fixtures_Extract[#Headers],0)),LEN(INDEX(FPL_Fixtures_Extract[],MATCH($A231,FPL_Fixtures_Extract[[Player]:[Player]],0),MATCH(FPL_Combined[[#Headers],[Gameweek 37]],FPL_Fixtures_Extract[#Headers],0)))-4),Team_Key[[Full Name]:[Full Name]],0))&amp;RIGHT(INDEX(FPL_Fixtures_Extract[],MATCH($A231,FPL_Fixtures_Extract[[Player]:[Player]],0),MATCH(FPL_Combined[[#Headers],[Gameweek 37]],FPL_Fixtures_Extract[#Headers],0)),3))</f>
        <v>WAT(H)</v>
      </c>
      <c r="AM231" t="str">
        <f ca="1">IF(RIGHT(FPL_Combined[[#Headers],[Gameweek 38]],2)&lt;$B$622,INDEX(FPL_Results_Extract[Gameweek 13],MATCH($A231,FPL_Results_Extract[[Player]:[Player]],0)),INDEX(Team_Key[[Abbreviation]:[Abbreviation]],MATCH(LEFT(INDEX(FPL_Fixtures_Extract[],MATCH($A231,FPL_Fixtures_Extract[[Player]:[Player]],0),MATCH(FPL_Combined[[#Headers],[Gameweek 38]],FPL_Fixtures_Extract[#Headers],0)),LEN(INDEX(FPL_Fixtures_Extract[],MATCH($A231,FPL_Fixtures_Extract[[Player]:[Player]],0),MATCH(FPL_Combined[[#Headers],[Gameweek 38]],FPL_Fixtures_Extract[#Headers],0)))-4),Team_Key[[Full Name]:[Full Name]],0))&amp;RIGHT(INDEX(FPL_Fixtures_Extract[],MATCH($A231,FPL_Fixtures_Extract[[Player]:[Player]],0),MATCH(FPL_Combined[[#Headers],[Gameweek 38]],FPL_Fixtures_Extract[#Headers],0)),3))</f>
        <v>WBA(A)</v>
      </c>
    </row>
    <row r="232" spans="1:39" x14ac:dyDescent="0.45">
      <c r="A232" t="s">
        <v>275</v>
      </c>
      <c r="B232" t="str">
        <f ca="1">IF(RIGHT(FPL_Combined[[#Headers],[Gameweek 01]],2)&lt;$B$622,INDEX(FPL_Results_Extract[Gameweek 01],MATCH($A232,FPL_Results_Extract[[Player]:[Player]],0)),INDEX(Team_Key[[Abbreviation]:[Abbreviation]],MATCH(LEFT(INDEX(FPL_Fixtures_Extract[],MATCH($A232,FPL_Fixtures_Extract[[Player]:[Player]],0),MATCH(FPL_Combined[[#Headers],[Gameweek 01]],FPL_Fixtures_Extract[#Headers],0)),LEN(INDEX(FPL_Fixtures_Extract[],MATCH($A232,FPL_Fixtures_Extract[[Player]:[Player]],0),MATCH(FPL_Combined[[#Headers],[Gameweek 01]],FPL_Fixtures_Extract[#Headers],0)))-4),Team_Key[[Full Name]:[Full Name]],0))&amp;RIGHT(INDEX(FPL_Fixtures_Extract[],MATCH($A232,FPL_Fixtures_Extract[[Player]:[Player]],0),MATCH(FPL_Combined[[#Headers],[Gameweek 01]],FPL_Fixtures_Extract[#Headers],0)),3))</f>
        <v>LEI(A) 2-4</v>
      </c>
      <c r="C232" t="str">
        <f ca="1">IF(RIGHT(FPL_Combined[[#Headers],[Gameweek 02]],2)&lt;$B$622,INDEX(FPL_Results_Extract[Gameweek 02],MATCH($A232,FPL_Results_Extract[[Player]:[Player]],0)),INDEX(Team_Key[[Abbreviation]:[Abbreviation]],MATCH(LEFT(INDEX(FPL_Fixtures_Extract[],MATCH($A232,FPL_Fixtures_Extract[[Player]:[Player]],0),MATCH(FPL_Combined[[#Headers],[Gameweek 02]],FPL_Fixtures_Extract[#Headers],0)),LEN(INDEX(FPL_Fixtures_Extract[],MATCH($A232,FPL_Fixtures_Extract[[Player]:[Player]],0),MATCH(FPL_Combined[[#Headers],[Gameweek 02]],FPL_Fixtures_Extract[#Headers],0)))-4),Team_Key[[Full Name]:[Full Name]],0))&amp;RIGHT(INDEX(FPL_Fixtures_Extract[],MATCH($A232,FPL_Fixtures_Extract[[Player]:[Player]],0),MATCH(FPL_Combined[[#Headers],[Gameweek 02]],FPL_Fixtures_Extract[#Headers],0)),3))</f>
        <v>NOR(H) 1-3</v>
      </c>
      <c r="D232" t="str">
        <f ca="1">IF(RIGHT(FPL_Combined[[#Headers],[Gameweek 03]],2)&lt;$B$622,INDEX(FPL_Results_Extract[Gameweek 03],MATCH($A232,FPL_Results_Extract[[Player]:[Player]],0)),INDEX(Team_Key[[Abbreviation]:[Abbreviation]],MATCH(LEFT(INDEX(FPL_Fixtures_Extract[],MATCH($A232,FPL_Fixtures_Extract[[Player]:[Player]],0),MATCH(FPL_Combined[[#Headers],[Gameweek 03]],FPL_Fixtures_Extract[#Headers],0)),LEN(INDEX(FPL_Fixtures_Extract[],MATCH($A232,FPL_Fixtures_Extract[[Player]:[Player]],0),MATCH(FPL_Combined[[#Headers],[Gameweek 03]],FPL_Fixtures_Extract[#Headers],0)))-4),Team_Key[[Full Name]:[Full Name]],0))&amp;RIGHT(INDEX(FPL_Fixtures_Extract[],MATCH($A232,FPL_Fixtures_Extract[[Player]:[Player]],0),MATCH(FPL_Combined[[#Headers],[Gameweek 03]],FPL_Fixtures_Extract[#Headers],0)),3))</f>
        <v>SWA(H) 1-1</v>
      </c>
      <c r="E232" t="str">
        <f ca="1">IF(RIGHT(FPL_Combined[[#Headers],[Gameweek 04]],2)&lt;$B$622,INDEX(FPL_Results_Extract[Gameweek 04],MATCH($A232,FPL_Results_Extract[[Player]:[Player]],0)),INDEX(Team_Key[[Abbreviation]:[Abbreviation]],MATCH(LEFT(INDEX(FPL_Fixtures_Extract[],MATCH($A232,FPL_Fixtures_Extract[[Player]:[Player]],0),MATCH(FPL_Combined[[#Headers],[Gameweek 04]],FPL_Fixtures_Extract[#Headers],0)),LEN(INDEX(FPL_Fixtures_Extract[],MATCH($A232,FPL_Fixtures_Extract[[Player]:[Player]],0),MATCH(FPL_Combined[[#Headers],[Gameweek 04]],FPL_Fixtures_Extract[#Headers],0)))-4),Team_Key[[Full Name]:[Full Name]],0))&amp;RIGHT(INDEX(FPL_Fixtures_Extract[],MATCH($A232,FPL_Fixtures_Extract[[Player]:[Player]],0),MATCH(FPL_Combined[[#Headers],[Gameweek 04]],FPL_Fixtures_Extract[#Headers],0)),3))</f>
        <v>AVL(A) 2-2</v>
      </c>
      <c r="F232" t="str">
        <f ca="1">IF(RIGHT(FPL_Combined[[#Headers],[Gameweek 05]],2)&lt;$B$622,INDEX(FPL_Results_Extract[Gameweek 05],MATCH($A232,FPL_Results_Extract[[Player]:[Player]],0)),INDEX(Team_Key[[Abbreviation]:[Abbreviation]],MATCH(LEFT(INDEX(FPL_Fixtures_Extract[],MATCH($A232,FPL_Fixtures_Extract[[Player]:[Player]],0),MATCH(FPL_Combined[[#Headers],[Gameweek 05]],FPL_Fixtures_Extract[#Headers],0)),LEN(INDEX(FPL_Fixtures_Extract[],MATCH($A232,FPL_Fixtures_Extract[[Player]:[Player]],0),MATCH(FPL_Combined[[#Headers],[Gameweek 05]],FPL_Fixtures_Extract[#Headers],0)))-4),Team_Key[[Full Name]:[Full Name]],0))&amp;RIGHT(INDEX(FPL_Fixtures_Extract[],MATCH($A232,FPL_Fixtures_Extract[[Player]:[Player]],0),MATCH(FPL_Combined[[#Headers],[Gameweek 05]],FPL_Fixtures_Extract[#Headers],0)),3))</f>
        <v>TOT(H) 0-1</v>
      </c>
      <c r="G232" t="str">
        <f ca="1">IF(RIGHT(FPL_Combined[[#Headers],[Gameweek 06]],2)&lt;$B$622,INDEX(FPL_Results_Extract[Gameweek 06],MATCH($A232,FPL_Results_Extract[[Player]:[Player]],0)),INDEX(Team_Key[[Abbreviation]:[Abbreviation]],MATCH(LEFT(INDEX(FPL_Fixtures_Extract[],MATCH($A232,FPL_Fixtures_Extract[[Player]:[Player]],0),MATCH(FPL_Combined[[#Headers],[Gameweek 06]],FPL_Fixtures_Extract[#Headers],0)),LEN(INDEX(FPL_Fixtures_Extract[],MATCH($A232,FPL_Fixtures_Extract[[Player]:[Player]],0),MATCH(FPL_Combined[[#Headers],[Gameweek 06]],FPL_Fixtures_Extract[#Headers],0)))-4),Team_Key[[Full Name]:[Full Name]],0))&amp;RIGHT(INDEX(FPL_Fixtures_Extract[],MATCH($A232,FPL_Fixtures_Extract[[Player]:[Player]],0),MATCH(FPL_Combined[[#Headers],[Gameweek 06]],FPL_Fixtures_Extract[#Headers],0)),3))</f>
        <v>BOU(A) 0-2</v>
      </c>
      <c r="H232" t="str">
        <f ca="1">IF(RIGHT(FPL_Combined[[#Headers],[Gameweek 07]],2)&lt;$B$622,INDEX(FPL_Results_Extract[Gameweek 07],MATCH($A232,FPL_Results_Extract[[Player]:[Player]],0)),INDEX(Team_Key[[Abbreviation]:[Abbreviation]],MATCH(LEFT(INDEX(FPL_Fixtures_Extract[],MATCH($A232,FPL_Fixtures_Extract[[Player]:[Player]],0),MATCH(FPL_Combined[[#Headers],[Gameweek 07]],FPL_Fixtures_Extract[#Headers],0)),LEN(INDEX(FPL_Fixtures_Extract[],MATCH($A232,FPL_Fixtures_Extract[[Player]:[Player]],0),MATCH(FPL_Combined[[#Headers],[Gameweek 07]],FPL_Fixtures_Extract[#Headers],0)))-4),Team_Key[[Full Name]:[Full Name]],0))&amp;RIGHT(INDEX(FPL_Fixtures_Extract[],MATCH($A232,FPL_Fixtures_Extract[[Player]:[Player]],0),MATCH(FPL_Combined[[#Headers],[Gameweek 07]],FPL_Fixtures_Extract[#Headers],0)),3))</f>
        <v>MUN(A) 0-3</v>
      </c>
      <c r="I232" t="str">
        <f ca="1">IF(RIGHT(FPL_Combined[[#Headers],[Gameweek 08]],2)&lt;$B$622,INDEX(FPL_Results_Extract[Gameweek 08],MATCH($A232,FPL_Results_Extract[[Player]:[Player]],0)),INDEX(Team_Key[[Abbreviation]:[Abbreviation]],MATCH(LEFT(INDEX(FPL_Fixtures_Extract[],MATCH($A232,FPL_Fixtures_Extract[[Player]:[Player]],0),MATCH(FPL_Combined[[#Headers],[Gameweek 08]],FPL_Fixtures_Extract[#Headers],0)),LEN(INDEX(FPL_Fixtures_Extract[],MATCH($A232,FPL_Fixtures_Extract[[Player]:[Player]],0),MATCH(FPL_Combined[[#Headers],[Gameweek 08]],FPL_Fixtures_Extract[#Headers],0)))-4),Team_Key[[Full Name]:[Full Name]],0))&amp;RIGHT(INDEX(FPL_Fixtures_Extract[],MATCH($A232,FPL_Fixtures_Extract[[Player]:[Player]],0),MATCH(FPL_Combined[[#Headers],[Gameweek 08]],FPL_Fixtures_Extract[#Headers],0)),3))</f>
        <v>WHU(H) 2-2</v>
      </c>
      <c r="J232" t="str">
        <f ca="1">IF(RIGHT(FPL_Combined[[#Headers],[Gameweek 09]],2)&lt;$B$622,INDEX(FPL_Results_Extract[Gameweek 09],MATCH($A232,FPL_Results_Extract[[Player]:[Player]],0)),INDEX(Team_Key[[Abbreviation]:[Abbreviation]],MATCH(LEFT(INDEX(FPL_Fixtures_Extract[],MATCH($A232,FPL_Fixtures_Extract[[Player]:[Player]],0),MATCH(FPL_Combined[[#Headers],[Gameweek 09]],FPL_Fixtures_Extract[#Headers],0)),LEN(INDEX(FPL_Fixtures_Extract[],MATCH($A232,FPL_Fixtures_Extract[[Player]:[Player]],0),MATCH(FPL_Combined[[#Headers],[Gameweek 09]],FPL_Fixtures_Extract[#Headers],0)))-4),Team_Key[[Full Name]:[Full Name]],0))&amp;RIGHT(INDEX(FPL_Fixtures_Extract[],MATCH($A232,FPL_Fixtures_Extract[[Player]:[Player]],0),MATCH(FPL_Combined[[#Headers],[Gameweek 09]],FPL_Fixtures_Extract[#Headers],0)),3))</f>
        <v>WBA(A) 0-1</v>
      </c>
      <c r="K232" t="str">
        <f ca="1">IF(RIGHT(FPL_Combined[[#Headers],[Gameweek 10]],2)&lt;$B$622,INDEX(FPL_Results_Extract[Gameweek 10],MATCH($A232,FPL_Results_Extract[[Player]:[Player]],0)),INDEX(Team_Key[[Abbreviation]:[Abbreviation]],MATCH(LEFT(INDEX(FPL_Fixtures_Extract[],MATCH($A232,FPL_Fixtures_Extract[[Player]:[Player]],0),MATCH(FPL_Combined[[#Headers],[Gameweek 10]],FPL_Fixtures_Extract[#Headers],0)),LEN(INDEX(FPL_Fixtures_Extract[],MATCH($A232,FPL_Fixtures_Extract[[Player]:[Player]],0),MATCH(FPL_Combined[[#Headers],[Gameweek 10]],FPL_Fixtures_Extract[#Headers],0)))-4),Team_Key[[Full Name]:[Full Name]],0))&amp;RIGHT(INDEX(FPL_Fixtures_Extract[],MATCH($A232,FPL_Fixtures_Extract[[Player]:[Player]],0),MATCH(FPL_Combined[[#Headers],[Gameweek 10]],FPL_Fixtures_Extract[#Headers],0)),3))</f>
        <v>NEW(H) 3-0</v>
      </c>
      <c r="L232" t="str">
        <f ca="1">IF(RIGHT(FPL_Combined[[#Headers],[Gameweek 11]],2)&lt;$B$622,INDEX(FPL_Results_Extract[Gameweek 11],MATCH($A232,FPL_Results_Extract[[Player]:[Player]],0)),INDEX(Team_Key[[Abbreviation]:[Abbreviation]],MATCH(LEFT(INDEX(FPL_Fixtures_Extract[],MATCH($A232,FPL_Fixtures_Extract[[Player]:[Player]],0),MATCH(FPL_Combined[[#Headers],[Gameweek 11]],FPL_Fixtures_Extract[#Headers],0)),LEN(INDEX(FPL_Fixtures_Extract[],MATCH($A232,FPL_Fixtures_Extract[[Player]:[Player]],0),MATCH(FPL_Combined[[#Headers],[Gameweek 11]],FPL_Fixtures_Extract[#Headers],0)))-4),Team_Key[[Full Name]:[Full Name]],0))&amp;RIGHT(INDEX(FPL_Fixtures_Extract[],MATCH($A232,FPL_Fixtures_Extract[[Player]:[Player]],0),MATCH(FPL_Combined[[#Headers],[Gameweek 11]],FPL_Fixtures_Extract[#Headers],0)),3))</f>
        <v>EVE(A) 2-6</v>
      </c>
      <c r="M232" t="str">
        <f ca="1">IF(RIGHT(FPL_Combined[[#Headers],[Gameweek 12]],2)&lt;$B$622,INDEX(FPL_Results_Extract[Gameweek 12],MATCH($A232,FPL_Results_Extract[[Player]:[Player]],0)),INDEX(Team_Key[[Abbreviation]:[Abbreviation]],MATCH(LEFT(INDEX(FPL_Fixtures_Extract[],MATCH($A232,FPL_Fixtures_Extract[[Player]:[Player]],0),MATCH(FPL_Combined[[#Headers],[Gameweek 12]],FPL_Fixtures_Extract[#Headers],0)),LEN(INDEX(FPL_Fixtures_Extract[],MATCH($A232,FPL_Fixtures_Extract[[Player]:[Player]],0),MATCH(FPL_Combined[[#Headers],[Gameweek 12]],FPL_Fixtures_Extract[#Headers],0)))-4),Team_Key[[Full Name]:[Full Name]],0))&amp;RIGHT(INDEX(FPL_Fixtures_Extract[],MATCH($A232,FPL_Fixtures_Extract[[Player]:[Player]],0),MATCH(FPL_Combined[[#Headers],[Gameweek 12]],FPL_Fixtures_Extract[#Headers],0)),3))</f>
        <v>SOU(H) 0-1</v>
      </c>
      <c r="N232" t="str">
        <f ca="1">IF(RIGHT(FPL_Combined[[#Headers],[Gameweek 13]],2)&lt;$B$622,INDEX(FPL_Results_Extract[Gameweek 13],MATCH($A232,FPL_Results_Extract[[Player]:[Player]],0)),INDEX(Team_Key[[Abbreviation]:[Abbreviation]],MATCH(LEFT(INDEX(FPL_Fixtures_Extract[],MATCH($A232,FPL_Fixtures_Extract[[Player]:[Player]],0),MATCH(FPL_Combined[[#Headers],[Gameweek 13]],FPL_Fixtures_Extract[#Headers],0)),LEN(INDEX(FPL_Fixtures_Extract[],MATCH($A232,FPL_Fixtures_Extract[[Player]:[Player]],0),MATCH(FPL_Combined[[#Headers],[Gameweek 13]],FPL_Fixtures_Extract[#Headers],0)))-4),Team_Key[[Full Name]:[Full Name]],0))&amp;RIGHT(INDEX(FPL_Fixtures_Extract[],MATCH($A232,FPL_Fixtures_Extract[[Player]:[Player]],0),MATCH(FPL_Combined[[#Headers],[Gameweek 13]],FPL_Fixtures_Extract[#Headers],0)),3))</f>
        <v>CRY(A) 1-0</v>
      </c>
      <c r="O232" t="str">
        <f ca="1">IF(RIGHT(FPL_Combined[[#Headers],[Gameweek 14]],2)&lt;$B$622,INDEX(FPL_Results_Extract[Gameweek 14],MATCH($A232,FPL_Results_Extract[[Player]:[Player]],0)),INDEX(Team_Key[[Abbreviation]:[Abbreviation]],MATCH(LEFT(INDEX(FPL_Fixtures_Extract[],MATCH($A232,FPL_Fixtures_Extract[[Player]:[Player]],0),MATCH(FPL_Combined[[#Headers],[Gameweek 14]],FPL_Fixtures_Extract[#Headers],0)),LEN(INDEX(FPL_Fixtures_Extract[],MATCH($A232,FPL_Fixtures_Extract[[Player]:[Player]],0),MATCH(FPL_Combined[[#Headers],[Gameweek 14]],FPL_Fixtures_Extract[#Headers],0)))-4),Team_Key[[Full Name]:[Full Name]],0))&amp;RIGHT(INDEX(FPL_Fixtures_Extract[],MATCH($A232,FPL_Fixtures_Extract[[Player]:[Player]],0),MATCH(FPL_Combined[[#Headers],[Gameweek 14]],FPL_Fixtures_Extract[#Headers],0)),3))</f>
        <v>STK(H) 2-0</v>
      </c>
      <c r="P232" t="str">
        <f ca="1">IF(RIGHT(FPL_Combined[[#Headers],[Gameweek 15]],2)&lt;$B$622,INDEX(FPL_Results_Extract[Gameweek 15],MATCH($A232,FPL_Results_Extract[[Player]:[Player]],0)),INDEX(Team_Key[[Abbreviation]:[Abbreviation]],MATCH(LEFT(INDEX(FPL_Fixtures_Extract[],MATCH($A232,FPL_Fixtures_Extract[[Player]:[Player]],0),MATCH(FPL_Combined[[#Headers],[Gameweek 15]],FPL_Fixtures_Extract[#Headers],0)),LEN(INDEX(FPL_Fixtures_Extract[],MATCH($A232,FPL_Fixtures_Extract[[Player]:[Player]],0),MATCH(FPL_Combined[[#Headers],[Gameweek 15]],FPL_Fixtures_Extract[#Headers],0)))-4),Team_Key[[Full Name]:[Full Name]],0))&amp;RIGHT(INDEX(FPL_Fixtures_Extract[],MATCH($A232,FPL_Fixtures_Extract[[Player]:[Player]],0),MATCH(FPL_Combined[[#Headers],[Gameweek 15]],FPL_Fixtures_Extract[#Headers],0)),3))</f>
        <v>ARS(A) 1-3</v>
      </c>
      <c r="Q232" t="str">
        <f ca="1">IF(RIGHT(FPL_Combined[[#Headers],[Gameweek 16]],2)&lt;$B$622,INDEX(FPL_Results_Extract[Gameweek 16],MATCH($A232,FPL_Results_Extract[[Player]:[Player]],0)),INDEX(Team_Key[[Abbreviation]:[Abbreviation]],MATCH(LEFT(INDEX(FPL_Fixtures_Extract[],MATCH($A232,FPL_Fixtures_Extract[[Player]:[Player]],0),MATCH(FPL_Combined[[#Headers],[Gameweek 16]],FPL_Fixtures_Extract[#Headers],0)),LEN(INDEX(FPL_Fixtures_Extract[],MATCH($A232,FPL_Fixtures_Extract[[Player]:[Player]],0),MATCH(FPL_Combined[[#Headers],[Gameweek 16]],FPL_Fixtures_Extract[#Headers],0)))-4),Team_Key[[Full Name]:[Full Name]],0))&amp;RIGHT(INDEX(FPL_Fixtures_Extract[],MATCH($A232,FPL_Fixtures_Extract[[Player]:[Player]],0),MATCH(FPL_Combined[[#Headers],[Gameweek 16]],FPL_Fixtures_Extract[#Headers],0)),3))</f>
        <v>WAT(H) 0-1</v>
      </c>
      <c r="R232" t="str">
        <f ca="1">IF(RIGHT(FPL_Combined[[#Headers],[Gameweek 17]],2)&lt;$B$622,INDEX(FPL_Results_Extract[Gameweek 17],MATCH($A232,FPL_Results_Extract[[Player]:[Player]],0)),INDEX(Team_Key[[Abbreviation]:[Abbreviation]],MATCH(LEFT(INDEX(FPL_Fixtures_Extract[],MATCH($A232,FPL_Fixtures_Extract[[Player]:[Player]],0),MATCH(FPL_Combined[[#Headers],[Gameweek 17]],FPL_Fixtures_Extract[#Headers],0)),LEN(INDEX(FPL_Fixtures_Extract[],MATCH($A232,FPL_Fixtures_Extract[[Player]:[Player]],0),MATCH(FPL_Combined[[#Headers],[Gameweek 17]],FPL_Fixtures_Extract[#Headers],0)))-4),Team_Key[[Full Name]:[Full Name]],0))&amp;RIGHT(INDEX(FPL_Fixtures_Extract[],MATCH($A232,FPL_Fixtures_Extract[[Player]:[Player]],0),MATCH(FPL_Combined[[#Headers],[Gameweek 17]],FPL_Fixtures_Extract[#Headers],0)),3))</f>
        <v>CHE(A) 1-3</v>
      </c>
      <c r="S232" t="str">
        <f ca="1">IF(RIGHT(FPL_Combined[[#Headers],[Gameweek 18]],2)&lt;$B$622,INDEX(FPL_Results_Extract[Gameweek 18],MATCH($A232,FPL_Results_Extract[[Player]:[Player]],0)),INDEX(Team_Key[[Abbreviation]:[Abbreviation]],MATCH(LEFT(INDEX(FPL_Fixtures_Extract[],MATCH($A232,FPL_Fixtures_Extract[[Player]:[Player]],0),MATCH(FPL_Combined[[#Headers],[Gameweek 18]],FPL_Fixtures_Extract[#Headers],0)),LEN(INDEX(FPL_Fixtures_Extract[],MATCH($A232,FPL_Fixtures_Extract[[Player]:[Player]],0),MATCH(FPL_Combined[[#Headers],[Gameweek 18]],FPL_Fixtures_Extract[#Headers],0)))-4),Team_Key[[Full Name]:[Full Name]],0))&amp;RIGHT(INDEX(FPL_Fixtures_Extract[],MATCH($A232,FPL_Fixtures_Extract[[Player]:[Player]],0),MATCH(FPL_Combined[[#Headers],[Gameweek 18]],FPL_Fixtures_Extract[#Headers],0)),3))</f>
        <v>MCI(A) 1-4</v>
      </c>
      <c r="T232" t="str">
        <f ca="1">IF(RIGHT(FPL_Combined[[#Headers],[Gameweek 19]],2)&lt;$B$622,INDEX(FPL_Results_Extract[Gameweek 19],MATCH($A232,FPL_Results_Extract[[Player]:[Player]],0)),INDEX(Team_Key[[Abbreviation]:[Abbreviation]],MATCH(LEFT(INDEX(FPL_Fixtures_Extract[],MATCH($A232,FPL_Fixtures_Extract[[Player]:[Player]],0),MATCH(FPL_Combined[[#Headers],[Gameweek 19]],FPL_Fixtures_Extract[#Headers],0)),LEN(INDEX(FPL_Fixtures_Extract[],MATCH($A232,FPL_Fixtures_Extract[[Player]:[Player]],0),MATCH(FPL_Combined[[#Headers],[Gameweek 19]],FPL_Fixtures_Extract[#Headers],0)))-4),Team_Key[[Full Name]:[Full Name]],0))&amp;RIGHT(INDEX(FPL_Fixtures_Extract[],MATCH($A232,FPL_Fixtures_Extract[[Player]:[Player]],0),MATCH(FPL_Combined[[#Headers],[Gameweek 19]],FPL_Fixtures_Extract[#Headers],0)),3))</f>
        <v>LIV(H) 0-1</v>
      </c>
      <c r="U232" t="str">
        <f ca="1">IF(RIGHT(FPL_Combined[[#Headers],[Gameweek 20]],2)&lt;$B$622,INDEX(FPL_Results_Extract[Gameweek 20],MATCH($A232,FPL_Results_Extract[[Player]:[Player]],0)),INDEX(Team_Key[[Abbreviation]:[Abbreviation]],MATCH(LEFT(INDEX(FPL_Fixtures_Extract[],MATCH($A232,FPL_Fixtures_Extract[[Player]:[Player]],0),MATCH(FPL_Combined[[#Headers],[Gameweek 20]],FPL_Fixtures_Extract[#Headers],0)),LEN(INDEX(FPL_Fixtures_Extract[],MATCH($A232,FPL_Fixtures_Extract[[Player]:[Player]],0),MATCH(FPL_Combined[[#Headers],[Gameweek 20]],FPL_Fixtures_Extract[#Headers],0)))-4),Team_Key[[Full Name]:[Full Name]],0))&amp;RIGHT(INDEX(FPL_Fixtures_Extract[],MATCH($A232,FPL_Fixtures_Extract[[Player]:[Player]],0),MATCH(FPL_Combined[[#Headers],[Gameweek 20]],FPL_Fixtures_Extract[#Headers],0)),3))</f>
        <v>AVL(H) 3-1</v>
      </c>
      <c r="V232" t="str">
        <f ca="1">IF(RIGHT(FPL_Combined[[#Headers],[Gameweek 21]],2)&lt;$B$622,INDEX(FPL_Results_Extract[Gameweek 21],MATCH($A232,FPL_Results_Extract[[Player]:[Player]],0)),INDEX(Team_Key[[Abbreviation]:[Abbreviation]],MATCH(LEFT(INDEX(FPL_Fixtures_Extract[],MATCH($A232,FPL_Fixtures_Extract[[Player]:[Player]],0),MATCH(FPL_Combined[[#Headers],[Gameweek 21]],FPL_Fixtures_Extract[#Headers],0)),LEN(INDEX(FPL_Fixtures_Extract[],MATCH($A232,FPL_Fixtures_Extract[[Player]:[Player]],0),MATCH(FPL_Combined[[#Headers],[Gameweek 21]],FPL_Fixtures_Extract[#Headers],0)))-4),Team_Key[[Full Name]:[Full Name]],0))&amp;RIGHT(INDEX(FPL_Fixtures_Extract[],MATCH($A232,FPL_Fixtures_Extract[[Player]:[Player]],0),MATCH(FPL_Combined[[#Headers],[Gameweek 21]],FPL_Fixtures_Extract[#Headers],0)),3))</f>
        <v>SWA(A) 4-2</v>
      </c>
      <c r="W232" t="str">
        <f ca="1">IF(RIGHT(FPL_Combined[[#Headers],[Gameweek 22]],2)&lt;$B$622,INDEX(FPL_Results_Extract[Gameweek 22],MATCH($A232,FPL_Results_Extract[[Player]:[Player]],0)),INDEX(Team_Key[[Abbreviation]:[Abbreviation]],MATCH(LEFT(INDEX(FPL_Fixtures_Extract[],MATCH($A232,FPL_Fixtures_Extract[[Player]:[Player]],0),MATCH(FPL_Combined[[#Headers],[Gameweek 22]],FPL_Fixtures_Extract[#Headers],0)),LEN(INDEX(FPL_Fixtures_Extract[],MATCH($A232,FPL_Fixtures_Extract[[Player]:[Player]],0),MATCH(FPL_Combined[[#Headers],[Gameweek 22]],FPL_Fixtures_Extract[#Headers],0)))-4),Team_Key[[Full Name]:[Full Name]],0))&amp;RIGHT(INDEX(FPL_Fixtures_Extract[],MATCH($A232,FPL_Fixtures_Extract[[Player]:[Player]],0),MATCH(FPL_Combined[[#Headers],[Gameweek 22]],FPL_Fixtures_Extract[#Headers],0)),3))</f>
        <v>TOT(A) 1-4</v>
      </c>
      <c r="X232" t="str">
        <f ca="1">IF(RIGHT(FPL_Combined[[#Headers],[Gameweek 23]],2)&lt;$B$622,INDEX(FPL_Results_Extract[Gameweek 23],MATCH($A232,FPL_Results_Extract[[Player]:[Player]],0)),INDEX(Team_Key[[Abbreviation]:[Abbreviation]],MATCH(LEFT(INDEX(FPL_Fixtures_Extract[],MATCH($A232,FPL_Fixtures_Extract[[Player]:[Player]],0),MATCH(FPL_Combined[[#Headers],[Gameweek 23]],FPL_Fixtures_Extract[#Headers],0)),LEN(INDEX(FPL_Fixtures_Extract[],MATCH($A232,FPL_Fixtures_Extract[[Player]:[Player]],0),MATCH(FPL_Combined[[#Headers],[Gameweek 23]],FPL_Fixtures_Extract[#Headers],0)))-4),Team_Key[[Full Name]:[Full Name]],0))&amp;RIGHT(INDEX(FPL_Fixtures_Extract[],MATCH($A232,FPL_Fixtures_Extract[[Player]:[Player]],0),MATCH(FPL_Combined[[#Headers],[Gameweek 23]],FPL_Fixtures_Extract[#Headers],0)),3))</f>
        <v>BOU(H) 1-1</v>
      </c>
      <c r="Y232" t="str">
        <f ca="1">IF(RIGHT(FPL_Combined[[#Headers],[Gameweek 24]],2)&lt;$B$622,INDEX(FPL_Results_Extract[Team],MATCH($A232,FPL_Results_Extract[[Player]:[Player]],0)),INDEX(Team_Key[[Abbreviation]:[Abbreviation]],MATCH(LEFT(INDEX(FPL_Fixtures_Extract[],MATCH($A232,FPL_Fixtures_Extract[[Player]:[Player]],0),MATCH(FPL_Combined[[#Headers],[Gameweek 24]],FPL_Fixtures_Extract[#Headers],0)),LEN(INDEX(FPL_Fixtures_Extract[],MATCH($A232,FPL_Fixtures_Extract[[Player]:[Player]],0),MATCH(FPL_Combined[[#Headers],[Gameweek 24]],FPL_Fixtures_Extract[#Headers],0)))-4),Team_Key[[Full Name]:[Full Name]],0))&amp;RIGHT(INDEX(FPL_Fixtures_Extract[],MATCH($A232,FPL_Fixtures_Extract[[Player]:[Player]],0),MATCH(FPL_Combined[[#Headers],[Gameweek 24]],FPL_Fixtures_Extract[#Headers],0)),3))</f>
        <v>SUN</v>
      </c>
      <c r="Z232" t="str">
        <f ca="1">IF(RIGHT(FPL_Combined[[#Headers],[Gameweek 25]],2)&lt;$B$622,INDEX(FPL_Results_Extract[Player],MATCH($A232,FPL_Results_Extract[[Player]:[Player]],0)),INDEX(Team_Key[[Abbreviation]:[Abbreviation]],MATCH(LEFT(INDEX(FPL_Fixtures_Extract[],MATCH($A232,FPL_Fixtures_Extract[[Player]:[Player]],0),MATCH(FPL_Combined[[#Headers],[Gameweek 25]],FPL_Fixtures_Extract[#Headers],0)),LEN(INDEX(FPL_Fixtures_Extract[],MATCH($A232,FPL_Fixtures_Extract[[Player]:[Player]],0),MATCH(FPL_Combined[[#Headers],[Gameweek 25]],FPL_Fixtures_Extract[#Headers],0)))-4),Team_Key[[Full Name]:[Full Name]],0))&amp;RIGHT(INDEX(FPL_Fixtures_Extract[],MATCH($A232,FPL_Fixtures_Extract[[Player]:[Player]],0),MATCH(FPL_Combined[[#Headers],[Gameweek 25]],FPL_Fixtures_Extract[#Headers],0)),3))</f>
        <v>Gómez</v>
      </c>
      <c r="AA232" t="str">
        <f ca="1">IF(RIGHT(FPL_Combined[[#Headers],[Gameweek 26]],2)&lt;$B$622,INDEX(FPL_Results_Extract[Gameweek 01],MATCH($A232,FPL_Results_Extract[[Player]:[Player]],0)),INDEX(Team_Key[[Abbreviation]:[Abbreviation]],MATCH(LEFT(INDEX(FPL_Fixtures_Extract[],MATCH($A232,FPL_Fixtures_Extract[[Player]:[Player]],0),MATCH(FPL_Combined[[#Headers],[Gameweek 26]],FPL_Fixtures_Extract[#Headers],0)),LEN(INDEX(FPL_Fixtures_Extract[],MATCH($A232,FPL_Fixtures_Extract[[Player]:[Player]],0),MATCH(FPL_Combined[[#Headers],[Gameweek 26]],FPL_Fixtures_Extract[#Headers],0)))-4),Team_Key[[Full Name]:[Full Name]],0))&amp;RIGHT(INDEX(FPL_Fixtures_Extract[],MATCH($A232,FPL_Fixtures_Extract[[Player]:[Player]],0),MATCH(FPL_Combined[[#Headers],[Gameweek 26]],FPL_Fixtures_Extract[#Headers],0)),3))</f>
        <v>LEI(A) 2-4</v>
      </c>
      <c r="AB232" t="str">
        <f ca="1">IF(RIGHT(FPL_Combined[[#Headers],[Gameweek 27]],2)&lt;$B$622,INDEX(FPL_Results_Extract[Gameweek 02],MATCH($A232,FPL_Results_Extract[[Player]:[Player]],0)),INDEX(Team_Key[[Abbreviation]:[Abbreviation]],MATCH(LEFT(INDEX(FPL_Fixtures_Extract[],MATCH($A232,FPL_Fixtures_Extract[[Player]:[Player]],0),MATCH(FPL_Combined[[#Headers],[Gameweek 27]],FPL_Fixtures_Extract[#Headers],0)),LEN(INDEX(FPL_Fixtures_Extract[],MATCH($A232,FPL_Fixtures_Extract[[Player]:[Player]],0),MATCH(FPL_Combined[[#Headers],[Gameweek 27]],FPL_Fixtures_Extract[#Headers],0)))-4),Team_Key[[Full Name]:[Full Name]],0))&amp;RIGHT(INDEX(FPL_Fixtures_Extract[],MATCH($A232,FPL_Fixtures_Extract[[Player]:[Player]],0),MATCH(FPL_Combined[[#Headers],[Gameweek 27]],FPL_Fixtures_Extract[#Headers],0)),3))</f>
        <v>NOR(H) 1-3</v>
      </c>
      <c r="AC232" t="str">
        <f ca="1">IF(RIGHT(FPL_Combined[[#Headers],[Gameweek 28]],2)&lt;$B$622,INDEX(FPL_Results_Extract[Gameweek 03],MATCH($A232,FPL_Results_Extract[[Player]:[Player]],0)),INDEX(Team_Key[[Abbreviation]:[Abbreviation]],MATCH(LEFT(INDEX(FPL_Fixtures_Extract[],MATCH($A232,FPL_Fixtures_Extract[[Player]:[Player]],0),MATCH(FPL_Combined[[#Headers],[Gameweek 28]],FPL_Fixtures_Extract[#Headers],0)),LEN(INDEX(FPL_Fixtures_Extract[],MATCH($A232,FPL_Fixtures_Extract[[Player]:[Player]],0),MATCH(FPL_Combined[[#Headers],[Gameweek 28]],FPL_Fixtures_Extract[#Headers],0)))-4),Team_Key[[Full Name]:[Full Name]],0))&amp;RIGHT(INDEX(FPL_Fixtures_Extract[],MATCH($A232,FPL_Fixtures_Extract[[Player]:[Player]],0),MATCH(FPL_Combined[[#Headers],[Gameweek 28]],FPL_Fixtures_Extract[#Headers],0)),3))</f>
        <v>SWA(H) 1-1</v>
      </c>
      <c r="AD232" t="str">
        <f ca="1">IF(RIGHT(FPL_Combined[[#Headers],[Gameweek 29]],2)&lt;$B$622,INDEX(FPL_Results_Extract[Gameweek 04],MATCH($A232,FPL_Results_Extract[[Player]:[Player]],0)),INDEX(Team_Key[[Abbreviation]:[Abbreviation]],MATCH(LEFT(INDEX(FPL_Fixtures_Extract[],MATCH($A232,FPL_Fixtures_Extract[[Player]:[Player]],0),MATCH(FPL_Combined[[#Headers],[Gameweek 29]],FPL_Fixtures_Extract[#Headers],0)),LEN(INDEX(FPL_Fixtures_Extract[],MATCH($A232,FPL_Fixtures_Extract[[Player]:[Player]],0),MATCH(FPL_Combined[[#Headers],[Gameweek 29]],FPL_Fixtures_Extract[#Headers],0)))-4),Team_Key[[Full Name]:[Full Name]],0))&amp;RIGHT(INDEX(FPL_Fixtures_Extract[],MATCH($A232,FPL_Fixtures_Extract[[Player]:[Player]],0),MATCH(FPL_Combined[[#Headers],[Gameweek 29]],FPL_Fixtures_Extract[#Headers],0)),3))</f>
        <v>SOU(A)</v>
      </c>
      <c r="AE232" t="e">
        <f ca="1">IF(RIGHT(FPL_Combined[[#Headers],[Gameweek 30]],2)&lt;$B$622,INDEX(FPL_Results_Extract[Gameweek 05],MATCH($A232,FPL_Results_Extract[[Player]:[Player]],0)),INDEX(Team_Key[[Abbreviation]:[Abbreviation]],MATCH(LEFT(INDEX(FPL_Fixtures_Extract[],MATCH($A232,FPL_Fixtures_Extract[[Player]:[Player]],0),MATCH(FPL_Combined[[#Headers],[Gameweek 30]],FPL_Fixtures_Extract[#Headers],0)),LEN(INDEX(FPL_Fixtures_Extract[],MATCH($A232,FPL_Fixtures_Extract[[Player]:[Player]],0),MATCH(FPL_Combined[[#Headers],[Gameweek 30]],FPL_Fixtures_Extract[#Headers],0)))-4),Team_Key[[Full Name]:[Full Name]],0))&amp;RIGHT(INDEX(FPL_Fixtures_Extract[],MATCH($A232,FPL_Fixtures_Extract[[Player]:[Player]],0),MATCH(FPL_Combined[[#Headers],[Gameweek 30]],FPL_Fixtures_Extract[#Headers],0)),3))</f>
        <v>#VALUE!</v>
      </c>
      <c r="AF232" t="str">
        <f ca="1">IF(RIGHT(FPL_Combined[[#Headers],[Gameweek 31]],2)&lt;$B$622,INDEX(FPL_Results_Extract[Gameweek 06],MATCH($A232,FPL_Results_Extract[[Player]:[Player]],0)),INDEX(Team_Key[[Abbreviation]:[Abbreviation]],MATCH(LEFT(INDEX(FPL_Fixtures_Extract[],MATCH($A232,FPL_Fixtures_Extract[[Player]:[Player]],0),MATCH(FPL_Combined[[#Headers],[Gameweek 31]],FPL_Fixtures_Extract[#Headers],0)),LEN(INDEX(FPL_Fixtures_Extract[],MATCH($A232,FPL_Fixtures_Extract[[Player]:[Player]],0),MATCH(FPL_Combined[[#Headers],[Gameweek 31]],FPL_Fixtures_Extract[#Headers],0)))-4),Team_Key[[Full Name]:[Full Name]],0))&amp;RIGHT(INDEX(FPL_Fixtures_Extract[],MATCH($A232,FPL_Fixtures_Extract[[Player]:[Player]],0),MATCH(FPL_Combined[[#Headers],[Gameweek 31]],FPL_Fixtures_Extract[#Headers],0)),3))</f>
        <v>NEW(A)</v>
      </c>
      <c r="AG232" t="str">
        <f ca="1">IF(RIGHT(FPL_Combined[[#Headers],[Gameweek 32]],2)&lt;$B$622,INDEX(FPL_Results_Extract[Gameweek 07],MATCH($A232,FPL_Results_Extract[[Player]:[Player]],0)),INDEX(Team_Key[[Abbreviation]:[Abbreviation]],MATCH(LEFT(INDEX(FPL_Fixtures_Extract[],MATCH($A232,FPL_Fixtures_Extract[[Player]:[Player]],0),MATCH(FPL_Combined[[#Headers],[Gameweek 32]],FPL_Fixtures_Extract[#Headers],0)),LEN(INDEX(FPL_Fixtures_Extract[],MATCH($A232,FPL_Fixtures_Extract[[Player]:[Player]],0),MATCH(FPL_Combined[[#Headers],[Gameweek 32]],FPL_Fixtures_Extract[#Headers],0)))-4),Team_Key[[Full Name]:[Full Name]],0))&amp;RIGHT(INDEX(FPL_Fixtures_Extract[],MATCH($A232,FPL_Fixtures_Extract[[Player]:[Player]],0),MATCH(FPL_Combined[[#Headers],[Gameweek 32]],FPL_Fixtures_Extract[#Headers],0)),3))</f>
        <v>WBA(H)</v>
      </c>
      <c r="AH232" t="str">
        <f ca="1">IF(RIGHT(FPL_Combined[[#Headers],[Gameweek 33]],2)&lt;$B$622,INDEX(FPL_Results_Extract[Gameweek 08],MATCH($A232,FPL_Results_Extract[[Player]:[Player]],0)),INDEX(Team_Key[[Abbreviation]:[Abbreviation]],MATCH(LEFT(INDEX(FPL_Fixtures_Extract[],MATCH($A232,FPL_Fixtures_Extract[[Player]:[Player]],0),MATCH(FPL_Combined[[#Headers],[Gameweek 33]],FPL_Fixtures_Extract[#Headers],0)),LEN(INDEX(FPL_Fixtures_Extract[],MATCH($A232,FPL_Fixtures_Extract[[Player]:[Player]],0),MATCH(FPL_Combined[[#Headers],[Gameweek 33]],FPL_Fixtures_Extract[#Headers],0)))-4),Team_Key[[Full Name]:[Full Name]],0))&amp;RIGHT(INDEX(FPL_Fixtures_Extract[],MATCH($A232,FPL_Fixtures_Extract[[Player]:[Player]],0),MATCH(FPL_Combined[[#Headers],[Gameweek 33]],FPL_Fixtures_Extract[#Headers],0)),3))</f>
        <v>LEI(H)</v>
      </c>
      <c r="AI232" t="str">
        <f ca="1">IF(RIGHT(FPL_Combined[[#Headers],[Gameweek 34]],2)&lt;$B$622,INDEX(FPL_Results_Extract[Gameweek 09],MATCH($A232,FPL_Results_Extract[[Player]:[Player]],0)),INDEX(Team_Key[[Abbreviation]:[Abbreviation]],MATCH(LEFT(INDEX(FPL_Fixtures_Extract[],MATCH($A232,FPL_Fixtures_Extract[[Player]:[Player]],0),MATCH(FPL_Combined[[#Headers],[Gameweek 34]],FPL_Fixtures_Extract[#Headers],0)),LEN(INDEX(FPL_Fixtures_Extract[],MATCH($A232,FPL_Fixtures_Extract[[Player]:[Player]],0),MATCH(FPL_Combined[[#Headers],[Gameweek 34]],FPL_Fixtures_Extract[#Headers],0)))-4),Team_Key[[Full Name]:[Full Name]],0))&amp;RIGHT(INDEX(FPL_Fixtures_Extract[],MATCH($A232,FPL_Fixtures_Extract[[Player]:[Player]],0),MATCH(FPL_Combined[[#Headers],[Gameweek 34]],FPL_Fixtures_Extract[#Headers],0)),3))</f>
        <v>NOR(A)</v>
      </c>
      <c r="AJ232" t="str">
        <f ca="1">IF(RIGHT(FPL_Combined[[#Headers],[Gameweek 35]],2)&lt;$B$622,INDEX(FPL_Results_Extract[Gameweek 10],MATCH($A232,FPL_Results_Extract[[Player]:[Player]],0)),INDEX(Team_Key[[Abbreviation]:[Abbreviation]],MATCH(LEFT(INDEX(FPL_Fixtures_Extract[],MATCH($A232,FPL_Fixtures_Extract[[Player]:[Player]],0),MATCH(FPL_Combined[[#Headers],[Gameweek 35]],FPL_Fixtures_Extract[#Headers],0)),LEN(INDEX(FPL_Fixtures_Extract[],MATCH($A232,FPL_Fixtures_Extract[[Player]:[Player]],0),MATCH(FPL_Combined[[#Headers],[Gameweek 35]],FPL_Fixtures_Extract[#Headers],0)))-4),Team_Key[[Full Name]:[Full Name]],0))&amp;RIGHT(INDEX(FPL_Fixtures_Extract[],MATCH($A232,FPL_Fixtures_Extract[[Player]:[Player]],0),MATCH(FPL_Combined[[#Headers],[Gameweek 35]],FPL_Fixtures_Extract[#Headers],0)),3))</f>
        <v>ARS(H)</v>
      </c>
      <c r="AK232" t="str">
        <f ca="1">IF(RIGHT(FPL_Combined[[#Headers],[Gameweek 36]],2)&lt;$B$622,INDEX(FPL_Results_Extract[Gameweek 11],MATCH($A232,FPL_Results_Extract[[Player]:[Player]],0)),INDEX(Team_Key[[Abbreviation]:[Abbreviation]],MATCH(LEFT(INDEX(FPL_Fixtures_Extract[],MATCH($A232,FPL_Fixtures_Extract[[Player]:[Player]],0),MATCH(FPL_Combined[[#Headers],[Gameweek 36]],FPL_Fixtures_Extract[#Headers],0)),LEN(INDEX(FPL_Fixtures_Extract[],MATCH($A232,FPL_Fixtures_Extract[[Player]:[Player]],0),MATCH(FPL_Combined[[#Headers],[Gameweek 36]],FPL_Fixtures_Extract[#Headers],0)))-4),Team_Key[[Full Name]:[Full Name]],0))&amp;RIGHT(INDEX(FPL_Fixtures_Extract[],MATCH($A232,FPL_Fixtures_Extract[[Player]:[Player]],0),MATCH(FPL_Combined[[#Headers],[Gameweek 36]],FPL_Fixtures_Extract[#Headers],0)),3))</f>
        <v>STK(A)</v>
      </c>
      <c r="AL232" t="str">
        <f ca="1">IF(RIGHT(FPL_Combined[[#Headers],[Gameweek 37]],2)&lt;$B$622,INDEX(FPL_Results_Extract[Gameweek 12],MATCH($A232,FPL_Results_Extract[[Player]:[Player]],0)),INDEX(Team_Key[[Abbreviation]:[Abbreviation]],MATCH(LEFT(INDEX(FPL_Fixtures_Extract[],MATCH($A232,FPL_Fixtures_Extract[[Player]:[Player]],0),MATCH(FPL_Combined[[#Headers],[Gameweek 37]],FPL_Fixtures_Extract[#Headers],0)),LEN(INDEX(FPL_Fixtures_Extract[],MATCH($A232,FPL_Fixtures_Extract[[Player]:[Player]],0),MATCH(FPL_Combined[[#Headers],[Gameweek 37]],FPL_Fixtures_Extract[#Headers],0)))-4),Team_Key[[Full Name]:[Full Name]],0))&amp;RIGHT(INDEX(FPL_Fixtures_Extract[],MATCH($A232,FPL_Fixtures_Extract[[Player]:[Player]],0),MATCH(FPL_Combined[[#Headers],[Gameweek 37]],FPL_Fixtures_Extract[#Headers],0)),3))</f>
        <v>CHE(H)</v>
      </c>
      <c r="AM232" t="str">
        <f ca="1">IF(RIGHT(FPL_Combined[[#Headers],[Gameweek 38]],2)&lt;$B$622,INDEX(FPL_Results_Extract[Gameweek 13],MATCH($A232,FPL_Results_Extract[[Player]:[Player]],0)),INDEX(Team_Key[[Abbreviation]:[Abbreviation]],MATCH(LEFT(INDEX(FPL_Fixtures_Extract[],MATCH($A232,FPL_Fixtures_Extract[[Player]:[Player]],0),MATCH(FPL_Combined[[#Headers],[Gameweek 38]],FPL_Fixtures_Extract[#Headers],0)),LEN(INDEX(FPL_Fixtures_Extract[],MATCH($A232,FPL_Fixtures_Extract[[Player]:[Player]],0),MATCH(FPL_Combined[[#Headers],[Gameweek 38]],FPL_Fixtures_Extract[#Headers],0)))-4),Team_Key[[Full Name]:[Full Name]],0))&amp;RIGHT(INDEX(FPL_Fixtures_Extract[],MATCH($A232,FPL_Fixtures_Extract[[Player]:[Player]],0),MATCH(FPL_Combined[[#Headers],[Gameweek 38]],FPL_Fixtures_Extract[#Headers],0)),3))</f>
        <v>WAT(A)</v>
      </c>
    </row>
    <row r="233" spans="1:39" x14ac:dyDescent="0.45">
      <c r="A233" t="s">
        <v>416</v>
      </c>
      <c r="B233" t="str">
        <f ca="1">IF(RIGHT(FPL_Combined[[#Headers],[Gameweek 01]],2)&lt;$B$622,INDEX(FPL_Results_Extract[Gameweek 01],MATCH($A233,FPL_Results_Extract[[Player]:[Player]],0)),INDEX(Team_Key[[Abbreviation]:[Abbreviation]],MATCH(LEFT(INDEX(FPL_Fixtures_Extract[],MATCH($A233,FPL_Fixtures_Extract[[Player]:[Player]],0),MATCH(FPL_Combined[[#Headers],[Gameweek 01]],FPL_Fixtures_Extract[#Headers],0)),LEN(INDEX(FPL_Fixtures_Extract[],MATCH($A233,FPL_Fixtures_Extract[[Player]:[Player]],0),MATCH(FPL_Combined[[#Headers],[Gameweek 01]],FPL_Fixtures_Extract[#Headers],0)))-4),Team_Key[[Full Name]:[Full Name]],0))&amp;RIGHT(INDEX(FPL_Fixtures_Extract[],MATCH($A233,FPL_Fixtures_Extract[[Player]:[Player]],0),MATCH(FPL_Combined[[#Headers],[Gameweek 01]],FPL_Fixtures_Extract[#Headers],0)),3))</f>
        <v>CHE(A) 2-2</v>
      </c>
      <c r="C233" t="str">
        <f ca="1">IF(RIGHT(FPL_Combined[[#Headers],[Gameweek 02]],2)&lt;$B$622,INDEX(FPL_Results_Extract[Gameweek 02],MATCH($A233,FPL_Results_Extract[[Player]:[Player]],0)),INDEX(Team_Key[[Abbreviation]:[Abbreviation]],MATCH(LEFT(INDEX(FPL_Fixtures_Extract[],MATCH($A233,FPL_Fixtures_Extract[[Player]:[Player]],0),MATCH(FPL_Combined[[#Headers],[Gameweek 02]],FPL_Fixtures_Extract[#Headers],0)),LEN(INDEX(FPL_Fixtures_Extract[],MATCH($A233,FPL_Fixtures_Extract[[Player]:[Player]],0),MATCH(FPL_Combined[[#Headers],[Gameweek 02]],FPL_Fixtures_Extract[#Headers],0)))-4),Team_Key[[Full Name]:[Full Name]],0))&amp;RIGHT(INDEX(FPL_Fixtures_Extract[],MATCH($A233,FPL_Fixtures_Extract[[Player]:[Player]],0),MATCH(FPL_Combined[[#Headers],[Gameweek 02]],FPL_Fixtures_Extract[#Headers],0)),3))</f>
        <v>NEW(H) 2-0</v>
      </c>
      <c r="D233" t="str">
        <f ca="1">IF(RIGHT(FPL_Combined[[#Headers],[Gameweek 03]],2)&lt;$B$622,INDEX(FPL_Results_Extract[Gameweek 03],MATCH($A233,FPL_Results_Extract[[Player]:[Player]],0)),INDEX(Team_Key[[Abbreviation]:[Abbreviation]],MATCH(LEFT(INDEX(FPL_Fixtures_Extract[],MATCH($A233,FPL_Fixtures_Extract[[Player]:[Player]],0),MATCH(FPL_Combined[[#Headers],[Gameweek 03]],FPL_Fixtures_Extract[#Headers],0)),LEN(INDEX(FPL_Fixtures_Extract[],MATCH($A233,FPL_Fixtures_Extract[[Player]:[Player]],0),MATCH(FPL_Combined[[#Headers],[Gameweek 03]],FPL_Fixtures_Extract[#Headers],0)))-4),Team_Key[[Full Name]:[Full Name]],0))&amp;RIGHT(INDEX(FPL_Fixtures_Extract[],MATCH($A233,FPL_Fixtures_Extract[[Player]:[Player]],0),MATCH(FPL_Combined[[#Headers],[Gameweek 03]],FPL_Fixtures_Extract[#Headers],0)),3))</f>
        <v>SUN(A) 1-1</v>
      </c>
      <c r="E233" t="str">
        <f ca="1">IF(RIGHT(FPL_Combined[[#Headers],[Gameweek 04]],2)&lt;$B$622,INDEX(FPL_Results_Extract[Gameweek 04],MATCH($A233,FPL_Results_Extract[[Player]:[Player]],0)),INDEX(Team_Key[[Abbreviation]:[Abbreviation]],MATCH(LEFT(INDEX(FPL_Fixtures_Extract[],MATCH($A233,FPL_Fixtures_Extract[[Player]:[Player]],0),MATCH(FPL_Combined[[#Headers],[Gameweek 04]],FPL_Fixtures_Extract[#Headers],0)),LEN(INDEX(FPL_Fixtures_Extract[],MATCH($A233,FPL_Fixtures_Extract[[Player]:[Player]],0),MATCH(FPL_Combined[[#Headers],[Gameweek 04]],FPL_Fixtures_Extract[#Headers],0)))-4),Team_Key[[Full Name]:[Full Name]],0))&amp;RIGHT(INDEX(FPL_Fixtures_Extract[],MATCH($A233,FPL_Fixtures_Extract[[Player]:[Player]],0),MATCH(FPL_Combined[[#Headers],[Gameweek 04]],FPL_Fixtures_Extract[#Headers],0)),3))</f>
        <v>MUN(H) 2-1</v>
      </c>
      <c r="F233" t="str">
        <f ca="1">IF(RIGHT(FPL_Combined[[#Headers],[Gameweek 05]],2)&lt;$B$622,INDEX(FPL_Results_Extract[Gameweek 05],MATCH($A233,FPL_Results_Extract[[Player]:[Player]],0)),INDEX(Team_Key[[Abbreviation]:[Abbreviation]],MATCH(LEFT(INDEX(FPL_Fixtures_Extract[],MATCH($A233,FPL_Fixtures_Extract[[Player]:[Player]],0),MATCH(FPL_Combined[[#Headers],[Gameweek 05]],FPL_Fixtures_Extract[#Headers],0)),LEN(INDEX(FPL_Fixtures_Extract[],MATCH($A233,FPL_Fixtures_Extract[[Player]:[Player]],0),MATCH(FPL_Combined[[#Headers],[Gameweek 05]],FPL_Fixtures_Extract[#Headers],0)))-4),Team_Key[[Full Name]:[Full Name]],0))&amp;RIGHT(INDEX(FPL_Fixtures_Extract[],MATCH($A233,FPL_Fixtures_Extract[[Player]:[Player]],0),MATCH(FPL_Combined[[#Headers],[Gameweek 05]],FPL_Fixtures_Extract[#Headers],0)),3))</f>
        <v>WAT(A) 0-1</v>
      </c>
      <c r="G233" t="str">
        <f ca="1">IF(RIGHT(FPL_Combined[[#Headers],[Gameweek 06]],2)&lt;$B$622,INDEX(FPL_Results_Extract[Gameweek 06],MATCH($A233,FPL_Results_Extract[[Player]:[Player]],0)),INDEX(Team_Key[[Abbreviation]:[Abbreviation]],MATCH(LEFT(INDEX(FPL_Fixtures_Extract[],MATCH($A233,FPL_Fixtures_Extract[[Player]:[Player]],0),MATCH(FPL_Combined[[#Headers],[Gameweek 06]],FPL_Fixtures_Extract[#Headers],0)),LEN(INDEX(FPL_Fixtures_Extract[],MATCH($A233,FPL_Fixtures_Extract[[Player]:[Player]],0),MATCH(FPL_Combined[[#Headers],[Gameweek 06]],FPL_Fixtures_Extract[#Headers],0)))-4),Team_Key[[Full Name]:[Full Name]],0))&amp;RIGHT(INDEX(FPL_Fixtures_Extract[],MATCH($A233,FPL_Fixtures_Extract[[Player]:[Player]],0),MATCH(FPL_Combined[[#Headers],[Gameweek 06]],FPL_Fixtures_Extract[#Headers],0)),3))</f>
        <v>EVE(H) 0-0</v>
      </c>
      <c r="H233" t="str">
        <f ca="1">IF(RIGHT(FPL_Combined[[#Headers],[Gameweek 07]],2)&lt;$B$622,INDEX(FPL_Results_Extract[Gameweek 07],MATCH($A233,FPL_Results_Extract[[Player]:[Player]],0)),INDEX(Team_Key[[Abbreviation]:[Abbreviation]],MATCH(LEFT(INDEX(FPL_Fixtures_Extract[],MATCH($A233,FPL_Fixtures_Extract[[Player]:[Player]],0),MATCH(FPL_Combined[[#Headers],[Gameweek 07]],FPL_Fixtures_Extract[#Headers],0)),LEN(INDEX(FPL_Fixtures_Extract[],MATCH($A233,FPL_Fixtures_Extract[[Player]:[Player]],0),MATCH(FPL_Combined[[#Headers],[Gameweek 07]],FPL_Fixtures_Extract[#Headers],0)))-4),Team_Key[[Full Name]:[Full Name]],0))&amp;RIGHT(INDEX(FPL_Fixtures_Extract[],MATCH($A233,FPL_Fixtures_Extract[[Player]:[Player]],0),MATCH(FPL_Combined[[#Headers],[Gameweek 07]],FPL_Fixtures_Extract[#Headers],0)),3))</f>
        <v>SOU(A) 1-3</v>
      </c>
      <c r="I233" t="str">
        <f ca="1">IF(RIGHT(FPL_Combined[[#Headers],[Gameweek 08]],2)&lt;$B$622,INDEX(FPL_Results_Extract[Gameweek 08],MATCH($A233,FPL_Results_Extract[[Player]:[Player]],0)),INDEX(Team_Key[[Abbreviation]:[Abbreviation]],MATCH(LEFT(INDEX(FPL_Fixtures_Extract[],MATCH($A233,FPL_Fixtures_Extract[[Player]:[Player]],0),MATCH(FPL_Combined[[#Headers],[Gameweek 08]],FPL_Fixtures_Extract[#Headers],0)),LEN(INDEX(FPL_Fixtures_Extract[],MATCH($A233,FPL_Fixtures_Extract[[Player]:[Player]],0),MATCH(FPL_Combined[[#Headers],[Gameweek 08]],FPL_Fixtures_Extract[#Headers],0)))-4),Team_Key[[Full Name]:[Full Name]],0))&amp;RIGHT(INDEX(FPL_Fixtures_Extract[],MATCH($A233,FPL_Fixtures_Extract[[Player]:[Player]],0),MATCH(FPL_Combined[[#Headers],[Gameweek 08]],FPL_Fixtures_Extract[#Headers],0)),3))</f>
        <v>TOT(H) 2-2</v>
      </c>
      <c r="J233" t="str">
        <f ca="1">IF(RIGHT(FPL_Combined[[#Headers],[Gameweek 09]],2)&lt;$B$622,INDEX(FPL_Results_Extract[Gameweek 09],MATCH($A233,FPL_Results_Extract[[Player]:[Player]],0)),INDEX(Team_Key[[Abbreviation]:[Abbreviation]],MATCH(LEFT(INDEX(FPL_Fixtures_Extract[],MATCH($A233,FPL_Fixtures_Extract[[Player]:[Player]],0),MATCH(FPL_Combined[[#Headers],[Gameweek 09]],FPL_Fixtures_Extract[#Headers],0)),LEN(INDEX(FPL_Fixtures_Extract[],MATCH($A233,FPL_Fixtures_Extract[[Player]:[Player]],0),MATCH(FPL_Combined[[#Headers],[Gameweek 09]],FPL_Fixtures_Extract[#Headers],0)))-4),Team_Key[[Full Name]:[Full Name]],0))&amp;RIGHT(INDEX(FPL_Fixtures_Extract[],MATCH($A233,FPL_Fixtures_Extract[[Player]:[Player]],0),MATCH(FPL_Combined[[#Headers],[Gameweek 09]],FPL_Fixtures_Extract[#Headers],0)),3))</f>
        <v>STK(H) 0-1</v>
      </c>
      <c r="K233" t="str">
        <f ca="1">IF(RIGHT(FPL_Combined[[#Headers],[Gameweek 10]],2)&lt;$B$622,INDEX(FPL_Results_Extract[Gameweek 10],MATCH($A233,FPL_Results_Extract[[Player]:[Player]],0)),INDEX(Team_Key[[Abbreviation]:[Abbreviation]],MATCH(LEFT(INDEX(FPL_Fixtures_Extract[],MATCH($A233,FPL_Fixtures_Extract[[Player]:[Player]],0),MATCH(FPL_Combined[[#Headers],[Gameweek 10]],FPL_Fixtures_Extract[#Headers],0)),LEN(INDEX(FPL_Fixtures_Extract[],MATCH($A233,FPL_Fixtures_Extract[[Player]:[Player]],0),MATCH(FPL_Combined[[#Headers],[Gameweek 10]],FPL_Fixtures_Extract[#Headers],0)))-4),Team_Key[[Full Name]:[Full Name]],0))&amp;RIGHT(INDEX(FPL_Fixtures_Extract[],MATCH($A233,FPL_Fixtures_Extract[[Player]:[Player]],0),MATCH(FPL_Combined[[#Headers],[Gameweek 10]],FPL_Fixtures_Extract[#Headers],0)),3))</f>
        <v>AVL(A) 2-1</v>
      </c>
      <c r="L233" t="str">
        <f ca="1">IF(RIGHT(FPL_Combined[[#Headers],[Gameweek 11]],2)&lt;$B$622,INDEX(FPL_Results_Extract[Gameweek 11],MATCH($A233,FPL_Results_Extract[[Player]:[Player]],0)),INDEX(Team_Key[[Abbreviation]:[Abbreviation]],MATCH(LEFT(INDEX(FPL_Fixtures_Extract[],MATCH($A233,FPL_Fixtures_Extract[[Player]:[Player]],0),MATCH(FPL_Combined[[#Headers],[Gameweek 11]],FPL_Fixtures_Extract[#Headers],0)),LEN(INDEX(FPL_Fixtures_Extract[],MATCH($A233,FPL_Fixtures_Extract[[Player]:[Player]],0),MATCH(FPL_Combined[[#Headers],[Gameweek 11]],FPL_Fixtures_Extract[#Headers],0)))-4),Team_Key[[Full Name]:[Full Name]],0))&amp;RIGHT(INDEX(FPL_Fixtures_Extract[],MATCH($A233,FPL_Fixtures_Extract[[Player]:[Player]],0),MATCH(FPL_Combined[[#Headers],[Gameweek 11]],FPL_Fixtures_Extract[#Headers],0)),3))</f>
        <v>ARS(H) 0-3</v>
      </c>
      <c r="M233" t="str">
        <f ca="1">IF(RIGHT(FPL_Combined[[#Headers],[Gameweek 12]],2)&lt;$B$622,INDEX(FPL_Results_Extract[Gameweek 12],MATCH($A233,FPL_Results_Extract[[Player]:[Player]],0)),INDEX(Team_Key[[Abbreviation]:[Abbreviation]],MATCH(LEFT(INDEX(FPL_Fixtures_Extract[],MATCH($A233,FPL_Fixtures_Extract[[Player]:[Player]],0),MATCH(FPL_Combined[[#Headers],[Gameweek 12]],FPL_Fixtures_Extract[#Headers],0)),LEN(INDEX(FPL_Fixtures_Extract[],MATCH($A233,FPL_Fixtures_Extract[[Player]:[Player]],0),MATCH(FPL_Combined[[#Headers],[Gameweek 12]],FPL_Fixtures_Extract[#Headers],0)))-4),Team_Key[[Full Name]:[Full Name]],0))&amp;RIGHT(INDEX(FPL_Fixtures_Extract[],MATCH($A233,FPL_Fixtures_Extract[[Player]:[Player]],0),MATCH(FPL_Combined[[#Headers],[Gameweek 12]],FPL_Fixtures_Extract[#Headers],0)),3))</f>
        <v>NOR(A) 0-1</v>
      </c>
      <c r="N233" t="str">
        <f ca="1">IF(RIGHT(FPL_Combined[[#Headers],[Gameweek 13]],2)&lt;$B$622,INDEX(FPL_Results_Extract[Gameweek 13],MATCH($A233,FPL_Results_Extract[[Player]:[Player]],0)),INDEX(Team_Key[[Abbreviation]:[Abbreviation]],MATCH(LEFT(INDEX(FPL_Fixtures_Extract[],MATCH($A233,FPL_Fixtures_Extract[[Player]:[Player]],0),MATCH(FPL_Combined[[#Headers],[Gameweek 13]],FPL_Fixtures_Extract[#Headers],0)),LEN(INDEX(FPL_Fixtures_Extract[],MATCH($A233,FPL_Fixtures_Extract[[Player]:[Player]],0),MATCH(FPL_Combined[[#Headers],[Gameweek 13]],FPL_Fixtures_Extract[#Headers],0)))-4),Team_Key[[Full Name]:[Full Name]],0))&amp;RIGHT(INDEX(FPL_Fixtures_Extract[],MATCH($A233,FPL_Fixtures_Extract[[Player]:[Player]],0),MATCH(FPL_Combined[[#Headers],[Gameweek 13]],FPL_Fixtures_Extract[#Headers],0)),3))</f>
        <v>BOU(H) 2-2</v>
      </c>
      <c r="O233" t="str">
        <f ca="1">IF(RIGHT(FPL_Combined[[#Headers],[Gameweek 14]],2)&lt;$B$622,INDEX(FPL_Results_Extract[Gameweek 14],MATCH($A233,FPL_Results_Extract[[Player]:[Player]],0)),INDEX(Team_Key[[Abbreviation]:[Abbreviation]],MATCH(LEFT(INDEX(FPL_Fixtures_Extract[],MATCH($A233,FPL_Fixtures_Extract[[Player]:[Player]],0),MATCH(FPL_Combined[[#Headers],[Gameweek 14]],FPL_Fixtures_Extract[#Headers],0)),LEN(INDEX(FPL_Fixtures_Extract[],MATCH($A233,FPL_Fixtures_Extract[[Player]:[Player]],0),MATCH(FPL_Combined[[#Headers],[Gameweek 14]],FPL_Fixtures_Extract[#Headers],0)))-4),Team_Key[[Full Name]:[Full Name]],0))&amp;RIGHT(INDEX(FPL_Fixtures_Extract[],MATCH($A233,FPL_Fixtures_Extract[[Player]:[Player]],0),MATCH(FPL_Combined[[#Headers],[Gameweek 14]],FPL_Fixtures_Extract[#Headers],0)),3))</f>
        <v>LIV(A) 0-1</v>
      </c>
      <c r="P233" t="str">
        <f ca="1">IF(RIGHT(FPL_Combined[[#Headers],[Gameweek 15]],2)&lt;$B$622,INDEX(FPL_Results_Extract[Gameweek 15],MATCH($A233,FPL_Results_Extract[[Player]:[Player]],0)),INDEX(Team_Key[[Abbreviation]:[Abbreviation]],MATCH(LEFT(INDEX(FPL_Fixtures_Extract[],MATCH($A233,FPL_Fixtures_Extract[[Player]:[Player]],0),MATCH(FPL_Combined[[#Headers],[Gameweek 15]],FPL_Fixtures_Extract[#Headers],0)),LEN(INDEX(FPL_Fixtures_Extract[],MATCH($A233,FPL_Fixtures_Extract[[Player]:[Player]],0),MATCH(FPL_Combined[[#Headers],[Gameweek 15]],FPL_Fixtures_Extract[#Headers],0)))-4),Team_Key[[Full Name]:[Full Name]],0))&amp;RIGHT(INDEX(FPL_Fixtures_Extract[],MATCH($A233,FPL_Fixtures_Extract[[Player]:[Player]],0),MATCH(FPL_Combined[[#Headers],[Gameweek 15]],FPL_Fixtures_Extract[#Headers],0)),3))</f>
        <v>LEI(H) 0-3</v>
      </c>
      <c r="Q233" t="str">
        <f ca="1">IF(RIGHT(FPL_Combined[[#Headers],[Gameweek 16]],2)&lt;$B$622,INDEX(FPL_Results_Extract[Gameweek 16],MATCH($A233,FPL_Results_Extract[[Player]:[Player]],0)),INDEX(Team_Key[[Abbreviation]:[Abbreviation]],MATCH(LEFT(INDEX(FPL_Fixtures_Extract[],MATCH($A233,FPL_Fixtures_Extract[[Player]:[Player]],0),MATCH(FPL_Combined[[#Headers],[Gameweek 16]],FPL_Fixtures_Extract[#Headers],0)),LEN(INDEX(FPL_Fixtures_Extract[],MATCH($A233,FPL_Fixtures_Extract[[Player]:[Player]],0),MATCH(FPL_Combined[[#Headers],[Gameweek 16]],FPL_Fixtures_Extract[#Headers],0)))-4),Team_Key[[Full Name]:[Full Name]],0))&amp;RIGHT(INDEX(FPL_Fixtures_Extract[],MATCH($A233,FPL_Fixtures_Extract[[Player]:[Player]],0),MATCH(FPL_Combined[[#Headers],[Gameweek 16]],FPL_Fixtures_Extract[#Headers],0)),3))</f>
        <v>MCI(A) 1-2</v>
      </c>
      <c r="R233" t="str">
        <f ca="1">IF(RIGHT(FPL_Combined[[#Headers],[Gameweek 17]],2)&lt;$B$622,INDEX(FPL_Results_Extract[Gameweek 17],MATCH($A233,FPL_Results_Extract[[Player]:[Player]],0)),INDEX(Team_Key[[Abbreviation]:[Abbreviation]],MATCH(LEFT(INDEX(FPL_Fixtures_Extract[],MATCH($A233,FPL_Fixtures_Extract[[Player]:[Player]],0),MATCH(FPL_Combined[[#Headers],[Gameweek 17]],FPL_Fixtures_Extract[#Headers],0)),LEN(INDEX(FPL_Fixtures_Extract[],MATCH($A233,FPL_Fixtures_Extract[[Player]:[Player]],0),MATCH(FPL_Combined[[#Headers],[Gameweek 17]],FPL_Fixtures_Extract[#Headers],0)))-4),Team_Key[[Full Name]:[Full Name]],0))&amp;RIGHT(INDEX(FPL_Fixtures_Extract[],MATCH($A233,FPL_Fixtures_Extract[[Player]:[Player]],0),MATCH(FPL_Combined[[#Headers],[Gameweek 17]],FPL_Fixtures_Extract[#Headers],0)),3))</f>
        <v>WHU(H) 0-0</v>
      </c>
      <c r="S233" t="str">
        <f ca="1">IF(RIGHT(FPL_Combined[[#Headers],[Gameweek 18]],2)&lt;$B$622,INDEX(FPL_Results_Extract[Gameweek 18],MATCH($A233,FPL_Results_Extract[[Player]:[Player]],0)),INDEX(Team_Key[[Abbreviation]:[Abbreviation]],MATCH(LEFT(INDEX(FPL_Fixtures_Extract[],MATCH($A233,FPL_Fixtures_Extract[[Player]:[Player]],0),MATCH(FPL_Combined[[#Headers],[Gameweek 18]],FPL_Fixtures_Extract[#Headers],0)),LEN(INDEX(FPL_Fixtures_Extract[],MATCH($A233,FPL_Fixtures_Extract[[Player]:[Player]],0),MATCH(FPL_Combined[[#Headers],[Gameweek 18]],FPL_Fixtures_Extract[#Headers],0)))-4),Team_Key[[Full Name]:[Full Name]],0))&amp;RIGHT(INDEX(FPL_Fixtures_Extract[],MATCH($A233,FPL_Fixtures_Extract[[Player]:[Player]],0),MATCH(FPL_Combined[[#Headers],[Gameweek 18]],FPL_Fixtures_Extract[#Headers],0)),3))</f>
        <v>WBA(H) 1-0</v>
      </c>
      <c r="T233" t="str">
        <f ca="1">IF(RIGHT(FPL_Combined[[#Headers],[Gameweek 19]],2)&lt;$B$622,INDEX(FPL_Results_Extract[Gameweek 19],MATCH($A233,FPL_Results_Extract[[Player]:[Player]],0)),INDEX(Team_Key[[Abbreviation]:[Abbreviation]],MATCH(LEFT(INDEX(FPL_Fixtures_Extract[],MATCH($A233,FPL_Fixtures_Extract[[Player]:[Player]],0),MATCH(FPL_Combined[[#Headers],[Gameweek 19]],FPL_Fixtures_Extract[#Headers],0)),LEN(INDEX(FPL_Fixtures_Extract[],MATCH($A233,FPL_Fixtures_Extract[[Player]:[Player]],0),MATCH(FPL_Combined[[#Headers],[Gameweek 19]],FPL_Fixtures_Extract[#Headers],0)))-4),Team_Key[[Full Name]:[Full Name]],0))&amp;RIGHT(INDEX(FPL_Fixtures_Extract[],MATCH($A233,FPL_Fixtures_Extract[[Player]:[Player]],0),MATCH(FPL_Combined[[#Headers],[Gameweek 19]],FPL_Fixtures_Extract[#Headers],0)),3))</f>
        <v>CRY(A) 0-0</v>
      </c>
      <c r="U233" t="str">
        <f ca="1">IF(RIGHT(FPL_Combined[[#Headers],[Gameweek 20]],2)&lt;$B$622,INDEX(FPL_Results_Extract[Gameweek 20],MATCH($A233,FPL_Results_Extract[[Player]:[Player]],0)),INDEX(Team_Key[[Abbreviation]:[Abbreviation]],MATCH(LEFT(INDEX(FPL_Fixtures_Extract[],MATCH($A233,FPL_Fixtures_Extract[[Player]:[Player]],0),MATCH(FPL_Combined[[#Headers],[Gameweek 20]],FPL_Fixtures_Extract[#Headers],0)),LEN(INDEX(FPL_Fixtures_Extract[],MATCH($A233,FPL_Fixtures_Extract[[Player]:[Player]],0),MATCH(FPL_Combined[[#Headers],[Gameweek 20]],FPL_Fixtures_Extract[#Headers],0)))-4),Team_Key[[Full Name]:[Full Name]],0))&amp;RIGHT(INDEX(FPL_Fixtures_Extract[],MATCH($A233,FPL_Fixtures_Extract[[Player]:[Player]],0),MATCH(FPL_Combined[[#Headers],[Gameweek 20]],FPL_Fixtures_Extract[#Headers],0)),3))</f>
        <v>MUN(A) 1-2</v>
      </c>
      <c r="V233" t="str">
        <f ca="1">IF(RIGHT(FPL_Combined[[#Headers],[Gameweek 21]],2)&lt;$B$622,INDEX(FPL_Results_Extract[Gameweek 21],MATCH($A233,FPL_Results_Extract[[Player]:[Player]],0)),INDEX(Team_Key[[Abbreviation]:[Abbreviation]],MATCH(LEFT(INDEX(FPL_Fixtures_Extract[],MATCH($A233,FPL_Fixtures_Extract[[Player]:[Player]],0),MATCH(FPL_Combined[[#Headers],[Gameweek 21]],FPL_Fixtures_Extract[#Headers],0)),LEN(INDEX(FPL_Fixtures_Extract[],MATCH($A233,FPL_Fixtures_Extract[[Player]:[Player]],0),MATCH(FPL_Combined[[#Headers],[Gameweek 21]],FPL_Fixtures_Extract[#Headers],0)))-4),Team_Key[[Full Name]:[Full Name]],0))&amp;RIGHT(INDEX(FPL_Fixtures_Extract[],MATCH($A233,FPL_Fixtures_Extract[[Player]:[Player]],0),MATCH(FPL_Combined[[#Headers],[Gameweek 21]],FPL_Fixtures_Extract[#Headers],0)),3))</f>
        <v>SUN(H) 2-4</v>
      </c>
      <c r="W233" t="str">
        <f ca="1">IF(RIGHT(FPL_Combined[[#Headers],[Gameweek 22]],2)&lt;$B$622,INDEX(FPL_Results_Extract[Gameweek 22],MATCH($A233,FPL_Results_Extract[[Player]:[Player]],0)),INDEX(Team_Key[[Abbreviation]:[Abbreviation]],MATCH(LEFT(INDEX(FPL_Fixtures_Extract[],MATCH($A233,FPL_Fixtures_Extract[[Player]:[Player]],0),MATCH(FPL_Combined[[#Headers],[Gameweek 22]],FPL_Fixtures_Extract[#Headers],0)),LEN(INDEX(FPL_Fixtures_Extract[],MATCH($A233,FPL_Fixtures_Extract[[Player]:[Player]],0),MATCH(FPL_Combined[[#Headers],[Gameweek 22]],FPL_Fixtures_Extract[#Headers],0)))-4),Team_Key[[Full Name]:[Full Name]],0))&amp;RIGHT(INDEX(FPL_Fixtures_Extract[],MATCH($A233,FPL_Fixtures_Extract[[Player]:[Player]],0),MATCH(FPL_Combined[[#Headers],[Gameweek 22]],FPL_Fixtures_Extract[#Headers],0)),3))</f>
        <v>WAT(H) 1-0</v>
      </c>
      <c r="X233" t="str">
        <f ca="1">IF(RIGHT(FPL_Combined[[#Headers],[Gameweek 23]],2)&lt;$B$622,INDEX(FPL_Results_Extract[Gameweek 23],MATCH($A233,FPL_Results_Extract[[Player]:[Player]],0)),INDEX(Team_Key[[Abbreviation]:[Abbreviation]],MATCH(LEFT(INDEX(FPL_Fixtures_Extract[],MATCH($A233,FPL_Fixtures_Extract[[Player]:[Player]],0),MATCH(FPL_Combined[[#Headers],[Gameweek 23]],FPL_Fixtures_Extract[#Headers],0)),LEN(INDEX(FPL_Fixtures_Extract[],MATCH($A233,FPL_Fixtures_Extract[[Player]:[Player]],0),MATCH(FPL_Combined[[#Headers],[Gameweek 23]],FPL_Fixtures_Extract[#Headers],0)))-4),Team_Key[[Full Name]:[Full Name]],0))&amp;RIGHT(INDEX(FPL_Fixtures_Extract[],MATCH($A233,FPL_Fixtures_Extract[[Player]:[Player]],0),MATCH(FPL_Combined[[#Headers],[Gameweek 23]],FPL_Fixtures_Extract[#Headers],0)),3))</f>
        <v>EVE(A) 2-1</v>
      </c>
      <c r="Y233" t="str">
        <f ca="1">IF(RIGHT(FPL_Combined[[#Headers],[Gameweek 24]],2)&lt;$B$622,INDEX(FPL_Results_Extract[Team],MATCH($A233,FPL_Results_Extract[[Player]:[Player]],0)),INDEX(Team_Key[[Abbreviation]:[Abbreviation]],MATCH(LEFT(INDEX(FPL_Fixtures_Extract[],MATCH($A233,FPL_Fixtures_Extract[[Player]:[Player]],0),MATCH(FPL_Combined[[#Headers],[Gameweek 24]],FPL_Fixtures_Extract[#Headers],0)),LEN(INDEX(FPL_Fixtures_Extract[],MATCH($A233,FPL_Fixtures_Extract[[Player]:[Player]],0),MATCH(FPL_Combined[[#Headers],[Gameweek 24]],FPL_Fixtures_Extract[#Headers],0)))-4),Team_Key[[Full Name]:[Full Name]],0))&amp;RIGHT(INDEX(FPL_Fixtures_Extract[],MATCH($A233,FPL_Fixtures_Extract[[Player]:[Player]],0),MATCH(FPL_Combined[[#Headers],[Gameweek 24]],FPL_Fixtures_Extract[#Headers],0)),3))</f>
        <v>SWA</v>
      </c>
      <c r="Z233" t="str">
        <f ca="1">IF(RIGHT(FPL_Combined[[#Headers],[Gameweek 25]],2)&lt;$B$622,INDEX(FPL_Results_Extract[Player],MATCH($A233,FPL_Results_Extract[[Player]:[Player]],0)),INDEX(Team_Key[[Abbreviation]:[Abbreviation]],MATCH(LEFT(INDEX(FPL_Fixtures_Extract[],MATCH($A233,FPL_Fixtures_Extract[[Player]:[Player]],0),MATCH(FPL_Combined[[#Headers],[Gameweek 25]],FPL_Fixtures_Extract[#Headers],0)),LEN(INDEX(FPL_Fixtures_Extract[],MATCH($A233,FPL_Fixtures_Extract[[Player]:[Player]],0),MATCH(FPL_Combined[[#Headers],[Gameweek 25]],FPL_Fixtures_Extract[#Headers],0)))-4),Team_Key[[Full Name]:[Full Name]],0))&amp;RIGHT(INDEX(FPL_Fixtures_Extract[],MATCH($A233,FPL_Fixtures_Extract[[Player]:[Player]],0),MATCH(FPL_Combined[[#Headers],[Gameweek 25]],FPL_Fixtures_Extract[#Headers],0)),3))</f>
        <v>Gomis</v>
      </c>
      <c r="AA233" t="str">
        <f ca="1">IF(RIGHT(FPL_Combined[[#Headers],[Gameweek 26]],2)&lt;$B$622,INDEX(FPL_Results_Extract[Gameweek 01],MATCH($A233,FPL_Results_Extract[[Player]:[Player]],0)),INDEX(Team_Key[[Abbreviation]:[Abbreviation]],MATCH(LEFT(INDEX(FPL_Fixtures_Extract[],MATCH($A233,FPL_Fixtures_Extract[[Player]:[Player]],0),MATCH(FPL_Combined[[#Headers],[Gameweek 26]],FPL_Fixtures_Extract[#Headers],0)),LEN(INDEX(FPL_Fixtures_Extract[],MATCH($A233,FPL_Fixtures_Extract[[Player]:[Player]],0),MATCH(FPL_Combined[[#Headers],[Gameweek 26]],FPL_Fixtures_Extract[#Headers],0)))-4),Team_Key[[Full Name]:[Full Name]],0))&amp;RIGHT(INDEX(FPL_Fixtures_Extract[],MATCH($A233,FPL_Fixtures_Extract[[Player]:[Player]],0),MATCH(FPL_Combined[[#Headers],[Gameweek 26]],FPL_Fixtures_Extract[#Headers],0)),3))</f>
        <v>CHE(A) 2-2</v>
      </c>
      <c r="AB233" t="str">
        <f ca="1">IF(RIGHT(FPL_Combined[[#Headers],[Gameweek 27]],2)&lt;$B$622,INDEX(FPL_Results_Extract[Gameweek 02],MATCH($A233,FPL_Results_Extract[[Player]:[Player]],0)),INDEX(Team_Key[[Abbreviation]:[Abbreviation]],MATCH(LEFT(INDEX(FPL_Fixtures_Extract[],MATCH($A233,FPL_Fixtures_Extract[[Player]:[Player]],0),MATCH(FPL_Combined[[#Headers],[Gameweek 27]],FPL_Fixtures_Extract[#Headers],0)),LEN(INDEX(FPL_Fixtures_Extract[],MATCH($A233,FPL_Fixtures_Extract[[Player]:[Player]],0),MATCH(FPL_Combined[[#Headers],[Gameweek 27]],FPL_Fixtures_Extract[#Headers],0)))-4),Team_Key[[Full Name]:[Full Name]],0))&amp;RIGHT(INDEX(FPL_Fixtures_Extract[],MATCH($A233,FPL_Fixtures_Extract[[Player]:[Player]],0),MATCH(FPL_Combined[[#Headers],[Gameweek 27]],FPL_Fixtures_Extract[#Headers],0)),3))</f>
        <v>NEW(H) 2-0</v>
      </c>
      <c r="AC233" t="str">
        <f ca="1">IF(RIGHT(FPL_Combined[[#Headers],[Gameweek 28]],2)&lt;$B$622,INDEX(FPL_Results_Extract[Gameweek 03],MATCH($A233,FPL_Results_Extract[[Player]:[Player]],0)),INDEX(Team_Key[[Abbreviation]:[Abbreviation]],MATCH(LEFT(INDEX(FPL_Fixtures_Extract[],MATCH($A233,FPL_Fixtures_Extract[[Player]:[Player]],0),MATCH(FPL_Combined[[#Headers],[Gameweek 28]],FPL_Fixtures_Extract[#Headers],0)),LEN(INDEX(FPL_Fixtures_Extract[],MATCH($A233,FPL_Fixtures_Extract[[Player]:[Player]],0),MATCH(FPL_Combined[[#Headers],[Gameweek 28]],FPL_Fixtures_Extract[#Headers],0)))-4),Team_Key[[Full Name]:[Full Name]],0))&amp;RIGHT(INDEX(FPL_Fixtures_Extract[],MATCH($A233,FPL_Fixtures_Extract[[Player]:[Player]],0),MATCH(FPL_Combined[[#Headers],[Gameweek 28]],FPL_Fixtures_Extract[#Headers],0)),3))</f>
        <v>SUN(A) 1-1</v>
      </c>
      <c r="AD233" t="str">
        <f ca="1">IF(RIGHT(FPL_Combined[[#Headers],[Gameweek 29]],2)&lt;$B$622,INDEX(FPL_Results_Extract[Gameweek 04],MATCH($A233,FPL_Results_Extract[[Player]:[Player]],0)),INDEX(Team_Key[[Abbreviation]:[Abbreviation]],MATCH(LEFT(INDEX(FPL_Fixtures_Extract[],MATCH($A233,FPL_Fixtures_Extract[[Player]:[Player]],0),MATCH(FPL_Combined[[#Headers],[Gameweek 29]],FPL_Fixtures_Extract[#Headers],0)),LEN(INDEX(FPL_Fixtures_Extract[],MATCH($A233,FPL_Fixtures_Extract[[Player]:[Player]],0),MATCH(FPL_Combined[[#Headers],[Gameweek 29]],FPL_Fixtures_Extract[#Headers],0)))-4),Team_Key[[Full Name]:[Full Name]],0))&amp;RIGHT(INDEX(FPL_Fixtures_Extract[],MATCH($A233,FPL_Fixtures_Extract[[Player]:[Player]],0),MATCH(FPL_Combined[[#Headers],[Gameweek 29]],FPL_Fixtures_Extract[#Headers],0)),3))</f>
        <v>NOR(H)</v>
      </c>
      <c r="AE233" t="str">
        <f ca="1">IF(RIGHT(FPL_Combined[[#Headers],[Gameweek 30]],2)&lt;$B$622,INDEX(FPL_Results_Extract[Gameweek 05],MATCH($A233,FPL_Results_Extract[[Player]:[Player]],0)),INDEX(Team_Key[[Abbreviation]:[Abbreviation]],MATCH(LEFT(INDEX(FPL_Fixtures_Extract[],MATCH($A233,FPL_Fixtures_Extract[[Player]:[Player]],0),MATCH(FPL_Combined[[#Headers],[Gameweek 30]],FPL_Fixtures_Extract[#Headers],0)),LEN(INDEX(FPL_Fixtures_Extract[],MATCH($A233,FPL_Fixtures_Extract[[Player]:[Player]],0),MATCH(FPL_Combined[[#Headers],[Gameweek 30]],FPL_Fixtures_Extract[#Headers],0)))-4),Team_Key[[Full Name]:[Full Name]],0))&amp;RIGHT(INDEX(FPL_Fixtures_Extract[],MATCH($A233,FPL_Fixtures_Extract[[Player]:[Player]],0),MATCH(FPL_Combined[[#Headers],[Gameweek 30]],FPL_Fixtures_Extract[#Headers],0)),3))</f>
        <v>BOU(A)</v>
      </c>
      <c r="AF233" t="str">
        <f ca="1">IF(RIGHT(FPL_Combined[[#Headers],[Gameweek 31]],2)&lt;$B$622,INDEX(FPL_Results_Extract[Gameweek 06],MATCH($A233,FPL_Results_Extract[[Player]:[Player]],0)),INDEX(Team_Key[[Abbreviation]:[Abbreviation]],MATCH(LEFT(INDEX(FPL_Fixtures_Extract[],MATCH($A233,FPL_Fixtures_Extract[[Player]:[Player]],0),MATCH(FPL_Combined[[#Headers],[Gameweek 31]],FPL_Fixtures_Extract[#Headers],0)),LEN(INDEX(FPL_Fixtures_Extract[],MATCH($A233,FPL_Fixtures_Extract[[Player]:[Player]],0),MATCH(FPL_Combined[[#Headers],[Gameweek 31]],FPL_Fixtures_Extract[#Headers],0)))-4),Team_Key[[Full Name]:[Full Name]],0))&amp;RIGHT(INDEX(FPL_Fixtures_Extract[],MATCH($A233,FPL_Fixtures_Extract[[Player]:[Player]],0),MATCH(FPL_Combined[[#Headers],[Gameweek 31]],FPL_Fixtures_Extract[#Headers],0)),3))</f>
        <v>AVL(H)</v>
      </c>
      <c r="AG233" t="str">
        <f ca="1">IF(RIGHT(FPL_Combined[[#Headers],[Gameweek 32]],2)&lt;$B$622,INDEX(FPL_Results_Extract[Gameweek 07],MATCH($A233,FPL_Results_Extract[[Player]:[Player]],0)),INDEX(Team_Key[[Abbreviation]:[Abbreviation]],MATCH(LEFT(INDEX(FPL_Fixtures_Extract[],MATCH($A233,FPL_Fixtures_Extract[[Player]:[Player]],0),MATCH(FPL_Combined[[#Headers],[Gameweek 32]],FPL_Fixtures_Extract[#Headers],0)),LEN(INDEX(FPL_Fixtures_Extract[],MATCH($A233,FPL_Fixtures_Extract[[Player]:[Player]],0),MATCH(FPL_Combined[[#Headers],[Gameweek 32]],FPL_Fixtures_Extract[#Headers],0)))-4),Team_Key[[Full Name]:[Full Name]],0))&amp;RIGHT(INDEX(FPL_Fixtures_Extract[],MATCH($A233,FPL_Fixtures_Extract[[Player]:[Player]],0),MATCH(FPL_Combined[[#Headers],[Gameweek 32]],FPL_Fixtures_Extract[#Headers],0)),3))</f>
        <v>STK(A)</v>
      </c>
      <c r="AH233" t="str">
        <f ca="1">IF(RIGHT(FPL_Combined[[#Headers],[Gameweek 33]],2)&lt;$B$622,INDEX(FPL_Results_Extract[Gameweek 08],MATCH($A233,FPL_Results_Extract[[Player]:[Player]],0)),INDEX(Team_Key[[Abbreviation]:[Abbreviation]],MATCH(LEFT(INDEX(FPL_Fixtures_Extract[],MATCH($A233,FPL_Fixtures_Extract[[Player]:[Player]],0),MATCH(FPL_Combined[[#Headers],[Gameweek 33]],FPL_Fixtures_Extract[#Headers],0)),LEN(INDEX(FPL_Fixtures_Extract[],MATCH($A233,FPL_Fixtures_Extract[[Player]:[Player]],0),MATCH(FPL_Combined[[#Headers],[Gameweek 33]],FPL_Fixtures_Extract[#Headers],0)))-4),Team_Key[[Full Name]:[Full Name]],0))&amp;RIGHT(INDEX(FPL_Fixtures_Extract[],MATCH($A233,FPL_Fixtures_Extract[[Player]:[Player]],0),MATCH(FPL_Combined[[#Headers],[Gameweek 33]],FPL_Fixtures_Extract[#Headers],0)),3))</f>
        <v>CHE(H)</v>
      </c>
      <c r="AI233" t="str">
        <f ca="1">IF(RIGHT(FPL_Combined[[#Headers],[Gameweek 34]],2)&lt;$B$622,INDEX(FPL_Results_Extract[Gameweek 09],MATCH($A233,FPL_Results_Extract[[Player]:[Player]],0)),INDEX(Team_Key[[Abbreviation]:[Abbreviation]],MATCH(LEFT(INDEX(FPL_Fixtures_Extract[],MATCH($A233,FPL_Fixtures_Extract[[Player]:[Player]],0),MATCH(FPL_Combined[[#Headers],[Gameweek 34]],FPL_Fixtures_Extract[#Headers],0)),LEN(INDEX(FPL_Fixtures_Extract[],MATCH($A233,FPL_Fixtures_Extract[[Player]:[Player]],0),MATCH(FPL_Combined[[#Headers],[Gameweek 34]],FPL_Fixtures_Extract[#Headers],0)))-4),Team_Key[[Full Name]:[Full Name]],0))&amp;RIGHT(INDEX(FPL_Fixtures_Extract[],MATCH($A233,FPL_Fixtures_Extract[[Player]:[Player]],0),MATCH(FPL_Combined[[#Headers],[Gameweek 34]],FPL_Fixtures_Extract[#Headers],0)),3))</f>
        <v>NEW(A)</v>
      </c>
      <c r="AJ233" t="str">
        <f ca="1">IF(RIGHT(FPL_Combined[[#Headers],[Gameweek 35]],2)&lt;$B$622,INDEX(FPL_Results_Extract[Gameweek 10],MATCH($A233,FPL_Results_Extract[[Player]:[Player]],0)),INDEX(Team_Key[[Abbreviation]:[Abbreviation]],MATCH(LEFT(INDEX(FPL_Fixtures_Extract[],MATCH($A233,FPL_Fixtures_Extract[[Player]:[Player]],0),MATCH(FPL_Combined[[#Headers],[Gameweek 35]],FPL_Fixtures_Extract[#Headers],0)),LEN(INDEX(FPL_Fixtures_Extract[],MATCH($A233,FPL_Fixtures_Extract[[Player]:[Player]],0),MATCH(FPL_Combined[[#Headers],[Gameweek 35]],FPL_Fixtures_Extract[#Headers],0)))-4),Team_Key[[Full Name]:[Full Name]],0))&amp;RIGHT(INDEX(FPL_Fixtures_Extract[],MATCH($A233,FPL_Fixtures_Extract[[Player]:[Player]],0),MATCH(FPL_Combined[[#Headers],[Gameweek 35]],FPL_Fixtures_Extract[#Headers],0)),3))</f>
        <v>LEI(A)</v>
      </c>
      <c r="AK233" t="str">
        <f ca="1">IF(RIGHT(FPL_Combined[[#Headers],[Gameweek 36]],2)&lt;$B$622,INDEX(FPL_Results_Extract[Gameweek 11],MATCH($A233,FPL_Results_Extract[[Player]:[Player]],0)),INDEX(Team_Key[[Abbreviation]:[Abbreviation]],MATCH(LEFT(INDEX(FPL_Fixtures_Extract[],MATCH($A233,FPL_Fixtures_Extract[[Player]:[Player]],0),MATCH(FPL_Combined[[#Headers],[Gameweek 36]],FPL_Fixtures_Extract[#Headers],0)),LEN(INDEX(FPL_Fixtures_Extract[],MATCH($A233,FPL_Fixtures_Extract[[Player]:[Player]],0),MATCH(FPL_Combined[[#Headers],[Gameweek 36]],FPL_Fixtures_Extract[#Headers],0)))-4),Team_Key[[Full Name]:[Full Name]],0))&amp;RIGHT(INDEX(FPL_Fixtures_Extract[],MATCH($A233,FPL_Fixtures_Extract[[Player]:[Player]],0),MATCH(FPL_Combined[[#Headers],[Gameweek 36]],FPL_Fixtures_Extract[#Headers],0)),3))</f>
        <v>LIV(H)</v>
      </c>
      <c r="AL233" t="str">
        <f ca="1">IF(RIGHT(FPL_Combined[[#Headers],[Gameweek 37]],2)&lt;$B$622,INDEX(FPL_Results_Extract[Gameweek 12],MATCH($A233,FPL_Results_Extract[[Player]:[Player]],0)),INDEX(Team_Key[[Abbreviation]:[Abbreviation]],MATCH(LEFT(INDEX(FPL_Fixtures_Extract[],MATCH($A233,FPL_Fixtures_Extract[[Player]:[Player]],0),MATCH(FPL_Combined[[#Headers],[Gameweek 37]],FPL_Fixtures_Extract[#Headers],0)),LEN(INDEX(FPL_Fixtures_Extract[],MATCH($A233,FPL_Fixtures_Extract[[Player]:[Player]],0),MATCH(FPL_Combined[[#Headers],[Gameweek 37]],FPL_Fixtures_Extract[#Headers],0)))-4),Team_Key[[Full Name]:[Full Name]],0))&amp;RIGHT(INDEX(FPL_Fixtures_Extract[],MATCH($A233,FPL_Fixtures_Extract[[Player]:[Player]],0),MATCH(FPL_Combined[[#Headers],[Gameweek 37]],FPL_Fixtures_Extract[#Headers],0)),3))</f>
        <v>WHU(A)</v>
      </c>
      <c r="AM233" t="str">
        <f ca="1">IF(RIGHT(FPL_Combined[[#Headers],[Gameweek 38]],2)&lt;$B$622,INDEX(FPL_Results_Extract[Gameweek 13],MATCH($A233,FPL_Results_Extract[[Player]:[Player]],0)),INDEX(Team_Key[[Abbreviation]:[Abbreviation]],MATCH(LEFT(INDEX(FPL_Fixtures_Extract[],MATCH($A233,FPL_Fixtures_Extract[[Player]:[Player]],0),MATCH(FPL_Combined[[#Headers],[Gameweek 38]],FPL_Fixtures_Extract[#Headers],0)),LEN(INDEX(FPL_Fixtures_Extract[],MATCH($A233,FPL_Fixtures_Extract[[Player]:[Player]],0),MATCH(FPL_Combined[[#Headers],[Gameweek 38]],FPL_Fixtures_Extract[#Headers],0)))-4),Team_Key[[Full Name]:[Full Name]],0))&amp;RIGHT(INDEX(FPL_Fixtures_Extract[],MATCH($A233,FPL_Fixtures_Extract[[Player]:[Player]],0),MATCH(FPL_Combined[[#Headers],[Gameweek 38]],FPL_Fixtures_Extract[#Headers],0)),3))</f>
        <v>MCI(H)</v>
      </c>
    </row>
    <row r="234" spans="1:39" x14ac:dyDescent="0.45">
      <c r="A234" t="s">
        <v>108</v>
      </c>
      <c r="B234" t="str">
        <f ca="1">IF(RIGHT(FPL_Combined[[#Headers],[Gameweek 01]],2)&lt;$B$622,INDEX(FPL_Results_Extract[Gameweek 01],MATCH($A234,FPL_Results_Extract[[Player]:[Player]],0)),INDEX(Team_Key[[Abbreviation]:[Abbreviation]],MATCH(LEFT(INDEX(FPL_Fixtures_Extract[],MATCH($A234,FPL_Fixtures_Extract[[Player]:[Player]],0),MATCH(FPL_Combined[[#Headers],[Gameweek 01]],FPL_Fixtures_Extract[#Headers],0)),LEN(INDEX(FPL_Fixtures_Extract[],MATCH($A234,FPL_Fixtures_Extract[[Player]:[Player]],0),MATCH(FPL_Combined[[#Headers],[Gameweek 01]],FPL_Fixtures_Extract[#Headers],0)))-4),Team_Key[[Full Name]:[Full Name]],0))&amp;RIGHT(INDEX(FPL_Fixtures_Extract[],MATCH($A234,FPL_Fixtures_Extract[[Player]:[Player]],0),MATCH(FPL_Combined[[#Headers],[Gameweek 01]],FPL_Fixtures_Extract[#Headers],0)),3))</f>
        <v>N/A</v>
      </c>
      <c r="C234" t="str">
        <f ca="1">IF(RIGHT(FPL_Combined[[#Headers],[Gameweek 02]],2)&lt;$B$622,INDEX(FPL_Results_Extract[Gameweek 02],MATCH($A234,FPL_Results_Extract[[Player]:[Player]],0)),INDEX(Team_Key[[Abbreviation]:[Abbreviation]],MATCH(LEFT(INDEX(FPL_Fixtures_Extract[],MATCH($A234,FPL_Fixtures_Extract[[Player]:[Player]],0),MATCH(FPL_Combined[[#Headers],[Gameweek 02]],FPL_Fixtures_Extract[#Headers],0)),LEN(INDEX(FPL_Fixtures_Extract[],MATCH($A234,FPL_Fixtures_Extract[[Player]:[Player]],0),MATCH(FPL_Combined[[#Headers],[Gameweek 02]],FPL_Fixtures_Extract[#Headers],0)))-4),Team_Key[[Full Name]:[Full Name]],0))&amp;RIGHT(INDEX(FPL_Fixtures_Extract[],MATCH($A234,FPL_Fixtures_Extract[[Player]:[Player]],0),MATCH(FPL_Combined[[#Headers],[Gameweek 02]],FPL_Fixtures_Extract[#Headers],0)),3))</f>
        <v>N/A</v>
      </c>
      <c r="D234" t="str">
        <f ca="1">IF(RIGHT(FPL_Combined[[#Headers],[Gameweek 03]],2)&lt;$B$622,INDEX(FPL_Results_Extract[Gameweek 03],MATCH($A234,FPL_Results_Extract[[Player]:[Player]],0)),INDEX(Team_Key[[Abbreviation]:[Abbreviation]],MATCH(LEFT(INDEX(FPL_Fixtures_Extract[],MATCH($A234,FPL_Fixtures_Extract[[Player]:[Player]],0),MATCH(FPL_Combined[[#Headers],[Gameweek 03]],FPL_Fixtures_Extract[#Headers],0)),LEN(INDEX(FPL_Fixtures_Extract[],MATCH($A234,FPL_Fixtures_Extract[[Player]:[Player]],0),MATCH(FPL_Combined[[#Headers],[Gameweek 03]],FPL_Fixtures_Extract[#Headers],0)))-4),Team_Key[[Full Name]:[Full Name]],0))&amp;RIGHT(INDEX(FPL_Fixtures_Extract[],MATCH($A234,FPL_Fixtures_Extract[[Player]:[Player]],0),MATCH(FPL_Combined[[#Headers],[Gameweek 03]],FPL_Fixtures_Extract[#Headers],0)),3))</f>
        <v>N/A</v>
      </c>
      <c r="E234" t="str">
        <f ca="1">IF(RIGHT(FPL_Combined[[#Headers],[Gameweek 04]],2)&lt;$B$622,INDEX(FPL_Results_Extract[Gameweek 04],MATCH($A234,FPL_Results_Extract[[Player]:[Player]],0)),INDEX(Team_Key[[Abbreviation]:[Abbreviation]],MATCH(LEFT(INDEX(FPL_Fixtures_Extract[],MATCH($A234,FPL_Fixtures_Extract[[Player]:[Player]],0),MATCH(FPL_Combined[[#Headers],[Gameweek 04]],FPL_Fixtures_Extract[#Headers],0)),LEN(INDEX(FPL_Fixtures_Extract[],MATCH($A234,FPL_Fixtures_Extract[[Player]:[Player]],0),MATCH(FPL_Combined[[#Headers],[Gameweek 04]],FPL_Fixtures_Extract[#Headers],0)))-4),Team_Key[[Full Name]:[Full Name]],0))&amp;RIGHT(INDEX(FPL_Fixtures_Extract[],MATCH($A234,FPL_Fixtures_Extract[[Player]:[Player]],0),MATCH(FPL_Combined[[#Headers],[Gameweek 04]],FPL_Fixtures_Extract[#Headers],0)),3))</f>
        <v>AVL(A) 2-2</v>
      </c>
      <c r="F234" t="str">
        <f ca="1">IF(RIGHT(FPL_Combined[[#Headers],[Gameweek 05]],2)&lt;$B$622,INDEX(FPL_Results_Extract[Gameweek 05],MATCH($A234,FPL_Results_Extract[[Player]:[Player]],0)),INDEX(Team_Key[[Abbreviation]:[Abbreviation]],MATCH(LEFT(INDEX(FPL_Fixtures_Extract[],MATCH($A234,FPL_Fixtures_Extract[[Player]:[Player]],0),MATCH(FPL_Combined[[#Headers],[Gameweek 05]],FPL_Fixtures_Extract[#Headers],0)),LEN(INDEX(FPL_Fixtures_Extract[],MATCH($A234,FPL_Fixtures_Extract[[Player]:[Player]],0),MATCH(FPL_Combined[[#Headers],[Gameweek 05]],FPL_Fixtures_Extract[#Headers],0)))-4),Team_Key[[Full Name]:[Full Name]],0))&amp;RIGHT(INDEX(FPL_Fixtures_Extract[],MATCH($A234,FPL_Fixtures_Extract[[Player]:[Player]],0),MATCH(FPL_Combined[[#Headers],[Gameweek 05]],FPL_Fixtures_Extract[#Headers],0)),3))</f>
        <v>TOT(H) 0-1</v>
      </c>
      <c r="G234" t="str">
        <f ca="1">IF(RIGHT(FPL_Combined[[#Headers],[Gameweek 06]],2)&lt;$B$622,INDEX(FPL_Results_Extract[Gameweek 06],MATCH($A234,FPL_Results_Extract[[Player]:[Player]],0)),INDEX(Team_Key[[Abbreviation]:[Abbreviation]],MATCH(LEFT(INDEX(FPL_Fixtures_Extract[],MATCH($A234,FPL_Fixtures_Extract[[Player]:[Player]],0),MATCH(FPL_Combined[[#Headers],[Gameweek 06]],FPL_Fixtures_Extract[#Headers],0)),LEN(INDEX(FPL_Fixtures_Extract[],MATCH($A234,FPL_Fixtures_Extract[[Player]:[Player]],0),MATCH(FPL_Combined[[#Headers],[Gameweek 06]],FPL_Fixtures_Extract[#Headers],0)))-4),Team_Key[[Full Name]:[Full Name]],0))&amp;RIGHT(INDEX(FPL_Fixtures_Extract[],MATCH($A234,FPL_Fixtures_Extract[[Player]:[Player]],0),MATCH(FPL_Combined[[#Headers],[Gameweek 06]],FPL_Fixtures_Extract[#Headers],0)),3))</f>
        <v>BOU(A) 0-2</v>
      </c>
      <c r="H234" t="str">
        <f ca="1">IF(RIGHT(FPL_Combined[[#Headers],[Gameweek 07]],2)&lt;$B$622,INDEX(FPL_Results_Extract[Gameweek 07],MATCH($A234,FPL_Results_Extract[[Player]:[Player]],0)),INDEX(Team_Key[[Abbreviation]:[Abbreviation]],MATCH(LEFT(INDEX(FPL_Fixtures_Extract[],MATCH($A234,FPL_Fixtures_Extract[[Player]:[Player]],0),MATCH(FPL_Combined[[#Headers],[Gameweek 07]],FPL_Fixtures_Extract[#Headers],0)),LEN(INDEX(FPL_Fixtures_Extract[],MATCH($A234,FPL_Fixtures_Extract[[Player]:[Player]],0),MATCH(FPL_Combined[[#Headers],[Gameweek 07]],FPL_Fixtures_Extract[#Headers],0)))-4),Team_Key[[Full Name]:[Full Name]],0))&amp;RIGHT(INDEX(FPL_Fixtures_Extract[],MATCH($A234,FPL_Fixtures_Extract[[Player]:[Player]],0),MATCH(FPL_Combined[[#Headers],[Gameweek 07]],FPL_Fixtures_Extract[#Headers],0)),3))</f>
        <v>MUN(A) 0-3</v>
      </c>
      <c r="I234" t="str">
        <f ca="1">IF(RIGHT(FPL_Combined[[#Headers],[Gameweek 08]],2)&lt;$B$622,INDEX(FPL_Results_Extract[Gameweek 08],MATCH($A234,FPL_Results_Extract[[Player]:[Player]],0)),INDEX(Team_Key[[Abbreviation]:[Abbreviation]],MATCH(LEFT(INDEX(FPL_Fixtures_Extract[],MATCH($A234,FPL_Fixtures_Extract[[Player]:[Player]],0),MATCH(FPL_Combined[[#Headers],[Gameweek 08]],FPL_Fixtures_Extract[#Headers],0)),LEN(INDEX(FPL_Fixtures_Extract[],MATCH($A234,FPL_Fixtures_Extract[[Player]:[Player]],0),MATCH(FPL_Combined[[#Headers],[Gameweek 08]],FPL_Fixtures_Extract[#Headers],0)))-4),Team_Key[[Full Name]:[Full Name]],0))&amp;RIGHT(INDEX(FPL_Fixtures_Extract[],MATCH($A234,FPL_Fixtures_Extract[[Player]:[Player]],0),MATCH(FPL_Combined[[#Headers],[Gameweek 08]],FPL_Fixtures_Extract[#Headers],0)),3))</f>
        <v>WHU(H) 2-2</v>
      </c>
      <c r="J234" t="str">
        <f ca="1">IF(RIGHT(FPL_Combined[[#Headers],[Gameweek 09]],2)&lt;$B$622,INDEX(FPL_Results_Extract[Gameweek 09],MATCH($A234,FPL_Results_Extract[[Player]:[Player]],0)),INDEX(Team_Key[[Abbreviation]:[Abbreviation]],MATCH(LEFT(INDEX(FPL_Fixtures_Extract[],MATCH($A234,FPL_Fixtures_Extract[[Player]:[Player]],0),MATCH(FPL_Combined[[#Headers],[Gameweek 09]],FPL_Fixtures_Extract[#Headers],0)),LEN(INDEX(FPL_Fixtures_Extract[],MATCH($A234,FPL_Fixtures_Extract[[Player]:[Player]],0),MATCH(FPL_Combined[[#Headers],[Gameweek 09]],FPL_Fixtures_Extract[#Headers],0)))-4),Team_Key[[Full Name]:[Full Name]],0))&amp;RIGHT(INDEX(FPL_Fixtures_Extract[],MATCH($A234,FPL_Fixtures_Extract[[Player]:[Player]],0),MATCH(FPL_Combined[[#Headers],[Gameweek 09]],FPL_Fixtures_Extract[#Headers],0)),3))</f>
        <v>WBA(A) 0-1</v>
      </c>
      <c r="K234" t="str">
        <f ca="1">IF(RIGHT(FPL_Combined[[#Headers],[Gameweek 10]],2)&lt;$B$622,INDEX(FPL_Results_Extract[Gameweek 10],MATCH($A234,FPL_Results_Extract[[Player]:[Player]],0)),INDEX(Team_Key[[Abbreviation]:[Abbreviation]],MATCH(LEFT(INDEX(FPL_Fixtures_Extract[],MATCH($A234,FPL_Fixtures_Extract[[Player]:[Player]],0),MATCH(FPL_Combined[[#Headers],[Gameweek 10]],FPL_Fixtures_Extract[#Headers],0)),LEN(INDEX(FPL_Fixtures_Extract[],MATCH($A234,FPL_Fixtures_Extract[[Player]:[Player]],0),MATCH(FPL_Combined[[#Headers],[Gameweek 10]],FPL_Fixtures_Extract[#Headers],0)))-4),Team_Key[[Full Name]:[Full Name]],0))&amp;RIGHT(INDEX(FPL_Fixtures_Extract[],MATCH($A234,FPL_Fixtures_Extract[[Player]:[Player]],0),MATCH(FPL_Combined[[#Headers],[Gameweek 10]],FPL_Fixtures_Extract[#Headers],0)),3))</f>
        <v>NEW(H) 3-0</v>
      </c>
      <c r="L234" t="str">
        <f ca="1">IF(RIGHT(FPL_Combined[[#Headers],[Gameweek 11]],2)&lt;$B$622,INDEX(FPL_Results_Extract[Gameweek 11],MATCH($A234,FPL_Results_Extract[[Player]:[Player]],0)),INDEX(Team_Key[[Abbreviation]:[Abbreviation]],MATCH(LEFT(INDEX(FPL_Fixtures_Extract[],MATCH($A234,FPL_Fixtures_Extract[[Player]:[Player]],0),MATCH(FPL_Combined[[#Headers],[Gameweek 11]],FPL_Fixtures_Extract[#Headers],0)),LEN(INDEX(FPL_Fixtures_Extract[],MATCH($A234,FPL_Fixtures_Extract[[Player]:[Player]],0),MATCH(FPL_Combined[[#Headers],[Gameweek 11]],FPL_Fixtures_Extract[#Headers],0)))-4),Team_Key[[Full Name]:[Full Name]],0))&amp;RIGHT(INDEX(FPL_Fixtures_Extract[],MATCH($A234,FPL_Fixtures_Extract[[Player]:[Player]],0),MATCH(FPL_Combined[[#Headers],[Gameweek 11]],FPL_Fixtures_Extract[#Headers],0)),3))</f>
        <v>EVE(A) 2-6</v>
      </c>
      <c r="M234" t="str">
        <f ca="1">IF(RIGHT(FPL_Combined[[#Headers],[Gameweek 12]],2)&lt;$B$622,INDEX(FPL_Results_Extract[Gameweek 12],MATCH($A234,FPL_Results_Extract[[Player]:[Player]],0)),INDEX(Team_Key[[Abbreviation]:[Abbreviation]],MATCH(LEFT(INDEX(FPL_Fixtures_Extract[],MATCH($A234,FPL_Fixtures_Extract[[Player]:[Player]],0),MATCH(FPL_Combined[[#Headers],[Gameweek 12]],FPL_Fixtures_Extract[#Headers],0)),LEN(INDEX(FPL_Fixtures_Extract[],MATCH($A234,FPL_Fixtures_Extract[[Player]:[Player]],0),MATCH(FPL_Combined[[#Headers],[Gameweek 12]],FPL_Fixtures_Extract[#Headers],0)))-4),Team_Key[[Full Name]:[Full Name]],0))&amp;RIGHT(INDEX(FPL_Fixtures_Extract[],MATCH($A234,FPL_Fixtures_Extract[[Player]:[Player]],0),MATCH(FPL_Combined[[#Headers],[Gameweek 12]],FPL_Fixtures_Extract[#Headers],0)),3))</f>
        <v>SOU(H) 0-1</v>
      </c>
      <c r="N234" t="str">
        <f ca="1">IF(RIGHT(FPL_Combined[[#Headers],[Gameweek 13]],2)&lt;$B$622,INDEX(FPL_Results_Extract[Gameweek 13],MATCH($A234,FPL_Results_Extract[[Player]:[Player]],0)),INDEX(Team_Key[[Abbreviation]:[Abbreviation]],MATCH(LEFT(INDEX(FPL_Fixtures_Extract[],MATCH($A234,FPL_Fixtures_Extract[[Player]:[Player]],0),MATCH(FPL_Combined[[#Headers],[Gameweek 13]],FPL_Fixtures_Extract[#Headers],0)),LEN(INDEX(FPL_Fixtures_Extract[],MATCH($A234,FPL_Fixtures_Extract[[Player]:[Player]],0),MATCH(FPL_Combined[[#Headers],[Gameweek 13]],FPL_Fixtures_Extract[#Headers],0)))-4),Team_Key[[Full Name]:[Full Name]],0))&amp;RIGHT(INDEX(FPL_Fixtures_Extract[],MATCH($A234,FPL_Fixtures_Extract[[Player]:[Player]],0),MATCH(FPL_Combined[[#Headers],[Gameweek 13]],FPL_Fixtures_Extract[#Headers],0)),3))</f>
        <v>CRY(A) 1-0</v>
      </c>
      <c r="O234" t="str">
        <f ca="1">IF(RIGHT(FPL_Combined[[#Headers],[Gameweek 14]],2)&lt;$B$622,INDEX(FPL_Results_Extract[Gameweek 14],MATCH($A234,FPL_Results_Extract[[Player]:[Player]],0)),INDEX(Team_Key[[Abbreviation]:[Abbreviation]],MATCH(LEFT(INDEX(FPL_Fixtures_Extract[],MATCH($A234,FPL_Fixtures_Extract[[Player]:[Player]],0),MATCH(FPL_Combined[[#Headers],[Gameweek 14]],FPL_Fixtures_Extract[#Headers],0)),LEN(INDEX(FPL_Fixtures_Extract[],MATCH($A234,FPL_Fixtures_Extract[[Player]:[Player]],0),MATCH(FPL_Combined[[#Headers],[Gameweek 14]],FPL_Fixtures_Extract[#Headers],0)))-4),Team_Key[[Full Name]:[Full Name]],0))&amp;RIGHT(INDEX(FPL_Fixtures_Extract[],MATCH($A234,FPL_Fixtures_Extract[[Player]:[Player]],0),MATCH(FPL_Combined[[#Headers],[Gameweek 14]],FPL_Fixtures_Extract[#Headers],0)),3))</f>
        <v>STK(H) 2-0</v>
      </c>
      <c r="P234" t="str">
        <f ca="1">IF(RIGHT(FPL_Combined[[#Headers],[Gameweek 15]],2)&lt;$B$622,INDEX(FPL_Results_Extract[Gameweek 15],MATCH($A234,FPL_Results_Extract[[Player]:[Player]],0)),INDEX(Team_Key[[Abbreviation]:[Abbreviation]],MATCH(LEFT(INDEX(FPL_Fixtures_Extract[],MATCH($A234,FPL_Fixtures_Extract[[Player]:[Player]],0),MATCH(FPL_Combined[[#Headers],[Gameweek 15]],FPL_Fixtures_Extract[#Headers],0)),LEN(INDEX(FPL_Fixtures_Extract[],MATCH($A234,FPL_Fixtures_Extract[[Player]:[Player]],0),MATCH(FPL_Combined[[#Headers],[Gameweek 15]],FPL_Fixtures_Extract[#Headers],0)))-4),Team_Key[[Full Name]:[Full Name]],0))&amp;RIGHT(INDEX(FPL_Fixtures_Extract[],MATCH($A234,FPL_Fixtures_Extract[[Player]:[Player]],0),MATCH(FPL_Combined[[#Headers],[Gameweek 15]],FPL_Fixtures_Extract[#Headers],0)),3))</f>
        <v>ARS(A) 1-3</v>
      </c>
      <c r="Q234" t="str">
        <f ca="1">IF(RIGHT(FPL_Combined[[#Headers],[Gameweek 16]],2)&lt;$B$622,INDEX(FPL_Results_Extract[Gameweek 16],MATCH($A234,FPL_Results_Extract[[Player]:[Player]],0)),INDEX(Team_Key[[Abbreviation]:[Abbreviation]],MATCH(LEFT(INDEX(FPL_Fixtures_Extract[],MATCH($A234,FPL_Fixtures_Extract[[Player]:[Player]],0),MATCH(FPL_Combined[[#Headers],[Gameweek 16]],FPL_Fixtures_Extract[#Headers],0)),LEN(INDEX(FPL_Fixtures_Extract[],MATCH($A234,FPL_Fixtures_Extract[[Player]:[Player]],0),MATCH(FPL_Combined[[#Headers],[Gameweek 16]],FPL_Fixtures_Extract[#Headers],0)))-4),Team_Key[[Full Name]:[Full Name]],0))&amp;RIGHT(INDEX(FPL_Fixtures_Extract[],MATCH($A234,FPL_Fixtures_Extract[[Player]:[Player]],0),MATCH(FPL_Combined[[#Headers],[Gameweek 16]],FPL_Fixtures_Extract[#Headers],0)),3))</f>
        <v>WAT(H) 0-1</v>
      </c>
      <c r="R234" t="str">
        <f ca="1">IF(RIGHT(FPL_Combined[[#Headers],[Gameweek 17]],2)&lt;$B$622,INDEX(FPL_Results_Extract[Gameweek 17],MATCH($A234,FPL_Results_Extract[[Player]:[Player]],0)),INDEX(Team_Key[[Abbreviation]:[Abbreviation]],MATCH(LEFT(INDEX(FPL_Fixtures_Extract[],MATCH($A234,FPL_Fixtures_Extract[[Player]:[Player]],0),MATCH(FPL_Combined[[#Headers],[Gameweek 17]],FPL_Fixtures_Extract[#Headers],0)),LEN(INDEX(FPL_Fixtures_Extract[],MATCH($A234,FPL_Fixtures_Extract[[Player]:[Player]],0),MATCH(FPL_Combined[[#Headers],[Gameweek 17]],FPL_Fixtures_Extract[#Headers],0)))-4),Team_Key[[Full Name]:[Full Name]],0))&amp;RIGHT(INDEX(FPL_Fixtures_Extract[],MATCH($A234,FPL_Fixtures_Extract[[Player]:[Player]],0),MATCH(FPL_Combined[[#Headers],[Gameweek 17]],FPL_Fixtures_Extract[#Headers],0)),3))</f>
        <v>CHE(A) 1-3</v>
      </c>
      <c r="S234" t="str">
        <f ca="1">IF(RIGHT(FPL_Combined[[#Headers],[Gameweek 18]],2)&lt;$B$622,INDEX(FPL_Results_Extract[Gameweek 18],MATCH($A234,FPL_Results_Extract[[Player]:[Player]],0)),INDEX(Team_Key[[Abbreviation]:[Abbreviation]],MATCH(LEFT(INDEX(FPL_Fixtures_Extract[],MATCH($A234,FPL_Fixtures_Extract[[Player]:[Player]],0),MATCH(FPL_Combined[[#Headers],[Gameweek 18]],FPL_Fixtures_Extract[#Headers],0)),LEN(INDEX(FPL_Fixtures_Extract[],MATCH($A234,FPL_Fixtures_Extract[[Player]:[Player]],0),MATCH(FPL_Combined[[#Headers],[Gameweek 18]],FPL_Fixtures_Extract[#Headers],0)))-4),Team_Key[[Full Name]:[Full Name]],0))&amp;RIGHT(INDEX(FPL_Fixtures_Extract[],MATCH($A234,FPL_Fixtures_Extract[[Player]:[Player]],0),MATCH(FPL_Combined[[#Headers],[Gameweek 18]],FPL_Fixtures_Extract[#Headers],0)),3))</f>
        <v>MCI(A) 1-4</v>
      </c>
      <c r="T234" t="str">
        <f ca="1">IF(RIGHT(FPL_Combined[[#Headers],[Gameweek 19]],2)&lt;$B$622,INDEX(FPL_Results_Extract[Gameweek 19],MATCH($A234,FPL_Results_Extract[[Player]:[Player]],0)),INDEX(Team_Key[[Abbreviation]:[Abbreviation]],MATCH(LEFT(INDEX(FPL_Fixtures_Extract[],MATCH($A234,FPL_Fixtures_Extract[[Player]:[Player]],0),MATCH(FPL_Combined[[#Headers],[Gameweek 19]],FPL_Fixtures_Extract[#Headers],0)),LEN(INDEX(FPL_Fixtures_Extract[],MATCH($A234,FPL_Fixtures_Extract[[Player]:[Player]],0),MATCH(FPL_Combined[[#Headers],[Gameweek 19]],FPL_Fixtures_Extract[#Headers],0)))-4),Team_Key[[Full Name]:[Full Name]],0))&amp;RIGHT(INDEX(FPL_Fixtures_Extract[],MATCH($A234,FPL_Fixtures_Extract[[Player]:[Player]],0),MATCH(FPL_Combined[[#Headers],[Gameweek 19]],FPL_Fixtures_Extract[#Headers],0)),3))</f>
        <v>LIV(H) 0-1</v>
      </c>
      <c r="U234" t="str">
        <f ca="1">IF(RIGHT(FPL_Combined[[#Headers],[Gameweek 20]],2)&lt;$B$622,INDEX(FPL_Results_Extract[Gameweek 20],MATCH($A234,FPL_Results_Extract[[Player]:[Player]],0)),INDEX(Team_Key[[Abbreviation]:[Abbreviation]],MATCH(LEFT(INDEX(FPL_Fixtures_Extract[],MATCH($A234,FPL_Fixtures_Extract[[Player]:[Player]],0),MATCH(FPL_Combined[[#Headers],[Gameweek 20]],FPL_Fixtures_Extract[#Headers],0)),LEN(INDEX(FPL_Fixtures_Extract[],MATCH($A234,FPL_Fixtures_Extract[[Player]:[Player]],0),MATCH(FPL_Combined[[#Headers],[Gameweek 20]],FPL_Fixtures_Extract[#Headers],0)))-4),Team_Key[[Full Name]:[Full Name]],0))&amp;RIGHT(INDEX(FPL_Fixtures_Extract[],MATCH($A234,FPL_Fixtures_Extract[[Player]:[Player]],0),MATCH(FPL_Combined[[#Headers],[Gameweek 20]],FPL_Fixtures_Extract[#Headers],0)),3))</f>
        <v>AVL(H) 3-1</v>
      </c>
      <c r="V234" t="str">
        <f ca="1">IF(RIGHT(FPL_Combined[[#Headers],[Gameweek 21]],2)&lt;$B$622,INDEX(FPL_Results_Extract[Gameweek 21],MATCH($A234,FPL_Results_Extract[[Player]:[Player]],0)),INDEX(Team_Key[[Abbreviation]:[Abbreviation]],MATCH(LEFT(INDEX(FPL_Fixtures_Extract[],MATCH($A234,FPL_Fixtures_Extract[[Player]:[Player]],0),MATCH(FPL_Combined[[#Headers],[Gameweek 21]],FPL_Fixtures_Extract[#Headers],0)),LEN(INDEX(FPL_Fixtures_Extract[],MATCH($A234,FPL_Fixtures_Extract[[Player]:[Player]],0),MATCH(FPL_Combined[[#Headers],[Gameweek 21]],FPL_Fixtures_Extract[#Headers],0)))-4),Team_Key[[Full Name]:[Full Name]],0))&amp;RIGHT(INDEX(FPL_Fixtures_Extract[],MATCH($A234,FPL_Fixtures_Extract[[Player]:[Player]],0),MATCH(FPL_Combined[[#Headers],[Gameweek 21]],FPL_Fixtures_Extract[#Headers],0)),3))</f>
        <v>SWA(A) 4-2</v>
      </c>
      <c r="W234" t="str">
        <f ca="1">IF(RIGHT(FPL_Combined[[#Headers],[Gameweek 22]],2)&lt;$B$622,INDEX(FPL_Results_Extract[Gameweek 22],MATCH($A234,FPL_Results_Extract[[Player]:[Player]],0)),INDEX(Team_Key[[Abbreviation]:[Abbreviation]],MATCH(LEFT(INDEX(FPL_Fixtures_Extract[],MATCH($A234,FPL_Fixtures_Extract[[Player]:[Player]],0),MATCH(FPL_Combined[[#Headers],[Gameweek 22]],FPL_Fixtures_Extract[#Headers],0)),LEN(INDEX(FPL_Fixtures_Extract[],MATCH($A234,FPL_Fixtures_Extract[[Player]:[Player]],0),MATCH(FPL_Combined[[#Headers],[Gameweek 22]],FPL_Fixtures_Extract[#Headers],0)))-4),Team_Key[[Full Name]:[Full Name]],0))&amp;RIGHT(INDEX(FPL_Fixtures_Extract[],MATCH($A234,FPL_Fixtures_Extract[[Player]:[Player]],0),MATCH(FPL_Combined[[#Headers],[Gameweek 22]],FPL_Fixtures_Extract[#Headers],0)),3))</f>
        <v>TOT(A) 1-4</v>
      </c>
      <c r="X234" t="str">
        <f ca="1">IF(RIGHT(FPL_Combined[[#Headers],[Gameweek 23]],2)&lt;$B$622,INDEX(FPL_Results_Extract[Gameweek 23],MATCH($A234,FPL_Results_Extract[[Player]:[Player]],0)),INDEX(Team_Key[[Abbreviation]:[Abbreviation]],MATCH(LEFT(INDEX(FPL_Fixtures_Extract[],MATCH($A234,FPL_Fixtures_Extract[[Player]:[Player]],0),MATCH(FPL_Combined[[#Headers],[Gameweek 23]],FPL_Fixtures_Extract[#Headers],0)),LEN(INDEX(FPL_Fixtures_Extract[],MATCH($A234,FPL_Fixtures_Extract[[Player]:[Player]],0),MATCH(FPL_Combined[[#Headers],[Gameweek 23]],FPL_Fixtures_Extract[#Headers],0)))-4),Team_Key[[Full Name]:[Full Name]],0))&amp;RIGHT(INDEX(FPL_Fixtures_Extract[],MATCH($A234,FPL_Fixtures_Extract[[Player]:[Player]],0),MATCH(FPL_Combined[[#Headers],[Gameweek 23]],FPL_Fixtures_Extract[#Headers],0)),3))</f>
        <v>BOU(H) 1-1</v>
      </c>
      <c r="Y234" t="str">
        <f ca="1">IF(RIGHT(FPL_Combined[[#Headers],[Gameweek 24]],2)&lt;$B$622,INDEX(FPL_Results_Extract[Team],MATCH($A234,FPL_Results_Extract[[Player]:[Player]],0)),INDEX(Team_Key[[Abbreviation]:[Abbreviation]],MATCH(LEFT(INDEX(FPL_Fixtures_Extract[],MATCH($A234,FPL_Fixtures_Extract[[Player]:[Player]],0),MATCH(FPL_Combined[[#Headers],[Gameweek 24]],FPL_Fixtures_Extract[#Headers],0)),LEN(INDEX(FPL_Fixtures_Extract[],MATCH($A234,FPL_Fixtures_Extract[[Player]:[Player]],0),MATCH(FPL_Combined[[#Headers],[Gameweek 24]],FPL_Fixtures_Extract[#Headers],0)))-4),Team_Key[[Full Name]:[Full Name]],0))&amp;RIGHT(INDEX(FPL_Fixtures_Extract[],MATCH($A234,FPL_Fixtures_Extract[[Player]:[Player]],0),MATCH(FPL_Combined[[#Headers],[Gameweek 24]],FPL_Fixtures_Extract[#Headers],0)),3))</f>
        <v>SUN</v>
      </c>
      <c r="Z234" t="str">
        <f ca="1">IF(RIGHT(FPL_Combined[[#Headers],[Gameweek 25]],2)&lt;$B$622,INDEX(FPL_Results_Extract[Player],MATCH($A234,FPL_Results_Extract[[Player]:[Player]],0)),INDEX(Team_Key[[Abbreviation]:[Abbreviation]],MATCH(LEFT(INDEX(FPL_Fixtures_Extract[],MATCH($A234,FPL_Fixtures_Extract[[Player]:[Player]],0),MATCH(FPL_Combined[[#Headers],[Gameweek 25]],FPL_Fixtures_Extract[#Headers],0)),LEN(INDEX(FPL_Fixtures_Extract[],MATCH($A234,FPL_Fixtures_Extract[[Player]:[Player]],0),MATCH(FPL_Combined[[#Headers],[Gameweek 25]],FPL_Fixtures_Extract[#Headers],0)))-4),Team_Key[[Full Name]:[Full Name]],0))&amp;RIGHT(INDEX(FPL_Fixtures_Extract[],MATCH($A234,FPL_Fixtures_Extract[[Player]:[Player]],0),MATCH(FPL_Combined[[#Headers],[Gameweek 25]],FPL_Fixtures_Extract[#Headers],0)),3))</f>
        <v>Gooch</v>
      </c>
      <c r="AA234" t="str">
        <f ca="1">IF(RIGHT(FPL_Combined[[#Headers],[Gameweek 26]],2)&lt;$B$622,INDEX(FPL_Results_Extract[Gameweek 01],MATCH($A234,FPL_Results_Extract[[Player]:[Player]],0)),INDEX(Team_Key[[Abbreviation]:[Abbreviation]],MATCH(LEFT(INDEX(FPL_Fixtures_Extract[],MATCH($A234,FPL_Fixtures_Extract[[Player]:[Player]],0),MATCH(FPL_Combined[[#Headers],[Gameweek 26]],FPL_Fixtures_Extract[#Headers],0)),LEN(INDEX(FPL_Fixtures_Extract[],MATCH($A234,FPL_Fixtures_Extract[[Player]:[Player]],0),MATCH(FPL_Combined[[#Headers],[Gameweek 26]],FPL_Fixtures_Extract[#Headers],0)))-4),Team_Key[[Full Name]:[Full Name]],0))&amp;RIGHT(INDEX(FPL_Fixtures_Extract[],MATCH($A234,FPL_Fixtures_Extract[[Player]:[Player]],0),MATCH(FPL_Combined[[#Headers],[Gameweek 26]],FPL_Fixtures_Extract[#Headers],0)),3))</f>
        <v>N/A</v>
      </c>
      <c r="AB234" t="str">
        <f ca="1">IF(RIGHT(FPL_Combined[[#Headers],[Gameweek 27]],2)&lt;$B$622,INDEX(FPL_Results_Extract[Gameweek 02],MATCH($A234,FPL_Results_Extract[[Player]:[Player]],0)),INDEX(Team_Key[[Abbreviation]:[Abbreviation]],MATCH(LEFT(INDEX(FPL_Fixtures_Extract[],MATCH($A234,FPL_Fixtures_Extract[[Player]:[Player]],0),MATCH(FPL_Combined[[#Headers],[Gameweek 27]],FPL_Fixtures_Extract[#Headers],0)),LEN(INDEX(FPL_Fixtures_Extract[],MATCH($A234,FPL_Fixtures_Extract[[Player]:[Player]],0),MATCH(FPL_Combined[[#Headers],[Gameweek 27]],FPL_Fixtures_Extract[#Headers],0)))-4),Team_Key[[Full Name]:[Full Name]],0))&amp;RIGHT(INDEX(FPL_Fixtures_Extract[],MATCH($A234,FPL_Fixtures_Extract[[Player]:[Player]],0),MATCH(FPL_Combined[[#Headers],[Gameweek 27]],FPL_Fixtures_Extract[#Headers],0)),3))</f>
        <v>N/A</v>
      </c>
      <c r="AC234" t="str">
        <f ca="1">IF(RIGHT(FPL_Combined[[#Headers],[Gameweek 28]],2)&lt;$B$622,INDEX(FPL_Results_Extract[Gameweek 03],MATCH($A234,FPL_Results_Extract[[Player]:[Player]],0)),INDEX(Team_Key[[Abbreviation]:[Abbreviation]],MATCH(LEFT(INDEX(FPL_Fixtures_Extract[],MATCH($A234,FPL_Fixtures_Extract[[Player]:[Player]],0),MATCH(FPL_Combined[[#Headers],[Gameweek 28]],FPL_Fixtures_Extract[#Headers],0)),LEN(INDEX(FPL_Fixtures_Extract[],MATCH($A234,FPL_Fixtures_Extract[[Player]:[Player]],0),MATCH(FPL_Combined[[#Headers],[Gameweek 28]],FPL_Fixtures_Extract[#Headers],0)))-4),Team_Key[[Full Name]:[Full Name]],0))&amp;RIGHT(INDEX(FPL_Fixtures_Extract[],MATCH($A234,FPL_Fixtures_Extract[[Player]:[Player]],0),MATCH(FPL_Combined[[#Headers],[Gameweek 28]],FPL_Fixtures_Extract[#Headers],0)),3))</f>
        <v>N/A</v>
      </c>
      <c r="AD234" t="str">
        <f ca="1">IF(RIGHT(FPL_Combined[[#Headers],[Gameweek 29]],2)&lt;$B$622,INDEX(FPL_Results_Extract[Gameweek 04],MATCH($A234,FPL_Results_Extract[[Player]:[Player]],0)),INDEX(Team_Key[[Abbreviation]:[Abbreviation]],MATCH(LEFT(INDEX(FPL_Fixtures_Extract[],MATCH($A234,FPL_Fixtures_Extract[[Player]:[Player]],0),MATCH(FPL_Combined[[#Headers],[Gameweek 29]],FPL_Fixtures_Extract[#Headers],0)),LEN(INDEX(FPL_Fixtures_Extract[],MATCH($A234,FPL_Fixtures_Extract[[Player]:[Player]],0),MATCH(FPL_Combined[[#Headers],[Gameweek 29]],FPL_Fixtures_Extract[#Headers],0)))-4),Team_Key[[Full Name]:[Full Name]],0))&amp;RIGHT(INDEX(FPL_Fixtures_Extract[],MATCH($A234,FPL_Fixtures_Extract[[Player]:[Player]],0),MATCH(FPL_Combined[[#Headers],[Gameweek 29]],FPL_Fixtures_Extract[#Headers],0)),3))</f>
        <v>SOU(A)</v>
      </c>
      <c r="AE234" t="e">
        <f ca="1">IF(RIGHT(FPL_Combined[[#Headers],[Gameweek 30]],2)&lt;$B$622,INDEX(FPL_Results_Extract[Gameweek 05],MATCH($A234,FPL_Results_Extract[[Player]:[Player]],0)),INDEX(Team_Key[[Abbreviation]:[Abbreviation]],MATCH(LEFT(INDEX(FPL_Fixtures_Extract[],MATCH($A234,FPL_Fixtures_Extract[[Player]:[Player]],0),MATCH(FPL_Combined[[#Headers],[Gameweek 30]],FPL_Fixtures_Extract[#Headers],0)),LEN(INDEX(FPL_Fixtures_Extract[],MATCH($A234,FPL_Fixtures_Extract[[Player]:[Player]],0),MATCH(FPL_Combined[[#Headers],[Gameweek 30]],FPL_Fixtures_Extract[#Headers],0)))-4),Team_Key[[Full Name]:[Full Name]],0))&amp;RIGHT(INDEX(FPL_Fixtures_Extract[],MATCH($A234,FPL_Fixtures_Extract[[Player]:[Player]],0),MATCH(FPL_Combined[[#Headers],[Gameweek 30]],FPL_Fixtures_Extract[#Headers],0)),3))</f>
        <v>#VALUE!</v>
      </c>
      <c r="AF234" t="str">
        <f ca="1">IF(RIGHT(FPL_Combined[[#Headers],[Gameweek 31]],2)&lt;$B$622,INDEX(FPL_Results_Extract[Gameweek 06],MATCH($A234,FPL_Results_Extract[[Player]:[Player]],0)),INDEX(Team_Key[[Abbreviation]:[Abbreviation]],MATCH(LEFT(INDEX(FPL_Fixtures_Extract[],MATCH($A234,FPL_Fixtures_Extract[[Player]:[Player]],0),MATCH(FPL_Combined[[#Headers],[Gameweek 31]],FPL_Fixtures_Extract[#Headers],0)),LEN(INDEX(FPL_Fixtures_Extract[],MATCH($A234,FPL_Fixtures_Extract[[Player]:[Player]],0),MATCH(FPL_Combined[[#Headers],[Gameweek 31]],FPL_Fixtures_Extract[#Headers],0)))-4),Team_Key[[Full Name]:[Full Name]],0))&amp;RIGHT(INDEX(FPL_Fixtures_Extract[],MATCH($A234,FPL_Fixtures_Extract[[Player]:[Player]],0),MATCH(FPL_Combined[[#Headers],[Gameweek 31]],FPL_Fixtures_Extract[#Headers],0)),3))</f>
        <v>NEW(A)</v>
      </c>
      <c r="AG234" t="str">
        <f ca="1">IF(RIGHT(FPL_Combined[[#Headers],[Gameweek 32]],2)&lt;$B$622,INDEX(FPL_Results_Extract[Gameweek 07],MATCH($A234,FPL_Results_Extract[[Player]:[Player]],0)),INDEX(Team_Key[[Abbreviation]:[Abbreviation]],MATCH(LEFT(INDEX(FPL_Fixtures_Extract[],MATCH($A234,FPL_Fixtures_Extract[[Player]:[Player]],0),MATCH(FPL_Combined[[#Headers],[Gameweek 32]],FPL_Fixtures_Extract[#Headers],0)),LEN(INDEX(FPL_Fixtures_Extract[],MATCH($A234,FPL_Fixtures_Extract[[Player]:[Player]],0),MATCH(FPL_Combined[[#Headers],[Gameweek 32]],FPL_Fixtures_Extract[#Headers],0)))-4),Team_Key[[Full Name]:[Full Name]],0))&amp;RIGHT(INDEX(FPL_Fixtures_Extract[],MATCH($A234,FPL_Fixtures_Extract[[Player]:[Player]],0),MATCH(FPL_Combined[[#Headers],[Gameweek 32]],FPL_Fixtures_Extract[#Headers],0)),3))</f>
        <v>WBA(H)</v>
      </c>
      <c r="AH234" t="str">
        <f ca="1">IF(RIGHT(FPL_Combined[[#Headers],[Gameweek 33]],2)&lt;$B$622,INDEX(FPL_Results_Extract[Gameweek 08],MATCH($A234,FPL_Results_Extract[[Player]:[Player]],0)),INDEX(Team_Key[[Abbreviation]:[Abbreviation]],MATCH(LEFT(INDEX(FPL_Fixtures_Extract[],MATCH($A234,FPL_Fixtures_Extract[[Player]:[Player]],0),MATCH(FPL_Combined[[#Headers],[Gameweek 33]],FPL_Fixtures_Extract[#Headers],0)),LEN(INDEX(FPL_Fixtures_Extract[],MATCH($A234,FPL_Fixtures_Extract[[Player]:[Player]],0),MATCH(FPL_Combined[[#Headers],[Gameweek 33]],FPL_Fixtures_Extract[#Headers],0)))-4),Team_Key[[Full Name]:[Full Name]],0))&amp;RIGHT(INDEX(FPL_Fixtures_Extract[],MATCH($A234,FPL_Fixtures_Extract[[Player]:[Player]],0),MATCH(FPL_Combined[[#Headers],[Gameweek 33]],FPL_Fixtures_Extract[#Headers],0)),3))</f>
        <v>LEI(H)</v>
      </c>
      <c r="AI234" t="str">
        <f ca="1">IF(RIGHT(FPL_Combined[[#Headers],[Gameweek 34]],2)&lt;$B$622,INDEX(FPL_Results_Extract[Gameweek 09],MATCH($A234,FPL_Results_Extract[[Player]:[Player]],0)),INDEX(Team_Key[[Abbreviation]:[Abbreviation]],MATCH(LEFT(INDEX(FPL_Fixtures_Extract[],MATCH($A234,FPL_Fixtures_Extract[[Player]:[Player]],0),MATCH(FPL_Combined[[#Headers],[Gameweek 34]],FPL_Fixtures_Extract[#Headers],0)),LEN(INDEX(FPL_Fixtures_Extract[],MATCH($A234,FPL_Fixtures_Extract[[Player]:[Player]],0),MATCH(FPL_Combined[[#Headers],[Gameweek 34]],FPL_Fixtures_Extract[#Headers],0)))-4),Team_Key[[Full Name]:[Full Name]],0))&amp;RIGHT(INDEX(FPL_Fixtures_Extract[],MATCH($A234,FPL_Fixtures_Extract[[Player]:[Player]],0),MATCH(FPL_Combined[[#Headers],[Gameweek 34]],FPL_Fixtures_Extract[#Headers],0)),3))</f>
        <v>NOR(A)</v>
      </c>
      <c r="AJ234" t="str">
        <f ca="1">IF(RIGHT(FPL_Combined[[#Headers],[Gameweek 35]],2)&lt;$B$622,INDEX(FPL_Results_Extract[Gameweek 10],MATCH($A234,FPL_Results_Extract[[Player]:[Player]],0)),INDEX(Team_Key[[Abbreviation]:[Abbreviation]],MATCH(LEFT(INDEX(FPL_Fixtures_Extract[],MATCH($A234,FPL_Fixtures_Extract[[Player]:[Player]],0),MATCH(FPL_Combined[[#Headers],[Gameweek 35]],FPL_Fixtures_Extract[#Headers],0)),LEN(INDEX(FPL_Fixtures_Extract[],MATCH($A234,FPL_Fixtures_Extract[[Player]:[Player]],0),MATCH(FPL_Combined[[#Headers],[Gameweek 35]],FPL_Fixtures_Extract[#Headers],0)))-4),Team_Key[[Full Name]:[Full Name]],0))&amp;RIGHT(INDEX(FPL_Fixtures_Extract[],MATCH($A234,FPL_Fixtures_Extract[[Player]:[Player]],0),MATCH(FPL_Combined[[#Headers],[Gameweek 35]],FPL_Fixtures_Extract[#Headers],0)),3))</f>
        <v>ARS(H)</v>
      </c>
      <c r="AK234" t="str">
        <f ca="1">IF(RIGHT(FPL_Combined[[#Headers],[Gameweek 36]],2)&lt;$B$622,INDEX(FPL_Results_Extract[Gameweek 11],MATCH($A234,FPL_Results_Extract[[Player]:[Player]],0)),INDEX(Team_Key[[Abbreviation]:[Abbreviation]],MATCH(LEFT(INDEX(FPL_Fixtures_Extract[],MATCH($A234,FPL_Fixtures_Extract[[Player]:[Player]],0),MATCH(FPL_Combined[[#Headers],[Gameweek 36]],FPL_Fixtures_Extract[#Headers],0)),LEN(INDEX(FPL_Fixtures_Extract[],MATCH($A234,FPL_Fixtures_Extract[[Player]:[Player]],0),MATCH(FPL_Combined[[#Headers],[Gameweek 36]],FPL_Fixtures_Extract[#Headers],0)))-4),Team_Key[[Full Name]:[Full Name]],0))&amp;RIGHT(INDEX(FPL_Fixtures_Extract[],MATCH($A234,FPL_Fixtures_Extract[[Player]:[Player]],0),MATCH(FPL_Combined[[#Headers],[Gameweek 36]],FPL_Fixtures_Extract[#Headers],0)),3))</f>
        <v>STK(A)</v>
      </c>
      <c r="AL234" t="str">
        <f ca="1">IF(RIGHT(FPL_Combined[[#Headers],[Gameweek 37]],2)&lt;$B$622,INDEX(FPL_Results_Extract[Gameweek 12],MATCH($A234,FPL_Results_Extract[[Player]:[Player]],0)),INDEX(Team_Key[[Abbreviation]:[Abbreviation]],MATCH(LEFT(INDEX(FPL_Fixtures_Extract[],MATCH($A234,FPL_Fixtures_Extract[[Player]:[Player]],0),MATCH(FPL_Combined[[#Headers],[Gameweek 37]],FPL_Fixtures_Extract[#Headers],0)),LEN(INDEX(FPL_Fixtures_Extract[],MATCH($A234,FPL_Fixtures_Extract[[Player]:[Player]],0),MATCH(FPL_Combined[[#Headers],[Gameweek 37]],FPL_Fixtures_Extract[#Headers],0)))-4),Team_Key[[Full Name]:[Full Name]],0))&amp;RIGHT(INDEX(FPL_Fixtures_Extract[],MATCH($A234,FPL_Fixtures_Extract[[Player]:[Player]],0),MATCH(FPL_Combined[[#Headers],[Gameweek 37]],FPL_Fixtures_Extract[#Headers],0)),3))</f>
        <v>CHE(H)</v>
      </c>
      <c r="AM234" t="str">
        <f ca="1">IF(RIGHT(FPL_Combined[[#Headers],[Gameweek 38]],2)&lt;$B$622,INDEX(FPL_Results_Extract[Gameweek 13],MATCH($A234,FPL_Results_Extract[[Player]:[Player]],0)),INDEX(Team_Key[[Abbreviation]:[Abbreviation]],MATCH(LEFT(INDEX(FPL_Fixtures_Extract[],MATCH($A234,FPL_Fixtures_Extract[[Player]:[Player]],0),MATCH(FPL_Combined[[#Headers],[Gameweek 38]],FPL_Fixtures_Extract[#Headers],0)),LEN(INDEX(FPL_Fixtures_Extract[],MATCH($A234,FPL_Fixtures_Extract[[Player]:[Player]],0),MATCH(FPL_Combined[[#Headers],[Gameweek 38]],FPL_Fixtures_Extract[#Headers],0)))-4),Team_Key[[Full Name]:[Full Name]],0))&amp;RIGHT(INDEX(FPL_Fixtures_Extract[],MATCH($A234,FPL_Fixtures_Extract[[Player]:[Player]],0),MATCH(FPL_Combined[[#Headers],[Gameweek 38]],FPL_Fixtures_Extract[#Headers],0)),3))</f>
        <v>WAT(A)</v>
      </c>
    </row>
    <row r="235" spans="1:39" x14ac:dyDescent="0.45">
      <c r="A235" t="s">
        <v>439</v>
      </c>
      <c r="B235" t="str">
        <f ca="1">IF(RIGHT(FPL_Combined[[#Headers],[Gameweek 01]],2)&lt;$B$622,INDEX(FPL_Results_Extract[Gameweek 01],MATCH($A235,FPL_Results_Extract[[Player]:[Player]],0)),INDEX(Team_Key[[Abbreviation]:[Abbreviation]],MATCH(LEFT(INDEX(FPL_Fixtures_Extract[],MATCH($A235,FPL_Fixtures_Extract[[Player]:[Player]],0),MATCH(FPL_Combined[[#Headers],[Gameweek 01]],FPL_Fixtures_Extract[#Headers],0)),LEN(INDEX(FPL_Fixtures_Extract[],MATCH($A235,FPL_Fixtures_Extract[[Player]:[Player]],0),MATCH(FPL_Combined[[#Headers],[Gameweek 01]],FPL_Fixtures_Extract[#Headers],0)))-4),Team_Key[[Full Name]:[Full Name]],0))&amp;RIGHT(INDEX(FPL_Fixtures_Extract[],MATCH($A235,FPL_Fixtures_Extract[[Player]:[Player]],0),MATCH(FPL_Combined[[#Headers],[Gameweek 01]],FPL_Fixtures_Extract[#Headers],0)),3))</f>
        <v>N/A</v>
      </c>
      <c r="C235" t="str">
        <f ca="1">IF(RIGHT(FPL_Combined[[#Headers],[Gameweek 02]],2)&lt;$B$622,INDEX(FPL_Results_Extract[Gameweek 02],MATCH($A235,FPL_Results_Extract[[Player]:[Player]],0)),INDEX(Team_Key[[Abbreviation]:[Abbreviation]],MATCH(LEFT(INDEX(FPL_Fixtures_Extract[],MATCH($A235,FPL_Fixtures_Extract[[Player]:[Player]],0),MATCH(FPL_Combined[[#Headers],[Gameweek 02]],FPL_Fixtures_Extract[#Headers],0)),LEN(INDEX(FPL_Fixtures_Extract[],MATCH($A235,FPL_Fixtures_Extract[[Player]:[Player]],0),MATCH(FPL_Combined[[#Headers],[Gameweek 02]],FPL_Fixtures_Extract[#Headers],0)))-4),Team_Key[[Full Name]:[Full Name]],0))&amp;RIGHT(INDEX(FPL_Fixtures_Extract[],MATCH($A235,FPL_Fixtures_Extract[[Player]:[Player]],0),MATCH(FPL_Combined[[#Headers],[Gameweek 02]],FPL_Fixtures_Extract[#Headers],0)),3))</f>
        <v>N/A</v>
      </c>
      <c r="D235" t="str">
        <f ca="1">IF(RIGHT(FPL_Combined[[#Headers],[Gameweek 03]],2)&lt;$B$622,INDEX(FPL_Results_Extract[Gameweek 03],MATCH($A235,FPL_Results_Extract[[Player]:[Player]],0)),INDEX(Team_Key[[Abbreviation]:[Abbreviation]],MATCH(LEFT(INDEX(FPL_Fixtures_Extract[],MATCH($A235,FPL_Fixtures_Extract[[Player]:[Player]],0),MATCH(FPL_Combined[[#Headers],[Gameweek 03]],FPL_Fixtures_Extract[#Headers],0)),LEN(INDEX(FPL_Fixtures_Extract[],MATCH($A235,FPL_Fixtures_Extract[[Player]:[Player]],0),MATCH(FPL_Combined[[#Headers],[Gameweek 03]],FPL_Fixtures_Extract[#Headers],0)))-4),Team_Key[[Full Name]:[Full Name]],0))&amp;RIGHT(INDEX(FPL_Fixtures_Extract[],MATCH($A235,FPL_Fixtures_Extract[[Player]:[Player]],0),MATCH(FPL_Combined[[#Headers],[Gameweek 03]],FPL_Fixtures_Extract[#Headers],0)),3))</f>
        <v>N/A</v>
      </c>
      <c r="E235" t="str">
        <f ca="1">IF(RIGHT(FPL_Combined[[#Headers],[Gameweek 04]],2)&lt;$B$622,INDEX(FPL_Results_Extract[Gameweek 04],MATCH($A235,FPL_Results_Extract[[Player]:[Player]],0)),INDEX(Team_Key[[Abbreviation]:[Abbreviation]],MATCH(LEFT(INDEX(FPL_Fixtures_Extract[],MATCH($A235,FPL_Fixtures_Extract[[Player]:[Player]],0),MATCH(FPL_Combined[[#Headers],[Gameweek 04]],FPL_Fixtures_Extract[#Headers],0)),LEN(INDEX(FPL_Fixtures_Extract[],MATCH($A235,FPL_Fixtures_Extract[[Player]:[Player]],0),MATCH(FPL_Combined[[#Headers],[Gameweek 04]],FPL_Fixtures_Extract[#Headers],0)))-4),Team_Key[[Full Name]:[Full Name]],0))&amp;RIGHT(INDEX(FPL_Fixtures_Extract[],MATCH($A235,FPL_Fixtures_Extract[[Player]:[Player]],0),MATCH(FPL_Combined[[#Headers],[Gameweek 04]],FPL_Fixtures_Extract[#Headers],0)),3))</f>
        <v>N/A</v>
      </c>
      <c r="F235" t="str">
        <f ca="1">IF(RIGHT(FPL_Combined[[#Headers],[Gameweek 05]],2)&lt;$B$622,INDEX(FPL_Results_Extract[Gameweek 05],MATCH($A235,FPL_Results_Extract[[Player]:[Player]],0)),INDEX(Team_Key[[Abbreviation]:[Abbreviation]],MATCH(LEFT(INDEX(FPL_Fixtures_Extract[],MATCH($A235,FPL_Fixtures_Extract[[Player]:[Player]],0),MATCH(FPL_Combined[[#Headers],[Gameweek 05]],FPL_Fixtures_Extract[#Headers],0)),LEN(INDEX(FPL_Fixtures_Extract[],MATCH($A235,FPL_Fixtures_Extract[[Player]:[Player]],0),MATCH(FPL_Combined[[#Headers],[Gameweek 05]],FPL_Fixtures_Extract[#Headers],0)))-4),Team_Key[[Full Name]:[Full Name]],0))&amp;RIGHT(INDEX(FPL_Fixtures_Extract[],MATCH($A235,FPL_Fixtures_Extract[[Player]:[Player]],0),MATCH(FPL_Combined[[#Headers],[Gameweek 05]],FPL_Fixtures_Extract[#Headers],0)),3))</f>
        <v>WHU(A) 0-2</v>
      </c>
      <c r="G235" t="str">
        <f ca="1">IF(RIGHT(FPL_Combined[[#Headers],[Gameweek 06]],2)&lt;$B$622,INDEX(FPL_Results_Extract[Gameweek 06],MATCH($A235,FPL_Results_Extract[[Player]:[Player]],0)),INDEX(Team_Key[[Abbreviation]:[Abbreviation]],MATCH(LEFT(INDEX(FPL_Fixtures_Extract[],MATCH($A235,FPL_Fixtures_Extract[[Player]:[Player]],0),MATCH(FPL_Combined[[#Headers],[Gameweek 06]],FPL_Fixtures_Extract[#Headers],0)),LEN(INDEX(FPL_Fixtures_Extract[],MATCH($A235,FPL_Fixtures_Extract[[Player]:[Player]],0),MATCH(FPL_Combined[[#Headers],[Gameweek 06]],FPL_Fixtures_Extract[#Headers],0)))-4),Team_Key[[Full Name]:[Full Name]],0))&amp;RIGHT(INDEX(FPL_Fixtures_Extract[],MATCH($A235,FPL_Fixtures_Extract[[Player]:[Player]],0),MATCH(FPL_Combined[[#Headers],[Gameweek 06]],FPL_Fixtures_Extract[#Headers],0)),3))</f>
        <v>WAT(H) 1-2</v>
      </c>
      <c r="H235" t="str">
        <f ca="1">IF(RIGHT(FPL_Combined[[#Headers],[Gameweek 07]],2)&lt;$B$622,INDEX(FPL_Results_Extract[Gameweek 07],MATCH($A235,FPL_Results_Extract[[Player]:[Player]],0)),INDEX(Team_Key[[Abbreviation]:[Abbreviation]],MATCH(LEFT(INDEX(FPL_Fixtures_Extract[],MATCH($A235,FPL_Fixtures_Extract[[Player]:[Player]],0),MATCH(FPL_Combined[[#Headers],[Gameweek 07]],FPL_Fixtures_Extract[#Headers],0)),LEN(INDEX(FPL_Fixtures_Extract[],MATCH($A235,FPL_Fixtures_Extract[[Player]:[Player]],0),MATCH(FPL_Combined[[#Headers],[Gameweek 07]],FPL_Fixtures_Extract[#Headers],0)))-4),Team_Key[[Full Name]:[Full Name]],0))&amp;RIGHT(INDEX(FPL_Fixtures_Extract[],MATCH($A235,FPL_Fixtures_Extract[[Player]:[Player]],0),MATCH(FPL_Combined[[#Headers],[Gameweek 07]],FPL_Fixtures_Extract[#Headers],0)),3))</f>
        <v>CHE(H) 2-2</v>
      </c>
      <c r="I235" t="str">
        <f ca="1">IF(RIGHT(FPL_Combined[[#Headers],[Gameweek 08]],2)&lt;$B$622,INDEX(FPL_Results_Extract[Gameweek 08],MATCH($A235,FPL_Results_Extract[[Player]:[Player]],0)),INDEX(Team_Key[[Abbreviation]:[Abbreviation]],MATCH(LEFT(INDEX(FPL_Fixtures_Extract[],MATCH($A235,FPL_Fixtures_Extract[[Player]:[Player]],0),MATCH(FPL_Combined[[#Headers],[Gameweek 08]],FPL_Fixtures_Extract[#Headers],0)),LEN(INDEX(FPL_Fixtures_Extract[],MATCH($A235,FPL_Fixtures_Extract[[Player]:[Player]],0),MATCH(FPL_Combined[[#Headers],[Gameweek 08]],FPL_Fixtures_Extract[#Headers],0)))-4),Team_Key[[Full Name]:[Full Name]],0))&amp;RIGHT(INDEX(FPL_Fixtures_Extract[],MATCH($A235,FPL_Fixtures_Extract[[Player]:[Player]],0),MATCH(FPL_Combined[[#Headers],[Gameweek 08]],FPL_Fixtures_Extract[#Headers],0)),3))</f>
        <v>MCI(A) 1-6</v>
      </c>
      <c r="J235" t="str">
        <f ca="1">IF(RIGHT(FPL_Combined[[#Headers],[Gameweek 09]],2)&lt;$B$622,INDEX(FPL_Results_Extract[Gameweek 09],MATCH($A235,FPL_Results_Extract[[Player]:[Player]],0)),INDEX(Team_Key[[Abbreviation]:[Abbreviation]],MATCH(LEFT(INDEX(FPL_Fixtures_Extract[],MATCH($A235,FPL_Fixtures_Extract[[Player]:[Player]],0),MATCH(FPL_Combined[[#Headers],[Gameweek 09]],FPL_Fixtures_Extract[#Headers],0)),LEN(INDEX(FPL_Fixtures_Extract[],MATCH($A235,FPL_Fixtures_Extract[[Player]:[Player]],0),MATCH(FPL_Combined[[#Headers],[Gameweek 09]],FPL_Fixtures_Extract[#Headers],0)))-4),Team_Key[[Full Name]:[Full Name]],0))&amp;RIGHT(INDEX(FPL_Fixtures_Extract[],MATCH($A235,FPL_Fixtures_Extract[[Player]:[Player]],0),MATCH(FPL_Combined[[#Headers],[Gameweek 09]],FPL_Fixtures_Extract[#Headers],0)),3))</f>
        <v>NOR(H) 6-2</v>
      </c>
      <c r="K235" t="str">
        <f ca="1">IF(RIGHT(FPL_Combined[[#Headers],[Gameweek 10]],2)&lt;$B$622,INDEX(FPL_Results_Extract[Gameweek 10],MATCH($A235,FPL_Results_Extract[[Player]:[Player]],0)),INDEX(Team_Key[[Abbreviation]:[Abbreviation]],MATCH(LEFT(INDEX(FPL_Fixtures_Extract[],MATCH($A235,FPL_Fixtures_Extract[[Player]:[Player]],0),MATCH(FPL_Combined[[#Headers],[Gameweek 10]],FPL_Fixtures_Extract[#Headers],0)),LEN(INDEX(FPL_Fixtures_Extract[],MATCH($A235,FPL_Fixtures_Extract[[Player]:[Player]],0),MATCH(FPL_Combined[[#Headers],[Gameweek 10]],FPL_Fixtures_Extract[#Headers],0)))-4),Team_Key[[Full Name]:[Full Name]],0))&amp;RIGHT(INDEX(FPL_Fixtures_Extract[],MATCH($A235,FPL_Fixtures_Extract[[Player]:[Player]],0),MATCH(FPL_Combined[[#Headers],[Gameweek 10]],FPL_Fixtures_Extract[#Headers],0)),3))</f>
        <v>SUN(A) 0-3</v>
      </c>
      <c r="L235" t="str">
        <f ca="1">IF(RIGHT(FPL_Combined[[#Headers],[Gameweek 11]],2)&lt;$B$622,INDEX(FPL_Results_Extract[Gameweek 11],MATCH($A235,FPL_Results_Extract[[Player]:[Player]],0)),INDEX(Team_Key[[Abbreviation]:[Abbreviation]],MATCH(LEFT(INDEX(FPL_Fixtures_Extract[],MATCH($A235,FPL_Fixtures_Extract[[Player]:[Player]],0),MATCH(FPL_Combined[[#Headers],[Gameweek 11]],FPL_Fixtures_Extract[#Headers],0)),LEN(INDEX(FPL_Fixtures_Extract[],MATCH($A235,FPL_Fixtures_Extract[[Player]:[Player]],0),MATCH(FPL_Combined[[#Headers],[Gameweek 11]],FPL_Fixtures_Extract[#Headers],0)))-4),Team_Key[[Full Name]:[Full Name]],0))&amp;RIGHT(INDEX(FPL_Fixtures_Extract[],MATCH($A235,FPL_Fixtures_Extract[[Player]:[Player]],0),MATCH(FPL_Combined[[#Headers],[Gameweek 11]],FPL_Fixtures_Extract[#Headers],0)),3))</f>
        <v>STK(H) 0-0</v>
      </c>
      <c r="M235" t="str">
        <f ca="1">IF(RIGHT(FPL_Combined[[#Headers],[Gameweek 12]],2)&lt;$B$622,INDEX(FPL_Results_Extract[Gameweek 12],MATCH($A235,FPL_Results_Extract[[Player]:[Player]],0)),INDEX(Team_Key[[Abbreviation]:[Abbreviation]],MATCH(LEFT(INDEX(FPL_Fixtures_Extract[],MATCH($A235,FPL_Fixtures_Extract[[Player]:[Player]],0),MATCH(FPL_Combined[[#Headers],[Gameweek 12]],FPL_Fixtures_Extract[#Headers],0)),LEN(INDEX(FPL_Fixtures_Extract[],MATCH($A235,FPL_Fixtures_Extract[[Player]:[Player]],0),MATCH(FPL_Combined[[#Headers],[Gameweek 12]],FPL_Fixtures_Extract[#Headers],0)))-4),Team_Key[[Full Name]:[Full Name]],0))&amp;RIGHT(INDEX(FPL_Fixtures_Extract[],MATCH($A235,FPL_Fixtures_Extract[[Player]:[Player]],0),MATCH(FPL_Combined[[#Headers],[Gameweek 12]],FPL_Fixtures_Extract[#Headers],0)),3))</f>
        <v>BOU(A) 1-0</v>
      </c>
      <c r="N235" t="str">
        <f ca="1">IF(RIGHT(FPL_Combined[[#Headers],[Gameweek 13]],2)&lt;$B$622,INDEX(FPL_Results_Extract[Gameweek 13],MATCH($A235,FPL_Results_Extract[[Player]:[Player]],0)),INDEX(Team_Key[[Abbreviation]:[Abbreviation]],MATCH(LEFT(INDEX(FPL_Fixtures_Extract[],MATCH($A235,FPL_Fixtures_Extract[[Player]:[Player]],0),MATCH(FPL_Combined[[#Headers],[Gameweek 13]],FPL_Fixtures_Extract[#Headers],0)),LEN(INDEX(FPL_Fixtures_Extract[],MATCH($A235,FPL_Fixtures_Extract[[Player]:[Player]],0),MATCH(FPL_Combined[[#Headers],[Gameweek 13]],FPL_Fixtures_Extract[#Headers],0)))-4),Team_Key[[Full Name]:[Full Name]],0))&amp;RIGHT(INDEX(FPL_Fixtures_Extract[],MATCH($A235,FPL_Fixtures_Extract[[Player]:[Player]],0),MATCH(FPL_Combined[[#Headers],[Gameweek 13]],FPL_Fixtures_Extract[#Headers],0)),3))</f>
        <v>LEI(H) 0-3</v>
      </c>
      <c r="O235" t="str">
        <f ca="1">IF(RIGHT(FPL_Combined[[#Headers],[Gameweek 14]],2)&lt;$B$622,INDEX(FPL_Results_Extract[Gameweek 14],MATCH($A235,FPL_Results_Extract[[Player]:[Player]],0)),INDEX(Team_Key[[Abbreviation]:[Abbreviation]],MATCH(LEFT(INDEX(FPL_Fixtures_Extract[],MATCH($A235,FPL_Fixtures_Extract[[Player]:[Player]],0),MATCH(FPL_Combined[[#Headers],[Gameweek 14]],FPL_Fixtures_Extract[#Headers],0)),LEN(INDEX(FPL_Fixtures_Extract[],MATCH($A235,FPL_Fixtures_Extract[[Player]:[Player]],0),MATCH(FPL_Combined[[#Headers],[Gameweek 14]],FPL_Fixtures_Extract[#Headers],0)))-4),Team_Key[[Full Name]:[Full Name]],0))&amp;RIGHT(INDEX(FPL_Fixtures_Extract[],MATCH($A235,FPL_Fixtures_Extract[[Player]:[Player]],0),MATCH(FPL_Combined[[#Headers],[Gameweek 14]],FPL_Fixtures_Extract[#Headers],0)),3))</f>
        <v>CRY(A) 1-5</v>
      </c>
      <c r="P235" t="str">
        <f ca="1">IF(RIGHT(FPL_Combined[[#Headers],[Gameweek 15]],2)&lt;$B$622,INDEX(FPL_Results_Extract[Gameweek 15],MATCH($A235,FPL_Results_Extract[[Player]:[Player]],0)),INDEX(Team_Key[[Abbreviation]:[Abbreviation]],MATCH(LEFT(INDEX(FPL_Fixtures_Extract[],MATCH($A235,FPL_Fixtures_Extract[[Player]:[Player]],0),MATCH(FPL_Combined[[#Headers],[Gameweek 15]],FPL_Fixtures_Extract[#Headers],0)),LEN(INDEX(FPL_Fixtures_Extract[],MATCH($A235,FPL_Fixtures_Extract[[Player]:[Player]],0),MATCH(FPL_Combined[[#Headers],[Gameweek 15]],FPL_Fixtures_Extract[#Headers],0)))-4),Team_Key[[Full Name]:[Full Name]],0))&amp;RIGHT(INDEX(FPL_Fixtures_Extract[],MATCH($A235,FPL_Fixtures_Extract[[Player]:[Player]],0),MATCH(FPL_Combined[[#Headers],[Gameweek 15]],FPL_Fixtures_Extract[#Headers],0)),3))</f>
        <v>LIV(H) 2-0</v>
      </c>
      <c r="Q235" t="str">
        <f ca="1">IF(RIGHT(FPL_Combined[[#Headers],[Gameweek 16]],2)&lt;$B$622,INDEX(FPL_Results_Extract[Gameweek 16],MATCH($A235,FPL_Results_Extract[[Player]:[Player]],0)),INDEX(Team_Key[[Abbreviation]:[Abbreviation]],MATCH(LEFT(INDEX(FPL_Fixtures_Extract[],MATCH($A235,FPL_Fixtures_Extract[[Player]:[Player]],0),MATCH(FPL_Combined[[#Headers],[Gameweek 16]],FPL_Fixtures_Extract[#Headers],0)),LEN(INDEX(FPL_Fixtures_Extract[],MATCH($A235,FPL_Fixtures_Extract[[Player]:[Player]],0),MATCH(FPL_Combined[[#Headers],[Gameweek 16]],FPL_Fixtures_Extract[#Headers],0)))-4),Team_Key[[Full Name]:[Full Name]],0))&amp;RIGHT(INDEX(FPL_Fixtures_Extract[],MATCH($A235,FPL_Fixtures_Extract[[Player]:[Player]],0),MATCH(FPL_Combined[[#Headers],[Gameweek 16]],FPL_Fixtures_Extract[#Headers],0)),3))</f>
        <v>TOT(A) 2-1</v>
      </c>
      <c r="R235" t="str">
        <f ca="1">IF(RIGHT(FPL_Combined[[#Headers],[Gameweek 17]],2)&lt;$B$622,INDEX(FPL_Results_Extract[Gameweek 17],MATCH($A235,FPL_Results_Extract[[Player]:[Player]],0)),INDEX(Team_Key[[Abbreviation]:[Abbreviation]],MATCH(LEFT(INDEX(FPL_Fixtures_Extract[],MATCH($A235,FPL_Fixtures_Extract[[Player]:[Player]],0),MATCH(FPL_Combined[[#Headers],[Gameweek 17]],FPL_Fixtures_Extract[#Headers],0)),LEN(INDEX(FPL_Fixtures_Extract[],MATCH($A235,FPL_Fixtures_Extract[[Player]:[Player]],0),MATCH(FPL_Combined[[#Headers],[Gameweek 17]],FPL_Fixtures_Extract[#Headers],0)))-4),Team_Key[[Full Name]:[Full Name]],0))&amp;RIGHT(INDEX(FPL_Fixtures_Extract[],MATCH($A235,FPL_Fixtures_Extract[[Player]:[Player]],0),MATCH(FPL_Combined[[#Headers],[Gameweek 17]],FPL_Fixtures_Extract[#Headers],0)),3))</f>
        <v>AVL(H) 1-1</v>
      </c>
      <c r="S235" t="str">
        <f ca="1">IF(RIGHT(FPL_Combined[[#Headers],[Gameweek 18]],2)&lt;$B$622,INDEX(FPL_Results_Extract[Gameweek 18],MATCH($A235,FPL_Results_Extract[[Player]:[Player]],0)),INDEX(Team_Key[[Abbreviation]:[Abbreviation]],MATCH(LEFT(INDEX(FPL_Fixtures_Extract[],MATCH($A235,FPL_Fixtures_Extract[[Player]:[Player]],0),MATCH(FPL_Combined[[#Headers],[Gameweek 18]],FPL_Fixtures_Extract[#Headers],0)),LEN(INDEX(FPL_Fixtures_Extract[],MATCH($A235,FPL_Fixtures_Extract[[Player]:[Player]],0),MATCH(FPL_Combined[[#Headers],[Gameweek 18]],FPL_Fixtures_Extract[#Headers],0)))-4),Team_Key[[Full Name]:[Full Name]],0))&amp;RIGHT(INDEX(FPL_Fixtures_Extract[],MATCH($A235,FPL_Fixtures_Extract[[Player]:[Player]],0),MATCH(FPL_Combined[[#Headers],[Gameweek 18]],FPL_Fixtures_Extract[#Headers],0)),3))</f>
        <v>EVE(H) 0-1</v>
      </c>
      <c r="T235" t="str">
        <f ca="1">IF(RIGHT(FPL_Combined[[#Headers],[Gameweek 19]],2)&lt;$B$622,INDEX(FPL_Results_Extract[Gameweek 19],MATCH($A235,FPL_Results_Extract[[Player]:[Player]],0)),INDEX(Team_Key[[Abbreviation]:[Abbreviation]],MATCH(LEFT(INDEX(FPL_Fixtures_Extract[],MATCH($A235,FPL_Fixtures_Extract[[Player]:[Player]],0),MATCH(FPL_Combined[[#Headers],[Gameweek 19]],FPL_Fixtures_Extract[#Headers],0)),LEN(INDEX(FPL_Fixtures_Extract[],MATCH($A235,FPL_Fixtures_Extract[[Player]:[Player]],0),MATCH(FPL_Combined[[#Headers],[Gameweek 19]],FPL_Fixtures_Extract[#Headers],0)))-4),Team_Key[[Full Name]:[Full Name]],0))&amp;RIGHT(INDEX(FPL_Fixtures_Extract[],MATCH($A235,FPL_Fixtures_Extract[[Player]:[Player]],0),MATCH(FPL_Combined[[#Headers],[Gameweek 19]],FPL_Fixtures_Extract[#Headers],0)),3))</f>
        <v>WBA(A) 0-1</v>
      </c>
      <c r="U235" t="str">
        <f ca="1">IF(RIGHT(FPL_Combined[[#Headers],[Gameweek 20]],2)&lt;$B$622,INDEX(FPL_Results_Extract[Gameweek 20],MATCH($A235,FPL_Results_Extract[[Player]:[Player]],0)),INDEX(Team_Key[[Abbreviation]:[Abbreviation]],MATCH(LEFT(INDEX(FPL_Fixtures_Extract[],MATCH($A235,FPL_Fixtures_Extract[[Player]:[Player]],0),MATCH(FPL_Combined[[#Headers],[Gameweek 20]],FPL_Fixtures_Extract[#Headers],0)),LEN(INDEX(FPL_Fixtures_Extract[],MATCH($A235,FPL_Fixtures_Extract[[Player]:[Player]],0),MATCH(FPL_Combined[[#Headers],[Gameweek 20]],FPL_Fixtures_Extract[#Headers],0)))-4),Team_Key[[Full Name]:[Full Name]],0))&amp;RIGHT(INDEX(FPL_Fixtures_Extract[],MATCH($A235,FPL_Fixtures_Extract[[Player]:[Player]],0),MATCH(FPL_Combined[[#Headers],[Gameweek 20]],FPL_Fixtures_Extract[#Headers],0)),3))</f>
        <v>ARS(A) 0-1</v>
      </c>
      <c r="V235" t="str">
        <f ca="1">IF(RIGHT(FPL_Combined[[#Headers],[Gameweek 21]],2)&lt;$B$622,INDEX(FPL_Results_Extract[Gameweek 21],MATCH($A235,FPL_Results_Extract[[Player]:[Player]],0)),INDEX(Team_Key[[Abbreviation]:[Abbreviation]],MATCH(LEFT(INDEX(FPL_Fixtures_Extract[],MATCH($A235,FPL_Fixtures_Extract[[Player]:[Player]],0),MATCH(FPL_Combined[[#Headers],[Gameweek 21]],FPL_Fixtures_Extract[#Headers],0)),LEN(INDEX(FPL_Fixtures_Extract[],MATCH($A235,FPL_Fixtures_Extract[[Player]:[Player]],0),MATCH(FPL_Combined[[#Headers],[Gameweek 21]],FPL_Fixtures_Extract[#Headers],0)))-4),Team_Key[[Full Name]:[Full Name]],0))&amp;RIGHT(INDEX(FPL_Fixtures_Extract[],MATCH($A235,FPL_Fixtures_Extract[[Player]:[Player]],0),MATCH(FPL_Combined[[#Headers],[Gameweek 21]],FPL_Fixtures_Extract[#Headers],0)),3))</f>
        <v>MUN(H) 3-3</v>
      </c>
      <c r="W235" t="str">
        <f ca="1">IF(RIGHT(FPL_Combined[[#Headers],[Gameweek 22]],2)&lt;$B$622,INDEX(FPL_Results_Extract[Gameweek 22],MATCH($A235,FPL_Results_Extract[[Player]:[Player]],0)),INDEX(Team_Key[[Abbreviation]:[Abbreviation]],MATCH(LEFT(INDEX(FPL_Fixtures_Extract[],MATCH($A235,FPL_Fixtures_Extract[[Player]:[Player]],0),MATCH(FPL_Combined[[#Headers],[Gameweek 22]],FPL_Fixtures_Extract[#Headers],0)),LEN(INDEX(FPL_Fixtures_Extract[],MATCH($A235,FPL_Fixtures_Extract[[Player]:[Player]],0),MATCH(FPL_Combined[[#Headers],[Gameweek 22]],FPL_Fixtures_Extract[#Headers],0)))-4),Team_Key[[Full Name]:[Full Name]],0))&amp;RIGHT(INDEX(FPL_Fixtures_Extract[],MATCH($A235,FPL_Fixtures_Extract[[Player]:[Player]],0),MATCH(FPL_Combined[[#Headers],[Gameweek 22]],FPL_Fixtures_Extract[#Headers],0)),3))</f>
        <v>WHU(H) 2-1</v>
      </c>
      <c r="X235" t="str">
        <f ca="1">IF(RIGHT(FPL_Combined[[#Headers],[Gameweek 23]],2)&lt;$B$622,INDEX(FPL_Results_Extract[Gameweek 23],MATCH($A235,FPL_Results_Extract[[Player]:[Player]],0)),INDEX(Team_Key[[Abbreviation]:[Abbreviation]],MATCH(LEFT(INDEX(FPL_Fixtures_Extract[],MATCH($A235,FPL_Fixtures_Extract[[Player]:[Player]],0),MATCH(FPL_Combined[[#Headers],[Gameweek 23]],FPL_Fixtures_Extract[#Headers],0)),LEN(INDEX(FPL_Fixtures_Extract[],MATCH($A235,FPL_Fixtures_Extract[[Player]:[Player]],0),MATCH(FPL_Combined[[#Headers],[Gameweek 23]],FPL_Fixtures_Extract[#Headers],0)))-4),Team_Key[[Full Name]:[Full Name]],0))&amp;RIGHT(INDEX(FPL_Fixtures_Extract[],MATCH($A235,FPL_Fixtures_Extract[[Player]:[Player]],0),MATCH(FPL_Combined[[#Headers],[Gameweek 23]],FPL_Fixtures_Extract[#Headers],0)),3))</f>
        <v>WAT(A) 1-2</v>
      </c>
      <c r="Y235" t="str">
        <f ca="1">IF(RIGHT(FPL_Combined[[#Headers],[Gameweek 24]],2)&lt;$B$622,INDEX(FPL_Results_Extract[Team],MATCH($A235,FPL_Results_Extract[[Player]:[Player]],0)),INDEX(Team_Key[[Abbreviation]:[Abbreviation]],MATCH(LEFT(INDEX(FPL_Fixtures_Extract[],MATCH($A235,FPL_Fixtures_Extract[[Player]:[Player]],0),MATCH(FPL_Combined[[#Headers],[Gameweek 24]],FPL_Fixtures_Extract[#Headers],0)),LEN(INDEX(FPL_Fixtures_Extract[],MATCH($A235,FPL_Fixtures_Extract[[Player]:[Player]],0),MATCH(FPL_Combined[[#Headers],[Gameweek 24]],FPL_Fixtures_Extract[#Headers],0)))-4),Team_Key[[Full Name]:[Full Name]],0))&amp;RIGHT(INDEX(FPL_Fixtures_Extract[],MATCH($A235,FPL_Fixtures_Extract[[Player]:[Player]],0),MATCH(FPL_Combined[[#Headers],[Gameweek 24]],FPL_Fixtures_Extract[#Headers],0)),3))</f>
        <v>NEW</v>
      </c>
      <c r="Z235" t="str">
        <f ca="1">IF(RIGHT(FPL_Combined[[#Headers],[Gameweek 25]],2)&lt;$B$622,INDEX(FPL_Results_Extract[Player],MATCH($A235,FPL_Results_Extract[[Player]:[Player]],0)),INDEX(Team_Key[[Abbreviation]:[Abbreviation]],MATCH(LEFT(INDEX(FPL_Fixtures_Extract[],MATCH($A235,FPL_Fixtures_Extract[[Player]:[Player]],0),MATCH(FPL_Combined[[#Headers],[Gameweek 25]],FPL_Fixtures_Extract[#Headers],0)),LEN(INDEX(FPL_Fixtures_Extract[],MATCH($A235,FPL_Fixtures_Extract[[Player]:[Player]],0),MATCH(FPL_Combined[[#Headers],[Gameweek 25]],FPL_Fixtures_Extract[#Headers],0)))-4),Team_Key[[Full Name]:[Full Name]],0))&amp;RIGHT(INDEX(FPL_Fixtures_Extract[],MATCH($A235,FPL_Fixtures_Extract[[Player]:[Player]],0),MATCH(FPL_Combined[[#Headers],[Gameweek 25]],FPL_Fixtures_Extract[#Headers],0)),3))</f>
        <v>Good</v>
      </c>
      <c r="AA235" t="str">
        <f ca="1">IF(RIGHT(FPL_Combined[[#Headers],[Gameweek 26]],2)&lt;$B$622,INDEX(FPL_Results_Extract[Gameweek 01],MATCH($A235,FPL_Results_Extract[[Player]:[Player]],0)),INDEX(Team_Key[[Abbreviation]:[Abbreviation]],MATCH(LEFT(INDEX(FPL_Fixtures_Extract[],MATCH($A235,FPL_Fixtures_Extract[[Player]:[Player]],0),MATCH(FPL_Combined[[#Headers],[Gameweek 26]],FPL_Fixtures_Extract[#Headers],0)),LEN(INDEX(FPL_Fixtures_Extract[],MATCH($A235,FPL_Fixtures_Extract[[Player]:[Player]],0),MATCH(FPL_Combined[[#Headers],[Gameweek 26]],FPL_Fixtures_Extract[#Headers],0)))-4),Team_Key[[Full Name]:[Full Name]],0))&amp;RIGHT(INDEX(FPL_Fixtures_Extract[],MATCH($A235,FPL_Fixtures_Extract[[Player]:[Player]],0),MATCH(FPL_Combined[[#Headers],[Gameweek 26]],FPL_Fixtures_Extract[#Headers],0)),3))</f>
        <v>N/A</v>
      </c>
      <c r="AB235" t="str">
        <f ca="1">IF(RIGHT(FPL_Combined[[#Headers],[Gameweek 27]],2)&lt;$B$622,INDEX(FPL_Results_Extract[Gameweek 02],MATCH($A235,FPL_Results_Extract[[Player]:[Player]],0)),INDEX(Team_Key[[Abbreviation]:[Abbreviation]],MATCH(LEFT(INDEX(FPL_Fixtures_Extract[],MATCH($A235,FPL_Fixtures_Extract[[Player]:[Player]],0),MATCH(FPL_Combined[[#Headers],[Gameweek 27]],FPL_Fixtures_Extract[#Headers],0)),LEN(INDEX(FPL_Fixtures_Extract[],MATCH($A235,FPL_Fixtures_Extract[[Player]:[Player]],0),MATCH(FPL_Combined[[#Headers],[Gameweek 27]],FPL_Fixtures_Extract[#Headers],0)))-4),Team_Key[[Full Name]:[Full Name]],0))&amp;RIGHT(INDEX(FPL_Fixtures_Extract[],MATCH($A235,FPL_Fixtures_Extract[[Player]:[Player]],0),MATCH(FPL_Combined[[#Headers],[Gameweek 27]],FPL_Fixtures_Extract[#Headers],0)),3))</f>
        <v>N/A</v>
      </c>
      <c r="AC235" t="str">
        <f ca="1">IF(RIGHT(FPL_Combined[[#Headers],[Gameweek 28]],2)&lt;$B$622,INDEX(FPL_Results_Extract[Gameweek 03],MATCH($A235,FPL_Results_Extract[[Player]:[Player]],0)),INDEX(Team_Key[[Abbreviation]:[Abbreviation]],MATCH(LEFT(INDEX(FPL_Fixtures_Extract[],MATCH($A235,FPL_Fixtures_Extract[[Player]:[Player]],0),MATCH(FPL_Combined[[#Headers],[Gameweek 28]],FPL_Fixtures_Extract[#Headers],0)),LEN(INDEX(FPL_Fixtures_Extract[],MATCH($A235,FPL_Fixtures_Extract[[Player]:[Player]],0),MATCH(FPL_Combined[[#Headers],[Gameweek 28]],FPL_Fixtures_Extract[#Headers],0)))-4),Team_Key[[Full Name]:[Full Name]],0))&amp;RIGHT(INDEX(FPL_Fixtures_Extract[],MATCH($A235,FPL_Fixtures_Extract[[Player]:[Player]],0),MATCH(FPL_Combined[[#Headers],[Gameweek 28]],FPL_Fixtures_Extract[#Headers],0)),3))</f>
        <v>N/A</v>
      </c>
      <c r="AD235" t="str">
        <f ca="1">IF(RIGHT(FPL_Combined[[#Headers],[Gameweek 29]],2)&lt;$B$622,INDEX(FPL_Results_Extract[Gameweek 04],MATCH($A235,FPL_Results_Extract[[Player]:[Player]],0)),INDEX(Team_Key[[Abbreviation]:[Abbreviation]],MATCH(LEFT(INDEX(FPL_Fixtures_Extract[],MATCH($A235,FPL_Fixtures_Extract[[Player]:[Player]],0),MATCH(FPL_Combined[[#Headers],[Gameweek 29]],FPL_Fixtures_Extract[#Headers],0)),LEN(INDEX(FPL_Fixtures_Extract[],MATCH($A235,FPL_Fixtures_Extract[[Player]:[Player]],0),MATCH(FPL_Combined[[#Headers],[Gameweek 29]],FPL_Fixtures_Extract[#Headers],0)))-4),Team_Key[[Full Name]:[Full Name]],0))&amp;RIGHT(INDEX(FPL_Fixtures_Extract[],MATCH($A235,FPL_Fixtures_Extract[[Player]:[Player]],0),MATCH(FPL_Combined[[#Headers],[Gameweek 29]],FPL_Fixtures_Extract[#Headers],0)),3))</f>
        <v>BOU(H)</v>
      </c>
      <c r="AE235" t="str">
        <f ca="1">IF(RIGHT(FPL_Combined[[#Headers],[Gameweek 30]],2)&lt;$B$622,INDEX(FPL_Results_Extract[Gameweek 05],MATCH($A235,FPL_Results_Extract[[Player]:[Player]],0)),INDEX(Team_Key[[Abbreviation]:[Abbreviation]],MATCH(LEFT(INDEX(FPL_Fixtures_Extract[],MATCH($A235,FPL_Fixtures_Extract[[Player]:[Player]],0),MATCH(FPL_Combined[[#Headers],[Gameweek 30]],FPL_Fixtures_Extract[#Headers],0)),LEN(INDEX(FPL_Fixtures_Extract[],MATCH($A235,FPL_Fixtures_Extract[[Player]:[Player]],0),MATCH(FPL_Combined[[#Headers],[Gameweek 30]],FPL_Fixtures_Extract[#Headers],0)))-4),Team_Key[[Full Name]:[Full Name]],0))&amp;RIGHT(INDEX(FPL_Fixtures_Extract[],MATCH($A235,FPL_Fixtures_Extract[[Player]:[Player]],0),MATCH(FPL_Combined[[#Headers],[Gameweek 30]],FPL_Fixtures_Extract[#Headers],0)),3))</f>
        <v>LEI(A)</v>
      </c>
      <c r="AF235" t="str">
        <f ca="1">IF(RIGHT(FPL_Combined[[#Headers],[Gameweek 31]],2)&lt;$B$622,INDEX(FPL_Results_Extract[Gameweek 06],MATCH($A235,FPL_Results_Extract[[Player]:[Player]],0)),INDEX(Team_Key[[Abbreviation]:[Abbreviation]],MATCH(LEFT(INDEX(FPL_Fixtures_Extract[],MATCH($A235,FPL_Fixtures_Extract[[Player]:[Player]],0),MATCH(FPL_Combined[[#Headers],[Gameweek 31]],FPL_Fixtures_Extract[#Headers],0)),LEN(INDEX(FPL_Fixtures_Extract[],MATCH($A235,FPL_Fixtures_Extract[[Player]:[Player]],0),MATCH(FPL_Combined[[#Headers],[Gameweek 31]],FPL_Fixtures_Extract[#Headers],0)))-4),Team_Key[[Full Name]:[Full Name]],0))&amp;RIGHT(INDEX(FPL_Fixtures_Extract[],MATCH($A235,FPL_Fixtures_Extract[[Player]:[Player]],0),MATCH(FPL_Combined[[#Headers],[Gameweek 31]],FPL_Fixtures_Extract[#Headers],0)),3))</f>
        <v>SUN(H)</v>
      </c>
      <c r="AG235" t="str">
        <f ca="1">IF(RIGHT(FPL_Combined[[#Headers],[Gameweek 32]],2)&lt;$B$622,INDEX(FPL_Results_Extract[Gameweek 07],MATCH($A235,FPL_Results_Extract[[Player]:[Player]],0)),INDEX(Team_Key[[Abbreviation]:[Abbreviation]],MATCH(LEFT(INDEX(FPL_Fixtures_Extract[],MATCH($A235,FPL_Fixtures_Extract[[Player]:[Player]],0),MATCH(FPL_Combined[[#Headers],[Gameweek 32]],FPL_Fixtures_Extract[#Headers],0)),LEN(INDEX(FPL_Fixtures_Extract[],MATCH($A235,FPL_Fixtures_Extract[[Player]:[Player]],0),MATCH(FPL_Combined[[#Headers],[Gameweek 32]],FPL_Fixtures_Extract[#Headers],0)))-4),Team_Key[[Full Name]:[Full Name]],0))&amp;RIGHT(INDEX(FPL_Fixtures_Extract[],MATCH($A235,FPL_Fixtures_Extract[[Player]:[Player]],0),MATCH(FPL_Combined[[#Headers],[Gameweek 32]],FPL_Fixtures_Extract[#Headers],0)),3))</f>
        <v>NOR(A)</v>
      </c>
      <c r="AH235" t="str">
        <f ca="1">IF(RIGHT(FPL_Combined[[#Headers],[Gameweek 33]],2)&lt;$B$622,INDEX(FPL_Results_Extract[Gameweek 08],MATCH($A235,FPL_Results_Extract[[Player]:[Player]],0)),INDEX(Team_Key[[Abbreviation]:[Abbreviation]],MATCH(LEFT(INDEX(FPL_Fixtures_Extract[],MATCH($A235,FPL_Fixtures_Extract[[Player]:[Player]],0),MATCH(FPL_Combined[[#Headers],[Gameweek 33]],FPL_Fixtures_Extract[#Headers],0)),LEN(INDEX(FPL_Fixtures_Extract[],MATCH($A235,FPL_Fixtures_Extract[[Player]:[Player]],0),MATCH(FPL_Combined[[#Headers],[Gameweek 33]],FPL_Fixtures_Extract[#Headers],0)))-4),Team_Key[[Full Name]:[Full Name]],0))&amp;RIGHT(INDEX(FPL_Fixtures_Extract[],MATCH($A235,FPL_Fixtures_Extract[[Player]:[Player]],0),MATCH(FPL_Combined[[#Headers],[Gameweek 33]],FPL_Fixtures_Extract[#Headers],0)),3))</f>
        <v>SOU(A)</v>
      </c>
      <c r="AI235" t="str">
        <f ca="1">IF(RIGHT(FPL_Combined[[#Headers],[Gameweek 34]],2)&lt;$B$622,INDEX(FPL_Results_Extract[Gameweek 09],MATCH($A235,FPL_Results_Extract[[Player]:[Player]],0)),INDEX(Team_Key[[Abbreviation]:[Abbreviation]],MATCH(LEFT(INDEX(FPL_Fixtures_Extract[],MATCH($A235,FPL_Fixtures_Extract[[Player]:[Player]],0),MATCH(FPL_Combined[[#Headers],[Gameweek 34]],FPL_Fixtures_Extract[#Headers],0)),LEN(INDEX(FPL_Fixtures_Extract[],MATCH($A235,FPL_Fixtures_Extract[[Player]:[Player]],0),MATCH(FPL_Combined[[#Headers],[Gameweek 34]],FPL_Fixtures_Extract[#Headers],0)))-4),Team_Key[[Full Name]:[Full Name]],0))&amp;RIGHT(INDEX(FPL_Fixtures_Extract[],MATCH($A235,FPL_Fixtures_Extract[[Player]:[Player]],0),MATCH(FPL_Combined[[#Headers],[Gameweek 34]],FPL_Fixtures_Extract[#Headers],0)),3))</f>
        <v>SWA(H)</v>
      </c>
      <c r="AJ235" t="str">
        <f ca="1">IF(RIGHT(FPL_Combined[[#Headers],[Gameweek 35]],2)&lt;$B$622,INDEX(FPL_Results_Extract[Gameweek 10],MATCH($A235,FPL_Results_Extract[[Player]:[Player]],0)),INDEX(Team_Key[[Abbreviation]:[Abbreviation]],MATCH(LEFT(INDEX(FPL_Fixtures_Extract[],MATCH($A235,FPL_Fixtures_Extract[[Player]:[Player]],0),MATCH(FPL_Combined[[#Headers],[Gameweek 35]],FPL_Fixtures_Extract[#Headers],0)),LEN(INDEX(FPL_Fixtures_Extract[],MATCH($A235,FPL_Fixtures_Extract[[Player]:[Player]],0),MATCH(FPL_Combined[[#Headers],[Gameweek 35]],FPL_Fixtures_Extract[#Headers],0)))-4),Team_Key[[Full Name]:[Full Name]],0))&amp;RIGHT(INDEX(FPL_Fixtures_Extract[],MATCH($A235,FPL_Fixtures_Extract[[Player]:[Player]],0),MATCH(FPL_Combined[[#Headers],[Gameweek 35]],FPL_Fixtures_Extract[#Headers],0)),3))</f>
        <v>LIV(A)</v>
      </c>
      <c r="AK235" t="str">
        <f ca="1">IF(RIGHT(FPL_Combined[[#Headers],[Gameweek 36]],2)&lt;$B$622,INDEX(FPL_Results_Extract[Gameweek 11],MATCH($A235,FPL_Results_Extract[[Player]:[Player]],0)),INDEX(Team_Key[[Abbreviation]:[Abbreviation]],MATCH(LEFT(INDEX(FPL_Fixtures_Extract[],MATCH($A235,FPL_Fixtures_Extract[[Player]:[Player]],0),MATCH(FPL_Combined[[#Headers],[Gameweek 36]],FPL_Fixtures_Extract[#Headers],0)),LEN(INDEX(FPL_Fixtures_Extract[],MATCH($A235,FPL_Fixtures_Extract[[Player]:[Player]],0),MATCH(FPL_Combined[[#Headers],[Gameweek 36]],FPL_Fixtures_Extract[#Headers],0)))-4),Team_Key[[Full Name]:[Full Name]],0))&amp;RIGHT(INDEX(FPL_Fixtures_Extract[],MATCH($A235,FPL_Fixtures_Extract[[Player]:[Player]],0),MATCH(FPL_Combined[[#Headers],[Gameweek 36]],FPL_Fixtures_Extract[#Headers],0)),3))</f>
        <v>CRY(H)</v>
      </c>
      <c r="AL235" t="str">
        <f ca="1">IF(RIGHT(FPL_Combined[[#Headers],[Gameweek 37]],2)&lt;$B$622,INDEX(FPL_Results_Extract[Gameweek 12],MATCH($A235,FPL_Results_Extract[[Player]:[Player]],0)),INDEX(Team_Key[[Abbreviation]:[Abbreviation]],MATCH(LEFT(INDEX(FPL_Fixtures_Extract[],MATCH($A235,FPL_Fixtures_Extract[[Player]:[Player]],0),MATCH(FPL_Combined[[#Headers],[Gameweek 37]],FPL_Fixtures_Extract[#Headers],0)),LEN(INDEX(FPL_Fixtures_Extract[],MATCH($A235,FPL_Fixtures_Extract[[Player]:[Player]],0),MATCH(FPL_Combined[[#Headers],[Gameweek 37]],FPL_Fixtures_Extract[#Headers],0)))-4),Team_Key[[Full Name]:[Full Name]],0))&amp;RIGHT(INDEX(FPL_Fixtures_Extract[],MATCH($A235,FPL_Fixtures_Extract[[Player]:[Player]],0),MATCH(FPL_Combined[[#Headers],[Gameweek 37]],FPL_Fixtures_Extract[#Headers],0)),3))</f>
        <v>AVL(A)</v>
      </c>
      <c r="AM235" t="str">
        <f ca="1">IF(RIGHT(FPL_Combined[[#Headers],[Gameweek 38]],2)&lt;$B$622,INDEX(FPL_Results_Extract[Gameweek 13],MATCH($A235,FPL_Results_Extract[[Player]:[Player]],0)),INDEX(Team_Key[[Abbreviation]:[Abbreviation]],MATCH(LEFT(INDEX(FPL_Fixtures_Extract[],MATCH($A235,FPL_Fixtures_Extract[[Player]:[Player]],0),MATCH(FPL_Combined[[#Headers],[Gameweek 38]],FPL_Fixtures_Extract[#Headers],0)),LEN(INDEX(FPL_Fixtures_Extract[],MATCH($A235,FPL_Fixtures_Extract[[Player]:[Player]],0),MATCH(FPL_Combined[[#Headers],[Gameweek 38]],FPL_Fixtures_Extract[#Headers],0)))-4),Team_Key[[Full Name]:[Full Name]],0))&amp;RIGHT(INDEX(FPL_Fixtures_Extract[],MATCH($A235,FPL_Fixtures_Extract[[Player]:[Player]],0),MATCH(FPL_Combined[[#Headers],[Gameweek 38]],FPL_Fixtures_Extract[#Headers],0)),3))</f>
        <v>TOT(H)</v>
      </c>
    </row>
    <row r="236" spans="1:39" x14ac:dyDescent="0.45">
      <c r="A236" t="s">
        <v>579</v>
      </c>
      <c r="B236" t="str">
        <f ca="1">IF(RIGHT(FPL_Combined[[#Headers],[Gameweek 01]],2)&lt;$B$622,INDEX(FPL_Results_Extract[Gameweek 01],MATCH($A236,FPL_Results_Extract[[Player]:[Player]],0)),INDEX(Team_Key[[Abbreviation]:[Abbreviation]],MATCH(LEFT(INDEX(FPL_Fixtures_Extract[],MATCH($A236,FPL_Fixtures_Extract[[Player]:[Player]],0),MATCH(FPL_Combined[[#Headers],[Gameweek 01]],FPL_Fixtures_Extract[#Headers],0)),LEN(INDEX(FPL_Fixtures_Extract[],MATCH($A236,FPL_Fixtures_Extract[[Player]:[Player]],0),MATCH(FPL_Combined[[#Headers],[Gameweek 01]],FPL_Fixtures_Extract[#Headers],0)))-4),Team_Key[[Full Name]:[Full Name]],0))&amp;RIGHT(INDEX(FPL_Fixtures_Extract[],MATCH($A236,FPL_Fixtures_Extract[[Player]:[Player]],0),MATCH(FPL_Combined[[#Headers],[Gameweek 01]],FPL_Fixtures_Extract[#Headers],0)),3))</f>
        <v>AVL(H) 0-1</v>
      </c>
      <c r="C236" t="str">
        <f ca="1">IF(RIGHT(FPL_Combined[[#Headers],[Gameweek 02]],2)&lt;$B$622,INDEX(FPL_Results_Extract[Gameweek 02],MATCH($A236,FPL_Results_Extract[[Player]:[Player]],0)),INDEX(Team_Key[[Abbreviation]:[Abbreviation]],MATCH(LEFT(INDEX(FPL_Fixtures_Extract[],MATCH($A236,FPL_Fixtures_Extract[[Player]:[Player]],0),MATCH(FPL_Combined[[#Headers],[Gameweek 02]],FPL_Fixtures_Extract[#Headers],0)),LEN(INDEX(FPL_Fixtures_Extract[],MATCH($A236,FPL_Fixtures_Extract[[Player]:[Player]],0),MATCH(FPL_Combined[[#Headers],[Gameweek 02]],FPL_Fixtures_Extract[#Headers],0)))-4),Team_Key[[Full Name]:[Full Name]],0))&amp;RIGHT(INDEX(FPL_Fixtures_Extract[],MATCH($A236,FPL_Fixtures_Extract[[Player]:[Player]],0),MATCH(FPL_Combined[[#Headers],[Gameweek 02]],FPL_Fixtures_Extract[#Headers],0)),3))</f>
        <v>LIV(A) 0-1</v>
      </c>
      <c r="D236" t="str">
        <f ca="1">IF(RIGHT(FPL_Combined[[#Headers],[Gameweek 03]],2)&lt;$B$622,INDEX(FPL_Results_Extract[Gameweek 03],MATCH($A236,FPL_Results_Extract[[Player]:[Player]],0)),INDEX(Team_Key[[Abbreviation]:[Abbreviation]],MATCH(LEFT(INDEX(FPL_Fixtures_Extract[],MATCH($A236,FPL_Fixtures_Extract[[Player]:[Player]],0),MATCH(FPL_Combined[[#Headers],[Gameweek 03]],FPL_Fixtures_Extract[#Headers],0)),LEN(INDEX(FPL_Fixtures_Extract[],MATCH($A236,FPL_Fixtures_Extract[[Player]:[Player]],0),MATCH(FPL_Combined[[#Headers],[Gameweek 03]],FPL_Fixtures_Extract[#Headers],0)))-4),Team_Key[[Full Name]:[Full Name]],0))&amp;RIGHT(INDEX(FPL_Fixtures_Extract[],MATCH($A236,FPL_Fixtures_Extract[[Player]:[Player]],0),MATCH(FPL_Combined[[#Headers],[Gameweek 03]],FPL_Fixtures_Extract[#Headers],0)),3))</f>
        <v>WHU(A) 4-3</v>
      </c>
      <c r="E236" t="str">
        <f ca="1">IF(RIGHT(FPL_Combined[[#Headers],[Gameweek 04]],2)&lt;$B$622,INDEX(FPL_Results_Extract[Gameweek 04],MATCH($A236,FPL_Results_Extract[[Player]:[Player]],0)),INDEX(Team_Key[[Abbreviation]:[Abbreviation]],MATCH(LEFT(INDEX(FPL_Fixtures_Extract[],MATCH($A236,FPL_Fixtures_Extract[[Player]:[Player]],0),MATCH(FPL_Combined[[#Headers],[Gameweek 04]],FPL_Fixtures_Extract[#Headers],0)),LEN(INDEX(FPL_Fixtures_Extract[],MATCH($A236,FPL_Fixtures_Extract[[Player]:[Player]],0),MATCH(FPL_Combined[[#Headers],[Gameweek 04]],FPL_Fixtures_Extract[#Headers],0)))-4),Team_Key[[Full Name]:[Full Name]],0))&amp;RIGHT(INDEX(FPL_Fixtures_Extract[],MATCH($A236,FPL_Fixtures_Extract[[Player]:[Player]],0),MATCH(FPL_Combined[[#Headers],[Gameweek 04]],FPL_Fixtures_Extract[#Headers],0)),3))</f>
        <v>LEI(H) 1-1</v>
      </c>
      <c r="F236" t="str">
        <f ca="1">IF(RIGHT(FPL_Combined[[#Headers],[Gameweek 05]],2)&lt;$B$622,INDEX(FPL_Results_Extract[Gameweek 05],MATCH($A236,FPL_Results_Extract[[Player]:[Player]],0)),INDEX(Team_Key[[Abbreviation]:[Abbreviation]],MATCH(LEFT(INDEX(FPL_Fixtures_Extract[],MATCH($A236,FPL_Fixtures_Extract[[Player]:[Player]],0),MATCH(FPL_Combined[[#Headers],[Gameweek 05]],FPL_Fixtures_Extract[#Headers],0)),LEN(INDEX(FPL_Fixtures_Extract[],MATCH($A236,FPL_Fixtures_Extract[[Player]:[Player]],0),MATCH(FPL_Combined[[#Headers],[Gameweek 05]],FPL_Fixtures_Extract[#Headers],0)))-4),Team_Key[[Full Name]:[Full Name]],0))&amp;RIGHT(INDEX(FPL_Fixtures_Extract[],MATCH($A236,FPL_Fixtures_Extract[[Player]:[Player]],0),MATCH(FPL_Combined[[#Headers],[Gameweek 05]],FPL_Fixtures_Extract[#Headers],0)),3))</f>
        <v>NOR(A) 1-3</v>
      </c>
      <c r="G236" t="str">
        <f ca="1">IF(RIGHT(FPL_Combined[[#Headers],[Gameweek 06]],2)&lt;$B$622,INDEX(FPL_Results_Extract[Gameweek 06],MATCH($A236,FPL_Results_Extract[[Player]:[Player]],0)),INDEX(Team_Key[[Abbreviation]:[Abbreviation]],MATCH(LEFT(INDEX(FPL_Fixtures_Extract[],MATCH($A236,FPL_Fixtures_Extract[[Player]:[Player]],0),MATCH(FPL_Combined[[#Headers],[Gameweek 06]],FPL_Fixtures_Extract[#Headers],0)),LEN(INDEX(FPL_Fixtures_Extract[],MATCH($A236,FPL_Fixtures_Extract[[Player]:[Player]],0),MATCH(FPL_Combined[[#Headers],[Gameweek 06]],FPL_Fixtures_Extract[#Headers],0)))-4),Team_Key[[Full Name]:[Full Name]],0))&amp;RIGHT(INDEX(FPL_Fixtures_Extract[],MATCH($A236,FPL_Fixtures_Extract[[Player]:[Player]],0),MATCH(FPL_Combined[[#Headers],[Gameweek 06]],FPL_Fixtures_Extract[#Headers],0)),3))</f>
        <v>SUN(H) 2-0</v>
      </c>
      <c r="H236" t="str">
        <f ca="1">IF(RIGHT(FPL_Combined[[#Headers],[Gameweek 07]],2)&lt;$B$622,INDEX(FPL_Results_Extract[Gameweek 07],MATCH($A236,FPL_Results_Extract[[Player]:[Player]],0)),INDEX(Team_Key[[Abbreviation]:[Abbreviation]],MATCH(LEFT(INDEX(FPL_Fixtures_Extract[],MATCH($A236,FPL_Fixtures_Extract[[Player]:[Player]],0),MATCH(FPL_Combined[[#Headers],[Gameweek 07]],FPL_Fixtures_Extract[#Headers],0)),LEN(INDEX(FPL_Fixtures_Extract[],MATCH($A236,FPL_Fixtures_Extract[[Player]:[Player]],0),MATCH(FPL_Combined[[#Headers],[Gameweek 07]],FPL_Fixtures_Extract[#Headers],0)))-4),Team_Key[[Full Name]:[Full Name]],0))&amp;RIGHT(INDEX(FPL_Fixtures_Extract[],MATCH($A236,FPL_Fixtures_Extract[[Player]:[Player]],0),MATCH(FPL_Combined[[#Headers],[Gameweek 07]],FPL_Fixtures_Extract[#Headers],0)),3))</f>
        <v>STK(A) 1-2</v>
      </c>
      <c r="I236" t="str">
        <f ca="1">IF(RIGHT(FPL_Combined[[#Headers],[Gameweek 08]],2)&lt;$B$622,INDEX(FPL_Results_Extract[Gameweek 08],MATCH($A236,FPL_Results_Extract[[Player]:[Player]],0)),INDEX(Team_Key[[Abbreviation]:[Abbreviation]],MATCH(LEFT(INDEX(FPL_Fixtures_Extract[],MATCH($A236,FPL_Fixtures_Extract[[Player]:[Player]],0),MATCH(FPL_Combined[[#Headers],[Gameweek 08]],FPL_Fixtures_Extract[#Headers],0)),LEN(INDEX(FPL_Fixtures_Extract[],MATCH($A236,FPL_Fixtures_Extract[[Player]:[Player]],0),MATCH(FPL_Combined[[#Headers],[Gameweek 08]],FPL_Fixtures_Extract[#Headers],0)))-4),Team_Key[[Full Name]:[Full Name]],0))&amp;RIGHT(INDEX(FPL_Fixtures_Extract[],MATCH($A236,FPL_Fixtures_Extract[[Player]:[Player]],0),MATCH(FPL_Combined[[#Headers],[Gameweek 08]],FPL_Fixtures_Extract[#Headers],0)),3))</f>
        <v>WAT(H) 1-1</v>
      </c>
      <c r="J236" t="str">
        <f ca="1">IF(RIGHT(FPL_Combined[[#Headers],[Gameweek 09]],2)&lt;$B$622,INDEX(FPL_Results_Extract[Gameweek 09],MATCH($A236,FPL_Results_Extract[[Player]:[Player]],0)),INDEX(Team_Key[[Abbreviation]:[Abbreviation]],MATCH(LEFT(INDEX(FPL_Fixtures_Extract[],MATCH($A236,FPL_Fixtures_Extract[[Player]:[Player]],0),MATCH(FPL_Combined[[#Headers],[Gameweek 09]],FPL_Fixtures_Extract[#Headers],0)),LEN(INDEX(FPL_Fixtures_Extract[],MATCH($A236,FPL_Fixtures_Extract[[Player]:[Player]],0),MATCH(FPL_Combined[[#Headers],[Gameweek 09]],FPL_Fixtures_Extract[#Headers],0)))-4),Team_Key[[Full Name]:[Full Name]],0))&amp;RIGHT(INDEX(FPL_Fixtures_Extract[],MATCH($A236,FPL_Fixtures_Extract[[Player]:[Player]],0),MATCH(FPL_Combined[[#Headers],[Gameweek 09]],FPL_Fixtures_Extract[#Headers],0)),3))</f>
        <v>MCI(A) 1-5</v>
      </c>
      <c r="K236" t="str">
        <f ca="1">IF(RIGHT(FPL_Combined[[#Headers],[Gameweek 10]],2)&lt;$B$622,INDEX(FPL_Results_Extract[Gameweek 10],MATCH($A236,FPL_Results_Extract[[Player]:[Player]],0)),INDEX(Team_Key[[Abbreviation]:[Abbreviation]],MATCH(LEFT(INDEX(FPL_Fixtures_Extract[],MATCH($A236,FPL_Fixtures_Extract[[Player]:[Player]],0),MATCH(FPL_Combined[[#Headers],[Gameweek 10]],FPL_Fixtures_Extract[#Headers],0)),LEN(INDEX(FPL_Fixtures_Extract[],MATCH($A236,FPL_Fixtures_Extract[[Player]:[Player]],0),MATCH(FPL_Combined[[#Headers],[Gameweek 10]],FPL_Fixtures_Extract[#Headers],0)))-4),Team_Key[[Full Name]:[Full Name]],0))&amp;RIGHT(INDEX(FPL_Fixtures_Extract[],MATCH($A236,FPL_Fixtures_Extract[[Player]:[Player]],0),MATCH(FPL_Combined[[#Headers],[Gameweek 10]],FPL_Fixtures_Extract[#Headers],0)),3))</f>
        <v>TOT(H) 1-5</v>
      </c>
      <c r="L236" t="str">
        <f ca="1">IF(RIGHT(FPL_Combined[[#Headers],[Gameweek 11]],2)&lt;$B$622,INDEX(FPL_Results_Extract[Gameweek 11],MATCH($A236,FPL_Results_Extract[[Player]:[Player]],0)),INDEX(Team_Key[[Abbreviation]:[Abbreviation]],MATCH(LEFT(INDEX(FPL_Fixtures_Extract[],MATCH($A236,FPL_Fixtures_Extract[[Player]:[Player]],0),MATCH(FPL_Combined[[#Headers],[Gameweek 11]],FPL_Fixtures_Extract[#Headers],0)),LEN(INDEX(FPL_Fixtures_Extract[],MATCH($A236,FPL_Fixtures_Extract[[Player]:[Player]],0),MATCH(FPL_Combined[[#Headers],[Gameweek 11]],FPL_Fixtures_Extract[#Headers],0)))-4),Team_Key[[Full Name]:[Full Name]],0))&amp;RIGHT(INDEX(FPL_Fixtures_Extract[],MATCH($A236,FPL_Fixtures_Extract[[Player]:[Player]],0),MATCH(FPL_Combined[[#Headers],[Gameweek 11]],FPL_Fixtures_Extract[#Headers],0)),3))</f>
        <v>SOU(A) 0-2</v>
      </c>
      <c r="M236" t="str">
        <f ca="1">IF(RIGHT(FPL_Combined[[#Headers],[Gameweek 12]],2)&lt;$B$622,INDEX(FPL_Results_Extract[Gameweek 12],MATCH($A236,FPL_Results_Extract[[Player]:[Player]],0)),INDEX(Team_Key[[Abbreviation]:[Abbreviation]],MATCH(LEFT(INDEX(FPL_Fixtures_Extract[],MATCH($A236,FPL_Fixtures_Extract[[Player]:[Player]],0),MATCH(FPL_Combined[[#Headers],[Gameweek 12]],FPL_Fixtures_Extract[#Headers],0)),LEN(INDEX(FPL_Fixtures_Extract[],MATCH($A236,FPL_Fixtures_Extract[[Player]:[Player]],0),MATCH(FPL_Combined[[#Headers],[Gameweek 12]],FPL_Fixtures_Extract[#Headers],0)))-4),Team_Key[[Full Name]:[Full Name]],0))&amp;RIGHT(INDEX(FPL_Fixtures_Extract[],MATCH($A236,FPL_Fixtures_Extract[[Player]:[Player]],0),MATCH(FPL_Combined[[#Headers],[Gameweek 12]],FPL_Fixtures_Extract[#Headers],0)),3))</f>
        <v>NEW(H) 0-1</v>
      </c>
      <c r="N236" t="str">
        <f ca="1">IF(RIGHT(FPL_Combined[[#Headers],[Gameweek 13]],2)&lt;$B$622,INDEX(FPL_Results_Extract[Gameweek 13],MATCH($A236,FPL_Results_Extract[[Player]:[Player]],0)),INDEX(Team_Key[[Abbreviation]:[Abbreviation]],MATCH(LEFT(INDEX(FPL_Fixtures_Extract[],MATCH($A236,FPL_Fixtures_Extract[[Player]:[Player]],0),MATCH(FPL_Combined[[#Headers],[Gameweek 13]],FPL_Fixtures_Extract[#Headers],0)),LEN(INDEX(FPL_Fixtures_Extract[],MATCH($A236,FPL_Fixtures_Extract[[Player]:[Player]],0),MATCH(FPL_Combined[[#Headers],[Gameweek 13]],FPL_Fixtures_Extract[#Headers],0)))-4),Team_Key[[Full Name]:[Full Name]],0))&amp;RIGHT(INDEX(FPL_Fixtures_Extract[],MATCH($A236,FPL_Fixtures_Extract[[Player]:[Player]],0),MATCH(FPL_Combined[[#Headers],[Gameweek 13]],FPL_Fixtures_Extract[#Headers],0)),3))</f>
        <v>SWA(A) 2-2</v>
      </c>
      <c r="O236" t="str">
        <f ca="1">IF(RIGHT(FPL_Combined[[#Headers],[Gameweek 14]],2)&lt;$B$622,INDEX(FPL_Results_Extract[Gameweek 14],MATCH($A236,FPL_Results_Extract[[Player]:[Player]],0)),INDEX(Team_Key[[Abbreviation]:[Abbreviation]],MATCH(LEFT(INDEX(FPL_Fixtures_Extract[],MATCH($A236,FPL_Fixtures_Extract[[Player]:[Player]],0),MATCH(FPL_Combined[[#Headers],[Gameweek 14]],FPL_Fixtures_Extract[#Headers],0)),LEN(INDEX(FPL_Fixtures_Extract[],MATCH($A236,FPL_Fixtures_Extract[[Player]:[Player]],0),MATCH(FPL_Combined[[#Headers],[Gameweek 14]],FPL_Fixtures_Extract[#Headers],0)))-4),Team_Key[[Full Name]:[Full Name]],0))&amp;RIGHT(INDEX(FPL_Fixtures_Extract[],MATCH($A236,FPL_Fixtures_Extract[[Player]:[Player]],0),MATCH(FPL_Combined[[#Headers],[Gameweek 14]],FPL_Fixtures_Extract[#Headers],0)),3))</f>
        <v>EVE(H) 3-3</v>
      </c>
      <c r="P236" t="str">
        <f ca="1">IF(RIGHT(FPL_Combined[[#Headers],[Gameweek 15]],2)&lt;$B$622,INDEX(FPL_Results_Extract[Gameweek 15],MATCH($A236,FPL_Results_Extract[[Player]:[Player]],0)),INDEX(Team_Key[[Abbreviation]:[Abbreviation]],MATCH(LEFT(INDEX(FPL_Fixtures_Extract[],MATCH($A236,FPL_Fixtures_Extract[[Player]:[Player]],0),MATCH(FPL_Combined[[#Headers],[Gameweek 15]],FPL_Fixtures_Extract[#Headers],0)),LEN(INDEX(FPL_Fixtures_Extract[],MATCH($A236,FPL_Fixtures_Extract[[Player]:[Player]],0),MATCH(FPL_Combined[[#Headers],[Gameweek 15]],FPL_Fixtures_Extract[#Headers],0)))-4),Team_Key[[Full Name]:[Full Name]],0))&amp;RIGHT(INDEX(FPL_Fixtures_Extract[],MATCH($A236,FPL_Fixtures_Extract[[Player]:[Player]],0),MATCH(FPL_Combined[[#Headers],[Gameweek 15]],FPL_Fixtures_Extract[#Headers],0)),3))</f>
        <v>CHE(A) 1-0</v>
      </c>
      <c r="Q236" t="str">
        <f ca="1">IF(RIGHT(FPL_Combined[[#Headers],[Gameweek 16]],2)&lt;$B$622,INDEX(FPL_Results_Extract[Gameweek 16],MATCH($A236,FPL_Results_Extract[[Player]:[Player]],0)),INDEX(Team_Key[[Abbreviation]:[Abbreviation]],MATCH(LEFT(INDEX(FPL_Fixtures_Extract[],MATCH($A236,FPL_Fixtures_Extract[[Player]:[Player]],0),MATCH(FPL_Combined[[#Headers],[Gameweek 16]],FPL_Fixtures_Extract[#Headers],0)),LEN(INDEX(FPL_Fixtures_Extract[],MATCH($A236,FPL_Fixtures_Extract[[Player]:[Player]],0),MATCH(FPL_Combined[[#Headers],[Gameweek 16]],FPL_Fixtures_Extract[#Headers],0)))-4),Team_Key[[Full Name]:[Full Name]],0))&amp;RIGHT(INDEX(FPL_Fixtures_Extract[],MATCH($A236,FPL_Fixtures_Extract[[Player]:[Player]],0),MATCH(FPL_Combined[[#Headers],[Gameweek 16]],FPL_Fixtures_Extract[#Headers],0)),3))</f>
        <v>MUN(H) 2-1</v>
      </c>
      <c r="R236" t="str">
        <f ca="1">IF(RIGHT(FPL_Combined[[#Headers],[Gameweek 17]],2)&lt;$B$622,INDEX(FPL_Results_Extract[Gameweek 17],MATCH($A236,FPL_Results_Extract[[Player]:[Player]],0)),INDEX(Team_Key[[Abbreviation]:[Abbreviation]],MATCH(LEFT(INDEX(FPL_Fixtures_Extract[],MATCH($A236,FPL_Fixtures_Extract[[Player]:[Player]],0),MATCH(FPL_Combined[[#Headers],[Gameweek 17]],FPL_Fixtures_Extract[#Headers],0)),LEN(INDEX(FPL_Fixtures_Extract[],MATCH($A236,FPL_Fixtures_Extract[[Player]:[Player]],0),MATCH(FPL_Combined[[#Headers],[Gameweek 17]],FPL_Fixtures_Extract[#Headers],0)))-4),Team_Key[[Full Name]:[Full Name]],0))&amp;RIGHT(INDEX(FPL_Fixtures_Extract[],MATCH($A236,FPL_Fixtures_Extract[[Player]:[Player]],0),MATCH(FPL_Combined[[#Headers],[Gameweek 17]],FPL_Fixtures_Extract[#Headers],0)),3))</f>
        <v>WBA(A) 2-1</v>
      </c>
      <c r="S236" t="str">
        <f ca="1">IF(RIGHT(FPL_Combined[[#Headers],[Gameweek 18]],2)&lt;$B$622,INDEX(FPL_Results_Extract[Gameweek 18],MATCH($A236,FPL_Results_Extract[[Player]:[Player]],0)),INDEX(Team_Key[[Abbreviation]:[Abbreviation]],MATCH(LEFT(INDEX(FPL_Fixtures_Extract[],MATCH($A236,FPL_Fixtures_Extract[[Player]:[Player]],0),MATCH(FPL_Combined[[#Headers],[Gameweek 18]],FPL_Fixtures_Extract[#Headers],0)),LEN(INDEX(FPL_Fixtures_Extract[],MATCH($A236,FPL_Fixtures_Extract[[Player]:[Player]],0),MATCH(FPL_Combined[[#Headers],[Gameweek 18]],FPL_Fixtures_Extract[#Headers],0)))-4),Team_Key[[Full Name]:[Full Name]],0))&amp;RIGHT(INDEX(FPL_Fixtures_Extract[],MATCH($A236,FPL_Fixtures_Extract[[Player]:[Player]],0),MATCH(FPL_Combined[[#Headers],[Gameweek 18]],FPL_Fixtures_Extract[#Headers],0)),3))</f>
        <v>CRY(H) 0-0</v>
      </c>
      <c r="T236" t="str">
        <f ca="1">IF(RIGHT(FPL_Combined[[#Headers],[Gameweek 19]],2)&lt;$B$622,INDEX(FPL_Results_Extract[Gameweek 19],MATCH($A236,FPL_Results_Extract[[Player]:[Player]],0)),INDEX(Team_Key[[Abbreviation]:[Abbreviation]],MATCH(LEFT(INDEX(FPL_Fixtures_Extract[],MATCH($A236,FPL_Fixtures_Extract[[Player]:[Player]],0),MATCH(FPL_Combined[[#Headers],[Gameweek 19]],FPL_Fixtures_Extract[#Headers],0)),LEN(INDEX(FPL_Fixtures_Extract[],MATCH($A236,FPL_Fixtures_Extract[[Player]:[Player]],0),MATCH(FPL_Combined[[#Headers],[Gameweek 19]],FPL_Fixtures_Extract[#Headers],0)))-4),Team_Key[[Full Name]:[Full Name]],0))&amp;RIGHT(INDEX(FPL_Fixtures_Extract[],MATCH($A236,FPL_Fixtures_Extract[[Player]:[Player]],0),MATCH(FPL_Combined[[#Headers],[Gameweek 19]],FPL_Fixtures_Extract[#Headers],0)),3))</f>
        <v>ARS(A) 0-2</v>
      </c>
      <c r="U236" t="str">
        <f ca="1">IF(RIGHT(FPL_Combined[[#Headers],[Gameweek 20]],2)&lt;$B$622,INDEX(FPL_Results_Extract[Gameweek 20],MATCH($A236,FPL_Results_Extract[[Player]:[Player]],0)),INDEX(Team_Key[[Abbreviation]:[Abbreviation]],MATCH(LEFT(INDEX(FPL_Fixtures_Extract[],MATCH($A236,FPL_Fixtures_Extract[[Player]:[Player]],0),MATCH(FPL_Combined[[#Headers],[Gameweek 20]],FPL_Fixtures_Extract[#Headers],0)),LEN(INDEX(FPL_Fixtures_Extract[],MATCH($A236,FPL_Fixtures_Extract[[Player]:[Player]],0),MATCH(FPL_Combined[[#Headers],[Gameweek 20]],FPL_Fixtures_Extract[#Headers],0)))-4),Team_Key[[Full Name]:[Full Name]],0))&amp;RIGHT(INDEX(FPL_Fixtures_Extract[],MATCH($A236,FPL_Fixtures_Extract[[Player]:[Player]],0),MATCH(FPL_Combined[[#Headers],[Gameweek 20]],FPL_Fixtures_Extract[#Headers],0)),3))</f>
        <v>LEI(A) 0-0</v>
      </c>
      <c r="V236" t="str">
        <f ca="1">IF(RIGHT(FPL_Combined[[#Headers],[Gameweek 21]],2)&lt;$B$622,INDEX(FPL_Results_Extract[Gameweek 21],MATCH($A236,FPL_Results_Extract[[Player]:[Player]],0)),INDEX(Team_Key[[Abbreviation]:[Abbreviation]],MATCH(LEFT(INDEX(FPL_Fixtures_Extract[],MATCH($A236,FPL_Fixtures_Extract[[Player]:[Player]],0),MATCH(FPL_Combined[[#Headers],[Gameweek 21]],FPL_Fixtures_Extract[#Headers],0)),LEN(INDEX(FPL_Fixtures_Extract[],MATCH($A236,FPL_Fixtures_Extract[[Player]:[Player]],0),MATCH(FPL_Combined[[#Headers],[Gameweek 21]],FPL_Fixtures_Extract[#Headers],0)))-4),Team_Key[[Full Name]:[Full Name]],0))&amp;RIGHT(INDEX(FPL_Fixtures_Extract[],MATCH($A236,FPL_Fixtures_Extract[[Player]:[Player]],0),MATCH(FPL_Combined[[#Headers],[Gameweek 21]],FPL_Fixtures_Extract[#Headers],0)),3))</f>
        <v>WHU(H) 1-3</v>
      </c>
      <c r="W236" t="str">
        <f ca="1">IF(RIGHT(FPL_Combined[[#Headers],[Gameweek 22]],2)&lt;$B$622,INDEX(FPL_Results_Extract[Gameweek 22],MATCH($A236,FPL_Results_Extract[[Player]:[Player]],0)),INDEX(Team_Key[[Abbreviation]:[Abbreviation]],MATCH(LEFT(INDEX(FPL_Fixtures_Extract[],MATCH($A236,FPL_Fixtures_Extract[[Player]:[Player]],0),MATCH(FPL_Combined[[#Headers],[Gameweek 22]],FPL_Fixtures_Extract[#Headers],0)),LEN(INDEX(FPL_Fixtures_Extract[],MATCH($A236,FPL_Fixtures_Extract[[Player]:[Player]],0),MATCH(FPL_Combined[[#Headers],[Gameweek 22]],FPL_Fixtures_Extract[#Headers],0)))-4),Team_Key[[Full Name]:[Full Name]],0))&amp;RIGHT(INDEX(FPL_Fixtures_Extract[],MATCH($A236,FPL_Fixtures_Extract[[Player]:[Player]],0),MATCH(FPL_Combined[[#Headers],[Gameweek 22]],FPL_Fixtures_Extract[#Headers],0)),3))</f>
        <v>NOR(H) 3-0</v>
      </c>
      <c r="X236" t="str">
        <f ca="1">IF(RIGHT(FPL_Combined[[#Headers],[Gameweek 23]],2)&lt;$B$622,INDEX(FPL_Results_Extract[Gameweek 23],MATCH($A236,FPL_Results_Extract[[Player]:[Player]],0)),INDEX(Team_Key[[Abbreviation]:[Abbreviation]],MATCH(LEFT(INDEX(FPL_Fixtures_Extract[],MATCH($A236,FPL_Fixtures_Extract[[Player]:[Player]],0),MATCH(FPL_Combined[[#Headers],[Gameweek 23]],FPL_Fixtures_Extract[#Headers],0)),LEN(INDEX(FPL_Fixtures_Extract[],MATCH($A236,FPL_Fixtures_Extract[[Player]:[Player]],0),MATCH(FPL_Combined[[#Headers],[Gameweek 23]],FPL_Fixtures_Extract[#Headers],0)))-4),Team_Key[[Full Name]:[Full Name]],0))&amp;RIGHT(INDEX(FPL_Fixtures_Extract[],MATCH($A236,FPL_Fixtures_Extract[[Player]:[Player]],0),MATCH(FPL_Combined[[#Headers],[Gameweek 23]],FPL_Fixtures_Extract[#Headers],0)),3))</f>
        <v>SUN(A) 1-1</v>
      </c>
      <c r="Y236" t="str">
        <f ca="1">IF(RIGHT(FPL_Combined[[#Headers],[Gameweek 24]],2)&lt;$B$622,INDEX(FPL_Results_Extract[Team],MATCH($A236,FPL_Results_Extract[[Player]:[Player]],0)),INDEX(Team_Key[[Abbreviation]:[Abbreviation]],MATCH(LEFT(INDEX(FPL_Fixtures_Extract[],MATCH($A236,FPL_Fixtures_Extract[[Player]:[Player]],0),MATCH(FPL_Combined[[#Headers],[Gameweek 24]],FPL_Fixtures_Extract[#Headers],0)),LEN(INDEX(FPL_Fixtures_Extract[],MATCH($A236,FPL_Fixtures_Extract[[Player]:[Player]],0),MATCH(FPL_Combined[[#Headers],[Gameweek 24]],FPL_Fixtures_Extract[#Headers],0)))-4),Team_Key[[Full Name]:[Full Name]],0))&amp;RIGHT(INDEX(FPL_Fixtures_Extract[],MATCH($A236,FPL_Fixtures_Extract[[Player]:[Player]],0),MATCH(FPL_Combined[[#Headers],[Gameweek 24]],FPL_Fixtures_Extract[#Headers],0)),3))</f>
        <v>BOU</v>
      </c>
      <c r="Z236" t="str">
        <f ca="1">IF(RIGHT(FPL_Combined[[#Headers],[Gameweek 25]],2)&lt;$B$622,INDEX(FPL_Results_Extract[Player],MATCH($A236,FPL_Results_Extract[[Player]:[Player]],0)),INDEX(Team_Key[[Abbreviation]:[Abbreviation]],MATCH(LEFT(INDEX(FPL_Fixtures_Extract[],MATCH($A236,FPL_Fixtures_Extract[[Player]:[Player]],0),MATCH(FPL_Combined[[#Headers],[Gameweek 25]],FPL_Fixtures_Extract[#Headers],0)),LEN(INDEX(FPL_Fixtures_Extract[],MATCH($A236,FPL_Fixtures_Extract[[Player]:[Player]],0),MATCH(FPL_Combined[[#Headers],[Gameweek 25]],FPL_Fixtures_Extract[#Headers],0)))-4),Team_Key[[Full Name]:[Full Name]],0))&amp;RIGHT(INDEX(FPL_Fixtures_Extract[],MATCH($A236,FPL_Fixtures_Extract[[Player]:[Player]],0),MATCH(FPL_Combined[[#Headers],[Gameweek 25]],FPL_Fixtures_Extract[#Headers],0)),3))</f>
        <v>Gosling</v>
      </c>
      <c r="AA236" t="str">
        <f ca="1">IF(RIGHT(FPL_Combined[[#Headers],[Gameweek 26]],2)&lt;$B$622,INDEX(FPL_Results_Extract[Gameweek 01],MATCH($A236,FPL_Results_Extract[[Player]:[Player]],0)),INDEX(Team_Key[[Abbreviation]:[Abbreviation]],MATCH(LEFT(INDEX(FPL_Fixtures_Extract[],MATCH($A236,FPL_Fixtures_Extract[[Player]:[Player]],0),MATCH(FPL_Combined[[#Headers],[Gameweek 26]],FPL_Fixtures_Extract[#Headers],0)),LEN(INDEX(FPL_Fixtures_Extract[],MATCH($A236,FPL_Fixtures_Extract[[Player]:[Player]],0),MATCH(FPL_Combined[[#Headers],[Gameweek 26]],FPL_Fixtures_Extract[#Headers],0)))-4),Team_Key[[Full Name]:[Full Name]],0))&amp;RIGHT(INDEX(FPL_Fixtures_Extract[],MATCH($A236,FPL_Fixtures_Extract[[Player]:[Player]],0),MATCH(FPL_Combined[[#Headers],[Gameweek 26]],FPL_Fixtures_Extract[#Headers],0)),3))</f>
        <v>AVL(H) 0-1</v>
      </c>
      <c r="AB236" t="str">
        <f ca="1">IF(RIGHT(FPL_Combined[[#Headers],[Gameweek 27]],2)&lt;$B$622,INDEX(FPL_Results_Extract[Gameweek 02],MATCH($A236,FPL_Results_Extract[[Player]:[Player]],0)),INDEX(Team_Key[[Abbreviation]:[Abbreviation]],MATCH(LEFT(INDEX(FPL_Fixtures_Extract[],MATCH($A236,FPL_Fixtures_Extract[[Player]:[Player]],0),MATCH(FPL_Combined[[#Headers],[Gameweek 27]],FPL_Fixtures_Extract[#Headers],0)),LEN(INDEX(FPL_Fixtures_Extract[],MATCH($A236,FPL_Fixtures_Extract[[Player]:[Player]],0),MATCH(FPL_Combined[[#Headers],[Gameweek 27]],FPL_Fixtures_Extract[#Headers],0)))-4),Team_Key[[Full Name]:[Full Name]],0))&amp;RIGHT(INDEX(FPL_Fixtures_Extract[],MATCH($A236,FPL_Fixtures_Extract[[Player]:[Player]],0),MATCH(FPL_Combined[[#Headers],[Gameweek 27]],FPL_Fixtures_Extract[#Headers],0)),3))</f>
        <v>LIV(A) 0-1</v>
      </c>
      <c r="AC236" t="str">
        <f ca="1">IF(RIGHT(FPL_Combined[[#Headers],[Gameweek 28]],2)&lt;$B$622,INDEX(FPL_Results_Extract[Gameweek 03],MATCH($A236,FPL_Results_Extract[[Player]:[Player]],0)),INDEX(Team_Key[[Abbreviation]:[Abbreviation]],MATCH(LEFT(INDEX(FPL_Fixtures_Extract[],MATCH($A236,FPL_Fixtures_Extract[[Player]:[Player]],0),MATCH(FPL_Combined[[#Headers],[Gameweek 28]],FPL_Fixtures_Extract[#Headers],0)),LEN(INDEX(FPL_Fixtures_Extract[],MATCH($A236,FPL_Fixtures_Extract[[Player]:[Player]],0),MATCH(FPL_Combined[[#Headers],[Gameweek 28]],FPL_Fixtures_Extract[#Headers],0)))-4),Team_Key[[Full Name]:[Full Name]],0))&amp;RIGHT(INDEX(FPL_Fixtures_Extract[],MATCH($A236,FPL_Fixtures_Extract[[Player]:[Player]],0),MATCH(FPL_Combined[[#Headers],[Gameweek 28]],FPL_Fixtures_Extract[#Headers],0)),3))</f>
        <v>WHU(A) 4-3</v>
      </c>
      <c r="AD236" t="str">
        <f ca="1">IF(RIGHT(FPL_Combined[[#Headers],[Gameweek 29]],2)&lt;$B$622,INDEX(FPL_Results_Extract[Gameweek 04],MATCH($A236,FPL_Results_Extract[[Player]:[Player]],0)),INDEX(Team_Key[[Abbreviation]:[Abbreviation]],MATCH(LEFT(INDEX(FPL_Fixtures_Extract[],MATCH($A236,FPL_Fixtures_Extract[[Player]:[Player]],0),MATCH(FPL_Combined[[#Headers],[Gameweek 29]],FPL_Fixtures_Extract[#Headers],0)),LEN(INDEX(FPL_Fixtures_Extract[],MATCH($A236,FPL_Fixtures_Extract[[Player]:[Player]],0),MATCH(FPL_Combined[[#Headers],[Gameweek 29]],FPL_Fixtures_Extract[#Headers],0)))-4),Team_Key[[Full Name]:[Full Name]],0))&amp;RIGHT(INDEX(FPL_Fixtures_Extract[],MATCH($A236,FPL_Fixtures_Extract[[Player]:[Player]],0),MATCH(FPL_Combined[[#Headers],[Gameweek 29]],FPL_Fixtures_Extract[#Headers],0)),3))</f>
        <v>NEW(A)</v>
      </c>
      <c r="AE236" t="str">
        <f ca="1">IF(RIGHT(FPL_Combined[[#Headers],[Gameweek 30]],2)&lt;$B$622,INDEX(FPL_Results_Extract[Gameweek 05],MATCH($A236,FPL_Results_Extract[[Player]:[Player]],0)),INDEX(Team_Key[[Abbreviation]:[Abbreviation]],MATCH(LEFT(INDEX(FPL_Fixtures_Extract[],MATCH($A236,FPL_Fixtures_Extract[[Player]:[Player]],0),MATCH(FPL_Combined[[#Headers],[Gameweek 30]],FPL_Fixtures_Extract[#Headers],0)),LEN(INDEX(FPL_Fixtures_Extract[],MATCH($A236,FPL_Fixtures_Extract[[Player]:[Player]],0),MATCH(FPL_Combined[[#Headers],[Gameweek 30]],FPL_Fixtures_Extract[#Headers],0)))-4),Team_Key[[Full Name]:[Full Name]],0))&amp;RIGHT(INDEX(FPL_Fixtures_Extract[],MATCH($A236,FPL_Fixtures_Extract[[Player]:[Player]],0),MATCH(FPL_Combined[[#Headers],[Gameweek 30]],FPL_Fixtures_Extract[#Headers],0)),3))</f>
        <v>SWA(H)</v>
      </c>
      <c r="AF236" t="str">
        <f ca="1">IF(RIGHT(FPL_Combined[[#Headers],[Gameweek 31]],2)&lt;$B$622,INDEX(FPL_Results_Extract[Gameweek 06],MATCH($A236,FPL_Results_Extract[[Player]:[Player]],0)),INDEX(Team_Key[[Abbreviation]:[Abbreviation]],MATCH(LEFT(INDEX(FPL_Fixtures_Extract[],MATCH($A236,FPL_Fixtures_Extract[[Player]:[Player]],0),MATCH(FPL_Combined[[#Headers],[Gameweek 31]],FPL_Fixtures_Extract[#Headers],0)),LEN(INDEX(FPL_Fixtures_Extract[],MATCH($A236,FPL_Fixtures_Extract[[Player]:[Player]],0),MATCH(FPL_Combined[[#Headers],[Gameweek 31]],FPL_Fixtures_Extract[#Headers],0)))-4),Team_Key[[Full Name]:[Full Name]],0))&amp;RIGHT(INDEX(FPL_Fixtures_Extract[],MATCH($A236,FPL_Fixtures_Extract[[Player]:[Player]],0),MATCH(FPL_Combined[[#Headers],[Gameweek 31]],FPL_Fixtures_Extract[#Headers],0)),3))</f>
        <v>TOT(A)</v>
      </c>
      <c r="AG236" t="str">
        <f ca="1">IF(RIGHT(FPL_Combined[[#Headers],[Gameweek 32]],2)&lt;$B$622,INDEX(FPL_Results_Extract[Gameweek 07],MATCH($A236,FPL_Results_Extract[[Player]:[Player]],0)),INDEX(Team_Key[[Abbreviation]:[Abbreviation]],MATCH(LEFT(INDEX(FPL_Fixtures_Extract[],MATCH($A236,FPL_Fixtures_Extract[[Player]:[Player]],0),MATCH(FPL_Combined[[#Headers],[Gameweek 32]],FPL_Fixtures_Extract[#Headers],0)),LEN(INDEX(FPL_Fixtures_Extract[],MATCH($A236,FPL_Fixtures_Extract[[Player]:[Player]],0),MATCH(FPL_Combined[[#Headers],[Gameweek 32]],FPL_Fixtures_Extract[#Headers],0)))-4),Team_Key[[Full Name]:[Full Name]],0))&amp;RIGHT(INDEX(FPL_Fixtures_Extract[],MATCH($A236,FPL_Fixtures_Extract[[Player]:[Player]],0),MATCH(FPL_Combined[[#Headers],[Gameweek 32]],FPL_Fixtures_Extract[#Headers],0)),3))</f>
        <v>MCI(H)</v>
      </c>
      <c r="AH236" t="str">
        <f ca="1">IF(RIGHT(FPL_Combined[[#Headers],[Gameweek 33]],2)&lt;$B$622,INDEX(FPL_Results_Extract[Gameweek 08],MATCH($A236,FPL_Results_Extract[[Player]:[Player]],0)),INDEX(Team_Key[[Abbreviation]:[Abbreviation]],MATCH(LEFT(INDEX(FPL_Fixtures_Extract[],MATCH($A236,FPL_Fixtures_Extract[[Player]:[Player]],0),MATCH(FPL_Combined[[#Headers],[Gameweek 33]],FPL_Fixtures_Extract[#Headers],0)),LEN(INDEX(FPL_Fixtures_Extract[],MATCH($A236,FPL_Fixtures_Extract[[Player]:[Player]],0),MATCH(FPL_Combined[[#Headers],[Gameweek 33]],FPL_Fixtures_Extract[#Headers],0)))-4),Team_Key[[Full Name]:[Full Name]],0))&amp;RIGHT(INDEX(FPL_Fixtures_Extract[],MATCH($A236,FPL_Fixtures_Extract[[Player]:[Player]],0),MATCH(FPL_Combined[[#Headers],[Gameweek 33]],FPL_Fixtures_Extract[#Headers],0)),3))</f>
        <v>AVL(A)</v>
      </c>
      <c r="AI236" t="str">
        <f ca="1">IF(RIGHT(FPL_Combined[[#Headers],[Gameweek 34]],2)&lt;$B$622,INDEX(FPL_Results_Extract[Gameweek 09],MATCH($A236,FPL_Results_Extract[[Player]:[Player]],0)),INDEX(Team_Key[[Abbreviation]:[Abbreviation]],MATCH(LEFT(INDEX(FPL_Fixtures_Extract[],MATCH($A236,FPL_Fixtures_Extract[[Player]:[Player]],0),MATCH(FPL_Combined[[#Headers],[Gameweek 34]],FPL_Fixtures_Extract[#Headers],0)),LEN(INDEX(FPL_Fixtures_Extract[],MATCH($A236,FPL_Fixtures_Extract[[Player]:[Player]],0),MATCH(FPL_Combined[[#Headers],[Gameweek 34]],FPL_Fixtures_Extract[#Headers],0)))-4),Team_Key[[Full Name]:[Full Name]],0))&amp;RIGHT(INDEX(FPL_Fixtures_Extract[],MATCH($A236,FPL_Fixtures_Extract[[Player]:[Player]],0),MATCH(FPL_Combined[[#Headers],[Gameweek 34]],FPL_Fixtures_Extract[#Headers],0)),3))</f>
        <v>LIV(H)</v>
      </c>
      <c r="AJ236" t="str">
        <f ca="1">IF(RIGHT(FPL_Combined[[#Headers],[Gameweek 35]],2)&lt;$B$622,INDEX(FPL_Results_Extract[Gameweek 10],MATCH($A236,FPL_Results_Extract[[Player]:[Player]],0)),INDEX(Team_Key[[Abbreviation]:[Abbreviation]],MATCH(LEFT(INDEX(FPL_Fixtures_Extract[],MATCH($A236,FPL_Fixtures_Extract[[Player]:[Player]],0),MATCH(FPL_Combined[[#Headers],[Gameweek 35]],FPL_Fixtures_Extract[#Headers],0)),LEN(INDEX(FPL_Fixtures_Extract[],MATCH($A236,FPL_Fixtures_Extract[[Player]:[Player]],0),MATCH(FPL_Combined[[#Headers],[Gameweek 35]],FPL_Fixtures_Extract[#Headers],0)))-4),Team_Key[[Full Name]:[Full Name]],0))&amp;RIGHT(INDEX(FPL_Fixtures_Extract[],MATCH($A236,FPL_Fixtures_Extract[[Player]:[Player]],0),MATCH(FPL_Combined[[#Headers],[Gameweek 35]],FPL_Fixtures_Extract[#Headers],0)),3))</f>
        <v>CHE(H)</v>
      </c>
      <c r="AK236" t="str">
        <f ca="1">IF(RIGHT(FPL_Combined[[#Headers],[Gameweek 36]],2)&lt;$B$622,INDEX(FPL_Results_Extract[Gameweek 11],MATCH($A236,FPL_Results_Extract[[Player]:[Player]],0)),INDEX(Team_Key[[Abbreviation]:[Abbreviation]],MATCH(LEFT(INDEX(FPL_Fixtures_Extract[],MATCH($A236,FPL_Fixtures_Extract[[Player]:[Player]],0),MATCH(FPL_Combined[[#Headers],[Gameweek 36]],FPL_Fixtures_Extract[#Headers],0)),LEN(INDEX(FPL_Fixtures_Extract[],MATCH($A236,FPL_Fixtures_Extract[[Player]:[Player]],0),MATCH(FPL_Combined[[#Headers],[Gameweek 36]],FPL_Fixtures_Extract[#Headers],0)))-4),Team_Key[[Full Name]:[Full Name]],0))&amp;RIGHT(INDEX(FPL_Fixtures_Extract[],MATCH($A236,FPL_Fixtures_Extract[[Player]:[Player]],0),MATCH(FPL_Combined[[#Headers],[Gameweek 36]],FPL_Fixtures_Extract[#Headers],0)),3))</f>
        <v>EVE(A)</v>
      </c>
      <c r="AL236" t="str">
        <f ca="1">IF(RIGHT(FPL_Combined[[#Headers],[Gameweek 37]],2)&lt;$B$622,INDEX(FPL_Results_Extract[Gameweek 12],MATCH($A236,FPL_Results_Extract[[Player]:[Player]],0)),INDEX(Team_Key[[Abbreviation]:[Abbreviation]],MATCH(LEFT(INDEX(FPL_Fixtures_Extract[],MATCH($A236,FPL_Fixtures_Extract[[Player]:[Player]],0),MATCH(FPL_Combined[[#Headers],[Gameweek 37]],FPL_Fixtures_Extract[#Headers],0)),LEN(INDEX(FPL_Fixtures_Extract[],MATCH($A236,FPL_Fixtures_Extract[[Player]:[Player]],0),MATCH(FPL_Combined[[#Headers],[Gameweek 37]],FPL_Fixtures_Extract[#Headers],0)))-4),Team_Key[[Full Name]:[Full Name]],0))&amp;RIGHT(INDEX(FPL_Fixtures_Extract[],MATCH($A236,FPL_Fixtures_Extract[[Player]:[Player]],0),MATCH(FPL_Combined[[#Headers],[Gameweek 37]],FPL_Fixtures_Extract[#Headers],0)),3))</f>
        <v>WBA(H)</v>
      </c>
      <c r="AM236" t="str">
        <f ca="1">IF(RIGHT(FPL_Combined[[#Headers],[Gameweek 38]],2)&lt;$B$622,INDEX(FPL_Results_Extract[Gameweek 13],MATCH($A236,FPL_Results_Extract[[Player]:[Player]],0)),INDEX(Team_Key[[Abbreviation]:[Abbreviation]],MATCH(LEFT(INDEX(FPL_Fixtures_Extract[],MATCH($A236,FPL_Fixtures_Extract[[Player]:[Player]],0),MATCH(FPL_Combined[[#Headers],[Gameweek 38]],FPL_Fixtures_Extract[#Headers],0)),LEN(INDEX(FPL_Fixtures_Extract[],MATCH($A236,FPL_Fixtures_Extract[[Player]:[Player]],0),MATCH(FPL_Combined[[#Headers],[Gameweek 38]],FPL_Fixtures_Extract[#Headers],0)))-4),Team_Key[[Full Name]:[Full Name]],0))&amp;RIGHT(INDEX(FPL_Fixtures_Extract[],MATCH($A236,FPL_Fixtures_Extract[[Player]:[Player]],0),MATCH(FPL_Combined[[#Headers],[Gameweek 38]],FPL_Fixtures_Extract[#Headers],0)),3))</f>
        <v>MUN(A)</v>
      </c>
    </row>
    <row r="237" spans="1:39" x14ac:dyDescent="0.45">
      <c r="A237" t="s">
        <v>624</v>
      </c>
      <c r="B237" t="str">
        <f ca="1">IF(RIGHT(FPL_Combined[[#Headers],[Gameweek 01]],2)&lt;$B$622,INDEX(FPL_Results_Extract[Gameweek 01],MATCH($A237,FPL_Results_Extract[[Player]:[Player]],0)),INDEX(Team_Key[[Abbreviation]:[Abbreviation]],MATCH(LEFT(INDEX(FPL_Fixtures_Extract[],MATCH($A237,FPL_Fixtures_Extract[[Player]:[Player]],0),MATCH(FPL_Combined[[#Headers],[Gameweek 01]],FPL_Fixtures_Extract[#Headers],0)),LEN(INDEX(FPL_Fixtures_Extract[],MATCH($A237,FPL_Fixtures_Extract[[Player]:[Player]],0),MATCH(FPL_Combined[[#Headers],[Gameweek 01]],FPL_Fixtures_Extract[#Headers],0)))-4),Team_Key[[Full Name]:[Full Name]],0))&amp;RIGHT(INDEX(FPL_Fixtures_Extract[],MATCH($A237,FPL_Fixtures_Extract[[Player]:[Player]],0),MATCH(FPL_Combined[[#Headers],[Gameweek 01]],FPL_Fixtures_Extract[#Headers],0)),3))</f>
        <v>N/A</v>
      </c>
      <c r="C237" t="str">
        <f ca="1">IF(RIGHT(FPL_Combined[[#Headers],[Gameweek 02]],2)&lt;$B$622,INDEX(FPL_Results_Extract[Gameweek 02],MATCH($A237,FPL_Results_Extract[[Player]:[Player]],0)),INDEX(Team_Key[[Abbreviation]:[Abbreviation]],MATCH(LEFT(INDEX(FPL_Fixtures_Extract[],MATCH($A237,FPL_Fixtures_Extract[[Player]:[Player]],0),MATCH(FPL_Combined[[#Headers],[Gameweek 02]],FPL_Fixtures_Extract[#Headers],0)),LEN(INDEX(FPL_Fixtures_Extract[],MATCH($A237,FPL_Fixtures_Extract[[Player]:[Player]],0),MATCH(FPL_Combined[[#Headers],[Gameweek 02]],FPL_Fixtures_Extract[#Headers],0)))-4),Team_Key[[Full Name]:[Full Name]],0))&amp;RIGHT(INDEX(FPL_Fixtures_Extract[],MATCH($A237,FPL_Fixtures_Extract[[Player]:[Player]],0),MATCH(FPL_Combined[[#Headers],[Gameweek 02]],FPL_Fixtures_Extract[#Headers],0)),3))</f>
        <v>N/A</v>
      </c>
      <c r="D237" t="str">
        <f ca="1">IF(RIGHT(FPL_Combined[[#Headers],[Gameweek 03]],2)&lt;$B$622,INDEX(FPL_Results_Extract[Gameweek 03],MATCH($A237,FPL_Results_Extract[[Player]:[Player]],0)),INDEX(Team_Key[[Abbreviation]:[Abbreviation]],MATCH(LEFT(INDEX(FPL_Fixtures_Extract[],MATCH($A237,FPL_Fixtures_Extract[[Player]:[Player]],0),MATCH(FPL_Combined[[#Headers],[Gameweek 03]],FPL_Fixtures_Extract[#Headers],0)),LEN(INDEX(FPL_Fixtures_Extract[],MATCH($A237,FPL_Fixtures_Extract[[Player]:[Player]],0),MATCH(FPL_Combined[[#Headers],[Gameweek 03]],FPL_Fixtures_Extract[#Headers],0)))-4),Team_Key[[Full Name]:[Full Name]],0))&amp;RIGHT(INDEX(FPL_Fixtures_Extract[],MATCH($A237,FPL_Fixtures_Extract[[Player]:[Player]],0),MATCH(FPL_Combined[[#Headers],[Gameweek 03]],FPL_Fixtures_Extract[#Headers],0)),3))</f>
        <v>N/A</v>
      </c>
      <c r="E237" t="str">
        <f ca="1">IF(RIGHT(FPL_Combined[[#Headers],[Gameweek 04]],2)&lt;$B$622,INDEX(FPL_Results_Extract[Gameweek 04],MATCH($A237,FPL_Results_Extract[[Player]:[Player]],0)),INDEX(Team_Key[[Abbreviation]:[Abbreviation]],MATCH(LEFT(INDEX(FPL_Fixtures_Extract[],MATCH($A237,FPL_Fixtures_Extract[[Player]:[Player]],0),MATCH(FPL_Combined[[#Headers],[Gameweek 04]],FPL_Fixtures_Extract[#Headers],0)),LEN(INDEX(FPL_Fixtures_Extract[],MATCH($A237,FPL_Fixtures_Extract[[Player]:[Player]],0),MATCH(FPL_Combined[[#Headers],[Gameweek 04]],FPL_Fixtures_Extract[#Headers],0)))-4),Team_Key[[Full Name]:[Full Name]],0))&amp;RIGHT(INDEX(FPL_Fixtures_Extract[],MATCH($A237,FPL_Fixtures_Extract[[Player]:[Player]],0),MATCH(FPL_Combined[[#Headers],[Gameweek 04]],FPL_Fixtures_Extract[#Headers],0)),3))</f>
        <v>N/A</v>
      </c>
      <c r="F237" t="str">
        <f ca="1">IF(RIGHT(FPL_Combined[[#Headers],[Gameweek 05]],2)&lt;$B$622,INDEX(FPL_Results_Extract[Gameweek 05],MATCH($A237,FPL_Results_Extract[[Player]:[Player]],0)),INDEX(Team_Key[[Abbreviation]:[Abbreviation]],MATCH(LEFT(INDEX(FPL_Fixtures_Extract[],MATCH($A237,FPL_Fixtures_Extract[[Player]:[Player]],0),MATCH(FPL_Combined[[#Headers],[Gameweek 05]],FPL_Fixtures_Extract[#Headers],0)),LEN(INDEX(FPL_Fixtures_Extract[],MATCH($A237,FPL_Fixtures_Extract[[Player]:[Player]],0),MATCH(FPL_Combined[[#Headers],[Gameweek 05]],FPL_Fixtures_Extract[#Headers],0)))-4),Team_Key[[Full Name]:[Full Name]],0))&amp;RIGHT(INDEX(FPL_Fixtures_Extract[],MATCH($A237,FPL_Fixtures_Extract[[Player]:[Player]],0),MATCH(FPL_Combined[[#Headers],[Gameweek 05]],FPL_Fixtures_Extract[#Headers],0)),3))</f>
        <v>N/A</v>
      </c>
      <c r="G237" t="str">
        <f ca="1">IF(RIGHT(FPL_Combined[[#Headers],[Gameweek 06]],2)&lt;$B$622,INDEX(FPL_Results_Extract[Gameweek 06],MATCH($A237,FPL_Results_Extract[[Player]:[Player]],0)),INDEX(Team_Key[[Abbreviation]:[Abbreviation]],MATCH(LEFT(INDEX(FPL_Fixtures_Extract[],MATCH($A237,FPL_Fixtures_Extract[[Player]:[Player]],0),MATCH(FPL_Combined[[#Headers],[Gameweek 06]],FPL_Fixtures_Extract[#Headers],0)),LEN(INDEX(FPL_Fixtures_Extract[],MATCH($A237,FPL_Fixtures_Extract[[Player]:[Player]],0),MATCH(FPL_Combined[[#Headers],[Gameweek 06]],FPL_Fixtures_Extract[#Headers],0)))-4),Team_Key[[Full Name]:[Full Name]],0))&amp;RIGHT(INDEX(FPL_Fixtures_Extract[],MATCH($A237,FPL_Fixtures_Extract[[Player]:[Player]],0),MATCH(FPL_Combined[[#Headers],[Gameweek 06]],FPL_Fixtures_Extract[#Headers],0)),3))</f>
        <v>N/A</v>
      </c>
      <c r="H237" t="str">
        <f ca="1">IF(RIGHT(FPL_Combined[[#Headers],[Gameweek 07]],2)&lt;$B$622,INDEX(FPL_Results_Extract[Gameweek 07],MATCH($A237,FPL_Results_Extract[[Player]:[Player]],0)),INDEX(Team_Key[[Abbreviation]:[Abbreviation]],MATCH(LEFT(INDEX(FPL_Fixtures_Extract[],MATCH($A237,FPL_Fixtures_Extract[[Player]:[Player]],0),MATCH(FPL_Combined[[#Headers],[Gameweek 07]],FPL_Fixtures_Extract[#Headers],0)),LEN(INDEX(FPL_Fixtures_Extract[],MATCH($A237,FPL_Fixtures_Extract[[Player]:[Player]],0),MATCH(FPL_Combined[[#Headers],[Gameweek 07]],FPL_Fixtures_Extract[#Headers],0)))-4),Team_Key[[Full Name]:[Full Name]],0))&amp;RIGHT(INDEX(FPL_Fixtures_Extract[],MATCH($A237,FPL_Fixtures_Extract[[Player]:[Player]],0),MATCH(FPL_Combined[[#Headers],[Gameweek 07]],FPL_Fixtures_Extract[#Headers],0)),3))</f>
        <v>N/A</v>
      </c>
      <c r="I237" t="str">
        <f ca="1">IF(RIGHT(FPL_Combined[[#Headers],[Gameweek 08]],2)&lt;$B$622,INDEX(FPL_Results_Extract[Gameweek 08],MATCH($A237,FPL_Results_Extract[[Player]:[Player]],0)),INDEX(Team_Key[[Abbreviation]:[Abbreviation]],MATCH(LEFT(INDEX(FPL_Fixtures_Extract[],MATCH($A237,FPL_Fixtures_Extract[[Player]:[Player]],0),MATCH(FPL_Combined[[#Headers],[Gameweek 08]],FPL_Fixtures_Extract[#Headers],0)),LEN(INDEX(FPL_Fixtures_Extract[],MATCH($A237,FPL_Fixtures_Extract[[Player]:[Player]],0),MATCH(FPL_Combined[[#Headers],[Gameweek 08]],FPL_Fixtures_Extract[#Headers],0)))-4),Team_Key[[Full Name]:[Full Name]],0))&amp;RIGHT(INDEX(FPL_Fixtures_Extract[],MATCH($A237,FPL_Fixtures_Extract[[Player]:[Player]],0),MATCH(FPL_Combined[[#Headers],[Gameweek 08]],FPL_Fixtures_Extract[#Headers],0)),3))</f>
        <v>N/A</v>
      </c>
      <c r="J237" t="str">
        <f ca="1">IF(RIGHT(FPL_Combined[[#Headers],[Gameweek 09]],2)&lt;$B$622,INDEX(FPL_Results_Extract[Gameweek 09],MATCH($A237,FPL_Results_Extract[[Player]:[Player]],0)),INDEX(Team_Key[[Abbreviation]:[Abbreviation]],MATCH(LEFT(INDEX(FPL_Fixtures_Extract[],MATCH($A237,FPL_Fixtures_Extract[[Player]:[Player]],0),MATCH(FPL_Combined[[#Headers],[Gameweek 09]],FPL_Fixtures_Extract[#Headers],0)),LEN(INDEX(FPL_Fixtures_Extract[],MATCH($A237,FPL_Fixtures_Extract[[Player]:[Player]],0),MATCH(FPL_Combined[[#Headers],[Gameweek 09]],FPL_Fixtures_Extract[#Headers],0)))-4),Team_Key[[Full Name]:[Full Name]],0))&amp;RIGHT(INDEX(FPL_Fixtures_Extract[],MATCH($A237,FPL_Fixtures_Extract[[Player]:[Player]],0),MATCH(FPL_Combined[[#Headers],[Gameweek 09]],FPL_Fixtures_Extract[#Headers],0)),3))</f>
        <v>N/A</v>
      </c>
      <c r="K237" t="str">
        <f ca="1">IF(RIGHT(FPL_Combined[[#Headers],[Gameweek 10]],2)&lt;$B$622,INDEX(FPL_Results_Extract[Gameweek 10],MATCH($A237,FPL_Results_Extract[[Player]:[Player]],0)),INDEX(Team_Key[[Abbreviation]:[Abbreviation]],MATCH(LEFT(INDEX(FPL_Fixtures_Extract[],MATCH($A237,FPL_Fixtures_Extract[[Player]:[Player]],0),MATCH(FPL_Combined[[#Headers],[Gameweek 10]],FPL_Fixtures_Extract[#Headers],0)),LEN(INDEX(FPL_Fixtures_Extract[],MATCH($A237,FPL_Fixtures_Extract[[Player]:[Player]],0),MATCH(FPL_Combined[[#Headers],[Gameweek 10]],FPL_Fixtures_Extract[#Headers],0)))-4),Team_Key[[Full Name]:[Full Name]],0))&amp;RIGHT(INDEX(FPL_Fixtures_Extract[],MATCH($A237,FPL_Fixtures_Extract[[Player]:[Player]],0),MATCH(FPL_Combined[[#Headers],[Gameweek 10]],FPL_Fixtures_Extract[#Headers],0)),3))</f>
        <v>N/A</v>
      </c>
      <c r="L237" t="str">
        <f ca="1">IF(RIGHT(FPL_Combined[[#Headers],[Gameweek 11]],2)&lt;$B$622,INDEX(FPL_Results_Extract[Gameweek 11],MATCH($A237,FPL_Results_Extract[[Player]:[Player]],0)),INDEX(Team_Key[[Abbreviation]:[Abbreviation]],MATCH(LEFT(INDEX(FPL_Fixtures_Extract[],MATCH($A237,FPL_Fixtures_Extract[[Player]:[Player]],0),MATCH(FPL_Combined[[#Headers],[Gameweek 11]],FPL_Fixtures_Extract[#Headers],0)),LEN(INDEX(FPL_Fixtures_Extract[],MATCH($A237,FPL_Fixtures_Extract[[Player]:[Player]],0),MATCH(FPL_Combined[[#Headers],[Gameweek 11]],FPL_Fixtures_Extract[#Headers],0)))-4),Team_Key[[Full Name]:[Full Name]],0))&amp;RIGHT(INDEX(FPL_Fixtures_Extract[],MATCH($A237,FPL_Fixtures_Extract[[Player]:[Player]],0),MATCH(FPL_Combined[[#Headers],[Gameweek 11]],FPL_Fixtures_Extract[#Headers],0)),3))</f>
        <v>N/A</v>
      </c>
      <c r="M237" t="str">
        <f ca="1">IF(RIGHT(FPL_Combined[[#Headers],[Gameweek 12]],2)&lt;$B$622,INDEX(FPL_Results_Extract[Gameweek 12],MATCH($A237,FPL_Results_Extract[[Player]:[Player]],0)),INDEX(Team_Key[[Abbreviation]:[Abbreviation]],MATCH(LEFT(INDEX(FPL_Fixtures_Extract[],MATCH($A237,FPL_Fixtures_Extract[[Player]:[Player]],0),MATCH(FPL_Combined[[#Headers],[Gameweek 12]],FPL_Fixtures_Extract[#Headers],0)),LEN(INDEX(FPL_Fixtures_Extract[],MATCH($A237,FPL_Fixtures_Extract[[Player]:[Player]],0),MATCH(FPL_Combined[[#Headers],[Gameweek 12]],FPL_Fixtures_Extract[#Headers],0)))-4),Team_Key[[Full Name]:[Full Name]],0))&amp;RIGHT(INDEX(FPL_Fixtures_Extract[],MATCH($A237,FPL_Fixtures_Extract[[Player]:[Player]],0),MATCH(FPL_Combined[[#Headers],[Gameweek 12]],FPL_Fixtures_Extract[#Headers],0)),3))</f>
        <v>N/A</v>
      </c>
      <c r="N237" t="str">
        <f ca="1">IF(RIGHT(FPL_Combined[[#Headers],[Gameweek 13]],2)&lt;$B$622,INDEX(FPL_Results_Extract[Gameweek 13],MATCH($A237,FPL_Results_Extract[[Player]:[Player]],0)),INDEX(Team_Key[[Abbreviation]:[Abbreviation]],MATCH(LEFT(INDEX(FPL_Fixtures_Extract[],MATCH($A237,FPL_Fixtures_Extract[[Player]:[Player]],0),MATCH(FPL_Combined[[#Headers],[Gameweek 13]],FPL_Fixtures_Extract[#Headers],0)),LEN(INDEX(FPL_Fixtures_Extract[],MATCH($A237,FPL_Fixtures_Extract[[Player]:[Player]],0),MATCH(FPL_Combined[[#Headers],[Gameweek 13]],FPL_Fixtures_Extract[#Headers],0)))-4),Team_Key[[Full Name]:[Full Name]],0))&amp;RIGHT(INDEX(FPL_Fixtures_Extract[],MATCH($A237,FPL_Fixtures_Extract[[Player]:[Player]],0),MATCH(FPL_Combined[[#Headers],[Gameweek 13]],FPL_Fixtures_Extract[#Headers],0)),3))</f>
        <v>WAT(A) 2-1</v>
      </c>
      <c r="O237" t="str">
        <f ca="1">IF(RIGHT(FPL_Combined[[#Headers],[Gameweek 14]],2)&lt;$B$622,INDEX(FPL_Results_Extract[Gameweek 14],MATCH($A237,FPL_Results_Extract[[Player]:[Player]],0)),INDEX(Team_Key[[Abbreviation]:[Abbreviation]],MATCH(LEFT(INDEX(FPL_Fixtures_Extract[],MATCH($A237,FPL_Fixtures_Extract[[Player]:[Player]],0),MATCH(FPL_Combined[[#Headers],[Gameweek 14]],FPL_Fixtures_Extract[#Headers],0)),LEN(INDEX(FPL_Fixtures_Extract[],MATCH($A237,FPL_Fixtures_Extract[[Player]:[Player]],0),MATCH(FPL_Combined[[#Headers],[Gameweek 14]],FPL_Fixtures_Extract[#Headers],0)))-4),Team_Key[[Full Name]:[Full Name]],0))&amp;RIGHT(INDEX(FPL_Fixtures_Extract[],MATCH($A237,FPL_Fixtures_Extract[[Player]:[Player]],0),MATCH(FPL_Combined[[#Headers],[Gameweek 14]],FPL_Fixtures_Extract[#Headers],0)),3))</f>
        <v>LEI(A) 1-1</v>
      </c>
      <c r="P237" t="str">
        <f ca="1">IF(RIGHT(FPL_Combined[[#Headers],[Gameweek 15]],2)&lt;$B$622,INDEX(FPL_Results_Extract[Gameweek 15],MATCH($A237,FPL_Results_Extract[[Player]:[Player]],0)),INDEX(Team_Key[[Abbreviation]:[Abbreviation]],MATCH(LEFT(INDEX(FPL_Fixtures_Extract[],MATCH($A237,FPL_Fixtures_Extract[[Player]:[Player]],0),MATCH(FPL_Combined[[#Headers],[Gameweek 15]],FPL_Fixtures_Extract[#Headers],0)),LEN(INDEX(FPL_Fixtures_Extract[],MATCH($A237,FPL_Fixtures_Extract[[Player]:[Player]],0),MATCH(FPL_Combined[[#Headers],[Gameweek 15]],FPL_Fixtures_Extract[#Headers],0)))-4),Team_Key[[Full Name]:[Full Name]],0))&amp;RIGHT(INDEX(FPL_Fixtures_Extract[],MATCH($A237,FPL_Fixtures_Extract[[Player]:[Player]],0),MATCH(FPL_Combined[[#Headers],[Gameweek 15]],FPL_Fixtures_Extract[#Headers],0)),3))</f>
        <v>WHU(H) 0-0</v>
      </c>
      <c r="Q237" t="str">
        <f ca="1">IF(RIGHT(FPL_Combined[[#Headers],[Gameweek 16]],2)&lt;$B$622,INDEX(FPL_Results_Extract[Gameweek 16],MATCH($A237,FPL_Results_Extract[[Player]:[Player]],0)),INDEX(Team_Key[[Abbreviation]:[Abbreviation]],MATCH(LEFT(INDEX(FPL_Fixtures_Extract[],MATCH($A237,FPL_Fixtures_Extract[[Player]:[Player]],0),MATCH(FPL_Combined[[#Headers],[Gameweek 16]],FPL_Fixtures_Extract[#Headers],0)),LEN(INDEX(FPL_Fixtures_Extract[],MATCH($A237,FPL_Fixtures_Extract[[Player]:[Player]],0),MATCH(FPL_Combined[[#Headers],[Gameweek 16]],FPL_Fixtures_Extract[#Headers],0)))-4),Team_Key[[Full Name]:[Full Name]],0))&amp;RIGHT(INDEX(FPL_Fixtures_Extract[],MATCH($A237,FPL_Fixtures_Extract[[Player]:[Player]],0),MATCH(FPL_Combined[[#Headers],[Gameweek 16]],FPL_Fixtures_Extract[#Headers],0)),3))</f>
        <v>BOU(A) 1-2</v>
      </c>
      <c r="R237" t="str">
        <f ca="1">IF(RIGHT(FPL_Combined[[#Headers],[Gameweek 17]],2)&lt;$B$622,INDEX(FPL_Results_Extract[Gameweek 17],MATCH($A237,FPL_Results_Extract[[Player]:[Player]],0)),INDEX(Team_Key[[Abbreviation]:[Abbreviation]],MATCH(LEFT(INDEX(FPL_Fixtures_Extract[],MATCH($A237,FPL_Fixtures_Extract[[Player]:[Player]],0),MATCH(FPL_Combined[[#Headers],[Gameweek 17]],FPL_Fixtures_Extract[#Headers],0)),LEN(INDEX(FPL_Fixtures_Extract[],MATCH($A237,FPL_Fixtures_Extract[[Player]:[Player]],0),MATCH(FPL_Combined[[#Headers],[Gameweek 17]],FPL_Fixtures_Extract[#Headers],0)))-4),Team_Key[[Full Name]:[Full Name]],0))&amp;RIGHT(INDEX(FPL_Fixtures_Extract[],MATCH($A237,FPL_Fixtures_Extract[[Player]:[Player]],0),MATCH(FPL_Combined[[#Headers],[Gameweek 17]],FPL_Fixtures_Extract[#Headers],0)),3))</f>
        <v>NOR(H) 1-2</v>
      </c>
      <c r="S237" t="str">
        <f ca="1">IF(RIGHT(FPL_Combined[[#Headers],[Gameweek 18]],2)&lt;$B$622,INDEX(FPL_Results_Extract[Gameweek 18],MATCH($A237,FPL_Results_Extract[[Player]:[Player]],0)),INDEX(Team_Key[[Abbreviation]:[Abbreviation]],MATCH(LEFT(INDEX(FPL_Fixtures_Extract[],MATCH($A237,FPL_Fixtures_Extract[[Player]:[Player]],0),MATCH(FPL_Combined[[#Headers],[Gameweek 18]],FPL_Fixtures_Extract[#Headers],0)),LEN(INDEX(FPL_Fixtures_Extract[],MATCH($A237,FPL_Fixtures_Extract[[Player]:[Player]],0),MATCH(FPL_Combined[[#Headers],[Gameweek 18]],FPL_Fixtures_Extract[#Headers],0)))-4),Team_Key[[Full Name]:[Full Name]],0))&amp;RIGHT(INDEX(FPL_Fixtures_Extract[],MATCH($A237,FPL_Fixtures_Extract[[Player]:[Player]],0),MATCH(FPL_Combined[[#Headers],[Gameweek 18]],FPL_Fixtures_Extract[#Headers],0)),3))</f>
        <v>STK(A) 0-2</v>
      </c>
      <c r="T237" t="str">
        <f ca="1">IF(RIGHT(FPL_Combined[[#Headers],[Gameweek 19]],2)&lt;$B$622,INDEX(FPL_Results_Extract[Gameweek 19],MATCH($A237,FPL_Results_Extract[[Player]:[Player]],0)),INDEX(Team_Key[[Abbreviation]:[Abbreviation]],MATCH(LEFT(INDEX(FPL_Fixtures_Extract[],MATCH($A237,FPL_Fixtures_Extract[[Player]:[Player]],0),MATCH(FPL_Combined[[#Headers],[Gameweek 19]],FPL_Fixtures_Extract[#Headers],0)),LEN(INDEX(FPL_Fixtures_Extract[],MATCH($A237,FPL_Fixtures_Extract[[Player]:[Player]],0),MATCH(FPL_Combined[[#Headers],[Gameweek 19]],FPL_Fixtures_Extract[#Headers],0)))-4),Team_Key[[Full Name]:[Full Name]],0))&amp;RIGHT(INDEX(FPL_Fixtures_Extract[],MATCH($A237,FPL_Fixtures_Extract[[Player]:[Player]],0),MATCH(FPL_Combined[[#Headers],[Gameweek 19]],FPL_Fixtures_Extract[#Headers],0)),3))</f>
        <v>CHE(H) 0-0</v>
      </c>
      <c r="U237" t="str">
        <f ca="1">IF(RIGHT(FPL_Combined[[#Headers],[Gameweek 20]],2)&lt;$B$622,INDEX(FPL_Results_Extract[Gameweek 20],MATCH($A237,FPL_Results_Extract[[Player]:[Player]],0)),INDEX(Team_Key[[Abbreviation]:[Abbreviation]],MATCH(LEFT(INDEX(FPL_Fixtures_Extract[],MATCH($A237,FPL_Fixtures_Extract[[Player]:[Player]],0),MATCH(FPL_Combined[[#Headers],[Gameweek 20]],FPL_Fixtures_Extract[#Headers],0)),LEN(INDEX(FPL_Fixtures_Extract[],MATCH($A237,FPL_Fixtures_Extract[[Player]:[Player]],0),MATCH(FPL_Combined[[#Headers],[Gameweek 20]],FPL_Fixtures_Extract[#Headers],0)))-4),Team_Key[[Full Name]:[Full Name]],0))&amp;RIGHT(INDEX(FPL_Fixtures_Extract[],MATCH($A237,FPL_Fixtures_Extract[[Player]:[Player]],0),MATCH(FPL_Combined[[#Headers],[Gameweek 20]],FPL_Fixtures_Extract[#Headers],0)),3))</f>
        <v>SWA(H) 2-1</v>
      </c>
      <c r="V237" t="str">
        <f ca="1">IF(RIGHT(FPL_Combined[[#Headers],[Gameweek 21]],2)&lt;$B$622,INDEX(FPL_Results_Extract[Gameweek 21],MATCH($A237,FPL_Results_Extract[[Player]:[Player]],0)),INDEX(Team_Key[[Abbreviation]:[Abbreviation]],MATCH(LEFT(INDEX(FPL_Fixtures_Extract[],MATCH($A237,FPL_Fixtures_Extract[[Player]:[Player]],0),MATCH(FPL_Combined[[#Headers],[Gameweek 21]],FPL_Fixtures_Extract[#Headers],0)),LEN(INDEX(FPL_Fixtures_Extract[],MATCH($A237,FPL_Fixtures_Extract[[Player]:[Player]],0),MATCH(FPL_Combined[[#Headers],[Gameweek 21]],FPL_Fixtures_Extract[#Headers],0)))-4),Team_Key[[Full Name]:[Full Name]],0))&amp;RIGHT(INDEX(FPL_Fixtures_Extract[],MATCH($A237,FPL_Fixtures_Extract[[Player]:[Player]],0),MATCH(FPL_Combined[[#Headers],[Gameweek 21]],FPL_Fixtures_Extract[#Headers],0)),3))</f>
        <v>NEW(A) 3-3</v>
      </c>
      <c r="W237" t="str">
        <f ca="1">IF(RIGHT(FPL_Combined[[#Headers],[Gameweek 22]],2)&lt;$B$622,INDEX(FPL_Results_Extract[Gameweek 22],MATCH($A237,FPL_Results_Extract[[Player]:[Player]],0)),INDEX(Team_Key[[Abbreviation]:[Abbreviation]],MATCH(LEFT(INDEX(FPL_Fixtures_Extract[],MATCH($A237,FPL_Fixtures_Extract[[Player]:[Player]],0),MATCH(FPL_Combined[[#Headers],[Gameweek 22]],FPL_Fixtures_Extract[#Headers],0)),LEN(INDEX(FPL_Fixtures_Extract[],MATCH($A237,FPL_Fixtures_Extract[[Player]:[Player]],0),MATCH(FPL_Combined[[#Headers],[Gameweek 22]],FPL_Fixtures_Extract[#Headers],0)))-4),Team_Key[[Full Name]:[Full Name]],0))&amp;RIGHT(INDEX(FPL_Fixtures_Extract[],MATCH($A237,FPL_Fixtures_Extract[[Player]:[Player]],0),MATCH(FPL_Combined[[#Headers],[Gameweek 22]],FPL_Fixtures_Extract[#Headers],0)),3))</f>
        <v>LIV(A) 1-0</v>
      </c>
      <c r="X237" t="str">
        <f ca="1">IF(RIGHT(FPL_Combined[[#Headers],[Gameweek 23]],2)&lt;$B$622,INDEX(FPL_Results_Extract[Gameweek 23],MATCH($A237,FPL_Results_Extract[[Player]:[Player]],0)),INDEX(Team_Key[[Abbreviation]:[Abbreviation]],MATCH(LEFT(INDEX(FPL_Fixtures_Extract[],MATCH($A237,FPL_Fixtures_Extract[[Player]:[Player]],0),MATCH(FPL_Combined[[#Headers],[Gameweek 23]],FPL_Fixtures_Extract[#Headers],0)),LEN(INDEX(FPL_Fixtures_Extract[],MATCH($A237,FPL_Fixtures_Extract[[Player]:[Player]],0),MATCH(FPL_Combined[[#Headers],[Gameweek 23]],FPL_Fixtures_Extract[#Headers],0)))-4),Team_Key[[Full Name]:[Full Name]],0))&amp;RIGHT(INDEX(FPL_Fixtures_Extract[],MATCH($A237,FPL_Fixtures_Extract[[Player]:[Player]],0),MATCH(FPL_Combined[[#Headers],[Gameweek 23]],FPL_Fixtures_Extract[#Headers],0)),3))</f>
        <v>SOU(H) 0-1</v>
      </c>
      <c r="Y237" t="str">
        <f ca="1">IF(RIGHT(FPL_Combined[[#Headers],[Gameweek 24]],2)&lt;$B$622,INDEX(FPL_Results_Extract[Team],MATCH($A237,FPL_Results_Extract[[Player]:[Player]],0)),INDEX(Team_Key[[Abbreviation]:[Abbreviation]],MATCH(LEFT(INDEX(FPL_Fixtures_Extract[],MATCH($A237,FPL_Fixtures_Extract[[Player]:[Player]],0),MATCH(FPL_Combined[[#Headers],[Gameweek 24]],FPL_Fixtures_Extract[#Headers],0)),LEN(INDEX(FPL_Fixtures_Extract[],MATCH($A237,FPL_Fixtures_Extract[[Player]:[Player]],0),MATCH(FPL_Combined[[#Headers],[Gameweek 24]],FPL_Fixtures_Extract[#Headers],0)))-4),Team_Key[[Full Name]:[Full Name]],0))&amp;RIGHT(INDEX(FPL_Fixtures_Extract[],MATCH($A237,FPL_Fixtures_Extract[[Player]:[Player]],0),MATCH(FPL_Combined[[#Headers],[Gameweek 24]],FPL_Fixtures_Extract[#Headers],0)),3))</f>
        <v>MUN</v>
      </c>
      <c r="Z237" t="str">
        <f ca="1">IF(RIGHT(FPL_Combined[[#Headers],[Gameweek 25]],2)&lt;$B$622,INDEX(FPL_Results_Extract[Player],MATCH($A237,FPL_Results_Extract[[Player]:[Player]],0)),INDEX(Team_Key[[Abbreviation]:[Abbreviation]],MATCH(LEFT(INDEX(FPL_Fixtures_Extract[],MATCH($A237,FPL_Fixtures_Extract[[Player]:[Player]],0),MATCH(FPL_Combined[[#Headers],[Gameweek 25]],FPL_Fixtures_Extract[#Headers],0)),LEN(INDEX(FPL_Fixtures_Extract[],MATCH($A237,FPL_Fixtures_Extract[[Player]:[Player]],0),MATCH(FPL_Combined[[#Headers],[Gameweek 25]],FPL_Fixtures_Extract[#Headers],0)))-4),Team_Key[[Full Name]:[Full Name]],0))&amp;RIGHT(INDEX(FPL_Fixtures_Extract[],MATCH($A237,FPL_Fixtures_Extract[[Player]:[Player]],0),MATCH(FPL_Combined[[#Headers],[Gameweek 25]],FPL_Fixtures_Extract[#Headers],0)),3))</f>
        <v>Goss</v>
      </c>
      <c r="AA237" t="str">
        <f ca="1">IF(RIGHT(FPL_Combined[[#Headers],[Gameweek 26]],2)&lt;$B$622,INDEX(FPL_Results_Extract[Gameweek 01],MATCH($A237,FPL_Results_Extract[[Player]:[Player]],0)),INDEX(Team_Key[[Abbreviation]:[Abbreviation]],MATCH(LEFT(INDEX(FPL_Fixtures_Extract[],MATCH($A237,FPL_Fixtures_Extract[[Player]:[Player]],0),MATCH(FPL_Combined[[#Headers],[Gameweek 26]],FPL_Fixtures_Extract[#Headers],0)),LEN(INDEX(FPL_Fixtures_Extract[],MATCH($A237,FPL_Fixtures_Extract[[Player]:[Player]],0),MATCH(FPL_Combined[[#Headers],[Gameweek 26]],FPL_Fixtures_Extract[#Headers],0)))-4),Team_Key[[Full Name]:[Full Name]],0))&amp;RIGHT(INDEX(FPL_Fixtures_Extract[],MATCH($A237,FPL_Fixtures_Extract[[Player]:[Player]],0),MATCH(FPL_Combined[[#Headers],[Gameweek 26]],FPL_Fixtures_Extract[#Headers],0)),3))</f>
        <v>N/A</v>
      </c>
      <c r="AB237" t="str">
        <f ca="1">IF(RIGHT(FPL_Combined[[#Headers],[Gameweek 27]],2)&lt;$B$622,INDEX(FPL_Results_Extract[Gameweek 02],MATCH($A237,FPL_Results_Extract[[Player]:[Player]],0)),INDEX(Team_Key[[Abbreviation]:[Abbreviation]],MATCH(LEFT(INDEX(FPL_Fixtures_Extract[],MATCH($A237,FPL_Fixtures_Extract[[Player]:[Player]],0),MATCH(FPL_Combined[[#Headers],[Gameweek 27]],FPL_Fixtures_Extract[#Headers],0)),LEN(INDEX(FPL_Fixtures_Extract[],MATCH($A237,FPL_Fixtures_Extract[[Player]:[Player]],0),MATCH(FPL_Combined[[#Headers],[Gameweek 27]],FPL_Fixtures_Extract[#Headers],0)))-4),Team_Key[[Full Name]:[Full Name]],0))&amp;RIGHT(INDEX(FPL_Fixtures_Extract[],MATCH($A237,FPL_Fixtures_Extract[[Player]:[Player]],0),MATCH(FPL_Combined[[#Headers],[Gameweek 27]],FPL_Fixtures_Extract[#Headers],0)),3))</f>
        <v>N/A</v>
      </c>
      <c r="AC237" t="str">
        <f ca="1">IF(RIGHT(FPL_Combined[[#Headers],[Gameweek 28]],2)&lt;$B$622,INDEX(FPL_Results_Extract[Gameweek 03],MATCH($A237,FPL_Results_Extract[[Player]:[Player]],0)),INDEX(Team_Key[[Abbreviation]:[Abbreviation]],MATCH(LEFT(INDEX(FPL_Fixtures_Extract[],MATCH($A237,FPL_Fixtures_Extract[[Player]:[Player]],0),MATCH(FPL_Combined[[#Headers],[Gameweek 28]],FPL_Fixtures_Extract[#Headers],0)),LEN(INDEX(FPL_Fixtures_Extract[],MATCH($A237,FPL_Fixtures_Extract[[Player]:[Player]],0),MATCH(FPL_Combined[[#Headers],[Gameweek 28]],FPL_Fixtures_Extract[#Headers],0)))-4),Team_Key[[Full Name]:[Full Name]],0))&amp;RIGHT(INDEX(FPL_Fixtures_Extract[],MATCH($A237,FPL_Fixtures_Extract[[Player]:[Player]],0),MATCH(FPL_Combined[[#Headers],[Gameweek 28]],FPL_Fixtures_Extract[#Headers],0)),3))</f>
        <v>N/A</v>
      </c>
      <c r="AD237" t="str">
        <f ca="1">IF(RIGHT(FPL_Combined[[#Headers],[Gameweek 29]],2)&lt;$B$622,INDEX(FPL_Results_Extract[Gameweek 04],MATCH($A237,FPL_Results_Extract[[Player]:[Player]],0)),INDEX(Team_Key[[Abbreviation]:[Abbreviation]],MATCH(LEFT(INDEX(FPL_Fixtures_Extract[],MATCH($A237,FPL_Fixtures_Extract[[Player]:[Player]],0),MATCH(FPL_Combined[[#Headers],[Gameweek 29]],FPL_Fixtures_Extract[#Headers],0)),LEN(INDEX(FPL_Fixtures_Extract[],MATCH($A237,FPL_Fixtures_Extract[[Player]:[Player]],0),MATCH(FPL_Combined[[#Headers],[Gameweek 29]],FPL_Fixtures_Extract[#Headers],0)))-4),Team_Key[[Full Name]:[Full Name]],0))&amp;RIGHT(INDEX(FPL_Fixtures_Extract[],MATCH($A237,FPL_Fixtures_Extract[[Player]:[Player]],0),MATCH(FPL_Combined[[#Headers],[Gameweek 29]],FPL_Fixtures_Extract[#Headers],0)),3))</f>
        <v>WBA(A)</v>
      </c>
      <c r="AE237" t="e">
        <f ca="1">IF(RIGHT(FPL_Combined[[#Headers],[Gameweek 30]],2)&lt;$B$622,INDEX(FPL_Results_Extract[Gameweek 05],MATCH($A237,FPL_Results_Extract[[Player]:[Player]],0)),INDEX(Team_Key[[Abbreviation]:[Abbreviation]],MATCH(LEFT(INDEX(FPL_Fixtures_Extract[],MATCH($A237,FPL_Fixtures_Extract[[Player]:[Player]],0),MATCH(FPL_Combined[[#Headers],[Gameweek 30]],FPL_Fixtures_Extract[#Headers],0)),LEN(INDEX(FPL_Fixtures_Extract[],MATCH($A237,FPL_Fixtures_Extract[[Player]:[Player]],0),MATCH(FPL_Combined[[#Headers],[Gameweek 30]],FPL_Fixtures_Extract[#Headers],0)))-4),Team_Key[[Full Name]:[Full Name]],0))&amp;RIGHT(INDEX(FPL_Fixtures_Extract[],MATCH($A237,FPL_Fixtures_Extract[[Player]:[Player]],0),MATCH(FPL_Combined[[#Headers],[Gameweek 30]],FPL_Fixtures_Extract[#Headers],0)),3))</f>
        <v>#VALUE!</v>
      </c>
      <c r="AF237" t="str">
        <f ca="1">IF(RIGHT(FPL_Combined[[#Headers],[Gameweek 31]],2)&lt;$B$622,INDEX(FPL_Results_Extract[Gameweek 06],MATCH($A237,FPL_Results_Extract[[Player]:[Player]],0)),INDEX(Team_Key[[Abbreviation]:[Abbreviation]],MATCH(LEFT(INDEX(FPL_Fixtures_Extract[],MATCH($A237,FPL_Fixtures_Extract[[Player]:[Player]],0),MATCH(FPL_Combined[[#Headers],[Gameweek 31]],FPL_Fixtures_Extract[#Headers],0)),LEN(INDEX(FPL_Fixtures_Extract[],MATCH($A237,FPL_Fixtures_Extract[[Player]:[Player]],0),MATCH(FPL_Combined[[#Headers],[Gameweek 31]],FPL_Fixtures_Extract[#Headers],0)))-4),Team_Key[[Full Name]:[Full Name]],0))&amp;RIGHT(INDEX(FPL_Fixtures_Extract[],MATCH($A237,FPL_Fixtures_Extract[[Player]:[Player]],0),MATCH(FPL_Combined[[#Headers],[Gameweek 31]],FPL_Fixtures_Extract[#Headers],0)),3))</f>
        <v>MCI(A)</v>
      </c>
      <c r="AG237" t="str">
        <f ca="1">IF(RIGHT(FPL_Combined[[#Headers],[Gameweek 32]],2)&lt;$B$622,INDEX(FPL_Results_Extract[Gameweek 07],MATCH($A237,FPL_Results_Extract[[Player]:[Player]],0)),INDEX(Team_Key[[Abbreviation]:[Abbreviation]],MATCH(LEFT(INDEX(FPL_Fixtures_Extract[],MATCH($A237,FPL_Fixtures_Extract[[Player]:[Player]],0),MATCH(FPL_Combined[[#Headers],[Gameweek 32]],FPL_Fixtures_Extract[#Headers],0)),LEN(INDEX(FPL_Fixtures_Extract[],MATCH($A237,FPL_Fixtures_Extract[[Player]:[Player]],0),MATCH(FPL_Combined[[#Headers],[Gameweek 32]],FPL_Fixtures_Extract[#Headers],0)))-4),Team_Key[[Full Name]:[Full Name]],0))&amp;RIGHT(INDEX(FPL_Fixtures_Extract[],MATCH($A237,FPL_Fixtures_Extract[[Player]:[Player]],0),MATCH(FPL_Combined[[#Headers],[Gameweek 32]],FPL_Fixtures_Extract[#Headers],0)),3))</f>
        <v>EVE(H)</v>
      </c>
      <c r="AH237" t="str">
        <f ca="1">IF(RIGHT(FPL_Combined[[#Headers],[Gameweek 33]],2)&lt;$B$622,INDEX(FPL_Results_Extract[Gameweek 08],MATCH($A237,FPL_Results_Extract[[Player]:[Player]],0)),INDEX(Team_Key[[Abbreviation]:[Abbreviation]],MATCH(LEFT(INDEX(FPL_Fixtures_Extract[],MATCH($A237,FPL_Fixtures_Extract[[Player]:[Player]],0),MATCH(FPL_Combined[[#Headers],[Gameweek 33]],FPL_Fixtures_Extract[#Headers],0)),LEN(INDEX(FPL_Fixtures_Extract[],MATCH($A237,FPL_Fixtures_Extract[[Player]:[Player]],0),MATCH(FPL_Combined[[#Headers],[Gameweek 33]],FPL_Fixtures_Extract[#Headers],0)))-4),Team_Key[[Full Name]:[Full Name]],0))&amp;RIGHT(INDEX(FPL_Fixtures_Extract[],MATCH($A237,FPL_Fixtures_Extract[[Player]:[Player]],0),MATCH(FPL_Combined[[#Headers],[Gameweek 33]],FPL_Fixtures_Extract[#Headers],0)),3))</f>
        <v>TOT(A)</v>
      </c>
      <c r="AI237" t="str">
        <f ca="1">IF(RIGHT(FPL_Combined[[#Headers],[Gameweek 34]],2)&lt;$B$622,INDEX(FPL_Results_Extract[Gameweek 09],MATCH($A237,FPL_Results_Extract[[Player]:[Player]],0)),INDEX(Team_Key[[Abbreviation]:[Abbreviation]],MATCH(LEFT(INDEX(FPL_Fixtures_Extract[],MATCH($A237,FPL_Fixtures_Extract[[Player]:[Player]],0),MATCH(FPL_Combined[[#Headers],[Gameweek 34]],FPL_Fixtures_Extract[#Headers],0)),LEN(INDEX(FPL_Fixtures_Extract[],MATCH($A237,FPL_Fixtures_Extract[[Player]:[Player]],0),MATCH(FPL_Combined[[#Headers],[Gameweek 34]],FPL_Fixtures_Extract[#Headers],0)))-4),Team_Key[[Full Name]:[Full Name]],0))&amp;RIGHT(INDEX(FPL_Fixtures_Extract[],MATCH($A237,FPL_Fixtures_Extract[[Player]:[Player]],0),MATCH(FPL_Combined[[#Headers],[Gameweek 34]],FPL_Fixtures_Extract[#Headers],0)),3))</f>
        <v>AVL(H)</v>
      </c>
      <c r="AJ237" t="e">
        <f ca="1">IF(RIGHT(FPL_Combined[[#Headers],[Gameweek 35]],2)&lt;$B$622,INDEX(FPL_Results_Extract[Gameweek 10],MATCH($A237,FPL_Results_Extract[[Player]:[Player]],0)),INDEX(Team_Key[[Abbreviation]:[Abbreviation]],MATCH(LEFT(INDEX(FPL_Fixtures_Extract[],MATCH($A237,FPL_Fixtures_Extract[[Player]:[Player]],0),MATCH(FPL_Combined[[#Headers],[Gameweek 35]],FPL_Fixtures_Extract[#Headers],0)),LEN(INDEX(FPL_Fixtures_Extract[],MATCH($A237,FPL_Fixtures_Extract[[Player]:[Player]],0),MATCH(FPL_Combined[[#Headers],[Gameweek 35]],FPL_Fixtures_Extract[#Headers],0)))-4),Team_Key[[Full Name]:[Full Name]],0))&amp;RIGHT(INDEX(FPL_Fixtures_Extract[],MATCH($A237,FPL_Fixtures_Extract[[Player]:[Player]],0),MATCH(FPL_Combined[[#Headers],[Gameweek 35]],FPL_Fixtures_Extract[#Headers],0)),3))</f>
        <v>#VALUE!</v>
      </c>
      <c r="AK237" t="str">
        <f ca="1">IF(RIGHT(FPL_Combined[[#Headers],[Gameweek 36]],2)&lt;$B$622,INDEX(FPL_Results_Extract[Gameweek 11],MATCH($A237,FPL_Results_Extract[[Player]:[Player]],0)),INDEX(Team_Key[[Abbreviation]:[Abbreviation]],MATCH(LEFT(INDEX(FPL_Fixtures_Extract[],MATCH($A237,FPL_Fixtures_Extract[[Player]:[Player]],0),MATCH(FPL_Combined[[#Headers],[Gameweek 36]],FPL_Fixtures_Extract[#Headers],0)),LEN(INDEX(FPL_Fixtures_Extract[],MATCH($A237,FPL_Fixtures_Extract[[Player]:[Player]],0),MATCH(FPL_Combined[[#Headers],[Gameweek 36]],FPL_Fixtures_Extract[#Headers],0)))-4),Team_Key[[Full Name]:[Full Name]],0))&amp;RIGHT(INDEX(FPL_Fixtures_Extract[],MATCH($A237,FPL_Fixtures_Extract[[Player]:[Player]],0),MATCH(FPL_Combined[[#Headers],[Gameweek 36]],FPL_Fixtures_Extract[#Headers],0)),3))</f>
        <v>LEI(H)</v>
      </c>
      <c r="AL237" t="str">
        <f ca="1">IF(RIGHT(FPL_Combined[[#Headers],[Gameweek 37]],2)&lt;$B$622,INDEX(FPL_Results_Extract[Gameweek 12],MATCH($A237,FPL_Results_Extract[[Player]:[Player]],0)),INDEX(Team_Key[[Abbreviation]:[Abbreviation]],MATCH(LEFT(INDEX(FPL_Fixtures_Extract[],MATCH($A237,FPL_Fixtures_Extract[[Player]:[Player]],0),MATCH(FPL_Combined[[#Headers],[Gameweek 37]],FPL_Fixtures_Extract[#Headers],0)),LEN(INDEX(FPL_Fixtures_Extract[],MATCH($A237,FPL_Fixtures_Extract[[Player]:[Player]],0),MATCH(FPL_Combined[[#Headers],[Gameweek 37]],FPL_Fixtures_Extract[#Headers],0)))-4),Team_Key[[Full Name]:[Full Name]],0))&amp;RIGHT(INDEX(FPL_Fixtures_Extract[],MATCH($A237,FPL_Fixtures_Extract[[Player]:[Player]],0),MATCH(FPL_Combined[[#Headers],[Gameweek 37]],FPL_Fixtures_Extract[#Headers],0)),3))</f>
        <v>NOR(A)</v>
      </c>
      <c r="AM237" t="str">
        <f ca="1">IF(RIGHT(FPL_Combined[[#Headers],[Gameweek 38]],2)&lt;$B$622,INDEX(FPL_Results_Extract[Gameweek 13],MATCH($A237,FPL_Results_Extract[[Player]:[Player]],0)),INDEX(Team_Key[[Abbreviation]:[Abbreviation]],MATCH(LEFT(INDEX(FPL_Fixtures_Extract[],MATCH($A237,FPL_Fixtures_Extract[[Player]:[Player]],0),MATCH(FPL_Combined[[#Headers],[Gameweek 38]],FPL_Fixtures_Extract[#Headers],0)),LEN(INDEX(FPL_Fixtures_Extract[],MATCH($A237,FPL_Fixtures_Extract[[Player]:[Player]],0),MATCH(FPL_Combined[[#Headers],[Gameweek 38]],FPL_Fixtures_Extract[#Headers],0)))-4),Team_Key[[Full Name]:[Full Name]],0))&amp;RIGHT(INDEX(FPL_Fixtures_Extract[],MATCH($A237,FPL_Fixtures_Extract[[Player]:[Player]],0),MATCH(FPL_Combined[[#Headers],[Gameweek 38]],FPL_Fixtures_Extract[#Headers],0)),3))</f>
        <v>BOU(H)</v>
      </c>
    </row>
    <row r="238" spans="1:39" x14ac:dyDescent="0.45">
      <c r="A238" t="s">
        <v>379</v>
      </c>
      <c r="B238" t="str">
        <f ca="1">IF(RIGHT(FPL_Combined[[#Headers],[Gameweek 01]],2)&lt;$B$622,INDEX(FPL_Results_Extract[Gameweek 01],MATCH($A238,FPL_Results_Extract[[Player]:[Player]],0)),INDEX(Team_Key[[Abbreviation]:[Abbreviation]],MATCH(LEFT(INDEX(FPL_Fixtures_Extract[],MATCH($A238,FPL_Fixtures_Extract[[Player]:[Player]],0),MATCH(FPL_Combined[[#Headers],[Gameweek 01]],FPL_Fixtures_Extract[#Headers],0)),LEN(INDEX(FPL_Fixtures_Extract[],MATCH($A238,FPL_Fixtures_Extract[[Player]:[Player]],0),MATCH(FPL_Combined[[#Headers],[Gameweek 01]],FPL_Fixtures_Extract[#Headers],0)))-4),Team_Key[[Full Name]:[Full Name]],0))&amp;RIGHT(INDEX(FPL_Fixtures_Extract[],MATCH($A238,FPL_Fixtures_Extract[[Player]:[Player]],0),MATCH(FPL_Combined[[#Headers],[Gameweek 01]],FPL_Fixtures_Extract[#Headers],0)),3))</f>
        <v>SOU(H) 2-2</v>
      </c>
      <c r="C238" t="str">
        <f ca="1">IF(RIGHT(FPL_Combined[[#Headers],[Gameweek 02]],2)&lt;$B$622,INDEX(FPL_Results_Extract[Gameweek 02],MATCH($A238,FPL_Results_Extract[[Player]:[Player]],0)),INDEX(Team_Key[[Abbreviation]:[Abbreviation]],MATCH(LEFT(INDEX(FPL_Fixtures_Extract[],MATCH($A238,FPL_Fixtures_Extract[[Player]:[Player]],0),MATCH(FPL_Combined[[#Headers],[Gameweek 02]],FPL_Fixtures_Extract[#Headers],0)),LEN(INDEX(FPL_Fixtures_Extract[],MATCH($A238,FPL_Fixtures_Extract[[Player]:[Player]],0),MATCH(FPL_Combined[[#Headers],[Gameweek 02]],FPL_Fixtures_Extract[#Headers],0)))-4),Team_Key[[Full Name]:[Full Name]],0))&amp;RIGHT(INDEX(FPL_Fixtures_Extract[],MATCH($A238,FPL_Fixtures_Extract[[Player]:[Player]],0),MATCH(FPL_Combined[[#Headers],[Gameweek 02]],FPL_Fixtures_Extract[#Headers],0)),3))</f>
        <v>SWA(A) 0-2</v>
      </c>
      <c r="D238" t="str">
        <f ca="1">IF(RIGHT(FPL_Combined[[#Headers],[Gameweek 03]],2)&lt;$B$622,INDEX(FPL_Results_Extract[Gameweek 03],MATCH($A238,FPL_Results_Extract[[Player]:[Player]],0)),INDEX(Team_Key[[Abbreviation]:[Abbreviation]],MATCH(LEFT(INDEX(FPL_Fixtures_Extract[],MATCH($A238,FPL_Fixtures_Extract[[Player]:[Player]],0),MATCH(FPL_Combined[[#Headers],[Gameweek 03]],FPL_Fixtures_Extract[#Headers],0)),LEN(INDEX(FPL_Fixtures_Extract[],MATCH($A238,FPL_Fixtures_Extract[[Player]:[Player]],0),MATCH(FPL_Combined[[#Headers],[Gameweek 03]],FPL_Fixtures_Extract[#Headers],0)))-4),Team_Key[[Full Name]:[Full Name]],0))&amp;RIGHT(INDEX(FPL_Fixtures_Extract[],MATCH($A238,FPL_Fixtures_Extract[[Player]:[Player]],0),MATCH(FPL_Combined[[#Headers],[Gameweek 03]],FPL_Fixtures_Extract[#Headers],0)),3))</f>
        <v>MUN(A) 0-0</v>
      </c>
      <c r="E238" t="str">
        <f ca="1">IF(RIGHT(FPL_Combined[[#Headers],[Gameweek 04]],2)&lt;$B$622,INDEX(FPL_Results_Extract[Gameweek 04],MATCH($A238,FPL_Results_Extract[[Player]:[Player]],0)),INDEX(Team_Key[[Abbreviation]:[Abbreviation]],MATCH(LEFT(INDEX(FPL_Fixtures_Extract[],MATCH($A238,FPL_Fixtures_Extract[[Player]:[Player]],0),MATCH(FPL_Combined[[#Headers],[Gameweek 04]],FPL_Fixtures_Extract[#Headers],0)),LEN(INDEX(FPL_Fixtures_Extract[],MATCH($A238,FPL_Fixtures_Extract[[Player]:[Player]],0),MATCH(FPL_Combined[[#Headers],[Gameweek 04]],FPL_Fixtures_Extract[#Headers],0)))-4),Team_Key[[Full Name]:[Full Name]],0))&amp;RIGHT(INDEX(FPL_Fixtures_Extract[],MATCH($A238,FPL_Fixtures_Extract[[Player]:[Player]],0),MATCH(FPL_Combined[[#Headers],[Gameweek 04]],FPL_Fixtures_Extract[#Headers],0)),3))</f>
        <v>ARS(H) 0-1</v>
      </c>
      <c r="F238" t="str">
        <f ca="1">IF(RIGHT(FPL_Combined[[#Headers],[Gameweek 05]],2)&lt;$B$622,INDEX(FPL_Results_Extract[Gameweek 05],MATCH($A238,FPL_Results_Extract[[Player]:[Player]],0)),INDEX(Team_Key[[Abbreviation]:[Abbreviation]],MATCH(LEFT(INDEX(FPL_Fixtures_Extract[],MATCH($A238,FPL_Fixtures_Extract[[Player]:[Player]],0),MATCH(FPL_Combined[[#Headers],[Gameweek 05]],FPL_Fixtures_Extract[#Headers],0)),LEN(INDEX(FPL_Fixtures_Extract[],MATCH($A238,FPL_Fixtures_Extract[[Player]:[Player]],0),MATCH(FPL_Combined[[#Headers],[Gameweek 05]],FPL_Fixtures_Extract[#Headers],0)))-4),Team_Key[[Full Name]:[Full Name]],0))&amp;RIGHT(INDEX(FPL_Fixtures_Extract[],MATCH($A238,FPL_Fixtures_Extract[[Player]:[Player]],0),MATCH(FPL_Combined[[#Headers],[Gameweek 05]],FPL_Fixtures_Extract[#Headers],0)),3))</f>
        <v>WHU(A) 0-2</v>
      </c>
      <c r="G238" t="str">
        <f ca="1">IF(RIGHT(FPL_Combined[[#Headers],[Gameweek 06]],2)&lt;$B$622,INDEX(FPL_Results_Extract[Gameweek 06],MATCH($A238,FPL_Results_Extract[[Player]:[Player]],0)),INDEX(Team_Key[[Abbreviation]:[Abbreviation]],MATCH(LEFT(INDEX(FPL_Fixtures_Extract[],MATCH($A238,FPL_Fixtures_Extract[[Player]:[Player]],0),MATCH(FPL_Combined[[#Headers],[Gameweek 06]],FPL_Fixtures_Extract[#Headers],0)),LEN(INDEX(FPL_Fixtures_Extract[],MATCH($A238,FPL_Fixtures_Extract[[Player]:[Player]],0),MATCH(FPL_Combined[[#Headers],[Gameweek 06]],FPL_Fixtures_Extract[#Headers],0)))-4),Team_Key[[Full Name]:[Full Name]],0))&amp;RIGHT(INDEX(FPL_Fixtures_Extract[],MATCH($A238,FPL_Fixtures_Extract[[Player]:[Player]],0),MATCH(FPL_Combined[[#Headers],[Gameweek 06]],FPL_Fixtures_Extract[#Headers],0)),3))</f>
        <v>WAT(H) 1-2</v>
      </c>
      <c r="H238" t="str">
        <f ca="1">IF(RIGHT(FPL_Combined[[#Headers],[Gameweek 07]],2)&lt;$B$622,INDEX(FPL_Results_Extract[Gameweek 07],MATCH($A238,FPL_Results_Extract[[Player]:[Player]],0)),INDEX(Team_Key[[Abbreviation]:[Abbreviation]],MATCH(LEFT(INDEX(FPL_Fixtures_Extract[],MATCH($A238,FPL_Fixtures_Extract[[Player]:[Player]],0),MATCH(FPL_Combined[[#Headers],[Gameweek 07]],FPL_Fixtures_Extract[#Headers],0)),LEN(INDEX(FPL_Fixtures_Extract[],MATCH($A238,FPL_Fixtures_Extract[[Player]:[Player]],0),MATCH(FPL_Combined[[#Headers],[Gameweek 07]],FPL_Fixtures_Extract[#Headers],0)))-4),Team_Key[[Full Name]:[Full Name]],0))&amp;RIGHT(INDEX(FPL_Fixtures_Extract[],MATCH($A238,FPL_Fixtures_Extract[[Player]:[Player]],0),MATCH(FPL_Combined[[#Headers],[Gameweek 07]],FPL_Fixtures_Extract[#Headers],0)),3))</f>
        <v>CHE(H) 2-2</v>
      </c>
      <c r="I238" t="str">
        <f ca="1">IF(RIGHT(FPL_Combined[[#Headers],[Gameweek 08]],2)&lt;$B$622,INDEX(FPL_Results_Extract[Gameweek 08],MATCH($A238,FPL_Results_Extract[[Player]:[Player]],0)),INDEX(Team_Key[[Abbreviation]:[Abbreviation]],MATCH(LEFT(INDEX(FPL_Fixtures_Extract[],MATCH($A238,FPL_Fixtures_Extract[[Player]:[Player]],0),MATCH(FPL_Combined[[#Headers],[Gameweek 08]],FPL_Fixtures_Extract[#Headers],0)),LEN(INDEX(FPL_Fixtures_Extract[],MATCH($A238,FPL_Fixtures_Extract[[Player]:[Player]],0),MATCH(FPL_Combined[[#Headers],[Gameweek 08]],FPL_Fixtures_Extract[#Headers],0)))-4),Team_Key[[Full Name]:[Full Name]],0))&amp;RIGHT(INDEX(FPL_Fixtures_Extract[],MATCH($A238,FPL_Fixtures_Extract[[Player]:[Player]],0),MATCH(FPL_Combined[[#Headers],[Gameweek 08]],FPL_Fixtures_Extract[#Headers],0)),3))</f>
        <v>MCI(A) 1-6</v>
      </c>
      <c r="J238" t="str">
        <f ca="1">IF(RIGHT(FPL_Combined[[#Headers],[Gameweek 09]],2)&lt;$B$622,INDEX(FPL_Results_Extract[Gameweek 09],MATCH($A238,FPL_Results_Extract[[Player]:[Player]],0)),INDEX(Team_Key[[Abbreviation]:[Abbreviation]],MATCH(LEFT(INDEX(FPL_Fixtures_Extract[],MATCH($A238,FPL_Fixtures_Extract[[Player]:[Player]],0),MATCH(FPL_Combined[[#Headers],[Gameweek 09]],FPL_Fixtures_Extract[#Headers],0)),LEN(INDEX(FPL_Fixtures_Extract[],MATCH($A238,FPL_Fixtures_Extract[[Player]:[Player]],0),MATCH(FPL_Combined[[#Headers],[Gameweek 09]],FPL_Fixtures_Extract[#Headers],0)))-4),Team_Key[[Full Name]:[Full Name]],0))&amp;RIGHT(INDEX(FPL_Fixtures_Extract[],MATCH($A238,FPL_Fixtures_Extract[[Player]:[Player]],0),MATCH(FPL_Combined[[#Headers],[Gameweek 09]],FPL_Fixtures_Extract[#Headers],0)),3))</f>
        <v>NOR(H) 6-2</v>
      </c>
      <c r="K238" t="str">
        <f ca="1">IF(RIGHT(FPL_Combined[[#Headers],[Gameweek 10]],2)&lt;$B$622,INDEX(FPL_Results_Extract[Gameweek 10],MATCH($A238,FPL_Results_Extract[[Player]:[Player]],0)),INDEX(Team_Key[[Abbreviation]:[Abbreviation]],MATCH(LEFT(INDEX(FPL_Fixtures_Extract[],MATCH($A238,FPL_Fixtures_Extract[[Player]:[Player]],0),MATCH(FPL_Combined[[#Headers],[Gameweek 10]],FPL_Fixtures_Extract[#Headers],0)),LEN(INDEX(FPL_Fixtures_Extract[],MATCH($A238,FPL_Fixtures_Extract[[Player]:[Player]],0),MATCH(FPL_Combined[[#Headers],[Gameweek 10]],FPL_Fixtures_Extract[#Headers],0)))-4),Team_Key[[Full Name]:[Full Name]],0))&amp;RIGHT(INDEX(FPL_Fixtures_Extract[],MATCH($A238,FPL_Fixtures_Extract[[Player]:[Player]],0),MATCH(FPL_Combined[[#Headers],[Gameweek 10]],FPL_Fixtures_Extract[#Headers],0)),3))</f>
        <v>SUN(A) 0-3</v>
      </c>
      <c r="L238" t="str">
        <f ca="1">IF(RIGHT(FPL_Combined[[#Headers],[Gameweek 11]],2)&lt;$B$622,INDEX(FPL_Results_Extract[Gameweek 11],MATCH($A238,FPL_Results_Extract[[Player]:[Player]],0)),INDEX(Team_Key[[Abbreviation]:[Abbreviation]],MATCH(LEFT(INDEX(FPL_Fixtures_Extract[],MATCH($A238,FPL_Fixtures_Extract[[Player]:[Player]],0),MATCH(FPL_Combined[[#Headers],[Gameweek 11]],FPL_Fixtures_Extract[#Headers],0)),LEN(INDEX(FPL_Fixtures_Extract[],MATCH($A238,FPL_Fixtures_Extract[[Player]:[Player]],0),MATCH(FPL_Combined[[#Headers],[Gameweek 11]],FPL_Fixtures_Extract[#Headers],0)))-4),Team_Key[[Full Name]:[Full Name]],0))&amp;RIGHT(INDEX(FPL_Fixtures_Extract[],MATCH($A238,FPL_Fixtures_Extract[[Player]:[Player]],0),MATCH(FPL_Combined[[#Headers],[Gameweek 11]],FPL_Fixtures_Extract[#Headers],0)),3))</f>
        <v>STK(H) 0-0</v>
      </c>
      <c r="M238" t="str">
        <f ca="1">IF(RIGHT(FPL_Combined[[#Headers],[Gameweek 12]],2)&lt;$B$622,INDEX(FPL_Results_Extract[Gameweek 12],MATCH($A238,FPL_Results_Extract[[Player]:[Player]],0)),INDEX(Team_Key[[Abbreviation]:[Abbreviation]],MATCH(LEFT(INDEX(FPL_Fixtures_Extract[],MATCH($A238,FPL_Fixtures_Extract[[Player]:[Player]],0),MATCH(FPL_Combined[[#Headers],[Gameweek 12]],FPL_Fixtures_Extract[#Headers],0)),LEN(INDEX(FPL_Fixtures_Extract[],MATCH($A238,FPL_Fixtures_Extract[[Player]:[Player]],0),MATCH(FPL_Combined[[#Headers],[Gameweek 12]],FPL_Fixtures_Extract[#Headers],0)))-4),Team_Key[[Full Name]:[Full Name]],0))&amp;RIGHT(INDEX(FPL_Fixtures_Extract[],MATCH($A238,FPL_Fixtures_Extract[[Player]:[Player]],0),MATCH(FPL_Combined[[#Headers],[Gameweek 12]],FPL_Fixtures_Extract[#Headers],0)),3))</f>
        <v>BOU(A) 1-0</v>
      </c>
      <c r="N238" t="str">
        <f ca="1">IF(RIGHT(FPL_Combined[[#Headers],[Gameweek 13]],2)&lt;$B$622,INDEX(FPL_Results_Extract[Gameweek 13],MATCH($A238,FPL_Results_Extract[[Player]:[Player]],0)),INDEX(Team_Key[[Abbreviation]:[Abbreviation]],MATCH(LEFT(INDEX(FPL_Fixtures_Extract[],MATCH($A238,FPL_Fixtures_Extract[[Player]:[Player]],0),MATCH(FPL_Combined[[#Headers],[Gameweek 13]],FPL_Fixtures_Extract[#Headers],0)),LEN(INDEX(FPL_Fixtures_Extract[],MATCH($A238,FPL_Fixtures_Extract[[Player]:[Player]],0),MATCH(FPL_Combined[[#Headers],[Gameweek 13]],FPL_Fixtures_Extract[#Headers],0)))-4),Team_Key[[Full Name]:[Full Name]],0))&amp;RIGHT(INDEX(FPL_Fixtures_Extract[],MATCH($A238,FPL_Fixtures_Extract[[Player]:[Player]],0),MATCH(FPL_Combined[[#Headers],[Gameweek 13]],FPL_Fixtures_Extract[#Headers],0)),3))</f>
        <v>LEI(H) 0-3</v>
      </c>
      <c r="O238" t="str">
        <f ca="1">IF(RIGHT(FPL_Combined[[#Headers],[Gameweek 14]],2)&lt;$B$622,INDEX(FPL_Results_Extract[Gameweek 14],MATCH($A238,FPL_Results_Extract[[Player]:[Player]],0)),INDEX(Team_Key[[Abbreviation]:[Abbreviation]],MATCH(LEFT(INDEX(FPL_Fixtures_Extract[],MATCH($A238,FPL_Fixtures_Extract[[Player]:[Player]],0),MATCH(FPL_Combined[[#Headers],[Gameweek 14]],FPL_Fixtures_Extract[#Headers],0)),LEN(INDEX(FPL_Fixtures_Extract[],MATCH($A238,FPL_Fixtures_Extract[[Player]:[Player]],0),MATCH(FPL_Combined[[#Headers],[Gameweek 14]],FPL_Fixtures_Extract[#Headers],0)))-4),Team_Key[[Full Name]:[Full Name]],0))&amp;RIGHT(INDEX(FPL_Fixtures_Extract[],MATCH($A238,FPL_Fixtures_Extract[[Player]:[Player]],0),MATCH(FPL_Combined[[#Headers],[Gameweek 14]],FPL_Fixtures_Extract[#Headers],0)),3))</f>
        <v>CRY(A) 1-5</v>
      </c>
      <c r="P238" t="str">
        <f ca="1">IF(RIGHT(FPL_Combined[[#Headers],[Gameweek 15]],2)&lt;$B$622,INDEX(FPL_Results_Extract[Gameweek 15],MATCH($A238,FPL_Results_Extract[[Player]:[Player]],0)),INDEX(Team_Key[[Abbreviation]:[Abbreviation]],MATCH(LEFT(INDEX(FPL_Fixtures_Extract[],MATCH($A238,FPL_Fixtures_Extract[[Player]:[Player]],0),MATCH(FPL_Combined[[#Headers],[Gameweek 15]],FPL_Fixtures_Extract[#Headers],0)),LEN(INDEX(FPL_Fixtures_Extract[],MATCH($A238,FPL_Fixtures_Extract[[Player]:[Player]],0),MATCH(FPL_Combined[[#Headers],[Gameweek 15]],FPL_Fixtures_Extract[#Headers],0)))-4),Team_Key[[Full Name]:[Full Name]],0))&amp;RIGHT(INDEX(FPL_Fixtures_Extract[],MATCH($A238,FPL_Fixtures_Extract[[Player]:[Player]],0),MATCH(FPL_Combined[[#Headers],[Gameweek 15]],FPL_Fixtures_Extract[#Headers],0)),3))</f>
        <v>LIV(H) 2-0</v>
      </c>
      <c r="Q238" t="str">
        <f ca="1">IF(RIGHT(FPL_Combined[[#Headers],[Gameweek 16]],2)&lt;$B$622,INDEX(FPL_Results_Extract[Gameweek 16],MATCH($A238,FPL_Results_Extract[[Player]:[Player]],0)),INDEX(Team_Key[[Abbreviation]:[Abbreviation]],MATCH(LEFT(INDEX(FPL_Fixtures_Extract[],MATCH($A238,FPL_Fixtures_Extract[[Player]:[Player]],0),MATCH(FPL_Combined[[#Headers],[Gameweek 16]],FPL_Fixtures_Extract[#Headers],0)),LEN(INDEX(FPL_Fixtures_Extract[],MATCH($A238,FPL_Fixtures_Extract[[Player]:[Player]],0),MATCH(FPL_Combined[[#Headers],[Gameweek 16]],FPL_Fixtures_Extract[#Headers],0)))-4),Team_Key[[Full Name]:[Full Name]],0))&amp;RIGHT(INDEX(FPL_Fixtures_Extract[],MATCH($A238,FPL_Fixtures_Extract[[Player]:[Player]],0),MATCH(FPL_Combined[[#Headers],[Gameweek 16]],FPL_Fixtures_Extract[#Headers],0)),3))</f>
        <v>TOT(A) 2-1</v>
      </c>
      <c r="R238" t="str">
        <f ca="1">IF(RIGHT(FPL_Combined[[#Headers],[Gameweek 17]],2)&lt;$B$622,INDEX(FPL_Results_Extract[Gameweek 17],MATCH($A238,FPL_Results_Extract[[Player]:[Player]],0)),INDEX(Team_Key[[Abbreviation]:[Abbreviation]],MATCH(LEFT(INDEX(FPL_Fixtures_Extract[],MATCH($A238,FPL_Fixtures_Extract[[Player]:[Player]],0),MATCH(FPL_Combined[[#Headers],[Gameweek 17]],FPL_Fixtures_Extract[#Headers],0)),LEN(INDEX(FPL_Fixtures_Extract[],MATCH($A238,FPL_Fixtures_Extract[[Player]:[Player]],0),MATCH(FPL_Combined[[#Headers],[Gameweek 17]],FPL_Fixtures_Extract[#Headers],0)))-4),Team_Key[[Full Name]:[Full Name]],0))&amp;RIGHT(INDEX(FPL_Fixtures_Extract[],MATCH($A238,FPL_Fixtures_Extract[[Player]:[Player]],0),MATCH(FPL_Combined[[#Headers],[Gameweek 17]],FPL_Fixtures_Extract[#Headers],0)),3))</f>
        <v>AVL(H) 1-1</v>
      </c>
      <c r="S238" t="str">
        <f ca="1">IF(RIGHT(FPL_Combined[[#Headers],[Gameweek 18]],2)&lt;$B$622,INDEX(FPL_Results_Extract[Gameweek 18],MATCH($A238,FPL_Results_Extract[[Player]:[Player]],0)),INDEX(Team_Key[[Abbreviation]:[Abbreviation]],MATCH(LEFT(INDEX(FPL_Fixtures_Extract[],MATCH($A238,FPL_Fixtures_Extract[[Player]:[Player]],0),MATCH(FPL_Combined[[#Headers],[Gameweek 18]],FPL_Fixtures_Extract[#Headers],0)),LEN(INDEX(FPL_Fixtures_Extract[],MATCH($A238,FPL_Fixtures_Extract[[Player]:[Player]],0),MATCH(FPL_Combined[[#Headers],[Gameweek 18]],FPL_Fixtures_Extract[#Headers],0)))-4),Team_Key[[Full Name]:[Full Name]],0))&amp;RIGHT(INDEX(FPL_Fixtures_Extract[],MATCH($A238,FPL_Fixtures_Extract[[Player]:[Player]],0),MATCH(FPL_Combined[[#Headers],[Gameweek 18]],FPL_Fixtures_Extract[#Headers],0)),3))</f>
        <v>EVE(H) 0-1</v>
      </c>
      <c r="T238" t="str">
        <f ca="1">IF(RIGHT(FPL_Combined[[#Headers],[Gameweek 19]],2)&lt;$B$622,INDEX(FPL_Results_Extract[Gameweek 19],MATCH($A238,FPL_Results_Extract[[Player]:[Player]],0)),INDEX(Team_Key[[Abbreviation]:[Abbreviation]],MATCH(LEFT(INDEX(FPL_Fixtures_Extract[],MATCH($A238,FPL_Fixtures_Extract[[Player]:[Player]],0),MATCH(FPL_Combined[[#Headers],[Gameweek 19]],FPL_Fixtures_Extract[#Headers],0)),LEN(INDEX(FPL_Fixtures_Extract[],MATCH($A238,FPL_Fixtures_Extract[[Player]:[Player]],0),MATCH(FPL_Combined[[#Headers],[Gameweek 19]],FPL_Fixtures_Extract[#Headers],0)))-4),Team_Key[[Full Name]:[Full Name]],0))&amp;RIGHT(INDEX(FPL_Fixtures_Extract[],MATCH($A238,FPL_Fixtures_Extract[[Player]:[Player]],0),MATCH(FPL_Combined[[#Headers],[Gameweek 19]],FPL_Fixtures_Extract[#Headers],0)),3))</f>
        <v>WBA(A) 0-1</v>
      </c>
      <c r="U238" t="str">
        <f ca="1">IF(RIGHT(FPL_Combined[[#Headers],[Gameweek 20]],2)&lt;$B$622,INDEX(FPL_Results_Extract[Gameweek 20],MATCH($A238,FPL_Results_Extract[[Player]:[Player]],0)),INDEX(Team_Key[[Abbreviation]:[Abbreviation]],MATCH(LEFT(INDEX(FPL_Fixtures_Extract[],MATCH($A238,FPL_Fixtures_Extract[[Player]:[Player]],0),MATCH(FPL_Combined[[#Headers],[Gameweek 20]],FPL_Fixtures_Extract[#Headers],0)),LEN(INDEX(FPL_Fixtures_Extract[],MATCH($A238,FPL_Fixtures_Extract[[Player]:[Player]],0),MATCH(FPL_Combined[[#Headers],[Gameweek 20]],FPL_Fixtures_Extract[#Headers],0)))-4),Team_Key[[Full Name]:[Full Name]],0))&amp;RIGHT(INDEX(FPL_Fixtures_Extract[],MATCH($A238,FPL_Fixtures_Extract[[Player]:[Player]],0),MATCH(FPL_Combined[[#Headers],[Gameweek 20]],FPL_Fixtures_Extract[#Headers],0)),3))</f>
        <v>ARS(A) 0-1</v>
      </c>
      <c r="V238" t="str">
        <f ca="1">IF(RIGHT(FPL_Combined[[#Headers],[Gameweek 21]],2)&lt;$B$622,INDEX(FPL_Results_Extract[Gameweek 21],MATCH($A238,FPL_Results_Extract[[Player]:[Player]],0)),INDEX(Team_Key[[Abbreviation]:[Abbreviation]],MATCH(LEFT(INDEX(FPL_Fixtures_Extract[],MATCH($A238,FPL_Fixtures_Extract[[Player]:[Player]],0),MATCH(FPL_Combined[[#Headers],[Gameweek 21]],FPL_Fixtures_Extract[#Headers],0)),LEN(INDEX(FPL_Fixtures_Extract[],MATCH($A238,FPL_Fixtures_Extract[[Player]:[Player]],0),MATCH(FPL_Combined[[#Headers],[Gameweek 21]],FPL_Fixtures_Extract[#Headers],0)))-4),Team_Key[[Full Name]:[Full Name]],0))&amp;RIGHT(INDEX(FPL_Fixtures_Extract[],MATCH($A238,FPL_Fixtures_Extract[[Player]:[Player]],0),MATCH(FPL_Combined[[#Headers],[Gameweek 21]],FPL_Fixtures_Extract[#Headers],0)),3))</f>
        <v>MUN(H) 3-3</v>
      </c>
      <c r="W238" t="str">
        <f ca="1">IF(RIGHT(FPL_Combined[[#Headers],[Gameweek 22]],2)&lt;$B$622,INDEX(FPL_Results_Extract[Gameweek 22],MATCH($A238,FPL_Results_Extract[[Player]:[Player]],0)),INDEX(Team_Key[[Abbreviation]:[Abbreviation]],MATCH(LEFT(INDEX(FPL_Fixtures_Extract[],MATCH($A238,FPL_Fixtures_Extract[[Player]:[Player]],0),MATCH(FPL_Combined[[#Headers],[Gameweek 22]],FPL_Fixtures_Extract[#Headers],0)),LEN(INDEX(FPL_Fixtures_Extract[],MATCH($A238,FPL_Fixtures_Extract[[Player]:[Player]],0),MATCH(FPL_Combined[[#Headers],[Gameweek 22]],FPL_Fixtures_Extract[#Headers],0)))-4),Team_Key[[Full Name]:[Full Name]],0))&amp;RIGHT(INDEX(FPL_Fixtures_Extract[],MATCH($A238,FPL_Fixtures_Extract[[Player]:[Player]],0),MATCH(FPL_Combined[[#Headers],[Gameweek 22]],FPL_Fixtures_Extract[#Headers],0)),3))</f>
        <v>WHU(H) 2-1</v>
      </c>
      <c r="X238" t="str">
        <f ca="1">IF(RIGHT(FPL_Combined[[#Headers],[Gameweek 23]],2)&lt;$B$622,INDEX(FPL_Results_Extract[Gameweek 23],MATCH($A238,FPL_Results_Extract[[Player]:[Player]],0)),INDEX(Team_Key[[Abbreviation]:[Abbreviation]],MATCH(LEFT(INDEX(FPL_Fixtures_Extract[],MATCH($A238,FPL_Fixtures_Extract[[Player]:[Player]],0),MATCH(FPL_Combined[[#Headers],[Gameweek 23]],FPL_Fixtures_Extract[#Headers],0)),LEN(INDEX(FPL_Fixtures_Extract[],MATCH($A238,FPL_Fixtures_Extract[[Player]:[Player]],0),MATCH(FPL_Combined[[#Headers],[Gameweek 23]],FPL_Fixtures_Extract[#Headers],0)))-4),Team_Key[[Full Name]:[Full Name]],0))&amp;RIGHT(INDEX(FPL_Fixtures_Extract[],MATCH($A238,FPL_Fixtures_Extract[[Player]:[Player]],0),MATCH(FPL_Combined[[#Headers],[Gameweek 23]],FPL_Fixtures_Extract[#Headers],0)),3))</f>
        <v>WAT(A) 1-2</v>
      </c>
      <c r="Y238" t="str">
        <f ca="1">IF(RIGHT(FPL_Combined[[#Headers],[Gameweek 24]],2)&lt;$B$622,INDEX(FPL_Results_Extract[Team],MATCH($A238,FPL_Results_Extract[[Player]:[Player]],0)),INDEX(Team_Key[[Abbreviation]:[Abbreviation]],MATCH(LEFT(INDEX(FPL_Fixtures_Extract[],MATCH($A238,FPL_Fixtures_Extract[[Player]:[Player]],0),MATCH(FPL_Combined[[#Headers],[Gameweek 24]],FPL_Fixtures_Extract[#Headers],0)),LEN(INDEX(FPL_Fixtures_Extract[],MATCH($A238,FPL_Fixtures_Extract[[Player]:[Player]],0),MATCH(FPL_Combined[[#Headers],[Gameweek 24]],FPL_Fixtures_Extract[#Headers],0)))-4),Team_Key[[Full Name]:[Full Name]],0))&amp;RIGHT(INDEX(FPL_Fixtures_Extract[],MATCH($A238,FPL_Fixtures_Extract[[Player]:[Player]],0),MATCH(FPL_Combined[[#Headers],[Gameweek 24]],FPL_Fixtures_Extract[#Headers],0)),3))</f>
        <v>NEW</v>
      </c>
      <c r="Z238" t="str">
        <f ca="1">IF(RIGHT(FPL_Combined[[#Headers],[Gameweek 25]],2)&lt;$B$622,INDEX(FPL_Results_Extract[Player],MATCH($A238,FPL_Results_Extract[[Player]:[Player]],0)),INDEX(Team_Key[[Abbreviation]:[Abbreviation]],MATCH(LEFT(INDEX(FPL_Fixtures_Extract[],MATCH($A238,FPL_Fixtures_Extract[[Player]:[Player]],0),MATCH(FPL_Combined[[#Headers],[Gameweek 25]],FPL_Fixtures_Extract[#Headers],0)),LEN(INDEX(FPL_Fixtures_Extract[],MATCH($A238,FPL_Fixtures_Extract[[Player]:[Player]],0),MATCH(FPL_Combined[[#Headers],[Gameweek 25]],FPL_Fixtures_Extract[#Headers],0)))-4),Team_Key[[Full Name]:[Full Name]],0))&amp;RIGHT(INDEX(FPL_Fixtures_Extract[],MATCH($A238,FPL_Fixtures_Extract[[Player]:[Player]],0),MATCH(FPL_Combined[[#Headers],[Gameweek 25]],FPL_Fixtures_Extract[#Headers],0)),3))</f>
        <v>Gouffran</v>
      </c>
      <c r="AA238" t="str">
        <f ca="1">IF(RIGHT(FPL_Combined[[#Headers],[Gameweek 26]],2)&lt;$B$622,INDEX(FPL_Results_Extract[Gameweek 01],MATCH($A238,FPL_Results_Extract[[Player]:[Player]],0)),INDEX(Team_Key[[Abbreviation]:[Abbreviation]],MATCH(LEFT(INDEX(FPL_Fixtures_Extract[],MATCH($A238,FPL_Fixtures_Extract[[Player]:[Player]],0),MATCH(FPL_Combined[[#Headers],[Gameweek 26]],FPL_Fixtures_Extract[#Headers],0)),LEN(INDEX(FPL_Fixtures_Extract[],MATCH($A238,FPL_Fixtures_Extract[[Player]:[Player]],0),MATCH(FPL_Combined[[#Headers],[Gameweek 26]],FPL_Fixtures_Extract[#Headers],0)))-4),Team_Key[[Full Name]:[Full Name]],0))&amp;RIGHT(INDEX(FPL_Fixtures_Extract[],MATCH($A238,FPL_Fixtures_Extract[[Player]:[Player]],0),MATCH(FPL_Combined[[#Headers],[Gameweek 26]],FPL_Fixtures_Extract[#Headers],0)),3))</f>
        <v>SOU(H) 2-2</v>
      </c>
      <c r="AB238" t="str">
        <f ca="1">IF(RIGHT(FPL_Combined[[#Headers],[Gameweek 27]],2)&lt;$B$622,INDEX(FPL_Results_Extract[Gameweek 02],MATCH($A238,FPL_Results_Extract[[Player]:[Player]],0)),INDEX(Team_Key[[Abbreviation]:[Abbreviation]],MATCH(LEFT(INDEX(FPL_Fixtures_Extract[],MATCH($A238,FPL_Fixtures_Extract[[Player]:[Player]],0),MATCH(FPL_Combined[[#Headers],[Gameweek 27]],FPL_Fixtures_Extract[#Headers],0)),LEN(INDEX(FPL_Fixtures_Extract[],MATCH($A238,FPL_Fixtures_Extract[[Player]:[Player]],0),MATCH(FPL_Combined[[#Headers],[Gameweek 27]],FPL_Fixtures_Extract[#Headers],0)))-4),Team_Key[[Full Name]:[Full Name]],0))&amp;RIGHT(INDEX(FPL_Fixtures_Extract[],MATCH($A238,FPL_Fixtures_Extract[[Player]:[Player]],0),MATCH(FPL_Combined[[#Headers],[Gameweek 27]],FPL_Fixtures_Extract[#Headers],0)),3))</f>
        <v>SWA(A) 0-2</v>
      </c>
      <c r="AC238" t="str">
        <f ca="1">IF(RIGHT(FPL_Combined[[#Headers],[Gameweek 28]],2)&lt;$B$622,INDEX(FPL_Results_Extract[Gameweek 03],MATCH($A238,FPL_Results_Extract[[Player]:[Player]],0)),INDEX(Team_Key[[Abbreviation]:[Abbreviation]],MATCH(LEFT(INDEX(FPL_Fixtures_Extract[],MATCH($A238,FPL_Fixtures_Extract[[Player]:[Player]],0),MATCH(FPL_Combined[[#Headers],[Gameweek 28]],FPL_Fixtures_Extract[#Headers],0)),LEN(INDEX(FPL_Fixtures_Extract[],MATCH($A238,FPL_Fixtures_Extract[[Player]:[Player]],0),MATCH(FPL_Combined[[#Headers],[Gameweek 28]],FPL_Fixtures_Extract[#Headers],0)))-4),Team_Key[[Full Name]:[Full Name]],0))&amp;RIGHT(INDEX(FPL_Fixtures_Extract[],MATCH($A238,FPL_Fixtures_Extract[[Player]:[Player]],0),MATCH(FPL_Combined[[#Headers],[Gameweek 28]],FPL_Fixtures_Extract[#Headers],0)),3))</f>
        <v>MUN(A) 0-0</v>
      </c>
      <c r="AD238" t="str">
        <f ca="1">IF(RIGHT(FPL_Combined[[#Headers],[Gameweek 29]],2)&lt;$B$622,INDEX(FPL_Results_Extract[Gameweek 04],MATCH($A238,FPL_Results_Extract[[Player]:[Player]],0)),INDEX(Team_Key[[Abbreviation]:[Abbreviation]],MATCH(LEFT(INDEX(FPL_Fixtures_Extract[],MATCH($A238,FPL_Fixtures_Extract[[Player]:[Player]],0),MATCH(FPL_Combined[[#Headers],[Gameweek 29]],FPL_Fixtures_Extract[#Headers],0)),LEN(INDEX(FPL_Fixtures_Extract[],MATCH($A238,FPL_Fixtures_Extract[[Player]:[Player]],0),MATCH(FPL_Combined[[#Headers],[Gameweek 29]],FPL_Fixtures_Extract[#Headers],0)))-4),Team_Key[[Full Name]:[Full Name]],0))&amp;RIGHT(INDEX(FPL_Fixtures_Extract[],MATCH($A238,FPL_Fixtures_Extract[[Player]:[Player]],0),MATCH(FPL_Combined[[#Headers],[Gameweek 29]],FPL_Fixtures_Extract[#Headers],0)),3))</f>
        <v>BOU(H)</v>
      </c>
      <c r="AE238" t="str">
        <f ca="1">IF(RIGHT(FPL_Combined[[#Headers],[Gameweek 30]],2)&lt;$B$622,INDEX(FPL_Results_Extract[Gameweek 05],MATCH($A238,FPL_Results_Extract[[Player]:[Player]],0)),INDEX(Team_Key[[Abbreviation]:[Abbreviation]],MATCH(LEFT(INDEX(FPL_Fixtures_Extract[],MATCH($A238,FPL_Fixtures_Extract[[Player]:[Player]],0),MATCH(FPL_Combined[[#Headers],[Gameweek 30]],FPL_Fixtures_Extract[#Headers],0)),LEN(INDEX(FPL_Fixtures_Extract[],MATCH($A238,FPL_Fixtures_Extract[[Player]:[Player]],0),MATCH(FPL_Combined[[#Headers],[Gameweek 30]],FPL_Fixtures_Extract[#Headers],0)))-4),Team_Key[[Full Name]:[Full Name]],0))&amp;RIGHT(INDEX(FPL_Fixtures_Extract[],MATCH($A238,FPL_Fixtures_Extract[[Player]:[Player]],0),MATCH(FPL_Combined[[#Headers],[Gameweek 30]],FPL_Fixtures_Extract[#Headers],0)),3))</f>
        <v>LEI(A)</v>
      </c>
      <c r="AF238" t="str">
        <f ca="1">IF(RIGHT(FPL_Combined[[#Headers],[Gameweek 31]],2)&lt;$B$622,INDEX(FPL_Results_Extract[Gameweek 06],MATCH($A238,FPL_Results_Extract[[Player]:[Player]],0)),INDEX(Team_Key[[Abbreviation]:[Abbreviation]],MATCH(LEFT(INDEX(FPL_Fixtures_Extract[],MATCH($A238,FPL_Fixtures_Extract[[Player]:[Player]],0),MATCH(FPL_Combined[[#Headers],[Gameweek 31]],FPL_Fixtures_Extract[#Headers],0)),LEN(INDEX(FPL_Fixtures_Extract[],MATCH($A238,FPL_Fixtures_Extract[[Player]:[Player]],0),MATCH(FPL_Combined[[#Headers],[Gameweek 31]],FPL_Fixtures_Extract[#Headers],0)))-4),Team_Key[[Full Name]:[Full Name]],0))&amp;RIGHT(INDEX(FPL_Fixtures_Extract[],MATCH($A238,FPL_Fixtures_Extract[[Player]:[Player]],0),MATCH(FPL_Combined[[#Headers],[Gameweek 31]],FPL_Fixtures_Extract[#Headers],0)),3))</f>
        <v>SUN(H)</v>
      </c>
      <c r="AG238" t="str">
        <f ca="1">IF(RIGHT(FPL_Combined[[#Headers],[Gameweek 32]],2)&lt;$B$622,INDEX(FPL_Results_Extract[Gameweek 07],MATCH($A238,FPL_Results_Extract[[Player]:[Player]],0)),INDEX(Team_Key[[Abbreviation]:[Abbreviation]],MATCH(LEFT(INDEX(FPL_Fixtures_Extract[],MATCH($A238,FPL_Fixtures_Extract[[Player]:[Player]],0),MATCH(FPL_Combined[[#Headers],[Gameweek 32]],FPL_Fixtures_Extract[#Headers],0)),LEN(INDEX(FPL_Fixtures_Extract[],MATCH($A238,FPL_Fixtures_Extract[[Player]:[Player]],0),MATCH(FPL_Combined[[#Headers],[Gameweek 32]],FPL_Fixtures_Extract[#Headers],0)))-4),Team_Key[[Full Name]:[Full Name]],0))&amp;RIGHT(INDEX(FPL_Fixtures_Extract[],MATCH($A238,FPL_Fixtures_Extract[[Player]:[Player]],0),MATCH(FPL_Combined[[#Headers],[Gameweek 32]],FPL_Fixtures_Extract[#Headers],0)),3))</f>
        <v>NOR(A)</v>
      </c>
      <c r="AH238" t="str">
        <f ca="1">IF(RIGHT(FPL_Combined[[#Headers],[Gameweek 33]],2)&lt;$B$622,INDEX(FPL_Results_Extract[Gameweek 08],MATCH($A238,FPL_Results_Extract[[Player]:[Player]],0)),INDEX(Team_Key[[Abbreviation]:[Abbreviation]],MATCH(LEFT(INDEX(FPL_Fixtures_Extract[],MATCH($A238,FPL_Fixtures_Extract[[Player]:[Player]],0),MATCH(FPL_Combined[[#Headers],[Gameweek 33]],FPL_Fixtures_Extract[#Headers],0)),LEN(INDEX(FPL_Fixtures_Extract[],MATCH($A238,FPL_Fixtures_Extract[[Player]:[Player]],0),MATCH(FPL_Combined[[#Headers],[Gameweek 33]],FPL_Fixtures_Extract[#Headers],0)))-4),Team_Key[[Full Name]:[Full Name]],0))&amp;RIGHT(INDEX(FPL_Fixtures_Extract[],MATCH($A238,FPL_Fixtures_Extract[[Player]:[Player]],0),MATCH(FPL_Combined[[#Headers],[Gameweek 33]],FPL_Fixtures_Extract[#Headers],0)),3))</f>
        <v>SOU(A)</v>
      </c>
      <c r="AI238" t="str">
        <f ca="1">IF(RIGHT(FPL_Combined[[#Headers],[Gameweek 34]],2)&lt;$B$622,INDEX(FPL_Results_Extract[Gameweek 09],MATCH($A238,FPL_Results_Extract[[Player]:[Player]],0)),INDEX(Team_Key[[Abbreviation]:[Abbreviation]],MATCH(LEFT(INDEX(FPL_Fixtures_Extract[],MATCH($A238,FPL_Fixtures_Extract[[Player]:[Player]],0),MATCH(FPL_Combined[[#Headers],[Gameweek 34]],FPL_Fixtures_Extract[#Headers],0)),LEN(INDEX(FPL_Fixtures_Extract[],MATCH($A238,FPL_Fixtures_Extract[[Player]:[Player]],0),MATCH(FPL_Combined[[#Headers],[Gameweek 34]],FPL_Fixtures_Extract[#Headers],0)))-4),Team_Key[[Full Name]:[Full Name]],0))&amp;RIGHT(INDEX(FPL_Fixtures_Extract[],MATCH($A238,FPL_Fixtures_Extract[[Player]:[Player]],0),MATCH(FPL_Combined[[#Headers],[Gameweek 34]],FPL_Fixtures_Extract[#Headers],0)),3))</f>
        <v>SWA(H)</v>
      </c>
      <c r="AJ238" t="str">
        <f ca="1">IF(RIGHT(FPL_Combined[[#Headers],[Gameweek 35]],2)&lt;$B$622,INDEX(FPL_Results_Extract[Gameweek 10],MATCH($A238,FPL_Results_Extract[[Player]:[Player]],0)),INDEX(Team_Key[[Abbreviation]:[Abbreviation]],MATCH(LEFT(INDEX(FPL_Fixtures_Extract[],MATCH($A238,FPL_Fixtures_Extract[[Player]:[Player]],0),MATCH(FPL_Combined[[#Headers],[Gameweek 35]],FPL_Fixtures_Extract[#Headers],0)),LEN(INDEX(FPL_Fixtures_Extract[],MATCH($A238,FPL_Fixtures_Extract[[Player]:[Player]],0),MATCH(FPL_Combined[[#Headers],[Gameweek 35]],FPL_Fixtures_Extract[#Headers],0)))-4),Team_Key[[Full Name]:[Full Name]],0))&amp;RIGHT(INDEX(FPL_Fixtures_Extract[],MATCH($A238,FPL_Fixtures_Extract[[Player]:[Player]],0),MATCH(FPL_Combined[[#Headers],[Gameweek 35]],FPL_Fixtures_Extract[#Headers],0)),3))</f>
        <v>LIV(A)</v>
      </c>
      <c r="AK238" t="str">
        <f ca="1">IF(RIGHT(FPL_Combined[[#Headers],[Gameweek 36]],2)&lt;$B$622,INDEX(FPL_Results_Extract[Gameweek 11],MATCH($A238,FPL_Results_Extract[[Player]:[Player]],0)),INDEX(Team_Key[[Abbreviation]:[Abbreviation]],MATCH(LEFT(INDEX(FPL_Fixtures_Extract[],MATCH($A238,FPL_Fixtures_Extract[[Player]:[Player]],0),MATCH(FPL_Combined[[#Headers],[Gameweek 36]],FPL_Fixtures_Extract[#Headers],0)),LEN(INDEX(FPL_Fixtures_Extract[],MATCH($A238,FPL_Fixtures_Extract[[Player]:[Player]],0),MATCH(FPL_Combined[[#Headers],[Gameweek 36]],FPL_Fixtures_Extract[#Headers],0)))-4),Team_Key[[Full Name]:[Full Name]],0))&amp;RIGHT(INDEX(FPL_Fixtures_Extract[],MATCH($A238,FPL_Fixtures_Extract[[Player]:[Player]],0),MATCH(FPL_Combined[[#Headers],[Gameweek 36]],FPL_Fixtures_Extract[#Headers],0)),3))</f>
        <v>CRY(H)</v>
      </c>
      <c r="AL238" t="str">
        <f ca="1">IF(RIGHT(FPL_Combined[[#Headers],[Gameweek 37]],2)&lt;$B$622,INDEX(FPL_Results_Extract[Gameweek 12],MATCH($A238,FPL_Results_Extract[[Player]:[Player]],0)),INDEX(Team_Key[[Abbreviation]:[Abbreviation]],MATCH(LEFT(INDEX(FPL_Fixtures_Extract[],MATCH($A238,FPL_Fixtures_Extract[[Player]:[Player]],0),MATCH(FPL_Combined[[#Headers],[Gameweek 37]],FPL_Fixtures_Extract[#Headers],0)),LEN(INDEX(FPL_Fixtures_Extract[],MATCH($A238,FPL_Fixtures_Extract[[Player]:[Player]],0),MATCH(FPL_Combined[[#Headers],[Gameweek 37]],FPL_Fixtures_Extract[#Headers],0)))-4),Team_Key[[Full Name]:[Full Name]],0))&amp;RIGHT(INDEX(FPL_Fixtures_Extract[],MATCH($A238,FPL_Fixtures_Extract[[Player]:[Player]],0),MATCH(FPL_Combined[[#Headers],[Gameweek 37]],FPL_Fixtures_Extract[#Headers],0)),3))</f>
        <v>AVL(A)</v>
      </c>
      <c r="AM238" t="str">
        <f ca="1">IF(RIGHT(FPL_Combined[[#Headers],[Gameweek 38]],2)&lt;$B$622,INDEX(FPL_Results_Extract[Gameweek 13],MATCH($A238,FPL_Results_Extract[[Player]:[Player]],0)),INDEX(Team_Key[[Abbreviation]:[Abbreviation]],MATCH(LEFT(INDEX(FPL_Fixtures_Extract[],MATCH($A238,FPL_Fixtures_Extract[[Player]:[Player]],0),MATCH(FPL_Combined[[#Headers],[Gameweek 38]],FPL_Fixtures_Extract[#Headers],0)),LEN(INDEX(FPL_Fixtures_Extract[],MATCH($A238,FPL_Fixtures_Extract[[Player]:[Player]],0),MATCH(FPL_Combined[[#Headers],[Gameweek 38]],FPL_Fixtures_Extract[#Headers],0)))-4),Team_Key[[Full Name]:[Full Name]],0))&amp;RIGHT(INDEX(FPL_Fixtures_Extract[],MATCH($A238,FPL_Fixtures_Extract[[Player]:[Player]],0),MATCH(FPL_Combined[[#Headers],[Gameweek 38]],FPL_Fixtures_Extract[#Headers],0)),3))</f>
        <v>TOT(H)</v>
      </c>
    </row>
    <row r="239" spans="1:39" x14ac:dyDescent="0.45">
      <c r="A239" t="s">
        <v>596</v>
      </c>
      <c r="B239" t="str">
        <f ca="1">IF(RIGHT(FPL_Combined[[#Headers],[Gameweek 01]],2)&lt;$B$622,INDEX(FPL_Results_Extract[Gameweek 01],MATCH($A239,FPL_Results_Extract[[Player]:[Player]],0)),INDEX(Team_Key[[Abbreviation]:[Abbreviation]],MATCH(LEFT(INDEX(FPL_Fixtures_Extract[],MATCH($A239,FPL_Fixtures_Extract[[Player]:[Player]],0),MATCH(FPL_Combined[[#Headers],[Gameweek 01]],FPL_Fixtures_Extract[#Headers],0)),LEN(INDEX(FPL_Fixtures_Extract[],MATCH($A239,FPL_Fixtures_Extract[[Player]:[Player]],0),MATCH(FPL_Combined[[#Headers],[Gameweek 01]],FPL_Fixtures_Extract[#Headers],0)))-4),Team_Key[[Full Name]:[Full Name]],0))&amp;RIGHT(INDEX(FPL_Fixtures_Extract[],MATCH($A239,FPL_Fixtures_Extract[[Player]:[Player]],0),MATCH(FPL_Combined[[#Headers],[Gameweek 01]],FPL_Fixtures_Extract[#Headers],0)),3))</f>
        <v>CRY(H) 1-3</v>
      </c>
      <c r="C239" t="str">
        <f ca="1">IF(RIGHT(FPL_Combined[[#Headers],[Gameweek 02]],2)&lt;$B$622,INDEX(FPL_Results_Extract[Gameweek 02],MATCH($A239,FPL_Results_Extract[[Player]:[Player]],0)),INDEX(Team_Key[[Abbreviation]:[Abbreviation]],MATCH(LEFT(INDEX(FPL_Fixtures_Extract[],MATCH($A239,FPL_Fixtures_Extract[[Player]:[Player]],0),MATCH(FPL_Combined[[#Headers],[Gameweek 02]],FPL_Fixtures_Extract[#Headers],0)),LEN(INDEX(FPL_Fixtures_Extract[],MATCH($A239,FPL_Fixtures_Extract[[Player]:[Player]],0),MATCH(FPL_Combined[[#Headers],[Gameweek 02]],FPL_Fixtures_Extract[#Headers],0)))-4),Team_Key[[Full Name]:[Full Name]],0))&amp;RIGHT(INDEX(FPL_Fixtures_Extract[],MATCH($A239,FPL_Fixtures_Extract[[Player]:[Player]],0),MATCH(FPL_Combined[[#Headers],[Gameweek 02]],FPL_Fixtures_Extract[#Headers],0)),3))</f>
        <v>SUN(A) 3-1</v>
      </c>
      <c r="D239" t="str">
        <f ca="1">IF(RIGHT(FPL_Combined[[#Headers],[Gameweek 03]],2)&lt;$B$622,INDEX(FPL_Results_Extract[Gameweek 03],MATCH($A239,FPL_Results_Extract[[Player]:[Player]],0)),INDEX(Team_Key[[Abbreviation]:[Abbreviation]],MATCH(LEFT(INDEX(FPL_Fixtures_Extract[],MATCH($A239,FPL_Fixtures_Extract[[Player]:[Player]],0),MATCH(FPL_Combined[[#Headers],[Gameweek 03]],FPL_Fixtures_Extract[#Headers],0)),LEN(INDEX(FPL_Fixtures_Extract[],MATCH($A239,FPL_Fixtures_Extract[[Player]:[Player]],0),MATCH(FPL_Combined[[#Headers],[Gameweek 03]],FPL_Fixtures_Extract[#Headers],0)))-4),Team_Key[[Full Name]:[Full Name]],0))&amp;RIGHT(INDEX(FPL_Fixtures_Extract[],MATCH($A239,FPL_Fixtures_Extract[[Player]:[Player]],0),MATCH(FPL_Combined[[#Headers],[Gameweek 03]],FPL_Fixtures_Extract[#Headers],0)),3))</f>
        <v>STK(H) 1-1</v>
      </c>
      <c r="E239" t="str">
        <f ca="1">IF(RIGHT(FPL_Combined[[#Headers],[Gameweek 04]],2)&lt;$B$622,INDEX(FPL_Results_Extract[Gameweek 04],MATCH($A239,FPL_Results_Extract[[Player]:[Player]],0)),INDEX(Team_Key[[Abbreviation]:[Abbreviation]],MATCH(LEFT(INDEX(FPL_Fixtures_Extract[],MATCH($A239,FPL_Fixtures_Extract[[Player]:[Player]],0),MATCH(FPL_Combined[[#Headers],[Gameweek 04]],FPL_Fixtures_Extract[#Headers],0)),LEN(INDEX(FPL_Fixtures_Extract[],MATCH($A239,FPL_Fixtures_Extract[[Player]:[Player]],0),MATCH(FPL_Combined[[#Headers],[Gameweek 04]],FPL_Fixtures_Extract[#Headers],0)))-4),Team_Key[[Full Name]:[Full Name]],0))&amp;RIGHT(INDEX(FPL_Fixtures_Extract[],MATCH($A239,FPL_Fixtures_Extract[[Player]:[Player]],0),MATCH(FPL_Combined[[#Headers],[Gameweek 04]],FPL_Fixtures_Extract[#Headers],0)),3))</f>
        <v>SOU(A) 0-3</v>
      </c>
      <c r="F239" t="str">
        <f ca="1">IF(RIGHT(FPL_Combined[[#Headers],[Gameweek 05]],2)&lt;$B$622,INDEX(FPL_Results_Extract[Gameweek 05],MATCH($A239,FPL_Results_Extract[[Player]:[Player]],0)),INDEX(Team_Key[[Abbreviation]:[Abbreviation]],MATCH(LEFT(INDEX(FPL_Fixtures_Extract[],MATCH($A239,FPL_Fixtures_Extract[[Player]:[Player]],0),MATCH(FPL_Combined[[#Headers],[Gameweek 05]],FPL_Fixtures_Extract[#Headers],0)),LEN(INDEX(FPL_Fixtures_Extract[],MATCH($A239,FPL_Fixtures_Extract[[Player]:[Player]],0),MATCH(FPL_Combined[[#Headers],[Gameweek 05]],FPL_Fixtures_Extract[#Headers],0)))-4),Team_Key[[Full Name]:[Full Name]],0))&amp;RIGHT(INDEX(FPL_Fixtures_Extract[],MATCH($A239,FPL_Fixtures_Extract[[Player]:[Player]],0),MATCH(FPL_Combined[[#Headers],[Gameweek 05]],FPL_Fixtures_Extract[#Headers],0)),3))</f>
        <v>BOU(H) 3-1</v>
      </c>
      <c r="G239" t="str">
        <f ca="1">IF(RIGHT(FPL_Combined[[#Headers],[Gameweek 06]],2)&lt;$B$622,INDEX(FPL_Results_Extract[Gameweek 06],MATCH($A239,FPL_Results_Extract[[Player]:[Player]],0)),INDEX(Team_Key[[Abbreviation]:[Abbreviation]],MATCH(LEFT(INDEX(FPL_Fixtures_Extract[],MATCH($A239,FPL_Fixtures_Extract[[Player]:[Player]],0),MATCH(FPL_Combined[[#Headers],[Gameweek 06]],FPL_Fixtures_Extract[#Headers],0)),LEN(INDEX(FPL_Fixtures_Extract[],MATCH($A239,FPL_Fixtures_Extract[[Player]:[Player]],0),MATCH(FPL_Combined[[#Headers],[Gameweek 06]],FPL_Fixtures_Extract[#Headers],0)))-4),Team_Key[[Full Name]:[Full Name]],0))&amp;RIGHT(INDEX(FPL_Fixtures_Extract[],MATCH($A239,FPL_Fixtures_Extract[[Player]:[Player]],0),MATCH(FPL_Combined[[#Headers],[Gameweek 06]],FPL_Fixtures_Extract[#Headers],0)),3))</f>
        <v>LIV(A) 1-1</v>
      </c>
      <c r="H239" t="str">
        <f ca="1">IF(RIGHT(FPL_Combined[[#Headers],[Gameweek 07]],2)&lt;$B$622,INDEX(FPL_Results_Extract[Gameweek 07],MATCH($A239,FPL_Results_Extract[[Player]:[Player]],0)),INDEX(Team_Key[[Abbreviation]:[Abbreviation]],MATCH(LEFT(INDEX(FPL_Fixtures_Extract[],MATCH($A239,FPL_Fixtures_Extract[[Player]:[Player]],0),MATCH(FPL_Combined[[#Headers],[Gameweek 07]],FPL_Fixtures_Extract[#Headers],0)),LEN(INDEX(FPL_Fixtures_Extract[],MATCH($A239,FPL_Fixtures_Extract[[Player]:[Player]],0),MATCH(FPL_Combined[[#Headers],[Gameweek 07]],FPL_Fixtures_Extract[#Headers],0)))-4),Team_Key[[Full Name]:[Full Name]],0))&amp;RIGHT(INDEX(FPL_Fixtures_Extract[],MATCH($A239,FPL_Fixtures_Extract[[Player]:[Player]],0),MATCH(FPL_Combined[[#Headers],[Gameweek 07]],FPL_Fixtures_Extract[#Headers],0)),3))</f>
        <v>WHU(A) 2-2</v>
      </c>
      <c r="I239" t="str">
        <f ca="1">IF(RIGHT(FPL_Combined[[#Headers],[Gameweek 08]],2)&lt;$B$622,INDEX(FPL_Results_Extract[Gameweek 08],MATCH($A239,FPL_Results_Extract[[Player]:[Player]],0)),INDEX(Team_Key[[Abbreviation]:[Abbreviation]],MATCH(LEFT(INDEX(FPL_Fixtures_Extract[],MATCH($A239,FPL_Fixtures_Extract[[Player]:[Player]],0),MATCH(FPL_Combined[[#Headers],[Gameweek 08]],FPL_Fixtures_Extract[#Headers],0)),LEN(INDEX(FPL_Fixtures_Extract[],MATCH($A239,FPL_Fixtures_Extract[[Player]:[Player]],0),MATCH(FPL_Combined[[#Headers],[Gameweek 08]],FPL_Fixtures_Extract[#Headers],0)))-4),Team_Key[[Full Name]:[Full Name]],0))&amp;RIGHT(INDEX(FPL_Fixtures_Extract[],MATCH($A239,FPL_Fixtures_Extract[[Player]:[Player]],0),MATCH(FPL_Combined[[#Headers],[Gameweek 08]],FPL_Fixtures_Extract[#Headers],0)),3))</f>
        <v>LEI(H) 1-2</v>
      </c>
      <c r="J239" t="str">
        <f ca="1">IF(RIGHT(FPL_Combined[[#Headers],[Gameweek 09]],2)&lt;$B$622,INDEX(FPL_Results_Extract[Gameweek 09],MATCH($A239,FPL_Results_Extract[[Player]:[Player]],0)),INDEX(Team_Key[[Abbreviation]:[Abbreviation]],MATCH(LEFT(INDEX(FPL_Fixtures_Extract[],MATCH($A239,FPL_Fixtures_Extract[[Player]:[Player]],0),MATCH(FPL_Combined[[#Headers],[Gameweek 09]],FPL_Fixtures_Extract[#Headers],0)),LEN(INDEX(FPL_Fixtures_Extract[],MATCH($A239,FPL_Fixtures_Extract[[Player]:[Player]],0),MATCH(FPL_Combined[[#Headers],[Gameweek 09]],FPL_Fixtures_Extract[#Headers],0)))-4),Team_Key[[Full Name]:[Full Name]],0))&amp;RIGHT(INDEX(FPL_Fixtures_Extract[],MATCH($A239,FPL_Fixtures_Extract[[Player]:[Player]],0),MATCH(FPL_Combined[[#Headers],[Gameweek 09]],FPL_Fixtures_Extract[#Headers],0)),3))</f>
        <v>NEW(A) 2-6</v>
      </c>
      <c r="K239" t="str">
        <f ca="1">IF(RIGHT(FPL_Combined[[#Headers],[Gameweek 10]],2)&lt;$B$622,INDEX(FPL_Results_Extract[Gameweek 10],MATCH($A239,FPL_Results_Extract[[Player]:[Player]],0)),INDEX(Team_Key[[Abbreviation]:[Abbreviation]],MATCH(LEFT(INDEX(FPL_Fixtures_Extract[],MATCH($A239,FPL_Fixtures_Extract[[Player]:[Player]],0),MATCH(FPL_Combined[[#Headers],[Gameweek 10]],FPL_Fixtures_Extract[#Headers],0)),LEN(INDEX(FPL_Fixtures_Extract[],MATCH($A239,FPL_Fixtures_Extract[[Player]:[Player]],0),MATCH(FPL_Combined[[#Headers],[Gameweek 10]],FPL_Fixtures_Extract[#Headers],0)))-4),Team_Key[[Full Name]:[Full Name]],0))&amp;RIGHT(INDEX(FPL_Fixtures_Extract[],MATCH($A239,FPL_Fixtures_Extract[[Player]:[Player]],0),MATCH(FPL_Combined[[#Headers],[Gameweek 10]],FPL_Fixtures_Extract[#Headers],0)),3))</f>
        <v>WBA(H) 0-1</v>
      </c>
      <c r="L239" t="str">
        <f ca="1">IF(RIGHT(FPL_Combined[[#Headers],[Gameweek 11]],2)&lt;$B$622,INDEX(FPL_Results_Extract[Gameweek 11],MATCH($A239,FPL_Results_Extract[[Player]:[Player]],0)),INDEX(Team_Key[[Abbreviation]:[Abbreviation]],MATCH(LEFT(INDEX(FPL_Fixtures_Extract[],MATCH($A239,FPL_Fixtures_Extract[[Player]:[Player]],0),MATCH(FPL_Combined[[#Headers],[Gameweek 11]],FPL_Fixtures_Extract[#Headers],0)),LEN(INDEX(FPL_Fixtures_Extract[],MATCH($A239,FPL_Fixtures_Extract[[Player]:[Player]],0),MATCH(FPL_Combined[[#Headers],[Gameweek 11]],FPL_Fixtures_Extract[#Headers],0)))-4),Team_Key[[Full Name]:[Full Name]],0))&amp;RIGHT(INDEX(FPL_Fixtures_Extract[],MATCH($A239,FPL_Fixtures_Extract[[Player]:[Player]],0),MATCH(FPL_Combined[[#Headers],[Gameweek 11]],FPL_Fixtures_Extract[#Headers],0)),3))</f>
        <v>MCI(A) 1-2</v>
      </c>
      <c r="M239" t="str">
        <f ca="1">IF(RIGHT(FPL_Combined[[#Headers],[Gameweek 12]],2)&lt;$B$622,INDEX(FPL_Results_Extract[Gameweek 12],MATCH($A239,FPL_Results_Extract[[Player]:[Player]],0)),INDEX(Team_Key[[Abbreviation]:[Abbreviation]],MATCH(LEFT(INDEX(FPL_Fixtures_Extract[],MATCH($A239,FPL_Fixtures_Extract[[Player]:[Player]],0),MATCH(FPL_Combined[[#Headers],[Gameweek 12]],FPL_Fixtures_Extract[#Headers],0)),LEN(INDEX(FPL_Fixtures_Extract[],MATCH($A239,FPL_Fixtures_Extract[[Player]:[Player]],0),MATCH(FPL_Combined[[#Headers],[Gameweek 12]],FPL_Fixtures_Extract[#Headers],0)))-4),Team_Key[[Full Name]:[Full Name]],0))&amp;RIGHT(INDEX(FPL_Fixtures_Extract[],MATCH($A239,FPL_Fixtures_Extract[[Player]:[Player]],0),MATCH(FPL_Combined[[#Headers],[Gameweek 12]],FPL_Fixtures_Extract[#Headers],0)),3))</f>
        <v>SWA(H) 1-0</v>
      </c>
      <c r="N239" t="str">
        <f ca="1">IF(RIGHT(FPL_Combined[[#Headers],[Gameweek 13]],2)&lt;$B$622,INDEX(FPL_Results_Extract[Gameweek 13],MATCH($A239,FPL_Results_Extract[[Player]:[Player]],0)),INDEX(Team_Key[[Abbreviation]:[Abbreviation]],MATCH(LEFT(INDEX(FPL_Fixtures_Extract[],MATCH($A239,FPL_Fixtures_Extract[[Player]:[Player]],0),MATCH(FPL_Combined[[#Headers],[Gameweek 13]],FPL_Fixtures_Extract[#Headers],0)),LEN(INDEX(FPL_Fixtures_Extract[],MATCH($A239,FPL_Fixtures_Extract[[Player]:[Player]],0),MATCH(FPL_Combined[[#Headers],[Gameweek 13]],FPL_Fixtures_Extract[#Headers],0)))-4),Team_Key[[Full Name]:[Full Name]],0))&amp;RIGHT(INDEX(FPL_Fixtures_Extract[],MATCH($A239,FPL_Fixtures_Extract[[Player]:[Player]],0),MATCH(FPL_Combined[[#Headers],[Gameweek 13]],FPL_Fixtures_Extract[#Headers],0)),3))</f>
        <v>CHE(A) 0-1</v>
      </c>
      <c r="O239" t="str">
        <f ca="1">IF(RIGHT(FPL_Combined[[#Headers],[Gameweek 14]],2)&lt;$B$622,INDEX(FPL_Results_Extract[Gameweek 14],MATCH($A239,FPL_Results_Extract[[Player]:[Player]],0)),INDEX(Team_Key[[Abbreviation]:[Abbreviation]],MATCH(LEFT(INDEX(FPL_Fixtures_Extract[],MATCH($A239,FPL_Fixtures_Extract[[Player]:[Player]],0),MATCH(FPL_Combined[[#Headers],[Gameweek 14]],FPL_Fixtures_Extract[#Headers],0)),LEN(INDEX(FPL_Fixtures_Extract[],MATCH($A239,FPL_Fixtures_Extract[[Player]:[Player]],0),MATCH(FPL_Combined[[#Headers],[Gameweek 14]],FPL_Fixtures_Extract[#Headers],0)))-4),Team_Key[[Full Name]:[Full Name]],0))&amp;RIGHT(INDEX(FPL_Fixtures_Extract[],MATCH($A239,FPL_Fixtures_Extract[[Player]:[Player]],0),MATCH(FPL_Combined[[#Headers],[Gameweek 14]],FPL_Fixtures_Extract[#Headers],0)),3))</f>
        <v>ARS(H) 1-1</v>
      </c>
      <c r="P239" t="str">
        <f ca="1">IF(RIGHT(FPL_Combined[[#Headers],[Gameweek 15]],2)&lt;$B$622,INDEX(FPL_Results_Extract[Gameweek 15],MATCH($A239,FPL_Results_Extract[[Player]:[Player]],0)),INDEX(Team_Key[[Abbreviation]:[Abbreviation]],MATCH(LEFT(INDEX(FPL_Fixtures_Extract[],MATCH($A239,FPL_Fixtures_Extract[[Player]:[Player]],0),MATCH(FPL_Combined[[#Headers],[Gameweek 15]],FPL_Fixtures_Extract[#Headers],0)),LEN(INDEX(FPL_Fixtures_Extract[],MATCH($A239,FPL_Fixtures_Extract[[Player]:[Player]],0),MATCH(FPL_Combined[[#Headers],[Gameweek 15]],FPL_Fixtures_Extract[#Headers],0)))-4),Team_Key[[Full Name]:[Full Name]],0))&amp;RIGHT(INDEX(FPL_Fixtures_Extract[],MATCH($A239,FPL_Fixtures_Extract[[Player]:[Player]],0),MATCH(FPL_Combined[[#Headers],[Gameweek 15]],FPL_Fixtures_Extract[#Headers],0)),3))</f>
        <v>WAT(A) 0-2</v>
      </c>
      <c r="Q239" t="str">
        <f ca="1">IF(RIGHT(FPL_Combined[[#Headers],[Gameweek 16]],2)&lt;$B$622,INDEX(FPL_Results_Extract[Gameweek 16],MATCH($A239,FPL_Results_Extract[[Player]:[Player]],0)),INDEX(Team_Key[[Abbreviation]:[Abbreviation]],MATCH(LEFT(INDEX(FPL_Fixtures_Extract[],MATCH($A239,FPL_Fixtures_Extract[[Player]:[Player]],0),MATCH(FPL_Combined[[#Headers],[Gameweek 16]],FPL_Fixtures_Extract[#Headers],0)),LEN(INDEX(FPL_Fixtures_Extract[],MATCH($A239,FPL_Fixtures_Extract[[Player]:[Player]],0),MATCH(FPL_Combined[[#Headers],[Gameweek 16]],FPL_Fixtures_Extract[#Headers],0)))-4),Team_Key[[Full Name]:[Full Name]],0))&amp;RIGHT(INDEX(FPL_Fixtures_Extract[],MATCH($A239,FPL_Fixtures_Extract[[Player]:[Player]],0),MATCH(FPL_Combined[[#Headers],[Gameweek 16]],FPL_Fixtures_Extract[#Headers],0)),3))</f>
        <v>EVE(H) 1-1</v>
      </c>
      <c r="R239" t="str">
        <f ca="1">IF(RIGHT(FPL_Combined[[#Headers],[Gameweek 17]],2)&lt;$B$622,INDEX(FPL_Results_Extract[Gameweek 17],MATCH($A239,FPL_Results_Extract[[Player]:[Player]],0)),INDEX(Team_Key[[Abbreviation]:[Abbreviation]],MATCH(LEFT(INDEX(FPL_Fixtures_Extract[],MATCH($A239,FPL_Fixtures_Extract[[Player]:[Player]],0),MATCH(FPL_Combined[[#Headers],[Gameweek 17]],FPL_Fixtures_Extract[#Headers],0)),LEN(INDEX(FPL_Fixtures_Extract[],MATCH($A239,FPL_Fixtures_Extract[[Player]:[Player]],0),MATCH(FPL_Combined[[#Headers],[Gameweek 17]],FPL_Fixtures_Extract[#Headers],0)))-4),Team_Key[[Full Name]:[Full Name]],0))&amp;RIGHT(INDEX(FPL_Fixtures_Extract[],MATCH($A239,FPL_Fixtures_Extract[[Player]:[Player]],0),MATCH(FPL_Combined[[#Headers],[Gameweek 17]],FPL_Fixtures_Extract[#Headers],0)),3))</f>
        <v>MUN(A) 2-1</v>
      </c>
      <c r="S239" t="str">
        <f ca="1">IF(RIGHT(FPL_Combined[[#Headers],[Gameweek 18]],2)&lt;$B$622,INDEX(FPL_Results_Extract[Gameweek 18],MATCH($A239,FPL_Results_Extract[[Player]:[Player]],0)),INDEX(Team_Key[[Abbreviation]:[Abbreviation]],MATCH(LEFT(INDEX(FPL_Fixtures_Extract[],MATCH($A239,FPL_Fixtures_Extract[[Player]:[Player]],0),MATCH(FPL_Combined[[#Headers],[Gameweek 18]],FPL_Fixtures_Extract[#Headers],0)),LEN(INDEX(FPL_Fixtures_Extract[],MATCH($A239,FPL_Fixtures_Extract[[Player]:[Player]],0),MATCH(FPL_Combined[[#Headers],[Gameweek 18]],FPL_Fixtures_Extract[#Headers],0)))-4),Team_Key[[Full Name]:[Full Name]],0))&amp;RIGHT(INDEX(FPL_Fixtures_Extract[],MATCH($A239,FPL_Fixtures_Extract[[Player]:[Player]],0),MATCH(FPL_Combined[[#Headers],[Gameweek 18]],FPL_Fixtures_Extract[#Headers],0)),3))</f>
        <v>TOT(A) 0-3</v>
      </c>
      <c r="T239" t="str">
        <f ca="1">IF(RIGHT(FPL_Combined[[#Headers],[Gameweek 19]],2)&lt;$B$622,INDEX(FPL_Results_Extract[Gameweek 19],MATCH($A239,FPL_Results_Extract[[Player]:[Player]],0)),INDEX(Team_Key[[Abbreviation]:[Abbreviation]],MATCH(LEFT(INDEX(FPL_Fixtures_Extract[],MATCH($A239,FPL_Fixtures_Extract[[Player]:[Player]],0),MATCH(FPL_Combined[[#Headers],[Gameweek 19]],FPL_Fixtures_Extract[#Headers],0)),LEN(INDEX(FPL_Fixtures_Extract[],MATCH($A239,FPL_Fixtures_Extract[[Player]:[Player]],0),MATCH(FPL_Combined[[#Headers],[Gameweek 19]],FPL_Fixtures_Extract[#Headers],0)))-4),Team_Key[[Full Name]:[Full Name]],0))&amp;RIGHT(INDEX(FPL_Fixtures_Extract[],MATCH($A239,FPL_Fixtures_Extract[[Player]:[Player]],0),MATCH(FPL_Combined[[#Headers],[Gameweek 19]],FPL_Fixtures_Extract[#Headers],0)),3))</f>
        <v>AVL(H) 2-0</v>
      </c>
      <c r="U239" t="str">
        <f ca="1">IF(RIGHT(FPL_Combined[[#Headers],[Gameweek 20]],2)&lt;$B$622,INDEX(FPL_Results_Extract[Gameweek 20],MATCH($A239,FPL_Results_Extract[[Player]:[Player]],0)),INDEX(Team_Key[[Abbreviation]:[Abbreviation]],MATCH(LEFT(INDEX(FPL_Fixtures_Extract[],MATCH($A239,FPL_Fixtures_Extract[[Player]:[Player]],0),MATCH(FPL_Combined[[#Headers],[Gameweek 20]],FPL_Fixtures_Extract[#Headers],0)),LEN(INDEX(FPL_Fixtures_Extract[],MATCH($A239,FPL_Fixtures_Extract[[Player]:[Player]],0),MATCH(FPL_Combined[[#Headers],[Gameweek 20]],FPL_Fixtures_Extract[#Headers],0)))-4),Team_Key[[Full Name]:[Full Name]],0))&amp;RIGHT(INDEX(FPL_Fixtures_Extract[],MATCH($A239,FPL_Fixtures_Extract[[Player]:[Player]],0),MATCH(FPL_Combined[[#Headers],[Gameweek 20]],FPL_Fixtures_Extract[#Headers],0)),3))</f>
        <v>SOU(H) 1-0</v>
      </c>
      <c r="V239" t="str">
        <f ca="1">IF(RIGHT(FPL_Combined[[#Headers],[Gameweek 21]],2)&lt;$B$622,INDEX(FPL_Results_Extract[Gameweek 21],MATCH($A239,FPL_Results_Extract[[Player]:[Player]],0)),INDEX(Team_Key[[Abbreviation]:[Abbreviation]],MATCH(LEFT(INDEX(FPL_Fixtures_Extract[],MATCH($A239,FPL_Fixtures_Extract[[Player]:[Player]],0),MATCH(FPL_Combined[[#Headers],[Gameweek 21]],FPL_Fixtures_Extract[#Headers],0)),LEN(INDEX(FPL_Fixtures_Extract[],MATCH($A239,FPL_Fixtures_Extract[[Player]:[Player]],0),MATCH(FPL_Combined[[#Headers],[Gameweek 21]],FPL_Fixtures_Extract[#Headers],0)))-4),Team_Key[[Full Name]:[Full Name]],0))&amp;RIGHT(INDEX(FPL_Fixtures_Extract[],MATCH($A239,FPL_Fixtures_Extract[[Player]:[Player]],0),MATCH(FPL_Combined[[#Headers],[Gameweek 21]],FPL_Fixtures_Extract[#Headers],0)),3))</f>
        <v>WHU(H) 1-3</v>
      </c>
      <c r="W239" t="str">
        <f ca="1">IF(RIGHT(FPL_Combined[[#Headers],[Gameweek 22]],2)&lt;$B$622,INDEX(FPL_Results_Extract[Gameweek 22],MATCH($A239,FPL_Results_Extract[[Player]:[Player]],0)),INDEX(Team_Key[[Abbreviation]:[Abbreviation]],MATCH(LEFT(INDEX(FPL_Fixtures_Extract[],MATCH($A239,FPL_Fixtures_Extract[[Player]:[Player]],0),MATCH(FPL_Combined[[#Headers],[Gameweek 22]],FPL_Fixtures_Extract[#Headers],0)),LEN(INDEX(FPL_Fixtures_Extract[],MATCH($A239,FPL_Fixtures_Extract[[Player]:[Player]],0),MATCH(FPL_Combined[[#Headers],[Gameweek 22]],FPL_Fixtures_Extract[#Headers],0)))-4),Team_Key[[Full Name]:[Full Name]],0))&amp;RIGHT(INDEX(FPL_Fixtures_Extract[],MATCH($A239,FPL_Fixtures_Extract[[Player]:[Player]],0),MATCH(FPL_Combined[[#Headers],[Gameweek 22]],FPL_Fixtures_Extract[#Headers],0)),3))</f>
        <v>NOR(H) 3-0</v>
      </c>
      <c r="X239" t="str">
        <f ca="1">IF(RIGHT(FPL_Combined[[#Headers],[Gameweek 23]],2)&lt;$B$622,INDEX(FPL_Results_Extract[Gameweek 23],MATCH($A239,FPL_Results_Extract[[Player]:[Player]],0)),INDEX(Team_Key[[Abbreviation]:[Abbreviation]],MATCH(LEFT(INDEX(FPL_Fixtures_Extract[],MATCH($A239,FPL_Fixtures_Extract[[Player]:[Player]],0),MATCH(FPL_Combined[[#Headers],[Gameweek 23]],FPL_Fixtures_Extract[#Headers],0)),LEN(INDEX(FPL_Fixtures_Extract[],MATCH($A239,FPL_Fixtures_Extract[[Player]:[Player]],0),MATCH(FPL_Combined[[#Headers],[Gameweek 23]],FPL_Fixtures_Extract[#Headers],0)))-4),Team_Key[[Full Name]:[Full Name]],0))&amp;RIGHT(INDEX(FPL_Fixtures_Extract[],MATCH($A239,FPL_Fixtures_Extract[[Player]:[Player]],0),MATCH(FPL_Combined[[#Headers],[Gameweek 23]],FPL_Fixtures_Extract[#Headers],0)),3))</f>
        <v>SUN(A) 1-1</v>
      </c>
      <c r="Y239" t="str">
        <f ca="1">IF(RIGHT(FPL_Combined[[#Headers],[Gameweek 24]],2)&lt;$B$622,INDEX(FPL_Results_Extract[Team],MATCH($A239,FPL_Results_Extract[[Player]:[Player]],0)),INDEX(Team_Key[[Abbreviation]:[Abbreviation]],MATCH(LEFT(INDEX(FPL_Fixtures_Extract[],MATCH($A239,FPL_Fixtures_Extract[[Player]:[Player]],0),MATCH(FPL_Combined[[#Headers],[Gameweek 24]],FPL_Fixtures_Extract[#Headers],0)),LEN(INDEX(FPL_Fixtures_Extract[],MATCH($A239,FPL_Fixtures_Extract[[Player]:[Player]],0),MATCH(FPL_Combined[[#Headers],[Gameweek 24]],FPL_Fixtures_Extract[#Headers],0)))-4),Team_Key[[Full Name]:[Full Name]],0))&amp;RIGHT(INDEX(FPL_Fixtures_Extract[],MATCH($A239,FPL_Fixtures_Extract[[Player]:[Player]],0),MATCH(FPL_Combined[[#Headers],[Gameweek 24]],FPL_Fixtures_Extract[#Headers],0)),3))</f>
        <v>BOU</v>
      </c>
      <c r="Z239" t="str">
        <f ca="1">IF(RIGHT(FPL_Combined[[#Headers],[Gameweek 25]],2)&lt;$B$622,INDEX(FPL_Results_Extract[Player],MATCH($A239,FPL_Results_Extract[[Player]:[Player]],0)),INDEX(Team_Key[[Abbreviation]:[Abbreviation]],MATCH(LEFT(INDEX(FPL_Fixtures_Extract[],MATCH($A239,FPL_Fixtures_Extract[[Player]:[Player]],0),MATCH(FPL_Combined[[#Headers],[Gameweek 25]],FPL_Fixtures_Extract[#Headers],0)),LEN(INDEX(FPL_Fixtures_Extract[],MATCH($A239,FPL_Fixtures_Extract[[Player]:[Player]],0),MATCH(FPL_Combined[[#Headers],[Gameweek 25]],FPL_Fixtures_Extract[#Headers],0)))-4),Team_Key[[Full Name]:[Full Name]],0))&amp;RIGHT(INDEX(FPL_Fixtures_Extract[],MATCH($A239,FPL_Fixtures_Extract[[Player]:[Player]],0),MATCH(FPL_Combined[[#Headers],[Gameweek 25]],FPL_Fixtures_Extract[#Headers],0)),3))</f>
        <v>Grabban</v>
      </c>
      <c r="AA239" t="str">
        <f ca="1">IF(RIGHT(FPL_Combined[[#Headers],[Gameweek 26]],2)&lt;$B$622,INDEX(FPL_Results_Extract[Gameweek 01],MATCH($A239,FPL_Results_Extract[[Player]:[Player]],0)),INDEX(Team_Key[[Abbreviation]:[Abbreviation]],MATCH(LEFT(INDEX(FPL_Fixtures_Extract[],MATCH($A239,FPL_Fixtures_Extract[[Player]:[Player]],0),MATCH(FPL_Combined[[#Headers],[Gameweek 26]],FPL_Fixtures_Extract[#Headers],0)),LEN(INDEX(FPL_Fixtures_Extract[],MATCH($A239,FPL_Fixtures_Extract[[Player]:[Player]],0),MATCH(FPL_Combined[[#Headers],[Gameweek 26]],FPL_Fixtures_Extract[#Headers],0)))-4),Team_Key[[Full Name]:[Full Name]],0))&amp;RIGHT(INDEX(FPL_Fixtures_Extract[],MATCH($A239,FPL_Fixtures_Extract[[Player]:[Player]],0),MATCH(FPL_Combined[[#Headers],[Gameweek 26]],FPL_Fixtures_Extract[#Headers],0)),3))</f>
        <v>CRY(H) 1-3</v>
      </c>
      <c r="AB239" t="str">
        <f ca="1">IF(RIGHT(FPL_Combined[[#Headers],[Gameweek 27]],2)&lt;$B$622,INDEX(FPL_Results_Extract[Gameweek 02],MATCH($A239,FPL_Results_Extract[[Player]:[Player]],0)),INDEX(Team_Key[[Abbreviation]:[Abbreviation]],MATCH(LEFT(INDEX(FPL_Fixtures_Extract[],MATCH($A239,FPL_Fixtures_Extract[[Player]:[Player]],0),MATCH(FPL_Combined[[#Headers],[Gameweek 27]],FPL_Fixtures_Extract[#Headers],0)),LEN(INDEX(FPL_Fixtures_Extract[],MATCH($A239,FPL_Fixtures_Extract[[Player]:[Player]],0),MATCH(FPL_Combined[[#Headers],[Gameweek 27]],FPL_Fixtures_Extract[#Headers],0)))-4),Team_Key[[Full Name]:[Full Name]],0))&amp;RIGHT(INDEX(FPL_Fixtures_Extract[],MATCH($A239,FPL_Fixtures_Extract[[Player]:[Player]],0),MATCH(FPL_Combined[[#Headers],[Gameweek 27]],FPL_Fixtures_Extract[#Headers],0)),3))</f>
        <v>SUN(A) 3-1</v>
      </c>
      <c r="AC239" t="str">
        <f ca="1">IF(RIGHT(FPL_Combined[[#Headers],[Gameweek 28]],2)&lt;$B$622,INDEX(FPL_Results_Extract[Gameweek 03],MATCH($A239,FPL_Results_Extract[[Player]:[Player]],0)),INDEX(Team_Key[[Abbreviation]:[Abbreviation]],MATCH(LEFT(INDEX(FPL_Fixtures_Extract[],MATCH($A239,FPL_Fixtures_Extract[[Player]:[Player]],0),MATCH(FPL_Combined[[#Headers],[Gameweek 28]],FPL_Fixtures_Extract[#Headers],0)),LEN(INDEX(FPL_Fixtures_Extract[],MATCH($A239,FPL_Fixtures_Extract[[Player]:[Player]],0),MATCH(FPL_Combined[[#Headers],[Gameweek 28]],FPL_Fixtures_Extract[#Headers],0)))-4),Team_Key[[Full Name]:[Full Name]],0))&amp;RIGHT(INDEX(FPL_Fixtures_Extract[],MATCH($A239,FPL_Fixtures_Extract[[Player]:[Player]],0),MATCH(FPL_Combined[[#Headers],[Gameweek 28]],FPL_Fixtures_Extract[#Headers],0)),3))</f>
        <v>STK(H) 1-1</v>
      </c>
      <c r="AD239" t="str">
        <f ca="1">IF(RIGHT(FPL_Combined[[#Headers],[Gameweek 29]],2)&lt;$B$622,INDEX(FPL_Results_Extract[Gameweek 04],MATCH($A239,FPL_Results_Extract[[Player]:[Player]],0)),INDEX(Team_Key[[Abbreviation]:[Abbreviation]],MATCH(LEFT(INDEX(FPL_Fixtures_Extract[],MATCH($A239,FPL_Fixtures_Extract[[Player]:[Player]],0),MATCH(FPL_Combined[[#Headers],[Gameweek 29]],FPL_Fixtures_Extract[#Headers],0)),LEN(INDEX(FPL_Fixtures_Extract[],MATCH($A239,FPL_Fixtures_Extract[[Player]:[Player]],0),MATCH(FPL_Combined[[#Headers],[Gameweek 29]],FPL_Fixtures_Extract[#Headers],0)))-4),Team_Key[[Full Name]:[Full Name]],0))&amp;RIGHT(INDEX(FPL_Fixtures_Extract[],MATCH($A239,FPL_Fixtures_Extract[[Player]:[Player]],0),MATCH(FPL_Combined[[#Headers],[Gameweek 29]],FPL_Fixtures_Extract[#Headers],0)),3))</f>
        <v>NEW(A)</v>
      </c>
      <c r="AE239" t="str">
        <f ca="1">IF(RIGHT(FPL_Combined[[#Headers],[Gameweek 30]],2)&lt;$B$622,INDEX(FPL_Results_Extract[Gameweek 05],MATCH($A239,FPL_Results_Extract[[Player]:[Player]],0)),INDEX(Team_Key[[Abbreviation]:[Abbreviation]],MATCH(LEFT(INDEX(FPL_Fixtures_Extract[],MATCH($A239,FPL_Fixtures_Extract[[Player]:[Player]],0),MATCH(FPL_Combined[[#Headers],[Gameweek 30]],FPL_Fixtures_Extract[#Headers],0)),LEN(INDEX(FPL_Fixtures_Extract[],MATCH($A239,FPL_Fixtures_Extract[[Player]:[Player]],0),MATCH(FPL_Combined[[#Headers],[Gameweek 30]],FPL_Fixtures_Extract[#Headers],0)))-4),Team_Key[[Full Name]:[Full Name]],0))&amp;RIGHT(INDEX(FPL_Fixtures_Extract[],MATCH($A239,FPL_Fixtures_Extract[[Player]:[Player]],0),MATCH(FPL_Combined[[#Headers],[Gameweek 30]],FPL_Fixtures_Extract[#Headers],0)),3))</f>
        <v>SWA(H)</v>
      </c>
      <c r="AF239" t="str">
        <f ca="1">IF(RIGHT(FPL_Combined[[#Headers],[Gameweek 31]],2)&lt;$B$622,INDEX(FPL_Results_Extract[Gameweek 06],MATCH($A239,FPL_Results_Extract[[Player]:[Player]],0)),INDEX(Team_Key[[Abbreviation]:[Abbreviation]],MATCH(LEFT(INDEX(FPL_Fixtures_Extract[],MATCH($A239,FPL_Fixtures_Extract[[Player]:[Player]],0),MATCH(FPL_Combined[[#Headers],[Gameweek 31]],FPL_Fixtures_Extract[#Headers],0)),LEN(INDEX(FPL_Fixtures_Extract[],MATCH($A239,FPL_Fixtures_Extract[[Player]:[Player]],0),MATCH(FPL_Combined[[#Headers],[Gameweek 31]],FPL_Fixtures_Extract[#Headers],0)))-4),Team_Key[[Full Name]:[Full Name]],0))&amp;RIGHT(INDEX(FPL_Fixtures_Extract[],MATCH($A239,FPL_Fixtures_Extract[[Player]:[Player]],0),MATCH(FPL_Combined[[#Headers],[Gameweek 31]],FPL_Fixtures_Extract[#Headers],0)),3))</f>
        <v>TOT(A)</v>
      </c>
      <c r="AG239" t="str">
        <f ca="1">IF(RIGHT(FPL_Combined[[#Headers],[Gameweek 32]],2)&lt;$B$622,INDEX(FPL_Results_Extract[Gameweek 07],MATCH($A239,FPL_Results_Extract[[Player]:[Player]],0)),INDEX(Team_Key[[Abbreviation]:[Abbreviation]],MATCH(LEFT(INDEX(FPL_Fixtures_Extract[],MATCH($A239,FPL_Fixtures_Extract[[Player]:[Player]],0),MATCH(FPL_Combined[[#Headers],[Gameweek 32]],FPL_Fixtures_Extract[#Headers],0)),LEN(INDEX(FPL_Fixtures_Extract[],MATCH($A239,FPL_Fixtures_Extract[[Player]:[Player]],0),MATCH(FPL_Combined[[#Headers],[Gameweek 32]],FPL_Fixtures_Extract[#Headers],0)))-4),Team_Key[[Full Name]:[Full Name]],0))&amp;RIGHT(INDEX(FPL_Fixtures_Extract[],MATCH($A239,FPL_Fixtures_Extract[[Player]:[Player]],0),MATCH(FPL_Combined[[#Headers],[Gameweek 32]],FPL_Fixtures_Extract[#Headers],0)),3))</f>
        <v>MCI(H)</v>
      </c>
      <c r="AH239" t="str">
        <f ca="1">IF(RIGHT(FPL_Combined[[#Headers],[Gameweek 33]],2)&lt;$B$622,INDEX(FPL_Results_Extract[Gameweek 08],MATCH($A239,FPL_Results_Extract[[Player]:[Player]],0)),INDEX(Team_Key[[Abbreviation]:[Abbreviation]],MATCH(LEFT(INDEX(FPL_Fixtures_Extract[],MATCH($A239,FPL_Fixtures_Extract[[Player]:[Player]],0),MATCH(FPL_Combined[[#Headers],[Gameweek 33]],FPL_Fixtures_Extract[#Headers],0)),LEN(INDEX(FPL_Fixtures_Extract[],MATCH($A239,FPL_Fixtures_Extract[[Player]:[Player]],0),MATCH(FPL_Combined[[#Headers],[Gameweek 33]],FPL_Fixtures_Extract[#Headers],0)))-4),Team_Key[[Full Name]:[Full Name]],0))&amp;RIGHT(INDEX(FPL_Fixtures_Extract[],MATCH($A239,FPL_Fixtures_Extract[[Player]:[Player]],0),MATCH(FPL_Combined[[#Headers],[Gameweek 33]],FPL_Fixtures_Extract[#Headers],0)),3))</f>
        <v>AVL(A)</v>
      </c>
      <c r="AI239" t="str">
        <f ca="1">IF(RIGHT(FPL_Combined[[#Headers],[Gameweek 34]],2)&lt;$B$622,INDEX(FPL_Results_Extract[Gameweek 09],MATCH($A239,FPL_Results_Extract[[Player]:[Player]],0)),INDEX(Team_Key[[Abbreviation]:[Abbreviation]],MATCH(LEFT(INDEX(FPL_Fixtures_Extract[],MATCH($A239,FPL_Fixtures_Extract[[Player]:[Player]],0),MATCH(FPL_Combined[[#Headers],[Gameweek 34]],FPL_Fixtures_Extract[#Headers],0)),LEN(INDEX(FPL_Fixtures_Extract[],MATCH($A239,FPL_Fixtures_Extract[[Player]:[Player]],0),MATCH(FPL_Combined[[#Headers],[Gameweek 34]],FPL_Fixtures_Extract[#Headers],0)))-4),Team_Key[[Full Name]:[Full Name]],0))&amp;RIGHT(INDEX(FPL_Fixtures_Extract[],MATCH($A239,FPL_Fixtures_Extract[[Player]:[Player]],0),MATCH(FPL_Combined[[#Headers],[Gameweek 34]],FPL_Fixtures_Extract[#Headers],0)),3))</f>
        <v>LIV(H)</v>
      </c>
      <c r="AJ239" t="str">
        <f ca="1">IF(RIGHT(FPL_Combined[[#Headers],[Gameweek 35]],2)&lt;$B$622,INDEX(FPL_Results_Extract[Gameweek 10],MATCH($A239,FPL_Results_Extract[[Player]:[Player]],0)),INDEX(Team_Key[[Abbreviation]:[Abbreviation]],MATCH(LEFT(INDEX(FPL_Fixtures_Extract[],MATCH($A239,FPL_Fixtures_Extract[[Player]:[Player]],0),MATCH(FPL_Combined[[#Headers],[Gameweek 35]],FPL_Fixtures_Extract[#Headers],0)),LEN(INDEX(FPL_Fixtures_Extract[],MATCH($A239,FPL_Fixtures_Extract[[Player]:[Player]],0),MATCH(FPL_Combined[[#Headers],[Gameweek 35]],FPL_Fixtures_Extract[#Headers],0)))-4),Team_Key[[Full Name]:[Full Name]],0))&amp;RIGHT(INDEX(FPL_Fixtures_Extract[],MATCH($A239,FPL_Fixtures_Extract[[Player]:[Player]],0),MATCH(FPL_Combined[[#Headers],[Gameweek 35]],FPL_Fixtures_Extract[#Headers],0)),3))</f>
        <v>CHE(H)</v>
      </c>
      <c r="AK239" t="str">
        <f ca="1">IF(RIGHT(FPL_Combined[[#Headers],[Gameweek 36]],2)&lt;$B$622,INDEX(FPL_Results_Extract[Gameweek 11],MATCH($A239,FPL_Results_Extract[[Player]:[Player]],0)),INDEX(Team_Key[[Abbreviation]:[Abbreviation]],MATCH(LEFT(INDEX(FPL_Fixtures_Extract[],MATCH($A239,FPL_Fixtures_Extract[[Player]:[Player]],0),MATCH(FPL_Combined[[#Headers],[Gameweek 36]],FPL_Fixtures_Extract[#Headers],0)),LEN(INDEX(FPL_Fixtures_Extract[],MATCH($A239,FPL_Fixtures_Extract[[Player]:[Player]],0),MATCH(FPL_Combined[[#Headers],[Gameweek 36]],FPL_Fixtures_Extract[#Headers],0)))-4),Team_Key[[Full Name]:[Full Name]],0))&amp;RIGHT(INDEX(FPL_Fixtures_Extract[],MATCH($A239,FPL_Fixtures_Extract[[Player]:[Player]],0),MATCH(FPL_Combined[[#Headers],[Gameweek 36]],FPL_Fixtures_Extract[#Headers],0)),3))</f>
        <v>EVE(A)</v>
      </c>
      <c r="AL239" t="str">
        <f ca="1">IF(RIGHT(FPL_Combined[[#Headers],[Gameweek 37]],2)&lt;$B$622,INDEX(FPL_Results_Extract[Gameweek 12],MATCH($A239,FPL_Results_Extract[[Player]:[Player]],0)),INDEX(Team_Key[[Abbreviation]:[Abbreviation]],MATCH(LEFT(INDEX(FPL_Fixtures_Extract[],MATCH($A239,FPL_Fixtures_Extract[[Player]:[Player]],0),MATCH(FPL_Combined[[#Headers],[Gameweek 37]],FPL_Fixtures_Extract[#Headers],0)),LEN(INDEX(FPL_Fixtures_Extract[],MATCH($A239,FPL_Fixtures_Extract[[Player]:[Player]],0),MATCH(FPL_Combined[[#Headers],[Gameweek 37]],FPL_Fixtures_Extract[#Headers],0)))-4),Team_Key[[Full Name]:[Full Name]],0))&amp;RIGHT(INDEX(FPL_Fixtures_Extract[],MATCH($A239,FPL_Fixtures_Extract[[Player]:[Player]],0),MATCH(FPL_Combined[[#Headers],[Gameweek 37]],FPL_Fixtures_Extract[#Headers],0)),3))</f>
        <v>WBA(H)</v>
      </c>
      <c r="AM239" t="str">
        <f ca="1">IF(RIGHT(FPL_Combined[[#Headers],[Gameweek 38]],2)&lt;$B$622,INDEX(FPL_Results_Extract[Gameweek 13],MATCH($A239,FPL_Results_Extract[[Player]:[Player]],0)),INDEX(Team_Key[[Abbreviation]:[Abbreviation]],MATCH(LEFT(INDEX(FPL_Fixtures_Extract[],MATCH($A239,FPL_Fixtures_Extract[[Player]:[Player]],0),MATCH(FPL_Combined[[#Headers],[Gameweek 38]],FPL_Fixtures_Extract[#Headers],0)),LEN(INDEX(FPL_Fixtures_Extract[],MATCH($A239,FPL_Fixtures_Extract[[Player]:[Player]],0),MATCH(FPL_Combined[[#Headers],[Gameweek 38]],FPL_Fixtures_Extract[#Headers],0)))-4),Team_Key[[Full Name]:[Full Name]],0))&amp;RIGHT(INDEX(FPL_Fixtures_Extract[],MATCH($A239,FPL_Fixtures_Extract[[Player]:[Player]],0),MATCH(FPL_Combined[[#Headers],[Gameweek 38]],FPL_Fixtures_Extract[#Headers],0)),3))</f>
        <v>MUN(A)</v>
      </c>
    </row>
    <row r="240" spans="1:39" x14ac:dyDescent="0.45">
      <c r="A240" t="s">
        <v>620</v>
      </c>
      <c r="B240" t="str">
        <f ca="1">IF(RIGHT(FPL_Combined[[#Headers],[Gameweek 01]],2)&lt;$B$622,INDEX(FPL_Results_Extract[Gameweek 01],MATCH($A240,FPL_Results_Extract[[Player]:[Player]],0)),INDEX(Team_Key[[Abbreviation]:[Abbreviation]],MATCH(LEFT(INDEX(FPL_Fixtures_Extract[],MATCH($A240,FPL_Fixtures_Extract[[Player]:[Player]],0),MATCH(FPL_Combined[[#Headers],[Gameweek 01]],FPL_Fixtures_Extract[#Headers],0)),LEN(INDEX(FPL_Fixtures_Extract[],MATCH($A240,FPL_Fixtures_Extract[[Player]:[Player]],0),MATCH(FPL_Combined[[#Headers],[Gameweek 01]],FPL_Fixtures_Extract[#Headers],0)))-4),Team_Key[[Full Name]:[Full Name]],0))&amp;RIGHT(INDEX(FPL_Fixtures_Extract[],MATCH($A240,FPL_Fixtures_Extract[[Player]:[Player]],0),MATCH(FPL_Combined[[#Headers],[Gameweek 01]],FPL_Fixtures_Extract[#Headers],0)),3))</f>
        <v>AVL(H) 0-1</v>
      </c>
      <c r="C240" t="str">
        <f ca="1">IF(RIGHT(FPL_Combined[[#Headers],[Gameweek 02]],2)&lt;$B$622,INDEX(FPL_Results_Extract[Gameweek 02],MATCH($A240,FPL_Results_Extract[[Player]:[Player]],0)),INDEX(Team_Key[[Abbreviation]:[Abbreviation]],MATCH(LEFT(INDEX(FPL_Fixtures_Extract[],MATCH($A240,FPL_Fixtures_Extract[[Player]:[Player]],0),MATCH(FPL_Combined[[#Headers],[Gameweek 02]],FPL_Fixtures_Extract[#Headers],0)),LEN(INDEX(FPL_Fixtures_Extract[],MATCH($A240,FPL_Fixtures_Extract[[Player]:[Player]],0),MATCH(FPL_Combined[[#Headers],[Gameweek 02]],FPL_Fixtures_Extract[#Headers],0)))-4),Team_Key[[Full Name]:[Full Name]],0))&amp;RIGHT(INDEX(FPL_Fixtures_Extract[],MATCH($A240,FPL_Fixtures_Extract[[Player]:[Player]],0),MATCH(FPL_Combined[[#Headers],[Gameweek 02]],FPL_Fixtures_Extract[#Headers],0)),3))</f>
        <v>LIV(A) 0-1</v>
      </c>
      <c r="D240" t="str">
        <f ca="1">IF(RIGHT(FPL_Combined[[#Headers],[Gameweek 03]],2)&lt;$B$622,INDEX(FPL_Results_Extract[Gameweek 03],MATCH($A240,FPL_Results_Extract[[Player]:[Player]],0)),INDEX(Team_Key[[Abbreviation]:[Abbreviation]],MATCH(LEFT(INDEX(FPL_Fixtures_Extract[],MATCH($A240,FPL_Fixtures_Extract[[Player]:[Player]],0),MATCH(FPL_Combined[[#Headers],[Gameweek 03]],FPL_Fixtures_Extract[#Headers],0)),LEN(INDEX(FPL_Fixtures_Extract[],MATCH($A240,FPL_Fixtures_Extract[[Player]:[Player]],0),MATCH(FPL_Combined[[#Headers],[Gameweek 03]],FPL_Fixtures_Extract[#Headers],0)))-4),Team_Key[[Full Name]:[Full Name]],0))&amp;RIGHT(INDEX(FPL_Fixtures_Extract[],MATCH($A240,FPL_Fixtures_Extract[[Player]:[Player]],0),MATCH(FPL_Combined[[#Headers],[Gameweek 03]],FPL_Fixtures_Extract[#Headers],0)),3))</f>
        <v>WHU(A) 4-3</v>
      </c>
      <c r="E240" t="str">
        <f ca="1">IF(RIGHT(FPL_Combined[[#Headers],[Gameweek 04]],2)&lt;$B$622,INDEX(FPL_Results_Extract[Gameweek 04],MATCH($A240,FPL_Results_Extract[[Player]:[Player]],0)),INDEX(Team_Key[[Abbreviation]:[Abbreviation]],MATCH(LEFT(INDEX(FPL_Fixtures_Extract[],MATCH($A240,FPL_Fixtures_Extract[[Player]:[Player]],0),MATCH(FPL_Combined[[#Headers],[Gameweek 04]],FPL_Fixtures_Extract[#Headers],0)),LEN(INDEX(FPL_Fixtures_Extract[],MATCH($A240,FPL_Fixtures_Extract[[Player]:[Player]],0),MATCH(FPL_Combined[[#Headers],[Gameweek 04]],FPL_Fixtures_Extract[#Headers],0)))-4),Team_Key[[Full Name]:[Full Name]],0))&amp;RIGHT(INDEX(FPL_Fixtures_Extract[],MATCH($A240,FPL_Fixtures_Extract[[Player]:[Player]],0),MATCH(FPL_Combined[[#Headers],[Gameweek 04]],FPL_Fixtures_Extract[#Headers],0)),3))</f>
        <v>LEI(H) 1-1</v>
      </c>
      <c r="F240" t="str">
        <f ca="1">IF(RIGHT(FPL_Combined[[#Headers],[Gameweek 05]],2)&lt;$B$622,INDEX(FPL_Results_Extract[Gameweek 05],MATCH($A240,FPL_Results_Extract[[Player]:[Player]],0)),INDEX(Team_Key[[Abbreviation]:[Abbreviation]],MATCH(LEFT(INDEX(FPL_Fixtures_Extract[],MATCH($A240,FPL_Fixtures_Extract[[Player]:[Player]],0),MATCH(FPL_Combined[[#Headers],[Gameweek 05]],FPL_Fixtures_Extract[#Headers],0)),LEN(INDEX(FPL_Fixtures_Extract[],MATCH($A240,FPL_Fixtures_Extract[[Player]:[Player]],0),MATCH(FPL_Combined[[#Headers],[Gameweek 05]],FPL_Fixtures_Extract[#Headers],0)))-4),Team_Key[[Full Name]:[Full Name]],0))&amp;RIGHT(INDEX(FPL_Fixtures_Extract[],MATCH($A240,FPL_Fixtures_Extract[[Player]:[Player]],0),MATCH(FPL_Combined[[#Headers],[Gameweek 05]],FPL_Fixtures_Extract[#Headers],0)),3))</f>
        <v>NOR(A) 1-3</v>
      </c>
      <c r="G240" t="str">
        <f ca="1">IF(RIGHT(FPL_Combined[[#Headers],[Gameweek 06]],2)&lt;$B$622,INDEX(FPL_Results_Extract[Gameweek 06],MATCH($A240,FPL_Results_Extract[[Player]:[Player]],0)),INDEX(Team_Key[[Abbreviation]:[Abbreviation]],MATCH(LEFT(INDEX(FPL_Fixtures_Extract[],MATCH($A240,FPL_Fixtures_Extract[[Player]:[Player]],0),MATCH(FPL_Combined[[#Headers],[Gameweek 06]],FPL_Fixtures_Extract[#Headers],0)),LEN(INDEX(FPL_Fixtures_Extract[],MATCH($A240,FPL_Fixtures_Extract[[Player]:[Player]],0),MATCH(FPL_Combined[[#Headers],[Gameweek 06]],FPL_Fixtures_Extract[#Headers],0)))-4),Team_Key[[Full Name]:[Full Name]],0))&amp;RIGHT(INDEX(FPL_Fixtures_Extract[],MATCH($A240,FPL_Fixtures_Extract[[Player]:[Player]],0),MATCH(FPL_Combined[[#Headers],[Gameweek 06]],FPL_Fixtures_Extract[#Headers],0)),3))</f>
        <v>SUN(H) 2-0</v>
      </c>
      <c r="H240" t="str">
        <f ca="1">IF(RIGHT(FPL_Combined[[#Headers],[Gameweek 07]],2)&lt;$B$622,INDEX(FPL_Results_Extract[Gameweek 07],MATCH($A240,FPL_Results_Extract[[Player]:[Player]],0)),INDEX(Team_Key[[Abbreviation]:[Abbreviation]],MATCH(LEFT(INDEX(FPL_Fixtures_Extract[],MATCH($A240,FPL_Fixtures_Extract[[Player]:[Player]],0),MATCH(FPL_Combined[[#Headers],[Gameweek 07]],FPL_Fixtures_Extract[#Headers],0)),LEN(INDEX(FPL_Fixtures_Extract[],MATCH($A240,FPL_Fixtures_Extract[[Player]:[Player]],0),MATCH(FPL_Combined[[#Headers],[Gameweek 07]],FPL_Fixtures_Extract[#Headers],0)))-4),Team_Key[[Full Name]:[Full Name]],0))&amp;RIGHT(INDEX(FPL_Fixtures_Extract[],MATCH($A240,FPL_Fixtures_Extract[[Player]:[Player]],0),MATCH(FPL_Combined[[#Headers],[Gameweek 07]],FPL_Fixtures_Extract[#Headers],0)),3))</f>
        <v>STK(A) 1-2</v>
      </c>
      <c r="I240" t="str">
        <f ca="1">IF(RIGHT(FPL_Combined[[#Headers],[Gameweek 08]],2)&lt;$B$622,INDEX(FPL_Results_Extract[Gameweek 08],MATCH($A240,FPL_Results_Extract[[Player]:[Player]],0)),INDEX(Team_Key[[Abbreviation]:[Abbreviation]],MATCH(LEFT(INDEX(FPL_Fixtures_Extract[],MATCH($A240,FPL_Fixtures_Extract[[Player]:[Player]],0),MATCH(FPL_Combined[[#Headers],[Gameweek 08]],FPL_Fixtures_Extract[#Headers],0)),LEN(INDEX(FPL_Fixtures_Extract[],MATCH($A240,FPL_Fixtures_Extract[[Player]:[Player]],0),MATCH(FPL_Combined[[#Headers],[Gameweek 08]],FPL_Fixtures_Extract[#Headers],0)))-4),Team_Key[[Full Name]:[Full Name]],0))&amp;RIGHT(INDEX(FPL_Fixtures_Extract[],MATCH($A240,FPL_Fixtures_Extract[[Player]:[Player]],0),MATCH(FPL_Combined[[#Headers],[Gameweek 08]],FPL_Fixtures_Extract[#Headers],0)),3))</f>
        <v>WAT(H) 1-1</v>
      </c>
      <c r="J240" t="str">
        <f ca="1">IF(RIGHT(FPL_Combined[[#Headers],[Gameweek 09]],2)&lt;$B$622,INDEX(FPL_Results_Extract[Gameweek 09],MATCH($A240,FPL_Results_Extract[[Player]:[Player]],0)),INDEX(Team_Key[[Abbreviation]:[Abbreviation]],MATCH(LEFT(INDEX(FPL_Fixtures_Extract[],MATCH($A240,FPL_Fixtures_Extract[[Player]:[Player]],0),MATCH(FPL_Combined[[#Headers],[Gameweek 09]],FPL_Fixtures_Extract[#Headers],0)),LEN(INDEX(FPL_Fixtures_Extract[],MATCH($A240,FPL_Fixtures_Extract[[Player]:[Player]],0),MATCH(FPL_Combined[[#Headers],[Gameweek 09]],FPL_Fixtures_Extract[#Headers],0)))-4),Team_Key[[Full Name]:[Full Name]],0))&amp;RIGHT(INDEX(FPL_Fixtures_Extract[],MATCH($A240,FPL_Fixtures_Extract[[Player]:[Player]],0),MATCH(FPL_Combined[[#Headers],[Gameweek 09]],FPL_Fixtures_Extract[#Headers],0)),3))</f>
        <v>MCI(A) 1-5</v>
      </c>
      <c r="K240" t="str">
        <f ca="1">IF(RIGHT(FPL_Combined[[#Headers],[Gameweek 10]],2)&lt;$B$622,INDEX(FPL_Results_Extract[Gameweek 10],MATCH($A240,FPL_Results_Extract[[Player]:[Player]],0)),INDEX(Team_Key[[Abbreviation]:[Abbreviation]],MATCH(LEFT(INDEX(FPL_Fixtures_Extract[],MATCH($A240,FPL_Fixtures_Extract[[Player]:[Player]],0),MATCH(FPL_Combined[[#Headers],[Gameweek 10]],FPL_Fixtures_Extract[#Headers],0)),LEN(INDEX(FPL_Fixtures_Extract[],MATCH($A240,FPL_Fixtures_Extract[[Player]:[Player]],0),MATCH(FPL_Combined[[#Headers],[Gameweek 10]],FPL_Fixtures_Extract[#Headers],0)))-4),Team_Key[[Full Name]:[Full Name]],0))&amp;RIGHT(INDEX(FPL_Fixtures_Extract[],MATCH($A240,FPL_Fixtures_Extract[[Player]:[Player]],0),MATCH(FPL_Combined[[#Headers],[Gameweek 10]],FPL_Fixtures_Extract[#Headers],0)),3))</f>
        <v>TOT(H) 1-5</v>
      </c>
      <c r="L240" t="str">
        <f ca="1">IF(RIGHT(FPL_Combined[[#Headers],[Gameweek 11]],2)&lt;$B$622,INDEX(FPL_Results_Extract[Gameweek 11],MATCH($A240,FPL_Results_Extract[[Player]:[Player]],0)),INDEX(Team_Key[[Abbreviation]:[Abbreviation]],MATCH(LEFT(INDEX(FPL_Fixtures_Extract[],MATCH($A240,FPL_Fixtures_Extract[[Player]:[Player]],0),MATCH(FPL_Combined[[#Headers],[Gameweek 11]],FPL_Fixtures_Extract[#Headers],0)),LEN(INDEX(FPL_Fixtures_Extract[],MATCH($A240,FPL_Fixtures_Extract[[Player]:[Player]],0),MATCH(FPL_Combined[[#Headers],[Gameweek 11]],FPL_Fixtures_Extract[#Headers],0)))-4),Team_Key[[Full Name]:[Full Name]],0))&amp;RIGHT(INDEX(FPL_Fixtures_Extract[],MATCH($A240,FPL_Fixtures_Extract[[Player]:[Player]],0),MATCH(FPL_Combined[[#Headers],[Gameweek 11]],FPL_Fixtures_Extract[#Headers],0)),3))</f>
        <v>SOU(A) 0-2</v>
      </c>
      <c r="M240" t="str">
        <f ca="1">IF(RIGHT(FPL_Combined[[#Headers],[Gameweek 12]],2)&lt;$B$622,INDEX(FPL_Results_Extract[Gameweek 12],MATCH($A240,FPL_Results_Extract[[Player]:[Player]],0)),INDEX(Team_Key[[Abbreviation]:[Abbreviation]],MATCH(LEFT(INDEX(FPL_Fixtures_Extract[],MATCH($A240,FPL_Fixtures_Extract[[Player]:[Player]],0),MATCH(FPL_Combined[[#Headers],[Gameweek 12]],FPL_Fixtures_Extract[#Headers],0)),LEN(INDEX(FPL_Fixtures_Extract[],MATCH($A240,FPL_Fixtures_Extract[[Player]:[Player]],0),MATCH(FPL_Combined[[#Headers],[Gameweek 12]],FPL_Fixtures_Extract[#Headers],0)))-4),Team_Key[[Full Name]:[Full Name]],0))&amp;RIGHT(INDEX(FPL_Fixtures_Extract[],MATCH($A240,FPL_Fixtures_Extract[[Player]:[Player]],0),MATCH(FPL_Combined[[#Headers],[Gameweek 12]],FPL_Fixtures_Extract[#Headers],0)),3))</f>
        <v>NEW(H) 0-1</v>
      </c>
      <c r="N240" t="str">
        <f ca="1">IF(RIGHT(FPL_Combined[[#Headers],[Gameweek 13]],2)&lt;$B$622,INDEX(FPL_Results_Extract[Gameweek 13],MATCH($A240,FPL_Results_Extract[[Player]:[Player]],0)),INDEX(Team_Key[[Abbreviation]:[Abbreviation]],MATCH(LEFT(INDEX(FPL_Fixtures_Extract[],MATCH($A240,FPL_Fixtures_Extract[[Player]:[Player]],0),MATCH(FPL_Combined[[#Headers],[Gameweek 13]],FPL_Fixtures_Extract[#Headers],0)),LEN(INDEX(FPL_Fixtures_Extract[],MATCH($A240,FPL_Fixtures_Extract[[Player]:[Player]],0),MATCH(FPL_Combined[[#Headers],[Gameweek 13]],FPL_Fixtures_Extract[#Headers],0)))-4),Team_Key[[Full Name]:[Full Name]],0))&amp;RIGHT(INDEX(FPL_Fixtures_Extract[],MATCH($A240,FPL_Fixtures_Extract[[Player]:[Player]],0),MATCH(FPL_Combined[[#Headers],[Gameweek 13]],FPL_Fixtures_Extract[#Headers],0)),3))</f>
        <v>SWA(A) 2-2</v>
      </c>
      <c r="O240" t="str">
        <f ca="1">IF(RIGHT(FPL_Combined[[#Headers],[Gameweek 14]],2)&lt;$B$622,INDEX(FPL_Results_Extract[Gameweek 14],MATCH($A240,FPL_Results_Extract[[Player]:[Player]],0)),INDEX(Team_Key[[Abbreviation]:[Abbreviation]],MATCH(LEFT(INDEX(FPL_Fixtures_Extract[],MATCH($A240,FPL_Fixtures_Extract[[Player]:[Player]],0),MATCH(FPL_Combined[[#Headers],[Gameweek 14]],FPL_Fixtures_Extract[#Headers],0)),LEN(INDEX(FPL_Fixtures_Extract[],MATCH($A240,FPL_Fixtures_Extract[[Player]:[Player]],0),MATCH(FPL_Combined[[#Headers],[Gameweek 14]],FPL_Fixtures_Extract[#Headers],0)))-4),Team_Key[[Full Name]:[Full Name]],0))&amp;RIGHT(INDEX(FPL_Fixtures_Extract[],MATCH($A240,FPL_Fixtures_Extract[[Player]:[Player]],0),MATCH(FPL_Combined[[#Headers],[Gameweek 14]],FPL_Fixtures_Extract[#Headers],0)),3))</f>
        <v>EVE(H) 3-3</v>
      </c>
      <c r="P240" t="str">
        <f ca="1">IF(RIGHT(FPL_Combined[[#Headers],[Gameweek 15]],2)&lt;$B$622,INDEX(FPL_Results_Extract[Gameweek 15],MATCH($A240,FPL_Results_Extract[[Player]:[Player]],0)),INDEX(Team_Key[[Abbreviation]:[Abbreviation]],MATCH(LEFT(INDEX(FPL_Fixtures_Extract[],MATCH($A240,FPL_Fixtures_Extract[[Player]:[Player]],0),MATCH(FPL_Combined[[#Headers],[Gameweek 15]],FPL_Fixtures_Extract[#Headers],0)),LEN(INDEX(FPL_Fixtures_Extract[],MATCH($A240,FPL_Fixtures_Extract[[Player]:[Player]],0),MATCH(FPL_Combined[[#Headers],[Gameweek 15]],FPL_Fixtures_Extract[#Headers],0)))-4),Team_Key[[Full Name]:[Full Name]],0))&amp;RIGHT(INDEX(FPL_Fixtures_Extract[],MATCH($A240,FPL_Fixtures_Extract[[Player]:[Player]],0),MATCH(FPL_Combined[[#Headers],[Gameweek 15]],FPL_Fixtures_Extract[#Headers],0)),3))</f>
        <v>CHE(A) 1-0</v>
      </c>
      <c r="Q240" t="str">
        <f ca="1">IF(RIGHT(FPL_Combined[[#Headers],[Gameweek 16]],2)&lt;$B$622,INDEX(FPL_Results_Extract[Gameweek 16],MATCH($A240,FPL_Results_Extract[[Player]:[Player]],0)),INDEX(Team_Key[[Abbreviation]:[Abbreviation]],MATCH(LEFT(INDEX(FPL_Fixtures_Extract[],MATCH($A240,FPL_Fixtures_Extract[[Player]:[Player]],0),MATCH(FPL_Combined[[#Headers],[Gameweek 16]],FPL_Fixtures_Extract[#Headers],0)),LEN(INDEX(FPL_Fixtures_Extract[],MATCH($A240,FPL_Fixtures_Extract[[Player]:[Player]],0),MATCH(FPL_Combined[[#Headers],[Gameweek 16]],FPL_Fixtures_Extract[#Headers],0)))-4),Team_Key[[Full Name]:[Full Name]],0))&amp;RIGHT(INDEX(FPL_Fixtures_Extract[],MATCH($A240,FPL_Fixtures_Extract[[Player]:[Player]],0),MATCH(FPL_Combined[[#Headers],[Gameweek 16]],FPL_Fixtures_Extract[#Headers],0)),3))</f>
        <v>MUN(H) 2-1</v>
      </c>
      <c r="R240" t="str">
        <f ca="1">IF(RIGHT(FPL_Combined[[#Headers],[Gameweek 17]],2)&lt;$B$622,INDEX(FPL_Results_Extract[Gameweek 17],MATCH($A240,FPL_Results_Extract[[Player]:[Player]],0)),INDEX(Team_Key[[Abbreviation]:[Abbreviation]],MATCH(LEFT(INDEX(FPL_Fixtures_Extract[],MATCH($A240,FPL_Fixtures_Extract[[Player]:[Player]],0),MATCH(FPL_Combined[[#Headers],[Gameweek 17]],FPL_Fixtures_Extract[#Headers],0)),LEN(INDEX(FPL_Fixtures_Extract[],MATCH($A240,FPL_Fixtures_Extract[[Player]:[Player]],0),MATCH(FPL_Combined[[#Headers],[Gameweek 17]],FPL_Fixtures_Extract[#Headers],0)))-4),Team_Key[[Full Name]:[Full Name]],0))&amp;RIGHT(INDEX(FPL_Fixtures_Extract[],MATCH($A240,FPL_Fixtures_Extract[[Player]:[Player]],0),MATCH(FPL_Combined[[#Headers],[Gameweek 17]],FPL_Fixtures_Extract[#Headers],0)),3))</f>
        <v>WBA(A) 2-1</v>
      </c>
      <c r="S240" t="str">
        <f ca="1">IF(RIGHT(FPL_Combined[[#Headers],[Gameweek 18]],2)&lt;$B$622,INDEX(FPL_Results_Extract[Gameweek 18],MATCH($A240,FPL_Results_Extract[[Player]:[Player]],0)),INDEX(Team_Key[[Abbreviation]:[Abbreviation]],MATCH(LEFT(INDEX(FPL_Fixtures_Extract[],MATCH($A240,FPL_Fixtures_Extract[[Player]:[Player]],0),MATCH(FPL_Combined[[#Headers],[Gameweek 18]],FPL_Fixtures_Extract[#Headers],0)),LEN(INDEX(FPL_Fixtures_Extract[],MATCH($A240,FPL_Fixtures_Extract[[Player]:[Player]],0),MATCH(FPL_Combined[[#Headers],[Gameweek 18]],FPL_Fixtures_Extract[#Headers],0)))-4),Team_Key[[Full Name]:[Full Name]],0))&amp;RIGHT(INDEX(FPL_Fixtures_Extract[],MATCH($A240,FPL_Fixtures_Extract[[Player]:[Player]],0),MATCH(FPL_Combined[[#Headers],[Gameweek 18]],FPL_Fixtures_Extract[#Headers],0)),3))</f>
        <v>CRY(H) 0-0</v>
      </c>
      <c r="T240" t="str">
        <f ca="1">IF(RIGHT(FPL_Combined[[#Headers],[Gameweek 19]],2)&lt;$B$622,INDEX(FPL_Results_Extract[Gameweek 19],MATCH($A240,FPL_Results_Extract[[Player]:[Player]],0)),INDEX(Team_Key[[Abbreviation]:[Abbreviation]],MATCH(LEFT(INDEX(FPL_Fixtures_Extract[],MATCH($A240,FPL_Fixtures_Extract[[Player]:[Player]],0),MATCH(FPL_Combined[[#Headers],[Gameweek 19]],FPL_Fixtures_Extract[#Headers],0)),LEN(INDEX(FPL_Fixtures_Extract[],MATCH($A240,FPL_Fixtures_Extract[[Player]:[Player]],0),MATCH(FPL_Combined[[#Headers],[Gameweek 19]],FPL_Fixtures_Extract[#Headers],0)))-4),Team_Key[[Full Name]:[Full Name]],0))&amp;RIGHT(INDEX(FPL_Fixtures_Extract[],MATCH($A240,FPL_Fixtures_Extract[[Player]:[Player]],0),MATCH(FPL_Combined[[#Headers],[Gameweek 19]],FPL_Fixtures_Extract[#Headers],0)),3))</f>
        <v>ARS(A) 0-2</v>
      </c>
      <c r="U240" t="str">
        <f ca="1">IF(RIGHT(FPL_Combined[[#Headers],[Gameweek 20]],2)&lt;$B$622,INDEX(FPL_Results_Extract[Gameweek 20],MATCH($A240,FPL_Results_Extract[[Player]:[Player]],0)),INDEX(Team_Key[[Abbreviation]:[Abbreviation]],MATCH(LEFT(INDEX(FPL_Fixtures_Extract[],MATCH($A240,FPL_Fixtures_Extract[[Player]:[Player]],0),MATCH(FPL_Combined[[#Headers],[Gameweek 20]],FPL_Fixtures_Extract[#Headers],0)),LEN(INDEX(FPL_Fixtures_Extract[],MATCH($A240,FPL_Fixtures_Extract[[Player]:[Player]],0),MATCH(FPL_Combined[[#Headers],[Gameweek 20]],FPL_Fixtures_Extract[#Headers],0)))-4),Team_Key[[Full Name]:[Full Name]],0))&amp;RIGHT(INDEX(FPL_Fixtures_Extract[],MATCH($A240,FPL_Fixtures_Extract[[Player]:[Player]],0),MATCH(FPL_Combined[[#Headers],[Gameweek 20]],FPL_Fixtures_Extract[#Headers],0)),3))</f>
        <v>LEI(A) 0-0</v>
      </c>
      <c r="V240" t="str">
        <f ca="1">IF(RIGHT(FPL_Combined[[#Headers],[Gameweek 21]],2)&lt;$B$622,INDEX(FPL_Results_Extract[Gameweek 21],MATCH($A240,FPL_Results_Extract[[Player]:[Player]],0)),INDEX(Team_Key[[Abbreviation]:[Abbreviation]],MATCH(LEFT(INDEX(FPL_Fixtures_Extract[],MATCH($A240,FPL_Fixtures_Extract[[Player]:[Player]],0),MATCH(FPL_Combined[[#Headers],[Gameweek 21]],FPL_Fixtures_Extract[#Headers],0)),LEN(INDEX(FPL_Fixtures_Extract[],MATCH($A240,FPL_Fixtures_Extract[[Player]:[Player]],0),MATCH(FPL_Combined[[#Headers],[Gameweek 21]],FPL_Fixtures_Extract[#Headers],0)))-4),Team_Key[[Full Name]:[Full Name]],0))&amp;RIGHT(INDEX(FPL_Fixtures_Extract[],MATCH($A240,FPL_Fixtures_Extract[[Player]:[Player]],0),MATCH(FPL_Combined[[#Headers],[Gameweek 21]],FPL_Fixtures_Extract[#Headers],0)),3))</f>
        <v>WHU(H) 1-3</v>
      </c>
      <c r="W240" t="str">
        <f ca="1">IF(RIGHT(FPL_Combined[[#Headers],[Gameweek 22]],2)&lt;$B$622,INDEX(FPL_Results_Extract[Gameweek 22],MATCH($A240,FPL_Results_Extract[[Player]:[Player]],0)),INDEX(Team_Key[[Abbreviation]:[Abbreviation]],MATCH(LEFT(INDEX(FPL_Fixtures_Extract[],MATCH($A240,FPL_Fixtures_Extract[[Player]:[Player]],0),MATCH(FPL_Combined[[#Headers],[Gameweek 22]],FPL_Fixtures_Extract[#Headers],0)),LEN(INDEX(FPL_Fixtures_Extract[],MATCH($A240,FPL_Fixtures_Extract[[Player]:[Player]],0),MATCH(FPL_Combined[[#Headers],[Gameweek 22]],FPL_Fixtures_Extract[#Headers],0)))-4),Team_Key[[Full Name]:[Full Name]],0))&amp;RIGHT(INDEX(FPL_Fixtures_Extract[],MATCH($A240,FPL_Fixtures_Extract[[Player]:[Player]],0),MATCH(FPL_Combined[[#Headers],[Gameweek 22]],FPL_Fixtures_Extract[#Headers],0)),3))</f>
        <v>NOR(H) 3-0</v>
      </c>
      <c r="X240" t="str">
        <f ca="1">IF(RIGHT(FPL_Combined[[#Headers],[Gameweek 23]],2)&lt;$B$622,INDEX(FPL_Results_Extract[Gameweek 23],MATCH($A240,FPL_Results_Extract[[Player]:[Player]],0)),INDEX(Team_Key[[Abbreviation]:[Abbreviation]],MATCH(LEFT(INDEX(FPL_Fixtures_Extract[],MATCH($A240,FPL_Fixtures_Extract[[Player]:[Player]],0),MATCH(FPL_Combined[[#Headers],[Gameweek 23]],FPL_Fixtures_Extract[#Headers],0)),LEN(INDEX(FPL_Fixtures_Extract[],MATCH($A240,FPL_Fixtures_Extract[[Player]:[Player]],0),MATCH(FPL_Combined[[#Headers],[Gameweek 23]],FPL_Fixtures_Extract[#Headers],0)))-4),Team_Key[[Full Name]:[Full Name]],0))&amp;RIGHT(INDEX(FPL_Fixtures_Extract[],MATCH($A240,FPL_Fixtures_Extract[[Player]:[Player]],0),MATCH(FPL_Combined[[#Headers],[Gameweek 23]],FPL_Fixtures_Extract[#Headers],0)),3))</f>
        <v>SUN(A) 1-1</v>
      </c>
      <c r="Y240" t="str">
        <f ca="1">IF(RIGHT(FPL_Combined[[#Headers],[Gameweek 24]],2)&lt;$B$622,INDEX(FPL_Results_Extract[Team],MATCH($A240,FPL_Results_Extract[[Player]:[Player]],0)),INDEX(Team_Key[[Abbreviation]:[Abbreviation]],MATCH(LEFT(INDEX(FPL_Fixtures_Extract[],MATCH($A240,FPL_Fixtures_Extract[[Player]:[Player]],0),MATCH(FPL_Combined[[#Headers],[Gameweek 24]],FPL_Fixtures_Extract[#Headers],0)),LEN(INDEX(FPL_Fixtures_Extract[],MATCH($A240,FPL_Fixtures_Extract[[Player]:[Player]],0),MATCH(FPL_Combined[[#Headers],[Gameweek 24]],FPL_Fixtures_Extract[#Headers],0)))-4),Team_Key[[Full Name]:[Full Name]],0))&amp;RIGHT(INDEX(FPL_Fixtures_Extract[],MATCH($A240,FPL_Fixtures_Extract[[Player]:[Player]],0),MATCH(FPL_Combined[[#Headers],[Gameweek 24]],FPL_Fixtures_Extract[#Headers],0)),3))</f>
        <v>BOU</v>
      </c>
      <c r="Z240" t="str">
        <f ca="1">IF(RIGHT(FPL_Combined[[#Headers],[Gameweek 25]],2)&lt;$B$622,INDEX(FPL_Results_Extract[Player],MATCH($A240,FPL_Results_Extract[[Player]:[Player]],0)),INDEX(Team_Key[[Abbreviation]:[Abbreviation]],MATCH(LEFT(INDEX(FPL_Fixtures_Extract[],MATCH($A240,FPL_Fixtures_Extract[[Player]:[Player]],0),MATCH(FPL_Combined[[#Headers],[Gameweek 25]],FPL_Fixtures_Extract[#Headers],0)),LEN(INDEX(FPL_Fixtures_Extract[],MATCH($A240,FPL_Fixtures_Extract[[Player]:[Player]],0),MATCH(FPL_Combined[[#Headers],[Gameweek 25]],FPL_Fixtures_Extract[#Headers],0)))-4),Team_Key[[Full Name]:[Full Name]],0))&amp;RIGHT(INDEX(FPL_Fixtures_Extract[],MATCH($A240,FPL_Fixtures_Extract[[Player]:[Player]],0),MATCH(FPL_Combined[[#Headers],[Gameweek 25]],FPL_Fixtures_Extract[#Headers],0)),3))</f>
        <v>Gradel</v>
      </c>
      <c r="AA240" t="str">
        <f ca="1">IF(RIGHT(FPL_Combined[[#Headers],[Gameweek 26]],2)&lt;$B$622,INDEX(FPL_Results_Extract[Gameweek 01],MATCH($A240,FPL_Results_Extract[[Player]:[Player]],0)),INDEX(Team_Key[[Abbreviation]:[Abbreviation]],MATCH(LEFT(INDEX(FPL_Fixtures_Extract[],MATCH($A240,FPL_Fixtures_Extract[[Player]:[Player]],0),MATCH(FPL_Combined[[#Headers],[Gameweek 26]],FPL_Fixtures_Extract[#Headers],0)),LEN(INDEX(FPL_Fixtures_Extract[],MATCH($A240,FPL_Fixtures_Extract[[Player]:[Player]],0),MATCH(FPL_Combined[[#Headers],[Gameweek 26]],FPL_Fixtures_Extract[#Headers],0)))-4),Team_Key[[Full Name]:[Full Name]],0))&amp;RIGHT(INDEX(FPL_Fixtures_Extract[],MATCH($A240,FPL_Fixtures_Extract[[Player]:[Player]],0),MATCH(FPL_Combined[[#Headers],[Gameweek 26]],FPL_Fixtures_Extract[#Headers],0)),3))</f>
        <v>AVL(H) 0-1</v>
      </c>
      <c r="AB240" t="str">
        <f ca="1">IF(RIGHT(FPL_Combined[[#Headers],[Gameweek 27]],2)&lt;$B$622,INDEX(FPL_Results_Extract[Gameweek 02],MATCH($A240,FPL_Results_Extract[[Player]:[Player]],0)),INDEX(Team_Key[[Abbreviation]:[Abbreviation]],MATCH(LEFT(INDEX(FPL_Fixtures_Extract[],MATCH($A240,FPL_Fixtures_Extract[[Player]:[Player]],0),MATCH(FPL_Combined[[#Headers],[Gameweek 27]],FPL_Fixtures_Extract[#Headers],0)),LEN(INDEX(FPL_Fixtures_Extract[],MATCH($A240,FPL_Fixtures_Extract[[Player]:[Player]],0),MATCH(FPL_Combined[[#Headers],[Gameweek 27]],FPL_Fixtures_Extract[#Headers],0)))-4),Team_Key[[Full Name]:[Full Name]],0))&amp;RIGHT(INDEX(FPL_Fixtures_Extract[],MATCH($A240,FPL_Fixtures_Extract[[Player]:[Player]],0),MATCH(FPL_Combined[[#Headers],[Gameweek 27]],FPL_Fixtures_Extract[#Headers],0)),3))</f>
        <v>LIV(A) 0-1</v>
      </c>
      <c r="AC240" t="str">
        <f ca="1">IF(RIGHT(FPL_Combined[[#Headers],[Gameweek 28]],2)&lt;$B$622,INDEX(FPL_Results_Extract[Gameweek 03],MATCH($A240,FPL_Results_Extract[[Player]:[Player]],0)),INDEX(Team_Key[[Abbreviation]:[Abbreviation]],MATCH(LEFT(INDEX(FPL_Fixtures_Extract[],MATCH($A240,FPL_Fixtures_Extract[[Player]:[Player]],0),MATCH(FPL_Combined[[#Headers],[Gameweek 28]],FPL_Fixtures_Extract[#Headers],0)),LEN(INDEX(FPL_Fixtures_Extract[],MATCH($A240,FPL_Fixtures_Extract[[Player]:[Player]],0),MATCH(FPL_Combined[[#Headers],[Gameweek 28]],FPL_Fixtures_Extract[#Headers],0)))-4),Team_Key[[Full Name]:[Full Name]],0))&amp;RIGHT(INDEX(FPL_Fixtures_Extract[],MATCH($A240,FPL_Fixtures_Extract[[Player]:[Player]],0),MATCH(FPL_Combined[[#Headers],[Gameweek 28]],FPL_Fixtures_Extract[#Headers],0)),3))</f>
        <v>WHU(A) 4-3</v>
      </c>
      <c r="AD240" t="str">
        <f ca="1">IF(RIGHT(FPL_Combined[[#Headers],[Gameweek 29]],2)&lt;$B$622,INDEX(FPL_Results_Extract[Gameweek 04],MATCH($A240,FPL_Results_Extract[[Player]:[Player]],0)),INDEX(Team_Key[[Abbreviation]:[Abbreviation]],MATCH(LEFT(INDEX(FPL_Fixtures_Extract[],MATCH($A240,FPL_Fixtures_Extract[[Player]:[Player]],0),MATCH(FPL_Combined[[#Headers],[Gameweek 29]],FPL_Fixtures_Extract[#Headers],0)),LEN(INDEX(FPL_Fixtures_Extract[],MATCH($A240,FPL_Fixtures_Extract[[Player]:[Player]],0),MATCH(FPL_Combined[[#Headers],[Gameweek 29]],FPL_Fixtures_Extract[#Headers],0)))-4),Team_Key[[Full Name]:[Full Name]],0))&amp;RIGHT(INDEX(FPL_Fixtures_Extract[],MATCH($A240,FPL_Fixtures_Extract[[Player]:[Player]],0),MATCH(FPL_Combined[[#Headers],[Gameweek 29]],FPL_Fixtures_Extract[#Headers],0)),3))</f>
        <v>NEW(A)</v>
      </c>
      <c r="AE240" t="str">
        <f ca="1">IF(RIGHT(FPL_Combined[[#Headers],[Gameweek 30]],2)&lt;$B$622,INDEX(FPL_Results_Extract[Gameweek 05],MATCH($A240,FPL_Results_Extract[[Player]:[Player]],0)),INDEX(Team_Key[[Abbreviation]:[Abbreviation]],MATCH(LEFT(INDEX(FPL_Fixtures_Extract[],MATCH($A240,FPL_Fixtures_Extract[[Player]:[Player]],0),MATCH(FPL_Combined[[#Headers],[Gameweek 30]],FPL_Fixtures_Extract[#Headers],0)),LEN(INDEX(FPL_Fixtures_Extract[],MATCH($A240,FPL_Fixtures_Extract[[Player]:[Player]],0),MATCH(FPL_Combined[[#Headers],[Gameweek 30]],FPL_Fixtures_Extract[#Headers],0)))-4),Team_Key[[Full Name]:[Full Name]],0))&amp;RIGHT(INDEX(FPL_Fixtures_Extract[],MATCH($A240,FPL_Fixtures_Extract[[Player]:[Player]],0),MATCH(FPL_Combined[[#Headers],[Gameweek 30]],FPL_Fixtures_Extract[#Headers],0)),3))</f>
        <v>SWA(H)</v>
      </c>
      <c r="AF240" t="str">
        <f ca="1">IF(RIGHT(FPL_Combined[[#Headers],[Gameweek 31]],2)&lt;$B$622,INDEX(FPL_Results_Extract[Gameweek 06],MATCH($A240,FPL_Results_Extract[[Player]:[Player]],0)),INDEX(Team_Key[[Abbreviation]:[Abbreviation]],MATCH(LEFT(INDEX(FPL_Fixtures_Extract[],MATCH($A240,FPL_Fixtures_Extract[[Player]:[Player]],0),MATCH(FPL_Combined[[#Headers],[Gameweek 31]],FPL_Fixtures_Extract[#Headers],0)),LEN(INDEX(FPL_Fixtures_Extract[],MATCH($A240,FPL_Fixtures_Extract[[Player]:[Player]],0),MATCH(FPL_Combined[[#Headers],[Gameweek 31]],FPL_Fixtures_Extract[#Headers],0)))-4),Team_Key[[Full Name]:[Full Name]],0))&amp;RIGHT(INDEX(FPL_Fixtures_Extract[],MATCH($A240,FPL_Fixtures_Extract[[Player]:[Player]],0),MATCH(FPL_Combined[[#Headers],[Gameweek 31]],FPL_Fixtures_Extract[#Headers],0)),3))</f>
        <v>TOT(A)</v>
      </c>
      <c r="AG240" t="str">
        <f ca="1">IF(RIGHT(FPL_Combined[[#Headers],[Gameweek 32]],2)&lt;$B$622,INDEX(FPL_Results_Extract[Gameweek 07],MATCH($A240,FPL_Results_Extract[[Player]:[Player]],0)),INDEX(Team_Key[[Abbreviation]:[Abbreviation]],MATCH(LEFT(INDEX(FPL_Fixtures_Extract[],MATCH($A240,FPL_Fixtures_Extract[[Player]:[Player]],0),MATCH(FPL_Combined[[#Headers],[Gameweek 32]],FPL_Fixtures_Extract[#Headers],0)),LEN(INDEX(FPL_Fixtures_Extract[],MATCH($A240,FPL_Fixtures_Extract[[Player]:[Player]],0),MATCH(FPL_Combined[[#Headers],[Gameweek 32]],FPL_Fixtures_Extract[#Headers],0)))-4),Team_Key[[Full Name]:[Full Name]],0))&amp;RIGHT(INDEX(FPL_Fixtures_Extract[],MATCH($A240,FPL_Fixtures_Extract[[Player]:[Player]],0),MATCH(FPL_Combined[[#Headers],[Gameweek 32]],FPL_Fixtures_Extract[#Headers],0)),3))</f>
        <v>MCI(H)</v>
      </c>
      <c r="AH240" t="str">
        <f ca="1">IF(RIGHT(FPL_Combined[[#Headers],[Gameweek 33]],2)&lt;$B$622,INDEX(FPL_Results_Extract[Gameweek 08],MATCH($A240,FPL_Results_Extract[[Player]:[Player]],0)),INDEX(Team_Key[[Abbreviation]:[Abbreviation]],MATCH(LEFT(INDEX(FPL_Fixtures_Extract[],MATCH($A240,FPL_Fixtures_Extract[[Player]:[Player]],0),MATCH(FPL_Combined[[#Headers],[Gameweek 33]],FPL_Fixtures_Extract[#Headers],0)),LEN(INDEX(FPL_Fixtures_Extract[],MATCH($A240,FPL_Fixtures_Extract[[Player]:[Player]],0),MATCH(FPL_Combined[[#Headers],[Gameweek 33]],FPL_Fixtures_Extract[#Headers],0)))-4),Team_Key[[Full Name]:[Full Name]],0))&amp;RIGHT(INDEX(FPL_Fixtures_Extract[],MATCH($A240,FPL_Fixtures_Extract[[Player]:[Player]],0),MATCH(FPL_Combined[[#Headers],[Gameweek 33]],FPL_Fixtures_Extract[#Headers],0)),3))</f>
        <v>AVL(A)</v>
      </c>
      <c r="AI240" t="str">
        <f ca="1">IF(RIGHT(FPL_Combined[[#Headers],[Gameweek 34]],2)&lt;$B$622,INDEX(FPL_Results_Extract[Gameweek 09],MATCH($A240,FPL_Results_Extract[[Player]:[Player]],0)),INDEX(Team_Key[[Abbreviation]:[Abbreviation]],MATCH(LEFT(INDEX(FPL_Fixtures_Extract[],MATCH($A240,FPL_Fixtures_Extract[[Player]:[Player]],0),MATCH(FPL_Combined[[#Headers],[Gameweek 34]],FPL_Fixtures_Extract[#Headers],0)),LEN(INDEX(FPL_Fixtures_Extract[],MATCH($A240,FPL_Fixtures_Extract[[Player]:[Player]],0),MATCH(FPL_Combined[[#Headers],[Gameweek 34]],FPL_Fixtures_Extract[#Headers],0)))-4),Team_Key[[Full Name]:[Full Name]],0))&amp;RIGHT(INDEX(FPL_Fixtures_Extract[],MATCH($A240,FPL_Fixtures_Extract[[Player]:[Player]],0),MATCH(FPL_Combined[[#Headers],[Gameweek 34]],FPL_Fixtures_Extract[#Headers],0)),3))</f>
        <v>LIV(H)</v>
      </c>
      <c r="AJ240" t="str">
        <f ca="1">IF(RIGHT(FPL_Combined[[#Headers],[Gameweek 35]],2)&lt;$B$622,INDEX(FPL_Results_Extract[Gameweek 10],MATCH($A240,FPL_Results_Extract[[Player]:[Player]],0)),INDEX(Team_Key[[Abbreviation]:[Abbreviation]],MATCH(LEFT(INDEX(FPL_Fixtures_Extract[],MATCH($A240,FPL_Fixtures_Extract[[Player]:[Player]],0),MATCH(FPL_Combined[[#Headers],[Gameweek 35]],FPL_Fixtures_Extract[#Headers],0)),LEN(INDEX(FPL_Fixtures_Extract[],MATCH($A240,FPL_Fixtures_Extract[[Player]:[Player]],0),MATCH(FPL_Combined[[#Headers],[Gameweek 35]],FPL_Fixtures_Extract[#Headers],0)))-4),Team_Key[[Full Name]:[Full Name]],0))&amp;RIGHT(INDEX(FPL_Fixtures_Extract[],MATCH($A240,FPL_Fixtures_Extract[[Player]:[Player]],0),MATCH(FPL_Combined[[#Headers],[Gameweek 35]],FPL_Fixtures_Extract[#Headers],0)),3))</f>
        <v>CHE(H)</v>
      </c>
      <c r="AK240" t="str">
        <f ca="1">IF(RIGHT(FPL_Combined[[#Headers],[Gameweek 36]],2)&lt;$B$622,INDEX(FPL_Results_Extract[Gameweek 11],MATCH($A240,FPL_Results_Extract[[Player]:[Player]],0)),INDEX(Team_Key[[Abbreviation]:[Abbreviation]],MATCH(LEFT(INDEX(FPL_Fixtures_Extract[],MATCH($A240,FPL_Fixtures_Extract[[Player]:[Player]],0),MATCH(FPL_Combined[[#Headers],[Gameweek 36]],FPL_Fixtures_Extract[#Headers],0)),LEN(INDEX(FPL_Fixtures_Extract[],MATCH($A240,FPL_Fixtures_Extract[[Player]:[Player]],0),MATCH(FPL_Combined[[#Headers],[Gameweek 36]],FPL_Fixtures_Extract[#Headers],0)))-4),Team_Key[[Full Name]:[Full Name]],0))&amp;RIGHT(INDEX(FPL_Fixtures_Extract[],MATCH($A240,FPL_Fixtures_Extract[[Player]:[Player]],0),MATCH(FPL_Combined[[#Headers],[Gameweek 36]],FPL_Fixtures_Extract[#Headers],0)),3))</f>
        <v>EVE(A)</v>
      </c>
      <c r="AL240" t="str">
        <f ca="1">IF(RIGHT(FPL_Combined[[#Headers],[Gameweek 37]],2)&lt;$B$622,INDEX(FPL_Results_Extract[Gameweek 12],MATCH($A240,FPL_Results_Extract[[Player]:[Player]],0)),INDEX(Team_Key[[Abbreviation]:[Abbreviation]],MATCH(LEFT(INDEX(FPL_Fixtures_Extract[],MATCH($A240,FPL_Fixtures_Extract[[Player]:[Player]],0),MATCH(FPL_Combined[[#Headers],[Gameweek 37]],FPL_Fixtures_Extract[#Headers],0)),LEN(INDEX(FPL_Fixtures_Extract[],MATCH($A240,FPL_Fixtures_Extract[[Player]:[Player]],0),MATCH(FPL_Combined[[#Headers],[Gameweek 37]],FPL_Fixtures_Extract[#Headers],0)))-4),Team_Key[[Full Name]:[Full Name]],0))&amp;RIGHT(INDEX(FPL_Fixtures_Extract[],MATCH($A240,FPL_Fixtures_Extract[[Player]:[Player]],0),MATCH(FPL_Combined[[#Headers],[Gameweek 37]],FPL_Fixtures_Extract[#Headers],0)),3))</f>
        <v>WBA(H)</v>
      </c>
      <c r="AM240" t="str">
        <f ca="1">IF(RIGHT(FPL_Combined[[#Headers],[Gameweek 38]],2)&lt;$B$622,INDEX(FPL_Results_Extract[Gameweek 13],MATCH($A240,FPL_Results_Extract[[Player]:[Player]],0)),INDEX(Team_Key[[Abbreviation]:[Abbreviation]],MATCH(LEFT(INDEX(FPL_Fixtures_Extract[],MATCH($A240,FPL_Fixtures_Extract[[Player]:[Player]],0),MATCH(FPL_Combined[[#Headers],[Gameweek 38]],FPL_Fixtures_Extract[#Headers],0)),LEN(INDEX(FPL_Fixtures_Extract[],MATCH($A240,FPL_Fixtures_Extract[[Player]:[Player]],0),MATCH(FPL_Combined[[#Headers],[Gameweek 38]],FPL_Fixtures_Extract[#Headers],0)))-4),Team_Key[[Full Name]:[Full Name]],0))&amp;RIGHT(INDEX(FPL_Fixtures_Extract[],MATCH($A240,FPL_Fixtures_Extract[[Player]:[Player]],0),MATCH(FPL_Combined[[#Headers],[Gameweek 38]],FPL_Fixtures_Extract[#Headers],0)),3))</f>
        <v>MUN(A)</v>
      </c>
    </row>
    <row r="241" spans="1:39" x14ac:dyDescent="0.45">
      <c r="A241" t="s">
        <v>459</v>
      </c>
      <c r="B241" t="str">
        <f ca="1">IF(RIGHT(FPL_Combined[[#Headers],[Gameweek 01]],2)&lt;$B$622,INDEX(FPL_Results_Extract[Gameweek 01],MATCH($A241,FPL_Results_Extract[[Player]:[Player]],0)),INDEX(Team_Key[[Abbreviation]:[Abbreviation]],MATCH(LEFT(INDEX(FPL_Fixtures_Extract[],MATCH($A241,FPL_Fixtures_Extract[[Player]:[Player]],0),MATCH(FPL_Combined[[#Headers],[Gameweek 01]],FPL_Fixtures_Extract[#Headers],0)),LEN(INDEX(FPL_Fixtures_Extract[],MATCH($A241,FPL_Fixtures_Extract[[Player]:[Player]],0),MATCH(FPL_Combined[[#Headers],[Gameweek 01]],FPL_Fixtures_Extract[#Headers],0)))-4),Team_Key[[Full Name]:[Full Name]],0))&amp;RIGHT(INDEX(FPL_Fixtures_Extract[],MATCH($A241,FPL_Fixtures_Extract[[Player]:[Player]],0),MATCH(FPL_Combined[[#Headers],[Gameweek 01]],FPL_Fixtures_Extract[#Headers],0)),3))</f>
        <v>LEI(A) 2-4</v>
      </c>
      <c r="C241" t="str">
        <f ca="1">IF(RIGHT(FPL_Combined[[#Headers],[Gameweek 02]],2)&lt;$B$622,INDEX(FPL_Results_Extract[Gameweek 02],MATCH($A241,FPL_Results_Extract[[Player]:[Player]],0)),INDEX(Team_Key[[Abbreviation]:[Abbreviation]],MATCH(LEFT(INDEX(FPL_Fixtures_Extract[],MATCH($A241,FPL_Fixtures_Extract[[Player]:[Player]],0),MATCH(FPL_Combined[[#Headers],[Gameweek 02]],FPL_Fixtures_Extract[#Headers],0)),LEN(INDEX(FPL_Fixtures_Extract[],MATCH($A241,FPL_Fixtures_Extract[[Player]:[Player]],0),MATCH(FPL_Combined[[#Headers],[Gameweek 02]],FPL_Fixtures_Extract[#Headers],0)))-4),Team_Key[[Full Name]:[Full Name]],0))&amp;RIGHT(INDEX(FPL_Fixtures_Extract[],MATCH($A241,FPL_Fixtures_Extract[[Player]:[Player]],0),MATCH(FPL_Combined[[#Headers],[Gameweek 02]],FPL_Fixtures_Extract[#Headers],0)),3))</f>
        <v>NOR(H) 1-3</v>
      </c>
      <c r="D241" t="str">
        <f ca="1">IF(RIGHT(FPL_Combined[[#Headers],[Gameweek 03]],2)&lt;$B$622,INDEX(FPL_Results_Extract[Gameweek 03],MATCH($A241,FPL_Results_Extract[[Player]:[Player]],0)),INDEX(Team_Key[[Abbreviation]:[Abbreviation]],MATCH(LEFT(INDEX(FPL_Fixtures_Extract[],MATCH($A241,FPL_Fixtures_Extract[[Player]:[Player]],0),MATCH(FPL_Combined[[#Headers],[Gameweek 03]],FPL_Fixtures_Extract[#Headers],0)),LEN(INDEX(FPL_Fixtures_Extract[],MATCH($A241,FPL_Fixtures_Extract[[Player]:[Player]],0),MATCH(FPL_Combined[[#Headers],[Gameweek 03]],FPL_Fixtures_Extract[#Headers],0)))-4),Team_Key[[Full Name]:[Full Name]],0))&amp;RIGHT(INDEX(FPL_Fixtures_Extract[],MATCH($A241,FPL_Fixtures_Extract[[Player]:[Player]],0),MATCH(FPL_Combined[[#Headers],[Gameweek 03]],FPL_Fixtures_Extract[#Headers],0)),3))</f>
        <v>SWA(H) 1-1</v>
      </c>
      <c r="E241" t="str">
        <f ca="1">IF(RIGHT(FPL_Combined[[#Headers],[Gameweek 04]],2)&lt;$B$622,INDEX(FPL_Results_Extract[Gameweek 04],MATCH($A241,FPL_Results_Extract[[Player]:[Player]],0)),INDEX(Team_Key[[Abbreviation]:[Abbreviation]],MATCH(LEFT(INDEX(FPL_Fixtures_Extract[],MATCH($A241,FPL_Fixtures_Extract[[Player]:[Player]],0),MATCH(FPL_Combined[[#Headers],[Gameweek 04]],FPL_Fixtures_Extract[#Headers],0)),LEN(INDEX(FPL_Fixtures_Extract[],MATCH($A241,FPL_Fixtures_Extract[[Player]:[Player]],0),MATCH(FPL_Combined[[#Headers],[Gameweek 04]],FPL_Fixtures_Extract[#Headers],0)))-4),Team_Key[[Full Name]:[Full Name]],0))&amp;RIGHT(INDEX(FPL_Fixtures_Extract[],MATCH($A241,FPL_Fixtures_Extract[[Player]:[Player]],0),MATCH(FPL_Combined[[#Headers],[Gameweek 04]],FPL_Fixtures_Extract[#Headers],0)),3))</f>
        <v>AVL(A) 2-2</v>
      </c>
      <c r="F241" t="str">
        <f ca="1">IF(RIGHT(FPL_Combined[[#Headers],[Gameweek 05]],2)&lt;$B$622,INDEX(FPL_Results_Extract[Gameweek 05],MATCH($A241,FPL_Results_Extract[[Player]:[Player]],0)),INDEX(Team_Key[[Abbreviation]:[Abbreviation]],MATCH(LEFT(INDEX(FPL_Fixtures_Extract[],MATCH($A241,FPL_Fixtures_Extract[[Player]:[Player]],0),MATCH(FPL_Combined[[#Headers],[Gameweek 05]],FPL_Fixtures_Extract[#Headers],0)),LEN(INDEX(FPL_Fixtures_Extract[],MATCH($A241,FPL_Fixtures_Extract[[Player]:[Player]],0),MATCH(FPL_Combined[[#Headers],[Gameweek 05]],FPL_Fixtures_Extract[#Headers],0)))-4),Team_Key[[Full Name]:[Full Name]],0))&amp;RIGHT(INDEX(FPL_Fixtures_Extract[],MATCH($A241,FPL_Fixtures_Extract[[Player]:[Player]],0),MATCH(FPL_Combined[[#Headers],[Gameweek 05]],FPL_Fixtures_Extract[#Headers],0)),3))</f>
        <v>TOT(H) 0-1</v>
      </c>
      <c r="G241" t="str">
        <f ca="1">IF(RIGHT(FPL_Combined[[#Headers],[Gameweek 06]],2)&lt;$B$622,INDEX(FPL_Results_Extract[Gameweek 06],MATCH($A241,FPL_Results_Extract[[Player]:[Player]],0)),INDEX(Team_Key[[Abbreviation]:[Abbreviation]],MATCH(LEFT(INDEX(FPL_Fixtures_Extract[],MATCH($A241,FPL_Fixtures_Extract[[Player]:[Player]],0),MATCH(FPL_Combined[[#Headers],[Gameweek 06]],FPL_Fixtures_Extract[#Headers],0)),LEN(INDEX(FPL_Fixtures_Extract[],MATCH($A241,FPL_Fixtures_Extract[[Player]:[Player]],0),MATCH(FPL_Combined[[#Headers],[Gameweek 06]],FPL_Fixtures_Extract[#Headers],0)))-4),Team_Key[[Full Name]:[Full Name]],0))&amp;RIGHT(INDEX(FPL_Fixtures_Extract[],MATCH($A241,FPL_Fixtures_Extract[[Player]:[Player]],0),MATCH(FPL_Combined[[#Headers],[Gameweek 06]],FPL_Fixtures_Extract[#Headers],0)),3))</f>
        <v>BOU(A) 0-2</v>
      </c>
      <c r="H241" t="str">
        <f ca="1">IF(RIGHT(FPL_Combined[[#Headers],[Gameweek 07]],2)&lt;$B$622,INDEX(FPL_Results_Extract[Gameweek 07],MATCH($A241,FPL_Results_Extract[[Player]:[Player]],0)),INDEX(Team_Key[[Abbreviation]:[Abbreviation]],MATCH(LEFT(INDEX(FPL_Fixtures_Extract[],MATCH($A241,FPL_Fixtures_Extract[[Player]:[Player]],0),MATCH(FPL_Combined[[#Headers],[Gameweek 07]],FPL_Fixtures_Extract[#Headers],0)),LEN(INDEX(FPL_Fixtures_Extract[],MATCH($A241,FPL_Fixtures_Extract[[Player]:[Player]],0),MATCH(FPL_Combined[[#Headers],[Gameweek 07]],FPL_Fixtures_Extract[#Headers],0)))-4),Team_Key[[Full Name]:[Full Name]],0))&amp;RIGHT(INDEX(FPL_Fixtures_Extract[],MATCH($A241,FPL_Fixtures_Extract[[Player]:[Player]],0),MATCH(FPL_Combined[[#Headers],[Gameweek 07]],FPL_Fixtures_Extract[#Headers],0)),3))</f>
        <v>MUN(A) 0-3</v>
      </c>
      <c r="I241" t="str">
        <f ca="1">IF(RIGHT(FPL_Combined[[#Headers],[Gameweek 08]],2)&lt;$B$622,INDEX(FPL_Results_Extract[Gameweek 08],MATCH($A241,FPL_Results_Extract[[Player]:[Player]],0)),INDEX(Team_Key[[Abbreviation]:[Abbreviation]],MATCH(LEFT(INDEX(FPL_Fixtures_Extract[],MATCH($A241,FPL_Fixtures_Extract[[Player]:[Player]],0),MATCH(FPL_Combined[[#Headers],[Gameweek 08]],FPL_Fixtures_Extract[#Headers],0)),LEN(INDEX(FPL_Fixtures_Extract[],MATCH($A241,FPL_Fixtures_Extract[[Player]:[Player]],0),MATCH(FPL_Combined[[#Headers],[Gameweek 08]],FPL_Fixtures_Extract[#Headers],0)))-4),Team_Key[[Full Name]:[Full Name]],0))&amp;RIGHT(INDEX(FPL_Fixtures_Extract[],MATCH($A241,FPL_Fixtures_Extract[[Player]:[Player]],0),MATCH(FPL_Combined[[#Headers],[Gameweek 08]],FPL_Fixtures_Extract[#Headers],0)),3))</f>
        <v>WHU(H) 2-2</v>
      </c>
      <c r="J241" t="str">
        <f ca="1">IF(RIGHT(FPL_Combined[[#Headers],[Gameweek 09]],2)&lt;$B$622,INDEX(FPL_Results_Extract[Gameweek 09],MATCH($A241,FPL_Results_Extract[[Player]:[Player]],0)),INDEX(Team_Key[[Abbreviation]:[Abbreviation]],MATCH(LEFT(INDEX(FPL_Fixtures_Extract[],MATCH($A241,FPL_Fixtures_Extract[[Player]:[Player]],0),MATCH(FPL_Combined[[#Headers],[Gameweek 09]],FPL_Fixtures_Extract[#Headers],0)),LEN(INDEX(FPL_Fixtures_Extract[],MATCH($A241,FPL_Fixtures_Extract[[Player]:[Player]],0),MATCH(FPL_Combined[[#Headers],[Gameweek 09]],FPL_Fixtures_Extract[#Headers],0)))-4),Team_Key[[Full Name]:[Full Name]],0))&amp;RIGHT(INDEX(FPL_Fixtures_Extract[],MATCH($A241,FPL_Fixtures_Extract[[Player]:[Player]],0),MATCH(FPL_Combined[[#Headers],[Gameweek 09]],FPL_Fixtures_Extract[#Headers],0)),3))</f>
        <v>WBA(A) 0-1</v>
      </c>
      <c r="K241" t="str">
        <f ca="1">IF(RIGHT(FPL_Combined[[#Headers],[Gameweek 10]],2)&lt;$B$622,INDEX(FPL_Results_Extract[Gameweek 10],MATCH($A241,FPL_Results_Extract[[Player]:[Player]],0)),INDEX(Team_Key[[Abbreviation]:[Abbreviation]],MATCH(LEFT(INDEX(FPL_Fixtures_Extract[],MATCH($A241,FPL_Fixtures_Extract[[Player]:[Player]],0),MATCH(FPL_Combined[[#Headers],[Gameweek 10]],FPL_Fixtures_Extract[#Headers],0)),LEN(INDEX(FPL_Fixtures_Extract[],MATCH($A241,FPL_Fixtures_Extract[[Player]:[Player]],0),MATCH(FPL_Combined[[#Headers],[Gameweek 10]],FPL_Fixtures_Extract[#Headers],0)))-4),Team_Key[[Full Name]:[Full Name]],0))&amp;RIGHT(INDEX(FPL_Fixtures_Extract[],MATCH($A241,FPL_Fixtures_Extract[[Player]:[Player]],0),MATCH(FPL_Combined[[#Headers],[Gameweek 10]],FPL_Fixtures_Extract[#Headers],0)),3))</f>
        <v>NEW(H) 3-0</v>
      </c>
      <c r="L241" t="str">
        <f ca="1">IF(RIGHT(FPL_Combined[[#Headers],[Gameweek 11]],2)&lt;$B$622,INDEX(FPL_Results_Extract[Gameweek 11],MATCH($A241,FPL_Results_Extract[[Player]:[Player]],0)),INDEX(Team_Key[[Abbreviation]:[Abbreviation]],MATCH(LEFT(INDEX(FPL_Fixtures_Extract[],MATCH($A241,FPL_Fixtures_Extract[[Player]:[Player]],0),MATCH(FPL_Combined[[#Headers],[Gameweek 11]],FPL_Fixtures_Extract[#Headers],0)),LEN(INDEX(FPL_Fixtures_Extract[],MATCH($A241,FPL_Fixtures_Extract[[Player]:[Player]],0),MATCH(FPL_Combined[[#Headers],[Gameweek 11]],FPL_Fixtures_Extract[#Headers],0)))-4),Team_Key[[Full Name]:[Full Name]],0))&amp;RIGHT(INDEX(FPL_Fixtures_Extract[],MATCH($A241,FPL_Fixtures_Extract[[Player]:[Player]],0),MATCH(FPL_Combined[[#Headers],[Gameweek 11]],FPL_Fixtures_Extract[#Headers],0)),3))</f>
        <v>EVE(A) 2-6</v>
      </c>
      <c r="M241" t="str">
        <f ca="1">IF(RIGHT(FPL_Combined[[#Headers],[Gameweek 12]],2)&lt;$B$622,INDEX(FPL_Results_Extract[Gameweek 12],MATCH($A241,FPL_Results_Extract[[Player]:[Player]],0)),INDEX(Team_Key[[Abbreviation]:[Abbreviation]],MATCH(LEFT(INDEX(FPL_Fixtures_Extract[],MATCH($A241,FPL_Fixtures_Extract[[Player]:[Player]],0),MATCH(FPL_Combined[[#Headers],[Gameweek 12]],FPL_Fixtures_Extract[#Headers],0)),LEN(INDEX(FPL_Fixtures_Extract[],MATCH($A241,FPL_Fixtures_Extract[[Player]:[Player]],0),MATCH(FPL_Combined[[#Headers],[Gameweek 12]],FPL_Fixtures_Extract[#Headers],0)))-4),Team_Key[[Full Name]:[Full Name]],0))&amp;RIGHT(INDEX(FPL_Fixtures_Extract[],MATCH($A241,FPL_Fixtures_Extract[[Player]:[Player]],0),MATCH(FPL_Combined[[#Headers],[Gameweek 12]],FPL_Fixtures_Extract[#Headers],0)),3))</f>
        <v>SOU(H) 0-1</v>
      </c>
      <c r="N241" t="str">
        <f ca="1">IF(RIGHT(FPL_Combined[[#Headers],[Gameweek 13]],2)&lt;$B$622,INDEX(FPL_Results_Extract[Gameweek 13],MATCH($A241,FPL_Results_Extract[[Player]:[Player]],0)),INDEX(Team_Key[[Abbreviation]:[Abbreviation]],MATCH(LEFT(INDEX(FPL_Fixtures_Extract[],MATCH($A241,FPL_Fixtures_Extract[[Player]:[Player]],0),MATCH(FPL_Combined[[#Headers],[Gameweek 13]],FPL_Fixtures_Extract[#Headers],0)),LEN(INDEX(FPL_Fixtures_Extract[],MATCH($A241,FPL_Fixtures_Extract[[Player]:[Player]],0),MATCH(FPL_Combined[[#Headers],[Gameweek 13]],FPL_Fixtures_Extract[#Headers],0)))-4),Team_Key[[Full Name]:[Full Name]],0))&amp;RIGHT(INDEX(FPL_Fixtures_Extract[],MATCH($A241,FPL_Fixtures_Extract[[Player]:[Player]],0),MATCH(FPL_Combined[[#Headers],[Gameweek 13]],FPL_Fixtures_Extract[#Headers],0)),3))</f>
        <v>CRY(A) 1-0</v>
      </c>
      <c r="O241" t="str">
        <f ca="1">IF(RIGHT(FPL_Combined[[#Headers],[Gameweek 14]],2)&lt;$B$622,INDEX(FPL_Results_Extract[Gameweek 14],MATCH($A241,FPL_Results_Extract[[Player]:[Player]],0)),INDEX(Team_Key[[Abbreviation]:[Abbreviation]],MATCH(LEFT(INDEX(FPL_Fixtures_Extract[],MATCH($A241,FPL_Fixtures_Extract[[Player]:[Player]],0),MATCH(FPL_Combined[[#Headers],[Gameweek 14]],FPL_Fixtures_Extract[#Headers],0)),LEN(INDEX(FPL_Fixtures_Extract[],MATCH($A241,FPL_Fixtures_Extract[[Player]:[Player]],0),MATCH(FPL_Combined[[#Headers],[Gameweek 14]],FPL_Fixtures_Extract[#Headers],0)))-4),Team_Key[[Full Name]:[Full Name]],0))&amp;RIGHT(INDEX(FPL_Fixtures_Extract[],MATCH($A241,FPL_Fixtures_Extract[[Player]:[Player]],0),MATCH(FPL_Combined[[#Headers],[Gameweek 14]],FPL_Fixtures_Extract[#Headers],0)),3))</f>
        <v>STK(H) 2-0</v>
      </c>
      <c r="P241" t="str">
        <f ca="1">IF(RIGHT(FPL_Combined[[#Headers],[Gameweek 15]],2)&lt;$B$622,INDEX(FPL_Results_Extract[Gameweek 15],MATCH($A241,FPL_Results_Extract[[Player]:[Player]],0)),INDEX(Team_Key[[Abbreviation]:[Abbreviation]],MATCH(LEFT(INDEX(FPL_Fixtures_Extract[],MATCH($A241,FPL_Fixtures_Extract[[Player]:[Player]],0),MATCH(FPL_Combined[[#Headers],[Gameweek 15]],FPL_Fixtures_Extract[#Headers],0)),LEN(INDEX(FPL_Fixtures_Extract[],MATCH($A241,FPL_Fixtures_Extract[[Player]:[Player]],0),MATCH(FPL_Combined[[#Headers],[Gameweek 15]],FPL_Fixtures_Extract[#Headers],0)))-4),Team_Key[[Full Name]:[Full Name]],0))&amp;RIGHT(INDEX(FPL_Fixtures_Extract[],MATCH($A241,FPL_Fixtures_Extract[[Player]:[Player]],0),MATCH(FPL_Combined[[#Headers],[Gameweek 15]],FPL_Fixtures_Extract[#Headers],0)),3))</f>
        <v>ARS(A) 1-3</v>
      </c>
      <c r="Q241" t="str">
        <f ca="1">IF(RIGHT(FPL_Combined[[#Headers],[Gameweek 16]],2)&lt;$B$622,INDEX(FPL_Results_Extract[Gameweek 16],MATCH($A241,FPL_Results_Extract[[Player]:[Player]],0)),INDEX(Team_Key[[Abbreviation]:[Abbreviation]],MATCH(LEFT(INDEX(FPL_Fixtures_Extract[],MATCH($A241,FPL_Fixtures_Extract[[Player]:[Player]],0),MATCH(FPL_Combined[[#Headers],[Gameweek 16]],FPL_Fixtures_Extract[#Headers],0)),LEN(INDEX(FPL_Fixtures_Extract[],MATCH($A241,FPL_Fixtures_Extract[[Player]:[Player]],0),MATCH(FPL_Combined[[#Headers],[Gameweek 16]],FPL_Fixtures_Extract[#Headers],0)))-4),Team_Key[[Full Name]:[Full Name]],0))&amp;RIGHT(INDEX(FPL_Fixtures_Extract[],MATCH($A241,FPL_Fixtures_Extract[[Player]:[Player]],0),MATCH(FPL_Combined[[#Headers],[Gameweek 16]],FPL_Fixtures_Extract[#Headers],0)),3))</f>
        <v>WAT(H) 0-1</v>
      </c>
      <c r="R241" t="str">
        <f ca="1">IF(RIGHT(FPL_Combined[[#Headers],[Gameweek 17]],2)&lt;$B$622,INDEX(FPL_Results_Extract[Gameweek 17],MATCH($A241,FPL_Results_Extract[[Player]:[Player]],0)),INDEX(Team_Key[[Abbreviation]:[Abbreviation]],MATCH(LEFT(INDEX(FPL_Fixtures_Extract[],MATCH($A241,FPL_Fixtures_Extract[[Player]:[Player]],0),MATCH(FPL_Combined[[#Headers],[Gameweek 17]],FPL_Fixtures_Extract[#Headers],0)),LEN(INDEX(FPL_Fixtures_Extract[],MATCH($A241,FPL_Fixtures_Extract[[Player]:[Player]],0),MATCH(FPL_Combined[[#Headers],[Gameweek 17]],FPL_Fixtures_Extract[#Headers],0)))-4),Team_Key[[Full Name]:[Full Name]],0))&amp;RIGHT(INDEX(FPL_Fixtures_Extract[],MATCH($A241,FPL_Fixtures_Extract[[Player]:[Player]],0),MATCH(FPL_Combined[[#Headers],[Gameweek 17]],FPL_Fixtures_Extract[#Headers],0)),3))</f>
        <v>CHE(A) 1-3</v>
      </c>
      <c r="S241" t="str">
        <f ca="1">IF(RIGHT(FPL_Combined[[#Headers],[Gameweek 18]],2)&lt;$B$622,INDEX(FPL_Results_Extract[Gameweek 18],MATCH($A241,FPL_Results_Extract[[Player]:[Player]],0)),INDEX(Team_Key[[Abbreviation]:[Abbreviation]],MATCH(LEFT(INDEX(FPL_Fixtures_Extract[],MATCH($A241,FPL_Fixtures_Extract[[Player]:[Player]],0),MATCH(FPL_Combined[[#Headers],[Gameweek 18]],FPL_Fixtures_Extract[#Headers],0)),LEN(INDEX(FPL_Fixtures_Extract[],MATCH($A241,FPL_Fixtures_Extract[[Player]:[Player]],0),MATCH(FPL_Combined[[#Headers],[Gameweek 18]],FPL_Fixtures_Extract[#Headers],0)))-4),Team_Key[[Full Name]:[Full Name]],0))&amp;RIGHT(INDEX(FPL_Fixtures_Extract[],MATCH($A241,FPL_Fixtures_Extract[[Player]:[Player]],0),MATCH(FPL_Combined[[#Headers],[Gameweek 18]],FPL_Fixtures_Extract[#Headers],0)),3))</f>
        <v>MCI(A) 1-4</v>
      </c>
      <c r="T241" t="str">
        <f ca="1">IF(RIGHT(FPL_Combined[[#Headers],[Gameweek 19]],2)&lt;$B$622,INDEX(FPL_Results_Extract[Gameweek 19],MATCH($A241,FPL_Results_Extract[[Player]:[Player]],0)),INDEX(Team_Key[[Abbreviation]:[Abbreviation]],MATCH(LEFT(INDEX(FPL_Fixtures_Extract[],MATCH($A241,FPL_Fixtures_Extract[[Player]:[Player]],0),MATCH(FPL_Combined[[#Headers],[Gameweek 19]],FPL_Fixtures_Extract[#Headers],0)),LEN(INDEX(FPL_Fixtures_Extract[],MATCH($A241,FPL_Fixtures_Extract[[Player]:[Player]],0),MATCH(FPL_Combined[[#Headers],[Gameweek 19]],FPL_Fixtures_Extract[#Headers],0)))-4),Team_Key[[Full Name]:[Full Name]],0))&amp;RIGHT(INDEX(FPL_Fixtures_Extract[],MATCH($A241,FPL_Fixtures_Extract[[Player]:[Player]],0),MATCH(FPL_Combined[[#Headers],[Gameweek 19]],FPL_Fixtures_Extract[#Headers],0)),3))</f>
        <v>LIV(H) 0-1</v>
      </c>
      <c r="U241" t="str">
        <f ca="1">IF(RIGHT(FPL_Combined[[#Headers],[Gameweek 20]],2)&lt;$B$622,INDEX(FPL_Results_Extract[Gameweek 20],MATCH($A241,FPL_Results_Extract[[Player]:[Player]],0)),INDEX(Team_Key[[Abbreviation]:[Abbreviation]],MATCH(LEFT(INDEX(FPL_Fixtures_Extract[],MATCH($A241,FPL_Fixtures_Extract[[Player]:[Player]],0),MATCH(FPL_Combined[[#Headers],[Gameweek 20]],FPL_Fixtures_Extract[#Headers],0)),LEN(INDEX(FPL_Fixtures_Extract[],MATCH($A241,FPL_Fixtures_Extract[[Player]:[Player]],0),MATCH(FPL_Combined[[#Headers],[Gameweek 20]],FPL_Fixtures_Extract[#Headers],0)))-4),Team_Key[[Full Name]:[Full Name]],0))&amp;RIGHT(INDEX(FPL_Fixtures_Extract[],MATCH($A241,FPL_Fixtures_Extract[[Player]:[Player]],0),MATCH(FPL_Combined[[#Headers],[Gameweek 20]],FPL_Fixtures_Extract[#Headers],0)),3))</f>
        <v>AVL(H) 3-1</v>
      </c>
      <c r="V241" t="str">
        <f ca="1">IF(RIGHT(FPL_Combined[[#Headers],[Gameweek 21]],2)&lt;$B$622,INDEX(FPL_Results_Extract[Gameweek 21],MATCH($A241,FPL_Results_Extract[[Player]:[Player]],0)),INDEX(Team_Key[[Abbreviation]:[Abbreviation]],MATCH(LEFT(INDEX(FPL_Fixtures_Extract[],MATCH($A241,FPL_Fixtures_Extract[[Player]:[Player]],0),MATCH(FPL_Combined[[#Headers],[Gameweek 21]],FPL_Fixtures_Extract[#Headers],0)),LEN(INDEX(FPL_Fixtures_Extract[],MATCH($A241,FPL_Fixtures_Extract[[Player]:[Player]],0),MATCH(FPL_Combined[[#Headers],[Gameweek 21]],FPL_Fixtures_Extract[#Headers],0)))-4),Team_Key[[Full Name]:[Full Name]],0))&amp;RIGHT(INDEX(FPL_Fixtures_Extract[],MATCH($A241,FPL_Fixtures_Extract[[Player]:[Player]],0),MATCH(FPL_Combined[[#Headers],[Gameweek 21]],FPL_Fixtures_Extract[#Headers],0)),3))</f>
        <v>SWA(A) 4-2</v>
      </c>
      <c r="W241" t="str">
        <f ca="1">IF(RIGHT(FPL_Combined[[#Headers],[Gameweek 22]],2)&lt;$B$622,INDEX(FPL_Results_Extract[Gameweek 22],MATCH($A241,FPL_Results_Extract[[Player]:[Player]],0)),INDEX(Team_Key[[Abbreviation]:[Abbreviation]],MATCH(LEFT(INDEX(FPL_Fixtures_Extract[],MATCH($A241,FPL_Fixtures_Extract[[Player]:[Player]],0),MATCH(FPL_Combined[[#Headers],[Gameweek 22]],FPL_Fixtures_Extract[#Headers],0)),LEN(INDEX(FPL_Fixtures_Extract[],MATCH($A241,FPL_Fixtures_Extract[[Player]:[Player]],0),MATCH(FPL_Combined[[#Headers],[Gameweek 22]],FPL_Fixtures_Extract[#Headers],0)))-4),Team_Key[[Full Name]:[Full Name]],0))&amp;RIGHT(INDEX(FPL_Fixtures_Extract[],MATCH($A241,FPL_Fixtures_Extract[[Player]:[Player]],0),MATCH(FPL_Combined[[#Headers],[Gameweek 22]],FPL_Fixtures_Extract[#Headers],0)),3))</f>
        <v>TOT(A) 1-4</v>
      </c>
      <c r="X241" t="str">
        <f ca="1">IF(RIGHT(FPL_Combined[[#Headers],[Gameweek 23]],2)&lt;$B$622,INDEX(FPL_Results_Extract[Gameweek 23],MATCH($A241,FPL_Results_Extract[[Player]:[Player]],0)),INDEX(Team_Key[[Abbreviation]:[Abbreviation]],MATCH(LEFT(INDEX(FPL_Fixtures_Extract[],MATCH($A241,FPL_Fixtures_Extract[[Player]:[Player]],0),MATCH(FPL_Combined[[#Headers],[Gameweek 23]],FPL_Fixtures_Extract[#Headers],0)),LEN(INDEX(FPL_Fixtures_Extract[],MATCH($A241,FPL_Fixtures_Extract[[Player]:[Player]],0),MATCH(FPL_Combined[[#Headers],[Gameweek 23]],FPL_Fixtures_Extract[#Headers],0)))-4),Team_Key[[Full Name]:[Full Name]],0))&amp;RIGHT(INDEX(FPL_Fixtures_Extract[],MATCH($A241,FPL_Fixtures_Extract[[Player]:[Player]],0),MATCH(FPL_Combined[[#Headers],[Gameweek 23]],FPL_Fixtures_Extract[#Headers],0)),3))</f>
        <v>BOU(H) 1-1</v>
      </c>
      <c r="Y241" t="str">
        <f ca="1">IF(RIGHT(FPL_Combined[[#Headers],[Gameweek 24]],2)&lt;$B$622,INDEX(FPL_Results_Extract[Team],MATCH($A241,FPL_Results_Extract[[Player]:[Player]],0)),INDEX(Team_Key[[Abbreviation]:[Abbreviation]],MATCH(LEFT(INDEX(FPL_Fixtures_Extract[],MATCH($A241,FPL_Fixtures_Extract[[Player]:[Player]],0),MATCH(FPL_Combined[[#Headers],[Gameweek 24]],FPL_Fixtures_Extract[#Headers],0)),LEN(INDEX(FPL_Fixtures_Extract[],MATCH($A241,FPL_Fixtures_Extract[[Player]:[Player]],0),MATCH(FPL_Combined[[#Headers],[Gameweek 24]],FPL_Fixtures_Extract[#Headers],0)))-4),Team_Key[[Full Name]:[Full Name]],0))&amp;RIGHT(INDEX(FPL_Fixtures_Extract[],MATCH($A241,FPL_Fixtures_Extract[[Player]:[Player]],0),MATCH(FPL_Combined[[#Headers],[Gameweek 24]],FPL_Fixtures_Extract[#Headers],0)),3))</f>
        <v>SUN</v>
      </c>
      <c r="Z241" t="str">
        <f ca="1">IF(RIGHT(FPL_Combined[[#Headers],[Gameweek 25]],2)&lt;$B$622,INDEX(FPL_Results_Extract[Player],MATCH($A241,FPL_Results_Extract[[Player]:[Player]],0)),INDEX(Team_Key[[Abbreviation]:[Abbreviation]],MATCH(LEFT(INDEX(FPL_Fixtures_Extract[],MATCH($A241,FPL_Fixtures_Extract[[Player]:[Player]],0),MATCH(FPL_Combined[[#Headers],[Gameweek 25]],FPL_Fixtures_Extract[#Headers],0)),LEN(INDEX(FPL_Fixtures_Extract[],MATCH($A241,FPL_Fixtures_Extract[[Player]:[Player]],0),MATCH(FPL_Combined[[#Headers],[Gameweek 25]],FPL_Fixtures_Extract[#Headers],0)))-4),Team_Key[[Full Name]:[Full Name]],0))&amp;RIGHT(INDEX(FPL_Fixtures_Extract[],MATCH($A241,FPL_Fixtures_Extract[[Player]:[Player]],0),MATCH(FPL_Combined[[#Headers],[Gameweek 25]],FPL_Fixtures_Extract[#Headers],0)),3))</f>
        <v>Graham</v>
      </c>
      <c r="AA241" t="str">
        <f ca="1">IF(RIGHT(FPL_Combined[[#Headers],[Gameweek 26]],2)&lt;$B$622,INDEX(FPL_Results_Extract[Gameweek 01],MATCH($A241,FPL_Results_Extract[[Player]:[Player]],0)),INDEX(Team_Key[[Abbreviation]:[Abbreviation]],MATCH(LEFT(INDEX(FPL_Fixtures_Extract[],MATCH($A241,FPL_Fixtures_Extract[[Player]:[Player]],0),MATCH(FPL_Combined[[#Headers],[Gameweek 26]],FPL_Fixtures_Extract[#Headers],0)),LEN(INDEX(FPL_Fixtures_Extract[],MATCH($A241,FPL_Fixtures_Extract[[Player]:[Player]],0),MATCH(FPL_Combined[[#Headers],[Gameweek 26]],FPL_Fixtures_Extract[#Headers],0)))-4),Team_Key[[Full Name]:[Full Name]],0))&amp;RIGHT(INDEX(FPL_Fixtures_Extract[],MATCH($A241,FPL_Fixtures_Extract[[Player]:[Player]],0),MATCH(FPL_Combined[[#Headers],[Gameweek 26]],FPL_Fixtures_Extract[#Headers],0)),3))</f>
        <v>LEI(A) 2-4</v>
      </c>
      <c r="AB241" t="str">
        <f ca="1">IF(RIGHT(FPL_Combined[[#Headers],[Gameweek 27]],2)&lt;$B$622,INDEX(FPL_Results_Extract[Gameweek 02],MATCH($A241,FPL_Results_Extract[[Player]:[Player]],0)),INDEX(Team_Key[[Abbreviation]:[Abbreviation]],MATCH(LEFT(INDEX(FPL_Fixtures_Extract[],MATCH($A241,FPL_Fixtures_Extract[[Player]:[Player]],0),MATCH(FPL_Combined[[#Headers],[Gameweek 27]],FPL_Fixtures_Extract[#Headers],0)),LEN(INDEX(FPL_Fixtures_Extract[],MATCH($A241,FPL_Fixtures_Extract[[Player]:[Player]],0),MATCH(FPL_Combined[[#Headers],[Gameweek 27]],FPL_Fixtures_Extract[#Headers],0)))-4),Team_Key[[Full Name]:[Full Name]],0))&amp;RIGHT(INDEX(FPL_Fixtures_Extract[],MATCH($A241,FPL_Fixtures_Extract[[Player]:[Player]],0),MATCH(FPL_Combined[[#Headers],[Gameweek 27]],FPL_Fixtures_Extract[#Headers],0)),3))</f>
        <v>NOR(H) 1-3</v>
      </c>
      <c r="AC241" t="str">
        <f ca="1">IF(RIGHT(FPL_Combined[[#Headers],[Gameweek 28]],2)&lt;$B$622,INDEX(FPL_Results_Extract[Gameweek 03],MATCH($A241,FPL_Results_Extract[[Player]:[Player]],0)),INDEX(Team_Key[[Abbreviation]:[Abbreviation]],MATCH(LEFT(INDEX(FPL_Fixtures_Extract[],MATCH($A241,FPL_Fixtures_Extract[[Player]:[Player]],0),MATCH(FPL_Combined[[#Headers],[Gameweek 28]],FPL_Fixtures_Extract[#Headers],0)),LEN(INDEX(FPL_Fixtures_Extract[],MATCH($A241,FPL_Fixtures_Extract[[Player]:[Player]],0),MATCH(FPL_Combined[[#Headers],[Gameweek 28]],FPL_Fixtures_Extract[#Headers],0)))-4),Team_Key[[Full Name]:[Full Name]],0))&amp;RIGHT(INDEX(FPL_Fixtures_Extract[],MATCH($A241,FPL_Fixtures_Extract[[Player]:[Player]],0),MATCH(FPL_Combined[[#Headers],[Gameweek 28]],FPL_Fixtures_Extract[#Headers],0)),3))</f>
        <v>SWA(H) 1-1</v>
      </c>
      <c r="AD241" t="str">
        <f ca="1">IF(RIGHT(FPL_Combined[[#Headers],[Gameweek 29]],2)&lt;$B$622,INDEX(FPL_Results_Extract[Gameweek 04],MATCH($A241,FPL_Results_Extract[[Player]:[Player]],0)),INDEX(Team_Key[[Abbreviation]:[Abbreviation]],MATCH(LEFT(INDEX(FPL_Fixtures_Extract[],MATCH($A241,FPL_Fixtures_Extract[[Player]:[Player]],0),MATCH(FPL_Combined[[#Headers],[Gameweek 29]],FPL_Fixtures_Extract[#Headers],0)),LEN(INDEX(FPL_Fixtures_Extract[],MATCH($A241,FPL_Fixtures_Extract[[Player]:[Player]],0),MATCH(FPL_Combined[[#Headers],[Gameweek 29]],FPL_Fixtures_Extract[#Headers],0)))-4),Team_Key[[Full Name]:[Full Name]],0))&amp;RIGHT(INDEX(FPL_Fixtures_Extract[],MATCH($A241,FPL_Fixtures_Extract[[Player]:[Player]],0),MATCH(FPL_Combined[[#Headers],[Gameweek 29]],FPL_Fixtures_Extract[#Headers],0)),3))</f>
        <v>SOU(A)</v>
      </c>
      <c r="AE241" t="e">
        <f ca="1">IF(RIGHT(FPL_Combined[[#Headers],[Gameweek 30]],2)&lt;$B$622,INDEX(FPL_Results_Extract[Gameweek 05],MATCH($A241,FPL_Results_Extract[[Player]:[Player]],0)),INDEX(Team_Key[[Abbreviation]:[Abbreviation]],MATCH(LEFT(INDEX(FPL_Fixtures_Extract[],MATCH($A241,FPL_Fixtures_Extract[[Player]:[Player]],0),MATCH(FPL_Combined[[#Headers],[Gameweek 30]],FPL_Fixtures_Extract[#Headers],0)),LEN(INDEX(FPL_Fixtures_Extract[],MATCH($A241,FPL_Fixtures_Extract[[Player]:[Player]],0),MATCH(FPL_Combined[[#Headers],[Gameweek 30]],FPL_Fixtures_Extract[#Headers],0)))-4),Team_Key[[Full Name]:[Full Name]],0))&amp;RIGHT(INDEX(FPL_Fixtures_Extract[],MATCH($A241,FPL_Fixtures_Extract[[Player]:[Player]],0),MATCH(FPL_Combined[[#Headers],[Gameweek 30]],FPL_Fixtures_Extract[#Headers],0)),3))</f>
        <v>#VALUE!</v>
      </c>
      <c r="AF241" t="str">
        <f ca="1">IF(RIGHT(FPL_Combined[[#Headers],[Gameweek 31]],2)&lt;$B$622,INDEX(FPL_Results_Extract[Gameweek 06],MATCH($A241,FPL_Results_Extract[[Player]:[Player]],0)),INDEX(Team_Key[[Abbreviation]:[Abbreviation]],MATCH(LEFT(INDEX(FPL_Fixtures_Extract[],MATCH($A241,FPL_Fixtures_Extract[[Player]:[Player]],0),MATCH(FPL_Combined[[#Headers],[Gameweek 31]],FPL_Fixtures_Extract[#Headers],0)),LEN(INDEX(FPL_Fixtures_Extract[],MATCH($A241,FPL_Fixtures_Extract[[Player]:[Player]],0),MATCH(FPL_Combined[[#Headers],[Gameweek 31]],FPL_Fixtures_Extract[#Headers],0)))-4),Team_Key[[Full Name]:[Full Name]],0))&amp;RIGHT(INDEX(FPL_Fixtures_Extract[],MATCH($A241,FPL_Fixtures_Extract[[Player]:[Player]],0),MATCH(FPL_Combined[[#Headers],[Gameweek 31]],FPL_Fixtures_Extract[#Headers],0)),3))</f>
        <v>NEW(A)</v>
      </c>
      <c r="AG241" t="str">
        <f ca="1">IF(RIGHT(FPL_Combined[[#Headers],[Gameweek 32]],2)&lt;$B$622,INDEX(FPL_Results_Extract[Gameweek 07],MATCH($A241,FPL_Results_Extract[[Player]:[Player]],0)),INDEX(Team_Key[[Abbreviation]:[Abbreviation]],MATCH(LEFT(INDEX(FPL_Fixtures_Extract[],MATCH($A241,FPL_Fixtures_Extract[[Player]:[Player]],0),MATCH(FPL_Combined[[#Headers],[Gameweek 32]],FPL_Fixtures_Extract[#Headers],0)),LEN(INDEX(FPL_Fixtures_Extract[],MATCH($A241,FPL_Fixtures_Extract[[Player]:[Player]],0),MATCH(FPL_Combined[[#Headers],[Gameweek 32]],FPL_Fixtures_Extract[#Headers],0)))-4),Team_Key[[Full Name]:[Full Name]],0))&amp;RIGHT(INDEX(FPL_Fixtures_Extract[],MATCH($A241,FPL_Fixtures_Extract[[Player]:[Player]],0),MATCH(FPL_Combined[[#Headers],[Gameweek 32]],FPL_Fixtures_Extract[#Headers],0)),3))</f>
        <v>WBA(H)</v>
      </c>
      <c r="AH241" t="str">
        <f ca="1">IF(RIGHT(FPL_Combined[[#Headers],[Gameweek 33]],2)&lt;$B$622,INDEX(FPL_Results_Extract[Gameweek 08],MATCH($A241,FPL_Results_Extract[[Player]:[Player]],0)),INDEX(Team_Key[[Abbreviation]:[Abbreviation]],MATCH(LEFT(INDEX(FPL_Fixtures_Extract[],MATCH($A241,FPL_Fixtures_Extract[[Player]:[Player]],0),MATCH(FPL_Combined[[#Headers],[Gameweek 33]],FPL_Fixtures_Extract[#Headers],0)),LEN(INDEX(FPL_Fixtures_Extract[],MATCH($A241,FPL_Fixtures_Extract[[Player]:[Player]],0),MATCH(FPL_Combined[[#Headers],[Gameweek 33]],FPL_Fixtures_Extract[#Headers],0)))-4),Team_Key[[Full Name]:[Full Name]],0))&amp;RIGHT(INDEX(FPL_Fixtures_Extract[],MATCH($A241,FPL_Fixtures_Extract[[Player]:[Player]],0),MATCH(FPL_Combined[[#Headers],[Gameweek 33]],FPL_Fixtures_Extract[#Headers],0)),3))</f>
        <v>LEI(H)</v>
      </c>
      <c r="AI241" t="str">
        <f ca="1">IF(RIGHT(FPL_Combined[[#Headers],[Gameweek 34]],2)&lt;$B$622,INDEX(FPL_Results_Extract[Gameweek 09],MATCH($A241,FPL_Results_Extract[[Player]:[Player]],0)),INDEX(Team_Key[[Abbreviation]:[Abbreviation]],MATCH(LEFT(INDEX(FPL_Fixtures_Extract[],MATCH($A241,FPL_Fixtures_Extract[[Player]:[Player]],0),MATCH(FPL_Combined[[#Headers],[Gameweek 34]],FPL_Fixtures_Extract[#Headers],0)),LEN(INDEX(FPL_Fixtures_Extract[],MATCH($A241,FPL_Fixtures_Extract[[Player]:[Player]],0),MATCH(FPL_Combined[[#Headers],[Gameweek 34]],FPL_Fixtures_Extract[#Headers],0)))-4),Team_Key[[Full Name]:[Full Name]],0))&amp;RIGHT(INDEX(FPL_Fixtures_Extract[],MATCH($A241,FPL_Fixtures_Extract[[Player]:[Player]],0),MATCH(FPL_Combined[[#Headers],[Gameweek 34]],FPL_Fixtures_Extract[#Headers],0)),3))</f>
        <v>NOR(A)</v>
      </c>
      <c r="AJ241" t="str">
        <f ca="1">IF(RIGHT(FPL_Combined[[#Headers],[Gameweek 35]],2)&lt;$B$622,INDEX(FPL_Results_Extract[Gameweek 10],MATCH($A241,FPL_Results_Extract[[Player]:[Player]],0)),INDEX(Team_Key[[Abbreviation]:[Abbreviation]],MATCH(LEFT(INDEX(FPL_Fixtures_Extract[],MATCH($A241,FPL_Fixtures_Extract[[Player]:[Player]],0),MATCH(FPL_Combined[[#Headers],[Gameweek 35]],FPL_Fixtures_Extract[#Headers],0)),LEN(INDEX(FPL_Fixtures_Extract[],MATCH($A241,FPL_Fixtures_Extract[[Player]:[Player]],0),MATCH(FPL_Combined[[#Headers],[Gameweek 35]],FPL_Fixtures_Extract[#Headers],0)))-4),Team_Key[[Full Name]:[Full Name]],0))&amp;RIGHT(INDEX(FPL_Fixtures_Extract[],MATCH($A241,FPL_Fixtures_Extract[[Player]:[Player]],0),MATCH(FPL_Combined[[#Headers],[Gameweek 35]],FPL_Fixtures_Extract[#Headers],0)),3))</f>
        <v>ARS(H)</v>
      </c>
      <c r="AK241" t="str">
        <f ca="1">IF(RIGHT(FPL_Combined[[#Headers],[Gameweek 36]],2)&lt;$B$622,INDEX(FPL_Results_Extract[Gameweek 11],MATCH($A241,FPL_Results_Extract[[Player]:[Player]],0)),INDEX(Team_Key[[Abbreviation]:[Abbreviation]],MATCH(LEFT(INDEX(FPL_Fixtures_Extract[],MATCH($A241,FPL_Fixtures_Extract[[Player]:[Player]],0),MATCH(FPL_Combined[[#Headers],[Gameweek 36]],FPL_Fixtures_Extract[#Headers],0)),LEN(INDEX(FPL_Fixtures_Extract[],MATCH($A241,FPL_Fixtures_Extract[[Player]:[Player]],0),MATCH(FPL_Combined[[#Headers],[Gameweek 36]],FPL_Fixtures_Extract[#Headers],0)))-4),Team_Key[[Full Name]:[Full Name]],0))&amp;RIGHT(INDEX(FPL_Fixtures_Extract[],MATCH($A241,FPL_Fixtures_Extract[[Player]:[Player]],0),MATCH(FPL_Combined[[#Headers],[Gameweek 36]],FPL_Fixtures_Extract[#Headers],0)),3))</f>
        <v>STK(A)</v>
      </c>
      <c r="AL241" t="str">
        <f ca="1">IF(RIGHT(FPL_Combined[[#Headers],[Gameweek 37]],2)&lt;$B$622,INDEX(FPL_Results_Extract[Gameweek 12],MATCH($A241,FPL_Results_Extract[[Player]:[Player]],0)),INDEX(Team_Key[[Abbreviation]:[Abbreviation]],MATCH(LEFT(INDEX(FPL_Fixtures_Extract[],MATCH($A241,FPL_Fixtures_Extract[[Player]:[Player]],0),MATCH(FPL_Combined[[#Headers],[Gameweek 37]],FPL_Fixtures_Extract[#Headers],0)),LEN(INDEX(FPL_Fixtures_Extract[],MATCH($A241,FPL_Fixtures_Extract[[Player]:[Player]],0),MATCH(FPL_Combined[[#Headers],[Gameweek 37]],FPL_Fixtures_Extract[#Headers],0)))-4),Team_Key[[Full Name]:[Full Name]],0))&amp;RIGHT(INDEX(FPL_Fixtures_Extract[],MATCH($A241,FPL_Fixtures_Extract[[Player]:[Player]],0),MATCH(FPL_Combined[[#Headers],[Gameweek 37]],FPL_Fixtures_Extract[#Headers],0)),3))</f>
        <v>CHE(H)</v>
      </c>
      <c r="AM241" t="str">
        <f ca="1">IF(RIGHT(FPL_Combined[[#Headers],[Gameweek 38]],2)&lt;$B$622,INDEX(FPL_Results_Extract[Gameweek 13],MATCH($A241,FPL_Results_Extract[[Player]:[Player]],0)),INDEX(Team_Key[[Abbreviation]:[Abbreviation]],MATCH(LEFT(INDEX(FPL_Fixtures_Extract[],MATCH($A241,FPL_Fixtures_Extract[[Player]:[Player]],0),MATCH(FPL_Combined[[#Headers],[Gameweek 38]],FPL_Fixtures_Extract[#Headers],0)),LEN(INDEX(FPL_Fixtures_Extract[],MATCH($A241,FPL_Fixtures_Extract[[Player]:[Player]],0),MATCH(FPL_Combined[[#Headers],[Gameweek 38]],FPL_Fixtures_Extract[#Headers],0)))-4),Team_Key[[Full Name]:[Full Name]],0))&amp;RIGHT(INDEX(FPL_Fixtures_Extract[],MATCH($A241,FPL_Fixtures_Extract[[Player]:[Player]],0),MATCH(FPL_Combined[[#Headers],[Gameweek 38]],FPL_Fixtures_Extract[#Headers],0)),3))</f>
        <v>WAT(A)</v>
      </c>
    </row>
    <row r="242" spans="1:39" x14ac:dyDescent="0.45">
      <c r="A242" t="s">
        <v>654</v>
      </c>
      <c r="B242" t="str">
        <f ca="1">IF(RIGHT(FPL_Combined[[#Headers],[Gameweek 01]],2)&lt;$B$622,INDEX(FPL_Results_Extract[Gameweek 01],MATCH($A242,FPL_Results_Extract[[Player]:[Player]],0)),INDEX(Team_Key[[Abbreviation]:[Abbreviation]],MATCH(LEFT(INDEX(FPL_Fixtures_Extract[],MATCH($A242,FPL_Fixtures_Extract[[Player]:[Player]],0),MATCH(FPL_Combined[[#Headers],[Gameweek 01]],FPL_Fixtures_Extract[#Headers],0)),LEN(INDEX(FPL_Fixtures_Extract[],MATCH($A242,FPL_Fixtures_Extract[[Player]:[Player]],0),MATCH(FPL_Combined[[#Headers],[Gameweek 01]],FPL_Fixtures_Extract[#Headers],0)))-4),Team_Key[[Full Name]:[Full Name]],0))&amp;RIGHT(INDEX(FPL_Fixtures_Extract[],MATCH($A242,FPL_Fixtures_Extract[[Player]:[Player]],0),MATCH(FPL_Combined[[#Headers],[Gameweek 01]],FPL_Fixtures_Extract[#Headers],0)),3))</f>
        <v>N/A</v>
      </c>
      <c r="C242" t="str">
        <f ca="1">IF(RIGHT(FPL_Combined[[#Headers],[Gameweek 02]],2)&lt;$B$622,INDEX(FPL_Results_Extract[Gameweek 02],MATCH($A242,FPL_Results_Extract[[Player]:[Player]],0)),INDEX(Team_Key[[Abbreviation]:[Abbreviation]],MATCH(LEFT(INDEX(FPL_Fixtures_Extract[],MATCH($A242,FPL_Fixtures_Extract[[Player]:[Player]],0),MATCH(FPL_Combined[[#Headers],[Gameweek 02]],FPL_Fixtures_Extract[#Headers],0)),LEN(INDEX(FPL_Fixtures_Extract[],MATCH($A242,FPL_Fixtures_Extract[[Player]:[Player]],0),MATCH(FPL_Combined[[#Headers],[Gameweek 02]],FPL_Fixtures_Extract[#Headers],0)))-4),Team_Key[[Full Name]:[Full Name]],0))&amp;RIGHT(INDEX(FPL_Fixtures_Extract[],MATCH($A242,FPL_Fixtures_Extract[[Player]:[Player]],0),MATCH(FPL_Combined[[#Headers],[Gameweek 02]],FPL_Fixtures_Extract[#Headers],0)),3))</f>
        <v>N/A</v>
      </c>
      <c r="D242" t="str">
        <f ca="1">IF(RIGHT(FPL_Combined[[#Headers],[Gameweek 03]],2)&lt;$B$622,INDEX(FPL_Results_Extract[Gameweek 03],MATCH($A242,FPL_Results_Extract[[Player]:[Player]],0)),INDEX(Team_Key[[Abbreviation]:[Abbreviation]],MATCH(LEFT(INDEX(FPL_Fixtures_Extract[],MATCH($A242,FPL_Fixtures_Extract[[Player]:[Player]],0),MATCH(FPL_Combined[[#Headers],[Gameweek 03]],FPL_Fixtures_Extract[#Headers],0)),LEN(INDEX(FPL_Fixtures_Extract[],MATCH($A242,FPL_Fixtures_Extract[[Player]:[Player]],0),MATCH(FPL_Combined[[#Headers],[Gameweek 03]],FPL_Fixtures_Extract[#Headers],0)))-4),Team_Key[[Full Name]:[Full Name]],0))&amp;RIGHT(INDEX(FPL_Fixtures_Extract[],MATCH($A242,FPL_Fixtures_Extract[[Player]:[Player]],0),MATCH(FPL_Combined[[#Headers],[Gameweek 03]],FPL_Fixtures_Extract[#Headers],0)),3))</f>
        <v>N/A</v>
      </c>
      <c r="E242" t="str">
        <f ca="1">IF(RIGHT(FPL_Combined[[#Headers],[Gameweek 04]],2)&lt;$B$622,INDEX(FPL_Results_Extract[Gameweek 04],MATCH($A242,FPL_Results_Extract[[Player]:[Player]],0)),INDEX(Team_Key[[Abbreviation]:[Abbreviation]],MATCH(LEFT(INDEX(FPL_Fixtures_Extract[],MATCH($A242,FPL_Fixtures_Extract[[Player]:[Player]],0),MATCH(FPL_Combined[[#Headers],[Gameweek 04]],FPL_Fixtures_Extract[#Headers],0)),LEN(INDEX(FPL_Fixtures_Extract[],MATCH($A242,FPL_Fixtures_Extract[[Player]:[Player]],0),MATCH(FPL_Combined[[#Headers],[Gameweek 04]],FPL_Fixtures_Extract[#Headers],0)))-4),Team_Key[[Full Name]:[Full Name]],0))&amp;RIGHT(INDEX(FPL_Fixtures_Extract[],MATCH($A242,FPL_Fixtures_Extract[[Player]:[Player]],0),MATCH(FPL_Combined[[#Headers],[Gameweek 04]],FPL_Fixtures_Extract[#Headers],0)),3))</f>
        <v>N/A</v>
      </c>
      <c r="F242" t="str">
        <f ca="1">IF(RIGHT(FPL_Combined[[#Headers],[Gameweek 05]],2)&lt;$B$622,INDEX(FPL_Results_Extract[Gameweek 05],MATCH($A242,FPL_Results_Extract[[Player]:[Player]],0)),INDEX(Team_Key[[Abbreviation]:[Abbreviation]],MATCH(LEFT(INDEX(FPL_Fixtures_Extract[],MATCH($A242,FPL_Fixtures_Extract[[Player]:[Player]],0),MATCH(FPL_Combined[[#Headers],[Gameweek 05]],FPL_Fixtures_Extract[#Headers],0)),LEN(INDEX(FPL_Fixtures_Extract[],MATCH($A242,FPL_Fixtures_Extract[[Player]:[Player]],0),MATCH(FPL_Combined[[#Headers],[Gameweek 05]],FPL_Fixtures_Extract[#Headers],0)))-4),Team_Key[[Full Name]:[Full Name]],0))&amp;RIGHT(INDEX(FPL_Fixtures_Extract[],MATCH($A242,FPL_Fixtures_Extract[[Player]:[Player]],0),MATCH(FPL_Combined[[#Headers],[Gameweek 05]],FPL_Fixtures_Extract[#Headers],0)),3))</f>
        <v>N/A</v>
      </c>
      <c r="G242" t="str">
        <f ca="1">IF(RIGHT(FPL_Combined[[#Headers],[Gameweek 06]],2)&lt;$B$622,INDEX(FPL_Results_Extract[Gameweek 06],MATCH($A242,FPL_Results_Extract[[Player]:[Player]],0)),INDEX(Team_Key[[Abbreviation]:[Abbreviation]],MATCH(LEFT(INDEX(FPL_Fixtures_Extract[],MATCH($A242,FPL_Fixtures_Extract[[Player]:[Player]],0),MATCH(FPL_Combined[[#Headers],[Gameweek 06]],FPL_Fixtures_Extract[#Headers],0)),LEN(INDEX(FPL_Fixtures_Extract[],MATCH($A242,FPL_Fixtures_Extract[[Player]:[Player]],0),MATCH(FPL_Combined[[#Headers],[Gameweek 06]],FPL_Fixtures_Extract[#Headers],0)))-4),Team_Key[[Full Name]:[Full Name]],0))&amp;RIGHT(INDEX(FPL_Fixtures_Extract[],MATCH($A242,FPL_Fixtures_Extract[[Player]:[Player]],0),MATCH(FPL_Combined[[#Headers],[Gameweek 06]],FPL_Fixtures_Extract[#Headers],0)),3))</f>
        <v>N/A</v>
      </c>
      <c r="H242" t="str">
        <f ca="1">IF(RIGHT(FPL_Combined[[#Headers],[Gameweek 07]],2)&lt;$B$622,INDEX(FPL_Results_Extract[Gameweek 07],MATCH($A242,FPL_Results_Extract[[Player]:[Player]],0)),INDEX(Team_Key[[Abbreviation]:[Abbreviation]],MATCH(LEFT(INDEX(FPL_Fixtures_Extract[],MATCH($A242,FPL_Fixtures_Extract[[Player]:[Player]],0),MATCH(FPL_Combined[[#Headers],[Gameweek 07]],FPL_Fixtures_Extract[#Headers],0)),LEN(INDEX(FPL_Fixtures_Extract[],MATCH($A242,FPL_Fixtures_Extract[[Player]:[Player]],0),MATCH(FPL_Combined[[#Headers],[Gameweek 07]],FPL_Fixtures_Extract[#Headers],0)))-4),Team_Key[[Full Name]:[Full Name]],0))&amp;RIGHT(INDEX(FPL_Fixtures_Extract[],MATCH($A242,FPL_Fixtures_Extract[[Player]:[Player]],0),MATCH(FPL_Combined[[#Headers],[Gameweek 07]],FPL_Fixtures_Extract[#Headers],0)),3))</f>
        <v>N/A</v>
      </c>
      <c r="I242" t="str">
        <f ca="1">IF(RIGHT(FPL_Combined[[#Headers],[Gameweek 08]],2)&lt;$B$622,INDEX(FPL_Results_Extract[Gameweek 08],MATCH($A242,FPL_Results_Extract[[Player]:[Player]],0)),INDEX(Team_Key[[Abbreviation]:[Abbreviation]],MATCH(LEFT(INDEX(FPL_Fixtures_Extract[],MATCH($A242,FPL_Fixtures_Extract[[Player]:[Player]],0),MATCH(FPL_Combined[[#Headers],[Gameweek 08]],FPL_Fixtures_Extract[#Headers],0)),LEN(INDEX(FPL_Fixtures_Extract[],MATCH($A242,FPL_Fixtures_Extract[[Player]:[Player]],0),MATCH(FPL_Combined[[#Headers],[Gameweek 08]],FPL_Fixtures_Extract[#Headers],0)))-4),Team_Key[[Full Name]:[Full Name]],0))&amp;RIGHT(INDEX(FPL_Fixtures_Extract[],MATCH($A242,FPL_Fixtures_Extract[[Player]:[Player]],0),MATCH(FPL_Combined[[#Headers],[Gameweek 08]],FPL_Fixtures_Extract[#Headers],0)),3))</f>
        <v>N/A</v>
      </c>
      <c r="J242" t="str">
        <f ca="1">IF(RIGHT(FPL_Combined[[#Headers],[Gameweek 09]],2)&lt;$B$622,INDEX(FPL_Results_Extract[Gameweek 09],MATCH($A242,FPL_Results_Extract[[Player]:[Player]],0)),INDEX(Team_Key[[Abbreviation]:[Abbreviation]],MATCH(LEFT(INDEX(FPL_Fixtures_Extract[],MATCH($A242,FPL_Fixtures_Extract[[Player]:[Player]],0),MATCH(FPL_Combined[[#Headers],[Gameweek 09]],FPL_Fixtures_Extract[#Headers],0)),LEN(INDEX(FPL_Fixtures_Extract[],MATCH($A242,FPL_Fixtures_Extract[[Player]:[Player]],0),MATCH(FPL_Combined[[#Headers],[Gameweek 09]],FPL_Fixtures_Extract[#Headers],0)))-4),Team_Key[[Full Name]:[Full Name]],0))&amp;RIGHT(INDEX(FPL_Fixtures_Extract[],MATCH($A242,FPL_Fixtures_Extract[[Player]:[Player]],0),MATCH(FPL_Combined[[#Headers],[Gameweek 09]],FPL_Fixtures_Extract[#Headers],0)),3))</f>
        <v>N/A</v>
      </c>
      <c r="K242" t="str">
        <f ca="1">IF(RIGHT(FPL_Combined[[#Headers],[Gameweek 10]],2)&lt;$B$622,INDEX(FPL_Results_Extract[Gameweek 10],MATCH($A242,FPL_Results_Extract[[Player]:[Player]],0)),INDEX(Team_Key[[Abbreviation]:[Abbreviation]],MATCH(LEFT(INDEX(FPL_Fixtures_Extract[],MATCH($A242,FPL_Fixtures_Extract[[Player]:[Player]],0),MATCH(FPL_Combined[[#Headers],[Gameweek 10]],FPL_Fixtures_Extract[#Headers],0)),LEN(INDEX(FPL_Fixtures_Extract[],MATCH($A242,FPL_Fixtures_Extract[[Player]:[Player]],0),MATCH(FPL_Combined[[#Headers],[Gameweek 10]],FPL_Fixtures_Extract[#Headers],0)))-4),Team_Key[[Full Name]:[Full Name]],0))&amp;RIGHT(INDEX(FPL_Fixtures_Extract[],MATCH($A242,FPL_Fixtures_Extract[[Player]:[Player]],0),MATCH(FPL_Combined[[#Headers],[Gameweek 10]],FPL_Fixtures_Extract[#Headers],0)),3))</f>
        <v>N/A</v>
      </c>
      <c r="L242" t="str">
        <f ca="1">IF(RIGHT(FPL_Combined[[#Headers],[Gameweek 11]],2)&lt;$B$622,INDEX(FPL_Results_Extract[Gameweek 11],MATCH($A242,FPL_Results_Extract[[Player]:[Player]],0)),INDEX(Team_Key[[Abbreviation]:[Abbreviation]],MATCH(LEFT(INDEX(FPL_Fixtures_Extract[],MATCH($A242,FPL_Fixtures_Extract[[Player]:[Player]],0),MATCH(FPL_Combined[[#Headers],[Gameweek 11]],FPL_Fixtures_Extract[#Headers],0)),LEN(INDEX(FPL_Fixtures_Extract[],MATCH($A242,FPL_Fixtures_Extract[[Player]:[Player]],0),MATCH(FPL_Combined[[#Headers],[Gameweek 11]],FPL_Fixtures_Extract[#Headers],0)))-4),Team_Key[[Full Name]:[Full Name]],0))&amp;RIGHT(INDEX(FPL_Fixtures_Extract[],MATCH($A242,FPL_Fixtures_Extract[[Player]:[Player]],0),MATCH(FPL_Combined[[#Headers],[Gameweek 11]],FPL_Fixtures_Extract[#Headers],0)),3))</f>
        <v>N/A</v>
      </c>
      <c r="M242" t="str">
        <f ca="1">IF(RIGHT(FPL_Combined[[#Headers],[Gameweek 12]],2)&lt;$B$622,INDEX(FPL_Results_Extract[Gameweek 12],MATCH($A242,FPL_Results_Extract[[Player]:[Player]],0)),INDEX(Team_Key[[Abbreviation]:[Abbreviation]],MATCH(LEFT(INDEX(FPL_Fixtures_Extract[],MATCH($A242,FPL_Fixtures_Extract[[Player]:[Player]],0),MATCH(FPL_Combined[[#Headers],[Gameweek 12]],FPL_Fixtures_Extract[#Headers],0)),LEN(INDEX(FPL_Fixtures_Extract[],MATCH($A242,FPL_Fixtures_Extract[[Player]:[Player]],0),MATCH(FPL_Combined[[#Headers],[Gameweek 12]],FPL_Fixtures_Extract[#Headers],0)))-4),Team_Key[[Full Name]:[Full Name]],0))&amp;RIGHT(INDEX(FPL_Fixtures_Extract[],MATCH($A242,FPL_Fixtures_Extract[[Player]:[Player]],0),MATCH(FPL_Combined[[#Headers],[Gameweek 12]],FPL_Fixtures_Extract[#Headers],0)),3))</f>
        <v>N/A</v>
      </c>
      <c r="N242" t="str">
        <f ca="1">IF(RIGHT(FPL_Combined[[#Headers],[Gameweek 13]],2)&lt;$B$622,INDEX(FPL_Results_Extract[Gameweek 13],MATCH($A242,FPL_Results_Extract[[Player]:[Player]],0)),INDEX(Team_Key[[Abbreviation]:[Abbreviation]],MATCH(LEFT(INDEX(FPL_Fixtures_Extract[],MATCH($A242,FPL_Fixtures_Extract[[Player]:[Player]],0),MATCH(FPL_Combined[[#Headers],[Gameweek 13]],FPL_Fixtures_Extract[#Headers],0)),LEN(INDEX(FPL_Fixtures_Extract[],MATCH($A242,FPL_Fixtures_Extract[[Player]:[Player]],0),MATCH(FPL_Combined[[#Headers],[Gameweek 13]],FPL_Fixtures_Extract[#Headers],0)))-4),Team_Key[[Full Name]:[Full Name]],0))&amp;RIGHT(INDEX(FPL_Fixtures_Extract[],MATCH($A242,FPL_Fixtures_Extract[[Player]:[Player]],0),MATCH(FPL_Combined[[#Headers],[Gameweek 13]],FPL_Fixtures_Extract[#Headers],0)),3))</f>
        <v>N/A</v>
      </c>
      <c r="O242" t="str">
        <f ca="1">IF(RIGHT(FPL_Combined[[#Headers],[Gameweek 14]],2)&lt;$B$622,INDEX(FPL_Results_Extract[Gameweek 14],MATCH($A242,FPL_Results_Extract[[Player]:[Player]],0)),INDEX(Team_Key[[Abbreviation]:[Abbreviation]],MATCH(LEFT(INDEX(FPL_Fixtures_Extract[],MATCH($A242,FPL_Fixtures_Extract[[Player]:[Player]],0),MATCH(FPL_Combined[[#Headers],[Gameweek 14]],FPL_Fixtures_Extract[#Headers],0)),LEN(INDEX(FPL_Fixtures_Extract[],MATCH($A242,FPL_Fixtures_Extract[[Player]:[Player]],0),MATCH(FPL_Combined[[#Headers],[Gameweek 14]],FPL_Fixtures_Extract[#Headers],0)))-4),Team_Key[[Full Name]:[Full Name]],0))&amp;RIGHT(INDEX(FPL_Fixtures_Extract[],MATCH($A242,FPL_Fixtures_Extract[[Player]:[Player]],0),MATCH(FPL_Combined[[#Headers],[Gameweek 14]],FPL_Fixtures_Extract[#Headers],0)),3))</f>
        <v>N/A</v>
      </c>
      <c r="P242" t="str">
        <f ca="1">IF(RIGHT(FPL_Combined[[#Headers],[Gameweek 15]],2)&lt;$B$622,INDEX(FPL_Results_Extract[Gameweek 15],MATCH($A242,FPL_Results_Extract[[Player]:[Player]],0)),INDEX(Team_Key[[Abbreviation]:[Abbreviation]],MATCH(LEFT(INDEX(FPL_Fixtures_Extract[],MATCH($A242,FPL_Fixtures_Extract[[Player]:[Player]],0),MATCH(FPL_Combined[[#Headers],[Gameweek 15]],FPL_Fixtures_Extract[#Headers],0)),LEN(INDEX(FPL_Fixtures_Extract[],MATCH($A242,FPL_Fixtures_Extract[[Player]:[Player]],0),MATCH(FPL_Combined[[#Headers],[Gameweek 15]],FPL_Fixtures_Extract[#Headers],0)))-4),Team_Key[[Full Name]:[Full Name]],0))&amp;RIGHT(INDEX(FPL_Fixtures_Extract[],MATCH($A242,FPL_Fixtures_Extract[[Player]:[Player]],0),MATCH(FPL_Combined[[#Headers],[Gameweek 15]],FPL_Fixtures_Extract[#Headers],0)),3))</f>
        <v>N/A</v>
      </c>
      <c r="Q242" t="str">
        <f ca="1">IF(RIGHT(FPL_Combined[[#Headers],[Gameweek 16]],2)&lt;$B$622,INDEX(FPL_Results_Extract[Gameweek 16],MATCH($A242,FPL_Results_Extract[[Player]:[Player]],0)),INDEX(Team_Key[[Abbreviation]:[Abbreviation]],MATCH(LEFT(INDEX(FPL_Fixtures_Extract[],MATCH($A242,FPL_Fixtures_Extract[[Player]:[Player]],0),MATCH(FPL_Combined[[#Headers],[Gameweek 16]],FPL_Fixtures_Extract[#Headers],0)),LEN(INDEX(FPL_Fixtures_Extract[],MATCH($A242,FPL_Fixtures_Extract[[Player]:[Player]],0),MATCH(FPL_Combined[[#Headers],[Gameweek 16]],FPL_Fixtures_Extract[#Headers],0)))-4),Team_Key[[Full Name]:[Full Name]],0))&amp;RIGHT(INDEX(FPL_Fixtures_Extract[],MATCH($A242,FPL_Fixtures_Extract[[Player]:[Player]],0),MATCH(FPL_Combined[[#Headers],[Gameweek 16]],FPL_Fixtures_Extract[#Headers],0)),3))</f>
        <v>N/A</v>
      </c>
      <c r="R242" t="str">
        <f ca="1">IF(RIGHT(FPL_Combined[[#Headers],[Gameweek 17]],2)&lt;$B$622,INDEX(FPL_Results_Extract[Gameweek 17],MATCH($A242,FPL_Results_Extract[[Player]:[Player]],0)),INDEX(Team_Key[[Abbreviation]:[Abbreviation]],MATCH(LEFT(INDEX(FPL_Fixtures_Extract[],MATCH($A242,FPL_Fixtures_Extract[[Player]:[Player]],0),MATCH(FPL_Combined[[#Headers],[Gameweek 17]],FPL_Fixtures_Extract[#Headers],0)),LEN(INDEX(FPL_Fixtures_Extract[],MATCH($A242,FPL_Fixtures_Extract[[Player]:[Player]],0),MATCH(FPL_Combined[[#Headers],[Gameweek 17]],FPL_Fixtures_Extract[#Headers],0)))-4),Team_Key[[Full Name]:[Full Name]],0))&amp;RIGHT(INDEX(FPL_Fixtures_Extract[],MATCH($A242,FPL_Fixtures_Extract[[Player]:[Player]],0),MATCH(FPL_Combined[[#Headers],[Gameweek 17]],FPL_Fixtures_Extract[#Headers],0)),3))</f>
        <v>N/A</v>
      </c>
      <c r="S242" t="str">
        <f ca="1">IF(RIGHT(FPL_Combined[[#Headers],[Gameweek 18]],2)&lt;$B$622,INDEX(FPL_Results_Extract[Gameweek 18],MATCH($A242,FPL_Results_Extract[[Player]:[Player]],0)),INDEX(Team_Key[[Abbreviation]:[Abbreviation]],MATCH(LEFT(INDEX(FPL_Fixtures_Extract[],MATCH($A242,FPL_Fixtures_Extract[[Player]:[Player]],0),MATCH(FPL_Combined[[#Headers],[Gameweek 18]],FPL_Fixtures_Extract[#Headers],0)),LEN(INDEX(FPL_Fixtures_Extract[],MATCH($A242,FPL_Fixtures_Extract[[Player]:[Player]],0),MATCH(FPL_Combined[[#Headers],[Gameweek 18]],FPL_Fixtures_Extract[#Headers],0)))-4),Team_Key[[Full Name]:[Full Name]],0))&amp;RIGHT(INDEX(FPL_Fixtures_Extract[],MATCH($A242,FPL_Fixtures_Extract[[Player]:[Player]],0),MATCH(FPL_Combined[[#Headers],[Gameweek 18]],FPL_Fixtures_Extract[#Headers],0)),3))</f>
        <v>N/A</v>
      </c>
      <c r="T242" t="str">
        <f ca="1">IF(RIGHT(FPL_Combined[[#Headers],[Gameweek 19]],2)&lt;$B$622,INDEX(FPL_Results_Extract[Gameweek 19],MATCH($A242,FPL_Results_Extract[[Player]:[Player]],0)),INDEX(Team_Key[[Abbreviation]:[Abbreviation]],MATCH(LEFT(INDEX(FPL_Fixtures_Extract[],MATCH($A242,FPL_Fixtures_Extract[[Player]:[Player]],0),MATCH(FPL_Combined[[#Headers],[Gameweek 19]],FPL_Fixtures_Extract[#Headers],0)),LEN(INDEX(FPL_Fixtures_Extract[],MATCH($A242,FPL_Fixtures_Extract[[Player]:[Player]],0),MATCH(FPL_Combined[[#Headers],[Gameweek 19]],FPL_Fixtures_Extract[#Headers],0)))-4),Team_Key[[Full Name]:[Full Name]],0))&amp;RIGHT(INDEX(FPL_Fixtures_Extract[],MATCH($A242,FPL_Fixtures_Extract[[Player]:[Player]],0),MATCH(FPL_Combined[[#Headers],[Gameweek 19]],FPL_Fixtures_Extract[#Headers],0)),3))</f>
        <v>N/A</v>
      </c>
      <c r="U242" t="str">
        <f ca="1">IF(RIGHT(FPL_Combined[[#Headers],[Gameweek 20]],2)&lt;$B$622,INDEX(FPL_Results_Extract[Gameweek 20],MATCH($A242,FPL_Results_Extract[[Player]:[Player]],0)),INDEX(Team_Key[[Abbreviation]:[Abbreviation]],MATCH(LEFT(INDEX(FPL_Fixtures_Extract[],MATCH($A242,FPL_Fixtures_Extract[[Player]:[Player]],0),MATCH(FPL_Combined[[#Headers],[Gameweek 20]],FPL_Fixtures_Extract[#Headers],0)),LEN(INDEX(FPL_Fixtures_Extract[],MATCH($A242,FPL_Fixtures_Extract[[Player]:[Player]],0),MATCH(FPL_Combined[[#Headers],[Gameweek 20]],FPL_Fixtures_Extract[#Headers],0)))-4),Team_Key[[Full Name]:[Full Name]],0))&amp;RIGHT(INDEX(FPL_Fixtures_Extract[],MATCH($A242,FPL_Fixtures_Extract[[Player]:[Player]],0),MATCH(FPL_Combined[[#Headers],[Gameweek 20]],FPL_Fixtures_Extract[#Headers],0)),3))</f>
        <v>N/A</v>
      </c>
      <c r="V242" t="str">
        <f ca="1">IF(RIGHT(FPL_Combined[[#Headers],[Gameweek 21]],2)&lt;$B$622,INDEX(FPL_Results_Extract[Gameweek 21],MATCH($A242,FPL_Results_Extract[[Player]:[Player]],0)),INDEX(Team_Key[[Abbreviation]:[Abbreviation]],MATCH(LEFT(INDEX(FPL_Fixtures_Extract[],MATCH($A242,FPL_Fixtures_Extract[[Player]:[Player]],0),MATCH(FPL_Combined[[#Headers],[Gameweek 21]],FPL_Fixtures_Extract[#Headers],0)),LEN(INDEX(FPL_Fixtures_Extract[],MATCH($A242,FPL_Fixtures_Extract[[Player]:[Player]],0),MATCH(FPL_Combined[[#Headers],[Gameweek 21]],FPL_Fixtures_Extract[#Headers],0)))-4),Team_Key[[Full Name]:[Full Name]],0))&amp;RIGHT(INDEX(FPL_Fixtures_Extract[],MATCH($A242,FPL_Fixtures_Extract[[Player]:[Player]],0),MATCH(FPL_Combined[[#Headers],[Gameweek 21]],FPL_Fixtures_Extract[#Headers],0)),3))</f>
        <v>TOT(A) 1-0</v>
      </c>
      <c r="W242" t="str">
        <f ca="1">IF(RIGHT(FPL_Combined[[#Headers],[Gameweek 22]],2)&lt;$B$622,INDEX(FPL_Results_Extract[Gameweek 22],MATCH($A242,FPL_Results_Extract[[Player]:[Player]],0)),INDEX(Team_Key[[Abbreviation]:[Abbreviation]],MATCH(LEFT(INDEX(FPL_Fixtures_Extract[],MATCH($A242,FPL_Fixtures_Extract[[Player]:[Player]],0),MATCH(FPL_Combined[[#Headers],[Gameweek 22]],FPL_Fixtures_Extract[#Headers],0)),LEN(INDEX(FPL_Fixtures_Extract[],MATCH($A242,FPL_Fixtures_Extract[[Player]:[Player]],0),MATCH(FPL_Combined[[#Headers],[Gameweek 22]],FPL_Fixtures_Extract[#Headers],0)))-4),Team_Key[[Full Name]:[Full Name]],0))&amp;RIGHT(INDEX(FPL_Fixtures_Extract[],MATCH($A242,FPL_Fixtures_Extract[[Player]:[Player]],0),MATCH(FPL_Combined[[#Headers],[Gameweek 22]],FPL_Fixtures_Extract[#Headers],0)),3))</f>
        <v>AVL(A) 1-1</v>
      </c>
      <c r="X242" t="str">
        <f ca="1">IF(RIGHT(FPL_Combined[[#Headers],[Gameweek 23]],2)&lt;$B$622,INDEX(FPL_Results_Extract[Gameweek 23],MATCH($A242,FPL_Results_Extract[[Player]:[Player]],0)),INDEX(Team_Key[[Abbreviation]:[Abbreviation]],MATCH(LEFT(INDEX(FPL_Fixtures_Extract[],MATCH($A242,FPL_Fixtures_Extract[[Player]:[Player]],0),MATCH(FPL_Combined[[#Headers],[Gameweek 23]],FPL_Fixtures_Extract[#Headers],0)),LEN(INDEX(FPL_Fixtures_Extract[],MATCH($A242,FPL_Fixtures_Extract[[Player]:[Player]],0),MATCH(FPL_Combined[[#Headers],[Gameweek 23]],FPL_Fixtures_Extract[#Headers],0)))-4),Team_Key[[Full Name]:[Full Name]],0))&amp;RIGHT(INDEX(FPL_Fixtures_Extract[],MATCH($A242,FPL_Fixtures_Extract[[Player]:[Player]],0),MATCH(FPL_Combined[[#Headers],[Gameweek 23]],FPL_Fixtures_Extract[#Headers],0)),3))</f>
        <v>STK(H) 3-0</v>
      </c>
      <c r="Y242" t="str">
        <f ca="1">IF(RIGHT(FPL_Combined[[#Headers],[Gameweek 24]],2)&lt;$B$622,INDEX(FPL_Results_Extract[Team],MATCH($A242,FPL_Results_Extract[[Player]:[Player]],0)),INDEX(Team_Key[[Abbreviation]:[Abbreviation]],MATCH(LEFT(INDEX(FPL_Fixtures_Extract[],MATCH($A242,FPL_Fixtures_Extract[[Player]:[Player]],0),MATCH(FPL_Combined[[#Headers],[Gameweek 24]],FPL_Fixtures_Extract[#Headers],0)),LEN(INDEX(FPL_Fixtures_Extract[],MATCH($A242,FPL_Fixtures_Extract[[Player]:[Player]],0),MATCH(FPL_Combined[[#Headers],[Gameweek 24]],FPL_Fixtures_Extract[#Headers],0)))-4),Team_Key[[Full Name]:[Full Name]],0))&amp;RIGHT(INDEX(FPL_Fixtures_Extract[],MATCH($A242,FPL_Fixtures_Extract[[Player]:[Player]],0),MATCH(FPL_Combined[[#Headers],[Gameweek 24]],FPL_Fixtures_Extract[#Headers],0)),3))</f>
        <v>LEI</v>
      </c>
      <c r="Z242" t="str">
        <f ca="1">IF(RIGHT(FPL_Combined[[#Headers],[Gameweek 25]],2)&lt;$B$622,INDEX(FPL_Results_Extract[Player],MATCH($A242,FPL_Results_Extract[[Player]:[Player]],0)),INDEX(Team_Key[[Abbreviation]:[Abbreviation]],MATCH(LEFT(INDEX(FPL_Fixtures_Extract[],MATCH($A242,FPL_Fixtures_Extract[[Player]:[Player]],0),MATCH(FPL_Combined[[#Headers],[Gameweek 25]],FPL_Fixtures_Extract[#Headers],0)),LEN(INDEX(FPL_Fixtures_Extract[],MATCH($A242,FPL_Fixtures_Extract[[Player]:[Player]],0),MATCH(FPL_Combined[[#Headers],[Gameweek 25]],FPL_Fixtures_Extract[#Headers],0)))-4),Team_Key[[Full Name]:[Full Name]],0))&amp;RIGHT(INDEX(FPL_Fixtures_Extract[],MATCH($A242,FPL_Fixtures_Extract[[Player]:[Player]],0),MATCH(FPL_Combined[[#Headers],[Gameweek 25]],FPL_Fixtures_Extract[#Headers],0)),3))</f>
        <v>Gray</v>
      </c>
      <c r="AA242" t="str">
        <f ca="1">IF(RIGHT(FPL_Combined[[#Headers],[Gameweek 26]],2)&lt;$B$622,INDEX(FPL_Results_Extract[Gameweek 01],MATCH($A242,FPL_Results_Extract[[Player]:[Player]],0)),INDEX(Team_Key[[Abbreviation]:[Abbreviation]],MATCH(LEFT(INDEX(FPL_Fixtures_Extract[],MATCH($A242,FPL_Fixtures_Extract[[Player]:[Player]],0),MATCH(FPL_Combined[[#Headers],[Gameweek 26]],FPL_Fixtures_Extract[#Headers],0)),LEN(INDEX(FPL_Fixtures_Extract[],MATCH($A242,FPL_Fixtures_Extract[[Player]:[Player]],0),MATCH(FPL_Combined[[#Headers],[Gameweek 26]],FPL_Fixtures_Extract[#Headers],0)))-4),Team_Key[[Full Name]:[Full Name]],0))&amp;RIGHT(INDEX(FPL_Fixtures_Extract[],MATCH($A242,FPL_Fixtures_Extract[[Player]:[Player]],0),MATCH(FPL_Combined[[#Headers],[Gameweek 26]],FPL_Fixtures_Extract[#Headers],0)),3))</f>
        <v>N/A</v>
      </c>
      <c r="AB242" t="str">
        <f ca="1">IF(RIGHT(FPL_Combined[[#Headers],[Gameweek 27]],2)&lt;$B$622,INDEX(FPL_Results_Extract[Gameweek 02],MATCH($A242,FPL_Results_Extract[[Player]:[Player]],0)),INDEX(Team_Key[[Abbreviation]:[Abbreviation]],MATCH(LEFT(INDEX(FPL_Fixtures_Extract[],MATCH($A242,FPL_Fixtures_Extract[[Player]:[Player]],0),MATCH(FPL_Combined[[#Headers],[Gameweek 27]],FPL_Fixtures_Extract[#Headers],0)),LEN(INDEX(FPL_Fixtures_Extract[],MATCH($A242,FPL_Fixtures_Extract[[Player]:[Player]],0),MATCH(FPL_Combined[[#Headers],[Gameweek 27]],FPL_Fixtures_Extract[#Headers],0)))-4),Team_Key[[Full Name]:[Full Name]],0))&amp;RIGHT(INDEX(FPL_Fixtures_Extract[],MATCH($A242,FPL_Fixtures_Extract[[Player]:[Player]],0),MATCH(FPL_Combined[[#Headers],[Gameweek 27]],FPL_Fixtures_Extract[#Headers],0)),3))</f>
        <v>N/A</v>
      </c>
      <c r="AC242" t="str">
        <f ca="1">IF(RIGHT(FPL_Combined[[#Headers],[Gameweek 28]],2)&lt;$B$622,INDEX(FPL_Results_Extract[Gameweek 03],MATCH($A242,FPL_Results_Extract[[Player]:[Player]],0)),INDEX(Team_Key[[Abbreviation]:[Abbreviation]],MATCH(LEFT(INDEX(FPL_Fixtures_Extract[],MATCH($A242,FPL_Fixtures_Extract[[Player]:[Player]],0),MATCH(FPL_Combined[[#Headers],[Gameweek 28]],FPL_Fixtures_Extract[#Headers],0)),LEN(INDEX(FPL_Fixtures_Extract[],MATCH($A242,FPL_Fixtures_Extract[[Player]:[Player]],0),MATCH(FPL_Combined[[#Headers],[Gameweek 28]],FPL_Fixtures_Extract[#Headers],0)))-4),Team_Key[[Full Name]:[Full Name]],0))&amp;RIGHT(INDEX(FPL_Fixtures_Extract[],MATCH($A242,FPL_Fixtures_Extract[[Player]:[Player]],0),MATCH(FPL_Combined[[#Headers],[Gameweek 28]],FPL_Fixtures_Extract[#Headers],0)),3))</f>
        <v>N/A</v>
      </c>
      <c r="AD242" t="str">
        <f ca="1">IF(RIGHT(FPL_Combined[[#Headers],[Gameweek 29]],2)&lt;$B$622,INDEX(FPL_Results_Extract[Gameweek 04],MATCH($A242,FPL_Results_Extract[[Player]:[Player]],0)),INDEX(Team_Key[[Abbreviation]:[Abbreviation]],MATCH(LEFT(INDEX(FPL_Fixtures_Extract[],MATCH($A242,FPL_Fixtures_Extract[[Player]:[Player]],0),MATCH(FPL_Combined[[#Headers],[Gameweek 29]],FPL_Fixtures_Extract[#Headers],0)),LEN(INDEX(FPL_Fixtures_Extract[],MATCH($A242,FPL_Fixtures_Extract[[Player]:[Player]],0),MATCH(FPL_Combined[[#Headers],[Gameweek 29]],FPL_Fixtures_Extract[#Headers],0)))-4),Team_Key[[Full Name]:[Full Name]],0))&amp;RIGHT(INDEX(FPL_Fixtures_Extract[],MATCH($A242,FPL_Fixtures_Extract[[Player]:[Player]],0),MATCH(FPL_Combined[[#Headers],[Gameweek 29]],FPL_Fixtures_Extract[#Headers],0)),3))</f>
        <v>WAT(A)</v>
      </c>
      <c r="AE242" t="str">
        <f ca="1">IF(RIGHT(FPL_Combined[[#Headers],[Gameweek 30]],2)&lt;$B$622,INDEX(FPL_Results_Extract[Gameweek 05],MATCH($A242,FPL_Results_Extract[[Player]:[Player]],0)),INDEX(Team_Key[[Abbreviation]:[Abbreviation]],MATCH(LEFT(INDEX(FPL_Fixtures_Extract[],MATCH($A242,FPL_Fixtures_Extract[[Player]:[Player]],0),MATCH(FPL_Combined[[#Headers],[Gameweek 30]],FPL_Fixtures_Extract[#Headers],0)),LEN(INDEX(FPL_Fixtures_Extract[],MATCH($A242,FPL_Fixtures_Extract[[Player]:[Player]],0),MATCH(FPL_Combined[[#Headers],[Gameweek 30]],FPL_Fixtures_Extract[#Headers],0)))-4),Team_Key[[Full Name]:[Full Name]],0))&amp;RIGHT(INDEX(FPL_Fixtures_Extract[],MATCH($A242,FPL_Fixtures_Extract[[Player]:[Player]],0),MATCH(FPL_Combined[[#Headers],[Gameweek 30]],FPL_Fixtures_Extract[#Headers],0)),3))</f>
        <v>NEW(H)</v>
      </c>
      <c r="AF242" t="str">
        <f ca="1">IF(RIGHT(FPL_Combined[[#Headers],[Gameweek 31]],2)&lt;$B$622,INDEX(FPL_Results_Extract[Gameweek 06],MATCH($A242,FPL_Results_Extract[[Player]:[Player]],0)),INDEX(Team_Key[[Abbreviation]:[Abbreviation]],MATCH(LEFT(INDEX(FPL_Fixtures_Extract[],MATCH($A242,FPL_Fixtures_Extract[[Player]:[Player]],0),MATCH(FPL_Combined[[#Headers],[Gameweek 31]],FPL_Fixtures_Extract[#Headers],0)),LEN(INDEX(FPL_Fixtures_Extract[],MATCH($A242,FPL_Fixtures_Extract[[Player]:[Player]],0),MATCH(FPL_Combined[[#Headers],[Gameweek 31]],FPL_Fixtures_Extract[#Headers],0)))-4),Team_Key[[Full Name]:[Full Name]],0))&amp;RIGHT(INDEX(FPL_Fixtures_Extract[],MATCH($A242,FPL_Fixtures_Extract[[Player]:[Player]],0),MATCH(FPL_Combined[[#Headers],[Gameweek 31]],FPL_Fixtures_Extract[#Headers],0)),3))</f>
        <v>CRY(A)</v>
      </c>
      <c r="AG242" t="str">
        <f ca="1">IF(RIGHT(FPL_Combined[[#Headers],[Gameweek 32]],2)&lt;$B$622,INDEX(FPL_Results_Extract[Gameweek 07],MATCH($A242,FPL_Results_Extract[[Player]:[Player]],0)),INDEX(Team_Key[[Abbreviation]:[Abbreviation]],MATCH(LEFT(INDEX(FPL_Fixtures_Extract[],MATCH($A242,FPL_Fixtures_Extract[[Player]:[Player]],0),MATCH(FPL_Combined[[#Headers],[Gameweek 32]],FPL_Fixtures_Extract[#Headers],0)),LEN(INDEX(FPL_Fixtures_Extract[],MATCH($A242,FPL_Fixtures_Extract[[Player]:[Player]],0),MATCH(FPL_Combined[[#Headers],[Gameweek 32]],FPL_Fixtures_Extract[#Headers],0)))-4),Team_Key[[Full Name]:[Full Name]],0))&amp;RIGHT(INDEX(FPL_Fixtures_Extract[],MATCH($A242,FPL_Fixtures_Extract[[Player]:[Player]],0),MATCH(FPL_Combined[[#Headers],[Gameweek 32]],FPL_Fixtures_Extract[#Headers],0)),3))</f>
        <v>SOU(H)</v>
      </c>
      <c r="AH242" t="str">
        <f ca="1">IF(RIGHT(FPL_Combined[[#Headers],[Gameweek 33]],2)&lt;$B$622,INDEX(FPL_Results_Extract[Gameweek 08],MATCH($A242,FPL_Results_Extract[[Player]:[Player]],0)),INDEX(Team_Key[[Abbreviation]:[Abbreviation]],MATCH(LEFT(INDEX(FPL_Fixtures_Extract[],MATCH($A242,FPL_Fixtures_Extract[[Player]:[Player]],0),MATCH(FPL_Combined[[#Headers],[Gameweek 33]],FPL_Fixtures_Extract[#Headers],0)),LEN(INDEX(FPL_Fixtures_Extract[],MATCH($A242,FPL_Fixtures_Extract[[Player]:[Player]],0),MATCH(FPL_Combined[[#Headers],[Gameweek 33]],FPL_Fixtures_Extract[#Headers],0)))-4),Team_Key[[Full Name]:[Full Name]],0))&amp;RIGHT(INDEX(FPL_Fixtures_Extract[],MATCH($A242,FPL_Fixtures_Extract[[Player]:[Player]],0),MATCH(FPL_Combined[[#Headers],[Gameweek 33]],FPL_Fixtures_Extract[#Headers],0)),3))</f>
        <v>SUN(A)</v>
      </c>
      <c r="AI242" t="str">
        <f ca="1">IF(RIGHT(FPL_Combined[[#Headers],[Gameweek 34]],2)&lt;$B$622,INDEX(FPL_Results_Extract[Gameweek 09],MATCH($A242,FPL_Results_Extract[[Player]:[Player]],0)),INDEX(Team_Key[[Abbreviation]:[Abbreviation]],MATCH(LEFT(INDEX(FPL_Fixtures_Extract[],MATCH($A242,FPL_Fixtures_Extract[[Player]:[Player]],0),MATCH(FPL_Combined[[#Headers],[Gameweek 34]],FPL_Fixtures_Extract[#Headers],0)),LEN(INDEX(FPL_Fixtures_Extract[],MATCH($A242,FPL_Fixtures_Extract[[Player]:[Player]],0),MATCH(FPL_Combined[[#Headers],[Gameweek 34]],FPL_Fixtures_Extract[#Headers],0)))-4),Team_Key[[Full Name]:[Full Name]],0))&amp;RIGHT(INDEX(FPL_Fixtures_Extract[],MATCH($A242,FPL_Fixtures_Extract[[Player]:[Player]],0),MATCH(FPL_Combined[[#Headers],[Gameweek 34]],FPL_Fixtures_Extract[#Headers],0)),3))</f>
        <v>WHU(H)</v>
      </c>
      <c r="AJ242" t="str">
        <f ca="1">IF(RIGHT(FPL_Combined[[#Headers],[Gameweek 35]],2)&lt;$B$622,INDEX(FPL_Results_Extract[Gameweek 10],MATCH($A242,FPL_Results_Extract[[Player]:[Player]],0)),INDEX(Team_Key[[Abbreviation]:[Abbreviation]],MATCH(LEFT(INDEX(FPL_Fixtures_Extract[],MATCH($A242,FPL_Fixtures_Extract[[Player]:[Player]],0),MATCH(FPL_Combined[[#Headers],[Gameweek 35]],FPL_Fixtures_Extract[#Headers],0)),LEN(INDEX(FPL_Fixtures_Extract[],MATCH($A242,FPL_Fixtures_Extract[[Player]:[Player]],0),MATCH(FPL_Combined[[#Headers],[Gameweek 35]],FPL_Fixtures_Extract[#Headers],0)))-4),Team_Key[[Full Name]:[Full Name]],0))&amp;RIGHT(INDEX(FPL_Fixtures_Extract[],MATCH($A242,FPL_Fixtures_Extract[[Player]:[Player]],0),MATCH(FPL_Combined[[#Headers],[Gameweek 35]],FPL_Fixtures_Extract[#Headers],0)),3))</f>
        <v>SWA(H)</v>
      </c>
      <c r="AK242" t="str">
        <f ca="1">IF(RIGHT(FPL_Combined[[#Headers],[Gameweek 36]],2)&lt;$B$622,INDEX(FPL_Results_Extract[Gameweek 11],MATCH($A242,FPL_Results_Extract[[Player]:[Player]],0)),INDEX(Team_Key[[Abbreviation]:[Abbreviation]],MATCH(LEFT(INDEX(FPL_Fixtures_Extract[],MATCH($A242,FPL_Fixtures_Extract[[Player]:[Player]],0),MATCH(FPL_Combined[[#Headers],[Gameweek 36]],FPL_Fixtures_Extract[#Headers],0)),LEN(INDEX(FPL_Fixtures_Extract[],MATCH($A242,FPL_Fixtures_Extract[[Player]:[Player]],0),MATCH(FPL_Combined[[#Headers],[Gameweek 36]],FPL_Fixtures_Extract[#Headers],0)))-4),Team_Key[[Full Name]:[Full Name]],0))&amp;RIGHT(INDEX(FPL_Fixtures_Extract[],MATCH($A242,FPL_Fixtures_Extract[[Player]:[Player]],0),MATCH(FPL_Combined[[#Headers],[Gameweek 36]],FPL_Fixtures_Extract[#Headers],0)),3))</f>
        <v>MUN(A)</v>
      </c>
      <c r="AL242" t="str">
        <f ca="1">IF(RIGHT(FPL_Combined[[#Headers],[Gameweek 37]],2)&lt;$B$622,INDEX(FPL_Results_Extract[Gameweek 12],MATCH($A242,FPL_Results_Extract[[Player]:[Player]],0)),INDEX(Team_Key[[Abbreviation]:[Abbreviation]],MATCH(LEFT(INDEX(FPL_Fixtures_Extract[],MATCH($A242,FPL_Fixtures_Extract[[Player]:[Player]],0),MATCH(FPL_Combined[[#Headers],[Gameweek 37]],FPL_Fixtures_Extract[#Headers],0)),LEN(INDEX(FPL_Fixtures_Extract[],MATCH($A242,FPL_Fixtures_Extract[[Player]:[Player]],0),MATCH(FPL_Combined[[#Headers],[Gameweek 37]],FPL_Fixtures_Extract[#Headers],0)))-4),Team_Key[[Full Name]:[Full Name]],0))&amp;RIGHT(INDEX(FPL_Fixtures_Extract[],MATCH($A242,FPL_Fixtures_Extract[[Player]:[Player]],0),MATCH(FPL_Combined[[#Headers],[Gameweek 37]],FPL_Fixtures_Extract[#Headers],0)),3))</f>
        <v>EVE(H)</v>
      </c>
      <c r="AM242" t="str">
        <f ca="1">IF(RIGHT(FPL_Combined[[#Headers],[Gameweek 38]],2)&lt;$B$622,INDEX(FPL_Results_Extract[Gameweek 13],MATCH($A242,FPL_Results_Extract[[Player]:[Player]],0)),INDEX(Team_Key[[Abbreviation]:[Abbreviation]],MATCH(LEFT(INDEX(FPL_Fixtures_Extract[],MATCH($A242,FPL_Fixtures_Extract[[Player]:[Player]],0),MATCH(FPL_Combined[[#Headers],[Gameweek 38]],FPL_Fixtures_Extract[#Headers],0)),LEN(INDEX(FPL_Fixtures_Extract[],MATCH($A242,FPL_Fixtures_Extract[[Player]:[Player]],0),MATCH(FPL_Combined[[#Headers],[Gameweek 38]],FPL_Fixtures_Extract[#Headers],0)))-4),Team_Key[[Full Name]:[Full Name]],0))&amp;RIGHT(INDEX(FPL_Fixtures_Extract[],MATCH($A242,FPL_Fixtures_Extract[[Player]:[Player]],0),MATCH(FPL_Combined[[#Headers],[Gameweek 38]],FPL_Fixtures_Extract[#Headers],0)),3))</f>
        <v>CHE(A)</v>
      </c>
    </row>
    <row r="243" spans="1:39" x14ac:dyDescent="0.45">
      <c r="A243" t="s">
        <v>471</v>
      </c>
      <c r="B243" t="str">
        <f ca="1">IF(RIGHT(FPL_Combined[[#Headers],[Gameweek 01]],2)&lt;$B$622,INDEX(FPL_Results_Extract[Gameweek 01],MATCH($A243,FPL_Results_Extract[[Player]:[Player]],0)),INDEX(Team_Key[[Abbreviation]:[Abbreviation]],MATCH(LEFT(INDEX(FPL_Fixtures_Extract[],MATCH($A243,FPL_Fixtures_Extract[[Player]:[Player]],0),MATCH(FPL_Combined[[#Headers],[Gameweek 01]],FPL_Fixtures_Extract[#Headers],0)),LEN(INDEX(FPL_Fixtures_Extract[],MATCH($A243,FPL_Fixtures_Extract[[Player]:[Player]],0),MATCH(FPL_Combined[[#Headers],[Gameweek 01]],FPL_Fixtures_Extract[#Headers],0)))-4),Team_Key[[Full Name]:[Full Name]],0))&amp;RIGHT(INDEX(FPL_Fixtures_Extract[],MATCH($A243,FPL_Fixtures_Extract[[Player]:[Player]],0),MATCH(FPL_Combined[[#Headers],[Gameweek 01]],FPL_Fixtures_Extract[#Headers],0)),3))</f>
        <v>BOU(A) 1-0</v>
      </c>
      <c r="C243" t="str">
        <f ca="1">IF(RIGHT(FPL_Combined[[#Headers],[Gameweek 02]],2)&lt;$B$622,INDEX(FPL_Results_Extract[Gameweek 02],MATCH($A243,FPL_Results_Extract[[Player]:[Player]],0)),INDEX(Team_Key[[Abbreviation]:[Abbreviation]],MATCH(LEFT(INDEX(FPL_Fixtures_Extract[],MATCH($A243,FPL_Fixtures_Extract[[Player]:[Player]],0),MATCH(FPL_Combined[[#Headers],[Gameweek 02]],FPL_Fixtures_Extract[#Headers],0)),LEN(INDEX(FPL_Fixtures_Extract[],MATCH($A243,FPL_Fixtures_Extract[[Player]:[Player]],0),MATCH(FPL_Combined[[#Headers],[Gameweek 02]],FPL_Fixtures_Extract[#Headers],0)))-4),Team_Key[[Full Name]:[Full Name]],0))&amp;RIGHT(INDEX(FPL_Fixtures_Extract[],MATCH($A243,FPL_Fixtures_Extract[[Player]:[Player]],0),MATCH(FPL_Combined[[#Headers],[Gameweek 02]],FPL_Fixtures_Extract[#Headers],0)),3))</f>
        <v>MUN(H) 0-1</v>
      </c>
      <c r="D243" t="str">
        <f ca="1">IF(RIGHT(FPL_Combined[[#Headers],[Gameweek 03]],2)&lt;$B$622,INDEX(FPL_Results_Extract[Gameweek 03],MATCH($A243,FPL_Results_Extract[[Player]:[Player]],0)),INDEX(Team_Key[[Abbreviation]:[Abbreviation]],MATCH(LEFT(INDEX(FPL_Fixtures_Extract[],MATCH($A243,FPL_Fixtures_Extract[[Player]:[Player]],0),MATCH(FPL_Combined[[#Headers],[Gameweek 03]],FPL_Fixtures_Extract[#Headers],0)),LEN(INDEX(FPL_Fixtures_Extract[],MATCH($A243,FPL_Fixtures_Extract[[Player]:[Player]],0),MATCH(FPL_Combined[[#Headers],[Gameweek 03]],FPL_Fixtures_Extract[#Headers],0)))-4),Team_Key[[Full Name]:[Full Name]],0))&amp;RIGHT(INDEX(FPL_Fixtures_Extract[],MATCH($A243,FPL_Fixtures_Extract[[Player]:[Player]],0),MATCH(FPL_Combined[[#Headers],[Gameweek 03]],FPL_Fixtures_Extract[#Headers],0)),3))</f>
        <v>CRY(A) 1-2</v>
      </c>
      <c r="E243" t="str">
        <f ca="1">IF(RIGHT(FPL_Combined[[#Headers],[Gameweek 04]],2)&lt;$B$622,INDEX(FPL_Results_Extract[Gameweek 04],MATCH($A243,FPL_Results_Extract[[Player]:[Player]],0)),INDEX(Team_Key[[Abbreviation]:[Abbreviation]],MATCH(LEFT(INDEX(FPL_Fixtures_Extract[],MATCH($A243,FPL_Fixtures_Extract[[Player]:[Player]],0),MATCH(FPL_Combined[[#Headers],[Gameweek 04]],FPL_Fixtures_Extract[#Headers],0)),LEN(INDEX(FPL_Fixtures_Extract[],MATCH($A243,FPL_Fixtures_Extract[[Player]:[Player]],0),MATCH(FPL_Combined[[#Headers],[Gameweek 04]],FPL_Fixtures_Extract[#Headers],0)))-4),Team_Key[[Full Name]:[Full Name]],0))&amp;RIGHT(INDEX(FPL_Fixtures_Extract[],MATCH($A243,FPL_Fixtures_Extract[[Player]:[Player]],0),MATCH(FPL_Combined[[#Headers],[Gameweek 04]],FPL_Fixtures_Extract[#Headers],0)),3))</f>
        <v>SUN(H) 2-2</v>
      </c>
      <c r="F243" t="str">
        <f ca="1">IF(RIGHT(FPL_Combined[[#Headers],[Gameweek 05]],2)&lt;$B$622,INDEX(FPL_Results_Extract[Gameweek 05],MATCH($A243,FPL_Results_Extract[[Player]:[Player]],0)),INDEX(Team_Key[[Abbreviation]:[Abbreviation]],MATCH(LEFT(INDEX(FPL_Fixtures_Extract[],MATCH($A243,FPL_Fixtures_Extract[[Player]:[Player]],0),MATCH(FPL_Combined[[#Headers],[Gameweek 05]],FPL_Fixtures_Extract[#Headers],0)),LEN(INDEX(FPL_Fixtures_Extract[],MATCH($A243,FPL_Fixtures_Extract[[Player]:[Player]],0),MATCH(FPL_Combined[[#Headers],[Gameweek 05]],FPL_Fixtures_Extract[#Headers],0)))-4),Team_Key[[Full Name]:[Full Name]],0))&amp;RIGHT(INDEX(FPL_Fixtures_Extract[],MATCH($A243,FPL_Fixtures_Extract[[Player]:[Player]],0),MATCH(FPL_Combined[[#Headers],[Gameweek 05]],FPL_Fixtures_Extract[#Headers],0)),3))</f>
        <v>LEI(A) 2-3</v>
      </c>
      <c r="G243" t="str">
        <f ca="1">IF(RIGHT(FPL_Combined[[#Headers],[Gameweek 06]],2)&lt;$B$622,INDEX(FPL_Results_Extract[Gameweek 06],MATCH($A243,FPL_Results_Extract[[Player]:[Player]],0)),INDEX(Team_Key[[Abbreviation]:[Abbreviation]],MATCH(LEFT(INDEX(FPL_Fixtures_Extract[],MATCH($A243,FPL_Fixtures_Extract[[Player]:[Player]],0),MATCH(FPL_Combined[[#Headers],[Gameweek 06]],FPL_Fixtures_Extract[#Headers],0)),LEN(INDEX(FPL_Fixtures_Extract[],MATCH($A243,FPL_Fixtures_Extract[[Player]:[Player]],0),MATCH(FPL_Combined[[#Headers],[Gameweek 06]],FPL_Fixtures_Extract[#Headers],0)))-4),Team_Key[[Full Name]:[Full Name]],0))&amp;RIGHT(INDEX(FPL_Fixtures_Extract[],MATCH($A243,FPL_Fixtures_Extract[[Player]:[Player]],0),MATCH(FPL_Combined[[#Headers],[Gameweek 06]],FPL_Fixtures_Extract[#Headers],0)),3))</f>
        <v>WBA(H) 0-1</v>
      </c>
      <c r="H243" t="str">
        <f ca="1">IF(RIGHT(FPL_Combined[[#Headers],[Gameweek 07]],2)&lt;$B$622,INDEX(FPL_Results_Extract[Gameweek 07],MATCH($A243,FPL_Results_Extract[[Player]:[Player]],0)),INDEX(Team_Key[[Abbreviation]:[Abbreviation]],MATCH(LEFT(INDEX(FPL_Fixtures_Extract[],MATCH($A243,FPL_Fixtures_Extract[[Player]:[Player]],0),MATCH(FPL_Combined[[#Headers],[Gameweek 07]],FPL_Fixtures_Extract[#Headers],0)),LEN(INDEX(FPL_Fixtures_Extract[],MATCH($A243,FPL_Fixtures_Extract[[Player]:[Player]],0),MATCH(FPL_Combined[[#Headers],[Gameweek 07]],FPL_Fixtures_Extract[#Headers],0)))-4),Team_Key[[Full Name]:[Full Name]],0))&amp;RIGHT(INDEX(FPL_Fixtures_Extract[],MATCH($A243,FPL_Fixtures_Extract[[Player]:[Player]],0),MATCH(FPL_Combined[[#Headers],[Gameweek 07]],FPL_Fixtures_Extract[#Headers],0)),3))</f>
        <v>LIV(A) 2-3</v>
      </c>
      <c r="I243" t="str">
        <f ca="1">IF(RIGHT(FPL_Combined[[#Headers],[Gameweek 08]],2)&lt;$B$622,INDEX(FPL_Results_Extract[Gameweek 08],MATCH($A243,FPL_Results_Extract[[Player]:[Player]],0)),INDEX(Team_Key[[Abbreviation]:[Abbreviation]],MATCH(LEFT(INDEX(FPL_Fixtures_Extract[],MATCH($A243,FPL_Fixtures_Extract[[Player]:[Player]],0),MATCH(FPL_Combined[[#Headers],[Gameweek 08]],FPL_Fixtures_Extract[#Headers],0)),LEN(INDEX(FPL_Fixtures_Extract[],MATCH($A243,FPL_Fixtures_Extract[[Player]:[Player]],0),MATCH(FPL_Combined[[#Headers],[Gameweek 08]],FPL_Fixtures_Extract[#Headers],0)))-4),Team_Key[[Full Name]:[Full Name]],0))&amp;RIGHT(INDEX(FPL_Fixtures_Extract[],MATCH($A243,FPL_Fixtures_Extract[[Player]:[Player]],0),MATCH(FPL_Combined[[#Headers],[Gameweek 08]],FPL_Fixtures_Extract[#Headers],0)),3))</f>
        <v>STK(H) 0-1</v>
      </c>
      <c r="J243" t="str">
        <f ca="1">IF(RIGHT(FPL_Combined[[#Headers],[Gameweek 09]],2)&lt;$B$622,INDEX(FPL_Results_Extract[Gameweek 09],MATCH($A243,FPL_Results_Extract[[Player]:[Player]],0)),INDEX(Team_Key[[Abbreviation]:[Abbreviation]],MATCH(LEFT(INDEX(FPL_Fixtures_Extract[],MATCH($A243,FPL_Fixtures_Extract[[Player]:[Player]],0),MATCH(FPL_Combined[[#Headers],[Gameweek 09]],FPL_Fixtures_Extract[#Headers],0)),LEN(INDEX(FPL_Fixtures_Extract[],MATCH($A243,FPL_Fixtures_Extract[[Player]:[Player]],0),MATCH(FPL_Combined[[#Headers],[Gameweek 09]],FPL_Fixtures_Extract[#Headers],0)))-4),Team_Key[[Full Name]:[Full Name]],0))&amp;RIGHT(INDEX(FPL_Fixtures_Extract[],MATCH($A243,FPL_Fixtures_Extract[[Player]:[Player]],0),MATCH(FPL_Combined[[#Headers],[Gameweek 09]],FPL_Fixtures_Extract[#Headers],0)),3))</f>
        <v>CHE(A) 0-2</v>
      </c>
      <c r="K243" t="str">
        <f ca="1">IF(RIGHT(FPL_Combined[[#Headers],[Gameweek 10]],2)&lt;$B$622,INDEX(FPL_Results_Extract[Gameweek 10],MATCH($A243,FPL_Results_Extract[[Player]:[Player]],0)),INDEX(Team_Key[[Abbreviation]:[Abbreviation]],MATCH(LEFT(INDEX(FPL_Fixtures_Extract[],MATCH($A243,FPL_Fixtures_Extract[[Player]:[Player]],0),MATCH(FPL_Combined[[#Headers],[Gameweek 10]],FPL_Fixtures_Extract[#Headers],0)),LEN(INDEX(FPL_Fixtures_Extract[],MATCH($A243,FPL_Fixtures_Extract[[Player]:[Player]],0),MATCH(FPL_Combined[[#Headers],[Gameweek 10]],FPL_Fixtures_Extract[#Headers],0)))-4),Team_Key[[Full Name]:[Full Name]],0))&amp;RIGHT(INDEX(FPL_Fixtures_Extract[],MATCH($A243,FPL_Fixtures_Extract[[Player]:[Player]],0),MATCH(FPL_Combined[[#Headers],[Gameweek 10]],FPL_Fixtures_Extract[#Headers],0)),3))</f>
        <v>SWA(H) 1-2</v>
      </c>
      <c r="L243" t="str">
        <f ca="1">IF(RIGHT(FPL_Combined[[#Headers],[Gameweek 11]],2)&lt;$B$622,INDEX(FPL_Results_Extract[Gameweek 11],MATCH($A243,FPL_Results_Extract[[Player]:[Player]],0)),INDEX(Team_Key[[Abbreviation]:[Abbreviation]],MATCH(LEFT(INDEX(FPL_Fixtures_Extract[],MATCH($A243,FPL_Fixtures_Extract[[Player]:[Player]],0),MATCH(FPL_Combined[[#Headers],[Gameweek 11]],FPL_Fixtures_Extract[#Headers],0)),LEN(INDEX(FPL_Fixtures_Extract[],MATCH($A243,FPL_Fixtures_Extract[[Player]:[Player]],0),MATCH(FPL_Combined[[#Headers],[Gameweek 11]],FPL_Fixtures_Extract[#Headers],0)))-4),Team_Key[[Full Name]:[Full Name]],0))&amp;RIGHT(INDEX(FPL_Fixtures_Extract[],MATCH($A243,FPL_Fixtures_Extract[[Player]:[Player]],0),MATCH(FPL_Combined[[#Headers],[Gameweek 11]],FPL_Fixtures_Extract[#Headers],0)),3))</f>
        <v>TOT(A) 1-3</v>
      </c>
      <c r="M243" t="str">
        <f ca="1">IF(RIGHT(FPL_Combined[[#Headers],[Gameweek 12]],2)&lt;$B$622,INDEX(FPL_Results_Extract[Gameweek 12],MATCH($A243,FPL_Results_Extract[[Player]:[Player]],0)),INDEX(Team_Key[[Abbreviation]:[Abbreviation]],MATCH(LEFT(INDEX(FPL_Fixtures_Extract[],MATCH($A243,FPL_Fixtures_Extract[[Player]:[Player]],0),MATCH(FPL_Combined[[#Headers],[Gameweek 12]],FPL_Fixtures_Extract[#Headers],0)),LEN(INDEX(FPL_Fixtures_Extract[],MATCH($A243,FPL_Fixtures_Extract[[Player]:[Player]],0),MATCH(FPL_Combined[[#Headers],[Gameweek 12]],FPL_Fixtures_Extract[#Headers],0)))-4),Team_Key[[Full Name]:[Full Name]],0))&amp;RIGHT(INDEX(FPL_Fixtures_Extract[],MATCH($A243,FPL_Fixtures_Extract[[Player]:[Player]],0),MATCH(FPL_Combined[[#Headers],[Gameweek 12]],FPL_Fixtures_Extract[#Headers],0)),3))</f>
        <v>MCI(H) 0-0</v>
      </c>
      <c r="N243" t="str">
        <f ca="1">IF(RIGHT(FPL_Combined[[#Headers],[Gameweek 13]],2)&lt;$B$622,INDEX(FPL_Results_Extract[Gameweek 13],MATCH($A243,FPL_Results_Extract[[Player]:[Player]],0)),INDEX(Team_Key[[Abbreviation]:[Abbreviation]],MATCH(LEFT(INDEX(FPL_Fixtures_Extract[],MATCH($A243,FPL_Fixtures_Extract[[Player]:[Player]],0),MATCH(FPL_Combined[[#Headers],[Gameweek 13]],FPL_Fixtures_Extract[#Headers],0)),LEN(INDEX(FPL_Fixtures_Extract[],MATCH($A243,FPL_Fixtures_Extract[[Player]:[Player]],0),MATCH(FPL_Combined[[#Headers],[Gameweek 13]],FPL_Fixtures_Extract[#Headers],0)))-4),Team_Key[[Full Name]:[Full Name]],0))&amp;RIGHT(INDEX(FPL_Fixtures_Extract[],MATCH($A243,FPL_Fixtures_Extract[[Player]:[Player]],0),MATCH(FPL_Combined[[#Headers],[Gameweek 13]],FPL_Fixtures_Extract[#Headers],0)),3))</f>
        <v>EVE(A) 0-4</v>
      </c>
      <c r="O243" t="str">
        <f ca="1">IF(RIGHT(FPL_Combined[[#Headers],[Gameweek 14]],2)&lt;$B$622,INDEX(FPL_Results_Extract[Gameweek 14],MATCH($A243,FPL_Results_Extract[[Player]:[Player]],0)),INDEX(Team_Key[[Abbreviation]:[Abbreviation]],MATCH(LEFT(INDEX(FPL_Fixtures_Extract[],MATCH($A243,FPL_Fixtures_Extract[[Player]:[Player]],0),MATCH(FPL_Combined[[#Headers],[Gameweek 14]],FPL_Fixtures_Extract[#Headers],0)),LEN(INDEX(FPL_Fixtures_Extract[],MATCH($A243,FPL_Fixtures_Extract[[Player]:[Player]],0),MATCH(FPL_Combined[[#Headers],[Gameweek 14]],FPL_Fixtures_Extract[#Headers],0)))-4),Team_Key[[Full Name]:[Full Name]],0))&amp;RIGHT(INDEX(FPL_Fixtures_Extract[],MATCH($A243,FPL_Fixtures_Extract[[Player]:[Player]],0),MATCH(FPL_Combined[[#Headers],[Gameweek 14]],FPL_Fixtures_Extract[#Headers],0)),3))</f>
        <v>WAT(H) 2-3</v>
      </c>
      <c r="P243" t="str">
        <f ca="1">IF(RIGHT(FPL_Combined[[#Headers],[Gameweek 15]],2)&lt;$B$622,INDEX(FPL_Results_Extract[Gameweek 15],MATCH($A243,FPL_Results_Extract[[Player]:[Player]],0)),INDEX(Team_Key[[Abbreviation]:[Abbreviation]],MATCH(LEFT(INDEX(FPL_Fixtures_Extract[],MATCH($A243,FPL_Fixtures_Extract[[Player]:[Player]],0),MATCH(FPL_Combined[[#Headers],[Gameweek 15]],FPL_Fixtures_Extract[#Headers],0)),LEN(INDEX(FPL_Fixtures_Extract[],MATCH($A243,FPL_Fixtures_Extract[[Player]:[Player]],0),MATCH(FPL_Combined[[#Headers],[Gameweek 15]],FPL_Fixtures_Extract[#Headers],0)))-4),Team_Key[[Full Name]:[Full Name]],0))&amp;RIGHT(INDEX(FPL_Fixtures_Extract[],MATCH($A243,FPL_Fixtures_Extract[[Player]:[Player]],0),MATCH(FPL_Combined[[#Headers],[Gameweek 15]],FPL_Fixtures_Extract[#Headers],0)),3))</f>
        <v>SOU(A) 1-1</v>
      </c>
      <c r="Q243" t="str">
        <f ca="1">IF(RIGHT(FPL_Combined[[#Headers],[Gameweek 16]],2)&lt;$B$622,INDEX(FPL_Results_Extract[Gameweek 16],MATCH($A243,FPL_Results_Extract[[Player]:[Player]],0)),INDEX(Team_Key[[Abbreviation]:[Abbreviation]],MATCH(LEFT(INDEX(FPL_Fixtures_Extract[],MATCH($A243,FPL_Fixtures_Extract[[Player]:[Player]],0),MATCH(FPL_Combined[[#Headers],[Gameweek 16]],FPL_Fixtures_Extract[#Headers],0)),LEN(INDEX(FPL_Fixtures_Extract[],MATCH($A243,FPL_Fixtures_Extract[[Player]:[Player]],0),MATCH(FPL_Combined[[#Headers],[Gameweek 16]],FPL_Fixtures_Extract[#Headers],0)))-4),Team_Key[[Full Name]:[Full Name]],0))&amp;RIGHT(INDEX(FPL_Fixtures_Extract[],MATCH($A243,FPL_Fixtures_Extract[[Player]:[Player]],0),MATCH(FPL_Combined[[#Headers],[Gameweek 16]],FPL_Fixtures_Extract[#Headers],0)),3))</f>
        <v>ARS(H) 0-2</v>
      </c>
      <c r="R243" t="str">
        <f ca="1">IF(RIGHT(FPL_Combined[[#Headers],[Gameweek 17]],2)&lt;$B$622,INDEX(FPL_Results_Extract[Gameweek 17],MATCH($A243,FPL_Results_Extract[[Player]:[Player]],0)),INDEX(Team_Key[[Abbreviation]:[Abbreviation]],MATCH(LEFT(INDEX(FPL_Fixtures_Extract[],MATCH($A243,FPL_Fixtures_Extract[[Player]:[Player]],0),MATCH(FPL_Combined[[#Headers],[Gameweek 17]],FPL_Fixtures_Extract[#Headers],0)),LEN(INDEX(FPL_Fixtures_Extract[],MATCH($A243,FPL_Fixtures_Extract[[Player]:[Player]],0),MATCH(FPL_Combined[[#Headers],[Gameweek 17]],FPL_Fixtures_Extract[#Headers],0)))-4),Team_Key[[Full Name]:[Full Name]],0))&amp;RIGHT(INDEX(FPL_Fixtures_Extract[],MATCH($A243,FPL_Fixtures_Extract[[Player]:[Player]],0),MATCH(FPL_Combined[[#Headers],[Gameweek 17]],FPL_Fixtures_Extract[#Headers],0)),3))</f>
        <v>NEW(A) 1-1</v>
      </c>
      <c r="S243" t="str">
        <f ca="1">IF(RIGHT(FPL_Combined[[#Headers],[Gameweek 18]],2)&lt;$B$622,INDEX(FPL_Results_Extract[Gameweek 18],MATCH($A243,FPL_Results_Extract[[Player]:[Player]],0)),INDEX(Team_Key[[Abbreviation]:[Abbreviation]],MATCH(LEFT(INDEX(FPL_Fixtures_Extract[],MATCH($A243,FPL_Fixtures_Extract[[Player]:[Player]],0),MATCH(FPL_Combined[[#Headers],[Gameweek 18]],FPL_Fixtures_Extract[#Headers],0)),LEN(INDEX(FPL_Fixtures_Extract[],MATCH($A243,FPL_Fixtures_Extract[[Player]:[Player]],0),MATCH(FPL_Combined[[#Headers],[Gameweek 18]],FPL_Fixtures_Extract[#Headers],0)))-4),Team_Key[[Full Name]:[Full Name]],0))&amp;RIGHT(INDEX(FPL_Fixtures_Extract[],MATCH($A243,FPL_Fixtures_Extract[[Player]:[Player]],0),MATCH(FPL_Combined[[#Headers],[Gameweek 18]],FPL_Fixtures_Extract[#Headers],0)),3))</f>
        <v>WHU(H) 1-1</v>
      </c>
      <c r="T243" t="str">
        <f ca="1">IF(RIGHT(FPL_Combined[[#Headers],[Gameweek 19]],2)&lt;$B$622,INDEX(FPL_Results_Extract[Gameweek 19],MATCH($A243,FPL_Results_Extract[[Player]:[Player]],0)),INDEX(Team_Key[[Abbreviation]:[Abbreviation]],MATCH(LEFT(INDEX(FPL_Fixtures_Extract[],MATCH($A243,FPL_Fixtures_Extract[[Player]:[Player]],0),MATCH(FPL_Combined[[#Headers],[Gameweek 19]],FPL_Fixtures_Extract[#Headers],0)),LEN(INDEX(FPL_Fixtures_Extract[],MATCH($A243,FPL_Fixtures_Extract[[Player]:[Player]],0),MATCH(FPL_Combined[[#Headers],[Gameweek 19]],FPL_Fixtures_Extract[#Headers],0)))-4),Team_Key[[Full Name]:[Full Name]],0))&amp;RIGHT(INDEX(FPL_Fixtures_Extract[],MATCH($A243,FPL_Fixtures_Extract[[Player]:[Player]],0),MATCH(FPL_Combined[[#Headers],[Gameweek 19]],FPL_Fixtures_Extract[#Headers],0)),3))</f>
        <v>NOR(A) 0-2</v>
      </c>
      <c r="U243" t="str">
        <f ca="1">IF(RIGHT(FPL_Combined[[#Headers],[Gameweek 20]],2)&lt;$B$622,INDEX(FPL_Results_Extract[Gameweek 20],MATCH($A243,FPL_Results_Extract[[Player]:[Player]],0)),INDEX(Team_Key[[Abbreviation]:[Abbreviation]],MATCH(LEFT(INDEX(FPL_Fixtures_Extract[],MATCH($A243,FPL_Fixtures_Extract[[Player]:[Player]],0),MATCH(FPL_Combined[[#Headers],[Gameweek 20]],FPL_Fixtures_Extract[#Headers],0)),LEN(INDEX(FPL_Fixtures_Extract[],MATCH($A243,FPL_Fixtures_Extract[[Player]:[Player]],0),MATCH(FPL_Combined[[#Headers],[Gameweek 20]],FPL_Fixtures_Extract[#Headers],0)))-4),Team_Key[[Full Name]:[Full Name]],0))&amp;RIGHT(INDEX(FPL_Fixtures_Extract[],MATCH($A243,FPL_Fixtures_Extract[[Player]:[Player]],0),MATCH(FPL_Combined[[#Headers],[Gameweek 20]],FPL_Fixtures_Extract[#Headers],0)),3))</f>
        <v>SUN(A) 1-3</v>
      </c>
      <c r="V243" t="str">
        <f ca="1">IF(RIGHT(FPL_Combined[[#Headers],[Gameweek 21]],2)&lt;$B$622,INDEX(FPL_Results_Extract[Gameweek 21],MATCH($A243,FPL_Results_Extract[[Player]:[Player]],0)),INDEX(Team_Key[[Abbreviation]:[Abbreviation]],MATCH(LEFT(INDEX(FPL_Fixtures_Extract[],MATCH($A243,FPL_Fixtures_Extract[[Player]:[Player]],0),MATCH(FPL_Combined[[#Headers],[Gameweek 21]],FPL_Fixtures_Extract[#Headers],0)),LEN(INDEX(FPL_Fixtures_Extract[],MATCH($A243,FPL_Fixtures_Extract[[Player]:[Player]],0),MATCH(FPL_Combined[[#Headers],[Gameweek 21]],FPL_Fixtures_Extract[#Headers],0)))-4),Team_Key[[Full Name]:[Full Name]],0))&amp;RIGHT(INDEX(FPL_Fixtures_Extract[],MATCH($A243,FPL_Fixtures_Extract[[Player]:[Player]],0),MATCH(FPL_Combined[[#Headers],[Gameweek 21]],FPL_Fixtures_Extract[#Headers],0)),3))</f>
        <v>CRY(H) 1-0</v>
      </c>
      <c r="W243" t="str">
        <f ca="1">IF(RIGHT(FPL_Combined[[#Headers],[Gameweek 22]],2)&lt;$B$622,INDEX(FPL_Results_Extract[Gameweek 22],MATCH($A243,FPL_Results_Extract[[Player]:[Player]],0)),INDEX(Team_Key[[Abbreviation]:[Abbreviation]],MATCH(LEFT(INDEX(FPL_Fixtures_Extract[],MATCH($A243,FPL_Fixtures_Extract[[Player]:[Player]],0),MATCH(FPL_Combined[[#Headers],[Gameweek 22]],FPL_Fixtures_Extract[#Headers],0)),LEN(INDEX(FPL_Fixtures_Extract[],MATCH($A243,FPL_Fixtures_Extract[[Player]:[Player]],0),MATCH(FPL_Combined[[#Headers],[Gameweek 22]],FPL_Fixtures_Extract[#Headers],0)))-4),Team_Key[[Full Name]:[Full Name]],0))&amp;RIGHT(INDEX(FPL_Fixtures_Extract[],MATCH($A243,FPL_Fixtures_Extract[[Player]:[Player]],0),MATCH(FPL_Combined[[#Headers],[Gameweek 22]],FPL_Fixtures_Extract[#Headers],0)),3))</f>
        <v>LEI(H) 1-1</v>
      </c>
      <c r="X243" t="str">
        <f ca="1">IF(RIGHT(FPL_Combined[[#Headers],[Gameweek 23]],2)&lt;$B$622,INDEX(FPL_Results_Extract[Gameweek 23],MATCH($A243,FPL_Results_Extract[[Player]:[Player]],0)),INDEX(Team_Key[[Abbreviation]:[Abbreviation]],MATCH(LEFT(INDEX(FPL_Fixtures_Extract[],MATCH($A243,FPL_Fixtures_Extract[[Player]:[Player]],0),MATCH(FPL_Combined[[#Headers],[Gameweek 23]],FPL_Fixtures_Extract[#Headers],0)),LEN(INDEX(FPL_Fixtures_Extract[],MATCH($A243,FPL_Fixtures_Extract[[Player]:[Player]],0),MATCH(FPL_Combined[[#Headers],[Gameweek 23]],FPL_Fixtures_Extract[#Headers],0)))-4),Team_Key[[Full Name]:[Full Name]],0))&amp;RIGHT(INDEX(FPL_Fixtures_Extract[],MATCH($A243,FPL_Fixtures_Extract[[Player]:[Player]],0),MATCH(FPL_Combined[[#Headers],[Gameweek 23]],FPL_Fixtures_Extract[#Headers],0)),3))</f>
        <v>WBA(A) 0-0</v>
      </c>
      <c r="Y243" t="str">
        <f ca="1">IF(RIGHT(FPL_Combined[[#Headers],[Gameweek 24]],2)&lt;$B$622,INDEX(FPL_Results_Extract[Team],MATCH($A243,FPL_Results_Extract[[Player]:[Player]],0)),INDEX(Team_Key[[Abbreviation]:[Abbreviation]],MATCH(LEFT(INDEX(FPL_Fixtures_Extract[],MATCH($A243,FPL_Fixtures_Extract[[Player]:[Player]],0),MATCH(FPL_Combined[[#Headers],[Gameweek 24]],FPL_Fixtures_Extract[#Headers],0)),LEN(INDEX(FPL_Fixtures_Extract[],MATCH($A243,FPL_Fixtures_Extract[[Player]:[Player]],0),MATCH(FPL_Combined[[#Headers],[Gameweek 24]],FPL_Fixtures_Extract[#Headers],0)))-4),Team_Key[[Full Name]:[Full Name]],0))&amp;RIGHT(INDEX(FPL_Fixtures_Extract[],MATCH($A243,FPL_Fixtures_Extract[[Player]:[Player]],0),MATCH(FPL_Combined[[#Headers],[Gameweek 24]],FPL_Fixtures_Extract[#Headers],0)),3))</f>
        <v>AVL</v>
      </c>
      <c r="Z243" t="str">
        <f ca="1">IF(RIGHT(FPL_Combined[[#Headers],[Gameweek 25]],2)&lt;$B$622,INDEX(FPL_Results_Extract[Player],MATCH($A243,FPL_Results_Extract[[Player]:[Player]],0)),INDEX(Team_Key[[Abbreviation]:[Abbreviation]],MATCH(LEFT(INDEX(FPL_Fixtures_Extract[],MATCH($A243,FPL_Fixtures_Extract[[Player]:[Player]],0),MATCH(FPL_Combined[[#Headers],[Gameweek 25]],FPL_Fixtures_Extract[#Headers],0)),LEN(INDEX(FPL_Fixtures_Extract[],MATCH($A243,FPL_Fixtures_Extract[[Player]:[Player]],0),MATCH(FPL_Combined[[#Headers],[Gameweek 25]],FPL_Fixtures_Extract[#Headers],0)))-4),Team_Key[[Full Name]:[Full Name]],0))&amp;RIGHT(INDEX(FPL_Fixtures_Extract[],MATCH($A243,FPL_Fixtures_Extract[[Player]:[Player]],0),MATCH(FPL_Combined[[#Headers],[Gameweek 25]],FPL_Fixtures_Extract[#Headers],0)),3))</f>
        <v>Grealish</v>
      </c>
      <c r="AA243" t="str">
        <f ca="1">IF(RIGHT(FPL_Combined[[#Headers],[Gameweek 26]],2)&lt;$B$622,INDEX(FPL_Results_Extract[Gameweek 01],MATCH($A243,FPL_Results_Extract[[Player]:[Player]],0)),INDEX(Team_Key[[Abbreviation]:[Abbreviation]],MATCH(LEFT(INDEX(FPL_Fixtures_Extract[],MATCH($A243,FPL_Fixtures_Extract[[Player]:[Player]],0),MATCH(FPL_Combined[[#Headers],[Gameweek 26]],FPL_Fixtures_Extract[#Headers],0)),LEN(INDEX(FPL_Fixtures_Extract[],MATCH($A243,FPL_Fixtures_Extract[[Player]:[Player]],0),MATCH(FPL_Combined[[#Headers],[Gameweek 26]],FPL_Fixtures_Extract[#Headers],0)))-4),Team_Key[[Full Name]:[Full Name]],0))&amp;RIGHT(INDEX(FPL_Fixtures_Extract[],MATCH($A243,FPL_Fixtures_Extract[[Player]:[Player]],0),MATCH(FPL_Combined[[#Headers],[Gameweek 26]],FPL_Fixtures_Extract[#Headers],0)),3))</f>
        <v>BOU(A) 1-0</v>
      </c>
      <c r="AB243" t="str">
        <f ca="1">IF(RIGHT(FPL_Combined[[#Headers],[Gameweek 27]],2)&lt;$B$622,INDEX(FPL_Results_Extract[Gameweek 02],MATCH($A243,FPL_Results_Extract[[Player]:[Player]],0)),INDEX(Team_Key[[Abbreviation]:[Abbreviation]],MATCH(LEFT(INDEX(FPL_Fixtures_Extract[],MATCH($A243,FPL_Fixtures_Extract[[Player]:[Player]],0),MATCH(FPL_Combined[[#Headers],[Gameweek 27]],FPL_Fixtures_Extract[#Headers],0)),LEN(INDEX(FPL_Fixtures_Extract[],MATCH($A243,FPL_Fixtures_Extract[[Player]:[Player]],0),MATCH(FPL_Combined[[#Headers],[Gameweek 27]],FPL_Fixtures_Extract[#Headers],0)))-4),Team_Key[[Full Name]:[Full Name]],0))&amp;RIGHT(INDEX(FPL_Fixtures_Extract[],MATCH($A243,FPL_Fixtures_Extract[[Player]:[Player]],0),MATCH(FPL_Combined[[#Headers],[Gameweek 27]],FPL_Fixtures_Extract[#Headers],0)),3))</f>
        <v>MUN(H) 0-1</v>
      </c>
      <c r="AC243" t="str">
        <f ca="1">IF(RIGHT(FPL_Combined[[#Headers],[Gameweek 28]],2)&lt;$B$622,INDEX(FPL_Results_Extract[Gameweek 03],MATCH($A243,FPL_Results_Extract[[Player]:[Player]],0)),INDEX(Team_Key[[Abbreviation]:[Abbreviation]],MATCH(LEFT(INDEX(FPL_Fixtures_Extract[],MATCH($A243,FPL_Fixtures_Extract[[Player]:[Player]],0),MATCH(FPL_Combined[[#Headers],[Gameweek 28]],FPL_Fixtures_Extract[#Headers],0)),LEN(INDEX(FPL_Fixtures_Extract[],MATCH($A243,FPL_Fixtures_Extract[[Player]:[Player]],0),MATCH(FPL_Combined[[#Headers],[Gameweek 28]],FPL_Fixtures_Extract[#Headers],0)))-4),Team_Key[[Full Name]:[Full Name]],0))&amp;RIGHT(INDEX(FPL_Fixtures_Extract[],MATCH($A243,FPL_Fixtures_Extract[[Player]:[Player]],0),MATCH(FPL_Combined[[#Headers],[Gameweek 28]],FPL_Fixtures_Extract[#Headers],0)),3))</f>
        <v>CRY(A) 1-2</v>
      </c>
      <c r="AD243" t="str">
        <f ca="1">IF(RIGHT(FPL_Combined[[#Headers],[Gameweek 29]],2)&lt;$B$622,INDEX(FPL_Results_Extract[Gameweek 04],MATCH($A243,FPL_Results_Extract[[Player]:[Player]],0)),INDEX(Team_Key[[Abbreviation]:[Abbreviation]],MATCH(LEFT(INDEX(FPL_Fixtures_Extract[],MATCH($A243,FPL_Fixtures_Extract[[Player]:[Player]],0),MATCH(FPL_Combined[[#Headers],[Gameweek 29]],FPL_Fixtures_Extract[#Headers],0)),LEN(INDEX(FPL_Fixtures_Extract[],MATCH($A243,FPL_Fixtures_Extract[[Player]:[Player]],0),MATCH(FPL_Combined[[#Headers],[Gameweek 29]],FPL_Fixtures_Extract[#Headers],0)))-4),Team_Key[[Full Name]:[Full Name]],0))&amp;RIGHT(INDEX(FPL_Fixtures_Extract[],MATCH($A243,FPL_Fixtures_Extract[[Player]:[Player]],0),MATCH(FPL_Combined[[#Headers],[Gameweek 29]],FPL_Fixtures_Extract[#Headers],0)),3))</f>
        <v>MCI(A)</v>
      </c>
      <c r="AE243" t="str">
        <f ca="1">IF(RIGHT(FPL_Combined[[#Headers],[Gameweek 30]],2)&lt;$B$622,INDEX(FPL_Results_Extract[Gameweek 05],MATCH($A243,FPL_Results_Extract[[Player]:[Player]],0)),INDEX(Team_Key[[Abbreviation]:[Abbreviation]],MATCH(LEFT(INDEX(FPL_Fixtures_Extract[],MATCH($A243,FPL_Fixtures_Extract[[Player]:[Player]],0),MATCH(FPL_Combined[[#Headers],[Gameweek 30]],FPL_Fixtures_Extract[#Headers],0)),LEN(INDEX(FPL_Fixtures_Extract[],MATCH($A243,FPL_Fixtures_Extract[[Player]:[Player]],0),MATCH(FPL_Combined[[#Headers],[Gameweek 30]],FPL_Fixtures_Extract[#Headers],0)))-4),Team_Key[[Full Name]:[Full Name]],0))&amp;RIGHT(INDEX(FPL_Fixtures_Extract[],MATCH($A243,FPL_Fixtures_Extract[[Player]:[Player]],0),MATCH(FPL_Combined[[#Headers],[Gameweek 30]],FPL_Fixtures_Extract[#Headers],0)),3))</f>
        <v>TOT(H)</v>
      </c>
      <c r="AF243" t="str">
        <f ca="1">IF(RIGHT(FPL_Combined[[#Headers],[Gameweek 31]],2)&lt;$B$622,INDEX(FPL_Results_Extract[Gameweek 06],MATCH($A243,FPL_Results_Extract[[Player]:[Player]],0)),INDEX(Team_Key[[Abbreviation]:[Abbreviation]],MATCH(LEFT(INDEX(FPL_Fixtures_Extract[],MATCH($A243,FPL_Fixtures_Extract[[Player]:[Player]],0),MATCH(FPL_Combined[[#Headers],[Gameweek 31]],FPL_Fixtures_Extract[#Headers],0)),LEN(INDEX(FPL_Fixtures_Extract[],MATCH($A243,FPL_Fixtures_Extract[[Player]:[Player]],0),MATCH(FPL_Combined[[#Headers],[Gameweek 31]],FPL_Fixtures_Extract[#Headers],0)))-4),Team_Key[[Full Name]:[Full Name]],0))&amp;RIGHT(INDEX(FPL_Fixtures_Extract[],MATCH($A243,FPL_Fixtures_Extract[[Player]:[Player]],0),MATCH(FPL_Combined[[#Headers],[Gameweek 31]],FPL_Fixtures_Extract[#Headers],0)),3))</f>
        <v>SWA(A)</v>
      </c>
      <c r="AG243" t="str">
        <f ca="1">IF(RIGHT(FPL_Combined[[#Headers],[Gameweek 32]],2)&lt;$B$622,INDEX(FPL_Results_Extract[Gameweek 07],MATCH($A243,FPL_Results_Extract[[Player]:[Player]],0)),INDEX(Team_Key[[Abbreviation]:[Abbreviation]],MATCH(LEFT(INDEX(FPL_Fixtures_Extract[],MATCH($A243,FPL_Fixtures_Extract[[Player]:[Player]],0),MATCH(FPL_Combined[[#Headers],[Gameweek 32]],FPL_Fixtures_Extract[#Headers],0)),LEN(INDEX(FPL_Fixtures_Extract[],MATCH($A243,FPL_Fixtures_Extract[[Player]:[Player]],0),MATCH(FPL_Combined[[#Headers],[Gameweek 32]],FPL_Fixtures_Extract[#Headers],0)))-4),Team_Key[[Full Name]:[Full Name]],0))&amp;RIGHT(INDEX(FPL_Fixtures_Extract[],MATCH($A243,FPL_Fixtures_Extract[[Player]:[Player]],0),MATCH(FPL_Combined[[#Headers],[Gameweek 32]],FPL_Fixtures_Extract[#Headers],0)),3))</f>
        <v>CHE(H)</v>
      </c>
      <c r="AH243" t="str">
        <f ca="1">IF(RIGHT(FPL_Combined[[#Headers],[Gameweek 33]],2)&lt;$B$622,INDEX(FPL_Results_Extract[Gameweek 08],MATCH($A243,FPL_Results_Extract[[Player]:[Player]],0)),INDEX(Team_Key[[Abbreviation]:[Abbreviation]],MATCH(LEFT(INDEX(FPL_Fixtures_Extract[],MATCH($A243,FPL_Fixtures_Extract[[Player]:[Player]],0),MATCH(FPL_Combined[[#Headers],[Gameweek 33]],FPL_Fixtures_Extract[#Headers],0)),LEN(INDEX(FPL_Fixtures_Extract[],MATCH($A243,FPL_Fixtures_Extract[[Player]:[Player]],0),MATCH(FPL_Combined[[#Headers],[Gameweek 33]],FPL_Fixtures_Extract[#Headers],0)))-4),Team_Key[[Full Name]:[Full Name]],0))&amp;RIGHT(INDEX(FPL_Fixtures_Extract[],MATCH($A243,FPL_Fixtures_Extract[[Player]:[Player]],0),MATCH(FPL_Combined[[#Headers],[Gameweek 33]],FPL_Fixtures_Extract[#Headers],0)),3))</f>
        <v>BOU(H)</v>
      </c>
      <c r="AI243" t="str">
        <f ca="1">IF(RIGHT(FPL_Combined[[#Headers],[Gameweek 34]],2)&lt;$B$622,INDEX(FPL_Results_Extract[Gameweek 09],MATCH($A243,FPL_Results_Extract[[Player]:[Player]],0)),INDEX(Team_Key[[Abbreviation]:[Abbreviation]],MATCH(LEFT(INDEX(FPL_Fixtures_Extract[],MATCH($A243,FPL_Fixtures_Extract[[Player]:[Player]],0),MATCH(FPL_Combined[[#Headers],[Gameweek 34]],FPL_Fixtures_Extract[#Headers],0)),LEN(INDEX(FPL_Fixtures_Extract[],MATCH($A243,FPL_Fixtures_Extract[[Player]:[Player]],0),MATCH(FPL_Combined[[#Headers],[Gameweek 34]],FPL_Fixtures_Extract[#Headers],0)))-4),Team_Key[[Full Name]:[Full Name]],0))&amp;RIGHT(INDEX(FPL_Fixtures_Extract[],MATCH($A243,FPL_Fixtures_Extract[[Player]:[Player]],0),MATCH(FPL_Combined[[#Headers],[Gameweek 34]],FPL_Fixtures_Extract[#Headers],0)),3))</f>
        <v>MUN(A)</v>
      </c>
      <c r="AJ243" t="str">
        <f ca="1">IF(RIGHT(FPL_Combined[[#Headers],[Gameweek 35]],2)&lt;$B$622,INDEX(FPL_Results_Extract[Gameweek 10],MATCH($A243,FPL_Results_Extract[[Player]:[Player]],0)),INDEX(Team_Key[[Abbreviation]:[Abbreviation]],MATCH(LEFT(INDEX(FPL_Fixtures_Extract[],MATCH($A243,FPL_Fixtures_Extract[[Player]:[Player]],0),MATCH(FPL_Combined[[#Headers],[Gameweek 35]],FPL_Fixtures_Extract[#Headers],0)),LEN(INDEX(FPL_Fixtures_Extract[],MATCH($A243,FPL_Fixtures_Extract[[Player]:[Player]],0),MATCH(FPL_Combined[[#Headers],[Gameweek 35]],FPL_Fixtures_Extract[#Headers],0)))-4),Team_Key[[Full Name]:[Full Name]],0))&amp;RIGHT(INDEX(FPL_Fixtures_Extract[],MATCH($A243,FPL_Fixtures_Extract[[Player]:[Player]],0),MATCH(FPL_Combined[[#Headers],[Gameweek 35]],FPL_Fixtures_Extract[#Headers],0)),3))</f>
        <v>SOU(H)</v>
      </c>
      <c r="AK243" t="str">
        <f ca="1">IF(RIGHT(FPL_Combined[[#Headers],[Gameweek 36]],2)&lt;$B$622,INDEX(FPL_Results_Extract[Gameweek 11],MATCH($A243,FPL_Results_Extract[[Player]:[Player]],0)),INDEX(Team_Key[[Abbreviation]:[Abbreviation]],MATCH(LEFT(INDEX(FPL_Fixtures_Extract[],MATCH($A243,FPL_Fixtures_Extract[[Player]:[Player]],0),MATCH(FPL_Combined[[#Headers],[Gameweek 36]],FPL_Fixtures_Extract[#Headers],0)),LEN(INDEX(FPL_Fixtures_Extract[],MATCH($A243,FPL_Fixtures_Extract[[Player]:[Player]],0),MATCH(FPL_Combined[[#Headers],[Gameweek 36]],FPL_Fixtures_Extract[#Headers],0)))-4),Team_Key[[Full Name]:[Full Name]],0))&amp;RIGHT(INDEX(FPL_Fixtures_Extract[],MATCH($A243,FPL_Fixtures_Extract[[Player]:[Player]],0),MATCH(FPL_Combined[[#Headers],[Gameweek 36]],FPL_Fixtures_Extract[#Headers],0)),3))</f>
        <v>WAT(A)</v>
      </c>
      <c r="AL243" t="str">
        <f ca="1">IF(RIGHT(FPL_Combined[[#Headers],[Gameweek 37]],2)&lt;$B$622,INDEX(FPL_Results_Extract[Gameweek 12],MATCH($A243,FPL_Results_Extract[[Player]:[Player]],0)),INDEX(Team_Key[[Abbreviation]:[Abbreviation]],MATCH(LEFT(INDEX(FPL_Fixtures_Extract[],MATCH($A243,FPL_Fixtures_Extract[[Player]:[Player]],0),MATCH(FPL_Combined[[#Headers],[Gameweek 37]],FPL_Fixtures_Extract[#Headers],0)),LEN(INDEX(FPL_Fixtures_Extract[],MATCH($A243,FPL_Fixtures_Extract[[Player]:[Player]],0),MATCH(FPL_Combined[[#Headers],[Gameweek 37]],FPL_Fixtures_Extract[#Headers],0)))-4),Team_Key[[Full Name]:[Full Name]],0))&amp;RIGHT(INDEX(FPL_Fixtures_Extract[],MATCH($A243,FPL_Fixtures_Extract[[Player]:[Player]],0),MATCH(FPL_Combined[[#Headers],[Gameweek 37]],FPL_Fixtures_Extract[#Headers],0)),3))</f>
        <v>NEW(H)</v>
      </c>
      <c r="AM243" t="str">
        <f ca="1">IF(RIGHT(FPL_Combined[[#Headers],[Gameweek 38]],2)&lt;$B$622,INDEX(FPL_Results_Extract[Gameweek 13],MATCH($A243,FPL_Results_Extract[[Player]:[Player]],0)),INDEX(Team_Key[[Abbreviation]:[Abbreviation]],MATCH(LEFT(INDEX(FPL_Fixtures_Extract[],MATCH($A243,FPL_Fixtures_Extract[[Player]:[Player]],0),MATCH(FPL_Combined[[#Headers],[Gameweek 38]],FPL_Fixtures_Extract[#Headers],0)),LEN(INDEX(FPL_Fixtures_Extract[],MATCH($A243,FPL_Fixtures_Extract[[Player]:[Player]],0),MATCH(FPL_Combined[[#Headers],[Gameweek 38]],FPL_Fixtures_Extract[#Headers],0)))-4),Team_Key[[Full Name]:[Full Name]],0))&amp;RIGHT(INDEX(FPL_Fixtures_Extract[],MATCH($A243,FPL_Fixtures_Extract[[Player]:[Player]],0),MATCH(FPL_Combined[[#Headers],[Gameweek 38]],FPL_Fixtures_Extract[#Headers],0)),3))</f>
        <v>ARS(A)</v>
      </c>
    </row>
    <row r="244" spans="1:39" x14ac:dyDescent="0.45">
      <c r="A244" t="s">
        <v>658</v>
      </c>
      <c r="B244" t="str">
        <f ca="1">IF(RIGHT(FPL_Combined[[#Headers],[Gameweek 01]],2)&lt;$B$622,INDEX(FPL_Results_Extract[Gameweek 01],MATCH($A244,FPL_Results_Extract[[Player]:[Player]],0)),INDEX(Team_Key[[Abbreviation]:[Abbreviation]],MATCH(LEFT(INDEX(FPL_Fixtures_Extract[],MATCH($A244,FPL_Fixtures_Extract[[Player]:[Player]],0),MATCH(FPL_Combined[[#Headers],[Gameweek 01]],FPL_Fixtures_Extract[#Headers],0)),LEN(INDEX(FPL_Fixtures_Extract[],MATCH($A244,FPL_Fixtures_Extract[[Player]:[Player]],0),MATCH(FPL_Combined[[#Headers],[Gameweek 01]],FPL_Fixtures_Extract[#Headers],0)))-4),Team_Key[[Full Name]:[Full Name]],0))&amp;RIGHT(INDEX(FPL_Fixtures_Extract[],MATCH($A244,FPL_Fixtures_Extract[[Player]:[Player]],0),MATCH(FPL_Combined[[#Headers],[Gameweek 01]],FPL_Fixtures_Extract[#Headers],0)),3))</f>
        <v>CHE(A) 2-2</v>
      </c>
      <c r="C244" t="str">
        <f ca="1">IF(RIGHT(FPL_Combined[[#Headers],[Gameweek 02]],2)&lt;$B$622,INDEX(FPL_Results_Extract[Gameweek 02],MATCH($A244,FPL_Results_Extract[[Player]:[Player]],0)),INDEX(Team_Key[[Abbreviation]:[Abbreviation]],MATCH(LEFT(INDEX(FPL_Fixtures_Extract[],MATCH($A244,FPL_Fixtures_Extract[[Player]:[Player]],0),MATCH(FPL_Combined[[#Headers],[Gameweek 02]],FPL_Fixtures_Extract[#Headers],0)),LEN(INDEX(FPL_Fixtures_Extract[],MATCH($A244,FPL_Fixtures_Extract[[Player]:[Player]],0),MATCH(FPL_Combined[[#Headers],[Gameweek 02]],FPL_Fixtures_Extract[#Headers],0)))-4),Team_Key[[Full Name]:[Full Name]],0))&amp;RIGHT(INDEX(FPL_Fixtures_Extract[],MATCH($A244,FPL_Fixtures_Extract[[Player]:[Player]],0),MATCH(FPL_Combined[[#Headers],[Gameweek 02]],FPL_Fixtures_Extract[#Headers],0)),3))</f>
        <v>NEW(H) 2-0</v>
      </c>
      <c r="D244" t="str">
        <f ca="1">IF(RIGHT(FPL_Combined[[#Headers],[Gameweek 03]],2)&lt;$B$622,INDEX(FPL_Results_Extract[Gameweek 03],MATCH($A244,FPL_Results_Extract[[Player]:[Player]],0)),INDEX(Team_Key[[Abbreviation]:[Abbreviation]],MATCH(LEFT(INDEX(FPL_Fixtures_Extract[],MATCH($A244,FPL_Fixtures_Extract[[Player]:[Player]],0),MATCH(FPL_Combined[[#Headers],[Gameweek 03]],FPL_Fixtures_Extract[#Headers],0)),LEN(INDEX(FPL_Fixtures_Extract[],MATCH($A244,FPL_Fixtures_Extract[[Player]:[Player]],0),MATCH(FPL_Combined[[#Headers],[Gameweek 03]],FPL_Fixtures_Extract[#Headers],0)))-4),Team_Key[[Full Name]:[Full Name]],0))&amp;RIGHT(INDEX(FPL_Fixtures_Extract[],MATCH($A244,FPL_Fixtures_Extract[[Player]:[Player]],0),MATCH(FPL_Combined[[#Headers],[Gameweek 03]],FPL_Fixtures_Extract[#Headers],0)),3))</f>
        <v>SUN(A) 1-1</v>
      </c>
      <c r="E244" t="str">
        <f ca="1">IF(RIGHT(FPL_Combined[[#Headers],[Gameweek 04]],2)&lt;$B$622,INDEX(FPL_Results_Extract[Gameweek 04],MATCH($A244,FPL_Results_Extract[[Player]:[Player]],0)),INDEX(Team_Key[[Abbreviation]:[Abbreviation]],MATCH(LEFT(INDEX(FPL_Fixtures_Extract[],MATCH($A244,FPL_Fixtures_Extract[[Player]:[Player]],0),MATCH(FPL_Combined[[#Headers],[Gameweek 04]],FPL_Fixtures_Extract[#Headers],0)),LEN(INDEX(FPL_Fixtures_Extract[],MATCH($A244,FPL_Fixtures_Extract[[Player]:[Player]],0),MATCH(FPL_Combined[[#Headers],[Gameweek 04]],FPL_Fixtures_Extract[#Headers],0)))-4),Team_Key[[Full Name]:[Full Name]],0))&amp;RIGHT(INDEX(FPL_Fixtures_Extract[],MATCH($A244,FPL_Fixtures_Extract[[Player]:[Player]],0),MATCH(FPL_Combined[[#Headers],[Gameweek 04]],FPL_Fixtures_Extract[#Headers],0)),3))</f>
        <v>MUN(H) 2-1</v>
      </c>
      <c r="F244" t="str">
        <f ca="1">IF(RIGHT(FPL_Combined[[#Headers],[Gameweek 05]],2)&lt;$B$622,INDEX(FPL_Results_Extract[Gameweek 05],MATCH($A244,FPL_Results_Extract[[Player]:[Player]],0)),INDEX(Team_Key[[Abbreviation]:[Abbreviation]],MATCH(LEFT(INDEX(FPL_Fixtures_Extract[],MATCH($A244,FPL_Fixtures_Extract[[Player]:[Player]],0),MATCH(FPL_Combined[[#Headers],[Gameweek 05]],FPL_Fixtures_Extract[#Headers],0)),LEN(INDEX(FPL_Fixtures_Extract[],MATCH($A244,FPL_Fixtures_Extract[[Player]:[Player]],0),MATCH(FPL_Combined[[#Headers],[Gameweek 05]],FPL_Fixtures_Extract[#Headers],0)))-4),Team_Key[[Full Name]:[Full Name]],0))&amp;RIGHT(INDEX(FPL_Fixtures_Extract[],MATCH($A244,FPL_Fixtures_Extract[[Player]:[Player]],0),MATCH(FPL_Combined[[#Headers],[Gameweek 05]],FPL_Fixtures_Extract[#Headers],0)),3))</f>
        <v>WAT(A) 0-1</v>
      </c>
      <c r="G244" t="str">
        <f ca="1">IF(RIGHT(FPL_Combined[[#Headers],[Gameweek 06]],2)&lt;$B$622,INDEX(FPL_Results_Extract[Gameweek 06],MATCH($A244,FPL_Results_Extract[[Player]:[Player]],0)),INDEX(Team_Key[[Abbreviation]:[Abbreviation]],MATCH(LEFT(INDEX(FPL_Fixtures_Extract[],MATCH($A244,FPL_Fixtures_Extract[[Player]:[Player]],0),MATCH(FPL_Combined[[#Headers],[Gameweek 06]],FPL_Fixtures_Extract[#Headers],0)),LEN(INDEX(FPL_Fixtures_Extract[],MATCH($A244,FPL_Fixtures_Extract[[Player]:[Player]],0),MATCH(FPL_Combined[[#Headers],[Gameweek 06]],FPL_Fixtures_Extract[#Headers],0)))-4),Team_Key[[Full Name]:[Full Name]],0))&amp;RIGHT(INDEX(FPL_Fixtures_Extract[],MATCH($A244,FPL_Fixtures_Extract[[Player]:[Player]],0),MATCH(FPL_Combined[[#Headers],[Gameweek 06]],FPL_Fixtures_Extract[#Headers],0)),3))</f>
        <v>EVE(H) 0-0</v>
      </c>
      <c r="H244" t="str">
        <f ca="1">IF(RIGHT(FPL_Combined[[#Headers],[Gameweek 07]],2)&lt;$B$622,INDEX(FPL_Results_Extract[Gameweek 07],MATCH($A244,FPL_Results_Extract[[Player]:[Player]],0)),INDEX(Team_Key[[Abbreviation]:[Abbreviation]],MATCH(LEFT(INDEX(FPL_Fixtures_Extract[],MATCH($A244,FPL_Fixtures_Extract[[Player]:[Player]],0),MATCH(FPL_Combined[[#Headers],[Gameweek 07]],FPL_Fixtures_Extract[#Headers],0)),LEN(INDEX(FPL_Fixtures_Extract[],MATCH($A244,FPL_Fixtures_Extract[[Player]:[Player]],0),MATCH(FPL_Combined[[#Headers],[Gameweek 07]],FPL_Fixtures_Extract[#Headers],0)))-4),Team_Key[[Full Name]:[Full Name]],0))&amp;RIGHT(INDEX(FPL_Fixtures_Extract[],MATCH($A244,FPL_Fixtures_Extract[[Player]:[Player]],0),MATCH(FPL_Combined[[#Headers],[Gameweek 07]],FPL_Fixtures_Extract[#Headers],0)),3))</f>
        <v>SOU(A) 1-3</v>
      </c>
      <c r="I244" t="str">
        <f ca="1">IF(RIGHT(FPL_Combined[[#Headers],[Gameweek 08]],2)&lt;$B$622,INDEX(FPL_Results_Extract[Gameweek 08],MATCH($A244,FPL_Results_Extract[[Player]:[Player]],0)),INDEX(Team_Key[[Abbreviation]:[Abbreviation]],MATCH(LEFT(INDEX(FPL_Fixtures_Extract[],MATCH($A244,FPL_Fixtures_Extract[[Player]:[Player]],0),MATCH(FPL_Combined[[#Headers],[Gameweek 08]],FPL_Fixtures_Extract[#Headers],0)),LEN(INDEX(FPL_Fixtures_Extract[],MATCH($A244,FPL_Fixtures_Extract[[Player]:[Player]],0),MATCH(FPL_Combined[[#Headers],[Gameweek 08]],FPL_Fixtures_Extract[#Headers],0)))-4),Team_Key[[Full Name]:[Full Name]],0))&amp;RIGHT(INDEX(FPL_Fixtures_Extract[],MATCH($A244,FPL_Fixtures_Extract[[Player]:[Player]],0),MATCH(FPL_Combined[[#Headers],[Gameweek 08]],FPL_Fixtures_Extract[#Headers],0)),3))</f>
        <v>TOT(H) 2-2</v>
      </c>
      <c r="J244" t="str">
        <f ca="1">IF(RIGHT(FPL_Combined[[#Headers],[Gameweek 09]],2)&lt;$B$622,INDEX(FPL_Results_Extract[Gameweek 09],MATCH($A244,FPL_Results_Extract[[Player]:[Player]],0)),INDEX(Team_Key[[Abbreviation]:[Abbreviation]],MATCH(LEFT(INDEX(FPL_Fixtures_Extract[],MATCH($A244,FPL_Fixtures_Extract[[Player]:[Player]],0),MATCH(FPL_Combined[[#Headers],[Gameweek 09]],FPL_Fixtures_Extract[#Headers],0)),LEN(INDEX(FPL_Fixtures_Extract[],MATCH($A244,FPL_Fixtures_Extract[[Player]:[Player]],0),MATCH(FPL_Combined[[#Headers],[Gameweek 09]],FPL_Fixtures_Extract[#Headers],0)))-4),Team_Key[[Full Name]:[Full Name]],0))&amp;RIGHT(INDEX(FPL_Fixtures_Extract[],MATCH($A244,FPL_Fixtures_Extract[[Player]:[Player]],0),MATCH(FPL_Combined[[#Headers],[Gameweek 09]],FPL_Fixtures_Extract[#Headers],0)),3))</f>
        <v>STK(H) 0-1</v>
      </c>
      <c r="K244" t="str">
        <f ca="1">IF(RIGHT(FPL_Combined[[#Headers],[Gameweek 10]],2)&lt;$B$622,INDEX(FPL_Results_Extract[Gameweek 10],MATCH($A244,FPL_Results_Extract[[Player]:[Player]],0)),INDEX(Team_Key[[Abbreviation]:[Abbreviation]],MATCH(LEFT(INDEX(FPL_Fixtures_Extract[],MATCH($A244,FPL_Fixtures_Extract[[Player]:[Player]],0),MATCH(FPL_Combined[[#Headers],[Gameweek 10]],FPL_Fixtures_Extract[#Headers],0)),LEN(INDEX(FPL_Fixtures_Extract[],MATCH($A244,FPL_Fixtures_Extract[[Player]:[Player]],0),MATCH(FPL_Combined[[#Headers],[Gameweek 10]],FPL_Fixtures_Extract[#Headers],0)))-4),Team_Key[[Full Name]:[Full Name]],0))&amp;RIGHT(INDEX(FPL_Fixtures_Extract[],MATCH($A244,FPL_Fixtures_Extract[[Player]:[Player]],0),MATCH(FPL_Combined[[#Headers],[Gameweek 10]],FPL_Fixtures_Extract[#Headers],0)),3))</f>
        <v>AVL(A) 2-1</v>
      </c>
      <c r="L244" t="str">
        <f ca="1">IF(RIGHT(FPL_Combined[[#Headers],[Gameweek 11]],2)&lt;$B$622,INDEX(FPL_Results_Extract[Gameweek 11],MATCH($A244,FPL_Results_Extract[[Player]:[Player]],0)),INDEX(Team_Key[[Abbreviation]:[Abbreviation]],MATCH(LEFT(INDEX(FPL_Fixtures_Extract[],MATCH($A244,FPL_Fixtures_Extract[[Player]:[Player]],0),MATCH(FPL_Combined[[#Headers],[Gameweek 11]],FPL_Fixtures_Extract[#Headers],0)),LEN(INDEX(FPL_Fixtures_Extract[],MATCH($A244,FPL_Fixtures_Extract[[Player]:[Player]],0),MATCH(FPL_Combined[[#Headers],[Gameweek 11]],FPL_Fixtures_Extract[#Headers],0)))-4),Team_Key[[Full Name]:[Full Name]],0))&amp;RIGHT(INDEX(FPL_Fixtures_Extract[],MATCH($A244,FPL_Fixtures_Extract[[Player]:[Player]],0),MATCH(FPL_Combined[[#Headers],[Gameweek 11]],FPL_Fixtures_Extract[#Headers],0)),3))</f>
        <v>ARS(H) 0-3</v>
      </c>
      <c r="M244" t="str">
        <f ca="1">IF(RIGHT(FPL_Combined[[#Headers],[Gameweek 12]],2)&lt;$B$622,INDEX(FPL_Results_Extract[Gameweek 12],MATCH($A244,FPL_Results_Extract[[Player]:[Player]],0)),INDEX(Team_Key[[Abbreviation]:[Abbreviation]],MATCH(LEFT(INDEX(FPL_Fixtures_Extract[],MATCH($A244,FPL_Fixtures_Extract[[Player]:[Player]],0),MATCH(FPL_Combined[[#Headers],[Gameweek 12]],FPL_Fixtures_Extract[#Headers],0)),LEN(INDEX(FPL_Fixtures_Extract[],MATCH($A244,FPL_Fixtures_Extract[[Player]:[Player]],0),MATCH(FPL_Combined[[#Headers],[Gameweek 12]],FPL_Fixtures_Extract[#Headers],0)))-4),Team_Key[[Full Name]:[Full Name]],0))&amp;RIGHT(INDEX(FPL_Fixtures_Extract[],MATCH($A244,FPL_Fixtures_Extract[[Player]:[Player]],0),MATCH(FPL_Combined[[#Headers],[Gameweek 12]],FPL_Fixtures_Extract[#Headers],0)),3))</f>
        <v>NOR(A) 0-1</v>
      </c>
      <c r="N244" t="str">
        <f ca="1">IF(RIGHT(FPL_Combined[[#Headers],[Gameweek 13]],2)&lt;$B$622,INDEX(FPL_Results_Extract[Gameweek 13],MATCH($A244,FPL_Results_Extract[[Player]:[Player]],0)),INDEX(Team_Key[[Abbreviation]:[Abbreviation]],MATCH(LEFT(INDEX(FPL_Fixtures_Extract[],MATCH($A244,FPL_Fixtures_Extract[[Player]:[Player]],0),MATCH(FPL_Combined[[#Headers],[Gameweek 13]],FPL_Fixtures_Extract[#Headers],0)),LEN(INDEX(FPL_Fixtures_Extract[],MATCH($A244,FPL_Fixtures_Extract[[Player]:[Player]],0),MATCH(FPL_Combined[[#Headers],[Gameweek 13]],FPL_Fixtures_Extract[#Headers],0)))-4),Team_Key[[Full Name]:[Full Name]],0))&amp;RIGHT(INDEX(FPL_Fixtures_Extract[],MATCH($A244,FPL_Fixtures_Extract[[Player]:[Player]],0),MATCH(FPL_Combined[[#Headers],[Gameweek 13]],FPL_Fixtures_Extract[#Headers],0)),3))</f>
        <v>BOU(H) 2-2</v>
      </c>
      <c r="O244" t="str">
        <f ca="1">IF(RIGHT(FPL_Combined[[#Headers],[Gameweek 14]],2)&lt;$B$622,INDEX(FPL_Results_Extract[Gameweek 14],MATCH($A244,FPL_Results_Extract[[Player]:[Player]],0)),INDEX(Team_Key[[Abbreviation]:[Abbreviation]],MATCH(LEFT(INDEX(FPL_Fixtures_Extract[],MATCH($A244,FPL_Fixtures_Extract[[Player]:[Player]],0),MATCH(FPL_Combined[[#Headers],[Gameweek 14]],FPL_Fixtures_Extract[#Headers],0)),LEN(INDEX(FPL_Fixtures_Extract[],MATCH($A244,FPL_Fixtures_Extract[[Player]:[Player]],0),MATCH(FPL_Combined[[#Headers],[Gameweek 14]],FPL_Fixtures_Extract[#Headers],0)))-4),Team_Key[[Full Name]:[Full Name]],0))&amp;RIGHT(INDEX(FPL_Fixtures_Extract[],MATCH($A244,FPL_Fixtures_Extract[[Player]:[Player]],0),MATCH(FPL_Combined[[#Headers],[Gameweek 14]],FPL_Fixtures_Extract[#Headers],0)),3))</f>
        <v>LIV(A) 0-1</v>
      </c>
      <c r="P244" t="str">
        <f ca="1">IF(RIGHT(FPL_Combined[[#Headers],[Gameweek 15]],2)&lt;$B$622,INDEX(FPL_Results_Extract[Gameweek 15],MATCH($A244,FPL_Results_Extract[[Player]:[Player]],0)),INDEX(Team_Key[[Abbreviation]:[Abbreviation]],MATCH(LEFT(INDEX(FPL_Fixtures_Extract[],MATCH($A244,FPL_Fixtures_Extract[[Player]:[Player]],0),MATCH(FPL_Combined[[#Headers],[Gameweek 15]],FPL_Fixtures_Extract[#Headers],0)),LEN(INDEX(FPL_Fixtures_Extract[],MATCH($A244,FPL_Fixtures_Extract[[Player]:[Player]],0),MATCH(FPL_Combined[[#Headers],[Gameweek 15]],FPL_Fixtures_Extract[#Headers],0)))-4),Team_Key[[Full Name]:[Full Name]],0))&amp;RIGHT(INDEX(FPL_Fixtures_Extract[],MATCH($A244,FPL_Fixtures_Extract[[Player]:[Player]],0),MATCH(FPL_Combined[[#Headers],[Gameweek 15]],FPL_Fixtures_Extract[#Headers],0)),3))</f>
        <v>LEI(H) 0-3</v>
      </c>
      <c r="Q244" t="str">
        <f ca="1">IF(RIGHT(FPL_Combined[[#Headers],[Gameweek 16]],2)&lt;$B$622,INDEX(FPL_Results_Extract[Gameweek 16],MATCH($A244,FPL_Results_Extract[[Player]:[Player]],0)),INDEX(Team_Key[[Abbreviation]:[Abbreviation]],MATCH(LEFT(INDEX(FPL_Fixtures_Extract[],MATCH($A244,FPL_Fixtures_Extract[[Player]:[Player]],0),MATCH(FPL_Combined[[#Headers],[Gameweek 16]],FPL_Fixtures_Extract[#Headers],0)),LEN(INDEX(FPL_Fixtures_Extract[],MATCH($A244,FPL_Fixtures_Extract[[Player]:[Player]],0),MATCH(FPL_Combined[[#Headers],[Gameweek 16]],FPL_Fixtures_Extract[#Headers],0)))-4),Team_Key[[Full Name]:[Full Name]],0))&amp;RIGHT(INDEX(FPL_Fixtures_Extract[],MATCH($A244,FPL_Fixtures_Extract[[Player]:[Player]],0),MATCH(FPL_Combined[[#Headers],[Gameweek 16]],FPL_Fixtures_Extract[#Headers],0)),3))</f>
        <v>MCI(A) 1-2</v>
      </c>
      <c r="R244" t="str">
        <f ca="1">IF(RIGHT(FPL_Combined[[#Headers],[Gameweek 17]],2)&lt;$B$622,INDEX(FPL_Results_Extract[Gameweek 17],MATCH($A244,FPL_Results_Extract[[Player]:[Player]],0)),INDEX(Team_Key[[Abbreviation]:[Abbreviation]],MATCH(LEFT(INDEX(FPL_Fixtures_Extract[],MATCH($A244,FPL_Fixtures_Extract[[Player]:[Player]],0),MATCH(FPL_Combined[[#Headers],[Gameweek 17]],FPL_Fixtures_Extract[#Headers],0)),LEN(INDEX(FPL_Fixtures_Extract[],MATCH($A244,FPL_Fixtures_Extract[[Player]:[Player]],0),MATCH(FPL_Combined[[#Headers],[Gameweek 17]],FPL_Fixtures_Extract[#Headers],0)))-4),Team_Key[[Full Name]:[Full Name]],0))&amp;RIGHT(INDEX(FPL_Fixtures_Extract[],MATCH($A244,FPL_Fixtures_Extract[[Player]:[Player]],0),MATCH(FPL_Combined[[#Headers],[Gameweek 17]],FPL_Fixtures_Extract[#Headers],0)),3))</f>
        <v>WHU(H) 0-0</v>
      </c>
      <c r="S244" t="str">
        <f ca="1">IF(RIGHT(FPL_Combined[[#Headers],[Gameweek 18]],2)&lt;$B$622,INDEX(FPL_Results_Extract[Gameweek 18],MATCH($A244,FPL_Results_Extract[[Player]:[Player]],0)),INDEX(Team_Key[[Abbreviation]:[Abbreviation]],MATCH(LEFT(INDEX(FPL_Fixtures_Extract[],MATCH($A244,FPL_Fixtures_Extract[[Player]:[Player]],0),MATCH(FPL_Combined[[#Headers],[Gameweek 18]],FPL_Fixtures_Extract[#Headers],0)),LEN(INDEX(FPL_Fixtures_Extract[],MATCH($A244,FPL_Fixtures_Extract[[Player]:[Player]],0),MATCH(FPL_Combined[[#Headers],[Gameweek 18]],FPL_Fixtures_Extract[#Headers],0)))-4),Team_Key[[Full Name]:[Full Name]],0))&amp;RIGHT(INDEX(FPL_Fixtures_Extract[],MATCH($A244,FPL_Fixtures_Extract[[Player]:[Player]],0),MATCH(FPL_Combined[[#Headers],[Gameweek 18]],FPL_Fixtures_Extract[#Headers],0)),3))</f>
        <v>WBA(H) 1-0</v>
      </c>
      <c r="T244" t="str">
        <f ca="1">IF(RIGHT(FPL_Combined[[#Headers],[Gameweek 19]],2)&lt;$B$622,INDEX(FPL_Results_Extract[Gameweek 19],MATCH($A244,FPL_Results_Extract[[Player]:[Player]],0)),INDEX(Team_Key[[Abbreviation]:[Abbreviation]],MATCH(LEFT(INDEX(FPL_Fixtures_Extract[],MATCH($A244,FPL_Fixtures_Extract[[Player]:[Player]],0),MATCH(FPL_Combined[[#Headers],[Gameweek 19]],FPL_Fixtures_Extract[#Headers],0)),LEN(INDEX(FPL_Fixtures_Extract[],MATCH($A244,FPL_Fixtures_Extract[[Player]:[Player]],0),MATCH(FPL_Combined[[#Headers],[Gameweek 19]],FPL_Fixtures_Extract[#Headers],0)))-4),Team_Key[[Full Name]:[Full Name]],0))&amp;RIGHT(INDEX(FPL_Fixtures_Extract[],MATCH($A244,FPL_Fixtures_Extract[[Player]:[Player]],0),MATCH(FPL_Combined[[#Headers],[Gameweek 19]],FPL_Fixtures_Extract[#Headers],0)),3))</f>
        <v>CRY(A) 0-0</v>
      </c>
      <c r="U244" t="str">
        <f ca="1">IF(RIGHT(FPL_Combined[[#Headers],[Gameweek 20]],2)&lt;$B$622,INDEX(FPL_Results_Extract[Gameweek 20],MATCH($A244,FPL_Results_Extract[[Player]:[Player]],0)),INDEX(Team_Key[[Abbreviation]:[Abbreviation]],MATCH(LEFT(INDEX(FPL_Fixtures_Extract[],MATCH($A244,FPL_Fixtures_Extract[[Player]:[Player]],0),MATCH(FPL_Combined[[#Headers],[Gameweek 20]],FPL_Fixtures_Extract[#Headers],0)),LEN(INDEX(FPL_Fixtures_Extract[],MATCH($A244,FPL_Fixtures_Extract[[Player]:[Player]],0),MATCH(FPL_Combined[[#Headers],[Gameweek 20]],FPL_Fixtures_Extract[#Headers],0)))-4),Team_Key[[Full Name]:[Full Name]],0))&amp;RIGHT(INDEX(FPL_Fixtures_Extract[],MATCH($A244,FPL_Fixtures_Extract[[Player]:[Player]],0),MATCH(FPL_Combined[[#Headers],[Gameweek 20]],FPL_Fixtures_Extract[#Headers],0)),3))</f>
        <v>MUN(A) 1-2</v>
      </c>
      <c r="V244" t="str">
        <f ca="1">IF(RIGHT(FPL_Combined[[#Headers],[Gameweek 21]],2)&lt;$B$622,INDEX(FPL_Results_Extract[Gameweek 21],MATCH($A244,FPL_Results_Extract[[Player]:[Player]],0)),INDEX(Team_Key[[Abbreviation]:[Abbreviation]],MATCH(LEFT(INDEX(FPL_Fixtures_Extract[],MATCH($A244,FPL_Fixtures_Extract[[Player]:[Player]],0),MATCH(FPL_Combined[[#Headers],[Gameweek 21]],FPL_Fixtures_Extract[#Headers],0)),LEN(INDEX(FPL_Fixtures_Extract[],MATCH($A244,FPL_Fixtures_Extract[[Player]:[Player]],0),MATCH(FPL_Combined[[#Headers],[Gameweek 21]],FPL_Fixtures_Extract[#Headers],0)))-4),Team_Key[[Full Name]:[Full Name]],0))&amp;RIGHT(INDEX(FPL_Fixtures_Extract[],MATCH($A244,FPL_Fixtures_Extract[[Player]:[Player]],0),MATCH(FPL_Combined[[#Headers],[Gameweek 21]],FPL_Fixtures_Extract[#Headers],0)),3))</f>
        <v>SUN(H) 2-4</v>
      </c>
      <c r="W244" t="str">
        <f ca="1">IF(RIGHT(FPL_Combined[[#Headers],[Gameweek 22]],2)&lt;$B$622,INDEX(FPL_Results_Extract[Gameweek 22],MATCH($A244,FPL_Results_Extract[[Player]:[Player]],0)),INDEX(Team_Key[[Abbreviation]:[Abbreviation]],MATCH(LEFT(INDEX(FPL_Fixtures_Extract[],MATCH($A244,FPL_Fixtures_Extract[[Player]:[Player]],0),MATCH(FPL_Combined[[#Headers],[Gameweek 22]],FPL_Fixtures_Extract[#Headers],0)),LEN(INDEX(FPL_Fixtures_Extract[],MATCH($A244,FPL_Fixtures_Extract[[Player]:[Player]],0),MATCH(FPL_Combined[[#Headers],[Gameweek 22]],FPL_Fixtures_Extract[#Headers],0)))-4),Team_Key[[Full Name]:[Full Name]],0))&amp;RIGHT(INDEX(FPL_Fixtures_Extract[],MATCH($A244,FPL_Fixtures_Extract[[Player]:[Player]],0),MATCH(FPL_Combined[[#Headers],[Gameweek 22]],FPL_Fixtures_Extract[#Headers],0)),3))</f>
        <v>WAT(H) 1-0</v>
      </c>
      <c r="X244" t="str">
        <f ca="1">IF(RIGHT(FPL_Combined[[#Headers],[Gameweek 23]],2)&lt;$B$622,INDEX(FPL_Results_Extract[Gameweek 23],MATCH($A244,FPL_Results_Extract[[Player]:[Player]],0)),INDEX(Team_Key[[Abbreviation]:[Abbreviation]],MATCH(LEFT(INDEX(FPL_Fixtures_Extract[],MATCH($A244,FPL_Fixtures_Extract[[Player]:[Player]],0),MATCH(FPL_Combined[[#Headers],[Gameweek 23]],FPL_Fixtures_Extract[#Headers],0)),LEN(INDEX(FPL_Fixtures_Extract[],MATCH($A244,FPL_Fixtures_Extract[[Player]:[Player]],0),MATCH(FPL_Combined[[#Headers],[Gameweek 23]],FPL_Fixtures_Extract[#Headers],0)))-4),Team_Key[[Full Name]:[Full Name]],0))&amp;RIGHT(INDEX(FPL_Fixtures_Extract[],MATCH($A244,FPL_Fixtures_Extract[[Player]:[Player]],0),MATCH(FPL_Combined[[#Headers],[Gameweek 23]],FPL_Fixtures_Extract[#Headers],0)),3))</f>
        <v>EVE(A) 2-1</v>
      </c>
      <c r="Y244" t="str">
        <f ca="1">IF(RIGHT(FPL_Combined[[#Headers],[Gameweek 24]],2)&lt;$B$622,INDEX(FPL_Results_Extract[Team],MATCH($A244,FPL_Results_Extract[[Player]:[Player]],0)),INDEX(Team_Key[[Abbreviation]:[Abbreviation]],MATCH(LEFT(INDEX(FPL_Fixtures_Extract[],MATCH($A244,FPL_Fixtures_Extract[[Player]:[Player]],0),MATCH(FPL_Combined[[#Headers],[Gameweek 24]],FPL_Fixtures_Extract[#Headers],0)),LEN(INDEX(FPL_Fixtures_Extract[],MATCH($A244,FPL_Fixtures_Extract[[Player]:[Player]],0),MATCH(FPL_Combined[[#Headers],[Gameweek 24]],FPL_Fixtures_Extract[#Headers],0)))-4),Team_Key[[Full Name]:[Full Name]],0))&amp;RIGHT(INDEX(FPL_Fixtures_Extract[],MATCH($A244,FPL_Fixtures_Extract[[Player]:[Player]],0),MATCH(FPL_Combined[[#Headers],[Gameweek 24]],FPL_Fixtures_Extract[#Headers],0)),3))</f>
        <v>SWA</v>
      </c>
      <c r="Z244" t="str">
        <f ca="1">IF(RIGHT(FPL_Combined[[#Headers],[Gameweek 25]],2)&lt;$B$622,INDEX(FPL_Results_Extract[Player],MATCH($A244,FPL_Results_Extract[[Player]:[Player]],0)),INDEX(Team_Key[[Abbreviation]:[Abbreviation]],MATCH(LEFT(INDEX(FPL_Fixtures_Extract[],MATCH($A244,FPL_Fixtures_Extract[[Player]:[Player]],0),MATCH(FPL_Combined[[#Headers],[Gameweek 25]],FPL_Fixtures_Extract[#Headers],0)),LEN(INDEX(FPL_Fixtures_Extract[],MATCH($A244,FPL_Fixtures_Extract[[Player]:[Player]],0),MATCH(FPL_Combined[[#Headers],[Gameweek 25]],FPL_Fixtures_Extract[#Headers],0)))-4),Team_Key[[Full Name]:[Full Name]],0))&amp;RIGHT(INDEX(FPL_Fixtures_Extract[],MATCH($A244,FPL_Fixtures_Extract[[Player]:[Player]],0),MATCH(FPL_Combined[[#Headers],[Gameweek 25]],FPL_Fixtures_Extract[#Headers],0)),3))</f>
        <v>Grimes</v>
      </c>
      <c r="AA244" t="str">
        <f ca="1">IF(RIGHT(FPL_Combined[[#Headers],[Gameweek 26]],2)&lt;$B$622,INDEX(FPL_Results_Extract[Gameweek 01],MATCH($A244,FPL_Results_Extract[[Player]:[Player]],0)),INDEX(Team_Key[[Abbreviation]:[Abbreviation]],MATCH(LEFT(INDEX(FPL_Fixtures_Extract[],MATCH($A244,FPL_Fixtures_Extract[[Player]:[Player]],0),MATCH(FPL_Combined[[#Headers],[Gameweek 26]],FPL_Fixtures_Extract[#Headers],0)),LEN(INDEX(FPL_Fixtures_Extract[],MATCH($A244,FPL_Fixtures_Extract[[Player]:[Player]],0),MATCH(FPL_Combined[[#Headers],[Gameweek 26]],FPL_Fixtures_Extract[#Headers],0)))-4),Team_Key[[Full Name]:[Full Name]],0))&amp;RIGHT(INDEX(FPL_Fixtures_Extract[],MATCH($A244,FPL_Fixtures_Extract[[Player]:[Player]],0),MATCH(FPL_Combined[[#Headers],[Gameweek 26]],FPL_Fixtures_Extract[#Headers],0)),3))</f>
        <v>CHE(A) 2-2</v>
      </c>
      <c r="AB244" t="str">
        <f ca="1">IF(RIGHT(FPL_Combined[[#Headers],[Gameweek 27]],2)&lt;$B$622,INDEX(FPL_Results_Extract[Gameweek 02],MATCH($A244,FPL_Results_Extract[[Player]:[Player]],0)),INDEX(Team_Key[[Abbreviation]:[Abbreviation]],MATCH(LEFT(INDEX(FPL_Fixtures_Extract[],MATCH($A244,FPL_Fixtures_Extract[[Player]:[Player]],0),MATCH(FPL_Combined[[#Headers],[Gameweek 27]],FPL_Fixtures_Extract[#Headers],0)),LEN(INDEX(FPL_Fixtures_Extract[],MATCH($A244,FPL_Fixtures_Extract[[Player]:[Player]],0),MATCH(FPL_Combined[[#Headers],[Gameweek 27]],FPL_Fixtures_Extract[#Headers],0)))-4),Team_Key[[Full Name]:[Full Name]],0))&amp;RIGHT(INDEX(FPL_Fixtures_Extract[],MATCH($A244,FPL_Fixtures_Extract[[Player]:[Player]],0),MATCH(FPL_Combined[[#Headers],[Gameweek 27]],FPL_Fixtures_Extract[#Headers],0)),3))</f>
        <v>NEW(H) 2-0</v>
      </c>
      <c r="AC244" t="str">
        <f ca="1">IF(RIGHT(FPL_Combined[[#Headers],[Gameweek 28]],2)&lt;$B$622,INDEX(FPL_Results_Extract[Gameweek 03],MATCH($A244,FPL_Results_Extract[[Player]:[Player]],0)),INDEX(Team_Key[[Abbreviation]:[Abbreviation]],MATCH(LEFT(INDEX(FPL_Fixtures_Extract[],MATCH($A244,FPL_Fixtures_Extract[[Player]:[Player]],0),MATCH(FPL_Combined[[#Headers],[Gameweek 28]],FPL_Fixtures_Extract[#Headers],0)),LEN(INDEX(FPL_Fixtures_Extract[],MATCH($A244,FPL_Fixtures_Extract[[Player]:[Player]],0),MATCH(FPL_Combined[[#Headers],[Gameweek 28]],FPL_Fixtures_Extract[#Headers],0)))-4),Team_Key[[Full Name]:[Full Name]],0))&amp;RIGHT(INDEX(FPL_Fixtures_Extract[],MATCH($A244,FPL_Fixtures_Extract[[Player]:[Player]],0),MATCH(FPL_Combined[[#Headers],[Gameweek 28]],FPL_Fixtures_Extract[#Headers],0)),3))</f>
        <v>SUN(A) 1-1</v>
      </c>
      <c r="AD244" t="str">
        <f ca="1">IF(RIGHT(FPL_Combined[[#Headers],[Gameweek 29]],2)&lt;$B$622,INDEX(FPL_Results_Extract[Gameweek 04],MATCH($A244,FPL_Results_Extract[[Player]:[Player]],0)),INDEX(Team_Key[[Abbreviation]:[Abbreviation]],MATCH(LEFT(INDEX(FPL_Fixtures_Extract[],MATCH($A244,FPL_Fixtures_Extract[[Player]:[Player]],0),MATCH(FPL_Combined[[#Headers],[Gameweek 29]],FPL_Fixtures_Extract[#Headers],0)),LEN(INDEX(FPL_Fixtures_Extract[],MATCH($A244,FPL_Fixtures_Extract[[Player]:[Player]],0),MATCH(FPL_Combined[[#Headers],[Gameweek 29]],FPL_Fixtures_Extract[#Headers],0)))-4),Team_Key[[Full Name]:[Full Name]],0))&amp;RIGHT(INDEX(FPL_Fixtures_Extract[],MATCH($A244,FPL_Fixtures_Extract[[Player]:[Player]],0),MATCH(FPL_Combined[[#Headers],[Gameweek 29]],FPL_Fixtures_Extract[#Headers],0)),3))</f>
        <v>NOR(H)</v>
      </c>
      <c r="AE244" t="str">
        <f ca="1">IF(RIGHT(FPL_Combined[[#Headers],[Gameweek 30]],2)&lt;$B$622,INDEX(FPL_Results_Extract[Gameweek 05],MATCH($A244,FPL_Results_Extract[[Player]:[Player]],0)),INDEX(Team_Key[[Abbreviation]:[Abbreviation]],MATCH(LEFT(INDEX(FPL_Fixtures_Extract[],MATCH($A244,FPL_Fixtures_Extract[[Player]:[Player]],0),MATCH(FPL_Combined[[#Headers],[Gameweek 30]],FPL_Fixtures_Extract[#Headers],0)),LEN(INDEX(FPL_Fixtures_Extract[],MATCH($A244,FPL_Fixtures_Extract[[Player]:[Player]],0),MATCH(FPL_Combined[[#Headers],[Gameweek 30]],FPL_Fixtures_Extract[#Headers],0)))-4),Team_Key[[Full Name]:[Full Name]],0))&amp;RIGHT(INDEX(FPL_Fixtures_Extract[],MATCH($A244,FPL_Fixtures_Extract[[Player]:[Player]],0),MATCH(FPL_Combined[[#Headers],[Gameweek 30]],FPL_Fixtures_Extract[#Headers],0)),3))</f>
        <v>BOU(A)</v>
      </c>
      <c r="AF244" t="str">
        <f ca="1">IF(RIGHT(FPL_Combined[[#Headers],[Gameweek 31]],2)&lt;$B$622,INDEX(FPL_Results_Extract[Gameweek 06],MATCH($A244,FPL_Results_Extract[[Player]:[Player]],0)),INDEX(Team_Key[[Abbreviation]:[Abbreviation]],MATCH(LEFT(INDEX(FPL_Fixtures_Extract[],MATCH($A244,FPL_Fixtures_Extract[[Player]:[Player]],0),MATCH(FPL_Combined[[#Headers],[Gameweek 31]],FPL_Fixtures_Extract[#Headers],0)),LEN(INDEX(FPL_Fixtures_Extract[],MATCH($A244,FPL_Fixtures_Extract[[Player]:[Player]],0),MATCH(FPL_Combined[[#Headers],[Gameweek 31]],FPL_Fixtures_Extract[#Headers],0)))-4),Team_Key[[Full Name]:[Full Name]],0))&amp;RIGHT(INDEX(FPL_Fixtures_Extract[],MATCH($A244,FPL_Fixtures_Extract[[Player]:[Player]],0),MATCH(FPL_Combined[[#Headers],[Gameweek 31]],FPL_Fixtures_Extract[#Headers],0)),3))</f>
        <v>AVL(H)</v>
      </c>
      <c r="AG244" t="str">
        <f ca="1">IF(RIGHT(FPL_Combined[[#Headers],[Gameweek 32]],2)&lt;$B$622,INDEX(FPL_Results_Extract[Gameweek 07],MATCH($A244,FPL_Results_Extract[[Player]:[Player]],0)),INDEX(Team_Key[[Abbreviation]:[Abbreviation]],MATCH(LEFT(INDEX(FPL_Fixtures_Extract[],MATCH($A244,FPL_Fixtures_Extract[[Player]:[Player]],0),MATCH(FPL_Combined[[#Headers],[Gameweek 32]],FPL_Fixtures_Extract[#Headers],0)),LEN(INDEX(FPL_Fixtures_Extract[],MATCH($A244,FPL_Fixtures_Extract[[Player]:[Player]],0),MATCH(FPL_Combined[[#Headers],[Gameweek 32]],FPL_Fixtures_Extract[#Headers],0)))-4),Team_Key[[Full Name]:[Full Name]],0))&amp;RIGHT(INDEX(FPL_Fixtures_Extract[],MATCH($A244,FPL_Fixtures_Extract[[Player]:[Player]],0),MATCH(FPL_Combined[[#Headers],[Gameweek 32]],FPL_Fixtures_Extract[#Headers],0)),3))</f>
        <v>STK(A)</v>
      </c>
      <c r="AH244" t="str">
        <f ca="1">IF(RIGHT(FPL_Combined[[#Headers],[Gameweek 33]],2)&lt;$B$622,INDEX(FPL_Results_Extract[Gameweek 08],MATCH($A244,FPL_Results_Extract[[Player]:[Player]],0)),INDEX(Team_Key[[Abbreviation]:[Abbreviation]],MATCH(LEFT(INDEX(FPL_Fixtures_Extract[],MATCH($A244,FPL_Fixtures_Extract[[Player]:[Player]],0),MATCH(FPL_Combined[[#Headers],[Gameweek 33]],FPL_Fixtures_Extract[#Headers],0)),LEN(INDEX(FPL_Fixtures_Extract[],MATCH($A244,FPL_Fixtures_Extract[[Player]:[Player]],0),MATCH(FPL_Combined[[#Headers],[Gameweek 33]],FPL_Fixtures_Extract[#Headers],0)))-4),Team_Key[[Full Name]:[Full Name]],0))&amp;RIGHT(INDEX(FPL_Fixtures_Extract[],MATCH($A244,FPL_Fixtures_Extract[[Player]:[Player]],0),MATCH(FPL_Combined[[#Headers],[Gameweek 33]],FPL_Fixtures_Extract[#Headers],0)),3))</f>
        <v>CHE(H)</v>
      </c>
      <c r="AI244" t="str">
        <f ca="1">IF(RIGHT(FPL_Combined[[#Headers],[Gameweek 34]],2)&lt;$B$622,INDEX(FPL_Results_Extract[Gameweek 09],MATCH($A244,FPL_Results_Extract[[Player]:[Player]],0)),INDEX(Team_Key[[Abbreviation]:[Abbreviation]],MATCH(LEFT(INDEX(FPL_Fixtures_Extract[],MATCH($A244,FPL_Fixtures_Extract[[Player]:[Player]],0),MATCH(FPL_Combined[[#Headers],[Gameweek 34]],FPL_Fixtures_Extract[#Headers],0)),LEN(INDEX(FPL_Fixtures_Extract[],MATCH($A244,FPL_Fixtures_Extract[[Player]:[Player]],0),MATCH(FPL_Combined[[#Headers],[Gameweek 34]],FPL_Fixtures_Extract[#Headers],0)))-4),Team_Key[[Full Name]:[Full Name]],0))&amp;RIGHT(INDEX(FPL_Fixtures_Extract[],MATCH($A244,FPL_Fixtures_Extract[[Player]:[Player]],0),MATCH(FPL_Combined[[#Headers],[Gameweek 34]],FPL_Fixtures_Extract[#Headers],0)),3))</f>
        <v>NEW(A)</v>
      </c>
      <c r="AJ244" t="str">
        <f ca="1">IF(RIGHT(FPL_Combined[[#Headers],[Gameweek 35]],2)&lt;$B$622,INDEX(FPL_Results_Extract[Gameweek 10],MATCH($A244,FPL_Results_Extract[[Player]:[Player]],0)),INDEX(Team_Key[[Abbreviation]:[Abbreviation]],MATCH(LEFT(INDEX(FPL_Fixtures_Extract[],MATCH($A244,FPL_Fixtures_Extract[[Player]:[Player]],0),MATCH(FPL_Combined[[#Headers],[Gameweek 35]],FPL_Fixtures_Extract[#Headers],0)),LEN(INDEX(FPL_Fixtures_Extract[],MATCH($A244,FPL_Fixtures_Extract[[Player]:[Player]],0),MATCH(FPL_Combined[[#Headers],[Gameweek 35]],FPL_Fixtures_Extract[#Headers],0)))-4),Team_Key[[Full Name]:[Full Name]],0))&amp;RIGHT(INDEX(FPL_Fixtures_Extract[],MATCH($A244,FPL_Fixtures_Extract[[Player]:[Player]],0),MATCH(FPL_Combined[[#Headers],[Gameweek 35]],FPL_Fixtures_Extract[#Headers],0)),3))</f>
        <v>LEI(A)</v>
      </c>
      <c r="AK244" t="str">
        <f ca="1">IF(RIGHT(FPL_Combined[[#Headers],[Gameweek 36]],2)&lt;$B$622,INDEX(FPL_Results_Extract[Gameweek 11],MATCH($A244,FPL_Results_Extract[[Player]:[Player]],0)),INDEX(Team_Key[[Abbreviation]:[Abbreviation]],MATCH(LEFT(INDEX(FPL_Fixtures_Extract[],MATCH($A244,FPL_Fixtures_Extract[[Player]:[Player]],0),MATCH(FPL_Combined[[#Headers],[Gameweek 36]],FPL_Fixtures_Extract[#Headers],0)),LEN(INDEX(FPL_Fixtures_Extract[],MATCH($A244,FPL_Fixtures_Extract[[Player]:[Player]],0),MATCH(FPL_Combined[[#Headers],[Gameweek 36]],FPL_Fixtures_Extract[#Headers],0)))-4),Team_Key[[Full Name]:[Full Name]],0))&amp;RIGHT(INDEX(FPL_Fixtures_Extract[],MATCH($A244,FPL_Fixtures_Extract[[Player]:[Player]],0),MATCH(FPL_Combined[[#Headers],[Gameweek 36]],FPL_Fixtures_Extract[#Headers],0)),3))</f>
        <v>LIV(H)</v>
      </c>
      <c r="AL244" t="str">
        <f ca="1">IF(RIGHT(FPL_Combined[[#Headers],[Gameweek 37]],2)&lt;$B$622,INDEX(FPL_Results_Extract[Gameweek 12],MATCH($A244,FPL_Results_Extract[[Player]:[Player]],0)),INDEX(Team_Key[[Abbreviation]:[Abbreviation]],MATCH(LEFT(INDEX(FPL_Fixtures_Extract[],MATCH($A244,FPL_Fixtures_Extract[[Player]:[Player]],0),MATCH(FPL_Combined[[#Headers],[Gameweek 37]],FPL_Fixtures_Extract[#Headers],0)),LEN(INDEX(FPL_Fixtures_Extract[],MATCH($A244,FPL_Fixtures_Extract[[Player]:[Player]],0),MATCH(FPL_Combined[[#Headers],[Gameweek 37]],FPL_Fixtures_Extract[#Headers],0)))-4),Team_Key[[Full Name]:[Full Name]],0))&amp;RIGHT(INDEX(FPL_Fixtures_Extract[],MATCH($A244,FPL_Fixtures_Extract[[Player]:[Player]],0),MATCH(FPL_Combined[[#Headers],[Gameweek 37]],FPL_Fixtures_Extract[#Headers],0)),3))</f>
        <v>WHU(A)</v>
      </c>
      <c r="AM244" t="str">
        <f ca="1">IF(RIGHT(FPL_Combined[[#Headers],[Gameweek 38]],2)&lt;$B$622,INDEX(FPL_Results_Extract[Gameweek 13],MATCH($A244,FPL_Results_Extract[[Player]:[Player]],0)),INDEX(Team_Key[[Abbreviation]:[Abbreviation]],MATCH(LEFT(INDEX(FPL_Fixtures_Extract[],MATCH($A244,FPL_Fixtures_Extract[[Player]:[Player]],0),MATCH(FPL_Combined[[#Headers],[Gameweek 38]],FPL_Fixtures_Extract[#Headers],0)),LEN(INDEX(FPL_Fixtures_Extract[],MATCH($A244,FPL_Fixtures_Extract[[Player]:[Player]],0),MATCH(FPL_Combined[[#Headers],[Gameweek 38]],FPL_Fixtures_Extract[#Headers],0)))-4),Team_Key[[Full Name]:[Full Name]],0))&amp;RIGHT(INDEX(FPL_Fixtures_Extract[],MATCH($A244,FPL_Fixtures_Extract[[Player]:[Player]],0),MATCH(FPL_Combined[[#Headers],[Gameweek 38]],FPL_Fixtures_Extract[#Headers],0)),3))</f>
        <v>MCI(H)</v>
      </c>
    </row>
    <row r="245" spans="1:39" x14ac:dyDescent="0.45">
      <c r="A245" t="s">
        <v>91</v>
      </c>
      <c r="B245" t="str">
        <f ca="1">IF(RIGHT(FPL_Combined[[#Headers],[Gameweek 01]],2)&lt;$B$622,INDEX(FPL_Results_Extract[Gameweek 01],MATCH($A245,FPL_Results_Extract[[Player]:[Player]],0)),INDEX(Team_Key[[Abbreviation]:[Abbreviation]],MATCH(LEFT(INDEX(FPL_Fixtures_Extract[],MATCH($A245,FPL_Fixtures_Extract[[Player]:[Player]],0),MATCH(FPL_Combined[[#Headers],[Gameweek 01]],FPL_Fixtures_Extract[#Headers],0)),LEN(INDEX(FPL_Fixtures_Extract[],MATCH($A245,FPL_Fixtures_Extract[[Player]:[Player]],0),MATCH(FPL_Combined[[#Headers],[Gameweek 01]],FPL_Fixtures_Extract[#Headers],0)))-4),Team_Key[[Full Name]:[Full Name]],0))&amp;RIGHT(INDEX(FPL_Fixtures_Extract[],MATCH($A245,FPL_Fixtures_Extract[[Player]:[Player]],0),MATCH(FPL_Combined[[#Headers],[Gameweek 01]],FPL_Fixtures_Extract[#Headers],0)),3))</f>
        <v>NOR(A) 3-1</v>
      </c>
      <c r="C245" t="str">
        <f ca="1">IF(RIGHT(FPL_Combined[[#Headers],[Gameweek 02]],2)&lt;$B$622,INDEX(FPL_Results_Extract[Gameweek 02],MATCH($A245,FPL_Results_Extract[[Player]:[Player]],0)),INDEX(Team_Key[[Abbreviation]:[Abbreviation]],MATCH(LEFT(INDEX(FPL_Fixtures_Extract[],MATCH($A245,FPL_Fixtures_Extract[[Player]:[Player]],0),MATCH(FPL_Combined[[#Headers],[Gameweek 02]],FPL_Fixtures_Extract[#Headers],0)),LEN(INDEX(FPL_Fixtures_Extract[],MATCH($A245,FPL_Fixtures_Extract[[Player]:[Player]],0),MATCH(FPL_Combined[[#Headers],[Gameweek 02]],FPL_Fixtures_Extract[#Headers],0)))-4),Team_Key[[Full Name]:[Full Name]],0))&amp;RIGHT(INDEX(FPL_Fixtures_Extract[],MATCH($A245,FPL_Fixtures_Extract[[Player]:[Player]],0),MATCH(FPL_Combined[[#Headers],[Gameweek 02]],FPL_Fixtures_Extract[#Headers],0)),3))</f>
        <v>ARS(H) 1-2</v>
      </c>
      <c r="D245" t="str">
        <f ca="1">IF(RIGHT(FPL_Combined[[#Headers],[Gameweek 03]],2)&lt;$B$622,INDEX(FPL_Results_Extract[Gameweek 03],MATCH($A245,FPL_Results_Extract[[Player]:[Player]],0)),INDEX(Team_Key[[Abbreviation]:[Abbreviation]],MATCH(LEFT(INDEX(FPL_Fixtures_Extract[],MATCH($A245,FPL_Fixtures_Extract[[Player]:[Player]],0),MATCH(FPL_Combined[[#Headers],[Gameweek 03]],FPL_Fixtures_Extract[#Headers],0)),LEN(INDEX(FPL_Fixtures_Extract[],MATCH($A245,FPL_Fixtures_Extract[[Player]:[Player]],0),MATCH(FPL_Combined[[#Headers],[Gameweek 03]],FPL_Fixtures_Extract[#Headers],0)))-4),Team_Key[[Full Name]:[Full Name]],0))&amp;RIGHT(INDEX(FPL_Fixtures_Extract[],MATCH($A245,FPL_Fixtures_Extract[[Player]:[Player]],0),MATCH(FPL_Combined[[#Headers],[Gameweek 03]],FPL_Fixtures_Extract[#Headers],0)),3))</f>
        <v>AVL(H) 2-1</v>
      </c>
      <c r="E245" t="str">
        <f ca="1">IF(RIGHT(FPL_Combined[[#Headers],[Gameweek 04]],2)&lt;$B$622,INDEX(FPL_Results_Extract[Gameweek 04],MATCH($A245,FPL_Results_Extract[[Player]:[Player]],0)),INDEX(Team_Key[[Abbreviation]:[Abbreviation]],MATCH(LEFT(INDEX(FPL_Fixtures_Extract[],MATCH($A245,FPL_Fixtures_Extract[[Player]:[Player]],0),MATCH(FPL_Combined[[#Headers],[Gameweek 04]],FPL_Fixtures_Extract[#Headers],0)),LEN(INDEX(FPL_Fixtures_Extract[],MATCH($A245,FPL_Fixtures_Extract[[Player]:[Player]],0),MATCH(FPL_Combined[[#Headers],[Gameweek 04]],FPL_Fixtures_Extract[#Headers],0)))-4),Team_Key[[Full Name]:[Full Name]],0))&amp;RIGHT(INDEX(FPL_Fixtures_Extract[],MATCH($A245,FPL_Fixtures_Extract[[Player]:[Player]],0),MATCH(FPL_Combined[[#Headers],[Gameweek 04]],FPL_Fixtures_Extract[#Headers],0)),3))</f>
        <v>CHE(A) 2-1</v>
      </c>
      <c r="F245" t="str">
        <f ca="1">IF(RIGHT(FPL_Combined[[#Headers],[Gameweek 05]],2)&lt;$B$622,INDEX(FPL_Results_Extract[Gameweek 05],MATCH($A245,FPL_Results_Extract[[Player]:[Player]],0)),INDEX(Team_Key[[Abbreviation]:[Abbreviation]],MATCH(LEFT(INDEX(FPL_Fixtures_Extract[],MATCH($A245,FPL_Fixtures_Extract[[Player]:[Player]],0),MATCH(FPL_Combined[[#Headers],[Gameweek 05]],FPL_Fixtures_Extract[#Headers],0)),LEN(INDEX(FPL_Fixtures_Extract[],MATCH($A245,FPL_Fixtures_Extract[[Player]:[Player]],0),MATCH(FPL_Combined[[#Headers],[Gameweek 05]],FPL_Fixtures_Extract[#Headers],0)))-4),Team_Key[[Full Name]:[Full Name]],0))&amp;RIGHT(INDEX(FPL_Fixtures_Extract[],MATCH($A245,FPL_Fixtures_Extract[[Player]:[Player]],0),MATCH(FPL_Combined[[#Headers],[Gameweek 05]],FPL_Fixtures_Extract[#Headers],0)),3))</f>
        <v>SWA(H) 1-0</v>
      </c>
      <c r="G245" t="str">
        <f ca="1">IF(RIGHT(FPL_Combined[[#Headers],[Gameweek 06]],2)&lt;$B$622,INDEX(FPL_Results_Extract[Gameweek 06],MATCH($A245,FPL_Results_Extract[[Player]:[Player]],0)),INDEX(Team_Key[[Abbreviation]:[Abbreviation]],MATCH(LEFT(INDEX(FPL_Fixtures_Extract[],MATCH($A245,FPL_Fixtures_Extract[[Player]:[Player]],0),MATCH(FPL_Combined[[#Headers],[Gameweek 06]],FPL_Fixtures_Extract[#Headers],0)),LEN(INDEX(FPL_Fixtures_Extract[],MATCH($A245,FPL_Fixtures_Extract[[Player]:[Player]],0),MATCH(FPL_Combined[[#Headers],[Gameweek 06]],FPL_Fixtures_Extract[#Headers],0)))-4),Team_Key[[Full Name]:[Full Name]],0))&amp;RIGHT(INDEX(FPL_Fixtures_Extract[],MATCH($A245,FPL_Fixtures_Extract[[Player]:[Player]],0),MATCH(FPL_Combined[[#Headers],[Gameweek 06]],FPL_Fixtures_Extract[#Headers],0)),3))</f>
        <v>NEW(A) 2-1</v>
      </c>
      <c r="H245" t="str">
        <f ca="1">IF(RIGHT(FPL_Combined[[#Headers],[Gameweek 07]],2)&lt;$B$622,INDEX(FPL_Results_Extract[Gameweek 07],MATCH($A245,FPL_Results_Extract[[Player]:[Player]],0)),INDEX(Team_Key[[Abbreviation]:[Abbreviation]],MATCH(LEFT(INDEX(FPL_Fixtures_Extract[],MATCH($A245,FPL_Fixtures_Extract[[Player]:[Player]],0),MATCH(FPL_Combined[[#Headers],[Gameweek 07]],FPL_Fixtures_Extract[#Headers],0)),LEN(INDEX(FPL_Fixtures_Extract[],MATCH($A245,FPL_Fixtures_Extract[[Player]:[Player]],0),MATCH(FPL_Combined[[#Headers],[Gameweek 07]],FPL_Fixtures_Extract[#Headers],0)))-4),Team_Key[[Full Name]:[Full Name]],0))&amp;RIGHT(INDEX(FPL_Fixtures_Extract[],MATCH($A245,FPL_Fixtures_Extract[[Player]:[Player]],0),MATCH(FPL_Combined[[#Headers],[Gameweek 07]],FPL_Fixtures_Extract[#Headers],0)),3))</f>
        <v>CRY(H) 0-1</v>
      </c>
      <c r="I245" t="str">
        <f ca="1">IF(RIGHT(FPL_Combined[[#Headers],[Gameweek 08]],2)&lt;$B$622,INDEX(FPL_Results_Extract[Gameweek 08],MATCH($A245,FPL_Results_Extract[[Player]:[Player]],0)),INDEX(Team_Key[[Abbreviation]:[Abbreviation]],MATCH(LEFT(INDEX(FPL_Fixtures_Extract[],MATCH($A245,FPL_Fixtures_Extract[[Player]:[Player]],0),MATCH(FPL_Combined[[#Headers],[Gameweek 08]],FPL_Fixtures_Extract[#Headers],0)),LEN(INDEX(FPL_Fixtures_Extract[],MATCH($A245,FPL_Fixtures_Extract[[Player]:[Player]],0),MATCH(FPL_Combined[[#Headers],[Gameweek 08]],FPL_Fixtures_Extract[#Headers],0)))-4),Team_Key[[Full Name]:[Full Name]],0))&amp;RIGHT(INDEX(FPL_Fixtures_Extract[],MATCH($A245,FPL_Fixtures_Extract[[Player]:[Player]],0),MATCH(FPL_Combined[[#Headers],[Gameweek 08]],FPL_Fixtures_Extract[#Headers],0)),3))</f>
        <v>BOU(A) 1-1</v>
      </c>
      <c r="J245" t="str">
        <f ca="1">IF(RIGHT(FPL_Combined[[#Headers],[Gameweek 09]],2)&lt;$B$622,INDEX(FPL_Results_Extract[Gameweek 09],MATCH($A245,FPL_Results_Extract[[Player]:[Player]],0)),INDEX(Team_Key[[Abbreviation]:[Abbreviation]],MATCH(LEFT(INDEX(FPL_Fixtures_Extract[],MATCH($A245,FPL_Fixtures_Extract[[Player]:[Player]],0),MATCH(FPL_Combined[[#Headers],[Gameweek 09]],FPL_Fixtures_Extract[#Headers],0)),LEN(INDEX(FPL_Fixtures_Extract[],MATCH($A245,FPL_Fixtures_Extract[[Player]:[Player]],0),MATCH(FPL_Combined[[#Headers],[Gameweek 09]],FPL_Fixtures_Extract[#Headers],0)))-4),Team_Key[[Full Name]:[Full Name]],0))&amp;RIGHT(INDEX(FPL_Fixtures_Extract[],MATCH($A245,FPL_Fixtures_Extract[[Player]:[Player]],0),MATCH(FPL_Combined[[#Headers],[Gameweek 09]],FPL_Fixtures_Extract[#Headers],0)),3))</f>
        <v>ARS(H) 0-3</v>
      </c>
      <c r="K245" t="str">
        <f ca="1">IF(RIGHT(FPL_Combined[[#Headers],[Gameweek 10]],2)&lt;$B$622,INDEX(FPL_Results_Extract[Gameweek 10],MATCH($A245,FPL_Results_Extract[[Player]:[Player]],0)),INDEX(Team_Key[[Abbreviation]:[Abbreviation]],MATCH(LEFT(INDEX(FPL_Fixtures_Extract[],MATCH($A245,FPL_Fixtures_Extract[[Player]:[Player]],0),MATCH(FPL_Combined[[#Headers],[Gameweek 10]],FPL_Fixtures_Extract[#Headers],0)),LEN(INDEX(FPL_Fixtures_Extract[],MATCH($A245,FPL_Fixtures_Extract[[Player]:[Player]],0),MATCH(FPL_Combined[[#Headers],[Gameweek 10]],FPL_Fixtures_Extract[#Headers],0)))-4),Team_Key[[Full Name]:[Full Name]],0))&amp;RIGHT(INDEX(FPL_Fixtures_Extract[],MATCH($A245,FPL_Fixtures_Extract[[Player]:[Player]],0),MATCH(FPL_Combined[[#Headers],[Gameweek 10]],FPL_Fixtures_Extract[#Headers],0)),3))</f>
        <v>STK(A) 2-0</v>
      </c>
      <c r="L245" t="str">
        <f ca="1">IF(RIGHT(FPL_Combined[[#Headers],[Gameweek 11]],2)&lt;$B$622,INDEX(FPL_Results_Extract[Gameweek 11],MATCH($A245,FPL_Results_Extract[[Player]:[Player]],0)),INDEX(Team_Key[[Abbreviation]:[Abbreviation]],MATCH(LEFT(INDEX(FPL_Fixtures_Extract[],MATCH($A245,FPL_Fixtures_Extract[[Player]:[Player]],0),MATCH(FPL_Combined[[#Headers],[Gameweek 11]],FPL_Fixtures_Extract[#Headers],0)),LEN(INDEX(FPL_Fixtures_Extract[],MATCH($A245,FPL_Fixtures_Extract[[Player]:[Player]],0),MATCH(FPL_Combined[[#Headers],[Gameweek 11]],FPL_Fixtures_Extract[#Headers],0)))-4),Team_Key[[Full Name]:[Full Name]],0))&amp;RIGHT(INDEX(FPL_Fixtures_Extract[],MATCH($A245,FPL_Fixtures_Extract[[Player]:[Player]],0),MATCH(FPL_Combined[[#Headers],[Gameweek 11]],FPL_Fixtures_Extract[#Headers],0)),3))</f>
        <v>WHU(H) 2-0</v>
      </c>
      <c r="M245" t="str">
        <f ca="1">IF(RIGHT(FPL_Combined[[#Headers],[Gameweek 12]],2)&lt;$B$622,INDEX(FPL_Results_Extract[Gameweek 12],MATCH($A245,FPL_Results_Extract[[Player]:[Player]],0)),INDEX(Team_Key[[Abbreviation]:[Abbreviation]],MATCH(LEFT(INDEX(FPL_Fixtures_Extract[],MATCH($A245,FPL_Fixtures_Extract[[Player]:[Player]],0),MATCH(FPL_Combined[[#Headers],[Gameweek 12]],FPL_Fixtures_Extract[#Headers],0)),LEN(INDEX(FPL_Fixtures_Extract[],MATCH($A245,FPL_Fixtures_Extract[[Player]:[Player]],0),MATCH(FPL_Combined[[#Headers],[Gameweek 12]],FPL_Fixtures_Extract[#Headers],0)))-4),Team_Key[[Full Name]:[Full Name]],0))&amp;RIGHT(INDEX(FPL_Fixtures_Extract[],MATCH($A245,FPL_Fixtures_Extract[[Player]:[Player]],0),MATCH(FPL_Combined[[#Headers],[Gameweek 12]],FPL_Fixtures_Extract[#Headers],0)),3))</f>
        <v>LEI(A) 1-2</v>
      </c>
      <c r="N245" t="str">
        <f ca="1">IF(RIGHT(FPL_Combined[[#Headers],[Gameweek 13]],2)&lt;$B$622,INDEX(FPL_Results_Extract[Gameweek 13],MATCH($A245,FPL_Results_Extract[[Player]:[Player]],0)),INDEX(Team_Key[[Abbreviation]:[Abbreviation]],MATCH(LEFT(INDEX(FPL_Fixtures_Extract[],MATCH($A245,FPL_Fixtures_Extract[[Player]:[Player]],0),MATCH(FPL_Combined[[#Headers],[Gameweek 13]],FPL_Fixtures_Extract[#Headers],0)),LEN(INDEX(FPL_Fixtures_Extract[],MATCH($A245,FPL_Fixtures_Extract[[Player]:[Player]],0),MATCH(FPL_Combined[[#Headers],[Gameweek 13]],FPL_Fixtures_Extract[#Headers],0)))-4),Team_Key[[Full Name]:[Full Name]],0))&amp;RIGHT(INDEX(FPL_Fixtures_Extract[],MATCH($A245,FPL_Fixtures_Extract[[Player]:[Player]],0),MATCH(FPL_Combined[[#Headers],[Gameweek 13]],FPL_Fixtures_Extract[#Headers],0)),3))</f>
        <v>MUN(H) 1-2</v>
      </c>
      <c r="O245" t="str">
        <f ca="1">IF(RIGHT(FPL_Combined[[#Headers],[Gameweek 14]],2)&lt;$B$622,INDEX(FPL_Results_Extract[Gameweek 14],MATCH($A245,FPL_Results_Extract[[Player]:[Player]],0)),INDEX(Team_Key[[Abbreviation]:[Abbreviation]],MATCH(LEFT(INDEX(FPL_Fixtures_Extract[],MATCH($A245,FPL_Fixtures_Extract[[Player]:[Player]],0),MATCH(FPL_Combined[[#Headers],[Gameweek 14]],FPL_Fixtures_Extract[#Headers],0)),LEN(INDEX(FPL_Fixtures_Extract[],MATCH($A245,FPL_Fixtures_Extract[[Player]:[Player]],0),MATCH(FPL_Combined[[#Headers],[Gameweek 14]],FPL_Fixtures_Extract[#Headers],0)))-4),Team_Key[[Full Name]:[Full Name]],0))&amp;RIGHT(INDEX(FPL_Fixtures_Extract[],MATCH($A245,FPL_Fixtures_Extract[[Player]:[Player]],0),MATCH(FPL_Combined[[#Headers],[Gameweek 14]],FPL_Fixtures_Extract[#Headers],0)),3))</f>
        <v>AVL(A) 3-2</v>
      </c>
      <c r="P245" t="str">
        <f ca="1">IF(RIGHT(FPL_Combined[[#Headers],[Gameweek 15]],2)&lt;$B$622,INDEX(FPL_Results_Extract[Gameweek 15],MATCH($A245,FPL_Results_Extract[[Player]:[Player]],0)),INDEX(Team_Key[[Abbreviation]:[Abbreviation]],MATCH(LEFT(INDEX(FPL_Fixtures_Extract[],MATCH($A245,FPL_Fixtures_Extract[[Player]:[Player]],0),MATCH(FPL_Combined[[#Headers],[Gameweek 15]],FPL_Fixtures_Extract[#Headers],0)),LEN(INDEX(FPL_Fixtures_Extract[],MATCH($A245,FPL_Fixtures_Extract[[Player]:[Player]],0),MATCH(FPL_Combined[[#Headers],[Gameweek 15]],FPL_Fixtures_Extract[#Headers],0)))-4),Team_Key[[Full Name]:[Full Name]],0))&amp;RIGHT(INDEX(FPL_Fixtures_Extract[],MATCH($A245,FPL_Fixtures_Extract[[Player]:[Player]],0),MATCH(FPL_Combined[[#Headers],[Gameweek 15]],FPL_Fixtures_Extract[#Headers],0)),3))</f>
        <v>NOR(H) 2-0</v>
      </c>
      <c r="Q245" t="str">
        <f ca="1">IF(RIGHT(FPL_Combined[[#Headers],[Gameweek 16]],2)&lt;$B$622,INDEX(FPL_Results_Extract[Gameweek 16],MATCH($A245,FPL_Results_Extract[[Player]:[Player]],0)),INDEX(Team_Key[[Abbreviation]:[Abbreviation]],MATCH(LEFT(INDEX(FPL_Fixtures_Extract[],MATCH($A245,FPL_Fixtures_Extract[[Player]:[Player]],0),MATCH(FPL_Combined[[#Headers],[Gameweek 16]],FPL_Fixtures_Extract[#Headers],0)),LEN(INDEX(FPL_Fixtures_Extract[],MATCH($A245,FPL_Fixtures_Extract[[Player]:[Player]],0),MATCH(FPL_Combined[[#Headers],[Gameweek 16]],FPL_Fixtures_Extract[#Headers],0)))-4),Team_Key[[Full Name]:[Full Name]],0))&amp;RIGHT(INDEX(FPL_Fixtures_Extract[],MATCH($A245,FPL_Fixtures_Extract[[Player]:[Player]],0),MATCH(FPL_Combined[[#Headers],[Gameweek 16]],FPL_Fixtures_Extract[#Headers],0)),3))</f>
        <v>SUN(A) 1-0</v>
      </c>
      <c r="R245" t="str">
        <f ca="1">IF(RIGHT(FPL_Combined[[#Headers],[Gameweek 17]],2)&lt;$B$622,INDEX(FPL_Results_Extract[Gameweek 17],MATCH($A245,FPL_Results_Extract[[Player]:[Player]],0)),INDEX(Team_Key[[Abbreviation]:[Abbreviation]],MATCH(LEFT(INDEX(FPL_Fixtures_Extract[],MATCH($A245,FPL_Fixtures_Extract[[Player]:[Player]],0),MATCH(FPL_Combined[[#Headers],[Gameweek 17]],FPL_Fixtures_Extract[#Headers],0)),LEN(INDEX(FPL_Fixtures_Extract[],MATCH($A245,FPL_Fixtures_Extract[[Player]:[Player]],0),MATCH(FPL_Combined[[#Headers],[Gameweek 17]],FPL_Fixtures_Extract[#Headers],0)))-4),Team_Key[[Full Name]:[Full Name]],0))&amp;RIGHT(INDEX(FPL_Fixtures_Extract[],MATCH($A245,FPL_Fixtures_Extract[[Player]:[Player]],0),MATCH(FPL_Combined[[#Headers],[Gameweek 17]],FPL_Fixtures_Extract[#Headers],0)),3))</f>
        <v>LIV(H) 3-0</v>
      </c>
      <c r="S245" t="str">
        <f ca="1">IF(RIGHT(FPL_Combined[[#Headers],[Gameweek 18]],2)&lt;$B$622,INDEX(FPL_Results_Extract[Gameweek 18],MATCH($A245,FPL_Results_Extract[[Player]:[Player]],0)),INDEX(Team_Key[[Abbreviation]:[Abbreviation]],MATCH(LEFT(INDEX(FPL_Fixtures_Extract[],MATCH($A245,FPL_Fixtures_Extract[[Player]:[Player]],0),MATCH(FPL_Combined[[#Headers],[Gameweek 18]],FPL_Fixtures_Extract[#Headers],0)),LEN(INDEX(FPL_Fixtures_Extract[],MATCH($A245,FPL_Fixtures_Extract[[Player]:[Player]],0),MATCH(FPL_Combined[[#Headers],[Gameweek 18]],FPL_Fixtures_Extract[#Headers],0)))-4),Team_Key[[Full Name]:[Full Name]],0))&amp;RIGHT(INDEX(FPL_Fixtures_Extract[],MATCH($A245,FPL_Fixtures_Extract[[Player]:[Player]],0),MATCH(FPL_Combined[[#Headers],[Gameweek 18]],FPL_Fixtures_Extract[#Headers],0)),3))</f>
        <v>CHE(A) 2-2</v>
      </c>
      <c r="T245" t="str">
        <f ca="1">IF(RIGHT(FPL_Combined[[#Headers],[Gameweek 19]],2)&lt;$B$622,INDEX(FPL_Results_Extract[Gameweek 19],MATCH($A245,FPL_Results_Extract[[Player]:[Player]],0)),INDEX(Team_Key[[Abbreviation]:[Abbreviation]],MATCH(LEFT(INDEX(FPL_Fixtures_Extract[],MATCH($A245,FPL_Fixtures_Extract[[Player]:[Player]],0),MATCH(FPL_Combined[[#Headers],[Gameweek 19]],FPL_Fixtures_Extract[#Headers],0)),LEN(INDEX(FPL_Fixtures_Extract[],MATCH($A245,FPL_Fixtures_Extract[[Player]:[Player]],0),MATCH(FPL_Combined[[#Headers],[Gameweek 19]],FPL_Fixtures_Extract[#Headers],0)))-4),Team_Key[[Full Name]:[Full Name]],0))&amp;RIGHT(INDEX(FPL_Fixtures_Extract[],MATCH($A245,FPL_Fixtures_Extract[[Player]:[Player]],0),MATCH(FPL_Combined[[#Headers],[Gameweek 19]],FPL_Fixtures_Extract[#Headers],0)),3))</f>
        <v>TOT(H) 1-2</v>
      </c>
      <c r="U245" t="str">
        <f ca="1">IF(RIGHT(FPL_Combined[[#Headers],[Gameweek 20]],2)&lt;$B$622,INDEX(FPL_Results_Extract[Gameweek 20],MATCH($A245,FPL_Results_Extract[[Player]:[Player]],0)),INDEX(Team_Key[[Abbreviation]:[Abbreviation]],MATCH(LEFT(INDEX(FPL_Fixtures_Extract[],MATCH($A245,FPL_Fixtures_Extract[[Player]:[Player]],0),MATCH(FPL_Combined[[#Headers],[Gameweek 20]],FPL_Fixtures_Extract[#Headers],0)),LEN(INDEX(FPL_Fixtures_Extract[],MATCH($A245,FPL_Fixtures_Extract[[Player]:[Player]],0),MATCH(FPL_Combined[[#Headers],[Gameweek 20]],FPL_Fixtures_Extract[#Headers],0)))-4),Team_Key[[Full Name]:[Full Name]],0))&amp;RIGHT(INDEX(FPL_Fixtures_Extract[],MATCH($A245,FPL_Fixtures_Extract[[Player]:[Player]],0),MATCH(FPL_Combined[[#Headers],[Gameweek 20]],FPL_Fixtures_Extract[#Headers],0)),3))</f>
        <v>MCI(H) 1-2</v>
      </c>
      <c r="V245" t="str">
        <f ca="1">IF(RIGHT(FPL_Combined[[#Headers],[Gameweek 21]],2)&lt;$B$622,INDEX(FPL_Results_Extract[Gameweek 21],MATCH($A245,FPL_Results_Extract[[Player]:[Player]],0)),INDEX(Team_Key[[Abbreviation]:[Abbreviation]],MATCH(LEFT(INDEX(FPL_Fixtures_Extract[],MATCH($A245,FPL_Fixtures_Extract[[Player]:[Player]],0),MATCH(FPL_Combined[[#Headers],[Gameweek 21]],FPL_Fixtures_Extract[#Headers],0)),LEN(INDEX(FPL_Fixtures_Extract[],MATCH($A245,FPL_Fixtures_Extract[[Player]:[Player]],0),MATCH(FPL_Combined[[#Headers],[Gameweek 21]],FPL_Fixtures_Extract[#Headers],0)))-4),Team_Key[[Full Name]:[Full Name]],0))&amp;RIGHT(INDEX(FPL_Fixtures_Extract[],MATCH($A245,FPL_Fixtures_Extract[[Player]:[Player]],0),MATCH(FPL_Combined[[#Headers],[Gameweek 21]],FPL_Fixtures_Extract[#Headers],0)),3))</f>
        <v>SOU(A) 0-2</v>
      </c>
      <c r="W245" t="str">
        <f ca="1">IF(RIGHT(FPL_Combined[[#Headers],[Gameweek 22]],2)&lt;$B$622,INDEX(FPL_Results_Extract[Gameweek 22],MATCH($A245,FPL_Results_Extract[[Player]:[Player]],0)),INDEX(Team_Key[[Abbreviation]:[Abbreviation]],MATCH(LEFT(INDEX(FPL_Fixtures_Extract[],MATCH($A245,FPL_Fixtures_Extract[[Player]:[Player]],0),MATCH(FPL_Combined[[#Headers],[Gameweek 22]],FPL_Fixtures_Extract[#Headers],0)),LEN(INDEX(FPL_Fixtures_Extract[],MATCH($A245,FPL_Fixtures_Extract[[Player]:[Player]],0),MATCH(FPL_Combined[[#Headers],[Gameweek 22]],FPL_Fixtures_Extract[#Headers],0)))-4),Team_Key[[Full Name]:[Full Name]],0))&amp;RIGHT(INDEX(FPL_Fixtures_Extract[],MATCH($A245,FPL_Fixtures_Extract[[Player]:[Player]],0),MATCH(FPL_Combined[[#Headers],[Gameweek 22]],FPL_Fixtures_Extract[#Headers],0)),3))</f>
        <v>SWA(A) 0-1</v>
      </c>
      <c r="X245" t="str">
        <f ca="1">IF(RIGHT(FPL_Combined[[#Headers],[Gameweek 23]],2)&lt;$B$622,INDEX(FPL_Results_Extract[Gameweek 23],MATCH($A245,FPL_Results_Extract[[Player]:[Player]],0)),INDEX(Team_Key[[Abbreviation]:[Abbreviation]],MATCH(LEFT(INDEX(FPL_Fixtures_Extract[],MATCH($A245,FPL_Fixtures_Extract[[Player]:[Player]],0),MATCH(FPL_Combined[[#Headers],[Gameweek 23]],FPL_Fixtures_Extract[#Headers],0)),LEN(INDEX(FPL_Fixtures_Extract[],MATCH($A245,FPL_Fixtures_Extract[[Player]:[Player]],0),MATCH(FPL_Combined[[#Headers],[Gameweek 23]],FPL_Fixtures_Extract[#Headers],0)))-4),Team_Key[[Full Name]:[Full Name]],0))&amp;RIGHT(INDEX(FPL_Fixtures_Extract[],MATCH($A245,FPL_Fixtures_Extract[[Player]:[Player]],0),MATCH(FPL_Combined[[#Headers],[Gameweek 23]],FPL_Fixtures_Extract[#Headers],0)),3))</f>
        <v>NEW(H) 2-1</v>
      </c>
      <c r="Y245" t="str">
        <f ca="1">IF(RIGHT(FPL_Combined[[#Headers],[Gameweek 24]],2)&lt;$B$622,INDEX(FPL_Results_Extract[Team],MATCH($A245,FPL_Results_Extract[[Player]:[Player]],0)),INDEX(Team_Key[[Abbreviation]:[Abbreviation]],MATCH(LEFT(INDEX(FPL_Fixtures_Extract[],MATCH($A245,FPL_Fixtures_Extract[[Player]:[Player]],0),MATCH(FPL_Combined[[#Headers],[Gameweek 24]],FPL_Fixtures_Extract[#Headers],0)),LEN(INDEX(FPL_Fixtures_Extract[],MATCH($A245,FPL_Fixtures_Extract[[Player]:[Player]],0),MATCH(FPL_Combined[[#Headers],[Gameweek 24]],FPL_Fixtures_Extract[#Headers],0)))-4),Team_Key[[Full Name]:[Full Name]],0))&amp;RIGHT(INDEX(FPL_Fixtures_Extract[],MATCH($A245,FPL_Fixtures_Extract[[Player]:[Player]],0),MATCH(FPL_Combined[[#Headers],[Gameweek 24]],FPL_Fixtures_Extract[#Headers],0)),3))</f>
        <v>WAT</v>
      </c>
      <c r="Z245" t="str">
        <f ca="1">IF(RIGHT(FPL_Combined[[#Headers],[Gameweek 25]],2)&lt;$B$622,INDEX(FPL_Results_Extract[Player],MATCH($A245,FPL_Results_Extract[[Player]:[Player]],0)),INDEX(Team_Key[[Abbreviation]:[Abbreviation]],MATCH(LEFT(INDEX(FPL_Fixtures_Extract[],MATCH($A245,FPL_Fixtures_Extract[[Player]:[Player]],0),MATCH(FPL_Combined[[#Headers],[Gameweek 25]],FPL_Fixtures_Extract[#Headers],0)),LEN(INDEX(FPL_Fixtures_Extract[],MATCH($A245,FPL_Fixtures_Extract[[Player]:[Player]],0),MATCH(FPL_Combined[[#Headers],[Gameweek 25]],FPL_Fixtures_Extract[#Headers],0)))-4),Team_Key[[Full Name]:[Full Name]],0))&amp;RIGHT(INDEX(FPL_Fixtures_Extract[],MATCH($A245,FPL_Fixtures_Extract[[Player]:[Player]],0),MATCH(FPL_Combined[[#Headers],[Gameweek 25]],FPL_Fixtures_Extract[#Headers],0)),3))</f>
        <v>Guédioura</v>
      </c>
      <c r="AA245" t="str">
        <f ca="1">IF(RIGHT(FPL_Combined[[#Headers],[Gameweek 26]],2)&lt;$B$622,INDEX(FPL_Results_Extract[Gameweek 01],MATCH($A245,FPL_Results_Extract[[Player]:[Player]],0)),INDEX(Team_Key[[Abbreviation]:[Abbreviation]],MATCH(LEFT(INDEX(FPL_Fixtures_Extract[],MATCH($A245,FPL_Fixtures_Extract[[Player]:[Player]],0),MATCH(FPL_Combined[[#Headers],[Gameweek 26]],FPL_Fixtures_Extract[#Headers],0)),LEN(INDEX(FPL_Fixtures_Extract[],MATCH($A245,FPL_Fixtures_Extract[[Player]:[Player]],0),MATCH(FPL_Combined[[#Headers],[Gameweek 26]],FPL_Fixtures_Extract[#Headers],0)))-4),Team_Key[[Full Name]:[Full Name]],0))&amp;RIGHT(INDEX(FPL_Fixtures_Extract[],MATCH($A245,FPL_Fixtures_Extract[[Player]:[Player]],0),MATCH(FPL_Combined[[#Headers],[Gameweek 26]],FPL_Fixtures_Extract[#Headers],0)),3))</f>
        <v>NOR(A) 3-1</v>
      </c>
      <c r="AB245" t="str">
        <f ca="1">IF(RIGHT(FPL_Combined[[#Headers],[Gameweek 27]],2)&lt;$B$622,INDEX(FPL_Results_Extract[Gameweek 02],MATCH($A245,FPL_Results_Extract[[Player]:[Player]],0)),INDEX(Team_Key[[Abbreviation]:[Abbreviation]],MATCH(LEFT(INDEX(FPL_Fixtures_Extract[],MATCH($A245,FPL_Fixtures_Extract[[Player]:[Player]],0),MATCH(FPL_Combined[[#Headers],[Gameweek 27]],FPL_Fixtures_Extract[#Headers],0)),LEN(INDEX(FPL_Fixtures_Extract[],MATCH($A245,FPL_Fixtures_Extract[[Player]:[Player]],0),MATCH(FPL_Combined[[#Headers],[Gameweek 27]],FPL_Fixtures_Extract[#Headers],0)))-4),Team_Key[[Full Name]:[Full Name]],0))&amp;RIGHT(INDEX(FPL_Fixtures_Extract[],MATCH($A245,FPL_Fixtures_Extract[[Player]:[Player]],0),MATCH(FPL_Combined[[#Headers],[Gameweek 27]],FPL_Fixtures_Extract[#Headers],0)),3))</f>
        <v>ARS(H) 1-2</v>
      </c>
      <c r="AC245" t="str">
        <f ca="1">IF(RIGHT(FPL_Combined[[#Headers],[Gameweek 28]],2)&lt;$B$622,INDEX(FPL_Results_Extract[Gameweek 03],MATCH($A245,FPL_Results_Extract[[Player]:[Player]],0)),INDEX(Team_Key[[Abbreviation]:[Abbreviation]],MATCH(LEFT(INDEX(FPL_Fixtures_Extract[],MATCH($A245,FPL_Fixtures_Extract[[Player]:[Player]],0),MATCH(FPL_Combined[[#Headers],[Gameweek 28]],FPL_Fixtures_Extract[#Headers],0)),LEN(INDEX(FPL_Fixtures_Extract[],MATCH($A245,FPL_Fixtures_Extract[[Player]:[Player]],0),MATCH(FPL_Combined[[#Headers],[Gameweek 28]],FPL_Fixtures_Extract[#Headers],0)))-4),Team_Key[[Full Name]:[Full Name]],0))&amp;RIGHT(INDEX(FPL_Fixtures_Extract[],MATCH($A245,FPL_Fixtures_Extract[[Player]:[Player]],0),MATCH(FPL_Combined[[#Headers],[Gameweek 28]],FPL_Fixtures_Extract[#Headers],0)),3))</f>
        <v>AVL(H) 2-1</v>
      </c>
      <c r="AD245" t="str">
        <f ca="1">IF(RIGHT(FPL_Combined[[#Headers],[Gameweek 29]],2)&lt;$B$622,INDEX(FPL_Results_Extract[Gameweek 04],MATCH($A245,FPL_Results_Extract[[Player]:[Player]],0)),INDEX(Team_Key[[Abbreviation]:[Abbreviation]],MATCH(LEFT(INDEX(FPL_Fixtures_Extract[],MATCH($A245,FPL_Fixtures_Extract[[Player]:[Player]],0),MATCH(FPL_Combined[[#Headers],[Gameweek 29]],FPL_Fixtures_Extract[#Headers],0)),LEN(INDEX(FPL_Fixtures_Extract[],MATCH($A245,FPL_Fixtures_Extract[[Player]:[Player]],0),MATCH(FPL_Combined[[#Headers],[Gameweek 29]],FPL_Fixtures_Extract[#Headers],0)))-4),Team_Key[[Full Name]:[Full Name]],0))&amp;RIGHT(INDEX(FPL_Fixtures_Extract[],MATCH($A245,FPL_Fixtures_Extract[[Player]:[Player]],0),MATCH(FPL_Combined[[#Headers],[Gameweek 29]],FPL_Fixtures_Extract[#Headers],0)),3))</f>
        <v>LEI(H)</v>
      </c>
      <c r="AE245" t="e">
        <f ca="1">IF(RIGHT(FPL_Combined[[#Headers],[Gameweek 30]],2)&lt;$B$622,INDEX(FPL_Results_Extract[Gameweek 05],MATCH($A245,FPL_Results_Extract[[Player]:[Player]],0)),INDEX(Team_Key[[Abbreviation]:[Abbreviation]],MATCH(LEFT(INDEX(FPL_Fixtures_Extract[],MATCH($A245,FPL_Fixtures_Extract[[Player]:[Player]],0),MATCH(FPL_Combined[[#Headers],[Gameweek 30]],FPL_Fixtures_Extract[#Headers],0)),LEN(INDEX(FPL_Fixtures_Extract[],MATCH($A245,FPL_Fixtures_Extract[[Player]:[Player]],0),MATCH(FPL_Combined[[#Headers],[Gameweek 30]],FPL_Fixtures_Extract[#Headers],0)))-4),Team_Key[[Full Name]:[Full Name]],0))&amp;RIGHT(INDEX(FPL_Fixtures_Extract[],MATCH($A245,FPL_Fixtures_Extract[[Player]:[Player]],0),MATCH(FPL_Combined[[#Headers],[Gameweek 30]],FPL_Fixtures_Extract[#Headers],0)),3))</f>
        <v>#VALUE!</v>
      </c>
      <c r="AF245" t="str">
        <f ca="1">IF(RIGHT(FPL_Combined[[#Headers],[Gameweek 31]],2)&lt;$B$622,INDEX(FPL_Results_Extract[Gameweek 06],MATCH($A245,FPL_Results_Extract[[Player]:[Player]],0)),INDEX(Team_Key[[Abbreviation]:[Abbreviation]],MATCH(LEFT(INDEX(FPL_Fixtures_Extract[],MATCH($A245,FPL_Fixtures_Extract[[Player]:[Player]],0),MATCH(FPL_Combined[[#Headers],[Gameweek 31]],FPL_Fixtures_Extract[#Headers],0)),LEN(INDEX(FPL_Fixtures_Extract[],MATCH($A245,FPL_Fixtures_Extract[[Player]:[Player]],0),MATCH(FPL_Combined[[#Headers],[Gameweek 31]],FPL_Fixtures_Extract[#Headers],0)))-4),Team_Key[[Full Name]:[Full Name]],0))&amp;RIGHT(INDEX(FPL_Fixtures_Extract[],MATCH($A245,FPL_Fixtures_Extract[[Player]:[Player]],0),MATCH(FPL_Combined[[#Headers],[Gameweek 31]],FPL_Fixtures_Extract[#Headers],0)),3))</f>
        <v>STK(H)</v>
      </c>
      <c r="AG245" t="str">
        <f ca="1">IF(RIGHT(FPL_Combined[[#Headers],[Gameweek 32]],2)&lt;$B$622,INDEX(FPL_Results_Extract[Gameweek 07],MATCH($A245,FPL_Results_Extract[[Player]:[Player]],0)),INDEX(Team_Key[[Abbreviation]:[Abbreviation]],MATCH(LEFT(INDEX(FPL_Fixtures_Extract[],MATCH($A245,FPL_Fixtures_Extract[[Player]:[Player]],0),MATCH(FPL_Combined[[#Headers],[Gameweek 32]],FPL_Fixtures_Extract[#Headers],0)),LEN(INDEX(FPL_Fixtures_Extract[],MATCH($A245,FPL_Fixtures_Extract[[Player]:[Player]],0),MATCH(FPL_Combined[[#Headers],[Gameweek 32]],FPL_Fixtures_Extract[#Headers],0)))-4),Team_Key[[Full Name]:[Full Name]],0))&amp;RIGHT(INDEX(FPL_Fixtures_Extract[],MATCH($A245,FPL_Fixtures_Extract[[Player]:[Player]],0),MATCH(FPL_Combined[[#Headers],[Gameweek 32]],FPL_Fixtures_Extract[#Headers],0)),3))</f>
        <v>ARS(A)</v>
      </c>
      <c r="AH245" t="str">
        <f ca="1">IF(RIGHT(FPL_Combined[[#Headers],[Gameweek 33]],2)&lt;$B$622,INDEX(FPL_Results_Extract[Gameweek 08],MATCH($A245,FPL_Results_Extract[[Player]:[Player]],0)),INDEX(Team_Key[[Abbreviation]:[Abbreviation]],MATCH(LEFT(INDEX(FPL_Fixtures_Extract[],MATCH($A245,FPL_Fixtures_Extract[[Player]:[Player]],0),MATCH(FPL_Combined[[#Headers],[Gameweek 33]],FPL_Fixtures_Extract[#Headers],0)),LEN(INDEX(FPL_Fixtures_Extract[],MATCH($A245,FPL_Fixtures_Extract[[Player]:[Player]],0),MATCH(FPL_Combined[[#Headers],[Gameweek 33]],FPL_Fixtures_Extract[#Headers],0)))-4),Team_Key[[Full Name]:[Full Name]],0))&amp;RIGHT(INDEX(FPL_Fixtures_Extract[],MATCH($A245,FPL_Fixtures_Extract[[Player]:[Player]],0),MATCH(FPL_Combined[[#Headers],[Gameweek 33]],FPL_Fixtures_Extract[#Headers],0)),3))</f>
        <v>EVE(H)</v>
      </c>
      <c r="AI245" t="str">
        <f ca="1">IF(RIGHT(FPL_Combined[[#Headers],[Gameweek 34]],2)&lt;$B$622,INDEX(FPL_Results_Extract[Gameweek 09],MATCH($A245,FPL_Results_Extract[[Player]:[Player]],0)),INDEX(Team_Key[[Abbreviation]:[Abbreviation]],MATCH(LEFT(INDEX(FPL_Fixtures_Extract[],MATCH($A245,FPL_Fixtures_Extract[[Player]:[Player]],0),MATCH(FPL_Combined[[#Headers],[Gameweek 34]],FPL_Fixtures_Extract[#Headers],0)),LEN(INDEX(FPL_Fixtures_Extract[],MATCH($A245,FPL_Fixtures_Extract[[Player]:[Player]],0),MATCH(FPL_Combined[[#Headers],[Gameweek 34]],FPL_Fixtures_Extract[#Headers],0)))-4),Team_Key[[Full Name]:[Full Name]],0))&amp;RIGHT(INDEX(FPL_Fixtures_Extract[],MATCH($A245,FPL_Fixtures_Extract[[Player]:[Player]],0),MATCH(FPL_Combined[[#Headers],[Gameweek 34]],FPL_Fixtures_Extract[#Headers],0)),3))</f>
        <v>WBA(A)</v>
      </c>
      <c r="AJ245" t="str">
        <f ca="1">IF(RIGHT(FPL_Combined[[#Headers],[Gameweek 35]],2)&lt;$B$622,INDEX(FPL_Results_Extract[Gameweek 10],MATCH($A245,FPL_Results_Extract[[Player]:[Player]],0)),INDEX(Team_Key[[Abbreviation]:[Abbreviation]],MATCH(LEFT(INDEX(FPL_Fixtures_Extract[],MATCH($A245,FPL_Fixtures_Extract[[Player]:[Player]],0),MATCH(FPL_Combined[[#Headers],[Gameweek 35]],FPL_Fixtures_Extract[#Headers],0)),LEN(INDEX(FPL_Fixtures_Extract[],MATCH($A245,FPL_Fixtures_Extract[[Player]:[Player]],0),MATCH(FPL_Combined[[#Headers],[Gameweek 35]],FPL_Fixtures_Extract[#Headers],0)))-4),Team_Key[[Full Name]:[Full Name]],0))&amp;RIGHT(INDEX(FPL_Fixtures_Extract[],MATCH($A245,FPL_Fixtures_Extract[[Player]:[Player]],0),MATCH(FPL_Combined[[#Headers],[Gameweek 35]],FPL_Fixtures_Extract[#Headers],0)),3))</f>
        <v>NOR(A)</v>
      </c>
      <c r="AK245" t="str">
        <f ca="1">IF(RIGHT(FPL_Combined[[#Headers],[Gameweek 36]],2)&lt;$B$622,INDEX(FPL_Results_Extract[Gameweek 11],MATCH($A245,FPL_Results_Extract[[Player]:[Player]],0)),INDEX(Team_Key[[Abbreviation]:[Abbreviation]],MATCH(LEFT(INDEX(FPL_Fixtures_Extract[],MATCH($A245,FPL_Fixtures_Extract[[Player]:[Player]],0),MATCH(FPL_Combined[[#Headers],[Gameweek 36]],FPL_Fixtures_Extract[#Headers],0)),LEN(INDEX(FPL_Fixtures_Extract[],MATCH($A245,FPL_Fixtures_Extract[[Player]:[Player]],0),MATCH(FPL_Combined[[#Headers],[Gameweek 36]],FPL_Fixtures_Extract[#Headers],0)))-4),Team_Key[[Full Name]:[Full Name]],0))&amp;RIGHT(INDEX(FPL_Fixtures_Extract[],MATCH($A245,FPL_Fixtures_Extract[[Player]:[Player]],0),MATCH(FPL_Combined[[#Headers],[Gameweek 36]],FPL_Fixtures_Extract[#Headers],0)),3))</f>
        <v>AVL(H)</v>
      </c>
      <c r="AL245" t="str">
        <f ca="1">IF(RIGHT(FPL_Combined[[#Headers],[Gameweek 37]],2)&lt;$B$622,INDEX(FPL_Results_Extract[Gameweek 12],MATCH($A245,FPL_Results_Extract[[Player]:[Player]],0)),INDEX(Team_Key[[Abbreviation]:[Abbreviation]],MATCH(LEFT(INDEX(FPL_Fixtures_Extract[],MATCH($A245,FPL_Fixtures_Extract[[Player]:[Player]],0),MATCH(FPL_Combined[[#Headers],[Gameweek 37]],FPL_Fixtures_Extract[#Headers],0)),LEN(INDEX(FPL_Fixtures_Extract[],MATCH($A245,FPL_Fixtures_Extract[[Player]:[Player]],0),MATCH(FPL_Combined[[#Headers],[Gameweek 37]],FPL_Fixtures_Extract[#Headers],0)))-4),Team_Key[[Full Name]:[Full Name]],0))&amp;RIGHT(INDEX(FPL_Fixtures_Extract[],MATCH($A245,FPL_Fixtures_Extract[[Player]:[Player]],0),MATCH(FPL_Combined[[#Headers],[Gameweek 37]],FPL_Fixtures_Extract[#Headers],0)),3))</f>
        <v>LIV(A)</v>
      </c>
      <c r="AM245" t="str">
        <f ca="1">IF(RIGHT(FPL_Combined[[#Headers],[Gameweek 38]],2)&lt;$B$622,INDEX(FPL_Results_Extract[Gameweek 13],MATCH($A245,FPL_Results_Extract[[Player]:[Player]],0)),INDEX(Team_Key[[Abbreviation]:[Abbreviation]],MATCH(LEFT(INDEX(FPL_Fixtures_Extract[],MATCH($A245,FPL_Fixtures_Extract[[Player]:[Player]],0),MATCH(FPL_Combined[[#Headers],[Gameweek 38]],FPL_Fixtures_Extract[#Headers],0)),LEN(INDEX(FPL_Fixtures_Extract[],MATCH($A245,FPL_Fixtures_Extract[[Player]:[Player]],0),MATCH(FPL_Combined[[#Headers],[Gameweek 38]],FPL_Fixtures_Extract[#Headers],0)))-4),Team_Key[[Full Name]:[Full Name]],0))&amp;RIGHT(INDEX(FPL_Fixtures_Extract[],MATCH($A245,FPL_Fixtures_Extract[[Player]:[Player]],0),MATCH(FPL_Combined[[#Headers],[Gameweek 38]],FPL_Fixtures_Extract[#Headers],0)),3))</f>
        <v>SUN(H)</v>
      </c>
    </row>
    <row r="246" spans="1:39" x14ac:dyDescent="0.45">
      <c r="A246" t="s">
        <v>422</v>
      </c>
      <c r="B246" t="str">
        <f ca="1">IF(RIGHT(FPL_Combined[[#Headers],[Gameweek 01]],2)&lt;$B$622,INDEX(FPL_Results_Extract[Gameweek 01],MATCH($A246,FPL_Results_Extract[[Player]:[Player]],0)),INDEX(Team_Key[[Abbreviation]:[Abbreviation]],MATCH(LEFT(INDEX(FPL_Fixtures_Extract[],MATCH($A246,FPL_Fixtures_Extract[[Player]:[Player]],0),MATCH(FPL_Combined[[#Headers],[Gameweek 01]],FPL_Fixtures_Extract[#Headers],0)),LEN(INDEX(FPL_Fixtures_Extract[],MATCH($A246,FPL_Fixtures_Extract[[Player]:[Player]],0),MATCH(FPL_Combined[[#Headers],[Gameweek 01]],FPL_Fixtures_Extract[#Headers],0)))-4),Team_Key[[Full Name]:[Full Name]],0))&amp;RIGHT(INDEX(FPL_Fixtures_Extract[],MATCH($A246,FPL_Fixtures_Extract[[Player]:[Player]],0),MATCH(FPL_Combined[[#Headers],[Gameweek 01]],FPL_Fixtures_Extract[#Headers],0)),3))</f>
        <v>BOU(A) 1-0</v>
      </c>
      <c r="C246" t="str">
        <f ca="1">IF(RIGHT(FPL_Combined[[#Headers],[Gameweek 02]],2)&lt;$B$622,INDEX(FPL_Results_Extract[Gameweek 02],MATCH($A246,FPL_Results_Extract[[Player]:[Player]],0)),INDEX(Team_Key[[Abbreviation]:[Abbreviation]],MATCH(LEFT(INDEX(FPL_Fixtures_Extract[],MATCH($A246,FPL_Fixtures_Extract[[Player]:[Player]],0),MATCH(FPL_Combined[[#Headers],[Gameweek 02]],FPL_Fixtures_Extract[#Headers],0)),LEN(INDEX(FPL_Fixtures_Extract[],MATCH($A246,FPL_Fixtures_Extract[[Player]:[Player]],0),MATCH(FPL_Combined[[#Headers],[Gameweek 02]],FPL_Fixtures_Extract[#Headers],0)))-4),Team_Key[[Full Name]:[Full Name]],0))&amp;RIGHT(INDEX(FPL_Fixtures_Extract[],MATCH($A246,FPL_Fixtures_Extract[[Player]:[Player]],0),MATCH(FPL_Combined[[#Headers],[Gameweek 02]],FPL_Fixtures_Extract[#Headers],0)),3))</f>
        <v>MUN(H) 0-1</v>
      </c>
      <c r="D246" t="str">
        <f ca="1">IF(RIGHT(FPL_Combined[[#Headers],[Gameweek 03]],2)&lt;$B$622,INDEX(FPL_Results_Extract[Gameweek 03],MATCH($A246,FPL_Results_Extract[[Player]:[Player]],0)),INDEX(Team_Key[[Abbreviation]:[Abbreviation]],MATCH(LEFT(INDEX(FPL_Fixtures_Extract[],MATCH($A246,FPL_Fixtures_Extract[[Player]:[Player]],0),MATCH(FPL_Combined[[#Headers],[Gameweek 03]],FPL_Fixtures_Extract[#Headers],0)),LEN(INDEX(FPL_Fixtures_Extract[],MATCH($A246,FPL_Fixtures_Extract[[Player]:[Player]],0),MATCH(FPL_Combined[[#Headers],[Gameweek 03]],FPL_Fixtures_Extract[#Headers],0)))-4),Team_Key[[Full Name]:[Full Name]],0))&amp;RIGHT(INDEX(FPL_Fixtures_Extract[],MATCH($A246,FPL_Fixtures_Extract[[Player]:[Player]],0),MATCH(FPL_Combined[[#Headers],[Gameweek 03]],FPL_Fixtures_Extract[#Headers],0)),3))</f>
        <v>CRY(A) 1-2</v>
      </c>
      <c r="E246" t="str">
        <f ca="1">IF(RIGHT(FPL_Combined[[#Headers],[Gameweek 04]],2)&lt;$B$622,INDEX(FPL_Results_Extract[Gameweek 04],MATCH($A246,FPL_Results_Extract[[Player]:[Player]],0)),INDEX(Team_Key[[Abbreviation]:[Abbreviation]],MATCH(LEFT(INDEX(FPL_Fixtures_Extract[],MATCH($A246,FPL_Fixtures_Extract[[Player]:[Player]],0),MATCH(FPL_Combined[[#Headers],[Gameweek 04]],FPL_Fixtures_Extract[#Headers],0)),LEN(INDEX(FPL_Fixtures_Extract[],MATCH($A246,FPL_Fixtures_Extract[[Player]:[Player]],0),MATCH(FPL_Combined[[#Headers],[Gameweek 04]],FPL_Fixtures_Extract[#Headers],0)))-4),Team_Key[[Full Name]:[Full Name]],0))&amp;RIGHT(INDEX(FPL_Fixtures_Extract[],MATCH($A246,FPL_Fixtures_Extract[[Player]:[Player]],0),MATCH(FPL_Combined[[#Headers],[Gameweek 04]],FPL_Fixtures_Extract[#Headers],0)),3))</f>
        <v>SUN(H) 2-2</v>
      </c>
      <c r="F246" t="str">
        <f ca="1">IF(RIGHT(FPL_Combined[[#Headers],[Gameweek 05]],2)&lt;$B$622,INDEX(FPL_Results_Extract[Gameweek 05],MATCH($A246,FPL_Results_Extract[[Player]:[Player]],0)),INDEX(Team_Key[[Abbreviation]:[Abbreviation]],MATCH(LEFT(INDEX(FPL_Fixtures_Extract[],MATCH($A246,FPL_Fixtures_Extract[[Player]:[Player]],0),MATCH(FPL_Combined[[#Headers],[Gameweek 05]],FPL_Fixtures_Extract[#Headers],0)),LEN(INDEX(FPL_Fixtures_Extract[],MATCH($A246,FPL_Fixtures_Extract[[Player]:[Player]],0),MATCH(FPL_Combined[[#Headers],[Gameweek 05]],FPL_Fixtures_Extract[#Headers],0)))-4),Team_Key[[Full Name]:[Full Name]],0))&amp;RIGHT(INDEX(FPL_Fixtures_Extract[],MATCH($A246,FPL_Fixtures_Extract[[Player]:[Player]],0),MATCH(FPL_Combined[[#Headers],[Gameweek 05]],FPL_Fixtures_Extract[#Headers],0)),3))</f>
        <v>LEI(A) 2-3</v>
      </c>
      <c r="G246" t="str">
        <f ca="1">IF(RIGHT(FPL_Combined[[#Headers],[Gameweek 06]],2)&lt;$B$622,INDEX(FPL_Results_Extract[Gameweek 06],MATCH($A246,FPL_Results_Extract[[Player]:[Player]],0)),INDEX(Team_Key[[Abbreviation]:[Abbreviation]],MATCH(LEFT(INDEX(FPL_Fixtures_Extract[],MATCH($A246,FPL_Fixtures_Extract[[Player]:[Player]],0),MATCH(FPL_Combined[[#Headers],[Gameweek 06]],FPL_Fixtures_Extract[#Headers],0)),LEN(INDEX(FPL_Fixtures_Extract[],MATCH($A246,FPL_Fixtures_Extract[[Player]:[Player]],0),MATCH(FPL_Combined[[#Headers],[Gameweek 06]],FPL_Fixtures_Extract[#Headers],0)))-4),Team_Key[[Full Name]:[Full Name]],0))&amp;RIGHT(INDEX(FPL_Fixtures_Extract[],MATCH($A246,FPL_Fixtures_Extract[[Player]:[Player]],0),MATCH(FPL_Combined[[#Headers],[Gameweek 06]],FPL_Fixtures_Extract[#Headers],0)),3))</f>
        <v>WBA(H) 0-1</v>
      </c>
      <c r="H246" t="str">
        <f ca="1">IF(RIGHT(FPL_Combined[[#Headers],[Gameweek 07]],2)&lt;$B$622,INDEX(FPL_Results_Extract[Gameweek 07],MATCH($A246,FPL_Results_Extract[[Player]:[Player]],0)),INDEX(Team_Key[[Abbreviation]:[Abbreviation]],MATCH(LEFT(INDEX(FPL_Fixtures_Extract[],MATCH($A246,FPL_Fixtures_Extract[[Player]:[Player]],0),MATCH(FPL_Combined[[#Headers],[Gameweek 07]],FPL_Fixtures_Extract[#Headers],0)),LEN(INDEX(FPL_Fixtures_Extract[],MATCH($A246,FPL_Fixtures_Extract[[Player]:[Player]],0),MATCH(FPL_Combined[[#Headers],[Gameweek 07]],FPL_Fixtures_Extract[#Headers],0)))-4),Team_Key[[Full Name]:[Full Name]],0))&amp;RIGHT(INDEX(FPL_Fixtures_Extract[],MATCH($A246,FPL_Fixtures_Extract[[Player]:[Player]],0),MATCH(FPL_Combined[[#Headers],[Gameweek 07]],FPL_Fixtures_Extract[#Headers],0)),3))</f>
        <v>LIV(A) 2-3</v>
      </c>
      <c r="I246" t="str">
        <f ca="1">IF(RIGHT(FPL_Combined[[#Headers],[Gameweek 08]],2)&lt;$B$622,INDEX(FPL_Results_Extract[Gameweek 08],MATCH($A246,FPL_Results_Extract[[Player]:[Player]],0)),INDEX(Team_Key[[Abbreviation]:[Abbreviation]],MATCH(LEFT(INDEX(FPL_Fixtures_Extract[],MATCH($A246,FPL_Fixtures_Extract[[Player]:[Player]],0),MATCH(FPL_Combined[[#Headers],[Gameweek 08]],FPL_Fixtures_Extract[#Headers],0)),LEN(INDEX(FPL_Fixtures_Extract[],MATCH($A246,FPL_Fixtures_Extract[[Player]:[Player]],0),MATCH(FPL_Combined[[#Headers],[Gameweek 08]],FPL_Fixtures_Extract[#Headers],0)))-4),Team_Key[[Full Name]:[Full Name]],0))&amp;RIGHT(INDEX(FPL_Fixtures_Extract[],MATCH($A246,FPL_Fixtures_Extract[[Player]:[Player]],0),MATCH(FPL_Combined[[#Headers],[Gameweek 08]],FPL_Fixtures_Extract[#Headers],0)),3))</f>
        <v>STK(H) 0-1</v>
      </c>
      <c r="J246" t="str">
        <f ca="1">IF(RIGHT(FPL_Combined[[#Headers],[Gameweek 09]],2)&lt;$B$622,INDEX(FPL_Results_Extract[Gameweek 09],MATCH($A246,FPL_Results_Extract[[Player]:[Player]],0)),INDEX(Team_Key[[Abbreviation]:[Abbreviation]],MATCH(LEFT(INDEX(FPL_Fixtures_Extract[],MATCH($A246,FPL_Fixtures_Extract[[Player]:[Player]],0),MATCH(FPL_Combined[[#Headers],[Gameweek 09]],FPL_Fixtures_Extract[#Headers],0)),LEN(INDEX(FPL_Fixtures_Extract[],MATCH($A246,FPL_Fixtures_Extract[[Player]:[Player]],0),MATCH(FPL_Combined[[#Headers],[Gameweek 09]],FPL_Fixtures_Extract[#Headers],0)))-4),Team_Key[[Full Name]:[Full Name]],0))&amp;RIGHT(INDEX(FPL_Fixtures_Extract[],MATCH($A246,FPL_Fixtures_Extract[[Player]:[Player]],0),MATCH(FPL_Combined[[#Headers],[Gameweek 09]],FPL_Fixtures_Extract[#Headers],0)),3))</f>
        <v>CHE(A) 0-2</v>
      </c>
      <c r="K246" t="str">
        <f ca="1">IF(RIGHT(FPL_Combined[[#Headers],[Gameweek 10]],2)&lt;$B$622,INDEX(FPL_Results_Extract[Gameweek 10],MATCH($A246,FPL_Results_Extract[[Player]:[Player]],0)),INDEX(Team_Key[[Abbreviation]:[Abbreviation]],MATCH(LEFT(INDEX(FPL_Fixtures_Extract[],MATCH($A246,FPL_Fixtures_Extract[[Player]:[Player]],0),MATCH(FPL_Combined[[#Headers],[Gameweek 10]],FPL_Fixtures_Extract[#Headers],0)),LEN(INDEX(FPL_Fixtures_Extract[],MATCH($A246,FPL_Fixtures_Extract[[Player]:[Player]],0),MATCH(FPL_Combined[[#Headers],[Gameweek 10]],FPL_Fixtures_Extract[#Headers],0)))-4),Team_Key[[Full Name]:[Full Name]],0))&amp;RIGHT(INDEX(FPL_Fixtures_Extract[],MATCH($A246,FPL_Fixtures_Extract[[Player]:[Player]],0),MATCH(FPL_Combined[[#Headers],[Gameweek 10]],FPL_Fixtures_Extract[#Headers],0)),3))</f>
        <v>SWA(H) 1-2</v>
      </c>
      <c r="L246" t="str">
        <f ca="1">IF(RIGHT(FPL_Combined[[#Headers],[Gameweek 11]],2)&lt;$B$622,INDEX(FPL_Results_Extract[Gameweek 11],MATCH($A246,FPL_Results_Extract[[Player]:[Player]],0)),INDEX(Team_Key[[Abbreviation]:[Abbreviation]],MATCH(LEFT(INDEX(FPL_Fixtures_Extract[],MATCH($A246,FPL_Fixtures_Extract[[Player]:[Player]],0),MATCH(FPL_Combined[[#Headers],[Gameweek 11]],FPL_Fixtures_Extract[#Headers],0)),LEN(INDEX(FPL_Fixtures_Extract[],MATCH($A246,FPL_Fixtures_Extract[[Player]:[Player]],0),MATCH(FPL_Combined[[#Headers],[Gameweek 11]],FPL_Fixtures_Extract[#Headers],0)))-4),Team_Key[[Full Name]:[Full Name]],0))&amp;RIGHT(INDEX(FPL_Fixtures_Extract[],MATCH($A246,FPL_Fixtures_Extract[[Player]:[Player]],0),MATCH(FPL_Combined[[#Headers],[Gameweek 11]],FPL_Fixtures_Extract[#Headers],0)),3))</f>
        <v>TOT(A) 1-3</v>
      </c>
      <c r="M246" t="str">
        <f ca="1">IF(RIGHT(FPL_Combined[[#Headers],[Gameweek 12]],2)&lt;$B$622,INDEX(FPL_Results_Extract[Gameweek 12],MATCH($A246,FPL_Results_Extract[[Player]:[Player]],0)),INDEX(Team_Key[[Abbreviation]:[Abbreviation]],MATCH(LEFT(INDEX(FPL_Fixtures_Extract[],MATCH($A246,FPL_Fixtures_Extract[[Player]:[Player]],0),MATCH(FPL_Combined[[#Headers],[Gameweek 12]],FPL_Fixtures_Extract[#Headers],0)),LEN(INDEX(FPL_Fixtures_Extract[],MATCH($A246,FPL_Fixtures_Extract[[Player]:[Player]],0),MATCH(FPL_Combined[[#Headers],[Gameweek 12]],FPL_Fixtures_Extract[#Headers],0)))-4),Team_Key[[Full Name]:[Full Name]],0))&amp;RIGHT(INDEX(FPL_Fixtures_Extract[],MATCH($A246,FPL_Fixtures_Extract[[Player]:[Player]],0),MATCH(FPL_Combined[[#Headers],[Gameweek 12]],FPL_Fixtures_Extract[#Headers],0)),3))</f>
        <v>MCI(H) 0-0</v>
      </c>
      <c r="N246" t="str">
        <f ca="1">IF(RIGHT(FPL_Combined[[#Headers],[Gameweek 13]],2)&lt;$B$622,INDEX(FPL_Results_Extract[Gameweek 13],MATCH($A246,FPL_Results_Extract[[Player]:[Player]],0)),INDEX(Team_Key[[Abbreviation]:[Abbreviation]],MATCH(LEFT(INDEX(FPL_Fixtures_Extract[],MATCH($A246,FPL_Fixtures_Extract[[Player]:[Player]],0),MATCH(FPL_Combined[[#Headers],[Gameweek 13]],FPL_Fixtures_Extract[#Headers],0)),LEN(INDEX(FPL_Fixtures_Extract[],MATCH($A246,FPL_Fixtures_Extract[[Player]:[Player]],0),MATCH(FPL_Combined[[#Headers],[Gameweek 13]],FPL_Fixtures_Extract[#Headers],0)))-4),Team_Key[[Full Name]:[Full Name]],0))&amp;RIGHT(INDEX(FPL_Fixtures_Extract[],MATCH($A246,FPL_Fixtures_Extract[[Player]:[Player]],0),MATCH(FPL_Combined[[#Headers],[Gameweek 13]],FPL_Fixtures_Extract[#Headers],0)),3))</f>
        <v>EVE(A) 0-4</v>
      </c>
      <c r="O246" t="str">
        <f ca="1">IF(RIGHT(FPL_Combined[[#Headers],[Gameweek 14]],2)&lt;$B$622,INDEX(FPL_Results_Extract[Gameweek 14],MATCH($A246,FPL_Results_Extract[[Player]:[Player]],0)),INDEX(Team_Key[[Abbreviation]:[Abbreviation]],MATCH(LEFT(INDEX(FPL_Fixtures_Extract[],MATCH($A246,FPL_Fixtures_Extract[[Player]:[Player]],0),MATCH(FPL_Combined[[#Headers],[Gameweek 14]],FPL_Fixtures_Extract[#Headers],0)),LEN(INDEX(FPL_Fixtures_Extract[],MATCH($A246,FPL_Fixtures_Extract[[Player]:[Player]],0),MATCH(FPL_Combined[[#Headers],[Gameweek 14]],FPL_Fixtures_Extract[#Headers],0)))-4),Team_Key[[Full Name]:[Full Name]],0))&amp;RIGHT(INDEX(FPL_Fixtures_Extract[],MATCH($A246,FPL_Fixtures_Extract[[Player]:[Player]],0),MATCH(FPL_Combined[[#Headers],[Gameweek 14]],FPL_Fixtures_Extract[#Headers],0)),3))</f>
        <v>WAT(H) 2-3</v>
      </c>
      <c r="P246" t="str">
        <f ca="1">IF(RIGHT(FPL_Combined[[#Headers],[Gameweek 15]],2)&lt;$B$622,INDEX(FPL_Results_Extract[Gameweek 15],MATCH($A246,FPL_Results_Extract[[Player]:[Player]],0)),INDEX(Team_Key[[Abbreviation]:[Abbreviation]],MATCH(LEFT(INDEX(FPL_Fixtures_Extract[],MATCH($A246,FPL_Fixtures_Extract[[Player]:[Player]],0),MATCH(FPL_Combined[[#Headers],[Gameweek 15]],FPL_Fixtures_Extract[#Headers],0)),LEN(INDEX(FPL_Fixtures_Extract[],MATCH($A246,FPL_Fixtures_Extract[[Player]:[Player]],0),MATCH(FPL_Combined[[#Headers],[Gameweek 15]],FPL_Fixtures_Extract[#Headers],0)))-4),Team_Key[[Full Name]:[Full Name]],0))&amp;RIGHT(INDEX(FPL_Fixtures_Extract[],MATCH($A246,FPL_Fixtures_Extract[[Player]:[Player]],0),MATCH(FPL_Combined[[#Headers],[Gameweek 15]],FPL_Fixtures_Extract[#Headers],0)),3))</f>
        <v>SOU(A) 1-1</v>
      </c>
      <c r="Q246" t="str">
        <f ca="1">IF(RIGHT(FPL_Combined[[#Headers],[Gameweek 16]],2)&lt;$B$622,INDEX(FPL_Results_Extract[Gameweek 16],MATCH($A246,FPL_Results_Extract[[Player]:[Player]],0)),INDEX(Team_Key[[Abbreviation]:[Abbreviation]],MATCH(LEFT(INDEX(FPL_Fixtures_Extract[],MATCH($A246,FPL_Fixtures_Extract[[Player]:[Player]],0),MATCH(FPL_Combined[[#Headers],[Gameweek 16]],FPL_Fixtures_Extract[#Headers],0)),LEN(INDEX(FPL_Fixtures_Extract[],MATCH($A246,FPL_Fixtures_Extract[[Player]:[Player]],0),MATCH(FPL_Combined[[#Headers],[Gameweek 16]],FPL_Fixtures_Extract[#Headers],0)))-4),Team_Key[[Full Name]:[Full Name]],0))&amp;RIGHT(INDEX(FPL_Fixtures_Extract[],MATCH($A246,FPL_Fixtures_Extract[[Player]:[Player]],0),MATCH(FPL_Combined[[#Headers],[Gameweek 16]],FPL_Fixtures_Extract[#Headers],0)),3))</f>
        <v>ARS(H) 0-2</v>
      </c>
      <c r="R246" t="str">
        <f ca="1">IF(RIGHT(FPL_Combined[[#Headers],[Gameweek 17]],2)&lt;$B$622,INDEX(FPL_Results_Extract[Gameweek 17],MATCH($A246,FPL_Results_Extract[[Player]:[Player]],0)),INDEX(Team_Key[[Abbreviation]:[Abbreviation]],MATCH(LEFT(INDEX(FPL_Fixtures_Extract[],MATCH($A246,FPL_Fixtures_Extract[[Player]:[Player]],0),MATCH(FPL_Combined[[#Headers],[Gameweek 17]],FPL_Fixtures_Extract[#Headers],0)),LEN(INDEX(FPL_Fixtures_Extract[],MATCH($A246,FPL_Fixtures_Extract[[Player]:[Player]],0),MATCH(FPL_Combined[[#Headers],[Gameweek 17]],FPL_Fixtures_Extract[#Headers],0)))-4),Team_Key[[Full Name]:[Full Name]],0))&amp;RIGHT(INDEX(FPL_Fixtures_Extract[],MATCH($A246,FPL_Fixtures_Extract[[Player]:[Player]],0),MATCH(FPL_Combined[[#Headers],[Gameweek 17]],FPL_Fixtures_Extract[#Headers],0)),3))</f>
        <v>NEW(A) 1-1</v>
      </c>
      <c r="S246" t="str">
        <f ca="1">IF(RIGHT(FPL_Combined[[#Headers],[Gameweek 18]],2)&lt;$B$622,INDEX(FPL_Results_Extract[Gameweek 18],MATCH($A246,FPL_Results_Extract[[Player]:[Player]],0)),INDEX(Team_Key[[Abbreviation]:[Abbreviation]],MATCH(LEFT(INDEX(FPL_Fixtures_Extract[],MATCH($A246,FPL_Fixtures_Extract[[Player]:[Player]],0),MATCH(FPL_Combined[[#Headers],[Gameweek 18]],FPL_Fixtures_Extract[#Headers],0)),LEN(INDEX(FPL_Fixtures_Extract[],MATCH($A246,FPL_Fixtures_Extract[[Player]:[Player]],0),MATCH(FPL_Combined[[#Headers],[Gameweek 18]],FPL_Fixtures_Extract[#Headers],0)))-4),Team_Key[[Full Name]:[Full Name]],0))&amp;RIGHT(INDEX(FPL_Fixtures_Extract[],MATCH($A246,FPL_Fixtures_Extract[[Player]:[Player]],0),MATCH(FPL_Combined[[#Headers],[Gameweek 18]],FPL_Fixtures_Extract[#Headers],0)),3))</f>
        <v>WHU(H) 1-1</v>
      </c>
      <c r="T246" t="str">
        <f ca="1">IF(RIGHT(FPL_Combined[[#Headers],[Gameweek 19]],2)&lt;$B$622,INDEX(FPL_Results_Extract[Gameweek 19],MATCH($A246,FPL_Results_Extract[[Player]:[Player]],0)),INDEX(Team_Key[[Abbreviation]:[Abbreviation]],MATCH(LEFT(INDEX(FPL_Fixtures_Extract[],MATCH($A246,FPL_Fixtures_Extract[[Player]:[Player]],0),MATCH(FPL_Combined[[#Headers],[Gameweek 19]],FPL_Fixtures_Extract[#Headers],0)),LEN(INDEX(FPL_Fixtures_Extract[],MATCH($A246,FPL_Fixtures_Extract[[Player]:[Player]],0),MATCH(FPL_Combined[[#Headers],[Gameweek 19]],FPL_Fixtures_Extract[#Headers],0)))-4),Team_Key[[Full Name]:[Full Name]],0))&amp;RIGHT(INDEX(FPL_Fixtures_Extract[],MATCH($A246,FPL_Fixtures_Extract[[Player]:[Player]],0),MATCH(FPL_Combined[[#Headers],[Gameweek 19]],FPL_Fixtures_Extract[#Headers],0)),3))</f>
        <v>NOR(A) 0-2</v>
      </c>
      <c r="U246" t="str">
        <f ca="1">IF(RIGHT(FPL_Combined[[#Headers],[Gameweek 20]],2)&lt;$B$622,INDEX(FPL_Results_Extract[Gameweek 20],MATCH($A246,FPL_Results_Extract[[Player]:[Player]],0)),INDEX(Team_Key[[Abbreviation]:[Abbreviation]],MATCH(LEFT(INDEX(FPL_Fixtures_Extract[],MATCH($A246,FPL_Fixtures_Extract[[Player]:[Player]],0),MATCH(FPL_Combined[[#Headers],[Gameweek 20]],FPL_Fixtures_Extract[#Headers],0)),LEN(INDEX(FPL_Fixtures_Extract[],MATCH($A246,FPL_Fixtures_Extract[[Player]:[Player]],0),MATCH(FPL_Combined[[#Headers],[Gameweek 20]],FPL_Fixtures_Extract[#Headers],0)))-4),Team_Key[[Full Name]:[Full Name]],0))&amp;RIGHT(INDEX(FPL_Fixtures_Extract[],MATCH($A246,FPL_Fixtures_Extract[[Player]:[Player]],0),MATCH(FPL_Combined[[#Headers],[Gameweek 20]],FPL_Fixtures_Extract[#Headers],0)),3))</f>
        <v>SUN(A) 1-3</v>
      </c>
      <c r="V246" t="str">
        <f ca="1">IF(RIGHT(FPL_Combined[[#Headers],[Gameweek 21]],2)&lt;$B$622,INDEX(FPL_Results_Extract[Gameweek 21],MATCH($A246,FPL_Results_Extract[[Player]:[Player]],0)),INDEX(Team_Key[[Abbreviation]:[Abbreviation]],MATCH(LEFT(INDEX(FPL_Fixtures_Extract[],MATCH($A246,FPL_Fixtures_Extract[[Player]:[Player]],0),MATCH(FPL_Combined[[#Headers],[Gameweek 21]],FPL_Fixtures_Extract[#Headers],0)),LEN(INDEX(FPL_Fixtures_Extract[],MATCH($A246,FPL_Fixtures_Extract[[Player]:[Player]],0),MATCH(FPL_Combined[[#Headers],[Gameweek 21]],FPL_Fixtures_Extract[#Headers],0)))-4),Team_Key[[Full Name]:[Full Name]],0))&amp;RIGHT(INDEX(FPL_Fixtures_Extract[],MATCH($A246,FPL_Fixtures_Extract[[Player]:[Player]],0),MATCH(FPL_Combined[[#Headers],[Gameweek 21]],FPL_Fixtures_Extract[#Headers],0)),3))</f>
        <v>CRY(H) 1-0</v>
      </c>
      <c r="W246" t="str">
        <f ca="1">IF(RIGHT(FPL_Combined[[#Headers],[Gameweek 22]],2)&lt;$B$622,INDEX(FPL_Results_Extract[Gameweek 22],MATCH($A246,FPL_Results_Extract[[Player]:[Player]],0)),INDEX(Team_Key[[Abbreviation]:[Abbreviation]],MATCH(LEFT(INDEX(FPL_Fixtures_Extract[],MATCH($A246,FPL_Fixtures_Extract[[Player]:[Player]],0),MATCH(FPL_Combined[[#Headers],[Gameweek 22]],FPL_Fixtures_Extract[#Headers],0)),LEN(INDEX(FPL_Fixtures_Extract[],MATCH($A246,FPL_Fixtures_Extract[[Player]:[Player]],0),MATCH(FPL_Combined[[#Headers],[Gameweek 22]],FPL_Fixtures_Extract[#Headers],0)))-4),Team_Key[[Full Name]:[Full Name]],0))&amp;RIGHT(INDEX(FPL_Fixtures_Extract[],MATCH($A246,FPL_Fixtures_Extract[[Player]:[Player]],0),MATCH(FPL_Combined[[#Headers],[Gameweek 22]],FPL_Fixtures_Extract[#Headers],0)),3))</f>
        <v>LEI(H) 1-1</v>
      </c>
      <c r="X246" t="str">
        <f ca="1">IF(RIGHT(FPL_Combined[[#Headers],[Gameweek 23]],2)&lt;$B$622,INDEX(FPL_Results_Extract[Gameweek 23],MATCH($A246,FPL_Results_Extract[[Player]:[Player]],0)),INDEX(Team_Key[[Abbreviation]:[Abbreviation]],MATCH(LEFT(INDEX(FPL_Fixtures_Extract[],MATCH($A246,FPL_Fixtures_Extract[[Player]:[Player]],0),MATCH(FPL_Combined[[#Headers],[Gameweek 23]],FPL_Fixtures_Extract[#Headers],0)),LEN(INDEX(FPL_Fixtures_Extract[],MATCH($A246,FPL_Fixtures_Extract[[Player]:[Player]],0),MATCH(FPL_Combined[[#Headers],[Gameweek 23]],FPL_Fixtures_Extract[#Headers],0)))-4),Team_Key[[Full Name]:[Full Name]],0))&amp;RIGHT(INDEX(FPL_Fixtures_Extract[],MATCH($A246,FPL_Fixtures_Extract[[Player]:[Player]],0),MATCH(FPL_Combined[[#Headers],[Gameweek 23]],FPL_Fixtures_Extract[#Headers],0)),3))</f>
        <v>WBA(A) 0-0</v>
      </c>
      <c r="Y246" t="str">
        <f ca="1">IF(RIGHT(FPL_Combined[[#Headers],[Gameweek 24]],2)&lt;$B$622,INDEX(FPL_Results_Extract[Team],MATCH($A246,FPL_Results_Extract[[Player]:[Player]],0)),INDEX(Team_Key[[Abbreviation]:[Abbreviation]],MATCH(LEFT(INDEX(FPL_Fixtures_Extract[],MATCH($A246,FPL_Fixtures_Extract[[Player]:[Player]],0),MATCH(FPL_Combined[[#Headers],[Gameweek 24]],FPL_Fixtures_Extract[#Headers],0)),LEN(INDEX(FPL_Fixtures_Extract[],MATCH($A246,FPL_Fixtures_Extract[[Player]:[Player]],0),MATCH(FPL_Combined[[#Headers],[Gameweek 24]],FPL_Fixtures_Extract[#Headers],0)))-4),Team_Key[[Full Name]:[Full Name]],0))&amp;RIGHT(INDEX(FPL_Fixtures_Extract[],MATCH($A246,FPL_Fixtures_Extract[[Player]:[Player]],0),MATCH(FPL_Combined[[#Headers],[Gameweek 24]],FPL_Fixtures_Extract[#Headers],0)),3))</f>
        <v>AVL</v>
      </c>
      <c r="Z246" t="str">
        <f ca="1">IF(RIGHT(FPL_Combined[[#Headers],[Gameweek 25]],2)&lt;$B$622,INDEX(FPL_Results_Extract[Player],MATCH($A246,FPL_Results_Extract[[Player]:[Player]],0)),INDEX(Team_Key[[Abbreviation]:[Abbreviation]],MATCH(LEFT(INDEX(FPL_Fixtures_Extract[],MATCH($A246,FPL_Fixtures_Extract[[Player]:[Player]],0),MATCH(FPL_Combined[[#Headers],[Gameweek 25]],FPL_Fixtures_Extract[#Headers],0)),LEN(INDEX(FPL_Fixtures_Extract[],MATCH($A246,FPL_Fixtures_Extract[[Player]:[Player]],0),MATCH(FPL_Combined[[#Headers],[Gameweek 25]],FPL_Fixtures_Extract[#Headers],0)))-4),Team_Key[[Full Name]:[Full Name]],0))&amp;RIGHT(INDEX(FPL_Fixtures_Extract[],MATCH($A246,FPL_Fixtures_Extract[[Player]:[Player]],0),MATCH(FPL_Combined[[#Headers],[Gameweek 25]],FPL_Fixtures_Extract[#Headers],0)),3))</f>
        <v>Gueye</v>
      </c>
      <c r="AA246" t="str">
        <f ca="1">IF(RIGHT(FPL_Combined[[#Headers],[Gameweek 26]],2)&lt;$B$622,INDEX(FPL_Results_Extract[Gameweek 01],MATCH($A246,FPL_Results_Extract[[Player]:[Player]],0)),INDEX(Team_Key[[Abbreviation]:[Abbreviation]],MATCH(LEFT(INDEX(FPL_Fixtures_Extract[],MATCH($A246,FPL_Fixtures_Extract[[Player]:[Player]],0),MATCH(FPL_Combined[[#Headers],[Gameweek 26]],FPL_Fixtures_Extract[#Headers],0)),LEN(INDEX(FPL_Fixtures_Extract[],MATCH($A246,FPL_Fixtures_Extract[[Player]:[Player]],0),MATCH(FPL_Combined[[#Headers],[Gameweek 26]],FPL_Fixtures_Extract[#Headers],0)))-4),Team_Key[[Full Name]:[Full Name]],0))&amp;RIGHT(INDEX(FPL_Fixtures_Extract[],MATCH($A246,FPL_Fixtures_Extract[[Player]:[Player]],0),MATCH(FPL_Combined[[#Headers],[Gameweek 26]],FPL_Fixtures_Extract[#Headers],0)),3))</f>
        <v>BOU(A) 1-0</v>
      </c>
      <c r="AB246" t="str">
        <f ca="1">IF(RIGHT(FPL_Combined[[#Headers],[Gameweek 27]],2)&lt;$B$622,INDEX(FPL_Results_Extract[Gameweek 02],MATCH($A246,FPL_Results_Extract[[Player]:[Player]],0)),INDEX(Team_Key[[Abbreviation]:[Abbreviation]],MATCH(LEFT(INDEX(FPL_Fixtures_Extract[],MATCH($A246,FPL_Fixtures_Extract[[Player]:[Player]],0),MATCH(FPL_Combined[[#Headers],[Gameweek 27]],FPL_Fixtures_Extract[#Headers],0)),LEN(INDEX(FPL_Fixtures_Extract[],MATCH($A246,FPL_Fixtures_Extract[[Player]:[Player]],0),MATCH(FPL_Combined[[#Headers],[Gameweek 27]],FPL_Fixtures_Extract[#Headers],0)))-4),Team_Key[[Full Name]:[Full Name]],0))&amp;RIGHT(INDEX(FPL_Fixtures_Extract[],MATCH($A246,FPL_Fixtures_Extract[[Player]:[Player]],0),MATCH(FPL_Combined[[#Headers],[Gameweek 27]],FPL_Fixtures_Extract[#Headers],0)),3))</f>
        <v>MUN(H) 0-1</v>
      </c>
      <c r="AC246" t="str">
        <f ca="1">IF(RIGHT(FPL_Combined[[#Headers],[Gameweek 28]],2)&lt;$B$622,INDEX(FPL_Results_Extract[Gameweek 03],MATCH($A246,FPL_Results_Extract[[Player]:[Player]],0)),INDEX(Team_Key[[Abbreviation]:[Abbreviation]],MATCH(LEFT(INDEX(FPL_Fixtures_Extract[],MATCH($A246,FPL_Fixtures_Extract[[Player]:[Player]],0),MATCH(FPL_Combined[[#Headers],[Gameweek 28]],FPL_Fixtures_Extract[#Headers],0)),LEN(INDEX(FPL_Fixtures_Extract[],MATCH($A246,FPL_Fixtures_Extract[[Player]:[Player]],0),MATCH(FPL_Combined[[#Headers],[Gameweek 28]],FPL_Fixtures_Extract[#Headers],0)))-4),Team_Key[[Full Name]:[Full Name]],0))&amp;RIGHT(INDEX(FPL_Fixtures_Extract[],MATCH($A246,FPL_Fixtures_Extract[[Player]:[Player]],0),MATCH(FPL_Combined[[#Headers],[Gameweek 28]],FPL_Fixtures_Extract[#Headers],0)),3))</f>
        <v>CRY(A) 1-2</v>
      </c>
      <c r="AD246" t="str">
        <f ca="1">IF(RIGHT(FPL_Combined[[#Headers],[Gameweek 29]],2)&lt;$B$622,INDEX(FPL_Results_Extract[Gameweek 04],MATCH($A246,FPL_Results_Extract[[Player]:[Player]],0)),INDEX(Team_Key[[Abbreviation]:[Abbreviation]],MATCH(LEFT(INDEX(FPL_Fixtures_Extract[],MATCH($A246,FPL_Fixtures_Extract[[Player]:[Player]],0),MATCH(FPL_Combined[[#Headers],[Gameweek 29]],FPL_Fixtures_Extract[#Headers],0)),LEN(INDEX(FPL_Fixtures_Extract[],MATCH($A246,FPL_Fixtures_Extract[[Player]:[Player]],0),MATCH(FPL_Combined[[#Headers],[Gameweek 29]],FPL_Fixtures_Extract[#Headers],0)))-4),Team_Key[[Full Name]:[Full Name]],0))&amp;RIGHT(INDEX(FPL_Fixtures_Extract[],MATCH($A246,FPL_Fixtures_Extract[[Player]:[Player]],0),MATCH(FPL_Combined[[#Headers],[Gameweek 29]],FPL_Fixtures_Extract[#Headers],0)),3))</f>
        <v>MCI(A)</v>
      </c>
      <c r="AE246" t="str">
        <f ca="1">IF(RIGHT(FPL_Combined[[#Headers],[Gameweek 30]],2)&lt;$B$622,INDEX(FPL_Results_Extract[Gameweek 05],MATCH($A246,FPL_Results_Extract[[Player]:[Player]],0)),INDEX(Team_Key[[Abbreviation]:[Abbreviation]],MATCH(LEFT(INDEX(FPL_Fixtures_Extract[],MATCH($A246,FPL_Fixtures_Extract[[Player]:[Player]],0),MATCH(FPL_Combined[[#Headers],[Gameweek 30]],FPL_Fixtures_Extract[#Headers],0)),LEN(INDEX(FPL_Fixtures_Extract[],MATCH($A246,FPL_Fixtures_Extract[[Player]:[Player]],0),MATCH(FPL_Combined[[#Headers],[Gameweek 30]],FPL_Fixtures_Extract[#Headers],0)))-4),Team_Key[[Full Name]:[Full Name]],0))&amp;RIGHT(INDEX(FPL_Fixtures_Extract[],MATCH($A246,FPL_Fixtures_Extract[[Player]:[Player]],0),MATCH(FPL_Combined[[#Headers],[Gameweek 30]],FPL_Fixtures_Extract[#Headers],0)),3))</f>
        <v>TOT(H)</v>
      </c>
      <c r="AF246" t="str">
        <f ca="1">IF(RIGHT(FPL_Combined[[#Headers],[Gameweek 31]],2)&lt;$B$622,INDEX(FPL_Results_Extract[Gameweek 06],MATCH($A246,FPL_Results_Extract[[Player]:[Player]],0)),INDEX(Team_Key[[Abbreviation]:[Abbreviation]],MATCH(LEFT(INDEX(FPL_Fixtures_Extract[],MATCH($A246,FPL_Fixtures_Extract[[Player]:[Player]],0),MATCH(FPL_Combined[[#Headers],[Gameweek 31]],FPL_Fixtures_Extract[#Headers],0)),LEN(INDEX(FPL_Fixtures_Extract[],MATCH($A246,FPL_Fixtures_Extract[[Player]:[Player]],0),MATCH(FPL_Combined[[#Headers],[Gameweek 31]],FPL_Fixtures_Extract[#Headers],0)))-4),Team_Key[[Full Name]:[Full Name]],0))&amp;RIGHT(INDEX(FPL_Fixtures_Extract[],MATCH($A246,FPL_Fixtures_Extract[[Player]:[Player]],0),MATCH(FPL_Combined[[#Headers],[Gameweek 31]],FPL_Fixtures_Extract[#Headers],0)),3))</f>
        <v>SWA(A)</v>
      </c>
      <c r="AG246" t="str">
        <f ca="1">IF(RIGHT(FPL_Combined[[#Headers],[Gameweek 32]],2)&lt;$B$622,INDEX(FPL_Results_Extract[Gameweek 07],MATCH($A246,FPL_Results_Extract[[Player]:[Player]],0)),INDEX(Team_Key[[Abbreviation]:[Abbreviation]],MATCH(LEFT(INDEX(FPL_Fixtures_Extract[],MATCH($A246,FPL_Fixtures_Extract[[Player]:[Player]],0),MATCH(FPL_Combined[[#Headers],[Gameweek 32]],FPL_Fixtures_Extract[#Headers],0)),LEN(INDEX(FPL_Fixtures_Extract[],MATCH($A246,FPL_Fixtures_Extract[[Player]:[Player]],0),MATCH(FPL_Combined[[#Headers],[Gameweek 32]],FPL_Fixtures_Extract[#Headers],0)))-4),Team_Key[[Full Name]:[Full Name]],0))&amp;RIGHT(INDEX(FPL_Fixtures_Extract[],MATCH($A246,FPL_Fixtures_Extract[[Player]:[Player]],0),MATCH(FPL_Combined[[#Headers],[Gameweek 32]],FPL_Fixtures_Extract[#Headers],0)),3))</f>
        <v>CHE(H)</v>
      </c>
      <c r="AH246" t="str">
        <f ca="1">IF(RIGHT(FPL_Combined[[#Headers],[Gameweek 33]],2)&lt;$B$622,INDEX(FPL_Results_Extract[Gameweek 08],MATCH($A246,FPL_Results_Extract[[Player]:[Player]],0)),INDEX(Team_Key[[Abbreviation]:[Abbreviation]],MATCH(LEFT(INDEX(FPL_Fixtures_Extract[],MATCH($A246,FPL_Fixtures_Extract[[Player]:[Player]],0),MATCH(FPL_Combined[[#Headers],[Gameweek 33]],FPL_Fixtures_Extract[#Headers],0)),LEN(INDEX(FPL_Fixtures_Extract[],MATCH($A246,FPL_Fixtures_Extract[[Player]:[Player]],0),MATCH(FPL_Combined[[#Headers],[Gameweek 33]],FPL_Fixtures_Extract[#Headers],0)))-4),Team_Key[[Full Name]:[Full Name]],0))&amp;RIGHT(INDEX(FPL_Fixtures_Extract[],MATCH($A246,FPL_Fixtures_Extract[[Player]:[Player]],0),MATCH(FPL_Combined[[#Headers],[Gameweek 33]],FPL_Fixtures_Extract[#Headers],0)),3))</f>
        <v>BOU(H)</v>
      </c>
      <c r="AI246" t="str">
        <f ca="1">IF(RIGHT(FPL_Combined[[#Headers],[Gameweek 34]],2)&lt;$B$622,INDEX(FPL_Results_Extract[Gameweek 09],MATCH($A246,FPL_Results_Extract[[Player]:[Player]],0)),INDEX(Team_Key[[Abbreviation]:[Abbreviation]],MATCH(LEFT(INDEX(FPL_Fixtures_Extract[],MATCH($A246,FPL_Fixtures_Extract[[Player]:[Player]],0),MATCH(FPL_Combined[[#Headers],[Gameweek 34]],FPL_Fixtures_Extract[#Headers],0)),LEN(INDEX(FPL_Fixtures_Extract[],MATCH($A246,FPL_Fixtures_Extract[[Player]:[Player]],0),MATCH(FPL_Combined[[#Headers],[Gameweek 34]],FPL_Fixtures_Extract[#Headers],0)))-4),Team_Key[[Full Name]:[Full Name]],0))&amp;RIGHT(INDEX(FPL_Fixtures_Extract[],MATCH($A246,FPL_Fixtures_Extract[[Player]:[Player]],0),MATCH(FPL_Combined[[#Headers],[Gameweek 34]],FPL_Fixtures_Extract[#Headers],0)),3))</f>
        <v>MUN(A)</v>
      </c>
      <c r="AJ246" t="str">
        <f ca="1">IF(RIGHT(FPL_Combined[[#Headers],[Gameweek 35]],2)&lt;$B$622,INDEX(FPL_Results_Extract[Gameweek 10],MATCH($A246,FPL_Results_Extract[[Player]:[Player]],0)),INDEX(Team_Key[[Abbreviation]:[Abbreviation]],MATCH(LEFT(INDEX(FPL_Fixtures_Extract[],MATCH($A246,FPL_Fixtures_Extract[[Player]:[Player]],0),MATCH(FPL_Combined[[#Headers],[Gameweek 35]],FPL_Fixtures_Extract[#Headers],0)),LEN(INDEX(FPL_Fixtures_Extract[],MATCH($A246,FPL_Fixtures_Extract[[Player]:[Player]],0),MATCH(FPL_Combined[[#Headers],[Gameweek 35]],FPL_Fixtures_Extract[#Headers],0)))-4),Team_Key[[Full Name]:[Full Name]],0))&amp;RIGHT(INDEX(FPL_Fixtures_Extract[],MATCH($A246,FPL_Fixtures_Extract[[Player]:[Player]],0),MATCH(FPL_Combined[[#Headers],[Gameweek 35]],FPL_Fixtures_Extract[#Headers],0)),3))</f>
        <v>SOU(H)</v>
      </c>
      <c r="AK246" t="str">
        <f ca="1">IF(RIGHT(FPL_Combined[[#Headers],[Gameweek 36]],2)&lt;$B$622,INDEX(FPL_Results_Extract[Gameweek 11],MATCH($A246,FPL_Results_Extract[[Player]:[Player]],0)),INDEX(Team_Key[[Abbreviation]:[Abbreviation]],MATCH(LEFT(INDEX(FPL_Fixtures_Extract[],MATCH($A246,FPL_Fixtures_Extract[[Player]:[Player]],0),MATCH(FPL_Combined[[#Headers],[Gameweek 36]],FPL_Fixtures_Extract[#Headers],0)),LEN(INDEX(FPL_Fixtures_Extract[],MATCH($A246,FPL_Fixtures_Extract[[Player]:[Player]],0),MATCH(FPL_Combined[[#Headers],[Gameweek 36]],FPL_Fixtures_Extract[#Headers],0)))-4),Team_Key[[Full Name]:[Full Name]],0))&amp;RIGHT(INDEX(FPL_Fixtures_Extract[],MATCH($A246,FPL_Fixtures_Extract[[Player]:[Player]],0),MATCH(FPL_Combined[[#Headers],[Gameweek 36]],FPL_Fixtures_Extract[#Headers],0)),3))</f>
        <v>WAT(A)</v>
      </c>
      <c r="AL246" t="str">
        <f ca="1">IF(RIGHT(FPL_Combined[[#Headers],[Gameweek 37]],2)&lt;$B$622,INDEX(FPL_Results_Extract[Gameweek 12],MATCH($A246,FPL_Results_Extract[[Player]:[Player]],0)),INDEX(Team_Key[[Abbreviation]:[Abbreviation]],MATCH(LEFT(INDEX(FPL_Fixtures_Extract[],MATCH($A246,FPL_Fixtures_Extract[[Player]:[Player]],0),MATCH(FPL_Combined[[#Headers],[Gameweek 37]],FPL_Fixtures_Extract[#Headers],0)),LEN(INDEX(FPL_Fixtures_Extract[],MATCH($A246,FPL_Fixtures_Extract[[Player]:[Player]],0),MATCH(FPL_Combined[[#Headers],[Gameweek 37]],FPL_Fixtures_Extract[#Headers],0)))-4),Team_Key[[Full Name]:[Full Name]],0))&amp;RIGHT(INDEX(FPL_Fixtures_Extract[],MATCH($A246,FPL_Fixtures_Extract[[Player]:[Player]],0),MATCH(FPL_Combined[[#Headers],[Gameweek 37]],FPL_Fixtures_Extract[#Headers],0)),3))</f>
        <v>NEW(H)</v>
      </c>
      <c r="AM246" t="str">
        <f ca="1">IF(RIGHT(FPL_Combined[[#Headers],[Gameweek 38]],2)&lt;$B$622,INDEX(FPL_Results_Extract[Gameweek 13],MATCH($A246,FPL_Results_Extract[[Player]:[Player]],0)),INDEX(Team_Key[[Abbreviation]:[Abbreviation]],MATCH(LEFT(INDEX(FPL_Fixtures_Extract[],MATCH($A246,FPL_Fixtures_Extract[[Player]:[Player]],0),MATCH(FPL_Combined[[#Headers],[Gameweek 38]],FPL_Fixtures_Extract[#Headers],0)),LEN(INDEX(FPL_Fixtures_Extract[],MATCH($A246,FPL_Fixtures_Extract[[Player]:[Player]],0),MATCH(FPL_Combined[[#Headers],[Gameweek 38]],FPL_Fixtures_Extract[#Headers],0)))-4),Team_Key[[Full Name]:[Full Name]],0))&amp;RIGHT(INDEX(FPL_Fixtures_Extract[],MATCH($A246,FPL_Fixtures_Extract[[Player]:[Player]],0),MATCH(FPL_Combined[[#Headers],[Gameweek 38]],FPL_Fixtures_Extract[#Headers],0)),3))</f>
        <v>ARS(A)</v>
      </c>
    </row>
    <row r="247" spans="1:39" x14ac:dyDescent="0.45">
      <c r="A247" t="s">
        <v>174</v>
      </c>
      <c r="B247" t="str">
        <f ca="1">IF(RIGHT(FPL_Combined[[#Headers],[Gameweek 01]],2)&lt;$B$622,INDEX(FPL_Results_Extract[Gameweek 01],MATCH($A247,FPL_Results_Extract[[Player]:[Player]],0)),INDEX(Team_Key[[Abbreviation]:[Abbreviation]],MATCH(LEFT(INDEX(FPL_Fixtures_Extract[],MATCH($A247,FPL_Fixtures_Extract[[Player]:[Player]],0),MATCH(FPL_Combined[[#Headers],[Gameweek 01]],FPL_Fixtures_Extract[#Headers],0)),LEN(INDEX(FPL_Fixtures_Extract[],MATCH($A247,FPL_Fixtures_Extract[[Player]:[Player]],0),MATCH(FPL_Combined[[#Headers],[Gameweek 01]],FPL_Fixtures_Extract[#Headers],0)))-4),Team_Key[[Full Name]:[Full Name]],0))&amp;RIGHT(INDEX(FPL_Fixtures_Extract[],MATCH($A247,FPL_Fixtures_Extract[[Player]:[Player]],0),MATCH(FPL_Combined[[#Headers],[Gameweek 01]],FPL_Fixtures_Extract[#Headers],0)),3))</f>
        <v>BOU(A) 1-0</v>
      </c>
      <c r="C247" t="str">
        <f ca="1">IF(RIGHT(FPL_Combined[[#Headers],[Gameweek 02]],2)&lt;$B$622,INDEX(FPL_Results_Extract[Gameweek 02],MATCH($A247,FPL_Results_Extract[[Player]:[Player]],0)),INDEX(Team_Key[[Abbreviation]:[Abbreviation]],MATCH(LEFT(INDEX(FPL_Fixtures_Extract[],MATCH($A247,FPL_Fixtures_Extract[[Player]:[Player]],0),MATCH(FPL_Combined[[#Headers],[Gameweek 02]],FPL_Fixtures_Extract[#Headers],0)),LEN(INDEX(FPL_Fixtures_Extract[],MATCH($A247,FPL_Fixtures_Extract[[Player]:[Player]],0),MATCH(FPL_Combined[[#Headers],[Gameweek 02]],FPL_Fixtures_Extract[#Headers],0)))-4),Team_Key[[Full Name]:[Full Name]],0))&amp;RIGHT(INDEX(FPL_Fixtures_Extract[],MATCH($A247,FPL_Fixtures_Extract[[Player]:[Player]],0),MATCH(FPL_Combined[[#Headers],[Gameweek 02]],FPL_Fixtures_Extract[#Headers],0)),3))</f>
        <v>MUN(H) 0-1</v>
      </c>
      <c r="D247" t="str">
        <f ca="1">IF(RIGHT(FPL_Combined[[#Headers],[Gameweek 03]],2)&lt;$B$622,INDEX(FPL_Results_Extract[Gameweek 03],MATCH($A247,FPL_Results_Extract[[Player]:[Player]],0)),INDEX(Team_Key[[Abbreviation]:[Abbreviation]],MATCH(LEFT(INDEX(FPL_Fixtures_Extract[],MATCH($A247,FPL_Fixtures_Extract[[Player]:[Player]],0),MATCH(FPL_Combined[[#Headers],[Gameweek 03]],FPL_Fixtures_Extract[#Headers],0)),LEN(INDEX(FPL_Fixtures_Extract[],MATCH($A247,FPL_Fixtures_Extract[[Player]:[Player]],0),MATCH(FPL_Combined[[#Headers],[Gameweek 03]],FPL_Fixtures_Extract[#Headers],0)))-4),Team_Key[[Full Name]:[Full Name]],0))&amp;RIGHT(INDEX(FPL_Fixtures_Extract[],MATCH($A247,FPL_Fixtures_Extract[[Player]:[Player]],0),MATCH(FPL_Combined[[#Headers],[Gameweek 03]],FPL_Fixtures_Extract[#Headers],0)),3))</f>
        <v>CRY(A) 1-2</v>
      </c>
      <c r="E247" t="str">
        <f ca="1">IF(RIGHT(FPL_Combined[[#Headers],[Gameweek 04]],2)&lt;$B$622,INDEX(FPL_Results_Extract[Gameweek 04],MATCH($A247,FPL_Results_Extract[[Player]:[Player]],0)),INDEX(Team_Key[[Abbreviation]:[Abbreviation]],MATCH(LEFT(INDEX(FPL_Fixtures_Extract[],MATCH($A247,FPL_Fixtures_Extract[[Player]:[Player]],0),MATCH(FPL_Combined[[#Headers],[Gameweek 04]],FPL_Fixtures_Extract[#Headers],0)),LEN(INDEX(FPL_Fixtures_Extract[],MATCH($A247,FPL_Fixtures_Extract[[Player]:[Player]],0),MATCH(FPL_Combined[[#Headers],[Gameweek 04]],FPL_Fixtures_Extract[#Headers],0)))-4),Team_Key[[Full Name]:[Full Name]],0))&amp;RIGHT(INDEX(FPL_Fixtures_Extract[],MATCH($A247,FPL_Fixtures_Extract[[Player]:[Player]],0),MATCH(FPL_Combined[[#Headers],[Gameweek 04]],FPL_Fixtures_Extract[#Headers],0)),3))</f>
        <v>SUN(H) 2-2</v>
      </c>
      <c r="F247" t="str">
        <f ca="1">IF(RIGHT(FPL_Combined[[#Headers],[Gameweek 05]],2)&lt;$B$622,INDEX(FPL_Results_Extract[Gameweek 05],MATCH($A247,FPL_Results_Extract[[Player]:[Player]],0)),INDEX(Team_Key[[Abbreviation]:[Abbreviation]],MATCH(LEFT(INDEX(FPL_Fixtures_Extract[],MATCH($A247,FPL_Fixtures_Extract[[Player]:[Player]],0),MATCH(FPL_Combined[[#Headers],[Gameweek 05]],FPL_Fixtures_Extract[#Headers],0)),LEN(INDEX(FPL_Fixtures_Extract[],MATCH($A247,FPL_Fixtures_Extract[[Player]:[Player]],0),MATCH(FPL_Combined[[#Headers],[Gameweek 05]],FPL_Fixtures_Extract[#Headers],0)))-4),Team_Key[[Full Name]:[Full Name]],0))&amp;RIGHT(INDEX(FPL_Fixtures_Extract[],MATCH($A247,FPL_Fixtures_Extract[[Player]:[Player]],0),MATCH(FPL_Combined[[#Headers],[Gameweek 05]],FPL_Fixtures_Extract[#Headers],0)),3))</f>
        <v>LEI(A) 2-3</v>
      </c>
      <c r="G247" t="str">
        <f ca="1">IF(RIGHT(FPL_Combined[[#Headers],[Gameweek 06]],2)&lt;$B$622,INDEX(FPL_Results_Extract[Gameweek 06],MATCH($A247,FPL_Results_Extract[[Player]:[Player]],0)),INDEX(Team_Key[[Abbreviation]:[Abbreviation]],MATCH(LEFT(INDEX(FPL_Fixtures_Extract[],MATCH($A247,FPL_Fixtures_Extract[[Player]:[Player]],0),MATCH(FPL_Combined[[#Headers],[Gameweek 06]],FPL_Fixtures_Extract[#Headers],0)),LEN(INDEX(FPL_Fixtures_Extract[],MATCH($A247,FPL_Fixtures_Extract[[Player]:[Player]],0),MATCH(FPL_Combined[[#Headers],[Gameweek 06]],FPL_Fixtures_Extract[#Headers],0)))-4),Team_Key[[Full Name]:[Full Name]],0))&amp;RIGHT(INDEX(FPL_Fixtures_Extract[],MATCH($A247,FPL_Fixtures_Extract[[Player]:[Player]],0),MATCH(FPL_Combined[[#Headers],[Gameweek 06]],FPL_Fixtures_Extract[#Headers],0)),3))</f>
        <v>WBA(H) 0-1</v>
      </c>
      <c r="H247" t="str">
        <f ca="1">IF(RIGHT(FPL_Combined[[#Headers],[Gameweek 07]],2)&lt;$B$622,INDEX(FPL_Results_Extract[Gameweek 07],MATCH($A247,FPL_Results_Extract[[Player]:[Player]],0)),INDEX(Team_Key[[Abbreviation]:[Abbreviation]],MATCH(LEFT(INDEX(FPL_Fixtures_Extract[],MATCH($A247,FPL_Fixtures_Extract[[Player]:[Player]],0),MATCH(FPL_Combined[[#Headers],[Gameweek 07]],FPL_Fixtures_Extract[#Headers],0)),LEN(INDEX(FPL_Fixtures_Extract[],MATCH($A247,FPL_Fixtures_Extract[[Player]:[Player]],0),MATCH(FPL_Combined[[#Headers],[Gameweek 07]],FPL_Fixtures_Extract[#Headers],0)))-4),Team_Key[[Full Name]:[Full Name]],0))&amp;RIGHT(INDEX(FPL_Fixtures_Extract[],MATCH($A247,FPL_Fixtures_Extract[[Player]:[Player]],0),MATCH(FPL_Combined[[#Headers],[Gameweek 07]],FPL_Fixtures_Extract[#Headers],0)),3))</f>
        <v>LIV(A) 2-3</v>
      </c>
      <c r="I247" t="str">
        <f ca="1">IF(RIGHT(FPL_Combined[[#Headers],[Gameweek 08]],2)&lt;$B$622,INDEX(FPL_Results_Extract[Gameweek 08],MATCH($A247,FPL_Results_Extract[[Player]:[Player]],0)),INDEX(Team_Key[[Abbreviation]:[Abbreviation]],MATCH(LEFT(INDEX(FPL_Fixtures_Extract[],MATCH($A247,FPL_Fixtures_Extract[[Player]:[Player]],0),MATCH(FPL_Combined[[#Headers],[Gameweek 08]],FPL_Fixtures_Extract[#Headers],0)),LEN(INDEX(FPL_Fixtures_Extract[],MATCH($A247,FPL_Fixtures_Extract[[Player]:[Player]],0),MATCH(FPL_Combined[[#Headers],[Gameweek 08]],FPL_Fixtures_Extract[#Headers],0)))-4),Team_Key[[Full Name]:[Full Name]],0))&amp;RIGHT(INDEX(FPL_Fixtures_Extract[],MATCH($A247,FPL_Fixtures_Extract[[Player]:[Player]],0),MATCH(FPL_Combined[[#Headers],[Gameweek 08]],FPL_Fixtures_Extract[#Headers],0)),3))</f>
        <v>STK(H) 0-1</v>
      </c>
      <c r="J247" t="str">
        <f ca="1">IF(RIGHT(FPL_Combined[[#Headers],[Gameweek 09]],2)&lt;$B$622,INDEX(FPL_Results_Extract[Gameweek 09],MATCH($A247,FPL_Results_Extract[[Player]:[Player]],0)),INDEX(Team_Key[[Abbreviation]:[Abbreviation]],MATCH(LEFT(INDEX(FPL_Fixtures_Extract[],MATCH($A247,FPL_Fixtures_Extract[[Player]:[Player]],0),MATCH(FPL_Combined[[#Headers],[Gameweek 09]],FPL_Fixtures_Extract[#Headers],0)),LEN(INDEX(FPL_Fixtures_Extract[],MATCH($A247,FPL_Fixtures_Extract[[Player]:[Player]],0),MATCH(FPL_Combined[[#Headers],[Gameweek 09]],FPL_Fixtures_Extract[#Headers],0)))-4),Team_Key[[Full Name]:[Full Name]],0))&amp;RIGHT(INDEX(FPL_Fixtures_Extract[],MATCH($A247,FPL_Fixtures_Extract[[Player]:[Player]],0),MATCH(FPL_Combined[[#Headers],[Gameweek 09]],FPL_Fixtures_Extract[#Headers],0)),3))</f>
        <v>CHE(A) 0-2</v>
      </c>
      <c r="K247" t="str">
        <f ca="1">IF(RIGHT(FPL_Combined[[#Headers],[Gameweek 10]],2)&lt;$B$622,INDEX(FPL_Results_Extract[Gameweek 10],MATCH($A247,FPL_Results_Extract[[Player]:[Player]],0)),INDEX(Team_Key[[Abbreviation]:[Abbreviation]],MATCH(LEFT(INDEX(FPL_Fixtures_Extract[],MATCH($A247,FPL_Fixtures_Extract[[Player]:[Player]],0),MATCH(FPL_Combined[[#Headers],[Gameweek 10]],FPL_Fixtures_Extract[#Headers],0)),LEN(INDEX(FPL_Fixtures_Extract[],MATCH($A247,FPL_Fixtures_Extract[[Player]:[Player]],0),MATCH(FPL_Combined[[#Headers],[Gameweek 10]],FPL_Fixtures_Extract[#Headers],0)))-4),Team_Key[[Full Name]:[Full Name]],0))&amp;RIGHT(INDEX(FPL_Fixtures_Extract[],MATCH($A247,FPL_Fixtures_Extract[[Player]:[Player]],0),MATCH(FPL_Combined[[#Headers],[Gameweek 10]],FPL_Fixtures_Extract[#Headers],0)),3))</f>
        <v>SWA(H) 1-2</v>
      </c>
      <c r="L247" t="str">
        <f ca="1">IF(RIGHT(FPL_Combined[[#Headers],[Gameweek 11]],2)&lt;$B$622,INDEX(FPL_Results_Extract[Gameweek 11],MATCH($A247,FPL_Results_Extract[[Player]:[Player]],0)),INDEX(Team_Key[[Abbreviation]:[Abbreviation]],MATCH(LEFT(INDEX(FPL_Fixtures_Extract[],MATCH($A247,FPL_Fixtures_Extract[[Player]:[Player]],0),MATCH(FPL_Combined[[#Headers],[Gameweek 11]],FPL_Fixtures_Extract[#Headers],0)),LEN(INDEX(FPL_Fixtures_Extract[],MATCH($A247,FPL_Fixtures_Extract[[Player]:[Player]],0),MATCH(FPL_Combined[[#Headers],[Gameweek 11]],FPL_Fixtures_Extract[#Headers],0)))-4),Team_Key[[Full Name]:[Full Name]],0))&amp;RIGHT(INDEX(FPL_Fixtures_Extract[],MATCH($A247,FPL_Fixtures_Extract[[Player]:[Player]],0),MATCH(FPL_Combined[[#Headers],[Gameweek 11]],FPL_Fixtures_Extract[#Headers],0)),3))</f>
        <v>TOT(A) 1-3</v>
      </c>
      <c r="M247" t="str">
        <f ca="1">IF(RIGHT(FPL_Combined[[#Headers],[Gameweek 12]],2)&lt;$B$622,INDEX(FPL_Results_Extract[Gameweek 12],MATCH($A247,FPL_Results_Extract[[Player]:[Player]],0)),INDEX(Team_Key[[Abbreviation]:[Abbreviation]],MATCH(LEFT(INDEX(FPL_Fixtures_Extract[],MATCH($A247,FPL_Fixtures_Extract[[Player]:[Player]],0),MATCH(FPL_Combined[[#Headers],[Gameweek 12]],FPL_Fixtures_Extract[#Headers],0)),LEN(INDEX(FPL_Fixtures_Extract[],MATCH($A247,FPL_Fixtures_Extract[[Player]:[Player]],0),MATCH(FPL_Combined[[#Headers],[Gameweek 12]],FPL_Fixtures_Extract[#Headers],0)))-4),Team_Key[[Full Name]:[Full Name]],0))&amp;RIGHT(INDEX(FPL_Fixtures_Extract[],MATCH($A247,FPL_Fixtures_Extract[[Player]:[Player]],0),MATCH(FPL_Combined[[#Headers],[Gameweek 12]],FPL_Fixtures_Extract[#Headers],0)),3))</f>
        <v>MCI(H) 0-0</v>
      </c>
      <c r="N247" t="str">
        <f ca="1">IF(RIGHT(FPL_Combined[[#Headers],[Gameweek 13]],2)&lt;$B$622,INDEX(FPL_Results_Extract[Gameweek 13],MATCH($A247,FPL_Results_Extract[[Player]:[Player]],0)),INDEX(Team_Key[[Abbreviation]:[Abbreviation]],MATCH(LEFT(INDEX(FPL_Fixtures_Extract[],MATCH($A247,FPL_Fixtures_Extract[[Player]:[Player]],0),MATCH(FPL_Combined[[#Headers],[Gameweek 13]],FPL_Fixtures_Extract[#Headers],0)),LEN(INDEX(FPL_Fixtures_Extract[],MATCH($A247,FPL_Fixtures_Extract[[Player]:[Player]],0),MATCH(FPL_Combined[[#Headers],[Gameweek 13]],FPL_Fixtures_Extract[#Headers],0)))-4),Team_Key[[Full Name]:[Full Name]],0))&amp;RIGHT(INDEX(FPL_Fixtures_Extract[],MATCH($A247,FPL_Fixtures_Extract[[Player]:[Player]],0),MATCH(FPL_Combined[[#Headers],[Gameweek 13]],FPL_Fixtures_Extract[#Headers],0)),3))</f>
        <v>EVE(A) 0-4</v>
      </c>
      <c r="O247" t="str">
        <f ca="1">IF(RIGHT(FPL_Combined[[#Headers],[Gameweek 14]],2)&lt;$B$622,INDEX(FPL_Results_Extract[Gameweek 14],MATCH($A247,FPL_Results_Extract[[Player]:[Player]],0)),INDEX(Team_Key[[Abbreviation]:[Abbreviation]],MATCH(LEFT(INDEX(FPL_Fixtures_Extract[],MATCH($A247,FPL_Fixtures_Extract[[Player]:[Player]],0),MATCH(FPL_Combined[[#Headers],[Gameweek 14]],FPL_Fixtures_Extract[#Headers],0)),LEN(INDEX(FPL_Fixtures_Extract[],MATCH($A247,FPL_Fixtures_Extract[[Player]:[Player]],0),MATCH(FPL_Combined[[#Headers],[Gameweek 14]],FPL_Fixtures_Extract[#Headers],0)))-4),Team_Key[[Full Name]:[Full Name]],0))&amp;RIGHT(INDEX(FPL_Fixtures_Extract[],MATCH($A247,FPL_Fixtures_Extract[[Player]:[Player]],0),MATCH(FPL_Combined[[#Headers],[Gameweek 14]],FPL_Fixtures_Extract[#Headers],0)),3))</f>
        <v>WAT(H) 2-3</v>
      </c>
      <c r="P247" t="str">
        <f ca="1">IF(RIGHT(FPL_Combined[[#Headers],[Gameweek 15]],2)&lt;$B$622,INDEX(FPL_Results_Extract[Gameweek 15],MATCH($A247,FPL_Results_Extract[[Player]:[Player]],0)),INDEX(Team_Key[[Abbreviation]:[Abbreviation]],MATCH(LEFT(INDEX(FPL_Fixtures_Extract[],MATCH($A247,FPL_Fixtures_Extract[[Player]:[Player]],0),MATCH(FPL_Combined[[#Headers],[Gameweek 15]],FPL_Fixtures_Extract[#Headers],0)),LEN(INDEX(FPL_Fixtures_Extract[],MATCH($A247,FPL_Fixtures_Extract[[Player]:[Player]],0),MATCH(FPL_Combined[[#Headers],[Gameweek 15]],FPL_Fixtures_Extract[#Headers],0)))-4),Team_Key[[Full Name]:[Full Name]],0))&amp;RIGHT(INDEX(FPL_Fixtures_Extract[],MATCH($A247,FPL_Fixtures_Extract[[Player]:[Player]],0),MATCH(FPL_Combined[[#Headers],[Gameweek 15]],FPL_Fixtures_Extract[#Headers],0)),3))</f>
        <v>SOU(A) 1-1</v>
      </c>
      <c r="Q247" t="str">
        <f ca="1">IF(RIGHT(FPL_Combined[[#Headers],[Gameweek 16]],2)&lt;$B$622,INDEX(FPL_Results_Extract[Gameweek 16],MATCH($A247,FPL_Results_Extract[[Player]:[Player]],0)),INDEX(Team_Key[[Abbreviation]:[Abbreviation]],MATCH(LEFT(INDEX(FPL_Fixtures_Extract[],MATCH($A247,FPL_Fixtures_Extract[[Player]:[Player]],0),MATCH(FPL_Combined[[#Headers],[Gameweek 16]],FPL_Fixtures_Extract[#Headers],0)),LEN(INDEX(FPL_Fixtures_Extract[],MATCH($A247,FPL_Fixtures_Extract[[Player]:[Player]],0),MATCH(FPL_Combined[[#Headers],[Gameweek 16]],FPL_Fixtures_Extract[#Headers],0)))-4),Team_Key[[Full Name]:[Full Name]],0))&amp;RIGHT(INDEX(FPL_Fixtures_Extract[],MATCH($A247,FPL_Fixtures_Extract[[Player]:[Player]],0),MATCH(FPL_Combined[[#Headers],[Gameweek 16]],FPL_Fixtures_Extract[#Headers],0)),3))</f>
        <v>ARS(H) 0-2</v>
      </c>
      <c r="R247" t="str">
        <f ca="1">IF(RIGHT(FPL_Combined[[#Headers],[Gameweek 17]],2)&lt;$B$622,INDEX(FPL_Results_Extract[Gameweek 17],MATCH($A247,FPL_Results_Extract[[Player]:[Player]],0)),INDEX(Team_Key[[Abbreviation]:[Abbreviation]],MATCH(LEFT(INDEX(FPL_Fixtures_Extract[],MATCH($A247,FPL_Fixtures_Extract[[Player]:[Player]],0),MATCH(FPL_Combined[[#Headers],[Gameweek 17]],FPL_Fixtures_Extract[#Headers],0)),LEN(INDEX(FPL_Fixtures_Extract[],MATCH($A247,FPL_Fixtures_Extract[[Player]:[Player]],0),MATCH(FPL_Combined[[#Headers],[Gameweek 17]],FPL_Fixtures_Extract[#Headers],0)))-4),Team_Key[[Full Name]:[Full Name]],0))&amp;RIGHT(INDEX(FPL_Fixtures_Extract[],MATCH($A247,FPL_Fixtures_Extract[[Player]:[Player]],0),MATCH(FPL_Combined[[#Headers],[Gameweek 17]],FPL_Fixtures_Extract[#Headers],0)),3))</f>
        <v>NEW(A) 1-1</v>
      </c>
      <c r="S247" t="str">
        <f ca="1">IF(RIGHT(FPL_Combined[[#Headers],[Gameweek 18]],2)&lt;$B$622,INDEX(FPL_Results_Extract[Gameweek 18],MATCH($A247,FPL_Results_Extract[[Player]:[Player]],0)),INDEX(Team_Key[[Abbreviation]:[Abbreviation]],MATCH(LEFT(INDEX(FPL_Fixtures_Extract[],MATCH($A247,FPL_Fixtures_Extract[[Player]:[Player]],0),MATCH(FPL_Combined[[#Headers],[Gameweek 18]],FPL_Fixtures_Extract[#Headers],0)),LEN(INDEX(FPL_Fixtures_Extract[],MATCH($A247,FPL_Fixtures_Extract[[Player]:[Player]],0),MATCH(FPL_Combined[[#Headers],[Gameweek 18]],FPL_Fixtures_Extract[#Headers],0)))-4),Team_Key[[Full Name]:[Full Name]],0))&amp;RIGHT(INDEX(FPL_Fixtures_Extract[],MATCH($A247,FPL_Fixtures_Extract[[Player]:[Player]],0),MATCH(FPL_Combined[[#Headers],[Gameweek 18]],FPL_Fixtures_Extract[#Headers],0)),3))</f>
        <v>WHU(H) 1-1</v>
      </c>
      <c r="T247" t="str">
        <f ca="1">IF(RIGHT(FPL_Combined[[#Headers],[Gameweek 19]],2)&lt;$B$622,INDEX(FPL_Results_Extract[Gameweek 19],MATCH($A247,FPL_Results_Extract[[Player]:[Player]],0)),INDEX(Team_Key[[Abbreviation]:[Abbreviation]],MATCH(LEFT(INDEX(FPL_Fixtures_Extract[],MATCH($A247,FPL_Fixtures_Extract[[Player]:[Player]],0),MATCH(FPL_Combined[[#Headers],[Gameweek 19]],FPL_Fixtures_Extract[#Headers],0)),LEN(INDEX(FPL_Fixtures_Extract[],MATCH($A247,FPL_Fixtures_Extract[[Player]:[Player]],0),MATCH(FPL_Combined[[#Headers],[Gameweek 19]],FPL_Fixtures_Extract[#Headers],0)))-4),Team_Key[[Full Name]:[Full Name]],0))&amp;RIGHT(INDEX(FPL_Fixtures_Extract[],MATCH($A247,FPL_Fixtures_Extract[[Player]:[Player]],0),MATCH(FPL_Combined[[#Headers],[Gameweek 19]],FPL_Fixtures_Extract[#Headers],0)),3))</f>
        <v>NOR(A) 0-2</v>
      </c>
      <c r="U247" t="str">
        <f ca="1">IF(RIGHT(FPL_Combined[[#Headers],[Gameweek 20]],2)&lt;$B$622,INDEX(FPL_Results_Extract[Gameweek 20],MATCH($A247,FPL_Results_Extract[[Player]:[Player]],0)),INDEX(Team_Key[[Abbreviation]:[Abbreviation]],MATCH(LEFT(INDEX(FPL_Fixtures_Extract[],MATCH($A247,FPL_Fixtures_Extract[[Player]:[Player]],0),MATCH(FPL_Combined[[#Headers],[Gameweek 20]],FPL_Fixtures_Extract[#Headers],0)),LEN(INDEX(FPL_Fixtures_Extract[],MATCH($A247,FPL_Fixtures_Extract[[Player]:[Player]],0),MATCH(FPL_Combined[[#Headers],[Gameweek 20]],FPL_Fixtures_Extract[#Headers],0)))-4),Team_Key[[Full Name]:[Full Name]],0))&amp;RIGHT(INDEX(FPL_Fixtures_Extract[],MATCH($A247,FPL_Fixtures_Extract[[Player]:[Player]],0),MATCH(FPL_Combined[[#Headers],[Gameweek 20]],FPL_Fixtures_Extract[#Headers],0)),3))</f>
        <v>SUN(A) 1-3</v>
      </c>
      <c r="V247" t="str">
        <f ca="1">IF(RIGHT(FPL_Combined[[#Headers],[Gameweek 21]],2)&lt;$B$622,INDEX(FPL_Results_Extract[Gameweek 21],MATCH($A247,FPL_Results_Extract[[Player]:[Player]],0)),INDEX(Team_Key[[Abbreviation]:[Abbreviation]],MATCH(LEFT(INDEX(FPL_Fixtures_Extract[],MATCH($A247,FPL_Fixtures_Extract[[Player]:[Player]],0),MATCH(FPL_Combined[[#Headers],[Gameweek 21]],FPL_Fixtures_Extract[#Headers],0)),LEN(INDEX(FPL_Fixtures_Extract[],MATCH($A247,FPL_Fixtures_Extract[[Player]:[Player]],0),MATCH(FPL_Combined[[#Headers],[Gameweek 21]],FPL_Fixtures_Extract[#Headers],0)))-4),Team_Key[[Full Name]:[Full Name]],0))&amp;RIGHT(INDEX(FPL_Fixtures_Extract[],MATCH($A247,FPL_Fixtures_Extract[[Player]:[Player]],0),MATCH(FPL_Combined[[#Headers],[Gameweek 21]],FPL_Fixtures_Extract[#Headers],0)),3))</f>
        <v>CRY(H) 1-0</v>
      </c>
      <c r="W247" t="str">
        <f ca="1">IF(RIGHT(FPL_Combined[[#Headers],[Gameweek 22]],2)&lt;$B$622,INDEX(FPL_Results_Extract[Gameweek 22],MATCH($A247,FPL_Results_Extract[[Player]:[Player]],0)),INDEX(Team_Key[[Abbreviation]:[Abbreviation]],MATCH(LEFT(INDEX(FPL_Fixtures_Extract[],MATCH($A247,FPL_Fixtures_Extract[[Player]:[Player]],0),MATCH(FPL_Combined[[#Headers],[Gameweek 22]],FPL_Fixtures_Extract[#Headers],0)),LEN(INDEX(FPL_Fixtures_Extract[],MATCH($A247,FPL_Fixtures_Extract[[Player]:[Player]],0),MATCH(FPL_Combined[[#Headers],[Gameweek 22]],FPL_Fixtures_Extract[#Headers],0)))-4),Team_Key[[Full Name]:[Full Name]],0))&amp;RIGHT(INDEX(FPL_Fixtures_Extract[],MATCH($A247,FPL_Fixtures_Extract[[Player]:[Player]],0),MATCH(FPL_Combined[[#Headers],[Gameweek 22]],FPL_Fixtures_Extract[#Headers],0)),3))</f>
        <v>LEI(H) 1-1</v>
      </c>
      <c r="X247" t="str">
        <f ca="1">IF(RIGHT(FPL_Combined[[#Headers],[Gameweek 23]],2)&lt;$B$622,INDEX(FPL_Results_Extract[Gameweek 23],MATCH($A247,FPL_Results_Extract[[Player]:[Player]],0)),INDEX(Team_Key[[Abbreviation]:[Abbreviation]],MATCH(LEFT(INDEX(FPL_Fixtures_Extract[],MATCH($A247,FPL_Fixtures_Extract[[Player]:[Player]],0),MATCH(FPL_Combined[[#Headers],[Gameweek 23]],FPL_Fixtures_Extract[#Headers],0)),LEN(INDEX(FPL_Fixtures_Extract[],MATCH($A247,FPL_Fixtures_Extract[[Player]:[Player]],0),MATCH(FPL_Combined[[#Headers],[Gameweek 23]],FPL_Fixtures_Extract[#Headers],0)))-4),Team_Key[[Full Name]:[Full Name]],0))&amp;RIGHT(INDEX(FPL_Fixtures_Extract[],MATCH($A247,FPL_Fixtures_Extract[[Player]:[Player]],0),MATCH(FPL_Combined[[#Headers],[Gameweek 23]],FPL_Fixtures_Extract[#Headers],0)),3))</f>
        <v>WBA(A) 0-0</v>
      </c>
      <c r="Y247" t="str">
        <f ca="1">IF(RIGHT(FPL_Combined[[#Headers],[Gameweek 24]],2)&lt;$B$622,INDEX(FPL_Results_Extract[Team],MATCH($A247,FPL_Results_Extract[[Player]:[Player]],0)),INDEX(Team_Key[[Abbreviation]:[Abbreviation]],MATCH(LEFT(INDEX(FPL_Fixtures_Extract[],MATCH($A247,FPL_Fixtures_Extract[[Player]:[Player]],0),MATCH(FPL_Combined[[#Headers],[Gameweek 24]],FPL_Fixtures_Extract[#Headers],0)),LEN(INDEX(FPL_Fixtures_Extract[],MATCH($A247,FPL_Fixtures_Extract[[Player]:[Player]],0),MATCH(FPL_Combined[[#Headers],[Gameweek 24]],FPL_Fixtures_Extract[#Headers],0)))-4),Team_Key[[Full Name]:[Full Name]],0))&amp;RIGHT(INDEX(FPL_Fixtures_Extract[],MATCH($A247,FPL_Fixtures_Extract[[Player]:[Player]],0),MATCH(FPL_Combined[[#Headers],[Gameweek 24]],FPL_Fixtures_Extract[#Headers],0)),3))</f>
        <v>AVL</v>
      </c>
      <c r="Z247" t="str">
        <f ca="1">IF(RIGHT(FPL_Combined[[#Headers],[Gameweek 25]],2)&lt;$B$622,INDEX(FPL_Results_Extract[Player],MATCH($A247,FPL_Results_Extract[[Player]:[Player]],0)),INDEX(Team_Key[[Abbreviation]:[Abbreviation]],MATCH(LEFT(INDEX(FPL_Fixtures_Extract[],MATCH($A247,FPL_Fixtures_Extract[[Player]:[Player]],0),MATCH(FPL_Combined[[#Headers],[Gameweek 25]],FPL_Fixtures_Extract[#Headers],0)),LEN(INDEX(FPL_Fixtures_Extract[],MATCH($A247,FPL_Fixtures_Extract[[Player]:[Player]],0),MATCH(FPL_Combined[[#Headers],[Gameweek 25]],FPL_Fixtures_Extract[#Headers],0)))-4),Team_Key[[Full Name]:[Full Name]],0))&amp;RIGHT(INDEX(FPL_Fixtures_Extract[],MATCH($A247,FPL_Fixtures_Extract[[Player]:[Player]],0),MATCH(FPL_Combined[[#Headers],[Gameweek 25]],FPL_Fixtures_Extract[#Headers],0)),3))</f>
        <v>Guzan</v>
      </c>
      <c r="AA247" t="str">
        <f ca="1">IF(RIGHT(FPL_Combined[[#Headers],[Gameweek 26]],2)&lt;$B$622,INDEX(FPL_Results_Extract[Gameweek 01],MATCH($A247,FPL_Results_Extract[[Player]:[Player]],0)),INDEX(Team_Key[[Abbreviation]:[Abbreviation]],MATCH(LEFT(INDEX(FPL_Fixtures_Extract[],MATCH($A247,FPL_Fixtures_Extract[[Player]:[Player]],0),MATCH(FPL_Combined[[#Headers],[Gameweek 26]],FPL_Fixtures_Extract[#Headers],0)),LEN(INDEX(FPL_Fixtures_Extract[],MATCH($A247,FPL_Fixtures_Extract[[Player]:[Player]],0),MATCH(FPL_Combined[[#Headers],[Gameweek 26]],FPL_Fixtures_Extract[#Headers],0)))-4),Team_Key[[Full Name]:[Full Name]],0))&amp;RIGHT(INDEX(FPL_Fixtures_Extract[],MATCH($A247,FPL_Fixtures_Extract[[Player]:[Player]],0),MATCH(FPL_Combined[[#Headers],[Gameweek 26]],FPL_Fixtures_Extract[#Headers],0)),3))</f>
        <v>BOU(A) 1-0</v>
      </c>
      <c r="AB247" t="str">
        <f ca="1">IF(RIGHT(FPL_Combined[[#Headers],[Gameweek 27]],2)&lt;$B$622,INDEX(FPL_Results_Extract[Gameweek 02],MATCH($A247,FPL_Results_Extract[[Player]:[Player]],0)),INDEX(Team_Key[[Abbreviation]:[Abbreviation]],MATCH(LEFT(INDEX(FPL_Fixtures_Extract[],MATCH($A247,FPL_Fixtures_Extract[[Player]:[Player]],0),MATCH(FPL_Combined[[#Headers],[Gameweek 27]],FPL_Fixtures_Extract[#Headers],0)),LEN(INDEX(FPL_Fixtures_Extract[],MATCH($A247,FPL_Fixtures_Extract[[Player]:[Player]],0),MATCH(FPL_Combined[[#Headers],[Gameweek 27]],FPL_Fixtures_Extract[#Headers],0)))-4),Team_Key[[Full Name]:[Full Name]],0))&amp;RIGHT(INDEX(FPL_Fixtures_Extract[],MATCH($A247,FPL_Fixtures_Extract[[Player]:[Player]],0),MATCH(FPL_Combined[[#Headers],[Gameweek 27]],FPL_Fixtures_Extract[#Headers],0)),3))</f>
        <v>MUN(H) 0-1</v>
      </c>
      <c r="AC247" t="str">
        <f ca="1">IF(RIGHT(FPL_Combined[[#Headers],[Gameweek 28]],2)&lt;$B$622,INDEX(FPL_Results_Extract[Gameweek 03],MATCH($A247,FPL_Results_Extract[[Player]:[Player]],0)),INDEX(Team_Key[[Abbreviation]:[Abbreviation]],MATCH(LEFT(INDEX(FPL_Fixtures_Extract[],MATCH($A247,FPL_Fixtures_Extract[[Player]:[Player]],0),MATCH(FPL_Combined[[#Headers],[Gameweek 28]],FPL_Fixtures_Extract[#Headers],0)),LEN(INDEX(FPL_Fixtures_Extract[],MATCH($A247,FPL_Fixtures_Extract[[Player]:[Player]],0),MATCH(FPL_Combined[[#Headers],[Gameweek 28]],FPL_Fixtures_Extract[#Headers],0)))-4),Team_Key[[Full Name]:[Full Name]],0))&amp;RIGHT(INDEX(FPL_Fixtures_Extract[],MATCH($A247,FPL_Fixtures_Extract[[Player]:[Player]],0),MATCH(FPL_Combined[[#Headers],[Gameweek 28]],FPL_Fixtures_Extract[#Headers],0)),3))</f>
        <v>CRY(A) 1-2</v>
      </c>
      <c r="AD247" t="str">
        <f ca="1">IF(RIGHT(FPL_Combined[[#Headers],[Gameweek 29]],2)&lt;$B$622,INDEX(FPL_Results_Extract[Gameweek 04],MATCH($A247,FPL_Results_Extract[[Player]:[Player]],0)),INDEX(Team_Key[[Abbreviation]:[Abbreviation]],MATCH(LEFT(INDEX(FPL_Fixtures_Extract[],MATCH($A247,FPL_Fixtures_Extract[[Player]:[Player]],0),MATCH(FPL_Combined[[#Headers],[Gameweek 29]],FPL_Fixtures_Extract[#Headers],0)),LEN(INDEX(FPL_Fixtures_Extract[],MATCH($A247,FPL_Fixtures_Extract[[Player]:[Player]],0),MATCH(FPL_Combined[[#Headers],[Gameweek 29]],FPL_Fixtures_Extract[#Headers],0)))-4),Team_Key[[Full Name]:[Full Name]],0))&amp;RIGHT(INDEX(FPL_Fixtures_Extract[],MATCH($A247,FPL_Fixtures_Extract[[Player]:[Player]],0),MATCH(FPL_Combined[[#Headers],[Gameweek 29]],FPL_Fixtures_Extract[#Headers],0)),3))</f>
        <v>MCI(A)</v>
      </c>
      <c r="AE247" t="str">
        <f ca="1">IF(RIGHT(FPL_Combined[[#Headers],[Gameweek 30]],2)&lt;$B$622,INDEX(FPL_Results_Extract[Gameweek 05],MATCH($A247,FPL_Results_Extract[[Player]:[Player]],0)),INDEX(Team_Key[[Abbreviation]:[Abbreviation]],MATCH(LEFT(INDEX(FPL_Fixtures_Extract[],MATCH($A247,FPL_Fixtures_Extract[[Player]:[Player]],0),MATCH(FPL_Combined[[#Headers],[Gameweek 30]],FPL_Fixtures_Extract[#Headers],0)),LEN(INDEX(FPL_Fixtures_Extract[],MATCH($A247,FPL_Fixtures_Extract[[Player]:[Player]],0),MATCH(FPL_Combined[[#Headers],[Gameweek 30]],FPL_Fixtures_Extract[#Headers],0)))-4),Team_Key[[Full Name]:[Full Name]],0))&amp;RIGHT(INDEX(FPL_Fixtures_Extract[],MATCH($A247,FPL_Fixtures_Extract[[Player]:[Player]],0),MATCH(FPL_Combined[[#Headers],[Gameweek 30]],FPL_Fixtures_Extract[#Headers],0)),3))</f>
        <v>TOT(H)</v>
      </c>
      <c r="AF247" t="str">
        <f ca="1">IF(RIGHT(FPL_Combined[[#Headers],[Gameweek 31]],2)&lt;$B$622,INDEX(FPL_Results_Extract[Gameweek 06],MATCH($A247,FPL_Results_Extract[[Player]:[Player]],0)),INDEX(Team_Key[[Abbreviation]:[Abbreviation]],MATCH(LEFT(INDEX(FPL_Fixtures_Extract[],MATCH($A247,FPL_Fixtures_Extract[[Player]:[Player]],0),MATCH(FPL_Combined[[#Headers],[Gameweek 31]],FPL_Fixtures_Extract[#Headers],0)),LEN(INDEX(FPL_Fixtures_Extract[],MATCH($A247,FPL_Fixtures_Extract[[Player]:[Player]],0),MATCH(FPL_Combined[[#Headers],[Gameweek 31]],FPL_Fixtures_Extract[#Headers],0)))-4),Team_Key[[Full Name]:[Full Name]],0))&amp;RIGHT(INDEX(FPL_Fixtures_Extract[],MATCH($A247,FPL_Fixtures_Extract[[Player]:[Player]],0),MATCH(FPL_Combined[[#Headers],[Gameweek 31]],FPL_Fixtures_Extract[#Headers],0)),3))</f>
        <v>SWA(A)</v>
      </c>
      <c r="AG247" t="str">
        <f ca="1">IF(RIGHT(FPL_Combined[[#Headers],[Gameweek 32]],2)&lt;$B$622,INDEX(FPL_Results_Extract[Gameweek 07],MATCH($A247,FPL_Results_Extract[[Player]:[Player]],0)),INDEX(Team_Key[[Abbreviation]:[Abbreviation]],MATCH(LEFT(INDEX(FPL_Fixtures_Extract[],MATCH($A247,FPL_Fixtures_Extract[[Player]:[Player]],0),MATCH(FPL_Combined[[#Headers],[Gameweek 32]],FPL_Fixtures_Extract[#Headers],0)),LEN(INDEX(FPL_Fixtures_Extract[],MATCH($A247,FPL_Fixtures_Extract[[Player]:[Player]],0),MATCH(FPL_Combined[[#Headers],[Gameweek 32]],FPL_Fixtures_Extract[#Headers],0)))-4),Team_Key[[Full Name]:[Full Name]],0))&amp;RIGHT(INDEX(FPL_Fixtures_Extract[],MATCH($A247,FPL_Fixtures_Extract[[Player]:[Player]],0),MATCH(FPL_Combined[[#Headers],[Gameweek 32]],FPL_Fixtures_Extract[#Headers],0)),3))</f>
        <v>CHE(H)</v>
      </c>
      <c r="AH247" t="str">
        <f ca="1">IF(RIGHT(FPL_Combined[[#Headers],[Gameweek 33]],2)&lt;$B$622,INDEX(FPL_Results_Extract[Gameweek 08],MATCH($A247,FPL_Results_Extract[[Player]:[Player]],0)),INDEX(Team_Key[[Abbreviation]:[Abbreviation]],MATCH(LEFT(INDEX(FPL_Fixtures_Extract[],MATCH($A247,FPL_Fixtures_Extract[[Player]:[Player]],0),MATCH(FPL_Combined[[#Headers],[Gameweek 33]],FPL_Fixtures_Extract[#Headers],0)),LEN(INDEX(FPL_Fixtures_Extract[],MATCH($A247,FPL_Fixtures_Extract[[Player]:[Player]],0),MATCH(FPL_Combined[[#Headers],[Gameweek 33]],FPL_Fixtures_Extract[#Headers],0)))-4),Team_Key[[Full Name]:[Full Name]],0))&amp;RIGHT(INDEX(FPL_Fixtures_Extract[],MATCH($A247,FPL_Fixtures_Extract[[Player]:[Player]],0),MATCH(FPL_Combined[[#Headers],[Gameweek 33]],FPL_Fixtures_Extract[#Headers],0)),3))</f>
        <v>BOU(H)</v>
      </c>
      <c r="AI247" t="str">
        <f ca="1">IF(RIGHT(FPL_Combined[[#Headers],[Gameweek 34]],2)&lt;$B$622,INDEX(FPL_Results_Extract[Gameweek 09],MATCH($A247,FPL_Results_Extract[[Player]:[Player]],0)),INDEX(Team_Key[[Abbreviation]:[Abbreviation]],MATCH(LEFT(INDEX(FPL_Fixtures_Extract[],MATCH($A247,FPL_Fixtures_Extract[[Player]:[Player]],0),MATCH(FPL_Combined[[#Headers],[Gameweek 34]],FPL_Fixtures_Extract[#Headers],0)),LEN(INDEX(FPL_Fixtures_Extract[],MATCH($A247,FPL_Fixtures_Extract[[Player]:[Player]],0),MATCH(FPL_Combined[[#Headers],[Gameweek 34]],FPL_Fixtures_Extract[#Headers],0)))-4),Team_Key[[Full Name]:[Full Name]],0))&amp;RIGHT(INDEX(FPL_Fixtures_Extract[],MATCH($A247,FPL_Fixtures_Extract[[Player]:[Player]],0),MATCH(FPL_Combined[[#Headers],[Gameweek 34]],FPL_Fixtures_Extract[#Headers],0)),3))</f>
        <v>MUN(A)</v>
      </c>
      <c r="AJ247" t="str">
        <f ca="1">IF(RIGHT(FPL_Combined[[#Headers],[Gameweek 35]],2)&lt;$B$622,INDEX(FPL_Results_Extract[Gameweek 10],MATCH($A247,FPL_Results_Extract[[Player]:[Player]],0)),INDEX(Team_Key[[Abbreviation]:[Abbreviation]],MATCH(LEFT(INDEX(FPL_Fixtures_Extract[],MATCH($A247,FPL_Fixtures_Extract[[Player]:[Player]],0),MATCH(FPL_Combined[[#Headers],[Gameweek 35]],FPL_Fixtures_Extract[#Headers],0)),LEN(INDEX(FPL_Fixtures_Extract[],MATCH($A247,FPL_Fixtures_Extract[[Player]:[Player]],0),MATCH(FPL_Combined[[#Headers],[Gameweek 35]],FPL_Fixtures_Extract[#Headers],0)))-4),Team_Key[[Full Name]:[Full Name]],0))&amp;RIGHT(INDEX(FPL_Fixtures_Extract[],MATCH($A247,FPL_Fixtures_Extract[[Player]:[Player]],0),MATCH(FPL_Combined[[#Headers],[Gameweek 35]],FPL_Fixtures_Extract[#Headers],0)),3))</f>
        <v>SOU(H)</v>
      </c>
      <c r="AK247" t="str">
        <f ca="1">IF(RIGHT(FPL_Combined[[#Headers],[Gameweek 36]],2)&lt;$B$622,INDEX(FPL_Results_Extract[Gameweek 11],MATCH($A247,FPL_Results_Extract[[Player]:[Player]],0)),INDEX(Team_Key[[Abbreviation]:[Abbreviation]],MATCH(LEFT(INDEX(FPL_Fixtures_Extract[],MATCH($A247,FPL_Fixtures_Extract[[Player]:[Player]],0),MATCH(FPL_Combined[[#Headers],[Gameweek 36]],FPL_Fixtures_Extract[#Headers],0)),LEN(INDEX(FPL_Fixtures_Extract[],MATCH($A247,FPL_Fixtures_Extract[[Player]:[Player]],0),MATCH(FPL_Combined[[#Headers],[Gameweek 36]],FPL_Fixtures_Extract[#Headers],0)))-4),Team_Key[[Full Name]:[Full Name]],0))&amp;RIGHT(INDEX(FPL_Fixtures_Extract[],MATCH($A247,FPL_Fixtures_Extract[[Player]:[Player]],0),MATCH(FPL_Combined[[#Headers],[Gameweek 36]],FPL_Fixtures_Extract[#Headers],0)),3))</f>
        <v>WAT(A)</v>
      </c>
      <c r="AL247" t="str">
        <f ca="1">IF(RIGHT(FPL_Combined[[#Headers],[Gameweek 37]],2)&lt;$B$622,INDEX(FPL_Results_Extract[Gameweek 12],MATCH($A247,FPL_Results_Extract[[Player]:[Player]],0)),INDEX(Team_Key[[Abbreviation]:[Abbreviation]],MATCH(LEFT(INDEX(FPL_Fixtures_Extract[],MATCH($A247,FPL_Fixtures_Extract[[Player]:[Player]],0),MATCH(FPL_Combined[[#Headers],[Gameweek 37]],FPL_Fixtures_Extract[#Headers],0)),LEN(INDEX(FPL_Fixtures_Extract[],MATCH($A247,FPL_Fixtures_Extract[[Player]:[Player]],0),MATCH(FPL_Combined[[#Headers],[Gameweek 37]],FPL_Fixtures_Extract[#Headers],0)))-4),Team_Key[[Full Name]:[Full Name]],0))&amp;RIGHT(INDEX(FPL_Fixtures_Extract[],MATCH($A247,FPL_Fixtures_Extract[[Player]:[Player]],0),MATCH(FPL_Combined[[#Headers],[Gameweek 37]],FPL_Fixtures_Extract[#Headers],0)),3))</f>
        <v>NEW(H)</v>
      </c>
      <c r="AM247" t="str">
        <f ca="1">IF(RIGHT(FPL_Combined[[#Headers],[Gameweek 38]],2)&lt;$B$622,INDEX(FPL_Results_Extract[Gameweek 13],MATCH($A247,FPL_Results_Extract[[Player]:[Player]],0)),INDEX(Team_Key[[Abbreviation]:[Abbreviation]],MATCH(LEFT(INDEX(FPL_Fixtures_Extract[],MATCH($A247,FPL_Fixtures_Extract[[Player]:[Player]],0),MATCH(FPL_Combined[[#Headers],[Gameweek 38]],FPL_Fixtures_Extract[#Headers],0)),LEN(INDEX(FPL_Fixtures_Extract[],MATCH($A247,FPL_Fixtures_Extract[[Player]:[Player]],0),MATCH(FPL_Combined[[#Headers],[Gameweek 38]],FPL_Fixtures_Extract[#Headers],0)))-4),Team_Key[[Full Name]:[Full Name]],0))&amp;RIGHT(INDEX(FPL_Fixtures_Extract[],MATCH($A247,FPL_Fixtures_Extract[[Player]:[Player]],0),MATCH(FPL_Combined[[#Headers],[Gameweek 38]],FPL_Fixtures_Extract[#Headers],0)),3))</f>
        <v>ARS(A)</v>
      </c>
    </row>
    <row r="248" spans="1:39" x14ac:dyDescent="0.45">
      <c r="A248" t="s">
        <v>494</v>
      </c>
      <c r="B248" t="str">
        <f ca="1">IF(RIGHT(FPL_Combined[[#Headers],[Gameweek 01]],2)&lt;$B$622,INDEX(FPL_Results_Extract[Gameweek 01],MATCH($A248,FPL_Results_Extract[[Player]:[Player]],0)),INDEX(Team_Key[[Abbreviation]:[Abbreviation]],MATCH(LEFT(INDEX(FPL_Fixtures_Extract[],MATCH($A248,FPL_Fixtures_Extract[[Player]:[Player]],0),MATCH(FPL_Combined[[#Headers],[Gameweek 01]],FPL_Fixtures_Extract[#Headers],0)),LEN(INDEX(FPL_Fixtures_Extract[],MATCH($A248,FPL_Fixtures_Extract[[Player]:[Player]],0),MATCH(FPL_Combined[[#Headers],[Gameweek 01]],FPL_Fixtures_Extract[#Headers],0)))-4),Team_Key[[Full Name]:[Full Name]],0))&amp;RIGHT(INDEX(FPL_Fixtures_Extract[],MATCH($A248,FPL_Fixtures_Extract[[Player]:[Player]],0),MATCH(FPL_Combined[[#Headers],[Gameweek 01]],FPL_Fixtures_Extract[#Headers],0)),3))</f>
        <v>SOU(H) 2-2</v>
      </c>
      <c r="C248" t="str">
        <f ca="1">IF(RIGHT(FPL_Combined[[#Headers],[Gameweek 02]],2)&lt;$B$622,INDEX(FPL_Results_Extract[Gameweek 02],MATCH($A248,FPL_Results_Extract[[Player]:[Player]],0)),INDEX(Team_Key[[Abbreviation]:[Abbreviation]],MATCH(LEFT(INDEX(FPL_Fixtures_Extract[],MATCH($A248,FPL_Fixtures_Extract[[Player]:[Player]],0),MATCH(FPL_Combined[[#Headers],[Gameweek 02]],FPL_Fixtures_Extract[#Headers],0)),LEN(INDEX(FPL_Fixtures_Extract[],MATCH($A248,FPL_Fixtures_Extract[[Player]:[Player]],0),MATCH(FPL_Combined[[#Headers],[Gameweek 02]],FPL_Fixtures_Extract[#Headers],0)))-4),Team_Key[[Full Name]:[Full Name]],0))&amp;RIGHT(INDEX(FPL_Fixtures_Extract[],MATCH($A248,FPL_Fixtures_Extract[[Player]:[Player]],0),MATCH(FPL_Combined[[#Headers],[Gameweek 02]],FPL_Fixtures_Extract[#Headers],0)),3))</f>
        <v>SWA(A) 0-2</v>
      </c>
      <c r="D248" t="str">
        <f ca="1">IF(RIGHT(FPL_Combined[[#Headers],[Gameweek 03]],2)&lt;$B$622,INDEX(FPL_Results_Extract[Gameweek 03],MATCH($A248,FPL_Results_Extract[[Player]:[Player]],0)),INDEX(Team_Key[[Abbreviation]:[Abbreviation]],MATCH(LEFT(INDEX(FPL_Fixtures_Extract[],MATCH($A248,FPL_Fixtures_Extract[[Player]:[Player]],0),MATCH(FPL_Combined[[#Headers],[Gameweek 03]],FPL_Fixtures_Extract[#Headers],0)),LEN(INDEX(FPL_Fixtures_Extract[],MATCH($A248,FPL_Fixtures_Extract[[Player]:[Player]],0),MATCH(FPL_Combined[[#Headers],[Gameweek 03]],FPL_Fixtures_Extract[#Headers],0)))-4),Team_Key[[Full Name]:[Full Name]],0))&amp;RIGHT(INDEX(FPL_Fixtures_Extract[],MATCH($A248,FPL_Fixtures_Extract[[Player]:[Player]],0),MATCH(FPL_Combined[[#Headers],[Gameweek 03]],FPL_Fixtures_Extract[#Headers],0)),3))</f>
        <v>MUN(A) 0-0</v>
      </c>
      <c r="E248" t="str">
        <f ca="1">IF(RIGHT(FPL_Combined[[#Headers],[Gameweek 04]],2)&lt;$B$622,INDEX(FPL_Results_Extract[Gameweek 04],MATCH($A248,FPL_Results_Extract[[Player]:[Player]],0)),INDEX(Team_Key[[Abbreviation]:[Abbreviation]],MATCH(LEFT(INDEX(FPL_Fixtures_Extract[],MATCH($A248,FPL_Fixtures_Extract[[Player]:[Player]],0),MATCH(FPL_Combined[[#Headers],[Gameweek 04]],FPL_Fixtures_Extract[#Headers],0)),LEN(INDEX(FPL_Fixtures_Extract[],MATCH($A248,FPL_Fixtures_Extract[[Player]:[Player]],0),MATCH(FPL_Combined[[#Headers],[Gameweek 04]],FPL_Fixtures_Extract[#Headers],0)))-4),Team_Key[[Full Name]:[Full Name]],0))&amp;RIGHT(INDEX(FPL_Fixtures_Extract[],MATCH($A248,FPL_Fixtures_Extract[[Player]:[Player]],0),MATCH(FPL_Combined[[#Headers],[Gameweek 04]],FPL_Fixtures_Extract[#Headers],0)),3))</f>
        <v>ARS(H) 0-1</v>
      </c>
      <c r="F248" t="str">
        <f ca="1">IF(RIGHT(FPL_Combined[[#Headers],[Gameweek 05]],2)&lt;$B$622,INDEX(FPL_Results_Extract[Gameweek 05],MATCH($A248,FPL_Results_Extract[[Player]:[Player]],0)),INDEX(Team_Key[[Abbreviation]:[Abbreviation]],MATCH(LEFT(INDEX(FPL_Fixtures_Extract[],MATCH($A248,FPL_Fixtures_Extract[[Player]:[Player]],0),MATCH(FPL_Combined[[#Headers],[Gameweek 05]],FPL_Fixtures_Extract[#Headers],0)),LEN(INDEX(FPL_Fixtures_Extract[],MATCH($A248,FPL_Fixtures_Extract[[Player]:[Player]],0),MATCH(FPL_Combined[[#Headers],[Gameweek 05]],FPL_Fixtures_Extract[#Headers],0)))-4),Team_Key[[Full Name]:[Full Name]],0))&amp;RIGHT(INDEX(FPL_Fixtures_Extract[],MATCH($A248,FPL_Fixtures_Extract[[Player]:[Player]],0),MATCH(FPL_Combined[[#Headers],[Gameweek 05]],FPL_Fixtures_Extract[#Headers],0)),3))</f>
        <v>WHU(A) 0-2</v>
      </c>
      <c r="G248" t="str">
        <f ca="1">IF(RIGHT(FPL_Combined[[#Headers],[Gameweek 06]],2)&lt;$B$622,INDEX(FPL_Results_Extract[Gameweek 06],MATCH($A248,FPL_Results_Extract[[Player]:[Player]],0)),INDEX(Team_Key[[Abbreviation]:[Abbreviation]],MATCH(LEFT(INDEX(FPL_Fixtures_Extract[],MATCH($A248,FPL_Fixtures_Extract[[Player]:[Player]],0),MATCH(FPL_Combined[[#Headers],[Gameweek 06]],FPL_Fixtures_Extract[#Headers],0)),LEN(INDEX(FPL_Fixtures_Extract[],MATCH($A248,FPL_Fixtures_Extract[[Player]:[Player]],0),MATCH(FPL_Combined[[#Headers],[Gameweek 06]],FPL_Fixtures_Extract[#Headers],0)))-4),Team_Key[[Full Name]:[Full Name]],0))&amp;RIGHT(INDEX(FPL_Fixtures_Extract[],MATCH($A248,FPL_Fixtures_Extract[[Player]:[Player]],0),MATCH(FPL_Combined[[#Headers],[Gameweek 06]],FPL_Fixtures_Extract[#Headers],0)),3))</f>
        <v>WAT(H) 1-2</v>
      </c>
      <c r="H248" t="str">
        <f ca="1">IF(RIGHT(FPL_Combined[[#Headers],[Gameweek 07]],2)&lt;$B$622,INDEX(FPL_Results_Extract[Gameweek 07],MATCH($A248,FPL_Results_Extract[[Player]:[Player]],0)),INDEX(Team_Key[[Abbreviation]:[Abbreviation]],MATCH(LEFT(INDEX(FPL_Fixtures_Extract[],MATCH($A248,FPL_Fixtures_Extract[[Player]:[Player]],0),MATCH(FPL_Combined[[#Headers],[Gameweek 07]],FPL_Fixtures_Extract[#Headers],0)),LEN(INDEX(FPL_Fixtures_Extract[],MATCH($A248,FPL_Fixtures_Extract[[Player]:[Player]],0),MATCH(FPL_Combined[[#Headers],[Gameweek 07]],FPL_Fixtures_Extract[#Headers],0)))-4),Team_Key[[Full Name]:[Full Name]],0))&amp;RIGHT(INDEX(FPL_Fixtures_Extract[],MATCH($A248,FPL_Fixtures_Extract[[Player]:[Player]],0),MATCH(FPL_Combined[[#Headers],[Gameweek 07]],FPL_Fixtures_Extract[#Headers],0)),3))</f>
        <v>CHE(H) 2-2</v>
      </c>
      <c r="I248" t="str">
        <f ca="1">IF(RIGHT(FPL_Combined[[#Headers],[Gameweek 08]],2)&lt;$B$622,INDEX(FPL_Results_Extract[Gameweek 08],MATCH($A248,FPL_Results_Extract[[Player]:[Player]],0)),INDEX(Team_Key[[Abbreviation]:[Abbreviation]],MATCH(LEFT(INDEX(FPL_Fixtures_Extract[],MATCH($A248,FPL_Fixtures_Extract[[Player]:[Player]],0),MATCH(FPL_Combined[[#Headers],[Gameweek 08]],FPL_Fixtures_Extract[#Headers],0)),LEN(INDEX(FPL_Fixtures_Extract[],MATCH($A248,FPL_Fixtures_Extract[[Player]:[Player]],0),MATCH(FPL_Combined[[#Headers],[Gameweek 08]],FPL_Fixtures_Extract[#Headers],0)))-4),Team_Key[[Full Name]:[Full Name]],0))&amp;RIGHT(INDEX(FPL_Fixtures_Extract[],MATCH($A248,FPL_Fixtures_Extract[[Player]:[Player]],0),MATCH(FPL_Combined[[#Headers],[Gameweek 08]],FPL_Fixtures_Extract[#Headers],0)),3))</f>
        <v>MCI(A) 1-6</v>
      </c>
      <c r="J248" t="str">
        <f ca="1">IF(RIGHT(FPL_Combined[[#Headers],[Gameweek 09]],2)&lt;$B$622,INDEX(FPL_Results_Extract[Gameweek 09],MATCH($A248,FPL_Results_Extract[[Player]:[Player]],0)),INDEX(Team_Key[[Abbreviation]:[Abbreviation]],MATCH(LEFT(INDEX(FPL_Fixtures_Extract[],MATCH($A248,FPL_Fixtures_Extract[[Player]:[Player]],0),MATCH(FPL_Combined[[#Headers],[Gameweek 09]],FPL_Fixtures_Extract[#Headers],0)),LEN(INDEX(FPL_Fixtures_Extract[],MATCH($A248,FPL_Fixtures_Extract[[Player]:[Player]],0),MATCH(FPL_Combined[[#Headers],[Gameweek 09]],FPL_Fixtures_Extract[#Headers],0)))-4),Team_Key[[Full Name]:[Full Name]],0))&amp;RIGHT(INDEX(FPL_Fixtures_Extract[],MATCH($A248,FPL_Fixtures_Extract[[Player]:[Player]],0),MATCH(FPL_Combined[[#Headers],[Gameweek 09]],FPL_Fixtures_Extract[#Headers],0)),3))</f>
        <v>NOR(H) 6-2</v>
      </c>
      <c r="K248" t="str">
        <f ca="1">IF(RIGHT(FPL_Combined[[#Headers],[Gameweek 10]],2)&lt;$B$622,INDEX(FPL_Results_Extract[Gameweek 10],MATCH($A248,FPL_Results_Extract[[Player]:[Player]],0)),INDEX(Team_Key[[Abbreviation]:[Abbreviation]],MATCH(LEFT(INDEX(FPL_Fixtures_Extract[],MATCH($A248,FPL_Fixtures_Extract[[Player]:[Player]],0),MATCH(FPL_Combined[[#Headers],[Gameweek 10]],FPL_Fixtures_Extract[#Headers],0)),LEN(INDEX(FPL_Fixtures_Extract[],MATCH($A248,FPL_Fixtures_Extract[[Player]:[Player]],0),MATCH(FPL_Combined[[#Headers],[Gameweek 10]],FPL_Fixtures_Extract[#Headers],0)))-4),Team_Key[[Full Name]:[Full Name]],0))&amp;RIGHT(INDEX(FPL_Fixtures_Extract[],MATCH($A248,FPL_Fixtures_Extract[[Player]:[Player]],0),MATCH(FPL_Combined[[#Headers],[Gameweek 10]],FPL_Fixtures_Extract[#Headers],0)),3))</f>
        <v>SUN(A) 0-3</v>
      </c>
      <c r="L248" t="str">
        <f ca="1">IF(RIGHT(FPL_Combined[[#Headers],[Gameweek 11]],2)&lt;$B$622,INDEX(FPL_Results_Extract[Gameweek 11],MATCH($A248,FPL_Results_Extract[[Player]:[Player]],0)),INDEX(Team_Key[[Abbreviation]:[Abbreviation]],MATCH(LEFT(INDEX(FPL_Fixtures_Extract[],MATCH($A248,FPL_Fixtures_Extract[[Player]:[Player]],0),MATCH(FPL_Combined[[#Headers],[Gameweek 11]],FPL_Fixtures_Extract[#Headers],0)),LEN(INDEX(FPL_Fixtures_Extract[],MATCH($A248,FPL_Fixtures_Extract[[Player]:[Player]],0),MATCH(FPL_Combined[[#Headers],[Gameweek 11]],FPL_Fixtures_Extract[#Headers],0)))-4),Team_Key[[Full Name]:[Full Name]],0))&amp;RIGHT(INDEX(FPL_Fixtures_Extract[],MATCH($A248,FPL_Fixtures_Extract[[Player]:[Player]],0),MATCH(FPL_Combined[[#Headers],[Gameweek 11]],FPL_Fixtures_Extract[#Headers],0)),3))</f>
        <v>STK(H) 0-0</v>
      </c>
      <c r="M248" t="str">
        <f ca="1">IF(RIGHT(FPL_Combined[[#Headers],[Gameweek 12]],2)&lt;$B$622,INDEX(FPL_Results_Extract[Gameweek 12],MATCH($A248,FPL_Results_Extract[[Player]:[Player]],0)),INDEX(Team_Key[[Abbreviation]:[Abbreviation]],MATCH(LEFT(INDEX(FPL_Fixtures_Extract[],MATCH($A248,FPL_Fixtures_Extract[[Player]:[Player]],0),MATCH(FPL_Combined[[#Headers],[Gameweek 12]],FPL_Fixtures_Extract[#Headers],0)),LEN(INDEX(FPL_Fixtures_Extract[],MATCH($A248,FPL_Fixtures_Extract[[Player]:[Player]],0),MATCH(FPL_Combined[[#Headers],[Gameweek 12]],FPL_Fixtures_Extract[#Headers],0)))-4),Team_Key[[Full Name]:[Full Name]],0))&amp;RIGHT(INDEX(FPL_Fixtures_Extract[],MATCH($A248,FPL_Fixtures_Extract[[Player]:[Player]],0),MATCH(FPL_Combined[[#Headers],[Gameweek 12]],FPL_Fixtures_Extract[#Headers],0)),3))</f>
        <v>BOU(A) 1-0</v>
      </c>
      <c r="N248" t="str">
        <f ca="1">IF(RIGHT(FPL_Combined[[#Headers],[Gameweek 13]],2)&lt;$B$622,INDEX(FPL_Results_Extract[Gameweek 13],MATCH($A248,FPL_Results_Extract[[Player]:[Player]],0)),INDEX(Team_Key[[Abbreviation]:[Abbreviation]],MATCH(LEFT(INDEX(FPL_Fixtures_Extract[],MATCH($A248,FPL_Fixtures_Extract[[Player]:[Player]],0),MATCH(FPL_Combined[[#Headers],[Gameweek 13]],FPL_Fixtures_Extract[#Headers],0)),LEN(INDEX(FPL_Fixtures_Extract[],MATCH($A248,FPL_Fixtures_Extract[[Player]:[Player]],0),MATCH(FPL_Combined[[#Headers],[Gameweek 13]],FPL_Fixtures_Extract[#Headers],0)))-4),Team_Key[[Full Name]:[Full Name]],0))&amp;RIGHT(INDEX(FPL_Fixtures_Extract[],MATCH($A248,FPL_Fixtures_Extract[[Player]:[Player]],0),MATCH(FPL_Combined[[#Headers],[Gameweek 13]],FPL_Fixtures_Extract[#Headers],0)),3))</f>
        <v>LEI(H) 0-3</v>
      </c>
      <c r="O248" t="str">
        <f ca="1">IF(RIGHT(FPL_Combined[[#Headers],[Gameweek 14]],2)&lt;$B$622,INDEX(FPL_Results_Extract[Gameweek 14],MATCH($A248,FPL_Results_Extract[[Player]:[Player]],0)),INDEX(Team_Key[[Abbreviation]:[Abbreviation]],MATCH(LEFT(INDEX(FPL_Fixtures_Extract[],MATCH($A248,FPL_Fixtures_Extract[[Player]:[Player]],0),MATCH(FPL_Combined[[#Headers],[Gameweek 14]],FPL_Fixtures_Extract[#Headers],0)),LEN(INDEX(FPL_Fixtures_Extract[],MATCH($A248,FPL_Fixtures_Extract[[Player]:[Player]],0),MATCH(FPL_Combined[[#Headers],[Gameweek 14]],FPL_Fixtures_Extract[#Headers],0)))-4),Team_Key[[Full Name]:[Full Name]],0))&amp;RIGHT(INDEX(FPL_Fixtures_Extract[],MATCH($A248,FPL_Fixtures_Extract[[Player]:[Player]],0),MATCH(FPL_Combined[[#Headers],[Gameweek 14]],FPL_Fixtures_Extract[#Headers],0)),3))</f>
        <v>CRY(A) 1-5</v>
      </c>
      <c r="P248" t="str">
        <f ca="1">IF(RIGHT(FPL_Combined[[#Headers],[Gameweek 15]],2)&lt;$B$622,INDEX(FPL_Results_Extract[Gameweek 15],MATCH($A248,FPL_Results_Extract[[Player]:[Player]],0)),INDEX(Team_Key[[Abbreviation]:[Abbreviation]],MATCH(LEFT(INDEX(FPL_Fixtures_Extract[],MATCH($A248,FPL_Fixtures_Extract[[Player]:[Player]],0),MATCH(FPL_Combined[[#Headers],[Gameweek 15]],FPL_Fixtures_Extract[#Headers],0)),LEN(INDEX(FPL_Fixtures_Extract[],MATCH($A248,FPL_Fixtures_Extract[[Player]:[Player]],0),MATCH(FPL_Combined[[#Headers],[Gameweek 15]],FPL_Fixtures_Extract[#Headers],0)))-4),Team_Key[[Full Name]:[Full Name]],0))&amp;RIGHT(INDEX(FPL_Fixtures_Extract[],MATCH($A248,FPL_Fixtures_Extract[[Player]:[Player]],0),MATCH(FPL_Combined[[#Headers],[Gameweek 15]],FPL_Fixtures_Extract[#Headers],0)),3))</f>
        <v>LIV(H) 2-0</v>
      </c>
      <c r="Q248" t="str">
        <f ca="1">IF(RIGHT(FPL_Combined[[#Headers],[Gameweek 16]],2)&lt;$B$622,INDEX(FPL_Results_Extract[Gameweek 16],MATCH($A248,FPL_Results_Extract[[Player]:[Player]],0)),INDEX(Team_Key[[Abbreviation]:[Abbreviation]],MATCH(LEFT(INDEX(FPL_Fixtures_Extract[],MATCH($A248,FPL_Fixtures_Extract[[Player]:[Player]],0),MATCH(FPL_Combined[[#Headers],[Gameweek 16]],FPL_Fixtures_Extract[#Headers],0)),LEN(INDEX(FPL_Fixtures_Extract[],MATCH($A248,FPL_Fixtures_Extract[[Player]:[Player]],0),MATCH(FPL_Combined[[#Headers],[Gameweek 16]],FPL_Fixtures_Extract[#Headers],0)))-4),Team_Key[[Full Name]:[Full Name]],0))&amp;RIGHT(INDEX(FPL_Fixtures_Extract[],MATCH($A248,FPL_Fixtures_Extract[[Player]:[Player]],0),MATCH(FPL_Combined[[#Headers],[Gameweek 16]],FPL_Fixtures_Extract[#Headers],0)),3))</f>
        <v>TOT(A) 2-1</v>
      </c>
      <c r="R248" t="str">
        <f ca="1">IF(RIGHT(FPL_Combined[[#Headers],[Gameweek 17]],2)&lt;$B$622,INDEX(FPL_Results_Extract[Gameweek 17],MATCH($A248,FPL_Results_Extract[[Player]:[Player]],0)),INDEX(Team_Key[[Abbreviation]:[Abbreviation]],MATCH(LEFT(INDEX(FPL_Fixtures_Extract[],MATCH($A248,FPL_Fixtures_Extract[[Player]:[Player]],0),MATCH(FPL_Combined[[#Headers],[Gameweek 17]],FPL_Fixtures_Extract[#Headers],0)),LEN(INDEX(FPL_Fixtures_Extract[],MATCH($A248,FPL_Fixtures_Extract[[Player]:[Player]],0),MATCH(FPL_Combined[[#Headers],[Gameweek 17]],FPL_Fixtures_Extract[#Headers],0)))-4),Team_Key[[Full Name]:[Full Name]],0))&amp;RIGHT(INDEX(FPL_Fixtures_Extract[],MATCH($A248,FPL_Fixtures_Extract[[Player]:[Player]],0),MATCH(FPL_Combined[[#Headers],[Gameweek 17]],FPL_Fixtures_Extract[#Headers],0)),3))</f>
        <v>AVL(H) 1-1</v>
      </c>
      <c r="S248" t="str">
        <f ca="1">IF(RIGHT(FPL_Combined[[#Headers],[Gameweek 18]],2)&lt;$B$622,INDEX(FPL_Results_Extract[Gameweek 18],MATCH($A248,FPL_Results_Extract[[Player]:[Player]],0)),INDEX(Team_Key[[Abbreviation]:[Abbreviation]],MATCH(LEFT(INDEX(FPL_Fixtures_Extract[],MATCH($A248,FPL_Fixtures_Extract[[Player]:[Player]],0),MATCH(FPL_Combined[[#Headers],[Gameweek 18]],FPL_Fixtures_Extract[#Headers],0)),LEN(INDEX(FPL_Fixtures_Extract[],MATCH($A248,FPL_Fixtures_Extract[[Player]:[Player]],0),MATCH(FPL_Combined[[#Headers],[Gameweek 18]],FPL_Fixtures_Extract[#Headers],0)))-4),Team_Key[[Full Name]:[Full Name]],0))&amp;RIGHT(INDEX(FPL_Fixtures_Extract[],MATCH($A248,FPL_Fixtures_Extract[[Player]:[Player]],0),MATCH(FPL_Combined[[#Headers],[Gameweek 18]],FPL_Fixtures_Extract[#Headers],0)),3))</f>
        <v>EVE(H) 0-1</v>
      </c>
      <c r="T248" t="str">
        <f ca="1">IF(RIGHT(FPL_Combined[[#Headers],[Gameweek 19]],2)&lt;$B$622,INDEX(FPL_Results_Extract[Gameweek 19],MATCH($A248,FPL_Results_Extract[[Player]:[Player]],0)),INDEX(Team_Key[[Abbreviation]:[Abbreviation]],MATCH(LEFT(INDEX(FPL_Fixtures_Extract[],MATCH($A248,FPL_Fixtures_Extract[[Player]:[Player]],0),MATCH(FPL_Combined[[#Headers],[Gameweek 19]],FPL_Fixtures_Extract[#Headers],0)),LEN(INDEX(FPL_Fixtures_Extract[],MATCH($A248,FPL_Fixtures_Extract[[Player]:[Player]],0),MATCH(FPL_Combined[[#Headers],[Gameweek 19]],FPL_Fixtures_Extract[#Headers],0)))-4),Team_Key[[Full Name]:[Full Name]],0))&amp;RIGHT(INDEX(FPL_Fixtures_Extract[],MATCH($A248,FPL_Fixtures_Extract[[Player]:[Player]],0),MATCH(FPL_Combined[[#Headers],[Gameweek 19]],FPL_Fixtures_Extract[#Headers],0)),3))</f>
        <v>WBA(A) 0-1</v>
      </c>
      <c r="U248" t="str">
        <f ca="1">IF(RIGHT(FPL_Combined[[#Headers],[Gameweek 20]],2)&lt;$B$622,INDEX(FPL_Results_Extract[Gameweek 20],MATCH($A248,FPL_Results_Extract[[Player]:[Player]],0)),INDEX(Team_Key[[Abbreviation]:[Abbreviation]],MATCH(LEFT(INDEX(FPL_Fixtures_Extract[],MATCH($A248,FPL_Fixtures_Extract[[Player]:[Player]],0),MATCH(FPL_Combined[[#Headers],[Gameweek 20]],FPL_Fixtures_Extract[#Headers],0)),LEN(INDEX(FPL_Fixtures_Extract[],MATCH($A248,FPL_Fixtures_Extract[[Player]:[Player]],0),MATCH(FPL_Combined[[#Headers],[Gameweek 20]],FPL_Fixtures_Extract[#Headers],0)))-4),Team_Key[[Full Name]:[Full Name]],0))&amp;RIGHT(INDEX(FPL_Fixtures_Extract[],MATCH($A248,FPL_Fixtures_Extract[[Player]:[Player]],0),MATCH(FPL_Combined[[#Headers],[Gameweek 20]],FPL_Fixtures_Extract[#Headers],0)),3))</f>
        <v>ARS(A) 0-1</v>
      </c>
      <c r="V248" t="str">
        <f ca="1">IF(RIGHT(FPL_Combined[[#Headers],[Gameweek 21]],2)&lt;$B$622,INDEX(FPL_Results_Extract[Gameweek 21],MATCH($A248,FPL_Results_Extract[[Player]:[Player]],0)),INDEX(Team_Key[[Abbreviation]:[Abbreviation]],MATCH(LEFT(INDEX(FPL_Fixtures_Extract[],MATCH($A248,FPL_Fixtures_Extract[[Player]:[Player]],0),MATCH(FPL_Combined[[#Headers],[Gameweek 21]],FPL_Fixtures_Extract[#Headers],0)),LEN(INDEX(FPL_Fixtures_Extract[],MATCH($A248,FPL_Fixtures_Extract[[Player]:[Player]],0),MATCH(FPL_Combined[[#Headers],[Gameweek 21]],FPL_Fixtures_Extract[#Headers],0)))-4),Team_Key[[Full Name]:[Full Name]],0))&amp;RIGHT(INDEX(FPL_Fixtures_Extract[],MATCH($A248,FPL_Fixtures_Extract[[Player]:[Player]],0),MATCH(FPL_Combined[[#Headers],[Gameweek 21]],FPL_Fixtures_Extract[#Headers],0)),3))</f>
        <v>MUN(H) 3-3</v>
      </c>
      <c r="W248" t="str">
        <f ca="1">IF(RIGHT(FPL_Combined[[#Headers],[Gameweek 22]],2)&lt;$B$622,INDEX(FPL_Results_Extract[Gameweek 22],MATCH($A248,FPL_Results_Extract[[Player]:[Player]],0)),INDEX(Team_Key[[Abbreviation]:[Abbreviation]],MATCH(LEFT(INDEX(FPL_Fixtures_Extract[],MATCH($A248,FPL_Fixtures_Extract[[Player]:[Player]],0),MATCH(FPL_Combined[[#Headers],[Gameweek 22]],FPL_Fixtures_Extract[#Headers],0)),LEN(INDEX(FPL_Fixtures_Extract[],MATCH($A248,FPL_Fixtures_Extract[[Player]:[Player]],0),MATCH(FPL_Combined[[#Headers],[Gameweek 22]],FPL_Fixtures_Extract[#Headers],0)))-4),Team_Key[[Full Name]:[Full Name]],0))&amp;RIGHT(INDEX(FPL_Fixtures_Extract[],MATCH($A248,FPL_Fixtures_Extract[[Player]:[Player]],0),MATCH(FPL_Combined[[#Headers],[Gameweek 22]],FPL_Fixtures_Extract[#Headers],0)),3))</f>
        <v>WHU(H) 2-1</v>
      </c>
      <c r="X248" t="str">
        <f ca="1">IF(RIGHT(FPL_Combined[[#Headers],[Gameweek 23]],2)&lt;$B$622,INDEX(FPL_Results_Extract[Gameweek 23],MATCH($A248,FPL_Results_Extract[[Player]:[Player]],0)),INDEX(Team_Key[[Abbreviation]:[Abbreviation]],MATCH(LEFT(INDEX(FPL_Fixtures_Extract[],MATCH($A248,FPL_Fixtures_Extract[[Player]:[Player]],0),MATCH(FPL_Combined[[#Headers],[Gameweek 23]],FPL_Fixtures_Extract[#Headers],0)),LEN(INDEX(FPL_Fixtures_Extract[],MATCH($A248,FPL_Fixtures_Extract[[Player]:[Player]],0),MATCH(FPL_Combined[[#Headers],[Gameweek 23]],FPL_Fixtures_Extract[#Headers],0)))-4),Team_Key[[Full Name]:[Full Name]],0))&amp;RIGHT(INDEX(FPL_Fixtures_Extract[],MATCH($A248,FPL_Fixtures_Extract[[Player]:[Player]],0),MATCH(FPL_Combined[[#Headers],[Gameweek 23]],FPL_Fixtures_Extract[#Headers],0)),3))</f>
        <v>WAT(A) 1-2</v>
      </c>
      <c r="Y248" t="str">
        <f ca="1">IF(RIGHT(FPL_Combined[[#Headers],[Gameweek 24]],2)&lt;$B$622,INDEX(FPL_Results_Extract[Team],MATCH($A248,FPL_Results_Extract[[Player]:[Player]],0)),INDEX(Team_Key[[Abbreviation]:[Abbreviation]],MATCH(LEFT(INDEX(FPL_Fixtures_Extract[],MATCH($A248,FPL_Fixtures_Extract[[Player]:[Player]],0),MATCH(FPL_Combined[[#Headers],[Gameweek 24]],FPL_Fixtures_Extract[#Headers],0)),LEN(INDEX(FPL_Fixtures_Extract[],MATCH($A248,FPL_Fixtures_Extract[[Player]:[Player]],0),MATCH(FPL_Combined[[#Headers],[Gameweek 24]],FPL_Fixtures_Extract[#Headers],0)))-4),Team_Key[[Full Name]:[Full Name]],0))&amp;RIGHT(INDEX(FPL_Fixtures_Extract[],MATCH($A248,FPL_Fixtures_Extract[[Player]:[Player]],0),MATCH(FPL_Combined[[#Headers],[Gameweek 24]],FPL_Fixtures_Extract[#Headers],0)),3))</f>
        <v>NEW</v>
      </c>
      <c r="Z248" t="str">
        <f ca="1">IF(RIGHT(FPL_Combined[[#Headers],[Gameweek 25]],2)&lt;$B$622,INDEX(FPL_Results_Extract[Player],MATCH($A248,FPL_Results_Extract[[Player]:[Player]],0)),INDEX(Team_Key[[Abbreviation]:[Abbreviation]],MATCH(LEFT(INDEX(FPL_Fixtures_Extract[],MATCH($A248,FPL_Fixtures_Extract[[Player]:[Player]],0),MATCH(FPL_Combined[[#Headers],[Gameweek 25]],FPL_Fixtures_Extract[#Headers],0)),LEN(INDEX(FPL_Fixtures_Extract[],MATCH($A248,FPL_Fixtures_Extract[[Player]:[Player]],0),MATCH(FPL_Combined[[#Headers],[Gameweek 25]],FPL_Fixtures_Extract[#Headers],0)))-4),Team_Key[[Full Name]:[Full Name]],0))&amp;RIGHT(INDEX(FPL_Fixtures_Extract[],MATCH($A248,FPL_Fixtures_Extract[[Player]:[Player]],0),MATCH(FPL_Combined[[#Headers],[Gameweek 25]],FPL_Fixtures_Extract[#Headers],0)),3))</f>
        <v>Haidara</v>
      </c>
      <c r="AA248" t="str">
        <f ca="1">IF(RIGHT(FPL_Combined[[#Headers],[Gameweek 26]],2)&lt;$B$622,INDEX(FPL_Results_Extract[Gameweek 01],MATCH($A248,FPL_Results_Extract[[Player]:[Player]],0)),INDEX(Team_Key[[Abbreviation]:[Abbreviation]],MATCH(LEFT(INDEX(FPL_Fixtures_Extract[],MATCH($A248,FPL_Fixtures_Extract[[Player]:[Player]],0),MATCH(FPL_Combined[[#Headers],[Gameweek 26]],FPL_Fixtures_Extract[#Headers],0)),LEN(INDEX(FPL_Fixtures_Extract[],MATCH($A248,FPL_Fixtures_Extract[[Player]:[Player]],0),MATCH(FPL_Combined[[#Headers],[Gameweek 26]],FPL_Fixtures_Extract[#Headers],0)))-4),Team_Key[[Full Name]:[Full Name]],0))&amp;RIGHT(INDEX(FPL_Fixtures_Extract[],MATCH($A248,FPL_Fixtures_Extract[[Player]:[Player]],0),MATCH(FPL_Combined[[#Headers],[Gameweek 26]],FPL_Fixtures_Extract[#Headers],0)),3))</f>
        <v>SOU(H) 2-2</v>
      </c>
      <c r="AB248" t="str">
        <f ca="1">IF(RIGHT(FPL_Combined[[#Headers],[Gameweek 27]],2)&lt;$B$622,INDEX(FPL_Results_Extract[Gameweek 02],MATCH($A248,FPL_Results_Extract[[Player]:[Player]],0)),INDEX(Team_Key[[Abbreviation]:[Abbreviation]],MATCH(LEFT(INDEX(FPL_Fixtures_Extract[],MATCH($A248,FPL_Fixtures_Extract[[Player]:[Player]],0),MATCH(FPL_Combined[[#Headers],[Gameweek 27]],FPL_Fixtures_Extract[#Headers],0)),LEN(INDEX(FPL_Fixtures_Extract[],MATCH($A248,FPL_Fixtures_Extract[[Player]:[Player]],0),MATCH(FPL_Combined[[#Headers],[Gameweek 27]],FPL_Fixtures_Extract[#Headers],0)))-4),Team_Key[[Full Name]:[Full Name]],0))&amp;RIGHT(INDEX(FPL_Fixtures_Extract[],MATCH($A248,FPL_Fixtures_Extract[[Player]:[Player]],0),MATCH(FPL_Combined[[#Headers],[Gameweek 27]],FPL_Fixtures_Extract[#Headers],0)),3))</f>
        <v>SWA(A) 0-2</v>
      </c>
      <c r="AC248" t="str">
        <f ca="1">IF(RIGHT(FPL_Combined[[#Headers],[Gameweek 28]],2)&lt;$B$622,INDEX(FPL_Results_Extract[Gameweek 03],MATCH($A248,FPL_Results_Extract[[Player]:[Player]],0)),INDEX(Team_Key[[Abbreviation]:[Abbreviation]],MATCH(LEFT(INDEX(FPL_Fixtures_Extract[],MATCH($A248,FPL_Fixtures_Extract[[Player]:[Player]],0),MATCH(FPL_Combined[[#Headers],[Gameweek 28]],FPL_Fixtures_Extract[#Headers],0)),LEN(INDEX(FPL_Fixtures_Extract[],MATCH($A248,FPL_Fixtures_Extract[[Player]:[Player]],0),MATCH(FPL_Combined[[#Headers],[Gameweek 28]],FPL_Fixtures_Extract[#Headers],0)))-4),Team_Key[[Full Name]:[Full Name]],0))&amp;RIGHT(INDEX(FPL_Fixtures_Extract[],MATCH($A248,FPL_Fixtures_Extract[[Player]:[Player]],0),MATCH(FPL_Combined[[#Headers],[Gameweek 28]],FPL_Fixtures_Extract[#Headers],0)),3))</f>
        <v>MUN(A) 0-0</v>
      </c>
      <c r="AD248" t="str">
        <f ca="1">IF(RIGHT(FPL_Combined[[#Headers],[Gameweek 29]],2)&lt;$B$622,INDEX(FPL_Results_Extract[Gameweek 04],MATCH($A248,FPL_Results_Extract[[Player]:[Player]],0)),INDEX(Team_Key[[Abbreviation]:[Abbreviation]],MATCH(LEFT(INDEX(FPL_Fixtures_Extract[],MATCH($A248,FPL_Fixtures_Extract[[Player]:[Player]],0),MATCH(FPL_Combined[[#Headers],[Gameweek 29]],FPL_Fixtures_Extract[#Headers],0)),LEN(INDEX(FPL_Fixtures_Extract[],MATCH($A248,FPL_Fixtures_Extract[[Player]:[Player]],0),MATCH(FPL_Combined[[#Headers],[Gameweek 29]],FPL_Fixtures_Extract[#Headers],0)))-4),Team_Key[[Full Name]:[Full Name]],0))&amp;RIGHT(INDEX(FPL_Fixtures_Extract[],MATCH($A248,FPL_Fixtures_Extract[[Player]:[Player]],0),MATCH(FPL_Combined[[#Headers],[Gameweek 29]],FPL_Fixtures_Extract[#Headers],0)),3))</f>
        <v>BOU(H)</v>
      </c>
      <c r="AE248" t="str">
        <f ca="1">IF(RIGHT(FPL_Combined[[#Headers],[Gameweek 30]],2)&lt;$B$622,INDEX(FPL_Results_Extract[Gameweek 05],MATCH($A248,FPL_Results_Extract[[Player]:[Player]],0)),INDEX(Team_Key[[Abbreviation]:[Abbreviation]],MATCH(LEFT(INDEX(FPL_Fixtures_Extract[],MATCH($A248,FPL_Fixtures_Extract[[Player]:[Player]],0),MATCH(FPL_Combined[[#Headers],[Gameweek 30]],FPL_Fixtures_Extract[#Headers],0)),LEN(INDEX(FPL_Fixtures_Extract[],MATCH($A248,FPL_Fixtures_Extract[[Player]:[Player]],0),MATCH(FPL_Combined[[#Headers],[Gameweek 30]],FPL_Fixtures_Extract[#Headers],0)))-4),Team_Key[[Full Name]:[Full Name]],0))&amp;RIGHT(INDEX(FPL_Fixtures_Extract[],MATCH($A248,FPL_Fixtures_Extract[[Player]:[Player]],0),MATCH(FPL_Combined[[#Headers],[Gameweek 30]],FPL_Fixtures_Extract[#Headers],0)),3))</f>
        <v>LEI(A)</v>
      </c>
      <c r="AF248" t="str">
        <f ca="1">IF(RIGHT(FPL_Combined[[#Headers],[Gameweek 31]],2)&lt;$B$622,INDEX(FPL_Results_Extract[Gameweek 06],MATCH($A248,FPL_Results_Extract[[Player]:[Player]],0)),INDEX(Team_Key[[Abbreviation]:[Abbreviation]],MATCH(LEFT(INDEX(FPL_Fixtures_Extract[],MATCH($A248,FPL_Fixtures_Extract[[Player]:[Player]],0),MATCH(FPL_Combined[[#Headers],[Gameweek 31]],FPL_Fixtures_Extract[#Headers],0)),LEN(INDEX(FPL_Fixtures_Extract[],MATCH($A248,FPL_Fixtures_Extract[[Player]:[Player]],0),MATCH(FPL_Combined[[#Headers],[Gameweek 31]],FPL_Fixtures_Extract[#Headers],0)))-4),Team_Key[[Full Name]:[Full Name]],0))&amp;RIGHT(INDEX(FPL_Fixtures_Extract[],MATCH($A248,FPL_Fixtures_Extract[[Player]:[Player]],0),MATCH(FPL_Combined[[#Headers],[Gameweek 31]],FPL_Fixtures_Extract[#Headers],0)),3))</f>
        <v>SUN(H)</v>
      </c>
      <c r="AG248" t="str">
        <f ca="1">IF(RIGHT(FPL_Combined[[#Headers],[Gameweek 32]],2)&lt;$B$622,INDEX(FPL_Results_Extract[Gameweek 07],MATCH($A248,FPL_Results_Extract[[Player]:[Player]],0)),INDEX(Team_Key[[Abbreviation]:[Abbreviation]],MATCH(LEFT(INDEX(FPL_Fixtures_Extract[],MATCH($A248,FPL_Fixtures_Extract[[Player]:[Player]],0),MATCH(FPL_Combined[[#Headers],[Gameweek 32]],FPL_Fixtures_Extract[#Headers],0)),LEN(INDEX(FPL_Fixtures_Extract[],MATCH($A248,FPL_Fixtures_Extract[[Player]:[Player]],0),MATCH(FPL_Combined[[#Headers],[Gameweek 32]],FPL_Fixtures_Extract[#Headers],0)))-4),Team_Key[[Full Name]:[Full Name]],0))&amp;RIGHT(INDEX(FPL_Fixtures_Extract[],MATCH($A248,FPL_Fixtures_Extract[[Player]:[Player]],0),MATCH(FPL_Combined[[#Headers],[Gameweek 32]],FPL_Fixtures_Extract[#Headers],0)),3))</f>
        <v>NOR(A)</v>
      </c>
      <c r="AH248" t="str">
        <f ca="1">IF(RIGHT(FPL_Combined[[#Headers],[Gameweek 33]],2)&lt;$B$622,INDEX(FPL_Results_Extract[Gameweek 08],MATCH($A248,FPL_Results_Extract[[Player]:[Player]],0)),INDEX(Team_Key[[Abbreviation]:[Abbreviation]],MATCH(LEFT(INDEX(FPL_Fixtures_Extract[],MATCH($A248,FPL_Fixtures_Extract[[Player]:[Player]],0),MATCH(FPL_Combined[[#Headers],[Gameweek 33]],FPL_Fixtures_Extract[#Headers],0)),LEN(INDEX(FPL_Fixtures_Extract[],MATCH($A248,FPL_Fixtures_Extract[[Player]:[Player]],0),MATCH(FPL_Combined[[#Headers],[Gameweek 33]],FPL_Fixtures_Extract[#Headers],0)))-4),Team_Key[[Full Name]:[Full Name]],0))&amp;RIGHT(INDEX(FPL_Fixtures_Extract[],MATCH($A248,FPL_Fixtures_Extract[[Player]:[Player]],0),MATCH(FPL_Combined[[#Headers],[Gameweek 33]],FPL_Fixtures_Extract[#Headers],0)),3))</f>
        <v>SOU(A)</v>
      </c>
      <c r="AI248" t="str">
        <f ca="1">IF(RIGHT(FPL_Combined[[#Headers],[Gameweek 34]],2)&lt;$B$622,INDEX(FPL_Results_Extract[Gameweek 09],MATCH($A248,FPL_Results_Extract[[Player]:[Player]],0)),INDEX(Team_Key[[Abbreviation]:[Abbreviation]],MATCH(LEFT(INDEX(FPL_Fixtures_Extract[],MATCH($A248,FPL_Fixtures_Extract[[Player]:[Player]],0),MATCH(FPL_Combined[[#Headers],[Gameweek 34]],FPL_Fixtures_Extract[#Headers],0)),LEN(INDEX(FPL_Fixtures_Extract[],MATCH($A248,FPL_Fixtures_Extract[[Player]:[Player]],0),MATCH(FPL_Combined[[#Headers],[Gameweek 34]],FPL_Fixtures_Extract[#Headers],0)))-4),Team_Key[[Full Name]:[Full Name]],0))&amp;RIGHT(INDEX(FPL_Fixtures_Extract[],MATCH($A248,FPL_Fixtures_Extract[[Player]:[Player]],0),MATCH(FPL_Combined[[#Headers],[Gameweek 34]],FPL_Fixtures_Extract[#Headers],0)),3))</f>
        <v>SWA(H)</v>
      </c>
      <c r="AJ248" t="str">
        <f ca="1">IF(RIGHT(FPL_Combined[[#Headers],[Gameweek 35]],2)&lt;$B$622,INDEX(FPL_Results_Extract[Gameweek 10],MATCH($A248,FPL_Results_Extract[[Player]:[Player]],0)),INDEX(Team_Key[[Abbreviation]:[Abbreviation]],MATCH(LEFT(INDEX(FPL_Fixtures_Extract[],MATCH($A248,FPL_Fixtures_Extract[[Player]:[Player]],0),MATCH(FPL_Combined[[#Headers],[Gameweek 35]],FPL_Fixtures_Extract[#Headers],0)),LEN(INDEX(FPL_Fixtures_Extract[],MATCH($A248,FPL_Fixtures_Extract[[Player]:[Player]],0),MATCH(FPL_Combined[[#Headers],[Gameweek 35]],FPL_Fixtures_Extract[#Headers],0)))-4),Team_Key[[Full Name]:[Full Name]],0))&amp;RIGHT(INDEX(FPL_Fixtures_Extract[],MATCH($A248,FPL_Fixtures_Extract[[Player]:[Player]],0),MATCH(FPL_Combined[[#Headers],[Gameweek 35]],FPL_Fixtures_Extract[#Headers],0)),3))</f>
        <v>LIV(A)</v>
      </c>
      <c r="AK248" t="str">
        <f ca="1">IF(RIGHT(FPL_Combined[[#Headers],[Gameweek 36]],2)&lt;$B$622,INDEX(FPL_Results_Extract[Gameweek 11],MATCH($A248,FPL_Results_Extract[[Player]:[Player]],0)),INDEX(Team_Key[[Abbreviation]:[Abbreviation]],MATCH(LEFT(INDEX(FPL_Fixtures_Extract[],MATCH($A248,FPL_Fixtures_Extract[[Player]:[Player]],0),MATCH(FPL_Combined[[#Headers],[Gameweek 36]],FPL_Fixtures_Extract[#Headers],0)),LEN(INDEX(FPL_Fixtures_Extract[],MATCH($A248,FPL_Fixtures_Extract[[Player]:[Player]],0),MATCH(FPL_Combined[[#Headers],[Gameweek 36]],FPL_Fixtures_Extract[#Headers],0)))-4),Team_Key[[Full Name]:[Full Name]],0))&amp;RIGHT(INDEX(FPL_Fixtures_Extract[],MATCH($A248,FPL_Fixtures_Extract[[Player]:[Player]],0),MATCH(FPL_Combined[[#Headers],[Gameweek 36]],FPL_Fixtures_Extract[#Headers],0)),3))</f>
        <v>CRY(H)</v>
      </c>
      <c r="AL248" t="str">
        <f ca="1">IF(RIGHT(FPL_Combined[[#Headers],[Gameweek 37]],2)&lt;$B$622,INDEX(FPL_Results_Extract[Gameweek 12],MATCH($A248,FPL_Results_Extract[[Player]:[Player]],0)),INDEX(Team_Key[[Abbreviation]:[Abbreviation]],MATCH(LEFT(INDEX(FPL_Fixtures_Extract[],MATCH($A248,FPL_Fixtures_Extract[[Player]:[Player]],0),MATCH(FPL_Combined[[#Headers],[Gameweek 37]],FPL_Fixtures_Extract[#Headers],0)),LEN(INDEX(FPL_Fixtures_Extract[],MATCH($A248,FPL_Fixtures_Extract[[Player]:[Player]],0),MATCH(FPL_Combined[[#Headers],[Gameweek 37]],FPL_Fixtures_Extract[#Headers],0)))-4),Team_Key[[Full Name]:[Full Name]],0))&amp;RIGHT(INDEX(FPL_Fixtures_Extract[],MATCH($A248,FPL_Fixtures_Extract[[Player]:[Player]],0),MATCH(FPL_Combined[[#Headers],[Gameweek 37]],FPL_Fixtures_Extract[#Headers],0)),3))</f>
        <v>AVL(A)</v>
      </c>
      <c r="AM248" t="str">
        <f ca="1">IF(RIGHT(FPL_Combined[[#Headers],[Gameweek 38]],2)&lt;$B$622,INDEX(FPL_Results_Extract[Gameweek 13],MATCH($A248,FPL_Results_Extract[[Player]:[Player]],0)),INDEX(Team_Key[[Abbreviation]:[Abbreviation]],MATCH(LEFT(INDEX(FPL_Fixtures_Extract[],MATCH($A248,FPL_Fixtures_Extract[[Player]:[Player]],0),MATCH(FPL_Combined[[#Headers],[Gameweek 38]],FPL_Fixtures_Extract[#Headers],0)),LEN(INDEX(FPL_Fixtures_Extract[],MATCH($A248,FPL_Fixtures_Extract[[Player]:[Player]],0),MATCH(FPL_Combined[[#Headers],[Gameweek 38]],FPL_Fixtures_Extract[#Headers],0)))-4),Team_Key[[Full Name]:[Full Name]],0))&amp;RIGHT(INDEX(FPL_Fixtures_Extract[],MATCH($A248,FPL_Fixtures_Extract[[Player]:[Player]],0),MATCH(FPL_Combined[[#Headers],[Gameweek 38]],FPL_Fixtures_Extract[#Headers],0)),3))</f>
        <v>TOT(H)</v>
      </c>
    </row>
    <row r="249" spans="1:39" x14ac:dyDescent="0.45">
      <c r="A249" t="s">
        <v>406</v>
      </c>
      <c r="B249" t="str">
        <f ca="1">IF(RIGHT(FPL_Combined[[#Headers],[Gameweek 01]],2)&lt;$B$622,INDEX(FPL_Results_Extract[Gameweek 01],MATCH($A249,FPL_Results_Extract[[Player]:[Player]],0)),INDEX(Team_Key[[Abbreviation]:[Abbreviation]],MATCH(LEFT(INDEX(FPL_Fixtures_Extract[],MATCH($A249,FPL_Fixtures_Extract[[Player]:[Player]],0),MATCH(FPL_Combined[[#Headers],[Gameweek 01]],FPL_Fixtures_Extract[#Headers],0)),LEN(INDEX(FPL_Fixtures_Extract[],MATCH($A249,FPL_Fixtures_Extract[[Player]:[Player]],0),MATCH(FPL_Combined[[#Headers],[Gameweek 01]],FPL_Fixtures_Extract[#Headers],0)))-4),Team_Key[[Full Name]:[Full Name]],0))&amp;RIGHT(INDEX(FPL_Fixtures_Extract[],MATCH($A249,FPL_Fixtures_Extract[[Player]:[Player]],0),MATCH(FPL_Combined[[#Headers],[Gameweek 01]],FPL_Fixtures_Extract[#Headers],0)),3))</f>
        <v>SUN(H) 4-2</v>
      </c>
      <c r="C249" t="str">
        <f ca="1">IF(RIGHT(FPL_Combined[[#Headers],[Gameweek 02]],2)&lt;$B$622,INDEX(FPL_Results_Extract[Gameweek 02],MATCH($A249,FPL_Results_Extract[[Player]:[Player]],0)),INDEX(Team_Key[[Abbreviation]:[Abbreviation]],MATCH(LEFT(INDEX(FPL_Fixtures_Extract[],MATCH($A249,FPL_Fixtures_Extract[[Player]:[Player]],0),MATCH(FPL_Combined[[#Headers],[Gameweek 02]],FPL_Fixtures_Extract[#Headers],0)),LEN(INDEX(FPL_Fixtures_Extract[],MATCH($A249,FPL_Fixtures_Extract[[Player]:[Player]],0),MATCH(FPL_Combined[[#Headers],[Gameweek 02]],FPL_Fixtures_Extract[#Headers],0)))-4),Team_Key[[Full Name]:[Full Name]],0))&amp;RIGHT(INDEX(FPL_Fixtures_Extract[],MATCH($A249,FPL_Fixtures_Extract[[Player]:[Player]],0),MATCH(FPL_Combined[[#Headers],[Gameweek 02]],FPL_Fixtures_Extract[#Headers],0)),3))</f>
        <v>WHU(A) 2-1</v>
      </c>
      <c r="D249" t="str">
        <f ca="1">IF(RIGHT(FPL_Combined[[#Headers],[Gameweek 03]],2)&lt;$B$622,INDEX(FPL_Results_Extract[Gameweek 03],MATCH($A249,FPL_Results_Extract[[Player]:[Player]],0)),INDEX(Team_Key[[Abbreviation]:[Abbreviation]],MATCH(LEFT(INDEX(FPL_Fixtures_Extract[],MATCH($A249,FPL_Fixtures_Extract[[Player]:[Player]],0),MATCH(FPL_Combined[[#Headers],[Gameweek 03]],FPL_Fixtures_Extract[#Headers],0)),LEN(INDEX(FPL_Fixtures_Extract[],MATCH($A249,FPL_Fixtures_Extract[[Player]:[Player]],0),MATCH(FPL_Combined[[#Headers],[Gameweek 03]],FPL_Fixtures_Extract[#Headers],0)))-4),Team_Key[[Full Name]:[Full Name]],0))&amp;RIGHT(INDEX(FPL_Fixtures_Extract[],MATCH($A249,FPL_Fixtures_Extract[[Player]:[Player]],0),MATCH(FPL_Combined[[#Headers],[Gameweek 03]],FPL_Fixtures_Extract[#Headers],0)),3))</f>
        <v>TOT(H) 1-1</v>
      </c>
      <c r="E249" t="str">
        <f ca="1">IF(RIGHT(FPL_Combined[[#Headers],[Gameweek 04]],2)&lt;$B$622,INDEX(FPL_Results_Extract[Gameweek 04],MATCH($A249,FPL_Results_Extract[[Player]:[Player]],0)),INDEX(Team_Key[[Abbreviation]:[Abbreviation]],MATCH(LEFT(INDEX(FPL_Fixtures_Extract[],MATCH($A249,FPL_Fixtures_Extract[[Player]:[Player]],0),MATCH(FPL_Combined[[#Headers],[Gameweek 04]],FPL_Fixtures_Extract[#Headers],0)),LEN(INDEX(FPL_Fixtures_Extract[],MATCH($A249,FPL_Fixtures_Extract[[Player]:[Player]],0),MATCH(FPL_Combined[[#Headers],[Gameweek 04]],FPL_Fixtures_Extract[#Headers],0)))-4),Team_Key[[Full Name]:[Full Name]],0))&amp;RIGHT(INDEX(FPL_Fixtures_Extract[],MATCH($A249,FPL_Fixtures_Extract[[Player]:[Player]],0),MATCH(FPL_Combined[[#Headers],[Gameweek 04]],FPL_Fixtures_Extract[#Headers],0)),3))</f>
        <v>BOU(A) 1-1</v>
      </c>
      <c r="F249" t="str">
        <f ca="1">IF(RIGHT(FPL_Combined[[#Headers],[Gameweek 05]],2)&lt;$B$622,INDEX(FPL_Results_Extract[Gameweek 05],MATCH($A249,FPL_Results_Extract[[Player]:[Player]],0)),INDEX(Team_Key[[Abbreviation]:[Abbreviation]],MATCH(LEFT(INDEX(FPL_Fixtures_Extract[],MATCH($A249,FPL_Fixtures_Extract[[Player]:[Player]],0),MATCH(FPL_Combined[[#Headers],[Gameweek 05]],FPL_Fixtures_Extract[#Headers],0)),LEN(INDEX(FPL_Fixtures_Extract[],MATCH($A249,FPL_Fixtures_Extract[[Player]:[Player]],0),MATCH(FPL_Combined[[#Headers],[Gameweek 05]],FPL_Fixtures_Extract[#Headers],0)))-4),Team_Key[[Full Name]:[Full Name]],0))&amp;RIGHT(INDEX(FPL_Fixtures_Extract[],MATCH($A249,FPL_Fixtures_Extract[[Player]:[Player]],0),MATCH(FPL_Combined[[#Headers],[Gameweek 05]],FPL_Fixtures_Extract[#Headers],0)),3))</f>
        <v>AVL(H) 3-2</v>
      </c>
      <c r="G249" t="str">
        <f ca="1">IF(RIGHT(FPL_Combined[[#Headers],[Gameweek 06]],2)&lt;$B$622,INDEX(FPL_Results_Extract[Gameweek 06],MATCH($A249,FPL_Results_Extract[[Player]:[Player]],0)),INDEX(Team_Key[[Abbreviation]:[Abbreviation]],MATCH(LEFT(INDEX(FPL_Fixtures_Extract[],MATCH($A249,FPL_Fixtures_Extract[[Player]:[Player]],0),MATCH(FPL_Combined[[#Headers],[Gameweek 06]],FPL_Fixtures_Extract[#Headers],0)),LEN(INDEX(FPL_Fixtures_Extract[],MATCH($A249,FPL_Fixtures_Extract[[Player]:[Player]],0),MATCH(FPL_Combined[[#Headers],[Gameweek 06]],FPL_Fixtures_Extract[#Headers],0)))-4),Team_Key[[Full Name]:[Full Name]],0))&amp;RIGHT(INDEX(FPL_Fixtures_Extract[],MATCH($A249,FPL_Fixtures_Extract[[Player]:[Player]],0),MATCH(FPL_Combined[[#Headers],[Gameweek 06]],FPL_Fixtures_Extract[#Headers],0)),3))</f>
        <v>STK(A) 2-2</v>
      </c>
      <c r="H249" t="str">
        <f ca="1">IF(RIGHT(FPL_Combined[[#Headers],[Gameweek 07]],2)&lt;$B$622,INDEX(FPL_Results_Extract[Gameweek 07],MATCH($A249,FPL_Results_Extract[[Player]:[Player]],0)),INDEX(Team_Key[[Abbreviation]:[Abbreviation]],MATCH(LEFT(INDEX(FPL_Fixtures_Extract[],MATCH($A249,FPL_Fixtures_Extract[[Player]:[Player]],0),MATCH(FPL_Combined[[#Headers],[Gameweek 07]],FPL_Fixtures_Extract[#Headers],0)),LEN(INDEX(FPL_Fixtures_Extract[],MATCH($A249,FPL_Fixtures_Extract[[Player]:[Player]],0),MATCH(FPL_Combined[[#Headers],[Gameweek 07]],FPL_Fixtures_Extract[#Headers],0)))-4),Team_Key[[Full Name]:[Full Name]],0))&amp;RIGHT(INDEX(FPL_Fixtures_Extract[],MATCH($A249,FPL_Fixtures_Extract[[Player]:[Player]],0),MATCH(FPL_Combined[[#Headers],[Gameweek 07]],FPL_Fixtures_Extract[#Headers],0)),3))</f>
        <v>ARS(H) 2-5</v>
      </c>
      <c r="I249" t="str">
        <f ca="1">IF(RIGHT(FPL_Combined[[#Headers],[Gameweek 08]],2)&lt;$B$622,INDEX(FPL_Results_Extract[Gameweek 08],MATCH($A249,FPL_Results_Extract[[Player]:[Player]],0)),INDEX(Team_Key[[Abbreviation]:[Abbreviation]],MATCH(LEFT(INDEX(FPL_Fixtures_Extract[],MATCH($A249,FPL_Fixtures_Extract[[Player]:[Player]],0),MATCH(FPL_Combined[[#Headers],[Gameweek 08]],FPL_Fixtures_Extract[#Headers],0)),LEN(INDEX(FPL_Fixtures_Extract[],MATCH($A249,FPL_Fixtures_Extract[[Player]:[Player]],0),MATCH(FPL_Combined[[#Headers],[Gameweek 08]],FPL_Fixtures_Extract[#Headers],0)))-4),Team_Key[[Full Name]:[Full Name]],0))&amp;RIGHT(INDEX(FPL_Fixtures_Extract[],MATCH($A249,FPL_Fixtures_Extract[[Player]:[Player]],0),MATCH(FPL_Combined[[#Headers],[Gameweek 08]],FPL_Fixtures_Extract[#Headers],0)),3))</f>
        <v>NOR(A) 2-1</v>
      </c>
      <c r="J249" t="str">
        <f ca="1">IF(RIGHT(FPL_Combined[[#Headers],[Gameweek 09]],2)&lt;$B$622,INDEX(FPL_Results_Extract[Gameweek 09],MATCH($A249,FPL_Results_Extract[[Player]:[Player]],0)),INDEX(Team_Key[[Abbreviation]:[Abbreviation]],MATCH(LEFT(INDEX(FPL_Fixtures_Extract[],MATCH($A249,FPL_Fixtures_Extract[[Player]:[Player]],0),MATCH(FPL_Combined[[#Headers],[Gameweek 09]],FPL_Fixtures_Extract[#Headers],0)),LEN(INDEX(FPL_Fixtures_Extract[],MATCH($A249,FPL_Fixtures_Extract[[Player]:[Player]],0),MATCH(FPL_Combined[[#Headers],[Gameweek 09]],FPL_Fixtures_Extract[#Headers],0)))-4),Team_Key[[Full Name]:[Full Name]],0))&amp;RIGHT(INDEX(FPL_Fixtures_Extract[],MATCH($A249,FPL_Fixtures_Extract[[Player]:[Player]],0),MATCH(FPL_Combined[[#Headers],[Gameweek 09]],FPL_Fixtures_Extract[#Headers],0)),3))</f>
        <v>SOU(A) 2-2</v>
      </c>
      <c r="K249" t="str">
        <f ca="1">IF(RIGHT(FPL_Combined[[#Headers],[Gameweek 10]],2)&lt;$B$622,INDEX(FPL_Results_Extract[Gameweek 10],MATCH($A249,FPL_Results_Extract[[Player]:[Player]],0)),INDEX(Team_Key[[Abbreviation]:[Abbreviation]],MATCH(LEFT(INDEX(FPL_Fixtures_Extract[],MATCH($A249,FPL_Fixtures_Extract[[Player]:[Player]],0),MATCH(FPL_Combined[[#Headers],[Gameweek 10]],FPL_Fixtures_Extract[#Headers],0)),LEN(INDEX(FPL_Fixtures_Extract[],MATCH($A249,FPL_Fixtures_Extract[[Player]:[Player]],0),MATCH(FPL_Combined[[#Headers],[Gameweek 10]],FPL_Fixtures_Extract[#Headers],0)))-4),Team_Key[[Full Name]:[Full Name]],0))&amp;RIGHT(INDEX(FPL_Fixtures_Extract[],MATCH($A249,FPL_Fixtures_Extract[[Player]:[Player]],0),MATCH(FPL_Combined[[#Headers],[Gameweek 10]],FPL_Fixtures_Extract[#Headers],0)),3))</f>
        <v>CRY(H) 1-0</v>
      </c>
      <c r="L249" t="str">
        <f ca="1">IF(RIGHT(FPL_Combined[[#Headers],[Gameweek 11]],2)&lt;$B$622,INDEX(FPL_Results_Extract[Gameweek 11],MATCH($A249,FPL_Results_Extract[[Player]:[Player]],0)),INDEX(Team_Key[[Abbreviation]:[Abbreviation]],MATCH(LEFT(INDEX(FPL_Fixtures_Extract[],MATCH($A249,FPL_Fixtures_Extract[[Player]:[Player]],0),MATCH(FPL_Combined[[#Headers],[Gameweek 11]],FPL_Fixtures_Extract[#Headers],0)),LEN(INDEX(FPL_Fixtures_Extract[],MATCH($A249,FPL_Fixtures_Extract[[Player]:[Player]],0),MATCH(FPL_Combined[[#Headers],[Gameweek 11]],FPL_Fixtures_Extract[#Headers],0)))-4),Team_Key[[Full Name]:[Full Name]],0))&amp;RIGHT(INDEX(FPL_Fixtures_Extract[],MATCH($A249,FPL_Fixtures_Extract[[Player]:[Player]],0),MATCH(FPL_Combined[[#Headers],[Gameweek 11]],FPL_Fixtures_Extract[#Headers],0)),3))</f>
        <v>WBA(A) 3-2</v>
      </c>
      <c r="M249" t="str">
        <f ca="1">IF(RIGHT(FPL_Combined[[#Headers],[Gameweek 12]],2)&lt;$B$622,INDEX(FPL_Results_Extract[Gameweek 12],MATCH($A249,FPL_Results_Extract[[Player]:[Player]],0)),INDEX(Team_Key[[Abbreviation]:[Abbreviation]],MATCH(LEFT(INDEX(FPL_Fixtures_Extract[],MATCH($A249,FPL_Fixtures_Extract[[Player]:[Player]],0),MATCH(FPL_Combined[[#Headers],[Gameweek 12]],FPL_Fixtures_Extract[#Headers],0)),LEN(INDEX(FPL_Fixtures_Extract[],MATCH($A249,FPL_Fixtures_Extract[[Player]:[Player]],0),MATCH(FPL_Combined[[#Headers],[Gameweek 12]],FPL_Fixtures_Extract[#Headers],0)))-4),Team_Key[[Full Name]:[Full Name]],0))&amp;RIGHT(INDEX(FPL_Fixtures_Extract[],MATCH($A249,FPL_Fixtures_Extract[[Player]:[Player]],0),MATCH(FPL_Combined[[#Headers],[Gameweek 12]],FPL_Fixtures_Extract[#Headers],0)),3))</f>
        <v>WAT(H) 2-1</v>
      </c>
      <c r="N249" t="str">
        <f ca="1">IF(RIGHT(FPL_Combined[[#Headers],[Gameweek 13]],2)&lt;$B$622,INDEX(FPL_Results_Extract[Gameweek 13],MATCH($A249,FPL_Results_Extract[[Player]:[Player]],0)),INDEX(Team_Key[[Abbreviation]:[Abbreviation]],MATCH(LEFT(INDEX(FPL_Fixtures_Extract[],MATCH($A249,FPL_Fixtures_Extract[[Player]:[Player]],0),MATCH(FPL_Combined[[#Headers],[Gameweek 13]],FPL_Fixtures_Extract[#Headers],0)),LEN(INDEX(FPL_Fixtures_Extract[],MATCH($A249,FPL_Fixtures_Extract[[Player]:[Player]],0),MATCH(FPL_Combined[[#Headers],[Gameweek 13]],FPL_Fixtures_Extract[#Headers],0)))-4),Team_Key[[Full Name]:[Full Name]],0))&amp;RIGHT(INDEX(FPL_Fixtures_Extract[],MATCH($A249,FPL_Fixtures_Extract[[Player]:[Player]],0),MATCH(FPL_Combined[[#Headers],[Gameweek 13]],FPL_Fixtures_Extract[#Headers],0)),3))</f>
        <v>NEW(A) 3-0</v>
      </c>
      <c r="O249" t="str">
        <f ca="1">IF(RIGHT(FPL_Combined[[#Headers],[Gameweek 14]],2)&lt;$B$622,INDEX(FPL_Results_Extract[Gameweek 14],MATCH($A249,FPL_Results_Extract[[Player]:[Player]],0)),INDEX(Team_Key[[Abbreviation]:[Abbreviation]],MATCH(LEFT(INDEX(FPL_Fixtures_Extract[],MATCH($A249,FPL_Fixtures_Extract[[Player]:[Player]],0),MATCH(FPL_Combined[[#Headers],[Gameweek 14]],FPL_Fixtures_Extract[#Headers],0)),LEN(INDEX(FPL_Fixtures_Extract[],MATCH($A249,FPL_Fixtures_Extract[[Player]:[Player]],0),MATCH(FPL_Combined[[#Headers],[Gameweek 14]],FPL_Fixtures_Extract[#Headers],0)))-4),Team_Key[[Full Name]:[Full Name]],0))&amp;RIGHT(INDEX(FPL_Fixtures_Extract[],MATCH($A249,FPL_Fixtures_Extract[[Player]:[Player]],0),MATCH(FPL_Combined[[#Headers],[Gameweek 14]],FPL_Fixtures_Extract[#Headers],0)),3))</f>
        <v>MUN(H) 1-1</v>
      </c>
      <c r="P249" t="str">
        <f ca="1">IF(RIGHT(FPL_Combined[[#Headers],[Gameweek 15]],2)&lt;$B$622,INDEX(FPL_Results_Extract[Gameweek 15],MATCH($A249,FPL_Results_Extract[[Player]:[Player]],0)),INDEX(Team_Key[[Abbreviation]:[Abbreviation]],MATCH(LEFT(INDEX(FPL_Fixtures_Extract[],MATCH($A249,FPL_Fixtures_Extract[[Player]:[Player]],0),MATCH(FPL_Combined[[#Headers],[Gameweek 15]],FPL_Fixtures_Extract[#Headers],0)),LEN(INDEX(FPL_Fixtures_Extract[],MATCH($A249,FPL_Fixtures_Extract[[Player]:[Player]],0),MATCH(FPL_Combined[[#Headers],[Gameweek 15]],FPL_Fixtures_Extract[#Headers],0)))-4),Team_Key[[Full Name]:[Full Name]],0))&amp;RIGHT(INDEX(FPL_Fixtures_Extract[],MATCH($A249,FPL_Fixtures_Extract[[Player]:[Player]],0),MATCH(FPL_Combined[[#Headers],[Gameweek 15]],FPL_Fixtures_Extract[#Headers],0)),3))</f>
        <v>SWA(A) 3-0</v>
      </c>
      <c r="Q249" t="str">
        <f ca="1">IF(RIGHT(FPL_Combined[[#Headers],[Gameweek 16]],2)&lt;$B$622,INDEX(FPL_Results_Extract[Gameweek 16],MATCH($A249,FPL_Results_Extract[[Player]:[Player]],0)),INDEX(Team_Key[[Abbreviation]:[Abbreviation]],MATCH(LEFT(INDEX(FPL_Fixtures_Extract[],MATCH($A249,FPL_Fixtures_Extract[[Player]:[Player]],0),MATCH(FPL_Combined[[#Headers],[Gameweek 16]],FPL_Fixtures_Extract[#Headers],0)),LEN(INDEX(FPL_Fixtures_Extract[],MATCH($A249,FPL_Fixtures_Extract[[Player]:[Player]],0),MATCH(FPL_Combined[[#Headers],[Gameweek 16]],FPL_Fixtures_Extract[#Headers],0)))-4),Team_Key[[Full Name]:[Full Name]],0))&amp;RIGHT(INDEX(FPL_Fixtures_Extract[],MATCH($A249,FPL_Fixtures_Extract[[Player]:[Player]],0),MATCH(FPL_Combined[[#Headers],[Gameweek 16]],FPL_Fixtures_Extract[#Headers],0)),3))</f>
        <v>CHE(H) 2-1</v>
      </c>
      <c r="R249" t="str">
        <f ca="1">IF(RIGHT(FPL_Combined[[#Headers],[Gameweek 17]],2)&lt;$B$622,INDEX(FPL_Results_Extract[Gameweek 17],MATCH($A249,FPL_Results_Extract[[Player]:[Player]],0)),INDEX(Team_Key[[Abbreviation]:[Abbreviation]],MATCH(LEFT(INDEX(FPL_Fixtures_Extract[],MATCH($A249,FPL_Fixtures_Extract[[Player]:[Player]],0),MATCH(FPL_Combined[[#Headers],[Gameweek 17]],FPL_Fixtures_Extract[#Headers],0)),LEN(INDEX(FPL_Fixtures_Extract[],MATCH($A249,FPL_Fixtures_Extract[[Player]:[Player]],0),MATCH(FPL_Combined[[#Headers],[Gameweek 17]],FPL_Fixtures_Extract[#Headers],0)))-4),Team_Key[[Full Name]:[Full Name]],0))&amp;RIGHT(INDEX(FPL_Fixtures_Extract[],MATCH($A249,FPL_Fixtures_Extract[[Player]:[Player]],0),MATCH(FPL_Combined[[#Headers],[Gameweek 17]],FPL_Fixtures_Extract[#Headers],0)),3))</f>
        <v>EVE(A) 3-2</v>
      </c>
      <c r="S249" t="str">
        <f ca="1">IF(RIGHT(FPL_Combined[[#Headers],[Gameweek 18]],2)&lt;$B$622,INDEX(FPL_Results_Extract[Gameweek 18],MATCH($A249,FPL_Results_Extract[[Player]:[Player]],0)),INDEX(Team_Key[[Abbreviation]:[Abbreviation]],MATCH(LEFT(INDEX(FPL_Fixtures_Extract[],MATCH($A249,FPL_Fixtures_Extract[[Player]:[Player]],0),MATCH(FPL_Combined[[#Headers],[Gameweek 18]],FPL_Fixtures_Extract[#Headers],0)),LEN(INDEX(FPL_Fixtures_Extract[],MATCH($A249,FPL_Fixtures_Extract[[Player]:[Player]],0),MATCH(FPL_Combined[[#Headers],[Gameweek 18]],FPL_Fixtures_Extract[#Headers],0)))-4),Team_Key[[Full Name]:[Full Name]],0))&amp;RIGHT(INDEX(FPL_Fixtures_Extract[],MATCH($A249,FPL_Fixtures_Extract[[Player]:[Player]],0),MATCH(FPL_Combined[[#Headers],[Gameweek 18]],FPL_Fixtures_Extract[#Headers],0)),3))</f>
        <v>LIV(A) 0-1</v>
      </c>
      <c r="T249" t="str">
        <f ca="1">IF(RIGHT(FPL_Combined[[#Headers],[Gameweek 19]],2)&lt;$B$622,INDEX(FPL_Results_Extract[Gameweek 19],MATCH($A249,FPL_Results_Extract[[Player]:[Player]],0)),INDEX(Team_Key[[Abbreviation]:[Abbreviation]],MATCH(LEFT(INDEX(FPL_Fixtures_Extract[],MATCH($A249,FPL_Fixtures_Extract[[Player]:[Player]],0),MATCH(FPL_Combined[[#Headers],[Gameweek 19]],FPL_Fixtures_Extract[#Headers],0)),LEN(INDEX(FPL_Fixtures_Extract[],MATCH($A249,FPL_Fixtures_Extract[[Player]:[Player]],0),MATCH(FPL_Combined[[#Headers],[Gameweek 19]],FPL_Fixtures_Extract[#Headers],0)))-4),Team_Key[[Full Name]:[Full Name]],0))&amp;RIGHT(INDEX(FPL_Fixtures_Extract[],MATCH($A249,FPL_Fixtures_Extract[[Player]:[Player]],0),MATCH(FPL_Combined[[#Headers],[Gameweek 19]],FPL_Fixtures_Extract[#Headers],0)),3))</f>
        <v>MCI(H) 0-0</v>
      </c>
      <c r="U249" t="str">
        <f ca="1">IF(RIGHT(FPL_Combined[[#Headers],[Gameweek 20]],2)&lt;$B$622,INDEX(FPL_Results_Extract[Gameweek 20],MATCH($A249,FPL_Results_Extract[[Player]:[Player]],0)),INDEX(Team_Key[[Abbreviation]:[Abbreviation]],MATCH(LEFT(INDEX(FPL_Fixtures_Extract[],MATCH($A249,FPL_Fixtures_Extract[[Player]:[Player]],0),MATCH(FPL_Combined[[#Headers],[Gameweek 20]],FPL_Fixtures_Extract[#Headers],0)),LEN(INDEX(FPL_Fixtures_Extract[],MATCH($A249,FPL_Fixtures_Extract[[Player]:[Player]],0),MATCH(FPL_Combined[[#Headers],[Gameweek 20]],FPL_Fixtures_Extract[#Headers],0)))-4),Team_Key[[Full Name]:[Full Name]],0))&amp;RIGHT(INDEX(FPL_Fixtures_Extract[],MATCH($A249,FPL_Fixtures_Extract[[Player]:[Player]],0),MATCH(FPL_Combined[[#Headers],[Gameweek 20]],FPL_Fixtures_Extract[#Headers],0)),3))</f>
        <v>BOU(H) 0-0</v>
      </c>
      <c r="V249" t="str">
        <f ca="1">IF(RIGHT(FPL_Combined[[#Headers],[Gameweek 21]],2)&lt;$B$622,INDEX(FPL_Results_Extract[Gameweek 21],MATCH($A249,FPL_Results_Extract[[Player]:[Player]],0)),INDEX(Team_Key[[Abbreviation]:[Abbreviation]],MATCH(LEFT(INDEX(FPL_Fixtures_Extract[],MATCH($A249,FPL_Fixtures_Extract[[Player]:[Player]],0),MATCH(FPL_Combined[[#Headers],[Gameweek 21]],FPL_Fixtures_Extract[#Headers],0)),LEN(INDEX(FPL_Fixtures_Extract[],MATCH($A249,FPL_Fixtures_Extract[[Player]:[Player]],0),MATCH(FPL_Combined[[#Headers],[Gameweek 21]],FPL_Fixtures_Extract[#Headers],0)))-4),Team_Key[[Full Name]:[Full Name]],0))&amp;RIGHT(INDEX(FPL_Fixtures_Extract[],MATCH($A249,FPL_Fixtures_Extract[[Player]:[Player]],0),MATCH(FPL_Combined[[#Headers],[Gameweek 21]],FPL_Fixtures_Extract[#Headers],0)),3))</f>
        <v>TOT(A) 1-0</v>
      </c>
      <c r="W249" t="str">
        <f ca="1">IF(RIGHT(FPL_Combined[[#Headers],[Gameweek 22]],2)&lt;$B$622,INDEX(FPL_Results_Extract[Gameweek 22],MATCH($A249,FPL_Results_Extract[[Player]:[Player]],0)),INDEX(Team_Key[[Abbreviation]:[Abbreviation]],MATCH(LEFT(INDEX(FPL_Fixtures_Extract[],MATCH($A249,FPL_Fixtures_Extract[[Player]:[Player]],0),MATCH(FPL_Combined[[#Headers],[Gameweek 22]],FPL_Fixtures_Extract[#Headers],0)),LEN(INDEX(FPL_Fixtures_Extract[],MATCH($A249,FPL_Fixtures_Extract[[Player]:[Player]],0),MATCH(FPL_Combined[[#Headers],[Gameweek 22]],FPL_Fixtures_Extract[#Headers],0)))-4),Team_Key[[Full Name]:[Full Name]],0))&amp;RIGHT(INDEX(FPL_Fixtures_Extract[],MATCH($A249,FPL_Fixtures_Extract[[Player]:[Player]],0),MATCH(FPL_Combined[[#Headers],[Gameweek 22]],FPL_Fixtures_Extract[#Headers],0)),3))</f>
        <v>AVL(A) 1-1</v>
      </c>
      <c r="X249" t="str">
        <f ca="1">IF(RIGHT(FPL_Combined[[#Headers],[Gameweek 23]],2)&lt;$B$622,INDEX(FPL_Results_Extract[Gameweek 23],MATCH($A249,FPL_Results_Extract[[Player]:[Player]],0)),INDEX(Team_Key[[Abbreviation]:[Abbreviation]],MATCH(LEFT(INDEX(FPL_Fixtures_Extract[],MATCH($A249,FPL_Fixtures_Extract[[Player]:[Player]],0),MATCH(FPL_Combined[[#Headers],[Gameweek 23]],FPL_Fixtures_Extract[#Headers],0)),LEN(INDEX(FPL_Fixtures_Extract[],MATCH($A249,FPL_Fixtures_Extract[[Player]:[Player]],0),MATCH(FPL_Combined[[#Headers],[Gameweek 23]],FPL_Fixtures_Extract[#Headers],0)))-4),Team_Key[[Full Name]:[Full Name]],0))&amp;RIGHT(INDEX(FPL_Fixtures_Extract[],MATCH($A249,FPL_Fixtures_Extract[[Player]:[Player]],0),MATCH(FPL_Combined[[#Headers],[Gameweek 23]],FPL_Fixtures_Extract[#Headers],0)),3))</f>
        <v>STK(H) 3-0</v>
      </c>
      <c r="Y249" t="str">
        <f ca="1">IF(RIGHT(FPL_Combined[[#Headers],[Gameweek 24]],2)&lt;$B$622,INDEX(FPL_Results_Extract[Team],MATCH($A249,FPL_Results_Extract[[Player]:[Player]],0)),INDEX(Team_Key[[Abbreviation]:[Abbreviation]],MATCH(LEFT(INDEX(FPL_Fixtures_Extract[],MATCH($A249,FPL_Fixtures_Extract[[Player]:[Player]],0),MATCH(FPL_Combined[[#Headers],[Gameweek 24]],FPL_Fixtures_Extract[#Headers],0)),LEN(INDEX(FPL_Fixtures_Extract[],MATCH($A249,FPL_Fixtures_Extract[[Player]:[Player]],0),MATCH(FPL_Combined[[#Headers],[Gameweek 24]],FPL_Fixtures_Extract[#Headers],0)))-4),Team_Key[[Full Name]:[Full Name]],0))&amp;RIGHT(INDEX(FPL_Fixtures_Extract[],MATCH($A249,FPL_Fixtures_Extract[[Player]:[Player]],0),MATCH(FPL_Combined[[#Headers],[Gameweek 24]],FPL_Fixtures_Extract[#Headers],0)),3))</f>
        <v>LEI</v>
      </c>
      <c r="Z249" t="str">
        <f ca="1">IF(RIGHT(FPL_Combined[[#Headers],[Gameweek 25]],2)&lt;$B$622,INDEX(FPL_Results_Extract[Player],MATCH($A249,FPL_Results_Extract[[Player]:[Player]],0)),INDEX(Team_Key[[Abbreviation]:[Abbreviation]],MATCH(LEFT(INDEX(FPL_Fixtures_Extract[],MATCH($A249,FPL_Fixtures_Extract[[Player]:[Player]],0),MATCH(FPL_Combined[[#Headers],[Gameweek 25]],FPL_Fixtures_Extract[#Headers],0)),LEN(INDEX(FPL_Fixtures_Extract[],MATCH($A249,FPL_Fixtures_Extract[[Player]:[Player]],0),MATCH(FPL_Combined[[#Headers],[Gameweek 25]],FPL_Fixtures_Extract[#Headers],0)))-4),Team_Key[[Full Name]:[Full Name]],0))&amp;RIGHT(INDEX(FPL_Fixtures_Extract[],MATCH($A249,FPL_Fixtures_Extract[[Player]:[Player]],0),MATCH(FPL_Combined[[#Headers],[Gameweek 25]],FPL_Fixtures_Extract[#Headers],0)),3))</f>
        <v>Hamer</v>
      </c>
      <c r="AA249" t="str">
        <f ca="1">IF(RIGHT(FPL_Combined[[#Headers],[Gameweek 26]],2)&lt;$B$622,INDEX(FPL_Results_Extract[Gameweek 01],MATCH($A249,FPL_Results_Extract[[Player]:[Player]],0)),INDEX(Team_Key[[Abbreviation]:[Abbreviation]],MATCH(LEFT(INDEX(FPL_Fixtures_Extract[],MATCH($A249,FPL_Fixtures_Extract[[Player]:[Player]],0),MATCH(FPL_Combined[[#Headers],[Gameweek 26]],FPL_Fixtures_Extract[#Headers],0)),LEN(INDEX(FPL_Fixtures_Extract[],MATCH($A249,FPL_Fixtures_Extract[[Player]:[Player]],0),MATCH(FPL_Combined[[#Headers],[Gameweek 26]],FPL_Fixtures_Extract[#Headers],0)))-4),Team_Key[[Full Name]:[Full Name]],0))&amp;RIGHT(INDEX(FPL_Fixtures_Extract[],MATCH($A249,FPL_Fixtures_Extract[[Player]:[Player]],0),MATCH(FPL_Combined[[#Headers],[Gameweek 26]],FPL_Fixtures_Extract[#Headers],0)),3))</f>
        <v>SUN(H) 4-2</v>
      </c>
      <c r="AB249" t="str">
        <f ca="1">IF(RIGHT(FPL_Combined[[#Headers],[Gameweek 27]],2)&lt;$B$622,INDEX(FPL_Results_Extract[Gameweek 02],MATCH($A249,FPL_Results_Extract[[Player]:[Player]],0)),INDEX(Team_Key[[Abbreviation]:[Abbreviation]],MATCH(LEFT(INDEX(FPL_Fixtures_Extract[],MATCH($A249,FPL_Fixtures_Extract[[Player]:[Player]],0),MATCH(FPL_Combined[[#Headers],[Gameweek 27]],FPL_Fixtures_Extract[#Headers],0)),LEN(INDEX(FPL_Fixtures_Extract[],MATCH($A249,FPL_Fixtures_Extract[[Player]:[Player]],0),MATCH(FPL_Combined[[#Headers],[Gameweek 27]],FPL_Fixtures_Extract[#Headers],0)))-4),Team_Key[[Full Name]:[Full Name]],0))&amp;RIGHT(INDEX(FPL_Fixtures_Extract[],MATCH($A249,FPL_Fixtures_Extract[[Player]:[Player]],0),MATCH(FPL_Combined[[#Headers],[Gameweek 27]],FPL_Fixtures_Extract[#Headers],0)),3))</f>
        <v>WHU(A) 2-1</v>
      </c>
      <c r="AC249" t="str">
        <f ca="1">IF(RIGHT(FPL_Combined[[#Headers],[Gameweek 28]],2)&lt;$B$622,INDEX(FPL_Results_Extract[Gameweek 03],MATCH($A249,FPL_Results_Extract[[Player]:[Player]],0)),INDEX(Team_Key[[Abbreviation]:[Abbreviation]],MATCH(LEFT(INDEX(FPL_Fixtures_Extract[],MATCH($A249,FPL_Fixtures_Extract[[Player]:[Player]],0),MATCH(FPL_Combined[[#Headers],[Gameweek 28]],FPL_Fixtures_Extract[#Headers],0)),LEN(INDEX(FPL_Fixtures_Extract[],MATCH($A249,FPL_Fixtures_Extract[[Player]:[Player]],0),MATCH(FPL_Combined[[#Headers],[Gameweek 28]],FPL_Fixtures_Extract[#Headers],0)))-4),Team_Key[[Full Name]:[Full Name]],0))&amp;RIGHT(INDEX(FPL_Fixtures_Extract[],MATCH($A249,FPL_Fixtures_Extract[[Player]:[Player]],0),MATCH(FPL_Combined[[#Headers],[Gameweek 28]],FPL_Fixtures_Extract[#Headers],0)),3))</f>
        <v>TOT(H) 1-1</v>
      </c>
      <c r="AD249" t="str">
        <f ca="1">IF(RIGHT(FPL_Combined[[#Headers],[Gameweek 29]],2)&lt;$B$622,INDEX(FPL_Results_Extract[Gameweek 04],MATCH($A249,FPL_Results_Extract[[Player]:[Player]],0)),INDEX(Team_Key[[Abbreviation]:[Abbreviation]],MATCH(LEFT(INDEX(FPL_Fixtures_Extract[],MATCH($A249,FPL_Fixtures_Extract[[Player]:[Player]],0),MATCH(FPL_Combined[[#Headers],[Gameweek 29]],FPL_Fixtures_Extract[#Headers],0)),LEN(INDEX(FPL_Fixtures_Extract[],MATCH($A249,FPL_Fixtures_Extract[[Player]:[Player]],0),MATCH(FPL_Combined[[#Headers],[Gameweek 29]],FPL_Fixtures_Extract[#Headers],0)))-4),Team_Key[[Full Name]:[Full Name]],0))&amp;RIGHT(INDEX(FPL_Fixtures_Extract[],MATCH($A249,FPL_Fixtures_Extract[[Player]:[Player]],0),MATCH(FPL_Combined[[#Headers],[Gameweek 29]],FPL_Fixtures_Extract[#Headers],0)),3))</f>
        <v>WAT(A)</v>
      </c>
      <c r="AE249" t="str">
        <f ca="1">IF(RIGHT(FPL_Combined[[#Headers],[Gameweek 30]],2)&lt;$B$622,INDEX(FPL_Results_Extract[Gameweek 05],MATCH($A249,FPL_Results_Extract[[Player]:[Player]],0)),INDEX(Team_Key[[Abbreviation]:[Abbreviation]],MATCH(LEFT(INDEX(FPL_Fixtures_Extract[],MATCH($A249,FPL_Fixtures_Extract[[Player]:[Player]],0),MATCH(FPL_Combined[[#Headers],[Gameweek 30]],FPL_Fixtures_Extract[#Headers],0)),LEN(INDEX(FPL_Fixtures_Extract[],MATCH($A249,FPL_Fixtures_Extract[[Player]:[Player]],0),MATCH(FPL_Combined[[#Headers],[Gameweek 30]],FPL_Fixtures_Extract[#Headers],0)))-4),Team_Key[[Full Name]:[Full Name]],0))&amp;RIGHT(INDEX(FPL_Fixtures_Extract[],MATCH($A249,FPL_Fixtures_Extract[[Player]:[Player]],0),MATCH(FPL_Combined[[#Headers],[Gameweek 30]],FPL_Fixtures_Extract[#Headers],0)),3))</f>
        <v>NEW(H)</v>
      </c>
      <c r="AF249" t="str">
        <f ca="1">IF(RIGHT(FPL_Combined[[#Headers],[Gameweek 31]],2)&lt;$B$622,INDEX(FPL_Results_Extract[Gameweek 06],MATCH($A249,FPL_Results_Extract[[Player]:[Player]],0)),INDEX(Team_Key[[Abbreviation]:[Abbreviation]],MATCH(LEFT(INDEX(FPL_Fixtures_Extract[],MATCH($A249,FPL_Fixtures_Extract[[Player]:[Player]],0),MATCH(FPL_Combined[[#Headers],[Gameweek 31]],FPL_Fixtures_Extract[#Headers],0)),LEN(INDEX(FPL_Fixtures_Extract[],MATCH($A249,FPL_Fixtures_Extract[[Player]:[Player]],0),MATCH(FPL_Combined[[#Headers],[Gameweek 31]],FPL_Fixtures_Extract[#Headers],0)))-4),Team_Key[[Full Name]:[Full Name]],0))&amp;RIGHT(INDEX(FPL_Fixtures_Extract[],MATCH($A249,FPL_Fixtures_Extract[[Player]:[Player]],0),MATCH(FPL_Combined[[#Headers],[Gameweek 31]],FPL_Fixtures_Extract[#Headers],0)),3))</f>
        <v>CRY(A)</v>
      </c>
      <c r="AG249" t="str">
        <f ca="1">IF(RIGHT(FPL_Combined[[#Headers],[Gameweek 32]],2)&lt;$B$622,INDEX(FPL_Results_Extract[Gameweek 07],MATCH($A249,FPL_Results_Extract[[Player]:[Player]],0)),INDEX(Team_Key[[Abbreviation]:[Abbreviation]],MATCH(LEFT(INDEX(FPL_Fixtures_Extract[],MATCH($A249,FPL_Fixtures_Extract[[Player]:[Player]],0),MATCH(FPL_Combined[[#Headers],[Gameweek 32]],FPL_Fixtures_Extract[#Headers],0)),LEN(INDEX(FPL_Fixtures_Extract[],MATCH($A249,FPL_Fixtures_Extract[[Player]:[Player]],0),MATCH(FPL_Combined[[#Headers],[Gameweek 32]],FPL_Fixtures_Extract[#Headers],0)))-4),Team_Key[[Full Name]:[Full Name]],0))&amp;RIGHT(INDEX(FPL_Fixtures_Extract[],MATCH($A249,FPL_Fixtures_Extract[[Player]:[Player]],0),MATCH(FPL_Combined[[#Headers],[Gameweek 32]],FPL_Fixtures_Extract[#Headers],0)),3))</f>
        <v>SOU(H)</v>
      </c>
      <c r="AH249" t="str">
        <f ca="1">IF(RIGHT(FPL_Combined[[#Headers],[Gameweek 33]],2)&lt;$B$622,INDEX(FPL_Results_Extract[Gameweek 08],MATCH($A249,FPL_Results_Extract[[Player]:[Player]],0)),INDEX(Team_Key[[Abbreviation]:[Abbreviation]],MATCH(LEFT(INDEX(FPL_Fixtures_Extract[],MATCH($A249,FPL_Fixtures_Extract[[Player]:[Player]],0),MATCH(FPL_Combined[[#Headers],[Gameweek 33]],FPL_Fixtures_Extract[#Headers],0)),LEN(INDEX(FPL_Fixtures_Extract[],MATCH($A249,FPL_Fixtures_Extract[[Player]:[Player]],0),MATCH(FPL_Combined[[#Headers],[Gameweek 33]],FPL_Fixtures_Extract[#Headers],0)))-4),Team_Key[[Full Name]:[Full Name]],0))&amp;RIGHT(INDEX(FPL_Fixtures_Extract[],MATCH($A249,FPL_Fixtures_Extract[[Player]:[Player]],0),MATCH(FPL_Combined[[#Headers],[Gameweek 33]],FPL_Fixtures_Extract[#Headers],0)),3))</f>
        <v>SUN(A)</v>
      </c>
      <c r="AI249" t="str">
        <f ca="1">IF(RIGHT(FPL_Combined[[#Headers],[Gameweek 34]],2)&lt;$B$622,INDEX(FPL_Results_Extract[Gameweek 09],MATCH($A249,FPL_Results_Extract[[Player]:[Player]],0)),INDEX(Team_Key[[Abbreviation]:[Abbreviation]],MATCH(LEFT(INDEX(FPL_Fixtures_Extract[],MATCH($A249,FPL_Fixtures_Extract[[Player]:[Player]],0),MATCH(FPL_Combined[[#Headers],[Gameweek 34]],FPL_Fixtures_Extract[#Headers],0)),LEN(INDEX(FPL_Fixtures_Extract[],MATCH($A249,FPL_Fixtures_Extract[[Player]:[Player]],0),MATCH(FPL_Combined[[#Headers],[Gameweek 34]],FPL_Fixtures_Extract[#Headers],0)))-4),Team_Key[[Full Name]:[Full Name]],0))&amp;RIGHT(INDEX(FPL_Fixtures_Extract[],MATCH($A249,FPL_Fixtures_Extract[[Player]:[Player]],0),MATCH(FPL_Combined[[#Headers],[Gameweek 34]],FPL_Fixtures_Extract[#Headers],0)),3))</f>
        <v>WHU(H)</v>
      </c>
      <c r="AJ249" t="str">
        <f ca="1">IF(RIGHT(FPL_Combined[[#Headers],[Gameweek 35]],2)&lt;$B$622,INDEX(FPL_Results_Extract[Gameweek 10],MATCH($A249,FPL_Results_Extract[[Player]:[Player]],0)),INDEX(Team_Key[[Abbreviation]:[Abbreviation]],MATCH(LEFT(INDEX(FPL_Fixtures_Extract[],MATCH($A249,FPL_Fixtures_Extract[[Player]:[Player]],0),MATCH(FPL_Combined[[#Headers],[Gameweek 35]],FPL_Fixtures_Extract[#Headers],0)),LEN(INDEX(FPL_Fixtures_Extract[],MATCH($A249,FPL_Fixtures_Extract[[Player]:[Player]],0),MATCH(FPL_Combined[[#Headers],[Gameweek 35]],FPL_Fixtures_Extract[#Headers],0)))-4),Team_Key[[Full Name]:[Full Name]],0))&amp;RIGHT(INDEX(FPL_Fixtures_Extract[],MATCH($A249,FPL_Fixtures_Extract[[Player]:[Player]],0),MATCH(FPL_Combined[[#Headers],[Gameweek 35]],FPL_Fixtures_Extract[#Headers],0)),3))</f>
        <v>SWA(H)</v>
      </c>
      <c r="AK249" t="str">
        <f ca="1">IF(RIGHT(FPL_Combined[[#Headers],[Gameweek 36]],2)&lt;$B$622,INDEX(FPL_Results_Extract[Gameweek 11],MATCH($A249,FPL_Results_Extract[[Player]:[Player]],0)),INDEX(Team_Key[[Abbreviation]:[Abbreviation]],MATCH(LEFT(INDEX(FPL_Fixtures_Extract[],MATCH($A249,FPL_Fixtures_Extract[[Player]:[Player]],0),MATCH(FPL_Combined[[#Headers],[Gameweek 36]],FPL_Fixtures_Extract[#Headers],0)),LEN(INDEX(FPL_Fixtures_Extract[],MATCH($A249,FPL_Fixtures_Extract[[Player]:[Player]],0),MATCH(FPL_Combined[[#Headers],[Gameweek 36]],FPL_Fixtures_Extract[#Headers],0)))-4),Team_Key[[Full Name]:[Full Name]],0))&amp;RIGHT(INDEX(FPL_Fixtures_Extract[],MATCH($A249,FPL_Fixtures_Extract[[Player]:[Player]],0),MATCH(FPL_Combined[[#Headers],[Gameweek 36]],FPL_Fixtures_Extract[#Headers],0)),3))</f>
        <v>MUN(A)</v>
      </c>
      <c r="AL249" t="str">
        <f ca="1">IF(RIGHT(FPL_Combined[[#Headers],[Gameweek 37]],2)&lt;$B$622,INDEX(FPL_Results_Extract[Gameweek 12],MATCH($A249,FPL_Results_Extract[[Player]:[Player]],0)),INDEX(Team_Key[[Abbreviation]:[Abbreviation]],MATCH(LEFT(INDEX(FPL_Fixtures_Extract[],MATCH($A249,FPL_Fixtures_Extract[[Player]:[Player]],0),MATCH(FPL_Combined[[#Headers],[Gameweek 37]],FPL_Fixtures_Extract[#Headers],0)),LEN(INDEX(FPL_Fixtures_Extract[],MATCH($A249,FPL_Fixtures_Extract[[Player]:[Player]],0),MATCH(FPL_Combined[[#Headers],[Gameweek 37]],FPL_Fixtures_Extract[#Headers],0)))-4),Team_Key[[Full Name]:[Full Name]],0))&amp;RIGHT(INDEX(FPL_Fixtures_Extract[],MATCH($A249,FPL_Fixtures_Extract[[Player]:[Player]],0),MATCH(FPL_Combined[[#Headers],[Gameweek 37]],FPL_Fixtures_Extract[#Headers],0)),3))</f>
        <v>EVE(H)</v>
      </c>
      <c r="AM249" t="str">
        <f ca="1">IF(RIGHT(FPL_Combined[[#Headers],[Gameweek 38]],2)&lt;$B$622,INDEX(FPL_Results_Extract[Gameweek 13],MATCH($A249,FPL_Results_Extract[[Player]:[Player]],0)),INDEX(Team_Key[[Abbreviation]:[Abbreviation]],MATCH(LEFT(INDEX(FPL_Fixtures_Extract[],MATCH($A249,FPL_Fixtures_Extract[[Player]:[Player]],0),MATCH(FPL_Combined[[#Headers],[Gameweek 38]],FPL_Fixtures_Extract[#Headers],0)),LEN(INDEX(FPL_Fixtures_Extract[],MATCH($A249,FPL_Fixtures_Extract[[Player]:[Player]],0),MATCH(FPL_Combined[[#Headers],[Gameweek 38]],FPL_Fixtures_Extract[#Headers],0)))-4),Team_Key[[Full Name]:[Full Name]],0))&amp;RIGHT(INDEX(FPL_Fixtures_Extract[],MATCH($A249,FPL_Fixtures_Extract[[Player]:[Player]],0),MATCH(FPL_Combined[[#Headers],[Gameweek 38]],FPL_Fixtures_Extract[#Headers],0)),3))</f>
        <v>CHE(A)</v>
      </c>
    </row>
    <row r="250" spans="1:39" x14ac:dyDescent="0.45">
      <c r="A250" t="s">
        <v>500</v>
      </c>
      <c r="B250" t="str">
        <f ca="1">IF(RIGHT(FPL_Combined[[#Headers],[Gameweek 01]],2)&lt;$B$622,INDEX(FPL_Results_Extract[Gameweek 01],MATCH($A250,FPL_Results_Extract[[Player]:[Player]],0)),INDEX(Team_Key[[Abbreviation]:[Abbreviation]],MATCH(LEFT(INDEX(FPL_Fixtures_Extract[],MATCH($A250,FPL_Fixtures_Extract[[Player]:[Player]],0),MATCH(FPL_Combined[[#Headers],[Gameweek 01]],FPL_Fixtures_Extract[#Headers],0)),LEN(INDEX(FPL_Fixtures_Extract[],MATCH($A250,FPL_Fixtures_Extract[[Player]:[Player]],0),MATCH(FPL_Combined[[#Headers],[Gameweek 01]],FPL_Fixtures_Extract[#Headers],0)))-4),Team_Key[[Full Name]:[Full Name]],0))&amp;RIGHT(INDEX(FPL_Fixtures_Extract[],MATCH($A250,FPL_Fixtures_Extract[[Player]:[Player]],0),MATCH(FPL_Combined[[#Headers],[Gameweek 01]],FPL_Fixtures_Extract[#Headers],0)),3))</f>
        <v>SUN(H) 4-2</v>
      </c>
      <c r="C250" t="str">
        <f ca="1">IF(RIGHT(FPL_Combined[[#Headers],[Gameweek 02]],2)&lt;$B$622,INDEX(FPL_Results_Extract[Gameweek 02],MATCH($A250,FPL_Results_Extract[[Player]:[Player]],0)),INDEX(Team_Key[[Abbreviation]:[Abbreviation]],MATCH(LEFT(INDEX(FPL_Fixtures_Extract[],MATCH($A250,FPL_Fixtures_Extract[[Player]:[Player]],0),MATCH(FPL_Combined[[#Headers],[Gameweek 02]],FPL_Fixtures_Extract[#Headers],0)),LEN(INDEX(FPL_Fixtures_Extract[],MATCH($A250,FPL_Fixtures_Extract[[Player]:[Player]],0),MATCH(FPL_Combined[[#Headers],[Gameweek 02]],FPL_Fixtures_Extract[#Headers],0)))-4),Team_Key[[Full Name]:[Full Name]],0))&amp;RIGHT(INDEX(FPL_Fixtures_Extract[],MATCH($A250,FPL_Fixtures_Extract[[Player]:[Player]],0),MATCH(FPL_Combined[[#Headers],[Gameweek 02]],FPL_Fixtures_Extract[#Headers],0)),3))</f>
        <v>WHU(A) 2-1</v>
      </c>
      <c r="D250" t="str">
        <f ca="1">IF(RIGHT(FPL_Combined[[#Headers],[Gameweek 03]],2)&lt;$B$622,INDEX(FPL_Results_Extract[Gameweek 03],MATCH($A250,FPL_Results_Extract[[Player]:[Player]],0)),INDEX(Team_Key[[Abbreviation]:[Abbreviation]],MATCH(LEFT(INDEX(FPL_Fixtures_Extract[],MATCH($A250,FPL_Fixtures_Extract[[Player]:[Player]],0),MATCH(FPL_Combined[[#Headers],[Gameweek 03]],FPL_Fixtures_Extract[#Headers],0)),LEN(INDEX(FPL_Fixtures_Extract[],MATCH($A250,FPL_Fixtures_Extract[[Player]:[Player]],0),MATCH(FPL_Combined[[#Headers],[Gameweek 03]],FPL_Fixtures_Extract[#Headers],0)))-4),Team_Key[[Full Name]:[Full Name]],0))&amp;RIGHT(INDEX(FPL_Fixtures_Extract[],MATCH($A250,FPL_Fixtures_Extract[[Player]:[Player]],0),MATCH(FPL_Combined[[#Headers],[Gameweek 03]],FPL_Fixtures_Extract[#Headers],0)),3))</f>
        <v>TOT(H) 1-1</v>
      </c>
      <c r="E250" t="str">
        <f ca="1">IF(RIGHT(FPL_Combined[[#Headers],[Gameweek 04]],2)&lt;$B$622,INDEX(FPL_Results_Extract[Gameweek 04],MATCH($A250,FPL_Results_Extract[[Player]:[Player]],0)),INDEX(Team_Key[[Abbreviation]:[Abbreviation]],MATCH(LEFT(INDEX(FPL_Fixtures_Extract[],MATCH($A250,FPL_Fixtures_Extract[[Player]:[Player]],0),MATCH(FPL_Combined[[#Headers],[Gameweek 04]],FPL_Fixtures_Extract[#Headers],0)),LEN(INDEX(FPL_Fixtures_Extract[],MATCH($A250,FPL_Fixtures_Extract[[Player]:[Player]],0),MATCH(FPL_Combined[[#Headers],[Gameweek 04]],FPL_Fixtures_Extract[#Headers],0)))-4),Team_Key[[Full Name]:[Full Name]],0))&amp;RIGHT(INDEX(FPL_Fixtures_Extract[],MATCH($A250,FPL_Fixtures_Extract[[Player]:[Player]],0),MATCH(FPL_Combined[[#Headers],[Gameweek 04]],FPL_Fixtures_Extract[#Headers],0)),3))</f>
        <v>BOU(A) 1-1</v>
      </c>
      <c r="F250" t="str">
        <f ca="1">IF(RIGHT(FPL_Combined[[#Headers],[Gameweek 05]],2)&lt;$B$622,INDEX(FPL_Results_Extract[Gameweek 05],MATCH($A250,FPL_Results_Extract[[Player]:[Player]],0)),INDEX(Team_Key[[Abbreviation]:[Abbreviation]],MATCH(LEFT(INDEX(FPL_Fixtures_Extract[],MATCH($A250,FPL_Fixtures_Extract[[Player]:[Player]],0),MATCH(FPL_Combined[[#Headers],[Gameweek 05]],FPL_Fixtures_Extract[#Headers],0)),LEN(INDEX(FPL_Fixtures_Extract[],MATCH($A250,FPL_Fixtures_Extract[[Player]:[Player]],0),MATCH(FPL_Combined[[#Headers],[Gameweek 05]],FPL_Fixtures_Extract[#Headers],0)))-4),Team_Key[[Full Name]:[Full Name]],0))&amp;RIGHT(INDEX(FPL_Fixtures_Extract[],MATCH($A250,FPL_Fixtures_Extract[[Player]:[Player]],0),MATCH(FPL_Combined[[#Headers],[Gameweek 05]],FPL_Fixtures_Extract[#Headers],0)),3))</f>
        <v>AVL(H) 3-2</v>
      </c>
      <c r="G250" t="str">
        <f ca="1">IF(RIGHT(FPL_Combined[[#Headers],[Gameweek 06]],2)&lt;$B$622,INDEX(FPL_Results_Extract[Gameweek 06],MATCH($A250,FPL_Results_Extract[[Player]:[Player]],0)),INDEX(Team_Key[[Abbreviation]:[Abbreviation]],MATCH(LEFT(INDEX(FPL_Fixtures_Extract[],MATCH($A250,FPL_Fixtures_Extract[[Player]:[Player]],0),MATCH(FPL_Combined[[#Headers],[Gameweek 06]],FPL_Fixtures_Extract[#Headers],0)),LEN(INDEX(FPL_Fixtures_Extract[],MATCH($A250,FPL_Fixtures_Extract[[Player]:[Player]],0),MATCH(FPL_Combined[[#Headers],[Gameweek 06]],FPL_Fixtures_Extract[#Headers],0)))-4),Team_Key[[Full Name]:[Full Name]],0))&amp;RIGHT(INDEX(FPL_Fixtures_Extract[],MATCH($A250,FPL_Fixtures_Extract[[Player]:[Player]],0),MATCH(FPL_Combined[[#Headers],[Gameweek 06]],FPL_Fixtures_Extract[#Headers],0)),3))</f>
        <v>STK(A) 2-2</v>
      </c>
      <c r="H250" t="str">
        <f ca="1">IF(RIGHT(FPL_Combined[[#Headers],[Gameweek 07]],2)&lt;$B$622,INDEX(FPL_Results_Extract[Gameweek 07],MATCH($A250,FPL_Results_Extract[[Player]:[Player]],0)),INDEX(Team_Key[[Abbreviation]:[Abbreviation]],MATCH(LEFT(INDEX(FPL_Fixtures_Extract[],MATCH($A250,FPL_Fixtures_Extract[[Player]:[Player]],0),MATCH(FPL_Combined[[#Headers],[Gameweek 07]],FPL_Fixtures_Extract[#Headers],0)),LEN(INDEX(FPL_Fixtures_Extract[],MATCH($A250,FPL_Fixtures_Extract[[Player]:[Player]],0),MATCH(FPL_Combined[[#Headers],[Gameweek 07]],FPL_Fixtures_Extract[#Headers],0)))-4),Team_Key[[Full Name]:[Full Name]],0))&amp;RIGHT(INDEX(FPL_Fixtures_Extract[],MATCH($A250,FPL_Fixtures_Extract[[Player]:[Player]],0),MATCH(FPL_Combined[[#Headers],[Gameweek 07]],FPL_Fixtures_Extract[#Headers],0)),3))</f>
        <v>ARS(H) 2-5</v>
      </c>
      <c r="I250" t="str">
        <f ca="1">IF(RIGHT(FPL_Combined[[#Headers],[Gameweek 08]],2)&lt;$B$622,INDEX(FPL_Results_Extract[Gameweek 08],MATCH($A250,FPL_Results_Extract[[Player]:[Player]],0)),INDEX(Team_Key[[Abbreviation]:[Abbreviation]],MATCH(LEFT(INDEX(FPL_Fixtures_Extract[],MATCH($A250,FPL_Fixtures_Extract[[Player]:[Player]],0),MATCH(FPL_Combined[[#Headers],[Gameweek 08]],FPL_Fixtures_Extract[#Headers],0)),LEN(INDEX(FPL_Fixtures_Extract[],MATCH($A250,FPL_Fixtures_Extract[[Player]:[Player]],0),MATCH(FPL_Combined[[#Headers],[Gameweek 08]],FPL_Fixtures_Extract[#Headers],0)))-4),Team_Key[[Full Name]:[Full Name]],0))&amp;RIGHT(INDEX(FPL_Fixtures_Extract[],MATCH($A250,FPL_Fixtures_Extract[[Player]:[Player]],0),MATCH(FPL_Combined[[#Headers],[Gameweek 08]],FPL_Fixtures_Extract[#Headers],0)),3))</f>
        <v>NOR(A) 2-1</v>
      </c>
      <c r="J250" t="str">
        <f ca="1">IF(RIGHT(FPL_Combined[[#Headers],[Gameweek 09]],2)&lt;$B$622,INDEX(FPL_Results_Extract[Gameweek 09],MATCH($A250,FPL_Results_Extract[[Player]:[Player]],0)),INDEX(Team_Key[[Abbreviation]:[Abbreviation]],MATCH(LEFT(INDEX(FPL_Fixtures_Extract[],MATCH($A250,FPL_Fixtures_Extract[[Player]:[Player]],0),MATCH(FPL_Combined[[#Headers],[Gameweek 09]],FPL_Fixtures_Extract[#Headers],0)),LEN(INDEX(FPL_Fixtures_Extract[],MATCH($A250,FPL_Fixtures_Extract[[Player]:[Player]],0),MATCH(FPL_Combined[[#Headers],[Gameweek 09]],FPL_Fixtures_Extract[#Headers],0)))-4),Team_Key[[Full Name]:[Full Name]],0))&amp;RIGHT(INDEX(FPL_Fixtures_Extract[],MATCH($A250,FPL_Fixtures_Extract[[Player]:[Player]],0),MATCH(FPL_Combined[[#Headers],[Gameweek 09]],FPL_Fixtures_Extract[#Headers],0)),3))</f>
        <v>SOU(A) 2-2</v>
      </c>
      <c r="K250" t="str">
        <f ca="1">IF(RIGHT(FPL_Combined[[#Headers],[Gameweek 10]],2)&lt;$B$622,INDEX(FPL_Results_Extract[Gameweek 10],MATCH($A250,FPL_Results_Extract[[Player]:[Player]],0)),INDEX(Team_Key[[Abbreviation]:[Abbreviation]],MATCH(LEFT(INDEX(FPL_Fixtures_Extract[],MATCH($A250,FPL_Fixtures_Extract[[Player]:[Player]],0),MATCH(FPL_Combined[[#Headers],[Gameweek 10]],FPL_Fixtures_Extract[#Headers],0)),LEN(INDEX(FPL_Fixtures_Extract[],MATCH($A250,FPL_Fixtures_Extract[[Player]:[Player]],0),MATCH(FPL_Combined[[#Headers],[Gameweek 10]],FPL_Fixtures_Extract[#Headers],0)))-4),Team_Key[[Full Name]:[Full Name]],0))&amp;RIGHT(INDEX(FPL_Fixtures_Extract[],MATCH($A250,FPL_Fixtures_Extract[[Player]:[Player]],0),MATCH(FPL_Combined[[#Headers],[Gameweek 10]],FPL_Fixtures_Extract[#Headers],0)),3))</f>
        <v>CRY(H) 1-0</v>
      </c>
      <c r="L250" t="str">
        <f ca="1">IF(RIGHT(FPL_Combined[[#Headers],[Gameweek 11]],2)&lt;$B$622,INDEX(FPL_Results_Extract[Gameweek 11],MATCH($A250,FPL_Results_Extract[[Player]:[Player]],0)),INDEX(Team_Key[[Abbreviation]:[Abbreviation]],MATCH(LEFT(INDEX(FPL_Fixtures_Extract[],MATCH($A250,FPL_Fixtures_Extract[[Player]:[Player]],0),MATCH(FPL_Combined[[#Headers],[Gameweek 11]],FPL_Fixtures_Extract[#Headers],0)),LEN(INDEX(FPL_Fixtures_Extract[],MATCH($A250,FPL_Fixtures_Extract[[Player]:[Player]],0),MATCH(FPL_Combined[[#Headers],[Gameweek 11]],FPL_Fixtures_Extract[#Headers],0)))-4),Team_Key[[Full Name]:[Full Name]],0))&amp;RIGHT(INDEX(FPL_Fixtures_Extract[],MATCH($A250,FPL_Fixtures_Extract[[Player]:[Player]],0),MATCH(FPL_Combined[[#Headers],[Gameweek 11]],FPL_Fixtures_Extract[#Headers],0)),3))</f>
        <v>WBA(A) 3-2</v>
      </c>
      <c r="M250" t="str">
        <f ca="1">IF(RIGHT(FPL_Combined[[#Headers],[Gameweek 12]],2)&lt;$B$622,INDEX(FPL_Results_Extract[Gameweek 12],MATCH($A250,FPL_Results_Extract[[Player]:[Player]],0)),INDEX(Team_Key[[Abbreviation]:[Abbreviation]],MATCH(LEFT(INDEX(FPL_Fixtures_Extract[],MATCH($A250,FPL_Fixtures_Extract[[Player]:[Player]],0),MATCH(FPL_Combined[[#Headers],[Gameweek 12]],FPL_Fixtures_Extract[#Headers],0)),LEN(INDEX(FPL_Fixtures_Extract[],MATCH($A250,FPL_Fixtures_Extract[[Player]:[Player]],0),MATCH(FPL_Combined[[#Headers],[Gameweek 12]],FPL_Fixtures_Extract[#Headers],0)))-4),Team_Key[[Full Name]:[Full Name]],0))&amp;RIGHT(INDEX(FPL_Fixtures_Extract[],MATCH($A250,FPL_Fixtures_Extract[[Player]:[Player]],0),MATCH(FPL_Combined[[#Headers],[Gameweek 12]],FPL_Fixtures_Extract[#Headers],0)),3))</f>
        <v>WAT(H) 2-1</v>
      </c>
      <c r="N250" t="str">
        <f ca="1">IF(RIGHT(FPL_Combined[[#Headers],[Gameweek 13]],2)&lt;$B$622,INDEX(FPL_Results_Extract[Gameweek 13],MATCH($A250,FPL_Results_Extract[[Player]:[Player]],0)),INDEX(Team_Key[[Abbreviation]:[Abbreviation]],MATCH(LEFT(INDEX(FPL_Fixtures_Extract[],MATCH($A250,FPL_Fixtures_Extract[[Player]:[Player]],0),MATCH(FPL_Combined[[#Headers],[Gameweek 13]],FPL_Fixtures_Extract[#Headers],0)),LEN(INDEX(FPL_Fixtures_Extract[],MATCH($A250,FPL_Fixtures_Extract[[Player]:[Player]],0),MATCH(FPL_Combined[[#Headers],[Gameweek 13]],FPL_Fixtures_Extract[#Headers],0)))-4),Team_Key[[Full Name]:[Full Name]],0))&amp;RIGHT(INDEX(FPL_Fixtures_Extract[],MATCH($A250,FPL_Fixtures_Extract[[Player]:[Player]],0),MATCH(FPL_Combined[[#Headers],[Gameweek 13]],FPL_Fixtures_Extract[#Headers],0)),3))</f>
        <v>NEW(A) 3-0</v>
      </c>
      <c r="O250" t="str">
        <f ca="1">IF(RIGHT(FPL_Combined[[#Headers],[Gameweek 14]],2)&lt;$B$622,INDEX(FPL_Results_Extract[Gameweek 14],MATCH($A250,FPL_Results_Extract[[Player]:[Player]],0)),INDEX(Team_Key[[Abbreviation]:[Abbreviation]],MATCH(LEFT(INDEX(FPL_Fixtures_Extract[],MATCH($A250,FPL_Fixtures_Extract[[Player]:[Player]],0),MATCH(FPL_Combined[[#Headers],[Gameweek 14]],FPL_Fixtures_Extract[#Headers],0)),LEN(INDEX(FPL_Fixtures_Extract[],MATCH($A250,FPL_Fixtures_Extract[[Player]:[Player]],0),MATCH(FPL_Combined[[#Headers],[Gameweek 14]],FPL_Fixtures_Extract[#Headers],0)))-4),Team_Key[[Full Name]:[Full Name]],0))&amp;RIGHT(INDEX(FPL_Fixtures_Extract[],MATCH($A250,FPL_Fixtures_Extract[[Player]:[Player]],0),MATCH(FPL_Combined[[#Headers],[Gameweek 14]],FPL_Fixtures_Extract[#Headers],0)),3))</f>
        <v>MUN(H) 1-1</v>
      </c>
      <c r="P250" t="str">
        <f ca="1">IF(RIGHT(FPL_Combined[[#Headers],[Gameweek 15]],2)&lt;$B$622,INDEX(FPL_Results_Extract[Gameweek 15],MATCH($A250,FPL_Results_Extract[[Player]:[Player]],0)),INDEX(Team_Key[[Abbreviation]:[Abbreviation]],MATCH(LEFT(INDEX(FPL_Fixtures_Extract[],MATCH($A250,FPL_Fixtures_Extract[[Player]:[Player]],0),MATCH(FPL_Combined[[#Headers],[Gameweek 15]],FPL_Fixtures_Extract[#Headers],0)),LEN(INDEX(FPL_Fixtures_Extract[],MATCH($A250,FPL_Fixtures_Extract[[Player]:[Player]],0),MATCH(FPL_Combined[[#Headers],[Gameweek 15]],FPL_Fixtures_Extract[#Headers],0)))-4),Team_Key[[Full Name]:[Full Name]],0))&amp;RIGHT(INDEX(FPL_Fixtures_Extract[],MATCH($A250,FPL_Fixtures_Extract[[Player]:[Player]],0),MATCH(FPL_Combined[[#Headers],[Gameweek 15]],FPL_Fixtures_Extract[#Headers],0)),3))</f>
        <v>SWA(A) 3-0</v>
      </c>
      <c r="Q250" t="str">
        <f ca="1">IF(RIGHT(FPL_Combined[[#Headers],[Gameweek 16]],2)&lt;$B$622,INDEX(FPL_Results_Extract[Gameweek 16],MATCH($A250,FPL_Results_Extract[[Player]:[Player]],0)),INDEX(Team_Key[[Abbreviation]:[Abbreviation]],MATCH(LEFT(INDEX(FPL_Fixtures_Extract[],MATCH($A250,FPL_Fixtures_Extract[[Player]:[Player]],0),MATCH(FPL_Combined[[#Headers],[Gameweek 16]],FPL_Fixtures_Extract[#Headers],0)),LEN(INDEX(FPL_Fixtures_Extract[],MATCH($A250,FPL_Fixtures_Extract[[Player]:[Player]],0),MATCH(FPL_Combined[[#Headers],[Gameweek 16]],FPL_Fixtures_Extract[#Headers],0)))-4),Team_Key[[Full Name]:[Full Name]],0))&amp;RIGHT(INDEX(FPL_Fixtures_Extract[],MATCH($A250,FPL_Fixtures_Extract[[Player]:[Player]],0),MATCH(FPL_Combined[[#Headers],[Gameweek 16]],FPL_Fixtures_Extract[#Headers],0)),3))</f>
        <v>CHE(H) 2-1</v>
      </c>
      <c r="R250" t="str">
        <f ca="1">IF(RIGHT(FPL_Combined[[#Headers],[Gameweek 17]],2)&lt;$B$622,INDEX(FPL_Results_Extract[Gameweek 17],MATCH($A250,FPL_Results_Extract[[Player]:[Player]],0)),INDEX(Team_Key[[Abbreviation]:[Abbreviation]],MATCH(LEFT(INDEX(FPL_Fixtures_Extract[],MATCH($A250,FPL_Fixtures_Extract[[Player]:[Player]],0),MATCH(FPL_Combined[[#Headers],[Gameweek 17]],FPL_Fixtures_Extract[#Headers],0)),LEN(INDEX(FPL_Fixtures_Extract[],MATCH($A250,FPL_Fixtures_Extract[[Player]:[Player]],0),MATCH(FPL_Combined[[#Headers],[Gameweek 17]],FPL_Fixtures_Extract[#Headers],0)))-4),Team_Key[[Full Name]:[Full Name]],0))&amp;RIGHT(INDEX(FPL_Fixtures_Extract[],MATCH($A250,FPL_Fixtures_Extract[[Player]:[Player]],0),MATCH(FPL_Combined[[#Headers],[Gameweek 17]],FPL_Fixtures_Extract[#Headers],0)),3))</f>
        <v>EVE(A) 3-2</v>
      </c>
      <c r="S250" t="str">
        <f ca="1">IF(RIGHT(FPL_Combined[[#Headers],[Gameweek 18]],2)&lt;$B$622,INDEX(FPL_Results_Extract[Gameweek 18],MATCH($A250,FPL_Results_Extract[[Player]:[Player]],0)),INDEX(Team_Key[[Abbreviation]:[Abbreviation]],MATCH(LEFT(INDEX(FPL_Fixtures_Extract[],MATCH($A250,FPL_Fixtures_Extract[[Player]:[Player]],0),MATCH(FPL_Combined[[#Headers],[Gameweek 18]],FPL_Fixtures_Extract[#Headers],0)),LEN(INDEX(FPL_Fixtures_Extract[],MATCH($A250,FPL_Fixtures_Extract[[Player]:[Player]],0),MATCH(FPL_Combined[[#Headers],[Gameweek 18]],FPL_Fixtures_Extract[#Headers],0)))-4),Team_Key[[Full Name]:[Full Name]],0))&amp;RIGHT(INDEX(FPL_Fixtures_Extract[],MATCH($A250,FPL_Fixtures_Extract[[Player]:[Player]],0),MATCH(FPL_Combined[[#Headers],[Gameweek 18]],FPL_Fixtures_Extract[#Headers],0)),3))</f>
        <v>LIV(A) 0-1</v>
      </c>
      <c r="T250" t="str">
        <f ca="1">IF(RIGHT(FPL_Combined[[#Headers],[Gameweek 19]],2)&lt;$B$622,INDEX(FPL_Results_Extract[Gameweek 19],MATCH($A250,FPL_Results_Extract[[Player]:[Player]],0)),INDEX(Team_Key[[Abbreviation]:[Abbreviation]],MATCH(LEFT(INDEX(FPL_Fixtures_Extract[],MATCH($A250,FPL_Fixtures_Extract[[Player]:[Player]],0),MATCH(FPL_Combined[[#Headers],[Gameweek 19]],FPL_Fixtures_Extract[#Headers],0)),LEN(INDEX(FPL_Fixtures_Extract[],MATCH($A250,FPL_Fixtures_Extract[[Player]:[Player]],0),MATCH(FPL_Combined[[#Headers],[Gameweek 19]],FPL_Fixtures_Extract[#Headers],0)))-4),Team_Key[[Full Name]:[Full Name]],0))&amp;RIGHT(INDEX(FPL_Fixtures_Extract[],MATCH($A250,FPL_Fixtures_Extract[[Player]:[Player]],0),MATCH(FPL_Combined[[#Headers],[Gameweek 19]],FPL_Fixtures_Extract[#Headers],0)),3))</f>
        <v>MCI(H) 0-0</v>
      </c>
      <c r="U250" t="str">
        <f ca="1">IF(RIGHT(FPL_Combined[[#Headers],[Gameweek 20]],2)&lt;$B$622,INDEX(FPL_Results_Extract[Gameweek 20],MATCH($A250,FPL_Results_Extract[[Player]:[Player]],0)),INDEX(Team_Key[[Abbreviation]:[Abbreviation]],MATCH(LEFT(INDEX(FPL_Fixtures_Extract[],MATCH($A250,FPL_Fixtures_Extract[[Player]:[Player]],0),MATCH(FPL_Combined[[#Headers],[Gameweek 20]],FPL_Fixtures_Extract[#Headers],0)),LEN(INDEX(FPL_Fixtures_Extract[],MATCH($A250,FPL_Fixtures_Extract[[Player]:[Player]],0),MATCH(FPL_Combined[[#Headers],[Gameweek 20]],FPL_Fixtures_Extract[#Headers],0)))-4),Team_Key[[Full Name]:[Full Name]],0))&amp;RIGHT(INDEX(FPL_Fixtures_Extract[],MATCH($A250,FPL_Fixtures_Extract[[Player]:[Player]],0),MATCH(FPL_Combined[[#Headers],[Gameweek 20]],FPL_Fixtures_Extract[#Headers],0)),3))</f>
        <v>BOU(H) 0-0</v>
      </c>
      <c r="V250" t="str">
        <f ca="1">IF(RIGHT(FPL_Combined[[#Headers],[Gameweek 21]],2)&lt;$B$622,INDEX(FPL_Results_Extract[Gameweek 21],MATCH($A250,FPL_Results_Extract[[Player]:[Player]],0)),INDEX(Team_Key[[Abbreviation]:[Abbreviation]],MATCH(LEFT(INDEX(FPL_Fixtures_Extract[],MATCH($A250,FPL_Fixtures_Extract[[Player]:[Player]],0),MATCH(FPL_Combined[[#Headers],[Gameweek 21]],FPL_Fixtures_Extract[#Headers],0)),LEN(INDEX(FPL_Fixtures_Extract[],MATCH($A250,FPL_Fixtures_Extract[[Player]:[Player]],0),MATCH(FPL_Combined[[#Headers],[Gameweek 21]],FPL_Fixtures_Extract[#Headers],0)))-4),Team_Key[[Full Name]:[Full Name]],0))&amp;RIGHT(INDEX(FPL_Fixtures_Extract[],MATCH($A250,FPL_Fixtures_Extract[[Player]:[Player]],0),MATCH(FPL_Combined[[#Headers],[Gameweek 21]],FPL_Fixtures_Extract[#Headers],0)),3))</f>
        <v>TOT(A) 1-0</v>
      </c>
      <c r="W250" t="str">
        <f ca="1">IF(RIGHT(FPL_Combined[[#Headers],[Gameweek 22]],2)&lt;$B$622,INDEX(FPL_Results_Extract[Gameweek 22],MATCH($A250,FPL_Results_Extract[[Player]:[Player]],0)),INDEX(Team_Key[[Abbreviation]:[Abbreviation]],MATCH(LEFT(INDEX(FPL_Fixtures_Extract[],MATCH($A250,FPL_Fixtures_Extract[[Player]:[Player]],0),MATCH(FPL_Combined[[#Headers],[Gameweek 22]],FPL_Fixtures_Extract[#Headers],0)),LEN(INDEX(FPL_Fixtures_Extract[],MATCH($A250,FPL_Fixtures_Extract[[Player]:[Player]],0),MATCH(FPL_Combined[[#Headers],[Gameweek 22]],FPL_Fixtures_Extract[#Headers],0)))-4),Team_Key[[Full Name]:[Full Name]],0))&amp;RIGHT(INDEX(FPL_Fixtures_Extract[],MATCH($A250,FPL_Fixtures_Extract[[Player]:[Player]],0),MATCH(FPL_Combined[[#Headers],[Gameweek 22]],FPL_Fixtures_Extract[#Headers],0)),3))</f>
        <v>AVL(A) 1-1</v>
      </c>
      <c r="X250" t="str">
        <f ca="1">IF(RIGHT(FPL_Combined[[#Headers],[Gameweek 23]],2)&lt;$B$622,INDEX(FPL_Results_Extract[Gameweek 23],MATCH($A250,FPL_Results_Extract[[Player]:[Player]],0)),INDEX(Team_Key[[Abbreviation]:[Abbreviation]],MATCH(LEFT(INDEX(FPL_Fixtures_Extract[],MATCH($A250,FPL_Fixtures_Extract[[Player]:[Player]],0),MATCH(FPL_Combined[[#Headers],[Gameweek 23]],FPL_Fixtures_Extract[#Headers],0)),LEN(INDEX(FPL_Fixtures_Extract[],MATCH($A250,FPL_Fixtures_Extract[[Player]:[Player]],0),MATCH(FPL_Combined[[#Headers],[Gameweek 23]],FPL_Fixtures_Extract[#Headers],0)))-4),Team_Key[[Full Name]:[Full Name]],0))&amp;RIGHT(INDEX(FPL_Fixtures_Extract[],MATCH($A250,FPL_Fixtures_Extract[[Player]:[Player]],0),MATCH(FPL_Combined[[#Headers],[Gameweek 23]],FPL_Fixtures_Extract[#Headers],0)),3))</f>
        <v>STK(H) 3-0</v>
      </c>
      <c r="Y250" t="str">
        <f ca="1">IF(RIGHT(FPL_Combined[[#Headers],[Gameweek 24]],2)&lt;$B$622,INDEX(FPL_Results_Extract[Team],MATCH($A250,FPL_Results_Extract[[Player]:[Player]],0)),INDEX(Team_Key[[Abbreviation]:[Abbreviation]],MATCH(LEFT(INDEX(FPL_Fixtures_Extract[],MATCH($A250,FPL_Fixtures_Extract[[Player]:[Player]],0),MATCH(FPL_Combined[[#Headers],[Gameweek 24]],FPL_Fixtures_Extract[#Headers],0)),LEN(INDEX(FPL_Fixtures_Extract[],MATCH($A250,FPL_Fixtures_Extract[[Player]:[Player]],0),MATCH(FPL_Combined[[#Headers],[Gameweek 24]],FPL_Fixtures_Extract[#Headers],0)))-4),Team_Key[[Full Name]:[Full Name]],0))&amp;RIGHT(INDEX(FPL_Fixtures_Extract[],MATCH($A250,FPL_Fixtures_Extract[[Player]:[Player]],0),MATCH(FPL_Combined[[#Headers],[Gameweek 24]],FPL_Fixtures_Extract[#Headers],0)),3))</f>
        <v>LEI</v>
      </c>
      <c r="Z250" t="str">
        <f ca="1">IF(RIGHT(FPL_Combined[[#Headers],[Gameweek 25]],2)&lt;$B$622,INDEX(FPL_Results_Extract[Player],MATCH($A250,FPL_Results_Extract[[Player]:[Player]],0)),INDEX(Team_Key[[Abbreviation]:[Abbreviation]],MATCH(LEFT(INDEX(FPL_Fixtures_Extract[],MATCH($A250,FPL_Fixtures_Extract[[Player]:[Player]],0),MATCH(FPL_Combined[[#Headers],[Gameweek 25]],FPL_Fixtures_Extract[#Headers],0)),LEN(INDEX(FPL_Fixtures_Extract[],MATCH($A250,FPL_Fixtures_Extract[[Player]:[Player]],0),MATCH(FPL_Combined[[#Headers],[Gameweek 25]],FPL_Fixtures_Extract[#Headers],0)))-4),Team_Key[[Full Name]:[Full Name]],0))&amp;RIGHT(INDEX(FPL_Fixtures_Extract[],MATCH($A250,FPL_Fixtures_Extract[[Player]:[Player]],0),MATCH(FPL_Combined[[#Headers],[Gameweek 25]],FPL_Fixtures_Extract[#Headers],0)),3))</f>
        <v>Hammond</v>
      </c>
      <c r="AA250" t="str">
        <f ca="1">IF(RIGHT(FPL_Combined[[#Headers],[Gameweek 26]],2)&lt;$B$622,INDEX(FPL_Results_Extract[Gameweek 01],MATCH($A250,FPL_Results_Extract[[Player]:[Player]],0)),INDEX(Team_Key[[Abbreviation]:[Abbreviation]],MATCH(LEFT(INDEX(FPL_Fixtures_Extract[],MATCH($A250,FPL_Fixtures_Extract[[Player]:[Player]],0),MATCH(FPL_Combined[[#Headers],[Gameweek 26]],FPL_Fixtures_Extract[#Headers],0)),LEN(INDEX(FPL_Fixtures_Extract[],MATCH($A250,FPL_Fixtures_Extract[[Player]:[Player]],0),MATCH(FPL_Combined[[#Headers],[Gameweek 26]],FPL_Fixtures_Extract[#Headers],0)))-4),Team_Key[[Full Name]:[Full Name]],0))&amp;RIGHT(INDEX(FPL_Fixtures_Extract[],MATCH($A250,FPL_Fixtures_Extract[[Player]:[Player]],0),MATCH(FPL_Combined[[#Headers],[Gameweek 26]],FPL_Fixtures_Extract[#Headers],0)),3))</f>
        <v>SUN(H) 4-2</v>
      </c>
      <c r="AB250" t="str">
        <f ca="1">IF(RIGHT(FPL_Combined[[#Headers],[Gameweek 27]],2)&lt;$B$622,INDEX(FPL_Results_Extract[Gameweek 02],MATCH($A250,FPL_Results_Extract[[Player]:[Player]],0)),INDEX(Team_Key[[Abbreviation]:[Abbreviation]],MATCH(LEFT(INDEX(FPL_Fixtures_Extract[],MATCH($A250,FPL_Fixtures_Extract[[Player]:[Player]],0),MATCH(FPL_Combined[[#Headers],[Gameweek 27]],FPL_Fixtures_Extract[#Headers],0)),LEN(INDEX(FPL_Fixtures_Extract[],MATCH($A250,FPL_Fixtures_Extract[[Player]:[Player]],0),MATCH(FPL_Combined[[#Headers],[Gameweek 27]],FPL_Fixtures_Extract[#Headers],0)))-4),Team_Key[[Full Name]:[Full Name]],0))&amp;RIGHT(INDEX(FPL_Fixtures_Extract[],MATCH($A250,FPL_Fixtures_Extract[[Player]:[Player]],0),MATCH(FPL_Combined[[#Headers],[Gameweek 27]],FPL_Fixtures_Extract[#Headers],0)),3))</f>
        <v>WHU(A) 2-1</v>
      </c>
      <c r="AC250" t="str">
        <f ca="1">IF(RIGHT(FPL_Combined[[#Headers],[Gameweek 28]],2)&lt;$B$622,INDEX(FPL_Results_Extract[Gameweek 03],MATCH($A250,FPL_Results_Extract[[Player]:[Player]],0)),INDEX(Team_Key[[Abbreviation]:[Abbreviation]],MATCH(LEFT(INDEX(FPL_Fixtures_Extract[],MATCH($A250,FPL_Fixtures_Extract[[Player]:[Player]],0),MATCH(FPL_Combined[[#Headers],[Gameweek 28]],FPL_Fixtures_Extract[#Headers],0)),LEN(INDEX(FPL_Fixtures_Extract[],MATCH($A250,FPL_Fixtures_Extract[[Player]:[Player]],0),MATCH(FPL_Combined[[#Headers],[Gameweek 28]],FPL_Fixtures_Extract[#Headers],0)))-4),Team_Key[[Full Name]:[Full Name]],0))&amp;RIGHT(INDEX(FPL_Fixtures_Extract[],MATCH($A250,FPL_Fixtures_Extract[[Player]:[Player]],0),MATCH(FPL_Combined[[#Headers],[Gameweek 28]],FPL_Fixtures_Extract[#Headers],0)),3))</f>
        <v>TOT(H) 1-1</v>
      </c>
      <c r="AD250" t="str">
        <f ca="1">IF(RIGHT(FPL_Combined[[#Headers],[Gameweek 29]],2)&lt;$B$622,INDEX(FPL_Results_Extract[Gameweek 04],MATCH($A250,FPL_Results_Extract[[Player]:[Player]],0)),INDEX(Team_Key[[Abbreviation]:[Abbreviation]],MATCH(LEFT(INDEX(FPL_Fixtures_Extract[],MATCH($A250,FPL_Fixtures_Extract[[Player]:[Player]],0),MATCH(FPL_Combined[[#Headers],[Gameweek 29]],FPL_Fixtures_Extract[#Headers],0)),LEN(INDEX(FPL_Fixtures_Extract[],MATCH($A250,FPL_Fixtures_Extract[[Player]:[Player]],0),MATCH(FPL_Combined[[#Headers],[Gameweek 29]],FPL_Fixtures_Extract[#Headers],0)))-4),Team_Key[[Full Name]:[Full Name]],0))&amp;RIGHT(INDEX(FPL_Fixtures_Extract[],MATCH($A250,FPL_Fixtures_Extract[[Player]:[Player]],0),MATCH(FPL_Combined[[#Headers],[Gameweek 29]],FPL_Fixtures_Extract[#Headers],0)),3))</f>
        <v>WAT(A)</v>
      </c>
      <c r="AE250" t="str">
        <f ca="1">IF(RIGHT(FPL_Combined[[#Headers],[Gameweek 30]],2)&lt;$B$622,INDEX(FPL_Results_Extract[Gameweek 05],MATCH($A250,FPL_Results_Extract[[Player]:[Player]],0)),INDEX(Team_Key[[Abbreviation]:[Abbreviation]],MATCH(LEFT(INDEX(FPL_Fixtures_Extract[],MATCH($A250,FPL_Fixtures_Extract[[Player]:[Player]],0),MATCH(FPL_Combined[[#Headers],[Gameweek 30]],FPL_Fixtures_Extract[#Headers],0)),LEN(INDEX(FPL_Fixtures_Extract[],MATCH($A250,FPL_Fixtures_Extract[[Player]:[Player]],0),MATCH(FPL_Combined[[#Headers],[Gameweek 30]],FPL_Fixtures_Extract[#Headers],0)))-4),Team_Key[[Full Name]:[Full Name]],0))&amp;RIGHT(INDEX(FPL_Fixtures_Extract[],MATCH($A250,FPL_Fixtures_Extract[[Player]:[Player]],0),MATCH(FPL_Combined[[#Headers],[Gameweek 30]],FPL_Fixtures_Extract[#Headers],0)),3))</f>
        <v>NEW(H)</v>
      </c>
      <c r="AF250" t="str">
        <f ca="1">IF(RIGHT(FPL_Combined[[#Headers],[Gameweek 31]],2)&lt;$B$622,INDEX(FPL_Results_Extract[Gameweek 06],MATCH($A250,FPL_Results_Extract[[Player]:[Player]],0)),INDEX(Team_Key[[Abbreviation]:[Abbreviation]],MATCH(LEFT(INDEX(FPL_Fixtures_Extract[],MATCH($A250,FPL_Fixtures_Extract[[Player]:[Player]],0),MATCH(FPL_Combined[[#Headers],[Gameweek 31]],FPL_Fixtures_Extract[#Headers],0)),LEN(INDEX(FPL_Fixtures_Extract[],MATCH($A250,FPL_Fixtures_Extract[[Player]:[Player]],0),MATCH(FPL_Combined[[#Headers],[Gameweek 31]],FPL_Fixtures_Extract[#Headers],0)))-4),Team_Key[[Full Name]:[Full Name]],0))&amp;RIGHT(INDEX(FPL_Fixtures_Extract[],MATCH($A250,FPL_Fixtures_Extract[[Player]:[Player]],0),MATCH(FPL_Combined[[#Headers],[Gameweek 31]],FPL_Fixtures_Extract[#Headers],0)),3))</f>
        <v>CRY(A)</v>
      </c>
      <c r="AG250" t="str">
        <f ca="1">IF(RIGHT(FPL_Combined[[#Headers],[Gameweek 32]],2)&lt;$B$622,INDEX(FPL_Results_Extract[Gameweek 07],MATCH($A250,FPL_Results_Extract[[Player]:[Player]],0)),INDEX(Team_Key[[Abbreviation]:[Abbreviation]],MATCH(LEFT(INDEX(FPL_Fixtures_Extract[],MATCH($A250,FPL_Fixtures_Extract[[Player]:[Player]],0),MATCH(FPL_Combined[[#Headers],[Gameweek 32]],FPL_Fixtures_Extract[#Headers],0)),LEN(INDEX(FPL_Fixtures_Extract[],MATCH($A250,FPL_Fixtures_Extract[[Player]:[Player]],0),MATCH(FPL_Combined[[#Headers],[Gameweek 32]],FPL_Fixtures_Extract[#Headers],0)))-4),Team_Key[[Full Name]:[Full Name]],0))&amp;RIGHT(INDEX(FPL_Fixtures_Extract[],MATCH($A250,FPL_Fixtures_Extract[[Player]:[Player]],0),MATCH(FPL_Combined[[#Headers],[Gameweek 32]],FPL_Fixtures_Extract[#Headers],0)),3))</f>
        <v>SOU(H)</v>
      </c>
      <c r="AH250" t="str">
        <f ca="1">IF(RIGHT(FPL_Combined[[#Headers],[Gameweek 33]],2)&lt;$B$622,INDEX(FPL_Results_Extract[Gameweek 08],MATCH($A250,FPL_Results_Extract[[Player]:[Player]],0)),INDEX(Team_Key[[Abbreviation]:[Abbreviation]],MATCH(LEFT(INDEX(FPL_Fixtures_Extract[],MATCH($A250,FPL_Fixtures_Extract[[Player]:[Player]],0),MATCH(FPL_Combined[[#Headers],[Gameweek 33]],FPL_Fixtures_Extract[#Headers],0)),LEN(INDEX(FPL_Fixtures_Extract[],MATCH($A250,FPL_Fixtures_Extract[[Player]:[Player]],0),MATCH(FPL_Combined[[#Headers],[Gameweek 33]],FPL_Fixtures_Extract[#Headers],0)))-4),Team_Key[[Full Name]:[Full Name]],0))&amp;RIGHT(INDEX(FPL_Fixtures_Extract[],MATCH($A250,FPL_Fixtures_Extract[[Player]:[Player]],0),MATCH(FPL_Combined[[#Headers],[Gameweek 33]],FPL_Fixtures_Extract[#Headers],0)),3))</f>
        <v>SUN(A)</v>
      </c>
      <c r="AI250" t="str">
        <f ca="1">IF(RIGHT(FPL_Combined[[#Headers],[Gameweek 34]],2)&lt;$B$622,INDEX(FPL_Results_Extract[Gameweek 09],MATCH($A250,FPL_Results_Extract[[Player]:[Player]],0)),INDEX(Team_Key[[Abbreviation]:[Abbreviation]],MATCH(LEFT(INDEX(FPL_Fixtures_Extract[],MATCH($A250,FPL_Fixtures_Extract[[Player]:[Player]],0),MATCH(FPL_Combined[[#Headers],[Gameweek 34]],FPL_Fixtures_Extract[#Headers],0)),LEN(INDEX(FPL_Fixtures_Extract[],MATCH($A250,FPL_Fixtures_Extract[[Player]:[Player]],0),MATCH(FPL_Combined[[#Headers],[Gameweek 34]],FPL_Fixtures_Extract[#Headers],0)))-4),Team_Key[[Full Name]:[Full Name]],0))&amp;RIGHT(INDEX(FPL_Fixtures_Extract[],MATCH($A250,FPL_Fixtures_Extract[[Player]:[Player]],0),MATCH(FPL_Combined[[#Headers],[Gameweek 34]],FPL_Fixtures_Extract[#Headers],0)),3))</f>
        <v>WHU(H)</v>
      </c>
      <c r="AJ250" t="str">
        <f ca="1">IF(RIGHT(FPL_Combined[[#Headers],[Gameweek 35]],2)&lt;$B$622,INDEX(FPL_Results_Extract[Gameweek 10],MATCH($A250,FPL_Results_Extract[[Player]:[Player]],0)),INDEX(Team_Key[[Abbreviation]:[Abbreviation]],MATCH(LEFT(INDEX(FPL_Fixtures_Extract[],MATCH($A250,FPL_Fixtures_Extract[[Player]:[Player]],0),MATCH(FPL_Combined[[#Headers],[Gameweek 35]],FPL_Fixtures_Extract[#Headers],0)),LEN(INDEX(FPL_Fixtures_Extract[],MATCH($A250,FPL_Fixtures_Extract[[Player]:[Player]],0),MATCH(FPL_Combined[[#Headers],[Gameweek 35]],FPL_Fixtures_Extract[#Headers],0)))-4),Team_Key[[Full Name]:[Full Name]],0))&amp;RIGHT(INDEX(FPL_Fixtures_Extract[],MATCH($A250,FPL_Fixtures_Extract[[Player]:[Player]],0),MATCH(FPL_Combined[[#Headers],[Gameweek 35]],FPL_Fixtures_Extract[#Headers],0)),3))</f>
        <v>SWA(H)</v>
      </c>
      <c r="AK250" t="str">
        <f ca="1">IF(RIGHT(FPL_Combined[[#Headers],[Gameweek 36]],2)&lt;$B$622,INDEX(FPL_Results_Extract[Gameweek 11],MATCH($A250,FPL_Results_Extract[[Player]:[Player]],0)),INDEX(Team_Key[[Abbreviation]:[Abbreviation]],MATCH(LEFT(INDEX(FPL_Fixtures_Extract[],MATCH($A250,FPL_Fixtures_Extract[[Player]:[Player]],0),MATCH(FPL_Combined[[#Headers],[Gameweek 36]],FPL_Fixtures_Extract[#Headers],0)),LEN(INDEX(FPL_Fixtures_Extract[],MATCH($A250,FPL_Fixtures_Extract[[Player]:[Player]],0),MATCH(FPL_Combined[[#Headers],[Gameweek 36]],FPL_Fixtures_Extract[#Headers],0)))-4),Team_Key[[Full Name]:[Full Name]],0))&amp;RIGHT(INDEX(FPL_Fixtures_Extract[],MATCH($A250,FPL_Fixtures_Extract[[Player]:[Player]],0),MATCH(FPL_Combined[[#Headers],[Gameweek 36]],FPL_Fixtures_Extract[#Headers],0)),3))</f>
        <v>MUN(A)</v>
      </c>
      <c r="AL250" t="str">
        <f ca="1">IF(RIGHT(FPL_Combined[[#Headers],[Gameweek 37]],2)&lt;$B$622,INDEX(FPL_Results_Extract[Gameweek 12],MATCH($A250,FPL_Results_Extract[[Player]:[Player]],0)),INDEX(Team_Key[[Abbreviation]:[Abbreviation]],MATCH(LEFT(INDEX(FPL_Fixtures_Extract[],MATCH($A250,FPL_Fixtures_Extract[[Player]:[Player]],0),MATCH(FPL_Combined[[#Headers],[Gameweek 37]],FPL_Fixtures_Extract[#Headers],0)),LEN(INDEX(FPL_Fixtures_Extract[],MATCH($A250,FPL_Fixtures_Extract[[Player]:[Player]],0),MATCH(FPL_Combined[[#Headers],[Gameweek 37]],FPL_Fixtures_Extract[#Headers],0)))-4),Team_Key[[Full Name]:[Full Name]],0))&amp;RIGHT(INDEX(FPL_Fixtures_Extract[],MATCH($A250,FPL_Fixtures_Extract[[Player]:[Player]],0),MATCH(FPL_Combined[[#Headers],[Gameweek 37]],FPL_Fixtures_Extract[#Headers],0)),3))</f>
        <v>EVE(H)</v>
      </c>
      <c r="AM250" t="str">
        <f ca="1">IF(RIGHT(FPL_Combined[[#Headers],[Gameweek 38]],2)&lt;$B$622,INDEX(FPL_Results_Extract[Gameweek 13],MATCH($A250,FPL_Results_Extract[[Player]:[Player]],0)),INDEX(Team_Key[[Abbreviation]:[Abbreviation]],MATCH(LEFT(INDEX(FPL_Fixtures_Extract[],MATCH($A250,FPL_Fixtures_Extract[[Player]:[Player]],0),MATCH(FPL_Combined[[#Headers],[Gameweek 38]],FPL_Fixtures_Extract[#Headers],0)),LEN(INDEX(FPL_Fixtures_Extract[],MATCH($A250,FPL_Fixtures_Extract[[Player]:[Player]],0),MATCH(FPL_Combined[[#Headers],[Gameweek 38]],FPL_Fixtures_Extract[#Headers],0)))-4),Team_Key[[Full Name]:[Full Name]],0))&amp;RIGHT(INDEX(FPL_Fixtures_Extract[],MATCH($A250,FPL_Fixtures_Extract[[Player]:[Player]],0),MATCH(FPL_Combined[[#Headers],[Gameweek 38]],FPL_Fixtures_Extract[#Headers],0)),3))</f>
        <v>CHE(A)</v>
      </c>
    </row>
    <row r="251" spans="1:39" x14ac:dyDescent="0.45">
      <c r="A251" t="s">
        <v>426</v>
      </c>
      <c r="B251" t="str">
        <f ca="1">IF(RIGHT(FPL_Combined[[#Headers],[Gameweek 01]],2)&lt;$B$622,INDEX(FPL_Results_Extract[Gameweek 01],MATCH($A251,FPL_Results_Extract[[Player]:[Player]],0)),INDEX(Team_Key[[Abbreviation]:[Abbreviation]],MATCH(LEFT(INDEX(FPL_Fixtures_Extract[],MATCH($A251,FPL_Fixtures_Extract[[Player]:[Player]],0),MATCH(FPL_Combined[[#Headers],[Gameweek 01]],FPL_Fixtures_Extract[#Headers],0)),LEN(INDEX(FPL_Fixtures_Extract[],MATCH($A251,FPL_Fixtures_Extract[[Player]:[Player]],0),MATCH(FPL_Combined[[#Headers],[Gameweek 01]],FPL_Fixtures_Extract[#Headers],0)))-4),Team_Key[[Full Name]:[Full Name]],0))&amp;RIGHT(INDEX(FPL_Fixtures_Extract[],MATCH($A251,FPL_Fixtures_Extract[[Player]:[Player]],0),MATCH(FPL_Combined[[#Headers],[Gameweek 01]],FPL_Fixtures_Extract[#Headers],0)),3))</f>
        <v>NOR(A) 3-1</v>
      </c>
      <c r="C251" t="str">
        <f ca="1">IF(RIGHT(FPL_Combined[[#Headers],[Gameweek 02]],2)&lt;$B$622,INDEX(FPL_Results_Extract[Gameweek 02],MATCH($A251,FPL_Results_Extract[[Player]:[Player]],0)),INDEX(Team_Key[[Abbreviation]:[Abbreviation]],MATCH(LEFT(INDEX(FPL_Fixtures_Extract[],MATCH($A251,FPL_Fixtures_Extract[[Player]:[Player]],0),MATCH(FPL_Combined[[#Headers],[Gameweek 02]],FPL_Fixtures_Extract[#Headers],0)),LEN(INDEX(FPL_Fixtures_Extract[],MATCH($A251,FPL_Fixtures_Extract[[Player]:[Player]],0),MATCH(FPL_Combined[[#Headers],[Gameweek 02]],FPL_Fixtures_Extract[#Headers],0)))-4),Team_Key[[Full Name]:[Full Name]],0))&amp;RIGHT(INDEX(FPL_Fixtures_Extract[],MATCH($A251,FPL_Fixtures_Extract[[Player]:[Player]],0),MATCH(FPL_Combined[[#Headers],[Gameweek 02]],FPL_Fixtures_Extract[#Headers],0)),3))</f>
        <v>ARS(H) 1-2</v>
      </c>
      <c r="D251" t="str">
        <f ca="1">IF(RIGHT(FPL_Combined[[#Headers],[Gameweek 03]],2)&lt;$B$622,INDEX(FPL_Results_Extract[Gameweek 03],MATCH($A251,FPL_Results_Extract[[Player]:[Player]],0)),INDEX(Team_Key[[Abbreviation]:[Abbreviation]],MATCH(LEFT(INDEX(FPL_Fixtures_Extract[],MATCH($A251,FPL_Fixtures_Extract[[Player]:[Player]],0),MATCH(FPL_Combined[[#Headers],[Gameweek 03]],FPL_Fixtures_Extract[#Headers],0)),LEN(INDEX(FPL_Fixtures_Extract[],MATCH($A251,FPL_Fixtures_Extract[[Player]:[Player]],0),MATCH(FPL_Combined[[#Headers],[Gameweek 03]],FPL_Fixtures_Extract[#Headers],0)))-4),Team_Key[[Full Name]:[Full Name]],0))&amp;RIGHT(INDEX(FPL_Fixtures_Extract[],MATCH($A251,FPL_Fixtures_Extract[[Player]:[Player]],0),MATCH(FPL_Combined[[#Headers],[Gameweek 03]],FPL_Fixtures_Extract[#Headers],0)),3))</f>
        <v>AVL(H) 2-1</v>
      </c>
      <c r="E251" t="str">
        <f ca="1">IF(RIGHT(FPL_Combined[[#Headers],[Gameweek 04]],2)&lt;$B$622,INDEX(FPL_Results_Extract[Gameweek 04],MATCH($A251,FPL_Results_Extract[[Player]:[Player]],0)),INDEX(Team_Key[[Abbreviation]:[Abbreviation]],MATCH(LEFT(INDEX(FPL_Fixtures_Extract[],MATCH($A251,FPL_Fixtures_Extract[[Player]:[Player]],0),MATCH(FPL_Combined[[#Headers],[Gameweek 04]],FPL_Fixtures_Extract[#Headers],0)),LEN(INDEX(FPL_Fixtures_Extract[],MATCH($A251,FPL_Fixtures_Extract[[Player]:[Player]],0),MATCH(FPL_Combined[[#Headers],[Gameweek 04]],FPL_Fixtures_Extract[#Headers],0)))-4),Team_Key[[Full Name]:[Full Name]],0))&amp;RIGHT(INDEX(FPL_Fixtures_Extract[],MATCH($A251,FPL_Fixtures_Extract[[Player]:[Player]],0),MATCH(FPL_Combined[[#Headers],[Gameweek 04]],FPL_Fixtures_Extract[#Headers],0)),3))</f>
        <v>CHE(A) 2-1</v>
      </c>
      <c r="F251" t="str">
        <f ca="1">IF(RIGHT(FPL_Combined[[#Headers],[Gameweek 05]],2)&lt;$B$622,INDEX(FPL_Results_Extract[Gameweek 05],MATCH($A251,FPL_Results_Extract[[Player]:[Player]],0)),INDEX(Team_Key[[Abbreviation]:[Abbreviation]],MATCH(LEFT(INDEX(FPL_Fixtures_Extract[],MATCH($A251,FPL_Fixtures_Extract[[Player]:[Player]],0),MATCH(FPL_Combined[[#Headers],[Gameweek 05]],FPL_Fixtures_Extract[#Headers],0)),LEN(INDEX(FPL_Fixtures_Extract[],MATCH($A251,FPL_Fixtures_Extract[[Player]:[Player]],0),MATCH(FPL_Combined[[#Headers],[Gameweek 05]],FPL_Fixtures_Extract[#Headers],0)))-4),Team_Key[[Full Name]:[Full Name]],0))&amp;RIGHT(INDEX(FPL_Fixtures_Extract[],MATCH($A251,FPL_Fixtures_Extract[[Player]:[Player]],0),MATCH(FPL_Combined[[#Headers],[Gameweek 05]],FPL_Fixtures_Extract[#Headers],0)),3))</f>
        <v>MCI(H) 0-1</v>
      </c>
      <c r="G251" t="str">
        <f ca="1">IF(RIGHT(FPL_Combined[[#Headers],[Gameweek 06]],2)&lt;$B$622,INDEX(FPL_Results_Extract[Gameweek 06],MATCH($A251,FPL_Results_Extract[[Player]:[Player]],0)),INDEX(Team_Key[[Abbreviation]:[Abbreviation]],MATCH(LEFT(INDEX(FPL_Fixtures_Extract[],MATCH($A251,FPL_Fixtures_Extract[[Player]:[Player]],0),MATCH(FPL_Combined[[#Headers],[Gameweek 06]],FPL_Fixtures_Extract[#Headers],0)),LEN(INDEX(FPL_Fixtures_Extract[],MATCH($A251,FPL_Fixtures_Extract[[Player]:[Player]],0),MATCH(FPL_Combined[[#Headers],[Gameweek 06]],FPL_Fixtures_Extract[#Headers],0)))-4),Team_Key[[Full Name]:[Full Name]],0))&amp;RIGHT(INDEX(FPL_Fixtures_Extract[],MATCH($A251,FPL_Fixtures_Extract[[Player]:[Player]],0),MATCH(FPL_Combined[[#Headers],[Gameweek 06]],FPL_Fixtures_Extract[#Headers],0)),3))</f>
        <v>TOT(A) 0-1</v>
      </c>
      <c r="H251" t="str">
        <f ca="1">IF(RIGHT(FPL_Combined[[#Headers],[Gameweek 07]],2)&lt;$B$622,INDEX(FPL_Results_Extract[Gameweek 07],MATCH($A251,FPL_Results_Extract[[Player]:[Player]],0)),INDEX(Team_Key[[Abbreviation]:[Abbreviation]],MATCH(LEFT(INDEX(FPL_Fixtures_Extract[],MATCH($A251,FPL_Fixtures_Extract[[Player]:[Player]],0),MATCH(FPL_Combined[[#Headers],[Gameweek 07]],FPL_Fixtures_Extract[#Headers],0)),LEN(INDEX(FPL_Fixtures_Extract[],MATCH($A251,FPL_Fixtures_Extract[[Player]:[Player]],0),MATCH(FPL_Combined[[#Headers],[Gameweek 07]],FPL_Fixtures_Extract[#Headers],0)))-4),Team_Key[[Full Name]:[Full Name]],0))&amp;RIGHT(INDEX(FPL_Fixtures_Extract[],MATCH($A251,FPL_Fixtures_Extract[[Player]:[Player]],0),MATCH(FPL_Combined[[#Headers],[Gameweek 07]],FPL_Fixtures_Extract[#Headers],0)),3))</f>
        <v>WAT(A) 1-0</v>
      </c>
      <c r="I251" t="str">
        <f ca="1">IF(RIGHT(FPL_Combined[[#Headers],[Gameweek 08]],2)&lt;$B$622,INDEX(FPL_Results_Extract[Gameweek 08],MATCH($A251,FPL_Results_Extract[[Player]:[Player]],0)),INDEX(Team_Key[[Abbreviation]:[Abbreviation]],MATCH(LEFT(INDEX(FPL_Fixtures_Extract[],MATCH($A251,FPL_Fixtures_Extract[[Player]:[Player]],0),MATCH(FPL_Combined[[#Headers],[Gameweek 08]],FPL_Fixtures_Extract[#Headers],0)),LEN(INDEX(FPL_Fixtures_Extract[],MATCH($A251,FPL_Fixtures_Extract[[Player]:[Player]],0),MATCH(FPL_Combined[[#Headers],[Gameweek 08]],FPL_Fixtures_Extract[#Headers],0)))-4),Team_Key[[Full Name]:[Full Name]],0))&amp;RIGHT(INDEX(FPL_Fixtures_Extract[],MATCH($A251,FPL_Fixtures_Extract[[Player]:[Player]],0),MATCH(FPL_Combined[[#Headers],[Gameweek 08]],FPL_Fixtures_Extract[#Headers],0)),3))</f>
        <v>WBA(H) 2-0</v>
      </c>
      <c r="J251" t="str">
        <f ca="1">IF(RIGHT(FPL_Combined[[#Headers],[Gameweek 09]],2)&lt;$B$622,INDEX(FPL_Results_Extract[Gameweek 09],MATCH($A251,FPL_Results_Extract[[Player]:[Player]],0)),INDEX(Team_Key[[Abbreviation]:[Abbreviation]],MATCH(LEFT(INDEX(FPL_Fixtures_Extract[],MATCH($A251,FPL_Fixtures_Extract[[Player]:[Player]],0),MATCH(FPL_Combined[[#Headers],[Gameweek 09]],FPL_Fixtures_Extract[#Headers],0)),LEN(INDEX(FPL_Fixtures_Extract[],MATCH($A251,FPL_Fixtures_Extract[[Player]:[Player]],0),MATCH(FPL_Combined[[#Headers],[Gameweek 09]],FPL_Fixtures_Extract[#Headers],0)))-4),Team_Key[[Full Name]:[Full Name]],0))&amp;RIGHT(INDEX(FPL_Fixtures_Extract[],MATCH($A251,FPL_Fixtures_Extract[[Player]:[Player]],0),MATCH(FPL_Combined[[#Headers],[Gameweek 09]],FPL_Fixtures_Extract[#Headers],0)),3))</f>
        <v>WHU(H) 1-3</v>
      </c>
      <c r="K251" t="str">
        <f ca="1">IF(RIGHT(FPL_Combined[[#Headers],[Gameweek 10]],2)&lt;$B$622,INDEX(FPL_Results_Extract[Gameweek 10],MATCH($A251,FPL_Results_Extract[[Player]:[Player]],0)),INDEX(Team_Key[[Abbreviation]:[Abbreviation]],MATCH(LEFT(INDEX(FPL_Fixtures_Extract[],MATCH($A251,FPL_Fixtures_Extract[[Player]:[Player]],0),MATCH(FPL_Combined[[#Headers],[Gameweek 10]],FPL_Fixtures_Extract[#Headers],0)),LEN(INDEX(FPL_Fixtures_Extract[],MATCH($A251,FPL_Fixtures_Extract[[Player]:[Player]],0),MATCH(FPL_Combined[[#Headers],[Gameweek 10]],FPL_Fixtures_Extract[#Headers],0)))-4),Team_Key[[Full Name]:[Full Name]],0))&amp;RIGHT(INDEX(FPL_Fixtures_Extract[],MATCH($A251,FPL_Fixtures_Extract[[Player]:[Player]],0),MATCH(FPL_Combined[[#Headers],[Gameweek 10]],FPL_Fixtures_Extract[#Headers],0)),3))</f>
        <v>LEI(A) 0-1</v>
      </c>
      <c r="L251" t="str">
        <f ca="1">IF(RIGHT(FPL_Combined[[#Headers],[Gameweek 11]],2)&lt;$B$622,INDEX(FPL_Results_Extract[Gameweek 11],MATCH($A251,FPL_Results_Extract[[Player]:[Player]],0)),INDEX(Team_Key[[Abbreviation]:[Abbreviation]],MATCH(LEFT(INDEX(FPL_Fixtures_Extract[],MATCH($A251,FPL_Fixtures_Extract[[Player]:[Player]],0),MATCH(FPL_Combined[[#Headers],[Gameweek 11]],FPL_Fixtures_Extract[#Headers],0)),LEN(INDEX(FPL_Fixtures_Extract[],MATCH($A251,FPL_Fixtures_Extract[[Player]:[Player]],0),MATCH(FPL_Combined[[#Headers],[Gameweek 11]],FPL_Fixtures_Extract[#Headers],0)))-4),Team_Key[[Full Name]:[Full Name]],0))&amp;RIGHT(INDEX(FPL_Fixtures_Extract[],MATCH($A251,FPL_Fixtures_Extract[[Player]:[Player]],0),MATCH(FPL_Combined[[#Headers],[Gameweek 11]],FPL_Fixtures_Extract[#Headers],0)),3))</f>
        <v>MUN(H) 0-0</v>
      </c>
      <c r="M251" t="str">
        <f ca="1">IF(RIGHT(FPL_Combined[[#Headers],[Gameweek 12]],2)&lt;$B$622,INDEX(FPL_Results_Extract[Gameweek 12],MATCH($A251,FPL_Results_Extract[[Player]:[Player]],0)),INDEX(Team_Key[[Abbreviation]:[Abbreviation]],MATCH(LEFT(INDEX(FPL_Fixtures_Extract[],MATCH($A251,FPL_Fixtures_Extract[[Player]:[Player]],0),MATCH(FPL_Combined[[#Headers],[Gameweek 12]],FPL_Fixtures_Extract[#Headers],0)),LEN(INDEX(FPL_Fixtures_Extract[],MATCH($A251,FPL_Fixtures_Extract[[Player]:[Player]],0),MATCH(FPL_Combined[[#Headers],[Gameweek 12]],FPL_Fixtures_Extract[#Headers],0)))-4),Team_Key[[Full Name]:[Full Name]],0))&amp;RIGHT(INDEX(FPL_Fixtures_Extract[],MATCH($A251,FPL_Fixtures_Extract[[Player]:[Player]],0),MATCH(FPL_Combined[[#Headers],[Gameweek 12]],FPL_Fixtures_Extract[#Headers],0)),3))</f>
        <v>LIV(A) 2-1</v>
      </c>
      <c r="N251" t="str">
        <f ca="1">IF(RIGHT(FPL_Combined[[#Headers],[Gameweek 13]],2)&lt;$B$622,INDEX(FPL_Results_Extract[Gameweek 13],MATCH($A251,FPL_Results_Extract[[Player]:[Player]],0)),INDEX(Team_Key[[Abbreviation]:[Abbreviation]],MATCH(LEFT(INDEX(FPL_Fixtures_Extract[],MATCH($A251,FPL_Fixtures_Extract[[Player]:[Player]],0),MATCH(FPL_Combined[[#Headers],[Gameweek 13]],FPL_Fixtures_Extract[#Headers],0)),LEN(INDEX(FPL_Fixtures_Extract[],MATCH($A251,FPL_Fixtures_Extract[[Player]:[Player]],0),MATCH(FPL_Combined[[#Headers],[Gameweek 13]],FPL_Fixtures_Extract[#Headers],0)))-4),Team_Key[[Full Name]:[Full Name]],0))&amp;RIGHT(INDEX(FPL_Fixtures_Extract[],MATCH($A251,FPL_Fixtures_Extract[[Player]:[Player]],0),MATCH(FPL_Combined[[#Headers],[Gameweek 13]],FPL_Fixtures_Extract[#Headers],0)),3))</f>
        <v>SUN(H) 0-1</v>
      </c>
      <c r="O251" t="str">
        <f ca="1">IF(RIGHT(FPL_Combined[[#Headers],[Gameweek 14]],2)&lt;$B$622,INDEX(FPL_Results_Extract[Gameweek 14],MATCH($A251,FPL_Results_Extract[[Player]:[Player]],0)),INDEX(Team_Key[[Abbreviation]:[Abbreviation]],MATCH(LEFT(INDEX(FPL_Fixtures_Extract[],MATCH($A251,FPL_Fixtures_Extract[[Player]:[Player]],0),MATCH(FPL_Combined[[#Headers],[Gameweek 14]],FPL_Fixtures_Extract[#Headers],0)),LEN(INDEX(FPL_Fixtures_Extract[],MATCH($A251,FPL_Fixtures_Extract[[Player]:[Player]],0),MATCH(FPL_Combined[[#Headers],[Gameweek 14]],FPL_Fixtures_Extract[#Headers],0)))-4),Team_Key[[Full Name]:[Full Name]],0))&amp;RIGHT(INDEX(FPL_Fixtures_Extract[],MATCH($A251,FPL_Fixtures_Extract[[Player]:[Player]],0),MATCH(FPL_Combined[[#Headers],[Gameweek 14]],FPL_Fixtures_Extract[#Headers],0)),3))</f>
        <v>NEW(H) 5-1</v>
      </c>
      <c r="P251" t="str">
        <f ca="1">IF(RIGHT(FPL_Combined[[#Headers],[Gameweek 15]],2)&lt;$B$622,INDEX(FPL_Results_Extract[Gameweek 15],MATCH($A251,FPL_Results_Extract[[Player]:[Player]],0)),INDEX(Team_Key[[Abbreviation]:[Abbreviation]],MATCH(LEFT(INDEX(FPL_Fixtures_Extract[],MATCH($A251,FPL_Fixtures_Extract[[Player]:[Player]],0),MATCH(FPL_Combined[[#Headers],[Gameweek 15]],FPL_Fixtures_Extract[#Headers],0)),LEN(INDEX(FPL_Fixtures_Extract[],MATCH($A251,FPL_Fixtures_Extract[[Player]:[Player]],0),MATCH(FPL_Combined[[#Headers],[Gameweek 15]],FPL_Fixtures_Extract[#Headers],0)))-4),Team_Key[[Full Name]:[Full Name]],0))&amp;RIGHT(INDEX(FPL_Fixtures_Extract[],MATCH($A251,FPL_Fixtures_Extract[[Player]:[Player]],0),MATCH(FPL_Combined[[#Headers],[Gameweek 15]],FPL_Fixtures_Extract[#Headers],0)),3))</f>
        <v>EVE(A) 1-1</v>
      </c>
      <c r="Q251" t="str">
        <f ca="1">IF(RIGHT(FPL_Combined[[#Headers],[Gameweek 16]],2)&lt;$B$622,INDEX(FPL_Results_Extract[Gameweek 16],MATCH($A251,FPL_Results_Extract[[Player]:[Player]],0)),INDEX(Team_Key[[Abbreviation]:[Abbreviation]],MATCH(LEFT(INDEX(FPL_Fixtures_Extract[],MATCH($A251,FPL_Fixtures_Extract[[Player]:[Player]],0),MATCH(FPL_Combined[[#Headers],[Gameweek 16]],FPL_Fixtures_Extract[#Headers],0)),LEN(INDEX(FPL_Fixtures_Extract[],MATCH($A251,FPL_Fixtures_Extract[[Player]:[Player]],0),MATCH(FPL_Combined[[#Headers],[Gameweek 16]],FPL_Fixtures_Extract[#Headers],0)))-4),Team_Key[[Full Name]:[Full Name]],0))&amp;RIGHT(INDEX(FPL_Fixtures_Extract[],MATCH($A251,FPL_Fixtures_Extract[[Player]:[Player]],0),MATCH(FPL_Combined[[#Headers],[Gameweek 16]],FPL_Fixtures_Extract[#Headers],0)),3))</f>
        <v>SOU(H) 1-0</v>
      </c>
      <c r="R251" t="str">
        <f ca="1">IF(RIGHT(FPL_Combined[[#Headers],[Gameweek 17]],2)&lt;$B$622,INDEX(FPL_Results_Extract[Gameweek 17],MATCH($A251,FPL_Results_Extract[[Player]:[Player]],0)),INDEX(Team_Key[[Abbreviation]:[Abbreviation]],MATCH(LEFT(INDEX(FPL_Fixtures_Extract[],MATCH($A251,FPL_Fixtures_Extract[[Player]:[Player]],0),MATCH(FPL_Combined[[#Headers],[Gameweek 17]],FPL_Fixtures_Extract[#Headers],0)),LEN(INDEX(FPL_Fixtures_Extract[],MATCH($A251,FPL_Fixtures_Extract[[Player]:[Player]],0),MATCH(FPL_Combined[[#Headers],[Gameweek 17]],FPL_Fixtures_Extract[#Headers],0)))-4),Team_Key[[Full Name]:[Full Name]],0))&amp;RIGHT(INDEX(FPL_Fixtures_Extract[],MATCH($A251,FPL_Fixtures_Extract[[Player]:[Player]],0),MATCH(FPL_Combined[[#Headers],[Gameweek 17]],FPL_Fixtures_Extract[#Headers],0)),3))</f>
        <v>STK(A) 2-1</v>
      </c>
      <c r="S251" t="str">
        <f ca="1">IF(RIGHT(FPL_Combined[[#Headers],[Gameweek 18]],2)&lt;$B$622,INDEX(FPL_Results_Extract[Gameweek 18],MATCH($A251,FPL_Results_Extract[[Player]:[Player]],0)),INDEX(Team_Key[[Abbreviation]:[Abbreviation]],MATCH(LEFT(INDEX(FPL_Fixtures_Extract[],MATCH($A251,FPL_Fixtures_Extract[[Player]:[Player]],0),MATCH(FPL_Combined[[#Headers],[Gameweek 18]],FPL_Fixtures_Extract[#Headers],0)),LEN(INDEX(FPL_Fixtures_Extract[],MATCH($A251,FPL_Fixtures_Extract[[Player]:[Player]],0),MATCH(FPL_Combined[[#Headers],[Gameweek 18]],FPL_Fixtures_Extract[#Headers],0)))-4),Team_Key[[Full Name]:[Full Name]],0))&amp;RIGHT(INDEX(FPL_Fixtures_Extract[],MATCH($A251,FPL_Fixtures_Extract[[Player]:[Player]],0),MATCH(FPL_Combined[[#Headers],[Gameweek 18]],FPL_Fixtures_Extract[#Headers],0)),3))</f>
        <v>BOU(A) 0-0</v>
      </c>
      <c r="T251" t="str">
        <f ca="1">IF(RIGHT(FPL_Combined[[#Headers],[Gameweek 19]],2)&lt;$B$622,INDEX(FPL_Results_Extract[Gameweek 19],MATCH($A251,FPL_Results_Extract[[Player]:[Player]],0)),INDEX(Team_Key[[Abbreviation]:[Abbreviation]],MATCH(LEFT(INDEX(FPL_Fixtures_Extract[],MATCH($A251,FPL_Fixtures_Extract[[Player]:[Player]],0),MATCH(FPL_Combined[[#Headers],[Gameweek 19]],FPL_Fixtures_Extract[#Headers],0)),LEN(INDEX(FPL_Fixtures_Extract[],MATCH($A251,FPL_Fixtures_Extract[[Player]:[Player]],0),MATCH(FPL_Combined[[#Headers],[Gameweek 19]],FPL_Fixtures_Extract[#Headers],0)))-4),Team_Key[[Full Name]:[Full Name]],0))&amp;RIGHT(INDEX(FPL_Fixtures_Extract[],MATCH($A251,FPL_Fixtures_Extract[[Player]:[Player]],0),MATCH(FPL_Combined[[#Headers],[Gameweek 19]],FPL_Fixtures_Extract[#Headers],0)),3))</f>
        <v>SWA(H) 0-0</v>
      </c>
      <c r="U251" t="str">
        <f ca="1">IF(RIGHT(FPL_Combined[[#Headers],[Gameweek 20]],2)&lt;$B$622,INDEX(FPL_Results_Extract[Gameweek 20],MATCH($A251,FPL_Results_Extract[[Player]:[Player]],0)),INDEX(Team_Key[[Abbreviation]:[Abbreviation]],MATCH(LEFT(INDEX(FPL_Fixtures_Extract[],MATCH($A251,FPL_Fixtures_Extract[[Player]:[Player]],0),MATCH(FPL_Combined[[#Headers],[Gameweek 20]],FPL_Fixtures_Extract[#Headers],0)),LEN(INDEX(FPL_Fixtures_Extract[],MATCH($A251,FPL_Fixtures_Extract[[Player]:[Player]],0),MATCH(FPL_Combined[[#Headers],[Gameweek 20]],FPL_Fixtures_Extract[#Headers],0)))-4),Team_Key[[Full Name]:[Full Name]],0))&amp;RIGHT(INDEX(FPL_Fixtures_Extract[],MATCH($A251,FPL_Fixtures_Extract[[Player]:[Player]],0),MATCH(FPL_Combined[[#Headers],[Gameweek 20]],FPL_Fixtures_Extract[#Headers],0)),3))</f>
        <v>CHE(H) 0-3</v>
      </c>
      <c r="V251" t="str">
        <f ca="1">IF(RIGHT(FPL_Combined[[#Headers],[Gameweek 21]],2)&lt;$B$622,INDEX(FPL_Results_Extract[Gameweek 21],MATCH($A251,FPL_Results_Extract[[Player]:[Player]],0)),INDEX(Team_Key[[Abbreviation]:[Abbreviation]],MATCH(LEFT(INDEX(FPL_Fixtures_Extract[],MATCH($A251,FPL_Fixtures_Extract[[Player]:[Player]],0),MATCH(FPL_Combined[[#Headers],[Gameweek 21]],FPL_Fixtures_Extract[#Headers],0)),LEN(INDEX(FPL_Fixtures_Extract[],MATCH($A251,FPL_Fixtures_Extract[[Player]:[Player]],0),MATCH(FPL_Combined[[#Headers],[Gameweek 21]],FPL_Fixtures_Extract[#Headers],0)))-4),Team_Key[[Full Name]:[Full Name]],0))&amp;RIGHT(INDEX(FPL_Fixtures_Extract[],MATCH($A251,FPL_Fixtures_Extract[[Player]:[Player]],0),MATCH(FPL_Combined[[#Headers],[Gameweek 21]],FPL_Fixtures_Extract[#Headers],0)),3))</f>
        <v>AVL(A) 0-1</v>
      </c>
      <c r="W251" t="str">
        <f ca="1">IF(RIGHT(FPL_Combined[[#Headers],[Gameweek 22]],2)&lt;$B$622,INDEX(FPL_Results_Extract[Gameweek 22],MATCH($A251,FPL_Results_Extract[[Player]:[Player]],0)),INDEX(Team_Key[[Abbreviation]:[Abbreviation]],MATCH(LEFT(INDEX(FPL_Fixtures_Extract[],MATCH($A251,FPL_Fixtures_Extract[[Player]:[Player]],0),MATCH(FPL_Combined[[#Headers],[Gameweek 22]],FPL_Fixtures_Extract[#Headers],0)),LEN(INDEX(FPL_Fixtures_Extract[],MATCH($A251,FPL_Fixtures_Extract[[Player]:[Player]],0),MATCH(FPL_Combined[[#Headers],[Gameweek 22]],FPL_Fixtures_Extract[#Headers],0)))-4),Team_Key[[Full Name]:[Full Name]],0))&amp;RIGHT(INDEX(FPL_Fixtures_Extract[],MATCH($A251,FPL_Fixtures_Extract[[Player]:[Player]],0),MATCH(FPL_Combined[[#Headers],[Gameweek 22]],FPL_Fixtures_Extract[#Headers],0)),3))</f>
        <v>MCI(A) 0-4</v>
      </c>
      <c r="X251" t="str">
        <f ca="1">IF(RIGHT(FPL_Combined[[#Headers],[Gameweek 23]],2)&lt;$B$622,INDEX(FPL_Results_Extract[Gameweek 23],MATCH($A251,FPL_Results_Extract[[Player]:[Player]],0)),INDEX(Team_Key[[Abbreviation]:[Abbreviation]],MATCH(LEFT(INDEX(FPL_Fixtures_Extract[],MATCH($A251,FPL_Fixtures_Extract[[Player]:[Player]],0),MATCH(FPL_Combined[[#Headers],[Gameweek 23]],FPL_Fixtures_Extract[#Headers],0)),LEN(INDEX(FPL_Fixtures_Extract[],MATCH($A251,FPL_Fixtures_Extract[[Player]:[Player]],0),MATCH(FPL_Combined[[#Headers],[Gameweek 23]],FPL_Fixtures_Extract[#Headers],0)))-4),Team_Key[[Full Name]:[Full Name]],0))&amp;RIGHT(INDEX(FPL_Fixtures_Extract[],MATCH($A251,FPL_Fixtures_Extract[[Player]:[Player]],0),MATCH(FPL_Combined[[#Headers],[Gameweek 23]],FPL_Fixtures_Extract[#Headers],0)),3))</f>
        <v>TOT(H) 1-3</v>
      </c>
      <c r="Y251" t="str">
        <f ca="1">IF(RIGHT(FPL_Combined[[#Headers],[Gameweek 24]],2)&lt;$B$622,INDEX(FPL_Results_Extract[Team],MATCH($A251,FPL_Results_Extract[[Player]:[Player]],0)),INDEX(Team_Key[[Abbreviation]:[Abbreviation]],MATCH(LEFT(INDEX(FPL_Fixtures_Extract[],MATCH($A251,FPL_Fixtures_Extract[[Player]:[Player]],0),MATCH(FPL_Combined[[#Headers],[Gameweek 24]],FPL_Fixtures_Extract[#Headers],0)),LEN(INDEX(FPL_Fixtures_Extract[],MATCH($A251,FPL_Fixtures_Extract[[Player]:[Player]],0),MATCH(FPL_Combined[[#Headers],[Gameweek 24]],FPL_Fixtures_Extract[#Headers],0)))-4),Team_Key[[Full Name]:[Full Name]],0))&amp;RIGHT(INDEX(FPL_Fixtures_Extract[],MATCH($A251,FPL_Fixtures_Extract[[Player]:[Player]],0),MATCH(FPL_Combined[[#Headers],[Gameweek 24]],FPL_Fixtures_Extract[#Headers],0)),3))</f>
        <v>CRY</v>
      </c>
      <c r="Z251" t="str">
        <f ca="1">IF(RIGHT(FPL_Combined[[#Headers],[Gameweek 25]],2)&lt;$B$622,INDEX(FPL_Results_Extract[Player],MATCH($A251,FPL_Results_Extract[[Player]:[Player]],0)),INDEX(Team_Key[[Abbreviation]:[Abbreviation]],MATCH(LEFT(INDEX(FPL_Fixtures_Extract[],MATCH($A251,FPL_Fixtures_Extract[[Player]:[Player]],0),MATCH(FPL_Combined[[#Headers],[Gameweek 25]],FPL_Fixtures_Extract[#Headers],0)),LEN(INDEX(FPL_Fixtures_Extract[],MATCH($A251,FPL_Fixtures_Extract[[Player]:[Player]],0),MATCH(FPL_Combined[[#Headers],[Gameweek 25]],FPL_Fixtures_Extract[#Headers],0)))-4),Team_Key[[Full Name]:[Full Name]],0))&amp;RIGHT(INDEX(FPL_Fixtures_Extract[],MATCH($A251,FPL_Fixtures_Extract[[Player]:[Player]],0),MATCH(FPL_Combined[[#Headers],[Gameweek 25]],FPL_Fixtures_Extract[#Headers],0)),3))</f>
        <v>Hangeland</v>
      </c>
      <c r="AA251" t="str">
        <f ca="1">IF(RIGHT(FPL_Combined[[#Headers],[Gameweek 26]],2)&lt;$B$622,INDEX(FPL_Results_Extract[Gameweek 01],MATCH($A251,FPL_Results_Extract[[Player]:[Player]],0)),INDEX(Team_Key[[Abbreviation]:[Abbreviation]],MATCH(LEFT(INDEX(FPL_Fixtures_Extract[],MATCH($A251,FPL_Fixtures_Extract[[Player]:[Player]],0),MATCH(FPL_Combined[[#Headers],[Gameweek 26]],FPL_Fixtures_Extract[#Headers],0)),LEN(INDEX(FPL_Fixtures_Extract[],MATCH($A251,FPL_Fixtures_Extract[[Player]:[Player]],0),MATCH(FPL_Combined[[#Headers],[Gameweek 26]],FPL_Fixtures_Extract[#Headers],0)))-4),Team_Key[[Full Name]:[Full Name]],0))&amp;RIGHT(INDEX(FPL_Fixtures_Extract[],MATCH($A251,FPL_Fixtures_Extract[[Player]:[Player]],0),MATCH(FPL_Combined[[#Headers],[Gameweek 26]],FPL_Fixtures_Extract[#Headers],0)),3))</f>
        <v>NOR(A) 3-1</v>
      </c>
      <c r="AB251" t="str">
        <f ca="1">IF(RIGHT(FPL_Combined[[#Headers],[Gameweek 27]],2)&lt;$B$622,INDEX(FPL_Results_Extract[Gameweek 02],MATCH($A251,FPL_Results_Extract[[Player]:[Player]],0)),INDEX(Team_Key[[Abbreviation]:[Abbreviation]],MATCH(LEFT(INDEX(FPL_Fixtures_Extract[],MATCH($A251,FPL_Fixtures_Extract[[Player]:[Player]],0),MATCH(FPL_Combined[[#Headers],[Gameweek 27]],FPL_Fixtures_Extract[#Headers],0)),LEN(INDEX(FPL_Fixtures_Extract[],MATCH($A251,FPL_Fixtures_Extract[[Player]:[Player]],0),MATCH(FPL_Combined[[#Headers],[Gameweek 27]],FPL_Fixtures_Extract[#Headers],0)))-4),Team_Key[[Full Name]:[Full Name]],0))&amp;RIGHT(INDEX(FPL_Fixtures_Extract[],MATCH($A251,FPL_Fixtures_Extract[[Player]:[Player]],0),MATCH(FPL_Combined[[#Headers],[Gameweek 27]],FPL_Fixtures_Extract[#Headers],0)),3))</f>
        <v>ARS(H) 1-2</v>
      </c>
      <c r="AC251" t="str">
        <f ca="1">IF(RIGHT(FPL_Combined[[#Headers],[Gameweek 28]],2)&lt;$B$622,INDEX(FPL_Results_Extract[Gameweek 03],MATCH($A251,FPL_Results_Extract[[Player]:[Player]],0)),INDEX(Team_Key[[Abbreviation]:[Abbreviation]],MATCH(LEFT(INDEX(FPL_Fixtures_Extract[],MATCH($A251,FPL_Fixtures_Extract[[Player]:[Player]],0),MATCH(FPL_Combined[[#Headers],[Gameweek 28]],FPL_Fixtures_Extract[#Headers],0)),LEN(INDEX(FPL_Fixtures_Extract[],MATCH($A251,FPL_Fixtures_Extract[[Player]:[Player]],0),MATCH(FPL_Combined[[#Headers],[Gameweek 28]],FPL_Fixtures_Extract[#Headers],0)))-4),Team_Key[[Full Name]:[Full Name]],0))&amp;RIGHT(INDEX(FPL_Fixtures_Extract[],MATCH($A251,FPL_Fixtures_Extract[[Player]:[Player]],0),MATCH(FPL_Combined[[#Headers],[Gameweek 28]],FPL_Fixtures_Extract[#Headers],0)),3))</f>
        <v>AVL(H) 2-1</v>
      </c>
      <c r="AD251" t="str">
        <f ca="1">IF(RIGHT(FPL_Combined[[#Headers],[Gameweek 29]],2)&lt;$B$622,INDEX(FPL_Results_Extract[Gameweek 04],MATCH($A251,FPL_Results_Extract[[Player]:[Player]],0)),INDEX(Team_Key[[Abbreviation]:[Abbreviation]],MATCH(LEFT(INDEX(FPL_Fixtures_Extract[],MATCH($A251,FPL_Fixtures_Extract[[Player]:[Player]],0),MATCH(FPL_Combined[[#Headers],[Gameweek 29]],FPL_Fixtures_Extract[#Headers],0)),LEN(INDEX(FPL_Fixtures_Extract[],MATCH($A251,FPL_Fixtures_Extract[[Player]:[Player]],0),MATCH(FPL_Combined[[#Headers],[Gameweek 29]],FPL_Fixtures_Extract[#Headers],0)))-4),Team_Key[[Full Name]:[Full Name]],0))&amp;RIGHT(INDEX(FPL_Fixtures_Extract[],MATCH($A251,FPL_Fixtures_Extract[[Player]:[Player]],0),MATCH(FPL_Combined[[#Headers],[Gameweek 29]],FPL_Fixtures_Extract[#Headers],0)),3))</f>
        <v>LIV(H)</v>
      </c>
      <c r="AE251" t="e">
        <f ca="1">IF(RIGHT(FPL_Combined[[#Headers],[Gameweek 30]],2)&lt;$B$622,INDEX(FPL_Results_Extract[Gameweek 05],MATCH($A251,FPL_Results_Extract[[Player]:[Player]],0)),INDEX(Team_Key[[Abbreviation]:[Abbreviation]],MATCH(LEFT(INDEX(FPL_Fixtures_Extract[],MATCH($A251,FPL_Fixtures_Extract[[Player]:[Player]],0),MATCH(FPL_Combined[[#Headers],[Gameweek 30]],FPL_Fixtures_Extract[#Headers],0)),LEN(INDEX(FPL_Fixtures_Extract[],MATCH($A251,FPL_Fixtures_Extract[[Player]:[Player]],0),MATCH(FPL_Combined[[#Headers],[Gameweek 30]],FPL_Fixtures_Extract[#Headers],0)))-4),Team_Key[[Full Name]:[Full Name]],0))&amp;RIGHT(INDEX(FPL_Fixtures_Extract[],MATCH($A251,FPL_Fixtures_Extract[[Player]:[Player]],0),MATCH(FPL_Combined[[#Headers],[Gameweek 30]],FPL_Fixtures_Extract[#Headers],0)),3))</f>
        <v>#VALUE!</v>
      </c>
      <c r="AF251" t="str">
        <f ca="1">IF(RIGHT(FPL_Combined[[#Headers],[Gameweek 31]],2)&lt;$B$622,INDEX(FPL_Results_Extract[Gameweek 06],MATCH($A251,FPL_Results_Extract[[Player]:[Player]],0)),INDEX(Team_Key[[Abbreviation]:[Abbreviation]],MATCH(LEFT(INDEX(FPL_Fixtures_Extract[],MATCH($A251,FPL_Fixtures_Extract[[Player]:[Player]],0),MATCH(FPL_Combined[[#Headers],[Gameweek 31]],FPL_Fixtures_Extract[#Headers],0)),LEN(INDEX(FPL_Fixtures_Extract[],MATCH($A251,FPL_Fixtures_Extract[[Player]:[Player]],0),MATCH(FPL_Combined[[#Headers],[Gameweek 31]],FPL_Fixtures_Extract[#Headers],0)))-4),Team_Key[[Full Name]:[Full Name]],0))&amp;RIGHT(INDEX(FPL_Fixtures_Extract[],MATCH($A251,FPL_Fixtures_Extract[[Player]:[Player]],0),MATCH(FPL_Combined[[#Headers],[Gameweek 31]],FPL_Fixtures_Extract[#Headers],0)),3))</f>
        <v>LEI(H)</v>
      </c>
      <c r="AG251" t="str">
        <f ca="1">IF(RIGHT(FPL_Combined[[#Headers],[Gameweek 32]],2)&lt;$B$622,INDEX(FPL_Results_Extract[Gameweek 07],MATCH($A251,FPL_Results_Extract[[Player]:[Player]],0)),INDEX(Team_Key[[Abbreviation]:[Abbreviation]],MATCH(LEFT(INDEX(FPL_Fixtures_Extract[],MATCH($A251,FPL_Fixtures_Extract[[Player]:[Player]],0),MATCH(FPL_Combined[[#Headers],[Gameweek 32]],FPL_Fixtures_Extract[#Headers],0)),LEN(INDEX(FPL_Fixtures_Extract[],MATCH($A251,FPL_Fixtures_Extract[[Player]:[Player]],0),MATCH(FPL_Combined[[#Headers],[Gameweek 32]],FPL_Fixtures_Extract[#Headers],0)))-4),Team_Key[[Full Name]:[Full Name]],0))&amp;RIGHT(INDEX(FPL_Fixtures_Extract[],MATCH($A251,FPL_Fixtures_Extract[[Player]:[Player]],0),MATCH(FPL_Combined[[#Headers],[Gameweek 32]],FPL_Fixtures_Extract[#Headers],0)),3))</f>
        <v>WHU(A)</v>
      </c>
      <c r="AH251" t="str">
        <f ca="1">IF(RIGHT(FPL_Combined[[#Headers],[Gameweek 33]],2)&lt;$B$622,INDEX(FPL_Results_Extract[Gameweek 08],MATCH($A251,FPL_Results_Extract[[Player]:[Player]],0)),INDEX(Team_Key[[Abbreviation]:[Abbreviation]],MATCH(LEFT(INDEX(FPL_Fixtures_Extract[],MATCH($A251,FPL_Fixtures_Extract[[Player]:[Player]],0),MATCH(FPL_Combined[[#Headers],[Gameweek 33]],FPL_Fixtures_Extract[#Headers],0)),LEN(INDEX(FPL_Fixtures_Extract[],MATCH($A251,FPL_Fixtures_Extract[[Player]:[Player]],0),MATCH(FPL_Combined[[#Headers],[Gameweek 33]],FPL_Fixtures_Extract[#Headers],0)))-4),Team_Key[[Full Name]:[Full Name]],0))&amp;RIGHT(INDEX(FPL_Fixtures_Extract[],MATCH($A251,FPL_Fixtures_Extract[[Player]:[Player]],0),MATCH(FPL_Combined[[#Headers],[Gameweek 33]],FPL_Fixtures_Extract[#Headers],0)),3))</f>
        <v>NOR(H)</v>
      </c>
      <c r="AI251" t="str">
        <f ca="1">IF(RIGHT(FPL_Combined[[#Headers],[Gameweek 34]],2)&lt;$B$622,INDEX(FPL_Results_Extract[Gameweek 09],MATCH($A251,FPL_Results_Extract[[Player]:[Player]],0)),INDEX(Team_Key[[Abbreviation]:[Abbreviation]],MATCH(LEFT(INDEX(FPL_Fixtures_Extract[],MATCH($A251,FPL_Fixtures_Extract[[Player]:[Player]],0),MATCH(FPL_Combined[[#Headers],[Gameweek 34]],FPL_Fixtures_Extract[#Headers],0)),LEN(INDEX(FPL_Fixtures_Extract[],MATCH($A251,FPL_Fixtures_Extract[[Player]:[Player]],0),MATCH(FPL_Combined[[#Headers],[Gameweek 34]],FPL_Fixtures_Extract[#Headers],0)))-4),Team_Key[[Full Name]:[Full Name]],0))&amp;RIGHT(INDEX(FPL_Fixtures_Extract[],MATCH($A251,FPL_Fixtures_Extract[[Player]:[Player]],0),MATCH(FPL_Combined[[#Headers],[Gameweek 34]],FPL_Fixtures_Extract[#Headers],0)),3))</f>
        <v>ARS(A)</v>
      </c>
      <c r="AJ251" t="str">
        <f ca="1">IF(RIGHT(FPL_Combined[[#Headers],[Gameweek 35]],2)&lt;$B$622,INDEX(FPL_Results_Extract[Gameweek 10],MATCH($A251,FPL_Results_Extract[[Player]:[Player]],0)),INDEX(Team_Key[[Abbreviation]:[Abbreviation]],MATCH(LEFT(INDEX(FPL_Fixtures_Extract[],MATCH($A251,FPL_Fixtures_Extract[[Player]:[Player]],0),MATCH(FPL_Combined[[#Headers],[Gameweek 35]],FPL_Fixtures_Extract[#Headers],0)),LEN(INDEX(FPL_Fixtures_Extract[],MATCH($A251,FPL_Fixtures_Extract[[Player]:[Player]],0),MATCH(FPL_Combined[[#Headers],[Gameweek 35]],FPL_Fixtures_Extract[#Headers],0)))-4),Team_Key[[Full Name]:[Full Name]],0))&amp;RIGHT(INDEX(FPL_Fixtures_Extract[],MATCH($A251,FPL_Fixtures_Extract[[Player]:[Player]],0),MATCH(FPL_Combined[[#Headers],[Gameweek 35]],FPL_Fixtures_Extract[#Headers],0)),3))</f>
        <v>EVE(H)</v>
      </c>
      <c r="AK251" t="str">
        <f ca="1">IF(RIGHT(FPL_Combined[[#Headers],[Gameweek 36]],2)&lt;$B$622,INDEX(FPL_Results_Extract[Gameweek 11],MATCH($A251,FPL_Results_Extract[[Player]:[Player]],0)),INDEX(Team_Key[[Abbreviation]:[Abbreviation]],MATCH(LEFT(INDEX(FPL_Fixtures_Extract[],MATCH($A251,FPL_Fixtures_Extract[[Player]:[Player]],0),MATCH(FPL_Combined[[#Headers],[Gameweek 36]],FPL_Fixtures_Extract[#Headers],0)),LEN(INDEX(FPL_Fixtures_Extract[],MATCH($A251,FPL_Fixtures_Extract[[Player]:[Player]],0),MATCH(FPL_Combined[[#Headers],[Gameweek 36]],FPL_Fixtures_Extract[#Headers],0)))-4),Team_Key[[Full Name]:[Full Name]],0))&amp;RIGHT(INDEX(FPL_Fixtures_Extract[],MATCH($A251,FPL_Fixtures_Extract[[Player]:[Player]],0),MATCH(FPL_Combined[[#Headers],[Gameweek 36]],FPL_Fixtures_Extract[#Headers],0)),3))</f>
        <v>NEW(A)</v>
      </c>
      <c r="AL251" t="str">
        <f ca="1">IF(RIGHT(FPL_Combined[[#Headers],[Gameweek 37]],2)&lt;$B$622,INDEX(FPL_Results_Extract[Gameweek 12],MATCH($A251,FPL_Results_Extract[[Player]:[Player]],0)),INDEX(Team_Key[[Abbreviation]:[Abbreviation]],MATCH(LEFT(INDEX(FPL_Fixtures_Extract[],MATCH($A251,FPL_Fixtures_Extract[[Player]:[Player]],0),MATCH(FPL_Combined[[#Headers],[Gameweek 37]],FPL_Fixtures_Extract[#Headers],0)),LEN(INDEX(FPL_Fixtures_Extract[],MATCH($A251,FPL_Fixtures_Extract[[Player]:[Player]],0),MATCH(FPL_Combined[[#Headers],[Gameweek 37]],FPL_Fixtures_Extract[#Headers],0)))-4),Team_Key[[Full Name]:[Full Name]],0))&amp;RIGHT(INDEX(FPL_Fixtures_Extract[],MATCH($A251,FPL_Fixtures_Extract[[Player]:[Player]],0),MATCH(FPL_Combined[[#Headers],[Gameweek 37]],FPL_Fixtures_Extract[#Headers],0)),3))</f>
        <v>STK(H)</v>
      </c>
      <c r="AM251" t="str">
        <f ca="1">IF(RIGHT(FPL_Combined[[#Headers],[Gameweek 38]],2)&lt;$B$622,INDEX(FPL_Results_Extract[Gameweek 13],MATCH($A251,FPL_Results_Extract[[Player]:[Player]],0)),INDEX(Team_Key[[Abbreviation]:[Abbreviation]],MATCH(LEFT(INDEX(FPL_Fixtures_Extract[],MATCH($A251,FPL_Fixtures_Extract[[Player]:[Player]],0),MATCH(FPL_Combined[[#Headers],[Gameweek 38]],FPL_Fixtures_Extract[#Headers],0)),LEN(INDEX(FPL_Fixtures_Extract[],MATCH($A251,FPL_Fixtures_Extract[[Player]:[Player]],0),MATCH(FPL_Combined[[#Headers],[Gameweek 38]],FPL_Fixtures_Extract[#Headers],0)))-4),Team_Key[[Full Name]:[Full Name]],0))&amp;RIGHT(INDEX(FPL_Fixtures_Extract[],MATCH($A251,FPL_Fixtures_Extract[[Player]:[Player]],0),MATCH(FPL_Combined[[#Headers],[Gameweek 38]],FPL_Fixtures_Extract[#Headers],0)),3))</f>
        <v>SOU(A)</v>
      </c>
    </row>
    <row r="252" spans="1:39" x14ac:dyDescent="0.45">
      <c r="A252" t="s">
        <v>297</v>
      </c>
      <c r="B252" t="str">
        <f ca="1">IF(RIGHT(FPL_Combined[[#Headers],[Gameweek 01]],2)&lt;$B$622,INDEX(FPL_Results_Extract[Gameweek 01],MATCH($A252,FPL_Results_Extract[[Player]:[Player]],0)),INDEX(Team_Key[[Abbreviation]:[Abbreviation]],MATCH(LEFT(INDEX(FPL_Fixtures_Extract[],MATCH($A252,FPL_Fixtures_Extract[[Player]:[Player]],0),MATCH(FPL_Combined[[#Headers],[Gameweek 01]],FPL_Fixtures_Extract[#Headers],0)),LEN(INDEX(FPL_Fixtures_Extract[],MATCH($A252,FPL_Fixtures_Extract[[Player]:[Player]],0),MATCH(FPL_Combined[[#Headers],[Gameweek 01]],FPL_Fixtures_Extract[#Headers],0)))-4),Team_Key[[Full Name]:[Full Name]],0))&amp;RIGHT(INDEX(FPL_Fixtures_Extract[],MATCH($A252,FPL_Fixtures_Extract[[Player]:[Player]],0),MATCH(FPL_Combined[[#Headers],[Gameweek 01]],FPL_Fixtures_Extract[#Headers],0)),3))</f>
        <v>WBA(A) 3-0</v>
      </c>
      <c r="C252" t="str">
        <f ca="1">IF(RIGHT(FPL_Combined[[#Headers],[Gameweek 02]],2)&lt;$B$622,INDEX(FPL_Results_Extract[Gameweek 02],MATCH($A252,FPL_Results_Extract[[Player]:[Player]],0)),INDEX(Team_Key[[Abbreviation]:[Abbreviation]],MATCH(LEFT(INDEX(FPL_Fixtures_Extract[],MATCH($A252,FPL_Fixtures_Extract[[Player]:[Player]],0),MATCH(FPL_Combined[[#Headers],[Gameweek 02]],FPL_Fixtures_Extract[#Headers],0)),LEN(INDEX(FPL_Fixtures_Extract[],MATCH($A252,FPL_Fixtures_Extract[[Player]:[Player]],0),MATCH(FPL_Combined[[#Headers],[Gameweek 02]],FPL_Fixtures_Extract[#Headers],0)))-4),Team_Key[[Full Name]:[Full Name]],0))&amp;RIGHT(INDEX(FPL_Fixtures_Extract[],MATCH($A252,FPL_Fixtures_Extract[[Player]:[Player]],0),MATCH(FPL_Combined[[#Headers],[Gameweek 02]],FPL_Fixtures_Extract[#Headers],0)),3))</f>
        <v>CHE(H) 3-0</v>
      </c>
      <c r="D252" t="str">
        <f ca="1">IF(RIGHT(FPL_Combined[[#Headers],[Gameweek 03]],2)&lt;$B$622,INDEX(FPL_Results_Extract[Gameweek 03],MATCH($A252,FPL_Results_Extract[[Player]:[Player]],0)),INDEX(Team_Key[[Abbreviation]:[Abbreviation]],MATCH(LEFT(INDEX(FPL_Fixtures_Extract[],MATCH($A252,FPL_Fixtures_Extract[[Player]:[Player]],0),MATCH(FPL_Combined[[#Headers],[Gameweek 03]],FPL_Fixtures_Extract[#Headers],0)),LEN(INDEX(FPL_Fixtures_Extract[],MATCH($A252,FPL_Fixtures_Extract[[Player]:[Player]],0),MATCH(FPL_Combined[[#Headers],[Gameweek 03]],FPL_Fixtures_Extract[#Headers],0)))-4),Team_Key[[Full Name]:[Full Name]],0))&amp;RIGHT(INDEX(FPL_Fixtures_Extract[],MATCH($A252,FPL_Fixtures_Extract[[Player]:[Player]],0),MATCH(FPL_Combined[[#Headers],[Gameweek 03]],FPL_Fixtures_Extract[#Headers],0)),3))</f>
        <v>EVE(A) 2-0</v>
      </c>
      <c r="E252" t="str">
        <f ca="1">IF(RIGHT(FPL_Combined[[#Headers],[Gameweek 04]],2)&lt;$B$622,INDEX(FPL_Results_Extract[Gameweek 04],MATCH($A252,FPL_Results_Extract[[Player]:[Player]],0)),INDEX(Team_Key[[Abbreviation]:[Abbreviation]],MATCH(LEFT(INDEX(FPL_Fixtures_Extract[],MATCH($A252,FPL_Fixtures_Extract[[Player]:[Player]],0),MATCH(FPL_Combined[[#Headers],[Gameweek 04]],FPL_Fixtures_Extract[#Headers],0)),LEN(INDEX(FPL_Fixtures_Extract[],MATCH($A252,FPL_Fixtures_Extract[[Player]:[Player]],0),MATCH(FPL_Combined[[#Headers],[Gameweek 04]],FPL_Fixtures_Extract[#Headers],0)))-4),Team_Key[[Full Name]:[Full Name]],0))&amp;RIGHT(INDEX(FPL_Fixtures_Extract[],MATCH($A252,FPL_Fixtures_Extract[[Player]:[Player]],0),MATCH(FPL_Combined[[#Headers],[Gameweek 04]],FPL_Fixtures_Extract[#Headers],0)),3))</f>
        <v>WAT(H) 2-0</v>
      </c>
      <c r="F252" t="str">
        <f ca="1">IF(RIGHT(FPL_Combined[[#Headers],[Gameweek 05]],2)&lt;$B$622,INDEX(FPL_Results_Extract[Gameweek 05],MATCH($A252,FPL_Results_Extract[[Player]:[Player]],0)),INDEX(Team_Key[[Abbreviation]:[Abbreviation]],MATCH(LEFT(INDEX(FPL_Fixtures_Extract[],MATCH($A252,FPL_Fixtures_Extract[[Player]:[Player]],0),MATCH(FPL_Combined[[#Headers],[Gameweek 05]],FPL_Fixtures_Extract[#Headers],0)),LEN(INDEX(FPL_Fixtures_Extract[],MATCH($A252,FPL_Fixtures_Extract[[Player]:[Player]],0),MATCH(FPL_Combined[[#Headers],[Gameweek 05]],FPL_Fixtures_Extract[#Headers],0)))-4),Team_Key[[Full Name]:[Full Name]],0))&amp;RIGHT(INDEX(FPL_Fixtures_Extract[],MATCH($A252,FPL_Fixtures_Extract[[Player]:[Player]],0),MATCH(FPL_Combined[[#Headers],[Gameweek 05]],FPL_Fixtures_Extract[#Headers],0)),3))</f>
        <v>CRY(A) 1-0</v>
      </c>
      <c r="G252" t="str">
        <f ca="1">IF(RIGHT(FPL_Combined[[#Headers],[Gameweek 06]],2)&lt;$B$622,INDEX(FPL_Results_Extract[Gameweek 06],MATCH($A252,FPL_Results_Extract[[Player]:[Player]],0)),INDEX(Team_Key[[Abbreviation]:[Abbreviation]],MATCH(LEFT(INDEX(FPL_Fixtures_Extract[],MATCH($A252,FPL_Fixtures_Extract[[Player]:[Player]],0),MATCH(FPL_Combined[[#Headers],[Gameweek 06]],FPL_Fixtures_Extract[#Headers],0)),LEN(INDEX(FPL_Fixtures_Extract[],MATCH($A252,FPL_Fixtures_Extract[[Player]:[Player]],0),MATCH(FPL_Combined[[#Headers],[Gameweek 06]],FPL_Fixtures_Extract[#Headers],0)))-4),Team_Key[[Full Name]:[Full Name]],0))&amp;RIGHT(INDEX(FPL_Fixtures_Extract[],MATCH($A252,FPL_Fixtures_Extract[[Player]:[Player]],0),MATCH(FPL_Combined[[#Headers],[Gameweek 06]],FPL_Fixtures_Extract[#Headers],0)),3))</f>
        <v>WHU(H) 1-2</v>
      </c>
      <c r="H252" t="str">
        <f ca="1">IF(RIGHT(FPL_Combined[[#Headers],[Gameweek 07]],2)&lt;$B$622,INDEX(FPL_Results_Extract[Gameweek 07],MATCH($A252,FPL_Results_Extract[[Player]:[Player]],0)),INDEX(Team_Key[[Abbreviation]:[Abbreviation]],MATCH(LEFT(INDEX(FPL_Fixtures_Extract[],MATCH($A252,FPL_Fixtures_Extract[[Player]:[Player]],0),MATCH(FPL_Combined[[#Headers],[Gameweek 07]],FPL_Fixtures_Extract[#Headers],0)),LEN(INDEX(FPL_Fixtures_Extract[],MATCH($A252,FPL_Fixtures_Extract[[Player]:[Player]],0),MATCH(FPL_Combined[[#Headers],[Gameweek 07]],FPL_Fixtures_Extract[#Headers],0)))-4),Team_Key[[Full Name]:[Full Name]],0))&amp;RIGHT(INDEX(FPL_Fixtures_Extract[],MATCH($A252,FPL_Fixtures_Extract[[Player]:[Player]],0),MATCH(FPL_Combined[[#Headers],[Gameweek 07]],FPL_Fixtures_Extract[#Headers],0)),3))</f>
        <v>TOT(A) 1-4</v>
      </c>
      <c r="I252" t="str">
        <f ca="1">IF(RIGHT(FPL_Combined[[#Headers],[Gameweek 08]],2)&lt;$B$622,INDEX(FPL_Results_Extract[Gameweek 08],MATCH($A252,FPL_Results_Extract[[Player]:[Player]],0)),INDEX(Team_Key[[Abbreviation]:[Abbreviation]],MATCH(LEFT(INDEX(FPL_Fixtures_Extract[],MATCH($A252,FPL_Fixtures_Extract[[Player]:[Player]],0),MATCH(FPL_Combined[[#Headers],[Gameweek 08]],FPL_Fixtures_Extract[#Headers],0)),LEN(INDEX(FPL_Fixtures_Extract[],MATCH($A252,FPL_Fixtures_Extract[[Player]:[Player]],0),MATCH(FPL_Combined[[#Headers],[Gameweek 08]],FPL_Fixtures_Extract[#Headers],0)))-4),Team_Key[[Full Name]:[Full Name]],0))&amp;RIGHT(INDEX(FPL_Fixtures_Extract[],MATCH($A252,FPL_Fixtures_Extract[[Player]:[Player]],0),MATCH(FPL_Combined[[#Headers],[Gameweek 08]],FPL_Fixtures_Extract[#Headers],0)),3))</f>
        <v>NEW(H) 6-1</v>
      </c>
      <c r="J252" t="str">
        <f ca="1">IF(RIGHT(FPL_Combined[[#Headers],[Gameweek 09]],2)&lt;$B$622,INDEX(FPL_Results_Extract[Gameweek 09],MATCH($A252,FPL_Results_Extract[[Player]:[Player]],0)),INDEX(Team_Key[[Abbreviation]:[Abbreviation]],MATCH(LEFT(INDEX(FPL_Fixtures_Extract[],MATCH($A252,FPL_Fixtures_Extract[[Player]:[Player]],0),MATCH(FPL_Combined[[#Headers],[Gameweek 09]],FPL_Fixtures_Extract[#Headers],0)),LEN(INDEX(FPL_Fixtures_Extract[],MATCH($A252,FPL_Fixtures_Extract[[Player]:[Player]],0),MATCH(FPL_Combined[[#Headers],[Gameweek 09]],FPL_Fixtures_Extract[#Headers],0)))-4),Team_Key[[Full Name]:[Full Name]],0))&amp;RIGHT(INDEX(FPL_Fixtures_Extract[],MATCH($A252,FPL_Fixtures_Extract[[Player]:[Player]],0),MATCH(FPL_Combined[[#Headers],[Gameweek 09]],FPL_Fixtures_Extract[#Headers],0)),3))</f>
        <v>BOU(H) 5-1</v>
      </c>
      <c r="K252" t="str">
        <f ca="1">IF(RIGHT(FPL_Combined[[#Headers],[Gameweek 10]],2)&lt;$B$622,INDEX(FPL_Results_Extract[Gameweek 10],MATCH($A252,FPL_Results_Extract[[Player]:[Player]],0)),INDEX(Team_Key[[Abbreviation]:[Abbreviation]],MATCH(LEFT(INDEX(FPL_Fixtures_Extract[],MATCH($A252,FPL_Fixtures_Extract[[Player]:[Player]],0),MATCH(FPL_Combined[[#Headers],[Gameweek 10]],FPL_Fixtures_Extract[#Headers],0)),LEN(INDEX(FPL_Fixtures_Extract[],MATCH($A252,FPL_Fixtures_Extract[[Player]:[Player]],0),MATCH(FPL_Combined[[#Headers],[Gameweek 10]],FPL_Fixtures_Extract[#Headers],0)))-4),Team_Key[[Full Name]:[Full Name]],0))&amp;RIGHT(INDEX(FPL_Fixtures_Extract[],MATCH($A252,FPL_Fixtures_Extract[[Player]:[Player]],0),MATCH(FPL_Combined[[#Headers],[Gameweek 10]],FPL_Fixtures_Extract[#Headers],0)),3))</f>
        <v>MUN(A) 0-0</v>
      </c>
      <c r="L252" t="str">
        <f ca="1">IF(RIGHT(FPL_Combined[[#Headers],[Gameweek 11]],2)&lt;$B$622,INDEX(FPL_Results_Extract[Gameweek 11],MATCH($A252,FPL_Results_Extract[[Player]:[Player]],0)),INDEX(Team_Key[[Abbreviation]:[Abbreviation]],MATCH(LEFT(INDEX(FPL_Fixtures_Extract[],MATCH($A252,FPL_Fixtures_Extract[[Player]:[Player]],0),MATCH(FPL_Combined[[#Headers],[Gameweek 11]],FPL_Fixtures_Extract[#Headers],0)),LEN(INDEX(FPL_Fixtures_Extract[],MATCH($A252,FPL_Fixtures_Extract[[Player]:[Player]],0),MATCH(FPL_Combined[[#Headers],[Gameweek 11]],FPL_Fixtures_Extract[#Headers],0)))-4),Team_Key[[Full Name]:[Full Name]],0))&amp;RIGHT(INDEX(FPL_Fixtures_Extract[],MATCH($A252,FPL_Fixtures_Extract[[Player]:[Player]],0),MATCH(FPL_Combined[[#Headers],[Gameweek 11]],FPL_Fixtures_Extract[#Headers],0)),3))</f>
        <v>NOR(H) 2-1</v>
      </c>
      <c r="M252" t="str">
        <f ca="1">IF(RIGHT(FPL_Combined[[#Headers],[Gameweek 12]],2)&lt;$B$622,INDEX(FPL_Results_Extract[Gameweek 12],MATCH($A252,FPL_Results_Extract[[Player]:[Player]],0)),INDEX(Team_Key[[Abbreviation]:[Abbreviation]],MATCH(LEFT(INDEX(FPL_Fixtures_Extract[],MATCH($A252,FPL_Fixtures_Extract[[Player]:[Player]],0),MATCH(FPL_Combined[[#Headers],[Gameweek 12]],FPL_Fixtures_Extract[#Headers],0)),LEN(INDEX(FPL_Fixtures_Extract[],MATCH($A252,FPL_Fixtures_Extract[[Player]:[Player]],0),MATCH(FPL_Combined[[#Headers],[Gameweek 12]],FPL_Fixtures_Extract[#Headers],0)))-4),Team_Key[[Full Name]:[Full Name]],0))&amp;RIGHT(INDEX(FPL_Fixtures_Extract[],MATCH($A252,FPL_Fixtures_Extract[[Player]:[Player]],0),MATCH(FPL_Combined[[#Headers],[Gameweek 12]],FPL_Fixtures_Extract[#Headers],0)),3))</f>
        <v>AVL(A) 0-0</v>
      </c>
      <c r="N252" t="str">
        <f ca="1">IF(RIGHT(FPL_Combined[[#Headers],[Gameweek 13]],2)&lt;$B$622,INDEX(FPL_Results_Extract[Gameweek 13],MATCH($A252,FPL_Results_Extract[[Player]:[Player]],0)),INDEX(Team_Key[[Abbreviation]:[Abbreviation]],MATCH(LEFT(INDEX(FPL_Fixtures_Extract[],MATCH($A252,FPL_Fixtures_Extract[[Player]:[Player]],0),MATCH(FPL_Combined[[#Headers],[Gameweek 13]],FPL_Fixtures_Extract[#Headers],0)),LEN(INDEX(FPL_Fixtures_Extract[],MATCH($A252,FPL_Fixtures_Extract[[Player]:[Player]],0),MATCH(FPL_Combined[[#Headers],[Gameweek 13]],FPL_Fixtures_Extract[#Headers],0)))-4),Team_Key[[Full Name]:[Full Name]],0))&amp;RIGHT(INDEX(FPL_Fixtures_Extract[],MATCH($A252,FPL_Fixtures_Extract[[Player]:[Player]],0),MATCH(FPL_Combined[[#Headers],[Gameweek 13]],FPL_Fixtures_Extract[#Headers],0)),3))</f>
        <v>LIV(H) 1-4</v>
      </c>
      <c r="O252" t="str">
        <f ca="1">IF(RIGHT(FPL_Combined[[#Headers],[Gameweek 14]],2)&lt;$B$622,INDEX(FPL_Results_Extract[Gameweek 14],MATCH($A252,FPL_Results_Extract[[Player]:[Player]],0)),INDEX(Team_Key[[Abbreviation]:[Abbreviation]],MATCH(LEFT(INDEX(FPL_Fixtures_Extract[],MATCH($A252,FPL_Fixtures_Extract[[Player]:[Player]],0),MATCH(FPL_Combined[[#Headers],[Gameweek 14]],FPL_Fixtures_Extract[#Headers],0)),LEN(INDEX(FPL_Fixtures_Extract[],MATCH($A252,FPL_Fixtures_Extract[[Player]:[Player]],0),MATCH(FPL_Combined[[#Headers],[Gameweek 14]],FPL_Fixtures_Extract[#Headers],0)))-4),Team_Key[[Full Name]:[Full Name]],0))&amp;RIGHT(INDEX(FPL_Fixtures_Extract[],MATCH($A252,FPL_Fixtures_Extract[[Player]:[Player]],0),MATCH(FPL_Combined[[#Headers],[Gameweek 14]],FPL_Fixtures_Extract[#Headers],0)),3))</f>
        <v>SOU(H) 3-1</v>
      </c>
      <c r="P252" t="str">
        <f ca="1">IF(RIGHT(FPL_Combined[[#Headers],[Gameweek 15]],2)&lt;$B$622,INDEX(FPL_Results_Extract[Gameweek 15],MATCH($A252,FPL_Results_Extract[[Player]:[Player]],0)),INDEX(Team_Key[[Abbreviation]:[Abbreviation]],MATCH(LEFT(INDEX(FPL_Fixtures_Extract[],MATCH($A252,FPL_Fixtures_Extract[[Player]:[Player]],0),MATCH(FPL_Combined[[#Headers],[Gameweek 15]],FPL_Fixtures_Extract[#Headers],0)),LEN(INDEX(FPL_Fixtures_Extract[],MATCH($A252,FPL_Fixtures_Extract[[Player]:[Player]],0),MATCH(FPL_Combined[[#Headers],[Gameweek 15]],FPL_Fixtures_Extract[#Headers],0)))-4),Team_Key[[Full Name]:[Full Name]],0))&amp;RIGHT(INDEX(FPL_Fixtures_Extract[],MATCH($A252,FPL_Fixtures_Extract[[Player]:[Player]],0),MATCH(FPL_Combined[[#Headers],[Gameweek 15]],FPL_Fixtures_Extract[#Headers],0)),3))</f>
        <v>STK(A) 0-2</v>
      </c>
      <c r="Q252" t="str">
        <f ca="1">IF(RIGHT(FPL_Combined[[#Headers],[Gameweek 16]],2)&lt;$B$622,INDEX(FPL_Results_Extract[Gameweek 16],MATCH($A252,FPL_Results_Extract[[Player]:[Player]],0)),INDEX(Team_Key[[Abbreviation]:[Abbreviation]],MATCH(LEFT(INDEX(FPL_Fixtures_Extract[],MATCH($A252,FPL_Fixtures_Extract[[Player]:[Player]],0),MATCH(FPL_Combined[[#Headers],[Gameweek 16]],FPL_Fixtures_Extract[#Headers],0)),LEN(INDEX(FPL_Fixtures_Extract[],MATCH($A252,FPL_Fixtures_Extract[[Player]:[Player]],0),MATCH(FPL_Combined[[#Headers],[Gameweek 16]],FPL_Fixtures_Extract[#Headers],0)))-4),Team_Key[[Full Name]:[Full Name]],0))&amp;RIGHT(INDEX(FPL_Fixtures_Extract[],MATCH($A252,FPL_Fixtures_Extract[[Player]:[Player]],0),MATCH(FPL_Combined[[#Headers],[Gameweek 16]],FPL_Fixtures_Extract[#Headers],0)),3))</f>
        <v>SWA(H) 2-1</v>
      </c>
      <c r="R252" t="str">
        <f ca="1">IF(RIGHT(FPL_Combined[[#Headers],[Gameweek 17]],2)&lt;$B$622,INDEX(FPL_Results_Extract[Gameweek 17],MATCH($A252,FPL_Results_Extract[[Player]:[Player]],0)),INDEX(Team_Key[[Abbreviation]:[Abbreviation]],MATCH(LEFT(INDEX(FPL_Fixtures_Extract[],MATCH($A252,FPL_Fixtures_Extract[[Player]:[Player]],0),MATCH(FPL_Combined[[#Headers],[Gameweek 17]],FPL_Fixtures_Extract[#Headers],0)),LEN(INDEX(FPL_Fixtures_Extract[],MATCH($A252,FPL_Fixtures_Extract[[Player]:[Player]],0),MATCH(FPL_Combined[[#Headers],[Gameweek 17]],FPL_Fixtures_Extract[#Headers],0)))-4),Team_Key[[Full Name]:[Full Name]],0))&amp;RIGHT(INDEX(FPL_Fixtures_Extract[],MATCH($A252,FPL_Fixtures_Extract[[Player]:[Player]],0),MATCH(FPL_Combined[[#Headers],[Gameweek 17]],FPL_Fixtures_Extract[#Headers],0)),3))</f>
        <v>ARS(A) 1-2</v>
      </c>
      <c r="S252" t="str">
        <f ca="1">IF(RIGHT(FPL_Combined[[#Headers],[Gameweek 18]],2)&lt;$B$622,INDEX(FPL_Results_Extract[Gameweek 18],MATCH($A252,FPL_Results_Extract[[Player]:[Player]],0)),INDEX(Team_Key[[Abbreviation]:[Abbreviation]],MATCH(LEFT(INDEX(FPL_Fixtures_Extract[],MATCH($A252,FPL_Fixtures_Extract[[Player]:[Player]],0),MATCH(FPL_Combined[[#Headers],[Gameweek 18]],FPL_Fixtures_Extract[#Headers],0)),LEN(INDEX(FPL_Fixtures_Extract[],MATCH($A252,FPL_Fixtures_Extract[[Player]:[Player]],0),MATCH(FPL_Combined[[#Headers],[Gameweek 18]],FPL_Fixtures_Extract[#Headers],0)))-4),Team_Key[[Full Name]:[Full Name]],0))&amp;RIGHT(INDEX(FPL_Fixtures_Extract[],MATCH($A252,FPL_Fixtures_Extract[[Player]:[Player]],0),MATCH(FPL_Combined[[#Headers],[Gameweek 18]],FPL_Fixtures_Extract[#Headers],0)),3))</f>
        <v>SUN(H) 4-1</v>
      </c>
      <c r="T252" t="str">
        <f ca="1">IF(RIGHT(FPL_Combined[[#Headers],[Gameweek 19]],2)&lt;$B$622,INDEX(FPL_Results_Extract[Gameweek 19],MATCH($A252,FPL_Results_Extract[[Player]:[Player]],0)),INDEX(Team_Key[[Abbreviation]:[Abbreviation]],MATCH(LEFT(INDEX(FPL_Fixtures_Extract[],MATCH($A252,FPL_Fixtures_Extract[[Player]:[Player]],0),MATCH(FPL_Combined[[#Headers],[Gameweek 19]],FPL_Fixtures_Extract[#Headers],0)),LEN(INDEX(FPL_Fixtures_Extract[],MATCH($A252,FPL_Fixtures_Extract[[Player]:[Player]],0),MATCH(FPL_Combined[[#Headers],[Gameweek 19]],FPL_Fixtures_Extract[#Headers],0)))-4),Team_Key[[Full Name]:[Full Name]],0))&amp;RIGHT(INDEX(FPL_Fixtures_Extract[],MATCH($A252,FPL_Fixtures_Extract[[Player]:[Player]],0),MATCH(FPL_Combined[[#Headers],[Gameweek 19]],FPL_Fixtures_Extract[#Headers],0)),3))</f>
        <v>LEI(A) 0-0</v>
      </c>
      <c r="U252" t="str">
        <f ca="1">IF(RIGHT(FPL_Combined[[#Headers],[Gameweek 20]],2)&lt;$B$622,INDEX(FPL_Results_Extract[Gameweek 20],MATCH($A252,FPL_Results_Extract[[Player]:[Player]],0)),INDEX(Team_Key[[Abbreviation]:[Abbreviation]],MATCH(LEFT(INDEX(FPL_Fixtures_Extract[],MATCH($A252,FPL_Fixtures_Extract[[Player]:[Player]],0),MATCH(FPL_Combined[[#Headers],[Gameweek 20]],FPL_Fixtures_Extract[#Headers],0)),LEN(INDEX(FPL_Fixtures_Extract[],MATCH($A252,FPL_Fixtures_Extract[[Player]:[Player]],0),MATCH(FPL_Combined[[#Headers],[Gameweek 20]],FPL_Fixtures_Extract[#Headers],0)))-4),Team_Key[[Full Name]:[Full Name]],0))&amp;RIGHT(INDEX(FPL_Fixtures_Extract[],MATCH($A252,FPL_Fixtures_Extract[[Player]:[Player]],0),MATCH(FPL_Combined[[#Headers],[Gameweek 20]],FPL_Fixtures_Extract[#Headers],0)),3))</f>
        <v>WAT(A) 2-1</v>
      </c>
      <c r="V252" t="str">
        <f ca="1">IF(RIGHT(FPL_Combined[[#Headers],[Gameweek 21]],2)&lt;$B$622,INDEX(FPL_Results_Extract[Gameweek 21],MATCH($A252,FPL_Results_Extract[[Player]:[Player]],0)),INDEX(Team_Key[[Abbreviation]:[Abbreviation]],MATCH(LEFT(INDEX(FPL_Fixtures_Extract[],MATCH($A252,FPL_Fixtures_Extract[[Player]:[Player]],0),MATCH(FPL_Combined[[#Headers],[Gameweek 21]],FPL_Fixtures_Extract[#Headers],0)),LEN(INDEX(FPL_Fixtures_Extract[],MATCH($A252,FPL_Fixtures_Extract[[Player]:[Player]],0),MATCH(FPL_Combined[[#Headers],[Gameweek 21]],FPL_Fixtures_Extract[#Headers],0)))-4),Team_Key[[Full Name]:[Full Name]],0))&amp;RIGHT(INDEX(FPL_Fixtures_Extract[],MATCH($A252,FPL_Fixtures_Extract[[Player]:[Player]],0),MATCH(FPL_Combined[[#Headers],[Gameweek 21]],FPL_Fixtures_Extract[#Headers],0)),3))</f>
        <v>EVE(H) 0-0</v>
      </c>
      <c r="W252" t="str">
        <f ca="1">IF(RIGHT(FPL_Combined[[#Headers],[Gameweek 22]],2)&lt;$B$622,INDEX(FPL_Results_Extract[Gameweek 22],MATCH($A252,FPL_Results_Extract[[Player]:[Player]],0)),INDEX(Team_Key[[Abbreviation]:[Abbreviation]],MATCH(LEFT(INDEX(FPL_Fixtures_Extract[],MATCH($A252,FPL_Fixtures_Extract[[Player]:[Player]],0),MATCH(FPL_Combined[[#Headers],[Gameweek 22]],FPL_Fixtures_Extract[#Headers],0)),LEN(INDEX(FPL_Fixtures_Extract[],MATCH($A252,FPL_Fixtures_Extract[[Player]:[Player]],0),MATCH(FPL_Combined[[#Headers],[Gameweek 22]],FPL_Fixtures_Extract[#Headers],0)))-4),Team_Key[[Full Name]:[Full Name]],0))&amp;RIGHT(INDEX(FPL_Fixtures_Extract[],MATCH($A252,FPL_Fixtures_Extract[[Player]:[Player]],0),MATCH(FPL_Combined[[#Headers],[Gameweek 22]],FPL_Fixtures_Extract[#Headers],0)),3))</f>
        <v>CRY(H) 4-0</v>
      </c>
      <c r="X252" t="str">
        <f ca="1">IF(RIGHT(FPL_Combined[[#Headers],[Gameweek 23]],2)&lt;$B$622,INDEX(FPL_Results_Extract[Gameweek 23],MATCH($A252,FPL_Results_Extract[[Player]:[Player]],0)),INDEX(Team_Key[[Abbreviation]:[Abbreviation]],MATCH(LEFT(INDEX(FPL_Fixtures_Extract[],MATCH($A252,FPL_Fixtures_Extract[[Player]:[Player]],0),MATCH(FPL_Combined[[#Headers],[Gameweek 23]],FPL_Fixtures_Extract[#Headers],0)),LEN(INDEX(FPL_Fixtures_Extract[],MATCH($A252,FPL_Fixtures_Extract[[Player]:[Player]],0),MATCH(FPL_Combined[[#Headers],[Gameweek 23]],FPL_Fixtures_Extract[#Headers],0)))-4),Team_Key[[Full Name]:[Full Name]],0))&amp;RIGHT(INDEX(FPL_Fixtures_Extract[],MATCH($A252,FPL_Fixtures_Extract[[Player]:[Player]],0),MATCH(FPL_Combined[[#Headers],[Gameweek 23]],FPL_Fixtures_Extract[#Headers],0)),3))</f>
        <v>WHU(A) 2-2</v>
      </c>
      <c r="Y252" t="str">
        <f ca="1">IF(RIGHT(FPL_Combined[[#Headers],[Gameweek 24]],2)&lt;$B$622,INDEX(FPL_Results_Extract[Team],MATCH($A252,FPL_Results_Extract[[Player]:[Player]],0)),INDEX(Team_Key[[Abbreviation]:[Abbreviation]],MATCH(LEFT(INDEX(FPL_Fixtures_Extract[],MATCH($A252,FPL_Fixtures_Extract[[Player]:[Player]],0),MATCH(FPL_Combined[[#Headers],[Gameweek 24]],FPL_Fixtures_Extract[#Headers],0)),LEN(INDEX(FPL_Fixtures_Extract[],MATCH($A252,FPL_Fixtures_Extract[[Player]:[Player]],0),MATCH(FPL_Combined[[#Headers],[Gameweek 24]],FPL_Fixtures_Extract[#Headers],0)))-4),Team_Key[[Full Name]:[Full Name]],0))&amp;RIGHT(INDEX(FPL_Fixtures_Extract[],MATCH($A252,FPL_Fixtures_Extract[[Player]:[Player]],0),MATCH(FPL_Combined[[#Headers],[Gameweek 24]],FPL_Fixtures_Extract[#Headers],0)),3))</f>
        <v>MCI</v>
      </c>
      <c r="Z252" t="str">
        <f ca="1">IF(RIGHT(FPL_Combined[[#Headers],[Gameweek 25]],2)&lt;$B$622,INDEX(FPL_Results_Extract[Player],MATCH($A252,FPL_Results_Extract[[Player]:[Player]],0)),INDEX(Team_Key[[Abbreviation]:[Abbreviation]],MATCH(LEFT(INDEX(FPL_Fixtures_Extract[],MATCH($A252,FPL_Fixtures_Extract[[Player]:[Player]],0),MATCH(FPL_Combined[[#Headers],[Gameweek 25]],FPL_Fixtures_Extract[#Headers],0)),LEN(INDEX(FPL_Fixtures_Extract[],MATCH($A252,FPL_Fixtures_Extract[[Player]:[Player]],0),MATCH(FPL_Combined[[#Headers],[Gameweek 25]],FPL_Fixtures_Extract[#Headers],0)))-4),Team_Key[[Full Name]:[Full Name]],0))&amp;RIGHT(INDEX(FPL_Fixtures_Extract[],MATCH($A252,FPL_Fixtures_Extract[[Player]:[Player]],0),MATCH(FPL_Combined[[#Headers],[Gameweek 25]],FPL_Fixtures_Extract[#Headers],0)),3))</f>
        <v>Hart</v>
      </c>
      <c r="AA252" t="str">
        <f ca="1">IF(RIGHT(FPL_Combined[[#Headers],[Gameweek 26]],2)&lt;$B$622,INDEX(FPL_Results_Extract[Gameweek 01],MATCH($A252,FPL_Results_Extract[[Player]:[Player]],0)),INDEX(Team_Key[[Abbreviation]:[Abbreviation]],MATCH(LEFT(INDEX(FPL_Fixtures_Extract[],MATCH($A252,FPL_Fixtures_Extract[[Player]:[Player]],0),MATCH(FPL_Combined[[#Headers],[Gameweek 26]],FPL_Fixtures_Extract[#Headers],0)),LEN(INDEX(FPL_Fixtures_Extract[],MATCH($A252,FPL_Fixtures_Extract[[Player]:[Player]],0),MATCH(FPL_Combined[[#Headers],[Gameweek 26]],FPL_Fixtures_Extract[#Headers],0)))-4),Team_Key[[Full Name]:[Full Name]],0))&amp;RIGHT(INDEX(FPL_Fixtures_Extract[],MATCH($A252,FPL_Fixtures_Extract[[Player]:[Player]],0),MATCH(FPL_Combined[[#Headers],[Gameweek 26]],FPL_Fixtures_Extract[#Headers],0)),3))</f>
        <v>WBA(A) 3-0</v>
      </c>
      <c r="AB252" t="str">
        <f ca="1">IF(RIGHT(FPL_Combined[[#Headers],[Gameweek 27]],2)&lt;$B$622,INDEX(FPL_Results_Extract[Gameweek 02],MATCH($A252,FPL_Results_Extract[[Player]:[Player]],0)),INDEX(Team_Key[[Abbreviation]:[Abbreviation]],MATCH(LEFT(INDEX(FPL_Fixtures_Extract[],MATCH($A252,FPL_Fixtures_Extract[[Player]:[Player]],0),MATCH(FPL_Combined[[#Headers],[Gameweek 27]],FPL_Fixtures_Extract[#Headers],0)),LEN(INDEX(FPL_Fixtures_Extract[],MATCH($A252,FPL_Fixtures_Extract[[Player]:[Player]],0),MATCH(FPL_Combined[[#Headers],[Gameweek 27]],FPL_Fixtures_Extract[#Headers],0)))-4),Team_Key[[Full Name]:[Full Name]],0))&amp;RIGHT(INDEX(FPL_Fixtures_Extract[],MATCH($A252,FPL_Fixtures_Extract[[Player]:[Player]],0),MATCH(FPL_Combined[[#Headers],[Gameweek 27]],FPL_Fixtures_Extract[#Headers],0)),3))</f>
        <v>CHE(H) 3-0</v>
      </c>
      <c r="AC252" t="str">
        <f ca="1">IF(RIGHT(FPL_Combined[[#Headers],[Gameweek 28]],2)&lt;$B$622,INDEX(FPL_Results_Extract[Gameweek 03],MATCH($A252,FPL_Results_Extract[[Player]:[Player]],0)),INDEX(Team_Key[[Abbreviation]:[Abbreviation]],MATCH(LEFT(INDEX(FPL_Fixtures_Extract[],MATCH($A252,FPL_Fixtures_Extract[[Player]:[Player]],0),MATCH(FPL_Combined[[#Headers],[Gameweek 28]],FPL_Fixtures_Extract[#Headers],0)),LEN(INDEX(FPL_Fixtures_Extract[],MATCH($A252,FPL_Fixtures_Extract[[Player]:[Player]],0),MATCH(FPL_Combined[[#Headers],[Gameweek 28]],FPL_Fixtures_Extract[#Headers],0)))-4),Team_Key[[Full Name]:[Full Name]],0))&amp;RIGHT(INDEX(FPL_Fixtures_Extract[],MATCH($A252,FPL_Fixtures_Extract[[Player]:[Player]],0),MATCH(FPL_Combined[[#Headers],[Gameweek 28]],FPL_Fixtures_Extract[#Headers],0)),3))</f>
        <v>EVE(A) 2-0</v>
      </c>
      <c r="AD252" t="str">
        <f ca="1">IF(RIGHT(FPL_Combined[[#Headers],[Gameweek 29]],2)&lt;$B$622,INDEX(FPL_Results_Extract[Gameweek 04],MATCH($A252,FPL_Results_Extract[[Player]:[Player]],0)),INDEX(Team_Key[[Abbreviation]:[Abbreviation]],MATCH(LEFT(INDEX(FPL_Fixtures_Extract[],MATCH($A252,FPL_Fixtures_Extract[[Player]:[Player]],0),MATCH(FPL_Combined[[#Headers],[Gameweek 29]],FPL_Fixtures_Extract[#Headers],0)),LEN(INDEX(FPL_Fixtures_Extract[],MATCH($A252,FPL_Fixtures_Extract[[Player]:[Player]],0),MATCH(FPL_Combined[[#Headers],[Gameweek 29]],FPL_Fixtures_Extract[#Headers],0)))-4),Team_Key[[Full Name]:[Full Name]],0))&amp;RIGHT(INDEX(FPL_Fixtures_Extract[],MATCH($A252,FPL_Fixtures_Extract[[Player]:[Player]],0),MATCH(FPL_Combined[[#Headers],[Gameweek 29]],FPL_Fixtures_Extract[#Headers],0)),3))</f>
        <v>AVL(H)</v>
      </c>
      <c r="AE252" t="str">
        <f ca="1">IF(RIGHT(FPL_Combined[[#Headers],[Gameweek 30]],2)&lt;$B$622,INDEX(FPL_Results_Extract[Gameweek 05],MATCH($A252,FPL_Results_Extract[[Player]:[Player]],0)),INDEX(Team_Key[[Abbreviation]:[Abbreviation]],MATCH(LEFT(INDEX(FPL_Fixtures_Extract[],MATCH($A252,FPL_Fixtures_Extract[[Player]:[Player]],0),MATCH(FPL_Combined[[#Headers],[Gameweek 30]],FPL_Fixtures_Extract[#Headers],0)),LEN(INDEX(FPL_Fixtures_Extract[],MATCH($A252,FPL_Fixtures_Extract[[Player]:[Player]],0),MATCH(FPL_Combined[[#Headers],[Gameweek 30]],FPL_Fixtures_Extract[#Headers],0)))-4),Team_Key[[Full Name]:[Full Name]],0))&amp;RIGHT(INDEX(FPL_Fixtures_Extract[],MATCH($A252,FPL_Fixtures_Extract[[Player]:[Player]],0),MATCH(FPL_Combined[[#Headers],[Gameweek 30]],FPL_Fixtures_Extract[#Headers],0)),3))</f>
        <v>NOR(A)</v>
      </c>
      <c r="AF252" t="str">
        <f ca="1">IF(RIGHT(FPL_Combined[[#Headers],[Gameweek 31]],2)&lt;$B$622,INDEX(FPL_Results_Extract[Gameweek 06],MATCH($A252,FPL_Results_Extract[[Player]:[Player]],0)),INDEX(Team_Key[[Abbreviation]:[Abbreviation]],MATCH(LEFT(INDEX(FPL_Fixtures_Extract[],MATCH($A252,FPL_Fixtures_Extract[[Player]:[Player]],0),MATCH(FPL_Combined[[#Headers],[Gameweek 31]],FPL_Fixtures_Extract[#Headers],0)),LEN(INDEX(FPL_Fixtures_Extract[],MATCH($A252,FPL_Fixtures_Extract[[Player]:[Player]],0),MATCH(FPL_Combined[[#Headers],[Gameweek 31]],FPL_Fixtures_Extract[#Headers],0)))-4),Team_Key[[Full Name]:[Full Name]],0))&amp;RIGHT(INDEX(FPL_Fixtures_Extract[],MATCH($A252,FPL_Fixtures_Extract[[Player]:[Player]],0),MATCH(FPL_Combined[[#Headers],[Gameweek 31]],FPL_Fixtures_Extract[#Headers],0)),3))</f>
        <v>MUN(H)</v>
      </c>
      <c r="AG252" t="str">
        <f ca="1">IF(RIGHT(FPL_Combined[[#Headers],[Gameweek 32]],2)&lt;$B$622,INDEX(FPL_Results_Extract[Gameweek 07],MATCH($A252,FPL_Results_Extract[[Player]:[Player]],0)),INDEX(Team_Key[[Abbreviation]:[Abbreviation]],MATCH(LEFT(INDEX(FPL_Fixtures_Extract[],MATCH($A252,FPL_Fixtures_Extract[[Player]:[Player]],0),MATCH(FPL_Combined[[#Headers],[Gameweek 32]],FPL_Fixtures_Extract[#Headers],0)),LEN(INDEX(FPL_Fixtures_Extract[],MATCH($A252,FPL_Fixtures_Extract[[Player]:[Player]],0),MATCH(FPL_Combined[[#Headers],[Gameweek 32]],FPL_Fixtures_Extract[#Headers],0)))-4),Team_Key[[Full Name]:[Full Name]],0))&amp;RIGHT(INDEX(FPL_Fixtures_Extract[],MATCH($A252,FPL_Fixtures_Extract[[Player]:[Player]],0),MATCH(FPL_Combined[[#Headers],[Gameweek 32]],FPL_Fixtures_Extract[#Headers],0)),3))</f>
        <v>BOU(A)</v>
      </c>
      <c r="AH252" t="str">
        <f ca="1">IF(RIGHT(FPL_Combined[[#Headers],[Gameweek 33]],2)&lt;$B$622,INDEX(FPL_Results_Extract[Gameweek 08],MATCH($A252,FPL_Results_Extract[[Player]:[Player]],0)),INDEX(Team_Key[[Abbreviation]:[Abbreviation]],MATCH(LEFT(INDEX(FPL_Fixtures_Extract[],MATCH($A252,FPL_Fixtures_Extract[[Player]:[Player]],0),MATCH(FPL_Combined[[#Headers],[Gameweek 33]],FPL_Fixtures_Extract[#Headers],0)),LEN(INDEX(FPL_Fixtures_Extract[],MATCH($A252,FPL_Fixtures_Extract[[Player]:[Player]],0),MATCH(FPL_Combined[[#Headers],[Gameweek 33]],FPL_Fixtures_Extract[#Headers],0)))-4),Team_Key[[Full Name]:[Full Name]],0))&amp;RIGHT(INDEX(FPL_Fixtures_Extract[],MATCH($A252,FPL_Fixtures_Extract[[Player]:[Player]],0),MATCH(FPL_Combined[[#Headers],[Gameweek 33]],FPL_Fixtures_Extract[#Headers],0)),3))</f>
        <v>WBA(H)</v>
      </c>
      <c r="AI252" t="str">
        <f ca="1">IF(RIGHT(FPL_Combined[[#Headers],[Gameweek 34]],2)&lt;$B$622,INDEX(FPL_Results_Extract[Gameweek 09],MATCH($A252,FPL_Results_Extract[[Player]:[Player]],0)),INDEX(Team_Key[[Abbreviation]:[Abbreviation]],MATCH(LEFT(INDEX(FPL_Fixtures_Extract[],MATCH($A252,FPL_Fixtures_Extract[[Player]:[Player]],0),MATCH(FPL_Combined[[#Headers],[Gameweek 34]],FPL_Fixtures_Extract[#Headers],0)),LEN(INDEX(FPL_Fixtures_Extract[],MATCH($A252,FPL_Fixtures_Extract[[Player]:[Player]],0),MATCH(FPL_Combined[[#Headers],[Gameweek 34]],FPL_Fixtures_Extract[#Headers],0)))-4),Team_Key[[Full Name]:[Full Name]],0))&amp;RIGHT(INDEX(FPL_Fixtures_Extract[],MATCH($A252,FPL_Fixtures_Extract[[Player]:[Player]],0),MATCH(FPL_Combined[[#Headers],[Gameweek 34]],FPL_Fixtures_Extract[#Headers],0)),3))</f>
        <v>CHE(A)</v>
      </c>
      <c r="AJ252" t="str">
        <f ca="1">IF(RIGHT(FPL_Combined[[#Headers],[Gameweek 35]],2)&lt;$B$622,INDEX(FPL_Results_Extract[Gameweek 10],MATCH($A252,FPL_Results_Extract[[Player]:[Player]],0)),INDEX(Team_Key[[Abbreviation]:[Abbreviation]],MATCH(LEFT(INDEX(FPL_Fixtures_Extract[],MATCH($A252,FPL_Fixtures_Extract[[Player]:[Player]],0),MATCH(FPL_Combined[[#Headers],[Gameweek 35]],FPL_Fixtures_Extract[#Headers],0)),LEN(INDEX(FPL_Fixtures_Extract[],MATCH($A252,FPL_Fixtures_Extract[[Player]:[Player]],0),MATCH(FPL_Combined[[#Headers],[Gameweek 35]],FPL_Fixtures_Extract[#Headers],0)))-4),Team_Key[[Full Name]:[Full Name]],0))&amp;RIGHT(INDEX(FPL_Fixtures_Extract[],MATCH($A252,FPL_Fixtures_Extract[[Player]:[Player]],0),MATCH(FPL_Combined[[#Headers],[Gameweek 35]],FPL_Fixtures_Extract[#Headers],0)),3))</f>
        <v>STK(H)</v>
      </c>
      <c r="AK252" t="str">
        <f ca="1">IF(RIGHT(FPL_Combined[[#Headers],[Gameweek 36]],2)&lt;$B$622,INDEX(FPL_Results_Extract[Gameweek 11],MATCH($A252,FPL_Results_Extract[[Player]:[Player]],0)),INDEX(Team_Key[[Abbreviation]:[Abbreviation]],MATCH(LEFT(INDEX(FPL_Fixtures_Extract[],MATCH($A252,FPL_Fixtures_Extract[[Player]:[Player]],0),MATCH(FPL_Combined[[#Headers],[Gameweek 36]],FPL_Fixtures_Extract[#Headers],0)),LEN(INDEX(FPL_Fixtures_Extract[],MATCH($A252,FPL_Fixtures_Extract[[Player]:[Player]],0),MATCH(FPL_Combined[[#Headers],[Gameweek 36]],FPL_Fixtures_Extract[#Headers],0)))-4),Team_Key[[Full Name]:[Full Name]],0))&amp;RIGHT(INDEX(FPL_Fixtures_Extract[],MATCH($A252,FPL_Fixtures_Extract[[Player]:[Player]],0),MATCH(FPL_Combined[[#Headers],[Gameweek 36]],FPL_Fixtures_Extract[#Headers],0)),3))</f>
        <v>SOU(A)</v>
      </c>
      <c r="AL252" t="str">
        <f ca="1">IF(RIGHT(FPL_Combined[[#Headers],[Gameweek 37]],2)&lt;$B$622,INDEX(FPL_Results_Extract[Gameweek 12],MATCH($A252,FPL_Results_Extract[[Player]:[Player]],0)),INDEX(Team_Key[[Abbreviation]:[Abbreviation]],MATCH(LEFT(INDEX(FPL_Fixtures_Extract[],MATCH($A252,FPL_Fixtures_Extract[[Player]:[Player]],0),MATCH(FPL_Combined[[#Headers],[Gameweek 37]],FPL_Fixtures_Extract[#Headers],0)),LEN(INDEX(FPL_Fixtures_Extract[],MATCH($A252,FPL_Fixtures_Extract[[Player]:[Player]],0),MATCH(FPL_Combined[[#Headers],[Gameweek 37]],FPL_Fixtures_Extract[#Headers],0)))-4),Team_Key[[Full Name]:[Full Name]],0))&amp;RIGHT(INDEX(FPL_Fixtures_Extract[],MATCH($A252,FPL_Fixtures_Extract[[Player]:[Player]],0),MATCH(FPL_Combined[[#Headers],[Gameweek 37]],FPL_Fixtures_Extract[#Headers],0)),3))</f>
        <v>ARS(H)</v>
      </c>
      <c r="AM252" t="str">
        <f ca="1">IF(RIGHT(FPL_Combined[[#Headers],[Gameweek 38]],2)&lt;$B$622,INDEX(FPL_Results_Extract[Gameweek 13],MATCH($A252,FPL_Results_Extract[[Player]:[Player]],0)),INDEX(Team_Key[[Abbreviation]:[Abbreviation]],MATCH(LEFT(INDEX(FPL_Fixtures_Extract[],MATCH($A252,FPL_Fixtures_Extract[[Player]:[Player]],0),MATCH(FPL_Combined[[#Headers],[Gameweek 38]],FPL_Fixtures_Extract[#Headers],0)),LEN(INDEX(FPL_Fixtures_Extract[],MATCH($A252,FPL_Fixtures_Extract[[Player]:[Player]],0),MATCH(FPL_Combined[[#Headers],[Gameweek 38]],FPL_Fixtures_Extract[#Headers],0)))-4),Team_Key[[Full Name]:[Full Name]],0))&amp;RIGHT(INDEX(FPL_Fixtures_Extract[],MATCH($A252,FPL_Fixtures_Extract[[Player]:[Player]],0),MATCH(FPL_Combined[[#Headers],[Gameweek 38]],FPL_Fixtures_Extract[#Headers],0)),3))</f>
        <v>SWA(A)</v>
      </c>
    </row>
    <row r="253" spans="1:39" x14ac:dyDescent="0.45">
      <c r="A253" t="s">
        <v>258</v>
      </c>
      <c r="B253" t="str">
        <f ca="1">IF(RIGHT(FPL_Combined[[#Headers],[Gameweek 01]],2)&lt;$B$622,INDEX(FPL_Results_Extract[Gameweek 01],MATCH($A253,FPL_Results_Extract[[Player]:[Player]],0)),INDEX(Team_Key[[Abbreviation]:[Abbreviation]],MATCH(LEFT(INDEX(FPL_Fixtures_Extract[],MATCH($A253,FPL_Fixtures_Extract[[Player]:[Player]],0),MATCH(FPL_Combined[[#Headers],[Gameweek 01]],FPL_Fixtures_Extract[#Headers],0)),LEN(INDEX(FPL_Fixtures_Extract[],MATCH($A253,FPL_Fixtures_Extract[[Player]:[Player]],0),MATCH(FPL_Combined[[#Headers],[Gameweek 01]],FPL_Fixtures_Extract[#Headers],0)))-4),Team_Key[[Full Name]:[Full Name]],0))&amp;RIGHT(INDEX(FPL_Fixtures_Extract[],MATCH($A253,FPL_Fixtures_Extract[[Player]:[Player]],0),MATCH(FPL_Combined[[#Headers],[Gameweek 01]],FPL_Fixtures_Extract[#Headers],0)),3))</f>
        <v>LIV(H) 0-1</v>
      </c>
      <c r="C253" t="str">
        <f ca="1">IF(RIGHT(FPL_Combined[[#Headers],[Gameweek 02]],2)&lt;$B$622,INDEX(FPL_Results_Extract[Gameweek 02],MATCH($A253,FPL_Results_Extract[[Player]:[Player]],0)),INDEX(Team_Key[[Abbreviation]:[Abbreviation]],MATCH(LEFT(INDEX(FPL_Fixtures_Extract[],MATCH($A253,FPL_Fixtures_Extract[[Player]:[Player]],0),MATCH(FPL_Combined[[#Headers],[Gameweek 02]],FPL_Fixtures_Extract[#Headers],0)),LEN(INDEX(FPL_Fixtures_Extract[],MATCH($A253,FPL_Fixtures_Extract[[Player]:[Player]],0),MATCH(FPL_Combined[[#Headers],[Gameweek 02]],FPL_Fixtures_Extract[#Headers],0)))-4),Team_Key[[Full Name]:[Full Name]],0))&amp;RIGHT(INDEX(FPL_Fixtures_Extract[],MATCH($A253,FPL_Fixtures_Extract[[Player]:[Player]],0),MATCH(FPL_Combined[[#Headers],[Gameweek 02]],FPL_Fixtures_Extract[#Headers],0)),3))</f>
        <v>TOT(A) 2-2</v>
      </c>
      <c r="D253" t="str">
        <f ca="1">IF(RIGHT(FPL_Combined[[#Headers],[Gameweek 03]],2)&lt;$B$622,INDEX(FPL_Results_Extract[Gameweek 03],MATCH($A253,FPL_Results_Extract[[Player]:[Player]],0)),INDEX(Team_Key[[Abbreviation]:[Abbreviation]],MATCH(LEFT(INDEX(FPL_Fixtures_Extract[],MATCH($A253,FPL_Fixtures_Extract[[Player]:[Player]],0),MATCH(FPL_Combined[[#Headers],[Gameweek 03]],FPL_Fixtures_Extract[#Headers],0)),LEN(INDEX(FPL_Fixtures_Extract[],MATCH($A253,FPL_Fixtures_Extract[[Player]:[Player]],0),MATCH(FPL_Combined[[#Headers],[Gameweek 03]],FPL_Fixtures_Extract[#Headers],0)))-4),Team_Key[[Full Name]:[Full Name]],0))&amp;RIGHT(INDEX(FPL_Fixtures_Extract[],MATCH($A253,FPL_Fixtures_Extract[[Player]:[Player]],0),MATCH(FPL_Combined[[#Headers],[Gameweek 03]],FPL_Fixtures_Extract[#Headers],0)),3))</f>
        <v>NOR(A) 1-1</v>
      </c>
      <c r="E253" t="str">
        <f ca="1">IF(RIGHT(FPL_Combined[[#Headers],[Gameweek 04]],2)&lt;$B$622,INDEX(FPL_Results_Extract[Gameweek 04],MATCH($A253,FPL_Results_Extract[[Player]:[Player]],0)),INDEX(Team_Key[[Abbreviation]:[Abbreviation]],MATCH(LEFT(INDEX(FPL_Fixtures_Extract[],MATCH($A253,FPL_Fixtures_Extract[[Player]:[Player]],0),MATCH(FPL_Combined[[#Headers],[Gameweek 04]],FPL_Fixtures_Extract[#Headers],0)),LEN(INDEX(FPL_Fixtures_Extract[],MATCH($A253,FPL_Fixtures_Extract[[Player]:[Player]],0),MATCH(FPL_Combined[[#Headers],[Gameweek 04]],FPL_Fixtures_Extract[#Headers],0)))-4),Team_Key[[Full Name]:[Full Name]],0))&amp;RIGHT(INDEX(FPL_Fixtures_Extract[],MATCH($A253,FPL_Fixtures_Extract[[Player]:[Player]],0),MATCH(FPL_Combined[[#Headers],[Gameweek 04]],FPL_Fixtures_Extract[#Headers],0)),3))</f>
        <v>WBA(H) 0-1</v>
      </c>
      <c r="F253" t="str">
        <f ca="1">IF(RIGHT(FPL_Combined[[#Headers],[Gameweek 05]],2)&lt;$B$622,INDEX(FPL_Results_Extract[Gameweek 05],MATCH($A253,FPL_Results_Extract[[Player]:[Player]],0)),INDEX(Team_Key[[Abbreviation]:[Abbreviation]],MATCH(LEFT(INDEX(FPL_Fixtures_Extract[],MATCH($A253,FPL_Fixtures_Extract[[Player]:[Player]],0),MATCH(FPL_Combined[[#Headers],[Gameweek 05]],FPL_Fixtures_Extract[#Headers],0)),LEN(INDEX(FPL_Fixtures_Extract[],MATCH($A253,FPL_Fixtures_Extract[[Player]:[Player]],0),MATCH(FPL_Combined[[#Headers],[Gameweek 05]],FPL_Fixtures_Extract[#Headers],0)))-4),Team_Key[[Full Name]:[Full Name]],0))&amp;RIGHT(INDEX(FPL_Fixtures_Extract[],MATCH($A253,FPL_Fixtures_Extract[[Player]:[Player]],0),MATCH(FPL_Combined[[#Headers],[Gameweek 05]],FPL_Fixtures_Extract[#Headers],0)),3))</f>
        <v>ARS(A) 0-2</v>
      </c>
      <c r="G253" t="str">
        <f ca="1">IF(RIGHT(FPL_Combined[[#Headers],[Gameweek 06]],2)&lt;$B$622,INDEX(FPL_Results_Extract[Gameweek 06],MATCH($A253,FPL_Results_Extract[[Player]:[Player]],0)),INDEX(Team_Key[[Abbreviation]:[Abbreviation]],MATCH(LEFT(INDEX(FPL_Fixtures_Extract[],MATCH($A253,FPL_Fixtures_Extract[[Player]:[Player]],0),MATCH(FPL_Combined[[#Headers],[Gameweek 06]],FPL_Fixtures_Extract[#Headers],0)),LEN(INDEX(FPL_Fixtures_Extract[],MATCH($A253,FPL_Fixtures_Extract[[Player]:[Player]],0),MATCH(FPL_Combined[[#Headers],[Gameweek 06]],FPL_Fixtures_Extract[#Headers],0)))-4),Team_Key[[Full Name]:[Full Name]],0))&amp;RIGHT(INDEX(FPL_Fixtures_Extract[],MATCH($A253,FPL_Fixtures_Extract[[Player]:[Player]],0),MATCH(FPL_Combined[[#Headers],[Gameweek 06]],FPL_Fixtures_Extract[#Headers],0)),3))</f>
        <v>LEI(H) 2-2</v>
      </c>
      <c r="H253" t="str">
        <f ca="1">IF(RIGHT(FPL_Combined[[#Headers],[Gameweek 07]],2)&lt;$B$622,INDEX(FPL_Results_Extract[Gameweek 07],MATCH($A253,FPL_Results_Extract[[Player]:[Player]],0)),INDEX(Team_Key[[Abbreviation]:[Abbreviation]],MATCH(LEFT(INDEX(FPL_Fixtures_Extract[],MATCH($A253,FPL_Fixtures_Extract[[Player]:[Player]],0),MATCH(FPL_Combined[[#Headers],[Gameweek 07]],FPL_Fixtures_Extract[#Headers],0)),LEN(INDEX(FPL_Fixtures_Extract[],MATCH($A253,FPL_Fixtures_Extract[[Player]:[Player]],0),MATCH(FPL_Combined[[#Headers],[Gameweek 07]],FPL_Fixtures_Extract[#Headers],0)))-4),Team_Key[[Full Name]:[Full Name]],0))&amp;RIGHT(INDEX(FPL_Fixtures_Extract[],MATCH($A253,FPL_Fixtures_Extract[[Player]:[Player]],0),MATCH(FPL_Combined[[#Headers],[Gameweek 07]],FPL_Fixtures_Extract[#Headers],0)),3))</f>
        <v>BOU(H) 2-1</v>
      </c>
      <c r="I253" t="str">
        <f ca="1">IF(RIGHT(FPL_Combined[[#Headers],[Gameweek 08]],2)&lt;$B$622,INDEX(FPL_Results_Extract[Gameweek 08],MATCH($A253,FPL_Results_Extract[[Player]:[Player]],0)),INDEX(Team_Key[[Abbreviation]:[Abbreviation]],MATCH(LEFT(INDEX(FPL_Fixtures_Extract[],MATCH($A253,FPL_Fixtures_Extract[[Player]:[Player]],0),MATCH(FPL_Combined[[#Headers],[Gameweek 08]],FPL_Fixtures_Extract[#Headers],0)),LEN(INDEX(FPL_Fixtures_Extract[],MATCH($A253,FPL_Fixtures_Extract[[Player]:[Player]],0),MATCH(FPL_Combined[[#Headers],[Gameweek 08]],FPL_Fixtures_Extract[#Headers],0)))-4),Team_Key[[Full Name]:[Full Name]],0))&amp;RIGHT(INDEX(FPL_Fixtures_Extract[],MATCH($A253,FPL_Fixtures_Extract[[Player]:[Player]],0),MATCH(FPL_Combined[[#Headers],[Gameweek 08]],FPL_Fixtures_Extract[#Headers],0)),3))</f>
        <v>AVL(A) 1-0</v>
      </c>
      <c r="J253" t="str">
        <f ca="1">IF(RIGHT(FPL_Combined[[#Headers],[Gameweek 09]],2)&lt;$B$622,INDEX(FPL_Results_Extract[Gameweek 09],MATCH($A253,FPL_Results_Extract[[Player]:[Player]],0)),INDEX(Team_Key[[Abbreviation]:[Abbreviation]],MATCH(LEFT(INDEX(FPL_Fixtures_Extract[],MATCH($A253,FPL_Fixtures_Extract[[Player]:[Player]],0),MATCH(FPL_Combined[[#Headers],[Gameweek 09]],FPL_Fixtures_Extract[#Headers],0)),LEN(INDEX(FPL_Fixtures_Extract[],MATCH($A253,FPL_Fixtures_Extract[[Player]:[Player]],0),MATCH(FPL_Combined[[#Headers],[Gameweek 09]],FPL_Fixtures_Extract[#Headers],0)))-4),Team_Key[[Full Name]:[Full Name]],0))&amp;RIGHT(INDEX(FPL_Fixtures_Extract[],MATCH($A253,FPL_Fixtures_Extract[[Player]:[Player]],0),MATCH(FPL_Combined[[#Headers],[Gameweek 09]],FPL_Fixtures_Extract[#Headers],0)),3))</f>
        <v>SWA(A) 1-0</v>
      </c>
      <c r="K253" t="str">
        <f ca="1">IF(RIGHT(FPL_Combined[[#Headers],[Gameweek 10]],2)&lt;$B$622,INDEX(FPL_Results_Extract[Gameweek 10],MATCH($A253,FPL_Results_Extract[[Player]:[Player]],0)),INDEX(Team_Key[[Abbreviation]:[Abbreviation]],MATCH(LEFT(INDEX(FPL_Fixtures_Extract[],MATCH($A253,FPL_Fixtures_Extract[[Player]:[Player]],0),MATCH(FPL_Combined[[#Headers],[Gameweek 10]],FPL_Fixtures_Extract[#Headers],0)),LEN(INDEX(FPL_Fixtures_Extract[],MATCH($A253,FPL_Fixtures_Extract[[Player]:[Player]],0),MATCH(FPL_Combined[[#Headers],[Gameweek 10]],FPL_Fixtures_Extract[#Headers],0)))-4),Team_Key[[Full Name]:[Full Name]],0))&amp;RIGHT(INDEX(FPL_Fixtures_Extract[],MATCH($A253,FPL_Fixtures_Extract[[Player]:[Player]],0),MATCH(FPL_Combined[[#Headers],[Gameweek 10]],FPL_Fixtures_Extract[#Headers],0)),3))</f>
        <v>WAT(H) 0-2</v>
      </c>
      <c r="L253" t="str">
        <f ca="1">IF(RIGHT(FPL_Combined[[#Headers],[Gameweek 11]],2)&lt;$B$622,INDEX(FPL_Results_Extract[Gameweek 11],MATCH($A253,FPL_Results_Extract[[Player]:[Player]],0)),INDEX(Team_Key[[Abbreviation]:[Abbreviation]],MATCH(LEFT(INDEX(FPL_Fixtures_Extract[],MATCH($A253,FPL_Fixtures_Extract[[Player]:[Player]],0),MATCH(FPL_Combined[[#Headers],[Gameweek 11]],FPL_Fixtures_Extract[#Headers],0)),LEN(INDEX(FPL_Fixtures_Extract[],MATCH($A253,FPL_Fixtures_Extract[[Player]:[Player]],0),MATCH(FPL_Combined[[#Headers],[Gameweek 11]],FPL_Fixtures_Extract[#Headers],0)))-4),Team_Key[[Full Name]:[Full Name]],0))&amp;RIGHT(INDEX(FPL_Fixtures_Extract[],MATCH($A253,FPL_Fixtures_Extract[[Player]:[Player]],0),MATCH(FPL_Combined[[#Headers],[Gameweek 11]],FPL_Fixtures_Extract[#Headers],0)),3))</f>
        <v>NEW(A) 0-0</v>
      </c>
      <c r="M253" t="str">
        <f ca="1">IF(RIGHT(FPL_Combined[[#Headers],[Gameweek 12]],2)&lt;$B$622,INDEX(FPL_Results_Extract[Gameweek 12],MATCH($A253,FPL_Results_Extract[[Player]:[Player]],0)),INDEX(Team_Key[[Abbreviation]:[Abbreviation]],MATCH(LEFT(INDEX(FPL_Fixtures_Extract[],MATCH($A253,FPL_Fixtures_Extract[[Player]:[Player]],0),MATCH(FPL_Combined[[#Headers],[Gameweek 12]],FPL_Fixtures_Extract[#Headers],0)),LEN(INDEX(FPL_Fixtures_Extract[],MATCH($A253,FPL_Fixtures_Extract[[Player]:[Player]],0),MATCH(FPL_Combined[[#Headers],[Gameweek 12]],FPL_Fixtures_Extract[#Headers],0)))-4),Team_Key[[Full Name]:[Full Name]],0))&amp;RIGHT(INDEX(FPL_Fixtures_Extract[],MATCH($A253,FPL_Fixtures_Extract[[Player]:[Player]],0),MATCH(FPL_Combined[[#Headers],[Gameweek 12]],FPL_Fixtures_Extract[#Headers],0)),3))</f>
        <v>CHE(H) 1-0</v>
      </c>
      <c r="N253" t="str">
        <f ca="1">IF(RIGHT(FPL_Combined[[#Headers],[Gameweek 13]],2)&lt;$B$622,INDEX(FPL_Results_Extract[Gameweek 13],MATCH($A253,FPL_Results_Extract[[Player]:[Player]],0)),INDEX(Team_Key[[Abbreviation]:[Abbreviation]],MATCH(LEFT(INDEX(FPL_Fixtures_Extract[],MATCH($A253,FPL_Fixtures_Extract[[Player]:[Player]],0),MATCH(FPL_Combined[[#Headers],[Gameweek 13]],FPL_Fixtures_Extract[#Headers],0)),LEN(INDEX(FPL_Fixtures_Extract[],MATCH($A253,FPL_Fixtures_Extract[[Player]:[Player]],0),MATCH(FPL_Combined[[#Headers],[Gameweek 13]],FPL_Fixtures_Extract[#Headers],0)))-4),Team_Key[[Full Name]:[Full Name]],0))&amp;RIGHT(INDEX(FPL_Fixtures_Extract[],MATCH($A253,FPL_Fixtures_Extract[[Player]:[Player]],0),MATCH(FPL_Combined[[#Headers],[Gameweek 13]],FPL_Fixtures_Extract[#Headers],0)),3))</f>
        <v>SOU(A) 1-0</v>
      </c>
      <c r="O253" t="str">
        <f ca="1">IF(RIGHT(FPL_Combined[[#Headers],[Gameweek 14]],2)&lt;$B$622,INDEX(FPL_Results_Extract[Gameweek 14],MATCH($A253,FPL_Results_Extract[[Player]:[Player]],0)),INDEX(Team_Key[[Abbreviation]:[Abbreviation]],MATCH(LEFT(INDEX(FPL_Fixtures_Extract[],MATCH($A253,FPL_Fixtures_Extract[[Player]:[Player]],0),MATCH(FPL_Combined[[#Headers],[Gameweek 14]],FPL_Fixtures_Extract[#Headers],0)),LEN(INDEX(FPL_Fixtures_Extract[],MATCH($A253,FPL_Fixtures_Extract[[Player]:[Player]],0),MATCH(FPL_Combined[[#Headers],[Gameweek 14]],FPL_Fixtures_Extract[#Headers],0)))-4),Team_Key[[Full Name]:[Full Name]],0))&amp;RIGHT(INDEX(FPL_Fixtures_Extract[],MATCH($A253,FPL_Fixtures_Extract[[Player]:[Player]],0),MATCH(FPL_Combined[[#Headers],[Gameweek 14]],FPL_Fixtures_Extract[#Headers],0)),3))</f>
        <v>SUN(A) 0-2</v>
      </c>
      <c r="P253" t="str">
        <f ca="1">IF(RIGHT(FPL_Combined[[#Headers],[Gameweek 15]],2)&lt;$B$622,INDEX(FPL_Results_Extract[Gameweek 15],MATCH($A253,FPL_Results_Extract[[Player]:[Player]],0)),INDEX(Team_Key[[Abbreviation]:[Abbreviation]],MATCH(LEFT(INDEX(FPL_Fixtures_Extract[],MATCH($A253,FPL_Fixtures_Extract[[Player]:[Player]],0),MATCH(FPL_Combined[[#Headers],[Gameweek 15]],FPL_Fixtures_Extract[#Headers],0)),LEN(INDEX(FPL_Fixtures_Extract[],MATCH($A253,FPL_Fixtures_Extract[[Player]:[Player]],0),MATCH(FPL_Combined[[#Headers],[Gameweek 15]],FPL_Fixtures_Extract[#Headers],0)))-4),Team_Key[[Full Name]:[Full Name]],0))&amp;RIGHT(INDEX(FPL_Fixtures_Extract[],MATCH($A253,FPL_Fixtures_Extract[[Player]:[Player]],0),MATCH(FPL_Combined[[#Headers],[Gameweek 15]],FPL_Fixtures_Extract[#Headers],0)),3))</f>
        <v>MCI(H) 2-0</v>
      </c>
      <c r="Q253" t="str">
        <f ca="1">IF(RIGHT(FPL_Combined[[#Headers],[Gameweek 16]],2)&lt;$B$622,INDEX(FPL_Results_Extract[Gameweek 16],MATCH($A253,FPL_Results_Extract[[Player]:[Player]],0)),INDEX(Team_Key[[Abbreviation]:[Abbreviation]],MATCH(LEFT(INDEX(FPL_Fixtures_Extract[],MATCH($A253,FPL_Fixtures_Extract[[Player]:[Player]],0),MATCH(FPL_Combined[[#Headers],[Gameweek 16]],FPL_Fixtures_Extract[#Headers],0)),LEN(INDEX(FPL_Fixtures_Extract[],MATCH($A253,FPL_Fixtures_Extract[[Player]:[Player]],0),MATCH(FPL_Combined[[#Headers],[Gameweek 16]],FPL_Fixtures_Extract[#Headers],0)))-4),Team_Key[[Full Name]:[Full Name]],0))&amp;RIGHT(INDEX(FPL_Fixtures_Extract[],MATCH($A253,FPL_Fixtures_Extract[[Player]:[Player]],0),MATCH(FPL_Combined[[#Headers],[Gameweek 16]],FPL_Fixtures_Extract[#Headers],0)),3))</f>
        <v>WHU(A) 0-0</v>
      </c>
      <c r="R253" t="str">
        <f ca="1">IF(RIGHT(FPL_Combined[[#Headers],[Gameweek 17]],2)&lt;$B$622,INDEX(FPL_Results_Extract[Gameweek 17],MATCH($A253,FPL_Results_Extract[[Player]:[Player]],0)),INDEX(Team_Key[[Abbreviation]:[Abbreviation]],MATCH(LEFT(INDEX(FPL_Fixtures_Extract[],MATCH($A253,FPL_Fixtures_Extract[[Player]:[Player]],0),MATCH(FPL_Combined[[#Headers],[Gameweek 17]],FPL_Fixtures_Extract[#Headers],0)),LEN(INDEX(FPL_Fixtures_Extract[],MATCH($A253,FPL_Fixtures_Extract[[Player]:[Player]],0),MATCH(FPL_Combined[[#Headers],[Gameweek 17]],FPL_Fixtures_Extract[#Headers],0)))-4),Team_Key[[Full Name]:[Full Name]],0))&amp;RIGHT(INDEX(FPL_Fixtures_Extract[],MATCH($A253,FPL_Fixtures_Extract[[Player]:[Player]],0),MATCH(FPL_Combined[[#Headers],[Gameweek 17]],FPL_Fixtures_Extract[#Headers],0)),3))</f>
        <v>CRY(H) 1-2</v>
      </c>
      <c r="S253" t="str">
        <f ca="1">IF(RIGHT(FPL_Combined[[#Headers],[Gameweek 18]],2)&lt;$B$622,INDEX(FPL_Results_Extract[Gameweek 18],MATCH($A253,FPL_Results_Extract[[Player]:[Player]],0)),INDEX(Team_Key[[Abbreviation]:[Abbreviation]],MATCH(LEFT(INDEX(FPL_Fixtures_Extract[],MATCH($A253,FPL_Fixtures_Extract[[Player]:[Player]],0),MATCH(FPL_Combined[[#Headers],[Gameweek 18]],FPL_Fixtures_Extract[#Headers],0)),LEN(INDEX(FPL_Fixtures_Extract[],MATCH($A253,FPL_Fixtures_Extract[[Player]:[Player]],0),MATCH(FPL_Combined[[#Headers],[Gameweek 18]],FPL_Fixtures_Extract[#Headers],0)))-4),Team_Key[[Full Name]:[Full Name]],0))&amp;RIGHT(INDEX(FPL_Fixtures_Extract[],MATCH($A253,FPL_Fixtures_Extract[[Player]:[Player]],0),MATCH(FPL_Combined[[#Headers],[Gameweek 18]],FPL_Fixtures_Extract[#Headers],0)),3))</f>
        <v>MUN(H) 2-0</v>
      </c>
      <c r="T253" t="str">
        <f ca="1">IF(RIGHT(FPL_Combined[[#Headers],[Gameweek 19]],2)&lt;$B$622,INDEX(FPL_Results_Extract[Gameweek 19],MATCH($A253,FPL_Results_Extract[[Player]:[Player]],0)),INDEX(Team_Key[[Abbreviation]:[Abbreviation]],MATCH(LEFT(INDEX(FPL_Fixtures_Extract[],MATCH($A253,FPL_Fixtures_Extract[[Player]:[Player]],0),MATCH(FPL_Combined[[#Headers],[Gameweek 19]],FPL_Fixtures_Extract[#Headers],0)),LEN(INDEX(FPL_Fixtures_Extract[],MATCH($A253,FPL_Fixtures_Extract[[Player]:[Player]],0),MATCH(FPL_Combined[[#Headers],[Gameweek 19]],FPL_Fixtures_Extract[#Headers],0)))-4),Team_Key[[Full Name]:[Full Name]],0))&amp;RIGHT(INDEX(FPL_Fixtures_Extract[],MATCH($A253,FPL_Fixtures_Extract[[Player]:[Player]],0),MATCH(FPL_Combined[[#Headers],[Gameweek 19]],FPL_Fixtures_Extract[#Headers],0)),3))</f>
        <v>EVE(A) 4-3</v>
      </c>
      <c r="U253" t="str">
        <f ca="1">IF(RIGHT(FPL_Combined[[#Headers],[Gameweek 20]],2)&lt;$B$622,INDEX(FPL_Results_Extract[Gameweek 20],MATCH($A253,FPL_Results_Extract[[Player]:[Player]],0)),INDEX(Team_Key[[Abbreviation]:[Abbreviation]],MATCH(LEFT(INDEX(FPL_Fixtures_Extract[],MATCH($A253,FPL_Fixtures_Extract[[Player]:[Player]],0),MATCH(FPL_Combined[[#Headers],[Gameweek 20]],FPL_Fixtures_Extract[#Headers],0)),LEN(INDEX(FPL_Fixtures_Extract[],MATCH($A253,FPL_Fixtures_Extract[[Player]:[Player]],0),MATCH(FPL_Combined[[#Headers],[Gameweek 20]],FPL_Fixtures_Extract[#Headers],0)))-4),Team_Key[[Full Name]:[Full Name]],0))&amp;RIGHT(INDEX(FPL_Fixtures_Extract[],MATCH($A253,FPL_Fixtures_Extract[[Player]:[Player]],0),MATCH(FPL_Combined[[#Headers],[Gameweek 20]],FPL_Fixtures_Extract[#Headers],0)),3))</f>
        <v>WBA(A) 1-2</v>
      </c>
      <c r="V253" t="str">
        <f ca="1">IF(RIGHT(FPL_Combined[[#Headers],[Gameweek 21]],2)&lt;$B$622,INDEX(FPL_Results_Extract[Gameweek 21],MATCH($A253,FPL_Results_Extract[[Player]:[Player]],0)),INDEX(Team_Key[[Abbreviation]:[Abbreviation]],MATCH(LEFT(INDEX(FPL_Fixtures_Extract[],MATCH($A253,FPL_Fixtures_Extract[[Player]:[Player]],0),MATCH(FPL_Combined[[#Headers],[Gameweek 21]],FPL_Fixtures_Extract[#Headers],0)),LEN(INDEX(FPL_Fixtures_Extract[],MATCH($A253,FPL_Fixtures_Extract[[Player]:[Player]],0),MATCH(FPL_Combined[[#Headers],[Gameweek 21]],FPL_Fixtures_Extract[#Headers],0)))-4),Team_Key[[Full Name]:[Full Name]],0))&amp;RIGHT(INDEX(FPL_Fixtures_Extract[],MATCH($A253,FPL_Fixtures_Extract[[Player]:[Player]],0),MATCH(FPL_Combined[[#Headers],[Gameweek 21]],FPL_Fixtures_Extract[#Headers],0)),3))</f>
        <v>NOR(H) 3-1</v>
      </c>
      <c r="W253" t="str">
        <f ca="1">IF(RIGHT(FPL_Combined[[#Headers],[Gameweek 22]],2)&lt;$B$622,INDEX(FPL_Results_Extract[Gameweek 22],MATCH($A253,FPL_Results_Extract[[Player]:[Player]],0)),INDEX(Team_Key[[Abbreviation]:[Abbreviation]],MATCH(LEFT(INDEX(FPL_Fixtures_Extract[],MATCH($A253,FPL_Fixtures_Extract[[Player]:[Player]],0),MATCH(FPL_Combined[[#Headers],[Gameweek 22]],FPL_Fixtures_Extract[#Headers],0)),LEN(INDEX(FPL_Fixtures_Extract[],MATCH($A253,FPL_Fixtures_Extract[[Player]:[Player]],0),MATCH(FPL_Combined[[#Headers],[Gameweek 22]],FPL_Fixtures_Extract[#Headers],0)))-4),Team_Key[[Full Name]:[Full Name]],0))&amp;RIGHT(INDEX(FPL_Fixtures_Extract[],MATCH($A253,FPL_Fixtures_Extract[[Player]:[Player]],0),MATCH(FPL_Combined[[#Headers],[Gameweek 22]],FPL_Fixtures_Extract[#Headers],0)),3))</f>
        <v>ARS(H) 0-0</v>
      </c>
      <c r="X253" t="str">
        <f ca="1">IF(RIGHT(FPL_Combined[[#Headers],[Gameweek 23]],2)&lt;$B$622,INDEX(FPL_Results_Extract[Gameweek 23],MATCH($A253,FPL_Results_Extract[[Player]:[Player]],0)),INDEX(Team_Key[[Abbreviation]:[Abbreviation]],MATCH(LEFT(INDEX(FPL_Fixtures_Extract[],MATCH($A253,FPL_Fixtures_Extract[[Player]:[Player]],0),MATCH(FPL_Combined[[#Headers],[Gameweek 23]],FPL_Fixtures_Extract[#Headers],0)),LEN(INDEX(FPL_Fixtures_Extract[],MATCH($A253,FPL_Fixtures_Extract[[Player]:[Player]],0),MATCH(FPL_Combined[[#Headers],[Gameweek 23]],FPL_Fixtures_Extract[#Headers],0)))-4),Team_Key[[Full Name]:[Full Name]],0))&amp;RIGHT(INDEX(FPL_Fixtures_Extract[],MATCH($A253,FPL_Fixtures_Extract[[Player]:[Player]],0),MATCH(FPL_Combined[[#Headers],[Gameweek 23]],FPL_Fixtures_Extract[#Headers],0)),3))</f>
        <v>LEI(A) 0-3</v>
      </c>
      <c r="Y253" t="str">
        <f ca="1">IF(RIGHT(FPL_Combined[[#Headers],[Gameweek 24]],2)&lt;$B$622,INDEX(FPL_Results_Extract[Team],MATCH($A253,FPL_Results_Extract[[Player]:[Player]],0)),INDEX(Team_Key[[Abbreviation]:[Abbreviation]],MATCH(LEFT(INDEX(FPL_Fixtures_Extract[],MATCH($A253,FPL_Fixtures_Extract[[Player]:[Player]],0),MATCH(FPL_Combined[[#Headers],[Gameweek 24]],FPL_Fixtures_Extract[#Headers],0)),LEN(INDEX(FPL_Fixtures_Extract[],MATCH($A253,FPL_Fixtures_Extract[[Player]:[Player]],0),MATCH(FPL_Combined[[#Headers],[Gameweek 24]],FPL_Fixtures_Extract[#Headers],0)))-4),Team_Key[[Full Name]:[Full Name]],0))&amp;RIGHT(INDEX(FPL_Fixtures_Extract[],MATCH($A253,FPL_Fixtures_Extract[[Player]:[Player]],0),MATCH(FPL_Combined[[#Headers],[Gameweek 24]],FPL_Fixtures_Extract[#Headers],0)),3))</f>
        <v>STK</v>
      </c>
      <c r="Z253" t="str">
        <f ca="1">IF(RIGHT(FPL_Combined[[#Headers],[Gameweek 25]],2)&lt;$B$622,INDEX(FPL_Results_Extract[Player],MATCH($A253,FPL_Results_Extract[[Player]:[Player]],0)),INDEX(Team_Key[[Abbreviation]:[Abbreviation]],MATCH(LEFT(INDEX(FPL_Fixtures_Extract[],MATCH($A253,FPL_Fixtures_Extract[[Player]:[Player]],0),MATCH(FPL_Combined[[#Headers],[Gameweek 25]],FPL_Fixtures_Extract[#Headers],0)),LEN(INDEX(FPL_Fixtures_Extract[],MATCH($A253,FPL_Fixtures_Extract[[Player]:[Player]],0),MATCH(FPL_Combined[[#Headers],[Gameweek 25]],FPL_Fixtures_Extract[#Headers],0)))-4),Team_Key[[Full Name]:[Full Name]],0))&amp;RIGHT(INDEX(FPL_Fixtures_Extract[],MATCH($A253,FPL_Fixtures_Extract[[Player]:[Player]],0),MATCH(FPL_Combined[[#Headers],[Gameweek 25]],FPL_Fixtures_Extract[#Headers],0)),3))</f>
        <v>Haugaard</v>
      </c>
      <c r="AA253" t="str">
        <f ca="1">IF(RIGHT(FPL_Combined[[#Headers],[Gameweek 26]],2)&lt;$B$622,INDEX(FPL_Results_Extract[Gameweek 01],MATCH($A253,FPL_Results_Extract[[Player]:[Player]],0)),INDEX(Team_Key[[Abbreviation]:[Abbreviation]],MATCH(LEFT(INDEX(FPL_Fixtures_Extract[],MATCH($A253,FPL_Fixtures_Extract[[Player]:[Player]],0),MATCH(FPL_Combined[[#Headers],[Gameweek 26]],FPL_Fixtures_Extract[#Headers],0)),LEN(INDEX(FPL_Fixtures_Extract[],MATCH($A253,FPL_Fixtures_Extract[[Player]:[Player]],0),MATCH(FPL_Combined[[#Headers],[Gameweek 26]],FPL_Fixtures_Extract[#Headers],0)))-4),Team_Key[[Full Name]:[Full Name]],0))&amp;RIGHT(INDEX(FPL_Fixtures_Extract[],MATCH($A253,FPL_Fixtures_Extract[[Player]:[Player]],0),MATCH(FPL_Combined[[#Headers],[Gameweek 26]],FPL_Fixtures_Extract[#Headers],0)),3))</f>
        <v>LIV(H) 0-1</v>
      </c>
      <c r="AB253" t="str">
        <f ca="1">IF(RIGHT(FPL_Combined[[#Headers],[Gameweek 27]],2)&lt;$B$622,INDEX(FPL_Results_Extract[Gameweek 02],MATCH($A253,FPL_Results_Extract[[Player]:[Player]],0)),INDEX(Team_Key[[Abbreviation]:[Abbreviation]],MATCH(LEFT(INDEX(FPL_Fixtures_Extract[],MATCH($A253,FPL_Fixtures_Extract[[Player]:[Player]],0),MATCH(FPL_Combined[[#Headers],[Gameweek 27]],FPL_Fixtures_Extract[#Headers],0)),LEN(INDEX(FPL_Fixtures_Extract[],MATCH($A253,FPL_Fixtures_Extract[[Player]:[Player]],0),MATCH(FPL_Combined[[#Headers],[Gameweek 27]],FPL_Fixtures_Extract[#Headers],0)))-4),Team_Key[[Full Name]:[Full Name]],0))&amp;RIGHT(INDEX(FPL_Fixtures_Extract[],MATCH($A253,FPL_Fixtures_Extract[[Player]:[Player]],0),MATCH(FPL_Combined[[#Headers],[Gameweek 27]],FPL_Fixtures_Extract[#Headers],0)),3))</f>
        <v>TOT(A) 2-2</v>
      </c>
      <c r="AC253" t="str">
        <f ca="1">IF(RIGHT(FPL_Combined[[#Headers],[Gameweek 28]],2)&lt;$B$622,INDEX(FPL_Results_Extract[Gameweek 03],MATCH($A253,FPL_Results_Extract[[Player]:[Player]],0)),INDEX(Team_Key[[Abbreviation]:[Abbreviation]],MATCH(LEFT(INDEX(FPL_Fixtures_Extract[],MATCH($A253,FPL_Fixtures_Extract[[Player]:[Player]],0),MATCH(FPL_Combined[[#Headers],[Gameweek 28]],FPL_Fixtures_Extract[#Headers],0)),LEN(INDEX(FPL_Fixtures_Extract[],MATCH($A253,FPL_Fixtures_Extract[[Player]:[Player]],0),MATCH(FPL_Combined[[#Headers],[Gameweek 28]],FPL_Fixtures_Extract[#Headers],0)))-4),Team_Key[[Full Name]:[Full Name]],0))&amp;RIGHT(INDEX(FPL_Fixtures_Extract[],MATCH($A253,FPL_Fixtures_Extract[[Player]:[Player]],0),MATCH(FPL_Combined[[#Headers],[Gameweek 28]],FPL_Fixtures_Extract[#Headers],0)),3))</f>
        <v>NOR(A) 1-1</v>
      </c>
      <c r="AD253" t="str">
        <f ca="1">IF(RIGHT(FPL_Combined[[#Headers],[Gameweek 29]],2)&lt;$B$622,INDEX(FPL_Results_Extract[Gameweek 04],MATCH($A253,FPL_Results_Extract[[Player]:[Player]],0)),INDEX(Team_Key[[Abbreviation]:[Abbreviation]],MATCH(LEFT(INDEX(FPL_Fixtures_Extract[],MATCH($A253,FPL_Fixtures_Extract[[Player]:[Player]],0),MATCH(FPL_Combined[[#Headers],[Gameweek 29]],FPL_Fixtures_Extract[#Headers],0)),LEN(INDEX(FPL_Fixtures_Extract[],MATCH($A253,FPL_Fixtures_Extract[[Player]:[Player]],0),MATCH(FPL_Combined[[#Headers],[Gameweek 29]],FPL_Fixtures_Extract[#Headers],0)))-4),Team_Key[[Full Name]:[Full Name]],0))&amp;RIGHT(INDEX(FPL_Fixtures_Extract[],MATCH($A253,FPL_Fixtures_Extract[[Player]:[Player]],0),MATCH(FPL_Combined[[#Headers],[Gameweek 29]],FPL_Fixtures_Extract[#Headers],0)),3))</f>
        <v>CHE(A)</v>
      </c>
      <c r="AE253" t="str">
        <f ca="1">IF(RIGHT(FPL_Combined[[#Headers],[Gameweek 30]],2)&lt;$B$622,INDEX(FPL_Results_Extract[Gameweek 05],MATCH($A253,FPL_Results_Extract[[Player]:[Player]],0)),INDEX(Team_Key[[Abbreviation]:[Abbreviation]],MATCH(LEFT(INDEX(FPL_Fixtures_Extract[],MATCH($A253,FPL_Fixtures_Extract[[Player]:[Player]],0),MATCH(FPL_Combined[[#Headers],[Gameweek 30]],FPL_Fixtures_Extract[#Headers],0)),LEN(INDEX(FPL_Fixtures_Extract[],MATCH($A253,FPL_Fixtures_Extract[[Player]:[Player]],0),MATCH(FPL_Combined[[#Headers],[Gameweek 30]],FPL_Fixtures_Extract[#Headers],0)))-4),Team_Key[[Full Name]:[Full Name]],0))&amp;RIGHT(INDEX(FPL_Fixtures_Extract[],MATCH($A253,FPL_Fixtures_Extract[[Player]:[Player]],0),MATCH(FPL_Combined[[#Headers],[Gameweek 30]],FPL_Fixtures_Extract[#Headers],0)),3))</f>
        <v>SOU(H)</v>
      </c>
      <c r="AF253" t="str">
        <f ca="1">IF(RIGHT(FPL_Combined[[#Headers],[Gameweek 31]],2)&lt;$B$622,INDEX(FPL_Results_Extract[Gameweek 06],MATCH($A253,FPL_Results_Extract[[Player]:[Player]],0)),INDEX(Team_Key[[Abbreviation]:[Abbreviation]],MATCH(LEFT(INDEX(FPL_Fixtures_Extract[],MATCH($A253,FPL_Fixtures_Extract[[Player]:[Player]],0),MATCH(FPL_Combined[[#Headers],[Gameweek 31]],FPL_Fixtures_Extract[#Headers],0)),LEN(INDEX(FPL_Fixtures_Extract[],MATCH($A253,FPL_Fixtures_Extract[[Player]:[Player]],0),MATCH(FPL_Combined[[#Headers],[Gameweek 31]],FPL_Fixtures_Extract[#Headers],0)))-4),Team_Key[[Full Name]:[Full Name]],0))&amp;RIGHT(INDEX(FPL_Fixtures_Extract[],MATCH($A253,FPL_Fixtures_Extract[[Player]:[Player]],0),MATCH(FPL_Combined[[#Headers],[Gameweek 31]],FPL_Fixtures_Extract[#Headers],0)),3))</f>
        <v>WAT(A)</v>
      </c>
      <c r="AG253" t="str">
        <f ca="1">IF(RIGHT(FPL_Combined[[#Headers],[Gameweek 32]],2)&lt;$B$622,INDEX(FPL_Results_Extract[Gameweek 07],MATCH($A253,FPL_Results_Extract[[Player]:[Player]],0)),INDEX(Team_Key[[Abbreviation]:[Abbreviation]],MATCH(LEFT(INDEX(FPL_Fixtures_Extract[],MATCH($A253,FPL_Fixtures_Extract[[Player]:[Player]],0),MATCH(FPL_Combined[[#Headers],[Gameweek 32]],FPL_Fixtures_Extract[#Headers],0)),LEN(INDEX(FPL_Fixtures_Extract[],MATCH($A253,FPL_Fixtures_Extract[[Player]:[Player]],0),MATCH(FPL_Combined[[#Headers],[Gameweek 32]],FPL_Fixtures_Extract[#Headers],0)))-4),Team_Key[[Full Name]:[Full Name]],0))&amp;RIGHT(INDEX(FPL_Fixtures_Extract[],MATCH($A253,FPL_Fixtures_Extract[[Player]:[Player]],0),MATCH(FPL_Combined[[#Headers],[Gameweek 32]],FPL_Fixtures_Extract[#Headers],0)),3))</f>
        <v>SWA(H)</v>
      </c>
      <c r="AH253" t="str">
        <f ca="1">IF(RIGHT(FPL_Combined[[#Headers],[Gameweek 33]],2)&lt;$B$622,INDEX(FPL_Results_Extract[Gameweek 08],MATCH($A253,FPL_Results_Extract[[Player]:[Player]],0)),INDEX(Team_Key[[Abbreviation]:[Abbreviation]],MATCH(LEFT(INDEX(FPL_Fixtures_Extract[],MATCH($A253,FPL_Fixtures_Extract[[Player]:[Player]],0),MATCH(FPL_Combined[[#Headers],[Gameweek 33]],FPL_Fixtures_Extract[#Headers],0)),LEN(INDEX(FPL_Fixtures_Extract[],MATCH($A253,FPL_Fixtures_Extract[[Player]:[Player]],0),MATCH(FPL_Combined[[#Headers],[Gameweek 33]],FPL_Fixtures_Extract[#Headers],0)))-4),Team_Key[[Full Name]:[Full Name]],0))&amp;RIGHT(INDEX(FPL_Fixtures_Extract[],MATCH($A253,FPL_Fixtures_Extract[[Player]:[Player]],0),MATCH(FPL_Combined[[#Headers],[Gameweek 33]],FPL_Fixtures_Extract[#Headers],0)),3))</f>
        <v>LIV(A)</v>
      </c>
      <c r="AI253" t="str">
        <f ca="1">IF(RIGHT(FPL_Combined[[#Headers],[Gameweek 34]],2)&lt;$B$622,INDEX(FPL_Results_Extract[Gameweek 09],MATCH($A253,FPL_Results_Extract[[Player]:[Player]],0)),INDEX(Team_Key[[Abbreviation]:[Abbreviation]],MATCH(LEFT(INDEX(FPL_Fixtures_Extract[],MATCH($A253,FPL_Fixtures_Extract[[Player]:[Player]],0),MATCH(FPL_Combined[[#Headers],[Gameweek 34]],FPL_Fixtures_Extract[#Headers],0)),LEN(INDEX(FPL_Fixtures_Extract[],MATCH($A253,FPL_Fixtures_Extract[[Player]:[Player]],0),MATCH(FPL_Combined[[#Headers],[Gameweek 34]],FPL_Fixtures_Extract[#Headers],0)))-4),Team_Key[[Full Name]:[Full Name]],0))&amp;RIGHT(INDEX(FPL_Fixtures_Extract[],MATCH($A253,FPL_Fixtures_Extract[[Player]:[Player]],0),MATCH(FPL_Combined[[#Headers],[Gameweek 34]],FPL_Fixtures_Extract[#Headers],0)),3))</f>
        <v>TOT(H)</v>
      </c>
      <c r="AJ253" t="str">
        <f ca="1">IF(RIGHT(FPL_Combined[[#Headers],[Gameweek 35]],2)&lt;$B$622,INDEX(FPL_Results_Extract[Gameweek 10],MATCH($A253,FPL_Results_Extract[[Player]:[Player]],0)),INDEX(Team_Key[[Abbreviation]:[Abbreviation]],MATCH(LEFT(INDEX(FPL_Fixtures_Extract[],MATCH($A253,FPL_Fixtures_Extract[[Player]:[Player]],0),MATCH(FPL_Combined[[#Headers],[Gameweek 35]],FPL_Fixtures_Extract[#Headers],0)),LEN(INDEX(FPL_Fixtures_Extract[],MATCH($A253,FPL_Fixtures_Extract[[Player]:[Player]],0),MATCH(FPL_Combined[[#Headers],[Gameweek 35]],FPL_Fixtures_Extract[#Headers],0)))-4),Team_Key[[Full Name]:[Full Name]],0))&amp;RIGHT(INDEX(FPL_Fixtures_Extract[],MATCH($A253,FPL_Fixtures_Extract[[Player]:[Player]],0),MATCH(FPL_Combined[[#Headers],[Gameweek 35]],FPL_Fixtures_Extract[#Headers],0)),3))</f>
        <v>MCI(A)</v>
      </c>
      <c r="AK253" t="str">
        <f ca="1">IF(RIGHT(FPL_Combined[[#Headers],[Gameweek 36]],2)&lt;$B$622,INDEX(FPL_Results_Extract[Gameweek 11],MATCH($A253,FPL_Results_Extract[[Player]:[Player]],0)),INDEX(Team_Key[[Abbreviation]:[Abbreviation]],MATCH(LEFT(INDEX(FPL_Fixtures_Extract[],MATCH($A253,FPL_Fixtures_Extract[[Player]:[Player]],0),MATCH(FPL_Combined[[#Headers],[Gameweek 36]],FPL_Fixtures_Extract[#Headers],0)),LEN(INDEX(FPL_Fixtures_Extract[],MATCH($A253,FPL_Fixtures_Extract[[Player]:[Player]],0),MATCH(FPL_Combined[[#Headers],[Gameweek 36]],FPL_Fixtures_Extract[#Headers],0)))-4),Team_Key[[Full Name]:[Full Name]],0))&amp;RIGHT(INDEX(FPL_Fixtures_Extract[],MATCH($A253,FPL_Fixtures_Extract[[Player]:[Player]],0),MATCH(FPL_Combined[[#Headers],[Gameweek 36]],FPL_Fixtures_Extract[#Headers],0)),3))</f>
        <v>SUN(H)</v>
      </c>
      <c r="AL253" t="str">
        <f ca="1">IF(RIGHT(FPL_Combined[[#Headers],[Gameweek 37]],2)&lt;$B$622,INDEX(FPL_Results_Extract[Gameweek 12],MATCH($A253,FPL_Results_Extract[[Player]:[Player]],0)),INDEX(Team_Key[[Abbreviation]:[Abbreviation]],MATCH(LEFT(INDEX(FPL_Fixtures_Extract[],MATCH($A253,FPL_Fixtures_Extract[[Player]:[Player]],0),MATCH(FPL_Combined[[#Headers],[Gameweek 37]],FPL_Fixtures_Extract[#Headers],0)),LEN(INDEX(FPL_Fixtures_Extract[],MATCH($A253,FPL_Fixtures_Extract[[Player]:[Player]],0),MATCH(FPL_Combined[[#Headers],[Gameweek 37]],FPL_Fixtures_Extract[#Headers],0)))-4),Team_Key[[Full Name]:[Full Name]],0))&amp;RIGHT(INDEX(FPL_Fixtures_Extract[],MATCH($A253,FPL_Fixtures_Extract[[Player]:[Player]],0),MATCH(FPL_Combined[[#Headers],[Gameweek 37]],FPL_Fixtures_Extract[#Headers],0)),3))</f>
        <v>CRY(A)</v>
      </c>
      <c r="AM253" t="str">
        <f ca="1">IF(RIGHT(FPL_Combined[[#Headers],[Gameweek 38]],2)&lt;$B$622,INDEX(FPL_Results_Extract[Gameweek 13],MATCH($A253,FPL_Results_Extract[[Player]:[Player]],0)),INDEX(Team_Key[[Abbreviation]:[Abbreviation]],MATCH(LEFT(INDEX(FPL_Fixtures_Extract[],MATCH($A253,FPL_Fixtures_Extract[[Player]:[Player]],0),MATCH(FPL_Combined[[#Headers],[Gameweek 38]],FPL_Fixtures_Extract[#Headers],0)),LEN(INDEX(FPL_Fixtures_Extract[],MATCH($A253,FPL_Fixtures_Extract[[Player]:[Player]],0),MATCH(FPL_Combined[[#Headers],[Gameweek 38]],FPL_Fixtures_Extract[#Headers],0)))-4),Team_Key[[Full Name]:[Full Name]],0))&amp;RIGHT(INDEX(FPL_Fixtures_Extract[],MATCH($A253,FPL_Fixtures_Extract[[Player]:[Player]],0),MATCH(FPL_Combined[[#Headers],[Gameweek 38]],FPL_Fixtures_Extract[#Headers],0)),3))</f>
        <v>WHU(H)</v>
      </c>
    </row>
    <row r="254" spans="1:39" x14ac:dyDescent="0.45">
      <c r="A254" t="s">
        <v>176</v>
      </c>
      <c r="B254" t="str">
        <f ca="1">IF(RIGHT(FPL_Combined[[#Headers],[Gameweek 01]],2)&lt;$B$622,INDEX(FPL_Results_Extract[Gameweek 01],MATCH($A254,FPL_Results_Extract[[Player]:[Player]],0)),INDEX(Team_Key[[Abbreviation]:[Abbreviation]],MATCH(LEFT(INDEX(FPL_Fixtures_Extract[],MATCH($A254,FPL_Fixtures_Extract[[Player]:[Player]],0),MATCH(FPL_Combined[[#Headers],[Gameweek 01]],FPL_Fixtures_Extract[#Headers],0)),LEN(INDEX(FPL_Fixtures_Extract[],MATCH($A254,FPL_Fixtures_Extract[[Player]:[Player]],0),MATCH(FPL_Combined[[#Headers],[Gameweek 01]],FPL_Fixtures_Extract[#Headers],0)))-4),Team_Key[[Full Name]:[Full Name]],0))&amp;RIGHT(INDEX(FPL_Fixtures_Extract[],MATCH($A254,FPL_Fixtures_Extract[[Player]:[Player]],0),MATCH(FPL_Combined[[#Headers],[Gameweek 01]],FPL_Fixtures_Extract[#Headers],0)),3))</f>
        <v>SWA(H) 2-2</v>
      </c>
      <c r="C254" t="str">
        <f ca="1">IF(RIGHT(FPL_Combined[[#Headers],[Gameweek 02]],2)&lt;$B$622,INDEX(FPL_Results_Extract[Gameweek 02],MATCH($A254,FPL_Results_Extract[[Player]:[Player]],0)),INDEX(Team_Key[[Abbreviation]:[Abbreviation]],MATCH(LEFT(INDEX(FPL_Fixtures_Extract[],MATCH($A254,FPL_Fixtures_Extract[[Player]:[Player]],0),MATCH(FPL_Combined[[#Headers],[Gameweek 02]],FPL_Fixtures_Extract[#Headers],0)),LEN(INDEX(FPL_Fixtures_Extract[],MATCH($A254,FPL_Fixtures_Extract[[Player]:[Player]],0),MATCH(FPL_Combined[[#Headers],[Gameweek 02]],FPL_Fixtures_Extract[#Headers],0)))-4),Team_Key[[Full Name]:[Full Name]],0))&amp;RIGHT(INDEX(FPL_Fixtures_Extract[],MATCH($A254,FPL_Fixtures_Extract[[Player]:[Player]],0),MATCH(FPL_Combined[[#Headers],[Gameweek 02]],FPL_Fixtures_Extract[#Headers],0)),3))</f>
        <v>MCI(A) 0-3</v>
      </c>
      <c r="D254" t="str">
        <f ca="1">IF(RIGHT(FPL_Combined[[#Headers],[Gameweek 03]],2)&lt;$B$622,INDEX(FPL_Results_Extract[Gameweek 03],MATCH($A254,FPL_Results_Extract[[Player]:[Player]],0)),INDEX(Team_Key[[Abbreviation]:[Abbreviation]],MATCH(LEFT(INDEX(FPL_Fixtures_Extract[],MATCH($A254,FPL_Fixtures_Extract[[Player]:[Player]],0),MATCH(FPL_Combined[[#Headers],[Gameweek 03]],FPL_Fixtures_Extract[#Headers],0)),LEN(INDEX(FPL_Fixtures_Extract[],MATCH($A254,FPL_Fixtures_Extract[[Player]:[Player]],0),MATCH(FPL_Combined[[#Headers],[Gameweek 03]],FPL_Fixtures_Extract[#Headers],0)))-4),Team_Key[[Full Name]:[Full Name]],0))&amp;RIGHT(INDEX(FPL_Fixtures_Extract[],MATCH($A254,FPL_Fixtures_Extract[[Player]:[Player]],0),MATCH(FPL_Combined[[#Headers],[Gameweek 03]],FPL_Fixtures_Extract[#Headers],0)),3))</f>
        <v>WBA(A) 3-2</v>
      </c>
      <c r="E254" t="str">
        <f ca="1">IF(RIGHT(FPL_Combined[[#Headers],[Gameweek 04]],2)&lt;$B$622,INDEX(FPL_Results_Extract[Gameweek 04],MATCH($A254,FPL_Results_Extract[[Player]:[Player]],0)),INDEX(Team_Key[[Abbreviation]:[Abbreviation]],MATCH(LEFT(INDEX(FPL_Fixtures_Extract[],MATCH($A254,FPL_Fixtures_Extract[[Player]:[Player]],0),MATCH(FPL_Combined[[#Headers],[Gameweek 04]],FPL_Fixtures_Extract[#Headers],0)),LEN(INDEX(FPL_Fixtures_Extract[],MATCH($A254,FPL_Fixtures_Extract[[Player]:[Player]],0),MATCH(FPL_Combined[[#Headers],[Gameweek 04]],FPL_Fixtures_Extract[#Headers],0)))-4),Team_Key[[Full Name]:[Full Name]],0))&amp;RIGHT(INDEX(FPL_Fixtures_Extract[],MATCH($A254,FPL_Fixtures_Extract[[Player]:[Player]],0),MATCH(FPL_Combined[[#Headers],[Gameweek 04]],FPL_Fixtures_Extract[#Headers],0)),3))</f>
        <v>CRY(H) 1-2</v>
      </c>
      <c r="F254" t="str">
        <f ca="1">IF(RIGHT(FPL_Combined[[#Headers],[Gameweek 05]],2)&lt;$B$622,INDEX(FPL_Results_Extract[Gameweek 05],MATCH($A254,FPL_Results_Extract[[Player]:[Player]],0)),INDEX(Team_Key[[Abbreviation]:[Abbreviation]],MATCH(LEFT(INDEX(FPL_Fixtures_Extract[],MATCH($A254,FPL_Fixtures_Extract[[Player]:[Player]],0),MATCH(FPL_Combined[[#Headers],[Gameweek 05]],FPL_Fixtures_Extract[#Headers],0)),LEN(INDEX(FPL_Fixtures_Extract[],MATCH($A254,FPL_Fixtures_Extract[[Player]:[Player]],0),MATCH(FPL_Combined[[#Headers],[Gameweek 05]],FPL_Fixtures_Extract[#Headers],0)))-4),Team_Key[[Full Name]:[Full Name]],0))&amp;RIGHT(INDEX(FPL_Fixtures_Extract[],MATCH($A254,FPL_Fixtures_Extract[[Player]:[Player]],0),MATCH(FPL_Combined[[#Headers],[Gameweek 05]],FPL_Fixtures_Extract[#Headers],0)),3))</f>
        <v>EVE(A) 1-3</v>
      </c>
      <c r="G254" t="str">
        <f ca="1">IF(RIGHT(FPL_Combined[[#Headers],[Gameweek 06]],2)&lt;$B$622,INDEX(FPL_Results_Extract[Gameweek 06],MATCH($A254,FPL_Results_Extract[[Player]:[Player]],0)),INDEX(Team_Key[[Abbreviation]:[Abbreviation]],MATCH(LEFT(INDEX(FPL_Fixtures_Extract[],MATCH($A254,FPL_Fixtures_Extract[[Player]:[Player]],0),MATCH(FPL_Combined[[#Headers],[Gameweek 06]],FPL_Fixtures_Extract[#Headers],0)),LEN(INDEX(FPL_Fixtures_Extract[],MATCH($A254,FPL_Fixtures_Extract[[Player]:[Player]],0),MATCH(FPL_Combined[[#Headers],[Gameweek 06]],FPL_Fixtures_Extract[#Headers],0)))-4),Team_Key[[Full Name]:[Full Name]],0))&amp;RIGHT(INDEX(FPL_Fixtures_Extract[],MATCH($A254,FPL_Fixtures_Extract[[Player]:[Player]],0),MATCH(FPL_Combined[[#Headers],[Gameweek 06]],FPL_Fixtures_Extract[#Headers],0)),3))</f>
        <v>ARS(H) 2-0</v>
      </c>
      <c r="H254" t="str">
        <f ca="1">IF(RIGHT(FPL_Combined[[#Headers],[Gameweek 07]],2)&lt;$B$622,INDEX(FPL_Results_Extract[Gameweek 07],MATCH($A254,FPL_Results_Extract[[Player]:[Player]],0)),INDEX(Team_Key[[Abbreviation]:[Abbreviation]],MATCH(LEFT(INDEX(FPL_Fixtures_Extract[],MATCH($A254,FPL_Fixtures_Extract[[Player]:[Player]],0),MATCH(FPL_Combined[[#Headers],[Gameweek 07]],FPL_Fixtures_Extract[#Headers],0)),LEN(INDEX(FPL_Fixtures_Extract[],MATCH($A254,FPL_Fixtures_Extract[[Player]:[Player]],0),MATCH(FPL_Combined[[#Headers],[Gameweek 07]],FPL_Fixtures_Extract[#Headers],0)))-4),Team_Key[[Full Name]:[Full Name]],0))&amp;RIGHT(INDEX(FPL_Fixtures_Extract[],MATCH($A254,FPL_Fixtures_Extract[[Player]:[Player]],0),MATCH(FPL_Combined[[#Headers],[Gameweek 07]],FPL_Fixtures_Extract[#Headers],0)),3))</f>
        <v>NEW(A) 2-2</v>
      </c>
      <c r="I254" t="str">
        <f ca="1">IF(RIGHT(FPL_Combined[[#Headers],[Gameweek 08]],2)&lt;$B$622,INDEX(FPL_Results_Extract[Gameweek 08],MATCH($A254,FPL_Results_Extract[[Player]:[Player]],0)),INDEX(Team_Key[[Abbreviation]:[Abbreviation]],MATCH(LEFT(INDEX(FPL_Fixtures_Extract[],MATCH($A254,FPL_Fixtures_Extract[[Player]:[Player]],0),MATCH(FPL_Combined[[#Headers],[Gameweek 08]],FPL_Fixtures_Extract[#Headers],0)),LEN(INDEX(FPL_Fixtures_Extract[],MATCH($A254,FPL_Fixtures_Extract[[Player]:[Player]],0),MATCH(FPL_Combined[[#Headers],[Gameweek 08]],FPL_Fixtures_Extract[#Headers],0)))-4),Team_Key[[Full Name]:[Full Name]],0))&amp;RIGHT(INDEX(FPL_Fixtures_Extract[],MATCH($A254,FPL_Fixtures_Extract[[Player]:[Player]],0),MATCH(FPL_Combined[[#Headers],[Gameweek 08]],FPL_Fixtures_Extract[#Headers],0)),3))</f>
        <v>SOU(H) 1-3</v>
      </c>
      <c r="J254" t="str">
        <f ca="1">IF(RIGHT(FPL_Combined[[#Headers],[Gameweek 09]],2)&lt;$B$622,INDEX(FPL_Results_Extract[Gameweek 09],MATCH($A254,FPL_Results_Extract[[Player]:[Player]],0)),INDEX(Team_Key[[Abbreviation]:[Abbreviation]],MATCH(LEFT(INDEX(FPL_Fixtures_Extract[],MATCH($A254,FPL_Fixtures_Extract[[Player]:[Player]],0),MATCH(FPL_Combined[[#Headers],[Gameweek 09]],FPL_Fixtures_Extract[#Headers],0)),LEN(INDEX(FPL_Fixtures_Extract[],MATCH($A254,FPL_Fixtures_Extract[[Player]:[Player]],0),MATCH(FPL_Combined[[#Headers],[Gameweek 09]],FPL_Fixtures_Extract[#Headers],0)))-4),Team_Key[[Full Name]:[Full Name]],0))&amp;RIGHT(INDEX(FPL_Fixtures_Extract[],MATCH($A254,FPL_Fixtures_Extract[[Player]:[Player]],0),MATCH(FPL_Combined[[#Headers],[Gameweek 09]],FPL_Fixtures_Extract[#Headers],0)),3))</f>
        <v>AVL(H) 2-0</v>
      </c>
      <c r="K254" t="str">
        <f ca="1">IF(RIGHT(FPL_Combined[[#Headers],[Gameweek 10]],2)&lt;$B$622,INDEX(FPL_Results_Extract[Gameweek 10],MATCH($A254,FPL_Results_Extract[[Player]:[Player]],0)),INDEX(Team_Key[[Abbreviation]:[Abbreviation]],MATCH(LEFT(INDEX(FPL_Fixtures_Extract[],MATCH($A254,FPL_Fixtures_Extract[[Player]:[Player]],0),MATCH(FPL_Combined[[#Headers],[Gameweek 10]],FPL_Fixtures_Extract[#Headers],0)),LEN(INDEX(FPL_Fixtures_Extract[],MATCH($A254,FPL_Fixtures_Extract[[Player]:[Player]],0),MATCH(FPL_Combined[[#Headers],[Gameweek 10]],FPL_Fixtures_Extract[#Headers],0)))-4),Team_Key[[Full Name]:[Full Name]],0))&amp;RIGHT(INDEX(FPL_Fixtures_Extract[],MATCH($A254,FPL_Fixtures_Extract[[Player]:[Player]],0),MATCH(FPL_Combined[[#Headers],[Gameweek 10]],FPL_Fixtures_Extract[#Headers],0)),3))</f>
        <v>WHU(A) 1-2</v>
      </c>
      <c r="L254" t="str">
        <f ca="1">IF(RIGHT(FPL_Combined[[#Headers],[Gameweek 11]],2)&lt;$B$622,INDEX(FPL_Results_Extract[Gameweek 11],MATCH($A254,FPL_Results_Extract[[Player]:[Player]],0)),INDEX(Team_Key[[Abbreviation]:[Abbreviation]],MATCH(LEFT(INDEX(FPL_Fixtures_Extract[],MATCH($A254,FPL_Fixtures_Extract[[Player]:[Player]],0),MATCH(FPL_Combined[[#Headers],[Gameweek 11]],FPL_Fixtures_Extract[#Headers],0)),LEN(INDEX(FPL_Fixtures_Extract[],MATCH($A254,FPL_Fixtures_Extract[[Player]:[Player]],0),MATCH(FPL_Combined[[#Headers],[Gameweek 11]],FPL_Fixtures_Extract[#Headers],0)))-4),Team_Key[[Full Name]:[Full Name]],0))&amp;RIGHT(INDEX(FPL_Fixtures_Extract[],MATCH($A254,FPL_Fixtures_Extract[[Player]:[Player]],0),MATCH(FPL_Combined[[#Headers],[Gameweek 11]],FPL_Fixtures_Extract[#Headers],0)),3))</f>
        <v>LIV(H) 1-3</v>
      </c>
      <c r="M254" t="str">
        <f ca="1">IF(RIGHT(FPL_Combined[[#Headers],[Gameweek 12]],2)&lt;$B$622,INDEX(FPL_Results_Extract[Gameweek 12],MATCH($A254,FPL_Results_Extract[[Player]:[Player]],0)),INDEX(Team_Key[[Abbreviation]:[Abbreviation]],MATCH(LEFT(INDEX(FPL_Fixtures_Extract[],MATCH($A254,FPL_Fixtures_Extract[[Player]:[Player]],0),MATCH(FPL_Combined[[#Headers],[Gameweek 12]],FPL_Fixtures_Extract[#Headers],0)),LEN(INDEX(FPL_Fixtures_Extract[],MATCH($A254,FPL_Fixtures_Extract[[Player]:[Player]],0),MATCH(FPL_Combined[[#Headers],[Gameweek 12]],FPL_Fixtures_Extract[#Headers],0)))-4),Team_Key[[Full Name]:[Full Name]],0))&amp;RIGHT(INDEX(FPL_Fixtures_Extract[],MATCH($A254,FPL_Fixtures_Extract[[Player]:[Player]],0),MATCH(FPL_Combined[[#Headers],[Gameweek 12]],FPL_Fixtures_Extract[#Headers],0)),3))</f>
        <v>STK(A) 0-1</v>
      </c>
      <c r="N254" t="str">
        <f ca="1">IF(RIGHT(FPL_Combined[[#Headers],[Gameweek 13]],2)&lt;$B$622,INDEX(FPL_Results_Extract[Gameweek 13],MATCH($A254,FPL_Results_Extract[[Player]:[Player]],0)),INDEX(Team_Key[[Abbreviation]:[Abbreviation]],MATCH(LEFT(INDEX(FPL_Fixtures_Extract[],MATCH($A254,FPL_Fixtures_Extract[[Player]:[Player]],0),MATCH(FPL_Combined[[#Headers],[Gameweek 13]],FPL_Fixtures_Extract[#Headers],0)),LEN(INDEX(FPL_Fixtures_Extract[],MATCH($A254,FPL_Fixtures_Extract[[Player]:[Player]],0),MATCH(FPL_Combined[[#Headers],[Gameweek 13]],FPL_Fixtures_Extract[#Headers],0)))-4),Team_Key[[Full Name]:[Full Name]],0))&amp;RIGHT(INDEX(FPL_Fixtures_Extract[],MATCH($A254,FPL_Fixtures_Extract[[Player]:[Player]],0),MATCH(FPL_Combined[[#Headers],[Gameweek 13]],FPL_Fixtures_Extract[#Headers],0)),3))</f>
        <v>NOR(H) 1-0</v>
      </c>
      <c r="O254" t="str">
        <f ca="1">IF(RIGHT(FPL_Combined[[#Headers],[Gameweek 14]],2)&lt;$B$622,INDEX(FPL_Results_Extract[Gameweek 14],MATCH($A254,FPL_Results_Extract[[Player]:[Player]],0)),INDEX(Team_Key[[Abbreviation]:[Abbreviation]],MATCH(LEFT(INDEX(FPL_Fixtures_Extract[],MATCH($A254,FPL_Fixtures_Extract[[Player]:[Player]],0),MATCH(FPL_Combined[[#Headers],[Gameweek 14]],FPL_Fixtures_Extract[#Headers],0)),LEN(INDEX(FPL_Fixtures_Extract[],MATCH($A254,FPL_Fixtures_Extract[[Player]:[Player]],0),MATCH(FPL_Combined[[#Headers],[Gameweek 14]],FPL_Fixtures_Extract[#Headers],0)))-4),Team_Key[[Full Name]:[Full Name]],0))&amp;RIGHT(INDEX(FPL_Fixtures_Extract[],MATCH($A254,FPL_Fixtures_Extract[[Player]:[Player]],0),MATCH(FPL_Combined[[#Headers],[Gameweek 14]],FPL_Fixtures_Extract[#Headers],0)),3))</f>
        <v>TOT(A) 0-0</v>
      </c>
      <c r="P254" t="str">
        <f ca="1">IF(RIGHT(FPL_Combined[[#Headers],[Gameweek 15]],2)&lt;$B$622,INDEX(FPL_Results_Extract[Gameweek 15],MATCH($A254,FPL_Results_Extract[[Player]:[Player]],0)),INDEX(Team_Key[[Abbreviation]:[Abbreviation]],MATCH(LEFT(INDEX(FPL_Fixtures_Extract[],MATCH($A254,FPL_Fixtures_Extract[[Player]:[Player]],0),MATCH(FPL_Combined[[#Headers],[Gameweek 15]],FPL_Fixtures_Extract[#Headers],0)),LEN(INDEX(FPL_Fixtures_Extract[],MATCH($A254,FPL_Fixtures_Extract[[Player]:[Player]],0),MATCH(FPL_Combined[[#Headers],[Gameweek 15]],FPL_Fixtures_Extract[#Headers],0)))-4),Team_Key[[Full Name]:[Full Name]],0))&amp;RIGHT(INDEX(FPL_Fixtures_Extract[],MATCH($A254,FPL_Fixtures_Extract[[Player]:[Player]],0),MATCH(FPL_Combined[[#Headers],[Gameweek 15]],FPL_Fixtures_Extract[#Headers],0)),3))</f>
        <v>BOU(H) 0-1</v>
      </c>
      <c r="Q254" t="str">
        <f ca="1">IF(RIGHT(FPL_Combined[[#Headers],[Gameweek 16]],2)&lt;$B$622,INDEX(FPL_Results_Extract[Gameweek 16],MATCH($A254,FPL_Results_Extract[[Player]:[Player]],0)),INDEX(Team_Key[[Abbreviation]:[Abbreviation]],MATCH(LEFT(INDEX(FPL_Fixtures_Extract[],MATCH($A254,FPL_Fixtures_Extract[[Player]:[Player]],0),MATCH(FPL_Combined[[#Headers],[Gameweek 16]],FPL_Fixtures_Extract[#Headers],0)),LEN(INDEX(FPL_Fixtures_Extract[],MATCH($A254,FPL_Fixtures_Extract[[Player]:[Player]],0),MATCH(FPL_Combined[[#Headers],[Gameweek 16]],FPL_Fixtures_Extract[#Headers],0)))-4),Team_Key[[Full Name]:[Full Name]],0))&amp;RIGHT(INDEX(FPL_Fixtures_Extract[],MATCH($A254,FPL_Fixtures_Extract[[Player]:[Player]],0),MATCH(FPL_Combined[[#Headers],[Gameweek 16]],FPL_Fixtures_Extract[#Headers],0)),3))</f>
        <v>LEI(A) 1-2</v>
      </c>
      <c r="R254" t="str">
        <f ca="1">IF(RIGHT(FPL_Combined[[#Headers],[Gameweek 17]],2)&lt;$B$622,INDEX(FPL_Results_Extract[Gameweek 17],MATCH($A254,FPL_Results_Extract[[Player]:[Player]],0)),INDEX(Team_Key[[Abbreviation]:[Abbreviation]],MATCH(LEFT(INDEX(FPL_Fixtures_Extract[],MATCH($A254,FPL_Fixtures_Extract[[Player]:[Player]],0),MATCH(FPL_Combined[[#Headers],[Gameweek 17]],FPL_Fixtures_Extract[#Headers],0)),LEN(INDEX(FPL_Fixtures_Extract[],MATCH($A254,FPL_Fixtures_Extract[[Player]:[Player]],0),MATCH(FPL_Combined[[#Headers],[Gameweek 17]],FPL_Fixtures_Extract[#Headers],0)))-4),Team_Key[[Full Name]:[Full Name]],0))&amp;RIGHT(INDEX(FPL_Fixtures_Extract[],MATCH($A254,FPL_Fixtures_Extract[[Player]:[Player]],0),MATCH(FPL_Combined[[#Headers],[Gameweek 17]],FPL_Fixtures_Extract[#Headers],0)),3))</f>
        <v>SUN(H) 3-1</v>
      </c>
      <c r="S254" t="str">
        <f ca="1">IF(RIGHT(FPL_Combined[[#Headers],[Gameweek 18]],2)&lt;$B$622,INDEX(FPL_Results_Extract[Gameweek 18],MATCH($A254,FPL_Results_Extract[[Player]:[Player]],0)),INDEX(Team_Key[[Abbreviation]:[Abbreviation]],MATCH(LEFT(INDEX(FPL_Fixtures_Extract[],MATCH($A254,FPL_Fixtures_Extract[[Player]:[Player]],0),MATCH(FPL_Combined[[#Headers],[Gameweek 18]],FPL_Fixtures_Extract[#Headers],0)),LEN(INDEX(FPL_Fixtures_Extract[],MATCH($A254,FPL_Fixtures_Extract[[Player]:[Player]],0),MATCH(FPL_Combined[[#Headers],[Gameweek 18]],FPL_Fixtures_Extract[#Headers],0)))-4),Team_Key[[Full Name]:[Full Name]],0))&amp;RIGHT(INDEX(FPL_Fixtures_Extract[],MATCH($A254,FPL_Fixtures_Extract[[Player]:[Player]],0),MATCH(FPL_Combined[[#Headers],[Gameweek 18]],FPL_Fixtures_Extract[#Headers],0)),3))</f>
        <v>WAT(H) 2-2</v>
      </c>
      <c r="T254" t="str">
        <f ca="1">IF(RIGHT(FPL_Combined[[#Headers],[Gameweek 19]],2)&lt;$B$622,INDEX(FPL_Results_Extract[Gameweek 19],MATCH($A254,FPL_Results_Extract[[Player]:[Player]],0)),INDEX(Team_Key[[Abbreviation]:[Abbreviation]],MATCH(LEFT(INDEX(FPL_Fixtures_Extract[],MATCH($A254,FPL_Fixtures_Extract[[Player]:[Player]],0),MATCH(FPL_Combined[[#Headers],[Gameweek 19]],FPL_Fixtures_Extract[#Headers],0)),LEN(INDEX(FPL_Fixtures_Extract[],MATCH($A254,FPL_Fixtures_Extract[[Player]:[Player]],0),MATCH(FPL_Combined[[#Headers],[Gameweek 19]],FPL_Fixtures_Extract[#Headers],0)))-4),Team_Key[[Full Name]:[Full Name]],0))&amp;RIGHT(INDEX(FPL_Fixtures_Extract[],MATCH($A254,FPL_Fixtures_Extract[[Player]:[Player]],0),MATCH(FPL_Combined[[#Headers],[Gameweek 19]],FPL_Fixtures_Extract[#Headers],0)),3))</f>
        <v>MUN(A) 0-0</v>
      </c>
      <c r="U254" t="str">
        <f ca="1">IF(RIGHT(FPL_Combined[[#Headers],[Gameweek 20]],2)&lt;$B$622,INDEX(FPL_Results_Extract[Gameweek 20],MATCH($A254,FPL_Results_Extract[[Player]:[Player]],0)),INDEX(Team_Key[[Abbreviation]:[Abbreviation]],MATCH(LEFT(INDEX(FPL_Fixtures_Extract[],MATCH($A254,FPL_Fixtures_Extract[[Player]:[Player]],0),MATCH(FPL_Combined[[#Headers],[Gameweek 20]],FPL_Fixtures_Extract[#Headers],0)),LEN(INDEX(FPL_Fixtures_Extract[],MATCH($A254,FPL_Fixtures_Extract[[Player]:[Player]],0),MATCH(FPL_Combined[[#Headers],[Gameweek 20]],FPL_Fixtures_Extract[#Headers],0)))-4),Team_Key[[Full Name]:[Full Name]],0))&amp;RIGHT(INDEX(FPL_Fixtures_Extract[],MATCH($A254,FPL_Fixtures_Extract[[Player]:[Player]],0),MATCH(FPL_Combined[[#Headers],[Gameweek 20]],FPL_Fixtures_Extract[#Headers],0)),3))</f>
        <v>CRY(A) 3-0</v>
      </c>
      <c r="V254" t="str">
        <f ca="1">IF(RIGHT(FPL_Combined[[#Headers],[Gameweek 21]],2)&lt;$B$622,INDEX(FPL_Results_Extract[Gameweek 21],MATCH($A254,FPL_Results_Extract[[Player]:[Player]],0)),INDEX(Team_Key[[Abbreviation]:[Abbreviation]],MATCH(LEFT(INDEX(FPL_Fixtures_Extract[],MATCH($A254,FPL_Fixtures_Extract[[Player]:[Player]],0),MATCH(FPL_Combined[[#Headers],[Gameweek 21]],FPL_Fixtures_Extract[#Headers],0)),LEN(INDEX(FPL_Fixtures_Extract[],MATCH($A254,FPL_Fixtures_Extract[[Player]:[Player]],0),MATCH(FPL_Combined[[#Headers],[Gameweek 21]],FPL_Fixtures_Extract[#Headers],0)))-4),Team_Key[[Full Name]:[Full Name]],0))&amp;RIGHT(INDEX(FPL_Fixtures_Extract[],MATCH($A254,FPL_Fixtures_Extract[[Player]:[Player]],0),MATCH(FPL_Combined[[#Headers],[Gameweek 21]],FPL_Fixtures_Extract[#Headers],0)),3))</f>
        <v>WBA(H) 2-2</v>
      </c>
      <c r="W254" t="str">
        <f ca="1">IF(RIGHT(FPL_Combined[[#Headers],[Gameweek 22]],2)&lt;$B$622,INDEX(FPL_Results_Extract[Gameweek 22],MATCH($A254,FPL_Results_Extract[[Player]:[Player]],0)),INDEX(Team_Key[[Abbreviation]:[Abbreviation]],MATCH(LEFT(INDEX(FPL_Fixtures_Extract[],MATCH($A254,FPL_Fixtures_Extract[[Player]:[Player]],0),MATCH(FPL_Combined[[#Headers],[Gameweek 22]],FPL_Fixtures_Extract[#Headers],0)),LEN(INDEX(FPL_Fixtures_Extract[],MATCH($A254,FPL_Fixtures_Extract[[Player]:[Player]],0),MATCH(FPL_Combined[[#Headers],[Gameweek 22]],FPL_Fixtures_Extract[#Headers],0)))-4),Team_Key[[Full Name]:[Full Name]],0))&amp;RIGHT(INDEX(FPL_Fixtures_Extract[],MATCH($A254,FPL_Fixtures_Extract[[Player]:[Player]],0),MATCH(FPL_Combined[[#Headers],[Gameweek 22]],FPL_Fixtures_Extract[#Headers],0)),3))</f>
        <v>EVE(H) 3-3</v>
      </c>
      <c r="X254" t="str">
        <f ca="1">IF(RIGHT(FPL_Combined[[#Headers],[Gameweek 23]],2)&lt;$B$622,INDEX(FPL_Results_Extract[Gameweek 23],MATCH($A254,FPL_Results_Extract[[Player]:[Player]],0)),INDEX(Team_Key[[Abbreviation]:[Abbreviation]],MATCH(LEFT(INDEX(FPL_Fixtures_Extract[],MATCH($A254,FPL_Fixtures_Extract[[Player]:[Player]],0),MATCH(FPL_Combined[[#Headers],[Gameweek 23]],FPL_Fixtures_Extract[#Headers],0)),LEN(INDEX(FPL_Fixtures_Extract[],MATCH($A254,FPL_Fixtures_Extract[[Player]:[Player]],0),MATCH(FPL_Combined[[#Headers],[Gameweek 23]],FPL_Fixtures_Extract[#Headers],0)))-4),Team_Key[[Full Name]:[Full Name]],0))&amp;RIGHT(INDEX(FPL_Fixtures_Extract[],MATCH($A254,FPL_Fixtures_Extract[[Player]:[Player]],0),MATCH(FPL_Combined[[#Headers],[Gameweek 23]],FPL_Fixtures_Extract[#Headers],0)),3))</f>
        <v>ARS(A) 1-0</v>
      </c>
      <c r="Y254" t="str">
        <f ca="1">IF(RIGHT(FPL_Combined[[#Headers],[Gameweek 24]],2)&lt;$B$622,INDEX(FPL_Results_Extract[Team],MATCH($A254,FPL_Results_Extract[[Player]:[Player]],0)),INDEX(Team_Key[[Abbreviation]:[Abbreviation]],MATCH(LEFT(INDEX(FPL_Fixtures_Extract[],MATCH($A254,FPL_Fixtures_Extract[[Player]:[Player]],0),MATCH(FPL_Combined[[#Headers],[Gameweek 24]],FPL_Fixtures_Extract[#Headers],0)),LEN(INDEX(FPL_Fixtures_Extract[],MATCH($A254,FPL_Fixtures_Extract[[Player]:[Player]],0),MATCH(FPL_Combined[[#Headers],[Gameweek 24]],FPL_Fixtures_Extract[#Headers],0)))-4),Team_Key[[Full Name]:[Full Name]],0))&amp;RIGHT(INDEX(FPL_Fixtures_Extract[],MATCH($A254,FPL_Fixtures_Extract[[Player]:[Player]],0),MATCH(FPL_Combined[[#Headers],[Gameweek 24]],FPL_Fixtures_Extract[#Headers],0)),3))</f>
        <v>CHE</v>
      </c>
      <c r="Z254" t="str">
        <f ca="1">IF(RIGHT(FPL_Combined[[#Headers],[Gameweek 25]],2)&lt;$B$622,INDEX(FPL_Results_Extract[Player],MATCH($A254,FPL_Results_Extract[[Player]:[Player]],0)),INDEX(Team_Key[[Abbreviation]:[Abbreviation]],MATCH(LEFT(INDEX(FPL_Fixtures_Extract[],MATCH($A254,FPL_Fixtures_Extract[[Player]:[Player]],0),MATCH(FPL_Combined[[#Headers],[Gameweek 25]],FPL_Fixtures_Extract[#Headers],0)),LEN(INDEX(FPL_Fixtures_Extract[],MATCH($A254,FPL_Fixtures_Extract[[Player]:[Player]],0),MATCH(FPL_Combined[[#Headers],[Gameweek 25]],FPL_Fixtures_Extract[#Headers],0)))-4),Team_Key[[Full Name]:[Full Name]],0))&amp;RIGHT(INDEX(FPL_Fixtures_Extract[],MATCH($A254,FPL_Fixtures_Extract[[Player]:[Player]],0),MATCH(FPL_Combined[[#Headers],[Gameweek 25]],FPL_Fixtures_Extract[#Headers],0)),3))</f>
        <v>Hazard</v>
      </c>
      <c r="AA254" t="str">
        <f ca="1">IF(RIGHT(FPL_Combined[[#Headers],[Gameweek 26]],2)&lt;$B$622,INDEX(FPL_Results_Extract[Gameweek 01],MATCH($A254,FPL_Results_Extract[[Player]:[Player]],0)),INDEX(Team_Key[[Abbreviation]:[Abbreviation]],MATCH(LEFT(INDEX(FPL_Fixtures_Extract[],MATCH($A254,FPL_Fixtures_Extract[[Player]:[Player]],0),MATCH(FPL_Combined[[#Headers],[Gameweek 26]],FPL_Fixtures_Extract[#Headers],0)),LEN(INDEX(FPL_Fixtures_Extract[],MATCH($A254,FPL_Fixtures_Extract[[Player]:[Player]],0),MATCH(FPL_Combined[[#Headers],[Gameweek 26]],FPL_Fixtures_Extract[#Headers],0)))-4),Team_Key[[Full Name]:[Full Name]],0))&amp;RIGHT(INDEX(FPL_Fixtures_Extract[],MATCH($A254,FPL_Fixtures_Extract[[Player]:[Player]],0),MATCH(FPL_Combined[[#Headers],[Gameweek 26]],FPL_Fixtures_Extract[#Headers],0)),3))</f>
        <v>SWA(H) 2-2</v>
      </c>
      <c r="AB254" t="str">
        <f ca="1">IF(RIGHT(FPL_Combined[[#Headers],[Gameweek 27]],2)&lt;$B$622,INDEX(FPL_Results_Extract[Gameweek 02],MATCH($A254,FPL_Results_Extract[[Player]:[Player]],0)),INDEX(Team_Key[[Abbreviation]:[Abbreviation]],MATCH(LEFT(INDEX(FPL_Fixtures_Extract[],MATCH($A254,FPL_Fixtures_Extract[[Player]:[Player]],0),MATCH(FPL_Combined[[#Headers],[Gameweek 27]],FPL_Fixtures_Extract[#Headers],0)),LEN(INDEX(FPL_Fixtures_Extract[],MATCH($A254,FPL_Fixtures_Extract[[Player]:[Player]],0),MATCH(FPL_Combined[[#Headers],[Gameweek 27]],FPL_Fixtures_Extract[#Headers],0)))-4),Team_Key[[Full Name]:[Full Name]],0))&amp;RIGHT(INDEX(FPL_Fixtures_Extract[],MATCH($A254,FPL_Fixtures_Extract[[Player]:[Player]],0),MATCH(FPL_Combined[[#Headers],[Gameweek 27]],FPL_Fixtures_Extract[#Headers],0)),3))</f>
        <v>MCI(A) 0-3</v>
      </c>
      <c r="AC254" t="str">
        <f ca="1">IF(RIGHT(FPL_Combined[[#Headers],[Gameweek 28]],2)&lt;$B$622,INDEX(FPL_Results_Extract[Gameweek 03],MATCH($A254,FPL_Results_Extract[[Player]:[Player]],0)),INDEX(Team_Key[[Abbreviation]:[Abbreviation]],MATCH(LEFT(INDEX(FPL_Fixtures_Extract[],MATCH($A254,FPL_Fixtures_Extract[[Player]:[Player]],0),MATCH(FPL_Combined[[#Headers],[Gameweek 28]],FPL_Fixtures_Extract[#Headers],0)),LEN(INDEX(FPL_Fixtures_Extract[],MATCH($A254,FPL_Fixtures_Extract[[Player]:[Player]],0),MATCH(FPL_Combined[[#Headers],[Gameweek 28]],FPL_Fixtures_Extract[#Headers],0)))-4),Team_Key[[Full Name]:[Full Name]],0))&amp;RIGHT(INDEX(FPL_Fixtures_Extract[],MATCH($A254,FPL_Fixtures_Extract[[Player]:[Player]],0),MATCH(FPL_Combined[[#Headers],[Gameweek 28]],FPL_Fixtures_Extract[#Headers],0)),3))</f>
        <v>WBA(A) 3-2</v>
      </c>
      <c r="AD254" t="str">
        <f ca="1">IF(RIGHT(FPL_Combined[[#Headers],[Gameweek 29]],2)&lt;$B$622,INDEX(FPL_Results_Extract[Gameweek 04],MATCH($A254,FPL_Results_Extract[[Player]:[Player]],0)),INDEX(Team_Key[[Abbreviation]:[Abbreviation]],MATCH(LEFT(INDEX(FPL_Fixtures_Extract[],MATCH($A254,FPL_Fixtures_Extract[[Player]:[Player]],0),MATCH(FPL_Combined[[#Headers],[Gameweek 29]],FPL_Fixtures_Extract[#Headers],0)),LEN(INDEX(FPL_Fixtures_Extract[],MATCH($A254,FPL_Fixtures_Extract[[Player]:[Player]],0),MATCH(FPL_Combined[[#Headers],[Gameweek 29]],FPL_Fixtures_Extract[#Headers],0)))-4),Team_Key[[Full Name]:[Full Name]],0))&amp;RIGHT(INDEX(FPL_Fixtures_Extract[],MATCH($A254,FPL_Fixtures_Extract[[Player]:[Player]],0),MATCH(FPL_Combined[[#Headers],[Gameweek 29]],FPL_Fixtures_Extract[#Headers],0)),3))</f>
        <v>STK(H)</v>
      </c>
      <c r="AE254" t="e">
        <f ca="1">IF(RIGHT(FPL_Combined[[#Headers],[Gameweek 30]],2)&lt;$B$622,INDEX(FPL_Results_Extract[Gameweek 05],MATCH($A254,FPL_Results_Extract[[Player]:[Player]],0)),INDEX(Team_Key[[Abbreviation]:[Abbreviation]],MATCH(LEFT(INDEX(FPL_Fixtures_Extract[],MATCH($A254,FPL_Fixtures_Extract[[Player]:[Player]],0),MATCH(FPL_Combined[[#Headers],[Gameweek 30]],FPL_Fixtures_Extract[#Headers],0)),LEN(INDEX(FPL_Fixtures_Extract[],MATCH($A254,FPL_Fixtures_Extract[[Player]:[Player]],0),MATCH(FPL_Combined[[#Headers],[Gameweek 30]],FPL_Fixtures_Extract[#Headers],0)))-4),Team_Key[[Full Name]:[Full Name]],0))&amp;RIGHT(INDEX(FPL_Fixtures_Extract[],MATCH($A254,FPL_Fixtures_Extract[[Player]:[Player]],0),MATCH(FPL_Combined[[#Headers],[Gameweek 30]],FPL_Fixtures_Extract[#Headers],0)),3))</f>
        <v>#VALUE!</v>
      </c>
      <c r="AF254" t="str">
        <f ca="1">IF(RIGHT(FPL_Combined[[#Headers],[Gameweek 31]],2)&lt;$B$622,INDEX(FPL_Results_Extract[Gameweek 06],MATCH($A254,FPL_Results_Extract[[Player]:[Player]],0)),INDEX(Team_Key[[Abbreviation]:[Abbreviation]],MATCH(LEFT(INDEX(FPL_Fixtures_Extract[],MATCH($A254,FPL_Fixtures_Extract[[Player]:[Player]],0),MATCH(FPL_Combined[[#Headers],[Gameweek 31]],FPL_Fixtures_Extract[#Headers],0)),LEN(INDEX(FPL_Fixtures_Extract[],MATCH($A254,FPL_Fixtures_Extract[[Player]:[Player]],0),MATCH(FPL_Combined[[#Headers],[Gameweek 31]],FPL_Fixtures_Extract[#Headers],0)))-4),Team_Key[[Full Name]:[Full Name]],0))&amp;RIGHT(INDEX(FPL_Fixtures_Extract[],MATCH($A254,FPL_Fixtures_Extract[[Player]:[Player]],0),MATCH(FPL_Combined[[#Headers],[Gameweek 31]],FPL_Fixtures_Extract[#Headers],0)),3))</f>
        <v>WHU(H)</v>
      </c>
      <c r="AG254" t="str">
        <f ca="1">IF(RIGHT(FPL_Combined[[#Headers],[Gameweek 32]],2)&lt;$B$622,INDEX(FPL_Results_Extract[Gameweek 07],MATCH($A254,FPL_Results_Extract[[Player]:[Player]],0)),INDEX(Team_Key[[Abbreviation]:[Abbreviation]],MATCH(LEFT(INDEX(FPL_Fixtures_Extract[],MATCH($A254,FPL_Fixtures_Extract[[Player]:[Player]],0),MATCH(FPL_Combined[[#Headers],[Gameweek 32]],FPL_Fixtures_Extract[#Headers],0)),LEN(INDEX(FPL_Fixtures_Extract[],MATCH($A254,FPL_Fixtures_Extract[[Player]:[Player]],0),MATCH(FPL_Combined[[#Headers],[Gameweek 32]],FPL_Fixtures_Extract[#Headers],0)))-4),Team_Key[[Full Name]:[Full Name]],0))&amp;RIGHT(INDEX(FPL_Fixtures_Extract[],MATCH($A254,FPL_Fixtures_Extract[[Player]:[Player]],0),MATCH(FPL_Combined[[#Headers],[Gameweek 32]],FPL_Fixtures_Extract[#Headers],0)),3))</f>
        <v>AVL(A)</v>
      </c>
      <c r="AH254" t="str">
        <f ca="1">IF(RIGHT(FPL_Combined[[#Headers],[Gameweek 33]],2)&lt;$B$622,INDEX(FPL_Results_Extract[Gameweek 08],MATCH($A254,FPL_Results_Extract[[Player]:[Player]],0)),INDEX(Team_Key[[Abbreviation]:[Abbreviation]],MATCH(LEFT(INDEX(FPL_Fixtures_Extract[],MATCH($A254,FPL_Fixtures_Extract[[Player]:[Player]],0),MATCH(FPL_Combined[[#Headers],[Gameweek 33]],FPL_Fixtures_Extract[#Headers],0)),LEN(INDEX(FPL_Fixtures_Extract[],MATCH($A254,FPL_Fixtures_Extract[[Player]:[Player]],0),MATCH(FPL_Combined[[#Headers],[Gameweek 33]],FPL_Fixtures_Extract[#Headers],0)))-4),Team_Key[[Full Name]:[Full Name]],0))&amp;RIGHT(INDEX(FPL_Fixtures_Extract[],MATCH($A254,FPL_Fixtures_Extract[[Player]:[Player]],0),MATCH(FPL_Combined[[#Headers],[Gameweek 33]],FPL_Fixtures_Extract[#Headers],0)),3))</f>
        <v>SWA(A)</v>
      </c>
      <c r="AI254" t="str">
        <f ca="1">IF(RIGHT(FPL_Combined[[#Headers],[Gameweek 34]],2)&lt;$B$622,INDEX(FPL_Results_Extract[Gameweek 09],MATCH($A254,FPL_Results_Extract[[Player]:[Player]],0)),INDEX(Team_Key[[Abbreviation]:[Abbreviation]],MATCH(LEFT(INDEX(FPL_Fixtures_Extract[],MATCH($A254,FPL_Fixtures_Extract[[Player]:[Player]],0),MATCH(FPL_Combined[[#Headers],[Gameweek 34]],FPL_Fixtures_Extract[#Headers],0)),LEN(INDEX(FPL_Fixtures_Extract[],MATCH($A254,FPL_Fixtures_Extract[[Player]:[Player]],0),MATCH(FPL_Combined[[#Headers],[Gameweek 34]],FPL_Fixtures_Extract[#Headers],0)))-4),Team_Key[[Full Name]:[Full Name]],0))&amp;RIGHT(INDEX(FPL_Fixtures_Extract[],MATCH($A254,FPL_Fixtures_Extract[[Player]:[Player]],0),MATCH(FPL_Combined[[#Headers],[Gameweek 34]],FPL_Fixtures_Extract[#Headers],0)),3))</f>
        <v>MCI(H)</v>
      </c>
      <c r="AJ254" t="str">
        <f ca="1">IF(RIGHT(FPL_Combined[[#Headers],[Gameweek 35]],2)&lt;$B$622,INDEX(FPL_Results_Extract[Gameweek 10],MATCH($A254,FPL_Results_Extract[[Player]:[Player]],0)),INDEX(Team_Key[[Abbreviation]:[Abbreviation]],MATCH(LEFT(INDEX(FPL_Fixtures_Extract[],MATCH($A254,FPL_Fixtures_Extract[[Player]:[Player]],0),MATCH(FPL_Combined[[#Headers],[Gameweek 35]],FPL_Fixtures_Extract[#Headers],0)),LEN(INDEX(FPL_Fixtures_Extract[],MATCH($A254,FPL_Fixtures_Extract[[Player]:[Player]],0),MATCH(FPL_Combined[[#Headers],[Gameweek 35]],FPL_Fixtures_Extract[#Headers],0)))-4),Team_Key[[Full Name]:[Full Name]],0))&amp;RIGHT(INDEX(FPL_Fixtures_Extract[],MATCH($A254,FPL_Fixtures_Extract[[Player]:[Player]],0),MATCH(FPL_Combined[[#Headers],[Gameweek 35]],FPL_Fixtures_Extract[#Headers],0)),3))</f>
        <v>BOU(A)</v>
      </c>
      <c r="AK254" t="str">
        <f ca="1">IF(RIGHT(FPL_Combined[[#Headers],[Gameweek 36]],2)&lt;$B$622,INDEX(FPL_Results_Extract[Gameweek 11],MATCH($A254,FPL_Results_Extract[[Player]:[Player]],0)),INDEX(Team_Key[[Abbreviation]:[Abbreviation]],MATCH(LEFT(INDEX(FPL_Fixtures_Extract[],MATCH($A254,FPL_Fixtures_Extract[[Player]:[Player]],0),MATCH(FPL_Combined[[#Headers],[Gameweek 36]],FPL_Fixtures_Extract[#Headers],0)),LEN(INDEX(FPL_Fixtures_Extract[],MATCH($A254,FPL_Fixtures_Extract[[Player]:[Player]],0),MATCH(FPL_Combined[[#Headers],[Gameweek 36]],FPL_Fixtures_Extract[#Headers],0)))-4),Team_Key[[Full Name]:[Full Name]],0))&amp;RIGHT(INDEX(FPL_Fixtures_Extract[],MATCH($A254,FPL_Fixtures_Extract[[Player]:[Player]],0),MATCH(FPL_Combined[[#Headers],[Gameweek 36]],FPL_Fixtures_Extract[#Headers],0)),3))</f>
        <v>TOT(H)</v>
      </c>
      <c r="AL254" t="str">
        <f ca="1">IF(RIGHT(FPL_Combined[[#Headers],[Gameweek 37]],2)&lt;$B$622,INDEX(FPL_Results_Extract[Gameweek 12],MATCH($A254,FPL_Results_Extract[[Player]:[Player]],0)),INDEX(Team_Key[[Abbreviation]:[Abbreviation]],MATCH(LEFT(INDEX(FPL_Fixtures_Extract[],MATCH($A254,FPL_Fixtures_Extract[[Player]:[Player]],0),MATCH(FPL_Combined[[#Headers],[Gameweek 37]],FPL_Fixtures_Extract[#Headers],0)),LEN(INDEX(FPL_Fixtures_Extract[],MATCH($A254,FPL_Fixtures_Extract[[Player]:[Player]],0),MATCH(FPL_Combined[[#Headers],[Gameweek 37]],FPL_Fixtures_Extract[#Headers],0)))-4),Team_Key[[Full Name]:[Full Name]],0))&amp;RIGHT(INDEX(FPL_Fixtures_Extract[],MATCH($A254,FPL_Fixtures_Extract[[Player]:[Player]],0),MATCH(FPL_Combined[[#Headers],[Gameweek 37]],FPL_Fixtures_Extract[#Headers],0)),3))</f>
        <v>SUN(A)</v>
      </c>
      <c r="AM254" t="str">
        <f ca="1">IF(RIGHT(FPL_Combined[[#Headers],[Gameweek 38]],2)&lt;$B$622,INDEX(FPL_Results_Extract[Gameweek 13],MATCH($A254,FPL_Results_Extract[[Player]:[Player]],0)),INDEX(Team_Key[[Abbreviation]:[Abbreviation]],MATCH(LEFT(INDEX(FPL_Fixtures_Extract[],MATCH($A254,FPL_Fixtures_Extract[[Player]:[Player]],0),MATCH(FPL_Combined[[#Headers],[Gameweek 38]],FPL_Fixtures_Extract[#Headers],0)),LEN(INDEX(FPL_Fixtures_Extract[],MATCH($A254,FPL_Fixtures_Extract[[Player]:[Player]],0),MATCH(FPL_Combined[[#Headers],[Gameweek 38]],FPL_Fixtures_Extract[#Headers],0)))-4),Team_Key[[Full Name]:[Full Name]],0))&amp;RIGHT(INDEX(FPL_Fixtures_Extract[],MATCH($A254,FPL_Fixtures_Extract[[Player]:[Player]],0),MATCH(FPL_Combined[[#Headers],[Gameweek 38]],FPL_Fixtures_Extract[#Headers],0)),3))</f>
        <v>LEI(H)</v>
      </c>
    </row>
    <row r="255" spans="1:39" x14ac:dyDescent="0.45">
      <c r="A255" t="s">
        <v>211</v>
      </c>
      <c r="B255" t="str">
        <f ca="1">IF(RIGHT(FPL_Combined[[#Headers],[Gameweek 01]],2)&lt;$B$622,INDEX(FPL_Results_Extract[Gameweek 01],MATCH($A255,FPL_Results_Extract[[Player]:[Player]],0)),INDEX(Team_Key[[Abbreviation]:[Abbreviation]],MATCH(LEFT(INDEX(FPL_Fixtures_Extract[],MATCH($A255,FPL_Fixtures_Extract[[Player]:[Player]],0),MATCH(FPL_Combined[[#Headers],[Gameweek 01]],FPL_Fixtures_Extract[#Headers],0)),LEN(INDEX(FPL_Fixtures_Extract[],MATCH($A255,FPL_Fixtures_Extract[[Player]:[Player]],0),MATCH(FPL_Combined[[#Headers],[Gameweek 01]],FPL_Fixtures_Extract[#Headers],0)))-4),Team_Key[[Full Name]:[Full Name]],0))&amp;RIGHT(INDEX(FPL_Fixtures_Extract[],MATCH($A255,FPL_Fixtures_Extract[[Player]:[Player]],0),MATCH(FPL_Combined[[#Headers],[Gameweek 01]],FPL_Fixtures_Extract[#Headers],0)),3))</f>
        <v>STK(A) 1-0</v>
      </c>
      <c r="C255" t="str">
        <f ca="1">IF(RIGHT(FPL_Combined[[#Headers],[Gameweek 02]],2)&lt;$B$622,INDEX(FPL_Results_Extract[Gameweek 02],MATCH($A255,FPL_Results_Extract[[Player]:[Player]],0)),INDEX(Team_Key[[Abbreviation]:[Abbreviation]],MATCH(LEFT(INDEX(FPL_Fixtures_Extract[],MATCH($A255,FPL_Fixtures_Extract[[Player]:[Player]],0),MATCH(FPL_Combined[[#Headers],[Gameweek 02]],FPL_Fixtures_Extract[#Headers],0)),LEN(INDEX(FPL_Fixtures_Extract[],MATCH($A255,FPL_Fixtures_Extract[[Player]:[Player]],0),MATCH(FPL_Combined[[#Headers],[Gameweek 02]],FPL_Fixtures_Extract[#Headers],0)))-4),Team_Key[[Full Name]:[Full Name]],0))&amp;RIGHT(INDEX(FPL_Fixtures_Extract[],MATCH($A255,FPL_Fixtures_Extract[[Player]:[Player]],0),MATCH(FPL_Combined[[#Headers],[Gameweek 02]],FPL_Fixtures_Extract[#Headers],0)),3))</f>
        <v>BOU(H) 1-0</v>
      </c>
      <c r="D255" t="str">
        <f ca="1">IF(RIGHT(FPL_Combined[[#Headers],[Gameweek 03]],2)&lt;$B$622,INDEX(FPL_Results_Extract[Gameweek 03],MATCH($A255,FPL_Results_Extract[[Player]:[Player]],0)),INDEX(Team_Key[[Abbreviation]:[Abbreviation]],MATCH(LEFT(INDEX(FPL_Fixtures_Extract[],MATCH($A255,FPL_Fixtures_Extract[[Player]:[Player]],0),MATCH(FPL_Combined[[#Headers],[Gameweek 03]],FPL_Fixtures_Extract[#Headers],0)),LEN(INDEX(FPL_Fixtures_Extract[],MATCH($A255,FPL_Fixtures_Extract[[Player]:[Player]],0),MATCH(FPL_Combined[[#Headers],[Gameweek 03]],FPL_Fixtures_Extract[#Headers],0)))-4),Team_Key[[Full Name]:[Full Name]],0))&amp;RIGHT(INDEX(FPL_Fixtures_Extract[],MATCH($A255,FPL_Fixtures_Extract[[Player]:[Player]],0),MATCH(FPL_Combined[[#Headers],[Gameweek 03]],FPL_Fixtures_Extract[#Headers],0)),3))</f>
        <v>ARS(A) 0-0</v>
      </c>
      <c r="E255" t="str">
        <f ca="1">IF(RIGHT(FPL_Combined[[#Headers],[Gameweek 04]],2)&lt;$B$622,INDEX(FPL_Results_Extract[Gameweek 04],MATCH($A255,FPL_Results_Extract[[Player]:[Player]],0)),INDEX(Team_Key[[Abbreviation]:[Abbreviation]],MATCH(LEFT(INDEX(FPL_Fixtures_Extract[],MATCH($A255,FPL_Fixtures_Extract[[Player]:[Player]],0),MATCH(FPL_Combined[[#Headers],[Gameweek 04]],FPL_Fixtures_Extract[#Headers],0)),LEN(INDEX(FPL_Fixtures_Extract[],MATCH($A255,FPL_Fixtures_Extract[[Player]:[Player]],0),MATCH(FPL_Combined[[#Headers],[Gameweek 04]],FPL_Fixtures_Extract[#Headers],0)))-4),Team_Key[[Full Name]:[Full Name]],0))&amp;RIGHT(INDEX(FPL_Fixtures_Extract[],MATCH($A255,FPL_Fixtures_Extract[[Player]:[Player]],0),MATCH(FPL_Combined[[#Headers],[Gameweek 04]],FPL_Fixtures_Extract[#Headers],0)),3))</f>
        <v>WHU(H) 0-3</v>
      </c>
      <c r="F255" t="str">
        <f ca="1">IF(RIGHT(FPL_Combined[[#Headers],[Gameweek 05]],2)&lt;$B$622,INDEX(FPL_Results_Extract[Gameweek 05],MATCH($A255,FPL_Results_Extract[[Player]:[Player]],0)),INDEX(Team_Key[[Abbreviation]:[Abbreviation]],MATCH(LEFT(INDEX(FPL_Fixtures_Extract[],MATCH($A255,FPL_Fixtures_Extract[[Player]:[Player]],0),MATCH(FPL_Combined[[#Headers],[Gameweek 05]],FPL_Fixtures_Extract[#Headers],0)),LEN(INDEX(FPL_Fixtures_Extract[],MATCH($A255,FPL_Fixtures_Extract[[Player]:[Player]],0),MATCH(FPL_Combined[[#Headers],[Gameweek 05]],FPL_Fixtures_Extract[#Headers],0)))-4),Team_Key[[Full Name]:[Full Name]],0))&amp;RIGHT(INDEX(FPL_Fixtures_Extract[],MATCH($A255,FPL_Fixtures_Extract[[Player]:[Player]],0),MATCH(FPL_Combined[[#Headers],[Gameweek 05]],FPL_Fixtures_Extract[#Headers],0)),3))</f>
        <v>MUN(A) 1-3</v>
      </c>
      <c r="G255" t="str">
        <f ca="1">IF(RIGHT(FPL_Combined[[#Headers],[Gameweek 06]],2)&lt;$B$622,INDEX(FPL_Results_Extract[Gameweek 06],MATCH($A255,FPL_Results_Extract[[Player]:[Player]],0)),INDEX(Team_Key[[Abbreviation]:[Abbreviation]],MATCH(LEFT(INDEX(FPL_Fixtures_Extract[],MATCH($A255,FPL_Fixtures_Extract[[Player]:[Player]],0),MATCH(FPL_Combined[[#Headers],[Gameweek 06]],FPL_Fixtures_Extract[#Headers],0)),LEN(INDEX(FPL_Fixtures_Extract[],MATCH($A255,FPL_Fixtures_Extract[[Player]:[Player]],0),MATCH(FPL_Combined[[#Headers],[Gameweek 06]],FPL_Fixtures_Extract[#Headers],0)))-4),Team_Key[[Full Name]:[Full Name]],0))&amp;RIGHT(INDEX(FPL_Fixtures_Extract[],MATCH($A255,FPL_Fixtures_Extract[[Player]:[Player]],0),MATCH(FPL_Combined[[#Headers],[Gameweek 06]],FPL_Fixtures_Extract[#Headers],0)),3))</f>
        <v>NOR(H) 1-1</v>
      </c>
      <c r="H255" t="str">
        <f ca="1">IF(RIGHT(FPL_Combined[[#Headers],[Gameweek 07]],2)&lt;$B$622,INDEX(FPL_Results_Extract[Gameweek 07],MATCH($A255,FPL_Results_Extract[[Player]:[Player]],0)),INDEX(Team_Key[[Abbreviation]:[Abbreviation]],MATCH(LEFT(INDEX(FPL_Fixtures_Extract[],MATCH($A255,FPL_Fixtures_Extract[[Player]:[Player]],0),MATCH(FPL_Combined[[#Headers],[Gameweek 07]],FPL_Fixtures_Extract[#Headers],0)),LEN(INDEX(FPL_Fixtures_Extract[],MATCH($A255,FPL_Fixtures_Extract[[Player]:[Player]],0),MATCH(FPL_Combined[[#Headers],[Gameweek 07]],FPL_Fixtures_Extract[#Headers],0)))-4),Team_Key[[Full Name]:[Full Name]],0))&amp;RIGHT(INDEX(FPL_Fixtures_Extract[],MATCH($A255,FPL_Fixtures_Extract[[Player]:[Player]],0),MATCH(FPL_Combined[[#Headers],[Gameweek 07]],FPL_Fixtures_Extract[#Headers],0)),3))</f>
        <v>AVL(H) 3-2</v>
      </c>
      <c r="I255" t="str">
        <f ca="1">IF(RIGHT(FPL_Combined[[#Headers],[Gameweek 08]],2)&lt;$B$622,INDEX(FPL_Results_Extract[Gameweek 08],MATCH($A255,FPL_Results_Extract[[Player]:[Player]],0)),INDEX(Team_Key[[Abbreviation]:[Abbreviation]],MATCH(LEFT(INDEX(FPL_Fixtures_Extract[],MATCH($A255,FPL_Fixtures_Extract[[Player]:[Player]],0),MATCH(FPL_Combined[[#Headers],[Gameweek 08]],FPL_Fixtures_Extract[#Headers],0)),LEN(INDEX(FPL_Fixtures_Extract[],MATCH($A255,FPL_Fixtures_Extract[[Player]:[Player]],0),MATCH(FPL_Combined[[#Headers],[Gameweek 08]],FPL_Fixtures_Extract[#Headers],0)))-4),Team_Key[[Full Name]:[Full Name]],0))&amp;RIGHT(INDEX(FPL_Fixtures_Extract[],MATCH($A255,FPL_Fixtures_Extract[[Player]:[Player]],0),MATCH(FPL_Combined[[#Headers],[Gameweek 08]],FPL_Fixtures_Extract[#Headers],0)),3))</f>
        <v>EVE(A) 1-1</v>
      </c>
      <c r="J255" t="str">
        <f ca="1">IF(RIGHT(FPL_Combined[[#Headers],[Gameweek 09]],2)&lt;$B$622,INDEX(FPL_Results_Extract[Gameweek 09],MATCH($A255,FPL_Results_Extract[[Player]:[Player]],0)),INDEX(Team_Key[[Abbreviation]:[Abbreviation]],MATCH(LEFT(INDEX(FPL_Fixtures_Extract[],MATCH($A255,FPL_Fixtures_Extract[[Player]:[Player]],0),MATCH(FPL_Combined[[#Headers],[Gameweek 09]],FPL_Fixtures_Extract[#Headers],0)),LEN(INDEX(FPL_Fixtures_Extract[],MATCH($A255,FPL_Fixtures_Extract[[Player]:[Player]],0),MATCH(FPL_Combined[[#Headers],[Gameweek 09]],FPL_Fixtures_Extract[#Headers],0)))-4),Team_Key[[Full Name]:[Full Name]],0))&amp;RIGHT(INDEX(FPL_Fixtures_Extract[],MATCH($A255,FPL_Fixtures_Extract[[Player]:[Player]],0),MATCH(FPL_Combined[[#Headers],[Gameweek 09]],FPL_Fixtures_Extract[#Headers],0)),3))</f>
        <v>TOT(A) 0-0</v>
      </c>
      <c r="K255" t="str">
        <f ca="1">IF(RIGHT(FPL_Combined[[#Headers],[Gameweek 10]],2)&lt;$B$622,INDEX(FPL_Results_Extract[Gameweek 10],MATCH($A255,FPL_Results_Extract[[Player]:[Player]],0)),INDEX(Team_Key[[Abbreviation]:[Abbreviation]],MATCH(LEFT(INDEX(FPL_Fixtures_Extract[],MATCH($A255,FPL_Fixtures_Extract[[Player]:[Player]],0),MATCH(FPL_Combined[[#Headers],[Gameweek 10]],FPL_Fixtures_Extract[#Headers],0)),LEN(INDEX(FPL_Fixtures_Extract[],MATCH($A255,FPL_Fixtures_Extract[[Player]:[Player]],0),MATCH(FPL_Combined[[#Headers],[Gameweek 10]],FPL_Fixtures_Extract[#Headers],0)))-4),Team_Key[[Full Name]:[Full Name]],0))&amp;RIGHT(INDEX(FPL_Fixtures_Extract[],MATCH($A255,FPL_Fixtures_Extract[[Player]:[Player]],0),MATCH(FPL_Combined[[#Headers],[Gameweek 10]],FPL_Fixtures_Extract[#Headers],0)),3))</f>
        <v>SOU(H) 1-1</v>
      </c>
      <c r="L255" t="str">
        <f ca="1">IF(RIGHT(FPL_Combined[[#Headers],[Gameweek 11]],2)&lt;$B$622,INDEX(FPL_Results_Extract[Gameweek 11],MATCH($A255,FPL_Results_Extract[[Player]:[Player]],0)),INDEX(Team_Key[[Abbreviation]:[Abbreviation]],MATCH(LEFT(INDEX(FPL_Fixtures_Extract[],MATCH($A255,FPL_Fixtures_Extract[[Player]:[Player]],0),MATCH(FPL_Combined[[#Headers],[Gameweek 11]],FPL_Fixtures_Extract[#Headers],0)),LEN(INDEX(FPL_Fixtures_Extract[],MATCH($A255,FPL_Fixtures_Extract[[Player]:[Player]],0),MATCH(FPL_Combined[[#Headers],[Gameweek 11]],FPL_Fixtures_Extract[#Headers],0)))-4),Team_Key[[Full Name]:[Full Name]],0))&amp;RIGHT(INDEX(FPL_Fixtures_Extract[],MATCH($A255,FPL_Fixtures_Extract[[Player]:[Player]],0),MATCH(FPL_Combined[[#Headers],[Gameweek 11]],FPL_Fixtures_Extract[#Headers],0)),3))</f>
        <v>CHE(A) 3-1</v>
      </c>
      <c r="M255" t="str">
        <f ca="1">IF(RIGHT(FPL_Combined[[#Headers],[Gameweek 12]],2)&lt;$B$622,INDEX(FPL_Results_Extract[Gameweek 12],MATCH($A255,FPL_Results_Extract[[Player]:[Player]],0)),INDEX(Team_Key[[Abbreviation]:[Abbreviation]],MATCH(LEFT(INDEX(FPL_Fixtures_Extract[],MATCH($A255,FPL_Fixtures_Extract[[Player]:[Player]],0),MATCH(FPL_Combined[[#Headers],[Gameweek 12]],FPL_Fixtures_Extract[#Headers],0)),LEN(INDEX(FPL_Fixtures_Extract[],MATCH($A255,FPL_Fixtures_Extract[[Player]:[Player]],0),MATCH(FPL_Combined[[#Headers],[Gameweek 12]],FPL_Fixtures_Extract[#Headers],0)))-4),Team_Key[[Full Name]:[Full Name]],0))&amp;RIGHT(INDEX(FPL_Fixtures_Extract[],MATCH($A255,FPL_Fixtures_Extract[[Player]:[Player]],0),MATCH(FPL_Combined[[#Headers],[Gameweek 12]],FPL_Fixtures_Extract[#Headers],0)),3))</f>
        <v>CRY(H) 1-2</v>
      </c>
      <c r="N255" t="str">
        <f ca="1">IF(RIGHT(FPL_Combined[[#Headers],[Gameweek 13]],2)&lt;$B$622,INDEX(FPL_Results_Extract[Gameweek 13],MATCH($A255,FPL_Results_Extract[[Player]:[Player]],0)),INDEX(Team_Key[[Abbreviation]:[Abbreviation]],MATCH(LEFT(INDEX(FPL_Fixtures_Extract[],MATCH($A255,FPL_Fixtures_Extract[[Player]:[Player]],0),MATCH(FPL_Combined[[#Headers],[Gameweek 13]],FPL_Fixtures_Extract[#Headers],0)),LEN(INDEX(FPL_Fixtures_Extract[],MATCH($A255,FPL_Fixtures_Extract[[Player]:[Player]],0),MATCH(FPL_Combined[[#Headers],[Gameweek 13]],FPL_Fixtures_Extract[#Headers],0)))-4),Team_Key[[Full Name]:[Full Name]],0))&amp;RIGHT(INDEX(FPL_Fixtures_Extract[],MATCH($A255,FPL_Fixtures_Extract[[Player]:[Player]],0),MATCH(FPL_Combined[[#Headers],[Gameweek 13]],FPL_Fixtures_Extract[#Headers],0)),3))</f>
        <v>MCI(A) 4-1</v>
      </c>
      <c r="O255" t="str">
        <f ca="1">IF(RIGHT(FPL_Combined[[#Headers],[Gameweek 14]],2)&lt;$B$622,INDEX(FPL_Results_Extract[Gameweek 14],MATCH($A255,FPL_Results_Extract[[Player]:[Player]],0)),INDEX(Team_Key[[Abbreviation]:[Abbreviation]],MATCH(LEFT(INDEX(FPL_Fixtures_Extract[],MATCH($A255,FPL_Fixtures_Extract[[Player]:[Player]],0),MATCH(FPL_Combined[[#Headers],[Gameweek 14]],FPL_Fixtures_Extract[#Headers],0)),LEN(INDEX(FPL_Fixtures_Extract[],MATCH($A255,FPL_Fixtures_Extract[[Player]:[Player]],0),MATCH(FPL_Combined[[#Headers],[Gameweek 14]],FPL_Fixtures_Extract[#Headers],0)))-4),Team_Key[[Full Name]:[Full Name]],0))&amp;RIGHT(INDEX(FPL_Fixtures_Extract[],MATCH($A255,FPL_Fixtures_Extract[[Player]:[Player]],0),MATCH(FPL_Combined[[#Headers],[Gameweek 14]],FPL_Fixtures_Extract[#Headers],0)),3))</f>
        <v>SWA(H) 1-0</v>
      </c>
      <c r="P255" t="str">
        <f ca="1">IF(RIGHT(FPL_Combined[[#Headers],[Gameweek 15]],2)&lt;$B$622,INDEX(FPL_Results_Extract[Gameweek 15],MATCH($A255,FPL_Results_Extract[[Player]:[Player]],0)),INDEX(Team_Key[[Abbreviation]:[Abbreviation]],MATCH(LEFT(INDEX(FPL_Fixtures_Extract[],MATCH($A255,FPL_Fixtures_Extract[[Player]:[Player]],0),MATCH(FPL_Combined[[#Headers],[Gameweek 15]],FPL_Fixtures_Extract[#Headers],0)),LEN(INDEX(FPL_Fixtures_Extract[],MATCH($A255,FPL_Fixtures_Extract[[Player]:[Player]],0),MATCH(FPL_Combined[[#Headers],[Gameweek 15]],FPL_Fixtures_Extract[#Headers],0)))-4),Team_Key[[Full Name]:[Full Name]],0))&amp;RIGHT(INDEX(FPL_Fixtures_Extract[],MATCH($A255,FPL_Fixtures_Extract[[Player]:[Player]],0),MATCH(FPL_Combined[[#Headers],[Gameweek 15]],FPL_Fixtures_Extract[#Headers],0)),3))</f>
        <v>NEW(A) 0-2</v>
      </c>
      <c r="Q255" t="str">
        <f ca="1">IF(RIGHT(FPL_Combined[[#Headers],[Gameweek 16]],2)&lt;$B$622,INDEX(FPL_Results_Extract[Gameweek 16],MATCH($A255,FPL_Results_Extract[[Player]:[Player]],0)),INDEX(Team_Key[[Abbreviation]:[Abbreviation]],MATCH(LEFT(INDEX(FPL_Fixtures_Extract[],MATCH($A255,FPL_Fixtures_Extract[[Player]:[Player]],0),MATCH(FPL_Combined[[#Headers],[Gameweek 16]],FPL_Fixtures_Extract[#Headers],0)),LEN(INDEX(FPL_Fixtures_Extract[],MATCH($A255,FPL_Fixtures_Extract[[Player]:[Player]],0),MATCH(FPL_Combined[[#Headers],[Gameweek 16]],FPL_Fixtures_Extract[#Headers],0)))-4),Team_Key[[Full Name]:[Full Name]],0))&amp;RIGHT(INDEX(FPL_Fixtures_Extract[],MATCH($A255,FPL_Fixtures_Extract[[Player]:[Player]],0),MATCH(FPL_Combined[[#Headers],[Gameweek 16]],FPL_Fixtures_Extract[#Headers],0)),3))</f>
        <v>WBA(H) 2-2</v>
      </c>
      <c r="R255" t="str">
        <f ca="1">IF(RIGHT(FPL_Combined[[#Headers],[Gameweek 17]],2)&lt;$B$622,INDEX(FPL_Results_Extract[Gameweek 17],MATCH($A255,FPL_Results_Extract[[Player]:[Player]],0)),INDEX(Team_Key[[Abbreviation]:[Abbreviation]],MATCH(LEFT(INDEX(FPL_Fixtures_Extract[],MATCH($A255,FPL_Fixtures_Extract[[Player]:[Player]],0),MATCH(FPL_Combined[[#Headers],[Gameweek 17]],FPL_Fixtures_Extract[#Headers],0)),LEN(INDEX(FPL_Fixtures_Extract[],MATCH($A255,FPL_Fixtures_Extract[[Player]:[Player]],0),MATCH(FPL_Combined[[#Headers],[Gameweek 17]],FPL_Fixtures_Extract[#Headers],0)))-4),Team_Key[[Full Name]:[Full Name]],0))&amp;RIGHT(INDEX(FPL_Fixtures_Extract[],MATCH($A255,FPL_Fixtures_Extract[[Player]:[Player]],0),MATCH(FPL_Combined[[#Headers],[Gameweek 17]],FPL_Fixtures_Extract[#Headers],0)),3))</f>
        <v>WAT(A) 0-3</v>
      </c>
      <c r="S255" t="str">
        <f ca="1">IF(RIGHT(FPL_Combined[[#Headers],[Gameweek 18]],2)&lt;$B$622,INDEX(FPL_Results_Extract[Gameweek 18],MATCH($A255,FPL_Results_Extract[[Player]:[Player]],0)),INDEX(Team_Key[[Abbreviation]:[Abbreviation]],MATCH(LEFT(INDEX(FPL_Fixtures_Extract[],MATCH($A255,FPL_Fixtures_Extract[[Player]:[Player]],0),MATCH(FPL_Combined[[#Headers],[Gameweek 18]],FPL_Fixtures_Extract[#Headers],0)),LEN(INDEX(FPL_Fixtures_Extract[],MATCH($A255,FPL_Fixtures_Extract[[Player]:[Player]],0),MATCH(FPL_Combined[[#Headers],[Gameweek 18]],FPL_Fixtures_Extract[#Headers],0)))-4),Team_Key[[Full Name]:[Full Name]],0))&amp;RIGHT(INDEX(FPL_Fixtures_Extract[],MATCH($A255,FPL_Fixtures_Extract[[Player]:[Player]],0),MATCH(FPL_Combined[[#Headers],[Gameweek 18]],FPL_Fixtures_Extract[#Headers],0)),3))</f>
        <v>LEI(H) 1-0</v>
      </c>
      <c r="T255" t="str">
        <f ca="1">IF(RIGHT(FPL_Combined[[#Headers],[Gameweek 19]],2)&lt;$B$622,INDEX(FPL_Results_Extract[Gameweek 19],MATCH($A255,FPL_Results_Extract[[Player]:[Player]],0)),INDEX(Team_Key[[Abbreviation]:[Abbreviation]],MATCH(LEFT(INDEX(FPL_Fixtures_Extract[],MATCH($A255,FPL_Fixtures_Extract[[Player]:[Player]],0),MATCH(FPL_Combined[[#Headers],[Gameweek 19]],FPL_Fixtures_Extract[#Headers],0)),LEN(INDEX(FPL_Fixtures_Extract[],MATCH($A255,FPL_Fixtures_Extract[[Player]:[Player]],0),MATCH(FPL_Combined[[#Headers],[Gameweek 19]],FPL_Fixtures_Extract[#Headers],0)))-4),Team_Key[[Full Name]:[Full Name]],0))&amp;RIGHT(INDEX(FPL_Fixtures_Extract[],MATCH($A255,FPL_Fixtures_Extract[[Player]:[Player]],0),MATCH(FPL_Combined[[#Headers],[Gameweek 19]],FPL_Fixtures_Extract[#Headers],0)),3))</f>
        <v>SUN(A) 1-0</v>
      </c>
      <c r="U255" t="str">
        <f ca="1">IF(RIGHT(FPL_Combined[[#Headers],[Gameweek 20]],2)&lt;$B$622,INDEX(FPL_Results_Extract[Gameweek 20],MATCH($A255,FPL_Results_Extract[[Player]:[Player]],0)),INDEX(Team_Key[[Abbreviation]:[Abbreviation]],MATCH(LEFT(INDEX(FPL_Fixtures_Extract[],MATCH($A255,FPL_Fixtures_Extract[[Player]:[Player]],0),MATCH(FPL_Combined[[#Headers],[Gameweek 20]],FPL_Fixtures_Extract[#Headers],0)),LEN(INDEX(FPL_Fixtures_Extract[],MATCH($A255,FPL_Fixtures_Extract[[Player]:[Player]],0),MATCH(FPL_Combined[[#Headers],[Gameweek 20]],FPL_Fixtures_Extract[#Headers],0)))-4),Team_Key[[Full Name]:[Full Name]],0))&amp;RIGHT(INDEX(FPL_Fixtures_Extract[],MATCH($A255,FPL_Fixtures_Extract[[Player]:[Player]],0),MATCH(FPL_Combined[[#Headers],[Gameweek 20]],FPL_Fixtures_Extract[#Headers],0)),3))</f>
        <v>WHU(A) 0-2</v>
      </c>
      <c r="V255" t="str">
        <f ca="1">IF(RIGHT(FPL_Combined[[#Headers],[Gameweek 21]],2)&lt;$B$622,INDEX(FPL_Results_Extract[Gameweek 21],MATCH($A255,FPL_Results_Extract[[Player]:[Player]],0)),INDEX(Team_Key[[Abbreviation]:[Abbreviation]],MATCH(LEFT(INDEX(FPL_Fixtures_Extract[],MATCH($A255,FPL_Fixtures_Extract[[Player]:[Player]],0),MATCH(FPL_Combined[[#Headers],[Gameweek 21]],FPL_Fixtures_Extract[#Headers],0)),LEN(INDEX(FPL_Fixtures_Extract[],MATCH($A255,FPL_Fixtures_Extract[[Player]:[Player]],0),MATCH(FPL_Combined[[#Headers],[Gameweek 21]],FPL_Fixtures_Extract[#Headers],0)))-4),Team_Key[[Full Name]:[Full Name]],0))&amp;RIGHT(INDEX(FPL_Fixtures_Extract[],MATCH($A255,FPL_Fixtures_Extract[[Player]:[Player]],0),MATCH(FPL_Combined[[#Headers],[Gameweek 21]],FPL_Fixtures_Extract[#Headers],0)),3))</f>
        <v>ARS(H) 3-3</v>
      </c>
      <c r="W255" t="str">
        <f ca="1">IF(RIGHT(FPL_Combined[[#Headers],[Gameweek 22]],2)&lt;$B$622,INDEX(FPL_Results_Extract[Gameweek 22],MATCH($A255,FPL_Results_Extract[[Player]:[Player]],0)),INDEX(Team_Key[[Abbreviation]:[Abbreviation]],MATCH(LEFT(INDEX(FPL_Fixtures_Extract[],MATCH($A255,FPL_Fixtures_Extract[[Player]:[Player]],0),MATCH(FPL_Combined[[#Headers],[Gameweek 22]],FPL_Fixtures_Extract[#Headers],0)),LEN(INDEX(FPL_Fixtures_Extract[],MATCH($A255,FPL_Fixtures_Extract[[Player]:[Player]],0),MATCH(FPL_Combined[[#Headers],[Gameweek 22]],FPL_Fixtures_Extract[#Headers],0)))-4),Team_Key[[Full Name]:[Full Name]],0))&amp;RIGHT(INDEX(FPL_Fixtures_Extract[],MATCH($A255,FPL_Fixtures_Extract[[Player]:[Player]],0),MATCH(FPL_Combined[[#Headers],[Gameweek 22]],FPL_Fixtures_Extract[#Headers],0)),3))</f>
        <v>MUN(H) 0-1</v>
      </c>
      <c r="X255" t="str">
        <f ca="1">IF(RIGHT(FPL_Combined[[#Headers],[Gameweek 23]],2)&lt;$B$622,INDEX(FPL_Results_Extract[Gameweek 23],MATCH($A255,FPL_Results_Extract[[Player]:[Player]],0)),INDEX(Team_Key[[Abbreviation]:[Abbreviation]],MATCH(LEFT(INDEX(FPL_Fixtures_Extract[],MATCH($A255,FPL_Fixtures_Extract[[Player]:[Player]],0),MATCH(FPL_Combined[[#Headers],[Gameweek 23]],FPL_Fixtures_Extract[#Headers],0)),LEN(INDEX(FPL_Fixtures_Extract[],MATCH($A255,FPL_Fixtures_Extract[[Player]:[Player]],0),MATCH(FPL_Combined[[#Headers],[Gameweek 23]],FPL_Fixtures_Extract[#Headers],0)))-4),Team_Key[[Full Name]:[Full Name]],0))&amp;RIGHT(INDEX(FPL_Fixtures_Extract[],MATCH($A255,FPL_Fixtures_Extract[[Player]:[Player]],0),MATCH(FPL_Combined[[#Headers],[Gameweek 23]],FPL_Fixtures_Extract[#Headers],0)),3))</f>
        <v>NOR(A) 5-4</v>
      </c>
      <c r="Y255" t="str">
        <f ca="1">IF(RIGHT(FPL_Combined[[#Headers],[Gameweek 24]],2)&lt;$B$622,INDEX(FPL_Results_Extract[Team],MATCH($A255,FPL_Results_Extract[[Player]:[Player]],0)),INDEX(Team_Key[[Abbreviation]:[Abbreviation]],MATCH(LEFT(INDEX(FPL_Fixtures_Extract[],MATCH($A255,FPL_Fixtures_Extract[[Player]:[Player]],0),MATCH(FPL_Combined[[#Headers],[Gameweek 24]],FPL_Fixtures_Extract[#Headers],0)),LEN(INDEX(FPL_Fixtures_Extract[],MATCH($A255,FPL_Fixtures_Extract[[Player]:[Player]],0),MATCH(FPL_Combined[[#Headers],[Gameweek 24]],FPL_Fixtures_Extract[#Headers],0)))-4),Team_Key[[Full Name]:[Full Name]],0))&amp;RIGHT(INDEX(FPL_Fixtures_Extract[],MATCH($A255,FPL_Fixtures_Extract[[Player]:[Player]],0),MATCH(FPL_Combined[[#Headers],[Gameweek 24]],FPL_Fixtures_Extract[#Headers],0)),3))</f>
        <v>LIV</v>
      </c>
      <c r="Z255" t="str">
        <f ca="1">IF(RIGHT(FPL_Combined[[#Headers],[Gameweek 25]],2)&lt;$B$622,INDEX(FPL_Results_Extract[Player],MATCH($A255,FPL_Results_Extract[[Player]:[Player]],0)),INDEX(Team_Key[[Abbreviation]:[Abbreviation]],MATCH(LEFT(INDEX(FPL_Fixtures_Extract[],MATCH($A255,FPL_Fixtures_Extract[[Player]:[Player]],0),MATCH(FPL_Combined[[#Headers],[Gameweek 25]],FPL_Fixtures_Extract[#Headers],0)),LEN(INDEX(FPL_Fixtures_Extract[],MATCH($A255,FPL_Fixtures_Extract[[Player]:[Player]],0),MATCH(FPL_Combined[[#Headers],[Gameweek 25]],FPL_Fixtures_Extract[#Headers],0)))-4),Team_Key[[Full Name]:[Full Name]],0))&amp;RIGHT(INDEX(FPL_Fixtures_Extract[],MATCH($A255,FPL_Fixtures_Extract[[Player]:[Player]],0),MATCH(FPL_Combined[[#Headers],[Gameweek 25]],FPL_Fixtures_Extract[#Headers],0)),3))</f>
        <v>Henderson</v>
      </c>
      <c r="AA255" t="str">
        <f ca="1">IF(RIGHT(FPL_Combined[[#Headers],[Gameweek 26]],2)&lt;$B$622,INDEX(FPL_Results_Extract[Gameweek 01],MATCH($A255,FPL_Results_Extract[[Player]:[Player]],0)),INDEX(Team_Key[[Abbreviation]:[Abbreviation]],MATCH(LEFT(INDEX(FPL_Fixtures_Extract[],MATCH($A255,FPL_Fixtures_Extract[[Player]:[Player]],0),MATCH(FPL_Combined[[#Headers],[Gameweek 26]],FPL_Fixtures_Extract[#Headers],0)),LEN(INDEX(FPL_Fixtures_Extract[],MATCH($A255,FPL_Fixtures_Extract[[Player]:[Player]],0),MATCH(FPL_Combined[[#Headers],[Gameweek 26]],FPL_Fixtures_Extract[#Headers],0)))-4),Team_Key[[Full Name]:[Full Name]],0))&amp;RIGHT(INDEX(FPL_Fixtures_Extract[],MATCH($A255,FPL_Fixtures_Extract[[Player]:[Player]],0),MATCH(FPL_Combined[[#Headers],[Gameweek 26]],FPL_Fixtures_Extract[#Headers],0)),3))</f>
        <v>STK(A) 1-0</v>
      </c>
      <c r="AB255" t="str">
        <f ca="1">IF(RIGHT(FPL_Combined[[#Headers],[Gameweek 27]],2)&lt;$B$622,INDEX(FPL_Results_Extract[Gameweek 02],MATCH($A255,FPL_Results_Extract[[Player]:[Player]],0)),INDEX(Team_Key[[Abbreviation]:[Abbreviation]],MATCH(LEFT(INDEX(FPL_Fixtures_Extract[],MATCH($A255,FPL_Fixtures_Extract[[Player]:[Player]],0),MATCH(FPL_Combined[[#Headers],[Gameweek 27]],FPL_Fixtures_Extract[#Headers],0)),LEN(INDEX(FPL_Fixtures_Extract[],MATCH($A255,FPL_Fixtures_Extract[[Player]:[Player]],0),MATCH(FPL_Combined[[#Headers],[Gameweek 27]],FPL_Fixtures_Extract[#Headers],0)))-4),Team_Key[[Full Name]:[Full Name]],0))&amp;RIGHT(INDEX(FPL_Fixtures_Extract[],MATCH($A255,FPL_Fixtures_Extract[[Player]:[Player]],0),MATCH(FPL_Combined[[#Headers],[Gameweek 27]],FPL_Fixtures_Extract[#Headers],0)),3))</f>
        <v>BOU(H) 1-0</v>
      </c>
      <c r="AC255" t="str">
        <f ca="1">IF(RIGHT(FPL_Combined[[#Headers],[Gameweek 28]],2)&lt;$B$622,INDEX(FPL_Results_Extract[Gameweek 03],MATCH($A255,FPL_Results_Extract[[Player]:[Player]],0)),INDEX(Team_Key[[Abbreviation]:[Abbreviation]],MATCH(LEFT(INDEX(FPL_Fixtures_Extract[],MATCH($A255,FPL_Fixtures_Extract[[Player]:[Player]],0),MATCH(FPL_Combined[[#Headers],[Gameweek 28]],FPL_Fixtures_Extract[#Headers],0)),LEN(INDEX(FPL_Fixtures_Extract[],MATCH($A255,FPL_Fixtures_Extract[[Player]:[Player]],0),MATCH(FPL_Combined[[#Headers],[Gameweek 28]],FPL_Fixtures_Extract[#Headers],0)))-4),Team_Key[[Full Name]:[Full Name]],0))&amp;RIGHT(INDEX(FPL_Fixtures_Extract[],MATCH($A255,FPL_Fixtures_Extract[[Player]:[Player]],0),MATCH(FPL_Combined[[#Headers],[Gameweek 28]],FPL_Fixtures_Extract[#Headers],0)),3))</f>
        <v>ARS(A) 0-0</v>
      </c>
      <c r="AD255" t="str">
        <f ca="1">IF(RIGHT(FPL_Combined[[#Headers],[Gameweek 29]],2)&lt;$B$622,INDEX(FPL_Results_Extract[Gameweek 04],MATCH($A255,FPL_Results_Extract[[Player]:[Player]],0)),INDEX(Team_Key[[Abbreviation]:[Abbreviation]],MATCH(LEFT(INDEX(FPL_Fixtures_Extract[],MATCH($A255,FPL_Fixtures_Extract[[Player]:[Player]],0),MATCH(FPL_Combined[[#Headers],[Gameweek 29]],FPL_Fixtures_Extract[#Headers],0)),LEN(INDEX(FPL_Fixtures_Extract[],MATCH($A255,FPL_Fixtures_Extract[[Player]:[Player]],0),MATCH(FPL_Combined[[#Headers],[Gameweek 29]],FPL_Fixtures_Extract[#Headers],0)))-4),Team_Key[[Full Name]:[Full Name]],0))&amp;RIGHT(INDEX(FPL_Fixtures_Extract[],MATCH($A255,FPL_Fixtures_Extract[[Player]:[Player]],0),MATCH(FPL_Combined[[#Headers],[Gameweek 29]],FPL_Fixtures_Extract[#Headers],0)),3))</f>
        <v>CRY(A)</v>
      </c>
      <c r="AE255" t="e">
        <f ca="1">IF(RIGHT(FPL_Combined[[#Headers],[Gameweek 30]],2)&lt;$B$622,INDEX(FPL_Results_Extract[Gameweek 05],MATCH($A255,FPL_Results_Extract[[Player]:[Player]],0)),INDEX(Team_Key[[Abbreviation]:[Abbreviation]],MATCH(LEFT(INDEX(FPL_Fixtures_Extract[],MATCH($A255,FPL_Fixtures_Extract[[Player]:[Player]],0),MATCH(FPL_Combined[[#Headers],[Gameweek 30]],FPL_Fixtures_Extract[#Headers],0)),LEN(INDEX(FPL_Fixtures_Extract[],MATCH($A255,FPL_Fixtures_Extract[[Player]:[Player]],0),MATCH(FPL_Combined[[#Headers],[Gameweek 30]],FPL_Fixtures_Extract[#Headers],0)))-4),Team_Key[[Full Name]:[Full Name]],0))&amp;RIGHT(INDEX(FPL_Fixtures_Extract[],MATCH($A255,FPL_Fixtures_Extract[[Player]:[Player]],0),MATCH(FPL_Combined[[#Headers],[Gameweek 30]],FPL_Fixtures_Extract[#Headers],0)),3))</f>
        <v>#VALUE!</v>
      </c>
      <c r="AF255" t="str">
        <f ca="1">IF(RIGHT(FPL_Combined[[#Headers],[Gameweek 31]],2)&lt;$B$622,INDEX(FPL_Results_Extract[Gameweek 06],MATCH($A255,FPL_Results_Extract[[Player]:[Player]],0)),INDEX(Team_Key[[Abbreviation]:[Abbreviation]],MATCH(LEFT(INDEX(FPL_Fixtures_Extract[],MATCH($A255,FPL_Fixtures_Extract[[Player]:[Player]],0),MATCH(FPL_Combined[[#Headers],[Gameweek 31]],FPL_Fixtures_Extract[#Headers],0)),LEN(INDEX(FPL_Fixtures_Extract[],MATCH($A255,FPL_Fixtures_Extract[[Player]:[Player]],0),MATCH(FPL_Combined[[#Headers],[Gameweek 31]],FPL_Fixtures_Extract[#Headers],0)))-4),Team_Key[[Full Name]:[Full Name]],0))&amp;RIGHT(INDEX(FPL_Fixtures_Extract[],MATCH($A255,FPL_Fixtures_Extract[[Player]:[Player]],0),MATCH(FPL_Combined[[#Headers],[Gameweek 31]],FPL_Fixtures_Extract[#Headers],0)),3))</f>
        <v>SOU(A)</v>
      </c>
      <c r="AG255" t="str">
        <f ca="1">IF(RIGHT(FPL_Combined[[#Headers],[Gameweek 32]],2)&lt;$B$622,INDEX(FPL_Results_Extract[Gameweek 07],MATCH($A255,FPL_Results_Extract[[Player]:[Player]],0)),INDEX(Team_Key[[Abbreviation]:[Abbreviation]],MATCH(LEFT(INDEX(FPL_Fixtures_Extract[],MATCH($A255,FPL_Fixtures_Extract[[Player]:[Player]],0),MATCH(FPL_Combined[[#Headers],[Gameweek 32]],FPL_Fixtures_Extract[#Headers],0)),LEN(INDEX(FPL_Fixtures_Extract[],MATCH($A255,FPL_Fixtures_Extract[[Player]:[Player]],0),MATCH(FPL_Combined[[#Headers],[Gameweek 32]],FPL_Fixtures_Extract[#Headers],0)))-4),Team_Key[[Full Name]:[Full Name]],0))&amp;RIGHT(INDEX(FPL_Fixtures_Extract[],MATCH($A255,FPL_Fixtures_Extract[[Player]:[Player]],0),MATCH(FPL_Combined[[#Headers],[Gameweek 32]],FPL_Fixtures_Extract[#Headers],0)),3))</f>
        <v>TOT(H)</v>
      </c>
      <c r="AH255" t="str">
        <f ca="1">IF(RIGHT(FPL_Combined[[#Headers],[Gameweek 33]],2)&lt;$B$622,INDEX(FPL_Results_Extract[Gameweek 08],MATCH($A255,FPL_Results_Extract[[Player]:[Player]],0)),INDEX(Team_Key[[Abbreviation]:[Abbreviation]],MATCH(LEFT(INDEX(FPL_Fixtures_Extract[],MATCH($A255,FPL_Fixtures_Extract[[Player]:[Player]],0),MATCH(FPL_Combined[[#Headers],[Gameweek 33]],FPL_Fixtures_Extract[#Headers],0)),LEN(INDEX(FPL_Fixtures_Extract[],MATCH($A255,FPL_Fixtures_Extract[[Player]:[Player]],0),MATCH(FPL_Combined[[#Headers],[Gameweek 33]],FPL_Fixtures_Extract[#Headers],0)))-4),Team_Key[[Full Name]:[Full Name]],0))&amp;RIGHT(INDEX(FPL_Fixtures_Extract[],MATCH($A255,FPL_Fixtures_Extract[[Player]:[Player]],0),MATCH(FPL_Combined[[#Headers],[Gameweek 33]],FPL_Fixtures_Extract[#Headers],0)),3))</f>
        <v>STK(H)</v>
      </c>
      <c r="AI255" t="str">
        <f ca="1">IF(RIGHT(FPL_Combined[[#Headers],[Gameweek 34]],2)&lt;$B$622,INDEX(FPL_Results_Extract[Gameweek 09],MATCH($A255,FPL_Results_Extract[[Player]:[Player]],0)),INDEX(Team_Key[[Abbreviation]:[Abbreviation]],MATCH(LEFT(INDEX(FPL_Fixtures_Extract[],MATCH($A255,FPL_Fixtures_Extract[[Player]:[Player]],0),MATCH(FPL_Combined[[#Headers],[Gameweek 34]],FPL_Fixtures_Extract[#Headers],0)),LEN(INDEX(FPL_Fixtures_Extract[],MATCH($A255,FPL_Fixtures_Extract[[Player]:[Player]],0),MATCH(FPL_Combined[[#Headers],[Gameweek 34]],FPL_Fixtures_Extract[#Headers],0)))-4),Team_Key[[Full Name]:[Full Name]],0))&amp;RIGHT(INDEX(FPL_Fixtures_Extract[],MATCH($A255,FPL_Fixtures_Extract[[Player]:[Player]],0),MATCH(FPL_Combined[[#Headers],[Gameweek 34]],FPL_Fixtures_Extract[#Headers],0)),3))</f>
        <v>BOU(A)</v>
      </c>
      <c r="AJ255" t="str">
        <f ca="1">IF(RIGHT(FPL_Combined[[#Headers],[Gameweek 35]],2)&lt;$B$622,INDEX(FPL_Results_Extract[Gameweek 10],MATCH($A255,FPL_Results_Extract[[Player]:[Player]],0)),INDEX(Team_Key[[Abbreviation]:[Abbreviation]],MATCH(LEFT(INDEX(FPL_Fixtures_Extract[],MATCH($A255,FPL_Fixtures_Extract[[Player]:[Player]],0),MATCH(FPL_Combined[[#Headers],[Gameweek 35]],FPL_Fixtures_Extract[#Headers],0)),LEN(INDEX(FPL_Fixtures_Extract[],MATCH($A255,FPL_Fixtures_Extract[[Player]:[Player]],0),MATCH(FPL_Combined[[#Headers],[Gameweek 35]],FPL_Fixtures_Extract[#Headers],0)))-4),Team_Key[[Full Name]:[Full Name]],0))&amp;RIGHT(INDEX(FPL_Fixtures_Extract[],MATCH($A255,FPL_Fixtures_Extract[[Player]:[Player]],0),MATCH(FPL_Combined[[#Headers],[Gameweek 35]],FPL_Fixtures_Extract[#Headers],0)),3))</f>
        <v>NEW(H)</v>
      </c>
      <c r="AK255" t="str">
        <f ca="1">IF(RIGHT(FPL_Combined[[#Headers],[Gameweek 36]],2)&lt;$B$622,INDEX(FPL_Results_Extract[Gameweek 11],MATCH($A255,FPL_Results_Extract[[Player]:[Player]],0)),INDEX(Team_Key[[Abbreviation]:[Abbreviation]],MATCH(LEFT(INDEX(FPL_Fixtures_Extract[],MATCH($A255,FPL_Fixtures_Extract[[Player]:[Player]],0),MATCH(FPL_Combined[[#Headers],[Gameweek 36]],FPL_Fixtures_Extract[#Headers],0)),LEN(INDEX(FPL_Fixtures_Extract[],MATCH($A255,FPL_Fixtures_Extract[[Player]:[Player]],0),MATCH(FPL_Combined[[#Headers],[Gameweek 36]],FPL_Fixtures_Extract[#Headers],0)))-4),Team_Key[[Full Name]:[Full Name]],0))&amp;RIGHT(INDEX(FPL_Fixtures_Extract[],MATCH($A255,FPL_Fixtures_Extract[[Player]:[Player]],0),MATCH(FPL_Combined[[#Headers],[Gameweek 36]],FPL_Fixtures_Extract[#Headers],0)),3))</f>
        <v>SWA(A)</v>
      </c>
      <c r="AL255" t="str">
        <f ca="1">IF(RIGHT(FPL_Combined[[#Headers],[Gameweek 37]],2)&lt;$B$622,INDEX(FPL_Results_Extract[Gameweek 12],MATCH($A255,FPL_Results_Extract[[Player]:[Player]],0)),INDEX(Team_Key[[Abbreviation]:[Abbreviation]],MATCH(LEFT(INDEX(FPL_Fixtures_Extract[],MATCH($A255,FPL_Fixtures_Extract[[Player]:[Player]],0),MATCH(FPL_Combined[[#Headers],[Gameweek 37]],FPL_Fixtures_Extract[#Headers],0)),LEN(INDEX(FPL_Fixtures_Extract[],MATCH($A255,FPL_Fixtures_Extract[[Player]:[Player]],0),MATCH(FPL_Combined[[#Headers],[Gameweek 37]],FPL_Fixtures_Extract[#Headers],0)))-4),Team_Key[[Full Name]:[Full Name]],0))&amp;RIGHT(INDEX(FPL_Fixtures_Extract[],MATCH($A255,FPL_Fixtures_Extract[[Player]:[Player]],0),MATCH(FPL_Combined[[#Headers],[Gameweek 37]],FPL_Fixtures_Extract[#Headers],0)),3))</f>
        <v>WAT(H)</v>
      </c>
      <c r="AM255" t="str">
        <f ca="1">IF(RIGHT(FPL_Combined[[#Headers],[Gameweek 38]],2)&lt;$B$622,INDEX(FPL_Results_Extract[Gameweek 13],MATCH($A255,FPL_Results_Extract[[Player]:[Player]],0)),INDEX(Team_Key[[Abbreviation]:[Abbreviation]],MATCH(LEFT(INDEX(FPL_Fixtures_Extract[],MATCH($A255,FPL_Fixtures_Extract[[Player]:[Player]],0),MATCH(FPL_Combined[[#Headers],[Gameweek 38]],FPL_Fixtures_Extract[#Headers],0)),LEN(INDEX(FPL_Fixtures_Extract[],MATCH($A255,FPL_Fixtures_Extract[[Player]:[Player]],0),MATCH(FPL_Combined[[#Headers],[Gameweek 38]],FPL_Fixtures_Extract[#Headers],0)))-4),Team_Key[[Full Name]:[Full Name]],0))&amp;RIGHT(INDEX(FPL_Fixtures_Extract[],MATCH($A255,FPL_Fixtures_Extract[[Player]:[Player]],0),MATCH(FPL_Combined[[#Headers],[Gameweek 38]],FPL_Fixtures_Extract[#Headers],0)),3))</f>
        <v>WBA(A)</v>
      </c>
    </row>
    <row r="256" spans="1:39" x14ac:dyDescent="0.45">
      <c r="A256" t="s">
        <v>671</v>
      </c>
      <c r="B256" t="str">
        <f ca="1">IF(RIGHT(FPL_Combined[[#Headers],[Gameweek 01]],2)&lt;$B$622,INDEX(FPL_Results_Extract[Gameweek 01],MATCH($A256,FPL_Results_Extract[[Player]:[Player]],0)),INDEX(Team_Key[[Abbreviation]:[Abbreviation]],MATCH(LEFT(INDEX(FPL_Fixtures_Extract[],MATCH($A256,FPL_Fixtures_Extract[[Player]:[Player]],0),MATCH(FPL_Combined[[#Headers],[Gameweek 01]],FPL_Fixtures_Extract[#Headers],0)),LEN(INDEX(FPL_Fixtures_Extract[],MATCH($A256,FPL_Fixtures_Extract[[Player]:[Player]],0),MATCH(FPL_Combined[[#Headers],[Gameweek 01]],FPL_Fixtures_Extract[#Headers],0)))-4),Team_Key[[Full Name]:[Full Name]],0))&amp;RIGHT(INDEX(FPL_Fixtures_Extract[],MATCH($A256,FPL_Fixtures_Extract[[Player]:[Player]],0),MATCH(FPL_Combined[[#Headers],[Gameweek 01]],FPL_Fixtures_Extract[#Headers],0)),3))</f>
        <v>N/A</v>
      </c>
      <c r="C256" t="str">
        <f ca="1">IF(RIGHT(FPL_Combined[[#Headers],[Gameweek 02]],2)&lt;$B$622,INDEX(FPL_Results_Extract[Gameweek 02],MATCH($A256,FPL_Results_Extract[[Player]:[Player]],0)),INDEX(Team_Key[[Abbreviation]:[Abbreviation]],MATCH(LEFT(INDEX(FPL_Fixtures_Extract[],MATCH($A256,FPL_Fixtures_Extract[[Player]:[Player]],0),MATCH(FPL_Combined[[#Headers],[Gameweek 02]],FPL_Fixtures_Extract[#Headers],0)),LEN(INDEX(FPL_Fixtures_Extract[],MATCH($A256,FPL_Fixtures_Extract[[Player]:[Player]],0),MATCH(FPL_Combined[[#Headers],[Gameweek 02]],FPL_Fixtures_Extract[#Headers],0)))-4),Team_Key[[Full Name]:[Full Name]],0))&amp;RIGHT(INDEX(FPL_Fixtures_Extract[],MATCH($A256,FPL_Fixtures_Extract[[Player]:[Player]],0),MATCH(FPL_Combined[[#Headers],[Gameweek 02]],FPL_Fixtures_Extract[#Headers],0)),3))</f>
        <v>N/A</v>
      </c>
      <c r="D256" t="str">
        <f ca="1">IF(RIGHT(FPL_Combined[[#Headers],[Gameweek 03]],2)&lt;$B$622,INDEX(FPL_Results_Extract[Gameweek 03],MATCH($A256,FPL_Results_Extract[[Player]:[Player]],0)),INDEX(Team_Key[[Abbreviation]:[Abbreviation]],MATCH(LEFT(INDEX(FPL_Fixtures_Extract[],MATCH($A256,FPL_Fixtures_Extract[[Player]:[Player]],0),MATCH(FPL_Combined[[#Headers],[Gameweek 03]],FPL_Fixtures_Extract[#Headers],0)),LEN(INDEX(FPL_Fixtures_Extract[],MATCH($A256,FPL_Fixtures_Extract[[Player]:[Player]],0),MATCH(FPL_Combined[[#Headers],[Gameweek 03]],FPL_Fixtures_Extract[#Headers],0)))-4),Team_Key[[Full Name]:[Full Name]],0))&amp;RIGHT(INDEX(FPL_Fixtures_Extract[],MATCH($A256,FPL_Fixtures_Extract[[Player]:[Player]],0),MATCH(FPL_Combined[[#Headers],[Gameweek 03]],FPL_Fixtures_Extract[#Headers],0)),3))</f>
        <v>N/A</v>
      </c>
      <c r="E256" t="str">
        <f ca="1">IF(RIGHT(FPL_Combined[[#Headers],[Gameweek 04]],2)&lt;$B$622,INDEX(FPL_Results_Extract[Gameweek 04],MATCH($A256,FPL_Results_Extract[[Player]:[Player]],0)),INDEX(Team_Key[[Abbreviation]:[Abbreviation]],MATCH(LEFT(INDEX(FPL_Fixtures_Extract[],MATCH($A256,FPL_Fixtures_Extract[[Player]:[Player]],0),MATCH(FPL_Combined[[#Headers],[Gameweek 04]],FPL_Fixtures_Extract[#Headers],0)),LEN(INDEX(FPL_Fixtures_Extract[],MATCH($A256,FPL_Fixtures_Extract[[Player]:[Player]],0),MATCH(FPL_Combined[[#Headers],[Gameweek 04]],FPL_Fixtures_Extract[#Headers],0)))-4),Team_Key[[Full Name]:[Full Name]],0))&amp;RIGHT(INDEX(FPL_Fixtures_Extract[],MATCH($A256,FPL_Fixtures_Extract[[Player]:[Player]],0),MATCH(FPL_Combined[[#Headers],[Gameweek 04]],FPL_Fixtures_Extract[#Headers],0)),3))</f>
        <v>N/A</v>
      </c>
      <c r="F256" t="str">
        <f ca="1">IF(RIGHT(FPL_Combined[[#Headers],[Gameweek 05]],2)&lt;$B$622,INDEX(FPL_Results_Extract[Gameweek 05],MATCH($A256,FPL_Results_Extract[[Player]:[Player]],0)),INDEX(Team_Key[[Abbreviation]:[Abbreviation]],MATCH(LEFT(INDEX(FPL_Fixtures_Extract[],MATCH($A256,FPL_Fixtures_Extract[[Player]:[Player]],0),MATCH(FPL_Combined[[#Headers],[Gameweek 05]],FPL_Fixtures_Extract[#Headers],0)),LEN(INDEX(FPL_Fixtures_Extract[],MATCH($A256,FPL_Fixtures_Extract[[Player]:[Player]],0),MATCH(FPL_Combined[[#Headers],[Gameweek 05]],FPL_Fixtures_Extract[#Headers],0)))-4),Team_Key[[Full Name]:[Full Name]],0))&amp;RIGHT(INDEX(FPL_Fixtures_Extract[],MATCH($A256,FPL_Fixtures_Extract[[Player]:[Player]],0),MATCH(FPL_Combined[[#Headers],[Gameweek 05]],FPL_Fixtures_Extract[#Headers],0)),3))</f>
        <v>N/A</v>
      </c>
      <c r="G256" t="str">
        <f ca="1">IF(RIGHT(FPL_Combined[[#Headers],[Gameweek 06]],2)&lt;$B$622,INDEX(FPL_Results_Extract[Gameweek 06],MATCH($A256,FPL_Results_Extract[[Player]:[Player]],0)),INDEX(Team_Key[[Abbreviation]:[Abbreviation]],MATCH(LEFT(INDEX(FPL_Fixtures_Extract[],MATCH($A256,FPL_Fixtures_Extract[[Player]:[Player]],0),MATCH(FPL_Combined[[#Headers],[Gameweek 06]],FPL_Fixtures_Extract[#Headers],0)),LEN(INDEX(FPL_Fixtures_Extract[],MATCH($A256,FPL_Fixtures_Extract[[Player]:[Player]],0),MATCH(FPL_Combined[[#Headers],[Gameweek 06]],FPL_Fixtures_Extract[#Headers],0)))-4),Team_Key[[Full Name]:[Full Name]],0))&amp;RIGHT(INDEX(FPL_Fixtures_Extract[],MATCH($A256,FPL_Fixtures_Extract[[Player]:[Player]],0),MATCH(FPL_Combined[[#Headers],[Gameweek 06]],FPL_Fixtures_Extract[#Headers],0)),3))</f>
        <v>N/A</v>
      </c>
      <c r="H256" t="str">
        <f ca="1">IF(RIGHT(FPL_Combined[[#Headers],[Gameweek 07]],2)&lt;$B$622,INDEX(FPL_Results_Extract[Gameweek 07],MATCH($A256,FPL_Results_Extract[[Player]:[Player]],0)),INDEX(Team_Key[[Abbreviation]:[Abbreviation]],MATCH(LEFT(INDEX(FPL_Fixtures_Extract[],MATCH($A256,FPL_Fixtures_Extract[[Player]:[Player]],0),MATCH(FPL_Combined[[#Headers],[Gameweek 07]],FPL_Fixtures_Extract[#Headers],0)),LEN(INDEX(FPL_Fixtures_Extract[],MATCH($A256,FPL_Fixtures_Extract[[Player]:[Player]],0),MATCH(FPL_Combined[[#Headers],[Gameweek 07]],FPL_Fixtures_Extract[#Headers],0)))-4),Team_Key[[Full Name]:[Full Name]],0))&amp;RIGHT(INDEX(FPL_Fixtures_Extract[],MATCH($A256,FPL_Fixtures_Extract[[Player]:[Player]],0),MATCH(FPL_Combined[[#Headers],[Gameweek 07]],FPL_Fixtures_Extract[#Headers],0)),3))</f>
        <v>N/A</v>
      </c>
      <c r="I256" t="str">
        <f ca="1">IF(RIGHT(FPL_Combined[[#Headers],[Gameweek 08]],2)&lt;$B$622,INDEX(FPL_Results_Extract[Gameweek 08],MATCH($A256,FPL_Results_Extract[[Player]:[Player]],0)),INDEX(Team_Key[[Abbreviation]:[Abbreviation]],MATCH(LEFT(INDEX(FPL_Fixtures_Extract[],MATCH($A256,FPL_Fixtures_Extract[[Player]:[Player]],0),MATCH(FPL_Combined[[#Headers],[Gameweek 08]],FPL_Fixtures_Extract[#Headers],0)),LEN(INDEX(FPL_Fixtures_Extract[],MATCH($A256,FPL_Fixtures_Extract[[Player]:[Player]],0),MATCH(FPL_Combined[[#Headers],[Gameweek 08]],FPL_Fixtures_Extract[#Headers],0)))-4),Team_Key[[Full Name]:[Full Name]],0))&amp;RIGHT(INDEX(FPL_Fixtures_Extract[],MATCH($A256,FPL_Fixtures_Extract[[Player]:[Player]],0),MATCH(FPL_Combined[[#Headers],[Gameweek 08]],FPL_Fixtures_Extract[#Headers],0)),3))</f>
        <v>N/A</v>
      </c>
      <c r="J256" t="str">
        <f ca="1">IF(RIGHT(FPL_Combined[[#Headers],[Gameweek 09]],2)&lt;$B$622,INDEX(FPL_Results_Extract[Gameweek 09],MATCH($A256,FPL_Results_Extract[[Player]:[Player]],0)),INDEX(Team_Key[[Abbreviation]:[Abbreviation]],MATCH(LEFT(INDEX(FPL_Fixtures_Extract[],MATCH($A256,FPL_Fixtures_Extract[[Player]:[Player]],0),MATCH(FPL_Combined[[#Headers],[Gameweek 09]],FPL_Fixtures_Extract[#Headers],0)),LEN(INDEX(FPL_Fixtures_Extract[],MATCH($A256,FPL_Fixtures_Extract[[Player]:[Player]],0),MATCH(FPL_Combined[[#Headers],[Gameweek 09]],FPL_Fixtures_Extract[#Headers],0)))-4),Team_Key[[Full Name]:[Full Name]],0))&amp;RIGHT(INDEX(FPL_Fixtures_Extract[],MATCH($A256,FPL_Fixtures_Extract[[Player]:[Player]],0),MATCH(FPL_Combined[[#Headers],[Gameweek 09]],FPL_Fixtures_Extract[#Headers],0)),3))</f>
        <v>N/A</v>
      </c>
      <c r="K256" t="str">
        <f ca="1">IF(RIGHT(FPL_Combined[[#Headers],[Gameweek 10]],2)&lt;$B$622,INDEX(FPL_Results_Extract[Gameweek 10],MATCH($A256,FPL_Results_Extract[[Player]:[Player]],0)),INDEX(Team_Key[[Abbreviation]:[Abbreviation]],MATCH(LEFT(INDEX(FPL_Fixtures_Extract[],MATCH($A256,FPL_Fixtures_Extract[[Player]:[Player]],0),MATCH(FPL_Combined[[#Headers],[Gameweek 10]],FPL_Fixtures_Extract[#Headers],0)),LEN(INDEX(FPL_Fixtures_Extract[],MATCH($A256,FPL_Fixtures_Extract[[Player]:[Player]],0),MATCH(FPL_Combined[[#Headers],[Gameweek 10]],FPL_Fixtures_Extract[#Headers],0)))-4),Team_Key[[Full Name]:[Full Name]],0))&amp;RIGHT(INDEX(FPL_Fixtures_Extract[],MATCH($A256,FPL_Fixtures_Extract[[Player]:[Player]],0),MATCH(FPL_Combined[[#Headers],[Gameweek 10]],FPL_Fixtures_Extract[#Headers],0)),3))</f>
        <v>N/A</v>
      </c>
      <c r="L256" t="str">
        <f ca="1">IF(RIGHT(FPL_Combined[[#Headers],[Gameweek 11]],2)&lt;$B$622,INDEX(FPL_Results_Extract[Gameweek 11],MATCH($A256,FPL_Results_Extract[[Player]:[Player]],0)),INDEX(Team_Key[[Abbreviation]:[Abbreviation]],MATCH(LEFT(INDEX(FPL_Fixtures_Extract[],MATCH($A256,FPL_Fixtures_Extract[[Player]:[Player]],0),MATCH(FPL_Combined[[#Headers],[Gameweek 11]],FPL_Fixtures_Extract[#Headers],0)),LEN(INDEX(FPL_Fixtures_Extract[],MATCH($A256,FPL_Fixtures_Extract[[Player]:[Player]],0),MATCH(FPL_Combined[[#Headers],[Gameweek 11]],FPL_Fixtures_Extract[#Headers],0)))-4),Team_Key[[Full Name]:[Full Name]],0))&amp;RIGHT(INDEX(FPL_Fixtures_Extract[],MATCH($A256,FPL_Fixtures_Extract[[Player]:[Player]],0),MATCH(FPL_Combined[[#Headers],[Gameweek 11]],FPL_Fixtures_Extract[#Headers],0)),3))</f>
        <v>N/A</v>
      </c>
      <c r="M256" t="str">
        <f ca="1">IF(RIGHT(FPL_Combined[[#Headers],[Gameweek 12]],2)&lt;$B$622,INDEX(FPL_Results_Extract[Gameweek 12],MATCH($A256,FPL_Results_Extract[[Player]:[Player]],0)),INDEX(Team_Key[[Abbreviation]:[Abbreviation]],MATCH(LEFT(INDEX(FPL_Fixtures_Extract[],MATCH($A256,FPL_Fixtures_Extract[[Player]:[Player]],0),MATCH(FPL_Combined[[#Headers],[Gameweek 12]],FPL_Fixtures_Extract[#Headers],0)),LEN(INDEX(FPL_Fixtures_Extract[],MATCH($A256,FPL_Fixtures_Extract[[Player]:[Player]],0),MATCH(FPL_Combined[[#Headers],[Gameweek 12]],FPL_Fixtures_Extract[#Headers],0)))-4),Team_Key[[Full Name]:[Full Name]],0))&amp;RIGHT(INDEX(FPL_Fixtures_Extract[],MATCH($A256,FPL_Fixtures_Extract[[Player]:[Player]],0),MATCH(FPL_Combined[[#Headers],[Gameweek 12]],FPL_Fixtures_Extract[#Headers],0)),3))</f>
        <v>N/A</v>
      </c>
      <c r="N256" t="str">
        <f ca="1">IF(RIGHT(FPL_Combined[[#Headers],[Gameweek 13]],2)&lt;$B$622,INDEX(FPL_Results_Extract[Gameweek 13],MATCH($A256,FPL_Results_Extract[[Player]:[Player]],0)),INDEX(Team_Key[[Abbreviation]:[Abbreviation]],MATCH(LEFT(INDEX(FPL_Fixtures_Extract[],MATCH($A256,FPL_Fixtures_Extract[[Player]:[Player]],0),MATCH(FPL_Combined[[#Headers],[Gameweek 13]],FPL_Fixtures_Extract[#Headers],0)),LEN(INDEX(FPL_Fixtures_Extract[],MATCH($A256,FPL_Fixtures_Extract[[Player]:[Player]],0),MATCH(FPL_Combined[[#Headers],[Gameweek 13]],FPL_Fixtures_Extract[#Headers],0)))-4),Team_Key[[Full Name]:[Full Name]],0))&amp;RIGHT(INDEX(FPL_Fixtures_Extract[],MATCH($A256,FPL_Fixtures_Extract[[Player]:[Player]],0),MATCH(FPL_Combined[[#Headers],[Gameweek 13]],FPL_Fixtures_Extract[#Headers],0)),3))</f>
        <v>N/A</v>
      </c>
      <c r="O256" t="str">
        <f ca="1">IF(RIGHT(FPL_Combined[[#Headers],[Gameweek 14]],2)&lt;$B$622,INDEX(FPL_Results_Extract[Gameweek 14],MATCH($A256,FPL_Results_Extract[[Player]:[Player]],0)),INDEX(Team_Key[[Abbreviation]:[Abbreviation]],MATCH(LEFT(INDEX(FPL_Fixtures_Extract[],MATCH($A256,FPL_Fixtures_Extract[[Player]:[Player]],0),MATCH(FPL_Combined[[#Headers],[Gameweek 14]],FPL_Fixtures_Extract[#Headers],0)),LEN(INDEX(FPL_Fixtures_Extract[],MATCH($A256,FPL_Fixtures_Extract[[Player]:[Player]],0),MATCH(FPL_Combined[[#Headers],[Gameweek 14]],FPL_Fixtures_Extract[#Headers],0)))-4),Team_Key[[Full Name]:[Full Name]],0))&amp;RIGHT(INDEX(FPL_Fixtures_Extract[],MATCH($A256,FPL_Fixtures_Extract[[Player]:[Player]],0),MATCH(FPL_Combined[[#Headers],[Gameweek 14]],FPL_Fixtures_Extract[#Headers],0)),3))</f>
        <v>N/A</v>
      </c>
      <c r="P256" t="str">
        <f ca="1">IF(RIGHT(FPL_Combined[[#Headers],[Gameweek 15]],2)&lt;$B$622,INDEX(FPL_Results_Extract[Gameweek 15],MATCH($A256,FPL_Results_Extract[[Player]:[Player]],0)),INDEX(Team_Key[[Abbreviation]:[Abbreviation]],MATCH(LEFT(INDEX(FPL_Fixtures_Extract[],MATCH($A256,FPL_Fixtures_Extract[[Player]:[Player]],0),MATCH(FPL_Combined[[#Headers],[Gameweek 15]],FPL_Fixtures_Extract[#Headers],0)),LEN(INDEX(FPL_Fixtures_Extract[],MATCH($A256,FPL_Fixtures_Extract[[Player]:[Player]],0),MATCH(FPL_Combined[[#Headers],[Gameweek 15]],FPL_Fixtures_Extract[#Headers],0)))-4),Team_Key[[Full Name]:[Full Name]],0))&amp;RIGHT(INDEX(FPL_Fixtures_Extract[],MATCH($A256,FPL_Fixtures_Extract[[Player]:[Player]],0),MATCH(FPL_Combined[[#Headers],[Gameweek 15]],FPL_Fixtures_Extract[#Headers],0)),3))</f>
        <v>N/A</v>
      </c>
      <c r="Q256" t="str">
        <f ca="1">IF(RIGHT(FPL_Combined[[#Headers],[Gameweek 16]],2)&lt;$B$622,INDEX(FPL_Results_Extract[Gameweek 16],MATCH($A256,FPL_Results_Extract[[Player]:[Player]],0)),INDEX(Team_Key[[Abbreviation]:[Abbreviation]],MATCH(LEFT(INDEX(FPL_Fixtures_Extract[],MATCH($A256,FPL_Fixtures_Extract[[Player]:[Player]],0),MATCH(FPL_Combined[[#Headers],[Gameweek 16]],FPL_Fixtures_Extract[#Headers],0)),LEN(INDEX(FPL_Fixtures_Extract[],MATCH($A256,FPL_Fixtures_Extract[[Player]:[Player]],0),MATCH(FPL_Combined[[#Headers],[Gameweek 16]],FPL_Fixtures_Extract[#Headers],0)))-4),Team_Key[[Full Name]:[Full Name]],0))&amp;RIGHT(INDEX(FPL_Fixtures_Extract[],MATCH($A256,FPL_Fixtures_Extract[[Player]:[Player]],0),MATCH(FPL_Combined[[#Headers],[Gameweek 16]],FPL_Fixtures_Extract[#Headers],0)),3))</f>
        <v>N/A</v>
      </c>
      <c r="R256" t="str">
        <f ca="1">IF(RIGHT(FPL_Combined[[#Headers],[Gameweek 17]],2)&lt;$B$622,INDEX(FPL_Results_Extract[Gameweek 17],MATCH($A256,FPL_Results_Extract[[Player]:[Player]],0)),INDEX(Team_Key[[Abbreviation]:[Abbreviation]],MATCH(LEFT(INDEX(FPL_Fixtures_Extract[],MATCH($A256,FPL_Fixtures_Extract[[Player]:[Player]],0),MATCH(FPL_Combined[[#Headers],[Gameweek 17]],FPL_Fixtures_Extract[#Headers],0)),LEN(INDEX(FPL_Fixtures_Extract[],MATCH($A256,FPL_Fixtures_Extract[[Player]:[Player]],0),MATCH(FPL_Combined[[#Headers],[Gameweek 17]],FPL_Fixtures_Extract[#Headers],0)))-4),Team_Key[[Full Name]:[Full Name]],0))&amp;RIGHT(INDEX(FPL_Fixtures_Extract[],MATCH($A256,FPL_Fixtures_Extract[[Player]:[Player]],0),MATCH(FPL_Combined[[#Headers],[Gameweek 17]],FPL_Fixtures_Extract[#Headers],0)),3))</f>
        <v>SWA(A) 0-0</v>
      </c>
      <c r="S256" t="str">
        <f ca="1">IF(RIGHT(FPL_Combined[[#Headers],[Gameweek 18]],2)&lt;$B$622,INDEX(FPL_Results_Extract[Gameweek 18],MATCH($A256,FPL_Results_Extract[[Player]:[Player]],0)),INDEX(Team_Key[[Abbreviation]:[Abbreviation]],MATCH(LEFT(INDEX(FPL_Fixtures_Extract[],MATCH($A256,FPL_Fixtures_Extract[[Player]:[Player]],0),MATCH(FPL_Combined[[#Headers],[Gameweek 18]],FPL_Fixtures_Extract[#Headers],0)),LEN(INDEX(FPL_Fixtures_Extract[],MATCH($A256,FPL_Fixtures_Extract[[Player]:[Player]],0),MATCH(FPL_Combined[[#Headers],[Gameweek 18]],FPL_Fixtures_Extract[#Headers],0)))-4),Team_Key[[Full Name]:[Full Name]],0))&amp;RIGHT(INDEX(FPL_Fixtures_Extract[],MATCH($A256,FPL_Fixtures_Extract[[Player]:[Player]],0),MATCH(FPL_Combined[[#Headers],[Gameweek 18]],FPL_Fixtures_Extract[#Headers],0)),3))</f>
        <v>AVL(A) 1-1</v>
      </c>
      <c r="T256" t="str">
        <f ca="1">IF(RIGHT(FPL_Combined[[#Headers],[Gameweek 19]],2)&lt;$B$622,INDEX(FPL_Results_Extract[Gameweek 19],MATCH($A256,FPL_Results_Extract[[Player]:[Player]],0)),INDEX(Team_Key[[Abbreviation]:[Abbreviation]],MATCH(LEFT(INDEX(FPL_Fixtures_Extract[],MATCH($A256,FPL_Fixtures_Extract[[Player]:[Player]],0),MATCH(FPL_Combined[[#Headers],[Gameweek 19]],FPL_Fixtures_Extract[#Headers],0)),LEN(INDEX(FPL_Fixtures_Extract[],MATCH($A256,FPL_Fixtures_Extract[[Player]:[Player]],0),MATCH(FPL_Combined[[#Headers],[Gameweek 19]],FPL_Fixtures_Extract[#Headers],0)))-4),Team_Key[[Full Name]:[Full Name]],0))&amp;RIGHT(INDEX(FPL_Fixtures_Extract[],MATCH($A256,FPL_Fixtures_Extract[[Player]:[Player]],0),MATCH(FPL_Combined[[#Headers],[Gameweek 19]],FPL_Fixtures_Extract[#Headers],0)),3))</f>
        <v>SOU(H) 2-1</v>
      </c>
      <c r="U256" t="str">
        <f ca="1">IF(RIGHT(FPL_Combined[[#Headers],[Gameweek 20]],2)&lt;$B$622,INDEX(FPL_Results_Extract[Gameweek 20],MATCH($A256,FPL_Results_Extract[[Player]:[Player]],0)),INDEX(Team_Key[[Abbreviation]:[Abbreviation]],MATCH(LEFT(INDEX(FPL_Fixtures_Extract[],MATCH($A256,FPL_Fixtures_Extract[[Player]:[Player]],0),MATCH(FPL_Combined[[#Headers],[Gameweek 20]],FPL_Fixtures_Extract[#Headers],0)),LEN(INDEX(FPL_Fixtures_Extract[],MATCH($A256,FPL_Fixtures_Extract[[Player]:[Player]],0),MATCH(FPL_Combined[[#Headers],[Gameweek 20]],FPL_Fixtures_Extract[#Headers],0)))-4),Team_Key[[Full Name]:[Full Name]],0))&amp;RIGHT(INDEX(FPL_Fixtures_Extract[],MATCH($A256,FPL_Fixtures_Extract[[Player]:[Player]],0),MATCH(FPL_Combined[[#Headers],[Gameweek 20]],FPL_Fixtures_Extract[#Headers],0)),3))</f>
        <v>LIV(H) 2-0</v>
      </c>
      <c r="V256" t="str">
        <f ca="1">IF(RIGHT(FPL_Combined[[#Headers],[Gameweek 21]],2)&lt;$B$622,INDEX(FPL_Results_Extract[Gameweek 21],MATCH($A256,FPL_Results_Extract[[Player]:[Player]],0)),INDEX(Team_Key[[Abbreviation]:[Abbreviation]],MATCH(LEFT(INDEX(FPL_Fixtures_Extract[],MATCH($A256,FPL_Fixtures_Extract[[Player]:[Player]],0),MATCH(FPL_Combined[[#Headers],[Gameweek 21]],FPL_Fixtures_Extract[#Headers],0)),LEN(INDEX(FPL_Fixtures_Extract[],MATCH($A256,FPL_Fixtures_Extract[[Player]:[Player]],0),MATCH(FPL_Combined[[#Headers],[Gameweek 21]],FPL_Fixtures_Extract[#Headers],0)))-4),Team_Key[[Full Name]:[Full Name]],0))&amp;RIGHT(INDEX(FPL_Fixtures_Extract[],MATCH($A256,FPL_Fixtures_Extract[[Player]:[Player]],0),MATCH(FPL_Combined[[#Headers],[Gameweek 21]],FPL_Fixtures_Extract[#Headers],0)),3))</f>
        <v>BOU(A) 3-1</v>
      </c>
      <c r="W256" t="str">
        <f ca="1">IF(RIGHT(FPL_Combined[[#Headers],[Gameweek 22]],2)&lt;$B$622,INDEX(FPL_Results_Extract[Gameweek 22],MATCH($A256,FPL_Results_Extract[[Player]:[Player]],0)),INDEX(Team_Key[[Abbreviation]:[Abbreviation]],MATCH(LEFT(INDEX(FPL_Fixtures_Extract[],MATCH($A256,FPL_Fixtures_Extract[[Player]:[Player]],0),MATCH(FPL_Combined[[#Headers],[Gameweek 22]],FPL_Fixtures_Extract[#Headers],0)),LEN(INDEX(FPL_Fixtures_Extract[],MATCH($A256,FPL_Fixtures_Extract[[Player]:[Player]],0),MATCH(FPL_Combined[[#Headers],[Gameweek 22]],FPL_Fixtures_Extract[#Headers],0)))-4),Team_Key[[Full Name]:[Full Name]],0))&amp;RIGHT(INDEX(FPL_Fixtures_Extract[],MATCH($A256,FPL_Fixtures_Extract[[Player]:[Player]],0),MATCH(FPL_Combined[[#Headers],[Gameweek 22]],FPL_Fixtures_Extract[#Headers],0)),3))</f>
        <v>NEW(A) 1-2</v>
      </c>
      <c r="X256" t="str">
        <f ca="1">IF(RIGHT(FPL_Combined[[#Headers],[Gameweek 23]],2)&lt;$B$622,INDEX(FPL_Results_Extract[Gameweek 23],MATCH($A256,FPL_Results_Extract[[Player]:[Player]],0)),INDEX(Team_Key[[Abbreviation]:[Abbreviation]],MATCH(LEFT(INDEX(FPL_Fixtures_Extract[],MATCH($A256,FPL_Fixtures_Extract[[Player]:[Player]],0),MATCH(FPL_Combined[[#Headers],[Gameweek 23]],FPL_Fixtures_Extract[#Headers],0)),LEN(INDEX(FPL_Fixtures_Extract[],MATCH($A256,FPL_Fixtures_Extract[[Player]:[Player]],0),MATCH(FPL_Combined[[#Headers],[Gameweek 23]],FPL_Fixtures_Extract[#Headers],0)))-4),Team_Key[[Full Name]:[Full Name]],0))&amp;RIGHT(INDEX(FPL_Fixtures_Extract[],MATCH($A256,FPL_Fixtures_Extract[[Player]:[Player]],0),MATCH(FPL_Combined[[#Headers],[Gameweek 23]],FPL_Fixtures_Extract[#Headers],0)),3))</f>
        <v>MCI(H) 2-2</v>
      </c>
      <c r="Y256" t="str">
        <f ca="1">IF(RIGHT(FPL_Combined[[#Headers],[Gameweek 24]],2)&lt;$B$622,INDEX(FPL_Results_Extract[Team],MATCH($A256,FPL_Results_Extract[[Player]:[Player]],0)),INDEX(Team_Key[[Abbreviation]:[Abbreviation]],MATCH(LEFT(INDEX(FPL_Fixtures_Extract[],MATCH($A256,FPL_Fixtures_Extract[[Player]:[Player]],0),MATCH(FPL_Combined[[#Headers],[Gameweek 24]],FPL_Fixtures_Extract[#Headers],0)),LEN(INDEX(FPL_Fixtures_Extract[],MATCH($A256,FPL_Fixtures_Extract[[Player]:[Player]],0),MATCH(FPL_Combined[[#Headers],[Gameweek 24]],FPL_Fixtures_Extract[#Headers],0)))-4),Team_Key[[Full Name]:[Full Name]],0))&amp;RIGHT(INDEX(FPL_Fixtures_Extract[],MATCH($A256,FPL_Fixtures_Extract[[Player]:[Player]],0),MATCH(FPL_Combined[[#Headers],[Gameweek 24]],FPL_Fixtures_Extract[#Headers],0)),3))</f>
        <v>WHU</v>
      </c>
      <c r="Z256" t="str">
        <f ca="1">IF(RIGHT(FPL_Combined[[#Headers],[Gameweek 25]],2)&lt;$B$622,INDEX(FPL_Results_Extract[Player],MATCH($A256,FPL_Results_Extract[[Player]:[Player]],0)),INDEX(Team_Key[[Abbreviation]:[Abbreviation]],MATCH(LEFT(INDEX(FPL_Fixtures_Extract[],MATCH($A256,FPL_Fixtures_Extract[[Player]:[Player]],0),MATCH(FPL_Combined[[#Headers],[Gameweek 25]],FPL_Fixtures_Extract[#Headers],0)),LEN(INDEX(FPL_Fixtures_Extract[],MATCH($A256,FPL_Fixtures_Extract[[Player]:[Player]],0),MATCH(FPL_Combined[[#Headers],[Gameweek 25]],FPL_Fixtures_Extract[#Headers],0)))-4),Team_Key[[Full Name]:[Full Name]],0))&amp;RIGHT(INDEX(FPL_Fixtures_Extract[],MATCH($A256,FPL_Fixtures_Extract[[Player]:[Player]],0),MATCH(FPL_Combined[[#Headers],[Gameweek 25]],FPL_Fixtures_Extract[#Headers],0)),3))</f>
        <v>Hendrie</v>
      </c>
      <c r="AA256" t="str">
        <f ca="1">IF(RIGHT(FPL_Combined[[#Headers],[Gameweek 26]],2)&lt;$B$622,INDEX(FPL_Results_Extract[Gameweek 01],MATCH($A256,FPL_Results_Extract[[Player]:[Player]],0)),INDEX(Team_Key[[Abbreviation]:[Abbreviation]],MATCH(LEFT(INDEX(FPL_Fixtures_Extract[],MATCH($A256,FPL_Fixtures_Extract[[Player]:[Player]],0),MATCH(FPL_Combined[[#Headers],[Gameweek 26]],FPL_Fixtures_Extract[#Headers],0)),LEN(INDEX(FPL_Fixtures_Extract[],MATCH($A256,FPL_Fixtures_Extract[[Player]:[Player]],0),MATCH(FPL_Combined[[#Headers],[Gameweek 26]],FPL_Fixtures_Extract[#Headers],0)))-4),Team_Key[[Full Name]:[Full Name]],0))&amp;RIGHT(INDEX(FPL_Fixtures_Extract[],MATCH($A256,FPL_Fixtures_Extract[[Player]:[Player]],0),MATCH(FPL_Combined[[#Headers],[Gameweek 26]],FPL_Fixtures_Extract[#Headers],0)),3))</f>
        <v>N/A</v>
      </c>
      <c r="AB256" t="str">
        <f ca="1">IF(RIGHT(FPL_Combined[[#Headers],[Gameweek 27]],2)&lt;$B$622,INDEX(FPL_Results_Extract[Gameweek 02],MATCH($A256,FPL_Results_Extract[[Player]:[Player]],0)),INDEX(Team_Key[[Abbreviation]:[Abbreviation]],MATCH(LEFT(INDEX(FPL_Fixtures_Extract[],MATCH($A256,FPL_Fixtures_Extract[[Player]:[Player]],0),MATCH(FPL_Combined[[#Headers],[Gameweek 27]],FPL_Fixtures_Extract[#Headers],0)),LEN(INDEX(FPL_Fixtures_Extract[],MATCH($A256,FPL_Fixtures_Extract[[Player]:[Player]],0),MATCH(FPL_Combined[[#Headers],[Gameweek 27]],FPL_Fixtures_Extract[#Headers],0)))-4),Team_Key[[Full Name]:[Full Name]],0))&amp;RIGHT(INDEX(FPL_Fixtures_Extract[],MATCH($A256,FPL_Fixtures_Extract[[Player]:[Player]],0),MATCH(FPL_Combined[[#Headers],[Gameweek 27]],FPL_Fixtures_Extract[#Headers],0)),3))</f>
        <v>N/A</v>
      </c>
      <c r="AC256" t="str">
        <f ca="1">IF(RIGHT(FPL_Combined[[#Headers],[Gameweek 28]],2)&lt;$B$622,INDEX(FPL_Results_Extract[Gameweek 03],MATCH($A256,FPL_Results_Extract[[Player]:[Player]],0)),INDEX(Team_Key[[Abbreviation]:[Abbreviation]],MATCH(LEFT(INDEX(FPL_Fixtures_Extract[],MATCH($A256,FPL_Fixtures_Extract[[Player]:[Player]],0),MATCH(FPL_Combined[[#Headers],[Gameweek 28]],FPL_Fixtures_Extract[#Headers],0)),LEN(INDEX(FPL_Fixtures_Extract[],MATCH($A256,FPL_Fixtures_Extract[[Player]:[Player]],0),MATCH(FPL_Combined[[#Headers],[Gameweek 28]],FPL_Fixtures_Extract[#Headers],0)))-4),Team_Key[[Full Name]:[Full Name]],0))&amp;RIGHT(INDEX(FPL_Fixtures_Extract[],MATCH($A256,FPL_Fixtures_Extract[[Player]:[Player]],0),MATCH(FPL_Combined[[#Headers],[Gameweek 28]],FPL_Fixtures_Extract[#Headers],0)),3))</f>
        <v>N/A</v>
      </c>
      <c r="AD256" t="str">
        <f ca="1">IF(RIGHT(FPL_Combined[[#Headers],[Gameweek 29]],2)&lt;$B$622,INDEX(FPL_Results_Extract[Gameweek 04],MATCH($A256,FPL_Results_Extract[[Player]:[Player]],0)),INDEX(Team_Key[[Abbreviation]:[Abbreviation]],MATCH(LEFT(INDEX(FPL_Fixtures_Extract[],MATCH($A256,FPL_Fixtures_Extract[[Player]:[Player]],0),MATCH(FPL_Combined[[#Headers],[Gameweek 29]],FPL_Fixtures_Extract[#Headers],0)),LEN(INDEX(FPL_Fixtures_Extract[],MATCH($A256,FPL_Fixtures_Extract[[Player]:[Player]],0),MATCH(FPL_Combined[[#Headers],[Gameweek 29]],FPL_Fixtures_Extract[#Headers],0)))-4),Team_Key[[Full Name]:[Full Name]],0))&amp;RIGHT(INDEX(FPL_Fixtures_Extract[],MATCH($A256,FPL_Fixtures_Extract[[Player]:[Player]],0),MATCH(FPL_Combined[[#Headers],[Gameweek 29]],FPL_Fixtures_Extract[#Headers],0)),3))</f>
        <v>EVE(A)</v>
      </c>
      <c r="AE256" t="e">
        <f ca="1">IF(RIGHT(FPL_Combined[[#Headers],[Gameweek 30]],2)&lt;$B$622,INDEX(FPL_Results_Extract[Gameweek 05],MATCH($A256,FPL_Results_Extract[[Player]:[Player]],0)),INDEX(Team_Key[[Abbreviation]:[Abbreviation]],MATCH(LEFT(INDEX(FPL_Fixtures_Extract[],MATCH($A256,FPL_Fixtures_Extract[[Player]:[Player]],0),MATCH(FPL_Combined[[#Headers],[Gameweek 30]],FPL_Fixtures_Extract[#Headers],0)),LEN(INDEX(FPL_Fixtures_Extract[],MATCH($A256,FPL_Fixtures_Extract[[Player]:[Player]],0),MATCH(FPL_Combined[[#Headers],[Gameweek 30]],FPL_Fixtures_Extract[#Headers],0)))-4),Team_Key[[Full Name]:[Full Name]],0))&amp;RIGHT(INDEX(FPL_Fixtures_Extract[],MATCH($A256,FPL_Fixtures_Extract[[Player]:[Player]],0),MATCH(FPL_Combined[[#Headers],[Gameweek 30]],FPL_Fixtures_Extract[#Headers],0)),3))</f>
        <v>#VALUE!</v>
      </c>
      <c r="AF256" t="str">
        <f ca="1">IF(RIGHT(FPL_Combined[[#Headers],[Gameweek 31]],2)&lt;$B$622,INDEX(FPL_Results_Extract[Gameweek 06],MATCH($A256,FPL_Results_Extract[[Player]:[Player]],0)),INDEX(Team_Key[[Abbreviation]:[Abbreviation]],MATCH(LEFT(INDEX(FPL_Fixtures_Extract[],MATCH($A256,FPL_Fixtures_Extract[[Player]:[Player]],0),MATCH(FPL_Combined[[#Headers],[Gameweek 31]],FPL_Fixtures_Extract[#Headers],0)),LEN(INDEX(FPL_Fixtures_Extract[],MATCH($A256,FPL_Fixtures_Extract[[Player]:[Player]],0),MATCH(FPL_Combined[[#Headers],[Gameweek 31]],FPL_Fixtures_Extract[#Headers],0)))-4),Team_Key[[Full Name]:[Full Name]],0))&amp;RIGHT(INDEX(FPL_Fixtures_Extract[],MATCH($A256,FPL_Fixtures_Extract[[Player]:[Player]],0),MATCH(FPL_Combined[[#Headers],[Gameweek 31]],FPL_Fixtures_Extract[#Headers],0)),3))</f>
        <v>CHE(A)</v>
      </c>
      <c r="AG256" t="str">
        <f ca="1">IF(RIGHT(FPL_Combined[[#Headers],[Gameweek 32]],2)&lt;$B$622,INDEX(FPL_Results_Extract[Gameweek 07],MATCH($A256,FPL_Results_Extract[[Player]:[Player]],0)),INDEX(Team_Key[[Abbreviation]:[Abbreviation]],MATCH(LEFT(INDEX(FPL_Fixtures_Extract[],MATCH($A256,FPL_Fixtures_Extract[[Player]:[Player]],0),MATCH(FPL_Combined[[#Headers],[Gameweek 32]],FPL_Fixtures_Extract[#Headers],0)),LEN(INDEX(FPL_Fixtures_Extract[],MATCH($A256,FPL_Fixtures_Extract[[Player]:[Player]],0),MATCH(FPL_Combined[[#Headers],[Gameweek 32]],FPL_Fixtures_Extract[#Headers],0)))-4),Team_Key[[Full Name]:[Full Name]],0))&amp;RIGHT(INDEX(FPL_Fixtures_Extract[],MATCH($A256,FPL_Fixtures_Extract[[Player]:[Player]],0),MATCH(FPL_Combined[[#Headers],[Gameweek 32]],FPL_Fixtures_Extract[#Headers],0)),3))</f>
        <v>CRY(H)</v>
      </c>
      <c r="AH256" t="str">
        <f ca="1">IF(RIGHT(FPL_Combined[[#Headers],[Gameweek 33]],2)&lt;$B$622,INDEX(FPL_Results_Extract[Gameweek 08],MATCH($A256,FPL_Results_Extract[[Player]:[Player]],0)),INDEX(Team_Key[[Abbreviation]:[Abbreviation]],MATCH(LEFT(INDEX(FPL_Fixtures_Extract[],MATCH($A256,FPL_Fixtures_Extract[[Player]:[Player]],0),MATCH(FPL_Combined[[#Headers],[Gameweek 33]],FPL_Fixtures_Extract[#Headers],0)),LEN(INDEX(FPL_Fixtures_Extract[],MATCH($A256,FPL_Fixtures_Extract[[Player]:[Player]],0),MATCH(FPL_Combined[[#Headers],[Gameweek 33]],FPL_Fixtures_Extract[#Headers],0)))-4),Team_Key[[Full Name]:[Full Name]],0))&amp;RIGHT(INDEX(FPL_Fixtures_Extract[],MATCH($A256,FPL_Fixtures_Extract[[Player]:[Player]],0),MATCH(FPL_Combined[[#Headers],[Gameweek 33]],FPL_Fixtures_Extract[#Headers],0)),3))</f>
        <v>ARS(H)</v>
      </c>
      <c r="AI256" t="str">
        <f ca="1">IF(RIGHT(FPL_Combined[[#Headers],[Gameweek 34]],2)&lt;$B$622,INDEX(FPL_Results_Extract[Gameweek 09],MATCH($A256,FPL_Results_Extract[[Player]:[Player]],0)),INDEX(Team_Key[[Abbreviation]:[Abbreviation]],MATCH(LEFT(INDEX(FPL_Fixtures_Extract[],MATCH($A256,FPL_Fixtures_Extract[[Player]:[Player]],0),MATCH(FPL_Combined[[#Headers],[Gameweek 34]],FPL_Fixtures_Extract[#Headers],0)),LEN(INDEX(FPL_Fixtures_Extract[],MATCH($A256,FPL_Fixtures_Extract[[Player]:[Player]],0),MATCH(FPL_Combined[[#Headers],[Gameweek 34]],FPL_Fixtures_Extract[#Headers],0)))-4),Team_Key[[Full Name]:[Full Name]],0))&amp;RIGHT(INDEX(FPL_Fixtures_Extract[],MATCH($A256,FPL_Fixtures_Extract[[Player]:[Player]],0),MATCH(FPL_Combined[[#Headers],[Gameweek 34]],FPL_Fixtures_Extract[#Headers],0)),3))</f>
        <v>LEI(A)</v>
      </c>
      <c r="AJ256" t="e">
        <f ca="1">IF(RIGHT(FPL_Combined[[#Headers],[Gameweek 35]],2)&lt;$B$622,INDEX(FPL_Results_Extract[Gameweek 10],MATCH($A256,FPL_Results_Extract[[Player]:[Player]],0)),INDEX(Team_Key[[Abbreviation]:[Abbreviation]],MATCH(LEFT(INDEX(FPL_Fixtures_Extract[],MATCH($A256,FPL_Fixtures_Extract[[Player]:[Player]],0),MATCH(FPL_Combined[[#Headers],[Gameweek 35]],FPL_Fixtures_Extract[#Headers],0)),LEN(INDEX(FPL_Fixtures_Extract[],MATCH($A256,FPL_Fixtures_Extract[[Player]:[Player]],0),MATCH(FPL_Combined[[#Headers],[Gameweek 35]],FPL_Fixtures_Extract[#Headers],0)))-4),Team_Key[[Full Name]:[Full Name]],0))&amp;RIGHT(INDEX(FPL_Fixtures_Extract[],MATCH($A256,FPL_Fixtures_Extract[[Player]:[Player]],0),MATCH(FPL_Combined[[#Headers],[Gameweek 35]],FPL_Fixtures_Extract[#Headers],0)),3))</f>
        <v>#VALUE!</v>
      </c>
      <c r="AK256" t="str">
        <f ca="1">IF(RIGHT(FPL_Combined[[#Headers],[Gameweek 36]],2)&lt;$B$622,INDEX(FPL_Results_Extract[Gameweek 11],MATCH($A256,FPL_Results_Extract[[Player]:[Player]],0)),INDEX(Team_Key[[Abbreviation]:[Abbreviation]],MATCH(LEFT(INDEX(FPL_Fixtures_Extract[],MATCH($A256,FPL_Fixtures_Extract[[Player]:[Player]],0),MATCH(FPL_Combined[[#Headers],[Gameweek 36]],FPL_Fixtures_Extract[#Headers],0)),LEN(INDEX(FPL_Fixtures_Extract[],MATCH($A256,FPL_Fixtures_Extract[[Player]:[Player]],0),MATCH(FPL_Combined[[#Headers],[Gameweek 36]],FPL_Fixtures_Extract[#Headers],0)))-4),Team_Key[[Full Name]:[Full Name]],0))&amp;RIGHT(INDEX(FPL_Fixtures_Extract[],MATCH($A256,FPL_Fixtures_Extract[[Player]:[Player]],0),MATCH(FPL_Combined[[#Headers],[Gameweek 36]],FPL_Fixtures_Extract[#Headers],0)),3))</f>
        <v>WBA(A)</v>
      </c>
      <c r="AL256" t="str">
        <f ca="1">IF(RIGHT(FPL_Combined[[#Headers],[Gameweek 37]],2)&lt;$B$622,INDEX(FPL_Results_Extract[Gameweek 12],MATCH($A256,FPL_Results_Extract[[Player]:[Player]],0)),INDEX(Team_Key[[Abbreviation]:[Abbreviation]],MATCH(LEFT(INDEX(FPL_Fixtures_Extract[],MATCH($A256,FPL_Fixtures_Extract[[Player]:[Player]],0),MATCH(FPL_Combined[[#Headers],[Gameweek 37]],FPL_Fixtures_Extract[#Headers],0)),LEN(INDEX(FPL_Fixtures_Extract[],MATCH($A256,FPL_Fixtures_Extract[[Player]:[Player]],0),MATCH(FPL_Combined[[#Headers],[Gameweek 37]],FPL_Fixtures_Extract[#Headers],0)))-4),Team_Key[[Full Name]:[Full Name]],0))&amp;RIGHT(INDEX(FPL_Fixtures_Extract[],MATCH($A256,FPL_Fixtures_Extract[[Player]:[Player]],0),MATCH(FPL_Combined[[#Headers],[Gameweek 37]],FPL_Fixtures_Extract[#Headers],0)),3))</f>
        <v>SWA(H)</v>
      </c>
      <c r="AM256" t="str">
        <f ca="1">IF(RIGHT(FPL_Combined[[#Headers],[Gameweek 38]],2)&lt;$B$622,INDEX(FPL_Results_Extract[Gameweek 13],MATCH($A256,FPL_Results_Extract[[Player]:[Player]],0)),INDEX(Team_Key[[Abbreviation]:[Abbreviation]],MATCH(LEFT(INDEX(FPL_Fixtures_Extract[],MATCH($A256,FPL_Fixtures_Extract[[Player]:[Player]],0),MATCH(FPL_Combined[[#Headers],[Gameweek 38]],FPL_Fixtures_Extract[#Headers],0)),LEN(INDEX(FPL_Fixtures_Extract[],MATCH($A256,FPL_Fixtures_Extract[[Player]:[Player]],0),MATCH(FPL_Combined[[#Headers],[Gameweek 38]],FPL_Fixtures_Extract[#Headers],0)))-4),Team_Key[[Full Name]:[Full Name]],0))&amp;RIGHT(INDEX(FPL_Fixtures_Extract[],MATCH($A256,FPL_Fixtures_Extract[[Player]:[Player]],0),MATCH(FPL_Combined[[#Headers],[Gameweek 38]],FPL_Fixtures_Extract[#Headers],0)),3))</f>
        <v>STK(A)</v>
      </c>
    </row>
    <row r="257" spans="1:39" x14ac:dyDescent="0.45">
      <c r="A257" t="s">
        <v>359</v>
      </c>
      <c r="B257" t="str">
        <f ca="1">IF(RIGHT(FPL_Combined[[#Headers],[Gameweek 01]],2)&lt;$B$622,INDEX(FPL_Results_Extract[Gameweek 01],MATCH($A257,FPL_Results_Extract[[Player]:[Player]],0)),INDEX(Team_Key[[Abbreviation]:[Abbreviation]],MATCH(LEFT(INDEX(FPL_Fixtures_Extract[],MATCH($A257,FPL_Fixtures_Extract[[Player]:[Player]],0),MATCH(FPL_Combined[[#Headers],[Gameweek 01]],FPL_Fixtures_Extract[#Headers],0)),LEN(INDEX(FPL_Fixtures_Extract[],MATCH($A257,FPL_Fixtures_Extract[[Player]:[Player]],0),MATCH(FPL_Combined[[#Headers],[Gameweek 01]],FPL_Fixtures_Extract[#Headers],0)))-4),Team_Key[[Full Name]:[Full Name]],0))&amp;RIGHT(INDEX(FPL_Fixtures_Extract[],MATCH($A257,FPL_Fixtures_Extract[[Player]:[Player]],0),MATCH(FPL_Combined[[#Headers],[Gameweek 01]],FPL_Fixtures_Extract[#Headers],0)),3))</f>
        <v>NOR(A) 3-1</v>
      </c>
      <c r="C257" t="str">
        <f ca="1">IF(RIGHT(FPL_Combined[[#Headers],[Gameweek 02]],2)&lt;$B$622,INDEX(FPL_Results_Extract[Gameweek 02],MATCH($A257,FPL_Results_Extract[[Player]:[Player]],0)),INDEX(Team_Key[[Abbreviation]:[Abbreviation]],MATCH(LEFT(INDEX(FPL_Fixtures_Extract[],MATCH($A257,FPL_Fixtures_Extract[[Player]:[Player]],0),MATCH(FPL_Combined[[#Headers],[Gameweek 02]],FPL_Fixtures_Extract[#Headers],0)),LEN(INDEX(FPL_Fixtures_Extract[],MATCH($A257,FPL_Fixtures_Extract[[Player]:[Player]],0),MATCH(FPL_Combined[[#Headers],[Gameweek 02]],FPL_Fixtures_Extract[#Headers],0)))-4),Team_Key[[Full Name]:[Full Name]],0))&amp;RIGHT(INDEX(FPL_Fixtures_Extract[],MATCH($A257,FPL_Fixtures_Extract[[Player]:[Player]],0),MATCH(FPL_Combined[[#Headers],[Gameweek 02]],FPL_Fixtures_Extract[#Headers],0)),3))</f>
        <v>ARS(H) 1-2</v>
      </c>
      <c r="D257" t="str">
        <f ca="1">IF(RIGHT(FPL_Combined[[#Headers],[Gameweek 03]],2)&lt;$B$622,INDEX(FPL_Results_Extract[Gameweek 03],MATCH($A257,FPL_Results_Extract[[Player]:[Player]],0)),INDEX(Team_Key[[Abbreviation]:[Abbreviation]],MATCH(LEFT(INDEX(FPL_Fixtures_Extract[],MATCH($A257,FPL_Fixtures_Extract[[Player]:[Player]],0),MATCH(FPL_Combined[[#Headers],[Gameweek 03]],FPL_Fixtures_Extract[#Headers],0)),LEN(INDEX(FPL_Fixtures_Extract[],MATCH($A257,FPL_Fixtures_Extract[[Player]:[Player]],0),MATCH(FPL_Combined[[#Headers],[Gameweek 03]],FPL_Fixtures_Extract[#Headers],0)))-4),Team_Key[[Full Name]:[Full Name]],0))&amp;RIGHT(INDEX(FPL_Fixtures_Extract[],MATCH($A257,FPL_Fixtures_Extract[[Player]:[Player]],0),MATCH(FPL_Combined[[#Headers],[Gameweek 03]],FPL_Fixtures_Extract[#Headers],0)),3))</f>
        <v>AVL(H) 2-1</v>
      </c>
      <c r="E257" t="str">
        <f ca="1">IF(RIGHT(FPL_Combined[[#Headers],[Gameweek 04]],2)&lt;$B$622,INDEX(FPL_Results_Extract[Gameweek 04],MATCH($A257,FPL_Results_Extract[[Player]:[Player]],0)),INDEX(Team_Key[[Abbreviation]:[Abbreviation]],MATCH(LEFT(INDEX(FPL_Fixtures_Extract[],MATCH($A257,FPL_Fixtures_Extract[[Player]:[Player]],0),MATCH(FPL_Combined[[#Headers],[Gameweek 04]],FPL_Fixtures_Extract[#Headers],0)),LEN(INDEX(FPL_Fixtures_Extract[],MATCH($A257,FPL_Fixtures_Extract[[Player]:[Player]],0),MATCH(FPL_Combined[[#Headers],[Gameweek 04]],FPL_Fixtures_Extract[#Headers],0)))-4),Team_Key[[Full Name]:[Full Name]],0))&amp;RIGHT(INDEX(FPL_Fixtures_Extract[],MATCH($A257,FPL_Fixtures_Extract[[Player]:[Player]],0),MATCH(FPL_Combined[[#Headers],[Gameweek 04]],FPL_Fixtures_Extract[#Headers],0)),3))</f>
        <v>CHE(A) 2-1</v>
      </c>
      <c r="F257" t="str">
        <f ca="1">IF(RIGHT(FPL_Combined[[#Headers],[Gameweek 05]],2)&lt;$B$622,INDEX(FPL_Results_Extract[Gameweek 05],MATCH($A257,FPL_Results_Extract[[Player]:[Player]],0)),INDEX(Team_Key[[Abbreviation]:[Abbreviation]],MATCH(LEFT(INDEX(FPL_Fixtures_Extract[],MATCH($A257,FPL_Fixtures_Extract[[Player]:[Player]],0),MATCH(FPL_Combined[[#Headers],[Gameweek 05]],FPL_Fixtures_Extract[#Headers],0)),LEN(INDEX(FPL_Fixtures_Extract[],MATCH($A257,FPL_Fixtures_Extract[[Player]:[Player]],0),MATCH(FPL_Combined[[#Headers],[Gameweek 05]],FPL_Fixtures_Extract[#Headers],0)))-4),Team_Key[[Full Name]:[Full Name]],0))&amp;RIGHT(INDEX(FPL_Fixtures_Extract[],MATCH($A257,FPL_Fixtures_Extract[[Player]:[Player]],0),MATCH(FPL_Combined[[#Headers],[Gameweek 05]],FPL_Fixtures_Extract[#Headers],0)),3))</f>
        <v>MCI(H) 0-1</v>
      </c>
      <c r="G257" t="str">
        <f ca="1">IF(RIGHT(FPL_Combined[[#Headers],[Gameweek 06]],2)&lt;$B$622,INDEX(FPL_Results_Extract[Gameweek 06],MATCH($A257,FPL_Results_Extract[[Player]:[Player]],0)),INDEX(Team_Key[[Abbreviation]:[Abbreviation]],MATCH(LEFT(INDEX(FPL_Fixtures_Extract[],MATCH($A257,FPL_Fixtures_Extract[[Player]:[Player]],0),MATCH(FPL_Combined[[#Headers],[Gameweek 06]],FPL_Fixtures_Extract[#Headers],0)),LEN(INDEX(FPL_Fixtures_Extract[],MATCH($A257,FPL_Fixtures_Extract[[Player]:[Player]],0),MATCH(FPL_Combined[[#Headers],[Gameweek 06]],FPL_Fixtures_Extract[#Headers],0)))-4),Team_Key[[Full Name]:[Full Name]],0))&amp;RIGHT(INDEX(FPL_Fixtures_Extract[],MATCH($A257,FPL_Fixtures_Extract[[Player]:[Player]],0),MATCH(FPL_Combined[[#Headers],[Gameweek 06]],FPL_Fixtures_Extract[#Headers],0)),3))</f>
        <v>TOT(A) 0-1</v>
      </c>
      <c r="H257" t="str">
        <f ca="1">IF(RIGHT(FPL_Combined[[#Headers],[Gameweek 07]],2)&lt;$B$622,INDEX(FPL_Results_Extract[Gameweek 07],MATCH($A257,FPL_Results_Extract[[Player]:[Player]],0)),INDEX(Team_Key[[Abbreviation]:[Abbreviation]],MATCH(LEFT(INDEX(FPL_Fixtures_Extract[],MATCH($A257,FPL_Fixtures_Extract[[Player]:[Player]],0),MATCH(FPL_Combined[[#Headers],[Gameweek 07]],FPL_Fixtures_Extract[#Headers],0)),LEN(INDEX(FPL_Fixtures_Extract[],MATCH($A257,FPL_Fixtures_Extract[[Player]:[Player]],0),MATCH(FPL_Combined[[#Headers],[Gameweek 07]],FPL_Fixtures_Extract[#Headers],0)))-4),Team_Key[[Full Name]:[Full Name]],0))&amp;RIGHT(INDEX(FPL_Fixtures_Extract[],MATCH($A257,FPL_Fixtures_Extract[[Player]:[Player]],0),MATCH(FPL_Combined[[#Headers],[Gameweek 07]],FPL_Fixtures_Extract[#Headers],0)),3))</f>
        <v>WAT(A) 1-0</v>
      </c>
      <c r="I257" t="str">
        <f ca="1">IF(RIGHT(FPL_Combined[[#Headers],[Gameweek 08]],2)&lt;$B$622,INDEX(FPL_Results_Extract[Gameweek 08],MATCH($A257,FPL_Results_Extract[[Player]:[Player]],0)),INDEX(Team_Key[[Abbreviation]:[Abbreviation]],MATCH(LEFT(INDEX(FPL_Fixtures_Extract[],MATCH($A257,FPL_Fixtures_Extract[[Player]:[Player]],0),MATCH(FPL_Combined[[#Headers],[Gameweek 08]],FPL_Fixtures_Extract[#Headers],0)),LEN(INDEX(FPL_Fixtures_Extract[],MATCH($A257,FPL_Fixtures_Extract[[Player]:[Player]],0),MATCH(FPL_Combined[[#Headers],[Gameweek 08]],FPL_Fixtures_Extract[#Headers],0)))-4),Team_Key[[Full Name]:[Full Name]],0))&amp;RIGHT(INDEX(FPL_Fixtures_Extract[],MATCH($A257,FPL_Fixtures_Extract[[Player]:[Player]],0),MATCH(FPL_Combined[[#Headers],[Gameweek 08]],FPL_Fixtures_Extract[#Headers],0)),3))</f>
        <v>WBA(H) 2-0</v>
      </c>
      <c r="J257" t="str">
        <f ca="1">IF(RIGHT(FPL_Combined[[#Headers],[Gameweek 09]],2)&lt;$B$622,INDEX(FPL_Results_Extract[Gameweek 09],MATCH($A257,FPL_Results_Extract[[Player]:[Player]],0)),INDEX(Team_Key[[Abbreviation]:[Abbreviation]],MATCH(LEFT(INDEX(FPL_Fixtures_Extract[],MATCH($A257,FPL_Fixtures_Extract[[Player]:[Player]],0),MATCH(FPL_Combined[[#Headers],[Gameweek 09]],FPL_Fixtures_Extract[#Headers],0)),LEN(INDEX(FPL_Fixtures_Extract[],MATCH($A257,FPL_Fixtures_Extract[[Player]:[Player]],0),MATCH(FPL_Combined[[#Headers],[Gameweek 09]],FPL_Fixtures_Extract[#Headers],0)))-4),Team_Key[[Full Name]:[Full Name]],0))&amp;RIGHT(INDEX(FPL_Fixtures_Extract[],MATCH($A257,FPL_Fixtures_Extract[[Player]:[Player]],0),MATCH(FPL_Combined[[#Headers],[Gameweek 09]],FPL_Fixtures_Extract[#Headers],0)),3))</f>
        <v>WHU(H) 1-3</v>
      </c>
      <c r="K257" t="str">
        <f ca="1">IF(RIGHT(FPL_Combined[[#Headers],[Gameweek 10]],2)&lt;$B$622,INDEX(FPL_Results_Extract[Gameweek 10],MATCH($A257,FPL_Results_Extract[[Player]:[Player]],0)),INDEX(Team_Key[[Abbreviation]:[Abbreviation]],MATCH(LEFT(INDEX(FPL_Fixtures_Extract[],MATCH($A257,FPL_Fixtures_Extract[[Player]:[Player]],0),MATCH(FPL_Combined[[#Headers],[Gameweek 10]],FPL_Fixtures_Extract[#Headers],0)),LEN(INDEX(FPL_Fixtures_Extract[],MATCH($A257,FPL_Fixtures_Extract[[Player]:[Player]],0),MATCH(FPL_Combined[[#Headers],[Gameweek 10]],FPL_Fixtures_Extract[#Headers],0)))-4),Team_Key[[Full Name]:[Full Name]],0))&amp;RIGHT(INDEX(FPL_Fixtures_Extract[],MATCH($A257,FPL_Fixtures_Extract[[Player]:[Player]],0),MATCH(FPL_Combined[[#Headers],[Gameweek 10]],FPL_Fixtures_Extract[#Headers],0)),3))</f>
        <v>LEI(A) 0-1</v>
      </c>
      <c r="L257" t="str">
        <f ca="1">IF(RIGHT(FPL_Combined[[#Headers],[Gameweek 11]],2)&lt;$B$622,INDEX(FPL_Results_Extract[Gameweek 11],MATCH($A257,FPL_Results_Extract[[Player]:[Player]],0)),INDEX(Team_Key[[Abbreviation]:[Abbreviation]],MATCH(LEFT(INDEX(FPL_Fixtures_Extract[],MATCH($A257,FPL_Fixtures_Extract[[Player]:[Player]],0),MATCH(FPL_Combined[[#Headers],[Gameweek 11]],FPL_Fixtures_Extract[#Headers],0)),LEN(INDEX(FPL_Fixtures_Extract[],MATCH($A257,FPL_Fixtures_Extract[[Player]:[Player]],0),MATCH(FPL_Combined[[#Headers],[Gameweek 11]],FPL_Fixtures_Extract[#Headers],0)))-4),Team_Key[[Full Name]:[Full Name]],0))&amp;RIGHT(INDEX(FPL_Fixtures_Extract[],MATCH($A257,FPL_Fixtures_Extract[[Player]:[Player]],0),MATCH(FPL_Combined[[#Headers],[Gameweek 11]],FPL_Fixtures_Extract[#Headers],0)),3))</f>
        <v>MUN(H) 0-0</v>
      </c>
      <c r="M257" t="str">
        <f ca="1">IF(RIGHT(FPL_Combined[[#Headers],[Gameweek 12]],2)&lt;$B$622,INDEX(FPL_Results_Extract[Gameweek 12],MATCH($A257,FPL_Results_Extract[[Player]:[Player]],0)),INDEX(Team_Key[[Abbreviation]:[Abbreviation]],MATCH(LEFT(INDEX(FPL_Fixtures_Extract[],MATCH($A257,FPL_Fixtures_Extract[[Player]:[Player]],0),MATCH(FPL_Combined[[#Headers],[Gameweek 12]],FPL_Fixtures_Extract[#Headers],0)),LEN(INDEX(FPL_Fixtures_Extract[],MATCH($A257,FPL_Fixtures_Extract[[Player]:[Player]],0),MATCH(FPL_Combined[[#Headers],[Gameweek 12]],FPL_Fixtures_Extract[#Headers],0)))-4),Team_Key[[Full Name]:[Full Name]],0))&amp;RIGHT(INDEX(FPL_Fixtures_Extract[],MATCH($A257,FPL_Fixtures_Extract[[Player]:[Player]],0),MATCH(FPL_Combined[[#Headers],[Gameweek 12]],FPL_Fixtures_Extract[#Headers],0)),3))</f>
        <v>LIV(A) 2-1</v>
      </c>
      <c r="N257" t="str">
        <f ca="1">IF(RIGHT(FPL_Combined[[#Headers],[Gameweek 13]],2)&lt;$B$622,INDEX(FPL_Results_Extract[Gameweek 13],MATCH($A257,FPL_Results_Extract[[Player]:[Player]],0)),INDEX(Team_Key[[Abbreviation]:[Abbreviation]],MATCH(LEFT(INDEX(FPL_Fixtures_Extract[],MATCH($A257,FPL_Fixtures_Extract[[Player]:[Player]],0),MATCH(FPL_Combined[[#Headers],[Gameweek 13]],FPL_Fixtures_Extract[#Headers],0)),LEN(INDEX(FPL_Fixtures_Extract[],MATCH($A257,FPL_Fixtures_Extract[[Player]:[Player]],0),MATCH(FPL_Combined[[#Headers],[Gameweek 13]],FPL_Fixtures_Extract[#Headers],0)))-4),Team_Key[[Full Name]:[Full Name]],0))&amp;RIGHT(INDEX(FPL_Fixtures_Extract[],MATCH($A257,FPL_Fixtures_Extract[[Player]:[Player]],0),MATCH(FPL_Combined[[#Headers],[Gameweek 13]],FPL_Fixtures_Extract[#Headers],0)),3))</f>
        <v>SUN(H) 0-1</v>
      </c>
      <c r="O257" t="str">
        <f ca="1">IF(RIGHT(FPL_Combined[[#Headers],[Gameweek 14]],2)&lt;$B$622,INDEX(FPL_Results_Extract[Gameweek 14],MATCH($A257,FPL_Results_Extract[[Player]:[Player]],0)),INDEX(Team_Key[[Abbreviation]:[Abbreviation]],MATCH(LEFT(INDEX(FPL_Fixtures_Extract[],MATCH($A257,FPL_Fixtures_Extract[[Player]:[Player]],0),MATCH(FPL_Combined[[#Headers],[Gameweek 14]],FPL_Fixtures_Extract[#Headers],0)),LEN(INDEX(FPL_Fixtures_Extract[],MATCH($A257,FPL_Fixtures_Extract[[Player]:[Player]],0),MATCH(FPL_Combined[[#Headers],[Gameweek 14]],FPL_Fixtures_Extract[#Headers],0)))-4),Team_Key[[Full Name]:[Full Name]],0))&amp;RIGHT(INDEX(FPL_Fixtures_Extract[],MATCH($A257,FPL_Fixtures_Extract[[Player]:[Player]],0),MATCH(FPL_Combined[[#Headers],[Gameweek 14]],FPL_Fixtures_Extract[#Headers],0)),3))</f>
        <v>NEW(H) 5-1</v>
      </c>
      <c r="P257" t="str">
        <f ca="1">IF(RIGHT(FPL_Combined[[#Headers],[Gameweek 15]],2)&lt;$B$622,INDEX(FPL_Results_Extract[Gameweek 15],MATCH($A257,FPL_Results_Extract[[Player]:[Player]],0)),INDEX(Team_Key[[Abbreviation]:[Abbreviation]],MATCH(LEFT(INDEX(FPL_Fixtures_Extract[],MATCH($A257,FPL_Fixtures_Extract[[Player]:[Player]],0),MATCH(FPL_Combined[[#Headers],[Gameweek 15]],FPL_Fixtures_Extract[#Headers],0)),LEN(INDEX(FPL_Fixtures_Extract[],MATCH($A257,FPL_Fixtures_Extract[[Player]:[Player]],0),MATCH(FPL_Combined[[#Headers],[Gameweek 15]],FPL_Fixtures_Extract[#Headers],0)))-4),Team_Key[[Full Name]:[Full Name]],0))&amp;RIGHT(INDEX(FPL_Fixtures_Extract[],MATCH($A257,FPL_Fixtures_Extract[[Player]:[Player]],0),MATCH(FPL_Combined[[#Headers],[Gameweek 15]],FPL_Fixtures_Extract[#Headers],0)),3))</f>
        <v>EVE(A) 1-1</v>
      </c>
      <c r="Q257" t="str">
        <f ca="1">IF(RIGHT(FPL_Combined[[#Headers],[Gameweek 16]],2)&lt;$B$622,INDEX(FPL_Results_Extract[Gameweek 16],MATCH($A257,FPL_Results_Extract[[Player]:[Player]],0)),INDEX(Team_Key[[Abbreviation]:[Abbreviation]],MATCH(LEFT(INDEX(FPL_Fixtures_Extract[],MATCH($A257,FPL_Fixtures_Extract[[Player]:[Player]],0),MATCH(FPL_Combined[[#Headers],[Gameweek 16]],FPL_Fixtures_Extract[#Headers],0)),LEN(INDEX(FPL_Fixtures_Extract[],MATCH($A257,FPL_Fixtures_Extract[[Player]:[Player]],0),MATCH(FPL_Combined[[#Headers],[Gameweek 16]],FPL_Fixtures_Extract[#Headers],0)))-4),Team_Key[[Full Name]:[Full Name]],0))&amp;RIGHT(INDEX(FPL_Fixtures_Extract[],MATCH($A257,FPL_Fixtures_Extract[[Player]:[Player]],0),MATCH(FPL_Combined[[#Headers],[Gameweek 16]],FPL_Fixtures_Extract[#Headers],0)),3))</f>
        <v>SOU(H) 1-0</v>
      </c>
      <c r="R257" t="str">
        <f ca="1">IF(RIGHT(FPL_Combined[[#Headers],[Gameweek 17]],2)&lt;$B$622,INDEX(FPL_Results_Extract[Gameweek 17],MATCH($A257,FPL_Results_Extract[[Player]:[Player]],0)),INDEX(Team_Key[[Abbreviation]:[Abbreviation]],MATCH(LEFT(INDEX(FPL_Fixtures_Extract[],MATCH($A257,FPL_Fixtures_Extract[[Player]:[Player]],0),MATCH(FPL_Combined[[#Headers],[Gameweek 17]],FPL_Fixtures_Extract[#Headers],0)),LEN(INDEX(FPL_Fixtures_Extract[],MATCH($A257,FPL_Fixtures_Extract[[Player]:[Player]],0),MATCH(FPL_Combined[[#Headers],[Gameweek 17]],FPL_Fixtures_Extract[#Headers],0)))-4),Team_Key[[Full Name]:[Full Name]],0))&amp;RIGHT(INDEX(FPL_Fixtures_Extract[],MATCH($A257,FPL_Fixtures_Extract[[Player]:[Player]],0),MATCH(FPL_Combined[[#Headers],[Gameweek 17]],FPL_Fixtures_Extract[#Headers],0)),3))</f>
        <v>STK(A) 2-1</v>
      </c>
      <c r="S257" t="str">
        <f ca="1">IF(RIGHT(FPL_Combined[[#Headers],[Gameweek 18]],2)&lt;$B$622,INDEX(FPL_Results_Extract[Gameweek 18],MATCH($A257,FPL_Results_Extract[[Player]:[Player]],0)),INDEX(Team_Key[[Abbreviation]:[Abbreviation]],MATCH(LEFT(INDEX(FPL_Fixtures_Extract[],MATCH($A257,FPL_Fixtures_Extract[[Player]:[Player]],0),MATCH(FPL_Combined[[#Headers],[Gameweek 18]],FPL_Fixtures_Extract[#Headers],0)),LEN(INDEX(FPL_Fixtures_Extract[],MATCH($A257,FPL_Fixtures_Extract[[Player]:[Player]],0),MATCH(FPL_Combined[[#Headers],[Gameweek 18]],FPL_Fixtures_Extract[#Headers],0)))-4),Team_Key[[Full Name]:[Full Name]],0))&amp;RIGHT(INDEX(FPL_Fixtures_Extract[],MATCH($A257,FPL_Fixtures_Extract[[Player]:[Player]],0),MATCH(FPL_Combined[[#Headers],[Gameweek 18]],FPL_Fixtures_Extract[#Headers],0)),3))</f>
        <v>BOU(A) 0-0</v>
      </c>
      <c r="T257" t="str">
        <f ca="1">IF(RIGHT(FPL_Combined[[#Headers],[Gameweek 19]],2)&lt;$B$622,INDEX(FPL_Results_Extract[Gameweek 19],MATCH($A257,FPL_Results_Extract[[Player]:[Player]],0)),INDEX(Team_Key[[Abbreviation]:[Abbreviation]],MATCH(LEFT(INDEX(FPL_Fixtures_Extract[],MATCH($A257,FPL_Fixtures_Extract[[Player]:[Player]],0),MATCH(FPL_Combined[[#Headers],[Gameweek 19]],FPL_Fixtures_Extract[#Headers],0)),LEN(INDEX(FPL_Fixtures_Extract[],MATCH($A257,FPL_Fixtures_Extract[[Player]:[Player]],0),MATCH(FPL_Combined[[#Headers],[Gameweek 19]],FPL_Fixtures_Extract[#Headers],0)))-4),Team_Key[[Full Name]:[Full Name]],0))&amp;RIGHT(INDEX(FPL_Fixtures_Extract[],MATCH($A257,FPL_Fixtures_Extract[[Player]:[Player]],0),MATCH(FPL_Combined[[#Headers],[Gameweek 19]],FPL_Fixtures_Extract[#Headers],0)),3))</f>
        <v>SWA(H) 0-0</v>
      </c>
      <c r="U257" t="str">
        <f ca="1">IF(RIGHT(FPL_Combined[[#Headers],[Gameweek 20]],2)&lt;$B$622,INDEX(FPL_Results_Extract[Gameweek 20],MATCH($A257,FPL_Results_Extract[[Player]:[Player]],0)),INDEX(Team_Key[[Abbreviation]:[Abbreviation]],MATCH(LEFT(INDEX(FPL_Fixtures_Extract[],MATCH($A257,FPL_Fixtures_Extract[[Player]:[Player]],0),MATCH(FPL_Combined[[#Headers],[Gameweek 20]],FPL_Fixtures_Extract[#Headers],0)),LEN(INDEX(FPL_Fixtures_Extract[],MATCH($A257,FPL_Fixtures_Extract[[Player]:[Player]],0),MATCH(FPL_Combined[[#Headers],[Gameweek 20]],FPL_Fixtures_Extract[#Headers],0)))-4),Team_Key[[Full Name]:[Full Name]],0))&amp;RIGHT(INDEX(FPL_Fixtures_Extract[],MATCH($A257,FPL_Fixtures_Extract[[Player]:[Player]],0),MATCH(FPL_Combined[[#Headers],[Gameweek 20]],FPL_Fixtures_Extract[#Headers],0)),3))</f>
        <v>CHE(H) 0-3</v>
      </c>
      <c r="V257" t="str">
        <f ca="1">IF(RIGHT(FPL_Combined[[#Headers],[Gameweek 21]],2)&lt;$B$622,INDEX(FPL_Results_Extract[Gameweek 21],MATCH($A257,FPL_Results_Extract[[Player]:[Player]],0)),INDEX(Team_Key[[Abbreviation]:[Abbreviation]],MATCH(LEFT(INDEX(FPL_Fixtures_Extract[],MATCH($A257,FPL_Fixtures_Extract[[Player]:[Player]],0),MATCH(FPL_Combined[[#Headers],[Gameweek 21]],FPL_Fixtures_Extract[#Headers],0)),LEN(INDEX(FPL_Fixtures_Extract[],MATCH($A257,FPL_Fixtures_Extract[[Player]:[Player]],0),MATCH(FPL_Combined[[#Headers],[Gameweek 21]],FPL_Fixtures_Extract[#Headers],0)))-4),Team_Key[[Full Name]:[Full Name]],0))&amp;RIGHT(INDEX(FPL_Fixtures_Extract[],MATCH($A257,FPL_Fixtures_Extract[[Player]:[Player]],0),MATCH(FPL_Combined[[#Headers],[Gameweek 21]],FPL_Fixtures_Extract[#Headers],0)),3))</f>
        <v>AVL(A) 0-1</v>
      </c>
      <c r="W257" t="str">
        <f ca="1">IF(RIGHT(FPL_Combined[[#Headers],[Gameweek 22]],2)&lt;$B$622,INDEX(FPL_Results_Extract[Gameweek 22],MATCH($A257,FPL_Results_Extract[[Player]:[Player]],0)),INDEX(Team_Key[[Abbreviation]:[Abbreviation]],MATCH(LEFT(INDEX(FPL_Fixtures_Extract[],MATCH($A257,FPL_Fixtures_Extract[[Player]:[Player]],0),MATCH(FPL_Combined[[#Headers],[Gameweek 22]],FPL_Fixtures_Extract[#Headers],0)),LEN(INDEX(FPL_Fixtures_Extract[],MATCH($A257,FPL_Fixtures_Extract[[Player]:[Player]],0),MATCH(FPL_Combined[[#Headers],[Gameweek 22]],FPL_Fixtures_Extract[#Headers],0)))-4),Team_Key[[Full Name]:[Full Name]],0))&amp;RIGHT(INDEX(FPL_Fixtures_Extract[],MATCH($A257,FPL_Fixtures_Extract[[Player]:[Player]],0),MATCH(FPL_Combined[[#Headers],[Gameweek 22]],FPL_Fixtures_Extract[#Headers],0)),3))</f>
        <v>MCI(A) 0-4</v>
      </c>
      <c r="X257" t="str">
        <f ca="1">IF(RIGHT(FPL_Combined[[#Headers],[Gameweek 23]],2)&lt;$B$622,INDEX(FPL_Results_Extract[Gameweek 23],MATCH($A257,FPL_Results_Extract[[Player]:[Player]],0)),INDEX(Team_Key[[Abbreviation]:[Abbreviation]],MATCH(LEFT(INDEX(FPL_Fixtures_Extract[],MATCH($A257,FPL_Fixtures_Extract[[Player]:[Player]],0),MATCH(FPL_Combined[[#Headers],[Gameweek 23]],FPL_Fixtures_Extract[#Headers],0)),LEN(INDEX(FPL_Fixtures_Extract[],MATCH($A257,FPL_Fixtures_Extract[[Player]:[Player]],0),MATCH(FPL_Combined[[#Headers],[Gameweek 23]],FPL_Fixtures_Extract[#Headers],0)))-4),Team_Key[[Full Name]:[Full Name]],0))&amp;RIGHT(INDEX(FPL_Fixtures_Extract[],MATCH($A257,FPL_Fixtures_Extract[[Player]:[Player]],0),MATCH(FPL_Combined[[#Headers],[Gameweek 23]],FPL_Fixtures_Extract[#Headers],0)),3))</f>
        <v>TOT(H) 1-3</v>
      </c>
      <c r="Y257" t="str">
        <f ca="1">IF(RIGHT(FPL_Combined[[#Headers],[Gameweek 24]],2)&lt;$B$622,INDEX(FPL_Results_Extract[Team],MATCH($A257,FPL_Results_Extract[[Player]:[Player]],0)),INDEX(Team_Key[[Abbreviation]:[Abbreviation]],MATCH(LEFT(INDEX(FPL_Fixtures_Extract[],MATCH($A257,FPL_Fixtures_Extract[[Player]:[Player]],0),MATCH(FPL_Combined[[#Headers],[Gameweek 24]],FPL_Fixtures_Extract[#Headers],0)),LEN(INDEX(FPL_Fixtures_Extract[],MATCH($A257,FPL_Fixtures_Extract[[Player]:[Player]],0),MATCH(FPL_Combined[[#Headers],[Gameweek 24]],FPL_Fixtures_Extract[#Headers],0)))-4),Team_Key[[Full Name]:[Full Name]],0))&amp;RIGHT(INDEX(FPL_Fixtures_Extract[],MATCH($A257,FPL_Fixtures_Extract[[Player]:[Player]],0),MATCH(FPL_Combined[[#Headers],[Gameweek 24]],FPL_Fixtures_Extract[#Headers],0)),3))</f>
        <v>CRY</v>
      </c>
      <c r="Z257" t="str">
        <f ca="1">IF(RIGHT(FPL_Combined[[#Headers],[Gameweek 25]],2)&lt;$B$622,INDEX(FPL_Results_Extract[Player],MATCH($A257,FPL_Results_Extract[[Player]:[Player]],0)),INDEX(Team_Key[[Abbreviation]:[Abbreviation]],MATCH(LEFT(INDEX(FPL_Fixtures_Extract[],MATCH($A257,FPL_Fixtures_Extract[[Player]:[Player]],0),MATCH(FPL_Combined[[#Headers],[Gameweek 25]],FPL_Fixtures_Extract[#Headers],0)),LEN(INDEX(FPL_Fixtures_Extract[],MATCH($A257,FPL_Fixtures_Extract[[Player]:[Player]],0),MATCH(FPL_Combined[[#Headers],[Gameweek 25]],FPL_Fixtures_Extract[#Headers],0)))-4),Team_Key[[Full Name]:[Full Name]],0))&amp;RIGHT(INDEX(FPL_Fixtures_Extract[],MATCH($A257,FPL_Fixtures_Extract[[Player]:[Player]],0),MATCH(FPL_Combined[[#Headers],[Gameweek 25]],FPL_Fixtures_Extract[#Headers],0)),3))</f>
        <v>Hennessey</v>
      </c>
      <c r="AA257" t="str">
        <f ca="1">IF(RIGHT(FPL_Combined[[#Headers],[Gameweek 26]],2)&lt;$B$622,INDEX(FPL_Results_Extract[Gameweek 01],MATCH($A257,FPL_Results_Extract[[Player]:[Player]],0)),INDEX(Team_Key[[Abbreviation]:[Abbreviation]],MATCH(LEFT(INDEX(FPL_Fixtures_Extract[],MATCH($A257,FPL_Fixtures_Extract[[Player]:[Player]],0),MATCH(FPL_Combined[[#Headers],[Gameweek 26]],FPL_Fixtures_Extract[#Headers],0)),LEN(INDEX(FPL_Fixtures_Extract[],MATCH($A257,FPL_Fixtures_Extract[[Player]:[Player]],0),MATCH(FPL_Combined[[#Headers],[Gameweek 26]],FPL_Fixtures_Extract[#Headers],0)))-4),Team_Key[[Full Name]:[Full Name]],0))&amp;RIGHT(INDEX(FPL_Fixtures_Extract[],MATCH($A257,FPL_Fixtures_Extract[[Player]:[Player]],0),MATCH(FPL_Combined[[#Headers],[Gameweek 26]],FPL_Fixtures_Extract[#Headers],0)),3))</f>
        <v>NOR(A) 3-1</v>
      </c>
      <c r="AB257" t="str">
        <f ca="1">IF(RIGHT(FPL_Combined[[#Headers],[Gameweek 27]],2)&lt;$B$622,INDEX(FPL_Results_Extract[Gameweek 02],MATCH($A257,FPL_Results_Extract[[Player]:[Player]],0)),INDEX(Team_Key[[Abbreviation]:[Abbreviation]],MATCH(LEFT(INDEX(FPL_Fixtures_Extract[],MATCH($A257,FPL_Fixtures_Extract[[Player]:[Player]],0),MATCH(FPL_Combined[[#Headers],[Gameweek 27]],FPL_Fixtures_Extract[#Headers],0)),LEN(INDEX(FPL_Fixtures_Extract[],MATCH($A257,FPL_Fixtures_Extract[[Player]:[Player]],0),MATCH(FPL_Combined[[#Headers],[Gameweek 27]],FPL_Fixtures_Extract[#Headers],0)))-4),Team_Key[[Full Name]:[Full Name]],0))&amp;RIGHT(INDEX(FPL_Fixtures_Extract[],MATCH($A257,FPL_Fixtures_Extract[[Player]:[Player]],0),MATCH(FPL_Combined[[#Headers],[Gameweek 27]],FPL_Fixtures_Extract[#Headers],0)),3))</f>
        <v>ARS(H) 1-2</v>
      </c>
      <c r="AC257" t="str">
        <f ca="1">IF(RIGHT(FPL_Combined[[#Headers],[Gameweek 28]],2)&lt;$B$622,INDEX(FPL_Results_Extract[Gameweek 03],MATCH($A257,FPL_Results_Extract[[Player]:[Player]],0)),INDEX(Team_Key[[Abbreviation]:[Abbreviation]],MATCH(LEFT(INDEX(FPL_Fixtures_Extract[],MATCH($A257,FPL_Fixtures_Extract[[Player]:[Player]],0),MATCH(FPL_Combined[[#Headers],[Gameweek 28]],FPL_Fixtures_Extract[#Headers],0)),LEN(INDEX(FPL_Fixtures_Extract[],MATCH($A257,FPL_Fixtures_Extract[[Player]:[Player]],0),MATCH(FPL_Combined[[#Headers],[Gameweek 28]],FPL_Fixtures_Extract[#Headers],0)))-4),Team_Key[[Full Name]:[Full Name]],0))&amp;RIGHT(INDEX(FPL_Fixtures_Extract[],MATCH($A257,FPL_Fixtures_Extract[[Player]:[Player]],0),MATCH(FPL_Combined[[#Headers],[Gameweek 28]],FPL_Fixtures_Extract[#Headers],0)),3))</f>
        <v>AVL(H) 2-1</v>
      </c>
      <c r="AD257" t="str">
        <f ca="1">IF(RIGHT(FPL_Combined[[#Headers],[Gameweek 29]],2)&lt;$B$622,INDEX(FPL_Results_Extract[Gameweek 04],MATCH($A257,FPL_Results_Extract[[Player]:[Player]],0)),INDEX(Team_Key[[Abbreviation]:[Abbreviation]],MATCH(LEFT(INDEX(FPL_Fixtures_Extract[],MATCH($A257,FPL_Fixtures_Extract[[Player]:[Player]],0),MATCH(FPL_Combined[[#Headers],[Gameweek 29]],FPL_Fixtures_Extract[#Headers],0)),LEN(INDEX(FPL_Fixtures_Extract[],MATCH($A257,FPL_Fixtures_Extract[[Player]:[Player]],0),MATCH(FPL_Combined[[#Headers],[Gameweek 29]],FPL_Fixtures_Extract[#Headers],0)))-4),Team_Key[[Full Name]:[Full Name]],0))&amp;RIGHT(INDEX(FPL_Fixtures_Extract[],MATCH($A257,FPL_Fixtures_Extract[[Player]:[Player]],0),MATCH(FPL_Combined[[#Headers],[Gameweek 29]],FPL_Fixtures_Extract[#Headers],0)),3))</f>
        <v>LIV(H)</v>
      </c>
      <c r="AE257" t="e">
        <f ca="1">IF(RIGHT(FPL_Combined[[#Headers],[Gameweek 30]],2)&lt;$B$622,INDEX(FPL_Results_Extract[Gameweek 05],MATCH($A257,FPL_Results_Extract[[Player]:[Player]],0)),INDEX(Team_Key[[Abbreviation]:[Abbreviation]],MATCH(LEFT(INDEX(FPL_Fixtures_Extract[],MATCH($A257,FPL_Fixtures_Extract[[Player]:[Player]],0),MATCH(FPL_Combined[[#Headers],[Gameweek 30]],FPL_Fixtures_Extract[#Headers],0)),LEN(INDEX(FPL_Fixtures_Extract[],MATCH($A257,FPL_Fixtures_Extract[[Player]:[Player]],0),MATCH(FPL_Combined[[#Headers],[Gameweek 30]],FPL_Fixtures_Extract[#Headers],0)))-4),Team_Key[[Full Name]:[Full Name]],0))&amp;RIGHT(INDEX(FPL_Fixtures_Extract[],MATCH($A257,FPL_Fixtures_Extract[[Player]:[Player]],0),MATCH(FPL_Combined[[#Headers],[Gameweek 30]],FPL_Fixtures_Extract[#Headers],0)),3))</f>
        <v>#VALUE!</v>
      </c>
      <c r="AF257" t="str">
        <f ca="1">IF(RIGHT(FPL_Combined[[#Headers],[Gameweek 31]],2)&lt;$B$622,INDEX(FPL_Results_Extract[Gameweek 06],MATCH($A257,FPL_Results_Extract[[Player]:[Player]],0)),INDEX(Team_Key[[Abbreviation]:[Abbreviation]],MATCH(LEFT(INDEX(FPL_Fixtures_Extract[],MATCH($A257,FPL_Fixtures_Extract[[Player]:[Player]],0),MATCH(FPL_Combined[[#Headers],[Gameweek 31]],FPL_Fixtures_Extract[#Headers],0)),LEN(INDEX(FPL_Fixtures_Extract[],MATCH($A257,FPL_Fixtures_Extract[[Player]:[Player]],0),MATCH(FPL_Combined[[#Headers],[Gameweek 31]],FPL_Fixtures_Extract[#Headers],0)))-4),Team_Key[[Full Name]:[Full Name]],0))&amp;RIGHT(INDEX(FPL_Fixtures_Extract[],MATCH($A257,FPL_Fixtures_Extract[[Player]:[Player]],0),MATCH(FPL_Combined[[#Headers],[Gameweek 31]],FPL_Fixtures_Extract[#Headers],0)),3))</f>
        <v>LEI(H)</v>
      </c>
      <c r="AG257" t="str">
        <f ca="1">IF(RIGHT(FPL_Combined[[#Headers],[Gameweek 32]],2)&lt;$B$622,INDEX(FPL_Results_Extract[Gameweek 07],MATCH($A257,FPL_Results_Extract[[Player]:[Player]],0)),INDEX(Team_Key[[Abbreviation]:[Abbreviation]],MATCH(LEFT(INDEX(FPL_Fixtures_Extract[],MATCH($A257,FPL_Fixtures_Extract[[Player]:[Player]],0),MATCH(FPL_Combined[[#Headers],[Gameweek 32]],FPL_Fixtures_Extract[#Headers],0)),LEN(INDEX(FPL_Fixtures_Extract[],MATCH($A257,FPL_Fixtures_Extract[[Player]:[Player]],0),MATCH(FPL_Combined[[#Headers],[Gameweek 32]],FPL_Fixtures_Extract[#Headers],0)))-4),Team_Key[[Full Name]:[Full Name]],0))&amp;RIGHT(INDEX(FPL_Fixtures_Extract[],MATCH($A257,FPL_Fixtures_Extract[[Player]:[Player]],0),MATCH(FPL_Combined[[#Headers],[Gameweek 32]],FPL_Fixtures_Extract[#Headers],0)),3))</f>
        <v>WHU(A)</v>
      </c>
      <c r="AH257" t="str">
        <f ca="1">IF(RIGHT(FPL_Combined[[#Headers],[Gameweek 33]],2)&lt;$B$622,INDEX(FPL_Results_Extract[Gameweek 08],MATCH($A257,FPL_Results_Extract[[Player]:[Player]],0)),INDEX(Team_Key[[Abbreviation]:[Abbreviation]],MATCH(LEFT(INDEX(FPL_Fixtures_Extract[],MATCH($A257,FPL_Fixtures_Extract[[Player]:[Player]],0),MATCH(FPL_Combined[[#Headers],[Gameweek 33]],FPL_Fixtures_Extract[#Headers],0)),LEN(INDEX(FPL_Fixtures_Extract[],MATCH($A257,FPL_Fixtures_Extract[[Player]:[Player]],0),MATCH(FPL_Combined[[#Headers],[Gameweek 33]],FPL_Fixtures_Extract[#Headers],0)))-4),Team_Key[[Full Name]:[Full Name]],0))&amp;RIGHT(INDEX(FPL_Fixtures_Extract[],MATCH($A257,FPL_Fixtures_Extract[[Player]:[Player]],0),MATCH(FPL_Combined[[#Headers],[Gameweek 33]],FPL_Fixtures_Extract[#Headers],0)),3))</f>
        <v>NOR(H)</v>
      </c>
      <c r="AI257" t="str">
        <f ca="1">IF(RIGHT(FPL_Combined[[#Headers],[Gameweek 34]],2)&lt;$B$622,INDEX(FPL_Results_Extract[Gameweek 09],MATCH($A257,FPL_Results_Extract[[Player]:[Player]],0)),INDEX(Team_Key[[Abbreviation]:[Abbreviation]],MATCH(LEFT(INDEX(FPL_Fixtures_Extract[],MATCH($A257,FPL_Fixtures_Extract[[Player]:[Player]],0),MATCH(FPL_Combined[[#Headers],[Gameweek 34]],FPL_Fixtures_Extract[#Headers],0)),LEN(INDEX(FPL_Fixtures_Extract[],MATCH($A257,FPL_Fixtures_Extract[[Player]:[Player]],0),MATCH(FPL_Combined[[#Headers],[Gameweek 34]],FPL_Fixtures_Extract[#Headers],0)))-4),Team_Key[[Full Name]:[Full Name]],0))&amp;RIGHT(INDEX(FPL_Fixtures_Extract[],MATCH($A257,FPL_Fixtures_Extract[[Player]:[Player]],0),MATCH(FPL_Combined[[#Headers],[Gameweek 34]],FPL_Fixtures_Extract[#Headers],0)),3))</f>
        <v>ARS(A)</v>
      </c>
      <c r="AJ257" t="str">
        <f ca="1">IF(RIGHT(FPL_Combined[[#Headers],[Gameweek 35]],2)&lt;$B$622,INDEX(FPL_Results_Extract[Gameweek 10],MATCH($A257,FPL_Results_Extract[[Player]:[Player]],0)),INDEX(Team_Key[[Abbreviation]:[Abbreviation]],MATCH(LEFT(INDEX(FPL_Fixtures_Extract[],MATCH($A257,FPL_Fixtures_Extract[[Player]:[Player]],0),MATCH(FPL_Combined[[#Headers],[Gameweek 35]],FPL_Fixtures_Extract[#Headers],0)),LEN(INDEX(FPL_Fixtures_Extract[],MATCH($A257,FPL_Fixtures_Extract[[Player]:[Player]],0),MATCH(FPL_Combined[[#Headers],[Gameweek 35]],FPL_Fixtures_Extract[#Headers],0)))-4),Team_Key[[Full Name]:[Full Name]],0))&amp;RIGHT(INDEX(FPL_Fixtures_Extract[],MATCH($A257,FPL_Fixtures_Extract[[Player]:[Player]],0),MATCH(FPL_Combined[[#Headers],[Gameweek 35]],FPL_Fixtures_Extract[#Headers],0)),3))</f>
        <v>EVE(H)</v>
      </c>
      <c r="AK257" t="str">
        <f ca="1">IF(RIGHT(FPL_Combined[[#Headers],[Gameweek 36]],2)&lt;$B$622,INDEX(FPL_Results_Extract[Gameweek 11],MATCH($A257,FPL_Results_Extract[[Player]:[Player]],0)),INDEX(Team_Key[[Abbreviation]:[Abbreviation]],MATCH(LEFT(INDEX(FPL_Fixtures_Extract[],MATCH($A257,FPL_Fixtures_Extract[[Player]:[Player]],0),MATCH(FPL_Combined[[#Headers],[Gameweek 36]],FPL_Fixtures_Extract[#Headers],0)),LEN(INDEX(FPL_Fixtures_Extract[],MATCH($A257,FPL_Fixtures_Extract[[Player]:[Player]],0),MATCH(FPL_Combined[[#Headers],[Gameweek 36]],FPL_Fixtures_Extract[#Headers],0)))-4),Team_Key[[Full Name]:[Full Name]],0))&amp;RIGHT(INDEX(FPL_Fixtures_Extract[],MATCH($A257,FPL_Fixtures_Extract[[Player]:[Player]],0),MATCH(FPL_Combined[[#Headers],[Gameweek 36]],FPL_Fixtures_Extract[#Headers],0)),3))</f>
        <v>NEW(A)</v>
      </c>
      <c r="AL257" t="str">
        <f ca="1">IF(RIGHT(FPL_Combined[[#Headers],[Gameweek 37]],2)&lt;$B$622,INDEX(FPL_Results_Extract[Gameweek 12],MATCH($A257,FPL_Results_Extract[[Player]:[Player]],0)),INDEX(Team_Key[[Abbreviation]:[Abbreviation]],MATCH(LEFT(INDEX(FPL_Fixtures_Extract[],MATCH($A257,FPL_Fixtures_Extract[[Player]:[Player]],0),MATCH(FPL_Combined[[#Headers],[Gameweek 37]],FPL_Fixtures_Extract[#Headers],0)),LEN(INDEX(FPL_Fixtures_Extract[],MATCH($A257,FPL_Fixtures_Extract[[Player]:[Player]],0),MATCH(FPL_Combined[[#Headers],[Gameweek 37]],FPL_Fixtures_Extract[#Headers],0)))-4),Team_Key[[Full Name]:[Full Name]],0))&amp;RIGHT(INDEX(FPL_Fixtures_Extract[],MATCH($A257,FPL_Fixtures_Extract[[Player]:[Player]],0),MATCH(FPL_Combined[[#Headers],[Gameweek 37]],FPL_Fixtures_Extract[#Headers],0)),3))</f>
        <v>STK(H)</v>
      </c>
      <c r="AM257" t="str">
        <f ca="1">IF(RIGHT(FPL_Combined[[#Headers],[Gameweek 38]],2)&lt;$B$622,INDEX(FPL_Results_Extract[Gameweek 13],MATCH($A257,FPL_Results_Extract[[Player]:[Player]],0)),INDEX(Team_Key[[Abbreviation]:[Abbreviation]],MATCH(LEFT(INDEX(FPL_Fixtures_Extract[],MATCH($A257,FPL_Fixtures_Extract[[Player]:[Player]],0),MATCH(FPL_Combined[[#Headers],[Gameweek 38]],FPL_Fixtures_Extract[#Headers],0)),LEN(INDEX(FPL_Fixtures_Extract[],MATCH($A257,FPL_Fixtures_Extract[[Player]:[Player]],0),MATCH(FPL_Combined[[#Headers],[Gameweek 38]],FPL_Fixtures_Extract[#Headers],0)))-4),Team_Key[[Full Name]:[Full Name]],0))&amp;RIGHT(INDEX(FPL_Fixtures_Extract[],MATCH($A257,FPL_Fixtures_Extract[[Player]:[Player]],0),MATCH(FPL_Combined[[#Headers],[Gameweek 38]],FPL_Fixtures_Extract[#Headers],0)),3))</f>
        <v>SOU(A)</v>
      </c>
    </row>
    <row r="258" spans="1:39" x14ac:dyDescent="0.45">
      <c r="A258" t="s">
        <v>478</v>
      </c>
      <c r="B258" t="str">
        <f ca="1">IF(RIGHT(FPL_Combined[[#Headers],[Gameweek 01]],2)&lt;$B$622,INDEX(FPL_Results_Extract[Gameweek 01],MATCH($A258,FPL_Results_Extract[[Player]:[Player]],0)),INDEX(Team_Key[[Abbreviation]:[Abbreviation]],MATCH(LEFT(INDEX(FPL_Fixtures_Extract[],MATCH($A258,FPL_Fixtures_Extract[[Player]:[Player]],0),MATCH(FPL_Combined[[#Headers],[Gameweek 01]],FPL_Fixtures_Extract[#Headers],0)),LEN(INDEX(FPL_Fixtures_Extract[],MATCH($A258,FPL_Fixtures_Extract[[Player]:[Player]],0),MATCH(FPL_Combined[[#Headers],[Gameweek 01]],FPL_Fixtures_Extract[#Headers],0)))-4),Team_Key[[Full Name]:[Full Name]],0))&amp;RIGHT(INDEX(FPL_Fixtures_Extract[],MATCH($A258,FPL_Fixtures_Extract[[Player]:[Player]],0),MATCH(FPL_Combined[[#Headers],[Gameweek 01]],FPL_Fixtures_Extract[#Headers],0)),3))</f>
        <v>N/A</v>
      </c>
      <c r="C258" t="str">
        <f ca="1">IF(RIGHT(FPL_Combined[[#Headers],[Gameweek 02]],2)&lt;$B$622,INDEX(FPL_Results_Extract[Gameweek 02],MATCH($A258,FPL_Results_Extract[[Player]:[Player]],0)),INDEX(Team_Key[[Abbreviation]:[Abbreviation]],MATCH(LEFT(INDEX(FPL_Fixtures_Extract[],MATCH($A258,FPL_Fixtures_Extract[[Player]:[Player]],0),MATCH(FPL_Combined[[#Headers],[Gameweek 02]],FPL_Fixtures_Extract[#Headers],0)),LEN(INDEX(FPL_Fixtures_Extract[],MATCH($A258,FPL_Fixtures_Extract[[Player]:[Player]],0),MATCH(FPL_Combined[[#Headers],[Gameweek 02]],FPL_Fixtures_Extract[#Headers],0)))-4),Team_Key[[Full Name]:[Full Name]],0))&amp;RIGHT(INDEX(FPL_Fixtures_Extract[],MATCH($A258,FPL_Fixtures_Extract[[Player]:[Player]],0),MATCH(FPL_Combined[[#Headers],[Gameweek 02]],FPL_Fixtures_Extract[#Headers],0)),3))</f>
        <v>N/A</v>
      </c>
      <c r="D258" t="str">
        <f ca="1">IF(RIGHT(FPL_Combined[[#Headers],[Gameweek 03]],2)&lt;$B$622,INDEX(FPL_Results_Extract[Gameweek 03],MATCH($A258,FPL_Results_Extract[[Player]:[Player]],0)),INDEX(Team_Key[[Abbreviation]:[Abbreviation]],MATCH(LEFT(INDEX(FPL_Fixtures_Extract[],MATCH($A258,FPL_Fixtures_Extract[[Player]:[Player]],0),MATCH(FPL_Combined[[#Headers],[Gameweek 03]],FPL_Fixtures_Extract[#Headers],0)),LEN(INDEX(FPL_Fixtures_Extract[],MATCH($A258,FPL_Fixtures_Extract[[Player]:[Player]],0),MATCH(FPL_Combined[[#Headers],[Gameweek 03]],FPL_Fixtures_Extract[#Headers],0)))-4),Team_Key[[Full Name]:[Full Name]],0))&amp;RIGHT(INDEX(FPL_Fixtures_Extract[],MATCH($A258,FPL_Fixtures_Extract[[Player]:[Player]],0),MATCH(FPL_Combined[[#Headers],[Gameweek 03]],FPL_Fixtures_Extract[#Headers],0)),3))</f>
        <v>N/A</v>
      </c>
      <c r="E258" t="str">
        <f ca="1">IF(RIGHT(FPL_Combined[[#Headers],[Gameweek 04]],2)&lt;$B$622,INDEX(FPL_Results_Extract[Gameweek 04],MATCH($A258,FPL_Results_Extract[[Player]:[Player]],0)),INDEX(Team_Key[[Abbreviation]:[Abbreviation]],MATCH(LEFT(INDEX(FPL_Fixtures_Extract[],MATCH($A258,FPL_Fixtures_Extract[[Player]:[Player]],0),MATCH(FPL_Combined[[#Headers],[Gameweek 04]],FPL_Fixtures_Extract[#Headers],0)),LEN(INDEX(FPL_Fixtures_Extract[],MATCH($A258,FPL_Fixtures_Extract[[Player]:[Player]],0),MATCH(FPL_Combined[[#Headers],[Gameweek 04]],FPL_Fixtures_Extract[#Headers],0)))-4),Team_Key[[Full Name]:[Full Name]],0))&amp;RIGHT(INDEX(FPL_Fixtures_Extract[],MATCH($A258,FPL_Fixtures_Extract[[Player]:[Player]],0),MATCH(FPL_Combined[[#Headers],[Gameweek 04]],FPL_Fixtures_Extract[#Headers],0)),3))</f>
        <v>N/A</v>
      </c>
      <c r="F258" t="str">
        <f ca="1">IF(RIGHT(FPL_Combined[[#Headers],[Gameweek 05]],2)&lt;$B$622,INDEX(FPL_Results_Extract[Gameweek 05],MATCH($A258,FPL_Results_Extract[[Player]:[Player]],0)),INDEX(Team_Key[[Abbreviation]:[Abbreviation]],MATCH(LEFT(INDEX(FPL_Fixtures_Extract[],MATCH($A258,FPL_Fixtures_Extract[[Player]:[Player]],0),MATCH(FPL_Combined[[#Headers],[Gameweek 05]],FPL_Fixtures_Extract[#Headers],0)),LEN(INDEX(FPL_Fixtures_Extract[],MATCH($A258,FPL_Fixtures_Extract[[Player]:[Player]],0),MATCH(FPL_Combined[[#Headers],[Gameweek 05]],FPL_Fixtures_Extract[#Headers],0)))-4),Team_Key[[Full Name]:[Full Name]],0))&amp;RIGHT(INDEX(FPL_Fixtures_Extract[],MATCH($A258,FPL_Fixtures_Extract[[Player]:[Player]],0),MATCH(FPL_Combined[[#Headers],[Gameweek 05]],FPL_Fixtures_Extract[#Headers],0)),3))</f>
        <v>NEW(H) 2-0</v>
      </c>
      <c r="G258" t="str">
        <f ca="1">IF(RIGHT(FPL_Combined[[#Headers],[Gameweek 06]],2)&lt;$B$622,INDEX(FPL_Results_Extract[Gameweek 06],MATCH($A258,FPL_Results_Extract[[Player]:[Player]],0)),INDEX(Team_Key[[Abbreviation]:[Abbreviation]],MATCH(LEFT(INDEX(FPL_Fixtures_Extract[],MATCH($A258,FPL_Fixtures_Extract[[Player]:[Player]],0),MATCH(FPL_Combined[[#Headers],[Gameweek 06]],FPL_Fixtures_Extract[#Headers],0)),LEN(INDEX(FPL_Fixtures_Extract[],MATCH($A258,FPL_Fixtures_Extract[[Player]:[Player]],0),MATCH(FPL_Combined[[#Headers],[Gameweek 06]],FPL_Fixtures_Extract[#Headers],0)))-4),Team_Key[[Full Name]:[Full Name]],0))&amp;RIGHT(INDEX(FPL_Fixtures_Extract[],MATCH($A258,FPL_Fixtures_Extract[[Player]:[Player]],0),MATCH(FPL_Combined[[#Headers],[Gameweek 06]],FPL_Fixtures_Extract[#Headers],0)),3))</f>
        <v>MCI(A) 2-1</v>
      </c>
      <c r="H258" t="str">
        <f ca="1">IF(RIGHT(FPL_Combined[[#Headers],[Gameweek 07]],2)&lt;$B$622,INDEX(FPL_Results_Extract[Gameweek 07],MATCH($A258,FPL_Results_Extract[[Player]:[Player]],0)),INDEX(Team_Key[[Abbreviation]:[Abbreviation]],MATCH(LEFT(INDEX(FPL_Fixtures_Extract[],MATCH($A258,FPL_Fixtures_Extract[[Player]:[Player]],0),MATCH(FPL_Combined[[#Headers],[Gameweek 07]],FPL_Fixtures_Extract[#Headers],0)),LEN(INDEX(FPL_Fixtures_Extract[],MATCH($A258,FPL_Fixtures_Extract[[Player]:[Player]],0),MATCH(FPL_Combined[[#Headers],[Gameweek 07]],FPL_Fixtures_Extract[#Headers],0)))-4),Team_Key[[Full Name]:[Full Name]],0))&amp;RIGHT(INDEX(FPL_Fixtures_Extract[],MATCH($A258,FPL_Fixtures_Extract[[Player]:[Player]],0),MATCH(FPL_Combined[[#Headers],[Gameweek 07]],FPL_Fixtures_Extract[#Headers],0)),3))</f>
        <v>NOR(H) 2-2</v>
      </c>
      <c r="I258" t="str">
        <f ca="1">IF(RIGHT(FPL_Combined[[#Headers],[Gameweek 08]],2)&lt;$B$622,INDEX(FPL_Results_Extract[Gameweek 08],MATCH($A258,FPL_Results_Extract[[Player]:[Player]],0)),INDEX(Team_Key[[Abbreviation]:[Abbreviation]],MATCH(LEFT(INDEX(FPL_Fixtures_Extract[],MATCH($A258,FPL_Fixtures_Extract[[Player]:[Player]],0),MATCH(FPL_Combined[[#Headers],[Gameweek 08]],FPL_Fixtures_Extract[#Headers],0)),LEN(INDEX(FPL_Fixtures_Extract[],MATCH($A258,FPL_Fixtures_Extract[[Player]:[Player]],0),MATCH(FPL_Combined[[#Headers],[Gameweek 08]],FPL_Fixtures_Extract[#Headers],0)))-4),Team_Key[[Full Name]:[Full Name]],0))&amp;RIGHT(INDEX(FPL_Fixtures_Extract[],MATCH($A258,FPL_Fixtures_Extract[[Player]:[Player]],0),MATCH(FPL_Combined[[#Headers],[Gameweek 08]],FPL_Fixtures_Extract[#Headers],0)),3))</f>
        <v>SUN(A) 2-2</v>
      </c>
      <c r="J258" t="str">
        <f ca="1">IF(RIGHT(FPL_Combined[[#Headers],[Gameweek 09]],2)&lt;$B$622,INDEX(FPL_Results_Extract[Gameweek 09],MATCH($A258,FPL_Results_Extract[[Player]:[Player]],0)),INDEX(Team_Key[[Abbreviation]:[Abbreviation]],MATCH(LEFT(INDEX(FPL_Fixtures_Extract[],MATCH($A258,FPL_Fixtures_Extract[[Player]:[Player]],0),MATCH(FPL_Combined[[#Headers],[Gameweek 09]],FPL_Fixtures_Extract[#Headers],0)),LEN(INDEX(FPL_Fixtures_Extract[],MATCH($A258,FPL_Fixtures_Extract[[Player]:[Player]],0),MATCH(FPL_Combined[[#Headers],[Gameweek 09]],FPL_Fixtures_Extract[#Headers],0)))-4),Team_Key[[Full Name]:[Full Name]],0))&amp;RIGHT(INDEX(FPL_Fixtures_Extract[],MATCH($A258,FPL_Fixtures_Extract[[Player]:[Player]],0),MATCH(FPL_Combined[[#Headers],[Gameweek 09]],FPL_Fixtures_Extract[#Headers],0)),3))</f>
        <v>CRY(A) 3-1</v>
      </c>
      <c r="K258" t="str">
        <f ca="1">IF(RIGHT(FPL_Combined[[#Headers],[Gameweek 10]],2)&lt;$B$622,INDEX(FPL_Results_Extract[Gameweek 10],MATCH($A258,FPL_Results_Extract[[Player]:[Player]],0)),INDEX(Team_Key[[Abbreviation]:[Abbreviation]],MATCH(LEFT(INDEX(FPL_Fixtures_Extract[],MATCH($A258,FPL_Fixtures_Extract[[Player]:[Player]],0),MATCH(FPL_Combined[[#Headers],[Gameweek 10]],FPL_Fixtures_Extract[#Headers],0)),LEN(INDEX(FPL_Fixtures_Extract[],MATCH($A258,FPL_Fixtures_Extract[[Player]:[Player]],0),MATCH(FPL_Combined[[#Headers],[Gameweek 10]],FPL_Fixtures_Extract[#Headers],0)))-4),Team_Key[[Full Name]:[Full Name]],0))&amp;RIGHT(INDEX(FPL_Fixtures_Extract[],MATCH($A258,FPL_Fixtures_Extract[[Player]:[Player]],0),MATCH(FPL_Combined[[#Headers],[Gameweek 10]],FPL_Fixtures_Extract[#Headers],0)),3))</f>
        <v>CHE(H) 2-1</v>
      </c>
      <c r="L258" t="str">
        <f ca="1">IF(RIGHT(FPL_Combined[[#Headers],[Gameweek 11]],2)&lt;$B$622,INDEX(FPL_Results_Extract[Gameweek 11],MATCH($A258,FPL_Results_Extract[[Player]:[Player]],0)),INDEX(Team_Key[[Abbreviation]:[Abbreviation]],MATCH(LEFT(INDEX(FPL_Fixtures_Extract[],MATCH($A258,FPL_Fixtures_Extract[[Player]:[Player]],0),MATCH(FPL_Combined[[#Headers],[Gameweek 11]],FPL_Fixtures_Extract[#Headers],0)),LEN(INDEX(FPL_Fixtures_Extract[],MATCH($A258,FPL_Fixtures_Extract[[Player]:[Player]],0),MATCH(FPL_Combined[[#Headers],[Gameweek 11]],FPL_Fixtures_Extract[#Headers],0)))-4),Team_Key[[Full Name]:[Full Name]],0))&amp;RIGHT(INDEX(FPL_Fixtures_Extract[],MATCH($A258,FPL_Fixtures_Extract[[Player]:[Player]],0),MATCH(FPL_Combined[[#Headers],[Gameweek 11]],FPL_Fixtures_Extract[#Headers],0)),3))</f>
        <v>WAT(A) 0-2</v>
      </c>
      <c r="M258" t="str">
        <f ca="1">IF(RIGHT(FPL_Combined[[#Headers],[Gameweek 12]],2)&lt;$B$622,INDEX(FPL_Results_Extract[Gameweek 12],MATCH($A258,FPL_Results_Extract[[Player]:[Player]],0)),INDEX(Team_Key[[Abbreviation]:[Abbreviation]],MATCH(LEFT(INDEX(FPL_Fixtures_Extract[],MATCH($A258,FPL_Fixtures_Extract[[Player]:[Player]],0),MATCH(FPL_Combined[[#Headers],[Gameweek 12]],FPL_Fixtures_Extract[#Headers],0)),LEN(INDEX(FPL_Fixtures_Extract[],MATCH($A258,FPL_Fixtures_Extract[[Player]:[Player]],0),MATCH(FPL_Combined[[#Headers],[Gameweek 12]],FPL_Fixtures_Extract[#Headers],0)))-4),Team_Key[[Full Name]:[Full Name]],0))&amp;RIGHT(INDEX(FPL_Fixtures_Extract[],MATCH($A258,FPL_Fixtures_Extract[[Player]:[Player]],0),MATCH(FPL_Combined[[#Headers],[Gameweek 12]],FPL_Fixtures_Extract[#Headers],0)),3))</f>
        <v>EVE(H) 1-1</v>
      </c>
      <c r="N258" t="str">
        <f ca="1">IF(RIGHT(FPL_Combined[[#Headers],[Gameweek 13]],2)&lt;$B$622,INDEX(FPL_Results_Extract[Gameweek 13],MATCH($A258,FPL_Results_Extract[[Player]:[Player]],0)),INDEX(Team_Key[[Abbreviation]:[Abbreviation]],MATCH(LEFT(INDEX(FPL_Fixtures_Extract[],MATCH($A258,FPL_Fixtures_Extract[[Player]:[Player]],0),MATCH(FPL_Combined[[#Headers],[Gameweek 13]],FPL_Fixtures_Extract[#Headers],0)),LEN(INDEX(FPL_Fixtures_Extract[],MATCH($A258,FPL_Fixtures_Extract[[Player]:[Player]],0),MATCH(FPL_Combined[[#Headers],[Gameweek 13]],FPL_Fixtures_Extract[#Headers],0)))-4),Team_Key[[Full Name]:[Full Name]],0))&amp;RIGHT(INDEX(FPL_Fixtures_Extract[],MATCH($A258,FPL_Fixtures_Extract[[Player]:[Player]],0),MATCH(FPL_Combined[[#Headers],[Gameweek 13]],FPL_Fixtures_Extract[#Headers],0)),3))</f>
        <v>TOT(A) 1-4</v>
      </c>
      <c r="O258" t="str">
        <f ca="1">IF(RIGHT(FPL_Combined[[#Headers],[Gameweek 14]],2)&lt;$B$622,INDEX(FPL_Results_Extract[Gameweek 14],MATCH($A258,FPL_Results_Extract[[Player]:[Player]],0)),INDEX(Team_Key[[Abbreviation]:[Abbreviation]],MATCH(LEFT(INDEX(FPL_Fixtures_Extract[],MATCH($A258,FPL_Fixtures_Extract[[Player]:[Player]],0),MATCH(FPL_Combined[[#Headers],[Gameweek 14]],FPL_Fixtures_Extract[#Headers],0)),LEN(INDEX(FPL_Fixtures_Extract[],MATCH($A258,FPL_Fixtures_Extract[[Player]:[Player]],0),MATCH(FPL_Combined[[#Headers],[Gameweek 14]],FPL_Fixtures_Extract[#Headers],0)))-4),Team_Key[[Full Name]:[Full Name]],0))&amp;RIGHT(INDEX(FPL_Fixtures_Extract[],MATCH($A258,FPL_Fixtures_Extract[[Player]:[Player]],0),MATCH(FPL_Combined[[#Headers],[Gameweek 14]],FPL_Fixtures_Extract[#Headers],0)),3))</f>
        <v>WBA(H) 1-1</v>
      </c>
      <c r="P258" t="str">
        <f ca="1">IF(RIGHT(FPL_Combined[[#Headers],[Gameweek 15]],2)&lt;$B$622,INDEX(FPL_Results_Extract[Gameweek 15],MATCH($A258,FPL_Results_Extract[[Player]:[Player]],0)),INDEX(Team_Key[[Abbreviation]:[Abbreviation]],MATCH(LEFT(INDEX(FPL_Fixtures_Extract[],MATCH($A258,FPL_Fixtures_Extract[[Player]:[Player]],0),MATCH(FPL_Combined[[#Headers],[Gameweek 15]],FPL_Fixtures_Extract[#Headers],0)),LEN(INDEX(FPL_Fixtures_Extract[],MATCH($A258,FPL_Fixtures_Extract[[Player]:[Player]],0),MATCH(FPL_Combined[[#Headers],[Gameweek 15]],FPL_Fixtures_Extract[#Headers],0)))-4),Team_Key[[Full Name]:[Full Name]],0))&amp;RIGHT(INDEX(FPL_Fixtures_Extract[],MATCH($A258,FPL_Fixtures_Extract[[Player]:[Player]],0),MATCH(FPL_Combined[[#Headers],[Gameweek 15]],FPL_Fixtures_Extract[#Headers],0)),3))</f>
        <v>MUN(A) 0-0</v>
      </c>
      <c r="Q258" t="str">
        <f ca="1">IF(RIGHT(FPL_Combined[[#Headers],[Gameweek 16]],2)&lt;$B$622,INDEX(FPL_Results_Extract[Gameweek 16],MATCH($A258,FPL_Results_Extract[[Player]:[Player]],0)),INDEX(Team_Key[[Abbreviation]:[Abbreviation]],MATCH(LEFT(INDEX(FPL_Fixtures_Extract[],MATCH($A258,FPL_Fixtures_Extract[[Player]:[Player]],0),MATCH(FPL_Combined[[#Headers],[Gameweek 16]],FPL_Fixtures_Extract[#Headers],0)),LEN(INDEX(FPL_Fixtures_Extract[],MATCH($A258,FPL_Fixtures_Extract[[Player]:[Player]],0),MATCH(FPL_Combined[[#Headers],[Gameweek 16]],FPL_Fixtures_Extract[#Headers],0)))-4),Team_Key[[Full Name]:[Full Name]],0))&amp;RIGHT(INDEX(FPL_Fixtures_Extract[],MATCH($A258,FPL_Fixtures_Extract[[Player]:[Player]],0),MATCH(FPL_Combined[[#Headers],[Gameweek 16]],FPL_Fixtures_Extract[#Headers],0)),3))</f>
        <v>STK(H) 0-0</v>
      </c>
      <c r="R258" t="str">
        <f ca="1">IF(RIGHT(FPL_Combined[[#Headers],[Gameweek 17]],2)&lt;$B$622,INDEX(FPL_Results_Extract[Gameweek 17],MATCH($A258,FPL_Results_Extract[[Player]:[Player]],0)),INDEX(Team_Key[[Abbreviation]:[Abbreviation]],MATCH(LEFT(INDEX(FPL_Fixtures_Extract[],MATCH($A258,FPL_Fixtures_Extract[[Player]:[Player]],0),MATCH(FPL_Combined[[#Headers],[Gameweek 17]],FPL_Fixtures_Extract[#Headers],0)),LEN(INDEX(FPL_Fixtures_Extract[],MATCH($A258,FPL_Fixtures_Extract[[Player]:[Player]],0),MATCH(FPL_Combined[[#Headers],[Gameweek 17]],FPL_Fixtures_Extract[#Headers],0)))-4),Team_Key[[Full Name]:[Full Name]],0))&amp;RIGHT(INDEX(FPL_Fixtures_Extract[],MATCH($A258,FPL_Fixtures_Extract[[Player]:[Player]],0),MATCH(FPL_Combined[[#Headers],[Gameweek 17]],FPL_Fixtures_Extract[#Headers],0)),3))</f>
        <v>SWA(A) 0-0</v>
      </c>
      <c r="S258" t="str">
        <f ca="1">IF(RIGHT(FPL_Combined[[#Headers],[Gameweek 18]],2)&lt;$B$622,INDEX(FPL_Results_Extract[Gameweek 18],MATCH($A258,FPL_Results_Extract[[Player]:[Player]],0)),INDEX(Team_Key[[Abbreviation]:[Abbreviation]],MATCH(LEFT(INDEX(FPL_Fixtures_Extract[],MATCH($A258,FPL_Fixtures_Extract[[Player]:[Player]],0),MATCH(FPL_Combined[[#Headers],[Gameweek 18]],FPL_Fixtures_Extract[#Headers],0)),LEN(INDEX(FPL_Fixtures_Extract[],MATCH($A258,FPL_Fixtures_Extract[[Player]:[Player]],0),MATCH(FPL_Combined[[#Headers],[Gameweek 18]],FPL_Fixtures_Extract[#Headers],0)))-4),Team_Key[[Full Name]:[Full Name]],0))&amp;RIGHT(INDEX(FPL_Fixtures_Extract[],MATCH($A258,FPL_Fixtures_Extract[[Player]:[Player]],0),MATCH(FPL_Combined[[#Headers],[Gameweek 18]],FPL_Fixtures_Extract[#Headers],0)),3))</f>
        <v>AVL(A) 1-1</v>
      </c>
      <c r="T258" t="str">
        <f ca="1">IF(RIGHT(FPL_Combined[[#Headers],[Gameweek 19]],2)&lt;$B$622,INDEX(FPL_Results_Extract[Gameweek 19],MATCH($A258,FPL_Results_Extract[[Player]:[Player]],0)),INDEX(Team_Key[[Abbreviation]:[Abbreviation]],MATCH(LEFT(INDEX(FPL_Fixtures_Extract[],MATCH($A258,FPL_Fixtures_Extract[[Player]:[Player]],0),MATCH(FPL_Combined[[#Headers],[Gameweek 19]],FPL_Fixtures_Extract[#Headers],0)),LEN(INDEX(FPL_Fixtures_Extract[],MATCH($A258,FPL_Fixtures_Extract[[Player]:[Player]],0),MATCH(FPL_Combined[[#Headers],[Gameweek 19]],FPL_Fixtures_Extract[#Headers],0)))-4),Team_Key[[Full Name]:[Full Name]],0))&amp;RIGHT(INDEX(FPL_Fixtures_Extract[],MATCH($A258,FPL_Fixtures_Extract[[Player]:[Player]],0),MATCH(FPL_Combined[[#Headers],[Gameweek 19]],FPL_Fixtures_Extract[#Headers],0)),3))</f>
        <v>SOU(H) 2-1</v>
      </c>
      <c r="U258" t="str">
        <f ca="1">IF(RIGHT(FPL_Combined[[#Headers],[Gameweek 20]],2)&lt;$B$622,INDEX(FPL_Results_Extract[Gameweek 20],MATCH($A258,FPL_Results_Extract[[Player]:[Player]],0)),INDEX(Team_Key[[Abbreviation]:[Abbreviation]],MATCH(LEFT(INDEX(FPL_Fixtures_Extract[],MATCH($A258,FPL_Fixtures_Extract[[Player]:[Player]],0),MATCH(FPL_Combined[[#Headers],[Gameweek 20]],FPL_Fixtures_Extract[#Headers],0)),LEN(INDEX(FPL_Fixtures_Extract[],MATCH($A258,FPL_Fixtures_Extract[[Player]:[Player]],0),MATCH(FPL_Combined[[#Headers],[Gameweek 20]],FPL_Fixtures_Extract[#Headers],0)))-4),Team_Key[[Full Name]:[Full Name]],0))&amp;RIGHT(INDEX(FPL_Fixtures_Extract[],MATCH($A258,FPL_Fixtures_Extract[[Player]:[Player]],0),MATCH(FPL_Combined[[#Headers],[Gameweek 20]],FPL_Fixtures_Extract[#Headers],0)),3))</f>
        <v>LIV(H) 2-0</v>
      </c>
      <c r="V258" t="str">
        <f ca="1">IF(RIGHT(FPL_Combined[[#Headers],[Gameweek 21]],2)&lt;$B$622,INDEX(FPL_Results_Extract[Gameweek 21],MATCH($A258,FPL_Results_Extract[[Player]:[Player]],0)),INDEX(Team_Key[[Abbreviation]:[Abbreviation]],MATCH(LEFT(INDEX(FPL_Fixtures_Extract[],MATCH($A258,FPL_Fixtures_Extract[[Player]:[Player]],0),MATCH(FPL_Combined[[#Headers],[Gameweek 21]],FPL_Fixtures_Extract[#Headers],0)),LEN(INDEX(FPL_Fixtures_Extract[],MATCH($A258,FPL_Fixtures_Extract[[Player]:[Player]],0),MATCH(FPL_Combined[[#Headers],[Gameweek 21]],FPL_Fixtures_Extract[#Headers],0)))-4),Team_Key[[Full Name]:[Full Name]],0))&amp;RIGHT(INDEX(FPL_Fixtures_Extract[],MATCH($A258,FPL_Fixtures_Extract[[Player]:[Player]],0),MATCH(FPL_Combined[[#Headers],[Gameweek 21]],FPL_Fixtures_Extract[#Headers],0)),3))</f>
        <v>BOU(A) 3-1</v>
      </c>
      <c r="W258" t="str">
        <f ca="1">IF(RIGHT(FPL_Combined[[#Headers],[Gameweek 22]],2)&lt;$B$622,INDEX(FPL_Results_Extract[Gameweek 22],MATCH($A258,FPL_Results_Extract[[Player]:[Player]],0)),INDEX(Team_Key[[Abbreviation]:[Abbreviation]],MATCH(LEFT(INDEX(FPL_Fixtures_Extract[],MATCH($A258,FPL_Fixtures_Extract[[Player]:[Player]],0),MATCH(FPL_Combined[[#Headers],[Gameweek 22]],FPL_Fixtures_Extract[#Headers],0)),LEN(INDEX(FPL_Fixtures_Extract[],MATCH($A258,FPL_Fixtures_Extract[[Player]:[Player]],0),MATCH(FPL_Combined[[#Headers],[Gameweek 22]],FPL_Fixtures_Extract[#Headers],0)))-4),Team_Key[[Full Name]:[Full Name]],0))&amp;RIGHT(INDEX(FPL_Fixtures_Extract[],MATCH($A258,FPL_Fixtures_Extract[[Player]:[Player]],0),MATCH(FPL_Combined[[#Headers],[Gameweek 22]],FPL_Fixtures_Extract[#Headers],0)),3))</f>
        <v>NEW(A) 1-2</v>
      </c>
      <c r="X258" t="str">
        <f ca="1">IF(RIGHT(FPL_Combined[[#Headers],[Gameweek 23]],2)&lt;$B$622,INDEX(FPL_Results_Extract[Gameweek 23],MATCH($A258,FPL_Results_Extract[[Player]:[Player]],0)),INDEX(Team_Key[[Abbreviation]:[Abbreviation]],MATCH(LEFT(INDEX(FPL_Fixtures_Extract[],MATCH($A258,FPL_Fixtures_Extract[[Player]:[Player]],0),MATCH(FPL_Combined[[#Headers],[Gameweek 23]],FPL_Fixtures_Extract[#Headers],0)),LEN(INDEX(FPL_Fixtures_Extract[],MATCH($A258,FPL_Fixtures_Extract[[Player]:[Player]],0),MATCH(FPL_Combined[[#Headers],[Gameweek 23]],FPL_Fixtures_Extract[#Headers],0)))-4),Team_Key[[Full Name]:[Full Name]],0))&amp;RIGHT(INDEX(FPL_Fixtures_Extract[],MATCH($A258,FPL_Fixtures_Extract[[Player]:[Player]],0),MATCH(FPL_Combined[[#Headers],[Gameweek 23]],FPL_Fixtures_Extract[#Headers],0)),3))</f>
        <v>MCI(H) 2-2</v>
      </c>
      <c r="Y258" t="str">
        <f ca="1">IF(RIGHT(FPL_Combined[[#Headers],[Gameweek 24]],2)&lt;$B$622,INDEX(FPL_Results_Extract[Team],MATCH($A258,FPL_Results_Extract[[Player]:[Player]],0)),INDEX(Team_Key[[Abbreviation]:[Abbreviation]],MATCH(LEFT(INDEX(FPL_Fixtures_Extract[],MATCH($A258,FPL_Fixtures_Extract[[Player]:[Player]],0),MATCH(FPL_Combined[[#Headers],[Gameweek 24]],FPL_Fixtures_Extract[#Headers],0)),LEN(INDEX(FPL_Fixtures_Extract[],MATCH($A258,FPL_Fixtures_Extract[[Player]:[Player]],0),MATCH(FPL_Combined[[#Headers],[Gameweek 24]],FPL_Fixtures_Extract[#Headers],0)))-4),Team_Key[[Full Name]:[Full Name]],0))&amp;RIGHT(INDEX(FPL_Fixtures_Extract[],MATCH($A258,FPL_Fixtures_Extract[[Player]:[Player]],0),MATCH(FPL_Combined[[#Headers],[Gameweek 24]],FPL_Fixtures_Extract[#Headers],0)),3))</f>
        <v>WHU</v>
      </c>
      <c r="Z258" t="str">
        <f ca="1">IF(RIGHT(FPL_Combined[[#Headers],[Gameweek 25]],2)&lt;$B$622,INDEX(FPL_Results_Extract[Player],MATCH($A258,FPL_Results_Extract[[Player]:[Player]],0)),INDEX(Team_Key[[Abbreviation]:[Abbreviation]],MATCH(LEFT(INDEX(FPL_Fixtures_Extract[],MATCH($A258,FPL_Fixtures_Extract[[Player]:[Player]],0),MATCH(FPL_Combined[[#Headers],[Gameweek 25]],FPL_Fixtures_Extract[#Headers],0)),LEN(INDEX(FPL_Fixtures_Extract[],MATCH($A258,FPL_Fixtures_Extract[[Player]:[Player]],0),MATCH(FPL_Combined[[#Headers],[Gameweek 25]],FPL_Fixtures_Extract[#Headers],0)))-4),Team_Key[[Full Name]:[Full Name]],0))&amp;RIGHT(INDEX(FPL_Fixtures_Extract[],MATCH($A258,FPL_Fixtures_Extract[[Player]:[Player]],0),MATCH(FPL_Combined[[#Headers],[Gameweek 25]],FPL_Fixtures_Extract[#Headers],0)),3))</f>
        <v>Henry</v>
      </c>
      <c r="AA258" t="str">
        <f ca="1">IF(RIGHT(FPL_Combined[[#Headers],[Gameweek 26]],2)&lt;$B$622,INDEX(FPL_Results_Extract[Gameweek 01],MATCH($A258,FPL_Results_Extract[[Player]:[Player]],0)),INDEX(Team_Key[[Abbreviation]:[Abbreviation]],MATCH(LEFT(INDEX(FPL_Fixtures_Extract[],MATCH($A258,FPL_Fixtures_Extract[[Player]:[Player]],0),MATCH(FPL_Combined[[#Headers],[Gameweek 26]],FPL_Fixtures_Extract[#Headers],0)),LEN(INDEX(FPL_Fixtures_Extract[],MATCH($A258,FPL_Fixtures_Extract[[Player]:[Player]],0),MATCH(FPL_Combined[[#Headers],[Gameweek 26]],FPL_Fixtures_Extract[#Headers],0)))-4),Team_Key[[Full Name]:[Full Name]],0))&amp;RIGHT(INDEX(FPL_Fixtures_Extract[],MATCH($A258,FPL_Fixtures_Extract[[Player]:[Player]],0),MATCH(FPL_Combined[[#Headers],[Gameweek 26]],FPL_Fixtures_Extract[#Headers],0)),3))</f>
        <v>N/A</v>
      </c>
      <c r="AB258" t="str">
        <f ca="1">IF(RIGHT(FPL_Combined[[#Headers],[Gameweek 27]],2)&lt;$B$622,INDEX(FPL_Results_Extract[Gameweek 02],MATCH($A258,FPL_Results_Extract[[Player]:[Player]],0)),INDEX(Team_Key[[Abbreviation]:[Abbreviation]],MATCH(LEFT(INDEX(FPL_Fixtures_Extract[],MATCH($A258,FPL_Fixtures_Extract[[Player]:[Player]],0),MATCH(FPL_Combined[[#Headers],[Gameweek 27]],FPL_Fixtures_Extract[#Headers],0)),LEN(INDEX(FPL_Fixtures_Extract[],MATCH($A258,FPL_Fixtures_Extract[[Player]:[Player]],0),MATCH(FPL_Combined[[#Headers],[Gameweek 27]],FPL_Fixtures_Extract[#Headers],0)))-4),Team_Key[[Full Name]:[Full Name]],0))&amp;RIGHT(INDEX(FPL_Fixtures_Extract[],MATCH($A258,FPL_Fixtures_Extract[[Player]:[Player]],0),MATCH(FPL_Combined[[#Headers],[Gameweek 27]],FPL_Fixtures_Extract[#Headers],0)),3))</f>
        <v>N/A</v>
      </c>
      <c r="AC258" t="str">
        <f ca="1">IF(RIGHT(FPL_Combined[[#Headers],[Gameweek 28]],2)&lt;$B$622,INDEX(FPL_Results_Extract[Gameweek 03],MATCH($A258,FPL_Results_Extract[[Player]:[Player]],0)),INDEX(Team_Key[[Abbreviation]:[Abbreviation]],MATCH(LEFT(INDEX(FPL_Fixtures_Extract[],MATCH($A258,FPL_Fixtures_Extract[[Player]:[Player]],0),MATCH(FPL_Combined[[#Headers],[Gameweek 28]],FPL_Fixtures_Extract[#Headers],0)),LEN(INDEX(FPL_Fixtures_Extract[],MATCH($A258,FPL_Fixtures_Extract[[Player]:[Player]],0),MATCH(FPL_Combined[[#Headers],[Gameweek 28]],FPL_Fixtures_Extract[#Headers],0)))-4),Team_Key[[Full Name]:[Full Name]],0))&amp;RIGHT(INDEX(FPL_Fixtures_Extract[],MATCH($A258,FPL_Fixtures_Extract[[Player]:[Player]],0),MATCH(FPL_Combined[[#Headers],[Gameweek 28]],FPL_Fixtures_Extract[#Headers],0)),3))</f>
        <v>N/A</v>
      </c>
      <c r="AD258" t="str">
        <f ca="1">IF(RIGHT(FPL_Combined[[#Headers],[Gameweek 29]],2)&lt;$B$622,INDEX(FPL_Results_Extract[Gameweek 04],MATCH($A258,FPL_Results_Extract[[Player]:[Player]],0)),INDEX(Team_Key[[Abbreviation]:[Abbreviation]],MATCH(LEFT(INDEX(FPL_Fixtures_Extract[],MATCH($A258,FPL_Fixtures_Extract[[Player]:[Player]],0),MATCH(FPL_Combined[[#Headers],[Gameweek 29]],FPL_Fixtures_Extract[#Headers],0)),LEN(INDEX(FPL_Fixtures_Extract[],MATCH($A258,FPL_Fixtures_Extract[[Player]:[Player]],0),MATCH(FPL_Combined[[#Headers],[Gameweek 29]],FPL_Fixtures_Extract[#Headers],0)))-4),Team_Key[[Full Name]:[Full Name]],0))&amp;RIGHT(INDEX(FPL_Fixtures_Extract[],MATCH($A258,FPL_Fixtures_Extract[[Player]:[Player]],0),MATCH(FPL_Combined[[#Headers],[Gameweek 29]],FPL_Fixtures_Extract[#Headers],0)),3))</f>
        <v>EVE(A)</v>
      </c>
      <c r="AE258" t="e">
        <f ca="1">IF(RIGHT(FPL_Combined[[#Headers],[Gameweek 30]],2)&lt;$B$622,INDEX(FPL_Results_Extract[Gameweek 05],MATCH($A258,FPL_Results_Extract[[Player]:[Player]],0)),INDEX(Team_Key[[Abbreviation]:[Abbreviation]],MATCH(LEFT(INDEX(FPL_Fixtures_Extract[],MATCH($A258,FPL_Fixtures_Extract[[Player]:[Player]],0),MATCH(FPL_Combined[[#Headers],[Gameweek 30]],FPL_Fixtures_Extract[#Headers],0)),LEN(INDEX(FPL_Fixtures_Extract[],MATCH($A258,FPL_Fixtures_Extract[[Player]:[Player]],0),MATCH(FPL_Combined[[#Headers],[Gameweek 30]],FPL_Fixtures_Extract[#Headers],0)))-4),Team_Key[[Full Name]:[Full Name]],0))&amp;RIGHT(INDEX(FPL_Fixtures_Extract[],MATCH($A258,FPL_Fixtures_Extract[[Player]:[Player]],0),MATCH(FPL_Combined[[#Headers],[Gameweek 30]],FPL_Fixtures_Extract[#Headers],0)),3))</f>
        <v>#VALUE!</v>
      </c>
      <c r="AF258" t="str">
        <f ca="1">IF(RIGHT(FPL_Combined[[#Headers],[Gameweek 31]],2)&lt;$B$622,INDEX(FPL_Results_Extract[Gameweek 06],MATCH($A258,FPL_Results_Extract[[Player]:[Player]],0)),INDEX(Team_Key[[Abbreviation]:[Abbreviation]],MATCH(LEFT(INDEX(FPL_Fixtures_Extract[],MATCH($A258,FPL_Fixtures_Extract[[Player]:[Player]],0),MATCH(FPL_Combined[[#Headers],[Gameweek 31]],FPL_Fixtures_Extract[#Headers],0)),LEN(INDEX(FPL_Fixtures_Extract[],MATCH($A258,FPL_Fixtures_Extract[[Player]:[Player]],0),MATCH(FPL_Combined[[#Headers],[Gameweek 31]],FPL_Fixtures_Extract[#Headers],0)))-4),Team_Key[[Full Name]:[Full Name]],0))&amp;RIGHT(INDEX(FPL_Fixtures_Extract[],MATCH($A258,FPL_Fixtures_Extract[[Player]:[Player]],0),MATCH(FPL_Combined[[#Headers],[Gameweek 31]],FPL_Fixtures_Extract[#Headers],0)),3))</f>
        <v>CHE(A)</v>
      </c>
      <c r="AG258" t="str">
        <f ca="1">IF(RIGHT(FPL_Combined[[#Headers],[Gameweek 32]],2)&lt;$B$622,INDEX(FPL_Results_Extract[Gameweek 07],MATCH($A258,FPL_Results_Extract[[Player]:[Player]],0)),INDEX(Team_Key[[Abbreviation]:[Abbreviation]],MATCH(LEFT(INDEX(FPL_Fixtures_Extract[],MATCH($A258,FPL_Fixtures_Extract[[Player]:[Player]],0),MATCH(FPL_Combined[[#Headers],[Gameweek 32]],FPL_Fixtures_Extract[#Headers],0)),LEN(INDEX(FPL_Fixtures_Extract[],MATCH($A258,FPL_Fixtures_Extract[[Player]:[Player]],0),MATCH(FPL_Combined[[#Headers],[Gameweek 32]],FPL_Fixtures_Extract[#Headers],0)))-4),Team_Key[[Full Name]:[Full Name]],0))&amp;RIGHT(INDEX(FPL_Fixtures_Extract[],MATCH($A258,FPL_Fixtures_Extract[[Player]:[Player]],0),MATCH(FPL_Combined[[#Headers],[Gameweek 32]],FPL_Fixtures_Extract[#Headers],0)),3))</f>
        <v>CRY(H)</v>
      </c>
      <c r="AH258" t="str">
        <f ca="1">IF(RIGHT(FPL_Combined[[#Headers],[Gameweek 33]],2)&lt;$B$622,INDEX(FPL_Results_Extract[Gameweek 08],MATCH($A258,FPL_Results_Extract[[Player]:[Player]],0)),INDEX(Team_Key[[Abbreviation]:[Abbreviation]],MATCH(LEFT(INDEX(FPL_Fixtures_Extract[],MATCH($A258,FPL_Fixtures_Extract[[Player]:[Player]],0),MATCH(FPL_Combined[[#Headers],[Gameweek 33]],FPL_Fixtures_Extract[#Headers],0)),LEN(INDEX(FPL_Fixtures_Extract[],MATCH($A258,FPL_Fixtures_Extract[[Player]:[Player]],0),MATCH(FPL_Combined[[#Headers],[Gameweek 33]],FPL_Fixtures_Extract[#Headers],0)))-4),Team_Key[[Full Name]:[Full Name]],0))&amp;RIGHT(INDEX(FPL_Fixtures_Extract[],MATCH($A258,FPL_Fixtures_Extract[[Player]:[Player]],0),MATCH(FPL_Combined[[#Headers],[Gameweek 33]],FPL_Fixtures_Extract[#Headers],0)),3))</f>
        <v>ARS(H)</v>
      </c>
      <c r="AI258" t="str">
        <f ca="1">IF(RIGHT(FPL_Combined[[#Headers],[Gameweek 34]],2)&lt;$B$622,INDEX(FPL_Results_Extract[Gameweek 09],MATCH($A258,FPL_Results_Extract[[Player]:[Player]],0)),INDEX(Team_Key[[Abbreviation]:[Abbreviation]],MATCH(LEFT(INDEX(FPL_Fixtures_Extract[],MATCH($A258,FPL_Fixtures_Extract[[Player]:[Player]],0),MATCH(FPL_Combined[[#Headers],[Gameweek 34]],FPL_Fixtures_Extract[#Headers],0)),LEN(INDEX(FPL_Fixtures_Extract[],MATCH($A258,FPL_Fixtures_Extract[[Player]:[Player]],0),MATCH(FPL_Combined[[#Headers],[Gameweek 34]],FPL_Fixtures_Extract[#Headers],0)))-4),Team_Key[[Full Name]:[Full Name]],0))&amp;RIGHT(INDEX(FPL_Fixtures_Extract[],MATCH($A258,FPL_Fixtures_Extract[[Player]:[Player]],0),MATCH(FPL_Combined[[#Headers],[Gameweek 34]],FPL_Fixtures_Extract[#Headers],0)),3))</f>
        <v>LEI(A)</v>
      </c>
      <c r="AJ258" t="e">
        <f ca="1">IF(RIGHT(FPL_Combined[[#Headers],[Gameweek 35]],2)&lt;$B$622,INDEX(FPL_Results_Extract[Gameweek 10],MATCH($A258,FPL_Results_Extract[[Player]:[Player]],0)),INDEX(Team_Key[[Abbreviation]:[Abbreviation]],MATCH(LEFT(INDEX(FPL_Fixtures_Extract[],MATCH($A258,FPL_Fixtures_Extract[[Player]:[Player]],0),MATCH(FPL_Combined[[#Headers],[Gameweek 35]],FPL_Fixtures_Extract[#Headers],0)),LEN(INDEX(FPL_Fixtures_Extract[],MATCH($A258,FPL_Fixtures_Extract[[Player]:[Player]],0),MATCH(FPL_Combined[[#Headers],[Gameweek 35]],FPL_Fixtures_Extract[#Headers],0)))-4),Team_Key[[Full Name]:[Full Name]],0))&amp;RIGHT(INDEX(FPL_Fixtures_Extract[],MATCH($A258,FPL_Fixtures_Extract[[Player]:[Player]],0),MATCH(FPL_Combined[[#Headers],[Gameweek 35]],FPL_Fixtures_Extract[#Headers],0)),3))</f>
        <v>#VALUE!</v>
      </c>
      <c r="AK258" t="str">
        <f ca="1">IF(RIGHT(FPL_Combined[[#Headers],[Gameweek 36]],2)&lt;$B$622,INDEX(FPL_Results_Extract[Gameweek 11],MATCH($A258,FPL_Results_Extract[[Player]:[Player]],0)),INDEX(Team_Key[[Abbreviation]:[Abbreviation]],MATCH(LEFT(INDEX(FPL_Fixtures_Extract[],MATCH($A258,FPL_Fixtures_Extract[[Player]:[Player]],0),MATCH(FPL_Combined[[#Headers],[Gameweek 36]],FPL_Fixtures_Extract[#Headers],0)),LEN(INDEX(FPL_Fixtures_Extract[],MATCH($A258,FPL_Fixtures_Extract[[Player]:[Player]],0),MATCH(FPL_Combined[[#Headers],[Gameweek 36]],FPL_Fixtures_Extract[#Headers],0)))-4),Team_Key[[Full Name]:[Full Name]],0))&amp;RIGHT(INDEX(FPL_Fixtures_Extract[],MATCH($A258,FPL_Fixtures_Extract[[Player]:[Player]],0),MATCH(FPL_Combined[[#Headers],[Gameweek 36]],FPL_Fixtures_Extract[#Headers],0)),3))</f>
        <v>WBA(A)</v>
      </c>
      <c r="AL258" t="str">
        <f ca="1">IF(RIGHT(FPL_Combined[[#Headers],[Gameweek 37]],2)&lt;$B$622,INDEX(FPL_Results_Extract[Gameweek 12],MATCH($A258,FPL_Results_Extract[[Player]:[Player]],0)),INDEX(Team_Key[[Abbreviation]:[Abbreviation]],MATCH(LEFT(INDEX(FPL_Fixtures_Extract[],MATCH($A258,FPL_Fixtures_Extract[[Player]:[Player]],0),MATCH(FPL_Combined[[#Headers],[Gameweek 37]],FPL_Fixtures_Extract[#Headers],0)),LEN(INDEX(FPL_Fixtures_Extract[],MATCH($A258,FPL_Fixtures_Extract[[Player]:[Player]],0),MATCH(FPL_Combined[[#Headers],[Gameweek 37]],FPL_Fixtures_Extract[#Headers],0)))-4),Team_Key[[Full Name]:[Full Name]],0))&amp;RIGHT(INDEX(FPL_Fixtures_Extract[],MATCH($A258,FPL_Fixtures_Extract[[Player]:[Player]],0),MATCH(FPL_Combined[[#Headers],[Gameweek 37]],FPL_Fixtures_Extract[#Headers],0)),3))</f>
        <v>SWA(H)</v>
      </c>
      <c r="AM258" t="str">
        <f ca="1">IF(RIGHT(FPL_Combined[[#Headers],[Gameweek 38]],2)&lt;$B$622,INDEX(FPL_Results_Extract[Gameweek 13],MATCH($A258,FPL_Results_Extract[[Player]:[Player]],0)),INDEX(Team_Key[[Abbreviation]:[Abbreviation]],MATCH(LEFT(INDEX(FPL_Fixtures_Extract[],MATCH($A258,FPL_Fixtures_Extract[[Player]:[Player]],0),MATCH(FPL_Combined[[#Headers],[Gameweek 38]],FPL_Fixtures_Extract[#Headers],0)),LEN(INDEX(FPL_Fixtures_Extract[],MATCH($A258,FPL_Fixtures_Extract[[Player]:[Player]],0),MATCH(FPL_Combined[[#Headers],[Gameweek 38]],FPL_Fixtures_Extract[#Headers],0)))-4),Team_Key[[Full Name]:[Full Name]],0))&amp;RIGHT(INDEX(FPL_Fixtures_Extract[],MATCH($A258,FPL_Fixtures_Extract[[Player]:[Player]],0),MATCH(FPL_Combined[[#Headers],[Gameweek 38]],FPL_Fixtures_Extract[#Headers],0)),3))</f>
        <v>STK(A)</v>
      </c>
    </row>
    <row r="259" spans="1:39" x14ac:dyDescent="0.45">
      <c r="A259" t="s">
        <v>269</v>
      </c>
      <c r="B259" t="str">
        <f ca="1">IF(RIGHT(FPL_Combined[[#Headers],[Gameweek 01]],2)&lt;$B$622,INDEX(FPL_Results_Extract[Gameweek 01],MATCH($A259,FPL_Results_Extract[[Player]:[Player]],0)),INDEX(Team_Key[[Abbreviation]:[Abbreviation]],MATCH(LEFT(INDEX(FPL_Fixtures_Extract[],MATCH($A259,FPL_Fixtures_Extract[[Player]:[Player]],0),MATCH(FPL_Combined[[#Headers],[Gameweek 01]],FPL_Fixtures_Extract[#Headers],0)),LEN(INDEX(FPL_Fixtures_Extract[],MATCH($A259,FPL_Fixtures_Extract[[Player]:[Player]],0),MATCH(FPL_Combined[[#Headers],[Gameweek 01]],FPL_Fixtures_Extract[#Headers],0)))-4),Team_Key[[Full Name]:[Full Name]],0))&amp;RIGHT(INDEX(FPL_Fixtures_Extract[],MATCH($A259,FPL_Fixtures_Extract[[Player]:[Player]],0),MATCH(FPL_Combined[[#Headers],[Gameweek 01]],FPL_Fixtures_Extract[#Headers],0)),3))</f>
        <v>BOU(A) 1-0</v>
      </c>
      <c r="C259" t="str">
        <f ca="1">IF(RIGHT(FPL_Combined[[#Headers],[Gameweek 02]],2)&lt;$B$622,INDEX(FPL_Results_Extract[Gameweek 02],MATCH($A259,FPL_Results_Extract[[Player]:[Player]],0)),INDEX(Team_Key[[Abbreviation]:[Abbreviation]],MATCH(LEFT(INDEX(FPL_Fixtures_Extract[],MATCH($A259,FPL_Fixtures_Extract[[Player]:[Player]],0),MATCH(FPL_Combined[[#Headers],[Gameweek 02]],FPL_Fixtures_Extract[#Headers],0)),LEN(INDEX(FPL_Fixtures_Extract[],MATCH($A259,FPL_Fixtures_Extract[[Player]:[Player]],0),MATCH(FPL_Combined[[#Headers],[Gameweek 02]],FPL_Fixtures_Extract[#Headers],0)))-4),Team_Key[[Full Name]:[Full Name]],0))&amp;RIGHT(INDEX(FPL_Fixtures_Extract[],MATCH($A259,FPL_Fixtures_Extract[[Player]:[Player]],0),MATCH(FPL_Combined[[#Headers],[Gameweek 02]],FPL_Fixtures_Extract[#Headers],0)),3))</f>
        <v>MUN(H) 0-1</v>
      </c>
      <c r="D259" t="str">
        <f ca="1">IF(RIGHT(FPL_Combined[[#Headers],[Gameweek 03]],2)&lt;$B$622,INDEX(FPL_Results_Extract[Gameweek 03],MATCH($A259,FPL_Results_Extract[[Player]:[Player]],0)),INDEX(Team_Key[[Abbreviation]:[Abbreviation]],MATCH(LEFT(INDEX(FPL_Fixtures_Extract[],MATCH($A259,FPL_Fixtures_Extract[[Player]:[Player]],0),MATCH(FPL_Combined[[#Headers],[Gameweek 03]],FPL_Fixtures_Extract[#Headers],0)),LEN(INDEX(FPL_Fixtures_Extract[],MATCH($A259,FPL_Fixtures_Extract[[Player]:[Player]],0),MATCH(FPL_Combined[[#Headers],[Gameweek 03]],FPL_Fixtures_Extract[#Headers],0)))-4),Team_Key[[Full Name]:[Full Name]],0))&amp;RIGHT(INDEX(FPL_Fixtures_Extract[],MATCH($A259,FPL_Fixtures_Extract[[Player]:[Player]],0),MATCH(FPL_Combined[[#Headers],[Gameweek 03]],FPL_Fixtures_Extract[#Headers],0)),3))</f>
        <v>CRY(A) 1-2</v>
      </c>
      <c r="E259" t="str">
        <f ca="1">IF(RIGHT(FPL_Combined[[#Headers],[Gameweek 04]],2)&lt;$B$622,INDEX(FPL_Results_Extract[Gameweek 04],MATCH($A259,FPL_Results_Extract[[Player]:[Player]],0)),INDEX(Team_Key[[Abbreviation]:[Abbreviation]],MATCH(LEFT(INDEX(FPL_Fixtures_Extract[],MATCH($A259,FPL_Fixtures_Extract[[Player]:[Player]],0),MATCH(FPL_Combined[[#Headers],[Gameweek 04]],FPL_Fixtures_Extract[#Headers],0)),LEN(INDEX(FPL_Fixtures_Extract[],MATCH($A259,FPL_Fixtures_Extract[[Player]:[Player]],0),MATCH(FPL_Combined[[#Headers],[Gameweek 04]],FPL_Fixtures_Extract[#Headers],0)))-4),Team_Key[[Full Name]:[Full Name]],0))&amp;RIGHT(INDEX(FPL_Fixtures_Extract[],MATCH($A259,FPL_Fixtures_Extract[[Player]:[Player]],0),MATCH(FPL_Combined[[#Headers],[Gameweek 04]],FPL_Fixtures_Extract[#Headers],0)),3))</f>
        <v>SUN(H) 2-2</v>
      </c>
      <c r="F259" t="str">
        <f ca="1">IF(RIGHT(FPL_Combined[[#Headers],[Gameweek 05]],2)&lt;$B$622,INDEX(FPL_Results_Extract[Gameweek 05],MATCH($A259,FPL_Results_Extract[[Player]:[Player]],0)),INDEX(Team_Key[[Abbreviation]:[Abbreviation]],MATCH(LEFT(INDEX(FPL_Fixtures_Extract[],MATCH($A259,FPL_Fixtures_Extract[[Player]:[Player]],0),MATCH(FPL_Combined[[#Headers],[Gameweek 05]],FPL_Fixtures_Extract[#Headers],0)),LEN(INDEX(FPL_Fixtures_Extract[],MATCH($A259,FPL_Fixtures_Extract[[Player]:[Player]],0),MATCH(FPL_Combined[[#Headers],[Gameweek 05]],FPL_Fixtures_Extract[#Headers],0)))-4),Team_Key[[Full Name]:[Full Name]],0))&amp;RIGHT(INDEX(FPL_Fixtures_Extract[],MATCH($A259,FPL_Fixtures_Extract[[Player]:[Player]],0),MATCH(FPL_Combined[[#Headers],[Gameweek 05]],FPL_Fixtures_Extract[#Headers],0)),3))</f>
        <v>LEI(A) 2-3</v>
      </c>
      <c r="G259" t="str">
        <f ca="1">IF(RIGHT(FPL_Combined[[#Headers],[Gameweek 06]],2)&lt;$B$622,INDEX(FPL_Results_Extract[Gameweek 06],MATCH($A259,FPL_Results_Extract[[Player]:[Player]],0)),INDEX(Team_Key[[Abbreviation]:[Abbreviation]],MATCH(LEFT(INDEX(FPL_Fixtures_Extract[],MATCH($A259,FPL_Fixtures_Extract[[Player]:[Player]],0),MATCH(FPL_Combined[[#Headers],[Gameweek 06]],FPL_Fixtures_Extract[#Headers],0)),LEN(INDEX(FPL_Fixtures_Extract[],MATCH($A259,FPL_Fixtures_Extract[[Player]:[Player]],0),MATCH(FPL_Combined[[#Headers],[Gameweek 06]],FPL_Fixtures_Extract[#Headers],0)))-4),Team_Key[[Full Name]:[Full Name]],0))&amp;RIGHT(INDEX(FPL_Fixtures_Extract[],MATCH($A259,FPL_Fixtures_Extract[[Player]:[Player]],0),MATCH(FPL_Combined[[#Headers],[Gameweek 06]],FPL_Fixtures_Extract[#Headers],0)),3))</f>
        <v>WBA(H) 0-1</v>
      </c>
      <c r="H259" t="str">
        <f ca="1">IF(RIGHT(FPL_Combined[[#Headers],[Gameweek 07]],2)&lt;$B$622,INDEX(FPL_Results_Extract[Gameweek 07],MATCH($A259,FPL_Results_Extract[[Player]:[Player]],0)),INDEX(Team_Key[[Abbreviation]:[Abbreviation]],MATCH(LEFT(INDEX(FPL_Fixtures_Extract[],MATCH($A259,FPL_Fixtures_Extract[[Player]:[Player]],0),MATCH(FPL_Combined[[#Headers],[Gameweek 07]],FPL_Fixtures_Extract[#Headers],0)),LEN(INDEX(FPL_Fixtures_Extract[],MATCH($A259,FPL_Fixtures_Extract[[Player]:[Player]],0),MATCH(FPL_Combined[[#Headers],[Gameweek 07]],FPL_Fixtures_Extract[#Headers],0)))-4),Team_Key[[Full Name]:[Full Name]],0))&amp;RIGHT(INDEX(FPL_Fixtures_Extract[],MATCH($A259,FPL_Fixtures_Extract[[Player]:[Player]],0),MATCH(FPL_Combined[[#Headers],[Gameweek 07]],FPL_Fixtures_Extract[#Headers],0)),3))</f>
        <v>LIV(A) 2-3</v>
      </c>
      <c r="I259" t="str">
        <f ca="1">IF(RIGHT(FPL_Combined[[#Headers],[Gameweek 08]],2)&lt;$B$622,INDEX(FPL_Results_Extract[Gameweek 08],MATCH($A259,FPL_Results_Extract[[Player]:[Player]],0)),INDEX(Team_Key[[Abbreviation]:[Abbreviation]],MATCH(LEFT(INDEX(FPL_Fixtures_Extract[],MATCH($A259,FPL_Fixtures_Extract[[Player]:[Player]],0),MATCH(FPL_Combined[[#Headers],[Gameweek 08]],FPL_Fixtures_Extract[#Headers],0)),LEN(INDEX(FPL_Fixtures_Extract[],MATCH($A259,FPL_Fixtures_Extract[[Player]:[Player]],0),MATCH(FPL_Combined[[#Headers],[Gameweek 08]],FPL_Fixtures_Extract[#Headers],0)))-4),Team_Key[[Full Name]:[Full Name]],0))&amp;RIGHT(INDEX(FPL_Fixtures_Extract[],MATCH($A259,FPL_Fixtures_Extract[[Player]:[Player]],0),MATCH(FPL_Combined[[#Headers],[Gameweek 08]],FPL_Fixtures_Extract[#Headers],0)),3))</f>
        <v>STK(H) 0-1</v>
      </c>
      <c r="J259" t="str">
        <f ca="1">IF(RIGHT(FPL_Combined[[#Headers],[Gameweek 09]],2)&lt;$B$622,INDEX(FPL_Results_Extract[Gameweek 09],MATCH($A259,FPL_Results_Extract[[Player]:[Player]],0)),INDEX(Team_Key[[Abbreviation]:[Abbreviation]],MATCH(LEFT(INDEX(FPL_Fixtures_Extract[],MATCH($A259,FPL_Fixtures_Extract[[Player]:[Player]],0),MATCH(FPL_Combined[[#Headers],[Gameweek 09]],FPL_Fixtures_Extract[#Headers],0)),LEN(INDEX(FPL_Fixtures_Extract[],MATCH($A259,FPL_Fixtures_Extract[[Player]:[Player]],0),MATCH(FPL_Combined[[#Headers],[Gameweek 09]],FPL_Fixtures_Extract[#Headers],0)))-4),Team_Key[[Full Name]:[Full Name]],0))&amp;RIGHT(INDEX(FPL_Fixtures_Extract[],MATCH($A259,FPL_Fixtures_Extract[[Player]:[Player]],0),MATCH(FPL_Combined[[#Headers],[Gameweek 09]],FPL_Fixtures_Extract[#Headers],0)),3))</f>
        <v>CHE(A) 0-2</v>
      </c>
      <c r="K259" t="str">
        <f ca="1">IF(RIGHT(FPL_Combined[[#Headers],[Gameweek 10]],2)&lt;$B$622,INDEX(FPL_Results_Extract[Gameweek 10],MATCH($A259,FPL_Results_Extract[[Player]:[Player]],0)),INDEX(Team_Key[[Abbreviation]:[Abbreviation]],MATCH(LEFT(INDEX(FPL_Fixtures_Extract[],MATCH($A259,FPL_Fixtures_Extract[[Player]:[Player]],0),MATCH(FPL_Combined[[#Headers],[Gameweek 10]],FPL_Fixtures_Extract[#Headers],0)),LEN(INDEX(FPL_Fixtures_Extract[],MATCH($A259,FPL_Fixtures_Extract[[Player]:[Player]],0),MATCH(FPL_Combined[[#Headers],[Gameweek 10]],FPL_Fixtures_Extract[#Headers],0)))-4),Team_Key[[Full Name]:[Full Name]],0))&amp;RIGHT(INDEX(FPL_Fixtures_Extract[],MATCH($A259,FPL_Fixtures_Extract[[Player]:[Player]],0),MATCH(FPL_Combined[[#Headers],[Gameweek 10]],FPL_Fixtures_Extract[#Headers],0)),3))</f>
        <v>SWA(H) 1-2</v>
      </c>
      <c r="L259" t="str">
        <f ca="1">IF(RIGHT(FPL_Combined[[#Headers],[Gameweek 11]],2)&lt;$B$622,INDEX(FPL_Results_Extract[Gameweek 11],MATCH($A259,FPL_Results_Extract[[Player]:[Player]],0)),INDEX(Team_Key[[Abbreviation]:[Abbreviation]],MATCH(LEFT(INDEX(FPL_Fixtures_Extract[],MATCH($A259,FPL_Fixtures_Extract[[Player]:[Player]],0),MATCH(FPL_Combined[[#Headers],[Gameweek 11]],FPL_Fixtures_Extract[#Headers],0)),LEN(INDEX(FPL_Fixtures_Extract[],MATCH($A259,FPL_Fixtures_Extract[[Player]:[Player]],0),MATCH(FPL_Combined[[#Headers],[Gameweek 11]],FPL_Fixtures_Extract[#Headers],0)))-4),Team_Key[[Full Name]:[Full Name]],0))&amp;RIGHT(INDEX(FPL_Fixtures_Extract[],MATCH($A259,FPL_Fixtures_Extract[[Player]:[Player]],0),MATCH(FPL_Combined[[#Headers],[Gameweek 11]],FPL_Fixtures_Extract[#Headers],0)),3))</f>
        <v>TOT(A) 1-3</v>
      </c>
      <c r="M259" t="str">
        <f ca="1">IF(RIGHT(FPL_Combined[[#Headers],[Gameweek 12]],2)&lt;$B$622,INDEX(FPL_Results_Extract[Gameweek 12],MATCH($A259,FPL_Results_Extract[[Player]:[Player]],0)),INDEX(Team_Key[[Abbreviation]:[Abbreviation]],MATCH(LEFT(INDEX(FPL_Fixtures_Extract[],MATCH($A259,FPL_Fixtures_Extract[[Player]:[Player]],0),MATCH(FPL_Combined[[#Headers],[Gameweek 12]],FPL_Fixtures_Extract[#Headers],0)),LEN(INDEX(FPL_Fixtures_Extract[],MATCH($A259,FPL_Fixtures_Extract[[Player]:[Player]],0),MATCH(FPL_Combined[[#Headers],[Gameweek 12]],FPL_Fixtures_Extract[#Headers],0)))-4),Team_Key[[Full Name]:[Full Name]],0))&amp;RIGHT(INDEX(FPL_Fixtures_Extract[],MATCH($A259,FPL_Fixtures_Extract[[Player]:[Player]],0),MATCH(FPL_Combined[[#Headers],[Gameweek 12]],FPL_Fixtures_Extract[#Headers],0)),3))</f>
        <v>MCI(H) 0-0</v>
      </c>
      <c r="N259" t="str">
        <f ca="1">IF(RIGHT(FPL_Combined[[#Headers],[Gameweek 13]],2)&lt;$B$622,INDEX(FPL_Results_Extract[Gameweek 13],MATCH($A259,FPL_Results_Extract[[Player]:[Player]],0)),INDEX(Team_Key[[Abbreviation]:[Abbreviation]],MATCH(LEFT(INDEX(FPL_Fixtures_Extract[],MATCH($A259,FPL_Fixtures_Extract[[Player]:[Player]],0),MATCH(FPL_Combined[[#Headers],[Gameweek 13]],FPL_Fixtures_Extract[#Headers],0)),LEN(INDEX(FPL_Fixtures_Extract[],MATCH($A259,FPL_Fixtures_Extract[[Player]:[Player]],0),MATCH(FPL_Combined[[#Headers],[Gameweek 13]],FPL_Fixtures_Extract[#Headers],0)))-4),Team_Key[[Full Name]:[Full Name]],0))&amp;RIGHT(INDEX(FPL_Fixtures_Extract[],MATCH($A259,FPL_Fixtures_Extract[[Player]:[Player]],0),MATCH(FPL_Combined[[#Headers],[Gameweek 13]],FPL_Fixtures_Extract[#Headers],0)),3))</f>
        <v>EVE(A) 0-4</v>
      </c>
      <c r="O259" t="str">
        <f ca="1">IF(RIGHT(FPL_Combined[[#Headers],[Gameweek 14]],2)&lt;$B$622,INDEX(FPL_Results_Extract[Gameweek 14],MATCH($A259,FPL_Results_Extract[[Player]:[Player]],0)),INDEX(Team_Key[[Abbreviation]:[Abbreviation]],MATCH(LEFT(INDEX(FPL_Fixtures_Extract[],MATCH($A259,FPL_Fixtures_Extract[[Player]:[Player]],0),MATCH(FPL_Combined[[#Headers],[Gameweek 14]],FPL_Fixtures_Extract[#Headers],0)),LEN(INDEX(FPL_Fixtures_Extract[],MATCH($A259,FPL_Fixtures_Extract[[Player]:[Player]],0),MATCH(FPL_Combined[[#Headers],[Gameweek 14]],FPL_Fixtures_Extract[#Headers],0)))-4),Team_Key[[Full Name]:[Full Name]],0))&amp;RIGHT(INDEX(FPL_Fixtures_Extract[],MATCH($A259,FPL_Fixtures_Extract[[Player]:[Player]],0),MATCH(FPL_Combined[[#Headers],[Gameweek 14]],FPL_Fixtures_Extract[#Headers],0)),3))</f>
        <v>WAT(H) 2-3</v>
      </c>
      <c r="P259" t="str">
        <f ca="1">IF(RIGHT(FPL_Combined[[#Headers],[Gameweek 15]],2)&lt;$B$622,INDEX(FPL_Results_Extract[Gameweek 15],MATCH($A259,FPL_Results_Extract[[Player]:[Player]],0)),INDEX(Team_Key[[Abbreviation]:[Abbreviation]],MATCH(LEFT(INDEX(FPL_Fixtures_Extract[],MATCH($A259,FPL_Fixtures_Extract[[Player]:[Player]],0),MATCH(FPL_Combined[[#Headers],[Gameweek 15]],FPL_Fixtures_Extract[#Headers],0)),LEN(INDEX(FPL_Fixtures_Extract[],MATCH($A259,FPL_Fixtures_Extract[[Player]:[Player]],0),MATCH(FPL_Combined[[#Headers],[Gameweek 15]],FPL_Fixtures_Extract[#Headers],0)))-4),Team_Key[[Full Name]:[Full Name]],0))&amp;RIGHT(INDEX(FPL_Fixtures_Extract[],MATCH($A259,FPL_Fixtures_Extract[[Player]:[Player]],0),MATCH(FPL_Combined[[#Headers],[Gameweek 15]],FPL_Fixtures_Extract[#Headers],0)),3))</f>
        <v>SOU(A) 1-1</v>
      </c>
      <c r="Q259" t="str">
        <f ca="1">IF(RIGHT(FPL_Combined[[#Headers],[Gameweek 16]],2)&lt;$B$622,INDEX(FPL_Results_Extract[Gameweek 16],MATCH($A259,FPL_Results_Extract[[Player]:[Player]],0)),INDEX(Team_Key[[Abbreviation]:[Abbreviation]],MATCH(LEFT(INDEX(FPL_Fixtures_Extract[],MATCH($A259,FPL_Fixtures_Extract[[Player]:[Player]],0),MATCH(FPL_Combined[[#Headers],[Gameweek 16]],FPL_Fixtures_Extract[#Headers],0)),LEN(INDEX(FPL_Fixtures_Extract[],MATCH($A259,FPL_Fixtures_Extract[[Player]:[Player]],0),MATCH(FPL_Combined[[#Headers],[Gameweek 16]],FPL_Fixtures_Extract[#Headers],0)))-4),Team_Key[[Full Name]:[Full Name]],0))&amp;RIGHT(INDEX(FPL_Fixtures_Extract[],MATCH($A259,FPL_Fixtures_Extract[[Player]:[Player]],0),MATCH(FPL_Combined[[#Headers],[Gameweek 16]],FPL_Fixtures_Extract[#Headers],0)),3))</f>
        <v>ARS(H) 0-2</v>
      </c>
      <c r="R259" t="str">
        <f ca="1">IF(RIGHT(FPL_Combined[[#Headers],[Gameweek 17]],2)&lt;$B$622,INDEX(FPL_Results_Extract[Gameweek 17],MATCH($A259,FPL_Results_Extract[[Player]:[Player]],0)),INDEX(Team_Key[[Abbreviation]:[Abbreviation]],MATCH(LEFT(INDEX(FPL_Fixtures_Extract[],MATCH($A259,FPL_Fixtures_Extract[[Player]:[Player]],0),MATCH(FPL_Combined[[#Headers],[Gameweek 17]],FPL_Fixtures_Extract[#Headers],0)),LEN(INDEX(FPL_Fixtures_Extract[],MATCH($A259,FPL_Fixtures_Extract[[Player]:[Player]],0),MATCH(FPL_Combined[[#Headers],[Gameweek 17]],FPL_Fixtures_Extract[#Headers],0)))-4),Team_Key[[Full Name]:[Full Name]],0))&amp;RIGHT(INDEX(FPL_Fixtures_Extract[],MATCH($A259,FPL_Fixtures_Extract[[Player]:[Player]],0),MATCH(FPL_Combined[[#Headers],[Gameweek 17]],FPL_Fixtures_Extract[#Headers],0)),3))</f>
        <v>NEW(A) 1-1</v>
      </c>
      <c r="S259" t="str">
        <f ca="1">IF(RIGHT(FPL_Combined[[#Headers],[Gameweek 18]],2)&lt;$B$622,INDEX(FPL_Results_Extract[Gameweek 18],MATCH($A259,FPL_Results_Extract[[Player]:[Player]],0)),INDEX(Team_Key[[Abbreviation]:[Abbreviation]],MATCH(LEFT(INDEX(FPL_Fixtures_Extract[],MATCH($A259,FPL_Fixtures_Extract[[Player]:[Player]],0),MATCH(FPL_Combined[[#Headers],[Gameweek 18]],FPL_Fixtures_Extract[#Headers],0)),LEN(INDEX(FPL_Fixtures_Extract[],MATCH($A259,FPL_Fixtures_Extract[[Player]:[Player]],0),MATCH(FPL_Combined[[#Headers],[Gameweek 18]],FPL_Fixtures_Extract[#Headers],0)))-4),Team_Key[[Full Name]:[Full Name]],0))&amp;RIGHT(INDEX(FPL_Fixtures_Extract[],MATCH($A259,FPL_Fixtures_Extract[[Player]:[Player]],0),MATCH(FPL_Combined[[#Headers],[Gameweek 18]],FPL_Fixtures_Extract[#Headers],0)),3))</f>
        <v>WHU(H) 1-1</v>
      </c>
      <c r="T259" t="str">
        <f ca="1">IF(RIGHT(FPL_Combined[[#Headers],[Gameweek 19]],2)&lt;$B$622,INDEX(FPL_Results_Extract[Gameweek 19],MATCH($A259,FPL_Results_Extract[[Player]:[Player]],0)),INDEX(Team_Key[[Abbreviation]:[Abbreviation]],MATCH(LEFT(INDEX(FPL_Fixtures_Extract[],MATCH($A259,FPL_Fixtures_Extract[[Player]:[Player]],0),MATCH(FPL_Combined[[#Headers],[Gameweek 19]],FPL_Fixtures_Extract[#Headers],0)),LEN(INDEX(FPL_Fixtures_Extract[],MATCH($A259,FPL_Fixtures_Extract[[Player]:[Player]],0),MATCH(FPL_Combined[[#Headers],[Gameweek 19]],FPL_Fixtures_Extract[#Headers],0)))-4),Team_Key[[Full Name]:[Full Name]],0))&amp;RIGHT(INDEX(FPL_Fixtures_Extract[],MATCH($A259,FPL_Fixtures_Extract[[Player]:[Player]],0),MATCH(FPL_Combined[[#Headers],[Gameweek 19]],FPL_Fixtures_Extract[#Headers],0)),3))</f>
        <v>NOR(A) 0-2</v>
      </c>
      <c r="U259" t="str">
        <f ca="1">IF(RIGHT(FPL_Combined[[#Headers],[Gameweek 20]],2)&lt;$B$622,INDEX(FPL_Results_Extract[Gameweek 20],MATCH($A259,FPL_Results_Extract[[Player]:[Player]],0)),INDEX(Team_Key[[Abbreviation]:[Abbreviation]],MATCH(LEFT(INDEX(FPL_Fixtures_Extract[],MATCH($A259,FPL_Fixtures_Extract[[Player]:[Player]],0),MATCH(FPL_Combined[[#Headers],[Gameweek 20]],FPL_Fixtures_Extract[#Headers],0)),LEN(INDEX(FPL_Fixtures_Extract[],MATCH($A259,FPL_Fixtures_Extract[[Player]:[Player]],0),MATCH(FPL_Combined[[#Headers],[Gameweek 20]],FPL_Fixtures_Extract[#Headers],0)))-4),Team_Key[[Full Name]:[Full Name]],0))&amp;RIGHT(INDEX(FPL_Fixtures_Extract[],MATCH($A259,FPL_Fixtures_Extract[[Player]:[Player]],0),MATCH(FPL_Combined[[#Headers],[Gameweek 20]],FPL_Fixtures_Extract[#Headers],0)),3))</f>
        <v>SUN(A) 1-3</v>
      </c>
      <c r="V259" t="str">
        <f ca="1">IF(RIGHT(FPL_Combined[[#Headers],[Gameweek 21]],2)&lt;$B$622,INDEX(FPL_Results_Extract[Gameweek 21],MATCH($A259,FPL_Results_Extract[[Player]:[Player]],0)),INDEX(Team_Key[[Abbreviation]:[Abbreviation]],MATCH(LEFT(INDEX(FPL_Fixtures_Extract[],MATCH($A259,FPL_Fixtures_Extract[[Player]:[Player]],0),MATCH(FPL_Combined[[#Headers],[Gameweek 21]],FPL_Fixtures_Extract[#Headers],0)),LEN(INDEX(FPL_Fixtures_Extract[],MATCH($A259,FPL_Fixtures_Extract[[Player]:[Player]],0),MATCH(FPL_Combined[[#Headers],[Gameweek 21]],FPL_Fixtures_Extract[#Headers],0)))-4),Team_Key[[Full Name]:[Full Name]],0))&amp;RIGHT(INDEX(FPL_Fixtures_Extract[],MATCH($A259,FPL_Fixtures_Extract[[Player]:[Player]],0),MATCH(FPL_Combined[[#Headers],[Gameweek 21]],FPL_Fixtures_Extract[#Headers],0)),3))</f>
        <v>CRY(H) 1-0</v>
      </c>
      <c r="W259" t="str">
        <f ca="1">IF(RIGHT(FPL_Combined[[#Headers],[Gameweek 22]],2)&lt;$B$622,INDEX(FPL_Results_Extract[Gameweek 22],MATCH($A259,FPL_Results_Extract[[Player]:[Player]],0)),INDEX(Team_Key[[Abbreviation]:[Abbreviation]],MATCH(LEFT(INDEX(FPL_Fixtures_Extract[],MATCH($A259,FPL_Fixtures_Extract[[Player]:[Player]],0),MATCH(FPL_Combined[[#Headers],[Gameweek 22]],FPL_Fixtures_Extract[#Headers],0)),LEN(INDEX(FPL_Fixtures_Extract[],MATCH($A259,FPL_Fixtures_Extract[[Player]:[Player]],0),MATCH(FPL_Combined[[#Headers],[Gameweek 22]],FPL_Fixtures_Extract[#Headers],0)))-4),Team_Key[[Full Name]:[Full Name]],0))&amp;RIGHT(INDEX(FPL_Fixtures_Extract[],MATCH($A259,FPL_Fixtures_Extract[[Player]:[Player]],0),MATCH(FPL_Combined[[#Headers],[Gameweek 22]],FPL_Fixtures_Extract[#Headers],0)),3))</f>
        <v>LEI(H) 1-1</v>
      </c>
      <c r="X259" t="str">
        <f ca="1">IF(RIGHT(FPL_Combined[[#Headers],[Gameweek 23]],2)&lt;$B$622,INDEX(FPL_Results_Extract[Gameweek 23],MATCH($A259,FPL_Results_Extract[[Player]:[Player]],0)),INDEX(Team_Key[[Abbreviation]:[Abbreviation]],MATCH(LEFT(INDEX(FPL_Fixtures_Extract[],MATCH($A259,FPL_Fixtures_Extract[[Player]:[Player]],0),MATCH(FPL_Combined[[#Headers],[Gameweek 23]],FPL_Fixtures_Extract[#Headers],0)),LEN(INDEX(FPL_Fixtures_Extract[],MATCH($A259,FPL_Fixtures_Extract[[Player]:[Player]],0),MATCH(FPL_Combined[[#Headers],[Gameweek 23]],FPL_Fixtures_Extract[#Headers],0)))-4),Team_Key[[Full Name]:[Full Name]],0))&amp;RIGHT(INDEX(FPL_Fixtures_Extract[],MATCH($A259,FPL_Fixtures_Extract[[Player]:[Player]],0),MATCH(FPL_Combined[[#Headers],[Gameweek 23]],FPL_Fixtures_Extract[#Headers],0)),3))</f>
        <v>WBA(A) 0-0</v>
      </c>
      <c r="Y259" t="str">
        <f ca="1">IF(RIGHT(FPL_Combined[[#Headers],[Gameweek 24]],2)&lt;$B$622,INDEX(FPL_Results_Extract[Team],MATCH($A259,FPL_Results_Extract[[Player]:[Player]],0)),INDEX(Team_Key[[Abbreviation]:[Abbreviation]],MATCH(LEFT(INDEX(FPL_Fixtures_Extract[],MATCH($A259,FPL_Fixtures_Extract[[Player]:[Player]],0),MATCH(FPL_Combined[[#Headers],[Gameweek 24]],FPL_Fixtures_Extract[#Headers],0)),LEN(INDEX(FPL_Fixtures_Extract[],MATCH($A259,FPL_Fixtures_Extract[[Player]:[Player]],0),MATCH(FPL_Combined[[#Headers],[Gameweek 24]],FPL_Fixtures_Extract[#Headers],0)))-4),Team_Key[[Full Name]:[Full Name]],0))&amp;RIGHT(INDEX(FPL_Fixtures_Extract[],MATCH($A259,FPL_Fixtures_Extract[[Player]:[Player]],0),MATCH(FPL_Combined[[#Headers],[Gameweek 24]],FPL_Fixtures_Extract[#Headers],0)),3))</f>
        <v>AVL</v>
      </c>
      <c r="Z259" t="str">
        <f ca="1">IF(RIGHT(FPL_Combined[[#Headers],[Gameweek 25]],2)&lt;$B$622,INDEX(FPL_Results_Extract[Player],MATCH($A259,FPL_Results_Extract[[Player]:[Player]],0)),INDEX(Team_Key[[Abbreviation]:[Abbreviation]],MATCH(LEFT(INDEX(FPL_Fixtures_Extract[],MATCH($A259,FPL_Fixtures_Extract[[Player]:[Player]],0),MATCH(FPL_Combined[[#Headers],[Gameweek 25]],FPL_Fixtures_Extract[#Headers],0)),LEN(INDEX(FPL_Fixtures_Extract[],MATCH($A259,FPL_Fixtures_Extract[[Player]:[Player]],0),MATCH(FPL_Combined[[#Headers],[Gameweek 25]],FPL_Fixtures_Extract[#Headers],0)))-4),Team_Key[[Full Name]:[Full Name]],0))&amp;RIGHT(INDEX(FPL_Fixtures_Extract[],MATCH($A259,FPL_Fixtures_Extract[[Player]:[Player]],0),MATCH(FPL_Combined[[#Headers],[Gameweek 25]],FPL_Fixtures_Extract[#Headers],0)),3))</f>
        <v>Hepburn-Murphy</v>
      </c>
      <c r="AA259" t="str">
        <f ca="1">IF(RIGHT(FPL_Combined[[#Headers],[Gameweek 26]],2)&lt;$B$622,INDEX(FPL_Results_Extract[Gameweek 01],MATCH($A259,FPL_Results_Extract[[Player]:[Player]],0)),INDEX(Team_Key[[Abbreviation]:[Abbreviation]],MATCH(LEFT(INDEX(FPL_Fixtures_Extract[],MATCH($A259,FPL_Fixtures_Extract[[Player]:[Player]],0),MATCH(FPL_Combined[[#Headers],[Gameweek 26]],FPL_Fixtures_Extract[#Headers],0)),LEN(INDEX(FPL_Fixtures_Extract[],MATCH($A259,FPL_Fixtures_Extract[[Player]:[Player]],0),MATCH(FPL_Combined[[#Headers],[Gameweek 26]],FPL_Fixtures_Extract[#Headers],0)))-4),Team_Key[[Full Name]:[Full Name]],0))&amp;RIGHT(INDEX(FPL_Fixtures_Extract[],MATCH($A259,FPL_Fixtures_Extract[[Player]:[Player]],0),MATCH(FPL_Combined[[#Headers],[Gameweek 26]],FPL_Fixtures_Extract[#Headers],0)),3))</f>
        <v>BOU(A) 1-0</v>
      </c>
      <c r="AB259" t="str">
        <f ca="1">IF(RIGHT(FPL_Combined[[#Headers],[Gameweek 27]],2)&lt;$B$622,INDEX(FPL_Results_Extract[Gameweek 02],MATCH($A259,FPL_Results_Extract[[Player]:[Player]],0)),INDEX(Team_Key[[Abbreviation]:[Abbreviation]],MATCH(LEFT(INDEX(FPL_Fixtures_Extract[],MATCH($A259,FPL_Fixtures_Extract[[Player]:[Player]],0),MATCH(FPL_Combined[[#Headers],[Gameweek 27]],FPL_Fixtures_Extract[#Headers],0)),LEN(INDEX(FPL_Fixtures_Extract[],MATCH($A259,FPL_Fixtures_Extract[[Player]:[Player]],0),MATCH(FPL_Combined[[#Headers],[Gameweek 27]],FPL_Fixtures_Extract[#Headers],0)))-4),Team_Key[[Full Name]:[Full Name]],0))&amp;RIGHT(INDEX(FPL_Fixtures_Extract[],MATCH($A259,FPL_Fixtures_Extract[[Player]:[Player]],0),MATCH(FPL_Combined[[#Headers],[Gameweek 27]],FPL_Fixtures_Extract[#Headers],0)),3))</f>
        <v>MUN(H) 0-1</v>
      </c>
      <c r="AC259" t="str">
        <f ca="1">IF(RIGHT(FPL_Combined[[#Headers],[Gameweek 28]],2)&lt;$B$622,INDEX(FPL_Results_Extract[Gameweek 03],MATCH($A259,FPL_Results_Extract[[Player]:[Player]],0)),INDEX(Team_Key[[Abbreviation]:[Abbreviation]],MATCH(LEFT(INDEX(FPL_Fixtures_Extract[],MATCH($A259,FPL_Fixtures_Extract[[Player]:[Player]],0),MATCH(FPL_Combined[[#Headers],[Gameweek 28]],FPL_Fixtures_Extract[#Headers],0)),LEN(INDEX(FPL_Fixtures_Extract[],MATCH($A259,FPL_Fixtures_Extract[[Player]:[Player]],0),MATCH(FPL_Combined[[#Headers],[Gameweek 28]],FPL_Fixtures_Extract[#Headers],0)))-4),Team_Key[[Full Name]:[Full Name]],0))&amp;RIGHT(INDEX(FPL_Fixtures_Extract[],MATCH($A259,FPL_Fixtures_Extract[[Player]:[Player]],0),MATCH(FPL_Combined[[#Headers],[Gameweek 28]],FPL_Fixtures_Extract[#Headers],0)),3))</f>
        <v>CRY(A) 1-2</v>
      </c>
      <c r="AD259" t="str">
        <f ca="1">IF(RIGHT(FPL_Combined[[#Headers],[Gameweek 29]],2)&lt;$B$622,INDEX(FPL_Results_Extract[Gameweek 04],MATCH($A259,FPL_Results_Extract[[Player]:[Player]],0)),INDEX(Team_Key[[Abbreviation]:[Abbreviation]],MATCH(LEFT(INDEX(FPL_Fixtures_Extract[],MATCH($A259,FPL_Fixtures_Extract[[Player]:[Player]],0),MATCH(FPL_Combined[[#Headers],[Gameweek 29]],FPL_Fixtures_Extract[#Headers],0)),LEN(INDEX(FPL_Fixtures_Extract[],MATCH($A259,FPL_Fixtures_Extract[[Player]:[Player]],0),MATCH(FPL_Combined[[#Headers],[Gameweek 29]],FPL_Fixtures_Extract[#Headers],0)))-4),Team_Key[[Full Name]:[Full Name]],0))&amp;RIGHT(INDEX(FPL_Fixtures_Extract[],MATCH($A259,FPL_Fixtures_Extract[[Player]:[Player]],0),MATCH(FPL_Combined[[#Headers],[Gameweek 29]],FPL_Fixtures_Extract[#Headers],0)),3))</f>
        <v>MCI(A)</v>
      </c>
      <c r="AE259" t="str">
        <f ca="1">IF(RIGHT(FPL_Combined[[#Headers],[Gameweek 30]],2)&lt;$B$622,INDEX(FPL_Results_Extract[Gameweek 05],MATCH($A259,FPL_Results_Extract[[Player]:[Player]],0)),INDEX(Team_Key[[Abbreviation]:[Abbreviation]],MATCH(LEFT(INDEX(FPL_Fixtures_Extract[],MATCH($A259,FPL_Fixtures_Extract[[Player]:[Player]],0),MATCH(FPL_Combined[[#Headers],[Gameweek 30]],FPL_Fixtures_Extract[#Headers],0)),LEN(INDEX(FPL_Fixtures_Extract[],MATCH($A259,FPL_Fixtures_Extract[[Player]:[Player]],0),MATCH(FPL_Combined[[#Headers],[Gameweek 30]],FPL_Fixtures_Extract[#Headers],0)))-4),Team_Key[[Full Name]:[Full Name]],0))&amp;RIGHT(INDEX(FPL_Fixtures_Extract[],MATCH($A259,FPL_Fixtures_Extract[[Player]:[Player]],0),MATCH(FPL_Combined[[#Headers],[Gameweek 30]],FPL_Fixtures_Extract[#Headers],0)),3))</f>
        <v>TOT(H)</v>
      </c>
      <c r="AF259" t="str">
        <f ca="1">IF(RIGHT(FPL_Combined[[#Headers],[Gameweek 31]],2)&lt;$B$622,INDEX(FPL_Results_Extract[Gameweek 06],MATCH($A259,FPL_Results_Extract[[Player]:[Player]],0)),INDEX(Team_Key[[Abbreviation]:[Abbreviation]],MATCH(LEFT(INDEX(FPL_Fixtures_Extract[],MATCH($A259,FPL_Fixtures_Extract[[Player]:[Player]],0),MATCH(FPL_Combined[[#Headers],[Gameweek 31]],FPL_Fixtures_Extract[#Headers],0)),LEN(INDEX(FPL_Fixtures_Extract[],MATCH($A259,FPL_Fixtures_Extract[[Player]:[Player]],0),MATCH(FPL_Combined[[#Headers],[Gameweek 31]],FPL_Fixtures_Extract[#Headers],0)))-4),Team_Key[[Full Name]:[Full Name]],0))&amp;RIGHT(INDEX(FPL_Fixtures_Extract[],MATCH($A259,FPL_Fixtures_Extract[[Player]:[Player]],0),MATCH(FPL_Combined[[#Headers],[Gameweek 31]],FPL_Fixtures_Extract[#Headers],0)),3))</f>
        <v>SWA(A)</v>
      </c>
      <c r="AG259" t="str">
        <f ca="1">IF(RIGHT(FPL_Combined[[#Headers],[Gameweek 32]],2)&lt;$B$622,INDEX(FPL_Results_Extract[Gameweek 07],MATCH($A259,FPL_Results_Extract[[Player]:[Player]],0)),INDEX(Team_Key[[Abbreviation]:[Abbreviation]],MATCH(LEFT(INDEX(FPL_Fixtures_Extract[],MATCH($A259,FPL_Fixtures_Extract[[Player]:[Player]],0),MATCH(FPL_Combined[[#Headers],[Gameweek 32]],FPL_Fixtures_Extract[#Headers],0)),LEN(INDEX(FPL_Fixtures_Extract[],MATCH($A259,FPL_Fixtures_Extract[[Player]:[Player]],0),MATCH(FPL_Combined[[#Headers],[Gameweek 32]],FPL_Fixtures_Extract[#Headers],0)))-4),Team_Key[[Full Name]:[Full Name]],0))&amp;RIGHT(INDEX(FPL_Fixtures_Extract[],MATCH($A259,FPL_Fixtures_Extract[[Player]:[Player]],0),MATCH(FPL_Combined[[#Headers],[Gameweek 32]],FPL_Fixtures_Extract[#Headers],0)),3))</f>
        <v>CHE(H)</v>
      </c>
      <c r="AH259" t="str">
        <f ca="1">IF(RIGHT(FPL_Combined[[#Headers],[Gameweek 33]],2)&lt;$B$622,INDEX(FPL_Results_Extract[Gameweek 08],MATCH($A259,FPL_Results_Extract[[Player]:[Player]],0)),INDEX(Team_Key[[Abbreviation]:[Abbreviation]],MATCH(LEFT(INDEX(FPL_Fixtures_Extract[],MATCH($A259,FPL_Fixtures_Extract[[Player]:[Player]],0),MATCH(FPL_Combined[[#Headers],[Gameweek 33]],FPL_Fixtures_Extract[#Headers],0)),LEN(INDEX(FPL_Fixtures_Extract[],MATCH($A259,FPL_Fixtures_Extract[[Player]:[Player]],0),MATCH(FPL_Combined[[#Headers],[Gameweek 33]],FPL_Fixtures_Extract[#Headers],0)))-4),Team_Key[[Full Name]:[Full Name]],0))&amp;RIGHT(INDEX(FPL_Fixtures_Extract[],MATCH($A259,FPL_Fixtures_Extract[[Player]:[Player]],0),MATCH(FPL_Combined[[#Headers],[Gameweek 33]],FPL_Fixtures_Extract[#Headers],0)),3))</f>
        <v>BOU(H)</v>
      </c>
      <c r="AI259" t="str">
        <f ca="1">IF(RIGHT(FPL_Combined[[#Headers],[Gameweek 34]],2)&lt;$B$622,INDEX(FPL_Results_Extract[Gameweek 09],MATCH($A259,FPL_Results_Extract[[Player]:[Player]],0)),INDEX(Team_Key[[Abbreviation]:[Abbreviation]],MATCH(LEFT(INDEX(FPL_Fixtures_Extract[],MATCH($A259,FPL_Fixtures_Extract[[Player]:[Player]],0),MATCH(FPL_Combined[[#Headers],[Gameweek 34]],FPL_Fixtures_Extract[#Headers],0)),LEN(INDEX(FPL_Fixtures_Extract[],MATCH($A259,FPL_Fixtures_Extract[[Player]:[Player]],0),MATCH(FPL_Combined[[#Headers],[Gameweek 34]],FPL_Fixtures_Extract[#Headers],0)))-4),Team_Key[[Full Name]:[Full Name]],0))&amp;RIGHT(INDEX(FPL_Fixtures_Extract[],MATCH($A259,FPL_Fixtures_Extract[[Player]:[Player]],0),MATCH(FPL_Combined[[#Headers],[Gameweek 34]],FPL_Fixtures_Extract[#Headers],0)),3))</f>
        <v>MUN(A)</v>
      </c>
      <c r="AJ259" t="str">
        <f ca="1">IF(RIGHT(FPL_Combined[[#Headers],[Gameweek 35]],2)&lt;$B$622,INDEX(FPL_Results_Extract[Gameweek 10],MATCH($A259,FPL_Results_Extract[[Player]:[Player]],0)),INDEX(Team_Key[[Abbreviation]:[Abbreviation]],MATCH(LEFT(INDEX(FPL_Fixtures_Extract[],MATCH($A259,FPL_Fixtures_Extract[[Player]:[Player]],0),MATCH(FPL_Combined[[#Headers],[Gameweek 35]],FPL_Fixtures_Extract[#Headers],0)),LEN(INDEX(FPL_Fixtures_Extract[],MATCH($A259,FPL_Fixtures_Extract[[Player]:[Player]],0),MATCH(FPL_Combined[[#Headers],[Gameweek 35]],FPL_Fixtures_Extract[#Headers],0)))-4),Team_Key[[Full Name]:[Full Name]],0))&amp;RIGHT(INDEX(FPL_Fixtures_Extract[],MATCH($A259,FPL_Fixtures_Extract[[Player]:[Player]],0),MATCH(FPL_Combined[[#Headers],[Gameweek 35]],FPL_Fixtures_Extract[#Headers],0)),3))</f>
        <v>SOU(H)</v>
      </c>
      <c r="AK259" t="str">
        <f ca="1">IF(RIGHT(FPL_Combined[[#Headers],[Gameweek 36]],2)&lt;$B$622,INDEX(FPL_Results_Extract[Gameweek 11],MATCH($A259,FPL_Results_Extract[[Player]:[Player]],0)),INDEX(Team_Key[[Abbreviation]:[Abbreviation]],MATCH(LEFT(INDEX(FPL_Fixtures_Extract[],MATCH($A259,FPL_Fixtures_Extract[[Player]:[Player]],0),MATCH(FPL_Combined[[#Headers],[Gameweek 36]],FPL_Fixtures_Extract[#Headers],0)),LEN(INDEX(FPL_Fixtures_Extract[],MATCH($A259,FPL_Fixtures_Extract[[Player]:[Player]],0),MATCH(FPL_Combined[[#Headers],[Gameweek 36]],FPL_Fixtures_Extract[#Headers],0)))-4),Team_Key[[Full Name]:[Full Name]],0))&amp;RIGHT(INDEX(FPL_Fixtures_Extract[],MATCH($A259,FPL_Fixtures_Extract[[Player]:[Player]],0),MATCH(FPL_Combined[[#Headers],[Gameweek 36]],FPL_Fixtures_Extract[#Headers],0)),3))</f>
        <v>WAT(A)</v>
      </c>
      <c r="AL259" t="str">
        <f ca="1">IF(RIGHT(FPL_Combined[[#Headers],[Gameweek 37]],2)&lt;$B$622,INDEX(FPL_Results_Extract[Gameweek 12],MATCH($A259,FPL_Results_Extract[[Player]:[Player]],0)),INDEX(Team_Key[[Abbreviation]:[Abbreviation]],MATCH(LEFT(INDEX(FPL_Fixtures_Extract[],MATCH($A259,FPL_Fixtures_Extract[[Player]:[Player]],0),MATCH(FPL_Combined[[#Headers],[Gameweek 37]],FPL_Fixtures_Extract[#Headers],0)),LEN(INDEX(FPL_Fixtures_Extract[],MATCH($A259,FPL_Fixtures_Extract[[Player]:[Player]],0),MATCH(FPL_Combined[[#Headers],[Gameweek 37]],FPL_Fixtures_Extract[#Headers],0)))-4),Team_Key[[Full Name]:[Full Name]],0))&amp;RIGHT(INDEX(FPL_Fixtures_Extract[],MATCH($A259,FPL_Fixtures_Extract[[Player]:[Player]],0),MATCH(FPL_Combined[[#Headers],[Gameweek 37]],FPL_Fixtures_Extract[#Headers],0)),3))</f>
        <v>NEW(H)</v>
      </c>
      <c r="AM259" t="str">
        <f ca="1">IF(RIGHT(FPL_Combined[[#Headers],[Gameweek 38]],2)&lt;$B$622,INDEX(FPL_Results_Extract[Gameweek 13],MATCH($A259,FPL_Results_Extract[[Player]:[Player]],0)),INDEX(Team_Key[[Abbreviation]:[Abbreviation]],MATCH(LEFT(INDEX(FPL_Fixtures_Extract[],MATCH($A259,FPL_Fixtures_Extract[[Player]:[Player]],0),MATCH(FPL_Combined[[#Headers],[Gameweek 38]],FPL_Fixtures_Extract[#Headers],0)),LEN(INDEX(FPL_Fixtures_Extract[],MATCH($A259,FPL_Fixtures_Extract[[Player]:[Player]],0),MATCH(FPL_Combined[[#Headers],[Gameweek 38]],FPL_Fixtures_Extract[#Headers],0)))-4),Team_Key[[Full Name]:[Full Name]],0))&amp;RIGHT(INDEX(FPL_Fixtures_Extract[],MATCH($A259,FPL_Fixtures_Extract[[Player]:[Player]],0),MATCH(FPL_Combined[[#Headers],[Gameweek 38]],FPL_Fixtures_Extract[#Headers],0)),3))</f>
        <v>ARS(A)</v>
      </c>
    </row>
    <row r="260" spans="1:39" x14ac:dyDescent="0.45">
      <c r="A260" t="s">
        <v>369</v>
      </c>
      <c r="B260" t="str">
        <f ca="1">IF(RIGHT(FPL_Combined[[#Headers],[Gameweek 01]],2)&lt;$B$622,INDEX(FPL_Results_Extract[Gameweek 01],MATCH($A260,FPL_Results_Extract[[Player]:[Player]],0)),INDEX(Team_Key[[Abbreviation]:[Abbreviation]],MATCH(LEFT(INDEX(FPL_Fixtures_Extract[],MATCH($A260,FPL_Fixtures_Extract[[Player]:[Player]],0),MATCH(FPL_Combined[[#Headers],[Gameweek 01]],FPL_Fixtures_Extract[#Headers],0)),LEN(INDEX(FPL_Fixtures_Extract[],MATCH($A260,FPL_Fixtures_Extract[[Player]:[Player]],0),MATCH(FPL_Combined[[#Headers],[Gameweek 01]],FPL_Fixtures_Extract[#Headers],0)))-4),Team_Key[[Full Name]:[Full Name]],0))&amp;RIGHT(INDEX(FPL_Fixtures_Extract[],MATCH($A260,FPL_Fixtures_Extract[[Player]:[Player]],0),MATCH(FPL_Combined[[#Headers],[Gameweek 01]],FPL_Fixtures_Extract[#Headers],0)),3))</f>
        <v>TOT(H) 1-0</v>
      </c>
      <c r="C260" t="str">
        <f ca="1">IF(RIGHT(FPL_Combined[[#Headers],[Gameweek 02]],2)&lt;$B$622,INDEX(FPL_Results_Extract[Gameweek 02],MATCH($A260,FPL_Results_Extract[[Player]:[Player]],0)),INDEX(Team_Key[[Abbreviation]:[Abbreviation]],MATCH(LEFT(INDEX(FPL_Fixtures_Extract[],MATCH($A260,FPL_Fixtures_Extract[[Player]:[Player]],0),MATCH(FPL_Combined[[#Headers],[Gameweek 02]],FPL_Fixtures_Extract[#Headers],0)),LEN(INDEX(FPL_Fixtures_Extract[],MATCH($A260,FPL_Fixtures_Extract[[Player]:[Player]],0),MATCH(FPL_Combined[[#Headers],[Gameweek 02]],FPL_Fixtures_Extract[#Headers],0)))-4),Team_Key[[Full Name]:[Full Name]],0))&amp;RIGHT(INDEX(FPL_Fixtures_Extract[],MATCH($A260,FPL_Fixtures_Extract[[Player]:[Player]],0),MATCH(FPL_Combined[[#Headers],[Gameweek 02]],FPL_Fixtures_Extract[#Headers],0)),3))</f>
        <v>AVL(A) 1-0</v>
      </c>
      <c r="D260" t="str">
        <f ca="1">IF(RIGHT(FPL_Combined[[#Headers],[Gameweek 03]],2)&lt;$B$622,INDEX(FPL_Results_Extract[Gameweek 03],MATCH($A260,FPL_Results_Extract[[Player]:[Player]],0)),INDEX(Team_Key[[Abbreviation]:[Abbreviation]],MATCH(LEFT(INDEX(FPL_Fixtures_Extract[],MATCH($A260,FPL_Fixtures_Extract[[Player]:[Player]],0),MATCH(FPL_Combined[[#Headers],[Gameweek 03]],FPL_Fixtures_Extract[#Headers],0)),LEN(INDEX(FPL_Fixtures_Extract[],MATCH($A260,FPL_Fixtures_Extract[[Player]:[Player]],0),MATCH(FPL_Combined[[#Headers],[Gameweek 03]],FPL_Fixtures_Extract[#Headers],0)))-4),Team_Key[[Full Name]:[Full Name]],0))&amp;RIGHT(INDEX(FPL_Fixtures_Extract[],MATCH($A260,FPL_Fixtures_Extract[[Player]:[Player]],0),MATCH(FPL_Combined[[#Headers],[Gameweek 03]],FPL_Fixtures_Extract[#Headers],0)),3))</f>
        <v>NEW(H) 0-0</v>
      </c>
      <c r="E260" t="str">
        <f ca="1">IF(RIGHT(FPL_Combined[[#Headers],[Gameweek 04]],2)&lt;$B$622,INDEX(FPL_Results_Extract[Gameweek 04],MATCH($A260,FPL_Results_Extract[[Player]:[Player]],0)),INDEX(Team_Key[[Abbreviation]:[Abbreviation]],MATCH(LEFT(INDEX(FPL_Fixtures_Extract[],MATCH($A260,FPL_Fixtures_Extract[[Player]:[Player]],0),MATCH(FPL_Combined[[#Headers],[Gameweek 04]],FPL_Fixtures_Extract[#Headers],0)),LEN(INDEX(FPL_Fixtures_Extract[],MATCH($A260,FPL_Fixtures_Extract[[Player]:[Player]],0),MATCH(FPL_Combined[[#Headers],[Gameweek 04]],FPL_Fixtures_Extract[#Headers],0)))-4),Team_Key[[Full Name]:[Full Name]],0))&amp;RIGHT(INDEX(FPL_Fixtures_Extract[],MATCH($A260,FPL_Fixtures_Extract[[Player]:[Player]],0),MATCH(FPL_Combined[[#Headers],[Gameweek 04]],FPL_Fixtures_Extract[#Headers],0)),3))</f>
        <v>SWA(A) 1-2</v>
      </c>
      <c r="F260" t="str">
        <f ca="1">IF(RIGHT(FPL_Combined[[#Headers],[Gameweek 05]],2)&lt;$B$622,INDEX(FPL_Results_Extract[Gameweek 05],MATCH($A260,FPL_Results_Extract[[Player]:[Player]],0)),INDEX(Team_Key[[Abbreviation]:[Abbreviation]],MATCH(LEFT(INDEX(FPL_Fixtures_Extract[],MATCH($A260,FPL_Fixtures_Extract[[Player]:[Player]],0),MATCH(FPL_Combined[[#Headers],[Gameweek 05]],FPL_Fixtures_Extract[#Headers],0)),LEN(INDEX(FPL_Fixtures_Extract[],MATCH($A260,FPL_Fixtures_Extract[[Player]:[Player]],0),MATCH(FPL_Combined[[#Headers],[Gameweek 05]],FPL_Fixtures_Extract[#Headers],0)))-4),Team_Key[[Full Name]:[Full Name]],0))&amp;RIGHT(INDEX(FPL_Fixtures_Extract[],MATCH($A260,FPL_Fixtures_Extract[[Player]:[Player]],0),MATCH(FPL_Combined[[#Headers],[Gameweek 05]],FPL_Fixtures_Extract[#Headers],0)),3))</f>
        <v>LIV(H) 3-1</v>
      </c>
      <c r="G260" t="str">
        <f ca="1">IF(RIGHT(FPL_Combined[[#Headers],[Gameweek 06]],2)&lt;$B$622,INDEX(FPL_Results_Extract[Gameweek 06],MATCH($A260,FPL_Results_Extract[[Player]:[Player]],0)),INDEX(Team_Key[[Abbreviation]:[Abbreviation]],MATCH(LEFT(INDEX(FPL_Fixtures_Extract[],MATCH($A260,FPL_Fixtures_Extract[[Player]:[Player]],0),MATCH(FPL_Combined[[#Headers],[Gameweek 06]],FPL_Fixtures_Extract[#Headers],0)),LEN(INDEX(FPL_Fixtures_Extract[],MATCH($A260,FPL_Fixtures_Extract[[Player]:[Player]],0),MATCH(FPL_Combined[[#Headers],[Gameweek 06]],FPL_Fixtures_Extract[#Headers],0)))-4),Team_Key[[Full Name]:[Full Name]],0))&amp;RIGHT(INDEX(FPL_Fixtures_Extract[],MATCH($A260,FPL_Fixtures_Extract[[Player]:[Player]],0),MATCH(FPL_Combined[[#Headers],[Gameweek 06]],FPL_Fixtures_Extract[#Headers],0)),3))</f>
        <v>SOU(A) 3-2</v>
      </c>
      <c r="H260" t="str">
        <f ca="1">IF(RIGHT(FPL_Combined[[#Headers],[Gameweek 07]],2)&lt;$B$622,INDEX(FPL_Results_Extract[Gameweek 07],MATCH($A260,FPL_Results_Extract[[Player]:[Player]],0)),INDEX(Team_Key[[Abbreviation]:[Abbreviation]],MATCH(LEFT(INDEX(FPL_Fixtures_Extract[],MATCH($A260,FPL_Fixtures_Extract[[Player]:[Player]],0),MATCH(FPL_Combined[[#Headers],[Gameweek 07]],FPL_Fixtures_Extract[#Headers],0)),LEN(INDEX(FPL_Fixtures_Extract[],MATCH($A260,FPL_Fixtures_Extract[[Player]:[Player]],0),MATCH(FPL_Combined[[#Headers],[Gameweek 07]],FPL_Fixtures_Extract[#Headers],0)))-4),Team_Key[[Full Name]:[Full Name]],0))&amp;RIGHT(INDEX(FPL_Fixtures_Extract[],MATCH($A260,FPL_Fixtures_Extract[[Player]:[Player]],0),MATCH(FPL_Combined[[#Headers],[Gameweek 07]],FPL_Fixtures_Extract[#Headers],0)),3))</f>
        <v>SUN(H) 3-0</v>
      </c>
      <c r="I260" t="str">
        <f ca="1">IF(RIGHT(FPL_Combined[[#Headers],[Gameweek 08]],2)&lt;$B$622,INDEX(FPL_Results_Extract[Gameweek 08],MATCH($A260,FPL_Results_Extract[[Player]:[Player]],0)),INDEX(Team_Key[[Abbreviation]:[Abbreviation]],MATCH(LEFT(INDEX(FPL_Fixtures_Extract[],MATCH($A260,FPL_Fixtures_Extract[[Player]:[Player]],0),MATCH(FPL_Combined[[#Headers],[Gameweek 08]],FPL_Fixtures_Extract[#Headers],0)),LEN(INDEX(FPL_Fixtures_Extract[],MATCH($A260,FPL_Fixtures_Extract[[Player]:[Player]],0),MATCH(FPL_Combined[[#Headers],[Gameweek 08]],FPL_Fixtures_Extract[#Headers],0)))-4),Team_Key[[Full Name]:[Full Name]],0))&amp;RIGHT(INDEX(FPL_Fixtures_Extract[],MATCH($A260,FPL_Fixtures_Extract[[Player]:[Player]],0),MATCH(FPL_Combined[[#Headers],[Gameweek 08]],FPL_Fixtures_Extract[#Headers],0)),3))</f>
        <v>ARS(A) 0-3</v>
      </c>
      <c r="J260" t="str">
        <f ca="1">IF(RIGHT(FPL_Combined[[#Headers],[Gameweek 09]],2)&lt;$B$622,INDEX(FPL_Results_Extract[Gameweek 09],MATCH($A260,FPL_Results_Extract[[Player]:[Player]],0)),INDEX(Team_Key[[Abbreviation]:[Abbreviation]],MATCH(LEFT(INDEX(FPL_Fixtures_Extract[],MATCH($A260,FPL_Fixtures_Extract[[Player]:[Player]],0),MATCH(FPL_Combined[[#Headers],[Gameweek 09]],FPL_Fixtures_Extract[#Headers],0)),LEN(INDEX(FPL_Fixtures_Extract[],MATCH($A260,FPL_Fixtures_Extract[[Player]:[Player]],0),MATCH(FPL_Combined[[#Headers],[Gameweek 09]],FPL_Fixtures_Extract[#Headers],0)))-4),Team_Key[[Full Name]:[Full Name]],0))&amp;RIGHT(INDEX(FPL_Fixtures_Extract[],MATCH($A260,FPL_Fixtures_Extract[[Player]:[Player]],0),MATCH(FPL_Combined[[#Headers],[Gameweek 09]],FPL_Fixtures_Extract[#Headers],0)),3))</f>
        <v>EVE(A) 3-0</v>
      </c>
      <c r="K260" t="str">
        <f ca="1">IF(RIGHT(FPL_Combined[[#Headers],[Gameweek 10]],2)&lt;$B$622,INDEX(FPL_Results_Extract[Gameweek 10],MATCH($A260,FPL_Results_Extract[[Player]:[Player]],0)),INDEX(Team_Key[[Abbreviation]:[Abbreviation]],MATCH(LEFT(INDEX(FPL_Fixtures_Extract[],MATCH($A260,FPL_Fixtures_Extract[[Player]:[Player]],0),MATCH(FPL_Combined[[#Headers],[Gameweek 10]],FPL_Fixtures_Extract[#Headers],0)),LEN(INDEX(FPL_Fixtures_Extract[],MATCH($A260,FPL_Fixtures_Extract[[Player]:[Player]],0),MATCH(FPL_Combined[[#Headers],[Gameweek 10]],FPL_Fixtures_Extract[#Headers],0)))-4),Team_Key[[Full Name]:[Full Name]],0))&amp;RIGHT(INDEX(FPL_Fixtures_Extract[],MATCH($A260,FPL_Fixtures_Extract[[Player]:[Player]],0),MATCH(FPL_Combined[[#Headers],[Gameweek 10]],FPL_Fixtures_Extract[#Headers],0)),3))</f>
        <v>MCI(H) 0-0</v>
      </c>
      <c r="L260" t="str">
        <f ca="1">IF(RIGHT(FPL_Combined[[#Headers],[Gameweek 11]],2)&lt;$B$622,INDEX(FPL_Results_Extract[Gameweek 11],MATCH($A260,FPL_Results_Extract[[Player]:[Player]],0)),INDEX(Team_Key[[Abbreviation]:[Abbreviation]],MATCH(LEFT(INDEX(FPL_Fixtures_Extract[],MATCH($A260,FPL_Fixtures_Extract[[Player]:[Player]],0),MATCH(FPL_Combined[[#Headers],[Gameweek 11]],FPL_Fixtures_Extract[#Headers],0)),LEN(INDEX(FPL_Fixtures_Extract[],MATCH($A260,FPL_Fixtures_Extract[[Player]:[Player]],0),MATCH(FPL_Combined[[#Headers],[Gameweek 11]],FPL_Fixtures_Extract[#Headers],0)))-4),Team_Key[[Full Name]:[Full Name]],0))&amp;RIGHT(INDEX(FPL_Fixtures_Extract[],MATCH($A260,FPL_Fixtures_Extract[[Player]:[Player]],0),MATCH(FPL_Combined[[#Headers],[Gameweek 11]],FPL_Fixtures_Extract[#Headers],0)),3))</f>
        <v>CRY(A) 0-0</v>
      </c>
      <c r="M260" t="str">
        <f ca="1">IF(RIGHT(FPL_Combined[[#Headers],[Gameweek 12]],2)&lt;$B$622,INDEX(FPL_Results_Extract[Gameweek 12],MATCH($A260,FPL_Results_Extract[[Player]:[Player]],0)),INDEX(Team_Key[[Abbreviation]:[Abbreviation]],MATCH(LEFT(INDEX(FPL_Fixtures_Extract[],MATCH($A260,FPL_Fixtures_Extract[[Player]:[Player]],0),MATCH(FPL_Combined[[#Headers],[Gameweek 12]],FPL_Fixtures_Extract[#Headers],0)),LEN(INDEX(FPL_Fixtures_Extract[],MATCH($A260,FPL_Fixtures_Extract[[Player]:[Player]],0),MATCH(FPL_Combined[[#Headers],[Gameweek 12]],FPL_Fixtures_Extract[#Headers],0)))-4),Team_Key[[Full Name]:[Full Name]],0))&amp;RIGHT(INDEX(FPL_Fixtures_Extract[],MATCH($A260,FPL_Fixtures_Extract[[Player]:[Player]],0),MATCH(FPL_Combined[[#Headers],[Gameweek 12]],FPL_Fixtures_Extract[#Headers],0)),3))</f>
        <v>WBA(H) 2-0</v>
      </c>
      <c r="N260" t="str">
        <f ca="1">IF(RIGHT(FPL_Combined[[#Headers],[Gameweek 13]],2)&lt;$B$622,INDEX(FPL_Results_Extract[Gameweek 13],MATCH($A260,FPL_Results_Extract[[Player]:[Player]],0)),INDEX(Team_Key[[Abbreviation]:[Abbreviation]],MATCH(LEFT(INDEX(FPL_Fixtures_Extract[],MATCH($A260,FPL_Fixtures_Extract[[Player]:[Player]],0),MATCH(FPL_Combined[[#Headers],[Gameweek 13]],FPL_Fixtures_Extract[#Headers],0)),LEN(INDEX(FPL_Fixtures_Extract[],MATCH($A260,FPL_Fixtures_Extract[[Player]:[Player]],0),MATCH(FPL_Combined[[#Headers],[Gameweek 13]],FPL_Fixtures_Extract[#Headers],0)))-4),Team_Key[[Full Name]:[Full Name]],0))&amp;RIGHT(INDEX(FPL_Fixtures_Extract[],MATCH($A260,FPL_Fixtures_Extract[[Player]:[Player]],0),MATCH(FPL_Combined[[#Headers],[Gameweek 13]],FPL_Fixtures_Extract[#Headers],0)),3))</f>
        <v>WAT(A) 2-1</v>
      </c>
      <c r="O260" t="str">
        <f ca="1">IF(RIGHT(FPL_Combined[[#Headers],[Gameweek 14]],2)&lt;$B$622,INDEX(FPL_Results_Extract[Gameweek 14],MATCH($A260,FPL_Results_Extract[[Player]:[Player]],0)),INDEX(Team_Key[[Abbreviation]:[Abbreviation]],MATCH(LEFT(INDEX(FPL_Fixtures_Extract[],MATCH($A260,FPL_Fixtures_Extract[[Player]:[Player]],0),MATCH(FPL_Combined[[#Headers],[Gameweek 14]],FPL_Fixtures_Extract[#Headers],0)),LEN(INDEX(FPL_Fixtures_Extract[],MATCH($A260,FPL_Fixtures_Extract[[Player]:[Player]],0),MATCH(FPL_Combined[[#Headers],[Gameweek 14]],FPL_Fixtures_Extract[#Headers],0)))-4),Team_Key[[Full Name]:[Full Name]],0))&amp;RIGHT(INDEX(FPL_Fixtures_Extract[],MATCH($A260,FPL_Fixtures_Extract[[Player]:[Player]],0),MATCH(FPL_Combined[[#Headers],[Gameweek 14]],FPL_Fixtures_Extract[#Headers],0)),3))</f>
        <v>LEI(A) 1-1</v>
      </c>
      <c r="P260" t="str">
        <f ca="1">IF(RIGHT(FPL_Combined[[#Headers],[Gameweek 15]],2)&lt;$B$622,INDEX(FPL_Results_Extract[Gameweek 15],MATCH($A260,FPL_Results_Extract[[Player]:[Player]],0)),INDEX(Team_Key[[Abbreviation]:[Abbreviation]],MATCH(LEFT(INDEX(FPL_Fixtures_Extract[],MATCH($A260,FPL_Fixtures_Extract[[Player]:[Player]],0),MATCH(FPL_Combined[[#Headers],[Gameweek 15]],FPL_Fixtures_Extract[#Headers],0)),LEN(INDEX(FPL_Fixtures_Extract[],MATCH($A260,FPL_Fixtures_Extract[[Player]:[Player]],0),MATCH(FPL_Combined[[#Headers],[Gameweek 15]],FPL_Fixtures_Extract[#Headers],0)))-4),Team_Key[[Full Name]:[Full Name]],0))&amp;RIGHT(INDEX(FPL_Fixtures_Extract[],MATCH($A260,FPL_Fixtures_Extract[[Player]:[Player]],0),MATCH(FPL_Combined[[#Headers],[Gameweek 15]],FPL_Fixtures_Extract[#Headers],0)),3))</f>
        <v>WHU(H) 0-0</v>
      </c>
      <c r="Q260" t="str">
        <f ca="1">IF(RIGHT(FPL_Combined[[#Headers],[Gameweek 16]],2)&lt;$B$622,INDEX(FPL_Results_Extract[Gameweek 16],MATCH($A260,FPL_Results_Extract[[Player]:[Player]],0)),INDEX(Team_Key[[Abbreviation]:[Abbreviation]],MATCH(LEFT(INDEX(FPL_Fixtures_Extract[],MATCH($A260,FPL_Fixtures_Extract[[Player]:[Player]],0),MATCH(FPL_Combined[[#Headers],[Gameweek 16]],FPL_Fixtures_Extract[#Headers],0)),LEN(INDEX(FPL_Fixtures_Extract[],MATCH($A260,FPL_Fixtures_Extract[[Player]:[Player]],0),MATCH(FPL_Combined[[#Headers],[Gameweek 16]],FPL_Fixtures_Extract[#Headers],0)))-4),Team_Key[[Full Name]:[Full Name]],0))&amp;RIGHT(INDEX(FPL_Fixtures_Extract[],MATCH($A260,FPL_Fixtures_Extract[[Player]:[Player]],0),MATCH(FPL_Combined[[#Headers],[Gameweek 16]],FPL_Fixtures_Extract[#Headers],0)),3))</f>
        <v>BOU(A) 1-2</v>
      </c>
      <c r="R260" t="str">
        <f ca="1">IF(RIGHT(FPL_Combined[[#Headers],[Gameweek 17]],2)&lt;$B$622,INDEX(FPL_Results_Extract[Gameweek 17],MATCH($A260,FPL_Results_Extract[[Player]:[Player]],0)),INDEX(Team_Key[[Abbreviation]:[Abbreviation]],MATCH(LEFT(INDEX(FPL_Fixtures_Extract[],MATCH($A260,FPL_Fixtures_Extract[[Player]:[Player]],0),MATCH(FPL_Combined[[#Headers],[Gameweek 17]],FPL_Fixtures_Extract[#Headers],0)),LEN(INDEX(FPL_Fixtures_Extract[],MATCH($A260,FPL_Fixtures_Extract[[Player]:[Player]],0),MATCH(FPL_Combined[[#Headers],[Gameweek 17]],FPL_Fixtures_Extract[#Headers],0)))-4),Team_Key[[Full Name]:[Full Name]],0))&amp;RIGHT(INDEX(FPL_Fixtures_Extract[],MATCH($A260,FPL_Fixtures_Extract[[Player]:[Player]],0),MATCH(FPL_Combined[[#Headers],[Gameweek 17]],FPL_Fixtures_Extract[#Headers],0)),3))</f>
        <v>NOR(H) 1-2</v>
      </c>
      <c r="S260" t="str">
        <f ca="1">IF(RIGHT(FPL_Combined[[#Headers],[Gameweek 18]],2)&lt;$B$622,INDEX(FPL_Results_Extract[Gameweek 18],MATCH($A260,FPL_Results_Extract[[Player]:[Player]],0)),INDEX(Team_Key[[Abbreviation]:[Abbreviation]],MATCH(LEFT(INDEX(FPL_Fixtures_Extract[],MATCH($A260,FPL_Fixtures_Extract[[Player]:[Player]],0),MATCH(FPL_Combined[[#Headers],[Gameweek 18]],FPL_Fixtures_Extract[#Headers],0)),LEN(INDEX(FPL_Fixtures_Extract[],MATCH($A260,FPL_Fixtures_Extract[[Player]:[Player]],0),MATCH(FPL_Combined[[#Headers],[Gameweek 18]],FPL_Fixtures_Extract[#Headers],0)))-4),Team_Key[[Full Name]:[Full Name]],0))&amp;RIGHT(INDEX(FPL_Fixtures_Extract[],MATCH($A260,FPL_Fixtures_Extract[[Player]:[Player]],0),MATCH(FPL_Combined[[#Headers],[Gameweek 18]],FPL_Fixtures_Extract[#Headers],0)),3))</f>
        <v>STK(A) 0-2</v>
      </c>
      <c r="T260" t="str">
        <f ca="1">IF(RIGHT(FPL_Combined[[#Headers],[Gameweek 19]],2)&lt;$B$622,INDEX(FPL_Results_Extract[Gameweek 19],MATCH($A260,FPL_Results_Extract[[Player]:[Player]],0)),INDEX(Team_Key[[Abbreviation]:[Abbreviation]],MATCH(LEFT(INDEX(FPL_Fixtures_Extract[],MATCH($A260,FPL_Fixtures_Extract[[Player]:[Player]],0),MATCH(FPL_Combined[[#Headers],[Gameweek 19]],FPL_Fixtures_Extract[#Headers],0)),LEN(INDEX(FPL_Fixtures_Extract[],MATCH($A260,FPL_Fixtures_Extract[[Player]:[Player]],0),MATCH(FPL_Combined[[#Headers],[Gameweek 19]],FPL_Fixtures_Extract[#Headers],0)))-4),Team_Key[[Full Name]:[Full Name]],0))&amp;RIGHT(INDEX(FPL_Fixtures_Extract[],MATCH($A260,FPL_Fixtures_Extract[[Player]:[Player]],0),MATCH(FPL_Combined[[#Headers],[Gameweek 19]],FPL_Fixtures_Extract[#Headers],0)),3))</f>
        <v>CHE(H) 0-0</v>
      </c>
      <c r="U260" t="str">
        <f ca="1">IF(RIGHT(FPL_Combined[[#Headers],[Gameweek 20]],2)&lt;$B$622,INDEX(FPL_Results_Extract[Gameweek 20],MATCH($A260,FPL_Results_Extract[[Player]:[Player]],0)),INDEX(Team_Key[[Abbreviation]:[Abbreviation]],MATCH(LEFT(INDEX(FPL_Fixtures_Extract[],MATCH($A260,FPL_Fixtures_Extract[[Player]:[Player]],0),MATCH(FPL_Combined[[#Headers],[Gameweek 20]],FPL_Fixtures_Extract[#Headers],0)),LEN(INDEX(FPL_Fixtures_Extract[],MATCH($A260,FPL_Fixtures_Extract[[Player]:[Player]],0),MATCH(FPL_Combined[[#Headers],[Gameweek 20]],FPL_Fixtures_Extract[#Headers],0)))-4),Team_Key[[Full Name]:[Full Name]],0))&amp;RIGHT(INDEX(FPL_Fixtures_Extract[],MATCH($A260,FPL_Fixtures_Extract[[Player]:[Player]],0),MATCH(FPL_Combined[[#Headers],[Gameweek 20]],FPL_Fixtures_Extract[#Headers],0)),3))</f>
        <v>SWA(H) 2-1</v>
      </c>
      <c r="V260" t="str">
        <f ca="1">IF(RIGHT(FPL_Combined[[#Headers],[Gameweek 21]],2)&lt;$B$622,INDEX(FPL_Results_Extract[Gameweek 21],MATCH($A260,FPL_Results_Extract[[Player]:[Player]],0)),INDEX(Team_Key[[Abbreviation]:[Abbreviation]],MATCH(LEFT(INDEX(FPL_Fixtures_Extract[],MATCH($A260,FPL_Fixtures_Extract[[Player]:[Player]],0),MATCH(FPL_Combined[[#Headers],[Gameweek 21]],FPL_Fixtures_Extract[#Headers],0)),LEN(INDEX(FPL_Fixtures_Extract[],MATCH($A260,FPL_Fixtures_Extract[[Player]:[Player]],0),MATCH(FPL_Combined[[#Headers],[Gameweek 21]],FPL_Fixtures_Extract[#Headers],0)))-4),Team_Key[[Full Name]:[Full Name]],0))&amp;RIGHT(INDEX(FPL_Fixtures_Extract[],MATCH($A260,FPL_Fixtures_Extract[[Player]:[Player]],0),MATCH(FPL_Combined[[#Headers],[Gameweek 21]],FPL_Fixtures_Extract[#Headers],0)),3))</f>
        <v>NEW(A) 3-3</v>
      </c>
      <c r="W260" t="str">
        <f ca="1">IF(RIGHT(FPL_Combined[[#Headers],[Gameweek 22]],2)&lt;$B$622,INDEX(FPL_Results_Extract[Gameweek 22],MATCH($A260,FPL_Results_Extract[[Player]:[Player]],0)),INDEX(Team_Key[[Abbreviation]:[Abbreviation]],MATCH(LEFT(INDEX(FPL_Fixtures_Extract[],MATCH($A260,FPL_Fixtures_Extract[[Player]:[Player]],0),MATCH(FPL_Combined[[#Headers],[Gameweek 22]],FPL_Fixtures_Extract[#Headers],0)),LEN(INDEX(FPL_Fixtures_Extract[],MATCH($A260,FPL_Fixtures_Extract[[Player]:[Player]],0),MATCH(FPL_Combined[[#Headers],[Gameweek 22]],FPL_Fixtures_Extract[#Headers],0)))-4),Team_Key[[Full Name]:[Full Name]],0))&amp;RIGHT(INDEX(FPL_Fixtures_Extract[],MATCH($A260,FPL_Fixtures_Extract[[Player]:[Player]],0),MATCH(FPL_Combined[[#Headers],[Gameweek 22]],FPL_Fixtures_Extract[#Headers],0)),3))</f>
        <v>LIV(A) 1-0</v>
      </c>
      <c r="X260" t="str">
        <f ca="1">IF(RIGHT(FPL_Combined[[#Headers],[Gameweek 23]],2)&lt;$B$622,INDEX(FPL_Results_Extract[Gameweek 23],MATCH($A260,FPL_Results_Extract[[Player]:[Player]],0)),INDEX(Team_Key[[Abbreviation]:[Abbreviation]],MATCH(LEFT(INDEX(FPL_Fixtures_Extract[],MATCH($A260,FPL_Fixtures_Extract[[Player]:[Player]],0),MATCH(FPL_Combined[[#Headers],[Gameweek 23]],FPL_Fixtures_Extract[#Headers],0)),LEN(INDEX(FPL_Fixtures_Extract[],MATCH($A260,FPL_Fixtures_Extract[[Player]:[Player]],0),MATCH(FPL_Combined[[#Headers],[Gameweek 23]],FPL_Fixtures_Extract[#Headers],0)))-4),Team_Key[[Full Name]:[Full Name]],0))&amp;RIGHT(INDEX(FPL_Fixtures_Extract[],MATCH($A260,FPL_Fixtures_Extract[[Player]:[Player]],0),MATCH(FPL_Combined[[#Headers],[Gameweek 23]],FPL_Fixtures_Extract[#Headers],0)),3))</f>
        <v>SOU(H) 0-1</v>
      </c>
      <c r="Y260" t="str">
        <f ca="1">IF(RIGHT(FPL_Combined[[#Headers],[Gameweek 24]],2)&lt;$B$622,INDEX(FPL_Results_Extract[Team],MATCH($A260,FPL_Results_Extract[[Player]:[Player]],0)),INDEX(Team_Key[[Abbreviation]:[Abbreviation]],MATCH(LEFT(INDEX(FPL_Fixtures_Extract[],MATCH($A260,FPL_Fixtures_Extract[[Player]:[Player]],0),MATCH(FPL_Combined[[#Headers],[Gameweek 24]],FPL_Fixtures_Extract[#Headers],0)),LEN(INDEX(FPL_Fixtures_Extract[],MATCH($A260,FPL_Fixtures_Extract[[Player]:[Player]],0),MATCH(FPL_Combined[[#Headers],[Gameweek 24]],FPL_Fixtures_Extract[#Headers],0)))-4),Team_Key[[Full Name]:[Full Name]],0))&amp;RIGHT(INDEX(FPL_Fixtures_Extract[],MATCH($A260,FPL_Fixtures_Extract[[Player]:[Player]],0),MATCH(FPL_Combined[[#Headers],[Gameweek 24]],FPL_Fixtures_Extract[#Headers],0)),3))</f>
        <v>MUN</v>
      </c>
      <c r="Z260" t="str">
        <f ca="1">IF(RIGHT(FPL_Combined[[#Headers],[Gameweek 25]],2)&lt;$B$622,INDEX(FPL_Results_Extract[Player],MATCH($A260,FPL_Results_Extract[[Player]:[Player]],0)),INDEX(Team_Key[[Abbreviation]:[Abbreviation]],MATCH(LEFT(INDEX(FPL_Fixtures_Extract[],MATCH($A260,FPL_Fixtures_Extract[[Player]:[Player]],0),MATCH(FPL_Combined[[#Headers],[Gameweek 25]],FPL_Fixtures_Extract[#Headers],0)),LEN(INDEX(FPL_Fixtures_Extract[],MATCH($A260,FPL_Fixtures_Extract[[Player]:[Player]],0),MATCH(FPL_Combined[[#Headers],[Gameweek 25]],FPL_Fixtures_Extract[#Headers],0)))-4),Team_Key[[Full Name]:[Full Name]],0))&amp;RIGHT(INDEX(FPL_Fixtures_Extract[],MATCH($A260,FPL_Fixtures_Extract[[Player]:[Player]],0),MATCH(FPL_Combined[[#Headers],[Gameweek 25]],FPL_Fixtures_Extract[#Headers],0)),3))</f>
        <v>Hernández</v>
      </c>
      <c r="AA260" t="str">
        <f ca="1">IF(RIGHT(FPL_Combined[[#Headers],[Gameweek 26]],2)&lt;$B$622,INDEX(FPL_Results_Extract[Gameweek 01],MATCH($A260,FPL_Results_Extract[[Player]:[Player]],0)),INDEX(Team_Key[[Abbreviation]:[Abbreviation]],MATCH(LEFT(INDEX(FPL_Fixtures_Extract[],MATCH($A260,FPL_Fixtures_Extract[[Player]:[Player]],0),MATCH(FPL_Combined[[#Headers],[Gameweek 26]],FPL_Fixtures_Extract[#Headers],0)),LEN(INDEX(FPL_Fixtures_Extract[],MATCH($A260,FPL_Fixtures_Extract[[Player]:[Player]],0),MATCH(FPL_Combined[[#Headers],[Gameweek 26]],FPL_Fixtures_Extract[#Headers],0)))-4),Team_Key[[Full Name]:[Full Name]],0))&amp;RIGHT(INDEX(FPL_Fixtures_Extract[],MATCH($A260,FPL_Fixtures_Extract[[Player]:[Player]],0),MATCH(FPL_Combined[[#Headers],[Gameweek 26]],FPL_Fixtures_Extract[#Headers],0)),3))</f>
        <v>TOT(H) 1-0</v>
      </c>
      <c r="AB260" t="str">
        <f ca="1">IF(RIGHT(FPL_Combined[[#Headers],[Gameweek 27]],2)&lt;$B$622,INDEX(FPL_Results_Extract[Gameweek 02],MATCH($A260,FPL_Results_Extract[[Player]:[Player]],0)),INDEX(Team_Key[[Abbreviation]:[Abbreviation]],MATCH(LEFT(INDEX(FPL_Fixtures_Extract[],MATCH($A260,FPL_Fixtures_Extract[[Player]:[Player]],0),MATCH(FPL_Combined[[#Headers],[Gameweek 27]],FPL_Fixtures_Extract[#Headers],0)),LEN(INDEX(FPL_Fixtures_Extract[],MATCH($A260,FPL_Fixtures_Extract[[Player]:[Player]],0),MATCH(FPL_Combined[[#Headers],[Gameweek 27]],FPL_Fixtures_Extract[#Headers],0)))-4),Team_Key[[Full Name]:[Full Name]],0))&amp;RIGHT(INDEX(FPL_Fixtures_Extract[],MATCH($A260,FPL_Fixtures_Extract[[Player]:[Player]],0),MATCH(FPL_Combined[[#Headers],[Gameweek 27]],FPL_Fixtures_Extract[#Headers],0)),3))</f>
        <v>AVL(A) 1-0</v>
      </c>
      <c r="AC260" t="str">
        <f ca="1">IF(RIGHT(FPL_Combined[[#Headers],[Gameweek 28]],2)&lt;$B$622,INDEX(FPL_Results_Extract[Gameweek 03],MATCH($A260,FPL_Results_Extract[[Player]:[Player]],0)),INDEX(Team_Key[[Abbreviation]:[Abbreviation]],MATCH(LEFT(INDEX(FPL_Fixtures_Extract[],MATCH($A260,FPL_Fixtures_Extract[[Player]:[Player]],0),MATCH(FPL_Combined[[#Headers],[Gameweek 28]],FPL_Fixtures_Extract[#Headers],0)),LEN(INDEX(FPL_Fixtures_Extract[],MATCH($A260,FPL_Fixtures_Extract[[Player]:[Player]],0),MATCH(FPL_Combined[[#Headers],[Gameweek 28]],FPL_Fixtures_Extract[#Headers],0)))-4),Team_Key[[Full Name]:[Full Name]],0))&amp;RIGHT(INDEX(FPL_Fixtures_Extract[],MATCH($A260,FPL_Fixtures_Extract[[Player]:[Player]],0),MATCH(FPL_Combined[[#Headers],[Gameweek 28]],FPL_Fixtures_Extract[#Headers],0)),3))</f>
        <v>NEW(H) 0-0</v>
      </c>
      <c r="AD260" t="str">
        <f ca="1">IF(RIGHT(FPL_Combined[[#Headers],[Gameweek 29]],2)&lt;$B$622,INDEX(FPL_Results_Extract[Gameweek 04],MATCH($A260,FPL_Results_Extract[[Player]:[Player]],0)),INDEX(Team_Key[[Abbreviation]:[Abbreviation]],MATCH(LEFT(INDEX(FPL_Fixtures_Extract[],MATCH($A260,FPL_Fixtures_Extract[[Player]:[Player]],0),MATCH(FPL_Combined[[#Headers],[Gameweek 29]],FPL_Fixtures_Extract[#Headers],0)),LEN(INDEX(FPL_Fixtures_Extract[],MATCH($A260,FPL_Fixtures_Extract[[Player]:[Player]],0),MATCH(FPL_Combined[[#Headers],[Gameweek 29]],FPL_Fixtures_Extract[#Headers],0)))-4),Team_Key[[Full Name]:[Full Name]],0))&amp;RIGHT(INDEX(FPL_Fixtures_Extract[],MATCH($A260,FPL_Fixtures_Extract[[Player]:[Player]],0),MATCH(FPL_Combined[[#Headers],[Gameweek 29]],FPL_Fixtures_Extract[#Headers],0)),3))</f>
        <v>WBA(A)</v>
      </c>
      <c r="AE260" t="e">
        <f ca="1">IF(RIGHT(FPL_Combined[[#Headers],[Gameweek 30]],2)&lt;$B$622,INDEX(FPL_Results_Extract[Gameweek 05],MATCH($A260,FPL_Results_Extract[[Player]:[Player]],0)),INDEX(Team_Key[[Abbreviation]:[Abbreviation]],MATCH(LEFT(INDEX(FPL_Fixtures_Extract[],MATCH($A260,FPL_Fixtures_Extract[[Player]:[Player]],0),MATCH(FPL_Combined[[#Headers],[Gameweek 30]],FPL_Fixtures_Extract[#Headers],0)),LEN(INDEX(FPL_Fixtures_Extract[],MATCH($A260,FPL_Fixtures_Extract[[Player]:[Player]],0),MATCH(FPL_Combined[[#Headers],[Gameweek 30]],FPL_Fixtures_Extract[#Headers],0)))-4),Team_Key[[Full Name]:[Full Name]],0))&amp;RIGHT(INDEX(FPL_Fixtures_Extract[],MATCH($A260,FPL_Fixtures_Extract[[Player]:[Player]],0),MATCH(FPL_Combined[[#Headers],[Gameweek 30]],FPL_Fixtures_Extract[#Headers],0)),3))</f>
        <v>#VALUE!</v>
      </c>
      <c r="AF260" t="str">
        <f ca="1">IF(RIGHT(FPL_Combined[[#Headers],[Gameweek 31]],2)&lt;$B$622,INDEX(FPL_Results_Extract[Gameweek 06],MATCH($A260,FPL_Results_Extract[[Player]:[Player]],0)),INDEX(Team_Key[[Abbreviation]:[Abbreviation]],MATCH(LEFT(INDEX(FPL_Fixtures_Extract[],MATCH($A260,FPL_Fixtures_Extract[[Player]:[Player]],0),MATCH(FPL_Combined[[#Headers],[Gameweek 31]],FPL_Fixtures_Extract[#Headers],0)),LEN(INDEX(FPL_Fixtures_Extract[],MATCH($A260,FPL_Fixtures_Extract[[Player]:[Player]],0),MATCH(FPL_Combined[[#Headers],[Gameweek 31]],FPL_Fixtures_Extract[#Headers],0)))-4),Team_Key[[Full Name]:[Full Name]],0))&amp;RIGHT(INDEX(FPL_Fixtures_Extract[],MATCH($A260,FPL_Fixtures_Extract[[Player]:[Player]],0),MATCH(FPL_Combined[[#Headers],[Gameweek 31]],FPL_Fixtures_Extract[#Headers],0)),3))</f>
        <v>MCI(A)</v>
      </c>
      <c r="AG260" t="str">
        <f ca="1">IF(RIGHT(FPL_Combined[[#Headers],[Gameweek 32]],2)&lt;$B$622,INDEX(FPL_Results_Extract[Gameweek 07],MATCH($A260,FPL_Results_Extract[[Player]:[Player]],0)),INDEX(Team_Key[[Abbreviation]:[Abbreviation]],MATCH(LEFT(INDEX(FPL_Fixtures_Extract[],MATCH($A260,FPL_Fixtures_Extract[[Player]:[Player]],0),MATCH(FPL_Combined[[#Headers],[Gameweek 32]],FPL_Fixtures_Extract[#Headers],0)),LEN(INDEX(FPL_Fixtures_Extract[],MATCH($A260,FPL_Fixtures_Extract[[Player]:[Player]],0),MATCH(FPL_Combined[[#Headers],[Gameweek 32]],FPL_Fixtures_Extract[#Headers],0)))-4),Team_Key[[Full Name]:[Full Name]],0))&amp;RIGHT(INDEX(FPL_Fixtures_Extract[],MATCH($A260,FPL_Fixtures_Extract[[Player]:[Player]],0),MATCH(FPL_Combined[[#Headers],[Gameweek 32]],FPL_Fixtures_Extract[#Headers],0)),3))</f>
        <v>EVE(H)</v>
      </c>
      <c r="AH260" t="str">
        <f ca="1">IF(RIGHT(FPL_Combined[[#Headers],[Gameweek 33]],2)&lt;$B$622,INDEX(FPL_Results_Extract[Gameweek 08],MATCH($A260,FPL_Results_Extract[[Player]:[Player]],0)),INDEX(Team_Key[[Abbreviation]:[Abbreviation]],MATCH(LEFT(INDEX(FPL_Fixtures_Extract[],MATCH($A260,FPL_Fixtures_Extract[[Player]:[Player]],0),MATCH(FPL_Combined[[#Headers],[Gameweek 33]],FPL_Fixtures_Extract[#Headers],0)),LEN(INDEX(FPL_Fixtures_Extract[],MATCH($A260,FPL_Fixtures_Extract[[Player]:[Player]],0),MATCH(FPL_Combined[[#Headers],[Gameweek 33]],FPL_Fixtures_Extract[#Headers],0)))-4),Team_Key[[Full Name]:[Full Name]],0))&amp;RIGHT(INDEX(FPL_Fixtures_Extract[],MATCH($A260,FPL_Fixtures_Extract[[Player]:[Player]],0),MATCH(FPL_Combined[[#Headers],[Gameweek 33]],FPL_Fixtures_Extract[#Headers],0)),3))</f>
        <v>TOT(A)</v>
      </c>
      <c r="AI260" t="str">
        <f ca="1">IF(RIGHT(FPL_Combined[[#Headers],[Gameweek 34]],2)&lt;$B$622,INDEX(FPL_Results_Extract[Gameweek 09],MATCH($A260,FPL_Results_Extract[[Player]:[Player]],0)),INDEX(Team_Key[[Abbreviation]:[Abbreviation]],MATCH(LEFT(INDEX(FPL_Fixtures_Extract[],MATCH($A260,FPL_Fixtures_Extract[[Player]:[Player]],0),MATCH(FPL_Combined[[#Headers],[Gameweek 34]],FPL_Fixtures_Extract[#Headers],0)),LEN(INDEX(FPL_Fixtures_Extract[],MATCH($A260,FPL_Fixtures_Extract[[Player]:[Player]],0),MATCH(FPL_Combined[[#Headers],[Gameweek 34]],FPL_Fixtures_Extract[#Headers],0)))-4),Team_Key[[Full Name]:[Full Name]],0))&amp;RIGHT(INDEX(FPL_Fixtures_Extract[],MATCH($A260,FPL_Fixtures_Extract[[Player]:[Player]],0),MATCH(FPL_Combined[[#Headers],[Gameweek 34]],FPL_Fixtures_Extract[#Headers],0)),3))</f>
        <v>AVL(H)</v>
      </c>
      <c r="AJ260" t="e">
        <f ca="1">IF(RIGHT(FPL_Combined[[#Headers],[Gameweek 35]],2)&lt;$B$622,INDEX(FPL_Results_Extract[Gameweek 10],MATCH($A260,FPL_Results_Extract[[Player]:[Player]],0)),INDEX(Team_Key[[Abbreviation]:[Abbreviation]],MATCH(LEFT(INDEX(FPL_Fixtures_Extract[],MATCH($A260,FPL_Fixtures_Extract[[Player]:[Player]],0),MATCH(FPL_Combined[[#Headers],[Gameweek 35]],FPL_Fixtures_Extract[#Headers],0)),LEN(INDEX(FPL_Fixtures_Extract[],MATCH($A260,FPL_Fixtures_Extract[[Player]:[Player]],0),MATCH(FPL_Combined[[#Headers],[Gameweek 35]],FPL_Fixtures_Extract[#Headers],0)))-4),Team_Key[[Full Name]:[Full Name]],0))&amp;RIGHT(INDEX(FPL_Fixtures_Extract[],MATCH($A260,FPL_Fixtures_Extract[[Player]:[Player]],0),MATCH(FPL_Combined[[#Headers],[Gameweek 35]],FPL_Fixtures_Extract[#Headers],0)),3))</f>
        <v>#VALUE!</v>
      </c>
      <c r="AK260" t="str">
        <f ca="1">IF(RIGHT(FPL_Combined[[#Headers],[Gameweek 36]],2)&lt;$B$622,INDEX(FPL_Results_Extract[Gameweek 11],MATCH($A260,FPL_Results_Extract[[Player]:[Player]],0)),INDEX(Team_Key[[Abbreviation]:[Abbreviation]],MATCH(LEFT(INDEX(FPL_Fixtures_Extract[],MATCH($A260,FPL_Fixtures_Extract[[Player]:[Player]],0),MATCH(FPL_Combined[[#Headers],[Gameweek 36]],FPL_Fixtures_Extract[#Headers],0)),LEN(INDEX(FPL_Fixtures_Extract[],MATCH($A260,FPL_Fixtures_Extract[[Player]:[Player]],0),MATCH(FPL_Combined[[#Headers],[Gameweek 36]],FPL_Fixtures_Extract[#Headers],0)))-4),Team_Key[[Full Name]:[Full Name]],0))&amp;RIGHT(INDEX(FPL_Fixtures_Extract[],MATCH($A260,FPL_Fixtures_Extract[[Player]:[Player]],0),MATCH(FPL_Combined[[#Headers],[Gameweek 36]],FPL_Fixtures_Extract[#Headers],0)),3))</f>
        <v>LEI(H)</v>
      </c>
      <c r="AL260" t="str">
        <f ca="1">IF(RIGHT(FPL_Combined[[#Headers],[Gameweek 37]],2)&lt;$B$622,INDEX(FPL_Results_Extract[Gameweek 12],MATCH($A260,FPL_Results_Extract[[Player]:[Player]],0)),INDEX(Team_Key[[Abbreviation]:[Abbreviation]],MATCH(LEFT(INDEX(FPL_Fixtures_Extract[],MATCH($A260,FPL_Fixtures_Extract[[Player]:[Player]],0),MATCH(FPL_Combined[[#Headers],[Gameweek 37]],FPL_Fixtures_Extract[#Headers],0)),LEN(INDEX(FPL_Fixtures_Extract[],MATCH($A260,FPL_Fixtures_Extract[[Player]:[Player]],0),MATCH(FPL_Combined[[#Headers],[Gameweek 37]],FPL_Fixtures_Extract[#Headers],0)))-4),Team_Key[[Full Name]:[Full Name]],0))&amp;RIGHT(INDEX(FPL_Fixtures_Extract[],MATCH($A260,FPL_Fixtures_Extract[[Player]:[Player]],0),MATCH(FPL_Combined[[#Headers],[Gameweek 37]],FPL_Fixtures_Extract[#Headers],0)),3))</f>
        <v>NOR(A)</v>
      </c>
      <c r="AM260" t="str">
        <f ca="1">IF(RIGHT(FPL_Combined[[#Headers],[Gameweek 38]],2)&lt;$B$622,INDEX(FPL_Results_Extract[Gameweek 13],MATCH($A260,FPL_Results_Extract[[Player]:[Player]],0)),INDEX(Team_Key[[Abbreviation]:[Abbreviation]],MATCH(LEFT(INDEX(FPL_Fixtures_Extract[],MATCH($A260,FPL_Fixtures_Extract[[Player]:[Player]],0),MATCH(FPL_Combined[[#Headers],[Gameweek 38]],FPL_Fixtures_Extract[#Headers],0)),LEN(INDEX(FPL_Fixtures_Extract[],MATCH($A260,FPL_Fixtures_Extract[[Player]:[Player]],0),MATCH(FPL_Combined[[#Headers],[Gameweek 38]],FPL_Fixtures_Extract[#Headers],0)))-4),Team_Key[[Full Name]:[Full Name]],0))&amp;RIGHT(INDEX(FPL_Fixtures_Extract[],MATCH($A260,FPL_Fixtures_Extract[[Player]:[Player]],0),MATCH(FPL_Combined[[#Headers],[Gameweek 38]],FPL_Fixtures_Extract[#Headers],0)),3))</f>
        <v>BOU(H)</v>
      </c>
    </row>
    <row r="261" spans="1:39" x14ac:dyDescent="0.45">
      <c r="A261" t="s">
        <v>395</v>
      </c>
      <c r="B261" t="str">
        <f ca="1">IF(RIGHT(FPL_Combined[[#Headers],[Gameweek 01]],2)&lt;$B$622,INDEX(FPL_Results_Extract[Gameweek 01],MATCH($A261,FPL_Results_Extract[[Player]:[Player]],0)),INDEX(Team_Key[[Abbreviation]:[Abbreviation]],MATCH(LEFT(INDEX(FPL_Fixtures_Extract[],MATCH($A261,FPL_Fixtures_Extract[[Player]:[Player]],0),MATCH(FPL_Combined[[#Headers],[Gameweek 01]],FPL_Fixtures_Extract[#Headers],0)),LEN(INDEX(FPL_Fixtures_Extract[],MATCH($A261,FPL_Fixtures_Extract[[Player]:[Player]],0),MATCH(FPL_Combined[[#Headers],[Gameweek 01]],FPL_Fixtures_Extract[#Headers],0)))-4),Team_Key[[Full Name]:[Full Name]],0))&amp;RIGHT(INDEX(FPL_Fixtures_Extract[],MATCH($A261,FPL_Fixtures_Extract[[Player]:[Player]],0),MATCH(FPL_Combined[[#Headers],[Gameweek 01]],FPL_Fixtures_Extract[#Headers],0)),3))</f>
        <v>TOT(H) 1-0</v>
      </c>
      <c r="C261" t="str">
        <f ca="1">IF(RIGHT(FPL_Combined[[#Headers],[Gameweek 02]],2)&lt;$B$622,INDEX(FPL_Results_Extract[Gameweek 02],MATCH($A261,FPL_Results_Extract[[Player]:[Player]],0)),INDEX(Team_Key[[Abbreviation]:[Abbreviation]],MATCH(LEFT(INDEX(FPL_Fixtures_Extract[],MATCH($A261,FPL_Fixtures_Extract[[Player]:[Player]],0),MATCH(FPL_Combined[[#Headers],[Gameweek 02]],FPL_Fixtures_Extract[#Headers],0)),LEN(INDEX(FPL_Fixtures_Extract[],MATCH($A261,FPL_Fixtures_Extract[[Player]:[Player]],0),MATCH(FPL_Combined[[#Headers],[Gameweek 02]],FPL_Fixtures_Extract[#Headers],0)))-4),Team_Key[[Full Name]:[Full Name]],0))&amp;RIGHT(INDEX(FPL_Fixtures_Extract[],MATCH($A261,FPL_Fixtures_Extract[[Player]:[Player]],0),MATCH(FPL_Combined[[#Headers],[Gameweek 02]],FPL_Fixtures_Extract[#Headers],0)),3))</f>
        <v>AVL(A) 1-0</v>
      </c>
      <c r="D261" t="str">
        <f ca="1">IF(RIGHT(FPL_Combined[[#Headers],[Gameweek 03]],2)&lt;$B$622,INDEX(FPL_Results_Extract[Gameweek 03],MATCH($A261,FPL_Results_Extract[[Player]:[Player]],0)),INDEX(Team_Key[[Abbreviation]:[Abbreviation]],MATCH(LEFT(INDEX(FPL_Fixtures_Extract[],MATCH($A261,FPL_Fixtures_Extract[[Player]:[Player]],0),MATCH(FPL_Combined[[#Headers],[Gameweek 03]],FPL_Fixtures_Extract[#Headers],0)),LEN(INDEX(FPL_Fixtures_Extract[],MATCH($A261,FPL_Fixtures_Extract[[Player]:[Player]],0),MATCH(FPL_Combined[[#Headers],[Gameweek 03]],FPL_Fixtures_Extract[#Headers],0)))-4),Team_Key[[Full Name]:[Full Name]],0))&amp;RIGHT(INDEX(FPL_Fixtures_Extract[],MATCH($A261,FPL_Fixtures_Extract[[Player]:[Player]],0),MATCH(FPL_Combined[[#Headers],[Gameweek 03]],FPL_Fixtures_Extract[#Headers],0)),3))</f>
        <v>NEW(H) 0-0</v>
      </c>
      <c r="E261" t="str">
        <f ca="1">IF(RIGHT(FPL_Combined[[#Headers],[Gameweek 04]],2)&lt;$B$622,INDEX(FPL_Results_Extract[Gameweek 04],MATCH($A261,FPL_Results_Extract[[Player]:[Player]],0)),INDEX(Team_Key[[Abbreviation]:[Abbreviation]],MATCH(LEFT(INDEX(FPL_Fixtures_Extract[],MATCH($A261,FPL_Fixtures_Extract[[Player]:[Player]],0),MATCH(FPL_Combined[[#Headers],[Gameweek 04]],FPL_Fixtures_Extract[#Headers],0)),LEN(INDEX(FPL_Fixtures_Extract[],MATCH($A261,FPL_Fixtures_Extract[[Player]:[Player]],0),MATCH(FPL_Combined[[#Headers],[Gameweek 04]],FPL_Fixtures_Extract[#Headers],0)))-4),Team_Key[[Full Name]:[Full Name]],0))&amp;RIGHT(INDEX(FPL_Fixtures_Extract[],MATCH($A261,FPL_Fixtures_Extract[[Player]:[Player]],0),MATCH(FPL_Combined[[#Headers],[Gameweek 04]],FPL_Fixtures_Extract[#Headers],0)),3))</f>
        <v>SWA(A) 1-2</v>
      </c>
      <c r="F261" t="str">
        <f ca="1">IF(RIGHT(FPL_Combined[[#Headers],[Gameweek 05]],2)&lt;$B$622,INDEX(FPL_Results_Extract[Gameweek 05],MATCH($A261,FPL_Results_Extract[[Player]:[Player]],0)),INDEX(Team_Key[[Abbreviation]:[Abbreviation]],MATCH(LEFT(INDEX(FPL_Fixtures_Extract[],MATCH($A261,FPL_Fixtures_Extract[[Player]:[Player]],0),MATCH(FPL_Combined[[#Headers],[Gameweek 05]],FPL_Fixtures_Extract[#Headers],0)),LEN(INDEX(FPL_Fixtures_Extract[],MATCH($A261,FPL_Fixtures_Extract[[Player]:[Player]],0),MATCH(FPL_Combined[[#Headers],[Gameweek 05]],FPL_Fixtures_Extract[#Headers],0)))-4),Team_Key[[Full Name]:[Full Name]],0))&amp;RIGHT(INDEX(FPL_Fixtures_Extract[],MATCH($A261,FPL_Fixtures_Extract[[Player]:[Player]],0),MATCH(FPL_Combined[[#Headers],[Gameweek 05]],FPL_Fixtures_Extract[#Headers],0)),3))</f>
        <v>LIV(H) 3-1</v>
      </c>
      <c r="G261" t="str">
        <f ca="1">IF(RIGHT(FPL_Combined[[#Headers],[Gameweek 06]],2)&lt;$B$622,INDEX(FPL_Results_Extract[Gameweek 06],MATCH($A261,FPL_Results_Extract[[Player]:[Player]],0)),INDEX(Team_Key[[Abbreviation]:[Abbreviation]],MATCH(LEFT(INDEX(FPL_Fixtures_Extract[],MATCH($A261,FPL_Fixtures_Extract[[Player]:[Player]],0),MATCH(FPL_Combined[[#Headers],[Gameweek 06]],FPL_Fixtures_Extract[#Headers],0)),LEN(INDEX(FPL_Fixtures_Extract[],MATCH($A261,FPL_Fixtures_Extract[[Player]:[Player]],0),MATCH(FPL_Combined[[#Headers],[Gameweek 06]],FPL_Fixtures_Extract[#Headers],0)))-4),Team_Key[[Full Name]:[Full Name]],0))&amp;RIGHT(INDEX(FPL_Fixtures_Extract[],MATCH($A261,FPL_Fixtures_Extract[[Player]:[Player]],0),MATCH(FPL_Combined[[#Headers],[Gameweek 06]],FPL_Fixtures_Extract[#Headers],0)),3))</f>
        <v>SOU(A) 3-2</v>
      </c>
      <c r="H261" t="str">
        <f ca="1">IF(RIGHT(FPL_Combined[[#Headers],[Gameweek 07]],2)&lt;$B$622,INDEX(FPL_Results_Extract[Gameweek 07],MATCH($A261,FPL_Results_Extract[[Player]:[Player]],0)),INDEX(Team_Key[[Abbreviation]:[Abbreviation]],MATCH(LEFT(INDEX(FPL_Fixtures_Extract[],MATCH($A261,FPL_Fixtures_Extract[[Player]:[Player]],0),MATCH(FPL_Combined[[#Headers],[Gameweek 07]],FPL_Fixtures_Extract[#Headers],0)),LEN(INDEX(FPL_Fixtures_Extract[],MATCH($A261,FPL_Fixtures_Extract[[Player]:[Player]],0),MATCH(FPL_Combined[[#Headers],[Gameweek 07]],FPL_Fixtures_Extract[#Headers],0)))-4),Team_Key[[Full Name]:[Full Name]],0))&amp;RIGHT(INDEX(FPL_Fixtures_Extract[],MATCH($A261,FPL_Fixtures_Extract[[Player]:[Player]],0),MATCH(FPL_Combined[[#Headers],[Gameweek 07]],FPL_Fixtures_Extract[#Headers],0)),3))</f>
        <v>SUN(H) 3-0</v>
      </c>
      <c r="I261" t="str">
        <f ca="1">IF(RIGHT(FPL_Combined[[#Headers],[Gameweek 08]],2)&lt;$B$622,INDEX(FPL_Results_Extract[Gameweek 08],MATCH($A261,FPL_Results_Extract[[Player]:[Player]],0)),INDEX(Team_Key[[Abbreviation]:[Abbreviation]],MATCH(LEFT(INDEX(FPL_Fixtures_Extract[],MATCH($A261,FPL_Fixtures_Extract[[Player]:[Player]],0),MATCH(FPL_Combined[[#Headers],[Gameweek 08]],FPL_Fixtures_Extract[#Headers],0)),LEN(INDEX(FPL_Fixtures_Extract[],MATCH($A261,FPL_Fixtures_Extract[[Player]:[Player]],0),MATCH(FPL_Combined[[#Headers],[Gameweek 08]],FPL_Fixtures_Extract[#Headers],0)))-4),Team_Key[[Full Name]:[Full Name]],0))&amp;RIGHT(INDEX(FPL_Fixtures_Extract[],MATCH($A261,FPL_Fixtures_Extract[[Player]:[Player]],0),MATCH(FPL_Combined[[#Headers],[Gameweek 08]],FPL_Fixtures_Extract[#Headers],0)),3))</f>
        <v>ARS(A) 0-3</v>
      </c>
      <c r="J261" t="str">
        <f ca="1">IF(RIGHT(FPL_Combined[[#Headers],[Gameweek 09]],2)&lt;$B$622,INDEX(FPL_Results_Extract[Gameweek 09],MATCH($A261,FPL_Results_Extract[[Player]:[Player]],0)),INDEX(Team_Key[[Abbreviation]:[Abbreviation]],MATCH(LEFT(INDEX(FPL_Fixtures_Extract[],MATCH($A261,FPL_Fixtures_Extract[[Player]:[Player]],0),MATCH(FPL_Combined[[#Headers],[Gameweek 09]],FPL_Fixtures_Extract[#Headers],0)),LEN(INDEX(FPL_Fixtures_Extract[],MATCH($A261,FPL_Fixtures_Extract[[Player]:[Player]],0),MATCH(FPL_Combined[[#Headers],[Gameweek 09]],FPL_Fixtures_Extract[#Headers],0)))-4),Team_Key[[Full Name]:[Full Name]],0))&amp;RIGHT(INDEX(FPL_Fixtures_Extract[],MATCH($A261,FPL_Fixtures_Extract[[Player]:[Player]],0),MATCH(FPL_Combined[[#Headers],[Gameweek 09]],FPL_Fixtures_Extract[#Headers],0)),3))</f>
        <v>EVE(A) 3-0</v>
      </c>
      <c r="K261" t="str">
        <f ca="1">IF(RIGHT(FPL_Combined[[#Headers],[Gameweek 10]],2)&lt;$B$622,INDEX(FPL_Results_Extract[Gameweek 10],MATCH($A261,FPL_Results_Extract[[Player]:[Player]],0)),INDEX(Team_Key[[Abbreviation]:[Abbreviation]],MATCH(LEFT(INDEX(FPL_Fixtures_Extract[],MATCH($A261,FPL_Fixtures_Extract[[Player]:[Player]],0),MATCH(FPL_Combined[[#Headers],[Gameweek 10]],FPL_Fixtures_Extract[#Headers],0)),LEN(INDEX(FPL_Fixtures_Extract[],MATCH($A261,FPL_Fixtures_Extract[[Player]:[Player]],0),MATCH(FPL_Combined[[#Headers],[Gameweek 10]],FPL_Fixtures_Extract[#Headers],0)))-4),Team_Key[[Full Name]:[Full Name]],0))&amp;RIGHT(INDEX(FPL_Fixtures_Extract[],MATCH($A261,FPL_Fixtures_Extract[[Player]:[Player]],0),MATCH(FPL_Combined[[#Headers],[Gameweek 10]],FPL_Fixtures_Extract[#Headers],0)),3))</f>
        <v>MCI(H) 0-0</v>
      </c>
      <c r="L261" t="str">
        <f ca="1">IF(RIGHT(FPL_Combined[[#Headers],[Gameweek 11]],2)&lt;$B$622,INDEX(FPL_Results_Extract[Gameweek 11],MATCH($A261,FPL_Results_Extract[[Player]:[Player]],0)),INDEX(Team_Key[[Abbreviation]:[Abbreviation]],MATCH(LEFT(INDEX(FPL_Fixtures_Extract[],MATCH($A261,FPL_Fixtures_Extract[[Player]:[Player]],0),MATCH(FPL_Combined[[#Headers],[Gameweek 11]],FPL_Fixtures_Extract[#Headers],0)),LEN(INDEX(FPL_Fixtures_Extract[],MATCH($A261,FPL_Fixtures_Extract[[Player]:[Player]],0),MATCH(FPL_Combined[[#Headers],[Gameweek 11]],FPL_Fixtures_Extract[#Headers],0)))-4),Team_Key[[Full Name]:[Full Name]],0))&amp;RIGHT(INDEX(FPL_Fixtures_Extract[],MATCH($A261,FPL_Fixtures_Extract[[Player]:[Player]],0),MATCH(FPL_Combined[[#Headers],[Gameweek 11]],FPL_Fixtures_Extract[#Headers],0)),3))</f>
        <v>CRY(A) 0-0</v>
      </c>
      <c r="M261" t="str">
        <f ca="1">IF(RIGHT(FPL_Combined[[#Headers],[Gameweek 12]],2)&lt;$B$622,INDEX(FPL_Results_Extract[Gameweek 12],MATCH($A261,FPL_Results_Extract[[Player]:[Player]],0)),INDEX(Team_Key[[Abbreviation]:[Abbreviation]],MATCH(LEFT(INDEX(FPL_Fixtures_Extract[],MATCH($A261,FPL_Fixtures_Extract[[Player]:[Player]],0),MATCH(FPL_Combined[[#Headers],[Gameweek 12]],FPL_Fixtures_Extract[#Headers],0)),LEN(INDEX(FPL_Fixtures_Extract[],MATCH($A261,FPL_Fixtures_Extract[[Player]:[Player]],0),MATCH(FPL_Combined[[#Headers],[Gameweek 12]],FPL_Fixtures_Extract[#Headers],0)))-4),Team_Key[[Full Name]:[Full Name]],0))&amp;RIGHT(INDEX(FPL_Fixtures_Extract[],MATCH($A261,FPL_Fixtures_Extract[[Player]:[Player]],0),MATCH(FPL_Combined[[#Headers],[Gameweek 12]],FPL_Fixtures_Extract[#Headers],0)),3))</f>
        <v>WBA(H) 2-0</v>
      </c>
      <c r="N261" t="str">
        <f ca="1">IF(RIGHT(FPL_Combined[[#Headers],[Gameweek 13]],2)&lt;$B$622,INDEX(FPL_Results_Extract[Gameweek 13],MATCH($A261,FPL_Results_Extract[[Player]:[Player]],0)),INDEX(Team_Key[[Abbreviation]:[Abbreviation]],MATCH(LEFT(INDEX(FPL_Fixtures_Extract[],MATCH($A261,FPL_Fixtures_Extract[[Player]:[Player]],0),MATCH(FPL_Combined[[#Headers],[Gameweek 13]],FPL_Fixtures_Extract[#Headers],0)),LEN(INDEX(FPL_Fixtures_Extract[],MATCH($A261,FPL_Fixtures_Extract[[Player]:[Player]],0),MATCH(FPL_Combined[[#Headers],[Gameweek 13]],FPL_Fixtures_Extract[#Headers],0)))-4),Team_Key[[Full Name]:[Full Name]],0))&amp;RIGHT(INDEX(FPL_Fixtures_Extract[],MATCH($A261,FPL_Fixtures_Extract[[Player]:[Player]],0),MATCH(FPL_Combined[[#Headers],[Gameweek 13]],FPL_Fixtures_Extract[#Headers],0)),3))</f>
        <v>WAT(A) 2-1</v>
      </c>
      <c r="O261" t="str">
        <f ca="1">IF(RIGHT(FPL_Combined[[#Headers],[Gameweek 14]],2)&lt;$B$622,INDEX(FPL_Results_Extract[Gameweek 14],MATCH($A261,FPL_Results_Extract[[Player]:[Player]],0)),INDEX(Team_Key[[Abbreviation]:[Abbreviation]],MATCH(LEFT(INDEX(FPL_Fixtures_Extract[],MATCH($A261,FPL_Fixtures_Extract[[Player]:[Player]],0),MATCH(FPL_Combined[[#Headers],[Gameweek 14]],FPL_Fixtures_Extract[#Headers],0)),LEN(INDEX(FPL_Fixtures_Extract[],MATCH($A261,FPL_Fixtures_Extract[[Player]:[Player]],0),MATCH(FPL_Combined[[#Headers],[Gameweek 14]],FPL_Fixtures_Extract[#Headers],0)))-4),Team_Key[[Full Name]:[Full Name]],0))&amp;RIGHT(INDEX(FPL_Fixtures_Extract[],MATCH($A261,FPL_Fixtures_Extract[[Player]:[Player]],0),MATCH(FPL_Combined[[#Headers],[Gameweek 14]],FPL_Fixtures_Extract[#Headers],0)),3))</f>
        <v>LEI(A) 1-1</v>
      </c>
      <c r="P261" t="str">
        <f ca="1">IF(RIGHT(FPL_Combined[[#Headers],[Gameweek 15]],2)&lt;$B$622,INDEX(FPL_Results_Extract[Gameweek 15],MATCH($A261,FPL_Results_Extract[[Player]:[Player]],0)),INDEX(Team_Key[[Abbreviation]:[Abbreviation]],MATCH(LEFT(INDEX(FPL_Fixtures_Extract[],MATCH($A261,FPL_Fixtures_Extract[[Player]:[Player]],0),MATCH(FPL_Combined[[#Headers],[Gameweek 15]],FPL_Fixtures_Extract[#Headers],0)),LEN(INDEX(FPL_Fixtures_Extract[],MATCH($A261,FPL_Fixtures_Extract[[Player]:[Player]],0),MATCH(FPL_Combined[[#Headers],[Gameweek 15]],FPL_Fixtures_Extract[#Headers],0)))-4),Team_Key[[Full Name]:[Full Name]],0))&amp;RIGHT(INDEX(FPL_Fixtures_Extract[],MATCH($A261,FPL_Fixtures_Extract[[Player]:[Player]],0),MATCH(FPL_Combined[[#Headers],[Gameweek 15]],FPL_Fixtures_Extract[#Headers],0)),3))</f>
        <v>WHU(H) 0-0</v>
      </c>
      <c r="Q261" t="str">
        <f ca="1">IF(RIGHT(FPL_Combined[[#Headers],[Gameweek 16]],2)&lt;$B$622,INDEX(FPL_Results_Extract[Gameweek 16],MATCH($A261,FPL_Results_Extract[[Player]:[Player]],0)),INDEX(Team_Key[[Abbreviation]:[Abbreviation]],MATCH(LEFT(INDEX(FPL_Fixtures_Extract[],MATCH($A261,FPL_Fixtures_Extract[[Player]:[Player]],0),MATCH(FPL_Combined[[#Headers],[Gameweek 16]],FPL_Fixtures_Extract[#Headers],0)),LEN(INDEX(FPL_Fixtures_Extract[],MATCH($A261,FPL_Fixtures_Extract[[Player]:[Player]],0),MATCH(FPL_Combined[[#Headers],[Gameweek 16]],FPL_Fixtures_Extract[#Headers],0)))-4),Team_Key[[Full Name]:[Full Name]],0))&amp;RIGHT(INDEX(FPL_Fixtures_Extract[],MATCH($A261,FPL_Fixtures_Extract[[Player]:[Player]],0),MATCH(FPL_Combined[[#Headers],[Gameweek 16]],FPL_Fixtures_Extract[#Headers],0)),3))</f>
        <v>BOU(A) 1-2</v>
      </c>
      <c r="R261" t="str">
        <f ca="1">IF(RIGHT(FPL_Combined[[#Headers],[Gameweek 17]],2)&lt;$B$622,INDEX(FPL_Results_Extract[Gameweek 17],MATCH($A261,FPL_Results_Extract[[Player]:[Player]],0)),INDEX(Team_Key[[Abbreviation]:[Abbreviation]],MATCH(LEFT(INDEX(FPL_Fixtures_Extract[],MATCH($A261,FPL_Fixtures_Extract[[Player]:[Player]],0),MATCH(FPL_Combined[[#Headers],[Gameweek 17]],FPL_Fixtures_Extract[#Headers],0)),LEN(INDEX(FPL_Fixtures_Extract[],MATCH($A261,FPL_Fixtures_Extract[[Player]:[Player]],0),MATCH(FPL_Combined[[#Headers],[Gameweek 17]],FPL_Fixtures_Extract[#Headers],0)))-4),Team_Key[[Full Name]:[Full Name]],0))&amp;RIGHT(INDEX(FPL_Fixtures_Extract[],MATCH($A261,FPL_Fixtures_Extract[[Player]:[Player]],0),MATCH(FPL_Combined[[#Headers],[Gameweek 17]],FPL_Fixtures_Extract[#Headers],0)),3))</f>
        <v>NOR(H) 1-2</v>
      </c>
      <c r="S261" t="str">
        <f ca="1">IF(RIGHT(FPL_Combined[[#Headers],[Gameweek 18]],2)&lt;$B$622,INDEX(FPL_Results_Extract[Gameweek 18],MATCH($A261,FPL_Results_Extract[[Player]:[Player]],0)),INDEX(Team_Key[[Abbreviation]:[Abbreviation]],MATCH(LEFT(INDEX(FPL_Fixtures_Extract[],MATCH($A261,FPL_Fixtures_Extract[[Player]:[Player]],0),MATCH(FPL_Combined[[#Headers],[Gameweek 18]],FPL_Fixtures_Extract[#Headers],0)),LEN(INDEX(FPL_Fixtures_Extract[],MATCH($A261,FPL_Fixtures_Extract[[Player]:[Player]],0),MATCH(FPL_Combined[[#Headers],[Gameweek 18]],FPL_Fixtures_Extract[#Headers],0)))-4),Team_Key[[Full Name]:[Full Name]],0))&amp;RIGHT(INDEX(FPL_Fixtures_Extract[],MATCH($A261,FPL_Fixtures_Extract[[Player]:[Player]],0),MATCH(FPL_Combined[[#Headers],[Gameweek 18]],FPL_Fixtures_Extract[#Headers],0)),3))</f>
        <v>STK(A) 0-2</v>
      </c>
      <c r="T261" t="str">
        <f ca="1">IF(RIGHT(FPL_Combined[[#Headers],[Gameweek 19]],2)&lt;$B$622,INDEX(FPL_Results_Extract[Gameweek 19],MATCH($A261,FPL_Results_Extract[[Player]:[Player]],0)),INDEX(Team_Key[[Abbreviation]:[Abbreviation]],MATCH(LEFT(INDEX(FPL_Fixtures_Extract[],MATCH($A261,FPL_Fixtures_Extract[[Player]:[Player]],0),MATCH(FPL_Combined[[#Headers],[Gameweek 19]],FPL_Fixtures_Extract[#Headers],0)),LEN(INDEX(FPL_Fixtures_Extract[],MATCH($A261,FPL_Fixtures_Extract[[Player]:[Player]],0),MATCH(FPL_Combined[[#Headers],[Gameweek 19]],FPL_Fixtures_Extract[#Headers],0)))-4),Team_Key[[Full Name]:[Full Name]],0))&amp;RIGHT(INDEX(FPL_Fixtures_Extract[],MATCH($A261,FPL_Fixtures_Extract[[Player]:[Player]],0),MATCH(FPL_Combined[[#Headers],[Gameweek 19]],FPL_Fixtures_Extract[#Headers],0)),3))</f>
        <v>CHE(H) 0-0</v>
      </c>
      <c r="U261" t="str">
        <f ca="1">IF(RIGHT(FPL_Combined[[#Headers],[Gameweek 20]],2)&lt;$B$622,INDEX(FPL_Results_Extract[Gameweek 20],MATCH($A261,FPL_Results_Extract[[Player]:[Player]],0)),INDEX(Team_Key[[Abbreviation]:[Abbreviation]],MATCH(LEFT(INDEX(FPL_Fixtures_Extract[],MATCH($A261,FPL_Fixtures_Extract[[Player]:[Player]],0),MATCH(FPL_Combined[[#Headers],[Gameweek 20]],FPL_Fixtures_Extract[#Headers],0)),LEN(INDEX(FPL_Fixtures_Extract[],MATCH($A261,FPL_Fixtures_Extract[[Player]:[Player]],0),MATCH(FPL_Combined[[#Headers],[Gameweek 20]],FPL_Fixtures_Extract[#Headers],0)))-4),Team_Key[[Full Name]:[Full Name]],0))&amp;RIGHT(INDEX(FPL_Fixtures_Extract[],MATCH($A261,FPL_Fixtures_Extract[[Player]:[Player]],0),MATCH(FPL_Combined[[#Headers],[Gameweek 20]],FPL_Fixtures_Extract[#Headers],0)),3))</f>
        <v>SWA(H) 2-1</v>
      </c>
      <c r="V261" t="str">
        <f ca="1">IF(RIGHT(FPL_Combined[[#Headers],[Gameweek 21]],2)&lt;$B$622,INDEX(FPL_Results_Extract[Gameweek 21],MATCH($A261,FPL_Results_Extract[[Player]:[Player]],0)),INDEX(Team_Key[[Abbreviation]:[Abbreviation]],MATCH(LEFT(INDEX(FPL_Fixtures_Extract[],MATCH($A261,FPL_Fixtures_Extract[[Player]:[Player]],0),MATCH(FPL_Combined[[#Headers],[Gameweek 21]],FPL_Fixtures_Extract[#Headers],0)),LEN(INDEX(FPL_Fixtures_Extract[],MATCH($A261,FPL_Fixtures_Extract[[Player]:[Player]],0),MATCH(FPL_Combined[[#Headers],[Gameweek 21]],FPL_Fixtures_Extract[#Headers],0)))-4),Team_Key[[Full Name]:[Full Name]],0))&amp;RIGHT(INDEX(FPL_Fixtures_Extract[],MATCH($A261,FPL_Fixtures_Extract[[Player]:[Player]],0),MATCH(FPL_Combined[[#Headers],[Gameweek 21]],FPL_Fixtures_Extract[#Headers],0)),3))</f>
        <v>NEW(A) 3-3</v>
      </c>
      <c r="W261" t="str">
        <f ca="1">IF(RIGHT(FPL_Combined[[#Headers],[Gameweek 22]],2)&lt;$B$622,INDEX(FPL_Results_Extract[Gameweek 22],MATCH($A261,FPL_Results_Extract[[Player]:[Player]],0)),INDEX(Team_Key[[Abbreviation]:[Abbreviation]],MATCH(LEFT(INDEX(FPL_Fixtures_Extract[],MATCH($A261,FPL_Fixtures_Extract[[Player]:[Player]],0),MATCH(FPL_Combined[[#Headers],[Gameweek 22]],FPL_Fixtures_Extract[#Headers],0)),LEN(INDEX(FPL_Fixtures_Extract[],MATCH($A261,FPL_Fixtures_Extract[[Player]:[Player]],0),MATCH(FPL_Combined[[#Headers],[Gameweek 22]],FPL_Fixtures_Extract[#Headers],0)))-4),Team_Key[[Full Name]:[Full Name]],0))&amp;RIGHT(INDEX(FPL_Fixtures_Extract[],MATCH($A261,FPL_Fixtures_Extract[[Player]:[Player]],0),MATCH(FPL_Combined[[#Headers],[Gameweek 22]],FPL_Fixtures_Extract[#Headers],0)),3))</f>
        <v>LIV(A) 1-0</v>
      </c>
      <c r="X261" t="str">
        <f ca="1">IF(RIGHT(FPL_Combined[[#Headers],[Gameweek 23]],2)&lt;$B$622,INDEX(FPL_Results_Extract[Gameweek 23],MATCH($A261,FPL_Results_Extract[[Player]:[Player]],0)),INDEX(Team_Key[[Abbreviation]:[Abbreviation]],MATCH(LEFT(INDEX(FPL_Fixtures_Extract[],MATCH($A261,FPL_Fixtures_Extract[[Player]:[Player]],0),MATCH(FPL_Combined[[#Headers],[Gameweek 23]],FPL_Fixtures_Extract[#Headers],0)),LEN(INDEX(FPL_Fixtures_Extract[],MATCH($A261,FPL_Fixtures_Extract[[Player]:[Player]],0),MATCH(FPL_Combined[[#Headers],[Gameweek 23]],FPL_Fixtures_Extract[#Headers],0)))-4),Team_Key[[Full Name]:[Full Name]],0))&amp;RIGHT(INDEX(FPL_Fixtures_Extract[],MATCH($A261,FPL_Fixtures_Extract[[Player]:[Player]],0),MATCH(FPL_Combined[[#Headers],[Gameweek 23]],FPL_Fixtures_Extract[#Headers],0)),3))</f>
        <v>SOU(H) 0-1</v>
      </c>
      <c r="Y261" t="str">
        <f ca="1">IF(RIGHT(FPL_Combined[[#Headers],[Gameweek 24]],2)&lt;$B$622,INDEX(FPL_Results_Extract[Team],MATCH($A261,FPL_Results_Extract[[Player]:[Player]],0)),INDEX(Team_Key[[Abbreviation]:[Abbreviation]],MATCH(LEFT(INDEX(FPL_Fixtures_Extract[],MATCH($A261,FPL_Fixtures_Extract[[Player]:[Player]],0),MATCH(FPL_Combined[[#Headers],[Gameweek 24]],FPL_Fixtures_Extract[#Headers],0)),LEN(INDEX(FPL_Fixtures_Extract[],MATCH($A261,FPL_Fixtures_Extract[[Player]:[Player]],0),MATCH(FPL_Combined[[#Headers],[Gameweek 24]],FPL_Fixtures_Extract[#Headers],0)))-4),Team_Key[[Full Name]:[Full Name]],0))&amp;RIGHT(INDEX(FPL_Fixtures_Extract[],MATCH($A261,FPL_Fixtures_Extract[[Player]:[Player]],0),MATCH(FPL_Combined[[#Headers],[Gameweek 24]],FPL_Fixtures_Extract[#Headers],0)),3))</f>
        <v>MUN</v>
      </c>
      <c r="Z261" t="str">
        <f ca="1">IF(RIGHT(FPL_Combined[[#Headers],[Gameweek 25]],2)&lt;$B$622,INDEX(FPL_Results_Extract[Player],MATCH($A261,FPL_Results_Extract[[Player]:[Player]],0)),INDEX(Team_Key[[Abbreviation]:[Abbreviation]],MATCH(LEFT(INDEX(FPL_Fixtures_Extract[],MATCH($A261,FPL_Fixtures_Extract[[Player]:[Player]],0),MATCH(FPL_Combined[[#Headers],[Gameweek 25]],FPL_Fixtures_Extract[#Headers],0)),LEN(INDEX(FPL_Fixtures_Extract[],MATCH($A261,FPL_Fixtures_Extract[[Player]:[Player]],0),MATCH(FPL_Combined[[#Headers],[Gameweek 25]],FPL_Fixtures_Extract[#Headers],0)))-4),Team_Key[[Full Name]:[Full Name]],0))&amp;RIGHT(INDEX(FPL_Fixtures_Extract[],MATCH($A261,FPL_Fixtures_Extract[[Player]:[Player]],0),MATCH(FPL_Combined[[#Headers],[Gameweek 25]],FPL_Fixtures_Extract[#Headers],0)),3))</f>
        <v>Herrera</v>
      </c>
      <c r="AA261" t="str">
        <f ca="1">IF(RIGHT(FPL_Combined[[#Headers],[Gameweek 26]],2)&lt;$B$622,INDEX(FPL_Results_Extract[Gameweek 01],MATCH($A261,FPL_Results_Extract[[Player]:[Player]],0)),INDEX(Team_Key[[Abbreviation]:[Abbreviation]],MATCH(LEFT(INDEX(FPL_Fixtures_Extract[],MATCH($A261,FPL_Fixtures_Extract[[Player]:[Player]],0),MATCH(FPL_Combined[[#Headers],[Gameweek 26]],FPL_Fixtures_Extract[#Headers],0)),LEN(INDEX(FPL_Fixtures_Extract[],MATCH($A261,FPL_Fixtures_Extract[[Player]:[Player]],0),MATCH(FPL_Combined[[#Headers],[Gameweek 26]],FPL_Fixtures_Extract[#Headers],0)))-4),Team_Key[[Full Name]:[Full Name]],0))&amp;RIGHT(INDEX(FPL_Fixtures_Extract[],MATCH($A261,FPL_Fixtures_Extract[[Player]:[Player]],0),MATCH(FPL_Combined[[#Headers],[Gameweek 26]],FPL_Fixtures_Extract[#Headers],0)),3))</f>
        <v>TOT(H) 1-0</v>
      </c>
      <c r="AB261" t="str">
        <f ca="1">IF(RIGHT(FPL_Combined[[#Headers],[Gameweek 27]],2)&lt;$B$622,INDEX(FPL_Results_Extract[Gameweek 02],MATCH($A261,FPL_Results_Extract[[Player]:[Player]],0)),INDEX(Team_Key[[Abbreviation]:[Abbreviation]],MATCH(LEFT(INDEX(FPL_Fixtures_Extract[],MATCH($A261,FPL_Fixtures_Extract[[Player]:[Player]],0),MATCH(FPL_Combined[[#Headers],[Gameweek 27]],FPL_Fixtures_Extract[#Headers],0)),LEN(INDEX(FPL_Fixtures_Extract[],MATCH($A261,FPL_Fixtures_Extract[[Player]:[Player]],0),MATCH(FPL_Combined[[#Headers],[Gameweek 27]],FPL_Fixtures_Extract[#Headers],0)))-4),Team_Key[[Full Name]:[Full Name]],0))&amp;RIGHT(INDEX(FPL_Fixtures_Extract[],MATCH($A261,FPL_Fixtures_Extract[[Player]:[Player]],0),MATCH(FPL_Combined[[#Headers],[Gameweek 27]],FPL_Fixtures_Extract[#Headers],0)),3))</f>
        <v>AVL(A) 1-0</v>
      </c>
      <c r="AC261" t="str">
        <f ca="1">IF(RIGHT(FPL_Combined[[#Headers],[Gameweek 28]],2)&lt;$B$622,INDEX(FPL_Results_Extract[Gameweek 03],MATCH($A261,FPL_Results_Extract[[Player]:[Player]],0)),INDEX(Team_Key[[Abbreviation]:[Abbreviation]],MATCH(LEFT(INDEX(FPL_Fixtures_Extract[],MATCH($A261,FPL_Fixtures_Extract[[Player]:[Player]],0),MATCH(FPL_Combined[[#Headers],[Gameweek 28]],FPL_Fixtures_Extract[#Headers],0)),LEN(INDEX(FPL_Fixtures_Extract[],MATCH($A261,FPL_Fixtures_Extract[[Player]:[Player]],0),MATCH(FPL_Combined[[#Headers],[Gameweek 28]],FPL_Fixtures_Extract[#Headers],0)))-4),Team_Key[[Full Name]:[Full Name]],0))&amp;RIGHT(INDEX(FPL_Fixtures_Extract[],MATCH($A261,FPL_Fixtures_Extract[[Player]:[Player]],0),MATCH(FPL_Combined[[#Headers],[Gameweek 28]],FPL_Fixtures_Extract[#Headers],0)),3))</f>
        <v>NEW(H) 0-0</v>
      </c>
      <c r="AD261" t="str">
        <f ca="1">IF(RIGHT(FPL_Combined[[#Headers],[Gameweek 29]],2)&lt;$B$622,INDEX(FPL_Results_Extract[Gameweek 04],MATCH($A261,FPL_Results_Extract[[Player]:[Player]],0)),INDEX(Team_Key[[Abbreviation]:[Abbreviation]],MATCH(LEFT(INDEX(FPL_Fixtures_Extract[],MATCH($A261,FPL_Fixtures_Extract[[Player]:[Player]],0),MATCH(FPL_Combined[[#Headers],[Gameweek 29]],FPL_Fixtures_Extract[#Headers],0)),LEN(INDEX(FPL_Fixtures_Extract[],MATCH($A261,FPL_Fixtures_Extract[[Player]:[Player]],0),MATCH(FPL_Combined[[#Headers],[Gameweek 29]],FPL_Fixtures_Extract[#Headers],0)))-4),Team_Key[[Full Name]:[Full Name]],0))&amp;RIGHT(INDEX(FPL_Fixtures_Extract[],MATCH($A261,FPL_Fixtures_Extract[[Player]:[Player]],0),MATCH(FPL_Combined[[#Headers],[Gameweek 29]],FPL_Fixtures_Extract[#Headers],0)),3))</f>
        <v>WBA(A)</v>
      </c>
      <c r="AE261" t="e">
        <f ca="1">IF(RIGHT(FPL_Combined[[#Headers],[Gameweek 30]],2)&lt;$B$622,INDEX(FPL_Results_Extract[Gameweek 05],MATCH($A261,FPL_Results_Extract[[Player]:[Player]],0)),INDEX(Team_Key[[Abbreviation]:[Abbreviation]],MATCH(LEFT(INDEX(FPL_Fixtures_Extract[],MATCH($A261,FPL_Fixtures_Extract[[Player]:[Player]],0),MATCH(FPL_Combined[[#Headers],[Gameweek 30]],FPL_Fixtures_Extract[#Headers],0)),LEN(INDEX(FPL_Fixtures_Extract[],MATCH($A261,FPL_Fixtures_Extract[[Player]:[Player]],0),MATCH(FPL_Combined[[#Headers],[Gameweek 30]],FPL_Fixtures_Extract[#Headers],0)))-4),Team_Key[[Full Name]:[Full Name]],0))&amp;RIGHT(INDEX(FPL_Fixtures_Extract[],MATCH($A261,FPL_Fixtures_Extract[[Player]:[Player]],0),MATCH(FPL_Combined[[#Headers],[Gameweek 30]],FPL_Fixtures_Extract[#Headers],0)),3))</f>
        <v>#VALUE!</v>
      </c>
      <c r="AF261" t="str">
        <f ca="1">IF(RIGHT(FPL_Combined[[#Headers],[Gameweek 31]],2)&lt;$B$622,INDEX(FPL_Results_Extract[Gameweek 06],MATCH($A261,FPL_Results_Extract[[Player]:[Player]],0)),INDEX(Team_Key[[Abbreviation]:[Abbreviation]],MATCH(LEFT(INDEX(FPL_Fixtures_Extract[],MATCH($A261,FPL_Fixtures_Extract[[Player]:[Player]],0),MATCH(FPL_Combined[[#Headers],[Gameweek 31]],FPL_Fixtures_Extract[#Headers],0)),LEN(INDEX(FPL_Fixtures_Extract[],MATCH($A261,FPL_Fixtures_Extract[[Player]:[Player]],0),MATCH(FPL_Combined[[#Headers],[Gameweek 31]],FPL_Fixtures_Extract[#Headers],0)))-4),Team_Key[[Full Name]:[Full Name]],0))&amp;RIGHT(INDEX(FPL_Fixtures_Extract[],MATCH($A261,FPL_Fixtures_Extract[[Player]:[Player]],0),MATCH(FPL_Combined[[#Headers],[Gameweek 31]],FPL_Fixtures_Extract[#Headers],0)),3))</f>
        <v>MCI(A)</v>
      </c>
      <c r="AG261" t="str">
        <f ca="1">IF(RIGHT(FPL_Combined[[#Headers],[Gameweek 32]],2)&lt;$B$622,INDEX(FPL_Results_Extract[Gameweek 07],MATCH($A261,FPL_Results_Extract[[Player]:[Player]],0)),INDEX(Team_Key[[Abbreviation]:[Abbreviation]],MATCH(LEFT(INDEX(FPL_Fixtures_Extract[],MATCH($A261,FPL_Fixtures_Extract[[Player]:[Player]],0),MATCH(FPL_Combined[[#Headers],[Gameweek 32]],FPL_Fixtures_Extract[#Headers],0)),LEN(INDEX(FPL_Fixtures_Extract[],MATCH($A261,FPL_Fixtures_Extract[[Player]:[Player]],0),MATCH(FPL_Combined[[#Headers],[Gameweek 32]],FPL_Fixtures_Extract[#Headers],0)))-4),Team_Key[[Full Name]:[Full Name]],0))&amp;RIGHT(INDEX(FPL_Fixtures_Extract[],MATCH($A261,FPL_Fixtures_Extract[[Player]:[Player]],0),MATCH(FPL_Combined[[#Headers],[Gameweek 32]],FPL_Fixtures_Extract[#Headers],0)),3))</f>
        <v>EVE(H)</v>
      </c>
      <c r="AH261" t="str">
        <f ca="1">IF(RIGHT(FPL_Combined[[#Headers],[Gameweek 33]],2)&lt;$B$622,INDEX(FPL_Results_Extract[Gameweek 08],MATCH($A261,FPL_Results_Extract[[Player]:[Player]],0)),INDEX(Team_Key[[Abbreviation]:[Abbreviation]],MATCH(LEFT(INDEX(FPL_Fixtures_Extract[],MATCH($A261,FPL_Fixtures_Extract[[Player]:[Player]],0),MATCH(FPL_Combined[[#Headers],[Gameweek 33]],FPL_Fixtures_Extract[#Headers],0)),LEN(INDEX(FPL_Fixtures_Extract[],MATCH($A261,FPL_Fixtures_Extract[[Player]:[Player]],0),MATCH(FPL_Combined[[#Headers],[Gameweek 33]],FPL_Fixtures_Extract[#Headers],0)))-4),Team_Key[[Full Name]:[Full Name]],0))&amp;RIGHT(INDEX(FPL_Fixtures_Extract[],MATCH($A261,FPL_Fixtures_Extract[[Player]:[Player]],0),MATCH(FPL_Combined[[#Headers],[Gameweek 33]],FPL_Fixtures_Extract[#Headers],0)),3))</f>
        <v>TOT(A)</v>
      </c>
      <c r="AI261" t="str">
        <f ca="1">IF(RIGHT(FPL_Combined[[#Headers],[Gameweek 34]],2)&lt;$B$622,INDEX(FPL_Results_Extract[Gameweek 09],MATCH($A261,FPL_Results_Extract[[Player]:[Player]],0)),INDEX(Team_Key[[Abbreviation]:[Abbreviation]],MATCH(LEFT(INDEX(FPL_Fixtures_Extract[],MATCH($A261,FPL_Fixtures_Extract[[Player]:[Player]],0),MATCH(FPL_Combined[[#Headers],[Gameweek 34]],FPL_Fixtures_Extract[#Headers],0)),LEN(INDEX(FPL_Fixtures_Extract[],MATCH($A261,FPL_Fixtures_Extract[[Player]:[Player]],0),MATCH(FPL_Combined[[#Headers],[Gameweek 34]],FPL_Fixtures_Extract[#Headers],0)))-4),Team_Key[[Full Name]:[Full Name]],0))&amp;RIGHT(INDEX(FPL_Fixtures_Extract[],MATCH($A261,FPL_Fixtures_Extract[[Player]:[Player]],0),MATCH(FPL_Combined[[#Headers],[Gameweek 34]],FPL_Fixtures_Extract[#Headers],0)),3))</f>
        <v>AVL(H)</v>
      </c>
      <c r="AJ261" t="e">
        <f ca="1">IF(RIGHT(FPL_Combined[[#Headers],[Gameweek 35]],2)&lt;$B$622,INDEX(FPL_Results_Extract[Gameweek 10],MATCH($A261,FPL_Results_Extract[[Player]:[Player]],0)),INDEX(Team_Key[[Abbreviation]:[Abbreviation]],MATCH(LEFT(INDEX(FPL_Fixtures_Extract[],MATCH($A261,FPL_Fixtures_Extract[[Player]:[Player]],0),MATCH(FPL_Combined[[#Headers],[Gameweek 35]],FPL_Fixtures_Extract[#Headers],0)),LEN(INDEX(FPL_Fixtures_Extract[],MATCH($A261,FPL_Fixtures_Extract[[Player]:[Player]],0),MATCH(FPL_Combined[[#Headers],[Gameweek 35]],FPL_Fixtures_Extract[#Headers],0)))-4),Team_Key[[Full Name]:[Full Name]],0))&amp;RIGHT(INDEX(FPL_Fixtures_Extract[],MATCH($A261,FPL_Fixtures_Extract[[Player]:[Player]],0),MATCH(FPL_Combined[[#Headers],[Gameweek 35]],FPL_Fixtures_Extract[#Headers],0)),3))</f>
        <v>#VALUE!</v>
      </c>
      <c r="AK261" t="str">
        <f ca="1">IF(RIGHT(FPL_Combined[[#Headers],[Gameweek 36]],2)&lt;$B$622,INDEX(FPL_Results_Extract[Gameweek 11],MATCH($A261,FPL_Results_Extract[[Player]:[Player]],0)),INDEX(Team_Key[[Abbreviation]:[Abbreviation]],MATCH(LEFT(INDEX(FPL_Fixtures_Extract[],MATCH($A261,FPL_Fixtures_Extract[[Player]:[Player]],0),MATCH(FPL_Combined[[#Headers],[Gameweek 36]],FPL_Fixtures_Extract[#Headers],0)),LEN(INDEX(FPL_Fixtures_Extract[],MATCH($A261,FPL_Fixtures_Extract[[Player]:[Player]],0),MATCH(FPL_Combined[[#Headers],[Gameweek 36]],FPL_Fixtures_Extract[#Headers],0)))-4),Team_Key[[Full Name]:[Full Name]],0))&amp;RIGHT(INDEX(FPL_Fixtures_Extract[],MATCH($A261,FPL_Fixtures_Extract[[Player]:[Player]],0),MATCH(FPL_Combined[[#Headers],[Gameweek 36]],FPL_Fixtures_Extract[#Headers],0)),3))</f>
        <v>LEI(H)</v>
      </c>
      <c r="AL261" t="str">
        <f ca="1">IF(RIGHT(FPL_Combined[[#Headers],[Gameweek 37]],2)&lt;$B$622,INDEX(FPL_Results_Extract[Gameweek 12],MATCH($A261,FPL_Results_Extract[[Player]:[Player]],0)),INDEX(Team_Key[[Abbreviation]:[Abbreviation]],MATCH(LEFT(INDEX(FPL_Fixtures_Extract[],MATCH($A261,FPL_Fixtures_Extract[[Player]:[Player]],0),MATCH(FPL_Combined[[#Headers],[Gameweek 37]],FPL_Fixtures_Extract[#Headers],0)),LEN(INDEX(FPL_Fixtures_Extract[],MATCH($A261,FPL_Fixtures_Extract[[Player]:[Player]],0),MATCH(FPL_Combined[[#Headers],[Gameweek 37]],FPL_Fixtures_Extract[#Headers],0)))-4),Team_Key[[Full Name]:[Full Name]],0))&amp;RIGHT(INDEX(FPL_Fixtures_Extract[],MATCH($A261,FPL_Fixtures_Extract[[Player]:[Player]],0),MATCH(FPL_Combined[[#Headers],[Gameweek 37]],FPL_Fixtures_Extract[#Headers],0)),3))</f>
        <v>NOR(A)</v>
      </c>
      <c r="AM261" t="str">
        <f ca="1">IF(RIGHT(FPL_Combined[[#Headers],[Gameweek 38]],2)&lt;$B$622,INDEX(FPL_Results_Extract[Gameweek 13],MATCH($A261,FPL_Results_Extract[[Player]:[Player]],0)),INDEX(Team_Key[[Abbreviation]:[Abbreviation]],MATCH(LEFT(INDEX(FPL_Fixtures_Extract[],MATCH($A261,FPL_Fixtures_Extract[[Player]:[Player]],0),MATCH(FPL_Combined[[#Headers],[Gameweek 38]],FPL_Fixtures_Extract[#Headers],0)),LEN(INDEX(FPL_Fixtures_Extract[],MATCH($A261,FPL_Fixtures_Extract[[Player]:[Player]],0),MATCH(FPL_Combined[[#Headers],[Gameweek 38]],FPL_Fixtures_Extract[#Headers],0)))-4),Team_Key[[Full Name]:[Full Name]],0))&amp;RIGHT(INDEX(FPL_Fixtures_Extract[],MATCH($A261,FPL_Fixtures_Extract[[Player]:[Player]],0),MATCH(FPL_Combined[[#Headers],[Gameweek 38]],FPL_Fixtures_Extract[#Headers],0)),3))</f>
        <v>BOU(H)</v>
      </c>
    </row>
    <row r="262" spans="1:39" x14ac:dyDescent="0.45">
      <c r="A262" t="s">
        <v>418</v>
      </c>
      <c r="B262" t="str">
        <f ca="1">IF(RIGHT(FPL_Combined[[#Headers],[Gameweek 01]],2)&lt;$B$622,INDEX(FPL_Results_Extract[Gameweek 01],MATCH($A262,FPL_Results_Extract[[Player]:[Player]],0)),INDEX(Team_Key[[Abbreviation]:[Abbreviation]],MATCH(LEFT(INDEX(FPL_Fixtures_Extract[],MATCH($A262,FPL_Fixtures_Extract[[Player]:[Player]],0),MATCH(FPL_Combined[[#Headers],[Gameweek 01]],FPL_Fixtures_Extract[#Headers],0)),LEN(INDEX(FPL_Fixtures_Extract[],MATCH($A262,FPL_Fixtures_Extract[[Player]:[Player]],0),MATCH(FPL_Combined[[#Headers],[Gameweek 01]],FPL_Fixtures_Extract[#Headers],0)))-4),Team_Key[[Full Name]:[Full Name]],0))&amp;RIGHT(INDEX(FPL_Fixtures_Extract[],MATCH($A262,FPL_Fixtures_Extract[[Player]:[Player]],0),MATCH(FPL_Combined[[#Headers],[Gameweek 01]],FPL_Fixtures_Extract[#Headers],0)),3))</f>
        <v>NEW(A) 2-2</v>
      </c>
      <c r="C262" t="str">
        <f ca="1">IF(RIGHT(FPL_Combined[[#Headers],[Gameweek 02]],2)&lt;$B$622,INDEX(FPL_Results_Extract[Gameweek 02],MATCH($A262,FPL_Results_Extract[[Player]:[Player]],0)),INDEX(Team_Key[[Abbreviation]:[Abbreviation]],MATCH(LEFT(INDEX(FPL_Fixtures_Extract[],MATCH($A262,FPL_Fixtures_Extract[[Player]:[Player]],0),MATCH(FPL_Combined[[#Headers],[Gameweek 02]],FPL_Fixtures_Extract[#Headers],0)),LEN(INDEX(FPL_Fixtures_Extract[],MATCH($A262,FPL_Fixtures_Extract[[Player]:[Player]],0),MATCH(FPL_Combined[[#Headers],[Gameweek 02]],FPL_Fixtures_Extract[#Headers],0)))-4),Team_Key[[Full Name]:[Full Name]],0))&amp;RIGHT(INDEX(FPL_Fixtures_Extract[],MATCH($A262,FPL_Fixtures_Extract[[Player]:[Player]],0),MATCH(FPL_Combined[[#Headers],[Gameweek 02]],FPL_Fixtures_Extract[#Headers],0)),3))</f>
        <v>EVE(H) 0-3</v>
      </c>
      <c r="D262" t="str">
        <f ca="1">IF(RIGHT(FPL_Combined[[#Headers],[Gameweek 03]],2)&lt;$B$622,INDEX(FPL_Results_Extract[Gameweek 03],MATCH($A262,FPL_Results_Extract[[Player]:[Player]],0)),INDEX(Team_Key[[Abbreviation]:[Abbreviation]],MATCH(LEFT(INDEX(FPL_Fixtures_Extract[],MATCH($A262,FPL_Fixtures_Extract[[Player]:[Player]],0),MATCH(FPL_Combined[[#Headers],[Gameweek 03]],FPL_Fixtures_Extract[#Headers],0)),LEN(INDEX(FPL_Fixtures_Extract[],MATCH($A262,FPL_Fixtures_Extract[[Player]:[Player]],0),MATCH(FPL_Combined[[#Headers],[Gameweek 03]],FPL_Fixtures_Extract[#Headers],0)))-4),Team_Key[[Full Name]:[Full Name]],0))&amp;RIGHT(INDEX(FPL_Fixtures_Extract[],MATCH($A262,FPL_Fixtures_Extract[[Player]:[Player]],0),MATCH(FPL_Combined[[#Headers],[Gameweek 03]],FPL_Fixtures_Extract[#Headers],0)),3))</f>
        <v>WAT(A) 0-0</v>
      </c>
      <c r="E262" t="str">
        <f ca="1">IF(RIGHT(FPL_Combined[[#Headers],[Gameweek 04]],2)&lt;$B$622,INDEX(FPL_Results_Extract[Gameweek 04],MATCH($A262,FPL_Results_Extract[[Player]:[Player]],0)),INDEX(Team_Key[[Abbreviation]:[Abbreviation]],MATCH(LEFT(INDEX(FPL_Fixtures_Extract[],MATCH($A262,FPL_Fixtures_Extract[[Player]:[Player]],0),MATCH(FPL_Combined[[#Headers],[Gameweek 04]],FPL_Fixtures_Extract[#Headers],0)),LEN(INDEX(FPL_Fixtures_Extract[],MATCH($A262,FPL_Fixtures_Extract[[Player]:[Player]],0),MATCH(FPL_Combined[[#Headers],[Gameweek 04]],FPL_Fixtures_Extract[#Headers],0)))-4),Team_Key[[Full Name]:[Full Name]],0))&amp;RIGHT(INDEX(FPL_Fixtures_Extract[],MATCH($A262,FPL_Fixtures_Extract[[Player]:[Player]],0),MATCH(FPL_Combined[[#Headers],[Gameweek 04]],FPL_Fixtures_Extract[#Headers],0)),3))</f>
        <v>NOR(H) 3-0</v>
      </c>
      <c r="F262" t="str">
        <f ca="1">IF(RIGHT(FPL_Combined[[#Headers],[Gameweek 05]],2)&lt;$B$622,INDEX(FPL_Results_Extract[Gameweek 05],MATCH($A262,FPL_Results_Extract[[Player]:[Player]],0)),INDEX(Team_Key[[Abbreviation]:[Abbreviation]],MATCH(LEFT(INDEX(FPL_Fixtures_Extract[],MATCH($A262,FPL_Fixtures_Extract[[Player]:[Player]],0),MATCH(FPL_Combined[[#Headers],[Gameweek 05]],FPL_Fixtures_Extract[#Headers],0)),LEN(INDEX(FPL_Fixtures_Extract[],MATCH($A262,FPL_Fixtures_Extract[[Player]:[Player]],0),MATCH(FPL_Combined[[#Headers],[Gameweek 05]],FPL_Fixtures_Extract[#Headers],0)))-4),Team_Key[[Full Name]:[Full Name]],0))&amp;RIGHT(INDEX(FPL_Fixtures_Extract[],MATCH($A262,FPL_Fixtures_Extract[[Player]:[Player]],0),MATCH(FPL_Combined[[#Headers],[Gameweek 05]],FPL_Fixtures_Extract[#Headers],0)),3))</f>
        <v>WBA(A) 0-0</v>
      </c>
      <c r="G262" t="str">
        <f ca="1">IF(RIGHT(FPL_Combined[[#Headers],[Gameweek 06]],2)&lt;$B$622,INDEX(FPL_Results_Extract[Gameweek 06],MATCH($A262,FPL_Results_Extract[[Player]:[Player]],0)),INDEX(Team_Key[[Abbreviation]:[Abbreviation]],MATCH(LEFT(INDEX(FPL_Fixtures_Extract[],MATCH($A262,FPL_Fixtures_Extract[[Player]:[Player]],0),MATCH(FPL_Combined[[#Headers],[Gameweek 06]],FPL_Fixtures_Extract[#Headers],0)),LEN(INDEX(FPL_Fixtures_Extract[],MATCH($A262,FPL_Fixtures_Extract[[Player]:[Player]],0),MATCH(FPL_Combined[[#Headers],[Gameweek 06]],FPL_Fixtures_Extract[#Headers],0)))-4),Team_Key[[Full Name]:[Full Name]],0))&amp;RIGHT(INDEX(FPL_Fixtures_Extract[],MATCH($A262,FPL_Fixtures_Extract[[Player]:[Player]],0),MATCH(FPL_Combined[[#Headers],[Gameweek 06]],FPL_Fixtures_Extract[#Headers],0)),3))</f>
        <v>MUN(H) 2-3</v>
      </c>
      <c r="H262" t="str">
        <f ca="1">IF(RIGHT(FPL_Combined[[#Headers],[Gameweek 07]],2)&lt;$B$622,INDEX(FPL_Results_Extract[Gameweek 07],MATCH($A262,FPL_Results_Extract[[Player]:[Player]],0)),INDEX(Team_Key[[Abbreviation]:[Abbreviation]],MATCH(LEFT(INDEX(FPL_Fixtures_Extract[],MATCH($A262,FPL_Fixtures_Extract[[Player]:[Player]],0),MATCH(FPL_Combined[[#Headers],[Gameweek 07]],FPL_Fixtures_Extract[#Headers],0)),LEN(INDEX(FPL_Fixtures_Extract[],MATCH($A262,FPL_Fixtures_Extract[[Player]:[Player]],0),MATCH(FPL_Combined[[#Headers],[Gameweek 07]],FPL_Fixtures_Extract[#Headers],0)))-4),Team_Key[[Full Name]:[Full Name]],0))&amp;RIGHT(INDEX(FPL_Fixtures_Extract[],MATCH($A262,FPL_Fixtures_Extract[[Player]:[Player]],0),MATCH(FPL_Combined[[#Headers],[Gameweek 07]],FPL_Fixtures_Extract[#Headers],0)),3))</f>
        <v>SWA(H) 3-1</v>
      </c>
      <c r="I262" t="str">
        <f ca="1">IF(RIGHT(FPL_Combined[[#Headers],[Gameweek 08]],2)&lt;$B$622,INDEX(FPL_Results_Extract[Gameweek 08],MATCH($A262,FPL_Results_Extract[[Player]:[Player]],0)),INDEX(Team_Key[[Abbreviation]:[Abbreviation]],MATCH(LEFT(INDEX(FPL_Fixtures_Extract[],MATCH($A262,FPL_Fixtures_Extract[[Player]:[Player]],0),MATCH(FPL_Combined[[#Headers],[Gameweek 08]],FPL_Fixtures_Extract[#Headers],0)),LEN(INDEX(FPL_Fixtures_Extract[],MATCH($A262,FPL_Fixtures_Extract[[Player]:[Player]],0),MATCH(FPL_Combined[[#Headers],[Gameweek 08]],FPL_Fixtures_Extract[#Headers],0)))-4),Team_Key[[Full Name]:[Full Name]],0))&amp;RIGHT(INDEX(FPL_Fixtures_Extract[],MATCH($A262,FPL_Fixtures_Extract[[Player]:[Player]],0),MATCH(FPL_Combined[[#Headers],[Gameweek 08]],FPL_Fixtures_Extract[#Headers],0)),3))</f>
        <v>CHE(A) 3-1</v>
      </c>
      <c r="J262" t="str">
        <f ca="1">IF(RIGHT(FPL_Combined[[#Headers],[Gameweek 09]],2)&lt;$B$622,INDEX(FPL_Results_Extract[Gameweek 09],MATCH($A262,FPL_Results_Extract[[Player]:[Player]],0)),INDEX(Team_Key[[Abbreviation]:[Abbreviation]],MATCH(LEFT(INDEX(FPL_Fixtures_Extract[],MATCH($A262,FPL_Fixtures_Extract[[Player]:[Player]],0),MATCH(FPL_Combined[[#Headers],[Gameweek 09]],FPL_Fixtures_Extract[#Headers],0)),LEN(INDEX(FPL_Fixtures_Extract[],MATCH($A262,FPL_Fixtures_Extract[[Player]:[Player]],0),MATCH(FPL_Combined[[#Headers],[Gameweek 09]],FPL_Fixtures_Extract[#Headers],0)))-4),Team_Key[[Full Name]:[Full Name]],0))&amp;RIGHT(INDEX(FPL_Fixtures_Extract[],MATCH($A262,FPL_Fixtures_Extract[[Player]:[Player]],0),MATCH(FPL_Combined[[#Headers],[Gameweek 09]],FPL_Fixtures_Extract[#Headers],0)),3))</f>
        <v>LEI(H) 2-2</v>
      </c>
      <c r="K262" t="str">
        <f ca="1">IF(RIGHT(FPL_Combined[[#Headers],[Gameweek 10]],2)&lt;$B$622,INDEX(FPL_Results_Extract[Gameweek 10],MATCH($A262,FPL_Results_Extract[[Player]:[Player]],0)),INDEX(Team_Key[[Abbreviation]:[Abbreviation]],MATCH(LEFT(INDEX(FPL_Fixtures_Extract[],MATCH($A262,FPL_Fixtures_Extract[[Player]:[Player]],0),MATCH(FPL_Combined[[#Headers],[Gameweek 10]],FPL_Fixtures_Extract[#Headers],0)),LEN(INDEX(FPL_Fixtures_Extract[],MATCH($A262,FPL_Fixtures_Extract[[Player]:[Player]],0),MATCH(FPL_Combined[[#Headers],[Gameweek 10]],FPL_Fixtures_Extract[#Headers],0)))-4),Team_Key[[Full Name]:[Full Name]],0))&amp;RIGHT(INDEX(FPL_Fixtures_Extract[],MATCH($A262,FPL_Fixtures_Extract[[Player]:[Player]],0),MATCH(FPL_Combined[[#Headers],[Gameweek 10]],FPL_Fixtures_Extract[#Headers],0)),3))</f>
        <v>LIV(A) 1-1</v>
      </c>
      <c r="L262" t="str">
        <f ca="1">IF(RIGHT(FPL_Combined[[#Headers],[Gameweek 11]],2)&lt;$B$622,INDEX(FPL_Results_Extract[Gameweek 11],MATCH($A262,FPL_Results_Extract[[Player]:[Player]],0)),INDEX(Team_Key[[Abbreviation]:[Abbreviation]],MATCH(LEFT(INDEX(FPL_Fixtures_Extract[],MATCH($A262,FPL_Fixtures_Extract[[Player]:[Player]],0),MATCH(FPL_Combined[[#Headers],[Gameweek 11]],FPL_Fixtures_Extract[#Headers],0)),LEN(INDEX(FPL_Fixtures_Extract[],MATCH($A262,FPL_Fixtures_Extract[[Player]:[Player]],0),MATCH(FPL_Combined[[#Headers],[Gameweek 11]],FPL_Fixtures_Extract[#Headers],0)))-4),Team_Key[[Full Name]:[Full Name]],0))&amp;RIGHT(INDEX(FPL_Fixtures_Extract[],MATCH($A262,FPL_Fixtures_Extract[[Player]:[Player]],0),MATCH(FPL_Combined[[#Headers],[Gameweek 11]],FPL_Fixtures_Extract[#Headers],0)),3))</f>
        <v>BOU(H) 2-0</v>
      </c>
      <c r="M262" t="str">
        <f ca="1">IF(RIGHT(FPL_Combined[[#Headers],[Gameweek 12]],2)&lt;$B$622,INDEX(FPL_Results_Extract[Gameweek 12],MATCH($A262,FPL_Results_Extract[[Player]:[Player]],0)),INDEX(Team_Key[[Abbreviation]:[Abbreviation]],MATCH(LEFT(INDEX(FPL_Fixtures_Extract[],MATCH($A262,FPL_Fixtures_Extract[[Player]:[Player]],0),MATCH(FPL_Combined[[#Headers],[Gameweek 12]],FPL_Fixtures_Extract[#Headers],0)),LEN(INDEX(FPL_Fixtures_Extract[],MATCH($A262,FPL_Fixtures_Extract[[Player]:[Player]],0),MATCH(FPL_Combined[[#Headers],[Gameweek 12]],FPL_Fixtures_Extract[#Headers],0)))-4),Team_Key[[Full Name]:[Full Name]],0))&amp;RIGHT(INDEX(FPL_Fixtures_Extract[],MATCH($A262,FPL_Fixtures_Extract[[Player]:[Player]],0),MATCH(FPL_Combined[[#Headers],[Gameweek 12]],FPL_Fixtures_Extract[#Headers],0)),3))</f>
        <v>SUN(A) 1-0</v>
      </c>
      <c r="N262" t="str">
        <f ca="1">IF(RIGHT(FPL_Combined[[#Headers],[Gameweek 13]],2)&lt;$B$622,INDEX(FPL_Results_Extract[Gameweek 13],MATCH($A262,FPL_Results_Extract[[Player]:[Player]],0)),INDEX(Team_Key[[Abbreviation]:[Abbreviation]],MATCH(LEFT(INDEX(FPL_Fixtures_Extract[],MATCH($A262,FPL_Fixtures_Extract[[Player]:[Player]],0),MATCH(FPL_Combined[[#Headers],[Gameweek 13]],FPL_Fixtures_Extract[#Headers],0)),LEN(INDEX(FPL_Fixtures_Extract[],MATCH($A262,FPL_Fixtures_Extract[[Player]:[Player]],0),MATCH(FPL_Combined[[#Headers],[Gameweek 13]],FPL_Fixtures_Extract[#Headers],0)))-4),Team_Key[[Full Name]:[Full Name]],0))&amp;RIGHT(INDEX(FPL_Fixtures_Extract[],MATCH($A262,FPL_Fixtures_Extract[[Player]:[Player]],0),MATCH(FPL_Combined[[#Headers],[Gameweek 13]],FPL_Fixtures_Extract[#Headers],0)),3))</f>
        <v>STK(H) 0-1</v>
      </c>
      <c r="O262" t="str">
        <f ca="1">IF(RIGHT(FPL_Combined[[#Headers],[Gameweek 14]],2)&lt;$B$622,INDEX(FPL_Results_Extract[Gameweek 14],MATCH($A262,FPL_Results_Extract[[Player]:[Player]],0)),INDEX(Team_Key[[Abbreviation]:[Abbreviation]],MATCH(LEFT(INDEX(FPL_Fixtures_Extract[],MATCH($A262,FPL_Fixtures_Extract[[Player]:[Player]],0),MATCH(FPL_Combined[[#Headers],[Gameweek 14]],FPL_Fixtures_Extract[#Headers],0)),LEN(INDEX(FPL_Fixtures_Extract[],MATCH($A262,FPL_Fixtures_Extract[[Player]:[Player]],0),MATCH(FPL_Combined[[#Headers],[Gameweek 14]],FPL_Fixtures_Extract[#Headers],0)))-4),Team_Key[[Full Name]:[Full Name]],0))&amp;RIGHT(INDEX(FPL_Fixtures_Extract[],MATCH($A262,FPL_Fixtures_Extract[[Player]:[Player]],0),MATCH(FPL_Combined[[#Headers],[Gameweek 14]],FPL_Fixtures_Extract[#Headers],0)),3))</f>
        <v>MCI(A) 1-3</v>
      </c>
      <c r="P262" t="str">
        <f ca="1">IF(RIGHT(FPL_Combined[[#Headers],[Gameweek 15]],2)&lt;$B$622,INDEX(FPL_Results_Extract[Gameweek 15],MATCH($A262,FPL_Results_Extract[[Player]:[Player]],0)),INDEX(Team_Key[[Abbreviation]:[Abbreviation]],MATCH(LEFT(INDEX(FPL_Fixtures_Extract[],MATCH($A262,FPL_Fixtures_Extract[[Player]:[Player]],0),MATCH(FPL_Combined[[#Headers],[Gameweek 15]],FPL_Fixtures_Extract[#Headers],0)),LEN(INDEX(FPL_Fixtures_Extract[],MATCH($A262,FPL_Fixtures_Extract[[Player]:[Player]],0),MATCH(FPL_Combined[[#Headers],[Gameweek 15]],FPL_Fixtures_Extract[#Headers],0)))-4),Team_Key[[Full Name]:[Full Name]],0))&amp;RIGHT(INDEX(FPL_Fixtures_Extract[],MATCH($A262,FPL_Fixtures_Extract[[Player]:[Player]],0),MATCH(FPL_Combined[[#Headers],[Gameweek 15]],FPL_Fixtures_Extract[#Headers],0)),3))</f>
        <v>AVL(H) 1-1</v>
      </c>
      <c r="Q262" t="str">
        <f ca="1">IF(RIGHT(FPL_Combined[[#Headers],[Gameweek 16]],2)&lt;$B$622,INDEX(FPL_Results_Extract[Gameweek 16],MATCH($A262,FPL_Results_Extract[[Player]:[Player]],0)),INDEX(Team_Key[[Abbreviation]:[Abbreviation]],MATCH(LEFT(INDEX(FPL_Fixtures_Extract[],MATCH($A262,FPL_Fixtures_Extract[[Player]:[Player]],0),MATCH(FPL_Combined[[#Headers],[Gameweek 16]],FPL_Fixtures_Extract[#Headers],0)),LEN(INDEX(FPL_Fixtures_Extract[],MATCH($A262,FPL_Fixtures_Extract[[Player]:[Player]],0),MATCH(FPL_Combined[[#Headers],[Gameweek 16]],FPL_Fixtures_Extract[#Headers],0)))-4),Team_Key[[Full Name]:[Full Name]],0))&amp;RIGHT(INDEX(FPL_Fixtures_Extract[],MATCH($A262,FPL_Fixtures_Extract[[Player]:[Player]],0),MATCH(FPL_Combined[[#Headers],[Gameweek 16]],FPL_Fixtures_Extract[#Headers],0)),3))</f>
        <v>CRY(A) 0-1</v>
      </c>
      <c r="R262" t="str">
        <f ca="1">IF(RIGHT(FPL_Combined[[#Headers],[Gameweek 17]],2)&lt;$B$622,INDEX(FPL_Results_Extract[Gameweek 17],MATCH($A262,FPL_Results_Extract[[Player]:[Player]],0)),INDEX(Team_Key[[Abbreviation]:[Abbreviation]],MATCH(LEFT(INDEX(FPL_Fixtures_Extract[],MATCH($A262,FPL_Fixtures_Extract[[Player]:[Player]],0),MATCH(FPL_Combined[[#Headers],[Gameweek 17]],FPL_Fixtures_Extract[#Headers],0)),LEN(INDEX(FPL_Fixtures_Extract[],MATCH($A262,FPL_Fixtures_Extract[[Player]:[Player]],0),MATCH(FPL_Combined[[#Headers],[Gameweek 17]],FPL_Fixtures_Extract[#Headers],0)))-4),Team_Key[[Full Name]:[Full Name]],0))&amp;RIGHT(INDEX(FPL_Fixtures_Extract[],MATCH($A262,FPL_Fixtures_Extract[[Player]:[Player]],0),MATCH(FPL_Combined[[#Headers],[Gameweek 17]],FPL_Fixtures_Extract[#Headers],0)),3))</f>
        <v>TOT(H) 0-2</v>
      </c>
      <c r="S262" t="str">
        <f ca="1">IF(RIGHT(FPL_Combined[[#Headers],[Gameweek 18]],2)&lt;$B$622,INDEX(FPL_Results_Extract[Gameweek 18],MATCH($A262,FPL_Results_Extract[[Player]:[Player]],0)),INDEX(Team_Key[[Abbreviation]:[Abbreviation]],MATCH(LEFT(INDEX(FPL_Fixtures_Extract[],MATCH($A262,FPL_Fixtures_Extract[[Player]:[Player]],0),MATCH(FPL_Combined[[#Headers],[Gameweek 18]],FPL_Fixtures_Extract[#Headers],0)),LEN(INDEX(FPL_Fixtures_Extract[],MATCH($A262,FPL_Fixtures_Extract[[Player]:[Player]],0),MATCH(FPL_Combined[[#Headers],[Gameweek 18]],FPL_Fixtures_Extract[#Headers],0)))-4),Team_Key[[Full Name]:[Full Name]],0))&amp;RIGHT(INDEX(FPL_Fixtures_Extract[],MATCH($A262,FPL_Fixtures_Extract[[Player]:[Player]],0),MATCH(FPL_Combined[[#Headers],[Gameweek 18]],FPL_Fixtures_Extract[#Headers],0)),3))</f>
        <v>ARS(H) 4-0</v>
      </c>
      <c r="T262" t="str">
        <f ca="1">IF(RIGHT(FPL_Combined[[#Headers],[Gameweek 19]],2)&lt;$B$622,INDEX(FPL_Results_Extract[Gameweek 19],MATCH($A262,FPL_Results_Extract[[Player]:[Player]],0)),INDEX(Team_Key[[Abbreviation]:[Abbreviation]],MATCH(LEFT(INDEX(FPL_Fixtures_Extract[],MATCH($A262,FPL_Fixtures_Extract[[Player]:[Player]],0),MATCH(FPL_Combined[[#Headers],[Gameweek 19]],FPL_Fixtures_Extract[#Headers],0)),LEN(INDEX(FPL_Fixtures_Extract[],MATCH($A262,FPL_Fixtures_Extract[[Player]:[Player]],0),MATCH(FPL_Combined[[#Headers],[Gameweek 19]],FPL_Fixtures_Extract[#Headers],0)))-4),Team_Key[[Full Name]:[Full Name]],0))&amp;RIGHT(INDEX(FPL_Fixtures_Extract[],MATCH($A262,FPL_Fixtures_Extract[[Player]:[Player]],0),MATCH(FPL_Combined[[#Headers],[Gameweek 19]],FPL_Fixtures_Extract[#Headers],0)),3))</f>
        <v>WHU(A) 1-2</v>
      </c>
      <c r="U262" t="str">
        <f ca="1">IF(RIGHT(FPL_Combined[[#Headers],[Gameweek 20]],2)&lt;$B$622,INDEX(FPL_Results_Extract[Gameweek 20],MATCH($A262,FPL_Results_Extract[[Player]:[Player]],0)),INDEX(Team_Key[[Abbreviation]:[Abbreviation]],MATCH(LEFT(INDEX(FPL_Fixtures_Extract[],MATCH($A262,FPL_Fixtures_Extract[[Player]:[Player]],0),MATCH(FPL_Combined[[#Headers],[Gameweek 20]],FPL_Fixtures_Extract[#Headers],0)),LEN(INDEX(FPL_Fixtures_Extract[],MATCH($A262,FPL_Fixtures_Extract[[Player]:[Player]],0),MATCH(FPL_Combined[[#Headers],[Gameweek 20]],FPL_Fixtures_Extract[#Headers],0)))-4),Team_Key[[Full Name]:[Full Name]],0))&amp;RIGHT(INDEX(FPL_Fixtures_Extract[],MATCH($A262,FPL_Fixtures_Extract[[Player]:[Player]],0),MATCH(FPL_Combined[[#Headers],[Gameweek 20]],FPL_Fixtures_Extract[#Headers],0)),3))</f>
        <v>NOR(A) 0-1</v>
      </c>
      <c r="V262" t="str">
        <f ca="1">IF(RIGHT(FPL_Combined[[#Headers],[Gameweek 21]],2)&lt;$B$622,INDEX(FPL_Results_Extract[Gameweek 21],MATCH($A262,FPL_Results_Extract[[Player]:[Player]],0)),INDEX(Team_Key[[Abbreviation]:[Abbreviation]],MATCH(LEFT(INDEX(FPL_Fixtures_Extract[],MATCH($A262,FPL_Fixtures_Extract[[Player]:[Player]],0),MATCH(FPL_Combined[[#Headers],[Gameweek 21]],FPL_Fixtures_Extract[#Headers],0)),LEN(INDEX(FPL_Fixtures_Extract[],MATCH($A262,FPL_Fixtures_Extract[[Player]:[Player]],0),MATCH(FPL_Combined[[#Headers],[Gameweek 21]],FPL_Fixtures_Extract[#Headers],0)))-4),Team_Key[[Full Name]:[Full Name]],0))&amp;RIGHT(INDEX(FPL_Fixtures_Extract[],MATCH($A262,FPL_Fixtures_Extract[[Player]:[Player]],0),MATCH(FPL_Combined[[#Headers],[Gameweek 21]],FPL_Fixtures_Extract[#Headers],0)),3))</f>
        <v>WAT(H) 2-0</v>
      </c>
      <c r="W262" t="str">
        <f ca="1">IF(RIGHT(FPL_Combined[[#Headers],[Gameweek 22]],2)&lt;$B$622,INDEX(FPL_Results_Extract[Gameweek 22],MATCH($A262,FPL_Results_Extract[[Player]:[Player]],0)),INDEX(Team_Key[[Abbreviation]:[Abbreviation]],MATCH(LEFT(INDEX(FPL_Fixtures_Extract[],MATCH($A262,FPL_Fixtures_Extract[[Player]:[Player]],0),MATCH(FPL_Combined[[#Headers],[Gameweek 22]],FPL_Fixtures_Extract[#Headers],0)),LEN(INDEX(FPL_Fixtures_Extract[],MATCH($A262,FPL_Fixtures_Extract[[Player]:[Player]],0),MATCH(FPL_Combined[[#Headers],[Gameweek 22]],FPL_Fixtures_Extract[#Headers],0)))-4),Team_Key[[Full Name]:[Full Name]],0))&amp;RIGHT(INDEX(FPL_Fixtures_Extract[],MATCH($A262,FPL_Fixtures_Extract[[Player]:[Player]],0),MATCH(FPL_Combined[[#Headers],[Gameweek 22]],FPL_Fixtures_Extract[#Headers],0)),3))</f>
        <v>WBA(H) 3-0</v>
      </c>
      <c r="X262" t="str">
        <f ca="1">IF(RIGHT(FPL_Combined[[#Headers],[Gameweek 23]],2)&lt;$B$622,INDEX(FPL_Results_Extract[Gameweek 23],MATCH($A262,FPL_Results_Extract[[Player]:[Player]],0)),INDEX(Team_Key[[Abbreviation]:[Abbreviation]],MATCH(LEFT(INDEX(FPL_Fixtures_Extract[],MATCH($A262,FPL_Fixtures_Extract[[Player]:[Player]],0),MATCH(FPL_Combined[[#Headers],[Gameweek 23]],FPL_Fixtures_Extract[#Headers],0)),LEN(INDEX(FPL_Fixtures_Extract[],MATCH($A262,FPL_Fixtures_Extract[[Player]:[Player]],0),MATCH(FPL_Combined[[#Headers],[Gameweek 23]],FPL_Fixtures_Extract[#Headers],0)))-4),Team_Key[[Full Name]:[Full Name]],0))&amp;RIGHT(INDEX(FPL_Fixtures_Extract[],MATCH($A262,FPL_Fixtures_Extract[[Player]:[Player]],0),MATCH(FPL_Combined[[#Headers],[Gameweek 23]],FPL_Fixtures_Extract[#Headers],0)),3))</f>
        <v>MUN(A) 1-0</v>
      </c>
      <c r="Y262" t="str">
        <f ca="1">IF(RIGHT(FPL_Combined[[#Headers],[Gameweek 24]],2)&lt;$B$622,INDEX(FPL_Results_Extract[Team],MATCH($A262,FPL_Results_Extract[[Player]:[Player]],0)),INDEX(Team_Key[[Abbreviation]:[Abbreviation]],MATCH(LEFT(INDEX(FPL_Fixtures_Extract[],MATCH($A262,FPL_Fixtures_Extract[[Player]:[Player]],0),MATCH(FPL_Combined[[#Headers],[Gameweek 24]],FPL_Fixtures_Extract[#Headers],0)),LEN(INDEX(FPL_Fixtures_Extract[],MATCH($A262,FPL_Fixtures_Extract[[Player]:[Player]],0),MATCH(FPL_Combined[[#Headers],[Gameweek 24]],FPL_Fixtures_Extract[#Headers],0)))-4),Team_Key[[Full Name]:[Full Name]],0))&amp;RIGHT(INDEX(FPL_Fixtures_Extract[],MATCH($A262,FPL_Fixtures_Extract[[Player]:[Player]],0),MATCH(FPL_Combined[[#Headers],[Gameweek 24]],FPL_Fixtures_Extract[#Headers],0)),3))</f>
        <v>SOU</v>
      </c>
      <c r="Z262" t="str">
        <f ca="1">IF(RIGHT(FPL_Combined[[#Headers],[Gameweek 25]],2)&lt;$B$622,INDEX(FPL_Results_Extract[Player],MATCH($A262,FPL_Results_Extract[[Player]:[Player]],0)),INDEX(Team_Key[[Abbreviation]:[Abbreviation]],MATCH(LEFT(INDEX(FPL_Fixtures_Extract[],MATCH($A262,FPL_Fixtures_Extract[[Player]:[Player]],0),MATCH(FPL_Combined[[#Headers],[Gameweek 25]],FPL_Fixtures_Extract[#Headers],0)),LEN(INDEX(FPL_Fixtures_Extract[],MATCH($A262,FPL_Fixtures_Extract[[Player]:[Player]],0),MATCH(FPL_Combined[[#Headers],[Gameweek 25]],FPL_Fixtures_Extract[#Headers],0)))-4),Team_Key[[Full Name]:[Full Name]],0))&amp;RIGHT(INDEX(FPL_Fixtures_Extract[],MATCH($A262,FPL_Fixtures_Extract[[Player]:[Player]],0),MATCH(FPL_Combined[[#Headers],[Gameweek 25]],FPL_Fixtures_Extract[#Headers],0)),3))</f>
        <v>Hesketh</v>
      </c>
      <c r="AA262" t="str">
        <f ca="1">IF(RIGHT(FPL_Combined[[#Headers],[Gameweek 26]],2)&lt;$B$622,INDEX(FPL_Results_Extract[Gameweek 01],MATCH($A262,FPL_Results_Extract[[Player]:[Player]],0)),INDEX(Team_Key[[Abbreviation]:[Abbreviation]],MATCH(LEFT(INDEX(FPL_Fixtures_Extract[],MATCH($A262,FPL_Fixtures_Extract[[Player]:[Player]],0),MATCH(FPL_Combined[[#Headers],[Gameweek 26]],FPL_Fixtures_Extract[#Headers],0)),LEN(INDEX(FPL_Fixtures_Extract[],MATCH($A262,FPL_Fixtures_Extract[[Player]:[Player]],0),MATCH(FPL_Combined[[#Headers],[Gameweek 26]],FPL_Fixtures_Extract[#Headers],0)))-4),Team_Key[[Full Name]:[Full Name]],0))&amp;RIGHT(INDEX(FPL_Fixtures_Extract[],MATCH($A262,FPL_Fixtures_Extract[[Player]:[Player]],0),MATCH(FPL_Combined[[#Headers],[Gameweek 26]],FPL_Fixtures_Extract[#Headers],0)),3))</f>
        <v>NEW(A) 2-2</v>
      </c>
      <c r="AB262" t="str">
        <f ca="1">IF(RIGHT(FPL_Combined[[#Headers],[Gameweek 27]],2)&lt;$B$622,INDEX(FPL_Results_Extract[Gameweek 02],MATCH($A262,FPL_Results_Extract[[Player]:[Player]],0)),INDEX(Team_Key[[Abbreviation]:[Abbreviation]],MATCH(LEFT(INDEX(FPL_Fixtures_Extract[],MATCH($A262,FPL_Fixtures_Extract[[Player]:[Player]],0),MATCH(FPL_Combined[[#Headers],[Gameweek 27]],FPL_Fixtures_Extract[#Headers],0)),LEN(INDEX(FPL_Fixtures_Extract[],MATCH($A262,FPL_Fixtures_Extract[[Player]:[Player]],0),MATCH(FPL_Combined[[#Headers],[Gameweek 27]],FPL_Fixtures_Extract[#Headers],0)))-4),Team_Key[[Full Name]:[Full Name]],0))&amp;RIGHT(INDEX(FPL_Fixtures_Extract[],MATCH($A262,FPL_Fixtures_Extract[[Player]:[Player]],0),MATCH(FPL_Combined[[#Headers],[Gameweek 27]],FPL_Fixtures_Extract[#Headers],0)),3))</f>
        <v>EVE(H) 0-3</v>
      </c>
      <c r="AC262" t="str">
        <f ca="1">IF(RIGHT(FPL_Combined[[#Headers],[Gameweek 28]],2)&lt;$B$622,INDEX(FPL_Results_Extract[Gameweek 03],MATCH($A262,FPL_Results_Extract[[Player]:[Player]],0)),INDEX(Team_Key[[Abbreviation]:[Abbreviation]],MATCH(LEFT(INDEX(FPL_Fixtures_Extract[],MATCH($A262,FPL_Fixtures_Extract[[Player]:[Player]],0),MATCH(FPL_Combined[[#Headers],[Gameweek 28]],FPL_Fixtures_Extract[#Headers],0)),LEN(INDEX(FPL_Fixtures_Extract[],MATCH($A262,FPL_Fixtures_Extract[[Player]:[Player]],0),MATCH(FPL_Combined[[#Headers],[Gameweek 28]],FPL_Fixtures_Extract[#Headers],0)))-4),Team_Key[[Full Name]:[Full Name]],0))&amp;RIGHT(INDEX(FPL_Fixtures_Extract[],MATCH($A262,FPL_Fixtures_Extract[[Player]:[Player]],0),MATCH(FPL_Combined[[#Headers],[Gameweek 28]],FPL_Fixtures_Extract[#Headers],0)),3))</f>
        <v>WAT(A) 0-0</v>
      </c>
      <c r="AD262" t="str">
        <f ca="1">IF(RIGHT(FPL_Combined[[#Headers],[Gameweek 29]],2)&lt;$B$622,INDEX(FPL_Results_Extract[Gameweek 04],MATCH($A262,FPL_Results_Extract[[Player]:[Player]],0)),INDEX(Team_Key[[Abbreviation]:[Abbreviation]],MATCH(LEFT(INDEX(FPL_Fixtures_Extract[],MATCH($A262,FPL_Fixtures_Extract[[Player]:[Player]],0),MATCH(FPL_Combined[[#Headers],[Gameweek 29]],FPL_Fixtures_Extract[#Headers],0)),LEN(INDEX(FPL_Fixtures_Extract[],MATCH($A262,FPL_Fixtures_Extract[[Player]:[Player]],0),MATCH(FPL_Combined[[#Headers],[Gameweek 29]],FPL_Fixtures_Extract[#Headers],0)))-4),Team_Key[[Full Name]:[Full Name]],0))&amp;RIGHT(INDEX(FPL_Fixtures_Extract[],MATCH($A262,FPL_Fixtures_Extract[[Player]:[Player]],0),MATCH(FPL_Combined[[#Headers],[Gameweek 29]],FPL_Fixtures_Extract[#Headers],0)),3))</f>
        <v>SUN(H)</v>
      </c>
      <c r="AE262" t="str">
        <f ca="1">IF(RIGHT(FPL_Combined[[#Headers],[Gameweek 30]],2)&lt;$B$622,INDEX(FPL_Results_Extract[Gameweek 05],MATCH($A262,FPL_Results_Extract[[Player]:[Player]],0)),INDEX(Team_Key[[Abbreviation]:[Abbreviation]],MATCH(LEFT(INDEX(FPL_Fixtures_Extract[],MATCH($A262,FPL_Fixtures_Extract[[Player]:[Player]],0),MATCH(FPL_Combined[[#Headers],[Gameweek 30]],FPL_Fixtures_Extract[#Headers],0)),LEN(INDEX(FPL_Fixtures_Extract[],MATCH($A262,FPL_Fixtures_Extract[[Player]:[Player]],0),MATCH(FPL_Combined[[#Headers],[Gameweek 30]],FPL_Fixtures_Extract[#Headers],0)))-4),Team_Key[[Full Name]:[Full Name]],0))&amp;RIGHT(INDEX(FPL_Fixtures_Extract[],MATCH($A262,FPL_Fixtures_Extract[[Player]:[Player]],0),MATCH(FPL_Combined[[#Headers],[Gameweek 30]],FPL_Fixtures_Extract[#Headers],0)),3))</f>
        <v>STK(A)</v>
      </c>
      <c r="AF262" t="str">
        <f ca="1">IF(RIGHT(FPL_Combined[[#Headers],[Gameweek 31]],2)&lt;$B$622,INDEX(FPL_Results_Extract[Gameweek 06],MATCH($A262,FPL_Results_Extract[[Player]:[Player]],0)),INDEX(Team_Key[[Abbreviation]:[Abbreviation]],MATCH(LEFT(INDEX(FPL_Fixtures_Extract[],MATCH($A262,FPL_Fixtures_Extract[[Player]:[Player]],0),MATCH(FPL_Combined[[#Headers],[Gameweek 31]],FPL_Fixtures_Extract[#Headers],0)),LEN(INDEX(FPL_Fixtures_Extract[],MATCH($A262,FPL_Fixtures_Extract[[Player]:[Player]],0),MATCH(FPL_Combined[[#Headers],[Gameweek 31]],FPL_Fixtures_Extract[#Headers],0)))-4),Team_Key[[Full Name]:[Full Name]],0))&amp;RIGHT(INDEX(FPL_Fixtures_Extract[],MATCH($A262,FPL_Fixtures_Extract[[Player]:[Player]],0),MATCH(FPL_Combined[[#Headers],[Gameweek 31]],FPL_Fixtures_Extract[#Headers],0)),3))</f>
        <v>LIV(H)</v>
      </c>
      <c r="AG262" t="str">
        <f ca="1">IF(RIGHT(FPL_Combined[[#Headers],[Gameweek 32]],2)&lt;$B$622,INDEX(FPL_Results_Extract[Gameweek 07],MATCH($A262,FPL_Results_Extract[[Player]:[Player]],0)),INDEX(Team_Key[[Abbreviation]:[Abbreviation]],MATCH(LEFT(INDEX(FPL_Fixtures_Extract[],MATCH($A262,FPL_Fixtures_Extract[[Player]:[Player]],0),MATCH(FPL_Combined[[#Headers],[Gameweek 32]],FPL_Fixtures_Extract[#Headers],0)),LEN(INDEX(FPL_Fixtures_Extract[],MATCH($A262,FPL_Fixtures_Extract[[Player]:[Player]],0),MATCH(FPL_Combined[[#Headers],[Gameweek 32]],FPL_Fixtures_Extract[#Headers],0)))-4),Team_Key[[Full Name]:[Full Name]],0))&amp;RIGHT(INDEX(FPL_Fixtures_Extract[],MATCH($A262,FPL_Fixtures_Extract[[Player]:[Player]],0),MATCH(FPL_Combined[[#Headers],[Gameweek 32]],FPL_Fixtures_Extract[#Headers],0)),3))</f>
        <v>LEI(A)</v>
      </c>
      <c r="AH262" t="str">
        <f ca="1">IF(RIGHT(FPL_Combined[[#Headers],[Gameweek 33]],2)&lt;$B$622,INDEX(FPL_Results_Extract[Gameweek 08],MATCH($A262,FPL_Results_Extract[[Player]:[Player]],0)),INDEX(Team_Key[[Abbreviation]:[Abbreviation]],MATCH(LEFT(INDEX(FPL_Fixtures_Extract[],MATCH($A262,FPL_Fixtures_Extract[[Player]:[Player]],0),MATCH(FPL_Combined[[#Headers],[Gameweek 33]],FPL_Fixtures_Extract[#Headers],0)),LEN(INDEX(FPL_Fixtures_Extract[],MATCH($A262,FPL_Fixtures_Extract[[Player]:[Player]],0),MATCH(FPL_Combined[[#Headers],[Gameweek 33]],FPL_Fixtures_Extract[#Headers],0)))-4),Team_Key[[Full Name]:[Full Name]],0))&amp;RIGHT(INDEX(FPL_Fixtures_Extract[],MATCH($A262,FPL_Fixtures_Extract[[Player]:[Player]],0),MATCH(FPL_Combined[[#Headers],[Gameweek 33]],FPL_Fixtures_Extract[#Headers],0)),3))</f>
        <v>NEW(H)</v>
      </c>
      <c r="AI262" t="str">
        <f ca="1">IF(RIGHT(FPL_Combined[[#Headers],[Gameweek 34]],2)&lt;$B$622,INDEX(FPL_Results_Extract[Gameweek 09],MATCH($A262,FPL_Results_Extract[[Player]:[Player]],0)),INDEX(Team_Key[[Abbreviation]:[Abbreviation]],MATCH(LEFT(INDEX(FPL_Fixtures_Extract[],MATCH($A262,FPL_Fixtures_Extract[[Player]:[Player]],0),MATCH(FPL_Combined[[#Headers],[Gameweek 34]],FPL_Fixtures_Extract[#Headers],0)),LEN(INDEX(FPL_Fixtures_Extract[],MATCH($A262,FPL_Fixtures_Extract[[Player]:[Player]],0),MATCH(FPL_Combined[[#Headers],[Gameweek 34]],FPL_Fixtures_Extract[#Headers],0)))-4),Team_Key[[Full Name]:[Full Name]],0))&amp;RIGHT(INDEX(FPL_Fixtures_Extract[],MATCH($A262,FPL_Fixtures_Extract[[Player]:[Player]],0),MATCH(FPL_Combined[[#Headers],[Gameweek 34]],FPL_Fixtures_Extract[#Headers],0)),3))</f>
        <v>EVE(A)</v>
      </c>
      <c r="AJ262" t="str">
        <f ca="1">IF(RIGHT(FPL_Combined[[#Headers],[Gameweek 35]],2)&lt;$B$622,INDEX(FPL_Results_Extract[Gameweek 10],MATCH($A262,FPL_Results_Extract[[Player]:[Player]],0)),INDEX(Team_Key[[Abbreviation]:[Abbreviation]],MATCH(LEFT(INDEX(FPL_Fixtures_Extract[],MATCH($A262,FPL_Fixtures_Extract[[Player]:[Player]],0),MATCH(FPL_Combined[[#Headers],[Gameweek 35]],FPL_Fixtures_Extract[#Headers],0)),LEN(INDEX(FPL_Fixtures_Extract[],MATCH($A262,FPL_Fixtures_Extract[[Player]:[Player]],0),MATCH(FPL_Combined[[#Headers],[Gameweek 35]],FPL_Fixtures_Extract[#Headers],0)))-4),Team_Key[[Full Name]:[Full Name]],0))&amp;RIGHT(INDEX(FPL_Fixtures_Extract[],MATCH($A262,FPL_Fixtures_Extract[[Player]:[Player]],0),MATCH(FPL_Combined[[#Headers],[Gameweek 35]],FPL_Fixtures_Extract[#Headers],0)),3))</f>
        <v>AVL(A)</v>
      </c>
      <c r="AK262" t="str">
        <f ca="1">IF(RIGHT(FPL_Combined[[#Headers],[Gameweek 36]],2)&lt;$B$622,INDEX(FPL_Results_Extract[Gameweek 11],MATCH($A262,FPL_Results_Extract[[Player]:[Player]],0)),INDEX(Team_Key[[Abbreviation]:[Abbreviation]],MATCH(LEFT(INDEX(FPL_Fixtures_Extract[],MATCH($A262,FPL_Fixtures_Extract[[Player]:[Player]],0),MATCH(FPL_Combined[[#Headers],[Gameweek 36]],FPL_Fixtures_Extract[#Headers],0)),LEN(INDEX(FPL_Fixtures_Extract[],MATCH($A262,FPL_Fixtures_Extract[[Player]:[Player]],0),MATCH(FPL_Combined[[#Headers],[Gameweek 36]],FPL_Fixtures_Extract[#Headers],0)))-4),Team_Key[[Full Name]:[Full Name]],0))&amp;RIGHT(INDEX(FPL_Fixtures_Extract[],MATCH($A262,FPL_Fixtures_Extract[[Player]:[Player]],0),MATCH(FPL_Combined[[#Headers],[Gameweek 36]],FPL_Fixtures_Extract[#Headers],0)),3))</f>
        <v>MCI(H)</v>
      </c>
      <c r="AL262" t="str">
        <f ca="1">IF(RIGHT(FPL_Combined[[#Headers],[Gameweek 37]],2)&lt;$B$622,INDEX(FPL_Results_Extract[Gameweek 12],MATCH($A262,FPL_Results_Extract[[Player]:[Player]],0)),INDEX(Team_Key[[Abbreviation]:[Abbreviation]],MATCH(LEFT(INDEX(FPL_Fixtures_Extract[],MATCH($A262,FPL_Fixtures_Extract[[Player]:[Player]],0),MATCH(FPL_Combined[[#Headers],[Gameweek 37]],FPL_Fixtures_Extract[#Headers],0)),LEN(INDEX(FPL_Fixtures_Extract[],MATCH($A262,FPL_Fixtures_Extract[[Player]:[Player]],0),MATCH(FPL_Combined[[#Headers],[Gameweek 37]],FPL_Fixtures_Extract[#Headers],0)))-4),Team_Key[[Full Name]:[Full Name]],0))&amp;RIGHT(INDEX(FPL_Fixtures_Extract[],MATCH($A262,FPL_Fixtures_Extract[[Player]:[Player]],0),MATCH(FPL_Combined[[#Headers],[Gameweek 37]],FPL_Fixtures_Extract[#Headers],0)),3))</f>
        <v>TOT(A)</v>
      </c>
      <c r="AM262" t="str">
        <f ca="1">IF(RIGHT(FPL_Combined[[#Headers],[Gameweek 38]],2)&lt;$B$622,INDEX(FPL_Results_Extract[Gameweek 13],MATCH($A262,FPL_Results_Extract[[Player]:[Player]],0)),INDEX(Team_Key[[Abbreviation]:[Abbreviation]],MATCH(LEFT(INDEX(FPL_Fixtures_Extract[],MATCH($A262,FPL_Fixtures_Extract[[Player]:[Player]],0),MATCH(FPL_Combined[[#Headers],[Gameweek 38]],FPL_Fixtures_Extract[#Headers],0)),LEN(INDEX(FPL_Fixtures_Extract[],MATCH($A262,FPL_Fixtures_Extract[[Player]:[Player]],0),MATCH(FPL_Combined[[#Headers],[Gameweek 38]],FPL_Fixtures_Extract[#Headers],0)))-4),Team_Key[[Full Name]:[Full Name]],0))&amp;RIGHT(INDEX(FPL_Fixtures_Extract[],MATCH($A262,FPL_Fixtures_Extract[[Player]:[Player]],0),MATCH(FPL_Combined[[#Headers],[Gameweek 38]],FPL_Fixtures_Extract[#Headers],0)),3))</f>
        <v>CRY(H)</v>
      </c>
    </row>
    <row r="263" spans="1:39" x14ac:dyDescent="0.45">
      <c r="A263" t="s">
        <v>177</v>
      </c>
      <c r="B263" t="str">
        <f ca="1">IF(RIGHT(FPL_Combined[[#Headers],[Gameweek 01]],2)&lt;$B$622,INDEX(FPL_Results_Extract[Gameweek 01],MATCH($A263,FPL_Results_Extract[[Player]:[Player]],0)),INDEX(Team_Key[[Abbreviation]:[Abbreviation]],MATCH(LEFT(INDEX(FPL_Fixtures_Extract[],MATCH($A263,FPL_Fixtures_Extract[[Player]:[Player]],0),MATCH(FPL_Combined[[#Headers],[Gameweek 01]],FPL_Fixtures_Extract[#Headers],0)),LEN(INDEX(FPL_Fixtures_Extract[],MATCH($A263,FPL_Fixtures_Extract[[Player]:[Player]],0),MATCH(FPL_Combined[[#Headers],[Gameweek 01]],FPL_Fixtures_Extract[#Headers],0)))-4),Team_Key[[Full Name]:[Full Name]],0))&amp;RIGHT(INDEX(FPL_Fixtures_Extract[],MATCH($A263,FPL_Fixtures_Extract[[Player]:[Player]],0),MATCH(FPL_Combined[[#Headers],[Gameweek 01]],FPL_Fixtures_Extract[#Headers],0)),3))</f>
        <v>WAT(H) 2-2</v>
      </c>
      <c r="C263" t="str">
        <f ca="1">IF(RIGHT(FPL_Combined[[#Headers],[Gameweek 02]],2)&lt;$B$622,INDEX(FPL_Results_Extract[Gameweek 02],MATCH($A263,FPL_Results_Extract[[Player]:[Player]],0)),INDEX(Team_Key[[Abbreviation]:[Abbreviation]],MATCH(LEFT(INDEX(FPL_Fixtures_Extract[],MATCH($A263,FPL_Fixtures_Extract[[Player]:[Player]],0),MATCH(FPL_Combined[[#Headers],[Gameweek 02]],FPL_Fixtures_Extract[#Headers],0)),LEN(INDEX(FPL_Fixtures_Extract[],MATCH($A263,FPL_Fixtures_Extract[[Player]:[Player]],0),MATCH(FPL_Combined[[#Headers],[Gameweek 02]],FPL_Fixtures_Extract[#Headers],0)))-4),Team_Key[[Full Name]:[Full Name]],0))&amp;RIGHT(INDEX(FPL_Fixtures_Extract[],MATCH($A263,FPL_Fixtures_Extract[[Player]:[Player]],0),MATCH(FPL_Combined[[#Headers],[Gameweek 02]],FPL_Fixtures_Extract[#Headers],0)),3))</f>
        <v>SOU(A) 3-0</v>
      </c>
      <c r="D263" t="str">
        <f ca="1">IF(RIGHT(FPL_Combined[[#Headers],[Gameweek 03]],2)&lt;$B$622,INDEX(FPL_Results_Extract[Gameweek 03],MATCH($A263,FPL_Results_Extract[[Player]:[Player]],0)),INDEX(Team_Key[[Abbreviation]:[Abbreviation]],MATCH(LEFT(INDEX(FPL_Fixtures_Extract[],MATCH($A263,FPL_Fixtures_Extract[[Player]:[Player]],0),MATCH(FPL_Combined[[#Headers],[Gameweek 03]],FPL_Fixtures_Extract[#Headers],0)),LEN(INDEX(FPL_Fixtures_Extract[],MATCH($A263,FPL_Fixtures_Extract[[Player]:[Player]],0),MATCH(FPL_Combined[[#Headers],[Gameweek 03]],FPL_Fixtures_Extract[#Headers],0)))-4),Team_Key[[Full Name]:[Full Name]],0))&amp;RIGHT(INDEX(FPL_Fixtures_Extract[],MATCH($A263,FPL_Fixtures_Extract[[Player]:[Player]],0),MATCH(FPL_Combined[[#Headers],[Gameweek 03]],FPL_Fixtures_Extract[#Headers],0)),3))</f>
        <v>MCI(H) 0-2</v>
      </c>
      <c r="E263" t="str">
        <f ca="1">IF(RIGHT(FPL_Combined[[#Headers],[Gameweek 04]],2)&lt;$B$622,INDEX(FPL_Results_Extract[Gameweek 04],MATCH($A263,FPL_Results_Extract[[Player]:[Player]],0)),INDEX(Team_Key[[Abbreviation]:[Abbreviation]],MATCH(LEFT(INDEX(FPL_Fixtures_Extract[],MATCH($A263,FPL_Fixtures_Extract[[Player]:[Player]],0),MATCH(FPL_Combined[[#Headers],[Gameweek 04]],FPL_Fixtures_Extract[#Headers],0)),LEN(INDEX(FPL_Fixtures_Extract[],MATCH($A263,FPL_Fixtures_Extract[[Player]:[Player]],0),MATCH(FPL_Combined[[#Headers],[Gameweek 04]],FPL_Fixtures_Extract[#Headers],0)))-4),Team_Key[[Full Name]:[Full Name]],0))&amp;RIGHT(INDEX(FPL_Fixtures_Extract[],MATCH($A263,FPL_Fixtures_Extract[[Player]:[Player]],0),MATCH(FPL_Combined[[#Headers],[Gameweek 04]],FPL_Fixtures_Extract[#Headers],0)),3))</f>
        <v>TOT(A) 0-0</v>
      </c>
      <c r="F263" t="str">
        <f ca="1">IF(RIGHT(FPL_Combined[[#Headers],[Gameweek 05]],2)&lt;$B$622,INDEX(FPL_Results_Extract[Gameweek 05],MATCH($A263,FPL_Results_Extract[[Player]:[Player]],0)),INDEX(Team_Key[[Abbreviation]:[Abbreviation]],MATCH(LEFT(INDEX(FPL_Fixtures_Extract[],MATCH($A263,FPL_Fixtures_Extract[[Player]:[Player]],0),MATCH(FPL_Combined[[#Headers],[Gameweek 05]],FPL_Fixtures_Extract[#Headers],0)),LEN(INDEX(FPL_Fixtures_Extract[],MATCH($A263,FPL_Fixtures_Extract[[Player]:[Player]],0),MATCH(FPL_Combined[[#Headers],[Gameweek 05]],FPL_Fixtures_Extract[#Headers],0)))-4),Team_Key[[Full Name]:[Full Name]],0))&amp;RIGHT(INDEX(FPL_Fixtures_Extract[],MATCH($A263,FPL_Fixtures_Extract[[Player]:[Player]],0),MATCH(FPL_Combined[[#Headers],[Gameweek 05]],FPL_Fixtures_Extract[#Headers],0)),3))</f>
        <v>CHE(H) 3-1</v>
      </c>
      <c r="G263" t="str">
        <f ca="1">IF(RIGHT(FPL_Combined[[#Headers],[Gameweek 06]],2)&lt;$B$622,INDEX(FPL_Results_Extract[Gameweek 06],MATCH($A263,FPL_Results_Extract[[Player]:[Player]],0)),INDEX(Team_Key[[Abbreviation]:[Abbreviation]],MATCH(LEFT(INDEX(FPL_Fixtures_Extract[],MATCH($A263,FPL_Fixtures_Extract[[Player]:[Player]],0),MATCH(FPL_Combined[[#Headers],[Gameweek 06]],FPL_Fixtures_Extract[#Headers],0)),LEN(INDEX(FPL_Fixtures_Extract[],MATCH($A263,FPL_Fixtures_Extract[[Player]:[Player]],0),MATCH(FPL_Combined[[#Headers],[Gameweek 06]],FPL_Fixtures_Extract[#Headers],0)))-4),Team_Key[[Full Name]:[Full Name]],0))&amp;RIGHT(INDEX(FPL_Fixtures_Extract[],MATCH($A263,FPL_Fixtures_Extract[[Player]:[Player]],0),MATCH(FPL_Combined[[#Headers],[Gameweek 06]],FPL_Fixtures_Extract[#Headers],0)),3))</f>
        <v>SWA(A) 0-0</v>
      </c>
      <c r="H263" t="str">
        <f ca="1">IF(RIGHT(FPL_Combined[[#Headers],[Gameweek 07]],2)&lt;$B$622,INDEX(FPL_Results_Extract[Gameweek 07],MATCH($A263,FPL_Results_Extract[[Player]:[Player]],0)),INDEX(Team_Key[[Abbreviation]:[Abbreviation]],MATCH(LEFT(INDEX(FPL_Fixtures_Extract[],MATCH($A263,FPL_Fixtures_Extract[[Player]:[Player]],0),MATCH(FPL_Combined[[#Headers],[Gameweek 07]],FPL_Fixtures_Extract[#Headers],0)),LEN(INDEX(FPL_Fixtures_Extract[],MATCH($A263,FPL_Fixtures_Extract[[Player]:[Player]],0),MATCH(FPL_Combined[[#Headers],[Gameweek 07]],FPL_Fixtures_Extract[#Headers],0)))-4),Team_Key[[Full Name]:[Full Name]],0))&amp;RIGHT(INDEX(FPL_Fixtures_Extract[],MATCH($A263,FPL_Fixtures_Extract[[Player]:[Player]],0),MATCH(FPL_Combined[[#Headers],[Gameweek 07]],FPL_Fixtures_Extract[#Headers],0)),3))</f>
        <v>WBA(A) 3-2</v>
      </c>
      <c r="I263" t="str">
        <f ca="1">IF(RIGHT(FPL_Combined[[#Headers],[Gameweek 08]],2)&lt;$B$622,INDEX(FPL_Results_Extract[Gameweek 08],MATCH($A263,FPL_Results_Extract[[Player]:[Player]],0)),INDEX(Team_Key[[Abbreviation]:[Abbreviation]],MATCH(LEFT(INDEX(FPL_Fixtures_Extract[],MATCH($A263,FPL_Fixtures_Extract[[Player]:[Player]],0),MATCH(FPL_Combined[[#Headers],[Gameweek 08]],FPL_Fixtures_Extract[#Headers],0)),LEN(INDEX(FPL_Fixtures_Extract[],MATCH($A263,FPL_Fixtures_Extract[[Player]:[Player]],0),MATCH(FPL_Combined[[#Headers],[Gameweek 08]],FPL_Fixtures_Extract[#Headers],0)))-4),Team_Key[[Full Name]:[Full Name]],0))&amp;RIGHT(INDEX(FPL_Fixtures_Extract[],MATCH($A263,FPL_Fixtures_Extract[[Player]:[Player]],0),MATCH(FPL_Combined[[#Headers],[Gameweek 08]],FPL_Fixtures_Extract[#Headers],0)),3))</f>
        <v>LIV(H) 1-1</v>
      </c>
      <c r="J263" t="str">
        <f ca="1">IF(RIGHT(FPL_Combined[[#Headers],[Gameweek 09]],2)&lt;$B$622,INDEX(FPL_Results_Extract[Gameweek 09],MATCH($A263,FPL_Results_Extract[[Player]:[Player]],0)),INDEX(Team_Key[[Abbreviation]:[Abbreviation]],MATCH(LEFT(INDEX(FPL_Fixtures_Extract[],MATCH($A263,FPL_Fixtures_Extract[[Player]:[Player]],0),MATCH(FPL_Combined[[#Headers],[Gameweek 09]],FPL_Fixtures_Extract[#Headers],0)),LEN(INDEX(FPL_Fixtures_Extract[],MATCH($A263,FPL_Fixtures_Extract[[Player]:[Player]],0),MATCH(FPL_Combined[[#Headers],[Gameweek 09]],FPL_Fixtures_Extract[#Headers],0)))-4),Team_Key[[Full Name]:[Full Name]],0))&amp;RIGHT(INDEX(FPL_Fixtures_Extract[],MATCH($A263,FPL_Fixtures_Extract[[Player]:[Player]],0),MATCH(FPL_Combined[[#Headers],[Gameweek 09]],FPL_Fixtures_Extract[#Headers],0)),3))</f>
        <v>MUN(H) 0-3</v>
      </c>
      <c r="K263" t="str">
        <f ca="1">IF(RIGHT(FPL_Combined[[#Headers],[Gameweek 10]],2)&lt;$B$622,INDEX(FPL_Results_Extract[Gameweek 10],MATCH($A263,FPL_Results_Extract[[Player]:[Player]],0)),INDEX(Team_Key[[Abbreviation]:[Abbreviation]],MATCH(LEFT(INDEX(FPL_Fixtures_Extract[],MATCH($A263,FPL_Fixtures_Extract[[Player]:[Player]],0),MATCH(FPL_Combined[[#Headers],[Gameweek 10]],FPL_Fixtures_Extract[#Headers],0)),LEN(INDEX(FPL_Fixtures_Extract[],MATCH($A263,FPL_Fixtures_Extract[[Player]:[Player]],0),MATCH(FPL_Combined[[#Headers],[Gameweek 10]],FPL_Fixtures_Extract[#Headers],0)))-4),Team_Key[[Full Name]:[Full Name]],0))&amp;RIGHT(INDEX(FPL_Fixtures_Extract[],MATCH($A263,FPL_Fixtures_Extract[[Player]:[Player]],0),MATCH(FPL_Combined[[#Headers],[Gameweek 10]],FPL_Fixtures_Extract[#Headers],0)),3))</f>
        <v>ARS(A) 1-2</v>
      </c>
      <c r="L263" t="str">
        <f ca="1">IF(RIGHT(FPL_Combined[[#Headers],[Gameweek 11]],2)&lt;$B$622,INDEX(FPL_Results_Extract[Gameweek 11],MATCH($A263,FPL_Results_Extract[[Player]:[Player]],0)),INDEX(Team_Key[[Abbreviation]:[Abbreviation]],MATCH(LEFT(INDEX(FPL_Fixtures_Extract[],MATCH($A263,FPL_Fixtures_Extract[[Player]:[Player]],0),MATCH(FPL_Combined[[#Headers],[Gameweek 11]],FPL_Fixtures_Extract[#Headers],0)),LEN(INDEX(FPL_Fixtures_Extract[],MATCH($A263,FPL_Fixtures_Extract[[Player]:[Player]],0),MATCH(FPL_Combined[[#Headers],[Gameweek 11]],FPL_Fixtures_Extract[#Headers],0)))-4),Team_Key[[Full Name]:[Full Name]],0))&amp;RIGHT(INDEX(FPL_Fixtures_Extract[],MATCH($A263,FPL_Fixtures_Extract[[Player]:[Player]],0),MATCH(FPL_Combined[[#Headers],[Gameweek 11]],FPL_Fixtures_Extract[#Headers],0)),3))</f>
        <v>SUN(H) 6-2</v>
      </c>
      <c r="M263" t="str">
        <f ca="1">IF(RIGHT(FPL_Combined[[#Headers],[Gameweek 12]],2)&lt;$B$622,INDEX(FPL_Results_Extract[Gameweek 12],MATCH($A263,FPL_Results_Extract[[Player]:[Player]],0)),INDEX(Team_Key[[Abbreviation]:[Abbreviation]],MATCH(LEFT(INDEX(FPL_Fixtures_Extract[],MATCH($A263,FPL_Fixtures_Extract[[Player]:[Player]],0),MATCH(FPL_Combined[[#Headers],[Gameweek 12]],FPL_Fixtures_Extract[#Headers],0)),LEN(INDEX(FPL_Fixtures_Extract[],MATCH($A263,FPL_Fixtures_Extract[[Player]:[Player]],0),MATCH(FPL_Combined[[#Headers],[Gameweek 12]],FPL_Fixtures_Extract[#Headers],0)))-4),Team_Key[[Full Name]:[Full Name]],0))&amp;RIGHT(INDEX(FPL_Fixtures_Extract[],MATCH($A263,FPL_Fixtures_Extract[[Player]:[Player]],0),MATCH(FPL_Combined[[#Headers],[Gameweek 12]],FPL_Fixtures_Extract[#Headers],0)),3))</f>
        <v>WHU(A) 1-1</v>
      </c>
      <c r="N263" t="str">
        <f ca="1">IF(RIGHT(FPL_Combined[[#Headers],[Gameweek 13]],2)&lt;$B$622,INDEX(FPL_Results_Extract[Gameweek 13],MATCH($A263,FPL_Results_Extract[[Player]:[Player]],0)),INDEX(Team_Key[[Abbreviation]:[Abbreviation]],MATCH(LEFT(INDEX(FPL_Fixtures_Extract[],MATCH($A263,FPL_Fixtures_Extract[[Player]:[Player]],0),MATCH(FPL_Combined[[#Headers],[Gameweek 13]],FPL_Fixtures_Extract[#Headers],0)),LEN(INDEX(FPL_Fixtures_Extract[],MATCH($A263,FPL_Fixtures_Extract[[Player]:[Player]],0),MATCH(FPL_Combined[[#Headers],[Gameweek 13]],FPL_Fixtures_Extract[#Headers],0)))-4),Team_Key[[Full Name]:[Full Name]],0))&amp;RIGHT(INDEX(FPL_Fixtures_Extract[],MATCH($A263,FPL_Fixtures_Extract[[Player]:[Player]],0),MATCH(FPL_Combined[[#Headers],[Gameweek 13]],FPL_Fixtures_Extract[#Headers],0)),3))</f>
        <v>AVL(H) 4-0</v>
      </c>
      <c r="O263" t="str">
        <f ca="1">IF(RIGHT(FPL_Combined[[#Headers],[Gameweek 14]],2)&lt;$B$622,INDEX(FPL_Results_Extract[Gameweek 14],MATCH($A263,FPL_Results_Extract[[Player]:[Player]],0)),INDEX(Team_Key[[Abbreviation]:[Abbreviation]],MATCH(LEFT(INDEX(FPL_Fixtures_Extract[],MATCH($A263,FPL_Fixtures_Extract[[Player]:[Player]],0),MATCH(FPL_Combined[[#Headers],[Gameweek 14]],FPL_Fixtures_Extract[#Headers],0)),LEN(INDEX(FPL_Fixtures_Extract[],MATCH($A263,FPL_Fixtures_Extract[[Player]:[Player]],0),MATCH(FPL_Combined[[#Headers],[Gameweek 14]],FPL_Fixtures_Extract[#Headers],0)))-4),Team_Key[[Full Name]:[Full Name]],0))&amp;RIGHT(INDEX(FPL_Fixtures_Extract[],MATCH($A263,FPL_Fixtures_Extract[[Player]:[Player]],0),MATCH(FPL_Combined[[#Headers],[Gameweek 14]],FPL_Fixtures_Extract[#Headers],0)),3))</f>
        <v>BOU(A) 3-3</v>
      </c>
      <c r="P263" t="str">
        <f ca="1">IF(RIGHT(FPL_Combined[[#Headers],[Gameweek 15]],2)&lt;$B$622,INDEX(FPL_Results_Extract[Gameweek 15],MATCH($A263,FPL_Results_Extract[[Player]:[Player]],0)),INDEX(Team_Key[[Abbreviation]:[Abbreviation]],MATCH(LEFT(INDEX(FPL_Fixtures_Extract[],MATCH($A263,FPL_Fixtures_Extract[[Player]:[Player]],0),MATCH(FPL_Combined[[#Headers],[Gameweek 15]],FPL_Fixtures_Extract[#Headers],0)),LEN(INDEX(FPL_Fixtures_Extract[],MATCH($A263,FPL_Fixtures_Extract[[Player]:[Player]],0),MATCH(FPL_Combined[[#Headers],[Gameweek 15]],FPL_Fixtures_Extract[#Headers],0)))-4),Team_Key[[Full Name]:[Full Name]],0))&amp;RIGHT(INDEX(FPL_Fixtures_Extract[],MATCH($A263,FPL_Fixtures_Extract[[Player]:[Player]],0),MATCH(FPL_Combined[[#Headers],[Gameweek 15]],FPL_Fixtures_Extract[#Headers],0)),3))</f>
        <v>CRY(H) 1-1</v>
      </c>
      <c r="Q263" t="str">
        <f ca="1">IF(RIGHT(FPL_Combined[[#Headers],[Gameweek 16]],2)&lt;$B$622,INDEX(FPL_Results_Extract[Gameweek 16],MATCH($A263,FPL_Results_Extract[[Player]:[Player]],0)),INDEX(Team_Key[[Abbreviation]:[Abbreviation]],MATCH(LEFT(INDEX(FPL_Fixtures_Extract[],MATCH($A263,FPL_Fixtures_Extract[[Player]:[Player]],0),MATCH(FPL_Combined[[#Headers],[Gameweek 16]],FPL_Fixtures_Extract[#Headers],0)),LEN(INDEX(FPL_Fixtures_Extract[],MATCH($A263,FPL_Fixtures_Extract[[Player]:[Player]],0),MATCH(FPL_Combined[[#Headers],[Gameweek 16]],FPL_Fixtures_Extract[#Headers],0)))-4),Team_Key[[Full Name]:[Full Name]],0))&amp;RIGHT(INDEX(FPL_Fixtures_Extract[],MATCH($A263,FPL_Fixtures_Extract[[Player]:[Player]],0),MATCH(FPL_Combined[[#Headers],[Gameweek 16]],FPL_Fixtures_Extract[#Headers],0)),3))</f>
        <v>NOR(A) 1-1</v>
      </c>
      <c r="R263" t="str">
        <f ca="1">IF(RIGHT(FPL_Combined[[#Headers],[Gameweek 17]],2)&lt;$B$622,INDEX(FPL_Results_Extract[Gameweek 17],MATCH($A263,FPL_Results_Extract[[Player]:[Player]],0)),INDEX(Team_Key[[Abbreviation]:[Abbreviation]],MATCH(LEFT(INDEX(FPL_Fixtures_Extract[],MATCH($A263,FPL_Fixtures_Extract[[Player]:[Player]],0),MATCH(FPL_Combined[[#Headers],[Gameweek 17]],FPL_Fixtures_Extract[#Headers],0)),LEN(INDEX(FPL_Fixtures_Extract[],MATCH($A263,FPL_Fixtures_Extract[[Player]:[Player]],0),MATCH(FPL_Combined[[#Headers],[Gameweek 17]],FPL_Fixtures_Extract[#Headers],0)))-4),Team_Key[[Full Name]:[Full Name]],0))&amp;RIGHT(INDEX(FPL_Fixtures_Extract[],MATCH($A263,FPL_Fixtures_Extract[[Player]:[Player]],0),MATCH(FPL_Combined[[#Headers],[Gameweek 17]],FPL_Fixtures_Extract[#Headers],0)),3))</f>
        <v>LEI(H) 2-3</v>
      </c>
      <c r="S263" t="str">
        <f ca="1">IF(RIGHT(FPL_Combined[[#Headers],[Gameweek 18]],2)&lt;$B$622,INDEX(FPL_Results_Extract[Gameweek 18],MATCH($A263,FPL_Results_Extract[[Player]:[Player]],0)),INDEX(Team_Key[[Abbreviation]:[Abbreviation]],MATCH(LEFT(INDEX(FPL_Fixtures_Extract[],MATCH($A263,FPL_Fixtures_Extract[[Player]:[Player]],0),MATCH(FPL_Combined[[#Headers],[Gameweek 18]],FPL_Fixtures_Extract[#Headers],0)),LEN(INDEX(FPL_Fixtures_Extract[],MATCH($A263,FPL_Fixtures_Extract[[Player]:[Player]],0),MATCH(FPL_Combined[[#Headers],[Gameweek 18]],FPL_Fixtures_Extract[#Headers],0)))-4),Team_Key[[Full Name]:[Full Name]],0))&amp;RIGHT(INDEX(FPL_Fixtures_Extract[],MATCH($A263,FPL_Fixtures_Extract[[Player]:[Player]],0),MATCH(FPL_Combined[[#Headers],[Gameweek 18]],FPL_Fixtures_Extract[#Headers],0)),3))</f>
        <v>NEW(A) 1-0</v>
      </c>
      <c r="T263" t="str">
        <f ca="1">IF(RIGHT(FPL_Combined[[#Headers],[Gameweek 19]],2)&lt;$B$622,INDEX(FPL_Results_Extract[Gameweek 19],MATCH($A263,FPL_Results_Extract[[Player]:[Player]],0)),INDEX(Team_Key[[Abbreviation]:[Abbreviation]],MATCH(LEFT(INDEX(FPL_Fixtures_Extract[],MATCH($A263,FPL_Fixtures_Extract[[Player]:[Player]],0),MATCH(FPL_Combined[[#Headers],[Gameweek 19]],FPL_Fixtures_Extract[#Headers],0)),LEN(INDEX(FPL_Fixtures_Extract[],MATCH($A263,FPL_Fixtures_Extract[[Player]:[Player]],0),MATCH(FPL_Combined[[#Headers],[Gameweek 19]],FPL_Fixtures_Extract[#Headers],0)))-4),Team_Key[[Full Name]:[Full Name]],0))&amp;RIGHT(INDEX(FPL_Fixtures_Extract[],MATCH($A263,FPL_Fixtures_Extract[[Player]:[Player]],0),MATCH(FPL_Combined[[#Headers],[Gameweek 19]],FPL_Fixtures_Extract[#Headers],0)),3))</f>
        <v>STK(H) 3-4</v>
      </c>
      <c r="U263" t="str">
        <f ca="1">IF(RIGHT(FPL_Combined[[#Headers],[Gameweek 20]],2)&lt;$B$622,INDEX(FPL_Results_Extract[Gameweek 20],MATCH($A263,FPL_Results_Extract[[Player]:[Player]],0)),INDEX(Team_Key[[Abbreviation]:[Abbreviation]],MATCH(LEFT(INDEX(FPL_Fixtures_Extract[],MATCH($A263,FPL_Fixtures_Extract[[Player]:[Player]],0),MATCH(FPL_Combined[[#Headers],[Gameweek 20]],FPL_Fixtures_Extract[#Headers],0)),LEN(INDEX(FPL_Fixtures_Extract[],MATCH($A263,FPL_Fixtures_Extract[[Player]:[Player]],0),MATCH(FPL_Combined[[#Headers],[Gameweek 20]],FPL_Fixtures_Extract[#Headers],0)))-4),Team_Key[[Full Name]:[Full Name]],0))&amp;RIGHT(INDEX(FPL_Fixtures_Extract[],MATCH($A263,FPL_Fixtures_Extract[[Player]:[Player]],0),MATCH(FPL_Combined[[#Headers],[Gameweek 20]],FPL_Fixtures_Extract[#Headers],0)),3))</f>
        <v>TOT(H) 1-1</v>
      </c>
      <c r="V263" t="str">
        <f ca="1">IF(RIGHT(FPL_Combined[[#Headers],[Gameweek 21]],2)&lt;$B$622,INDEX(FPL_Results_Extract[Gameweek 21],MATCH($A263,FPL_Results_Extract[[Player]:[Player]],0)),INDEX(Team_Key[[Abbreviation]:[Abbreviation]],MATCH(LEFT(INDEX(FPL_Fixtures_Extract[],MATCH($A263,FPL_Fixtures_Extract[[Player]:[Player]],0),MATCH(FPL_Combined[[#Headers],[Gameweek 21]],FPL_Fixtures_Extract[#Headers],0)),LEN(INDEX(FPL_Fixtures_Extract[],MATCH($A263,FPL_Fixtures_Extract[[Player]:[Player]],0),MATCH(FPL_Combined[[#Headers],[Gameweek 21]],FPL_Fixtures_Extract[#Headers],0)))-4),Team_Key[[Full Name]:[Full Name]],0))&amp;RIGHT(INDEX(FPL_Fixtures_Extract[],MATCH($A263,FPL_Fixtures_Extract[[Player]:[Player]],0),MATCH(FPL_Combined[[#Headers],[Gameweek 21]],FPL_Fixtures_Extract[#Headers],0)),3))</f>
        <v>MCI(A) 0-0</v>
      </c>
      <c r="W263" t="str">
        <f ca="1">IF(RIGHT(FPL_Combined[[#Headers],[Gameweek 22]],2)&lt;$B$622,INDEX(FPL_Results_Extract[Gameweek 22],MATCH($A263,FPL_Results_Extract[[Player]:[Player]],0)),INDEX(Team_Key[[Abbreviation]:[Abbreviation]],MATCH(LEFT(INDEX(FPL_Fixtures_Extract[],MATCH($A263,FPL_Fixtures_Extract[[Player]:[Player]],0),MATCH(FPL_Combined[[#Headers],[Gameweek 22]],FPL_Fixtures_Extract[#Headers],0)),LEN(INDEX(FPL_Fixtures_Extract[],MATCH($A263,FPL_Fixtures_Extract[[Player]:[Player]],0),MATCH(FPL_Combined[[#Headers],[Gameweek 22]],FPL_Fixtures_Extract[#Headers],0)))-4),Team_Key[[Full Name]:[Full Name]],0))&amp;RIGHT(INDEX(FPL_Fixtures_Extract[],MATCH($A263,FPL_Fixtures_Extract[[Player]:[Player]],0),MATCH(FPL_Combined[[#Headers],[Gameweek 22]],FPL_Fixtures_Extract[#Headers],0)),3))</f>
        <v>CHE(A) 3-3</v>
      </c>
      <c r="X263" t="str">
        <f ca="1">IF(RIGHT(FPL_Combined[[#Headers],[Gameweek 23]],2)&lt;$B$622,INDEX(FPL_Results_Extract[Gameweek 23],MATCH($A263,FPL_Results_Extract[[Player]:[Player]],0)),INDEX(Team_Key[[Abbreviation]:[Abbreviation]],MATCH(LEFT(INDEX(FPL_Fixtures_Extract[],MATCH($A263,FPL_Fixtures_Extract[[Player]:[Player]],0),MATCH(FPL_Combined[[#Headers],[Gameweek 23]],FPL_Fixtures_Extract[#Headers],0)),LEN(INDEX(FPL_Fixtures_Extract[],MATCH($A263,FPL_Fixtures_Extract[[Player]:[Player]],0),MATCH(FPL_Combined[[#Headers],[Gameweek 23]],FPL_Fixtures_Extract[#Headers],0)))-4),Team_Key[[Full Name]:[Full Name]],0))&amp;RIGHT(INDEX(FPL_Fixtures_Extract[],MATCH($A263,FPL_Fixtures_Extract[[Player]:[Player]],0),MATCH(FPL_Combined[[#Headers],[Gameweek 23]],FPL_Fixtures_Extract[#Headers],0)),3))</f>
        <v>SWA(H) 1-2</v>
      </c>
      <c r="Y263" t="str">
        <f ca="1">IF(RIGHT(FPL_Combined[[#Headers],[Gameweek 24]],2)&lt;$B$622,INDEX(FPL_Results_Extract[Team],MATCH($A263,FPL_Results_Extract[[Player]:[Player]],0)),INDEX(Team_Key[[Abbreviation]:[Abbreviation]],MATCH(LEFT(INDEX(FPL_Fixtures_Extract[],MATCH($A263,FPL_Fixtures_Extract[[Player]:[Player]],0),MATCH(FPL_Combined[[#Headers],[Gameweek 24]],FPL_Fixtures_Extract[#Headers],0)),LEN(INDEX(FPL_Fixtures_Extract[],MATCH($A263,FPL_Fixtures_Extract[[Player]:[Player]],0),MATCH(FPL_Combined[[#Headers],[Gameweek 24]],FPL_Fixtures_Extract[#Headers],0)))-4),Team_Key[[Full Name]:[Full Name]],0))&amp;RIGHT(INDEX(FPL_Fixtures_Extract[],MATCH($A263,FPL_Fixtures_Extract[[Player]:[Player]],0),MATCH(FPL_Combined[[#Headers],[Gameweek 24]],FPL_Fixtures_Extract[#Headers],0)),3))</f>
        <v>EVE</v>
      </c>
      <c r="Z263" t="str">
        <f ca="1">IF(RIGHT(FPL_Combined[[#Headers],[Gameweek 25]],2)&lt;$B$622,INDEX(FPL_Results_Extract[Player],MATCH($A263,FPL_Results_Extract[[Player]:[Player]],0)),INDEX(Team_Key[[Abbreviation]:[Abbreviation]],MATCH(LEFT(INDEX(FPL_Fixtures_Extract[],MATCH($A263,FPL_Fixtures_Extract[[Player]:[Player]],0),MATCH(FPL_Combined[[#Headers],[Gameweek 25]],FPL_Fixtures_Extract[#Headers],0)),LEN(INDEX(FPL_Fixtures_Extract[],MATCH($A263,FPL_Fixtures_Extract[[Player]:[Player]],0),MATCH(FPL_Combined[[#Headers],[Gameweek 25]],FPL_Fixtures_Extract[#Headers],0)))-4),Team_Key[[Full Name]:[Full Name]],0))&amp;RIGHT(INDEX(FPL_Fixtures_Extract[],MATCH($A263,FPL_Fixtures_Extract[[Player]:[Player]],0),MATCH(FPL_Combined[[#Headers],[Gameweek 25]],FPL_Fixtures_Extract[#Headers],0)),3))</f>
        <v>Hibbert</v>
      </c>
      <c r="AA263" t="str">
        <f ca="1">IF(RIGHT(FPL_Combined[[#Headers],[Gameweek 26]],2)&lt;$B$622,INDEX(FPL_Results_Extract[Gameweek 01],MATCH($A263,FPL_Results_Extract[[Player]:[Player]],0)),INDEX(Team_Key[[Abbreviation]:[Abbreviation]],MATCH(LEFT(INDEX(FPL_Fixtures_Extract[],MATCH($A263,FPL_Fixtures_Extract[[Player]:[Player]],0),MATCH(FPL_Combined[[#Headers],[Gameweek 26]],FPL_Fixtures_Extract[#Headers],0)),LEN(INDEX(FPL_Fixtures_Extract[],MATCH($A263,FPL_Fixtures_Extract[[Player]:[Player]],0),MATCH(FPL_Combined[[#Headers],[Gameweek 26]],FPL_Fixtures_Extract[#Headers],0)))-4),Team_Key[[Full Name]:[Full Name]],0))&amp;RIGHT(INDEX(FPL_Fixtures_Extract[],MATCH($A263,FPL_Fixtures_Extract[[Player]:[Player]],0),MATCH(FPL_Combined[[#Headers],[Gameweek 26]],FPL_Fixtures_Extract[#Headers],0)),3))</f>
        <v>WAT(H) 2-2</v>
      </c>
      <c r="AB263" t="str">
        <f ca="1">IF(RIGHT(FPL_Combined[[#Headers],[Gameweek 27]],2)&lt;$B$622,INDEX(FPL_Results_Extract[Gameweek 02],MATCH($A263,FPL_Results_Extract[[Player]:[Player]],0)),INDEX(Team_Key[[Abbreviation]:[Abbreviation]],MATCH(LEFT(INDEX(FPL_Fixtures_Extract[],MATCH($A263,FPL_Fixtures_Extract[[Player]:[Player]],0),MATCH(FPL_Combined[[#Headers],[Gameweek 27]],FPL_Fixtures_Extract[#Headers],0)),LEN(INDEX(FPL_Fixtures_Extract[],MATCH($A263,FPL_Fixtures_Extract[[Player]:[Player]],0),MATCH(FPL_Combined[[#Headers],[Gameweek 27]],FPL_Fixtures_Extract[#Headers],0)))-4),Team_Key[[Full Name]:[Full Name]],0))&amp;RIGHT(INDEX(FPL_Fixtures_Extract[],MATCH($A263,FPL_Fixtures_Extract[[Player]:[Player]],0),MATCH(FPL_Combined[[#Headers],[Gameweek 27]],FPL_Fixtures_Extract[#Headers],0)),3))</f>
        <v>SOU(A) 3-0</v>
      </c>
      <c r="AC263" t="str">
        <f ca="1">IF(RIGHT(FPL_Combined[[#Headers],[Gameweek 28]],2)&lt;$B$622,INDEX(FPL_Results_Extract[Gameweek 03],MATCH($A263,FPL_Results_Extract[[Player]:[Player]],0)),INDEX(Team_Key[[Abbreviation]:[Abbreviation]],MATCH(LEFT(INDEX(FPL_Fixtures_Extract[],MATCH($A263,FPL_Fixtures_Extract[[Player]:[Player]],0),MATCH(FPL_Combined[[#Headers],[Gameweek 28]],FPL_Fixtures_Extract[#Headers],0)),LEN(INDEX(FPL_Fixtures_Extract[],MATCH($A263,FPL_Fixtures_Extract[[Player]:[Player]],0),MATCH(FPL_Combined[[#Headers],[Gameweek 28]],FPL_Fixtures_Extract[#Headers],0)))-4),Team_Key[[Full Name]:[Full Name]],0))&amp;RIGHT(INDEX(FPL_Fixtures_Extract[],MATCH($A263,FPL_Fixtures_Extract[[Player]:[Player]],0),MATCH(FPL_Combined[[#Headers],[Gameweek 28]],FPL_Fixtures_Extract[#Headers],0)),3))</f>
        <v>MCI(H) 0-2</v>
      </c>
      <c r="AD263" t="str">
        <f ca="1">IF(RIGHT(FPL_Combined[[#Headers],[Gameweek 29]],2)&lt;$B$622,INDEX(FPL_Results_Extract[Gameweek 04],MATCH($A263,FPL_Results_Extract[[Player]:[Player]],0)),INDEX(Team_Key[[Abbreviation]:[Abbreviation]],MATCH(LEFT(INDEX(FPL_Fixtures_Extract[],MATCH($A263,FPL_Fixtures_Extract[[Player]:[Player]],0),MATCH(FPL_Combined[[#Headers],[Gameweek 29]],FPL_Fixtures_Extract[#Headers],0)),LEN(INDEX(FPL_Fixtures_Extract[],MATCH($A263,FPL_Fixtures_Extract[[Player]:[Player]],0),MATCH(FPL_Combined[[#Headers],[Gameweek 29]],FPL_Fixtures_Extract[#Headers],0)))-4),Team_Key[[Full Name]:[Full Name]],0))&amp;RIGHT(INDEX(FPL_Fixtures_Extract[],MATCH($A263,FPL_Fixtures_Extract[[Player]:[Player]],0),MATCH(FPL_Combined[[#Headers],[Gameweek 29]],FPL_Fixtures_Extract[#Headers],0)),3))</f>
        <v>WHU(H)</v>
      </c>
      <c r="AE263" t="e">
        <f ca="1">IF(RIGHT(FPL_Combined[[#Headers],[Gameweek 30]],2)&lt;$B$622,INDEX(FPL_Results_Extract[Gameweek 05],MATCH($A263,FPL_Results_Extract[[Player]:[Player]],0)),INDEX(Team_Key[[Abbreviation]:[Abbreviation]],MATCH(LEFT(INDEX(FPL_Fixtures_Extract[],MATCH($A263,FPL_Fixtures_Extract[[Player]:[Player]],0),MATCH(FPL_Combined[[#Headers],[Gameweek 30]],FPL_Fixtures_Extract[#Headers],0)),LEN(INDEX(FPL_Fixtures_Extract[],MATCH($A263,FPL_Fixtures_Extract[[Player]:[Player]],0),MATCH(FPL_Combined[[#Headers],[Gameweek 30]],FPL_Fixtures_Extract[#Headers],0)))-4),Team_Key[[Full Name]:[Full Name]],0))&amp;RIGHT(INDEX(FPL_Fixtures_Extract[],MATCH($A263,FPL_Fixtures_Extract[[Player]:[Player]],0),MATCH(FPL_Combined[[#Headers],[Gameweek 30]],FPL_Fixtures_Extract[#Headers],0)),3))</f>
        <v>#VALUE!</v>
      </c>
      <c r="AF263" t="str">
        <f ca="1">IF(RIGHT(FPL_Combined[[#Headers],[Gameweek 31]],2)&lt;$B$622,INDEX(FPL_Results_Extract[Gameweek 06],MATCH($A263,FPL_Results_Extract[[Player]:[Player]],0)),INDEX(Team_Key[[Abbreviation]:[Abbreviation]],MATCH(LEFT(INDEX(FPL_Fixtures_Extract[],MATCH($A263,FPL_Fixtures_Extract[[Player]:[Player]],0),MATCH(FPL_Combined[[#Headers],[Gameweek 31]],FPL_Fixtures_Extract[#Headers],0)),LEN(INDEX(FPL_Fixtures_Extract[],MATCH($A263,FPL_Fixtures_Extract[[Player]:[Player]],0),MATCH(FPL_Combined[[#Headers],[Gameweek 31]],FPL_Fixtures_Extract[#Headers],0)))-4),Team_Key[[Full Name]:[Full Name]],0))&amp;RIGHT(INDEX(FPL_Fixtures_Extract[],MATCH($A263,FPL_Fixtures_Extract[[Player]:[Player]],0),MATCH(FPL_Combined[[#Headers],[Gameweek 31]],FPL_Fixtures_Extract[#Headers],0)),3))</f>
        <v>ARS(H)</v>
      </c>
      <c r="AG263" t="str">
        <f ca="1">IF(RIGHT(FPL_Combined[[#Headers],[Gameweek 32]],2)&lt;$B$622,INDEX(FPL_Results_Extract[Gameweek 07],MATCH($A263,FPL_Results_Extract[[Player]:[Player]],0)),INDEX(Team_Key[[Abbreviation]:[Abbreviation]],MATCH(LEFT(INDEX(FPL_Fixtures_Extract[],MATCH($A263,FPL_Fixtures_Extract[[Player]:[Player]],0),MATCH(FPL_Combined[[#Headers],[Gameweek 32]],FPL_Fixtures_Extract[#Headers],0)),LEN(INDEX(FPL_Fixtures_Extract[],MATCH($A263,FPL_Fixtures_Extract[[Player]:[Player]],0),MATCH(FPL_Combined[[#Headers],[Gameweek 32]],FPL_Fixtures_Extract[#Headers],0)))-4),Team_Key[[Full Name]:[Full Name]],0))&amp;RIGHT(INDEX(FPL_Fixtures_Extract[],MATCH($A263,FPL_Fixtures_Extract[[Player]:[Player]],0),MATCH(FPL_Combined[[#Headers],[Gameweek 32]],FPL_Fixtures_Extract[#Headers],0)),3))</f>
        <v>MUN(A)</v>
      </c>
      <c r="AH263" t="str">
        <f ca="1">IF(RIGHT(FPL_Combined[[#Headers],[Gameweek 33]],2)&lt;$B$622,INDEX(FPL_Results_Extract[Gameweek 08],MATCH($A263,FPL_Results_Extract[[Player]:[Player]],0)),INDEX(Team_Key[[Abbreviation]:[Abbreviation]],MATCH(LEFT(INDEX(FPL_Fixtures_Extract[],MATCH($A263,FPL_Fixtures_Extract[[Player]:[Player]],0),MATCH(FPL_Combined[[#Headers],[Gameweek 33]],FPL_Fixtures_Extract[#Headers],0)),LEN(INDEX(FPL_Fixtures_Extract[],MATCH($A263,FPL_Fixtures_Extract[[Player]:[Player]],0),MATCH(FPL_Combined[[#Headers],[Gameweek 33]],FPL_Fixtures_Extract[#Headers],0)))-4),Team_Key[[Full Name]:[Full Name]],0))&amp;RIGHT(INDEX(FPL_Fixtures_Extract[],MATCH($A263,FPL_Fixtures_Extract[[Player]:[Player]],0),MATCH(FPL_Combined[[#Headers],[Gameweek 33]],FPL_Fixtures_Extract[#Headers],0)),3))</f>
        <v>WAT(A)</v>
      </c>
      <c r="AI263" t="str">
        <f ca="1">IF(RIGHT(FPL_Combined[[#Headers],[Gameweek 34]],2)&lt;$B$622,INDEX(FPL_Results_Extract[Gameweek 09],MATCH($A263,FPL_Results_Extract[[Player]:[Player]],0)),INDEX(Team_Key[[Abbreviation]:[Abbreviation]],MATCH(LEFT(INDEX(FPL_Fixtures_Extract[],MATCH($A263,FPL_Fixtures_Extract[[Player]:[Player]],0),MATCH(FPL_Combined[[#Headers],[Gameweek 34]],FPL_Fixtures_Extract[#Headers],0)),LEN(INDEX(FPL_Fixtures_Extract[],MATCH($A263,FPL_Fixtures_Extract[[Player]:[Player]],0),MATCH(FPL_Combined[[#Headers],[Gameweek 34]],FPL_Fixtures_Extract[#Headers],0)))-4),Team_Key[[Full Name]:[Full Name]],0))&amp;RIGHT(INDEX(FPL_Fixtures_Extract[],MATCH($A263,FPL_Fixtures_Extract[[Player]:[Player]],0),MATCH(FPL_Combined[[#Headers],[Gameweek 34]],FPL_Fixtures_Extract[#Headers],0)),3))</f>
        <v>SOU(H)</v>
      </c>
      <c r="AJ263" t="str">
        <f ca="1">IF(RIGHT(FPL_Combined[[#Headers],[Gameweek 35]],2)&lt;$B$622,INDEX(FPL_Results_Extract[Gameweek 10],MATCH($A263,FPL_Results_Extract[[Player]:[Player]],0)),INDEX(Team_Key[[Abbreviation]:[Abbreviation]],MATCH(LEFT(INDEX(FPL_Fixtures_Extract[],MATCH($A263,FPL_Fixtures_Extract[[Player]:[Player]],0),MATCH(FPL_Combined[[#Headers],[Gameweek 35]],FPL_Fixtures_Extract[#Headers],0)),LEN(INDEX(FPL_Fixtures_Extract[],MATCH($A263,FPL_Fixtures_Extract[[Player]:[Player]],0),MATCH(FPL_Combined[[#Headers],[Gameweek 35]],FPL_Fixtures_Extract[#Headers],0)))-4),Team_Key[[Full Name]:[Full Name]],0))&amp;RIGHT(INDEX(FPL_Fixtures_Extract[],MATCH($A263,FPL_Fixtures_Extract[[Player]:[Player]],0),MATCH(FPL_Combined[[#Headers],[Gameweek 35]],FPL_Fixtures_Extract[#Headers],0)),3))</f>
        <v>CRY(A)</v>
      </c>
      <c r="AK263" t="str">
        <f ca="1">IF(RIGHT(FPL_Combined[[#Headers],[Gameweek 36]],2)&lt;$B$622,INDEX(FPL_Results_Extract[Gameweek 11],MATCH($A263,FPL_Results_Extract[[Player]:[Player]],0)),INDEX(Team_Key[[Abbreviation]:[Abbreviation]],MATCH(LEFT(INDEX(FPL_Fixtures_Extract[],MATCH($A263,FPL_Fixtures_Extract[[Player]:[Player]],0),MATCH(FPL_Combined[[#Headers],[Gameweek 36]],FPL_Fixtures_Extract[#Headers],0)),LEN(INDEX(FPL_Fixtures_Extract[],MATCH($A263,FPL_Fixtures_Extract[[Player]:[Player]],0),MATCH(FPL_Combined[[#Headers],[Gameweek 36]],FPL_Fixtures_Extract[#Headers],0)))-4),Team_Key[[Full Name]:[Full Name]],0))&amp;RIGHT(INDEX(FPL_Fixtures_Extract[],MATCH($A263,FPL_Fixtures_Extract[[Player]:[Player]],0),MATCH(FPL_Combined[[#Headers],[Gameweek 36]],FPL_Fixtures_Extract[#Headers],0)),3))</f>
        <v>BOU(H)</v>
      </c>
      <c r="AL263" t="str">
        <f ca="1">IF(RIGHT(FPL_Combined[[#Headers],[Gameweek 37]],2)&lt;$B$622,INDEX(FPL_Results_Extract[Gameweek 12],MATCH($A263,FPL_Results_Extract[[Player]:[Player]],0)),INDEX(Team_Key[[Abbreviation]:[Abbreviation]],MATCH(LEFT(INDEX(FPL_Fixtures_Extract[],MATCH($A263,FPL_Fixtures_Extract[[Player]:[Player]],0),MATCH(FPL_Combined[[#Headers],[Gameweek 37]],FPL_Fixtures_Extract[#Headers],0)),LEN(INDEX(FPL_Fixtures_Extract[],MATCH($A263,FPL_Fixtures_Extract[[Player]:[Player]],0),MATCH(FPL_Combined[[#Headers],[Gameweek 37]],FPL_Fixtures_Extract[#Headers],0)))-4),Team_Key[[Full Name]:[Full Name]],0))&amp;RIGHT(INDEX(FPL_Fixtures_Extract[],MATCH($A263,FPL_Fixtures_Extract[[Player]:[Player]],0),MATCH(FPL_Combined[[#Headers],[Gameweek 37]],FPL_Fixtures_Extract[#Headers],0)),3))</f>
        <v>LEI(A)</v>
      </c>
      <c r="AM263" t="str">
        <f ca="1">IF(RIGHT(FPL_Combined[[#Headers],[Gameweek 38]],2)&lt;$B$622,INDEX(FPL_Results_Extract[Gameweek 13],MATCH($A263,FPL_Results_Extract[[Player]:[Player]],0)),INDEX(Team_Key[[Abbreviation]:[Abbreviation]],MATCH(LEFT(INDEX(FPL_Fixtures_Extract[],MATCH($A263,FPL_Fixtures_Extract[[Player]:[Player]],0),MATCH(FPL_Combined[[#Headers],[Gameweek 38]],FPL_Fixtures_Extract[#Headers],0)),LEN(INDEX(FPL_Fixtures_Extract[],MATCH($A263,FPL_Fixtures_Extract[[Player]:[Player]],0),MATCH(FPL_Combined[[#Headers],[Gameweek 38]],FPL_Fixtures_Extract[#Headers],0)))-4),Team_Key[[Full Name]:[Full Name]],0))&amp;RIGHT(INDEX(FPL_Fixtures_Extract[],MATCH($A263,FPL_Fixtures_Extract[[Player]:[Player]],0),MATCH(FPL_Combined[[#Headers],[Gameweek 38]],FPL_Fixtures_Extract[#Headers],0)),3))</f>
        <v>NOR(H)</v>
      </c>
    </row>
    <row r="264" spans="1:39" x14ac:dyDescent="0.45">
      <c r="A264" t="s">
        <v>592</v>
      </c>
      <c r="B264" t="str">
        <f ca="1">IF(RIGHT(FPL_Combined[[#Headers],[Gameweek 01]],2)&lt;$B$622,INDEX(FPL_Results_Extract[Gameweek 01],MATCH($A264,FPL_Results_Extract[[Player]:[Player]],0)),INDEX(Team_Key[[Abbreviation]:[Abbreviation]],MATCH(LEFT(INDEX(FPL_Fixtures_Extract[],MATCH($A264,FPL_Fixtures_Extract[[Player]:[Player]],0),MATCH(FPL_Combined[[#Headers],[Gameweek 01]],FPL_Fixtures_Extract[#Headers],0)),LEN(INDEX(FPL_Fixtures_Extract[],MATCH($A264,FPL_Fixtures_Extract[[Player]:[Player]],0),MATCH(FPL_Combined[[#Headers],[Gameweek 01]],FPL_Fixtures_Extract[#Headers],0)))-4),Team_Key[[Full Name]:[Full Name]],0))&amp;RIGHT(INDEX(FPL_Fixtures_Extract[],MATCH($A264,FPL_Fixtures_Extract[[Player]:[Player]],0),MATCH(FPL_Combined[[#Headers],[Gameweek 01]],FPL_Fixtures_Extract[#Headers],0)),3))</f>
        <v>EVE(A) 2-2</v>
      </c>
      <c r="C264" t="str">
        <f ca="1">IF(RIGHT(FPL_Combined[[#Headers],[Gameweek 02]],2)&lt;$B$622,INDEX(FPL_Results_Extract[Gameweek 02],MATCH($A264,FPL_Results_Extract[[Player]:[Player]],0)),INDEX(Team_Key[[Abbreviation]:[Abbreviation]],MATCH(LEFT(INDEX(FPL_Fixtures_Extract[],MATCH($A264,FPL_Fixtures_Extract[[Player]:[Player]],0),MATCH(FPL_Combined[[#Headers],[Gameweek 02]],FPL_Fixtures_Extract[#Headers],0)),LEN(INDEX(FPL_Fixtures_Extract[],MATCH($A264,FPL_Fixtures_Extract[[Player]:[Player]],0),MATCH(FPL_Combined[[#Headers],[Gameweek 02]],FPL_Fixtures_Extract[#Headers],0)))-4),Team_Key[[Full Name]:[Full Name]],0))&amp;RIGHT(INDEX(FPL_Fixtures_Extract[],MATCH($A264,FPL_Fixtures_Extract[[Player]:[Player]],0),MATCH(FPL_Combined[[#Headers],[Gameweek 02]],FPL_Fixtures_Extract[#Headers],0)),3))</f>
        <v>WBA(H) 0-0</v>
      </c>
      <c r="D264" t="str">
        <f ca="1">IF(RIGHT(FPL_Combined[[#Headers],[Gameweek 03]],2)&lt;$B$622,INDEX(FPL_Results_Extract[Gameweek 03],MATCH($A264,FPL_Results_Extract[[Player]:[Player]],0)),INDEX(Team_Key[[Abbreviation]:[Abbreviation]],MATCH(LEFT(INDEX(FPL_Fixtures_Extract[],MATCH($A264,FPL_Fixtures_Extract[[Player]:[Player]],0),MATCH(FPL_Combined[[#Headers],[Gameweek 03]],FPL_Fixtures_Extract[#Headers],0)),LEN(INDEX(FPL_Fixtures_Extract[],MATCH($A264,FPL_Fixtures_Extract[[Player]:[Player]],0),MATCH(FPL_Combined[[#Headers],[Gameweek 03]],FPL_Fixtures_Extract[#Headers],0)))-4),Team_Key[[Full Name]:[Full Name]],0))&amp;RIGHT(INDEX(FPL_Fixtures_Extract[],MATCH($A264,FPL_Fixtures_Extract[[Player]:[Player]],0),MATCH(FPL_Combined[[#Headers],[Gameweek 03]],FPL_Fixtures_Extract[#Headers],0)),3))</f>
        <v>SOU(H) 0-0</v>
      </c>
      <c r="E264" t="str">
        <f ca="1">IF(RIGHT(FPL_Combined[[#Headers],[Gameweek 04]],2)&lt;$B$622,INDEX(FPL_Results_Extract[Gameweek 04],MATCH($A264,FPL_Results_Extract[[Player]:[Player]],0)),INDEX(Team_Key[[Abbreviation]:[Abbreviation]],MATCH(LEFT(INDEX(FPL_Fixtures_Extract[],MATCH($A264,FPL_Fixtures_Extract[[Player]:[Player]],0),MATCH(FPL_Combined[[#Headers],[Gameweek 04]],FPL_Fixtures_Extract[#Headers],0)),LEN(INDEX(FPL_Fixtures_Extract[],MATCH($A264,FPL_Fixtures_Extract[[Player]:[Player]],0),MATCH(FPL_Combined[[#Headers],[Gameweek 04]],FPL_Fixtures_Extract[#Headers],0)))-4),Team_Key[[Full Name]:[Full Name]],0))&amp;RIGHT(INDEX(FPL_Fixtures_Extract[],MATCH($A264,FPL_Fixtures_Extract[[Player]:[Player]],0),MATCH(FPL_Combined[[#Headers],[Gameweek 04]],FPL_Fixtures_Extract[#Headers],0)),3))</f>
        <v>MCI(A) 0-2</v>
      </c>
      <c r="F264" t="str">
        <f ca="1">IF(RIGHT(FPL_Combined[[#Headers],[Gameweek 05]],2)&lt;$B$622,INDEX(FPL_Results_Extract[Gameweek 05],MATCH($A264,FPL_Results_Extract[[Player]:[Player]],0)),INDEX(Team_Key[[Abbreviation]:[Abbreviation]],MATCH(LEFT(INDEX(FPL_Fixtures_Extract[],MATCH($A264,FPL_Fixtures_Extract[[Player]:[Player]],0),MATCH(FPL_Combined[[#Headers],[Gameweek 05]],FPL_Fixtures_Extract[#Headers],0)),LEN(INDEX(FPL_Fixtures_Extract[],MATCH($A264,FPL_Fixtures_Extract[[Player]:[Player]],0),MATCH(FPL_Combined[[#Headers],[Gameweek 05]],FPL_Fixtures_Extract[#Headers],0)))-4),Team_Key[[Full Name]:[Full Name]],0))&amp;RIGHT(INDEX(FPL_Fixtures_Extract[],MATCH($A264,FPL_Fixtures_Extract[[Player]:[Player]],0),MATCH(FPL_Combined[[#Headers],[Gameweek 05]],FPL_Fixtures_Extract[#Headers],0)),3))</f>
        <v>SWA(H) 1-0</v>
      </c>
      <c r="G264" t="str">
        <f ca="1">IF(RIGHT(FPL_Combined[[#Headers],[Gameweek 06]],2)&lt;$B$622,INDEX(FPL_Results_Extract[Gameweek 06],MATCH($A264,FPL_Results_Extract[[Player]:[Player]],0)),INDEX(Team_Key[[Abbreviation]:[Abbreviation]],MATCH(LEFT(INDEX(FPL_Fixtures_Extract[],MATCH($A264,FPL_Fixtures_Extract[[Player]:[Player]],0),MATCH(FPL_Combined[[#Headers],[Gameweek 06]],FPL_Fixtures_Extract[#Headers],0)),LEN(INDEX(FPL_Fixtures_Extract[],MATCH($A264,FPL_Fixtures_Extract[[Player]:[Player]],0),MATCH(FPL_Combined[[#Headers],[Gameweek 06]],FPL_Fixtures_Extract[#Headers],0)))-4),Team_Key[[Full Name]:[Full Name]],0))&amp;RIGHT(INDEX(FPL_Fixtures_Extract[],MATCH($A264,FPL_Fixtures_Extract[[Player]:[Player]],0),MATCH(FPL_Combined[[#Headers],[Gameweek 06]],FPL_Fixtures_Extract[#Headers],0)),3))</f>
        <v>NEW(A) 2-1</v>
      </c>
      <c r="H264" t="str">
        <f ca="1">IF(RIGHT(FPL_Combined[[#Headers],[Gameweek 07]],2)&lt;$B$622,INDEX(FPL_Results_Extract[Gameweek 07],MATCH($A264,FPL_Results_Extract[[Player]:[Player]],0)),INDEX(Team_Key[[Abbreviation]:[Abbreviation]],MATCH(LEFT(INDEX(FPL_Fixtures_Extract[],MATCH($A264,FPL_Fixtures_Extract[[Player]:[Player]],0),MATCH(FPL_Combined[[#Headers],[Gameweek 07]],FPL_Fixtures_Extract[#Headers],0)),LEN(INDEX(FPL_Fixtures_Extract[],MATCH($A264,FPL_Fixtures_Extract[[Player]:[Player]],0),MATCH(FPL_Combined[[#Headers],[Gameweek 07]],FPL_Fixtures_Extract[#Headers],0)))-4),Team_Key[[Full Name]:[Full Name]],0))&amp;RIGHT(INDEX(FPL_Fixtures_Extract[],MATCH($A264,FPL_Fixtures_Extract[[Player]:[Player]],0),MATCH(FPL_Combined[[#Headers],[Gameweek 07]],FPL_Fixtures_Extract[#Headers],0)),3))</f>
        <v>CRY(H) 0-1</v>
      </c>
      <c r="I264" t="str">
        <f ca="1">IF(RIGHT(FPL_Combined[[#Headers],[Gameweek 08]],2)&lt;$B$622,INDEX(FPL_Results_Extract[Gameweek 08],MATCH($A264,FPL_Results_Extract[[Player]:[Player]],0)),INDEX(Team_Key[[Abbreviation]:[Abbreviation]],MATCH(LEFT(INDEX(FPL_Fixtures_Extract[],MATCH($A264,FPL_Fixtures_Extract[[Player]:[Player]],0),MATCH(FPL_Combined[[#Headers],[Gameweek 08]],FPL_Fixtures_Extract[#Headers],0)),LEN(INDEX(FPL_Fixtures_Extract[],MATCH($A264,FPL_Fixtures_Extract[[Player]:[Player]],0),MATCH(FPL_Combined[[#Headers],[Gameweek 08]],FPL_Fixtures_Extract[#Headers],0)))-4),Team_Key[[Full Name]:[Full Name]],0))&amp;RIGHT(INDEX(FPL_Fixtures_Extract[],MATCH($A264,FPL_Fixtures_Extract[[Player]:[Player]],0),MATCH(FPL_Combined[[#Headers],[Gameweek 08]],FPL_Fixtures_Extract[#Headers],0)),3))</f>
        <v>BOU(A) 1-1</v>
      </c>
      <c r="J264" t="str">
        <f ca="1">IF(RIGHT(FPL_Combined[[#Headers],[Gameweek 09]],2)&lt;$B$622,INDEX(FPL_Results_Extract[Gameweek 09],MATCH($A264,FPL_Results_Extract[[Player]:[Player]],0)),INDEX(Team_Key[[Abbreviation]:[Abbreviation]],MATCH(LEFT(INDEX(FPL_Fixtures_Extract[],MATCH($A264,FPL_Fixtures_Extract[[Player]:[Player]],0),MATCH(FPL_Combined[[#Headers],[Gameweek 09]],FPL_Fixtures_Extract[#Headers],0)),LEN(INDEX(FPL_Fixtures_Extract[],MATCH($A264,FPL_Fixtures_Extract[[Player]:[Player]],0),MATCH(FPL_Combined[[#Headers],[Gameweek 09]],FPL_Fixtures_Extract[#Headers],0)))-4),Team_Key[[Full Name]:[Full Name]],0))&amp;RIGHT(INDEX(FPL_Fixtures_Extract[],MATCH($A264,FPL_Fixtures_Extract[[Player]:[Player]],0),MATCH(FPL_Combined[[#Headers],[Gameweek 09]],FPL_Fixtures_Extract[#Headers],0)),3))</f>
        <v>ARS(H) 0-3</v>
      </c>
      <c r="K264" t="str">
        <f ca="1">IF(RIGHT(FPL_Combined[[#Headers],[Gameweek 10]],2)&lt;$B$622,INDEX(FPL_Results_Extract[Gameweek 10],MATCH($A264,FPL_Results_Extract[[Player]:[Player]],0)),INDEX(Team_Key[[Abbreviation]:[Abbreviation]],MATCH(LEFT(INDEX(FPL_Fixtures_Extract[],MATCH($A264,FPL_Fixtures_Extract[[Player]:[Player]],0),MATCH(FPL_Combined[[#Headers],[Gameweek 10]],FPL_Fixtures_Extract[#Headers],0)),LEN(INDEX(FPL_Fixtures_Extract[],MATCH($A264,FPL_Fixtures_Extract[[Player]:[Player]],0),MATCH(FPL_Combined[[#Headers],[Gameweek 10]],FPL_Fixtures_Extract[#Headers],0)))-4),Team_Key[[Full Name]:[Full Name]],0))&amp;RIGHT(INDEX(FPL_Fixtures_Extract[],MATCH($A264,FPL_Fixtures_Extract[[Player]:[Player]],0),MATCH(FPL_Combined[[#Headers],[Gameweek 10]],FPL_Fixtures_Extract[#Headers],0)),3))</f>
        <v>STK(A) 2-0</v>
      </c>
      <c r="L264" t="str">
        <f ca="1">IF(RIGHT(FPL_Combined[[#Headers],[Gameweek 11]],2)&lt;$B$622,INDEX(FPL_Results_Extract[Gameweek 11],MATCH($A264,FPL_Results_Extract[[Player]:[Player]],0)),INDEX(Team_Key[[Abbreviation]:[Abbreviation]],MATCH(LEFT(INDEX(FPL_Fixtures_Extract[],MATCH($A264,FPL_Fixtures_Extract[[Player]:[Player]],0),MATCH(FPL_Combined[[#Headers],[Gameweek 11]],FPL_Fixtures_Extract[#Headers],0)),LEN(INDEX(FPL_Fixtures_Extract[],MATCH($A264,FPL_Fixtures_Extract[[Player]:[Player]],0),MATCH(FPL_Combined[[#Headers],[Gameweek 11]],FPL_Fixtures_Extract[#Headers],0)))-4),Team_Key[[Full Name]:[Full Name]],0))&amp;RIGHT(INDEX(FPL_Fixtures_Extract[],MATCH($A264,FPL_Fixtures_Extract[[Player]:[Player]],0),MATCH(FPL_Combined[[#Headers],[Gameweek 11]],FPL_Fixtures_Extract[#Headers],0)),3))</f>
        <v>WHU(H) 2-0</v>
      </c>
      <c r="M264" t="str">
        <f ca="1">IF(RIGHT(FPL_Combined[[#Headers],[Gameweek 12]],2)&lt;$B$622,INDEX(FPL_Results_Extract[Gameweek 12],MATCH($A264,FPL_Results_Extract[[Player]:[Player]],0)),INDEX(Team_Key[[Abbreviation]:[Abbreviation]],MATCH(LEFT(INDEX(FPL_Fixtures_Extract[],MATCH($A264,FPL_Fixtures_Extract[[Player]:[Player]],0),MATCH(FPL_Combined[[#Headers],[Gameweek 12]],FPL_Fixtures_Extract[#Headers],0)),LEN(INDEX(FPL_Fixtures_Extract[],MATCH($A264,FPL_Fixtures_Extract[[Player]:[Player]],0),MATCH(FPL_Combined[[#Headers],[Gameweek 12]],FPL_Fixtures_Extract[#Headers],0)))-4),Team_Key[[Full Name]:[Full Name]],0))&amp;RIGHT(INDEX(FPL_Fixtures_Extract[],MATCH($A264,FPL_Fixtures_Extract[[Player]:[Player]],0),MATCH(FPL_Combined[[#Headers],[Gameweek 12]],FPL_Fixtures_Extract[#Headers],0)),3))</f>
        <v>LEI(A) 1-2</v>
      </c>
      <c r="N264" t="str">
        <f ca="1">IF(RIGHT(FPL_Combined[[#Headers],[Gameweek 13]],2)&lt;$B$622,INDEX(FPL_Results_Extract[Gameweek 13],MATCH($A264,FPL_Results_Extract[[Player]:[Player]],0)),INDEX(Team_Key[[Abbreviation]:[Abbreviation]],MATCH(LEFT(INDEX(FPL_Fixtures_Extract[],MATCH($A264,FPL_Fixtures_Extract[[Player]:[Player]],0),MATCH(FPL_Combined[[#Headers],[Gameweek 13]],FPL_Fixtures_Extract[#Headers],0)),LEN(INDEX(FPL_Fixtures_Extract[],MATCH($A264,FPL_Fixtures_Extract[[Player]:[Player]],0),MATCH(FPL_Combined[[#Headers],[Gameweek 13]],FPL_Fixtures_Extract[#Headers],0)))-4),Team_Key[[Full Name]:[Full Name]],0))&amp;RIGHT(INDEX(FPL_Fixtures_Extract[],MATCH($A264,FPL_Fixtures_Extract[[Player]:[Player]],0),MATCH(FPL_Combined[[#Headers],[Gameweek 13]],FPL_Fixtures_Extract[#Headers],0)),3))</f>
        <v>MUN(H) 1-2</v>
      </c>
      <c r="O264" t="str">
        <f ca="1">IF(RIGHT(FPL_Combined[[#Headers],[Gameweek 14]],2)&lt;$B$622,INDEX(FPL_Results_Extract[Gameweek 14],MATCH($A264,FPL_Results_Extract[[Player]:[Player]],0)),INDEX(Team_Key[[Abbreviation]:[Abbreviation]],MATCH(LEFT(INDEX(FPL_Fixtures_Extract[],MATCH($A264,FPL_Fixtures_Extract[[Player]:[Player]],0),MATCH(FPL_Combined[[#Headers],[Gameweek 14]],FPL_Fixtures_Extract[#Headers],0)),LEN(INDEX(FPL_Fixtures_Extract[],MATCH($A264,FPL_Fixtures_Extract[[Player]:[Player]],0),MATCH(FPL_Combined[[#Headers],[Gameweek 14]],FPL_Fixtures_Extract[#Headers],0)))-4),Team_Key[[Full Name]:[Full Name]],0))&amp;RIGHT(INDEX(FPL_Fixtures_Extract[],MATCH($A264,FPL_Fixtures_Extract[[Player]:[Player]],0),MATCH(FPL_Combined[[#Headers],[Gameweek 14]],FPL_Fixtures_Extract[#Headers],0)),3))</f>
        <v>AVL(A) 3-2</v>
      </c>
      <c r="P264" t="str">
        <f ca="1">IF(RIGHT(FPL_Combined[[#Headers],[Gameweek 15]],2)&lt;$B$622,INDEX(FPL_Results_Extract[Gameweek 15],MATCH($A264,FPL_Results_Extract[[Player]:[Player]],0)),INDEX(Team_Key[[Abbreviation]:[Abbreviation]],MATCH(LEFT(INDEX(FPL_Fixtures_Extract[],MATCH($A264,FPL_Fixtures_Extract[[Player]:[Player]],0),MATCH(FPL_Combined[[#Headers],[Gameweek 15]],FPL_Fixtures_Extract[#Headers],0)),LEN(INDEX(FPL_Fixtures_Extract[],MATCH($A264,FPL_Fixtures_Extract[[Player]:[Player]],0),MATCH(FPL_Combined[[#Headers],[Gameweek 15]],FPL_Fixtures_Extract[#Headers],0)))-4),Team_Key[[Full Name]:[Full Name]],0))&amp;RIGHT(INDEX(FPL_Fixtures_Extract[],MATCH($A264,FPL_Fixtures_Extract[[Player]:[Player]],0),MATCH(FPL_Combined[[#Headers],[Gameweek 15]],FPL_Fixtures_Extract[#Headers],0)),3))</f>
        <v>NOR(H) 2-0</v>
      </c>
      <c r="Q264" t="str">
        <f ca="1">IF(RIGHT(FPL_Combined[[#Headers],[Gameweek 16]],2)&lt;$B$622,INDEX(FPL_Results_Extract[Gameweek 16],MATCH($A264,FPL_Results_Extract[[Player]:[Player]],0)),INDEX(Team_Key[[Abbreviation]:[Abbreviation]],MATCH(LEFT(INDEX(FPL_Fixtures_Extract[],MATCH($A264,FPL_Fixtures_Extract[[Player]:[Player]],0),MATCH(FPL_Combined[[#Headers],[Gameweek 16]],FPL_Fixtures_Extract[#Headers],0)),LEN(INDEX(FPL_Fixtures_Extract[],MATCH($A264,FPL_Fixtures_Extract[[Player]:[Player]],0),MATCH(FPL_Combined[[#Headers],[Gameweek 16]],FPL_Fixtures_Extract[#Headers],0)))-4),Team_Key[[Full Name]:[Full Name]],0))&amp;RIGHT(INDEX(FPL_Fixtures_Extract[],MATCH($A264,FPL_Fixtures_Extract[[Player]:[Player]],0),MATCH(FPL_Combined[[#Headers],[Gameweek 16]],FPL_Fixtures_Extract[#Headers],0)),3))</f>
        <v>SUN(A) 1-0</v>
      </c>
      <c r="R264" t="str">
        <f ca="1">IF(RIGHT(FPL_Combined[[#Headers],[Gameweek 17]],2)&lt;$B$622,INDEX(FPL_Results_Extract[Gameweek 17],MATCH($A264,FPL_Results_Extract[[Player]:[Player]],0)),INDEX(Team_Key[[Abbreviation]:[Abbreviation]],MATCH(LEFT(INDEX(FPL_Fixtures_Extract[],MATCH($A264,FPL_Fixtures_Extract[[Player]:[Player]],0),MATCH(FPL_Combined[[#Headers],[Gameweek 17]],FPL_Fixtures_Extract[#Headers],0)),LEN(INDEX(FPL_Fixtures_Extract[],MATCH($A264,FPL_Fixtures_Extract[[Player]:[Player]],0),MATCH(FPL_Combined[[#Headers],[Gameweek 17]],FPL_Fixtures_Extract[#Headers],0)))-4),Team_Key[[Full Name]:[Full Name]],0))&amp;RIGHT(INDEX(FPL_Fixtures_Extract[],MATCH($A264,FPL_Fixtures_Extract[[Player]:[Player]],0),MATCH(FPL_Combined[[#Headers],[Gameweek 17]],FPL_Fixtures_Extract[#Headers],0)),3))</f>
        <v>LIV(H) 3-0</v>
      </c>
      <c r="S264" t="str">
        <f ca="1">IF(RIGHT(FPL_Combined[[#Headers],[Gameweek 18]],2)&lt;$B$622,INDEX(FPL_Results_Extract[Gameweek 18],MATCH($A264,FPL_Results_Extract[[Player]:[Player]],0)),INDEX(Team_Key[[Abbreviation]:[Abbreviation]],MATCH(LEFT(INDEX(FPL_Fixtures_Extract[],MATCH($A264,FPL_Fixtures_Extract[[Player]:[Player]],0),MATCH(FPL_Combined[[#Headers],[Gameweek 18]],FPL_Fixtures_Extract[#Headers],0)),LEN(INDEX(FPL_Fixtures_Extract[],MATCH($A264,FPL_Fixtures_Extract[[Player]:[Player]],0),MATCH(FPL_Combined[[#Headers],[Gameweek 18]],FPL_Fixtures_Extract[#Headers],0)))-4),Team_Key[[Full Name]:[Full Name]],0))&amp;RIGHT(INDEX(FPL_Fixtures_Extract[],MATCH($A264,FPL_Fixtures_Extract[[Player]:[Player]],0),MATCH(FPL_Combined[[#Headers],[Gameweek 18]],FPL_Fixtures_Extract[#Headers],0)),3))</f>
        <v>CHE(A) 2-2</v>
      </c>
      <c r="T264" t="str">
        <f ca="1">IF(RIGHT(FPL_Combined[[#Headers],[Gameweek 19]],2)&lt;$B$622,INDEX(FPL_Results_Extract[Gameweek 19],MATCH($A264,FPL_Results_Extract[[Player]:[Player]],0)),INDEX(Team_Key[[Abbreviation]:[Abbreviation]],MATCH(LEFT(INDEX(FPL_Fixtures_Extract[],MATCH($A264,FPL_Fixtures_Extract[[Player]:[Player]],0),MATCH(FPL_Combined[[#Headers],[Gameweek 19]],FPL_Fixtures_Extract[#Headers],0)),LEN(INDEX(FPL_Fixtures_Extract[],MATCH($A264,FPL_Fixtures_Extract[[Player]:[Player]],0),MATCH(FPL_Combined[[#Headers],[Gameweek 19]],FPL_Fixtures_Extract[#Headers],0)))-4),Team_Key[[Full Name]:[Full Name]],0))&amp;RIGHT(INDEX(FPL_Fixtures_Extract[],MATCH($A264,FPL_Fixtures_Extract[[Player]:[Player]],0),MATCH(FPL_Combined[[#Headers],[Gameweek 19]],FPL_Fixtures_Extract[#Headers],0)),3))</f>
        <v>TOT(H) 1-2</v>
      </c>
      <c r="U264" t="str">
        <f ca="1">IF(RIGHT(FPL_Combined[[#Headers],[Gameweek 20]],2)&lt;$B$622,INDEX(FPL_Results_Extract[Gameweek 20],MATCH($A264,FPL_Results_Extract[[Player]:[Player]],0)),INDEX(Team_Key[[Abbreviation]:[Abbreviation]],MATCH(LEFT(INDEX(FPL_Fixtures_Extract[],MATCH($A264,FPL_Fixtures_Extract[[Player]:[Player]],0),MATCH(FPL_Combined[[#Headers],[Gameweek 20]],FPL_Fixtures_Extract[#Headers],0)),LEN(INDEX(FPL_Fixtures_Extract[],MATCH($A264,FPL_Fixtures_Extract[[Player]:[Player]],0),MATCH(FPL_Combined[[#Headers],[Gameweek 20]],FPL_Fixtures_Extract[#Headers],0)))-4),Team_Key[[Full Name]:[Full Name]],0))&amp;RIGHT(INDEX(FPL_Fixtures_Extract[],MATCH($A264,FPL_Fixtures_Extract[[Player]:[Player]],0),MATCH(FPL_Combined[[#Headers],[Gameweek 20]],FPL_Fixtures_Extract[#Headers],0)),3))</f>
        <v>MCI(H) 1-2</v>
      </c>
      <c r="V264" t="str">
        <f ca="1">IF(RIGHT(FPL_Combined[[#Headers],[Gameweek 21]],2)&lt;$B$622,INDEX(FPL_Results_Extract[Gameweek 21],MATCH($A264,FPL_Results_Extract[[Player]:[Player]],0)),INDEX(Team_Key[[Abbreviation]:[Abbreviation]],MATCH(LEFT(INDEX(FPL_Fixtures_Extract[],MATCH($A264,FPL_Fixtures_Extract[[Player]:[Player]],0),MATCH(FPL_Combined[[#Headers],[Gameweek 21]],FPL_Fixtures_Extract[#Headers],0)),LEN(INDEX(FPL_Fixtures_Extract[],MATCH($A264,FPL_Fixtures_Extract[[Player]:[Player]],0),MATCH(FPL_Combined[[#Headers],[Gameweek 21]],FPL_Fixtures_Extract[#Headers],0)))-4),Team_Key[[Full Name]:[Full Name]],0))&amp;RIGHT(INDEX(FPL_Fixtures_Extract[],MATCH($A264,FPL_Fixtures_Extract[[Player]:[Player]],0),MATCH(FPL_Combined[[#Headers],[Gameweek 21]],FPL_Fixtures_Extract[#Headers],0)),3))</f>
        <v>SOU(A) 0-2</v>
      </c>
      <c r="W264" t="str">
        <f ca="1">IF(RIGHT(FPL_Combined[[#Headers],[Gameweek 22]],2)&lt;$B$622,INDEX(FPL_Results_Extract[Gameweek 22],MATCH($A264,FPL_Results_Extract[[Player]:[Player]],0)),INDEX(Team_Key[[Abbreviation]:[Abbreviation]],MATCH(LEFT(INDEX(FPL_Fixtures_Extract[],MATCH($A264,FPL_Fixtures_Extract[[Player]:[Player]],0),MATCH(FPL_Combined[[#Headers],[Gameweek 22]],FPL_Fixtures_Extract[#Headers],0)),LEN(INDEX(FPL_Fixtures_Extract[],MATCH($A264,FPL_Fixtures_Extract[[Player]:[Player]],0),MATCH(FPL_Combined[[#Headers],[Gameweek 22]],FPL_Fixtures_Extract[#Headers],0)))-4),Team_Key[[Full Name]:[Full Name]],0))&amp;RIGHT(INDEX(FPL_Fixtures_Extract[],MATCH($A264,FPL_Fixtures_Extract[[Player]:[Player]],0),MATCH(FPL_Combined[[#Headers],[Gameweek 22]],FPL_Fixtures_Extract[#Headers],0)),3))</f>
        <v>SWA(A) 0-1</v>
      </c>
      <c r="X264" t="str">
        <f ca="1">IF(RIGHT(FPL_Combined[[#Headers],[Gameweek 23]],2)&lt;$B$622,INDEX(FPL_Results_Extract[Gameweek 23],MATCH($A264,FPL_Results_Extract[[Player]:[Player]],0)),INDEX(Team_Key[[Abbreviation]:[Abbreviation]],MATCH(LEFT(INDEX(FPL_Fixtures_Extract[],MATCH($A264,FPL_Fixtures_Extract[[Player]:[Player]],0),MATCH(FPL_Combined[[#Headers],[Gameweek 23]],FPL_Fixtures_Extract[#Headers],0)),LEN(INDEX(FPL_Fixtures_Extract[],MATCH($A264,FPL_Fixtures_Extract[[Player]:[Player]],0),MATCH(FPL_Combined[[#Headers],[Gameweek 23]],FPL_Fixtures_Extract[#Headers],0)))-4),Team_Key[[Full Name]:[Full Name]],0))&amp;RIGHT(INDEX(FPL_Fixtures_Extract[],MATCH($A264,FPL_Fixtures_Extract[[Player]:[Player]],0),MATCH(FPL_Combined[[#Headers],[Gameweek 23]],FPL_Fixtures_Extract[#Headers],0)),3))</f>
        <v>NEW(H) 2-1</v>
      </c>
      <c r="Y264" t="str">
        <f ca="1">IF(RIGHT(FPL_Combined[[#Headers],[Gameweek 24]],2)&lt;$B$622,INDEX(FPL_Results_Extract[Team],MATCH($A264,FPL_Results_Extract[[Player]:[Player]],0)),INDEX(Team_Key[[Abbreviation]:[Abbreviation]],MATCH(LEFT(INDEX(FPL_Fixtures_Extract[],MATCH($A264,FPL_Fixtures_Extract[[Player]:[Player]],0),MATCH(FPL_Combined[[#Headers],[Gameweek 24]],FPL_Fixtures_Extract[#Headers],0)),LEN(INDEX(FPL_Fixtures_Extract[],MATCH($A264,FPL_Fixtures_Extract[[Player]:[Player]],0),MATCH(FPL_Combined[[#Headers],[Gameweek 24]],FPL_Fixtures_Extract[#Headers],0)))-4),Team_Key[[Full Name]:[Full Name]],0))&amp;RIGHT(INDEX(FPL_Fixtures_Extract[],MATCH($A264,FPL_Fixtures_Extract[[Player]:[Player]],0),MATCH(FPL_Combined[[#Headers],[Gameweek 24]],FPL_Fixtures_Extract[#Headers],0)),3))</f>
        <v>WAT</v>
      </c>
      <c r="Z264" t="str">
        <f ca="1">IF(RIGHT(FPL_Combined[[#Headers],[Gameweek 25]],2)&lt;$B$622,INDEX(FPL_Results_Extract[Player],MATCH($A264,FPL_Results_Extract[[Player]:[Player]],0)),INDEX(Team_Key[[Abbreviation]:[Abbreviation]],MATCH(LEFT(INDEX(FPL_Fixtures_Extract[],MATCH($A264,FPL_Fixtures_Extract[[Player]:[Player]],0),MATCH(FPL_Combined[[#Headers],[Gameweek 25]],FPL_Fixtures_Extract[#Headers],0)),LEN(INDEX(FPL_Fixtures_Extract[],MATCH($A264,FPL_Fixtures_Extract[[Player]:[Player]],0),MATCH(FPL_Combined[[#Headers],[Gameweek 25]],FPL_Fixtures_Extract[#Headers],0)))-4),Team_Key[[Full Name]:[Full Name]],0))&amp;RIGHT(INDEX(FPL_Fixtures_Extract[],MATCH($A264,FPL_Fixtures_Extract[[Player]:[Player]],0),MATCH(FPL_Combined[[#Headers],[Gameweek 25]],FPL_Fixtures_Extract[#Headers],0)),3))</f>
        <v>Hoban</v>
      </c>
      <c r="AA264" t="str">
        <f ca="1">IF(RIGHT(FPL_Combined[[#Headers],[Gameweek 26]],2)&lt;$B$622,INDEX(FPL_Results_Extract[Gameweek 01],MATCH($A264,FPL_Results_Extract[[Player]:[Player]],0)),INDEX(Team_Key[[Abbreviation]:[Abbreviation]],MATCH(LEFT(INDEX(FPL_Fixtures_Extract[],MATCH($A264,FPL_Fixtures_Extract[[Player]:[Player]],0),MATCH(FPL_Combined[[#Headers],[Gameweek 26]],FPL_Fixtures_Extract[#Headers],0)),LEN(INDEX(FPL_Fixtures_Extract[],MATCH($A264,FPL_Fixtures_Extract[[Player]:[Player]],0),MATCH(FPL_Combined[[#Headers],[Gameweek 26]],FPL_Fixtures_Extract[#Headers],0)))-4),Team_Key[[Full Name]:[Full Name]],0))&amp;RIGHT(INDEX(FPL_Fixtures_Extract[],MATCH($A264,FPL_Fixtures_Extract[[Player]:[Player]],0),MATCH(FPL_Combined[[#Headers],[Gameweek 26]],FPL_Fixtures_Extract[#Headers],0)),3))</f>
        <v>EVE(A) 2-2</v>
      </c>
      <c r="AB264" t="str">
        <f ca="1">IF(RIGHT(FPL_Combined[[#Headers],[Gameweek 27]],2)&lt;$B$622,INDEX(FPL_Results_Extract[Gameweek 02],MATCH($A264,FPL_Results_Extract[[Player]:[Player]],0)),INDEX(Team_Key[[Abbreviation]:[Abbreviation]],MATCH(LEFT(INDEX(FPL_Fixtures_Extract[],MATCH($A264,FPL_Fixtures_Extract[[Player]:[Player]],0),MATCH(FPL_Combined[[#Headers],[Gameweek 27]],FPL_Fixtures_Extract[#Headers],0)),LEN(INDEX(FPL_Fixtures_Extract[],MATCH($A264,FPL_Fixtures_Extract[[Player]:[Player]],0),MATCH(FPL_Combined[[#Headers],[Gameweek 27]],FPL_Fixtures_Extract[#Headers],0)))-4),Team_Key[[Full Name]:[Full Name]],0))&amp;RIGHT(INDEX(FPL_Fixtures_Extract[],MATCH($A264,FPL_Fixtures_Extract[[Player]:[Player]],0),MATCH(FPL_Combined[[#Headers],[Gameweek 27]],FPL_Fixtures_Extract[#Headers],0)),3))</f>
        <v>WBA(H) 0-0</v>
      </c>
      <c r="AC264" t="str">
        <f ca="1">IF(RIGHT(FPL_Combined[[#Headers],[Gameweek 28]],2)&lt;$B$622,INDEX(FPL_Results_Extract[Gameweek 03],MATCH($A264,FPL_Results_Extract[[Player]:[Player]],0)),INDEX(Team_Key[[Abbreviation]:[Abbreviation]],MATCH(LEFT(INDEX(FPL_Fixtures_Extract[],MATCH($A264,FPL_Fixtures_Extract[[Player]:[Player]],0),MATCH(FPL_Combined[[#Headers],[Gameweek 28]],FPL_Fixtures_Extract[#Headers],0)),LEN(INDEX(FPL_Fixtures_Extract[],MATCH($A264,FPL_Fixtures_Extract[[Player]:[Player]],0),MATCH(FPL_Combined[[#Headers],[Gameweek 28]],FPL_Fixtures_Extract[#Headers],0)))-4),Team_Key[[Full Name]:[Full Name]],0))&amp;RIGHT(INDEX(FPL_Fixtures_Extract[],MATCH($A264,FPL_Fixtures_Extract[[Player]:[Player]],0),MATCH(FPL_Combined[[#Headers],[Gameweek 28]],FPL_Fixtures_Extract[#Headers],0)),3))</f>
        <v>SOU(H) 0-0</v>
      </c>
      <c r="AD264" t="str">
        <f ca="1">IF(RIGHT(FPL_Combined[[#Headers],[Gameweek 29]],2)&lt;$B$622,INDEX(FPL_Results_Extract[Gameweek 04],MATCH($A264,FPL_Results_Extract[[Player]:[Player]],0)),INDEX(Team_Key[[Abbreviation]:[Abbreviation]],MATCH(LEFT(INDEX(FPL_Fixtures_Extract[],MATCH($A264,FPL_Fixtures_Extract[[Player]:[Player]],0),MATCH(FPL_Combined[[#Headers],[Gameweek 29]],FPL_Fixtures_Extract[#Headers],0)),LEN(INDEX(FPL_Fixtures_Extract[],MATCH($A264,FPL_Fixtures_Extract[[Player]:[Player]],0),MATCH(FPL_Combined[[#Headers],[Gameweek 29]],FPL_Fixtures_Extract[#Headers],0)))-4),Team_Key[[Full Name]:[Full Name]],0))&amp;RIGHT(INDEX(FPL_Fixtures_Extract[],MATCH($A264,FPL_Fixtures_Extract[[Player]:[Player]],0),MATCH(FPL_Combined[[#Headers],[Gameweek 29]],FPL_Fixtures_Extract[#Headers],0)),3))</f>
        <v>LEI(H)</v>
      </c>
      <c r="AE264" t="e">
        <f ca="1">IF(RIGHT(FPL_Combined[[#Headers],[Gameweek 30]],2)&lt;$B$622,INDEX(FPL_Results_Extract[Gameweek 05],MATCH($A264,FPL_Results_Extract[[Player]:[Player]],0)),INDEX(Team_Key[[Abbreviation]:[Abbreviation]],MATCH(LEFT(INDEX(FPL_Fixtures_Extract[],MATCH($A264,FPL_Fixtures_Extract[[Player]:[Player]],0),MATCH(FPL_Combined[[#Headers],[Gameweek 30]],FPL_Fixtures_Extract[#Headers],0)),LEN(INDEX(FPL_Fixtures_Extract[],MATCH($A264,FPL_Fixtures_Extract[[Player]:[Player]],0),MATCH(FPL_Combined[[#Headers],[Gameweek 30]],FPL_Fixtures_Extract[#Headers],0)))-4),Team_Key[[Full Name]:[Full Name]],0))&amp;RIGHT(INDEX(FPL_Fixtures_Extract[],MATCH($A264,FPL_Fixtures_Extract[[Player]:[Player]],0),MATCH(FPL_Combined[[#Headers],[Gameweek 30]],FPL_Fixtures_Extract[#Headers],0)),3))</f>
        <v>#VALUE!</v>
      </c>
      <c r="AF264" t="str">
        <f ca="1">IF(RIGHT(FPL_Combined[[#Headers],[Gameweek 31]],2)&lt;$B$622,INDEX(FPL_Results_Extract[Gameweek 06],MATCH($A264,FPL_Results_Extract[[Player]:[Player]],0)),INDEX(Team_Key[[Abbreviation]:[Abbreviation]],MATCH(LEFT(INDEX(FPL_Fixtures_Extract[],MATCH($A264,FPL_Fixtures_Extract[[Player]:[Player]],0),MATCH(FPL_Combined[[#Headers],[Gameweek 31]],FPL_Fixtures_Extract[#Headers],0)),LEN(INDEX(FPL_Fixtures_Extract[],MATCH($A264,FPL_Fixtures_Extract[[Player]:[Player]],0),MATCH(FPL_Combined[[#Headers],[Gameweek 31]],FPL_Fixtures_Extract[#Headers],0)))-4),Team_Key[[Full Name]:[Full Name]],0))&amp;RIGHT(INDEX(FPL_Fixtures_Extract[],MATCH($A264,FPL_Fixtures_Extract[[Player]:[Player]],0),MATCH(FPL_Combined[[#Headers],[Gameweek 31]],FPL_Fixtures_Extract[#Headers],0)),3))</f>
        <v>STK(H)</v>
      </c>
      <c r="AG264" t="str">
        <f ca="1">IF(RIGHT(FPL_Combined[[#Headers],[Gameweek 32]],2)&lt;$B$622,INDEX(FPL_Results_Extract[Gameweek 07],MATCH($A264,FPL_Results_Extract[[Player]:[Player]],0)),INDEX(Team_Key[[Abbreviation]:[Abbreviation]],MATCH(LEFT(INDEX(FPL_Fixtures_Extract[],MATCH($A264,FPL_Fixtures_Extract[[Player]:[Player]],0),MATCH(FPL_Combined[[#Headers],[Gameweek 32]],FPL_Fixtures_Extract[#Headers],0)),LEN(INDEX(FPL_Fixtures_Extract[],MATCH($A264,FPL_Fixtures_Extract[[Player]:[Player]],0),MATCH(FPL_Combined[[#Headers],[Gameweek 32]],FPL_Fixtures_Extract[#Headers],0)))-4),Team_Key[[Full Name]:[Full Name]],0))&amp;RIGHT(INDEX(FPL_Fixtures_Extract[],MATCH($A264,FPL_Fixtures_Extract[[Player]:[Player]],0),MATCH(FPL_Combined[[#Headers],[Gameweek 32]],FPL_Fixtures_Extract[#Headers],0)),3))</f>
        <v>ARS(A)</v>
      </c>
      <c r="AH264" t="str">
        <f ca="1">IF(RIGHT(FPL_Combined[[#Headers],[Gameweek 33]],2)&lt;$B$622,INDEX(FPL_Results_Extract[Gameweek 08],MATCH($A264,FPL_Results_Extract[[Player]:[Player]],0)),INDEX(Team_Key[[Abbreviation]:[Abbreviation]],MATCH(LEFT(INDEX(FPL_Fixtures_Extract[],MATCH($A264,FPL_Fixtures_Extract[[Player]:[Player]],0),MATCH(FPL_Combined[[#Headers],[Gameweek 33]],FPL_Fixtures_Extract[#Headers],0)),LEN(INDEX(FPL_Fixtures_Extract[],MATCH($A264,FPL_Fixtures_Extract[[Player]:[Player]],0),MATCH(FPL_Combined[[#Headers],[Gameweek 33]],FPL_Fixtures_Extract[#Headers],0)))-4),Team_Key[[Full Name]:[Full Name]],0))&amp;RIGHT(INDEX(FPL_Fixtures_Extract[],MATCH($A264,FPL_Fixtures_Extract[[Player]:[Player]],0),MATCH(FPL_Combined[[#Headers],[Gameweek 33]],FPL_Fixtures_Extract[#Headers],0)),3))</f>
        <v>EVE(H)</v>
      </c>
      <c r="AI264" t="str">
        <f ca="1">IF(RIGHT(FPL_Combined[[#Headers],[Gameweek 34]],2)&lt;$B$622,INDEX(FPL_Results_Extract[Gameweek 09],MATCH($A264,FPL_Results_Extract[[Player]:[Player]],0)),INDEX(Team_Key[[Abbreviation]:[Abbreviation]],MATCH(LEFT(INDEX(FPL_Fixtures_Extract[],MATCH($A264,FPL_Fixtures_Extract[[Player]:[Player]],0),MATCH(FPL_Combined[[#Headers],[Gameweek 34]],FPL_Fixtures_Extract[#Headers],0)),LEN(INDEX(FPL_Fixtures_Extract[],MATCH($A264,FPL_Fixtures_Extract[[Player]:[Player]],0),MATCH(FPL_Combined[[#Headers],[Gameweek 34]],FPL_Fixtures_Extract[#Headers],0)))-4),Team_Key[[Full Name]:[Full Name]],0))&amp;RIGHT(INDEX(FPL_Fixtures_Extract[],MATCH($A264,FPL_Fixtures_Extract[[Player]:[Player]],0),MATCH(FPL_Combined[[#Headers],[Gameweek 34]],FPL_Fixtures_Extract[#Headers],0)),3))</f>
        <v>WBA(A)</v>
      </c>
      <c r="AJ264" t="str">
        <f ca="1">IF(RIGHT(FPL_Combined[[#Headers],[Gameweek 35]],2)&lt;$B$622,INDEX(FPL_Results_Extract[Gameweek 10],MATCH($A264,FPL_Results_Extract[[Player]:[Player]],0)),INDEX(Team_Key[[Abbreviation]:[Abbreviation]],MATCH(LEFT(INDEX(FPL_Fixtures_Extract[],MATCH($A264,FPL_Fixtures_Extract[[Player]:[Player]],0),MATCH(FPL_Combined[[#Headers],[Gameweek 35]],FPL_Fixtures_Extract[#Headers],0)),LEN(INDEX(FPL_Fixtures_Extract[],MATCH($A264,FPL_Fixtures_Extract[[Player]:[Player]],0),MATCH(FPL_Combined[[#Headers],[Gameweek 35]],FPL_Fixtures_Extract[#Headers],0)))-4),Team_Key[[Full Name]:[Full Name]],0))&amp;RIGHT(INDEX(FPL_Fixtures_Extract[],MATCH($A264,FPL_Fixtures_Extract[[Player]:[Player]],0),MATCH(FPL_Combined[[#Headers],[Gameweek 35]],FPL_Fixtures_Extract[#Headers],0)),3))</f>
        <v>NOR(A)</v>
      </c>
      <c r="AK264" t="str">
        <f ca="1">IF(RIGHT(FPL_Combined[[#Headers],[Gameweek 36]],2)&lt;$B$622,INDEX(FPL_Results_Extract[Gameweek 11],MATCH($A264,FPL_Results_Extract[[Player]:[Player]],0)),INDEX(Team_Key[[Abbreviation]:[Abbreviation]],MATCH(LEFT(INDEX(FPL_Fixtures_Extract[],MATCH($A264,FPL_Fixtures_Extract[[Player]:[Player]],0),MATCH(FPL_Combined[[#Headers],[Gameweek 36]],FPL_Fixtures_Extract[#Headers],0)),LEN(INDEX(FPL_Fixtures_Extract[],MATCH($A264,FPL_Fixtures_Extract[[Player]:[Player]],0),MATCH(FPL_Combined[[#Headers],[Gameweek 36]],FPL_Fixtures_Extract[#Headers],0)))-4),Team_Key[[Full Name]:[Full Name]],0))&amp;RIGHT(INDEX(FPL_Fixtures_Extract[],MATCH($A264,FPL_Fixtures_Extract[[Player]:[Player]],0),MATCH(FPL_Combined[[#Headers],[Gameweek 36]],FPL_Fixtures_Extract[#Headers],0)),3))</f>
        <v>AVL(H)</v>
      </c>
      <c r="AL264" t="str">
        <f ca="1">IF(RIGHT(FPL_Combined[[#Headers],[Gameweek 37]],2)&lt;$B$622,INDEX(FPL_Results_Extract[Gameweek 12],MATCH($A264,FPL_Results_Extract[[Player]:[Player]],0)),INDEX(Team_Key[[Abbreviation]:[Abbreviation]],MATCH(LEFT(INDEX(FPL_Fixtures_Extract[],MATCH($A264,FPL_Fixtures_Extract[[Player]:[Player]],0),MATCH(FPL_Combined[[#Headers],[Gameweek 37]],FPL_Fixtures_Extract[#Headers],0)),LEN(INDEX(FPL_Fixtures_Extract[],MATCH($A264,FPL_Fixtures_Extract[[Player]:[Player]],0),MATCH(FPL_Combined[[#Headers],[Gameweek 37]],FPL_Fixtures_Extract[#Headers],0)))-4),Team_Key[[Full Name]:[Full Name]],0))&amp;RIGHT(INDEX(FPL_Fixtures_Extract[],MATCH($A264,FPL_Fixtures_Extract[[Player]:[Player]],0),MATCH(FPL_Combined[[#Headers],[Gameweek 37]],FPL_Fixtures_Extract[#Headers],0)),3))</f>
        <v>LIV(A)</v>
      </c>
      <c r="AM264" t="str">
        <f ca="1">IF(RIGHT(FPL_Combined[[#Headers],[Gameweek 38]],2)&lt;$B$622,INDEX(FPL_Results_Extract[Gameweek 13],MATCH($A264,FPL_Results_Extract[[Player]:[Player]],0)),INDEX(Team_Key[[Abbreviation]:[Abbreviation]],MATCH(LEFT(INDEX(FPL_Fixtures_Extract[],MATCH($A264,FPL_Fixtures_Extract[[Player]:[Player]],0),MATCH(FPL_Combined[[#Headers],[Gameweek 38]],FPL_Fixtures_Extract[#Headers],0)),LEN(INDEX(FPL_Fixtures_Extract[],MATCH($A264,FPL_Fixtures_Extract[[Player]:[Player]],0),MATCH(FPL_Combined[[#Headers],[Gameweek 38]],FPL_Fixtures_Extract[#Headers],0)))-4),Team_Key[[Full Name]:[Full Name]],0))&amp;RIGHT(INDEX(FPL_Fixtures_Extract[],MATCH($A264,FPL_Fixtures_Extract[[Player]:[Player]],0),MATCH(FPL_Combined[[#Headers],[Gameweek 38]],FPL_Fixtures_Extract[#Headers],0)),3))</f>
        <v>SUN(H)</v>
      </c>
    </row>
    <row r="265" spans="1:39" x14ac:dyDescent="0.45">
      <c r="A265" t="s">
        <v>659</v>
      </c>
      <c r="B265" t="str">
        <f ca="1">IF(RIGHT(FPL_Combined[[#Headers],[Gameweek 01]],2)&lt;$B$622,INDEX(FPL_Results_Extract[Gameweek 01],MATCH($A265,FPL_Results_Extract[[Player]:[Player]],0)),INDEX(Team_Key[[Abbreviation]:[Abbreviation]],MATCH(LEFT(INDEX(FPL_Fixtures_Extract[],MATCH($A265,FPL_Fixtures_Extract[[Player]:[Player]],0),MATCH(FPL_Combined[[#Headers],[Gameweek 01]],FPL_Fixtures_Extract[#Headers],0)),LEN(INDEX(FPL_Fixtures_Extract[],MATCH($A265,FPL_Fixtures_Extract[[Player]:[Player]],0),MATCH(FPL_Combined[[#Headers],[Gameweek 01]],FPL_Fixtures_Extract[#Headers],0)))-4),Team_Key[[Full Name]:[Full Name]],0))&amp;RIGHT(INDEX(FPL_Fixtures_Extract[],MATCH($A265,FPL_Fixtures_Extract[[Player]:[Player]],0),MATCH(FPL_Combined[[#Headers],[Gameweek 01]],FPL_Fixtures_Extract[#Headers],0)),3))</f>
        <v>EVE(A) 2-2</v>
      </c>
      <c r="C265" t="str">
        <f ca="1">IF(RIGHT(FPL_Combined[[#Headers],[Gameweek 02]],2)&lt;$B$622,INDEX(FPL_Results_Extract[Gameweek 02],MATCH($A265,FPL_Results_Extract[[Player]:[Player]],0)),INDEX(Team_Key[[Abbreviation]:[Abbreviation]],MATCH(LEFT(INDEX(FPL_Fixtures_Extract[],MATCH($A265,FPL_Fixtures_Extract[[Player]:[Player]],0),MATCH(FPL_Combined[[#Headers],[Gameweek 02]],FPL_Fixtures_Extract[#Headers],0)),LEN(INDEX(FPL_Fixtures_Extract[],MATCH($A265,FPL_Fixtures_Extract[[Player]:[Player]],0),MATCH(FPL_Combined[[#Headers],[Gameweek 02]],FPL_Fixtures_Extract[#Headers],0)))-4),Team_Key[[Full Name]:[Full Name]],0))&amp;RIGHT(INDEX(FPL_Fixtures_Extract[],MATCH($A265,FPL_Fixtures_Extract[[Player]:[Player]],0),MATCH(FPL_Combined[[#Headers],[Gameweek 02]],FPL_Fixtures_Extract[#Headers],0)),3))</f>
        <v>WBA(H) 0-0</v>
      </c>
      <c r="D265" t="str">
        <f ca="1">IF(RIGHT(FPL_Combined[[#Headers],[Gameweek 03]],2)&lt;$B$622,INDEX(FPL_Results_Extract[Gameweek 03],MATCH($A265,FPL_Results_Extract[[Player]:[Player]],0)),INDEX(Team_Key[[Abbreviation]:[Abbreviation]],MATCH(LEFT(INDEX(FPL_Fixtures_Extract[],MATCH($A265,FPL_Fixtures_Extract[[Player]:[Player]],0),MATCH(FPL_Combined[[#Headers],[Gameweek 03]],FPL_Fixtures_Extract[#Headers],0)),LEN(INDEX(FPL_Fixtures_Extract[],MATCH($A265,FPL_Fixtures_Extract[[Player]:[Player]],0),MATCH(FPL_Combined[[#Headers],[Gameweek 03]],FPL_Fixtures_Extract[#Headers],0)))-4),Team_Key[[Full Name]:[Full Name]],0))&amp;RIGHT(INDEX(FPL_Fixtures_Extract[],MATCH($A265,FPL_Fixtures_Extract[[Player]:[Player]],0),MATCH(FPL_Combined[[#Headers],[Gameweek 03]],FPL_Fixtures_Extract[#Headers],0)),3))</f>
        <v>SOU(H) 0-0</v>
      </c>
      <c r="E265" t="str">
        <f ca="1">IF(RIGHT(FPL_Combined[[#Headers],[Gameweek 04]],2)&lt;$B$622,INDEX(FPL_Results_Extract[Gameweek 04],MATCH($A265,FPL_Results_Extract[[Player]:[Player]],0)),INDEX(Team_Key[[Abbreviation]:[Abbreviation]],MATCH(LEFT(INDEX(FPL_Fixtures_Extract[],MATCH($A265,FPL_Fixtures_Extract[[Player]:[Player]],0),MATCH(FPL_Combined[[#Headers],[Gameweek 04]],FPL_Fixtures_Extract[#Headers],0)),LEN(INDEX(FPL_Fixtures_Extract[],MATCH($A265,FPL_Fixtures_Extract[[Player]:[Player]],0),MATCH(FPL_Combined[[#Headers],[Gameweek 04]],FPL_Fixtures_Extract[#Headers],0)))-4),Team_Key[[Full Name]:[Full Name]],0))&amp;RIGHT(INDEX(FPL_Fixtures_Extract[],MATCH($A265,FPL_Fixtures_Extract[[Player]:[Player]],0),MATCH(FPL_Combined[[#Headers],[Gameweek 04]],FPL_Fixtures_Extract[#Headers],0)),3))</f>
        <v>MCI(A) 0-2</v>
      </c>
      <c r="F265" t="str">
        <f ca="1">IF(RIGHT(FPL_Combined[[#Headers],[Gameweek 05]],2)&lt;$B$622,INDEX(FPL_Results_Extract[Gameweek 05],MATCH($A265,FPL_Results_Extract[[Player]:[Player]],0)),INDEX(Team_Key[[Abbreviation]:[Abbreviation]],MATCH(LEFT(INDEX(FPL_Fixtures_Extract[],MATCH($A265,FPL_Fixtures_Extract[[Player]:[Player]],0),MATCH(FPL_Combined[[#Headers],[Gameweek 05]],FPL_Fixtures_Extract[#Headers],0)),LEN(INDEX(FPL_Fixtures_Extract[],MATCH($A265,FPL_Fixtures_Extract[[Player]:[Player]],0),MATCH(FPL_Combined[[#Headers],[Gameweek 05]],FPL_Fixtures_Extract[#Headers],0)))-4),Team_Key[[Full Name]:[Full Name]],0))&amp;RIGHT(INDEX(FPL_Fixtures_Extract[],MATCH($A265,FPL_Fixtures_Extract[[Player]:[Player]],0),MATCH(FPL_Combined[[#Headers],[Gameweek 05]],FPL_Fixtures_Extract[#Headers],0)),3))</f>
        <v>SWA(H) 1-0</v>
      </c>
      <c r="G265" t="str">
        <f ca="1">IF(RIGHT(FPL_Combined[[#Headers],[Gameweek 06]],2)&lt;$B$622,INDEX(FPL_Results_Extract[Gameweek 06],MATCH($A265,FPL_Results_Extract[[Player]:[Player]],0)),INDEX(Team_Key[[Abbreviation]:[Abbreviation]],MATCH(LEFT(INDEX(FPL_Fixtures_Extract[],MATCH($A265,FPL_Fixtures_Extract[[Player]:[Player]],0),MATCH(FPL_Combined[[#Headers],[Gameweek 06]],FPL_Fixtures_Extract[#Headers],0)),LEN(INDEX(FPL_Fixtures_Extract[],MATCH($A265,FPL_Fixtures_Extract[[Player]:[Player]],0),MATCH(FPL_Combined[[#Headers],[Gameweek 06]],FPL_Fixtures_Extract[#Headers],0)))-4),Team_Key[[Full Name]:[Full Name]],0))&amp;RIGHT(INDEX(FPL_Fixtures_Extract[],MATCH($A265,FPL_Fixtures_Extract[[Player]:[Player]],0),MATCH(FPL_Combined[[#Headers],[Gameweek 06]],FPL_Fixtures_Extract[#Headers],0)),3))</f>
        <v>NEW(A) 2-1</v>
      </c>
      <c r="H265" t="str">
        <f ca="1">IF(RIGHT(FPL_Combined[[#Headers],[Gameweek 07]],2)&lt;$B$622,INDEX(FPL_Results_Extract[Gameweek 07],MATCH($A265,FPL_Results_Extract[[Player]:[Player]],0)),INDEX(Team_Key[[Abbreviation]:[Abbreviation]],MATCH(LEFT(INDEX(FPL_Fixtures_Extract[],MATCH($A265,FPL_Fixtures_Extract[[Player]:[Player]],0),MATCH(FPL_Combined[[#Headers],[Gameweek 07]],FPL_Fixtures_Extract[#Headers],0)),LEN(INDEX(FPL_Fixtures_Extract[],MATCH($A265,FPL_Fixtures_Extract[[Player]:[Player]],0),MATCH(FPL_Combined[[#Headers],[Gameweek 07]],FPL_Fixtures_Extract[#Headers],0)))-4),Team_Key[[Full Name]:[Full Name]],0))&amp;RIGHT(INDEX(FPL_Fixtures_Extract[],MATCH($A265,FPL_Fixtures_Extract[[Player]:[Player]],0),MATCH(FPL_Combined[[#Headers],[Gameweek 07]],FPL_Fixtures_Extract[#Headers],0)),3))</f>
        <v>CRY(H) 0-1</v>
      </c>
      <c r="I265" t="str">
        <f ca="1">IF(RIGHT(FPL_Combined[[#Headers],[Gameweek 08]],2)&lt;$B$622,INDEX(FPL_Results_Extract[Gameweek 08],MATCH($A265,FPL_Results_Extract[[Player]:[Player]],0)),INDEX(Team_Key[[Abbreviation]:[Abbreviation]],MATCH(LEFT(INDEX(FPL_Fixtures_Extract[],MATCH($A265,FPL_Fixtures_Extract[[Player]:[Player]],0),MATCH(FPL_Combined[[#Headers],[Gameweek 08]],FPL_Fixtures_Extract[#Headers],0)),LEN(INDEX(FPL_Fixtures_Extract[],MATCH($A265,FPL_Fixtures_Extract[[Player]:[Player]],0),MATCH(FPL_Combined[[#Headers],[Gameweek 08]],FPL_Fixtures_Extract[#Headers],0)))-4),Team_Key[[Full Name]:[Full Name]],0))&amp;RIGHT(INDEX(FPL_Fixtures_Extract[],MATCH($A265,FPL_Fixtures_Extract[[Player]:[Player]],0),MATCH(FPL_Combined[[#Headers],[Gameweek 08]],FPL_Fixtures_Extract[#Headers],0)),3))</f>
        <v>BOU(A) 1-1</v>
      </c>
      <c r="J265" t="str">
        <f ca="1">IF(RIGHT(FPL_Combined[[#Headers],[Gameweek 09]],2)&lt;$B$622,INDEX(FPL_Results_Extract[Gameweek 09],MATCH($A265,FPL_Results_Extract[[Player]:[Player]],0)),INDEX(Team_Key[[Abbreviation]:[Abbreviation]],MATCH(LEFT(INDEX(FPL_Fixtures_Extract[],MATCH($A265,FPL_Fixtures_Extract[[Player]:[Player]],0),MATCH(FPL_Combined[[#Headers],[Gameweek 09]],FPL_Fixtures_Extract[#Headers],0)),LEN(INDEX(FPL_Fixtures_Extract[],MATCH($A265,FPL_Fixtures_Extract[[Player]:[Player]],0),MATCH(FPL_Combined[[#Headers],[Gameweek 09]],FPL_Fixtures_Extract[#Headers],0)))-4),Team_Key[[Full Name]:[Full Name]],0))&amp;RIGHT(INDEX(FPL_Fixtures_Extract[],MATCH($A265,FPL_Fixtures_Extract[[Player]:[Player]],0),MATCH(FPL_Combined[[#Headers],[Gameweek 09]],FPL_Fixtures_Extract[#Headers],0)),3))</f>
        <v>ARS(H) 0-3</v>
      </c>
      <c r="K265" t="str">
        <f ca="1">IF(RIGHT(FPL_Combined[[#Headers],[Gameweek 10]],2)&lt;$B$622,INDEX(FPL_Results_Extract[Gameweek 10],MATCH($A265,FPL_Results_Extract[[Player]:[Player]],0)),INDEX(Team_Key[[Abbreviation]:[Abbreviation]],MATCH(LEFT(INDEX(FPL_Fixtures_Extract[],MATCH($A265,FPL_Fixtures_Extract[[Player]:[Player]],0),MATCH(FPL_Combined[[#Headers],[Gameweek 10]],FPL_Fixtures_Extract[#Headers],0)),LEN(INDEX(FPL_Fixtures_Extract[],MATCH($A265,FPL_Fixtures_Extract[[Player]:[Player]],0),MATCH(FPL_Combined[[#Headers],[Gameweek 10]],FPL_Fixtures_Extract[#Headers],0)))-4),Team_Key[[Full Name]:[Full Name]],0))&amp;RIGHT(INDEX(FPL_Fixtures_Extract[],MATCH($A265,FPL_Fixtures_Extract[[Player]:[Player]],0),MATCH(FPL_Combined[[#Headers],[Gameweek 10]],FPL_Fixtures_Extract[#Headers],0)),3))</f>
        <v>STK(A) 2-0</v>
      </c>
      <c r="L265" t="str">
        <f ca="1">IF(RIGHT(FPL_Combined[[#Headers],[Gameweek 11]],2)&lt;$B$622,INDEX(FPL_Results_Extract[Gameweek 11],MATCH($A265,FPL_Results_Extract[[Player]:[Player]],0)),INDEX(Team_Key[[Abbreviation]:[Abbreviation]],MATCH(LEFT(INDEX(FPL_Fixtures_Extract[],MATCH($A265,FPL_Fixtures_Extract[[Player]:[Player]],0),MATCH(FPL_Combined[[#Headers],[Gameweek 11]],FPL_Fixtures_Extract[#Headers],0)),LEN(INDEX(FPL_Fixtures_Extract[],MATCH($A265,FPL_Fixtures_Extract[[Player]:[Player]],0),MATCH(FPL_Combined[[#Headers],[Gameweek 11]],FPL_Fixtures_Extract[#Headers],0)))-4),Team_Key[[Full Name]:[Full Name]],0))&amp;RIGHT(INDEX(FPL_Fixtures_Extract[],MATCH($A265,FPL_Fixtures_Extract[[Player]:[Player]],0),MATCH(FPL_Combined[[#Headers],[Gameweek 11]],FPL_Fixtures_Extract[#Headers],0)),3))</f>
        <v>WHU(H) 2-0</v>
      </c>
      <c r="M265" t="str">
        <f ca="1">IF(RIGHT(FPL_Combined[[#Headers],[Gameweek 12]],2)&lt;$B$622,INDEX(FPL_Results_Extract[Gameweek 12],MATCH($A265,FPL_Results_Extract[[Player]:[Player]],0)),INDEX(Team_Key[[Abbreviation]:[Abbreviation]],MATCH(LEFT(INDEX(FPL_Fixtures_Extract[],MATCH($A265,FPL_Fixtures_Extract[[Player]:[Player]],0),MATCH(FPL_Combined[[#Headers],[Gameweek 12]],FPL_Fixtures_Extract[#Headers],0)),LEN(INDEX(FPL_Fixtures_Extract[],MATCH($A265,FPL_Fixtures_Extract[[Player]:[Player]],0),MATCH(FPL_Combined[[#Headers],[Gameweek 12]],FPL_Fixtures_Extract[#Headers],0)))-4),Team_Key[[Full Name]:[Full Name]],0))&amp;RIGHT(INDEX(FPL_Fixtures_Extract[],MATCH($A265,FPL_Fixtures_Extract[[Player]:[Player]],0),MATCH(FPL_Combined[[#Headers],[Gameweek 12]],FPL_Fixtures_Extract[#Headers],0)),3))</f>
        <v>LEI(A) 1-2</v>
      </c>
      <c r="N265" t="str">
        <f ca="1">IF(RIGHT(FPL_Combined[[#Headers],[Gameweek 13]],2)&lt;$B$622,INDEX(FPL_Results_Extract[Gameweek 13],MATCH($A265,FPL_Results_Extract[[Player]:[Player]],0)),INDEX(Team_Key[[Abbreviation]:[Abbreviation]],MATCH(LEFT(INDEX(FPL_Fixtures_Extract[],MATCH($A265,FPL_Fixtures_Extract[[Player]:[Player]],0),MATCH(FPL_Combined[[#Headers],[Gameweek 13]],FPL_Fixtures_Extract[#Headers],0)),LEN(INDEX(FPL_Fixtures_Extract[],MATCH($A265,FPL_Fixtures_Extract[[Player]:[Player]],0),MATCH(FPL_Combined[[#Headers],[Gameweek 13]],FPL_Fixtures_Extract[#Headers],0)))-4),Team_Key[[Full Name]:[Full Name]],0))&amp;RIGHT(INDEX(FPL_Fixtures_Extract[],MATCH($A265,FPL_Fixtures_Extract[[Player]:[Player]],0),MATCH(FPL_Combined[[#Headers],[Gameweek 13]],FPL_Fixtures_Extract[#Headers],0)),3))</f>
        <v>MUN(H) 1-2</v>
      </c>
      <c r="O265" t="str">
        <f ca="1">IF(RIGHT(FPL_Combined[[#Headers],[Gameweek 14]],2)&lt;$B$622,INDEX(FPL_Results_Extract[Gameweek 14],MATCH($A265,FPL_Results_Extract[[Player]:[Player]],0)),INDEX(Team_Key[[Abbreviation]:[Abbreviation]],MATCH(LEFT(INDEX(FPL_Fixtures_Extract[],MATCH($A265,FPL_Fixtures_Extract[[Player]:[Player]],0),MATCH(FPL_Combined[[#Headers],[Gameweek 14]],FPL_Fixtures_Extract[#Headers],0)),LEN(INDEX(FPL_Fixtures_Extract[],MATCH($A265,FPL_Fixtures_Extract[[Player]:[Player]],0),MATCH(FPL_Combined[[#Headers],[Gameweek 14]],FPL_Fixtures_Extract[#Headers],0)))-4),Team_Key[[Full Name]:[Full Name]],0))&amp;RIGHT(INDEX(FPL_Fixtures_Extract[],MATCH($A265,FPL_Fixtures_Extract[[Player]:[Player]],0),MATCH(FPL_Combined[[#Headers],[Gameweek 14]],FPL_Fixtures_Extract[#Headers],0)),3))</f>
        <v>AVL(A) 3-2</v>
      </c>
      <c r="P265" t="str">
        <f ca="1">IF(RIGHT(FPL_Combined[[#Headers],[Gameweek 15]],2)&lt;$B$622,INDEX(FPL_Results_Extract[Gameweek 15],MATCH($A265,FPL_Results_Extract[[Player]:[Player]],0)),INDEX(Team_Key[[Abbreviation]:[Abbreviation]],MATCH(LEFT(INDEX(FPL_Fixtures_Extract[],MATCH($A265,FPL_Fixtures_Extract[[Player]:[Player]],0),MATCH(FPL_Combined[[#Headers],[Gameweek 15]],FPL_Fixtures_Extract[#Headers],0)),LEN(INDEX(FPL_Fixtures_Extract[],MATCH($A265,FPL_Fixtures_Extract[[Player]:[Player]],0),MATCH(FPL_Combined[[#Headers],[Gameweek 15]],FPL_Fixtures_Extract[#Headers],0)))-4),Team_Key[[Full Name]:[Full Name]],0))&amp;RIGHT(INDEX(FPL_Fixtures_Extract[],MATCH($A265,FPL_Fixtures_Extract[[Player]:[Player]],0),MATCH(FPL_Combined[[#Headers],[Gameweek 15]],FPL_Fixtures_Extract[#Headers],0)),3))</f>
        <v>NOR(H) 2-0</v>
      </c>
      <c r="Q265" t="str">
        <f ca="1">IF(RIGHT(FPL_Combined[[#Headers],[Gameweek 16]],2)&lt;$B$622,INDEX(FPL_Results_Extract[Gameweek 16],MATCH($A265,FPL_Results_Extract[[Player]:[Player]],0)),INDEX(Team_Key[[Abbreviation]:[Abbreviation]],MATCH(LEFT(INDEX(FPL_Fixtures_Extract[],MATCH($A265,FPL_Fixtures_Extract[[Player]:[Player]],0),MATCH(FPL_Combined[[#Headers],[Gameweek 16]],FPL_Fixtures_Extract[#Headers],0)),LEN(INDEX(FPL_Fixtures_Extract[],MATCH($A265,FPL_Fixtures_Extract[[Player]:[Player]],0),MATCH(FPL_Combined[[#Headers],[Gameweek 16]],FPL_Fixtures_Extract[#Headers],0)))-4),Team_Key[[Full Name]:[Full Name]],0))&amp;RIGHT(INDEX(FPL_Fixtures_Extract[],MATCH($A265,FPL_Fixtures_Extract[[Player]:[Player]],0),MATCH(FPL_Combined[[#Headers],[Gameweek 16]],FPL_Fixtures_Extract[#Headers],0)),3))</f>
        <v>SUN(A) 1-0</v>
      </c>
      <c r="R265" t="str">
        <f ca="1">IF(RIGHT(FPL_Combined[[#Headers],[Gameweek 17]],2)&lt;$B$622,INDEX(FPL_Results_Extract[Gameweek 17],MATCH($A265,FPL_Results_Extract[[Player]:[Player]],0)),INDEX(Team_Key[[Abbreviation]:[Abbreviation]],MATCH(LEFT(INDEX(FPL_Fixtures_Extract[],MATCH($A265,FPL_Fixtures_Extract[[Player]:[Player]],0),MATCH(FPL_Combined[[#Headers],[Gameweek 17]],FPL_Fixtures_Extract[#Headers],0)),LEN(INDEX(FPL_Fixtures_Extract[],MATCH($A265,FPL_Fixtures_Extract[[Player]:[Player]],0),MATCH(FPL_Combined[[#Headers],[Gameweek 17]],FPL_Fixtures_Extract[#Headers],0)))-4),Team_Key[[Full Name]:[Full Name]],0))&amp;RIGHT(INDEX(FPL_Fixtures_Extract[],MATCH($A265,FPL_Fixtures_Extract[[Player]:[Player]],0),MATCH(FPL_Combined[[#Headers],[Gameweek 17]],FPL_Fixtures_Extract[#Headers],0)),3))</f>
        <v>LIV(H) 3-0</v>
      </c>
      <c r="S265" t="str">
        <f ca="1">IF(RIGHT(FPL_Combined[[#Headers],[Gameweek 18]],2)&lt;$B$622,INDEX(FPL_Results_Extract[Gameweek 18],MATCH($A265,FPL_Results_Extract[[Player]:[Player]],0)),INDEX(Team_Key[[Abbreviation]:[Abbreviation]],MATCH(LEFT(INDEX(FPL_Fixtures_Extract[],MATCH($A265,FPL_Fixtures_Extract[[Player]:[Player]],0),MATCH(FPL_Combined[[#Headers],[Gameweek 18]],FPL_Fixtures_Extract[#Headers],0)),LEN(INDEX(FPL_Fixtures_Extract[],MATCH($A265,FPL_Fixtures_Extract[[Player]:[Player]],0),MATCH(FPL_Combined[[#Headers],[Gameweek 18]],FPL_Fixtures_Extract[#Headers],0)))-4),Team_Key[[Full Name]:[Full Name]],0))&amp;RIGHT(INDEX(FPL_Fixtures_Extract[],MATCH($A265,FPL_Fixtures_Extract[[Player]:[Player]],0),MATCH(FPL_Combined[[#Headers],[Gameweek 18]],FPL_Fixtures_Extract[#Headers],0)),3))</f>
        <v>CHE(A) 2-2</v>
      </c>
      <c r="T265" t="str">
        <f ca="1">IF(RIGHT(FPL_Combined[[#Headers],[Gameweek 19]],2)&lt;$B$622,INDEX(FPL_Results_Extract[Gameweek 19],MATCH($A265,FPL_Results_Extract[[Player]:[Player]],0)),INDEX(Team_Key[[Abbreviation]:[Abbreviation]],MATCH(LEFT(INDEX(FPL_Fixtures_Extract[],MATCH($A265,FPL_Fixtures_Extract[[Player]:[Player]],0),MATCH(FPL_Combined[[#Headers],[Gameweek 19]],FPL_Fixtures_Extract[#Headers],0)),LEN(INDEX(FPL_Fixtures_Extract[],MATCH($A265,FPL_Fixtures_Extract[[Player]:[Player]],0),MATCH(FPL_Combined[[#Headers],[Gameweek 19]],FPL_Fixtures_Extract[#Headers],0)))-4),Team_Key[[Full Name]:[Full Name]],0))&amp;RIGHT(INDEX(FPL_Fixtures_Extract[],MATCH($A265,FPL_Fixtures_Extract[[Player]:[Player]],0),MATCH(FPL_Combined[[#Headers],[Gameweek 19]],FPL_Fixtures_Extract[#Headers],0)),3))</f>
        <v>TOT(H) 1-2</v>
      </c>
      <c r="U265" t="str">
        <f ca="1">IF(RIGHT(FPL_Combined[[#Headers],[Gameweek 20]],2)&lt;$B$622,INDEX(FPL_Results_Extract[Gameweek 20],MATCH($A265,FPL_Results_Extract[[Player]:[Player]],0)),INDEX(Team_Key[[Abbreviation]:[Abbreviation]],MATCH(LEFT(INDEX(FPL_Fixtures_Extract[],MATCH($A265,FPL_Fixtures_Extract[[Player]:[Player]],0),MATCH(FPL_Combined[[#Headers],[Gameweek 20]],FPL_Fixtures_Extract[#Headers],0)),LEN(INDEX(FPL_Fixtures_Extract[],MATCH($A265,FPL_Fixtures_Extract[[Player]:[Player]],0),MATCH(FPL_Combined[[#Headers],[Gameweek 20]],FPL_Fixtures_Extract[#Headers],0)))-4),Team_Key[[Full Name]:[Full Name]],0))&amp;RIGHT(INDEX(FPL_Fixtures_Extract[],MATCH($A265,FPL_Fixtures_Extract[[Player]:[Player]],0),MATCH(FPL_Combined[[#Headers],[Gameweek 20]],FPL_Fixtures_Extract[#Headers],0)),3))</f>
        <v>MCI(H) 1-2</v>
      </c>
      <c r="V265" t="str">
        <f ca="1">IF(RIGHT(FPL_Combined[[#Headers],[Gameweek 21]],2)&lt;$B$622,INDEX(FPL_Results_Extract[Gameweek 21],MATCH($A265,FPL_Results_Extract[[Player]:[Player]],0)),INDEX(Team_Key[[Abbreviation]:[Abbreviation]],MATCH(LEFT(INDEX(FPL_Fixtures_Extract[],MATCH($A265,FPL_Fixtures_Extract[[Player]:[Player]],0),MATCH(FPL_Combined[[#Headers],[Gameweek 21]],FPL_Fixtures_Extract[#Headers],0)),LEN(INDEX(FPL_Fixtures_Extract[],MATCH($A265,FPL_Fixtures_Extract[[Player]:[Player]],0),MATCH(FPL_Combined[[#Headers],[Gameweek 21]],FPL_Fixtures_Extract[#Headers],0)))-4),Team_Key[[Full Name]:[Full Name]],0))&amp;RIGHT(INDEX(FPL_Fixtures_Extract[],MATCH($A265,FPL_Fixtures_Extract[[Player]:[Player]],0),MATCH(FPL_Combined[[#Headers],[Gameweek 21]],FPL_Fixtures_Extract[#Headers],0)),3))</f>
        <v>SOU(A) 0-2</v>
      </c>
      <c r="W265" t="str">
        <f ca="1">IF(RIGHT(FPL_Combined[[#Headers],[Gameweek 22]],2)&lt;$B$622,INDEX(FPL_Results_Extract[Gameweek 22],MATCH($A265,FPL_Results_Extract[[Player]:[Player]],0)),INDEX(Team_Key[[Abbreviation]:[Abbreviation]],MATCH(LEFT(INDEX(FPL_Fixtures_Extract[],MATCH($A265,FPL_Fixtures_Extract[[Player]:[Player]],0),MATCH(FPL_Combined[[#Headers],[Gameweek 22]],FPL_Fixtures_Extract[#Headers],0)),LEN(INDEX(FPL_Fixtures_Extract[],MATCH($A265,FPL_Fixtures_Extract[[Player]:[Player]],0),MATCH(FPL_Combined[[#Headers],[Gameweek 22]],FPL_Fixtures_Extract[#Headers],0)))-4),Team_Key[[Full Name]:[Full Name]],0))&amp;RIGHT(INDEX(FPL_Fixtures_Extract[],MATCH($A265,FPL_Fixtures_Extract[[Player]:[Player]],0),MATCH(FPL_Combined[[#Headers],[Gameweek 22]],FPL_Fixtures_Extract[#Headers],0)),3))</f>
        <v>SWA(A) 0-1</v>
      </c>
      <c r="X265" t="str">
        <f ca="1">IF(RIGHT(FPL_Combined[[#Headers],[Gameweek 23]],2)&lt;$B$622,INDEX(FPL_Results_Extract[Gameweek 23],MATCH($A265,FPL_Results_Extract[[Player]:[Player]],0)),INDEX(Team_Key[[Abbreviation]:[Abbreviation]],MATCH(LEFT(INDEX(FPL_Fixtures_Extract[],MATCH($A265,FPL_Fixtures_Extract[[Player]:[Player]],0),MATCH(FPL_Combined[[#Headers],[Gameweek 23]],FPL_Fixtures_Extract[#Headers],0)),LEN(INDEX(FPL_Fixtures_Extract[],MATCH($A265,FPL_Fixtures_Extract[[Player]:[Player]],0),MATCH(FPL_Combined[[#Headers],[Gameweek 23]],FPL_Fixtures_Extract[#Headers],0)))-4),Team_Key[[Full Name]:[Full Name]],0))&amp;RIGHT(INDEX(FPL_Fixtures_Extract[],MATCH($A265,FPL_Fixtures_Extract[[Player]:[Player]],0),MATCH(FPL_Combined[[#Headers],[Gameweek 23]],FPL_Fixtures_Extract[#Headers],0)),3))</f>
        <v>NEW(H) 2-1</v>
      </c>
      <c r="Y265" t="str">
        <f ca="1">IF(RIGHT(FPL_Combined[[#Headers],[Gameweek 24]],2)&lt;$B$622,INDEX(FPL_Results_Extract[Team],MATCH($A265,FPL_Results_Extract[[Player]:[Player]],0)),INDEX(Team_Key[[Abbreviation]:[Abbreviation]],MATCH(LEFT(INDEX(FPL_Fixtures_Extract[],MATCH($A265,FPL_Fixtures_Extract[[Player]:[Player]],0),MATCH(FPL_Combined[[#Headers],[Gameweek 24]],FPL_Fixtures_Extract[#Headers],0)),LEN(INDEX(FPL_Fixtures_Extract[],MATCH($A265,FPL_Fixtures_Extract[[Player]:[Player]],0),MATCH(FPL_Combined[[#Headers],[Gameweek 24]],FPL_Fixtures_Extract[#Headers],0)))-4),Team_Key[[Full Name]:[Full Name]],0))&amp;RIGHT(INDEX(FPL_Fixtures_Extract[],MATCH($A265,FPL_Fixtures_Extract[[Player]:[Player]],0),MATCH(FPL_Combined[[#Headers],[Gameweek 24]],FPL_Fixtures_Extract[#Headers],0)),3))</f>
        <v>WAT</v>
      </c>
      <c r="Z265" t="str">
        <f ca="1">IF(RIGHT(FPL_Combined[[#Headers],[Gameweek 25]],2)&lt;$B$622,INDEX(FPL_Results_Extract[Player],MATCH($A265,FPL_Results_Extract[[Player]:[Player]],0)),INDEX(Team_Key[[Abbreviation]:[Abbreviation]],MATCH(LEFT(INDEX(FPL_Fixtures_Extract[],MATCH($A265,FPL_Fixtures_Extract[[Player]:[Player]],0),MATCH(FPL_Combined[[#Headers],[Gameweek 25]],FPL_Fixtures_Extract[#Headers],0)),LEN(INDEX(FPL_Fixtures_Extract[],MATCH($A265,FPL_Fixtures_Extract[[Player]:[Player]],0),MATCH(FPL_Combined[[#Headers],[Gameweek 25]],FPL_Fixtures_Extract[#Headers],0)))-4),Team_Key[[Full Name]:[Full Name]],0))&amp;RIGHT(INDEX(FPL_Fixtures_Extract[],MATCH($A265,FPL_Fixtures_Extract[[Player]:[Player]],0),MATCH(FPL_Combined[[#Headers],[Gameweek 25]],FPL_Fixtures_Extract[#Headers],0)),3))</f>
        <v>Holebas</v>
      </c>
      <c r="AA265" t="str">
        <f ca="1">IF(RIGHT(FPL_Combined[[#Headers],[Gameweek 26]],2)&lt;$B$622,INDEX(FPL_Results_Extract[Gameweek 01],MATCH($A265,FPL_Results_Extract[[Player]:[Player]],0)),INDEX(Team_Key[[Abbreviation]:[Abbreviation]],MATCH(LEFT(INDEX(FPL_Fixtures_Extract[],MATCH($A265,FPL_Fixtures_Extract[[Player]:[Player]],0),MATCH(FPL_Combined[[#Headers],[Gameweek 26]],FPL_Fixtures_Extract[#Headers],0)),LEN(INDEX(FPL_Fixtures_Extract[],MATCH($A265,FPL_Fixtures_Extract[[Player]:[Player]],0),MATCH(FPL_Combined[[#Headers],[Gameweek 26]],FPL_Fixtures_Extract[#Headers],0)))-4),Team_Key[[Full Name]:[Full Name]],0))&amp;RIGHT(INDEX(FPL_Fixtures_Extract[],MATCH($A265,FPL_Fixtures_Extract[[Player]:[Player]],0),MATCH(FPL_Combined[[#Headers],[Gameweek 26]],FPL_Fixtures_Extract[#Headers],0)),3))</f>
        <v>EVE(A) 2-2</v>
      </c>
      <c r="AB265" t="str">
        <f ca="1">IF(RIGHT(FPL_Combined[[#Headers],[Gameweek 27]],2)&lt;$B$622,INDEX(FPL_Results_Extract[Gameweek 02],MATCH($A265,FPL_Results_Extract[[Player]:[Player]],0)),INDEX(Team_Key[[Abbreviation]:[Abbreviation]],MATCH(LEFT(INDEX(FPL_Fixtures_Extract[],MATCH($A265,FPL_Fixtures_Extract[[Player]:[Player]],0),MATCH(FPL_Combined[[#Headers],[Gameweek 27]],FPL_Fixtures_Extract[#Headers],0)),LEN(INDEX(FPL_Fixtures_Extract[],MATCH($A265,FPL_Fixtures_Extract[[Player]:[Player]],0),MATCH(FPL_Combined[[#Headers],[Gameweek 27]],FPL_Fixtures_Extract[#Headers],0)))-4),Team_Key[[Full Name]:[Full Name]],0))&amp;RIGHT(INDEX(FPL_Fixtures_Extract[],MATCH($A265,FPL_Fixtures_Extract[[Player]:[Player]],0),MATCH(FPL_Combined[[#Headers],[Gameweek 27]],FPL_Fixtures_Extract[#Headers],0)),3))</f>
        <v>WBA(H) 0-0</v>
      </c>
      <c r="AC265" t="str">
        <f ca="1">IF(RIGHT(FPL_Combined[[#Headers],[Gameweek 28]],2)&lt;$B$622,INDEX(FPL_Results_Extract[Gameweek 03],MATCH($A265,FPL_Results_Extract[[Player]:[Player]],0)),INDEX(Team_Key[[Abbreviation]:[Abbreviation]],MATCH(LEFT(INDEX(FPL_Fixtures_Extract[],MATCH($A265,FPL_Fixtures_Extract[[Player]:[Player]],0),MATCH(FPL_Combined[[#Headers],[Gameweek 28]],FPL_Fixtures_Extract[#Headers],0)),LEN(INDEX(FPL_Fixtures_Extract[],MATCH($A265,FPL_Fixtures_Extract[[Player]:[Player]],0),MATCH(FPL_Combined[[#Headers],[Gameweek 28]],FPL_Fixtures_Extract[#Headers],0)))-4),Team_Key[[Full Name]:[Full Name]],0))&amp;RIGHT(INDEX(FPL_Fixtures_Extract[],MATCH($A265,FPL_Fixtures_Extract[[Player]:[Player]],0),MATCH(FPL_Combined[[#Headers],[Gameweek 28]],FPL_Fixtures_Extract[#Headers],0)),3))</f>
        <v>SOU(H) 0-0</v>
      </c>
      <c r="AD265" t="str">
        <f ca="1">IF(RIGHT(FPL_Combined[[#Headers],[Gameweek 29]],2)&lt;$B$622,INDEX(FPL_Results_Extract[Gameweek 04],MATCH($A265,FPL_Results_Extract[[Player]:[Player]],0)),INDEX(Team_Key[[Abbreviation]:[Abbreviation]],MATCH(LEFT(INDEX(FPL_Fixtures_Extract[],MATCH($A265,FPL_Fixtures_Extract[[Player]:[Player]],0),MATCH(FPL_Combined[[#Headers],[Gameweek 29]],FPL_Fixtures_Extract[#Headers],0)),LEN(INDEX(FPL_Fixtures_Extract[],MATCH($A265,FPL_Fixtures_Extract[[Player]:[Player]],0),MATCH(FPL_Combined[[#Headers],[Gameweek 29]],FPL_Fixtures_Extract[#Headers],0)))-4),Team_Key[[Full Name]:[Full Name]],0))&amp;RIGHT(INDEX(FPL_Fixtures_Extract[],MATCH($A265,FPL_Fixtures_Extract[[Player]:[Player]],0),MATCH(FPL_Combined[[#Headers],[Gameweek 29]],FPL_Fixtures_Extract[#Headers],0)),3))</f>
        <v>LEI(H)</v>
      </c>
      <c r="AE265" t="e">
        <f ca="1">IF(RIGHT(FPL_Combined[[#Headers],[Gameweek 30]],2)&lt;$B$622,INDEX(FPL_Results_Extract[Gameweek 05],MATCH($A265,FPL_Results_Extract[[Player]:[Player]],0)),INDEX(Team_Key[[Abbreviation]:[Abbreviation]],MATCH(LEFT(INDEX(FPL_Fixtures_Extract[],MATCH($A265,FPL_Fixtures_Extract[[Player]:[Player]],0),MATCH(FPL_Combined[[#Headers],[Gameweek 30]],FPL_Fixtures_Extract[#Headers],0)),LEN(INDEX(FPL_Fixtures_Extract[],MATCH($A265,FPL_Fixtures_Extract[[Player]:[Player]],0),MATCH(FPL_Combined[[#Headers],[Gameweek 30]],FPL_Fixtures_Extract[#Headers],0)))-4),Team_Key[[Full Name]:[Full Name]],0))&amp;RIGHT(INDEX(FPL_Fixtures_Extract[],MATCH($A265,FPL_Fixtures_Extract[[Player]:[Player]],0),MATCH(FPL_Combined[[#Headers],[Gameweek 30]],FPL_Fixtures_Extract[#Headers],0)),3))</f>
        <v>#VALUE!</v>
      </c>
      <c r="AF265" t="str">
        <f ca="1">IF(RIGHT(FPL_Combined[[#Headers],[Gameweek 31]],2)&lt;$B$622,INDEX(FPL_Results_Extract[Gameweek 06],MATCH($A265,FPL_Results_Extract[[Player]:[Player]],0)),INDEX(Team_Key[[Abbreviation]:[Abbreviation]],MATCH(LEFT(INDEX(FPL_Fixtures_Extract[],MATCH($A265,FPL_Fixtures_Extract[[Player]:[Player]],0),MATCH(FPL_Combined[[#Headers],[Gameweek 31]],FPL_Fixtures_Extract[#Headers],0)),LEN(INDEX(FPL_Fixtures_Extract[],MATCH($A265,FPL_Fixtures_Extract[[Player]:[Player]],0),MATCH(FPL_Combined[[#Headers],[Gameweek 31]],FPL_Fixtures_Extract[#Headers],0)))-4),Team_Key[[Full Name]:[Full Name]],0))&amp;RIGHT(INDEX(FPL_Fixtures_Extract[],MATCH($A265,FPL_Fixtures_Extract[[Player]:[Player]],0),MATCH(FPL_Combined[[#Headers],[Gameweek 31]],FPL_Fixtures_Extract[#Headers],0)),3))</f>
        <v>STK(H)</v>
      </c>
      <c r="AG265" t="str">
        <f ca="1">IF(RIGHT(FPL_Combined[[#Headers],[Gameweek 32]],2)&lt;$B$622,INDEX(FPL_Results_Extract[Gameweek 07],MATCH($A265,FPL_Results_Extract[[Player]:[Player]],0)),INDEX(Team_Key[[Abbreviation]:[Abbreviation]],MATCH(LEFT(INDEX(FPL_Fixtures_Extract[],MATCH($A265,FPL_Fixtures_Extract[[Player]:[Player]],0),MATCH(FPL_Combined[[#Headers],[Gameweek 32]],FPL_Fixtures_Extract[#Headers],0)),LEN(INDEX(FPL_Fixtures_Extract[],MATCH($A265,FPL_Fixtures_Extract[[Player]:[Player]],0),MATCH(FPL_Combined[[#Headers],[Gameweek 32]],FPL_Fixtures_Extract[#Headers],0)))-4),Team_Key[[Full Name]:[Full Name]],0))&amp;RIGHT(INDEX(FPL_Fixtures_Extract[],MATCH($A265,FPL_Fixtures_Extract[[Player]:[Player]],0),MATCH(FPL_Combined[[#Headers],[Gameweek 32]],FPL_Fixtures_Extract[#Headers],0)),3))</f>
        <v>ARS(A)</v>
      </c>
      <c r="AH265" t="str">
        <f ca="1">IF(RIGHT(FPL_Combined[[#Headers],[Gameweek 33]],2)&lt;$B$622,INDEX(FPL_Results_Extract[Gameweek 08],MATCH($A265,FPL_Results_Extract[[Player]:[Player]],0)),INDEX(Team_Key[[Abbreviation]:[Abbreviation]],MATCH(LEFT(INDEX(FPL_Fixtures_Extract[],MATCH($A265,FPL_Fixtures_Extract[[Player]:[Player]],0),MATCH(FPL_Combined[[#Headers],[Gameweek 33]],FPL_Fixtures_Extract[#Headers],0)),LEN(INDEX(FPL_Fixtures_Extract[],MATCH($A265,FPL_Fixtures_Extract[[Player]:[Player]],0),MATCH(FPL_Combined[[#Headers],[Gameweek 33]],FPL_Fixtures_Extract[#Headers],0)))-4),Team_Key[[Full Name]:[Full Name]],0))&amp;RIGHT(INDEX(FPL_Fixtures_Extract[],MATCH($A265,FPL_Fixtures_Extract[[Player]:[Player]],0),MATCH(FPL_Combined[[#Headers],[Gameweek 33]],FPL_Fixtures_Extract[#Headers],0)),3))</f>
        <v>EVE(H)</v>
      </c>
      <c r="AI265" t="str">
        <f ca="1">IF(RIGHT(FPL_Combined[[#Headers],[Gameweek 34]],2)&lt;$B$622,INDEX(FPL_Results_Extract[Gameweek 09],MATCH($A265,FPL_Results_Extract[[Player]:[Player]],0)),INDEX(Team_Key[[Abbreviation]:[Abbreviation]],MATCH(LEFT(INDEX(FPL_Fixtures_Extract[],MATCH($A265,FPL_Fixtures_Extract[[Player]:[Player]],0),MATCH(FPL_Combined[[#Headers],[Gameweek 34]],FPL_Fixtures_Extract[#Headers],0)),LEN(INDEX(FPL_Fixtures_Extract[],MATCH($A265,FPL_Fixtures_Extract[[Player]:[Player]],0),MATCH(FPL_Combined[[#Headers],[Gameweek 34]],FPL_Fixtures_Extract[#Headers],0)))-4),Team_Key[[Full Name]:[Full Name]],0))&amp;RIGHT(INDEX(FPL_Fixtures_Extract[],MATCH($A265,FPL_Fixtures_Extract[[Player]:[Player]],0),MATCH(FPL_Combined[[#Headers],[Gameweek 34]],FPL_Fixtures_Extract[#Headers],0)),3))</f>
        <v>WBA(A)</v>
      </c>
      <c r="AJ265" t="str">
        <f ca="1">IF(RIGHT(FPL_Combined[[#Headers],[Gameweek 35]],2)&lt;$B$622,INDEX(FPL_Results_Extract[Gameweek 10],MATCH($A265,FPL_Results_Extract[[Player]:[Player]],0)),INDEX(Team_Key[[Abbreviation]:[Abbreviation]],MATCH(LEFT(INDEX(FPL_Fixtures_Extract[],MATCH($A265,FPL_Fixtures_Extract[[Player]:[Player]],0),MATCH(FPL_Combined[[#Headers],[Gameweek 35]],FPL_Fixtures_Extract[#Headers],0)),LEN(INDEX(FPL_Fixtures_Extract[],MATCH($A265,FPL_Fixtures_Extract[[Player]:[Player]],0),MATCH(FPL_Combined[[#Headers],[Gameweek 35]],FPL_Fixtures_Extract[#Headers],0)))-4),Team_Key[[Full Name]:[Full Name]],0))&amp;RIGHT(INDEX(FPL_Fixtures_Extract[],MATCH($A265,FPL_Fixtures_Extract[[Player]:[Player]],0),MATCH(FPL_Combined[[#Headers],[Gameweek 35]],FPL_Fixtures_Extract[#Headers],0)),3))</f>
        <v>NOR(A)</v>
      </c>
      <c r="AK265" t="str">
        <f ca="1">IF(RIGHT(FPL_Combined[[#Headers],[Gameweek 36]],2)&lt;$B$622,INDEX(FPL_Results_Extract[Gameweek 11],MATCH($A265,FPL_Results_Extract[[Player]:[Player]],0)),INDEX(Team_Key[[Abbreviation]:[Abbreviation]],MATCH(LEFT(INDEX(FPL_Fixtures_Extract[],MATCH($A265,FPL_Fixtures_Extract[[Player]:[Player]],0),MATCH(FPL_Combined[[#Headers],[Gameweek 36]],FPL_Fixtures_Extract[#Headers],0)),LEN(INDEX(FPL_Fixtures_Extract[],MATCH($A265,FPL_Fixtures_Extract[[Player]:[Player]],0),MATCH(FPL_Combined[[#Headers],[Gameweek 36]],FPL_Fixtures_Extract[#Headers],0)))-4),Team_Key[[Full Name]:[Full Name]],0))&amp;RIGHT(INDEX(FPL_Fixtures_Extract[],MATCH($A265,FPL_Fixtures_Extract[[Player]:[Player]],0),MATCH(FPL_Combined[[#Headers],[Gameweek 36]],FPL_Fixtures_Extract[#Headers],0)),3))</f>
        <v>AVL(H)</v>
      </c>
      <c r="AL265" t="str">
        <f ca="1">IF(RIGHT(FPL_Combined[[#Headers],[Gameweek 37]],2)&lt;$B$622,INDEX(FPL_Results_Extract[Gameweek 12],MATCH($A265,FPL_Results_Extract[[Player]:[Player]],0)),INDEX(Team_Key[[Abbreviation]:[Abbreviation]],MATCH(LEFT(INDEX(FPL_Fixtures_Extract[],MATCH($A265,FPL_Fixtures_Extract[[Player]:[Player]],0),MATCH(FPL_Combined[[#Headers],[Gameweek 37]],FPL_Fixtures_Extract[#Headers],0)),LEN(INDEX(FPL_Fixtures_Extract[],MATCH($A265,FPL_Fixtures_Extract[[Player]:[Player]],0),MATCH(FPL_Combined[[#Headers],[Gameweek 37]],FPL_Fixtures_Extract[#Headers],0)))-4),Team_Key[[Full Name]:[Full Name]],0))&amp;RIGHT(INDEX(FPL_Fixtures_Extract[],MATCH($A265,FPL_Fixtures_Extract[[Player]:[Player]],0),MATCH(FPL_Combined[[#Headers],[Gameweek 37]],FPL_Fixtures_Extract[#Headers],0)),3))</f>
        <v>LIV(A)</v>
      </c>
      <c r="AM265" t="str">
        <f ca="1">IF(RIGHT(FPL_Combined[[#Headers],[Gameweek 38]],2)&lt;$B$622,INDEX(FPL_Results_Extract[Gameweek 13],MATCH($A265,FPL_Results_Extract[[Player]:[Player]],0)),INDEX(Team_Key[[Abbreviation]:[Abbreviation]],MATCH(LEFT(INDEX(FPL_Fixtures_Extract[],MATCH($A265,FPL_Fixtures_Extract[[Player]:[Player]],0),MATCH(FPL_Combined[[#Headers],[Gameweek 38]],FPL_Fixtures_Extract[#Headers],0)),LEN(INDEX(FPL_Fixtures_Extract[],MATCH($A265,FPL_Fixtures_Extract[[Player]:[Player]],0),MATCH(FPL_Combined[[#Headers],[Gameweek 38]],FPL_Fixtures_Extract[#Headers],0)))-4),Team_Key[[Full Name]:[Full Name]],0))&amp;RIGHT(INDEX(FPL_Fixtures_Extract[],MATCH($A265,FPL_Fixtures_Extract[[Player]:[Player]],0),MATCH(FPL_Combined[[#Headers],[Gameweek 38]],FPL_Fixtures_Extract[#Headers],0)),3))</f>
        <v>SUN(H)</v>
      </c>
    </row>
    <row r="266" spans="1:39" x14ac:dyDescent="0.45">
      <c r="A266" t="s">
        <v>286</v>
      </c>
      <c r="B266" t="str">
        <f ca="1">IF(RIGHT(FPL_Combined[[#Headers],[Gameweek 01]],2)&lt;$B$622,INDEX(FPL_Results_Extract[Gameweek 01],MATCH($A266,FPL_Results_Extract[[Player]:[Player]],0)),INDEX(Team_Key[[Abbreviation]:[Abbreviation]],MATCH(LEFT(INDEX(FPL_Fixtures_Extract[],MATCH($A266,FPL_Fixtures_Extract[[Player]:[Player]],0),MATCH(FPL_Combined[[#Headers],[Gameweek 01]],FPL_Fixtures_Extract[#Headers],0)),LEN(INDEX(FPL_Fixtures_Extract[],MATCH($A266,FPL_Fixtures_Extract[[Player]:[Player]],0),MATCH(FPL_Combined[[#Headers],[Gameweek 01]],FPL_Fixtures_Extract[#Headers],0)))-4),Team_Key[[Full Name]:[Full Name]],0))&amp;RIGHT(INDEX(FPL_Fixtures_Extract[],MATCH($A266,FPL_Fixtures_Extract[[Player]:[Player]],0),MATCH(FPL_Combined[[#Headers],[Gameweek 01]],FPL_Fixtures_Extract[#Headers],0)),3))</f>
        <v>N/A</v>
      </c>
      <c r="C266" t="str">
        <f ca="1">IF(RIGHT(FPL_Combined[[#Headers],[Gameweek 02]],2)&lt;$B$622,INDEX(FPL_Results_Extract[Gameweek 02],MATCH($A266,FPL_Results_Extract[[Player]:[Player]],0)),INDEX(Team_Key[[Abbreviation]:[Abbreviation]],MATCH(LEFT(INDEX(FPL_Fixtures_Extract[],MATCH($A266,FPL_Fixtures_Extract[[Player]:[Player]],0),MATCH(FPL_Combined[[#Headers],[Gameweek 02]],FPL_Fixtures_Extract[#Headers],0)),LEN(INDEX(FPL_Fixtures_Extract[],MATCH($A266,FPL_Fixtures_Extract[[Player]:[Player]],0),MATCH(FPL_Combined[[#Headers],[Gameweek 02]],FPL_Fixtures_Extract[#Headers],0)))-4),Team_Key[[Full Name]:[Full Name]],0))&amp;RIGHT(INDEX(FPL_Fixtures_Extract[],MATCH($A266,FPL_Fixtures_Extract[[Player]:[Player]],0),MATCH(FPL_Combined[[#Headers],[Gameweek 02]],FPL_Fixtures_Extract[#Headers],0)),3))</f>
        <v>N/A</v>
      </c>
      <c r="D266" t="str">
        <f ca="1">IF(RIGHT(FPL_Combined[[#Headers],[Gameweek 03]],2)&lt;$B$622,INDEX(FPL_Results_Extract[Gameweek 03],MATCH($A266,FPL_Results_Extract[[Player]:[Player]],0)),INDEX(Team_Key[[Abbreviation]:[Abbreviation]],MATCH(LEFT(INDEX(FPL_Fixtures_Extract[],MATCH($A266,FPL_Fixtures_Extract[[Player]:[Player]],0),MATCH(FPL_Combined[[#Headers],[Gameweek 03]],FPL_Fixtures_Extract[#Headers],0)),LEN(INDEX(FPL_Fixtures_Extract[],MATCH($A266,FPL_Fixtures_Extract[[Player]:[Player]],0),MATCH(FPL_Combined[[#Headers],[Gameweek 03]],FPL_Fixtures_Extract[#Headers],0)))-4),Team_Key[[Full Name]:[Full Name]],0))&amp;RIGHT(INDEX(FPL_Fixtures_Extract[],MATCH($A266,FPL_Fixtures_Extract[[Player]:[Player]],0),MATCH(FPL_Combined[[#Headers],[Gameweek 03]],FPL_Fixtures_Extract[#Headers],0)),3))</f>
        <v>N/A</v>
      </c>
      <c r="E266" t="str">
        <f ca="1">IF(RIGHT(FPL_Combined[[#Headers],[Gameweek 04]],2)&lt;$B$622,INDEX(FPL_Results_Extract[Gameweek 04],MATCH($A266,FPL_Results_Extract[[Player]:[Player]],0)),INDEX(Team_Key[[Abbreviation]:[Abbreviation]],MATCH(LEFT(INDEX(FPL_Fixtures_Extract[],MATCH($A266,FPL_Fixtures_Extract[[Player]:[Player]],0),MATCH(FPL_Combined[[#Headers],[Gameweek 04]],FPL_Fixtures_Extract[#Headers],0)),LEN(INDEX(FPL_Fixtures_Extract[],MATCH($A266,FPL_Fixtures_Extract[[Player]:[Player]],0),MATCH(FPL_Combined[[#Headers],[Gameweek 04]],FPL_Fixtures_Extract[#Headers],0)))-4),Team_Key[[Full Name]:[Full Name]],0))&amp;RIGHT(INDEX(FPL_Fixtures_Extract[],MATCH($A266,FPL_Fixtures_Extract[[Player]:[Player]],0),MATCH(FPL_Combined[[#Headers],[Gameweek 04]],FPL_Fixtures_Extract[#Headers],0)),3))</f>
        <v>N/A</v>
      </c>
      <c r="F266" t="str">
        <f ca="1">IF(RIGHT(FPL_Combined[[#Headers],[Gameweek 05]],2)&lt;$B$622,INDEX(FPL_Results_Extract[Gameweek 05],MATCH($A266,FPL_Results_Extract[[Player]:[Player]],0)),INDEX(Team_Key[[Abbreviation]:[Abbreviation]],MATCH(LEFT(INDEX(FPL_Fixtures_Extract[],MATCH($A266,FPL_Fixtures_Extract[[Player]:[Player]],0),MATCH(FPL_Combined[[#Headers],[Gameweek 05]],FPL_Fixtures_Extract[#Headers],0)),LEN(INDEX(FPL_Fixtures_Extract[],MATCH($A266,FPL_Fixtures_Extract[[Player]:[Player]],0),MATCH(FPL_Combined[[#Headers],[Gameweek 05]],FPL_Fixtures_Extract[#Headers],0)))-4),Team_Key[[Full Name]:[Full Name]],0))&amp;RIGHT(INDEX(FPL_Fixtures_Extract[],MATCH($A266,FPL_Fixtures_Extract[[Player]:[Player]],0),MATCH(FPL_Combined[[#Headers],[Gameweek 05]],FPL_Fixtures_Extract[#Headers],0)),3))</f>
        <v>N/A</v>
      </c>
      <c r="G266" t="str">
        <f ca="1">IF(RIGHT(FPL_Combined[[#Headers],[Gameweek 06]],2)&lt;$B$622,INDEX(FPL_Results_Extract[Gameweek 06],MATCH($A266,FPL_Results_Extract[[Player]:[Player]],0)),INDEX(Team_Key[[Abbreviation]:[Abbreviation]],MATCH(LEFT(INDEX(FPL_Fixtures_Extract[],MATCH($A266,FPL_Fixtures_Extract[[Player]:[Player]],0),MATCH(FPL_Combined[[#Headers],[Gameweek 06]],FPL_Fixtures_Extract[#Headers],0)),LEN(INDEX(FPL_Fixtures_Extract[],MATCH($A266,FPL_Fixtures_Extract[[Player]:[Player]],0),MATCH(FPL_Combined[[#Headers],[Gameweek 06]],FPL_Fixtures_Extract[#Headers],0)))-4),Team_Key[[Full Name]:[Full Name]],0))&amp;RIGHT(INDEX(FPL_Fixtures_Extract[],MATCH($A266,FPL_Fixtures_Extract[[Player]:[Player]],0),MATCH(FPL_Combined[[#Headers],[Gameweek 06]],FPL_Fixtures_Extract[#Headers],0)),3))</f>
        <v>N/A</v>
      </c>
      <c r="H266" t="str">
        <f ca="1">IF(RIGHT(FPL_Combined[[#Headers],[Gameweek 07]],2)&lt;$B$622,INDEX(FPL_Results_Extract[Gameweek 07],MATCH($A266,FPL_Results_Extract[[Player]:[Player]],0)),INDEX(Team_Key[[Abbreviation]:[Abbreviation]],MATCH(LEFT(INDEX(FPL_Fixtures_Extract[],MATCH($A266,FPL_Fixtures_Extract[[Player]:[Player]],0),MATCH(FPL_Combined[[#Headers],[Gameweek 07]],FPL_Fixtures_Extract[#Headers],0)),LEN(INDEX(FPL_Fixtures_Extract[],MATCH($A266,FPL_Fixtures_Extract[[Player]:[Player]],0),MATCH(FPL_Combined[[#Headers],[Gameweek 07]],FPL_Fixtures_Extract[#Headers],0)))-4),Team_Key[[Full Name]:[Full Name]],0))&amp;RIGHT(INDEX(FPL_Fixtures_Extract[],MATCH($A266,FPL_Fixtures_Extract[[Player]:[Player]],0),MATCH(FPL_Combined[[#Headers],[Gameweek 07]],FPL_Fixtures_Extract[#Headers],0)),3))</f>
        <v>N/A</v>
      </c>
      <c r="I266" t="str">
        <f ca="1">IF(RIGHT(FPL_Combined[[#Headers],[Gameweek 08]],2)&lt;$B$622,INDEX(FPL_Results_Extract[Gameweek 08],MATCH($A266,FPL_Results_Extract[[Player]:[Player]],0)),INDEX(Team_Key[[Abbreviation]:[Abbreviation]],MATCH(LEFT(INDEX(FPL_Fixtures_Extract[],MATCH($A266,FPL_Fixtures_Extract[[Player]:[Player]],0),MATCH(FPL_Combined[[#Headers],[Gameweek 08]],FPL_Fixtures_Extract[#Headers],0)),LEN(INDEX(FPL_Fixtures_Extract[],MATCH($A266,FPL_Fixtures_Extract[[Player]:[Player]],0),MATCH(FPL_Combined[[#Headers],[Gameweek 08]],FPL_Fixtures_Extract[#Headers],0)))-4),Team_Key[[Full Name]:[Full Name]],0))&amp;RIGHT(INDEX(FPL_Fixtures_Extract[],MATCH($A266,FPL_Fixtures_Extract[[Player]:[Player]],0),MATCH(FPL_Combined[[#Headers],[Gameweek 08]],FPL_Fixtures_Extract[#Headers],0)),3))</f>
        <v>LIV(H) 1-1</v>
      </c>
      <c r="J266" t="str">
        <f ca="1">IF(RIGHT(FPL_Combined[[#Headers],[Gameweek 09]],2)&lt;$B$622,INDEX(FPL_Results_Extract[Gameweek 09],MATCH($A266,FPL_Results_Extract[[Player]:[Player]],0)),INDEX(Team_Key[[Abbreviation]:[Abbreviation]],MATCH(LEFT(INDEX(FPL_Fixtures_Extract[],MATCH($A266,FPL_Fixtures_Extract[[Player]:[Player]],0),MATCH(FPL_Combined[[#Headers],[Gameweek 09]],FPL_Fixtures_Extract[#Headers],0)),LEN(INDEX(FPL_Fixtures_Extract[],MATCH($A266,FPL_Fixtures_Extract[[Player]:[Player]],0),MATCH(FPL_Combined[[#Headers],[Gameweek 09]],FPL_Fixtures_Extract[#Headers],0)))-4),Team_Key[[Full Name]:[Full Name]],0))&amp;RIGHT(INDEX(FPL_Fixtures_Extract[],MATCH($A266,FPL_Fixtures_Extract[[Player]:[Player]],0),MATCH(FPL_Combined[[#Headers],[Gameweek 09]],FPL_Fixtures_Extract[#Headers],0)),3))</f>
        <v>MUN(H) 0-3</v>
      </c>
      <c r="K266" t="str">
        <f ca="1">IF(RIGHT(FPL_Combined[[#Headers],[Gameweek 10]],2)&lt;$B$622,INDEX(FPL_Results_Extract[Gameweek 10],MATCH($A266,FPL_Results_Extract[[Player]:[Player]],0)),INDEX(Team_Key[[Abbreviation]:[Abbreviation]],MATCH(LEFT(INDEX(FPL_Fixtures_Extract[],MATCH($A266,FPL_Fixtures_Extract[[Player]:[Player]],0),MATCH(FPL_Combined[[#Headers],[Gameweek 10]],FPL_Fixtures_Extract[#Headers],0)),LEN(INDEX(FPL_Fixtures_Extract[],MATCH($A266,FPL_Fixtures_Extract[[Player]:[Player]],0),MATCH(FPL_Combined[[#Headers],[Gameweek 10]],FPL_Fixtures_Extract[#Headers],0)))-4),Team_Key[[Full Name]:[Full Name]],0))&amp;RIGHT(INDEX(FPL_Fixtures_Extract[],MATCH($A266,FPL_Fixtures_Extract[[Player]:[Player]],0),MATCH(FPL_Combined[[#Headers],[Gameweek 10]],FPL_Fixtures_Extract[#Headers],0)),3))</f>
        <v>ARS(A) 1-2</v>
      </c>
      <c r="L266" t="str">
        <f ca="1">IF(RIGHT(FPL_Combined[[#Headers],[Gameweek 11]],2)&lt;$B$622,INDEX(FPL_Results_Extract[Gameweek 11],MATCH($A266,FPL_Results_Extract[[Player]:[Player]],0)),INDEX(Team_Key[[Abbreviation]:[Abbreviation]],MATCH(LEFT(INDEX(FPL_Fixtures_Extract[],MATCH($A266,FPL_Fixtures_Extract[[Player]:[Player]],0),MATCH(FPL_Combined[[#Headers],[Gameweek 11]],FPL_Fixtures_Extract[#Headers],0)),LEN(INDEX(FPL_Fixtures_Extract[],MATCH($A266,FPL_Fixtures_Extract[[Player]:[Player]],0),MATCH(FPL_Combined[[#Headers],[Gameweek 11]],FPL_Fixtures_Extract[#Headers],0)))-4),Team_Key[[Full Name]:[Full Name]],0))&amp;RIGHT(INDEX(FPL_Fixtures_Extract[],MATCH($A266,FPL_Fixtures_Extract[[Player]:[Player]],0),MATCH(FPL_Combined[[#Headers],[Gameweek 11]],FPL_Fixtures_Extract[#Headers],0)),3))</f>
        <v>SUN(H) 6-2</v>
      </c>
      <c r="M266" t="str">
        <f ca="1">IF(RIGHT(FPL_Combined[[#Headers],[Gameweek 12]],2)&lt;$B$622,INDEX(FPL_Results_Extract[Gameweek 12],MATCH($A266,FPL_Results_Extract[[Player]:[Player]],0)),INDEX(Team_Key[[Abbreviation]:[Abbreviation]],MATCH(LEFT(INDEX(FPL_Fixtures_Extract[],MATCH($A266,FPL_Fixtures_Extract[[Player]:[Player]],0),MATCH(FPL_Combined[[#Headers],[Gameweek 12]],FPL_Fixtures_Extract[#Headers],0)),LEN(INDEX(FPL_Fixtures_Extract[],MATCH($A266,FPL_Fixtures_Extract[[Player]:[Player]],0),MATCH(FPL_Combined[[#Headers],[Gameweek 12]],FPL_Fixtures_Extract[#Headers],0)))-4),Team_Key[[Full Name]:[Full Name]],0))&amp;RIGHT(INDEX(FPL_Fixtures_Extract[],MATCH($A266,FPL_Fixtures_Extract[[Player]:[Player]],0),MATCH(FPL_Combined[[#Headers],[Gameweek 12]],FPL_Fixtures_Extract[#Headers],0)),3))</f>
        <v>WHU(A) 1-1</v>
      </c>
      <c r="N266" t="str">
        <f ca="1">IF(RIGHT(FPL_Combined[[#Headers],[Gameweek 13]],2)&lt;$B$622,INDEX(FPL_Results_Extract[Gameweek 13],MATCH($A266,FPL_Results_Extract[[Player]:[Player]],0)),INDEX(Team_Key[[Abbreviation]:[Abbreviation]],MATCH(LEFT(INDEX(FPL_Fixtures_Extract[],MATCH($A266,FPL_Fixtures_Extract[[Player]:[Player]],0),MATCH(FPL_Combined[[#Headers],[Gameweek 13]],FPL_Fixtures_Extract[#Headers],0)),LEN(INDEX(FPL_Fixtures_Extract[],MATCH($A266,FPL_Fixtures_Extract[[Player]:[Player]],0),MATCH(FPL_Combined[[#Headers],[Gameweek 13]],FPL_Fixtures_Extract[#Headers],0)))-4),Team_Key[[Full Name]:[Full Name]],0))&amp;RIGHT(INDEX(FPL_Fixtures_Extract[],MATCH($A266,FPL_Fixtures_Extract[[Player]:[Player]],0),MATCH(FPL_Combined[[#Headers],[Gameweek 13]],FPL_Fixtures_Extract[#Headers],0)),3))</f>
        <v>AVL(H) 4-0</v>
      </c>
      <c r="O266" t="str">
        <f ca="1">IF(RIGHT(FPL_Combined[[#Headers],[Gameweek 14]],2)&lt;$B$622,INDEX(FPL_Results_Extract[Gameweek 14],MATCH($A266,FPL_Results_Extract[[Player]:[Player]],0)),INDEX(Team_Key[[Abbreviation]:[Abbreviation]],MATCH(LEFT(INDEX(FPL_Fixtures_Extract[],MATCH($A266,FPL_Fixtures_Extract[[Player]:[Player]],0),MATCH(FPL_Combined[[#Headers],[Gameweek 14]],FPL_Fixtures_Extract[#Headers],0)),LEN(INDEX(FPL_Fixtures_Extract[],MATCH($A266,FPL_Fixtures_Extract[[Player]:[Player]],0),MATCH(FPL_Combined[[#Headers],[Gameweek 14]],FPL_Fixtures_Extract[#Headers],0)))-4),Team_Key[[Full Name]:[Full Name]],0))&amp;RIGHT(INDEX(FPL_Fixtures_Extract[],MATCH($A266,FPL_Fixtures_Extract[[Player]:[Player]],0),MATCH(FPL_Combined[[#Headers],[Gameweek 14]],FPL_Fixtures_Extract[#Headers],0)),3))</f>
        <v>BOU(A) 3-3</v>
      </c>
      <c r="P266" t="str">
        <f ca="1">IF(RIGHT(FPL_Combined[[#Headers],[Gameweek 15]],2)&lt;$B$622,INDEX(FPL_Results_Extract[Gameweek 15],MATCH($A266,FPL_Results_Extract[[Player]:[Player]],0)),INDEX(Team_Key[[Abbreviation]:[Abbreviation]],MATCH(LEFT(INDEX(FPL_Fixtures_Extract[],MATCH($A266,FPL_Fixtures_Extract[[Player]:[Player]],0),MATCH(FPL_Combined[[#Headers],[Gameweek 15]],FPL_Fixtures_Extract[#Headers],0)),LEN(INDEX(FPL_Fixtures_Extract[],MATCH($A266,FPL_Fixtures_Extract[[Player]:[Player]],0),MATCH(FPL_Combined[[#Headers],[Gameweek 15]],FPL_Fixtures_Extract[#Headers],0)))-4),Team_Key[[Full Name]:[Full Name]],0))&amp;RIGHT(INDEX(FPL_Fixtures_Extract[],MATCH($A266,FPL_Fixtures_Extract[[Player]:[Player]],0),MATCH(FPL_Combined[[#Headers],[Gameweek 15]],FPL_Fixtures_Extract[#Headers],0)),3))</f>
        <v>CRY(H) 1-1</v>
      </c>
      <c r="Q266" t="str">
        <f ca="1">IF(RIGHT(FPL_Combined[[#Headers],[Gameweek 16]],2)&lt;$B$622,INDEX(FPL_Results_Extract[Gameweek 16],MATCH($A266,FPL_Results_Extract[[Player]:[Player]],0)),INDEX(Team_Key[[Abbreviation]:[Abbreviation]],MATCH(LEFT(INDEX(FPL_Fixtures_Extract[],MATCH($A266,FPL_Fixtures_Extract[[Player]:[Player]],0),MATCH(FPL_Combined[[#Headers],[Gameweek 16]],FPL_Fixtures_Extract[#Headers],0)),LEN(INDEX(FPL_Fixtures_Extract[],MATCH($A266,FPL_Fixtures_Extract[[Player]:[Player]],0),MATCH(FPL_Combined[[#Headers],[Gameweek 16]],FPL_Fixtures_Extract[#Headers],0)))-4),Team_Key[[Full Name]:[Full Name]],0))&amp;RIGHT(INDEX(FPL_Fixtures_Extract[],MATCH($A266,FPL_Fixtures_Extract[[Player]:[Player]],0),MATCH(FPL_Combined[[#Headers],[Gameweek 16]],FPL_Fixtures_Extract[#Headers],0)),3))</f>
        <v>NOR(A) 1-1</v>
      </c>
      <c r="R266" t="str">
        <f ca="1">IF(RIGHT(FPL_Combined[[#Headers],[Gameweek 17]],2)&lt;$B$622,INDEX(FPL_Results_Extract[Gameweek 17],MATCH($A266,FPL_Results_Extract[[Player]:[Player]],0)),INDEX(Team_Key[[Abbreviation]:[Abbreviation]],MATCH(LEFT(INDEX(FPL_Fixtures_Extract[],MATCH($A266,FPL_Fixtures_Extract[[Player]:[Player]],0),MATCH(FPL_Combined[[#Headers],[Gameweek 17]],FPL_Fixtures_Extract[#Headers],0)),LEN(INDEX(FPL_Fixtures_Extract[],MATCH($A266,FPL_Fixtures_Extract[[Player]:[Player]],0),MATCH(FPL_Combined[[#Headers],[Gameweek 17]],FPL_Fixtures_Extract[#Headers],0)))-4),Team_Key[[Full Name]:[Full Name]],0))&amp;RIGHT(INDEX(FPL_Fixtures_Extract[],MATCH($A266,FPL_Fixtures_Extract[[Player]:[Player]],0),MATCH(FPL_Combined[[#Headers],[Gameweek 17]],FPL_Fixtures_Extract[#Headers],0)),3))</f>
        <v>LEI(H) 2-3</v>
      </c>
      <c r="S266" t="str">
        <f ca="1">IF(RIGHT(FPL_Combined[[#Headers],[Gameweek 18]],2)&lt;$B$622,INDEX(FPL_Results_Extract[Gameweek 18],MATCH($A266,FPL_Results_Extract[[Player]:[Player]],0)),INDEX(Team_Key[[Abbreviation]:[Abbreviation]],MATCH(LEFT(INDEX(FPL_Fixtures_Extract[],MATCH($A266,FPL_Fixtures_Extract[[Player]:[Player]],0),MATCH(FPL_Combined[[#Headers],[Gameweek 18]],FPL_Fixtures_Extract[#Headers],0)),LEN(INDEX(FPL_Fixtures_Extract[],MATCH($A266,FPL_Fixtures_Extract[[Player]:[Player]],0),MATCH(FPL_Combined[[#Headers],[Gameweek 18]],FPL_Fixtures_Extract[#Headers],0)))-4),Team_Key[[Full Name]:[Full Name]],0))&amp;RIGHT(INDEX(FPL_Fixtures_Extract[],MATCH($A266,FPL_Fixtures_Extract[[Player]:[Player]],0),MATCH(FPL_Combined[[#Headers],[Gameweek 18]],FPL_Fixtures_Extract[#Headers],0)),3))</f>
        <v>NEW(A) 1-0</v>
      </c>
      <c r="T266" t="str">
        <f ca="1">IF(RIGHT(FPL_Combined[[#Headers],[Gameweek 19]],2)&lt;$B$622,INDEX(FPL_Results_Extract[Gameweek 19],MATCH($A266,FPL_Results_Extract[[Player]:[Player]],0)),INDEX(Team_Key[[Abbreviation]:[Abbreviation]],MATCH(LEFT(INDEX(FPL_Fixtures_Extract[],MATCH($A266,FPL_Fixtures_Extract[[Player]:[Player]],0),MATCH(FPL_Combined[[#Headers],[Gameweek 19]],FPL_Fixtures_Extract[#Headers],0)),LEN(INDEX(FPL_Fixtures_Extract[],MATCH($A266,FPL_Fixtures_Extract[[Player]:[Player]],0),MATCH(FPL_Combined[[#Headers],[Gameweek 19]],FPL_Fixtures_Extract[#Headers],0)))-4),Team_Key[[Full Name]:[Full Name]],0))&amp;RIGHT(INDEX(FPL_Fixtures_Extract[],MATCH($A266,FPL_Fixtures_Extract[[Player]:[Player]],0),MATCH(FPL_Combined[[#Headers],[Gameweek 19]],FPL_Fixtures_Extract[#Headers],0)),3))</f>
        <v>STK(H) 3-4</v>
      </c>
      <c r="U266" t="str">
        <f ca="1">IF(RIGHT(FPL_Combined[[#Headers],[Gameweek 20]],2)&lt;$B$622,INDEX(FPL_Results_Extract[Gameweek 20],MATCH($A266,FPL_Results_Extract[[Player]:[Player]],0)),INDEX(Team_Key[[Abbreviation]:[Abbreviation]],MATCH(LEFT(INDEX(FPL_Fixtures_Extract[],MATCH($A266,FPL_Fixtures_Extract[[Player]:[Player]],0),MATCH(FPL_Combined[[#Headers],[Gameweek 20]],FPL_Fixtures_Extract[#Headers],0)),LEN(INDEX(FPL_Fixtures_Extract[],MATCH($A266,FPL_Fixtures_Extract[[Player]:[Player]],0),MATCH(FPL_Combined[[#Headers],[Gameweek 20]],FPL_Fixtures_Extract[#Headers],0)))-4),Team_Key[[Full Name]:[Full Name]],0))&amp;RIGHT(INDEX(FPL_Fixtures_Extract[],MATCH($A266,FPL_Fixtures_Extract[[Player]:[Player]],0),MATCH(FPL_Combined[[#Headers],[Gameweek 20]],FPL_Fixtures_Extract[#Headers],0)),3))</f>
        <v>TOT(H) 1-1</v>
      </c>
      <c r="V266" t="str">
        <f ca="1">IF(RIGHT(FPL_Combined[[#Headers],[Gameweek 21]],2)&lt;$B$622,INDEX(FPL_Results_Extract[Gameweek 21],MATCH($A266,FPL_Results_Extract[[Player]:[Player]],0)),INDEX(Team_Key[[Abbreviation]:[Abbreviation]],MATCH(LEFT(INDEX(FPL_Fixtures_Extract[],MATCH($A266,FPL_Fixtures_Extract[[Player]:[Player]],0),MATCH(FPL_Combined[[#Headers],[Gameweek 21]],FPL_Fixtures_Extract[#Headers],0)),LEN(INDEX(FPL_Fixtures_Extract[],MATCH($A266,FPL_Fixtures_Extract[[Player]:[Player]],0),MATCH(FPL_Combined[[#Headers],[Gameweek 21]],FPL_Fixtures_Extract[#Headers],0)))-4),Team_Key[[Full Name]:[Full Name]],0))&amp;RIGHT(INDEX(FPL_Fixtures_Extract[],MATCH($A266,FPL_Fixtures_Extract[[Player]:[Player]],0),MATCH(FPL_Combined[[#Headers],[Gameweek 21]],FPL_Fixtures_Extract[#Headers],0)),3))</f>
        <v>MCI(A) 0-0</v>
      </c>
      <c r="W266" t="str">
        <f ca="1">IF(RIGHT(FPL_Combined[[#Headers],[Gameweek 22]],2)&lt;$B$622,INDEX(FPL_Results_Extract[Gameweek 22],MATCH($A266,FPL_Results_Extract[[Player]:[Player]],0)),INDEX(Team_Key[[Abbreviation]:[Abbreviation]],MATCH(LEFT(INDEX(FPL_Fixtures_Extract[],MATCH($A266,FPL_Fixtures_Extract[[Player]:[Player]],0),MATCH(FPL_Combined[[#Headers],[Gameweek 22]],FPL_Fixtures_Extract[#Headers],0)),LEN(INDEX(FPL_Fixtures_Extract[],MATCH($A266,FPL_Fixtures_Extract[[Player]:[Player]],0),MATCH(FPL_Combined[[#Headers],[Gameweek 22]],FPL_Fixtures_Extract[#Headers],0)))-4),Team_Key[[Full Name]:[Full Name]],0))&amp;RIGHT(INDEX(FPL_Fixtures_Extract[],MATCH($A266,FPL_Fixtures_Extract[[Player]:[Player]],0),MATCH(FPL_Combined[[#Headers],[Gameweek 22]],FPL_Fixtures_Extract[#Headers],0)),3))</f>
        <v>CHE(A) 3-3</v>
      </c>
      <c r="X266" t="str">
        <f ca="1">IF(RIGHT(FPL_Combined[[#Headers],[Gameweek 23]],2)&lt;$B$622,INDEX(FPL_Results_Extract[Gameweek 23],MATCH($A266,FPL_Results_Extract[[Player]:[Player]],0)),INDEX(Team_Key[[Abbreviation]:[Abbreviation]],MATCH(LEFT(INDEX(FPL_Fixtures_Extract[],MATCH($A266,FPL_Fixtures_Extract[[Player]:[Player]],0),MATCH(FPL_Combined[[#Headers],[Gameweek 23]],FPL_Fixtures_Extract[#Headers],0)),LEN(INDEX(FPL_Fixtures_Extract[],MATCH($A266,FPL_Fixtures_Extract[[Player]:[Player]],0),MATCH(FPL_Combined[[#Headers],[Gameweek 23]],FPL_Fixtures_Extract[#Headers],0)))-4),Team_Key[[Full Name]:[Full Name]],0))&amp;RIGHT(INDEX(FPL_Fixtures_Extract[],MATCH($A266,FPL_Fixtures_Extract[[Player]:[Player]],0),MATCH(FPL_Combined[[#Headers],[Gameweek 23]],FPL_Fixtures_Extract[#Headers],0)),3))</f>
        <v>SWA(H) 1-2</v>
      </c>
      <c r="Y266" t="str">
        <f ca="1">IF(RIGHT(FPL_Combined[[#Headers],[Gameweek 24]],2)&lt;$B$622,INDEX(FPL_Results_Extract[Team],MATCH($A266,FPL_Results_Extract[[Player]:[Player]],0)),INDEX(Team_Key[[Abbreviation]:[Abbreviation]],MATCH(LEFT(INDEX(FPL_Fixtures_Extract[],MATCH($A266,FPL_Fixtures_Extract[[Player]:[Player]],0),MATCH(FPL_Combined[[#Headers],[Gameweek 24]],FPL_Fixtures_Extract[#Headers],0)),LEN(INDEX(FPL_Fixtures_Extract[],MATCH($A266,FPL_Fixtures_Extract[[Player]:[Player]],0),MATCH(FPL_Combined[[#Headers],[Gameweek 24]],FPL_Fixtures_Extract[#Headers],0)))-4),Team_Key[[Full Name]:[Full Name]],0))&amp;RIGHT(INDEX(FPL_Fixtures_Extract[],MATCH($A266,FPL_Fixtures_Extract[[Player]:[Player]],0),MATCH(FPL_Combined[[#Headers],[Gameweek 24]],FPL_Fixtures_Extract[#Headers],0)),3))</f>
        <v>EVE</v>
      </c>
      <c r="Z266" t="str">
        <f ca="1">IF(RIGHT(FPL_Combined[[#Headers],[Gameweek 25]],2)&lt;$B$622,INDEX(FPL_Results_Extract[Player],MATCH($A266,FPL_Results_Extract[[Player]:[Player]],0)),INDEX(Team_Key[[Abbreviation]:[Abbreviation]],MATCH(LEFT(INDEX(FPL_Fixtures_Extract[],MATCH($A266,FPL_Fixtures_Extract[[Player]:[Player]],0),MATCH(FPL_Combined[[#Headers],[Gameweek 25]],FPL_Fixtures_Extract[#Headers],0)),LEN(INDEX(FPL_Fixtures_Extract[],MATCH($A266,FPL_Fixtures_Extract[[Player]:[Player]],0),MATCH(FPL_Combined[[#Headers],[Gameweek 25]],FPL_Fixtures_Extract[#Headers],0)))-4),Team_Key[[Full Name]:[Full Name]],0))&amp;RIGHT(INDEX(FPL_Fixtures_Extract[],MATCH($A266,FPL_Fixtures_Extract[[Player]:[Player]],0),MATCH(FPL_Combined[[#Headers],[Gameweek 25]],FPL_Fixtures_Extract[#Headers],0)),3))</f>
        <v>Holgate</v>
      </c>
      <c r="AA266" t="str">
        <f ca="1">IF(RIGHT(FPL_Combined[[#Headers],[Gameweek 26]],2)&lt;$B$622,INDEX(FPL_Results_Extract[Gameweek 01],MATCH($A266,FPL_Results_Extract[[Player]:[Player]],0)),INDEX(Team_Key[[Abbreviation]:[Abbreviation]],MATCH(LEFT(INDEX(FPL_Fixtures_Extract[],MATCH($A266,FPL_Fixtures_Extract[[Player]:[Player]],0),MATCH(FPL_Combined[[#Headers],[Gameweek 26]],FPL_Fixtures_Extract[#Headers],0)),LEN(INDEX(FPL_Fixtures_Extract[],MATCH($A266,FPL_Fixtures_Extract[[Player]:[Player]],0),MATCH(FPL_Combined[[#Headers],[Gameweek 26]],FPL_Fixtures_Extract[#Headers],0)))-4),Team_Key[[Full Name]:[Full Name]],0))&amp;RIGHT(INDEX(FPL_Fixtures_Extract[],MATCH($A266,FPL_Fixtures_Extract[[Player]:[Player]],0),MATCH(FPL_Combined[[#Headers],[Gameweek 26]],FPL_Fixtures_Extract[#Headers],0)),3))</f>
        <v>N/A</v>
      </c>
      <c r="AB266" t="str">
        <f ca="1">IF(RIGHT(FPL_Combined[[#Headers],[Gameweek 27]],2)&lt;$B$622,INDEX(FPL_Results_Extract[Gameweek 02],MATCH($A266,FPL_Results_Extract[[Player]:[Player]],0)),INDEX(Team_Key[[Abbreviation]:[Abbreviation]],MATCH(LEFT(INDEX(FPL_Fixtures_Extract[],MATCH($A266,FPL_Fixtures_Extract[[Player]:[Player]],0),MATCH(FPL_Combined[[#Headers],[Gameweek 27]],FPL_Fixtures_Extract[#Headers],0)),LEN(INDEX(FPL_Fixtures_Extract[],MATCH($A266,FPL_Fixtures_Extract[[Player]:[Player]],0),MATCH(FPL_Combined[[#Headers],[Gameweek 27]],FPL_Fixtures_Extract[#Headers],0)))-4),Team_Key[[Full Name]:[Full Name]],0))&amp;RIGHT(INDEX(FPL_Fixtures_Extract[],MATCH($A266,FPL_Fixtures_Extract[[Player]:[Player]],0),MATCH(FPL_Combined[[#Headers],[Gameweek 27]],FPL_Fixtures_Extract[#Headers],0)),3))</f>
        <v>N/A</v>
      </c>
      <c r="AC266" t="str">
        <f ca="1">IF(RIGHT(FPL_Combined[[#Headers],[Gameweek 28]],2)&lt;$B$622,INDEX(FPL_Results_Extract[Gameweek 03],MATCH($A266,FPL_Results_Extract[[Player]:[Player]],0)),INDEX(Team_Key[[Abbreviation]:[Abbreviation]],MATCH(LEFT(INDEX(FPL_Fixtures_Extract[],MATCH($A266,FPL_Fixtures_Extract[[Player]:[Player]],0),MATCH(FPL_Combined[[#Headers],[Gameweek 28]],FPL_Fixtures_Extract[#Headers],0)),LEN(INDEX(FPL_Fixtures_Extract[],MATCH($A266,FPL_Fixtures_Extract[[Player]:[Player]],0),MATCH(FPL_Combined[[#Headers],[Gameweek 28]],FPL_Fixtures_Extract[#Headers],0)))-4),Team_Key[[Full Name]:[Full Name]],0))&amp;RIGHT(INDEX(FPL_Fixtures_Extract[],MATCH($A266,FPL_Fixtures_Extract[[Player]:[Player]],0),MATCH(FPL_Combined[[#Headers],[Gameweek 28]],FPL_Fixtures_Extract[#Headers],0)),3))</f>
        <v>N/A</v>
      </c>
      <c r="AD266" t="str">
        <f ca="1">IF(RIGHT(FPL_Combined[[#Headers],[Gameweek 29]],2)&lt;$B$622,INDEX(FPL_Results_Extract[Gameweek 04],MATCH($A266,FPL_Results_Extract[[Player]:[Player]],0)),INDEX(Team_Key[[Abbreviation]:[Abbreviation]],MATCH(LEFT(INDEX(FPL_Fixtures_Extract[],MATCH($A266,FPL_Fixtures_Extract[[Player]:[Player]],0),MATCH(FPL_Combined[[#Headers],[Gameweek 29]],FPL_Fixtures_Extract[#Headers],0)),LEN(INDEX(FPL_Fixtures_Extract[],MATCH($A266,FPL_Fixtures_Extract[[Player]:[Player]],0),MATCH(FPL_Combined[[#Headers],[Gameweek 29]],FPL_Fixtures_Extract[#Headers],0)))-4),Team_Key[[Full Name]:[Full Name]],0))&amp;RIGHT(INDEX(FPL_Fixtures_Extract[],MATCH($A266,FPL_Fixtures_Extract[[Player]:[Player]],0),MATCH(FPL_Combined[[#Headers],[Gameweek 29]],FPL_Fixtures_Extract[#Headers],0)),3))</f>
        <v>WHU(H)</v>
      </c>
      <c r="AE266" t="e">
        <f ca="1">IF(RIGHT(FPL_Combined[[#Headers],[Gameweek 30]],2)&lt;$B$622,INDEX(FPL_Results_Extract[Gameweek 05],MATCH($A266,FPL_Results_Extract[[Player]:[Player]],0)),INDEX(Team_Key[[Abbreviation]:[Abbreviation]],MATCH(LEFT(INDEX(FPL_Fixtures_Extract[],MATCH($A266,FPL_Fixtures_Extract[[Player]:[Player]],0),MATCH(FPL_Combined[[#Headers],[Gameweek 30]],FPL_Fixtures_Extract[#Headers],0)),LEN(INDEX(FPL_Fixtures_Extract[],MATCH($A266,FPL_Fixtures_Extract[[Player]:[Player]],0),MATCH(FPL_Combined[[#Headers],[Gameweek 30]],FPL_Fixtures_Extract[#Headers],0)))-4),Team_Key[[Full Name]:[Full Name]],0))&amp;RIGHT(INDEX(FPL_Fixtures_Extract[],MATCH($A266,FPL_Fixtures_Extract[[Player]:[Player]],0),MATCH(FPL_Combined[[#Headers],[Gameweek 30]],FPL_Fixtures_Extract[#Headers],0)),3))</f>
        <v>#VALUE!</v>
      </c>
      <c r="AF266" t="str">
        <f ca="1">IF(RIGHT(FPL_Combined[[#Headers],[Gameweek 31]],2)&lt;$B$622,INDEX(FPL_Results_Extract[Gameweek 06],MATCH($A266,FPL_Results_Extract[[Player]:[Player]],0)),INDEX(Team_Key[[Abbreviation]:[Abbreviation]],MATCH(LEFT(INDEX(FPL_Fixtures_Extract[],MATCH($A266,FPL_Fixtures_Extract[[Player]:[Player]],0),MATCH(FPL_Combined[[#Headers],[Gameweek 31]],FPL_Fixtures_Extract[#Headers],0)),LEN(INDEX(FPL_Fixtures_Extract[],MATCH($A266,FPL_Fixtures_Extract[[Player]:[Player]],0),MATCH(FPL_Combined[[#Headers],[Gameweek 31]],FPL_Fixtures_Extract[#Headers],0)))-4),Team_Key[[Full Name]:[Full Name]],0))&amp;RIGHT(INDEX(FPL_Fixtures_Extract[],MATCH($A266,FPL_Fixtures_Extract[[Player]:[Player]],0),MATCH(FPL_Combined[[#Headers],[Gameweek 31]],FPL_Fixtures_Extract[#Headers],0)),3))</f>
        <v>ARS(H)</v>
      </c>
      <c r="AG266" t="str">
        <f ca="1">IF(RIGHT(FPL_Combined[[#Headers],[Gameweek 32]],2)&lt;$B$622,INDEX(FPL_Results_Extract[Gameweek 07],MATCH($A266,FPL_Results_Extract[[Player]:[Player]],0)),INDEX(Team_Key[[Abbreviation]:[Abbreviation]],MATCH(LEFT(INDEX(FPL_Fixtures_Extract[],MATCH($A266,FPL_Fixtures_Extract[[Player]:[Player]],0),MATCH(FPL_Combined[[#Headers],[Gameweek 32]],FPL_Fixtures_Extract[#Headers],0)),LEN(INDEX(FPL_Fixtures_Extract[],MATCH($A266,FPL_Fixtures_Extract[[Player]:[Player]],0),MATCH(FPL_Combined[[#Headers],[Gameweek 32]],FPL_Fixtures_Extract[#Headers],0)))-4),Team_Key[[Full Name]:[Full Name]],0))&amp;RIGHT(INDEX(FPL_Fixtures_Extract[],MATCH($A266,FPL_Fixtures_Extract[[Player]:[Player]],0),MATCH(FPL_Combined[[#Headers],[Gameweek 32]],FPL_Fixtures_Extract[#Headers],0)),3))</f>
        <v>MUN(A)</v>
      </c>
      <c r="AH266" t="str">
        <f ca="1">IF(RIGHT(FPL_Combined[[#Headers],[Gameweek 33]],2)&lt;$B$622,INDEX(FPL_Results_Extract[Gameweek 08],MATCH($A266,FPL_Results_Extract[[Player]:[Player]],0)),INDEX(Team_Key[[Abbreviation]:[Abbreviation]],MATCH(LEFT(INDEX(FPL_Fixtures_Extract[],MATCH($A266,FPL_Fixtures_Extract[[Player]:[Player]],0),MATCH(FPL_Combined[[#Headers],[Gameweek 33]],FPL_Fixtures_Extract[#Headers],0)),LEN(INDEX(FPL_Fixtures_Extract[],MATCH($A266,FPL_Fixtures_Extract[[Player]:[Player]],0),MATCH(FPL_Combined[[#Headers],[Gameweek 33]],FPL_Fixtures_Extract[#Headers],0)))-4),Team_Key[[Full Name]:[Full Name]],0))&amp;RIGHT(INDEX(FPL_Fixtures_Extract[],MATCH($A266,FPL_Fixtures_Extract[[Player]:[Player]],0),MATCH(FPL_Combined[[#Headers],[Gameweek 33]],FPL_Fixtures_Extract[#Headers],0)),3))</f>
        <v>WAT(A)</v>
      </c>
      <c r="AI266" t="str">
        <f ca="1">IF(RIGHT(FPL_Combined[[#Headers],[Gameweek 34]],2)&lt;$B$622,INDEX(FPL_Results_Extract[Gameweek 09],MATCH($A266,FPL_Results_Extract[[Player]:[Player]],0)),INDEX(Team_Key[[Abbreviation]:[Abbreviation]],MATCH(LEFT(INDEX(FPL_Fixtures_Extract[],MATCH($A266,FPL_Fixtures_Extract[[Player]:[Player]],0),MATCH(FPL_Combined[[#Headers],[Gameweek 34]],FPL_Fixtures_Extract[#Headers],0)),LEN(INDEX(FPL_Fixtures_Extract[],MATCH($A266,FPL_Fixtures_Extract[[Player]:[Player]],0),MATCH(FPL_Combined[[#Headers],[Gameweek 34]],FPL_Fixtures_Extract[#Headers],0)))-4),Team_Key[[Full Name]:[Full Name]],0))&amp;RIGHT(INDEX(FPL_Fixtures_Extract[],MATCH($A266,FPL_Fixtures_Extract[[Player]:[Player]],0),MATCH(FPL_Combined[[#Headers],[Gameweek 34]],FPL_Fixtures_Extract[#Headers],0)),3))</f>
        <v>SOU(H)</v>
      </c>
      <c r="AJ266" t="str">
        <f ca="1">IF(RIGHT(FPL_Combined[[#Headers],[Gameweek 35]],2)&lt;$B$622,INDEX(FPL_Results_Extract[Gameweek 10],MATCH($A266,FPL_Results_Extract[[Player]:[Player]],0)),INDEX(Team_Key[[Abbreviation]:[Abbreviation]],MATCH(LEFT(INDEX(FPL_Fixtures_Extract[],MATCH($A266,FPL_Fixtures_Extract[[Player]:[Player]],0),MATCH(FPL_Combined[[#Headers],[Gameweek 35]],FPL_Fixtures_Extract[#Headers],0)),LEN(INDEX(FPL_Fixtures_Extract[],MATCH($A266,FPL_Fixtures_Extract[[Player]:[Player]],0),MATCH(FPL_Combined[[#Headers],[Gameweek 35]],FPL_Fixtures_Extract[#Headers],0)))-4),Team_Key[[Full Name]:[Full Name]],0))&amp;RIGHT(INDEX(FPL_Fixtures_Extract[],MATCH($A266,FPL_Fixtures_Extract[[Player]:[Player]],0),MATCH(FPL_Combined[[#Headers],[Gameweek 35]],FPL_Fixtures_Extract[#Headers],0)),3))</f>
        <v>CRY(A)</v>
      </c>
      <c r="AK266" t="str">
        <f ca="1">IF(RIGHT(FPL_Combined[[#Headers],[Gameweek 36]],2)&lt;$B$622,INDEX(FPL_Results_Extract[Gameweek 11],MATCH($A266,FPL_Results_Extract[[Player]:[Player]],0)),INDEX(Team_Key[[Abbreviation]:[Abbreviation]],MATCH(LEFT(INDEX(FPL_Fixtures_Extract[],MATCH($A266,FPL_Fixtures_Extract[[Player]:[Player]],0),MATCH(FPL_Combined[[#Headers],[Gameweek 36]],FPL_Fixtures_Extract[#Headers],0)),LEN(INDEX(FPL_Fixtures_Extract[],MATCH($A266,FPL_Fixtures_Extract[[Player]:[Player]],0),MATCH(FPL_Combined[[#Headers],[Gameweek 36]],FPL_Fixtures_Extract[#Headers],0)))-4),Team_Key[[Full Name]:[Full Name]],0))&amp;RIGHT(INDEX(FPL_Fixtures_Extract[],MATCH($A266,FPL_Fixtures_Extract[[Player]:[Player]],0),MATCH(FPL_Combined[[#Headers],[Gameweek 36]],FPL_Fixtures_Extract[#Headers],0)),3))</f>
        <v>BOU(H)</v>
      </c>
      <c r="AL266" t="str">
        <f ca="1">IF(RIGHT(FPL_Combined[[#Headers],[Gameweek 37]],2)&lt;$B$622,INDEX(FPL_Results_Extract[Gameweek 12],MATCH($A266,FPL_Results_Extract[[Player]:[Player]],0)),INDEX(Team_Key[[Abbreviation]:[Abbreviation]],MATCH(LEFT(INDEX(FPL_Fixtures_Extract[],MATCH($A266,FPL_Fixtures_Extract[[Player]:[Player]],0),MATCH(FPL_Combined[[#Headers],[Gameweek 37]],FPL_Fixtures_Extract[#Headers],0)),LEN(INDEX(FPL_Fixtures_Extract[],MATCH($A266,FPL_Fixtures_Extract[[Player]:[Player]],0),MATCH(FPL_Combined[[#Headers],[Gameweek 37]],FPL_Fixtures_Extract[#Headers],0)))-4),Team_Key[[Full Name]:[Full Name]],0))&amp;RIGHT(INDEX(FPL_Fixtures_Extract[],MATCH($A266,FPL_Fixtures_Extract[[Player]:[Player]],0),MATCH(FPL_Combined[[#Headers],[Gameweek 37]],FPL_Fixtures_Extract[#Headers],0)),3))</f>
        <v>LEI(A)</v>
      </c>
      <c r="AM266" t="str">
        <f ca="1">IF(RIGHT(FPL_Combined[[#Headers],[Gameweek 38]],2)&lt;$B$622,INDEX(FPL_Results_Extract[Gameweek 13],MATCH($A266,FPL_Results_Extract[[Player]:[Player]],0)),INDEX(Team_Key[[Abbreviation]:[Abbreviation]],MATCH(LEFT(INDEX(FPL_Fixtures_Extract[],MATCH($A266,FPL_Fixtures_Extract[[Player]:[Player]],0),MATCH(FPL_Combined[[#Headers],[Gameweek 38]],FPL_Fixtures_Extract[#Headers],0)),LEN(INDEX(FPL_Fixtures_Extract[],MATCH($A266,FPL_Fixtures_Extract[[Player]:[Player]],0),MATCH(FPL_Combined[[#Headers],[Gameweek 38]],FPL_Fixtures_Extract[#Headers],0)))-4),Team_Key[[Full Name]:[Full Name]],0))&amp;RIGHT(INDEX(FPL_Fixtures_Extract[],MATCH($A266,FPL_Fixtures_Extract[[Player]:[Player]],0),MATCH(FPL_Combined[[#Headers],[Gameweek 38]],FPL_Fixtures_Extract[#Headers],0)),3))</f>
        <v>NOR(H)</v>
      </c>
    </row>
    <row r="267" spans="1:39" x14ac:dyDescent="0.45">
      <c r="A267" t="s">
        <v>622</v>
      </c>
      <c r="B267" t="str">
        <f ca="1">IF(RIGHT(FPL_Combined[[#Headers],[Gameweek 01]],2)&lt;$B$622,INDEX(FPL_Results_Extract[Gameweek 01],MATCH($A267,FPL_Results_Extract[[Player]:[Player]],0)),INDEX(Team_Key[[Abbreviation]:[Abbreviation]],MATCH(LEFT(INDEX(FPL_Fixtures_Extract[],MATCH($A267,FPL_Fixtures_Extract[[Player]:[Player]],0),MATCH(FPL_Combined[[#Headers],[Gameweek 01]],FPL_Fixtures_Extract[#Headers],0)),LEN(INDEX(FPL_Fixtures_Extract[],MATCH($A267,FPL_Fixtures_Extract[[Player]:[Player]],0),MATCH(FPL_Combined[[#Headers],[Gameweek 01]],FPL_Fixtures_Extract[#Headers],0)))-4),Team_Key[[Full Name]:[Full Name]],0))&amp;RIGHT(INDEX(FPL_Fixtures_Extract[],MATCH($A267,FPL_Fixtures_Extract[[Player]:[Player]],0),MATCH(FPL_Combined[[#Headers],[Gameweek 01]],FPL_Fixtures_Extract[#Headers],0)),3))</f>
        <v>CRY(H) 1-3</v>
      </c>
      <c r="C267" t="str">
        <f ca="1">IF(RIGHT(FPL_Combined[[#Headers],[Gameweek 02]],2)&lt;$B$622,INDEX(FPL_Results_Extract[Gameweek 02],MATCH($A267,FPL_Results_Extract[[Player]:[Player]],0)),INDEX(Team_Key[[Abbreviation]:[Abbreviation]],MATCH(LEFT(INDEX(FPL_Fixtures_Extract[],MATCH($A267,FPL_Fixtures_Extract[[Player]:[Player]],0),MATCH(FPL_Combined[[#Headers],[Gameweek 02]],FPL_Fixtures_Extract[#Headers],0)),LEN(INDEX(FPL_Fixtures_Extract[],MATCH($A267,FPL_Fixtures_Extract[[Player]:[Player]],0),MATCH(FPL_Combined[[#Headers],[Gameweek 02]],FPL_Fixtures_Extract[#Headers],0)))-4),Team_Key[[Full Name]:[Full Name]],0))&amp;RIGHT(INDEX(FPL_Fixtures_Extract[],MATCH($A267,FPL_Fixtures_Extract[[Player]:[Player]],0),MATCH(FPL_Combined[[#Headers],[Gameweek 02]],FPL_Fixtures_Extract[#Headers],0)),3))</f>
        <v>SUN(A) 3-1</v>
      </c>
      <c r="D267" t="str">
        <f ca="1">IF(RIGHT(FPL_Combined[[#Headers],[Gameweek 03]],2)&lt;$B$622,INDEX(FPL_Results_Extract[Gameweek 03],MATCH($A267,FPL_Results_Extract[[Player]:[Player]],0)),INDEX(Team_Key[[Abbreviation]:[Abbreviation]],MATCH(LEFT(INDEX(FPL_Fixtures_Extract[],MATCH($A267,FPL_Fixtures_Extract[[Player]:[Player]],0),MATCH(FPL_Combined[[#Headers],[Gameweek 03]],FPL_Fixtures_Extract[#Headers],0)),LEN(INDEX(FPL_Fixtures_Extract[],MATCH($A267,FPL_Fixtures_Extract[[Player]:[Player]],0),MATCH(FPL_Combined[[#Headers],[Gameweek 03]],FPL_Fixtures_Extract[#Headers],0)))-4),Team_Key[[Full Name]:[Full Name]],0))&amp;RIGHT(INDEX(FPL_Fixtures_Extract[],MATCH($A267,FPL_Fixtures_Extract[[Player]:[Player]],0),MATCH(FPL_Combined[[#Headers],[Gameweek 03]],FPL_Fixtures_Extract[#Headers],0)),3))</f>
        <v>STK(H) 1-1</v>
      </c>
      <c r="E267" t="str">
        <f ca="1">IF(RIGHT(FPL_Combined[[#Headers],[Gameweek 04]],2)&lt;$B$622,INDEX(FPL_Results_Extract[Gameweek 04],MATCH($A267,FPL_Results_Extract[[Player]:[Player]],0)),INDEX(Team_Key[[Abbreviation]:[Abbreviation]],MATCH(LEFT(INDEX(FPL_Fixtures_Extract[],MATCH($A267,FPL_Fixtures_Extract[[Player]:[Player]],0),MATCH(FPL_Combined[[#Headers],[Gameweek 04]],FPL_Fixtures_Extract[#Headers],0)),LEN(INDEX(FPL_Fixtures_Extract[],MATCH($A267,FPL_Fixtures_Extract[[Player]:[Player]],0),MATCH(FPL_Combined[[#Headers],[Gameweek 04]],FPL_Fixtures_Extract[#Headers],0)))-4),Team_Key[[Full Name]:[Full Name]],0))&amp;RIGHT(INDEX(FPL_Fixtures_Extract[],MATCH($A267,FPL_Fixtures_Extract[[Player]:[Player]],0),MATCH(FPL_Combined[[#Headers],[Gameweek 04]],FPL_Fixtures_Extract[#Headers],0)),3))</f>
        <v>SOU(A) 0-3</v>
      </c>
      <c r="F267" t="str">
        <f ca="1">IF(RIGHT(FPL_Combined[[#Headers],[Gameweek 05]],2)&lt;$B$622,INDEX(FPL_Results_Extract[Gameweek 05],MATCH($A267,FPL_Results_Extract[[Player]:[Player]],0)),INDEX(Team_Key[[Abbreviation]:[Abbreviation]],MATCH(LEFT(INDEX(FPL_Fixtures_Extract[],MATCH($A267,FPL_Fixtures_Extract[[Player]:[Player]],0),MATCH(FPL_Combined[[#Headers],[Gameweek 05]],FPL_Fixtures_Extract[#Headers],0)),LEN(INDEX(FPL_Fixtures_Extract[],MATCH($A267,FPL_Fixtures_Extract[[Player]:[Player]],0),MATCH(FPL_Combined[[#Headers],[Gameweek 05]],FPL_Fixtures_Extract[#Headers],0)))-4),Team_Key[[Full Name]:[Full Name]],0))&amp;RIGHT(INDEX(FPL_Fixtures_Extract[],MATCH($A267,FPL_Fixtures_Extract[[Player]:[Player]],0),MATCH(FPL_Combined[[#Headers],[Gameweek 05]],FPL_Fixtures_Extract[#Headers],0)),3))</f>
        <v>BOU(H) 3-1</v>
      </c>
      <c r="G267" t="str">
        <f ca="1">IF(RIGHT(FPL_Combined[[#Headers],[Gameweek 06]],2)&lt;$B$622,INDEX(FPL_Results_Extract[Gameweek 06],MATCH($A267,FPL_Results_Extract[[Player]:[Player]],0)),INDEX(Team_Key[[Abbreviation]:[Abbreviation]],MATCH(LEFT(INDEX(FPL_Fixtures_Extract[],MATCH($A267,FPL_Fixtures_Extract[[Player]:[Player]],0),MATCH(FPL_Combined[[#Headers],[Gameweek 06]],FPL_Fixtures_Extract[#Headers],0)),LEN(INDEX(FPL_Fixtures_Extract[],MATCH($A267,FPL_Fixtures_Extract[[Player]:[Player]],0),MATCH(FPL_Combined[[#Headers],[Gameweek 06]],FPL_Fixtures_Extract[#Headers],0)))-4),Team_Key[[Full Name]:[Full Name]],0))&amp;RIGHT(INDEX(FPL_Fixtures_Extract[],MATCH($A267,FPL_Fixtures_Extract[[Player]:[Player]],0),MATCH(FPL_Combined[[#Headers],[Gameweek 06]],FPL_Fixtures_Extract[#Headers],0)),3))</f>
        <v>LIV(A) 1-1</v>
      </c>
      <c r="H267" t="str">
        <f ca="1">IF(RIGHT(FPL_Combined[[#Headers],[Gameweek 07]],2)&lt;$B$622,INDEX(FPL_Results_Extract[Gameweek 07],MATCH($A267,FPL_Results_Extract[[Player]:[Player]],0)),INDEX(Team_Key[[Abbreviation]:[Abbreviation]],MATCH(LEFT(INDEX(FPL_Fixtures_Extract[],MATCH($A267,FPL_Fixtures_Extract[[Player]:[Player]],0),MATCH(FPL_Combined[[#Headers],[Gameweek 07]],FPL_Fixtures_Extract[#Headers],0)),LEN(INDEX(FPL_Fixtures_Extract[],MATCH($A267,FPL_Fixtures_Extract[[Player]:[Player]],0),MATCH(FPL_Combined[[#Headers],[Gameweek 07]],FPL_Fixtures_Extract[#Headers],0)))-4),Team_Key[[Full Name]:[Full Name]],0))&amp;RIGHT(INDEX(FPL_Fixtures_Extract[],MATCH($A267,FPL_Fixtures_Extract[[Player]:[Player]],0),MATCH(FPL_Combined[[#Headers],[Gameweek 07]],FPL_Fixtures_Extract[#Headers],0)),3))</f>
        <v>WHU(A) 2-2</v>
      </c>
      <c r="I267" t="str">
        <f ca="1">IF(RIGHT(FPL_Combined[[#Headers],[Gameweek 08]],2)&lt;$B$622,INDEX(FPL_Results_Extract[Gameweek 08],MATCH($A267,FPL_Results_Extract[[Player]:[Player]],0)),INDEX(Team_Key[[Abbreviation]:[Abbreviation]],MATCH(LEFT(INDEX(FPL_Fixtures_Extract[],MATCH($A267,FPL_Fixtures_Extract[[Player]:[Player]],0),MATCH(FPL_Combined[[#Headers],[Gameweek 08]],FPL_Fixtures_Extract[#Headers],0)),LEN(INDEX(FPL_Fixtures_Extract[],MATCH($A267,FPL_Fixtures_Extract[[Player]:[Player]],0),MATCH(FPL_Combined[[#Headers],[Gameweek 08]],FPL_Fixtures_Extract[#Headers],0)))-4),Team_Key[[Full Name]:[Full Name]],0))&amp;RIGHT(INDEX(FPL_Fixtures_Extract[],MATCH($A267,FPL_Fixtures_Extract[[Player]:[Player]],0),MATCH(FPL_Combined[[#Headers],[Gameweek 08]],FPL_Fixtures_Extract[#Headers],0)),3))</f>
        <v>LEI(H) 1-2</v>
      </c>
      <c r="J267" t="str">
        <f ca="1">IF(RIGHT(FPL_Combined[[#Headers],[Gameweek 09]],2)&lt;$B$622,INDEX(FPL_Results_Extract[Gameweek 09],MATCH($A267,FPL_Results_Extract[[Player]:[Player]],0)),INDEX(Team_Key[[Abbreviation]:[Abbreviation]],MATCH(LEFT(INDEX(FPL_Fixtures_Extract[],MATCH($A267,FPL_Fixtures_Extract[[Player]:[Player]],0),MATCH(FPL_Combined[[#Headers],[Gameweek 09]],FPL_Fixtures_Extract[#Headers],0)),LEN(INDEX(FPL_Fixtures_Extract[],MATCH($A267,FPL_Fixtures_Extract[[Player]:[Player]],0),MATCH(FPL_Combined[[#Headers],[Gameweek 09]],FPL_Fixtures_Extract[#Headers],0)))-4),Team_Key[[Full Name]:[Full Name]],0))&amp;RIGHT(INDEX(FPL_Fixtures_Extract[],MATCH($A267,FPL_Fixtures_Extract[[Player]:[Player]],0),MATCH(FPL_Combined[[#Headers],[Gameweek 09]],FPL_Fixtures_Extract[#Headers],0)),3))</f>
        <v>NEW(A) 2-6</v>
      </c>
      <c r="K267" t="str">
        <f ca="1">IF(RIGHT(FPL_Combined[[#Headers],[Gameweek 10]],2)&lt;$B$622,INDEX(FPL_Results_Extract[Gameweek 10],MATCH($A267,FPL_Results_Extract[[Player]:[Player]],0)),INDEX(Team_Key[[Abbreviation]:[Abbreviation]],MATCH(LEFT(INDEX(FPL_Fixtures_Extract[],MATCH($A267,FPL_Fixtures_Extract[[Player]:[Player]],0),MATCH(FPL_Combined[[#Headers],[Gameweek 10]],FPL_Fixtures_Extract[#Headers],0)),LEN(INDEX(FPL_Fixtures_Extract[],MATCH($A267,FPL_Fixtures_Extract[[Player]:[Player]],0),MATCH(FPL_Combined[[#Headers],[Gameweek 10]],FPL_Fixtures_Extract[#Headers],0)))-4),Team_Key[[Full Name]:[Full Name]],0))&amp;RIGHT(INDEX(FPL_Fixtures_Extract[],MATCH($A267,FPL_Fixtures_Extract[[Player]:[Player]],0),MATCH(FPL_Combined[[#Headers],[Gameweek 10]],FPL_Fixtures_Extract[#Headers],0)),3))</f>
        <v>WBA(H) 0-1</v>
      </c>
      <c r="L267" t="str">
        <f ca="1">IF(RIGHT(FPL_Combined[[#Headers],[Gameweek 11]],2)&lt;$B$622,INDEX(FPL_Results_Extract[Gameweek 11],MATCH($A267,FPL_Results_Extract[[Player]:[Player]],0)),INDEX(Team_Key[[Abbreviation]:[Abbreviation]],MATCH(LEFT(INDEX(FPL_Fixtures_Extract[],MATCH($A267,FPL_Fixtures_Extract[[Player]:[Player]],0),MATCH(FPL_Combined[[#Headers],[Gameweek 11]],FPL_Fixtures_Extract[#Headers],0)),LEN(INDEX(FPL_Fixtures_Extract[],MATCH($A267,FPL_Fixtures_Extract[[Player]:[Player]],0),MATCH(FPL_Combined[[#Headers],[Gameweek 11]],FPL_Fixtures_Extract[#Headers],0)))-4),Team_Key[[Full Name]:[Full Name]],0))&amp;RIGHT(INDEX(FPL_Fixtures_Extract[],MATCH($A267,FPL_Fixtures_Extract[[Player]:[Player]],0),MATCH(FPL_Combined[[#Headers],[Gameweek 11]],FPL_Fixtures_Extract[#Headers],0)),3))</f>
        <v>MCI(A) 1-2</v>
      </c>
      <c r="M267" t="str">
        <f ca="1">IF(RIGHT(FPL_Combined[[#Headers],[Gameweek 12]],2)&lt;$B$622,INDEX(FPL_Results_Extract[Gameweek 12],MATCH($A267,FPL_Results_Extract[[Player]:[Player]],0)),INDEX(Team_Key[[Abbreviation]:[Abbreviation]],MATCH(LEFT(INDEX(FPL_Fixtures_Extract[],MATCH($A267,FPL_Fixtures_Extract[[Player]:[Player]],0),MATCH(FPL_Combined[[#Headers],[Gameweek 12]],FPL_Fixtures_Extract[#Headers],0)),LEN(INDEX(FPL_Fixtures_Extract[],MATCH($A267,FPL_Fixtures_Extract[[Player]:[Player]],0),MATCH(FPL_Combined[[#Headers],[Gameweek 12]],FPL_Fixtures_Extract[#Headers],0)))-4),Team_Key[[Full Name]:[Full Name]],0))&amp;RIGHT(INDEX(FPL_Fixtures_Extract[],MATCH($A267,FPL_Fixtures_Extract[[Player]:[Player]],0),MATCH(FPL_Combined[[#Headers],[Gameweek 12]],FPL_Fixtures_Extract[#Headers],0)),3))</f>
        <v>SWA(H) 1-0</v>
      </c>
      <c r="N267" t="str">
        <f ca="1">IF(RIGHT(FPL_Combined[[#Headers],[Gameweek 13]],2)&lt;$B$622,INDEX(FPL_Results_Extract[Gameweek 13],MATCH($A267,FPL_Results_Extract[[Player]:[Player]],0)),INDEX(Team_Key[[Abbreviation]:[Abbreviation]],MATCH(LEFT(INDEX(FPL_Fixtures_Extract[],MATCH($A267,FPL_Fixtures_Extract[[Player]:[Player]],0),MATCH(FPL_Combined[[#Headers],[Gameweek 13]],FPL_Fixtures_Extract[#Headers],0)),LEN(INDEX(FPL_Fixtures_Extract[],MATCH($A267,FPL_Fixtures_Extract[[Player]:[Player]],0),MATCH(FPL_Combined[[#Headers],[Gameweek 13]],FPL_Fixtures_Extract[#Headers],0)))-4),Team_Key[[Full Name]:[Full Name]],0))&amp;RIGHT(INDEX(FPL_Fixtures_Extract[],MATCH($A267,FPL_Fixtures_Extract[[Player]:[Player]],0),MATCH(FPL_Combined[[#Headers],[Gameweek 13]],FPL_Fixtures_Extract[#Headers],0)),3))</f>
        <v>CHE(A) 0-1</v>
      </c>
      <c r="O267" t="str">
        <f ca="1">IF(RIGHT(FPL_Combined[[#Headers],[Gameweek 14]],2)&lt;$B$622,INDEX(FPL_Results_Extract[Gameweek 14],MATCH($A267,FPL_Results_Extract[[Player]:[Player]],0)),INDEX(Team_Key[[Abbreviation]:[Abbreviation]],MATCH(LEFT(INDEX(FPL_Fixtures_Extract[],MATCH($A267,FPL_Fixtures_Extract[[Player]:[Player]],0),MATCH(FPL_Combined[[#Headers],[Gameweek 14]],FPL_Fixtures_Extract[#Headers],0)),LEN(INDEX(FPL_Fixtures_Extract[],MATCH($A267,FPL_Fixtures_Extract[[Player]:[Player]],0),MATCH(FPL_Combined[[#Headers],[Gameweek 14]],FPL_Fixtures_Extract[#Headers],0)))-4),Team_Key[[Full Name]:[Full Name]],0))&amp;RIGHT(INDEX(FPL_Fixtures_Extract[],MATCH($A267,FPL_Fixtures_Extract[[Player]:[Player]],0),MATCH(FPL_Combined[[#Headers],[Gameweek 14]],FPL_Fixtures_Extract[#Headers],0)),3))</f>
        <v>ARS(H) 1-1</v>
      </c>
      <c r="P267" t="str">
        <f ca="1">IF(RIGHT(FPL_Combined[[#Headers],[Gameweek 15]],2)&lt;$B$622,INDEX(FPL_Results_Extract[Gameweek 15],MATCH($A267,FPL_Results_Extract[[Player]:[Player]],0)),INDEX(Team_Key[[Abbreviation]:[Abbreviation]],MATCH(LEFT(INDEX(FPL_Fixtures_Extract[],MATCH($A267,FPL_Fixtures_Extract[[Player]:[Player]],0),MATCH(FPL_Combined[[#Headers],[Gameweek 15]],FPL_Fixtures_Extract[#Headers],0)),LEN(INDEX(FPL_Fixtures_Extract[],MATCH($A267,FPL_Fixtures_Extract[[Player]:[Player]],0),MATCH(FPL_Combined[[#Headers],[Gameweek 15]],FPL_Fixtures_Extract[#Headers],0)))-4),Team_Key[[Full Name]:[Full Name]],0))&amp;RIGHT(INDEX(FPL_Fixtures_Extract[],MATCH($A267,FPL_Fixtures_Extract[[Player]:[Player]],0),MATCH(FPL_Combined[[#Headers],[Gameweek 15]],FPL_Fixtures_Extract[#Headers],0)),3))</f>
        <v>WAT(A) 0-2</v>
      </c>
      <c r="Q267" t="str">
        <f ca="1">IF(RIGHT(FPL_Combined[[#Headers],[Gameweek 16]],2)&lt;$B$622,INDEX(FPL_Results_Extract[Gameweek 16],MATCH($A267,FPL_Results_Extract[[Player]:[Player]],0)),INDEX(Team_Key[[Abbreviation]:[Abbreviation]],MATCH(LEFT(INDEX(FPL_Fixtures_Extract[],MATCH($A267,FPL_Fixtures_Extract[[Player]:[Player]],0),MATCH(FPL_Combined[[#Headers],[Gameweek 16]],FPL_Fixtures_Extract[#Headers],0)),LEN(INDEX(FPL_Fixtures_Extract[],MATCH($A267,FPL_Fixtures_Extract[[Player]:[Player]],0),MATCH(FPL_Combined[[#Headers],[Gameweek 16]],FPL_Fixtures_Extract[#Headers],0)))-4),Team_Key[[Full Name]:[Full Name]],0))&amp;RIGHT(INDEX(FPL_Fixtures_Extract[],MATCH($A267,FPL_Fixtures_Extract[[Player]:[Player]],0),MATCH(FPL_Combined[[#Headers],[Gameweek 16]],FPL_Fixtures_Extract[#Headers],0)),3))</f>
        <v>EVE(H) 1-1</v>
      </c>
      <c r="R267" t="str">
        <f ca="1">IF(RIGHT(FPL_Combined[[#Headers],[Gameweek 17]],2)&lt;$B$622,INDEX(FPL_Results_Extract[Gameweek 17],MATCH($A267,FPL_Results_Extract[[Player]:[Player]],0)),INDEX(Team_Key[[Abbreviation]:[Abbreviation]],MATCH(LEFT(INDEX(FPL_Fixtures_Extract[],MATCH($A267,FPL_Fixtures_Extract[[Player]:[Player]],0),MATCH(FPL_Combined[[#Headers],[Gameweek 17]],FPL_Fixtures_Extract[#Headers],0)),LEN(INDEX(FPL_Fixtures_Extract[],MATCH($A267,FPL_Fixtures_Extract[[Player]:[Player]],0),MATCH(FPL_Combined[[#Headers],[Gameweek 17]],FPL_Fixtures_Extract[#Headers],0)))-4),Team_Key[[Full Name]:[Full Name]],0))&amp;RIGHT(INDEX(FPL_Fixtures_Extract[],MATCH($A267,FPL_Fixtures_Extract[[Player]:[Player]],0),MATCH(FPL_Combined[[#Headers],[Gameweek 17]],FPL_Fixtures_Extract[#Headers],0)),3))</f>
        <v>MUN(A) 2-1</v>
      </c>
      <c r="S267" t="str">
        <f ca="1">IF(RIGHT(FPL_Combined[[#Headers],[Gameweek 18]],2)&lt;$B$622,INDEX(FPL_Results_Extract[Gameweek 18],MATCH($A267,FPL_Results_Extract[[Player]:[Player]],0)),INDEX(Team_Key[[Abbreviation]:[Abbreviation]],MATCH(LEFT(INDEX(FPL_Fixtures_Extract[],MATCH($A267,FPL_Fixtures_Extract[[Player]:[Player]],0),MATCH(FPL_Combined[[#Headers],[Gameweek 18]],FPL_Fixtures_Extract[#Headers],0)),LEN(INDEX(FPL_Fixtures_Extract[],MATCH($A267,FPL_Fixtures_Extract[[Player]:[Player]],0),MATCH(FPL_Combined[[#Headers],[Gameweek 18]],FPL_Fixtures_Extract[#Headers],0)))-4),Team_Key[[Full Name]:[Full Name]],0))&amp;RIGHT(INDEX(FPL_Fixtures_Extract[],MATCH($A267,FPL_Fixtures_Extract[[Player]:[Player]],0),MATCH(FPL_Combined[[#Headers],[Gameweek 18]],FPL_Fixtures_Extract[#Headers],0)),3))</f>
        <v>TOT(A) 0-3</v>
      </c>
      <c r="T267" t="str">
        <f ca="1">IF(RIGHT(FPL_Combined[[#Headers],[Gameweek 19]],2)&lt;$B$622,INDEX(FPL_Results_Extract[Gameweek 19],MATCH($A267,FPL_Results_Extract[[Player]:[Player]],0)),INDEX(Team_Key[[Abbreviation]:[Abbreviation]],MATCH(LEFT(INDEX(FPL_Fixtures_Extract[],MATCH($A267,FPL_Fixtures_Extract[[Player]:[Player]],0),MATCH(FPL_Combined[[#Headers],[Gameweek 19]],FPL_Fixtures_Extract[#Headers],0)),LEN(INDEX(FPL_Fixtures_Extract[],MATCH($A267,FPL_Fixtures_Extract[[Player]:[Player]],0),MATCH(FPL_Combined[[#Headers],[Gameweek 19]],FPL_Fixtures_Extract[#Headers],0)))-4),Team_Key[[Full Name]:[Full Name]],0))&amp;RIGHT(INDEX(FPL_Fixtures_Extract[],MATCH($A267,FPL_Fixtures_Extract[[Player]:[Player]],0),MATCH(FPL_Combined[[#Headers],[Gameweek 19]],FPL_Fixtures_Extract[#Headers],0)),3))</f>
        <v>AVL(H) 2-0</v>
      </c>
      <c r="U267" t="str">
        <f ca="1">IF(RIGHT(FPL_Combined[[#Headers],[Gameweek 20]],2)&lt;$B$622,INDEX(FPL_Results_Extract[Gameweek 20],MATCH($A267,FPL_Results_Extract[[Player]:[Player]],0)),INDEX(Team_Key[[Abbreviation]:[Abbreviation]],MATCH(LEFT(INDEX(FPL_Fixtures_Extract[],MATCH($A267,FPL_Fixtures_Extract[[Player]:[Player]],0),MATCH(FPL_Combined[[#Headers],[Gameweek 20]],FPL_Fixtures_Extract[#Headers],0)),LEN(INDEX(FPL_Fixtures_Extract[],MATCH($A267,FPL_Fixtures_Extract[[Player]:[Player]],0),MATCH(FPL_Combined[[#Headers],[Gameweek 20]],FPL_Fixtures_Extract[#Headers],0)))-4),Team_Key[[Full Name]:[Full Name]],0))&amp;RIGHT(INDEX(FPL_Fixtures_Extract[],MATCH($A267,FPL_Fixtures_Extract[[Player]:[Player]],0),MATCH(FPL_Combined[[#Headers],[Gameweek 20]],FPL_Fixtures_Extract[#Headers],0)),3))</f>
        <v>SOU(H) 1-0</v>
      </c>
      <c r="V267" t="str">
        <f ca="1">IF(RIGHT(FPL_Combined[[#Headers],[Gameweek 21]],2)&lt;$B$622,INDEX(FPL_Results_Extract[Gameweek 21],MATCH($A267,FPL_Results_Extract[[Player]:[Player]],0)),INDEX(Team_Key[[Abbreviation]:[Abbreviation]],MATCH(LEFT(INDEX(FPL_Fixtures_Extract[],MATCH($A267,FPL_Fixtures_Extract[[Player]:[Player]],0),MATCH(FPL_Combined[[#Headers],[Gameweek 21]],FPL_Fixtures_Extract[#Headers],0)),LEN(INDEX(FPL_Fixtures_Extract[],MATCH($A267,FPL_Fixtures_Extract[[Player]:[Player]],0),MATCH(FPL_Combined[[#Headers],[Gameweek 21]],FPL_Fixtures_Extract[#Headers],0)))-4),Team_Key[[Full Name]:[Full Name]],0))&amp;RIGHT(INDEX(FPL_Fixtures_Extract[],MATCH($A267,FPL_Fixtures_Extract[[Player]:[Player]],0),MATCH(FPL_Combined[[#Headers],[Gameweek 21]],FPL_Fixtures_Extract[#Headers],0)),3))</f>
        <v>STK(A) 1-3</v>
      </c>
      <c r="W267" t="str">
        <f ca="1">IF(RIGHT(FPL_Combined[[#Headers],[Gameweek 22]],2)&lt;$B$622,INDEX(FPL_Results_Extract[Gameweek 22],MATCH($A267,FPL_Results_Extract[[Player]:[Player]],0)),INDEX(Team_Key[[Abbreviation]:[Abbreviation]],MATCH(LEFT(INDEX(FPL_Fixtures_Extract[],MATCH($A267,FPL_Fixtures_Extract[[Player]:[Player]],0),MATCH(FPL_Combined[[#Headers],[Gameweek 22]],FPL_Fixtures_Extract[#Headers],0)),LEN(INDEX(FPL_Fixtures_Extract[],MATCH($A267,FPL_Fixtures_Extract[[Player]:[Player]],0),MATCH(FPL_Combined[[#Headers],[Gameweek 22]],FPL_Fixtures_Extract[#Headers],0)))-4),Team_Key[[Full Name]:[Full Name]],0))&amp;RIGHT(INDEX(FPL_Fixtures_Extract[],MATCH($A267,FPL_Fixtures_Extract[[Player]:[Player]],0),MATCH(FPL_Combined[[#Headers],[Gameweek 22]],FPL_Fixtures_Extract[#Headers],0)),3))</f>
        <v>BOU(A) 0-3</v>
      </c>
      <c r="X267" t="str">
        <f ca="1">IF(RIGHT(FPL_Combined[[#Headers],[Gameweek 23]],2)&lt;$B$622,INDEX(FPL_Results_Extract[Gameweek 23],MATCH($A267,FPL_Results_Extract[[Player]:[Player]],0)),INDEX(Team_Key[[Abbreviation]:[Abbreviation]],MATCH(LEFT(INDEX(FPL_Fixtures_Extract[],MATCH($A267,FPL_Fixtures_Extract[[Player]:[Player]],0),MATCH(FPL_Combined[[#Headers],[Gameweek 23]],FPL_Fixtures_Extract[#Headers],0)),LEN(INDEX(FPL_Fixtures_Extract[],MATCH($A267,FPL_Fixtures_Extract[[Player]:[Player]],0),MATCH(FPL_Combined[[#Headers],[Gameweek 23]],FPL_Fixtures_Extract[#Headers],0)))-4),Team_Key[[Full Name]:[Full Name]],0))&amp;RIGHT(INDEX(FPL_Fixtures_Extract[],MATCH($A267,FPL_Fixtures_Extract[[Player]:[Player]],0),MATCH(FPL_Combined[[#Headers],[Gameweek 23]],FPL_Fixtures_Extract[#Headers],0)),3))</f>
        <v>LIV(H) 4-5</v>
      </c>
      <c r="Y267" t="str">
        <f ca="1">IF(RIGHT(FPL_Combined[[#Headers],[Gameweek 24]],2)&lt;$B$622,INDEX(FPL_Results_Extract[Team],MATCH($A267,FPL_Results_Extract[[Player]:[Player]],0)),INDEX(Team_Key[[Abbreviation]:[Abbreviation]],MATCH(LEFT(INDEX(FPL_Fixtures_Extract[],MATCH($A267,FPL_Fixtures_Extract[[Player]:[Player]],0),MATCH(FPL_Combined[[#Headers],[Gameweek 24]],FPL_Fixtures_Extract[#Headers],0)),LEN(INDEX(FPL_Fixtures_Extract[],MATCH($A267,FPL_Fixtures_Extract[[Player]:[Player]],0),MATCH(FPL_Combined[[#Headers],[Gameweek 24]],FPL_Fixtures_Extract[#Headers],0)))-4),Team_Key[[Full Name]:[Full Name]],0))&amp;RIGHT(INDEX(FPL_Fixtures_Extract[],MATCH($A267,FPL_Fixtures_Extract[[Player]:[Player]],0),MATCH(FPL_Combined[[#Headers],[Gameweek 24]],FPL_Fixtures_Extract[#Headers],0)),3))</f>
        <v>NOR</v>
      </c>
      <c r="Z267" t="str">
        <f ca="1">IF(RIGHT(FPL_Combined[[#Headers],[Gameweek 25]],2)&lt;$B$622,INDEX(FPL_Results_Extract[Player],MATCH($A267,FPL_Results_Extract[[Player]:[Player]],0)),INDEX(Team_Key[[Abbreviation]:[Abbreviation]],MATCH(LEFT(INDEX(FPL_Fixtures_Extract[],MATCH($A267,FPL_Fixtures_Extract[[Player]:[Player]],0),MATCH(FPL_Combined[[#Headers],[Gameweek 25]],FPL_Fixtures_Extract[#Headers],0)),LEN(INDEX(FPL_Fixtures_Extract[],MATCH($A267,FPL_Fixtures_Extract[[Player]:[Player]],0),MATCH(FPL_Combined[[#Headers],[Gameweek 25]],FPL_Fixtures_Extract[#Headers],0)))-4),Team_Key[[Full Name]:[Full Name]],0))&amp;RIGHT(INDEX(FPL_Fixtures_Extract[],MATCH($A267,FPL_Fixtures_Extract[[Player]:[Player]],0),MATCH(FPL_Combined[[#Headers],[Gameweek 25]],FPL_Fixtures_Extract[#Headers],0)),3))</f>
        <v>Hooiveld</v>
      </c>
      <c r="AA267" t="str">
        <f ca="1">IF(RIGHT(FPL_Combined[[#Headers],[Gameweek 26]],2)&lt;$B$622,INDEX(FPL_Results_Extract[Gameweek 01],MATCH($A267,FPL_Results_Extract[[Player]:[Player]],0)),INDEX(Team_Key[[Abbreviation]:[Abbreviation]],MATCH(LEFT(INDEX(FPL_Fixtures_Extract[],MATCH($A267,FPL_Fixtures_Extract[[Player]:[Player]],0),MATCH(FPL_Combined[[#Headers],[Gameweek 26]],FPL_Fixtures_Extract[#Headers],0)),LEN(INDEX(FPL_Fixtures_Extract[],MATCH($A267,FPL_Fixtures_Extract[[Player]:[Player]],0),MATCH(FPL_Combined[[#Headers],[Gameweek 26]],FPL_Fixtures_Extract[#Headers],0)))-4),Team_Key[[Full Name]:[Full Name]],0))&amp;RIGHT(INDEX(FPL_Fixtures_Extract[],MATCH($A267,FPL_Fixtures_Extract[[Player]:[Player]],0),MATCH(FPL_Combined[[#Headers],[Gameweek 26]],FPL_Fixtures_Extract[#Headers],0)),3))</f>
        <v>CRY(H) 1-3</v>
      </c>
      <c r="AB267" t="str">
        <f ca="1">IF(RIGHT(FPL_Combined[[#Headers],[Gameweek 27]],2)&lt;$B$622,INDEX(FPL_Results_Extract[Gameweek 02],MATCH($A267,FPL_Results_Extract[[Player]:[Player]],0)),INDEX(Team_Key[[Abbreviation]:[Abbreviation]],MATCH(LEFT(INDEX(FPL_Fixtures_Extract[],MATCH($A267,FPL_Fixtures_Extract[[Player]:[Player]],0),MATCH(FPL_Combined[[#Headers],[Gameweek 27]],FPL_Fixtures_Extract[#Headers],0)),LEN(INDEX(FPL_Fixtures_Extract[],MATCH($A267,FPL_Fixtures_Extract[[Player]:[Player]],0),MATCH(FPL_Combined[[#Headers],[Gameweek 27]],FPL_Fixtures_Extract[#Headers],0)))-4),Team_Key[[Full Name]:[Full Name]],0))&amp;RIGHT(INDEX(FPL_Fixtures_Extract[],MATCH($A267,FPL_Fixtures_Extract[[Player]:[Player]],0),MATCH(FPL_Combined[[#Headers],[Gameweek 27]],FPL_Fixtures_Extract[#Headers],0)),3))</f>
        <v>SUN(A) 3-1</v>
      </c>
      <c r="AC267" t="str">
        <f ca="1">IF(RIGHT(FPL_Combined[[#Headers],[Gameweek 28]],2)&lt;$B$622,INDEX(FPL_Results_Extract[Gameweek 03],MATCH($A267,FPL_Results_Extract[[Player]:[Player]],0)),INDEX(Team_Key[[Abbreviation]:[Abbreviation]],MATCH(LEFT(INDEX(FPL_Fixtures_Extract[],MATCH($A267,FPL_Fixtures_Extract[[Player]:[Player]],0),MATCH(FPL_Combined[[#Headers],[Gameweek 28]],FPL_Fixtures_Extract[#Headers],0)),LEN(INDEX(FPL_Fixtures_Extract[],MATCH($A267,FPL_Fixtures_Extract[[Player]:[Player]],0),MATCH(FPL_Combined[[#Headers],[Gameweek 28]],FPL_Fixtures_Extract[#Headers],0)))-4),Team_Key[[Full Name]:[Full Name]],0))&amp;RIGHT(INDEX(FPL_Fixtures_Extract[],MATCH($A267,FPL_Fixtures_Extract[[Player]:[Player]],0),MATCH(FPL_Combined[[#Headers],[Gameweek 28]],FPL_Fixtures_Extract[#Headers],0)),3))</f>
        <v>STK(H) 1-1</v>
      </c>
      <c r="AD267" t="str">
        <f ca="1">IF(RIGHT(FPL_Combined[[#Headers],[Gameweek 29]],2)&lt;$B$622,INDEX(FPL_Results_Extract[Gameweek 04],MATCH($A267,FPL_Results_Extract[[Player]:[Player]],0)),INDEX(Team_Key[[Abbreviation]:[Abbreviation]],MATCH(LEFT(INDEX(FPL_Fixtures_Extract[],MATCH($A267,FPL_Fixtures_Extract[[Player]:[Player]],0),MATCH(FPL_Combined[[#Headers],[Gameweek 29]],FPL_Fixtures_Extract[#Headers],0)),LEN(INDEX(FPL_Fixtures_Extract[],MATCH($A267,FPL_Fixtures_Extract[[Player]:[Player]],0),MATCH(FPL_Combined[[#Headers],[Gameweek 29]],FPL_Fixtures_Extract[#Headers],0)))-4),Team_Key[[Full Name]:[Full Name]],0))&amp;RIGHT(INDEX(FPL_Fixtures_Extract[],MATCH($A267,FPL_Fixtures_Extract[[Player]:[Player]],0),MATCH(FPL_Combined[[#Headers],[Gameweek 29]],FPL_Fixtures_Extract[#Headers],0)),3))</f>
        <v>SWA(A)</v>
      </c>
      <c r="AE267" t="str">
        <f ca="1">IF(RIGHT(FPL_Combined[[#Headers],[Gameweek 30]],2)&lt;$B$622,INDEX(FPL_Results_Extract[Gameweek 05],MATCH($A267,FPL_Results_Extract[[Player]:[Player]],0)),INDEX(Team_Key[[Abbreviation]:[Abbreviation]],MATCH(LEFT(INDEX(FPL_Fixtures_Extract[],MATCH($A267,FPL_Fixtures_Extract[[Player]:[Player]],0),MATCH(FPL_Combined[[#Headers],[Gameweek 30]],FPL_Fixtures_Extract[#Headers],0)),LEN(INDEX(FPL_Fixtures_Extract[],MATCH($A267,FPL_Fixtures_Extract[[Player]:[Player]],0),MATCH(FPL_Combined[[#Headers],[Gameweek 30]],FPL_Fixtures_Extract[#Headers],0)))-4),Team_Key[[Full Name]:[Full Name]],0))&amp;RIGHT(INDEX(FPL_Fixtures_Extract[],MATCH($A267,FPL_Fixtures_Extract[[Player]:[Player]],0),MATCH(FPL_Combined[[#Headers],[Gameweek 30]],FPL_Fixtures_Extract[#Headers],0)),3))</f>
        <v>MCI(H)</v>
      </c>
      <c r="AF267" t="str">
        <f ca="1">IF(RIGHT(FPL_Combined[[#Headers],[Gameweek 31]],2)&lt;$B$622,INDEX(FPL_Results_Extract[Gameweek 06],MATCH($A267,FPL_Results_Extract[[Player]:[Player]],0)),INDEX(Team_Key[[Abbreviation]:[Abbreviation]],MATCH(LEFT(INDEX(FPL_Fixtures_Extract[],MATCH($A267,FPL_Fixtures_Extract[[Player]:[Player]],0),MATCH(FPL_Combined[[#Headers],[Gameweek 31]],FPL_Fixtures_Extract[#Headers],0)),LEN(INDEX(FPL_Fixtures_Extract[],MATCH($A267,FPL_Fixtures_Extract[[Player]:[Player]],0),MATCH(FPL_Combined[[#Headers],[Gameweek 31]],FPL_Fixtures_Extract[#Headers],0)))-4),Team_Key[[Full Name]:[Full Name]],0))&amp;RIGHT(INDEX(FPL_Fixtures_Extract[],MATCH($A267,FPL_Fixtures_Extract[[Player]:[Player]],0),MATCH(FPL_Combined[[#Headers],[Gameweek 31]],FPL_Fixtures_Extract[#Headers],0)),3))</f>
        <v>WBA(A)</v>
      </c>
      <c r="AG267" t="str">
        <f ca="1">IF(RIGHT(FPL_Combined[[#Headers],[Gameweek 32]],2)&lt;$B$622,INDEX(FPL_Results_Extract[Gameweek 07],MATCH($A267,FPL_Results_Extract[[Player]:[Player]],0)),INDEX(Team_Key[[Abbreviation]:[Abbreviation]],MATCH(LEFT(INDEX(FPL_Fixtures_Extract[],MATCH($A267,FPL_Fixtures_Extract[[Player]:[Player]],0),MATCH(FPL_Combined[[#Headers],[Gameweek 32]],FPL_Fixtures_Extract[#Headers],0)),LEN(INDEX(FPL_Fixtures_Extract[],MATCH($A267,FPL_Fixtures_Extract[[Player]:[Player]],0),MATCH(FPL_Combined[[#Headers],[Gameweek 32]],FPL_Fixtures_Extract[#Headers],0)))-4),Team_Key[[Full Name]:[Full Name]],0))&amp;RIGHT(INDEX(FPL_Fixtures_Extract[],MATCH($A267,FPL_Fixtures_Extract[[Player]:[Player]],0),MATCH(FPL_Combined[[#Headers],[Gameweek 32]],FPL_Fixtures_Extract[#Headers],0)),3))</f>
        <v>NEW(H)</v>
      </c>
      <c r="AH267" t="str">
        <f ca="1">IF(RIGHT(FPL_Combined[[#Headers],[Gameweek 33]],2)&lt;$B$622,INDEX(FPL_Results_Extract[Gameweek 08],MATCH($A267,FPL_Results_Extract[[Player]:[Player]],0)),INDEX(Team_Key[[Abbreviation]:[Abbreviation]],MATCH(LEFT(INDEX(FPL_Fixtures_Extract[],MATCH($A267,FPL_Fixtures_Extract[[Player]:[Player]],0),MATCH(FPL_Combined[[#Headers],[Gameweek 33]],FPL_Fixtures_Extract[#Headers],0)),LEN(INDEX(FPL_Fixtures_Extract[],MATCH($A267,FPL_Fixtures_Extract[[Player]:[Player]],0),MATCH(FPL_Combined[[#Headers],[Gameweek 33]],FPL_Fixtures_Extract[#Headers],0)))-4),Team_Key[[Full Name]:[Full Name]],0))&amp;RIGHT(INDEX(FPL_Fixtures_Extract[],MATCH($A267,FPL_Fixtures_Extract[[Player]:[Player]],0),MATCH(FPL_Combined[[#Headers],[Gameweek 33]],FPL_Fixtures_Extract[#Headers],0)),3))</f>
        <v>CRY(A)</v>
      </c>
      <c r="AI267" t="str">
        <f ca="1">IF(RIGHT(FPL_Combined[[#Headers],[Gameweek 34]],2)&lt;$B$622,INDEX(FPL_Results_Extract[Gameweek 09],MATCH($A267,FPL_Results_Extract[[Player]:[Player]],0)),INDEX(Team_Key[[Abbreviation]:[Abbreviation]],MATCH(LEFT(INDEX(FPL_Fixtures_Extract[],MATCH($A267,FPL_Fixtures_Extract[[Player]:[Player]],0),MATCH(FPL_Combined[[#Headers],[Gameweek 34]],FPL_Fixtures_Extract[#Headers],0)),LEN(INDEX(FPL_Fixtures_Extract[],MATCH($A267,FPL_Fixtures_Extract[[Player]:[Player]],0),MATCH(FPL_Combined[[#Headers],[Gameweek 34]],FPL_Fixtures_Extract[#Headers],0)))-4),Team_Key[[Full Name]:[Full Name]],0))&amp;RIGHT(INDEX(FPL_Fixtures_Extract[],MATCH($A267,FPL_Fixtures_Extract[[Player]:[Player]],0),MATCH(FPL_Combined[[#Headers],[Gameweek 34]],FPL_Fixtures_Extract[#Headers],0)),3))</f>
        <v>SUN(H)</v>
      </c>
      <c r="AJ267" t="str">
        <f ca="1">IF(RIGHT(FPL_Combined[[#Headers],[Gameweek 35]],2)&lt;$B$622,INDEX(FPL_Results_Extract[Gameweek 10],MATCH($A267,FPL_Results_Extract[[Player]:[Player]],0)),INDEX(Team_Key[[Abbreviation]:[Abbreviation]],MATCH(LEFT(INDEX(FPL_Fixtures_Extract[],MATCH($A267,FPL_Fixtures_Extract[[Player]:[Player]],0),MATCH(FPL_Combined[[#Headers],[Gameweek 35]],FPL_Fixtures_Extract[#Headers],0)),LEN(INDEX(FPL_Fixtures_Extract[],MATCH($A267,FPL_Fixtures_Extract[[Player]:[Player]],0),MATCH(FPL_Combined[[#Headers],[Gameweek 35]],FPL_Fixtures_Extract[#Headers],0)))-4),Team_Key[[Full Name]:[Full Name]],0))&amp;RIGHT(INDEX(FPL_Fixtures_Extract[],MATCH($A267,FPL_Fixtures_Extract[[Player]:[Player]],0),MATCH(FPL_Combined[[#Headers],[Gameweek 35]],FPL_Fixtures_Extract[#Headers],0)),3))</f>
        <v>WAT(H)</v>
      </c>
      <c r="AK267" t="str">
        <f ca="1">IF(RIGHT(FPL_Combined[[#Headers],[Gameweek 36]],2)&lt;$B$622,INDEX(FPL_Results_Extract[Gameweek 11],MATCH($A267,FPL_Results_Extract[[Player]:[Player]],0)),INDEX(Team_Key[[Abbreviation]:[Abbreviation]],MATCH(LEFT(INDEX(FPL_Fixtures_Extract[],MATCH($A267,FPL_Fixtures_Extract[[Player]:[Player]],0),MATCH(FPL_Combined[[#Headers],[Gameweek 36]],FPL_Fixtures_Extract[#Headers],0)),LEN(INDEX(FPL_Fixtures_Extract[],MATCH($A267,FPL_Fixtures_Extract[[Player]:[Player]],0),MATCH(FPL_Combined[[#Headers],[Gameweek 36]],FPL_Fixtures_Extract[#Headers],0)))-4),Team_Key[[Full Name]:[Full Name]],0))&amp;RIGHT(INDEX(FPL_Fixtures_Extract[],MATCH($A267,FPL_Fixtures_Extract[[Player]:[Player]],0),MATCH(FPL_Combined[[#Headers],[Gameweek 36]],FPL_Fixtures_Extract[#Headers],0)),3))</f>
        <v>ARS(A)</v>
      </c>
      <c r="AL267" t="str">
        <f ca="1">IF(RIGHT(FPL_Combined[[#Headers],[Gameweek 37]],2)&lt;$B$622,INDEX(FPL_Results_Extract[Gameweek 12],MATCH($A267,FPL_Results_Extract[[Player]:[Player]],0)),INDEX(Team_Key[[Abbreviation]:[Abbreviation]],MATCH(LEFT(INDEX(FPL_Fixtures_Extract[],MATCH($A267,FPL_Fixtures_Extract[[Player]:[Player]],0),MATCH(FPL_Combined[[#Headers],[Gameweek 37]],FPL_Fixtures_Extract[#Headers],0)),LEN(INDEX(FPL_Fixtures_Extract[],MATCH($A267,FPL_Fixtures_Extract[[Player]:[Player]],0),MATCH(FPL_Combined[[#Headers],[Gameweek 37]],FPL_Fixtures_Extract[#Headers],0)))-4),Team_Key[[Full Name]:[Full Name]],0))&amp;RIGHT(INDEX(FPL_Fixtures_Extract[],MATCH($A267,FPL_Fixtures_Extract[[Player]:[Player]],0),MATCH(FPL_Combined[[#Headers],[Gameweek 37]],FPL_Fixtures_Extract[#Headers],0)),3))</f>
        <v>MUN(H)</v>
      </c>
      <c r="AM267" t="str">
        <f ca="1">IF(RIGHT(FPL_Combined[[#Headers],[Gameweek 38]],2)&lt;$B$622,INDEX(FPL_Results_Extract[Gameweek 13],MATCH($A267,FPL_Results_Extract[[Player]:[Player]],0)),INDEX(Team_Key[[Abbreviation]:[Abbreviation]],MATCH(LEFT(INDEX(FPL_Fixtures_Extract[],MATCH($A267,FPL_Fixtures_Extract[[Player]:[Player]],0),MATCH(FPL_Combined[[#Headers],[Gameweek 38]],FPL_Fixtures_Extract[#Headers],0)),LEN(INDEX(FPL_Fixtures_Extract[],MATCH($A267,FPL_Fixtures_Extract[[Player]:[Player]],0),MATCH(FPL_Combined[[#Headers],[Gameweek 38]],FPL_Fixtures_Extract[#Headers],0)))-4),Team_Key[[Full Name]:[Full Name]],0))&amp;RIGHT(INDEX(FPL_Fixtures_Extract[],MATCH($A267,FPL_Fixtures_Extract[[Player]:[Player]],0),MATCH(FPL_Combined[[#Headers],[Gameweek 38]],FPL_Fixtures_Extract[#Headers],0)),3))</f>
        <v>EVE(A)</v>
      </c>
    </row>
    <row r="268" spans="1:39" x14ac:dyDescent="0.45">
      <c r="A268" t="s">
        <v>616</v>
      </c>
      <c r="B268" t="str">
        <f ca="1">IF(RIGHT(FPL_Combined[[#Headers],[Gameweek 01]],2)&lt;$B$622,INDEX(FPL_Results_Extract[Gameweek 01],MATCH($A268,FPL_Results_Extract[[Player]:[Player]],0)),INDEX(Team_Key[[Abbreviation]:[Abbreviation]],MATCH(LEFT(INDEX(FPL_Fixtures_Extract[],MATCH($A268,FPL_Fixtures_Extract[[Player]:[Player]],0),MATCH(FPL_Combined[[#Headers],[Gameweek 01]],FPL_Fixtures_Extract[#Headers],0)),LEN(INDEX(FPL_Fixtures_Extract[],MATCH($A268,FPL_Fixtures_Extract[[Player]:[Player]],0),MATCH(FPL_Combined[[#Headers],[Gameweek 01]],FPL_Fixtures_Extract[#Headers],0)))-4),Team_Key[[Full Name]:[Full Name]],0))&amp;RIGHT(INDEX(FPL_Fixtures_Extract[],MATCH($A268,FPL_Fixtures_Extract[[Player]:[Player]],0),MATCH(FPL_Combined[[#Headers],[Gameweek 01]],FPL_Fixtures_Extract[#Headers],0)),3))</f>
        <v>CRY(H) 1-3</v>
      </c>
      <c r="C268" t="str">
        <f ca="1">IF(RIGHT(FPL_Combined[[#Headers],[Gameweek 02]],2)&lt;$B$622,INDEX(FPL_Results_Extract[Gameweek 02],MATCH($A268,FPL_Results_Extract[[Player]:[Player]],0)),INDEX(Team_Key[[Abbreviation]:[Abbreviation]],MATCH(LEFT(INDEX(FPL_Fixtures_Extract[],MATCH($A268,FPL_Fixtures_Extract[[Player]:[Player]],0),MATCH(FPL_Combined[[#Headers],[Gameweek 02]],FPL_Fixtures_Extract[#Headers],0)),LEN(INDEX(FPL_Fixtures_Extract[],MATCH($A268,FPL_Fixtures_Extract[[Player]:[Player]],0),MATCH(FPL_Combined[[#Headers],[Gameweek 02]],FPL_Fixtures_Extract[#Headers],0)))-4),Team_Key[[Full Name]:[Full Name]],0))&amp;RIGHT(INDEX(FPL_Fixtures_Extract[],MATCH($A268,FPL_Fixtures_Extract[[Player]:[Player]],0),MATCH(FPL_Combined[[#Headers],[Gameweek 02]],FPL_Fixtures_Extract[#Headers],0)),3))</f>
        <v>SUN(A) 3-1</v>
      </c>
      <c r="D268" t="str">
        <f ca="1">IF(RIGHT(FPL_Combined[[#Headers],[Gameweek 03]],2)&lt;$B$622,INDEX(FPL_Results_Extract[Gameweek 03],MATCH($A268,FPL_Results_Extract[[Player]:[Player]],0)),INDEX(Team_Key[[Abbreviation]:[Abbreviation]],MATCH(LEFT(INDEX(FPL_Fixtures_Extract[],MATCH($A268,FPL_Fixtures_Extract[[Player]:[Player]],0),MATCH(FPL_Combined[[#Headers],[Gameweek 03]],FPL_Fixtures_Extract[#Headers],0)),LEN(INDEX(FPL_Fixtures_Extract[],MATCH($A268,FPL_Fixtures_Extract[[Player]:[Player]],0),MATCH(FPL_Combined[[#Headers],[Gameweek 03]],FPL_Fixtures_Extract[#Headers],0)))-4),Team_Key[[Full Name]:[Full Name]],0))&amp;RIGHT(INDEX(FPL_Fixtures_Extract[],MATCH($A268,FPL_Fixtures_Extract[[Player]:[Player]],0),MATCH(FPL_Combined[[#Headers],[Gameweek 03]],FPL_Fixtures_Extract[#Headers],0)),3))</f>
        <v>STK(H) 1-1</v>
      </c>
      <c r="E268" t="str">
        <f ca="1">IF(RIGHT(FPL_Combined[[#Headers],[Gameweek 04]],2)&lt;$B$622,INDEX(FPL_Results_Extract[Gameweek 04],MATCH($A268,FPL_Results_Extract[[Player]:[Player]],0)),INDEX(Team_Key[[Abbreviation]:[Abbreviation]],MATCH(LEFT(INDEX(FPL_Fixtures_Extract[],MATCH($A268,FPL_Fixtures_Extract[[Player]:[Player]],0),MATCH(FPL_Combined[[#Headers],[Gameweek 04]],FPL_Fixtures_Extract[#Headers],0)),LEN(INDEX(FPL_Fixtures_Extract[],MATCH($A268,FPL_Fixtures_Extract[[Player]:[Player]],0),MATCH(FPL_Combined[[#Headers],[Gameweek 04]],FPL_Fixtures_Extract[#Headers],0)))-4),Team_Key[[Full Name]:[Full Name]],0))&amp;RIGHT(INDEX(FPL_Fixtures_Extract[],MATCH($A268,FPL_Fixtures_Extract[[Player]:[Player]],0),MATCH(FPL_Combined[[#Headers],[Gameweek 04]],FPL_Fixtures_Extract[#Headers],0)),3))</f>
        <v>SOU(A) 0-3</v>
      </c>
      <c r="F268" t="str">
        <f ca="1">IF(RIGHT(FPL_Combined[[#Headers],[Gameweek 05]],2)&lt;$B$622,INDEX(FPL_Results_Extract[Gameweek 05],MATCH($A268,FPL_Results_Extract[[Player]:[Player]],0)),INDEX(Team_Key[[Abbreviation]:[Abbreviation]],MATCH(LEFT(INDEX(FPL_Fixtures_Extract[],MATCH($A268,FPL_Fixtures_Extract[[Player]:[Player]],0),MATCH(FPL_Combined[[#Headers],[Gameweek 05]],FPL_Fixtures_Extract[#Headers],0)),LEN(INDEX(FPL_Fixtures_Extract[],MATCH($A268,FPL_Fixtures_Extract[[Player]:[Player]],0),MATCH(FPL_Combined[[#Headers],[Gameweek 05]],FPL_Fixtures_Extract[#Headers],0)))-4),Team_Key[[Full Name]:[Full Name]],0))&amp;RIGHT(INDEX(FPL_Fixtures_Extract[],MATCH($A268,FPL_Fixtures_Extract[[Player]:[Player]],0),MATCH(FPL_Combined[[#Headers],[Gameweek 05]],FPL_Fixtures_Extract[#Headers],0)),3))</f>
        <v>BOU(H) 3-1</v>
      </c>
      <c r="G268" t="str">
        <f ca="1">IF(RIGHT(FPL_Combined[[#Headers],[Gameweek 06]],2)&lt;$B$622,INDEX(FPL_Results_Extract[Gameweek 06],MATCH($A268,FPL_Results_Extract[[Player]:[Player]],0)),INDEX(Team_Key[[Abbreviation]:[Abbreviation]],MATCH(LEFT(INDEX(FPL_Fixtures_Extract[],MATCH($A268,FPL_Fixtures_Extract[[Player]:[Player]],0),MATCH(FPL_Combined[[#Headers],[Gameweek 06]],FPL_Fixtures_Extract[#Headers],0)),LEN(INDEX(FPL_Fixtures_Extract[],MATCH($A268,FPL_Fixtures_Extract[[Player]:[Player]],0),MATCH(FPL_Combined[[#Headers],[Gameweek 06]],FPL_Fixtures_Extract[#Headers],0)))-4),Team_Key[[Full Name]:[Full Name]],0))&amp;RIGHT(INDEX(FPL_Fixtures_Extract[],MATCH($A268,FPL_Fixtures_Extract[[Player]:[Player]],0),MATCH(FPL_Combined[[#Headers],[Gameweek 06]],FPL_Fixtures_Extract[#Headers],0)),3))</f>
        <v>LIV(A) 1-1</v>
      </c>
      <c r="H268" t="str">
        <f ca="1">IF(RIGHT(FPL_Combined[[#Headers],[Gameweek 07]],2)&lt;$B$622,INDEX(FPL_Results_Extract[Gameweek 07],MATCH($A268,FPL_Results_Extract[[Player]:[Player]],0)),INDEX(Team_Key[[Abbreviation]:[Abbreviation]],MATCH(LEFT(INDEX(FPL_Fixtures_Extract[],MATCH($A268,FPL_Fixtures_Extract[[Player]:[Player]],0),MATCH(FPL_Combined[[#Headers],[Gameweek 07]],FPL_Fixtures_Extract[#Headers],0)),LEN(INDEX(FPL_Fixtures_Extract[],MATCH($A268,FPL_Fixtures_Extract[[Player]:[Player]],0),MATCH(FPL_Combined[[#Headers],[Gameweek 07]],FPL_Fixtures_Extract[#Headers],0)))-4),Team_Key[[Full Name]:[Full Name]],0))&amp;RIGHT(INDEX(FPL_Fixtures_Extract[],MATCH($A268,FPL_Fixtures_Extract[[Player]:[Player]],0),MATCH(FPL_Combined[[#Headers],[Gameweek 07]],FPL_Fixtures_Extract[#Headers],0)),3))</f>
        <v>WHU(A) 2-2</v>
      </c>
      <c r="I268" t="str">
        <f ca="1">IF(RIGHT(FPL_Combined[[#Headers],[Gameweek 08]],2)&lt;$B$622,INDEX(FPL_Results_Extract[Gameweek 08],MATCH($A268,FPL_Results_Extract[[Player]:[Player]],0)),INDEX(Team_Key[[Abbreviation]:[Abbreviation]],MATCH(LEFT(INDEX(FPL_Fixtures_Extract[],MATCH($A268,FPL_Fixtures_Extract[[Player]:[Player]],0),MATCH(FPL_Combined[[#Headers],[Gameweek 08]],FPL_Fixtures_Extract[#Headers],0)),LEN(INDEX(FPL_Fixtures_Extract[],MATCH($A268,FPL_Fixtures_Extract[[Player]:[Player]],0),MATCH(FPL_Combined[[#Headers],[Gameweek 08]],FPL_Fixtures_Extract[#Headers],0)))-4),Team_Key[[Full Name]:[Full Name]],0))&amp;RIGHT(INDEX(FPL_Fixtures_Extract[],MATCH($A268,FPL_Fixtures_Extract[[Player]:[Player]],0),MATCH(FPL_Combined[[#Headers],[Gameweek 08]],FPL_Fixtures_Extract[#Headers],0)),3))</f>
        <v>LEI(H) 1-2</v>
      </c>
      <c r="J268" t="str">
        <f ca="1">IF(RIGHT(FPL_Combined[[#Headers],[Gameweek 09]],2)&lt;$B$622,INDEX(FPL_Results_Extract[Gameweek 09],MATCH($A268,FPL_Results_Extract[[Player]:[Player]],0)),INDEX(Team_Key[[Abbreviation]:[Abbreviation]],MATCH(LEFT(INDEX(FPL_Fixtures_Extract[],MATCH($A268,FPL_Fixtures_Extract[[Player]:[Player]],0),MATCH(FPL_Combined[[#Headers],[Gameweek 09]],FPL_Fixtures_Extract[#Headers],0)),LEN(INDEX(FPL_Fixtures_Extract[],MATCH($A268,FPL_Fixtures_Extract[[Player]:[Player]],0),MATCH(FPL_Combined[[#Headers],[Gameweek 09]],FPL_Fixtures_Extract[#Headers],0)))-4),Team_Key[[Full Name]:[Full Name]],0))&amp;RIGHT(INDEX(FPL_Fixtures_Extract[],MATCH($A268,FPL_Fixtures_Extract[[Player]:[Player]],0),MATCH(FPL_Combined[[#Headers],[Gameweek 09]],FPL_Fixtures_Extract[#Headers],0)),3))</f>
        <v>NEW(A) 2-6</v>
      </c>
      <c r="K268" t="str">
        <f ca="1">IF(RIGHT(FPL_Combined[[#Headers],[Gameweek 10]],2)&lt;$B$622,INDEX(FPL_Results_Extract[Gameweek 10],MATCH($A268,FPL_Results_Extract[[Player]:[Player]],0)),INDEX(Team_Key[[Abbreviation]:[Abbreviation]],MATCH(LEFT(INDEX(FPL_Fixtures_Extract[],MATCH($A268,FPL_Fixtures_Extract[[Player]:[Player]],0),MATCH(FPL_Combined[[#Headers],[Gameweek 10]],FPL_Fixtures_Extract[#Headers],0)),LEN(INDEX(FPL_Fixtures_Extract[],MATCH($A268,FPL_Fixtures_Extract[[Player]:[Player]],0),MATCH(FPL_Combined[[#Headers],[Gameweek 10]],FPL_Fixtures_Extract[#Headers],0)))-4),Team_Key[[Full Name]:[Full Name]],0))&amp;RIGHT(INDEX(FPL_Fixtures_Extract[],MATCH($A268,FPL_Fixtures_Extract[[Player]:[Player]],0),MATCH(FPL_Combined[[#Headers],[Gameweek 10]],FPL_Fixtures_Extract[#Headers],0)),3))</f>
        <v>WBA(H) 0-1</v>
      </c>
      <c r="L268" t="str">
        <f ca="1">IF(RIGHT(FPL_Combined[[#Headers],[Gameweek 11]],2)&lt;$B$622,INDEX(FPL_Results_Extract[Gameweek 11],MATCH($A268,FPL_Results_Extract[[Player]:[Player]],0)),INDEX(Team_Key[[Abbreviation]:[Abbreviation]],MATCH(LEFT(INDEX(FPL_Fixtures_Extract[],MATCH($A268,FPL_Fixtures_Extract[[Player]:[Player]],0),MATCH(FPL_Combined[[#Headers],[Gameweek 11]],FPL_Fixtures_Extract[#Headers],0)),LEN(INDEX(FPL_Fixtures_Extract[],MATCH($A268,FPL_Fixtures_Extract[[Player]:[Player]],0),MATCH(FPL_Combined[[#Headers],[Gameweek 11]],FPL_Fixtures_Extract[#Headers],0)))-4),Team_Key[[Full Name]:[Full Name]],0))&amp;RIGHT(INDEX(FPL_Fixtures_Extract[],MATCH($A268,FPL_Fixtures_Extract[[Player]:[Player]],0),MATCH(FPL_Combined[[#Headers],[Gameweek 11]],FPL_Fixtures_Extract[#Headers],0)),3))</f>
        <v>MCI(A) 1-2</v>
      </c>
      <c r="M268" t="str">
        <f ca="1">IF(RIGHT(FPL_Combined[[#Headers],[Gameweek 12]],2)&lt;$B$622,INDEX(FPL_Results_Extract[Gameweek 12],MATCH($A268,FPL_Results_Extract[[Player]:[Player]],0)),INDEX(Team_Key[[Abbreviation]:[Abbreviation]],MATCH(LEFT(INDEX(FPL_Fixtures_Extract[],MATCH($A268,FPL_Fixtures_Extract[[Player]:[Player]],0),MATCH(FPL_Combined[[#Headers],[Gameweek 12]],FPL_Fixtures_Extract[#Headers],0)),LEN(INDEX(FPL_Fixtures_Extract[],MATCH($A268,FPL_Fixtures_Extract[[Player]:[Player]],0),MATCH(FPL_Combined[[#Headers],[Gameweek 12]],FPL_Fixtures_Extract[#Headers],0)))-4),Team_Key[[Full Name]:[Full Name]],0))&amp;RIGHT(INDEX(FPL_Fixtures_Extract[],MATCH($A268,FPL_Fixtures_Extract[[Player]:[Player]],0),MATCH(FPL_Combined[[#Headers],[Gameweek 12]],FPL_Fixtures_Extract[#Headers],0)),3))</f>
        <v>SWA(H) 1-0</v>
      </c>
      <c r="N268" t="str">
        <f ca="1">IF(RIGHT(FPL_Combined[[#Headers],[Gameweek 13]],2)&lt;$B$622,INDEX(FPL_Results_Extract[Gameweek 13],MATCH($A268,FPL_Results_Extract[[Player]:[Player]],0)),INDEX(Team_Key[[Abbreviation]:[Abbreviation]],MATCH(LEFT(INDEX(FPL_Fixtures_Extract[],MATCH($A268,FPL_Fixtures_Extract[[Player]:[Player]],0),MATCH(FPL_Combined[[#Headers],[Gameweek 13]],FPL_Fixtures_Extract[#Headers],0)),LEN(INDEX(FPL_Fixtures_Extract[],MATCH($A268,FPL_Fixtures_Extract[[Player]:[Player]],0),MATCH(FPL_Combined[[#Headers],[Gameweek 13]],FPL_Fixtures_Extract[#Headers],0)))-4),Team_Key[[Full Name]:[Full Name]],0))&amp;RIGHT(INDEX(FPL_Fixtures_Extract[],MATCH($A268,FPL_Fixtures_Extract[[Player]:[Player]],0),MATCH(FPL_Combined[[#Headers],[Gameweek 13]],FPL_Fixtures_Extract[#Headers],0)),3))</f>
        <v>CHE(A) 0-1</v>
      </c>
      <c r="O268" t="str">
        <f ca="1">IF(RIGHT(FPL_Combined[[#Headers],[Gameweek 14]],2)&lt;$B$622,INDEX(FPL_Results_Extract[Gameweek 14],MATCH($A268,FPL_Results_Extract[[Player]:[Player]],0)),INDEX(Team_Key[[Abbreviation]:[Abbreviation]],MATCH(LEFT(INDEX(FPL_Fixtures_Extract[],MATCH($A268,FPL_Fixtures_Extract[[Player]:[Player]],0),MATCH(FPL_Combined[[#Headers],[Gameweek 14]],FPL_Fixtures_Extract[#Headers],0)),LEN(INDEX(FPL_Fixtures_Extract[],MATCH($A268,FPL_Fixtures_Extract[[Player]:[Player]],0),MATCH(FPL_Combined[[#Headers],[Gameweek 14]],FPL_Fixtures_Extract[#Headers],0)))-4),Team_Key[[Full Name]:[Full Name]],0))&amp;RIGHT(INDEX(FPL_Fixtures_Extract[],MATCH($A268,FPL_Fixtures_Extract[[Player]:[Player]],0),MATCH(FPL_Combined[[#Headers],[Gameweek 14]],FPL_Fixtures_Extract[#Headers],0)),3))</f>
        <v>ARS(H) 1-1</v>
      </c>
      <c r="P268" t="str">
        <f ca="1">IF(RIGHT(FPL_Combined[[#Headers],[Gameweek 15]],2)&lt;$B$622,INDEX(FPL_Results_Extract[Gameweek 15],MATCH($A268,FPL_Results_Extract[[Player]:[Player]],0)),INDEX(Team_Key[[Abbreviation]:[Abbreviation]],MATCH(LEFT(INDEX(FPL_Fixtures_Extract[],MATCH($A268,FPL_Fixtures_Extract[[Player]:[Player]],0),MATCH(FPL_Combined[[#Headers],[Gameweek 15]],FPL_Fixtures_Extract[#Headers],0)),LEN(INDEX(FPL_Fixtures_Extract[],MATCH($A268,FPL_Fixtures_Extract[[Player]:[Player]],0),MATCH(FPL_Combined[[#Headers],[Gameweek 15]],FPL_Fixtures_Extract[#Headers],0)))-4),Team_Key[[Full Name]:[Full Name]],0))&amp;RIGHT(INDEX(FPL_Fixtures_Extract[],MATCH($A268,FPL_Fixtures_Extract[[Player]:[Player]],0),MATCH(FPL_Combined[[#Headers],[Gameweek 15]],FPL_Fixtures_Extract[#Headers],0)),3))</f>
        <v>WAT(A) 0-2</v>
      </c>
      <c r="Q268" t="str">
        <f ca="1">IF(RIGHT(FPL_Combined[[#Headers],[Gameweek 16]],2)&lt;$B$622,INDEX(FPL_Results_Extract[Gameweek 16],MATCH($A268,FPL_Results_Extract[[Player]:[Player]],0)),INDEX(Team_Key[[Abbreviation]:[Abbreviation]],MATCH(LEFT(INDEX(FPL_Fixtures_Extract[],MATCH($A268,FPL_Fixtures_Extract[[Player]:[Player]],0),MATCH(FPL_Combined[[#Headers],[Gameweek 16]],FPL_Fixtures_Extract[#Headers],0)),LEN(INDEX(FPL_Fixtures_Extract[],MATCH($A268,FPL_Fixtures_Extract[[Player]:[Player]],0),MATCH(FPL_Combined[[#Headers],[Gameweek 16]],FPL_Fixtures_Extract[#Headers],0)))-4),Team_Key[[Full Name]:[Full Name]],0))&amp;RIGHT(INDEX(FPL_Fixtures_Extract[],MATCH($A268,FPL_Fixtures_Extract[[Player]:[Player]],0),MATCH(FPL_Combined[[#Headers],[Gameweek 16]],FPL_Fixtures_Extract[#Headers],0)),3))</f>
        <v>EVE(H) 1-1</v>
      </c>
      <c r="R268" t="str">
        <f ca="1">IF(RIGHT(FPL_Combined[[#Headers],[Gameweek 17]],2)&lt;$B$622,INDEX(FPL_Results_Extract[Gameweek 17],MATCH($A268,FPL_Results_Extract[[Player]:[Player]],0)),INDEX(Team_Key[[Abbreviation]:[Abbreviation]],MATCH(LEFT(INDEX(FPL_Fixtures_Extract[],MATCH($A268,FPL_Fixtures_Extract[[Player]:[Player]],0),MATCH(FPL_Combined[[#Headers],[Gameweek 17]],FPL_Fixtures_Extract[#Headers],0)),LEN(INDEX(FPL_Fixtures_Extract[],MATCH($A268,FPL_Fixtures_Extract[[Player]:[Player]],0),MATCH(FPL_Combined[[#Headers],[Gameweek 17]],FPL_Fixtures_Extract[#Headers],0)))-4),Team_Key[[Full Name]:[Full Name]],0))&amp;RIGHT(INDEX(FPL_Fixtures_Extract[],MATCH($A268,FPL_Fixtures_Extract[[Player]:[Player]],0),MATCH(FPL_Combined[[#Headers],[Gameweek 17]],FPL_Fixtures_Extract[#Headers],0)),3))</f>
        <v>MUN(A) 2-1</v>
      </c>
      <c r="S268" t="str">
        <f ca="1">IF(RIGHT(FPL_Combined[[#Headers],[Gameweek 18]],2)&lt;$B$622,INDEX(FPL_Results_Extract[Gameweek 18],MATCH($A268,FPL_Results_Extract[[Player]:[Player]],0)),INDEX(Team_Key[[Abbreviation]:[Abbreviation]],MATCH(LEFT(INDEX(FPL_Fixtures_Extract[],MATCH($A268,FPL_Fixtures_Extract[[Player]:[Player]],0),MATCH(FPL_Combined[[#Headers],[Gameweek 18]],FPL_Fixtures_Extract[#Headers],0)),LEN(INDEX(FPL_Fixtures_Extract[],MATCH($A268,FPL_Fixtures_Extract[[Player]:[Player]],0),MATCH(FPL_Combined[[#Headers],[Gameweek 18]],FPL_Fixtures_Extract[#Headers],0)))-4),Team_Key[[Full Name]:[Full Name]],0))&amp;RIGHT(INDEX(FPL_Fixtures_Extract[],MATCH($A268,FPL_Fixtures_Extract[[Player]:[Player]],0),MATCH(FPL_Combined[[#Headers],[Gameweek 18]],FPL_Fixtures_Extract[#Headers],0)),3))</f>
        <v>TOT(A) 0-3</v>
      </c>
      <c r="T268" t="str">
        <f ca="1">IF(RIGHT(FPL_Combined[[#Headers],[Gameweek 19]],2)&lt;$B$622,INDEX(FPL_Results_Extract[Gameweek 19],MATCH($A268,FPL_Results_Extract[[Player]:[Player]],0)),INDEX(Team_Key[[Abbreviation]:[Abbreviation]],MATCH(LEFT(INDEX(FPL_Fixtures_Extract[],MATCH($A268,FPL_Fixtures_Extract[[Player]:[Player]],0),MATCH(FPL_Combined[[#Headers],[Gameweek 19]],FPL_Fixtures_Extract[#Headers],0)),LEN(INDEX(FPL_Fixtures_Extract[],MATCH($A268,FPL_Fixtures_Extract[[Player]:[Player]],0),MATCH(FPL_Combined[[#Headers],[Gameweek 19]],FPL_Fixtures_Extract[#Headers],0)))-4),Team_Key[[Full Name]:[Full Name]],0))&amp;RIGHT(INDEX(FPL_Fixtures_Extract[],MATCH($A268,FPL_Fixtures_Extract[[Player]:[Player]],0),MATCH(FPL_Combined[[#Headers],[Gameweek 19]],FPL_Fixtures_Extract[#Headers],0)),3))</f>
        <v>AVL(H) 2-0</v>
      </c>
      <c r="U268" t="str">
        <f ca="1">IF(RIGHT(FPL_Combined[[#Headers],[Gameweek 20]],2)&lt;$B$622,INDEX(FPL_Results_Extract[Gameweek 20],MATCH($A268,FPL_Results_Extract[[Player]:[Player]],0)),INDEX(Team_Key[[Abbreviation]:[Abbreviation]],MATCH(LEFT(INDEX(FPL_Fixtures_Extract[],MATCH($A268,FPL_Fixtures_Extract[[Player]:[Player]],0),MATCH(FPL_Combined[[#Headers],[Gameweek 20]],FPL_Fixtures_Extract[#Headers],0)),LEN(INDEX(FPL_Fixtures_Extract[],MATCH($A268,FPL_Fixtures_Extract[[Player]:[Player]],0),MATCH(FPL_Combined[[#Headers],[Gameweek 20]],FPL_Fixtures_Extract[#Headers],0)))-4),Team_Key[[Full Name]:[Full Name]],0))&amp;RIGHT(INDEX(FPL_Fixtures_Extract[],MATCH($A268,FPL_Fixtures_Extract[[Player]:[Player]],0),MATCH(FPL_Combined[[#Headers],[Gameweek 20]],FPL_Fixtures_Extract[#Headers],0)),3))</f>
        <v>SOU(H) 1-0</v>
      </c>
      <c r="V268" t="str">
        <f ca="1">IF(RIGHT(FPL_Combined[[#Headers],[Gameweek 21]],2)&lt;$B$622,INDEX(FPL_Results_Extract[Gameweek 21],MATCH($A268,FPL_Results_Extract[[Player]:[Player]],0)),INDEX(Team_Key[[Abbreviation]:[Abbreviation]],MATCH(LEFT(INDEX(FPL_Fixtures_Extract[],MATCH($A268,FPL_Fixtures_Extract[[Player]:[Player]],0),MATCH(FPL_Combined[[#Headers],[Gameweek 21]],FPL_Fixtures_Extract[#Headers],0)),LEN(INDEX(FPL_Fixtures_Extract[],MATCH($A268,FPL_Fixtures_Extract[[Player]:[Player]],0),MATCH(FPL_Combined[[#Headers],[Gameweek 21]],FPL_Fixtures_Extract[#Headers],0)))-4),Team_Key[[Full Name]:[Full Name]],0))&amp;RIGHT(INDEX(FPL_Fixtures_Extract[],MATCH($A268,FPL_Fixtures_Extract[[Player]:[Player]],0),MATCH(FPL_Combined[[#Headers],[Gameweek 21]],FPL_Fixtures_Extract[#Headers],0)),3))</f>
        <v>STK(A) 1-3</v>
      </c>
      <c r="W268" t="str">
        <f ca="1">IF(RIGHT(FPL_Combined[[#Headers],[Gameweek 22]],2)&lt;$B$622,INDEX(FPL_Results_Extract[Gameweek 22],MATCH($A268,FPL_Results_Extract[[Player]:[Player]],0)),INDEX(Team_Key[[Abbreviation]:[Abbreviation]],MATCH(LEFT(INDEX(FPL_Fixtures_Extract[],MATCH($A268,FPL_Fixtures_Extract[[Player]:[Player]],0),MATCH(FPL_Combined[[#Headers],[Gameweek 22]],FPL_Fixtures_Extract[#Headers],0)),LEN(INDEX(FPL_Fixtures_Extract[],MATCH($A268,FPL_Fixtures_Extract[[Player]:[Player]],0),MATCH(FPL_Combined[[#Headers],[Gameweek 22]],FPL_Fixtures_Extract[#Headers],0)))-4),Team_Key[[Full Name]:[Full Name]],0))&amp;RIGHT(INDEX(FPL_Fixtures_Extract[],MATCH($A268,FPL_Fixtures_Extract[[Player]:[Player]],0),MATCH(FPL_Combined[[#Headers],[Gameweek 22]],FPL_Fixtures_Extract[#Headers],0)),3))</f>
        <v>BOU(A) 0-3</v>
      </c>
      <c r="X268" t="str">
        <f ca="1">IF(RIGHT(FPL_Combined[[#Headers],[Gameweek 23]],2)&lt;$B$622,INDEX(FPL_Results_Extract[Gameweek 23],MATCH($A268,FPL_Results_Extract[[Player]:[Player]],0)),INDEX(Team_Key[[Abbreviation]:[Abbreviation]],MATCH(LEFT(INDEX(FPL_Fixtures_Extract[],MATCH($A268,FPL_Fixtures_Extract[[Player]:[Player]],0),MATCH(FPL_Combined[[#Headers],[Gameweek 23]],FPL_Fixtures_Extract[#Headers],0)),LEN(INDEX(FPL_Fixtures_Extract[],MATCH($A268,FPL_Fixtures_Extract[[Player]:[Player]],0),MATCH(FPL_Combined[[#Headers],[Gameweek 23]],FPL_Fixtures_Extract[#Headers],0)))-4),Team_Key[[Full Name]:[Full Name]],0))&amp;RIGHT(INDEX(FPL_Fixtures_Extract[],MATCH($A268,FPL_Fixtures_Extract[[Player]:[Player]],0),MATCH(FPL_Combined[[#Headers],[Gameweek 23]],FPL_Fixtures_Extract[#Headers],0)),3))</f>
        <v>LIV(H) 4-5</v>
      </c>
      <c r="Y268" t="str">
        <f ca="1">IF(RIGHT(FPL_Combined[[#Headers],[Gameweek 24]],2)&lt;$B$622,INDEX(FPL_Results_Extract[Team],MATCH($A268,FPL_Results_Extract[[Player]:[Player]],0)),INDEX(Team_Key[[Abbreviation]:[Abbreviation]],MATCH(LEFT(INDEX(FPL_Fixtures_Extract[],MATCH($A268,FPL_Fixtures_Extract[[Player]:[Player]],0),MATCH(FPL_Combined[[#Headers],[Gameweek 24]],FPL_Fixtures_Extract[#Headers],0)),LEN(INDEX(FPL_Fixtures_Extract[],MATCH($A268,FPL_Fixtures_Extract[[Player]:[Player]],0),MATCH(FPL_Combined[[#Headers],[Gameweek 24]],FPL_Fixtures_Extract[#Headers],0)))-4),Team_Key[[Full Name]:[Full Name]],0))&amp;RIGHT(INDEX(FPL_Fixtures_Extract[],MATCH($A268,FPL_Fixtures_Extract[[Player]:[Player]],0),MATCH(FPL_Combined[[#Headers],[Gameweek 24]],FPL_Fixtures_Extract[#Headers],0)),3))</f>
        <v>NOR</v>
      </c>
      <c r="Z268" t="str">
        <f ca="1">IF(RIGHT(FPL_Combined[[#Headers],[Gameweek 25]],2)&lt;$B$622,INDEX(FPL_Results_Extract[Player],MATCH($A268,FPL_Results_Extract[[Player]:[Player]],0)),INDEX(Team_Key[[Abbreviation]:[Abbreviation]],MATCH(LEFT(INDEX(FPL_Fixtures_Extract[],MATCH($A268,FPL_Fixtures_Extract[[Player]:[Player]],0),MATCH(FPL_Combined[[#Headers],[Gameweek 25]],FPL_Fixtures_Extract[#Headers],0)),LEN(INDEX(FPL_Fixtures_Extract[],MATCH($A268,FPL_Fixtures_Extract[[Player]:[Player]],0),MATCH(FPL_Combined[[#Headers],[Gameweek 25]],FPL_Fixtures_Extract[#Headers],0)))-4),Team_Key[[Full Name]:[Full Name]],0))&amp;RIGHT(INDEX(FPL_Fixtures_Extract[],MATCH($A268,FPL_Fixtures_Extract[[Player]:[Player]],0),MATCH(FPL_Combined[[#Headers],[Gameweek 25]],FPL_Fixtures_Extract[#Headers],0)),3))</f>
        <v>Hoolahan</v>
      </c>
      <c r="AA268" t="str">
        <f ca="1">IF(RIGHT(FPL_Combined[[#Headers],[Gameweek 26]],2)&lt;$B$622,INDEX(FPL_Results_Extract[Gameweek 01],MATCH($A268,FPL_Results_Extract[[Player]:[Player]],0)),INDEX(Team_Key[[Abbreviation]:[Abbreviation]],MATCH(LEFT(INDEX(FPL_Fixtures_Extract[],MATCH($A268,FPL_Fixtures_Extract[[Player]:[Player]],0),MATCH(FPL_Combined[[#Headers],[Gameweek 26]],FPL_Fixtures_Extract[#Headers],0)),LEN(INDEX(FPL_Fixtures_Extract[],MATCH($A268,FPL_Fixtures_Extract[[Player]:[Player]],0),MATCH(FPL_Combined[[#Headers],[Gameweek 26]],FPL_Fixtures_Extract[#Headers],0)))-4),Team_Key[[Full Name]:[Full Name]],0))&amp;RIGHT(INDEX(FPL_Fixtures_Extract[],MATCH($A268,FPL_Fixtures_Extract[[Player]:[Player]],0),MATCH(FPL_Combined[[#Headers],[Gameweek 26]],FPL_Fixtures_Extract[#Headers],0)),3))</f>
        <v>CRY(H) 1-3</v>
      </c>
      <c r="AB268" t="str">
        <f ca="1">IF(RIGHT(FPL_Combined[[#Headers],[Gameweek 27]],2)&lt;$B$622,INDEX(FPL_Results_Extract[Gameweek 02],MATCH($A268,FPL_Results_Extract[[Player]:[Player]],0)),INDEX(Team_Key[[Abbreviation]:[Abbreviation]],MATCH(LEFT(INDEX(FPL_Fixtures_Extract[],MATCH($A268,FPL_Fixtures_Extract[[Player]:[Player]],0),MATCH(FPL_Combined[[#Headers],[Gameweek 27]],FPL_Fixtures_Extract[#Headers],0)),LEN(INDEX(FPL_Fixtures_Extract[],MATCH($A268,FPL_Fixtures_Extract[[Player]:[Player]],0),MATCH(FPL_Combined[[#Headers],[Gameweek 27]],FPL_Fixtures_Extract[#Headers],0)))-4),Team_Key[[Full Name]:[Full Name]],0))&amp;RIGHT(INDEX(FPL_Fixtures_Extract[],MATCH($A268,FPL_Fixtures_Extract[[Player]:[Player]],0),MATCH(FPL_Combined[[#Headers],[Gameweek 27]],FPL_Fixtures_Extract[#Headers],0)),3))</f>
        <v>SUN(A) 3-1</v>
      </c>
      <c r="AC268" t="str">
        <f ca="1">IF(RIGHT(FPL_Combined[[#Headers],[Gameweek 28]],2)&lt;$B$622,INDEX(FPL_Results_Extract[Gameweek 03],MATCH($A268,FPL_Results_Extract[[Player]:[Player]],0)),INDEX(Team_Key[[Abbreviation]:[Abbreviation]],MATCH(LEFT(INDEX(FPL_Fixtures_Extract[],MATCH($A268,FPL_Fixtures_Extract[[Player]:[Player]],0),MATCH(FPL_Combined[[#Headers],[Gameweek 28]],FPL_Fixtures_Extract[#Headers],0)),LEN(INDEX(FPL_Fixtures_Extract[],MATCH($A268,FPL_Fixtures_Extract[[Player]:[Player]],0),MATCH(FPL_Combined[[#Headers],[Gameweek 28]],FPL_Fixtures_Extract[#Headers],0)))-4),Team_Key[[Full Name]:[Full Name]],0))&amp;RIGHT(INDEX(FPL_Fixtures_Extract[],MATCH($A268,FPL_Fixtures_Extract[[Player]:[Player]],0),MATCH(FPL_Combined[[#Headers],[Gameweek 28]],FPL_Fixtures_Extract[#Headers],0)),3))</f>
        <v>STK(H) 1-1</v>
      </c>
      <c r="AD268" t="str">
        <f ca="1">IF(RIGHT(FPL_Combined[[#Headers],[Gameweek 29]],2)&lt;$B$622,INDEX(FPL_Results_Extract[Gameweek 04],MATCH($A268,FPL_Results_Extract[[Player]:[Player]],0)),INDEX(Team_Key[[Abbreviation]:[Abbreviation]],MATCH(LEFT(INDEX(FPL_Fixtures_Extract[],MATCH($A268,FPL_Fixtures_Extract[[Player]:[Player]],0),MATCH(FPL_Combined[[#Headers],[Gameweek 29]],FPL_Fixtures_Extract[#Headers],0)),LEN(INDEX(FPL_Fixtures_Extract[],MATCH($A268,FPL_Fixtures_Extract[[Player]:[Player]],0),MATCH(FPL_Combined[[#Headers],[Gameweek 29]],FPL_Fixtures_Extract[#Headers],0)))-4),Team_Key[[Full Name]:[Full Name]],0))&amp;RIGHT(INDEX(FPL_Fixtures_Extract[],MATCH($A268,FPL_Fixtures_Extract[[Player]:[Player]],0),MATCH(FPL_Combined[[#Headers],[Gameweek 29]],FPL_Fixtures_Extract[#Headers],0)),3))</f>
        <v>SWA(A)</v>
      </c>
      <c r="AE268" t="str">
        <f ca="1">IF(RIGHT(FPL_Combined[[#Headers],[Gameweek 30]],2)&lt;$B$622,INDEX(FPL_Results_Extract[Gameweek 05],MATCH($A268,FPL_Results_Extract[[Player]:[Player]],0)),INDEX(Team_Key[[Abbreviation]:[Abbreviation]],MATCH(LEFT(INDEX(FPL_Fixtures_Extract[],MATCH($A268,FPL_Fixtures_Extract[[Player]:[Player]],0),MATCH(FPL_Combined[[#Headers],[Gameweek 30]],FPL_Fixtures_Extract[#Headers],0)),LEN(INDEX(FPL_Fixtures_Extract[],MATCH($A268,FPL_Fixtures_Extract[[Player]:[Player]],0),MATCH(FPL_Combined[[#Headers],[Gameweek 30]],FPL_Fixtures_Extract[#Headers],0)))-4),Team_Key[[Full Name]:[Full Name]],0))&amp;RIGHT(INDEX(FPL_Fixtures_Extract[],MATCH($A268,FPL_Fixtures_Extract[[Player]:[Player]],0),MATCH(FPL_Combined[[#Headers],[Gameweek 30]],FPL_Fixtures_Extract[#Headers],0)),3))</f>
        <v>MCI(H)</v>
      </c>
      <c r="AF268" t="str">
        <f ca="1">IF(RIGHT(FPL_Combined[[#Headers],[Gameweek 31]],2)&lt;$B$622,INDEX(FPL_Results_Extract[Gameweek 06],MATCH($A268,FPL_Results_Extract[[Player]:[Player]],0)),INDEX(Team_Key[[Abbreviation]:[Abbreviation]],MATCH(LEFT(INDEX(FPL_Fixtures_Extract[],MATCH($A268,FPL_Fixtures_Extract[[Player]:[Player]],0),MATCH(FPL_Combined[[#Headers],[Gameweek 31]],FPL_Fixtures_Extract[#Headers],0)),LEN(INDEX(FPL_Fixtures_Extract[],MATCH($A268,FPL_Fixtures_Extract[[Player]:[Player]],0),MATCH(FPL_Combined[[#Headers],[Gameweek 31]],FPL_Fixtures_Extract[#Headers],0)))-4),Team_Key[[Full Name]:[Full Name]],0))&amp;RIGHT(INDEX(FPL_Fixtures_Extract[],MATCH($A268,FPL_Fixtures_Extract[[Player]:[Player]],0),MATCH(FPL_Combined[[#Headers],[Gameweek 31]],FPL_Fixtures_Extract[#Headers],0)),3))</f>
        <v>WBA(A)</v>
      </c>
      <c r="AG268" t="str">
        <f ca="1">IF(RIGHT(FPL_Combined[[#Headers],[Gameweek 32]],2)&lt;$B$622,INDEX(FPL_Results_Extract[Gameweek 07],MATCH($A268,FPL_Results_Extract[[Player]:[Player]],0)),INDEX(Team_Key[[Abbreviation]:[Abbreviation]],MATCH(LEFT(INDEX(FPL_Fixtures_Extract[],MATCH($A268,FPL_Fixtures_Extract[[Player]:[Player]],0),MATCH(FPL_Combined[[#Headers],[Gameweek 32]],FPL_Fixtures_Extract[#Headers],0)),LEN(INDEX(FPL_Fixtures_Extract[],MATCH($A268,FPL_Fixtures_Extract[[Player]:[Player]],0),MATCH(FPL_Combined[[#Headers],[Gameweek 32]],FPL_Fixtures_Extract[#Headers],0)))-4),Team_Key[[Full Name]:[Full Name]],0))&amp;RIGHT(INDEX(FPL_Fixtures_Extract[],MATCH($A268,FPL_Fixtures_Extract[[Player]:[Player]],0),MATCH(FPL_Combined[[#Headers],[Gameweek 32]],FPL_Fixtures_Extract[#Headers],0)),3))</f>
        <v>NEW(H)</v>
      </c>
      <c r="AH268" t="str">
        <f ca="1">IF(RIGHT(FPL_Combined[[#Headers],[Gameweek 33]],2)&lt;$B$622,INDEX(FPL_Results_Extract[Gameweek 08],MATCH($A268,FPL_Results_Extract[[Player]:[Player]],0)),INDEX(Team_Key[[Abbreviation]:[Abbreviation]],MATCH(LEFT(INDEX(FPL_Fixtures_Extract[],MATCH($A268,FPL_Fixtures_Extract[[Player]:[Player]],0),MATCH(FPL_Combined[[#Headers],[Gameweek 33]],FPL_Fixtures_Extract[#Headers],0)),LEN(INDEX(FPL_Fixtures_Extract[],MATCH($A268,FPL_Fixtures_Extract[[Player]:[Player]],0),MATCH(FPL_Combined[[#Headers],[Gameweek 33]],FPL_Fixtures_Extract[#Headers],0)))-4),Team_Key[[Full Name]:[Full Name]],0))&amp;RIGHT(INDEX(FPL_Fixtures_Extract[],MATCH($A268,FPL_Fixtures_Extract[[Player]:[Player]],0),MATCH(FPL_Combined[[#Headers],[Gameweek 33]],FPL_Fixtures_Extract[#Headers],0)),3))</f>
        <v>CRY(A)</v>
      </c>
      <c r="AI268" t="str">
        <f ca="1">IF(RIGHT(FPL_Combined[[#Headers],[Gameweek 34]],2)&lt;$B$622,INDEX(FPL_Results_Extract[Gameweek 09],MATCH($A268,FPL_Results_Extract[[Player]:[Player]],0)),INDEX(Team_Key[[Abbreviation]:[Abbreviation]],MATCH(LEFT(INDEX(FPL_Fixtures_Extract[],MATCH($A268,FPL_Fixtures_Extract[[Player]:[Player]],0),MATCH(FPL_Combined[[#Headers],[Gameweek 34]],FPL_Fixtures_Extract[#Headers],0)),LEN(INDEX(FPL_Fixtures_Extract[],MATCH($A268,FPL_Fixtures_Extract[[Player]:[Player]],0),MATCH(FPL_Combined[[#Headers],[Gameweek 34]],FPL_Fixtures_Extract[#Headers],0)))-4),Team_Key[[Full Name]:[Full Name]],0))&amp;RIGHT(INDEX(FPL_Fixtures_Extract[],MATCH($A268,FPL_Fixtures_Extract[[Player]:[Player]],0),MATCH(FPL_Combined[[#Headers],[Gameweek 34]],FPL_Fixtures_Extract[#Headers],0)),3))</f>
        <v>SUN(H)</v>
      </c>
      <c r="AJ268" t="str">
        <f ca="1">IF(RIGHT(FPL_Combined[[#Headers],[Gameweek 35]],2)&lt;$B$622,INDEX(FPL_Results_Extract[Gameweek 10],MATCH($A268,FPL_Results_Extract[[Player]:[Player]],0)),INDEX(Team_Key[[Abbreviation]:[Abbreviation]],MATCH(LEFT(INDEX(FPL_Fixtures_Extract[],MATCH($A268,FPL_Fixtures_Extract[[Player]:[Player]],0),MATCH(FPL_Combined[[#Headers],[Gameweek 35]],FPL_Fixtures_Extract[#Headers],0)),LEN(INDEX(FPL_Fixtures_Extract[],MATCH($A268,FPL_Fixtures_Extract[[Player]:[Player]],0),MATCH(FPL_Combined[[#Headers],[Gameweek 35]],FPL_Fixtures_Extract[#Headers],0)))-4),Team_Key[[Full Name]:[Full Name]],0))&amp;RIGHT(INDEX(FPL_Fixtures_Extract[],MATCH($A268,FPL_Fixtures_Extract[[Player]:[Player]],0),MATCH(FPL_Combined[[#Headers],[Gameweek 35]],FPL_Fixtures_Extract[#Headers],0)),3))</f>
        <v>WAT(H)</v>
      </c>
      <c r="AK268" t="str">
        <f ca="1">IF(RIGHT(FPL_Combined[[#Headers],[Gameweek 36]],2)&lt;$B$622,INDEX(FPL_Results_Extract[Gameweek 11],MATCH($A268,FPL_Results_Extract[[Player]:[Player]],0)),INDEX(Team_Key[[Abbreviation]:[Abbreviation]],MATCH(LEFT(INDEX(FPL_Fixtures_Extract[],MATCH($A268,FPL_Fixtures_Extract[[Player]:[Player]],0),MATCH(FPL_Combined[[#Headers],[Gameweek 36]],FPL_Fixtures_Extract[#Headers],0)),LEN(INDEX(FPL_Fixtures_Extract[],MATCH($A268,FPL_Fixtures_Extract[[Player]:[Player]],0),MATCH(FPL_Combined[[#Headers],[Gameweek 36]],FPL_Fixtures_Extract[#Headers],0)))-4),Team_Key[[Full Name]:[Full Name]],0))&amp;RIGHT(INDEX(FPL_Fixtures_Extract[],MATCH($A268,FPL_Fixtures_Extract[[Player]:[Player]],0),MATCH(FPL_Combined[[#Headers],[Gameweek 36]],FPL_Fixtures_Extract[#Headers],0)),3))</f>
        <v>ARS(A)</v>
      </c>
      <c r="AL268" t="str">
        <f ca="1">IF(RIGHT(FPL_Combined[[#Headers],[Gameweek 37]],2)&lt;$B$622,INDEX(FPL_Results_Extract[Gameweek 12],MATCH($A268,FPL_Results_Extract[[Player]:[Player]],0)),INDEX(Team_Key[[Abbreviation]:[Abbreviation]],MATCH(LEFT(INDEX(FPL_Fixtures_Extract[],MATCH($A268,FPL_Fixtures_Extract[[Player]:[Player]],0),MATCH(FPL_Combined[[#Headers],[Gameweek 37]],FPL_Fixtures_Extract[#Headers],0)),LEN(INDEX(FPL_Fixtures_Extract[],MATCH($A268,FPL_Fixtures_Extract[[Player]:[Player]],0),MATCH(FPL_Combined[[#Headers],[Gameweek 37]],FPL_Fixtures_Extract[#Headers],0)))-4),Team_Key[[Full Name]:[Full Name]],0))&amp;RIGHT(INDEX(FPL_Fixtures_Extract[],MATCH($A268,FPL_Fixtures_Extract[[Player]:[Player]],0),MATCH(FPL_Combined[[#Headers],[Gameweek 37]],FPL_Fixtures_Extract[#Headers],0)),3))</f>
        <v>MUN(H)</v>
      </c>
      <c r="AM268" t="str">
        <f ca="1">IF(RIGHT(FPL_Combined[[#Headers],[Gameweek 38]],2)&lt;$B$622,INDEX(FPL_Results_Extract[Gameweek 13],MATCH($A268,FPL_Results_Extract[[Player]:[Player]],0)),INDEX(Team_Key[[Abbreviation]:[Abbreviation]],MATCH(LEFT(INDEX(FPL_Fixtures_Extract[],MATCH($A268,FPL_Fixtures_Extract[[Player]:[Player]],0),MATCH(FPL_Combined[[#Headers],[Gameweek 38]],FPL_Fixtures_Extract[#Headers],0)),LEN(INDEX(FPL_Fixtures_Extract[],MATCH($A268,FPL_Fixtures_Extract[[Player]:[Player]],0),MATCH(FPL_Combined[[#Headers],[Gameweek 38]],FPL_Fixtures_Extract[#Headers],0)))-4),Team_Key[[Full Name]:[Full Name]],0))&amp;RIGHT(INDEX(FPL_Fixtures_Extract[],MATCH($A268,FPL_Fixtures_Extract[[Player]:[Player]],0),MATCH(FPL_Combined[[#Headers],[Gameweek 38]],FPL_Fixtures_Extract[#Headers],0)),3))</f>
        <v>EVE(A)</v>
      </c>
    </row>
    <row r="269" spans="1:39" x14ac:dyDescent="0.45">
      <c r="A269" t="s">
        <v>548</v>
      </c>
      <c r="B269" t="str">
        <f ca="1">IF(RIGHT(FPL_Combined[[#Headers],[Gameweek 01]],2)&lt;$B$622,INDEX(FPL_Results_Extract[Gameweek 01],MATCH($A269,FPL_Results_Extract[[Player]:[Player]],0)),INDEX(Team_Key[[Abbreviation]:[Abbreviation]],MATCH(LEFT(INDEX(FPL_Fixtures_Extract[],MATCH($A269,FPL_Fixtures_Extract[[Player]:[Player]],0),MATCH(FPL_Combined[[#Headers],[Gameweek 01]],FPL_Fixtures_Extract[#Headers],0)),LEN(INDEX(FPL_Fixtures_Extract[],MATCH($A269,FPL_Fixtures_Extract[[Player]:[Player]],0),MATCH(FPL_Combined[[#Headers],[Gameweek 01]],FPL_Fixtures_Extract[#Headers],0)))-4),Team_Key[[Full Name]:[Full Name]],0))&amp;RIGHT(INDEX(FPL_Fixtures_Extract[],MATCH($A269,FPL_Fixtures_Extract[[Player]:[Player]],0),MATCH(FPL_Combined[[#Headers],[Gameweek 01]],FPL_Fixtures_Extract[#Headers],0)),3))</f>
        <v>CRY(H) 1-3</v>
      </c>
      <c r="C269" t="str">
        <f ca="1">IF(RIGHT(FPL_Combined[[#Headers],[Gameweek 02]],2)&lt;$B$622,INDEX(FPL_Results_Extract[Gameweek 02],MATCH($A269,FPL_Results_Extract[[Player]:[Player]],0)),INDEX(Team_Key[[Abbreviation]:[Abbreviation]],MATCH(LEFT(INDEX(FPL_Fixtures_Extract[],MATCH($A269,FPL_Fixtures_Extract[[Player]:[Player]],0),MATCH(FPL_Combined[[#Headers],[Gameweek 02]],FPL_Fixtures_Extract[#Headers],0)),LEN(INDEX(FPL_Fixtures_Extract[],MATCH($A269,FPL_Fixtures_Extract[[Player]:[Player]],0),MATCH(FPL_Combined[[#Headers],[Gameweek 02]],FPL_Fixtures_Extract[#Headers],0)))-4),Team_Key[[Full Name]:[Full Name]],0))&amp;RIGHT(INDEX(FPL_Fixtures_Extract[],MATCH($A269,FPL_Fixtures_Extract[[Player]:[Player]],0),MATCH(FPL_Combined[[#Headers],[Gameweek 02]],FPL_Fixtures_Extract[#Headers],0)),3))</f>
        <v>SUN(A) 3-1</v>
      </c>
      <c r="D269" t="str">
        <f ca="1">IF(RIGHT(FPL_Combined[[#Headers],[Gameweek 03]],2)&lt;$B$622,INDEX(FPL_Results_Extract[Gameweek 03],MATCH($A269,FPL_Results_Extract[[Player]:[Player]],0)),INDEX(Team_Key[[Abbreviation]:[Abbreviation]],MATCH(LEFT(INDEX(FPL_Fixtures_Extract[],MATCH($A269,FPL_Fixtures_Extract[[Player]:[Player]],0),MATCH(FPL_Combined[[#Headers],[Gameweek 03]],FPL_Fixtures_Extract[#Headers],0)),LEN(INDEX(FPL_Fixtures_Extract[],MATCH($A269,FPL_Fixtures_Extract[[Player]:[Player]],0),MATCH(FPL_Combined[[#Headers],[Gameweek 03]],FPL_Fixtures_Extract[#Headers],0)))-4),Team_Key[[Full Name]:[Full Name]],0))&amp;RIGHT(INDEX(FPL_Fixtures_Extract[],MATCH($A269,FPL_Fixtures_Extract[[Player]:[Player]],0),MATCH(FPL_Combined[[#Headers],[Gameweek 03]],FPL_Fixtures_Extract[#Headers],0)),3))</f>
        <v>STK(H) 1-1</v>
      </c>
      <c r="E269" t="str">
        <f ca="1">IF(RIGHT(FPL_Combined[[#Headers],[Gameweek 04]],2)&lt;$B$622,INDEX(FPL_Results_Extract[Gameweek 04],MATCH($A269,FPL_Results_Extract[[Player]:[Player]],0)),INDEX(Team_Key[[Abbreviation]:[Abbreviation]],MATCH(LEFT(INDEX(FPL_Fixtures_Extract[],MATCH($A269,FPL_Fixtures_Extract[[Player]:[Player]],0),MATCH(FPL_Combined[[#Headers],[Gameweek 04]],FPL_Fixtures_Extract[#Headers],0)),LEN(INDEX(FPL_Fixtures_Extract[],MATCH($A269,FPL_Fixtures_Extract[[Player]:[Player]],0),MATCH(FPL_Combined[[#Headers],[Gameweek 04]],FPL_Fixtures_Extract[#Headers],0)))-4),Team_Key[[Full Name]:[Full Name]],0))&amp;RIGHT(INDEX(FPL_Fixtures_Extract[],MATCH($A269,FPL_Fixtures_Extract[[Player]:[Player]],0),MATCH(FPL_Combined[[#Headers],[Gameweek 04]],FPL_Fixtures_Extract[#Headers],0)),3))</f>
        <v>SOU(A) 0-3</v>
      </c>
      <c r="F269" t="str">
        <f ca="1">IF(RIGHT(FPL_Combined[[#Headers],[Gameweek 05]],2)&lt;$B$622,INDEX(FPL_Results_Extract[Gameweek 05],MATCH($A269,FPL_Results_Extract[[Player]:[Player]],0)),INDEX(Team_Key[[Abbreviation]:[Abbreviation]],MATCH(LEFT(INDEX(FPL_Fixtures_Extract[],MATCH($A269,FPL_Fixtures_Extract[[Player]:[Player]],0),MATCH(FPL_Combined[[#Headers],[Gameweek 05]],FPL_Fixtures_Extract[#Headers],0)),LEN(INDEX(FPL_Fixtures_Extract[],MATCH($A269,FPL_Fixtures_Extract[[Player]:[Player]],0),MATCH(FPL_Combined[[#Headers],[Gameweek 05]],FPL_Fixtures_Extract[#Headers],0)))-4),Team_Key[[Full Name]:[Full Name]],0))&amp;RIGHT(INDEX(FPL_Fixtures_Extract[],MATCH($A269,FPL_Fixtures_Extract[[Player]:[Player]],0),MATCH(FPL_Combined[[#Headers],[Gameweek 05]],FPL_Fixtures_Extract[#Headers],0)),3))</f>
        <v>BOU(H) 3-1</v>
      </c>
      <c r="G269" t="str">
        <f ca="1">IF(RIGHT(FPL_Combined[[#Headers],[Gameweek 06]],2)&lt;$B$622,INDEX(FPL_Results_Extract[Gameweek 06],MATCH($A269,FPL_Results_Extract[[Player]:[Player]],0)),INDEX(Team_Key[[Abbreviation]:[Abbreviation]],MATCH(LEFT(INDEX(FPL_Fixtures_Extract[],MATCH($A269,FPL_Fixtures_Extract[[Player]:[Player]],0),MATCH(FPL_Combined[[#Headers],[Gameweek 06]],FPL_Fixtures_Extract[#Headers],0)),LEN(INDEX(FPL_Fixtures_Extract[],MATCH($A269,FPL_Fixtures_Extract[[Player]:[Player]],0),MATCH(FPL_Combined[[#Headers],[Gameweek 06]],FPL_Fixtures_Extract[#Headers],0)))-4),Team_Key[[Full Name]:[Full Name]],0))&amp;RIGHT(INDEX(FPL_Fixtures_Extract[],MATCH($A269,FPL_Fixtures_Extract[[Player]:[Player]],0),MATCH(FPL_Combined[[#Headers],[Gameweek 06]],FPL_Fixtures_Extract[#Headers],0)),3))</f>
        <v>LIV(A) 1-1</v>
      </c>
      <c r="H269" t="str">
        <f ca="1">IF(RIGHT(FPL_Combined[[#Headers],[Gameweek 07]],2)&lt;$B$622,INDEX(FPL_Results_Extract[Gameweek 07],MATCH($A269,FPL_Results_Extract[[Player]:[Player]],0)),INDEX(Team_Key[[Abbreviation]:[Abbreviation]],MATCH(LEFT(INDEX(FPL_Fixtures_Extract[],MATCH($A269,FPL_Fixtures_Extract[[Player]:[Player]],0),MATCH(FPL_Combined[[#Headers],[Gameweek 07]],FPL_Fixtures_Extract[#Headers],0)),LEN(INDEX(FPL_Fixtures_Extract[],MATCH($A269,FPL_Fixtures_Extract[[Player]:[Player]],0),MATCH(FPL_Combined[[#Headers],[Gameweek 07]],FPL_Fixtures_Extract[#Headers],0)))-4),Team_Key[[Full Name]:[Full Name]],0))&amp;RIGHT(INDEX(FPL_Fixtures_Extract[],MATCH($A269,FPL_Fixtures_Extract[[Player]:[Player]],0),MATCH(FPL_Combined[[#Headers],[Gameweek 07]],FPL_Fixtures_Extract[#Headers],0)),3))</f>
        <v>WHU(A) 2-2</v>
      </c>
      <c r="I269" t="str">
        <f ca="1">IF(RIGHT(FPL_Combined[[#Headers],[Gameweek 08]],2)&lt;$B$622,INDEX(FPL_Results_Extract[Gameweek 08],MATCH($A269,FPL_Results_Extract[[Player]:[Player]],0)),INDEX(Team_Key[[Abbreviation]:[Abbreviation]],MATCH(LEFT(INDEX(FPL_Fixtures_Extract[],MATCH($A269,FPL_Fixtures_Extract[[Player]:[Player]],0),MATCH(FPL_Combined[[#Headers],[Gameweek 08]],FPL_Fixtures_Extract[#Headers],0)),LEN(INDEX(FPL_Fixtures_Extract[],MATCH($A269,FPL_Fixtures_Extract[[Player]:[Player]],0),MATCH(FPL_Combined[[#Headers],[Gameweek 08]],FPL_Fixtures_Extract[#Headers],0)))-4),Team_Key[[Full Name]:[Full Name]],0))&amp;RIGHT(INDEX(FPL_Fixtures_Extract[],MATCH($A269,FPL_Fixtures_Extract[[Player]:[Player]],0),MATCH(FPL_Combined[[#Headers],[Gameweek 08]],FPL_Fixtures_Extract[#Headers],0)),3))</f>
        <v>LEI(H) 1-2</v>
      </c>
      <c r="J269" t="str">
        <f ca="1">IF(RIGHT(FPL_Combined[[#Headers],[Gameweek 09]],2)&lt;$B$622,INDEX(FPL_Results_Extract[Gameweek 09],MATCH($A269,FPL_Results_Extract[[Player]:[Player]],0)),INDEX(Team_Key[[Abbreviation]:[Abbreviation]],MATCH(LEFT(INDEX(FPL_Fixtures_Extract[],MATCH($A269,FPL_Fixtures_Extract[[Player]:[Player]],0),MATCH(FPL_Combined[[#Headers],[Gameweek 09]],FPL_Fixtures_Extract[#Headers],0)),LEN(INDEX(FPL_Fixtures_Extract[],MATCH($A269,FPL_Fixtures_Extract[[Player]:[Player]],0),MATCH(FPL_Combined[[#Headers],[Gameweek 09]],FPL_Fixtures_Extract[#Headers],0)))-4),Team_Key[[Full Name]:[Full Name]],0))&amp;RIGHT(INDEX(FPL_Fixtures_Extract[],MATCH($A269,FPL_Fixtures_Extract[[Player]:[Player]],0),MATCH(FPL_Combined[[#Headers],[Gameweek 09]],FPL_Fixtures_Extract[#Headers],0)),3))</f>
        <v>NEW(A) 2-6</v>
      </c>
      <c r="K269" t="str">
        <f ca="1">IF(RIGHT(FPL_Combined[[#Headers],[Gameweek 10]],2)&lt;$B$622,INDEX(FPL_Results_Extract[Gameweek 10],MATCH($A269,FPL_Results_Extract[[Player]:[Player]],0)),INDEX(Team_Key[[Abbreviation]:[Abbreviation]],MATCH(LEFT(INDEX(FPL_Fixtures_Extract[],MATCH($A269,FPL_Fixtures_Extract[[Player]:[Player]],0),MATCH(FPL_Combined[[#Headers],[Gameweek 10]],FPL_Fixtures_Extract[#Headers],0)),LEN(INDEX(FPL_Fixtures_Extract[],MATCH($A269,FPL_Fixtures_Extract[[Player]:[Player]],0),MATCH(FPL_Combined[[#Headers],[Gameweek 10]],FPL_Fixtures_Extract[#Headers],0)))-4),Team_Key[[Full Name]:[Full Name]],0))&amp;RIGHT(INDEX(FPL_Fixtures_Extract[],MATCH($A269,FPL_Fixtures_Extract[[Player]:[Player]],0),MATCH(FPL_Combined[[#Headers],[Gameweek 10]],FPL_Fixtures_Extract[#Headers],0)),3))</f>
        <v>WBA(H) 0-1</v>
      </c>
      <c r="L269" t="str">
        <f ca="1">IF(RIGHT(FPL_Combined[[#Headers],[Gameweek 11]],2)&lt;$B$622,INDEX(FPL_Results_Extract[Gameweek 11],MATCH($A269,FPL_Results_Extract[[Player]:[Player]],0)),INDEX(Team_Key[[Abbreviation]:[Abbreviation]],MATCH(LEFT(INDEX(FPL_Fixtures_Extract[],MATCH($A269,FPL_Fixtures_Extract[[Player]:[Player]],0),MATCH(FPL_Combined[[#Headers],[Gameweek 11]],FPL_Fixtures_Extract[#Headers],0)),LEN(INDEX(FPL_Fixtures_Extract[],MATCH($A269,FPL_Fixtures_Extract[[Player]:[Player]],0),MATCH(FPL_Combined[[#Headers],[Gameweek 11]],FPL_Fixtures_Extract[#Headers],0)))-4),Team_Key[[Full Name]:[Full Name]],0))&amp;RIGHT(INDEX(FPL_Fixtures_Extract[],MATCH($A269,FPL_Fixtures_Extract[[Player]:[Player]],0),MATCH(FPL_Combined[[#Headers],[Gameweek 11]],FPL_Fixtures_Extract[#Headers],0)),3))</f>
        <v>MCI(A) 1-2</v>
      </c>
      <c r="M269" t="str">
        <f ca="1">IF(RIGHT(FPL_Combined[[#Headers],[Gameweek 12]],2)&lt;$B$622,INDEX(FPL_Results_Extract[Gameweek 12],MATCH($A269,FPL_Results_Extract[[Player]:[Player]],0)),INDEX(Team_Key[[Abbreviation]:[Abbreviation]],MATCH(LEFT(INDEX(FPL_Fixtures_Extract[],MATCH($A269,FPL_Fixtures_Extract[[Player]:[Player]],0),MATCH(FPL_Combined[[#Headers],[Gameweek 12]],FPL_Fixtures_Extract[#Headers],0)),LEN(INDEX(FPL_Fixtures_Extract[],MATCH($A269,FPL_Fixtures_Extract[[Player]:[Player]],0),MATCH(FPL_Combined[[#Headers],[Gameweek 12]],FPL_Fixtures_Extract[#Headers],0)))-4),Team_Key[[Full Name]:[Full Name]],0))&amp;RIGHT(INDEX(FPL_Fixtures_Extract[],MATCH($A269,FPL_Fixtures_Extract[[Player]:[Player]],0),MATCH(FPL_Combined[[#Headers],[Gameweek 12]],FPL_Fixtures_Extract[#Headers],0)),3))</f>
        <v>SWA(H) 1-0</v>
      </c>
      <c r="N269" t="str">
        <f ca="1">IF(RIGHT(FPL_Combined[[#Headers],[Gameweek 13]],2)&lt;$B$622,INDEX(FPL_Results_Extract[Gameweek 13],MATCH($A269,FPL_Results_Extract[[Player]:[Player]],0)),INDEX(Team_Key[[Abbreviation]:[Abbreviation]],MATCH(LEFT(INDEX(FPL_Fixtures_Extract[],MATCH($A269,FPL_Fixtures_Extract[[Player]:[Player]],0),MATCH(FPL_Combined[[#Headers],[Gameweek 13]],FPL_Fixtures_Extract[#Headers],0)),LEN(INDEX(FPL_Fixtures_Extract[],MATCH($A269,FPL_Fixtures_Extract[[Player]:[Player]],0),MATCH(FPL_Combined[[#Headers],[Gameweek 13]],FPL_Fixtures_Extract[#Headers],0)))-4),Team_Key[[Full Name]:[Full Name]],0))&amp;RIGHT(INDEX(FPL_Fixtures_Extract[],MATCH($A269,FPL_Fixtures_Extract[[Player]:[Player]],0),MATCH(FPL_Combined[[#Headers],[Gameweek 13]],FPL_Fixtures_Extract[#Headers],0)),3))</f>
        <v>CHE(A) 0-1</v>
      </c>
      <c r="O269" t="str">
        <f ca="1">IF(RIGHT(FPL_Combined[[#Headers],[Gameweek 14]],2)&lt;$B$622,INDEX(FPL_Results_Extract[Gameweek 14],MATCH($A269,FPL_Results_Extract[[Player]:[Player]],0)),INDEX(Team_Key[[Abbreviation]:[Abbreviation]],MATCH(LEFT(INDEX(FPL_Fixtures_Extract[],MATCH($A269,FPL_Fixtures_Extract[[Player]:[Player]],0),MATCH(FPL_Combined[[#Headers],[Gameweek 14]],FPL_Fixtures_Extract[#Headers],0)),LEN(INDEX(FPL_Fixtures_Extract[],MATCH($A269,FPL_Fixtures_Extract[[Player]:[Player]],0),MATCH(FPL_Combined[[#Headers],[Gameweek 14]],FPL_Fixtures_Extract[#Headers],0)))-4),Team_Key[[Full Name]:[Full Name]],0))&amp;RIGHT(INDEX(FPL_Fixtures_Extract[],MATCH($A269,FPL_Fixtures_Extract[[Player]:[Player]],0),MATCH(FPL_Combined[[#Headers],[Gameweek 14]],FPL_Fixtures_Extract[#Headers],0)),3))</f>
        <v>ARS(H) 1-1</v>
      </c>
      <c r="P269" t="str">
        <f ca="1">IF(RIGHT(FPL_Combined[[#Headers],[Gameweek 15]],2)&lt;$B$622,INDEX(FPL_Results_Extract[Gameweek 15],MATCH($A269,FPL_Results_Extract[[Player]:[Player]],0)),INDEX(Team_Key[[Abbreviation]:[Abbreviation]],MATCH(LEFT(INDEX(FPL_Fixtures_Extract[],MATCH($A269,FPL_Fixtures_Extract[[Player]:[Player]],0),MATCH(FPL_Combined[[#Headers],[Gameweek 15]],FPL_Fixtures_Extract[#Headers],0)),LEN(INDEX(FPL_Fixtures_Extract[],MATCH($A269,FPL_Fixtures_Extract[[Player]:[Player]],0),MATCH(FPL_Combined[[#Headers],[Gameweek 15]],FPL_Fixtures_Extract[#Headers],0)))-4),Team_Key[[Full Name]:[Full Name]],0))&amp;RIGHT(INDEX(FPL_Fixtures_Extract[],MATCH($A269,FPL_Fixtures_Extract[[Player]:[Player]],0),MATCH(FPL_Combined[[#Headers],[Gameweek 15]],FPL_Fixtures_Extract[#Headers],0)),3))</f>
        <v>WAT(A) 0-2</v>
      </c>
      <c r="Q269" t="str">
        <f ca="1">IF(RIGHT(FPL_Combined[[#Headers],[Gameweek 16]],2)&lt;$B$622,INDEX(FPL_Results_Extract[Gameweek 16],MATCH($A269,FPL_Results_Extract[[Player]:[Player]],0)),INDEX(Team_Key[[Abbreviation]:[Abbreviation]],MATCH(LEFT(INDEX(FPL_Fixtures_Extract[],MATCH($A269,FPL_Fixtures_Extract[[Player]:[Player]],0),MATCH(FPL_Combined[[#Headers],[Gameweek 16]],FPL_Fixtures_Extract[#Headers],0)),LEN(INDEX(FPL_Fixtures_Extract[],MATCH($A269,FPL_Fixtures_Extract[[Player]:[Player]],0),MATCH(FPL_Combined[[#Headers],[Gameweek 16]],FPL_Fixtures_Extract[#Headers],0)))-4),Team_Key[[Full Name]:[Full Name]],0))&amp;RIGHT(INDEX(FPL_Fixtures_Extract[],MATCH($A269,FPL_Fixtures_Extract[[Player]:[Player]],0),MATCH(FPL_Combined[[#Headers],[Gameweek 16]],FPL_Fixtures_Extract[#Headers],0)),3))</f>
        <v>EVE(H) 1-1</v>
      </c>
      <c r="R269" t="str">
        <f ca="1">IF(RIGHT(FPL_Combined[[#Headers],[Gameweek 17]],2)&lt;$B$622,INDEX(FPL_Results_Extract[Gameweek 17],MATCH($A269,FPL_Results_Extract[[Player]:[Player]],0)),INDEX(Team_Key[[Abbreviation]:[Abbreviation]],MATCH(LEFT(INDEX(FPL_Fixtures_Extract[],MATCH($A269,FPL_Fixtures_Extract[[Player]:[Player]],0),MATCH(FPL_Combined[[#Headers],[Gameweek 17]],FPL_Fixtures_Extract[#Headers],0)),LEN(INDEX(FPL_Fixtures_Extract[],MATCH($A269,FPL_Fixtures_Extract[[Player]:[Player]],0),MATCH(FPL_Combined[[#Headers],[Gameweek 17]],FPL_Fixtures_Extract[#Headers],0)))-4),Team_Key[[Full Name]:[Full Name]],0))&amp;RIGHT(INDEX(FPL_Fixtures_Extract[],MATCH($A269,FPL_Fixtures_Extract[[Player]:[Player]],0),MATCH(FPL_Combined[[#Headers],[Gameweek 17]],FPL_Fixtures_Extract[#Headers],0)),3))</f>
        <v>MUN(A) 2-1</v>
      </c>
      <c r="S269" t="str">
        <f ca="1">IF(RIGHT(FPL_Combined[[#Headers],[Gameweek 18]],2)&lt;$B$622,INDEX(FPL_Results_Extract[Gameweek 18],MATCH($A269,FPL_Results_Extract[[Player]:[Player]],0)),INDEX(Team_Key[[Abbreviation]:[Abbreviation]],MATCH(LEFT(INDEX(FPL_Fixtures_Extract[],MATCH($A269,FPL_Fixtures_Extract[[Player]:[Player]],0),MATCH(FPL_Combined[[#Headers],[Gameweek 18]],FPL_Fixtures_Extract[#Headers],0)),LEN(INDEX(FPL_Fixtures_Extract[],MATCH($A269,FPL_Fixtures_Extract[[Player]:[Player]],0),MATCH(FPL_Combined[[#Headers],[Gameweek 18]],FPL_Fixtures_Extract[#Headers],0)))-4),Team_Key[[Full Name]:[Full Name]],0))&amp;RIGHT(INDEX(FPL_Fixtures_Extract[],MATCH($A269,FPL_Fixtures_Extract[[Player]:[Player]],0),MATCH(FPL_Combined[[#Headers],[Gameweek 18]],FPL_Fixtures_Extract[#Headers],0)),3))</f>
        <v>TOT(A) 0-3</v>
      </c>
      <c r="T269" t="str">
        <f ca="1">IF(RIGHT(FPL_Combined[[#Headers],[Gameweek 19]],2)&lt;$B$622,INDEX(FPL_Results_Extract[Gameweek 19],MATCH($A269,FPL_Results_Extract[[Player]:[Player]],0)),INDEX(Team_Key[[Abbreviation]:[Abbreviation]],MATCH(LEFT(INDEX(FPL_Fixtures_Extract[],MATCH($A269,FPL_Fixtures_Extract[[Player]:[Player]],0),MATCH(FPL_Combined[[#Headers],[Gameweek 19]],FPL_Fixtures_Extract[#Headers],0)),LEN(INDEX(FPL_Fixtures_Extract[],MATCH($A269,FPL_Fixtures_Extract[[Player]:[Player]],0),MATCH(FPL_Combined[[#Headers],[Gameweek 19]],FPL_Fixtures_Extract[#Headers],0)))-4),Team_Key[[Full Name]:[Full Name]],0))&amp;RIGHT(INDEX(FPL_Fixtures_Extract[],MATCH($A269,FPL_Fixtures_Extract[[Player]:[Player]],0),MATCH(FPL_Combined[[#Headers],[Gameweek 19]],FPL_Fixtures_Extract[#Headers],0)),3))</f>
        <v>AVL(H) 2-0</v>
      </c>
      <c r="U269" t="str">
        <f ca="1">IF(RIGHT(FPL_Combined[[#Headers],[Gameweek 20]],2)&lt;$B$622,INDEX(FPL_Results_Extract[Gameweek 20],MATCH($A269,FPL_Results_Extract[[Player]:[Player]],0)),INDEX(Team_Key[[Abbreviation]:[Abbreviation]],MATCH(LEFT(INDEX(FPL_Fixtures_Extract[],MATCH($A269,FPL_Fixtures_Extract[[Player]:[Player]],0),MATCH(FPL_Combined[[#Headers],[Gameweek 20]],FPL_Fixtures_Extract[#Headers],0)),LEN(INDEX(FPL_Fixtures_Extract[],MATCH($A269,FPL_Fixtures_Extract[[Player]:[Player]],0),MATCH(FPL_Combined[[#Headers],[Gameweek 20]],FPL_Fixtures_Extract[#Headers],0)))-4),Team_Key[[Full Name]:[Full Name]],0))&amp;RIGHT(INDEX(FPL_Fixtures_Extract[],MATCH($A269,FPL_Fixtures_Extract[[Player]:[Player]],0),MATCH(FPL_Combined[[#Headers],[Gameweek 20]],FPL_Fixtures_Extract[#Headers],0)),3))</f>
        <v>SOU(H) 1-0</v>
      </c>
      <c r="V269" t="str">
        <f ca="1">IF(RIGHT(FPL_Combined[[#Headers],[Gameweek 21]],2)&lt;$B$622,INDEX(FPL_Results_Extract[Gameweek 21],MATCH($A269,FPL_Results_Extract[[Player]:[Player]],0)),INDEX(Team_Key[[Abbreviation]:[Abbreviation]],MATCH(LEFT(INDEX(FPL_Fixtures_Extract[],MATCH($A269,FPL_Fixtures_Extract[[Player]:[Player]],0),MATCH(FPL_Combined[[#Headers],[Gameweek 21]],FPL_Fixtures_Extract[#Headers],0)),LEN(INDEX(FPL_Fixtures_Extract[],MATCH($A269,FPL_Fixtures_Extract[[Player]:[Player]],0),MATCH(FPL_Combined[[#Headers],[Gameweek 21]],FPL_Fixtures_Extract[#Headers],0)))-4),Team_Key[[Full Name]:[Full Name]],0))&amp;RIGHT(INDEX(FPL_Fixtures_Extract[],MATCH($A269,FPL_Fixtures_Extract[[Player]:[Player]],0),MATCH(FPL_Combined[[#Headers],[Gameweek 21]],FPL_Fixtures_Extract[#Headers],0)),3))</f>
        <v>STK(A) 1-3</v>
      </c>
      <c r="W269" t="str">
        <f ca="1">IF(RIGHT(FPL_Combined[[#Headers],[Gameweek 22]],2)&lt;$B$622,INDEX(FPL_Results_Extract[Gameweek 22],MATCH($A269,FPL_Results_Extract[[Player]:[Player]],0)),INDEX(Team_Key[[Abbreviation]:[Abbreviation]],MATCH(LEFT(INDEX(FPL_Fixtures_Extract[],MATCH($A269,FPL_Fixtures_Extract[[Player]:[Player]],0),MATCH(FPL_Combined[[#Headers],[Gameweek 22]],FPL_Fixtures_Extract[#Headers],0)),LEN(INDEX(FPL_Fixtures_Extract[],MATCH($A269,FPL_Fixtures_Extract[[Player]:[Player]],0),MATCH(FPL_Combined[[#Headers],[Gameweek 22]],FPL_Fixtures_Extract[#Headers],0)))-4),Team_Key[[Full Name]:[Full Name]],0))&amp;RIGHT(INDEX(FPL_Fixtures_Extract[],MATCH($A269,FPL_Fixtures_Extract[[Player]:[Player]],0),MATCH(FPL_Combined[[#Headers],[Gameweek 22]],FPL_Fixtures_Extract[#Headers],0)),3))</f>
        <v>BOU(A) 0-3</v>
      </c>
      <c r="X269" t="str">
        <f ca="1">IF(RIGHT(FPL_Combined[[#Headers],[Gameweek 23]],2)&lt;$B$622,INDEX(FPL_Results_Extract[Gameweek 23],MATCH($A269,FPL_Results_Extract[[Player]:[Player]],0)),INDEX(Team_Key[[Abbreviation]:[Abbreviation]],MATCH(LEFT(INDEX(FPL_Fixtures_Extract[],MATCH($A269,FPL_Fixtures_Extract[[Player]:[Player]],0),MATCH(FPL_Combined[[#Headers],[Gameweek 23]],FPL_Fixtures_Extract[#Headers],0)),LEN(INDEX(FPL_Fixtures_Extract[],MATCH($A269,FPL_Fixtures_Extract[[Player]:[Player]],0),MATCH(FPL_Combined[[#Headers],[Gameweek 23]],FPL_Fixtures_Extract[#Headers],0)))-4),Team_Key[[Full Name]:[Full Name]],0))&amp;RIGHT(INDEX(FPL_Fixtures_Extract[],MATCH($A269,FPL_Fixtures_Extract[[Player]:[Player]],0),MATCH(FPL_Combined[[#Headers],[Gameweek 23]],FPL_Fixtures_Extract[#Headers],0)),3))</f>
        <v>LIV(H) 4-5</v>
      </c>
      <c r="Y269" t="str">
        <f ca="1">IF(RIGHT(FPL_Combined[[#Headers],[Gameweek 24]],2)&lt;$B$622,INDEX(FPL_Results_Extract[Team],MATCH($A269,FPL_Results_Extract[[Player]:[Player]],0)),INDEX(Team_Key[[Abbreviation]:[Abbreviation]],MATCH(LEFT(INDEX(FPL_Fixtures_Extract[],MATCH($A269,FPL_Fixtures_Extract[[Player]:[Player]],0),MATCH(FPL_Combined[[#Headers],[Gameweek 24]],FPL_Fixtures_Extract[#Headers],0)),LEN(INDEX(FPL_Fixtures_Extract[],MATCH($A269,FPL_Fixtures_Extract[[Player]:[Player]],0),MATCH(FPL_Combined[[#Headers],[Gameweek 24]],FPL_Fixtures_Extract[#Headers],0)))-4),Team_Key[[Full Name]:[Full Name]],0))&amp;RIGHT(INDEX(FPL_Fixtures_Extract[],MATCH($A269,FPL_Fixtures_Extract[[Player]:[Player]],0),MATCH(FPL_Combined[[#Headers],[Gameweek 24]],FPL_Fixtures_Extract[#Headers],0)),3))</f>
        <v>NOR</v>
      </c>
      <c r="Z269" t="str">
        <f ca="1">IF(RIGHT(FPL_Combined[[#Headers],[Gameweek 25]],2)&lt;$B$622,INDEX(FPL_Results_Extract[Player],MATCH($A269,FPL_Results_Extract[[Player]:[Player]],0)),INDEX(Team_Key[[Abbreviation]:[Abbreviation]],MATCH(LEFT(INDEX(FPL_Fixtures_Extract[],MATCH($A269,FPL_Fixtures_Extract[[Player]:[Player]],0),MATCH(FPL_Combined[[#Headers],[Gameweek 25]],FPL_Fixtures_Extract[#Headers],0)),LEN(INDEX(FPL_Fixtures_Extract[],MATCH($A269,FPL_Fixtures_Extract[[Player]:[Player]],0),MATCH(FPL_Combined[[#Headers],[Gameweek 25]],FPL_Fixtures_Extract[#Headers],0)))-4),Team_Key[[Full Name]:[Full Name]],0))&amp;RIGHT(INDEX(FPL_Fixtures_Extract[],MATCH($A269,FPL_Fixtures_Extract[[Player]:[Player]],0),MATCH(FPL_Combined[[#Headers],[Gameweek 25]],FPL_Fixtures_Extract[#Headers],0)),3))</f>
        <v>Hooper</v>
      </c>
      <c r="AA269" t="str">
        <f ca="1">IF(RIGHT(FPL_Combined[[#Headers],[Gameweek 26]],2)&lt;$B$622,INDEX(FPL_Results_Extract[Gameweek 01],MATCH($A269,FPL_Results_Extract[[Player]:[Player]],0)),INDEX(Team_Key[[Abbreviation]:[Abbreviation]],MATCH(LEFT(INDEX(FPL_Fixtures_Extract[],MATCH($A269,FPL_Fixtures_Extract[[Player]:[Player]],0),MATCH(FPL_Combined[[#Headers],[Gameweek 26]],FPL_Fixtures_Extract[#Headers],0)),LEN(INDEX(FPL_Fixtures_Extract[],MATCH($A269,FPL_Fixtures_Extract[[Player]:[Player]],0),MATCH(FPL_Combined[[#Headers],[Gameweek 26]],FPL_Fixtures_Extract[#Headers],0)))-4),Team_Key[[Full Name]:[Full Name]],0))&amp;RIGHT(INDEX(FPL_Fixtures_Extract[],MATCH($A269,FPL_Fixtures_Extract[[Player]:[Player]],0),MATCH(FPL_Combined[[#Headers],[Gameweek 26]],FPL_Fixtures_Extract[#Headers],0)),3))</f>
        <v>CRY(H) 1-3</v>
      </c>
      <c r="AB269" t="str">
        <f ca="1">IF(RIGHT(FPL_Combined[[#Headers],[Gameweek 27]],2)&lt;$B$622,INDEX(FPL_Results_Extract[Gameweek 02],MATCH($A269,FPL_Results_Extract[[Player]:[Player]],0)),INDEX(Team_Key[[Abbreviation]:[Abbreviation]],MATCH(LEFT(INDEX(FPL_Fixtures_Extract[],MATCH($A269,FPL_Fixtures_Extract[[Player]:[Player]],0),MATCH(FPL_Combined[[#Headers],[Gameweek 27]],FPL_Fixtures_Extract[#Headers],0)),LEN(INDEX(FPL_Fixtures_Extract[],MATCH($A269,FPL_Fixtures_Extract[[Player]:[Player]],0),MATCH(FPL_Combined[[#Headers],[Gameweek 27]],FPL_Fixtures_Extract[#Headers],0)))-4),Team_Key[[Full Name]:[Full Name]],0))&amp;RIGHT(INDEX(FPL_Fixtures_Extract[],MATCH($A269,FPL_Fixtures_Extract[[Player]:[Player]],0),MATCH(FPL_Combined[[#Headers],[Gameweek 27]],FPL_Fixtures_Extract[#Headers],0)),3))</f>
        <v>SUN(A) 3-1</v>
      </c>
      <c r="AC269" t="str">
        <f ca="1">IF(RIGHT(FPL_Combined[[#Headers],[Gameweek 28]],2)&lt;$B$622,INDEX(FPL_Results_Extract[Gameweek 03],MATCH($A269,FPL_Results_Extract[[Player]:[Player]],0)),INDEX(Team_Key[[Abbreviation]:[Abbreviation]],MATCH(LEFT(INDEX(FPL_Fixtures_Extract[],MATCH($A269,FPL_Fixtures_Extract[[Player]:[Player]],0),MATCH(FPL_Combined[[#Headers],[Gameweek 28]],FPL_Fixtures_Extract[#Headers],0)),LEN(INDEX(FPL_Fixtures_Extract[],MATCH($A269,FPL_Fixtures_Extract[[Player]:[Player]],0),MATCH(FPL_Combined[[#Headers],[Gameweek 28]],FPL_Fixtures_Extract[#Headers],0)))-4),Team_Key[[Full Name]:[Full Name]],0))&amp;RIGHT(INDEX(FPL_Fixtures_Extract[],MATCH($A269,FPL_Fixtures_Extract[[Player]:[Player]],0),MATCH(FPL_Combined[[#Headers],[Gameweek 28]],FPL_Fixtures_Extract[#Headers],0)),3))</f>
        <v>STK(H) 1-1</v>
      </c>
      <c r="AD269" t="str">
        <f ca="1">IF(RIGHT(FPL_Combined[[#Headers],[Gameweek 29]],2)&lt;$B$622,INDEX(FPL_Results_Extract[Gameweek 04],MATCH($A269,FPL_Results_Extract[[Player]:[Player]],0)),INDEX(Team_Key[[Abbreviation]:[Abbreviation]],MATCH(LEFT(INDEX(FPL_Fixtures_Extract[],MATCH($A269,FPL_Fixtures_Extract[[Player]:[Player]],0),MATCH(FPL_Combined[[#Headers],[Gameweek 29]],FPL_Fixtures_Extract[#Headers],0)),LEN(INDEX(FPL_Fixtures_Extract[],MATCH($A269,FPL_Fixtures_Extract[[Player]:[Player]],0),MATCH(FPL_Combined[[#Headers],[Gameweek 29]],FPL_Fixtures_Extract[#Headers],0)))-4),Team_Key[[Full Name]:[Full Name]],0))&amp;RIGHT(INDEX(FPL_Fixtures_Extract[],MATCH($A269,FPL_Fixtures_Extract[[Player]:[Player]],0),MATCH(FPL_Combined[[#Headers],[Gameweek 29]],FPL_Fixtures_Extract[#Headers],0)),3))</f>
        <v>SWA(A)</v>
      </c>
      <c r="AE269" t="str">
        <f ca="1">IF(RIGHT(FPL_Combined[[#Headers],[Gameweek 30]],2)&lt;$B$622,INDEX(FPL_Results_Extract[Gameweek 05],MATCH($A269,FPL_Results_Extract[[Player]:[Player]],0)),INDEX(Team_Key[[Abbreviation]:[Abbreviation]],MATCH(LEFT(INDEX(FPL_Fixtures_Extract[],MATCH($A269,FPL_Fixtures_Extract[[Player]:[Player]],0),MATCH(FPL_Combined[[#Headers],[Gameweek 30]],FPL_Fixtures_Extract[#Headers],0)),LEN(INDEX(FPL_Fixtures_Extract[],MATCH($A269,FPL_Fixtures_Extract[[Player]:[Player]],0),MATCH(FPL_Combined[[#Headers],[Gameweek 30]],FPL_Fixtures_Extract[#Headers],0)))-4),Team_Key[[Full Name]:[Full Name]],0))&amp;RIGHT(INDEX(FPL_Fixtures_Extract[],MATCH($A269,FPL_Fixtures_Extract[[Player]:[Player]],0),MATCH(FPL_Combined[[#Headers],[Gameweek 30]],FPL_Fixtures_Extract[#Headers],0)),3))</f>
        <v>MCI(H)</v>
      </c>
      <c r="AF269" t="str">
        <f ca="1">IF(RIGHT(FPL_Combined[[#Headers],[Gameweek 31]],2)&lt;$B$622,INDEX(FPL_Results_Extract[Gameweek 06],MATCH($A269,FPL_Results_Extract[[Player]:[Player]],0)),INDEX(Team_Key[[Abbreviation]:[Abbreviation]],MATCH(LEFT(INDEX(FPL_Fixtures_Extract[],MATCH($A269,FPL_Fixtures_Extract[[Player]:[Player]],0),MATCH(FPL_Combined[[#Headers],[Gameweek 31]],FPL_Fixtures_Extract[#Headers],0)),LEN(INDEX(FPL_Fixtures_Extract[],MATCH($A269,FPL_Fixtures_Extract[[Player]:[Player]],0),MATCH(FPL_Combined[[#Headers],[Gameweek 31]],FPL_Fixtures_Extract[#Headers],0)))-4),Team_Key[[Full Name]:[Full Name]],0))&amp;RIGHT(INDEX(FPL_Fixtures_Extract[],MATCH($A269,FPL_Fixtures_Extract[[Player]:[Player]],0),MATCH(FPL_Combined[[#Headers],[Gameweek 31]],FPL_Fixtures_Extract[#Headers],0)),3))</f>
        <v>WBA(A)</v>
      </c>
      <c r="AG269" t="str">
        <f ca="1">IF(RIGHT(FPL_Combined[[#Headers],[Gameweek 32]],2)&lt;$B$622,INDEX(FPL_Results_Extract[Gameweek 07],MATCH($A269,FPL_Results_Extract[[Player]:[Player]],0)),INDEX(Team_Key[[Abbreviation]:[Abbreviation]],MATCH(LEFT(INDEX(FPL_Fixtures_Extract[],MATCH($A269,FPL_Fixtures_Extract[[Player]:[Player]],0),MATCH(FPL_Combined[[#Headers],[Gameweek 32]],FPL_Fixtures_Extract[#Headers],0)),LEN(INDEX(FPL_Fixtures_Extract[],MATCH($A269,FPL_Fixtures_Extract[[Player]:[Player]],0),MATCH(FPL_Combined[[#Headers],[Gameweek 32]],FPL_Fixtures_Extract[#Headers],0)))-4),Team_Key[[Full Name]:[Full Name]],0))&amp;RIGHT(INDEX(FPL_Fixtures_Extract[],MATCH($A269,FPL_Fixtures_Extract[[Player]:[Player]],0),MATCH(FPL_Combined[[#Headers],[Gameweek 32]],FPL_Fixtures_Extract[#Headers],0)),3))</f>
        <v>NEW(H)</v>
      </c>
      <c r="AH269" t="str">
        <f ca="1">IF(RIGHT(FPL_Combined[[#Headers],[Gameweek 33]],2)&lt;$B$622,INDEX(FPL_Results_Extract[Gameweek 08],MATCH($A269,FPL_Results_Extract[[Player]:[Player]],0)),INDEX(Team_Key[[Abbreviation]:[Abbreviation]],MATCH(LEFT(INDEX(FPL_Fixtures_Extract[],MATCH($A269,FPL_Fixtures_Extract[[Player]:[Player]],0),MATCH(FPL_Combined[[#Headers],[Gameweek 33]],FPL_Fixtures_Extract[#Headers],0)),LEN(INDEX(FPL_Fixtures_Extract[],MATCH($A269,FPL_Fixtures_Extract[[Player]:[Player]],0),MATCH(FPL_Combined[[#Headers],[Gameweek 33]],FPL_Fixtures_Extract[#Headers],0)))-4),Team_Key[[Full Name]:[Full Name]],0))&amp;RIGHT(INDEX(FPL_Fixtures_Extract[],MATCH($A269,FPL_Fixtures_Extract[[Player]:[Player]],0),MATCH(FPL_Combined[[#Headers],[Gameweek 33]],FPL_Fixtures_Extract[#Headers],0)),3))</f>
        <v>CRY(A)</v>
      </c>
      <c r="AI269" t="str">
        <f ca="1">IF(RIGHT(FPL_Combined[[#Headers],[Gameweek 34]],2)&lt;$B$622,INDEX(FPL_Results_Extract[Gameweek 09],MATCH($A269,FPL_Results_Extract[[Player]:[Player]],0)),INDEX(Team_Key[[Abbreviation]:[Abbreviation]],MATCH(LEFT(INDEX(FPL_Fixtures_Extract[],MATCH($A269,FPL_Fixtures_Extract[[Player]:[Player]],0),MATCH(FPL_Combined[[#Headers],[Gameweek 34]],FPL_Fixtures_Extract[#Headers],0)),LEN(INDEX(FPL_Fixtures_Extract[],MATCH($A269,FPL_Fixtures_Extract[[Player]:[Player]],0),MATCH(FPL_Combined[[#Headers],[Gameweek 34]],FPL_Fixtures_Extract[#Headers],0)))-4),Team_Key[[Full Name]:[Full Name]],0))&amp;RIGHT(INDEX(FPL_Fixtures_Extract[],MATCH($A269,FPL_Fixtures_Extract[[Player]:[Player]],0),MATCH(FPL_Combined[[#Headers],[Gameweek 34]],FPL_Fixtures_Extract[#Headers],0)),3))</f>
        <v>SUN(H)</v>
      </c>
      <c r="AJ269" t="str">
        <f ca="1">IF(RIGHT(FPL_Combined[[#Headers],[Gameweek 35]],2)&lt;$B$622,INDEX(FPL_Results_Extract[Gameweek 10],MATCH($A269,FPL_Results_Extract[[Player]:[Player]],0)),INDEX(Team_Key[[Abbreviation]:[Abbreviation]],MATCH(LEFT(INDEX(FPL_Fixtures_Extract[],MATCH($A269,FPL_Fixtures_Extract[[Player]:[Player]],0),MATCH(FPL_Combined[[#Headers],[Gameweek 35]],FPL_Fixtures_Extract[#Headers],0)),LEN(INDEX(FPL_Fixtures_Extract[],MATCH($A269,FPL_Fixtures_Extract[[Player]:[Player]],0),MATCH(FPL_Combined[[#Headers],[Gameweek 35]],FPL_Fixtures_Extract[#Headers],0)))-4),Team_Key[[Full Name]:[Full Name]],0))&amp;RIGHT(INDEX(FPL_Fixtures_Extract[],MATCH($A269,FPL_Fixtures_Extract[[Player]:[Player]],0),MATCH(FPL_Combined[[#Headers],[Gameweek 35]],FPL_Fixtures_Extract[#Headers],0)),3))</f>
        <v>WAT(H)</v>
      </c>
      <c r="AK269" t="str">
        <f ca="1">IF(RIGHT(FPL_Combined[[#Headers],[Gameweek 36]],2)&lt;$B$622,INDEX(FPL_Results_Extract[Gameweek 11],MATCH($A269,FPL_Results_Extract[[Player]:[Player]],0)),INDEX(Team_Key[[Abbreviation]:[Abbreviation]],MATCH(LEFT(INDEX(FPL_Fixtures_Extract[],MATCH($A269,FPL_Fixtures_Extract[[Player]:[Player]],0),MATCH(FPL_Combined[[#Headers],[Gameweek 36]],FPL_Fixtures_Extract[#Headers],0)),LEN(INDEX(FPL_Fixtures_Extract[],MATCH($A269,FPL_Fixtures_Extract[[Player]:[Player]],0),MATCH(FPL_Combined[[#Headers],[Gameweek 36]],FPL_Fixtures_Extract[#Headers],0)))-4),Team_Key[[Full Name]:[Full Name]],0))&amp;RIGHT(INDEX(FPL_Fixtures_Extract[],MATCH($A269,FPL_Fixtures_Extract[[Player]:[Player]],0),MATCH(FPL_Combined[[#Headers],[Gameweek 36]],FPL_Fixtures_Extract[#Headers],0)),3))</f>
        <v>ARS(A)</v>
      </c>
      <c r="AL269" t="str">
        <f ca="1">IF(RIGHT(FPL_Combined[[#Headers],[Gameweek 37]],2)&lt;$B$622,INDEX(FPL_Results_Extract[Gameweek 12],MATCH($A269,FPL_Results_Extract[[Player]:[Player]],0)),INDEX(Team_Key[[Abbreviation]:[Abbreviation]],MATCH(LEFT(INDEX(FPL_Fixtures_Extract[],MATCH($A269,FPL_Fixtures_Extract[[Player]:[Player]],0),MATCH(FPL_Combined[[#Headers],[Gameweek 37]],FPL_Fixtures_Extract[#Headers],0)),LEN(INDEX(FPL_Fixtures_Extract[],MATCH($A269,FPL_Fixtures_Extract[[Player]:[Player]],0),MATCH(FPL_Combined[[#Headers],[Gameweek 37]],FPL_Fixtures_Extract[#Headers],0)))-4),Team_Key[[Full Name]:[Full Name]],0))&amp;RIGHT(INDEX(FPL_Fixtures_Extract[],MATCH($A269,FPL_Fixtures_Extract[[Player]:[Player]],0),MATCH(FPL_Combined[[#Headers],[Gameweek 37]],FPL_Fixtures_Extract[#Headers],0)),3))</f>
        <v>MUN(H)</v>
      </c>
      <c r="AM269" t="str">
        <f ca="1">IF(RIGHT(FPL_Combined[[#Headers],[Gameweek 38]],2)&lt;$B$622,INDEX(FPL_Results_Extract[Gameweek 13],MATCH($A269,FPL_Results_Extract[[Player]:[Player]],0)),INDEX(Team_Key[[Abbreviation]:[Abbreviation]],MATCH(LEFT(INDEX(FPL_Fixtures_Extract[],MATCH($A269,FPL_Fixtures_Extract[[Player]:[Player]],0),MATCH(FPL_Combined[[#Headers],[Gameweek 38]],FPL_Fixtures_Extract[#Headers],0)),LEN(INDEX(FPL_Fixtures_Extract[],MATCH($A269,FPL_Fixtures_Extract[[Player]:[Player]],0),MATCH(FPL_Combined[[#Headers],[Gameweek 38]],FPL_Fixtures_Extract[#Headers],0)))-4),Team_Key[[Full Name]:[Full Name]],0))&amp;RIGHT(INDEX(FPL_Fixtures_Extract[],MATCH($A269,FPL_Fixtures_Extract[[Player]:[Player]],0),MATCH(FPL_Combined[[#Headers],[Gameweek 38]],FPL_Fixtures_Extract[#Headers],0)),3))</f>
        <v>EVE(A)</v>
      </c>
    </row>
    <row r="270" spans="1:39" x14ac:dyDescent="0.45">
      <c r="A270" t="s">
        <v>538</v>
      </c>
      <c r="B270" t="str">
        <f ca="1">IF(RIGHT(FPL_Combined[[#Headers],[Gameweek 01]],2)&lt;$B$622,INDEX(FPL_Results_Extract[Gameweek 01],MATCH($A270,FPL_Results_Extract[[Player]:[Player]],0)),INDEX(Team_Key[[Abbreviation]:[Abbreviation]],MATCH(LEFT(INDEX(FPL_Fixtures_Extract[],MATCH($A270,FPL_Fixtures_Extract[[Player]:[Player]],0),MATCH(FPL_Combined[[#Headers],[Gameweek 01]],FPL_Fixtures_Extract[#Headers],0)),LEN(INDEX(FPL_Fixtures_Extract[],MATCH($A270,FPL_Fixtures_Extract[[Player]:[Player]],0),MATCH(FPL_Combined[[#Headers],[Gameweek 01]],FPL_Fixtures_Extract[#Headers],0)))-4),Team_Key[[Full Name]:[Full Name]],0))&amp;RIGHT(INDEX(FPL_Fixtures_Extract[],MATCH($A270,FPL_Fixtures_Extract[[Player]:[Player]],0),MATCH(FPL_Combined[[#Headers],[Gameweek 01]],FPL_Fixtures_Extract[#Headers],0)),3))</f>
        <v>N/A</v>
      </c>
      <c r="C270" t="str">
        <f ca="1">IF(RIGHT(FPL_Combined[[#Headers],[Gameweek 02]],2)&lt;$B$622,INDEX(FPL_Results_Extract[Gameweek 02],MATCH($A270,FPL_Results_Extract[[Player]:[Player]],0)),INDEX(Team_Key[[Abbreviation]:[Abbreviation]],MATCH(LEFT(INDEX(FPL_Fixtures_Extract[],MATCH($A270,FPL_Fixtures_Extract[[Player]:[Player]],0),MATCH(FPL_Combined[[#Headers],[Gameweek 02]],FPL_Fixtures_Extract[#Headers],0)),LEN(INDEX(FPL_Fixtures_Extract[],MATCH($A270,FPL_Fixtures_Extract[[Player]:[Player]],0),MATCH(FPL_Combined[[#Headers],[Gameweek 02]],FPL_Fixtures_Extract[#Headers],0)))-4),Team_Key[[Full Name]:[Full Name]],0))&amp;RIGHT(INDEX(FPL_Fixtures_Extract[],MATCH($A270,FPL_Fixtures_Extract[[Player]:[Player]],0),MATCH(FPL_Combined[[#Headers],[Gameweek 02]],FPL_Fixtures_Extract[#Headers],0)),3))</f>
        <v>N/A</v>
      </c>
      <c r="D270" t="str">
        <f ca="1">IF(RIGHT(FPL_Combined[[#Headers],[Gameweek 03]],2)&lt;$B$622,INDEX(FPL_Results_Extract[Gameweek 03],MATCH($A270,FPL_Results_Extract[[Player]:[Player]],0)),INDEX(Team_Key[[Abbreviation]:[Abbreviation]],MATCH(LEFT(INDEX(FPL_Fixtures_Extract[],MATCH($A270,FPL_Fixtures_Extract[[Player]:[Player]],0),MATCH(FPL_Combined[[#Headers],[Gameweek 03]],FPL_Fixtures_Extract[#Headers],0)),LEN(INDEX(FPL_Fixtures_Extract[],MATCH($A270,FPL_Fixtures_Extract[[Player]:[Player]],0),MATCH(FPL_Combined[[#Headers],[Gameweek 03]],FPL_Fixtures_Extract[#Headers],0)))-4),Team_Key[[Full Name]:[Full Name]],0))&amp;RIGHT(INDEX(FPL_Fixtures_Extract[],MATCH($A270,FPL_Fixtures_Extract[[Player]:[Player]],0),MATCH(FPL_Combined[[#Headers],[Gameweek 03]],FPL_Fixtures_Extract[#Headers],0)),3))</f>
        <v>N/A</v>
      </c>
      <c r="E270" t="str">
        <f ca="1">IF(RIGHT(FPL_Combined[[#Headers],[Gameweek 04]],2)&lt;$B$622,INDEX(FPL_Results_Extract[Gameweek 04],MATCH($A270,FPL_Results_Extract[[Player]:[Player]],0)),INDEX(Team_Key[[Abbreviation]:[Abbreviation]],MATCH(LEFT(INDEX(FPL_Fixtures_Extract[],MATCH($A270,FPL_Fixtures_Extract[[Player]:[Player]],0),MATCH(FPL_Combined[[#Headers],[Gameweek 04]],FPL_Fixtures_Extract[#Headers],0)),LEN(INDEX(FPL_Fixtures_Extract[],MATCH($A270,FPL_Fixtures_Extract[[Player]:[Player]],0),MATCH(FPL_Combined[[#Headers],[Gameweek 04]],FPL_Fixtures_Extract[#Headers],0)))-4),Team_Key[[Full Name]:[Full Name]],0))&amp;RIGHT(INDEX(FPL_Fixtures_Extract[],MATCH($A270,FPL_Fixtures_Extract[[Player]:[Player]],0),MATCH(FPL_Combined[[#Headers],[Gameweek 04]],FPL_Fixtures_Extract[#Headers],0)),3))</f>
        <v>N/A</v>
      </c>
      <c r="F270" t="str">
        <f ca="1">IF(RIGHT(FPL_Combined[[#Headers],[Gameweek 05]],2)&lt;$B$622,INDEX(FPL_Results_Extract[Gameweek 05],MATCH($A270,FPL_Results_Extract[[Player]:[Player]],0)),INDEX(Team_Key[[Abbreviation]:[Abbreviation]],MATCH(LEFT(INDEX(FPL_Fixtures_Extract[],MATCH($A270,FPL_Fixtures_Extract[[Player]:[Player]],0),MATCH(FPL_Combined[[#Headers],[Gameweek 05]],FPL_Fixtures_Extract[#Headers],0)),LEN(INDEX(FPL_Fixtures_Extract[],MATCH($A270,FPL_Fixtures_Extract[[Player]:[Player]],0),MATCH(FPL_Combined[[#Headers],[Gameweek 05]],FPL_Fixtures_Extract[#Headers],0)))-4),Team_Key[[Full Name]:[Full Name]],0))&amp;RIGHT(INDEX(FPL_Fixtures_Extract[],MATCH($A270,FPL_Fixtures_Extract[[Player]:[Player]],0),MATCH(FPL_Combined[[#Headers],[Gameweek 05]],FPL_Fixtures_Extract[#Headers],0)),3))</f>
        <v>N/A</v>
      </c>
      <c r="G270" t="str">
        <f ca="1">IF(RIGHT(FPL_Combined[[#Headers],[Gameweek 06]],2)&lt;$B$622,INDEX(FPL_Results_Extract[Gameweek 06],MATCH($A270,FPL_Results_Extract[[Player]:[Player]],0)),INDEX(Team_Key[[Abbreviation]:[Abbreviation]],MATCH(LEFT(INDEX(FPL_Fixtures_Extract[],MATCH($A270,FPL_Fixtures_Extract[[Player]:[Player]],0),MATCH(FPL_Combined[[#Headers],[Gameweek 06]],FPL_Fixtures_Extract[#Headers],0)),LEN(INDEX(FPL_Fixtures_Extract[],MATCH($A270,FPL_Fixtures_Extract[[Player]:[Player]],0),MATCH(FPL_Combined[[#Headers],[Gameweek 06]],FPL_Fixtures_Extract[#Headers],0)))-4),Team_Key[[Full Name]:[Full Name]],0))&amp;RIGHT(INDEX(FPL_Fixtures_Extract[],MATCH($A270,FPL_Fixtures_Extract[[Player]:[Player]],0),MATCH(FPL_Combined[[#Headers],[Gameweek 06]],FPL_Fixtures_Extract[#Headers],0)),3))</f>
        <v>N/A</v>
      </c>
      <c r="H270" t="str">
        <f ca="1">IF(RIGHT(FPL_Combined[[#Headers],[Gameweek 07]],2)&lt;$B$622,INDEX(FPL_Results_Extract[Gameweek 07],MATCH($A270,FPL_Results_Extract[[Player]:[Player]],0)),INDEX(Team_Key[[Abbreviation]:[Abbreviation]],MATCH(LEFT(INDEX(FPL_Fixtures_Extract[],MATCH($A270,FPL_Fixtures_Extract[[Player]:[Player]],0),MATCH(FPL_Combined[[#Headers],[Gameweek 07]],FPL_Fixtures_Extract[#Headers],0)),LEN(INDEX(FPL_Fixtures_Extract[],MATCH($A270,FPL_Fixtures_Extract[[Player]:[Player]],0),MATCH(FPL_Combined[[#Headers],[Gameweek 07]],FPL_Fixtures_Extract[#Headers],0)))-4),Team_Key[[Full Name]:[Full Name]],0))&amp;RIGHT(INDEX(FPL_Fixtures_Extract[],MATCH($A270,FPL_Fixtures_Extract[[Player]:[Player]],0),MATCH(FPL_Combined[[#Headers],[Gameweek 07]],FPL_Fixtures_Extract[#Headers],0)),3))</f>
        <v>N/A</v>
      </c>
      <c r="I270" t="str">
        <f ca="1">IF(RIGHT(FPL_Combined[[#Headers],[Gameweek 08]],2)&lt;$B$622,INDEX(FPL_Results_Extract[Gameweek 08],MATCH($A270,FPL_Results_Extract[[Player]:[Player]],0)),INDEX(Team_Key[[Abbreviation]:[Abbreviation]],MATCH(LEFT(INDEX(FPL_Fixtures_Extract[],MATCH($A270,FPL_Fixtures_Extract[[Player]:[Player]],0),MATCH(FPL_Combined[[#Headers],[Gameweek 08]],FPL_Fixtures_Extract[#Headers],0)),LEN(INDEX(FPL_Fixtures_Extract[],MATCH($A270,FPL_Fixtures_Extract[[Player]:[Player]],0),MATCH(FPL_Combined[[#Headers],[Gameweek 08]],FPL_Fixtures_Extract[#Headers],0)))-4),Team_Key[[Full Name]:[Full Name]],0))&amp;RIGHT(INDEX(FPL_Fixtures_Extract[],MATCH($A270,FPL_Fixtures_Extract[[Player]:[Player]],0),MATCH(FPL_Combined[[#Headers],[Gameweek 08]],FPL_Fixtures_Extract[#Headers],0)),3))</f>
        <v>N/A</v>
      </c>
      <c r="J270" t="str">
        <f ca="1">IF(RIGHT(FPL_Combined[[#Headers],[Gameweek 09]],2)&lt;$B$622,INDEX(FPL_Results_Extract[Gameweek 09],MATCH($A270,FPL_Results_Extract[[Player]:[Player]],0)),INDEX(Team_Key[[Abbreviation]:[Abbreviation]],MATCH(LEFT(INDEX(FPL_Fixtures_Extract[],MATCH($A270,FPL_Fixtures_Extract[[Player]:[Player]],0),MATCH(FPL_Combined[[#Headers],[Gameweek 09]],FPL_Fixtures_Extract[#Headers],0)),LEN(INDEX(FPL_Fixtures_Extract[],MATCH($A270,FPL_Fixtures_Extract[[Player]:[Player]],0),MATCH(FPL_Combined[[#Headers],[Gameweek 09]],FPL_Fixtures_Extract[#Headers],0)))-4),Team_Key[[Full Name]:[Full Name]],0))&amp;RIGHT(INDEX(FPL_Fixtures_Extract[],MATCH($A270,FPL_Fixtures_Extract[[Player]:[Player]],0),MATCH(FPL_Combined[[#Headers],[Gameweek 09]],FPL_Fixtures_Extract[#Headers],0)),3))</f>
        <v>N/A</v>
      </c>
      <c r="K270" t="str">
        <f ca="1">IF(RIGHT(FPL_Combined[[#Headers],[Gameweek 10]],2)&lt;$B$622,INDEX(FPL_Results_Extract[Gameweek 10],MATCH($A270,FPL_Results_Extract[[Player]:[Player]],0)),INDEX(Team_Key[[Abbreviation]:[Abbreviation]],MATCH(LEFT(INDEX(FPL_Fixtures_Extract[],MATCH($A270,FPL_Fixtures_Extract[[Player]:[Player]],0),MATCH(FPL_Combined[[#Headers],[Gameweek 10]],FPL_Fixtures_Extract[#Headers],0)),LEN(INDEX(FPL_Fixtures_Extract[],MATCH($A270,FPL_Fixtures_Extract[[Player]:[Player]],0),MATCH(FPL_Combined[[#Headers],[Gameweek 10]],FPL_Fixtures_Extract[#Headers],0)))-4),Team_Key[[Full Name]:[Full Name]],0))&amp;RIGHT(INDEX(FPL_Fixtures_Extract[],MATCH($A270,FPL_Fixtures_Extract[[Player]:[Player]],0),MATCH(FPL_Combined[[#Headers],[Gameweek 10]],FPL_Fixtures_Extract[#Headers],0)),3))</f>
        <v>N/A</v>
      </c>
      <c r="L270" t="str">
        <f ca="1">IF(RIGHT(FPL_Combined[[#Headers],[Gameweek 11]],2)&lt;$B$622,INDEX(FPL_Results_Extract[Gameweek 11],MATCH($A270,FPL_Results_Extract[[Player]:[Player]],0)),INDEX(Team_Key[[Abbreviation]:[Abbreviation]],MATCH(LEFT(INDEX(FPL_Fixtures_Extract[],MATCH($A270,FPL_Fixtures_Extract[[Player]:[Player]],0),MATCH(FPL_Combined[[#Headers],[Gameweek 11]],FPL_Fixtures_Extract[#Headers],0)),LEN(INDEX(FPL_Fixtures_Extract[],MATCH($A270,FPL_Fixtures_Extract[[Player]:[Player]],0),MATCH(FPL_Combined[[#Headers],[Gameweek 11]],FPL_Fixtures_Extract[#Headers],0)))-4),Team_Key[[Full Name]:[Full Name]],0))&amp;RIGHT(INDEX(FPL_Fixtures_Extract[],MATCH($A270,FPL_Fixtures_Extract[[Player]:[Player]],0),MATCH(FPL_Combined[[#Headers],[Gameweek 11]],FPL_Fixtures_Extract[#Headers],0)),3))</f>
        <v>N/A</v>
      </c>
      <c r="M270" t="str">
        <f ca="1">IF(RIGHT(FPL_Combined[[#Headers],[Gameweek 12]],2)&lt;$B$622,INDEX(FPL_Results_Extract[Gameweek 12],MATCH($A270,FPL_Results_Extract[[Player]:[Player]],0)),INDEX(Team_Key[[Abbreviation]:[Abbreviation]],MATCH(LEFT(INDEX(FPL_Fixtures_Extract[],MATCH($A270,FPL_Fixtures_Extract[[Player]:[Player]],0),MATCH(FPL_Combined[[#Headers],[Gameweek 12]],FPL_Fixtures_Extract[#Headers],0)),LEN(INDEX(FPL_Fixtures_Extract[],MATCH($A270,FPL_Fixtures_Extract[[Player]:[Player]],0),MATCH(FPL_Combined[[#Headers],[Gameweek 12]],FPL_Fixtures_Extract[#Headers],0)))-4),Team_Key[[Full Name]:[Full Name]],0))&amp;RIGHT(INDEX(FPL_Fixtures_Extract[],MATCH($A270,FPL_Fixtures_Extract[[Player]:[Player]],0),MATCH(FPL_Combined[[#Headers],[Gameweek 12]],FPL_Fixtures_Extract[#Headers],0)),3))</f>
        <v>N/A</v>
      </c>
      <c r="N270" t="str">
        <f ca="1">IF(RIGHT(FPL_Combined[[#Headers],[Gameweek 13]],2)&lt;$B$622,INDEX(FPL_Results_Extract[Gameweek 13],MATCH($A270,FPL_Results_Extract[[Player]:[Player]],0)),INDEX(Team_Key[[Abbreviation]:[Abbreviation]],MATCH(LEFT(INDEX(FPL_Fixtures_Extract[],MATCH($A270,FPL_Fixtures_Extract[[Player]:[Player]],0),MATCH(FPL_Combined[[#Headers],[Gameweek 13]],FPL_Fixtures_Extract[#Headers],0)),LEN(INDEX(FPL_Fixtures_Extract[],MATCH($A270,FPL_Fixtures_Extract[[Player]:[Player]],0),MATCH(FPL_Combined[[#Headers],[Gameweek 13]],FPL_Fixtures_Extract[#Headers],0)))-4),Team_Key[[Full Name]:[Full Name]],0))&amp;RIGHT(INDEX(FPL_Fixtures_Extract[],MATCH($A270,FPL_Fixtures_Extract[[Player]:[Player]],0),MATCH(FPL_Combined[[#Headers],[Gameweek 13]],FPL_Fixtures_Extract[#Headers],0)),3))</f>
        <v>N/A</v>
      </c>
      <c r="O270" t="str">
        <f ca="1">IF(RIGHT(FPL_Combined[[#Headers],[Gameweek 14]],2)&lt;$B$622,INDEX(FPL_Results_Extract[Gameweek 14],MATCH($A270,FPL_Results_Extract[[Player]:[Player]],0)),INDEX(Team_Key[[Abbreviation]:[Abbreviation]],MATCH(LEFT(INDEX(FPL_Fixtures_Extract[],MATCH($A270,FPL_Fixtures_Extract[[Player]:[Player]],0),MATCH(FPL_Combined[[#Headers],[Gameweek 14]],FPL_Fixtures_Extract[#Headers],0)),LEN(INDEX(FPL_Fixtures_Extract[],MATCH($A270,FPL_Fixtures_Extract[[Player]:[Player]],0),MATCH(FPL_Combined[[#Headers],[Gameweek 14]],FPL_Fixtures_Extract[#Headers],0)))-4),Team_Key[[Full Name]:[Full Name]],0))&amp;RIGHT(INDEX(FPL_Fixtures_Extract[],MATCH($A270,FPL_Fixtures_Extract[[Player]:[Player]],0),MATCH(FPL_Combined[[#Headers],[Gameweek 14]],FPL_Fixtures_Extract[#Headers],0)),3))</f>
        <v>N/A</v>
      </c>
      <c r="P270" t="str">
        <f ca="1">IF(RIGHT(FPL_Combined[[#Headers],[Gameweek 15]],2)&lt;$B$622,INDEX(FPL_Results_Extract[Gameweek 15],MATCH($A270,FPL_Results_Extract[[Player]:[Player]],0)),INDEX(Team_Key[[Abbreviation]:[Abbreviation]],MATCH(LEFT(INDEX(FPL_Fixtures_Extract[],MATCH($A270,FPL_Fixtures_Extract[[Player]:[Player]],0),MATCH(FPL_Combined[[#Headers],[Gameweek 15]],FPL_Fixtures_Extract[#Headers],0)),LEN(INDEX(FPL_Fixtures_Extract[],MATCH($A270,FPL_Fixtures_Extract[[Player]:[Player]],0),MATCH(FPL_Combined[[#Headers],[Gameweek 15]],FPL_Fixtures_Extract[#Headers],0)))-4),Team_Key[[Full Name]:[Full Name]],0))&amp;RIGHT(INDEX(FPL_Fixtures_Extract[],MATCH($A270,FPL_Fixtures_Extract[[Player]:[Player]],0),MATCH(FPL_Combined[[#Headers],[Gameweek 15]],FPL_Fixtures_Extract[#Headers],0)),3))</f>
        <v>N/A</v>
      </c>
      <c r="Q270" t="str">
        <f ca="1">IF(RIGHT(FPL_Combined[[#Headers],[Gameweek 16]],2)&lt;$B$622,INDEX(FPL_Results_Extract[Gameweek 16],MATCH($A270,FPL_Results_Extract[[Player]:[Player]],0)),INDEX(Team_Key[[Abbreviation]:[Abbreviation]],MATCH(LEFT(INDEX(FPL_Fixtures_Extract[],MATCH($A270,FPL_Fixtures_Extract[[Player]:[Player]],0),MATCH(FPL_Combined[[#Headers],[Gameweek 16]],FPL_Fixtures_Extract[#Headers],0)),LEN(INDEX(FPL_Fixtures_Extract[],MATCH($A270,FPL_Fixtures_Extract[[Player]:[Player]],0),MATCH(FPL_Combined[[#Headers],[Gameweek 16]],FPL_Fixtures_Extract[#Headers],0)))-4),Team_Key[[Full Name]:[Full Name]],0))&amp;RIGHT(INDEX(FPL_Fixtures_Extract[],MATCH($A270,FPL_Fixtures_Extract[[Player]:[Player]],0),MATCH(FPL_Combined[[#Headers],[Gameweek 16]],FPL_Fixtures_Extract[#Headers],0)),3))</f>
        <v>N/A</v>
      </c>
      <c r="R270" t="str">
        <f ca="1">IF(RIGHT(FPL_Combined[[#Headers],[Gameweek 17]],2)&lt;$B$622,INDEX(FPL_Results_Extract[Gameweek 17],MATCH($A270,FPL_Results_Extract[[Player]:[Player]],0)),INDEX(Team_Key[[Abbreviation]:[Abbreviation]],MATCH(LEFT(INDEX(FPL_Fixtures_Extract[],MATCH($A270,FPL_Fixtures_Extract[[Player]:[Player]],0),MATCH(FPL_Combined[[#Headers],[Gameweek 17]],FPL_Fixtures_Extract[#Headers],0)),LEN(INDEX(FPL_Fixtures_Extract[],MATCH($A270,FPL_Fixtures_Extract[[Player]:[Player]],0),MATCH(FPL_Combined[[#Headers],[Gameweek 17]],FPL_Fixtures_Extract[#Headers],0)))-4),Team_Key[[Full Name]:[Full Name]],0))&amp;RIGHT(INDEX(FPL_Fixtures_Extract[],MATCH($A270,FPL_Fixtures_Extract[[Player]:[Player]],0),MATCH(FPL_Combined[[#Headers],[Gameweek 17]],FPL_Fixtures_Extract[#Headers],0)),3))</f>
        <v>N/A</v>
      </c>
      <c r="S270" t="str">
        <f ca="1">IF(RIGHT(FPL_Combined[[#Headers],[Gameweek 18]],2)&lt;$B$622,INDEX(FPL_Results_Extract[Gameweek 18],MATCH($A270,FPL_Results_Extract[[Player]:[Player]],0)),INDEX(Team_Key[[Abbreviation]:[Abbreviation]],MATCH(LEFT(INDEX(FPL_Fixtures_Extract[],MATCH($A270,FPL_Fixtures_Extract[[Player]:[Player]],0),MATCH(FPL_Combined[[#Headers],[Gameweek 18]],FPL_Fixtures_Extract[#Headers],0)),LEN(INDEX(FPL_Fixtures_Extract[],MATCH($A270,FPL_Fixtures_Extract[[Player]:[Player]],0),MATCH(FPL_Combined[[#Headers],[Gameweek 18]],FPL_Fixtures_Extract[#Headers],0)))-4),Team_Key[[Full Name]:[Full Name]],0))&amp;RIGHT(INDEX(FPL_Fixtures_Extract[],MATCH($A270,FPL_Fixtures_Extract[[Player]:[Player]],0),MATCH(FPL_Combined[[#Headers],[Gameweek 18]],FPL_Fixtures_Extract[#Headers],0)),3))</f>
        <v>N/A</v>
      </c>
      <c r="T270" t="str">
        <f ca="1">IF(RIGHT(FPL_Combined[[#Headers],[Gameweek 19]],2)&lt;$B$622,INDEX(FPL_Results_Extract[Gameweek 19],MATCH($A270,FPL_Results_Extract[[Player]:[Player]],0)),INDEX(Team_Key[[Abbreviation]:[Abbreviation]],MATCH(LEFT(INDEX(FPL_Fixtures_Extract[],MATCH($A270,FPL_Fixtures_Extract[[Player]:[Player]],0),MATCH(FPL_Combined[[#Headers],[Gameweek 19]],FPL_Fixtures_Extract[#Headers],0)),LEN(INDEX(FPL_Fixtures_Extract[],MATCH($A270,FPL_Fixtures_Extract[[Player]:[Player]],0),MATCH(FPL_Combined[[#Headers],[Gameweek 19]],FPL_Fixtures_Extract[#Headers],0)))-4),Team_Key[[Full Name]:[Full Name]],0))&amp;RIGHT(INDEX(FPL_Fixtures_Extract[],MATCH($A270,FPL_Fixtures_Extract[[Player]:[Player]],0),MATCH(FPL_Combined[[#Headers],[Gameweek 19]],FPL_Fixtures_Extract[#Headers],0)),3))</f>
        <v>LEI(A) 0-0</v>
      </c>
      <c r="U270" t="str">
        <f ca="1">IF(RIGHT(FPL_Combined[[#Headers],[Gameweek 20]],2)&lt;$B$622,INDEX(FPL_Results_Extract[Gameweek 20],MATCH($A270,FPL_Results_Extract[[Player]:[Player]],0)),INDEX(Team_Key[[Abbreviation]:[Abbreviation]],MATCH(LEFT(INDEX(FPL_Fixtures_Extract[],MATCH($A270,FPL_Fixtures_Extract[[Player]:[Player]],0),MATCH(FPL_Combined[[#Headers],[Gameweek 20]],FPL_Fixtures_Extract[#Headers],0)),LEN(INDEX(FPL_Fixtures_Extract[],MATCH($A270,FPL_Fixtures_Extract[[Player]:[Player]],0),MATCH(FPL_Combined[[#Headers],[Gameweek 20]],FPL_Fixtures_Extract[#Headers],0)))-4),Team_Key[[Full Name]:[Full Name]],0))&amp;RIGHT(INDEX(FPL_Fixtures_Extract[],MATCH($A270,FPL_Fixtures_Extract[[Player]:[Player]],0),MATCH(FPL_Combined[[#Headers],[Gameweek 20]],FPL_Fixtures_Extract[#Headers],0)),3))</f>
        <v>WAT(A) 2-1</v>
      </c>
      <c r="V270" t="str">
        <f ca="1">IF(RIGHT(FPL_Combined[[#Headers],[Gameweek 21]],2)&lt;$B$622,INDEX(FPL_Results_Extract[Gameweek 21],MATCH($A270,FPL_Results_Extract[[Player]:[Player]],0)),INDEX(Team_Key[[Abbreviation]:[Abbreviation]],MATCH(LEFT(INDEX(FPL_Fixtures_Extract[],MATCH($A270,FPL_Fixtures_Extract[[Player]:[Player]],0),MATCH(FPL_Combined[[#Headers],[Gameweek 21]],FPL_Fixtures_Extract[#Headers],0)),LEN(INDEX(FPL_Fixtures_Extract[],MATCH($A270,FPL_Fixtures_Extract[[Player]:[Player]],0),MATCH(FPL_Combined[[#Headers],[Gameweek 21]],FPL_Fixtures_Extract[#Headers],0)))-4),Team_Key[[Full Name]:[Full Name]],0))&amp;RIGHT(INDEX(FPL_Fixtures_Extract[],MATCH($A270,FPL_Fixtures_Extract[[Player]:[Player]],0),MATCH(FPL_Combined[[#Headers],[Gameweek 21]],FPL_Fixtures_Extract[#Headers],0)),3))</f>
        <v>EVE(H) 0-0</v>
      </c>
      <c r="W270" t="str">
        <f ca="1">IF(RIGHT(FPL_Combined[[#Headers],[Gameweek 22]],2)&lt;$B$622,INDEX(FPL_Results_Extract[Gameweek 22],MATCH($A270,FPL_Results_Extract[[Player]:[Player]],0)),INDEX(Team_Key[[Abbreviation]:[Abbreviation]],MATCH(LEFT(INDEX(FPL_Fixtures_Extract[],MATCH($A270,FPL_Fixtures_Extract[[Player]:[Player]],0),MATCH(FPL_Combined[[#Headers],[Gameweek 22]],FPL_Fixtures_Extract[#Headers],0)),LEN(INDEX(FPL_Fixtures_Extract[],MATCH($A270,FPL_Fixtures_Extract[[Player]:[Player]],0),MATCH(FPL_Combined[[#Headers],[Gameweek 22]],FPL_Fixtures_Extract[#Headers],0)))-4),Team_Key[[Full Name]:[Full Name]],0))&amp;RIGHT(INDEX(FPL_Fixtures_Extract[],MATCH($A270,FPL_Fixtures_Extract[[Player]:[Player]],0),MATCH(FPL_Combined[[#Headers],[Gameweek 22]],FPL_Fixtures_Extract[#Headers],0)),3))</f>
        <v>CRY(H) 4-0</v>
      </c>
      <c r="X270" t="str">
        <f ca="1">IF(RIGHT(FPL_Combined[[#Headers],[Gameweek 23]],2)&lt;$B$622,INDEX(FPL_Results_Extract[Gameweek 23],MATCH($A270,FPL_Results_Extract[[Player]:[Player]],0)),INDEX(Team_Key[[Abbreviation]:[Abbreviation]],MATCH(LEFT(INDEX(FPL_Fixtures_Extract[],MATCH($A270,FPL_Fixtures_Extract[[Player]:[Player]],0),MATCH(FPL_Combined[[#Headers],[Gameweek 23]],FPL_Fixtures_Extract[#Headers],0)),LEN(INDEX(FPL_Fixtures_Extract[],MATCH($A270,FPL_Fixtures_Extract[[Player]:[Player]],0),MATCH(FPL_Combined[[#Headers],[Gameweek 23]],FPL_Fixtures_Extract[#Headers],0)))-4),Team_Key[[Full Name]:[Full Name]],0))&amp;RIGHT(INDEX(FPL_Fixtures_Extract[],MATCH($A270,FPL_Fixtures_Extract[[Player]:[Player]],0),MATCH(FPL_Combined[[#Headers],[Gameweek 23]],FPL_Fixtures_Extract[#Headers],0)),3))</f>
        <v>WHU(A) 2-2</v>
      </c>
      <c r="Y270" t="str">
        <f ca="1">IF(RIGHT(FPL_Combined[[#Headers],[Gameweek 24]],2)&lt;$B$622,INDEX(FPL_Results_Extract[Team],MATCH($A270,FPL_Results_Extract[[Player]:[Player]],0)),INDEX(Team_Key[[Abbreviation]:[Abbreviation]],MATCH(LEFT(INDEX(FPL_Fixtures_Extract[],MATCH($A270,FPL_Fixtures_Extract[[Player]:[Player]],0),MATCH(FPL_Combined[[#Headers],[Gameweek 24]],FPL_Fixtures_Extract[#Headers],0)),LEN(INDEX(FPL_Fixtures_Extract[],MATCH($A270,FPL_Fixtures_Extract[[Player]:[Player]],0),MATCH(FPL_Combined[[#Headers],[Gameweek 24]],FPL_Fixtures_Extract[#Headers],0)))-4),Team_Key[[Full Name]:[Full Name]],0))&amp;RIGHT(INDEX(FPL_Fixtures_Extract[],MATCH($A270,FPL_Fixtures_Extract[[Player]:[Player]],0),MATCH(FPL_Combined[[#Headers],[Gameweek 24]],FPL_Fixtures_Extract[#Headers],0)),3))</f>
        <v>MCI</v>
      </c>
      <c r="Z270" t="str">
        <f ca="1">IF(RIGHT(FPL_Combined[[#Headers],[Gameweek 25]],2)&lt;$B$622,INDEX(FPL_Results_Extract[Player],MATCH($A270,FPL_Results_Extract[[Player]:[Player]],0)),INDEX(Team_Key[[Abbreviation]:[Abbreviation]],MATCH(LEFT(INDEX(FPL_Fixtures_Extract[],MATCH($A270,FPL_Fixtures_Extract[[Player]:[Player]],0),MATCH(FPL_Combined[[#Headers],[Gameweek 25]],FPL_Fixtures_Extract[#Headers],0)),LEN(INDEX(FPL_Fixtures_Extract[],MATCH($A270,FPL_Fixtures_Extract[[Player]:[Player]],0),MATCH(FPL_Combined[[#Headers],[Gameweek 25]],FPL_Fixtures_Extract[#Headers],0)))-4),Team_Key[[Full Name]:[Full Name]],0))&amp;RIGHT(INDEX(FPL_Fixtures_Extract[],MATCH($A270,FPL_Fixtures_Extract[[Player]:[Player]],0),MATCH(FPL_Combined[[#Headers],[Gameweek 25]],FPL_Fixtures_Extract[#Headers],0)),3))</f>
        <v>Horsfield</v>
      </c>
      <c r="AA270" t="str">
        <f ca="1">IF(RIGHT(FPL_Combined[[#Headers],[Gameweek 26]],2)&lt;$B$622,INDEX(FPL_Results_Extract[Gameweek 01],MATCH($A270,FPL_Results_Extract[[Player]:[Player]],0)),INDEX(Team_Key[[Abbreviation]:[Abbreviation]],MATCH(LEFT(INDEX(FPL_Fixtures_Extract[],MATCH($A270,FPL_Fixtures_Extract[[Player]:[Player]],0),MATCH(FPL_Combined[[#Headers],[Gameweek 26]],FPL_Fixtures_Extract[#Headers],0)),LEN(INDEX(FPL_Fixtures_Extract[],MATCH($A270,FPL_Fixtures_Extract[[Player]:[Player]],0),MATCH(FPL_Combined[[#Headers],[Gameweek 26]],FPL_Fixtures_Extract[#Headers],0)))-4),Team_Key[[Full Name]:[Full Name]],0))&amp;RIGHT(INDEX(FPL_Fixtures_Extract[],MATCH($A270,FPL_Fixtures_Extract[[Player]:[Player]],0),MATCH(FPL_Combined[[#Headers],[Gameweek 26]],FPL_Fixtures_Extract[#Headers],0)),3))</f>
        <v>N/A</v>
      </c>
      <c r="AB270" t="str">
        <f ca="1">IF(RIGHT(FPL_Combined[[#Headers],[Gameweek 27]],2)&lt;$B$622,INDEX(FPL_Results_Extract[Gameweek 02],MATCH($A270,FPL_Results_Extract[[Player]:[Player]],0)),INDEX(Team_Key[[Abbreviation]:[Abbreviation]],MATCH(LEFT(INDEX(FPL_Fixtures_Extract[],MATCH($A270,FPL_Fixtures_Extract[[Player]:[Player]],0),MATCH(FPL_Combined[[#Headers],[Gameweek 27]],FPL_Fixtures_Extract[#Headers],0)),LEN(INDEX(FPL_Fixtures_Extract[],MATCH($A270,FPL_Fixtures_Extract[[Player]:[Player]],0),MATCH(FPL_Combined[[#Headers],[Gameweek 27]],FPL_Fixtures_Extract[#Headers],0)))-4),Team_Key[[Full Name]:[Full Name]],0))&amp;RIGHT(INDEX(FPL_Fixtures_Extract[],MATCH($A270,FPL_Fixtures_Extract[[Player]:[Player]],0),MATCH(FPL_Combined[[#Headers],[Gameweek 27]],FPL_Fixtures_Extract[#Headers],0)),3))</f>
        <v>N/A</v>
      </c>
      <c r="AC270" t="str">
        <f ca="1">IF(RIGHT(FPL_Combined[[#Headers],[Gameweek 28]],2)&lt;$B$622,INDEX(FPL_Results_Extract[Gameweek 03],MATCH($A270,FPL_Results_Extract[[Player]:[Player]],0)),INDEX(Team_Key[[Abbreviation]:[Abbreviation]],MATCH(LEFT(INDEX(FPL_Fixtures_Extract[],MATCH($A270,FPL_Fixtures_Extract[[Player]:[Player]],0),MATCH(FPL_Combined[[#Headers],[Gameweek 28]],FPL_Fixtures_Extract[#Headers],0)),LEN(INDEX(FPL_Fixtures_Extract[],MATCH($A270,FPL_Fixtures_Extract[[Player]:[Player]],0),MATCH(FPL_Combined[[#Headers],[Gameweek 28]],FPL_Fixtures_Extract[#Headers],0)))-4),Team_Key[[Full Name]:[Full Name]],0))&amp;RIGHT(INDEX(FPL_Fixtures_Extract[],MATCH($A270,FPL_Fixtures_Extract[[Player]:[Player]],0),MATCH(FPL_Combined[[#Headers],[Gameweek 28]],FPL_Fixtures_Extract[#Headers],0)),3))</f>
        <v>N/A</v>
      </c>
      <c r="AD270" t="str">
        <f ca="1">IF(RIGHT(FPL_Combined[[#Headers],[Gameweek 29]],2)&lt;$B$622,INDEX(FPL_Results_Extract[Gameweek 04],MATCH($A270,FPL_Results_Extract[[Player]:[Player]],0)),INDEX(Team_Key[[Abbreviation]:[Abbreviation]],MATCH(LEFT(INDEX(FPL_Fixtures_Extract[],MATCH($A270,FPL_Fixtures_Extract[[Player]:[Player]],0),MATCH(FPL_Combined[[#Headers],[Gameweek 29]],FPL_Fixtures_Extract[#Headers],0)),LEN(INDEX(FPL_Fixtures_Extract[],MATCH($A270,FPL_Fixtures_Extract[[Player]:[Player]],0),MATCH(FPL_Combined[[#Headers],[Gameweek 29]],FPL_Fixtures_Extract[#Headers],0)))-4),Team_Key[[Full Name]:[Full Name]],0))&amp;RIGHT(INDEX(FPL_Fixtures_Extract[],MATCH($A270,FPL_Fixtures_Extract[[Player]:[Player]],0),MATCH(FPL_Combined[[#Headers],[Gameweek 29]],FPL_Fixtures_Extract[#Headers],0)),3))</f>
        <v>AVL(H)</v>
      </c>
      <c r="AE270" t="str">
        <f ca="1">IF(RIGHT(FPL_Combined[[#Headers],[Gameweek 30]],2)&lt;$B$622,INDEX(FPL_Results_Extract[Gameweek 05],MATCH($A270,FPL_Results_Extract[[Player]:[Player]],0)),INDEX(Team_Key[[Abbreviation]:[Abbreviation]],MATCH(LEFT(INDEX(FPL_Fixtures_Extract[],MATCH($A270,FPL_Fixtures_Extract[[Player]:[Player]],0),MATCH(FPL_Combined[[#Headers],[Gameweek 30]],FPL_Fixtures_Extract[#Headers],0)),LEN(INDEX(FPL_Fixtures_Extract[],MATCH($A270,FPL_Fixtures_Extract[[Player]:[Player]],0),MATCH(FPL_Combined[[#Headers],[Gameweek 30]],FPL_Fixtures_Extract[#Headers],0)))-4),Team_Key[[Full Name]:[Full Name]],0))&amp;RIGHT(INDEX(FPL_Fixtures_Extract[],MATCH($A270,FPL_Fixtures_Extract[[Player]:[Player]],0),MATCH(FPL_Combined[[#Headers],[Gameweek 30]],FPL_Fixtures_Extract[#Headers],0)),3))</f>
        <v>NOR(A)</v>
      </c>
      <c r="AF270" t="str">
        <f ca="1">IF(RIGHT(FPL_Combined[[#Headers],[Gameweek 31]],2)&lt;$B$622,INDEX(FPL_Results_Extract[Gameweek 06],MATCH($A270,FPL_Results_Extract[[Player]:[Player]],0)),INDEX(Team_Key[[Abbreviation]:[Abbreviation]],MATCH(LEFT(INDEX(FPL_Fixtures_Extract[],MATCH($A270,FPL_Fixtures_Extract[[Player]:[Player]],0),MATCH(FPL_Combined[[#Headers],[Gameweek 31]],FPL_Fixtures_Extract[#Headers],0)),LEN(INDEX(FPL_Fixtures_Extract[],MATCH($A270,FPL_Fixtures_Extract[[Player]:[Player]],0),MATCH(FPL_Combined[[#Headers],[Gameweek 31]],FPL_Fixtures_Extract[#Headers],0)))-4),Team_Key[[Full Name]:[Full Name]],0))&amp;RIGHT(INDEX(FPL_Fixtures_Extract[],MATCH($A270,FPL_Fixtures_Extract[[Player]:[Player]],0),MATCH(FPL_Combined[[#Headers],[Gameweek 31]],FPL_Fixtures_Extract[#Headers],0)),3))</f>
        <v>MUN(H)</v>
      </c>
      <c r="AG270" t="str">
        <f ca="1">IF(RIGHT(FPL_Combined[[#Headers],[Gameweek 32]],2)&lt;$B$622,INDEX(FPL_Results_Extract[Gameweek 07],MATCH($A270,FPL_Results_Extract[[Player]:[Player]],0)),INDEX(Team_Key[[Abbreviation]:[Abbreviation]],MATCH(LEFT(INDEX(FPL_Fixtures_Extract[],MATCH($A270,FPL_Fixtures_Extract[[Player]:[Player]],0),MATCH(FPL_Combined[[#Headers],[Gameweek 32]],FPL_Fixtures_Extract[#Headers],0)),LEN(INDEX(FPL_Fixtures_Extract[],MATCH($A270,FPL_Fixtures_Extract[[Player]:[Player]],0),MATCH(FPL_Combined[[#Headers],[Gameweek 32]],FPL_Fixtures_Extract[#Headers],0)))-4),Team_Key[[Full Name]:[Full Name]],0))&amp;RIGHT(INDEX(FPL_Fixtures_Extract[],MATCH($A270,FPL_Fixtures_Extract[[Player]:[Player]],0),MATCH(FPL_Combined[[#Headers],[Gameweek 32]],FPL_Fixtures_Extract[#Headers],0)),3))</f>
        <v>BOU(A)</v>
      </c>
      <c r="AH270" t="str">
        <f ca="1">IF(RIGHT(FPL_Combined[[#Headers],[Gameweek 33]],2)&lt;$B$622,INDEX(FPL_Results_Extract[Gameweek 08],MATCH($A270,FPL_Results_Extract[[Player]:[Player]],0)),INDEX(Team_Key[[Abbreviation]:[Abbreviation]],MATCH(LEFT(INDEX(FPL_Fixtures_Extract[],MATCH($A270,FPL_Fixtures_Extract[[Player]:[Player]],0),MATCH(FPL_Combined[[#Headers],[Gameweek 33]],FPL_Fixtures_Extract[#Headers],0)),LEN(INDEX(FPL_Fixtures_Extract[],MATCH($A270,FPL_Fixtures_Extract[[Player]:[Player]],0),MATCH(FPL_Combined[[#Headers],[Gameweek 33]],FPL_Fixtures_Extract[#Headers],0)))-4),Team_Key[[Full Name]:[Full Name]],0))&amp;RIGHT(INDEX(FPL_Fixtures_Extract[],MATCH($A270,FPL_Fixtures_Extract[[Player]:[Player]],0),MATCH(FPL_Combined[[#Headers],[Gameweek 33]],FPL_Fixtures_Extract[#Headers],0)),3))</f>
        <v>WBA(H)</v>
      </c>
      <c r="AI270" t="str">
        <f ca="1">IF(RIGHT(FPL_Combined[[#Headers],[Gameweek 34]],2)&lt;$B$622,INDEX(FPL_Results_Extract[Gameweek 09],MATCH($A270,FPL_Results_Extract[[Player]:[Player]],0)),INDEX(Team_Key[[Abbreviation]:[Abbreviation]],MATCH(LEFT(INDEX(FPL_Fixtures_Extract[],MATCH($A270,FPL_Fixtures_Extract[[Player]:[Player]],0),MATCH(FPL_Combined[[#Headers],[Gameweek 34]],FPL_Fixtures_Extract[#Headers],0)),LEN(INDEX(FPL_Fixtures_Extract[],MATCH($A270,FPL_Fixtures_Extract[[Player]:[Player]],0),MATCH(FPL_Combined[[#Headers],[Gameweek 34]],FPL_Fixtures_Extract[#Headers],0)))-4),Team_Key[[Full Name]:[Full Name]],0))&amp;RIGHT(INDEX(FPL_Fixtures_Extract[],MATCH($A270,FPL_Fixtures_Extract[[Player]:[Player]],0),MATCH(FPL_Combined[[#Headers],[Gameweek 34]],FPL_Fixtures_Extract[#Headers],0)),3))</f>
        <v>CHE(A)</v>
      </c>
      <c r="AJ270" t="str">
        <f ca="1">IF(RIGHT(FPL_Combined[[#Headers],[Gameweek 35]],2)&lt;$B$622,INDEX(FPL_Results_Extract[Gameweek 10],MATCH($A270,FPL_Results_Extract[[Player]:[Player]],0)),INDEX(Team_Key[[Abbreviation]:[Abbreviation]],MATCH(LEFT(INDEX(FPL_Fixtures_Extract[],MATCH($A270,FPL_Fixtures_Extract[[Player]:[Player]],0),MATCH(FPL_Combined[[#Headers],[Gameweek 35]],FPL_Fixtures_Extract[#Headers],0)),LEN(INDEX(FPL_Fixtures_Extract[],MATCH($A270,FPL_Fixtures_Extract[[Player]:[Player]],0),MATCH(FPL_Combined[[#Headers],[Gameweek 35]],FPL_Fixtures_Extract[#Headers],0)))-4),Team_Key[[Full Name]:[Full Name]],0))&amp;RIGHT(INDEX(FPL_Fixtures_Extract[],MATCH($A270,FPL_Fixtures_Extract[[Player]:[Player]],0),MATCH(FPL_Combined[[#Headers],[Gameweek 35]],FPL_Fixtures_Extract[#Headers],0)),3))</f>
        <v>STK(H)</v>
      </c>
      <c r="AK270" t="str">
        <f ca="1">IF(RIGHT(FPL_Combined[[#Headers],[Gameweek 36]],2)&lt;$B$622,INDEX(FPL_Results_Extract[Gameweek 11],MATCH($A270,FPL_Results_Extract[[Player]:[Player]],0)),INDEX(Team_Key[[Abbreviation]:[Abbreviation]],MATCH(LEFT(INDEX(FPL_Fixtures_Extract[],MATCH($A270,FPL_Fixtures_Extract[[Player]:[Player]],0),MATCH(FPL_Combined[[#Headers],[Gameweek 36]],FPL_Fixtures_Extract[#Headers],0)),LEN(INDEX(FPL_Fixtures_Extract[],MATCH($A270,FPL_Fixtures_Extract[[Player]:[Player]],0),MATCH(FPL_Combined[[#Headers],[Gameweek 36]],FPL_Fixtures_Extract[#Headers],0)))-4),Team_Key[[Full Name]:[Full Name]],0))&amp;RIGHT(INDEX(FPL_Fixtures_Extract[],MATCH($A270,FPL_Fixtures_Extract[[Player]:[Player]],0),MATCH(FPL_Combined[[#Headers],[Gameweek 36]],FPL_Fixtures_Extract[#Headers],0)),3))</f>
        <v>SOU(A)</v>
      </c>
      <c r="AL270" t="str">
        <f ca="1">IF(RIGHT(FPL_Combined[[#Headers],[Gameweek 37]],2)&lt;$B$622,INDEX(FPL_Results_Extract[Gameweek 12],MATCH($A270,FPL_Results_Extract[[Player]:[Player]],0)),INDEX(Team_Key[[Abbreviation]:[Abbreviation]],MATCH(LEFT(INDEX(FPL_Fixtures_Extract[],MATCH($A270,FPL_Fixtures_Extract[[Player]:[Player]],0),MATCH(FPL_Combined[[#Headers],[Gameweek 37]],FPL_Fixtures_Extract[#Headers],0)),LEN(INDEX(FPL_Fixtures_Extract[],MATCH($A270,FPL_Fixtures_Extract[[Player]:[Player]],0),MATCH(FPL_Combined[[#Headers],[Gameweek 37]],FPL_Fixtures_Extract[#Headers],0)))-4),Team_Key[[Full Name]:[Full Name]],0))&amp;RIGHT(INDEX(FPL_Fixtures_Extract[],MATCH($A270,FPL_Fixtures_Extract[[Player]:[Player]],0),MATCH(FPL_Combined[[#Headers],[Gameweek 37]],FPL_Fixtures_Extract[#Headers],0)),3))</f>
        <v>ARS(H)</v>
      </c>
      <c r="AM270" t="str">
        <f ca="1">IF(RIGHT(FPL_Combined[[#Headers],[Gameweek 38]],2)&lt;$B$622,INDEX(FPL_Results_Extract[Gameweek 13],MATCH($A270,FPL_Results_Extract[[Player]:[Player]],0)),INDEX(Team_Key[[Abbreviation]:[Abbreviation]],MATCH(LEFT(INDEX(FPL_Fixtures_Extract[],MATCH($A270,FPL_Fixtures_Extract[[Player]:[Player]],0),MATCH(FPL_Combined[[#Headers],[Gameweek 38]],FPL_Fixtures_Extract[#Headers],0)),LEN(INDEX(FPL_Fixtures_Extract[],MATCH($A270,FPL_Fixtures_Extract[[Player]:[Player]],0),MATCH(FPL_Combined[[#Headers],[Gameweek 38]],FPL_Fixtures_Extract[#Headers],0)))-4),Team_Key[[Full Name]:[Full Name]],0))&amp;RIGHT(INDEX(FPL_Fixtures_Extract[],MATCH($A270,FPL_Fixtures_Extract[[Player]:[Player]],0),MATCH(FPL_Combined[[#Headers],[Gameweek 38]],FPL_Fixtures_Extract[#Headers],0)),3))</f>
        <v>SWA(A)</v>
      </c>
    </row>
    <row r="271" spans="1:39" x14ac:dyDescent="0.45">
      <c r="A271" t="s">
        <v>140</v>
      </c>
      <c r="B271" t="str">
        <f ca="1">IF(RIGHT(FPL_Combined[[#Headers],[Gameweek 01]],2)&lt;$B$622,INDEX(FPL_Results_Extract[Gameweek 01],MATCH($A271,FPL_Results_Extract[[Player]:[Player]],0)),INDEX(Team_Key[[Abbreviation]:[Abbreviation]],MATCH(LEFT(INDEX(FPL_Fixtures_Extract[],MATCH($A271,FPL_Fixtures_Extract[[Player]:[Player]],0),MATCH(FPL_Combined[[#Headers],[Gameweek 01]],FPL_Fixtures_Extract[#Headers],0)),LEN(INDEX(FPL_Fixtures_Extract[],MATCH($A271,FPL_Fixtures_Extract[[Player]:[Player]],0),MATCH(FPL_Combined[[#Headers],[Gameweek 01]],FPL_Fixtures_Extract[#Headers],0)))-4),Team_Key[[Full Name]:[Full Name]],0))&amp;RIGHT(INDEX(FPL_Fixtures_Extract[],MATCH($A271,FPL_Fixtures_Extract[[Player]:[Player]],0),MATCH(FPL_Combined[[#Headers],[Gameweek 01]],FPL_Fixtures_Extract[#Headers],0)),3))</f>
        <v>WAT(H) 2-2</v>
      </c>
      <c r="C271" t="str">
        <f ca="1">IF(RIGHT(FPL_Combined[[#Headers],[Gameweek 02]],2)&lt;$B$622,INDEX(FPL_Results_Extract[Gameweek 02],MATCH($A271,FPL_Results_Extract[[Player]:[Player]],0)),INDEX(Team_Key[[Abbreviation]:[Abbreviation]],MATCH(LEFT(INDEX(FPL_Fixtures_Extract[],MATCH($A271,FPL_Fixtures_Extract[[Player]:[Player]],0),MATCH(FPL_Combined[[#Headers],[Gameweek 02]],FPL_Fixtures_Extract[#Headers],0)),LEN(INDEX(FPL_Fixtures_Extract[],MATCH($A271,FPL_Fixtures_Extract[[Player]:[Player]],0),MATCH(FPL_Combined[[#Headers],[Gameweek 02]],FPL_Fixtures_Extract[#Headers],0)))-4),Team_Key[[Full Name]:[Full Name]],0))&amp;RIGHT(INDEX(FPL_Fixtures_Extract[],MATCH($A271,FPL_Fixtures_Extract[[Player]:[Player]],0),MATCH(FPL_Combined[[#Headers],[Gameweek 02]],FPL_Fixtures_Extract[#Headers],0)),3))</f>
        <v>SOU(A) 3-0</v>
      </c>
      <c r="D271" t="str">
        <f ca="1">IF(RIGHT(FPL_Combined[[#Headers],[Gameweek 03]],2)&lt;$B$622,INDEX(FPL_Results_Extract[Gameweek 03],MATCH($A271,FPL_Results_Extract[[Player]:[Player]],0)),INDEX(Team_Key[[Abbreviation]:[Abbreviation]],MATCH(LEFT(INDEX(FPL_Fixtures_Extract[],MATCH($A271,FPL_Fixtures_Extract[[Player]:[Player]],0),MATCH(FPL_Combined[[#Headers],[Gameweek 03]],FPL_Fixtures_Extract[#Headers],0)),LEN(INDEX(FPL_Fixtures_Extract[],MATCH($A271,FPL_Fixtures_Extract[[Player]:[Player]],0),MATCH(FPL_Combined[[#Headers],[Gameweek 03]],FPL_Fixtures_Extract[#Headers],0)))-4),Team_Key[[Full Name]:[Full Name]],0))&amp;RIGHT(INDEX(FPL_Fixtures_Extract[],MATCH($A271,FPL_Fixtures_Extract[[Player]:[Player]],0),MATCH(FPL_Combined[[#Headers],[Gameweek 03]],FPL_Fixtures_Extract[#Headers],0)),3))</f>
        <v>MCI(H) 0-2</v>
      </c>
      <c r="E271" t="str">
        <f ca="1">IF(RIGHT(FPL_Combined[[#Headers],[Gameweek 04]],2)&lt;$B$622,INDEX(FPL_Results_Extract[Gameweek 04],MATCH($A271,FPL_Results_Extract[[Player]:[Player]],0)),INDEX(Team_Key[[Abbreviation]:[Abbreviation]],MATCH(LEFT(INDEX(FPL_Fixtures_Extract[],MATCH($A271,FPL_Fixtures_Extract[[Player]:[Player]],0),MATCH(FPL_Combined[[#Headers],[Gameweek 04]],FPL_Fixtures_Extract[#Headers],0)),LEN(INDEX(FPL_Fixtures_Extract[],MATCH($A271,FPL_Fixtures_Extract[[Player]:[Player]],0),MATCH(FPL_Combined[[#Headers],[Gameweek 04]],FPL_Fixtures_Extract[#Headers],0)))-4),Team_Key[[Full Name]:[Full Name]],0))&amp;RIGHT(INDEX(FPL_Fixtures_Extract[],MATCH($A271,FPL_Fixtures_Extract[[Player]:[Player]],0),MATCH(FPL_Combined[[#Headers],[Gameweek 04]],FPL_Fixtures_Extract[#Headers],0)),3))</f>
        <v>TOT(A) 0-0</v>
      </c>
      <c r="F271" t="str">
        <f ca="1">IF(RIGHT(FPL_Combined[[#Headers],[Gameweek 05]],2)&lt;$B$622,INDEX(FPL_Results_Extract[Gameweek 05],MATCH($A271,FPL_Results_Extract[[Player]:[Player]],0)),INDEX(Team_Key[[Abbreviation]:[Abbreviation]],MATCH(LEFT(INDEX(FPL_Fixtures_Extract[],MATCH($A271,FPL_Fixtures_Extract[[Player]:[Player]],0),MATCH(FPL_Combined[[#Headers],[Gameweek 05]],FPL_Fixtures_Extract[#Headers],0)),LEN(INDEX(FPL_Fixtures_Extract[],MATCH($A271,FPL_Fixtures_Extract[[Player]:[Player]],0),MATCH(FPL_Combined[[#Headers],[Gameweek 05]],FPL_Fixtures_Extract[#Headers],0)))-4),Team_Key[[Full Name]:[Full Name]],0))&amp;RIGHT(INDEX(FPL_Fixtures_Extract[],MATCH($A271,FPL_Fixtures_Extract[[Player]:[Player]],0),MATCH(FPL_Combined[[#Headers],[Gameweek 05]],FPL_Fixtures_Extract[#Headers],0)),3))</f>
        <v>CHE(H) 3-1</v>
      </c>
      <c r="G271" t="str">
        <f ca="1">IF(RIGHT(FPL_Combined[[#Headers],[Gameweek 06]],2)&lt;$B$622,INDEX(FPL_Results_Extract[Gameweek 06],MATCH($A271,FPL_Results_Extract[[Player]:[Player]],0)),INDEX(Team_Key[[Abbreviation]:[Abbreviation]],MATCH(LEFT(INDEX(FPL_Fixtures_Extract[],MATCH($A271,FPL_Fixtures_Extract[[Player]:[Player]],0),MATCH(FPL_Combined[[#Headers],[Gameweek 06]],FPL_Fixtures_Extract[#Headers],0)),LEN(INDEX(FPL_Fixtures_Extract[],MATCH($A271,FPL_Fixtures_Extract[[Player]:[Player]],0),MATCH(FPL_Combined[[#Headers],[Gameweek 06]],FPL_Fixtures_Extract[#Headers],0)))-4),Team_Key[[Full Name]:[Full Name]],0))&amp;RIGHT(INDEX(FPL_Fixtures_Extract[],MATCH($A271,FPL_Fixtures_Extract[[Player]:[Player]],0),MATCH(FPL_Combined[[#Headers],[Gameweek 06]],FPL_Fixtures_Extract[#Headers],0)),3))</f>
        <v>SWA(A) 0-0</v>
      </c>
      <c r="H271" t="str">
        <f ca="1">IF(RIGHT(FPL_Combined[[#Headers],[Gameweek 07]],2)&lt;$B$622,INDEX(FPL_Results_Extract[Gameweek 07],MATCH($A271,FPL_Results_Extract[[Player]:[Player]],0)),INDEX(Team_Key[[Abbreviation]:[Abbreviation]],MATCH(LEFT(INDEX(FPL_Fixtures_Extract[],MATCH($A271,FPL_Fixtures_Extract[[Player]:[Player]],0),MATCH(FPL_Combined[[#Headers],[Gameweek 07]],FPL_Fixtures_Extract[#Headers],0)),LEN(INDEX(FPL_Fixtures_Extract[],MATCH($A271,FPL_Fixtures_Extract[[Player]:[Player]],0),MATCH(FPL_Combined[[#Headers],[Gameweek 07]],FPL_Fixtures_Extract[#Headers],0)))-4),Team_Key[[Full Name]:[Full Name]],0))&amp;RIGHT(INDEX(FPL_Fixtures_Extract[],MATCH($A271,FPL_Fixtures_Extract[[Player]:[Player]],0),MATCH(FPL_Combined[[#Headers],[Gameweek 07]],FPL_Fixtures_Extract[#Headers],0)),3))</f>
        <v>WBA(A) 3-2</v>
      </c>
      <c r="I271" t="str">
        <f ca="1">IF(RIGHT(FPL_Combined[[#Headers],[Gameweek 08]],2)&lt;$B$622,INDEX(FPL_Results_Extract[Gameweek 08],MATCH($A271,FPL_Results_Extract[[Player]:[Player]],0)),INDEX(Team_Key[[Abbreviation]:[Abbreviation]],MATCH(LEFT(INDEX(FPL_Fixtures_Extract[],MATCH($A271,FPL_Fixtures_Extract[[Player]:[Player]],0),MATCH(FPL_Combined[[#Headers],[Gameweek 08]],FPL_Fixtures_Extract[#Headers],0)),LEN(INDEX(FPL_Fixtures_Extract[],MATCH($A271,FPL_Fixtures_Extract[[Player]:[Player]],0),MATCH(FPL_Combined[[#Headers],[Gameweek 08]],FPL_Fixtures_Extract[#Headers],0)))-4),Team_Key[[Full Name]:[Full Name]],0))&amp;RIGHT(INDEX(FPL_Fixtures_Extract[],MATCH($A271,FPL_Fixtures_Extract[[Player]:[Player]],0),MATCH(FPL_Combined[[#Headers],[Gameweek 08]],FPL_Fixtures_Extract[#Headers],0)),3))</f>
        <v>LIV(H) 1-1</v>
      </c>
      <c r="J271" t="str">
        <f ca="1">IF(RIGHT(FPL_Combined[[#Headers],[Gameweek 09]],2)&lt;$B$622,INDEX(FPL_Results_Extract[Gameweek 09],MATCH($A271,FPL_Results_Extract[[Player]:[Player]],0)),INDEX(Team_Key[[Abbreviation]:[Abbreviation]],MATCH(LEFT(INDEX(FPL_Fixtures_Extract[],MATCH($A271,FPL_Fixtures_Extract[[Player]:[Player]],0),MATCH(FPL_Combined[[#Headers],[Gameweek 09]],FPL_Fixtures_Extract[#Headers],0)),LEN(INDEX(FPL_Fixtures_Extract[],MATCH($A271,FPL_Fixtures_Extract[[Player]:[Player]],0),MATCH(FPL_Combined[[#Headers],[Gameweek 09]],FPL_Fixtures_Extract[#Headers],0)))-4),Team_Key[[Full Name]:[Full Name]],0))&amp;RIGHT(INDEX(FPL_Fixtures_Extract[],MATCH($A271,FPL_Fixtures_Extract[[Player]:[Player]],0),MATCH(FPL_Combined[[#Headers],[Gameweek 09]],FPL_Fixtures_Extract[#Headers],0)),3))</f>
        <v>MUN(H) 0-3</v>
      </c>
      <c r="K271" t="str">
        <f ca="1">IF(RIGHT(FPL_Combined[[#Headers],[Gameweek 10]],2)&lt;$B$622,INDEX(FPL_Results_Extract[Gameweek 10],MATCH($A271,FPL_Results_Extract[[Player]:[Player]],0)),INDEX(Team_Key[[Abbreviation]:[Abbreviation]],MATCH(LEFT(INDEX(FPL_Fixtures_Extract[],MATCH($A271,FPL_Fixtures_Extract[[Player]:[Player]],0),MATCH(FPL_Combined[[#Headers],[Gameweek 10]],FPL_Fixtures_Extract[#Headers],0)),LEN(INDEX(FPL_Fixtures_Extract[],MATCH($A271,FPL_Fixtures_Extract[[Player]:[Player]],0),MATCH(FPL_Combined[[#Headers],[Gameweek 10]],FPL_Fixtures_Extract[#Headers],0)))-4),Team_Key[[Full Name]:[Full Name]],0))&amp;RIGHT(INDEX(FPL_Fixtures_Extract[],MATCH($A271,FPL_Fixtures_Extract[[Player]:[Player]],0),MATCH(FPL_Combined[[#Headers],[Gameweek 10]],FPL_Fixtures_Extract[#Headers],0)),3))</f>
        <v>ARS(A) 1-2</v>
      </c>
      <c r="L271" t="str">
        <f ca="1">IF(RIGHT(FPL_Combined[[#Headers],[Gameweek 11]],2)&lt;$B$622,INDEX(FPL_Results_Extract[Gameweek 11],MATCH($A271,FPL_Results_Extract[[Player]:[Player]],0)),INDEX(Team_Key[[Abbreviation]:[Abbreviation]],MATCH(LEFT(INDEX(FPL_Fixtures_Extract[],MATCH($A271,FPL_Fixtures_Extract[[Player]:[Player]],0),MATCH(FPL_Combined[[#Headers],[Gameweek 11]],FPL_Fixtures_Extract[#Headers],0)),LEN(INDEX(FPL_Fixtures_Extract[],MATCH($A271,FPL_Fixtures_Extract[[Player]:[Player]],0),MATCH(FPL_Combined[[#Headers],[Gameweek 11]],FPL_Fixtures_Extract[#Headers],0)))-4),Team_Key[[Full Name]:[Full Name]],0))&amp;RIGHT(INDEX(FPL_Fixtures_Extract[],MATCH($A271,FPL_Fixtures_Extract[[Player]:[Player]],0),MATCH(FPL_Combined[[#Headers],[Gameweek 11]],FPL_Fixtures_Extract[#Headers],0)),3))</f>
        <v>SUN(H) 6-2</v>
      </c>
      <c r="M271" t="str">
        <f ca="1">IF(RIGHT(FPL_Combined[[#Headers],[Gameweek 12]],2)&lt;$B$622,INDEX(FPL_Results_Extract[Gameweek 12],MATCH($A271,FPL_Results_Extract[[Player]:[Player]],0)),INDEX(Team_Key[[Abbreviation]:[Abbreviation]],MATCH(LEFT(INDEX(FPL_Fixtures_Extract[],MATCH($A271,FPL_Fixtures_Extract[[Player]:[Player]],0),MATCH(FPL_Combined[[#Headers],[Gameweek 12]],FPL_Fixtures_Extract[#Headers],0)),LEN(INDEX(FPL_Fixtures_Extract[],MATCH($A271,FPL_Fixtures_Extract[[Player]:[Player]],0),MATCH(FPL_Combined[[#Headers],[Gameweek 12]],FPL_Fixtures_Extract[#Headers],0)))-4),Team_Key[[Full Name]:[Full Name]],0))&amp;RIGHT(INDEX(FPL_Fixtures_Extract[],MATCH($A271,FPL_Fixtures_Extract[[Player]:[Player]],0),MATCH(FPL_Combined[[#Headers],[Gameweek 12]],FPL_Fixtures_Extract[#Headers],0)),3))</f>
        <v>WHU(A) 1-1</v>
      </c>
      <c r="N271" t="str">
        <f ca="1">IF(RIGHT(FPL_Combined[[#Headers],[Gameweek 13]],2)&lt;$B$622,INDEX(FPL_Results_Extract[Gameweek 13],MATCH($A271,FPL_Results_Extract[[Player]:[Player]],0)),INDEX(Team_Key[[Abbreviation]:[Abbreviation]],MATCH(LEFT(INDEX(FPL_Fixtures_Extract[],MATCH($A271,FPL_Fixtures_Extract[[Player]:[Player]],0),MATCH(FPL_Combined[[#Headers],[Gameweek 13]],FPL_Fixtures_Extract[#Headers],0)),LEN(INDEX(FPL_Fixtures_Extract[],MATCH($A271,FPL_Fixtures_Extract[[Player]:[Player]],0),MATCH(FPL_Combined[[#Headers],[Gameweek 13]],FPL_Fixtures_Extract[#Headers],0)))-4),Team_Key[[Full Name]:[Full Name]],0))&amp;RIGHT(INDEX(FPL_Fixtures_Extract[],MATCH($A271,FPL_Fixtures_Extract[[Player]:[Player]],0),MATCH(FPL_Combined[[#Headers],[Gameweek 13]],FPL_Fixtures_Extract[#Headers],0)),3))</f>
        <v>AVL(H) 4-0</v>
      </c>
      <c r="O271" t="str">
        <f ca="1">IF(RIGHT(FPL_Combined[[#Headers],[Gameweek 14]],2)&lt;$B$622,INDEX(FPL_Results_Extract[Gameweek 14],MATCH($A271,FPL_Results_Extract[[Player]:[Player]],0)),INDEX(Team_Key[[Abbreviation]:[Abbreviation]],MATCH(LEFT(INDEX(FPL_Fixtures_Extract[],MATCH($A271,FPL_Fixtures_Extract[[Player]:[Player]],0),MATCH(FPL_Combined[[#Headers],[Gameweek 14]],FPL_Fixtures_Extract[#Headers],0)),LEN(INDEX(FPL_Fixtures_Extract[],MATCH($A271,FPL_Fixtures_Extract[[Player]:[Player]],0),MATCH(FPL_Combined[[#Headers],[Gameweek 14]],FPL_Fixtures_Extract[#Headers],0)))-4),Team_Key[[Full Name]:[Full Name]],0))&amp;RIGHT(INDEX(FPL_Fixtures_Extract[],MATCH($A271,FPL_Fixtures_Extract[[Player]:[Player]],0),MATCH(FPL_Combined[[#Headers],[Gameweek 14]],FPL_Fixtures_Extract[#Headers],0)),3))</f>
        <v>BOU(A) 3-3</v>
      </c>
      <c r="P271" t="str">
        <f ca="1">IF(RIGHT(FPL_Combined[[#Headers],[Gameweek 15]],2)&lt;$B$622,INDEX(FPL_Results_Extract[Gameweek 15],MATCH($A271,FPL_Results_Extract[[Player]:[Player]],0)),INDEX(Team_Key[[Abbreviation]:[Abbreviation]],MATCH(LEFT(INDEX(FPL_Fixtures_Extract[],MATCH($A271,FPL_Fixtures_Extract[[Player]:[Player]],0),MATCH(FPL_Combined[[#Headers],[Gameweek 15]],FPL_Fixtures_Extract[#Headers],0)),LEN(INDEX(FPL_Fixtures_Extract[],MATCH($A271,FPL_Fixtures_Extract[[Player]:[Player]],0),MATCH(FPL_Combined[[#Headers],[Gameweek 15]],FPL_Fixtures_Extract[#Headers],0)))-4),Team_Key[[Full Name]:[Full Name]],0))&amp;RIGHT(INDEX(FPL_Fixtures_Extract[],MATCH($A271,FPL_Fixtures_Extract[[Player]:[Player]],0),MATCH(FPL_Combined[[#Headers],[Gameweek 15]],FPL_Fixtures_Extract[#Headers],0)),3))</f>
        <v>CRY(H) 1-1</v>
      </c>
      <c r="Q271" t="str">
        <f ca="1">IF(RIGHT(FPL_Combined[[#Headers],[Gameweek 16]],2)&lt;$B$622,INDEX(FPL_Results_Extract[Gameweek 16],MATCH($A271,FPL_Results_Extract[[Player]:[Player]],0)),INDEX(Team_Key[[Abbreviation]:[Abbreviation]],MATCH(LEFT(INDEX(FPL_Fixtures_Extract[],MATCH($A271,FPL_Fixtures_Extract[[Player]:[Player]],0),MATCH(FPL_Combined[[#Headers],[Gameweek 16]],FPL_Fixtures_Extract[#Headers],0)),LEN(INDEX(FPL_Fixtures_Extract[],MATCH($A271,FPL_Fixtures_Extract[[Player]:[Player]],0),MATCH(FPL_Combined[[#Headers],[Gameweek 16]],FPL_Fixtures_Extract[#Headers],0)))-4),Team_Key[[Full Name]:[Full Name]],0))&amp;RIGHT(INDEX(FPL_Fixtures_Extract[],MATCH($A271,FPL_Fixtures_Extract[[Player]:[Player]],0),MATCH(FPL_Combined[[#Headers],[Gameweek 16]],FPL_Fixtures_Extract[#Headers],0)),3))</f>
        <v>NOR(A) 1-1</v>
      </c>
      <c r="R271" t="str">
        <f ca="1">IF(RIGHT(FPL_Combined[[#Headers],[Gameweek 17]],2)&lt;$B$622,INDEX(FPL_Results_Extract[Gameweek 17],MATCH($A271,FPL_Results_Extract[[Player]:[Player]],0)),INDEX(Team_Key[[Abbreviation]:[Abbreviation]],MATCH(LEFT(INDEX(FPL_Fixtures_Extract[],MATCH($A271,FPL_Fixtures_Extract[[Player]:[Player]],0),MATCH(FPL_Combined[[#Headers],[Gameweek 17]],FPL_Fixtures_Extract[#Headers],0)),LEN(INDEX(FPL_Fixtures_Extract[],MATCH($A271,FPL_Fixtures_Extract[[Player]:[Player]],0),MATCH(FPL_Combined[[#Headers],[Gameweek 17]],FPL_Fixtures_Extract[#Headers],0)))-4),Team_Key[[Full Name]:[Full Name]],0))&amp;RIGHT(INDEX(FPL_Fixtures_Extract[],MATCH($A271,FPL_Fixtures_Extract[[Player]:[Player]],0),MATCH(FPL_Combined[[#Headers],[Gameweek 17]],FPL_Fixtures_Extract[#Headers],0)),3))</f>
        <v>LEI(H) 2-3</v>
      </c>
      <c r="S271" t="str">
        <f ca="1">IF(RIGHT(FPL_Combined[[#Headers],[Gameweek 18]],2)&lt;$B$622,INDEX(FPL_Results_Extract[Gameweek 18],MATCH($A271,FPL_Results_Extract[[Player]:[Player]],0)),INDEX(Team_Key[[Abbreviation]:[Abbreviation]],MATCH(LEFT(INDEX(FPL_Fixtures_Extract[],MATCH($A271,FPL_Fixtures_Extract[[Player]:[Player]],0),MATCH(FPL_Combined[[#Headers],[Gameweek 18]],FPL_Fixtures_Extract[#Headers],0)),LEN(INDEX(FPL_Fixtures_Extract[],MATCH($A271,FPL_Fixtures_Extract[[Player]:[Player]],0),MATCH(FPL_Combined[[#Headers],[Gameweek 18]],FPL_Fixtures_Extract[#Headers],0)))-4),Team_Key[[Full Name]:[Full Name]],0))&amp;RIGHT(INDEX(FPL_Fixtures_Extract[],MATCH($A271,FPL_Fixtures_Extract[[Player]:[Player]],0),MATCH(FPL_Combined[[#Headers],[Gameweek 18]],FPL_Fixtures_Extract[#Headers],0)),3))</f>
        <v>NEW(A) 1-0</v>
      </c>
      <c r="T271" t="str">
        <f ca="1">IF(RIGHT(FPL_Combined[[#Headers],[Gameweek 19]],2)&lt;$B$622,INDEX(FPL_Results_Extract[Gameweek 19],MATCH($A271,FPL_Results_Extract[[Player]:[Player]],0)),INDEX(Team_Key[[Abbreviation]:[Abbreviation]],MATCH(LEFT(INDEX(FPL_Fixtures_Extract[],MATCH($A271,FPL_Fixtures_Extract[[Player]:[Player]],0),MATCH(FPL_Combined[[#Headers],[Gameweek 19]],FPL_Fixtures_Extract[#Headers],0)),LEN(INDEX(FPL_Fixtures_Extract[],MATCH($A271,FPL_Fixtures_Extract[[Player]:[Player]],0),MATCH(FPL_Combined[[#Headers],[Gameweek 19]],FPL_Fixtures_Extract[#Headers],0)))-4),Team_Key[[Full Name]:[Full Name]],0))&amp;RIGHT(INDEX(FPL_Fixtures_Extract[],MATCH($A271,FPL_Fixtures_Extract[[Player]:[Player]],0),MATCH(FPL_Combined[[#Headers],[Gameweek 19]],FPL_Fixtures_Extract[#Headers],0)),3))</f>
        <v>STK(H) 3-4</v>
      </c>
      <c r="U271" t="str">
        <f ca="1">IF(RIGHT(FPL_Combined[[#Headers],[Gameweek 20]],2)&lt;$B$622,INDEX(FPL_Results_Extract[Gameweek 20],MATCH($A271,FPL_Results_Extract[[Player]:[Player]],0)),INDEX(Team_Key[[Abbreviation]:[Abbreviation]],MATCH(LEFT(INDEX(FPL_Fixtures_Extract[],MATCH($A271,FPL_Fixtures_Extract[[Player]:[Player]],0),MATCH(FPL_Combined[[#Headers],[Gameweek 20]],FPL_Fixtures_Extract[#Headers],0)),LEN(INDEX(FPL_Fixtures_Extract[],MATCH($A271,FPL_Fixtures_Extract[[Player]:[Player]],0),MATCH(FPL_Combined[[#Headers],[Gameweek 20]],FPL_Fixtures_Extract[#Headers],0)))-4),Team_Key[[Full Name]:[Full Name]],0))&amp;RIGHT(INDEX(FPL_Fixtures_Extract[],MATCH($A271,FPL_Fixtures_Extract[[Player]:[Player]],0),MATCH(FPL_Combined[[#Headers],[Gameweek 20]],FPL_Fixtures_Extract[#Headers],0)),3))</f>
        <v>TOT(H) 1-1</v>
      </c>
      <c r="V271" t="str">
        <f ca="1">IF(RIGHT(FPL_Combined[[#Headers],[Gameweek 21]],2)&lt;$B$622,INDEX(FPL_Results_Extract[Gameweek 21],MATCH($A271,FPL_Results_Extract[[Player]:[Player]],0)),INDEX(Team_Key[[Abbreviation]:[Abbreviation]],MATCH(LEFT(INDEX(FPL_Fixtures_Extract[],MATCH($A271,FPL_Fixtures_Extract[[Player]:[Player]],0),MATCH(FPL_Combined[[#Headers],[Gameweek 21]],FPL_Fixtures_Extract[#Headers],0)),LEN(INDEX(FPL_Fixtures_Extract[],MATCH($A271,FPL_Fixtures_Extract[[Player]:[Player]],0),MATCH(FPL_Combined[[#Headers],[Gameweek 21]],FPL_Fixtures_Extract[#Headers],0)))-4),Team_Key[[Full Name]:[Full Name]],0))&amp;RIGHT(INDEX(FPL_Fixtures_Extract[],MATCH($A271,FPL_Fixtures_Extract[[Player]:[Player]],0),MATCH(FPL_Combined[[#Headers],[Gameweek 21]],FPL_Fixtures_Extract[#Headers],0)),3))</f>
        <v>MCI(A) 0-0</v>
      </c>
      <c r="W271" t="str">
        <f ca="1">IF(RIGHT(FPL_Combined[[#Headers],[Gameweek 22]],2)&lt;$B$622,INDEX(FPL_Results_Extract[Gameweek 22],MATCH($A271,FPL_Results_Extract[[Player]:[Player]],0)),INDEX(Team_Key[[Abbreviation]:[Abbreviation]],MATCH(LEFT(INDEX(FPL_Fixtures_Extract[],MATCH($A271,FPL_Fixtures_Extract[[Player]:[Player]],0),MATCH(FPL_Combined[[#Headers],[Gameweek 22]],FPL_Fixtures_Extract[#Headers],0)),LEN(INDEX(FPL_Fixtures_Extract[],MATCH($A271,FPL_Fixtures_Extract[[Player]:[Player]],0),MATCH(FPL_Combined[[#Headers],[Gameweek 22]],FPL_Fixtures_Extract[#Headers],0)))-4),Team_Key[[Full Name]:[Full Name]],0))&amp;RIGHT(INDEX(FPL_Fixtures_Extract[],MATCH($A271,FPL_Fixtures_Extract[[Player]:[Player]],0),MATCH(FPL_Combined[[#Headers],[Gameweek 22]],FPL_Fixtures_Extract[#Headers],0)),3))</f>
        <v>CHE(A) 3-3</v>
      </c>
      <c r="X271" t="str">
        <f ca="1">IF(RIGHT(FPL_Combined[[#Headers],[Gameweek 23]],2)&lt;$B$622,INDEX(FPL_Results_Extract[Gameweek 23],MATCH($A271,FPL_Results_Extract[[Player]:[Player]],0)),INDEX(Team_Key[[Abbreviation]:[Abbreviation]],MATCH(LEFT(INDEX(FPL_Fixtures_Extract[],MATCH($A271,FPL_Fixtures_Extract[[Player]:[Player]],0),MATCH(FPL_Combined[[#Headers],[Gameweek 23]],FPL_Fixtures_Extract[#Headers],0)),LEN(INDEX(FPL_Fixtures_Extract[],MATCH($A271,FPL_Fixtures_Extract[[Player]:[Player]],0),MATCH(FPL_Combined[[#Headers],[Gameweek 23]],FPL_Fixtures_Extract[#Headers],0)))-4),Team_Key[[Full Name]:[Full Name]],0))&amp;RIGHT(INDEX(FPL_Fixtures_Extract[],MATCH($A271,FPL_Fixtures_Extract[[Player]:[Player]],0),MATCH(FPL_Combined[[#Headers],[Gameweek 23]],FPL_Fixtures_Extract[#Headers],0)),3))</f>
        <v>SWA(H) 1-2</v>
      </c>
      <c r="Y271" t="str">
        <f ca="1">IF(RIGHT(FPL_Combined[[#Headers],[Gameweek 24]],2)&lt;$B$622,INDEX(FPL_Results_Extract[Team],MATCH($A271,FPL_Results_Extract[[Player]:[Player]],0)),INDEX(Team_Key[[Abbreviation]:[Abbreviation]],MATCH(LEFT(INDEX(FPL_Fixtures_Extract[],MATCH($A271,FPL_Fixtures_Extract[[Player]:[Player]],0),MATCH(FPL_Combined[[#Headers],[Gameweek 24]],FPL_Fixtures_Extract[#Headers],0)),LEN(INDEX(FPL_Fixtures_Extract[],MATCH($A271,FPL_Fixtures_Extract[[Player]:[Player]],0),MATCH(FPL_Combined[[#Headers],[Gameweek 24]],FPL_Fixtures_Extract[#Headers],0)))-4),Team_Key[[Full Name]:[Full Name]],0))&amp;RIGHT(INDEX(FPL_Fixtures_Extract[],MATCH($A271,FPL_Fixtures_Extract[[Player]:[Player]],0),MATCH(FPL_Combined[[#Headers],[Gameweek 24]],FPL_Fixtures_Extract[#Headers],0)),3))</f>
        <v>EVE</v>
      </c>
      <c r="Z271" t="str">
        <f ca="1">IF(RIGHT(FPL_Combined[[#Headers],[Gameweek 25]],2)&lt;$B$622,INDEX(FPL_Results_Extract[Player],MATCH($A271,FPL_Results_Extract[[Player]:[Player]],0)),INDEX(Team_Key[[Abbreviation]:[Abbreviation]],MATCH(LEFT(INDEX(FPL_Fixtures_Extract[],MATCH($A271,FPL_Fixtures_Extract[[Player]:[Player]],0),MATCH(FPL_Combined[[#Headers],[Gameweek 25]],FPL_Fixtures_Extract[#Headers],0)),LEN(INDEX(FPL_Fixtures_Extract[],MATCH($A271,FPL_Fixtures_Extract[[Player]:[Player]],0),MATCH(FPL_Combined[[#Headers],[Gameweek 25]],FPL_Fixtures_Extract[#Headers],0)))-4),Team_Key[[Full Name]:[Full Name]],0))&amp;RIGHT(INDEX(FPL_Fixtures_Extract[],MATCH($A271,FPL_Fixtures_Extract[[Player]:[Player]],0),MATCH(FPL_Combined[[#Headers],[Gameweek 25]],FPL_Fixtures_Extract[#Headers],0)),3))</f>
        <v>Howard</v>
      </c>
      <c r="AA271" t="str">
        <f ca="1">IF(RIGHT(FPL_Combined[[#Headers],[Gameweek 26]],2)&lt;$B$622,INDEX(FPL_Results_Extract[Gameweek 01],MATCH($A271,FPL_Results_Extract[[Player]:[Player]],0)),INDEX(Team_Key[[Abbreviation]:[Abbreviation]],MATCH(LEFT(INDEX(FPL_Fixtures_Extract[],MATCH($A271,FPL_Fixtures_Extract[[Player]:[Player]],0),MATCH(FPL_Combined[[#Headers],[Gameweek 26]],FPL_Fixtures_Extract[#Headers],0)),LEN(INDEX(FPL_Fixtures_Extract[],MATCH($A271,FPL_Fixtures_Extract[[Player]:[Player]],0),MATCH(FPL_Combined[[#Headers],[Gameweek 26]],FPL_Fixtures_Extract[#Headers],0)))-4),Team_Key[[Full Name]:[Full Name]],0))&amp;RIGHT(INDEX(FPL_Fixtures_Extract[],MATCH($A271,FPL_Fixtures_Extract[[Player]:[Player]],0),MATCH(FPL_Combined[[#Headers],[Gameweek 26]],FPL_Fixtures_Extract[#Headers],0)),3))</f>
        <v>WAT(H) 2-2</v>
      </c>
      <c r="AB271" t="str">
        <f ca="1">IF(RIGHT(FPL_Combined[[#Headers],[Gameweek 27]],2)&lt;$B$622,INDEX(FPL_Results_Extract[Gameweek 02],MATCH($A271,FPL_Results_Extract[[Player]:[Player]],0)),INDEX(Team_Key[[Abbreviation]:[Abbreviation]],MATCH(LEFT(INDEX(FPL_Fixtures_Extract[],MATCH($A271,FPL_Fixtures_Extract[[Player]:[Player]],0),MATCH(FPL_Combined[[#Headers],[Gameweek 27]],FPL_Fixtures_Extract[#Headers],0)),LEN(INDEX(FPL_Fixtures_Extract[],MATCH($A271,FPL_Fixtures_Extract[[Player]:[Player]],0),MATCH(FPL_Combined[[#Headers],[Gameweek 27]],FPL_Fixtures_Extract[#Headers],0)))-4),Team_Key[[Full Name]:[Full Name]],0))&amp;RIGHT(INDEX(FPL_Fixtures_Extract[],MATCH($A271,FPL_Fixtures_Extract[[Player]:[Player]],0),MATCH(FPL_Combined[[#Headers],[Gameweek 27]],FPL_Fixtures_Extract[#Headers],0)),3))</f>
        <v>SOU(A) 3-0</v>
      </c>
      <c r="AC271" t="str">
        <f ca="1">IF(RIGHT(FPL_Combined[[#Headers],[Gameweek 28]],2)&lt;$B$622,INDEX(FPL_Results_Extract[Gameweek 03],MATCH($A271,FPL_Results_Extract[[Player]:[Player]],0)),INDEX(Team_Key[[Abbreviation]:[Abbreviation]],MATCH(LEFT(INDEX(FPL_Fixtures_Extract[],MATCH($A271,FPL_Fixtures_Extract[[Player]:[Player]],0),MATCH(FPL_Combined[[#Headers],[Gameweek 28]],FPL_Fixtures_Extract[#Headers],0)),LEN(INDEX(FPL_Fixtures_Extract[],MATCH($A271,FPL_Fixtures_Extract[[Player]:[Player]],0),MATCH(FPL_Combined[[#Headers],[Gameweek 28]],FPL_Fixtures_Extract[#Headers],0)))-4),Team_Key[[Full Name]:[Full Name]],0))&amp;RIGHT(INDEX(FPL_Fixtures_Extract[],MATCH($A271,FPL_Fixtures_Extract[[Player]:[Player]],0),MATCH(FPL_Combined[[#Headers],[Gameweek 28]],FPL_Fixtures_Extract[#Headers],0)),3))</f>
        <v>MCI(H) 0-2</v>
      </c>
      <c r="AD271" t="str">
        <f ca="1">IF(RIGHT(FPL_Combined[[#Headers],[Gameweek 29]],2)&lt;$B$622,INDEX(FPL_Results_Extract[Gameweek 04],MATCH($A271,FPL_Results_Extract[[Player]:[Player]],0)),INDEX(Team_Key[[Abbreviation]:[Abbreviation]],MATCH(LEFT(INDEX(FPL_Fixtures_Extract[],MATCH($A271,FPL_Fixtures_Extract[[Player]:[Player]],0),MATCH(FPL_Combined[[#Headers],[Gameweek 29]],FPL_Fixtures_Extract[#Headers],0)),LEN(INDEX(FPL_Fixtures_Extract[],MATCH($A271,FPL_Fixtures_Extract[[Player]:[Player]],0),MATCH(FPL_Combined[[#Headers],[Gameweek 29]],FPL_Fixtures_Extract[#Headers],0)))-4),Team_Key[[Full Name]:[Full Name]],0))&amp;RIGHT(INDEX(FPL_Fixtures_Extract[],MATCH($A271,FPL_Fixtures_Extract[[Player]:[Player]],0),MATCH(FPL_Combined[[#Headers],[Gameweek 29]],FPL_Fixtures_Extract[#Headers],0)),3))</f>
        <v>WHU(H)</v>
      </c>
      <c r="AE271" t="e">
        <f ca="1">IF(RIGHT(FPL_Combined[[#Headers],[Gameweek 30]],2)&lt;$B$622,INDEX(FPL_Results_Extract[Gameweek 05],MATCH($A271,FPL_Results_Extract[[Player]:[Player]],0)),INDEX(Team_Key[[Abbreviation]:[Abbreviation]],MATCH(LEFT(INDEX(FPL_Fixtures_Extract[],MATCH($A271,FPL_Fixtures_Extract[[Player]:[Player]],0),MATCH(FPL_Combined[[#Headers],[Gameweek 30]],FPL_Fixtures_Extract[#Headers],0)),LEN(INDEX(FPL_Fixtures_Extract[],MATCH($A271,FPL_Fixtures_Extract[[Player]:[Player]],0),MATCH(FPL_Combined[[#Headers],[Gameweek 30]],FPL_Fixtures_Extract[#Headers],0)))-4),Team_Key[[Full Name]:[Full Name]],0))&amp;RIGHT(INDEX(FPL_Fixtures_Extract[],MATCH($A271,FPL_Fixtures_Extract[[Player]:[Player]],0),MATCH(FPL_Combined[[#Headers],[Gameweek 30]],FPL_Fixtures_Extract[#Headers],0)),3))</f>
        <v>#VALUE!</v>
      </c>
      <c r="AF271" t="str">
        <f ca="1">IF(RIGHT(FPL_Combined[[#Headers],[Gameweek 31]],2)&lt;$B$622,INDEX(FPL_Results_Extract[Gameweek 06],MATCH($A271,FPL_Results_Extract[[Player]:[Player]],0)),INDEX(Team_Key[[Abbreviation]:[Abbreviation]],MATCH(LEFT(INDEX(FPL_Fixtures_Extract[],MATCH($A271,FPL_Fixtures_Extract[[Player]:[Player]],0),MATCH(FPL_Combined[[#Headers],[Gameweek 31]],FPL_Fixtures_Extract[#Headers],0)),LEN(INDEX(FPL_Fixtures_Extract[],MATCH($A271,FPL_Fixtures_Extract[[Player]:[Player]],0),MATCH(FPL_Combined[[#Headers],[Gameweek 31]],FPL_Fixtures_Extract[#Headers],0)))-4),Team_Key[[Full Name]:[Full Name]],0))&amp;RIGHT(INDEX(FPL_Fixtures_Extract[],MATCH($A271,FPL_Fixtures_Extract[[Player]:[Player]],0),MATCH(FPL_Combined[[#Headers],[Gameweek 31]],FPL_Fixtures_Extract[#Headers],0)),3))</f>
        <v>ARS(H)</v>
      </c>
      <c r="AG271" t="str">
        <f ca="1">IF(RIGHT(FPL_Combined[[#Headers],[Gameweek 32]],2)&lt;$B$622,INDEX(FPL_Results_Extract[Gameweek 07],MATCH($A271,FPL_Results_Extract[[Player]:[Player]],0)),INDEX(Team_Key[[Abbreviation]:[Abbreviation]],MATCH(LEFT(INDEX(FPL_Fixtures_Extract[],MATCH($A271,FPL_Fixtures_Extract[[Player]:[Player]],0),MATCH(FPL_Combined[[#Headers],[Gameweek 32]],FPL_Fixtures_Extract[#Headers],0)),LEN(INDEX(FPL_Fixtures_Extract[],MATCH($A271,FPL_Fixtures_Extract[[Player]:[Player]],0),MATCH(FPL_Combined[[#Headers],[Gameweek 32]],FPL_Fixtures_Extract[#Headers],0)))-4),Team_Key[[Full Name]:[Full Name]],0))&amp;RIGHT(INDEX(FPL_Fixtures_Extract[],MATCH($A271,FPL_Fixtures_Extract[[Player]:[Player]],0),MATCH(FPL_Combined[[#Headers],[Gameweek 32]],FPL_Fixtures_Extract[#Headers],0)),3))</f>
        <v>MUN(A)</v>
      </c>
      <c r="AH271" t="str">
        <f ca="1">IF(RIGHT(FPL_Combined[[#Headers],[Gameweek 33]],2)&lt;$B$622,INDEX(FPL_Results_Extract[Gameweek 08],MATCH($A271,FPL_Results_Extract[[Player]:[Player]],0)),INDEX(Team_Key[[Abbreviation]:[Abbreviation]],MATCH(LEFT(INDEX(FPL_Fixtures_Extract[],MATCH($A271,FPL_Fixtures_Extract[[Player]:[Player]],0),MATCH(FPL_Combined[[#Headers],[Gameweek 33]],FPL_Fixtures_Extract[#Headers],0)),LEN(INDEX(FPL_Fixtures_Extract[],MATCH($A271,FPL_Fixtures_Extract[[Player]:[Player]],0),MATCH(FPL_Combined[[#Headers],[Gameweek 33]],FPL_Fixtures_Extract[#Headers],0)))-4),Team_Key[[Full Name]:[Full Name]],0))&amp;RIGHT(INDEX(FPL_Fixtures_Extract[],MATCH($A271,FPL_Fixtures_Extract[[Player]:[Player]],0),MATCH(FPL_Combined[[#Headers],[Gameweek 33]],FPL_Fixtures_Extract[#Headers],0)),3))</f>
        <v>WAT(A)</v>
      </c>
      <c r="AI271" t="str">
        <f ca="1">IF(RIGHT(FPL_Combined[[#Headers],[Gameweek 34]],2)&lt;$B$622,INDEX(FPL_Results_Extract[Gameweek 09],MATCH($A271,FPL_Results_Extract[[Player]:[Player]],0)),INDEX(Team_Key[[Abbreviation]:[Abbreviation]],MATCH(LEFT(INDEX(FPL_Fixtures_Extract[],MATCH($A271,FPL_Fixtures_Extract[[Player]:[Player]],0),MATCH(FPL_Combined[[#Headers],[Gameweek 34]],FPL_Fixtures_Extract[#Headers],0)),LEN(INDEX(FPL_Fixtures_Extract[],MATCH($A271,FPL_Fixtures_Extract[[Player]:[Player]],0),MATCH(FPL_Combined[[#Headers],[Gameweek 34]],FPL_Fixtures_Extract[#Headers],0)))-4),Team_Key[[Full Name]:[Full Name]],0))&amp;RIGHT(INDEX(FPL_Fixtures_Extract[],MATCH($A271,FPL_Fixtures_Extract[[Player]:[Player]],0),MATCH(FPL_Combined[[#Headers],[Gameweek 34]],FPL_Fixtures_Extract[#Headers],0)),3))</f>
        <v>SOU(H)</v>
      </c>
      <c r="AJ271" t="str">
        <f ca="1">IF(RIGHT(FPL_Combined[[#Headers],[Gameweek 35]],2)&lt;$B$622,INDEX(FPL_Results_Extract[Gameweek 10],MATCH($A271,FPL_Results_Extract[[Player]:[Player]],0)),INDEX(Team_Key[[Abbreviation]:[Abbreviation]],MATCH(LEFT(INDEX(FPL_Fixtures_Extract[],MATCH($A271,FPL_Fixtures_Extract[[Player]:[Player]],0),MATCH(FPL_Combined[[#Headers],[Gameweek 35]],FPL_Fixtures_Extract[#Headers],0)),LEN(INDEX(FPL_Fixtures_Extract[],MATCH($A271,FPL_Fixtures_Extract[[Player]:[Player]],0),MATCH(FPL_Combined[[#Headers],[Gameweek 35]],FPL_Fixtures_Extract[#Headers],0)))-4),Team_Key[[Full Name]:[Full Name]],0))&amp;RIGHT(INDEX(FPL_Fixtures_Extract[],MATCH($A271,FPL_Fixtures_Extract[[Player]:[Player]],0),MATCH(FPL_Combined[[#Headers],[Gameweek 35]],FPL_Fixtures_Extract[#Headers],0)),3))</f>
        <v>CRY(A)</v>
      </c>
      <c r="AK271" t="str">
        <f ca="1">IF(RIGHT(FPL_Combined[[#Headers],[Gameweek 36]],2)&lt;$B$622,INDEX(FPL_Results_Extract[Gameweek 11],MATCH($A271,FPL_Results_Extract[[Player]:[Player]],0)),INDEX(Team_Key[[Abbreviation]:[Abbreviation]],MATCH(LEFT(INDEX(FPL_Fixtures_Extract[],MATCH($A271,FPL_Fixtures_Extract[[Player]:[Player]],0),MATCH(FPL_Combined[[#Headers],[Gameweek 36]],FPL_Fixtures_Extract[#Headers],0)),LEN(INDEX(FPL_Fixtures_Extract[],MATCH($A271,FPL_Fixtures_Extract[[Player]:[Player]],0),MATCH(FPL_Combined[[#Headers],[Gameweek 36]],FPL_Fixtures_Extract[#Headers],0)))-4),Team_Key[[Full Name]:[Full Name]],0))&amp;RIGHT(INDEX(FPL_Fixtures_Extract[],MATCH($A271,FPL_Fixtures_Extract[[Player]:[Player]],0),MATCH(FPL_Combined[[#Headers],[Gameweek 36]],FPL_Fixtures_Extract[#Headers],0)),3))</f>
        <v>BOU(H)</v>
      </c>
      <c r="AL271" t="str">
        <f ca="1">IF(RIGHT(FPL_Combined[[#Headers],[Gameweek 37]],2)&lt;$B$622,INDEX(FPL_Results_Extract[Gameweek 12],MATCH($A271,FPL_Results_Extract[[Player]:[Player]],0)),INDEX(Team_Key[[Abbreviation]:[Abbreviation]],MATCH(LEFT(INDEX(FPL_Fixtures_Extract[],MATCH($A271,FPL_Fixtures_Extract[[Player]:[Player]],0),MATCH(FPL_Combined[[#Headers],[Gameweek 37]],FPL_Fixtures_Extract[#Headers],0)),LEN(INDEX(FPL_Fixtures_Extract[],MATCH($A271,FPL_Fixtures_Extract[[Player]:[Player]],0),MATCH(FPL_Combined[[#Headers],[Gameweek 37]],FPL_Fixtures_Extract[#Headers],0)))-4),Team_Key[[Full Name]:[Full Name]],0))&amp;RIGHT(INDEX(FPL_Fixtures_Extract[],MATCH($A271,FPL_Fixtures_Extract[[Player]:[Player]],0),MATCH(FPL_Combined[[#Headers],[Gameweek 37]],FPL_Fixtures_Extract[#Headers],0)),3))</f>
        <v>LEI(A)</v>
      </c>
      <c r="AM271" t="str">
        <f ca="1">IF(RIGHT(FPL_Combined[[#Headers],[Gameweek 38]],2)&lt;$B$622,INDEX(FPL_Results_Extract[Gameweek 13],MATCH($A271,FPL_Results_Extract[[Player]:[Player]],0)),INDEX(Team_Key[[Abbreviation]:[Abbreviation]],MATCH(LEFT(INDEX(FPL_Fixtures_Extract[],MATCH($A271,FPL_Fixtures_Extract[[Player]:[Player]],0),MATCH(FPL_Combined[[#Headers],[Gameweek 38]],FPL_Fixtures_Extract[#Headers],0)),LEN(INDEX(FPL_Fixtures_Extract[],MATCH($A271,FPL_Fixtures_Extract[[Player]:[Player]],0),MATCH(FPL_Combined[[#Headers],[Gameweek 38]],FPL_Fixtures_Extract[#Headers],0)))-4),Team_Key[[Full Name]:[Full Name]],0))&amp;RIGHT(INDEX(FPL_Fixtures_Extract[],MATCH($A271,FPL_Fixtures_Extract[[Player]:[Player]],0),MATCH(FPL_Combined[[#Headers],[Gameweek 38]],FPL_Fixtures_Extract[#Headers],0)),3))</f>
        <v>NOR(H)</v>
      </c>
    </row>
    <row r="272" spans="1:39" x14ac:dyDescent="0.45">
      <c r="A272" t="s">
        <v>544</v>
      </c>
      <c r="B272" t="str">
        <f ca="1">IF(RIGHT(FPL_Combined[[#Headers],[Gameweek 01]],2)&lt;$B$622,INDEX(FPL_Results_Extract[Gameweek 01],MATCH($A272,FPL_Results_Extract[[Player]:[Player]],0)),INDEX(Team_Key[[Abbreviation]:[Abbreviation]],MATCH(LEFT(INDEX(FPL_Fixtures_Extract[],MATCH($A272,FPL_Fixtures_Extract[[Player]:[Player]],0),MATCH(FPL_Combined[[#Headers],[Gameweek 01]],FPL_Fixtures_Extract[#Headers],0)),LEN(INDEX(FPL_Fixtures_Extract[],MATCH($A272,FPL_Fixtures_Extract[[Player]:[Player]],0),MATCH(FPL_Combined[[#Headers],[Gameweek 01]],FPL_Fixtures_Extract[#Headers],0)))-4),Team_Key[[Full Name]:[Full Name]],0))&amp;RIGHT(INDEX(FPL_Fixtures_Extract[],MATCH($A272,FPL_Fixtures_Extract[[Player]:[Player]],0),MATCH(FPL_Combined[[#Headers],[Gameweek 01]],FPL_Fixtures_Extract[#Headers],0)),3))</f>
        <v>CRY(H) 1-3</v>
      </c>
      <c r="C272" t="str">
        <f ca="1">IF(RIGHT(FPL_Combined[[#Headers],[Gameweek 02]],2)&lt;$B$622,INDEX(FPL_Results_Extract[Gameweek 02],MATCH($A272,FPL_Results_Extract[[Player]:[Player]],0)),INDEX(Team_Key[[Abbreviation]:[Abbreviation]],MATCH(LEFT(INDEX(FPL_Fixtures_Extract[],MATCH($A272,FPL_Fixtures_Extract[[Player]:[Player]],0),MATCH(FPL_Combined[[#Headers],[Gameweek 02]],FPL_Fixtures_Extract[#Headers],0)),LEN(INDEX(FPL_Fixtures_Extract[],MATCH($A272,FPL_Fixtures_Extract[[Player]:[Player]],0),MATCH(FPL_Combined[[#Headers],[Gameweek 02]],FPL_Fixtures_Extract[#Headers],0)))-4),Team_Key[[Full Name]:[Full Name]],0))&amp;RIGHT(INDEX(FPL_Fixtures_Extract[],MATCH($A272,FPL_Fixtures_Extract[[Player]:[Player]],0),MATCH(FPL_Combined[[#Headers],[Gameweek 02]],FPL_Fixtures_Extract[#Headers],0)),3))</f>
        <v>SUN(A) 3-1</v>
      </c>
      <c r="D272" t="str">
        <f ca="1">IF(RIGHT(FPL_Combined[[#Headers],[Gameweek 03]],2)&lt;$B$622,INDEX(FPL_Results_Extract[Gameweek 03],MATCH($A272,FPL_Results_Extract[[Player]:[Player]],0)),INDEX(Team_Key[[Abbreviation]:[Abbreviation]],MATCH(LEFT(INDEX(FPL_Fixtures_Extract[],MATCH($A272,FPL_Fixtures_Extract[[Player]:[Player]],0),MATCH(FPL_Combined[[#Headers],[Gameweek 03]],FPL_Fixtures_Extract[#Headers],0)),LEN(INDEX(FPL_Fixtures_Extract[],MATCH($A272,FPL_Fixtures_Extract[[Player]:[Player]],0),MATCH(FPL_Combined[[#Headers],[Gameweek 03]],FPL_Fixtures_Extract[#Headers],0)))-4),Team_Key[[Full Name]:[Full Name]],0))&amp;RIGHT(INDEX(FPL_Fixtures_Extract[],MATCH($A272,FPL_Fixtures_Extract[[Player]:[Player]],0),MATCH(FPL_Combined[[#Headers],[Gameweek 03]],FPL_Fixtures_Extract[#Headers],0)),3))</f>
        <v>STK(H) 1-1</v>
      </c>
      <c r="E272" t="str">
        <f ca="1">IF(RIGHT(FPL_Combined[[#Headers],[Gameweek 04]],2)&lt;$B$622,INDEX(FPL_Results_Extract[Gameweek 04],MATCH($A272,FPL_Results_Extract[[Player]:[Player]],0)),INDEX(Team_Key[[Abbreviation]:[Abbreviation]],MATCH(LEFT(INDEX(FPL_Fixtures_Extract[],MATCH($A272,FPL_Fixtures_Extract[[Player]:[Player]],0),MATCH(FPL_Combined[[#Headers],[Gameweek 04]],FPL_Fixtures_Extract[#Headers],0)),LEN(INDEX(FPL_Fixtures_Extract[],MATCH($A272,FPL_Fixtures_Extract[[Player]:[Player]],0),MATCH(FPL_Combined[[#Headers],[Gameweek 04]],FPL_Fixtures_Extract[#Headers],0)))-4),Team_Key[[Full Name]:[Full Name]],0))&amp;RIGHT(INDEX(FPL_Fixtures_Extract[],MATCH($A272,FPL_Fixtures_Extract[[Player]:[Player]],0),MATCH(FPL_Combined[[#Headers],[Gameweek 04]],FPL_Fixtures_Extract[#Headers],0)),3))</f>
        <v>SOU(A) 0-3</v>
      </c>
      <c r="F272" t="str">
        <f ca="1">IF(RIGHT(FPL_Combined[[#Headers],[Gameweek 05]],2)&lt;$B$622,INDEX(FPL_Results_Extract[Gameweek 05],MATCH($A272,FPL_Results_Extract[[Player]:[Player]],0)),INDEX(Team_Key[[Abbreviation]:[Abbreviation]],MATCH(LEFT(INDEX(FPL_Fixtures_Extract[],MATCH($A272,FPL_Fixtures_Extract[[Player]:[Player]],0),MATCH(FPL_Combined[[#Headers],[Gameweek 05]],FPL_Fixtures_Extract[#Headers],0)),LEN(INDEX(FPL_Fixtures_Extract[],MATCH($A272,FPL_Fixtures_Extract[[Player]:[Player]],0),MATCH(FPL_Combined[[#Headers],[Gameweek 05]],FPL_Fixtures_Extract[#Headers],0)))-4),Team_Key[[Full Name]:[Full Name]],0))&amp;RIGHT(INDEX(FPL_Fixtures_Extract[],MATCH($A272,FPL_Fixtures_Extract[[Player]:[Player]],0),MATCH(FPL_Combined[[#Headers],[Gameweek 05]],FPL_Fixtures_Extract[#Headers],0)),3))</f>
        <v>BOU(H) 3-1</v>
      </c>
      <c r="G272" t="str">
        <f ca="1">IF(RIGHT(FPL_Combined[[#Headers],[Gameweek 06]],2)&lt;$B$622,INDEX(FPL_Results_Extract[Gameweek 06],MATCH($A272,FPL_Results_Extract[[Player]:[Player]],0)),INDEX(Team_Key[[Abbreviation]:[Abbreviation]],MATCH(LEFT(INDEX(FPL_Fixtures_Extract[],MATCH($A272,FPL_Fixtures_Extract[[Player]:[Player]],0),MATCH(FPL_Combined[[#Headers],[Gameweek 06]],FPL_Fixtures_Extract[#Headers],0)),LEN(INDEX(FPL_Fixtures_Extract[],MATCH($A272,FPL_Fixtures_Extract[[Player]:[Player]],0),MATCH(FPL_Combined[[#Headers],[Gameweek 06]],FPL_Fixtures_Extract[#Headers],0)))-4),Team_Key[[Full Name]:[Full Name]],0))&amp;RIGHT(INDEX(FPL_Fixtures_Extract[],MATCH($A272,FPL_Fixtures_Extract[[Player]:[Player]],0),MATCH(FPL_Combined[[#Headers],[Gameweek 06]],FPL_Fixtures_Extract[#Headers],0)),3))</f>
        <v>LIV(A) 1-1</v>
      </c>
      <c r="H272" t="str">
        <f ca="1">IF(RIGHT(FPL_Combined[[#Headers],[Gameweek 07]],2)&lt;$B$622,INDEX(FPL_Results_Extract[Gameweek 07],MATCH($A272,FPL_Results_Extract[[Player]:[Player]],0)),INDEX(Team_Key[[Abbreviation]:[Abbreviation]],MATCH(LEFT(INDEX(FPL_Fixtures_Extract[],MATCH($A272,FPL_Fixtures_Extract[[Player]:[Player]],0),MATCH(FPL_Combined[[#Headers],[Gameweek 07]],FPL_Fixtures_Extract[#Headers],0)),LEN(INDEX(FPL_Fixtures_Extract[],MATCH($A272,FPL_Fixtures_Extract[[Player]:[Player]],0),MATCH(FPL_Combined[[#Headers],[Gameweek 07]],FPL_Fixtures_Extract[#Headers],0)))-4),Team_Key[[Full Name]:[Full Name]],0))&amp;RIGHT(INDEX(FPL_Fixtures_Extract[],MATCH($A272,FPL_Fixtures_Extract[[Player]:[Player]],0),MATCH(FPL_Combined[[#Headers],[Gameweek 07]],FPL_Fixtures_Extract[#Headers],0)),3))</f>
        <v>WHU(A) 2-2</v>
      </c>
      <c r="I272" t="str">
        <f ca="1">IF(RIGHT(FPL_Combined[[#Headers],[Gameweek 08]],2)&lt;$B$622,INDEX(FPL_Results_Extract[Gameweek 08],MATCH($A272,FPL_Results_Extract[[Player]:[Player]],0)),INDEX(Team_Key[[Abbreviation]:[Abbreviation]],MATCH(LEFT(INDEX(FPL_Fixtures_Extract[],MATCH($A272,FPL_Fixtures_Extract[[Player]:[Player]],0),MATCH(FPL_Combined[[#Headers],[Gameweek 08]],FPL_Fixtures_Extract[#Headers],0)),LEN(INDEX(FPL_Fixtures_Extract[],MATCH($A272,FPL_Fixtures_Extract[[Player]:[Player]],0),MATCH(FPL_Combined[[#Headers],[Gameweek 08]],FPL_Fixtures_Extract[#Headers],0)))-4),Team_Key[[Full Name]:[Full Name]],0))&amp;RIGHT(INDEX(FPL_Fixtures_Extract[],MATCH($A272,FPL_Fixtures_Extract[[Player]:[Player]],0),MATCH(FPL_Combined[[#Headers],[Gameweek 08]],FPL_Fixtures_Extract[#Headers],0)),3))</f>
        <v>LEI(H) 1-2</v>
      </c>
      <c r="J272" t="str">
        <f ca="1">IF(RIGHT(FPL_Combined[[#Headers],[Gameweek 09]],2)&lt;$B$622,INDEX(FPL_Results_Extract[Gameweek 09],MATCH($A272,FPL_Results_Extract[[Player]:[Player]],0)),INDEX(Team_Key[[Abbreviation]:[Abbreviation]],MATCH(LEFT(INDEX(FPL_Fixtures_Extract[],MATCH($A272,FPL_Fixtures_Extract[[Player]:[Player]],0),MATCH(FPL_Combined[[#Headers],[Gameweek 09]],FPL_Fixtures_Extract[#Headers],0)),LEN(INDEX(FPL_Fixtures_Extract[],MATCH($A272,FPL_Fixtures_Extract[[Player]:[Player]],0),MATCH(FPL_Combined[[#Headers],[Gameweek 09]],FPL_Fixtures_Extract[#Headers],0)))-4),Team_Key[[Full Name]:[Full Name]],0))&amp;RIGHT(INDEX(FPL_Fixtures_Extract[],MATCH($A272,FPL_Fixtures_Extract[[Player]:[Player]],0),MATCH(FPL_Combined[[#Headers],[Gameweek 09]],FPL_Fixtures_Extract[#Headers],0)),3))</f>
        <v>NEW(A) 2-6</v>
      </c>
      <c r="K272" t="str">
        <f ca="1">IF(RIGHT(FPL_Combined[[#Headers],[Gameweek 10]],2)&lt;$B$622,INDEX(FPL_Results_Extract[Gameweek 10],MATCH($A272,FPL_Results_Extract[[Player]:[Player]],0)),INDEX(Team_Key[[Abbreviation]:[Abbreviation]],MATCH(LEFT(INDEX(FPL_Fixtures_Extract[],MATCH($A272,FPL_Fixtures_Extract[[Player]:[Player]],0),MATCH(FPL_Combined[[#Headers],[Gameweek 10]],FPL_Fixtures_Extract[#Headers],0)),LEN(INDEX(FPL_Fixtures_Extract[],MATCH($A272,FPL_Fixtures_Extract[[Player]:[Player]],0),MATCH(FPL_Combined[[#Headers],[Gameweek 10]],FPL_Fixtures_Extract[#Headers],0)))-4),Team_Key[[Full Name]:[Full Name]],0))&amp;RIGHT(INDEX(FPL_Fixtures_Extract[],MATCH($A272,FPL_Fixtures_Extract[[Player]:[Player]],0),MATCH(FPL_Combined[[#Headers],[Gameweek 10]],FPL_Fixtures_Extract[#Headers],0)),3))</f>
        <v>WBA(H) 0-1</v>
      </c>
      <c r="L272" t="str">
        <f ca="1">IF(RIGHT(FPL_Combined[[#Headers],[Gameweek 11]],2)&lt;$B$622,INDEX(FPL_Results_Extract[Gameweek 11],MATCH($A272,FPL_Results_Extract[[Player]:[Player]],0)),INDEX(Team_Key[[Abbreviation]:[Abbreviation]],MATCH(LEFT(INDEX(FPL_Fixtures_Extract[],MATCH($A272,FPL_Fixtures_Extract[[Player]:[Player]],0),MATCH(FPL_Combined[[#Headers],[Gameweek 11]],FPL_Fixtures_Extract[#Headers],0)),LEN(INDEX(FPL_Fixtures_Extract[],MATCH($A272,FPL_Fixtures_Extract[[Player]:[Player]],0),MATCH(FPL_Combined[[#Headers],[Gameweek 11]],FPL_Fixtures_Extract[#Headers],0)))-4),Team_Key[[Full Name]:[Full Name]],0))&amp;RIGHT(INDEX(FPL_Fixtures_Extract[],MATCH($A272,FPL_Fixtures_Extract[[Player]:[Player]],0),MATCH(FPL_Combined[[#Headers],[Gameweek 11]],FPL_Fixtures_Extract[#Headers],0)),3))</f>
        <v>MCI(A) 1-2</v>
      </c>
      <c r="M272" t="str">
        <f ca="1">IF(RIGHT(FPL_Combined[[#Headers],[Gameweek 12]],2)&lt;$B$622,INDEX(FPL_Results_Extract[Gameweek 12],MATCH($A272,FPL_Results_Extract[[Player]:[Player]],0)),INDEX(Team_Key[[Abbreviation]:[Abbreviation]],MATCH(LEFT(INDEX(FPL_Fixtures_Extract[],MATCH($A272,FPL_Fixtures_Extract[[Player]:[Player]],0),MATCH(FPL_Combined[[#Headers],[Gameweek 12]],FPL_Fixtures_Extract[#Headers],0)),LEN(INDEX(FPL_Fixtures_Extract[],MATCH($A272,FPL_Fixtures_Extract[[Player]:[Player]],0),MATCH(FPL_Combined[[#Headers],[Gameweek 12]],FPL_Fixtures_Extract[#Headers],0)))-4),Team_Key[[Full Name]:[Full Name]],0))&amp;RIGHT(INDEX(FPL_Fixtures_Extract[],MATCH($A272,FPL_Fixtures_Extract[[Player]:[Player]],0),MATCH(FPL_Combined[[#Headers],[Gameweek 12]],FPL_Fixtures_Extract[#Headers],0)),3))</f>
        <v>SWA(H) 1-0</v>
      </c>
      <c r="N272" t="str">
        <f ca="1">IF(RIGHT(FPL_Combined[[#Headers],[Gameweek 13]],2)&lt;$B$622,INDEX(FPL_Results_Extract[Gameweek 13],MATCH($A272,FPL_Results_Extract[[Player]:[Player]],0)),INDEX(Team_Key[[Abbreviation]:[Abbreviation]],MATCH(LEFT(INDEX(FPL_Fixtures_Extract[],MATCH($A272,FPL_Fixtures_Extract[[Player]:[Player]],0),MATCH(FPL_Combined[[#Headers],[Gameweek 13]],FPL_Fixtures_Extract[#Headers],0)),LEN(INDEX(FPL_Fixtures_Extract[],MATCH($A272,FPL_Fixtures_Extract[[Player]:[Player]],0),MATCH(FPL_Combined[[#Headers],[Gameweek 13]],FPL_Fixtures_Extract[#Headers],0)))-4),Team_Key[[Full Name]:[Full Name]],0))&amp;RIGHT(INDEX(FPL_Fixtures_Extract[],MATCH($A272,FPL_Fixtures_Extract[[Player]:[Player]],0),MATCH(FPL_Combined[[#Headers],[Gameweek 13]],FPL_Fixtures_Extract[#Headers],0)),3))</f>
        <v>CHE(A) 0-1</v>
      </c>
      <c r="O272" t="str">
        <f ca="1">IF(RIGHT(FPL_Combined[[#Headers],[Gameweek 14]],2)&lt;$B$622,INDEX(FPL_Results_Extract[Gameweek 14],MATCH($A272,FPL_Results_Extract[[Player]:[Player]],0)),INDEX(Team_Key[[Abbreviation]:[Abbreviation]],MATCH(LEFT(INDEX(FPL_Fixtures_Extract[],MATCH($A272,FPL_Fixtures_Extract[[Player]:[Player]],0),MATCH(FPL_Combined[[#Headers],[Gameweek 14]],FPL_Fixtures_Extract[#Headers],0)),LEN(INDEX(FPL_Fixtures_Extract[],MATCH($A272,FPL_Fixtures_Extract[[Player]:[Player]],0),MATCH(FPL_Combined[[#Headers],[Gameweek 14]],FPL_Fixtures_Extract[#Headers],0)))-4),Team_Key[[Full Name]:[Full Name]],0))&amp;RIGHT(INDEX(FPL_Fixtures_Extract[],MATCH($A272,FPL_Fixtures_Extract[[Player]:[Player]],0),MATCH(FPL_Combined[[#Headers],[Gameweek 14]],FPL_Fixtures_Extract[#Headers],0)),3))</f>
        <v>ARS(H) 1-1</v>
      </c>
      <c r="P272" t="str">
        <f ca="1">IF(RIGHT(FPL_Combined[[#Headers],[Gameweek 15]],2)&lt;$B$622,INDEX(FPL_Results_Extract[Gameweek 15],MATCH($A272,FPL_Results_Extract[[Player]:[Player]],0)),INDEX(Team_Key[[Abbreviation]:[Abbreviation]],MATCH(LEFT(INDEX(FPL_Fixtures_Extract[],MATCH($A272,FPL_Fixtures_Extract[[Player]:[Player]],0),MATCH(FPL_Combined[[#Headers],[Gameweek 15]],FPL_Fixtures_Extract[#Headers],0)),LEN(INDEX(FPL_Fixtures_Extract[],MATCH($A272,FPL_Fixtures_Extract[[Player]:[Player]],0),MATCH(FPL_Combined[[#Headers],[Gameweek 15]],FPL_Fixtures_Extract[#Headers],0)))-4),Team_Key[[Full Name]:[Full Name]],0))&amp;RIGHT(INDEX(FPL_Fixtures_Extract[],MATCH($A272,FPL_Fixtures_Extract[[Player]:[Player]],0),MATCH(FPL_Combined[[#Headers],[Gameweek 15]],FPL_Fixtures_Extract[#Headers],0)),3))</f>
        <v>WAT(A) 0-2</v>
      </c>
      <c r="Q272" t="str">
        <f ca="1">IF(RIGHT(FPL_Combined[[#Headers],[Gameweek 16]],2)&lt;$B$622,INDEX(FPL_Results_Extract[Gameweek 16],MATCH($A272,FPL_Results_Extract[[Player]:[Player]],0)),INDEX(Team_Key[[Abbreviation]:[Abbreviation]],MATCH(LEFT(INDEX(FPL_Fixtures_Extract[],MATCH($A272,FPL_Fixtures_Extract[[Player]:[Player]],0),MATCH(FPL_Combined[[#Headers],[Gameweek 16]],FPL_Fixtures_Extract[#Headers],0)),LEN(INDEX(FPL_Fixtures_Extract[],MATCH($A272,FPL_Fixtures_Extract[[Player]:[Player]],0),MATCH(FPL_Combined[[#Headers],[Gameweek 16]],FPL_Fixtures_Extract[#Headers],0)))-4),Team_Key[[Full Name]:[Full Name]],0))&amp;RIGHT(INDEX(FPL_Fixtures_Extract[],MATCH($A272,FPL_Fixtures_Extract[[Player]:[Player]],0),MATCH(FPL_Combined[[#Headers],[Gameweek 16]],FPL_Fixtures_Extract[#Headers],0)),3))</f>
        <v>EVE(H) 1-1</v>
      </c>
      <c r="R272" t="str">
        <f ca="1">IF(RIGHT(FPL_Combined[[#Headers],[Gameweek 17]],2)&lt;$B$622,INDEX(FPL_Results_Extract[Gameweek 17],MATCH($A272,FPL_Results_Extract[[Player]:[Player]],0)),INDEX(Team_Key[[Abbreviation]:[Abbreviation]],MATCH(LEFT(INDEX(FPL_Fixtures_Extract[],MATCH($A272,FPL_Fixtures_Extract[[Player]:[Player]],0),MATCH(FPL_Combined[[#Headers],[Gameweek 17]],FPL_Fixtures_Extract[#Headers],0)),LEN(INDEX(FPL_Fixtures_Extract[],MATCH($A272,FPL_Fixtures_Extract[[Player]:[Player]],0),MATCH(FPL_Combined[[#Headers],[Gameweek 17]],FPL_Fixtures_Extract[#Headers],0)))-4),Team_Key[[Full Name]:[Full Name]],0))&amp;RIGHT(INDEX(FPL_Fixtures_Extract[],MATCH($A272,FPL_Fixtures_Extract[[Player]:[Player]],0),MATCH(FPL_Combined[[#Headers],[Gameweek 17]],FPL_Fixtures_Extract[#Headers],0)),3))</f>
        <v>MUN(A) 2-1</v>
      </c>
      <c r="S272" t="str">
        <f ca="1">IF(RIGHT(FPL_Combined[[#Headers],[Gameweek 18]],2)&lt;$B$622,INDEX(FPL_Results_Extract[Gameweek 18],MATCH($A272,FPL_Results_Extract[[Player]:[Player]],0)),INDEX(Team_Key[[Abbreviation]:[Abbreviation]],MATCH(LEFT(INDEX(FPL_Fixtures_Extract[],MATCH($A272,FPL_Fixtures_Extract[[Player]:[Player]],0),MATCH(FPL_Combined[[#Headers],[Gameweek 18]],FPL_Fixtures_Extract[#Headers],0)),LEN(INDEX(FPL_Fixtures_Extract[],MATCH($A272,FPL_Fixtures_Extract[[Player]:[Player]],0),MATCH(FPL_Combined[[#Headers],[Gameweek 18]],FPL_Fixtures_Extract[#Headers],0)))-4),Team_Key[[Full Name]:[Full Name]],0))&amp;RIGHT(INDEX(FPL_Fixtures_Extract[],MATCH($A272,FPL_Fixtures_Extract[[Player]:[Player]],0),MATCH(FPL_Combined[[#Headers],[Gameweek 18]],FPL_Fixtures_Extract[#Headers],0)),3))</f>
        <v>TOT(A) 0-3</v>
      </c>
      <c r="T272" t="str">
        <f ca="1">IF(RIGHT(FPL_Combined[[#Headers],[Gameweek 19]],2)&lt;$B$622,INDEX(FPL_Results_Extract[Gameweek 19],MATCH($A272,FPL_Results_Extract[[Player]:[Player]],0)),INDEX(Team_Key[[Abbreviation]:[Abbreviation]],MATCH(LEFT(INDEX(FPL_Fixtures_Extract[],MATCH($A272,FPL_Fixtures_Extract[[Player]:[Player]],0),MATCH(FPL_Combined[[#Headers],[Gameweek 19]],FPL_Fixtures_Extract[#Headers],0)),LEN(INDEX(FPL_Fixtures_Extract[],MATCH($A272,FPL_Fixtures_Extract[[Player]:[Player]],0),MATCH(FPL_Combined[[#Headers],[Gameweek 19]],FPL_Fixtures_Extract[#Headers],0)))-4),Team_Key[[Full Name]:[Full Name]],0))&amp;RIGHT(INDEX(FPL_Fixtures_Extract[],MATCH($A272,FPL_Fixtures_Extract[[Player]:[Player]],0),MATCH(FPL_Combined[[#Headers],[Gameweek 19]],FPL_Fixtures_Extract[#Headers],0)),3))</f>
        <v>AVL(H) 2-0</v>
      </c>
      <c r="U272" t="str">
        <f ca="1">IF(RIGHT(FPL_Combined[[#Headers],[Gameweek 20]],2)&lt;$B$622,INDEX(FPL_Results_Extract[Gameweek 20],MATCH($A272,FPL_Results_Extract[[Player]:[Player]],0)),INDEX(Team_Key[[Abbreviation]:[Abbreviation]],MATCH(LEFT(INDEX(FPL_Fixtures_Extract[],MATCH($A272,FPL_Fixtures_Extract[[Player]:[Player]],0),MATCH(FPL_Combined[[#Headers],[Gameweek 20]],FPL_Fixtures_Extract[#Headers],0)),LEN(INDEX(FPL_Fixtures_Extract[],MATCH($A272,FPL_Fixtures_Extract[[Player]:[Player]],0),MATCH(FPL_Combined[[#Headers],[Gameweek 20]],FPL_Fixtures_Extract[#Headers],0)))-4),Team_Key[[Full Name]:[Full Name]],0))&amp;RIGHT(INDEX(FPL_Fixtures_Extract[],MATCH($A272,FPL_Fixtures_Extract[[Player]:[Player]],0),MATCH(FPL_Combined[[#Headers],[Gameweek 20]],FPL_Fixtures_Extract[#Headers],0)),3))</f>
        <v>SOU(H) 1-0</v>
      </c>
      <c r="V272" t="str">
        <f ca="1">IF(RIGHT(FPL_Combined[[#Headers],[Gameweek 21]],2)&lt;$B$622,INDEX(FPL_Results_Extract[Gameweek 21],MATCH($A272,FPL_Results_Extract[[Player]:[Player]],0)),INDEX(Team_Key[[Abbreviation]:[Abbreviation]],MATCH(LEFT(INDEX(FPL_Fixtures_Extract[],MATCH($A272,FPL_Fixtures_Extract[[Player]:[Player]],0),MATCH(FPL_Combined[[#Headers],[Gameweek 21]],FPL_Fixtures_Extract[#Headers],0)),LEN(INDEX(FPL_Fixtures_Extract[],MATCH($A272,FPL_Fixtures_Extract[[Player]:[Player]],0),MATCH(FPL_Combined[[#Headers],[Gameweek 21]],FPL_Fixtures_Extract[#Headers],0)))-4),Team_Key[[Full Name]:[Full Name]],0))&amp;RIGHT(INDEX(FPL_Fixtures_Extract[],MATCH($A272,FPL_Fixtures_Extract[[Player]:[Player]],0),MATCH(FPL_Combined[[#Headers],[Gameweek 21]],FPL_Fixtures_Extract[#Headers],0)),3))</f>
        <v>STK(A) 1-3</v>
      </c>
      <c r="W272" t="str">
        <f ca="1">IF(RIGHT(FPL_Combined[[#Headers],[Gameweek 22]],2)&lt;$B$622,INDEX(FPL_Results_Extract[Gameweek 22],MATCH($A272,FPL_Results_Extract[[Player]:[Player]],0)),INDEX(Team_Key[[Abbreviation]:[Abbreviation]],MATCH(LEFT(INDEX(FPL_Fixtures_Extract[],MATCH($A272,FPL_Fixtures_Extract[[Player]:[Player]],0),MATCH(FPL_Combined[[#Headers],[Gameweek 22]],FPL_Fixtures_Extract[#Headers],0)),LEN(INDEX(FPL_Fixtures_Extract[],MATCH($A272,FPL_Fixtures_Extract[[Player]:[Player]],0),MATCH(FPL_Combined[[#Headers],[Gameweek 22]],FPL_Fixtures_Extract[#Headers],0)))-4),Team_Key[[Full Name]:[Full Name]],0))&amp;RIGHT(INDEX(FPL_Fixtures_Extract[],MATCH($A272,FPL_Fixtures_Extract[[Player]:[Player]],0),MATCH(FPL_Combined[[#Headers],[Gameweek 22]],FPL_Fixtures_Extract[#Headers],0)),3))</f>
        <v>BOU(A) 0-3</v>
      </c>
      <c r="X272" t="str">
        <f ca="1">IF(RIGHT(FPL_Combined[[#Headers],[Gameweek 23]],2)&lt;$B$622,INDEX(FPL_Results_Extract[Gameweek 23],MATCH($A272,FPL_Results_Extract[[Player]:[Player]],0)),INDEX(Team_Key[[Abbreviation]:[Abbreviation]],MATCH(LEFT(INDEX(FPL_Fixtures_Extract[],MATCH($A272,FPL_Fixtures_Extract[[Player]:[Player]],0),MATCH(FPL_Combined[[#Headers],[Gameweek 23]],FPL_Fixtures_Extract[#Headers],0)),LEN(INDEX(FPL_Fixtures_Extract[],MATCH($A272,FPL_Fixtures_Extract[[Player]:[Player]],0),MATCH(FPL_Combined[[#Headers],[Gameweek 23]],FPL_Fixtures_Extract[#Headers],0)))-4),Team_Key[[Full Name]:[Full Name]],0))&amp;RIGHT(INDEX(FPL_Fixtures_Extract[],MATCH($A272,FPL_Fixtures_Extract[[Player]:[Player]],0),MATCH(FPL_Combined[[#Headers],[Gameweek 23]],FPL_Fixtures_Extract[#Headers],0)),3))</f>
        <v>LIV(H) 4-5</v>
      </c>
      <c r="Y272" t="str">
        <f ca="1">IF(RIGHT(FPL_Combined[[#Headers],[Gameweek 24]],2)&lt;$B$622,INDEX(FPL_Results_Extract[Team],MATCH($A272,FPL_Results_Extract[[Player]:[Player]],0)),INDEX(Team_Key[[Abbreviation]:[Abbreviation]],MATCH(LEFT(INDEX(FPL_Fixtures_Extract[],MATCH($A272,FPL_Fixtures_Extract[[Player]:[Player]],0),MATCH(FPL_Combined[[#Headers],[Gameweek 24]],FPL_Fixtures_Extract[#Headers],0)),LEN(INDEX(FPL_Fixtures_Extract[],MATCH($A272,FPL_Fixtures_Extract[[Player]:[Player]],0),MATCH(FPL_Combined[[#Headers],[Gameweek 24]],FPL_Fixtures_Extract[#Headers],0)))-4),Team_Key[[Full Name]:[Full Name]],0))&amp;RIGHT(INDEX(FPL_Fixtures_Extract[],MATCH($A272,FPL_Fixtures_Extract[[Player]:[Player]],0),MATCH(FPL_Combined[[#Headers],[Gameweek 24]],FPL_Fixtures_Extract[#Headers],0)),3))</f>
        <v>NOR</v>
      </c>
      <c r="Z272" t="str">
        <f ca="1">IF(RIGHT(FPL_Combined[[#Headers],[Gameweek 25]],2)&lt;$B$622,INDEX(FPL_Results_Extract[Player],MATCH($A272,FPL_Results_Extract[[Player]:[Player]],0)),INDEX(Team_Key[[Abbreviation]:[Abbreviation]],MATCH(LEFT(INDEX(FPL_Fixtures_Extract[],MATCH($A272,FPL_Fixtures_Extract[[Player]:[Player]],0),MATCH(FPL_Combined[[#Headers],[Gameweek 25]],FPL_Fixtures_Extract[#Headers],0)),LEN(INDEX(FPL_Fixtures_Extract[],MATCH($A272,FPL_Fixtures_Extract[[Player]:[Player]],0),MATCH(FPL_Combined[[#Headers],[Gameweek 25]],FPL_Fixtures_Extract[#Headers],0)))-4),Team_Key[[Full Name]:[Full Name]],0))&amp;RIGHT(INDEX(FPL_Fixtures_Extract[],MATCH($A272,FPL_Fixtures_Extract[[Player]:[Player]],0),MATCH(FPL_Combined[[#Headers],[Gameweek 25]],FPL_Fixtures_Extract[#Headers],0)),3))</f>
        <v>Howson</v>
      </c>
      <c r="AA272" t="str">
        <f ca="1">IF(RIGHT(FPL_Combined[[#Headers],[Gameweek 26]],2)&lt;$B$622,INDEX(FPL_Results_Extract[Gameweek 01],MATCH($A272,FPL_Results_Extract[[Player]:[Player]],0)),INDEX(Team_Key[[Abbreviation]:[Abbreviation]],MATCH(LEFT(INDEX(FPL_Fixtures_Extract[],MATCH($A272,FPL_Fixtures_Extract[[Player]:[Player]],0),MATCH(FPL_Combined[[#Headers],[Gameweek 26]],FPL_Fixtures_Extract[#Headers],0)),LEN(INDEX(FPL_Fixtures_Extract[],MATCH($A272,FPL_Fixtures_Extract[[Player]:[Player]],0),MATCH(FPL_Combined[[#Headers],[Gameweek 26]],FPL_Fixtures_Extract[#Headers],0)))-4),Team_Key[[Full Name]:[Full Name]],0))&amp;RIGHT(INDEX(FPL_Fixtures_Extract[],MATCH($A272,FPL_Fixtures_Extract[[Player]:[Player]],0),MATCH(FPL_Combined[[#Headers],[Gameweek 26]],FPL_Fixtures_Extract[#Headers],0)),3))</f>
        <v>CRY(H) 1-3</v>
      </c>
      <c r="AB272" t="str">
        <f ca="1">IF(RIGHT(FPL_Combined[[#Headers],[Gameweek 27]],2)&lt;$B$622,INDEX(FPL_Results_Extract[Gameweek 02],MATCH($A272,FPL_Results_Extract[[Player]:[Player]],0)),INDEX(Team_Key[[Abbreviation]:[Abbreviation]],MATCH(LEFT(INDEX(FPL_Fixtures_Extract[],MATCH($A272,FPL_Fixtures_Extract[[Player]:[Player]],0),MATCH(FPL_Combined[[#Headers],[Gameweek 27]],FPL_Fixtures_Extract[#Headers],0)),LEN(INDEX(FPL_Fixtures_Extract[],MATCH($A272,FPL_Fixtures_Extract[[Player]:[Player]],0),MATCH(FPL_Combined[[#Headers],[Gameweek 27]],FPL_Fixtures_Extract[#Headers],0)))-4),Team_Key[[Full Name]:[Full Name]],0))&amp;RIGHT(INDEX(FPL_Fixtures_Extract[],MATCH($A272,FPL_Fixtures_Extract[[Player]:[Player]],0),MATCH(FPL_Combined[[#Headers],[Gameweek 27]],FPL_Fixtures_Extract[#Headers],0)),3))</f>
        <v>SUN(A) 3-1</v>
      </c>
      <c r="AC272" t="str">
        <f ca="1">IF(RIGHT(FPL_Combined[[#Headers],[Gameweek 28]],2)&lt;$B$622,INDEX(FPL_Results_Extract[Gameweek 03],MATCH($A272,FPL_Results_Extract[[Player]:[Player]],0)),INDEX(Team_Key[[Abbreviation]:[Abbreviation]],MATCH(LEFT(INDEX(FPL_Fixtures_Extract[],MATCH($A272,FPL_Fixtures_Extract[[Player]:[Player]],0),MATCH(FPL_Combined[[#Headers],[Gameweek 28]],FPL_Fixtures_Extract[#Headers],0)),LEN(INDEX(FPL_Fixtures_Extract[],MATCH($A272,FPL_Fixtures_Extract[[Player]:[Player]],0),MATCH(FPL_Combined[[#Headers],[Gameweek 28]],FPL_Fixtures_Extract[#Headers],0)))-4),Team_Key[[Full Name]:[Full Name]],0))&amp;RIGHT(INDEX(FPL_Fixtures_Extract[],MATCH($A272,FPL_Fixtures_Extract[[Player]:[Player]],0),MATCH(FPL_Combined[[#Headers],[Gameweek 28]],FPL_Fixtures_Extract[#Headers],0)),3))</f>
        <v>STK(H) 1-1</v>
      </c>
      <c r="AD272" t="str">
        <f ca="1">IF(RIGHT(FPL_Combined[[#Headers],[Gameweek 29]],2)&lt;$B$622,INDEX(FPL_Results_Extract[Gameweek 04],MATCH($A272,FPL_Results_Extract[[Player]:[Player]],0)),INDEX(Team_Key[[Abbreviation]:[Abbreviation]],MATCH(LEFT(INDEX(FPL_Fixtures_Extract[],MATCH($A272,FPL_Fixtures_Extract[[Player]:[Player]],0),MATCH(FPL_Combined[[#Headers],[Gameweek 29]],FPL_Fixtures_Extract[#Headers],0)),LEN(INDEX(FPL_Fixtures_Extract[],MATCH($A272,FPL_Fixtures_Extract[[Player]:[Player]],0),MATCH(FPL_Combined[[#Headers],[Gameweek 29]],FPL_Fixtures_Extract[#Headers],0)))-4),Team_Key[[Full Name]:[Full Name]],0))&amp;RIGHT(INDEX(FPL_Fixtures_Extract[],MATCH($A272,FPL_Fixtures_Extract[[Player]:[Player]],0),MATCH(FPL_Combined[[#Headers],[Gameweek 29]],FPL_Fixtures_Extract[#Headers],0)),3))</f>
        <v>SWA(A)</v>
      </c>
      <c r="AE272" t="str">
        <f ca="1">IF(RIGHT(FPL_Combined[[#Headers],[Gameweek 30]],2)&lt;$B$622,INDEX(FPL_Results_Extract[Gameweek 05],MATCH($A272,FPL_Results_Extract[[Player]:[Player]],0)),INDEX(Team_Key[[Abbreviation]:[Abbreviation]],MATCH(LEFT(INDEX(FPL_Fixtures_Extract[],MATCH($A272,FPL_Fixtures_Extract[[Player]:[Player]],0),MATCH(FPL_Combined[[#Headers],[Gameweek 30]],FPL_Fixtures_Extract[#Headers],0)),LEN(INDEX(FPL_Fixtures_Extract[],MATCH($A272,FPL_Fixtures_Extract[[Player]:[Player]],0),MATCH(FPL_Combined[[#Headers],[Gameweek 30]],FPL_Fixtures_Extract[#Headers],0)))-4),Team_Key[[Full Name]:[Full Name]],0))&amp;RIGHT(INDEX(FPL_Fixtures_Extract[],MATCH($A272,FPL_Fixtures_Extract[[Player]:[Player]],0),MATCH(FPL_Combined[[#Headers],[Gameweek 30]],FPL_Fixtures_Extract[#Headers],0)),3))</f>
        <v>MCI(H)</v>
      </c>
      <c r="AF272" t="str">
        <f ca="1">IF(RIGHT(FPL_Combined[[#Headers],[Gameweek 31]],2)&lt;$B$622,INDEX(FPL_Results_Extract[Gameweek 06],MATCH($A272,FPL_Results_Extract[[Player]:[Player]],0)),INDEX(Team_Key[[Abbreviation]:[Abbreviation]],MATCH(LEFT(INDEX(FPL_Fixtures_Extract[],MATCH($A272,FPL_Fixtures_Extract[[Player]:[Player]],0),MATCH(FPL_Combined[[#Headers],[Gameweek 31]],FPL_Fixtures_Extract[#Headers],0)),LEN(INDEX(FPL_Fixtures_Extract[],MATCH($A272,FPL_Fixtures_Extract[[Player]:[Player]],0),MATCH(FPL_Combined[[#Headers],[Gameweek 31]],FPL_Fixtures_Extract[#Headers],0)))-4),Team_Key[[Full Name]:[Full Name]],0))&amp;RIGHT(INDEX(FPL_Fixtures_Extract[],MATCH($A272,FPL_Fixtures_Extract[[Player]:[Player]],0),MATCH(FPL_Combined[[#Headers],[Gameweek 31]],FPL_Fixtures_Extract[#Headers],0)),3))</f>
        <v>WBA(A)</v>
      </c>
      <c r="AG272" t="str">
        <f ca="1">IF(RIGHT(FPL_Combined[[#Headers],[Gameweek 32]],2)&lt;$B$622,INDEX(FPL_Results_Extract[Gameweek 07],MATCH($A272,FPL_Results_Extract[[Player]:[Player]],0)),INDEX(Team_Key[[Abbreviation]:[Abbreviation]],MATCH(LEFT(INDEX(FPL_Fixtures_Extract[],MATCH($A272,FPL_Fixtures_Extract[[Player]:[Player]],0),MATCH(FPL_Combined[[#Headers],[Gameweek 32]],FPL_Fixtures_Extract[#Headers],0)),LEN(INDEX(FPL_Fixtures_Extract[],MATCH($A272,FPL_Fixtures_Extract[[Player]:[Player]],0),MATCH(FPL_Combined[[#Headers],[Gameweek 32]],FPL_Fixtures_Extract[#Headers],0)))-4),Team_Key[[Full Name]:[Full Name]],0))&amp;RIGHT(INDEX(FPL_Fixtures_Extract[],MATCH($A272,FPL_Fixtures_Extract[[Player]:[Player]],0),MATCH(FPL_Combined[[#Headers],[Gameweek 32]],FPL_Fixtures_Extract[#Headers],0)),3))</f>
        <v>NEW(H)</v>
      </c>
      <c r="AH272" t="str">
        <f ca="1">IF(RIGHT(FPL_Combined[[#Headers],[Gameweek 33]],2)&lt;$B$622,INDEX(FPL_Results_Extract[Gameweek 08],MATCH($A272,FPL_Results_Extract[[Player]:[Player]],0)),INDEX(Team_Key[[Abbreviation]:[Abbreviation]],MATCH(LEFT(INDEX(FPL_Fixtures_Extract[],MATCH($A272,FPL_Fixtures_Extract[[Player]:[Player]],0),MATCH(FPL_Combined[[#Headers],[Gameweek 33]],FPL_Fixtures_Extract[#Headers],0)),LEN(INDEX(FPL_Fixtures_Extract[],MATCH($A272,FPL_Fixtures_Extract[[Player]:[Player]],0),MATCH(FPL_Combined[[#Headers],[Gameweek 33]],FPL_Fixtures_Extract[#Headers],0)))-4),Team_Key[[Full Name]:[Full Name]],0))&amp;RIGHT(INDEX(FPL_Fixtures_Extract[],MATCH($A272,FPL_Fixtures_Extract[[Player]:[Player]],0),MATCH(FPL_Combined[[#Headers],[Gameweek 33]],FPL_Fixtures_Extract[#Headers],0)),3))</f>
        <v>CRY(A)</v>
      </c>
      <c r="AI272" t="str">
        <f ca="1">IF(RIGHT(FPL_Combined[[#Headers],[Gameweek 34]],2)&lt;$B$622,INDEX(FPL_Results_Extract[Gameweek 09],MATCH($A272,FPL_Results_Extract[[Player]:[Player]],0)),INDEX(Team_Key[[Abbreviation]:[Abbreviation]],MATCH(LEFT(INDEX(FPL_Fixtures_Extract[],MATCH($A272,FPL_Fixtures_Extract[[Player]:[Player]],0),MATCH(FPL_Combined[[#Headers],[Gameweek 34]],FPL_Fixtures_Extract[#Headers],0)),LEN(INDEX(FPL_Fixtures_Extract[],MATCH($A272,FPL_Fixtures_Extract[[Player]:[Player]],0),MATCH(FPL_Combined[[#Headers],[Gameweek 34]],FPL_Fixtures_Extract[#Headers],0)))-4),Team_Key[[Full Name]:[Full Name]],0))&amp;RIGHT(INDEX(FPL_Fixtures_Extract[],MATCH($A272,FPL_Fixtures_Extract[[Player]:[Player]],0),MATCH(FPL_Combined[[#Headers],[Gameweek 34]],FPL_Fixtures_Extract[#Headers],0)),3))</f>
        <v>SUN(H)</v>
      </c>
      <c r="AJ272" t="str">
        <f ca="1">IF(RIGHT(FPL_Combined[[#Headers],[Gameweek 35]],2)&lt;$B$622,INDEX(FPL_Results_Extract[Gameweek 10],MATCH($A272,FPL_Results_Extract[[Player]:[Player]],0)),INDEX(Team_Key[[Abbreviation]:[Abbreviation]],MATCH(LEFT(INDEX(FPL_Fixtures_Extract[],MATCH($A272,FPL_Fixtures_Extract[[Player]:[Player]],0),MATCH(FPL_Combined[[#Headers],[Gameweek 35]],FPL_Fixtures_Extract[#Headers],0)),LEN(INDEX(FPL_Fixtures_Extract[],MATCH($A272,FPL_Fixtures_Extract[[Player]:[Player]],0),MATCH(FPL_Combined[[#Headers],[Gameweek 35]],FPL_Fixtures_Extract[#Headers],0)))-4),Team_Key[[Full Name]:[Full Name]],0))&amp;RIGHT(INDEX(FPL_Fixtures_Extract[],MATCH($A272,FPL_Fixtures_Extract[[Player]:[Player]],0),MATCH(FPL_Combined[[#Headers],[Gameweek 35]],FPL_Fixtures_Extract[#Headers],0)),3))</f>
        <v>WAT(H)</v>
      </c>
      <c r="AK272" t="str">
        <f ca="1">IF(RIGHT(FPL_Combined[[#Headers],[Gameweek 36]],2)&lt;$B$622,INDEX(FPL_Results_Extract[Gameweek 11],MATCH($A272,FPL_Results_Extract[[Player]:[Player]],0)),INDEX(Team_Key[[Abbreviation]:[Abbreviation]],MATCH(LEFT(INDEX(FPL_Fixtures_Extract[],MATCH($A272,FPL_Fixtures_Extract[[Player]:[Player]],0),MATCH(FPL_Combined[[#Headers],[Gameweek 36]],FPL_Fixtures_Extract[#Headers],0)),LEN(INDEX(FPL_Fixtures_Extract[],MATCH($A272,FPL_Fixtures_Extract[[Player]:[Player]],0),MATCH(FPL_Combined[[#Headers],[Gameweek 36]],FPL_Fixtures_Extract[#Headers],0)))-4),Team_Key[[Full Name]:[Full Name]],0))&amp;RIGHT(INDEX(FPL_Fixtures_Extract[],MATCH($A272,FPL_Fixtures_Extract[[Player]:[Player]],0),MATCH(FPL_Combined[[#Headers],[Gameweek 36]],FPL_Fixtures_Extract[#Headers],0)),3))</f>
        <v>ARS(A)</v>
      </c>
      <c r="AL272" t="str">
        <f ca="1">IF(RIGHT(FPL_Combined[[#Headers],[Gameweek 37]],2)&lt;$B$622,INDEX(FPL_Results_Extract[Gameweek 12],MATCH($A272,FPL_Results_Extract[[Player]:[Player]],0)),INDEX(Team_Key[[Abbreviation]:[Abbreviation]],MATCH(LEFT(INDEX(FPL_Fixtures_Extract[],MATCH($A272,FPL_Fixtures_Extract[[Player]:[Player]],0),MATCH(FPL_Combined[[#Headers],[Gameweek 37]],FPL_Fixtures_Extract[#Headers],0)),LEN(INDEX(FPL_Fixtures_Extract[],MATCH($A272,FPL_Fixtures_Extract[[Player]:[Player]],0),MATCH(FPL_Combined[[#Headers],[Gameweek 37]],FPL_Fixtures_Extract[#Headers],0)))-4),Team_Key[[Full Name]:[Full Name]],0))&amp;RIGHT(INDEX(FPL_Fixtures_Extract[],MATCH($A272,FPL_Fixtures_Extract[[Player]:[Player]],0),MATCH(FPL_Combined[[#Headers],[Gameweek 37]],FPL_Fixtures_Extract[#Headers],0)),3))</f>
        <v>MUN(H)</v>
      </c>
      <c r="AM272" t="str">
        <f ca="1">IF(RIGHT(FPL_Combined[[#Headers],[Gameweek 38]],2)&lt;$B$622,INDEX(FPL_Results_Extract[Gameweek 13],MATCH($A272,FPL_Results_Extract[[Player]:[Player]],0)),INDEX(Team_Key[[Abbreviation]:[Abbreviation]],MATCH(LEFT(INDEX(FPL_Fixtures_Extract[],MATCH($A272,FPL_Fixtures_Extract[[Player]:[Player]],0),MATCH(FPL_Combined[[#Headers],[Gameweek 38]],FPL_Fixtures_Extract[#Headers],0)),LEN(INDEX(FPL_Fixtures_Extract[],MATCH($A272,FPL_Fixtures_Extract[[Player]:[Player]],0),MATCH(FPL_Combined[[#Headers],[Gameweek 38]],FPL_Fixtures_Extract[#Headers],0)))-4),Team_Key[[Full Name]:[Full Name]],0))&amp;RIGHT(INDEX(FPL_Fixtures_Extract[],MATCH($A272,FPL_Fixtures_Extract[[Player]:[Player]],0),MATCH(FPL_Combined[[#Headers],[Gameweek 38]],FPL_Fixtures_Extract[#Headers],0)),3))</f>
        <v>EVE(A)</v>
      </c>
    </row>
    <row r="273" spans="1:39" x14ac:dyDescent="0.45">
      <c r="A273" t="s">
        <v>467</v>
      </c>
      <c r="B273" t="str">
        <f ca="1">IF(RIGHT(FPL_Combined[[#Headers],[Gameweek 01]],2)&lt;$B$622,INDEX(FPL_Results_Extract[Gameweek 01],MATCH($A273,FPL_Results_Extract[[Player]:[Player]],0)),INDEX(Team_Key[[Abbreviation]:[Abbreviation]],MATCH(LEFT(INDEX(FPL_Fixtures_Extract[],MATCH($A273,FPL_Fixtures_Extract[[Player]:[Player]],0),MATCH(FPL_Combined[[#Headers],[Gameweek 01]],FPL_Fixtures_Extract[#Headers],0)),LEN(INDEX(FPL_Fixtures_Extract[],MATCH($A273,FPL_Fixtures_Extract[[Player]:[Player]],0),MATCH(FPL_Combined[[#Headers],[Gameweek 01]],FPL_Fixtures_Extract[#Headers],0)))-4),Team_Key[[Full Name]:[Full Name]],0))&amp;RIGHT(INDEX(FPL_Fixtures_Extract[],MATCH($A273,FPL_Fixtures_Extract[[Player]:[Player]],0),MATCH(FPL_Combined[[#Headers],[Gameweek 01]],FPL_Fixtures_Extract[#Headers],0)),3))</f>
        <v>N/A</v>
      </c>
      <c r="C273" t="str">
        <f ca="1">IF(RIGHT(FPL_Combined[[#Headers],[Gameweek 02]],2)&lt;$B$622,INDEX(FPL_Results_Extract[Gameweek 02],MATCH($A273,FPL_Results_Extract[[Player]:[Player]],0)),INDEX(Team_Key[[Abbreviation]:[Abbreviation]],MATCH(LEFT(INDEX(FPL_Fixtures_Extract[],MATCH($A273,FPL_Fixtures_Extract[[Player]:[Player]],0),MATCH(FPL_Combined[[#Headers],[Gameweek 02]],FPL_Fixtures_Extract[#Headers],0)),LEN(INDEX(FPL_Fixtures_Extract[],MATCH($A273,FPL_Fixtures_Extract[[Player]:[Player]],0),MATCH(FPL_Combined[[#Headers],[Gameweek 02]],FPL_Fixtures_Extract[#Headers],0)))-4),Team_Key[[Full Name]:[Full Name]],0))&amp;RIGHT(INDEX(FPL_Fixtures_Extract[],MATCH($A273,FPL_Fixtures_Extract[[Player]:[Player]],0),MATCH(FPL_Combined[[#Headers],[Gameweek 02]],FPL_Fixtures_Extract[#Headers],0)),3))</f>
        <v>N/A</v>
      </c>
      <c r="D273" t="str">
        <f ca="1">IF(RIGHT(FPL_Combined[[#Headers],[Gameweek 03]],2)&lt;$B$622,INDEX(FPL_Results_Extract[Gameweek 03],MATCH($A273,FPL_Results_Extract[[Player]:[Player]],0)),INDEX(Team_Key[[Abbreviation]:[Abbreviation]],MATCH(LEFT(INDEX(FPL_Fixtures_Extract[],MATCH($A273,FPL_Fixtures_Extract[[Player]:[Player]],0),MATCH(FPL_Combined[[#Headers],[Gameweek 03]],FPL_Fixtures_Extract[#Headers],0)),LEN(INDEX(FPL_Fixtures_Extract[],MATCH($A273,FPL_Fixtures_Extract[[Player]:[Player]],0),MATCH(FPL_Combined[[#Headers],[Gameweek 03]],FPL_Fixtures_Extract[#Headers],0)))-4),Team_Key[[Full Name]:[Full Name]],0))&amp;RIGHT(INDEX(FPL_Fixtures_Extract[],MATCH($A273,FPL_Fixtures_Extract[[Player]:[Player]],0),MATCH(FPL_Combined[[#Headers],[Gameweek 03]],FPL_Fixtures_Extract[#Headers],0)),3))</f>
        <v>N/A</v>
      </c>
      <c r="E273" t="str">
        <f ca="1">IF(RIGHT(FPL_Combined[[#Headers],[Gameweek 04]],2)&lt;$B$622,INDEX(FPL_Results_Extract[Gameweek 04],MATCH($A273,FPL_Results_Extract[[Player]:[Player]],0)),INDEX(Team_Key[[Abbreviation]:[Abbreviation]],MATCH(LEFT(INDEX(FPL_Fixtures_Extract[],MATCH($A273,FPL_Fixtures_Extract[[Player]:[Player]],0),MATCH(FPL_Combined[[#Headers],[Gameweek 04]],FPL_Fixtures_Extract[#Headers],0)),LEN(INDEX(FPL_Fixtures_Extract[],MATCH($A273,FPL_Fixtures_Extract[[Player]:[Player]],0),MATCH(FPL_Combined[[#Headers],[Gameweek 04]],FPL_Fixtures_Extract[#Headers],0)))-4),Team_Key[[Full Name]:[Full Name]],0))&amp;RIGHT(INDEX(FPL_Fixtures_Extract[],MATCH($A273,FPL_Fixtures_Extract[[Player]:[Player]],0),MATCH(FPL_Combined[[#Headers],[Gameweek 04]],FPL_Fixtures_Extract[#Headers],0)),3))</f>
        <v>N/A</v>
      </c>
      <c r="F273" t="str">
        <f ca="1">IF(RIGHT(FPL_Combined[[#Headers],[Gameweek 05]],2)&lt;$B$622,INDEX(FPL_Results_Extract[Gameweek 05],MATCH($A273,FPL_Results_Extract[[Player]:[Player]],0)),INDEX(Team_Key[[Abbreviation]:[Abbreviation]],MATCH(LEFT(INDEX(FPL_Fixtures_Extract[],MATCH($A273,FPL_Fixtures_Extract[[Player]:[Player]],0),MATCH(FPL_Combined[[#Headers],[Gameweek 05]],FPL_Fixtures_Extract[#Headers],0)),LEN(INDEX(FPL_Fixtures_Extract[],MATCH($A273,FPL_Fixtures_Extract[[Player]:[Player]],0),MATCH(FPL_Combined[[#Headers],[Gameweek 05]],FPL_Fixtures_Extract[#Headers],0)))-4),Team_Key[[Full Name]:[Full Name]],0))&amp;RIGHT(INDEX(FPL_Fixtures_Extract[],MATCH($A273,FPL_Fixtures_Extract[[Player]:[Player]],0),MATCH(FPL_Combined[[#Headers],[Gameweek 05]],FPL_Fixtures_Extract[#Headers],0)),3))</f>
        <v>N/A</v>
      </c>
      <c r="G273" t="str">
        <f ca="1">IF(RIGHT(FPL_Combined[[#Headers],[Gameweek 06]],2)&lt;$B$622,INDEX(FPL_Results_Extract[Gameweek 06],MATCH($A273,FPL_Results_Extract[[Player]:[Player]],0)),INDEX(Team_Key[[Abbreviation]:[Abbreviation]],MATCH(LEFT(INDEX(FPL_Fixtures_Extract[],MATCH($A273,FPL_Fixtures_Extract[[Player]:[Player]],0),MATCH(FPL_Combined[[#Headers],[Gameweek 06]],FPL_Fixtures_Extract[#Headers],0)),LEN(INDEX(FPL_Fixtures_Extract[],MATCH($A273,FPL_Fixtures_Extract[[Player]:[Player]],0),MATCH(FPL_Combined[[#Headers],[Gameweek 06]],FPL_Fixtures_Extract[#Headers],0)))-4),Team_Key[[Full Name]:[Full Name]],0))&amp;RIGHT(INDEX(FPL_Fixtures_Extract[],MATCH($A273,FPL_Fixtures_Extract[[Player]:[Player]],0),MATCH(FPL_Combined[[#Headers],[Gameweek 06]],FPL_Fixtures_Extract[#Headers],0)),3))</f>
        <v>N/A</v>
      </c>
      <c r="H273" t="str">
        <f ca="1">IF(RIGHT(FPL_Combined[[#Headers],[Gameweek 07]],2)&lt;$B$622,INDEX(FPL_Results_Extract[Gameweek 07],MATCH($A273,FPL_Results_Extract[[Player]:[Player]],0)),INDEX(Team_Key[[Abbreviation]:[Abbreviation]],MATCH(LEFT(INDEX(FPL_Fixtures_Extract[],MATCH($A273,FPL_Fixtures_Extract[[Player]:[Player]],0),MATCH(FPL_Combined[[#Headers],[Gameweek 07]],FPL_Fixtures_Extract[#Headers],0)),LEN(INDEX(FPL_Fixtures_Extract[],MATCH($A273,FPL_Fixtures_Extract[[Player]:[Player]],0),MATCH(FPL_Combined[[#Headers],[Gameweek 07]],FPL_Fixtures_Extract[#Headers],0)))-4),Team_Key[[Full Name]:[Full Name]],0))&amp;RIGHT(INDEX(FPL_Fixtures_Extract[],MATCH($A273,FPL_Fixtures_Extract[[Player]:[Player]],0),MATCH(FPL_Combined[[#Headers],[Gameweek 07]],FPL_Fixtures_Extract[#Headers],0)),3))</f>
        <v>N/A</v>
      </c>
      <c r="I273" t="str">
        <f ca="1">IF(RIGHT(FPL_Combined[[#Headers],[Gameweek 08]],2)&lt;$B$622,INDEX(FPL_Results_Extract[Gameweek 08],MATCH($A273,FPL_Results_Extract[[Player]:[Player]],0)),INDEX(Team_Key[[Abbreviation]:[Abbreviation]],MATCH(LEFT(INDEX(FPL_Fixtures_Extract[],MATCH($A273,FPL_Fixtures_Extract[[Player]:[Player]],0),MATCH(FPL_Combined[[#Headers],[Gameweek 08]],FPL_Fixtures_Extract[#Headers],0)),LEN(INDEX(FPL_Fixtures_Extract[],MATCH($A273,FPL_Fixtures_Extract[[Player]:[Player]],0),MATCH(FPL_Combined[[#Headers],[Gameweek 08]],FPL_Fixtures_Extract[#Headers],0)))-4),Team_Key[[Full Name]:[Full Name]],0))&amp;RIGHT(INDEX(FPL_Fixtures_Extract[],MATCH($A273,FPL_Fixtures_Extract[[Player]:[Player]],0),MATCH(FPL_Combined[[#Headers],[Gameweek 08]],FPL_Fixtures_Extract[#Headers],0)),3))</f>
        <v>N/A</v>
      </c>
      <c r="J273" t="str">
        <f ca="1">IF(RIGHT(FPL_Combined[[#Headers],[Gameweek 09]],2)&lt;$B$622,INDEX(FPL_Results_Extract[Gameweek 09],MATCH($A273,FPL_Results_Extract[[Player]:[Player]],0)),INDEX(Team_Key[[Abbreviation]:[Abbreviation]],MATCH(LEFT(INDEX(FPL_Fixtures_Extract[],MATCH($A273,FPL_Fixtures_Extract[[Player]:[Player]],0),MATCH(FPL_Combined[[#Headers],[Gameweek 09]],FPL_Fixtures_Extract[#Headers],0)),LEN(INDEX(FPL_Fixtures_Extract[],MATCH($A273,FPL_Fixtures_Extract[[Player]:[Player]],0),MATCH(FPL_Combined[[#Headers],[Gameweek 09]],FPL_Fixtures_Extract[#Headers],0)))-4),Team_Key[[Full Name]:[Full Name]],0))&amp;RIGHT(INDEX(FPL_Fixtures_Extract[],MATCH($A273,FPL_Fixtures_Extract[[Player]:[Player]],0),MATCH(FPL_Combined[[#Headers],[Gameweek 09]],FPL_Fixtures_Extract[#Headers],0)),3))</f>
        <v>N/A</v>
      </c>
      <c r="K273" t="str">
        <f ca="1">IF(RIGHT(FPL_Combined[[#Headers],[Gameweek 10]],2)&lt;$B$622,INDEX(FPL_Results_Extract[Gameweek 10],MATCH($A273,FPL_Results_Extract[[Player]:[Player]],0)),INDEX(Team_Key[[Abbreviation]:[Abbreviation]],MATCH(LEFT(INDEX(FPL_Fixtures_Extract[],MATCH($A273,FPL_Fixtures_Extract[[Player]:[Player]],0),MATCH(FPL_Combined[[#Headers],[Gameweek 10]],FPL_Fixtures_Extract[#Headers],0)),LEN(INDEX(FPL_Fixtures_Extract[],MATCH($A273,FPL_Fixtures_Extract[[Player]:[Player]],0),MATCH(FPL_Combined[[#Headers],[Gameweek 10]],FPL_Fixtures_Extract[#Headers],0)))-4),Team_Key[[Full Name]:[Full Name]],0))&amp;RIGHT(INDEX(FPL_Fixtures_Extract[],MATCH($A273,FPL_Fixtures_Extract[[Player]:[Player]],0),MATCH(FPL_Combined[[#Headers],[Gameweek 10]],FPL_Fixtures_Extract[#Headers],0)),3))</f>
        <v>N/A</v>
      </c>
      <c r="L273" t="str">
        <f ca="1">IF(RIGHT(FPL_Combined[[#Headers],[Gameweek 11]],2)&lt;$B$622,INDEX(FPL_Results_Extract[Gameweek 11],MATCH($A273,FPL_Results_Extract[[Player]:[Player]],0)),INDEX(Team_Key[[Abbreviation]:[Abbreviation]],MATCH(LEFT(INDEX(FPL_Fixtures_Extract[],MATCH($A273,FPL_Fixtures_Extract[[Player]:[Player]],0),MATCH(FPL_Combined[[#Headers],[Gameweek 11]],FPL_Fixtures_Extract[#Headers],0)),LEN(INDEX(FPL_Fixtures_Extract[],MATCH($A273,FPL_Fixtures_Extract[[Player]:[Player]],0),MATCH(FPL_Combined[[#Headers],[Gameweek 11]],FPL_Fixtures_Extract[#Headers],0)))-4),Team_Key[[Full Name]:[Full Name]],0))&amp;RIGHT(INDEX(FPL_Fixtures_Extract[],MATCH($A273,FPL_Fixtures_Extract[[Player]:[Player]],0),MATCH(FPL_Combined[[#Headers],[Gameweek 11]],FPL_Fixtures_Extract[#Headers],0)),3))</f>
        <v>N/A</v>
      </c>
      <c r="M273" t="str">
        <f ca="1">IF(RIGHT(FPL_Combined[[#Headers],[Gameweek 12]],2)&lt;$B$622,INDEX(FPL_Results_Extract[Gameweek 12],MATCH($A273,FPL_Results_Extract[[Player]:[Player]],0)),INDEX(Team_Key[[Abbreviation]:[Abbreviation]],MATCH(LEFT(INDEX(FPL_Fixtures_Extract[],MATCH($A273,FPL_Fixtures_Extract[[Player]:[Player]],0),MATCH(FPL_Combined[[#Headers],[Gameweek 12]],FPL_Fixtures_Extract[#Headers],0)),LEN(INDEX(FPL_Fixtures_Extract[],MATCH($A273,FPL_Fixtures_Extract[[Player]:[Player]],0),MATCH(FPL_Combined[[#Headers],[Gameweek 12]],FPL_Fixtures_Extract[#Headers],0)))-4),Team_Key[[Full Name]:[Full Name]],0))&amp;RIGHT(INDEX(FPL_Fixtures_Extract[],MATCH($A273,FPL_Fixtures_Extract[[Player]:[Player]],0),MATCH(FPL_Combined[[#Headers],[Gameweek 12]],FPL_Fixtures_Extract[#Headers],0)),3))</f>
        <v>N/A</v>
      </c>
      <c r="N273" t="str">
        <f ca="1">IF(RIGHT(FPL_Combined[[#Headers],[Gameweek 13]],2)&lt;$B$622,INDEX(FPL_Results_Extract[Gameweek 13],MATCH($A273,FPL_Results_Extract[[Player]:[Player]],0)),INDEX(Team_Key[[Abbreviation]:[Abbreviation]],MATCH(LEFT(INDEX(FPL_Fixtures_Extract[],MATCH($A273,FPL_Fixtures_Extract[[Player]:[Player]],0),MATCH(FPL_Combined[[#Headers],[Gameweek 13]],FPL_Fixtures_Extract[#Headers],0)),LEN(INDEX(FPL_Fixtures_Extract[],MATCH($A273,FPL_Fixtures_Extract[[Player]:[Player]],0),MATCH(FPL_Combined[[#Headers],[Gameweek 13]],FPL_Fixtures_Extract[#Headers],0)))-4),Team_Key[[Full Name]:[Full Name]],0))&amp;RIGHT(INDEX(FPL_Fixtures_Extract[],MATCH($A273,FPL_Fixtures_Extract[[Player]:[Player]],0),MATCH(FPL_Combined[[#Headers],[Gameweek 13]],FPL_Fixtures_Extract[#Headers],0)),3))</f>
        <v>N/A</v>
      </c>
      <c r="O273" t="str">
        <f ca="1">IF(RIGHT(FPL_Combined[[#Headers],[Gameweek 14]],2)&lt;$B$622,INDEX(FPL_Results_Extract[Gameweek 14],MATCH($A273,FPL_Results_Extract[[Player]:[Player]],0)),INDEX(Team_Key[[Abbreviation]:[Abbreviation]],MATCH(LEFT(INDEX(FPL_Fixtures_Extract[],MATCH($A273,FPL_Fixtures_Extract[[Player]:[Player]],0),MATCH(FPL_Combined[[#Headers],[Gameweek 14]],FPL_Fixtures_Extract[#Headers],0)),LEN(INDEX(FPL_Fixtures_Extract[],MATCH($A273,FPL_Fixtures_Extract[[Player]:[Player]],0),MATCH(FPL_Combined[[#Headers],[Gameweek 14]],FPL_Fixtures_Extract[#Headers],0)))-4),Team_Key[[Full Name]:[Full Name]],0))&amp;RIGHT(INDEX(FPL_Fixtures_Extract[],MATCH($A273,FPL_Fixtures_Extract[[Player]:[Player]],0),MATCH(FPL_Combined[[#Headers],[Gameweek 14]],FPL_Fixtures_Extract[#Headers],0)),3))</f>
        <v>N/A</v>
      </c>
      <c r="P273" t="str">
        <f ca="1">IF(RIGHT(FPL_Combined[[#Headers],[Gameweek 15]],2)&lt;$B$622,INDEX(FPL_Results_Extract[Gameweek 15],MATCH($A273,FPL_Results_Extract[[Player]:[Player]],0)),INDEX(Team_Key[[Abbreviation]:[Abbreviation]],MATCH(LEFT(INDEX(FPL_Fixtures_Extract[],MATCH($A273,FPL_Fixtures_Extract[[Player]:[Player]],0),MATCH(FPL_Combined[[#Headers],[Gameweek 15]],FPL_Fixtures_Extract[#Headers],0)),LEN(INDEX(FPL_Fixtures_Extract[],MATCH($A273,FPL_Fixtures_Extract[[Player]:[Player]],0),MATCH(FPL_Combined[[#Headers],[Gameweek 15]],FPL_Fixtures_Extract[#Headers],0)))-4),Team_Key[[Full Name]:[Full Name]],0))&amp;RIGHT(INDEX(FPL_Fixtures_Extract[],MATCH($A273,FPL_Fixtures_Extract[[Player]:[Player]],0),MATCH(FPL_Combined[[#Headers],[Gameweek 15]],FPL_Fixtures_Extract[#Headers],0)),3))</f>
        <v>STK(A) 0-2</v>
      </c>
      <c r="Q273" t="str">
        <f ca="1">IF(RIGHT(FPL_Combined[[#Headers],[Gameweek 16]],2)&lt;$B$622,INDEX(FPL_Results_Extract[Gameweek 16],MATCH($A273,FPL_Results_Extract[[Player]:[Player]],0)),INDEX(Team_Key[[Abbreviation]:[Abbreviation]],MATCH(LEFT(INDEX(FPL_Fixtures_Extract[],MATCH($A273,FPL_Fixtures_Extract[[Player]:[Player]],0),MATCH(FPL_Combined[[#Headers],[Gameweek 16]],FPL_Fixtures_Extract[#Headers],0)),LEN(INDEX(FPL_Fixtures_Extract[],MATCH($A273,FPL_Fixtures_Extract[[Player]:[Player]],0),MATCH(FPL_Combined[[#Headers],[Gameweek 16]],FPL_Fixtures_Extract[#Headers],0)))-4),Team_Key[[Full Name]:[Full Name]],0))&amp;RIGHT(INDEX(FPL_Fixtures_Extract[],MATCH($A273,FPL_Fixtures_Extract[[Player]:[Player]],0),MATCH(FPL_Combined[[#Headers],[Gameweek 16]],FPL_Fixtures_Extract[#Headers],0)),3))</f>
        <v>SWA(H) 2-1</v>
      </c>
      <c r="R273" t="str">
        <f ca="1">IF(RIGHT(FPL_Combined[[#Headers],[Gameweek 17]],2)&lt;$B$622,INDEX(FPL_Results_Extract[Gameweek 17],MATCH($A273,FPL_Results_Extract[[Player]:[Player]],0)),INDEX(Team_Key[[Abbreviation]:[Abbreviation]],MATCH(LEFT(INDEX(FPL_Fixtures_Extract[],MATCH($A273,FPL_Fixtures_Extract[[Player]:[Player]],0),MATCH(FPL_Combined[[#Headers],[Gameweek 17]],FPL_Fixtures_Extract[#Headers],0)),LEN(INDEX(FPL_Fixtures_Extract[],MATCH($A273,FPL_Fixtures_Extract[[Player]:[Player]],0),MATCH(FPL_Combined[[#Headers],[Gameweek 17]],FPL_Fixtures_Extract[#Headers],0)))-4),Team_Key[[Full Name]:[Full Name]],0))&amp;RIGHT(INDEX(FPL_Fixtures_Extract[],MATCH($A273,FPL_Fixtures_Extract[[Player]:[Player]],0),MATCH(FPL_Combined[[#Headers],[Gameweek 17]],FPL_Fixtures_Extract[#Headers],0)),3))</f>
        <v>ARS(A) 1-2</v>
      </c>
      <c r="S273" t="str">
        <f ca="1">IF(RIGHT(FPL_Combined[[#Headers],[Gameweek 18]],2)&lt;$B$622,INDEX(FPL_Results_Extract[Gameweek 18],MATCH($A273,FPL_Results_Extract[[Player]:[Player]],0)),INDEX(Team_Key[[Abbreviation]:[Abbreviation]],MATCH(LEFT(INDEX(FPL_Fixtures_Extract[],MATCH($A273,FPL_Fixtures_Extract[[Player]:[Player]],0),MATCH(FPL_Combined[[#Headers],[Gameweek 18]],FPL_Fixtures_Extract[#Headers],0)),LEN(INDEX(FPL_Fixtures_Extract[],MATCH($A273,FPL_Fixtures_Extract[[Player]:[Player]],0),MATCH(FPL_Combined[[#Headers],[Gameweek 18]],FPL_Fixtures_Extract[#Headers],0)))-4),Team_Key[[Full Name]:[Full Name]],0))&amp;RIGHT(INDEX(FPL_Fixtures_Extract[],MATCH($A273,FPL_Fixtures_Extract[[Player]:[Player]],0),MATCH(FPL_Combined[[#Headers],[Gameweek 18]],FPL_Fixtures_Extract[#Headers],0)),3))</f>
        <v>SUN(H) 4-1</v>
      </c>
      <c r="T273" t="str">
        <f ca="1">IF(RIGHT(FPL_Combined[[#Headers],[Gameweek 19]],2)&lt;$B$622,INDEX(FPL_Results_Extract[Gameweek 19],MATCH($A273,FPL_Results_Extract[[Player]:[Player]],0)),INDEX(Team_Key[[Abbreviation]:[Abbreviation]],MATCH(LEFT(INDEX(FPL_Fixtures_Extract[],MATCH($A273,FPL_Fixtures_Extract[[Player]:[Player]],0),MATCH(FPL_Combined[[#Headers],[Gameweek 19]],FPL_Fixtures_Extract[#Headers],0)),LEN(INDEX(FPL_Fixtures_Extract[],MATCH($A273,FPL_Fixtures_Extract[[Player]:[Player]],0),MATCH(FPL_Combined[[#Headers],[Gameweek 19]],FPL_Fixtures_Extract[#Headers],0)))-4),Team_Key[[Full Name]:[Full Name]],0))&amp;RIGHT(INDEX(FPL_Fixtures_Extract[],MATCH($A273,FPL_Fixtures_Extract[[Player]:[Player]],0),MATCH(FPL_Combined[[#Headers],[Gameweek 19]],FPL_Fixtures_Extract[#Headers],0)),3))</f>
        <v>LEI(A) 0-0</v>
      </c>
      <c r="U273" t="str">
        <f ca="1">IF(RIGHT(FPL_Combined[[#Headers],[Gameweek 20]],2)&lt;$B$622,INDEX(FPL_Results_Extract[Gameweek 20],MATCH($A273,FPL_Results_Extract[[Player]:[Player]],0)),INDEX(Team_Key[[Abbreviation]:[Abbreviation]],MATCH(LEFT(INDEX(FPL_Fixtures_Extract[],MATCH($A273,FPL_Fixtures_Extract[[Player]:[Player]],0),MATCH(FPL_Combined[[#Headers],[Gameweek 20]],FPL_Fixtures_Extract[#Headers],0)),LEN(INDEX(FPL_Fixtures_Extract[],MATCH($A273,FPL_Fixtures_Extract[[Player]:[Player]],0),MATCH(FPL_Combined[[#Headers],[Gameweek 20]],FPL_Fixtures_Extract[#Headers],0)))-4),Team_Key[[Full Name]:[Full Name]],0))&amp;RIGHT(INDEX(FPL_Fixtures_Extract[],MATCH($A273,FPL_Fixtures_Extract[[Player]:[Player]],0),MATCH(FPL_Combined[[#Headers],[Gameweek 20]],FPL_Fixtures_Extract[#Headers],0)),3))</f>
        <v>WAT(A) 2-1</v>
      </c>
      <c r="V273" t="str">
        <f ca="1">IF(RIGHT(FPL_Combined[[#Headers],[Gameweek 21]],2)&lt;$B$622,INDEX(FPL_Results_Extract[Gameweek 21],MATCH($A273,FPL_Results_Extract[[Player]:[Player]],0)),INDEX(Team_Key[[Abbreviation]:[Abbreviation]],MATCH(LEFT(INDEX(FPL_Fixtures_Extract[],MATCH($A273,FPL_Fixtures_Extract[[Player]:[Player]],0),MATCH(FPL_Combined[[#Headers],[Gameweek 21]],FPL_Fixtures_Extract[#Headers],0)),LEN(INDEX(FPL_Fixtures_Extract[],MATCH($A273,FPL_Fixtures_Extract[[Player]:[Player]],0),MATCH(FPL_Combined[[#Headers],[Gameweek 21]],FPL_Fixtures_Extract[#Headers],0)))-4),Team_Key[[Full Name]:[Full Name]],0))&amp;RIGHT(INDEX(FPL_Fixtures_Extract[],MATCH($A273,FPL_Fixtures_Extract[[Player]:[Player]],0),MATCH(FPL_Combined[[#Headers],[Gameweek 21]],FPL_Fixtures_Extract[#Headers],0)),3))</f>
        <v>EVE(H) 0-0</v>
      </c>
      <c r="W273" t="str">
        <f ca="1">IF(RIGHT(FPL_Combined[[#Headers],[Gameweek 22]],2)&lt;$B$622,INDEX(FPL_Results_Extract[Gameweek 22],MATCH($A273,FPL_Results_Extract[[Player]:[Player]],0)),INDEX(Team_Key[[Abbreviation]:[Abbreviation]],MATCH(LEFT(INDEX(FPL_Fixtures_Extract[],MATCH($A273,FPL_Fixtures_Extract[[Player]:[Player]],0),MATCH(FPL_Combined[[#Headers],[Gameweek 22]],FPL_Fixtures_Extract[#Headers],0)),LEN(INDEX(FPL_Fixtures_Extract[],MATCH($A273,FPL_Fixtures_Extract[[Player]:[Player]],0),MATCH(FPL_Combined[[#Headers],[Gameweek 22]],FPL_Fixtures_Extract[#Headers],0)))-4),Team_Key[[Full Name]:[Full Name]],0))&amp;RIGHT(INDEX(FPL_Fixtures_Extract[],MATCH($A273,FPL_Fixtures_Extract[[Player]:[Player]],0),MATCH(FPL_Combined[[#Headers],[Gameweek 22]],FPL_Fixtures_Extract[#Headers],0)),3))</f>
        <v>CRY(H) 4-0</v>
      </c>
      <c r="X273" t="str">
        <f ca="1">IF(RIGHT(FPL_Combined[[#Headers],[Gameweek 23]],2)&lt;$B$622,INDEX(FPL_Results_Extract[Gameweek 23],MATCH($A273,FPL_Results_Extract[[Player]:[Player]],0)),INDEX(Team_Key[[Abbreviation]:[Abbreviation]],MATCH(LEFT(INDEX(FPL_Fixtures_Extract[],MATCH($A273,FPL_Fixtures_Extract[[Player]:[Player]],0),MATCH(FPL_Combined[[#Headers],[Gameweek 23]],FPL_Fixtures_Extract[#Headers],0)),LEN(INDEX(FPL_Fixtures_Extract[],MATCH($A273,FPL_Fixtures_Extract[[Player]:[Player]],0),MATCH(FPL_Combined[[#Headers],[Gameweek 23]],FPL_Fixtures_Extract[#Headers],0)))-4),Team_Key[[Full Name]:[Full Name]],0))&amp;RIGHT(INDEX(FPL_Fixtures_Extract[],MATCH($A273,FPL_Fixtures_Extract[[Player]:[Player]],0),MATCH(FPL_Combined[[#Headers],[Gameweek 23]],FPL_Fixtures_Extract[#Headers],0)),3))</f>
        <v>WHU(A) 2-2</v>
      </c>
      <c r="Y273" t="str">
        <f ca="1">IF(RIGHT(FPL_Combined[[#Headers],[Gameweek 24]],2)&lt;$B$622,INDEX(FPL_Results_Extract[Team],MATCH($A273,FPL_Results_Extract[[Player]:[Player]],0)),INDEX(Team_Key[[Abbreviation]:[Abbreviation]],MATCH(LEFT(INDEX(FPL_Fixtures_Extract[],MATCH($A273,FPL_Fixtures_Extract[[Player]:[Player]],0),MATCH(FPL_Combined[[#Headers],[Gameweek 24]],FPL_Fixtures_Extract[#Headers],0)),LEN(INDEX(FPL_Fixtures_Extract[],MATCH($A273,FPL_Fixtures_Extract[[Player]:[Player]],0),MATCH(FPL_Combined[[#Headers],[Gameweek 24]],FPL_Fixtures_Extract[#Headers],0)))-4),Team_Key[[Full Name]:[Full Name]],0))&amp;RIGHT(INDEX(FPL_Fixtures_Extract[],MATCH($A273,FPL_Fixtures_Extract[[Player]:[Player]],0),MATCH(FPL_Combined[[#Headers],[Gameweek 24]],FPL_Fixtures_Extract[#Headers],0)),3))</f>
        <v>MCI</v>
      </c>
      <c r="Z273" t="str">
        <f ca="1">IF(RIGHT(FPL_Combined[[#Headers],[Gameweek 25]],2)&lt;$B$622,INDEX(FPL_Results_Extract[Player],MATCH($A273,FPL_Results_Extract[[Player]:[Player]],0)),INDEX(Team_Key[[Abbreviation]:[Abbreviation]],MATCH(LEFT(INDEX(FPL_Fixtures_Extract[],MATCH($A273,FPL_Fixtures_Extract[[Player]:[Player]],0),MATCH(FPL_Combined[[#Headers],[Gameweek 25]],FPL_Fixtures_Extract[#Headers],0)),LEN(INDEX(FPL_Fixtures_Extract[],MATCH($A273,FPL_Fixtures_Extract[[Player]:[Player]],0),MATCH(FPL_Combined[[#Headers],[Gameweek 25]],FPL_Fixtures_Extract[#Headers],0)))-4),Team_Key[[Full Name]:[Full Name]],0))&amp;RIGHT(INDEX(FPL_Fixtures_Extract[],MATCH($A273,FPL_Fixtures_Extract[[Player]:[Player]],0),MATCH(FPL_Combined[[#Headers],[Gameweek 25]],FPL_Fixtures_Extract[#Headers],0)),3))</f>
        <v>Humphreys-Grant</v>
      </c>
      <c r="AA273" t="str">
        <f ca="1">IF(RIGHT(FPL_Combined[[#Headers],[Gameweek 26]],2)&lt;$B$622,INDEX(FPL_Results_Extract[Gameweek 01],MATCH($A273,FPL_Results_Extract[[Player]:[Player]],0)),INDEX(Team_Key[[Abbreviation]:[Abbreviation]],MATCH(LEFT(INDEX(FPL_Fixtures_Extract[],MATCH($A273,FPL_Fixtures_Extract[[Player]:[Player]],0),MATCH(FPL_Combined[[#Headers],[Gameweek 26]],FPL_Fixtures_Extract[#Headers],0)),LEN(INDEX(FPL_Fixtures_Extract[],MATCH($A273,FPL_Fixtures_Extract[[Player]:[Player]],0),MATCH(FPL_Combined[[#Headers],[Gameweek 26]],FPL_Fixtures_Extract[#Headers],0)))-4),Team_Key[[Full Name]:[Full Name]],0))&amp;RIGHT(INDEX(FPL_Fixtures_Extract[],MATCH($A273,FPL_Fixtures_Extract[[Player]:[Player]],0),MATCH(FPL_Combined[[#Headers],[Gameweek 26]],FPL_Fixtures_Extract[#Headers],0)),3))</f>
        <v>N/A</v>
      </c>
      <c r="AB273" t="str">
        <f ca="1">IF(RIGHT(FPL_Combined[[#Headers],[Gameweek 27]],2)&lt;$B$622,INDEX(FPL_Results_Extract[Gameweek 02],MATCH($A273,FPL_Results_Extract[[Player]:[Player]],0)),INDEX(Team_Key[[Abbreviation]:[Abbreviation]],MATCH(LEFT(INDEX(FPL_Fixtures_Extract[],MATCH($A273,FPL_Fixtures_Extract[[Player]:[Player]],0),MATCH(FPL_Combined[[#Headers],[Gameweek 27]],FPL_Fixtures_Extract[#Headers],0)),LEN(INDEX(FPL_Fixtures_Extract[],MATCH($A273,FPL_Fixtures_Extract[[Player]:[Player]],0),MATCH(FPL_Combined[[#Headers],[Gameweek 27]],FPL_Fixtures_Extract[#Headers],0)))-4),Team_Key[[Full Name]:[Full Name]],0))&amp;RIGHT(INDEX(FPL_Fixtures_Extract[],MATCH($A273,FPL_Fixtures_Extract[[Player]:[Player]],0),MATCH(FPL_Combined[[#Headers],[Gameweek 27]],FPL_Fixtures_Extract[#Headers],0)),3))</f>
        <v>N/A</v>
      </c>
      <c r="AC273" t="str">
        <f ca="1">IF(RIGHT(FPL_Combined[[#Headers],[Gameweek 28]],2)&lt;$B$622,INDEX(FPL_Results_Extract[Gameweek 03],MATCH($A273,FPL_Results_Extract[[Player]:[Player]],0)),INDEX(Team_Key[[Abbreviation]:[Abbreviation]],MATCH(LEFT(INDEX(FPL_Fixtures_Extract[],MATCH($A273,FPL_Fixtures_Extract[[Player]:[Player]],0),MATCH(FPL_Combined[[#Headers],[Gameweek 28]],FPL_Fixtures_Extract[#Headers],0)),LEN(INDEX(FPL_Fixtures_Extract[],MATCH($A273,FPL_Fixtures_Extract[[Player]:[Player]],0),MATCH(FPL_Combined[[#Headers],[Gameweek 28]],FPL_Fixtures_Extract[#Headers],0)))-4),Team_Key[[Full Name]:[Full Name]],0))&amp;RIGHT(INDEX(FPL_Fixtures_Extract[],MATCH($A273,FPL_Fixtures_Extract[[Player]:[Player]],0),MATCH(FPL_Combined[[#Headers],[Gameweek 28]],FPL_Fixtures_Extract[#Headers],0)),3))</f>
        <v>N/A</v>
      </c>
      <c r="AD273" t="str">
        <f ca="1">IF(RIGHT(FPL_Combined[[#Headers],[Gameweek 29]],2)&lt;$B$622,INDEX(FPL_Results_Extract[Gameweek 04],MATCH($A273,FPL_Results_Extract[[Player]:[Player]],0)),INDEX(Team_Key[[Abbreviation]:[Abbreviation]],MATCH(LEFT(INDEX(FPL_Fixtures_Extract[],MATCH($A273,FPL_Fixtures_Extract[[Player]:[Player]],0),MATCH(FPL_Combined[[#Headers],[Gameweek 29]],FPL_Fixtures_Extract[#Headers],0)),LEN(INDEX(FPL_Fixtures_Extract[],MATCH($A273,FPL_Fixtures_Extract[[Player]:[Player]],0),MATCH(FPL_Combined[[#Headers],[Gameweek 29]],FPL_Fixtures_Extract[#Headers],0)))-4),Team_Key[[Full Name]:[Full Name]],0))&amp;RIGHT(INDEX(FPL_Fixtures_Extract[],MATCH($A273,FPL_Fixtures_Extract[[Player]:[Player]],0),MATCH(FPL_Combined[[#Headers],[Gameweek 29]],FPL_Fixtures_Extract[#Headers],0)),3))</f>
        <v>AVL(H)</v>
      </c>
      <c r="AE273" t="str">
        <f ca="1">IF(RIGHT(FPL_Combined[[#Headers],[Gameweek 30]],2)&lt;$B$622,INDEX(FPL_Results_Extract[Gameweek 05],MATCH($A273,FPL_Results_Extract[[Player]:[Player]],0)),INDEX(Team_Key[[Abbreviation]:[Abbreviation]],MATCH(LEFT(INDEX(FPL_Fixtures_Extract[],MATCH($A273,FPL_Fixtures_Extract[[Player]:[Player]],0),MATCH(FPL_Combined[[#Headers],[Gameweek 30]],FPL_Fixtures_Extract[#Headers],0)),LEN(INDEX(FPL_Fixtures_Extract[],MATCH($A273,FPL_Fixtures_Extract[[Player]:[Player]],0),MATCH(FPL_Combined[[#Headers],[Gameweek 30]],FPL_Fixtures_Extract[#Headers],0)))-4),Team_Key[[Full Name]:[Full Name]],0))&amp;RIGHT(INDEX(FPL_Fixtures_Extract[],MATCH($A273,FPL_Fixtures_Extract[[Player]:[Player]],0),MATCH(FPL_Combined[[#Headers],[Gameweek 30]],FPL_Fixtures_Extract[#Headers],0)),3))</f>
        <v>NOR(A)</v>
      </c>
      <c r="AF273" t="str">
        <f ca="1">IF(RIGHT(FPL_Combined[[#Headers],[Gameweek 31]],2)&lt;$B$622,INDEX(FPL_Results_Extract[Gameweek 06],MATCH($A273,FPL_Results_Extract[[Player]:[Player]],0)),INDEX(Team_Key[[Abbreviation]:[Abbreviation]],MATCH(LEFT(INDEX(FPL_Fixtures_Extract[],MATCH($A273,FPL_Fixtures_Extract[[Player]:[Player]],0),MATCH(FPL_Combined[[#Headers],[Gameweek 31]],FPL_Fixtures_Extract[#Headers],0)),LEN(INDEX(FPL_Fixtures_Extract[],MATCH($A273,FPL_Fixtures_Extract[[Player]:[Player]],0),MATCH(FPL_Combined[[#Headers],[Gameweek 31]],FPL_Fixtures_Extract[#Headers],0)))-4),Team_Key[[Full Name]:[Full Name]],0))&amp;RIGHT(INDEX(FPL_Fixtures_Extract[],MATCH($A273,FPL_Fixtures_Extract[[Player]:[Player]],0),MATCH(FPL_Combined[[#Headers],[Gameweek 31]],FPL_Fixtures_Extract[#Headers],0)),3))</f>
        <v>MUN(H)</v>
      </c>
      <c r="AG273" t="str">
        <f ca="1">IF(RIGHT(FPL_Combined[[#Headers],[Gameweek 32]],2)&lt;$B$622,INDEX(FPL_Results_Extract[Gameweek 07],MATCH($A273,FPL_Results_Extract[[Player]:[Player]],0)),INDEX(Team_Key[[Abbreviation]:[Abbreviation]],MATCH(LEFT(INDEX(FPL_Fixtures_Extract[],MATCH($A273,FPL_Fixtures_Extract[[Player]:[Player]],0),MATCH(FPL_Combined[[#Headers],[Gameweek 32]],FPL_Fixtures_Extract[#Headers],0)),LEN(INDEX(FPL_Fixtures_Extract[],MATCH($A273,FPL_Fixtures_Extract[[Player]:[Player]],0),MATCH(FPL_Combined[[#Headers],[Gameweek 32]],FPL_Fixtures_Extract[#Headers],0)))-4),Team_Key[[Full Name]:[Full Name]],0))&amp;RIGHT(INDEX(FPL_Fixtures_Extract[],MATCH($A273,FPL_Fixtures_Extract[[Player]:[Player]],0),MATCH(FPL_Combined[[#Headers],[Gameweek 32]],FPL_Fixtures_Extract[#Headers],0)),3))</f>
        <v>BOU(A)</v>
      </c>
      <c r="AH273" t="str">
        <f ca="1">IF(RIGHT(FPL_Combined[[#Headers],[Gameweek 33]],2)&lt;$B$622,INDEX(FPL_Results_Extract[Gameweek 08],MATCH($A273,FPL_Results_Extract[[Player]:[Player]],0)),INDEX(Team_Key[[Abbreviation]:[Abbreviation]],MATCH(LEFT(INDEX(FPL_Fixtures_Extract[],MATCH($A273,FPL_Fixtures_Extract[[Player]:[Player]],0),MATCH(FPL_Combined[[#Headers],[Gameweek 33]],FPL_Fixtures_Extract[#Headers],0)),LEN(INDEX(FPL_Fixtures_Extract[],MATCH($A273,FPL_Fixtures_Extract[[Player]:[Player]],0),MATCH(FPL_Combined[[#Headers],[Gameweek 33]],FPL_Fixtures_Extract[#Headers],0)))-4),Team_Key[[Full Name]:[Full Name]],0))&amp;RIGHT(INDEX(FPL_Fixtures_Extract[],MATCH($A273,FPL_Fixtures_Extract[[Player]:[Player]],0),MATCH(FPL_Combined[[#Headers],[Gameweek 33]],FPL_Fixtures_Extract[#Headers],0)),3))</f>
        <v>WBA(H)</v>
      </c>
      <c r="AI273" t="str">
        <f ca="1">IF(RIGHT(FPL_Combined[[#Headers],[Gameweek 34]],2)&lt;$B$622,INDEX(FPL_Results_Extract[Gameweek 09],MATCH($A273,FPL_Results_Extract[[Player]:[Player]],0)),INDEX(Team_Key[[Abbreviation]:[Abbreviation]],MATCH(LEFT(INDEX(FPL_Fixtures_Extract[],MATCH($A273,FPL_Fixtures_Extract[[Player]:[Player]],0),MATCH(FPL_Combined[[#Headers],[Gameweek 34]],FPL_Fixtures_Extract[#Headers],0)),LEN(INDEX(FPL_Fixtures_Extract[],MATCH($A273,FPL_Fixtures_Extract[[Player]:[Player]],0),MATCH(FPL_Combined[[#Headers],[Gameweek 34]],FPL_Fixtures_Extract[#Headers],0)))-4),Team_Key[[Full Name]:[Full Name]],0))&amp;RIGHT(INDEX(FPL_Fixtures_Extract[],MATCH($A273,FPL_Fixtures_Extract[[Player]:[Player]],0),MATCH(FPL_Combined[[#Headers],[Gameweek 34]],FPL_Fixtures_Extract[#Headers],0)),3))</f>
        <v>CHE(A)</v>
      </c>
      <c r="AJ273" t="str">
        <f ca="1">IF(RIGHT(FPL_Combined[[#Headers],[Gameweek 35]],2)&lt;$B$622,INDEX(FPL_Results_Extract[Gameweek 10],MATCH($A273,FPL_Results_Extract[[Player]:[Player]],0)),INDEX(Team_Key[[Abbreviation]:[Abbreviation]],MATCH(LEFT(INDEX(FPL_Fixtures_Extract[],MATCH($A273,FPL_Fixtures_Extract[[Player]:[Player]],0),MATCH(FPL_Combined[[#Headers],[Gameweek 35]],FPL_Fixtures_Extract[#Headers],0)),LEN(INDEX(FPL_Fixtures_Extract[],MATCH($A273,FPL_Fixtures_Extract[[Player]:[Player]],0),MATCH(FPL_Combined[[#Headers],[Gameweek 35]],FPL_Fixtures_Extract[#Headers],0)))-4),Team_Key[[Full Name]:[Full Name]],0))&amp;RIGHT(INDEX(FPL_Fixtures_Extract[],MATCH($A273,FPL_Fixtures_Extract[[Player]:[Player]],0),MATCH(FPL_Combined[[#Headers],[Gameweek 35]],FPL_Fixtures_Extract[#Headers],0)),3))</f>
        <v>STK(H)</v>
      </c>
      <c r="AK273" t="str">
        <f ca="1">IF(RIGHT(FPL_Combined[[#Headers],[Gameweek 36]],2)&lt;$B$622,INDEX(FPL_Results_Extract[Gameweek 11],MATCH($A273,FPL_Results_Extract[[Player]:[Player]],0)),INDEX(Team_Key[[Abbreviation]:[Abbreviation]],MATCH(LEFT(INDEX(FPL_Fixtures_Extract[],MATCH($A273,FPL_Fixtures_Extract[[Player]:[Player]],0),MATCH(FPL_Combined[[#Headers],[Gameweek 36]],FPL_Fixtures_Extract[#Headers],0)),LEN(INDEX(FPL_Fixtures_Extract[],MATCH($A273,FPL_Fixtures_Extract[[Player]:[Player]],0),MATCH(FPL_Combined[[#Headers],[Gameweek 36]],FPL_Fixtures_Extract[#Headers],0)))-4),Team_Key[[Full Name]:[Full Name]],0))&amp;RIGHT(INDEX(FPL_Fixtures_Extract[],MATCH($A273,FPL_Fixtures_Extract[[Player]:[Player]],0),MATCH(FPL_Combined[[#Headers],[Gameweek 36]],FPL_Fixtures_Extract[#Headers],0)),3))</f>
        <v>SOU(A)</v>
      </c>
      <c r="AL273" t="str">
        <f ca="1">IF(RIGHT(FPL_Combined[[#Headers],[Gameweek 37]],2)&lt;$B$622,INDEX(FPL_Results_Extract[Gameweek 12],MATCH($A273,FPL_Results_Extract[[Player]:[Player]],0)),INDEX(Team_Key[[Abbreviation]:[Abbreviation]],MATCH(LEFT(INDEX(FPL_Fixtures_Extract[],MATCH($A273,FPL_Fixtures_Extract[[Player]:[Player]],0),MATCH(FPL_Combined[[#Headers],[Gameweek 37]],FPL_Fixtures_Extract[#Headers],0)),LEN(INDEX(FPL_Fixtures_Extract[],MATCH($A273,FPL_Fixtures_Extract[[Player]:[Player]],0),MATCH(FPL_Combined[[#Headers],[Gameweek 37]],FPL_Fixtures_Extract[#Headers],0)))-4),Team_Key[[Full Name]:[Full Name]],0))&amp;RIGHT(INDEX(FPL_Fixtures_Extract[],MATCH($A273,FPL_Fixtures_Extract[[Player]:[Player]],0),MATCH(FPL_Combined[[#Headers],[Gameweek 37]],FPL_Fixtures_Extract[#Headers],0)),3))</f>
        <v>ARS(H)</v>
      </c>
      <c r="AM273" t="str">
        <f ca="1">IF(RIGHT(FPL_Combined[[#Headers],[Gameweek 38]],2)&lt;$B$622,INDEX(FPL_Results_Extract[Gameweek 13],MATCH($A273,FPL_Results_Extract[[Player]:[Player]],0)),INDEX(Team_Key[[Abbreviation]:[Abbreviation]],MATCH(LEFT(INDEX(FPL_Fixtures_Extract[],MATCH($A273,FPL_Fixtures_Extract[[Player]:[Player]],0),MATCH(FPL_Combined[[#Headers],[Gameweek 38]],FPL_Fixtures_Extract[#Headers],0)),LEN(INDEX(FPL_Fixtures_Extract[],MATCH($A273,FPL_Fixtures_Extract[[Player]:[Player]],0),MATCH(FPL_Combined[[#Headers],[Gameweek 38]],FPL_Fixtures_Extract[#Headers],0)))-4),Team_Key[[Full Name]:[Full Name]],0))&amp;RIGHT(INDEX(FPL_Fixtures_Extract[],MATCH($A273,FPL_Fixtures_Extract[[Player]:[Player]],0),MATCH(FPL_Combined[[#Headers],[Gameweek 38]],FPL_Fixtures_Extract[#Headers],0)),3))</f>
        <v>SWA(A)</v>
      </c>
    </row>
    <row r="274" spans="1:39" x14ac:dyDescent="0.45">
      <c r="A274" t="s">
        <v>674</v>
      </c>
      <c r="B274" t="str">
        <f ca="1">IF(RIGHT(FPL_Combined[[#Headers],[Gameweek 01]],2)&lt;$B$622,INDEX(FPL_Results_Extract[Gameweek 01],MATCH($A274,FPL_Results_Extract[[Player]:[Player]],0)),INDEX(Team_Key[[Abbreviation]:[Abbreviation]],MATCH(LEFT(INDEX(FPL_Fixtures_Extract[],MATCH($A274,FPL_Fixtures_Extract[[Player]:[Player]],0),MATCH(FPL_Combined[[#Headers],[Gameweek 01]],FPL_Fixtures_Extract[#Headers],0)),LEN(INDEX(FPL_Fixtures_Extract[],MATCH($A274,FPL_Fixtures_Extract[[Player]:[Player]],0),MATCH(FPL_Combined[[#Headers],[Gameweek 01]],FPL_Fixtures_Extract[#Headers],0)))-4),Team_Key[[Full Name]:[Full Name]],0))&amp;RIGHT(INDEX(FPL_Fixtures_Extract[],MATCH($A274,FPL_Fixtures_Extract[[Player]:[Player]],0),MATCH(FPL_Combined[[#Headers],[Gameweek 01]],FPL_Fixtures_Extract[#Headers],0)),3))</f>
        <v>SUN(H) 4-2</v>
      </c>
      <c r="C274" t="str">
        <f ca="1">IF(RIGHT(FPL_Combined[[#Headers],[Gameweek 02]],2)&lt;$B$622,INDEX(FPL_Results_Extract[Gameweek 02],MATCH($A274,FPL_Results_Extract[[Player]:[Player]],0)),INDEX(Team_Key[[Abbreviation]:[Abbreviation]],MATCH(LEFT(INDEX(FPL_Fixtures_Extract[],MATCH($A274,FPL_Fixtures_Extract[[Player]:[Player]],0),MATCH(FPL_Combined[[#Headers],[Gameweek 02]],FPL_Fixtures_Extract[#Headers],0)),LEN(INDEX(FPL_Fixtures_Extract[],MATCH($A274,FPL_Fixtures_Extract[[Player]:[Player]],0),MATCH(FPL_Combined[[#Headers],[Gameweek 02]],FPL_Fixtures_Extract[#Headers],0)))-4),Team_Key[[Full Name]:[Full Name]],0))&amp;RIGHT(INDEX(FPL_Fixtures_Extract[],MATCH($A274,FPL_Fixtures_Extract[[Player]:[Player]],0),MATCH(FPL_Combined[[#Headers],[Gameweek 02]],FPL_Fixtures_Extract[#Headers],0)),3))</f>
        <v>WHU(A) 2-1</v>
      </c>
      <c r="D274" t="str">
        <f ca="1">IF(RIGHT(FPL_Combined[[#Headers],[Gameweek 03]],2)&lt;$B$622,INDEX(FPL_Results_Extract[Gameweek 03],MATCH($A274,FPL_Results_Extract[[Player]:[Player]],0)),INDEX(Team_Key[[Abbreviation]:[Abbreviation]],MATCH(LEFT(INDEX(FPL_Fixtures_Extract[],MATCH($A274,FPL_Fixtures_Extract[[Player]:[Player]],0),MATCH(FPL_Combined[[#Headers],[Gameweek 03]],FPL_Fixtures_Extract[#Headers],0)),LEN(INDEX(FPL_Fixtures_Extract[],MATCH($A274,FPL_Fixtures_Extract[[Player]:[Player]],0),MATCH(FPL_Combined[[#Headers],[Gameweek 03]],FPL_Fixtures_Extract[#Headers],0)))-4),Team_Key[[Full Name]:[Full Name]],0))&amp;RIGHT(INDEX(FPL_Fixtures_Extract[],MATCH($A274,FPL_Fixtures_Extract[[Player]:[Player]],0),MATCH(FPL_Combined[[#Headers],[Gameweek 03]],FPL_Fixtures_Extract[#Headers],0)),3))</f>
        <v>TOT(H) 1-1</v>
      </c>
      <c r="E274" t="str">
        <f ca="1">IF(RIGHT(FPL_Combined[[#Headers],[Gameweek 04]],2)&lt;$B$622,INDEX(FPL_Results_Extract[Gameweek 04],MATCH($A274,FPL_Results_Extract[[Player]:[Player]],0)),INDEX(Team_Key[[Abbreviation]:[Abbreviation]],MATCH(LEFT(INDEX(FPL_Fixtures_Extract[],MATCH($A274,FPL_Fixtures_Extract[[Player]:[Player]],0),MATCH(FPL_Combined[[#Headers],[Gameweek 04]],FPL_Fixtures_Extract[#Headers],0)),LEN(INDEX(FPL_Fixtures_Extract[],MATCH($A274,FPL_Fixtures_Extract[[Player]:[Player]],0),MATCH(FPL_Combined[[#Headers],[Gameweek 04]],FPL_Fixtures_Extract[#Headers],0)))-4),Team_Key[[Full Name]:[Full Name]],0))&amp;RIGHT(INDEX(FPL_Fixtures_Extract[],MATCH($A274,FPL_Fixtures_Extract[[Player]:[Player]],0),MATCH(FPL_Combined[[#Headers],[Gameweek 04]],FPL_Fixtures_Extract[#Headers],0)),3))</f>
        <v>BOU(A) 1-1</v>
      </c>
      <c r="F274" t="str">
        <f ca="1">IF(RIGHT(FPL_Combined[[#Headers],[Gameweek 05]],2)&lt;$B$622,INDEX(FPL_Results_Extract[Gameweek 05],MATCH($A274,FPL_Results_Extract[[Player]:[Player]],0)),INDEX(Team_Key[[Abbreviation]:[Abbreviation]],MATCH(LEFT(INDEX(FPL_Fixtures_Extract[],MATCH($A274,FPL_Fixtures_Extract[[Player]:[Player]],0),MATCH(FPL_Combined[[#Headers],[Gameweek 05]],FPL_Fixtures_Extract[#Headers],0)),LEN(INDEX(FPL_Fixtures_Extract[],MATCH($A274,FPL_Fixtures_Extract[[Player]:[Player]],0),MATCH(FPL_Combined[[#Headers],[Gameweek 05]],FPL_Fixtures_Extract[#Headers],0)))-4),Team_Key[[Full Name]:[Full Name]],0))&amp;RIGHT(INDEX(FPL_Fixtures_Extract[],MATCH($A274,FPL_Fixtures_Extract[[Player]:[Player]],0),MATCH(FPL_Combined[[#Headers],[Gameweek 05]],FPL_Fixtures_Extract[#Headers],0)),3))</f>
        <v>AVL(H) 3-2</v>
      </c>
      <c r="G274" t="str">
        <f ca="1">IF(RIGHT(FPL_Combined[[#Headers],[Gameweek 06]],2)&lt;$B$622,INDEX(FPL_Results_Extract[Gameweek 06],MATCH($A274,FPL_Results_Extract[[Player]:[Player]],0)),INDEX(Team_Key[[Abbreviation]:[Abbreviation]],MATCH(LEFT(INDEX(FPL_Fixtures_Extract[],MATCH($A274,FPL_Fixtures_Extract[[Player]:[Player]],0),MATCH(FPL_Combined[[#Headers],[Gameweek 06]],FPL_Fixtures_Extract[#Headers],0)),LEN(INDEX(FPL_Fixtures_Extract[],MATCH($A274,FPL_Fixtures_Extract[[Player]:[Player]],0),MATCH(FPL_Combined[[#Headers],[Gameweek 06]],FPL_Fixtures_Extract[#Headers],0)))-4),Team_Key[[Full Name]:[Full Name]],0))&amp;RIGHT(INDEX(FPL_Fixtures_Extract[],MATCH($A274,FPL_Fixtures_Extract[[Player]:[Player]],0),MATCH(FPL_Combined[[#Headers],[Gameweek 06]],FPL_Fixtures_Extract[#Headers],0)),3))</f>
        <v>STK(A) 2-2</v>
      </c>
      <c r="H274" t="str">
        <f ca="1">IF(RIGHT(FPL_Combined[[#Headers],[Gameweek 07]],2)&lt;$B$622,INDEX(FPL_Results_Extract[Gameweek 07],MATCH($A274,FPL_Results_Extract[[Player]:[Player]],0)),INDEX(Team_Key[[Abbreviation]:[Abbreviation]],MATCH(LEFT(INDEX(FPL_Fixtures_Extract[],MATCH($A274,FPL_Fixtures_Extract[[Player]:[Player]],0),MATCH(FPL_Combined[[#Headers],[Gameweek 07]],FPL_Fixtures_Extract[#Headers],0)),LEN(INDEX(FPL_Fixtures_Extract[],MATCH($A274,FPL_Fixtures_Extract[[Player]:[Player]],0),MATCH(FPL_Combined[[#Headers],[Gameweek 07]],FPL_Fixtures_Extract[#Headers],0)))-4),Team_Key[[Full Name]:[Full Name]],0))&amp;RIGHT(INDEX(FPL_Fixtures_Extract[],MATCH($A274,FPL_Fixtures_Extract[[Player]:[Player]],0),MATCH(FPL_Combined[[#Headers],[Gameweek 07]],FPL_Fixtures_Extract[#Headers],0)),3))</f>
        <v>ARS(H) 2-5</v>
      </c>
      <c r="I274" t="str">
        <f ca="1">IF(RIGHT(FPL_Combined[[#Headers],[Gameweek 08]],2)&lt;$B$622,INDEX(FPL_Results_Extract[Gameweek 08],MATCH($A274,FPL_Results_Extract[[Player]:[Player]],0)),INDEX(Team_Key[[Abbreviation]:[Abbreviation]],MATCH(LEFT(INDEX(FPL_Fixtures_Extract[],MATCH($A274,FPL_Fixtures_Extract[[Player]:[Player]],0),MATCH(FPL_Combined[[#Headers],[Gameweek 08]],FPL_Fixtures_Extract[#Headers],0)),LEN(INDEX(FPL_Fixtures_Extract[],MATCH($A274,FPL_Fixtures_Extract[[Player]:[Player]],0),MATCH(FPL_Combined[[#Headers],[Gameweek 08]],FPL_Fixtures_Extract[#Headers],0)))-4),Team_Key[[Full Name]:[Full Name]],0))&amp;RIGHT(INDEX(FPL_Fixtures_Extract[],MATCH($A274,FPL_Fixtures_Extract[[Player]:[Player]],0),MATCH(FPL_Combined[[#Headers],[Gameweek 08]],FPL_Fixtures_Extract[#Headers],0)),3))</f>
        <v>NOR(A) 2-1</v>
      </c>
      <c r="J274" t="str">
        <f ca="1">IF(RIGHT(FPL_Combined[[#Headers],[Gameweek 09]],2)&lt;$B$622,INDEX(FPL_Results_Extract[Gameweek 09],MATCH($A274,FPL_Results_Extract[[Player]:[Player]],0)),INDEX(Team_Key[[Abbreviation]:[Abbreviation]],MATCH(LEFT(INDEX(FPL_Fixtures_Extract[],MATCH($A274,FPL_Fixtures_Extract[[Player]:[Player]],0),MATCH(FPL_Combined[[#Headers],[Gameweek 09]],FPL_Fixtures_Extract[#Headers],0)),LEN(INDEX(FPL_Fixtures_Extract[],MATCH($A274,FPL_Fixtures_Extract[[Player]:[Player]],0),MATCH(FPL_Combined[[#Headers],[Gameweek 09]],FPL_Fixtures_Extract[#Headers],0)))-4),Team_Key[[Full Name]:[Full Name]],0))&amp;RIGHT(INDEX(FPL_Fixtures_Extract[],MATCH($A274,FPL_Fixtures_Extract[[Player]:[Player]],0),MATCH(FPL_Combined[[#Headers],[Gameweek 09]],FPL_Fixtures_Extract[#Headers],0)),3))</f>
        <v>SOU(A) 2-2</v>
      </c>
      <c r="K274" t="str">
        <f ca="1">IF(RIGHT(FPL_Combined[[#Headers],[Gameweek 10]],2)&lt;$B$622,INDEX(FPL_Results_Extract[Gameweek 10],MATCH($A274,FPL_Results_Extract[[Player]:[Player]],0)),INDEX(Team_Key[[Abbreviation]:[Abbreviation]],MATCH(LEFT(INDEX(FPL_Fixtures_Extract[],MATCH($A274,FPL_Fixtures_Extract[[Player]:[Player]],0),MATCH(FPL_Combined[[#Headers],[Gameweek 10]],FPL_Fixtures_Extract[#Headers],0)),LEN(INDEX(FPL_Fixtures_Extract[],MATCH($A274,FPL_Fixtures_Extract[[Player]:[Player]],0),MATCH(FPL_Combined[[#Headers],[Gameweek 10]],FPL_Fixtures_Extract[#Headers],0)))-4),Team_Key[[Full Name]:[Full Name]],0))&amp;RIGHT(INDEX(FPL_Fixtures_Extract[],MATCH($A274,FPL_Fixtures_Extract[[Player]:[Player]],0),MATCH(FPL_Combined[[#Headers],[Gameweek 10]],FPL_Fixtures_Extract[#Headers],0)),3))</f>
        <v>CRY(H) 1-0</v>
      </c>
      <c r="L274" t="str">
        <f ca="1">IF(RIGHT(FPL_Combined[[#Headers],[Gameweek 11]],2)&lt;$B$622,INDEX(FPL_Results_Extract[Gameweek 11],MATCH($A274,FPL_Results_Extract[[Player]:[Player]],0)),INDEX(Team_Key[[Abbreviation]:[Abbreviation]],MATCH(LEFT(INDEX(FPL_Fixtures_Extract[],MATCH($A274,FPL_Fixtures_Extract[[Player]:[Player]],0),MATCH(FPL_Combined[[#Headers],[Gameweek 11]],FPL_Fixtures_Extract[#Headers],0)),LEN(INDEX(FPL_Fixtures_Extract[],MATCH($A274,FPL_Fixtures_Extract[[Player]:[Player]],0),MATCH(FPL_Combined[[#Headers],[Gameweek 11]],FPL_Fixtures_Extract[#Headers],0)))-4),Team_Key[[Full Name]:[Full Name]],0))&amp;RIGHT(INDEX(FPL_Fixtures_Extract[],MATCH($A274,FPL_Fixtures_Extract[[Player]:[Player]],0),MATCH(FPL_Combined[[#Headers],[Gameweek 11]],FPL_Fixtures_Extract[#Headers],0)),3))</f>
        <v>WBA(A) 3-2</v>
      </c>
      <c r="M274" t="str">
        <f ca="1">IF(RIGHT(FPL_Combined[[#Headers],[Gameweek 12]],2)&lt;$B$622,INDEX(FPL_Results_Extract[Gameweek 12],MATCH($A274,FPL_Results_Extract[[Player]:[Player]],0)),INDEX(Team_Key[[Abbreviation]:[Abbreviation]],MATCH(LEFT(INDEX(FPL_Fixtures_Extract[],MATCH($A274,FPL_Fixtures_Extract[[Player]:[Player]],0),MATCH(FPL_Combined[[#Headers],[Gameweek 12]],FPL_Fixtures_Extract[#Headers],0)),LEN(INDEX(FPL_Fixtures_Extract[],MATCH($A274,FPL_Fixtures_Extract[[Player]:[Player]],0),MATCH(FPL_Combined[[#Headers],[Gameweek 12]],FPL_Fixtures_Extract[#Headers],0)))-4),Team_Key[[Full Name]:[Full Name]],0))&amp;RIGHT(INDEX(FPL_Fixtures_Extract[],MATCH($A274,FPL_Fixtures_Extract[[Player]:[Player]],0),MATCH(FPL_Combined[[#Headers],[Gameweek 12]],FPL_Fixtures_Extract[#Headers],0)),3))</f>
        <v>WAT(H) 2-1</v>
      </c>
      <c r="N274" t="str">
        <f ca="1">IF(RIGHT(FPL_Combined[[#Headers],[Gameweek 13]],2)&lt;$B$622,INDEX(FPL_Results_Extract[Gameweek 13],MATCH($A274,FPL_Results_Extract[[Player]:[Player]],0)),INDEX(Team_Key[[Abbreviation]:[Abbreviation]],MATCH(LEFT(INDEX(FPL_Fixtures_Extract[],MATCH($A274,FPL_Fixtures_Extract[[Player]:[Player]],0),MATCH(FPL_Combined[[#Headers],[Gameweek 13]],FPL_Fixtures_Extract[#Headers],0)),LEN(INDEX(FPL_Fixtures_Extract[],MATCH($A274,FPL_Fixtures_Extract[[Player]:[Player]],0),MATCH(FPL_Combined[[#Headers],[Gameweek 13]],FPL_Fixtures_Extract[#Headers],0)))-4),Team_Key[[Full Name]:[Full Name]],0))&amp;RIGHT(INDEX(FPL_Fixtures_Extract[],MATCH($A274,FPL_Fixtures_Extract[[Player]:[Player]],0),MATCH(FPL_Combined[[#Headers],[Gameweek 13]],FPL_Fixtures_Extract[#Headers],0)),3))</f>
        <v>NEW(A) 3-0</v>
      </c>
      <c r="O274" t="str">
        <f ca="1">IF(RIGHT(FPL_Combined[[#Headers],[Gameweek 14]],2)&lt;$B$622,INDEX(FPL_Results_Extract[Gameweek 14],MATCH($A274,FPL_Results_Extract[[Player]:[Player]],0)),INDEX(Team_Key[[Abbreviation]:[Abbreviation]],MATCH(LEFT(INDEX(FPL_Fixtures_Extract[],MATCH($A274,FPL_Fixtures_Extract[[Player]:[Player]],0),MATCH(FPL_Combined[[#Headers],[Gameweek 14]],FPL_Fixtures_Extract[#Headers],0)),LEN(INDEX(FPL_Fixtures_Extract[],MATCH($A274,FPL_Fixtures_Extract[[Player]:[Player]],0),MATCH(FPL_Combined[[#Headers],[Gameweek 14]],FPL_Fixtures_Extract[#Headers],0)))-4),Team_Key[[Full Name]:[Full Name]],0))&amp;RIGHT(INDEX(FPL_Fixtures_Extract[],MATCH($A274,FPL_Fixtures_Extract[[Player]:[Player]],0),MATCH(FPL_Combined[[#Headers],[Gameweek 14]],FPL_Fixtures_Extract[#Headers],0)),3))</f>
        <v>MUN(H) 1-1</v>
      </c>
      <c r="P274" t="str">
        <f ca="1">IF(RIGHT(FPL_Combined[[#Headers],[Gameweek 15]],2)&lt;$B$622,INDEX(FPL_Results_Extract[Gameweek 15],MATCH($A274,FPL_Results_Extract[[Player]:[Player]],0)),INDEX(Team_Key[[Abbreviation]:[Abbreviation]],MATCH(LEFT(INDEX(FPL_Fixtures_Extract[],MATCH($A274,FPL_Fixtures_Extract[[Player]:[Player]],0),MATCH(FPL_Combined[[#Headers],[Gameweek 15]],FPL_Fixtures_Extract[#Headers],0)),LEN(INDEX(FPL_Fixtures_Extract[],MATCH($A274,FPL_Fixtures_Extract[[Player]:[Player]],0),MATCH(FPL_Combined[[#Headers],[Gameweek 15]],FPL_Fixtures_Extract[#Headers],0)))-4),Team_Key[[Full Name]:[Full Name]],0))&amp;RIGHT(INDEX(FPL_Fixtures_Extract[],MATCH($A274,FPL_Fixtures_Extract[[Player]:[Player]],0),MATCH(FPL_Combined[[#Headers],[Gameweek 15]],FPL_Fixtures_Extract[#Headers],0)),3))</f>
        <v>SWA(A) 3-0</v>
      </c>
      <c r="Q274" t="str">
        <f ca="1">IF(RIGHT(FPL_Combined[[#Headers],[Gameweek 16]],2)&lt;$B$622,INDEX(FPL_Results_Extract[Gameweek 16],MATCH($A274,FPL_Results_Extract[[Player]:[Player]],0)),INDEX(Team_Key[[Abbreviation]:[Abbreviation]],MATCH(LEFT(INDEX(FPL_Fixtures_Extract[],MATCH($A274,FPL_Fixtures_Extract[[Player]:[Player]],0),MATCH(FPL_Combined[[#Headers],[Gameweek 16]],FPL_Fixtures_Extract[#Headers],0)),LEN(INDEX(FPL_Fixtures_Extract[],MATCH($A274,FPL_Fixtures_Extract[[Player]:[Player]],0),MATCH(FPL_Combined[[#Headers],[Gameweek 16]],FPL_Fixtures_Extract[#Headers],0)))-4),Team_Key[[Full Name]:[Full Name]],0))&amp;RIGHT(INDEX(FPL_Fixtures_Extract[],MATCH($A274,FPL_Fixtures_Extract[[Player]:[Player]],0),MATCH(FPL_Combined[[#Headers],[Gameweek 16]],FPL_Fixtures_Extract[#Headers],0)),3))</f>
        <v>CHE(H) 2-1</v>
      </c>
      <c r="R274" t="str">
        <f ca="1">IF(RIGHT(FPL_Combined[[#Headers],[Gameweek 17]],2)&lt;$B$622,INDEX(FPL_Results_Extract[Gameweek 17],MATCH($A274,FPL_Results_Extract[[Player]:[Player]],0)),INDEX(Team_Key[[Abbreviation]:[Abbreviation]],MATCH(LEFT(INDEX(FPL_Fixtures_Extract[],MATCH($A274,FPL_Fixtures_Extract[[Player]:[Player]],0),MATCH(FPL_Combined[[#Headers],[Gameweek 17]],FPL_Fixtures_Extract[#Headers],0)),LEN(INDEX(FPL_Fixtures_Extract[],MATCH($A274,FPL_Fixtures_Extract[[Player]:[Player]],0),MATCH(FPL_Combined[[#Headers],[Gameweek 17]],FPL_Fixtures_Extract[#Headers],0)))-4),Team_Key[[Full Name]:[Full Name]],0))&amp;RIGHT(INDEX(FPL_Fixtures_Extract[],MATCH($A274,FPL_Fixtures_Extract[[Player]:[Player]],0),MATCH(FPL_Combined[[#Headers],[Gameweek 17]],FPL_Fixtures_Extract[#Headers],0)),3))</f>
        <v>EVE(A) 3-2</v>
      </c>
      <c r="S274" t="str">
        <f ca="1">IF(RIGHT(FPL_Combined[[#Headers],[Gameweek 18]],2)&lt;$B$622,INDEX(FPL_Results_Extract[Gameweek 18],MATCH($A274,FPL_Results_Extract[[Player]:[Player]],0)),INDEX(Team_Key[[Abbreviation]:[Abbreviation]],MATCH(LEFT(INDEX(FPL_Fixtures_Extract[],MATCH($A274,FPL_Fixtures_Extract[[Player]:[Player]],0),MATCH(FPL_Combined[[#Headers],[Gameweek 18]],FPL_Fixtures_Extract[#Headers],0)),LEN(INDEX(FPL_Fixtures_Extract[],MATCH($A274,FPL_Fixtures_Extract[[Player]:[Player]],0),MATCH(FPL_Combined[[#Headers],[Gameweek 18]],FPL_Fixtures_Extract[#Headers],0)))-4),Team_Key[[Full Name]:[Full Name]],0))&amp;RIGHT(INDEX(FPL_Fixtures_Extract[],MATCH($A274,FPL_Fixtures_Extract[[Player]:[Player]],0),MATCH(FPL_Combined[[#Headers],[Gameweek 18]],FPL_Fixtures_Extract[#Headers],0)),3))</f>
        <v>LIV(A) 0-1</v>
      </c>
      <c r="T274" t="str">
        <f ca="1">IF(RIGHT(FPL_Combined[[#Headers],[Gameweek 19]],2)&lt;$B$622,INDEX(FPL_Results_Extract[Gameweek 19],MATCH($A274,FPL_Results_Extract[[Player]:[Player]],0)),INDEX(Team_Key[[Abbreviation]:[Abbreviation]],MATCH(LEFT(INDEX(FPL_Fixtures_Extract[],MATCH($A274,FPL_Fixtures_Extract[[Player]:[Player]],0),MATCH(FPL_Combined[[#Headers],[Gameweek 19]],FPL_Fixtures_Extract[#Headers],0)),LEN(INDEX(FPL_Fixtures_Extract[],MATCH($A274,FPL_Fixtures_Extract[[Player]:[Player]],0),MATCH(FPL_Combined[[#Headers],[Gameweek 19]],FPL_Fixtures_Extract[#Headers],0)))-4),Team_Key[[Full Name]:[Full Name]],0))&amp;RIGHT(INDEX(FPL_Fixtures_Extract[],MATCH($A274,FPL_Fixtures_Extract[[Player]:[Player]],0),MATCH(FPL_Combined[[#Headers],[Gameweek 19]],FPL_Fixtures_Extract[#Headers],0)),3))</f>
        <v>MCI(H) 0-0</v>
      </c>
      <c r="U274" t="str">
        <f ca="1">IF(RIGHT(FPL_Combined[[#Headers],[Gameweek 20]],2)&lt;$B$622,INDEX(FPL_Results_Extract[Gameweek 20],MATCH($A274,FPL_Results_Extract[[Player]:[Player]],0)),INDEX(Team_Key[[Abbreviation]:[Abbreviation]],MATCH(LEFT(INDEX(FPL_Fixtures_Extract[],MATCH($A274,FPL_Fixtures_Extract[[Player]:[Player]],0),MATCH(FPL_Combined[[#Headers],[Gameweek 20]],FPL_Fixtures_Extract[#Headers],0)),LEN(INDEX(FPL_Fixtures_Extract[],MATCH($A274,FPL_Fixtures_Extract[[Player]:[Player]],0),MATCH(FPL_Combined[[#Headers],[Gameweek 20]],FPL_Fixtures_Extract[#Headers],0)))-4),Team_Key[[Full Name]:[Full Name]],0))&amp;RIGHT(INDEX(FPL_Fixtures_Extract[],MATCH($A274,FPL_Fixtures_Extract[[Player]:[Player]],0),MATCH(FPL_Combined[[#Headers],[Gameweek 20]],FPL_Fixtures_Extract[#Headers],0)),3))</f>
        <v>BOU(H) 0-0</v>
      </c>
      <c r="V274" t="str">
        <f ca="1">IF(RIGHT(FPL_Combined[[#Headers],[Gameweek 21]],2)&lt;$B$622,INDEX(FPL_Results_Extract[Gameweek 21],MATCH($A274,FPL_Results_Extract[[Player]:[Player]],0)),INDEX(Team_Key[[Abbreviation]:[Abbreviation]],MATCH(LEFT(INDEX(FPL_Fixtures_Extract[],MATCH($A274,FPL_Fixtures_Extract[[Player]:[Player]],0),MATCH(FPL_Combined[[#Headers],[Gameweek 21]],FPL_Fixtures_Extract[#Headers],0)),LEN(INDEX(FPL_Fixtures_Extract[],MATCH($A274,FPL_Fixtures_Extract[[Player]:[Player]],0),MATCH(FPL_Combined[[#Headers],[Gameweek 21]],FPL_Fixtures_Extract[#Headers],0)))-4),Team_Key[[Full Name]:[Full Name]],0))&amp;RIGHT(INDEX(FPL_Fixtures_Extract[],MATCH($A274,FPL_Fixtures_Extract[[Player]:[Player]],0),MATCH(FPL_Combined[[#Headers],[Gameweek 21]],FPL_Fixtures_Extract[#Headers],0)),3))</f>
        <v>TOT(A) 1-0</v>
      </c>
      <c r="W274" t="str">
        <f ca="1">IF(RIGHT(FPL_Combined[[#Headers],[Gameweek 22]],2)&lt;$B$622,INDEX(FPL_Results_Extract[Gameweek 22],MATCH($A274,FPL_Results_Extract[[Player]:[Player]],0)),INDEX(Team_Key[[Abbreviation]:[Abbreviation]],MATCH(LEFT(INDEX(FPL_Fixtures_Extract[],MATCH($A274,FPL_Fixtures_Extract[[Player]:[Player]],0),MATCH(FPL_Combined[[#Headers],[Gameweek 22]],FPL_Fixtures_Extract[#Headers],0)),LEN(INDEX(FPL_Fixtures_Extract[],MATCH($A274,FPL_Fixtures_Extract[[Player]:[Player]],0),MATCH(FPL_Combined[[#Headers],[Gameweek 22]],FPL_Fixtures_Extract[#Headers],0)))-4),Team_Key[[Full Name]:[Full Name]],0))&amp;RIGHT(INDEX(FPL_Fixtures_Extract[],MATCH($A274,FPL_Fixtures_Extract[[Player]:[Player]],0),MATCH(FPL_Combined[[#Headers],[Gameweek 22]],FPL_Fixtures_Extract[#Headers],0)),3))</f>
        <v>AVL(A) 1-1</v>
      </c>
      <c r="X274" t="str">
        <f ca="1">IF(RIGHT(FPL_Combined[[#Headers],[Gameweek 23]],2)&lt;$B$622,INDEX(FPL_Results_Extract[Gameweek 23],MATCH($A274,FPL_Results_Extract[[Player]:[Player]],0)),INDEX(Team_Key[[Abbreviation]:[Abbreviation]],MATCH(LEFT(INDEX(FPL_Fixtures_Extract[],MATCH($A274,FPL_Fixtures_Extract[[Player]:[Player]],0),MATCH(FPL_Combined[[#Headers],[Gameweek 23]],FPL_Fixtures_Extract[#Headers],0)),LEN(INDEX(FPL_Fixtures_Extract[],MATCH($A274,FPL_Fixtures_Extract[[Player]:[Player]],0),MATCH(FPL_Combined[[#Headers],[Gameweek 23]],FPL_Fixtures_Extract[#Headers],0)))-4),Team_Key[[Full Name]:[Full Name]],0))&amp;RIGHT(INDEX(FPL_Fixtures_Extract[],MATCH($A274,FPL_Fixtures_Extract[[Player]:[Player]],0),MATCH(FPL_Combined[[#Headers],[Gameweek 23]],FPL_Fixtures_Extract[#Headers],0)),3))</f>
        <v>STK(H) 3-0</v>
      </c>
      <c r="Y274" t="str">
        <f ca="1">IF(RIGHT(FPL_Combined[[#Headers],[Gameweek 24]],2)&lt;$B$622,INDEX(FPL_Results_Extract[Team],MATCH($A274,FPL_Results_Extract[[Player]:[Player]],0)),INDEX(Team_Key[[Abbreviation]:[Abbreviation]],MATCH(LEFT(INDEX(FPL_Fixtures_Extract[],MATCH($A274,FPL_Fixtures_Extract[[Player]:[Player]],0),MATCH(FPL_Combined[[#Headers],[Gameweek 24]],FPL_Fixtures_Extract[#Headers],0)),LEN(INDEX(FPL_Fixtures_Extract[],MATCH($A274,FPL_Fixtures_Extract[[Player]:[Player]],0),MATCH(FPL_Combined[[#Headers],[Gameweek 24]],FPL_Fixtures_Extract[#Headers],0)))-4),Team_Key[[Full Name]:[Full Name]],0))&amp;RIGHT(INDEX(FPL_Fixtures_Extract[],MATCH($A274,FPL_Fixtures_Extract[[Player]:[Player]],0),MATCH(FPL_Combined[[#Headers],[Gameweek 24]],FPL_Fixtures_Extract[#Headers],0)),3))</f>
        <v>LEI</v>
      </c>
      <c r="Z274" t="str">
        <f ca="1">IF(RIGHT(FPL_Combined[[#Headers],[Gameweek 25]],2)&lt;$B$622,INDEX(FPL_Results_Extract[Player],MATCH($A274,FPL_Results_Extract[[Player]:[Player]],0)),INDEX(Team_Key[[Abbreviation]:[Abbreviation]],MATCH(LEFT(INDEX(FPL_Fixtures_Extract[],MATCH($A274,FPL_Fixtures_Extract[[Player]:[Player]],0),MATCH(FPL_Combined[[#Headers],[Gameweek 25]],FPL_Fixtures_Extract[#Headers],0)),LEN(INDEX(FPL_Fixtures_Extract[],MATCH($A274,FPL_Fixtures_Extract[[Player]:[Player]],0),MATCH(FPL_Combined[[#Headers],[Gameweek 25]],FPL_Fixtures_Extract[#Headers],0)))-4),Team_Key[[Full Name]:[Full Name]],0))&amp;RIGHT(INDEX(FPL_Fixtures_Extract[],MATCH($A274,FPL_Fixtures_Extract[[Player]:[Player]],0),MATCH(FPL_Combined[[#Headers],[Gameweek 25]],FPL_Fixtures_Extract[#Headers],0)),3))</f>
        <v>Huth</v>
      </c>
      <c r="AA274" t="str">
        <f ca="1">IF(RIGHT(FPL_Combined[[#Headers],[Gameweek 26]],2)&lt;$B$622,INDEX(FPL_Results_Extract[Gameweek 01],MATCH($A274,FPL_Results_Extract[[Player]:[Player]],0)),INDEX(Team_Key[[Abbreviation]:[Abbreviation]],MATCH(LEFT(INDEX(FPL_Fixtures_Extract[],MATCH($A274,FPL_Fixtures_Extract[[Player]:[Player]],0),MATCH(FPL_Combined[[#Headers],[Gameweek 26]],FPL_Fixtures_Extract[#Headers],0)),LEN(INDEX(FPL_Fixtures_Extract[],MATCH($A274,FPL_Fixtures_Extract[[Player]:[Player]],0),MATCH(FPL_Combined[[#Headers],[Gameweek 26]],FPL_Fixtures_Extract[#Headers],0)))-4),Team_Key[[Full Name]:[Full Name]],0))&amp;RIGHT(INDEX(FPL_Fixtures_Extract[],MATCH($A274,FPL_Fixtures_Extract[[Player]:[Player]],0),MATCH(FPL_Combined[[#Headers],[Gameweek 26]],FPL_Fixtures_Extract[#Headers],0)),3))</f>
        <v>SUN(H) 4-2</v>
      </c>
      <c r="AB274" t="str">
        <f ca="1">IF(RIGHT(FPL_Combined[[#Headers],[Gameweek 27]],2)&lt;$B$622,INDEX(FPL_Results_Extract[Gameweek 02],MATCH($A274,FPL_Results_Extract[[Player]:[Player]],0)),INDEX(Team_Key[[Abbreviation]:[Abbreviation]],MATCH(LEFT(INDEX(FPL_Fixtures_Extract[],MATCH($A274,FPL_Fixtures_Extract[[Player]:[Player]],0),MATCH(FPL_Combined[[#Headers],[Gameweek 27]],FPL_Fixtures_Extract[#Headers],0)),LEN(INDEX(FPL_Fixtures_Extract[],MATCH($A274,FPL_Fixtures_Extract[[Player]:[Player]],0),MATCH(FPL_Combined[[#Headers],[Gameweek 27]],FPL_Fixtures_Extract[#Headers],0)))-4),Team_Key[[Full Name]:[Full Name]],0))&amp;RIGHT(INDEX(FPL_Fixtures_Extract[],MATCH($A274,FPL_Fixtures_Extract[[Player]:[Player]],0),MATCH(FPL_Combined[[#Headers],[Gameweek 27]],FPL_Fixtures_Extract[#Headers],0)),3))</f>
        <v>WHU(A) 2-1</v>
      </c>
      <c r="AC274" t="str">
        <f ca="1">IF(RIGHT(FPL_Combined[[#Headers],[Gameweek 28]],2)&lt;$B$622,INDEX(FPL_Results_Extract[Gameweek 03],MATCH($A274,FPL_Results_Extract[[Player]:[Player]],0)),INDEX(Team_Key[[Abbreviation]:[Abbreviation]],MATCH(LEFT(INDEX(FPL_Fixtures_Extract[],MATCH($A274,FPL_Fixtures_Extract[[Player]:[Player]],0),MATCH(FPL_Combined[[#Headers],[Gameweek 28]],FPL_Fixtures_Extract[#Headers],0)),LEN(INDEX(FPL_Fixtures_Extract[],MATCH($A274,FPL_Fixtures_Extract[[Player]:[Player]],0),MATCH(FPL_Combined[[#Headers],[Gameweek 28]],FPL_Fixtures_Extract[#Headers],0)))-4),Team_Key[[Full Name]:[Full Name]],0))&amp;RIGHT(INDEX(FPL_Fixtures_Extract[],MATCH($A274,FPL_Fixtures_Extract[[Player]:[Player]],0),MATCH(FPL_Combined[[#Headers],[Gameweek 28]],FPL_Fixtures_Extract[#Headers],0)),3))</f>
        <v>TOT(H) 1-1</v>
      </c>
      <c r="AD274" t="str">
        <f ca="1">IF(RIGHT(FPL_Combined[[#Headers],[Gameweek 29]],2)&lt;$B$622,INDEX(FPL_Results_Extract[Gameweek 04],MATCH($A274,FPL_Results_Extract[[Player]:[Player]],0)),INDEX(Team_Key[[Abbreviation]:[Abbreviation]],MATCH(LEFT(INDEX(FPL_Fixtures_Extract[],MATCH($A274,FPL_Fixtures_Extract[[Player]:[Player]],0),MATCH(FPL_Combined[[#Headers],[Gameweek 29]],FPL_Fixtures_Extract[#Headers],0)),LEN(INDEX(FPL_Fixtures_Extract[],MATCH($A274,FPL_Fixtures_Extract[[Player]:[Player]],0),MATCH(FPL_Combined[[#Headers],[Gameweek 29]],FPL_Fixtures_Extract[#Headers],0)))-4),Team_Key[[Full Name]:[Full Name]],0))&amp;RIGHT(INDEX(FPL_Fixtures_Extract[],MATCH($A274,FPL_Fixtures_Extract[[Player]:[Player]],0),MATCH(FPL_Combined[[#Headers],[Gameweek 29]],FPL_Fixtures_Extract[#Headers],0)),3))</f>
        <v>WAT(A)</v>
      </c>
      <c r="AE274" t="str">
        <f ca="1">IF(RIGHT(FPL_Combined[[#Headers],[Gameweek 30]],2)&lt;$B$622,INDEX(FPL_Results_Extract[Gameweek 05],MATCH($A274,FPL_Results_Extract[[Player]:[Player]],0)),INDEX(Team_Key[[Abbreviation]:[Abbreviation]],MATCH(LEFT(INDEX(FPL_Fixtures_Extract[],MATCH($A274,FPL_Fixtures_Extract[[Player]:[Player]],0),MATCH(FPL_Combined[[#Headers],[Gameweek 30]],FPL_Fixtures_Extract[#Headers],0)),LEN(INDEX(FPL_Fixtures_Extract[],MATCH($A274,FPL_Fixtures_Extract[[Player]:[Player]],0),MATCH(FPL_Combined[[#Headers],[Gameweek 30]],FPL_Fixtures_Extract[#Headers],0)))-4),Team_Key[[Full Name]:[Full Name]],0))&amp;RIGHT(INDEX(FPL_Fixtures_Extract[],MATCH($A274,FPL_Fixtures_Extract[[Player]:[Player]],0),MATCH(FPL_Combined[[#Headers],[Gameweek 30]],FPL_Fixtures_Extract[#Headers],0)),3))</f>
        <v>NEW(H)</v>
      </c>
      <c r="AF274" t="str">
        <f ca="1">IF(RIGHT(FPL_Combined[[#Headers],[Gameweek 31]],2)&lt;$B$622,INDEX(FPL_Results_Extract[Gameweek 06],MATCH($A274,FPL_Results_Extract[[Player]:[Player]],0)),INDEX(Team_Key[[Abbreviation]:[Abbreviation]],MATCH(LEFT(INDEX(FPL_Fixtures_Extract[],MATCH($A274,FPL_Fixtures_Extract[[Player]:[Player]],0),MATCH(FPL_Combined[[#Headers],[Gameweek 31]],FPL_Fixtures_Extract[#Headers],0)),LEN(INDEX(FPL_Fixtures_Extract[],MATCH($A274,FPL_Fixtures_Extract[[Player]:[Player]],0),MATCH(FPL_Combined[[#Headers],[Gameweek 31]],FPL_Fixtures_Extract[#Headers],0)))-4),Team_Key[[Full Name]:[Full Name]],0))&amp;RIGHT(INDEX(FPL_Fixtures_Extract[],MATCH($A274,FPL_Fixtures_Extract[[Player]:[Player]],0),MATCH(FPL_Combined[[#Headers],[Gameweek 31]],FPL_Fixtures_Extract[#Headers],0)),3))</f>
        <v>CRY(A)</v>
      </c>
      <c r="AG274" t="str">
        <f ca="1">IF(RIGHT(FPL_Combined[[#Headers],[Gameweek 32]],2)&lt;$B$622,INDEX(FPL_Results_Extract[Gameweek 07],MATCH($A274,FPL_Results_Extract[[Player]:[Player]],0)),INDEX(Team_Key[[Abbreviation]:[Abbreviation]],MATCH(LEFT(INDEX(FPL_Fixtures_Extract[],MATCH($A274,FPL_Fixtures_Extract[[Player]:[Player]],0),MATCH(FPL_Combined[[#Headers],[Gameweek 32]],FPL_Fixtures_Extract[#Headers],0)),LEN(INDEX(FPL_Fixtures_Extract[],MATCH($A274,FPL_Fixtures_Extract[[Player]:[Player]],0),MATCH(FPL_Combined[[#Headers],[Gameweek 32]],FPL_Fixtures_Extract[#Headers],0)))-4),Team_Key[[Full Name]:[Full Name]],0))&amp;RIGHT(INDEX(FPL_Fixtures_Extract[],MATCH($A274,FPL_Fixtures_Extract[[Player]:[Player]],0),MATCH(FPL_Combined[[#Headers],[Gameweek 32]],FPL_Fixtures_Extract[#Headers],0)),3))</f>
        <v>SOU(H)</v>
      </c>
      <c r="AH274" t="str">
        <f ca="1">IF(RIGHT(FPL_Combined[[#Headers],[Gameweek 33]],2)&lt;$B$622,INDEX(FPL_Results_Extract[Gameweek 08],MATCH($A274,FPL_Results_Extract[[Player]:[Player]],0)),INDEX(Team_Key[[Abbreviation]:[Abbreviation]],MATCH(LEFT(INDEX(FPL_Fixtures_Extract[],MATCH($A274,FPL_Fixtures_Extract[[Player]:[Player]],0),MATCH(FPL_Combined[[#Headers],[Gameweek 33]],FPL_Fixtures_Extract[#Headers],0)),LEN(INDEX(FPL_Fixtures_Extract[],MATCH($A274,FPL_Fixtures_Extract[[Player]:[Player]],0),MATCH(FPL_Combined[[#Headers],[Gameweek 33]],FPL_Fixtures_Extract[#Headers],0)))-4),Team_Key[[Full Name]:[Full Name]],0))&amp;RIGHT(INDEX(FPL_Fixtures_Extract[],MATCH($A274,FPL_Fixtures_Extract[[Player]:[Player]],0),MATCH(FPL_Combined[[#Headers],[Gameweek 33]],FPL_Fixtures_Extract[#Headers],0)),3))</f>
        <v>SUN(A)</v>
      </c>
      <c r="AI274" t="str">
        <f ca="1">IF(RIGHT(FPL_Combined[[#Headers],[Gameweek 34]],2)&lt;$B$622,INDEX(FPL_Results_Extract[Gameweek 09],MATCH($A274,FPL_Results_Extract[[Player]:[Player]],0)),INDEX(Team_Key[[Abbreviation]:[Abbreviation]],MATCH(LEFT(INDEX(FPL_Fixtures_Extract[],MATCH($A274,FPL_Fixtures_Extract[[Player]:[Player]],0),MATCH(FPL_Combined[[#Headers],[Gameweek 34]],FPL_Fixtures_Extract[#Headers],0)),LEN(INDEX(FPL_Fixtures_Extract[],MATCH($A274,FPL_Fixtures_Extract[[Player]:[Player]],0),MATCH(FPL_Combined[[#Headers],[Gameweek 34]],FPL_Fixtures_Extract[#Headers],0)))-4),Team_Key[[Full Name]:[Full Name]],0))&amp;RIGHT(INDEX(FPL_Fixtures_Extract[],MATCH($A274,FPL_Fixtures_Extract[[Player]:[Player]],0),MATCH(FPL_Combined[[#Headers],[Gameweek 34]],FPL_Fixtures_Extract[#Headers],0)),3))</f>
        <v>WHU(H)</v>
      </c>
      <c r="AJ274" t="str">
        <f ca="1">IF(RIGHT(FPL_Combined[[#Headers],[Gameweek 35]],2)&lt;$B$622,INDEX(FPL_Results_Extract[Gameweek 10],MATCH($A274,FPL_Results_Extract[[Player]:[Player]],0)),INDEX(Team_Key[[Abbreviation]:[Abbreviation]],MATCH(LEFT(INDEX(FPL_Fixtures_Extract[],MATCH($A274,FPL_Fixtures_Extract[[Player]:[Player]],0),MATCH(FPL_Combined[[#Headers],[Gameweek 35]],FPL_Fixtures_Extract[#Headers],0)),LEN(INDEX(FPL_Fixtures_Extract[],MATCH($A274,FPL_Fixtures_Extract[[Player]:[Player]],0),MATCH(FPL_Combined[[#Headers],[Gameweek 35]],FPL_Fixtures_Extract[#Headers],0)))-4),Team_Key[[Full Name]:[Full Name]],0))&amp;RIGHT(INDEX(FPL_Fixtures_Extract[],MATCH($A274,FPL_Fixtures_Extract[[Player]:[Player]],0),MATCH(FPL_Combined[[#Headers],[Gameweek 35]],FPL_Fixtures_Extract[#Headers],0)),3))</f>
        <v>SWA(H)</v>
      </c>
      <c r="AK274" t="str">
        <f ca="1">IF(RIGHT(FPL_Combined[[#Headers],[Gameweek 36]],2)&lt;$B$622,INDEX(FPL_Results_Extract[Gameweek 11],MATCH($A274,FPL_Results_Extract[[Player]:[Player]],0)),INDEX(Team_Key[[Abbreviation]:[Abbreviation]],MATCH(LEFT(INDEX(FPL_Fixtures_Extract[],MATCH($A274,FPL_Fixtures_Extract[[Player]:[Player]],0),MATCH(FPL_Combined[[#Headers],[Gameweek 36]],FPL_Fixtures_Extract[#Headers],0)),LEN(INDEX(FPL_Fixtures_Extract[],MATCH($A274,FPL_Fixtures_Extract[[Player]:[Player]],0),MATCH(FPL_Combined[[#Headers],[Gameweek 36]],FPL_Fixtures_Extract[#Headers],0)))-4),Team_Key[[Full Name]:[Full Name]],0))&amp;RIGHT(INDEX(FPL_Fixtures_Extract[],MATCH($A274,FPL_Fixtures_Extract[[Player]:[Player]],0),MATCH(FPL_Combined[[#Headers],[Gameweek 36]],FPL_Fixtures_Extract[#Headers],0)),3))</f>
        <v>MUN(A)</v>
      </c>
      <c r="AL274" t="str">
        <f ca="1">IF(RIGHT(FPL_Combined[[#Headers],[Gameweek 37]],2)&lt;$B$622,INDEX(FPL_Results_Extract[Gameweek 12],MATCH($A274,FPL_Results_Extract[[Player]:[Player]],0)),INDEX(Team_Key[[Abbreviation]:[Abbreviation]],MATCH(LEFT(INDEX(FPL_Fixtures_Extract[],MATCH($A274,FPL_Fixtures_Extract[[Player]:[Player]],0),MATCH(FPL_Combined[[#Headers],[Gameweek 37]],FPL_Fixtures_Extract[#Headers],0)),LEN(INDEX(FPL_Fixtures_Extract[],MATCH($A274,FPL_Fixtures_Extract[[Player]:[Player]],0),MATCH(FPL_Combined[[#Headers],[Gameweek 37]],FPL_Fixtures_Extract[#Headers],0)))-4),Team_Key[[Full Name]:[Full Name]],0))&amp;RIGHT(INDEX(FPL_Fixtures_Extract[],MATCH($A274,FPL_Fixtures_Extract[[Player]:[Player]],0),MATCH(FPL_Combined[[#Headers],[Gameweek 37]],FPL_Fixtures_Extract[#Headers],0)),3))</f>
        <v>EVE(H)</v>
      </c>
      <c r="AM274" t="str">
        <f ca="1">IF(RIGHT(FPL_Combined[[#Headers],[Gameweek 38]],2)&lt;$B$622,INDEX(FPL_Results_Extract[Gameweek 13],MATCH($A274,FPL_Results_Extract[[Player]:[Player]],0)),INDEX(Team_Key[[Abbreviation]:[Abbreviation]],MATCH(LEFT(INDEX(FPL_Fixtures_Extract[],MATCH($A274,FPL_Fixtures_Extract[[Player]:[Player]],0),MATCH(FPL_Combined[[#Headers],[Gameweek 38]],FPL_Fixtures_Extract[#Headers],0)),LEN(INDEX(FPL_Fixtures_Extract[],MATCH($A274,FPL_Fixtures_Extract[[Player]:[Player]],0),MATCH(FPL_Combined[[#Headers],[Gameweek 38]],FPL_Fixtures_Extract[#Headers],0)))-4),Team_Key[[Full Name]:[Full Name]],0))&amp;RIGHT(INDEX(FPL_Fixtures_Extract[],MATCH($A274,FPL_Fixtures_Extract[[Player]:[Player]],0),MATCH(FPL_Combined[[#Headers],[Gameweek 38]],FPL_Fixtures_Extract[#Headers],0)),3))</f>
        <v>CHE(A)</v>
      </c>
    </row>
    <row r="275" spans="1:39" x14ac:dyDescent="0.45">
      <c r="A275" t="s">
        <v>283</v>
      </c>
      <c r="B275" t="str">
        <f ca="1">IF(RIGHT(FPL_Combined[[#Headers],[Gameweek 01]],2)&lt;$B$622,INDEX(FPL_Results_Extract[Gameweek 01],MATCH($A275,FPL_Results_Extract[[Player]:[Player]],0)),INDEX(Team_Key[[Abbreviation]:[Abbreviation]],MATCH(LEFT(INDEX(FPL_Fixtures_Extract[],MATCH($A275,FPL_Fixtures_Extract[[Player]:[Player]],0),MATCH(FPL_Combined[[#Headers],[Gameweek 01]],FPL_Fixtures_Extract[#Headers],0)),LEN(INDEX(FPL_Fixtures_Extract[],MATCH($A275,FPL_Fixtures_Extract[[Player]:[Player]],0),MATCH(FPL_Combined[[#Headers],[Gameweek 01]],FPL_Fixtures_Extract[#Headers],0)))-4),Team_Key[[Full Name]:[Full Name]],0))&amp;RIGHT(INDEX(FPL_Fixtures_Extract[],MATCH($A275,FPL_Fixtures_Extract[[Player]:[Player]],0),MATCH(FPL_Combined[[#Headers],[Gameweek 01]],FPL_Fixtures_Extract[#Headers],0)),3))</f>
        <v>BOU(A) 1-0</v>
      </c>
      <c r="C275" t="str">
        <f ca="1">IF(RIGHT(FPL_Combined[[#Headers],[Gameweek 02]],2)&lt;$B$622,INDEX(FPL_Results_Extract[Gameweek 02],MATCH($A275,FPL_Results_Extract[[Player]:[Player]],0)),INDEX(Team_Key[[Abbreviation]:[Abbreviation]],MATCH(LEFT(INDEX(FPL_Fixtures_Extract[],MATCH($A275,FPL_Fixtures_Extract[[Player]:[Player]],0),MATCH(FPL_Combined[[#Headers],[Gameweek 02]],FPL_Fixtures_Extract[#Headers],0)),LEN(INDEX(FPL_Fixtures_Extract[],MATCH($A275,FPL_Fixtures_Extract[[Player]:[Player]],0),MATCH(FPL_Combined[[#Headers],[Gameweek 02]],FPL_Fixtures_Extract[#Headers],0)))-4),Team_Key[[Full Name]:[Full Name]],0))&amp;RIGHT(INDEX(FPL_Fixtures_Extract[],MATCH($A275,FPL_Fixtures_Extract[[Player]:[Player]],0),MATCH(FPL_Combined[[#Headers],[Gameweek 02]],FPL_Fixtures_Extract[#Headers],0)),3))</f>
        <v>MUN(H) 0-1</v>
      </c>
      <c r="D275" t="str">
        <f ca="1">IF(RIGHT(FPL_Combined[[#Headers],[Gameweek 03]],2)&lt;$B$622,INDEX(FPL_Results_Extract[Gameweek 03],MATCH($A275,FPL_Results_Extract[[Player]:[Player]],0)),INDEX(Team_Key[[Abbreviation]:[Abbreviation]],MATCH(LEFT(INDEX(FPL_Fixtures_Extract[],MATCH($A275,FPL_Fixtures_Extract[[Player]:[Player]],0),MATCH(FPL_Combined[[#Headers],[Gameweek 03]],FPL_Fixtures_Extract[#Headers],0)),LEN(INDEX(FPL_Fixtures_Extract[],MATCH($A275,FPL_Fixtures_Extract[[Player]:[Player]],0),MATCH(FPL_Combined[[#Headers],[Gameweek 03]],FPL_Fixtures_Extract[#Headers],0)))-4),Team_Key[[Full Name]:[Full Name]],0))&amp;RIGHT(INDEX(FPL_Fixtures_Extract[],MATCH($A275,FPL_Fixtures_Extract[[Player]:[Player]],0),MATCH(FPL_Combined[[#Headers],[Gameweek 03]],FPL_Fixtures_Extract[#Headers],0)),3))</f>
        <v>CRY(A) 1-2</v>
      </c>
      <c r="E275" t="str">
        <f ca="1">IF(RIGHT(FPL_Combined[[#Headers],[Gameweek 04]],2)&lt;$B$622,INDEX(FPL_Results_Extract[Gameweek 04],MATCH($A275,FPL_Results_Extract[[Player]:[Player]],0)),INDEX(Team_Key[[Abbreviation]:[Abbreviation]],MATCH(LEFT(INDEX(FPL_Fixtures_Extract[],MATCH($A275,FPL_Fixtures_Extract[[Player]:[Player]],0),MATCH(FPL_Combined[[#Headers],[Gameweek 04]],FPL_Fixtures_Extract[#Headers],0)),LEN(INDEX(FPL_Fixtures_Extract[],MATCH($A275,FPL_Fixtures_Extract[[Player]:[Player]],0),MATCH(FPL_Combined[[#Headers],[Gameweek 04]],FPL_Fixtures_Extract[#Headers],0)))-4),Team_Key[[Full Name]:[Full Name]],0))&amp;RIGHT(INDEX(FPL_Fixtures_Extract[],MATCH($A275,FPL_Fixtures_Extract[[Player]:[Player]],0),MATCH(FPL_Combined[[#Headers],[Gameweek 04]],FPL_Fixtures_Extract[#Headers],0)),3))</f>
        <v>SUN(H) 2-2</v>
      </c>
      <c r="F275" t="str">
        <f ca="1">IF(RIGHT(FPL_Combined[[#Headers],[Gameweek 05]],2)&lt;$B$622,INDEX(FPL_Results_Extract[Gameweek 05],MATCH($A275,FPL_Results_Extract[[Player]:[Player]],0)),INDEX(Team_Key[[Abbreviation]:[Abbreviation]],MATCH(LEFT(INDEX(FPL_Fixtures_Extract[],MATCH($A275,FPL_Fixtures_Extract[[Player]:[Player]],0),MATCH(FPL_Combined[[#Headers],[Gameweek 05]],FPL_Fixtures_Extract[#Headers],0)),LEN(INDEX(FPL_Fixtures_Extract[],MATCH($A275,FPL_Fixtures_Extract[[Player]:[Player]],0),MATCH(FPL_Combined[[#Headers],[Gameweek 05]],FPL_Fixtures_Extract[#Headers],0)))-4),Team_Key[[Full Name]:[Full Name]],0))&amp;RIGHT(INDEX(FPL_Fixtures_Extract[],MATCH($A275,FPL_Fixtures_Extract[[Player]:[Player]],0),MATCH(FPL_Combined[[#Headers],[Gameweek 05]],FPL_Fixtures_Extract[#Headers],0)),3))</f>
        <v>LEI(A) 2-3</v>
      </c>
      <c r="G275" t="str">
        <f ca="1">IF(RIGHT(FPL_Combined[[#Headers],[Gameweek 06]],2)&lt;$B$622,INDEX(FPL_Results_Extract[Gameweek 06],MATCH($A275,FPL_Results_Extract[[Player]:[Player]],0)),INDEX(Team_Key[[Abbreviation]:[Abbreviation]],MATCH(LEFT(INDEX(FPL_Fixtures_Extract[],MATCH($A275,FPL_Fixtures_Extract[[Player]:[Player]],0),MATCH(FPL_Combined[[#Headers],[Gameweek 06]],FPL_Fixtures_Extract[#Headers],0)),LEN(INDEX(FPL_Fixtures_Extract[],MATCH($A275,FPL_Fixtures_Extract[[Player]:[Player]],0),MATCH(FPL_Combined[[#Headers],[Gameweek 06]],FPL_Fixtures_Extract[#Headers],0)))-4),Team_Key[[Full Name]:[Full Name]],0))&amp;RIGHT(INDEX(FPL_Fixtures_Extract[],MATCH($A275,FPL_Fixtures_Extract[[Player]:[Player]],0),MATCH(FPL_Combined[[#Headers],[Gameweek 06]],FPL_Fixtures_Extract[#Headers],0)),3))</f>
        <v>WBA(H) 0-1</v>
      </c>
      <c r="H275" t="str">
        <f ca="1">IF(RIGHT(FPL_Combined[[#Headers],[Gameweek 07]],2)&lt;$B$622,INDEX(FPL_Results_Extract[Gameweek 07],MATCH($A275,FPL_Results_Extract[[Player]:[Player]],0)),INDEX(Team_Key[[Abbreviation]:[Abbreviation]],MATCH(LEFT(INDEX(FPL_Fixtures_Extract[],MATCH($A275,FPL_Fixtures_Extract[[Player]:[Player]],0),MATCH(FPL_Combined[[#Headers],[Gameweek 07]],FPL_Fixtures_Extract[#Headers],0)),LEN(INDEX(FPL_Fixtures_Extract[],MATCH($A275,FPL_Fixtures_Extract[[Player]:[Player]],0),MATCH(FPL_Combined[[#Headers],[Gameweek 07]],FPL_Fixtures_Extract[#Headers],0)))-4),Team_Key[[Full Name]:[Full Name]],0))&amp;RIGHT(INDEX(FPL_Fixtures_Extract[],MATCH($A275,FPL_Fixtures_Extract[[Player]:[Player]],0),MATCH(FPL_Combined[[#Headers],[Gameweek 07]],FPL_Fixtures_Extract[#Headers],0)),3))</f>
        <v>LIV(A) 2-3</v>
      </c>
      <c r="I275" t="str">
        <f ca="1">IF(RIGHT(FPL_Combined[[#Headers],[Gameweek 08]],2)&lt;$B$622,INDEX(FPL_Results_Extract[Gameweek 08],MATCH($A275,FPL_Results_Extract[[Player]:[Player]],0)),INDEX(Team_Key[[Abbreviation]:[Abbreviation]],MATCH(LEFT(INDEX(FPL_Fixtures_Extract[],MATCH($A275,FPL_Fixtures_Extract[[Player]:[Player]],0),MATCH(FPL_Combined[[#Headers],[Gameweek 08]],FPL_Fixtures_Extract[#Headers],0)),LEN(INDEX(FPL_Fixtures_Extract[],MATCH($A275,FPL_Fixtures_Extract[[Player]:[Player]],0),MATCH(FPL_Combined[[#Headers],[Gameweek 08]],FPL_Fixtures_Extract[#Headers],0)))-4),Team_Key[[Full Name]:[Full Name]],0))&amp;RIGHT(INDEX(FPL_Fixtures_Extract[],MATCH($A275,FPL_Fixtures_Extract[[Player]:[Player]],0),MATCH(FPL_Combined[[#Headers],[Gameweek 08]],FPL_Fixtures_Extract[#Headers],0)),3))</f>
        <v>STK(H) 0-1</v>
      </c>
      <c r="J275" t="str">
        <f ca="1">IF(RIGHT(FPL_Combined[[#Headers],[Gameweek 09]],2)&lt;$B$622,INDEX(FPL_Results_Extract[Gameweek 09],MATCH($A275,FPL_Results_Extract[[Player]:[Player]],0)),INDEX(Team_Key[[Abbreviation]:[Abbreviation]],MATCH(LEFT(INDEX(FPL_Fixtures_Extract[],MATCH($A275,FPL_Fixtures_Extract[[Player]:[Player]],0),MATCH(FPL_Combined[[#Headers],[Gameweek 09]],FPL_Fixtures_Extract[#Headers],0)),LEN(INDEX(FPL_Fixtures_Extract[],MATCH($A275,FPL_Fixtures_Extract[[Player]:[Player]],0),MATCH(FPL_Combined[[#Headers],[Gameweek 09]],FPL_Fixtures_Extract[#Headers],0)))-4),Team_Key[[Full Name]:[Full Name]],0))&amp;RIGHT(INDEX(FPL_Fixtures_Extract[],MATCH($A275,FPL_Fixtures_Extract[[Player]:[Player]],0),MATCH(FPL_Combined[[#Headers],[Gameweek 09]],FPL_Fixtures_Extract[#Headers],0)),3))</f>
        <v>CHE(A) 0-2</v>
      </c>
      <c r="K275" t="str">
        <f ca="1">IF(RIGHT(FPL_Combined[[#Headers],[Gameweek 10]],2)&lt;$B$622,INDEX(FPL_Results_Extract[Gameweek 10],MATCH($A275,FPL_Results_Extract[[Player]:[Player]],0)),INDEX(Team_Key[[Abbreviation]:[Abbreviation]],MATCH(LEFT(INDEX(FPL_Fixtures_Extract[],MATCH($A275,FPL_Fixtures_Extract[[Player]:[Player]],0),MATCH(FPL_Combined[[#Headers],[Gameweek 10]],FPL_Fixtures_Extract[#Headers],0)),LEN(INDEX(FPL_Fixtures_Extract[],MATCH($A275,FPL_Fixtures_Extract[[Player]:[Player]],0),MATCH(FPL_Combined[[#Headers],[Gameweek 10]],FPL_Fixtures_Extract[#Headers],0)))-4),Team_Key[[Full Name]:[Full Name]],0))&amp;RIGHT(INDEX(FPL_Fixtures_Extract[],MATCH($A275,FPL_Fixtures_Extract[[Player]:[Player]],0),MATCH(FPL_Combined[[#Headers],[Gameweek 10]],FPL_Fixtures_Extract[#Headers],0)),3))</f>
        <v>SWA(H) 1-2</v>
      </c>
      <c r="L275" t="str">
        <f ca="1">IF(RIGHT(FPL_Combined[[#Headers],[Gameweek 11]],2)&lt;$B$622,INDEX(FPL_Results_Extract[Gameweek 11],MATCH($A275,FPL_Results_Extract[[Player]:[Player]],0)),INDEX(Team_Key[[Abbreviation]:[Abbreviation]],MATCH(LEFT(INDEX(FPL_Fixtures_Extract[],MATCH($A275,FPL_Fixtures_Extract[[Player]:[Player]],0),MATCH(FPL_Combined[[#Headers],[Gameweek 11]],FPL_Fixtures_Extract[#Headers],0)),LEN(INDEX(FPL_Fixtures_Extract[],MATCH($A275,FPL_Fixtures_Extract[[Player]:[Player]],0),MATCH(FPL_Combined[[#Headers],[Gameweek 11]],FPL_Fixtures_Extract[#Headers],0)))-4),Team_Key[[Full Name]:[Full Name]],0))&amp;RIGHT(INDEX(FPL_Fixtures_Extract[],MATCH($A275,FPL_Fixtures_Extract[[Player]:[Player]],0),MATCH(FPL_Combined[[#Headers],[Gameweek 11]],FPL_Fixtures_Extract[#Headers],0)),3))</f>
        <v>TOT(A) 1-3</v>
      </c>
      <c r="M275" t="str">
        <f ca="1">IF(RIGHT(FPL_Combined[[#Headers],[Gameweek 12]],2)&lt;$B$622,INDEX(FPL_Results_Extract[Gameweek 12],MATCH($A275,FPL_Results_Extract[[Player]:[Player]],0)),INDEX(Team_Key[[Abbreviation]:[Abbreviation]],MATCH(LEFT(INDEX(FPL_Fixtures_Extract[],MATCH($A275,FPL_Fixtures_Extract[[Player]:[Player]],0),MATCH(FPL_Combined[[#Headers],[Gameweek 12]],FPL_Fixtures_Extract[#Headers],0)),LEN(INDEX(FPL_Fixtures_Extract[],MATCH($A275,FPL_Fixtures_Extract[[Player]:[Player]],0),MATCH(FPL_Combined[[#Headers],[Gameweek 12]],FPL_Fixtures_Extract[#Headers],0)))-4),Team_Key[[Full Name]:[Full Name]],0))&amp;RIGHT(INDEX(FPL_Fixtures_Extract[],MATCH($A275,FPL_Fixtures_Extract[[Player]:[Player]],0),MATCH(FPL_Combined[[#Headers],[Gameweek 12]],FPL_Fixtures_Extract[#Headers],0)),3))</f>
        <v>MCI(H) 0-0</v>
      </c>
      <c r="N275" t="str">
        <f ca="1">IF(RIGHT(FPL_Combined[[#Headers],[Gameweek 13]],2)&lt;$B$622,INDEX(FPL_Results_Extract[Gameweek 13],MATCH($A275,FPL_Results_Extract[[Player]:[Player]],0)),INDEX(Team_Key[[Abbreviation]:[Abbreviation]],MATCH(LEFT(INDEX(FPL_Fixtures_Extract[],MATCH($A275,FPL_Fixtures_Extract[[Player]:[Player]],0),MATCH(FPL_Combined[[#Headers],[Gameweek 13]],FPL_Fixtures_Extract[#Headers],0)),LEN(INDEX(FPL_Fixtures_Extract[],MATCH($A275,FPL_Fixtures_Extract[[Player]:[Player]],0),MATCH(FPL_Combined[[#Headers],[Gameweek 13]],FPL_Fixtures_Extract[#Headers],0)))-4),Team_Key[[Full Name]:[Full Name]],0))&amp;RIGHT(INDEX(FPL_Fixtures_Extract[],MATCH($A275,FPL_Fixtures_Extract[[Player]:[Player]],0),MATCH(FPL_Combined[[#Headers],[Gameweek 13]],FPL_Fixtures_Extract[#Headers],0)),3))</f>
        <v>EVE(A) 0-4</v>
      </c>
      <c r="O275" t="str">
        <f ca="1">IF(RIGHT(FPL_Combined[[#Headers],[Gameweek 14]],2)&lt;$B$622,INDEX(FPL_Results_Extract[Gameweek 14],MATCH($A275,FPL_Results_Extract[[Player]:[Player]],0)),INDEX(Team_Key[[Abbreviation]:[Abbreviation]],MATCH(LEFT(INDEX(FPL_Fixtures_Extract[],MATCH($A275,FPL_Fixtures_Extract[[Player]:[Player]],0),MATCH(FPL_Combined[[#Headers],[Gameweek 14]],FPL_Fixtures_Extract[#Headers],0)),LEN(INDEX(FPL_Fixtures_Extract[],MATCH($A275,FPL_Fixtures_Extract[[Player]:[Player]],0),MATCH(FPL_Combined[[#Headers],[Gameweek 14]],FPL_Fixtures_Extract[#Headers],0)))-4),Team_Key[[Full Name]:[Full Name]],0))&amp;RIGHT(INDEX(FPL_Fixtures_Extract[],MATCH($A275,FPL_Fixtures_Extract[[Player]:[Player]],0),MATCH(FPL_Combined[[#Headers],[Gameweek 14]],FPL_Fixtures_Extract[#Headers],0)),3))</f>
        <v>WAT(H) 2-3</v>
      </c>
      <c r="P275" t="str">
        <f ca="1">IF(RIGHT(FPL_Combined[[#Headers],[Gameweek 15]],2)&lt;$B$622,INDEX(FPL_Results_Extract[Gameweek 15],MATCH($A275,FPL_Results_Extract[[Player]:[Player]],0)),INDEX(Team_Key[[Abbreviation]:[Abbreviation]],MATCH(LEFT(INDEX(FPL_Fixtures_Extract[],MATCH($A275,FPL_Fixtures_Extract[[Player]:[Player]],0),MATCH(FPL_Combined[[#Headers],[Gameweek 15]],FPL_Fixtures_Extract[#Headers],0)),LEN(INDEX(FPL_Fixtures_Extract[],MATCH($A275,FPL_Fixtures_Extract[[Player]:[Player]],0),MATCH(FPL_Combined[[#Headers],[Gameweek 15]],FPL_Fixtures_Extract[#Headers],0)))-4),Team_Key[[Full Name]:[Full Name]],0))&amp;RIGHT(INDEX(FPL_Fixtures_Extract[],MATCH($A275,FPL_Fixtures_Extract[[Player]:[Player]],0),MATCH(FPL_Combined[[#Headers],[Gameweek 15]],FPL_Fixtures_Extract[#Headers],0)),3))</f>
        <v>SOU(A) 1-1</v>
      </c>
      <c r="Q275" t="str">
        <f ca="1">IF(RIGHT(FPL_Combined[[#Headers],[Gameweek 16]],2)&lt;$B$622,INDEX(FPL_Results_Extract[Gameweek 16],MATCH($A275,FPL_Results_Extract[[Player]:[Player]],0)),INDEX(Team_Key[[Abbreviation]:[Abbreviation]],MATCH(LEFT(INDEX(FPL_Fixtures_Extract[],MATCH($A275,FPL_Fixtures_Extract[[Player]:[Player]],0),MATCH(FPL_Combined[[#Headers],[Gameweek 16]],FPL_Fixtures_Extract[#Headers],0)),LEN(INDEX(FPL_Fixtures_Extract[],MATCH($A275,FPL_Fixtures_Extract[[Player]:[Player]],0),MATCH(FPL_Combined[[#Headers],[Gameweek 16]],FPL_Fixtures_Extract[#Headers],0)))-4),Team_Key[[Full Name]:[Full Name]],0))&amp;RIGHT(INDEX(FPL_Fixtures_Extract[],MATCH($A275,FPL_Fixtures_Extract[[Player]:[Player]],0),MATCH(FPL_Combined[[#Headers],[Gameweek 16]],FPL_Fixtures_Extract[#Headers],0)),3))</f>
        <v>ARS(H) 0-2</v>
      </c>
      <c r="R275" t="str">
        <f ca="1">IF(RIGHT(FPL_Combined[[#Headers],[Gameweek 17]],2)&lt;$B$622,INDEX(FPL_Results_Extract[Gameweek 17],MATCH($A275,FPL_Results_Extract[[Player]:[Player]],0)),INDEX(Team_Key[[Abbreviation]:[Abbreviation]],MATCH(LEFT(INDEX(FPL_Fixtures_Extract[],MATCH($A275,FPL_Fixtures_Extract[[Player]:[Player]],0),MATCH(FPL_Combined[[#Headers],[Gameweek 17]],FPL_Fixtures_Extract[#Headers],0)),LEN(INDEX(FPL_Fixtures_Extract[],MATCH($A275,FPL_Fixtures_Extract[[Player]:[Player]],0),MATCH(FPL_Combined[[#Headers],[Gameweek 17]],FPL_Fixtures_Extract[#Headers],0)))-4),Team_Key[[Full Name]:[Full Name]],0))&amp;RIGHT(INDEX(FPL_Fixtures_Extract[],MATCH($A275,FPL_Fixtures_Extract[[Player]:[Player]],0),MATCH(FPL_Combined[[#Headers],[Gameweek 17]],FPL_Fixtures_Extract[#Headers],0)),3))</f>
        <v>NEW(A) 1-1</v>
      </c>
      <c r="S275" t="str">
        <f ca="1">IF(RIGHT(FPL_Combined[[#Headers],[Gameweek 18]],2)&lt;$B$622,INDEX(FPL_Results_Extract[Gameweek 18],MATCH($A275,FPL_Results_Extract[[Player]:[Player]],0)),INDEX(Team_Key[[Abbreviation]:[Abbreviation]],MATCH(LEFT(INDEX(FPL_Fixtures_Extract[],MATCH($A275,FPL_Fixtures_Extract[[Player]:[Player]],0),MATCH(FPL_Combined[[#Headers],[Gameweek 18]],FPL_Fixtures_Extract[#Headers],0)),LEN(INDEX(FPL_Fixtures_Extract[],MATCH($A275,FPL_Fixtures_Extract[[Player]:[Player]],0),MATCH(FPL_Combined[[#Headers],[Gameweek 18]],FPL_Fixtures_Extract[#Headers],0)))-4),Team_Key[[Full Name]:[Full Name]],0))&amp;RIGHT(INDEX(FPL_Fixtures_Extract[],MATCH($A275,FPL_Fixtures_Extract[[Player]:[Player]],0),MATCH(FPL_Combined[[#Headers],[Gameweek 18]],FPL_Fixtures_Extract[#Headers],0)),3))</f>
        <v>WHU(H) 1-1</v>
      </c>
      <c r="T275" t="str">
        <f ca="1">IF(RIGHT(FPL_Combined[[#Headers],[Gameweek 19]],2)&lt;$B$622,INDEX(FPL_Results_Extract[Gameweek 19],MATCH($A275,FPL_Results_Extract[[Player]:[Player]],0)),INDEX(Team_Key[[Abbreviation]:[Abbreviation]],MATCH(LEFT(INDEX(FPL_Fixtures_Extract[],MATCH($A275,FPL_Fixtures_Extract[[Player]:[Player]],0),MATCH(FPL_Combined[[#Headers],[Gameweek 19]],FPL_Fixtures_Extract[#Headers],0)),LEN(INDEX(FPL_Fixtures_Extract[],MATCH($A275,FPL_Fixtures_Extract[[Player]:[Player]],0),MATCH(FPL_Combined[[#Headers],[Gameweek 19]],FPL_Fixtures_Extract[#Headers],0)))-4),Team_Key[[Full Name]:[Full Name]],0))&amp;RIGHT(INDEX(FPL_Fixtures_Extract[],MATCH($A275,FPL_Fixtures_Extract[[Player]:[Player]],0),MATCH(FPL_Combined[[#Headers],[Gameweek 19]],FPL_Fixtures_Extract[#Headers],0)),3))</f>
        <v>NOR(A) 0-2</v>
      </c>
      <c r="U275" t="str">
        <f ca="1">IF(RIGHT(FPL_Combined[[#Headers],[Gameweek 20]],2)&lt;$B$622,INDEX(FPL_Results_Extract[Gameweek 20],MATCH($A275,FPL_Results_Extract[[Player]:[Player]],0)),INDEX(Team_Key[[Abbreviation]:[Abbreviation]],MATCH(LEFT(INDEX(FPL_Fixtures_Extract[],MATCH($A275,FPL_Fixtures_Extract[[Player]:[Player]],0),MATCH(FPL_Combined[[#Headers],[Gameweek 20]],FPL_Fixtures_Extract[#Headers],0)),LEN(INDEX(FPL_Fixtures_Extract[],MATCH($A275,FPL_Fixtures_Extract[[Player]:[Player]],0),MATCH(FPL_Combined[[#Headers],[Gameweek 20]],FPL_Fixtures_Extract[#Headers],0)))-4),Team_Key[[Full Name]:[Full Name]],0))&amp;RIGHT(INDEX(FPL_Fixtures_Extract[],MATCH($A275,FPL_Fixtures_Extract[[Player]:[Player]],0),MATCH(FPL_Combined[[#Headers],[Gameweek 20]],FPL_Fixtures_Extract[#Headers],0)),3))</f>
        <v>SUN(A) 1-3</v>
      </c>
      <c r="V275" t="str">
        <f ca="1">IF(RIGHT(FPL_Combined[[#Headers],[Gameweek 21]],2)&lt;$B$622,INDEX(FPL_Results_Extract[Gameweek 21],MATCH($A275,FPL_Results_Extract[[Player]:[Player]],0)),INDEX(Team_Key[[Abbreviation]:[Abbreviation]],MATCH(LEFT(INDEX(FPL_Fixtures_Extract[],MATCH($A275,FPL_Fixtures_Extract[[Player]:[Player]],0),MATCH(FPL_Combined[[#Headers],[Gameweek 21]],FPL_Fixtures_Extract[#Headers],0)),LEN(INDEX(FPL_Fixtures_Extract[],MATCH($A275,FPL_Fixtures_Extract[[Player]:[Player]],0),MATCH(FPL_Combined[[#Headers],[Gameweek 21]],FPL_Fixtures_Extract[#Headers],0)))-4),Team_Key[[Full Name]:[Full Name]],0))&amp;RIGHT(INDEX(FPL_Fixtures_Extract[],MATCH($A275,FPL_Fixtures_Extract[[Player]:[Player]],0),MATCH(FPL_Combined[[#Headers],[Gameweek 21]],FPL_Fixtures_Extract[#Headers],0)),3))</f>
        <v>CRY(H) 1-0</v>
      </c>
      <c r="W275" t="str">
        <f ca="1">IF(RIGHT(FPL_Combined[[#Headers],[Gameweek 22]],2)&lt;$B$622,INDEX(FPL_Results_Extract[Gameweek 22],MATCH($A275,FPL_Results_Extract[[Player]:[Player]],0)),INDEX(Team_Key[[Abbreviation]:[Abbreviation]],MATCH(LEFT(INDEX(FPL_Fixtures_Extract[],MATCH($A275,FPL_Fixtures_Extract[[Player]:[Player]],0),MATCH(FPL_Combined[[#Headers],[Gameweek 22]],FPL_Fixtures_Extract[#Headers],0)),LEN(INDEX(FPL_Fixtures_Extract[],MATCH($A275,FPL_Fixtures_Extract[[Player]:[Player]],0),MATCH(FPL_Combined[[#Headers],[Gameweek 22]],FPL_Fixtures_Extract[#Headers],0)))-4),Team_Key[[Full Name]:[Full Name]],0))&amp;RIGHT(INDEX(FPL_Fixtures_Extract[],MATCH($A275,FPL_Fixtures_Extract[[Player]:[Player]],0),MATCH(FPL_Combined[[#Headers],[Gameweek 22]],FPL_Fixtures_Extract[#Headers],0)),3))</f>
        <v>LEI(H) 1-1</v>
      </c>
      <c r="X275" t="str">
        <f ca="1">IF(RIGHT(FPL_Combined[[#Headers],[Gameweek 23]],2)&lt;$B$622,INDEX(FPL_Results_Extract[Gameweek 23],MATCH($A275,FPL_Results_Extract[[Player]:[Player]],0)),INDEX(Team_Key[[Abbreviation]:[Abbreviation]],MATCH(LEFT(INDEX(FPL_Fixtures_Extract[],MATCH($A275,FPL_Fixtures_Extract[[Player]:[Player]],0),MATCH(FPL_Combined[[#Headers],[Gameweek 23]],FPL_Fixtures_Extract[#Headers],0)),LEN(INDEX(FPL_Fixtures_Extract[],MATCH($A275,FPL_Fixtures_Extract[[Player]:[Player]],0),MATCH(FPL_Combined[[#Headers],[Gameweek 23]],FPL_Fixtures_Extract[#Headers],0)))-4),Team_Key[[Full Name]:[Full Name]],0))&amp;RIGHT(INDEX(FPL_Fixtures_Extract[],MATCH($A275,FPL_Fixtures_Extract[[Player]:[Player]],0),MATCH(FPL_Combined[[#Headers],[Gameweek 23]],FPL_Fixtures_Extract[#Headers],0)),3))</f>
        <v>WBA(A) 0-0</v>
      </c>
      <c r="Y275" t="str">
        <f ca="1">IF(RIGHT(FPL_Combined[[#Headers],[Gameweek 24]],2)&lt;$B$622,INDEX(FPL_Results_Extract[Team],MATCH($A275,FPL_Results_Extract[[Player]:[Player]],0)),INDEX(Team_Key[[Abbreviation]:[Abbreviation]],MATCH(LEFT(INDEX(FPL_Fixtures_Extract[],MATCH($A275,FPL_Fixtures_Extract[[Player]:[Player]],0),MATCH(FPL_Combined[[#Headers],[Gameweek 24]],FPL_Fixtures_Extract[#Headers],0)),LEN(INDEX(FPL_Fixtures_Extract[],MATCH($A275,FPL_Fixtures_Extract[[Player]:[Player]],0),MATCH(FPL_Combined[[#Headers],[Gameweek 24]],FPL_Fixtures_Extract[#Headers],0)))-4),Team_Key[[Full Name]:[Full Name]],0))&amp;RIGHT(INDEX(FPL_Fixtures_Extract[],MATCH($A275,FPL_Fixtures_Extract[[Player]:[Player]],0),MATCH(FPL_Combined[[#Headers],[Gameweek 24]],FPL_Fixtures_Extract[#Headers],0)),3))</f>
        <v>AVL</v>
      </c>
      <c r="Z275" t="str">
        <f ca="1">IF(RIGHT(FPL_Combined[[#Headers],[Gameweek 25]],2)&lt;$B$622,INDEX(FPL_Results_Extract[Player],MATCH($A275,FPL_Results_Extract[[Player]:[Player]],0)),INDEX(Team_Key[[Abbreviation]:[Abbreviation]],MATCH(LEFT(INDEX(FPL_Fixtures_Extract[],MATCH($A275,FPL_Fixtures_Extract[[Player]:[Player]],0),MATCH(FPL_Combined[[#Headers],[Gameweek 25]],FPL_Fixtures_Extract[#Headers],0)),LEN(INDEX(FPL_Fixtures_Extract[],MATCH($A275,FPL_Fixtures_Extract[[Player]:[Player]],0),MATCH(FPL_Combined[[#Headers],[Gameweek 25]],FPL_Fixtures_Extract[#Headers],0)))-4),Team_Key[[Full Name]:[Full Name]],0))&amp;RIGHT(INDEX(FPL_Fixtures_Extract[],MATCH($A275,FPL_Fixtures_Extract[[Player]:[Player]],0),MATCH(FPL_Combined[[#Headers],[Gameweek 25]],FPL_Fixtures_Extract[#Headers],0)),3))</f>
        <v>Hutton</v>
      </c>
      <c r="AA275" t="str">
        <f ca="1">IF(RIGHT(FPL_Combined[[#Headers],[Gameweek 26]],2)&lt;$B$622,INDEX(FPL_Results_Extract[Gameweek 01],MATCH($A275,FPL_Results_Extract[[Player]:[Player]],0)),INDEX(Team_Key[[Abbreviation]:[Abbreviation]],MATCH(LEFT(INDEX(FPL_Fixtures_Extract[],MATCH($A275,FPL_Fixtures_Extract[[Player]:[Player]],0),MATCH(FPL_Combined[[#Headers],[Gameweek 26]],FPL_Fixtures_Extract[#Headers],0)),LEN(INDEX(FPL_Fixtures_Extract[],MATCH($A275,FPL_Fixtures_Extract[[Player]:[Player]],0),MATCH(FPL_Combined[[#Headers],[Gameweek 26]],FPL_Fixtures_Extract[#Headers],0)))-4),Team_Key[[Full Name]:[Full Name]],0))&amp;RIGHT(INDEX(FPL_Fixtures_Extract[],MATCH($A275,FPL_Fixtures_Extract[[Player]:[Player]],0),MATCH(FPL_Combined[[#Headers],[Gameweek 26]],FPL_Fixtures_Extract[#Headers],0)),3))</f>
        <v>BOU(A) 1-0</v>
      </c>
      <c r="AB275" t="str">
        <f ca="1">IF(RIGHT(FPL_Combined[[#Headers],[Gameweek 27]],2)&lt;$B$622,INDEX(FPL_Results_Extract[Gameweek 02],MATCH($A275,FPL_Results_Extract[[Player]:[Player]],0)),INDEX(Team_Key[[Abbreviation]:[Abbreviation]],MATCH(LEFT(INDEX(FPL_Fixtures_Extract[],MATCH($A275,FPL_Fixtures_Extract[[Player]:[Player]],0),MATCH(FPL_Combined[[#Headers],[Gameweek 27]],FPL_Fixtures_Extract[#Headers],0)),LEN(INDEX(FPL_Fixtures_Extract[],MATCH($A275,FPL_Fixtures_Extract[[Player]:[Player]],0),MATCH(FPL_Combined[[#Headers],[Gameweek 27]],FPL_Fixtures_Extract[#Headers],0)))-4),Team_Key[[Full Name]:[Full Name]],0))&amp;RIGHT(INDEX(FPL_Fixtures_Extract[],MATCH($A275,FPL_Fixtures_Extract[[Player]:[Player]],0),MATCH(FPL_Combined[[#Headers],[Gameweek 27]],FPL_Fixtures_Extract[#Headers],0)),3))</f>
        <v>MUN(H) 0-1</v>
      </c>
      <c r="AC275" t="str">
        <f ca="1">IF(RIGHT(FPL_Combined[[#Headers],[Gameweek 28]],2)&lt;$B$622,INDEX(FPL_Results_Extract[Gameweek 03],MATCH($A275,FPL_Results_Extract[[Player]:[Player]],0)),INDEX(Team_Key[[Abbreviation]:[Abbreviation]],MATCH(LEFT(INDEX(FPL_Fixtures_Extract[],MATCH($A275,FPL_Fixtures_Extract[[Player]:[Player]],0),MATCH(FPL_Combined[[#Headers],[Gameweek 28]],FPL_Fixtures_Extract[#Headers],0)),LEN(INDEX(FPL_Fixtures_Extract[],MATCH($A275,FPL_Fixtures_Extract[[Player]:[Player]],0),MATCH(FPL_Combined[[#Headers],[Gameweek 28]],FPL_Fixtures_Extract[#Headers],0)))-4),Team_Key[[Full Name]:[Full Name]],0))&amp;RIGHT(INDEX(FPL_Fixtures_Extract[],MATCH($A275,FPL_Fixtures_Extract[[Player]:[Player]],0),MATCH(FPL_Combined[[#Headers],[Gameweek 28]],FPL_Fixtures_Extract[#Headers],0)),3))</f>
        <v>CRY(A) 1-2</v>
      </c>
      <c r="AD275" t="str">
        <f ca="1">IF(RIGHT(FPL_Combined[[#Headers],[Gameweek 29]],2)&lt;$B$622,INDEX(FPL_Results_Extract[Gameweek 04],MATCH($A275,FPL_Results_Extract[[Player]:[Player]],0)),INDEX(Team_Key[[Abbreviation]:[Abbreviation]],MATCH(LEFT(INDEX(FPL_Fixtures_Extract[],MATCH($A275,FPL_Fixtures_Extract[[Player]:[Player]],0),MATCH(FPL_Combined[[#Headers],[Gameweek 29]],FPL_Fixtures_Extract[#Headers],0)),LEN(INDEX(FPL_Fixtures_Extract[],MATCH($A275,FPL_Fixtures_Extract[[Player]:[Player]],0),MATCH(FPL_Combined[[#Headers],[Gameweek 29]],FPL_Fixtures_Extract[#Headers],0)))-4),Team_Key[[Full Name]:[Full Name]],0))&amp;RIGHT(INDEX(FPL_Fixtures_Extract[],MATCH($A275,FPL_Fixtures_Extract[[Player]:[Player]],0),MATCH(FPL_Combined[[#Headers],[Gameweek 29]],FPL_Fixtures_Extract[#Headers],0)),3))</f>
        <v>MCI(A)</v>
      </c>
      <c r="AE275" t="str">
        <f ca="1">IF(RIGHT(FPL_Combined[[#Headers],[Gameweek 30]],2)&lt;$B$622,INDEX(FPL_Results_Extract[Gameweek 05],MATCH($A275,FPL_Results_Extract[[Player]:[Player]],0)),INDEX(Team_Key[[Abbreviation]:[Abbreviation]],MATCH(LEFT(INDEX(FPL_Fixtures_Extract[],MATCH($A275,FPL_Fixtures_Extract[[Player]:[Player]],0),MATCH(FPL_Combined[[#Headers],[Gameweek 30]],FPL_Fixtures_Extract[#Headers],0)),LEN(INDEX(FPL_Fixtures_Extract[],MATCH($A275,FPL_Fixtures_Extract[[Player]:[Player]],0),MATCH(FPL_Combined[[#Headers],[Gameweek 30]],FPL_Fixtures_Extract[#Headers],0)))-4),Team_Key[[Full Name]:[Full Name]],0))&amp;RIGHT(INDEX(FPL_Fixtures_Extract[],MATCH($A275,FPL_Fixtures_Extract[[Player]:[Player]],0),MATCH(FPL_Combined[[#Headers],[Gameweek 30]],FPL_Fixtures_Extract[#Headers],0)),3))</f>
        <v>TOT(H)</v>
      </c>
      <c r="AF275" t="str">
        <f ca="1">IF(RIGHT(FPL_Combined[[#Headers],[Gameweek 31]],2)&lt;$B$622,INDEX(FPL_Results_Extract[Gameweek 06],MATCH($A275,FPL_Results_Extract[[Player]:[Player]],0)),INDEX(Team_Key[[Abbreviation]:[Abbreviation]],MATCH(LEFT(INDEX(FPL_Fixtures_Extract[],MATCH($A275,FPL_Fixtures_Extract[[Player]:[Player]],0),MATCH(FPL_Combined[[#Headers],[Gameweek 31]],FPL_Fixtures_Extract[#Headers],0)),LEN(INDEX(FPL_Fixtures_Extract[],MATCH($A275,FPL_Fixtures_Extract[[Player]:[Player]],0),MATCH(FPL_Combined[[#Headers],[Gameweek 31]],FPL_Fixtures_Extract[#Headers],0)))-4),Team_Key[[Full Name]:[Full Name]],0))&amp;RIGHT(INDEX(FPL_Fixtures_Extract[],MATCH($A275,FPL_Fixtures_Extract[[Player]:[Player]],0),MATCH(FPL_Combined[[#Headers],[Gameweek 31]],FPL_Fixtures_Extract[#Headers],0)),3))</f>
        <v>SWA(A)</v>
      </c>
      <c r="AG275" t="str">
        <f ca="1">IF(RIGHT(FPL_Combined[[#Headers],[Gameweek 32]],2)&lt;$B$622,INDEX(FPL_Results_Extract[Gameweek 07],MATCH($A275,FPL_Results_Extract[[Player]:[Player]],0)),INDEX(Team_Key[[Abbreviation]:[Abbreviation]],MATCH(LEFT(INDEX(FPL_Fixtures_Extract[],MATCH($A275,FPL_Fixtures_Extract[[Player]:[Player]],0),MATCH(FPL_Combined[[#Headers],[Gameweek 32]],FPL_Fixtures_Extract[#Headers],0)),LEN(INDEX(FPL_Fixtures_Extract[],MATCH($A275,FPL_Fixtures_Extract[[Player]:[Player]],0),MATCH(FPL_Combined[[#Headers],[Gameweek 32]],FPL_Fixtures_Extract[#Headers],0)))-4),Team_Key[[Full Name]:[Full Name]],0))&amp;RIGHT(INDEX(FPL_Fixtures_Extract[],MATCH($A275,FPL_Fixtures_Extract[[Player]:[Player]],0),MATCH(FPL_Combined[[#Headers],[Gameweek 32]],FPL_Fixtures_Extract[#Headers],0)),3))</f>
        <v>CHE(H)</v>
      </c>
      <c r="AH275" t="str">
        <f ca="1">IF(RIGHT(FPL_Combined[[#Headers],[Gameweek 33]],2)&lt;$B$622,INDEX(FPL_Results_Extract[Gameweek 08],MATCH($A275,FPL_Results_Extract[[Player]:[Player]],0)),INDEX(Team_Key[[Abbreviation]:[Abbreviation]],MATCH(LEFT(INDEX(FPL_Fixtures_Extract[],MATCH($A275,FPL_Fixtures_Extract[[Player]:[Player]],0),MATCH(FPL_Combined[[#Headers],[Gameweek 33]],FPL_Fixtures_Extract[#Headers],0)),LEN(INDEX(FPL_Fixtures_Extract[],MATCH($A275,FPL_Fixtures_Extract[[Player]:[Player]],0),MATCH(FPL_Combined[[#Headers],[Gameweek 33]],FPL_Fixtures_Extract[#Headers],0)))-4),Team_Key[[Full Name]:[Full Name]],0))&amp;RIGHT(INDEX(FPL_Fixtures_Extract[],MATCH($A275,FPL_Fixtures_Extract[[Player]:[Player]],0),MATCH(FPL_Combined[[#Headers],[Gameweek 33]],FPL_Fixtures_Extract[#Headers],0)),3))</f>
        <v>BOU(H)</v>
      </c>
      <c r="AI275" t="str">
        <f ca="1">IF(RIGHT(FPL_Combined[[#Headers],[Gameweek 34]],2)&lt;$B$622,INDEX(FPL_Results_Extract[Gameweek 09],MATCH($A275,FPL_Results_Extract[[Player]:[Player]],0)),INDEX(Team_Key[[Abbreviation]:[Abbreviation]],MATCH(LEFT(INDEX(FPL_Fixtures_Extract[],MATCH($A275,FPL_Fixtures_Extract[[Player]:[Player]],0),MATCH(FPL_Combined[[#Headers],[Gameweek 34]],FPL_Fixtures_Extract[#Headers],0)),LEN(INDEX(FPL_Fixtures_Extract[],MATCH($A275,FPL_Fixtures_Extract[[Player]:[Player]],0),MATCH(FPL_Combined[[#Headers],[Gameweek 34]],FPL_Fixtures_Extract[#Headers],0)))-4),Team_Key[[Full Name]:[Full Name]],0))&amp;RIGHT(INDEX(FPL_Fixtures_Extract[],MATCH($A275,FPL_Fixtures_Extract[[Player]:[Player]],0),MATCH(FPL_Combined[[#Headers],[Gameweek 34]],FPL_Fixtures_Extract[#Headers],0)),3))</f>
        <v>MUN(A)</v>
      </c>
      <c r="AJ275" t="str">
        <f ca="1">IF(RIGHT(FPL_Combined[[#Headers],[Gameweek 35]],2)&lt;$B$622,INDEX(FPL_Results_Extract[Gameweek 10],MATCH($A275,FPL_Results_Extract[[Player]:[Player]],0)),INDEX(Team_Key[[Abbreviation]:[Abbreviation]],MATCH(LEFT(INDEX(FPL_Fixtures_Extract[],MATCH($A275,FPL_Fixtures_Extract[[Player]:[Player]],0),MATCH(FPL_Combined[[#Headers],[Gameweek 35]],FPL_Fixtures_Extract[#Headers],0)),LEN(INDEX(FPL_Fixtures_Extract[],MATCH($A275,FPL_Fixtures_Extract[[Player]:[Player]],0),MATCH(FPL_Combined[[#Headers],[Gameweek 35]],FPL_Fixtures_Extract[#Headers],0)))-4),Team_Key[[Full Name]:[Full Name]],0))&amp;RIGHT(INDEX(FPL_Fixtures_Extract[],MATCH($A275,FPL_Fixtures_Extract[[Player]:[Player]],0),MATCH(FPL_Combined[[#Headers],[Gameweek 35]],FPL_Fixtures_Extract[#Headers],0)),3))</f>
        <v>SOU(H)</v>
      </c>
      <c r="AK275" t="str">
        <f ca="1">IF(RIGHT(FPL_Combined[[#Headers],[Gameweek 36]],2)&lt;$B$622,INDEX(FPL_Results_Extract[Gameweek 11],MATCH($A275,FPL_Results_Extract[[Player]:[Player]],0)),INDEX(Team_Key[[Abbreviation]:[Abbreviation]],MATCH(LEFT(INDEX(FPL_Fixtures_Extract[],MATCH($A275,FPL_Fixtures_Extract[[Player]:[Player]],0),MATCH(FPL_Combined[[#Headers],[Gameweek 36]],FPL_Fixtures_Extract[#Headers],0)),LEN(INDEX(FPL_Fixtures_Extract[],MATCH($A275,FPL_Fixtures_Extract[[Player]:[Player]],0),MATCH(FPL_Combined[[#Headers],[Gameweek 36]],FPL_Fixtures_Extract[#Headers],0)))-4),Team_Key[[Full Name]:[Full Name]],0))&amp;RIGHT(INDEX(FPL_Fixtures_Extract[],MATCH($A275,FPL_Fixtures_Extract[[Player]:[Player]],0),MATCH(FPL_Combined[[#Headers],[Gameweek 36]],FPL_Fixtures_Extract[#Headers],0)),3))</f>
        <v>WAT(A)</v>
      </c>
      <c r="AL275" t="str">
        <f ca="1">IF(RIGHT(FPL_Combined[[#Headers],[Gameweek 37]],2)&lt;$B$622,INDEX(FPL_Results_Extract[Gameweek 12],MATCH($A275,FPL_Results_Extract[[Player]:[Player]],0)),INDEX(Team_Key[[Abbreviation]:[Abbreviation]],MATCH(LEFT(INDEX(FPL_Fixtures_Extract[],MATCH($A275,FPL_Fixtures_Extract[[Player]:[Player]],0),MATCH(FPL_Combined[[#Headers],[Gameweek 37]],FPL_Fixtures_Extract[#Headers],0)),LEN(INDEX(FPL_Fixtures_Extract[],MATCH($A275,FPL_Fixtures_Extract[[Player]:[Player]],0),MATCH(FPL_Combined[[#Headers],[Gameweek 37]],FPL_Fixtures_Extract[#Headers],0)))-4),Team_Key[[Full Name]:[Full Name]],0))&amp;RIGHT(INDEX(FPL_Fixtures_Extract[],MATCH($A275,FPL_Fixtures_Extract[[Player]:[Player]],0),MATCH(FPL_Combined[[#Headers],[Gameweek 37]],FPL_Fixtures_Extract[#Headers],0)),3))</f>
        <v>NEW(H)</v>
      </c>
      <c r="AM275" t="str">
        <f ca="1">IF(RIGHT(FPL_Combined[[#Headers],[Gameweek 38]],2)&lt;$B$622,INDEX(FPL_Results_Extract[Gameweek 13],MATCH($A275,FPL_Results_Extract[[Player]:[Player]],0)),INDEX(Team_Key[[Abbreviation]:[Abbreviation]],MATCH(LEFT(INDEX(FPL_Fixtures_Extract[],MATCH($A275,FPL_Fixtures_Extract[[Player]:[Player]],0),MATCH(FPL_Combined[[#Headers],[Gameweek 38]],FPL_Fixtures_Extract[#Headers],0)),LEN(INDEX(FPL_Fixtures_Extract[],MATCH($A275,FPL_Fixtures_Extract[[Player]:[Player]],0),MATCH(FPL_Combined[[#Headers],[Gameweek 38]],FPL_Fixtures_Extract[#Headers],0)))-4),Team_Key[[Full Name]:[Full Name]],0))&amp;RIGHT(INDEX(FPL_Fixtures_Extract[],MATCH($A275,FPL_Fixtures_Extract[[Player]:[Player]],0),MATCH(FPL_Combined[[#Headers],[Gameweek 38]],FPL_Fixtures_Extract[#Headers],0)),3))</f>
        <v>ARS(A)</v>
      </c>
    </row>
    <row r="276" spans="1:39" x14ac:dyDescent="0.45">
      <c r="A276" t="s">
        <v>612</v>
      </c>
      <c r="B276" t="str">
        <f ca="1">IF(RIGHT(FPL_Combined[[#Headers],[Gameweek 01]],2)&lt;$B$622,INDEX(FPL_Results_Extract[Gameweek 01],MATCH($A276,FPL_Results_Extract[[Player]:[Player]],0)),INDEX(Team_Key[[Abbreviation]:[Abbreviation]],MATCH(LEFT(INDEX(FPL_Fixtures_Extract[],MATCH($A276,FPL_Fixtures_Extract[[Player]:[Player]],0),MATCH(FPL_Combined[[#Headers],[Gameweek 01]],FPL_Fixtures_Extract[#Headers],0)),LEN(INDEX(FPL_Fixtures_Extract[],MATCH($A276,FPL_Fixtures_Extract[[Player]:[Player]],0),MATCH(FPL_Combined[[#Headers],[Gameweek 01]],FPL_Fixtures_Extract[#Headers],0)))-4),Team_Key[[Full Name]:[Full Name]],0))&amp;RIGHT(INDEX(FPL_Fixtures_Extract[],MATCH($A276,FPL_Fixtures_Extract[[Player]:[Player]],0),MATCH(FPL_Combined[[#Headers],[Gameweek 01]],FPL_Fixtures_Extract[#Headers],0)),3))</f>
        <v>N/A</v>
      </c>
      <c r="C276" t="str">
        <f ca="1">IF(RIGHT(FPL_Combined[[#Headers],[Gameweek 02]],2)&lt;$B$622,INDEX(FPL_Results_Extract[Gameweek 02],MATCH($A276,FPL_Results_Extract[[Player]:[Player]],0)),INDEX(Team_Key[[Abbreviation]:[Abbreviation]],MATCH(LEFT(INDEX(FPL_Fixtures_Extract[],MATCH($A276,FPL_Fixtures_Extract[[Player]:[Player]],0),MATCH(FPL_Combined[[#Headers],[Gameweek 02]],FPL_Fixtures_Extract[#Headers],0)),LEN(INDEX(FPL_Fixtures_Extract[],MATCH($A276,FPL_Fixtures_Extract[[Player]:[Player]],0),MATCH(FPL_Combined[[#Headers],[Gameweek 02]],FPL_Fixtures_Extract[#Headers],0)))-4),Team_Key[[Full Name]:[Full Name]],0))&amp;RIGHT(INDEX(FPL_Fixtures_Extract[],MATCH($A276,FPL_Fixtures_Extract[[Player]:[Player]],0),MATCH(FPL_Combined[[#Headers],[Gameweek 02]],FPL_Fixtures_Extract[#Headers],0)),3))</f>
        <v>N/A</v>
      </c>
      <c r="D276" t="str">
        <f ca="1">IF(RIGHT(FPL_Combined[[#Headers],[Gameweek 03]],2)&lt;$B$622,INDEX(FPL_Results_Extract[Gameweek 03],MATCH($A276,FPL_Results_Extract[[Player]:[Player]],0)),INDEX(Team_Key[[Abbreviation]:[Abbreviation]],MATCH(LEFT(INDEX(FPL_Fixtures_Extract[],MATCH($A276,FPL_Fixtures_Extract[[Player]:[Player]],0),MATCH(FPL_Combined[[#Headers],[Gameweek 03]],FPL_Fixtures_Extract[#Headers],0)),LEN(INDEX(FPL_Fixtures_Extract[],MATCH($A276,FPL_Fixtures_Extract[[Player]:[Player]],0),MATCH(FPL_Combined[[#Headers],[Gameweek 03]],FPL_Fixtures_Extract[#Headers],0)))-4),Team_Key[[Full Name]:[Full Name]],0))&amp;RIGHT(INDEX(FPL_Fixtures_Extract[],MATCH($A276,FPL_Fixtures_Extract[[Player]:[Player]],0),MATCH(FPL_Combined[[#Headers],[Gameweek 03]],FPL_Fixtures_Extract[#Headers],0)),3))</f>
        <v>N/A</v>
      </c>
      <c r="E276" t="str">
        <f ca="1">IF(RIGHT(FPL_Combined[[#Headers],[Gameweek 04]],2)&lt;$B$622,INDEX(FPL_Results_Extract[Gameweek 04],MATCH($A276,FPL_Results_Extract[[Player]:[Player]],0)),INDEX(Team_Key[[Abbreviation]:[Abbreviation]],MATCH(LEFT(INDEX(FPL_Fixtures_Extract[],MATCH($A276,FPL_Fixtures_Extract[[Player]:[Player]],0),MATCH(FPL_Combined[[#Headers],[Gameweek 04]],FPL_Fixtures_Extract[#Headers],0)),LEN(INDEX(FPL_Fixtures_Extract[],MATCH($A276,FPL_Fixtures_Extract[[Player]:[Player]],0),MATCH(FPL_Combined[[#Headers],[Gameweek 04]],FPL_Fixtures_Extract[#Headers],0)))-4),Team_Key[[Full Name]:[Full Name]],0))&amp;RIGHT(INDEX(FPL_Fixtures_Extract[],MATCH($A276,FPL_Fixtures_Extract[[Player]:[Player]],0),MATCH(FPL_Combined[[#Headers],[Gameweek 04]],FPL_Fixtures_Extract[#Headers],0)),3))</f>
        <v>N/A</v>
      </c>
      <c r="F276" t="str">
        <f ca="1">IF(RIGHT(FPL_Combined[[#Headers],[Gameweek 05]],2)&lt;$B$622,INDEX(FPL_Results_Extract[Gameweek 05],MATCH($A276,FPL_Results_Extract[[Player]:[Player]],0)),INDEX(Team_Key[[Abbreviation]:[Abbreviation]],MATCH(LEFT(INDEX(FPL_Fixtures_Extract[],MATCH($A276,FPL_Fixtures_Extract[[Player]:[Player]],0),MATCH(FPL_Combined[[#Headers],[Gameweek 05]],FPL_Fixtures_Extract[#Headers],0)),LEN(INDEX(FPL_Fixtures_Extract[],MATCH($A276,FPL_Fixtures_Extract[[Player]:[Player]],0),MATCH(FPL_Combined[[#Headers],[Gameweek 05]],FPL_Fixtures_Extract[#Headers],0)))-4),Team_Key[[Full Name]:[Full Name]],0))&amp;RIGHT(INDEX(FPL_Fixtures_Extract[],MATCH($A276,FPL_Fixtures_Extract[[Player]:[Player]],0),MATCH(FPL_Combined[[#Headers],[Gameweek 05]],FPL_Fixtures_Extract[#Headers],0)),3))</f>
        <v>SWA(H) 1-0</v>
      </c>
      <c r="G276" t="str">
        <f ca="1">IF(RIGHT(FPL_Combined[[#Headers],[Gameweek 06]],2)&lt;$B$622,INDEX(FPL_Results_Extract[Gameweek 06],MATCH($A276,FPL_Results_Extract[[Player]:[Player]],0)),INDEX(Team_Key[[Abbreviation]:[Abbreviation]],MATCH(LEFT(INDEX(FPL_Fixtures_Extract[],MATCH($A276,FPL_Fixtures_Extract[[Player]:[Player]],0),MATCH(FPL_Combined[[#Headers],[Gameweek 06]],FPL_Fixtures_Extract[#Headers],0)),LEN(INDEX(FPL_Fixtures_Extract[],MATCH($A276,FPL_Fixtures_Extract[[Player]:[Player]],0),MATCH(FPL_Combined[[#Headers],[Gameweek 06]],FPL_Fixtures_Extract[#Headers],0)))-4),Team_Key[[Full Name]:[Full Name]],0))&amp;RIGHT(INDEX(FPL_Fixtures_Extract[],MATCH($A276,FPL_Fixtures_Extract[[Player]:[Player]],0),MATCH(FPL_Combined[[#Headers],[Gameweek 06]],FPL_Fixtures_Extract[#Headers],0)),3))</f>
        <v>NEW(A) 2-1</v>
      </c>
      <c r="H276" t="str">
        <f ca="1">IF(RIGHT(FPL_Combined[[#Headers],[Gameweek 07]],2)&lt;$B$622,INDEX(FPL_Results_Extract[Gameweek 07],MATCH($A276,FPL_Results_Extract[[Player]:[Player]],0)),INDEX(Team_Key[[Abbreviation]:[Abbreviation]],MATCH(LEFT(INDEX(FPL_Fixtures_Extract[],MATCH($A276,FPL_Fixtures_Extract[[Player]:[Player]],0),MATCH(FPL_Combined[[#Headers],[Gameweek 07]],FPL_Fixtures_Extract[#Headers],0)),LEN(INDEX(FPL_Fixtures_Extract[],MATCH($A276,FPL_Fixtures_Extract[[Player]:[Player]],0),MATCH(FPL_Combined[[#Headers],[Gameweek 07]],FPL_Fixtures_Extract[#Headers],0)))-4),Team_Key[[Full Name]:[Full Name]],0))&amp;RIGHT(INDEX(FPL_Fixtures_Extract[],MATCH($A276,FPL_Fixtures_Extract[[Player]:[Player]],0),MATCH(FPL_Combined[[#Headers],[Gameweek 07]],FPL_Fixtures_Extract[#Headers],0)),3))</f>
        <v>CRY(H) 0-1</v>
      </c>
      <c r="I276" t="str">
        <f ca="1">IF(RIGHT(FPL_Combined[[#Headers],[Gameweek 08]],2)&lt;$B$622,INDEX(FPL_Results_Extract[Gameweek 08],MATCH($A276,FPL_Results_Extract[[Player]:[Player]],0)),INDEX(Team_Key[[Abbreviation]:[Abbreviation]],MATCH(LEFT(INDEX(FPL_Fixtures_Extract[],MATCH($A276,FPL_Fixtures_Extract[[Player]:[Player]],0),MATCH(FPL_Combined[[#Headers],[Gameweek 08]],FPL_Fixtures_Extract[#Headers],0)),LEN(INDEX(FPL_Fixtures_Extract[],MATCH($A276,FPL_Fixtures_Extract[[Player]:[Player]],0),MATCH(FPL_Combined[[#Headers],[Gameweek 08]],FPL_Fixtures_Extract[#Headers],0)))-4),Team_Key[[Full Name]:[Full Name]],0))&amp;RIGHT(INDEX(FPL_Fixtures_Extract[],MATCH($A276,FPL_Fixtures_Extract[[Player]:[Player]],0),MATCH(FPL_Combined[[#Headers],[Gameweek 08]],FPL_Fixtures_Extract[#Headers],0)),3))</f>
        <v>BOU(A) 1-1</v>
      </c>
      <c r="J276" t="str">
        <f ca="1">IF(RIGHT(FPL_Combined[[#Headers],[Gameweek 09]],2)&lt;$B$622,INDEX(FPL_Results_Extract[Gameweek 09],MATCH($A276,FPL_Results_Extract[[Player]:[Player]],0)),INDEX(Team_Key[[Abbreviation]:[Abbreviation]],MATCH(LEFT(INDEX(FPL_Fixtures_Extract[],MATCH($A276,FPL_Fixtures_Extract[[Player]:[Player]],0),MATCH(FPL_Combined[[#Headers],[Gameweek 09]],FPL_Fixtures_Extract[#Headers],0)),LEN(INDEX(FPL_Fixtures_Extract[],MATCH($A276,FPL_Fixtures_Extract[[Player]:[Player]],0),MATCH(FPL_Combined[[#Headers],[Gameweek 09]],FPL_Fixtures_Extract[#Headers],0)))-4),Team_Key[[Full Name]:[Full Name]],0))&amp;RIGHT(INDEX(FPL_Fixtures_Extract[],MATCH($A276,FPL_Fixtures_Extract[[Player]:[Player]],0),MATCH(FPL_Combined[[#Headers],[Gameweek 09]],FPL_Fixtures_Extract[#Headers],0)),3))</f>
        <v>ARS(H) 0-3</v>
      </c>
      <c r="K276" t="str">
        <f ca="1">IF(RIGHT(FPL_Combined[[#Headers],[Gameweek 10]],2)&lt;$B$622,INDEX(FPL_Results_Extract[Gameweek 10],MATCH($A276,FPL_Results_Extract[[Player]:[Player]],0)),INDEX(Team_Key[[Abbreviation]:[Abbreviation]],MATCH(LEFT(INDEX(FPL_Fixtures_Extract[],MATCH($A276,FPL_Fixtures_Extract[[Player]:[Player]],0),MATCH(FPL_Combined[[#Headers],[Gameweek 10]],FPL_Fixtures_Extract[#Headers],0)),LEN(INDEX(FPL_Fixtures_Extract[],MATCH($A276,FPL_Fixtures_Extract[[Player]:[Player]],0),MATCH(FPL_Combined[[#Headers],[Gameweek 10]],FPL_Fixtures_Extract[#Headers],0)))-4),Team_Key[[Full Name]:[Full Name]],0))&amp;RIGHT(INDEX(FPL_Fixtures_Extract[],MATCH($A276,FPL_Fixtures_Extract[[Player]:[Player]],0),MATCH(FPL_Combined[[#Headers],[Gameweek 10]],FPL_Fixtures_Extract[#Headers],0)),3))</f>
        <v>STK(A) 2-0</v>
      </c>
      <c r="L276" t="str">
        <f ca="1">IF(RIGHT(FPL_Combined[[#Headers],[Gameweek 11]],2)&lt;$B$622,INDEX(FPL_Results_Extract[Gameweek 11],MATCH($A276,FPL_Results_Extract[[Player]:[Player]],0)),INDEX(Team_Key[[Abbreviation]:[Abbreviation]],MATCH(LEFT(INDEX(FPL_Fixtures_Extract[],MATCH($A276,FPL_Fixtures_Extract[[Player]:[Player]],0),MATCH(FPL_Combined[[#Headers],[Gameweek 11]],FPL_Fixtures_Extract[#Headers],0)),LEN(INDEX(FPL_Fixtures_Extract[],MATCH($A276,FPL_Fixtures_Extract[[Player]:[Player]],0),MATCH(FPL_Combined[[#Headers],[Gameweek 11]],FPL_Fixtures_Extract[#Headers],0)))-4),Team_Key[[Full Name]:[Full Name]],0))&amp;RIGHT(INDEX(FPL_Fixtures_Extract[],MATCH($A276,FPL_Fixtures_Extract[[Player]:[Player]],0),MATCH(FPL_Combined[[#Headers],[Gameweek 11]],FPL_Fixtures_Extract[#Headers],0)),3))</f>
        <v>WHU(H) 2-0</v>
      </c>
      <c r="M276" t="str">
        <f ca="1">IF(RIGHT(FPL_Combined[[#Headers],[Gameweek 12]],2)&lt;$B$622,INDEX(FPL_Results_Extract[Gameweek 12],MATCH($A276,FPL_Results_Extract[[Player]:[Player]],0)),INDEX(Team_Key[[Abbreviation]:[Abbreviation]],MATCH(LEFT(INDEX(FPL_Fixtures_Extract[],MATCH($A276,FPL_Fixtures_Extract[[Player]:[Player]],0),MATCH(FPL_Combined[[#Headers],[Gameweek 12]],FPL_Fixtures_Extract[#Headers],0)),LEN(INDEX(FPL_Fixtures_Extract[],MATCH($A276,FPL_Fixtures_Extract[[Player]:[Player]],0),MATCH(FPL_Combined[[#Headers],[Gameweek 12]],FPL_Fixtures_Extract[#Headers],0)))-4),Team_Key[[Full Name]:[Full Name]],0))&amp;RIGHT(INDEX(FPL_Fixtures_Extract[],MATCH($A276,FPL_Fixtures_Extract[[Player]:[Player]],0),MATCH(FPL_Combined[[#Headers],[Gameweek 12]],FPL_Fixtures_Extract[#Headers],0)),3))</f>
        <v>LEI(A) 1-2</v>
      </c>
      <c r="N276" t="str">
        <f ca="1">IF(RIGHT(FPL_Combined[[#Headers],[Gameweek 13]],2)&lt;$B$622,INDEX(FPL_Results_Extract[Gameweek 13],MATCH($A276,FPL_Results_Extract[[Player]:[Player]],0)),INDEX(Team_Key[[Abbreviation]:[Abbreviation]],MATCH(LEFT(INDEX(FPL_Fixtures_Extract[],MATCH($A276,FPL_Fixtures_Extract[[Player]:[Player]],0),MATCH(FPL_Combined[[#Headers],[Gameweek 13]],FPL_Fixtures_Extract[#Headers],0)),LEN(INDEX(FPL_Fixtures_Extract[],MATCH($A276,FPL_Fixtures_Extract[[Player]:[Player]],0),MATCH(FPL_Combined[[#Headers],[Gameweek 13]],FPL_Fixtures_Extract[#Headers],0)))-4),Team_Key[[Full Name]:[Full Name]],0))&amp;RIGHT(INDEX(FPL_Fixtures_Extract[],MATCH($A276,FPL_Fixtures_Extract[[Player]:[Player]],0),MATCH(FPL_Combined[[#Headers],[Gameweek 13]],FPL_Fixtures_Extract[#Headers],0)),3))</f>
        <v>MUN(H) 1-2</v>
      </c>
      <c r="O276" t="str">
        <f ca="1">IF(RIGHT(FPL_Combined[[#Headers],[Gameweek 14]],2)&lt;$B$622,INDEX(FPL_Results_Extract[Gameweek 14],MATCH($A276,FPL_Results_Extract[[Player]:[Player]],0)),INDEX(Team_Key[[Abbreviation]:[Abbreviation]],MATCH(LEFT(INDEX(FPL_Fixtures_Extract[],MATCH($A276,FPL_Fixtures_Extract[[Player]:[Player]],0),MATCH(FPL_Combined[[#Headers],[Gameweek 14]],FPL_Fixtures_Extract[#Headers],0)),LEN(INDEX(FPL_Fixtures_Extract[],MATCH($A276,FPL_Fixtures_Extract[[Player]:[Player]],0),MATCH(FPL_Combined[[#Headers],[Gameweek 14]],FPL_Fixtures_Extract[#Headers],0)))-4),Team_Key[[Full Name]:[Full Name]],0))&amp;RIGHT(INDEX(FPL_Fixtures_Extract[],MATCH($A276,FPL_Fixtures_Extract[[Player]:[Player]],0),MATCH(FPL_Combined[[#Headers],[Gameweek 14]],FPL_Fixtures_Extract[#Headers],0)),3))</f>
        <v>AVL(A) 3-2</v>
      </c>
      <c r="P276" t="str">
        <f ca="1">IF(RIGHT(FPL_Combined[[#Headers],[Gameweek 15]],2)&lt;$B$622,INDEX(FPL_Results_Extract[Gameweek 15],MATCH($A276,FPL_Results_Extract[[Player]:[Player]],0)),INDEX(Team_Key[[Abbreviation]:[Abbreviation]],MATCH(LEFT(INDEX(FPL_Fixtures_Extract[],MATCH($A276,FPL_Fixtures_Extract[[Player]:[Player]],0),MATCH(FPL_Combined[[#Headers],[Gameweek 15]],FPL_Fixtures_Extract[#Headers],0)),LEN(INDEX(FPL_Fixtures_Extract[],MATCH($A276,FPL_Fixtures_Extract[[Player]:[Player]],0),MATCH(FPL_Combined[[#Headers],[Gameweek 15]],FPL_Fixtures_Extract[#Headers],0)))-4),Team_Key[[Full Name]:[Full Name]],0))&amp;RIGHT(INDEX(FPL_Fixtures_Extract[],MATCH($A276,FPL_Fixtures_Extract[[Player]:[Player]],0),MATCH(FPL_Combined[[#Headers],[Gameweek 15]],FPL_Fixtures_Extract[#Headers],0)),3))</f>
        <v>NOR(H) 2-0</v>
      </c>
      <c r="Q276" t="str">
        <f ca="1">IF(RIGHT(FPL_Combined[[#Headers],[Gameweek 16]],2)&lt;$B$622,INDEX(FPL_Results_Extract[Gameweek 16],MATCH($A276,FPL_Results_Extract[[Player]:[Player]],0)),INDEX(Team_Key[[Abbreviation]:[Abbreviation]],MATCH(LEFT(INDEX(FPL_Fixtures_Extract[],MATCH($A276,FPL_Fixtures_Extract[[Player]:[Player]],0),MATCH(FPL_Combined[[#Headers],[Gameweek 16]],FPL_Fixtures_Extract[#Headers],0)),LEN(INDEX(FPL_Fixtures_Extract[],MATCH($A276,FPL_Fixtures_Extract[[Player]:[Player]],0),MATCH(FPL_Combined[[#Headers],[Gameweek 16]],FPL_Fixtures_Extract[#Headers],0)))-4),Team_Key[[Full Name]:[Full Name]],0))&amp;RIGHT(INDEX(FPL_Fixtures_Extract[],MATCH($A276,FPL_Fixtures_Extract[[Player]:[Player]],0),MATCH(FPL_Combined[[#Headers],[Gameweek 16]],FPL_Fixtures_Extract[#Headers],0)),3))</f>
        <v>SUN(A) 1-0</v>
      </c>
      <c r="R276" t="str">
        <f ca="1">IF(RIGHT(FPL_Combined[[#Headers],[Gameweek 17]],2)&lt;$B$622,INDEX(FPL_Results_Extract[Gameweek 17],MATCH($A276,FPL_Results_Extract[[Player]:[Player]],0)),INDEX(Team_Key[[Abbreviation]:[Abbreviation]],MATCH(LEFT(INDEX(FPL_Fixtures_Extract[],MATCH($A276,FPL_Fixtures_Extract[[Player]:[Player]],0),MATCH(FPL_Combined[[#Headers],[Gameweek 17]],FPL_Fixtures_Extract[#Headers],0)),LEN(INDEX(FPL_Fixtures_Extract[],MATCH($A276,FPL_Fixtures_Extract[[Player]:[Player]],0),MATCH(FPL_Combined[[#Headers],[Gameweek 17]],FPL_Fixtures_Extract[#Headers],0)))-4),Team_Key[[Full Name]:[Full Name]],0))&amp;RIGHT(INDEX(FPL_Fixtures_Extract[],MATCH($A276,FPL_Fixtures_Extract[[Player]:[Player]],0),MATCH(FPL_Combined[[#Headers],[Gameweek 17]],FPL_Fixtures_Extract[#Headers],0)),3))</f>
        <v>LIV(H) 3-0</v>
      </c>
      <c r="S276" t="str">
        <f ca="1">IF(RIGHT(FPL_Combined[[#Headers],[Gameweek 18]],2)&lt;$B$622,INDEX(FPL_Results_Extract[Gameweek 18],MATCH($A276,FPL_Results_Extract[[Player]:[Player]],0)),INDEX(Team_Key[[Abbreviation]:[Abbreviation]],MATCH(LEFT(INDEX(FPL_Fixtures_Extract[],MATCH($A276,FPL_Fixtures_Extract[[Player]:[Player]],0),MATCH(FPL_Combined[[#Headers],[Gameweek 18]],FPL_Fixtures_Extract[#Headers],0)),LEN(INDEX(FPL_Fixtures_Extract[],MATCH($A276,FPL_Fixtures_Extract[[Player]:[Player]],0),MATCH(FPL_Combined[[#Headers],[Gameweek 18]],FPL_Fixtures_Extract[#Headers],0)))-4),Team_Key[[Full Name]:[Full Name]],0))&amp;RIGHT(INDEX(FPL_Fixtures_Extract[],MATCH($A276,FPL_Fixtures_Extract[[Player]:[Player]],0),MATCH(FPL_Combined[[#Headers],[Gameweek 18]],FPL_Fixtures_Extract[#Headers],0)),3))</f>
        <v>CHE(A) 2-2</v>
      </c>
      <c r="T276" t="str">
        <f ca="1">IF(RIGHT(FPL_Combined[[#Headers],[Gameweek 19]],2)&lt;$B$622,INDEX(FPL_Results_Extract[Gameweek 19],MATCH($A276,FPL_Results_Extract[[Player]:[Player]],0)),INDEX(Team_Key[[Abbreviation]:[Abbreviation]],MATCH(LEFT(INDEX(FPL_Fixtures_Extract[],MATCH($A276,FPL_Fixtures_Extract[[Player]:[Player]],0),MATCH(FPL_Combined[[#Headers],[Gameweek 19]],FPL_Fixtures_Extract[#Headers],0)),LEN(INDEX(FPL_Fixtures_Extract[],MATCH($A276,FPL_Fixtures_Extract[[Player]:[Player]],0),MATCH(FPL_Combined[[#Headers],[Gameweek 19]],FPL_Fixtures_Extract[#Headers],0)))-4),Team_Key[[Full Name]:[Full Name]],0))&amp;RIGHT(INDEX(FPL_Fixtures_Extract[],MATCH($A276,FPL_Fixtures_Extract[[Player]:[Player]],0),MATCH(FPL_Combined[[#Headers],[Gameweek 19]],FPL_Fixtures_Extract[#Headers],0)),3))</f>
        <v>TOT(H) 1-2</v>
      </c>
      <c r="U276" t="str">
        <f ca="1">IF(RIGHT(FPL_Combined[[#Headers],[Gameweek 20]],2)&lt;$B$622,INDEX(FPL_Results_Extract[Gameweek 20],MATCH($A276,FPL_Results_Extract[[Player]:[Player]],0)),INDEX(Team_Key[[Abbreviation]:[Abbreviation]],MATCH(LEFT(INDEX(FPL_Fixtures_Extract[],MATCH($A276,FPL_Fixtures_Extract[[Player]:[Player]],0),MATCH(FPL_Combined[[#Headers],[Gameweek 20]],FPL_Fixtures_Extract[#Headers],0)),LEN(INDEX(FPL_Fixtures_Extract[],MATCH($A276,FPL_Fixtures_Extract[[Player]:[Player]],0),MATCH(FPL_Combined[[#Headers],[Gameweek 20]],FPL_Fixtures_Extract[#Headers],0)))-4),Team_Key[[Full Name]:[Full Name]],0))&amp;RIGHT(INDEX(FPL_Fixtures_Extract[],MATCH($A276,FPL_Fixtures_Extract[[Player]:[Player]],0),MATCH(FPL_Combined[[#Headers],[Gameweek 20]],FPL_Fixtures_Extract[#Headers],0)),3))</f>
        <v>MCI(H) 1-2</v>
      </c>
      <c r="V276" t="str">
        <f ca="1">IF(RIGHT(FPL_Combined[[#Headers],[Gameweek 21]],2)&lt;$B$622,INDEX(FPL_Results_Extract[Gameweek 21],MATCH($A276,FPL_Results_Extract[[Player]:[Player]],0)),INDEX(Team_Key[[Abbreviation]:[Abbreviation]],MATCH(LEFT(INDEX(FPL_Fixtures_Extract[],MATCH($A276,FPL_Fixtures_Extract[[Player]:[Player]],0),MATCH(FPL_Combined[[#Headers],[Gameweek 21]],FPL_Fixtures_Extract[#Headers],0)),LEN(INDEX(FPL_Fixtures_Extract[],MATCH($A276,FPL_Fixtures_Extract[[Player]:[Player]],0),MATCH(FPL_Combined[[#Headers],[Gameweek 21]],FPL_Fixtures_Extract[#Headers],0)))-4),Team_Key[[Full Name]:[Full Name]],0))&amp;RIGHT(INDEX(FPL_Fixtures_Extract[],MATCH($A276,FPL_Fixtures_Extract[[Player]:[Player]],0),MATCH(FPL_Combined[[#Headers],[Gameweek 21]],FPL_Fixtures_Extract[#Headers],0)),3))</f>
        <v>SOU(A) 0-2</v>
      </c>
      <c r="W276" t="str">
        <f ca="1">IF(RIGHT(FPL_Combined[[#Headers],[Gameweek 22]],2)&lt;$B$622,INDEX(FPL_Results_Extract[Gameweek 22],MATCH($A276,FPL_Results_Extract[[Player]:[Player]],0)),INDEX(Team_Key[[Abbreviation]:[Abbreviation]],MATCH(LEFT(INDEX(FPL_Fixtures_Extract[],MATCH($A276,FPL_Fixtures_Extract[[Player]:[Player]],0),MATCH(FPL_Combined[[#Headers],[Gameweek 22]],FPL_Fixtures_Extract[#Headers],0)),LEN(INDEX(FPL_Fixtures_Extract[],MATCH($A276,FPL_Fixtures_Extract[[Player]:[Player]],0),MATCH(FPL_Combined[[#Headers],[Gameweek 22]],FPL_Fixtures_Extract[#Headers],0)))-4),Team_Key[[Full Name]:[Full Name]],0))&amp;RIGHT(INDEX(FPL_Fixtures_Extract[],MATCH($A276,FPL_Fixtures_Extract[[Player]:[Player]],0),MATCH(FPL_Combined[[#Headers],[Gameweek 22]],FPL_Fixtures_Extract[#Headers],0)),3))</f>
        <v>SWA(A) 0-1</v>
      </c>
      <c r="X276" t="str">
        <f ca="1">IF(RIGHT(FPL_Combined[[#Headers],[Gameweek 23]],2)&lt;$B$622,INDEX(FPL_Results_Extract[Gameweek 23],MATCH($A276,FPL_Results_Extract[[Player]:[Player]],0)),INDEX(Team_Key[[Abbreviation]:[Abbreviation]],MATCH(LEFT(INDEX(FPL_Fixtures_Extract[],MATCH($A276,FPL_Fixtures_Extract[[Player]:[Player]],0),MATCH(FPL_Combined[[#Headers],[Gameweek 23]],FPL_Fixtures_Extract[#Headers],0)),LEN(INDEX(FPL_Fixtures_Extract[],MATCH($A276,FPL_Fixtures_Extract[[Player]:[Player]],0),MATCH(FPL_Combined[[#Headers],[Gameweek 23]],FPL_Fixtures_Extract[#Headers],0)))-4),Team_Key[[Full Name]:[Full Name]],0))&amp;RIGHT(INDEX(FPL_Fixtures_Extract[],MATCH($A276,FPL_Fixtures_Extract[[Player]:[Player]],0),MATCH(FPL_Combined[[#Headers],[Gameweek 23]],FPL_Fixtures_Extract[#Headers],0)),3))</f>
        <v>NEW(H) 2-1</v>
      </c>
      <c r="Y276" t="str">
        <f ca="1">IF(RIGHT(FPL_Combined[[#Headers],[Gameweek 24]],2)&lt;$B$622,INDEX(FPL_Results_Extract[Team],MATCH($A276,FPL_Results_Extract[[Player]:[Player]],0)),INDEX(Team_Key[[Abbreviation]:[Abbreviation]],MATCH(LEFT(INDEX(FPL_Fixtures_Extract[],MATCH($A276,FPL_Fixtures_Extract[[Player]:[Player]],0),MATCH(FPL_Combined[[#Headers],[Gameweek 24]],FPL_Fixtures_Extract[#Headers],0)),LEN(INDEX(FPL_Fixtures_Extract[],MATCH($A276,FPL_Fixtures_Extract[[Player]:[Player]],0),MATCH(FPL_Combined[[#Headers],[Gameweek 24]],FPL_Fixtures_Extract[#Headers],0)))-4),Team_Key[[Full Name]:[Full Name]],0))&amp;RIGHT(INDEX(FPL_Fixtures_Extract[],MATCH($A276,FPL_Fixtures_Extract[[Player]:[Player]],0),MATCH(FPL_Combined[[#Headers],[Gameweek 24]],FPL_Fixtures_Extract[#Headers],0)),3))</f>
        <v>WAT</v>
      </c>
      <c r="Z276" t="str">
        <f ca="1">IF(RIGHT(FPL_Combined[[#Headers],[Gameweek 25]],2)&lt;$B$622,INDEX(FPL_Results_Extract[Player],MATCH($A276,FPL_Results_Extract[[Player]:[Player]],0)),INDEX(Team_Key[[Abbreviation]:[Abbreviation]],MATCH(LEFT(INDEX(FPL_Fixtures_Extract[],MATCH($A276,FPL_Fixtures_Extract[[Player]:[Player]],0),MATCH(FPL_Combined[[#Headers],[Gameweek 25]],FPL_Fixtures_Extract[#Headers],0)),LEN(INDEX(FPL_Fixtures_Extract[],MATCH($A276,FPL_Fixtures_Extract[[Player]:[Player]],0),MATCH(FPL_Combined[[#Headers],[Gameweek 25]],FPL_Fixtures_Extract[#Headers],0)))-4),Team_Key[[Full Name]:[Full Name]],0))&amp;RIGHT(INDEX(FPL_Fixtures_Extract[],MATCH($A276,FPL_Fixtures_Extract[[Player]:[Player]],0),MATCH(FPL_Combined[[#Headers],[Gameweek 25]],FPL_Fixtures_Extract[#Headers],0)),3))</f>
        <v>Ibarbo</v>
      </c>
      <c r="AA276" t="str">
        <f ca="1">IF(RIGHT(FPL_Combined[[#Headers],[Gameweek 26]],2)&lt;$B$622,INDEX(FPL_Results_Extract[Gameweek 01],MATCH($A276,FPL_Results_Extract[[Player]:[Player]],0)),INDEX(Team_Key[[Abbreviation]:[Abbreviation]],MATCH(LEFT(INDEX(FPL_Fixtures_Extract[],MATCH($A276,FPL_Fixtures_Extract[[Player]:[Player]],0),MATCH(FPL_Combined[[#Headers],[Gameweek 26]],FPL_Fixtures_Extract[#Headers],0)),LEN(INDEX(FPL_Fixtures_Extract[],MATCH($A276,FPL_Fixtures_Extract[[Player]:[Player]],0),MATCH(FPL_Combined[[#Headers],[Gameweek 26]],FPL_Fixtures_Extract[#Headers],0)))-4),Team_Key[[Full Name]:[Full Name]],0))&amp;RIGHT(INDEX(FPL_Fixtures_Extract[],MATCH($A276,FPL_Fixtures_Extract[[Player]:[Player]],0),MATCH(FPL_Combined[[#Headers],[Gameweek 26]],FPL_Fixtures_Extract[#Headers],0)),3))</f>
        <v>N/A</v>
      </c>
      <c r="AB276" t="str">
        <f ca="1">IF(RIGHT(FPL_Combined[[#Headers],[Gameweek 27]],2)&lt;$B$622,INDEX(FPL_Results_Extract[Gameweek 02],MATCH($A276,FPL_Results_Extract[[Player]:[Player]],0)),INDEX(Team_Key[[Abbreviation]:[Abbreviation]],MATCH(LEFT(INDEX(FPL_Fixtures_Extract[],MATCH($A276,FPL_Fixtures_Extract[[Player]:[Player]],0),MATCH(FPL_Combined[[#Headers],[Gameweek 27]],FPL_Fixtures_Extract[#Headers],0)),LEN(INDEX(FPL_Fixtures_Extract[],MATCH($A276,FPL_Fixtures_Extract[[Player]:[Player]],0),MATCH(FPL_Combined[[#Headers],[Gameweek 27]],FPL_Fixtures_Extract[#Headers],0)))-4),Team_Key[[Full Name]:[Full Name]],0))&amp;RIGHT(INDEX(FPL_Fixtures_Extract[],MATCH($A276,FPL_Fixtures_Extract[[Player]:[Player]],0),MATCH(FPL_Combined[[#Headers],[Gameweek 27]],FPL_Fixtures_Extract[#Headers],0)),3))</f>
        <v>N/A</v>
      </c>
      <c r="AC276" t="str">
        <f ca="1">IF(RIGHT(FPL_Combined[[#Headers],[Gameweek 28]],2)&lt;$B$622,INDEX(FPL_Results_Extract[Gameweek 03],MATCH($A276,FPL_Results_Extract[[Player]:[Player]],0)),INDEX(Team_Key[[Abbreviation]:[Abbreviation]],MATCH(LEFT(INDEX(FPL_Fixtures_Extract[],MATCH($A276,FPL_Fixtures_Extract[[Player]:[Player]],0),MATCH(FPL_Combined[[#Headers],[Gameweek 28]],FPL_Fixtures_Extract[#Headers],0)),LEN(INDEX(FPL_Fixtures_Extract[],MATCH($A276,FPL_Fixtures_Extract[[Player]:[Player]],0),MATCH(FPL_Combined[[#Headers],[Gameweek 28]],FPL_Fixtures_Extract[#Headers],0)))-4),Team_Key[[Full Name]:[Full Name]],0))&amp;RIGHT(INDEX(FPL_Fixtures_Extract[],MATCH($A276,FPL_Fixtures_Extract[[Player]:[Player]],0),MATCH(FPL_Combined[[#Headers],[Gameweek 28]],FPL_Fixtures_Extract[#Headers],0)),3))</f>
        <v>N/A</v>
      </c>
      <c r="AD276" t="str">
        <f ca="1">IF(RIGHT(FPL_Combined[[#Headers],[Gameweek 29]],2)&lt;$B$622,INDEX(FPL_Results_Extract[Gameweek 04],MATCH($A276,FPL_Results_Extract[[Player]:[Player]],0)),INDEX(Team_Key[[Abbreviation]:[Abbreviation]],MATCH(LEFT(INDEX(FPL_Fixtures_Extract[],MATCH($A276,FPL_Fixtures_Extract[[Player]:[Player]],0),MATCH(FPL_Combined[[#Headers],[Gameweek 29]],FPL_Fixtures_Extract[#Headers],0)),LEN(INDEX(FPL_Fixtures_Extract[],MATCH($A276,FPL_Fixtures_Extract[[Player]:[Player]],0),MATCH(FPL_Combined[[#Headers],[Gameweek 29]],FPL_Fixtures_Extract[#Headers],0)))-4),Team_Key[[Full Name]:[Full Name]],0))&amp;RIGHT(INDEX(FPL_Fixtures_Extract[],MATCH($A276,FPL_Fixtures_Extract[[Player]:[Player]],0),MATCH(FPL_Combined[[#Headers],[Gameweek 29]],FPL_Fixtures_Extract[#Headers],0)),3))</f>
        <v>LEI(H)</v>
      </c>
      <c r="AE276" t="e">
        <f ca="1">IF(RIGHT(FPL_Combined[[#Headers],[Gameweek 30]],2)&lt;$B$622,INDEX(FPL_Results_Extract[Gameweek 05],MATCH($A276,FPL_Results_Extract[[Player]:[Player]],0)),INDEX(Team_Key[[Abbreviation]:[Abbreviation]],MATCH(LEFT(INDEX(FPL_Fixtures_Extract[],MATCH($A276,FPL_Fixtures_Extract[[Player]:[Player]],0),MATCH(FPL_Combined[[#Headers],[Gameweek 30]],FPL_Fixtures_Extract[#Headers],0)),LEN(INDEX(FPL_Fixtures_Extract[],MATCH($A276,FPL_Fixtures_Extract[[Player]:[Player]],0),MATCH(FPL_Combined[[#Headers],[Gameweek 30]],FPL_Fixtures_Extract[#Headers],0)))-4),Team_Key[[Full Name]:[Full Name]],0))&amp;RIGHT(INDEX(FPL_Fixtures_Extract[],MATCH($A276,FPL_Fixtures_Extract[[Player]:[Player]],0),MATCH(FPL_Combined[[#Headers],[Gameweek 30]],FPL_Fixtures_Extract[#Headers],0)),3))</f>
        <v>#VALUE!</v>
      </c>
      <c r="AF276" t="str">
        <f ca="1">IF(RIGHT(FPL_Combined[[#Headers],[Gameweek 31]],2)&lt;$B$622,INDEX(FPL_Results_Extract[Gameweek 06],MATCH($A276,FPL_Results_Extract[[Player]:[Player]],0)),INDEX(Team_Key[[Abbreviation]:[Abbreviation]],MATCH(LEFT(INDEX(FPL_Fixtures_Extract[],MATCH($A276,FPL_Fixtures_Extract[[Player]:[Player]],0),MATCH(FPL_Combined[[#Headers],[Gameweek 31]],FPL_Fixtures_Extract[#Headers],0)),LEN(INDEX(FPL_Fixtures_Extract[],MATCH($A276,FPL_Fixtures_Extract[[Player]:[Player]],0),MATCH(FPL_Combined[[#Headers],[Gameweek 31]],FPL_Fixtures_Extract[#Headers],0)))-4),Team_Key[[Full Name]:[Full Name]],0))&amp;RIGHT(INDEX(FPL_Fixtures_Extract[],MATCH($A276,FPL_Fixtures_Extract[[Player]:[Player]],0),MATCH(FPL_Combined[[#Headers],[Gameweek 31]],FPL_Fixtures_Extract[#Headers],0)),3))</f>
        <v>STK(H)</v>
      </c>
      <c r="AG276" t="str">
        <f ca="1">IF(RIGHT(FPL_Combined[[#Headers],[Gameweek 32]],2)&lt;$B$622,INDEX(FPL_Results_Extract[Gameweek 07],MATCH($A276,FPL_Results_Extract[[Player]:[Player]],0)),INDEX(Team_Key[[Abbreviation]:[Abbreviation]],MATCH(LEFT(INDEX(FPL_Fixtures_Extract[],MATCH($A276,FPL_Fixtures_Extract[[Player]:[Player]],0),MATCH(FPL_Combined[[#Headers],[Gameweek 32]],FPL_Fixtures_Extract[#Headers],0)),LEN(INDEX(FPL_Fixtures_Extract[],MATCH($A276,FPL_Fixtures_Extract[[Player]:[Player]],0),MATCH(FPL_Combined[[#Headers],[Gameweek 32]],FPL_Fixtures_Extract[#Headers],0)))-4),Team_Key[[Full Name]:[Full Name]],0))&amp;RIGHT(INDEX(FPL_Fixtures_Extract[],MATCH($A276,FPL_Fixtures_Extract[[Player]:[Player]],0),MATCH(FPL_Combined[[#Headers],[Gameweek 32]],FPL_Fixtures_Extract[#Headers],0)),3))</f>
        <v>ARS(A)</v>
      </c>
      <c r="AH276" t="str">
        <f ca="1">IF(RIGHT(FPL_Combined[[#Headers],[Gameweek 33]],2)&lt;$B$622,INDEX(FPL_Results_Extract[Gameweek 08],MATCH($A276,FPL_Results_Extract[[Player]:[Player]],0)),INDEX(Team_Key[[Abbreviation]:[Abbreviation]],MATCH(LEFT(INDEX(FPL_Fixtures_Extract[],MATCH($A276,FPL_Fixtures_Extract[[Player]:[Player]],0),MATCH(FPL_Combined[[#Headers],[Gameweek 33]],FPL_Fixtures_Extract[#Headers],0)),LEN(INDEX(FPL_Fixtures_Extract[],MATCH($A276,FPL_Fixtures_Extract[[Player]:[Player]],0),MATCH(FPL_Combined[[#Headers],[Gameweek 33]],FPL_Fixtures_Extract[#Headers],0)))-4),Team_Key[[Full Name]:[Full Name]],0))&amp;RIGHT(INDEX(FPL_Fixtures_Extract[],MATCH($A276,FPL_Fixtures_Extract[[Player]:[Player]],0),MATCH(FPL_Combined[[#Headers],[Gameweek 33]],FPL_Fixtures_Extract[#Headers],0)),3))</f>
        <v>EVE(H)</v>
      </c>
      <c r="AI276" t="str">
        <f ca="1">IF(RIGHT(FPL_Combined[[#Headers],[Gameweek 34]],2)&lt;$B$622,INDEX(FPL_Results_Extract[Gameweek 09],MATCH($A276,FPL_Results_Extract[[Player]:[Player]],0)),INDEX(Team_Key[[Abbreviation]:[Abbreviation]],MATCH(LEFT(INDEX(FPL_Fixtures_Extract[],MATCH($A276,FPL_Fixtures_Extract[[Player]:[Player]],0),MATCH(FPL_Combined[[#Headers],[Gameweek 34]],FPL_Fixtures_Extract[#Headers],0)),LEN(INDEX(FPL_Fixtures_Extract[],MATCH($A276,FPL_Fixtures_Extract[[Player]:[Player]],0),MATCH(FPL_Combined[[#Headers],[Gameweek 34]],FPL_Fixtures_Extract[#Headers],0)))-4),Team_Key[[Full Name]:[Full Name]],0))&amp;RIGHT(INDEX(FPL_Fixtures_Extract[],MATCH($A276,FPL_Fixtures_Extract[[Player]:[Player]],0),MATCH(FPL_Combined[[#Headers],[Gameweek 34]],FPL_Fixtures_Extract[#Headers],0)),3))</f>
        <v>WBA(A)</v>
      </c>
      <c r="AJ276" t="str">
        <f ca="1">IF(RIGHT(FPL_Combined[[#Headers],[Gameweek 35]],2)&lt;$B$622,INDEX(FPL_Results_Extract[Gameweek 10],MATCH($A276,FPL_Results_Extract[[Player]:[Player]],0)),INDEX(Team_Key[[Abbreviation]:[Abbreviation]],MATCH(LEFT(INDEX(FPL_Fixtures_Extract[],MATCH($A276,FPL_Fixtures_Extract[[Player]:[Player]],0),MATCH(FPL_Combined[[#Headers],[Gameweek 35]],FPL_Fixtures_Extract[#Headers],0)),LEN(INDEX(FPL_Fixtures_Extract[],MATCH($A276,FPL_Fixtures_Extract[[Player]:[Player]],0),MATCH(FPL_Combined[[#Headers],[Gameweek 35]],FPL_Fixtures_Extract[#Headers],0)))-4),Team_Key[[Full Name]:[Full Name]],0))&amp;RIGHT(INDEX(FPL_Fixtures_Extract[],MATCH($A276,FPL_Fixtures_Extract[[Player]:[Player]],0),MATCH(FPL_Combined[[#Headers],[Gameweek 35]],FPL_Fixtures_Extract[#Headers],0)),3))</f>
        <v>NOR(A)</v>
      </c>
      <c r="AK276" t="str">
        <f ca="1">IF(RIGHT(FPL_Combined[[#Headers],[Gameweek 36]],2)&lt;$B$622,INDEX(FPL_Results_Extract[Gameweek 11],MATCH($A276,FPL_Results_Extract[[Player]:[Player]],0)),INDEX(Team_Key[[Abbreviation]:[Abbreviation]],MATCH(LEFT(INDEX(FPL_Fixtures_Extract[],MATCH($A276,FPL_Fixtures_Extract[[Player]:[Player]],0),MATCH(FPL_Combined[[#Headers],[Gameweek 36]],FPL_Fixtures_Extract[#Headers],0)),LEN(INDEX(FPL_Fixtures_Extract[],MATCH($A276,FPL_Fixtures_Extract[[Player]:[Player]],0),MATCH(FPL_Combined[[#Headers],[Gameweek 36]],FPL_Fixtures_Extract[#Headers],0)))-4),Team_Key[[Full Name]:[Full Name]],0))&amp;RIGHT(INDEX(FPL_Fixtures_Extract[],MATCH($A276,FPL_Fixtures_Extract[[Player]:[Player]],0),MATCH(FPL_Combined[[#Headers],[Gameweek 36]],FPL_Fixtures_Extract[#Headers],0)),3))</f>
        <v>AVL(H)</v>
      </c>
      <c r="AL276" t="str">
        <f ca="1">IF(RIGHT(FPL_Combined[[#Headers],[Gameweek 37]],2)&lt;$B$622,INDEX(FPL_Results_Extract[Gameweek 12],MATCH($A276,FPL_Results_Extract[[Player]:[Player]],0)),INDEX(Team_Key[[Abbreviation]:[Abbreviation]],MATCH(LEFT(INDEX(FPL_Fixtures_Extract[],MATCH($A276,FPL_Fixtures_Extract[[Player]:[Player]],0),MATCH(FPL_Combined[[#Headers],[Gameweek 37]],FPL_Fixtures_Extract[#Headers],0)),LEN(INDEX(FPL_Fixtures_Extract[],MATCH($A276,FPL_Fixtures_Extract[[Player]:[Player]],0),MATCH(FPL_Combined[[#Headers],[Gameweek 37]],FPL_Fixtures_Extract[#Headers],0)))-4),Team_Key[[Full Name]:[Full Name]],0))&amp;RIGHT(INDEX(FPL_Fixtures_Extract[],MATCH($A276,FPL_Fixtures_Extract[[Player]:[Player]],0),MATCH(FPL_Combined[[#Headers],[Gameweek 37]],FPL_Fixtures_Extract[#Headers],0)),3))</f>
        <v>LIV(A)</v>
      </c>
      <c r="AM276" t="str">
        <f ca="1">IF(RIGHT(FPL_Combined[[#Headers],[Gameweek 38]],2)&lt;$B$622,INDEX(FPL_Results_Extract[Gameweek 13],MATCH($A276,FPL_Results_Extract[[Player]:[Player]],0)),INDEX(Team_Key[[Abbreviation]:[Abbreviation]],MATCH(LEFT(INDEX(FPL_Fixtures_Extract[],MATCH($A276,FPL_Fixtures_Extract[[Player]:[Player]],0),MATCH(FPL_Combined[[#Headers],[Gameweek 38]],FPL_Fixtures_Extract[#Headers],0)),LEN(INDEX(FPL_Fixtures_Extract[],MATCH($A276,FPL_Fixtures_Extract[[Player]:[Player]],0),MATCH(FPL_Combined[[#Headers],[Gameweek 38]],FPL_Fixtures_Extract[#Headers],0)))-4),Team_Key[[Full Name]:[Full Name]],0))&amp;RIGHT(INDEX(FPL_Fixtures_Extract[],MATCH($A276,FPL_Fixtures_Extract[[Player]:[Player]],0),MATCH(FPL_Combined[[#Headers],[Gameweek 38]],FPL_Fixtures_Extract[#Headers],0)),3))</f>
        <v>SUN(H)</v>
      </c>
    </row>
    <row r="277" spans="1:39" x14ac:dyDescent="0.45">
      <c r="A277" t="s">
        <v>214</v>
      </c>
      <c r="B277" t="str">
        <f ca="1">IF(RIGHT(FPL_Combined[[#Headers],[Gameweek 01]],2)&lt;$B$622,INDEX(FPL_Results_Extract[Gameweek 01],MATCH($A277,FPL_Results_Extract[[Player]:[Player]],0)),INDEX(Team_Key[[Abbreviation]:[Abbreviation]],MATCH(LEFT(INDEX(FPL_Fixtures_Extract[],MATCH($A277,FPL_Fixtures_Extract[[Player]:[Player]],0),MATCH(FPL_Combined[[#Headers],[Gameweek 01]],FPL_Fixtures_Extract[#Headers],0)),LEN(INDEX(FPL_Fixtures_Extract[],MATCH($A277,FPL_Fixtures_Extract[[Player]:[Player]],0),MATCH(FPL_Combined[[#Headers],[Gameweek 01]],FPL_Fixtures_Extract[#Headers],0)))-4),Team_Key[[Full Name]:[Full Name]],0))&amp;RIGHT(INDEX(FPL_Fixtures_Extract[],MATCH($A277,FPL_Fixtures_Extract[[Player]:[Player]],0),MATCH(FPL_Combined[[#Headers],[Gameweek 01]],FPL_Fixtures_Extract[#Headers],0)),3))</f>
        <v>STK(A) 1-0</v>
      </c>
      <c r="C277" t="str">
        <f ca="1">IF(RIGHT(FPL_Combined[[#Headers],[Gameweek 02]],2)&lt;$B$622,INDEX(FPL_Results_Extract[Gameweek 02],MATCH($A277,FPL_Results_Extract[[Player]:[Player]],0)),INDEX(Team_Key[[Abbreviation]:[Abbreviation]],MATCH(LEFT(INDEX(FPL_Fixtures_Extract[],MATCH($A277,FPL_Fixtures_Extract[[Player]:[Player]],0),MATCH(FPL_Combined[[#Headers],[Gameweek 02]],FPL_Fixtures_Extract[#Headers],0)),LEN(INDEX(FPL_Fixtures_Extract[],MATCH($A277,FPL_Fixtures_Extract[[Player]:[Player]],0),MATCH(FPL_Combined[[#Headers],[Gameweek 02]],FPL_Fixtures_Extract[#Headers],0)))-4),Team_Key[[Full Name]:[Full Name]],0))&amp;RIGHT(INDEX(FPL_Fixtures_Extract[],MATCH($A277,FPL_Fixtures_Extract[[Player]:[Player]],0),MATCH(FPL_Combined[[#Headers],[Gameweek 02]],FPL_Fixtures_Extract[#Headers],0)),3))</f>
        <v>BOU(H) 1-0</v>
      </c>
      <c r="D277" t="str">
        <f ca="1">IF(RIGHT(FPL_Combined[[#Headers],[Gameweek 03]],2)&lt;$B$622,INDEX(FPL_Results_Extract[Gameweek 03],MATCH($A277,FPL_Results_Extract[[Player]:[Player]],0)),INDEX(Team_Key[[Abbreviation]:[Abbreviation]],MATCH(LEFT(INDEX(FPL_Fixtures_Extract[],MATCH($A277,FPL_Fixtures_Extract[[Player]:[Player]],0),MATCH(FPL_Combined[[#Headers],[Gameweek 03]],FPL_Fixtures_Extract[#Headers],0)),LEN(INDEX(FPL_Fixtures_Extract[],MATCH($A277,FPL_Fixtures_Extract[[Player]:[Player]],0),MATCH(FPL_Combined[[#Headers],[Gameweek 03]],FPL_Fixtures_Extract[#Headers],0)))-4),Team_Key[[Full Name]:[Full Name]],0))&amp;RIGHT(INDEX(FPL_Fixtures_Extract[],MATCH($A277,FPL_Fixtures_Extract[[Player]:[Player]],0),MATCH(FPL_Combined[[#Headers],[Gameweek 03]],FPL_Fixtures_Extract[#Headers],0)),3))</f>
        <v>ARS(A) 0-0</v>
      </c>
      <c r="E277" t="str">
        <f ca="1">IF(RIGHT(FPL_Combined[[#Headers],[Gameweek 04]],2)&lt;$B$622,INDEX(FPL_Results_Extract[Gameweek 04],MATCH($A277,FPL_Results_Extract[[Player]:[Player]],0)),INDEX(Team_Key[[Abbreviation]:[Abbreviation]],MATCH(LEFT(INDEX(FPL_Fixtures_Extract[],MATCH($A277,FPL_Fixtures_Extract[[Player]:[Player]],0),MATCH(FPL_Combined[[#Headers],[Gameweek 04]],FPL_Fixtures_Extract[#Headers],0)),LEN(INDEX(FPL_Fixtures_Extract[],MATCH($A277,FPL_Fixtures_Extract[[Player]:[Player]],0),MATCH(FPL_Combined[[#Headers],[Gameweek 04]],FPL_Fixtures_Extract[#Headers],0)))-4),Team_Key[[Full Name]:[Full Name]],0))&amp;RIGHT(INDEX(FPL_Fixtures_Extract[],MATCH($A277,FPL_Fixtures_Extract[[Player]:[Player]],0),MATCH(FPL_Combined[[#Headers],[Gameweek 04]],FPL_Fixtures_Extract[#Headers],0)),3))</f>
        <v>WHU(H) 0-3</v>
      </c>
      <c r="F277" t="str">
        <f ca="1">IF(RIGHT(FPL_Combined[[#Headers],[Gameweek 05]],2)&lt;$B$622,INDEX(FPL_Results_Extract[Gameweek 05],MATCH($A277,FPL_Results_Extract[[Player]:[Player]],0)),INDEX(Team_Key[[Abbreviation]:[Abbreviation]],MATCH(LEFT(INDEX(FPL_Fixtures_Extract[],MATCH($A277,FPL_Fixtures_Extract[[Player]:[Player]],0),MATCH(FPL_Combined[[#Headers],[Gameweek 05]],FPL_Fixtures_Extract[#Headers],0)),LEN(INDEX(FPL_Fixtures_Extract[],MATCH($A277,FPL_Fixtures_Extract[[Player]:[Player]],0),MATCH(FPL_Combined[[#Headers],[Gameweek 05]],FPL_Fixtures_Extract[#Headers],0)))-4),Team_Key[[Full Name]:[Full Name]],0))&amp;RIGHT(INDEX(FPL_Fixtures_Extract[],MATCH($A277,FPL_Fixtures_Extract[[Player]:[Player]],0),MATCH(FPL_Combined[[#Headers],[Gameweek 05]],FPL_Fixtures_Extract[#Headers],0)),3))</f>
        <v>MUN(A) 1-3</v>
      </c>
      <c r="G277" t="str">
        <f ca="1">IF(RIGHT(FPL_Combined[[#Headers],[Gameweek 06]],2)&lt;$B$622,INDEX(FPL_Results_Extract[Gameweek 06],MATCH($A277,FPL_Results_Extract[[Player]:[Player]],0)),INDEX(Team_Key[[Abbreviation]:[Abbreviation]],MATCH(LEFT(INDEX(FPL_Fixtures_Extract[],MATCH($A277,FPL_Fixtures_Extract[[Player]:[Player]],0),MATCH(FPL_Combined[[#Headers],[Gameweek 06]],FPL_Fixtures_Extract[#Headers],0)),LEN(INDEX(FPL_Fixtures_Extract[],MATCH($A277,FPL_Fixtures_Extract[[Player]:[Player]],0),MATCH(FPL_Combined[[#Headers],[Gameweek 06]],FPL_Fixtures_Extract[#Headers],0)))-4),Team_Key[[Full Name]:[Full Name]],0))&amp;RIGHT(INDEX(FPL_Fixtures_Extract[],MATCH($A277,FPL_Fixtures_Extract[[Player]:[Player]],0),MATCH(FPL_Combined[[#Headers],[Gameweek 06]],FPL_Fixtures_Extract[#Headers],0)),3))</f>
        <v>NOR(H) 1-1</v>
      </c>
      <c r="H277" t="str">
        <f ca="1">IF(RIGHT(FPL_Combined[[#Headers],[Gameweek 07]],2)&lt;$B$622,INDEX(FPL_Results_Extract[Gameweek 07],MATCH($A277,FPL_Results_Extract[[Player]:[Player]],0)),INDEX(Team_Key[[Abbreviation]:[Abbreviation]],MATCH(LEFT(INDEX(FPL_Fixtures_Extract[],MATCH($A277,FPL_Fixtures_Extract[[Player]:[Player]],0),MATCH(FPL_Combined[[#Headers],[Gameweek 07]],FPL_Fixtures_Extract[#Headers],0)),LEN(INDEX(FPL_Fixtures_Extract[],MATCH($A277,FPL_Fixtures_Extract[[Player]:[Player]],0),MATCH(FPL_Combined[[#Headers],[Gameweek 07]],FPL_Fixtures_Extract[#Headers],0)))-4),Team_Key[[Full Name]:[Full Name]],0))&amp;RIGHT(INDEX(FPL_Fixtures_Extract[],MATCH($A277,FPL_Fixtures_Extract[[Player]:[Player]],0),MATCH(FPL_Combined[[#Headers],[Gameweek 07]],FPL_Fixtures_Extract[#Headers],0)),3))</f>
        <v>AVL(H) 3-2</v>
      </c>
      <c r="I277" t="str">
        <f ca="1">IF(RIGHT(FPL_Combined[[#Headers],[Gameweek 08]],2)&lt;$B$622,INDEX(FPL_Results_Extract[Gameweek 08],MATCH($A277,FPL_Results_Extract[[Player]:[Player]],0)),INDEX(Team_Key[[Abbreviation]:[Abbreviation]],MATCH(LEFT(INDEX(FPL_Fixtures_Extract[],MATCH($A277,FPL_Fixtures_Extract[[Player]:[Player]],0),MATCH(FPL_Combined[[#Headers],[Gameweek 08]],FPL_Fixtures_Extract[#Headers],0)),LEN(INDEX(FPL_Fixtures_Extract[],MATCH($A277,FPL_Fixtures_Extract[[Player]:[Player]],0),MATCH(FPL_Combined[[#Headers],[Gameweek 08]],FPL_Fixtures_Extract[#Headers],0)))-4),Team_Key[[Full Name]:[Full Name]],0))&amp;RIGHT(INDEX(FPL_Fixtures_Extract[],MATCH($A277,FPL_Fixtures_Extract[[Player]:[Player]],0),MATCH(FPL_Combined[[#Headers],[Gameweek 08]],FPL_Fixtures_Extract[#Headers],0)),3))</f>
        <v>EVE(A) 1-1</v>
      </c>
      <c r="J277" t="str">
        <f ca="1">IF(RIGHT(FPL_Combined[[#Headers],[Gameweek 09]],2)&lt;$B$622,INDEX(FPL_Results_Extract[Gameweek 09],MATCH($A277,FPL_Results_Extract[[Player]:[Player]],0)),INDEX(Team_Key[[Abbreviation]:[Abbreviation]],MATCH(LEFT(INDEX(FPL_Fixtures_Extract[],MATCH($A277,FPL_Fixtures_Extract[[Player]:[Player]],0),MATCH(FPL_Combined[[#Headers],[Gameweek 09]],FPL_Fixtures_Extract[#Headers],0)),LEN(INDEX(FPL_Fixtures_Extract[],MATCH($A277,FPL_Fixtures_Extract[[Player]:[Player]],0),MATCH(FPL_Combined[[#Headers],[Gameweek 09]],FPL_Fixtures_Extract[#Headers],0)))-4),Team_Key[[Full Name]:[Full Name]],0))&amp;RIGHT(INDEX(FPL_Fixtures_Extract[],MATCH($A277,FPL_Fixtures_Extract[[Player]:[Player]],0),MATCH(FPL_Combined[[#Headers],[Gameweek 09]],FPL_Fixtures_Extract[#Headers],0)),3))</f>
        <v>TOT(A) 0-0</v>
      </c>
      <c r="K277" t="str">
        <f ca="1">IF(RIGHT(FPL_Combined[[#Headers],[Gameweek 10]],2)&lt;$B$622,INDEX(FPL_Results_Extract[Gameweek 10],MATCH($A277,FPL_Results_Extract[[Player]:[Player]],0)),INDEX(Team_Key[[Abbreviation]:[Abbreviation]],MATCH(LEFT(INDEX(FPL_Fixtures_Extract[],MATCH($A277,FPL_Fixtures_Extract[[Player]:[Player]],0),MATCH(FPL_Combined[[#Headers],[Gameweek 10]],FPL_Fixtures_Extract[#Headers],0)),LEN(INDEX(FPL_Fixtures_Extract[],MATCH($A277,FPL_Fixtures_Extract[[Player]:[Player]],0),MATCH(FPL_Combined[[#Headers],[Gameweek 10]],FPL_Fixtures_Extract[#Headers],0)))-4),Team_Key[[Full Name]:[Full Name]],0))&amp;RIGHT(INDEX(FPL_Fixtures_Extract[],MATCH($A277,FPL_Fixtures_Extract[[Player]:[Player]],0),MATCH(FPL_Combined[[#Headers],[Gameweek 10]],FPL_Fixtures_Extract[#Headers],0)),3))</f>
        <v>SOU(H) 1-1</v>
      </c>
      <c r="L277" t="str">
        <f ca="1">IF(RIGHT(FPL_Combined[[#Headers],[Gameweek 11]],2)&lt;$B$622,INDEX(FPL_Results_Extract[Gameweek 11],MATCH($A277,FPL_Results_Extract[[Player]:[Player]],0)),INDEX(Team_Key[[Abbreviation]:[Abbreviation]],MATCH(LEFT(INDEX(FPL_Fixtures_Extract[],MATCH($A277,FPL_Fixtures_Extract[[Player]:[Player]],0),MATCH(FPL_Combined[[#Headers],[Gameweek 11]],FPL_Fixtures_Extract[#Headers],0)),LEN(INDEX(FPL_Fixtures_Extract[],MATCH($A277,FPL_Fixtures_Extract[[Player]:[Player]],0),MATCH(FPL_Combined[[#Headers],[Gameweek 11]],FPL_Fixtures_Extract[#Headers],0)))-4),Team_Key[[Full Name]:[Full Name]],0))&amp;RIGHT(INDEX(FPL_Fixtures_Extract[],MATCH($A277,FPL_Fixtures_Extract[[Player]:[Player]],0),MATCH(FPL_Combined[[#Headers],[Gameweek 11]],FPL_Fixtures_Extract[#Headers],0)),3))</f>
        <v>CHE(A) 3-1</v>
      </c>
      <c r="M277" t="str">
        <f ca="1">IF(RIGHT(FPL_Combined[[#Headers],[Gameweek 12]],2)&lt;$B$622,INDEX(FPL_Results_Extract[Gameweek 12],MATCH($A277,FPL_Results_Extract[[Player]:[Player]],0)),INDEX(Team_Key[[Abbreviation]:[Abbreviation]],MATCH(LEFT(INDEX(FPL_Fixtures_Extract[],MATCH($A277,FPL_Fixtures_Extract[[Player]:[Player]],0),MATCH(FPL_Combined[[#Headers],[Gameweek 12]],FPL_Fixtures_Extract[#Headers],0)),LEN(INDEX(FPL_Fixtures_Extract[],MATCH($A277,FPL_Fixtures_Extract[[Player]:[Player]],0),MATCH(FPL_Combined[[#Headers],[Gameweek 12]],FPL_Fixtures_Extract[#Headers],0)))-4),Team_Key[[Full Name]:[Full Name]],0))&amp;RIGHT(INDEX(FPL_Fixtures_Extract[],MATCH($A277,FPL_Fixtures_Extract[[Player]:[Player]],0),MATCH(FPL_Combined[[#Headers],[Gameweek 12]],FPL_Fixtures_Extract[#Headers],0)),3))</f>
        <v>CRY(H) 1-2</v>
      </c>
      <c r="N277" t="str">
        <f ca="1">IF(RIGHT(FPL_Combined[[#Headers],[Gameweek 13]],2)&lt;$B$622,INDEX(FPL_Results_Extract[Gameweek 13],MATCH($A277,FPL_Results_Extract[[Player]:[Player]],0)),INDEX(Team_Key[[Abbreviation]:[Abbreviation]],MATCH(LEFT(INDEX(FPL_Fixtures_Extract[],MATCH($A277,FPL_Fixtures_Extract[[Player]:[Player]],0),MATCH(FPL_Combined[[#Headers],[Gameweek 13]],FPL_Fixtures_Extract[#Headers],0)),LEN(INDEX(FPL_Fixtures_Extract[],MATCH($A277,FPL_Fixtures_Extract[[Player]:[Player]],0),MATCH(FPL_Combined[[#Headers],[Gameweek 13]],FPL_Fixtures_Extract[#Headers],0)))-4),Team_Key[[Full Name]:[Full Name]],0))&amp;RIGHT(INDEX(FPL_Fixtures_Extract[],MATCH($A277,FPL_Fixtures_Extract[[Player]:[Player]],0),MATCH(FPL_Combined[[#Headers],[Gameweek 13]],FPL_Fixtures_Extract[#Headers],0)),3))</f>
        <v>MCI(A) 4-1</v>
      </c>
      <c r="O277" t="str">
        <f ca="1">IF(RIGHT(FPL_Combined[[#Headers],[Gameweek 14]],2)&lt;$B$622,INDEX(FPL_Results_Extract[Gameweek 14],MATCH($A277,FPL_Results_Extract[[Player]:[Player]],0)),INDEX(Team_Key[[Abbreviation]:[Abbreviation]],MATCH(LEFT(INDEX(FPL_Fixtures_Extract[],MATCH($A277,FPL_Fixtures_Extract[[Player]:[Player]],0),MATCH(FPL_Combined[[#Headers],[Gameweek 14]],FPL_Fixtures_Extract[#Headers],0)),LEN(INDEX(FPL_Fixtures_Extract[],MATCH($A277,FPL_Fixtures_Extract[[Player]:[Player]],0),MATCH(FPL_Combined[[#Headers],[Gameweek 14]],FPL_Fixtures_Extract[#Headers],0)))-4),Team_Key[[Full Name]:[Full Name]],0))&amp;RIGHT(INDEX(FPL_Fixtures_Extract[],MATCH($A277,FPL_Fixtures_Extract[[Player]:[Player]],0),MATCH(FPL_Combined[[#Headers],[Gameweek 14]],FPL_Fixtures_Extract[#Headers],0)),3))</f>
        <v>SWA(H) 1-0</v>
      </c>
      <c r="P277" t="str">
        <f ca="1">IF(RIGHT(FPL_Combined[[#Headers],[Gameweek 15]],2)&lt;$B$622,INDEX(FPL_Results_Extract[Gameweek 15],MATCH($A277,FPL_Results_Extract[[Player]:[Player]],0)),INDEX(Team_Key[[Abbreviation]:[Abbreviation]],MATCH(LEFT(INDEX(FPL_Fixtures_Extract[],MATCH($A277,FPL_Fixtures_Extract[[Player]:[Player]],0),MATCH(FPL_Combined[[#Headers],[Gameweek 15]],FPL_Fixtures_Extract[#Headers],0)),LEN(INDEX(FPL_Fixtures_Extract[],MATCH($A277,FPL_Fixtures_Extract[[Player]:[Player]],0),MATCH(FPL_Combined[[#Headers],[Gameweek 15]],FPL_Fixtures_Extract[#Headers],0)))-4),Team_Key[[Full Name]:[Full Name]],0))&amp;RIGHT(INDEX(FPL_Fixtures_Extract[],MATCH($A277,FPL_Fixtures_Extract[[Player]:[Player]],0),MATCH(FPL_Combined[[#Headers],[Gameweek 15]],FPL_Fixtures_Extract[#Headers],0)),3))</f>
        <v>NEW(A) 0-2</v>
      </c>
      <c r="Q277" t="str">
        <f ca="1">IF(RIGHT(FPL_Combined[[#Headers],[Gameweek 16]],2)&lt;$B$622,INDEX(FPL_Results_Extract[Gameweek 16],MATCH($A277,FPL_Results_Extract[[Player]:[Player]],0)),INDEX(Team_Key[[Abbreviation]:[Abbreviation]],MATCH(LEFT(INDEX(FPL_Fixtures_Extract[],MATCH($A277,FPL_Fixtures_Extract[[Player]:[Player]],0),MATCH(FPL_Combined[[#Headers],[Gameweek 16]],FPL_Fixtures_Extract[#Headers],0)),LEN(INDEX(FPL_Fixtures_Extract[],MATCH($A277,FPL_Fixtures_Extract[[Player]:[Player]],0),MATCH(FPL_Combined[[#Headers],[Gameweek 16]],FPL_Fixtures_Extract[#Headers],0)))-4),Team_Key[[Full Name]:[Full Name]],0))&amp;RIGHT(INDEX(FPL_Fixtures_Extract[],MATCH($A277,FPL_Fixtures_Extract[[Player]:[Player]],0),MATCH(FPL_Combined[[#Headers],[Gameweek 16]],FPL_Fixtures_Extract[#Headers],0)),3))</f>
        <v>WBA(H) 2-2</v>
      </c>
      <c r="R277" t="str">
        <f ca="1">IF(RIGHT(FPL_Combined[[#Headers],[Gameweek 17]],2)&lt;$B$622,INDEX(FPL_Results_Extract[Gameweek 17],MATCH($A277,FPL_Results_Extract[[Player]:[Player]],0)),INDEX(Team_Key[[Abbreviation]:[Abbreviation]],MATCH(LEFT(INDEX(FPL_Fixtures_Extract[],MATCH($A277,FPL_Fixtures_Extract[[Player]:[Player]],0),MATCH(FPL_Combined[[#Headers],[Gameweek 17]],FPL_Fixtures_Extract[#Headers],0)),LEN(INDEX(FPL_Fixtures_Extract[],MATCH($A277,FPL_Fixtures_Extract[[Player]:[Player]],0),MATCH(FPL_Combined[[#Headers],[Gameweek 17]],FPL_Fixtures_Extract[#Headers],0)))-4),Team_Key[[Full Name]:[Full Name]],0))&amp;RIGHT(INDEX(FPL_Fixtures_Extract[],MATCH($A277,FPL_Fixtures_Extract[[Player]:[Player]],0),MATCH(FPL_Combined[[#Headers],[Gameweek 17]],FPL_Fixtures_Extract[#Headers],0)),3))</f>
        <v>WAT(A) 0-3</v>
      </c>
      <c r="S277" t="str">
        <f ca="1">IF(RIGHT(FPL_Combined[[#Headers],[Gameweek 18]],2)&lt;$B$622,INDEX(FPL_Results_Extract[Gameweek 18],MATCH($A277,FPL_Results_Extract[[Player]:[Player]],0)),INDEX(Team_Key[[Abbreviation]:[Abbreviation]],MATCH(LEFT(INDEX(FPL_Fixtures_Extract[],MATCH($A277,FPL_Fixtures_Extract[[Player]:[Player]],0),MATCH(FPL_Combined[[#Headers],[Gameweek 18]],FPL_Fixtures_Extract[#Headers],0)),LEN(INDEX(FPL_Fixtures_Extract[],MATCH($A277,FPL_Fixtures_Extract[[Player]:[Player]],0),MATCH(FPL_Combined[[#Headers],[Gameweek 18]],FPL_Fixtures_Extract[#Headers],0)))-4),Team_Key[[Full Name]:[Full Name]],0))&amp;RIGHT(INDEX(FPL_Fixtures_Extract[],MATCH($A277,FPL_Fixtures_Extract[[Player]:[Player]],0),MATCH(FPL_Combined[[#Headers],[Gameweek 18]],FPL_Fixtures_Extract[#Headers],0)),3))</f>
        <v>LEI(H) 1-0</v>
      </c>
      <c r="T277" t="str">
        <f ca="1">IF(RIGHT(FPL_Combined[[#Headers],[Gameweek 19]],2)&lt;$B$622,INDEX(FPL_Results_Extract[Gameweek 19],MATCH($A277,FPL_Results_Extract[[Player]:[Player]],0)),INDEX(Team_Key[[Abbreviation]:[Abbreviation]],MATCH(LEFT(INDEX(FPL_Fixtures_Extract[],MATCH($A277,FPL_Fixtures_Extract[[Player]:[Player]],0),MATCH(FPL_Combined[[#Headers],[Gameweek 19]],FPL_Fixtures_Extract[#Headers],0)),LEN(INDEX(FPL_Fixtures_Extract[],MATCH($A277,FPL_Fixtures_Extract[[Player]:[Player]],0),MATCH(FPL_Combined[[#Headers],[Gameweek 19]],FPL_Fixtures_Extract[#Headers],0)))-4),Team_Key[[Full Name]:[Full Name]],0))&amp;RIGHT(INDEX(FPL_Fixtures_Extract[],MATCH($A277,FPL_Fixtures_Extract[[Player]:[Player]],0),MATCH(FPL_Combined[[#Headers],[Gameweek 19]],FPL_Fixtures_Extract[#Headers],0)),3))</f>
        <v>SUN(A) 1-0</v>
      </c>
      <c r="U277" t="str">
        <f ca="1">IF(RIGHT(FPL_Combined[[#Headers],[Gameweek 20]],2)&lt;$B$622,INDEX(FPL_Results_Extract[Gameweek 20],MATCH($A277,FPL_Results_Extract[[Player]:[Player]],0)),INDEX(Team_Key[[Abbreviation]:[Abbreviation]],MATCH(LEFT(INDEX(FPL_Fixtures_Extract[],MATCH($A277,FPL_Fixtures_Extract[[Player]:[Player]],0),MATCH(FPL_Combined[[#Headers],[Gameweek 20]],FPL_Fixtures_Extract[#Headers],0)),LEN(INDEX(FPL_Fixtures_Extract[],MATCH($A277,FPL_Fixtures_Extract[[Player]:[Player]],0),MATCH(FPL_Combined[[#Headers],[Gameweek 20]],FPL_Fixtures_Extract[#Headers],0)))-4),Team_Key[[Full Name]:[Full Name]],0))&amp;RIGHT(INDEX(FPL_Fixtures_Extract[],MATCH($A277,FPL_Fixtures_Extract[[Player]:[Player]],0),MATCH(FPL_Combined[[#Headers],[Gameweek 20]],FPL_Fixtures_Extract[#Headers],0)),3))</f>
        <v>WHU(A) 0-2</v>
      </c>
      <c r="V277" t="str">
        <f ca="1">IF(RIGHT(FPL_Combined[[#Headers],[Gameweek 21]],2)&lt;$B$622,INDEX(FPL_Results_Extract[Gameweek 21],MATCH($A277,FPL_Results_Extract[[Player]:[Player]],0)),INDEX(Team_Key[[Abbreviation]:[Abbreviation]],MATCH(LEFT(INDEX(FPL_Fixtures_Extract[],MATCH($A277,FPL_Fixtures_Extract[[Player]:[Player]],0),MATCH(FPL_Combined[[#Headers],[Gameweek 21]],FPL_Fixtures_Extract[#Headers],0)),LEN(INDEX(FPL_Fixtures_Extract[],MATCH($A277,FPL_Fixtures_Extract[[Player]:[Player]],0),MATCH(FPL_Combined[[#Headers],[Gameweek 21]],FPL_Fixtures_Extract[#Headers],0)))-4),Team_Key[[Full Name]:[Full Name]],0))&amp;RIGHT(INDEX(FPL_Fixtures_Extract[],MATCH($A277,FPL_Fixtures_Extract[[Player]:[Player]],0),MATCH(FPL_Combined[[#Headers],[Gameweek 21]],FPL_Fixtures_Extract[#Headers],0)),3))</f>
        <v>ARS(H) 3-3</v>
      </c>
      <c r="W277" t="str">
        <f ca="1">IF(RIGHT(FPL_Combined[[#Headers],[Gameweek 22]],2)&lt;$B$622,INDEX(FPL_Results_Extract[Gameweek 22],MATCH($A277,FPL_Results_Extract[[Player]:[Player]],0)),INDEX(Team_Key[[Abbreviation]:[Abbreviation]],MATCH(LEFT(INDEX(FPL_Fixtures_Extract[],MATCH($A277,FPL_Fixtures_Extract[[Player]:[Player]],0),MATCH(FPL_Combined[[#Headers],[Gameweek 22]],FPL_Fixtures_Extract[#Headers],0)),LEN(INDEX(FPL_Fixtures_Extract[],MATCH($A277,FPL_Fixtures_Extract[[Player]:[Player]],0),MATCH(FPL_Combined[[#Headers],[Gameweek 22]],FPL_Fixtures_Extract[#Headers],0)))-4),Team_Key[[Full Name]:[Full Name]],0))&amp;RIGHT(INDEX(FPL_Fixtures_Extract[],MATCH($A277,FPL_Fixtures_Extract[[Player]:[Player]],0),MATCH(FPL_Combined[[#Headers],[Gameweek 22]],FPL_Fixtures_Extract[#Headers],0)),3))</f>
        <v>MUN(H) 0-1</v>
      </c>
      <c r="X277" t="str">
        <f ca="1">IF(RIGHT(FPL_Combined[[#Headers],[Gameweek 23]],2)&lt;$B$622,INDEX(FPL_Results_Extract[Gameweek 23],MATCH($A277,FPL_Results_Extract[[Player]:[Player]],0)),INDEX(Team_Key[[Abbreviation]:[Abbreviation]],MATCH(LEFT(INDEX(FPL_Fixtures_Extract[],MATCH($A277,FPL_Fixtures_Extract[[Player]:[Player]],0),MATCH(FPL_Combined[[#Headers],[Gameweek 23]],FPL_Fixtures_Extract[#Headers],0)),LEN(INDEX(FPL_Fixtures_Extract[],MATCH($A277,FPL_Fixtures_Extract[[Player]:[Player]],0),MATCH(FPL_Combined[[#Headers],[Gameweek 23]],FPL_Fixtures_Extract[#Headers],0)))-4),Team_Key[[Full Name]:[Full Name]],0))&amp;RIGHT(INDEX(FPL_Fixtures_Extract[],MATCH($A277,FPL_Fixtures_Extract[[Player]:[Player]],0),MATCH(FPL_Combined[[#Headers],[Gameweek 23]],FPL_Fixtures_Extract[#Headers],0)),3))</f>
        <v>NOR(A) 5-4</v>
      </c>
      <c r="Y277" t="str">
        <f ca="1">IF(RIGHT(FPL_Combined[[#Headers],[Gameweek 24]],2)&lt;$B$622,INDEX(FPL_Results_Extract[Team],MATCH($A277,FPL_Results_Extract[[Player]:[Player]],0)),INDEX(Team_Key[[Abbreviation]:[Abbreviation]],MATCH(LEFT(INDEX(FPL_Fixtures_Extract[],MATCH($A277,FPL_Fixtures_Extract[[Player]:[Player]],0),MATCH(FPL_Combined[[#Headers],[Gameweek 24]],FPL_Fixtures_Extract[#Headers],0)),LEN(INDEX(FPL_Fixtures_Extract[],MATCH($A277,FPL_Fixtures_Extract[[Player]:[Player]],0),MATCH(FPL_Combined[[#Headers],[Gameweek 24]],FPL_Fixtures_Extract[#Headers],0)))-4),Team_Key[[Full Name]:[Full Name]],0))&amp;RIGHT(INDEX(FPL_Fixtures_Extract[],MATCH($A277,FPL_Fixtures_Extract[[Player]:[Player]],0),MATCH(FPL_Combined[[#Headers],[Gameweek 24]],FPL_Fixtures_Extract[#Headers],0)),3))</f>
        <v>LIV</v>
      </c>
      <c r="Z277" t="str">
        <f ca="1">IF(RIGHT(FPL_Combined[[#Headers],[Gameweek 25]],2)&lt;$B$622,INDEX(FPL_Results_Extract[Player],MATCH($A277,FPL_Results_Extract[[Player]:[Player]],0)),INDEX(Team_Key[[Abbreviation]:[Abbreviation]],MATCH(LEFT(INDEX(FPL_Fixtures_Extract[],MATCH($A277,FPL_Fixtures_Extract[[Player]:[Player]],0),MATCH(FPL_Combined[[#Headers],[Gameweek 25]],FPL_Fixtures_Extract[#Headers],0)),LEN(INDEX(FPL_Fixtures_Extract[],MATCH($A277,FPL_Fixtures_Extract[[Player]:[Player]],0),MATCH(FPL_Combined[[#Headers],[Gameweek 25]],FPL_Fixtures_Extract[#Headers],0)))-4),Team_Key[[Full Name]:[Full Name]],0))&amp;RIGHT(INDEX(FPL_Fixtures_Extract[],MATCH($A277,FPL_Fixtures_Extract[[Player]:[Player]],0),MATCH(FPL_Combined[[#Headers],[Gameweek 25]],FPL_Fixtures_Extract[#Headers],0)),3))</f>
        <v>Ibe</v>
      </c>
      <c r="AA277" t="str">
        <f ca="1">IF(RIGHT(FPL_Combined[[#Headers],[Gameweek 26]],2)&lt;$B$622,INDEX(FPL_Results_Extract[Gameweek 01],MATCH($A277,FPL_Results_Extract[[Player]:[Player]],0)),INDEX(Team_Key[[Abbreviation]:[Abbreviation]],MATCH(LEFT(INDEX(FPL_Fixtures_Extract[],MATCH($A277,FPL_Fixtures_Extract[[Player]:[Player]],0),MATCH(FPL_Combined[[#Headers],[Gameweek 26]],FPL_Fixtures_Extract[#Headers],0)),LEN(INDEX(FPL_Fixtures_Extract[],MATCH($A277,FPL_Fixtures_Extract[[Player]:[Player]],0),MATCH(FPL_Combined[[#Headers],[Gameweek 26]],FPL_Fixtures_Extract[#Headers],0)))-4),Team_Key[[Full Name]:[Full Name]],0))&amp;RIGHT(INDEX(FPL_Fixtures_Extract[],MATCH($A277,FPL_Fixtures_Extract[[Player]:[Player]],0),MATCH(FPL_Combined[[#Headers],[Gameweek 26]],FPL_Fixtures_Extract[#Headers],0)),3))</f>
        <v>STK(A) 1-0</v>
      </c>
      <c r="AB277" t="str">
        <f ca="1">IF(RIGHT(FPL_Combined[[#Headers],[Gameweek 27]],2)&lt;$B$622,INDEX(FPL_Results_Extract[Gameweek 02],MATCH($A277,FPL_Results_Extract[[Player]:[Player]],0)),INDEX(Team_Key[[Abbreviation]:[Abbreviation]],MATCH(LEFT(INDEX(FPL_Fixtures_Extract[],MATCH($A277,FPL_Fixtures_Extract[[Player]:[Player]],0),MATCH(FPL_Combined[[#Headers],[Gameweek 27]],FPL_Fixtures_Extract[#Headers],0)),LEN(INDEX(FPL_Fixtures_Extract[],MATCH($A277,FPL_Fixtures_Extract[[Player]:[Player]],0),MATCH(FPL_Combined[[#Headers],[Gameweek 27]],FPL_Fixtures_Extract[#Headers],0)))-4),Team_Key[[Full Name]:[Full Name]],0))&amp;RIGHT(INDEX(FPL_Fixtures_Extract[],MATCH($A277,FPL_Fixtures_Extract[[Player]:[Player]],0),MATCH(FPL_Combined[[#Headers],[Gameweek 27]],FPL_Fixtures_Extract[#Headers],0)),3))</f>
        <v>BOU(H) 1-0</v>
      </c>
      <c r="AC277" t="str">
        <f ca="1">IF(RIGHT(FPL_Combined[[#Headers],[Gameweek 28]],2)&lt;$B$622,INDEX(FPL_Results_Extract[Gameweek 03],MATCH($A277,FPL_Results_Extract[[Player]:[Player]],0)),INDEX(Team_Key[[Abbreviation]:[Abbreviation]],MATCH(LEFT(INDEX(FPL_Fixtures_Extract[],MATCH($A277,FPL_Fixtures_Extract[[Player]:[Player]],0),MATCH(FPL_Combined[[#Headers],[Gameweek 28]],FPL_Fixtures_Extract[#Headers],0)),LEN(INDEX(FPL_Fixtures_Extract[],MATCH($A277,FPL_Fixtures_Extract[[Player]:[Player]],0),MATCH(FPL_Combined[[#Headers],[Gameweek 28]],FPL_Fixtures_Extract[#Headers],0)))-4),Team_Key[[Full Name]:[Full Name]],0))&amp;RIGHT(INDEX(FPL_Fixtures_Extract[],MATCH($A277,FPL_Fixtures_Extract[[Player]:[Player]],0),MATCH(FPL_Combined[[#Headers],[Gameweek 28]],FPL_Fixtures_Extract[#Headers],0)),3))</f>
        <v>ARS(A) 0-0</v>
      </c>
      <c r="AD277" t="str">
        <f ca="1">IF(RIGHT(FPL_Combined[[#Headers],[Gameweek 29]],2)&lt;$B$622,INDEX(FPL_Results_Extract[Gameweek 04],MATCH($A277,FPL_Results_Extract[[Player]:[Player]],0)),INDEX(Team_Key[[Abbreviation]:[Abbreviation]],MATCH(LEFT(INDEX(FPL_Fixtures_Extract[],MATCH($A277,FPL_Fixtures_Extract[[Player]:[Player]],0),MATCH(FPL_Combined[[#Headers],[Gameweek 29]],FPL_Fixtures_Extract[#Headers],0)),LEN(INDEX(FPL_Fixtures_Extract[],MATCH($A277,FPL_Fixtures_Extract[[Player]:[Player]],0),MATCH(FPL_Combined[[#Headers],[Gameweek 29]],FPL_Fixtures_Extract[#Headers],0)))-4),Team_Key[[Full Name]:[Full Name]],0))&amp;RIGHT(INDEX(FPL_Fixtures_Extract[],MATCH($A277,FPL_Fixtures_Extract[[Player]:[Player]],0),MATCH(FPL_Combined[[#Headers],[Gameweek 29]],FPL_Fixtures_Extract[#Headers],0)),3))</f>
        <v>CRY(A)</v>
      </c>
      <c r="AE277" t="e">
        <f ca="1">IF(RIGHT(FPL_Combined[[#Headers],[Gameweek 30]],2)&lt;$B$622,INDEX(FPL_Results_Extract[Gameweek 05],MATCH($A277,FPL_Results_Extract[[Player]:[Player]],0)),INDEX(Team_Key[[Abbreviation]:[Abbreviation]],MATCH(LEFT(INDEX(FPL_Fixtures_Extract[],MATCH($A277,FPL_Fixtures_Extract[[Player]:[Player]],0),MATCH(FPL_Combined[[#Headers],[Gameweek 30]],FPL_Fixtures_Extract[#Headers],0)),LEN(INDEX(FPL_Fixtures_Extract[],MATCH($A277,FPL_Fixtures_Extract[[Player]:[Player]],0),MATCH(FPL_Combined[[#Headers],[Gameweek 30]],FPL_Fixtures_Extract[#Headers],0)))-4),Team_Key[[Full Name]:[Full Name]],0))&amp;RIGHT(INDEX(FPL_Fixtures_Extract[],MATCH($A277,FPL_Fixtures_Extract[[Player]:[Player]],0),MATCH(FPL_Combined[[#Headers],[Gameweek 30]],FPL_Fixtures_Extract[#Headers],0)),3))</f>
        <v>#VALUE!</v>
      </c>
      <c r="AF277" t="str">
        <f ca="1">IF(RIGHT(FPL_Combined[[#Headers],[Gameweek 31]],2)&lt;$B$622,INDEX(FPL_Results_Extract[Gameweek 06],MATCH($A277,FPL_Results_Extract[[Player]:[Player]],0)),INDEX(Team_Key[[Abbreviation]:[Abbreviation]],MATCH(LEFT(INDEX(FPL_Fixtures_Extract[],MATCH($A277,FPL_Fixtures_Extract[[Player]:[Player]],0),MATCH(FPL_Combined[[#Headers],[Gameweek 31]],FPL_Fixtures_Extract[#Headers],0)),LEN(INDEX(FPL_Fixtures_Extract[],MATCH($A277,FPL_Fixtures_Extract[[Player]:[Player]],0),MATCH(FPL_Combined[[#Headers],[Gameweek 31]],FPL_Fixtures_Extract[#Headers],0)))-4),Team_Key[[Full Name]:[Full Name]],0))&amp;RIGHT(INDEX(FPL_Fixtures_Extract[],MATCH($A277,FPL_Fixtures_Extract[[Player]:[Player]],0),MATCH(FPL_Combined[[#Headers],[Gameweek 31]],FPL_Fixtures_Extract[#Headers],0)),3))</f>
        <v>SOU(A)</v>
      </c>
      <c r="AG277" t="str">
        <f ca="1">IF(RIGHT(FPL_Combined[[#Headers],[Gameweek 32]],2)&lt;$B$622,INDEX(FPL_Results_Extract[Gameweek 07],MATCH($A277,FPL_Results_Extract[[Player]:[Player]],0)),INDEX(Team_Key[[Abbreviation]:[Abbreviation]],MATCH(LEFT(INDEX(FPL_Fixtures_Extract[],MATCH($A277,FPL_Fixtures_Extract[[Player]:[Player]],0),MATCH(FPL_Combined[[#Headers],[Gameweek 32]],FPL_Fixtures_Extract[#Headers],0)),LEN(INDEX(FPL_Fixtures_Extract[],MATCH($A277,FPL_Fixtures_Extract[[Player]:[Player]],0),MATCH(FPL_Combined[[#Headers],[Gameweek 32]],FPL_Fixtures_Extract[#Headers],0)))-4),Team_Key[[Full Name]:[Full Name]],0))&amp;RIGHT(INDEX(FPL_Fixtures_Extract[],MATCH($A277,FPL_Fixtures_Extract[[Player]:[Player]],0),MATCH(FPL_Combined[[#Headers],[Gameweek 32]],FPL_Fixtures_Extract[#Headers],0)),3))</f>
        <v>TOT(H)</v>
      </c>
      <c r="AH277" t="str">
        <f ca="1">IF(RIGHT(FPL_Combined[[#Headers],[Gameweek 33]],2)&lt;$B$622,INDEX(FPL_Results_Extract[Gameweek 08],MATCH($A277,FPL_Results_Extract[[Player]:[Player]],0)),INDEX(Team_Key[[Abbreviation]:[Abbreviation]],MATCH(LEFT(INDEX(FPL_Fixtures_Extract[],MATCH($A277,FPL_Fixtures_Extract[[Player]:[Player]],0),MATCH(FPL_Combined[[#Headers],[Gameweek 33]],FPL_Fixtures_Extract[#Headers],0)),LEN(INDEX(FPL_Fixtures_Extract[],MATCH($A277,FPL_Fixtures_Extract[[Player]:[Player]],0),MATCH(FPL_Combined[[#Headers],[Gameweek 33]],FPL_Fixtures_Extract[#Headers],0)))-4),Team_Key[[Full Name]:[Full Name]],0))&amp;RIGHT(INDEX(FPL_Fixtures_Extract[],MATCH($A277,FPL_Fixtures_Extract[[Player]:[Player]],0),MATCH(FPL_Combined[[#Headers],[Gameweek 33]],FPL_Fixtures_Extract[#Headers],0)),3))</f>
        <v>STK(H)</v>
      </c>
      <c r="AI277" t="str">
        <f ca="1">IF(RIGHT(FPL_Combined[[#Headers],[Gameweek 34]],2)&lt;$B$622,INDEX(FPL_Results_Extract[Gameweek 09],MATCH($A277,FPL_Results_Extract[[Player]:[Player]],0)),INDEX(Team_Key[[Abbreviation]:[Abbreviation]],MATCH(LEFT(INDEX(FPL_Fixtures_Extract[],MATCH($A277,FPL_Fixtures_Extract[[Player]:[Player]],0),MATCH(FPL_Combined[[#Headers],[Gameweek 34]],FPL_Fixtures_Extract[#Headers],0)),LEN(INDEX(FPL_Fixtures_Extract[],MATCH($A277,FPL_Fixtures_Extract[[Player]:[Player]],0),MATCH(FPL_Combined[[#Headers],[Gameweek 34]],FPL_Fixtures_Extract[#Headers],0)))-4),Team_Key[[Full Name]:[Full Name]],0))&amp;RIGHT(INDEX(FPL_Fixtures_Extract[],MATCH($A277,FPL_Fixtures_Extract[[Player]:[Player]],0),MATCH(FPL_Combined[[#Headers],[Gameweek 34]],FPL_Fixtures_Extract[#Headers],0)),3))</f>
        <v>BOU(A)</v>
      </c>
      <c r="AJ277" t="str">
        <f ca="1">IF(RIGHT(FPL_Combined[[#Headers],[Gameweek 35]],2)&lt;$B$622,INDEX(FPL_Results_Extract[Gameweek 10],MATCH($A277,FPL_Results_Extract[[Player]:[Player]],0)),INDEX(Team_Key[[Abbreviation]:[Abbreviation]],MATCH(LEFT(INDEX(FPL_Fixtures_Extract[],MATCH($A277,FPL_Fixtures_Extract[[Player]:[Player]],0),MATCH(FPL_Combined[[#Headers],[Gameweek 35]],FPL_Fixtures_Extract[#Headers],0)),LEN(INDEX(FPL_Fixtures_Extract[],MATCH($A277,FPL_Fixtures_Extract[[Player]:[Player]],0),MATCH(FPL_Combined[[#Headers],[Gameweek 35]],FPL_Fixtures_Extract[#Headers],0)))-4),Team_Key[[Full Name]:[Full Name]],0))&amp;RIGHT(INDEX(FPL_Fixtures_Extract[],MATCH($A277,FPL_Fixtures_Extract[[Player]:[Player]],0),MATCH(FPL_Combined[[#Headers],[Gameweek 35]],FPL_Fixtures_Extract[#Headers],0)),3))</f>
        <v>NEW(H)</v>
      </c>
      <c r="AK277" t="str">
        <f ca="1">IF(RIGHT(FPL_Combined[[#Headers],[Gameweek 36]],2)&lt;$B$622,INDEX(FPL_Results_Extract[Gameweek 11],MATCH($A277,FPL_Results_Extract[[Player]:[Player]],0)),INDEX(Team_Key[[Abbreviation]:[Abbreviation]],MATCH(LEFT(INDEX(FPL_Fixtures_Extract[],MATCH($A277,FPL_Fixtures_Extract[[Player]:[Player]],0),MATCH(FPL_Combined[[#Headers],[Gameweek 36]],FPL_Fixtures_Extract[#Headers],0)),LEN(INDEX(FPL_Fixtures_Extract[],MATCH($A277,FPL_Fixtures_Extract[[Player]:[Player]],0),MATCH(FPL_Combined[[#Headers],[Gameweek 36]],FPL_Fixtures_Extract[#Headers],0)))-4),Team_Key[[Full Name]:[Full Name]],0))&amp;RIGHT(INDEX(FPL_Fixtures_Extract[],MATCH($A277,FPL_Fixtures_Extract[[Player]:[Player]],0),MATCH(FPL_Combined[[#Headers],[Gameweek 36]],FPL_Fixtures_Extract[#Headers],0)),3))</f>
        <v>SWA(A)</v>
      </c>
      <c r="AL277" t="str">
        <f ca="1">IF(RIGHT(FPL_Combined[[#Headers],[Gameweek 37]],2)&lt;$B$622,INDEX(FPL_Results_Extract[Gameweek 12],MATCH($A277,FPL_Results_Extract[[Player]:[Player]],0)),INDEX(Team_Key[[Abbreviation]:[Abbreviation]],MATCH(LEFT(INDEX(FPL_Fixtures_Extract[],MATCH($A277,FPL_Fixtures_Extract[[Player]:[Player]],0),MATCH(FPL_Combined[[#Headers],[Gameweek 37]],FPL_Fixtures_Extract[#Headers],0)),LEN(INDEX(FPL_Fixtures_Extract[],MATCH($A277,FPL_Fixtures_Extract[[Player]:[Player]],0),MATCH(FPL_Combined[[#Headers],[Gameweek 37]],FPL_Fixtures_Extract[#Headers],0)))-4),Team_Key[[Full Name]:[Full Name]],0))&amp;RIGHT(INDEX(FPL_Fixtures_Extract[],MATCH($A277,FPL_Fixtures_Extract[[Player]:[Player]],0),MATCH(FPL_Combined[[#Headers],[Gameweek 37]],FPL_Fixtures_Extract[#Headers],0)),3))</f>
        <v>WAT(H)</v>
      </c>
      <c r="AM277" t="str">
        <f ca="1">IF(RIGHT(FPL_Combined[[#Headers],[Gameweek 38]],2)&lt;$B$622,INDEX(FPL_Results_Extract[Gameweek 13],MATCH($A277,FPL_Results_Extract[[Player]:[Player]],0)),INDEX(Team_Key[[Abbreviation]:[Abbreviation]],MATCH(LEFT(INDEX(FPL_Fixtures_Extract[],MATCH($A277,FPL_Fixtures_Extract[[Player]:[Player]],0),MATCH(FPL_Combined[[#Headers],[Gameweek 38]],FPL_Fixtures_Extract[#Headers],0)),LEN(INDEX(FPL_Fixtures_Extract[],MATCH($A277,FPL_Fixtures_Extract[[Player]:[Player]],0),MATCH(FPL_Combined[[#Headers],[Gameweek 38]],FPL_Fixtures_Extract[#Headers],0)))-4),Team_Key[[Full Name]:[Full Name]],0))&amp;RIGHT(INDEX(FPL_Fixtures_Extract[],MATCH($A277,FPL_Fixtures_Extract[[Player]:[Player]],0),MATCH(FPL_Combined[[#Headers],[Gameweek 38]],FPL_Fixtures_Extract[#Headers],0)),3))</f>
        <v>WBA(A)</v>
      </c>
    </row>
    <row r="278" spans="1:39" x14ac:dyDescent="0.45">
      <c r="A278" t="s">
        <v>218</v>
      </c>
      <c r="B278" t="str">
        <f ca="1">IF(RIGHT(FPL_Combined[[#Headers],[Gameweek 01]],2)&lt;$B$622,INDEX(FPL_Results_Extract[Gameweek 01],MATCH($A278,FPL_Results_Extract[[Player]:[Player]],0)),INDEX(Team_Key[[Abbreviation]:[Abbreviation]],MATCH(LEFT(INDEX(FPL_Fixtures_Extract[],MATCH($A278,FPL_Fixtures_Extract[[Player]:[Player]],0),MATCH(FPL_Combined[[#Headers],[Gameweek 01]],FPL_Fixtures_Extract[#Headers],0)),LEN(INDEX(FPL_Fixtures_Extract[],MATCH($A278,FPL_Fixtures_Extract[[Player]:[Player]],0),MATCH(FPL_Combined[[#Headers],[Gameweek 01]],FPL_Fixtures_Extract[#Headers],0)))-4),Team_Key[[Full Name]:[Full Name]],0))&amp;RIGHT(INDEX(FPL_Fixtures_Extract[],MATCH($A278,FPL_Fixtures_Extract[[Player]:[Player]],0),MATCH(FPL_Combined[[#Headers],[Gameweek 01]],FPL_Fixtures_Extract[#Headers],0)),3))</f>
        <v>MCI(H) 0-3</v>
      </c>
      <c r="C278" t="str">
        <f ca="1">IF(RIGHT(FPL_Combined[[#Headers],[Gameweek 02]],2)&lt;$B$622,INDEX(FPL_Results_Extract[Gameweek 02],MATCH($A278,FPL_Results_Extract[[Player]:[Player]],0)),INDEX(Team_Key[[Abbreviation]:[Abbreviation]],MATCH(LEFT(INDEX(FPL_Fixtures_Extract[],MATCH($A278,FPL_Fixtures_Extract[[Player]:[Player]],0),MATCH(FPL_Combined[[#Headers],[Gameweek 02]],FPL_Fixtures_Extract[#Headers],0)),LEN(INDEX(FPL_Fixtures_Extract[],MATCH($A278,FPL_Fixtures_Extract[[Player]:[Player]],0),MATCH(FPL_Combined[[#Headers],[Gameweek 02]],FPL_Fixtures_Extract[#Headers],0)))-4),Team_Key[[Full Name]:[Full Name]],0))&amp;RIGHT(INDEX(FPL_Fixtures_Extract[],MATCH($A278,FPL_Fixtures_Extract[[Player]:[Player]],0),MATCH(FPL_Combined[[#Headers],[Gameweek 02]],FPL_Fixtures_Extract[#Headers],0)),3))</f>
        <v>WAT(A) 0-0</v>
      </c>
      <c r="D278" t="str">
        <f ca="1">IF(RIGHT(FPL_Combined[[#Headers],[Gameweek 03]],2)&lt;$B$622,INDEX(FPL_Results_Extract[Gameweek 03],MATCH($A278,FPL_Results_Extract[[Player]:[Player]],0)),INDEX(Team_Key[[Abbreviation]:[Abbreviation]],MATCH(LEFT(INDEX(FPL_Fixtures_Extract[],MATCH($A278,FPL_Fixtures_Extract[[Player]:[Player]],0),MATCH(FPL_Combined[[#Headers],[Gameweek 03]],FPL_Fixtures_Extract[#Headers],0)),LEN(INDEX(FPL_Fixtures_Extract[],MATCH($A278,FPL_Fixtures_Extract[[Player]:[Player]],0),MATCH(FPL_Combined[[#Headers],[Gameweek 03]],FPL_Fixtures_Extract[#Headers],0)))-4),Team_Key[[Full Name]:[Full Name]],0))&amp;RIGHT(INDEX(FPL_Fixtures_Extract[],MATCH($A278,FPL_Fixtures_Extract[[Player]:[Player]],0),MATCH(FPL_Combined[[#Headers],[Gameweek 03]],FPL_Fixtures_Extract[#Headers],0)),3))</f>
        <v>CHE(H) 2-3</v>
      </c>
      <c r="E278" t="str">
        <f ca="1">IF(RIGHT(FPL_Combined[[#Headers],[Gameweek 04]],2)&lt;$B$622,INDEX(FPL_Results_Extract[Gameweek 04],MATCH($A278,FPL_Results_Extract[[Player]:[Player]],0)),INDEX(Team_Key[[Abbreviation]:[Abbreviation]],MATCH(LEFT(INDEX(FPL_Fixtures_Extract[],MATCH($A278,FPL_Fixtures_Extract[[Player]:[Player]],0),MATCH(FPL_Combined[[#Headers],[Gameweek 04]],FPL_Fixtures_Extract[#Headers],0)),LEN(INDEX(FPL_Fixtures_Extract[],MATCH($A278,FPL_Fixtures_Extract[[Player]:[Player]],0),MATCH(FPL_Combined[[#Headers],[Gameweek 04]],FPL_Fixtures_Extract[#Headers],0)))-4),Team_Key[[Full Name]:[Full Name]],0))&amp;RIGHT(INDEX(FPL_Fixtures_Extract[],MATCH($A278,FPL_Fixtures_Extract[[Player]:[Player]],0),MATCH(FPL_Combined[[#Headers],[Gameweek 04]],FPL_Fixtures_Extract[#Headers],0)),3))</f>
        <v>STK(A) 1-0</v>
      </c>
      <c r="F278" t="str">
        <f ca="1">IF(RIGHT(FPL_Combined[[#Headers],[Gameweek 05]],2)&lt;$B$622,INDEX(FPL_Results_Extract[Gameweek 05],MATCH($A278,FPL_Results_Extract[[Player]:[Player]],0)),INDEX(Team_Key[[Abbreviation]:[Abbreviation]],MATCH(LEFT(INDEX(FPL_Fixtures_Extract[],MATCH($A278,FPL_Fixtures_Extract[[Player]:[Player]],0),MATCH(FPL_Combined[[#Headers],[Gameweek 05]],FPL_Fixtures_Extract[#Headers],0)),LEN(INDEX(FPL_Fixtures_Extract[],MATCH($A278,FPL_Fixtures_Extract[[Player]:[Player]],0),MATCH(FPL_Combined[[#Headers],[Gameweek 05]],FPL_Fixtures_Extract[#Headers],0)))-4),Team_Key[[Full Name]:[Full Name]],0))&amp;RIGHT(INDEX(FPL_Fixtures_Extract[],MATCH($A278,FPL_Fixtures_Extract[[Player]:[Player]],0),MATCH(FPL_Combined[[#Headers],[Gameweek 05]],FPL_Fixtures_Extract[#Headers],0)),3))</f>
        <v>SOU(H) 0-0</v>
      </c>
      <c r="G278" t="str">
        <f ca="1">IF(RIGHT(FPL_Combined[[#Headers],[Gameweek 06]],2)&lt;$B$622,INDEX(FPL_Results_Extract[Gameweek 06],MATCH($A278,FPL_Results_Extract[[Player]:[Player]],0)),INDEX(Team_Key[[Abbreviation]:[Abbreviation]],MATCH(LEFT(INDEX(FPL_Fixtures_Extract[],MATCH($A278,FPL_Fixtures_Extract[[Player]:[Player]],0),MATCH(FPL_Combined[[#Headers],[Gameweek 06]],FPL_Fixtures_Extract[#Headers],0)),LEN(INDEX(FPL_Fixtures_Extract[],MATCH($A278,FPL_Fixtures_Extract[[Player]:[Player]],0),MATCH(FPL_Combined[[#Headers],[Gameweek 06]],FPL_Fixtures_Extract[#Headers],0)))-4),Team_Key[[Full Name]:[Full Name]],0))&amp;RIGHT(INDEX(FPL_Fixtures_Extract[],MATCH($A278,FPL_Fixtures_Extract[[Player]:[Player]],0),MATCH(FPL_Combined[[#Headers],[Gameweek 06]],FPL_Fixtures_Extract[#Headers],0)),3))</f>
        <v>AVL(A) 1-0</v>
      </c>
      <c r="H278" t="str">
        <f ca="1">IF(RIGHT(FPL_Combined[[#Headers],[Gameweek 07]],2)&lt;$B$622,INDEX(FPL_Results_Extract[Gameweek 07],MATCH($A278,FPL_Results_Extract[[Player]:[Player]],0)),INDEX(Team_Key[[Abbreviation]:[Abbreviation]],MATCH(LEFT(INDEX(FPL_Fixtures_Extract[],MATCH($A278,FPL_Fixtures_Extract[[Player]:[Player]],0),MATCH(FPL_Combined[[#Headers],[Gameweek 07]],FPL_Fixtures_Extract[#Headers],0)),LEN(INDEX(FPL_Fixtures_Extract[],MATCH($A278,FPL_Fixtures_Extract[[Player]:[Player]],0),MATCH(FPL_Combined[[#Headers],[Gameweek 07]],FPL_Fixtures_Extract[#Headers],0)))-4),Team_Key[[Full Name]:[Full Name]],0))&amp;RIGHT(INDEX(FPL_Fixtures_Extract[],MATCH($A278,FPL_Fixtures_Extract[[Player]:[Player]],0),MATCH(FPL_Combined[[#Headers],[Gameweek 07]],FPL_Fixtures_Extract[#Headers],0)),3))</f>
        <v>EVE(H) 2-3</v>
      </c>
      <c r="I278" t="str">
        <f ca="1">IF(RIGHT(FPL_Combined[[#Headers],[Gameweek 08]],2)&lt;$B$622,INDEX(FPL_Results_Extract[Gameweek 08],MATCH($A278,FPL_Results_Extract[[Player]:[Player]],0)),INDEX(Team_Key[[Abbreviation]:[Abbreviation]],MATCH(LEFT(INDEX(FPL_Fixtures_Extract[],MATCH($A278,FPL_Fixtures_Extract[[Player]:[Player]],0),MATCH(FPL_Combined[[#Headers],[Gameweek 08]],FPL_Fixtures_Extract[#Headers],0)),LEN(INDEX(FPL_Fixtures_Extract[],MATCH($A278,FPL_Fixtures_Extract[[Player]:[Player]],0),MATCH(FPL_Combined[[#Headers],[Gameweek 08]],FPL_Fixtures_Extract[#Headers],0)))-4),Team_Key[[Full Name]:[Full Name]],0))&amp;RIGHT(INDEX(FPL_Fixtures_Extract[],MATCH($A278,FPL_Fixtures_Extract[[Player]:[Player]],0),MATCH(FPL_Combined[[#Headers],[Gameweek 08]],FPL_Fixtures_Extract[#Headers],0)),3))</f>
        <v>CRY(A) 0-2</v>
      </c>
      <c r="J278" t="str">
        <f ca="1">IF(RIGHT(FPL_Combined[[#Headers],[Gameweek 09]],2)&lt;$B$622,INDEX(FPL_Results_Extract[Gameweek 09],MATCH($A278,FPL_Results_Extract[[Player]:[Player]],0)),INDEX(Team_Key[[Abbreviation]:[Abbreviation]],MATCH(LEFT(INDEX(FPL_Fixtures_Extract[],MATCH($A278,FPL_Fixtures_Extract[[Player]:[Player]],0),MATCH(FPL_Combined[[#Headers],[Gameweek 09]],FPL_Fixtures_Extract[#Headers],0)),LEN(INDEX(FPL_Fixtures_Extract[],MATCH($A278,FPL_Fixtures_Extract[[Player]:[Player]],0),MATCH(FPL_Combined[[#Headers],[Gameweek 09]],FPL_Fixtures_Extract[#Headers],0)))-4),Team_Key[[Full Name]:[Full Name]],0))&amp;RIGHT(INDEX(FPL_Fixtures_Extract[],MATCH($A278,FPL_Fixtures_Extract[[Player]:[Player]],0),MATCH(FPL_Combined[[#Headers],[Gameweek 09]],FPL_Fixtures_Extract[#Headers],0)),3))</f>
        <v>SUN(H) 1-0</v>
      </c>
      <c r="K278" t="str">
        <f ca="1">IF(RIGHT(FPL_Combined[[#Headers],[Gameweek 10]],2)&lt;$B$622,INDEX(FPL_Results_Extract[Gameweek 10],MATCH($A278,FPL_Results_Extract[[Player]:[Player]],0)),INDEX(Team_Key[[Abbreviation]:[Abbreviation]],MATCH(LEFT(INDEX(FPL_Fixtures_Extract[],MATCH($A278,FPL_Fixtures_Extract[[Player]:[Player]],0),MATCH(FPL_Combined[[#Headers],[Gameweek 10]],FPL_Fixtures_Extract[#Headers],0)),LEN(INDEX(FPL_Fixtures_Extract[],MATCH($A278,FPL_Fixtures_Extract[[Player]:[Player]],0),MATCH(FPL_Combined[[#Headers],[Gameweek 10]],FPL_Fixtures_Extract[#Headers],0)))-4),Team_Key[[Full Name]:[Full Name]],0))&amp;RIGHT(INDEX(FPL_Fixtures_Extract[],MATCH($A278,FPL_Fixtures_Extract[[Player]:[Player]],0),MATCH(FPL_Combined[[#Headers],[Gameweek 10]],FPL_Fixtures_Extract[#Headers],0)),3))</f>
        <v>NOR(A) 1-0</v>
      </c>
      <c r="L278" t="str">
        <f ca="1">IF(RIGHT(FPL_Combined[[#Headers],[Gameweek 11]],2)&lt;$B$622,INDEX(FPL_Results_Extract[Gameweek 11],MATCH($A278,FPL_Results_Extract[[Player]:[Player]],0)),INDEX(Team_Key[[Abbreviation]:[Abbreviation]],MATCH(LEFT(INDEX(FPL_Fixtures_Extract[],MATCH($A278,FPL_Fixtures_Extract[[Player]:[Player]],0),MATCH(FPL_Combined[[#Headers],[Gameweek 11]],FPL_Fixtures_Extract[#Headers],0)),LEN(INDEX(FPL_Fixtures_Extract[],MATCH($A278,FPL_Fixtures_Extract[[Player]:[Player]],0),MATCH(FPL_Combined[[#Headers],[Gameweek 11]],FPL_Fixtures_Extract[#Headers],0)))-4),Team_Key[[Full Name]:[Full Name]],0))&amp;RIGHT(INDEX(FPL_Fixtures_Extract[],MATCH($A278,FPL_Fixtures_Extract[[Player]:[Player]],0),MATCH(FPL_Combined[[#Headers],[Gameweek 11]],FPL_Fixtures_Extract[#Headers],0)),3))</f>
        <v>LEI(H) 2-3</v>
      </c>
      <c r="M278" t="str">
        <f ca="1">IF(RIGHT(FPL_Combined[[#Headers],[Gameweek 12]],2)&lt;$B$622,INDEX(FPL_Results_Extract[Gameweek 12],MATCH($A278,FPL_Results_Extract[[Player]:[Player]],0)),INDEX(Team_Key[[Abbreviation]:[Abbreviation]],MATCH(LEFT(INDEX(FPL_Fixtures_Extract[],MATCH($A278,FPL_Fixtures_Extract[[Player]:[Player]],0),MATCH(FPL_Combined[[#Headers],[Gameweek 12]],FPL_Fixtures_Extract[#Headers],0)),LEN(INDEX(FPL_Fixtures_Extract[],MATCH($A278,FPL_Fixtures_Extract[[Player]:[Player]],0),MATCH(FPL_Combined[[#Headers],[Gameweek 12]],FPL_Fixtures_Extract[#Headers],0)))-4),Team_Key[[Full Name]:[Full Name]],0))&amp;RIGHT(INDEX(FPL_Fixtures_Extract[],MATCH($A278,FPL_Fixtures_Extract[[Player]:[Player]],0),MATCH(FPL_Combined[[#Headers],[Gameweek 12]],FPL_Fixtures_Extract[#Headers],0)),3))</f>
        <v>MUN(A) 0-2</v>
      </c>
      <c r="N278" t="str">
        <f ca="1">IF(RIGHT(FPL_Combined[[#Headers],[Gameweek 13]],2)&lt;$B$622,INDEX(FPL_Results_Extract[Gameweek 13],MATCH($A278,FPL_Results_Extract[[Player]:[Player]],0)),INDEX(Team_Key[[Abbreviation]:[Abbreviation]],MATCH(LEFT(INDEX(FPL_Fixtures_Extract[],MATCH($A278,FPL_Fixtures_Extract[[Player]:[Player]],0),MATCH(FPL_Combined[[#Headers],[Gameweek 13]],FPL_Fixtures_Extract[#Headers],0)),LEN(INDEX(FPL_Fixtures_Extract[],MATCH($A278,FPL_Fixtures_Extract[[Player]:[Player]],0),MATCH(FPL_Combined[[#Headers],[Gameweek 13]],FPL_Fixtures_Extract[#Headers],0)))-4),Team_Key[[Full Name]:[Full Name]],0))&amp;RIGHT(INDEX(FPL_Fixtures_Extract[],MATCH($A278,FPL_Fixtures_Extract[[Player]:[Player]],0),MATCH(FPL_Combined[[#Headers],[Gameweek 13]],FPL_Fixtures_Extract[#Headers],0)),3))</f>
        <v>ARS(H) 2-1</v>
      </c>
      <c r="O278" t="str">
        <f ca="1">IF(RIGHT(FPL_Combined[[#Headers],[Gameweek 14]],2)&lt;$B$622,INDEX(FPL_Results_Extract[Gameweek 14],MATCH($A278,FPL_Results_Extract[[Player]:[Player]],0)),INDEX(Team_Key[[Abbreviation]:[Abbreviation]],MATCH(LEFT(INDEX(FPL_Fixtures_Extract[],MATCH($A278,FPL_Fixtures_Extract[[Player]:[Player]],0),MATCH(FPL_Combined[[#Headers],[Gameweek 14]],FPL_Fixtures_Extract[#Headers],0)),LEN(INDEX(FPL_Fixtures_Extract[],MATCH($A278,FPL_Fixtures_Extract[[Player]:[Player]],0),MATCH(FPL_Combined[[#Headers],[Gameweek 14]],FPL_Fixtures_Extract[#Headers],0)))-4),Team_Key[[Full Name]:[Full Name]],0))&amp;RIGHT(INDEX(FPL_Fixtures_Extract[],MATCH($A278,FPL_Fixtures_Extract[[Player]:[Player]],0),MATCH(FPL_Combined[[#Headers],[Gameweek 14]],FPL_Fixtures_Extract[#Headers],0)),3))</f>
        <v>WHU(A) 1-1</v>
      </c>
      <c r="P278" t="str">
        <f ca="1">IF(RIGHT(FPL_Combined[[#Headers],[Gameweek 15]],2)&lt;$B$622,INDEX(FPL_Results_Extract[Gameweek 15],MATCH($A278,FPL_Results_Extract[[Player]:[Player]],0)),INDEX(Team_Key[[Abbreviation]:[Abbreviation]],MATCH(LEFT(INDEX(FPL_Fixtures_Extract[],MATCH($A278,FPL_Fixtures_Extract[[Player]:[Player]],0),MATCH(FPL_Combined[[#Headers],[Gameweek 15]],FPL_Fixtures_Extract[#Headers],0)),LEN(INDEX(FPL_Fixtures_Extract[],MATCH($A278,FPL_Fixtures_Extract[[Player]:[Player]],0),MATCH(FPL_Combined[[#Headers],[Gameweek 15]],FPL_Fixtures_Extract[#Headers],0)))-4),Team_Key[[Full Name]:[Full Name]],0))&amp;RIGHT(INDEX(FPL_Fixtures_Extract[],MATCH($A278,FPL_Fixtures_Extract[[Player]:[Player]],0),MATCH(FPL_Combined[[#Headers],[Gameweek 15]],FPL_Fixtures_Extract[#Headers],0)),3))</f>
        <v>TOT(H) 1-1</v>
      </c>
      <c r="Q278" t="str">
        <f ca="1">IF(RIGHT(FPL_Combined[[#Headers],[Gameweek 16]],2)&lt;$B$622,INDEX(FPL_Results_Extract[Gameweek 16],MATCH($A278,FPL_Results_Extract[[Player]:[Player]],0)),INDEX(Team_Key[[Abbreviation]:[Abbreviation]],MATCH(LEFT(INDEX(FPL_Fixtures_Extract[],MATCH($A278,FPL_Fixtures_Extract[[Player]:[Player]],0),MATCH(FPL_Combined[[#Headers],[Gameweek 16]],FPL_Fixtures_Extract[#Headers],0)),LEN(INDEX(FPL_Fixtures_Extract[],MATCH($A278,FPL_Fixtures_Extract[[Player]:[Player]],0),MATCH(FPL_Combined[[#Headers],[Gameweek 16]],FPL_Fixtures_Extract[#Headers],0)))-4),Team_Key[[Full Name]:[Full Name]],0))&amp;RIGHT(INDEX(FPL_Fixtures_Extract[],MATCH($A278,FPL_Fixtures_Extract[[Player]:[Player]],0),MATCH(FPL_Combined[[#Headers],[Gameweek 16]],FPL_Fixtures_Extract[#Headers],0)),3))</f>
        <v>LIV(A) 2-2</v>
      </c>
      <c r="R278" t="str">
        <f ca="1">IF(RIGHT(FPL_Combined[[#Headers],[Gameweek 17]],2)&lt;$B$622,INDEX(FPL_Results_Extract[Gameweek 17],MATCH($A278,FPL_Results_Extract[[Player]:[Player]],0)),INDEX(Team_Key[[Abbreviation]:[Abbreviation]],MATCH(LEFT(INDEX(FPL_Fixtures_Extract[],MATCH($A278,FPL_Fixtures_Extract[[Player]:[Player]],0),MATCH(FPL_Combined[[#Headers],[Gameweek 17]],FPL_Fixtures_Extract[#Headers],0)),LEN(INDEX(FPL_Fixtures_Extract[],MATCH($A278,FPL_Fixtures_Extract[[Player]:[Player]],0),MATCH(FPL_Combined[[#Headers],[Gameweek 17]],FPL_Fixtures_Extract[#Headers],0)))-4),Team_Key[[Full Name]:[Full Name]],0))&amp;RIGHT(INDEX(FPL_Fixtures_Extract[],MATCH($A278,FPL_Fixtures_Extract[[Player]:[Player]],0),MATCH(FPL_Combined[[#Headers],[Gameweek 17]],FPL_Fixtures_Extract[#Headers],0)),3))</f>
        <v>BOU(H) 1-2</v>
      </c>
      <c r="S278" t="str">
        <f ca="1">IF(RIGHT(FPL_Combined[[#Headers],[Gameweek 18]],2)&lt;$B$622,INDEX(FPL_Results_Extract[Gameweek 18],MATCH($A278,FPL_Results_Extract[[Player]:[Player]],0)),INDEX(Team_Key[[Abbreviation]:[Abbreviation]],MATCH(LEFT(INDEX(FPL_Fixtures_Extract[],MATCH($A278,FPL_Fixtures_Extract[[Player]:[Player]],0),MATCH(FPL_Combined[[#Headers],[Gameweek 18]],FPL_Fixtures_Extract[#Headers],0)),LEN(INDEX(FPL_Fixtures_Extract[],MATCH($A278,FPL_Fixtures_Extract[[Player]:[Player]],0),MATCH(FPL_Combined[[#Headers],[Gameweek 18]],FPL_Fixtures_Extract[#Headers],0)))-4),Team_Key[[Full Name]:[Full Name]],0))&amp;RIGHT(INDEX(FPL_Fixtures_Extract[],MATCH($A278,FPL_Fixtures_Extract[[Player]:[Player]],0),MATCH(FPL_Combined[[#Headers],[Gameweek 18]],FPL_Fixtures_Extract[#Headers],0)),3))</f>
        <v>SWA(A) 0-1</v>
      </c>
      <c r="T278" t="str">
        <f ca="1">IF(RIGHT(FPL_Combined[[#Headers],[Gameweek 19]],2)&lt;$B$622,INDEX(FPL_Results_Extract[Gameweek 19],MATCH($A278,FPL_Results_Extract[[Player]:[Player]],0)),INDEX(Team_Key[[Abbreviation]:[Abbreviation]],MATCH(LEFT(INDEX(FPL_Fixtures_Extract[],MATCH($A278,FPL_Fixtures_Extract[[Player]:[Player]],0),MATCH(FPL_Combined[[#Headers],[Gameweek 19]],FPL_Fixtures_Extract[#Headers],0)),LEN(INDEX(FPL_Fixtures_Extract[],MATCH($A278,FPL_Fixtures_Extract[[Player]:[Player]],0),MATCH(FPL_Combined[[#Headers],[Gameweek 19]],FPL_Fixtures_Extract[#Headers],0)))-4),Team_Key[[Full Name]:[Full Name]],0))&amp;RIGHT(INDEX(FPL_Fixtures_Extract[],MATCH($A278,FPL_Fixtures_Extract[[Player]:[Player]],0),MATCH(FPL_Combined[[#Headers],[Gameweek 19]],FPL_Fixtures_Extract[#Headers],0)),3))</f>
        <v>NEW(H) 1-0</v>
      </c>
      <c r="U278" t="str">
        <f ca="1">IF(RIGHT(FPL_Combined[[#Headers],[Gameweek 20]],2)&lt;$B$622,INDEX(FPL_Results_Extract[Gameweek 20],MATCH($A278,FPL_Results_Extract[[Player]:[Player]],0)),INDEX(Team_Key[[Abbreviation]:[Abbreviation]],MATCH(LEFT(INDEX(FPL_Fixtures_Extract[],MATCH($A278,FPL_Fixtures_Extract[[Player]:[Player]],0),MATCH(FPL_Combined[[#Headers],[Gameweek 20]],FPL_Fixtures_Extract[#Headers],0)),LEN(INDEX(FPL_Fixtures_Extract[],MATCH($A278,FPL_Fixtures_Extract[[Player]:[Player]],0),MATCH(FPL_Combined[[#Headers],[Gameweek 20]],FPL_Fixtures_Extract[#Headers],0)))-4),Team_Key[[Full Name]:[Full Name]],0))&amp;RIGHT(INDEX(FPL_Fixtures_Extract[],MATCH($A278,FPL_Fixtures_Extract[[Player]:[Player]],0),MATCH(FPL_Combined[[#Headers],[Gameweek 20]],FPL_Fixtures_Extract[#Headers],0)),3))</f>
        <v>STK(H) 2-1</v>
      </c>
      <c r="V278" t="str">
        <f ca="1">IF(RIGHT(FPL_Combined[[#Headers],[Gameweek 21]],2)&lt;$B$622,INDEX(FPL_Results_Extract[Gameweek 21],MATCH($A278,FPL_Results_Extract[[Player]:[Player]],0)),INDEX(Team_Key[[Abbreviation]:[Abbreviation]],MATCH(LEFT(INDEX(FPL_Fixtures_Extract[],MATCH($A278,FPL_Fixtures_Extract[[Player]:[Player]],0),MATCH(FPL_Combined[[#Headers],[Gameweek 21]],FPL_Fixtures_Extract[#Headers],0)),LEN(INDEX(FPL_Fixtures_Extract[],MATCH($A278,FPL_Fixtures_Extract[[Player]:[Player]],0),MATCH(FPL_Combined[[#Headers],[Gameweek 21]],FPL_Fixtures_Extract[#Headers],0)))-4),Team_Key[[Full Name]:[Full Name]],0))&amp;RIGHT(INDEX(FPL_Fixtures_Extract[],MATCH($A278,FPL_Fixtures_Extract[[Player]:[Player]],0),MATCH(FPL_Combined[[#Headers],[Gameweek 21]],FPL_Fixtures_Extract[#Headers],0)),3))</f>
        <v>CHE(A) 2-2</v>
      </c>
      <c r="W278" t="str">
        <f ca="1">IF(RIGHT(FPL_Combined[[#Headers],[Gameweek 22]],2)&lt;$B$622,INDEX(FPL_Results_Extract[Gameweek 22],MATCH($A278,FPL_Results_Extract[[Player]:[Player]],0)),INDEX(Team_Key[[Abbreviation]:[Abbreviation]],MATCH(LEFT(INDEX(FPL_Fixtures_Extract[],MATCH($A278,FPL_Fixtures_Extract[[Player]:[Player]],0),MATCH(FPL_Combined[[#Headers],[Gameweek 22]],FPL_Fixtures_Extract[#Headers],0)),LEN(INDEX(FPL_Fixtures_Extract[],MATCH($A278,FPL_Fixtures_Extract[[Player]:[Player]],0),MATCH(FPL_Combined[[#Headers],[Gameweek 22]],FPL_Fixtures_Extract[#Headers],0)))-4),Team_Key[[Full Name]:[Full Name]],0))&amp;RIGHT(INDEX(FPL_Fixtures_Extract[],MATCH($A278,FPL_Fixtures_Extract[[Player]:[Player]],0),MATCH(FPL_Combined[[#Headers],[Gameweek 22]],FPL_Fixtures_Extract[#Headers],0)),3))</f>
        <v>SOU(A) 0-3</v>
      </c>
      <c r="X278" t="str">
        <f ca="1">IF(RIGHT(FPL_Combined[[#Headers],[Gameweek 23]],2)&lt;$B$622,INDEX(FPL_Results_Extract[Gameweek 23],MATCH($A278,FPL_Results_Extract[[Player]:[Player]],0)),INDEX(Team_Key[[Abbreviation]:[Abbreviation]],MATCH(LEFT(INDEX(FPL_Fixtures_Extract[],MATCH($A278,FPL_Fixtures_Extract[[Player]:[Player]],0),MATCH(FPL_Combined[[#Headers],[Gameweek 23]],FPL_Fixtures_Extract[#Headers],0)),LEN(INDEX(FPL_Fixtures_Extract[],MATCH($A278,FPL_Fixtures_Extract[[Player]:[Player]],0),MATCH(FPL_Combined[[#Headers],[Gameweek 23]],FPL_Fixtures_Extract[#Headers],0)))-4),Team_Key[[Full Name]:[Full Name]],0))&amp;RIGHT(INDEX(FPL_Fixtures_Extract[],MATCH($A278,FPL_Fixtures_Extract[[Player]:[Player]],0),MATCH(FPL_Combined[[#Headers],[Gameweek 23]],FPL_Fixtures_Extract[#Headers],0)),3))</f>
        <v>AVL(H) 0-0</v>
      </c>
      <c r="Y278" t="str">
        <f ca="1">IF(RIGHT(FPL_Combined[[#Headers],[Gameweek 24]],2)&lt;$B$622,INDEX(FPL_Results_Extract[Team],MATCH($A278,FPL_Results_Extract[[Player]:[Player]],0)),INDEX(Team_Key[[Abbreviation]:[Abbreviation]],MATCH(LEFT(INDEX(FPL_Fixtures_Extract[],MATCH($A278,FPL_Fixtures_Extract[[Player]:[Player]],0),MATCH(FPL_Combined[[#Headers],[Gameweek 24]],FPL_Fixtures_Extract[#Headers],0)),LEN(INDEX(FPL_Fixtures_Extract[],MATCH($A278,FPL_Fixtures_Extract[[Player]:[Player]],0),MATCH(FPL_Combined[[#Headers],[Gameweek 24]],FPL_Fixtures_Extract[#Headers],0)))-4),Team_Key[[Full Name]:[Full Name]],0))&amp;RIGHT(INDEX(FPL_Fixtures_Extract[],MATCH($A278,FPL_Fixtures_Extract[[Player]:[Player]],0),MATCH(FPL_Combined[[#Headers],[Gameweek 24]],FPL_Fixtures_Extract[#Headers],0)),3))</f>
        <v>WBA</v>
      </c>
      <c r="Z278" t="str">
        <f ca="1">IF(RIGHT(FPL_Combined[[#Headers],[Gameweek 25]],2)&lt;$B$622,INDEX(FPL_Results_Extract[Player],MATCH($A278,FPL_Results_Extract[[Player]:[Player]],0)),INDEX(Team_Key[[Abbreviation]:[Abbreviation]],MATCH(LEFT(INDEX(FPL_Fixtures_Extract[],MATCH($A278,FPL_Fixtures_Extract[[Player]:[Player]],0),MATCH(FPL_Combined[[#Headers],[Gameweek 25]],FPL_Fixtures_Extract[#Headers],0)),LEN(INDEX(FPL_Fixtures_Extract[],MATCH($A278,FPL_Fixtures_Extract[[Player]:[Player]],0),MATCH(FPL_Combined[[#Headers],[Gameweek 25]],FPL_Fixtures_Extract[#Headers],0)))-4),Team_Key[[Full Name]:[Full Name]],0))&amp;RIGHT(INDEX(FPL_Fixtures_Extract[],MATCH($A278,FPL_Fixtures_Extract[[Player]:[Player]],0),MATCH(FPL_Combined[[#Headers],[Gameweek 25]],FPL_Fixtures_Extract[#Headers],0)),3))</f>
        <v>Ideye</v>
      </c>
      <c r="AA278" t="str">
        <f ca="1">IF(RIGHT(FPL_Combined[[#Headers],[Gameweek 26]],2)&lt;$B$622,INDEX(FPL_Results_Extract[Gameweek 01],MATCH($A278,FPL_Results_Extract[[Player]:[Player]],0)),INDEX(Team_Key[[Abbreviation]:[Abbreviation]],MATCH(LEFT(INDEX(FPL_Fixtures_Extract[],MATCH($A278,FPL_Fixtures_Extract[[Player]:[Player]],0),MATCH(FPL_Combined[[#Headers],[Gameweek 26]],FPL_Fixtures_Extract[#Headers],0)),LEN(INDEX(FPL_Fixtures_Extract[],MATCH($A278,FPL_Fixtures_Extract[[Player]:[Player]],0),MATCH(FPL_Combined[[#Headers],[Gameweek 26]],FPL_Fixtures_Extract[#Headers],0)))-4),Team_Key[[Full Name]:[Full Name]],0))&amp;RIGHT(INDEX(FPL_Fixtures_Extract[],MATCH($A278,FPL_Fixtures_Extract[[Player]:[Player]],0),MATCH(FPL_Combined[[#Headers],[Gameweek 26]],FPL_Fixtures_Extract[#Headers],0)),3))</f>
        <v>MCI(H) 0-3</v>
      </c>
      <c r="AB278" t="str">
        <f ca="1">IF(RIGHT(FPL_Combined[[#Headers],[Gameweek 27]],2)&lt;$B$622,INDEX(FPL_Results_Extract[Gameweek 02],MATCH($A278,FPL_Results_Extract[[Player]:[Player]],0)),INDEX(Team_Key[[Abbreviation]:[Abbreviation]],MATCH(LEFT(INDEX(FPL_Fixtures_Extract[],MATCH($A278,FPL_Fixtures_Extract[[Player]:[Player]],0),MATCH(FPL_Combined[[#Headers],[Gameweek 27]],FPL_Fixtures_Extract[#Headers],0)),LEN(INDEX(FPL_Fixtures_Extract[],MATCH($A278,FPL_Fixtures_Extract[[Player]:[Player]],0),MATCH(FPL_Combined[[#Headers],[Gameweek 27]],FPL_Fixtures_Extract[#Headers],0)))-4),Team_Key[[Full Name]:[Full Name]],0))&amp;RIGHT(INDEX(FPL_Fixtures_Extract[],MATCH($A278,FPL_Fixtures_Extract[[Player]:[Player]],0),MATCH(FPL_Combined[[#Headers],[Gameweek 27]],FPL_Fixtures_Extract[#Headers],0)),3))</f>
        <v>WAT(A) 0-0</v>
      </c>
      <c r="AC278" t="str">
        <f ca="1">IF(RIGHT(FPL_Combined[[#Headers],[Gameweek 28]],2)&lt;$B$622,INDEX(FPL_Results_Extract[Gameweek 03],MATCH($A278,FPL_Results_Extract[[Player]:[Player]],0)),INDEX(Team_Key[[Abbreviation]:[Abbreviation]],MATCH(LEFT(INDEX(FPL_Fixtures_Extract[],MATCH($A278,FPL_Fixtures_Extract[[Player]:[Player]],0),MATCH(FPL_Combined[[#Headers],[Gameweek 28]],FPL_Fixtures_Extract[#Headers],0)),LEN(INDEX(FPL_Fixtures_Extract[],MATCH($A278,FPL_Fixtures_Extract[[Player]:[Player]],0),MATCH(FPL_Combined[[#Headers],[Gameweek 28]],FPL_Fixtures_Extract[#Headers],0)))-4),Team_Key[[Full Name]:[Full Name]],0))&amp;RIGHT(INDEX(FPL_Fixtures_Extract[],MATCH($A278,FPL_Fixtures_Extract[[Player]:[Player]],0),MATCH(FPL_Combined[[#Headers],[Gameweek 28]],FPL_Fixtures_Extract[#Headers],0)),3))</f>
        <v>CHE(H) 2-3</v>
      </c>
      <c r="AD278" t="str">
        <f ca="1">IF(RIGHT(FPL_Combined[[#Headers],[Gameweek 29]],2)&lt;$B$622,INDEX(FPL_Results_Extract[Gameweek 04],MATCH($A278,FPL_Results_Extract[[Player]:[Player]],0)),INDEX(Team_Key[[Abbreviation]:[Abbreviation]],MATCH(LEFT(INDEX(FPL_Fixtures_Extract[],MATCH($A278,FPL_Fixtures_Extract[[Player]:[Player]],0),MATCH(FPL_Combined[[#Headers],[Gameweek 29]],FPL_Fixtures_Extract[#Headers],0)),LEN(INDEX(FPL_Fixtures_Extract[],MATCH($A278,FPL_Fixtures_Extract[[Player]:[Player]],0),MATCH(FPL_Combined[[#Headers],[Gameweek 29]],FPL_Fixtures_Extract[#Headers],0)))-4),Team_Key[[Full Name]:[Full Name]],0))&amp;RIGHT(INDEX(FPL_Fixtures_Extract[],MATCH($A278,FPL_Fixtures_Extract[[Player]:[Player]],0),MATCH(FPL_Combined[[#Headers],[Gameweek 29]],FPL_Fixtures_Extract[#Headers],0)),3))</f>
        <v>MUN(H)</v>
      </c>
      <c r="AE278" t="str">
        <f ca="1">IF(RIGHT(FPL_Combined[[#Headers],[Gameweek 30]],2)&lt;$B$622,INDEX(FPL_Results_Extract[Gameweek 05],MATCH($A278,FPL_Results_Extract[[Player]:[Player]],0)),INDEX(Team_Key[[Abbreviation]:[Abbreviation]],MATCH(LEFT(INDEX(FPL_Fixtures_Extract[],MATCH($A278,FPL_Fixtures_Extract[[Player]:[Player]],0),MATCH(FPL_Combined[[#Headers],[Gameweek 30]],FPL_Fixtures_Extract[#Headers],0)),LEN(INDEX(FPL_Fixtures_Extract[],MATCH($A278,FPL_Fixtures_Extract[[Player]:[Player]],0),MATCH(FPL_Combined[[#Headers],[Gameweek 30]],FPL_Fixtures_Extract[#Headers],0)))-4),Team_Key[[Full Name]:[Full Name]],0))&amp;RIGHT(INDEX(FPL_Fixtures_Extract[],MATCH($A278,FPL_Fixtures_Extract[[Player]:[Player]],0),MATCH(FPL_Combined[[#Headers],[Gameweek 30]],FPL_Fixtures_Extract[#Headers],0)),3))</f>
        <v>ARS(A)</v>
      </c>
      <c r="AF278" t="str">
        <f ca="1">IF(RIGHT(FPL_Combined[[#Headers],[Gameweek 31]],2)&lt;$B$622,INDEX(FPL_Results_Extract[Gameweek 06],MATCH($A278,FPL_Results_Extract[[Player]:[Player]],0)),INDEX(Team_Key[[Abbreviation]:[Abbreviation]],MATCH(LEFT(INDEX(FPL_Fixtures_Extract[],MATCH($A278,FPL_Fixtures_Extract[[Player]:[Player]],0),MATCH(FPL_Combined[[#Headers],[Gameweek 31]],FPL_Fixtures_Extract[#Headers],0)),LEN(INDEX(FPL_Fixtures_Extract[],MATCH($A278,FPL_Fixtures_Extract[[Player]:[Player]],0),MATCH(FPL_Combined[[#Headers],[Gameweek 31]],FPL_Fixtures_Extract[#Headers],0)))-4),Team_Key[[Full Name]:[Full Name]],0))&amp;RIGHT(INDEX(FPL_Fixtures_Extract[],MATCH($A278,FPL_Fixtures_Extract[[Player]:[Player]],0),MATCH(FPL_Combined[[#Headers],[Gameweek 31]],FPL_Fixtures_Extract[#Headers],0)),3))</f>
        <v>NOR(H)</v>
      </c>
      <c r="AG278" t="str">
        <f ca="1">IF(RIGHT(FPL_Combined[[#Headers],[Gameweek 32]],2)&lt;$B$622,INDEX(FPL_Results_Extract[Gameweek 07],MATCH($A278,FPL_Results_Extract[[Player]:[Player]],0)),INDEX(Team_Key[[Abbreviation]:[Abbreviation]],MATCH(LEFT(INDEX(FPL_Fixtures_Extract[],MATCH($A278,FPL_Fixtures_Extract[[Player]:[Player]],0),MATCH(FPL_Combined[[#Headers],[Gameweek 32]],FPL_Fixtures_Extract[#Headers],0)),LEN(INDEX(FPL_Fixtures_Extract[],MATCH($A278,FPL_Fixtures_Extract[[Player]:[Player]],0),MATCH(FPL_Combined[[#Headers],[Gameweek 32]],FPL_Fixtures_Extract[#Headers],0)))-4),Team_Key[[Full Name]:[Full Name]],0))&amp;RIGHT(INDEX(FPL_Fixtures_Extract[],MATCH($A278,FPL_Fixtures_Extract[[Player]:[Player]],0),MATCH(FPL_Combined[[#Headers],[Gameweek 32]],FPL_Fixtures_Extract[#Headers],0)),3))</f>
        <v>SUN(A)</v>
      </c>
      <c r="AH278" t="str">
        <f ca="1">IF(RIGHT(FPL_Combined[[#Headers],[Gameweek 33]],2)&lt;$B$622,INDEX(FPL_Results_Extract[Gameweek 08],MATCH($A278,FPL_Results_Extract[[Player]:[Player]],0)),INDEX(Team_Key[[Abbreviation]:[Abbreviation]],MATCH(LEFT(INDEX(FPL_Fixtures_Extract[],MATCH($A278,FPL_Fixtures_Extract[[Player]:[Player]],0),MATCH(FPL_Combined[[#Headers],[Gameweek 33]],FPL_Fixtures_Extract[#Headers],0)),LEN(INDEX(FPL_Fixtures_Extract[],MATCH($A278,FPL_Fixtures_Extract[[Player]:[Player]],0),MATCH(FPL_Combined[[#Headers],[Gameweek 33]],FPL_Fixtures_Extract[#Headers],0)))-4),Team_Key[[Full Name]:[Full Name]],0))&amp;RIGHT(INDEX(FPL_Fixtures_Extract[],MATCH($A278,FPL_Fixtures_Extract[[Player]:[Player]],0),MATCH(FPL_Combined[[#Headers],[Gameweek 33]],FPL_Fixtures_Extract[#Headers],0)),3))</f>
        <v>MCI(A)</v>
      </c>
      <c r="AI278" t="str">
        <f ca="1">IF(RIGHT(FPL_Combined[[#Headers],[Gameweek 34]],2)&lt;$B$622,INDEX(FPL_Results_Extract[Gameweek 09],MATCH($A278,FPL_Results_Extract[[Player]:[Player]],0)),INDEX(Team_Key[[Abbreviation]:[Abbreviation]],MATCH(LEFT(INDEX(FPL_Fixtures_Extract[],MATCH($A278,FPL_Fixtures_Extract[[Player]:[Player]],0),MATCH(FPL_Combined[[#Headers],[Gameweek 34]],FPL_Fixtures_Extract[#Headers],0)),LEN(INDEX(FPL_Fixtures_Extract[],MATCH($A278,FPL_Fixtures_Extract[[Player]:[Player]],0),MATCH(FPL_Combined[[#Headers],[Gameweek 34]],FPL_Fixtures_Extract[#Headers],0)))-4),Team_Key[[Full Name]:[Full Name]],0))&amp;RIGHT(INDEX(FPL_Fixtures_Extract[],MATCH($A278,FPL_Fixtures_Extract[[Player]:[Player]],0),MATCH(FPL_Combined[[#Headers],[Gameweek 34]],FPL_Fixtures_Extract[#Headers],0)),3))</f>
        <v>WAT(H)</v>
      </c>
      <c r="AJ278" t="str">
        <f ca="1">IF(RIGHT(FPL_Combined[[#Headers],[Gameweek 35]],2)&lt;$B$622,INDEX(FPL_Results_Extract[Gameweek 10],MATCH($A278,FPL_Results_Extract[[Player]:[Player]],0)),INDEX(Team_Key[[Abbreviation]:[Abbreviation]],MATCH(LEFT(INDEX(FPL_Fixtures_Extract[],MATCH($A278,FPL_Fixtures_Extract[[Player]:[Player]],0),MATCH(FPL_Combined[[#Headers],[Gameweek 35]],FPL_Fixtures_Extract[#Headers],0)),LEN(INDEX(FPL_Fixtures_Extract[],MATCH($A278,FPL_Fixtures_Extract[[Player]:[Player]],0),MATCH(FPL_Combined[[#Headers],[Gameweek 35]],FPL_Fixtures_Extract[#Headers],0)))-4),Team_Key[[Full Name]:[Full Name]],0))&amp;RIGHT(INDEX(FPL_Fixtures_Extract[],MATCH($A278,FPL_Fixtures_Extract[[Player]:[Player]],0),MATCH(FPL_Combined[[#Headers],[Gameweek 35]],FPL_Fixtures_Extract[#Headers],0)),3))</f>
        <v>TOT(A)</v>
      </c>
      <c r="AK278" t="str">
        <f ca="1">IF(RIGHT(FPL_Combined[[#Headers],[Gameweek 36]],2)&lt;$B$622,INDEX(FPL_Results_Extract[Gameweek 11],MATCH($A278,FPL_Results_Extract[[Player]:[Player]],0)),INDEX(Team_Key[[Abbreviation]:[Abbreviation]],MATCH(LEFT(INDEX(FPL_Fixtures_Extract[],MATCH($A278,FPL_Fixtures_Extract[[Player]:[Player]],0),MATCH(FPL_Combined[[#Headers],[Gameweek 36]],FPL_Fixtures_Extract[#Headers],0)),LEN(INDEX(FPL_Fixtures_Extract[],MATCH($A278,FPL_Fixtures_Extract[[Player]:[Player]],0),MATCH(FPL_Combined[[#Headers],[Gameweek 36]],FPL_Fixtures_Extract[#Headers],0)))-4),Team_Key[[Full Name]:[Full Name]],0))&amp;RIGHT(INDEX(FPL_Fixtures_Extract[],MATCH($A278,FPL_Fixtures_Extract[[Player]:[Player]],0),MATCH(FPL_Combined[[#Headers],[Gameweek 36]],FPL_Fixtures_Extract[#Headers],0)),3))</f>
        <v>WHU(H)</v>
      </c>
      <c r="AL278" t="str">
        <f ca="1">IF(RIGHT(FPL_Combined[[#Headers],[Gameweek 37]],2)&lt;$B$622,INDEX(FPL_Results_Extract[Gameweek 12],MATCH($A278,FPL_Results_Extract[[Player]:[Player]],0)),INDEX(Team_Key[[Abbreviation]:[Abbreviation]],MATCH(LEFT(INDEX(FPL_Fixtures_Extract[],MATCH($A278,FPL_Fixtures_Extract[[Player]:[Player]],0),MATCH(FPL_Combined[[#Headers],[Gameweek 37]],FPL_Fixtures_Extract[#Headers],0)),LEN(INDEX(FPL_Fixtures_Extract[],MATCH($A278,FPL_Fixtures_Extract[[Player]:[Player]],0),MATCH(FPL_Combined[[#Headers],[Gameweek 37]],FPL_Fixtures_Extract[#Headers],0)))-4),Team_Key[[Full Name]:[Full Name]],0))&amp;RIGHT(INDEX(FPL_Fixtures_Extract[],MATCH($A278,FPL_Fixtures_Extract[[Player]:[Player]],0),MATCH(FPL_Combined[[#Headers],[Gameweek 37]],FPL_Fixtures_Extract[#Headers],0)),3))</f>
        <v>BOU(A)</v>
      </c>
      <c r="AM278" t="str">
        <f ca="1">IF(RIGHT(FPL_Combined[[#Headers],[Gameweek 38]],2)&lt;$B$622,INDEX(FPL_Results_Extract[Gameweek 13],MATCH($A278,FPL_Results_Extract[[Player]:[Player]],0)),INDEX(Team_Key[[Abbreviation]:[Abbreviation]],MATCH(LEFT(INDEX(FPL_Fixtures_Extract[],MATCH($A278,FPL_Fixtures_Extract[[Player]:[Player]],0),MATCH(FPL_Combined[[#Headers],[Gameweek 38]],FPL_Fixtures_Extract[#Headers],0)),LEN(INDEX(FPL_Fixtures_Extract[],MATCH($A278,FPL_Fixtures_Extract[[Player]:[Player]],0),MATCH(FPL_Combined[[#Headers],[Gameweek 38]],FPL_Fixtures_Extract[#Headers],0)))-4),Team_Key[[Full Name]:[Full Name]],0))&amp;RIGHT(INDEX(FPL_Fixtures_Extract[],MATCH($A278,FPL_Fixtures_Extract[[Player]:[Player]],0),MATCH(FPL_Combined[[#Headers],[Gameweek 38]],FPL_Fixtures_Extract[#Headers],0)),3))</f>
        <v>LIV(H)</v>
      </c>
    </row>
    <row r="279" spans="1:39" x14ac:dyDescent="0.45">
      <c r="A279" t="s">
        <v>524</v>
      </c>
      <c r="B279" t="str">
        <f ca="1">IF(RIGHT(FPL_Combined[[#Headers],[Gameweek 01]],2)&lt;$B$622,INDEX(FPL_Results_Extract[Gameweek 01],MATCH($A279,FPL_Results_Extract[[Player]:[Player]],0)),INDEX(Team_Key[[Abbreviation]:[Abbreviation]],MATCH(LEFT(INDEX(FPL_Fixtures_Extract[],MATCH($A279,FPL_Fixtures_Extract[[Player]:[Player]],0),MATCH(FPL_Combined[[#Headers],[Gameweek 01]],FPL_Fixtures_Extract[#Headers],0)),LEN(INDEX(FPL_Fixtures_Extract[],MATCH($A279,FPL_Fixtures_Extract[[Player]:[Player]],0),MATCH(FPL_Combined[[#Headers],[Gameweek 01]],FPL_Fixtures_Extract[#Headers],0)))-4),Team_Key[[Full Name]:[Full Name]],0))&amp;RIGHT(INDEX(FPL_Fixtures_Extract[],MATCH($A279,FPL_Fixtures_Extract[[Player]:[Player]],0),MATCH(FPL_Combined[[#Headers],[Gameweek 01]],FPL_Fixtures_Extract[#Headers],0)),3))</f>
        <v>EVE(A) 2-2</v>
      </c>
      <c r="C279" t="str">
        <f ca="1">IF(RIGHT(FPL_Combined[[#Headers],[Gameweek 02]],2)&lt;$B$622,INDEX(FPL_Results_Extract[Gameweek 02],MATCH($A279,FPL_Results_Extract[[Player]:[Player]],0)),INDEX(Team_Key[[Abbreviation]:[Abbreviation]],MATCH(LEFT(INDEX(FPL_Fixtures_Extract[],MATCH($A279,FPL_Fixtures_Extract[[Player]:[Player]],0),MATCH(FPL_Combined[[#Headers],[Gameweek 02]],FPL_Fixtures_Extract[#Headers],0)),LEN(INDEX(FPL_Fixtures_Extract[],MATCH($A279,FPL_Fixtures_Extract[[Player]:[Player]],0),MATCH(FPL_Combined[[#Headers],[Gameweek 02]],FPL_Fixtures_Extract[#Headers],0)))-4),Team_Key[[Full Name]:[Full Name]],0))&amp;RIGHT(INDEX(FPL_Fixtures_Extract[],MATCH($A279,FPL_Fixtures_Extract[[Player]:[Player]],0),MATCH(FPL_Combined[[#Headers],[Gameweek 02]],FPL_Fixtures_Extract[#Headers],0)),3))</f>
        <v>WBA(H) 0-0</v>
      </c>
      <c r="D279" t="str">
        <f ca="1">IF(RIGHT(FPL_Combined[[#Headers],[Gameweek 03]],2)&lt;$B$622,INDEX(FPL_Results_Extract[Gameweek 03],MATCH($A279,FPL_Results_Extract[[Player]:[Player]],0)),INDEX(Team_Key[[Abbreviation]:[Abbreviation]],MATCH(LEFT(INDEX(FPL_Fixtures_Extract[],MATCH($A279,FPL_Fixtures_Extract[[Player]:[Player]],0),MATCH(FPL_Combined[[#Headers],[Gameweek 03]],FPL_Fixtures_Extract[#Headers],0)),LEN(INDEX(FPL_Fixtures_Extract[],MATCH($A279,FPL_Fixtures_Extract[[Player]:[Player]],0),MATCH(FPL_Combined[[#Headers],[Gameweek 03]],FPL_Fixtures_Extract[#Headers],0)))-4),Team_Key[[Full Name]:[Full Name]],0))&amp;RIGHT(INDEX(FPL_Fixtures_Extract[],MATCH($A279,FPL_Fixtures_Extract[[Player]:[Player]],0),MATCH(FPL_Combined[[#Headers],[Gameweek 03]],FPL_Fixtures_Extract[#Headers],0)),3))</f>
        <v>SOU(H) 0-0</v>
      </c>
      <c r="E279" t="str">
        <f ca="1">IF(RIGHT(FPL_Combined[[#Headers],[Gameweek 04]],2)&lt;$B$622,INDEX(FPL_Results_Extract[Gameweek 04],MATCH($A279,FPL_Results_Extract[[Player]:[Player]],0)),INDEX(Team_Key[[Abbreviation]:[Abbreviation]],MATCH(LEFT(INDEX(FPL_Fixtures_Extract[],MATCH($A279,FPL_Fixtures_Extract[[Player]:[Player]],0),MATCH(FPL_Combined[[#Headers],[Gameweek 04]],FPL_Fixtures_Extract[#Headers],0)),LEN(INDEX(FPL_Fixtures_Extract[],MATCH($A279,FPL_Fixtures_Extract[[Player]:[Player]],0),MATCH(FPL_Combined[[#Headers],[Gameweek 04]],FPL_Fixtures_Extract[#Headers],0)))-4),Team_Key[[Full Name]:[Full Name]],0))&amp;RIGHT(INDEX(FPL_Fixtures_Extract[],MATCH($A279,FPL_Fixtures_Extract[[Player]:[Player]],0),MATCH(FPL_Combined[[#Headers],[Gameweek 04]],FPL_Fixtures_Extract[#Headers],0)),3))</f>
        <v>MCI(A) 0-2</v>
      </c>
      <c r="F279" t="str">
        <f ca="1">IF(RIGHT(FPL_Combined[[#Headers],[Gameweek 05]],2)&lt;$B$622,INDEX(FPL_Results_Extract[Gameweek 05],MATCH($A279,FPL_Results_Extract[[Player]:[Player]],0)),INDEX(Team_Key[[Abbreviation]:[Abbreviation]],MATCH(LEFT(INDEX(FPL_Fixtures_Extract[],MATCH($A279,FPL_Fixtures_Extract[[Player]:[Player]],0),MATCH(FPL_Combined[[#Headers],[Gameweek 05]],FPL_Fixtures_Extract[#Headers],0)),LEN(INDEX(FPL_Fixtures_Extract[],MATCH($A279,FPL_Fixtures_Extract[[Player]:[Player]],0),MATCH(FPL_Combined[[#Headers],[Gameweek 05]],FPL_Fixtures_Extract[#Headers],0)))-4),Team_Key[[Full Name]:[Full Name]],0))&amp;RIGHT(INDEX(FPL_Fixtures_Extract[],MATCH($A279,FPL_Fixtures_Extract[[Player]:[Player]],0),MATCH(FPL_Combined[[#Headers],[Gameweek 05]],FPL_Fixtures_Extract[#Headers],0)),3))</f>
        <v>SWA(H) 1-0</v>
      </c>
      <c r="G279" t="str">
        <f ca="1">IF(RIGHT(FPL_Combined[[#Headers],[Gameweek 06]],2)&lt;$B$622,INDEX(FPL_Results_Extract[Gameweek 06],MATCH($A279,FPL_Results_Extract[[Player]:[Player]],0)),INDEX(Team_Key[[Abbreviation]:[Abbreviation]],MATCH(LEFT(INDEX(FPL_Fixtures_Extract[],MATCH($A279,FPL_Fixtures_Extract[[Player]:[Player]],0),MATCH(FPL_Combined[[#Headers],[Gameweek 06]],FPL_Fixtures_Extract[#Headers],0)),LEN(INDEX(FPL_Fixtures_Extract[],MATCH($A279,FPL_Fixtures_Extract[[Player]:[Player]],0),MATCH(FPL_Combined[[#Headers],[Gameweek 06]],FPL_Fixtures_Extract[#Headers],0)))-4),Team_Key[[Full Name]:[Full Name]],0))&amp;RIGHT(INDEX(FPL_Fixtures_Extract[],MATCH($A279,FPL_Fixtures_Extract[[Player]:[Player]],0),MATCH(FPL_Combined[[#Headers],[Gameweek 06]],FPL_Fixtures_Extract[#Headers],0)),3))</f>
        <v>NEW(A) 2-1</v>
      </c>
      <c r="H279" t="str">
        <f ca="1">IF(RIGHT(FPL_Combined[[#Headers],[Gameweek 07]],2)&lt;$B$622,INDEX(FPL_Results_Extract[Gameweek 07],MATCH($A279,FPL_Results_Extract[[Player]:[Player]],0)),INDEX(Team_Key[[Abbreviation]:[Abbreviation]],MATCH(LEFT(INDEX(FPL_Fixtures_Extract[],MATCH($A279,FPL_Fixtures_Extract[[Player]:[Player]],0),MATCH(FPL_Combined[[#Headers],[Gameweek 07]],FPL_Fixtures_Extract[#Headers],0)),LEN(INDEX(FPL_Fixtures_Extract[],MATCH($A279,FPL_Fixtures_Extract[[Player]:[Player]],0),MATCH(FPL_Combined[[#Headers],[Gameweek 07]],FPL_Fixtures_Extract[#Headers],0)))-4),Team_Key[[Full Name]:[Full Name]],0))&amp;RIGHT(INDEX(FPL_Fixtures_Extract[],MATCH($A279,FPL_Fixtures_Extract[[Player]:[Player]],0),MATCH(FPL_Combined[[#Headers],[Gameweek 07]],FPL_Fixtures_Extract[#Headers],0)),3))</f>
        <v>CRY(H) 0-1</v>
      </c>
      <c r="I279" t="str">
        <f ca="1">IF(RIGHT(FPL_Combined[[#Headers],[Gameweek 08]],2)&lt;$B$622,INDEX(FPL_Results_Extract[Gameweek 08],MATCH($A279,FPL_Results_Extract[[Player]:[Player]],0)),INDEX(Team_Key[[Abbreviation]:[Abbreviation]],MATCH(LEFT(INDEX(FPL_Fixtures_Extract[],MATCH($A279,FPL_Fixtures_Extract[[Player]:[Player]],0),MATCH(FPL_Combined[[#Headers],[Gameweek 08]],FPL_Fixtures_Extract[#Headers],0)),LEN(INDEX(FPL_Fixtures_Extract[],MATCH($A279,FPL_Fixtures_Extract[[Player]:[Player]],0),MATCH(FPL_Combined[[#Headers],[Gameweek 08]],FPL_Fixtures_Extract[#Headers],0)))-4),Team_Key[[Full Name]:[Full Name]],0))&amp;RIGHT(INDEX(FPL_Fixtures_Extract[],MATCH($A279,FPL_Fixtures_Extract[[Player]:[Player]],0),MATCH(FPL_Combined[[#Headers],[Gameweek 08]],FPL_Fixtures_Extract[#Headers],0)),3))</f>
        <v>BOU(A) 1-1</v>
      </c>
      <c r="J279" t="str">
        <f ca="1">IF(RIGHT(FPL_Combined[[#Headers],[Gameweek 09]],2)&lt;$B$622,INDEX(FPL_Results_Extract[Gameweek 09],MATCH($A279,FPL_Results_Extract[[Player]:[Player]],0)),INDEX(Team_Key[[Abbreviation]:[Abbreviation]],MATCH(LEFT(INDEX(FPL_Fixtures_Extract[],MATCH($A279,FPL_Fixtures_Extract[[Player]:[Player]],0),MATCH(FPL_Combined[[#Headers],[Gameweek 09]],FPL_Fixtures_Extract[#Headers],0)),LEN(INDEX(FPL_Fixtures_Extract[],MATCH($A279,FPL_Fixtures_Extract[[Player]:[Player]],0),MATCH(FPL_Combined[[#Headers],[Gameweek 09]],FPL_Fixtures_Extract[#Headers],0)))-4),Team_Key[[Full Name]:[Full Name]],0))&amp;RIGHT(INDEX(FPL_Fixtures_Extract[],MATCH($A279,FPL_Fixtures_Extract[[Player]:[Player]],0),MATCH(FPL_Combined[[#Headers],[Gameweek 09]],FPL_Fixtures_Extract[#Headers],0)),3))</f>
        <v>ARS(H) 0-3</v>
      </c>
      <c r="K279" t="str">
        <f ca="1">IF(RIGHT(FPL_Combined[[#Headers],[Gameweek 10]],2)&lt;$B$622,INDEX(FPL_Results_Extract[Gameweek 10],MATCH($A279,FPL_Results_Extract[[Player]:[Player]],0)),INDEX(Team_Key[[Abbreviation]:[Abbreviation]],MATCH(LEFT(INDEX(FPL_Fixtures_Extract[],MATCH($A279,FPL_Fixtures_Extract[[Player]:[Player]],0),MATCH(FPL_Combined[[#Headers],[Gameweek 10]],FPL_Fixtures_Extract[#Headers],0)),LEN(INDEX(FPL_Fixtures_Extract[],MATCH($A279,FPL_Fixtures_Extract[[Player]:[Player]],0),MATCH(FPL_Combined[[#Headers],[Gameweek 10]],FPL_Fixtures_Extract[#Headers],0)))-4),Team_Key[[Full Name]:[Full Name]],0))&amp;RIGHT(INDEX(FPL_Fixtures_Extract[],MATCH($A279,FPL_Fixtures_Extract[[Player]:[Player]],0),MATCH(FPL_Combined[[#Headers],[Gameweek 10]],FPL_Fixtures_Extract[#Headers],0)),3))</f>
        <v>STK(A) 2-0</v>
      </c>
      <c r="L279" t="str">
        <f ca="1">IF(RIGHT(FPL_Combined[[#Headers],[Gameweek 11]],2)&lt;$B$622,INDEX(FPL_Results_Extract[Gameweek 11],MATCH($A279,FPL_Results_Extract[[Player]:[Player]],0)),INDEX(Team_Key[[Abbreviation]:[Abbreviation]],MATCH(LEFT(INDEX(FPL_Fixtures_Extract[],MATCH($A279,FPL_Fixtures_Extract[[Player]:[Player]],0),MATCH(FPL_Combined[[#Headers],[Gameweek 11]],FPL_Fixtures_Extract[#Headers],0)),LEN(INDEX(FPL_Fixtures_Extract[],MATCH($A279,FPL_Fixtures_Extract[[Player]:[Player]],0),MATCH(FPL_Combined[[#Headers],[Gameweek 11]],FPL_Fixtures_Extract[#Headers],0)))-4),Team_Key[[Full Name]:[Full Name]],0))&amp;RIGHT(INDEX(FPL_Fixtures_Extract[],MATCH($A279,FPL_Fixtures_Extract[[Player]:[Player]],0),MATCH(FPL_Combined[[#Headers],[Gameweek 11]],FPL_Fixtures_Extract[#Headers],0)),3))</f>
        <v>WHU(H) 2-0</v>
      </c>
      <c r="M279" t="str">
        <f ca="1">IF(RIGHT(FPL_Combined[[#Headers],[Gameweek 12]],2)&lt;$B$622,INDEX(FPL_Results_Extract[Gameweek 12],MATCH($A279,FPL_Results_Extract[[Player]:[Player]],0)),INDEX(Team_Key[[Abbreviation]:[Abbreviation]],MATCH(LEFT(INDEX(FPL_Fixtures_Extract[],MATCH($A279,FPL_Fixtures_Extract[[Player]:[Player]],0),MATCH(FPL_Combined[[#Headers],[Gameweek 12]],FPL_Fixtures_Extract[#Headers],0)),LEN(INDEX(FPL_Fixtures_Extract[],MATCH($A279,FPL_Fixtures_Extract[[Player]:[Player]],0),MATCH(FPL_Combined[[#Headers],[Gameweek 12]],FPL_Fixtures_Extract[#Headers],0)))-4),Team_Key[[Full Name]:[Full Name]],0))&amp;RIGHT(INDEX(FPL_Fixtures_Extract[],MATCH($A279,FPL_Fixtures_Extract[[Player]:[Player]],0),MATCH(FPL_Combined[[#Headers],[Gameweek 12]],FPL_Fixtures_Extract[#Headers],0)),3))</f>
        <v>LEI(A) 1-2</v>
      </c>
      <c r="N279" t="str">
        <f ca="1">IF(RIGHT(FPL_Combined[[#Headers],[Gameweek 13]],2)&lt;$B$622,INDEX(FPL_Results_Extract[Gameweek 13],MATCH($A279,FPL_Results_Extract[[Player]:[Player]],0)),INDEX(Team_Key[[Abbreviation]:[Abbreviation]],MATCH(LEFT(INDEX(FPL_Fixtures_Extract[],MATCH($A279,FPL_Fixtures_Extract[[Player]:[Player]],0),MATCH(FPL_Combined[[#Headers],[Gameweek 13]],FPL_Fixtures_Extract[#Headers],0)),LEN(INDEX(FPL_Fixtures_Extract[],MATCH($A279,FPL_Fixtures_Extract[[Player]:[Player]],0),MATCH(FPL_Combined[[#Headers],[Gameweek 13]],FPL_Fixtures_Extract[#Headers],0)))-4),Team_Key[[Full Name]:[Full Name]],0))&amp;RIGHT(INDEX(FPL_Fixtures_Extract[],MATCH($A279,FPL_Fixtures_Extract[[Player]:[Player]],0),MATCH(FPL_Combined[[#Headers],[Gameweek 13]],FPL_Fixtures_Extract[#Headers],0)),3))</f>
        <v>MUN(H) 1-2</v>
      </c>
      <c r="O279" t="str">
        <f ca="1">IF(RIGHT(FPL_Combined[[#Headers],[Gameweek 14]],2)&lt;$B$622,INDEX(FPL_Results_Extract[Gameweek 14],MATCH($A279,FPL_Results_Extract[[Player]:[Player]],0)),INDEX(Team_Key[[Abbreviation]:[Abbreviation]],MATCH(LEFT(INDEX(FPL_Fixtures_Extract[],MATCH($A279,FPL_Fixtures_Extract[[Player]:[Player]],0),MATCH(FPL_Combined[[#Headers],[Gameweek 14]],FPL_Fixtures_Extract[#Headers],0)),LEN(INDEX(FPL_Fixtures_Extract[],MATCH($A279,FPL_Fixtures_Extract[[Player]:[Player]],0),MATCH(FPL_Combined[[#Headers],[Gameweek 14]],FPL_Fixtures_Extract[#Headers],0)))-4),Team_Key[[Full Name]:[Full Name]],0))&amp;RIGHT(INDEX(FPL_Fixtures_Extract[],MATCH($A279,FPL_Fixtures_Extract[[Player]:[Player]],0),MATCH(FPL_Combined[[#Headers],[Gameweek 14]],FPL_Fixtures_Extract[#Headers],0)),3))</f>
        <v>AVL(A) 3-2</v>
      </c>
      <c r="P279" t="str">
        <f ca="1">IF(RIGHT(FPL_Combined[[#Headers],[Gameweek 15]],2)&lt;$B$622,INDEX(FPL_Results_Extract[Gameweek 15],MATCH($A279,FPL_Results_Extract[[Player]:[Player]],0)),INDEX(Team_Key[[Abbreviation]:[Abbreviation]],MATCH(LEFT(INDEX(FPL_Fixtures_Extract[],MATCH($A279,FPL_Fixtures_Extract[[Player]:[Player]],0),MATCH(FPL_Combined[[#Headers],[Gameweek 15]],FPL_Fixtures_Extract[#Headers],0)),LEN(INDEX(FPL_Fixtures_Extract[],MATCH($A279,FPL_Fixtures_Extract[[Player]:[Player]],0),MATCH(FPL_Combined[[#Headers],[Gameweek 15]],FPL_Fixtures_Extract[#Headers],0)))-4),Team_Key[[Full Name]:[Full Name]],0))&amp;RIGHT(INDEX(FPL_Fixtures_Extract[],MATCH($A279,FPL_Fixtures_Extract[[Player]:[Player]],0),MATCH(FPL_Combined[[#Headers],[Gameweek 15]],FPL_Fixtures_Extract[#Headers],0)),3))</f>
        <v>NOR(H) 2-0</v>
      </c>
      <c r="Q279" t="str">
        <f ca="1">IF(RIGHT(FPL_Combined[[#Headers],[Gameweek 16]],2)&lt;$B$622,INDEX(FPL_Results_Extract[Gameweek 16],MATCH($A279,FPL_Results_Extract[[Player]:[Player]],0)),INDEX(Team_Key[[Abbreviation]:[Abbreviation]],MATCH(LEFT(INDEX(FPL_Fixtures_Extract[],MATCH($A279,FPL_Fixtures_Extract[[Player]:[Player]],0),MATCH(FPL_Combined[[#Headers],[Gameweek 16]],FPL_Fixtures_Extract[#Headers],0)),LEN(INDEX(FPL_Fixtures_Extract[],MATCH($A279,FPL_Fixtures_Extract[[Player]:[Player]],0),MATCH(FPL_Combined[[#Headers],[Gameweek 16]],FPL_Fixtures_Extract[#Headers],0)))-4),Team_Key[[Full Name]:[Full Name]],0))&amp;RIGHT(INDEX(FPL_Fixtures_Extract[],MATCH($A279,FPL_Fixtures_Extract[[Player]:[Player]],0),MATCH(FPL_Combined[[#Headers],[Gameweek 16]],FPL_Fixtures_Extract[#Headers],0)),3))</f>
        <v>SUN(A) 1-0</v>
      </c>
      <c r="R279" t="str">
        <f ca="1">IF(RIGHT(FPL_Combined[[#Headers],[Gameweek 17]],2)&lt;$B$622,INDEX(FPL_Results_Extract[Gameweek 17],MATCH($A279,FPL_Results_Extract[[Player]:[Player]],0)),INDEX(Team_Key[[Abbreviation]:[Abbreviation]],MATCH(LEFT(INDEX(FPL_Fixtures_Extract[],MATCH($A279,FPL_Fixtures_Extract[[Player]:[Player]],0),MATCH(FPL_Combined[[#Headers],[Gameweek 17]],FPL_Fixtures_Extract[#Headers],0)),LEN(INDEX(FPL_Fixtures_Extract[],MATCH($A279,FPL_Fixtures_Extract[[Player]:[Player]],0),MATCH(FPL_Combined[[#Headers],[Gameweek 17]],FPL_Fixtures_Extract[#Headers],0)))-4),Team_Key[[Full Name]:[Full Name]],0))&amp;RIGHT(INDEX(FPL_Fixtures_Extract[],MATCH($A279,FPL_Fixtures_Extract[[Player]:[Player]],0),MATCH(FPL_Combined[[#Headers],[Gameweek 17]],FPL_Fixtures_Extract[#Headers],0)),3))</f>
        <v>LIV(H) 3-0</v>
      </c>
      <c r="S279" t="str">
        <f ca="1">IF(RIGHT(FPL_Combined[[#Headers],[Gameweek 18]],2)&lt;$B$622,INDEX(FPL_Results_Extract[Gameweek 18],MATCH($A279,FPL_Results_Extract[[Player]:[Player]],0)),INDEX(Team_Key[[Abbreviation]:[Abbreviation]],MATCH(LEFT(INDEX(FPL_Fixtures_Extract[],MATCH($A279,FPL_Fixtures_Extract[[Player]:[Player]],0),MATCH(FPL_Combined[[#Headers],[Gameweek 18]],FPL_Fixtures_Extract[#Headers],0)),LEN(INDEX(FPL_Fixtures_Extract[],MATCH($A279,FPL_Fixtures_Extract[[Player]:[Player]],0),MATCH(FPL_Combined[[#Headers],[Gameweek 18]],FPL_Fixtures_Extract[#Headers],0)))-4),Team_Key[[Full Name]:[Full Name]],0))&amp;RIGHT(INDEX(FPL_Fixtures_Extract[],MATCH($A279,FPL_Fixtures_Extract[[Player]:[Player]],0),MATCH(FPL_Combined[[#Headers],[Gameweek 18]],FPL_Fixtures_Extract[#Headers],0)),3))</f>
        <v>CHE(A) 2-2</v>
      </c>
      <c r="T279" t="str">
        <f ca="1">IF(RIGHT(FPL_Combined[[#Headers],[Gameweek 19]],2)&lt;$B$622,INDEX(FPL_Results_Extract[Gameweek 19],MATCH($A279,FPL_Results_Extract[[Player]:[Player]],0)),INDEX(Team_Key[[Abbreviation]:[Abbreviation]],MATCH(LEFT(INDEX(FPL_Fixtures_Extract[],MATCH($A279,FPL_Fixtures_Extract[[Player]:[Player]],0),MATCH(FPL_Combined[[#Headers],[Gameweek 19]],FPL_Fixtures_Extract[#Headers],0)),LEN(INDEX(FPL_Fixtures_Extract[],MATCH($A279,FPL_Fixtures_Extract[[Player]:[Player]],0),MATCH(FPL_Combined[[#Headers],[Gameweek 19]],FPL_Fixtures_Extract[#Headers],0)))-4),Team_Key[[Full Name]:[Full Name]],0))&amp;RIGHT(INDEX(FPL_Fixtures_Extract[],MATCH($A279,FPL_Fixtures_Extract[[Player]:[Player]],0),MATCH(FPL_Combined[[#Headers],[Gameweek 19]],FPL_Fixtures_Extract[#Headers],0)),3))</f>
        <v>TOT(H) 1-2</v>
      </c>
      <c r="U279" t="str">
        <f ca="1">IF(RIGHT(FPL_Combined[[#Headers],[Gameweek 20]],2)&lt;$B$622,INDEX(FPL_Results_Extract[Gameweek 20],MATCH($A279,FPL_Results_Extract[[Player]:[Player]],0)),INDEX(Team_Key[[Abbreviation]:[Abbreviation]],MATCH(LEFT(INDEX(FPL_Fixtures_Extract[],MATCH($A279,FPL_Fixtures_Extract[[Player]:[Player]],0),MATCH(FPL_Combined[[#Headers],[Gameweek 20]],FPL_Fixtures_Extract[#Headers],0)),LEN(INDEX(FPL_Fixtures_Extract[],MATCH($A279,FPL_Fixtures_Extract[[Player]:[Player]],0),MATCH(FPL_Combined[[#Headers],[Gameweek 20]],FPL_Fixtures_Extract[#Headers],0)))-4),Team_Key[[Full Name]:[Full Name]],0))&amp;RIGHT(INDEX(FPL_Fixtures_Extract[],MATCH($A279,FPL_Fixtures_Extract[[Player]:[Player]],0),MATCH(FPL_Combined[[#Headers],[Gameweek 20]],FPL_Fixtures_Extract[#Headers],0)),3))</f>
        <v>MCI(H) 1-2</v>
      </c>
      <c r="V279" t="str">
        <f ca="1">IF(RIGHT(FPL_Combined[[#Headers],[Gameweek 21]],2)&lt;$B$622,INDEX(FPL_Results_Extract[Gameweek 21],MATCH($A279,FPL_Results_Extract[[Player]:[Player]],0)),INDEX(Team_Key[[Abbreviation]:[Abbreviation]],MATCH(LEFT(INDEX(FPL_Fixtures_Extract[],MATCH($A279,FPL_Fixtures_Extract[[Player]:[Player]],0),MATCH(FPL_Combined[[#Headers],[Gameweek 21]],FPL_Fixtures_Extract[#Headers],0)),LEN(INDEX(FPL_Fixtures_Extract[],MATCH($A279,FPL_Fixtures_Extract[[Player]:[Player]],0),MATCH(FPL_Combined[[#Headers],[Gameweek 21]],FPL_Fixtures_Extract[#Headers],0)))-4),Team_Key[[Full Name]:[Full Name]],0))&amp;RIGHT(INDEX(FPL_Fixtures_Extract[],MATCH($A279,FPL_Fixtures_Extract[[Player]:[Player]],0),MATCH(FPL_Combined[[#Headers],[Gameweek 21]],FPL_Fixtures_Extract[#Headers],0)),3))</f>
        <v>SOU(A) 0-2</v>
      </c>
      <c r="W279" t="str">
        <f ca="1">IF(RIGHT(FPL_Combined[[#Headers],[Gameweek 22]],2)&lt;$B$622,INDEX(FPL_Results_Extract[Gameweek 22],MATCH($A279,FPL_Results_Extract[[Player]:[Player]],0)),INDEX(Team_Key[[Abbreviation]:[Abbreviation]],MATCH(LEFT(INDEX(FPL_Fixtures_Extract[],MATCH($A279,FPL_Fixtures_Extract[[Player]:[Player]],0),MATCH(FPL_Combined[[#Headers],[Gameweek 22]],FPL_Fixtures_Extract[#Headers],0)),LEN(INDEX(FPL_Fixtures_Extract[],MATCH($A279,FPL_Fixtures_Extract[[Player]:[Player]],0),MATCH(FPL_Combined[[#Headers],[Gameweek 22]],FPL_Fixtures_Extract[#Headers],0)))-4),Team_Key[[Full Name]:[Full Name]],0))&amp;RIGHT(INDEX(FPL_Fixtures_Extract[],MATCH($A279,FPL_Fixtures_Extract[[Player]:[Player]],0),MATCH(FPL_Combined[[#Headers],[Gameweek 22]],FPL_Fixtures_Extract[#Headers],0)),3))</f>
        <v>SWA(A) 0-1</v>
      </c>
      <c r="X279" t="str">
        <f ca="1">IF(RIGHT(FPL_Combined[[#Headers],[Gameweek 23]],2)&lt;$B$622,INDEX(FPL_Results_Extract[Gameweek 23],MATCH($A279,FPL_Results_Extract[[Player]:[Player]],0)),INDEX(Team_Key[[Abbreviation]:[Abbreviation]],MATCH(LEFT(INDEX(FPL_Fixtures_Extract[],MATCH($A279,FPL_Fixtures_Extract[[Player]:[Player]],0),MATCH(FPL_Combined[[#Headers],[Gameweek 23]],FPL_Fixtures_Extract[#Headers],0)),LEN(INDEX(FPL_Fixtures_Extract[],MATCH($A279,FPL_Fixtures_Extract[[Player]:[Player]],0),MATCH(FPL_Combined[[#Headers],[Gameweek 23]],FPL_Fixtures_Extract[#Headers],0)))-4),Team_Key[[Full Name]:[Full Name]],0))&amp;RIGHT(INDEX(FPL_Fixtures_Extract[],MATCH($A279,FPL_Fixtures_Extract[[Player]:[Player]],0),MATCH(FPL_Combined[[#Headers],[Gameweek 23]],FPL_Fixtures_Extract[#Headers],0)),3))</f>
        <v>NEW(H) 2-1</v>
      </c>
      <c r="Y279" t="str">
        <f ca="1">IF(RIGHT(FPL_Combined[[#Headers],[Gameweek 24]],2)&lt;$B$622,INDEX(FPL_Results_Extract[Team],MATCH($A279,FPL_Results_Extract[[Player]:[Player]],0)),INDEX(Team_Key[[Abbreviation]:[Abbreviation]],MATCH(LEFT(INDEX(FPL_Fixtures_Extract[],MATCH($A279,FPL_Fixtures_Extract[[Player]:[Player]],0),MATCH(FPL_Combined[[#Headers],[Gameweek 24]],FPL_Fixtures_Extract[#Headers],0)),LEN(INDEX(FPL_Fixtures_Extract[],MATCH($A279,FPL_Fixtures_Extract[[Player]:[Player]],0),MATCH(FPL_Combined[[#Headers],[Gameweek 24]],FPL_Fixtures_Extract[#Headers],0)))-4),Team_Key[[Full Name]:[Full Name]],0))&amp;RIGHT(INDEX(FPL_Fixtures_Extract[],MATCH($A279,FPL_Fixtures_Extract[[Player]:[Player]],0),MATCH(FPL_Combined[[#Headers],[Gameweek 24]],FPL_Fixtures_Extract[#Headers],0)),3))</f>
        <v>WAT</v>
      </c>
      <c r="Z279" t="str">
        <f ca="1">IF(RIGHT(FPL_Combined[[#Headers],[Gameweek 25]],2)&lt;$B$622,INDEX(FPL_Results_Extract[Player],MATCH($A279,FPL_Results_Extract[[Player]:[Player]],0)),INDEX(Team_Key[[Abbreviation]:[Abbreviation]],MATCH(LEFT(INDEX(FPL_Fixtures_Extract[],MATCH($A279,FPL_Fixtures_Extract[[Player]:[Player]],0),MATCH(FPL_Combined[[#Headers],[Gameweek 25]],FPL_Fixtures_Extract[#Headers],0)),LEN(INDEX(FPL_Fixtures_Extract[],MATCH($A279,FPL_Fixtures_Extract[[Player]:[Player]],0),MATCH(FPL_Combined[[#Headers],[Gameweek 25]],FPL_Fixtures_Extract[#Headers],0)))-4),Team_Key[[Full Name]:[Full Name]],0))&amp;RIGHT(INDEX(FPL_Fixtures_Extract[],MATCH($A279,FPL_Fixtures_Extract[[Player]:[Player]],0),MATCH(FPL_Combined[[#Headers],[Gameweek 25]],FPL_Fixtures_Extract[#Headers],0)),3))</f>
        <v>Ighalo</v>
      </c>
      <c r="AA279" t="str">
        <f ca="1">IF(RIGHT(FPL_Combined[[#Headers],[Gameweek 26]],2)&lt;$B$622,INDEX(FPL_Results_Extract[Gameweek 01],MATCH($A279,FPL_Results_Extract[[Player]:[Player]],0)),INDEX(Team_Key[[Abbreviation]:[Abbreviation]],MATCH(LEFT(INDEX(FPL_Fixtures_Extract[],MATCH($A279,FPL_Fixtures_Extract[[Player]:[Player]],0),MATCH(FPL_Combined[[#Headers],[Gameweek 26]],FPL_Fixtures_Extract[#Headers],0)),LEN(INDEX(FPL_Fixtures_Extract[],MATCH($A279,FPL_Fixtures_Extract[[Player]:[Player]],0),MATCH(FPL_Combined[[#Headers],[Gameweek 26]],FPL_Fixtures_Extract[#Headers],0)))-4),Team_Key[[Full Name]:[Full Name]],0))&amp;RIGHT(INDEX(FPL_Fixtures_Extract[],MATCH($A279,FPL_Fixtures_Extract[[Player]:[Player]],0),MATCH(FPL_Combined[[#Headers],[Gameweek 26]],FPL_Fixtures_Extract[#Headers],0)),3))</f>
        <v>EVE(A) 2-2</v>
      </c>
      <c r="AB279" t="str">
        <f ca="1">IF(RIGHT(FPL_Combined[[#Headers],[Gameweek 27]],2)&lt;$B$622,INDEX(FPL_Results_Extract[Gameweek 02],MATCH($A279,FPL_Results_Extract[[Player]:[Player]],0)),INDEX(Team_Key[[Abbreviation]:[Abbreviation]],MATCH(LEFT(INDEX(FPL_Fixtures_Extract[],MATCH($A279,FPL_Fixtures_Extract[[Player]:[Player]],0),MATCH(FPL_Combined[[#Headers],[Gameweek 27]],FPL_Fixtures_Extract[#Headers],0)),LEN(INDEX(FPL_Fixtures_Extract[],MATCH($A279,FPL_Fixtures_Extract[[Player]:[Player]],0),MATCH(FPL_Combined[[#Headers],[Gameweek 27]],FPL_Fixtures_Extract[#Headers],0)))-4),Team_Key[[Full Name]:[Full Name]],0))&amp;RIGHT(INDEX(FPL_Fixtures_Extract[],MATCH($A279,FPL_Fixtures_Extract[[Player]:[Player]],0),MATCH(FPL_Combined[[#Headers],[Gameweek 27]],FPL_Fixtures_Extract[#Headers],0)),3))</f>
        <v>WBA(H) 0-0</v>
      </c>
      <c r="AC279" t="str">
        <f ca="1">IF(RIGHT(FPL_Combined[[#Headers],[Gameweek 28]],2)&lt;$B$622,INDEX(FPL_Results_Extract[Gameweek 03],MATCH($A279,FPL_Results_Extract[[Player]:[Player]],0)),INDEX(Team_Key[[Abbreviation]:[Abbreviation]],MATCH(LEFT(INDEX(FPL_Fixtures_Extract[],MATCH($A279,FPL_Fixtures_Extract[[Player]:[Player]],0),MATCH(FPL_Combined[[#Headers],[Gameweek 28]],FPL_Fixtures_Extract[#Headers],0)),LEN(INDEX(FPL_Fixtures_Extract[],MATCH($A279,FPL_Fixtures_Extract[[Player]:[Player]],0),MATCH(FPL_Combined[[#Headers],[Gameweek 28]],FPL_Fixtures_Extract[#Headers],0)))-4),Team_Key[[Full Name]:[Full Name]],0))&amp;RIGHT(INDEX(FPL_Fixtures_Extract[],MATCH($A279,FPL_Fixtures_Extract[[Player]:[Player]],0),MATCH(FPL_Combined[[#Headers],[Gameweek 28]],FPL_Fixtures_Extract[#Headers],0)),3))</f>
        <v>SOU(H) 0-0</v>
      </c>
      <c r="AD279" t="str">
        <f ca="1">IF(RIGHT(FPL_Combined[[#Headers],[Gameweek 29]],2)&lt;$B$622,INDEX(FPL_Results_Extract[Gameweek 04],MATCH($A279,FPL_Results_Extract[[Player]:[Player]],0)),INDEX(Team_Key[[Abbreviation]:[Abbreviation]],MATCH(LEFT(INDEX(FPL_Fixtures_Extract[],MATCH($A279,FPL_Fixtures_Extract[[Player]:[Player]],0),MATCH(FPL_Combined[[#Headers],[Gameweek 29]],FPL_Fixtures_Extract[#Headers],0)),LEN(INDEX(FPL_Fixtures_Extract[],MATCH($A279,FPL_Fixtures_Extract[[Player]:[Player]],0),MATCH(FPL_Combined[[#Headers],[Gameweek 29]],FPL_Fixtures_Extract[#Headers],0)))-4),Team_Key[[Full Name]:[Full Name]],0))&amp;RIGHT(INDEX(FPL_Fixtures_Extract[],MATCH($A279,FPL_Fixtures_Extract[[Player]:[Player]],0),MATCH(FPL_Combined[[#Headers],[Gameweek 29]],FPL_Fixtures_Extract[#Headers],0)),3))</f>
        <v>LEI(H)</v>
      </c>
      <c r="AE279" t="e">
        <f ca="1">IF(RIGHT(FPL_Combined[[#Headers],[Gameweek 30]],2)&lt;$B$622,INDEX(FPL_Results_Extract[Gameweek 05],MATCH($A279,FPL_Results_Extract[[Player]:[Player]],0)),INDEX(Team_Key[[Abbreviation]:[Abbreviation]],MATCH(LEFT(INDEX(FPL_Fixtures_Extract[],MATCH($A279,FPL_Fixtures_Extract[[Player]:[Player]],0),MATCH(FPL_Combined[[#Headers],[Gameweek 30]],FPL_Fixtures_Extract[#Headers],0)),LEN(INDEX(FPL_Fixtures_Extract[],MATCH($A279,FPL_Fixtures_Extract[[Player]:[Player]],0),MATCH(FPL_Combined[[#Headers],[Gameweek 30]],FPL_Fixtures_Extract[#Headers],0)))-4),Team_Key[[Full Name]:[Full Name]],0))&amp;RIGHT(INDEX(FPL_Fixtures_Extract[],MATCH($A279,FPL_Fixtures_Extract[[Player]:[Player]],0),MATCH(FPL_Combined[[#Headers],[Gameweek 30]],FPL_Fixtures_Extract[#Headers],0)),3))</f>
        <v>#VALUE!</v>
      </c>
      <c r="AF279" t="str">
        <f ca="1">IF(RIGHT(FPL_Combined[[#Headers],[Gameweek 31]],2)&lt;$B$622,INDEX(FPL_Results_Extract[Gameweek 06],MATCH($A279,FPL_Results_Extract[[Player]:[Player]],0)),INDEX(Team_Key[[Abbreviation]:[Abbreviation]],MATCH(LEFT(INDEX(FPL_Fixtures_Extract[],MATCH($A279,FPL_Fixtures_Extract[[Player]:[Player]],0),MATCH(FPL_Combined[[#Headers],[Gameweek 31]],FPL_Fixtures_Extract[#Headers],0)),LEN(INDEX(FPL_Fixtures_Extract[],MATCH($A279,FPL_Fixtures_Extract[[Player]:[Player]],0),MATCH(FPL_Combined[[#Headers],[Gameweek 31]],FPL_Fixtures_Extract[#Headers],0)))-4),Team_Key[[Full Name]:[Full Name]],0))&amp;RIGHT(INDEX(FPL_Fixtures_Extract[],MATCH($A279,FPL_Fixtures_Extract[[Player]:[Player]],0),MATCH(FPL_Combined[[#Headers],[Gameweek 31]],FPL_Fixtures_Extract[#Headers],0)),3))</f>
        <v>STK(H)</v>
      </c>
      <c r="AG279" t="str">
        <f ca="1">IF(RIGHT(FPL_Combined[[#Headers],[Gameweek 32]],2)&lt;$B$622,INDEX(FPL_Results_Extract[Gameweek 07],MATCH($A279,FPL_Results_Extract[[Player]:[Player]],0)),INDEX(Team_Key[[Abbreviation]:[Abbreviation]],MATCH(LEFT(INDEX(FPL_Fixtures_Extract[],MATCH($A279,FPL_Fixtures_Extract[[Player]:[Player]],0),MATCH(FPL_Combined[[#Headers],[Gameweek 32]],FPL_Fixtures_Extract[#Headers],0)),LEN(INDEX(FPL_Fixtures_Extract[],MATCH($A279,FPL_Fixtures_Extract[[Player]:[Player]],0),MATCH(FPL_Combined[[#Headers],[Gameweek 32]],FPL_Fixtures_Extract[#Headers],0)))-4),Team_Key[[Full Name]:[Full Name]],0))&amp;RIGHT(INDEX(FPL_Fixtures_Extract[],MATCH($A279,FPL_Fixtures_Extract[[Player]:[Player]],0),MATCH(FPL_Combined[[#Headers],[Gameweek 32]],FPL_Fixtures_Extract[#Headers],0)),3))</f>
        <v>ARS(A)</v>
      </c>
      <c r="AH279" t="str">
        <f ca="1">IF(RIGHT(FPL_Combined[[#Headers],[Gameweek 33]],2)&lt;$B$622,INDEX(FPL_Results_Extract[Gameweek 08],MATCH($A279,FPL_Results_Extract[[Player]:[Player]],0)),INDEX(Team_Key[[Abbreviation]:[Abbreviation]],MATCH(LEFT(INDEX(FPL_Fixtures_Extract[],MATCH($A279,FPL_Fixtures_Extract[[Player]:[Player]],0),MATCH(FPL_Combined[[#Headers],[Gameweek 33]],FPL_Fixtures_Extract[#Headers],0)),LEN(INDEX(FPL_Fixtures_Extract[],MATCH($A279,FPL_Fixtures_Extract[[Player]:[Player]],0),MATCH(FPL_Combined[[#Headers],[Gameweek 33]],FPL_Fixtures_Extract[#Headers],0)))-4),Team_Key[[Full Name]:[Full Name]],0))&amp;RIGHT(INDEX(FPL_Fixtures_Extract[],MATCH($A279,FPL_Fixtures_Extract[[Player]:[Player]],0),MATCH(FPL_Combined[[#Headers],[Gameweek 33]],FPL_Fixtures_Extract[#Headers],0)),3))</f>
        <v>EVE(H)</v>
      </c>
      <c r="AI279" t="str">
        <f ca="1">IF(RIGHT(FPL_Combined[[#Headers],[Gameweek 34]],2)&lt;$B$622,INDEX(FPL_Results_Extract[Gameweek 09],MATCH($A279,FPL_Results_Extract[[Player]:[Player]],0)),INDEX(Team_Key[[Abbreviation]:[Abbreviation]],MATCH(LEFT(INDEX(FPL_Fixtures_Extract[],MATCH($A279,FPL_Fixtures_Extract[[Player]:[Player]],0),MATCH(FPL_Combined[[#Headers],[Gameweek 34]],FPL_Fixtures_Extract[#Headers],0)),LEN(INDEX(FPL_Fixtures_Extract[],MATCH($A279,FPL_Fixtures_Extract[[Player]:[Player]],0),MATCH(FPL_Combined[[#Headers],[Gameweek 34]],FPL_Fixtures_Extract[#Headers],0)))-4),Team_Key[[Full Name]:[Full Name]],0))&amp;RIGHT(INDEX(FPL_Fixtures_Extract[],MATCH($A279,FPL_Fixtures_Extract[[Player]:[Player]],0),MATCH(FPL_Combined[[#Headers],[Gameweek 34]],FPL_Fixtures_Extract[#Headers],0)),3))</f>
        <v>WBA(A)</v>
      </c>
      <c r="AJ279" t="str">
        <f ca="1">IF(RIGHT(FPL_Combined[[#Headers],[Gameweek 35]],2)&lt;$B$622,INDEX(FPL_Results_Extract[Gameweek 10],MATCH($A279,FPL_Results_Extract[[Player]:[Player]],0)),INDEX(Team_Key[[Abbreviation]:[Abbreviation]],MATCH(LEFT(INDEX(FPL_Fixtures_Extract[],MATCH($A279,FPL_Fixtures_Extract[[Player]:[Player]],0),MATCH(FPL_Combined[[#Headers],[Gameweek 35]],FPL_Fixtures_Extract[#Headers],0)),LEN(INDEX(FPL_Fixtures_Extract[],MATCH($A279,FPL_Fixtures_Extract[[Player]:[Player]],0),MATCH(FPL_Combined[[#Headers],[Gameweek 35]],FPL_Fixtures_Extract[#Headers],0)))-4),Team_Key[[Full Name]:[Full Name]],0))&amp;RIGHT(INDEX(FPL_Fixtures_Extract[],MATCH($A279,FPL_Fixtures_Extract[[Player]:[Player]],0),MATCH(FPL_Combined[[#Headers],[Gameweek 35]],FPL_Fixtures_Extract[#Headers],0)),3))</f>
        <v>NOR(A)</v>
      </c>
      <c r="AK279" t="str">
        <f ca="1">IF(RIGHT(FPL_Combined[[#Headers],[Gameweek 36]],2)&lt;$B$622,INDEX(FPL_Results_Extract[Gameweek 11],MATCH($A279,FPL_Results_Extract[[Player]:[Player]],0)),INDEX(Team_Key[[Abbreviation]:[Abbreviation]],MATCH(LEFT(INDEX(FPL_Fixtures_Extract[],MATCH($A279,FPL_Fixtures_Extract[[Player]:[Player]],0),MATCH(FPL_Combined[[#Headers],[Gameweek 36]],FPL_Fixtures_Extract[#Headers],0)),LEN(INDEX(FPL_Fixtures_Extract[],MATCH($A279,FPL_Fixtures_Extract[[Player]:[Player]],0),MATCH(FPL_Combined[[#Headers],[Gameweek 36]],FPL_Fixtures_Extract[#Headers],0)))-4),Team_Key[[Full Name]:[Full Name]],0))&amp;RIGHT(INDEX(FPL_Fixtures_Extract[],MATCH($A279,FPL_Fixtures_Extract[[Player]:[Player]],0),MATCH(FPL_Combined[[#Headers],[Gameweek 36]],FPL_Fixtures_Extract[#Headers],0)),3))</f>
        <v>AVL(H)</v>
      </c>
      <c r="AL279" t="str">
        <f ca="1">IF(RIGHT(FPL_Combined[[#Headers],[Gameweek 37]],2)&lt;$B$622,INDEX(FPL_Results_Extract[Gameweek 12],MATCH($A279,FPL_Results_Extract[[Player]:[Player]],0)),INDEX(Team_Key[[Abbreviation]:[Abbreviation]],MATCH(LEFT(INDEX(FPL_Fixtures_Extract[],MATCH($A279,FPL_Fixtures_Extract[[Player]:[Player]],0),MATCH(FPL_Combined[[#Headers],[Gameweek 37]],FPL_Fixtures_Extract[#Headers],0)),LEN(INDEX(FPL_Fixtures_Extract[],MATCH($A279,FPL_Fixtures_Extract[[Player]:[Player]],0),MATCH(FPL_Combined[[#Headers],[Gameweek 37]],FPL_Fixtures_Extract[#Headers],0)))-4),Team_Key[[Full Name]:[Full Name]],0))&amp;RIGHT(INDEX(FPL_Fixtures_Extract[],MATCH($A279,FPL_Fixtures_Extract[[Player]:[Player]],0),MATCH(FPL_Combined[[#Headers],[Gameweek 37]],FPL_Fixtures_Extract[#Headers],0)),3))</f>
        <v>LIV(A)</v>
      </c>
      <c r="AM279" t="str">
        <f ca="1">IF(RIGHT(FPL_Combined[[#Headers],[Gameweek 38]],2)&lt;$B$622,INDEX(FPL_Results_Extract[Gameweek 13],MATCH($A279,FPL_Results_Extract[[Player]:[Player]],0)),INDEX(Team_Key[[Abbreviation]:[Abbreviation]],MATCH(LEFT(INDEX(FPL_Fixtures_Extract[],MATCH($A279,FPL_Fixtures_Extract[[Player]:[Player]],0),MATCH(FPL_Combined[[#Headers],[Gameweek 38]],FPL_Fixtures_Extract[#Headers],0)),LEN(INDEX(FPL_Fixtures_Extract[],MATCH($A279,FPL_Fixtures_Extract[[Player]:[Player]],0),MATCH(FPL_Combined[[#Headers],[Gameweek 38]],FPL_Fixtures_Extract[#Headers],0)))-4),Team_Key[[Full Name]:[Full Name]],0))&amp;RIGHT(INDEX(FPL_Fixtures_Extract[],MATCH($A279,FPL_Fixtures_Extract[[Player]:[Player]],0),MATCH(FPL_Combined[[#Headers],[Gameweek 38]],FPL_Fixtures_Extract[#Headers],0)),3))</f>
        <v>SUN(H)</v>
      </c>
    </row>
    <row r="280" spans="1:39" x14ac:dyDescent="0.45">
      <c r="A280" t="s">
        <v>497</v>
      </c>
      <c r="B280" t="str">
        <f ca="1">IF(RIGHT(FPL_Combined[[#Headers],[Gameweek 01]],2)&lt;$B$622,INDEX(FPL_Results_Extract[Gameweek 01],MATCH($A280,FPL_Results_Extract[[Player]:[Player]],0)),INDEX(Team_Key[[Abbreviation]:[Abbreviation]],MATCH(LEFT(INDEX(FPL_Fixtures_Extract[],MATCH($A280,FPL_Fixtures_Extract[[Player]:[Player]],0),MATCH(FPL_Combined[[#Headers],[Gameweek 01]],FPL_Fixtures_Extract[#Headers],0)),LEN(INDEX(FPL_Fixtures_Extract[],MATCH($A280,FPL_Fixtures_Extract[[Player]:[Player]],0),MATCH(FPL_Combined[[#Headers],[Gameweek 01]],FPL_Fixtures_Extract[#Headers],0)))-4),Team_Key[[Full Name]:[Full Name]],0))&amp;RIGHT(INDEX(FPL_Fixtures_Extract[],MATCH($A280,FPL_Fixtures_Extract[[Player]:[Player]],0),MATCH(FPL_Combined[[#Headers],[Gameweek 01]],FPL_Fixtures_Extract[#Headers],0)),3))</f>
        <v>WBA(A) 3-0</v>
      </c>
      <c r="C280" t="str">
        <f ca="1">IF(RIGHT(FPL_Combined[[#Headers],[Gameweek 02]],2)&lt;$B$622,INDEX(FPL_Results_Extract[Gameweek 02],MATCH($A280,FPL_Results_Extract[[Player]:[Player]],0)),INDEX(Team_Key[[Abbreviation]:[Abbreviation]],MATCH(LEFT(INDEX(FPL_Fixtures_Extract[],MATCH($A280,FPL_Fixtures_Extract[[Player]:[Player]],0),MATCH(FPL_Combined[[#Headers],[Gameweek 02]],FPL_Fixtures_Extract[#Headers],0)),LEN(INDEX(FPL_Fixtures_Extract[],MATCH($A280,FPL_Fixtures_Extract[[Player]:[Player]],0),MATCH(FPL_Combined[[#Headers],[Gameweek 02]],FPL_Fixtures_Extract[#Headers],0)))-4),Team_Key[[Full Name]:[Full Name]],0))&amp;RIGHT(INDEX(FPL_Fixtures_Extract[],MATCH($A280,FPL_Fixtures_Extract[[Player]:[Player]],0),MATCH(FPL_Combined[[#Headers],[Gameweek 02]],FPL_Fixtures_Extract[#Headers],0)),3))</f>
        <v>CHE(H) 3-0</v>
      </c>
      <c r="D280" t="str">
        <f ca="1">IF(RIGHT(FPL_Combined[[#Headers],[Gameweek 03]],2)&lt;$B$622,INDEX(FPL_Results_Extract[Gameweek 03],MATCH($A280,FPL_Results_Extract[[Player]:[Player]],0)),INDEX(Team_Key[[Abbreviation]:[Abbreviation]],MATCH(LEFT(INDEX(FPL_Fixtures_Extract[],MATCH($A280,FPL_Fixtures_Extract[[Player]:[Player]],0),MATCH(FPL_Combined[[#Headers],[Gameweek 03]],FPL_Fixtures_Extract[#Headers],0)),LEN(INDEX(FPL_Fixtures_Extract[],MATCH($A280,FPL_Fixtures_Extract[[Player]:[Player]],0),MATCH(FPL_Combined[[#Headers],[Gameweek 03]],FPL_Fixtures_Extract[#Headers],0)))-4),Team_Key[[Full Name]:[Full Name]],0))&amp;RIGHT(INDEX(FPL_Fixtures_Extract[],MATCH($A280,FPL_Fixtures_Extract[[Player]:[Player]],0),MATCH(FPL_Combined[[#Headers],[Gameweek 03]],FPL_Fixtures_Extract[#Headers],0)),3))</f>
        <v>EVE(A) 2-0</v>
      </c>
      <c r="E280" t="str">
        <f ca="1">IF(RIGHT(FPL_Combined[[#Headers],[Gameweek 04]],2)&lt;$B$622,INDEX(FPL_Results_Extract[Gameweek 04],MATCH($A280,FPL_Results_Extract[[Player]:[Player]],0)),INDEX(Team_Key[[Abbreviation]:[Abbreviation]],MATCH(LEFT(INDEX(FPL_Fixtures_Extract[],MATCH($A280,FPL_Fixtures_Extract[[Player]:[Player]],0),MATCH(FPL_Combined[[#Headers],[Gameweek 04]],FPL_Fixtures_Extract[#Headers],0)),LEN(INDEX(FPL_Fixtures_Extract[],MATCH($A280,FPL_Fixtures_Extract[[Player]:[Player]],0),MATCH(FPL_Combined[[#Headers],[Gameweek 04]],FPL_Fixtures_Extract[#Headers],0)))-4),Team_Key[[Full Name]:[Full Name]],0))&amp;RIGHT(INDEX(FPL_Fixtures_Extract[],MATCH($A280,FPL_Fixtures_Extract[[Player]:[Player]],0),MATCH(FPL_Combined[[#Headers],[Gameweek 04]],FPL_Fixtures_Extract[#Headers],0)),3))</f>
        <v>WAT(H) 2-0</v>
      </c>
      <c r="F280" t="str">
        <f ca="1">IF(RIGHT(FPL_Combined[[#Headers],[Gameweek 05]],2)&lt;$B$622,INDEX(FPL_Results_Extract[Gameweek 05],MATCH($A280,FPL_Results_Extract[[Player]:[Player]],0)),INDEX(Team_Key[[Abbreviation]:[Abbreviation]],MATCH(LEFT(INDEX(FPL_Fixtures_Extract[],MATCH($A280,FPL_Fixtures_Extract[[Player]:[Player]],0),MATCH(FPL_Combined[[#Headers],[Gameweek 05]],FPL_Fixtures_Extract[#Headers],0)),LEN(INDEX(FPL_Fixtures_Extract[],MATCH($A280,FPL_Fixtures_Extract[[Player]:[Player]],0),MATCH(FPL_Combined[[#Headers],[Gameweek 05]],FPL_Fixtures_Extract[#Headers],0)))-4),Team_Key[[Full Name]:[Full Name]],0))&amp;RIGHT(INDEX(FPL_Fixtures_Extract[],MATCH($A280,FPL_Fixtures_Extract[[Player]:[Player]],0),MATCH(FPL_Combined[[#Headers],[Gameweek 05]],FPL_Fixtures_Extract[#Headers],0)),3))</f>
        <v>CRY(A) 1-0</v>
      </c>
      <c r="G280" t="str">
        <f ca="1">IF(RIGHT(FPL_Combined[[#Headers],[Gameweek 06]],2)&lt;$B$622,INDEX(FPL_Results_Extract[Gameweek 06],MATCH($A280,FPL_Results_Extract[[Player]:[Player]],0)),INDEX(Team_Key[[Abbreviation]:[Abbreviation]],MATCH(LEFT(INDEX(FPL_Fixtures_Extract[],MATCH($A280,FPL_Fixtures_Extract[[Player]:[Player]],0),MATCH(FPL_Combined[[#Headers],[Gameweek 06]],FPL_Fixtures_Extract[#Headers],0)),LEN(INDEX(FPL_Fixtures_Extract[],MATCH($A280,FPL_Fixtures_Extract[[Player]:[Player]],0),MATCH(FPL_Combined[[#Headers],[Gameweek 06]],FPL_Fixtures_Extract[#Headers],0)))-4),Team_Key[[Full Name]:[Full Name]],0))&amp;RIGHT(INDEX(FPL_Fixtures_Extract[],MATCH($A280,FPL_Fixtures_Extract[[Player]:[Player]],0),MATCH(FPL_Combined[[#Headers],[Gameweek 06]],FPL_Fixtures_Extract[#Headers],0)),3))</f>
        <v>WHU(H) 1-2</v>
      </c>
      <c r="H280" t="str">
        <f ca="1">IF(RIGHT(FPL_Combined[[#Headers],[Gameweek 07]],2)&lt;$B$622,INDEX(FPL_Results_Extract[Gameweek 07],MATCH($A280,FPL_Results_Extract[[Player]:[Player]],0)),INDEX(Team_Key[[Abbreviation]:[Abbreviation]],MATCH(LEFT(INDEX(FPL_Fixtures_Extract[],MATCH($A280,FPL_Fixtures_Extract[[Player]:[Player]],0),MATCH(FPL_Combined[[#Headers],[Gameweek 07]],FPL_Fixtures_Extract[#Headers],0)),LEN(INDEX(FPL_Fixtures_Extract[],MATCH($A280,FPL_Fixtures_Extract[[Player]:[Player]],0),MATCH(FPL_Combined[[#Headers],[Gameweek 07]],FPL_Fixtures_Extract[#Headers],0)))-4),Team_Key[[Full Name]:[Full Name]],0))&amp;RIGHT(INDEX(FPL_Fixtures_Extract[],MATCH($A280,FPL_Fixtures_Extract[[Player]:[Player]],0),MATCH(FPL_Combined[[#Headers],[Gameweek 07]],FPL_Fixtures_Extract[#Headers],0)),3))</f>
        <v>TOT(A) 1-4</v>
      </c>
      <c r="I280" t="str">
        <f ca="1">IF(RIGHT(FPL_Combined[[#Headers],[Gameweek 08]],2)&lt;$B$622,INDEX(FPL_Results_Extract[Gameweek 08],MATCH($A280,FPL_Results_Extract[[Player]:[Player]],0)),INDEX(Team_Key[[Abbreviation]:[Abbreviation]],MATCH(LEFT(INDEX(FPL_Fixtures_Extract[],MATCH($A280,FPL_Fixtures_Extract[[Player]:[Player]],0),MATCH(FPL_Combined[[#Headers],[Gameweek 08]],FPL_Fixtures_Extract[#Headers],0)),LEN(INDEX(FPL_Fixtures_Extract[],MATCH($A280,FPL_Fixtures_Extract[[Player]:[Player]],0),MATCH(FPL_Combined[[#Headers],[Gameweek 08]],FPL_Fixtures_Extract[#Headers],0)))-4),Team_Key[[Full Name]:[Full Name]],0))&amp;RIGHT(INDEX(FPL_Fixtures_Extract[],MATCH($A280,FPL_Fixtures_Extract[[Player]:[Player]],0),MATCH(FPL_Combined[[#Headers],[Gameweek 08]],FPL_Fixtures_Extract[#Headers],0)),3))</f>
        <v>NEW(H) 6-1</v>
      </c>
      <c r="J280" t="str">
        <f ca="1">IF(RIGHT(FPL_Combined[[#Headers],[Gameweek 09]],2)&lt;$B$622,INDEX(FPL_Results_Extract[Gameweek 09],MATCH($A280,FPL_Results_Extract[[Player]:[Player]],0)),INDEX(Team_Key[[Abbreviation]:[Abbreviation]],MATCH(LEFT(INDEX(FPL_Fixtures_Extract[],MATCH($A280,FPL_Fixtures_Extract[[Player]:[Player]],0),MATCH(FPL_Combined[[#Headers],[Gameweek 09]],FPL_Fixtures_Extract[#Headers],0)),LEN(INDEX(FPL_Fixtures_Extract[],MATCH($A280,FPL_Fixtures_Extract[[Player]:[Player]],0),MATCH(FPL_Combined[[#Headers],[Gameweek 09]],FPL_Fixtures_Extract[#Headers],0)))-4),Team_Key[[Full Name]:[Full Name]],0))&amp;RIGHT(INDEX(FPL_Fixtures_Extract[],MATCH($A280,FPL_Fixtures_Extract[[Player]:[Player]],0),MATCH(FPL_Combined[[#Headers],[Gameweek 09]],FPL_Fixtures_Extract[#Headers],0)),3))</f>
        <v>BOU(H) 5-1</v>
      </c>
      <c r="K280" t="str">
        <f ca="1">IF(RIGHT(FPL_Combined[[#Headers],[Gameweek 10]],2)&lt;$B$622,INDEX(FPL_Results_Extract[Gameweek 10],MATCH($A280,FPL_Results_Extract[[Player]:[Player]],0)),INDEX(Team_Key[[Abbreviation]:[Abbreviation]],MATCH(LEFT(INDEX(FPL_Fixtures_Extract[],MATCH($A280,FPL_Fixtures_Extract[[Player]:[Player]],0),MATCH(FPL_Combined[[#Headers],[Gameweek 10]],FPL_Fixtures_Extract[#Headers],0)),LEN(INDEX(FPL_Fixtures_Extract[],MATCH($A280,FPL_Fixtures_Extract[[Player]:[Player]],0),MATCH(FPL_Combined[[#Headers],[Gameweek 10]],FPL_Fixtures_Extract[#Headers],0)))-4),Team_Key[[Full Name]:[Full Name]],0))&amp;RIGHT(INDEX(FPL_Fixtures_Extract[],MATCH($A280,FPL_Fixtures_Extract[[Player]:[Player]],0),MATCH(FPL_Combined[[#Headers],[Gameweek 10]],FPL_Fixtures_Extract[#Headers],0)),3))</f>
        <v>MUN(A) 0-0</v>
      </c>
      <c r="L280" t="str">
        <f ca="1">IF(RIGHT(FPL_Combined[[#Headers],[Gameweek 11]],2)&lt;$B$622,INDEX(FPL_Results_Extract[Gameweek 11],MATCH($A280,FPL_Results_Extract[[Player]:[Player]],0)),INDEX(Team_Key[[Abbreviation]:[Abbreviation]],MATCH(LEFT(INDEX(FPL_Fixtures_Extract[],MATCH($A280,FPL_Fixtures_Extract[[Player]:[Player]],0),MATCH(FPL_Combined[[#Headers],[Gameweek 11]],FPL_Fixtures_Extract[#Headers],0)),LEN(INDEX(FPL_Fixtures_Extract[],MATCH($A280,FPL_Fixtures_Extract[[Player]:[Player]],0),MATCH(FPL_Combined[[#Headers],[Gameweek 11]],FPL_Fixtures_Extract[#Headers],0)))-4),Team_Key[[Full Name]:[Full Name]],0))&amp;RIGHT(INDEX(FPL_Fixtures_Extract[],MATCH($A280,FPL_Fixtures_Extract[[Player]:[Player]],0),MATCH(FPL_Combined[[#Headers],[Gameweek 11]],FPL_Fixtures_Extract[#Headers],0)),3))</f>
        <v>NOR(H) 2-1</v>
      </c>
      <c r="M280" t="str">
        <f ca="1">IF(RIGHT(FPL_Combined[[#Headers],[Gameweek 12]],2)&lt;$B$622,INDEX(FPL_Results_Extract[Gameweek 12],MATCH($A280,FPL_Results_Extract[[Player]:[Player]],0)),INDEX(Team_Key[[Abbreviation]:[Abbreviation]],MATCH(LEFT(INDEX(FPL_Fixtures_Extract[],MATCH($A280,FPL_Fixtures_Extract[[Player]:[Player]],0),MATCH(FPL_Combined[[#Headers],[Gameweek 12]],FPL_Fixtures_Extract[#Headers],0)),LEN(INDEX(FPL_Fixtures_Extract[],MATCH($A280,FPL_Fixtures_Extract[[Player]:[Player]],0),MATCH(FPL_Combined[[#Headers],[Gameweek 12]],FPL_Fixtures_Extract[#Headers],0)))-4),Team_Key[[Full Name]:[Full Name]],0))&amp;RIGHT(INDEX(FPL_Fixtures_Extract[],MATCH($A280,FPL_Fixtures_Extract[[Player]:[Player]],0),MATCH(FPL_Combined[[#Headers],[Gameweek 12]],FPL_Fixtures_Extract[#Headers],0)),3))</f>
        <v>AVL(A) 0-0</v>
      </c>
      <c r="N280" t="str">
        <f ca="1">IF(RIGHT(FPL_Combined[[#Headers],[Gameweek 13]],2)&lt;$B$622,INDEX(FPL_Results_Extract[Gameweek 13],MATCH($A280,FPL_Results_Extract[[Player]:[Player]],0)),INDEX(Team_Key[[Abbreviation]:[Abbreviation]],MATCH(LEFT(INDEX(FPL_Fixtures_Extract[],MATCH($A280,FPL_Fixtures_Extract[[Player]:[Player]],0),MATCH(FPL_Combined[[#Headers],[Gameweek 13]],FPL_Fixtures_Extract[#Headers],0)),LEN(INDEX(FPL_Fixtures_Extract[],MATCH($A280,FPL_Fixtures_Extract[[Player]:[Player]],0),MATCH(FPL_Combined[[#Headers],[Gameweek 13]],FPL_Fixtures_Extract[#Headers],0)))-4),Team_Key[[Full Name]:[Full Name]],0))&amp;RIGHT(INDEX(FPL_Fixtures_Extract[],MATCH($A280,FPL_Fixtures_Extract[[Player]:[Player]],0),MATCH(FPL_Combined[[#Headers],[Gameweek 13]],FPL_Fixtures_Extract[#Headers],0)),3))</f>
        <v>LIV(H) 1-4</v>
      </c>
      <c r="O280" t="str">
        <f ca="1">IF(RIGHT(FPL_Combined[[#Headers],[Gameweek 14]],2)&lt;$B$622,INDEX(FPL_Results_Extract[Gameweek 14],MATCH($A280,FPL_Results_Extract[[Player]:[Player]],0)),INDEX(Team_Key[[Abbreviation]:[Abbreviation]],MATCH(LEFT(INDEX(FPL_Fixtures_Extract[],MATCH($A280,FPL_Fixtures_Extract[[Player]:[Player]],0),MATCH(FPL_Combined[[#Headers],[Gameweek 14]],FPL_Fixtures_Extract[#Headers],0)),LEN(INDEX(FPL_Fixtures_Extract[],MATCH($A280,FPL_Fixtures_Extract[[Player]:[Player]],0),MATCH(FPL_Combined[[#Headers],[Gameweek 14]],FPL_Fixtures_Extract[#Headers],0)))-4),Team_Key[[Full Name]:[Full Name]],0))&amp;RIGHT(INDEX(FPL_Fixtures_Extract[],MATCH($A280,FPL_Fixtures_Extract[[Player]:[Player]],0),MATCH(FPL_Combined[[#Headers],[Gameweek 14]],FPL_Fixtures_Extract[#Headers],0)),3))</f>
        <v>SOU(H) 3-1</v>
      </c>
      <c r="P280" t="str">
        <f ca="1">IF(RIGHT(FPL_Combined[[#Headers],[Gameweek 15]],2)&lt;$B$622,INDEX(FPL_Results_Extract[Gameweek 15],MATCH($A280,FPL_Results_Extract[[Player]:[Player]],0)),INDEX(Team_Key[[Abbreviation]:[Abbreviation]],MATCH(LEFT(INDEX(FPL_Fixtures_Extract[],MATCH($A280,FPL_Fixtures_Extract[[Player]:[Player]],0),MATCH(FPL_Combined[[#Headers],[Gameweek 15]],FPL_Fixtures_Extract[#Headers],0)),LEN(INDEX(FPL_Fixtures_Extract[],MATCH($A280,FPL_Fixtures_Extract[[Player]:[Player]],0),MATCH(FPL_Combined[[#Headers],[Gameweek 15]],FPL_Fixtures_Extract[#Headers],0)))-4),Team_Key[[Full Name]:[Full Name]],0))&amp;RIGHT(INDEX(FPL_Fixtures_Extract[],MATCH($A280,FPL_Fixtures_Extract[[Player]:[Player]],0),MATCH(FPL_Combined[[#Headers],[Gameweek 15]],FPL_Fixtures_Extract[#Headers],0)),3))</f>
        <v>STK(A) 0-2</v>
      </c>
      <c r="Q280" t="str">
        <f ca="1">IF(RIGHT(FPL_Combined[[#Headers],[Gameweek 16]],2)&lt;$B$622,INDEX(FPL_Results_Extract[Gameweek 16],MATCH($A280,FPL_Results_Extract[[Player]:[Player]],0)),INDEX(Team_Key[[Abbreviation]:[Abbreviation]],MATCH(LEFT(INDEX(FPL_Fixtures_Extract[],MATCH($A280,FPL_Fixtures_Extract[[Player]:[Player]],0),MATCH(FPL_Combined[[#Headers],[Gameweek 16]],FPL_Fixtures_Extract[#Headers],0)),LEN(INDEX(FPL_Fixtures_Extract[],MATCH($A280,FPL_Fixtures_Extract[[Player]:[Player]],0),MATCH(FPL_Combined[[#Headers],[Gameweek 16]],FPL_Fixtures_Extract[#Headers],0)))-4),Team_Key[[Full Name]:[Full Name]],0))&amp;RIGHT(INDEX(FPL_Fixtures_Extract[],MATCH($A280,FPL_Fixtures_Extract[[Player]:[Player]],0),MATCH(FPL_Combined[[#Headers],[Gameweek 16]],FPL_Fixtures_Extract[#Headers],0)),3))</f>
        <v>SWA(H) 2-1</v>
      </c>
      <c r="R280" t="str">
        <f ca="1">IF(RIGHT(FPL_Combined[[#Headers],[Gameweek 17]],2)&lt;$B$622,INDEX(FPL_Results_Extract[Gameweek 17],MATCH($A280,FPL_Results_Extract[[Player]:[Player]],0)),INDEX(Team_Key[[Abbreviation]:[Abbreviation]],MATCH(LEFT(INDEX(FPL_Fixtures_Extract[],MATCH($A280,FPL_Fixtures_Extract[[Player]:[Player]],0),MATCH(FPL_Combined[[#Headers],[Gameweek 17]],FPL_Fixtures_Extract[#Headers],0)),LEN(INDEX(FPL_Fixtures_Extract[],MATCH($A280,FPL_Fixtures_Extract[[Player]:[Player]],0),MATCH(FPL_Combined[[#Headers],[Gameweek 17]],FPL_Fixtures_Extract[#Headers],0)))-4),Team_Key[[Full Name]:[Full Name]],0))&amp;RIGHT(INDEX(FPL_Fixtures_Extract[],MATCH($A280,FPL_Fixtures_Extract[[Player]:[Player]],0),MATCH(FPL_Combined[[#Headers],[Gameweek 17]],FPL_Fixtures_Extract[#Headers],0)),3))</f>
        <v>ARS(A) 1-2</v>
      </c>
      <c r="S280" t="str">
        <f ca="1">IF(RIGHT(FPL_Combined[[#Headers],[Gameweek 18]],2)&lt;$B$622,INDEX(FPL_Results_Extract[Gameweek 18],MATCH($A280,FPL_Results_Extract[[Player]:[Player]],0)),INDEX(Team_Key[[Abbreviation]:[Abbreviation]],MATCH(LEFT(INDEX(FPL_Fixtures_Extract[],MATCH($A280,FPL_Fixtures_Extract[[Player]:[Player]],0),MATCH(FPL_Combined[[#Headers],[Gameweek 18]],FPL_Fixtures_Extract[#Headers],0)),LEN(INDEX(FPL_Fixtures_Extract[],MATCH($A280,FPL_Fixtures_Extract[[Player]:[Player]],0),MATCH(FPL_Combined[[#Headers],[Gameweek 18]],FPL_Fixtures_Extract[#Headers],0)))-4),Team_Key[[Full Name]:[Full Name]],0))&amp;RIGHT(INDEX(FPL_Fixtures_Extract[],MATCH($A280,FPL_Fixtures_Extract[[Player]:[Player]],0),MATCH(FPL_Combined[[#Headers],[Gameweek 18]],FPL_Fixtures_Extract[#Headers],0)),3))</f>
        <v>SUN(H) 4-1</v>
      </c>
      <c r="T280" t="str">
        <f ca="1">IF(RIGHT(FPL_Combined[[#Headers],[Gameweek 19]],2)&lt;$B$622,INDEX(FPL_Results_Extract[Gameweek 19],MATCH($A280,FPL_Results_Extract[[Player]:[Player]],0)),INDEX(Team_Key[[Abbreviation]:[Abbreviation]],MATCH(LEFT(INDEX(FPL_Fixtures_Extract[],MATCH($A280,FPL_Fixtures_Extract[[Player]:[Player]],0),MATCH(FPL_Combined[[#Headers],[Gameweek 19]],FPL_Fixtures_Extract[#Headers],0)),LEN(INDEX(FPL_Fixtures_Extract[],MATCH($A280,FPL_Fixtures_Extract[[Player]:[Player]],0),MATCH(FPL_Combined[[#Headers],[Gameweek 19]],FPL_Fixtures_Extract[#Headers],0)))-4),Team_Key[[Full Name]:[Full Name]],0))&amp;RIGHT(INDEX(FPL_Fixtures_Extract[],MATCH($A280,FPL_Fixtures_Extract[[Player]:[Player]],0),MATCH(FPL_Combined[[#Headers],[Gameweek 19]],FPL_Fixtures_Extract[#Headers],0)),3))</f>
        <v>LEI(A) 0-0</v>
      </c>
      <c r="U280" t="str">
        <f ca="1">IF(RIGHT(FPL_Combined[[#Headers],[Gameweek 20]],2)&lt;$B$622,INDEX(FPL_Results_Extract[Gameweek 20],MATCH($A280,FPL_Results_Extract[[Player]:[Player]],0)),INDEX(Team_Key[[Abbreviation]:[Abbreviation]],MATCH(LEFT(INDEX(FPL_Fixtures_Extract[],MATCH($A280,FPL_Fixtures_Extract[[Player]:[Player]],0),MATCH(FPL_Combined[[#Headers],[Gameweek 20]],FPL_Fixtures_Extract[#Headers],0)),LEN(INDEX(FPL_Fixtures_Extract[],MATCH($A280,FPL_Fixtures_Extract[[Player]:[Player]],0),MATCH(FPL_Combined[[#Headers],[Gameweek 20]],FPL_Fixtures_Extract[#Headers],0)))-4),Team_Key[[Full Name]:[Full Name]],0))&amp;RIGHT(INDEX(FPL_Fixtures_Extract[],MATCH($A280,FPL_Fixtures_Extract[[Player]:[Player]],0),MATCH(FPL_Combined[[#Headers],[Gameweek 20]],FPL_Fixtures_Extract[#Headers],0)),3))</f>
        <v>WAT(A) 2-1</v>
      </c>
      <c r="V280" t="str">
        <f ca="1">IF(RIGHT(FPL_Combined[[#Headers],[Gameweek 21]],2)&lt;$B$622,INDEX(FPL_Results_Extract[Gameweek 21],MATCH($A280,FPL_Results_Extract[[Player]:[Player]],0)),INDEX(Team_Key[[Abbreviation]:[Abbreviation]],MATCH(LEFT(INDEX(FPL_Fixtures_Extract[],MATCH($A280,FPL_Fixtures_Extract[[Player]:[Player]],0),MATCH(FPL_Combined[[#Headers],[Gameweek 21]],FPL_Fixtures_Extract[#Headers],0)),LEN(INDEX(FPL_Fixtures_Extract[],MATCH($A280,FPL_Fixtures_Extract[[Player]:[Player]],0),MATCH(FPL_Combined[[#Headers],[Gameweek 21]],FPL_Fixtures_Extract[#Headers],0)))-4),Team_Key[[Full Name]:[Full Name]],0))&amp;RIGHT(INDEX(FPL_Fixtures_Extract[],MATCH($A280,FPL_Fixtures_Extract[[Player]:[Player]],0),MATCH(FPL_Combined[[#Headers],[Gameweek 21]],FPL_Fixtures_Extract[#Headers],0)),3))</f>
        <v>EVE(H) 0-0</v>
      </c>
      <c r="W280" t="str">
        <f ca="1">IF(RIGHT(FPL_Combined[[#Headers],[Gameweek 22]],2)&lt;$B$622,INDEX(FPL_Results_Extract[Gameweek 22],MATCH($A280,FPL_Results_Extract[[Player]:[Player]],0)),INDEX(Team_Key[[Abbreviation]:[Abbreviation]],MATCH(LEFT(INDEX(FPL_Fixtures_Extract[],MATCH($A280,FPL_Fixtures_Extract[[Player]:[Player]],0),MATCH(FPL_Combined[[#Headers],[Gameweek 22]],FPL_Fixtures_Extract[#Headers],0)),LEN(INDEX(FPL_Fixtures_Extract[],MATCH($A280,FPL_Fixtures_Extract[[Player]:[Player]],0),MATCH(FPL_Combined[[#Headers],[Gameweek 22]],FPL_Fixtures_Extract[#Headers],0)))-4),Team_Key[[Full Name]:[Full Name]],0))&amp;RIGHT(INDEX(FPL_Fixtures_Extract[],MATCH($A280,FPL_Fixtures_Extract[[Player]:[Player]],0),MATCH(FPL_Combined[[#Headers],[Gameweek 22]],FPL_Fixtures_Extract[#Headers],0)),3))</f>
        <v>CRY(H) 4-0</v>
      </c>
      <c r="X280" t="str">
        <f ca="1">IF(RIGHT(FPL_Combined[[#Headers],[Gameweek 23]],2)&lt;$B$622,INDEX(FPL_Results_Extract[Gameweek 23],MATCH($A280,FPL_Results_Extract[[Player]:[Player]],0)),INDEX(Team_Key[[Abbreviation]:[Abbreviation]],MATCH(LEFT(INDEX(FPL_Fixtures_Extract[],MATCH($A280,FPL_Fixtures_Extract[[Player]:[Player]],0),MATCH(FPL_Combined[[#Headers],[Gameweek 23]],FPL_Fixtures_Extract[#Headers],0)),LEN(INDEX(FPL_Fixtures_Extract[],MATCH($A280,FPL_Fixtures_Extract[[Player]:[Player]],0),MATCH(FPL_Combined[[#Headers],[Gameweek 23]],FPL_Fixtures_Extract[#Headers],0)))-4),Team_Key[[Full Name]:[Full Name]],0))&amp;RIGHT(INDEX(FPL_Fixtures_Extract[],MATCH($A280,FPL_Fixtures_Extract[[Player]:[Player]],0),MATCH(FPL_Combined[[#Headers],[Gameweek 23]],FPL_Fixtures_Extract[#Headers],0)),3))</f>
        <v>WHU(A) 2-2</v>
      </c>
      <c r="Y280" t="str">
        <f ca="1">IF(RIGHT(FPL_Combined[[#Headers],[Gameweek 24]],2)&lt;$B$622,INDEX(FPL_Results_Extract[Team],MATCH($A280,FPL_Results_Extract[[Player]:[Player]],0)),INDEX(Team_Key[[Abbreviation]:[Abbreviation]],MATCH(LEFT(INDEX(FPL_Fixtures_Extract[],MATCH($A280,FPL_Fixtures_Extract[[Player]:[Player]],0),MATCH(FPL_Combined[[#Headers],[Gameweek 24]],FPL_Fixtures_Extract[#Headers],0)),LEN(INDEX(FPL_Fixtures_Extract[],MATCH($A280,FPL_Fixtures_Extract[[Player]:[Player]],0),MATCH(FPL_Combined[[#Headers],[Gameweek 24]],FPL_Fixtures_Extract[#Headers],0)))-4),Team_Key[[Full Name]:[Full Name]],0))&amp;RIGHT(INDEX(FPL_Fixtures_Extract[],MATCH($A280,FPL_Fixtures_Extract[[Player]:[Player]],0),MATCH(FPL_Combined[[#Headers],[Gameweek 24]],FPL_Fixtures_Extract[#Headers],0)),3))</f>
        <v>MCI</v>
      </c>
      <c r="Z280" t="str">
        <f ca="1">IF(RIGHT(FPL_Combined[[#Headers],[Gameweek 25]],2)&lt;$B$622,INDEX(FPL_Results_Extract[Player],MATCH($A280,FPL_Results_Extract[[Player]:[Player]],0)),INDEX(Team_Key[[Abbreviation]:[Abbreviation]],MATCH(LEFT(INDEX(FPL_Fixtures_Extract[],MATCH($A280,FPL_Fixtures_Extract[[Player]:[Player]],0),MATCH(FPL_Combined[[#Headers],[Gameweek 25]],FPL_Fixtures_Extract[#Headers],0)),LEN(INDEX(FPL_Fixtures_Extract[],MATCH($A280,FPL_Fixtures_Extract[[Player]:[Player]],0),MATCH(FPL_Combined[[#Headers],[Gameweek 25]],FPL_Fixtures_Extract[#Headers],0)))-4),Team_Key[[Full Name]:[Full Name]],0))&amp;RIGHT(INDEX(FPL_Fixtures_Extract[],MATCH($A280,FPL_Fixtures_Extract[[Player]:[Player]],0),MATCH(FPL_Combined[[#Headers],[Gameweek 25]],FPL_Fixtures_Extract[#Headers],0)),3))</f>
        <v>Iheanacho</v>
      </c>
      <c r="AA280" t="str">
        <f ca="1">IF(RIGHT(FPL_Combined[[#Headers],[Gameweek 26]],2)&lt;$B$622,INDEX(FPL_Results_Extract[Gameweek 01],MATCH($A280,FPL_Results_Extract[[Player]:[Player]],0)),INDEX(Team_Key[[Abbreviation]:[Abbreviation]],MATCH(LEFT(INDEX(FPL_Fixtures_Extract[],MATCH($A280,FPL_Fixtures_Extract[[Player]:[Player]],0),MATCH(FPL_Combined[[#Headers],[Gameweek 26]],FPL_Fixtures_Extract[#Headers],0)),LEN(INDEX(FPL_Fixtures_Extract[],MATCH($A280,FPL_Fixtures_Extract[[Player]:[Player]],0),MATCH(FPL_Combined[[#Headers],[Gameweek 26]],FPL_Fixtures_Extract[#Headers],0)))-4),Team_Key[[Full Name]:[Full Name]],0))&amp;RIGHT(INDEX(FPL_Fixtures_Extract[],MATCH($A280,FPL_Fixtures_Extract[[Player]:[Player]],0),MATCH(FPL_Combined[[#Headers],[Gameweek 26]],FPL_Fixtures_Extract[#Headers],0)),3))</f>
        <v>WBA(A) 3-0</v>
      </c>
      <c r="AB280" t="str">
        <f ca="1">IF(RIGHT(FPL_Combined[[#Headers],[Gameweek 27]],2)&lt;$B$622,INDEX(FPL_Results_Extract[Gameweek 02],MATCH($A280,FPL_Results_Extract[[Player]:[Player]],0)),INDEX(Team_Key[[Abbreviation]:[Abbreviation]],MATCH(LEFT(INDEX(FPL_Fixtures_Extract[],MATCH($A280,FPL_Fixtures_Extract[[Player]:[Player]],0),MATCH(FPL_Combined[[#Headers],[Gameweek 27]],FPL_Fixtures_Extract[#Headers],0)),LEN(INDEX(FPL_Fixtures_Extract[],MATCH($A280,FPL_Fixtures_Extract[[Player]:[Player]],0),MATCH(FPL_Combined[[#Headers],[Gameweek 27]],FPL_Fixtures_Extract[#Headers],0)))-4),Team_Key[[Full Name]:[Full Name]],0))&amp;RIGHT(INDEX(FPL_Fixtures_Extract[],MATCH($A280,FPL_Fixtures_Extract[[Player]:[Player]],0),MATCH(FPL_Combined[[#Headers],[Gameweek 27]],FPL_Fixtures_Extract[#Headers],0)),3))</f>
        <v>CHE(H) 3-0</v>
      </c>
      <c r="AC280" t="str">
        <f ca="1">IF(RIGHT(FPL_Combined[[#Headers],[Gameweek 28]],2)&lt;$B$622,INDEX(FPL_Results_Extract[Gameweek 03],MATCH($A280,FPL_Results_Extract[[Player]:[Player]],0)),INDEX(Team_Key[[Abbreviation]:[Abbreviation]],MATCH(LEFT(INDEX(FPL_Fixtures_Extract[],MATCH($A280,FPL_Fixtures_Extract[[Player]:[Player]],0),MATCH(FPL_Combined[[#Headers],[Gameweek 28]],FPL_Fixtures_Extract[#Headers],0)),LEN(INDEX(FPL_Fixtures_Extract[],MATCH($A280,FPL_Fixtures_Extract[[Player]:[Player]],0),MATCH(FPL_Combined[[#Headers],[Gameweek 28]],FPL_Fixtures_Extract[#Headers],0)))-4),Team_Key[[Full Name]:[Full Name]],0))&amp;RIGHT(INDEX(FPL_Fixtures_Extract[],MATCH($A280,FPL_Fixtures_Extract[[Player]:[Player]],0),MATCH(FPL_Combined[[#Headers],[Gameweek 28]],FPL_Fixtures_Extract[#Headers],0)),3))</f>
        <v>EVE(A) 2-0</v>
      </c>
      <c r="AD280" t="str">
        <f ca="1">IF(RIGHT(FPL_Combined[[#Headers],[Gameweek 29]],2)&lt;$B$622,INDEX(FPL_Results_Extract[Gameweek 04],MATCH($A280,FPL_Results_Extract[[Player]:[Player]],0)),INDEX(Team_Key[[Abbreviation]:[Abbreviation]],MATCH(LEFT(INDEX(FPL_Fixtures_Extract[],MATCH($A280,FPL_Fixtures_Extract[[Player]:[Player]],0),MATCH(FPL_Combined[[#Headers],[Gameweek 29]],FPL_Fixtures_Extract[#Headers],0)),LEN(INDEX(FPL_Fixtures_Extract[],MATCH($A280,FPL_Fixtures_Extract[[Player]:[Player]],0),MATCH(FPL_Combined[[#Headers],[Gameweek 29]],FPL_Fixtures_Extract[#Headers],0)))-4),Team_Key[[Full Name]:[Full Name]],0))&amp;RIGHT(INDEX(FPL_Fixtures_Extract[],MATCH($A280,FPL_Fixtures_Extract[[Player]:[Player]],0),MATCH(FPL_Combined[[#Headers],[Gameweek 29]],FPL_Fixtures_Extract[#Headers],0)),3))</f>
        <v>AVL(H)</v>
      </c>
      <c r="AE280" t="str">
        <f ca="1">IF(RIGHT(FPL_Combined[[#Headers],[Gameweek 30]],2)&lt;$B$622,INDEX(FPL_Results_Extract[Gameweek 05],MATCH($A280,FPL_Results_Extract[[Player]:[Player]],0)),INDEX(Team_Key[[Abbreviation]:[Abbreviation]],MATCH(LEFT(INDEX(FPL_Fixtures_Extract[],MATCH($A280,FPL_Fixtures_Extract[[Player]:[Player]],0),MATCH(FPL_Combined[[#Headers],[Gameweek 30]],FPL_Fixtures_Extract[#Headers],0)),LEN(INDEX(FPL_Fixtures_Extract[],MATCH($A280,FPL_Fixtures_Extract[[Player]:[Player]],0),MATCH(FPL_Combined[[#Headers],[Gameweek 30]],FPL_Fixtures_Extract[#Headers],0)))-4),Team_Key[[Full Name]:[Full Name]],0))&amp;RIGHT(INDEX(FPL_Fixtures_Extract[],MATCH($A280,FPL_Fixtures_Extract[[Player]:[Player]],0),MATCH(FPL_Combined[[#Headers],[Gameweek 30]],FPL_Fixtures_Extract[#Headers],0)),3))</f>
        <v>NOR(A)</v>
      </c>
      <c r="AF280" t="str">
        <f ca="1">IF(RIGHT(FPL_Combined[[#Headers],[Gameweek 31]],2)&lt;$B$622,INDEX(FPL_Results_Extract[Gameweek 06],MATCH($A280,FPL_Results_Extract[[Player]:[Player]],0)),INDEX(Team_Key[[Abbreviation]:[Abbreviation]],MATCH(LEFT(INDEX(FPL_Fixtures_Extract[],MATCH($A280,FPL_Fixtures_Extract[[Player]:[Player]],0),MATCH(FPL_Combined[[#Headers],[Gameweek 31]],FPL_Fixtures_Extract[#Headers],0)),LEN(INDEX(FPL_Fixtures_Extract[],MATCH($A280,FPL_Fixtures_Extract[[Player]:[Player]],0),MATCH(FPL_Combined[[#Headers],[Gameweek 31]],FPL_Fixtures_Extract[#Headers],0)))-4),Team_Key[[Full Name]:[Full Name]],0))&amp;RIGHT(INDEX(FPL_Fixtures_Extract[],MATCH($A280,FPL_Fixtures_Extract[[Player]:[Player]],0),MATCH(FPL_Combined[[#Headers],[Gameweek 31]],FPL_Fixtures_Extract[#Headers],0)),3))</f>
        <v>MUN(H)</v>
      </c>
      <c r="AG280" t="str">
        <f ca="1">IF(RIGHT(FPL_Combined[[#Headers],[Gameweek 32]],2)&lt;$B$622,INDEX(FPL_Results_Extract[Gameweek 07],MATCH($A280,FPL_Results_Extract[[Player]:[Player]],0)),INDEX(Team_Key[[Abbreviation]:[Abbreviation]],MATCH(LEFT(INDEX(FPL_Fixtures_Extract[],MATCH($A280,FPL_Fixtures_Extract[[Player]:[Player]],0),MATCH(FPL_Combined[[#Headers],[Gameweek 32]],FPL_Fixtures_Extract[#Headers],0)),LEN(INDEX(FPL_Fixtures_Extract[],MATCH($A280,FPL_Fixtures_Extract[[Player]:[Player]],0),MATCH(FPL_Combined[[#Headers],[Gameweek 32]],FPL_Fixtures_Extract[#Headers],0)))-4),Team_Key[[Full Name]:[Full Name]],0))&amp;RIGHT(INDEX(FPL_Fixtures_Extract[],MATCH($A280,FPL_Fixtures_Extract[[Player]:[Player]],0),MATCH(FPL_Combined[[#Headers],[Gameweek 32]],FPL_Fixtures_Extract[#Headers],0)),3))</f>
        <v>BOU(A)</v>
      </c>
      <c r="AH280" t="str">
        <f ca="1">IF(RIGHT(FPL_Combined[[#Headers],[Gameweek 33]],2)&lt;$B$622,INDEX(FPL_Results_Extract[Gameweek 08],MATCH($A280,FPL_Results_Extract[[Player]:[Player]],0)),INDEX(Team_Key[[Abbreviation]:[Abbreviation]],MATCH(LEFT(INDEX(FPL_Fixtures_Extract[],MATCH($A280,FPL_Fixtures_Extract[[Player]:[Player]],0),MATCH(FPL_Combined[[#Headers],[Gameweek 33]],FPL_Fixtures_Extract[#Headers],0)),LEN(INDEX(FPL_Fixtures_Extract[],MATCH($A280,FPL_Fixtures_Extract[[Player]:[Player]],0),MATCH(FPL_Combined[[#Headers],[Gameweek 33]],FPL_Fixtures_Extract[#Headers],0)))-4),Team_Key[[Full Name]:[Full Name]],0))&amp;RIGHT(INDEX(FPL_Fixtures_Extract[],MATCH($A280,FPL_Fixtures_Extract[[Player]:[Player]],0),MATCH(FPL_Combined[[#Headers],[Gameweek 33]],FPL_Fixtures_Extract[#Headers],0)),3))</f>
        <v>WBA(H)</v>
      </c>
      <c r="AI280" t="str">
        <f ca="1">IF(RIGHT(FPL_Combined[[#Headers],[Gameweek 34]],2)&lt;$B$622,INDEX(FPL_Results_Extract[Gameweek 09],MATCH($A280,FPL_Results_Extract[[Player]:[Player]],0)),INDEX(Team_Key[[Abbreviation]:[Abbreviation]],MATCH(LEFT(INDEX(FPL_Fixtures_Extract[],MATCH($A280,FPL_Fixtures_Extract[[Player]:[Player]],0),MATCH(FPL_Combined[[#Headers],[Gameweek 34]],FPL_Fixtures_Extract[#Headers],0)),LEN(INDEX(FPL_Fixtures_Extract[],MATCH($A280,FPL_Fixtures_Extract[[Player]:[Player]],0),MATCH(FPL_Combined[[#Headers],[Gameweek 34]],FPL_Fixtures_Extract[#Headers],0)))-4),Team_Key[[Full Name]:[Full Name]],0))&amp;RIGHT(INDEX(FPL_Fixtures_Extract[],MATCH($A280,FPL_Fixtures_Extract[[Player]:[Player]],0),MATCH(FPL_Combined[[#Headers],[Gameweek 34]],FPL_Fixtures_Extract[#Headers],0)),3))</f>
        <v>CHE(A)</v>
      </c>
      <c r="AJ280" t="str">
        <f ca="1">IF(RIGHT(FPL_Combined[[#Headers],[Gameweek 35]],2)&lt;$B$622,INDEX(FPL_Results_Extract[Gameweek 10],MATCH($A280,FPL_Results_Extract[[Player]:[Player]],0)),INDEX(Team_Key[[Abbreviation]:[Abbreviation]],MATCH(LEFT(INDEX(FPL_Fixtures_Extract[],MATCH($A280,FPL_Fixtures_Extract[[Player]:[Player]],0),MATCH(FPL_Combined[[#Headers],[Gameweek 35]],FPL_Fixtures_Extract[#Headers],0)),LEN(INDEX(FPL_Fixtures_Extract[],MATCH($A280,FPL_Fixtures_Extract[[Player]:[Player]],0),MATCH(FPL_Combined[[#Headers],[Gameweek 35]],FPL_Fixtures_Extract[#Headers],0)))-4),Team_Key[[Full Name]:[Full Name]],0))&amp;RIGHT(INDEX(FPL_Fixtures_Extract[],MATCH($A280,FPL_Fixtures_Extract[[Player]:[Player]],0),MATCH(FPL_Combined[[#Headers],[Gameweek 35]],FPL_Fixtures_Extract[#Headers],0)),3))</f>
        <v>STK(H)</v>
      </c>
      <c r="AK280" t="str">
        <f ca="1">IF(RIGHT(FPL_Combined[[#Headers],[Gameweek 36]],2)&lt;$B$622,INDEX(FPL_Results_Extract[Gameweek 11],MATCH($A280,FPL_Results_Extract[[Player]:[Player]],0)),INDEX(Team_Key[[Abbreviation]:[Abbreviation]],MATCH(LEFT(INDEX(FPL_Fixtures_Extract[],MATCH($A280,FPL_Fixtures_Extract[[Player]:[Player]],0),MATCH(FPL_Combined[[#Headers],[Gameweek 36]],FPL_Fixtures_Extract[#Headers],0)),LEN(INDEX(FPL_Fixtures_Extract[],MATCH($A280,FPL_Fixtures_Extract[[Player]:[Player]],0),MATCH(FPL_Combined[[#Headers],[Gameweek 36]],FPL_Fixtures_Extract[#Headers],0)))-4),Team_Key[[Full Name]:[Full Name]],0))&amp;RIGHT(INDEX(FPL_Fixtures_Extract[],MATCH($A280,FPL_Fixtures_Extract[[Player]:[Player]],0),MATCH(FPL_Combined[[#Headers],[Gameweek 36]],FPL_Fixtures_Extract[#Headers],0)),3))</f>
        <v>SOU(A)</v>
      </c>
      <c r="AL280" t="str">
        <f ca="1">IF(RIGHT(FPL_Combined[[#Headers],[Gameweek 37]],2)&lt;$B$622,INDEX(FPL_Results_Extract[Gameweek 12],MATCH($A280,FPL_Results_Extract[[Player]:[Player]],0)),INDEX(Team_Key[[Abbreviation]:[Abbreviation]],MATCH(LEFT(INDEX(FPL_Fixtures_Extract[],MATCH($A280,FPL_Fixtures_Extract[[Player]:[Player]],0),MATCH(FPL_Combined[[#Headers],[Gameweek 37]],FPL_Fixtures_Extract[#Headers],0)),LEN(INDEX(FPL_Fixtures_Extract[],MATCH($A280,FPL_Fixtures_Extract[[Player]:[Player]],0),MATCH(FPL_Combined[[#Headers],[Gameweek 37]],FPL_Fixtures_Extract[#Headers],0)))-4),Team_Key[[Full Name]:[Full Name]],0))&amp;RIGHT(INDEX(FPL_Fixtures_Extract[],MATCH($A280,FPL_Fixtures_Extract[[Player]:[Player]],0),MATCH(FPL_Combined[[#Headers],[Gameweek 37]],FPL_Fixtures_Extract[#Headers],0)),3))</f>
        <v>ARS(H)</v>
      </c>
      <c r="AM280" t="str">
        <f ca="1">IF(RIGHT(FPL_Combined[[#Headers],[Gameweek 38]],2)&lt;$B$622,INDEX(FPL_Results_Extract[Gameweek 13],MATCH($A280,FPL_Results_Extract[[Player]:[Player]],0)),INDEX(Team_Key[[Abbreviation]:[Abbreviation]],MATCH(LEFT(INDEX(FPL_Fixtures_Extract[],MATCH($A280,FPL_Fixtures_Extract[[Player]:[Player]],0),MATCH(FPL_Combined[[#Headers],[Gameweek 38]],FPL_Fixtures_Extract[#Headers],0)),LEN(INDEX(FPL_Fixtures_Extract[],MATCH($A280,FPL_Fixtures_Extract[[Player]:[Player]],0),MATCH(FPL_Combined[[#Headers],[Gameweek 38]],FPL_Fixtures_Extract[#Headers],0)))-4),Team_Key[[Full Name]:[Full Name]],0))&amp;RIGHT(INDEX(FPL_Fixtures_Extract[],MATCH($A280,FPL_Fixtures_Extract[[Player]:[Player]],0),MATCH(FPL_Combined[[#Headers],[Gameweek 38]],FPL_Fixtures_Extract[#Headers],0)),3))</f>
        <v>SWA(A)</v>
      </c>
    </row>
    <row r="281" spans="1:39" x14ac:dyDescent="0.45">
      <c r="A281" t="s">
        <v>130</v>
      </c>
      <c r="B281" t="str">
        <f ca="1">IF(RIGHT(FPL_Combined[[#Headers],[Gameweek 01]],2)&lt;$B$622,INDEX(FPL_Results_Extract[Gameweek 01],MATCH($A281,FPL_Results_Extract[[Player]:[Player]],0)),INDEX(Team_Key[[Abbreviation]:[Abbreviation]],MATCH(LEFT(INDEX(FPL_Fixtures_Extract[],MATCH($A281,FPL_Fixtures_Extract[[Player]:[Player]],0),MATCH(FPL_Combined[[#Headers],[Gameweek 01]],FPL_Fixtures_Extract[#Headers],0)),LEN(INDEX(FPL_Fixtures_Extract[],MATCH($A281,FPL_Fixtures_Extract[[Player]:[Player]],0),MATCH(FPL_Combined[[#Headers],[Gameweek 01]],FPL_Fixtures_Extract[#Headers],0)))-4),Team_Key[[Full Name]:[Full Name]],0))&amp;RIGHT(INDEX(FPL_Fixtures_Extract[],MATCH($A281,FPL_Fixtures_Extract[[Player]:[Player]],0),MATCH(FPL_Combined[[#Headers],[Gameweek 01]],FPL_Fixtures_Extract[#Headers],0)),3))</f>
        <v>STK(A) 1-0</v>
      </c>
      <c r="C281" t="str">
        <f ca="1">IF(RIGHT(FPL_Combined[[#Headers],[Gameweek 02]],2)&lt;$B$622,INDEX(FPL_Results_Extract[Gameweek 02],MATCH($A281,FPL_Results_Extract[[Player]:[Player]],0)),INDEX(Team_Key[[Abbreviation]:[Abbreviation]],MATCH(LEFT(INDEX(FPL_Fixtures_Extract[],MATCH($A281,FPL_Fixtures_Extract[[Player]:[Player]],0),MATCH(FPL_Combined[[#Headers],[Gameweek 02]],FPL_Fixtures_Extract[#Headers],0)),LEN(INDEX(FPL_Fixtures_Extract[],MATCH($A281,FPL_Fixtures_Extract[[Player]:[Player]],0),MATCH(FPL_Combined[[#Headers],[Gameweek 02]],FPL_Fixtures_Extract[#Headers],0)))-4),Team_Key[[Full Name]:[Full Name]],0))&amp;RIGHT(INDEX(FPL_Fixtures_Extract[],MATCH($A281,FPL_Fixtures_Extract[[Player]:[Player]],0),MATCH(FPL_Combined[[#Headers],[Gameweek 02]],FPL_Fixtures_Extract[#Headers],0)),3))</f>
        <v>BOU(H) 1-0</v>
      </c>
      <c r="D281" t="str">
        <f ca="1">IF(RIGHT(FPL_Combined[[#Headers],[Gameweek 03]],2)&lt;$B$622,INDEX(FPL_Results_Extract[Gameweek 03],MATCH($A281,FPL_Results_Extract[[Player]:[Player]],0)),INDEX(Team_Key[[Abbreviation]:[Abbreviation]],MATCH(LEFT(INDEX(FPL_Fixtures_Extract[],MATCH($A281,FPL_Fixtures_Extract[[Player]:[Player]],0),MATCH(FPL_Combined[[#Headers],[Gameweek 03]],FPL_Fixtures_Extract[#Headers],0)),LEN(INDEX(FPL_Fixtures_Extract[],MATCH($A281,FPL_Fixtures_Extract[[Player]:[Player]],0),MATCH(FPL_Combined[[#Headers],[Gameweek 03]],FPL_Fixtures_Extract[#Headers],0)))-4),Team_Key[[Full Name]:[Full Name]],0))&amp;RIGHT(INDEX(FPL_Fixtures_Extract[],MATCH($A281,FPL_Fixtures_Extract[[Player]:[Player]],0),MATCH(FPL_Combined[[#Headers],[Gameweek 03]],FPL_Fixtures_Extract[#Headers],0)),3))</f>
        <v>ARS(A) 0-0</v>
      </c>
      <c r="E281" t="str">
        <f ca="1">IF(RIGHT(FPL_Combined[[#Headers],[Gameweek 04]],2)&lt;$B$622,INDEX(FPL_Results_Extract[Gameweek 04],MATCH($A281,FPL_Results_Extract[[Player]:[Player]],0)),INDEX(Team_Key[[Abbreviation]:[Abbreviation]],MATCH(LEFT(INDEX(FPL_Fixtures_Extract[],MATCH($A281,FPL_Fixtures_Extract[[Player]:[Player]],0),MATCH(FPL_Combined[[#Headers],[Gameweek 04]],FPL_Fixtures_Extract[#Headers],0)),LEN(INDEX(FPL_Fixtures_Extract[],MATCH($A281,FPL_Fixtures_Extract[[Player]:[Player]],0),MATCH(FPL_Combined[[#Headers],[Gameweek 04]],FPL_Fixtures_Extract[#Headers],0)))-4),Team_Key[[Full Name]:[Full Name]],0))&amp;RIGHT(INDEX(FPL_Fixtures_Extract[],MATCH($A281,FPL_Fixtures_Extract[[Player]:[Player]],0),MATCH(FPL_Combined[[#Headers],[Gameweek 04]],FPL_Fixtures_Extract[#Headers],0)),3))</f>
        <v>WHU(H) 0-3</v>
      </c>
      <c r="F281" t="str">
        <f ca="1">IF(RIGHT(FPL_Combined[[#Headers],[Gameweek 05]],2)&lt;$B$622,INDEX(FPL_Results_Extract[Gameweek 05],MATCH($A281,FPL_Results_Extract[[Player]:[Player]],0)),INDEX(Team_Key[[Abbreviation]:[Abbreviation]],MATCH(LEFT(INDEX(FPL_Fixtures_Extract[],MATCH($A281,FPL_Fixtures_Extract[[Player]:[Player]],0),MATCH(FPL_Combined[[#Headers],[Gameweek 05]],FPL_Fixtures_Extract[#Headers],0)),LEN(INDEX(FPL_Fixtures_Extract[],MATCH($A281,FPL_Fixtures_Extract[[Player]:[Player]],0),MATCH(FPL_Combined[[#Headers],[Gameweek 05]],FPL_Fixtures_Extract[#Headers],0)))-4),Team_Key[[Full Name]:[Full Name]],0))&amp;RIGHT(INDEX(FPL_Fixtures_Extract[],MATCH($A281,FPL_Fixtures_Extract[[Player]:[Player]],0),MATCH(FPL_Combined[[#Headers],[Gameweek 05]],FPL_Fixtures_Extract[#Headers],0)),3))</f>
        <v>LEI(A) 2-3</v>
      </c>
      <c r="G281" t="str">
        <f ca="1">IF(RIGHT(FPL_Combined[[#Headers],[Gameweek 06]],2)&lt;$B$622,INDEX(FPL_Results_Extract[Gameweek 06],MATCH($A281,FPL_Results_Extract[[Player]:[Player]],0)),INDEX(Team_Key[[Abbreviation]:[Abbreviation]],MATCH(LEFT(INDEX(FPL_Fixtures_Extract[],MATCH($A281,FPL_Fixtures_Extract[[Player]:[Player]],0),MATCH(FPL_Combined[[#Headers],[Gameweek 06]],FPL_Fixtures_Extract[#Headers],0)),LEN(INDEX(FPL_Fixtures_Extract[],MATCH($A281,FPL_Fixtures_Extract[[Player]:[Player]],0),MATCH(FPL_Combined[[#Headers],[Gameweek 06]],FPL_Fixtures_Extract[#Headers],0)))-4),Team_Key[[Full Name]:[Full Name]],0))&amp;RIGHT(INDEX(FPL_Fixtures_Extract[],MATCH($A281,FPL_Fixtures_Extract[[Player]:[Player]],0),MATCH(FPL_Combined[[#Headers],[Gameweek 06]],FPL_Fixtures_Extract[#Headers],0)),3))</f>
        <v>WBA(H) 0-1</v>
      </c>
      <c r="H281" t="str">
        <f ca="1">IF(RIGHT(FPL_Combined[[#Headers],[Gameweek 07]],2)&lt;$B$622,INDEX(FPL_Results_Extract[Gameweek 07],MATCH($A281,FPL_Results_Extract[[Player]:[Player]],0)),INDEX(Team_Key[[Abbreviation]:[Abbreviation]],MATCH(LEFT(INDEX(FPL_Fixtures_Extract[],MATCH($A281,FPL_Fixtures_Extract[[Player]:[Player]],0),MATCH(FPL_Combined[[#Headers],[Gameweek 07]],FPL_Fixtures_Extract[#Headers],0)),LEN(INDEX(FPL_Fixtures_Extract[],MATCH($A281,FPL_Fixtures_Extract[[Player]:[Player]],0),MATCH(FPL_Combined[[#Headers],[Gameweek 07]],FPL_Fixtures_Extract[#Headers],0)))-4),Team_Key[[Full Name]:[Full Name]],0))&amp;RIGHT(INDEX(FPL_Fixtures_Extract[],MATCH($A281,FPL_Fixtures_Extract[[Player]:[Player]],0),MATCH(FPL_Combined[[#Headers],[Gameweek 07]],FPL_Fixtures_Extract[#Headers],0)),3))</f>
        <v>LIV(A) 2-3</v>
      </c>
      <c r="I281" t="str">
        <f ca="1">IF(RIGHT(FPL_Combined[[#Headers],[Gameweek 08]],2)&lt;$B$622,INDEX(FPL_Results_Extract[Gameweek 08],MATCH($A281,FPL_Results_Extract[[Player]:[Player]],0)),INDEX(Team_Key[[Abbreviation]:[Abbreviation]],MATCH(LEFT(INDEX(FPL_Fixtures_Extract[],MATCH($A281,FPL_Fixtures_Extract[[Player]:[Player]],0),MATCH(FPL_Combined[[#Headers],[Gameweek 08]],FPL_Fixtures_Extract[#Headers],0)),LEN(INDEX(FPL_Fixtures_Extract[],MATCH($A281,FPL_Fixtures_Extract[[Player]:[Player]],0),MATCH(FPL_Combined[[#Headers],[Gameweek 08]],FPL_Fixtures_Extract[#Headers],0)))-4),Team_Key[[Full Name]:[Full Name]],0))&amp;RIGHT(INDEX(FPL_Fixtures_Extract[],MATCH($A281,FPL_Fixtures_Extract[[Player]:[Player]],0),MATCH(FPL_Combined[[#Headers],[Gameweek 08]],FPL_Fixtures_Extract[#Headers],0)),3))</f>
        <v>STK(H) 0-1</v>
      </c>
      <c r="J281" t="str">
        <f ca="1">IF(RIGHT(FPL_Combined[[#Headers],[Gameweek 09]],2)&lt;$B$622,INDEX(FPL_Results_Extract[Gameweek 09],MATCH($A281,FPL_Results_Extract[[Player]:[Player]],0)),INDEX(Team_Key[[Abbreviation]:[Abbreviation]],MATCH(LEFT(INDEX(FPL_Fixtures_Extract[],MATCH($A281,FPL_Fixtures_Extract[[Player]:[Player]],0),MATCH(FPL_Combined[[#Headers],[Gameweek 09]],FPL_Fixtures_Extract[#Headers],0)),LEN(INDEX(FPL_Fixtures_Extract[],MATCH($A281,FPL_Fixtures_Extract[[Player]:[Player]],0),MATCH(FPL_Combined[[#Headers],[Gameweek 09]],FPL_Fixtures_Extract[#Headers],0)))-4),Team_Key[[Full Name]:[Full Name]],0))&amp;RIGHT(INDEX(FPL_Fixtures_Extract[],MATCH($A281,FPL_Fixtures_Extract[[Player]:[Player]],0),MATCH(FPL_Combined[[#Headers],[Gameweek 09]],FPL_Fixtures_Extract[#Headers],0)),3))</f>
        <v>CHE(A) 0-2</v>
      </c>
      <c r="K281" t="str">
        <f ca="1">IF(RIGHT(FPL_Combined[[#Headers],[Gameweek 10]],2)&lt;$B$622,INDEX(FPL_Results_Extract[Gameweek 10],MATCH($A281,FPL_Results_Extract[[Player]:[Player]],0)),INDEX(Team_Key[[Abbreviation]:[Abbreviation]],MATCH(LEFT(INDEX(FPL_Fixtures_Extract[],MATCH($A281,FPL_Fixtures_Extract[[Player]:[Player]],0),MATCH(FPL_Combined[[#Headers],[Gameweek 10]],FPL_Fixtures_Extract[#Headers],0)),LEN(INDEX(FPL_Fixtures_Extract[],MATCH($A281,FPL_Fixtures_Extract[[Player]:[Player]],0),MATCH(FPL_Combined[[#Headers],[Gameweek 10]],FPL_Fixtures_Extract[#Headers],0)))-4),Team_Key[[Full Name]:[Full Name]],0))&amp;RIGHT(INDEX(FPL_Fixtures_Extract[],MATCH($A281,FPL_Fixtures_Extract[[Player]:[Player]],0),MATCH(FPL_Combined[[#Headers],[Gameweek 10]],FPL_Fixtures_Extract[#Headers],0)),3))</f>
        <v>SWA(H) 1-2</v>
      </c>
      <c r="L281" t="str">
        <f ca="1">IF(RIGHT(FPL_Combined[[#Headers],[Gameweek 11]],2)&lt;$B$622,INDEX(FPL_Results_Extract[Gameweek 11],MATCH($A281,FPL_Results_Extract[[Player]:[Player]],0)),INDEX(Team_Key[[Abbreviation]:[Abbreviation]],MATCH(LEFT(INDEX(FPL_Fixtures_Extract[],MATCH($A281,FPL_Fixtures_Extract[[Player]:[Player]],0),MATCH(FPL_Combined[[#Headers],[Gameweek 11]],FPL_Fixtures_Extract[#Headers],0)),LEN(INDEX(FPL_Fixtures_Extract[],MATCH($A281,FPL_Fixtures_Extract[[Player]:[Player]],0),MATCH(FPL_Combined[[#Headers],[Gameweek 11]],FPL_Fixtures_Extract[#Headers],0)))-4),Team_Key[[Full Name]:[Full Name]],0))&amp;RIGHT(INDEX(FPL_Fixtures_Extract[],MATCH($A281,FPL_Fixtures_Extract[[Player]:[Player]],0),MATCH(FPL_Combined[[#Headers],[Gameweek 11]],FPL_Fixtures_Extract[#Headers],0)),3))</f>
        <v>TOT(A) 1-3</v>
      </c>
      <c r="M281" t="str">
        <f ca="1">IF(RIGHT(FPL_Combined[[#Headers],[Gameweek 12]],2)&lt;$B$622,INDEX(FPL_Results_Extract[Gameweek 12],MATCH($A281,FPL_Results_Extract[[Player]:[Player]],0)),INDEX(Team_Key[[Abbreviation]:[Abbreviation]],MATCH(LEFT(INDEX(FPL_Fixtures_Extract[],MATCH($A281,FPL_Fixtures_Extract[[Player]:[Player]],0),MATCH(FPL_Combined[[#Headers],[Gameweek 12]],FPL_Fixtures_Extract[#Headers],0)),LEN(INDEX(FPL_Fixtures_Extract[],MATCH($A281,FPL_Fixtures_Extract[[Player]:[Player]],0),MATCH(FPL_Combined[[#Headers],[Gameweek 12]],FPL_Fixtures_Extract[#Headers],0)))-4),Team_Key[[Full Name]:[Full Name]],0))&amp;RIGHT(INDEX(FPL_Fixtures_Extract[],MATCH($A281,FPL_Fixtures_Extract[[Player]:[Player]],0),MATCH(FPL_Combined[[#Headers],[Gameweek 12]],FPL_Fixtures_Extract[#Headers],0)),3))</f>
        <v>MCI(H) 0-0</v>
      </c>
      <c r="N281" t="str">
        <f ca="1">IF(RIGHT(FPL_Combined[[#Headers],[Gameweek 13]],2)&lt;$B$622,INDEX(FPL_Results_Extract[Gameweek 13],MATCH($A281,FPL_Results_Extract[[Player]:[Player]],0)),INDEX(Team_Key[[Abbreviation]:[Abbreviation]],MATCH(LEFT(INDEX(FPL_Fixtures_Extract[],MATCH($A281,FPL_Fixtures_Extract[[Player]:[Player]],0),MATCH(FPL_Combined[[#Headers],[Gameweek 13]],FPL_Fixtures_Extract[#Headers],0)),LEN(INDEX(FPL_Fixtures_Extract[],MATCH($A281,FPL_Fixtures_Extract[[Player]:[Player]],0),MATCH(FPL_Combined[[#Headers],[Gameweek 13]],FPL_Fixtures_Extract[#Headers],0)))-4),Team_Key[[Full Name]:[Full Name]],0))&amp;RIGHT(INDEX(FPL_Fixtures_Extract[],MATCH($A281,FPL_Fixtures_Extract[[Player]:[Player]],0),MATCH(FPL_Combined[[#Headers],[Gameweek 13]],FPL_Fixtures_Extract[#Headers],0)),3))</f>
        <v>EVE(A) 0-4</v>
      </c>
      <c r="O281" t="str">
        <f ca="1">IF(RIGHT(FPL_Combined[[#Headers],[Gameweek 14]],2)&lt;$B$622,INDEX(FPL_Results_Extract[Gameweek 14],MATCH($A281,FPL_Results_Extract[[Player]:[Player]],0)),INDEX(Team_Key[[Abbreviation]:[Abbreviation]],MATCH(LEFT(INDEX(FPL_Fixtures_Extract[],MATCH($A281,FPL_Fixtures_Extract[[Player]:[Player]],0),MATCH(FPL_Combined[[#Headers],[Gameweek 14]],FPL_Fixtures_Extract[#Headers],0)),LEN(INDEX(FPL_Fixtures_Extract[],MATCH($A281,FPL_Fixtures_Extract[[Player]:[Player]],0),MATCH(FPL_Combined[[#Headers],[Gameweek 14]],FPL_Fixtures_Extract[#Headers],0)))-4),Team_Key[[Full Name]:[Full Name]],0))&amp;RIGHT(INDEX(FPL_Fixtures_Extract[],MATCH($A281,FPL_Fixtures_Extract[[Player]:[Player]],0),MATCH(FPL_Combined[[#Headers],[Gameweek 14]],FPL_Fixtures_Extract[#Headers],0)),3))</f>
        <v>WAT(H) 2-3</v>
      </c>
      <c r="P281" t="str">
        <f ca="1">IF(RIGHT(FPL_Combined[[#Headers],[Gameweek 15]],2)&lt;$B$622,INDEX(FPL_Results_Extract[Gameweek 15],MATCH($A281,FPL_Results_Extract[[Player]:[Player]],0)),INDEX(Team_Key[[Abbreviation]:[Abbreviation]],MATCH(LEFT(INDEX(FPL_Fixtures_Extract[],MATCH($A281,FPL_Fixtures_Extract[[Player]:[Player]],0),MATCH(FPL_Combined[[#Headers],[Gameweek 15]],FPL_Fixtures_Extract[#Headers],0)),LEN(INDEX(FPL_Fixtures_Extract[],MATCH($A281,FPL_Fixtures_Extract[[Player]:[Player]],0),MATCH(FPL_Combined[[#Headers],[Gameweek 15]],FPL_Fixtures_Extract[#Headers],0)))-4),Team_Key[[Full Name]:[Full Name]],0))&amp;RIGHT(INDEX(FPL_Fixtures_Extract[],MATCH($A281,FPL_Fixtures_Extract[[Player]:[Player]],0),MATCH(FPL_Combined[[#Headers],[Gameweek 15]],FPL_Fixtures_Extract[#Headers],0)),3))</f>
        <v>SOU(A) 1-1</v>
      </c>
      <c r="Q281" t="str">
        <f ca="1">IF(RIGHT(FPL_Combined[[#Headers],[Gameweek 16]],2)&lt;$B$622,INDEX(FPL_Results_Extract[Gameweek 16],MATCH($A281,FPL_Results_Extract[[Player]:[Player]],0)),INDEX(Team_Key[[Abbreviation]:[Abbreviation]],MATCH(LEFT(INDEX(FPL_Fixtures_Extract[],MATCH($A281,FPL_Fixtures_Extract[[Player]:[Player]],0),MATCH(FPL_Combined[[#Headers],[Gameweek 16]],FPL_Fixtures_Extract[#Headers],0)),LEN(INDEX(FPL_Fixtures_Extract[],MATCH($A281,FPL_Fixtures_Extract[[Player]:[Player]],0),MATCH(FPL_Combined[[#Headers],[Gameweek 16]],FPL_Fixtures_Extract[#Headers],0)))-4),Team_Key[[Full Name]:[Full Name]],0))&amp;RIGHT(INDEX(FPL_Fixtures_Extract[],MATCH($A281,FPL_Fixtures_Extract[[Player]:[Player]],0),MATCH(FPL_Combined[[#Headers],[Gameweek 16]],FPL_Fixtures_Extract[#Headers],0)),3))</f>
        <v>ARS(H) 0-2</v>
      </c>
      <c r="R281" t="str">
        <f ca="1">IF(RIGHT(FPL_Combined[[#Headers],[Gameweek 17]],2)&lt;$B$622,INDEX(FPL_Results_Extract[Gameweek 17],MATCH($A281,FPL_Results_Extract[[Player]:[Player]],0)),INDEX(Team_Key[[Abbreviation]:[Abbreviation]],MATCH(LEFT(INDEX(FPL_Fixtures_Extract[],MATCH($A281,FPL_Fixtures_Extract[[Player]:[Player]],0),MATCH(FPL_Combined[[#Headers],[Gameweek 17]],FPL_Fixtures_Extract[#Headers],0)),LEN(INDEX(FPL_Fixtures_Extract[],MATCH($A281,FPL_Fixtures_Extract[[Player]:[Player]],0),MATCH(FPL_Combined[[#Headers],[Gameweek 17]],FPL_Fixtures_Extract[#Headers],0)))-4),Team_Key[[Full Name]:[Full Name]],0))&amp;RIGHT(INDEX(FPL_Fixtures_Extract[],MATCH($A281,FPL_Fixtures_Extract[[Player]:[Player]],0),MATCH(FPL_Combined[[#Headers],[Gameweek 17]],FPL_Fixtures_Extract[#Headers],0)),3))</f>
        <v>NEW(A) 1-1</v>
      </c>
      <c r="S281" t="str">
        <f ca="1">IF(RIGHT(FPL_Combined[[#Headers],[Gameweek 18]],2)&lt;$B$622,INDEX(FPL_Results_Extract[Gameweek 18],MATCH($A281,FPL_Results_Extract[[Player]:[Player]],0)),INDEX(Team_Key[[Abbreviation]:[Abbreviation]],MATCH(LEFT(INDEX(FPL_Fixtures_Extract[],MATCH($A281,FPL_Fixtures_Extract[[Player]:[Player]],0),MATCH(FPL_Combined[[#Headers],[Gameweek 18]],FPL_Fixtures_Extract[#Headers],0)),LEN(INDEX(FPL_Fixtures_Extract[],MATCH($A281,FPL_Fixtures_Extract[[Player]:[Player]],0),MATCH(FPL_Combined[[#Headers],[Gameweek 18]],FPL_Fixtures_Extract[#Headers],0)))-4),Team_Key[[Full Name]:[Full Name]],0))&amp;RIGHT(INDEX(FPL_Fixtures_Extract[],MATCH($A281,FPL_Fixtures_Extract[[Player]:[Player]],0),MATCH(FPL_Combined[[#Headers],[Gameweek 18]],FPL_Fixtures_Extract[#Headers],0)),3))</f>
        <v>WHU(H) 1-1</v>
      </c>
      <c r="T281" t="str">
        <f ca="1">IF(RIGHT(FPL_Combined[[#Headers],[Gameweek 19]],2)&lt;$B$622,INDEX(FPL_Results_Extract[Gameweek 19],MATCH($A281,FPL_Results_Extract[[Player]:[Player]],0)),INDEX(Team_Key[[Abbreviation]:[Abbreviation]],MATCH(LEFT(INDEX(FPL_Fixtures_Extract[],MATCH($A281,FPL_Fixtures_Extract[[Player]:[Player]],0),MATCH(FPL_Combined[[#Headers],[Gameweek 19]],FPL_Fixtures_Extract[#Headers],0)),LEN(INDEX(FPL_Fixtures_Extract[],MATCH($A281,FPL_Fixtures_Extract[[Player]:[Player]],0),MATCH(FPL_Combined[[#Headers],[Gameweek 19]],FPL_Fixtures_Extract[#Headers],0)))-4),Team_Key[[Full Name]:[Full Name]],0))&amp;RIGHT(INDEX(FPL_Fixtures_Extract[],MATCH($A281,FPL_Fixtures_Extract[[Player]:[Player]],0),MATCH(FPL_Combined[[#Headers],[Gameweek 19]],FPL_Fixtures_Extract[#Headers],0)),3))</f>
        <v>NOR(A) 0-2</v>
      </c>
      <c r="U281" t="str">
        <f ca="1">IF(RIGHT(FPL_Combined[[#Headers],[Gameweek 20]],2)&lt;$B$622,INDEX(FPL_Results_Extract[Gameweek 20],MATCH($A281,FPL_Results_Extract[[Player]:[Player]],0)),INDEX(Team_Key[[Abbreviation]:[Abbreviation]],MATCH(LEFT(INDEX(FPL_Fixtures_Extract[],MATCH($A281,FPL_Fixtures_Extract[[Player]:[Player]],0),MATCH(FPL_Combined[[#Headers],[Gameweek 20]],FPL_Fixtures_Extract[#Headers],0)),LEN(INDEX(FPL_Fixtures_Extract[],MATCH($A281,FPL_Fixtures_Extract[[Player]:[Player]],0),MATCH(FPL_Combined[[#Headers],[Gameweek 20]],FPL_Fixtures_Extract[#Headers],0)))-4),Team_Key[[Full Name]:[Full Name]],0))&amp;RIGHT(INDEX(FPL_Fixtures_Extract[],MATCH($A281,FPL_Fixtures_Extract[[Player]:[Player]],0),MATCH(FPL_Combined[[#Headers],[Gameweek 20]],FPL_Fixtures_Extract[#Headers],0)),3))</f>
        <v>SUN(A) 1-3</v>
      </c>
      <c r="V281" t="str">
        <f ca="1">IF(RIGHT(FPL_Combined[[#Headers],[Gameweek 21]],2)&lt;$B$622,INDEX(FPL_Results_Extract[Gameweek 21],MATCH($A281,FPL_Results_Extract[[Player]:[Player]],0)),INDEX(Team_Key[[Abbreviation]:[Abbreviation]],MATCH(LEFT(INDEX(FPL_Fixtures_Extract[],MATCH($A281,FPL_Fixtures_Extract[[Player]:[Player]],0),MATCH(FPL_Combined[[#Headers],[Gameweek 21]],FPL_Fixtures_Extract[#Headers],0)),LEN(INDEX(FPL_Fixtures_Extract[],MATCH($A281,FPL_Fixtures_Extract[[Player]:[Player]],0),MATCH(FPL_Combined[[#Headers],[Gameweek 21]],FPL_Fixtures_Extract[#Headers],0)))-4),Team_Key[[Full Name]:[Full Name]],0))&amp;RIGHT(INDEX(FPL_Fixtures_Extract[],MATCH($A281,FPL_Fixtures_Extract[[Player]:[Player]],0),MATCH(FPL_Combined[[#Headers],[Gameweek 21]],FPL_Fixtures_Extract[#Headers],0)),3))</f>
        <v>ARS(H) 3-3</v>
      </c>
      <c r="W281" t="str">
        <f ca="1">IF(RIGHT(FPL_Combined[[#Headers],[Gameweek 22]],2)&lt;$B$622,INDEX(FPL_Results_Extract[Gameweek 22],MATCH($A281,FPL_Results_Extract[[Player]:[Player]],0)),INDEX(Team_Key[[Abbreviation]:[Abbreviation]],MATCH(LEFT(INDEX(FPL_Fixtures_Extract[],MATCH($A281,FPL_Fixtures_Extract[[Player]:[Player]],0),MATCH(FPL_Combined[[#Headers],[Gameweek 22]],FPL_Fixtures_Extract[#Headers],0)),LEN(INDEX(FPL_Fixtures_Extract[],MATCH($A281,FPL_Fixtures_Extract[[Player]:[Player]],0),MATCH(FPL_Combined[[#Headers],[Gameweek 22]],FPL_Fixtures_Extract[#Headers],0)))-4),Team_Key[[Full Name]:[Full Name]],0))&amp;RIGHT(INDEX(FPL_Fixtures_Extract[],MATCH($A281,FPL_Fixtures_Extract[[Player]:[Player]],0),MATCH(FPL_Combined[[#Headers],[Gameweek 22]],FPL_Fixtures_Extract[#Headers],0)),3))</f>
        <v>MUN(H) 0-1</v>
      </c>
      <c r="X281" t="str">
        <f ca="1">IF(RIGHT(FPL_Combined[[#Headers],[Gameweek 23]],2)&lt;$B$622,INDEX(FPL_Results_Extract[Gameweek 23],MATCH($A281,FPL_Results_Extract[[Player]:[Player]],0)),INDEX(Team_Key[[Abbreviation]:[Abbreviation]],MATCH(LEFT(INDEX(FPL_Fixtures_Extract[],MATCH($A281,FPL_Fixtures_Extract[[Player]:[Player]],0),MATCH(FPL_Combined[[#Headers],[Gameweek 23]],FPL_Fixtures_Extract[#Headers],0)),LEN(INDEX(FPL_Fixtures_Extract[],MATCH($A281,FPL_Fixtures_Extract[[Player]:[Player]],0),MATCH(FPL_Combined[[#Headers],[Gameweek 23]],FPL_Fixtures_Extract[#Headers],0)))-4),Team_Key[[Full Name]:[Full Name]],0))&amp;RIGHT(INDEX(FPL_Fixtures_Extract[],MATCH($A281,FPL_Fixtures_Extract[[Player]:[Player]],0),MATCH(FPL_Combined[[#Headers],[Gameweek 23]],FPL_Fixtures_Extract[#Headers],0)),3))</f>
        <v>NOR(A) 5-4</v>
      </c>
      <c r="Y281" t="str">
        <f ca="1">IF(RIGHT(FPL_Combined[[#Headers],[Gameweek 24]],2)&lt;$B$622,INDEX(FPL_Results_Extract[Team],MATCH($A281,FPL_Results_Extract[[Player]:[Player]],0)),INDEX(Team_Key[[Abbreviation]:[Abbreviation]],MATCH(LEFT(INDEX(FPL_Fixtures_Extract[],MATCH($A281,FPL_Fixtures_Extract[[Player]:[Player]],0),MATCH(FPL_Combined[[#Headers],[Gameweek 24]],FPL_Fixtures_Extract[#Headers],0)),LEN(INDEX(FPL_Fixtures_Extract[],MATCH($A281,FPL_Fixtures_Extract[[Player]:[Player]],0),MATCH(FPL_Combined[[#Headers],[Gameweek 24]],FPL_Fixtures_Extract[#Headers],0)))-4),Team_Key[[Full Name]:[Full Name]],0))&amp;RIGHT(INDEX(FPL_Fixtures_Extract[],MATCH($A281,FPL_Fixtures_Extract[[Player]:[Player]],0),MATCH(FPL_Combined[[#Headers],[Gameweek 24]],FPL_Fixtures_Extract[#Headers],0)),3))</f>
        <v>LIV</v>
      </c>
      <c r="Z281" t="str">
        <f ca="1">IF(RIGHT(FPL_Combined[[#Headers],[Gameweek 25]],2)&lt;$B$622,INDEX(FPL_Results_Extract[Player],MATCH($A281,FPL_Results_Extract[[Player]:[Player]],0)),INDEX(Team_Key[[Abbreviation]:[Abbreviation]],MATCH(LEFT(INDEX(FPL_Fixtures_Extract[],MATCH($A281,FPL_Fixtures_Extract[[Player]:[Player]],0),MATCH(FPL_Combined[[#Headers],[Gameweek 25]],FPL_Fixtures_Extract[#Headers],0)),LEN(INDEX(FPL_Fixtures_Extract[],MATCH($A281,FPL_Fixtures_Extract[[Player]:[Player]],0),MATCH(FPL_Combined[[#Headers],[Gameweek 25]],FPL_Fixtures_Extract[#Headers],0)))-4),Team_Key[[Full Name]:[Full Name]],0))&amp;RIGHT(INDEX(FPL_Fixtures_Extract[],MATCH($A281,FPL_Fixtures_Extract[[Player]:[Player]],0),MATCH(FPL_Combined[[#Headers],[Gameweek 25]],FPL_Fixtures_Extract[#Headers],0)),3))</f>
        <v>Ilori</v>
      </c>
      <c r="AA281" t="str">
        <f ca="1">IF(RIGHT(FPL_Combined[[#Headers],[Gameweek 26]],2)&lt;$B$622,INDEX(FPL_Results_Extract[Gameweek 01],MATCH($A281,FPL_Results_Extract[[Player]:[Player]],0)),INDEX(Team_Key[[Abbreviation]:[Abbreviation]],MATCH(LEFT(INDEX(FPL_Fixtures_Extract[],MATCH($A281,FPL_Fixtures_Extract[[Player]:[Player]],0),MATCH(FPL_Combined[[#Headers],[Gameweek 26]],FPL_Fixtures_Extract[#Headers],0)),LEN(INDEX(FPL_Fixtures_Extract[],MATCH($A281,FPL_Fixtures_Extract[[Player]:[Player]],0),MATCH(FPL_Combined[[#Headers],[Gameweek 26]],FPL_Fixtures_Extract[#Headers],0)))-4),Team_Key[[Full Name]:[Full Name]],0))&amp;RIGHT(INDEX(FPL_Fixtures_Extract[],MATCH($A281,FPL_Fixtures_Extract[[Player]:[Player]],0),MATCH(FPL_Combined[[#Headers],[Gameweek 26]],FPL_Fixtures_Extract[#Headers],0)),3))</f>
        <v>STK(A) 1-0</v>
      </c>
      <c r="AB281" t="str">
        <f ca="1">IF(RIGHT(FPL_Combined[[#Headers],[Gameweek 27]],2)&lt;$B$622,INDEX(FPL_Results_Extract[Gameweek 02],MATCH($A281,FPL_Results_Extract[[Player]:[Player]],0)),INDEX(Team_Key[[Abbreviation]:[Abbreviation]],MATCH(LEFT(INDEX(FPL_Fixtures_Extract[],MATCH($A281,FPL_Fixtures_Extract[[Player]:[Player]],0),MATCH(FPL_Combined[[#Headers],[Gameweek 27]],FPL_Fixtures_Extract[#Headers],0)),LEN(INDEX(FPL_Fixtures_Extract[],MATCH($A281,FPL_Fixtures_Extract[[Player]:[Player]],0),MATCH(FPL_Combined[[#Headers],[Gameweek 27]],FPL_Fixtures_Extract[#Headers],0)))-4),Team_Key[[Full Name]:[Full Name]],0))&amp;RIGHT(INDEX(FPL_Fixtures_Extract[],MATCH($A281,FPL_Fixtures_Extract[[Player]:[Player]],0),MATCH(FPL_Combined[[#Headers],[Gameweek 27]],FPL_Fixtures_Extract[#Headers],0)),3))</f>
        <v>BOU(H) 1-0</v>
      </c>
      <c r="AC281" t="str">
        <f ca="1">IF(RIGHT(FPL_Combined[[#Headers],[Gameweek 28]],2)&lt;$B$622,INDEX(FPL_Results_Extract[Gameweek 03],MATCH($A281,FPL_Results_Extract[[Player]:[Player]],0)),INDEX(Team_Key[[Abbreviation]:[Abbreviation]],MATCH(LEFT(INDEX(FPL_Fixtures_Extract[],MATCH($A281,FPL_Fixtures_Extract[[Player]:[Player]],0),MATCH(FPL_Combined[[#Headers],[Gameweek 28]],FPL_Fixtures_Extract[#Headers],0)),LEN(INDEX(FPL_Fixtures_Extract[],MATCH($A281,FPL_Fixtures_Extract[[Player]:[Player]],0),MATCH(FPL_Combined[[#Headers],[Gameweek 28]],FPL_Fixtures_Extract[#Headers],0)))-4),Team_Key[[Full Name]:[Full Name]],0))&amp;RIGHT(INDEX(FPL_Fixtures_Extract[],MATCH($A281,FPL_Fixtures_Extract[[Player]:[Player]],0),MATCH(FPL_Combined[[#Headers],[Gameweek 28]],FPL_Fixtures_Extract[#Headers],0)),3))</f>
        <v>ARS(A) 0-0</v>
      </c>
      <c r="AD281" t="str">
        <f ca="1">IF(RIGHT(FPL_Combined[[#Headers],[Gameweek 29]],2)&lt;$B$622,INDEX(FPL_Results_Extract[Gameweek 04],MATCH($A281,FPL_Results_Extract[[Player]:[Player]],0)),INDEX(Team_Key[[Abbreviation]:[Abbreviation]],MATCH(LEFT(INDEX(FPL_Fixtures_Extract[],MATCH($A281,FPL_Fixtures_Extract[[Player]:[Player]],0),MATCH(FPL_Combined[[#Headers],[Gameweek 29]],FPL_Fixtures_Extract[#Headers],0)),LEN(INDEX(FPL_Fixtures_Extract[],MATCH($A281,FPL_Fixtures_Extract[[Player]:[Player]],0),MATCH(FPL_Combined[[#Headers],[Gameweek 29]],FPL_Fixtures_Extract[#Headers],0)))-4),Team_Key[[Full Name]:[Full Name]],0))&amp;RIGHT(INDEX(FPL_Fixtures_Extract[],MATCH($A281,FPL_Fixtures_Extract[[Player]:[Player]],0),MATCH(FPL_Combined[[#Headers],[Gameweek 29]],FPL_Fixtures_Extract[#Headers],0)),3))</f>
        <v>CRY(A)</v>
      </c>
      <c r="AE281" t="e">
        <f ca="1">IF(RIGHT(FPL_Combined[[#Headers],[Gameweek 30]],2)&lt;$B$622,INDEX(FPL_Results_Extract[Gameweek 05],MATCH($A281,FPL_Results_Extract[[Player]:[Player]],0)),INDEX(Team_Key[[Abbreviation]:[Abbreviation]],MATCH(LEFT(INDEX(FPL_Fixtures_Extract[],MATCH($A281,FPL_Fixtures_Extract[[Player]:[Player]],0),MATCH(FPL_Combined[[#Headers],[Gameweek 30]],FPL_Fixtures_Extract[#Headers],0)),LEN(INDEX(FPL_Fixtures_Extract[],MATCH($A281,FPL_Fixtures_Extract[[Player]:[Player]],0),MATCH(FPL_Combined[[#Headers],[Gameweek 30]],FPL_Fixtures_Extract[#Headers],0)))-4),Team_Key[[Full Name]:[Full Name]],0))&amp;RIGHT(INDEX(FPL_Fixtures_Extract[],MATCH($A281,FPL_Fixtures_Extract[[Player]:[Player]],0),MATCH(FPL_Combined[[#Headers],[Gameweek 30]],FPL_Fixtures_Extract[#Headers],0)),3))</f>
        <v>#VALUE!</v>
      </c>
      <c r="AF281" t="str">
        <f ca="1">IF(RIGHT(FPL_Combined[[#Headers],[Gameweek 31]],2)&lt;$B$622,INDEX(FPL_Results_Extract[Gameweek 06],MATCH($A281,FPL_Results_Extract[[Player]:[Player]],0)),INDEX(Team_Key[[Abbreviation]:[Abbreviation]],MATCH(LEFT(INDEX(FPL_Fixtures_Extract[],MATCH($A281,FPL_Fixtures_Extract[[Player]:[Player]],0),MATCH(FPL_Combined[[#Headers],[Gameweek 31]],FPL_Fixtures_Extract[#Headers],0)),LEN(INDEX(FPL_Fixtures_Extract[],MATCH($A281,FPL_Fixtures_Extract[[Player]:[Player]],0),MATCH(FPL_Combined[[#Headers],[Gameweek 31]],FPL_Fixtures_Extract[#Headers],0)))-4),Team_Key[[Full Name]:[Full Name]],0))&amp;RIGHT(INDEX(FPL_Fixtures_Extract[],MATCH($A281,FPL_Fixtures_Extract[[Player]:[Player]],0),MATCH(FPL_Combined[[#Headers],[Gameweek 31]],FPL_Fixtures_Extract[#Headers],0)),3))</f>
        <v>SOU(A)</v>
      </c>
      <c r="AG281" t="str">
        <f ca="1">IF(RIGHT(FPL_Combined[[#Headers],[Gameweek 32]],2)&lt;$B$622,INDEX(FPL_Results_Extract[Gameweek 07],MATCH($A281,FPL_Results_Extract[[Player]:[Player]],0)),INDEX(Team_Key[[Abbreviation]:[Abbreviation]],MATCH(LEFT(INDEX(FPL_Fixtures_Extract[],MATCH($A281,FPL_Fixtures_Extract[[Player]:[Player]],0),MATCH(FPL_Combined[[#Headers],[Gameweek 32]],FPL_Fixtures_Extract[#Headers],0)),LEN(INDEX(FPL_Fixtures_Extract[],MATCH($A281,FPL_Fixtures_Extract[[Player]:[Player]],0),MATCH(FPL_Combined[[#Headers],[Gameweek 32]],FPL_Fixtures_Extract[#Headers],0)))-4),Team_Key[[Full Name]:[Full Name]],0))&amp;RIGHT(INDEX(FPL_Fixtures_Extract[],MATCH($A281,FPL_Fixtures_Extract[[Player]:[Player]],0),MATCH(FPL_Combined[[#Headers],[Gameweek 32]],FPL_Fixtures_Extract[#Headers],0)),3))</f>
        <v>TOT(H)</v>
      </c>
      <c r="AH281" t="str">
        <f ca="1">IF(RIGHT(FPL_Combined[[#Headers],[Gameweek 33]],2)&lt;$B$622,INDEX(FPL_Results_Extract[Gameweek 08],MATCH($A281,FPL_Results_Extract[[Player]:[Player]],0)),INDEX(Team_Key[[Abbreviation]:[Abbreviation]],MATCH(LEFT(INDEX(FPL_Fixtures_Extract[],MATCH($A281,FPL_Fixtures_Extract[[Player]:[Player]],0),MATCH(FPL_Combined[[#Headers],[Gameweek 33]],FPL_Fixtures_Extract[#Headers],0)),LEN(INDEX(FPL_Fixtures_Extract[],MATCH($A281,FPL_Fixtures_Extract[[Player]:[Player]],0),MATCH(FPL_Combined[[#Headers],[Gameweek 33]],FPL_Fixtures_Extract[#Headers],0)))-4),Team_Key[[Full Name]:[Full Name]],0))&amp;RIGHT(INDEX(FPL_Fixtures_Extract[],MATCH($A281,FPL_Fixtures_Extract[[Player]:[Player]],0),MATCH(FPL_Combined[[#Headers],[Gameweek 33]],FPL_Fixtures_Extract[#Headers],0)),3))</f>
        <v>STK(H)</v>
      </c>
      <c r="AI281" t="str">
        <f ca="1">IF(RIGHT(FPL_Combined[[#Headers],[Gameweek 34]],2)&lt;$B$622,INDEX(FPL_Results_Extract[Gameweek 09],MATCH($A281,FPL_Results_Extract[[Player]:[Player]],0)),INDEX(Team_Key[[Abbreviation]:[Abbreviation]],MATCH(LEFT(INDEX(FPL_Fixtures_Extract[],MATCH($A281,FPL_Fixtures_Extract[[Player]:[Player]],0),MATCH(FPL_Combined[[#Headers],[Gameweek 34]],FPL_Fixtures_Extract[#Headers],0)),LEN(INDEX(FPL_Fixtures_Extract[],MATCH($A281,FPL_Fixtures_Extract[[Player]:[Player]],0),MATCH(FPL_Combined[[#Headers],[Gameweek 34]],FPL_Fixtures_Extract[#Headers],0)))-4),Team_Key[[Full Name]:[Full Name]],0))&amp;RIGHT(INDEX(FPL_Fixtures_Extract[],MATCH($A281,FPL_Fixtures_Extract[[Player]:[Player]],0),MATCH(FPL_Combined[[#Headers],[Gameweek 34]],FPL_Fixtures_Extract[#Headers],0)),3))</f>
        <v>BOU(A)</v>
      </c>
      <c r="AJ281" t="str">
        <f ca="1">IF(RIGHT(FPL_Combined[[#Headers],[Gameweek 35]],2)&lt;$B$622,INDEX(FPL_Results_Extract[Gameweek 10],MATCH($A281,FPL_Results_Extract[[Player]:[Player]],0)),INDEX(Team_Key[[Abbreviation]:[Abbreviation]],MATCH(LEFT(INDEX(FPL_Fixtures_Extract[],MATCH($A281,FPL_Fixtures_Extract[[Player]:[Player]],0),MATCH(FPL_Combined[[#Headers],[Gameweek 35]],FPL_Fixtures_Extract[#Headers],0)),LEN(INDEX(FPL_Fixtures_Extract[],MATCH($A281,FPL_Fixtures_Extract[[Player]:[Player]],0),MATCH(FPL_Combined[[#Headers],[Gameweek 35]],FPL_Fixtures_Extract[#Headers],0)))-4),Team_Key[[Full Name]:[Full Name]],0))&amp;RIGHT(INDEX(FPL_Fixtures_Extract[],MATCH($A281,FPL_Fixtures_Extract[[Player]:[Player]],0),MATCH(FPL_Combined[[#Headers],[Gameweek 35]],FPL_Fixtures_Extract[#Headers],0)),3))</f>
        <v>NEW(H)</v>
      </c>
      <c r="AK281" t="str">
        <f ca="1">IF(RIGHT(FPL_Combined[[#Headers],[Gameweek 36]],2)&lt;$B$622,INDEX(FPL_Results_Extract[Gameweek 11],MATCH($A281,FPL_Results_Extract[[Player]:[Player]],0)),INDEX(Team_Key[[Abbreviation]:[Abbreviation]],MATCH(LEFT(INDEX(FPL_Fixtures_Extract[],MATCH($A281,FPL_Fixtures_Extract[[Player]:[Player]],0),MATCH(FPL_Combined[[#Headers],[Gameweek 36]],FPL_Fixtures_Extract[#Headers],0)),LEN(INDEX(FPL_Fixtures_Extract[],MATCH($A281,FPL_Fixtures_Extract[[Player]:[Player]],0),MATCH(FPL_Combined[[#Headers],[Gameweek 36]],FPL_Fixtures_Extract[#Headers],0)))-4),Team_Key[[Full Name]:[Full Name]],0))&amp;RIGHT(INDEX(FPL_Fixtures_Extract[],MATCH($A281,FPL_Fixtures_Extract[[Player]:[Player]],0),MATCH(FPL_Combined[[#Headers],[Gameweek 36]],FPL_Fixtures_Extract[#Headers],0)),3))</f>
        <v>SWA(A)</v>
      </c>
      <c r="AL281" t="str">
        <f ca="1">IF(RIGHT(FPL_Combined[[#Headers],[Gameweek 37]],2)&lt;$B$622,INDEX(FPL_Results_Extract[Gameweek 12],MATCH($A281,FPL_Results_Extract[[Player]:[Player]],0)),INDEX(Team_Key[[Abbreviation]:[Abbreviation]],MATCH(LEFT(INDEX(FPL_Fixtures_Extract[],MATCH($A281,FPL_Fixtures_Extract[[Player]:[Player]],0),MATCH(FPL_Combined[[#Headers],[Gameweek 37]],FPL_Fixtures_Extract[#Headers],0)),LEN(INDEX(FPL_Fixtures_Extract[],MATCH($A281,FPL_Fixtures_Extract[[Player]:[Player]],0),MATCH(FPL_Combined[[#Headers],[Gameweek 37]],FPL_Fixtures_Extract[#Headers],0)))-4),Team_Key[[Full Name]:[Full Name]],0))&amp;RIGHT(INDEX(FPL_Fixtures_Extract[],MATCH($A281,FPL_Fixtures_Extract[[Player]:[Player]],0),MATCH(FPL_Combined[[#Headers],[Gameweek 37]],FPL_Fixtures_Extract[#Headers],0)),3))</f>
        <v>WAT(H)</v>
      </c>
      <c r="AM281" t="str">
        <f ca="1">IF(RIGHT(FPL_Combined[[#Headers],[Gameweek 38]],2)&lt;$B$622,INDEX(FPL_Results_Extract[Gameweek 13],MATCH($A281,FPL_Results_Extract[[Player]:[Player]],0)),INDEX(Team_Key[[Abbreviation]:[Abbreviation]],MATCH(LEFT(INDEX(FPL_Fixtures_Extract[],MATCH($A281,FPL_Fixtures_Extract[[Player]:[Player]],0),MATCH(FPL_Combined[[#Headers],[Gameweek 38]],FPL_Fixtures_Extract[#Headers],0)),LEN(INDEX(FPL_Fixtures_Extract[],MATCH($A281,FPL_Fixtures_Extract[[Player]:[Player]],0),MATCH(FPL_Combined[[#Headers],[Gameweek 38]],FPL_Fixtures_Extract[#Headers],0)))-4),Team_Key[[Full Name]:[Full Name]],0))&amp;RIGHT(INDEX(FPL_Fixtures_Extract[],MATCH($A281,FPL_Fixtures_Extract[[Player]:[Player]],0),MATCH(FPL_Combined[[#Headers],[Gameweek 38]],FPL_Fixtures_Extract[#Headers],0)),3))</f>
        <v>WBA(A)</v>
      </c>
    </row>
    <row r="282" spans="1:39" x14ac:dyDescent="0.45">
      <c r="A282" t="s">
        <v>404</v>
      </c>
      <c r="B282" t="str">
        <f ca="1">IF(RIGHT(FPL_Combined[[#Headers],[Gameweek 01]],2)&lt;$B$622,INDEX(FPL_Results_Extract[Gameweek 01],MATCH($A282,FPL_Results_Extract[[Player]:[Player]],0)),INDEX(Team_Key[[Abbreviation]:[Abbreviation]],MATCH(LEFT(INDEX(FPL_Fixtures_Extract[],MATCH($A282,FPL_Fixtures_Extract[[Player]:[Player]],0),MATCH(FPL_Combined[[#Headers],[Gameweek 01]],FPL_Fixtures_Extract[#Headers],0)),LEN(INDEX(FPL_Fixtures_Extract[],MATCH($A282,FPL_Fixtures_Extract[[Player]:[Player]],0),MATCH(FPL_Combined[[#Headers],[Gameweek 01]],FPL_Fixtures_Extract[#Headers],0)))-4),Team_Key[[Full Name]:[Full Name]],0))&amp;RIGHT(INDEX(FPL_Fixtures_Extract[],MATCH($A282,FPL_Fixtures_Extract[[Player]:[Player]],0),MATCH(FPL_Combined[[#Headers],[Gameweek 01]],FPL_Fixtures_Extract[#Headers],0)),3))</f>
        <v>STK(A) 1-0</v>
      </c>
      <c r="C282" t="str">
        <f ca="1">IF(RIGHT(FPL_Combined[[#Headers],[Gameweek 02]],2)&lt;$B$622,INDEX(FPL_Results_Extract[Gameweek 02],MATCH($A282,FPL_Results_Extract[[Player]:[Player]],0)),INDEX(Team_Key[[Abbreviation]:[Abbreviation]],MATCH(LEFT(INDEX(FPL_Fixtures_Extract[],MATCH($A282,FPL_Fixtures_Extract[[Player]:[Player]],0),MATCH(FPL_Combined[[#Headers],[Gameweek 02]],FPL_Fixtures_Extract[#Headers],0)),LEN(INDEX(FPL_Fixtures_Extract[],MATCH($A282,FPL_Fixtures_Extract[[Player]:[Player]],0),MATCH(FPL_Combined[[#Headers],[Gameweek 02]],FPL_Fixtures_Extract[#Headers],0)))-4),Team_Key[[Full Name]:[Full Name]],0))&amp;RIGHT(INDEX(FPL_Fixtures_Extract[],MATCH($A282,FPL_Fixtures_Extract[[Player]:[Player]],0),MATCH(FPL_Combined[[#Headers],[Gameweek 02]],FPL_Fixtures_Extract[#Headers],0)),3))</f>
        <v>BOU(H) 1-0</v>
      </c>
      <c r="D282" t="str">
        <f ca="1">IF(RIGHT(FPL_Combined[[#Headers],[Gameweek 03]],2)&lt;$B$622,INDEX(FPL_Results_Extract[Gameweek 03],MATCH($A282,FPL_Results_Extract[[Player]:[Player]],0)),INDEX(Team_Key[[Abbreviation]:[Abbreviation]],MATCH(LEFT(INDEX(FPL_Fixtures_Extract[],MATCH($A282,FPL_Fixtures_Extract[[Player]:[Player]],0),MATCH(FPL_Combined[[#Headers],[Gameweek 03]],FPL_Fixtures_Extract[#Headers],0)),LEN(INDEX(FPL_Fixtures_Extract[],MATCH($A282,FPL_Fixtures_Extract[[Player]:[Player]],0),MATCH(FPL_Combined[[#Headers],[Gameweek 03]],FPL_Fixtures_Extract[#Headers],0)))-4),Team_Key[[Full Name]:[Full Name]],0))&amp;RIGHT(INDEX(FPL_Fixtures_Extract[],MATCH($A282,FPL_Fixtures_Extract[[Player]:[Player]],0),MATCH(FPL_Combined[[#Headers],[Gameweek 03]],FPL_Fixtures_Extract[#Headers],0)),3))</f>
        <v>ARS(A) 0-0</v>
      </c>
      <c r="E282" t="str">
        <f ca="1">IF(RIGHT(FPL_Combined[[#Headers],[Gameweek 04]],2)&lt;$B$622,INDEX(FPL_Results_Extract[Gameweek 04],MATCH($A282,FPL_Results_Extract[[Player]:[Player]],0)),INDEX(Team_Key[[Abbreviation]:[Abbreviation]],MATCH(LEFT(INDEX(FPL_Fixtures_Extract[],MATCH($A282,FPL_Fixtures_Extract[[Player]:[Player]],0),MATCH(FPL_Combined[[#Headers],[Gameweek 04]],FPL_Fixtures_Extract[#Headers],0)),LEN(INDEX(FPL_Fixtures_Extract[],MATCH($A282,FPL_Fixtures_Extract[[Player]:[Player]],0),MATCH(FPL_Combined[[#Headers],[Gameweek 04]],FPL_Fixtures_Extract[#Headers],0)))-4),Team_Key[[Full Name]:[Full Name]],0))&amp;RIGHT(INDEX(FPL_Fixtures_Extract[],MATCH($A282,FPL_Fixtures_Extract[[Player]:[Player]],0),MATCH(FPL_Combined[[#Headers],[Gameweek 04]],FPL_Fixtures_Extract[#Headers],0)),3))</f>
        <v>WHU(H) 0-3</v>
      </c>
      <c r="F282" t="str">
        <f ca="1">IF(RIGHT(FPL_Combined[[#Headers],[Gameweek 05]],2)&lt;$B$622,INDEX(FPL_Results_Extract[Gameweek 05],MATCH($A282,FPL_Results_Extract[[Player]:[Player]],0)),INDEX(Team_Key[[Abbreviation]:[Abbreviation]],MATCH(LEFT(INDEX(FPL_Fixtures_Extract[],MATCH($A282,FPL_Fixtures_Extract[[Player]:[Player]],0),MATCH(FPL_Combined[[#Headers],[Gameweek 05]],FPL_Fixtures_Extract[#Headers],0)),LEN(INDEX(FPL_Fixtures_Extract[],MATCH($A282,FPL_Fixtures_Extract[[Player]:[Player]],0),MATCH(FPL_Combined[[#Headers],[Gameweek 05]],FPL_Fixtures_Extract[#Headers],0)))-4),Team_Key[[Full Name]:[Full Name]],0))&amp;RIGHT(INDEX(FPL_Fixtures_Extract[],MATCH($A282,FPL_Fixtures_Extract[[Player]:[Player]],0),MATCH(FPL_Combined[[#Headers],[Gameweek 05]],FPL_Fixtures_Extract[#Headers],0)),3))</f>
        <v>MUN(A) 1-3</v>
      </c>
      <c r="G282" t="str">
        <f ca="1">IF(RIGHT(FPL_Combined[[#Headers],[Gameweek 06]],2)&lt;$B$622,INDEX(FPL_Results_Extract[Gameweek 06],MATCH($A282,FPL_Results_Extract[[Player]:[Player]],0)),INDEX(Team_Key[[Abbreviation]:[Abbreviation]],MATCH(LEFT(INDEX(FPL_Fixtures_Extract[],MATCH($A282,FPL_Fixtures_Extract[[Player]:[Player]],0),MATCH(FPL_Combined[[#Headers],[Gameweek 06]],FPL_Fixtures_Extract[#Headers],0)),LEN(INDEX(FPL_Fixtures_Extract[],MATCH($A282,FPL_Fixtures_Extract[[Player]:[Player]],0),MATCH(FPL_Combined[[#Headers],[Gameweek 06]],FPL_Fixtures_Extract[#Headers],0)))-4),Team_Key[[Full Name]:[Full Name]],0))&amp;RIGHT(INDEX(FPL_Fixtures_Extract[],MATCH($A282,FPL_Fixtures_Extract[[Player]:[Player]],0),MATCH(FPL_Combined[[#Headers],[Gameweek 06]],FPL_Fixtures_Extract[#Headers],0)),3))</f>
        <v>NOR(H) 1-1</v>
      </c>
      <c r="H282" t="str">
        <f ca="1">IF(RIGHT(FPL_Combined[[#Headers],[Gameweek 07]],2)&lt;$B$622,INDEX(FPL_Results_Extract[Gameweek 07],MATCH($A282,FPL_Results_Extract[[Player]:[Player]],0)),INDEX(Team_Key[[Abbreviation]:[Abbreviation]],MATCH(LEFT(INDEX(FPL_Fixtures_Extract[],MATCH($A282,FPL_Fixtures_Extract[[Player]:[Player]],0),MATCH(FPL_Combined[[#Headers],[Gameweek 07]],FPL_Fixtures_Extract[#Headers],0)),LEN(INDEX(FPL_Fixtures_Extract[],MATCH($A282,FPL_Fixtures_Extract[[Player]:[Player]],0),MATCH(FPL_Combined[[#Headers],[Gameweek 07]],FPL_Fixtures_Extract[#Headers],0)))-4),Team_Key[[Full Name]:[Full Name]],0))&amp;RIGHT(INDEX(FPL_Fixtures_Extract[],MATCH($A282,FPL_Fixtures_Extract[[Player]:[Player]],0),MATCH(FPL_Combined[[#Headers],[Gameweek 07]],FPL_Fixtures_Extract[#Headers],0)),3))</f>
        <v>AVL(H) 3-2</v>
      </c>
      <c r="I282" t="str">
        <f ca="1">IF(RIGHT(FPL_Combined[[#Headers],[Gameweek 08]],2)&lt;$B$622,INDEX(FPL_Results_Extract[Gameweek 08],MATCH($A282,FPL_Results_Extract[[Player]:[Player]],0)),INDEX(Team_Key[[Abbreviation]:[Abbreviation]],MATCH(LEFT(INDEX(FPL_Fixtures_Extract[],MATCH($A282,FPL_Fixtures_Extract[[Player]:[Player]],0),MATCH(FPL_Combined[[#Headers],[Gameweek 08]],FPL_Fixtures_Extract[#Headers],0)),LEN(INDEX(FPL_Fixtures_Extract[],MATCH($A282,FPL_Fixtures_Extract[[Player]:[Player]],0),MATCH(FPL_Combined[[#Headers],[Gameweek 08]],FPL_Fixtures_Extract[#Headers],0)))-4),Team_Key[[Full Name]:[Full Name]],0))&amp;RIGHT(INDEX(FPL_Fixtures_Extract[],MATCH($A282,FPL_Fixtures_Extract[[Player]:[Player]],0),MATCH(FPL_Combined[[#Headers],[Gameweek 08]],FPL_Fixtures_Extract[#Headers],0)),3))</f>
        <v>EVE(A) 1-1</v>
      </c>
      <c r="J282" t="str">
        <f ca="1">IF(RIGHT(FPL_Combined[[#Headers],[Gameweek 09]],2)&lt;$B$622,INDEX(FPL_Results_Extract[Gameweek 09],MATCH($A282,FPL_Results_Extract[[Player]:[Player]],0)),INDEX(Team_Key[[Abbreviation]:[Abbreviation]],MATCH(LEFT(INDEX(FPL_Fixtures_Extract[],MATCH($A282,FPL_Fixtures_Extract[[Player]:[Player]],0),MATCH(FPL_Combined[[#Headers],[Gameweek 09]],FPL_Fixtures_Extract[#Headers],0)),LEN(INDEX(FPL_Fixtures_Extract[],MATCH($A282,FPL_Fixtures_Extract[[Player]:[Player]],0),MATCH(FPL_Combined[[#Headers],[Gameweek 09]],FPL_Fixtures_Extract[#Headers],0)))-4),Team_Key[[Full Name]:[Full Name]],0))&amp;RIGHT(INDEX(FPL_Fixtures_Extract[],MATCH($A282,FPL_Fixtures_Extract[[Player]:[Player]],0),MATCH(FPL_Combined[[#Headers],[Gameweek 09]],FPL_Fixtures_Extract[#Headers],0)),3))</f>
        <v>TOT(A) 0-0</v>
      </c>
      <c r="K282" t="str">
        <f ca="1">IF(RIGHT(FPL_Combined[[#Headers],[Gameweek 10]],2)&lt;$B$622,INDEX(FPL_Results_Extract[Gameweek 10],MATCH($A282,FPL_Results_Extract[[Player]:[Player]],0)),INDEX(Team_Key[[Abbreviation]:[Abbreviation]],MATCH(LEFT(INDEX(FPL_Fixtures_Extract[],MATCH($A282,FPL_Fixtures_Extract[[Player]:[Player]],0),MATCH(FPL_Combined[[#Headers],[Gameweek 10]],FPL_Fixtures_Extract[#Headers],0)),LEN(INDEX(FPL_Fixtures_Extract[],MATCH($A282,FPL_Fixtures_Extract[[Player]:[Player]],0),MATCH(FPL_Combined[[#Headers],[Gameweek 10]],FPL_Fixtures_Extract[#Headers],0)))-4),Team_Key[[Full Name]:[Full Name]],0))&amp;RIGHT(INDEX(FPL_Fixtures_Extract[],MATCH($A282,FPL_Fixtures_Extract[[Player]:[Player]],0),MATCH(FPL_Combined[[#Headers],[Gameweek 10]],FPL_Fixtures_Extract[#Headers],0)),3))</f>
        <v>SOU(H) 1-1</v>
      </c>
      <c r="L282" t="str">
        <f ca="1">IF(RIGHT(FPL_Combined[[#Headers],[Gameweek 11]],2)&lt;$B$622,INDEX(FPL_Results_Extract[Gameweek 11],MATCH($A282,FPL_Results_Extract[[Player]:[Player]],0)),INDEX(Team_Key[[Abbreviation]:[Abbreviation]],MATCH(LEFT(INDEX(FPL_Fixtures_Extract[],MATCH($A282,FPL_Fixtures_Extract[[Player]:[Player]],0),MATCH(FPL_Combined[[#Headers],[Gameweek 11]],FPL_Fixtures_Extract[#Headers],0)),LEN(INDEX(FPL_Fixtures_Extract[],MATCH($A282,FPL_Fixtures_Extract[[Player]:[Player]],0),MATCH(FPL_Combined[[#Headers],[Gameweek 11]],FPL_Fixtures_Extract[#Headers],0)))-4),Team_Key[[Full Name]:[Full Name]],0))&amp;RIGHT(INDEX(FPL_Fixtures_Extract[],MATCH($A282,FPL_Fixtures_Extract[[Player]:[Player]],0),MATCH(FPL_Combined[[#Headers],[Gameweek 11]],FPL_Fixtures_Extract[#Headers],0)),3))</f>
        <v>CHE(A) 3-1</v>
      </c>
      <c r="M282" t="str">
        <f ca="1">IF(RIGHT(FPL_Combined[[#Headers],[Gameweek 12]],2)&lt;$B$622,INDEX(FPL_Results_Extract[Gameweek 12],MATCH($A282,FPL_Results_Extract[[Player]:[Player]],0)),INDEX(Team_Key[[Abbreviation]:[Abbreviation]],MATCH(LEFT(INDEX(FPL_Fixtures_Extract[],MATCH($A282,FPL_Fixtures_Extract[[Player]:[Player]],0),MATCH(FPL_Combined[[#Headers],[Gameweek 12]],FPL_Fixtures_Extract[#Headers],0)),LEN(INDEX(FPL_Fixtures_Extract[],MATCH($A282,FPL_Fixtures_Extract[[Player]:[Player]],0),MATCH(FPL_Combined[[#Headers],[Gameweek 12]],FPL_Fixtures_Extract[#Headers],0)))-4),Team_Key[[Full Name]:[Full Name]],0))&amp;RIGHT(INDEX(FPL_Fixtures_Extract[],MATCH($A282,FPL_Fixtures_Extract[[Player]:[Player]],0),MATCH(FPL_Combined[[#Headers],[Gameweek 12]],FPL_Fixtures_Extract[#Headers],0)),3))</f>
        <v>CRY(H) 1-2</v>
      </c>
      <c r="N282" t="str">
        <f ca="1">IF(RIGHT(FPL_Combined[[#Headers],[Gameweek 13]],2)&lt;$B$622,INDEX(FPL_Results_Extract[Gameweek 13],MATCH($A282,FPL_Results_Extract[[Player]:[Player]],0)),INDEX(Team_Key[[Abbreviation]:[Abbreviation]],MATCH(LEFT(INDEX(FPL_Fixtures_Extract[],MATCH($A282,FPL_Fixtures_Extract[[Player]:[Player]],0),MATCH(FPL_Combined[[#Headers],[Gameweek 13]],FPL_Fixtures_Extract[#Headers],0)),LEN(INDEX(FPL_Fixtures_Extract[],MATCH($A282,FPL_Fixtures_Extract[[Player]:[Player]],0),MATCH(FPL_Combined[[#Headers],[Gameweek 13]],FPL_Fixtures_Extract[#Headers],0)))-4),Team_Key[[Full Name]:[Full Name]],0))&amp;RIGHT(INDEX(FPL_Fixtures_Extract[],MATCH($A282,FPL_Fixtures_Extract[[Player]:[Player]],0),MATCH(FPL_Combined[[#Headers],[Gameweek 13]],FPL_Fixtures_Extract[#Headers],0)),3))</f>
        <v>MCI(A) 4-1</v>
      </c>
      <c r="O282" t="str">
        <f ca="1">IF(RIGHT(FPL_Combined[[#Headers],[Gameweek 14]],2)&lt;$B$622,INDEX(FPL_Results_Extract[Gameweek 14],MATCH($A282,FPL_Results_Extract[[Player]:[Player]],0)),INDEX(Team_Key[[Abbreviation]:[Abbreviation]],MATCH(LEFT(INDEX(FPL_Fixtures_Extract[],MATCH($A282,FPL_Fixtures_Extract[[Player]:[Player]],0),MATCH(FPL_Combined[[#Headers],[Gameweek 14]],FPL_Fixtures_Extract[#Headers],0)),LEN(INDEX(FPL_Fixtures_Extract[],MATCH($A282,FPL_Fixtures_Extract[[Player]:[Player]],0),MATCH(FPL_Combined[[#Headers],[Gameweek 14]],FPL_Fixtures_Extract[#Headers],0)))-4),Team_Key[[Full Name]:[Full Name]],0))&amp;RIGHT(INDEX(FPL_Fixtures_Extract[],MATCH($A282,FPL_Fixtures_Extract[[Player]:[Player]],0),MATCH(FPL_Combined[[#Headers],[Gameweek 14]],FPL_Fixtures_Extract[#Headers],0)),3))</f>
        <v>SWA(H) 1-0</v>
      </c>
      <c r="P282" t="str">
        <f ca="1">IF(RIGHT(FPL_Combined[[#Headers],[Gameweek 15]],2)&lt;$B$622,INDEX(FPL_Results_Extract[Gameweek 15],MATCH($A282,FPL_Results_Extract[[Player]:[Player]],0)),INDEX(Team_Key[[Abbreviation]:[Abbreviation]],MATCH(LEFT(INDEX(FPL_Fixtures_Extract[],MATCH($A282,FPL_Fixtures_Extract[[Player]:[Player]],0),MATCH(FPL_Combined[[#Headers],[Gameweek 15]],FPL_Fixtures_Extract[#Headers],0)),LEN(INDEX(FPL_Fixtures_Extract[],MATCH($A282,FPL_Fixtures_Extract[[Player]:[Player]],0),MATCH(FPL_Combined[[#Headers],[Gameweek 15]],FPL_Fixtures_Extract[#Headers],0)))-4),Team_Key[[Full Name]:[Full Name]],0))&amp;RIGHT(INDEX(FPL_Fixtures_Extract[],MATCH($A282,FPL_Fixtures_Extract[[Player]:[Player]],0),MATCH(FPL_Combined[[#Headers],[Gameweek 15]],FPL_Fixtures_Extract[#Headers],0)),3))</f>
        <v>NEW(A) 0-2</v>
      </c>
      <c r="Q282" t="str">
        <f ca="1">IF(RIGHT(FPL_Combined[[#Headers],[Gameweek 16]],2)&lt;$B$622,INDEX(FPL_Results_Extract[Gameweek 16],MATCH($A282,FPL_Results_Extract[[Player]:[Player]],0)),INDEX(Team_Key[[Abbreviation]:[Abbreviation]],MATCH(LEFT(INDEX(FPL_Fixtures_Extract[],MATCH($A282,FPL_Fixtures_Extract[[Player]:[Player]],0),MATCH(FPL_Combined[[#Headers],[Gameweek 16]],FPL_Fixtures_Extract[#Headers],0)),LEN(INDEX(FPL_Fixtures_Extract[],MATCH($A282,FPL_Fixtures_Extract[[Player]:[Player]],0),MATCH(FPL_Combined[[#Headers],[Gameweek 16]],FPL_Fixtures_Extract[#Headers],0)))-4),Team_Key[[Full Name]:[Full Name]],0))&amp;RIGHT(INDEX(FPL_Fixtures_Extract[],MATCH($A282,FPL_Fixtures_Extract[[Player]:[Player]],0),MATCH(FPL_Combined[[#Headers],[Gameweek 16]],FPL_Fixtures_Extract[#Headers],0)),3))</f>
        <v>WBA(H) 2-2</v>
      </c>
      <c r="R282" t="str">
        <f ca="1">IF(RIGHT(FPL_Combined[[#Headers],[Gameweek 17]],2)&lt;$B$622,INDEX(FPL_Results_Extract[Gameweek 17],MATCH($A282,FPL_Results_Extract[[Player]:[Player]],0)),INDEX(Team_Key[[Abbreviation]:[Abbreviation]],MATCH(LEFT(INDEX(FPL_Fixtures_Extract[],MATCH($A282,FPL_Fixtures_Extract[[Player]:[Player]],0),MATCH(FPL_Combined[[#Headers],[Gameweek 17]],FPL_Fixtures_Extract[#Headers],0)),LEN(INDEX(FPL_Fixtures_Extract[],MATCH($A282,FPL_Fixtures_Extract[[Player]:[Player]],0),MATCH(FPL_Combined[[#Headers],[Gameweek 17]],FPL_Fixtures_Extract[#Headers],0)))-4),Team_Key[[Full Name]:[Full Name]],0))&amp;RIGHT(INDEX(FPL_Fixtures_Extract[],MATCH($A282,FPL_Fixtures_Extract[[Player]:[Player]],0),MATCH(FPL_Combined[[#Headers],[Gameweek 17]],FPL_Fixtures_Extract[#Headers],0)),3))</f>
        <v>WAT(A) 0-3</v>
      </c>
      <c r="S282" t="str">
        <f ca="1">IF(RIGHT(FPL_Combined[[#Headers],[Gameweek 18]],2)&lt;$B$622,INDEX(FPL_Results_Extract[Gameweek 18],MATCH($A282,FPL_Results_Extract[[Player]:[Player]],0)),INDEX(Team_Key[[Abbreviation]:[Abbreviation]],MATCH(LEFT(INDEX(FPL_Fixtures_Extract[],MATCH($A282,FPL_Fixtures_Extract[[Player]:[Player]],0),MATCH(FPL_Combined[[#Headers],[Gameweek 18]],FPL_Fixtures_Extract[#Headers],0)),LEN(INDEX(FPL_Fixtures_Extract[],MATCH($A282,FPL_Fixtures_Extract[[Player]:[Player]],0),MATCH(FPL_Combined[[#Headers],[Gameweek 18]],FPL_Fixtures_Extract[#Headers],0)))-4),Team_Key[[Full Name]:[Full Name]],0))&amp;RIGHT(INDEX(FPL_Fixtures_Extract[],MATCH($A282,FPL_Fixtures_Extract[[Player]:[Player]],0),MATCH(FPL_Combined[[#Headers],[Gameweek 18]],FPL_Fixtures_Extract[#Headers],0)),3))</f>
        <v>LEI(H) 1-0</v>
      </c>
      <c r="T282" t="str">
        <f ca="1">IF(RIGHT(FPL_Combined[[#Headers],[Gameweek 19]],2)&lt;$B$622,INDEX(FPL_Results_Extract[Gameweek 19],MATCH($A282,FPL_Results_Extract[[Player]:[Player]],0)),INDEX(Team_Key[[Abbreviation]:[Abbreviation]],MATCH(LEFT(INDEX(FPL_Fixtures_Extract[],MATCH($A282,FPL_Fixtures_Extract[[Player]:[Player]],0),MATCH(FPL_Combined[[#Headers],[Gameweek 19]],FPL_Fixtures_Extract[#Headers],0)),LEN(INDEX(FPL_Fixtures_Extract[],MATCH($A282,FPL_Fixtures_Extract[[Player]:[Player]],0),MATCH(FPL_Combined[[#Headers],[Gameweek 19]],FPL_Fixtures_Extract[#Headers],0)))-4),Team_Key[[Full Name]:[Full Name]],0))&amp;RIGHT(INDEX(FPL_Fixtures_Extract[],MATCH($A282,FPL_Fixtures_Extract[[Player]:[Player]],0),MATCH(FPL_Combined[[#Headers],[Gameweek 19]],FPL_Fixtures_Extract[#Headers],0)),3))</f>
        <v>SUN(A) 1-0</v>
      </c>
      <c r="U282" t="str">
        <f ca="1">IF(RIGHT(FPL_Combined[[#Headers],[Gameweek 20]],2)&lt;$B$622,INDEX(FPL_Results_Extract[Gameweek 20],MATCH($A282,FPL_Results_Extract[[Player]:[Player]],0)),INDEX(Team_Key[[Abbreviation]:[Abbreviation]],MATCH(LEFT(INDEX(FPL_Fixtures_Extract[],MATCH($A282,FPL_Fixtures_Extract[[Player]:[Player]],0),MATCH(FPL_Combined[[#Headers],[Gameweek 20]],FPL_Fixtures_Extract[#Headers],0)),LEN(INDEX(FPL_Fixtures_Extract[],MATCH($A282,FPL_Fixtures_Extract[[Player]:[Player]],0),MATCH(FPL_Combined[[#Headers],[Gameweek 20]],FPL_Fixtures_Extract[#Headers],0)))-4),Team_Key[[Full Name]:[Full Name]],0))&amp;RIGHT(INDEX(FPL_Fixtures_Extract[],MATCH($A282,FPL_Fixtures_Extract[[Player]:[Player]],0),MATCH(FPL_Combined[[#Headers],[Gameweek 20]],FPL_Fixtures_Extract[#Headers],0)),3))</f>
        <v>WHU(A) 0-2</v>
      </c>
      <c r="V282" t="str">
        <f ca="1">IF(RIGHT(FPL_Combined[[#Headers],[Gameweek 21]],2)&lt;$B$622,INDEX(FPL_Results_Extract[Gameweek 21],MATCH($A282,FPL_Results_Extract[[Player]:[Player]],0)),INDEX(Team_Key[[Abbreviation]:[Abbreviation]],MATCH(LEFT(INDEX(FPL_Fixtures_Extract[],MATCH($A282,FPL_Fixtures_Extract[[Player]:[Player]],0),MATCH(FPL_Combined[[#Headers],[Gameweek 21]],FPL_Fixtures_Extract[#Headers],0)),LEN(INDEX(FPL_Fixtures_Extract[],MATCH($A282,FPL_Fixtures_Extract[[Player]:[Player]],0),MATCH(FPL_Combined[[#Headers],[Gameweek 21]],FPL_Fixtures_Extract[#Headers],0)))-4),Team_Key[[Full Name]:[Full Name]],0))&amp;RIGHT(INDEX(FPL_Fixtures_Extract[],MATCH($A282,FPL_Fixtures_Extract[[Player]:[Player]],0),MATCH(FPL_Combined[[#Headers],[Gameweek 21]],FPL_Fixtures_Extract[#Headers],0)),3))</f>
        <v>ARS(H) 3-3</v>
      </c>
      <c r="W282" t="str">
        <f ca="1">IF(RIGHT(FPL_Combined[[#Headers],[Gameweek 22]],2)&lt;$B$622,INDEX(FPL_Results_Extract[Gameweek 22],MATCH($A282,FPL_Results_Extract[[Player]:[Player]],0)),INDEX(Team_Key[[Abbreviation]:[Abbreviation]],MATCH(LEFT(INDEX(FPL_Fixtures_Extract[],MATCH($A282,FPL_Fixtures_Extract[[Player]:[Player]],0),MATCH(FPL_Combined[[#Headers],[Gameweek 22]],FPL_Fixtures_Extract[#Headers],0)),LEN(INDEX(FPL_Fixtures_Extract[],MATCH($A282,FPL_Fixtures_Extract[[Player]:[Player]],0),MATCH(FPL_Combined[[#Headers],[Gameweek 22]],FPL_Fixtures_Extract[#Headers],0)))-4),Team_Key[[Full Name]:[Full Name]],0))&amp;RIGHT(INDEX(FPL_Fixtures_Extract[],MATCH($A282,FPL_Fixtures_Extract[[Player]:[Player]],0),MATCH(FPL_Combined[[#Headers],[Gameweek 22]],FPL_Fixtures_Extract[#Headers],0)),3))</f>
        <v>MUN(H) 0-1</v>
      </c>
      <c r="X282" t="str">
        <f ca="1">IF(RIGHT(FPL_Combined[[#Headers],[Gameweek 23]],2)&lt;$B$622,INDEX(FPL_Results_Extract[Gameweek 23],MATCH($A282,FPL_Results_Extract[[Player]:[Player]],0)),INDEX(Team_Key[[Abbreviation]:[Abbreviation]],MATCH(LEFT(INDEX(FPL_Fixtures_Extract[],MATCH($A282,FPL_Fixtures_Extract[[Player]:[Player]],0),MATCH(FPL_Combined[[#Headers],[Gameweek 23]],FPL_Fixtures_Extract[#Headers],0)),LEN(INDEX(FPL_Fixtures_Extract[],MATCH($A282,FPL_Fixtures_Extract[[Player]:[Player]],0),MATCH(FPL_Combined[[#Headers],[Gameweek 23]],FPL_Fixtures_Extract[#Headers],0)))-4),Team_Key[[Full Name]:[Full Name]],0))&amp;RIGHT(INDEX(FPL_Fixtures_Extract[],MATCH($A282,FPL_Fixtures_Extract[[Player]:[Player]],0),MATCH(FPL_Combined[[#Headers],[Gameweek 23]],FPL_Fixtures_Extract[#Headers],0)),3))</f>
        <v>NOR(A) 5-4</v>
      </c>
      <c r="Y282" t="str">
        <f ca="1">IF(RIGHT(FPL_Combined[[#Headers],[Gameweek 24]],2)&lt;$B$622,INDEX(FPL_Results_Extract[Team],MATCH($A282,FPL_Results_Extract[[Player]:[Player]],0)),INDEX(Team_Key[[Abbreviation]:[Abbreviation]],MATCH(LEFT(INDEX(FPL_Fixtures_Extract[],MATCH($A282,FPL_Fixtures_Extract[[Player]:[Player]],0),MATCH(FPL_Combined[[#Headers],[Gameweek 24]],FPL_Fixtures_Extract[#Headers],0)),LEN(INDEX(FPL_Fixtures_Extract[],MATCH($A282,FPL_Fixtures_Extract[[Player]:[Player]],0),MATCH(FPL_Combined[[#Headers],[Gameweek 24]],FPL_Fixtures_Extract[#Headers],0)))-4),Team_Key[[Full Name]:[Full Name]],0))&amp;RIGHT(INDEX(FPL_Fixtures_Extract[],MATCH($A282,FPL_Fixtures_Extract[[Player]:[Player]],0),MATCH(FPL_Combined[[#Headers],[Gameweek 24]],FPL_Fixtures_Extract[#Headers],0)),3))</f>
        <v>LIV</v>
      </c>
      <c r="Z282" t="str">
        <f ca="1">IF(RIGHT(FPL_Combined[[#Headers],[Gameweek 25]],2)&lt;$B$622,INDEX(FPL_Results_Extract[Player],MATCH($A282,FPL_Results_Extract[[Player]:[Player]],0)),INDEX(Team_Key[[Abbreviation]:[Abbreviation]],MATCH(LEFT(INDEX(FPL_Fixtures_Extract[],MATCH($A282,FPL_Fixtures_Extract[[Player]:[Player]],0),MATCH(FPL_Combined[[#Headers],[Gameweek 25]],FPL_Fixtures_Extract[#Headers],0)),LEN(INDEX(FPL_Fixtures_Extract[],MATCH($A282,FPL_Fixtures_Extract[[Player]:[Player]],0),MATCH(FPL_Combined[[#Headers],[Gameweek 25]],FPL_Fixtures_Extract[#Headers],0)))-4),Team_Key[[Full Name]:[Full Name]],0))&amp;RIGHT(INDEX(FPL_Fixtures_Extract[],MATCH($A282,FPL_Fixtures_Extract[[Player]:[Player]],0),MATCH(FPL_Combined[[#Headers],[Gameweek 25]],FPL_Fixtures_Extract[#Headers],0)),3))</f>
        <v>Ings</v>
      </c>
      <c r="AA282" t="str">
        <f ca="1">IF(RIGHT(FPL_Combined[[#Headers],[Gameweek 26]],2)&lt;$B$622,INDEX(FPL_Results_Extract[Gameweek 01],MATCH($A282,FPL_Results_Extract[[Player]:[Player]],0)),INDEX(Team_Key[[Abbreviation]:[Abbreviation]],MATCH(LEFT(INDEX(FPL_Fixtures_Extract[],MATCH($A282,FPL_Fixtures_Extract[[Player]:[Player]],0),MATCH(FPL_Combined[[#Headers],[Gameweek 26]],FPL_Fixtures_Extract[#Headers],0)),LEN(INDEX(FPL_Fixtures_Extract[],MATCH($A282,FPL_Fixtures_Extract[[Player]:[Player]],0),MATCH(FPL_Combined[[#Headers],[Gameweek 26]],FPL_Fixtures_Extract[#Headers],0)))-4),Team_Key[[Full Name]:[Full Name]],0))&amp;RIGHT(INDEX(FPL_Fixtures_Extract[],MATCH($A282,FPL_Fixtures_Extract[[Player]:[Player]],0),MATCH(FPL_Combined[[#Headers],[Gameweek 26]],FPL_Fixtures_Extract[#Headers],0)),3))</f>
        <v>STK(A) 1-0</v>
      </c>
      <c r="AB282" t="str">
        <f ca="1">IF(RIGHT(FPL_Combined[[#Headers],[Gameweek 27]],2)&lt;$B$622,INDEX(FPL_Results_Extract[Gameweek 02],MATCH($A282,FPL_Results_Extract[[Player]:[Player]],0)),INDEX(Team_Key[[Abbreviation]:[Abbreviation]],MATCH(LEFT(INDEX(FPL_Fixtures_Extract[],MATCH($A282,FPL_Fixtures_Extract[[Player]:[Player]],0),MATCH(FPL_Combined[[#Headers],[Gameweek 27]],FPL_Fixtures_Extract[#Headers],0)),LEN(INDEX(FPL_Fixtures_Extract[],MATCH($A282,FPL_Fixtures_Extract[[Player]:[Player]],0),MATCH(FPL_Combined[[#Headers],[Gameweek 27]],FPL_Fixtures_Extract[#Headers],0)))-4),Team_Key[[Full Name]:[Full Name]],0))&amp;RIGHT(INDEX(FPL_Fixtures_Extract[],MATCH($A282,FPL_Fixtures_Extract[[Player]:[Player]],0),MATCH(FPL_Combined[[#Headers],[Gameweek 27]],FPL_Fixtures_Extract[#Headers],0)),3))</f>
        <v>BOU(H) 1-0</v>
      </c>
      <c r="AC282" t="str">
        <f ca="1">IF(RIGHT(FPL_Combined[[#Headers],[Gameweek 28]],2)&lt;$B$622,INDEX(FPL_Results_Extract[Gameweek 03],MATCH($A282,FPL_Results_Extract[[Player]:[Player]],0)),INDEX(Team_Key[[Abbreviation]:[Abbreviation]],MATCH(LEFT(INDEX(FPL_Fixtures_Extract[],MATCH($A282,FPL_Fixtures_Extract[[Player]:[Player]],0),MATCH(FPL_Combined[[#Headers],[Gameweek 28]],FPL_Fixtures_Extract[#Headers],0)),LEN(INDEX(FPL_Fixtures_Extract[],MATCH($A282,FPL_Fixtures_Extract[[Player]:[Player]],0),MATCH(FPL_Combined[[#Headers],[Gameweek 28]],FPL_Fixtures_Extract[#Headers],0)))-4),Team_Key[[Full Name]:[Full Name]],0))&amp;RIGHT(INDEX(FPL_Fixtures_Extract[],MATCH($A282,FPL_Fixtures_Extract[[Player]:[Player]],0),MATCH(FPL_Combined[[#Headers],[Gameweek 28]],FPL_Fixtures_Extract[#Headers],0)),3))</f>
        <v>ARS(A) 0-0</v>
      </c>
      <c r="AD282" t="str">
        <f ca="1">IF(RIGHT(FPL_Combined[[#Headers],[Gameweek 29]],2)&lt;$B$622,INDEX(FPL_Results_Extract[Gameweek 04],MATCH($A282,FPL_Results_Extract[[Player]:[Player]],0)),INDEX(Team_Key[[Abbreviation]:[Abbreviation]],MATCH(LEFT(INDEX(FPL_Fixtures_Extract[],MATCH($A282,FPL_Fixtures_Extract[[Player]:[Player]],0),MATCH(FPL_Combined[[#Headers],[Gameweek 29]],FPL_Fixtures_Extract[#Headers],0)),LEN(INDEX(FPL_Fixtures_Extract[],MATCH($A282,FPL_Fixtures_Extract[[Player]:[Player]],0),MATCH(FPL_Combined[[#Headers],[Gameweek 29]],FPL_Fixtures_Extract[#Headers],0)))-4),Team_Key[[Full Name]:[Full Name]],0))&amp;RIGHT(INDEX(FPL_Fixtures_Extract[],MATCH($A282,FPL_Fixtures_Extract[[Player]:[Player]],0),MATCH(FPL_Combined[[#Headers],[Gameweek 29]],FPL_Fixtures_Extract[#Headers],0)),3))</f>
        <v>CRY(A)</v>
      </c>
      <c r="AE282" t="e">
        <f ca="1">IF(RIGHT(FPL_Combined[[#Headers],[Gameweek 30]],2)&lt;$B$622,INDEX(FPL_Results_Extract[Gameweek 05],MATCH($A282,FPL_Results_Extract[[Player]:[Player]],0)),INDEX(Team_Key[[Abbreviation]:[Abbreviation]],MATCH(LEFT(INDEX(FPL_Fixtures_Extract[],MATCH($A282,FPL_Fixtures_Extract[[Player]:[Player]],0),MATCH(FPL_Combined[[#Headers],[Gameweek 30]],FPL_Fixtures_Extract[#Headers],0)),LEN(INDEX(FPL_Fixtures_Extract[],MATCH($A282,FPL_Fixtures_Extract[[Player]:[Player]],0),MATCH(FPL_Combined[[#Headers],[Gameweek 30]],FPL_Fixtures_Extract[#Headers],0)))-4),Team_Key[[Full Name]:[Full Name]],0))&amp;RIGHT(INDEX(FPL_Fixtures_Extract[],MATCH($A282,FPL_Fixtures_Extract[[Player]:[Player]],0),MATCH(FPL_Combined[[#Headers],[Gameweek 30]],FPL_Fixtures_Extract[#Headers],0)),3))</f>
        <v>#VALUE!</v>
      </c>
      <c r="AF282" t="str">
        <f ca="1">IF(RIGHT(FPL_Combined[[#Headers],[Gameweek 31]],2)&lt;$B$622,INDEX(FPL_Results_Extract[Gameweek 06],MATCH($A282,FPL_Results_Extract[[Player]:[Player]],0)),INDEX(Team_Key[[Abbreviation]:[Abbreviation]],MATCH(LEFT(INDEX(FPL_Fixtures_Extract[],MATCH($A282,FPL_Fixtures_Extract[[Player]:[Player]],0),MATCH(FPL_Combined[[#Headers],[Gameweek 31]],FPL_Fixtures_Extract[#Headers],0)),LEN(INDEX(FPL_Fixtures_Extract[],MATCH($A282,FPL_Fixtures_Extract[[Player]:[Player]],0),MATCH(FPL_Combined[[#Headers],[Gameweek 31]],FPL_Fixtures_Extract[#Headers],0)))-4),Team_Key[[Full Name]:[Full Name]],0))&amp;RIGHT(INDEX(FPL_Fixtures_Extract[],MATCH($A282,FPL_Fixtures_Extract[[Player]:[Player]],0),MATCH(FPL_Combined[[#Headers],[Gameweek 31]],FPL_Fixtures_Extract[#Headers],0)),3))</f>
        <v>SOU(A)</v>
      </c>
      <c r="AG282" t="str">
        <f ca="1">IF(RIGHT(FPL_Combined[[#Headers],[Gameweek 32]],2)&lt;$B$622,INDEX(FPL_Results_Extract[Gameweek 07],MATCH($A282,FPL_Results_Extract[[Player]:[Player]],0)),INDEX(Team_Key[[Abbreviation]:[Abbreviation]],MATCH(LEFT(INDEX(FPL_Fixtures_Extract[],MATCH($A282,FPL_Fixtures_Extract[[Player]:[Player]],0),MATCH(FPL_Combined[[#Headers],[Gameweek 32]],FPL_Fixtures_Extract[#Headers],0)),LEN(INDEX(FPL_Fixtures_Extract[],MATCH($A282,FPL_Fixtures_Extract[[Player]:[Player]],0),MATCH(FPL_Combined[[#Headers],[Gameweek 32]],FPL_Fixtures_Extract[#Headers],0)))-4),Team_Key[[Full Name]:[Full Name]],0))&amp;RIGHT(INDEX(FPL_Fixtures_Extract[],MATCH($A282,FPL_Fixtures_Extract[[Player]:[Player]],0),MATCH(FPL_Combined[[#Headers],[Gameweek 32]],FPL_Fixtures_Extract[#Headers],0)),3))</f>
        <v>TOT(H)</v>
      </c>
      <c r="AH282" t="str">
        <f ca="1">IF(RIGHT(FPL_Combined[[#Headers],[Gameweek 33]],2)&lt;$B$622,INDEX(FPL_Results_Extract[Gameweek 08],MATCH($A282,FPL_Results_Extract[[Player]:[Player]],0)),INDEX(Team_Key[[Abbreviation]:[Abbreviation]],MATCH(LEFT(INDEX(FPL_Fixtures_Extract[],MATCH($A282,FPL_Fixtures_Extract[[Player]:[Player]],0),MATCH(FPL_Combined[[#Headers],[Gameweek 33]],FPL_Fixtures_Extract[#Headers],0)),LEN(INDEX(FPL_Fixtures_Extract[],MATCH($A282,FPL_Fixtures_Extract[[Player]:[Player]],0),MATCH(FPL_Combined[[#Headers],[Gameweek 33]],FPL_Fixtures_Extract[#Headers],0)))-4),Team_Key[[Full Name]:[Full Name]],0))&amp;RIGHT(INDEX(FPL_Fixtures_Extract[],MATCH($A282,FPL_Fixtures_Extract[[Player]:[Player]],0),MATCH(FPL_Combined[[#Headers],[Gameweek 33]],FPL_Fixtures_Extract[#Headers],0)),3))</f>
        <v>STK(H)</v>
      </c>
      <c r="AI282" t="str">
        <f ca="1">IF(RIGHT(FPL_Combined[[#Headers],[Gameweek 34]],2)&lt;$B$622,INDEX(FPL_Results_Extract[Gameweek 09],MATCH($A282,FPL_Results_Extract[[Player]:[Player]],0)),INDEX(Team_Key[[Abbreviation]:[Abbreviation]],MATCH(LEFT(INDEX(FPL_Fixtures_Extract[],MATCH($A282,FPL_Fixtures_Extract[[Player]:[Player]],0),MATCH(FPL_Combined[[#Headers],[Gameweek 34]],FPL_Fixtures_Extract[#Headers],0)),LEN(INDEX(FPL_Fixtures_Extract[],MATCH($A282,FPL_Fixtures_Extract[[Player]:[Player]],0),MATCH(FPL_Combined[[#Headers],[Gameweek 34]],FPL_Fixtures_Extract[#Headers],0)))-4),Team_Key[[Full Name]:[Full Name]],0))&amp;RIGHT(INDEX(FPL_Fixtures_Extract[],MATCH($A282,FPL_Fixtures_Extract[[Player]:[Player]],0),MATCH(FPL_Combined[[#Headers],[Gameweek 34]],FPL_Fixtures_Extract[#Headers],0)),3))</f>
        <v>BOU(A)</v>
      </c>
      <c r="AJ282" t="str">
        <f ca="1">IF(RIGHT(FPL_Combined[[#Headers],[Gameweek 35]],2)&lt;$B$622,INDEX(FPL_Results_Extract[Gameweek 10],MATCH($A282,FPL_Results_Extract[[Player]:[Player]],0)),INDEX(Team_Key[[Abbreviation]:[Abbreviation]],MATCH(LEFT(INDEX(FPL_Fixtures_Extract[],MATCH($A282,FPL_Fixtures_Extract[[Player]:[Player]],0),MATCH(FPL_Combined[[#Headers],[Gameweek 35]],FPL_Fixtures_Extract[#Headers],0)),LEN(INDEX(FPL_Fixtures_Extract[],MATCH($A282,FPL_Fixtures_Extract[[Player]:[Player]],0),MATCH(FPL_Combined[[#Headers],[Gameweek 35]],FPL_Fixtures_Extract[#Headers],0)))-4),Team_Key[[Full Name]:[Full Name]],0))&amp;RIGHT(INDEX(FPL_Fixtures_Extract[],MATCH($A282,FPL_Fixtures_Extract[[Player]:[Player]],0),MATCH(FPL_Combined[[#Headers],[Gameweek 35]],FPL_Fixtures_Extract[#Headers],0)),3))</f>
        <v>NEW(H)</v>
      </c>
      <c r="AK282" t="str">
        <f ca="1">IF(RIGHT(FPL_Combined[[#Headers],[Gameweek 36]],2)&lt;$B$622,INDEX(FPL_Results_Extract[Gameweek 11],MATCH($A282,FPL_Results_Extract[[Player]:[Player]],0)),INDEX(Team_Key[[Abbreviation]:[Abbreviation]],MATCH(LEFT(INDEX(FPL_Fixtures_Extract[],MATCH($A282,FPL_Fixtures_Extract[[Player]:[Player]],0),MATCH(FPL_Combined[[#Headers],[Gameweek 36]],FPL_Fixtures_Extract[#Headers],0)),LEN(INDEX(FPL_Fixtures_Extract[],MATCH($A282,FPL_Fixtures_Extract[[Player]:[Player]],0),MATCH(FPL_Combined[[#Headers],[Gameweek 36]],FPL_Fixtures_Extract[#Headers],0)))-4),Team_Key[[Full Name]:[Full Name]],0))&amp;RIGHT(INDEX(FPL_Fixtures_Extract[],MATCH($A282,FPL_Fixtures_Extract[[Player]:[Player]],0),MATCH(FPL_Combined[[#Headers],[Gameweek 36]],FPL_Fixtures_Extract[#Headers],0)),3))</f>
        <v>SWA(A)</v>
      </c>
      <c r="AL282" t="str">
        <f ca="1">IF(RIGHT(FPL_Combined[[#Headers],[Gameweek 37]],2)&lt;$B$622,INDEX(FPL_Results_Extract[Gameweek 12],MATCH($A282,FPL_Results_Extract[[Player]:[Player]],0)),INDEX(Team_Key[[Abbreviation]:[Abbreviation]],MATCH(LEFT(INDEX(FPL_Fixtures_Extract[],MATCH($A282,FPL_Fixtures_Extract[[Player]:[Player]],0),MATCH(FPL_Combined[[#Headers],[Gameweek 37]],FPL_Fixtures_Extract[#Headers],0)),LEN(INDEX(FPL_Fixtures_Extract[],MATCH($A282,FPL_Fixtures_Extract[[Player]:[Player]],0),MATCH(FPL_Combined[[#Headers],[Gameweek 37]],FPL_Fixtures_Extract[#Headers],0)))-4),Team_Key[[Full Name]:[Full Name]],0))&amp;RIGHT(INDEX(FPL_Fixtures_Extract[],MATCH($A282,FPL_Fixtures_Extract[[Player]:[Player]],0),MATCH(FPL_Combined[[#Headers],[Gameweek 37]],FPL_Fixtures_Extract[#Headers],0)),3))</f>
        <v>WAT(H)</v>
      </c>
      <c r="AM282" t="str">
        <f ca="1">IF(RIGHT(FPL_Combined[[#Headers],[Gameweek 38]],2)&lt;$B$622,INDEX(FPL_Results_Extract[Gameweek 13],MATCH($A282,FPL_Results_Extract[[Player]:[Player]],0)),INDEX(Team_Key[[Abbreviation]:[Abbreviation]],MATCH(LEFT(INDEX(FPL_Fixtures_Extract[],MATCH($A282,FPL_Fixtures_Extract[[Player]:[Player]],0),MATCH(FPL_Combined[[#Headers],[Gameweek 38]],FPL_Fixtures_Extract[#Headers],0)),LEN(INDEX(FPL_Fixtures_Extract[],MATCH($A282,FPL_Fixtures_Extract[[Player]:[Player]],0),MATCH(FPL_Combined[[#Headers],[Gameweek 38]],FPL_Fixtures_Extract[#Headers],0)))-4),Team_Key[[Full Name]:[Full Name]],0))&amp;RIGHT(INDEX(FPL_Fixtures_Extract[],MATCH($A282,FPL_Fixtures_Extract[[Player]:[Player]],0),MATCH(FPL_Combined[[#Headers],[Gameweek 38]],FPL_Fixtures_Extract[#Headers],0)),3))</f>
        <v>WBA(A)</v>
      </c>
    </row>
    <row r="283" spans="1:39" x14ac:dyDescent="0.45">
      <c r="A283" t="s">
        <v>152</v>
      </c>
      <c r="B283" t="str">
        <f ca="1">IF(RIGHT(FPL_Combined[[#Headers],[Gameweek 01]],2)&lt;$B$622,INDEX(FPL_Results_Extract[Gameweek 01],MATCH($A283,FPL_Results_Extract[[Player]:[Player]],0)),INDEX(Team_Key[[Abbreviation]:[Abbreviation]],MATCH(LEFT(INDEX(FPL_Fixtures_Extract[],MATCH($A283,FPL_Fixtures_Extract[[Player]:[Player]],0),MATCH(FPL_Combined[[#Headers],[Gameweek 01]],FPL_Fixtures_Extract[#Headers],0)),LEN(INDEX(FPL_Fixtures_Extract[],MATCH($A283,FPL_Fixtures_Extract[[Player]:[Player]],0),MATCH(FPL_Combined[[#Headers],[Gameweek 01]],FPL_Fixtures_Extract[#Headers],0)))-4),Team_Key[[Full Name]:[Full Name]],0))&amp;RIGHT(INDEX(FPL_Fixtures_Extract[],MATCH($A283,FPL_Fixtures_Extract[[Player]:[Player]],0),MATCH(FPL_Combined[[#Headers],[Gameweek 01]],FPL_Fixtures_Extract[#Headers],0)),3))</f>
        <v>N/A</v>
      </c>
      <c r="C283" t="str">
        <f ca="1">IF(RIGHT(FPL_Combined[[#Headers],[Gameweek 02]],2)&lt;$B$622,INDEX(FPL_Results_Extract[Gameweek 02],MATCH($A283,FPL_Results_Extract[[Player]:[Player]],0)),INDEX(Team_Key[[Abbreviation]:[Abbreviation]],MATCH(LEFT(INDEX(FPL_Fixtures_Extract[],MATCH($A283,FPL_Fixtures_Extract[[Player]:[Player]],0),MATCH(FPL_Combined[[#Headers],[Gameweek 02]],FPL_Fixtures_Extract[#Headers],0)),LEN(INDEX(FPL_Fixtures_Extract[],MATCH($A283,FPL_Fixtures_Extract[[Player]:[Player]],0),MATCH(FPL_Combined[[#Headers],[Gameweek 02]],FPL_Fixtures_Extract[#Headers],0)))-4),Team_Key[[Full Name]:[Full Name]],0))&amp;RIGHT(INDEX(FPL_Fixtures_Extract[],MATCH($A283,FPL_Fixtures_Extract[[Player]:[Player]],0),MATCH(FPL_Combined[[#Headers],[Gameweek 02]],FPL_Fixtures_Extract[#Headers],0)),3))</f>
        <v>N/A</v>
      </c>
      <c r="D283" t="str">
        <f ca="1">IF(RIGHT(FPL_Combined[[#Headers],[Gameweek 03]],2)&lt;$B$622,INDEX(FPL_Results_Extract[Gameweek 03],MATCH($A283,FPL_Results_Extract[[Player]:[Player]],0)),INDEX(Team_Key[[Abbreviation]:[Abbreviation]],MATCH(LEFT(INDEX(FPL_Fixtures_Extract[],MATCH($A283,FPL_Fixtures_Extract[[Player]:[Player]],0),MATCH(FPL_Combined[[#Headers],[Gameweek 03]],FPL_Fixtures_Extract[#Headers],0)),LEN(INDEX(FPL_Fixtures_Extract[],MATCH($A283,FPL_Fixtures_Extract[[Player]:[Player]],0),MATCH(FPL_Combined[[#Headers],[Gameweek 03]],FPL_Fixtures_Extract[#Headers],0)))-4),Team_Key[[Full Name]:[Full Name]],0))&amp;RIGHT(INDEX(FPL_Fixtures_Extract[],MATCH($A283,FPL_Fixtures_Extract[[Player]:[Player]],0),MATCH(FPL_Combined[[#Headers],[Gameweek 03]],FPL_Fixtures_Extract[#Headers],0)),3))</f>
        <v>TOT(H) 1-1</v>
      </c>
      <c r="E283" t="str">
        <f ca="1">IF(RIGHT(FPL_Combined[[#Headers],[Gameweek 04]],2)&lt;$B$622,INDEX(FPL_Results_Extract[Gameweek 04],MATCH($A283,FPL_Results_Extract[[Player]:[Player]],0)),INDEX(Team_Key[[Abbreviation]:[Abbreviation]],MATCH(LEFT(INDEX(FPL_Fixtures_Extract[],MATCH($A283,FPL_Fixtures_Extract[[Player]:[Player]],0),MATCH(FPL_Combined[[#Headers],[Gameweek 04]],FPL_Fixtures_Extract[#Headers],0)),LEN(INDEX(FPL_Fixtures_Extract[],MATCH($A283,FPL_Fixtures_Extract[[Player]:[Player]],0),MATCH(FPL_Combined[[#Headers],[Gameweek 04]],FPL_Fixtures_Extract[#Headers],0)))-4),Team_Key[[Full Name]:[Full Name]],0))&amp;RIGHT(INDEX(FPL_Fixtures_Extract[],MATCH($A283,FPL_Fixtures_Extract[[Player]:[Player]],0),MATCH(FPL_Combined[[#Headers],[Gameweek 04]],FPL_Fixtures_Extract[#Headers],0)),3))</f>
        <v>BOU(A) 1-1</v>
      </c>
      <c r="F283" t="str">
        <f ca="1">IF(RIGHT(FPL_Combined[[#Headers],[Gameweek 05]],2)&lt;$B$622,INDEX(FPL_Results_Extract[Gameweek 05],MATCH($A283,FPL_Results_Extract[[Player]:[Player]],0)),INDEX(Team_Key[[Abbreviation]:[Abbreviation]],MATCH(LEFT(INDEX(FPL_Fixtures_Extract[],MATCH($A283,FPL_Fixtures_Extract[[Player]:[Player]],0),MATCH(FPL_Combined[[#Headers],[Gameweek 05]],FPL_Fixtures_Extract[#Headers],0)),LEN(INDEX(FPL_Fixtures_Extract[],MATCH($A283,FPL_Fixtures_Extract[[Player]:[Player]],0),MATCH(FPL_Combined[[#Headers],[Gameweek 05]],FPL_Fixtures_Extract[#Headers],0)))-4),Team_Key[[Full Name]:[Full Name]],0))&amp;RIGHT(INDEX(FPL_Fixtures_Extract[],MATCH($A283,FPL_Fixtures_Extract[[Player]:[Player]],0),MATCH(FPL_Combined[[#Headers],[Gameweek 05]],FPL_Fixtures_Extract[#Headers],0)),3))</f>
        <v>AVL(H) 3-2</v>
      </c>
      <c r="G283" t="str">
        <f ca="1">IF(RIGHT(FPL_Combined[[#Headers],[Gameweek 06]],2)&lt;$B$622,INDEX(FPL_Results_Extract[Gameweek 06],MATCH($A283,FPL_Results_Extract[[Player]:[Player]],0)),INDEX(Team_Key[[Abbreviation]:[Abbreviation]],MATCH(LEFT(INDEX(FPL_Fixtures_Extract[],MATCH($A283,FPL_Fixtures_Extract[[Player]:[Player]],0),MATCH(FPL_Combined[[#Headers],[Gameweek 06]],FPL_Fixtures_Extract[#Headers],0)),LEN(INDEX(FPL_Fixtures_Extract[],MATCH($A283,FPL_Fixtures_Extract[[Player]:[Player]],0),MATCH(FPL_Combined[[#Headers],[Gameweek 06]],FPL_Fixtures_Extract[#Headers],0)))-4),Team_Key[[Full Name]:[Full Name]],0))&amp;RIGHT(INDEX(FPL_Fixtures_Extract[],MATCH($A283,FPL_Fixtures_Extract[[Player]:[Player]],0),MATCH(FPL_Combined[[#Headers],[Gameweek 06]],FPL_Fixtures_Extract[#Headers],0)),3))</f>
        <v>STK(A) 2-2</v>
      </c>
      <c r="H283" t="str">
        <f ca="1">IF(RIGHT(FPL_Combined[[#Headers],[Gameweek 07]],2)&lt;$B$622,INDEX(FPL_Results_Extract[Gameweek 07],MATCH($A283,FPL_Results_Extract[[Player]:[Player]],0)),INDEX(Team_Key[[Abbreviation]:[Abbreviation]],MATCH(LEFT(INDEX(FPL_Fixtures_Extract[],MATCH($A283,FPL_Fixtures_Extract[[Player]:[Player]],0),MATCH(FPL_Combined[[#Headers],[Gameweek 07]],FPL_Fixtures_Extract[#Headers],0)),LEN(INDEX(FPL_Fixtures_Extract[],MATCH($A283,FPL_Fixtures_Extract[[Player]:[Player]],0),MATCH(FPL_Combined[[#Headers],[Gameweek 07]],FPL_Fixtures_Extract[#Headers],0)))-4),Team_Key[[Full Name]:[Full Name]],0))&amp;RIGHT(INDEX(FPL_Fixtures_Extract[],MATCH($A283,FPL_Fixtures_Extract[[Player]:[Player]],0),MATCH(FPL_Combined[[#Headers],[Gameweek 07]],FPL_Fixtures_Extract[#Headers],0)),3))</f>
        <v>ARS(H) 2-5</v>
      </c>
      <c r="I283" t="str">
        <f ca="1">IF(RIGHT(FPL_Combined[[#Headers],[Gameweek 08]],2)&lt;$B$622,INDEX(FPL_Results_Extract[Gameweek 08],MATCH($A283,FPL_Results_Extract[[Player]:[Player]],0)),INDEX(Team_Key[[Abbreviation]:[Abbreviation]],MATCH(LEFT(INDEX(FPL_Fixtures_Extract[],MATCH($A283,FPL_Fixtures_Extract[[Player]:[Player]],0),MATCH(FPL_Combined[[#Headers],[Gameweek 08]],FPL_Fixtures_Extract[#Headers],0)),LEN(INDEX(FPL_Fixtures_Extract[],MATCH($A283,FPL_Fixtures_Extract[[Player]:[Player]],0),MATCH(FPL_Combined[[#Headers],[Gameweek 08]],FPL_Fixtures_Extract[#Headers],0)))-4),Team_Key[[Full Name]:[Full Name]],0))&amp;RIGHT(INDEX(FPL_Fixtures_Extract[],MATCH($A283,FPL_Fixtures_Extract[[Player]:[Player]],0),MATCH(FPL_Combined[[#Headers],[Gameweek 08]],FPL_Fixtures_Extract[#Headers],0)),3))</f>
        <v>NOR(A) 2-1</v>
      </c>
      <c r="J283" t="str">
        <f ca="1">IF(RIGHT(FPL_Combined[[#Headers],[Gameweek 09]],2)&lt;$B$622,INDEX(FPL_Results_Extract[Gameweek 09],MATCH($A283,FPL_Results_Extract[[Player]:[Player]],0)),INDEX(Team_Key[[Abbreviation]:[Abbreviation]],MATCH(LEFT(INDEX(FPL_Fixtures_Extract[],MATCH($A283,FPL_Fixtures_Extract[[Player]:[Player]],0),MATCH(FPL_Combined[[#Headers],[Gameweek 09]],FPL_Fixtures_Extract[#Headers],0)),LEN(INDEX(FPL_Fixtures_Extract[],MATCH($A283,FPL_Fixtures_Extract[[Player]:[Player]],0),MATCH(FPL_Combined[[#Headers],[Gameweek 09]],FPL_Fixtures_Extract[#Headers],0)))-4),Team_Key[[Full Name]:[Full Name]],0))&amp;RIGHT(INDEX(FPL_Fixtures_Extract[],MATCH($A283,FPL_Fixtures_Extract[[Player]:[Player]],0),MATCH(FPL_Combined[[#Headers],[Gameweek 09]],FPL_Fixtures_Extract[#Headers],0)),3))</f>
        <v>SOU(A) 2-2</v>
      </c>
      <c r="K283" t="str">
        <f ca="1">IF(RIGHT(FPL_Combined[[#Headers],[Gameweek 10]],2)&lt;$B$622,INDEX(FPL_Results_Extract[Gameweek 10],MATCH($A283,FPL_Results_Extract[[Player]:[Player]],0)),INDEX(Team_Key[[Abbreviation]:[Abbreviation]],MATCH(LEFT(INDEX(FPL_Fixtures_Extract[],MATCH($A283,FPL_Fixtures_Extract[[Player]:[Player]],0),MATCH(FPL_Combined[[#Headers],[Gameweek 10]],FPL_Fixtures_Extract[#Headers],0)),LEN(INDEX(FPL_Fixtures_Extract[],MATCH($A283,FPL_Fixtures_Extract[[Player]:[Player]],0),MATCH(FPL_Combined[[#Headers],[Gameweek 10]],FPL_Fixtures_Extract[#Headers],0)))-4),Team_Key[[Full Name]:[Full Name]],0))&amp;RIGHT(INDEX(FPL_Fixtures_Extract[],MATCH($A283,FPL_Fixtures_Extract[[Player]:[Player]],0),MATCH(FPL_Combined[[#Headers],[Gameweek 10]],FPL_Fixtures_Extract[#Headers],0)),3))</f>
        <v>CRY(H) 1-0</v>
      </c>
      <c r="L283" t="str">
        <f ca="1">IF(RIGHT(FPL_Combined[[#Headers],[Gameweek 11]],2)&lt;$B$622,INDEX(FPL_Results_Extract[Gameweek 11],MATCH($A283,FPL_Results_Extract[[Player]:[Player]],0)),INDEX(Team_Key[[Abbreviation]:[Abbreviation]],MATCH(LEFT(INDEX(FPL_Fixtures_Extract[],MATCH($A283,FPL_Fixtures_Extract[[Player]:[Player]],0),MATCH(FPL_Combined[[#Headers],[Gameweek 11]],FPL_Fixtures_Extract[#Headers],0)),LEN(INDEX(FPL_Fixtures_Extract[],MATCH($A283,FPL_Fixtures_Extract[[Player]:[Player]],0),MATCH(FPL_Combined[[#Headers],[Gameweek 11]],FPL_Fixtures_Extract[#Headers],0)))-4),Team_Key[[Full Name]:[Full Name]],0))&amp;RIGHT(INDEX(FPL_Fixtures_Extract[],MATCH($A283,FPL_Fixtures_Extract[[Player]:[Player]],0),MATCH(FPL_Combined[[#Headers],[Gameweek 11]],FPL_Fixtures_Extract[#Headers],0)),3))</f>
        <v>WBA(A) 3-2</v>
      </c>
      <c r="M283" t="str">
        <f ca="1">IF(RIGHT(FPL_Combined[[#Headers],[Gameweek 12]],2)&lt;$B$622,INDEX(FPL_Results_Extract[Gameweek 12],MATCH($A283,FPL_Results_Extract[[Player]:[Player]],0)),INDEX(Team_Key[[Abbreviation]:[Abbreviation]],MATCH(LEFT(INDEX(FPL_Fixtures_Extract[],MATCH($A283,FPL_Fixtures_Extract[[Player]:[Player]],0),MATCH(FPL_Combined[[#Headers],[Gameweek 12]],FPL_Fixtures_Extract[#Headers],0)),LEN(INDEX(FPL_Fixtures_Extract[],MATCH($A283,FPL_Fixtures_Extract[[Player]:[Player]],0),MATCH(FPL_Combined[[#Headers],[Gameweek 12]],FPL_Fixtures_Extract[#Headers],0)))-4),Team_Key[[Full Name]:[Full Name]],0))&amp;RIGHT(INDEX(FPL_Fixtures_Extract[],MATCH($A283,FPL_Fixtures_Extract[[Player]:[Player]],0),MATCH(FPL_Combined[[#Headers],[Gameweek 12]],FPL_Fixtures_Extract[#Headers],0)),3))</f>
        <v>WAT(H) 2-1</v>
      </c>
      <c r="N283" t="str">
        <f ca="1">IF(RIGHT(FPL_Combined[[#Headers],[Gameweek 13]],2)&lt;$B$622,INDEX(FPL_Results_Extract[Gameweek 13],MATCH($A283,FPL_Results_Extract[[Player]:[Player]],0)),INDEX(Team_Key[[Abbreviation]:[Abbreviation]],MATCH(LEFT(INDEX(FPL_Fixtures_Extract[],MATCH($A283,FPL_Fixtures_Extract[[Player]:[Player]],0),MATCH(FPL_Combined[[#Headers],[Gameweek 13]],FPL_Fixtures_Extract[#Headers],0)),LEN(INDEX(FPL_Fixtures_Extract[],MATCH($A283,FPL_Fixtures_Extract[[Player]:[Player]],0),MATCH(FPL_Combined[[#Headers],[Gameweek 13]],FPL_Fixtures_Extract[#Headers],0)))-4),Team_Key[[Full Name]:[Full Name]],0))&amp;RIGHT(INDEX(FPL_Fixtures_Extract[],MATCH($A283,FPL_Fixtures_Extract[[Player]:[Player]],0),MATCH(FPL_Combined[[#Headers],[Gameweek 13]],FPL_Fixtures_Extract[#Headers],0)),3))</f>
        <v>NEW(A) 3-0</v>
      </c>
      <c r="O283" t="str">
        <f ca="1">IF(RIGHT(FPL_Combined[[#Headers],[Gameweek 14]],2)&lt;$B$622,INDEX(FPL_Results_Extract[Gameweek 14],MATCH($A283,FPL_Results_Extract[[Player]:[Player]],0)),INDEX(Team_Key[[Abbreviation]:[Abbreviation]],MATCH(LEFT(INDEX(FPL_Fixtures_Extract[],MATCH($A283,FPL_Fixtures_Extract[[Player]:[Player]],0),MATCH(FPL_Combined[[#Headers],[Gameweek 14]],FPL_Fixtures_Extract[#Headers],0)),LEN(INDEX(FPL_Fixtures_Extract[],MATCH($A283,FPL_Fixtures_Extract[[Player]:[Player]],0),MATCH(FPL_Combined[[#Headers],[Gameweek 14]],FPL_Fixtures_Extract[#Headers],0)))-4),Team_Key[[Full Name]:[Full Name]],0))&amp;RIGHT(INDEX(FPL_Fixtures_Extract[],MATCH($A283,FPL_Fixtures_Extract[[Player]:[Player]],0),MATCH(FPL_Combined[[#Headers],[Gameweek 14]],FPL_Fixtures_Extract[#Headers],0)),3))</f>
        <v>MUN(H) 1-1</v>
      </c>
      <c r="P283" t="str">
        <f ca="1">IF(RIGHT(FPL_Combined[[#Headers],[Gameweek 15]],2)&lt;$B$622,INDEX(FPL_Results_Extract[Gameweek 15],MATCH($A283,FPL_Results_Extract[[Player]:[Player]],0)),INDEX(Team_Key[[Abbreviation]:[Abbreviation]],MATCH(LEFT(INDEX(FPL_Fixtures_Extract[],MATCH($A283,FPL_Fixtures_Extract[[Player]:[Player]],0),MATCH(FPL_Combined[[#Headers],[Gameweek 15]],FPL_Fixtures_Extract[#Headers],0)),LEN(INDEX(FPL_Fixtures_Extract[],MATCH($A283,FPL_Fixtures_Extract[[Player]:[Player]],0),MATCH(FPL_Combined[[#Headers],[Gameweek 15]],FPL_Fixtures_Extract[#Headers],0)))-4),Team_Key[[Full Name]:[Full Name]],0))&amp;RIGHT(INDEX(FPL_Fixtures_Extract[],MATCH($A283,FPL_Fixtures_Extract[[Player]:[Player]],0),MATCH(FPL_Combined[[#Headers],[Gameweek 15]],FPL_Fixtures_Extract[#Headers],0)),3))</f>
        <v>SWA(A) 3-0</v>
      </c>
      <c r="Q283" t="str">
        <f ca="1">IF(RIGHT(FPL_Combined[[#Headers],[Gameweek 16]],2)&lt;$B$622,INDEX(FPL_Results_Extract[Gameweek 16],MATCH($A283,FPL_Results_Extract[[Player]:[Player]],0)),INDEX(Team_Key[[Abbreviation]:[Abbreviation]],MATCH(LEFT(INDEX(FPL_Fixtures_Extract[],MATCH($A283,FPL_Fixtures_Extract[[Player]:[Player]],0),MATCH(FPL_Combined[[#Headers],[Gameweek 16]],FPL_Fixtures_Extract[#Headers],0)),LEN(INDEX(FPL_Fixtures_Extract[],MATCH($A283,FPL_Fixtures_Extract[[Player]:[Player]],0),MATCH(FPL_Combined[[#Headers],[Gameweek 16]],FPL_Fixtures_Extract[#Headers],0)))-4),Team_Key[[Full Name]:[Full Name]],0))&amp;RIGHT(INDEX(FPL_Fixtures_Extract[],MATCH($A283,FPL_Fixtures_Extract[[Player]:[Player]],0),MATCH(FPL_Combined[[#Headers],[Gameweek 16]],FPL_Fixtures_Extract[#Headers],0)),3))</f>
        <v>CHE(H) 2-1</v>
      </c>
      <c r="R283" t="str">
        <f ca="1">IF(RIGHT(FPL_Combined[[#Headers],[Gameweek 17]],2)&lt;$B$622,INDEX(FPL_Results_Extract[Gameweek 17],MATCH($A283,FPL_Results_Extract[[Player]:[Player]],0)),INDEX(Team_Key[[Abbreviation]:[Abbreviation]],MATCH(LEFT(INDEX(FPL_Fixtures_Extract[],MATCH($A283,FPL_Fixtures_Extract[[Player]:[Player]],0),MATCH(FPL_Combined[[#Headers],[Gameweek 17]],FPL_Fixtures_Extract[#Headers],0)),LEN(INDEX(FPL_Fixtures_Extract[],MATCH($A283,FPL_Fixtures_Extract[[Player]:[Player]],0),MATCH(FPL_Combined[[#Headers],[Gameweek 17]],FPL_Fixtures_Extract[#Headers],0)))-4),Team_Key[[Full Name]:[Full Name]],0))&amp;RIGHT(INDEX(FPL_Fixtures_Extract[],MATCH($A283,FPL_Fixtures_Extract[[Player]:[Player]],0),MATCH(FPL_Combined[[#Headers],[Gameweek 17]],FPL_Fixtures_Extract[#Headers],0)),3))</f>
        <v>EVE(A) 3-2</v>
      </c>
      <c r="S283" t="str">
        <f ca="1">IF(RIGHT(FPL_Combined[[#Headers],[Gameweek 18]],2)&lt;$B$622,INDEX(FPL_Results_Extract[Gameweek 18],MATCH($A283,FPL_Results_Extract[[Player]:[Player]],0)),INDEX(Team_Key[[Abbreviation]:[Abbreviation]],MATCH(LEFT(INDEX(FPL_Fixtures_Extract[],MATCH($A283,FPL_Fixtures_Extract[[Player]:[Player]],0),MATCH(FPL_Combined[[#Headers],[Gameweek 18]],FPL_Fixtures_Extract[#Headers],0)),LEN(INDEX(FPL_Fixtures_Extract[],MATCH($A283,FPL_Fixtures_Extract[[Player]:[Player]],0),MATCH(FPL_Combined[[#Headers],[Gameweek 18]],FPL_Fixtures_Extract[#Headers],0)))-4),Team_Key[[Full Name]:[Full Name]],0))&amp;RIGHT(INDEX(FPL_Fixtures_Extract[],MATCH($A283,FPL_Fixtures_Extract[[Player]:[Player]],0),MATCH(FPL_Combined[[#Headers],[Gameweek 18]],FPL_Fixtures_Extract[#Headers],0)),3))</f>
        <v>LIV(A) 0-1</v>
      </c>
      <c r="T283" t="str">
        <f ca="1">IF(RIGHT(FPL_Combined[[#Headers],[Gameweek 19]],2)&lt;$B$622,INDEX(FPL_Results_Extract[Gameweek 19],MATCH($A283,FPL_Results_Extract[[Player]:[Player]],0)),INDEX(Team_Key[[Abbreviation]:[Abbreviation]],MATCH(LEFT(INDEX(FPL_Fixtures_Extract[],MATCH($A283,FPL_Fixtures_Extract[[Player]:[Player]],0),MATCH(FPL_Combined[[#Headers],[Gameweek 19]],FPL_Fixtures_Extract[#Headers],0)),LEN(INDEX(FPL_Fixtures_Extract[],MATCH($A283,FPL_Fixtures_Extract[[Player]:[Player]],0),MATCH(FPL_Combined[[#Headers],[Gameweek 19]],FPL_Fixtures_Extract[#Headers],0)))-4),Team_Key[[Full Name]:[Full Name]],0))&amp;RIGHT(INDEX(FPL_Fixtures_Extract[],MATCH($A283,FPL_Fixtures_Extract[[Player]:[Player]],0),MATCH(FPL_Combined[[#Headers],[Gameweek 19]],FPL_Fixtures_Extract[#Headers],0)),3))</f>
        <v>MCI(H) 0-0</v>
      </c>
      <c r="U283" t="str">
        <f ca="1">IF(RIGHT(FPL_Combined[[#Headers],[Gameweek 20]],2)&lt;$B$622,INDEX(FPL_Results_Extract[Gameweek 20],MATCH($A283,FPL_Results_Extract[[Player]:[Player]],0)),INDEX(Team_Key[[Abbreviation]:[Abbreviation]],MATCH(LEFT(INDEX(FPL_Fixtures_Extract[],MATCH($A283,FPL_Fixtures_Extract[[Player]:[Player]],0),MATCH(FPL_Combined[[#Headers],[Gameweek 20]],FPL_Fixtures_Extract[#Headers],0)),LEN(INDEX(FPL_Fixtures_Extract[],MATCH($A283,FPL_Fixtures_Extract[[Player]:[Player]],0),MATCH(FPL_Combined[[#Headers],[Gameweek 20]],FPL_Fixtures_Extract[#Headers],0)))-4),Team_Key[[Full Name]:[Full Name]],0))&amp;RIGHT(INDEX(FPL_Fixtures_Extract[],MATCH($A283,FPL_Fixtures_Extract[[Player]:[Player]],0),MATCH(FPL_Combined[[#Headers],[Gameweek 20]],FPL_Fixtures_Extract[#Headers],0)),3))</f>
        <v>BOU(H) 0-0</v>
      </c>
      <c r="V283" t="str">
        <f ca="1">IF(RIGHT(FPL_Combined[[#Headers],[Gameweek 21]],2)&lt;$B$622,INDEX(FPL_Results_Extract[Gameweek 21],MATCH($A283,FPL_Results_Extract[[Player]:[Player]],0)),INDEX(Team_Key[[Abbreviation]:[Abbreviation]],MATCH(LEFT(INDEX(FPL_Fixtures_Extract[],MATCH($A283,FPL_Fixtures_Extract[[Player]:[Player]],0),MATCH(FPL_Combined[[#Headers],[Gameweek 21]],FPL_Fixtures_Extract[#Headers],0)),LEN(INDEX(FPL_Fixtures_Extract[],MATCH($A283,FPL_Fixtures_Extract[[Player]:[Player]],0),MATCH(FPL_Combined[[#Headers],[Gameweek 21]],FPL_Fixtures_Extract[#Headers],0)))-4),Team_Key[[Full Name]:[Full Name]],0))&amp;RIGHT(INDEX(FPL_Fixtures_Extract[],MATCH($A283,FPL_Fixtures_Extract[[Player]:[Player]],0),MATCH(FPL_Combined[[#Headers],[Gameweek 21]],FPL_Fixtures_Extract[#Headers],0)),3))</f>
        <v>TOT(A) 1-0</v>
      </c>
      <c r="W283" t="str">
        <f ca="1">IF(RIGHT(FPL_Combined[[#Headers],[Gameweek 22]],2)&lt;$B$622,INDEX(FPL_Results_Extract[Gameweek 22],MATCH($A283,FPL_Results_Extract[[Player]:[Player]],0)),INDEX(Team_Key[[Abbreviation]:[Abbreviation]],MATCH(LEFT(INDEX(FPL_Fixtures_Extract[],MATCH($A283,FPL_Fixtures_Extract[[Player]:[Player]],0),MATCH(FPL_Combined[[#Headers],[Gameweek 22]],FPL_Fixtures_Extract[#Headers],0)),LEN(INDEX(FPL_Fixtures_Extract[],MATCH($A283,FPL_Fixtures_Extract[[Player]:[Player]],0),MATCH(FPL_Combined[[#Headers],[Gameweek 22]],FPL_Fixtures_Extract[#Headers],0)))-4),Team_Key[[Full Name]:[Full Name]],0))&amp;RIGHT(INDEX(FPL_Fixtures_Extract[],MATCH($A283,FPL_Fixtures_Extract[[Player]:[Player]],0),MATCH(FPL_Combined[[#Headers],[Gameweek 22]],FPL_Fixtures_Extract[#Headers],0)),3))</f>
        <v>AVL(A) 1-1</v>
      </c>
      <c r="X283" t="str">
        <f ca="1">IF(RIGHT(FPL_Combined[[#Headers],[Gameweek 23]],2)&lt;$B$622,INDEX(FPL_Results_Extract[Gameweek 23],MATCH($A283,FPL_Results_Extract[[Player]:[Player]],0)),INDEX(Team_Key[[Abbreviation]:[Abbreviation]],MATCH(LEFT(INDEX(FPL_Fixtures_Extract[],MATCH($A283,FPL_Fixtures_Extract[[Player]:[Player]],0),MATCH(FPL_Combined[[#Headers],[Gameweek 23]],FPL_Fixtures_Extract[#Headers],0)),LEN(INDEX(FPL_Fixtures_Extract[],MATCH($A283,FPL_Fixtures_Extract[[Player]:[Player]],0),MATCH(FPL_Combined[[#Headers],[Gameweek 23]],FPL_Fixtures_Extract[#Headers],0)))-4),Team_Key[[Full Name]:[Full Name]],0))&amp;RIGHT(INDEX(FPL_Fixtures_Extract[],MATCH($A283,FPL_Fixtures_Extract[[Player]:[Player]],0),MATCH(FPL_Combined[[#Headers],[Gameweek 23]],FPL_Fixtures_Extract[#Headers],0)),3))</f>
        <v>STK(H) 3-0</v>
      </c>
      <c r="Y283" t="str">
        <f ca="1">IF(RIGHT(FPL_Combined[[#Headers],[Gameweek 24]],2)&lt;$B$622,INDEX(FPL_Results_Extract[Team],MATCH($A283,FPL_Results_Extract[[Player]:[Player]],0)),INDEX(Team_Key[[Abbreviation]:[Abbreviation]],MATCH(LEFT(INDEX(FPL_Fixtures_Extract[],MATCH($A283,FPL_Fixtures_Extract[[Player]:[Player]],0),MATCH(FPL_Combined[[#Headers],[Gameweek 24]],FPL_Fixtures_Extract[#Headers],0)),LEN(INDEX(FPL_Fixtures_Extract[],MATCH($A283,FPL_Fixtures_Extract[[Player]:[Player]],0),MATCH(FPL_Combined[[#Headers],[Gameweek 24]],FPL_Fixtures_Extract[#Headers],0)))-4),Team_Key[[Full Name]:[Full Name]],0))&amp;RIGHT(INDEX(FPL_Fixtures_Extract[],MATCH($A283,FPL_Fixtures_Extract[[Player]:[Player]],0),MATCH(FPL_Combined[[#Headers],[Gameweek 24]],FPL_Fixtures_Extract[#Headers],0)),3))</f>
        <v>LEI</v>
      </c>
      <c r="Z283" t="str">
        <f ca="1">IF(RIGHT(FPL_Combined[[#Headers],[Gameweek 25]],2)&lt;$B$622,INDEX(FPL_Results_Extract[Player],MATCH($A283,FPL_Results_Extract[[Player]:[Player]],0)),INDEX(Team_Key[[Abbreviation]:[Abbreviation]],MATCH(LEFT(INDEX(FPL_Fixtures_Extract[],MATCH($A283,FPL_Fixtures_Extract[[Player]:[Player]],0),MATCH(FPL_Combined[[#Headers],[Gameweek 25]],FPL_Fixtures_Extract[#Headers],0)),LEN(INDEX(FPL_Fixtures_Extract[],MATCH($A283,FPL_Fixtures_Extract[[Player]:[Player]],0),MATCH(FPL_Combined[[#Headers],[Gameweek 25]],FPL_Fixtures_Extract[#Headers],0)))-4),Team_Key[[Full Name]:[Full Name]],0))&amp;RIGHT(INDEX(FPL_Fixtures_Extract[],MATCH($A283,FPL_Fixtures_Extract[[Player]:[Player]],0),MATCH(FPL_Combined[[#Headers],[Gameweek 25]],FPL_Fixtures_Extract[#Headers],0)),3))</f>
        <v>Inler</v>
      </c>
      <c r="AA283" t="str">
        <f ca="1">IF(RIGHT(FPL_Combined[[#Headers],[Gameweek 26]],2)&lt;$B$622,INDEX(FPL_Results_Extract[Gameweek 01],MATCH($A283,FPL_Results_Extract[[Player]:[Player]],0)),INDEX(Team_Key[[Abbreviation]:[Abbreviation]],MATCH(LEFT(INDEX(FPL_Fixtures_Extract[],MATCH($A283,FPL_Fixtures_Extract[[Player]:[Player]],0),MATCH(FPL_Combined[[#Headers],[Gameweek 26]],FPL_Fixtures_Extract[#Headers],0)),LEN(INDEX(FPL_Fixtures_Extract[],MATCH($A283,FPL_Fixtures_Extract[[Player]:[Player]],0),MATCH(FPL_Combined[[#Headers],[Gameweek 26]],FPL_Fixtures_Extract[#Headers],0)))-4),Team_Key[[Full Name]:[Full Name]],0))&amp;RIGHT(INDEX(FPL_Fixtures_Extract[],MATCH($A283,FPL_Fixtures_Extract[[Player]:[Player]],0),MATCH(FPL_Combined[[#Headers],[Gameweek 26]],FPL_Fixtures_Extract[#Headers],0)),3))</f>
        <v>N/A</v>
      </c>
      <c r="AB283" t="str">
        <f ca="1">IF(RIGHT(FPL_Combined[[#Headers],[Gameweek 27]],2)&lt;$B$622,INDEX(FPL_Results_Extract[Gameweek 02],MATCH($A283,FPL_Results_Extract[[Player]:[Player]],0)),INDEX(Team_Key[[Abbreviation]:[Abbreviation]],MATCH(LEFT(INDEX(FPL_Fixtures_Extract[],MATCH($A283,FPL_Fixtures_Extract[[Player]:[Player]],0),MATCH(FPL_Combined[[#Headers],[Gameweek 27]],FPL_Fixtures_Extract[#Headers],0)),LEN(INDEX(FPL_Fixtures_Extract[],MATCH($A283,FPL_Fixtures_Extract[[Player]:[Player]],0),MATCH(FPL_Combined[[#Headers],[Gameweek 27]],FPL_Fixtures_Extract[#Headers],0)))-4),Team_Key[[Full Name]:[Full Name]],0))&amp;RIGHT(INDEX(FPL_Fixtures_Extract[],MATCH($A283,FPL_Fixtures_Extract[[Player]:[Player]],0),MATCH(FPL_Combined[[#Headers],[Gameweek 27]],FPL_Fixtures_Extract[#Headers],0)),3))</f>
        <v>N/A</v>
      </c>
      <c r="AC283" t="str">
        <f ca="1">IF(RIGHT(FPL_Combined[[#Headers],[Gameweek 28]],2)&lt;$B$622,INDEX(FPL_Results_Extract[Gameweek 03],MATCH($A283,FPL_Results_Extract[[Player]:[Player]],0)),INDEX(Team_Key[[Abbreviation]:[Abbreviation]],MATCH(LEFT(INDEX(FPL_Fixtures_Extract[],MATCH($A283,FPL_Fixtures_Extract[[Player]:[Player]],0),MATCH(FPL_Combined[[#Headers],[Gameweek 28]],FPL_Fixtures_Extract[#Headers],0)),LEN(INDEX(FPL_Fixtures_Extract[],MATCH($A283,FPL_Fixtures_Extract[[Player]:[Player]],0),MATCH(FPL_Combined[[#Headers],[Gameweek 28]],FPL_Fixtures_Extract[#Headers],0)))-4),Team_Key[[Full Name]:[Full Name]],0))&amp;RIGHT(INDEX(FPL_Fixtures_Extract[],MATCH($A283,FPL_Fixtures_Extract[[Player]:[Player]],0),MATCH(FPL_Combined[[#Headers],[Gameweek 28]],FPL_Fixtures_Extract[#Headers],0)),3))</f>
        <v>TOT(H) 1-1</v>
      </c>
      <c r="AD283" t="str">
        <f ca="1">IF(RIGHT(FPL_Combined[[#Headers],[Gameweek 29]],2)&lt;$B$622,INDEX(FPL_Results_Extract[Gameweek 04],MATCH($A283,FPL_Results_Extract[[Player]:[Player]],0)),INDEX(Team_Key[[Abbreviation]:[Abbreviation]],MATCH(LEFT(INDEX(FPL_Fixtures_Extract[],MATCH($A283,FPL_Fixtures_Extract[[Player]:[Player]],0),MATCH(FPL_Combined[[#Headers],[Gameweek 29]],FPL_Fixtures_Extract[#Headers],0)),LEN(INDEX(FPL_Fixtures_Extract[],MATCH($A283,FPL_Fixtures_Extract[[Player]:[Player]],0),MATCH(FPL_Combined[[#Headers],[Gameweek 29]],FPL_Fixtures_Extract[#Headers],0)))-4),Team_Key[[Full Name]:[Full Name]],0))&amp;RIGHT(INDEX(FPL_Fixtures_Extract[],MATCH($A283,FPL_Fixtures_Extract[[Player]:[Player]],0),MATCH(FPL_Combined[[#Headers],[Gameweek 29]],FPL_Fixtures_Extract[#Headers],0)),3))</f>
        <v>WAT(A)</v>
      </c>
      <c r="AE283" t="str">
        <f ca="1">IF(RIGHT(FPL_Combined[[#Headers],[Gameweek 30]],2)&lt;$B$622,INDEX(FPL_Results_Extract[Gameweek 05],MATCH($A283,FPL_Results_Extract[[Player]:[Player]],0)),INDEX(Team_Key[[Abbreviation]:[Abbreviation]],MATCH(LEFT(INDEX(FPL_Fixtures_Extract[],MATCH($A283,FPL_Fixtures_Extract[[Player]:[Player]],0),MATCH(FPL_Combined[[#Headers],[Gameweek 30]],FPL_Fixtures_Extract[#Headers],0)),LEN(INDEX(FPL_Fixtures_Extract[],MATCH($A283,FPL_Fixtures_Extract[[Player]:[Player]],0),MATCH(FPL_Combined[[#Headers],[Gameweek 30]],FPL_Fixtures_Extract[#Headers],0)))-4),Team_Key[[Full Name]:[Full Name]],0))&amp;RIGHT(INDEX(FPL_Fixtures_Extract[],MATCH($A283,FPL_Fixtures_Extract[[Player]:[Player]],0),MATCH(FPL_Combined[[#Headers],[Gameweek 30]],FPL_Fixtures_Extract[#Headers],0)),3))</f>
        <v>NEW(H)</v>
      </c>
      <c r="AF283" t="str">
        <f ca="1">IF(RIGHT(FPL_Combined[[#Headers],[Gameweek 31]],2)&lt;$B$622,INDEX(FPL_Results_Extract[Gameweek 06],MATCH($A283,FPL_Results_Extract[[Player]:[Player]],0)),INDEX(Team_Key[[Abbreviation]:[Abbreviation]],MATCH(LEFT(INDEX(FPL_Fixtures_Extract[],MATCH($A283,FPL_Fixtures_Extract[[Player]:[Player]],0),MATCH(FPL_Combined[[#Headers],[Gameweek 31]],FPL_Fixtures_Extract[#Headers],0)),LEN(INDEX(FPL_Fixtures_Extract[],MATCH($A283,FPL_Fixtures_Extract[[Player]:[Player]],0),MATCH(FPL_Combined[[#Headers],[Gameweek 31]],FPL_Fixtures_Extract[#Headers],0)))-4),Team_Key[[Full Name]:[Full Name]],0))&amp;RIGHT(INDEX(FPL_Fixtures_Extract[],MATCH($A283,FPL_Fixtures_Extract[[Player]:[Player]],0),MATCH(FPL_Combined[[#Headers],[Gameweek 31]],FPL_Fixtures_Extract[#Headers],0)),3))</f>
        <v>CRY(A)</v>
      </c>
      <c r="AG283" t="str">
        <f ca="1">IF(RIGHT(FPL_Combined[[#Headers],[Gameweek 32]],2)&lt;$B$622,INDEX(FPL_Results_Extract[Gameweek 07],MATCH($A283,FPL_Results_Extract[[Player]:[Player]],0)),INDEX(Team_Key[[Abbreviation]:[Abbreviation]],MATCH(LEFT(INDEX(FPL_Fixtures_Extract[],MATCH($A283,FPL_Fixtures_Extract[[Player]:[Player]],0),MATCH(FPL_Combined[[#Headers],[Gameweek 32]],FPL_Fixtures_Extract[#Headers],0)),LEN(INDEX(FPL_Fixtures_Extract[],MATCH($A283,FPL_Fixtures_Extract[[Player]:[Player]],0),MATCH(FPL_Combined[[#Headers],[Gameweek 32]],FPL_Fixtures_Extract[#Headers],0)))-4),Team_Key[[Full Name]:[Full Name]],0))&amp;RIGHT(INDEX(FPL_Fixtures_Extract[],MATCH($A283,FPL_Fixtures_Extract[[Player]:[Player]],0),MATCH(FPL_Combined[[#Headers],[Gameweek 32]],FPL_Fixtures_Extract[#Headers],0)),3))</f>
        <v>SOU(H)</v>
      </c>
      <c r="AH283" t="str">
        <f ca="1">IF(RIGHT(FPL_Combined[[#Headers],[Gameweek 33]],2)&lt;$B$622,INDEX(FPL_Results_Extract[Gameweek 08],MATCH($A283,FPL_Results_Extract[[Player]:[Player]],0)),INDEX(Team_Key[[Abbreviation]:[Abbreviation]],MATCH(LEFT(INDEX(FPL_Fixtures_Extract[],MATCH($A283,FPL_Fixtures_Extract[[Player]:[Player]],0),MATCH(FPL_Combined[[#Headers],[Gameweek 33]],FPL_Fixtures_Extract[#Headers],0)),LEN(INDEX(FPL_Fixtures_Extract[],MATCH($A283,FPL_Fixtures_Extract[[Player]:[Player]],0),MATCH(FPL_Combined[[#Headers],[Gameweek 33]],FPL_Fixtures_Extract[#Headers],0)))-4),Team_Key[[Full Name]:[Full Name]],0))&amp;RIGHT(INDEX(FPL_Fixtures_Extract[],MATCH($A283,FPL_Fixtures_Extract[[Player]:[Player]],0),MATCH(FPL_Combined[[#Headers],[Gameweek 33]],FPL_Fixtures_Extract[#Headers],0)),3))</f>
        <v>SUN(A)</v>
      </c>
      <c r="AI283" t="str">
        <f ca="1">IF(RIGHT(FPL_Combined[[#Headers],[Gameweek 34]],2)&lt;$B$622,INDEX(FPL_Results_Extract[Gameweek 09],MATCH($A283,FPL_Results_Extract[[Player]:[Player]],0)),INDEX(Team_Key[[Abbreviation]:[Abbreviation]],MATCH(LEFT(INDEX(FPL_Fixtures_Extract[],MATCH($A283,FPL_Fixtures_Extract[[Player]:[Player]],0),MATCH(FPL_Combined[[#Headers],[Gameweek 34]],FPL_Fixtures_Extract[#Headers],0)),LEN(INDEX(FPL_Fixtures_Extract[],MATCH($A283,FPL_Fixtures_Extract[[Player]:[Player]],0),MATCH(FPL_Combined[[#Headers],[Gameweek 34]],FPL_Fixtures_Extract[#Headers],0)))-4),Team_Key[[Full Name]:[Full Name]],0))&amp;RIGHT(INDEX(FPL_Fixtures_Extract[],MATCH($A283,FPL_Fixtures_Extract[[Player]:[Player]],0),MATCH(FPL_Combined[[#Headers],[Gameweek 34]],FPL_Fixtures_Extract[#Headers],0)),3))</f>
        <v>WHU(H)</v>
      </c>
      <c r="AJ283" t="str">
        <f ca="1">IF(RIGHT(FPL_Combined[[#Headers],[Gameweek 35]],2)&lt;$B$622,INDEX(FPL_Results_Extract[Gameweek 10],MATCH($A283,FPL_Results_Extract[[Player]:[Player]],0)),INDEX(Team_Key[[Abbreviation]:[Abbreviation]],MATCH(LEFT(INDEX(FPL_Fixtures_Extract[],MATCH($A283,FPL_Fixtures_Extract[[Player]:[Player]],0),MATCH(FPL_Combined[[#Headers],[Gameweek 35]],FPL_Fixtures_Extract[#Headers],0)),LEN(INDEX(FPL_Fixtures_Extract[],MATCH($A283,FPL_Fixtures_Extract[[Player]:[Player]],0),MATCH(FPL_Combined[[#Headers],[Gameweek 35]],FPL_Fixtures_Extract[#Headers],0)))-4),Team_Key[[Full Name]:[Full Name]],0))&amp;RIGHT(INDEX(FPL_Fixtures_Extract[],MATCH($A283,FPL_Fixtures_Extract[[Player]:[Player]],0),MATCH(FPL_Combined[[#Headers],[Gameweek 35]],FPL_Fixtures_Extract[#Headers],0)),3))</f>
        <v>SWA(H)</v>
      </c>
      <c r="AK283" t="str">
        <f ca="1">IF(RIGHT(FPL_Combined[[#Headers],[Gameweek 36]],2)&lt;$B$622,INDEX(FPL_Results_Extract[Gameweek 11],MATCH($A283,FPL_Results_Extract[[Player]:[Player]],0)),INDEX(Team_Key[[Abbreviation]:[Abbreviation]],MATCH(LEFT(INDEX(FPL_Fixtures_Extract[],MATCH($A283,FPL_Fixtures_Extract[[Player]:[Player]],0),MATCH(FPL_Combined[[#Headers],[Gameweek 36]],FPL_Fixtures_Extract[#Headers],0)),LEN(INDEX(FPL_Fixtures_Extract[],MATCH($A283,FPL_Fixtures_Extract[[Player]:[Player]],0),MATCH(FPL_Combined[[#Headers],[Gameweek 36]],FPL_Fixtures_Extract[#Headers],0)))-4),Team_Key[[Full Name]:[Full Name]],0))&amp;RIGHT(INDEX(FPL_Fixtures_Extract[],MATCH($A283,FPL_Fixtures_Extract[[Player]:[Player]],0),MATCH(FPL_Combined[[#Headers],[Gameweek 36]],FPL_Fixtures_Extract[#Headers],0)),3))</f>
        <v>MUN(A)</v>
      </c>
      <c r="AL283" t="str">
        <f ca="1">IF(RIGHT(FPL_Combined[[#Headers],[Gameweek 37]],2)&lt;$B$622,INDEX(FPL_Results_Extract[Gameweek 12],MATCH($A283,FPL_Results_Extract[[Player]:[Player]],0)),INDEX(Team_Key[[Abbreviation]:[Abbreviation]],MATCH(LEFT(INDEX(FPL_Fixtures_Extract[],MATCH($A283,FPL_Fixtures_Extract[[Player]:[Player]],0),MATCH(FPL_Combined[[#Headers],[Gameweek 37]],FPL_Fixtures_Extract[#Headers],0)),LEN(INDEX(FPL_Fixtures_Extract[],MATCH($A283,FPL_Fixtures_Extract[[Player]:[Player]],0),MATCH(FPL_Combined[[#Headers],[Gameweek 37]],FPL_Fixtures_Extract[#Headers],0)))-4),Team_Key[[Full Name]:[Full Name]],0))&amp;RIGHT(INDEX(FPL_Fixtures_Extract[],MATCH($A283,FPL_Fixtures_Extract[[Player]:[Player]],0),MATCH(FPL_Combined[[#Headers],[Gameweek 37]],FPL_Fixtures_Extract[#Headers],0)),3))</f>
        <v>EVE(H)</v>
      </c>
      <c r="AM283" t="str">
        <f ca="1">IF(RIGHT(FPL_Combined[[#Headers],[Gameweek 38]],2)&lt;$B$622,INDEX(FPL_Results_Extract[Gameweek 13],MATCH($A283,FPL_Results_Extract[[Player]:[Player]],0)),INDEX(Team_Key[[Abbreviation]:[Abbreviation]],MATCH(LEFT(INDEX(FPL_Fixtures_Extract[],MATCH($A283,FPL_Fixtures_Extract[[Player]:[Player]],0),MATCH(FPL_Combined[[#Headers],[Gameweek 38]],FPL_Fixtures_Extract[#Headers],0)),LEN(INDEX(FPL_Fixtures_Extract[],MATCH($A283,FPL_Fixtures_Extract[[Player]:[Player]],0),MATCH(FPL_Combined[[#Headers],[Gameweek 38]],FPL_Fixtures_Extract[#Headers],0)))-4),Team_Key[[Full Name]:[Full Name]],0))&amp;RIGHT(INDEX(FPL_Fixtures_Extract[],MATCH($A283,FPL_Fixtures_Extract[[Player]:[Player]],0),MATCH(FPL_Combined[[#Headers],[Gameweek 38]],FPL_Fixtures_Extract[#Headers],0)),3))</f>
        <v>CHE(A)</v>
      </c>
    </row>
    <row r="284" spans="1:39" x14ac:dyDescent="0.45">
      <c r="A284" t="s">
        <v>168</v>
      </c>
      <c r="B284" t="str">
        <f ca="1">IF(RIGHT(FPL_Combined[[#Headers],[Gameweek 01]],2)&lt;$B$622,INDEX(FPL_Results_Extract[Gameweek 01],MATCH($A284,FPL_Results_Extract[[Player]:[Player]],0)),INDEX(Team_Key[[Abbreviation]:[Abbreviation]],MATCH(LEFT(INDEX(FPL_Fixtures_Extract[],MATCH($A284,FPL_Fixtures_Extract[[Player]:[Player]],0),MATCH(FPL_Combined[[#Headers],[Gameweek 01]],FPL_Fixtures_Extract[#Headers],0)),LEN(INDEX(FPL_Fixtures_Extract[],MATCH($A284,FPL_Fixtures_Extract[[Player]:[Player]],0),MATCH(FPL_Combined[[#Headers],[Gameweek 01]],FPL_Fixtures_Extract[#Headers],0)))-4),Team_Key[[Full Name]:[Full Name]],0))&amp;RIGHT(INDEX(FPL_Fixtures_Extract[],MATCH($A284,FPL_Fixtures_Extract[[Player]:[Player]],0),MATCH(FPL_Combined[[#Headers],[Gameweek 01]],FPL_Fixtures_Extract[#Headers],0)),3))</f>
        <v>LIV(H) 0-1</v>
      </c>
      <c r="C284" t="str">
        <f ca="1">IF(RIGHT(FPL_Combined[[#Headers],[Gameweek 02]],2)&lt;$B$622,INDEX(FPL_Results_Extract[Gameweek 02],MATCH($A284,FPL_Results_Extract[[Player]:[Player]],0)),INDEX(Team_Key[[Abbreviation]:[Abbreviation]],MATCH(LEFT(INDEX(FPL_Fixtures_Extract[],MATCH($A284,FPL_Fixtures_Extract[[Player]:[Player]],0),MATCH(FPL_Combined[[#Headers],[Gameweek 02]],FPL_Fixtures_Extract[#Headers],0)),LEN(INDEX(FPL_Fixtures_Extract[],MATCH($A284,FPL_Fixtures_Extract[[Player]:[Player]],0),MATCH(FPL_Combined[[#Headers],[Gameweek 02]],FPL_Fixtures_Extract[#Headers],0)))-4),Team_Key[[Full Name]:[Full Name]],0))&amp;RIGHT(INDEX(FPL_Fixtures_Extract[],MATCH($A284,FPL_Fixtures_Extract[[Player]:[Player]],0),MATCH(FPL_Combined[[#Headers],[Gameweek 02]],FPL_Fixtures_Extract[#Headers],0)),3))</f>
        <v>TOT(A) 2-2</v>
      </c>
      <c r="D284" t="str">
        <f ca="1">IF(RIGHT(FPL_Combined[[#Headers],[Gameweek 03]],2)&lt;$B$622,INDEX(FPL_Results_Extract[Gameweek 03],MATCH($A284,FPL_Results_Extract[[Player]:[Player]],0)),INDEX(Team_Key[[Abbreviation]:[Abbreviation]],MATCH(LEFT(INDEX(FPL_Fixtures_Extract[],MATCH($A284,FPL_Fixtures_Extract[[Player]:[Player]],0),MATCH(FPL_Combined[[#Headers],[Gameweek 03]],FPL_Fixtures_Extract[#Headers],0)),LEN(INDEX(FPL_Fixtures_Extract[],MATCH($A284,FPL_Fixtures_Extract[[Player]:[Player]],0),MATCH(FPL_Combined[[#Headers],[Gameweek 03]],FPL_Fixtures_Extract[#Headers],0)))-4),Team_Key[[Full Name]:[Full Name]],0))&amp;RIGHT(INDEX(FPL_Fixtures_Extract[],MATCH($A284,FPL_Fixtures_Extract[[Player]:[Player]],0),MATCH(FPL_Combined[[#Headers],[Gameweek 03]],FPL_Fixtures_Extract[#Headers],0)),3))</f>
        <v>NOR(A) 1-1</v>
      </c>
      <c r="E284" t="str">
        <f ca="1">IF(RIGHT(FPL_Combined[[#Headers],[Gameweek 04]],2)&lt;$B$622,INDEX(FPL_Results_Extract[Gameweek 04],MATCH($A284,FPL_Results_Extract[[Player]:[Player]],0)),INDEX(Team_Key[[Abbreviation]:[Abbreviation]],MATCH(LEFT(INDEX(FPL_Fixtures_Extract[],MATCH($A284,FPL_Fixtures_Extract[[Player]:[Player]],0),MATCH(FPL_Combined[[#Headers],[Gameweek 04]],FPL_Fixtures_Extract[#Headers],0)),LEN(INDEX(FPL_Fixtures_Extract[],MATCH($A284,FPL_Fixtures_Extract[[Player]:[Player]],0),MATCH(FPL_Combined[[#Headers],[Gameweek 04]],FPL_Fixtures_Extract[#Headers],0)))-4),Team_Key[[Full Name]:[Full Name]],0))&amp;RIGHT(INDEX(FPL_Fixtures_Extract[],MATCH($A284,FPL_Fixtures_Extract[[Player]:[Player]],0),MATCH(FPL_Combined[[#Headers],[Gameweek 04]],FPL_Fixtures_Extract[#Headers],0)),3))</f>
        <v>WBA(H) 0-1</v>
      </c>
      <c r="F284" t="str">
        <f ca="1">IF(RIGHT(FPL_Combined[[#Headers],[Gameweek 05]],2)&lt;$B$622,INDEX(FPL_Results_Extract[Gameweek 05],MATCH($A284,FPL_Results_Extract[[Player]:[Player]],0)),INDEX(Team_Key[[Abbreviation]:[Abbreviation]],MATCH(LEFT(INDEX(FPL_Fixtures_Extract[],MATCH($A284,FPL_Fixtures_Extract[[Player]:[Player]],0),MATCH(FPL_Combined[[#Headers],[Gameweek 05]],FPL_Fixtures_Extract[#Headers],0)),LEN(INDEX(FPL_Fixtures_Extract[],MATCH($A284,FPL_Fixtures_Extract[[Player]:[Player]],0),MATCH(FPL_Combined[[#Headers],[Gameweek 05]],FPL_Fixtures_Extract[#Headers],0)))-4),Team_Key[[Full Name]:[Full Name]],0))&amp;RIGHT(INDEX(FPL_Fixtures_Extract[],MATCH($A284,FPL_Fixtures_Extract[[Player]:[Player]],0),MATCH(FPL_Combined[[#Headers],[Gameweek 05]],FPL_Fixtures_Extract[#Headers],0)),3))</f>
        <v>ARS(A) 0-2</v>
      </c>
      <c r="G284" t="str">
        <f ca="1">IF(RIGHT(FPL_Combined[[#Headers],[Gameweek 06]],2)&lt;$B$622,INDEX(FPL_Results_Extract[Gameweek 06],MATCH($A284,FPL_Results_Extract[[Player]:[Player]],0)),INDEX(Team_Key[[Abbreviation]:[Abbreviation]],MATCH(LEFT(INDEX(FPL_Fixtures_Extract[],MATCH($A284,FPL_Fixtures_Extract[[Player]:[Player]],0),MATCH(FPL_Combined[[#Headers],[Gameweek 06]],FPL_Fixtures_Extract[#Headers],0)),LEN(INDEX(FPL_Fixtures_Extract[],MATCH($A284,FPL_Fixtures_Extract[[Player]:[Player]],0),MATCH(FPL_Combined[[#Headers],[Gameweek 06]],FPL_Fixtures_Extract[#Headers],0)))-4),Team_Key[[Full Name]:[Full Name]],0))&amp;RIGHT(INDEX(FPL_Fixtures_Extract[],MATCH($A284,FPL_Fixtures_Extract[[Player]:[Player]],0),MATCH(FPL_Combined[[#Headers],[Gameweek 06]],FPL_Fixtures_Extract[#Headers],0)),3))</f>
        <v>LEI(H) 2-2</v>
      </c>
      <c r="H284" t="str">
        <f ca="1">IF(RIGHT(FPL_Combined[[#Headers],[Gameweek 07]],2)&lt;$B$622,INDEX(FPL_Results_Extract[Gameweek 07],MATCH($A284,FPL_Results_Extract[[Player]:[Player]],0)),INDEX(Team_Key[[Abbreviation]:[Abbreviation]],MATCH(LEFT(INDEX(FPL_Fixtures_Extract[],MATCH($A284,FPL_Fixtures_Extract[[Player]:[Player]],0),MATCH(FPL_Combined[[#Headers],[Gameweek 07]],FPL_Fixtures_Extract[#Headers],0)),LEN(INDEX(FPL_Fixtures_Extract[],MATCH($A284,FPL_Fixtures_Extract[[Player]:[Player]],0),MATCH(FPL_Combined[[#Headers],[Gameweek 07]],FPL_Fixtures_Extract[#Headers],0)))-4),Team_Key[[Full Name]:[Full Name]],0))&amp;RIGHT(INDEX(FPL_Fixtures_Extract[],MATCH($A284,FPL_Fixtures_Extract[[Player]:[Player]],0),MATCH(FPL_Combined[[#Headers],[Gameweek 07]],FPL_Fixtures_Extract[#Headers],0)),3))</f>
        <v>BOU(H) 2-1</v>
      </c>
      <c r="I284" t="str">
        <f ca="1">IF(RIGHT(FPL_Combined[[#Headers],[Gameweek 08]],2)&lt;$B$622,INDEX(FPL_Results_Extract[Gameweek 08],MATCH($A284,FPL_Results_Extract[[Player]:[Player]],0)),INDEX(Team_Key[[Abbreviation]:[Abbreviation]],MATCH(LEFT(INDEX(FPL_Fixtures_Extract[],MATCH($A284,FPL_Fixtures_Extract[[Player]:[Player]],0),MATCH(FPL_Combined[[#Headers],[Gameweek 08]],FPL_Fixtures_Extract[#Headers],0)),LEN(INDEX(FPL_Fixtures_Extract[],MATCH($A284,FPL_Fixtures_Extract[[Player]:[Player]],0),MATCH(FPL_Combined[[#Headers],[Gameweek 08]],FPL_Fixtures_Extract[#Headers],0)))-4),Team_Key[[Full Name]:[Full Name]],0))&amp;RIGHT(INDEX(FPL_Fixtures_Extract[],MATCH($A284,FPL_Fixtures_Extract[[Player]:[Player]],0),MATCH(FPL_Combined[[#Headers],[Gameweek 08]],FPL_Fixtures_Extract[#Headers],0)),3))</f>
        <v>AVL(A) 1-0</v>
      </c>
      <c r="J284" t="str">
        <f ca="1">IF(RIGHT(FPL_Combined[[#Headers],[Gameweek 09]],2)&lt;$B$622,INDEX(FPL_Results_Extract[Gameweek 09],MATCH($A284,FPL_Results_Extract[[Player]:[Player]],0)),INDEX(Team_Key[[Abbreviation]:[Abbreviation]],MATCH(LEFT(INDEX(FPL_Fixtures_Extract[],MATCH($A284,FPL_Fixtures_Extract[[Player]:[Player]],0),MATCH(FPL_Combined[[#Headers],[Gameweek 09]],FPL_Fixtures_Extract[#Headers],0)),LEN(INDEX(FPL_Fixtures_Extract[],MATCH($A284,FPL_Fixtures_Extract[[Player]:[Player]],0),MATCH(FPL_Combined[[#Headers],[Gameweek 09]],FPL_Fixtures_Extract[#Headers],0)))-4),Team_Key[[Full Name]:[Full Name]],0))&amp;RIGHT(INDEX(FPL_Fixtures_Extract[],MATCH($A284,FPL_Fixtures_Extract[[Player]:[Player]],0),MATCH(FPL_Combined[[#Headers],[Gameweek 09]],FPL_Fixtures_Extract[#Headers],0)),3))</f>
        <v>SWA(A) 1-0</v>
      </c>
      <c r="K284" t="str">
        <f ca="1">IF(RIGHT(FPL_Combined[[#Headers],[Gameweek 10]],2)&lt;$B$622,INDEX(FPL_Results_Extract[Gameweek 10],MATCH($A284,FPL_Results_Extract[[Player]:[Player]],0)),INDEX(Team_Key[[Abbreviation]:[Abbreviation]],MATCH(LEFT(INDEX(FPL_Fixtures_Extract[],MATCH($A284,FPL_Fixtures_Extract[[Player]:[Player]],0),MATCH(FPL_Combined[[#Headers],[Gameweek 10]],FPL_Fixtures_Extract[#Headers],0)),LEN(INDEX(FPL_Fixtures_Extract[],MATCH($A284,FPL_Fixtures_Extract[[Player]:[Player]],0),MATCH(FPL_Combined[[#Headers],[Gameweek 10]],FPL_Fixtures_Extract[#Headers],0)))-4),Team_Key[[Full Name]:[Full Name]],0))&amp;RIGHT(INDEX(FPL_Fixtures_Extract[],MATCH($A284,FPL_Fixtures_Extract[[Player]:[Player]],0),MATCH(FPL_Combined[[#Headers],[Gameweek 10]],FPL_Fixtures_Extract[#Headers],0)),3))</f>
        <v>WAT(H) 0-2</v>
      </c>
      <c r="L284" t="str">
        <f ca="1">IF(RIGHT(FPL_Combined[[#Headers],[Gameweek 11]],2)&lt;$B$622,INDEX(FPL_Results_Extract[Gameweek 11],MATCH($A284,FPL_Results_Extract[[Player]:[Player]],0)),INDEX(Team_Key[[Abbreviation]:[Abbreviation]],MATCH(LEFT(INDEX(FPL_Fixtures_Extract[],MATCH($A284,FPL_Fixtures_Extract[[Player]:[Player]],0),MATCH(FPL_Combined[[#Headers],[Gameweek 11]],FPL_Fixtures_Extract[#Headers],0)),LEN(INDEX(FPL_Fixtures_Extract[],MATCH($A284,FPL_Fixtures_Extract[[Player]:[Player]],0),MATCH(FPL_Combined[[#Headers],[Gameweek 11]],FPL_Fixtures_Extract[#Headers],0)))-4),Team_Key[[Full Name]:[Full Name]],0))&amp;RIGHT(INDEX(FPL_Fixtures_Extract[],MATCH($A284,FPL_Fixtures_Extract[[Player]:[Player]],0),MATCH(FPL_Combined[[#Headers],[Gameweek 11]],FPL_Fixtures_Extract[#Headers],0)),3))</f>
        <v>NEW(A) 0-0</v>
      </c>
      <c r="M284" t="str">
        <f ca="1">IF(RIGHT(FPL_Combined[[#Headers],[Gameweek 12]],2)&lt;$B$622,INDEX(FPL_Results_Extract[Gameweek 12],MATCH($A284,FPL_Results_Extract[[Player]:[Player]],0)),INDEX(Team_Key[[Abbreviation]:[Abbreviation]],MATCH(LEFT(INDEX(FPL_Fixtures_Extract[],MATCH($A284,FPL_Fixtures_Extract[[Player]:[Player]],0),MATCH(FPL_Combined[[#Headers],[Gameweek 12]],FPL_Fixtures_Extract[#Headers],0)),LEN(INDEX(FPL_Fixtures_Extract[],MATCH($A284,FPL_Fixtures_Extract[[Player]:[Player]],0),MATCH(FPL_Combined[[#Headers],[Gameweek 12]],FPL_Fixtures_Extract[#Headers],0)))-4),Team_Key[[Full Name]:[Full Name]],0))&amp;RIGHT(INDEX(FPL_Fixtures_Extract[],MATCH($A284,FPL_Fixtures_Extract[[Player]:[Player]],0),MATCH(FPL_Combined[[#Headers],[Gameweek 12]],FPL_Fixtures_Extract[#Headers],0)),3))</f>
        <v>CHE(H) 1-0</v>
      </c>
      <c r="N284" t="str">
        <f ca="1">IF(RIGHT(FPL_Combined[[#Headers],[Gameweek 13]],2)&lt;$B$622,INDEX(FPL_Results_Extract[Gameweek 13],MATCH($A284,FPL_Results_Extract[[Player]:[Player]],0)),INDEX(Team_Key[[Abbreviation]:[Abbreviation]],MATCH(LEFT(INDEX(FPL_Fixtures_Extract[],MATCH($A284,FPL_Fixtures_Extract[[Player]:[Player]],0),MATCH(FPL_Combined[[#Headers],[Gameweek 13]],FPL_Fixtures_Extract[#Headers],0)),LEN(INDEX(FPL_Fixtures_Extract[],MATCH($A284,FPL_Fixtures_Extract[[Player]:[Player]],0),MATCH(FPL_Combined[[#Headers],[Gameweek 13]],FPL_Fixtures_Extract[#Headers],0)))-4),Team_Key[[Full Name]:[Full Name]],0))&amp;RIGHT(INDEX(FPL_Fixtures_Extract[],MATCH($A284,FPL_Fixtures_Extract[[Player]:[Player]],0),MATCH(FPL_Combined[[#Headers],[Gameweek 13]],FPL_Fixtures_Extract[#Headers],0)),3))</f>
        <v>SOU(A) 1-0</v>
      </c>
      <c r="O284" t="str">
        <f ca="1">IF(RIGHT(FPL_Combined[[#Headers],[Gameweek 14]],2)&lt;$B$622,INDEX(FPL_Results_Extract[Gameweek 14],MATCH($A284,FPL_Results_Extract[[Player]:[Player]],0)),INDEX(Team_Key[[Abbreviation]:[Abbreviation]],MATCH(LEFT(INDEX(FPL_Fixtures_Extract[],MATCH($A284,FPL_Fixtures_Extract[[Player]:[Player]],0),MATCH(FPL_Combined[[#Headers],[Gameweek 14]],FPL_Fixtures_Extract[#Headers],0)),LEN(INDEX(FPL_Fixtures_Extract[],MATCH($A284,FPL_Fixtures_Extract[[Player]:[Player]],0),MATCH(FPL_Combined[[#Headers],[Gameweek 14]],FPL_Fixtures_Extract[#Headers],0)))-4),Team_Key[[Full Name]:[Full Name]],0))&amp;RIGHT(INDEX(FPL_Fixtures_Extract[],MATCH($A284,FPL_Fixtures_Extract[[Player]:[Player]],0),MATCH(FPL_Combined[[#Headers],[Gameweek 14]],FPL_Fixtures_Extract[#Headers],0)),3))</f>
        <v>SUN(A) 0-2</v>
      </c>
      <c r="P284" t="str">
        <f ca="1">IF(RIGHT(FPL_Combined[[#Headers],[Gameweek 15]],2)&lt;$B$622,INDEX(FPL_Results_Extract[Gameweek 15],MATCH($A284,FPL_Results_Extract[[Player]:[Player]],0)),INDEX(Team_Key[[Abbreviation]:[Abbreviation]],MATCH(LEFT(INDEX(FPL_Fixtures_Extract[],MATCH($A284,FPL_Fixtures_Extract[[Player]:[Player]],0),MATCH(FPL_Combined[[#Headers],[Gameweek 15]],FPL_Fixtures_Extract[#Headers],0)),LEN(INDEX(FPL_Fixtures_Extract[],MATCH($A284,FPL_Fixtures_Extract[[Player]:[Player]],0),MATCH(FPL_Combined[[#Headers],[Gameweek 15]],FPL_Fixtures_Extract[#Headers],0)))-4),Team_Key[[Full Name]:[Full Name]],0))&amp;RIGHT(INDEX(FPL_Fixtures_Extract[],MATCH($A284,FPL_Fixtures_Extract[[Player]:[Player]],0),MATCH(FPL_Combined[[#Headers],[Gameweek 15]],FPL_Fixtures_Extract[#Headers],0)),3))</f>
        <v>MCI(H) 2-0</v>
      </c>
      <c r="Q284" t="str">
        <f ca="1">IF(RIGHT(FPL_Combined[[#Headers],[Gameweek 16]],2)&lt;$B$622,INDEX(FPL_Results_Extract[Gameweek 16],MATCH($A284,FPL_Results_Extract[[Player]:[Player]],0)),INDEX(Team_Key[[Abbreviation]:[Abbreviation]],MATCH(LEFT(INDEX(FPL_Fixtures_Extract[],MATCH($A284,FPL_Fixtures_Extract[[Player]:[Player]],0),MATCH(FPL_Combined[[#Headers],[Gameweek 16]],FPL_Fixtures_Extract[#Headers],0)),LEN(INDEX(FPL_Fixtures_Extract[],MATCH($A284,FPL_Fixtures_Extract[[Player]:[Player]],0),MATCH(FPL_Combined[[#Headers],[Gameweek 16]],FPL_Fixtures_Extract[#Headers],0)))-4),Team_Key[[Full Name]:[Full Name]],0))&amp;RIGHT(INDEX(FPL_Fixtures_Extract[],MATCH($A284,FPL_Fixtures_Extract[[Player]:[Player]],0),MATCH(FPL_Combined[[#Headers],[Gameweek 16]],FPL_Fixtures_Extract[#Headers],0)),3))</f>
        <v>WHU(A) 0-0</v>
      </c>
      <c r="R284" t="str">
        <f ca="1">IF(RIGHT(FPL_Combined[[#Headers],[Gameweek 17]],2)&lt;$B$622,INDEX(FPL_Results_Extract[Gameweek 17],MATCH($A284,FPL_Results_Extract[[Player]:[Player]],0)),INDEX(Team_Key[[Abbreviation]:[Abbreviation]],MATCH(LEFT(INDEX(FPL_Fixtures_Extract[],MATCH($A284,FPL_Fixtures_Extract[[Player]:[Player]],0),MATCH(FPL_Combined[[#Headers],[Gameweek 17]],FPL_Fixtures_Extract[#Headers],0)),LEN(INDEX(FPL_Fixtures_Extract[],MATCH($A284,FPL_Fixtures_Extract[[Player]:[Player]],0),MATCH(FPL_Combined[[#Headers],[Gameweek 17]],FPL_Fixtures_Extract[#Headers],0)))-4),Team_Key[[Full Name]:[Full Name]],0))&amp;RIGHT(INDEX(FPL_Fixtures_Extract[],MATCH($A284,FPL_Fixtures_Extract[[Player]:[Player]],0),MATCH(FPL_Combined[[#Headers],[Gameweek 17]],FPL_Fixtures_Extract[#Headers],0)),3))</f>
        <v>CRY(H) 1-2</v>
      </c>
      <c r="S284" t="str">
        <f ca="1">IF(RIGHT(FPL_Combined[[#Headers],[Gameweek 18]],2)&lt;$B$622,INDEX(FPL_Results_Extract[Gameweek 18],MATCH($A284,FPL_Results_Extract[[Player]:[Player]],0)),INDEX(Team_Key[[Abbreviation]:[Abbreviation]],MATCH(LEFT(INDEX(FPL_Fixtures_Extract[],MATCH($A284,FPL_Fixtures_Extract[[Player]:[Player]],0),MATCH(FPL_Combined[[#Headers],[Gameweek 18]],FPL_Fixtures_Extract[#Headers],0)),LEN(INDEX(FPL_Fixtures_Extract[],MATCH($A284,FPL_Fixtures_Extract[[Player]:[Player]],0),MATCH(FPL_Combined[[#Headers],[Gameweek 18]],FPL_Fixtures_Extract[#Headers],0)))-4),Team_Key[[Full Name]:[Full Name]],0))&amp;RIGHT(INDEX(FPL_Fixtures_Extract[],MATCH($A284,FPL_Fixtures_Extract[[Player]:[Player]],0),MATCH(FPL_Combined[[#Headers],[Gameweek 18]],FPL_Fixtures_Extract[#Headers],0)),3))</f>
        <v>MUN(H) 2-0</v>
      </c>
      <c r="T284" t="str">
        <f ca="1">IF(RIGHT(FPL_Combined[[#Headers],[Gameweek 19]],2)&lt;$B$622,INDEX(FPL_Results_Extract[Gameweek 19],MATCH($A284,FPL_Results_Extract[[Player]:[Player]],0)),INDEX(Team_Key[[Abbreviation]:[Abbreviation]],MATCH(LEFT(INDEX(FPL_Fixtures_Extract[],MATCH($A284,FPL_Fixtures_Extract[[Player]:[Player]],0),MATCH(FPL_Combined[[#Headers],[Gameweek 19]],FPL_Fixtures_Extract[#Headers],0)),LEN(INDEX(FPL_Fixtures_Extract[],MATCH($A284,FPL_Fixtures_Extract[[Player]:[Player]],0),MATCH(FPL_Combined[[#Headers],[Gameweek 19]],FPL_Fixtures_Extract[#Headers],0)))-4),Team_Key[[Full Name]:[Full Name]],0))&amp;RIGHT(INDEX(FPL_Fixtures_Extract[],MATCH($A284,FPL_Fixtures_Extract[[Player]:[Player]],0),MATCH(FPL_Combined[[#Headers],[Gameweek 19]],FPL_Fixtures_Extract[#Headers],0)),3))</f>
        <v>EVE(A) 4-3</v>
      </c>
      <c r="U284" t="str">
        <f ca="1">IF(RIGHT(FPL_Combined[[#Headers],[Gameweek 20]],2)&lt;$B$622,INDEX(FPL_Results_Extract[Gameweek 20],MATCH($A284,FPL_Results_Extract[[Player]:[Player]],0)),INDEX(Team_Key[[Abbreviation]:[Abbreviation]],MATCH(LEFT(INDEX(FPL_Fixtures_Extract[],MATCH($A284,FPL_Fixtures_Extract[[Player]:[Player]],0),MATCH(FPL_Combined[[#Headers],[Gameweek 20]],FPL_Fixtures_Extract[#Headers],0)),LEN(INDEX(FPL_Fixtures_Extract[],MATCH($A284,FPL_Fixtures_Extract[[Player]:[Player]],0),MATCH(FPL_Combined[[#Headers],[Gameweek 20]],FPL_Fixtures_Extract[#Headers],0)))-4),Team_Key[[Full Name]:[Full Name]],0))&amp;RIGHT(INDEX(FPL_Fixtures_Extract[],MATCH($A284,FPL_Fixtures_Extract[[Player]:[Player]],0),MATCH(FPL_Combined[[#Headers],[Gameweek 20]],FPL_Fixtures_Extract[#Headers],0)),3))</f>
        <v>WBA(A) 1-2</v>
      </c>
      <c r="V284" t="str">
        <f ca="1">IF(RIGHT(FPL_Combined[[#Headers],[Gameweek 21]],2)&lt;$B$622,INDEX(FPL_Results_Extract[Gameweek 21],MATCH($A284,FPL_Results_Extract[[Player]:[Player]],0)),INDEX(Team_Key[[Abbreviation]:[Abbreviation]],MATCH(LEFT(INDEX(FPL_Fixtures_Extract[],MATCH($A284,FPL_Fixtures_Extract[[Player]:[Player]],0),MATCH(FPL_Combined[[#Headers],[Gameweek 21]],FPL_Fixtures_Extract[#Headers],0)),LEN(INDEX(FPL_Fixtures_Extract[],MATCH($A284,FPL_Fixtures_Extract[[Player]:[Player]],0),MATCH(FPL_Combined[[#Headers],[Gameweek 21]],FPL_Fixtures_Extract[#Headers],0)))-4),Team_Key[[Full Name]:[Full Name]],0))&amp;RIGHT(INDEX(FPL_Fixtures_Extract[],MATCH($A284,FPL_Fixtures_Extract[[Player]:[Player]],0),MATCH(FPL_Combined[[#Headers],[Gameweek 21]],FPL_Fixtures_Extract[#Headers],0)),3))</f>
        <v>NOR(H) 3-1</v>
      </c>
      <c r="W284" t="str">
        <f ca="1">IF(RIGHT(FPL_Combined[[#Headers],[Gameweek 22]],2)&lt;$B$622,INDEX(FPL_Results_Extract[Gameweek 22],MATCH($A284,FPL_Results_Extract[[Player]:[Player]],0)),INDEX(Team_Key[[Abbreviation]:[Abbreviation]],MATCH(LEFT(INDEX(FPL_Fixtures_Extract[],MATCH($A284,FPL_Fixtures_Extract[[Player]:[Player]],0),MATCH(FPL_Combined[[#Headers],[Gameweek 22]],FPL_Fixtures_Extract[#Headers],0)),LEN(INDEX(FPL_Fixtures_Extract[],MATCH($A284,FPL_Fixtures_Extract[[Player]:[Player]],0),MATCH(FPL_Combined[[#Headers],[Gameweek 22]],FPL_Fixtures_Extract[#Headers],0)))-4),Team_Key[[Full Name]:[Full Name]],0))&amp;RIGHT(INDEX(FPL_Fixtures_Extract[],MATCH($A284,FPL_Fixtures_Extract[[Player]:[Player]],0),MATCH(FPL_Combined[[#Headers],[Gameweek 22]],FPL_Fixtures_Extract[#Headers],0)),3))</f>
        <v>ARS(H) 0-0</v>
      </c>
      <c r="X284" t="str">
        <f ca="1">IF(RIGHT(FPL_Combined[[#Headers],[Gameweek 23]],2)&lt;$B$622,INDEX(FPL_Results_Extract[Gameweek 23],MATCH($A284,FPL_Results_Extract[[Player]:[Player]],0)),INDEX(Team_Key[[Abbreviation]:[Abbreviation]],MATCH(LEFT(INDEX(FPL_Fixtures_Extract[],MATCH($A284,FPL_Fixtures_Extract[[Player]:[Player]],0),MATCH(FPL_Combined[[#Headers],[Gameweek 23]],FPL_Fixtures_Extract[#Headers],0)),LEN(INDEX(FPL_Fixtures_Extract[],MATCH($A284,FPL_Fixtures_Extract[[Player]:[Player]],0),MATCH(FPL_Combined[[#Headers],[Gameweek 23]],FPL_Fixtures_Extract[#Headers],0)))-4),Team_Key[[Full Name]:[Full Name]],0))&amp;RIGHT(INDEX(FPL_Fixtures_Extract[],MATCH($A284,FPL_Fixtures_Extract[[Player]:[Player]],0),MATCH(FPL_Combined[[#Headers],[Gameweek 23]],FPL_Fixtures_Extract[#Headers],0)),3))</f>
        <v>LEI(A) 0-3</v>
      </c>
      <c r="Y284" t="str">
        <f ca="1">IF(RIGHT(FPL_Combined[[#Headers],[Gameweek 24]],2)&lt;$B$622,INDEX(FPL_Results_Extract[Team],MATCH($A284,FPL_Results_Extract[[Player]:[Player]],0)),INDEX(Team_Key[[Abbreviation]:[Abbreviation]],MATCH(LEFT(INDEX(FPL_Fixtures_Extract[],MATCH($A284,FPL_Fixtures_Extract[[Player]:[Player]],0),MATCH(FPL_Combined[[#Headers],[Gameweek 24]],FPL_Fixtures_Extract[#Headers],0)),LEN(INDEX(FPL_Fixtures_Extract[],MATCH($A284,FPL_Fixtures_Extract[[Player]:[Player]],0),MATCH(FPL_Combined[[#Headers],[Gameweek 24]],FPL_Fixtures_Extract[#Headers],0)))-4),Team_Key[[Full Name]:[Full Name]],0))&amp;RIGHT(INDEX(FPL_Fixtures_Extract[],MATCH($A284,FPL_Fixtures_Extract[[Player]:[Player]],0),MATCH(FPL_Combined[[#Headers],[Gameweek 24]],FPL_Fixtures_Extract[#Headers],0)),3))</f>
        <v>STK</v>
      </c>
      <c r="Z284" t="str">
        <f ca="1">IF(RIGHT(FPL_Combined[[#Headers],[Gameweek 25]],2)&lt;$B$622,INDEX(FPL_Results_Extract[Player],MATCH($A284,FPL_Results_Extract[[Player]:[Player]],0)),INDEX(Team_Key[[Abbreviation]:[Abbreviation]],MATCH(LEFT(INDEX(FPL_Fixtures_Extract[],MATCH($A284,FPL_Fixtures_Extract[[Player]:[Player]],0),MATCH(FPL_Combined[[#Headers],[Gameweek 25]],FPL_Fixtures_Extract[#Headers],0)),LEN(INDEX(FPL_Fixtures_Extract[],MATCH($A284,FPL_Fixtures_Extract[[Player]:[Player]],0),MATCH(FPL_Combined[[#Headers],[Gameweek 25]],FPL_Fixtures_Extract[#Headers],0)))-4),Team_Key[[Full Name]:[Full Name]],0))&amp;RIGHT(INDEX(FPL_Fixtures_Extract[],MATCH($A284,FPL_Fixtures_Extract[[Player]:[Player]],0),MATCH(FPL_Combined[[#Headers],[Gameweek 25]],FPL_Fixtures_Extract[#Headers],0)),3))</f>
        <v>Ireland</v>
      </c>
      <c r="AA284" t="str">
        <f ca="1">IF(RIGHT(FPL_Combined[[#Headers],[Gameweek 26]],2)&lt;$B$622,INDEX(FPL_Results_Extract[Gameweek 01],MATCH($A284,FPL_Results_Extract[[Player]:[Player]],0)),INDEX(Team_Key[[Abbreviation]:[Abbreviation]],MATCH(LEFT(INDEX(FPL_Fixtures_Extract[],MATCH($A284,FPL_Fixtures_Extract[[Player]:[Player]],0),MATCH(FPL_Combined[[#Headers],[Gameweek 26]],FPL_Fixtures_Extract[#Headers],0)),LEN(INDEX(FPL_Fixtures_Extract[],MATCH($A284,FPL_Fixtures_Extract[[Player]:[Player]],0),MATCH(FPL_Combined[[#Headers],[Gameweek 26]],FPL_Fixtures_Extract[#Headers],0)))-4),Team_Key[[Full Name]:[Full Name]],0))&amp;RIGHT(INDEX(FPL_Fixtures_Extract[],MATCH($A284,FPL_Fixtures_Extract[[Player]:[Player]],0),MATCH(FPL_Combined[[#Headers],[Gameweek 26]],FPL_Fixtures_Extract[#Headers],0)),3))</f>
        <v>LIV(H) 0-1</v>
      </c>
      <c r="AB284" t="str">
        <f ca="1">IF(RIGHT(FPL_Combined[[#Headers],[Gameweek 27]],2)&lt;$B$622,INDEX(FPL_Results_Extract[Gameweek 02],MATCH($A284,FPL_Results_Extract[[Player]:[Player]],0)),INDEX(Team_Key[[Abbreviation]:[Abbreviation]],MATCH(LEFT(INDEX(FPL_Fixtures_Extract[],MATCH($A284,FPL_Fixtures_Extract[[Player]:[Player]],0),MATCH(FPL_Combined[[#Headers],[Gameweek 27]],FPL_Fixtures_Extract[#Headers],0)),LEN(INDEX(FPL_Fixtures_Extract[],MATCH($A284,FPL_Fixtures_Extract[[Player]:[Player]],0),MATCH(FPL_Combined[[#Headers],[Gameweek 27]],FPL_Fixtures_Extract[#Headers],0)))-4),Team_Key[[Full Name]:[Full Name]],0))&amp;RIGHT(INDEX(FPL_Fixtures_Extract[],MATCH($A284,FPL_Fixtures_Extract[[Player]:[Player]],0),MATCH(FPL_Combined[[#Headers],[Gameweek 27]],FPL_Fixtures_Extract[#Headers],0)),3))</f>
        <v>TOT(A) 2-2</v>
      </c>
      <c r="AC284" t="str">
        <f ca="1">IF(RIGHT(FPL_Combined[[#Headers],[Gameweek 28]],2)&lt;$B$622,INDEX(FPL_Results_Extract[Gameweek 03],MATCH($A284,FPL_Results_Extract[[Player]:[Player]],0)),INDEX(Team_Key[[Abbreviation]:[Abbreviation]],MATCH(LEFT(INDEX(FPL_Fixtures_Extract[],MATCH($A284,FPL_Fixtures_Extract[[Player]:[Player]],0),MATCH(FPL_Combined[[#Headers],[Gameweek 28]],FPL_Fixtures_Extract[#Headers],0)),LEN(INDEX(FPL_Fixtures_Extract[],MATCH($A284,FPL_Fixtures_Extract[[Player]:[Player]],0),MATCH(FPL_Combined[[#Headers],[Gameweek 28]],FPL_Fixtures_Extract[#Headers],0)))-4),Team_Key[[Full Name]:[Full Name]],0))&amp;RIGHT(INDEX(FPL_Fixtures_Extract[],MATCH($A284,FPL_Fixtures_Extract[[Player]:[Player]],0),MATCH(FPL_Combined[[#Headers],[Gameweek 28]],FPL_Fixtures_Extract[#Headers],0)),3))</f>
        <v>NOR(A) 1-1</v>
      </c>
      <c r="AD284" t="str">
        <f ca="1">IF(RIGHT(FPL_Combined[[#Headers],[Gameweek 29]],2)&lt;$B$622,INDEX(FPL_Results_Extract[Gameweek 04],MATCH($A284,FPL_Results_Extract[[Player]:[Player]],0)),INDEX(Team_Key[[Abbreviation]:[Abbreviation]],MATCH(LEFT(INDEX(FPL_Fixtures_Extract[],MATCH($A284,FPL_Fixtures_Extract[[Player]:[Player]],0),MATCH(FPL_Combined[[#Headers],[Gameweek 29]],FPL_Fixtures_Extract[#Headers],0)),LEN(INDEX(FPL_Fixtures_Extract[],MATCH($A284,FPL_Fixtures_Extract[[Player]:[Player]],0),MATCH(FPL_Combined[[#Headers],[Gameweek 29]],FPL_Fixtures_Extract[#Headers],0)))-4),Team_Key[[Full Name]:[Full Name]],0))&amp;RIGHT(INDEX(FPL_Fixtures_Extract[],MATCH($A284,FPL_Fixtures_Extract[[Player]:[Player]],0),MATCH(FPL_Combined[[#Headers],[Gameweek 29]],FPL_Fixtures_Extract[#Headers],0)),3))</f>
        <v>CHE(A)</v>
      </c>
      <c r="AE284" t="str">
        <f ca="1">IF(RIGHT(FPL_Combined[[#Headers],[Gameweek 30]],2)&lt;$B$622,INDEX(FPL_Results_Extract[Gameweek 05],MATCH($A284,FPL_Results_Extract[[Player]:[Player]],0)),INDEX(Team_Key[[Abbreviation]:[Abbreviation]],MATCH(LEFT(INDEX(FPL_Fixtures_Extract[],MATCH($A284,FPL_Fixtures_Extract[[Player]:[Player]],0),MATCH(FPL_Combined[[#Headers],[Gameweek 30]],FPL_Fixtures_Extract[#Headers],0)),LEN(INDEX(FPL_Fixtures_Extract[],MATCH($A284,FPL_Fixtures_Extract[[Player]:[Player]],0),MATCH(FPL_Combined[[#Headers],[Gameweek 30]],FPL_Fixtures_Extract[#Headers],0)))-4),Team_Key[[Full Name]:[Full Name]],0))&amp;RIGHT(INDEX(FPL_Fixtures_Extract[],MATCH($A284,FPL_Fixtures_Extract[[Player]:[Player]],0),MATCH(FPL_Combined[[#Headers],[Gameweek 30]],FPL_Fixtures_Extract[#Headers],0)),3))</f>
        <v>SOU(H)</v>
      </c>
      <c r="AF284" t="str">
        <f ca="1">IF(RIGHT(FPL_Combined[[#Headers],[Gameweek 31]],2)&lt;$B$622,INDEX(FPL_Results_Extract[Gameweek 06],MATCH($A284,FPL_Results_Extract[[Player]:[Player]],0)),INDEX(Team_Key[[Abbreviation]:[Abbreviation]],MATCH(LEFT(INDEX(FPL_Fixtures_Extract[],MATCH($A284,FPL_Fixtures_Extract[[Player]:[Player]],0),MATCH(FPL_Combined[[#Headers],[Gameweek 31]],FPL_Fixtures_Extract[#Headers],0)),LEN(INDEX(FPL_Fixtures_Extract[],MATCH($A284,FPL_Fixtures_Extract[[Player]:[Player]],0),MATCH(FPL_Combined[[#Headers],[Gameweek 31]],FPL_Fixtures_Extract[#Headers],0)))-4),Team_Key[[Full Name]:[Full Name]],0))&amp;RIGHT(INDEX(FPL_Fixtures_Extract[],MATCH($A284,FPL_Fixtures_Extract[[Player]:[Player]],0),MATCH(FPL_Combined[[#Headers],[Gameweek 31]],FPL_Fixtures_Extract[#Headers],0)),3))</f>
        <v>WAT(A)</v>
      </c>
      <c r="AG284" t="str">
        <f ca="1">IF(RIGHT(FPL_Combined[[#Headers],[Gameweek 32]],2)&lt;$B$622,INDEX(FPL_Results_Extract[Gameweek 07],MATCH($A284,FPL_Results_Extract[[Player]:[Player]],0)),INDEX(Team_Key[[Abbreviation]:[Abbreviation]],MATCH(LEFT(INDEX(FPL_Fixtures_Extract[],MATCH($A284,FPL_Fixtures_Extract[[Player]:[Player]],0),MATCH(FPL_Combined[[#Headers],[Gameweek 32]],FPL_Fixtures_Extract[#Headers],0)),LEN(INDEX(FPL_Fixtures_Extract[],MATCH($A284,FPL_Fixtures_Extract[[Player]:[Player]],0),MATCH(FPL_Combined[[#Headers],[Gameweek 32]],FPL_Fixtures_Extract[#Headers],0)))-4),Team_Key[[Full Name]:[Full Name]],0))&amp;RIGHT(INDEX(FPL_Fixtures_Extract[],MATCH($A284,FPL_Fixtures_Extract[[Player]:[Player]],0),MATCH(FPL_Combined[[#Headers],[Gameweek 32]],FPL_Fixtures_Extract[#Headers],0)),3))</f>
        <v>SWA(H)</v>
      </c>
      <c r="AH284" t="str">
        <f ca="1">IF(RIGHT(FPL_Combined[[#Headers],[Gameweek 33]],2)&lt;$B$622,INDEX(FPL_Results_Extract[Gameweek 08],MATCH($A284,FPL_Results_Extract[[Player]:[Player]],0)),INDEX(Team_Key[[Abbreviation]:[Abbreviation]],MATCH(LEFT(INDEX(FPL_Fixtures_Extract[],MATCH($A284,FPL_Fixtures_Extract[[Player]:[Player]],0),MATCH(FPL_Combined[[#Headers],[Gameweek 33]],FPL_Fixtures_Extract[#Headers],0)),LEN(INDEX(FPL_Fixtures_Extract[],MATCH($A284,FPL_Fixtures_Extract[[Player]:[Player]],0),MATCH(FPL_Combined[[#Headers],[Gameweek 33]],FPL_Fixtures_Extract[#Headers],0)))-4),Team_Key[[Full Name]:[Full Name]],0))&amp;RIGHT(INDEX(FPL_Fixtures_Extract[],MATCH($A284,FPL_Fixtures_Extract[[Player]:[Player]],0),MATCH(FPL_Combined[[#Headers],[Gameweek 33]],FPL_Fixtures_Extract[#Headers],0)),3))</f>
        <v>LIV(A)</v>
      </c>
      <c r="AI284" t="str">
        <f ca="1">IF(RIGHT(FPL_Combined[[#Headers],[Gameweek 34]],2)&lt;$B$622,INDEX(FPL_Results_Extract[Gameweek 09],MATCH($A284,FPL_Results_Extract[[Player]:[Player]],0)),INDEX(Team_Key[[Abbreviation]:[Abbreviation]],MATCH(LEFT(INDEX(FPL_Fixtures_Extract[],MATCH($A284,FPL_Fixtures_Extract[[Player]:[Player]],0),MATCH(FPL_Combined[[#Headers],[Gameweek 34]],FPL_Fixtures_Extract[#Headers],0)),LEN(INDEX(FPL_Fixtures_Extract[],MATCH($A284,FPL_Fixtures_Extract[[Player]:[Player]],0),MATCH(FPL_Combined[[#Headers],[Gameweek 34]],FPL_Fixtures_Extract[#Headers],0)))-4),Team_Key[[Full Name]:[Full Name]],0))&amp;RIGHT(INDEX(FPL_Fixtures_Extract[],MATCH($A284,FPL_Fixtures_Extract[[Player]:[Player]],0),MATCH(FPL_Combined[[#Headers],[Gameweek 34]],FPL_Fixtures_Extract[#Headers],0)),3))</f>
        <v>TOT(H)</v>
      </c>
      <c r="AJ284" t="str">
        <f ca="1">IF(RIGHT(FPL_Combined[[#Headers],[Gameweek 35]],2)&lt;$B$622,INDEX(FPL_Results_Extract[Gameweek 10],MATCH($A284,FPL_Results_Extract[[Player]:[Player]],0)),INDEX(Team_Key[[Abbreviation]:[Abbreviation]],MATCH(LEFT(INDEX(FPL_Fixtures_Extract[],MATCH($A284,FPL_Fixtures_Extract[[Player]:[Player]],0),MATCH(FPL_Combined[[#Headers],[Gameweek 35]],FPL_Fixtures_Extract[#Headers],0)),LEN(INDEX(FPL_Fixtures_Extract[],MATCH($A284,FPL_Fixtures_Extract[[Player]:[Player]],0),MATCH(FPL_Combined[[#Headers],[Gameweek 35]],FPL_Fixtures_Extract[#Headers],0)))-4),Team_Key[[Full Name]:[Full Name]],0))&amp;RIGHT(INDEX(FPL_Fixtures_Extract[],MATCH($A284,FPL_Fixtures_Extract[[Player]:[Player]],0),MATCH(FPL_Combined[[#Headers],[Gameweek 35]],FPL_Fixtures_Extract[#Headers],0)),3))</f>
        <v>MCI(A)</v>
      </c>
      <c r="AK284" t="str">
        <f ca="1">IF(RIGHT(FPL_Combined[[#Headers],[Gameweek 36]],2)&lt;$B$622,INDEX(FPL_Results_Extract[Gameweek 11],MATCH($A284,FPL_Results_Extract[[Player]:[Player]],0)),INDEX(Team_Key[[Abbreviation]:[Abbreviation]],MATCH(LEFT(INDEX(FPL_Fixtures_Extract[],MATCH($A284,FPL_Fixtures_Extract[[Player]:[Player]],0),MATCH(FPL_Combined[[#Headers],[Gameweek 36]],FPL_Fixtures_Extract[#Headers],0)),LEN(INDEX(FPL_Fixtures_Extract[],MATCH($A284,FPL_Fixtures_Extract[[Player]:[Player]],0),MATCH(FPL_Combined[[#Headers],[Gameweek 36]],FPL_Fixtures_Extract[#Headers],0)))-4),Team_Key[[Full Name]:[Full Name]],0))&amp;RIGHT(INDEX(FPL_Fixtures_Extract[],MATCH($A284,FPL_Fixtures_Extract[[Player]:[Player]],0),MATCH(FPL_Combined[[#Headers],[Gameweek 36]],FPL_Fixtures_Extract[#Headers],0)),3))</f>
        <v>SUN(H)</v>
      </c>
      <c r="AL284" t="str">
        <f ca="1">IF(RIGHT(FPL_Combined[[#Headers],[Gameweek 37]],2)&lt;$B$622,INDEX(FPL_Results_Extract[Gameweek 12],MATCH($A284,FPL_Results_Extract[[Player]:[Player]],0)),INDEX(Team_Key[[Abbreviation]:[Abbreviation]],MATCH(LEFT(INDEX(FPL_Fixtures_Extract[],MATCH($A284,FPL_Fixtures_Extract[[Player]:[Player]],0),MATCH(FPL_Combined[[#Headers],[Gameweek 37]],FPL_Fixtures_Extract[#Headers],0)),LEN(INDEX(FPL_Fixtures_Extract[],MATCH($A284,FPL_Fixtures_Extract[[Player]:[Player]],0),MATCH(FPL_Combined[[#Headers],[Gameweek 37]],FPL_Fixtures_Extract[#Headers],0)))-4),Team_Key[[Full Name]:[Full Name]],0))&amp;RIGHT(INDEX(FPL_Fixtures_Extract[],MATCH($A284,FPL_Fixtures_Extract[[Player]:[Player]],0),MATCH(FPL_Combined[[#Headers],[Gameweek 37]],FPL_Fixtures_Extract[#Headers],0)),3))</f>
        <v>CRY(A)</v>
      </c>
      <c r="AM284" t="str">
        <f ca="1">IF(RIGHT(FPL_Combined[[#Headers],[Gameweek 38]],2)&lt;$B$622,INDEX(FPL_Results_Extract[Gameweek 13],MATCH($A284,FPL_Results_Extract[[Player]:[Player]],0)),INDEX(Team_Key[[Abbreviation]:[Abbreviation]],MATCH(LEFT(INDEX(FPL_Fixtures_Extract[],MATCH($A284,FPL_Fixtures_Extract[[Player]:[Player]],0),MATCH(FPL_Combined[[#Headers],[Gameweek 38]],FPL_Fixtures_Extract[#Headers],0)),LEN(INDEX(FPL_Fixtures_Extract[],MATCH($A284,FPL_Fixtures_Extract[[Player]:[Player]],0),MATCH(FPL_Combined[[#Headers],[Gameweek 38]],FPL_Fixtures_Extract[#Headers],0)))-4),Team_Key[[Full Name]:[Full Name]],0))&amp;RIGHT(INDEX(FPL_Fixtures_Extract[],MATCH($A284,FPL_Fixtures_Extract[[Player]:[Player]],0),MATCH(FPL_Combined[[#Headers],[Gameweek 38]],FPL_Fixtures_Extract[#Headers],0)),3))</f>
        <v>WHU(H)</v>
      </c>
    </row>
    <row r="285" spans="1:39" x14ac:dyDescent="0.45">
      <c r="A285" t="s">
        <v>490</v>
      </c>
      <c r="B285" t="str">
        <f ca="1">IF(RIGHT(FPL_Combined[[#Headers],[Gameweek 01]],2)&lt;$B$622,INDEX(FPL_Results_Extract[Gameweek 01],MATCH($A285,FPL_Results_Extract[[Player]:[Player]],0)),INDEX(Team_Key[[Abbreviation]:[Abbreviation]],MATCH(LEFT(INDEX(FPL_Fixtures_Extract[],MATCH($A285,FPL_Fixtures_Extract[[Player]:[Player]],0),MATCH(FPL_Combined[[#Headers],[Gameweek 01]],FPL_Fixtures_Extract[#Headers],0)),LEN(INDEX(FPL_Fixtures_Extract[],MATCH($A285,FPL_Fixtures_Extract[[Player]:[Player]],0),MATCH(FPL_Combined[[#Headers],[Gameweek 01]],FPL_Fixtures_Extract[#Headers],0)))-4),Team_Key[[Full Name]:[Full Name]],0))&amp;RIGHT(INDEX(FPL_Fixtures_Extract[],MATCH($A285,FPL_Fixtures_Extract[[Player]:[Player]],0),MATCH(FPL_Combined[[#Headers],[Gameweek 01]],FPL_Fixtures_Extract[#Headers],0)),3))</f>
        <v>N/A</v>
      </c>
      <c r="C285" t="str">
        <f ca="1">IF(RIGHT(FPL_Combined[[#Headers],[Gameweek 02]],2)&lt;$B$622,INDEX(FPL_Results_Extract[Gameweek 02],MATCH($A285,FPL_Results_Extract[[Player]:[Player]],0)),INDEX(Team_Key[[Abbreviation]:[Abbreviation]],MATCH(LEFT(INDEX(FPL_Fixtures_Extract[],MATCH($A285,FPL_Fixtures_Extract[[Player]:[Player]],0),MATCH(FPL_Combined[[#Headers],[Gameweek 02]],FPL_Fixtures_Extract[#Headers],0)),LEN(INDEX(FPL_Fixtures_Extract[],MATCH($A285,FPL_Fixtures_Extract[[Player]:[Player]],0),MATCH(FPL_Combined[[#Headers],[Gameweek 02]],FPL_Fixtures_Extract[#Headers],0)))-4),Team_Key[[Full Name]:[Full Name]],0))&amp;RIGHT(INDEX(FPL_Fixtures_Extract[],MATCH($A285,FPL_Fixtures_Extract[[Player]:[Player]],0),MATCH(FPL_Combined[[#Headers],[Gameweek 02]],FPL_Fixtures_Extract[#Headers],0)),3))</f>
        <v>N/A</v>
      </c>
      <c r="D285" t="str">
        <f ca="1">IF(RIGHT(FPL_Combined[[#Headers],[Gameweek 03]],2)&lt;$B$622,INDEX(FPL_Results_Extract[Gameweek 03],MATCH($A285,FPL_Results_Extract[[Player]:[Player]],0)),INDEX(Team_Key[[Abbreviation]:[Abbreviation]],MATCH(LEFT(INDEX(FPL_Fixtures_Extract[],MATCH($A285,FPL_Fixtures_Extract[[Player]:[Player]],0),MATCH(FPL_Combined[[#Headers],[Gameweek 03]],FPL_Fixtures_Extract[#Headers],0)),LEN(INDEX(FPL_Fixtures_Extract[],MATCH($A285,FPL_Fixtures_Extract[[Player]:[Player]],0),MATCH(FPL_Combined[[#Headers],[Gameweek 03]],FPL_Fixtures_Extract[#Headers],0)))-4),Team_Key[[Full Name]:[Full Name]],0))&amp;RIGHT(INDEX(FPL_Fixtures_Extract[],MATCH($A285,FPL_Fixtures_Extract[[Player]:[Player]],0),MATCH(FPL_Combined[[#Headers],[Gameweek 03]],FPL_Fixtures_Extract[#Headers],0)),3))</f>
        <v>N/A</v>
      </c>
      <c r="E285" t="str">
        <f ca="1">IF(RIGHT(FPL_Combined[[#Headers],[Gameweek 04]],2)&lt;$B$622,INDEX(FPL_Results_Extract[Gameweek 04],MATCH($A285,FPL_Results_Extract[[Player]:[Player]],0)),INDEX(Team_Key[[Abbreviation]:[Abbreviation]],MATCH(LEFT(INDEX(FPL_Fixtures_Extract[],MATCH($A285,FPL_Fixtures_Extract[[Player]:[Player]],0),MATCH(FPL_Combined[[#Headers],[Gameweek 04]],FPL_Fixtures_Extract[#Headers],0)),LEN(INDEX(FPL_Fixtures_Extract[],MATCH($A285,FPL_Fixtures_Extract[[Player]:[Player]],0),MATCH(FPL_Combined[[#Headers],[Gameweek 04]],FPL_Fixtures_Extract[#Headers],0)))-4),Team_Key[[Full Name]:[Full Name]],0))&amp;RIGHT(INDEX(FPL_Fixtures_Extract[],MATCH($A285,FPL_Fixtures_Extract[[Player]:[Player]],0),MATCH(FPL_Combined[[#Headers],[Gameweek 04]],FPL_Fixtures_Extract[#Headers],0)),3))</f>
        <v>N/A</v>
      </c>
      <c r="F285" t="str">
        <f ca="1">IF(RIGHT(FPL_Combined[[#Headers],[Gameweek 05]],2)&lt;$B$622,INDEX(FPL_Results_Extract[Gameweek 05],MATCH($A285,FPL_Results_Extract[[Player]:[Player]],0)),INDEX(Team_Key[[Abbreviation]:[Abbreviation]],MATCH(LEFT(INDEX(FPL_Fixtures_Extract[],MATCH($A285,FPL_Fixtures_Extract[[Player]:[Player]],0),MATCH(FPL_Combined[[#Headers],[Gameweek 05]],FPL_Fixtures_Extract[#Headers],0)),LEN(INDEX(FPL_Fixtures_Extract[],MATCH($A285,FPL_Fixtures_Extract[[Player]:[Player]],0),MATCH(FPL_Combined[[#Headers],[Gameweek 05]],FPL_Fixtures_Extract[#Headers],0)))-4),Team_Key[[Full Name]:[Full Name]],0))&amp;RIGHT(INDEX(FPL_Fixtures_Extract[],MATCH($A285,FPL_Fixtures_Extract[[Player]:[Player]],0),MATCH(FPL_Combined[[#Headers],[Gameweek 05]],FPL_Fixtures_Extract[#Headers],0)),3))</f>
        <v>WBA(A) 0-0</v>
      </c>
      <c r="G285" t="str">
        <f ca="1">IF(RIGHT(FPL_Combined[[#Headers],[Gameweek 06]],2)&lt;$B$622,INDEX(FPL_Results_Extract[Gameweek 06],MATCH($A285,FPL_Results_Extract[[Player]:[Player]],0)),INDEX(Team_Key[[Abbreviation]:[Abbreviation]],MATCH(LEFT(INDEX(FPL_Fixtures_Extract[],MATCH($A285,FPL_Fixtures_Extract[[Player]:[Player]],0),MATCH(FPL_Combined[[#Headers],[Gameweek 06]],FPL_Fixtures_Extract[#Headers],0)),LEN(INDEX(FPL_Fixtures_Extract[],MATCH($A285,FPL_Fixtures_Extract[[Player]:[Player]],0),MATCH(FPL_Combined[[#Headers],[Gameweek 06]],FPL_Fixtures_Extract[#Headers],0)))-4),Team_Key[[Full Name]:[Full Name]],0))&amp;RIGHT(INDEX(FPL_Fixtures_Extract[],MATCH($A285,FPL_Fixtures_Extract[[Player]:[Player]],0),MATCH(FPL_Combined[[#Headers],[Gameweek 06]],FPL_Fixtures_Extract[#Headers],0)),3))</f>
        <v>MUN(H) 2-3</v>
      </c>
      <c r="H285" t="str">
        <f ca="1">IF(RIGHT(FPL_Combined[[#Headers],[Gameweek 07]],2)&lt;$B$622,INDEX(FPL_Results_Extract[Gameweek 07],MATCH($A285,FPL_Results_Extract[[Player]:[Player]],0)),INDEX(Team_Key[[Abbreviation]:[Abbreviation]],MATCH(LEFT(INDEX(FPL_Fixtures_Extract[],MATCH($A285,FPL_Fixtures_Extract[[Player]:[Player]],0),MATCH(FPL_Combined[[#Headers],[Gameweek 07]],FPL_Fixtures_Extract[#Headers],0)),LEN(INDEX(FPL_Fixtures_Extract[],MATCH($A285,FPL_Fixtures_Extract[[Player]:[Player]],0),MATCH(FPL_Combined[[#Headers],[Gameweek 07]],FPL_Fixtures_Extract[#Headers],0)))-4),Team_Key[[Full Name]:[Full Name]],0))&amp;RIGHT(INDEX(FPL_Fixtures_Extract[],MATCH($A285,FPL_Fixtures_Extract[[Player]:[Player]],0),MATCH(FPL_Combined[[#Headers],[Gameweek 07]],FPL_Fixtures_Extract[#Headers],0)),3))</f>
        <v>SWA(H) 3-1</v>
      </c>
      <c r="I285" t="str">
        <f ca="1">IF(RIGHT(FPL_Combined[[#Headers],[Gameweek 08]],2)&lt;$B$622,INDEX(FPL_Results_Extract[Gameweek 08],MATCH($A285,FPL_Results_Extract[[Player]:[Player]],0)),INDEX(Team_Key[[Abbreviation]:[Abbreviation]],MATCH(LEFT(INDEX(FPL_Fixtures_Extract[],MATCH($A285,FPL_Fixtures_Extract[[Player]:[Player]],0),MATCH(FPL_Combined[[#Headers],[Gameweek 08]],FPL_Fixtures_Extract[#Headers],0)),LEN(INDEX(FPL_Fixtures_Extract[],MATCH($A285,FPL_Fixtures_Extract[[Player]:[Player]],0),MATCH(FPL_Combined[[#Headers],[Gameweek 08]],FPL_Fixtures_Extract[#Headers],0)))-4),Team_Key[[Full Name]:[Full Name]],0))&amp;RIGHT(INDEX(FPL_Fixtures_Extract[],MATCH($A285,FPL_Fixtures_Extract[[Player]:[Player]],0),MATCH(FPL_Combined[[#Headers],[Gameweek 08]],FPL_Fixtures_Extract[#Headers],0)),3))</f>
        <v>CHE(A) 3-1</v>
      </c>
      <c r="J285" t="str">
        <f ca="1">IF(RIGHT(FPL_Combined[[#Headers],[Gameweek 09]],2)&lt;$B$622,INDEX(FPL_Results_Extract[Gameweek 09],MATCH($A285,FPL_Results_Extract[[Player]:[Player]],0)),INDEX(Team_Key[[Abbreviation]:[Abbreviation]],MATCH(LEFT(INDEX(FPL_Fixtures_Extract[],MATCH($A285,FPL_Fixtures_Extract[[Player]:[Player]],0),MATCH(FPL_Combined[[#Headers],[Gameweek 09]],FPL_Fixtures_Extract[#Headers],0)),LEN(INDEX(FPL_Fixtures_Extract[],MATCH($A285,FPL_Fixtures_Extract[[Player]:[Player]],0),MATCH(FPL_Combined[[#Headers],[Gameweek 09]],FPL_Fixtures_Extract[#Headers],0)))-4),Team_Key[[Full Name]:[Full Name]],0))&amp;RIGHT(INDEX(FPL_Fixtures_Extract[],MATCH($A285,FPL_Fixtures_Extract[[Player]:[Player]],0),MATCH(FPL_Combined[[#Headers],[Gameweek 09]],FPL_Fixtures_Extract[#Headers],0)),3))</f>
        <v>LEI(H) 2-2</v>
      </c>
      <c r="K285" t="str">
        <f ca="1">IF(RIGHT(FPL_Combined[[#Headers],[Gameweek 10]],2)&lt;$B$622,INDEX(FPL_Results_Extract[Gameweek 10],MATCH($A285,FPL_Results_Extract[[Player]:[Player]],0)),INDEX(Team_Key[[Abbreviation]:[Abbreviation]],MATCH(LEFT(INDEX(FPL_Fixtures_Extract[],MATCH($A285,FPL_Fixtures_Extract[[Player]:[Player]],0),MATCH(FPL_Combined[[#Headers],[Gameweek 10]],FPL_Fixtures_Extract[#Headers],0)),LEN(INDEX(FPL_Fixtures_Extract[],MATCH($A285,FPL_Fixtures_Extract[[Player]:[Player]],0),MATCH(FPL_Combined[[#Headers],[Gameweek 10]],FPL_Fixtures_Extract[#Headers],0)))-4),Team_Key[[Full Name]:[Full Name]],0))&amp;RIGHT(INDEX(FPL_Fixtures_Extract[],MATCH($A285,FPL_Fixtures_Extract[[Player]:[Player]],0),MATCH(FPL_Combined[[#Headers],[Gameweek 10]],FPL_Fixtures_Extract[#Headers],0)),3))</f>
        <v>LIV(A) 1-1</v>
      </c>
      <c r="L285" t="str">
        <f ca="1">IF(RIGHT(FPL_Combined[[#Headers],[Gameweek 11]],2)&lt;$B$622,INDEX(FPL_Results_Extract[Gameweek 11],MATCH($A285,FPL_Results_Extract[[Player]:[Player]],0)),INDEX(Team_Key[[Abbreviation]:[Abbreviation]],MATCH(LEFT(INDEX(FPL_Fixtures_Extract[],MATCH($A285,FPL_Fixtures_Extract[[Player]:[Player]],0),MATCH(FPL_Combined[[#Headers],[Gameweek 11]],FPL_Fixtures_Extract[#Headers],0)),LEN(INDEX(FPL_Fixtures_Extract[],MATCH($A285,FPL_Fixtures_Extract[[Player]:[Player]],0),MATCH(FPL_Combined[[#Headers],[Gameweek 11]],FPL_Fixtures_Extract[#Headers],0)))-4),Team_Key[[Full Name]:[Full Name]],0))&amp;RIGHT(INDEX(FPL_Fixtures_Extract[],MATCH($A285,FPL_Fixtures_Extract[[Player]:[Player]],0),MATCH(FPL_Combined[[#Headers],[Gameweek 11]],FPL_Fixtures_Extract[#Headers],0)),3))</f>
        <v>BOU(H) 2-0</v>
      </c>
      <c r="M285" t="str">
        <f ca="1">IF(RIGHT(FPL_Combined[[#Headers],[Gameweek 12]],2)&lt;$B$622,INDEX(FPL_Results_Extract[Gameweek 12],MATCH($A285,FPL_Results_Extract[[Player]:[Player]],0)),INDEX(Team_Key[[Abbreviation]:[Abbreviation]],MATCH(LEFT(INDEX(FPL_Fixtures_Extract[],MATCH($A285,FPL_Fixtures_Extract[[Player]:[Player]],0),MATCH(FPL_Combined[[#Headers],[Gameweek 12]],FPL_Fixtures_Extract[#Headers],0)),LEN(INDEX(FPL_Fixtures_Extract[],MATCH($A285,FPL_Fixtures_Extract[[Player]:[Player]],0),MATCH(FPL_Combined[[#Headers],[Gameweek 12]],FPL_Fixtures_Extract[#Headers],0)))-4),Team_Key[[Full Name]:[Full Name]],0))&amp;RIGHT(INDEX(FPL_Fixtures_Extract[],MATCH($A285,FPL_Fixtures_Extract[[Player]:[Player]],0),MATCH(FPL_Combined[[#Headers],[Gameweek 12]],FPL_Fixtures_Extract[#Headers],0)),3))</f>
        <v>SUN(A) 1-0</v>
      </c>
      <c r="N285" t="str">
        <f ca="1">IF(RIGHT(FPL_Combined[[#Headers],[Gameweek 13]],2)&lt;$B$622,INDEX(FPL_Results_Extract[Gameweek 13],MATCH($A285,FPL_Results_Extract[[Player]:[Player]],0)),INDEX(Team_Key[[Abbreviation]:[Abbreviation]],MATCH(LEFT(INDEX(FPL_Fixtures_Extract[],MATCH($A285,FPL_Fixtures_Extract[[Player]:[Player]],0),MATCH(FPL_Combined[[#Headers],[Gameweek 13]],FPL_Fixtures_Extract[#Headers],0)),LEN(INDEX(FPL_Fixtures_Extract[],MATCH($A285,FPL_Fixtures_Extract[[Player]:[Player]],0),MATCH(FPL_Combined[[#Headers],[Gameweek 13]],FPL_Fixtures_Extract[#Headers],0)))-4),Team_Key[[Full Name]:[Full Name]],0))&amp;RIGHT(INDEX(FPL_Fixtures_Extract[],MATCH($A285,FPL_Fixtures_Extract[[Player]:[Player]],0),MATCH(FPL_Combined[[#Headers],[Gameweek 13]],FPL_Fixtures_Extract[#Headers],0)),3))</f>
        <v>STK(H) 0-1</v>
      </c>
      <c r="O285" t="str">
        <f ca="1">IF(RIGHT(FPL_Combined[[#Headers],[Gameweek 14]],2)&lt;$B$622,INDEX(FPL_Results_Extract[Gameweek 14],MATCH($A285,FPL_Results_Extract[[Player]:[Player]],0)),INDEX(Team_Key[[Abbreviation]:[Abbreviation]],MATCH(LEFT(INDEX(FPL_Fixtures_Extract[],MATCH($A285,FPL_Fixtures_Extract[[Player]:[Player]],0),MATCH(FPL_Combined[[#Headers],[Gameweek 14]],FPL_Fixtures_Extract[#Headers],0)),LEN(INDEX(FPL_Fixtures_Extract[],MATCH($A285,FPL_Fixtures_Extract[[Player]:[Player]],0),MATCH(FPL_Combined[[#Headers],[Gameweek 14]],FPL_Fixtures_Extract[#Headers],0)))-4),Team_Key[[Full Name]:[Full Name]],0))&amp;RIGHT(INDEX(FPL_Fixtures_Extract[],MATCH($A285,FPL_Fixtures_Extract[[Player]:[Player]],0),MATCH(FPL_Combined[[#Headers],[Gameweek 14]],FPL_Fixtures_Extract[#Headers],0)),3))</f>
        <v>MCI(A) 1-3</v>
      </c>
      <c r="P285" t="str">
        <f ca="1">IF(RIGHT(FPL_Combined[[#Headers],[Gameweek 15]],2)&lt;$B$622,INDEX(FPL_Results_Extract[Gameweek 15],MATCH($A285,FPL_Results_Extract[[Player]:[Player]],0)),INDEX(Team_Key[[Abbreviation]:[Abbreviation]],MATCH(LEFT(INDEX(FPL_Fixtures_Extract[],MATCH($A285,FPL_Fixtures_Extract[[Player]:[Player]],0),MATCH(FPL_Combined[[#Headers],[Gameweek 15]],FPL_Fixtures_Extract[#Headers],0)),LEN(INDEX(FPL_Fixtures_Extract[],MATCH($A285,FPL_Fixtures_Extract[[Player]:[Player]],0),MATCH(FPL_Combined[[#Headers],[Gameweek 15]],FPL_Fixtures_Extract[#Headers],0)))-4),Team_Key[[Full Name]:[Full Name]],0))&amp;RIGHT(INDEX(FPL_Fixtures_Extract[],MATCH($A285,FPL_Fixtures_Extract[[Player]:[Player]],0),MATCH(FPL_Combined[[#Headers],[Gameweek 15]],FPL_Fixtures_Extract[#Headers],0)),3))</f>
        <v>AVL(H) 1-1</v>
      </c>
      <c r="Q285" t="str">
        <f ca="1">IF(RIGHT(FPL_Combined[[#Headers],[Gameweek 16]],2)&lt;$B$622,INDEX(FPL_Results_Extract[Gameweek 16],MATCH($A285,FPL_Results_Extract[[Player]:[Player]],0)),INDEX(Team_Key[[Abbreviation]:[Abbreviation]],MATCH(LEFT(INDEX(FPL_Fixtures_Extract[],MATCH($A285,FPL_Fixtures_Extract[[Player]:[Player]],0),MATCH(FPL_Combined[[#Headers],[Gameweek 16]],FPL_Fixtures_Extract[#Headers],0)),LEN(INDEX(FPL_Fixtures_Extract[],MATCH($A285,FPL_Fixtures_Extract[[Player]:[Player]],0),MATCH(FPL_Combined[[#Headers],[Gameweek 16]],FPL_Fixtures_Extract[#Headers],0)))-4),Team_Key[[Full Name]:[Full Name]],0))&amp;RIGHT(INDEX(FPL_Fixtures_Extract[],MATCH($A285,FPL_Fixtures_Extract[[Player]:[Player]],0),MATCH(FPL_Combined[[#Headers],[Gameweek 16]],FPL_Fixtures_Extract[#Headers],0)),3))</f>
        <v>CRY(A) 0-1</v>
      </c>
      <c r="R285" t="str">
        <f ca="1">IF(RIGHT(FPL_Combined[[#Headers],[Gameweek 17]],2)&lt;$B$622,INDEX(FPL_Results_Extract[Gameweek 17],MATCH($A285,FPL_Results_Extract[[Player]:[Player]],0)),INDEX(Team_Key[[Abbreviation]:[Abbreviation]],MATCH(LEFT(INDEX(FPL_Fixtures_Extract[],MATCH($A285,FPL_Fixtures_Extract[[Player]:[Player]],0),MATCH(FPL_Combined[[#Headers],[Gameweek 17]],FPL_Fixtures_Extract[#Headers],0)),LEN(INDEX(FPL_Fixtures_Extract[],MATCH($A285,FPL_Fixtures_Extract[[Player]:[Player]],0),MATCH(FPL_Combined[[#Headers],[Gameweek 17]],FPL_Fixtures_Extract[#Headers],0)))-4),Team_Key[[Full Name]:[Full Name]],0))&amp;RIGHT(INDEX(FPL_Fixtures_Extract[],MATCH($A285,FPL_Fixtures_Extract[[Player]:[Player]],0),MATCH(FPL_Combined[[#Headers],[Gameweek 17]],FPL_Fixtures_Extract[#Headers],0)),3))</f>
        <v>TOT(H) 0-2</v>
      </c>
      <c r="S285" t="str">
        <f ca="1">IF(RIGHT(FPL_Combined[[#Headers],[Gameweek 18]],2)&lt;$B$622,INDEX(FPL_Results_Extract[Gameweek 18],MATCH($A285,FPL_Results_Extract[[Player]:[Player]],0)),INDEX(Team_Key[[Abbreviation]:[Abbreviation]],MATCH(LEFT(INDEX(FPL_Fixtures_Extract[],MATCH($A285,FPL_Fixtures_Extract[[Player]:[Player]],0),MATCH(FPL_Combined[[#Headers],[Gameweek 18]],FPL_Fixtures_Extract[#Headers],0)),LEN(INDEX(FPL_Fixtures_Extract[],MATCH($A285,FPL_Fixtures_Extract[[Player]:[Player]],0),MATCH(FPL_Combined[[#Headers],[Gameweek 18]],FPL_Fixtures_Extract[#Headers],0)))-4),Team_Key[[Full Name]:[Full Name]],0))&amp;RIGHT(INDEX(FPL_Fixtures_Extract[],MATCH($A285,FPL_Fixtures_Extract[[Player]:[Player]],0),MATCH(FPL_Combined[[#Headers],[Gameweek 18]],FPL_Fixtures_Extract[#Headers],0)),3))</f>
        <v>ARS(H) 4-0</v>
      </c>
      <c r="T285" t="str">
        <f ca="1">IF(RIGHT(FPL_Combined[[#Headers],[Gameweek 19]],2)&lt;$B$622,INDEX(FPL_Results_Extract[Gameweek 19],MATCH($A285,FPL_Results_Extract[[Player]:[Player]],0)),INDEX(Team_Key[[Abbreviation]:[Abbreviation]],MATCH(LEFT(INDEX(FPL_Fixtures_Extract[],MATCH($A285,FPL_Fixtures_Extract[[Player]:[Player]],0),MATCH(FPL_Combined[[#Headers],[Gameweek 19]],FPL_Fixtures_Extract[#Headers],0)),LEN(INDEX(FPL_Fixtures_Extract[],MATCH($A285,FPL_Fixtures_Extract[[Player]:[Player]],0),MATCH(FPL_Combined[[#Headers],[Gameweek 19]],FPL_Fixtures_Extract[#Headers],0)))-4),Team_Key[[Full Name]:[Full Name]],0))&amp;RIGHT(INDEX(FPL_Fixtures_Extract[],MATCH($A285,FPL_Fixtures_Extract[[Player]:[Player]],0),MATCH(FPL_Combined[[#Headers],[Gameweek 19]],FPL_Fixtures_Extract[#Headers],0)),3))</f>
        <v>WHU(A) 1-2</v>
      </c>
      <c r="U285" t="str">
        <f ca="1">IF(RIGHT(FPL_Combined[[#Headers],[Gameweek 20]],2)&lt;$B$622,INDEX(FPL_Results_Extract[Gameweek 20],MATCH($A285,FPL_Results_Extract[[Player]:[Player]],0)),INDEX(Team_Key[[Abbreviation]:[Abbreviation]],MATCH(LEFT(INDEX(FPL_Fixtures_Extract[],MATCH($A285,FPL_Fixtures_Extract[[Player]:[Player]],0),MATCH(FPL_Combined[[#Headers],[Gameweek 20]],FPL_Fixtures_Extract[#Headers],0)),LEN(INDEX(FPL_Fixtures_Extract[],MATCH($A285,FPL_Fixtures_Extract[[Player]:[Player]],0),MATCH(FPL_Combined[[#Headers],[Gameweek 20]],FPL_Fixtures_Extract[#Headers],0)))-4),Team_Key[[Full Name]:[Full Name]],0))&amp;RIGHT(INDEX(FPL_Fixtures_Extract[],MATCH($A285,FPL_Fixtures_Extract[[Player]:[Player]],0),MATCH(FPL_Combined[[#Headers],[Gameweek 20]],FPL_Fixtures_Extract[#Headers],0)),3))</f>
        <v>NOR(A) 0-1</v>
      </c>
      <c r="V285" t="str">
        <f ca="1">IF(RIGHT(FPL_Combined[[#Headers],[Gameweek 21]],2)&lt;$B$622,INDEX(FPL_Results_Extract[Gameweek 21],MATCH($A285,FPL_Results_Extract[[Player]:[Player]],0)),INDEX(Team_Key[[Abbreviation]:[Abbreviation]],MATCH(LEFT(INDEX(FPL_Fixtures_Extract[],MATCH($A285,FPL_Fixtures_Extract[[Player]:[Player]],0),MATCH(FPL_Combined[[#Headers],[Gameweek 21]],FPL_Fixtures_Extract[#Headers],0)),LEN(INDEX(FPL_Fixtures_Extract[],MATCH($A285,FPL_Fixtures_Extract[[Player]:[Player]],0),MATCH(FPL_Combined[[#Headers],[Gameweek 21]],FPL_Fixtures_Extract[#Headers],0)))-4),Team_Key[[Full Name]:[Full Name]],0))&amp;RIGHT(INDEX(FPL_Fixtures_Extract[],MATCH($A285,FPL_Fixtures_Extract[[Player]:[Player]],0),MATCH(FPL_Combined[[#Headers],[Gameweek 21]],FPL_Fixtures_Extract[#Headers],0)),3))</f>
        <v>WAT(H) 2-0</v>
      </c>
      <c r="W285" t="str">
        <f ca="1">IF(RIGHT(FPL_Combined[[#Headers],[Gameweek 22]],2)&lt;$B$622,INDEX(FPL_Results_Extract[Gameweek 22],MATCH($A285,FPL_Results_Extract[[Player]:[Player]],0)),INDEX(Team_Key[[Abbreviation]:[Abbreviation]],MATCH(LEFT(INDEX(FPL_Fixtures_Extract[],MATCH($A285,FPL_Fixtures_Extract[[Player]:[Player]],0),MATCH(FPL_Combined[[#Headers],[Gameweek 22]],FPL_Fixtures_Extract[#Headers],0)),LEN(INDEX(FPL_Fixtures_Extract[],MATCH($A285,FPL_Fixtures_Extract[[Player]:[Player]],0),MATCH(FPL_Combined[[#Headers],[Gameweek 22]],FPL_Fixtures_Extract[#Headers],0)))-4),Team_Key[[Full Name]:[Full Name]],0))&amp;RIGHT(INDEX(FPL_Fixtures_Extract[],MATCH($A285,FPL_Fixtures_Extract[[Player]:[Player]],0),MATCH(FPL_Combined[[#Headers],[Gameweek 22]],FPL_Fixtures_Extract[#Headers],0)),3))</f>
        <v>WBA(H) 3-0</v>
      </c>
      <c r="X285" t="str">
        <f ca="1">IF(RIGHT(FPL_Combined[[#Headers],[Gameweek 23]],2)&lt;$B$622,INDEX(FPL_Results_Extract[Gameweek 23],MATCH($A285,FPL_Results_Extract[[Player]:[Player]],0)),INDEX(Team_Key[[Abbreviation]:[Abbreviation]],MATCH(LEFT(INDEX(FPL_Fixtures_Extract[],MATCH($A285,FPL_Fixtures_Extract[[Player]:[Player]],0),MATCH(FPL_Combined[[#Headers],[Gameweek 23]],FPL_Fixtures_Extract[#Headers],0)),LEN(INDEX(FPL_Fixtures_Extract[],MATCH($A285,FPL_Fixtures_Extract[[Player]:[Player]],0),MATCH(FPL_Combined[[#Headers],[Gameweek 23]],FPL_Fixtures_Extract[#Headers],0)))-4),Team_Key[[Full Name]:[Full Name]],0))&amp;RIGHT(INDEX(FPL_Fixtures_Extract[],MATCH($A285,FPL_Fixtures_Extract[[Player]:[Player]],0),MATCH(FPL_Combined[[#Headers],[Gameweek 23]],FPL_Fixtures_Extract[#Headers],0)),3))</f>
        <v>MUN(A) 1-0</v>
      </c>
      <c r="Y285" t="str">
        <f ca="1">IF(RIGHT(FPL_Combined[[#Headers],[Gameweek 24]],2)&lt;$B$622,INDEX(FPL_Results_Extract[Team],MATCH($A285,FPL_Results_Extract[[Player]:[Player]],0)),INDEX(Team_Key[[Abbreviation]:[Abbreviation]],MATCH(LEFT(INDEX(FPL_Fixtures_Extract[],MATCH($A285,FPL_Fixtures_Extract[[Player]:[Player]],0),MATCH(FPL_Combined[[#Headers],[Gameweek 24]],FPL_Fixtures_Extract[#Headers],0)),LEN(INDEX(FPL_Fixtures_Extract[],MATCH($A285,FPL_Fixtures_Extract[[Player]:[Player]],0),MATCH(FPL_Combined[[#Headers],[Gameweek 24]],FPL_Fixtures_Extract[#Headers],0)))-4),Team_Key[[Full Name]:[Full Name]],0))&amp;RIGHT(INDEX(FPL_Fixtures_Extract[],MATCH($A285,FPL_Fixtures_Extract[[Player]:[Player]],0),MATCH(FPL_Combined[[#Headers],[Gameweek 24]],FPL_Fixtures_Extract[#Headers],0)),3))</f>
        <v>SOU</v>
      </c>
      <c r="Z285" t="str">
        <f ca="1">IF(RIGHT(FPL_Combined[[#Headers],[Gameweek 25]],2)&lt;$B$622,INDEX(FPL_Results_Extract[Player],MATCH($A285,FPL_Results_Extract[[Player]:[Player]],0)),INDEX(Team_Key[[Abbreviation]:[Abbreviation]],MATCH(LEFT(INDEX(FPL_Fixtures_Extract[],MATCH($A285,FPL_Fixtures_Extract[[Player]:[Player]],0),MATCH(FPL_Combined[[#Headers],[Gameweek 25]],FPL_Fixtures_Extract[#Headers],0)),LEN(INDEX(FPL_Fixtures_Extract[],MATCH($A285,FPL_Fixtures_Extract[[Player]:[Player]],0),MATCH(FPL_Combined[[#Headers],[Gameweek 25]],FPL_Fixtures_Extract[#Headers],0)))-4),Team_Key[[Full Name]:[Full Name]],0))&amp;RIGHT(INDEX(FPL_Fixtures_Extract[],MATCH($A285,FPL_Fixtures_Extract[[Player]:[Player]],0),MATCH(FPL_Combined[[#Headers],[Gameweek 25]],FPL_Fixtures_Extract[#Headers],0)),3))</f>
        <v>Isgrove</v>
      </c>
      <c r="AA285" t="str">
        <f ca="1">IF(RIGHT(FPL_Combined[[#Headers],[Gameweek 26]],2)&lt;$B$622,INDEX(FPL_Results_Extract[Gameweek 01],MATCH($A285,FPL_Results_Extract[[Player]:[Player]],0)),INDEX(Team_Key[[Abbreviation]:[Abbreviation]],MATCH(LEFT(INDEX(FPL_Fixtures_Extract[],MATCH($A285,FPL_Fixtures_Extract[[Player]:[Player]],0),MATCH(FPL_Combined[[#Headers],[Gameweek 26]],FPL_Fixtures_Extract[#Headers],0)),LEN(INDEX(FPL_Fixtures_Extract[],MATCH($A285,FPL_Fixtures_Extract[[Player]:[Player]],0),MATCH(FPL_Combined[[#Headers],[Gameweek 26]],FPL_Fixtures_Extract[#Headers],0)))-4),Team_Key[[Full Name]:[Full Name]],0))&amp;RIGHT(INDEX(FPL_Fixtures_Extract[],MATCH($A285,FPL_Fixtures_Extract[[Player]:[Player]],0),MATCH(FPL_Combined[[#Headers],[Gameweek 26]],FPL_Fixtures_Extract[#Headers],0)),3))</f>
        <v>N/A</v>
      </c>
      <c r="AB285" t="str">
        <f ca="1">IF(RIGHT(FPL_Combined[[#Headers],[Gameweek 27]],2)&lt;$B$622,INDEX(FPL_Results_Extract[Gameweek 02],MATCH($A285,FPL_Results_Extract[[Player]:[Player]],0)),INDEX(Team_Key[[Abbreviation]:[Abbreviation]],MATCH(LEFT(INDEX(FPL_Fixtures_Extract[],MATCH($A285,FPL_Fixtures_Extract[[Player]:[Player]],0),MATCH(FPL_Combined[[#Headers],[Gameweek 27]],FPL_Fixtures_Extract[#Headers],0)),LEN(INDEX(FPL_Fixtures_Extract[],MATCH($A285,FPL_Fixtures_Extract[[Player]:[Player]],0),MATCH(FPL_Combined[[#Headers],[Gameweek 27]],FPL_Fixtures_Extract[#Headers],0)))-4),Team_Key[[Full Name]:[Full Name]],0))&amp;RIGHT(INDEX(FPL_Fixtures_Extract[],MATCH($A285,FPL_Fixtures_Extract[[Player]:[Player]],0),MATCH(FPL_Combined[[#Headers],[Gameweek 27]],FPL_Fixtures_Extract[#Headers],0)),3))</f>
        <v>N/A</v>
      </c>
      <c r="AC285" t="str">
        <f ca="1">IF(RIGHT(FPL_Combined[[#Headers],[Gameweek 28]],2)&lt;$B$622,INDEX(FPL_Results_Extract[Gameweek 03],MATCH($A285,FPL_Results_Extract[[Player]:[Player]],0)),INDEX(Team_Key[[Abbreviation]:[Abbreviation]],MATCH(LEFT(INDEX(FPL_Fixtures_Extract[],MATCH($A285,FPL_Fixtures_Extract[[Player]:[Player]],0),MATCH(FPL_Combined[[#Headers],[Gameweek 28]],FPL_Fixtures_Extract[#Headers],0)),LEN(INDEX(FPL_Fixtures_Extract[],MATCH($A285,FPL_Fixtures_Extract[[Player]:[Player]],0),MATCH(FPL_Combined[[#Headers],[Gameweek 28]],FPL_Fixtures_Extract[#Headers],0)))-4),Team_Key[[Full Name]:[Full Name]],0))&amp;RIGHT(INDEX(FPL_Fixtures_Extract[],MATCH($A285,FPL_Fixtures_Extract[[Player]:[Player]],0),MATCH(FPL_Combined[[#Headers],[Gameweek 28]],FPL_Fixtures_Extract[#Headers],0)),3))</f>
        <v>N/A</v>
      </c>
      <c r="AD285" t="str">
        <f ca="1">IF(RIGHT(FPL_Combined[[#Headers],[Gameweek 29]],2)&lt;$B$622,INDEX(FPL_Results_Extract[Gameweek 04],MATCH($A285,FPL_Results_Extract[[Player]:[Player]],0)),INDEX(Team_Key[[Abbreviation]:[Abbreviation]],MATCH(LEFT(INDEX(FPL_Fixtures_Extract[],MATCH($A285,FPL_Fixtures_Extract[[Player]:[Player]],0),MATCH(FPL_Combined[[#Headers],[Gameweek 29]],FPL_Fixtures_Extract[#Headers],0)),LEN(INDEX(FPL_Fixtures_Extract[],MATCH($A285,FPL_Fixtures_Extract[[Player]:[Player]],0),MATCH(FPL_Combined[[#Headers],[Gameweek 29]],FPL_Fixtures_Extract[#Headers],0)))-4),Team_Key[[Full Name]:[Full Name]],0))&amp;RIGHT(INDEX(FPL_Fixtures_Extract[],MATCH($A285,FPL_Fixtures_Extract[[Player]:[Player]],0),MATCH(FPL_Combined[[#Headers],[Gameweek 29]],FPL_Fixtures_Extract[#Headers],0)),3))</f>
        <v>SUN(H)</v>
      </c>
      <c r="AE285" t="str">
        <f ca="1">IF(RIGHT(FPL_Combined[[#Headers],[Gameweek 30]],2)&lt;$B$622,INDEX(FPL_Results_Extract[Gameweek 05],MATCH($A285,FPL_Results_Extract[[Player]:[Player]],0)),INDEX(Team_Key[[Abbreviation]:[Abbreviation]],MATCH(LEFT(INDEX(FPL_Fixtures_Extract[],MATCH($A285,FPL_Fixtures_Extract[[Player]:[Player]],0),MATCH(FPL_Combined[[#Headers],[Gameweek 30]],FPL_Fixtures_Extract[#Headers],0)),LEN(INDEX(FPL_Fixtures_Extract[],MATCH($A285,FPL_Fixtures_Extract[[Player]:[Player]],0),MATCH(FPL_Combined[[#Headers],[Gameweek 30]],FPL_Fixtures_Extract[#Headers],0)))-4),Team_Key[[Full Name]:[Full Name]],0))&amp;RIGHT(INDEX(FPL_Fixtures_Extract[],MATCH($A285,FPL_Fixtures_Extract[[Player]:[Player]],0),MATCH(FPL_Combined[[#Headers],[Gameweek 30]],FPL_Fixtures_Extract[#Headers],0)),3))</f>
        <v>STK(A)</v>
      </c>
      <c r="AF285" t="str">
        <f ca="1">IF(RIGHT(FPL_Combined[[#Headers],[Gameweek 31]],2)&lt;$B$622,INDEX(FPL_Results_Extract[Gameweek 06],MATCH($A285,FPL_Results_Extract[[Player]:[Player]],0)),INDEX(Team_Key[[Abbreviation]:[Abbreviation]],MATCH(LEFT(INDEX(FPL_Fixtures_Extract[],MATCH($A285,FPL_Fixtures_Extract[[Player]:[Player]],0),MATCH(FPL_Combined[[#Headers],[Gameweek 31]],FPL_Fixtures_Extract[#Headers],0)),LEN(INDEX(FPL_Fixtures_Extract[],MATCH($A285,FPL_Fixtures_Extract[[Player]:[Player]],0),MATCH(FPL_Combined[[#Headers],[Gameweek 31]],FPL_Fixtures_Extract[#Headers],0)))-4),Team_Key[[Full Name]:[Full Name]],0))&amp;RIGHT(INDEX(FPL_Fixtures_Extract[],MATCH($A285,FPL_Fixtures_Extract[[Player]:[Player]],0),MATCH(FPL_Combined[[#Headers],[Gameweek 31]],FPL_Fixtures_Extract[#Headers],0)),3))</f>
        <v>LIV(H)</v>
      </c>
      <c r="AG285" t="str">
        <f ca="1">IF(RIGHT(FPL_Combined[[#Headers],[Gameweek 32]],2)&lt;$B$622,INDEX(FPL_Results_Extract[Gameweek 07],MATCH($A285,FPL_Results_Extract[[Player]:[Player]],0)),INDEX(Team_Key[[Abbreviation]:[Abbreviation]],MATCH(LEFT(INDEX(FPL_Fixtures_Extract[],MATCH($A285,FPL_Fixtures_Extract[[Player]:[Player]],0),MATCH(FPL_Combined[[#Headers],[Gameweek 32]],FPL_Fixtures_Extract[#Headers],0)),LEN(INDEX(FPL_Fixtures_Extract[],MATCH($A285,FPL_Fixtures_Extract[[Player]:[Player]],0),MATCH(FPL_Combined[[#Headers],[Gameweek 32]],FPL_Fixtures_Extract[#Headers],0)))-4),Team_Key[[Full Name]:[Full Name]],0))&amp;RIGHT(INDEX(FPL_Fixtures_Extract[],MATCH($A285,FPL_Fixtures_Extract[[Player]:[Player]],0),MATCH(FPL_Combined[[#Headers],[Gameweek 32]],FPL_Fixtures_Extract[#Headers],0)),3))</f>
        <v>LEI(A)</v>
      </c>
      <c r="AH285" t="str">
        <f ca="1">IF(RIGHT(FPL_Combined[[#Headers],[Gameweek 33]],2)&lt;$B$622,INDEX(FPL_Results_Extract[Gameweek 08],MATCH($A285,FPL_Results_Extract[[Player]:[Player]],0)),INDEX(Team_Key[[Abbreviation]:[Abbreviation]],MATCH(LEFT(INDEX(FPL_Fixtures_Extract[],MATCH($A285,FPL_Fixtures_Extract[[Player]:[Player]],0),MATCH(FPL_Combined[[#Headers],[Gameweek 33]],FPL_Fixtures_Extract[#Headers],0)),LEN(INDEX(FPL_Fixtures_Extract[],MATCH($A285,FPL_Fixtures_Extract[[Player]:[Player]],0),MATCH(FPL_Combined[[#Headers],[Gameweek 33]],FPL_Fixtures_Extract[#Headers],0)))-4),Team_Key[[Full Name]:[Full Name]],0))&amp;RIGHT(INDEX(FPL_Fixtures_Extract[],MATCH($A285,FPL_Fixtures_Extract[[Player]:[Player]],0),MATCH(FPL_Combined[[#Headers],[Gameweek 33]],FPL_Fixtures_Extract[#Headers],0)),3))</f>
        <v>NEW(H)</v>
      </c>
      <c r="AI285" t="str">
        <f ca="1">IF(RIGHT(FPL_Combined[[#Headers],[Gameweek 34]],2)&lt;$B$622,INDEX(FPL_Results_Extract[Gameweek 09],MATCH($A285,FPL_Results_Extract[[Player]:[Player]],0)),INDEX(Team_Key[[Abbreviation]:[Abbreviation]],MATCH(LEFT(INDEX(FPL_Fixtures_Extract[],MATCH($A285,FPL_Fixtures_Extract[[Player]:[Player]],0),MATCH(FPL_Combined[[#Headers],[Gameweek 34]],FPL_Fixtures_Extract[#Headers],0)),LEN(INDEX(FPL_Fixtures_Extract[],MATCH($A285,FPL_Fixtures_Extract[[Player]:[Player]],0),MATCH(FPL_Combined[[#Headers],[Gameweek 34]],FPL_Fixtures_Extract[#Headers],0)))-4),Team_Key[[Full Name]:[Full Name]],0))&amp;RIGHT(INDEX(FPL_Fixtures_Extract[],MATCH($A285,FPL_Fixtures_Extract[[Player]:[Player]],0),MATCH(FPL_Combined[[#Headers],[Gameweek 34]],FPL_Fixtures_Extract[#Headers],0)),3))</f>
        <v>EVE(A)</v>
      </c>
      <c r="AJ285" t="str">
        <f ca="1">IF(RIGHT(FPL_Combined[[#Headers],[Gameweek 35]],2)&lt;$B$622,INDEX(FPL_Results_Extract[Gameweek 10],MATCH($A285,FPL_Results_Extract[[Player]:[Player]],0)),INDEX(Team_Key[[Abbreviation]:[Abbreviation]],MATCH(LEFT(INDEX(FPL_Fixtures_Extract[],MATCH($A285,FPL_Fixtures_Extract[[Player]:[Player]],0),MATCH(FPL_Combined[[#Headers],[Gameweek 35]],FPL_Fixtures_Extract[#Headers],0)),LEN(INDEX(FPL_Fixtures_Extract[],MATCH($A285,FPL_Fixtures_Extract[[Player]:[Player]],0),MATCH(FPL_Combined[[#Headers],[Gameweek 35]],FPL_Fixtures_Extract[#Headers],0)))-4),Team_Key[[Full Name]:[Full Name]],0))&amp;RIGHT(INDEX(FPL_Fixtures_Extract[],MATCH($A285,FPL_Fixtures_Extract[[Player]:[Player]],0),MATCH(FPL_Combined[[#Headers],[Gameweek 35]],FPL_Fixtures_Extract[#Headers],0)),3))</f>
        <v>AVL(A)</v>
      </c>
      <c r="AK285" t="str">
        <f ca="1">IF(RIGHT(FPL_Combined[[#Headers],[Gameweek 36]],2)&lt;$B$622,INDEX(FPL_Results_Extract[Gameweek 11],MATCH($A285,FPL_Results_Extract[[Player]:[Player]],0)),INDEX(Team_Key[[Abbreviation]:[Abbreviation]],MATCH(LEFT(INDEX(FPL_Fixtures_Extract[],MATCH($A285,FPL_Fixtures_Extract[[Player]:[Player]],0),MATCH(FPL_Combined[[#Headers],[Gameweek 36]],FPL_Fixtures_Extract[#Headers],0)),LEN(INDEX(FPL_Fixtures_Extract[],MATCH($A285,FPL_Fixtures_Extract[[Player]:[Player]],0),MATCH(FPL_Combined[[#Headers],[Gameweek 36]],FPL_Fixtures_Extract[#Headers],0)))-4),Team_Key[[Full Name]:[Full Name]],0))&amp;RIGHT(INDEX(FPL_Fixtures_Extract[],MATCH($A285,FPL_Fixtures_Extract[[Player]:[Player]],0),MATCH(FPL_Combined[[#Headers],[Gameweek 36]],FPL_Fixtures_Extract[#Headers],0)),3))</f>
        <v>MCI(H)</v>
      </c>
      <c r="AL285" t="str">
        <f ca="1">IF(RIGHT(FPL_Combined[[#Headers],[Gameweek 37]],2)&lt;$B$622,INDEX(FPL_Results_Extract[Gameweek 12],MATCH($A285,FPL_Results_Extract[[Player]:[Player]],0)),INDEX(Team_Key[[Abbreviation]:[Abbreviation]],MATCH(LEFT(INDEX(FPL_Fixtures_Extract[],MATCH($A285,FPL_Fixtures_Extract[[Player]:[Player]],0),MATCH(FPL_Combined[[#Headers],[Gameweek 37]],FPL_Fixtures_Extract[#Headers],0)),LEN(INDEX(FPL_Fixtures_Extract[],MATCH($A285,FPL_Fixtures_Extract[[Player]:[Player]],0),MATCH(FPL_Combined[[#Headers],[Gameweek 37]],FPL_Fixtures_Extract[#Headers],0)))-4),Team_Key[[Full Name]:[Full Name]],0))&amp;RIGHT(INDEX(FPL_Fixtures_Extract[],MATCH($A285,FPL_Fixtures_Extract[[Player]:[Player]],0),MATCH(FPL_Combined[[#Headers],[Gameweek 37]],FPL_Fixtures_Extract[#Headers],0)),3))</f>
        <v>TOT(A)</v>
      </c>
      <c r="AM285" t="str">
        <f ca="1">IF(RIGHT(FPL_Combined[[#Headers],[Gameweek 38]],2)&lt;$B$622,INDEX(FPL_Results_Extract[Gameweek 13],MATCH($A285,FPL_Results_Extract[[Player]:[Player]],0)),INDEX(Team_Key[[Abbreviation]:[Abbreviation]],MATCH(LEFT(INDEX(FPL_Fixtures_Extract[],MATCH($A285,FPL_Fixtures_Extract[[Player]:[Player]],0),MATCH(FPL_Combined[[#Headers],[Gameweek 38]],FPL_Fixtures_Extract[#Headers],0)),LEN(INDEX(FPL_Fixtures_Extract[],MATCH($A285,FPL_Fixtures_Extract[[Player]:[Player]],0),MATCH(FPL_Combined[[#Headers],[Gameweek 38]],FPL_Fixtures_Extract[#Headers],0)))-4),Team_Key[[Full Name]:[Full Name]],0))&amp;RIGHT(INDEX(FPL_Fixtures_Extract[],MATCH($A285,FPL_Fixtures_Extract[[Player]:[Player]],0),MATCH(FPL_Combined[[#Headers],[Gameweek 38]],FPL_Fixtures_Extract[#Headers],0)),3))</f>
        <v>CRY(H)</v>
      </c>
    </row>
    <row r="286" spans="1:39" x14ac:dyDescent="0.45">
      <c r="A286" t="s">
        <v>436</v>
      </c>
      <c r="B286" t="str">
        <f ca="1">IF(RIGHT(FPL_Combined[[#Headers],[Gameweek 01]],2)&lt;$B$622,INDEX(FPL_Results_Extract[Gameweek 01],MATCH($A286,FPL_Results_Extract[[Player]:[Player]],0)),INDEX(Team_Key[[Abbreviation]:[Abbreviation]],MATCH(LEFT(INDEX(FPL_Fixtures_Extract[],MATCH($A286,FPL_Fixtures_Extract[[Player]:[Player]],0),MATCH(FPL_Combined[[#Headers],[Gameweek 01]],FPL_Fixtures_Extract[#Headers],0)),LEN(INDEX(FPL_Fixtures_Extract[],MATCH($A286,FPL_Fixtures_Extract[[Player]:[Player]],0),MATCH(FPL_Combined[[#Headers],[Gameweek 01]],FPL_Fixtures_Extract[#Headers],0)))-4),Team_Key[[Full Name]:[Full Name]],0))&amp;RIGHT(INDEX(FPL_Fixtures_Extract[],MATCH($A286,FPL_Fixtures_Extract[[Player]:[Player]],0),MATCH(FPL_Combined[[#Headers],[Gameweek 01]],FPL_Fixtures_Extract[#Headers],0)),3))</f>
        <v>N/A</v>
      </c>
      <c r="C286" t="str">
        <f ca="1">IF(RIGHT(FPL_Combined[[#Headers],[Gameweek 02]],2)&lt;$B$622,INDEX(FPL_Results_Extract[Gameweek 02],MATCH($A286,FPL_Results_Extract[[Player]:[Player]],0)),INDEX(Team_Key[[Abbreviation]:[Abbreviation]],MATCH(LEFT(INDEX(FPL_Fixtures_Extract[],MATCH($A286,FPL_Fixtures_Extract[[Player]:[Player]],0),MATCH(FPL_Combined[[#Headers],[Gameweek 02]],FPL_Fixtures_Extract[#Headers],0)),LEN(INDEX(FPL_Fixtures_Extract[],MATCH($A286,FPL_Fixtures_Extract[[Player]:[Player]],0),MATCH(FPL_Combined[[#Headers],[Gameweek 02]],FPL_Fixtures_Extract[#Headers],0)))-4),Team_Key[[Full Name]:[Full Name]],0))&amp;RIGHT(INDEX(FPL_Fixtures_Extract[],MATCH($A286,FPL_Fixtures_Extract[[Player]:[Player]],0),MATCH(FPL_Combined[[#Headers],[Gameweek 02]],FPL_Fixtures_Extract[#Headers],0)),3))</f>
        <v>N/A</v>
      </c>
      <c r="D286" t="str">
        <f ca="1">IF(RIGHT(FPL_Combined[[#Headers],[Gameweek 03]],2)&lt;$B$622,INDEX(FPL_Results_Extract[Gameweek 03],MATCH($A286,FPL_Results_Extract[[Player]:[Player]],0)),INDEX(Team_Key[[Abbreviation]:[Abbreviation]],MATCH(LEFT(INDEX(FPL_Fixtures_Extract[],MATCH($A286,FPL_Fixtures_Extract[[Player]:[Player]],0),MATCH(FPL_Combined[[#Headers],[Gameweek 03]],FPL_Fixtures_Extract[#Headers],0)),LEN(INDEX(FPL_Fixtures_Extract[],MATCH($A286,FPL_Fixtures_Extract[[Player]:[Player]],0),MATCH(FPL_Combined[[#Headers],[Gameweek 03]],FPL_Fixtures_Extract[#Headers],0)))-4),Team_Key[[Full Name]:[Full Name]],0))&amp;RIGHT(INDEX(FPL_Fixtures_Extract[],MATCH($A286,FPL_Fixtures_Extract[[Player]:[Player]],0),MATCH(FPL_Combined[[#Headers],[Gameweek 03]],FPL_Fixtures_Extract[#Headers],0)),3))</f>
        <v>N/A</v>
      </c>
      <c r="E286" t="str">
        <f ca="1">IF(RIGHT(FPL_Combined[[#Headers],[Gameweek 04]],2)&lt;$B$622,INDEX(FPL_Results_Extract[Gameweek 04],MATCH($A286,FPL_Results_Extract[[Player]:[Player]],0)),INDEX(Team_Key[[Abbreviation]:[Abbreviation]],MATCH(LEFT(INDEX(FPL_Fixtures_Extract[],MATCH($A286,FPL_Fixtures_Extract[[Player]:[Player]],0),MATCH(FPL_Combined[[#Headers],[Gameweek 04]],FPL_Fixtures_Extract[#Headers],0)),LEN(INDEX(FPL_Fixtures_Extract[],MATCH($A286,FPL_Fixtures_Extract[[Player]:[Player]],0),MATCH(FPL_Combined[[#Headers],[Gameweek 04]],FPL_Fixtures_Extract[#Headers],0)))-4),Team_Key[[Full Name]:[Full Name]],0))&amp;RIGHT(INDEX(FPL_Fixtures_Extract[],MATCH($A286,FPL_Fixtures_Extract[[Player]:[Player]],0),MATCH(FPL_Combined[[#Headers],[Gameweek 04]],FPL_Fixtures_Extract[#Headers],0)),3))</f>
        <v>N/A</v>
      </c>
      <c r="F286" t="str">
        <f ca="1">IF(RIGHT(FPL_Combined[[#Headers],[Gameweek 05]],2)&lt;$B$622,INDEX(FPL_Results_Extract[Gameweek 05],MATCH($A286,FPL_Results_Extract[[Player]:[Player]],0)),INDEX(Team_Key[[Abbreviation]:[Abbreviation]],MATCH(LEFT(INDEX(FPL_Fixtures_Extract[],MATCH($A286,FPL_Fixtures_Extract[[Player]:[Player]],0),MATCH(FPL_Combined[[#Headers],[Gameweek 05]],FPL_Fixtures_Extract[#Headers],0)),LEN(INDEX(FPL_Fixtures_Extract[],MATCH($A286,FPL_Fixtures_Extract[[Player]:[Player]],0),MATCH(FPL_Combined[[#Headers],[Gameweek 05]],FPL_Fixtures_Extract[#Headers],0)))-4),Team_Key[[Full Name]:[Full Name]],0))&amp;RIGHT(INDEX(FPL_Fixtures_Extract[],MATCH($A286,FPL_Fixtures_Extract[[Player]:[Player]],0),MATCH(FPL_Combined[[#Headers],[Gameweek 05]],FPL_Fixtures_Extract[#Headers],0)),3))</f>
        <v>N/A</v>
      </c>
      <c r="G286" t="str">
        <f ca="1">IF(RIGHT(FPL_Combined[[#Headers],[Gameweek 06]],2)&lt;$B$622,INDEX(FPL_Results_Extract[Gameweek 06],MATCH($A286,FPL_Results_Extract[[Player]:[Player]],0)),INDEX(Team_Key[[Abbreviation]:[Abbreviation]],MATCH(LEFT(INDEX(FPL_Fixtures_Extract[],MATCH($A286,FPL_Fixtures_Extract[[Player]:[Player]],0),MATCH(FPL_Combined[[#Headers],[Gameweek 06]],FPL_Fixtures_Extract[#Headers],0)),LEN(INDEX(FPL_Fixtures_Extract[],MATCH($A286,FPL_Fixtures_Extract[[Player]:[Player]],0),MATCH(FPL_Combined[[#Headers],[Gameweek 06]],FPL_Fixtures_Extract[#Headers],0)))-4),Team_Key[[Full Name]:[Full Name]],0))&amp;RIGHT(INDEX(FPL_Fixtures_Extract[],MATCH($A286,FPL_Fixtures_Extract[[Player]:[Player]],0),MATCH(FPL_Combined[[#Headers],[Gameweek 06]],FPL_Fixtures_Extract[#Headers],0)),3))</f>
        <v>N/A</v>
      </c>
      <c r="H286" t="str">
        <f ca="1">IF(RIGHT(FPL_Combined[[#Headers],[Gameweek 07]],2)&lt;$B$622,INDEX(FPL_Results_Extract[Gameweek 07],MATCH($A286,FPL_Results_Extract[[Player]:[Player]],0)),INDEX(Team_Key[[Abbreviation]:[Abbreviation]],MATCH(LEFT(INDEX(FPL_Fixtures_Extract[],MATCH($A286,FPL_Fixtures_Extract[[Player]:[Player]],0),MATCH(FPL_Combined[[#Headers],[Gameweek 07]],FPL_Fixtures_Extract[#Headers],0)),LEN(INDEX(FPL_Fixtures_Extract[],MATCH($A286,FPL_Fixtures_Extract[[Player]:[Player]],0),MATCH(FPL_Combined[[#Headers],[Gameweek 07]],FPL_Fixtures_Extract[#Headers],0)))-4),Team_Key[[Full Name]:[Full Name]],0))&amp;RIGHT(INDEX(FPL_Fixtures_Extract[],MATCH($A286,FPL_Fixtures_Extract[[Player]:[Player]],0),MATCH(FPL_Combined[[#Headers],[Gameweek 07]],FPL_Fixtures_Extract[#Headers],0)),3))</f>
        <v>N/A</v>
      </c>
      <c r="I286" t="str">
        <f ca="1">IF(RIGHT(FPL_Combined[[#Headers],[Gameweek 08]],2)&lt;$B$622,INDEX(FPL_Results_Extract[Gameweek 08],MATCH($A286,FPL_Results_Extract[[Player]:[Player]],0)),INDEX(Team_Key[[Abbreviation]:[Abbreviation]],MATCH(LEFT(INDEX(FPL_Fixtures_Extract[],MATCH($A286,FPL_Fixtures_Extract[[Player]:[Player]],0),MATCH(FPL_Combined[[#Headers],[Gameweek 08]],FPL_Fixtures_Extract[#Headers],0)),LEN(INDEX(FPL_Fixtures_Extract[],MATCH($A286,FPL_Fixtures_Extract[[Player]:[Player]],0),MATCH(FPL_Combined[[#Headers],[Gameweek 08]],FPL_Fixtures_Extract[#Headers],0)))-4),Team_Key[[Full Name]:[Full Name]],0))&amp;RIGHT(INDEX(FPL_Fixtures_Extract[],MATCH($A286,FPL_Fixtures_Extract[[Player]:[Player]],0),MATCH(FPL_Combined[[#Headers],[Gameweek 08]],FPL_Fixtures_Extract[#Headers],0)),3))</f>
        <v>N/A</v>
      </c>
      <c r="J286" t="str">
        <f ca="1">IF(RIGHT(FPL_Combined[[#Headers],[Gameweek 09]],2)&lt;$B$622,INDEX(FPL_Results_Extract[Gameweek 09],MATCH($A286,FPL_Results_Extract[[Player]:[Player]],0)),INDEX(Team_Key[[Abbreviation]:[Abbreviation]],MATCH(LEFT(INDEX(FPL_Fixtures_Extract[],MATCH($A286,FPL_Fixtures_Extract[[Player]:[Player]],0),MATCH(FPL_Combined[[#Headers],[Gameweek 09]],FPL_Fixtures_Extract[#Headers],0)),LEN(INDEX(FPL_Fixtures_Extract[],MATCH($A286,FPL_Fixtures_Extract[[Player]:[Player]],0),MATCH(FPL_Combined[[#Headers],[Gameweek 09]],FPL_Fixtures_Extract[#Headers],0)))-4),Team_Key[[Full Name]:[Full Name]],0))&amp;RIGHT(INDEX(FPL_Fixtures_Extract[],MATCH($A286,FPL_Fixtures_Extract[[Player]:[Player]],0),MATCH(FPL_Combined[[#Headers],[Gameweek 09]],FPL_Fixtures_Extract[#Headers],0)),3))</f>
        <v>N/A</v>
      </c>
      <c r="K286" t="str">
        <f ca="1">IF(RIGHT(FPL_Combined[[#Headers],[Gameweek 10]],2)&lt;$B$622,INDEX(FPL_Results_Extract[Gameweek 10],MATCH($A286,FPL_Results_Extract[[Player]:[Player]],0)),INDEX(Team_Key[[Abbreviation]:[Abbreviation]],MATCH(LEFT(INDEX(FPL_Fixtures_Extract[],MATCH($A286,FPL_Fixtures_Extract[[Player]:[Player]],0),MATCH(FPL_Combined[[#Headers],[Gameweek 10]],FPL_Fixtures_Extract[#Headers],0)),LEN(INDEX(FPL_Fixtures_Extract[],MATCH($A286,FPL_Fixtures_Extract[[Player]:[Player]],0),MATCH(FPL_Combined[[#Headers],[Gameweek 10]],FPL_Fixtures_Extract[#Headers],0)))-4),Team_Key[[Full Name]:[Full Name]],0))&amp;RIGHT(INDEX(FPL_Fixtures_Extract[],MATCH($A286,FPL_Fixtures_Extract[[Player]:[Player]],0),MATCH(FPL_Combined[[#Headers],[Gameweek 10]],FPL_Fixtures_Extract[#Headers],0)),3))</f>
        <v>N/A</v>
      </c>
      <c r="L286" t="str">
        <f ca="1">IF(RIGHT(FPL_Combined[[#Headers],[Gameweek 11]],2)&lt;$B$622,INDEX(FPL_Results_Extract[Gameweek 11],MATCH($A286,FPL_Results_Extract[[Player]:[Player]],0)),INDEX(Team_Key[[Abbreviation]:[Abbreviation]],MATCH(LEFT(INDEX(FPL_Fixtures_Extract[],MATCH($A286,FPL_Fixtures_Extract[[Player]:[Player]],0),MATCH(FPL_Combined[[#Headers],[Gameweek 11]],FPL_Fixtures_Extract[#Headers],0)),LEN(INDEX(FPL_Fixtures_Extract[],MATCH($A286,FPL_Fixtures_Extract[[Player]:[Player]],0),MATCH(FPL_Combined[[#Headers],[Gameweek 11]],FPL_Fixtures_Extract[#Headers],0)))-4),Team_Key[[Full Name]:[Full Name]],0))&amp;RIGHT(INDEX(FPL_Fixtures_Extract[],MATCH($A286,FPL_Fixtures_Extract[[Player]:[Player]],0),MATCH(FPL_Combined[[#Headers],[Gameweek 11]],FPL_Fixtures_Extract[#Headers],0)),3))</f>
        <v>N/A</v>
      </c>
      <c r="M286" t="str">
        <f ca="1">IF(RIGHT(FPL_Combined[[#Headers],[Gameweek 12]],2)&lt;$B$622,INDEX(FPL_Results_Extract[Gameweek 12],MATCH($A286,FPL_Results_Extract[[Player]:[Player]],0)),INDEX(Team_Key[[Abbreviation]:[Abbreviation]],MATCH(LEFT(INDEX(FPL_Fixtures_Extract[],MATCH($A286,FPL_Fixtures_Extract[[Player]:[Player]],0),MATCH(FPL_Combined[[#Headers],[Gameweek 12]],FPL_Fixtures_Extract[#Headers],0)),LEN(INDEX(FPL_Fixtures_Extract[],MATCH($A286,FPL_Fixtures_Extract[[Player]:[Player]],0),MATCH(FPL_Combined[[#Headers],[Gameweek 12]],FPL_Fixtures_Extract[#Headers],0)))-4),Team_Key[[Full Name]:[Full Name]],0))&amp;RIGHT(INDEX(FPL_Fixtures_Extract[],MATCH($A286,FPL_Fixtures_Extract[[Player]:[Player]],0),MATCH(FPL_Combined[[#Headers],[Gameweek 12]],FPL_Fixtures_Extract[#Headers],0)),3))</f>
        <v>N/A</v>
      </c>
      <c r="N286" t="str">
        <f ca="1">IF(RIGHT(FPL_Combined[[#Headers],[Gameweek 13]],2)&lt;$B$622,INDEX(FPL_Results_Extract[Gameweek 13],MATCH($A286,FPL_Results_Extract[[Player]:[Player]],0)),INDEX(Team_Key[[Abbreviation]:[Abbreviation]],MATCH(LEFT(INDEX(FPL_Fixtures_Extract[],MATCH($A286,FPL_Fixtures_Extract[[Player]:[Player]],0),MATCH(FPL_Combined[[#Headers],[Gameweek 13]],FPL_Fixtures_Extract[#Headers],0)),LEN(INDEX(FPL_Fixtures_Extract[],MATCH($A286,FPL_Fixtures_Extract[[Player]:[Player]],0),MATCH(FPL_Combined[[#Headers],[Gameweek 13]],FPL_Fixtures_Extract[#Headers],0)))-4),Team_Key[[Full Name]:[Full Name]],0))&amp;RIGHT(INDEX(FPL_Fixtures_Extract[],MATCH($A286,FPL_Fixtures_Extract[[Player]:[Player]],0),MATCH(FPL_Combined[[#Headers],[Gameweek 13]],FPL_Fixtures_Extract[#Headers],0)),3))</f>
        <v>N/A</v>
      </c>
      <c r="O286" t="str">
        <f ca="1">IF(RIGHT(FPL_Combined[[#Headers],[Gameweek 14]],2)&lt;$B$622,INDEX(FPL_Results_Extract[Gameweek 14],MATCH($A286,FPL_Results_Extract[[Player]:[Player]],0)),INDEX(Team_Key[[Abbreviation]:[Abbreviation]],MATCH(LEFT(INDEX(FPL_Fixtures_Extract[],MATCH($A286,FPL_Fixtures_Extract[[Player]:[Player]],0),MATCH(FPL_Combined[[#Headers],[Gameweek 14]],FPL_Fixtures_Extract[#Headers],0)),LEN(INDEX(FPL_Fixtures_Extract[],MATCH($A286,FPL_Fixtures_Extract[[Player]:[Player]],0),MATCH(FPL_Combined[[#Headers],[Gameweek 14]],FPL_Fixtures_Extract[#Headers],0)))-4),Team_Key[[Full Name]:[Full Name]],0))&amp;RIGHT(INDEX(FPL_Fixtures_Extract[],MATCH($A286,FPL_Fixtures_Extract[[Player]:[Player]],0),MATCH(FPL_Combined[[#Headers],[Gameweek 14]],FPL_Fixtures_Extract[#Headers],0)),3))</f>
        <v>N/A</v>
      </c>
      <c r="P286" t="str">
        <f ca="1">IF(RIGHT(FPL_Combined[[#Headers],[Gameweek 15]],2)&lt;$B$622,INDEX(FPL_Results_Extract[Gameweek 15],MATCH($A286,FPL_Results_Extract[[Player]:[Player]],0)),INDEX(Team_Key[[Abbreviation]:[Abbreviation]],MATCH(LEFT(INDEX(FPL_Fixtures_Extract[],MATCH($A286,FPL_Fixtures_Extract[[Player]:[Player]],0),MATCH(FPL_Combined[[#Headers],[Gameweek 15]],FPL_Fixtures_Extract[#Headers],0)),LEN(INDEX(FPL_Fixtures_Extract[],MATCH($A286,FPL_Fixtures_Extract[[Player]:[Player]],0),MATCH(FPL_Combined[[#Headers],[Gameweek 15]],FPL_Fixtures_Extract[#Headers],0)))-4),Team_Key[[Full Name]:[Full Name]],0))&amp;RIGHT(INDEX(FPL_Fixtures_Extract[],MATCH($A286,FPL_Fixtures_Extract[[Player]:[Player]],0),MATCH(FPL_Combined[[#Headers],[Gameweek 15]],FPL_Fixtures_Extract[#Headers],0)),3))</f>
        <v>N/A</v>
      </c>
      <c r="Q286" t="str">
        <f ca="1">IF(RIGHT(FPL_Combined[[#Headers],[Gameweek 16]],2)&lt;$B$622,INDEX(FPL_Results_Extract[Gameweek 16],MATCH($A286,FPL_Results_Extract[[Player]:[Player]],0)),INDEX(Team_Key[[Abbreviation]:[Abbreviation]],MATCH(LEFT(INDEX(FPL_Fixtures_Extract[],MATCH($A286,FPL_Fixtures_Extract[[Player]:[Player]],0),MATCH(FPL_Combined[[#Headers],[Gameweek 16]],FPL_Fixtures_Extract[#Headers],0)),LEN(INDEX(FPL_Fixtures_Extract[],MATCH($A286,FPL_Fixtures_Extract[[Player]:[Player]],0),MATCH(FPL_Combined[[#Headers],[Gameweek 16]],FPL_Fixtures_Extract[#Headers],0)))-4),Team_Key[[Full Name]:[Full Name]],0))&amp;RIGHT(INDEX(FPL_Fixtures_Extract[],MATCH($A286,FPL_Fixtures_Extract[[Player]:[Player]],0),MATCH(FPL_Combined[[#Headers],[Gameweek 16]],FPL_Fixtures_Extract[#Headers],0)),3))</f>
        <v>N/A</v>
      </c>
      <c r="R286" t="str">
        <f ca="1">IF(RIGHT(FPL_Combined[[#Headers],[Gameweek 17]],2)&lt;$B$622,INDEX(FPL_Results_Extract[Gameweek 17],MATCH($A286,FPL_Results_Extract[[Player]:[Player]],0)),INDEX(Team_Key[[Abbreviation]:[Abbreviation]],MATCH(LEFT(INDEX(FPL_Fixtures_Extract[],MATCH($A286,FPL_Fixtures_Extract[[Player]:[Player]],0),MATCH(FPL_Combined[[#Headers],[Gameweek 17]],FPL_Fixtures_Extract[#Headers],0)),LEN(INDEX(FPL_Fixtures_Extract[],MATCH($A286,FPL_Fixtures_Extract[[Player]:[Player]],0),MATCH(FPL_Combined[[#Headers],[Gameweek 17]],FPL_Fixtures_Extract[#Headers],0)))-4),Team_Key[[Full Name]:[Full Name]],0))&amp;RIGHT(INDEX(FPL_Fixtures_Extract[],MATCH($A286,FPL_Fixtures_Extract[[Player]:[Player]],0),MATCH(FPL_Combined[[#Headers],[Gameweek 17]],FPL_Fixtures_Extract[#Headers],0)),3))</f>
        <v>N/A</v>
      </c>
      <c r="S286" t="str">
        <f ca="1">IF(RIGHT(FPL_Combined[[#Headers],[Gameweek 18]],2)&lt;$B$622,INDEX(FPL_Results_Extract[Gameweek 18],MATCH($A286,FPL_Results_Extract[[Player]:[Player]],0)),INDEX(Team_Key[[Abbreviation]:[Abbreviation]],MATCH(LEFT(INDEX(FPL_Fixtures_Extract[],MATCH($A286,FPL_Fixtures_Extract[[Player]:[Player]],0),MATCH(FPL_Combined[[#Headers],[Gameweek 18]],FPL_Fixtures_Extract[#Headers],0)),LEN(INDEX(FPL_Fixtures_Extract[],MATCH($A286,FPL_Fixtures_Extract[[Player]:[Player]],0),MATCH(FPL_Combined[[#Headers],[Gameweek 18]],FPL_Fixtures_Extract[#Headers],0)))-4),Team_Key[[Full Name]:[Full Name]],0))&amp;RIGHT(INDEX(FPL_Fixtures_Extract[],MATCH($A286,FPL_Fixtures_Extract[[Player]:[Player]],0),MATCH(FPL_Combined[[#Headers],[Gameweek 18]],FPL_Fixtures_Extract[#Headers],0)),3))</f>
        <v>N/A</v>
      </c>
      <c r="T286" t="str">
        <f ca="1">IF(RIGHT(FPL_Combined[[#Headers],[Gameweek 19]],2)&lt;$B$622,INDEX(FPL_Results_Extract[Gameweek 19],MATCH($A286,FPL_Results_Extract[[Player]:[Player]],0)),INDEX(Team_Key[[Abbreviation]:[Abbreviation]],MATCH(LEFT(INDEX(FPL_Fixtures_Extract[],MATCH($A286,FPL_Fixtures_Extract[[Player]:[Player]],0),MATCH(FPL_Combined[[#Headers],[Gameweek 19]],FPL_Fixtures_Extract[#Headers],0)),LEN(INDEX(FPL_Fixtures_Extract[],MATCH($A286,FPL_Fixtures_Extract[[Player]:[Player]],0),MATCH(FPL_Combined[[#Headers],[Gameweek 19]],FPL_Fixtures_Extract[#Headers],0)))-4),Team_Key[[Full Name]:[Full Name]],0))&amp;RIGHT(INDEX(FPL_Fixtures_Extract[],MATCH($A286,FPL_Fixtures_Extract[[Player]:[Player]],0),MATCH(FPL_Combined[[#Headers],[Gameweek 19]],FPL_Fixtures_Extract[#Headers],0)),3))</f>
        <v>N/A</v>
      </c>
      <c r="U286" t="str">
        <f ca="1">IF(RIGHT(FPL_Combined[[#Headers],[Gameweek 20]],2)&lt;$B$622,INDEX(FPL_Results_Extract[Gameweek 20],MATCH($A286,FPL_Results_Extract[[Player]:[Player]],0)),INDEX(Team_Key[[Abbreviation]:[Abbreviation]],MATCH(LEFT(INDEX(FPL_Fixtures_Extract[],MATCH($A286,FPL_Fixtures_Extract[[Player]:[Player]],0),MATCH(FPL_Combined[[#Headers],[Gameweek 20]],FPL_Fixtures_Extract[#Headers],0)),LEN(INDEX(FPL_Fixtures_Extract[],MATCH($A286,FPL_Fixtures_Extract[[Player]:[Player]],0),MATCH(FPL_Combined[[#Headers],[Gameweek 20]],FPL_Fixtures_Extract[#Headers],0)))-4),Team_Key[[Full Name]:[Full Name]],0))&amp;RIGHT(INDEX(FPL_Fixtures_Extract[],MATCH($A286,FPL_Fixtures_Extract[[Player]:[Player]],0),MATCH(FPL_Combined[[#Headers],[Gameweek 20]],FPL_Fixtures_Extract[#Headers],0)),3))</f>
        <v>N/A</v>
      </c>
      <c r="V286" t="str">
        <f ca="1">IF(RIGHT(FPL_Combined[[#Headers],[Gameweek 21]],2)&lt;$B$622,INDEX(FPL_Results_Extract[Gameweek 21],MATCH($A286,FPL_Results_Extract[[Player]:[Player]],0)),INDEX(Team_Key[[Abbreviation]:[Abbreviation]],MATCH(LEFT(INDEX(FPL_Fixtures_Extract[],MATCH($A286,FPL_Fixtures_Extract[[Player]:[Player]],0),MATCH(FPL_Combined[[#Headers],[Gameweek 21]],FPL_Fixtures_Extract[#Headers],0)),LEN(INDEX(FPL_Fixtures_Extract[],MATCH($A286,FPL_Fixtures_Extract[[Player]:[Player]],0),MATCH(FPL_Combined[[#Headers],[Gameweek 21]],FPL_Fixtures_Extract[#Headers],0)))-4),Team_Key[[Full Name]:[Full Name]],0))&amp;RIGHT(INDEX(FPL_Fixtures_Extract[],MATCH($A286,FPL_Fixtures_Extract[[Player]:[Player]],0),MATCH(FPL_Combined[[#Headers],[Gameweek 21]],FPL_Fixtures_Extract[#Headers],0)),3))</f>
        <v>WHU(H) 1-3</v>
      </c>
      <c r="W286" t="str">
        <f ca="1">IF(RIGHT(FPL_Combined[[#Headers],[Gameweek 22]],2)&lt;$B$622,INDEX(FPL_Results_Extract[Gameweek 22],MATCH($A286,FPL_Results_Extract[[Player]:[Player]],0)),INDEX(Team_Key[[Abbreviation]:[Abbreviation]],MATCH(LEFT(INDEX(FPL_Fixtures_Extract[],MATCH($A286,FPL_Fixtures_Extract[[Player]:[Player]],0),MATCH(FPL_Combined[[#Headers],[Gameweek 22]],FPL_Fixtures_Extract[#Headers],0)),LEN(INDEX(FPL_Fixtures_Extract[],MATCH($A286,FPL_Fixtures_Extract[[Player]:[Player]],0),MATCH(FPL_Combined[[#Headers],[Gameweek 22]],FPL_Fixtures_Extract[#Headers],0)))-4),Team_Key[[Full Name]:[Full Name]],0))&amp;RIGHT(INDEX(FPL_Fixtures_Extract[],MATCH($A286,FPL_Fixtures_Extract[[Player]:[Player]],0),MATCH(FPL_Combined[[#Headers],[Gameweek 22]],FPL_Fixtures_Extract[#Headers],0)),3))</f>
        <v>NOR(H) 3-0</v>
      </c>
      <c r="X286" t="str">
        <f ca="1">IF(RIGHT(FPL_Combined[[#Headers],[Gameweek 23]],2)&lt;$B$622,INDEX(FPL_Results_Extract[Gameweek 23],MATCH($A286,FPL_Results_Extract[[Player]:[Player]],0)),INDEX(Team_Key[[Abbreviation]:[Abbreviation]],MATCH(LEFT(INDEX(FPL_Fixtures_Extract[],MATCH($A286,FPL_Fixtures_Extract[[Player]:[Player]],0),MATCH(FPL_Combined[[#Headers],[Gameweek 23]],FPL_Fixtures_Extract[#Headers],0)),LEN(INDEX(FPL_Fixtures_Extract[],MATCH($A286,FPL_Fixtures_Extract[[Player]:[Player]],0),MATCH(FPL_Combined[[#Headers],[Gameweek 23]],FPL_Fixtures_Extract[#Headers],0)))-4),Team_Key[[Full Name]:[Full Name]],0))&amp;RIGHT(INDEX(FPL_Fixtures_Extract[],MATCH($A286,FPL_Fixtures_Extract[[Player]:[Player]],0),MATCH(FPL_Combined[[#Headers],[Gameweek 23]],FPL_Fixtures_Extract[#Headers],0)),3))</f>
        <v>SUN(A) 1-1</v>
      </c>
      <c r="Y286" t="str">
        <f ca="1">IF(RIGHT(FPL_Combined[[#Headers],[Gameweek 24]],2)&lt;$B$622,INDEX(FPL_Results_Extract[Team],MATCH($A286,FPL_Results_Extract[[Player]:[Player]],0)),INDEX(Team_Key[[Abbreviation]:[Abbreviation]],MATCH(LEFT(INDEX(FPL_Fixtures_Extract[],MATCH($A286,FPL_Fixtures_Extract[[Player]:[Player]],0),MATCH(FPL_Combined[[#Headers],[Gameweek 24]],FPL_Fixtures_Extract[#Headers],0)),LEN(INDEX(FPL_Fixtures_Extract[],MATCH($A286,FPL_Fixtures_Extract[[Player]:[Player]],0),MATCH(FPL_Combined[[#Headers],[Gameweek 24]],FPL_Fixtures_Extract[#Headers],0)))-4),Team_Key[[Full Name]:[Full Name]],0))&amp;RIGHT(INDEX(FPL_Fixtures_Extract[],MATCH($A286,FPL_Fixtures_Extract[[Player]:[Player]],0),MATCH(FPL_Combined[[#Headers],[Gameweek 24]],FPL_Fixtures_Extract[#Headers],0)),3))</f>
        <v>BOU</v>
      </c>
      <c r="Z286" t="str">
        <f ca="1">IF(RIGHT(FPL_Combined[[#Headers],[Gameweek 25]],2)&lt;$B$622,INDEX(FPL_Results_Extract[Player],MATCH($A286,FPL_Results_Extract[[Player]:[Player]],0)),INDEX(Team_Key[[Abbreviation]:[Abbreviation]],MATCH(LEFT(INDEX(FPL_Fixtures_Extract[],MATCH($A286,FPL_Fixtures_Extract[[Player]:[Player]],0),MATCH(FPL_Combined[[#Headers],[Gameweek 25]],FPL_Fixtures_Extract[#Headers],0)),LEN(INDEX(FPL_Fixtures_Extract[],MATCH($A286,FPL_Fixtures_Extract[[Player]:[Player]],0),MATCH(FPL_Combined[[#Headers],[Gameweek 25]],FPL_Fixtures_Extract[#Headers],0)))-4),Team_Key[[Full Name]:[Full Name]],0))&amp;RIGHT(INDEX(FPL_Fixtures_Extract[],MATCH($A286,FPL_Fixtures_Extract[[Player]:[Player]],0),MATCH(FPL_Combined[[#Headers],[Gameweek 25]],FPL_Fixtures_Extract[#Headers],0)),3))</f>
        <v>Iturbe</v>
      </c>
      <c r="AA286" t="str">
        <f ca="1">IF(RIGHT(FPL_Combined[[#Headers],[Gameweek 26]],2)&lt;$B$622,INDEX(FPL_Results_Extract[Gameweek 01],MATCH($A286,FPL_Results_Extract[[Player]:[Player]],0)),INDEX(Team_Key[[Abbreviation]:[Abbreviation]],MATCH(LEFT(INDEX(FPL_Fixtures_Extract[],MATCH($A286,FPL_Fixtures_Extract[[Player]:[Player]],0),MATCH(FPL_Combined[[#Headers],[Gameweek 26]],FPL_Fixtures_Extract[#Headers],0)),LEN(INDEX(FPL_Fixtures_Extract[],MATCH($A286,FPL_Fixtures_Extract[[Player]:[Player]],0),MATCH(FPL_Combined[[#Headers],[Gameweek 26]],FPL_Fixtures_Extract[#Headers],0)))-4),Team_Key[[Full Name]:[Full Name]],0))&amp;RIGHT(INDEX(FPL_Fixtures_Extract[],MATCH($A286,FPL_Fixtures_Extract[[Player]:[Player]],0),MATCH(FPL_Combined[[#Headers],[Gameweek 26]],FPL_Fixtures_Extract[#Headers],0)),3))</f>
        <v>N/A</v>
      </c>
      <c r="AB286" t="str">
        <f ca="1">IF(RIGHT(FPL_Combined[[#Headers],[Gameweek 27]],2)&lt;$B$622,INDEX(FPL_Results_Extract[Gameweek 02],MATCH($A286,FPL_Results_Extract[[Player]:[Player]],0)),INDEX(Team_Key[[Abbreviation]:[Abbreviation]],MATCH(LEFT(INDEX(FPL_Fixtures_Extract[],MATCH($A286,FPL_Fixtures_Extract[[Player]:[Player]],0),MATCH(FPL_Combined[[#Headers],[Gameweek 27]],FPL_Fixtures_Extract[#Headers],0)),LEN(INDEX(FPL_Fixtures_Extract[],MATCH($A286,FPL_Fixtures_Extract[[Player]:[Player]],0),MATCH(FPL_Combined[[#Headers],[Gameweek 27]],FPL_Fixtures_Extract[#Headers],0)))-4),Team_Key[[Full Name]:[Full Name]],0))&amp;RIGHT(INDEX(FPL_Fixtures_Extract[],MATCH($A286,FPL_Fixtures_Extract[[Player]:[Player]],0),MATCH(FPL_Combined[[#Headers],[Gameweek 27]],FPL_Fixtures_Extract[#Headers],0)),3))</f>
        <v>N/A</v>
      </c>
      <c r="AC286" t="str">
        <f ca="1">IF(RIGHT(FPL_Combined[[#Headers],[Gameweek 28]],2)&lt;$B$622,INDEX(FPL_Results_Extract[Gameweek 03],MATCH($A286,FPL_Results_Extract[[Player]:[Player]],0)),INDEX(Team_Key[[Abbreviation]:[Abbreviation]],MATCH(LEFT(INDEX(FPL_Fixtures_Extract[],MATCH($A286,FPL_Fixtures_Extract[[Player]:[Player]],0),MATCH(FPL_Combined[[#Headers],[Gameweek 28]],FPL_Fixtures_Extract[#Headers],0)),LEN(INDEX(FPL_Fixtures_Extract[],MATCH($A286,FPL_Fixtures_Extract[[Player]:[Player]],0),MATCH(FPL_Combined[[#Headers],[Gameweek 28]],FPL_Fixtures_Extract[#Headers],0)))-4),Team_Key[[Full Name]:[Full Name]],0))&amp;RIGHT(INDEX(FPL_Fixtures_Extract[],MATCH($A286,FPL_Fixtures_Extract[[Player]:[Player]],0),MATCH(FPL_Combined[[#Headers],[Gameweek 28]],FPL_Fixtures_Extract[#Headers],0)),3))</f>
        <v>N/A</v>
      </c>
      <c r="AD286" t="str">
        <f ca="1">IF(RIGHT(FPL_Combined[[#Headers],[Gameweek 29]],2)&lt;$B$622,INDEX(FPL_Results_Extract[Gameweek 04],MATCH($A286,FPL_Results_Extract[[Player]:[Player]],0)),INDEX(Team_Key[[Abbreviation]:[Abbreviation]],MATCH(LEFT(INDEX(FPL_Fixtures_Extract[],MATCH($A286,FPL_Fixtures_Extract[[Player]:[Player]],0),MATCH(FPL_Combined[[#Headers],[Gameweek 29]],FPL_Fixtures_Extract[#Headers],0)),LEN(INDEX(FPL_Fixtures_Extract[],MATCH($A286,FPL_Fixtures_Extract[[Player]:[Player]],0),MATCH(FPL_Combined[[#Headers],[Gameweek 29]],FPL_Fixtures_Extract[#Headers],0)))-4),Team_Key[[Full Name]:[Full Name]],0))&amp;RIGHT(INDEX(FPL_Fixtures_Extract[],MATCH($A286,FPL_Fixtures_Extract[[Player]:[Player]],0),MATCH(FPL_Combined[[#Headers],[Gameweek 29]],FPL_Fixtures_Extract[#Headers],0)),3))</f>
        <v>NEW(A)</v>
      </c>
      <c r="AE286" t="str">
        <f ca="1">IF(RIGHT(FPL_Combined[[#Headers],[Gameweek 30]],2)&lt;$B$622,INDEX(FPL_Results_Extract[Gameweek 05],MATCH($A286,FPL_Results_Extract[[Player]:[Player]],0)),INDEX(Team_Key[[Abbreviation]:[Abbreviation]],MATCH(LEFT(INDEX(FPL_Fixtures_Extract[],MATCH($A286,FPL_Fixtures_Extract[[Player]:[Player]],0),MATCH(FPL_Combined[[#Headers],[Gameweek 30]],FPL_Fixtures_Extract[#Headers],0)),LEN(INDEX(FPL_Fixtures_Extract[],MATCH($A286,FPL_Fixtures_Extract[[Player]:[Player]],0),MATCH(FPL_Combined[[#Headers],[Gameweek 30]],FPL_Fixtures_Extract[#Headers],0)))-4),Team_Key[[Full Name]:[Full Name]],0))&amp;RIGHT(INDEX(FPL_Fixtures_Extract[],MATCH($A286,FPL_Fixtures_Extract[[Player]:[Player]],0),MATCH(FPL_Combined[[#Headers],[Gameweek 30]],FPL_Fixtures_Extract[#Headers],0)),3))</f>
        <v>SWA(H)</v>
      </c>
      <c r="AF286" t="str">
        <f ca="1">IF(RIGHT(FPL_Combined[[#Headers],[Gameweek 31]],2)&lt;$B$622,INDEX(FPL_Results_Extract[Gameweek 06],MATCH($A286,FPL_Results_Extract[[Player]:[Player]],0)),INDEX(Team_Key[[Abbreviation]:[Abbreviation]],MATCH(LEFT(INDEX(FPL_Fixtures_Extract[],MATCH($A286,FPL_Fixtures_Extract[[Player]:[Player]],0),MATCH(FPL_Combined[[#Headers],[Gameweek 31]],FPL_Fixtures_Extract[#Headers],0)),LEN(INDEX(FPL_Fixtures_Extract[],MATCH($A286,FPL_Fixtures_Extract[[Player]:[Player]],0),MATCH(FPL_Combined[[#Headers],[Gameweek 31]],FPL_Fixtures_Extract[#Headers],0)))-4),Team_Key[[Full Name]:[Full Name]],0))&amp;RIGHT(INDEX(FPL_Fixtures_Extract[],MATCH($A286,FPL_Fixtures_Extract[[Player]:[Player]],0),MATCH(FPL_Combined[[#Headers],[Gameweek 31]],FPL_Fixtures_Extract[#Headers],0)),3))</f>
        <v>TOT(A)</v>
      </c>
      <c r="AG286" t="str">
        <f ca="1">IF(RIGHT(FPL_Combined[[#Headers],[Gameweek 32]],2)&lt;$B$622,INDEX(FPL_Results_Extract[Gameweek 07],MATCH($A286,FPL_Results_Extract[[Player]:[Player]],0)),INDEX(Team_Key[[Abbreviation]:[Abbreviation]],MATCH(LEFT(INDEX(FPL_Fixtures_Extract[],MATCH($A286,FPL_Fixtures_Extract[[Player]:[Player]],0),MATCH(FPL_Combined[[#Headers],[Gameweek 32]],FPL_Fixtures_Extract[#Headers],0)),LEN(INDEX(FPL_Fixtures_Extract[],MATCH($A286,FPL_Fixtures_Extract[[Player]:[Player]],0),MATCH(FPL_Combined[[#Headers],[Gameweek 32]],FPL_Fixtures_Extract[#Headers],0)))-4),Team_Key[[Full Name]:[Full Name]],0))&amp;RIGHT(INDEX(FPL_Fixtures_Extract[],MATCH($A286,FPL_Fixtures_Extract[[Player]:[Player]],0),MATCH(FPL_Combined[[#Headers],[Gameweek 32]],FPL_Fixtures_Extract[#Headers],0)),3))</f>
        <v>MCI(H)</v>
      </c>
      <c r="AH286" t="str">
        <f ca="1">IF(RIGHT(FPL_Combined[[#Headers],[Gameweek 33]],2)&lt;$B$622,INDEX(FPL_Results_Extract[Gameweek 08],MATCH($A286,FPL_Results_Extract[[Player]:[Player]],0)),INDEX(Team_Key[[Abbreviation]:[Abbreviation]],MATCH(LEFT(INDEX(FPL_Fixtures_Extract[],MATCH($A286,FPL_Fixtures_Extract[[Player]:[Player]],0),MATCH(FPL_Combined[[#Headers],[Gameweek 33]],FPL_Fixtures_Extract[#Headers],0)),LEN(INDEX(FPL_Fixtures_Extract[],MATCH($A286,FPL_Fixtures_Extract[[Player]:[Player]],0),MATCH(FPL_Combined[[#Headers],[Gameweek 33]],FPL_Fixtures_Extract[#Headers],0)))-4),Team_Key[[Full Name]:[Full Name]],0))&amp;RIGHT(INDEX(FPL_Fixtures_Extract[],MATCH($A286,FPL_Fixtures_Extract[[Player]:[Player]],0),MATCH(FPL_Combined[[#Headers],[Gameweek 33]],FPL_Fixtures_Extract[#Headers],0)),3))</f>
        <v>AVL(A)</v>
      </c>
      <c r="AI286" t="str">
        <f ca="1">IF(RIGHT(FPL_Combined[[#Headers],[Gameweek 34]],2)&lt;$B$622,INDEX(FPL_Results_Extract[Gameweek 09],MATCH($A286,FPL_Results_Extract[[Player]:[Player]],0)),INDEX(Team_Key[[Abbreviation]:[Abbreviation]],MATCH(LEFT(INDEX(FPL_Fixtures_Extract[],MATCH($A286,FPL_Fixtures_Extract[[Player]:[Player]],0),MATCH(FPL_Combined[[#Headers],[Gameweek 34]],FPL_Fixtures_Extract[#Headers],0)),LEN(INDEX(FPL_Fixtures_Extract[],MATCH($A286,FPL_Fixtures_Extract[[Player]:[Player]],0),MATCH(FPL_Combined[[#Headers],[Gameweek 34]],FPL_Fixtures_Extract[#Headers],0)))-4),Team_Key[[Full Name]:[Full Name]],0))&amp;RIGHT(INDEX(FPL_Fixtures_Extract[],MATCH($A286,FPL_Fixtures_Extract[[Player]:[Player]],0),MATCH(FPL_Combined[[#Headers],[Gameweek 34]],FPL_Fixtures_Extract[#Headers],0)),3))</f>
        <v>LIV(H)</v>
      </c>
      <c r="AJ286" t="str">
        <f ca="1">IF(RIGHT(FPL_Combined[[#Headers],[Gameweek 35]],2)&lt;$B$622,INDEX(FPL_Results_Extract[Gameweek 10],MATCH($A286,FPL_Results_Extract[[Player]:[Player]],0)),INDEX(Team_Key[[Abbreviation]:[Abbreviation]],MATCH(LEFT(INDEX(FPL_Fixtures_Extract[],MATCH($A286,FPL_Fixtures_Extract[[Player]:[Player]],0),MATCH(FPL_Combined[[#Headers],[Gameweek 35]],FPL_Fixtures_Extract[#Headers],0)),LEN(INDEX(FPL_Fixtures_Extract[],MATCH($A286,FPL_Fixtures_Extract[[Player]:[Player]],0),MATCH(FPL_Combined[[#Headers],[Gameweek 35]],FPL_Fixtures_Extract[#Headers],0)))-4),Team_Key[[Full Name]:[Full Name]],0))&amp;RIGHT(INDEX(FPL_Fixtures_Extract[],MATCH($A286,FPL_Fixtures_Extract[[Player]:[Player]],0),MATCH(FPL_Combined[[#Headers],[Gameweek 35]],FPL_Fixtures_Extract[#Headers],0)),3))</f>
        <v>CHE(H)</v>
      </c>
      <c r="AK286" t="str">
        <f ca="1">IF(RIGHT(FPL_Combined[[#Headers],[Gameweek 36]],2)&lt;$B$622,INDEX(FPL_Results_Extract[Gameweek 11],MATCH($A286,FPL_Results_Extract[[Player]:[Player]],0)),INDEX(Team_Key[[Abbreviation]:[Abbreviation]],MATCH(LEFT(INDEX(FPL_Fixtures_Extract[],MATCH($A286,FPL_Fixtures_Extract[[Player]:[Player]],0),MATCH(FPL_Combined[[#Headers],[Gameweek 36]],FPL_Fixtures_Extract[#Headers],0)),LEN(INDEX(FPL_Fixtures_Extract[],MATCH($A286,FPL_Fixtures_Extract[[Player]:[Player]],0),MATCH(FPL_Combined[[#Headers],[Gameweek 36]],FPL_Fixtures_Extract[#Headers],0)))-4),Team_Key[[Full Name]:[Full Name]],0))&amp;RIGHT(INDEX(FPL_Fixtures_Extract[],MATCH($A286,FPL_Fixtures_Extract[[Player]:[Player]],0),MATCH(FPL_Combined[[#Headers],[Gameweek 36]],FPL_Fixtures_Extract[#Headers],0)),3))</f>
        <v>EVE(A)</v>
      </c>
      <c r="AL286" t="str">
        <f ca="1">IF(RIGHT(FPL_Combined[[#Headers],[Gameweek 37]],2)&lt;$B$622,INDEX(FPL_Results_Extract[Gameweek 12],MATCH($A286,FPL_Results_Extract[[Player]:[Player]],0)),INDEX(Team_Key[[Abbreviation]:[Abbreviation]],MATCH(LEFT(INDEX(FPL_Fixtures_Extract[],MATCH($A286,FPL_Fixtures_Extract[[Player]:[Player]],0),MATCH(FPL_Combined[[#Headers],[Gameweek 37]],FPL_Fixtures_Extract[#Headers],0)),LEN(INDEX(FPL_Fixtures_Extract[],MATCH($A286,FPL_Fixtures_Extract[[Player]:[Player]],0),MATCH(FPL_Combined[[#Headers],[Gameweek 37]],FPL_Fixtures_Extract[#Headers],0)))-4),Team_Key[[Full Name]:[Full Name]],0))&amp;RIGHT(INDEX(FPL_Fixtures_Extract[],MATCH($A286,FPL_Fixtures_Extract[[Player]:[Player]],0),MATCH(FPL_Combined[[#Headers],[Gameweek 37]],FPL_Fixtures_Extract[#Headers],0)),3))</f>
        <v>WBA(H)</v>
      </c>
      <c r="AM286" t="str">
        <f ca="1">IF(RIGHT(FPL_Combined[[#Headers],[Gameweek 38]],2)&lt;$B$622,INDEX(FPL_Results_Extract[Gameweek 13],MATCH($A286,FPL_Results_Extract[[Player]:[Player]],0)),INDEX(Team_Key[[Abbreviation]:[Abbreviation]],MATCH(LEFT(INDEX(FPL_Fixtures_Extract[],MATCH($A286,FPL_Fixtures_Extract[[Player]:[Player]],0),MATCH(FPL_Combined[[#Headers],[Gameweek 38]],FPL_Fixtures_Extract[#Headers],0)),LEN(INDEX(FPL_Fixtures_Extract[],MATCH($A286,FPL_Fixtures_Extract[[Player]:[Player]],0),MATCH(FPL_Combined[[#Headers],[Gameweek 38]],FPL_Fixtures_Extract[#Headers],0)))-4),Team_Key[[Full Name]:[Full Name]],0))&amp;RIGHT(INDEX(FPL_Fixtures_Extract[],MATCH($A286,FPL_Fixtures_Extract[[Player]:[Player]],0),MATCH(FPL_Combined[[#Headers],[Gameweek 38]],FPL_Fixtures_Extract[#Headers],0)),3))</f>
        <v>MUN(A)</v>
      </c>
    </row>
    <row r="287" spans="1:39" x14ac:dyDescent="0.45">
      <c r="A287" t="s">
        <v>239</v>
      </c>
      <c r="B287" t="str">
        <f ca="1">IF(RIGHT(FPL_Combined[[#Headers],[Gameweek 01]],2)&lt;$B$622,INDEX(FPL_Results_Extract[Gameweek 01],MATCH($A287,FPL_Results_Extract[[Player]:[Player]],0)),INDEX(Team_Key[[Abbreviation]:[Abbreviation]],MATCH(LEFT(INDEX(FPL_Fixtures_Extract[],MATCH($A287,FPL_Fixtures_Extract[[Player]:[Player]],0),MATCH(FPL_Combined[[#Headers],[Gameweek 01]],FPL_Fixtures_Extract[#Headers],0)),LEN(INDEX(FPL_Fixtures_Extract[],MATCH($A287,FPL_Fixtures_Extract[[Player]:[Player]],0),MATCH(FPL_Combined[[#Headers],[Gameweek 01]],FPL_Fixtures_Extract[#Headers],0)))-4),Team_Key[[Full Name]:[Full Name]],0))&amp;RIGHT(INDEX(FPL_Fixtures_Extract[],MATCH($A287,FPL_Fixtures_Extract[[Player]:[Player]],0),MATCH(FPL_Combined[[#Headers],[Gameweek 01]],FPL_Fixtures_Extract[#Headers],0)),3))</f>
        <v>SWA(H) 2-2</v>
      </c>
      <c r="C287" t="str">
        <f ca="1">IF(RIGHT(FPL_Combined[[#Headers],[Gameweek 02]],2)&lt;$B$622,INDEX(FPL_Results_Extract[Gameweek 02],MATCH($A287,FPL_Results_Extract[[Player]:[Player]],0)),INDEX(Team_Key[[Abbreviation]:[Abbreviation]],MATCH(LEFT(INDEX(FPL_Fixtures_Extract[],MATCH($A287,FPL_Fixtures_Extract[[Player]:[Player]],0),MATCH(FPL_Combined[[#Headers],[Gameweek 02]],FPL_Fixtures_Extract[#Headers],0)),LEN(INDEX(FPL_Fixtures_Extract[],MATCH($A287,FPL_Fixtures_Extract[[Player]:[Player]],0),MATCH(FPL_Combined[[#Headers],[Gameweek 02]],FPL_Fixtures_Extract[#Headers],0)))-4),Team_Key[[Full Name]:[Full Name]],0))&amp;RIGHT(INDEX(FPL_Fixtures_Extract[],MATCH($A287,FPL_Fixtures_Extract[[Player]:[Player]],0),MATCH(FPL_Combined[[#Headers],[Gameweek 02]],FPL_Fixtures_Extract[#Headers],0)),3))</f>
        <v>MCI(A) 0-3</v>
      </c>
      <c r="D287" t="str">
        <f ca="1">IF(RIGHT(FPL_Combined[[#Headers],[Gameweek 03]],2)&lt;$B$622,INDEX(FPL_Results_Extract[Gameweek 03],MATCH($A287,FPL_Results_Extract[[Player]:[Player]],0)),INDEX(Team_Key[[Abbreviation]:[Abbreviation]],MATCH(LEFT(INDEX(FPL_Fixtures_Extract[],MATCH($A287,FPL_Fixtures_Extract[[Player]:[Player]],0),MATCH(FPL_Combined[[#Headers],[Gameweek 03]],FPL_Fixtures_Extract[#Headers],0)),LEN(INDEX(FPL_Fixtures_Extract[],MATCH($A287,FPL_Fixtures_Extract[[Player]:[Player]],0),MATCH(FPL_Combined[[#Headers],[Gameweek 03]],FPL_Fixtures_Extract[#Headers],0)))-4),Team_Key[[Full Name]:[Full Name]],0))&amp;RIGHT(INDEX(FPL_Fixtures_Extract[],MATCH($A287,FPL_Fixtures_Extract[[Player]:[Player]],0),MATCH(FPL_Combined[[#Headers],[Gameweek 03]],FPL_Fixtures_Extract[#Headers],0)),3))</f>
        <v>WBA(A) 3-2</v>
      </c>
      <c r="E287" t="str">
        <f ca="1">IF(RIGHT(FPL_Combined[[#Headers],[Gameweek 04]],2)&lt;$B$622,INDEX(FPL_Results_Extract[Gameweek 04],MATCH($A287,FPL_Results_Extract[[Player]:[Player]],0)),INDEX(Team_Key[[Abbreviation]:[Abbreviation]],MATCH(LEFT(INDEX(FPL_Fixtures_Extract[],MATCH($A287,FPL_Fixtures_Extract[[Player]:[Player]],0),MATCH(FPL_Combined[[#Headers],[Gameweek 04]],FPL_Fixtures_Extract[#Headers],0)),LEN(INDEX(FPL_Fixtures_Extract[],MATCH($A287,FPL_Fixtures_Extract[[Player]:[Player]],0),MATCH(FPL_Combined[[#Headers],[Gameweek 04]],FPL_Fixtures_Extract[#Headers],0)))-4),Team_Key[[Full Name]:[Full Name]],0))&amp;RIGHT(INDEX(FPL_Fixtures_Extract[],MATCH($A287,FPL_Fixtures_Extract[[Player]:[Player]],0),MATCH(FPL_Combined[[#Headers],[Gameweek 04]],FPL_Fixtures_Extract[#Headers],0)),3))</f>
        <v>CRY(H) 1-2</v>
      </c>
      <c r="F287" t="str">
        <f ca="1">IF(RIGHT(FPL_Combined[[#Headers],[Gameweek 05]],2)&lt;$B$622,INDEX(FPL_Results_Extract[Gameweek 05],MATCH($A287,FPL_Results_Extract[[Player]:[Player]],0)),INDEX(Team_Key[[Abbreviation]:[Abbreviation]],MATCH(LEFT(INDEX(FPL_Fixtures_Extract[],MATCH($A287,FPL_Fixtures_Extract[[Player]:[Player]],0),MATCH(FPL_Combined[[#Headers],[Gameweek 05]],FPL_Fixtures_Extract[#Headers],0)),LEN(INDEX(FPL_Fixtures_Extract[],MATCH($A287,FPL_Fixtures_Extract[[Player]:[Player]],0),MATCH(FPL_Combined[[#Headers],[Gameweek 05]],FPL_Fixtures_Extract[#Headers],0)))-4),Team_Key[[Full Name]:[Full Name]],0))&amp;RIGHT(INDEX(FPL_Fixtures_Extract[],MATCH($A287,FPL_Fixtures_Extract[[Player]:[Player]],0),MATCH(FPL_Combined[[#Headers],[Gameweek 05]],FPL_Fixtures_Extract[#Headers],0)),3))</f>
        <v>EVE(A) 1-3</v>
      </c>
      <c r="G287" t="str">
        <f ca="1">IF(RIGHT(FPL_Combined[[#Headers],[Gameweek 06]],2)&lt;$B$622,INDEX(FPL_Results_Extract[Gameweek 06],MATCH($A287,FPL_Results_Extract[[Player]:[Player]],0)),INDEX(Team_Key[[Abbreviation]:[Abbreviation]],MATCH(LEFT(INDEX(FPL_Fixtures_Extract[],MATCH($A287,FPL_Fixtures_Extract[[Player]:[Player]],0),MATCH(FPL_Combined[[#Headers],[Gameweek 06]],FPL_Fixtures_Extract[#Headers],0)),LEN(INDEX(FPL_Fixtures_Extract[],MATCH($A287,FPL_Fixtures_Extract[[Player]:[Player]],0),MATCH(FPL_Combined[[#Headers],[Gameweek 06]],FPL_Fixtures_Extract[#Headers],0)))-4),Team_Key[[Full Name]:[Full Name]],0))&amp;RIGHT(INDEX(FPL_Fixtures_Extract[],MATCH($A287,FPL_Fixtures_Extract[[Player]:[Player]],0),MATCH(FPL_Combined[[#Headers],[Gameweek 06]],FPL_Fixtures_Extract[#Headers],0)),3))</f>
        <v>ARS(H) 2-0</v>
      </c>
      <c r="H287" t="str">
        <f ca="1">IF(RIGHT(FPL_Combined[[#Headers],[Gameweek 07]],2)&lt;$B$622,INDEX(FPL_Results_Extract[Gameweek 07],MATCH($A287,FPL_Results_Extract[[Player]:[Player]],0)),INDEX(Team_Key[[Abbreviation]:[Abbreviation]],MATCH(LEFT(INDEX(FPL_Fixtures_Extract[],MATCH($A287,FPL_Fixtures_Extract[[Player]:[Player]],0),MATCH(FPL_Combined[[#Headers],[Gameweek 07]],FPL_Fixtures_Extract[#Headers],0)),LEN(INDEX(FPL_Fixtures_Extract[],MATCH($A287,FPL_Fixtures_Extract[[Player]:[Player]],0),MATCH(FPL_Combined[[#Headers],[Gameweek 07]],FPL_Fixtures_Extract[#Headers],0)))-4),Team_Key[[Full Name]:[Full Name]],0))&amp;RIGHT(INDEX(FPL_Fixtures_Extract[],MATCH($A287,FPL_Fixtures_Extract[[Player]:[Player]],0),MATCH(FPL_Combined[[#Headers],[Gameweek 07]],FPL_Fixtures_Extract[#Headers],0)),3))</f>
        <v>NEW(A) 2-2</v>
      </c>
      <c r="I287" t="str">
        <f ca="1">IF(RIGHT(FPL_Combined[[#Headers],[Gameweek 08]],2)&lt;$B$622,INDEX(FPL_Results_Extract[Gameweek 08],MATCH($A287,FPL_Results_Extract[[Player]:[Player]],0)),INDEX(Team_Key[[Abbreviation]:[Abbreviation]],MATCH(LEFT(INDEX(FPL_Fixtures_Extract[],MATCH($A287,FPL_Fixtures_Extract[[Player]:[Player]],0),MATCH(FPL_Combined[[#Headers],[Gameweek 08]],FPL_Fixtures_Extract[#Headers],0)),LEN(INDEX(FPL_Fixtures_Extract[],MATCH($A287,FPL_Fixtures_Extract[[Player]:[Player]],0),MATCH(FPL_Combined[[#Headers],[Gameweek 08]],FPL_Fixtures_Extract[#Headers],0)))-4),Team_Key[[Full Name]:[Full Name]],0))&amp;RIGHT(INDEX(FPL_Fixtures_Extract[],MATCH($A287,FPL_Fixtures_Extract[[Player]:[Player]],0),MATCH(FPL_Combined[[#Headers],[Gameweek 08]],FPL_Fixtures_Extract[#Headers],0)),3))</f>
        <v>SOU(H) 1-3</v>
      </c>
      <c r="J287" t="str">
        <f ca="1">IF(RIGHT(FPL_Combined[[#Headers],[Gameweek 09]],2)&lt;$B$622,INDEX(FPL_Results_Extract[Gameweek 09],MATCH($A287,FPL_Results_Extract[[Player]:[Player]],0)),INDEX(Team_Key[[Abbreviation]:[Abbreviation]],MATCH(LEFT(INDEX(FPL_Fixtures_Extract[],MATCH($A287,FPL_Fixtures_Extract[[Player]:[Player]],0),MATCH(FPL_Combined[[#Headers],[Gameweek 09]],FPL_Fixtures_Extract[#Headers],0)),LEN(INDEX(FPL_Fixtures_Extract[],MATCH($A287,FPL_Fixtures_Extract[[Player]:[Player]],0),MATCH(FPL_Combined[[#Headers],[Gameweek 09]],FPL_Fixtures_Extract[#Headers],0)))-4),Team_Key[[Full Name]:[Full Name]],0))&amp;RIGHT(INDEX(FPL_Fixtures_Extract[],MATCH($A287,FPL_Fixtures_Extract[[Player]:[Player]],0),MATCH(FPL_Combined[[#Headers],[Gameweek 09]],FPL_Fixtures_Extract[#Headers],0)),3))</f>
        <v>AVL(H) 2-0</v>
      </c>
      <c r="K287" t="str">
        <f ca="1">IF(RIGHT(FPL_Combined[[#Headers],[Gameweek 10]],2)&lt;$B$622,INDEX(FPL_Results_Extract[Gameweek 10],MATCH($A287,FPL_Results_Extract[[Player]:[Player]],0)),INDEX(Team_Key[[Abbreviation]:[Abbreviation]],MATCH(LEFT(INDEX(FPL_Fixtures_Extract[],MATCH($A287,FPL_Fixtures_Extract[[Player]:[Player]],0),MATCH(FPL_Combined[[#Headers],[Gameweek 10]],FPL_Fixtures_Extract[#Headers],0)),LEN(INDEX(FPL_Fixtures_Extract[],MATCH($A287,FPL_Fixtures_Extract[[Player]:[Player]],0),MATCH(FPL_Combined[[#Headers],[Gameweek 10]],FPL_Fixtures_Extract[#Headers],0)))-4),Team_Key[[Full Name]:[Full Name]],0))&amp;RIGHT(INDEX(FPL_Fixtures_Extract[],MATCH($A287,FPL_Fixtures_Extract[[Player]:[Player]],0),MATCH(FPL_Combined[[#Headers],[Gameweek 10]],FPL_Fixtures_Extract[#Headers],0)),3))</f>
        <v>WHU(A) 1-2</v>
      </c>
      <c r="L287" t="str">
        <f ca="1">IF(RIGHT(FPL_Combined[[#Headers],[Gameweek 11]],2)&lt;$B$622,INDEX(FPL_Results_Extract[Gameweek 11],MATCH($A287,FPL_Results_Extract[[Player]:[Player]],0)),INDEX(Team_Key[[Abbreviation]:[Abbreviation]],MATCH(LEFT(INDEX(FPL_Fixtures_Extract[],MATCH($A287,FPL_Fixtures_Extract[[Player]:[Player]],0),MATCH(FPL_Combined[[#Headers],[Gameweek 11]],FPL_Fixtures_Extract[#Headers],0)),LEN(INDEX(FPL_Fixtures_Extract[],MATCH($A287,FPL_Fixtures_Extract[[Player]:[Player]],0),MATCH(FPL_Combined[[#Headers],[Gameweek 11]],FPL_Fixtures_Extract[#Headers],0)))-4),Team_Key[[Full Name]:[Full Name]],0))&amp;RIGHT(INDEX(FPL_Fixtures_Extract[],MATCH($A287,FPL_Fixtures_Extract[[Player]:[Player]],0),MATCH(FPL_Combined[[#Headers],[Gameweek 11]],FPL_Fixtures_Extract[#Headers],0)),3))</f>
        <v>LIV(H) 1-3</v>
      </c>
      <c r="M287" t="str">
        <f ca="1">IF(RIGHT(FPL_Combined[[#Headers],[Gameweek 12]],2)&lt;$B$622,INDEX(FPL_Results_Extract[Gameweek 12],MATCH($A287,FPL_Results_Extract[[Player]:[Player]],0)),INDEX(Team_Key[[Abbreviation]:[Abbreviation]],MATCH(LEFT(INDEX(FPL_Fixtures_Extract[],MATCH($A287,FPL_Fixtures_Extract[[Player]:[Player]],0),MATCH(FPL_Combined[[#Headers],[Gameweek 12]],FPL_Fixtures_Extract[#Headers],0)),LEN(INDEX(FPL_Fixtures_Extract[],MATCH($A287,FPL_Fixtures_Extract[[Player]:[Player]],0),MATCH(FPL_Combined[[#Headers],[Gameweek 12]],FPL_Fixtures_Extract[#Headers],0)))-4),Team_Key[[Full Name]:[Full Name]],0))&amp;RIGHT(INDEX(FPL_Fixtures_Extract[],MATCH($A287,FPL_Fixtures_Extract[[Player]:[Player]],0),MATCH(FPL_Combined[[#Headers],[Gameweek 12]],FPL_Fixtures_Extract[#Headers],0)),3))</f>
        <v>STK(A) 0-1</v>
      </c>
      <c r="N287" t="str">
        <f ca="1">IF(RIGHT(FPL_Combined[[#Headers],[Gameweek 13]],2)&lt;$B$622,INDEX(FPL_Results_Extract[Gameweek 13],MATCH($A287,FPL_Results_Extract[[Player]:[Player]],0)),INDEX(Team_Key[[Abbreviation]:[Abbreviation]],MATCH(LEFT(INDEX(FPL_Fixtures_Extract[],MATCH($A287,FPL_Fixtures_Extract[[Player]:[Player]],0),MATCH(FPL_Combined[[#Headers],[Gameweek 13]],FPL_Fixtures_Extract[#Headers],0)),LEN(INDEX(FPL_Fixtures_Extract[],MATCH($A287,FPL_Fixtures_Extract[[Player]:[Player]],0),MATCH(FPL_Combined[[#Headers],[Gameweek 13]],FPL_Fixtures_Extract[#Headers],0)))-4),Team_Key[[Full Name]:[Full Name]],0))&amp;RIGHT(INDEX(FPL_Fixtures_Extract[],MATCH($A287,FPL_Fixtures_Extract[[Player]:[Player]],0),MATCH(FPL_Combined[[#Headers],[Gameweek 13]],FPL_Fixtures_Extract[#Headers],0)),3))</f>
        <v>NOR(H) 1-0</v>
      </c>
      <c r="O287" t="str">
        <f ca="1">IF(RIGHT(FPL_Combined[[#Headers],[Gameweek 14]],2)&lt;$B$622,INDEX(FPL_Results_Extract[Gameweek 14],MATCH($A287,FPL_Results_Extract[[Player]:[Player]],0)),INDEX(Team_Key[[Abbreviation]:[Abbreviation]],MATCH(LEFT(INDEX(FPL_Fixtures_Extract[],MATCH($A287,FPL_Fixtures_Extract[[Player]:[Player]],0),MATCH(FPL_Combined[[#Headers],[Gameweek 14]],FPL_Fixtures_Extract[#Headers],0)),LEN(INDEX(FPL_Fixtures_Extract[],MATCH($A287,FPL_Fixtures_Extract[[Player]:[Player]],0),MATCH(FPL_Combined[[#Headers],[Gameweek 14]],FPL_Fixtures_Extract[#Headers],0)))-4),Team_Key[[Full Name]:[Full Name]],0))&amp;RIGHT(INDEX(FPL_Fixtures_Extract[],MATCH($A287,FPL_Fixtures_Extract[[Player]:[Player]],0),MATCH(FPL_Combined[[#Headers],[Gameweek 14]],FPL_Fixtures_Extract[#Headers],0)),3))</f>
        <v>TOT(A) 0-0</v>
      </c>
      <c r="P287" t="str">
        <f ca="1">IF(RIGHT(FPL_Combined[[#Headers],[Gameweek 15]],2)&lt;$B$622,INDEX(FPL_Results_Extract[Gameweek 15],MATCH($A287,FPL_Results_Extract[[Player]:[Player]],0)),INDEX(Team_Key[[Abbreviation]:[Abbreviation]],MATCH(LEFT(INDEX(FPL_Fixtures_Extract[],MATCH($A287,FPL_Fixtures_Extract[[Player]:[Player]],0),MATCH(FPL_Combined[[#Headers],[Gameweek 15]],FPL_Fixtures_Extract[#Headers],0)),LEN(INDEX(FPL_Fixtures_Extract[],MATCH($A287,FPL_Fixtures_Extract[[Player]:[Player]],0),MATCH(FPL_Combined[[#Headers],[Gameweek 15]],FPL_Fixtures_Extract[#Headers],0)))-4),Team_Key[[Full Name]:[Full Name]],0))&amp;RIGHT(INDEX(FPL_Fixtures_Extract[],MATCH($A287,FPL_Fixtures_Extract[[Player]:[Player]],0),MATCH(FPL_Combined[[#Headers],[Gameweek 15]],FPL_Fixtures_Extract[#Headers],0)),3))</f>
        <v>BOU(H) 0-1</v>
      </c>
      <c r="Q287" t="str">
        <f ca="1">IF(RIGHT(FPL_Combined[[#Headers],[Gameweek 16]],2)&lt;$B$622,INDEX(FPL_Results_Extract[Gameweek 16],MATCH($A287,FPL_Results_Extract[[Player]:[Player]],0)),INDEX(Team_Key[[Abbreviation]:[Abbreviation]],MATCH(LEFT(INDEX(FPL_Fixtures_Extract[],MATCH($A287,FPL_Fixtures_Extract[[Player]:[Player]],0),MATCH(FPL_Combined[[#Headers],[Gameweek 16]],FPL_Fixtures_Extract[#Headers],0)),LEN(INDEX(FPL_Fixtures_Extract[],MATCH($A287,FPL_Fixtures_Extract[[Player]:[Player]],0),MATCH(FPL_Combined[[#Headers],[Gameweek 16]],FPL_Fixtures_Extract[#Headers],0)))-4),Team_Key[[Full Name]:[Full Name]],0))&amp;RIGHT(INDEX(FPL_Fixtures_Extract[],MATCH($A287,FPL_Fixtures_Extract[[Player]:[Player]],0),MATCH(FPL_Combined[[#Headers],[Gameweek 16]],FPL_Fixtures_Extract[#Headers],0)),3))</f>
        <v>LEI(A) 1-2</v>
      </c>
      <c r="R287" t="str">
        <f ca="1">IF(RIGHT(FPL_Combined[[#Headers],[Gameweek 17]],2)&lt;$B$622,INDEX(FPL_Results_Extract[Gameweek 17],MATCH($A287,FPL_Results_Extract[[Player]:[Player]],0)),INDEX(Team_Key[[Abbreviation]:[Abbreviation]],MATCH(LEFT(INDEX(FPL_Fixtures_Extract[],MATCH($A287,FPL_Fixtures_Extract[[Player]:[Player]],0),MATCH(FPL_Combined[[#Headers],[Gameweek 17]],FPL_Fixtures_Extract[#Headers],0)),LEN(INDEX(FPL_Fixtures_Extract[],MATCH($A287,FPL_Fixtures_Extract[[Player]:[Player]],0),MATCH(FPL_Combined[[#Headers],[Gameweek 17]],FPL_Fixtures_Extract[#Headers],0)))-4),Team_Key[[Full Name]:[Full Name]],0))&amp;RIGHT(INDEX(FPL_Fixtures_Extract[],MATCH($A287,FPL_Fixtures_Extract[[Player]:[Player]],0),MATCH(FPL_Combined[[#Headers],[Gameweek 17]],FPL_Fixtures_Extract[#Headers],0)),3))</f>
        <v>SUN(H) 3-1</v>
      </c>
      <c r="S287" t="str">
        <f ca="1">IF(RIGHT(FPL_Combined[[#Headers],[Gameweek 18]],2)&lt;$B$622,INDEX(FPL_Results_Extract[Gameweek 18],MATCH($A287,FPL_Results_Extract[[Player]:[Player]],0)),INDEX(Team_Key[[Abbreviation]:[Abbreviation]],MATCH(LEFT(INDEX(FPL_Fixtures_Extract[],MATCH($A287,FPL_Fixtures_Extract[[Player]:[Player]],0),MATCH(FPL_Combined[[#Headers],[Gameweek 18]],FPL_Fixtures_Extract[#Headers],0)),LEN(INDEX(FPL_Fixtures_Extract[],MATCH($A287,FPL_Fixtures_Extract[[Player]:[Player]],0),MATCH(FPL_Combined[[#Headers],[Gameweek 18]],FPL_Fixtures_Extract[#Headers],0)))-4),Team_Key[[Full Name]:[Full Name]],0))&amp;RIGHT(INDEX(FPL_Fixtures_Extract[],MATCH($A287,FPL_Fixtures_Extract[[Player]:[Player]],0),MATCH(FPL_Combined[[#Headers],[Gameweek 18]],FPL_Fixtures_Extract[#Headers],0)),3))</f>
        <v>WAT(H) 2-2</v>
      </c>
      <c r="T287" t="str">
        <f ca="1">IF(RIGHT(FPL_Combined[[#Headers],[Gameweek 19]],2)&lt;$B$622,INDEX(FPL_Results_Extract[Gameweek 19],MATCH($A287,FPL_Results_Extract[[Player]:[Player]],0)),INDEX(Team_Key[[Abbreviation]:[Abbreviation]],MATCH(LEFT(INDEX(FPL_Fixtures_Extract[],MATCH($A287,FPL_Fixtures_Extract[[Player]:[Player]],0),MATCH(FPL_Combined[[#Headers],[Gameweek 19]],FPL_Fixtures_Extract[#Headers],0)),LEN(INDEX(FPL_Fixtures_Extract[],MATCH($A287,FPL_Fixtures_Extract[[Player]:[Player]],0),MATCH(FPL_Combined[[#Headers],[Gameweek 19]],FPL_Fixtures_Extract[#Headers],0)))-4),Team_Key[[Full Name]:[Full Name]],0))&amp;RIGHT(INDEX(FPL_Fixtures_Extract[],MATCH($A287,FPL_Fixtures_Extract[[Player]:[Player]],0),MATCH(FPL_Combined[[#Headers],[Gameweek 19]],FPL_Fixtures_Extract[#Headers],0)),3))</f>
        <v>MUN(A) 0-0</v>
      </c>
      <c r="U287" t="str">
        <f ca="1">IF(RIGHT(FPL_Combined[[#Headers],[Gameweek 20]],2)&lt;$B$622,INDEX(FPL_Results_Extract[Gameweek 20],MATCH($A287,FPL_Results_Extract[[Player]:[Player]],0)),INDEX(Team_Key[[Abbreviation]:[Abbreviation]],MATCH(LEFT(INDEX(FPL_Fixtures_Extract[],MATCH($A287,FPL_Fixtures_Extract[[Player]:[Player]],0),MATCH(FPL_Combined[[#Headers],[Gameweek 20]],FPL_Fixtures_Extract[#Headers],0)),LEN(INDEX(FPL_Fixtures_Extract[],MATCH($A287,FPL_Fixtures_Extract[[Player]:[Player]],0),MATCH(FPL_Combined[[#Headers],[Gameweek 20]],FPL_Fixtures_Extract[#Headers],0)))-4),Team_Key[[Full Name]:[Full Name]],0))&amp;RIGHT(INDEX(FPL_Fixtures_Extract[],MATCH($A287,FPL_Fixtures_Extract[[Player]:[Player]],0),MATCH(FPL_Combined[[#Headers],[Gameweek 20]],FPL_Fixtures_Extract[#Headers],0)),3))</f>
        <v>CRY(A) 3-0</v>
      </c>
      <c r="V287" t="str">
        <f ca="1">IF(RIGHT(FPL_Combined[[#Headers],[Gameweek 21]],2)&lt;$B$622,INDEX(FPL_Results_Extract[Gameweek 21],MATCH($A287,FPL_Results_Extract[[Player]:[Player]],0)),INDEX(Team_Key[[Abbreviation]:[Abbreviation]],MATCH(LEFT(INDEX(FPL_Fixtures_Extract[],MATCH($A287,FPL_Fixtures_Extract[[Player]:[Player]],0),MATCH(FPL_Combined[[#Headers],[Gameweek 21]],FPL_Fixtures_Extract[#Headers],0)),LEN(INDEX(FPL_Fixtures_Extract[],MATCH($A287,FPL_Fixtures_Extract[[Player]:[Player]],0),MATCH(FPL_Combined[[#Headers],[Gameweek 21]],FPL_Fixtures_Extract[#Headers],0)))-4),Team_Key[[Full Name]:[Full Name]],0))&amp;RIGHT(INDEX(FPL_Fixtures_Extract[],MATCH($A287,FPL_Fixtures_Extract[[Player]:[Player]],0),MATCH(FPL_Combined[[#Headers],[Gameweek 21]],FPL_Fixtures_Extract[#Headers],0)),3))</f>
        <v>WBA(H) 2-2</v>
      </c>
      <c r="W287" t="str">
        <f ca="1">IF(RIGHT(FPL_Combined[[#Headers],[Gameweek 22]],2)&lt;$B$622,INDEX(FPL_Results_Extract[Gameweek 22],MATCH($A287,FPL_Results_Extract[[Player]:[Player]],0)),INDEX(Team_Key[[Abbreviation]:[Abbreviation]],MATCH(LEFT(INDEX(FPL_Fixtures_Extract[],MATCH($A287,FPL_Fixtures_Extract[[Player]:[Player]],0),MATCH(FPL_Combined[[#Headers],[Gameweek 22]],FPL_Fixtures_Extract[#Headers],0)),LEN(INDEX(FPL_Fixtures_Extract[],MATCH($A287,FPL_Fixtures_Extract[[Player]:[Player]],0),MATCH(FPL_Combined[[#Headers],[Gameweek 22]],FPL_Fixtures_Extract[#Headers],0)))-4),Team_Key[[Full Name]:[Full Name]],0))&amp;RIGHT(INDEX(FPL_Fixtures_Extract[],MATCH($A287,FPL_Fixtures_Extract[[Player]:[Player]],0),MATCH(FPL_Combined[[#Headers],[Gameweek 22]],FPL_Fixtures_Extract[#Headers],0)),3))</f>
        <v>EVE(H) 3-3</v>
      </c>
      <c r="X287" t="str">
        <f ca="1">IF(RIGHT(FPL_Combined[[#Headers],[Gameweek 23]],2)&lt;$B$622,INDEX(FPL_Results_Extract[Gameweek 23],MATCH($A287,FPL_Results_Extract[[Player]:[Player]],0)),INDEX(Team_Key[[Abbreviation]:[Abbreviation]],MATCH(LEFT(INDEX(FPL_Fixtures_Extract[],MATCH($A287,FPL_Fixtures_Extract[[Player]:[Player]],0),MATCH(FPL_Combined[[#Headers],[Gameweek 23]],FPL_Fixtures_Extract[#Headers],0)),LEN(INDEX(FPL_Fixtures_Extract[],MATCH($A287,FPL_Fixtures_Extract[[Player]:[Player]],0),MATCH(FPL_Combined[[#Headers],[Gameweek 23]],FPL_Fixtures_Extract[#Headers],0)))-4),Team_Key[[Full Name]:[Full Name]],0))&amp;RIGHT(INDEX(FPL_Fixtures_Extract[],MATCH($A287,FPL_Fixtures_Extract[[Player]:[Player]],0),MATCH(FPL_Combined[[#Headers],[Gameweek 23]],FPL_Fixtures_Extract[#Headers],0)),3))</f>
        <v>ARS(A) 1-0</v>
      </c>
      <c r="Y287" t="str">
        <f ca="1">IF(RIGHT(FPL_Combined[[#Headers],[Gameweek 24]],2)&lt;$B$622,INDEX(FPL_Results_Extract[Team],MATCH($A287,FPL_Results_Extract[[Player]:[Player]],0)),INDEX(Team_Key[[Abbreviation]:[Abbreviation]],MATCH(LEFT(INDEX(FPL_Fixtures_Extract[],MATCH($A287,FPL_Fixtures_Extract[[Player]:[Player]],0),MATCH(FPL_Combined[[#Headers],[Gameweek 24]],FPL_Fixtures_Extract[#Headers],0)),LEN(INDEX(FPL_Fixtures_Extract[],MATCH($A287,FPL_Fixtures_Extract[[Player]:[Player]],0),MATCH(FPL_Combined[[#Headers],[Gameweek 24]],FPL_Fixtures_Extract[#Headers],0)))-4),Team_Key[[Full Name]:[Full Name]],0))&amp;RIGHT(INDEX(FPL_Fixtures_Extract[],MATCH($A287,FPL_Fixtures_Extract[[Player]:[Player]],0),MATCH(FPL_Combined[[#Headers],[Gameweek 24]],FPL_Fixtures_Extract[#Headers],0)),3))</f>
        <v>CHE</v>
      </c>
      <c r="Z287" t="str">
        <f ca="1">IF(RIGHT(FPL_Combined[[#Headers],[Gameweek 25]],2)&lt;$B$622,INDEX(FPL_Results_Extract[Player],MATCH($A287,FPL_Results_Extract[[Player]:[Player]],0)),INDEX(Team_Key[[Abbreviation]:[Abbreviation]],MATCH(LEFT(INDEX(FPL_Fixtures_Extract[],MATCH($A287,FPL_Fixtures_Extract[[Player]:[Player]],0),MATCH(FPL_Combined[[#Headers],[Gameweek 25]],FPL_Fixtures_Extract[#Headers],0)),LEN(INDEX(FPL_Fixtures_Extract[],MATCH($A287,FPL_Fixtures_Extract[[Player]:[Player]],0),MATCH(FPL_Combined[[#Headers],[Gameweek 25]],FPL_Fixtures_Extract[#Headers],0)))-4),Team_Key[[Full Name]:[Full Name]],0))&amp;RIGHT(INDEX(FPL_Fixtures_Extract[],MATCH($A287,FPL_Fixtures_Extract[[Player]:[Player]],0),MATCH(FPL_Combined[[#Headers],[Gameweek 25]],FPL_Fixtures_Extract[#Headers],0)),3))</f>
        <v>Ivanovic</v>
      </c>
      <c r="AA287" t="str">
        <f ca="1">IF(RIGHT(FPL_Combined[[#Headers],[Gameweek 26]],2)&lt;$B$622,INDEX(FPL_Results_Extract[Gameweek 01],MATCH($A287,FPL_Results_Extract[[Player]:[Player]],0)),INDEX(Team_Key[[Abbreviation]:[Abbreviation]],MATCH(LEFT(INDEX(FPL_Fixtures_Extract[],MATCH($A287,FPL_Fixtures_Extract[[Player]:[Player]],0),MATCH(FPL_Combined[[#Headers],[Gameweek 26]],FPL_Fixtures_Extract[#Headers],0)),LEN(INDEX(FPL_Fixtures_Extract[],MATCH($A287,FPL_Fixtures_Extract[[Player]:[Player]],0),MATCH(FPL_Combined[[#Headers],[Gameweek 26]],FPL_Fixtures_Extract[#Headers],0)))-4),Team_Key[[Full Name]:[Full Name]],0))&amp;RIGHT(INDEX(FPL_Fixtures_Extract[],MATCH($A287,FPL_Fixtures_Extract[[Player]:[Player]],0),MATCH(FPL_Combined[[#Headers],[Gameweek 26]],FPL_Fixtures_Extract[#Headers],0)),3))</f>
        <v>SWA(H) 2-2</v>
      </c>
      <c r="AB287" t="str">
        <f ca="1">IF(RIGHT(FPL_Combined[[#Headers],[Gameweek 27]],2)&lt;$B$622,INDEX(FPL_Results_Extract[Gameweek 02],MATCH($A287,FPL_Results_Extract[[Player]:[Player]],0)),INDEX(Team_Key[[Abbreviation]:[Abbreviation]],MATCH(LEFT(INDEX(FPL_Fixtures_Extract[],MATCH($A287,FPL_Fixtures_Extract[[Player]:[Player]],0),MATCH(FPL_Combined[[#Headers],[Gameweek 27]],FPL_Fixtures_Extract[#Headers],0)),LEN(INDEX(FPL_Fixtures_Extract[],MATCH($A287,FPL_Fixtures_Extract[[Player]:[Player]],0),MATCH(FPL_Combined[[#Headers],[Gameweek 27]],FPL_Fixtures_Extract[#Headers],0)))-4),Team_Key[[Full Name]:[Full Name]],0))&amp;RIGHT(INDEX(FPL_Fixtures_Extract[],MATCH($A287,FPL_Fixtures_Extract[[Player]:[Player]],0),MATCH(FPL_Combined[[#Headers],[Gameweek 27]],FPL_Fixtures_Extract[#Headers],0)),3))</f>
        <v>MCI(A) 0-3</v>
      </c>
      <c r="AC287" t="str">
        <f ca="1">IF(RIGHT(FPL_Combined[[#Headers],[Gameweek 28]],2)&lt;$B$622,INDEX(FPL_Results_Extract[Gameweek 03],MATCH($A287,FPL_Results_Extract[[Player]:[Player]],0)),INDEX(Team_Key[[Abbreviation]:[Abbreviation]],MATCH(LEFT(INDEX(FPL_Fixtures_Extract[],MATCH($A287,FPL_Fixtures_Extract[[Player]:[Player]],0),MATCH(FPL_Combined[[#Headers],[Gameweek 28]],FPL_Fixtures_Extract[#Headers],0)),LEN(INDEX(FPL_Fixtures_Extract[],MATCH($A287,FPL_Fixtures_Extract[[Player]:[Player]],0),MATCH(FPL_Combined[[#Headers],[Gameweek 28]],FPL_Fixtures_Extract[#Headers],0)))-4),Team_Key[[Full Name]:[Full Name]],0))&amp;RIGHT(INDEX(FPL_Fixtures_Extract[],MATCH($A287,FPL_Fixtures_Extract[[Player]:[Player]],0),MATCH(FPL_Combined[[#Headers],[Gameweek 28]],FPL_Fixtures_Extract[#Headers],0)),3))</f>
        <v>WBA(A) 3-2</v>
      </c>
      <c r="AD287" t="str">
        <f ca="1">IF(RIGHT(FPL_Combined[[#Headers],[Gameweek 29]],2)&lt;$B$622,INDEX(FPL_Results_Extract[Gameweek 04],MATCH($A287,FPL_Results_Extract[[Player]:[Player]],0)),INDEX(Team_Key[[Abbreviation]:[Abbreviation]],MATCH(LEFT(INDEX(FPL_Fixtures_Extract[],MATCH($A287,FPL_Fixtures_Extract[[Player]:[Player]],0),MATCH(FPL_Combined[[#Headers],[Gameweek 29]],FPL_Fixtures_Extract[#Headers],0)),LEN(INDEX(FPL_Fixtures_Extract[],MATCH($A287,FPL_Fixtures_Extract[[Player]:[Player]],0),MATCH(FPL_Combined[[#Headers],[Gameweek 29]],FPL_Fixtures_Extract[#Headers],0)))-4),Team_Key[[Full Name]:[Full Name]],0))&amp;RIGHT(INDEX(FPL_Fixtures_Extract[],MATCH($A287,FPL_Fixtures_Extract[[Player]:[Player]],0),MATCH(FPL_Combined[[#Headers],[Gameweek 29]],FPL_Fixtures_Extract[#Headers],0)),3))</f>
        <v>STK(H)</v>
      </c>
      <c r="AE287" t="e">
        <f ca="1">IF(RIGHT(FPL_Combined[[#Headers],[Gameweek 30]],2)&lt;$B$622,INDEX(FPL_Results_Extract[Gameweek 05],MATCH($A287,FPL_Results_Extract[[Player]:[Player]],0)),INDEX(Team_Key[[Abbreviation]:[Abbreviation]],MATCH(LEFT(INDEX(FPL_Fixtures_Extract[],MATCH($A287,FPL_Fixtures_Extract[[Player]:[Player]],0),MATCH(FPL_Combined[[#Headers],[Gameweek 30]],FPL_Fixtures_Extract[#Headers],0)),LEN(INDEX(FPL_Fixtures_Extract[],MATCH($A287,FPL_Fixtures_Extract[[Player]:[Player]],0),MATCH(FPL_Combined[[#Headers],[Gameweek 30]],FPL_Fixtures_Extract[#Headers],0)))-4),Team_Key[[Full Name]:[Full Name]],0))&amp;RIGHT(INDEX(FPL_Fixtures_Extract[],MATCH($A287,FPL_Fixtures_Extract[[Player]:[Player]],0),MATCH(FPL_Combined[[#Headers],[Gameweek 30]],FPL_Fixtures_Extract[#Headers],0)),3))</f>
        <v>#VALUE!</v>
      </c>
      <c r="AF287" t="str">
        <f ca="1">IF(RIGHT(FPL_Combined[[#Headers],[Gameweek 31]],2)&lt;$B$622,INDEX(FPL_Results_Extract[Gameweek 06],MATCH($A287,FPL_Results_Extract[[Player]:[Player]],0)),INDEX(Team_Key[[Abbreviation]:[Abbreviation]],MATCH(LEFT(INDEX(FPL_Fixtures_Extract[],MATCH($A287,FPL_Fixtures_Extract[[Player]:[Player]],0),MATCH(FPL_Combined[[#Headers],[Gameweek 31]],FPL_Fixtures_Extract[#Headers],0)),LEN(INDEX(FPL_Fixtures_Extract[],MATCH($A287,FPL_Fixtures_Extract[[Player]:[Player]],0),MATCH(FPL_Combined[[#Headers],[Gameweek 31]],FPL_Fixtures_Extract[#Headers],0)))-4),Team_Key[[Full Name]:[Full Name]],0))&amp;RIGHT(INDEX(FPL_Fixtures_Extract[],MATCH($A287,FPL_Fixtures_Extract[[Player]:[Player]],0),MATCH(FPL_Combined[[#Headers],[Gameweek 31]],FPL_Fixtures_Extract[#Headers],0)),3))</f>
        <v>WHU(H)</v>
      </c>
      <c r="AG287" t="str">
        <f ca="1">IF(RIGHT(FPL_Combined[[#Headers],[Gameweek 32]],2)&lt;$B$622,INDEX(FPL_Results_Extract[Gameweek 07],MATCH($A287,FPL_Results_Extract[[Player]:[Player]],0)),INDEX(Team_Key[[Abbreviation]:[Abbreviation]],MATCH(LEFT(INDEX(FPL_Fixtures_Extract[],MATCH($A287,FPL_Fixtures_Extract[[Player]:[Player]],0),MATCH(FPL_Combined[[#Headers],[Gameweek 32]],FPL_Fixtures_Extract[#Headers],0)),LEN(INDEX(FPL_Fixtures_Extract[],MATCH($A287,FPL_Fixtures_Extract[[Player]:[Player]],0),MATCH(FPL_Combined[[#Headers],[Gameweek 32]],FPL_Fixtures_Extract[#Headers],0)))-4),Team_Key[[Full Name]:[Full Name]],0))&amp;RIGHT(INDEX(FPL_Fixtures_Extract[],MATCH($A287,FPL_Fixtures_Extract[[Player]:[Player]],0),MATCH(FPL_Combined[[#Headers],[Gameweek 32]],FPL_Fixtures_Extract[#Headers],0)),3))</f>
        <v>AVL(A)</v>
      </c>
      <c r="AH287" t="str">
        <f ca="1">IF(RIGHT(FPL_Combined[[#Headers],[Gameweek 33]],2)&lt;$B$622,INDEX(FPL_Results_Extract[Gameweek 08],MATCH($A287,FPL_Results_Extract[[Player]:[Player]],0)),INDEX(Team_Key[[Abbreviation]:[Abbreviation]],MATCH(LEFT(INDEX(FPL_Fixtures_Extract[],MATCH($A287,FPL_Fixtures_Extract[[Player]:[Player]],0),MATCH(FPL_Combined[[#Headers],[Gameweek 33]],FPL_Fixtures_Extract[#Headers],0)),LEN(INDEX(FPL_Fixtures_Extract[],MATCH($A287,FPL_Fixtures_Extract[[Player]:[Player]],0),MATCH(FPL_Combined[[#Headers],[Gameweek 33]],FPL_Fixtures_Extract[#Headers],0)))-4),Team_Key[[Full Name]:[Full Name]],0))&amp;RIGHT(INDEX(FPL_Fixtures_Extract[],MATCH($A287,FPL_Fixtures_Extract[[Player]:[Player]],0),MATCH(FPL_Combined[[#Headers],[Gameweek 33]],FPL_Fixtures_Extract[#Headers],0)),3))</f>
        <v>SWA(A)</v>
      </c>
      <c r="AI287" t="str">
        <f ca="1">IF(RIGHT(FPL_Combined[[#Headers],[Gameweek 34]],2)&lt;$B$622,INDEX(FPL_Results_Extract[Gameweek 09],MATCH($A287,FPL_Results_Extract[[Player]:[Player]],0)),INDEX(Team_Key[[Abbreviation]:[Abbreviation]],MATCH(LEFT(INDEX(FPL_Fixtures_Extract[],MATCH($A287,FPL_Fixtures_Extract[[Player]:[Player]],0),MATCH(FPL_Combined[[#Headers],[Gameweek 34]],FPL_Fixtures_Extract[#Headers],0)),LEN(INDEX(FPL_Fixtures_Extract[],MATCH($A287,FPL_Fixtures_Extract[[Player]:[Player]],0),MATCH(FPL_Combined[[#Headers],[Gameweek 34]],FPL_Fixtures_Extract[#Headers],0)))-4),Team_Key[[Full Name]:[Full Name]],0))&amp;RIGHT(INDEX(FPL_Fixtures_Extract[],MATCH($A287,FPL_Fixtures_Extract[[Player]:[Player]],0),MATCH(FPL_Combined[[#Headers],[Gameweek 34]],FPL_Fixtures_Extract[#Headers],0)),3))</f>
        <v>MCI(H)</v>
      </c>
      <c r="AJ287" t="str">
        <f ca="1">IF(RIGHT(FPL_Combined[[#Headers],[Gameweek 35]],2)&lt;$B$622,INDEX(FPL_Results_Extract[Gameweek 10],MATCH($A287,FPL_Results_Extract[[Player]:[Player]],0)),INDEX(Team_Key[[Abbreviation]:[Abbreviation]],MATCH(LEFT(INDEX(FPL_Fixtures_Extract[],MATCH($A287,FPL_Fixtures_Extract[[Player]:[Player]],0),MATCH(FPL_Combined[[#Headers],[Gameweek 35]],FPL_Fixtures_Extract[#Headers],0)),LEN(INDEX(FPL_Fixtures_Extract[],MATCH($A287,FPL_Fixtures_Extract[[Player]:[Player]],0),MATCH(FPL_Combined[[#Headers],[Gameweek 35]],FPL_Fixtures_Extract[#Headers],0)))-4),Team_Key[[Full Name]:[Full Name]],0))&amp;RIGHT(INDEX(FPL_Fixtures_Extract[],MATCH($A287,FPL_Fixtures_Extract[[Player]:[Player]],0),MATCH(FPL_Combined[[#Headers],[Gameweek 35]],FPL_Fixtures_Extract[#Headers],0)),3))</f>
        <v>BOU(A)</v>
      </c>
      <c r="AK287" t="str">
        <f ca="1">IF(RIGHT(FPL_Combined[[#Headers],[Gameweek 36]],2)&lt;$B$622,INDEX(FPL_Results_Extract[Gameweek 11],MATCH($A287,FPL_Results_Extract[[Player]:[Player]],0)),INDEX(Team_Key[[Abbreviation]:[Abbreviation]],MATCH(LEFT(INDEX(FPL_Fixtures_Extract[],MATCH($A287,FPL_Fixtures_Extract[[Player]:[Player]],0),MATCH(FPL_Combined[[#Headers],[Gameweek 36]],FPL_Fixtures_Extract[#Headers],0)),LEN(INDEX(FPL_Fixtures_Extract[],MATCH($A287,FPL_Fixtures_Extract[[Player]:[Player]],0),MATCH(FPL_Combined[[#Headers],[Gameweek 36]],FPL_Fixtures_Extract[#Headers],0)))-4),Team_Key[[Full Name]:[Full Name]],0))&amp;RIGHT(INDEX(FPL_Fixtures_Extract[],MATCH($A287,FPL_Fixtures_Extract[[Player]:[Player]],0),MATCH(FPL_Combined[[#Headers],[Gameweek 36]],FPL_Fixtures_Extract[#Headers],0)),3))</f>
        <v>TOT(H)</v>
      </c>
      <c r="AL287" t="str">
        <f ca="1">IF(RIGHT(FPL_Combined[[#Headers],[Gameweek 37]],2)&lt;$B$622,INDEX(FPL_Results_Extract[Gameweek 12],MATCH($A287,FPL_Results_Extract[[Player]:[Player]],0)),INDEX(Team_Key[[Abbreviation]:[Abbreviation]],MATCH(LEFT(INDEX(FPL_Fixtures_Extract[],MATCH($A287,FPL_Fixtures_Extract[[Player]:[Player]],0),MATCH(FPL_Combined[[#Headers],[Gameweek 37]],FPL_Fixtures_Extract[#Headers],0)),LEN(INDEX(FPL_Fixtures_Extract[],MATCH($A287,FPL_Fixtures_Extract[[Player]:[Player]],0),MATCH(FPL_Combined[[#Headers],[Gameweek 37]],FPL_Fixtures_Extract[#Headers],0)))-4),Team_Key[[Full Name]:[Full Name]],0))&amp;RIGHT(INDEX(FPL_Fixtures_Extract[],MATCH($A287,FPL_Fixtures_Extract[[Player]:[Player]],0),MATCH(FPL_Combined[[#Headers],[Gameweek 37]],FPL_Fixtures_Extract[#Headers],0)),3))</f>
        <v>SUN(A)</v>
      </c>
      <c r="AM287" t="str">
        <f ca="1">IF(RIGHT(FPL_Combined[[#Headers],[Gameweek 38]],2)&lt;$B$622,INDEX(FPL_Results_Extract[Gameweek 13],MATCH($A287,FPL_Results_Extract[[Player]:[Player]],0)),INDEX(Team_Key[[Abbreviation]:[Abbreviation]],MATCH(LEFT(INDEX(FPL_Fixtures_Extract[],MATCH($A287,FPL_Fixtures_Extract[[Player]:[Player]],0),MATCH(FPL_Combined[[#Headers],[Gameweek 38]],FPL_Fixtures_Extract[#Headers],0)),LEN(INDEX(FPL_Fixtures_Extract[],MATCH($A287,FPL_Fixtures_Extract[[Player]:[Player]],0),MATCH(FPL_Combined[[#Headers],[Gameweek 38]],FPL_Fixtures_Extract[#Headers],0)))-4),Team_Key[[Full Name]:[Full Name]],0))&amp;RIGHT(INDEX(FPL_Fixtures_Extract[],MATCH($A287,FPL_Fixtures_Extract[[Player]:[Player]],0),MATCH(FPL_Combined[[#Headers],[Gameweek 38]],FPL_Fixtures_Extract[#Headers],0)),3))</f>
        <v>LEI(H)</v>
      </c>
    </row>
    <row r="288" spans="1:39" x14ac:dyDescent="0.45">
      <c r="A288" t="s">
        <v>410</v>
      </c>
      <c r="B288" t="str">
        <f ca="1">IF(RIGHT(FPL_Combined[[#Headers],[Gameweek 01]],2)&lt;$B$622,INDEX(FPL_Results_Extract[Gameweek 01],MATCH($A288,FPL_Results_Extract[[Player]:[Player]],0)),INDEX(Team_Key[[Abbreviation]:[Abbreviation]],MATCH(LEFT(INDEX(FPL_Fixtures_Extract[],MATCH($A288,FPL_Fixtures_Extract[[Player]:[Player]],0),MATCH(FPL_Combined[[#Headers],[Gameweek 01]],FPL_Fixtures_Extract[#Headers],0)),LEN(INDEX(FPL_Fixtures_Extract[],MATCH($A288,FPL_Fixtures_Extract[[Player]:[Player]],0),MATCH(FPL_Combined[[#Headers],[Gameweek 01]],FPL_Fixtures_Extract[#Headers],0)))-4),Team_Key[[Full Name]:[Full Name]],0))&amp;RIGHT(INDEX(FPL_Fixtures_Extract[],MATCH($A288,FPL_Fixtures_Extract[[Player]:[Player]],0),MATCH(FPL_Combined[[#Headers],[Gameweek 01]],FPL_Fixtures_Extract[#Headers],0)),3))</f>
        <v>N/A</v>
      </c>
      <c r="C288" t="str">
        <f ca="1">IF(RIGHT(FPL_Combined[[#Headers],[Gameweek 02]],2)&lt;$B$622,INDEX(FPL_Results_Extract[Gameweek 02],MATCH($A288,FPL_Results_Extract[[Player]:[Player]],0)),INDEX(Team_Key[[Abbreviation]:[Abbreviation]],MATCH(LEFT(INDEX(FPL_Fixtures_Extract[],MATCH($A288,FPL_Fixtures_Extract[[Player]:[Player]],0),MATCH(FPL_Combined[[#Headers],[Gameweek 02]],FPL_Fixtures_Extract[#Headers],0)),LEN(INDEX(FPL_Fixtures_Extract[],MATCH($A288,FPL_Fixtures_Extract[[Player]:[Player]],0),MATCH(FPL_Combined[[#Headers],[Gameweek 02]],FPL_Fixtures_Extract[#Headers],0)))-4),Team_Key[[Full Name]:[Full Name]],0))&amp;RIGHT(INDEX(FPL_Fixtures_Extract[],MATCH($A288,FPL_Fixtures_Extract[[Player]:[Player]],0),MATCH(FPL_Combined[[#Headers],[Gameweek 02]],FPL_Fixtures_Extract[#Headers],0)),3))</f>
        <v>N/A</v>
      </c>
      <c r="D288" t="str">
        <f ca="1">IF(RIGHT(FPL_Combined[[#Headers],[Gameweek 03]],2)&lt;$B$622,INDEX(FPL_Results_Extract[Gameweek 03],MATCH($A288,FPL_Results_Extract[[Player]:[Player]],0)),INDEX(Team_Key[[Abbreviation]:[Abbreviation]],MATCH(LEFT(INDEX(FPL_Fixtures_Extract[],MATCH($A288,FPL_Fixtures_Extract[[Player]:[Player]],0),MATCH(FPL_Combined[[#Headers],[Gameweek 03]],FPL_Fixtures_Extract[#Headers],0)),LEN(INDEX(FPL_Fixtures_Extract[],MATCH($A288,FPL_Fixtures_Extract[[Player]:[Player]],0),MATCH(FPL_Combined[[#Headers],[Gameweek 03]],FPL_Fixtures_Extract[#Headers],0)))-4),Team_Key[[Full Name]:[Full Name]],0))&amp;RIGHT(INDEX(FPL_Fixtures_Extract[],MATCH($A288,FPL_Fixtures_Extract[[Player]:[Player]],0),MATCH(FPL_Combined[[#Headers],[Gameweek 03]],FPL_Fixtures_Extract[#Headers],0)),3))</f>
        <v>N/A</v>
      </c>
      <c r="E288" t="str">
        <f ca="1">IF(RIGHT(FPL_Combined[[#Headers],[Gameweek 04]],2)&lt;$B$622,INDEX(FPL_Results_Extract[Gameweek 04],MATCH($A288,FPL_Results_Extract[[Player]:[Player]],0)),INDEX(Team_Key[[Abbreviation]:[Abbreviation]],MATCH(LEFT(INDEX(FPL_Fixtures_Extract[],MATCH($A288,FPL_Fixtures_Extract[[Player]:[Player]],0),MATCH(FPL_Combined[[#Headers],[Gameweek 04]],FPL_Fixtures_Extract[#Headers],0)),LEN(INDEX(FPL_Fixtures_Extract[],MATCH($A288,FPL_Fixtures_Extract[[Player]:[Player]],0),MATCH(FPL_Combined[[#Headers],[Gameweek 04]],FPL_Fixtures_Extract[#Headers],0)))-4),Team_Key[[Full Name]:[Full Name]],0))&amp;RIGHT(INDEX(FPL_Fixtures_Extract[],MATCH($A288,FPL_Fixtures_Extract[[Player]:[Player]],0),MATCH(FPL_Combined[[#Headers],[Gameweek 04]],FPL_Fixtures_Extract[#Headers],0)),3))</f>
        <v>N/A</v>
      </c>
      <c r="F288" t="str">
        <f ca="1">IF(RIGHT(FPL_Combined[[#Headers],[Gameweek 05]],2)&lt;$B$622,INDEX(FPL_Results_Extract[Gameweek 05],MATCH($A288,FPL_Results_Extract[[Player]:[Player]],0)),INDEX(Team_Key[[Abbreviation]:[Abbreviation]],MATCH(LEFT(INDEX(FPL_Fixtures_Extract[],MATCH($A288,FPL_Fixtures_Extract[[Player]:[Player]],0),MATCH(FPL_Combined[[#Headers],[Gameweek 05]],FPL_Fixtures_Extract[#Headers],0)),LEN(INDEX(FPL_Fixtures_Extract[],MATCH($A288,FPL_Fixtures_Extract[[Player]:[Player]],0),MATCH(FPL_Combined[[#Headers],[Gameweek 05]],FPL_Fixtures_Extract[#Headers],0)))-4),Team_Key[[Full Name]:[Full Name]],0))&amp;RIGHT(INDEX(FPL_Fixtures_Extract[],MATCH($A288,FPL_Fixtures_Extract[[Player]:[Player]],0),MATCH(FPL_Combined[[#Headers],[Gameweek 05]],FPL_Fixtures_Extract[#Headers],0)),3))</f>
        <v>N/A</v>
      </c>
      <c r="G288" t="str">
        <f ca="1">IF(RIGHT(FPL_Combined[[#Headers],[Gameweek 06]],2)&lt;$B$622,INDEX(FPL_Results_Extract[Gameweek 06],MATCH($A288,FPL_Results_Extract[[Player]:[Player]],0)),INDEX(Team_Key[[Abbreviation]:[Abbreviation]],MATCH(LEFT(INDEX(FPL_Fixtures_Extract[],MATCH($A288,FPL_Fixtures_Extract[[Player]:[Player]],0),MATCH(FPL_Combined[[#Headers],[Gameweek 06]],FPL_Fixtures_Extract[#Headers],0)),LEN(INDEX(FPL_Fixtures_Extract[],MATCH($A288,FPL_Fixtures_Extract[[Player]:[Player]],0),MATCH(FPL_Combined[[#Headers],[Gameweek 06]],FPL_Fixtures_Extract[#Headers],0)))-4),Team_Key[[Full Name]:[Full Name]],0))&amp;RIGHT(INDEX(FPL_Fixtures_Extract[],MATCH($A288,FPL_Fixtures_Extract[[Player]:[Player]],0),MATCH(FPL_Combined[[#Headers],[Gameweek 06]],FPL_Fixtures_Extract[#Headers],0)),3))</f>
        <v>N/A</v>
      </c>
      <c r="H288" t="str">
        <f ca="1">IF(RIGHT(FPL_Combined[[#Headers],[Gameweek 07]],2)&lt;$B$622,INDEX(FPL_Results_Extract[Gameweek 07],MATCH($A288,FPL_Results_Extract[[Player]:[Player]],0)),INDEX(Team_Key[[Abbreviation]:[Abbreviation]],MATCH(LEFT(INDEX(FPL_Fixtures_Extract[],MATCH($A288,FPL_Fixtures_Extract[[Player]:[Player]],0),MATCH(FPL_Combined[[#Headers],[Gameweek 07]],FPL_Fixtures_Extract[#Headers],0)),LEN(INDEX(FPL_Fixtures_Extract[],MATCH($A288,FPL_Fixtures_Extract[[Player]:[Player]],0),MATCH(FPL_Combined[[#Headers],[Gameweek 07]],FPL_Fixtures_Extract[#Headers],0)))-4),Team_Key[[Full Name]:[Full Name]],0))&amp;RIGHT(INDEX(FPL_Fixtures_Extract[],MATCH($A288,FPL_Fixtures_Extract[[Player]:[Player]],0),MATCH(FPL_Combined[[#Headers],[Gameweek 07]],FPL_Fixtures_Extract[#Headers],0)),3))</f>
        <v>N/A</v>
      </c>
      <c r="I288" t="str">
        <f ca="1">IF(RIGHT(FPL_Combined[[#Headers],[Gameweek 08]],2)&lt;$B$622,INDEX(FPL_Results_Extract[Gameweek 08],MATCH($A288,FPL_Results_Extract[[Player]:[Player]],0)),INDEX(Team_Key[[Abbreviation]:[Abbreviation]],MATCH(LEFT(INDEX(FPL_Fixtures_Extract[],MATCH($A288,FPL_Fixtures_Extract[[Player]:[Player]],0),MATCH(FPL_Combined[[#Headers],[Gameweek 08]],FPL_Fixtures_Extract[#Headers],0)),LEN(INDEX(FPL_Fixtures_Extract[],MATCH($A288,FPL_Fixtures_Extract[[Player]:[Player]],0),MATCH(FPL_Combined[[#Headers],[Gameweek 08]],FPL_Fixtures_Extract[#Headers],0)))-4),Team_Key[[Full Name]:[Full Name]],0))&amp;RIGHT(INDEX(FPL_Fixtures_Extract[],MATCH($A288,FPL_Fixtures_Extract[[Player]:[Player]],0),MATCH(FPL_Combined[[#Headers],[Gameweek 08]],FPL_Fixtures_Extract[#Headers],0)),3))</f>
        <v>N/A</v>
      </c>
      <c r="J288" t="str">
        <f ca="1">IF(RIGHT(FPL_Combined[[#Headers],[Gameweek 09]],2)&lt;$B$622,INDEX(FPL_Results_Extract[Gameweek 09],MATCH($A288,FPL_Results_Extract[[Player]:[Player]],0)),INDEX(Team_Key[[Abbreviation]:[Abbreviation]],MATCH(LEFT(INDEX(FPL_Fixtures_Extract[],MATCH($A288,FPL_Fixtures_Extract[[Player]:[Player]],0),MATCH(FPL_Combined[[#Headers],[Gameweek 09]],FPL_Fixtures_Extract[#Headers],0)),LEN(INDEX(FPL_Fixtures_Extract[],MATCH($A288,FPL_Fixtures_Extract[[Player]:[Player]],0),MATCH(FPL_Combined[[#Headers],[Gameweek 09]],FPL_Fixtures_Extract[#Headers],0)))-4),Team_Key[[Full Name]:[Full Name]],0))&amp;RIGHT(INDEX(FPL_Fixtures_Extract[],MATCH($A288,FPL_Fixtures_Extract[[Player]:[Player]],0),MATCH(FPL_Combined[[#Headers],[Gameweek 09]],FPL_Fixtures_Extract[#Headers],0)),3))</f>
        <v>N/A</v>
      </c>
      <c r="K288" t="str">
        <f ca="1">IF(RIGHT(FPL_Combined[[#Headers],[Gameweek 10]],2)&lt;$B$622,INDEX(FPL_Results_Extract[Gameweek 10],MATCH($A288,FPL_Results_Extract[[Player]:[Player]],0)),INDEX(Team_Key[[Abbreviation]:[Abbreviation]],MATCH(LEFT(INDEX(FPL_Fixtures_Extract[],MATCH($A288,FPL_Fixtures_Extract[[Player]:[Player]],0),MATCH(FPL_Combined[[#Headers],[Gameweek 10]],FPL_Fixtures_Extract[#Headers],0)),LEN(INDEX(FPL_Fixtures_Extract[],MATCH($A288,FPL_Fixtures_Extract[[Player]:[Player]],0),MATCH(FPL_Combined[[#Headers],[Gameweek 10]],FPL_Fixtures_Extract[#Headers],0)))-4),Team_Key[[Full Name]:[Full Name]],0))&amp;RIGHT(INDEX(FPL_Fixtures_Extract[],MATCH($A288,FPL_Fixtures_Extract[[Player]:[Player]],0),MATCH(FPL_Combined[[#Headers],[Gameweek 10]],FPL_Fixtures_Extract[#Headers],0)),3))</f>
        <v>N/A</v>
      </c>
      <c r="L288" t="str">
        <f ca="1">IF(RIGHT(FPL_Combined[[#Headers],[Gameweek 11]],2)&lt;$B$622,INDEX(FPL_Results_Extract[Gameweek 11],MATCH($A288,FPL_Results_Extract[[Player]:[Player]],0)),INDEX(Team_Key[[Abbreviation]:[Abbreviation]],MATCH(LEFT(INDEX(FPL_Fixtures_Extract[],MATCH($A288,FPL_Fixtures_Extract[[Player]:[Player]],0),MATCH(FPL_Combined[[#Headers],[Gameweek 11]],FPL_Fixtures_Extract[#Headers],0)),LEN(INDEX(FPL_Fixtures_Extract[],MATCH($A288,FPL_Fixtures_Extract[[Player]:[Player]],0),MATCH(FPL_Combined[[#Headers],[Gameweek 11]],FPL_Fixtures_Extract[#Headers],0)))-4),Team_Key[[Full Name]:[Full Name]],0))&amp;RIGHT(INDEX(FPL_Fixtures_Extract[],MATCH($A288,FPL_Fixtures_Extract[[Player]:[Player]],0),MATCH(FPL_Combined[[#Headers],[Gameweek 11]],FPL_Fixtures_Extract[#Headers],0)),3))</f>
        <v>SWA(A) 3-0</v>
      </c>
      <c r="M288" t="str">
        <f ca="1">IF(RIGHT(FPL_Combined[[#Headers],[Gameweek 12]],2)&lt;$B$622,INDEX(FPL_Results_Extract[Gameweek 12],MATCH($A288,FPL_Results_Extract[[Player]:[Player]],0)),INDEX(Team_Key[[Abbreviation]:[Abbreviation]],MATCH(LEFT(INDEX(FPL_Fixtures_Extract[],MATCH($A288,FPL_Fixtures_Extract[[Player]:[Player]],0),MATCH(FPL_Combined[[#Headers],[Gameweek 12]],FPL_Fixtures_Extract[#Headers],0)),LEN(INDEX(FPL_Fixtures_Extract[],MATCH($A288,FPL_Fixtures_Extract[[Player]:[Player]],0),MATCH(FPL_Combined[[#Headers],[Gameweek 12]],FPL_Fixtures_Extract[#Headers],0)))-4),Team_Key[[Full Name]:[Full Name]],0))&amp;RIGHT(INDEX(FPL_Fixtures_Extract[],MATCH($A288,FPL_Fixtures_Extract[[Player]:[Player]],0),MATCH(FPL_Combined[[#Headers],[Gameweek 12]],FPL_Fixtures_Extract[#Headers],0)),3))</f>
        <v>TOT(H) 1-1</v>
      </c>
      <c r="N288" t="str">
        <f ca="1">IF(RIGHT(FPL_Combined[[#Headers],[Gameweek 13]],2)&lt;$B$622,INDEX(FPL_Results_Extract[Gameweek 13],MATCH($A288,FPL_Results_Extract[[Player]:[Player]],0)),INDEX(Team_Key[[Abbreviation]:[Abbreviation]],MATCH(LEFT(INDEX(FPL_Fixtures_Extract[],MATCH($A288,FPL_Fixtures_Extract[[Player]:[Player]],0),MATCH(FPL_Combined[[#Headers],[Gameweek 13]],FPL_Fixtures_Extract[#Headers],0)),LEN(INDEX(FPL_Fixtures_Extract[],MATCH($A288,FPL_Fixtures_Extract[[Player]:[Player]],0),MATCH(FPL_Combined[[#Headers],[Gameweek 13]],FPL_Fixtures_Extract[#Headers],0)))-4),Team_Key[[Full Name]:[Full Name]],0))&amp;RIGHT(INDEX(FPL_Fixtures_Extract[],MATCH($A288,FPL_Fixtures_Extract[[Player]:[Player]],0),MATCH(FPL_Combined[[#Headers],[Gameweek 13]],FPL_Fixtures_Extract[#Headers],0)),3))</f>
        <v>WBA(A) 1-2</v>
      </c>
      <c r="O288" t="str">
        <f ca="1">IF(RIGHT(FPL_Combined[[#Headers],[Gameweek 14]],2)&lt;$B$622,INDEX(FPL_Results_Extract[Gameweek 14],MATCH($A288,FPL_Results_Extract[[Player]:[Player]],0)),INDEX(Team_Key[[Abbreviation]:[Abbreviation]],MATCH(LEFT(INDEX(FPL_Fixtures_Extract[],MATCH($A288,FPL_Fixtures_Extract[[Player]:[Player]],0),MATCH(FPL_Combined[[#Headers],[Gameweek 14]],FPL_Fixtures_Extract[#Headers],0)),LEN(INDEX(FPL_Fixtures_Extract[],MATCH($A288,FPL_Fixtures_Extract[[Player]:[Player]],0),MATCH(FPL_Combined[[#Headers],[Gameweek 14]],FPL_Fixtures_Extract[#Headers],0)))-4),Team_Key[[Full Name]:[Full Name]],0))&amp;RIGHT(INDEX(FPL_Fixtures_Extract[],MATCH($A288,FPL_Fixtures_Extract[[Player]:[Player]],0),MATCH(FPL_Combined[[#Headers],[Gameweek 14]],FPL_Fixtures_Extract[#Headers],0)),3))</f>
        <v>NOR(A) 1-1</v>
      </c>
      <c r="P288" t="str">
        <f ca="1">IF(RIGHT(FPL_Combined[[#Headers],[Gameweek 15]],2)&lt;$B$622,INDEX(FPL_Results_Extract[Gameweek 15],MATCH($A288,FPL_Results_Extract[[Player]:[Player]],0)),INDEX(Team_Key[[Abbreviation]:[Abbreviation]],MATCH(LEFT(INDEX(FPL_Fixtures_Extract[],MATCH($A288,FPL_Fixtures_Extract[[Player]:[Player]],0),MATCH(FPL_Combined[[#Headers],[Gameweek 15]],FPL_Fixtures_Extract[#Headers],0)),LEN(INDEX(FPL_Fixtures_Extract[],MATCH($A288,FPL_Fixtures_Extract[[Player]:[Player]],0),MATCH(FPL_Combined[[#Headers],[Gameweek 15]],FPL_Fixtures_Extract[#Headers],0)))-4),Team_Key[[Full Name]:[Full Name]],0))&amp;RIGHT(INDEX(FPL_Fixtures_Extract[],MATCH($A288,FPL_Fixtures_Extract[[Player]:[Player]],0),MATCH(FPL_Combined[[#Headers],[Gameweek 15]],FPL_Fixtures_Extract[#Headers],0)),3))</f>
        <v>SUN(H) 3-1</v>
      </c>
      <c r="Q288" t="str">
        <f ca="1">IF(RIGHT(FPL_Combined[[#Headers],[Gameweek 16]],2)&lt;$B$622,INDEX(FPL_Results_Extract[Gameweek 16],MATCH($A288,FPL_Results_Extract[[Player]:[Player]],0)),INDEX(Team_Key[[Abbreviation]:[Abbreviation]],MATCH(LEFT(INDEX(FPL_Fixtures_Extract[],MATCH($A288,FPL_Fixtures_Extract[[Player]:[Player]],0),MATCH(FPL_Combined[[#Headers],[Gameweek 16]],FPL_Fixtures_Extract[#Headers],0)),LEN(INDEX(FPL_Fixtures_Extract[],MATCH($A288,FPL_Fixtures_Extract[[Player]:[Player]],0),MATCH(FPL_Combined[[#Headers],[Gameweek 16]],FPL_Fixtures_Extract[#Headers],0)))-4),Team_Key[[Full Name]:[Full Name]],0))&amp;RIGHT(INDEX(FPL_Fixtures_Extract[],MATCH($A288,FPL_Fixtures_Extract[[Player]:[Player]],0),MATCH(FPL_Combined[[#Headers],[Gameweek 16]],FPL_Fixtures_Extract[#Headers],0)),3))</f>
        <v>AVL(A) 2-0</v>
      </c>
      <c r="R288" t="str">
        <f ca="1">IF(RIGHT(FPL_Combined[[#Headers],[Gameweek 17]],2)&lt;$B$622,INDEX(FPL_Results_Extract[Gameweek 17],MATCH($A288,FPL_Results_Extract[[Player]:[Player]],0)),INDEX(Team_Key[[Abbreviation]:[Abbreviation]],MATCH(LEFT(INDEX(FPL_Fixtures_Extract[],MATCH($A288,FPL_Fixtures_Extract[[Player]:[Player]],0),MATCH(FPL_Combined[[#Headers],[Gameweek 17]],FPL_Fixtures_Extract[#Headers],0)),LEN(INDEX(FPL_Fixtures_Extract[],MATCH($A288,FPL_Fixtures_Extract[[Player]:[Player]],0),MATCH(FPL_Combined[[#Headers],[Gameweek 17]],FPL_Fixtures_Extract[#Headers],0)))-4),Team_Key[[Full Name]:[Full Name]],0))&amp;RIGHT(INDEX(FPL_Fixtures_Extract[],MATCH($A288,FPL_Fixtures_Extract[[Player]:[Player]],0),MATCH(FPL_Combined[[#Headers],[Gameweek 17]],FPL_Fixtures_Extract[#Headers],0)),3))</f>
        <v>MCI(H) 2-1</v>
      </c>
      <c r="S288" t="str">
        <f ca="1">IF(RIGHT(FPL_Combined[[#Headers],[Gameweek 18]],2)&lt;$B$622,INDEX(FPL_Results_Extract[Gameweek 18],MATCH($A288,FPL_Results_Extract[[Player]:[Player]],0)),INDEX(Team_Key[[Abbreviation]:[Abbreviation]],MATCH(LEFT(INDEX(FPL_Fixtures_Extract[],MATCH($A288,FPL_Fixtures_Extract[[Player]:[Player]],0),MATCH(FPL_Combined[[#Headers],[Gameweek 18]],FPL_Fixtures_Extract[#Headers],0)),LEN(INDEX(FPL_Fixtures_Extract[],MATCH($A288,FPL_Fixtures_Extract[[Player]:[Player]],0),MATCH(FPL_Combined[[#Headers],[Gameweek 18]],FPL_Fixtures_Extract[#Headers],0)))-4),Team_Key[[Full Name]:[Full Name]],0))&amp;RIGHT(INDEX(FPL_Fixtures_Extract[],MATCH($A288,FPL_Fixtures_Extract[[Player]:[Player]],0),MATCH(FPL_Combined[[#Headers],[Gameweek 18]],FPL_Fixtures_Extract[#Headers],0)),3))</f>
        <v>SOU(A) 0-4</v>
      </c>
      <c r="T288" t="str">
        <f ca="1">IF(RIGHT(FPL_Combined[[#Headers],[Gameweek 19]],2)&lt;$B$622,INDEX(FPL_Results_Extract[Gameweek 19],MATCH($A288,FPL_Results_Extract[[Player]:[Player]],0)),INDEX(Team_Key[[Abbreviation]:[Abbreviation]],MATCH(LEFT(INDEX(FPL_Fixtures_Extract[],MATCH($A288,FPL_Fixtures_Extract[[Player]:[Player]],0),MATCH(FPL_Combined[[#Headers],[Gameweek 19]],FPL_Fixtures_Extract[#Headers],0)),LEN(INDEX(FPL_Fixtures_Extract[],MATCH($A288,FPL_Fixtures_Extract[[Player]:[Player]],0),MATCH(FPL_Combined[[#Headers],[Gameweek 19]],FPL_Fixtures_Extract[#Headers],0)))-4),Team_Key[[Full Name]:[Full Name]],0))&amp;RIGHT(INDEX(FPL_Fixtures_Extract[],MATCH($A288,FPL_Fixtures_Extract[[Player]:[Player]],0),MATCH(FPL_Combined[[#Headers],[Gameweek 19]],FPL_Fixtures_Extract[#Headers],0)),3))</f>
        <v>BOU(H) 2-0</v>
      </c>
      <c r="U288" t="str">
        <f ca="1">IF(RIGHT(FPL_Combined[[#Headers],[Gameweek 20]],2)&lt;$B$622,INDEX(FPL_Results_Extract[Gameweek 20],MATCH($A288,FPL_Results_Extract[[Player]:[Player]],0)),INDEX(Team_Key[[Abbreviation]:[Abbreviation]],MATCH(LEFT(INDEX(FPL_Fixtures_Extract[],MATCH($A288,FPL_Fixtures_Extract[[Player]:[Player]],0),MATCH(FPL_Combined[[#Headers],[Gameweek 20]],FPL_Fixtures_Extract[#Headers],0)),LEN(INDEX(FPL_Fixtures_Extract[],MATCH($A288,FPL_Fixtures_Extract[[Player]:[Player]],0),MATCH(FPL_Combined[[#Headers],[Gameweek 20]],FPL_Fixtures_Extract[#Headers],0)))-4),Team_Key[[Full Name]:[Full Name]],0))&amp;RIGHT(INDEX(FPL_Fixtures_Extract[],MATCH($A288,FPL_Fixtures_Extract[[Player]:[Player]],0),MATCH(FPL_Combined[[#Headers],[Gameweek 20]],FPL_Fixtures_Extract[#Headers],0)),3))</f>
        <v>NEW(H) 1-0</v>
      </c>
      <c r="V288" t="str">
        <f ca="1">IF(RIGHT(FPL_Combined[[#Headers],[Gameweek 21]],2)&lt;$B$622,INDEX(FPL_Results_Extract[Gameweek 21],MATCH($A288,FPL_Results_Extract[[Player]:[Player]],0)),INDEX(Team_Key[[Abbreviation]:[Abbreviation]],MATCH(LEFT(INDEX(FPL_Fixtures_Extract[],MATCH($A288,FPL_Fixtures_Extract[[Player]:[Player]],0),MATCH(FPL_Combined[[#Headers],[Gameweek 21]],FPL_Fixtures_Extract[#Headers],0)),LEN(INDEX(FPL_Fixtures_Extract[],MATCH($A288,FPL_Fixtures_Extract[[Player]:[Player]],0),MATCH(FPL_Combined[[#Headers],[Gameweek 21]],FPL_Fixtures_Extract[#Headers],0)))-4),Team_Key[[Full Name]:[Full Name]],0))&amp;RIGHT(INDEX(FPL_Fixtures_Extract[],MATCH($A288,FPL_Fixtures_Extract[[Player]:[Player]],0),MATCH(FPL_Combined[[#Headers],[Gameweek 21]],FPL_Fixtures_Extract[#Headers],0)),3))</f>
        <v>LIV(A) 3-3</v>
      </c>
      <c r="W288" t="str">
        <f ca="1">IF(RIGHT(FPL_Combined[[#Headers],[Gameweek 22]],2)&lt;$B$622,INDEX(FPL_Results_Extract[Gameweek 22],MATCH($A288,FPL_Results_Extract[[Player]:[Player]],0)),INDEX(Team_Key[[Abbreviation]:[Abbreviation]],MATCH(LEFT(INDEX(FPL_Fixtures_Extract[],MATCH($A288,FPL_Fixtures_Extract[[Player]:[Player]],0),MATCH(FPL_Combined[[#Headers],[Gameweek 22]],FPL_Fixtures_Extract[#Headers],0)),LEN(INDEX(FPL_Fixtures_Extract[],MATCH($A288,FPL_Fixtures_Extract[[Player]:[Player]],0),MATCH(FPL_Combined[[#Headers],[Gameweek 22]],FPL_Fixtures_Extract[#Headers],0)))-4),Team_Key[[Full Name]:[Full Name]],0))&amp;RIGHT(INDEX(FPL_Fixtures_Extract[],MATCH($A288,FPL_Fixtures_Extract[[Player]:[Player]],0),MATCH(FPL_Combined[[#Headers],[Gameweek 22]],FPL_Fixtures_Extract[#Headers],0)),3))</f>
        <v>STK(A) 0-0</v>
      </c>
      <c r="X288" t="str">
        <f ca="1">IF(RIGHT(FPL_Combined[[#Headers],[Gameweek 23]],2)&lt;$B$622,INDEX(FPL_Results_Extract[Gameweek 23],MATCH($A288,FPL_Results_Extract[[Player]:[Player]],0)),INDEX(Team_Key[[Abbreviation]:[Abbreviation]],MATCH(LEFT(INDEX(FPL_Fixtures_Extract[],MATCH($A288,FPL_Fixtures_Extract[[Player]:[Player]],0),MATCH(FPL_Combined[[#Headers],[Gameweek 23]],FPL_Fixtures_Extract[#Headers],0)),LEN(INDEX(FPL_Fixtures_Extract[],MATCH($A288,FPL_Fixtures_Extract[[Player]:[Player]],0),MATCH(FPL_Combined[[#Headers],[Gameweek 23]],FPL_Fixtures_Extract[#Headers],0)))-4),Team_Key[[Full Name]:[Full Name]],0))&amp;RIGHT(INDEX(FPL_Fixtures_Extract[],MATCH($A288,FPL_Fixtures_Extract[[Player]:[Player]],0),MATCH(FPL_Combined[[#Headers],[Gameweek 23]],FPL_Fixtures_Extract[#Headers],0)),3))</f>
        <v>CHE(H) 0-1</v>
      </c>
      <c r="Y288" t="str">
        <f ca="1">IF(RIGHT(FPL_Combined[[#Headers],[Gameweek 24]],2)&lt;$B$622,INDEX(FPL_Results_Extract[Team],MATCH($A288,FPL_Results_Extract[[Player]:[Player]],0)),INDEX(Team_Key[[Abbreviation]:[Abbreviation]],MATCH(LEFT(INDEX(FPL_Fixtures_Extract[],MATCH($A288,FPL_Fixtures_Extract[[Player]:[Player]],0),MATCH(FPL_Combined[[#Headers],[Gameweek 24]],FPL_Fixtures_Extract[#Headers],0)),LEN(INDEX(FPL_Fixtures_Extract[],MATCH($A288,FPL_Fixtures_Extract[[Player]:[Player]],0),MATCH(FPL_Combined[[#Headers],[Gameweek 24]],FPL_Fixtures_Extract[#Headers],0)))-4),Team_Key[[Full Name]:[Full Name]],0))&amp;RIGHT(INDEX(FPL_Fixtures_Extract[],MATCH($A288,FPL_Fixtures_Extract[[Player]:[Player]],0),MATCH(FPL_Combined[[#Headers],[Gameweek 24]],FPL_Fixtures_Extract[#Headers],0)),3))</f>
        <v>ARS</v>
      </c>
      <c r="Z288" t="str">
        <f ca="1">IF(RIGHT(FPL_Combined[[#Headers],[Gameweek 25]],2)&lt;$B$622,INDEX(FPL_Results_Extract[Player],MATCH($A288,FPL_Results_Extract[[Player]:[Player]],0)),INDEX(Team_Key[[Abbreviation]:[Abbreviation]],MATCH(LEFT(INDEX(FPL_Fixtures_Extract[],MATCH($A288,FPL_Fixtures_Extract[[Player]:[Player]],0),MATCH(FPL_Combined[[#Headers],[Gameweek 25]],FPL_Fixtures_Extract[#Headers],0)),LEN(INDEX(FPL_Fixtures_Extract[],MATCH($A288,FPL_Fixtures_Extract[[Player]:[Player]],0),MATCH(FPL_Combined[[#Headers],[Gameweek 25]],FPL_Fixtures_Extract[#Headers],0)))-4),Team_Key[[Full Name]:[Full Name]],0))&amp;RIGHT(INDEX(FPL_Fixtures_Extract[],MATCH($A288,FPL_Fixtures_Extract[[Player]:[Player]],0),MATCH(FPL_Combined[[#Headers],[Gameweek 25]],FPL_Fixtures_Extract[#Headers],0)),3))</f>
        <v>Iwobi</v>
      </c>
      <c r="AA288" t="str">
        <f ca="1">IF(RIGHT(FPL_Combined[[#Headers],[Gameweek 26]],2)&lt;$B$622,INDEX(FPL_Results_Extract[Gameweek 01],MATCH($A288,FPL_Results_Extract[[Player]:[Player]],0)),INDEX(Team_Key[[Abbreviation]:[Abbreviation]],MATCH(LEFT(INDEX(FPL_Fixtures_Extract[],MATCH($A288,FPL_Fixtures_Extract[[Player]:[Player]],0),MATCH(FPL_Combined[[#Headers],[Gameweek 26]],FPL_Fixtures_Extract[#Headers],0)),LEN(INDEX(FPL_Fixtures_Extract[],MATCH($A288,FPL_Fixtures_Extract[[Player]:[Player]],0),MATCH(FPL_Combined[[#Headers],[Gameweek 26]],FPL_Fixtures_Extract[#Headers],0)))-4),Team_Key[[Full Name]:[Full Name]],0))&amp;RIGHT(INDEX(FPL_Fixtures_Extract[],MATCH($A288,FPL_Fixtures_Extract[[Player]:[Player]],0),MATCH(FPL_Combined[[#Headers],[Gameweek 26]],FPL_Fixtures_Extract[#Headers],0)),3))</f>
        <v>N/A</v>
      </c>
      <c r="AB288" t="str">
        <f ca="1">IF(RIGHT(FPL_Combined[[#Headers],[Gameweek 27]],2)&lt;$B$622,INDEX(FPL_Results_Extract[Gameweek 02],MATCH($A288,FPL_Results_Extract[[Player]:[Player]],0)),INDEX(Team_Key[[Abbreviation]:[Abbreviation]],MATCH(LEFT(INDEX(FPL_Fixtures_Extract[],MATCH($A288,FPL_Fixtures_Extract[[Player]:[Player]],0),MATCH(FPL_Combined[[#Headers],[Gameweek 27]],FPL_Fixtures_Extract[#Headers],0)),LEN(INDEX(FPL_Fixtures_Extract[],MATCH($A288,FPL_Fixtures_Extract[[Player]:[Player]],0),MATCH(FPL_Combined[[#Headers],[Gameweek 27]],FPL_Fixtures_Extract[#Headers],0)))-4),Team_Key[[Full Name]:[Full Name]],0))&amp;RIGHT(INDEX(FPL_Fixtures_Extract[],MATCH($A288,FPL_Fixtures_Extract[[Player]:[Player]],0),MATCH(FPL_Combined[[#Headers],[Gameweek 27]],FPL_Fixtures_Extract[#Headers],0)),3))</f>
        <v>N/A</v>
      </c>
      <c r="AC288" t="str">
        <f ca="1">IF(RIGHT(FPL_Combined[[#Headers],[Gameweek 28]],2)&lt;$B$622,INDEX(FPL_Results_Extract[Gameweek 03],MATCH($A288,FPL_Results_Extract[[Player]:[Player]],0)),INDEX(Team_Key[[Abbreviation]:[Abbreviation]],MATCH(LEFT(INDEX(FPL_Fixtures_Extract[],MATCH($A288,FPL_Fixtures_Extract[[Player]:[Player]],0),MATCH(FPL_Combined[[#Headers],[Gameweek 28]],FPL_Fixtures_Extract[#Headers],0)),LEN(INDEX(FPL_Fixtures_Extract[],MATCH($A288,FPL_Fixtures_Extract[[Player]:[Player]],0),MATCH(FPL_Combined[[#Headers],[Gameweek 28]],FPL_Fixtures_Extract[#Headers],0)))-4),Team_Key[[Full Name]:[Full Name]],0))&amp;RIGHT(INDEX(FPL_Fixtures_Extract[],MATCH($A288,FPL_Fixtures_Extract[[Player]:[Player]],0),MATCH(FPL_Combined[[#Headers],[Gameweek 28]],FPL_Fixtures_Extract[#Headers],0)),3))</f>
        <v>N/A</v>
      </c>
      <c r="AD288" t="str">
        <f ca="1">IF(RIGHT(FPL_Combined[[#Headers],[Gameweek 29]],2)&lt;$B$622,INDEX(FPL_Results_Extract[Gameweek 04],MATCH($A288,FPL_Results_Extract[[Player]:[Player]],0)),INDEX(Team_Key[[Abbreviation]:[Abbreviation]],MATCH(LEFT(INDEX(FPL_Fixtures_Extract[],MATCH($A288,FPL_Fixtures_Extract[[Player]:[Player]],0),MATCH(FPL_Combined[[#Headers],[Gameweek 29]],FPL_Fixtures_Extract[#Headers],0)),LEN(INDEX(FPL_Fixtures_Extract[],MATCH($A288,FPL_Fixtures_Extract[[Player]:[Player]],0),MATCH(FPL_Combined[[#Headers],[Gameweek 29]],FPL_Fixtures_Extract[#Headers],0)))-4),Team_Key[[Full Name]:[Full Name]],0))&amp;RIGHT(INDEX(FPL_Fixtures_Extract[],MATCH($A288,FPL_Fixtures_Extract[[Player]:[Player]],0),MATCH(FPL_Combined[[#Headers],[Gameweek 29]],FPL_Fixtures_Extract[#Headers],0)),3))</f>
        <v>WBA(H)</v>
      </c>
      <c r="AE288" t="str">
        <f ca="1">IF(RIGHT(FPL_Combined[[#Headers],[Gameweek 30]],2)&lt;$B$622,INDEX(FPL_Results_Extract[Gameweek 05],MATCH($A288,FPL_Results_Extract[[Player]:[Player]],0)),INDEX(Team_Key[[Abbreviation]:[Abbreviation]],MATCH(LEFT(INDEX(FPL_Fixtures_Extract[],MATCH($A288,FPL_Fixtures_Extract[[Player]:[Player]],0),MATCH(FPL_Combined[[#Headers],[Gameweek 30]],FPL_Fixtures_Extract[#Headers],0)),LEN(INDEX(FPL_Fixtures_Extract[],MATCH($A288,FPL_Fixtures_Extract[[Player]:[Player]],0),MATCH(FPL_Combined[[#Headers],[Gameweek 30]],FPL_Fixtures_Extract[#Headers],0)))-4),Team_Key[[Full Name]:[Full Name]],0))&amp;RIGHT(INDEX(FPL_Fixtures_Extract[],MATCH($A288,FPL_Fixtures_Extract[[Player]:[Player]],0),MATCH(FPL_Combined[[#Headers],[Gameweek 30]],FPL_Fixtures_Extract[#Headers],0)),3))</f>
        <v>EVE(A)</v>
      </c>
      <c r="AF288" t="str">
        <f ca="1">IF(RIGHT(FPL_Combined[[#Headers],[Gameweek 31]],2)&lt;$B$622,INDEX(FPL_Results_Extract[Gameweek 06],MATCH($A288,FPL_Results_Extract[[Player]:[Player]],0)),INDEX(Team_Key[[Abbreviation]:[Abbreviation]],MATCH(LEFT(INDEX(FPL_Fixtures_Extract[],MATCH($A288,FPL_Fixtures_Extract[[Player]:[Player]],0),MATCH(FPL_Combined[[#Headers],[Gameweek 31]],FPL_Fixtures_Extract[#Headers],0)),LEN(INDEX(FPL_Fixtures_Extract[],MATCH($A288,FPL_Fixtures_Extract[[Player]:[Player]],0),MATCH(FPL_Combined[[#Headers],[Gameweek 31]],FPL_Fixtures_Extract[#Headers],0)))-4),Team_Key[[Full Name]:[Full Name]],0))&amp;RIGHT(INDEX(FPL_Fixtures_Extract[],MATCH($A288,FPL_Fixtures_Extract[[Player]:[Player]],0),MATCH(FPL_Combined[[#Headers],[Gameweek 31]],FPL_Fixtures_Extract[#Headers],0)),3))</f>
        <v>WAT(H)</v>
      </c>
      <c r="AG288" t="str">
        <f ca="1">IF(RIGHT(FPL_Combined[[#Headers],[Gameweek 32]],2)&lt;$B$622,INDEX(FPL_Results_Extract[Gameweek 07],MATCH($A288,FPL_Results_Extract[[Player]:[Player]],0)),INDEX(Team_Key[[Abbreviation]:[Abbreviation]],MATCH(LEFT(INDEX(FPL_Fixtures_Extract[],MATCH($A288,FPL_Fixtures_Extract[[Player]:[Player]],0),MATCH(FPL_Combined[[#Headers],[Gameweek 32]],FPL_Fixtures_Extract[#Headers],0)),LEN(INDEX(FPL_Fixtures_Extract[],MATCH($A288,FPL_Fixtures_Extract[[Player]:[Player]],0),MATCH(FPL_Combined[[#Headers],[Gameweek 32]],FPL_Fixtures_Extract[#Headers],0)))-4),Team_Key[[Full Name]:[Full Name]],0))&amp;RIGHT(INDEX(FPL_Fixtures_Extract[],MATCH($A288,FPL_Fixtures_Extract[[Player]:[Player]],0),MATCH(FPL_Combined[[#Headers],[Gameweek 32]],FPL_Fixtures_Extract[#Headers],0)),3))</f>
        <v>WHU(A)</v>
      </c>
      <c r="AH288" t="str">
        <f ca="1">IF(RIGHT(FPL_Combined[[#Headers],[Gameweek 33]],2)&lt;$B$622,INDEX(FPL_Results_Extract[Gameweek 08],MATCH($A288,FPL_Results_Extract[[Player]:[Player]],0)),INDEX(Team_Key[[Abbreviation]:[Abbreviation]],MATCH(LEFT(INDEX(FPL_Fixtures_Extract[],MATCH($A288,FPL_Fixtures_Extract[[Player]:[Player]],0),MATCH(FPL_Combined[[#Headers],[Gameweek 33]],FPL_Fixtures_Extract[#Headers],0)),LEN(INDEX(FPL_Fixtures_Extract[],MATCH($A288,FPL_Fixtures_Extract[[Player]:[Player]],0),MATCH(FPL_Combined[[#Headers],[Gameweek 33]],FPL_Fixtures_Extract[#Headers],0)))-4),Team_Key[[Full Name]:[Full Name]],0))&amp;RIGHT(INDEX(FPL_Fixtures_Extract[],MATCH($A288,FPL_Fixtures_Extract[[Player]:[Player]],0),MATCH(FPL_Combined[[#Headers],[Gameweek 33]],FPL_Fixtures_Extract[#Headers],0)),3))</f>
        <v>CRY(H)</v>
      </c>
      <c r="AI288" t="str">
        <f ca="1">IF(RIGHT(FPL_Combined[[#Headers],[Gameweek 34]],2)&lt;$B$622,INDEX(FPL_Results_Extract[Gameweek 09],MATCH($A288,FPL_Results_Extract[[Player]:[Player]],0)),INDEX(Team_Key[[Abbreviation]:[Abbreviation]],MATCH(LEFT(INDEX(FPL_Fixtures_Extract[],MATCH($A288,FPL_Fixtures_Extract[[Player]:[Player]],0),MATCH(FPL_Combined[[#Headers],[Gameweek 34]],FPL_Fixtures_Extract[#Headers],0)),LEN(INDEX(FPL_Fixtures_Extract[],MATCH($A288,FPL_Fixtures_Extract[[Player]:[Player]],0),MATCH(FPL_Combined[[#Headers],[Gameweek 34]],FPL_Fixtures_Extract[#Headers],0)))-4),Team_Key[[Full Name]:[Full Name]],0))&amp;RIGHT(INDEX(FPL_Fixtures_Extract[],MATCH($A288,FPL_Fixtures_Extract[[Player]:[Player]],0),MATCH(FPL_Combined[[#Headers],[Gameweek 34]],FPL_Fixtures_Extract[#Headers],0)),3))</f>
        <v>SUN(A)</v>
      </c>
      <c r="AJ288" t="str">
        <f ca="1">IF(RIGHT(FPL_Combined[[#Headers],[Gameweek 35]],2)&lt;$B$622,INDEX(FPL_Results_Extract[Gameweek 10],MATCH($A288,FPL_Results_Extract[[Player]:[Player]],0)),INDEX(Team_Key[[Abbreviation]:[Abbreviation]],MATCH(LEFT(INDEX(FPL_Fixtures_Extract[],MATCH($A288,FPL_Fixtures_Extract[[Player]:[Player]],0),MATCH(FPL_Combined[[#Headers],[Gameweek 35]],FPL_Fixtures_Extract[#Headers],0)),LEN(INDEX(FPL_Fixtures_Extract[],MATCH($A288,FPL_Fixtures_Extract[[Player]:[Player]],0),MATCH(FPL_Combined[[#Headers],[Gameweek 35]],FPL_Fixtures_Extract[#Headers],0)))-4),Team_Key[[Full Name]:[Full Name]],0))&amp;RIGHT(INDEX(FPL_Fixtures_Extract[],MATCH($A288,FPL_Fixtures_Extract[[Player]:[Player]],0),MATCH(FPL_Combined[[#Headers],[Gameweek 35]],FPL_Fixtures_Extract[#Headers],0)),3))</f>
        <v>NOR(H)</v>
      </c>
      <c r="AK288" t="str">
        <f ca="1">IF(RIGHT(FPL_Combined[[#Headers],[Gameweek 36]],2)&lt;$B$622,INDEX(FPL_Results_Extract[Gameweek 11],MATCH($A288,FPL_Results_Extract[[Player]:[Player]],0)),INDEX(Team_Key[[Abbreviation]:[Abbreviation]],MATCH(LEFT(INDEX(FPL_Fixtures_Extract[],MATCH($A288,FPL_Fixtures_Extract[[Player]:[Player]],0),MATCH(FPL_Combined[[#Headers],[Gameweek 36]],FPL_Fixtures_Extract[#Headers],0)),LEN(INDEX(FPL_Fixtures_Extract[],MATCH($A288,FPL_Fixtures_Extract[[Player]:[Player]],0),MATCH(FPL_Combined[[#Headers],[Gameweek 36]],FPL_Fixtures_Extract[#Headers],0)))-4),Team_Key[[Full Name]:[Full Name]],0))&amp;RIGHT(INDEX(FPL_Fixtures_Extract[],MATCH($A288,FPL_Fixtures_Extract[[Player]:[Player]],0),MATCH(FPL_Combined[[#Headers],[Gameweek 36]],FPL_Fixtures_Extract[#Headers],0)),3))</f>
        <v>MCI(A)</v>
      </c>
      <c r="AL288" t="str">
        <f ca="1">IF(RIGHT(FPL_Combined[[#Headers],[Gameweek 37]],2)&lt;$B$622,INDEX(FPL_Results_Extract[Gameweek 12],MATCH($A288,FPL_Results_Extract[[Player]:[Player]],0)),INDEX(Team_Key[[Abbreviation]:[Abbreviation]],MATCH(LEFT(INDEX(FPL_Fixtures_Extract[],MATCH($A288,FPL_Fixtures_Extract[[Player]:[Player]],0),MATCH(FPL_Combined[[#Headers],[Gameweek 37]],FPL_Fixtures_Extract[#Headers],0)),LEN(INDEX(FPL_Fixtures_Extract[],MATCH($A288,FPL_Fixtures_Extract[[Player]:[Player]],0),MATCH(FPL_Combined[[#Headers],[Gameweek 37]],FPL_Fixtures_Extract[#Headers],0)))-4),Team_Key[[Full Name]:[Full Name]],0))&amp;RIGHT(INDEX(FPL_Fixtures_Extract[],MATCH($A288,FPL_Fixtures_Extract[[Player]:[Player]],0),MATCH(FPL_Combined[[#Headers],[Gameweek 37]],FPL_Fixtures_Extract[#Headers],0)),3))</f>
        <v>AVL(H)</v>
      </c>
      <c r="AM288" t="e">
        <f ca="1">IF(RIGHT(FPL_Combined[[#Headers],[Gameweek 38]],2)&lt;$B$622,INDEX(FPL_Results_Extract[Gameweek 13],MATCH($A288,FPL_Results_Extract[[Player]:[Player]],0)),INDEX(Team_Key[[Abbreviation]:[Abbreviation]],MATCH(LEFT(INDEX(FPL_Fixtures_Extract[],MATCH($A288,FPL_Fixtures_Extract[[Player]:[Player]],0),MATCH(FPL_Combined[[#Headers],[Gameweek 38]],FPL_Fixtures_Extract[#Headers],0)),LEN(INDEX(FPL_Fixtures_Extract[],MATCH($A288,FPL_Fixtures_Extract[[Player]:[Player]],0),MATCH(FPL_Combined[[#Headers],[Gameweek 38]],FPL_Fixtures_Extract[#Headers],0)))-4),Team_Key[[Full Name]:[Full Name]],0))&amp;RIGHT(INDEX(FPL_Fixtures_Extract[],MATCH($A288,FPL_Fixtures_Extract[[Player]:[Player]],0),MATCH(FPL_Combined[[#Headers],[Gameweek 38]],FPL_Fixtures_Extract[#Headers],0)),3))</f>
        <v>#VALUE!</v>
      </c>
    </row>
    <row r="289" spans="1:39" x14ac:dyDescent="0.45">
      <c r="A289" t="s">
        <v>314</v>
      </c>
      <c r="B289" t="str">
        <f ca="1">IF(RIGHT(FPL_Combined[[#Headers],[Gameweek 01]],2)&lt;$B$622,INDEX(FPL_Results_Extract[Gameweek 01],MATCH($A289,FPL_Results_Extract[[Player]:[Player]],0)),INDEX(Team_Key[[Abbreviation]:[Abbreviation]],MATCH(LEFT(INDEX(FPL_Fixtures_Extract[],MATCH($A289,FPL_Fixtures_Extract[[Player]:[Player]],0),MATCH(FPL_Combined[[#Headers],[Gameweek 01]],FPL_Fixtures_Extract[#Headers],0)),LEN(INDEX(FPL_Fixtures_Extract[],MATCH($A289,FPL_Fixtures_Extract[[Player]:[Player]],0),MATCH(FPL_Combined[[#Headers],[Gameweek 01]],FPL_Fixtures_Extract[#Headers],0)))-4),Team_Key[[Full Name]:[Full Name]],0))&amp;RIGHT(INDEX(FPL_Fixtures_Extract[],MATCH($A289,FPL_Fixtures_Extract[[Player]:[Player]],0),MATCH(FPL_Combined[[#Headers],[Gameweek 01]],FPL_Fixtures_Extract[#Headers],0)),3))</f>
        <v>WAT(H) 2-2</v>
      </c>
      <c r="C289" t="str">
        <f ca="1">IF(RIGHT(FPL_Combined[[#Headers],[Gameweek 02]],2)&lt;$B$622,INDEX(FPL_Results_Extract[Gameweek 02],MATCH($A289,FPL_Results_Extract[[Player]:[Player]],0)),INDEX(Team_Key[[Abbreviation]:[Abbreviation]],MATCH(LEFT(INDEX(FPL_Fixtures_Extract[],MATCH($A289,FPL_Fixtures_Extract[[Player]:[Player]],0),MATCH(FPL_Combined[[#Headers],[Gameweek 02]],FPL_Fixtures_Extract[#Headers],0)),LEN(INDEX(FPL_Fixtures_Extract[],MATCH($A289,FPL_Fixtures_Extract[[Player]:[Player]],0),MATCH(FPL_Combined[[#Headers],[Gameweek 02]],FPL_Fixtures_Extract[#Headers],0)))-4),Team_Key[[Full Name]:[Full Name]],0))&amp;RIGHT(INDEX(FPL_Fixtures_Extract[],MATCH($A289,FPL_Fixtures_Extract[[Player]:[Player]],0),MATCH(FPL_Combined[[#Headers],[Gameweek 02]],FPL_Fixtures_Extract[#Headers],0)),3))</f>
        <v>SOU(A) 3-0</v>
      </c>
      <c r="D289" t="str">
        <f ca="1">IF(RIGHT(FPL_Combined[[#Headers],[Gameweek 03]],2)&lt;$B$622,INDEX(FPL_Results_Extract[Gameweek 03],MATCH($A289,FPL_Results_Extract[[Player]:[Player]],0)),INDEX(Team_Key[[Abbreviation]:[Abbreviation]],MATCH(LEFT(INDEX(FPL_Fixtures_Extract[],MATCH($A289,FPL_Fixtures_Extract[[Player]:[Player]],0),MATCH(FPL_Combined[[#Headers],[Gameweek 03]],FPL_Fixtures_Extract[#Headers],0)),LEN(INDEX(FPL_Fixtures_Extract[],MATCH($A289,FPL_Fixtures_Extract[[Player]:[Player]],0),MATCH(FPL_Combined[[#Headers],[Gameweek 03]],FPL_Fixtures_Extract[#Headers],0)))-4),Team_Key[[Full Name]:[Full Name]],0))&amp;RIGHT(INDEX(FPL_Fixtures_Extract[],MATCH($A289,FPL_Fixtures_Extract[[Player]:[Player]],0),MATCH(FPL_Combined[[#Headers],[Gameweek 03]],FPL_Fixtures_Extract[#Headers],0)),3))</f>
        <v>MCI(H) 0-2</v>
      </c>
      <c r="E289" t="str">
        <f ca="1">IF(RIGHT(FPL_Combined[[#Headers],[Gameweek 04]],2)&lt;$B$622,INDEX(FPL_Results_Extract[Gameweek 04],MATCH($A289,FPL_Results_Extract[[Player]:[Player]],0)),INDEX(Team_Key[[Abbreviation]:[Abbreviation]],MATCH(LEFT(INDEX(FPL_Fixtures_Extract[],MATCH($A289,FPL_Fixtures_Extract[[Player]:[Player]],0),MATCH(FPL_Combined[[#Headers],[Gameweek 04]],FPL_Fixtures_Extract[#Headers],0)),LEN(INDEX(FPL_Fixtures_Extract[],MATCH($A289,FPL_Fixtures_Extract[[Player]:[Player]],0),MATCH(FPL_Combined[[#Headers],[Gameweek 04]],FPL_Fixtures_Extract[#Headers],0)))-4),Team_Key[[Full Name]:[Full Name]],0))&amp;RIGHT(INDEX(FPL_Fixtures_Extract[],MATCH($A289,FPL_Fixtures_Extract[[Player]:[Player]],0),MATCH(FPL_Combined[[#Headers],[Gameweek 04]],FPL_Fixtures_Extract[#Headers],0)),3))</f>
        <v>TOT(A) 0-0</v>
      </c>
      <c r="F289" t="str">
        <f ca="1">IF(RIGHT(FPL_Combined[[#Headers],[Gameweek 05]],2)&lt;$B$622,INDEX(FPL_Results_Extract[Gameweek 05],MATCH($A289,FPL_Results_Extract[[Player]:[Player]],0)),INDEX(Team_Key[[Abbreviation]:[Abbreviation]],MATCH(LEFT(INDEX(FPL_Fixtures_Extract[],MATCH($A289,FPL_Fixtures_Extract[[Player]:[Player]],0),MATCH(FPL_Combined[[#Headers],[Gameweek 05]],FPL_Fixtures_Extract[#Headers],0)),LEN(INDEX(FPL_Fixtures_Extract[],MATCH($A289,FPL_Fixtures_Extract[[Player]:[Player]],0),MATCH(FPL_Combined[[#Headers],[Gameweek 05]],FPL_Fixtures_Extract[#Headers],0)))-4),Team_Key[[Full Name]:[Full Name]],0))&amp;RIGHT(INDEX(FPL_Fixtures_Extract[],MATCH($A289,FPL_Fixtures_Extract[[Player]:[Player]],0),MATCH(FPL_Combined[[#Headers],[Gameweek 05]],FPL_Fixtures_Extract[#Headers],0)),3))</f>
        <v>CHE(H) 3-1</v>
      </c>
      <c r="G289" t="str">
        <f ca="1">IF(RIGHT(FPL_Combined[[#Headers],[Gameweek 06]],2)&lt;$B$622,INDEX(FPL_Results_Extract[Gameweek 06],MATCH($A289,FPL_Results_Extract[[Player]:[Player]],0)),INDEX(Team_Key[[Abbreviation]:[Abbreviation]],MATCH(LEFT(INDEX(FPL_Fixtures_Extract[],MATCH($A289,FPL_Fixtures_Extract[[Player]:[Player]],0),MATCH(FPL_Combined[[#Headers],[Gameweek 06]],FPL_Fixtures_Extract[#Headers],0)),LEN(INDEX(FPL_Fixtures_Extract[],MATCH($A289,FPL_Fixtures_Extract[[Player]:[Player]],0),MATCH(FPL_Combined[[#Headers],[Gameweek 06]],FPL_Fixtures_Extract[#Headers],0)))-4),Team_Key[[Full Name]:[Full Name]],0))&amp;RIGHT(INDEX(FPL_Fixtures_Extract[],MATCH($A289,FPL_Fixtures_Extract[[Player]:[Player]],0),MATCH(FPL_Combined[[#Headers],[Gameweek 06]],FPL_Fixtures_Extract[#Headers],0)),3))</f>
        <v>SWA(A) 0-0</v>
      </c>
      <c r="H289" t="str">
        <f ca="1">IF(RIGHT(FPL_Combined[[#Headers],[Gameweek 07]],2)&lt;$B$622,INDEX(FPL_Results_Extract[Gameweek 07],MATCH($A289,FPL_Results_Extract[[Player]:[Player]],0)),INDEX(Team_Key[[Abbreviation]:[Abbreviation]],MATCH(LEFT(INDEX(FPL_Fixtures_Extract[],MATCH($A289,FPL_Fixtures_Extract[[Player]:[Player]],0),MATCH(FPL_Combined[[#Headers],[Gameweek 07]],FPL_Fixtures_Extract[#Headers],0)),LEN(INDEX(FPL_Fixtures_Extract[],MATCH($A289,FPL_Fixtures_Extract[[Player]:[Player]],0),MATCH(FPL_Combined[[#Headers],[Gameweek 07]],FPL_Fixtures_Extract[#Headers],0)))-4),Team_Key[[Full Name]:[Full Name]],0))&amp;RIGHT(INDEX(FPL_Fixtures_Extract[],MATCH($A289,FPL_Fixtures_Extract[[Player]:[Player]],0),MATCH(FPL_Combined[[#Headers],[Gameweek 07]],FPL_Fixtures_Extract[#Headers],0)),3))</f>
        <v>WBA(A) 3-2</v>
      </c>
      <c r="I289" t="str">
        <f ca="1">IF(RIGHT(FPL_Combined[[#Headers],[Gameweek 08]],2)&lt;$B$622,INDEX(FPL_Results_Extract[Gameweek 08],MATCH($A289,FPL_Results_Extract[[Player]:[Player]],0)),INDEX(Team_Key[[Abbreviation]:[Abbreviation]],MATCH(LEFT(INDEX(FPL_Fixtures_Extract[],MATCH($A289,FPL_Fixtures_Extract[[Player]:[Player]],0),MATCH(FPL_Combined[[#Headers],[Gameweek 08]],FPL_Fixtures_Extract[#Headers],0)),LEN(INDEX(FPL_Fixtures_Extract[],MATCH($A289,FPL_Fixtures_Extract[[Player]:[Player]],0),MATCH(FPL_Combined[[#Headers],[Gameweek 08]],FPL_Fixtures_Extract[#Headers],0)))-4),Team_Key[[Full Name]:[Full Name]],0))&amp;RIGHT(INDEX(FPL_Fixtures_Extract[],MATCH($A289,FPL_Fixtures_Extract[[Player]:[Player]],0),MATCH(FPL_Combined[[#Headers],[Gameweek 08]],FPL_Fixtures_Extract[#Headers],0)),3))</f>
        <v>LIV(H) 1-1</v>
      </c>
      <c r="J289" t="str">
        <f ca="1">IF(RIGHT(FPL_Combined[[#Headers],[Gameweek 09]],2)&lt;$B$622,INDEX(FPL_Results_Extract[Gameweek 09],MATCH($A289,FPL_Results_Extract[[Player]:[Player]],0)),INDEX(Team_Key[[Abbreviation]:[Abbreviation]],MATCH(LEFT(INDEX(FPL_Fixtures_Extract[],MATCH($A289,FPL_Fixtures_Extract[[Player]:[Player]],0),MATCH(FPL_Combined[[#Headers],[Gameweek 09]],FPL_Fixtures_Extract[#Headers],0)),LEN(INDEX(FPL_Fixtures_Extract[],MATCH($A289,FPL_Fixtures_Extract[[Player]:[Player]],0),MATCH(FPL_Combined[[#Headers],[Gameweek 09]],FPL_Fixtures_Extract[#Headers],0)))-4),Team_Key[[Full Name]:[Full Name]],0))&amp;RIGHT(INDEX(FPL_Fixtures_Extract[],MATCH($A289,FPL_Fixtures_Extract[[Player]:[Player]],0),MATCH(FPL_Combined[[#Headers],[Gameweek 09]],FPL_Fixtures_Extract[#Headers],0)),3))</f>
        <v>MUN(H) 0-3</v>
      </c>
      <c r="K289" t="str">
        <f ca="1">IF(RIGHT(FPL_Combined[[#Headers],[Gameweek 10]],2)&lt;$B$622,INDEX(FPL_Results_Extract[Gameweek 10],MATCH($A289,FPL_Results_Extract[[Player]:[Player]],0)),INDEX(Team_Key[[Abbreviation]:[Abbreviation]],MATCH(LEFT(INDEX(FPL_Fixtures_Extract[],MATCH($A289,FPL_Fixtures_Extract[[Player]:[Player]],0),MATCH(FPL_Combined[[#Headers],[Gameweek 10]],FPL_Fixtures_Extract[#Headers],0)),LEN(INDEX(FPL_Fixtures_Extract[],MATCH($A289,FPL_Fixtures_Extract[[Player]:[Player]],0),MATCH(FPL_Combined[[#Headers],[Gameweek 10]],FPL_Fixtures_Extract[#Headers],0)))-4),Team_Key[[Full Name]:[Full Name]],0))&amp;RIGHT(INDEX(FPL_Fixtures_Extract[],MATCH($A289,FPL_Fixtures_Extract[[Player]:[Player]],0),MATCH(FPL_Combined[[#Headers],[Gameweek 10]],FPL_Fixtures_Extract[#Headers],0)),3))</f>
        <v>ARS(A) 1-2</v>
      </c>
      <c r="L289" t="str">
        <f ca="1">IF(RIGHT(FPL_Combined[[#Headers],[Gameweek 11]],2)&lt;$B$622,INDEX(FPL_Results_Extract[Gameweek 11],MATCH($A289,FPL_Results_Extract[[Player]:[Player]],0)),INDEX(Team_Key[[Abbreviation]:[Abbreviation]],MATCH(LEFT(INDEX(FPL_Fixtures_Extract[],MATCH($A289,FPL_Fixtures_Extract[[Player]:[Player]],0),MATCH(FPL_Combined[[#Headers],[Gameweek 11]],FPL_Fixtures_Extract[#Headers],0)),LEN(INDEX(FPL_Fixtures_Extract[],MATCH($A289,FPL_Fixtures_Extract[[Player]:[Player]],0),MATCH(FPL_Combined[[#Headers],[Gameweek 11]],FPL_Fixtures_Extract[#Headers],0)))-4),Team_Key[[Full Name]:[Full Name]],0))&amp;RIGHT(INDEX(FPL_Fixtures_Extract[],MATCH($A289,FPL_Fixtures_Extract[[Player]:[Player]],0),MATCH(FPL_Combined[[#Headers],[Gameweek 11]],FPL_Fixtures_Extract[#Headers],0)),3))</f>
        <v>SUN(H) 6-2</v>
      </c>
      <c r="M289" t="str">
        <f ca="1">IF(RIGHT(FPL_Combined[[#Headers],[Gameweek 12]],2)&lt;$B$622,INDEX(FPL_Results_Extract[Gameweek 12],MATCH($A289,FPL_Results_Extract[[Player]:[Player]],0)),INDEX(Team_Key[[Abbreviation]:[Abbreviation]],MATCH(LEFT(INDEX(FPL_Fixtures_Extract[],MATCH($A289,FPL_Fixtures_Extract[[Player]:[Player]],0),MATCH(FPL_Combined[[#Headers],[Gameweek 12]],FPL_Fixtures_Extract[#Headers],0)),LEN(INDEX(FPL_Fixtures_Extract[],MATCH($A289,FPL_Fixtures_Extract[[Player]:[Player]],0),MATCH(FPL_Combined[[#Headers],[Gameweek 12]],FPL_Fixtures_Extract[#Headers],0)))-4),Team_Key[[Full Name]:[Full Name]],0))&amp;RIGHT(INDEX(FPL_Fixtures_Extract[],MATCH($A289,FPL_Fixtures_Extract[[Player]:[Player]],0),MATCH(FPL_Combined[[#Headers],[Gameweek 12]],FPL_Fixtures_Extract[#Headers],0)),3))</f>
        <v>WHU(A) 1-1</v>
      </c>
      <c r="N289" t="str">
        <f ca="1">IF(RIGHT(FPL_Combined[[#Headers],[Gameweek 13]],2)&lt;$B$622,INDEX(FPL_Results_Extract[Gameweek 13],MATCH($A289,FPL_Results_Extract[[Player]:[Player]],0)),INDEX(Team_Key[[Abbreviation]:[Abbreviation]],MATCH(LEFT(INDEX(FPL_Fixtures_Extract[],MATCH($A289,FPL_Fixtures_Extract[[Player]:[Player]],0),MATCH(FPL_Combined[[#Headers],[Gameweek 13]],FPL_Fixtures_Extract[#Headers],0)),LEN(INDEX(FPL_Fixtures_Extract[],MATCH($A289,FPL_Fixtures_Extract[[Player]:[Player]],0),MATCH(FPL_Combined[[#Headers],[Gameweek 13]],FPL_Fixtures_Extract[#Headers],0)))-4),Team_Key[[Full Name]:[Full Name]],0))&amp;RIGHT(INDEX(FPL_Fixtures_Extract[],MATCH($A289,FPL_Fixtures_Extract[[Player]:[Player]],0),MATCH(FPL_Combined[[#Headers],[Gameweek 13]],FPL_Fixtures_Extract[#Headers],0)),3))</f>
        <v>AVL(H) 4-0</v>
      </c>
      <c r="O289" t="str">
        <f ca="1">IF(RIGHT(FPL_Combined[[#Headers],[Gameweek 14]],2)&lt;$B$622,INDEX(FPL_Results_Extract[Gameweek 14],MATCH($A289,FPL_Results_Extract[[Player]:[Player]],0)),INDEX(Team_Key[[Abbreviation]:[Abbreviation]],MATCH(LEFT(INDEX(FPL_Fixtures_Extract[],MATCH($A289,FPL_Fixtures_Extract[[Player]:[Player]],0),MATCH(FPL_Combined[[#Headers],[Gameweek 14]],FPL_Fixtures_Extract[#Headers],0)),LEN(INDEX(FPL_Fixtures_Extract[],MATCH($A289,FPL_Fixtures_Extract[[Player]:[Player]],0),MATCH(FPL_Combined[[#Headers],[Gameweek 14]],FPL_Fixtures_Extract[#Headers],0)))-4),Team_Key[[Full Name]:[Full Name]],0))&amp;RIGHT(INDEX(FPL_Fixtures_Extract[],MATCH($A289,FPL_Fixtures_Extract[[Player]:[Player]],0),MATCH(FPL_Combined[[#Headers],[Gameweek 14]],FPL_Fixtures_Extract[#Headers],0)),3))</f>
        <v>BOU(A) 3-3</v>
      </c>
      <c r="P289" t="str">
        <f ca="1">IF(RIGHT(FPL_Combined[[#Headers],[Gameweek 15]],2)&lt;$B$622,INDEX(FPL_Results_Extract[Gameweek 15],MATCH($A289,FPL_Results_Extract[[Player]:[Player]],0)),INDEX(Team_Key[[Abbreviation]:[Abbreviation]],MATCH(LEFT(INDEX(FPL_Fixtures_Extract[],MATCH($A289,FPL_Fixtures_Extract[[Player]:[Player]],0),MATCH(FPL_Combined[[#Headers],[Gameweek 15]],FPL_Fixtures_Extract[#Headers],0)),LEN(INDEX(FPL_Fixtures_Extract[],MATCH($A289,FPL_Fixtures_Extract[[Player]:[Player]],0),MATCH(FPL_Combined[[#Headers],[Gameweek 15]],FPL_Fixtures_Extract[#Headers],0)))-4),Team_Key[[Full Name]:[Full Name]],0))&amp;RIGHT(INDEX(FPL_Fixtures_Extract[],MATCH($A289,FPL_Fixtures_Extract[[Player]:[Player]],0),MATCH(FPL_Combined[[#Headers],[Gameweek 15]],FPL_Fixtures_Extract[#Headers],0)),3))</f>
        <v>CRY(H) 1-1</v>
      </c>
      <c r="Q289" t="str">
        <f ca="1">IF(RIGHT(FPL_Combined[[#Headers],[Gameweek 16]],2)&lt;$B$622,INDEX(FPL_Results_Extract[Gameweek 16],MATCH($A289,FPL_Results_Extract[[Player]:[Player]],0)),INDEX(Team_Key[[Abbreviation]:[Abbreviation]],MATCH(LEFT(INDEX(FPL_Fixtures_Extract[],MATCH($A289,FPL_Fixtures_Extract[[Player]:[Player]],0),MATCH(FPL_Combined[[#Headers],[Gameweek 16]],FPL_Fixtures_Extract[#Headers],0)),LEN(INDEX(FPL_Fixtures_Extract[],MATCH($A289,FPL_Fixtures_Extract[[Player]:[Player]],0),MATCH(FPL_Combined[[#Headers],[Gameweek 16]],FPL_Fixtures_Extract[#Headers],0)))-4),Team_Key[[Full Name]:[Full Name]],0))&amp;RIGHT(INDEX(FPL_Fixtures_Extract[],MATCH($A289,FPL_Fixtures_Extract[[Player]:[Player]],0),MATCH(FPL_Combined[[#Headers],[Gameweek 16]],FPL_Fixtures_Extract[#Headers],0)),3))</f>
        <v>NOR(A) 1-1</v>
      </c>
      <c r="R289" t="str">
        <f ca="1">IF(RIGHT(FPL_Combined[[#Headers],[Gameweek 17]],2)&lt;$B$622,INDEX(FPL_Results_Extract[Gameweek 17],MATCH($A289,FPL_Results_Extract[[Player]:[Player]],0)),INDEX(Team_Key[[Abbreviation]:[Abbreviation]],MATCH(LEFT(INDEX(FPL_Fixtures_Extract[],MATCH($A289,FPL_Fixtures_Extract[[Player]:[Player]],0),MATCH(FPL_Combined[[#Headers],[Gameweek 17]],FPL_Fixtures_Extract[#Headers],0)),LEN(INDEX(FPL_Fixtures_Extract[],MATCH($A289,FPL_Fixtures_Extract[[Player]:[Player]],0),MATCH(FPL_Combined[[#Headers],[Gameweek 17]],FPL_Fixtures_Extract[#Headers],0)))-4),Team_Key[[Full Name]:[Full Name]],0))&amp;RIGHT(INDEX(FPL_Fixtures_Extract[],MATCH($A289,FPL_Fixtures_Extract[[Player]:[Player]],0),MATCH(FPL_Combined[[#Headers],[Gameweek 17]],FPL_Fixtures_Extract[#Headers],0)),3))</f>
        <v>LEI(H) 2-3</v>
      </c>
      <c r="S289" t="str">
        <f ca="1">IF(RIGHT(FPL_Combined[[#Headers],[Gameweek 18]],2)&lt;$B$622,INDEX(FPL_Results_Extract[Gameweek 18],MATCH($A289,FPL_Results_Extract[[Player]:[Player]],0)),INDEX(Team_Key[[Abbreviation]:[Abbreviation]],MATCH(LEFT(INDEX(FPL_Fixtures_Extract[],MATCH($A289,FPL_Fixtures_Extract[[Player]:[Player]],0),MATCH(FPL_Combined[[#Headers],[Gameweek 18]],FPL_Fixtures_Extract[#Headers],0)),LEN(INDEX(FPL_Fixtures_Extract[],MATCH($A289,FPL_Fixtures_Extract[[Player]:[Player]],0),MATCH(FPL_Combined[[#Headers],[Gameweek 18]],FPL_Fixtures_Extract[#Headers],0)))-4),Team_Key[[Full Name]:[Full Name]],0))&amp;RIGHT(INDEX(FPL_Fixtures_Extract[],MATCH($A289,FPL_Fixtures_Extract[[Player]:[Player]],0),MATCH(FPL_Combined[[#Headers],[Gameweek 18]],FPL_Fixtures_Extract[#Headers],0)),3))</f>
        <v>NEW(A) 1-0</v>
      </c>
      <c r="T289" t="str">
        <f ca="1">IF(RIGHT(FPL_Combined[[#Headers],[Gameweek 19]],2)&lt;$B$622,INDEX(FPL_Results_Extract[Gameweek 19],MATCH($A289,FPL_Results_Extract[[Player]:[Player]],0)),INDEX(Team_Key[[Abbreviation]:[Abbreviation]],MATCH(LEFT(INDEX(FPL_Fixtures_Extract[],MATCH($A289,FPL_Fixtures_Extract[[Player]:[Player]],0),MATCH(FPL_Combined[[#Headers],[Gameweek 19]],FPL_Fixtures_Extract[#Headers],0)),LEN(INDEX(FPL_Fixtures_Extract[],MATCH($A289,FPL_Fixtures_Extract[[Player]:[Player]],0),MATCH(FPL_Combined[[#Headers],[Gameweek 19]],FPL_Fixtures_Extract[#Headers],0)))-4),Team_Key[[Full Name]:[Full Name]],0))&amp;RIGHT(INDEX(FPL_Fixtures_Extract[],MATCH($A289,FPL_Fixtures_Extract[[Player]:[Player]],0),MATCH(FPL_Combined[[#Headers],[Gameweek 19]],FPL_Fixtures_Extract[#Headers],0)),3))</f>
        <v>STK(H) 3-4</v>
      </c>
      <c r="U289" t="str">
        <f ca="1">IF(RIGHT(FPL_Combined[[#Headers],[Gameweek 20]],2)&lt;$B$622,INDEX(FPL_Results_Extract[Gameweek 20],MATCH($A289,FPL_Results_Extract[[Player]:[Player]],0)),INDEX(Team_Key[[Abbreviation]:[Abbreviation]],MATCH(LEFT(INDEX(FPL_Fixtures_Extract[],MATCH($A289,FPL_Fixtures_Extract[[Player]:[Player]],0),MATCH(FPL_Combined[[#Headers],[Gameweek 20]],FPL_Fixtures_Extract[#Headers],0)),LEN(INDEX(FPL_Fixtures_Extract[],MATCH($A289,FPL_Fixtures_Extract[[Player]:[Player]],0),MATCH(FPL_Combined[[#Headers],[Gameweek 20]],FPL_Fixtures_Extract[#Headers],0)))-4),Team_Key[[Full Name]:[Full Name]],0))&amp;RIGHT(INDEX(FPL_Fixtures_Extract[],MATCH($A289,FPL_Fixtures_Extract[[Player]:[Player]],0),MATCH(FPL_Combined[[#Headers],[Gameweek 20]],FPL_Fixtures_Extract[#Headers],0)),3))</f>
        <v>TOT(H) 1-1</v>
      </c>
      <c r="V289" t="str">
        <f ca="1">IF(RIGHT(FPL_Combined[[#Headers],[Gameweek 21]],2)&lt;$B$622,INDEX(FPL_Results_Extract[Gameweek 21],MATCH($A289,FPL_Results_Extract[[Player]:[Player]],0)),INDEX(Team_Key[[Abbreviation]:[Abbreviation]],MATCH(LEFT(INDEX(FPL_Fixtures_Extract[],MATCH($A289,FPL_Fixtures_Extract[[Player]:[Player]],0),MATCH(FPL_Combined[[#Headers],[Gameweek 21]],FPL_Fixtures_Extract[#Headers],0)),LEN(INDEX(FPL_Fixtures_Extract[],MATCH($A289,FPL_Fixtures_Extract[[Player]:[Player]],0),MATCH(FPL_Combined[[#Headers],[Gameweek 21]],FPL_Fixtures_Extract[#Headers],0)))-4),Team_Key[[Full Name]:[Full Name]],0))&amp;RIGHT(INDEX(FPL_Fixtures_Extract[],MATCH($A289,FPL_Fixtures_Extract[[Player]:[Player]],0),MATCH(FPL_Combined[[#Headers],[Gameweek 21]],FPL_Fixtures_Extract[#Headers],0)),3))</f>
        <v>MCI(A) 0-0</v>
      </c>
      <c r="W289" t="str">
        <f ca="1">IF(RIGHT(FPL_Combined[[#Headers],[Gameweek 22]],2)&lt;$B$622,INDEX(FPL_Results_Extract[Gameweek 22],MATCH($A289,FPL_Results_Extract[[Player]:[Player]],0)),INDEX(Team_Key[[Abbreviation]:[Abbreviation]],MATCH(LEFT(INDEX(FPL_Fixtures_Extract[],MATCH($A289,FPL_Fixtures_Extract[[Player]:[Player]],0),MATCH(FPL_Combined[[#Headers],[Gameweek 22]],FPL_Fixtures_Extract[#Headers],0)),LEN(INDEX(FPL_Fixtures_Extract[],MATCH($A289,FPL_Fixtures_Extract[[Player]:[Player]],0),MATCH(FPL_Combined[[#Headers],[Gameweek 22]],FPL_Fixtures_Extract[#Headers],0)))-4),Team_Key[[Full Name]:[Full Name]],0))&amp;RIGHT(INDEX(FPL_Fixtures_Extract[],MATCH($A289,FPL_Fixtures_Extract[[Player]:[Player]],0),MATCH(FPL_Combined[[#Headers],[Gameweek 22]],FPL_Fixtures_Extract[#Headers],0)),3))</f>
        <v>CHE(A) 3-3</v>
      </c>
      <c r="X289" t="str">
        <f ca="1">IF(RIGHT(FPL_Combined[[#Headers],[Gameweek 23]],2)&lt;$B$622,INDEX(FPL_Results_Extract[Gameweek 23],MATCH($A289,FPL_Results_Extract[[Player]:[Player]],0)),INDEX(Team_Key[[Abbreviation]:[Abbreviation]],MATCH(LEFT(INDEX(FPL_Fixtures_Extract[],MATCH($A289,FPL_Fixtures_Extract[[Player]:[Player]],0),MATCH(FPL_Combined[[#Headers],[Gameweek 23]],FPL_Fixtures_Extract[#Headers],0)),LEN(INDEX(FPL_Fixtures_Extract[],MATCH($A289,FPL_Fixtures_Extract[[Player]:[Player]],0),MATCH(FPL_Combined[[#Headers],[Gameweek 23]],FPL_Fixtures_Extract[#Headers],0)))-4),Team_Key[[Full Name]:[Full Name]],0))&amp;RIGHT(INDEX(FPL_Fixtures_Extract[],MATCH($A289,FPL_Fixtures_Extract[[Player]:[Player]],0),MATCH(FPL_Combined[[#Headers],[Gameweek 23]],FPL_Fixtures_Extract[#Headers],0)),3))</f>
        <v>SWA(H) 1-2</v>
      </c>
      <c r="Y289" t="str">
        <f ca="1">IF(RIGHT(FPL_Combined[[#Headers],[Gameweek 24]],2)&lt;$B$622,INDEX(FPL_Results_Extract[Team],MATCH($A289,FPL_Results_Extract[[Player]:[Player]],0)),INDEX(Team_Key[[Abbreviation]:[Abbreviation]],MATCH(LEFT(INDEX(FPL_Fixtures_Extract[],MATCH($A289,FPL_Fixtures_Extract[[Player]:[Player]],0),MATCH(FPL_Combined[[#Headers],[Gameweek 24]],FPL_Fixtures_Extract[#Headers],0)),LEN(INDEX(FPL_Fixtures_Extract[],MATCH($A289,FPL_Fixtures_Extract[[Player]:[Player]],0),MATCH(FPL_Combined[[#Headers],[Gameweek 24]],FPL_Fixtures_Extract[#Headers],0)))-4),Team_Key[[Full Name]:[Full Name]],0))&amp;RIGHT(INDEX(FPL_Fixtures_Extract[],MATCH($A289,FPL_Fixtures_Extract[[Player]:[Player]],0),MATCH(FPL_Combined[[#Headers],[Gameweek 24]],FPL_Fixtures_Extract[#Headers],0)),3))</f>
        <v>EVE</v>
      </c>
      <c r="Z289" t="str">
        <f ca="1">IF(RIGHT(FPL_Combined[[#Headers],[Gameweek 25]],2)&lt;$B$622,INDEX(FPL_Results_Extract[Player],MATCH($A289,FPL_Results_Extract[[Player]:[Player]],0)),INDEX(Team_Key[[Abbreviation]:[Abbreviation]],MATCH(LEFT(INDEX(FPL_Fixtures_Extract[],MATCH($A289,FPL_Fixtures_Extract[[Player]:[Player]],0),MATCH(FPL_Combined[[#Headers],[Gameweek 25]],FPL_Fixtures_Extract[#Headers],0)),LEN(INDEX(FPL_Fixtures_Extract[],MATCH($A289,FPL_Fixtures_Extract[[Player]:[Player]],0),MATCH(FPL_Combined[[#Headers],[Gameweek 25]],FPL_Fixtures_Extract[#Headers],0)))-4),Team_Key[[Full Name]:[Full Name]],0))&amp;RIGHT(INDEX(FPL_Fixtures_Extract[],MATCH($A289,FPL_Fixtures_Extract[[Player]:[Player]],0),MATCH(FPL_Combined[[#Headers],[Gameweek 25]],FPL_Fixtures_Extract[#Headers],0)),3))</f>
        <v>Jagielka</v>
      </c>
      <c r="AA289" t="str">
        <f ca="1">IF(RIGHT(FPL_Combined[[#Headers],[Gameweek 26]],2)&lt;$B$622,INDEX(FPL_Results_Extract[Gameweek 01],MATCH($A289,FPL_Results_Extract[[Player]:[Player]],0)),INDEX(Team_Key[[Abbreviation]:[Abbreviation]],MATCH(LEFT(INDEX(FPL_Fixtures_Extract[],MATCH($A289,FPL_Fixtures_Extract[[Player]:[Player]],0),MATCH(FPL_Combined[[#Headers],[Gameweek 26]],FPL_Fixtures_Extract[#Headers],0)),LEN(INDEX(FPL_Fixtures_Extract[],MATCH($A289,FPL_Fixtures_Extract[[Player]:[Player]],0),MATCH(FPL_Combined[[#Headers],[Gameweek 26]],FPL_Fixtures_Extract[#Headers],0)))-4),Team_Key[[Full Name]:[Full Name]],0))&amp;RIGHT(INDEX(FPL_Fixtures_Extract[],MATCH($A289,FPL_Fixtures_Extract[[Player]:[Player]],0),MATCH(FPL_Combined[[#Headers],[Gameweek 26]],FPL_Fixtures_Extract[#Headers],0)),3))</f>
        <v>WAT(H) 2-2</v>
      </c>
      <c r="AB289" t="str">
        <f ca="1">IF(RIGHT(FPL_Combined[[#Headers],[Gameweek 27]],2)&lt;$B$622,INDEX(FPL_Results_Extract[Gameweek 02],MATCH($A289,FPL_Results_Extract[[Player]:[Player]],0)),INDEX(Team_Key[[Abbreviation]:[Abbreviation]],MATCH(LEFT(INDEX(FPL_Fixtures_Extract[],MATCH($A289,FPL_Fixtures_Extract[[Player]:[Player]],0),MATCH(FPL_Combined[[#Headers],[Gameweek 27]],FPL_Fixtures_Extract[#Headers],0)),LEN(INDEX(FPL_Fixtures_Extract[],MATCH($A289,FPL_Fixtures_Extract[[Player]:[Player]],0),MATCH(FPL_Combined[[#Headers],[Gameweek 27]],FPL_Fixtures_Extract[#Headers],0)))-4),Team_Key[[Full Name]:[Full Name]],0))&amp;RIGHT(INDEX(FPL_Fixtures_Extract[],MATCH($A289,FPL_Fixtures_Extract[[Player]:[Player]],0),MATCH(FPL_Combined[[#Headers],[Gameweek 27]],FPL_Fixtures_Extract[#Headers],0)),3))</f>
        <v>SOU(A) 3-0</v>
      </c>
      <c r="AC289" t="str">
        <f ca="1">IF(RIGHT(FPL_Combined[[#Headers],[Gameweek 28]],2)&lt;$B$622,INDEX(FPL_Results_Extract[Gameweek 03],MATCH($A289,FPL_Results_Extract[[Player]:[Player]],0)),INDEX(Team_Key[[Abbreviation]:[Abbreviation]],MATCH(LEFT(INDEX(FPL_Fixtures_Extract[],MATCH($A289,FPL_Fixtures_Extract[[Player]:[Player]],0),MATCH(FPL_Combined[[#Headers],[Gameweek 28]],FPL_Fixtures_Extract[#Headers],0)),LEN(INDEX(FPL_Fixtures_Extract[],MATCH($A289,FPL_Fixtures_Extract[[Player]:[Player]],0),MATCH(FPL_Combined[[#Headers],[Gameweek 28]],FPL_Fixtures_Extract[#Headers],0)))-4),Team_Key[[Full Name]:[Full Name]],0))&amp;RIGHT(INDEX(FPL_Fixtures_Extract[],MATCH($A289,FPL_Fixtures_Extract[[Player]:[Player]],0),MATCH(FPL_Combined[[#Headers],[Gameweek 28]],FPL_Fixtures_Extract[#Headers],0)),3))</f>
        <v>MCI(H) 0-2</v>
      </c>
      <c r="AD289" t="str">
        <f ca="1">IF(RIGHT(FPL_Combined[[#Headers],[Gameweek 29]],2)&lt;$B$622,INDEX(FPL_Results_Extract[Gameweek 04],MATCH($A289,FPL_Results_Extract[[Player]:[Player]],0)),INDEX(Team_Key[[Abbreviation]:[Abbreviation]],MATCH(LEFT(INDEX(FPL_Fixtures_Extract[],MATCH($A289,FPL_Fixtures_Extract[[Player]:[Player]],0),MATCH(FPL_Combined[[#Headers],[Gameweek 29]],FPL_Fixtures_Extract[#Headers],0)),LEN(INDEX(FPL_Fixtures_Extract[],MATCH($A289,FPL_Fixtures_Extract[[Player]:[Player]],0),MATCH(FPL_Combined[[#Headers],[Gameweek 29]],FPL_Fixtures_Extract[#Headers],0)))-4),Team_Key[[Full Name]:[Full Name]],0))&amp;RIGHT(INDEX(FPL_Fixtures_Extract[],MATCH($A289,FPL_Fixtures_Extract[[Player]:[Player]],0),MATCH(FPL_Combined[[#Headers],[Gameweek 29]],FPL_Fixtures_Extract[#Headers],0)),3))</f>
        <v>WHU(H)</v>
      </c>
      <c r="AE289" t="e">
        <f ca="1">IF(RIGHT(FPL_Combined[[#Headers],[Gameweek 30]],2)&lt;$B$622,INDEX(FPL_Results_Extract[Gameweek 05],MATCH($A289,FPL_Results_Extract[[Player]:[Player]],0)),INDEX(Team_Key[[Abbreviation]:[Abbreviation]],MATCH(LEFT(INDEX(FPL_Fixtures_Extract[],MATCH($A289,FPL_Fixtures_Extract[[Player]:[Player]],0),MATCH(FPL_Combined[[#Headers],[Gameweek 30]],FPL_Fixtures_Extract[#Headers],0)),LEN(INDEX(FPL_Fixtures_Extract[],MATCH($A289,FPL_Fixtures_Extract[[Player]:[Player]],0),MATCH(FPL_Combined[[#Headers],[Gameweek 30]],FPL_Fixtures_Extract[#Headers],0)))-4),Team_Key[[Full Name]:[Full Name]],0))&amp;RIGHT(INDEX(FPL_Fixtures_Extract[],MATCH($A289,FPL_Fixtures_Extract[[Player]:[Player]],0),MATCH(FPL_Combined[[#Headers],[Gameweek 30]],FPL_Fixtures_Extract[#Headers],0)),3))</f>
        <v>#VALUE!</v>
      </c>
      <c r="AF289" t="str">
        <f ca="1">IF(RIGHT(FPL_Combined[[#Headers],[Gameweek 31]],2)&lt;$B$622,INDEX(FPL_Results_Extract[Gameweek 06],MATCH($A289,FPL_Results_Extract[[Player]:[Player]],0)),INDEX(Team_Key[[Abbreviation]:[Abbreviation]],MATCH(LEFT(INDEX(FPL_Fixtures_Extract[],MATCH($A289,FPL_Fixtures_Extract[[Player]:[Player]],0),MATCH(FPL_Combined[[#Headers],[Gameweek 31]],FPL_Fixtures_Extract[#Headers],0)),LEN(INDEX(FPL_Fixtures_Extract[],MATCH($A289,FPL_Fixtures_Extract[[Player]:[Player]],0),MATCH(FPL_Combined[[#Headers],[Gameweek 31]],FPL_Fixtures_Extract[#Headers],0)))-4),Team_Key[[Full Name]:[Full Name]],0))&amp;RIGHT(INDEX(FPL_Fixtures_Extract[],MATCH($A289,FPL_Fixtures_Extract[[Player]:[Player]],0),MATCH(FPL_Combined[[#Headers],[Gameweek 31]],FPL_Fixtures_Extract[#Headers],0)),3))</f>
        <v>ARS(H)</v>
      </c>
      <c r="AG289" t="str">
        <f ca="1">IF(RIGHT(FPL_Combined[[#Headers],[Gameweek 32]],2)&lt;$B$622,INDEX(FPL_Results_Extract[Gameweek 07],MATCH($A289,FPL_Results_Extract[[Player]:[Player]],0)),INDEX(Team_Key[[Abbreviation]:[Abbreviation]],MATCH(LEFT(INDEX(FPL_Fixtures_Extract[],MATCH($A289,FPL_Fixtures_Extract[[Player]:[Player]],0),MATCH(FPL_Combined[[#Headers],[Gameweek 32]],FPL_Fixtures_Extract[#Headers],0)),LEN(INDEX(FPL_Fixtures_Extract[],MATCH($A289,FPL_Fixtures_Extract[[Player]:[Player]],0),MATCH(FPL_Combined[[#Headers],[Gameweek 32]],FPL_Fixtures_Extract[#Headers],0)))-4),Team_Key[[Full Name]:[Full Name]],0))&amp;RIGHT(INDEX(FPL_Fixtures_Extract[],MATCH($A289,FPL_Fixtures_Extract[[Player]:[Player]],0),MATCH(FPL_Combined[[#Headers],[Gameweek 32]],FPL_Fixtures_Extract[#Headers],0)),3))</f>
        <v>MUN(A)</v>
      </c>
      <c r="AH289" t="str">
        <f ca="1">IF(RIGHT(FPL_Combined[[#Headers],[Gameweek 33]],2)&lt;$B$622,INDEX(FPL_Results_Extract[Gameweek 08],MATCH($A289,FPL_Results_Extract[[Player]:[Player]],0)),INDEX(Team_Key[[Abbreviation]:[Abbreviation]],MATCH(LEFT(INDEX(FPL_Fixtures_Extract[],MATCH($A289,FPL_Fixtures_Extract[[Player]:[Player]],0),MATCH(FPL_Combined[[#Headers],[Gameweek 33]],FPL_Fixtures_Extract[#Headers],0)),LEN(INDEX(FPL_Fixtures_Extract[],MATCH($A289,FPL_Fixtures_Extract[[Player]:[Player]],0),MATCH(FPL_Combined[[#Headers],[Gameweek 33]],FPL_Fixtures_Extract[#Headers],0)))-4),Team_Key[[Full Name]:[Full Name]],0))&amp;RIGHT(INDEX(FPL_Fixtures_Extract[],MATCH($A289,FPL_Fixtures_Extract[[Player]:[Player]],0),MATCH(FPL_Combined[[#Headers],[Gameweek 33]],FPL_Fixtures_Extract[#Headers],0)),3))</f>
        <v>WAT(A)</v>
      </c>
      <c r="AI289" t="str">
        <f ca="1">IF(RIGHT(FPL_Combined[[#Headers],[Gameweek 34]],2)&lt;$B$622,INDEX(FPL_Results_Extract[Gameweek 09],MATCH($A289,FPL_Results_Extract[[Player]:[Player]],0)),INDEX(Team_Key[[Abbreviation]:[Abbreviation]],MATCH(LEFT(INDEX(FPL_Fixtures_Extract[],MATCH($A289,FPL_Fixtures_Extract[[Player]:[Player]],0),MATCH(FPL_Combined[[#Headers],[Gameweek 34]],FPL_Fixtures_Extract[#Headers],0)),LEN(INDEX(FPL_Fixtures_Extract[],MATCH($A289,FPL_Fixtures_Extract[[Player]:[Player]],0),MATCH(FPL_Combined[[#Headers],[Gameweek 34]],FPL_Fixtures_Extract[#Headers],0)))-4),Team_Key[[Full Name]:[Full Name]],0))&amp;RIGHT(INDEX(FPL_Fixtures_Extract[],MATCH($A289,FPL_Fixtures_Extract[[Player]:[Player]],0),MATCH(FPL_Combined[[#Headers],[Gameweek 34]],FPL_Fixtures_Extract[#Headers],0)),3))</f>
        <v>SOU(H)</v>
      </c>
      <c r="AJ289" t="str">
        <f ca="1">IF(RIGHT(FPL_Combined[[#Headers],[Gameweek 35]],2)&lt;$B$622,INDEX(FPL_Results_Extract[Gameweek 10],MATCH($A289,FPL_Results_Extract[[Player]:[Player]],0)),INDEX(Team_Key[[Abbreviation]:[Abbreviation]],MATCH(LEFT(INDEX(FPL_Fixtures_Extract[],MATCH($A289,FPL_Fixtures_Extract[[Player]:[Player]],0),MATCH(FPL_Combined[[#Headers],[Gameweek 35]],FPL_Fixtures_Extract[#Headers],0)),LEN(INDEX(FPL_Fixtures_Extract[],MATCH($A289,FPL_Fixtures_Extract[[Player]:[Player]],0),MATCH(FPL_Combined[[#Headers],[Gameweek 35]],FPL_Fixtures_Extract[#Headers],0)))-4),Team_Key[[Full Name]:[Full Name]],0))&amp;RIGHT(INDEX(FPL_Fixtures_Extract[],MATCH($A289,FPL_Fixtures_Extract[[Player]:[Player]],0),MATCH(FPL_Combined[[#Headers],[Gameweek 35]],FPL_Fixtures_Extract[#Headers],0)),3))</f>
        <v>CRY(A)</v>
      </c>
      <c r="AK289" t="str">
        <f ca="1">IF(RIGHT(FPL_Combined[[#Headers],[Gameweek 36]],2)&lt;$B$622,INDEX(FPL_Results_Extract[Gameweek 11],MATCH($A289,FPL_Results_Extract[[Player]:[Player]],0)),INDEX(Team_Key[[Abbreviation]:[Abbreviation]],MATCH(LEFT(INDEX(FPL_Fixtures_Extract[],MATCH($A289,FPL_Fixtures_Extract[[Player]:[Player]],0),MATCH(FPL_Combined[[#Headers],[Gameweek 36]],FPL_Fixtures_Extract[#Headers],0)),LEN(INDEX(FPL_Fixtures_Extract[],MATCH($A289,FPL_Fixtures_Extract[[Player]:[Player]],0),MATCH(FPL_Combined[[#Headers],[Gameweek 36]],FPL_Fixtures_Extract[#Headers],0)))-4),Team_Key[[Full Name]:[Full Name]],0))&amp;RIGHT(INDEX(FPL_Fixtures_Extract[],MATCH($A289,FPL_Fixtures_Extract[[Player]:[Player]],0),MATCH(FPL_Combined[[#Headers],[Gameweek 36]],FPL_Fixtures_Extract[#Headers],0)),3))</f>
        <v>BOU(H)</v>
      </c>
      <c r="AL289" t="str">
        <f ca="1">IF(RIGHT(FPL_Combined[[#Headers],[Gameweek 37]],2)&lt;$B$622,INDEX(FPL_Results_Extract[Gameweek 12],MATCH($A289,FPL_Results_Extract[[Player]:[Player]],0)),INDEX(Team_Key[[Abbreviation]:[Abbreviation]],MATCH(LEFT(INDEX(FPL_Fixtures_Extract[],MATCH($A289,FPL_Fixtures_Extract[[Player]:[Player]],0),MATCH(FPL_Combined[[#Headers],[Gameweek 37]],FPL_Fixtures_Extract[#Headers],0)),LEN(INDEX(FPL_Fixtures_Extract[],MATCH($A289,FPL_Fixtures_Extract[[Player]:[Player]],0),MATCH(FPL_Combined[[#Headers],[Gameweek 37]],FPL_Fixtures_Extract[#Headers],0)))-4),Team_Key[[Full Name]:[Full Name]],0))&amp;RIGHT(INDEX(FPL_Fixtures_Extract[],MATCH($A289,FPL_Fixtures_Extract[[Player]:[Player]],0),MATCH(FPL_Combined[[#Headers],[Gameweek 37]],FPL_Fixtures_Extract[#Headers],0)),3))</f>
        <v>LEI(A)</v>
      </c>
      <c r="AM289" t="str">
        <f ca="1">IF(RIGHT(FPL_Combined[[#Headers],[Gameweek 38]],2)&lt;$B$622,INDEX(FPL_Results_Extract[Gameweek 13],MATCH($A289,FPL_Results_Extract[[Player]:[Player]],0)),INDEX(Team_Key[[Abbreviation]:[Abbreviation]],MATCH(LEFT(INDEX(FPL_Fixtures_Extract[],MATCH($A289,FPL_Fixtures_Extract[[Player]:[Player]],0),MATCH(FPL_Combined[[#Headers],[Gameweek 38]],FPL_Fixtures_Extract[#Headers],0)),LEN(INDEX(FPL_Fixtures_Extract[],MATCH($A289,FPL_Fixtures_Extract[[Player]:[Player]],0),MATCH(FPL_Combined[[#Headers],[Gameweek 38]],FPL_Fixtures_Extract[#Headers],0)))-4),Team_Key[[Full Name]:[Full Name]],0))&amp;RIGHT(INDEX(FPL_Fixtures_Extract[],MATCH($A289,FPL_Fixtures_Extract[[Player]:[Player]],0),MATCH(FPL_Combined[[#Headers],[Gameweek 38]],FPL_Fixtures_Extract[#Headers],0)),3))</f>
        <v>NOR(H)</v>
      </c>
    </row>
    <row r="290" spans="1:39" x14ac:dyDescent="0.45">
      <c r="A290" t="s">
        <v>366</v>
      </c>
      <c r="B290" t="str">
        <f ca="1">IF(RIGHT(FPL_Combined[[#Headers],[Gameweek 01]],2)&lt;$B$622,INDEX(FPL_Results_Extract[Gameweek 01],MATCH($A290,FPL_Results_Extract[[Player]:[Player]],0)),INDEX(Team_Key[[Abbreviation]:[Abbreviation]],MATCH(LEFT(INDEX(FPL_Fixtures_Extract[],MATCH($A290,FPL_Fixtures_Extract[[Player]:[Player]],0),MATCH(FPL_Combined[[#Headers],[Gameweek 01]],FPL_Fixtures_Extract[#Headers],0)),LEN(INDEX(FPL_Fixtures_Extract[],MATCH($A290,FPL_Fixtures_Extract[[Player]:[Player]],0),MATCH(FPL_Combined[[#Headers],[Gameweek 01]],FPL_Fixtures_Extract[#Headers],0)))-4),Team_Key[[Full Name]:[Full Name]],0))&amp;RIGHT(INDEX(FPL_Fixtures_Extract[],MATCH($A290,FPL_Fixtures_Extract[[Player]:[Player]],0),MATCH(FPL_Combined[[#Headers],[Gameweek 01]],FPL_Fixtures_Extract[#Headers],0)),3))</f>
        <v>SUN(H) 4-2</v>
      </c>
      <c r="C290" t="str">
        <f ca="1">IF(RIGHT(FPL_Combined[[#Headers],[Gameweek 02]],2)&lt;$B$622,INDEX(FPL_Results_Extract[Gameweek 02],MATCH($A290,FPL_Results_Extract[[Player]:[Player]],0)),INDEX(Team_Key[[Abbreviation]:[Abbreviation]],MATCH(LEFT(INDEX(FPL_Fixtures_Extract[],MATCH($A290,FPL_Fixtures_Extract[[Player]:[Player]],0),MATCH(FPL_Combined[[#Headers],[Gameweek 02]],FPL_Fixtures_Extract[#Headers],0)),LEN(INDEX(FPL_Fixtures_Extract[],MATCH($A290,FPL_Fixtures_Extract[[Player]:[Player]],0),MATCH(FPL_Combined[[#Headers],[Gameweek 02]],FPL_Fixtures_Extract[#Headers],0)))-4),Team_Key[[Full Name]:[Full Name]],0))&amp;RIGHT(INDEX(FPL_Fixtures_Extract[],MATCH($A290,FPL_Fixtures_Extract[[Player]:[Player]],0),MATCH(FPL_Combined[[#Headers],[Gameweek 02]],FPL_Fixtures_Extract[#Headers],0)),3))</f>
        <v>WHU(A) 2-1</v>
      </c>
      <c r="D290" t="str">
        <f ca="1">IF(RIGHT(FPL_Combined[[#Headers],[Gameweek 03]],2)&lt;$B$622,INDEX(FPL_Results_Extract[Gameweek 03],MATCH($A290,FPL_Results_Extract[[Player]:[Player]],0)),INDEX(Team_Key[[Abbreviation]:[Abbreviation]],MATCH(LEFT(INDEX(FPL_Fixtures_Extract[],MATCH($A290,FPL_Fixtures_Extract[[Player]:[Player]],0),MATCH(FPL_Combined[[#Headers],[Gameweek 03]],FPL_Fixtures_Extract[#Headers],0)),LEN(INDEX(FPL_Fixtures_Extract[],MATCH($A290,FPL_Fixtures_Extract[[Player]:[Player]],0),MATCH(FPL_Combined[[#Headers],[Gameweek 03]],FPL_Fixtures_Extract[#Headers],0)))-4),Team_Key[[Full Name]:[Full Name]],0))&amp;RIGHT(INDEX(FPL_Fixtures_Extract[],MATCH($A290,FPL_Fixtures_Extract[[Player]:[Player]],0),MATCH(FPL_Combined[[#Headers],[Gameweek 03]],FPL_Fixtures_Extract[#Headers],0)),3))</f>
        <v>TOT(H) 1-1</v>
      </c>
      <c r="E290" t="str">
        <f ca="1">IF(RIGHT(FPL_Combined[[#Headers],[Gameweek 04]],2)&lt;$B$622,INDEX(FPL_Results_Extract[Gameweek 04],MATCH($A290,FPL_Results_Extract[[Player]:[Player]],0)),INDEX(Team_Key[[Abbreviation]:[Abbreviation]],MATCH(LEFT(INDEX(FPL_Fixtures_Extract[],MATCH($A290,FPL_Fixtures_Extract[[Player]:[Player]],0),MATCH(FPL_Combined[[#Headers],[Gameweek 04]],FPL_Fixtures_Extract[#Headers],0)),LEN(INDEX(FPL_Fixtures_Extract[],MATCH($A290,FPL_Fixtures_Extract[[Player]:[Player]],0),MATCH(FPL_Combined[[#Headers],[Gameweek 04]],FPL_Fixtures_Extract[#Headers],0)))-4),Team_Key[[Full Name]:[Full Name]],0))&amp;RIGHT(INDEX(FPL_Fixtures_Extract[],MATCH($A290,FPL_Fixtures_Extract[[Player]:[Player]],0),MATCH(FPL_Combined[[#Headers],[Gameweek 04]],FPL_Fixtures_Extract[#Headers],0)),3))</f>
        <v>BOU(A) 1-1</v>
      </c>
      <c r="F290" t="str">
        <f ca="1">IF(RIGHT(FPL_Combined[[#Headers],[Gameweek 05]],2)&lt;$B$622,INDEX(FPL_Results_Extract[Gameweek 05],MATCH($A290,FPL_Results_Extract[[Player]:[Player]],0)),INDEX(Team_Key[[Abbreviation]:[Abbreviation]],MATCH(LEFT(INDEX(FPL_Fixtures_Extract[],MATCH($A290,FPL_Fixtures_Extract[[Player]:[Player]],0),MATCH(FPL_Combined[[#Headers],[Gameweek 05]],FPL_Fixtures_Extract[#Headers],0)),LEN(INDEX(FPL_Fixtures_Extract[],MATCH($A290,FPL_Fixtures_Extract[[Player]:[Player]],0),MATCH(FPL_Combined[[#Headers],[Gameweek 05]],FPL_Fixtures_Extract[#Headers],0)))-4),Team_Key[[Full Name]:[Full Name]],0))&amp;RIGHT(INDEX(FPL_Fixtures_Extract[],MATCH($A290,FPL_Fixtures_Extract[[Player]:[Player]],0),MATCH(FPL_Combined[[#Headers],[Gameweek 05]],FPL_Fixtures_Extract[#Headers],0)),3))</f>
        <v>AVL(H) 3-2</v>
      </c>
      <c r="G290" t="str">
        <f ca="1">IF(RIGHT(FPL_Combined[[#Headers],[Gameweek 06]],2)&lt;$B$622,INDEX(FPL_Results_Extract[Gameweek 06],MATCH($A290,FPL_Results_Extract[[Player]:[Player]],0)),INDEX(Team_Key[[Abbreviation]:[Abbreviation]],MATCH(LEFT(INDEX(FPL_Fixtures_Extract[],MATCH($A290,FPL_Fixtures_Extract[[Player]:[Player]],0),MATCH(FPL_Combined[[#Headers],[Gameweek 06]],FPL_Fixtures_Extract[#Headers],0)),LEN(INDEX(FPL_Fixtures_Extract[],MATCH($A290,FPL_Fixtures_Extract[[Player]:[Player]],0),MATCH(FPL_Combined[[#Headers],[Gameweek 06]],FPL_Fixtures_Extract[#Headers],0)))-4),Team_Key[[Full Name]:[Full Name]],0))&amp;RIGHT(INDEX(FPL_Fixtures_Extract[],MATCH($A290,FPL_Fixtures_Extract[[Player]:[Player]],0),MATCH(FPL_Combined[[#Headers],[Gameweek 06]],FPL_Fixtures_Extract[#Headers],0)),3))</f>
        <v>STK(A) 2-2</v>
      </c>
      <c r="H290" t="str">
        <f ca="1">IF(RIGHT(FPL_Combined[[#Headers],[Gameweek 07]],2)&lt;$B$622,INDEX(FPL_Results_Extract[Gameweek 07],MATCH($A290,FPL_Results_Extract[[Player]:[Player]],0)),INDEX(Team_Key[[Abbreviation]:[Abbreviation]],MATCH(LEFT(INDEX(FPL_Fixtures_Extract[],MATCH($A290,FPL_Fixtures_Extract[[Player]:[Player]],0),MATCH(FPL_Combined[[#Headers],[Gameweek 07]],FPL_Fixtures_Extract[#Headers],0)),LEN(INDEX(FPL_Fixtures_Extract[],MATCH($A290,FPL_Fixtures_Extract[[Player]:[Player]],0),MATCH(FPL_Combined[[#Headers],[Gameweek 07]],FPL_Fixtures_Extract[#Headers],0)))-4),Team_Key[[Full Name]:[Full Name]],0))&amp;RIGHT(INDEX(FPL_Fixtures_Extract[],MATCH($A290,FPL_Fixtures_Extract[[Player]:[Player]],0),MATCH(FPL_Combined[[#Headers],[Gameweek 07]],FPL_Fixtures_Extract[#Headers],0)),3))</f>
        <v>ARS(H) 2-5</v>
      </c>
      <c r="I290" t="str">
        <f ca="1">IF(RIGHT(FPL_Combined[[#Headers],[Gameweek 08]],2)&lt;$B$622,INDEX(FPL_Results_Extract[Gameweek 08],MATCH($A290,FPL_Results_Extract[[Player]:[Player]],0)),INDEX(Team_Key[[Abbreviation]:[Abbreviation]],MATCH(LEFT(INDEX(FPL_Fixtures_Extract[],MATCH($A290,FPL_Fixtures_Extract[[Player]:[Player]],0),MATCH(FPL_Combined[[#Headers],[Gameweek 08]],FPL_Fixtures_Extract[#Headers],0)),LEN(INDEX(FPL_Fixtures_Extract[],MATCH($A290,FPL_Fixtures_Extract[[Player]:[Player]],0),MATCH(FPL_Combined[[#Headers],[Gameweek 08]],FPL_Fixtures_Extract[#Headers],0)))-4),Team_Key[[Full Name]:[Full Name]],0))&amp;RIGHT(INDEX(FPL_Fixtures_Extract[],MATCH($A290,FPL_Fixtures_Extract[[Player]:[Player]],0),MATCH(FPL_Combined[[#Headers],[Gameweek 08]],FPL_Fixtures_Extract[#Headers],0)),3))</f>
        <v>NOR(A) 2-1</v>
      </c>
      <c r="J290" t="str">
        <f ca="1">IF(RIGHT(FPL_Combined[[#Headers],[Gameweek 09]],2)&lt;$B$622,INDEX(FPL_Results_Extract[Gameweek 09],MATCH($A290,FPL_Results_Extract[[Player]:[Player]],0)),INDEX(Team_Key[[Abbreviation]:[Abbreviation]],MATCH(LEFT(INDEX(FPL_Fixtures_Extract[],MATCH($A290,FPL_Fixtures_Extract[[Player]:[Player]],0),MATCH(FPL_Combined[[#Headers],[Gameweek 09]],FPL_Fixtures_Extract[#Headers],0)),LEN(INDEX(FPL_Fixtures_Extract[],MATCH($A290,FPL_Fixtures_Extract[[Player]:[Player]],0),MATCH(FPL_Combined[[#Headers],[Gameweek 09]],FPL_Fixtures_Extract[#Headers],0)))-4),Team_Key[[Full Name]:[Full Name]],0))&amp;RIGHT(INDEX(FPL_Fixtures_Extract[],MATCH($A290,FPL_Fixtures_Extract[[Player]:[Player]],0),MATCH(FPL_Combined[[#Headers],[Gameweek 09]],FPL_Fixtures_Extract[#Headers],0)),3))</f>
        <v>SOU(A) 2-2</v>
      </c>
      <c r="K290" t="str">
        <f ca="1">IF(RIGHT(FPL_Combined[[#Headers],[Gameweek 10]],2)&lt;$B$622,INDEX(FPL_Results_Extract[Gameweek 10],MATCH($A290,FPL_Results_Extract[[Player]:[Player]],0)),INDEX(Team_Key[[Abbreviation]:[Abbreviation]],MATCH(LEFT(INDEX(FPL_Fixtures_Extract[],MATCH($A290,FPL_Fixtures_Extract[[Player]:[Player]],0),MATCH(FPL_Combined[[#Headers],[Gameweek 10]],FPL_Fixtures_Extract[#Headers],0)),LEN(INDEX(FPL_Fixtures_Extract[],MATCH($A290,FPL_Fixtures_Extract[[Player]:[Player]],0),MATCH(FPL_Combined[[#Headers],[Gameweek 10]],FPL_Fixtures_Extract[#Headers],0)))-4),Team_Key[[Full Name]:[Full Name]],0))&amp;RIGHT(INDEX(FPL_Fixtures_Extract[],MATCH($A290,FPL_Fixtures_Extract[[Player]:[Player]],0),MATCH(FPL_Combined[[#Headers],[Gameweek 10]],FPL_Fixtures_Extract[#Headers],0)),3))</f>
        <v>CRY(H) 1-0</v>
      </c>
      <c r="L290" t="str">
        <f ca="1">IF(RIGHT(FPL_Combined[[#Headers],[Gameweek 11]],2)&lt;$B$622,INDEX(FPL_Results_Extract[Gameweek 11],MATCH($A290,FPL_Results_Extract[[Player]:[Player]],0)),INDEX(Team_Key[[Abbreviation]:[Abbreviation]],MATCH(LEFT(INDEX(FPL_Fixtures_Extract[],MATCH($A290,FPL_Fixtures_Extract[[Player]:[Player]],0),MATCH(FPL_Combined[[#Headers],[Gameweek 11]],FPL_Fixtures_Extract[#Headers],0)),LEN(INDEX(FPL_Fixtures_Extract[],MATCH($A290,FPL_Fixtures_Extract[[Player]:[Player]],0),MATCH(FPL_Combined[[#Headers],[Gameweek 11]],FPL_Fixtures_Extract[#Headers],0)))-4),Team_Key[[Full Name]:[Full Name]],0))&amp;RIGHT(INDEX(FPL_Fixtures_Extract[],MATCH($A290,FPL_Fixtures_Extract[[Player]:[Player]],0),MATCH(FPL_Combined[[#Headers],[Gameweek 11]],FPL_Fixtures_Extract[#Headers],0)),3))</f>
        <v>WBA(A) 3-2</v>
      </c>
      <c r="M290" t="str">
        <f ca="1">IF(RIGHT(FPL_Combined[[#Headers],[Gameweek 12]],2)&lt;$B$622,INDEX(FPL_Results_Extract[Gameweek 12],MATCH($A290,FPL_Results_Extract[[Player]:[Player]],0)),INDEX(Team_Key[[Abbreviation]:[Abbreviation]],MATCH(LEFT(INDEX(FPL_Fixtures_Extract[],MATCH($A290,FPL_Fixtures_Extract[[Player]:[Player]],0),MATCH(FPL_Combined[[#Headers],[Gameweek 12]],FPL_Fixtures_Extract[#Headers],0)),LEN(INDEX(FPL_Fixtures_Extract[],MATCH($A290,FPL_Fixtures_Extract[[Player]:[Player]],0),MATCH(FPL_Combined[[#Headers],[Gameweek 12]],FPL_Fixtures_Extract[#Headers],0)))-4),Team_Key[[Full Name]:[Full Name]],0))&amp;RIGHT(INDEX(FPL_Fixtures_Extract[],MATCH($A290,FPL_Fixtures_Extract[[Player]:[Player]],0),MATCH(FPL_Combined[[#Headers],[Gameweek 12]],FPL_Fixtures_Extract[#Headers],0)),3))</f>
        <v>WAT(H) 2-1</v>
      </c>
      <c r="N290" t="str">
        <f ca="1">IF(RIGHT(FPL_Combined[[#Headers],[Gameweek 13]],2)&lt;$B$622,INDEX(FPL_Results_Extract[Gameweek 13],MATCH($A290,FPL_Results_Extract[[Player]:[Player]],0)),INDEX(Team_Key[[Abbreviation]:[Abbreviation]],MATCH(LEFT(INDEX(FPL_Fixtures_Extract[],MATCH($A290,FPL_Fixtures_Extract[[Player]:[Player]],0),MATCH(FPL_Combined[[#Headers],[Gameweek 13]],FPL_Fixtures_Extract[#Headers],0)),LEN(INDEX(FPL_Fixtures_Extract[],MATCH($A290,FPL_Fixtures_Extract[[Player]:[Player]],0),MATCH(FPL_Combined[[#Headers],[Gameweek 13]],FPL_Fixtures_Extract[#Headers],0)))-4),Team_Key[[Full Name]:[Full Name]],0))&amp;RIGHT(INDEX(FPL_Fixtures_Extract[],MATCH($A290,FPL_Fixtures_Extract[[Player]:[Player]],0),MATCH(FPL_Combined[[#Headers],[Gameweek 13]],FPL_Fixtures_Extract[#Headers],0)),3))</f>
        <v>NEW(A) 3-0</v>
      </c>
      <c r="O290" t="str">
        <f ca="1">IF(RIGHT(FPL_Combined[[#Headers],[Gameweek 14]],2)&lt;$B$622,INDEX(FPL_Results_Extract[Gameweek 14],MATCH($A290,FPL_Results_Extract[[Player]:[Player]],0)),INDEX(Team_Key[[Abbreviation]:[Abbreviation]],MATCH(LEFT(INDEX(FPL_Fixtures_Extract[],MATCH($A290,FPL_Fixtures_Extract[[Player]:[Player]],0),MATCH(FPL_Combined[[#Headers],[Gameweek 14]],FPL_Fixtures_Extract[#Headers],0)),LEN(INDEX(FPL_Fixtures_Extract[],MATCH($A290,FPL_Fixtures_Extract[[Player]:[Player]],0),MATCH(FPL_Combined[[#Headers],[Gameweek 14]],FPL_Fixtures_Extract[#Headers],0)))-4),Team_Key[[Full Name]:[Full Name]],0))&amp;RIGHT(INDEX(FPL_Fixtures_Extract[],MATCH($A290,FPL_Fixtures_Extract[[Player]:[Player]],0),MATCH(FPL_Combined[[#Headers],[Gameweek 14]],FPL_Fixtures_Extract[#Headers],0)),3))</f>
        <v>MUN(H) 1-1</v>
      </c>
      <c r="P290" t="str">
        <f ca="1">IF(RIGHT(FPL_Combined[[#Headers],[Gameweek 15]],2)&lt;$B$622,INDEX(FPL_Results_Extract[Gameweek 15],MATCH($A290,FPL_Results_Extract[[Player]:[Player]],0)),INDEX(Team_Key[[Abbreviation]:[Abbreviation]],MATCH(LEFT(INDEX(FPL_Fixtures_Extract[],MATCH($A290,FPL_Fixtures_Extract[[Player]:[Player]],0),MATCH(FPL_Combined[[#Headers],[Gameweek 15]],FPL_Fixtures_Extract[#Headers],0)),LEN(INDEX(FPL_Fixtures_Extract[],MATCH($A290,FPL_Fixtures_Extract[[Player]:[Player]],0),MATCH(FPL_Combined[[#Headers],[Gameweek 15]],FPL_Fixtures_Extract[#Headers],0)))-4),Team_Key[[Full Name]:[Full Name]],0))&amp;RIGHT(INDEX(FPL_Fixtures_Extract[],MATCH($A290,FPL_Fixtures_Extract[[Player]:[Player]],0),MATCH(FPL_Combined[[#Headers],[Gameweek 15]],FPL_Fixtures_Extract[#Headers],0)),3))</f>
        <v>SWA(A) 3-0</v>
      </c>
      <c r="Q290" t="str">
        <f ca="1">IF(RIGHT(FPL_Combined[[#Headers],[Gameweek 16]],2)&lt;$B$622,INDEX(FPL_Results_Extract[Gameweek 16],MATCH($A290,FPL_Results_Extract[[Player]:[Player]],0)),INDEX(Team_Key[[Abbreviation]:[Abbreviation]],MATCH(LEFT(INDEX(FPL_Fixtures_Extract[],MATCH($A290,FPL_Fixtures_Extract[[Player]:[Player]],0),MATCH(FPL_Combined[[#Headers],[Gameweek 16]],FPL_Fixtures_Extract[#Headers],0)),LEN(INDEX(FPL_Fixtures_Extract[],MATCH($A290,FPL_Fixtures_Extract[[Player]:[Player]],0),MATCH(FPL_Combined[[#Headers],[Gameweek 16]],FPL_Fixtures_Extract[#Headers],0)))-4),Team_Key[[Full Name]:[Full Name]],0))&amp;RIGHT(INDEX(FPL_Fixtures_Extract[],MATCH($A290,FPL_Fixtures_Extract[[Player]:[Player]],0),MATCH(FPL_Combined[[#Headers],[Gameweek 16]],FPL_Fixtures_Extract[#Headers],0)),3))</f>
        <v>CHE(H) 2-1</v>
      </c>
      <c r="R290" t="str">
        <f ca="1">IF(RIGHT(FPL_Combined[[#Headers],[Gameweek 17]],2)&lt;$B$622,INDEX(FPL_Results_Extract[Gameweek 17],MATCH($A290,FPL_Results_Extract[[Player]:[Player]],0)),INDEX(Team_Key[[Abbreviation]:[Abbreviation]],MATCH(LEFT(INDEX(FPL_Fixtures_Extract[],MATCH($A290,FPL_Fixtures_Extract[[Player]:[Player]],0),MATCH(FPL_Combined[[#Headers],[Gameweek 17]],FPL_Fixtures_Extract[#Headers],0)),LEN(INDEX(FPL_Fixtures_Extract[],MATCH($A290,FPL_Fixtures_Extract[[Player]:[Player]],0),MATCH(FPL_Combined[[#Headers],[Gameweek 17]],FPL_Fixtures_Extract[#Headers],0)))-4),Team_Key[[Full Name]:[Full Name]],0))&amp;RIGHT(INDEX(FPL_Fixtures_Extract[],MATCH($A290,FPL_Fixtures_Extract[[Player]:[Player]],0),MATCH(FPL_Combined[[#Headers],[Gameweek 17]],FPL_Fixtures_Extract[#Headers],0)),3))</f>
        <v>EVE(A) 3-2</v>
      </c>
      <c r="S290" t="str">
        <f ca="1">IF(RIGHT(FPL_Combined[[#Headers],[Gameweek 18]],2)&lt;$B$622,INDEX(FPL_Results_Extract[Gameweek 18],MATCH($A290,FPL_Results_Extract[[Player]:[Player]],0)),INDEX(Team_Key[[Abbreviation]:[Abbreviation]],MATCH(LEFT(INDEX(FPL_Fixtures_Extract[],MATCH($A290,FPL_Fixtures_Extract[[Player]:[Player]],0),MATCH(FPL_Combined[[#Headers],[Gameweek 18]],FPL_Fixtures_Extract[#Headers],0)),LEN(INDEX(FPL_Fixtures_Extract[],MATCH($A290,FPL_Fixtures_Extract[[Player]:[Player]],0),MATCH(FPL_Combined[[#Headers],[Gameweek 18]],FPL_Fixtures_Extract[#Headers],0)))-4),Team_Key[[Full Name]:[Full Name]],0))&amp;RIGHT(INDEX(FPL_Fixtures_Extract[],MATCH($A290,FPL_Fixtures_Extract[[Player]:[Player]],0),MATCH(FPL_Combined[[#Headers],[Gameweek 18]],FPL_Fixtures_Extract[#Headers],0)),3))</f>
        <v>LIV(A) 0-1</v>
      </c>
      <c r="T290" t="str">
        <f ca="1">IF(RIGHT(FPL_Combined[[#Headers],[Gameweek 19]],2)&lt;$B$622,INDEX(FPL_Results_Extract[Gameweek 19],MATCH($A290,FPL_Results_Extract[[Player]:[Player]],0)),INDEX(Team_Key[[Abbreviation]:[Abbreviation]],MATCH(LEFT(INDEX(FPL_Fixtures_Extract[],MATCH($A290,FPL_Fixtures_Extract[[Player]:[Player]],0),MATCH(FPL_Combined[[#Headers],[Gameweek 19]],FPL_Fixtures_Extract[#Headers],0)),LEN(INDEX(FPL_Fixtures_Extract[],MATCH($A290,FPL_Fixtures_Extract[[Player]:[Player]],0),MATCH(FPL_Combined[[#Headers],[Gameweek 19]],FPL_Fixtures_Extract[#Headers],0)))-4),Team_Key[[Full Name]:[Full Name]],0))&amp;RIGHT(INDEX(FPL_Fixtures_Extract[],MATCH($A290,FPL_Fixtures_Extract[[Player]:[Player]],0),MATCH(FPL_Combined[[#Headers],[Gameweek 19]],FPL_Fixtures_Extract[#Headers],0)),3))</f>
        <v>MCI(H) 0-0</v>
      </c>
      <c r="U290" t="str">
        <f ca="1">IF(RIGHT(FPL_Combined[[#Headers],[Gameweek 20]],2)&lt;$B$622,INDEX(FPL_Results_Extract[Gameweek 20],MATCH($A290,FPL_Results_Extract[[Player]:[Player]],0)),INDEX(Team_Key[[Abbreviation]:[Abbreviation]],MATCH(LEFT(INDEX(FPL_Fixtures_Extract[],MATCH($A290,FPL_Fixtures_Extract[[Player]:[Player]],0),MATCH(FPL_Combined[[#Headers],[Gameweek 20]],FPL_Fixtures_Extract[#Headers],0)),LEN(INDEX(FPL_Fixtures_Extract[],MATCH($A290,FPL_Fixtures_Extract[[Player]:[Player]],0),MATCH(FPL_Combined[[#Headers],[Gameweek 20]],FPL_Fixtures_Extract[#Headers],0)))-4),Team_Key[[Full Name]:[Full Name]],0))&amp;RIGHT(INDEX(FPL_Fixtures_Extract[],MATCH($A290,FPL_Fixtures_Extract[[Player]:[Player]],0),MATCH(FPL_Combined[[#Headers],[Gameweek 20]],FPL_Fixtures_Extract[#Headers],0)),3))</f>
        <v>BOU(H) 0-0</v>
      </c>
      <c r="V290" t="str">
        <f ca="1">IF(RIGHT(FPL_Combined[[#Headers],[Gameweek 21]],2)&lt;$B$622,INDEX(FPL_Results_Extract[Gameweek 21],MATCH($A290,FPL_Results_Extract[[Player]:[Player]],0)),INDEX(Team_Key[[Abbreviation]:[Abbreviation]],MATCH(LEFT(INDEX(FPL_Fixtures_Extract[],MATCH($A290,FPL_Fixtures_Extract[[Player]:[Player]],0),MATCH(FPL_Combined[[#Headers],[Gameweek 21]],FPL_Fixtures_Extract[#Headers],0)),LEN(INDEX(FPL_Fixtures_Extract[],MATCH($A290,FPL_Fixtures_Extract[[Player]:[Player]],0),MATCH(FPL_Combined[[#Headers],[Gameweek 21]],FPL_Fixtures_Extract[#Headers],0)))-4),Team_Key[[Full Name]:[Full Name]],0))&amp;RIGHT(INDEX(FPL_Fixtures_Extract[],MATCH($A290,FPL_Fixtures_Extract[[Player]:[Player]],0),MATCH(FPL_Combined[[#Headers],[Gameweek 21]],FPL_Fixtures_Extract[#Headers],0)),3))</f>
        <v>TOT(A) 1-0</v>
      </c>
      <c r="W290" t="str">
        <f ca="1">IF(RIGHT(FPL_Combined[[#Headers],[Gameweek 22]],2)&lt;$B$622,INDEX(FPL_Results_Extract[Gameweek 22],MATCH($A290,FPL_Results_Extract[[Player]:[Player]],0)),INDEX(Team_Key[[Abbreviation]:[Abbreviation]],MATCH(LEFT(INDEX(FPL_Fixtures_Extract[],MATCH($A290,FPL_Fixtures_Extract[[Player]:[Player]],0),MATCH(FPL_Combined[[#Headers],[Gameweek 22]],FPL_Fixtures_Extract[#Headers],0)),LEN(INDEX(FPL_Fixtures_Extract[],MATCH($A290,FPL_Fixtures_Extract[[Player]:[Player]],0),MATCH(FPL_Combined[[#Headers],[Gameweek 22]],FPL_Fixtures_Extract[#Headers],0)))-4),Team_Key[[Full Name]:[Full Name]],0))&amp;RIGHT(INDEX(FPL_Fixtures_Extract[],MATCH($A290,FPL_Fixtures_Extract[[Player]:[Player]],0),MATCH(FPL_Combined[[#Headers],[Gameweek 22]],FPL_Fixtures_Extract[#Headers],0)),3))</f>
        <v>AVL(A) 1-1</v>
      </c>
      <c r="X290" t="str">
        <f ca="1">IF(RIGHT(FPL_Combined[[#Headers],[Gameweek 23]],2)&lt;$B$622,INDEX(FPL_Results_Extract[Gameweek 23],MATCH($A290,FPL_Results_Extract[[Player]:[Player]],0)),INDEX(Team_Key[[Abbreviation]:[Abbreviation]],MATCH(LEFT(INDEX(FPL_Fixtures_Extract[],MATCH($A290,FPL_Fixtures_Extract[[Player]:[Player]],0),MATCH(FPL_Combined[[#Headers],[Gameweek 23]],FPL_Fixtures_Extract[#Headers],0)),LEN(INDEX(FPL_Fixtures_Extract[],MATCH($A290,FPL_Fixtures_Extract[[Player]:[Player]],0),MATCH(FPL_Combined[[#Headers],[Gameweek 23]],FPL_Fixtures_Extract[#Headers],0)))-4),Team_Key[[Full Name]:[Full Name]],0))&amp;RIGHT(INDEX(FPL_Fixtures_Extract[],MATCH($A290,FPL_Fixtures_Extract[[Player]:[Player]],0),MATCH(FPL_Combined[[#Headers],[Gameweek 23]],FPL_Fixtures_Extract[#Headers],0)),3))</f>
        <v>STK(H) 3-0</v>
      </c>
      <c r="Y290" t="str">
        <f ca="1">IF(RIGHT(FPL_Combined[[#Headers],[Gameweek 24]],2)&lt;$B$622,INDEX(FPL_Results_Extract[Team],MATCH($A290,FPL_Results_Extract[[Player]:[Player]],0)),INDEX(Team_Key[[Abbreviation]:[Abbreviation]],MATCH(LEFT(INDEX(FPL_Fixtures_Extract[],MATCH($A290,FPL_Fixtures_Extract[[Player]:[Player]],0),MATCH(FPL_Combined[[#Headers],[Gameweek 24]],FPL_Fixtures_Extract[#Headers],0)),LEN(INDEX(FPL_Fixtures_Extract[],MATCH($A290,FPL_Fixtures_Extract[[Player]:[Player]],0),MATCH(FPL_Combined[[#Headers],[Gameweek 24]],FPL_Fixtures_Extract[#Headers],0)))-4),Team_Key[[Full Name]:[Full Name]],0))&amp;RIGHT(INDEX(FPL_Fixtures_Extract[],MATCH($A290,FPL_Fixtures_Extract[[Player]:[Player]],0),MATCH(FPL_Combined[[#Headers],[Gameweek 24]],FPL_Fixtures_Extract[#Headers],0)),3))</f>
        <v>LEI</v>
      </c>
      <c r="Z290" t="str">
        <f ca="1">IF(RIGHT(FPL_Combined[[#Headers],[Gameweek 25]],2)&lt;$B$622,INDEX(FPL_Results_Extract[Player],MATCH($A290,FPL_Results_Extract[[Player]:[Player]],0)),INDEX(Team_Key[[Abbreviation]:[Abbreviation]],MATCH(LEFT(INDEX(FPL_Fixtures_Extract[],MATCH($A290,FPL_Fixtures_Extract[[Player]:[Player]],0),MATCH(FPL_Combined[[#Headers],[Gameweek 25]],FPL_Fixtures_Extract[#Headers],0)),LEN(INDEX(FPL_Fixtures_Extract[],MATCH($A290,FPL_Fixtures_Extract[[Player]:[Player]],0),MATCH(FPL_Combined[[#Headers],[Gameweek 25]],FPL_Fixtures_Extract[#Headers],0)))-4),Team_Key[[Full Name]:[Full Name]],0))&amp;RIGHT(INDEX(FPL_Fixtures_Extract[],MATCH($A290,FPL_Fixtures_Extract[[Player]:[Player]],0),MATCH(FPL_Combined[[#Headers],[Gameweek 25]],FPL_Fixtures_Extract[#Headers],0)),3))</f>
        <v>James</v>
      </c>
      <c r="AA290" t="str">
        <f ca="1">IF(RIGHT(FPL_Combined[[#Headers],[Gameweek 26]],2)&lt;$B$622,INDEX(FPL_Results_Extract[Gameweek 01],MATCH($A290,FPL_Results_Extract[[Player]:[Player]],0)),INDEX(Team_Key[[Abbreviation]:[Abbreviation]],MATCH(LEFT(INDEX(FPL_Fixtures_Extract[],MATCH($A290,FPL_Fixtures_Extract[[Player]:[Player]],0),MATCH(FPL_Combined[[#Headers],[Gameweek 26]],FPL_Fixtures_Extract[#Headers],0)),LEN(INDEX(FPL_Fixtures_Extract[],MATCH($A290,FPL_Fixtures_Extract[[Player]:[Player]],0),MATCH(FPL_Combined[[#Headers],[Gameweek 26]],FPL_Fixtures_Extract[#Headers],0)))-4),Team_Key[[Full Name]:[Full Name]],0))&amp;RIGHT(INDEX(FPL_Fixtures_Extract[],MATCH($A290,FPL_Fixtures_Extract[[Player]:[Player]],0),MATCH(FPL_Combined[[#Headers],[Gameweek 26]],FPL_Fixtures_Extract[#Headers],0)),3))</f>
        <v>SUN(H) 4-2</v>
      </c>
      <c r="AB290" t="str">
        <f ca="1">IF(RIGHT(FPL_Combined[[#Headers],[Gameweek 27]],2)&lt;$B$622,INDEX(FPL_Results_Extract[Gameweek 02],MATCH($A290,FPL_Results_Extract[[Player]:[Player]],0)),INDEX(Team_Key[[Abbreviation]:[Abbreviation]],MATCH(LEFT(INDEX(FPL_Fixtures_Extract[],MATCH($A290,FPL_Fixtures_Extract[[Player]:[Player]],0),MATCH(FPL_Combined[[#Headers],[Gameweek 27]],FPL_Fixtures_Extract[#Headers],0)),LEN(INDEX(FPL_Fixtures_Extract[],MATCH($A290,FPL_Fixtures_Extract[[Player]:[Player]],0),MATCH(FPL_Combined[[#Headers],[Gameweek 27]],FPL_Fixtures_Extract[#Headers],0)))-4),Team_Key[[Full Name]:[Full Name]],0))&amp;RIGHT(INDEX(FPL_Fixtures_Extract[],MATCH($A290,FPL_Fixtures_Extract[[Player]:[Player]],0),MATCH(FPL_Combined[[#Headers],[Gameweek 27]],FPL_Fixtures_Extract[#Headers],0)),3))</f>
        <v>WHU(A) 2-1</v>
      </c>
      <c r="AC290" t="str">
        <f ca="1">IF(RIGHT(FPL_Combined[[#Headers],[Gameweek 28]],2)&lt;$B$622,INDEX(FPL_Results_Extract[Gameweek 03],MATCH($A290,FPL_Results_Extract[[Player]:[Player]],0)),INDEX(Team_Key[[Abbreviation]:[Abbreviation]],MATCH(LEFT(INDEX(FPL_Fixtures_Extract[],MATCH($A290,FPL_Fixtures_Extract[[Player]:[Player]],0),MATCH(FPL_Combined[[#Headers],[Gameweek 28]],FPL_Fixtures_Extract[#Headers],0)),LEN(INDEX(FPL_Fixtures_Extract[],MATCH($A290,FPL_Fixtures_Extract[[Player]:[Player]],0),MATCH(FPL_Combined[[#Headers],[Gameweek 28]],FPL_Fixtures_Extract[#Headers],0)))-4),Team_Key[[Full Name]:[Full Name]],0))&amp;RIGHT(INDEX(FPL_Fixtures_Extract[],MATCH($A290,FPL_Fixtures_Extract[[Player]:[Player]],0),MATCH(FPL_Combined[[#Headers],[Gameweek 28]],FPL_Fixtures_Extract[#Headers],0)),3))</f>
        <v>TOT(H) 1-1</v>
      </c>
      <c r="AD290" t="str">
        <f ca="1">IF(RIGHT(FPL_Combined[[#Headers],[Gameweek 29]],2)&lt;$B$622,INDEX(FPL_Results_Extract[Gameweek 04],MATCH($A290,FPL_Results_Extract[[Player]:[Player]],0)),INDEX(Team_Key[[Abbreviation]:[Abbreviation]],MATCH(LEFT(INDEX(FPL_Fixtures_Extract[],MATCH($A290,FPL_Fixtures_Extract[[Player]:[Player]],0),MATCH(FPL_Combined[[#Headers],[Gameweek 29]],FPL_Fixtures_Extract[#Headers],0)),LEN(INDEX(FPL_Fixtures_Extract[],MATCH($A290,FPL_Fixtures_Extract[[Player]:[Player]],0),MATCH(FPL_Combined[[#Headers],[Gameweek 29]],FPL_Fixtures_Extract[#Headers],0)))-4),Team_Key[[Full Name]:[Full Name]],0))&amp;RIGHT(INDEX(FPL_Fixtures_Extract[],MATCH($A290,FPL_Fixtures_Extract[[Player]:[Player]],0),MATCH(FPL_Combined[[#Headers],[Gameweek 29]],FPL_Fixtures_Extract[#Headers],0)),3))</f>
        <v>WAT(A)</v>
      </c>
      <c r="AE290" t="str">
        <f ca="1">IF(RIGHT(FPL_Combined[[#Headers],[Gameweek 30]],2)&lt;$B$622,INDEX(FPL_Results_Extract[Gameweek 05],MATCH($A290,FPL_Results_Extract[[Player]:[Player]],0)),INDEX(Team_Key[[Abbreviation]:[Abbreviation]],MATCH(LEFT(INDEX(FPL_Fixtures_Extract[],MATCH($A290,FPL_Fixtures_Extract[[Player]:[Player]],0),MATCH(FPL_Combined[[#Headers],[Gameweek 30]],FPL_Fixtures_Extract[#Headers],0)),LEN(INDEX(FPL_Fixtures_Extract[],MATCH($A290,FPL_Fixtures_Extract[[Player]:[Player]],0),MATCH(FPL_Combined[[#Headers],[Gameweek 30]],FPL_Fixtures_Extract[#Headers],0)))-4),Team_Key[[Full Name]:[Full Name]],0))&amp;RIGHT(INDEX(FPL_Fixtures_Extract[],MATCH($A290,FPL_Fixtures_Extract[[Player]:[Player]],0),MATCH(FPL_Combined[[#Headers],[Gameweek 30]],FPL_Fixtures_Extract[#Headers],0)),3))</f>
        <v>NEW(H)</v>
      </c>
      <c r="AF290" t="str">
        <f ca="1">IF(RIGHT(FPL_Combined[[#Headers],[Gameweek 31]],2)&lt;$B$622,INDEX(FPL_Results_Extract[Gameweek 06],MATCH($A290,FPL_Results_Extract[[Player]:[Player]],0)),INDEX(Team_Key[[Abbreviation]:[Abbreviation]],MATCH(LEFT(INDEX(FPL_Fixtures_Extract[],MATCH($A290,FPL_Fixtures_Extract[[Player]:[Player]],0),MATCH(FPL_Combined[[#Headers],[Gameweek 31]],FPL_Fixtures_Extract[#Headers],0)),LEN(INDEX(FPL_Fixtures_Extract[],MATCH($A290,FPL_Fixtures_Extract[[Player]:[Player]],0),MATCH(FPL_Combined[[#Headers],[Gameweek 31]],FPL_Fixtures_Extract[#Headers],0)))-4),Team_Key[[Full Name]:[Full Name]],0))&amp;RIGHT(INDEX(FPL_Fixtures_Extract[],MATCH($A290,FPL_Fixtures_Extract[[Player]:[Player]],0),MATCH(FPL_Combined[[#Headers],[Gameweek 31]],FPL_Fixtures_Extract[#Headers],0)),3))</f>
        <v>CRY(A)</v>
      </c>
      <c r="AG290" t="str">
        <f ca="1">IF(RIGHT(FPL_Combined[[#Headers],[Gameweek 32]],2)&lt;$B$622,INDEX(FPL_Results_Extract[Gameweek 07],MATCH($A290,FPL_Results_Extract[[Player]:[Player]],0)),INDEX(Team_Key[[Abbreviation]:[Abbreviation]],MATCH(LEFT(INDEX(FPL_Fixtures_Extract[],MATCH($A290,FPL_Fixtures_Extract[[Player]:[Player]],0),MATCH(FPL_Combined[[#Headers],[Gameweek 32]],FPL_Fixtures_Extract[#Headers],0)),LEN(INDEX(FPL_Fixtures_Extract[],MATCH($A290,FPL_Fixtures_Extract[[Player]:[Player]],0),MATCH(FPL_Combined[[#Headers],[Gameweek 32]],FPL_Fixtures_Extract[#Headers],0)))-4),Team_Key[[Full Name]:[Full Name]],0))&amp;RIGHT(INDEX(FPL_Fixtures_Extract[],MATCH($A290,FPL_Fixtures_Extract[[Player]:[Player]],0),MATCH(FPL_Combined[[#Headers],[Gameweek 32]],FPL_Fixtures_Extract[#Headers],0)),3))</f>
        <v>SOU(H)</v>
      </c>
      <c r="AH290" t="str">
        <f ca="1">IF(RIGHT(FPL_Combined[[#Headers],[Gameweek 33]],2)&lt;$B$622,INDEX(FPL_Results_Extract[Gameweek 08],MATCH($A290,FPL_Results_Extract[[Player]:[Player]],0)),INDEX(Team_Key[[Abbreviation]:[Abbreviation]],MATCH(LEFT(INDEX(FPL_Fixtures_Extract[],MATCH($A290,FPL_Fixtures_Extract[[Player]:[Player]],0),MATCH(FPL_Combined[[#Headers],[Gameweek 33]],FPL_Fixtures_Extract[#Headers],0)),LEN(INDEX(FPL_Fixtures_Extract[],MATCH($A290,FPL_Fixtures_Extract[[Player]:[Player]],0),MATCH(FPL_Combined[[#Headers],[Gameweek 33]],FPL_Fixtures_Extract[#Headers],0)))-4),Team_Key[[Full Name]:[Full Name]],0))&amp;RIGHT(INDEX(FPL_Fixtures_Extract[],MATCH($A290,FPL_Fixtures_Extract[[Player]:[Player]],0),MATCH(FPL_Combined[[#Headers],[Gameweek 33]],FPL_Fixtures_Extract[#Headers],0)),3))</f>
        <v>SUN(A)</v>
      </c>
      <c r="AI290" t="str">
        <f ca="1">IF(RIGHT(FPL_Combined[[#Headers],[Gameweek 34]],2)&lt;$B$622,INDEX(FPL_Results_Extract[Gameweek 09],MATCH($A290,FPL_Results_Extract[[Player]:[Player]],0)),INDEX(Team_Key[[Abbreviation]:[Abbreviation]],MATCH(LEFT(INDEX(FPL_Fixtures_Extract[],MATCH($A290,FPL_Fixtures_Extract[[Player]:[Player]],0),MATCH(FPL_Combined[[#Headers],[Gameweek 34]],FPL_Fixtures_Extract[#Headers],0)),LEN(INDEX(FPL_Fixtures_Extract[],MATCH($A290,FPL_Fixtures_Extract[[Player]:[Player]],0),MATCH(FPL_Combined[[#Headers],[Gameweek 34]],FPL_Fixtures_Extract[#Headers],0)))-4),Team_Key[[Full Name]:[Full Name]],0))&amp;RIGHT(INDEX(FPL_Fixtures_Extract[],MATCH($A290,FPL_Fixtures_Extract[[Player]:[Player]],0),MATCH(FPL_Combined[[#Headers],[Gameweek 34]],FPL_Fixtures_Extract[#Headers],0)),3))</f>
        <v>WHU(H)</v>
      </c>
      <c r="AJ290" t="str">
        <f ca="1">IF(RIGHT(FPL_Combined[[#Headers],[Gameweek 35]],2)&lt;$B$622,INDEX(FPL_Results_Extract[Gameweek 10],MATCH($A290,FPL_Results_Extract[[Player]:[Player]],0)),INDEX(Team_Key[[Abbreviation]:[Abbreviation]],MATCH(LEFT(INDEX(FPL_Fixtures_Extract[],MATCH($A290,FPL_Fixtures_Extract[[Player]:[Player]],0),MATCH(FPL_Combined[[#Headers],[Gameweek 35]],FPL_Fixtures_Extract[#Headers],0)),LEN(INDEX(FPL_Fixtures_Extract[],MATCH($A290,FPL_Fixtures_Extract[[Player]:[Player]],0),MATCH(FPL_Combined[[#Headers],[Gameweek 35]],FPL_Fixtures_Extract[#Headers],0)))-4),Team_Key[[Full Name]:[Full Name]],0))&amp;RIGHT(INDEX(FPL_Fixtures_Extract[],MATCH($A290,FPL_Fixtures_Extract[[Player]:[Player]],0),MATCH(FPL_Combined[[#Headers],[Gameweek 35]],FPL_Fixtures_Extract[#Headers],0)),3))</f>
        <v>SWA(H)</v>
      </c>
      <c r="AK290" t="str">
        <f ca="1">IF(RIGHT(FPL_Combined[[#Headers],[Gameweek 36]],2)&lt;$B$622,INDEX(FPL_Results_Extract[Gameweek 11],MATCH($A290,FPL_Results_Extract[[Player]:[Player]],0)),INDEX(Team_Key[[Abbreviation]:[Abbreviation]],MATCH(LEFT(INDEX(FPL_Fixtures_Extract[],MATCH($A290,FPL_Fixtures_Extract[[Player]:[Player]],0),MATCH(FPL_Combined[[#Headers],[Gameweek 36]],FPL_Fixtures_Extract[#Headers],0)),LEN(INDEX(FPL_Fixtures_Extract[],MATCH($A290,FPL_Fixtures_Extract[[Player]:[Player]],0),MATCH(FPL_Combined[[#Headers],[Gameweek 36]],FPL_Fixtures_Extract[#Headers],0)))-4),Team_Key[[Full Name]:[Full Name]],0))&amp;RIGHT(INDEX(FPL_Fixtures_Extract[],MATCH($A290,FPL_Fixtures_Extract[[Player]:[Player]],0),MATCH(FPL_Combined[[#Headers],[Gameweek 36]],FPL_Fixtures_Extract[#Headers],0)),3))</f>
        <v>MUN(A)</v>
      </c>
      <c r="AL290" t="str">
        <f ca="1">IF(RIGHT(FPL_Combined[[#Headers],[Gameweek 37]],2)&lt;$B$622,INDEX(FPL_Results_Extract[Gameweek 12],MATCH($A290,FPL_Results_Extract[[Player]:[Player]],0)),INDEX(Team_Key[[Abbreviation]:[Abbreviation]],MATCH(LEFT(INDEX(FPL_Fixtures_Extract[],MATCH($A290,FPL_Fixtures_Extract[[Player]:[Player]],0),MATCH(FPL_Combined[[#Headers],[Gameweek 37]],FPL_Fixtures_Extract[#Headers],0)),LEN(INDEX(FPL_Fixtures_Extract[],MATCH($A290,FPL_Fixtures_Extract[[Player]:[Player]],0),MATCH(FPL_Combined[[#Headers],[Gameweek 37]],FPL_Fixtures_Extract[#Headers],0)))-4),Team_Key[[Full Name]:[Full Name]],0))&amp;RIGHT(INDEX(FPL_Fixtures_Extract[],MATCH($A290,FPL_Fixtures_Extract[[Player]:[Player]],0),MATCH(FPL_Combined[[#Headers],[Gameweek 37]],FPL_Fixtures_Extract[#Headers],0)),3))</f>
        <v>EVE(H)</v>
      </c>
      <c r="AM290" t="str">
        <f ca="1">IF(RIGHT(FPL_Combined[[#Headers],[Gameweek 38]],2)&lt;$B$622,INDEX(FPL_Results_Extract[Gameweek 13],MATCH($A290,FPL_Results_Extract[[Player]:[Player]],0)),INDEX(Team_Key[[Abbreviation]:[Abbreviation]],MATCH(LEFT(INDEX(FPL_Fixtures_Extract[],MATCH($A290,FPL_Fixtures_Extract[[Player]:[Player]],0),MATCH(FPL_Combined[[#Headers],[Gameweek 38]],FPL_Fixtures_Extract[#Headers],0)),LEN(INDEX(FPL_Fixtures_Extract[],MATCH($A290,FPL_Fixtures_Extract[[Player]:[Player]],0),MATCH(FPL_Combined[[#Headers],[Gameweek 38]],FPL_Fixtures_Extract[#Headers],0)))-4),Team_Key[[Full Name]:[Full Name]],0))&amp;RIGHT(INDEX(FPL_Fixtures_Extract[],MATCH($A290,FPL_Fixtures_Extract[[Player]:[Player]],0),MATCH(FPL_Combined[[#Headers],[Gameweek 38]],FPL_Fixtures_Extract[#Headers],0)),3))</f>
        <v>CHE(A)</v>
      </c>
    </row>
    <row r="291" spans="1:39" x14ac:dyDescent="0.45">
      <c r="A291" t="s">
        <v>618</v>
      </c>
      <c r="B291" t="str">
        <f ca="1">IF(RIGHT(FPL_Combined[[#Headers],[Gameweek 01]],2)&lt;$B$622,INDEX(FPL_Results_Extract[Gameweek 01],MATCH($A291,FPL_Results_Extract[[Player]:[Player]],0)),INDEX(Team_Key[[Abbreviation]:[Abbreviation]],MATCH(LEFT(INDEX(FPL_Fixtures_Extract[],MATCH($A291,FPL_Fixtures_Extract[[Player]:[Player]],0),MATCH(FPL_Combined[[#Headers],[Gameweek 01]],FPL_Fixtures_Extract[#Headers],0)),LEN(INDEX(FPL_Fixtures_Extract[],MATCH($A291,FPL_Fixtures_Extract[[Player]:[Player]],0),MATCH(FPL_Combined[[#Headers],[Gameweek 01]],FPL_Fixtures_Extract[#Headers],0)))-4),Team_Key[[Full Name]:[Full Name]],0))&amp;RIGHT(INDEX(FPL_Fixtures_Extract[],MATCH($A291,FPL_Fixtures_Extract[[Player]:[Player]],0),MATCH(FPL_Combined[[#Headers],[Gameweek 01]],FPL_Fixtures_Extract[#Headers],0)),3))</f>
        <v>SOU(H) 2-2</v>
      </c>
      <c r="C291" t="str">
        <f ca="1">IF(RIGHT(FPL_Combined[[#Headers],[Gameweek 02]],2)&lt;$B$622,INDEX(FPL_Results_Extract[Gameweek 02],MATCH($A291,FPL_Results_Extract[[Player]:[Player]],0)),INDEX(Team_Key[[Abbreviation]:[Abbreviation]],MATCH(LEFT(INDEX(FPL_Fixtures_Extract[],MATCH($A291,FPL_Fixtures_Extract[[Player]:[Player]],0),MATCH(FPL_Combined[[#Headers],[Gameweek 02]],FPL_Fixtures_Extract[#Headers],0)),LEN(INDEX(FPL_Fixtures_Extract[],MATCH($A291,FPL_Fixtures_Extract[[Player]:[Player]],0),MATCH(FPL_Combined[[#Headers],[Gameweek 02]],FPL_Fixtures_Extract[#Headers],0)))-4),Team_Key[[Full Name]:[Full Name]],0))&amp;RIGHT(INDEX(FPL_Fixtures_Extract[],MATCH($A291,FPL_Fixtures_Extract[[Player]:[Player]],0),MATCH(FPL_Combined[[#Headers],[Gameweek 02]],FPL_Fixtures_Extract[#Headers],0)),3))</f>
        <v>SWA(A) 0-2</v>
      </c>
      <c r="D291" t="str">
        <f ca="1">IF(RIGHT(FPL_Combined[[#Headers],[Gameweek 03]],2)&lt;$B$622,INDEX(FPL_Results_Extract[Gameweek 03],MATCH($A291,FPL_Results_Extract[[Player]:[Player]],0)),INDEX(Team_Key[[Abbreviation]:[Abbreviation]],MATCH(LEFT(INDEX(FPL_Fixtures_Extract[],MATCH($A291,FPL_Fixtures_Extract[[Player]:[Player]],0),MATCH(FPL_Combined[[#Headers],[Gameweek 03]],FPL_Fixtures_Extract[#Headers],0)),LEN(INDEX(FPL_Fixtures_Extract[],MATCH($A291,FPL_Fixtures_Extract[[Player]:[Player]],0),MATCH(FPL_Combined[[#Headers],[Gameweek 03]],FPL_Fixtures_Extract[#Headers],0)))-4),Team_Key[[Full Name]:[Full Name]],0))&amp;RIGHT(INDEX(FPL_Fixtures_Extract[],MATCH($A291,FPL_Fixtures_Extract[[Player]:[Player]],0),MATCH(FPL_Combined[[#Headers],[Gameweek 03]],FPL_Fixtures_Extract[#Headers],0)),3))</f>
        <v>MUN(A) 0-0</v>
      </c>
      <c r="E291" t="str">
        <f ca="1">IF(RIGHT(FPL_Combined[[#Headers],[Gameweek 04]],2)&lt;$B$622,INDEX(FPL_Results_Extract[Gameweek 04],MATCH($A291,FPL_Results_Extract[[Player]:[Player]],0)),INDEX(Team_Key[[Abbreviation]:[Abbreviation]],MATCH(LEFT(INDEX(FPL_Fixtures_Extract[],MATCH($A291,FPL_Fixtures_Extract[[Player]:[Player]],0),MATCH(FPL_Combined[[#Headers],[Gameweek 04]],FPL_Fixtures_Extract[#Headers],0)),LEN(INDEX(FPL_Fixtures_Extract[],MATCH($A291,FPL_Fixtures_Extract[[Player]:[Player]],0),MATCH(FPL_Combined[[#Headers],[Gameweek 04]],FPL_Fixtures_Extract[#Headers],0)))-4),Team_Key[[Full Name]:[Full Name]],0))&amp;RIGHT(INDEX(FPL_Fixtures_Extract[],MATCH($A291,FPL_Fixtures_Extract[[Player]:[Player]],0),MATCH(FPL_Combined[[#Headers],[Gameweek 04]],FPL_Fixtures_Extract[#Headers],0)),3))</f>
        <v>ARS(H) 0-1</v>
      </c>
      <c r="F291" t="str">
        <f ca="1">IF(RIGHT(FPL_Combined[[#Headers],[Gameweek 05]],2)&lt;$B$622,INDEX(FPL_Results_Extract[Gameweek 05],MATCH($A291,FPL_Results_Extract[[Player]:[Player]],0)),INDEX(Team_Key[[Abbreviation]:[Abbreviation]],MATCH(LEFT(INDEX(FPL_Fixtures_Extract[],MATCH($A291,FPL_Fixtures_Extract[[Player]:[Player]],0),MATCH(FPL_Combined[[#Headers],[Gameweek 05]],FPL_Fixtures_Extract[#Headers],0)),LEN(INDEX(FPL_Fixtures_Extract[],MATCH($A291,FPL_Fixtures_Extract[[Player]:[Player]],0),MATCH(FPL_Combined[[#Headers],[Gameweek 05]],FPL_Fixtures_Extract[#Headers],0)))-4),Team_Key[[Full Name]:[Full Name]],0))&amp;RIGHT(INDEX(FPL_Fixtures_Extract[],MATCH($A291,FPL_Fixtures_Extract[[Player]:[Player]],0),MATCH(FPL_Combined[[#Headers],[Gameweek 05]],FPL_Fixtures_Extract[#Headers],0)),3))</f>
        <v>WHU(A) 0-2</v>
      </c>
      <c r="G291" t="str">
        <f ca="1">IF(RIGHT(FPL_Combined[[#Headers],[Gameweek 06]],2)&lt;$B$622,INDEX(FPL_Results_Extract[Gameweek 06],MATCH($A291,FPL_Results_Extract[[Player]:[Player]],0)),INDEX(Team_Key[[Abbreviation]:[Abbreviation]],MATCH(LEFT(INDEX(FPL_Fixtures_Extract[],MATCH($A291,FPL_Fixtures_Extract[[Player]:[Player]],0),MATCH(FPL_Combined[[#Headers],[Gameweek 06]],FPL_Fixtures_Extract[#Headers],0)),LEN(INDEX(FPL_Fixtures_Extract[],MATCH($A291,FPL_Fixtures_Extract[[Player]:[Player]],0),MATCH(FPL_Combined[[#Headers],[Gameweek 06]],FPL_Fixtures_Extract[#Headers],0)))-4),Team_Key[[Full Name]:[Full Name]],0))&amp;RIGHT(INDEX(FPL_Fixtures_Extract[],MATCH($A291,FPL_Fixtures_Extract[[Player]:[Player]],0),MATCH(FPL_Combined[[#Headers],[Gameweek 06]],FPL_Fixtures_Extract[#Headers],0)),3))</f>
        <v>WAT(H) 1-2</v>
      </c>
      <c r="H291" t="str">
        <f ca="1">IF(RIGHT(FPL_Combined[[#Headers],[Gameweek 07]],2)&lt;$B$622,INDEX(FPL_Results_Extract[Gameweek 07],MATCH($A291,FPL_Results_Extract[[Player]:[Player]],0)),INDEX(Team_Key[[Abbreviation]:[Abbreviation]],MATCH(LEFT(INDEX(FPL_Fixtures_Extract[],MATCH($A291,FPL_Fixtures_Extract[[Player]:[Player]],0),MATCH(FPL_Combined[[#Headers],[Gameweek 07]],FPL_Fixtures_Extract[#Headers],0)),LEN(INDEX(FPL_Fixtures_Extract[],MATCH($A291,FPL_Fixtures_Extract[[Player]:[Player]],0),MATCH(FPL_Combined[[#Headers],[Gameweek 07]],FPL_Fixtures_Extract[#Headers],0)))-4),Team_Key[[Full Name]:[Full Name]],0))&amp;RIGHT(INDEX(FPL_Fixtures_Extract[],MATCH($A291,FPL_Fixtures_Extract[[Player]:[Player]],0),MATCH(FPL_Combined[[#Headers],[Gameweek 07]],FPL_Fixtures_Extract[#Headers],0)),3))</f>
        <v>CHE(H) 2-2</v>
      </c>
      <c r="I291" t="str">
        <f ca="1">IF(RIGHT(FPL_Combined[[#Headers],[Gameweek 08]],2)&lt;$B$622,INDEX(FPL_Results_Extract[Gameweek 08],MATCH($A291,FPL_Results_Extract[[Player]:[Player]],0)),INDEX(Team_Key[[Abbreviation]:[Abbreviation]],MATCH(LEFT(INDEX(FPL_Fixtures_Extract[],MATCH($A291,FPL_Fixtures_Extract[[Player]:[Player]],0),MATCH(FPL_Combined[[#Headers],[Gameweek 08]],FPL_Fixtures_Extract[#Headers],0)),LEN(INDEX(FPL_Fixtures_Extract[],MATCH($A291,FPL_Fixtures_Extract[[Player]:[Player]],0),MATCH(FPL_Combined[[#Headers],[Gameweek 08]],FPL_Fixtures_Extract[#Headers],0)))-4),Team_Key[[Full Name]:[Full Name]],0))&amp;RIGHT(INDEX(FPL_Fixtures_Extract[],MATCH($A291,FPL_Fixtures_Extract[[Player]:[Player]],0),MATCH(FPL_Combined[[#Headers],[Gameweek 08]],FPL_Fixtures_Extract[#Headers],0)),3))</f>
        <v>MCI(A) 1-6</v>
      </c>
      <c r="J291" t="str">
        <f ca="1">IF(RIGHT(FPL_Combined[[#Headers],[Gameweek 09]],2)&lt;$B$622,INDEX(FPL_Results_Extract[Gameweek 09],MATCH($A291,FPL_Results_Extract[[Player]:[Player]],0)),INDEX(Team_Key[[Abbreviation]:[Abbreviation]],MATCH(LEFT(INDEX(FPL_Fixtures_Extract[],MATCH($A291,FPL_Fixtures_Extract[[Player]:[Player]],0),MATCH(FPL_Combined[[#Headers],[Gameweek 09]],FPL_Fixtures_Extract[#Headers],0)),LEN(INDEX(FPL_Fixtures_Extract[],MATCH($A291,FPL_Fixtures_Extract[[Player]:[Player]],0),MATCH(FPL_Combined[[#Headers],[Gameweek 09]],FPL_Fixtures_Extract[#Headers],0)))-4),Team_Key[[Full Name]:[Full Name]],0))&amp;RIGHT(INDEX(FPL_Fixtures_Extract[],MATCH($A291,FPL_Fixtures_Extract[[Player]:[Player]],0),MATCH(FPL_Combined[[#Headers],[Gameweek 09]],FPL_Fixtures_Extract[#Headers],0)),3))</f>
        <v>NOR(H) 6-2</v>
      </c>
      <c r="K291" t="str">
        <f ca="1">IF(RIGHT(FPL_Combined[[#Headers],[Gameweek 10]],2)&lt;$B$622,INDEX(FPL_Results_Extract[Gameweek 10],MATCH($A291,FPL_Results_Extract[[Player]:[Player]],0)),INDEX(Team_Key[[Abbreviation]:[Abbreviation]],MATCH(LEFT(INDEX(FPL_Fixtures_Extract[],MATCH($A291,FPL_Fixtures_Extract[[Player]:[Player]],0),MATCH(FPL_Combined[[#Headers],[Gameweek 10]],FPL_Fixtures_Extract[#Headers],0)),LEN(INDEX(FPL_Fixtures_Extract[],MATCH($A291,FPL_Fixtures_Extract[[Player]:[Player]],0),MATCH(FPL_Combined[[#Headers],[Gameweek 10]],FPL_Fixtures_Extract[#Headers],0)))-4),Team_Key[[Full Name]:[Full Name]],0))&amp;RIGHT(INDEX(FPL_Fixtures_Extract[],MATCH($A291,FPL_Fixtures_Extract[[Player]:[Player]],0),MATCH(FPL_Combined[[#Headers],[Gameweek 10]],FPL_Fixtures_Extract[#Headers],0)),3))</f>
        <v>SUN(A) 0-3</v>
      </c>
      <c r="L291" t="str">
        <f ca="1">IF(RIGHT(FPL_Combined[[#Headers],[Gameweek 11]],2)&lt;$B$622,INDEX(FPL_Results_Extract[Gameweek 11],MATCH($A291,FPL_Results_Extract[[Player]:[Player]],0)),INDEX(Team_Key[[Abbreviation]:[Abbreviation]],MATCH(LEFT(INDEX(FPL_Fixtures_Extract[],MATCH($A291,FPL_Fixtures_Extract[[Player]:[Player]],0),MATCH(FPL_Combined[[#Headers],[Gameweek 11]],FPL_Fixtures_Extract[#Headers],0)),LEN(INDEX(FPL_Fixtures_Extract[],MATCH($A291,FPL_Fixtures_Extract[[Player]:[Player]],0),MATCH(FPL_Combined[[#Headers],[Gameweek 11]],FPL_Fixtures_Extract[#Headers],0)))-4),Team_Key[[Full Name]:[Full Name]],0))&amp;RIGHT(INDEX(FPL_Fixtures_Extract[],MATCH($A291,FPL_Fixtures_Extract[[Player]:[Player]],0),MATCH(FPL_Combined[[#Headers],[Gameweek 11]],FPL_Fixtures_Extract[#Headers],0)),3))</f>
        <v>STK(H) 0-0</v>
      </c>
      <c r="M291" t="str">
        <f ca="1">IF(RIGHT(FPL_Combined[[#Headers],[Gameweek 12]],2)&lt;$B$622,INDEX(FPL_Results_Extract[Gameweek 12],MATCH($A291,FPL_Results_Extract[[Player]:[Player]],0)),INDEX(Team_Key[[Abbreviation]:[Abbreviation]],MATCH(LEFT(INDEX(FPL_Fixtures_Extract[],MATCH($A291,FPL_Fixtures_Extract[[Player]:[Player]],0),MATCH(FPL_Combined[[#Headers],[Gameweek 12]],FPL_Fixtures_Extract[#Headers],0)),LEN(INDEX(FPL_Fixtures_Extract[],MATCH($A291,FPL_Fixtures_Extract[[Player]:[Player]],0),MATCH(FPL_Combined[[#Headers],[Gameweek 12]],FPL_Fixtures_Extract[#Headers],0)))-4),Team_Key[[Full Name]:[Full Name]],0))&amp;RIGHT(INDEX(FPL_Fixtures_Extract[],MATCH($A291,FPL_Fixtures_Extract[[Player]:[Player]],0),MATCH(FPL_Combined[[#Headers],[Gameweek 12]],FPL_Fixtures_Extract[#Headers],0)),3))</f>
        <v>BOU(A) 1-0</v>
      </c>
      <c r="N291" t="str">
        <f ca="1">IF(RIGHT(FPL_Combined[[#Headers],[Gameweek 13]],2)&lt;$B$622,INDEX(FPL_Results_Extract[Gameweek 13],MATCH($A291,FPL_Results_Extract[[Player]:[Player]],0)),INDEX(Team_Key[[Abbreviation]:[Abbreviation]],MATCH(LEFT(INDEX(FPL_Fixtures_Extract[],MATCH($A291,FPL_Fixtures_Extract[[Player]:[Player]],0),MATCH(FPL_Combined[[#Headers],[Gameweek 13]],FPL_Fixtures_Extract[#Headers],0)),LEN(INDEX(FPL_Fixtures_Extract[],MATCH($A291,FPL_Fixtures_Extract[[Player]:[Player]],0),MATCH(FPL_Combined[[#Headers],[Gameweek 13]],FPL_Fixtures_Extract[#Headers],0)))-4),Team_Key[[Full Name]:[Full Name]],0))&amp;RIGHT(INDEX(FPL_Fixtures_Extract[],MATCH($A291,FPL_Fixtures_Extract[[Player]:[Player]],0),MATCH(FPL_Combined[[#Headers],[Gameweek 13]],FPL_Fixtures_Extract[#Headers],0)),3))</f>
        <v>LEI(H) 0-3</v>
      </c>
      <c r="O291" t="str">
        <f ca="1">IF(RIGHT(FPL_Combined[[#Headers],[Gameweek 14]],2)&lt;$B$622,INDEX(FPL_Results_Extract[Gameweek 14],MATCH($A291,FPL_Results_Extract[[Player]:[Player]],0)),INDEX(Team_Key[[Abbreviation]:[Abbreviation]],MATCH(LEFT(INDEX(FPL_Fixtures_Extract[],MATCH($A291,FPL_Fixtures_Extract[[Player]:[Player]],0),MATCH(FPL_Combined[[#Headers],[Gameweek 14]],FPL_Fixtures_Extract[#Headers],0)),LEN(INDEX(FPL_Fixtures_Extract[],MATCH($A291,FPL_Fixtures_Extract[[Player]:[Player]],0),MATCH(FPL_Combined[[#Headers],[Gameweek 14]],FPL_Fixtures_Extract[#Headers],0)))-4),Team_Key[[Full Name]:[Full Name]],0))&amp;RIGHT(INDEX(FPL_Fixtures_Extract[],MATCH($A291,FPL_Fixtures_Extract[[Player]:[Player]],0),MATCH(FPL_Combined[[#Headers],[Gameweek 14]],FPL_Fixtures_Extract[#Headers],0)),3))</f>
        <v>CRY(A) 1-5</v>
      </c>
      <c r="P291" t="str">
        <f ca="1">IF(RIGHT(FPL_Combined[[#Headers],[Gameweek 15]],2)&lt;$B$622,INDEX(FPL_Results_Extract[Gameweek 15],MATCH($A291,FPL_Results_Extract[[Player]:[Player]],0)),INDEX(Team_Key[[Abbreviation]:[Abbreviation]],MATCH(LEFT(INDEX(FPL_Fixtures_Extract[],MATCH($A291,FPL_Fixtures_Extract[[Player]:[Player]],0),MATCH(FPL_Combined[[#Headers],[Gameweek 15]],FPL_Fixtures_Extract[#Headers],0)),LEN(INDEX(FPL_Fixtures_Extract[],MATCH($A291,FPL_Fixtures_Extract[[Player]:[Player]],0),MATCH(FPL_Combined[[#Headers],[Gameweek 15]],FPL_Fixtures_Extract[#Headers],0)))-4),Team_Key[[Full Name]:[Full Name]],0))&amp;RIGHT(INDEX(FPL_Fixtures_Extract[],MATCH($A291,FPL_Fixtures_Extract[[Player]:[Player]],0),MATCH(FPL_Combined[[#Headers],[Gameweek 15]],FPL_Fixtures_Extract[#Headers],0)),3))</f>
        <v>LIV(H) 2-0</v>
      </c>
      <c r="Q291" t="str">
        <f ca="1">IF(RIGHT(FPL_Combined[[#Headers],[Gameweek 16]],2)&lt;$B$622,INDEX(FPL_Results_Extract[Gameweek 16],MATCH($A291,FPL_Results_Extract[[Player]:[Player]],0)),INDEX(Team_Key[[Abbreviation]:[Abbreviation]],MATCH(LEFT(INDEX(FPL_Fixtures_Extract[],MATCH($A291,FPL_Fixtures_Extract[[Player]:[Player]],0),MATCH(FPL_Combined[[#Headers],[Gameweek 16]],FPL_Fixtures_Extract[#Headers],0)),LEN(INDEX(FPL_Fixtures_Extract[],MATCH($A291,FPL_Fixtures_Extract[[Player]:[Player]],0),MATCH(FPL_Combined[[#Headers],[Gameweek 16]],FPL_Fixtures_Extract[#Headers],0)))-4),Team_Key[[Full Name]:[Full Name]],0))&amp;RIGHT(INDEX(FPL_Fixtures_Extract[],MATCH($A291,FPL_Fixtures_Extract[[Player]:[Player]],0),MATCH(FPL_Combined[[#Headers],[Gameweek 16]],FPL_Fixtures_Extract[#Headers],0)),3))</f>
        <v>TOT(A) 2-1</v>
      </c>
      <c r="R291" t="str">
        <f ca="1">IF(RIGHT(FPL_Combined[[#Headers],[Gameweek 17]],2)&lt;$B$622,INDEX(FPL_Results_Extract[Gameweek 17],MATCH($A291,FPL_Results_Extract[[Player]:[Player]],0)),INDEX(Team_Key[[Abbreviation]:[Abbreviation]],MATCH(LEFT(INDEX(FPL_Fixtures_Extract[],MATCH($A291,FPL_Fixtures_Extract[[Player]:[Player]],0),MATCH(FPL_Combined[[#Headers],[Gameweek 17]],FPL_Fixtures_Extract[#Headers],0)),LEN(INDEX(FPL_Fixtures_Extract[],MATCH($A291,FPL_Fixtures_Extract[[Player]:[Player]],0),MATCH(FPL_Combined[[#Headers],[Gameweek 17]],FPL_Fixtures_Extract[#Headers],0)))-4),Team_Key[[Full Name]:[Full Name]],0))&amp;RIGHT(INDEX(FPL_Fixtures_Extract[],MATCH($A291,FPL_Fixtures_Extract[[Player]:[Player]],0),MATCH(FPL_Combined[[#Headers],[Gameweek 17]],FPL_Fixtures_Extract[#Headers],0)),3))</f>
        <v>AVL(H) 1-1</v>
      </c>
      <c r="S291" t="str">
        <f ca="1">IF(RIGHT(FPL_Combined[[#Headers],[Gameweek 18]],2)&lt;$B$622,INDEX(FPL_Results_Extract[Gameweek 18],MATCH($A291,FPL_Results_Extract[[Player]:[Player]],0)),INDEX(Team_Key[[Abbreviation]:[Abbreviation]],MATCH(LEFT(INDEX(FPL_Fixtures_Extract[],MATCH($A291,FPL_Fixtures_Extract[[Player]:[Player]],0),MATCH(FPL_Combined[[#Headers],[Gameweek 18]],FPL_Fixtures_Extract[#Headers],0)),LEN(INDEX(FPL_Fixtures_Extract[],MATCH($A291,FPL_Fixtures_Extract[[Player]:[Player]],0),MATCH(FPL_Combined[[#Headers],[Gameweek 18]],FPL_Fixtures_Extract[#Headers],0)))-4),Team_Key[[Full Name]:[Full Name]],0))&amp;RIGHT(INDEX(FPL_Fixtures_Extract[],MATCH($A291,FPL_Fixtures_Extract[[Player]:[Player]],0),MATCH(FPL_Combined[[#Headers],[Gameweek 18]],FPL_Fixtures_Extract[#Headers],0)),3))</f>
        <v>EVE(H) 0-1</v>
      </c>
      <c r="T291" t="str">
        <f ca="1">IF(RIGHT(FPL_Combined[[#Headers],[Gameweek 19]],2)&lt;$B$622,INDEX(FPL_Results_Extract[Gameweek 19],MATCH($A291,FPL_Results_Extract[[Player]:[Player]],0)),INDEX(Team_Key[[Abbreviation]:[Abbreviation]],MATCH(LEFT(INDEX(FPL_Fixtures_Extract[],MATCH($A291,FPL_Fixtures_Extract[[Player]:[Player]],0),MATCH(FPL_Combined[[#Headers],[Gameweek 19]],FPL_Fixtures_Extract[#Headers],0)),LEN(INDEX(FPL_Fixtures_Extract[],MATCH($A291,FPL_Fixtures_Extract[[Player]:[Player]],0),MATCH(FPL_Combined[[#Headers],[Gameweek 19]],FPL_Fixtures_Extract[#Headers],0)))-4),Team_Key[[Full Name]:[Full Name]],0))&amp;RIGHT(INDEX(FPL_Fixtures_Extract[],MATCH($A291,FPL_Fixtures_Extract[[Player]:[Player]],0),MATCH(FPL_Combined[[#Headers],[Gameweek 19]],FPL_Fixtures_Extract[#Headers],0)),3))</f>
        <v>WBA(A) 0-1</v>
      </c>
      <c r="U291" t="str">
        <f ca="1">IF(RIGHT(FPL_Combined[[#Headers],[Gameweek 20]],2)&lt;$B$622,INDEX(FPL_Results_Extract[Gameweek 20],MATCH($A291,FPL_Results_Extract[[Player]:[Player]],0)),INDEX(Team_Key[[Abbreviation]:[Abbreviation]],MATCH(LEFT(INDEX(FPL_Fixtures_Extract[],MATCH($A291,FPL_Fixtures_Extract[[Player]:[Player]],0),MATCH(FPL_Combined[[#Headers],[Gameweek 20]],FPL_Fixtures_Extract[#Headers],0)),LEN(INDEX(FPL_Fixtures_Extract[],MATCH($A291,FPL_Fixtures_Extract[[Player]:[Player]],0),MATCH(FPL_Combined[[#Headers],[Gameweek 20]],FPL_Fixtures_Extract[#Headers],0)))-4),Team_Key[[Full Name]:[Full Name]],0))&amp;RIGHT(INDEX(FPL_Fixtures_Extract[],MATCH($A291,FPL_Fixtures_Extract[[Player]:[Player]],0),MATCH(FPL_Combined[[#Headers],[Gameweek 20]],FPL_Fixtures_Extract[#Headers],0)),3))</f>
        <v>ARS(A) 0-1</v>
      </c>
      <c r="V291" t="str">
        <f ca="1">IF(RIGHT(FPL_Combined[[#Headers],[Gameweek 21]],2)&lt;$B$622,INDEX(FPL_Results_Extract[Gameweek 21],MATCH($A291,FPL_Results_Extract[[Player]:[Player]],0)),INDEX(Team_Key[[Abbreviation]:[Abbreviation]],MATCH(LEFT(INDEX(FPL_Fixtures_Extract[],MATCH($A291,FPL_Fixtures_Extract[[Player]:[Player]],0),MATCH(FPL_Combined[[#Headers],[Gameweek 21]],FPL_Fixtures_Extract[#Headers],0)),LEN(INDEX(FPL_Fixtures_Extract[],MATCH($A291,FPL_Fixtures_Extract[[Player]:[Player]],0),MATCH(FPL_Combined[[#Headers],[Gameweek 21]],FPL_Fixtures_Extract[#Headers],0)))-4),Team_Key[[Full Name]:[Full Name]],0))&amp;RIGHT(INDEX(FPL_Fixtures_Extract[],MATCH($A291,FPL_Fixtures_Extract[[Player]:[Player]],0),MATCH(FPL_Combined[[#Headers],[Gameweek 21]],FPL_Fixtures_Extract[#Headers],0)),3))</f>
        <v>MUN(H) 3-3</v>
      </c>
      <c r="W291" t="str">
        <f ca="1">IF(RIGHT(FPL_Combined[[#Headers],[Gameweek 22]],2)&lt;$B$622,INDEX(FPL_Results_Extract[Gameweek 22],MATCH($A291,FPL_Results_Extract[[Player]:[Player]],0)),INDEX(Team_Key[[Abbreviation]:[Abbreviation]],MATCH(LEFT(INDEX(FPL_Fixtures_Extract[],MATCH($A291,FPL_Fixtures_Extract[[Player]:[Player]],0),MATCH(FPL_Combined[[#Headers],[Gameweek 22]],FPL_Fixtures_Extract[#Headers],0)),LEN(INDEX(FPL_Fixtures_Extract[],MATCH($A291,FPL_Fixtures_Extract[[Player]:[Player]],0),MATCH(FPL_Combined[[#Headers],[Gameweek 22]],FPL_Fixtures_Extract[#Headers],0)))-4),Team_Key[[Full Name]:[Full Name]],0))&amp;RIGHT(INDEX(FPL_Fixtures_Extract[],MATCH($A291,FPL_Fixtures_Extract[[Player]:[Player]],0),MATCH(FPL_Combined[[#Headers],[Gameweek 22]],FPL_Fixtures_Extract[#Headers],0)),3))</f>
        <v>WHU(H) 2-1</v>
      </c>
      <c r="X291" t="str">
        <f ca="1">IF(RIGHT(FPL_Combined[[#Headers],[Gameweek 23]],2)&lt;$B$622,INDEX(FPL_Results_Extract[Gameweek 23],MATCH($A291,FPL_Results_Extract[[Player]:[Player]],0)),INDEX(Team_Key[[Abbreviation]:[Abbreviation]],MATCH(LEFT(INDEX(FPL_Fixtures_Extract[],MATCH($A291,FPL_Fixtures_Extract[[Player]:[Player]],0),MATCH(FPL_Combined[[#Headers],[Gameweek 23]],FPL_Fixtures_Extract[#Headers],0)),LEN(INDEX(FPL_Fixtures_Extract[],MATCH($A291,FPL_Fixtures_Extract[[Player]:[Player]],0),MATCH(FPL_Combined[[#Headers],[Gameweek 23]],FPL_Fixtures_Extract[#Headers],0)))-4),Team_Key[[Full Name]:[Full Name]],0))&amp;RIGHT(INDEX(FPL_Fixtures_Extract[],MATCH($A291,FPL_Fixtures_Extract[[Player]:[Player]],0),MATCH(FPL_Combined[[#Headers],[Gameweek 23]],FPL_Fixtures_Extract[#Headers],0)),3))</f>
        <v>WAT(A) 1-2</v>
      </c>
      <c r="Y291" t="str">
        <f ca="1">IF(RIGHT(FPL_Combined[[#Headers],[Gameweek 24]],2)&lt;$B$622,INDEX(FPL_Results_Extract[Team],MATCH($A291,FPL_Results_Extract[[Player]:[Player]],0)),INDEX(Team_Key[[Abbreviation]:[Abbreviation]],MATCH(LEFT(INDEX(FPL_Fixtures_Extract[],MATCH($A291,FPL_Fixtures_Extract[[Player]:[Player]],0),MATCH(FPL_Combined[[#Headers],[Gameweek 24]],FPL_Fixtures_Extract[#Headers],0)),LEN(INDEX(FPL_Fixtures_Extract[],MATCH($A291,FPL_Fixtures_Extract[[Player]:[Player]],0),MATCH(FPL_Combined[[#Headers],[Gameweek 24]],FPL_Fixtures_Extract[#Headers],0)))-4),Team_Key[[Full Name]:[Full Name]],0))&amp;RIGHT(INDEX(FPL_Fixtures_Extract[],MATCH($A291,FPL_Fixtures_Extract[[Player]:[Player]],0),MATCH(FPL_Combined[[#Headers],[Gameweek 24]],FPL_Fixtures_Extract[#Headers],0)),3))</f>
        <v>NEW</v>
      </c>
      <c r="Z291" t="str">
        <f ca="1">IF(RIGHT(FPL_Combined[[#Headers],[Gameweek 25]],2)&lt;$B$622,INDEX(FPL_Results_Extract[Player],MATCH($A291,FPL_Results_Extract[[Player]:[Player]],0)),INDEX(Team_Key[[Abbreviation]:[Abbreviation]],MATCH(LEFT(INDEX(FPL_Fixtures_Extract[],MATCH($A291,FPL_Fixtures_Extract[[Player]:[Player]],0),MATCH(FPL_Combined[[#Headers],[Gameweek 25]],FPL_Fixtures_Extract[#Headers],0)),LEN(INDEX(FPL_Fixtures_Extract[],MATCH($A291,FPL_Fixtures_Extract[[Player]:[Player]],0),MATCH(FPL_Combined[[#Headers],[Gameweek 25]],FPL_Fixtures_Extract[#Headers],0)))-4),Team_Key[[Full Name]:[Full Name]],0))&amp;RIGHT(INDEX(FPL_Fixtures_Extract[],MATCH($A291,FPL_Fixtures_Extract[[Player]:[Player]],0),MATCH(FPL_Combined[[#Headers],[Gameweek 25]],FPL_Fixtures_Extract[#Headers],0)),3))</f>
        <v>Janmaat</v>
      </c>
      <c r="AA291" t="str">
        <f ca="1">IF(RIGHT(FPL_Combined[[#Headers],[Gameweek 26]],2)&lt;$B$622,INDEX(FPL_Results_Extract[Gameweek 01],MATCH($A291,FPL_Results_Extract[[Player]:[Player]],0)),INDEX(Team_Key[[Abbreviation]:[Abbreviation]],MATCH(LEFT(INDEX(FPL_Fixtures_Extract[],MATCH($A291,FPL_Fixtures_Extract[[Player]:[Player]],0),MATCH(FPL_Combined[[#Headers],[Gameweek 26]],FPL_Fixtures_Extract[#Headers],0)),LEN(INDEX(FPL_Fixtures_Extract[],MATCH($A291,FPL_Fixtures_Extract[[Player]:[Player]],0),MATCH(FPL_Combined[[#Headers],[Gameweek 26]],FPL_Fixtures_Extract[#Headers],0)))-4),Team_Key[[Full Name]:[Full Name]],0))&amp;RIGHT(INDEX(FPL_Fixtures_Extract[],MATCH($A291,FPL_Fixtures_Extract[[Player]:[Player]],0),MATCH(FPL_Combined[[#Headers],[Gameweek 26]],FPL_Fixtures_Extract[#Headers],0)),3))</f>
        <v>SOU(H) 2-2</v>
      </c>
      <c r="AB291" t="str">
        <f ca="1">IF(RIGHT(FPL_Combined[[#Headers],[Gameweek 27]],2)&lt;$B$622,INDEX(FPL_Results_Extract[Gameweek 02],MATCH($A291,FPL_Results_Extract[[Player]:[Player]],0)),INDEX(Team_Key[[Abbreviation]:[Abbreviation]],MATCH(LEFT(INDEX(FPL_Fixtures_Extract[],MATCH($A291,FPL_Fixtures_Extract[[Player]:[Player]],0),MATCH(FPL_Combined[[#Headers],[Gameweek 27]],FPL_Fixtures_Extract[#Headers],0)),LEN(INDEX(FPL_Fixtures_Extract[],MATCH($A291,FPL_Fixtures_Extract[[Player]:[Player]],0),MATCH(FPL_Combined[[#Headers],[Gameweek 27]],FPL_Fixtures_Extract[#Headers],0)))-4),Team_Key[[Full Name]:[Full Name]],0))&amp;RIGHT(INDEX(FPL_Fixtures_Extract[],MATCH($A291,FPL_Fixtures_Extract[[Player]:[Player]],0),MATCH(FPL_Combined[[#Headers],[Gameweek 27]],FPL_Fixtures_Extract[#Headers],0)),3))</f>
        <v>SWA(A) 0-2</v>
      </c>
      <c r="AC291" t="str">
        <f ca="1">IF(RIGHT(FPL_Combined[[#Headers],[Gameweek 28]],2)&lt;$B$622,INDEX(FPL_Results_Extract[Gameweek 03],MATCH($A291,FPL_Results_Extract[[Player]:[Player]],0)),INDEX(Team_Key[[Abbreviation]:[Abbreviation]],MATCH(LEFT(INDEX(FPL_Fixtures_Extract[],MATCH($A291,FPL_Fixtures_Extract[[Player]:[Player]],0),MATCH(FPL_Combined[[#Headers],[Gameweek 28]],FPL_Fixtures_Extract[#Headers],0)),LEN(INDEX(FPL_Fixtures_Extract[],MATCH($A291,FPL_Fixtures_Extract[[Player]:[Player]],0),MATCH(FPL_Combined[[#Headers],[Gameweek 28]],FPL_Fixtures_Extract[#Headers],0)))-4),Team_Key[[Full Name]:[Full Name]],0))&amp;RIGHT(INDEX(FPL_Fixtures_Extract[],MATCH($A291,FPL_Fixtures_Extract[[Player]:[Player]],0),MATCH(FPL_Combined[[#Headers],[Gameweek 28]],FPL_Fixtures_Extract[#Headers],0)),3))</f>
        <v>MUN(A) 0-0</v>
      </c>
      <c r="AD291" t="str">
        <f ca="1">IF(RIGHT(FPL_Combined[[#Headers],[Gameweek 29]],2)&lt;$B$622,INDEX(FPL_Results_Extract[Gameweek 04],MATCH($A291,FPL_Results_Extract[[Player]:[Player]],0)),INDEX(Team_Key[[Abbreviation]:[Abbreviation]],MATCH(LEFT(INDEX(FPL_Fixtures_Extract[],MATCH($A291,FPL_Fixtures_Extract[[Player]:[Player]],0),MATCH(FPL_Combined[[#Headers],[Gameweek 29]],FPL_Fixtures_Extract[#Headers],0)),LEN(INDEX(FPL_Fixtures_Extract[],MATCH($A291,FPL_Fixtures_Extract[[Player]:[Player]],0),MATCH(FPL_Combined[[#Headers],[Gameweek 29]],FPL_Fixtures_Extract[#Headers],0)))-4),Team_Key[[Full Name]:[Full Name]],0))&amp;RIGHT(INDEX(FPL_Fixtures_Extract[],MATCH($A291,FPL_Fixtures_Extract[[Player]:[Player]],0),MATCH(FPL_Combined[[#Headers],[Gameweek 29]],FPL_Fixtures_Extract[#Headers],0)),3))</f>
        <v>BOU(H)</v>
      </c>
      <c r="AE291" t="str">
        <f ca="1">IF(RIGHT(FPL_Combined[[#Headers],[Gameweek 30]],2)&lt;$B$622,INDEX(FPL_Results_Extract[Gameweek 05],MATCH($A291,FPL_Results_Extract[[Player]:[Player]],0)),INDEX(Team_Key[[Abbreviation]:[Abbreviation]],MATCH(LEFT(INDEX(FPL_Fixtures_Extract[],MATCH($A291,FPL_Fixtures_Extract[[Player]:[Player]],0),MATCH(FPL_Combined[[#Headers],[Gameweek 30]],FPL_Fixtures_Extract[#Headers],0)),LEN(INDEX(FPL_Fixtures_Extract[],MATCH($A291,FPL_Fixtures_Extract[[Player]:[Player]],0),MATCH(FPL_Combined[[#Headers],[Gameweek 30]],FPL_Fixtures_Extract[#Headers],0)))-4),Team_Key[[Full Name]:[Full Name]],0))&amp;RIGHT(INDEX(FPL_Fixtures_Extract[],MATCH($A291,FPL_Fixtures_Extract[[Player]:[Player]],0),MATCH(FPL_Combined[[#Headers],[Gameweek 30]],FPL_Fixtures_Extract[#Headers],0)),3))</f>
        <v>LEI(A)</v>
      </c>
      <c r="AF291" t="str">
        <f ca="1">IF(RIGHT(FPL_Combined[[#Headers],[Gameweek 31]],2)&lt;$B$622,INDEX(FPL_Results_Extract[Gameweek 06],MATCH($A291,FPL_Results_Extract[[Player]:[Player]],0)),INDEX(Team_Key[[Abbreviation]:[Abbreviation]],MATCH(LEFT(INDEX(FPL_Fixtures_Extract[],MATCH($A291,FPL_Fixtures_Extract[[Player]:[Player]],0),MATCH(FPL_Combined[[#Headers],[Gameweek 31]],FPL_Fixtures_Extract[#Headers],0)),LEN(INDEX(FPL_Fixtures_Extract[],MATCH($A291,FPL_Fixtures_Extract[[Player]:[Player]],0),MATCH(FPL_Combined[[#Headers],[Gameweek 31]],FPL_Fixtures_Extract[#Headers],0)))-4),Team_Key[[Full Name]:[Full Name]],0))&amp;RIGHT(INDEX(FPL_Fixtures_Extract[],MATCH($A291,FPL_Fixtures_Extract[[Player]:[Player]],0),MATCH(FPL_Combined[[#Headers],[Gameweek 31]],FPL_Fixtures_Extract[#Headers],0)),3))</f>
        <v>SUN(H)</v>
      </c>
      <c r="AG291" t="str">
        <f ca="1">IF(RIGHT(FPL_Combined[[#Headers],[Gameweek 32]],2)&lt;$B$622,INDEX(FPL_Results_Extract[Gameweek 07],MATCH($A291,FPL_Results_Extract[[Player]:[Player]],0)),INDEX(Team_Key[[Abbreviation]:[Abbreviation]],MATCH(LEFT(INDEX(FPL_Fixtures_Extract[],MATCH($A291,FPL_Fixtures_Extract[[Player]:[Player]],0),MATCH(FPL_Combined[[#Headers],[Gameweek 32]],FPL_Fixtures_Extract[#Headers],0)),LEN(INDEX(FPL_Fixtures_Extract[],MATCH($A291,FPL_Fixtures_Extract[[Player]:[Player]],0),MATCH(FPL_Combined[[#Headers],[Gameweek 32]],FPL_Fixtures_Extract[#Headers],0)))-4),Team_Key[[Full Name]:[Full Name]],0))&amp;RIGHT(INDEX(FPL_Fixtures_Extract[],MATCH($A291,FPL_Fixtures_Extract[[Player]:[Player]],0),MATCH(FPL_Combined[[#Headers],[Gameweek 32]],FPL_Fixtures_Extract[#Headers],0)),3))</f>
        <v>NOR(A)</v>
      </c>
      <c r="AH291" t="str">
        <f ca="1">IF(RIGHT(FPL_Combined[[#Headers],[Gameweek 33]],2)&lt;$B$622,INDEX(FPL_Results_Extract[Gameweek 08],MATCH($A291,FPL_Results_Extract[[Player]:[Player]],0)),INDEX(Team_Key[[Abbreviation]:[Abbreviation]],MATCH(LEFT(INDEX(FPL_Fixtures_Extract[],MATCH($A291,FPL_Fixtures_Extract[[Player]:[Player]],0),MATCH(FPL_Combined[[#Headers],[Gameweek 33]],FPL_Fixtures_Extract[#Headers],0)),LEN(INDEX(FPL_Fixtures_Extract[],MATCH($A291,FPL_Fixtures_Extract[[Player]:[Player]],0),MATCH(FPL_Combined[[#Headers],[Gameweek 33]],FPL_Fixtures_Extract[#Headers],0)))-4),Team_Key[[Full Name]:[Full Name]],0))&amp;RIGHT(INDEX(FPL_Fixtures_Extract[],MATCH($A291,FPL_Fixtures_Extract[[Player]:[Player]],0),MATCH(FPL_Combined[[#Headers],[Gameweek 33]],FPL_Fixtures_Extract[#Headers],0)),3))</f>
        <v>SOU(A)</v>
      </c>
      <c r="AI291" t="str">
        <f ca="1">IF(RIGHT(FPL_Combined[[#Headers],[Gameweek 34]],2)&lt;$B$622,INDEX(FPL_Results_Extract[Gameweek 09],MATCH($A291,FPL_Results_Extract[[Player]:[Player]],0)),INDEX(Team_Key[[Abbreviation]:[Abbreviation]],MATCH(LEFT(INDEX(FPL_Fixtures_Extract[],MATCH($A291,FPL_Fixtures_Extract[[Player]:[Player]],0),MATCH(FPL_Combined[[#Headers],[Gameweek 34]],FPL_Fixtures_Extract[#Headers],0)),LEN(INDEX(FPL_Fixtures_Extract[],MATCH($A291,FPL_Fixtures_Extract[[Player]:[Player]],0),MATCH(FPL_Combined[[#Headers],[Gameweek 34]],FPL_Fixtures_Extract[#Headers],0)))-4),Team_Key[[Full Name]:[Full Name]],0))&amp;RIGHT(INDEX(FPL_Fixtures_Extract[],MATCH($A291,FPL_Fixtures_Extract[[Player]:[Player]],0),MATCH(FPL_Combined[[#Headers],[Gameweek 34]],FPL_Fixtures_Extract[#Headers],0)),3))</f>
        <v>SWA(H)</v>
      </c>
      <c r="AJ291" t="str">
        <f ca="1">IF(RIGHT(FPL_Combined[[#Headers],[Gameweek 35]],2)&lt;$B$622,INDEX(FPL_Results_Extract[Gameweek 10],MATCH($A291,FPL_Results_Extract[[Player]:[Player]],0)),INDEX(Team_Key[[Abbreviation]:[Abbreviation]],MATCH(LEFT(INDEX(FPL_Fixtures_Extract[],MATCH($A291,FPL_Fixtures_Extract[[Player]:[Player]],0),MATCH(FPL_Combined[[#Headers],[Gameweek 35]],FPL_Fixtures_Extract[#Headers],0)),LEN(INDEX(FPL_Fixtures_Extract[],MATCH($A291,FPL_Fixtures_Extract[[Player]:[Player]],0),MATCH(FPL_Combined[[#Headers],[Gameweek 35]],FPL_Fixtures_Extract[#Headers],0)))-4),Team_Key[[Full Name]:[Full Name]],0))&amp;RIGHT(INDEX(FPL_Fixtures_Extract[],MATCH($A291,FPL_Fixtures_Extract[[Player]:[Player]],0),MATCH(FPL_Combined[[#Headers],[Gameweek 35]],FPL_Fixtures_Extract[#Headers],0)),3))</f>
        <v>LIV(A)</v>
      </c>
      <c r="AK291" t="str">
        <f ca="1">IF(RIGHT(FPL_Combined[[#Headers],[Gameweek 36]],2)&lt;$B$622,INDEX(FPL_Results_Extract[Gameweek 11],MATCH($A291,FPL_Results_Extract[[Player]:[Player]],0)),INDEX(Team_Key[[Abbreviation]:[Abbreviation]],MATCH(LEFT(INDEX(FPL_Fixtures_Extract[],MATCH($A291,FPL_Fixtures_Extract[[Player]:[Player]],0),MATCH(FPL_Combined[[#Headers],[Gameweek 36]],FPL_Fixtures_Extract[#Headers],0)),LEN(INDEX(FPL_Fixtures_Extract[],MATCH($A291,FPL_Fixtures_Extract[[Player]:[Player]],0),MATCH(FPL_Combined[[#Headers],[Gameweek 36]],FPL_Fixtures_Extract[#Headers],0)))-4),Team_Key[[Full Name]:[Full Name]],0))&amp;RIGHT(INDEX(FPL_Fixtures_Extract[],MATCH($A291,FPL_Fixtures_Extract[[Player]:[Player]],0),MATCH(FPL_Combined[[#Headers],[Gameweek 36]],FPL_Fixtures_Extract[#Headers],0)),3))</f>
        <v>CRY(H)</v>
      </c>
      <c r="AL291" t="str">
        <f ca="1">IF(RIGHT(FPL_Combined[[#Headers],[Gameweek 37]],2)&lt;$B$622,INDEX(FPL_Results_Extract[Gameweek 12],MATCH($A291,FPL_Results_Extract[[Player]:[Player]],0)),INDEX(Team_Key[[Abbreviation]:[Abbreviation]],MATCH(LEFT(INDEX(FPL_Fixtures_Extract[],MATCH($A291,FPL_Fixtures_Extract[[Player]:[Player]],0),MATCH(FPL_Combined[[#Headers],[Gameweek 37]],FPL_Fixtures_Extract[#Headers],0)),LEN(INDEX(FPL_Fixtures_Extract[],MATCH($A291,FPL_Fixtures_Extract[[Player]:[Player]],0),MATCH(FPL_Combined[[#Headers],[Gameweek 37]],FPL_Fixtures_Extract[#Headers],0)))-4),Team_Key[[Full Name]:[Full Name]],0))&amp;RIGHT(INDEX(FPL_Fixtures_Extract[],MATCH($A291,FPL_Fixtures_Extract[[Player]:[Player]],0),MATCH(FPL_Combined[[#Headers],[Gameweek 37]],FPL_Fixtures_Extract[#Headers],0)),3))</f>
        <v>AVL(A)</v>
      </c>
      <c r="AM291" t="str">
        <f ca="1">IF(RIGHT(FPL_Combined[[#Headers],[Gameweek 38]],2)&lt;$B$622,INDEX(FPL_Results_Extract[Gameweek 13],MATCH($A291,FPL_Results_Extract[[Player]:[Player]],0)),INDEX(Team_Key[[Abbreviation]:[Abbreviation]],MATCH(LEFT(INDEX(FPL_Fixtures_Extract[],MATCH($A291,FPL_Fixtures_Extract[[Player]:[Player]],0),MATCH(FPL_Combined[[#Headers],[Gameweek 38]],FPL_Fixtures_Extract[#Headers],0)),LEN(INDEX(FPL_Fixtures_Extract[],MATCH($A291,FPL_Fixtures_Extract[[Player]:[Player]],0),MATCH(FPL_Combined[[#Headers],[Gameweek 38]],FPL_Fixtures_Extract[#Headers],0)))-4),Team_Key[[Full Name]:[Full Name]],0))&amp;RIGHT(INDEX(FPL_Fixtures_Extract[],MATCH($A291,FPL_Fixtures_Extract[[Player]:[Player]],0),MATCH(FPL_Combined[[#Headers],[Gameweek 38]],FPL_Fixtures_Extract[#Headers],0)),3))</f>
        <v>TOT(H)</v>
      </c>
    </row>
    <row r="292" spans="1:39" x14ac:dyDescent="0.45">
      <c r="A292" t="s">
        <v>187</v>
      </c>
      <c r="B292" t="str">
        <f ca="1">IF(RIGHT(FPL_Combined[[#Headers],[Gameweek 01]],2)&lt;$B$622,INDEX(FPL_Results_Extract[Gameweek 01],MATCH($A292,FPL_Results_Extract[[Player]:[Player]],0)),INDEX(Team_Key[[Abbreviation]:[Abbreviation]],MATCH(LEFT(INDEX(FPL_Fixtures_Extract[],MATCH($A292,FPL_Fixtures_Extract[[Player]:[Player]],0),MATCH(FPL_Combined[[#Headers],[Gameweek 01]],FPL_Fixtures_Extract[#Headers],0)),LEN(INDEX(FPL_Fixtures_Extract[],MATCH($A292,FPL_Fixtures_Extract[[Player]:[Player]],0),MATCH(FPL_Combined[[#Headers],[Gameweek 01]],FPL_Fixtures_Extract[#Headers],0)))-4),Team_Key[[Full Name]:[Full Name]],0))&amp;RIGHT(INDEX(FPL_Fixtures_Extract[],MATCH($A292,FPL_Fixtures_Extract[[Player]:[Player]],0),MATCH(FPL_Combined[[#Headers],[Gameweek 01]],FPL_Fixtures_Extract[#Headers],0)),3))</f>
        <v>TOT(H) 1-0</v>
      </c>
      <c r="C292" t="str">
        <f ca="1">IF(RIGHT(FPL_Combined[[#Headers],[Gameweek 02]],2)&lt;$B$622,INDEX(FPL_Results_Extract[Gameweek 02],MATCH($A292,FPL_Results_Extract[[Player]:[Player]],0)),INDEX(Team_Key[[Abbreviation]:[Abbreviation]],MATCH(LEFT(INDEX(FPL_Fixtures_Extract[],MATCH($A292,FPL_Fixtures_Extract[[Player]:[Player]],0),MATCH(FPL_Combined[[#Headers],[Gameweek 02]],FPL_Fixtures_Extract[#Headers],0)),LEN(INDEX(FPL_Fixtures_Extract[],MATCH($A292,FPL_Fixtures_Extract[[Player]:[Player]],0),MATCH(FPL_Combined[[#Headers],[Gameweek 02]],FPL_Fixtures_Extract[#Headers],0)))-4),Team_Key[[Full Name]:[Full Name]],0))&amp;RIGHT(INDEX(FPL_Fixtures_Extract[],MATCH($A292,FPL_Fixtures_Extract[[Player]:[Player]],0),MATCH(FPL_Combined[[#Headers],[Gameweek 02]],FPL_Fixtures_Extract[#Headers],0)),3))</f>
        <v>AVL(A) 1-0</v>
      </c>
      <c r="D292" t="str">
        <f ca="1">IF(RIGHT(FPL_Combined[[#Headers],[Gameweek 03]],2)&lt;$B$622,INDEX(FPL_Results_Extract[Gameweek 03],MATCH($A292,FPL_Results_Extract[[Player]:[Player]],0)),INDEX(Team_Key[[Abbreviation]:[Abbreviation]],MATCH(LEFT(INDEX(FPL_Fixtures_Extract[],MATCH($A292,FPL_Fixtures_Extract[[Player]:[Player]],0),MATCH(FPL_Combined[[#Headers],[Gameweek 03]],FPL_Fixtures_Extract[#Headers],0)),LEN(INDEX(FPL_Fixtures_Extract[],MATCH($A292,FPL_Fixtures_Extract[[Player]:[Player]],0),MATCH(FPL_Combined[[#Headers],[Gameweek 03]],FPL_Fixtures_Extract[#Headers],0)))-4),Team_Key[[Full Name]:[Full Name]],0))&amp;RIGHT(INDEX(FPL_Fixtures_Extract[],MATCH($A292,FPL_Fixtures_Extract[[Player]:[Player]],0),MATCH(FPL_Combined[[#Headers],[Gameweek 03]],FPL_Fixtures_Extract[#Headers],0)),3))</f>
        <v>NEW(H) 0-0</v>
      </c>
      <c r="E292" t="str">
        <f ca="1">IF(RIGHT(FPL_Combined[[#Headers],[Gameweek 04]],2)&lt;$B$622,INDEX(FPL_Results_Extract[Gameweek 04],MATCH($A292,FPL_Results_Extract[[Player]:[Player]],0)),INDEX(Team_Key[[Abbreviation]:[Abbreviation]],MATCH(LEFT(INDEX(FPL_Fixtures_Extract[],MATCH($A292,FPL_Fixtures_Extract[[Player]:[Player]],0),MATCH(FPL_Combined[[#Headers],[Gameweek 04]],FPL_Fixtures_Extract[#Headers],0)),LEN(INDEX(FPL_Fixtures_Extract[],MATCH($A292,FPL_Fixtures_Extract[[Player]:[Player]],0),MATCH(FPL_Combined[[#Headers],[Gameweek 04]],FPL_Fixtures_Extract[#Headers],0)))-4),Team_Key[[Full Name]:[Full Name]],0))&amp;RIGHT(INDEX(FPL_Fixtures_Extract[],MATCH($A292,FPL_Fixtures_Extract[[Player]:[Player]],0),MATCH(FPL_Combined[[#Headers],[Gameweek 04]],FPL_Fixtures_Extract[#Headers],0)),3))</f>
        <v>SWA(A) 1-2</v>
      </c>
      <c r="F292" t="str">
        <f ca="1">IF(RIGHT(FPL_Combined[[#Headers],[Gameweek 05]],2)&lt;$B$622,INDEX(FPL_Results_Extract[Gameweek 05],MATCH($A292,FPL_Results_Extract[[Player]:[Player]],0)),INDEX(Team_Key[[Abbreviation]:[Abbreviation]],MATCH(LEFT(INDEX(FPL_Fixtures_Extract[],MATCH($A292,FPL_Fixtures_Extract[[Player]:[Player]],0),MATCH(FPL_Combined[[#Headers],[Gameweek 05]],FPL_Fixtures_Extract[#Headers],0)),LEN(INDEX(FPL_Fixtures_Extract[],MATCH($A292,FPL_Fixtures_Extract[[Player]:[Player]],0),MATCH(FPL_Combined[[#Headers],[Gameweek 05]],FPL_Fixtures_Extract[#Headers],0)))-4),Team_Key[[Full Name]:[Full Name]],0))&amp;RIGHT(INDEX(FPL_Fixtures_Extract[],MATCH($A292,FPL_Fixtures_Extract[[Player]:[Player]],0),MATCH(FPL_Combined[[#Headers],[Gameweek 05]],FPL_Fixtures_Extract[#Headers],0)),3))</f>
        <v>LIV(H) 3-1</v>
      </c>
      <c r="G292" t="str">
        <f ca="1">IF(RIGHT(FPL_Combined[[#Headers],[Gameweek 06]],2)&lt;$B$622,INDEX(FPL_Results_Extract[Gameweek 06],MATCH($A292,FPL_Results_Extract[[Player]:[Player]],0)),INDEX(Team_Key[[Abbreviation]:[Abbreviation]],MATCH(LEFT(INDEX(FPL_Fixtures_Extract[],MATCH($A292,FPL_Fixtures_Extract[[Player]:[Player]],0),MATCH(FPL_Combined[[#Headers],[Gameweek 06]],FPL_Fixtures_Extract[#Headers],0)),LEN(INDEX(FPL_Fixtures_Extract[],MATCH($A292,FPL_Fixtures_Extract[[Player]:[Player]],0),MATCH(FPL_Combined[[#Headers],[Gameweek 06]],FPL_Fixtures_Extract[#Headers],0)))-4),Team_Key[[Full Name]:[Full Name]],0))&amp;RIGHT(INDEX(FPL_Fixtures_Extract[],MATCH($A292,FPL_Fixtures_Extract[[Player]:[Player]],0),MATCH(FPL_Combined[[#Headers],[Gameweek 06]],FPL_Fixtures_Extract[#Headers],0)),3))</f>
        <v>SOU(A) 3-2</v>
      </c>
      <c r="H292" t="str">
        <f ca="1">IF(RIGHT(FPL_Combined[[#Headers],[Gameweek 07]],2)&lt;$B$622,INDEX(FPL_Results_Extract[Gameweek 07],MATCH($A292,FPL_Results_Extract[[Player]:[Player]],0)),INDEX(Team_Key[[Abbreviation]:[Abbreviation]],MATCH(LEFT(INDEX(FPL_Fixtures_Extract[],MATCH($A292,FPL_Fixtures_Extract[[Player]:[Player]],0),MATCH(FPL_Combined[[#Headers],[Gameweek 07]],FPL_Fixtures_Extract[#Headers],0)),LEN(INDEX(FPL_Fixtures_Extract[],MATCH($A292,FPL_Fixtures_Extract[[Player]:[Player]],0),MATCH(FPL_Combined[[#Headers],[Gameweek 07]],FPL_Fixtures_Extract[#Headers],0)))-4),Team_Key[[Full Name]:[Full Name]],0))&amp;RIGHT(INDEX(FPL_Fixtures_Extract[],MATCH($A292,FPL_Fixtures_Extract[[Player]:[Player]],0),MATCH(FPL_Combined[[#Headers],[Gameweek 07]],FPL_Fixtures_Extract[#Headers],0)),3))</f>
        <v>SUN(H) 3-0</v>
      </c>
      <c r="I292" t="str">
        <f ca="1">IF(RIGHT(FPL_Combined[[#Headers],[Gameweek 08]],2)&lt;$B$622,INDEX(FPL_Results_Extract[Gameweek 08],MATCH($A292,FPL_Results_Extract[[Player]:[Player]],0)),INDEX(Team_Key[[Abbreviation]:[Abbreviation]],MATCH(LEFT(INDEX(FPL_Fixtures_Extract[],MATCH($A292,FPL_Fixtures_Extract[[Player]:[Player]],0),MATCH(FPL_Combined[[#Headers],[Gameweek 08]],FPL_Fixtures_Extract[#Headers],0)),LEN(INDEX(FPL_Fixtures_Extract[],MATCH($A292,FPL_Fixtures_Extract[[Player]:[Player]],0),MATCH(FPL_Combined[[#Headers],[Gameweek 08]],FPL_Fixtures_Extract[#Headers],0)))-4),Team_Key[[Full Name]:[Full Name]],0))&amp;RIGHT(INDEX(FPL_Fixtures_Extract[],MATCH($A292,FPL_Fixtures_Extract[[Player]:[Player]],0),MATCH(FPL_Combined[[#Headers],[Gameweek 08]],FPL_Fixtures_Extract[#Headers],0)),3))</f>
        <v>ARS(A) 0-3</v>
      </c>
      <c r="J292" t="str">
        <f ca="1">IF(RIGHT(FPL_Combined[[#Headers],[Gameweek 09]],2)&lt;$B$622,INDEX(FPL_Results_Extract[Gameweek 09],MATCH($A292,FPL_Results_Extract[[Player]:[Player]],0)),INDEX(Team_Key[[Abbreviation]:[Abbreviation]],MATCH(LEFT(INDEX(FPL_Fixtures_Extract[],MATCH($A292,FPL_Fixtures_Extract[[Player]:[Player]],0),MATCH(FPL_Combined[[#Headers],[Gameweek 09]],FPL_Fixtures_Extract[#Headers],0)),LEN(INDEX(FPL_Fixtures_Extract[],MATCH($A292,FPL_Fixtures_Extract[[Player]:[Player]],0),MATCH(FPL_Combined[[#Headers],[Gameweek 09]],FPL_Fixtures_Extract[#Headers],0)))-4),Team_Key[[Full Name]:[Full Name]],0))&amp;RIGHT(INDEX(FPL_Fixtures_Extract[],MATCH($A292,FPL_Fixtures_Extract[[Player]:[Player]],0),MATCH(FPL_Combined[[#Headers],[Gameweek 09]],FPL_Fixtures_Extract[#Headers],0)),3))</f>
        <v>EVE(A) 3-0</v>
      </c>
      <c r="K292" t="str">
        <f ca="1">IF(RIGHT(FPL_Combined[[#Headers],[Gameweek 10]],2)&lt;$B$622,INDEX(FPL_Results_Extract[Gameweek 10],MATCH($A292,FPL_Results_Extract[[Player]:[Player]],0)),INDEX(Team_Key[[Abbreviation]:[Abbreviation]],MATCH(LEFT(INDEX(FPL_Fixtures_Extract[],MATCH($A292,FPL_Fixtures_Extract[[Player]:[Player]],0),MATCH(FPL_Combined[[#Headers],[Gameweek 10]],FPL_Fixtures_Extract[#Headers],0)),LEN(INDEX(FPL_Fixtures_Extract[],MATCH($A292,FPL_Fixtures_Extract[[Player]:[Player]],0),MATCH(FPL_Combined[[#Headers],[Gameweek 10]],FPL_Fixtures_Extract[#Headers],0)))-4),Team_Key[[Full Name]:[Full Name]],0))&amp;RIGHT(INDEX(FPL_Fixtures_Extract[],MATCH($A292,FPL_Fixtures_Extract[[Player]:[Player]],0),MATCH(FPL_Combined[[#Headers],[Gameweek 10]],FPL_Fixtures_Extract[#Headers],0)),3))</f>
        <v>MCI(H) 0-0</v>
      </c>
      <c r="L292" t="str">
        <f ca="1">IF(RIGHT(FPL_Combined[[#Headers],[Gameweek 11]],2)&lt;$B$622,INDEX(FPL_Results_Extract[Gameweek 11],MATCH($A292,FPL_Results_Extract[[Player]:[Player]],0)),INDEX(Team_Key[[Abbreviation]:[Abbreviation]],MATCH(LEFT(INDEX(FPL_Fixtures_Extract[],MATCH($A292,FPL_Fixtures_Extract[[Player]:[Player]],0),MATCH(FPL_Combined[[#Headers],[Gameweek 11]],FPL_Fixtures_Extract[#Headers],0)),LEN(INDEX(FPL_Fixtures_Extract[],MATCH($A292,FPL_Fixtures_Extract[[Player]:[Player]],0),MATCH(FPL_Combined[[#Headers],[Gameweek 11]],FPL_Fixtures_Extract[#Headers],0)))-4),Team_Key[[Full Name]:[Full Name]],0))&amp;RIGHT(INDEX(FPL_Fixtures_Extract[],MATCH($A292,FPL_Fixtures_Extract[[Player]:[Player]],0),MATCH(FPL_Combined[[#Headers],[Gameweek 11]],FPL_Fixtures_Extract[#Headers],0)),3))</f>
        <v>CRY(A) 0-0</v>
      </c>
      <c r="M292" t="str">
        <f ca="1">IF(RIGHT(FPL_Combined[[#Headers],[Gameweek 12]],2)&lt;$B$622,INDEX(FPL_Results_Extract[Gameweek 12],MATCH($A292,FPL_Results_Extract[[Player]:[Player]],0)),INDEX(Team_Key[[Abbreviation]:[Abbreviation]],MATCH(LEFT(INDEX(FPL_Fixtures_Extract[],MATCH($A292,FPL_Fixtures_Extract[[Player]:[Player]],0),MATCH(FPL_Combined[[#Headers],[Gameweek 12]],FPL_Fixtures_Extract[#Headers],0)),LEN(INDEX(FPL_Fixtures_Extract[],MATCH($A292,FPL_Fixtures_Extract[[Player]:[Player]],0),MATCH(FPL_Combined[[#Headers],[Gameweek 12]],FPL_Fixtures_Extract[#Headers],0)))-4),Team_Key[[Full Name]:[Full Name]],0))&amp;RIGHT(INDEX(FPL_Fixtures_Extract[],MATCH($A292,FPL_Fixtures_Extract[[Player]:[Player]],0),MATCH(FPL_Combined[[#Headers],[Gameweek 12]],FPL_Fixtures_Extract[#Headers],0)),3))</f>
        <v>WBA(H) 2-0</v>
      </c>
      <c r="N292" t="str">
        <f ca="1">IF(RIGHT(FPL_Combined[[#Headers],[Gameweek 13]],2)&lt;$B$622,INDEX(FPL_Results_Extract[Gameweek 13],MATCH($A292,FPL_Results_Extract[[Player]:[Player]],0)),INDEX(Team_Key[[Abbreviation]:[Abbreviation]],MATCH(LEFT(INDEX(FPL_Fixtures_Extract[],MATCH($A292,FPL_Fixtures_Extract[[Player]:[Player]],0),MATCH(FPL_Combined[[#Headers],[Gameweek 13]],FPL_Fixtures_Extract[#Headers],0)),LEN(INDEX(FPL_Fixtures_Extract[],MATCH($A292,FPL_Fixtures_Extract[[Player]:[Player]],0),MATCH(FPL_Combined[[#Headers],[Gameweek 13]],FPL_Fixtures_Extract[#Headers],0)))-4),Team_Key[[Full Name]:[Full Name]],0))&amp;RIGHT(INDEX(FPL_Fixtures_Extract[],MATCH($A292,FPL_Fixtures_Extract[[Player]:[Player]],0),MATCH(FPL_Combined[[#Headers],[Gameweek 13]],FPL_Fixtures_Extract[#Headers],0)),3))</f>
        <v>WAT(A) 2-1</v>
      </c>
      <c r="O292" t="str">
        <f ca="1">IF(RIGHT(FPL_Combined[[#Headers],[Gameweek 14]],2)&lt;$B$622,INDEX(FPL_Results_Extract[Gameweek 14],MATCH($A292,FPL_Results_Extract[[Player]:[Player]],0)),INDEX(Team_Key[[Abbreviation]:[Abbreviation]],MATCH(LEFT(INDEX(FPL_Fixtures_Extract[],MATCH($A292,FPL_Fixtures_Extract[[Player]:[Player]],0),MATCH(FPL_Combined[[#Headers],[Gameweek 14]],FPL_Fixtures_Extract[#Headers],0)),LEN(INDEX(FPL_Fixtures_Extract[],MATCH($A292,FPL_Fixtures_Extract[[Player]:[Player]],0),MATCH(FPL_Combined[[#Headers],[Gameweek 14]],FPL_Fixtures_Extract[#Headers],0)))-4),Team_Key[[Full Name]:[Full Name]],0))&amp;RIGHT(INDEX(FPL_Fixtures_Extract[],MATCH($A292,FPL_Fixtures_Extract[[Player]:[Player]],0),MATCH(FPL_Combined[[#Headers],[Gameweek 14]],FPL_Fixtures_Extract[#Headers],0)),3))</f>
        <v>LEI(A) 1-1</v>
      </c>
      <c r="P292" t="str">
        <f ca="1">IF(RIGHT(FPL_Combined[[#Headers],[Gameweek 15]],2)&lt;$B$622,INDEX(FPL_Results_Extract[Gameweek 15],MATCH($A292,FPL_Results_Extract[[Player]:[Player]],0)),INDEX(Team_Key[[Abbreviation]:[Abbreviation]],MATCH(LEFT(INDEX(FPL_Fixtures_Extract[],MATCH($A292,FPL_Fixtures_Extract[[Player]:[Player]],0),MATCH(FPL_Combined[[#Headers],[Gameweek 15]],FPL_Fixtures_Extract[#Headers],0)),LEN(INDEX(FPL_Fixtures_Extract[],MATCH($A292,FPL_Fixtures_Extract[[Player]:[Player]],0),MATCH(FPL_Combined[[#Headers],[Gameweek 15]],FPL_Fixtures_Extract[#Headers],0)))-4),Team_Key[[Full Name]:[Full Name]],0))&amp;RIGHT(INDEX(FPL_Fixtures_Extract[],MATCH($A292,FPL_Fixtures_Extract[[Player]:[Player]],0),MATCH(FPL_Combined[[#Headers],[Gameweek 15]],FPL_Fixtures_Extract[#Headers],0)),3))</f>
        <v>WHU(H) 0-0</v>
      </c>
      <c r="Q292" t="str">
        <f ca="1">IF(RIGHT(FPL_Combined[[#Headers],[Gameweek 16]],2)&lt;$B$622,INDEX(FPL_Results_Extract[Gameweek 16],MATCH($A292,FPL_Results_Extract[[Player]:[Player]],0)),INDEX(Team_Key[[Abbreviation]:[Abbreviation]],MATCH(LEFT(INDEX(FPL_Fixtures_Extract[],MATCH($A292,FPL_Fixtures_Extract[[Player]:[Player]],0),MATCH(FPL_Combined[[#Headers],[Gameweek 16]],FPL_Fixtures_Extract[#Headers],0)),LEN(INDEX(FPL_Fixtures_Extract[],MATCH($A292,FPL_Fixtures_Extract[[Player]:[Player]],0),MATCH(FPL_Combined[[#Headers],[Gameweek 16]],FPL_Fixtures_Extract[#Headers],0)))-4),Team_Key[[Full Name]:[Full Name]],0))&amp;RIGHT(INDEX(FPL_Fixtures_Extract[],MATCH($A292,FPL_Fixtures_Extract[[Player]:[Player]],0),MATCH(FPL_Combined[[#Headers],[Gameweek 16]],FPL_Fixtures_Extract[#Headers],0)),3))</f>
        <v>BOU(A) 1-2</v>
      </c>
      <c r="R292" t="str">
        <f ca="1">IF(RIGHT(FPL_Combined[[#Headers],[Gameweek 17]],2)&lt;$B$622,INDEX(FPL_Results_Extract[Gameweek 17],MATCH($A292,FPL_Results_Extract[[Player]:[Player]],0)),INDEX(Team_Key[[Abbreviation]:[Abbreviation]],MATCH(LEFT(INDEX(FPL_Fixtures_Extract[],MATCH($A292,FPL_Fixtures_Extract[[Player]:[Player]],0),MATCH(FPL_Combined[[#Headers],[Gameweek 17]],FPL_Fixtures_Extract[#Headers],0)),LEN(INDEX(FPL_Fixtures_Extract[],MATCH($A292,FPL_Fixtures_Extract[[Player]:[Player]],0),MATCH(FPL_Combined[[#Headers],[Gameweek 17]],FPL_Fixtures_Extract[#Headers],0)))-4),Team_Key[[Full Name]:[Full Name]],0))&amp;RIGHT(INDEX(FPL_Fixtures_Extract[],MATCH($A292,FPL_Fixtures_Extract[[Player]:[Player]],0),MATCH(FPL_Combined[[#Headers],[Gameweek 17]],FPL_Fixtures_Extract[#Headers],0)),3))</f>
        <v>NOR(H) 1-2</v>
      </c>
      <c r="S292" t="str">
        <f ca="1">IF(RIGHT(FPL_Combined[[#Headers],[Gameweek 18]],2)&lt;$B$622,INDEX(FPL_Results_Extract[Gameweek 18],MATCH($A292,FPL_Results_Extract[[Player]:[Player]],0)),INDEX(Team_Key[[Abbreviation]:[Abbreviation]],MATCH(LEFT(INDEX(FPL_Fixtures_Extract[],MATCH($A292,FPL_Fixtures_Extract[[Player]:[Player]],0),MATCH(FPL_Combined[[#Headers],[Gameweek 18]],FPL_Fixtures_Extract[#Headers],0)),LEN(INDEX(FPL_Fixtures_Extract[],MATCH($A292,FPL_Fixtures_Extract[[Player]:[Player]],0),MATCH(FPL_Combined[[#Headers],[Gameweek 18]],FPL_Fixtures_Extract[#Headers],0)))-4),Team_Key[[Full Name]:[Full Name]],0))&amp;RIGHT(INDEX(FPL_Fixtures_Extract[],MATCH($A292,FPL_Fixtures_Extract[[Player]:[Player]],0),MATCH(FPL_Combined[[#Headers],[Gameweek 18]],FPL_Fixtures_Extract[#Headers],0)),3))</f>
        <v>STK(A) 0-2</v>
      </c>
      <c r="T292" t="str">
        <f ca="1">IF(RIGHT(FPL_Combined[[#Headers],[Gameweek 19]],2)&lt;$B$622,INDEX(FPL_Results_Extract[Gameweek 19],MATCH($A292,FPL_Results_Extract[[Player]:[Player]],0)),INDEX(Team_Key[[Abbreviation]:[Abbreviation]],MATCH(LEFT(INDEX(FPL_Fixtures_Extract[],MATCH($A292,FPL_Fixtures_Extract[[Player]:[Player]],0),MATCH(FPL_Combined[[#Headers],[Gameweek 19]],FPL_Fixtures_Extract[#Headers],0)),LEN(INDEX(FPL_Fixtures_Extract[],MATCH($A292,FPL_Fixtures_Extract[[Player]:[Player]],0),MATCH(FPL_Combined[[#Headers],[Gameweek 19]],FPL_Fixtures_Extract[#Headers],0)))-4),Team_Key[[Full Name]:[Full Name]],0))&amp;RIGHT(INDEX(FPL_Fixtures_Extract[],MATCH($A292,FPL_Fixtures_Extract[[Player]:[Player]],0),MATCH(FPL_Combined[[#Headers],[Gameweek 19]],FPL_Fixtures_Extract[#Headers],0)),3))</f>
        <v>CHE(H) 0-0</v>
      </c>
      <c r="U292" t="str">
        <f ca="1">IF(RIGHT(FPL_Combined[[#Headers],[Gameweek 20]],2)&lt;$B$622,INDEX(FPL_Results_Extract[Gameweek 20],MATCH($A292,FPL_Results_Extract[[Player]:[Player]],0)),INDEX(Team_Key[[Abbreviation]:[Abbreviation]],MATCH(LEFT(INDEX(FPL_Fixtures_Extract[],MATCH($A292,FPL_Fixtures_Extract[[Player]:[Player]],0),MATCH(FPL_Combined[[#Headers],[Gameweek 20]],FPL_Fixtures_Extract[#Headers],0)),LEN(INDEX(FPL_Fixtures_Extract[],MATCH($A292,FPL_Fixtures_Extract[[Player]:[Player]],0),MATCH(FPL_Combined[[#Headers],[Gameweek 20]],FPL_Fixtures_Extract[#Headers],0)))-4),Team_Key[[Full Name]:[Full Name]],0))&amp;RIGHT(INDEX(FPL_Fixtures_Extract[],MATCH($A292,FPL_Fixtures_Extract[[Player]:[Player]],0),MATCH(FPL_Combined[[#Headers],[Gameweek 20]],FPL_Fixtures_Extract[#Headers],0)),3))</f>
        <v>SWA(H) 2-1</v>
      </c>
      <c r="V292" t="str">
        <f ca="1">IF(RIGHT(FPL_Combined[[#Headers],[Gameweek 21]],2)&lt;$B$622,INDEX(FPL_Results_Extract[Gameweek 21],MATCH($A292,FPL_Results_Extract[[Player]:[Player]],0)),INDEX(Team_Key[[Abbreviation]:[Abbreviation]],MATCH(LEFT(INDEX(FPL_Fixtures_Extract[],MATCH($A292,FPL_Fixtures_Extract[[Player]:[Player]],0),MATCH(FPL_Combined[[#Headers],[Gameweek 21]],FPL_Fixtures_Extract[#Headers],0)),LEN(INDEX(FPL_Fixtures_Extract[],MATCH($A292,FPL_Fixtures_Extract[[Player]:[Player]],0),MATCH(FPL_Combined[[#Headers],[Gameweek 21]],FPL_Fixtures_Extract[#Headers],0)))-4),Team_Key[[Full Name]:[Full Name]],0))&amp;RIGHT(INDEX(FPL_Fixtures_Extract[],MATCH($A292,FPL_Fixtures_Extract[[Player]:[Player]],0),MATCH(FPL_Combined[[#Headers],[Gameweek 21]],FPL_Fixtures_Extract[#Headers],0)),3))</f>
        <v>NEW(A) 3-3</v>
      </c>
      <c r="W292" t="str">
        <f ca="1">IF(RIGHT(FPL_Combined[[#Headers],[Gameweek 22]],2)&lt;$B$622,INDEX(FPL_Results_Extract[Gameweek 22],MATCH($A292,FPL_Results_Extract[[Player]:[Player]],0)),INDEX(Team_Key[[Abbreviation]:[Abbreviation]],MATCH(LEFT(INDEX(FPL_Fixtures_Extract[],MATCH($A292,FPL_Fixtures_Extract[[Player]:[Player]],0),MATCH(FPL_Combined[[#Headers],[Gameweek 22]],FPL_Fixtures_Extract[#Headers],0)),LEN(INDEX(FPL_Fixtures_Extract[],MATCH($A292,FPL_Fixtures_Extract[[Player]:[Player]],0),MATCH(FPL_Combined[[#Headers],[Gameweek 22]],FPL_Fixtures_Extract[#Headers],0)))-4),Team_Key[[Full Name]:[Full Name]],0))&amp;RIGHT(INDEX(FPL_Fixtures_Extract[],MATCH($A292,FPL_Fixtures_Extract[[Player]:[Player]],0),MATCH(FPL_Combined[[#Headers],[Gameweek 22]],FPL_Fixtures_Extract[#Headers],0)),3))</f>
        <v>LIV(A) 1-0</v>
      </c>
      <c r="X292" t="str">
        <f ca="1">IF(RIGHT(FPL_Combined[[#Headers],[Gameweek 23]],2)&lt;$B$622,INDEX(FPL_Results_Extract[Gameweek 23],MATCH($A292,FPL_Results_Extract[[Player]:[Player]],0)),INDEX(Team_Key[[Abbreviation]:[Abbreviation]],MATCH(LEFT(INDEX(FPL_Fixtures_Extract[],MATCH($A292,FPL_Fixtures_Extract[[Player]:[Player]],0),MATCH(FPL_Combined[[#Headers],[Gameweek 23]],FPL_Fixtures_Extract[#Headers],0)),LEN(INDEX(FPL_Fixtures_Extract[],MATCH($A292,FPL_Fixtures_Extract[[Player]:[Player]],0),MATCH(FPL_Combined[[#Headers],[Gameweek 23]],FPL_Fixtures_Extract[#Headers],0)))-4),Team_Key[[Full Name]:[Full Name]],0))&amp;RIGHT(INDEX(FPL_Fixtures_Extract[],MATCH($A292,FPL_Fixtures_Extract[[Player]:[Player]],0),MATCH(FPL_Combined[[#Headers],[Gameweek 23]],FPL_Fixtures_Extract[#Headers],0)),3))</f>
        <v>SOU(H) 0-1</v>
      </c>
      <c r="Y292" t="str">
        <f ca="1">IF(RIGHT(FPL_Combined[[#Headers],[Gameweek 24]],2)&lt;$B$622,INDEX(FPL_Results_Extract[Team],MATCH($A292,FPL_Results_Extract[[Player]:[Player]],0)),INDEX(Team_Key[[Abbreviation]:[Abbreviation]],MATCH(LEFT(INDEX(FPL_Fixtures_Extract[],MATCH($A292,FPL_Fixtures_Extract[[Player]:[Player]],0),MATCH(FPL_Combined[[#Headers],[Gameweek 24]],FPL_Fixtures_Extract[#Headers],0)),LEN(INDEX(FPL_Fixtures_Extract[],MATCH($A292,FPL_Fixtures_Extract[[Player]:[Player]],0),MATCH(FPL_Combined[[#Headers],[Gameweek 24]],FPL_Fixtures_Extract[#Headers],0)))-4),Team_Key[[Full Name]:[Full Name]],0))&amp;RIGHT(INDEX(FPL_Fixtures_Extract[],MATCH($A292,FPL_Fixtures_Extract[[Player]:[Player]],0),MATCH(FPL_Combined[[#Headers],[Gameweek 24]],FPL_Fixtures_Extract[#Headers],0)),3))</f>
        <v>MUN</v>
      </c>
      <c r="Z292" t="str">
        <f ca="1">IF(RIGHT(FPL_Combined[[#Headers],[Gameweek 25]],2)&lt;$B$622,INDEX(FPL_Results_Extract[Player],MATCH($A292,FPL_Results_Extract[[Player]:[Player]],0)),INDEX(Team_Key[[Abbreviation]:[Abbreviation]],MATCH(LEFT(INDEX(FPL_Fixtures_Extract[],MATCH($A292,FPL_Fixtures_Extract[[Player]:[Player]],0),MATCH(FPL_Combined[[#Headers],[Gameweek 25]],FPL_Fixtures_Extract[#Headers],0)),LEN(INDEX(FPL_Fixtures_Extract[],MATCH($A292,FPL_Fixtures_Extract[[Player]:[Player]],0),MATCH(FPL_Combined[[#Headers],[Gameweek 25]],FPL_Fixtures_Extract[#Headers],0)))-4),Team_Key[[Full Name]:[Full Name]],0))&amp;RIGHT(INDEX(FPL_Fixtures_Extract[],MATCH($A292,FPL_Fixtures_Extract[[Player]:[Player]],0),MATCH(FPL_Combined[[#Headers],[Gameweek 25]],FPL_Fixtures_Extract[#Headers],0)),3))</f>
        <v>Januzaj</v>
      </c>
      <c r="AA292" t="str">
        <f ca="1">IF(RIGHT(FPL_Combined[[#Headers],[Gameweek 26]],2)&lt;$B$622,INDEX(FPL_Results_Extract[Gameweek 01],MATCH($A292,FPL_Results_Extract[[Player]:[Player]],0)),INDEX(Team_Key[[Abbreviation]:[Abbreviation]],MATCH(LEFT(INDEX(FPL_Fixtures_Extract[],MATCH($A292,FPL_Fixtures_Extract[[Player]:[Player]],0),MATCH(FPL_Combined[[#Headers],[Gameweek 26]],FPL_Fixtures_Extract[#Headers],0)),LEN(INDEX(FPL_Fixtures_Extract[],MATCH($A292,FPL_Fixtures_Extract[[Player]:[Player]],0),MATCH(FPL_Combined[[#Headers],[Gameweek 26]],FPL_Fixtures_Extract[#Headers],0)))-4),Team_Key[[Full Name]:[Full Name]],0))&amp;RIGHT(INDEX(FPL_Fixtures_Extract[],MATCH($A292,FPL_Fixtures_Extract[[Player]:[Player]],0),MATCH(FPL_Combined[[#Headers],[Gameweek 26]],FPL_Fixtures_Extract[#Headers],0)),3))</f>
        <v>TOT(H) 1-0</v>
      </c>
      <c r="AB292" t="str">
        <f ca="1">IF(RIGHT(FPL_Combined[[#Headers],[Gameweek 27]],2)&lt;$B$622,INDEX(FPL_Results_Extract[Gameweek 02],MATCH($A292,FPL_Results_Extract[[Player]:[Player]],0)),INDEX(Team_Key[[Abbreviation]:[Abbreviation]],MATCH(LEFT(INDEX(FPL_Fixtures_Extract[],MATCH($A292,FPL_Fixtures_Extract[[Player]:[Player]],0),MATCH(FPL_Combined[[#Headers],[Gameweek 27]],FPL_Fixtures_Extract[#Headers],0)),LEN(INDEX(FPL_Fixtures_Extract[],MATCH($A292,FPL_Fixtures_Extract[[Player]:[Player]],0),MATCH(FPL_Combined[[#Headers],[Gameweek 27]],FPL_Fixtures_Extract[#Headers],0)))-4),Team_Key[[Full Name]:[Full Name]],0))&amp;RIGHT(INDEX(FPL_Fixtures_Extract[],MATCH($A292,FPL_Fixtures_Extract[[Player]:[Player]],0),MATCH(FPL_Combined[[#Headers],[Gameweek 27]],FPL_Fixtures_Extract[#Headers],0)),3))</f>
        <v>AVL(A) 1-0</v>
      </c>
      <c r="AC292" t="str">
        <f ca="1">IF(RIGHT(FPL_Combined[[#Headers],[Gameweek 28]],2)&lt;$B$622,INDEX(FPL_Results_Extract[Gameweek 03],MATCH($A292,FPL_Results_Extract[[Player]:[Player]],0)),INDEX(Team_Key[[Abbreviation]:[Abbreviation]],MATCH(LEFT(INDEX(FPL_Fixtures_Extract[],MATCH($A292,FPL_Fixtures_Extract[[Player]:[Player]],0),MATCH(FPL_Combined[[#Headers],[Gameweek 28]],FPL_Fixtures_Extract[#Headers],0)),LEN(INDEX(FPL_Fixtures_Extract[],MATCH($A292,FPL_Fixtures_Extract[[Player]:[Player]],0),MATCH(FPL_Combined[[#Headers],[Gameweek 28]],FPL_Fixtures_Extract[#Headers],0)))-4),Team_Key[[Full Name]:[Full Name]],0))&amp;RIGHT(INDEX(FPL_Fixtures_Extract[],MATCH($A292,FPL_Fixtures_Extract[[Player]:[Player]],0),MATCH(FPL_Combined[[#Headers],[Gameweek 28]],FPL_Fixtures_Extract[#Headers],0)),3))</f>
        <v>NEW(H) 0-0</v>
      </c>
      <c r="AD292" t="str">
        <f ca="1">IF(RIGHT(FPL_Combined[[#Headers],[Gameweek 29]],2)&lt;$B$622,INDEX(FPL_Results_Extract[Gameweek 04],MATCH($A292,FPL_Results_Extract[[Player]:[Player]],0)),INDEX(Team_Key[[Abbreviation]:[Abbreviation]],MATCH(LEFT(INDEX(FPL_Fixtures_Extract[],MATCH($A292,FPL_Fixtures_Extract[[Player]:[Player]],0),MATCH(FPL_Combined[[#Headers],[Gameweek 29]],FPL_Fixtures_Extract[#Headers],0)),LEN(INDEX(FPL_Fixtures_Extract[],MATCH($A292,FPL_Fixtures_Extract[[Player]:[Player]],0),MATCH(FPL_Combined[[#Headers],[Gameweek 29]],FPL_Fixtures_Extract[#Headers],0)))-4),Team_Key[[Full Name]:[Full Name]],0))&amp;RIGHT(INDEX(FPL_Fixtures_Extract[],MATCH($A292,FPL_Fixtures_Extract[[Player]:[Player]],0),MATCH(FPL_Combined[[#Headers],[Gameweek 29]],FPL_Fixtures_Extract[#Headers],0)),3))</f>
        <v>WBA(A)</v>
      </c>
      <c r="AE292" t="e">
        <f ca="1">IF(RIGHT(FPL_Combined[[#Headers],[Gameweek 30]],2)&lt;$B$622,INDEX(FPL_Results_Extract[Gameweek 05],MATCH($A292,FPL_Results_Extract[[Player]:[Player]],0)),INDEX(Team_Key[[Abbreviation]:[Abbreviation]],MATCH(LEFT(INDEX(FPL_Fixtures_Extract[],MATCH($A292,FPL_Fixtures_Extract[[Player]:[Player]],0),MATCH(FPL_Combined[[#Headers],[Gameweek 30]],FPL_Fixtures_Extract[#Headers],0)),LEN(INDEX(FPL_Fixtures_Extract[],MATCH($A292,FPL_Fixtures_Extract[[Player]:[Player]],0),MATCH(FPL_Combined[[#Headers],[Gameweek 30]],FPL_Fixtures_Extract[#Headers],0)))-4),Team_Key[[Full Name]:[Full Name]],0))&amp;RIGHT(INDEX(FPL_Fixtures_Extract[],MATCH($A292,FPL_Fixtures_Extract[[Player]:[Player]],0),MATCH(FPL_Combined[[#Headers],[Gameweek 30]],FPL_Fixtures_Extract[#Headers],0)),3))</f>
        <v>#VALUE!</v>
      </c>
      <c r="AF292" t="str">
        <f ca="1">IF(RIGHT(FPL_Combined[[#Headers],[Gameweek 31]],2)&lt;$B$622,INDEX(FPL_Results_Extract[Gameweek 06],MATCH($A292,FPL_Results_Extract[[Player]:[Player]],0)),INDEX(Team_Key[[Abbreviation]:[Abbreviation]],MATCH(LEFT(INDEX(FPL_Fixtures_Extract[],MATCH($A292,FPL_Fixtures_Extract[[Player]:[Player]],0),MATCH(FPL_Combined[[#Headers],[Gameweek 31]],FPL_Fixtures_Extract[#Headers],0)),LEN(INDEX(FPL_Fixtures_Extract[],MATCH($A292,FPL_Fixtures_Extract[[Player]:[Player]],0),MATCH(FPL_Combined[[#Headers],[Gameweek 31]],FPL_Fixtures_Extract[#Headers],0)))-4),Team_Key[[Full Name]:[Full Name]],0))&amp;RIGHT(INDEX(FPL_Fixtures_Extract[],MATCH($A292,FPL_Fixtures_Extract[[Player]:[Player]],0),MATCH(FPL_Combined[[#Headers],[Gameweek 31]],FPL_Fixtures_Extract[#Headers],0)),3))</f>
        <v>MCI(A)</v>
      </c>
      <c r="AG292" t="str">
        <f ca="1">IF(RIGHT(FPL_Combined[[#Headers],[Gameweek 32]],2)&lt;$B$622,INDEX(FPL_Results_Extract[Gameweek 07],MATCH($A292,FPL_Results_Extract[[Player]:[Player]],0)),INDEX(Team_Key[[Abbreviation]:[Abbreviation]],MATCH(LEFT(INDEX(FPL_Fixtures_Extract[],MATCH($A292,FPL_Fixtures_Extract[[Player]:[Player]],0),MATCH(FPL_Combined[[#Headers],[Gameweek 32]],FPL_Fixtures_Extract[#Headers],0)),LEN(INDEX(FPL_Fixtures_Extract[],MATCH($A292,FPL_Fixtures_Extract[[Player]:[Player]],0),MATCH(FPL_Combined[[#Headers],[Gameweek 32]],FPL_Fixtures_Extract[#Headers],0)))-4),Team_Key[[Full Name]:[Full Name]],0))&amp;RIGHT(INDEX(FPL_Fixtures_Extract[],MATCH($A292,FPL_Fixtures_Extract[[Player]:[Player]],0),MATCH(FPL_Combined[[#Headers],[Gameweek 32]],FPL_Fixtures_Extract[#Headers],0)),3))</f>
        <v>EVE(H)</v>
      </c>
      <c r="AH292" t="str">
        <f ca="1">IF(RIGHT(FPL_Combined[[#Headers],[Gameweek 33]],2)&lt;$B$622,INDEX(FPL_Results_Extract[Gameweek 08],MATCH($A292,FPL_Results_Extract[[Player]:[Player]],0)),INDEX(Team_Key[[Abbreviation]:[Abbreviation]],MATCH(LEFT(INDEX(FPL_Fixtures_Extract[],MATCH($A292,FPL_Fixtures_Extract[[Player]:[Player]],0),MATCH(FPL_Combined[[#Headers],[Gameweek 33]],FPL_Fixtures_Extract[#Headers],0)),LEN(INDEX(FPL_Fixtures_Extract[],MATCH($A292,FPL_Fixtures_Extract[[Player]:[Player]],0),MATCH(FPL_Combined[[#Headers],[Gameweek 33]],FPL_Fixtures_Extract[#Headers],0)))-4),Team_Key[[Full Name]:[Full Name]],0))&amp;RIGHT(INDEX(FPL_Fixtures_Extract[],MATCH($A292,FPL_Fixtures_Extract[[Player]:[Player]],0),MATCH(FPL_Combined[[#Headers],[Gameweek 33]],FPL_Fixtures_Extract[#Headers],0)),3))</f>
        <v>TOT(A)</v>
      </c>
      <c r="AI292" t="str">
        <f ca="1">IF(RIGHT(FPL_Combined[[#Headers],[Gameweek 34]],2)&lt;$B$622,INDEX(FPL_Results_Extract[Gameweek 09],MATCH($A292,FPL_Results_Extract[[Player]:[Player]],0)),INDEX(Team_Key[[Abbreviation]:[Abbreviation]],MATCH(LEFT(INDEX(FPL_Fixtures_Extract[],MATCH($A292,FPL_Fixtures_Extract[[Player]:[Player]],0),MATCH(FPL_Combined[[#Headers],[Gameweek 34]],FPL_Fixtures_Extract[#Headers],0)),LEN(INDEX(FPL_Fixtures_Extract[],MATCH($A292,FPL_Fixtures_Extract[[Player]:[Player]],0),MATCH(FPL_Combined[[#Headers],[Gameweek 34]],FPL_Fixtures_Extract[#Headers],0)))-4),Team_Key[[Full Name]:[Full Name]],0))&amp;RIGHT(INDEX(FPL_Fixtures_Extract[],MATCH($A292,FPL_Fixtures_Extract[[Player]:[Player]],0),MATCH(FPL_Combined[[#Headers],[Gameweek 34]],FPL_Fixtures_Extract[#Headers],0)),3))</f>
        <v>AVL(H)</v>
      </c>
      <c r="AJ292" t="e">
        <f ca="1">IF(RIGHT(FPL_Combined[[#Headers],[Gameweek 35]],2)&lt;$B$622,INDEX(FPL_Results_Extract[Gameweek 10],MATCH($A292,FPL_Results_Extract[[Player]:[Player]],0)),INDEX(Team_Key[[Abbreviation]:[Abbreviation]],MATCH(LEFT(INDEX(FPL_Fixtures_Extract[],MATCH($A292,FPL_Fixtures_Extract[[Player]:[Player]],0),MATCH(FPL_Combined[[#Headers],[Gameweek 35]],FPL_Fixtures_Extract[#Headers],0)),LEN(INDEX(FPL_Fixtures_Extract[],MATCH($A292,FPL_Fixtures_Extract[[Player]:[Player]],0),MATCH(FPL_Combined[[#Headers],[Gameweek 35]],FPL_Fixtures_Extract[#Headers],0)))-4),Team_Key[[Full Name]:[Full Name]],0))&amp;RIGHT(INDEX(FPL_Fixtures_Extract[],MATCH($A292,FPL_Fixtures_Extract[[Player]:[Player]],0),MATCH(FPL_Combined[[#Headers],[Gameweek 35]],FPL_Fixtures_Extract[#Headers],0)),3))</f>
        <v>#VALUE!</v>
      </c>
      <c r="AK292" t="str">
        <f ca="1">IF(RIGHT(FPL_Combined[[#Headers],[Gameweek 36]],2)&lt;$B$622,INDEX(FPL_Results_Extract[Gameweek 11],MATCH($A292,FPL_Results_Extract[[Player]:[Player]],0)),INDEX(Team_Key[[Abbreviation]:[Abbreviation]],MATCH(LEFT(INDEX(FPL_Fixtures_Extract[],MATCH($A292,FPL_Fixtures_Extract[[Player]:[Player]],0),MATCH(FPL_Combined[[#Headers],[Gameweek 36]],FPL_Fixtures_Extract[#Headers],0)),LEN(INDEX(FPL_Fixtures_Extract[],MATCH($A292,FPL_Fixtures_Extract[[Player]:[Player]],0),MATCH(FPL_Combined[[#Headers],[Gameweek 36]],FPL_Fixtures_Extract[#Headers],0)))-4),Team_Key[[Full Name]:[Full Name]],0))&amp;RIGHT(INDEX(FPL_Fixtures_Extract[],MATCH($A292,FPL_Fixtures_Extract[[Player]:[Player]],0),MATCH(FPL_Combined[[#Headers],[Gameweek 36]],FPL_Fixtures_Extract[#Headers],0)),3))</f>
        <v>LEI(H)</v>
      </c>
      <c r="AL292" t="str">
        <f ca="1">IF(RIGHT(FPL_Combined[[#Headers],[Gameweek 37]],2)&lt;$B$622,INDEX(FPL_Results_Extract[Gameweek 12],MATCH($A292,FPL_Results_Extract[[Player]:[Player]],0)),INDEX(Team_Key[[Abbreviation]:[Abbreviation]],MATCH(LEFT(INDEX(FPL_Fixtures_Extract[],MATCH($A292,FPL_Fixtures_Extract[[Player]:[Player]],0),MATCH(FPL_Combined[[#Headers],[Gameweek 37]],FPL_Fixtures_Extract[#Headers],0)),LEN(INDEX(FPL_Fixtures_Extract[],MATCH($A292,FPL_Fixtures_Extract[[Player]:[Player]],0),MATCH(FPL_Combined[[#Headers],[Gameweek 37]],FPL_Fixtures_Extract[#Headers],0)))-4),Team_Key[[Full Name]:[Full Name]],0))&amp;RIGHT(INDEX(FPL_Fixtures_Extract[],MATCH($A292,FPL_Fixtures_Extract[[Player]:[Player]],0),MATCH(FPL_Combined[[#Headers],[Gameweek 37]],FPL_Fixtures_Extract[#Headers],0)),3))</f>
        <v>NOR(A)</v>
      </c>
      <c r="AM292" t="str">
        <f ca="1">IF(RIGHT(FPL_Combined[[#Headers],[Gameweek 38]],2)&lt;$B$622,INDEX(FPL_Results_Extract[Gameweek 13],MATCH($A292,FPL_Results_Extract[[Player]:[Player]],0)),INDEX(Team_Key[[Abbreviation]:[Abbreviation]],MATCH(LEFT(INDEX(FPL_Fixtures_Extract[],MATCH($A292,FPL_Fixtures_Extract[[Player]:[Player]],0),MATCH(FPL_Combined[[#Headers],[Gameweek 38]],FPL_Fixtures_Extract[#Headers],0)),LEN(INDEX(FPL_Fixtures_Extract[],MATCH($A292,FPL_Fixtures_Extract[[Player]:[Player]],0),MATCH(FPL_Combined[[#Headers],[Gameweek 38]],FPL_Fixtures_Extract[#Headers],0)))-4),Team_Key[[Full Name]:[Full Name]],0))&amp;RIGHT(INDEX(FPL_Fixtures_Extract[],MATCH($A292,FPL_Fixtures_Extract[[Player]:[Player]],0),MATCH(FPL_Combined[[#Headers],[Gameweek 38]],FPL_Fixtures_Extract[#Headers],0)),3))</f>
        <v>BOU(H)</v>
      </c>
    </row>
    <row r="293" spans="1:39" x14ac:dyDescent="0.45">
      <c r="A293" t="s">
        <v>69</v>
      </c>
      <c r="B293" t="str">
        <f ca="1">IF(RIGHT(FPL_Combined[[#Headers],[Gameweek 01]],2)&lt;$B$622,INDEX(FPL_Results_Extract[Gameweek 01],MATCH($A293,FPL_Results_Extract[[Player]:[Player]],0)),INDEX(Team_Key[[Abbreviation]:[Abbreviation]],MATCH(LEFT(INDEX(FPL_Fixtures_Extract[],MATCH($A293,FPL_Fixtures_Extract[[Player]:[Player]],0),MATCH(FPL_Combined[[#Headers],[Gameweek 01]],FPL_Fixtures_Extract[#Headers],0)),LEN(INDEX(FPL_Fixtures_Extract[],MATCH($A293,FPL_Fixtures_Extract[[Player]:[Player]],0),MATCH(FPL_Combined[[#Headers],[Gameweek 01]],FPL_Fixtures_Extract[#Headers],0)))-4),Team_Key[[Full Name]:[Full Name]],0))&amp;RIGHT(INDEX(FPL_Fixtures_Extract[],MATCH($A293,FPL_Fixtures_Extract[[Player]:[Player]],0),MATCH(FPL_Combined[[#Headers],[Gameweek 01]],FPL_Fixtures_Extract[#Headers],0)),3))</f>
        <v>ARS(A) 2-0</v>
      </c>
      <c r="C293" t="str">
        <f ca="1">IF(RIGHT(FPL_Combined[[#Headers],[Gameweek 02]],2)&lt;$B$622,INDEX(FPL_Results_Extract[Gameweek 02],MATCH($A293,FPL_Results_Extract[[Player]:[Player]],0)),INDEX(Team_Key[[Abbreviation]:[Abbreviation]],MATCH(LEFT(INDEX(FPL_Fixtures_Extract[],MATCH($A293,FPL_Fixtures_Extract[[Player]:[Player]],0),MATCH(FPL_Combined[[#Headers],[Gameweek 02]],FPL_Fixtures_Extract[#Headers],0)),LEN(INDEX(FPL_Fixtures_Extract[],MATCH($A293,FPL_Fixtures_Extract[[Player]:[Player]],0),MATCH(FPL_Combined[[#Headers],[Gameweek 02]],FPL_Fixtures_Extract[#Headers],0)))-4),Team_Key[[Full Name]:[Full Name]],0))&amp;RIGHT(INDEX(FPL_Fixtures_Extract[],MATCH($A293,FPL_Fixtures_Extract[[Player]:[Player]],0),MATCH(FPL_Combined[[#Headers],[Gameweek 02]],FPL_Fixtures_Extract[#Headers],0)),3))</f>
        <v>LEI(H) 1-2</v>
      </c>
      <c r="D293" t="str">
        <f ca="1">IF(RIGHT(FPL_Combined[[#Headers],[Gameweek 03]],2)&lt;$B$622,INDEX(FPL_Results_Extract[Gameweek 03],MATCH($A293,FPL_Results_Extract[[Player]:[Player]],0)),INDEX(Team_Key[[Abbreviation]:[Abbreviation]],MATCH(LEFT(INDEX(FPL_Fixtures_Extract[],MATCH($A293,FPL_Fixtures_Extract[[Player]:[Player]],0),MATCH(FPL_Combined[[#Headers],[Gameweek 03]],FPL_Fixtures_Extract[#Headers],0)),LEN(INDEX(FPL_Fixtures_Extract[],MATCH($A293,FPL_Fixtures_Extract[[Player]:[Player]],0),MATCH(FPL_Combined[[#Headers],[Gameweek 03]],FPL_Fixtures_Extract[#Headers],0)))-4),Team_Key[[Full Name]:[Full Name]],0))&amp;RIGHT(INDEX(FPL_Fixtures_Extract[],MATCH($A293,FPL_Fixtures_Extract[[Player]:[Player]],0),MATCH(FPL_Combined[[#Headers],[Gameweek 03]],FPL_Fixtures_Extract[#Headers],0)),3))</f>
        <v>BOU(H) 3-4</v>
      </c>
      <c r="E293" t="str">
        <f ca="1">IF(RIGHT(FPL_Combined[[#Headers],[Gameweek 04]],2)&lt;$B$622,INDEX(FPL_Results_Extract[Gameweek 04],MATCH($A293,FPL_Results_Extract[[Player]:[Player]],0)),INDEX(Team_Key[[Abbreviation]:[Abbreviation]],MATCH(LEFT(INDEX(FPL_Fixtures_Extract[],MATCH($A293,FPL_Fixtures_Extract[[Player]:[Player]],0),MATCH(FPL_Combined[[#Headers],[Gameweek 04]],FPL_Fixtures_Extract[#Headers],0)),LEN(INDEX(FPL_Fixtures_Extract[],MATCH($A293,FPL_Fixtures_Extract[[Player]:[Player]],0),MATCH(FPL_Combined[[#Headers],[Gameweek 04]],FPL_Fixtures_Extract[#Headers],0)))-4),Team_Key[[Full Name]:[Full Name]],0))&amp;RIGHT(INDEX(FPL_Fixtures_Extract[],MATCH($A293,FPL_Fixtures_Extract[[Player]:[Player]],0),MATCH(FPL_Combined[[#Headers],[Gameweek 04]],FPL_Fixtures_Extract[#Headers],0)),3))</f>
        <v>LIV(A) 3-0</v>
      </c>
      <c r="F293" t="str">
        <f ca="1">IF(RIGHT(FPL_Combined[[#Headers],[Gameweek 05]],2)&lt;$B$622,INDEX(FPL_Results_Extract[Gameweek 05],MATCH($A293,FPL_Results_Extract[[Player]:[Player]],0)),INDEX(Team_Key[[Abbreviation]:[Abbreviation]],MATCH(LEFT(INDEX(FPL_Fixtures_Extract[],MATCH($A293,FPL_Fixtures_Extract[[Player]:[Player]],0),MATCH(FPL_Combined[[#Headers],[Gameweek 05]],FPL_Fixtures_Extract[#Headers],0)),LEN(INDEX(FPL_Fixtures_Extract[],MATCH($A293,FPL_Fixtures_Extract[[Player]:[Player]],0),MATCH(FPL_Combined[[#Headers],[Gameweek 05]],FPL_Fixtures_Extract[#Headers],0)))-4),Team_Key[[Full Name]:[Full Name]],0))&amp;RIGHT(INDEX(FPL_Fixtures_Extract[],MATCH($A293,FPL_Fixtures_Extract[[Player]:[Player]],0),MATCH(FPL_Combined[[#Headers],[Gameweek 05]],FPL_Fixtures_Extract[#Headers],0)),3))</f>
        <v>BOU(H) 3-1</v>
      </c>
      <c r="G293" t="str">
        <f ca="1">IF(RIGHT(FPL_Combined[[#Headers],[Gameweek 06]],2)&lt;$B$622,INDEX(FPL_Results_Extract[Gameweek 06],MATCH($A293,FPL_Results_Extract[[Player]:[Player]],0)),INDEX(Team_Key[[Abbreviation]:[Abbreviation]],MATCH(LEFT(INDEX(FPL_Fixtures_Extract[],MATCH($A293,FPL_Fixtures_Extract[[Player]:[Player]],0),MATCH(FPL_Combined[[#Headers],[Gameweek 06]],FPL_Fixtures_Extract[#Headers],0)),LEN(INDEX(FPL_Fixtures_Extract[],MATCH($A293,FPL_Fixtures_Extract[[Player]:[Player]],0),MATCH(FPL_Combined[[#Headers],[Gameweek 06]],FPL_Fixtures_Extract[#Headers],0)))-4),Team_Key[[Full Name]:[Full Name]],0))&amp;RIGHT(INDEX(FPL_Fixtures_Extract[],MATCH($A293,FPL_Fixtures_Extract[[Player]:[Player]],0),MATCH(FPL_Combined[[#Headers],[Gameweek 06]],FPL_Fixtures_Extract[#Headers],0)),3))</f>
        <v>LIV(A) 1-1</v>
      </c>
      <c r="H293" t="str">
        <f ca="1">IF(RIGHT(FPL_Combined[[#Headers],[Gameweek 07]],2)&lt;$B$622,INDEX(FPL_Results_Extract[Gameweek 07],MATCH($A293,FPL_Results_Extract[[Player]:[Player]],0)),INDEX(Team_Key[[Abbreviation]:[Abbreviation]],MATCH(LEFT(INDEX(FPL_Fixtures_Extract[],MATCH($A293,FPL_Fixtures_Extract[[Player]:[Player]],0),MATCH(FPL_Combined[[#Headers],[Gameweek 07]],FPL_Fixtures_Extract[#Headers],0)),LEN(INDEX(FPL_Fixtures_Extract[],MATCH($A293,FPL_Fixtures_Extract[[Player]:[Player]],0),MATCH(FPL_Combined[[#Headers],[Gameweek 07]],FPL_Fixtures_Extract[#Headers],0)))-4),Team_Key[[Full Name]:[Full Name]],0))&amp;RIGHT(INDEX(FPL_Fixtures_Extract[],MATCH($A293,FPL_Fixtures_Extract[[Player]:[Player]],0),MATCH(FPL_Combined[[#Headers],[Gameweek 07]],FPL_Fixtures_Extract[#Headers],0)),3))</f>
        <v>WHU(A) 2-2</v>
      </c>
      <c r="I293" t="str">
        <f ca="1">IF(RIGHT(FPL_Combined[[#Headers],[Gameweek 08]],2)&lt;$B$622,INDEX(FPL_Results_Extract[Gameweek 08],MATCH($A293,FPL_Results_Extract[[Player]:[Player]],0)),INDEX(Team_Key[[Abbreviation]:[Abbreviation]],MATCH(LEFT(INDEX(FPL_Fixtures_Extract[],MATCH($A293,FPL_Fixtures_Extract[[Player]:[Player]],0),MATCH(FPL_Combined[[#Headers],[Gameweek 08]],FPL_Fixtures_Extract[#Headers],0)),LEN(INDEX(FPL_Fixtures_Extract[],MATCH($A293,FPL_Fixtures_Extract[[Player]:[Player]],0),MATCH(FPL_Combined[[#Headers],[Gameweek 08]],FPL_Fixtures_Extract[#Headers],0)))-4),Team_Key[[Full Name]:[Full Name]],0))&amp;RIGHT(INDEX(FPL_Fixtures_Extract[],MATCH($A293,FPL_Fixtures_Extract[[Player]:[Player]],0),MATCH(FPL_Combined[[#Headers],[Gameweek 08]],FPL_Fixtures_Extract[#Headers],0)),3))</f>
        <v>LEI(H) 1-2</v>
      </c>
      <c r="J293" t="str">
        <f ca="1">IF(RIGHT(FPL_Combined[[#Headers],[Gameweek 09]],2)&lt;$B$622,INDEX(FPL_Results_Extract[Gameweek 09],MATCH($A293,FPL_Results_Extract[[Player]:[Player]],0)),INDEX(Team_Key[[Abbreviation]:[Abbreviation]],MATCH(LEFT(INDEX(FPL_Fixtures_Extract[],MATCH($A293,FPL_Fixtures_Extract[[Player]:[Player]],0),MATCH(FPL_Combined[[#Headers],[Gameweek 09]],FPL_Fixtures_Extract[#Headers],0)),LEN(INDEX(FPL_Fixtures_Extract[],MATCH($A293,FPL_Fixtures_Extract[[Player]:[Player]],0),MATCH(FPL_Combined[[#Headers],[Gameweek 09]],FPL_Fixtures_Extract[#Headers],0)))-4),Team_Key[[Full Name]:[Full Name]],0))&amp;RIGHT(INDEX(FPL_Fixtures_Extract[],MATCH($A293,FPL_Fixtures_Extract[[Player]:[Player]],0),MATCH(FPL_Combined[[#Headers],[Gameweek 09]],FPL_Fixtures_Extract[#Headers],0)),3))</f>
        <v>NEW(A) 2-6</v>
      </c>
      <c r="K293" t="str">
        <f ca="1">IF(RIGHT(FPL_Combined[[#Headers],[Gameweek 10]],2)&lt;$B$622,INDEX(FPL_Results_Extract[Gameweek 10],MATCH($A293,FPL_Results_Extract[[Player]:[Player]],0)),INDEX(Team_Key[[Abbreviation]:[Abbreviation]],MATCH(LEFT(INDEX(FPL_Fixtures_Extract[],MATCH($A293,FPL_Fixtures_Extract[[Player]:[Player]],0),MATCH(FPL_Combined[[#Headers],[Gameweek 10]],FPL_Fixtures_Extract[#Headers],0)),LEN(INDEX(FPL_Fixtures_Extract[],MATCH($A293,FPL_Fixtures_Extract[[Player]:[Player]],0),MATCH(FPL_Combined[[#Headers],[Gameweek 10]],FPL_Fixtures_Extract[#Headers],0)))-4),Team_Key[[Full Name]:[Full Name]],0))&amp;RIGHT(INDEX(FPL_Fixtures_Extract[],MATCH($A293,FPL_Fixtures_Extract[[Player]:[Player]],0),MATCH(FPL_Combined[[#Headers],[Gameweek 10]],FPL_Fixtures_Extract[#Headers],0)),3))</f>
        <v>WBA(H) 0-1</v>
      </c>
      <c r="L293" t="str">
        <f ca="1">IF(RIGHT(FPL_Combined[[#Headers],[Gameweek 11]],2)&lt;$B$622,INDEX(FPL_Results_Extract[Gameweek 11],MATCH($A293,FPL_Results_Extract[[Player]:[Player]],0)),INDEX(Team_Key[[Abbreviation]:[Abbreviation]],MATCH(LEFT(INDEX(FPL_Fixtures_Extract[],MATCH($A293,FPL_Fixtures_Extract[[Player]:[Player]],0),MATCH(FPL_Combined[[#Headers],[Gameweek 11]],FPL_Fixtures_Extract[#Headers],0)),LEN(INDEX(FPL_Fixtures_Extract[],MATCH($A293,FPL_Fixtures_Extract[[Player]:[Player]],0),MATCH(FPL_Combined[[#Headers],[Gameweek 11]],FPL_Fixtures_Extract[#Headers],0)))-4),Team_Key[[Full Name]:[Full Name]],0))&amp;RIGHT(INDEX(FPL_Fixtures_Extract[],MATCH($A293,FPL_Fixtures_Extract[[Player]:[Player]],0),MATCH(FPL_Combined[[#Headers],[Gameweek 11]],FPL_Fixtures_Extract[#Headers],0)),3))</f>
        <v>MCI(A) 1-2</v>
      </c>
      <c r="M293" t="str">
        <f ca="1">IF(RIGHT(FPL_Combined[[#Headers],[Gameweek 12]],2)&lt;$B$622,INDEX(FPL_Results_Extract[Gameweek 12],MATCH($A293,FPL_Results_Extract[[Player]:[Player]],0)),INDEX(Team_Key[[Abbreviation]:[Abbreviation]],MATCH(LEFT(INDEX(FPL_Fixtures_Extract[],MATCH($A293,FPL_Fixtures_Extract[[Player]:[Player]],0),MATCH(FPL_Combined[[#Headers],[Gameweek 12]],FPL_Fixtures_Extract[#Headers],0)),LEN(INDEX(FPL_Fixtures_Extract[],MATCH($A293,FPL_Fixtures_Extract[[Player]:[Player]],0),MATCH(FPL_Combined[[#Headers],[Gameweek 12]],FPL_Fixtures_Extract[#Headers],0)))-4),Team_Key[[Full Name]:[Full Name]],0))&amp;RIGHT(INDEX(FPL_Fixtures_Extract[],MATCH($A293,FPL_Fixtures_Extract[[Player]:[Player]],0),MATCH(FPL_Combined[[#Headers],[Gameweek 12]],FPL_Fixtures_Extract[#Headers],0)),3))</f>
        <v>SWA(H) 1-0</v>
      </c>
      <c r="N293" t="str">
        <f ca="1">IF(RIGHT(FPL_Combined[[#Headers],[Gameweek 13]],2)&lt;$B$622,INDEX(FPL_Results_Extract[Gameweek 13],MATCH($A293,FPL_Results_Extract[[Player]:[Player]],0)),INDEX(Team_Key[[Abbreviation]:[Abbreviation]],MATCH(LEFT(INDEX(FPL_Fixtures_Extract[],MATCH($A293,FPL_Fixtures_Extract[[Player]:[Player]],0),MATCH(FPL_Combined[[#Headers],[Gameweek 13]],FPL_Fixtures_Extract[#Headers],0)),LEN(INDEX(FPL_Fixtures_Extract[],MATCH($A293,FPL_Fixtures_Extract[[Player]:[Player]],0),MATCH(FPL_Combined[[#Headers],[Gameweek 13]],FPL_Fixtures_Extract[#Headers],0)))-4),Team_Key[[Full Name]:[Full Name]],0))&amp;RIGHT(INDEX(FPL_Fixtures_Extract[],MATCH($A293,FPL_Fixtures_Extract[[Player]:[Player]],0),MATCH(FPL_Combined[[#Headers],[Gameweek 13]],FPL_Fixtures_Extract[#Headers],0)),3))</f>
        <v>CHE(A) 0-1</v>
      </c>
      <c r="O293" t="str">
        <f ca="1">IF(RIGHT(FPL_Combined[[#Headers],[Gameweek 14]],2)&lt;$B$622,INDEX(FPL_Results_Extract[Gameweek 14],MATCH($A293,FPL_Results_Extract[[Player]:[Player]],0)),INDEX(Team_Key[[Abbreviation]:[Abbreviation]],MATCH(LEFT(INDEX(FPL_Fixtures_Extract[],MATCH($A293,FPL_Fixtures_Extract[[Player]:[Player]],0),MATCH(FPL_Combined[[#Headers],[Gameweek 14]],FPL_Fixtures_Extract[#Headers],0)),LEN(INDEX(FPL_Fixtures_Extract[],MATCH($A293,FPL_Fixtures_Extract[[Player]:[Player]],0),MATCH(FPL_Combined[[#Headers],[Gameweek 14]],FPL_Fixtures_Extract[#Headers],0)))-4),Team_Key[[Full Name]:[Full Name]],0))&amp;RIGHT(INDEX(FPL_Fixtures_Extract[],MATCH($A293,FPL_Fixtures_Extract[[Player]:[Player]],0),MATCH(FPL_Combined[[#Headers],[Gameweek 14]],FPL_Fixtures_Extract[#Headers],0)),3))</f>
        <v>ARS(H) 1-1</v>
      </c>
      <c r="P293" t="str">
        <f ca="1">IF(RIGHT(FPL_Combined[[#Headers],[Gameweek 15]],2)&lt;$B$622,INDEX(FPL_Results_Extract[Gameweek 15],MATCH($A293,FPL_Results_Extract[[Player]:[Player]],0)),INDEX(Team_Key[[Abbreviation]:[Abbreviation]],MATCH(LEFT(INDEX(FPL_Fixtures_Extract[],MATCH($A293,FPL_Fixtures_Extract[[Player]:[Player]],0),MATCH(FPL_Combined[[#Headers],[Gameweek 15]],FPL_Fixtures_Extract[#Headers],0)),LEN(INDEX(FPL_Fixtures_Extract[],MATCH($A293,FPL_Fixtures_Extract[[Player]:[Player]],0),MATCH(FPL_Combined[[#Headers],[Gameweek 15]],FPL_Fixtures_Extract[#Headers],0)))-4),Team_Key[[Full Name]:[Full Name]],0))&amp;RIGHT(INDEX(FPL_Fixtures_Extract[],MATCH($A293,FPL_Fixtures_Extract[[Player]:[Player]],0),MATCH(FPL_Combined[[#Headers],[Gameweek 15]],FPL_Fixtures_Extract[#Headers],0)),3))</f>
        <v>WAT(A) 0-2</v>
      </c>
      <c r="Q293" t="str">
        <f ca="1">IF(RIGHT(FPL_Combined[[#Headers],[Gameweek 16]],2)&lt;$B$622,INDEX(FPL_Results_Extract[Gameweek 16],MATCH($A293,FPL_Results_Extract[[Player]:[Player]],0)),INDEX(Team_Key[[Abbreviation]:[Abbreviation]],MATCH(LEFT(INDEX(FPL_Fixtures_Extract[],MATCH($A293,FPL_Fixtures_Extract[[Player]:[Player]],0),MATCH(FPL_Combined[[#Headers],[Gameweek 16]],FPL_Fixtures_Extract[#Headers],0)),LEN(INDEX(FPL_Fixtures_Extract[],MATCH($A293,FPL_Fixtures_Extract[[Player]:[Player]],0),MATCH(FPL_Combined[[#Headers],[Gameweek 16]],FPL_Fixtures_Extract[#Headers],0)))-4),Team_Key[[Full Name]:[Full Name]],0))&amp;RIGHT(INDEX(FPL_Fixtures_Extract[],MATCH($A293,FPL_Fixtures_Extract[[Player]:[Player]],0),MATCH(FPL_Combined[[#Headers],[Gameweek 16]],FPL_Fixtures_Extract[#Headers],0)),3))</f>
        <v>EVE(H) 1-1</v>
      </c>
      <c r="R293" t="str">
        <f ca="1">IF(RIGHT(FPL_Combined[[#Headers],[Gameweek 17]],2)&lt;$B$622,INDEX(FPL_Results_Extract[Gameweek 17],MATCH($A293,FPL_Results_Extract[[Player]:[Player]],0)),INDEX(Team_Key[[Abbreviation]:[Abbreviation]],MATCH(LEFT(INDEX(FPL_Fixtures_Extract[],MATCH($A293,FPL_Fixtures_Extract[[Player]:[Player]],0),MATCH(FPL_Combined[[#Headers],[Gameweek 17]],FPL_Fixtures_Extract[#Headers],0)),LEN(INDEX(FPL_Fixtures_Extract[],MATCH($A293,FPL_Fixtures_Extract[[Player]:[Player]],0),MATCH(FPL_Combined[[#Headers],[Gameweek 17]],FPL_Fixtures_Extract[#Headers],0)))-4),Team_Key[[Full Name]:[Full Name]],0))&amp;RIGHT(INDEX(FPL_Fixtures_Extract[],MATCH($A293,FPL_Fixtures_Extract[[Player]:[Player]],0),MATCH(FPL_Combined[[#Headers],[Gameweek 17]],FPL_Fixtures_Extract[#Headers],0)),3))</f>
        <v>MUN(A) 2-1</v>
      </c>
      <c r="S293" t="str">
        <f ca="1">IF(RIGHT(FPL_Combined[[#Headers],[Gameweek 18]],2)&lt;$B$622,INDEX(FPL_Results_Extract[Gameweek 18],MATCH($A293,FPL_Results_Extract[[Player]:[Player]],0)),INDEX(Team_Key[[Abbreviation]:[Abbreviation]],MATCH(LEFT(INDEX(FPL_Fixtures_Extract[],MATCH($A293,FPL_Fixtures_Extract[[Player]:[Player]],0),MATCH(FPL_Combined[[#Headers],[Gameweek 18]],FPL_Fixtures_Extract[#Headers],0)),LEN(INDEX(FPL_Fixtures_Extract[],MATCH($A293,FPL_Fixtures_Extract[[Player]:[Player]],0),MATCH(FPL_Combined[[#Headers],[Gameweek 18]],FPL_Fixtures_Extract[#Headers],0)))-4),Team_Key[[Full Name]:[Full Name]],0))&amp;RIGHT(INDEX(FPL_Fixtures_Extract[],MATCH($A293,FPL_Fixtures_Extract[[Player]:[Player]],0),MATCH(FPL_Combined[[#Headers],[Gameweek 18]],FPL_Fixtures_Extract[#Headers],0)),3))</f>
        <v>TOT(A) 0-3</v>
      </c>
      <c r="T293" t="str">
        <f ca="1">IF(RIGHT(FPL_Combined[[#Headers],[Gameweek 19]],2)&lt;$B$622,INDEX(FPL_Results_Extract[Gameweek 19],MATCH($A293,FPL_Results_Extract[[Player]:[Player]],0)),INDEX(Team_Key[[Abbreviation]:[Abbreviation]],MATCH(LEFT(INDEX(FPL_Fixtures_Extract[],MATCH($A293,FPL_Fixtures_Extract[[Player]:[Player]],0),MATCH(FPL_Combined[[#Headers],[Gameweek 19]],FPL_Fixtures_Extract[#Headers],0)),LEN(INDEX(FPL_Fixtures_Extract[],MATCH($A293,FPL_Fixtures_Extract[[Player]:[Player]],0),MATCH(FPL_Combined[[#Headers],[Gameweek 19]],FPL_Fixtures_Extract[#Headers],0)))-4),Team_Key[[Full Name]:[Full Name]],0))&amp;RIGHT(INDEX(FPL_Fixtures_Extract[],MATCH($A293,FPL_Fixtures_Extract[[Player]:[Player]],0),MATCH(FPL_Combined[[#Headers],[Gameweek 19]],FPL_Fixtures_Extract[#Headers],0)),3))</f>
        <v>AVL(H) 2-0</v>
      </c>
      <c r="U293" t="str">
        <f ca="1">IF(RIGHT(FPL_Combined[[#Headers],[Gameweek 20]],2)&lt;$B$622,INDEX(FPL_Results_Extract[Gameweek 20],MATCH($A293,FPL_Results_Extract[[Player]:[Player]],0)),INDEX(Team_Key[[Abbreviation]:[Abbreviation]],MATCH(LEFT(INDEX(FPL_Fixtures_Extract[],MATCH($A293,FPL_Fixtures_Extract[[Player]:[Player]],0),MATCH(FPL_Combined[[#Headers],[Gameweek 20]],FPL_Fixtures_Extract[#Headers],0)),LEN(INDEX(FPL_Fixtures_Extract[],MATCH($A293,FPL_Fixtures_Extract[[Player]:[Player]],0),MATCH(FPL_Combined[[#Headers],[Gameweek 20]],FPL_Fixtures_Extract[#Headers],0)))-4),Team_Key[[Full Name]:[Full Name]],0))&amp;RIGHT(INDEX(FPL_Fixtures_Extract[],MATCH($A293,FPL_Fixtures_Extract[[Player]:[Player]],0),MATCH(FPL_Combined[[#Headers],[Gameweek 20]],FPL_Fixtures_Extract[#Headers],0)),3))</f>
        <v>SOU(H) 1-0</v>
      </c>
      <c r="V293" t="str">
        <f ca="1">IF(RIGHT(FPL_Combined[[#Headers],[Gameweek 21]],2)&lt;$B$622,INDEX(FPL_Results_Extract[Gameweek 21],MATCH($A293,FPL_Results_Extract[[Player]:[Player]],0)),INDEX(Team_Key[[Abbreviation]:[Abbreviation]],MATCH(LEFT(INDEX(FPL_Fixtures_Extract[],MATCH($A293,FPL_Fixtures_Extract[[Player]:[Player]],0),MATCH(FPL_Combined[[#Headers],[Gameweek 21]],FPL_Fixtures_Extract[#Headers],0)),LEN(INDEX(FPL_Fixtures_Extract[],MATCH($A293,FPL_Fixtures_Extract[[Player]:[Player]],0),MATCH(FPL_Combined[[#Headers],[Gameweek 21]],FPL_Fixtures_Extract[#Headers],0)))-4),Team_Key[[Full Name]:[Full Name]],0))&amp;RIGHT(INDEX(FPL_Fixtures_Extract[],MATCH($A293,FPL_Fixtures_Extract[[Player]:[Player]],0),MATCH(FPL_Combined[[#Headers],[Gameweek 21]],FPL_Fixtures_Extract[#Headers],0)),3))</f>
        <v>STK(A) 1-3</v>
      </c>
      <c r="W293" t="str">
        <f ca="1">IF(RIGHT(FPL_Combined[[#Headers],[Gameweek 22]],2)&lt;$B$622,INDEX(FPL_Results_Extract[Gameweek 22],MATCH($A293,FPL_Results_Extract[[Player]:[Player]],0)),INDEX(Team_Key[[Abbreviation]:[Abbreviation]],MATCH(LEFT(INDEX(FPL_Fixtures_Extract[],MATCH($A293,FPL_Fixtures_Extract[[Player]:[Player]],0),MATCH(FPL_Combined[[#Headers],[Gameweek 22]],FPL_Fixtures_Extract[#Headers],0)),LEN(INDEX(FPL_Fixtures_Extract[],MATCH($A293,FPL_Fixtures_Extract[[Player]:[Player]],0),MATCH(FPL_Combined[[#Headers],[Gameweek 22]],FPL_Fixtures_Extract[#Headers],0)))-4),Team_Key[[Full Name]:[Full Name]],0))&amp;RIGHT(INDEX(FPL_Fixtures_Extract[],MATCH($A293,FPL_Fixtures_Extract[[Player]:[Player]],0),MATCH(FPL_Combined[[#Headers],[Gameweek 22]],FPL_Fixtures_Extract[#Headers],0)),3))</f>
        <v>BOU(A) 0-3</v>
      </c>
      <c r="X293" t="str">
        <f ca="1">IF(RIGHT(FPL_Combined[[#Headers],[Gameweek 23]],2)&lt;$B$622,INDEX(FPL_Results_Extract[Gameweek 23],MATCH($A293,FPL_Results_Extract[[Player]:[Player]],0)),INDEX(Team_Key[[Abbreviation]:[Abbreviation]],MATCH(LEFT(INDEX(FPL_Fixtures_Extract[],MATCH($A293,FPL_Fixtures_Extract[[Player]:[Player]],0),MATCH(FPL_Combined[[#Headers],[Gameweek 23]],FPL_Fixtures_Extract[#Headers],0)),LEN(INDEX(FPL_Fixtures_Extract[],MATCH($A293,FPL_Fixtures_Extract[[Player]:[Player]],0),MATCH(FPL_Combined[[#Headers],[Gameweek 23]],FPL_Fixtures_Extract[#Headers],0)))-4),Team_Key[[Full Name]:[Full Name]],0))&amp;RIGHT(INDEX(FPL_Fixtures_Extract[],MATCH($A293,FPL_Fixtures_Extract[[Player]:[Player]],0),MATCH(FPL_Combined[[#Headers],[Gameweek 23]],FPL_Fixtures_Extract[#Headers],0)),3))</f>
        <v>LIV(H) 4-5</v>
      </c>
      <c r="Y293" t="str">
        <f ca="1">IF(RIGHT(FPL_Combined[[#Headers],[Gameweek 24]],2)&lt;$B$622,INDEX(FPL_Results_Extract[Team],MATCH($A293,FPL_Results_Extract[[Player]:[Player]],0)),INDEX(Team_Key[[Abbreviation]:[Abbreviation]],MATCH(LEFT(INDEX(FPL_Fixtures_Extract[],MATCH($A293,FPL_Fixtures_Extract[[Player]:[Player]],0),MATCH(FPL_Combined[[#Headers],[Gameweek 24]],FPL_Fixtures_Extract[#Headers],0)),LEN(INDEX(FPL_Fixtures_Extract[],MATCH($A293,FPL_Fixtures_Extract[[Player]:[Player]],0),MATCH(FPL_Combined[[#Headers],[Gameweek 24]],FPL_Fixtures_Extract[#Headers],0)))-4),Team_Key[[Full Name]:[Full Name]],0))&amp;RIGHT(INDEX(FPL_Fixtures_Extract[],MATCH($A293,FPL_Fixtures_Extract[[Player]:[Player]],0),MATCH(FPL_Combined[[#Headers],[Gameweek 24]],FPL_Fixtures_Extract[#Headers],0)),3))</f>
        <v>NOR</v>
      </c>
      <c r="Z293" t="str">
        <f ca="1">IF(RIGHT(FPL_Combined[[#Headers],[Gameweek 25]],2)&lt;$B$622,INDEX(FPL_Results_Extract[Player],MATCH($A293,FPL_Results_Extract[[Player]:[Player]],0)),INDEX(Team_Key[[Abbreviation]:[Abbreviation]],MATCH(LEFT(INDEX(FPL_Fixtures_Extract[],MATCH($A293,FPL_Fixtures_Extract[[Player]:[Player]],0),MATCH(FPL_Combined[[#Headers],[Gameweek 25]],FPL_Fixtures_Extract[#Headers],0)),LEN(INDEX(FPL_Fixtures_Extract[],MATCH($A293,FPL_Fixtures_Extract[[Player]:[Player]],0),MATCH(FPL_Combined[[#Headers],[Gameweek 25]],FPL_Fixtures_Extract[#Headers],0)))-4),Team_Key[[Full Name]:[Full Name]],0))&amp;RIGHT(INDEX(FPL_Fixtures_Extract[],MATCH($A293,FPL_Fixtures_Extract[[Player]:[Player]],0),MATCH(FPL_Combined[[#Headers],[Gameweek 25]],FPL_Fixtures_Extract[#Headers],0)),3))</f>
        <v>Jarvis</v>
      </c>
      <c r="AA293" t="str">
        <f ca="1">IF(RIGHT(FPL_Combined[[#Headers],[Gameweek 26]],2)&lt;$B$622,INDEX(FPL_Results_Extract[Gameweek 01],MATCH($A293,FPL_Results_Extract[[Player]:[Player]],0)),INDEX(Team_Key[[Abbreviation]:[Abbreviation]],MATCH(LEFT(INDEX(FPL_Fixtures_Extract[],MATCH($A293,FPL_Fixtures_Extract[[Player]:[Player]],0),MATCH(FPL_Combined[[#Headers],[Gameweek 26]],FPL_Fixtures_Extract[#Headers],0)),LEN(INDEX(FPL_Fixtures_Extract[],MATCH($A293,FPL_Fixtures_Extract[[Player]:[Player]],0),MATCH(FPL_Combined[[#Headers],[Gameweek 26]],FPL_Fixtures_Extract[#Headers],0)))-4),Team_Key[[Full Name]:[Full Name]],0))&amp;RIGHT(INDEX(FPL_Fixtures_Extract[],MATCH($A293,FPL_Fixtures_Extract[[Player]:[Player]],0),MATCH(FPL_Combined[[#Headers],[Gameweek 26]],FPL_Fixtures_Extract[#Headers],0)),3))</f>
        <v>ARS(A) 2-0</v>
      </c>
      <c r="AB293" t="str">
        <f ca="1">IF(RIGHT(FPL_Combined[[#Headers],[Gameweek 27]],2)&lt;$B$622,INDEX(FPL_Results_Extract[Gameweek 02],MATCH($A293,FPL_Results_Extract[[Player]:[Player]],0)),INDEX(Team_Key[[Abbreviation]:[Abbreviation]],MATCH(LEFT(INDEX(FPL_Fixtures_Extract[],MATCH($A293,FPL_Fixtures_Extract[[Player]:[Player]],0),MATCH(FPL_Combined[[#Headers],[Gameweek 27]],FPL_Fixtures_Extract[#Headers],0)),LEN(INDEX(FPL_Fixtures_Extract[],MATCH($A293,FPL_Fixtures_Extract[[Player]:[Player]],0),MATCH(FPL_Combined[[#Headers],[Gameweek 27]],FPL_Fixtures_Extract[#Headers],0)))-4),Team_Key[[Full Name]:[Full Name]],0))&amp;RIGHT(INDEX(FPL_Fixtures_Extract[],MATCH($A293,FPL_Fixtures_Extract[[Player]:[Player]],0),MATCH(FPL_Combined[[#Headers],[Gameweek 27]],FPL_Fixtures_Extract[#Headers],0)),3))</f>
        <v>LEI(H) 1-2</v>
      </c>
      <c r="AC293" t="str">
        <f ca="1">IF(RIGHT(FPL_Combined[[#Headers],[Gameweek 28]],2)&lt;$B$622,INDEX(FPL_Results_Extract[Gameweek 03],MATCH($A293,FPL_Results_Extract[[Player]:[Player]],0)),INDEX(Team_Key[[Abbreviation]:[Abbreviation]],MATCH(LEFT(INDEX(FPL_Fixtures_Extract[],MATCH($A293,FPL_Fixtures_Extract[[Player]:[Player]],0),MATCH(FPL_Combined[[#Headers],[Gameweek 28]],FPL_Fixtures_Extract[#Headers],0)),LEN(INDEX(FPL_Fixtures_Extract[],MATCH($A293,FPL_Fixtures_Extract[[Player]:[Player]],0),MATCH(FPL_Combined[[#Headers],[Gameweek 28]],FPL_Fixtures_Extract[#Headers],0)))-4),Team_Key[[Full Name]:[Full Name]],0))&amp;RIGHT(INDEX(FPL_Fixtures_Extract[],MATCH($A293,FPL_Fixtures_Extract[[Player]:[Player]],0),MATCH(FPL_Combined[[#Headers],[Gameweek 28]],FPL_Fixtures_Extract[#Headers],0)),3))</f>
        <v>BOU(H) 3-4</v>
      </c>
      <c r="AD293" t="str">
        <f ca="1">IF(RIGHT(FPL_Combined[[#Headers],[Gameweek 29]],2)&lt;$B$622,INDEX(FPL_Results_Extract[Gameweek 04],MATCH($A293,FPL_Results_Extract[[Player]:[Player]],0)),INDEX(Team_Key[[Abbreviation]:[Abbreviation]],MATCH(LEFT(INDEX(FPL_Fixtures_Extract[],MATCH($A293,FPL_Fixtures_Extract[[Player]:[Player]],0),MATCH(FPL_Combined[[#Headers],[Gameweek 29]],FPL_Fixtures_Extract[#Headers],0)),LEN(INDEX(FPL_Fixtures_Extract[],MATCH($A293,FPL_Fixtures_Extract[[Player]:[Player]],0),MATCH(FPL_Combined[[#Headers],[Gameweek 29]],FPL_Fixtures_Extract[#Headers],0)))-4),Team_Key[[Full Name]:[Full Name]],0))&amp;RIGHT(INDEX(FPL_Fixtures_Extract[],MATCH($A293,FPL_Fixtures_Extract[[Player]:[Player]],0),MATCH(FPL_Combined[[#Headers],[Gameweek 29]],FPL_Fixtures_Extract[#Headers],0)),3))</f>
        <v>SWA(A)</v>
      </c>
      <c r="AE293" t="str">
        <f ca="1">IF(RIGHT(FPL_Combined[[#Headers],[Gameweek 30]],2)&lt;$B$622,INDEX(FPL_Results_Extract[Gameweek 05],MATCH($A293,FPL_Results_Extract[[Player]:[Player]],0)),INDEX(Team_Key[[Abbreviation]:[Abbreviation]],MATCH(LEFT(INDEX(FPL_Fixtures_Extract[],MATCH($A293,FPL_Fixtures_Extract[[Player]:[Player]],0),MATCH(FPL_Combined[[#Headers],[Gameweek 30]],FPL_Fixtures_Extract[#Headers],0)),LEN(INDEX(FPL_Fixtures_Extract[],MATCH($A293,FPL_Fixtures_Extract[[Player]:[Player]],0),MATCH(FPL_Combined[[#Headers],[Gameweek 30]],FPL_Fixtures_Extract[#Headers],0)))-4),Team_Key[[Full Name]:[Full Name]],0))&amp;RIGHT(INDEX(FPL_Fixtures_Extract[],MATCH($A293,FPL_Fixtures_Extract[[Player]:[Player]],0),MATCH(FPL_Combined[[#Headers],[Gameweek 30]],FPL_Fixtures_Extract[#Headers],0)),3))</f>
        <v>MCI(H)</v>
      </c>
      <c r="AF293" t="str">
        <f ca="1">IF(RIGHT(FPL_Combined[[#Headers],[Gameweek 31]],2)&lt;$B$622,INDEX(FPL_Results_Extract[Gameweek 06],MATCH($A293,FPL_Results_Extract[[Player]:[Player]],0)),INDEX(Team_Key[[Abbreviation]:[Abbreviation]],MATCH(LEFT(INDEX(FPL_Fixtures_Extract[],MATCH($A293,FPL_Fixtures_Extract[[Player]:[Player]],0),MATCH(FPL_Combined[[#Headers],[Gameweek 31]],FPL_Fixtures_Extract[#Headers],0)),LEN(INDEX(FPL_Fixtures_Extract[],MATCH($A293,FPL_Fixtures_Extract[[Player]:[Player]],0),MATCH(FPL_Combined[[#Headers],[Gameweek 31]],FPL_Fixtures_Extract[#Headers],0)))-4),Team_Key[[Full Name]:[Full Name]],0))&amp;RIGHT(INDEX(FPL_Fixtures_Extract[],MATCH($A293,FPL_Fixtures_Extract[[Player]:[Player]],0),MATCH(FPL_Combined[[#Headers],[Gameweek 31]],FPL_Fixtures_Extract[#Headers],0)),3))</f>
        <v>WBA(A)</v>
      </c>
      <c r="AG293" t="str">
        <f ca="1">IF(RIGHT(FPL_Combined[[#Headers],[Gameweek 32]],2)&lt;$B$622,INDEX(FPL_Results_Extract[Gameweek 07],MATCH($A293,FPL_Results_Extract[[Player]:[Player]],0)),INDEX(Team_Key[[Abbreviation]:[Abbreviation]],MATCH(LEFT(INDEX(FPL_Fixtures_Extract[],MATCH($A293,FPL_Fixtures_Extract[[Player]:[Player]],0),MATCH(FPL_Combined[[#Headers],[Gameweek 32]],FPL_Fixtures_Extract[#Headers],0)),LEN(INDEX(FPL_Fixtures_Extract[],MATCH($A293,FPL_Fixtures_Extract[[Player]:[Player]],0),MATCH(FPL_Combined[[#Headers],[Gameweek 32]],FPL_Fixtures_Extract[#Headers],0)))-4),Team_Key[[Full Name]:[Full Name]],0))&amp;RIGHT(INDEX(FPL_Fixtures_Extract[],MATCH($A293,FPL_Fixtures_Extract[[Player]:[Player]],0),MATCH(FPL_Combined[[#Headers],[Gameweek 32]],FPL_Fixtures_Extract[#Headers],0)),3))</f>
        <v>NEW(H)</v>
      </c>
      <c r="AH293" t="str">
        <f ca="1">IF(RIGHT(FPL_Combined[[#Headers],[Gameweek 33]],2)&lt;$B$622,INDEX(FPL_Results_Extract[Gameweek 08],MATCH($A293,FPL_Results_Extract[[Player]:[Player]],0)),INDEX(Team_Key[[Abbreviation]:[Abbreviation]],MATCH(LEFT(INDEX(FPL_Fixtures_Extract[],MATCH($A293,FPL_Fixtures_Extract[[Player]:[Player]],0),MATCH(FPL_Combined[[#Headers],[Gameweek 33]],FPL_Fixtures_Extract[#Headers],0)),LEN(INDEX(FPL_Fixtures_Extract[],MATCH($A293,FPL_Fixtures_Extract[[Player]:[Player]],0),MATCH(FPL_Combined[[#Headers],[Gameweek 33]],FPL_Fixtures_Extract[#Headers],0)))-4),Team_Key[[Full Name]:[Full Name]],0))&amp;RIGHT(INDEX(FPL_Fixtures_Extract[],MATCH($A293,FPL_Fixtures_Extract[[Player]:[Player]],0),MATCH(FPL_Combined[[#Headers],[Gameweek 33]],FPL_Fixtures_Extract[#Headers],0)),3))</f>
        <v>CRY(A)</v>
      </c>
      <c r="AI293" t="str">
        <f ca="1">IF(RIGHT(FPL_Combined[[#Headers],[Gameweek 34]],2)&lt;$B$622,INDEX(FPL_Results_Extract[Gameweek 09],MATCH($A293,FPL_Results_Extract[[Player]:[Player]],0)),INDEX(Team_Key[[Abbreviation]:[Abbreviation]],MATCH(LEFT(INDEX(FPL_Fixtures_Extract[],MATCH($A293,FPL_Fixtures_Extract[[Player]:[Player]],0),MATCH(FPL_Combined[[#Headers],[Gameweek 34]],FPL_Fixtures_Extract[#Headers],0)),LEN(INDEX(FPL_Fixtures_Extract[],MATCH($A293,FPL_Fixtures_Extract[[Player]:[Player]],0),MATCH(FPL_Combined[[#Headers],[Gameweek 34]],FPL_Fixtures_Extract[#Headers],0)))-4),Team_Key[[Full Name]:[Full Name]],0))&amp;RIGHT(INDEX(FPL_Fixtures_Extract[],MATCH($A293,FPL_Fixtures_Extract[[Player]:[Player]],0),MATCH(FPL_Combined[[#Headers],[Gameweek 34]],FPL_Fixtures_Extract[#Headers],0)),3))</f>
        <v>SUN(H)</v>
      </c>
      <c r="AJ293" t="str">
        <f ca="1">IF(RIGHT(FPL_Combined[[#Headers],[Gameweek 35]],2)&lt;$B$622,INDEX(FPL_Results_Extract[Gameweek 10],MATCH($A293,FPL_Results_Extract[[Player]:[Player]],0)),INDEX(Team_Key[[Abbreviation]:[Abbreviation]],MATCH(LEFT(INDEX(FPL_Fixtures_Extract[],MATCH($A293,FPL_Fixtures_Extract[[Player]:[Player]],0),MATCH(FPL_Combined[[#Headers],[Gameweek 35]],FPL_Fixtures_Extract[#Headers],0)),LEN(INDEX(FPL_Fixtures_Extract[],MATCH($A293,FPL_Fixtures_Extract[[Player]:[Player]],0),MATCH(FPL_Combined[[#Headers],[Gameweek 35]],FPL_Fixtures_Extract[#Headers],0)))-4),Team_Key[[Full Name]:[Full Name]],0))&amp;RIGHT(INDEX(FPL_Fixtures_Extract[],MATCH($A293,FPL_Fixtures_Extract[[Player]:[Player]],0),MATCH(FPL_Combined[[#Headers],[Gameweek 35]],FPL_Fixtures_Extract[#Headers],0)),3))</f>
        <v>WAT(H)</v>
      </c>
      <c r="AK293" t="str">
        <f ca="1">IF(RIGHT(FPL_Combined[[#Headers],[Gameweek 36]],2)&lt;$B$622,INDEX(FPL_Results_Extract[Gameweek 11],MATCH($A293,FPL_Results_Extract[[Player]:[Player]],0)),INDEX(Team_Key[[Abbreviation]:[Abbreviation]],MATCH(LEFT(INDEX(FPL_Fixtures_Extract[],MATCH($A293,FPL_Fixtures_Extract[[Player]:[Player]],0),MATCH(FPL_Combined[[#Headers],[Gameweek 36]],FPL_Fixtures_Extract[#Headers],0)),LEN(INDEX(FPL_Fixtures_Extract[],MATCH($A293,FPL_Fixtures_Extract[[Player]:[Player]],0),MATCH(FPL_Combined[[#Headers],[Gameweek 36]],FPL_Fixtures_Extract[#Headers],0)))-4),Team_Key[[Full Name]:[Full Name]],0))&amp;RIGHT(INDEX(FPL_Fixtures_Extract[],MATCH($A293,FPL_Fixtures_Extract[[Player]:[Player]],0),MATCH(FPL_Combined[[#Headers],[Gameweek 36]],FPL_Fixtures_Extract[#Headers],0)),3))</f>
        <v>ARS(A)</v>
      </c>
      <c r="AL293" t="str">
        <f ca="1">IF(RIGHT(FPL_Combined[[#Headers],[Gameweek 37]],2)&lt;$B$622,INDEX(FPL_Results_Extract[Gameweek 12],MATCH($A293,FPL_Results_Extract[[Player]:[Player]],0)),INDEX(Team_Key[[Abbreviation]:[Abbreviation]],MATCH(LEFT(INDEX(FPL_Fixtures_Extract[],MATCH($A293,FPL_Fixtures_Extract[[Player]:[Player]],0),MATCH(FPL_Combined[[#Headers],[Gameweek 37]],FPL_Fixtures_Extract[#Headers],0)),LEN(INDEX(FPL_Fixtures_Extract[],MATCH($A293,FPL_Fixtures_Extract[[Player]:[Player]],0),MATCH(FPL_Combined[[#Headers],[Gameweek 37]],FPL_Fixtures_Extract[#Headers],0)))-4),Team_Key[[Full Name]:[Full Name]],0))&amp;RIGHT(INDEX(FPL_Fixtures_Extract[],MATCH($A293,FPL_Fixtures_Extract[[Player]:[Player]],0),MATCH(FPL_Combined[[#Headers],[Gameweek 37]],FPL_Fixtures_Extract[#Headers],0)),3))</f>
        <v>MUN(H)</v>
      </c>
      <c r="AM293" t="str">
        <f ca="1">IF(RIGHT(FPL_Combined[[#Headers],[Gameweek 38]],2)&lt;$B$622,INDEX(FPL_Results_Extract[Gameweek 13],MATCH($A293,FPL_Results_Extract[[Player]:[Player]],0)),INDEX(Team_Key[[Abbreviation]:[Abbreviation]],MATCH(LEFT(INDEX(FPL_Fixtures_Extract[],MATCH($A293,FPL_Fixtures_Extract[[Player]:[Player]],0),MATCH(FPL_Combined[[#Headers],[Gameweek 38]],FPL_Fixtures_Extract[#Headers],0)),LEN(INDEX(FPL_Fixtures_Extract[],MATCH($A293,FPL_Fixtures_Extract[[Player]:[Player]],0),MATCH(FPL_Combined[[#Headers],[Gameweek 38]],FPL_Fixtures_Extract[#Headers],0)))-4),Team_Key[[Full Name]:[Full Name]],0))&amp;RIGHT(INDEX(FPL_Fixtures_Extract[],MATCH($A293,FPL_Fixtures_Extract[[Player]:[Player]],0),MATCH(FPL_Combined[[#Headers],[Gameweek 38]],FPL_Fixtures_Extract[#Headers],0)),3))</f>
        <v>EVE(A)</v>
      </c>
    </row>
    <row r="294" spans="1:39" x14ac:dyDescent="0.45">
      <c r="A294" t="s">
        <v>245</v>
      </c>
      <c r="B294" t="str">
        <f ca="1">IF(RIGHT(FPL_Combined[[#Headers],[Gameweek 01]],2)&lt;$B$622,INDEX(FPL_Results_Extract[Gameweek 01],MATCH($A294,FPL_Results_Extract[[Player]:[Player]],0)),INDEX(Team_Key[[Abbreviation]:[Abbreviation]],MATCH(LEFT(INDEX(FPL_Fixtures_Extract[],MATCH($A294,FPL_Fixtures_Extract[[Player]:[Player]],0),MATCH(FPL_Combined[[#Headers],[Gameweek 01]],FPL_Fixtures_Extract[#Headers],0)),LEN(INDEX(FPL_Fixtures_Extract[],MATCH($A294,FPL_Fixtures_Extract[[Player]:[Player]],0),MATCH(FPL_Combined[[#Headers],[Gameweek 01]],FPL_Fixtures_Extract[#Headers],0)))-4),Team_Key[[Full Name]:[Full Name]],0))&amp;RIGHT(INDEX(FPL_Fixtures_Extract[],MATCH($A294,FPL_Fixtures_Extract[[Player]:[Player]],0),MATCH(FPL_Combined[[#Headers],[Gameweek 01]],FPL_Fixtures_Extract[#Headers],0)),3))</f>
        <v>NOR(A) 3-1</v>
      </c>
      <c r="C294" t="str">
        <f ca="1">IF(RIGHT(FPL_Combined[[#Headers],[Gameweek 02]],2)&lt;$B$622,INDEX(FPL_Results_Extract[Gameweek 02],MATCH($A294,FPL_Results_Extract[[Player]:[Player]],0)),INDEX(Team_Key[[Abbreviation]:[Abbreviation]],MATCH(LEFT(INDEX(FPL_Fixtures_Extract[],MATCH($A294,FPL_Fixtures_Extract[[Player]:[Player]],0),MATCH(FPL_Combined[[#Headers],[Gameweek 02]],FPL_Fixtures_Extract[#Headers],0)),LEN(INDEX(FPL_Fixtures_Extract[],MATCH($A294,FPL_Fixtures_Extract[[Player]:[Player]],0),MATCH(FPL_Combined[[#Headers],[Gameweek 02]],FPL_Fixtures_Extract[#Headers],0)))-4),Team_Key[[Full Name]:[Full Name]],0))&amp;RIGHT(INDEX(FPL_Fixtures_Extract[],MATCH($A294,FPL_Fixtures_Extract[[Player]:[Player]],0),MATCH(FPL_Combined[[#Headers],[Gameweek 02]],FPL_Fixtures_Extract[#Headers],0)),3))</f>
        <v>ARS(H) 1-2</v>
      </c>
      <c r="D294" t="str">
        <f ca="1">IF(RIGHT(FPL_Combined[[#Headers],[Gameweek 03]],2)&lt;$B$622,INDEX(FPL_Results_Extract[Gameweek 03],MATCH($A294,FPL_Results_Extract[[Player]:[Player]],0)),INDEX(Team_Key[[Abbreviation]:[Abbreviation]],MATCH(LEFT(INDEX(FPL_Fixtures_Extract[],MATCH($A294,FPL_Fixtures_Extract[[Player]:[Player]],0),MATCH(FPL_Combined[[#Headers],[Gameweek 03]],FPL_Fixtures_Extract[#Headers],0)),LEN(INDEX(FPL_Fixtures_Extract[],MATCH($A294,FPL_Fixtures_Extract[[Player]:[Player]],0),MATCH(FPL_Combined[[#Headers],[Gameweek 03]],FPL_Fixtures_Extract[#Headers],0)))-4),Team_Key[[Full Name]:[Full Name]],0))&amp;RIGHT(INDEX(FPL_Fixtures_Extract[],MATCH($A294,FPL_Fixtures_Extract[[Player]:[Player]],0),MATCH(FPL_Combined[[#Headers],[Gameweek 03]],FPL_Fixtures_Extract[#Headers],0)),3))</f>
        <v>AVL(H) 2-1</v>
      </c>
      <c r="E294" t="str">
        <f ca="1">IF(RIGHT(FPL_Combined[[#Headers],[Gameweek 04]],2)&lt;$B$622,INDEX(FPL_Results_Extract[Gameweek 04],MATCH($A294,FPL_Results_Extract[[Player]:[Player]],0)),INDEX(Team_Key[[Abbreviation]:[Abbreviation]],MATCH(LEFT(INDEX(FPL_Fixtures_Extract[],MATCH($A294,FPL_Fixtures_Extract[[Player]:[Player]],0),MATCH(FPL_Combined[[#Headers],[Gameweek 04]],FPL_Fixtures_Extract[#Headers],0)),LEN(INDEX(FPL_Fixtures_Extract[],MATCH($A294,FPL_Fixtures_Extract[[Player]:[Player]],0),MATCH(FPL_Combined[[#Headers],[Gameweek 04]],FPL_Fixtures_Extract[#Headers],0)))-4),Team_Key[[Full Name]:[Full Name]],0))&amp;RIGHT(INDEX(FPL_Fixtures_Extract[],MATCH($A294,FPL_Fixtures_Extract[[Player]:[Player]],0),MATCH(FPL_Combined[[#Headers],[Gameweek 04]],FPL_Fixtures_Extract[#Headers],0)),3))</f>
        <v>CHE(A) 2-1</v>
      </c>
      <c r="F294" t="str">
        <f ca="1">IF(RIGHT(FPL_Combined[[#Headers],[Gameweek 05]],2)&lt;$B$622,INDEX(FPL_Results_Extract[Gameweek 05],MATCH($A294,FPL_Results_Extract[[Player]:[Player]],0)),INDEX(Team_Key[[Abbreviation]:[Abbreviation]],MATCH(LEFT(INDEX(FPL_Fixtures_Extract[],MATCH($A294,FPL_Fixtures_Extract[[Player]:[Player]],0),MATCH(FPL_Combined[[#Headers],[Gameweek 05]],FPL_Fixtures_Extract[#Headers],0)),LEN(INDEX(FPL_Fixtures_Extract[],MATCH($A294,FPL_Fixtures_Extract[[Player]:[Player]],0),MATCH(FPL_Combined[[#Headers],[Gameweek 05]],FPL_Fixtures_Extract[#Headers],0)))-4),Team_Key[[Full Name]:[Full Name]],0))&amp;RIGHT(INDEX(FPL_Fixtures_Extract[],MATCH($A294,FPL_Fixtures_Extract[[Player]:[Player]],0),MATCH(FPL_Combined[[#Headers],[Gameweek 05]],FPL_Fixtures_Extract[#Headers],0)),3))</f>
        <v>MCI(H) 0-1</v>
      </c>
      <c r="G294" t="str">
        <f ca="1">IF(RIGHT(FPL_Combined[[#Headers],[Gameweek 06]],2)&lt;$B$622,INDEX(FPL_Results_Extract[Gameweek 06],MATCH($A294,FPL_Results_Extract[[Player]:[Player]],0)),INDEX(Team_Key[[Abbreviation]:[Abbreviation]],MATCH(LEFT(INDEX(FPL_Fixtures_Extract[],MATCH($A294,FPL_Fixtures_Extract[[Player]:[Player]],0),MATCH(FPL_Combined[[#Headers],[Gameweek 06]],FPL_Fixtures_Extract[#Headers],0)),LEN(INDEX(FPL_Fixtures_Extract[],MATCH($A294,FPL_Fixtures_Extract[[Player]:[Player]],0),MATCH(FPL_Combined[[#Headers],[Gameweek 06]],FPL_Fixtures_Extract[#Headers],0)))-4),Team_Key[[Full Name]:[Full Name]],0))&amp;RIGHT(INDEX(FPL_Fixtures_Extract[],MATCH($A294,FPL_Fixtures_Extract[[Player]:[Player]],0),MATCH(FPL_Combined[[#Headers],[Gameweek 06]],FPL_Fixtures_Extract[#Headers],0)),3))</f>
        <v>TOT(A) 0-1</v>
      </c>
      <c r="H294" t="str">
        <f ca="1">IF(RIGHT(FPL_Combined[[#Headers],[Gameweek 07]],2)&lt;$B$622,INDEX(FPL_Results_Extract[Gameweek 07],MATCH($A294,FPL_Results_Extract[[Player]:[Player]],0)),INDEX(Team_Key[[Abbreviation]:[Abbreviation]],MATCH(LEFT(INDEX(FPL_Fixtures_Extract[],MATCH($A294,FPL_Fixtures_Extract[[Player]:[Player]],0),MATCH(FPL_Combined[[#Headers],[Gameweek 07]],FPL_Fixtures_Extract[#Headers],0)),LEN(INDEX(FPL_Fixtures_Extract[],MATCH($A294,FPL_Fixtures_Extract[[Player]:[Player]],0),MATCH(FPL_Combined[[#Headers],[Gameweek 07]],FPL_Fixtures_Extract[#Headers],0)))-4),Team_Key[[Full Name]:[Full Name]],0))&amp;RIGHT(INDEX(FPL_Fixtures_Extract[],MATCH($A294,FPL_Fixtures_Extract[[Player]:[Player]],0),MATCH(FPL_Combined[[#Headers],[Gameweek 07]],FPL_Fixtures_Extract[#Headers],0)),3))</f>
        <v>WAT(A) 1-0</v>
      </c>
      <c r="I294" t="str">
        <f ca="1">IF(RIGHT(FPL_Combined[[#Headers],[Gameweek 08]],2)&lt;$B$622,INDEX(FPL_Results_Extract[Gameweek 08],MATCH($A294,FPL_Results_Extract[[Player]:[Player]],0)),INDEX(Team_Key[[Abbreviation]:[Abbreviation]],MATCH(LEFT(INDEX(FPL_Fixtures_Extract[],MATCH($A294,FPL_Fixtures_Extract[[Player]:[Player]],0),MATCH(FPL_Combined[[#Headers],[Gameweek 08]],FPL_Fixtures_Extract[#Headers],0)),LEN(INDEX(FPL_Fixtures_Extract[],MATCH($A294,FPL_Fixtures_Extract[[Player]:[Player]],0),MATCH(FPL_Combined[[#Headers],[Gameweek 08]],FPL_Fixtures_Extract[#Headers],0)))-4),Team_Key[[Full Name]:[Full Name]],0))&amp;RIGHT(INDEX(FPL_Fixtures_Extract[],MATCH($A294,FPL_Fixtures_Extract[[Player]:[Player]],0),MATCH(FPL_Combined[[#Headers],[Gameweek 08]],FPL_Fixtures_Extract[#Headers],0)),3))</f>
        <v>WBA(H) 2-0</v>
      </c>
      <c r="J294" t="str">
        <f ca="1">IF(RIGHT(FPL_Combined[[#Headers],[Gameweek 09]],2)&lt;$B$622,INDEX(FPL_Results_Extract[Gameweek 09],MATCH($A294,FPL_Results_Extract[[Player]:[Player]],0)),INDEX(Team_Key[[Abbreviation]:[Abbreviation]],MATCH(LEFT(INDEX(FPL_Fixtures_Extract[],MATCH($A294,FPL_Fixtures_Extract[[Player]:[Player]],0),MATCH(FPL_Combined[[#Headers],[Gameweek 09]],FPL_Fixtures_Extract[#Headers],0)),LEN(INDEX(FPL_Fixtures_Extract[],MATCH($A294,FPL_Fixtures_Extract[[Player]:[Player]],0),MATCH(FPL_Combined[[#Headers],[Gameweek 09]],FPL_Fixtures_Extract[#Headers],0)))-4),Team_Key[[Full Name]:[Full Name]],0))&amp;RIGHT(INDEX(FPL_Fixtures_Extract[],MATCH($A294,FPL_Fixtures_Extract[[Player]:[Player]],0),MATCH(FPL_Combined[[#Headers],[Gameweek 09]],FPL_Fixtures_Extract[#Headers],0)),3))</f>
        <v>WHU(H) 1-3</v>
      </c>
      <c r="K294" t="str">
        <f ca="1">IF(RIGHT(FPL_Combined[[#Headers],[Gameweek 10]],2)&lt;$B$622,INDEX(FPL_Results_Extract[Gameweek 10],MATCH($A294,FPL_Results_Extract[[Player]:[Player]],0)),INDEX(Team_Key[[Abbreviation]:[Abbreviation]],MATCH(LEFT(INDEX(FPL_Fixtures_Extract[],MATCH($A294,FPL_Fixtures_Extract[[Player]:[Player]],0),MATCH(FPL_Combined[[#Headers],[Gameweek 10]],FPL_Fixtures_Extract[#Headers],0)),LEN(INDEX(FPL_Fixtures_Extract[],MATCH($A294,FPL_Fixtures_Extract[[Player]:[Player]],0),MATCH(FPL_Combined[[#Headers],[Gameweek 10]],FPL_Fixtures_Extract[#Headers],0)))-4),Team_Key[[Full Name]:[Full Name]],0))&amp;RIGHT(INDEX(FPL_Fixtures_Extract[],MATCH($A294,FPL_Fixtures_Extract[[Player]:[Player]],0),MATCH(FPL_Combined[[#Headers],[Gameweek 10]],FPL_Fixtures_Extract[#Headers],0)),3))</f>
        <v>LEI(A) 0-1</v>
      </c>
      <c r="L294" t="str">
        <f ca="1">IF(RIGHT(FPL_Combined[[#Headers],[Gameweek 11]],2)&lt;$B$622,INDEX(FPL_Results_Extract[Gameweek 11],MATCH($A294,FPL_Results_Extract[[Player]:[Player]],0)),INDEX(Team_Key[[Abbreviation]:[Abbreviation]],MATCH(LEFT(INDEX(FPL_Fixtures_Extract[],MATCH($A294,FPL_Fixtures_Extract[[Player]:[Player]],0),MATCH(FPL_Combined[[#Headers],[Gameweek 11]],FPL_Fixtures_Extract[#Headers],0)),LEN(INDEX(FPL_Fixtures_Extract[],MATCH($A294,FPL_Fixtures_Extract[[Player]:[Player]],0),MATCH(FPL_Combined[[#Headers],[Gameweek 11]],FPL_Fixtures_Extract[#Headers],0)))-4),Team_Key[[Full Name]:[Full Name]],0))&amp;RIGHT(INDEX(FPL_Fixtures_Extract[],MATCH($A294,FPL_Fixtures_Extract[[Player]:[Player]],0),MATCH(FPL_Combined[[#Headers],[Gameweek 11]],FPL_Fixtures_Extract[#Headers],0)),3))</f>
        <v>MUN(H) 0-0</v>
      </c>
      <c r="M294" t="str">
        <f ca="1">IF(RIGHT(FPL_Combined[[#Headers],[Gameweek 12]],2)&lt;$B$622,INDEX(FPL_Results_Extract[Gameweek 12],MATCH($A294,FPL_Results_Extract[[Player]:[Player]],0)),INDEX(Team_Key[[Abbreviation]:[Abbreviation]],MATCH(LEFT(INDEX(FPL_Fixtures_Extract[],MATCH($A294,FPL_Fixtures_Extract[[Player]:[Player]],0),MATCH(FPL_Combined[[#Headers],[Gameweek 12]],FPL_Fixtures_Extract[#Headers],0)),LEN(INDEX(FPL_Fixtures_Extract[],MATCH($A294,FPL_Fixtures_Extract[[Player]:[Player]],0),MATCH(FPL_Combined[[#Headers],[Gameweek 12]],FPL_Fixtures_Extract[#Headers],0)))-4),Team_Key[[Full Name]:[Full Name]],0))&amp;RIGHT(INDEX(FPL_Fixtures_Extract[],MATCH($A294,FPL_Fixtures_Extract[[Player]:[Player]],0),MATCH(FPL_Combined[[#Headers],[Gameweek 12]],FPL_Fixtures_Extract[#Headers],0)),3))</f>
        <v>LIV(A) 2-1</v>
      </c>
      <c r="N294" t="str">
        <f ca="1">IF(RIGHT(FPL_Combined[[#Headers],[Gameweek 13]],2)&lt;$B$622,INDEX(FPL_Results_Extract[Gameweek 13],MATCH($A294,FPL_Results_Extract[[Player]:[Player]],0)),INDEX(Team_Key[[Abbreviation]:[Abbreviation]],MATCH(LEFT(INDEX(FPL_Fixtures_Extract[],MATCH($A294,FPL_Fixtures_Extract[[Player]:[Player]],0),MATCH(FPL_Combined[[#Headers],[Gameweek 13]],FPL_Fixtures_Extract[#Headers],0)),LEN(INDEX(FPL_Fixtures_Extract[],MATCH($A294,FPL_Fixtures_Extract[[Player]:[Player]],0),MATCH(FPL_Combined[[#Headers],[Gameweek 13]],FPL_Fixtures_Extract[#Headers],0)))-4),Team_Key[[Full Name]:[Full Name]],0))&amp;RIGHT(INDEX(FPL_Fixtures_Extract[],MATCH($A294,FPL_Fixtures_Extract[[Player]:[Player]],0),MATCH(FPL_Combined[[#Headers],[Gameweek 13]],FPL_Fixtures_Extract[#Headers],0)),3))</f>
        <v>SUN(H) 0-1</v>
      </c>
      <c r="O294" t="str">
        <f ca="1">IF(RIGHT(FPL_Combined[[#Headers],[Gameweek 14]],2)&lt;$B$622,INDEX(FPL_Results_Extract[Gameweek 14],MATCH($A294,FPL_Results_Extract[[Player]:[Player]],0)),INDEX(Team_Key[[Abbreviation]:[Abbreviation]],MATCH(LEFT(INDEX(FPL_Fixtures_Extract[],MATCH($A294,FPL_Fixtures_Extract[[Player]:[Player]],0),MATCH(FPL_Combined[[#Headers],[Gameweek 14]],FPL_Fixtures_Extract[#Headers],0)),LEN(INDEX(FPL_Fixtures_Extract[],MATCH($A294,FPL_Fixtures_Extract[[Player]:[Player]],0),MATCH(FPL_Combined[[#Headers],[Gameweek 14]],FPL_Fixtures_Extract[#Headers],0)))-4),Team_Key[[Full Name]:[Full Name]],0))&amp;RIGHT(INDEX(FPL_Fixtures_Extract[],MATCH($A294,FPL_Fixtures_Extract[[Player]:[Player]],0),MATCH(FPL_Combined[[#Headers],[Gameweek 14]],FPL_Fixtures_Extract[#Headers],0)),3))</f>
        <v>NEW(H) 5-1</v>
      </c>
      <c r="P294" t="str">
        <f ca="1">IF(RIGHT(FPL_Combined[[#Headers],[Gameweek 15]],2)&lt;$B$622,INDEX(FPL_Results_Extract[Gameweek 15],MATCH($A294,FPL_Results_Extract[[Player]:[Player]],0)),INDEX(Team_Key[[Abbreviation]:[Abbreviation]],MATCH(LEFT(INDEX(FPL_Fixtures_Extract[],MATCH($A294,FPL_Fixtures_Extract[[Player]:[Player]],0),MATCH(FPL_Combined[[#Headers],[Gameweek 15]],FPL_Fixtures_Extract[#Headers],0)),LEN(INDEX(FPL_Fixtures_Extract[],MATCH($A294,FPL_Fixtures_Extract[[Player]:[Player]],0),MATCH(FPL_Combined[[#Headers],[Gameweek 15]],FPL_Fixtures_Extract[#Headers],0)))-4),Team_Key[[Full Name]:[Full Name]],0))&amp;RIGHT(INDEX(FPL_Fixtures_Extract[],MATCH($A294,FPL_Fixtures_Extract[[Player]:[Player]],0),MATCH(FPL_Combined[[#Headers],[Gameweek 15]],FPL_Fixtures_Extract[#Headers],0)),3))</f>
        <v>EVE(A) 1-1</v>
      </c>
      <c r="Q294" t="str">
        <f ca="1">IF(RIGHT(FPL_Combined[[#Headers],[Gameweek 16]],2)&lt;$B$622,INDEX(FPL_Results_Extract[Gameweek 16],MATCH($A294,FPL_Results_Extract[[Player]:[Player]],0)),INDEX(Team_Key[[Abbreviation]:[Abbreviation]],MATCH(LEFT(INDEX(FPL_Fixtures_Extract[],MATCH($A294,FPL_Fixtures_Extract[[Player]:[Player]],0),MATCH(FPL_Combined[[#Headers],[Gameweek 16]],FPL_Fixtures_Extract[#Headers],0)),LEN(INDEX(FPL_Fixtures_Extract[],MATCH($A294,FPL_Fixtures_Extract[[Player]:[Player]],0),MATCH(FPL_Combined[[#Headers],[Gameweek 16]],FPL_Fixtures_Extract[#Headers],0)))-4),Team_Key[[Full Name]:[Full Name]],0))&amp;RIGHT(INDEX(FPL_Fixtures_Extract[],MATCH($A294,FPL_Fixtures_Extract[[Player]:[Player]],0),MATCH(FPL_Combined[[#Headers],[Gameweek 16]],FPL_Fixtures_Extract[#Headers],0)),3))</f>
        <v>SOU(H) 1-0</v>
      </c>
      <c r="R294" t="str">
        <f ca="1">IF(RIGHT(FPL_Combined[[#Headers],[Gameweek 17]],2)&lt;$B$622,INDEX(FPL_Results_Extract[Gameweek 17],MATCH($A294,FPL_Results_Extract[[Player]:[Player]],0)),INDEX(Team_Key[[Abbreviation]:[Abbreviation]],MATCH(LEFT(INDEX(FPL_Fixtures_Extract[],MATCH($A294,FPL_Fixtures_Extract[[Player]:[Player]],0),MATCH(FPL_Combined[[#Headers],[Gameweek 17]],FPL_Fixtures_Extract[#Headers],0)),LEN(INDEX(FPL_Fixtures_Extract[],MATCH($A294,FPL_Fixtures_Extract[[Player]:[Player]],0),MATCH(FPL_Combined[[#Headers],[Gameweek 17]],FPL_Fixtures_Extract[#Headers],0)))-4),Team_Key[[Full Name]:[Full Name]],0))&amp;RIGHT(INDEX(FPL_Fixtures_Extract[],MATCH($A294,FPL_Fixtures_Extract[[Player]:[Player]],0),MATCH(FPL_Combined[[#Headers],[Gameweek 17]],FPL_Fixtures_Extract[#Headers],0)),3))</f>
        <v>STK(A) 2-1</v>
      </c>
      <c r="S294" t="str">
        <f ca="1">IF(RIGHT(FPL_Combined[[#Headers],[Gameweek 18]],2)&lt;$B$622,INDEX(FPL_Results_Extract[Gameweek 18],MATCH($A294,FPL_Results_Extract[[Player]:[Player]],0)),INDEX(Team_Key[[Abbreviation]:[Abbreviation]],MATCH(LEFT(INDEX(FPL_Fixtures_Extract[],MATCH($A294,FPL_Fixtures_Extract[[Player]:[Player]],0),MATCH(FPL_Combined[[#Headers],[Gameweek 18]],FPL_Fixtures_Extract[#Headers],0)),LEN(INDEX(FPL_Fixtures_Extract[],MATCH($A294,FPL_Fixtures_Extract[[Player]:[Player]],0),MATCH(FPL_Combined[[#Headers],[Gameweek 18]],FPL_Fixtures_Extract[#Headers],0)))-4),Team_Key[[Full Name]:[Full Name]],0))&amp;RIGHT(INDEX(FPL_Fixtures_Extract[],MATCH($A294,FPL_Fixtures_Extract[[Player]:[Player]],0),MATCH(FPL_Combined[[#Headers],[Gameweek 18]],FPL_Fixtures_Extract[#Headers],0)),3))</f>
        <v>BOU(A) 0-0</v>
      </c>
      <c r="T294" t="str">
        <f ca="1">IF(RIGHT(FPL_Combined[[#Headers],[Gameweek 19]],2)&lt;$B$622,INDEX(FPL_Results_Extract[Gameweek 19],MATCH($A294,FPL_Results_Extract[[Player]:[Player]],0)),INDEX(Team_Key[[Abbreviation]:[Abbreviation]],MATCH(LEFT(INDEX(FPL_Fixtures_Extract[],MATCH($A294,FPL_Fixtures_Extract[[Player]:[Player]],0),MATCH(FPL_Combined[[#Headers],[Gameweek 19]],FPL_Fixtures_Extract[#Headers],0)),LEN(INDEX(FPL_Fixtures_Extract[],MATCH($A294,FPL_Fixtures_Extract[[Player]:[Player]],0),MATCH(FPL_Combined[[#Headers],[Gameweek 19]],FPL_Fixtures_Extract[#Headers],0)))-4),Team_Key[[Full Name]:[Full Name]],0))&amp;RIGHT(INDEX(FPL_Fixtures_Extract[],MATCH($A294,FPL_Fixtures_Extract[[Player]:[Player]],0),MATCH(FPL_Combined[[#Headers],[Gameweek 19]],FPL_Fixtures_Extract[#Headers],0)),3))</f>
        <v>SWA(H) 0-0</v>
      </c>
      <c r="U294" t="str">
        <f ca="1">IF(RIGHT(FPL_Combined[[#Headers],[Gameweek 20]],2)&lt;$B$622,INDEX(FPL_Results_Extract[Gameweek 20],MATCH($A294,FPL_Results_Extract[[Player]:[Player]],0)),INDEX(Team_Key[[Abbreviation]:[Abbreviation]],MATCH(LEFT(INDEX(FPL_Fixtures_Extract[],MATCH($A294,FPL_Fixtures_Extract[[Player]:[Player]],0),MATCH(FPL_Combined[[#Headers],[Gameweek 20]],FPL_Fixtures_Extract[#Headers],0)),LEN(INDEX(FPL_Fixtures_Extract[],MATCH($A294,FPL_Fixtures_Extract[[Player]:[Player]],0),MATCH(FPL_Combined[[#Headers],[Gameweek 20]],FPL_Fixtures_Extract[#Headers],0)))-4),Team_Key[[Full Name]:[Full Name]],0))&amp;RIGHT(INDEX(FPL_Fixtures_Extract[],MATCH($A294,FPL_Fixtures_Extract[[Player]:[Player]],0),MATCH(FPL_Combined[[#Headers],[Gameweek 20]],FPL_Fixtures_Extract[#Headers],0)),3))</f>
        <v>CHE(H) 0-3</v>
      </c>
      <c r="V294" t="str">
        <f ca="1">IF(RIGHT(FPL_Combined[[#Headers],[Gameweek 21]],2)&lt;$B$622,INDEX(FPL_Results_Extract[Gameweek 21],MATCH($A294,FPL_Results_Extract[[Player]:[Player]],0)),INDEX(Team_Key[[Abbreviation]:[Abbreviation]],MATCH(LEFT(INDEX(FPL_Fixtures_Extract[],MATCH($A294,FPL_Fixtures_Extract[[Player]:[Player]],0),MATCH(FPL_Combined[[#Headers],[Gameweek 21]],FPL_Fixtures_Extract[#Headers],0)),LEN(INDEX(FPL_Fixtures_Extract[],MATCH($A294,FPL_Fixtures_Extract[[Player]:[Player]],0),MATCH(FPL_Combined[[#Headers],[Gameweek 21]],FPL_Fixtures_Extract[#Headers],0)))-4),Team_Key[[Full Name]:[Full Name]],0))&amp;RIGHT(INDEX(FPL_Fixtures_Extract[],MATCH($A294,FPL_Fixtures_Extract[[Player]:[Player]],0),MATCH(FPL_Combined[[#Headers],[Gameweek 21]],FPL_Fixtures_Extract[#Headers],0)),3))</f>
        <v>AVL(A) 0-1</v>
      </c>
      <c r="W294" t="str">
        <f ca="1">IF(RIGHT(FPL_Combined[[#Headers],[Gameweek 22]],2)&lt;$B$622,INDEX(FPL_Results_Extract[Gameweek 22],MATCH($A294,FPL_Results_Extract[[Player]:[Player]],0)),INDEX(Team_Key[[Abbreviation]:[Abbreviation]],MATCH(LEFT(INDEX(FPL_Fixtures_Extract[],MATCH($A294,FPL_Fixtures_Extract[[Player]:[Player]],0),MATCH(FPL_Combined[[#Headers],[Gameweek 22]],FPL_Fixtures_Extract[#Headers],0)),LEN(INDEX(FPL_Fixtures_Extract[],MATCH($A294,FPL_Fixtures_Extract[[Player]:[Player]],0),MATCH(FPL_Combined[[#Headers],[Gameweek 22]],FPL_Fixtures_Extract[#Headers],0)))-4),Team_Key[[Full Name]:[Full Name]],0))&amp;RIGHT(INDEX(FPL_Fixtures_Extract[],MATCH($A294,FPL_Fixtures_Extract[[Player]:[Player]],0),MATCH(FPL_Combined[[#Headers],[Gameweek 22]],FPL_Fixtures_Extract[#Headers],0)),3))</f>
        <v>MCI(A) 0-4</v>
      </c>
      <c r="X294" t="str">
        <f ca="1">IF(RIGHT(FPL_Combined[[#Headers],[Gameweek 23]],2)&lt;$B$622,INDEX(FPL_Results_Extract[Gameweek 23],MATCH($A294,FPL_Results_Extract[[Player]:[Player]],0)),INDEX(Team_Key[[Abbreviation]:[Abbreviation]],MATCH(LEFT(INDEX(FPL_Fixtures_Extract[],MATCH($A294,FPL_Fixtures_Extract[[Player]:[Player]],0),MATCH(FPL_Combined[[#Headers],[Gameweek 23]],FPL_Fixtures_Extract[#Headers],0)),LEN(INDEX(FPL_Fixtures_Extract[],MATCH($A294,FPL_Fixtures_Extract[[Player]:[Player]],0),MATCH(FPL_Combined[[#Headers],[Gameweek 23]],FPL_Fixtures_Extract[#Headers],0)))-4),Team_Key[[Full Name]:[Full Name]],0))&amp;RIGHT(INDEX(FPL_Fixtures_Extract[],MATCH($A294,FPL_Fixtures_Extract[[Player]:[Player]],0),MATCH(FPL_Combined[[#Headers],[Gameweek 23]],FPL_Fixtures_Extract[#Headers],0)),3))</f>
        <v>TOT(H) 1-3</v>
      </c>
      <c r="Y294" t="str">
        <f ca="1">IF(RIGHT(FPL_Combined[[#Headers],[Gameweek 24]],2)&lt;$B$622,INDEX(FPL_Results_Extract[Team],MATCH($A294,FPL_Results_Extract[[Player]:[Player]],0)),INDEX(Team_Key[[Abbreviation]:[Abbreviation]],MATCH(LEFT(INDEX(FPL_Fixtures_Extract[],MATCH($A294,FPL_Fixtures_Extract[[Player]:[Player]],0),MATCH(FPL_Combined[[#Headers],[Gameweek 24]],FPL_Fixtures_Extract[#Headers],0)),LEN(INDEX(FPL_Fixtures_Extract[],MATCH($A294,FPL_Fixtures_Extract[[Player]:[Player]],0),MATCH(FPL_Combined[[#Headers],[Gameweek 24]],FPL_Fixtures_Extract[#Headers],0)))-4),Team_Key[[Full Name]:[Full Name]],0))&amp;RIGHT(INDEX(FPL_Fixtures_Extract[],MATCH($A294,FPL_Fixtures_Extract[[Player]:[Player]],0),MATCH(FPL_Combined[[#Headers],[Gameweek 24]],FPL_Fixtures_Extract[#Headers],0)),3))</f>
        <v>CRY</v>
      </c>
      <c r="Z294" t="str">
        <f ca="1">IF(RIGHT(FPL_Combined[[#Headers],[Gameweek 25]],2)&lt;$B$622,INDEX(FPL_Results_Extract[Player],MATCH($A294,FPL_Results_Extract[[Player]:[Player]],0)),INDEX(Team_Key[[Abbreviation]:[Abbreviation]],MATCH(LEFT(INDEX(FPL_Fixtures_Extract[],MATCH($A294,FPL_Fixtures_Extract[[Player]:[Player]],0),MATCH(FPL_Combined[[#Headers],[Gameweek 25]],FPL_Fixtures_Extract[#Headers],0)),LEN(INDEX(FPL_Fixtures_Extract[],MATCH($A294,FPL_Fixtures_Extract[[Player]:[Player]],0),MATCH(FPL_Combined[[#Headers],[Gameweek 25]],FPL_Fixtures_Extract[#Headers],0)))-4),Team_Key[[Full Name]:[Full Name]],0))&amp;RIGHT(INDEX(FPL_Fixtures_Extract[],MATCH($A294,FPL_Fixtures_Extract[[Player]:[Player]],0),MATCH(FPL_Combined[[#Headers],[Gameweek 25]],FPL_Fixtures_Extract[#Headers],0)),3))</f>
        <v>Jedinak</v>
      </c>
      <c r="AA294" t="str">
        <f ca="1">IF(RIGHT(FPL_Combined[[#Headers],[Gameweek 26]],2)&lt;$B$622,INDEX(FPL_Results_Extract[Gameweek 01],MATCH($A294,FPL_Results_Extract[[Player]:[Player]],0)),INDEX(Team_Key[[Abbreviation]:[Abbreviation]],MATCH(LEFT(INDEX(FPL_Fixtures_Extract[],MATCH($A294,FPL_Fixtures_Extract[[Player]:[Player]],0),MATCH(FPL_Combined[[#Headers],[Gameweek 26]],FPL_Fixtures_Extract[#Headers],0)),LEN(INDEX(FPL_Fixtures_Extract[],MATCH($A294,FPL_Fixtures_Extract[[Player]:[Player]],0),MATCH(FPL_Combined[[#Headers],[Gameweek 26]],FPL_Fixtures_Extract[#Headers],0)))-4),Team_Key[[Full Name]:[Full Name]],0))&amp;RIGHT(INDEX(FPL_Fixtures_Extract[],MATCH($A294,FPL_Fixtures_Extract[[Player]:[Player]],0),MATCH(FPL_Combined[[#Headers],[Gameweek 26]],FPL_Fixtures_Extract[#Headers],0)),3))</f>
        <v>NOR(A) 3-1</v>
      </c>
      <c r="AB294" t="str">
        <f ca="1">IF(RIGHT(FPL_Combined[[#Headers],[Gameweek 27]],2)&lt;$B$622,INDEX(FPL_Results_Extract[Gameweek 02],MATCH($A294,FPL_Results_Extract[[Player]:[Player]],0)),INDEX(Team_Key[[Abbreviation]:[Abbreviation]],MATCH(LEFT(INDEX(FPL_Fixtures_Extract[],MATCH($A294,FPL_Fixtures_Extract[[Player]:[Player]],0),MATCH(FPL_Combined[[#Headers],[Gameweek 27]],FPL_Fixtures_Extract[#Headers],0)),LEN(INDEX(FPL_Fixtures_Extract[],MATCH($A294,FPL_Fixtures_Extract[[Player]:[Player]],0),MATCH(FPL_Combined[[#Headers],[Gameweek 27]],FPL_Fixtures_Extract[#Headers],0)))-4),Team_Key[[Full Name]:[Full Name]],0))&amp;RIGHT(INDEX(FPL_Fixtures_Extract[],MATCH($A294,FPL_Fixtures_Extract[[Player]:[Player]],0),MATCH(FPL_Combined[[#Headers],[Gameweek 27]],FPL_Fixtures_Extract[#Headers],0)),3))</f>
        <v>ARS(H) 1-2</v>
      </c>
      <c r="AC294" t="str">
        <f ca="1">IF(RIGHT(FPL_Combined[[#Headers],[Gameweek 28]],2)&lt;$B$622,INDEX(FPL_Results_Extract[Gameweek 03],MATCH($A294,FPL_Results_Extract[[Player]:[Player]],0)),INDEX(Team_Key[[Abbreviation]:[Abbreviation]],MATCH(LEFT(INDEX(FPL_Fixtures_Extract[],MATCH($A294,FPL_Fixtures_Extract[[Player]:[Player]],0),MATCH(FPL_Combined[[#Headers],[Gameweek 28]],FPL_Fixtures_Extract[#Headers],0)),LEN(INDEX(FPL_Fixtures_Extract[],MATCH($A294,FPL_Fixtures_Extract[[Player]:[Player]],0),MATCH(FPL_Combined[[#Headers],[Gameweek 28]],FPL_Fixtures_Extract[#Headers],0)))-4),Team_Key[[Full Name]:[Full Name]],0))&amp;RIGHT(INDEX(FPL_Fixtures_Extract[],MATCH($A294,FPL_Fixtures_Extract[[Player]:[Player]],0),MATCH(FPL_Combined[[#Headers],[Gameweek 28]],FPL_Fixtures_Extract[#Headers],0)),3))</f>
        <v>AVL(H) 2-1</v>
      </c>
      <c r="AD294" t="str">
        <f ca="1">IF(RIGHT(FPL_Combined[[#Headers],[Gameweek 29]],2)&lt;$B$622,INDEX(FPL_Results_Extract[Gameweek 04],MATCH($A294,FPL_Results_Extract[[Player]:[Player]],0)),INDEX(Team_Key[[Abbreviation]:[Abbreviation]],MATCH(LEFT(INDEX(FPL_Fixtures_Extract[],MATCH($A294,FPL_Fixtures_Extract[[Player]:[Player]],0),MATCH(FPL_Combined[[#Headers],[Gameweek 29]],FPL_Fixtures_Extract[#Headers],0)),LEN(INDEX(FPL_Fixtures_Extract[],MATCH($A294,FPL_Fixtures_Extract[[Player]:[Player]],0),MATCH(FPL_Combined[[#Headers],[Gameweek 29]],FPL_Fixtures_Extract[#Headers],0)))-4),Team_Key[[Full Name]:[Full Name]],0))&amp;RIGHT(INDEX(FPL_Fixtures_Extract[],MATCH($A294,FPL_Fixtures_Extract[[Player]:[Player]],0),MATCH(FPL_Combined[[#Headers],[Gameweek 29]],FPL_Fixtures_Extract[#Headers],0)),3))</f>
        <v>LIV(H)</v>
      </c>
      <c r="AE294" t="e">
        <f ca="1">IF(RIGHT(FPL_Combined[[#Headers],[Gameweek 30]],2)&lt;$B$622,INDEX(FPL_Results_Extract[Gameweek 05],MATCH($A294,FPL_Results_Extract[[Player]:[Player]],0)),INDEX(Team_Key[[Abbreviation]:[Abbreviation]],MATCH(LEFT(INDEX(FPL_Fixtures_Extract[],MATCH($A294,FPL_Fixtures_Extract[[Player]:[Player]],0),MATCH(FPL_Combined[[#Headers],[Gameweek 30]],FPL_Fixtures_Extract[#Headers],0)),LEN(INDEX(FPL_Fixtures_Extract[],MATCH($A294,FPL_Fixtures_Extract[[Player]:[Player]],0),MATCH(FPL_Combined[[#Headers],[Gameweek 30]],FPL_Fixtures_Extract[#Headers],0)))-4),Team_Key[[Full Name]:[Full Name]],0))&amp;RIGHT(INDEX(FPL_Fixtures_Extract[],MATCH($A294,FPL_Fixtures_Extract[[Player]:[Player]],0),MATCH(FPL_Combined[[#Headers],[Gameweek 30]],FPL_Fixtures_Extract[#Headers],0)),3))</f>
        <v>#VALUE!</v>
      </c>
      <c r="AF294" t="str">
        <f ca="1">IF(RIGHT(FPL_Combined[[#Headers],[Gameweek 31]],2)&lt;$B$622,INDEX(FPL_Results_Extract[Gameweek 06],MATCH($A294,FPL_Results_Extract[[Player]:[Player]],0)),INDEX(Team_Key[[Abbreviation]:[Abbreviation]],MATCH(LEFT(INDEX(FPL_Fixtures_Extract[],MATCH($A294,FPL_Fixtures_Extract[[Player]:[Player]],0),MATCH(FPL_Combined[[#Headers],[Gameweek 31]],FPL_Fixtures_Extract[#Headers],0)),LEN(INDEX(FPL_Fixtures_Extract[],MATCH($A294,FPL_Fixtures_Extract[[Player]:[Player]],0),MATCH(FPL_Combined[[#Headers],[Gameweek 31]],FPL_Fixtures_Extract[#Headers],0)))-4),Team_Key[[Full Name]:[Full Name]],0))&amp;RIGHT(INDEX(FPL_Fixtures_Extract[],MATCH($A294,FPL_Fixtures_Extract[[Player]:[Player]],0),MATCH(FPL_Combined[[#Headers],[Gameweek 31]],FPL_Fixtures_Extract[#Headers],0)),3))</f>
        <v>LEI(H)</v>
      </c>
      <c r="AG294" t="str">
        <f ca="1">IF(RIGHT(FPL_Combined[[#Headers],[Gameweek 32]],2)&lt;$B$622,INDEX(FPL_Results_Extract[Gameweek 07],MATCH($A294,FPL_Results_Extract[[Player]:[Player]],0)),INDEX(Team_Key[[Abbreviation]:[Abbreviation]],MATCH(LEFT(INDEX(FPL_Fixtures_Extract[],MATCH($A294,FPL_Fixtures_Extract[[Player]:[Player]],0),MATCH(FPL_Combined[[#Headers],[Gameweek 32]],FPL_Fixtures_Extract[#Headers],0)),LEN(INDEX(FPL_Fixtures_Extract[],MATCH($A294,FPL_Fixtures_Extract[[Player]:[Player]],0),MATCH(FPL_Combined[[#Headers],[Gameweek 32]],FPL_Fixtures_Extract[#Headers],0)))-4),Team_Key[[Full Name]:[Full Name]],0))&amp;RIGHT(INDEX(FPL_Fixtures_Extract[],MATCH($A294,FPL_Fixtures_Extract[[Player]:[Player]],0),MATCH(FPL_Combined[[#Headers],[Gameweek 32]],FPL_Fixtures_Extract[#Headers],0)),3))</f>
        <v>WHU(A)</v>
      </c>
      <c r="AH294" t="str">
        <f ca="1">IF(RIGHT(FPL_Combined[[#Headers],[Gameweek 33]],2)&lt;$B$622,INDEX(FPL_Results_Extract[Gameweek 08],MATCH($A294,FPL_Results_Extract[[Player]:[Player]],0)),INDEX(Team_Key[[Abbreviation]:[Abbreviation]],MATCH(LEFT(INDEX(FPL_Fixtures_Extract[],MATCH($A294,FPL_Fixtures_Extract[[Player]:[Player]],0),MATCH(FPL_Combined[[#Headers],[Gameweek 33]],FPL_Fixtures_Extract[#Headers],0)),LEN(INDEX(FPL_Fixtures_Extract[],MATCH($A294,FPL_Fixtures_Extract[[Player]:[Player]],0),MATCH(FPL_Combined[[#Headers],[Gameweek 33]],FPL_Fixtures_Extract[#Headers],0)))-4),Team_Key[[Full Name]:[Full Name]],0))&amp;RIGHT(INDEX(FPL_Fixtures_Extract[],MATCH($A294,FPL_Fixtures_Extract[[Player]:[Player]],0),MATCH(FPL_Combined[[#Headers],[Gameweek 33]],FPL_Fixtures_Extract[#Headers],0)),3))</f>
        <v>NOR(H)</v>
      </c>
      <c r="AI294" t="str">
        <f ca="1">IF(RIGHT(FPL_Combined[[#Headers],[Gameweek 34]],2)&lt;$B$622,INDEX(FPL_Results_Extract[Gameweek 09],MATCH($A294,FPL_Results_Extract[[Player]:[Player]],0)),INDEX(Team_Key[[Abbreviation]:[Abbreviation]],MATCH(LEFT(INDEX(FPL_Fixtures_Extract[],MATCH($A294,FPL_Fixtures_Extract[[Player]:[Player]],0),MATCH(FPL_Combined[[#Headers],[Gameweek 34]],FPL_Fixtures_Extract[#Headers],0)),LEN(INDEX(FPL_Fixtures_Extract[],MATCH($A294,FPL_Fixtures_Extract[[Player]:[Player]],0),MATCH(FPL_Combined[[#Headers],[Gameweek 34]],FPL_Fixtures_Extract[#Headers],0)))-4),Team_Key[[Full Name]:[Full Name]],0))&amp;RIGHT(INDEX(FPL_Fixtures_Extract[],MATCH($A294,FPL_Fixtures_Extract[[Player]:[Player]],0),MATCH(FPL_Combined[[#Headers],[Gameweek 34]],FPL_Fixtures_Extract[#Headers],0)),3))</f>
        <v>ARS(A)</v>
      </c>
      <c r="AJ294" t="str">
        <f ca="1">IF(RIGHT(FPL_Combined[[#Headers],[Gameweek 35]],2)&lt;$B$622,INDEX(FPL_Results_Extract[Gameweek 10],MATCH($A294,FPL_Results_Extract[[Player]:[Player]],0)),INDEX(Team_Key[[Abbreviation]:[Abbreviation]],MATCH(LEFT(INDEX(FPL_Fixtures_Extract[],MATCH($A294,FPL_Fixtures_Extract[[Player]:[Player]],0),MATCH(FPL_Combined[[#Headers],[Gameweek 35]],FPL_Fixtures_Extract[#Headers],0)),LEN(INDEX(FPL_Fixtures_Extract[],MATCH($A294,FPL_Fixtures_Extract[[Player]:[Player]],0),MATCH(FPL_Combined[[#Headers],[Gameweek 35]],FPL_Fixtures_Extract[#Headers],0)))-4),Team_Key[[Full Name]:[Full Name]],0))&amp;RIGHT(INDEX(FPL_Fixtures_Extract[],MATCH($A294,FPL_Fixtures_Extract[[Player]:[Player]],0),MATCH(FPL_Combined[[#Headers],[Gameweek 35]],FPL_Fixtures_Extract[#Headers],0)),3))</f>
        <v>EVE(H)</v>
      </c>
      <c r="AK294" t="str">
        <f ca="1">IF(RIGHT(FPL_Combined[[#Headers],[Gameweek 36]],2)&lt;$B$622,INDEX(FPL_Results_Extract[Gameweek 11],MATCH($A294,FPL_Results_Extract[[Player]:[Player]],0)),INDEX(Team_Key[[Abbreviation]:[Abbreviation]],MATCH(LEFT(INDEX(FPL_Fixtures_Extract[],MATCH($A294,FPL_Fixtures_Extract[[Player]:[Player]],0),MATCH(FPL_Combined[[#Headers],[Gameweek 36]],FPL_Fixtures_Extract[#Headers],0)),LEN(INDEX(FPL_Fixtures_Extract[],MATCH($A294,FPL_Fixtures_Extract[[Player]:[Player]],0),MATCH(FPL_Combined[[#Headers],[Gameweek 36]],FPL_Fixtures_Extract[#Headers],0)))-4),Team_Key[[Full Name]:[Full Name]],0))&amp;RIGHT(INDEX(FPL_Fixtures_Extract[],MATCH($A294,FPL_Fixtures_Extract[[Player]:[Player]],0),MATCH(FPL_Combined[[#Headers],[Gameweek 36]],FPL_Fixtures_Extract[#Headers],0)),3))</f>
        <v>NEW(A)</v>
      </c>
      <c r="AL294" t="str">
        <f ca="1">IF(RIGHT(FPL_Combined[[#Headers],[Gameweek 37]],2)&lt;$B$622,INDEX(FPL_Results_Extract[Gameweek 12],MATCH($A294,FPL_Results_Extract[[Player]:[Player]],0)),INDEX(Team_Key[[Abbreviation]:[Abbreviation]],MATCH(LEFT(INDEX(FPL_Fixtures_Extract[],MATCH($A294,FPL_Fixtures_Extract[[Player]:[Player]],0),MATCH(FPL_Combined[[#Headers],[Gameweek 37]],FPL_Fixtures_Extract[#Headers],0)),LEN(INDEX(FPL_Fixtures_Extract[],MATCH($A294,FPL_Fixtures_Extract[[Player]:[Player]],0),MATCH(FPL_Combined[[#Headers],[Gameweek 37]],FPL_Fixtures_Extract[#Headers],0)))-4),Team_Key[[Full Name]:[Full Name]],0))&amp;RIGHT(INDEX(FPL_Fixtures_Extract[],MATCH($A294,FPL_Fixtures_Extract[[Player]:[Player]],0),MATCH(FPL_Combined[[#Headers],[Gameweek 37]],FPL_Fixtures_Extract[#Headers],0)),3))</f>
        <v>STK(H)</v>
      </c>
      <c r="AM294" t="str">
        <f ca="1">IF(RIGHT(FPL_Combined[[#Headers],[Gameweek 38]],2)&lt;$B$622,INDEX(FPL_Results_Extract[Gameweek 13],MATCH($A294,FPL_Results_Extract[[Player]:[Player]],0)),INDEX(Team_Key[[Abbreviation]:[Abbreviation]],MATCH(LEFT(INDEX(FPL_Fixtures_Extract[],MATCH($A294,FPL_Fixtures_Extract[[Player]:[Player]],0),MATCH(FPL_Combined[[#Headers],[Gameweek 38]],FPL_Fixtures_Extract[#Headers],0)),LEN(INDEX(FPL_Fixtures_Extract[],MATCH($A294,FPL_Fixtures_Extract[[Player]:[Player]],0),MATCH(FPL_Combined[[#Headers],[Gameweek 38]],FPL_Fixtures_Extract[#Headers],0)))-4),Team_Key[[Full Name]:[Full Name]],0))&amp;RIGHT(INDEX(FPL_Fixtures_Extract[],MATCH($A294,FPL_Fixtures_Extract[[Player]:[Player]],0),MATCH(FPL_Combined[[#Headers],[Gameweek 38]],FPL_Fixtures_Extract[#Headers],0)),3))</f>
        <v>SOU(A)</v>
      </c>
    </row>
    <row r="295" spans="1:39" x14ac:dyDescent="0.45">
      <c r="A295" t="s">
        <v>376</v>
      </c>
      <c r="B295" t="str">
        <f ca="1">IF(RIGHT(FPL_Combined[[#Headers],[Gameweek 01]],2)&lt;$B$622,INDEX(FPL_Results_Extract[Gameweek 01],MATCH($A295,FPL_Results_Extract[[Player]:[Player]],0)),INDEX(Team_Key[[Abbreviation]:[Abbreviation]],MATCH(LEFT(INDEX(FPL_Fixtures_Extract[],MATCH($A295,FPL_Fixtures_Extract[[Player]:[Player]],0),MATCH(FPL_Combined[[#Headers],[Gameweek 01]],FPL_Fixtures_Extract[#Headers],0)),LEN(INDEX(FPL_Fixtures_Extract[],MATCH($A295,FPL_Fixtures_Extract[[Player]:[Player]],0),MATCH(FPL_Combined[[#Headers],[Gameweek 01]],FPL_Fixtures_Extract[#Headers],0)))-4),Team_Key[[Full Name]:[Full Name]],0))&amp;RIGHT(INDEX(FPL_Fixtures_Extract[],MATCH($A295,FPL_Fixtures_Extract[[Player]:[Player]],0),MATCH(FPL_Combined[[#Headers],[Gameweek 01]],FPL_Fixtures_Extract[#Headers],0)),3))</f>
        <v>N/A</v>
      </c>
      <c r="C295" t="str">
        <f ca="1">IF(RIGHT(FPL_Combined[[#Headers],[Gameweek 02]],2)&lt;$B$622,INDEX(FPL_Results_Extract[Gameweek 02],MATCH($A295,FPL_Results_Extract[[Player]:[Player]],0)),INDEX(Team_Key[[Abbreviation]:[Abbreviation]],MATCH(LEFT(INDEX(FPL_Fixtures_Extract[],MATCH($A295,FPL_Fixtures_Extract[[Player]:[Player]],0),MATCH(FPL_Combined[[#Headers],[Gameweek 02]],FPL_Fixtures_Extract[#Headers],0)),LEN(INDEX(FPL_Fixtures_Extract[],MATCH($A295,FPL_Fixtures_Extract[[Player]:[Player]],0),MATCH(FPL_Combined[[#Headers],[Gameweek 02]],FPL_Fixtures_Extract[#Headers],0)))-4),Team_Key[[Full Name]:[Full Name]],0))&amp;RIGHT(INDEX(FPL_Fixtures_Extract[],MATCH($A295,FPL_Fixtures_Extract[[Player]:[Player]],0),MATCH(FPL_Combined[[#Headers],[Gameweek 02]],FPL_Fixtures_Extract[#Headers],0)),3))</f>
        <v>N/A</v>
      </c>
      <c r="D295" t="str">
        <f ca="1">IF(RIGHT(FPL_Combined[[#Headers],[Gameweek 03]],2)&lt;$B$622,INDEX(FPL_Results_Extract[Gameweek 03],MATCH($A295,FPL_Results_Extract[[Player]:[Player]],0)),INDEX(Team_Key[[Abbreviation]:[Abbreviation]],MATCH(LEFT(INDEX(FPL_Fixtures_Extract[],MATCH($A295,FPL_Fixtures_Extract[[Player]:[Player]],0),MATCH(FPL_Combined[[#Headers],[Gameweek 03]],FPL_Fixtures_Extract[#Headers],0)),LEN(INDEX(FPL_Fixtures_Extract[],MATCH($A295,FPL_Fixtures_Extract[[Player]:[Player]],0),MATCH(FPL_Combined[[#Headers],[Gameweek 03]],FPL_Fixtures_Extract[#Headers],0)))-4),Team_Key[[Full Name]:[Full Name]],0))&amp;RIGHT(INDEX(FPL_Fixtures_Extract[],MATCH($A295,FPL_Fixtures_Extract[[Player]:[Player]],0),MATCH(FPL_Combined[[#Headers],[Gameweek 03]],FPL_Fixtures_Extract[#Headers],0)),3))</f>
        <v>N/A</v>
      </c>
      <c r="E295" t="str">
        <f ca="1">IF(RIGHT(FPL_Combined[[#Headers],[Gameweek 04]],2)&lt;$B$622,INDEX(FPL_Results_Extract[Gameweek 04],MATCH($A295,FPL_Results_Extract[[Player]:[Player]],0)),INDEX(Team_Key[[Abbreviation]:[Abbreviation]],MATCH(LEFT(INDEX(FPL_Fixtures_Extract[],MATCH($A295,FPL_Fixtures_Extract[[Player]:[Player]],0),MATCH(FPL_Combined[[#Headers],[Gameweek 04]],FPL_Fixtures_Extract[#Headers],0)),LEN(INDEX(FPL_Fixtures_Extract[],MATCH($A295,FPL_Fixtures_Extract[[Player]:[Player]],0),MATCH(FPL_Combined[[#Headers],[Gameweek 04]],FPL_Fixtures_Extract[#Headers],0)))-4),Team_Key[[Full Name]:[Full Name]],0))&amp;RIGHT(INDEX(FPL_Fixtures_Extract[],MATCH($A295,FPL_Fixtures_Extract[[Player]:[Player]],0),MATCH(FPL_Combined[[#Headers],[Gameweek 04]],FPL_Fixtures_Extract[#Headers],0)),3))</f>
        <v>N/A</v>
      </c>
      <c r="F295" t="str">
        <f ca="1">IF(RIGHT(FPL_Combined[[#Headers],[Gameweek 05]],2)&lt;$B$622,INDEX(FPL_Results_Extract[Gameweek 05],MATCH($A295,FPL_Results_Extract[[Player]:[Player]],0)),INDEX(Team_Key[[Abbreviation]:[Abbreviation]],MATCH(LEFT(INDEX(FPL_Fixtures_Extract[],MATCH($A295,FPL_Fixtures_Extract[[Player]:[Player]],0),MATCH(FPL_Combined[[#Headers],[Gameweek 05]],FPL_Fixtures_Extract[#Headers],0)),LEN(INDEX(FPL_Fixtures_Extract[],MATCH($A295,FPL_Fixtures_Extract[[Player]:[Player]],0),MATCH(FPL_Combined[[#Headers],[Gameweek 05]],FPL_Fixtures_Extract[#Headers],0)))-4),Team_Key[[Full Name]:[Full Name]],0))&amp;RIGHT(INDEX(FPL_Fixtures_Extract[],MATCH($A295,FPL_Fixtures_Extract[[Player]:[Player]],0),MATCH(FPL_Combined[[#Headers],[Gameweek 05]],FPL_Fixtures_Extract[#Headers],0)),3))</f>
        <v>NEW(H) 2-0</v>
      </c>
      <c r="G295" t="str">
        <f ca="1">IF(RIGHT(FPL_Combined[[#Headers],[Gameweek 06]],2)&lt;$B$622,INDEX(FPL_Results_Extract[Gameweek 06],MATCH($A295,FPL_Results_Extract[[Player]:[Player]],0)),INDEX(Team_Key[[Abbreviation]:[Abbreviation]],MATCH(LEFT(INDEX(FPL_Fixtures_Extract[],MATCH($A295,FPL_Fixtures_Extract[[Player]:[Player]],0),MATCH(FPL_Combined[[#Headers],[Gameweek 06]],FPL_Fixtures_Extract[#Headers],0)),LEN(INDEX(FPL_Fixtures_Extract[],MATCH($A295,FPL_Fixtures_Extract[[Player]:[Player]],0),MATCH(FPL_Combined[[#Headers],[Gameweek 06]],FPL_Fixtures_Extract[#Headers],0)))-4),Team_Key[[Full Name]:[Full Name]],0))&amp;RIGHT(INDEX(FPL_Fixtures_Extract[],MATCH($A295,FPL_Fixtures_Extract[[Player]:[Player]],0),MATCH(FPL_Combined[[#Headers],[Gameweek 06]],FPL_Fixtures_Extract[#Headers],0)),3))</f>
        <v>MCI(A) 2-1</v>
      </c>
      <c r="H295" t="str">
        <f ca="1">IF(RIGHT(FPL_Combined[[#Headers],[Gameweek 07]],2)&lt;$B$622,INDEX(FPL_Results_Extract[Gameweek 07],MATCH($A295,FPL_Results_Extract[[Player]:[Player]],0)),INDEX(Team_Key[[Abbreviation]:[Abbreviation]],MATCH(LEFT(INDEX(FPL_Fixtures_Extract[],MATCH($A295,FPL_Fixtures_Extract[[Player]:[Player]],0),MATCH(FPL_Combined[[#Headers],[Gameweek 07]],FPL_Fixtures_Extract[#Headers],0)),LEN(INDEX(FPL_Fixtures_Extract[],MATCH($A295,FPL_Fixtures_Extract[[Player]:[Player]],0),MATCH(FPL_Combined[[#Headers],[Gameweek 07]],FPL_Fixtures_Extract[#Headers],0)))-4),Team_Key[[Full Name]:[Full Name]],0))&amp;RIGHT(INDEX(FPL_Fixtures_Extract[],MATCH($A295,FPL_Fixtures_Extract[[Player]:[Player]],0),MATCH(FPL_Combined[[#Headers],[Gameweek 07]],FPL_Fixtures_Extract[#Headers],0)),3))</f>
        <v>NOR(H) 2-2</v>
      </c>
      <c r="I295" t="str">
        <f ca="1">IF(RIGHT(FPL_Combined[[#Headers],[Gameweek 08]],2)&lt;$B$622,INDEX(FPL_Results_Extract[Gameweek 08],MATCH($A295,FPL_Results_Extract[[Player]:[Player]],0)),INDEX(Team_Key[[Abbreviation]:[Abbreviation]],MATCH(LEFT(INDEX(FPL_Fixtures_Extract[],MATCH($A295,FPL_Fixtures_Extract[[Player]:[Player]],0),MATCH(FPL_Combined[[#Headers],[Gameweek 08]],FPL_Fixtures_Extract[#Headers],0)),LEN(INDEX(FPL_Fixtures_Extract[],MATCH($A295,FPL_Fixtures_Extract[[Player]:[Player]],0),MATCH(FPL_Combined[[#Headers],[Gameweek 08]],FPL_Fixtures_Extract[#Headers],0)))-4),Team_Key[[Full Name]:[Full Name]],0))&amp;RIGHT(INDEX(FPL_Fixtures_Extract[],MATCH($A295,FPL_Fixtures_Extract[[Player]:[Player]],0),MATCH(FPL_Combined[[#Headers],[Gameweek 08]],FPL_Fixtures_Extract[#Headers],0)),3))</f>
        <v>SUN(A) 2-2</v>
      </c>
      <c r="J295" t="str">
        <f ca="1">IF(RIGHT(FPL_Combined[[#Headers],[Gameweek 09]],2)&lt;$B$622,INDEX(FPL_Results_Extract[Gameweek 09],MATCH($A295,FPL_Results_Extract[[Player]:[Player]],0)),INDEX(Team_Key[[Abbreviation]:[Abbreviation]],MATCH(LEFT(INDEX(FPL_Fixtures_Extract[],MATCH($A295,FPL_Fixtures_Extract[[Player]:[Player]],0),MATCH(FPL_Combined[[#Headers],[Gameweek 09]],FPL_Fixtures_Extract[#Headers],0)),LEN(INDEX(FPL_Fixtures_Extract[],MATCH($A295,FPL_Fixtures_Extract[[Player]:[Player]],0),MATCH(FPL_Combined[[#Headers],[Gameweek 09]],FPL_Fixtures_Extract[#Headers],0)))-4),Team_Key[[Full Name]:[Full Name]],0))&amp;RIGHT(INDEX(FPL_Fixtures_Extract[],MATCH($A295,FPL_Fixtures_Extract[[Player]:[Player]],0),MATCH(FPL_Combined[[#Headers],[Gameweek 09]],FPL_Fixtures_Extract[#Headers],0)),3))</f>
        <v>CRY(A) 3-1</v>
      </c>
      <c r="K295" t="str">
        <f ca="1">IF(RIGHT(FPL_Combined[[#Headers],[Gameweek 10]],2)&lt;$B$622,INDEX(FPL_Results_Extract[Gameweek 10],MATCH($A295,FPL_Results_Extract[[Player]:[Player]],0)),INDEX(Team_Key[[Abbreviation]:[Abbreviation]],MATCH(LEFT(INDEX(FPL_Fixtures_Extract[],MATCH($A295,FPL_Fixtures_Extract[[Player]:[Player]],0),MATCH(FPL_Combined[[#Headers],[Gameweek 10]],FPL_Fixtures_Extract[#Headers],0)),LEN(INDEX(FPL_Fixtures_Extract[],MATCH($A295,FPL_Fixtures_Extract[[Player]:[Player]],0),MATCH(FPL_Combined[[#Headers],[Gameweek 10]],FPL_Fixtures_Extract[#Headers],0)))-4),Team_Key[[Full Name]:[Full Name]],0))&amp;RIGHT(INDEX(FPL_Fixtures_Extract[],MATCH($A295,FPL_Fixtures_Extract[[Player]:[Player]],0),MATCH(FPL_Combined[[#Headers],[Gameweek 10]],FPL_Fixtures_Extract[#Headers],0)),3))</f>
        <v>CHE(H) 2-1</v>
      </c>
      <c r="L295" t="str">
        <f ca="1">IF(RIGHT(FPL_Combined[[#Headers],[Gameweek 11]],2)&lt;$B$622,INDEX(FPL_Results_Extract[Gameweek 11],MATCH($A295,FPL_Results_Extract[[Player]:[Player]],0)),INDEX(Team_Key[[Abbreviation]:[Abbreviation]],MATCH(LEFT(INDEX(FPL_Fixtures_Extract[],MATCH($A295,FPL_Fixtures_Extract[[Player]:[Player]],0),MATCH(FPL_Combined[[#Headers],[Gameweek 11]],FPL_Fixtures_Extract[#Headers],0)),LEN(INDEX(FPL_Fixtures_Extract[],MATCH($A295,FPL_Fixtures_Extract[[Player]:[Player]],0),MATCH(FPL_Combined[[#Headers],[Gameweek 11]],FPL_Fixtures_Extract[#Headers],0)))-4),Team_Key[[Full Name]:[Full Name]],0))&amp;RIGHT(INDEX(FPL_Fixtures_Extract[],MATCH($A295,FPL_Fixtures_Extract[[Player]:[Player]],0),MATCH(FPL_Combined[[#Headers],[Gameweek 11]],FPL_Fixtures_Extract[#Headers],0)),3))</f>
        <v>WAT(A) 0-2</v>
      </c>
      <c r="M295" t="str">
        <f ca="1">IF(RIGHT(FPL_Combined[[#Headers],[Gameweek 12]],2)&lt;$B$622,INDEX(FPL_Results_Extract[Gameweek 12],MATCH($A295,FPL_Results_Extract[[Player]:[Player]],0)),INDEX(Team_Key[[Abbreviation]:[Abbreviation]],MATCH(LEFT(INDEX(FPL_Fixtures_Extract[],MATCH($A295,FPL_Fixtures_Extract[[Player]:[Player]],0),MATCH(FPL_Combined[[#Headers],[Gameweek 12]],FPL_Fixtures_Extract[#Headers],0)),LEN(INDEX(FPL_Fixtures_Extract[],MATCH($A295,FPL_Fixtures_Extract[[Player]:[Player]],0),MATCH(FPL_Combined[[#Headers],[Gameweek 12]],FPL_Fixtures_Extract[#Headers],0)))-4),Team_Key[[Full Name]:[Full Name]],0))&amp;RIGHT(INDEX(FPL_Fixtures_Extract[],MATCH($A295,FPL_Fixtures_Extract[[Player]:[Player]],0),MATCH(FPL_Combined[[#Headers],[Gameweek 12]],FPL_Fixtures_Extract[#Headers],0)),3))</f>
        <v>EVE(H) 1-1</v>
      </c>
      <c r="N295" t="str">
        <f ca="1">IF(RIGHT(FPL_Combined[[#Headers],[Gameweek 13]],2)&lt;$B$622,INDEX(FPL_Results_Extract[Gameweek 13],MATCH($A295,FPL_Results_Extract[[Player]:[Player]],0)),INDEX(Team_Key[[Abbreviation]:[Abbreviation]],MATCH(LEFT(INDEX(FPL_Fixtures_Extract[],MATCH($A295,FPL_Fixtures_Extract[[Player]:[Player]],0),MATCH(FPL_Combined[[#Headers],[Gameweek 13]],FPL_Fixtures_Extract[#Headers],0)),LEN(INDEX(FPL_Fixtures_Extract[],MATCH($A295,FPL_Fixtures_Extract[[Player]:[Player]],0),MATCH(FPL_Combined[[#Headers],[Gameweek 13]],FPL_Fixtures_Extract[#Headers],0)))-4),Team_Key[[Full Name]:[Full Name]],0))&amp;RIGHT(INDEX(FPL_Fixtures_Extract[],MATCH($A295,FPL_Fixtures_Extract[[Player]:[Player]],0),MATCH(FPL_Combined[[#Headers],[Gameweek 13]],FPL_Fixtures_Extract[#Headers],0)),3))</f>
        <v>TOT(A) 1-4</v>
      </c>
      <c r="O295" t="str">
        <f ca="1">IF(RIGHT(FPL_Combined[[#Headers],[Gameweek 14]],2)&lt;$B$622,INDEX(FPL_Results_Extract[Gameweek 14],MATCH($A295,FPL_Results_Extract[[Player]:[Player]],0)),INDEX(Team_Key[[Abbreviation]:[Abbreviation]],MATCH(LEFT(INDEX(FPL_Fixtures_Extract[],MATCH($A295,FPL_Fixtures_Extract[[Player]:[Player]],0),MATCH(FPL_Combined[[#Headers],[Gameweek 14]],FPL_Fixtures_Extract[#Headers],0)),LEN(INDEX(FPL_Fixtures_Extract[],MATCH($A295,FPL_Fixtures_Extract[[Player]:[Player]],0),MATCH(FPL_Combined[[#Headers],[Gameweek 14]],FPL_Fixtures_Extract[#Headers],0)))-4),Team_Key[[Full Name]:[Full Name]],0))&amp;RIGHT(INDEX(FPL_Fixtures_Extract[],MATCH($A295,FPL_Fixtures_Extract[[Player]:[Player]],0),MATCH(FPL_Combined[[#Headers],[Gameweek 14]],FPL_Fixtures_Extract[#Headers],0)),3))</f>
        <v>WBA(H) 1-1</v>
      </c>
      <c r="P295" t="str">
        <f ca="1">IF(RIGHT(FPL_Combined[[#Headers],[Gameweek 15]],2)&lt;$B$622,INDEX(FPL_Results_Extract[Gameweek 15],MATCH($A295,FPL_Results_Extract[[Player]:[Player]],0)),INDEX(Team_Key[[Abbreviation]:[Abbreviation]],MATCH(LEFT(INDEX(FPL_Fixtures_Extract[],MATCH($A295,FPL_Fixtures_Extract[[Player]:[Player]],0),MATCH(FPL_Combined[[#Headers],[Gameweek 15]],FPL_Fixtures_Extract[#Headers],0)),LEN(INDEX(FPL_Fixtures_Extract[],MATCH($A295,FPL_Fixtures_Extract[[Player]:[Player]],0),MATCH(FPL_Combined[[#Headers],[Gameweek 15]],FPL_Fixtures_Extract[#Headers],0)))-4),Team_Key[[Full Name]:[Full Name]],0))&amp;RIGHT(INDEX(FPL_Fixtures_Extract[],MATCH($A295,FPL_Fixtures_Extract[[Player]:[Player]],0),MATCH(FPL_Combined[[#Headers],[Gameweek 15]],FPL_Fixtures_Extract[#Headers],0)),3))</f>
        <v>MUN(A) 0-0</v>
      </c>
      <c r="Q295" t="str">
        <f ca="1">IF(RIGHT(FPL_Combined[[#Headers],[Gameweek 16]],2)&lt;$B$622,INDEX(FPL_Results_Extract[Gameweek 16],MATCH($A295,FPL_Results_Extract[[Player]:[Player]],0)),INDEX(Team_Key[[Abbreviation]:[Abbreviation]],MATCH(LEFT(INDEX(FPL_Fixtures_Extract[],MATCH($A295,FPL_Fixtures_Extract[[Player]:[Player]],0),MATCH(FPL_Combined[[#Headers],[Gameweek 16]],FPL_Fixtures_Extract[#Headers],0)),LEN(INDEX(FPL_Fixtures_Extract[],MATCH($A295,FPL_Fixtures_Extract[[Player]:[Player]],0),MATCH(FPL_Combined[[#Headers],[Gameweek 16]],FPL_Fixtures_Extract[#Headers],0)))-4),Team_Key[[Full Name]:[Full Name]],0))&amp;RIGHT(INDEX(FPL_Fixtures_Extract[],MATCH($A295,FPL_Fixtures_Extract[[Player]:[Player]],0),MATCH(FPL_Combined[[#Headers],[Gameweek 16]],FPL_Fixtures_Extract[#Headers],0)),3))</f>
        <v>STK(H) 0-0</v>
      </c>
      <c r="R295" t="str">
        <f ca="1">IF(RIGHT(FPL_Combined[[#Headers],[Gameweek 17]],2)&lt;$B$622,INDEX(FPL_Results_Extract[Gameweek 17],MATCH($A295,FPL_Results_Extract[[Player]:[Player]],0)),INDEX(Team_Key[[Abbreviation]:[Abbreviation]],MATCH(LEFT(INDEX(FPL_Fixtures_Extract[],MATCH($A295,FPL_Fixtures_Extract[[Player]:[Player]],0),MATCH(FPL_Combined[[#Headers],[Gameweek 17]],FPL_Fixtures_Extract[#Headers],0)),LEN(INDEX(FPL_Fixtures_Extract[],MATCH($A295,FPL_Fixtures_Extract[[Player]:[Player]],0),MATCH(FPL_Combined[[#Headers],[Gameweek 17]],FPL_Fixtures_Extract[#Headers],0)))-4),Team_Key[[Full Name]:[Full Name]],0))&amp;RIGHT(INDEX(FPL_Fixtures_Extract[],MATCH($A295,FPL_Fixtures_Extract[[Player]:[Player]],0),MATCH(FPL_Combined[[#Headers],[Gameweek 17]],FPL_Fixtures_Extract[#Headers],0)),3))</f>
        <v>SWA(A) 0-0</v>
      </c>
      <c r="S295" t="str">
        <f ca="1">IF(RIGHT(FPL_Combined[[#Headers],[Gameweek 18]],2)&lt;$B$622,INDEX(FPL_Results_Extract[Gameweek 18],MATCH($A295,FPL_Results_Extract[[Player]:[Player]],0)),INDEX(Team_Key[[Abbreviation]:[Abbreviation]],MATCH(LEFT(INDEX(FPL_Fixtures_Extract[],MATCH($A295,FPL_Fixtures_Extract[[Player]:[Player]],0),MATCH(FPL_Combined[[#Headers],[Gameweek 18]],FPL_Fixtures_Extract[#Headers],0)),LEN(INDEX(FPL_Fixtures_Extract[],MATCH($A295,FPL_Fixtures_Extract[[Player]:[Player]],0),MATCH(FPL_Combined[[#Headers],[Gameweek 18]],FPL_Fixtures_Extract[#Headers],0)))-4),Team_Key[[Full Name]:[Full Name]],0))&amp;RIGHT(INDEX(FPL_Fixtures_Extract[],MATCH($A295,FPL_Fixtures_Extract[[Player]:[Player]],0),MATCH(FPL_Combined[[#Headers],[Gameweek 18]],FPL_Fixtures_Extract[#Headers],0)),3))</f>
        <v>AVL(A) 1-1</v>
      </c>
      <c r="T295" t="str">
        <f ca="1">IF(RIGHT(FPL_Combined[[#Headers],[Gameweek 19]],2)&lt;$B$622,INDEX(FPL_Results_Extract[Gameweek 19],MATCH($A295,FPL_Results_Extract[[Player]:[Player]],0)),INDEX(Team_Key[[Abbreviation]:[Abbreviation]],MATCH(LEFT(INDEX(FPL_Fixtures_Extract[],MATCH($A295,FPL_Fixtures_Extract[[Player]:[Player]],0),MATCH(FPL_Combined[[#Headers],[Gameweek 19]],FPL_Fixtures_Extract[#Headers],0)),LEN(INDEX(FPL_Fixtures_Extract[],MATCH($A295,FPL_Fixtures_Extract[[Player]:[Player]],0),MATCH(FPL_Combined[[#Headers],[Gameweek 19]],FPL_Fixtures_Extract[#Headers],0)))-4),Team_Key[[Full Name]:[Full Name]],0))&amp;RIGHT(INDEX(FPL_Fixtures_Extract[],MATCH($A295,FPL_Fixtures_Extract[[Player]:[Player]],0),MATCH(FPL_Combined[[#Headers],[Gameweek 19]],FPL_Fixtures_Extract[#Headers],0)),3))</f>
        <v>SOU(H) 2-1</v>
      </c>
      <c r="U295" t="str">
        <f ca="1">IF(RIGHT(FPL_Combined[[#Headers],[Gameweek 20]],2)&lt;$B$622,INDEX(FPL_Results_Extract[Gameweek 20],MATCH($A295,FPL_Results_Extract[[Player]:[Player]],0)),INDEX(Team_Key[[Abbreviation]:[Abbreviation]],MATCH(LEFT(INDEX(FPL_Fixtures_Extract[],MATCH($A295,FPL_Fixtures_Extract[[Player]:[Player]],0),MATCH(FPL_Combined[[#Headers],[Gameweek 20]],FPL_Fixtures_Extract[#Headers],0)),LEN(INDEX(FPL_Fixtures_Extract[],MATCH($A295,FPL_Fixtures_Extract[[Player]:[Player]],0),MATCH(FPL_Combined[[#Headers],[Gameweek 20]],FPL_Fixtures_Extract[#Headers],0)))-4),Team_Key[[Full Name]:[Full Name]],0))&amp;RIGHT(INDEX(FPL_Fixtures_Extract[],MATCH($A295,FPL_Fixtures_Extract[[Player]:[Player]],0),MATCH(FPL_Combined[[#Headers],[Gameweek 20]],FPL_Fixtures_Extract[#Headers],0)),3))</f>
        <v>LIV(H) 2-0</v>
      </c>
      <c r="V295" t="str">
        <f ca="1">IF(RIGHT(FPL_Combined[[#Headers],[Gameweek 21]],2)&lt;$B$622,INDEX(FPL_Results_Extract[Gameweek 21],MATCH($A295,FPL_Results_Extract[[Player]:[Player]],0)),INDEX(Team_Key[[Abbreviation]:[Abbreviation]],MATCH(LEFT(INDEX(FPL_Fixtures_Extract[],MATCH($A295,FPL_Fixtures_Extract[[Player]:[Player]],0),MATCH(FPL_Combined[[#Headers],[Gameweek 21]],FPL_Fixtures_Extract[#Headers],0)),LEN(INDEX(FPL_Fixtures_Extract[],MATCH($A295,FPL_Fixtures_Extract[[Player]:[Player]],0),MATCH(FPL_Combined[[#Headers],[Gameweek 21]],FPL_Fixtures_Extract[#Headers],0)))-4),Team_Key[[Full Name]:[Full Name]],0))&amp;RIGHT(INDEX(FPL_Fixtures_Extract[],MATCH($A295,FPL_Fixtures_Extract[[Player]:[Player]],0),MATCH(FPL_Combined[[#Headers],[Gameweek 21]],FPL_Fixtures_Extract[#Headers],0)),3))</f>
        <v>BOU(A) 3-1</v>
      </c>
      <c r="W295" t="str">
        <f ca="1">IF(RIGHT(FPL_Combined[[#Headers],[Gameweek 22]],2)&lt;$B$622,INDEX(FPL_Results_Extract[Gameweek 22],MATCH($A295,FPL_Results_Extract[[Player]:[Player]],0)),INDEX(Team_Key[[Abbreviation]:[Abbreviation]],MATCH(LEFT(INDEX(FPL_Fixtures_Extract[],MATCH($A295,FPL_Fixtures_Extract[[Player]:[Player]],0),MATCH(FPL_Combined[[#Headers],[Gameweek 22]],FPL_Fixtures_Extract[#Headers],0)),LEN(INDEX(FPL_Fixtures_Extract[],MATCH($A295,FPL_Fixtures_Extract[[Player]:[Player]],0),MATCH(FPL_Combined[[#Headers],[Gameweek 22]],FPL_Fixtures_Extract[#Headers],0)))-4),Team_Key[[Full Name]:[Full Name]],0))&amp;RIGHT(INDEX(FPL_Fixtures_Extract[],MATCH($A295,FPL_Fixtures_Extract[[Player]:[Player]],0),MATCH(FPL_Combined[[#Headers],[Gameweek 22]],FPL_Fixtures_Extract[#Headers],0)),3))</f>
        <v>NEW(A) 1-2</v>
      </c>
      <c r="X295" t="str">
        <f ca="1">IF(RIGHT(FPL_Combined[[#Headers],[Gameweek 23]],2)&lt;$B$622,INDEX(FPL_Results_Extract[Gameweek 23],MATCH($A295,FPL_Results_Extract[[Player]:[Player]],0)),INDEX(Team_Key[[Abbreviation]:[Abbreviation]],MATCH(LEFT(INDEX(FPL_Fixtures_Extract[],MATCH($A295,FPL_Fixtures_Extract[[Player]:[Player]],0),MATCH(FPL_Combined[[#Headers],[Gameweek 23]],FPL_Fixtures_Extract[#Headers],0)),LEN(INDEX(FPL_Fixtures_Extract[],MATCH($A295,FPL_Fixtures_Extract[[Player]:[Player]],0),MATCH(FPL_Combined[[#Headers],[Gameweek 23]],FPL_Fixtures_Extract[#Headers],0)))-4),Team_Key[[Full Name]:[Full Name]],0))&amp;RIGHT(INDEX(FPL_Fixtures_Extract[],MATCH($A295,FPL_Fixtures_Extract[[Player]:[Player]],0),MATCH(FPL_Combined[[#Headers],[Gameweek 23]],FPL_Fixtures_Extract[#Headers],0)),3))</f>
        <v>MCI(H) 2-2</v>
      </c>
      <c r="Y295" t="str">
        <f ca="1">IF(RIGHT(FPL_Combined[[#Headers],[Gameweek 24]],2)&lt;$B$622,INDEX(FPL_Results_Extract[Team],MATCH($A295,FPL_Results_Extract[[Player]:[Player]],0)),INDEX(Team_Key[[Abbreviation]:[Abbreviation]],MATCH(LEFT(INDEX(FPL_Fixtures_Extract[],MATCH($A295,FPL_Fixtures_Extract[[Player]:[Player]],0),MATCH(FPL_Combined[[#Headers],[Gameweek 24]],FPL_Fixtures_Extract[#Headers],0)),LEN(INDEX(FPL_Fixtures_Extract[],MATCH($A295,FPL_Fixtures_Extract[[Player]:[Player]],0),MATCH(FPL_Combined[[#Headers],[Gameweek 24]],FPL_Fixtures_Extract[#Headers],0)))-4),Team_Key[[Full Name]:[Full Name]],0))&amp;RIGHT(INDEX(FPL_Fixtures_Extract[],MATCH($A295,FPL_Fixtures_Extract[[Player]:[Player]],0),MATCH(FPL_Combined[[#Headers],[Gameweek 24]],FPL_Fixtures_Extract[#Headers],0)),3))</f>
        <v>WHU</v>
      </c>
      <c r="Z295" t="str">
        <f ca="1">IF(RIGHT(FPL_Combined[[#Headers],[Gameweek 25]],2)&lt;$B$622,INDEX(FPL_Results_Extract[Player],MATCH($A295,FPL_Results_Extract[[Player]:[Player]],0)),INDEX(Team_Key[[Abbreviation]:[Abbreviation]],MATCH(LEFT(INDEX(FPL_Fixtures_Extract[],MATCH($A295,FPL_Fixtures_Extract[[Player]:[Player]],0),MATCH(FPL_Combined[[#Headers],[Gameweek 25]],FPL_Fixtures_Extract[#Headers],0)),LEN(INDEX(FPL_Fixtures_Extract[],MATCH($A295,FPL_Fixtures_Extract[[Player]:[Player]],0),MATCH(FPL_Combined[[#Headers],[Gameweek 25]],FPL_Fixtures_Extract[#Headers],0)))-4),Team_Key[[Full Name]:[Full Name]],0))&amp;RIGHT(INDEX(FPL_Fixtures_Extract[],MATCH($A295,FPL_Fixtures_Extract[[Player]:[Player]],0),MATCH(FPL_Combined[[#Headers],[Gameweek 25]],FPL_Fixtures_Extract[#Headers],0)),3))</f>
        <v>Jelavic</v>
      </c>
      <c r="AA295" t="str">
        <f ca="1">IF(RIGHT(FPL_Combined[[#Headers],[Gameweek 26]],2)&lt;$B$622,INDEX(FPL_Results_Extract[Gameweek 01],MATCH($A295,FPL_Results_Extract[[Player]:[Player]],0)),INDEX(Team_Key[[Abbreviation]:[Abbreviation]],MATCH(LEFT(INDEX(FPL_Fixtures_Extract[],MATCH($A295,FPL_Fixtures_Extract[[Player]:[Player]],0),MATCH(FPL_Combined[[#Headers],[Gameweek 26]],FPL_Fixtures_Extract[#Headers],0)),LEN(INDEX(FPL_Fixtures_Extract[],MATCH($A295,FPL_Fixtures_Extract[[Player]:[Player]],0),MATCH(FPL_Combined[[#Headers],[Gameweek 26]],FPL_Fixtures_Extract[#Headers],0)))-4),Team_Key[[Full Name]:[Full Name]],0))&amp;RIGHT(INDEX(FPL_Fixtures_Extract[],MATCH($A295,FPL_Fixtures_Extract[[Player]:[Player]],0),MATCH(FPL_Combined[[#Headers],[Gameweek 26]],FPL_Fixtures_Extract[#Headers],0)),3))</f>
        <v>N/A</v>
      </c>
      <c r="AB295" t="str">
        <f ca="1">IF(RIGHT(FPL_Combined[[#Headers],[Gameweek 27]],2)&lt;$B$622,INDEX(FPL_Results_Extract[Gameweek 02],MATCH($A295,FPL_Results_Extract[[Player]:[Player]],0)),INDEX(Team_Key[[Abbreviation]:[Abbreviation]],MATCH(LEFT(INDEX(FPL_Fixtures_Extract[],MATCH($A295,FPL_Fixtures_Extract[[Player]:[Player]],0),MATCH(FPL_Combined[[#Headers],[Gameweek 27]],FPL_Fixtures_Extract[#Headers],0)),LEN(INDEX(FPL_Fixtures_Extract[],MATCH($A295,FPL_Fixtures_Extract[[Player]:[Player]],0),MATCH(FPL_Combined[[#Headers],[Gameweek 27]],FPL_Fixtures_Extract[#Headers],0)))-4),Team_Key[[Full Name]:[Full Name]],0))&amp;RIGHT(INDEX(FPL_Fixtures_Extract[],MATCH($A295,FPL_Fixtures_Extract[[Player]:[Player]],0),MATCH(FPL_Combined[[#Headers],[Gameweek 27]],FPL_Fixtures_Extract[#Headers],0)),3))</f>
        <v>N/A</v>
      </c>
      <c r="AC295" t="str">
        <f ca="1">IF(RIGHT(FPL_Combined[[#Headers],[Gameweek 28]],2)&lt;$B$622,INDEX(FPL_Results_Extract[Gameweek 03],MATCH($A295,FPL_Results_Extract[[Player]:[Player]],0)),INDEX(Team_Key[[Abbreviation]:[Abbreviation]],MATCH(LEFT(INDEX(FPL_Fixtures_Extract[],MATCH($A295,FPL_Fixtures_Extract[[Player]:[Player]],0),MATCH(FPL_Combined[[#Headers],[Gameweek 28]],FPL_Fixtures_Extract[#Headers],0)),LEN(INDEX(FPL_Fixtures_Extract[],MATCH($A295,FPL_Fixtures_Extract[[Player]:[Player]],0),MATCH(FPL_Combined[[#Headers],[Gameweek 28]],FPL_Fixtures_Extract[#Headers],0)))-4),Team_Key[[Full Name]:[Full Name]],0))&amp;RIGHT(INDEX(FPL_Fixtures_Extract[],MATCH($A295,FPL_Fixtures_Extract[[Player]:[Player]],0),MATCH(FPL_Combined[[#Headers],[Gameweek 28]],FPL_Fixtures_Extract[#Headers],0)),3))</f>
        <v>N/A</v>
      </c>
      <c r="AD295" t="str">
        <f ca="1">IF(RIGHT(FPL_Combined[[#Headers],[Gameweek 29]],2)&lt;$B$622,INDEX(FPL_Results_Extract[Gameweek 04],MATCH($A295,FPL_Results_Extract[[Player]:[Player]],0)),INDEX(Team_Key[[Abbreviation]:[Abbreviation]],MATCH(LEFT(INDEX(FPL_Fixtures_Extract[],MATCH($A295,FPL_Fixtures_Extract[[Player]:[Player]],0),MATCH(FPL_Combined[[#Headers],[Gameweek 29]],FPL_Fixtures_Extract[#Headers],0)),LEN(INDEX(FPL_Fixtures_Extract[],MATCH($A295,FPL_Fixtures_Extract[[Player]:[Player]],0),MATCH(FPL_Combined[[#Headers],[Gameweek 29]],FPL_Fixtures_Extract[#Headers],0)))-4),Team_Key[[Full Name]:[Full Name]],0))&amp;RIGHT(INDEX(FPL_Fixtures_Extract[],MATCH($A295,FPL_Fixtures_Extract[[Player]:[Player]],0),MATCH(FPL_Combined[[#Headers],[Gameweek 29]],FPL_Fixtures_Extract[#Headers],0)),3))</f>
        <v>EVE(A)</v>
      </c>
      <c r="AE295" t="e">
        <f ca="1">IF(RIGHT(FPL_Combined[[#Headers],[Gameweek 30]],2)&lt;$B$622,INDEX(FPL_Results_Extract[Gameweek 05],MATCH($A295,FPL_Results_Extract[[Player]:[Player]],0)),INDEX(Team_Key[[Abbreviation]:[Abbreviation]],MATCH(LEFT(INDEX(FPL_Fixtures_Extract[],MATCH($A295,FPL_Fixtures_Extract[[Player]:[Player]],0),MATCH(FPL_Combined[[#Headers],[Gameweek 30]],FPL_Fixtures_Extract[#Headers],0)),LEN(INDEX(FPL_Fixtures_Extract[],MATCH($A295,FPL_Fixtures_Extract[[Player]:[Player]],0),MATCH(FPL_Combined[[#Headers],[Gameweek 30]],FPL_Fixtures_Extract[#Headers],0)))-4),Team_Key[[Full Name]:[Full Name]],0))&amp;RIGHT(INDEX(FPL_Fixtures_Extract[],MATCH($A295,FPL_Fixtures_Extract[[Player]:[Player]],0),MATCH(FPL_Combined[[#Headers],[Gameweek 30]],FPL_Fixtures_Extract[#Headers],0)),3))</f>
        <v>#VALUE!</v>
      </c>
      <c r="AF295" t="str">
        <f ca="1">IF(RIGHT(FPL_Combined[[#Headers],[Gameweek 31]],2)&lt;$B$622,INDEX(FPL_Results_Extract[Gameweek 06],MATCH($A295,FPL_Results_Extract[[Player]:[Player]],0)),INDEX(Team_Key[[Abbreviation]:[Abbreviation]],MATCH(LEFT(INDEX(FPL_Fixtures_Extract[],MATCH($A295,FPL_Fixtures_Extract[[Player]:[Player]],0),MATCH(FPL_Combined[[#Headers],[Gameweek 31]],FPL_Fixtures_Extract[#Headers],0)),LEN(INDEX(FPL_Fixtures_Extract[],MATCH($A295,FPL_Fixtures_Extract[[Player]:[Player]],0),MATCH(FPL_Combined[[#Headers],[Gameweek 31]],FPL_Fixtures_Extract[#Headers],0)))-4),Team_Key[[Full Name]:[Full Name]],0))&amp;RIGHT(INDEX(FPL_Fixtures_Extract[],MATCH($A295,FPL_Fixtures_Extract[[Player]:[Player]],0),MATCH(FPL_Combined[[#Headers],[Gameweek 31]],FPL_Fixtures_Extract[#Headers],0)),3))</f>
        <v>CHE(A)</v>
      </c>
      <c r="AG295" t="str">
        <f ca="1">IF(RIGHT(FPL_Combined[[#Headers],[Gameweek 32]],2)&lt;$B$622,INDEX(FPL_Results_Extract[Gameweek 07],MATCH($A295,FPL_Results_Extract[[Player]:[Player]],0)),INDEX(Team_Key[[Abbreviation]:[Abbreviation]],MATCH(LEFT(INDEX(FPL_Fixtures_Extract[],MATCH($A295,FPL_Fixtures_Extract[[Player]:[Player]],0),MATCH(FPL_Combined[[#Headers],[Gameweek 32]],FPL_Fixtures_Extract[#Headers],0)),LEN(INDEX(FPL_Fixtures_Extract[],MATCH($A295,FPL_Fixtures_Extract[[Player]:[Player]],0),MATCH(FPL_Combined[[#Headers],[Gameweek 32]],FPL_Fixtures_Extract[#Headers],0)))-4),Team_Key[[Full Name]:[Full Name]],0))&amp;RIGHT(INDEX(FPL_Fixtures_Extract[],MATCH($A295,FPL_Fixtures_Extract[[Player]:[Player]],0),MATCH(FPL_Combined[[#Headers],[Gameweek 32]],FPL_Fixtures_Extract[#Headers],0)),3))</f>
        <v>CRY(H)</v>
      </c>
      <c r="AH295" t="str">
        <f ca="1">IF(RIGHT(FPL_Combined[[#Headers],[Gameweek 33]],2)&lt;$B$622,INDEX(FPL_Results_Extract[Gameweek 08],MATCH($A295,FPL_Results_Extract[[Player]:[Player]],0)),INDEX(Team_Key[[Abbreviation]:[Abbreviation]],MATCH(LEFT(INDEX(FPL_Fixtures_Extract[],MATCH($A295,FPL_Fixtures_Extract[[Player]:[Player]],0),MATCH(FPL_Combined[[#Headers],[Gameweek 33]],FPL_Fixtures_Extract[#Headers],0)),LEN(INDEX(FPL_Fixtures_Extract[],MATCH($A295,FPL_Fixtures_Extract[[Player]:[Player]],0),MATCH(FPL_Combined[[#Headers],[Gameweek 33]],FPL_Fixtures_Extract[#Headers],0)))-4),Team_Key[[Full Name]:[Full Name]],0))&amp;RIGHT(INDEX(FPL_Fixtures_Extract[],MATCH($A295,FPL_Fixtures_Extract[[Player]:[Player]],0),MATCH(FPL_Combined[[#Headers],[Gameweek 33]],FPL_Fixtures_Extract[#Headers],0)),3))</f>
        <v>ARS(H)</v>
      </c>
      <c r="AI295" t="str">
        <f ca="1">IF(RIGHT(FPL_Combined[[#Headers],[Gameweek 34]],2)&lt;$B$622,INDEX(FPL_Results_Extract[Gameweek 09],MATCH($A295,FPL_Results_Extract[[Player]:[Player]],0)),INDEX(Team_Key[[Abbreviation]:[Abbreviation]],MATCH(LEFT(INDEX(FPL_Fixtures_Extract[],MATCH($A295,FPL_Fixtures_Extract[[Player]:[Player]],0),MATCH(FPL_Combined[[#Headers],[Gameweek 34]],FPL_Fixtures_Extract[#Headers],0)),LEN(INDEX(FPL_Fixtures_Extract[],MATCH($A295,FPL_Fixtures_Extract[[Player]:[Player]],0),MATCH(FPL_Combined[[#Headers],[Gameweek 34]],FPL_Fixtures_Extract[#Headers],0)))-4),Team_Key[[Full Name]:[Full Name]],0))&amp;RIGHT(INDEX(FPL_Fixtures_Extract[],MATCH($A295,FPL_Fixtures_Extract[[Player]:[Player]],0),MATCH(FPL_Combined[[#Headers],[Gameweek 34]],FPL_Fixtures_Extract[#Headers],0)),3))</f>
        <v>LEI(A)</v>
      </c>
      <c r="AJ295" t="e">
        <f ca="1">IF(RIGHT(FPL_Combined[[#Headers],[Gameweek 35]],2)&lt;$B$622,INDEX(FPL_Results_Extract[Gameweek 10],MATCH($A295,FPL_Results_Extract[[Player]:[Player]],0)),INDEX(Team_Key[[Abbreviation]:[Abbreviation]],MATCH(LEFT(INDEX(FPL_Fixtures_Extract[],MATCH($A295,FPL_Fixtures_Extract[[Player]:[Player]],0),MATCH(FPL_Combined[[#Headers],[Gameweek 35]],FPL_Fixtures_Extract[#Headers],0)),LEN(INDEX(FPL_Fixtures_Extract[],MATCH($A295,FPL_Fixtures_Extract[[Player]:[Player]],0),MATCH(FPL_Combined[[#Headers],[Gameweek 35]],FPL_Fixtures_Extract[#Headers],0)))-4),Team_Key[[Full Name]:[Full Name]],0))&amp;RIGHT(INDEX(FPL_Fixtures_Extract[],MATCH($A295,FPL_Fixtures_Extract[[Player]:[Player]],0),MATCH(FPL_Combined[[#Headers],[Gameweek 35]],FPL_Fixtures_Extract[#Headers],0)),3))</f>
        <v>#VALUE!</v>
      </c>
      <c r="AK295" t="str">
        <f ca="1">IF(RIGHT(FPL_Combined[[#Headers],[Gameweek 36]],2)&lt;$B$622,INDEX(FPL_Results_Extract[Gameweek 11],MATCH($A295,FPL_Results_Extract[[Player]:[Player]],0)),INDEX(Team_Key[[Abbreviation]:[Abbreviation]],MATCH(LEFT(INDEX(FPL_Fixtures_Extract[],MATCH($A295,FPL_Fixtures_Extract[[Player]:[Player]],0),MATCH(FPL_Combined[[#Headers],[Gameweek 36]],FPL_Fixtures_Extract[#Headers],0)),LEN(INDEX(FPL_Fixtures_Extract[],MATCH($A295,FPL_Fixtures_Extract[[Player]:[Player]],0),MATCH(FPL_Combined[[#Headers],[Gameweek 36]],FPL_Fixtures_Extract[#Headers],0)))-4),Team_Key[[Full Name]:[Full Name]],0))&amp;RIGHT(INDEX(FPL_Fixtures_Extract[],MATCH($A295,FPL_Fixtures_Extract[[Player]:[Player]],0),MATCH(FPL_Combined[[#Headers],[Gameweek 36]],FPL_Fixtures_Extract[#Headers],0)),3))</f>
        <v>WBA(A)</v>
      </c>
      <c r="AL295" t="str">
        <f ca="1">IF(RIGHT(FPL_Combined[[#Headers],[Gameweek 37]],2)&lt;$B$622,INDEX(FPL_Results_Extract[Gameweek 12],MATCH($A295,FPL_Results_Extract[[Player]:[Player]],0)),INDEX(Team_Key[[Abbreviation]:[Abbreviation]],MATCH(LEFT(INDEX(FPL_Fixtures_Extract[],MATCH($A295,FPL_Fixtures_Extract[[Player]:[Player]],0),MATCH(FPL_Combined[[#Headers],[Gameweek 37]],FPL_Fixtures_Extract[#Headers],0)),LEN(INDEX(FPL_Fixtures_Extract[],MATCH($A295,FPL_Fixtures_Extract[[Player]:[Player]],0),MATCH(FPL_Combined[[#Headers],[Gameweek 37]],FPL_Fixtures_Extract[#Headers],0)))-4),Team_Key[[Full Name]:[Full Name]],0))&amp;RIGHT(INDEX(FPL_Fixtures_Extract[],MATCH($A295,FPL_Fixtures_Extract[[Player]:[Player]],0),MATCH(FPL_Combined[[#Headers],[Gameweek 37]],FPL_Fixtures_Extract[#Headers],0)),3))</f>
        <v>SWA(H)</v>
      </c>
      <c r="AM295" t="str">
        <f ca="1">IF(RIGHT(FPL_Combined[[#Headers],[Gameweek 38]],2)&lt;$B$622,INDEX(FPL_Results_Extract[Gameweek 13],MATCH($A295,FPL_Results_Extract[[Player]:[Player]],0)),INDEX(Team_Key[[Abbreviation]:[Abbreviation]],MATCH(LEFT(INDEX(FPL_Fixtures_Extract[],MATCH($A295,FPL_Fixtures_Extract[[Player]:[Player]],0),MATCH(FPL_Combined[[#Headers],[Gameweek 38]],FPL_Fixtures_Extract[#Headers],0)),LEN(INDEX(FPL_Fixtures_Extract[],MATCH($A295,FPL_Fixtures_Extract[[Player]:[Player]],0),MATCH(FPL_Combined[[#Headers],[Gameweek 38]],FPL_Fixtures_Extract[#Headers],0)))-4),Team_Key[[Full Name]:[Full Name]],0))&amp;RIGHT(INDEX(FPL_Fixtures_Extract[],MATCH($A295,FPL_Fixtures_Extract[[Player]:[Player]],0),MATCH(FPL_Combined[[#Headers],[Gameweek 38]],FPL_Fixtures_Extract[#Headers],0)),3))</f>
        <v>STK(A)</v>
      </c>
    </row>
    <row r="296" spans="1:39" x14ac:dyDescent="0.45">
      <c r="A296" t="s">
        <v>627</v>
      </c>
      <c r="B296" t="str">
        <f ca="1">IF(RIGHT(FPL_Combined[[#Headers],[Gameweek 01]],2)&lt;$B$622,INDEX(FPL_Results_Extract[Gameweek 01],MATCH($A296,FPL_Results_Extract[[Player]:[Player]],0)),INDEX(Team_Key[[Abbreviation]:[Abbreviation]],MATCH(LEFT(INDEX(FPL_Fixtures_Extract[],MATCH($A296,FPL_Fixtures_Extract[[Player]:[Player]],0),MATCH(FPL_Combined[[#Headers],[Gameweek 01]],FPL_Fixtures_Extract[#Headers],0)),LEN(INDEX(FPL_Fixtures_Extract[],MATCH($A296,FPL_Fixtures_Extract[[Player]:[Player]],0),MATCH(FPL_Combined[[#Headers],[Gameweek 01]],FPL_Fixtures_Extract[#Headers],0)))-4),Team_Key[[Full Name]:[Full Name]],0))&amp;RIGHT(INDEX(FPL_Fixtures_Extract[],MATCH($A296,FPL_Fixtures_Extract[[Player]:[Player]],0),MATCH(FPL_Combined[[#Headers],[Gameweek 01]],FPL_Fixtures_Extract[#Headers],0)),3))</f>
        <v>ARS(A) 2-0</v>
      </c>
      <c r="C296" t="str">
        <f ca="1">IF(RIGHT(FPL_Combined[[#Headers],[Gameweek 02]],2)&lt;$B$622,INDEX(FPL_Results_Extract[Gameweek 02],MATCH($A296,FPL_Results_Extract[[Player]:[Player]],0)),INDEX(Team_Key[[Abbreviation]:[Abbreviation]],MATCH(LEFT(INDEX(FPL_Fixtures_Extract[],MATCH($A296,FPL_Fixtures_Extract[[Player]:[Player]],0),MATCH(FPL_Combined[[#Headers],[Gameweek 02]],FPL_Fixtures_Extract[#Headers],0)),LEN(INDEX(FPL_Fixtures_Extract[],MATCH($A296,FPL_Fixtures_Extract[[Player]:[Player]],0),MATCH(FPL_Combined[[#Headers],[Gameweek 02]],FPL_Fixtures_Extract[#Headers],0)))-4),Team_Key[[Full Name]:[Full Name]],0))&amp;RIGHT(INDEX(FPL_Fixtures_Extract[],MATCH($A296,FPL_Fixtures_Extract[[Player]:[Player]],0),MATCH(FPL_Combined[[#Headers],[Gameweek 02]],FPL_Fixtures_Extract[#Headers],0)),3))</f>
        <v>LEI(H) 1-2</v>
      </c>
      <c r="D296" t="str">
        <f ca="1">IF(RIGHT(FPL_Combined[[#Headers],[Gameweek 03]],2)&lt;$B$622,INDEX(FPL_Results_Extract[Gameweek 03],MATCH($A296,FPL_Results_Extract[[Player]:[Player]],0)),INDEX(Team_Key[[Abbreviation]:[Abbreviation]],MATCH(LEFT(INDEX(FPL_Fixtures_Extract[],MATCH($A296,FPL_Fixtures_Extract[[Player]:[Player]],0),MATCH(FPL_Combined[[#Headers],[Gameweek 03]],FPL_Fixtures_Extract[#Headers],0)),LEN(INDEX(FPL_Fixtures_Extract[],MATCH($A296,FPL_Fixtures_Extract[[Player]:[Player]],0),MATCH(FPL_Combined[[#Headers],[Gameweek 03]],FPL_Fixtures_Extract[#Headers],0)))-4),Team_Key[[Full Name]:[Full Name]],0))&amp;RIGHT(INDEX(FPL_Fixtures_Extract[],MATCH($A296,FPL_Fixtures_Extract[[Player]:[Player]],0),MATCH(FPL_Combined[[#Headers],[Gameweek 03]],FPL_Fixtures_Extract[#Headers],0)),3))</f>
        <v>BOU(H) 3-4</v>
      </c>
      <c r="E296" t="str">
        <f ca="1">IF(RIGHT(FPL_Combined[[#Headers],[Gameweek 04]],2)&lt;$B$622,INDEX(FPL_Results_Extract[Gameweek 04],MATCH($A296,FPL_Results_Extract[[Player]:[Player]],0)),INDEX(Team_Key[[Abbreviation]:[Abbreviation]],MATCH(LEFT(INDEX(FPL_Fixtures_Extract[],MATCH($A296,FPL_Fixtures_Extract[[Player]:[Player]],0),MATCH(FPL_Combined[[#Headers],[Gameweek 04]],FPL_Fixtures_Extract[#Headers],0)),LEN(INDEX(FPL_Fixtures_Extract[],MATCH($A296,FPL_Fixtures_Extract[[Player]:[Player]],0),MATCH(FPL_Combined[[#Headers],[Gameweek 04]],FPL_Fixtures_Extract[#Headers],0)))-4),Team_Key[[Full Name]:[Full Name]],0))&amp;RIGHT(INDEX(FPL_Fixtures_Extract[],MATCH($A296,FPL_Fixtures_Extract[[Player]:[Player]],0),MATCH(FPL_Combined[[#Headers],[Gameweek 04]],FPL_Fixtures_Extract[#Headers],0)),3))</f>
        <v>LIV(A) 3-0</v>
      </c>
      <c r="F296" t="str">
        <f ca="1">IF(RIGHT(FPL_Combined[[#Headers],[Gameweek 05]],2)&lt;$B$622,INDEX(FPL_Results_Extract[Gameweek 05],MATCH($A296,FPL_Results_Extract[[Player]:[Player]],0)),INDEX(Team_Key[[Abbreviation]:[Abbreviation]],MATCH(LEFT(INDEX(FPL_Fixtures_Extract[],MATCH($A296,FPL_Fixtures_Extract[[Player]:[Player]],0),MATCH(FPL_Combined[[#Headers],[Gameweek 05]],FPL_Fixtures_Extract[#Headers],0)),LEN(INDEX(FPL_Fixtures_Extract[],MATCH($A296,FPL_Fixtures_Extract[[Player]:[Player]],0),MATCH(FPL_Combined[[#Headers],[Gameweek 05]],FPL_Fixtures_Extract[#Headers],0)))-4),Team_Key[[Full Name]:[Full Name]],0))&amp;RIGHT(INDEX(FPL_Fixtures_Extract[],MATCH($A296,FPL_Fixtures_Extract[[Player]:[Player]],0),MATCH(FPL_Combined[[#Headers],[Gameweek 05]],FPL_Fixtures_Extract[#Headers],0)),3))</f>
        <v>NEW(H) 2-0</v>
      </c>
      <c r="G296" t="str">
        <f ca="1">IF(RIGHT(FPL_Combined[[#Headers],[Gameweek 06]],2)&lt;$B$622,INDEX(FPL_Results_Extract[Gameweek 06],MATCH($A296,FPL_Results_Extract[[Player]:[Player]],0)),INDEX(Team_Key[[Abbreviation]:[Abbreviation]],MATCH(LEFT(INDEX(FPL_Fixtures_Extract[],MATCH($A296,FPL_Fixtures_Extract[[Player]:[Player]],0),MATCH(FPL_Combined[[#Headers],[Gameweek 06]],FPL_Fixtures_Extract[#Headers],0)),LEN(INDEX(FPL_Fixtures_Extract[],MATCH($A296,FPL_Fixtures_Extract[[Player]:[Player]],0),MATCH(FPL_Combined[[#Headers],[Gameweek 06]],FPL_Fixtures_Extract[#Headers],0)))-4),Team_Key[[Full Name]:[Full Name]],0))&amp;RIGHT(INDEX(FPL_Fixtures_Extract[],MATCH($A296,FPL_Fixtures_Extract[[Player]:[Player]],0),MATCH(FPL_Combined[[#Headers],[Gameweek 06]],FPL_Fixtures_Extract[#Headers],0)),3))</f>
        <v>MCI(A) 2-1</v>
      </c>
      <c r="H296" t="str">
        <f ca="1">IF(RIGHT(FPL_Combined[[#Headers],[Gameweek 07]],2)&lt;$B$622,INDEX(FPL_Results_Extract[Gameweek 07],MATCH($A296,FPL_Results_Extract[[Player]:[Player]],0)),INDEX(Team_Key[[Abbreviation]:[Abbreviation]],MATCH(LEFT(INDEX(FPL_Fixtures_Extract[],MATCH($A296,FPL_Fixtures_Extract[[Player]:[Player]],0),MATCH(FPL_Combined[[#Headers],[Gameweek 07]],FPL_Fixtures_Extract[#Headers],0)),LEN(INDEX(FPL_Fixtures_Extract[],MATCH($A296,FPL_Fixtures_Extract[[Player]:[Player]],0),MATCH(FPL_Combined[[#Headers],[Gameweek 07]],FPL_Fixtures_Extract[#Headers],0)))-4),Team_Key[[Full Name]:[Full Name]],0))&amp;RIGHT(INDEX(FPL_Fixtures_Extract[],MATCH($A296,FPL_Fixtures_Extract[[Player]:[Player]],0),MATCH(FPL_Combined[[#Headers],[Gameweek 07]],FPL_Fixtures_Extract[#Headers],0)),3))</f>
        <v>NOR(H) 2-2</v>
      </c>
      <c r="I296" t="str">
        <f ca="1">IF(RIGHT(FPL_Combined[[#Headers],[Gameweek 08]],2)&lt;$B$622,INDEX(FPL_Results_Extract[Gameweek 08],MATCH($A296,FPL_Results_Extract[[Player]:[Player]],0)),INDEX(Team_Key[[Abbreviation]:[Abbreviation]],MATCH(LEFT(INDEX(FPL_Fixtures_Extract[],MATCH($A296,FPL_Fixtures_Extract[[Player]:[Player]],0),MATCH(FPL_Combined[[#Headers],[Gameweek 08]],FPL_Fixtures_Extract[#Headers],0)),LEN(INDEX(FPL_Fixtures_Extract[],MATCH($A296,FPL_Fixtures_Extract[[Player]:[Player]],0),MATCH(FPL_Combined[[#Headers],[Gameweek 08]],FPL_Fixtures_Extract[#Headers],0)))-4),Team_Key[[Full Name]:[Full Name]],0))&amp;RIGHT(INDEX(FPL_Fixtures_Extract[],MATCH($A296,FPL_Fixtures_Extract[[Player]:[Player]],0),MATCH(FPL_Combined[[#Headers],[Gameweek 08]],FPL_Fixtures_Extract[#Headers],0)),3))</f>
        <v>SUN(A) 2-2</v>
      </c>
      <c r="J296" t="str">
        <f ca="1">IF(RIGHT(FPL_Combined[[#Headers],[Gameweek 09]],2)&lt;$B$622,INDEX(FPL_Results_Extract[Gameweek 09],MATCH($A296,FPL_Results_Extract[[Player]:[Player]],0)),INDEX(Team_Key[[Abbreviation]:[Abbreviation]],MATCH(LEFT(INDEX(FPL_Fixtures_Extract[],MATCH($A296,FPL_Fixtures_Extract[[Player]:[Player]],0),MATCH(FPL_Combined[[#Headers],[Gameweek 09]],FPL_Fixtures_Extract[#Headers],0)),LEN(INDEX(FPL_Fixtures_Extract[],MATCH($A296,FPL_Fixtures_Extract[[Player]:[Player]],0),MATCH(FPL_Combined[[#Headers],[Gameweek 09]],FPL_Fixtures_Extract[#Headers],0)))-4),Team_Key[[Full Name]:[Full Name]],0))&amp;RIGHT(INDEX(FPL_Fixtures_Extract[],MATCH($A296,FPL_Fixtures_Extract[[Player]:[Player]],0),MATCH(FPL_Combined[[#Headers],[Gameweek 09]],FPL_Fixtures_Extract[#Headers],0)),3))</f>
        <v>CRY(A) 3-1</v>
      </c>
      <c r="K296" t="str">
        <f ca="1">IF(RIGHT(FPL_Combined[[#Headers],[Gameweek 10]],2)&lt;$B$622,INDEX(FPL_Results_Extract[Gameweek 10],MATCH($A296,FPL_Results_Extract[[Player]:[Player]],0)),INDEX(Team_Key[[Abbreviation]:[Abbreviation]],MATCH(LEFT(INDEX(FPL_Fixtures_Extract[],MATCH($A296,FPL_Fixtures_Extract[[Player]:[Player]],0),MATCH(FPL_Combined[[#Headers],[Gameweek 10]],FPL_Fixtures_Extract[#Headers],0)),LEN(INDEX(FPL_Fixtures_Extract[],MATCH($A296,FPL_Fixtures_Extract[[Player]:[Player]],0),MATCH(FPL_Combined[[#Headers],[Gameweek 10]],FPL_Fixtures_Extract[#Headers],0)))-4),Team_Key[[Full Name]:[Full Name]],0))&amp;RIGHT(INDEX(FPL_Fixtures_Extract[],MATCH($A296,FPL_Fixtures_Extract[[Player]:[Player]],0),MATCH(FPL_Combined[[#Headers],[Gameweek 10]],FPL_Fixtures_Extract[#Headers],0)),3))</f>
        <v>CHE(H) 2-1</v>
      </c>
      <c r="L296" t="str">
        <f ca="1">IF(RIGHT(FPL_Combined[[#Headers],[Gameweek 11]],2)&lt;$B$622,INDEX(FPL_Results_Extract[Gameweek 11],MATCH($A296,FPL_Results_Extract[[Player]:[Player]],0)),INDEX(Team_Key[[Abbreviation]:[Abbreviation]],MATCH(LEFT(INDEX(FPL_Fixtures_Extract[],MATCH($A296,FPL_Fixtures_Extract[[Player]:[Player]],0),MATCH(FPL_Combined[[#Headers],[Gameweek 11]],FPL_Fixtures_Extract[#Headers],0)),LEN(INDEX(FPL_Fixtures_Extract[],MATCH($A296,FPL_Fixtures_Extract[[Player]:[Player]],0),MATCH(FPL_Combined[[#Headers],[Gameweek 11]],FPL_Fixtures_Extract[#Headers],0)))-4),Team_Key[[Full Name]:[Full Name]],0))&amp;RIGHT(INDEX(FPL_Fixtures_Extract[],MATCH($A296,FPL_Fixtures_Extract[[Player]:[Player]],0),MATCH(FPL_Combined[[#Headers],[Gameweek 11]],FPL_Fixtures_Extract[#Headers],0)),3))</f>
        <v>WAT(A) 0-2</v>
      </c>
      <c r="M296" t="str">
        <f ca="1">IF(RIGHT(FPL_Combined[[#Headers],[Gameweek 12]],2)&lt;$B$622,INDEX(FPL_Results_Extract[Gameweek 12],MATCH($A296,FPL_Results_Extract[[Player]:[Player]],0)),INDEX(Team_Key[[Abbreviation]:[Abbreviation]],MATCH(LEFT(INDEX(FPL_Fixtures_Extract[],MATCH($A296,FPL_Fixtures_Extract[[Player]:[Player]],0),MATCH(FPL_Combined[[#Headers],[Gameweek 12]],FPL_Fixtures_Extract[#Headers],0)),LEN(INDEX(FPL_Fixtures_Extract[],MATCH($A296,FPL_Fixtures_Extract[[Player]:[Player]],0),MATCH(FPL_Combined[[#Headers],[Gameweek 12]],FPL_Fixtures_Extract[#Headers],0)))-4),Team_Key[[Full Name]:[Full Name]],0))&amp;RIGHT(INDEX(FPL_Fixtures_Extract[],MATCH($A296,FPL_Fixtures_Extract[[Player]:[Player]],0),MATCH(FPL_Combined[[#Headers],[Gameweek 12]],FPL_Fixtures_Extract[#Headers],0)),3))</f>
        <v>EVE(H) 1-1</v>
      </c>
      <c r="N296" t="str">
        <f ca="1">IF(RIGHT(FPL_Combined[[#Headers],[Gameweek 13]],2)&lt;$B$622,INDEX(FPL_Results_Extract[Gameweek 13],MATCH($A296,FPL_Results_Extract[[Player]:[Player]],0)),INDEX(Team_Key[[Abbreviation]:[Abbreviation]],MATCH(LEFT(INDEX(FPL_Fixtures_Extract[],MATCH($A296,FPL_Fixtures_Extract[[Player]:[Player]],0),MATCH(FPL_Combined[[#Headers],[Gameweek 13]],FPL_Fixtures_Extract[#Headers],0)),LEN(INDEX(FPL_Fixtures_Extract[],MATCH($A296,FPL_Fixtures_Extract[[Player]:[Player]],0),MATCH(FPL_Combined[[#Headers],[Gameweek 13]],FPL_Fixtures_Extract[#Headers],0)))-4),Team_Key[[Full Name]:[Full Name]],0))&amp;RIGHT(INDEX(FPL_Fixtures_Extract[],MATCH($A296,FPL_Fixtures_Extract[[Player]:[Player]],0),MATCH(FPL_Combined[[#Headers],[Gameweek 13]],FPL_Fixtures_Extract[#Headers],0)),3))</f>
        <v>TOT(A) 1-4</v>
      </c>
      <c r="O296" t="str">
        <f ca="1">IF(RIGHT(FPL_Combined[[#Headers],[Gameweek 14]],2)&lt;$B$622,INDEX(FPL_Results_Extract[Gameweek 14],MATCH($A296,FPL_Results_Extract[[Player]:[Player]],0)),INDEX(Team_Key[[Abbreviation]:[Abbreviation]],MATCH(LEFT(INDEX(FPL_Fixtures_Extract[],MATCH($A296,FPL_Fixtures_Extract[[Player]:[Player]],0),MATCH(FPL_Combined[[#Headers],[Gameweek 14]],FPL_Fixtures_Extract[#Headers],0)),LEN(INDEX(FPL_Fixtures_Extract[],MATCH($A296,FPL_Fixtures_Extract[[Player]:[Player]],0),MATCH(FPL_Combined[[#Headers],[Gameweek 14]],FPL_Fixtures_Extract[#Headers],0)))-4),Team_Key[[Full Name]:[Full Name]],0))&amp;RIGHT(INDEX(FPL_Fixtures_Extract[],MATCH($A296,FPL_Fixtures_Extract[[Player]:[Player]],0),MATCH(FPL_Combined[[#Headers],[Gameweek 14]],FPL_Fixtures_Extract[#Headers],0)),3))</f>
        <v>WBA(H) 1-1</v>
      </c>
      <c r="P296" t="str">
        <f ca="1">IF(RIGHT(FPL_Combined[[#Headers],[Gameweek 15]],2)&lt;$B$622,INDEX(FPL_Results_Extract[Gameweek 15],MATCH($A296,FPL_Results_Extract[[Player]:[Player]],0)),INDEX(Team_Key[[Abbreviation]:[Abbreviation]],MATCH(LEFT(INDEX(FPL_Fixtures_Extract[],MATCH($A296,FPL_Fixtures_Extract[[Player]:[Player]],0),MATCH(FPL_Combined[[#Headers],[Gameweek 15]],FPL_Fixtures_Extract[#Headers],0)),LEN(INDEX(FPL_Fixtures_Extract[],MATCH($A296,FPL_Fixtures_Extract[[Player]:[Player]],0),MATCH(FPL_Combined[[#Headers],[Gameweek 15]],FPL_Fixtures_Extract[#Headers],0)))-4),Team_Key[[Full Name]:[Full Name]],0))&amp;RIGHT(INDEX(FPL_Fixtures_Extract[],MATCH($A296,FPL_Fixtures_Extract[[Player]:[Player]],0),MATCH(FPL_Combined[[#Headers],[Gameweek 15]],FPL_Fixtures_Extract[#Headers],0)),3))</f>
        <v>MUN(A) 0-0</v>
      </c>
      <c r="Q296" t="str">
        <f ca="1">IF(RIGHT(FPL_Combined[[#Headers],[Gameweek 16]],2)&lt;$B$622,INDEX(FPL_Results_Extract[Gameweek 16],MATCH($A296,FPL_Results_Extract[[Player]:[Player]],0)),INDEX(Team_Key[[Abbreviation]:[Abbreviation]],MATCH(LEFT(INDEX(FPL_Fixtures_Extract[],MATCH($A296,FPL_Fixtures_Extract[[Player]:[Player]],0),MATCH(FPL_Combined[[#Headers],[Gameweek 16]],FPL_Fixtures_Extract[#Headers],0)),LEN(INDEX(FPL_Fixtures_Extract[],MATCH($A296,FPL_Fixtures_Extract[[Player]:[Player]],0),MATCH(FPL_Combined[[#Headers],[Gameweek 16]],FPL_Fixtures_Extract[#Headers],0)))-4),Team_Key[[Full Name]:[Full Name]],0))&amp;RIGHT(INDEX(FPL_Fixtures_Extract[],MATCH($A296,FPL_Fixtures_Extract[[Player]:[Player]],0),MATCH(FPL_Combined[[#Headers],[Gameweek 16]],FPL_Fixtures_Extract[#Headers],0)),3))</f>
        <v>STK(H) 0-0</v>
      </c>
      <c r="R296" t="str">
        <f ca="1">IF(RIGHT(FPL_Combined[[#Headers],[Gameweek 17]],2)&lt;$B$622,INDEX(FPL_Results_Extract[Gameweek 17],MATCH($A296,FPL_Results_Extract[[Player]:[Player]],0)),INDEX(Team_Key[[Abbreviation]:[Abbreviation]],MATCH(LEFT(INDEX(FPL_Fixtures_Extract[],MATCH($A296,FPL_Fixtures_Extract[[Player]:[Player]],0),MATCH(FPL_Combined[[#Headers],[Gameweek 17]],FPL_Fixtures_Extract[#Headers],0)),LEN(INDEX(FPL_Fixtures_Extract[],MATCH($A296,FPL_Fixtures_Extract[[Player]:[Player]],0),MATCH(FPL_Combined[[#Headers],[Gameweek 17]],FPL_Fixtures_Extract[#Headers],0)))-4),Team_Key[[Full Name]:[Full Name]],0))&amp;RIGHT(INDEX(FPL_Fixtures_Extract[],MATCH($A296,FPL_Fixtures_Extract[[Player]:[Player]],0),MATCH(FPL_Combined[[#Headers],[Gameweek 17]],FPL_Fixtures_Extract[#Headers],0)),3))</f>
        <v>SWA(A) 0-0</v>
      </c>
      <c r="S296" t="str">
        <f ca="1">IF(RIGHT(FPL_Combined[[#Headers],[Gameweek 18]],2)&lt;$B$622,INDEX(FPL_Results_Extract[Gameweek 18],MATCH($A296,FPL_Results_Extract[[Player]:[Player]],0)),INDEX(Team_Key[[Abbreviation]:[Abbreviation]],MATCH(LEFT(INDEX(FPL_Fixtures_Extract[],MATCH($A296,FPL_Fixtures_Extract[[Player]:[Player]],0),MATCH(FPL_Combined[[#Headers],[Gameweek 18]],FPL_Fixtures_Extract[#Headers],0)),LEN(INDEX(FPL_Fixtures_Extract[],MATCH($A296,FPL_Fixtures_Extract[[Player]:[Player]],0),MATCH(FPL_Combined[[#Headers],[Gameweek 18]],FPL_Fixtures_Extract[#Headers],0)))-4),Team_Key[[Full Name]:[Full Name]],0))&amp;RIGHT(INDEX(FPL_Fixtures_Extract[],MATCH($A296,FPL_Fixtures_Extract[[Player]:[Player]],0),MATCH(FPL_Combined[[#Headers],[Gameweek 18]],FPL_Fixtures_Extract[#Headers],0)),3))</f>
        <v>AVL(A) 1-1</v>
      </c>
      <c r="T296" t="str">
        <f ca="1">IF(RIGHT(FPL_Combined[[#Headers],[Gameweek 19]],2)&lt;$B$622,INDEX(FPL_Results_Extract[Gameweek 19],MATCH($A296,FPL_Results_Extract[[Player]:[Player]],0)),INDEX(Team_Key[[Abbreviation]:[Abbreviation]],MATCH(LEFT(INDEX(FPL_Fixtures_Extract[],MATCH($A296,FPL_Fixtures_Extract[[Player]:[Player]],0),MATCH(FPL_Combined[[#Headers],[Gameweek 19]],FPL_Fixtures_Extract[#Headers],0)),LEN(INDEX(FPL_Fixtures_Extract[],MATCH($A296,FPL_Fixtures_Extract[[Player]:[Player]],0),MATCH(FPL_Combined[[#Headers],[Gameweek 19]],FPL_Fixtures_Extract[#Headers],0)))-4),Team_Key[[Full Name]:[Full Name]],0))&amp;RIGHT(INDEX(FPL_Fixtures_Extract[],MATCH($A296,FPL_Fixtures_Extract[[Player]:[Player]],0),MATCH(FPL_Combined[[#Headers],[Gameweek 19]],FPL_Fixtures_Extract[#Headers],0)),3))</f>
        <v>SOU(H) 2-1</v>
      </c>
      <c r="U296" t="str">
        <f ca="1">IF(RIGHT(FPL_Combined[[#Headers],[Gameweek 20]],2)&lt;$B$622,INDEX(FPL_Results_Extract[Gameweek 20],MATCH($A296,FPL_Results_Extract[[Player]:[Player]],0)),INDEX(Team_Key[[Abbreviation]:[Abbreviation]],MATCH(LEFT(INDEX(FPL_Fixtures_Extract[],MATCH($A296,FPL_Fixtures_Extract[[Player]:[Player]],0),MATCH(FPL_Combined[[#Headers],[Gameweek 20]],FPL_Fixtures_Extract[#Headers],0)),LEN(INDEX(FPL_Fixtures_Extract[],MATCH($A296,FPL_Fixtures_Extract[[Player]:[Player]],0),MATCH(FPL_Combined[[#Headers],[Gameweek 20]],FPL_Fixtures_Extract[#Headers],0)))-4),Team_Key[[Full Name]:[Full Name]],0))&amp;RIGHT(INDEX(FPL_Fixtures_Extract[],MATCH($A296,FPL_Fixtures_Extract[[Player]:[Player]],0),MATCH(FPL_Combined[[#Headers],[Gameweek 20]],FPL_Fixtures_Extract[#Headers],0)),3))</f>
        <v>LIV(H) 2-0</v>
      </c>
      <c r="V296" t="str">
        <f ca="1">IF(RIGHT(FPL_Combined[[#Headers],[Gameweek 21]],2)&lt;$B$622,INDEX(FPL_Results_Extract[Gameweek 21],MATCH($A296,FPL_Results_Extract[[Player]:[Player]],0)),INDEX(Team_Key[[Abbreviation]:[Abbreviation]],MATCH(LEFT(INDEX(FPL_Fixtures_Extract[],MATCH($A296,FPL_Fixtures_Extract[[Player]:[Player]],0),MATCH(FPL_Combined[[#Headers],[Gameweek 21]],FPL_Fixtures_Extract[#Headers],0)),LEN(INDEX(FPL_Fixtures_Extract[],MATCH($A296,FPL_Fixtures_Extract[[Player]:[Player]],0),MATCH(FPL_Combined[[#Headers],[Gameweek 21]],FPL_Fixtures_Extract[#Headers],0)))-4),Team_Key[[Full Name]:[Full Name]],0))&amp;RIGHT(INDEX(FPL_Fixtures_Extract[],MATCH($A296,FPL_Fixtures_Extract[[Player]:[Player]],0),MATCH(FPL_Combined[[#Headers],[Gameweek 21]],FPL_Fixtures_Extract[#Headers],0)),3))</f>
        <v>BOU(A) 3-1</v>
      </c>
      <c r="W296" t="str">
        <f ca="1">IF(RIGHT(FPL_Combined[[#Headers],[Gameweek 22]],2)&lt;$B$622,INDEX(FPL_Results_Extract[Gameweek 22],MATCH($A296,FPL_Results_Extract[[Player]:[Player]],0)),INDEX(Team_Key[[Abbreviation]:[Abbreviation]],MATCH(LEFT(INDEX(FPL_Fixtures_Extract[],MATCH($A296,FPL_Fixtures_Extract[[Player]:[Player]],0),MATCH(FPL_Combined[[#Headers],[Gameweek 22]],FPL_Fixtures_Extract[#Headers],0)),LEN(INDEX(FPL_Fixtures_Extract[],MATCH($A296,FPL_Fixtures_Extract[[Player]:[Player]],0),MATCH(FPL_Combined[[#Headers],[Gameweek 22]],FPL_Fixtures_Extract[#Headers],0)))-4),Team_Key[[Full Name]:[Full Name]],0))&amp;RIGHT(INDEX(FPL_Fixtures_Extract[],MATCH($A296,FPL_Fixtures_Extract[[Player]:[Player]],0),MATCH(FPL_Combined[[#Headers],[Gameweek 22]],FPL_Fixtures_Extract[#Headers],0)),3))</f>
        <v>NEW(A) 1-2</v>
      </c>
      <c r="X296" t="str">
        <f ca="1">IF(RIGHT(FPL_Combined[[#Headers],[Gameweek 23]],2)&lt;$B$622,INDEX(FPL_Results_Extract[Gameweek 23],MATCH($A296,FPL_Results_Extract[[Player]:[Player]],0)),INDEX(Team_Key[[Abbreviation]:[Abbreviation]],MATCH(LEFT(INDEX(FPL_Fixtures_Extract[],MATCH($A296,FPL_Fixtures_Extract[[Player]:[Player]],0),MATCH(FPL_Combined[[#Headers],[Gameweek 23]],FPL_Fixtures_Extract[#Headers],0)),LEN(INDEX(FPL_Fixtures_Extract[],MATCH($A296,FPL_Fixtures_Extract[[Player]:[Player]],0),MATCH(FPL_Combined[[#Headers],[Gameweek 23]],FPL_Fixtures_Extract[#Headers],0)))-4),Team_Key[[Full Name]:[Full Name]],0))&amp;RIGHT(INDEX(FPL_Fixtures_Extract[],MATCH($A296,FPL_Fixtures_Extract[[Player]:[Player]],0),MATCH(FPL_Combined[[#Headers],[Gameweek 23]],FPL_Fixtures_Extract[#Headers],0)),3))</f>
        <v>MCI(H) 2-2</v>
      </c>
      <c r="Y296" t="str">
        <f ca="1">IF(RIGHT(FPL_Combined[[#Headers],[Gameweek 24]],2)&lt;$B$622,INDEX(FPL_Results_Extract[Team],MATCH($A296,FPL_Results_Extract[[Player]:[Player]],0)),INDEX(Team_Key[[Abbreviation]:[Abbreviation]],MATCH(LEFT(INDEX(FPL_Fixtures_Extract[],MATCH($A296,FPL_Fixtures_Extract[[Player]:[Player]],0),MATCH(FPL_Combined[[#Headers],[Gameweek 24]],FPL_Fixtures_Extract[#Headers],0)),LEN(INDEX(FPL_Fixtures_Extract[],MATCH($A296,FPL_Fixtures_Extract[[Player]:[Player]],0),MATCH(FPL_Combined[[#Headers],[Gameweek 24]],FPL_Fixtures_Extract[#Headers],0)))-4),Team_Key[[Full Name]:[Full Name]],0))&amp;RIGHT(INDEX(FPL_Fixtures_Extract[],MATCH($A296,FPL_Fixtures_Extract[[Player]:[Player]],0),MATCH(FPL_Combined[[#Headers],[Gameweek 24]],FPL_Fixtures_Extract[#Headers],0)),3))</f>
        <v>ARS</v>
      </c>
      <c r="Z296" t="str">
        <f ca="1">IF(RIGHT(FPL_Combined[[#Headers],[Gameweek 25]],2)&lt;$B$622,INDEX(FPL_Results_Extract[Player],MATCH($A296,FPL_Results_Extract[[Player]:[Player]],0)),INDEX(Team_Key[[Abbreviation]:[Abbreviation]],MATCH(LEFT(INDEX(FPL_Fixtures_Extract[],MATCH($A296,FPL_Fixtures_Extract[[Player]:[Player]],0),MATCH(FPL_Combined[[#Headers],[Gameweek 25]],FPL_Fixtures_Extract[#Headers],0)),LEN(INDEX(FPL_Fixtures_Extract[],MATCH($A296,FPL_Fixtures_Extract[[Player]:[Player]],0),MATCH(FPL_Combined[[#Headers],[Gameweek 25]],FPL_Fixtures_Extract[#Headers],0)))-4),Team_Key[[Full Name]:[Full Name]],0))&amp;RIGHT(INDEX(FPL_Fixtures_Extract[],MATCH($A296,FPL_Fixtures_Extract[[Player]:[Player]],0),MATCH(FPL_Combined[[#Headers],[Gameweek 25]],FPL_Fixtures_Extract[#Headers],0)),3))</f>
        <v>Jenkinson</v>
      </c>
      <c r="AA296" t="str">
        <f ca="1">IF(RIGHT(FPL_Combined[[#Headers],[Gameweek 26]],2)&lt;$B$622,INDEX(FPL_Results_Extract[Gameweek 01],MATCH($A296,FPL_Results_Extract[[Player]:[Player]],0)),INDEX(Team_Key[[Abbreviation]:[Abbreviation]],MATCH(LEFT(INDEX(FPL_Fixtures_Extract[],MATCH($A296,FPL_Fixtures_Extract[[Player]:[Player]],0),MATCH(FPL_Combined[[#Headers],[Gameweek 26]],FPL_Fixtures_Extract[#Headers],0)),LEN(INDEX(FPL_Fixtures_Extract[],MATCH($A296,FPL_Fixtures_Extract[[Player]:[Player]],0),MATCH(FPL_Combined[[#Headers],[Gameweek 26]],FPL_Fixtures_Extract[#Headers],0)))-4),Team_Key[[Full Name]:[Full Name]],0))&amp;RIGHT(INDEX(FPL_Fixtures_Extract[],MATCH($A296,FPL_Fixtures_Extract[[Player]:[Player]],0),MATCH(FPL_Combined[[#Headers],[Gameweek 26]],FPL_Fixtures_Extract[#Headers],0)),3))</f>
        <v>ARS(A) 2-0</v>
      </c>
      <c r="AB296" t="str">
        <f ca="1">IF(RIGHT(FPL_Combined[[#Headers],[Gameweek 27]],2)&lt;$B$622,INDEX(FPL_Results_Extract[Gameweek 02],MATCH($A296,FPL_Results_Extract[[Player]:[Player]],0)),INDEX(Team_Key[[Abbreviation]:[Abbreviation]],MATCH(LEFT(INDEX(FPL_Fixtures_Extract[],MATCH($A296,FPL_Fixtures_Extract[[Player]:[Player]],0),MATCH(FPL_Combined[[#Headers],[Gameweek 27]],FPL_Fixtures_Extract[#Headers],0)),LEN(INDEX(FPL_Fixtures_Extract[],MATCH($A296,FPL_Fixtures_Extract[[Player]:[Player]],0),MATCH(FPL_Combined[[#Headers],[Gameweek 27]],FPL_Fixtures_Extract[#Headers],0)))-4),Team_Key[[Full Name]:[Full Name]],0))&amp;RIGHT(INDEX(FPL_Fixtures_Extract[],MATCH($A296,FPL_Fixtures_Extract[[Player]:[Player]],0),MATCH(FPL_Combined[[#Headers],[Gameweek 27]],FPL_Fixtures_Extract[#Headers],0)),3))</f>
        <v>LEI(H) 1-2</v>
      </c>
      <c r="AC296" t="str">
        <f ca="1">IF(RIGHT(FPL_Combined[[#Headers],[Gameweek 28]],2)&lt;$B$622,INDEX(FPL_Results_Extract[Gameweek 03],MATCH($A296,FPL_Results_Extract[[Player]:[Player]],0)),INDEX(Team_Key[[Abbreviation]:[Abbreviation]],MATCH(LEFT(INDEX(FPL_Fixtures_Extract[],MATCH($A296,FPL_Fixtures_Extract[[Player]:[Player]],0),MATCH(FPL_Combined[[#Headers],[Gameweek 28]],FPL_Fixtures_Extract[#Headers],0)),LEN(INDEX(FPL_Fixtures_Extract[],MATCH($A296,FPL_Fixtures_Extract[[Player]:[Player]],0),MATCH(FPL_Combined[[#Headers],[Gameweek 28]],FPL_Fixtures_Extract[#Headers],0)))-4),Team_Key[[Full Name]:[Full Name]],0))&amp;RIGHT(INDEX(FPL_Fixtures_Extract[],MATCH($A296,FPL_Fixtures_Extract[[Player]:[Player]],0),MATCH(FPL_Combined[[#Headers],[Gameweek 28]],FPL_Fixtures_Extract[#Headers],0)),3))</f>
        <v>BOU(H) 3-4</v>
      </c>
      <c r="AD296" t="str">
        <f ca="1">IF(RIGHT(FPL_Combined[[#Headers],[Gameweek 29]],2)&lt;$B$622,INDEX(FPL_Results_Extract[Gameweek 04],MATCH($A296,FPL_Results_Extract[[Player]:[Player]],0)),INDEX(Team_Key[[Abbreviation]:[Abbreviation]],MATCH(LEFT(INDEX(FPL_Fixtures_Extract[],MATCH($A296,FPL_Fixtures_Extract[[Player]:[Player]],0),MATCH(FPL_Combined[[#Headers],[Gameweek 29]],FPL_Fixtures_Extract[#Headers],0)),LEN(INDEX(FPL_Fixtures_Extract[],MATCH($A296,FPL_Fixtures_Extract[[Player]:[Player]],0),MATCH(FPL_Combined[[#Headers],[Gameweek 29]],FPL_Fixtures_Extract[#Headers],0)))-4),Team_Key[[Full Name]:[Full Name]],0))&amp;RIGHT(INDEX(FPL_Fixtures_Extract[],MATCH($A296,FPL_Fixtures_Extract[[Player]:[Player]],0),MATCH(FPL_Combined[[#Headers],[Gameweek 29]],FPL_Fixtures_Extract[#Headers],0)),3))</f>
        <v>WBA(H)</v>
      </c>
      <c r="AE296" t="str">
        <f ca="1">IF(RIGHT(FPL_Combined[[#Headers],[Gameweek 30]],2)&lt;$B$622,INDEX(FPL_Results_Extract[Gameweek 05],MATCH($A296,FPL_Results_Extract[[Player]:[Player]],0)),INDEX(Team_Key[[Abbreviation]:[Abbreviation]],MATCH(LEFT(INDEX(FPL_Fixtures_Extract[],MATCH($A296,FPL_Fixtures_Extract[[Player]:[Player]],0),MATCH(FPL_Combined[[#Headers],[Gameweek 30]],FPL_Fixtures_Extract[#Headers],0)),LEN(INDEX(FPL_Fixtures_Extract[],MATCH($A296,FPL_Fixtures_Extract[[Player]:[Player]],0),MATCH(FPL_Combined[[#Headers],[Gameweek 30]],FPL_Fixtures_Extract[#Headers],0)))-4),Team_Key[[Full Name]:[Full Name]],0))&amp;RIGHT(INDEX(FPL_Fixtures_Extract[],MATCH($A296,FPL_Fixtures_Extract[[Player]:[Player]],0),MATCH(FPL_Combined[[#Headers],[Gameweek 30]],FPL_Fixtures_Extract[#Headers],0)),3))</f>
        <v>EVE(A)</v>
      </c>
      <c r="AF296" t="str">
        <f ca="1">IF(RIGHT(FPL_Combined[[#Headers],[Gameweek 31]],2)&lt;$B$622,INDEX(FPL_Results_Extract[Gameweek 06],MATCH($A296,FPL_Results_Extract[[Player]:[Player]],0)),INDEX(Team_Key[[Abbreviation]:[Abbreviation]],MATCH(LEFT(INDEX(FPL_Fixtures_Extract[],MATCH($A296,FPL_Fixtures_Extract[[Player]:[Player]],0),MATCH(FPL_Combined[[#Headers],[Gameweek 31]],FPL_Fixtures_Extract[#Headers],0)),LEN(INDEX(FPL_Fixtures_Extract[],MATCH($A296,FPL_Fixtures_Extract[[Player]:[Player]],0),MATCH(FPL_Combined[[#Headers],[Gameweek 31]],FPL_Fixtures_Extract[#Headers],0)))-4),Team_Key[[Full Name]:[Full Name]],0))&amp;RIGHT(INDEX(FPL_Fixtures_Extract[],MATCH($A296,FPL_Fixtures_Extract[[Player]:[Player]],0),MATCH(FPL_Combined[[#Headers],[Gameweek 31]],FPL_Fixtures_Extract[#Headers],0)),3))</f>
        <v>WAT(H)</v>
      </c>
      <c r="AG296" t="str">
        <f ca="1">IF(RIGHT(FPL_Combined[[#Headers],[Gameweek 32]],2)&lt;$B$622,INDEX(FPL_Results_Extract[Gameweek 07],MATCH($A296,FPL_Results_Extract[[Player]:[Player]],0)),INDEX(Team_Key[[Abbreviation]:[Abbreviation]],MATCH(LEFT(INDEX(FPL_Fixtures_Extract[],MATCH($A296,FPL_Fixtures_Extract[[Player]:[Player]],0),MATCH(FPL_Combined[[#Headers],[Gameweek 32]],FPL_Fixtures_Extract[#Headers],0)),LEN(INDEX(FPL_Fixtures_Extract[],MATCH($A296,FPL_Fixtures_Extract[[Player]:[Player]],0),MATCH(FPL_Combined[[#Headers],[Gameweek 32]],FPL_Fixtures_Extract[#Headers],0)))-4),Team_Key[[Full Name]:[Full Name]],0))&amp;RIGHT(INDEX(FPL_Fixtures_Extract[],MATCH($A296,FPL_Fixtures_Extract[[Player]:[Player]],0),MATCH(FPL_Combined[[#Headers],[Gameweek 32]],FPL_Fixtures_Extract[#Headers],0)),3))</f>
        <v>WHU(A)</v>
      </c>
      <c r="AH296" t="str">
        <f ca="1">IF(RIGHT(FPL_Combined[[#Headers],[Gameweek 33]],2)&lt;$B$622,INDEX(FPL_Results_Extract[Gameweek 08],MATCH($A296,FPL_Results_Extract[[Player]:[Player]],0)),INDEX(Team_Key[[Abbreviation]:[Abbreviation]],MATCH(LEFT(INDEX(FPL_Fixtures_Extract[],MATCH($A296,FPL_Fixtures_Extract[[Player]:[Player]],0),MATCH(FPL_Combined[[#Headers],[Gameweek 33]],FPL_Fixtures_Extract[#Headers],0)),LEN(INDEX(FPL_Fixtures_Extract[],MATCH($A296,FPL_Fixtures_Extract[[Player]:[Player]],0),MATCH(FPL_Combined[[#Headers],[Gameweek 33]],FPL_Fixtures_Extract[#Headers],0)))-4),Team_Key[[Full Name]:[Full Name]],0))&amp;RIGHT(INDEX(FPL_Fixtures_Extract[],MATCH($A296,FPL_Fixtures_Extract[[Player]:[Player]],0),MATCH(FPL_Combined[[#Headers],[Gameweek 33]],FPL_Fixtures_Extract[#Headers],0)),3))</f>
        <v>CRY(H)</v>
      </c>
      <c r="AI296" t="str">
        <f ca="1">IF(RIGHT(FPL_Combined[[#Headers],[Gameweek 34]],2)&lt;$B$622,INDEX(FPL_Results_Extract[Gameweek 09],MATCH($A296,FPL_Results_Extract[[Player]:[Player]],0)),INDEX(Team_Key[[Abbreviation]:[Abbreviation]],MATCH(LEFT(INDEX(FPL_Fixtures_Extract[],MATCH($A296,FPL_Fixtures_Extract[[Player]:[Player]],0),MATCH(FPL_Combined[[#Headers],[Gameweek 34]],FPL_Fixtures_Extract[#Headers],0)),LEN(INDEX(FPL_Fixtures_Extract[],MATCH($A296,FPL_Fixtures_Extract[[Player]:[Player]],0),MATCH(FPL_Combined[[#Headers],[Gameweek 34]],FPL_Fixtures_Extract[#Headers],0)))-4),Team_Key[[Full Name]:[Full Name]],0))&amp;RIGHT(INDEX(FPL_Fixtures_Extract[],MATCH($A296,FPL_Fixtures_Extract[[Player]:[Player]],0),MATCH(FPL_Combined[[#Headers],[Gameweek 34]],FPL_Fixtures_Extract[#Headers],0)),3))</f>
        <v>SUN(A)</v>
      </c>
      <c r="AJ296" t="str">
        <f ca="1">IF(RIGHT(FPL_Combined[[#Headers],[Gameweek 35]],2)&lt;$B$622,INDEX(FPL_Results_Extract[Gameweek 10],MATCH($A296,FPL_Results_Extract[[Player]:[Player]],0)),INDEX(Team_Key[[Abbreviation]:[Abbreviation]],MATCH(LEFT(INDEX(FPL_Fixtures_Extract[],MATCH($A296,FPL_Fixtures_Extract[[Player]:[Player]],0),MATCH(FPL_Combined[[#Headers],[Gameweek 35]],FPL_Fixtures_Extract[#Headers],0)),LEN(INDEX(FPL_Fixtures_Extract[],MATCH($A296,FPL_Fixtures_Extract[[Player]:[Player]],0),MATCH(FPL_Combined[[#Headers],[Gameweek 35]],FPL_Fixtures_Extract[#Headers],0)))-4),Team_Key[[Full Name]:[Full Name]],0))&amp;RIGHT(INDEX(FPL_Fixtures_Extract[],MATCH($A296,FPL_Fixtures_Extract[[Player]:[Player]],0),MATCH(FPL_Combined[[#Headers],[Gameweek 35]],FPL_Fixtures_Extract[#Headers],0)),3))</f>
        <v>NOR(H)</v>
      </c>
      <c r="AK296" t="str">
        <f ca="1">IF(RIGHT(FPL_Combined[[#Headers],[Gameweek 36]],2)&lt;$B$622,INDEX(FPL_Results_Extract[Gameweek 11],MATCH($A296,FPL_Results_Extract[[Player]:[Player]],0)),INDEX(Team_Key[[Abbreviation]:[Abbreviation]],MATCH(LEFT(INDEX(FPL_Fixtures_Extract[],MATCH($A296,FPL_Fixtures_Extract[[Player]:[Player]],0),MATCH(FPL_Combined[[#Headers],[Gameweek 36]],FPL_Fixtures_Extract[#Headers],0)),LEN(INDEX(FPL_Fixtures_Extract[],MATCH($A296,FPL_Fixtures_Extract[[Player]:[Player]],0),MATCH(FPL_Combined[[#Headers],[Gameweek 36]],FPL_Fixtures_Extract[#Headers],0)))-4),Team_Key[[Full Name]:[Full Name]],0))&amp;RIGHT(INDEX(FPL_Fixtures_Extract[],MATCH($A296,FPL_Fixtures_Extract[[Player]:[Player]],0),MATCH(FPL_Combined[[#Headers],[Gameweek 36]],FPL_Fixtures_Extract[#Headers],0)),3))</f>
        <v>MCI(A)</v>
      </c>
      <c r="AL296" t="str">
        <f ca="1">IF(RIGHT(FPL_Combined[[#Headers],[Gameweek 37]],2)&lt;$B$622,INDEX(FPL_Results_Extract[Gameweek 12],MATCH($A296,FPL_Results_Extract[[Player]:[Player]],0)),INDEX(Team_Key[[Abbreviation]:[Abbreviation]],MATCH(LEFT(INDEX(FPL_Fixtures_Extract[],MATCH($A296,FPL_Fixtures_Extract[[Player]:[Player]],0),MATCH(FPL_Combined[[#Headers],[Gameweek 37]],FPL_Fixtures_Extract[#Headers],0)),LEN(INDEX(FPL_Fixtures_Extract[],MATCH($A296,FPL_Fixtures_Extract[[Player]:[Player]],0),MATCH(FPL_Combined[[#Headers],[Gameweek 37]],FPL_Fixtures_Extract[#Headers],0)))-4),Team_Key[[Full Name]:[Full Name]],0))&amp;RIGHT(INDEX(FPL_Fixtures_Extract[],MATCH($A296,FPL_Fixtures_Extract[[Player]:[Player]],0),MATCH(FPL_Combined[[#Headers],[Gameweek 37]],FPL_Fixtures_Extract[#Headers],0)),3))</f>
        <v>AVL(H)</v>
      </c>
      <c r="AM296" t="e">
        <f ca="1">IF(RIGHT(FPL_Combined[[#Headers],[Gameweek 38]],2)&lt;$B$622,INDEX(FPL_Results_Extract[Gameweek 13],MATCH($A296,FPL_Results_Extract[[Player]:[Player]],0)),INDEX(Team_Key[[Abbreviation]:[Abbreviation]],MATCH(LEFT(INDEX(FPL_Fixtures_Extract[],MATCH($A296,FPL_Fixtures_Extract[[Player]:[Player]],0),MATCH(FPL_Combined[[#Headers],[Gameweek 38]],FPL_Fixtures_Extract[#Headers],0)),LEN(INDEX(FPL_Fixtures_Extract[],MATCH($A296,FPL_Fixtures_Extract[[Player]:[Player]],0),MATCH(FPL_Combined[[#Headers],[Gameweek 38]],FPL_Fixtures_Extract[#Headers],0)))-4),Team_Key[[Full Name]:[Full Name]],0))&amp;RIGHT(INDEX(FPL_Fixtures_Extract[],MATCH($A296,FPL_Fixtures_Extract[[Player]:[Player]],0),MATCH(FPL_Combined[[#Headers],[Gameweek 38]],FPL_Fixtures_Extract[#Headers],0)),3))</f>
        <v>#VALUE!</v>
      </c>
    </row>
    <row r="297" spans="1:39" x14ac:dyDescent="0.45">
      <c r="A297" t="s">
        <v>100</v>
      </c>
      <c r="B297" t="str">
        <f ca="1">IF(RIGHT(FPL_Combined[[#Headers],[Gameweek 01]],2)&lt;$B$622,INDEX(FPL_Results_Extract[Gameweek 01],MATCH($A297,FPL_Results_Extract[[Player]:[Player]],0)),INDEX(Team_Key[[Abbreviation]:[Abbreviation]],MATCH(LEFT(INDEX(FPL_Fixtures_Extract[],MATCH($A297,FPL_Fixtures_Extract[[Player]:[Player]],0),MATCH(FPL_Combined[[#Headers],[Gameweek 01]],FPL_Fixtures_Extract[#Headers],0)),LEN(INDEX(FPL_Fixtures_Extract[],MATCH($A297,FPL_Fixtures_Extract[[Player]:[Player]],0),MATCH(FPL_Combined[[#Headers],[Gameweek 01]],FPL_Fixtures_Extract[#Headers],0)))-4),Team_Key[[Full Name]:[Full Name]],0))&amp;RIGHT(INDEX(FPL_Fixtures_Extract[],MATCH($A297,FPL_Fixtures_Extract[[Player]:[Player]],0),MATCH(FPL_Combined[[#Headers],[Gameweek 01]],FPL_Fixtures_Extract[#Headers],0)),3))</f>
        <v>CRY(H) 1-3</v>
      </c>
      <c r="C297" t="str">
        <f ca="1">IF(RIGHT(FPL_Combined[[#Headers],[Gameweek 02]],2)&lt;$B$622,INDEX(FPL_Results_Extract[Gameweek 02],MATCH($A297,FPL_Results_Extract[[Player]:[Player]],0)),INDEX(Team_Key[[Abbreviation]:[Abbreviation]],MATCH(LEFT(INDEX(FPL_Fixtures_Extract[],MATCH($A297,FPL_Fixtures_Extract[[Player]:[Player]],0),MATCH(FPL_Combined[[#Headers],[Gameweek 02]],FPL_Fixtures_Extract[#Headers],0)),LEN(INDEX(FPL_Fixtures_Extract[],MATCH($A297,FPL_Fixtures_Extract[[Player]:[Player]],0),MATCH(FPL_Combined[[#Headers],[Gameweek 02]],FPL_Fixtures_Extract[#Headers],0)))-4),Team_Key[[Full Name]:[Full Name]],0))&amp;RIGHT(INDEX(FPL_Fixtures_Extract[],MATCH($A297,FPL_Fixtures_Extract[[Player]:[Player]],0),MATCH(FPL_Combined[[#Headers],[Gameweek 02]],FPL_Fixtures_Extract[#Headers],0)),3))</f>
        <v>SUN(A) 3-1</v>
      </c>
      <c r="D297" t="str">
        <f ca="1">IF(RIGHT(FPL_Combined[[#Headers],[Gameweek 03]],2)&lt;$B$622,INDEX(FPL_Results_Extract[Gameweek 03],MATCH($A297,FPL_Results_Extract[[Player]:[Player]],0)),INDEX(Team_Key[[Abbreviation]:[Abbreviation]],MATCH(LEFT(INDEX(FPL_Fixtures_Extract[],MATCH($A297,FPL_Fixtures_Extract[[Player]:[Player]],0),MATCH(FPL_Combined[[#Headers],[Gameweek 03]],FPL_Fixtures_Extract[#Headers],0)),LEN(INDEX(FPL_Fixtures_Extract[],MATCH($A297,FPL_Fixtures_Extract[[Player]:[Player]],0),MATCH(FPL_Combined[[#Headers],[Gameweek 03]],FPL_Fixtures_Extract[#Headers],0)))-4),Team_Key[[Full Name]:[Full Name]],0))&amp;RIGHT(INDEX(FPL_Fixtures_Extract[],MATCH($A297,FPL_Fixtures_Extract[[Player]:[Player]],0),MATCH(FPL_Combined[[#Headers],[Gameweek 03]],FPL_Fixtures_Extract[#Headers],0)),3))</f>
        <v>STK(H) 1-1</v>
      </c>
      <c r="E297" t="str">
        <f ca="1">IF(RIGHT(FPL_Combined[[#Headers],[Gameweek 04]],2)&lt;$B$622,INDEX(FPL_Results_Extract[Gameweek 04],MATCH($A297,FPL_Results_Extract[[Player]:[Player]],0)),INDEX(Team_Key[[Abbreviation]:[Abbreviation]],MATCH(LEFT(INDEX(FPL_Fixtures_Extract[],MATCH($A297,FPL_Fixtures_Extract[[Player]:[Player]],0),MATCH(FPL_Combined[[#Headers],[Gameweek 04]],FPL_Fixtures_Extract[#Headers],0)),LEN(INDEX(FPL_Fixtures_Extract[],MATCH($A297,FPL_Fixtures_Extract[[Player]:[Player]],0),MATCH(FPL_Combined[[#Headers],[Gameweek 04]],FPL_Fixtures_Extract[#Headers],0)))-4),Team_Key[[Full Name]:[Full Name]],0))&amp;RIGHT(INDEX(FPL_Fixtures_Extract[],MATCH($A297,FPL_Fixtures_Extract[[Player]:[Player]],0),MATCH(FPL_Combined[[#Headers],[Gameweek 04]],FPL_Fixtures_Extract[#Headers],0)),3))</f>
        <v>SOU(A) 0-3</v>
      </c>
      <c r="F297" t="str">
        <f ca="1">IF(RIGHT(FPL_Combined[[#Headers],[Gameweek 05]],2)&lt;$B$622,INDEX(FPL_Results_Extract[Gameweek 05],MATCH($A297,FPL_Results_Extract[[Player]:[Player]],0)),INDEX(Team_Key[[Abbreviation]:[Abbreviation]],MATCH(LEFT(INDEX(FPL_Fixtures_Extract[],MATCH($A297,FPL_Fixtures_Extract[[Player]:[Player]],0),MATCH(FPL_Combined[[#Headers],[Gameweek 05]],FPL_Fixtures_Extract[#Headers],0)),LEN(INDEX(FPL_Fixtures_Extract[],MATCH($A297,FPL_Fixtures_Extract[[Player]:[Player]],0),MATCH(FPL_Combined[[#Headers],[Gameweek 05]],FPL_Fixtures_Extract[#Headers],0)))-4),Team_Key[[Full Name]:[Full Name]],0))&amp;RIGHT(INDEX(FPL_Fixtures_Extract[],MATCH($A297,FPL_Fixtures_Extract[[Player]:[Player]],0),MATCH(FPL_Combined[[#Headers],[Gameweek 05]],FPL_Fixtures_Extract[#Headers],0)),3))</f>
        <v>BOU(H) 3-1</v>
      </c>
      <c r="G297" t="str">
        <f ca="1">IF(RIGHT(FPL_Combined[[#Headers],[Gameweek 06]],2)&lt;$B$622,INDEX(FPL_Results_Extract[Gameweek 06],MATCH($A297,FPL_Results_Extract[[Player]:[Player]],0)),INDEX(Team_Key[[Abbreviation]:[Abbreviation]],MATCH(LEFT(INDEX(FPL_Fixtures_Extract[],MATCH($A297,FPL_Fixtures_Extract[[Player]:[Player]],0),MATCH(FPL_Combined[[#Headers],[Gameweek 06]],FPL_Fixtures_Extract[#Headers],0)),LEN(INDEX(FPL_Fixtures_Extract[],MATCH($A297,FPL_Fixtures_Extract[[Player]:[Player]],0),MATCH(FPL_Combined[[#Headers],[Gameweek 06]],FPL_Fixtures_Extract[#Headers],0)))-4),Team_Key[[Full Name]:[Full Name]],0))&amp;RIGHT(INDEX(FPL_Fixtures_Extract[],MATCH($A297,FPL_Fixtures_Extract[[Player]:[Player]],0),MATCH(FPL_Combined[[#Headers],[Gameweek 06]],FPL_Fixtures_Extract[#Headers],0)),3))</f>
        <v>LIV(A) 1-1</v>
      </c>
      <c r="H297" t="str">
        <f ca="1">IF(RIGHT(FPL_Combined[[#Headers],[Gameweek 07]],2)&lt;$B$622,INDEX(FPL_Results_Extract[Gameweek 07],MATCH($A297,FPL_Results_Extract[[Player]:[Player]],0)),INDEX(Team_Key[[Abbreviation]:[Abbreviation]],MATCH(LEFT(INDEX(FPL_Fixtures_Extract[],MATCH($A297,FPL_Fixtures_Extract[[Player]:[Player]],0),MATCH(FPL_Combined[[#Headers],[Gameweek 07]],FPL_Fixtures_Extract[#Headers],0)),LEN(INDEX(FPL_Fixtures_Extract[],MATCH($A297,FPL_Fixtures_Extract[[Player]:[Player]],0),MATCH(FPL_Combined[[#Headers],[Gameweek 07]],FPL_Fixtures_Extract[#Headers],0)))-4),Team_Key[[Full Name]:[Full Name]],0))&amp;RIGHT(INDEX(FPL_Fixtures_Extract[],MATCH($A297,FPL_Fixtures_Extract[[Player]:[Player]],0),MATCH(FPL_Combined[[#Headers],[Gameweek 07]],FPL_Fixtures_Extract[#Headers],0)),3))</f>
        <v>WHU(A) 2-2</v>
      </c>
      <c r="I297" t="str">
        <f ca="1">IF(RIGHT(FPL_Combined[[#Headers],[Gameweek 08]],2)&lt;$B$622,INDEX(FPL_Results_Extract[Gameweek 08],MATCH($A297,FPL_Results_Extract[[Player]:[Player]],0)),INDEX(Team_Key[[Abbreviation]:[Abbreviation]],MATCH(LEFT(INDEX(FPL_Fixtures_Extract[],MATCH($A297,FPL_Fixtures_Extract[[Player]:[Player]],0),MATCH(FPL_Combined[[#Headers],[Gameweek 08]],FPL_Fixtures_Extract[#Headers],0)),LEN(INDEX(FPL_Fixtures_Extract[],MATCH($A297,FPL_Fixtures_Extract[[Player]:[Player]],0),MATCH(FPL_Combined[[#Headers],[Gameweek 08]],FPL_Fixtures_Extract[#Headers],0)))-4),Team_Key[[Full Name]:[Full Name]],0))&amp;RIGHT(INDEX(FPL_Fixtures_Extract[],MATCH($A297,FPL_Fixtures_Extract[[Player]:[Player]],0),MATCH(FPL_Combined[[#Headers],[Gameweek 08]],FPL_Fixtures_Extract[#Headers],0)),3))</f>
        <v>LEI(H) 1-2</v>
      </c>
      <c r="J297" t="str">
        <f ca="1">IF(RIGHT(FPL_Combined[[#Headers],[Gameweek 09]],2)&lt;$B$622,INDEX(FPL_Results_Extract[Gameweek 09],MATCH($A297,FPL_Results_Extract[[Player]:[Player]],0)),INDEX(Team_Key[[Abbreviation]:[Abbreviation]],MATCH(LEFT(INDEX(FPL_Fixtures_Extract[],MATCH($A297,FPL_Fixtures_Extract[[Player]:[Player]],0),MATCH(FPL_Combined[[#Headers],[Gameweek 09]],FPL_Fixtures_Extract[#Headers],0)),LEN(INDEX(FPL_Fixtures_Extract[],MATCH($A297,FPL_Fixtures_Extract[[Player]:[Player]],0),MATCH(FPL_Combined[[#Headers],[Gameweek 09]],FPL_Fixtures_Extract[#Headers],0)))-4),Team_Key[[Full Name]:[Full Name]],0))&amp;RIGHT(INDEX(FPL_Fixtures_Extract[],MATCH($A297,FPL_Fixtures_Extract[[Player]:[Player]],0),MATCH(FPL_Combined[[#Headers],[Gameweek 09]],FPL_Fixtures_Extract[#Headers],0)),3))</f>
        <v>NEW(A) 2-6</v>
      </c>
      <c r="K297" t="str">
        <f ca="1">IF(RIGHT(FPL_Combined[[#Headers],[Gameweek 10]],2)&lt;$B$622,INDEX(FPL_Results_Extract[Gameweek 10],MATCH($A297,FPL_Results_Extract[[Player]:[Player]],0)),INDEX(Team_Key[[Abbreviation]:[Abbreviation]],MATCH(LEFT(INDEX(FPL_Fixtures_Extract[],MATCH($A297,FPL_Fixtures_Extract[[Player]:[Player]],0),MATCH(FPL_Combined[[#Headers],[Gameweek 10]],FPL_Fixtures_Extract[#Headers],0)),LEN(INDEX(FPL_Fixtures_Extract[],MATCH($A297,FPL_Fixtures_Extract[[Player]:[Player]],0),MATCH(FPL_Combined[[#Headers],[Gameweek 10]],FPL_Fixtures_Extract[#Headers],0)))-4),Team_Key[[Full Name]:[Full Name]],0))&amp;RIGHT(INDEX(FPL_Fixtures_Extract[],MATCH($A297,FPL_Fixtures_Extract[[Player]:[Player]],0),MATCH(FPL_Combined[[#Headers],[Gameweek 10]],FPL_Fixtures_Extract[#Headers],0)),3))</f>
        <v>WBA(H) 0-1</v>
      </c>
      <c r="L297" t="str">
        <f ca="1">IF(RIGHT(FPL_Combined[[#Headers],[Gameweek 11]],2)&lt;$B$622,INDEX(FPL_Results_Extract[Gameweek 11],MATCH($A297,FPL_Results_Extract[[Player]:[Player]],0)),INDEX(Team_Key[[Abbreviation]:[Abbreviation]],MATCH(LEFT(INDEX(FPL_Fixtures_Extract[],MATCH($A297,FPL_Fixtures_Extract[[Player]:[Player]],0),MATCH(FPL_Combined[[#Headers],[Gameweek 11]],FPL_Fixtures_Extract[#Headers],0)),LEN(INDEX(FPL_Fixtures_Extract[],MATCH($A297,FPL_Fixtures_Extract[[Player]:[Player]],0),MATCH(FPL_Combined[[#Headers],[Gameweek 11]],FPL_Fixtures_Extract[#Headers],0)))-4),Team_Key[[Full Name]:[Full Name]],0))&amp;RIGHT(INDEX(FPL_Fixtures_Extract[],MATCH($A297,FPL_Fixtures_Extract[[Player]:[Player]],0),MATCH(FPL_Combined[[#Headers],[Gameweek 11]],FPL_Fixtures_Extract[#Headers],0)),3))</f>
        <v>MCI(A) 1-2</v>
      </c>
      <c r="M297" t="str">
        <f ca="1">IF(RIGHT(FPL_Combined[[#Headers],[Gameweek 12]],2)&lt;$B$622,INDEX(FPL_Results_Extract[Gameweek 12],MATCH($A297,FPL_Results_Extract[[Player]:[Player]],0)),INDEX(Team_Key[[Abbreviation]:[Abbreviation]],MATCH(LEFT(INDEX(FPL_Fixtures_Extract[],MATCH($A297,FPL_Fixtures_Extract[[Player]:[Player]],0),MATCH(FPL_Combined[[#Headers],[Gameweek 12]],FPL_Fixtures_Extract[#Headers],0)),LEN(INDEX(FPL_Fixtures_Extract[],MATCH($A297,FPL_Fixtures_Extract[[Player]:[Player]],0),MATCH(FPL_Combined[[#Headers],[Gameweek 12]],FPL_Fixtures_Extract[#Headers],0)))-4),Team_Key[[Full Name]:[Full Name]],0))&amp;RIGHT(INDEX(FPL_Fixtures_Extract[],MATCH($A297,FPL_Fixtures_Extract[[Player]:[Player]],0),MATCH(FPL_Combined[[#Headers],[Gameweek 12]],FPL_Fixtures_Extract[#Headers],0)),3))</f>
        <v>SWA(H) 1-0</v>
      </c>
      <c r="N297" t="str">
        <f ca="1">IF(RIGHT(FPL_Combined[[#Headers],[Gameweek 13]],2)&lt;$B$622,INDEX(FPL_Results_Extract[Gameweek 13],MATCH($A297,FPL_Results_Extract[[Player]:[Player]],0)),INDEX(Team_Key[[Abbreviation]:[Abbreviation]],MATCH(LEFT(INDEX(FPL_Fixtures_Extract[],MATCH($A297,FPL_Fixtures_Extract[[Player]:[Player]],0),MATCH(FPL_Combined[[#Headers],[Gameweek 13]],FPL_Fixtures_Extract[#Headers],0)),LEN(INDEX(FPL_Fixtures_Extract[],MATCH($A297,FPL_Fixtures_Extract[[Player]:[Player]],0),MATCH(FPL_Combined[[#Headers],[Gameweek 13]],FPL_Fixtures_Extract[#Headers],0)))-4),Team_Key[[Full Name]:[Full Name]],0))&amp;RIGHT(INDEX(FPL_Fixtures_Extract[],MATCH($A297,FPL_Fixtures_Extract[[Player]:[Player]],0),MATCH(FPL_Combined[[#Headers],[Gameweek 13]],FPL_Fixtures_Extract[#Headers],0)),3))</f>
        <v>CHE(A) 0-1</v>
      </c>
      <c r="O297" t="str">
        <f ca="1">IF(RIGHT(FPL_Combined[[#Headers],[Gameweek 14]],2)&lt;$B$622,INDEX(FPL_Results_Extract[Gameweek 14],MATCH($A297,FPL_Results_Extract[[Player]:[Player]],0)),INDEX(Team_Key[[Abbreviation]:[Abbreviation]],MATCH(LEFT(INDEX(FPL_Fixtures_Extract[],MATCH($A297,FPL_Fixtures_Extract[[Player]:[Player]],0),MATCH(FPL_Combined[[#Headers],[Gameweek 14]],FPL_Fixtures_Extract[#Headers],0)),LEN(INDEX(FPL_Fixtures_Extract[],MATCH($A297,FPL_Fixtures_Extract[[Player]:[Player]],0),MATCH(FPL_Combined[[#Headers],[Gameweek 14]],FPL_Fixtures_Extract[#Headers],0)))-4),Team_Key[[Full Name]:[Full Name]],0))&amp;RIGHT(INDEX(FPL_Fixtures_Extract[],MATCH($A297,FPL_Fixtures_Extract[[Player]:[Player]],0),MATCH(FPL_Combined[[#Headers],[Gameweek 14]],FPL_Fixtures_Extract[#Headers],0)),3))</f>
        <v>ARS(H) 1-1</v>
      </c>
      <c r="P297" t="str">
        <f ca="1">IF(RIGHT(FPL_Combined[[#Headers],[Gameweek 15]],2)&lt;$B$622,INDEX(FPL_Results_Extract[Gameweek 15],MATCH($A297,FPL_Results_Extract[[Player]:[Player]],0)),INDEX(Team_Key[[Abbreviation]:[Abbreviation]],MATCH(LEFT(INDEX(FPL_Fixtures_Extract[],MATCH($A297,FPL_Fixtures_Extract[[Player]:[Player]],0),MATCH(FPL_Combined[[#Headers],[Gameweek 15]],FPL_Fixtures_Extract[#Headers],0)),LEN(INDEX(FPL_Fixtures_Extract[],MATCH($A297,FPL_Fixtures_Extract[[Player]:[Player]],0),MATCH(FPL_Combined[[#Headers],[Gameweek 15]],FPL_Fixtures_Extract[#Headers],0)))-4),Team_Key[[Full Name]:[Full Name]],0))&amp;RIGHT(INDEX(FPL_Fixtures_Extract[],MATCH($A297,FPL_Fixtures_Extract[[Player]:[Player]],0),MATCH(FPL_Combined[[#Headers],[Gameweek 15]],FPL_Fixtures_Extract[#Headers],0)),3))</f>
        <v>WAT(A) 0-2</v>
      </c>
      <c r="Q297" t="str">
        <f ca="1">IF(RIGHT(FPL_Combined[[#Headers],[Gameweek 16]],2)&lt;$B$622,INDEX(FPL_Results_Extract[Gameweek 16],MATCH($A297,FPL_Results_Extract[[Player]:[Player]],0)),INDEX(Team_Key[[Abbreviation]:[Abbreviation]],MATCH(LEFT(INDEX(FPL_Fixtures_Extract[],MATCH($A297,FPL_Fixtures_Extract[[Player]:[Player]],0),MATCH(FPL_Combined[[#Headers],[Gameweek 16]],FPL_Fixtures_Extract[#Headers],0)),LEN(INDEX(FPL_Fixtures_Extract[],MATCH($A297,FPL_Fixtures_Extract[[Player]:[Player]],0),MATCH(FPL_Combined[[#Headers],[Gameweek 16]],FPL_Fixtures_Extract[#Headers],0)))-4),Team_Key[[Full Name]:[Full Name]],0))&amp;RIGHT(INDEX(FPL_Fixtures_Extract[],MATCH($A297,FPL_Fixtures_Extract[[Player]:[Player]],0),MATCH(FPL_Combined[[#Headers],[Gameweek 16]],FPL_Fixtures_Extract[#Headers],0)),3))</f>
        <v>EVE(H) 1-1</v>
      </c>
      <c r="R297" t="str">
        <f ca="1">IF(RIGHT(FPL_Combined[[#Headers],[Gameweek 17]],2)&lt;$B$622,INDEX(FPL_Results_Extract[Gameweek 17],MATCH($A297,FPL_Results_Extract[[Player]:[Player]],0)),INDEX(Team_Key[[Abbreviation]:[Abbreviation]],MATCH(LEFT(INDEX(FPL_Fixtures_Extract[],MATCH($A297,FPL_Fixtures_Extract[[Player]:[Player]],0),MATCH(FPL_Combined[[#Headers],[Gameweek 17]],FPL_Fixtures_Extract[#Headers],0)),LEN(INDEX(FPL_Fixtures_Extract[],MATCH($A297,FPL_Fixtures_Extract[[Player]:[Player]],0),MATCH(FPL_Combined[[#Headers],[Gameweek 17]],FPL_Fixtures_Extract[#Headers],0)))-4),Team_Key[[Full Name]:[Full Name]],0))&amp;RIGHT(INDEX(FPL_Fixtures_Extract[],MATCH($A297,FPL_Fixtures_Extract[[Player]:[Player]],0),MATCH(FPL_Combined[[#Headers],[Gameweek 17]],FPL_Fixtures_Extract[#Headers],0)),3))</f>
        <v>MUN(A) 2-1</v>
      </c>
      <c r="S297" t="str">
        <f ca="1">IF(RIGHT(FPL_Combined[[#Headers],[Gameweek 18]],2)&lt;$B$622,INDEX(FPL_Results_Extract[Gameweek 18],MATCH($A297,FPL_Results_Extract[[Player]:[Player]],0)),INDEX(Team_Key[[Abbreviation]:[Abbreviation]],MATCH(LEFT(INDEX(FPL_Fixtures_Extract[],MATCH($A297,FPL_Fixtures_Extract[[Player]:[Player]],0),MATCH(FPL_Combined[[#Headers],[Gameweek 18]],FPL_Fixtures_Extract[#Headers],0)),LEN(INDEX(FPL_Fixtures_Extract[],MATCH($A297,FPL_Fixtures_Extract[[Player]:[Player]],0),MATCH(FPL_Combined[[#Headers],[Gameweek 18]],FPL_Fixtures_Extract[#Headers],0)))-4),Team_Key[[Full Name]:[Full Name]],0))&amp;RIGHT(INDEX(FPL_Fixtures_Extract[],MATCH($A297,FPL_Fixtures_Extract[[Player]:[Player]],0),MATCH(FPL_Combined[[#Headers],[Gameweek 18]],FPL_Fixtures_Extract[#Headers],0)),3))</f>
        <v>TOT(A) 0-3</v>
      </c>
      <c r="T297" t="str">
        <f ca="1">IF(RIGHT(FPL_Combined[[#Headers],[Gameweek 19]],2)&lt;$B$622,INDEX(FPL_Results_Extract[Gameweek 19],MATCH($A297,FPL_Results_Extract[[Player]:[Player]],0)),INDEX(Team_Key[[Abbreviation]:[Abbreviation]],MATCH(LEFT(INDEX(FPL_Fixtures_Extract[],MATCH($A297,FPL_Fixtures_Extract[[Player]:[Player]],0),MATCH(FPL_Combined[[#Headers],[Gameweek 19]],FPL_Fixtures_Extract[#Headers],0)),LEN(INDEX(FPL_Fixtures_Extract[],MATCH($A297,FPL_Fixtures_Extract[[Player]:[Player]],0),MATCH(FPL_Combined[[#Headers],[Gameweek 19]],FPL_Fixtures_Extract[#Headers],0)))-4),Team_Key[[Full Name]:[Full Name]],0))&amp;RIGHT(INDEX(FPL_Fixtures_Extract[],MATCH($A297,FPL_Fixtures_Extract[[Player]:[Player]],0),MATCH(FPL_Combined[[#Headers],[Gameweek 19]],FPL_Fixtures_Extract[#Headers],0)),3))</f>
        <v>AVL(H) 2-0</v>
      </c>
      <c r="U297" t="str">
        <f ca="1">IF(RIGHT(FPL_Combined[[#Headers],[Gameweek 20]],2)&lt;$B$622,INDEX(FPL_Results_Extract[Gameweek 20],MATCH($A297,FPL_Results_Extract[[Player]:[Player]],0)),INDEX(Team_Key[[Abbreviation]:[Abbreviation]],MATCH(LEFT(INDEX(FPL_Fixtures_Extract[],MATCH($A297,FPL_Fixtures_Extract[[Player]:[Player]],0),MATCH(FPL_Combined[[#Headers],[Gameweek 20]],FPL_Fixtures_Extract[#Headers],0)),LEN(INDEX(FPL_Fixtures_Extract[],MATCH($A297,FPL_Fixtures_Extract[[Player]:[Player]],0),MATCH(FPL_Combined[[#Headers],[Gameweek 20]],FPL_Fixtures_Extract[#Headers],0)))-4),Team_Key[[Full Name]:[Full Name]],0))&amp;RIGHT(INDEX(FPL_Fixtures_Extract[],MATCH($A297,FPL_Fixtures_Extract[[Player]:[Player]],0),MATCH(FPL_Combined[[#Headers],[Gameweek 20]],FPL_Fixtures_Extract[#Headers],0)),3))</f>
        <v>SOU(H) 1-0</v>
      </c>
      <c r="V297" t="str">
        <f ca="1">IF(RIGHT(FPL_Combined[[#Headers],[Gameweek 21]],2)&lt;$B$622,INDEX(FPL_Results_Extract[Gameweek 21],MATCH($A297,FPL_Results_Extract[[Player]:[Player]],0)),INDEX(Team_Key[[Abbreviation]:[Abbreviation]],MATCH(LEFT(INDEX(FPL_Fixtures_Extract[],MATCH($A297,FPL_Fixtures_Extract[[Player]:[Player]],0),MATCH(FPL_Combined[[#Headers],[Gameweek 21]],FPL_Fixtures_Extract[#Headers],0)),LEN(INDEX(FPL_Fixtures_Extract[],MATCH($A297,FPL_Fixtures_Extract[[Player]:[Player]],0),MATCH(FPL_Combined[[#Headers],[Gameweek 21]],FPL_Fixtures_Extract[#Headers],0)))-4),Team_Key[[Full Name]:[Full Name]],0))&amp;RIGHT(INDEX(FPL_Fixtures_Extract[],MATCH($A297,FPL_Fixtures_Extract[[Player]:[Player]],0),MATCH(FPL_Combined[[#Headers],[Gameweek 21]],FPL_Fixtures_Extract[#Headers],0)),3))</f>
        <v>STK(A) 1-3</v>
      </c>
      <c r="W297" t="str">
        <f ca="1">IF(RIGHT(FPL_Combined[[#Headers],[Gameweek 22]],2)&lt;$B$622,INDEX(FPL_Results_Extract[Gameweek 22],MATCH($A297,FPL_Results_Extract[[Player]:[Player]],0)),INDEX(Team_Key[[Abbreviation]:[Abbreviation]],MATCH(LEFT(INDEX(FPL_Fixtures_Extract[],MATCH($A297,FPL_Fixtures_Extract[[Player]:[Player]],0),MATCH(FPL_Combined[[#Headers],[Gameweek 22]],FPL_Fixtures_Extract[#Headers],0)),LEN(INDEX(FPL_Fixtures_Extract[],MATCH($A297,FPL_Fixtures_Extract[[Player]:[Player]],0),MATCH(FPL_Combined[[#Headers],[Gameweek 22]],FPL_Fixtures_Extract[#Headers],0)))-4),Team_Key[[Full Name]:[Full Name]],0))&amp;RIGHT(INDEX(FPL_Fixtures_Extract[],MATCH($A297,FPL_Fixtures_Extract[[Player]:[Player]],0),MATCH(FPL_Combined[[#Headers],[Gameweek 22]],FPL_Fixtures_Extract[#Headers],0)),3))</f>
        <v>BOU(A) 0-3</v>
      </c>
      <c r="X297" t="str">
        <f ca="1">IF(RIGHT(FPL_Combined[[#Headers],[Gameweek 23]],2)&lt;$B$622,INDEX(FPL_Results_Extract[Gameweek 23],MATCH($A297,FPL_Results_Extract[[Player]:[Player]],0)),INDEX(Team_Key[[Abbreviation]:[Abbreviation]],MATCH(LEFT(INDEX(FPL_Fixtures_Extract[],MATCH($A297,FPL_Fixtures_Extract[[Player]:[Player]],0),MATCH(FPL_Combined[[#Headers],[Gameweek 23]],FPL_Fixtures_Extract[#Headers],0)),LEN(INDEX(FPL_Fixtures_Extract[],MATCH($A297,FPL_Fixtures_Extract[[Player]:[Player]],0),MATCH(FPL_Combined[[#Headers],[Gameweek 23]],FPL_Fixtures_Extract[#Headers],0)))-4),Team_Key[[Full Name]:[Full Name]],0))&amp;RIGHT(INDEX(FPL_Fixtures_Extract[],MATCH($A297,FPL_Fixtures_Extract[[Player]:[Player]],0),MATCH(FPL_Combined[[#Headers],[Gameweek 23]],FPL_Fixtures_Extract[#Headers],0)),3))</f>
        <v>LIV(H) 4-5</v>
      </c>
      <c r="Y297" t="str">
        <f ca="1">IF(RIGHT(FPL_Combined[[#Headers],[Gameweek 24]],2)&lt;$B$622,INDEX(FPL_Results_Extract[Team],MATCH($A297,FPL_Results_Extract[[Player]:[Player]],0)),INDEX(Team_Key[[Abbreviation]:[Abbreviation]],MATCH(LEFT(INDEX(FPL_Fixtures_Extract[],MATCH($A297,FPL_Fixtures_Extract[[Player]:[Player]],0),MATCH(FPL_Combined[[#Headers],[Gameweek 24]],FPL_Fixtures_Extract[#Headers],0)),LEN(INDEX(FPL_Fixtures_Extract[],MATCH($A297,FPL_Fixtures_Extract[[Player]:[Player]],0),MATCH(FPL_Combined[[#Headers],[Gameweek 24]],FPL_Fixtures_Extract[#Headers],0)))-4),Team_Key[[Full Name]:[Full Name]],0))&amp;RIGHT(INDEX(FPL_Fixtures_Extract[],MATCH($A297,FPL_Fixtures_Extract[[Player]:[Player]],0),MATCH(FPL_Combined[[#Headers],[Gameweek 24]],FPL_Fixtures_Extract[#Headers],0)),3))</f>
        <v>NOR</v>
      </c>
      <c r="Z297" t="str">
        <f ca="1">IF(RIGHT(FPL_Combined[[#Headers],[Gameweek 25]],2)&lt;$B$622,INDEX(FPL_Results_Extract[Player],MATCH($A297,FPL_Results_Extract[[Player]:[Player]],0)),INDEX(Team_Key[[Abbreviation]:[Abbreviation]],MATCH(LEFT(INDEX(FPL_Fixtures_Extract[],MATCH($A297,FPL_Fixtures_Extract[[Player]:[Player]],0),MATCH(FPL_Combined[[#Headers],[Gameweek 25]],FPL_Fixtures_Extract[#Headers],0)),LEN(INDEX(FPL_Fixtures_Extract[],MATCH($A297,FPL_Fixtures_Extract[[Player]:[Player]],0),MATCH(FPL_Combined[[#Headers],[Gameweek 25]],FPL_Fixtures_Extract[#Headers],0)))-4),Team_Key[[Full Name]:[Full Name]],0))&amp;RIGHT(INDEX(FPL_Fixtures_Extract[],MATCH($A297,FPL_Fixtures_Extract[[Player]:[Player]],0),MATCH(FPL_Combined[[#Headers],[Gameweek 25]],FPL_Fixtures_Extract[#Headers],0)),3))</f>
        <v>Jerome</v>
      </c>
      <c r="AA297" t="str">
        <f ca="1">IF(RIGHT(FPL_Combined[[#Headers],[Gameweek 26]],2)&lt;$B$622,INDEX(FPL_Results_Extract[Gameweek 01],MATCH($A297,FPL_Results_Extract[[Player]:[Player]],0)),INDEX(Team_Key[[Abbreviation]:[Abbreviation]],MATCH(LEFT(INDEX(FPL_Fixtures_Extract[],MATCH($A297,FPL_Fixtures_Extract[[Player]:[Player]],0),MATCH(FPL_Combined[[#Headers],[Gameweek 26]],FPL_Fixtures_Extract[#Headers],0)),LEN(INDEX(FPL_Fixtures_Extract[],MATCH($A297,FPL_Fixtures_Extract[[Player]:[Player]],0),MATCH(FPL_Combined[[#Headers],[Gameweek 26]],FPL_Fixtures_Extract[#Headers],0)))-4),Team_Key[[Full Name]:[Full Name]],0))&amp;RIGHT(INDEX(FPL_Fixtures_Extract[],MATCH($A297,FPL_Fixtures_Extract[[Player]:[Player]],0),MATCH(FPL_Combined[[#Headers],[Gameweek 26]],FPL_Fixtures_Extract[#Headers],0)),3))</f>
        <v>CRY(H) 1-3</v>
      </c>
      <c r="AB297" t="str">
        <f ca="1">IF(RIGHT(FPL_Combined[[#Headers],[Gameweek 27]],2)&lt;$B$622,INDEX(FPL_Results_Extract[Gameweek 02],MATCH($A297,FPL_Results_Extract[[Player]:[Player]],0)),INDEX(Team_Key[[Abbreviation]:[Abbreviation]],MATCH(LEFT(INDEX(FPL_Fixtures_Extract[],MATCH($A297,FPL_Fixtures_Extract[[Player]:[Player]],0),MATCH(FPL_Combined[[#Headers],[Gameweek 27]],FPL_Fixtures_Extract[#Headers],0)),LEN(INDEX(FPL_Fixtures_Extract[],MATCH($A297,FPL_Fixtures_Extract[[Player]:[Player]],0),MATCH(FPL_Combined[[#Headers],[Gameweek 27]],FPL_Fixtures_Extract[#Headers],0)))-4),Team_Key[[Full Name]:[Full Name]],0))&amp;RIGHT(INDEX(FPL_Fixtures_Extract[],MATCH($A297,FPL_Fixtures_Extract[[Player]:[Player]],0),MATCH(FPL_Combined[[#Headers],[Gameweek 27]],FPL_Fixtures_Extract[#Headers],0)),3))</f>
        <v>SUN(A) 3-1</v>
      </c>
      <c r="AC297" t="str">
        <f ca="1">IF(RIGHT(FPL_Combined[[#Headers],[Gameweek 28]],2)&lt;$B$622,INDEX(FPL_Results_Extract[Gameweek 03],MATCH($A297,FPL_Results_Extract[[Player]:[Player]],0)),INDEX(Team_Key[[Abbreviation]:[Abbreviation]],MATCH(LEFT(INDEX(FPL_Fixtures_Extract[],MATCH($A297,FPL_Fixtures_Extract[[Player]:[Player]],0),MATCH(FPL_Combined[[#Headers],[Gameweek 28]],FPL_Fixtures_Extract[#Headers],0)),LEN(INDEX(FPL_Fixtures_Extract[],MATCH($A297,FPL_Fixtures_Extract[[Player]:[Player]],0),MATCH(FPL_Combined[[#Headers],[Gameweek 28]],FPL_Fixtures_Extract[#Headers],0)))-4),Team_Key[[Full Name]:[Full Name]],0))&amp;RIGHT(INDEX(FPL_Fixtures_Extract[],MATCH($A297,FPL_Fixtures_Extract[[Player]:[Player]],0),MATCH(FPL_Combined[[#Headers],[Gameweek 28]],FPL_Fixtures_Extract[#Headers],0)),3))</f>
        <v>STK(H) 1-1</v>
      </c>
      <c r="AD297" t="str">
        <f ca="1">IF(RIGHT(FPL_Combined[[#Headers],[Gameweek 29]],2)&lt;$B$622,INDEX(FPL_Results_Extract[Gameweek 04],MATCH($A297,FPL_Results_Extract[[Player]:[Player]],0)),INDEX(Team_Key[[Abbreviation]:[Abbreviation]],MATCH(LEFT(INDEX(FPL_Fixtures_Extract[],MATCH($A297,FPL_Fixtures_Extract[[Player]:[Player]],0),MATCH(FPL_Combined[[#Headers],[Gameweek 29]],FPL_Fixtures_Extract[#Headers],0)),LEN(INDEX(FPL_Fixtures_Extract[],MATCH($A297,FPL_Fixtures_Extract[[Player]:[Player]],0),MATCH(FPL_Combined[[#Headers],[Gameweek 29]],FPL_Fixtures_Extract[#Headers],0)))-4),Team_Key[[Full Name]:[Full Name]],0))&amp;RIGHT(INDEX(FPL_Fixtures_Extract[],MATCH($A297,FPL_Fixtures_Extract[[Player]:[Player]],0),MATCH(FPL_Combined[[#Headers],[Gameweek 29]],FPL_Fixtures_Extract[#Headers],0)),3))</f>
        <v>SWA(A)</v>
      </c>
      <c r="AE297" t="str">
        <f ca="1">IF(RIGHT(FPL_Combined[[#Headers],[Gameweek 30]],2)&lt;$B$622,INDEX(FPL_Results_Extract[Gameweek 05],MATCH($A297,FPL_Results_Extract[[Player]:[Player]],0)),INDEX(Team_Key[[Abbreviation]:[Abbreviation]],MATCH(LEFT(INDEX(FPL_Fixtures_Extract[],MATCH($A297,FPL_Fixtures_Extract[[Player]:[Player]],0),MATCH(FPL_Combined[[#Headers],[Gameweek 30]],FPL_Fixtures_Extract[#Headers],0)),LEN(INDEX(FPL_Fixtures_Extract[],MATCH($A297,FPL_Fixtures_Extract[[Player]:[Player]],0),MATCH(FPL_Combined[[#Headers],[Gameweek 30]],FPL_Fixtures_Extract[#Headers],0)))-4),Team_Key[[Full Name]:[Full Name]],0))&amp;RIGHT(INDEX(FPL_Fixtures_Extract[],MATCH($A297,FPL_Fixtures_Extract[[Player]:[Player]],0),MATCH(FPL_Combined[[#Headers],[Gameweek 30]],FPL_Fixtures_Extract[#Headers],0)),3))</f>
        <v>MCI(H)</v>
      </c>
      <c r="AF297" t="str">
        <f ca="1">IF(RIGHT(FPL_Combined[[#Headers],[Gameweek 31]],2)&lt;$B$622,INDEX(FPL_Results_Extract[Gameweek 06],MATCH($A297,FPL_Results_Extract[[Player]:[Player]],0)),INDEX(Team_Key[[Abbreviation]:[Abbreviation]],MATCH(LEFT(INDEX(FPL_Fixtures_Extract[],MATCH($A297,FPL_Fixtures_Extract[[Player]:[Player]],0),MATCH(FPL_Combined[[#Headers],[Gameweek 31]],FPL_Fixtures_Extract[#Headers],0)),LEN(INDEX(FPL_Fixtures_Extract[],MATCH($A297,FPL_Fixtures_Extract[[Player]:[Player]],0),MATCH(FPL_Combined[[#Headers],[Gameweek 31]],FPL_Fixtures_Extract[#Headers],0)))-4),Team_Key[[Full Name]:[Full Name]],0))&amp;RIGHT(INDEX(FPL_Fixtures_Extract[],MATCH($A297,FPL_Fixtures_Extract[[Player]:[Player]],0),MATCH(FPL_Combined[[#Headers],[Gameweek 31]],FPL_Fixtures_Extract[#Headers],0)),3))</f>
        <v>WBA(A)</v>
      </c>
      <c r="AG297" t="str">
        <f ca="1">IF(RIGHT(FPL_Combined[[#Headers],[Gameweek 32]],2)&lt;$B$622,INDEX(FPL_Results_Extract[Gameweek 07],MATCH($A297,FPL_Results_Extract[[Player]:[Player]],0)),INDEX(Team_Key[[Abbreviation]:[Abbreviation]],MATCH(LEFT(INDEX(FPL_Fixtures_Extract[],MATCH($A297,FPL_Fixtures_Extract[[Player]:[Player]],0),MATCH(FPL_Combined[[#Headers],[Gameweek 32]],FPL_Fixtures_Extract[#Headers],0)),LEN(INDEX(FPL_Fixtures_Extract[],MATCH($A297,FPL_Fixtures_Extract[[Player]:[Player]],0),MATCH(FPL_Combined[[#Headers],[Gameweek 32]],FPL_Fixtures_Extract[#Headers],0)))-4),Team_Key[[Full Name]:[Full Name]],0))&amp;RIGHT(INDEX(FPL_Fixtures_Extract[],MATCH($A297,FPL_Fixtures_Extract[[Player]:[Player]],0),MATCH(FPL_Combined[[#Headers],[Gameweek 32]],FPL_Fixtures_Extract[#Headers],0)),3))</f>
        <v>NEW(H)</v>
      </c>
      <c r="AH297" t="str">
        <f ca="1">IF(RIGHT(FPL_Combined[[#Headers],[Gameweek 33]],2)&lt;$B$622,INDEX(FPL_Results_Extract[Gameweek 08],MATCH($A297,FPL_Results_Extract[[Player]:[Player]],0)),INDEX(Team_Key[[Abbreviation]:[Abbreviation]],MATCH(LEFT(INDEX(FPL_Fixtures_Extract[],MATCH($A297,FPL_Fixtures_Extract[[Player]:[Player]],0),MATCH(FPL_Combined[[#Headers],[Gameweek 33]],FPL_Fixtures_Extract[#Headers],0)),LEN(INDEX(FPL_Fixtures_Extract[],MATCH($A297,FPL_Fixtures_Extract[[Player]:[Player]],0),MATCH(FPL_Combined[[#Headers],[Gameweek 33]],FPL_Fixtures_Extract[#Headers],0)))-4),Team_Key[[Full Name]:[Full Name]],0))&amp;RIGHT(INDEX(FPL_Fixtures_Extract[],MATCH($A297,FPL_Fixtures_Extract[[Player]:[Player]],0),MATCH(FPL_Combined[[#Headers],[Gameweek 33]],FPL_Fixtures_Extract[#Headers],0)),3))</f>
        <v>CRY(A)</v>
      </c>
      <c r="AI297" t="str">
        <f ca="1">IF(RIGHT(FPL_Combined[[#Headers],[Gameweek 34]],2)&lt;$B$622,INDEX(FPL_Results_Extract[Gameweek 09],MATCH($A297,FPL_Results_Extract[[Player]:[Player]],0)),INDEX(Team_Key[[Abbreviation]:[Abbreviation]],MATCH(LEFT(INDEX(FPL_Fixtures_Extract[],MATCH($A297,FPL_Fixtures_Extract[[Player]:[Player]],0),MATCH(FPL_Combined[[#Headers],[Gameweek 34]],FPL_Fixtures_Extract[#Headers],0)),LEN(INDEX(FPL_Fixtures_Extract[],MATCH($A297,FPL_Fixtures_Extract[[Player]:[Player]],0),MATCH(FPL_Combined[[#Headers],[Gameweek 34]],FPL_Fixtures_Extract[#Headers],0)))-4),Team_Key[[Full Name]:[Full Name]],0))&amp;RIGHT(INDEX(FPL_Fixtures_Extract[],MATCH($A297,FPL_Fixtures_Extract[[Player]:[Player]],0),MATCH(FPL_Combined[[#Headers],[Gameweek 34]],FPL_Fixtures_Extract[#Headers],0)),3))</f>
        <v>SUN(H)</v>
      </c>
      <c r="AJ297" t="str">
        <f ca="1">IF(RIGHT(FPL_Combined[[#Headers],[Gameweek 35]],2)&lt;$B$622,INDEX(FPL_Results_Extract[Gameweek 10],MATCH($A297,FPL_Results_Extract[[Player]:[Player]],0)),INDEX(Team_Key[[Abbreviation]:[Abbreviation]],MATCH(LEFT(INDEX(FPL_Fixtures_Extract[],MATCH($A297,FPL_Fixtures_Extract[[Player]:[Player]],0),MATCH(FPL_Combined[[#Headers],[Gameweek 35]],FPL_Fixtures_Extract[#Headers],0)),LEN(INDEX(FPL_Fixtures_Extract[],MATCH($A297,FPL_Fixtures_Extract[[Player]:[Player]],0),MATCH(FPL_Combined[[#Headers],[Gameweek 35]],FPL_Fixtures_Extract[#Headers],0)))-4),Team_Key[[Full Name]:[Full Name]],0))&amp;RIGHT(INDEX(FPL_Fixtures_Extract[],MATCH($A297,FPL_Fixtures_Extract[[Player]:[Player]],0),MATCH(FPL_Combined[[#Headers],[Gameweek 35]],FPL_Fixtures_Extract[#Headers],0)),3))</f>
        <v>WAT(H)</v>
      </c>
      <c r="AK297" t="str">
        <f ca="1">IF(RIGHT(FPL_Combined[[#Headers],[Gameweek 36]],2)&lt;$B$622,INDEX(FPL_Results_Extract[Gameweek 11],MATCH($A297,FPL_Results_Extract[[Player]:[Player]],0)),INDEX(Team_Key[[Abbreviation]:[Abbreviation]],MATCH(LEFT(INDEX(FPL_Fixtures_Extract[],MATCH($A297,FPL_Fixtures_Extract[[Player]:[Player]],0),MATCH(FPL_Combined[[#Headers],[Gameweek 36]],FPL_Fixtures_Extract[#Headers],0)),LEN(INDEX(FPL_Fixtures_Extract[],MATCH($A297,FPL_Fixtures_Extract[[Player]:[Player]],0),MATCH(FPL_Combined[[#Headers],[Gameweek 36]],FPL_Fixtures_Extract[#Headers],0)))-4),Team_Key[[Full Name]:[Full Name]],0))&amp;RIGHT(INDEX(FPL_Fixtures_Extract[],MATCH($A297,FPL_Fixtures_Extract[[Player]:[Player]],0),MATCH(FPL_Combined[[#Headers],[Gameweek 36]],FPL_Fixtures_Extract[#Headers],0)),3))</f>
        <v>ARS(A)</v>
      </c>
      <c r="AL297" t="str">
        <f ca="1">IF(RIGHT(FPL_Combined[[#Headers],[Gameweek 37]],2)&lt;$B$622,INDEX(FPL_Results_Extract[Gameweek 12],MATCH($A297,FPL_Results_Extract[[Player]:[Player]],0)),INDEX(Team_Key[[Abbreviation]:[Abbreviation]],MATCH(LEFT(INDEX(FPL_Fixtures_Extract[],MATCH($A297,FPL_Fixtures_Extract[[Player]:[Player]],0),MATCH(FPL_Combined[[#Headers],[Gameweek 37]],FPL_Fixtures_Extract[#Headers],0)),LEN(INDEX(FPL_Fixtures_Extract[],MATCH($A297,FPL_Fixtures_Extract[[Player]:[Player]],0),MATCH(FPL_Combined[[#Headers],[Gameweek 37]],FPL_Fixtures_Extract[#Headers],0)))-4),Team_Key[[Full Name]:[Full Name]],0))&amp;RIGHT(INDEX(FPL_Fixtures_Extract[],MATCH($A297,FPL_Fixtures_Extract[[Player]:[Player]],0),MATCH(FPL_Combined[[#Headers],[Gameweek 37]],FPL_Fixtures_Extract[#Headers],0)),3))</f>
        <v>MUN(H)</v>
      </c>
      <c r="AM297" t="str">
        <f ca="1">IF(RIGHT(FPL_Combined[[#Headers],[Gameweek 38]],2)&lt;$B$622,INDEX(FPL_Results_Extract[Gameweek 13],MATCH($A297,FPL_Results_Extract[[Player]:[Player]],0)),INDEX(Team_Key[[Abbreviation]:[Abbreviation]],MATCH(LEFT(INDEX(FPL_Fixtures_Extract[],MATCH($A297,FPL_Fixtures_Extract[[Player]:[Player]],0),MATCH(FPL_Combined[[#Headers],[Gameweek 38]],FPL_Fixtures_Extract[#Headers],0)),LEN(INDEX(FPL_Fixtures_Extract[],MATCH($A297,FPL_Fixtures_Extract[[Player]:[Player]],0),MATCH(FPL_Combined[[#Headers],[Gameweek 38]],FPL_Fixtures_Extract[#Headers],0)))-4),Team_Key[[Full Name]:[Full Name]],0))&amp;RIGHT(INDEX(FPL_Fixtures_Extract[],MATCH($A297,FPL_Fixtures_Extract[[Player]:[Player]],0),MATCH(FPL_Combined[[#Headers],[Gameweek 38]],FPL_Fixtures_Extract[#Headers],0)),3))</f>
        <v>EVE(A)</v>
      </c>
    </row>
    <row r="298" spans="1:39" x14ac:dyDescent="0.45">
      <c r="A298" t="s">
        <v>344</v>
      </c>
      <c r="B298" t="str">
        <f ca="1">IF(RIGHT(FPL_Combined[[#Headers],[Gameweek 01]],2)&lt;$B$622,INDEX(FPL_Results_Extract[Gameweek 01],MATCH($A298,FPL_Results_Extract[[Player]:[Player]],0)),INDEX(Team_Key[[Abbreviation]:[Abbreviation]],MATCH(LEFT(INDEX(FPL_Fixtures_Extract[],MATCH($A298,FPL_Fixtures_Extract[[Player]:[Player]],0),MATCH(FPL_Combined[[#Headers],[Gameweek 01]],FPL_Fixtures_Extract[#Headers],0)),LEN(INDEX(FPL_Fixtures_Extract[],MATCH($A298,FPL_Fixtures_Extract[[Player]:[Player]],0),MATCH(FPL_Combined[[#Headers],[Gameweek 01]],FPL_Fixtures_Extract[#Headers],0)))-4),Team_Key[[Full Name]:[Full Name]],0))&amp;RIGHT(INDEX(FPL_Fixtures_Extract[],MATCH($A298,FPL_Fixtures_Extract[[Player]:[Player]],0),MATCH(FPL_Combined[[#Headers],[Gameweek 01]],FPL_Fixtures_Extract[#Headers],0)),3))</f>
        <v>LIV(H) 0-1</v>
      </c>
      <c r="C298" t="str">
        <f ca="1">IF(RIGHT(FPL_Combined[[#Headers],[Gameweek 02]],2)&lt;$B$622,INDEX(FPL_Results_Extract[Gameweek 02],MATCH($A298,FPL_Results_Extract[[Player]:[Player]],0)),INDEX(Team_Key[[Abbreviation]:[Abbreviation]],MATCH(LEFT(INDEX(FPL_Fixtures_Extract[],MATCH($A298,FPL_Fixtures_Extract[[Player]:[Player]],0),MATCH(FPL_Combined[[#Headers],[Gameweek 02]],FPL_Fixtures_Extract[#Headers],0)),LEN(INDEX(FPL_Fixtures_Extract[],MATCH($A298,FPL_Fixtures_Extract[[Player]:[Player]],0),MATCH(FPL_Combined[[#Headers],[Gameweek 02]],FPL_Fixtures_Extract[#Headers],0)))-4),Team_Key[[Full Name]:[Full Name]],0))&amp;RIGHT(INDEX(FPL_Fixtures_Extract[],MATCH($A298,FPL_Fixtures_Extract[[Player]:[Player]],0),MATCH(FPL_Combined[[#Headers],[Gameweek 02]],FPL_Fixtures_Extract[#Headers],0)),3))</f>
        <v>TOT(A) 2-2</v>
      </c>
      <c r="D298" t="str">
        <f ca="1">IF(RIGHT(FPL_Combined[[#Headers],[Gameweek 03]],2)&lt;$B$622,INDEX(FPL_Results_Extract[Gameweek 03],MATCH($A298,FPL_Results_Extract[[Player]:[Player]],0)),INDEX(Team_Key[[Abbreviation]:[Abbreviation]],MATCH(LEFT(INDEX(FPL_Fixtures_Extract[],MATCH($A298,FPL_Fixtures_Extract[[Player]:[Player]],0),MATCH(FPL_Combined[[#Headers],[Gameweek 03]],FPL_Fixtures_Extract[#Headers],0)),LEN(INDEX(FPL_Fixtures_Extract[],MATCH($A298,FPL_Fixtures_Extract[[Player]:[Player]],0),MATCH(FPL_Combined[[#Headers],[Gameweek 03]],FPL_Fixtures_Extract[#Headers],0)))-4),Team_Key[[Full Name]:[Full Name]],0))&amp;RIGHT(INDEX(FPL_Fixtures_Extract[],MATCH($A298,FPL_Fixtures_Extract[[Player]:[Player]],0),MATCH(FPL_Combined[[#Headers],[Gameweek 03]],FPL_Fixtures_Extract[#Headers],0)),3))</f>
        <v>NOR(A) 1-1</v>
      </c>
      <c r="E298" t="str">
        <f ca="1">IF(RIGHT(FPL_Combined[[#Headers],[Gameweek 04]],2)&lt;$B$622,INDEX(FPL_Results_Extract[Gameweek 04],MATCH($A298,FPL_Results_Extract[[Player]:[Player]],0)),INDEX(Team_Key[[Abbreviation]:[Abbreviation]],MATCH(LEFT(INDEX(FPL_Fixtures_Extract[],MATCH($A298,FPL_Fixtures_Extract[[Player]:[Player]],0),MATCH(FPL_Combined[[#Headers],[Gameweek 04]],FPL_Fixtures_Extract[#Headers],0)),LEN(INDEX(FPL_Fixtures_Extract[],MATCH($A298,FPL_Fixtures_Extract[[Player]:[Player]],0),MATCH(FPL_Combined[[#Headers],[Gameweek 04]],FPL_Fixtures_Extract[#Headers],0)))-4),Team_Key[[Full Name]:[Full Name]],0))&amp;RIGHT(INDEX(FPL_Fixtures_Extract[],MATCH($A298,FPL_Fixtures_Extract[[Player]:[Player]],0),MATCH(FPL_Combined[[#Headers],[Gameweek 04]],FPL_Fixtures_Extract[#Headers],0)),3))</f>
        <v>WBA(H) 0-1</v>
      </c>
      <c r="F298" t="str">
        <f ca="1">IF(RIGHT(FPL_Combined[[#Headers],[Gameweek 05]],2)&lt;$B$622,INDEX(FPL_Results_Extract[Gameweek 05],MATCH($A298,FPL_Results_Extract[[Player]:[Player]],0)),INDEX(Team_Key[[Abbreviation]:[Abbreviation]],MATCH(LEFT(INDEX(FPL_Fixtures_Extract[],MATCH($A298,FPL_Fixtures_Extract[[Player]:[Player]],0),MATCH(FPL_Combined[[#Headers],[Gameweek 05]],FPL_Fixtures_Extract[#Headers],0)),LEN(INDEX(FPL_Fixtures_Extract[],MATCH($A298,FPL_Fixtures_Extract[[Player]:[Player]],0),MATCH(FPL_Combined[[#Headers],[Gameweek 05]],FPL_Fixtures_Extract[#Headers],0)))-4),Team_Key[[Full Name]:[Full Name]],0))&amp;RIGHT(INDEX(FPL_Fixtures_Extract[],MATCH($A298,FPL_Fixtures_Extract[[Player]:[Player]],0),MATCH(FPL_Combined[[#Headers],[Gameweek 05]],FPL_Fixtures_Extract[#Headers],0)),3))</f>
        <v>ARS(A) 0-2</v>
      </c>
      <c r="G298" t="str">
        <f ca="1">IF(RIGHT(FPL_Combined[[#Headers],[Gameweek 06]],2)&lt;$B$622,INDEX(FPL_Results_Extract[Gameweek 06],MATCH($A298,FPL_Results_Extract[[Player]:[Player]],0)),INDEX(Team_Key[[Abbreviation]:[Abbreviation]],MATCH(LEFT(INDEX(FPL_Fixtures_Extract[],MATCH($A298,FPL_Fixtures_Extract[[Player]:[Player]],0),MATCH(FPL_Combined[[#Headers],[Gameweek 06]],FPL_Fixtures_Extract[#Headers],0)),LEN(INDEX(FPL_Fixtures_Extract[],MATCH($A298,FPL_Fixtures_Extract[[Player]:[Player]],0),MATCH(FPL_Combined[[#Headers],[Gameweek 06]],FPL_Fixtures_Extract[#Headers],0)))-4),Team_Key[[Full Name]:[Full Name]],0))&amp;RIGHT(INDEX(FPL_Fixtures_Extract[],MATCH($A298,FPL_Fixtures_Extract[[Player]:[Player]],0),MATCH(FPL_Combined[[#Headers],[Gameweek 06]],FPL_Fixtures_Extract[#Headers],0)),3))</f>
        <v>LEI(H) 2-2</v>
      </c>
      <c r="H298" t="str">
        <f ca="1">IF(RIGHT(FPL_Combined[[#Headers],[Gameweek 07]],2)&lt;$B$622,INDEX(FPL_Results_Extract[Gameweek 07],MATCH($A298,FPL_Results_Extract[[Player]:[Player]],0)),INDEX(Team_Key[[Abbreviation]:[Abbreviation]],MATCH(LEFT(INDEX(FPL_Fixtures_Extract[],MATCH($A298,FPL_Fixtures_Extract[[Player]:[Player]],0),MATCH(FPL_Combined[[#Headers],[Gameweek 07]],FPL_Fixtures_Extract[#Headers],0)),LEN(INDEX(FPL_Fixtures_Extract[],MATCH($A298,FPL_Fixtures_Extract[[Player]:[Player]],0),MATCH(FPL_Combined[[#Headers],[Gameweek 07]],FPL_Fixtures_Extract[#Headers],0)))-4),Team_Key[[Full Name]:[Full Name]],0))&amp;RIGHT(INDEX(FPL_Fixtures_Extract[],MATCH($A298,FPL_Fixtures_Extract[[Player]:[Player]],0),MATCH(FPL_Combined[[#Headers],[Gameweek 07]],FPL_Fixtures_Extract[#Headers],0)),3))</f>
        <v>BOU(H) 2-1</v>
      </c>
      <c r="I298" t="str">
        <f ca="1">IF(RIGHT(FPL_Combined[[#Headers],[Gameweek 08]],2)&lt;$B$622,INDEX(FPL_Results_Extract[Gameweek 08],MATCH($A298,FPL_Results_Extract[[Player]:[Player]],0)),INDEX(Team_Key[[Abbreviation]:[Abbreviation]],MATCH(LEFT(INDEX(FPL_Fixtures_Extract[],MATCH($A298,FPL_Fixtures_Extract[[Player]:[Player]],0),MATCH(FPL_Combined[[#Headers],[Gameweek 08]],FPL_Fixtures_Extract[#Headers],0)),LEN(INDEX(FPL_Fixtures_Extract[],MATCH($A298,FPL_Fixtures_Extract[[Player]:[Player]],0),MATCH(FPL_Combined[[#Headers],[Gameweek 08]],FPL_Fixtures_Extract[#Headers],0)))-4),Team_Key[[Full Name]:[Full Name]],0))&amp;RIGHT(INDEX(FPL_Fixtures_Extract[],MATCH($A298,FPL_Fixtures_Extract[[Player]:[Player]],0),MATCH(FPL_Combined[[#Headers],[Gameweek 08]],FPL_Fixtures_Extract[#Headers],0)),3))</f>
        <v>AVL(A) 1-0</v>
      </c>
      <c r="J298" t="str">
        <f ca="1">IF(RIGHT(FPL_Combined[[#Headers],[Gameweek 09]],2)&lt;$B$622,INDEX(FPL_Results_Extract[Gameweek 09],MATCH($A298,FPL_Results_Extract[[Player]:[Player]],0)),INDEX(Team_Key[[Abbreviation]:[Abbreviation]],MATCH(LEFT(INDEX(FPL_Fixtures_Extract[],MATCH($A298,FPL_Fixtures_Extract[[Player]:[Player]],0),MATCH(FPL_Combined[[#Headers],[Gameweek 09]],FPL_Fixtures_Extract[#Headers],0)),LEN(INDEX(FPL_Fixtures_Extract[],MATCH($A298,FPL_Fixtures_Extract[[Player]:[Player]],0),MATCH(FPL_Combined[[#Headers],[Gameweek 09]],FPL_Fixtures_Extract[#Headers],0)))-4),Team_Key[[Full Name]:[Full Name]],0))&amp;RIGHT(INDEX(FPL_Fixtures_Extract[],MATCH($A298,FPL_Fixtures_Extract[[Player]:[Player]],0),MATCH(FPL_Combined[[#Headers],[Gameweek 09]],FPL_Fixtures_Extract[#Headers],0)),3))</f>
        <v>SWA(A) 1-0</v>
      </c>
      <c r="K298" t="str">
        <f ca="1">IF(RIGHT(FPL_Combined[[#Headers],[Gameweek 10]],2)&lt;$B$622,INDEX(FPL_Results_Extract[Gameweek 10],MATCH($A298,FPL_Results_Extract[[Player]:[Player]],0)),INDEX(Team_Key[[Abbreviation]:[Abbreviation]],MATCH(LEFT(INDEX(FPL_Fixtures_Extract[],MATCH($A298,FPL_Fixtures_Extract[[Player]:[Player]],0),MATCH(FPL_Combined[[#Headers],[Gameweek 10]],FPL_Fixtures_Extract[#Headers],0)),LEN(INDEX(FPL_Fixtures_Extract[],MATCH($A298,FPL_Fixtures_Extract[[Player]:[Player]],0),MATCH(FPL_Combined[[#Headers],[Gameweek 10]],FPL_Fixtures_Extract[#Headers],0)))-4),Team_Key[[Full Name]:[Full Name]],0))&amp;RIGHT(INDEX(FPL_Fixtures_Extract[],MATCH($A298,FPL_Fixtures_Extract[[Player]:[Player]],0),MATCH(FPL_Combined[[#Headers],[Gameweek 10]],FPL_Fixtures_Extract[#Headers],0)),3))</f>
        <v>WAT(H) 0-2</v>
      </c>
      <c r="L298" t="str">
        <f ca="1">IF(RIGHT(FPL_Combined[[#Headers],[Gameweek 11]],2)&lt;$B$622,INDEX(FPL_Results_Extract[Gameweek 11],MATCH($A298,FPL_Results_Extract[[Player]:[Player]],0)),INDEX(Team_Key[[Abbreviation]:[Abbreviation]],MATCH(LEFT(INDEX(FPL_Fixtures_Extract[],MATCH($A298,FPL_Fixtures_Extract[[Player]:[Player]],0),MATCH(FPL_Combined[[#Headers],[Gameweek 11]],FPL_Fixtures_Extract[#Headers],0)),LEN(INDEX(FPL_Fixtures_Extract[],MATCH($A298,FPL_Fixtures_Extract[[Player]:[Player]],0),MATCH(FPL_Combined[[#Headers],[Gameweek 11]],FPL_Fixtures_Extract[#Headers],0)))-4),Team_Key[[Full Name]:[Full Name]],0))&amp;RIGHT(INDEX(FPL_Fixtures_Extract[],MATCH($A298,FPL_Fixtures_Extract[[Player]:[Player]],0),MATCH(FPL_Combined[[#Headers],[Gameweek 11]],FPL_Fixtures_Extract[#Headers],0)),3))</f>
        <v>NEW(A) 0-0</v>
      </c>
      <c r="M298" t="str">
        <f ca="1">IF(RIGHT(FPL_Combined[[#Headers],[Gameweek 12]],2)&lt;$B$622,INDEX(FPL_Results_Extract[Gameweek 12],MATCH($A298,FPL_Results_Extract[[Player]:[Player]],0)),INDEX(Team_Key[[Abbreviation]:[Abbreviation]],MATCH(LEFT(INDEX(FPL_Fixtures_Extract[],MATCH($A298,FPL_Fixtures_Extract[[Player]:[Player]],0),MATCH(FPL_Combined[[#Headers],[Gameweek 12]],FPL_Fixtures_Extract[#Headers],0)),LEN(INDEX(FPL_Fixtures_Extract[],MATCH($A298,FPL_Fixtures_Extract[[Player]:[Player]],0),MATCH(FPL_Combined[[#Headers],[Gameweek 12]],FPL_Fixtures_Extract[#Headers],0)))-4),Team_Key[[Full Name]:[Full Name]],0))&amp;RIGHT(INDEX(FPL_Fixtures_Extract[],MATCH($A298,FPL_Fixtures_Extract[[Player]:[Player]],0),MATCH(FPL_Combined[[#Headers],[Gameweek 12]],FPL_Fixtures_Extract[#Headers],0)),3))</f>
        <v>CHE(H) 1-0</v>
      </c>
      <c r="N298" t="str">
        <f ca="1">IF(RIGHT(FPL_Combined[[#Headers],[Gameweek 13]],2)&lt;$B$622,INDEX(FPL_Results_Extract[Gameweek 13],MATCH($A298,FPL_Results_Extract[[Player]:[Player]],0)),INDEX(Team_Key[[Abbreviation]:[Abbreviation]],MATCH(LEFT(INDEX(FPL_Fixtures_Extract[],MATCH($A298,FPL_Fixtures_Extract[[Player]:[Player]],0),MATCH(FPL_Combined[[#Headers],[Gameweek 13]],FPL_Fixtures_Extract[#Headers],0)),LEN(INDEX(FPL_Fixtures_Extract[],MATCH($A298,FPL_Fixtures_Extract[[Player]:[Player]],0),MATCH(FPL_Combined[[#Headers],[Gameweek 13]],FPL_Fixtures_Extract[#Headers],0)))-4),Team_Key[[Full Name]:[Full Name]],0))&amp;RIGHT(INDEX(FPL_Fixtures_Extract[],MATCH($A298,FPL_Fixtures_Extract[[Player]:[Player]],0),MATCH(FPL_Combined[[#Headers],[Gameweek 13]],FPL_Fixtures_Extract[#Headers],0)),3))</f>
        <v>SOU(A) 1-0</v>
      </c>
      <c r="O298" t="str">
        <f ca="1">IF(RIGHT(FPL_Combined[[#Headers],[Gameweek 14]],2)&lt;$B$622,INDEX(FPL_Results_Extract[Gameweek 14],MATCH($A298,FPL_Results_Extract[[Player]:[Player]],0)),INDEX(Team_Key[[Abbreviation]:[Abbreviation]],MATCH(LEFT(INDEX(FPL_Fixtures_Extract[],MATCH($A298,FPL_Fixtures_Extract[[Player]:[Player]],0),MATCH(FPL_Combined[[#Headers],[Gameweek 14]],FPL_Fixtures_Extract[#Headers],0)),LEN(INDEX(FPL_Fixtures_Extract[],MATCH($A298,FPL_Fixtures_Extract[[Player]:[Player]],0),MATCH(FPL_Combined[[#Headers],[Gameweek 14]],FPL_Fixtures_Extract[#Headers],0)))-4),Team_Key[[Full Name]:[Full Name]],0))&amp;RIGHT(INDEX(FPL_Fixtures_Extract[],MATCH($A298,FPL_Fixtures_Extract[[Player]:[Player]],0),MATCH(FPL_Combined[[#Headers],[Gameweek 14]],FPL_Fixtures_Extract[#Headers],0)),3))</f>
        <v>SUN(A) 0-2</v>
      </c>
      <c r="P298" t="str">
        <f ca="1">IF(RIGHT(FPL_Combined[[#Headers],[Gameweek 15]],2)&lt;$B$622,INDEX(FPL_Results_Extract[Gameweek 15],MATCH($A298,FPL_Results_Extract[[Player]:[Player]],0)),INDEX(Team_Key[[Abbreviation]:[Abbreviation]],MATCH(LEFT(INDEX(FPL_Fixtures_Extract[],MATCH($A298,FPL_Fixtures_Extract[[Player]:[Player]],0),MATCH(FPL_Combined[[#Headers],[Gameweek 15]],FPL_Fixtures_Extract[#Headers],0)),LEN(INDEX(FPL_Fixtures_Extract[],MATCH($A298,FPL_Fixtures_Extract[[Player]:[Player]],0),MATCH(FPL_Combined[[#Headers],[Gameweek 15]],FPL_Fixtures_Extract[#Headers],0)))-4),Team_Key[[Full Name]:[Full Name]],0))&amp;RIGHT(INDEX(FPL_Fixtures_Extract[],MATCH($A298,FPL_Fixtures_Extract[[Player]:[Player]],0),MATCH(FPL_Combined[[#Headers],[Gameweek 15]],FPL_Fixtures_Extract[#Headers],0)),3))</f>
        <v>MCI(H) 2-0</v>
      </c>
      <c r="Q298" t="str">
        <f ca="1">IF(RIGHT(FPL_Combined[[#Headers],[Gameweek 16]],2)&lt;$B$622,INDEX(FPL_Results_Extract[Gameweek 16],MATCH($A298,FPL_Results_Extract[[Player]:[Player]],0)),INDEX(Team_Key[[Abbreviation]:[Abbreviation]],MATCH(LEFT(INDEX(FPL_Fixtures_Extract[],MATCH($A298,FPL_Fixtures_Extract[[Player]:[Player]],0),MATCH(FPL_Combined[[#Headers],[Gameweek 16]],FPL_Fixtures_Extract[#Headers],0)),LEN(INDEX(FPL_Fixtures_Extract[],MATCH($A298,FPL_Fixtures_Extract[[Player]:[Player]],0),MATCH(FPL_Combined[[#Headers],[Gameweek 16]],FPL_Fixtures_Extract[#Headers],0)))-4),Team_Key[[Full Name]:[Full Name]],0))&amp;RIGHT(INDEX(FPL_Fixtures_Extract[],MATCH($A298,FPL_Fixtures_Extract[[Player]:[Player]],0),MATCH(FPL_Combined[[#Headers],[Gameweek 16]],FPL_Fixtures_Extract[#Headers],0)),3))</f>
        <v>WHU(A) 0-0</v>
      </c>
      <c r="R298" t="str">
        <f ca="1">IF(RIGHT(FPL_Combined[[#Headers],[Gameweek 17]],2)&lt;$B$622,INDEX(FPL_Results_Extract[Gameweek 17],MATCH($A298,FPL_Results_Extract[[Player]:[Player]],0)),INDEX(Team_Key[[Abbreviation]:[Abbreviation]],MATCH(LEFT(INDEX(FPL_Fixtures_Extract[],MATCH($A298,FPL_Fixtures_Extract[[Player]:[Player]],0),MATCH(FPL_Combined[[#Headers],[Gameweek 17]],FPL_Fixtures_Extract[#Headers],0)),LEN(INDEX(FPL_Fixtures_Extract[],MATCH($A298,FPL_Fixtures_Extract[[Player]:[Player]],0),MATCH(FPL_Combined[[#Headers],[Gameweek 17]],FPL_Fixtures_Extract[#Headers],0)))-4),Team_Key[[Full Name]:[Full Name]],0))&amp;RIGHT(INDEX(FPL_Fixtures_Extract[],MATCH($A298,FPL_Fixtures_Extract[[Player]:[Player]],0),MATCH(FPL_Combined[[#Headers],[Gameweek 17]],FPL_Fixtures_Extract[#Headers],0)),3))</f>
        <v>CRY(H) 1-2</v>
      </c>
      <c r="S298" t="str">
        <f ca="1">IF(RIGHT(FPL_Combined[[#Headers],[Gameweek 18]],2)&lt;$B$622,INDEX(FPL_Results_Extract[Gameweek 18],MATCH($A298,FPL_Results_Extract[[Player]:[Player]],0)),INDEX(Team_Key[[Abbreviation]:[Abbreviation]],MATCH(LEFT(INDEX(FPL_Fixtures_Extract[],MATCH($A298,FPL_Fixtures_Extract[[Player]:[Player]],0),MATCH(FPL_Combined[[#Headers],[Gameweek 18]],FPL_Fixtures_Extract[#Headers],0)),LEN(INDEX(FPL_Fixtures_Extract[],MATCH($A298,FPL_Fixtures_Extract[[Player]:[Player]],0),MATCH(FPL_Combined[[#Headers],[Gameweek 18]],FPL_Fixtures_Extract[#Headers],0)))-4),Team_Key[[Full Name]:[Full Name]],0))&amp;RIGHT(INDEX(FPL_Fixtures_Extract[],MATCH($A298,FPL_Fixtures_Extract[[Player]:[Player]],0),MATCH(FPL_Combined[[#Headers],[Gameweek 18]],FPL_Fixtures_Extract[#Headers],0)),3))</f>
        <v>MUN(H) 2-0</v>
      </c>
      <c r="T298" t="str">
        <f ca="1">IF(RIGHT(FPL_Combined[[#Headers],[Gameweek 19]],2)&lt;$B$622,INDEX(FPL_Results_Extract[Gameweek 19],MATCH($A298,FPL_Results_Extract[[Player]:[Player]],0)),INDEX(Team_Key[[Abbreviation]:[Abbreviation]],MATCH(LEFT(INDEX(FPL_Fixtures_Extract[],MATCH($A298,FPL_Fixtures_Extract[[Player]:[Player]],0),MATCH(FPL_Combined[[#Headers],[Gameweek 19]],FPL_Fixtures_Extract[#Headers],0)),LEN(INDEX(FPL_Fixtures_Extract[],MATCH($A298,FPL_Fixtures_Extract[[Player]:[Player]],0),MATCH(FPL_Combined[[#Headers],[Gameweek 19]],FPL_Fixtures_Extract[#Headers],0)))-4),Team_Key[[Full Name]:[Full Name]],0))&amp;RIGHT(INDEX(FPL_Fixtures_Extract[],MATCH($A298,FPL_Fixtures_Extract[[Player]:[Player]],0),MATCH(FPL_Combined[[#Headers],[Gameweek 19]],FPL_Fixtures_Extract[#Headers],0)),3))</f>
        <v>EVE(A) 4-3</v>
      </c>
      <c r="U298" t="str">
        <f ca="1">IF(RIGHT(FPL_Combined[[#Headers],[Gameweek 20]],2)&lt;$B$622,INDEX(FPL_Results_Extract[Gameweek 20],MATCH($A298,FPL_Results_Extract[[Player]:[Player]],0)),INDEX(Team_Key[[Abbreviation]:[Abbreviation]],MATCH(LEFT(INDEX(FPL_Fixtures_Extract[],MATCH($A298,FPL_Fixtures_Extract[[Player]:[Player]],0),MATCH(FPL_Combined[[#Headers],[Gameweek 20]],FPL_Fixtures_Extract[#Headers],0)),LEN(INDEX(FPL_Fixtures_Extract[],MATCH($A298,FPL_Fixtures_Extract[[Player]:[Player]],0),MATCH(FPL_Combined[[#Headers],[Gameweek 20]],FPL_Fixtures_Extract[#Headers],0)))-4),Team_Key[[Full Name]:[Full Name]],0))&amp;RIGHT(INDEX(FPL_Fixtures_Extract[],MATCH($A298,FPL_Fixtures_Extract[[Player]:[Player]],0),MATCH(FPL_Combined[[#Headers],[Gameweek 20]],FPL_Fixtures_Extract[#Headers],0)),3))</f>
        <v>WBA(A) 1-2</v>
      </c>
      <c r="V298" t="str">
        <f ca="1">IF(RIGHT(FPL_Combined[[#Headers],[Gameweek 21]],2)&lt;$B$622,INDEX(FPL_Results_Extract[Gameweek 21],MATCH($A298,FPL_Results_Extract[[Player]:[Player]],0)),INDEX(Team_Key[[Abbreviation]:[Abbreviation]],MATCH(LEFT(INDEX(FPL_Fixtures_Extract[],MATCH($A298,FPL_Fixtures_Extract[[Player]:[Player]],0),MATCH(FPL_Combined[[#Headers],[Gameweek 21]],FPL_Fixtures_Extract[#Headers],0)),LEN(INDEX(FPL_Fixtures_Extract[],MATCH($A298,FPL_Fixtures_Extract[[Player]:[Player]],0),MATCH(FPL_Combined[[#Headers],[Gameweek 21]],FPL_Fixtures_Extract[#Headers],0)))-4),Team_Key[[Full Name]:[Full Name]],0))&amp;RIGHT(INDEX(FPL_Fixtures_Extract[],MATCH($A298,FPL_Fixtures_Extract[[Player]:[Player]],0),MATCH(FPL_Combined[[#Headers],[Gameweek 21]],FPL_Fixtures_Extract[#Headers],0)),3))</f>
        <v>NOR(H) 3-1</v>
      </c>
      <c r="W298" t="str">
        <f ca="1">IF(RIGHT(FPL_Combined[[#Headers],[Gameweek 22]],2)&lt;$B$622,INDEX(FPL_Results_Extract[Gameweek 22],MATCH($A298,FPL_Results_Extract[[Player]:[Player]],0)),INDEX(Team_Key[[Abbreviation]:[Abbreviation]],MATCH(LEFT(INDEX(FPL_Fixtures_Extract[],MATCH($A298,FPL_Fixtures_Extract[[Player]:[Player]],0),MATCH(FPL_Combined[[#Headers],[Gameweek 22]],FPL_Fixtures_Extract[#Headers],0)),LEN(INDEX(FPL_Fixtures_Extract[],MATCH($A298,FPL_Fixtures_Extract[[Player]:[Player]],0),MATCH(FPL_Combined[[#Headers],[Gameweek 22]],FPL_Fixtures_Extract[#Headers],0)))-4),Team_Key[[Full Name]:[Full Name]],0))&amp;RIGHT(INDEX(FPL_Fixtures_Extract[],MATCH($A298,FPL_Fixtures_Extract[[Player]:[Player]],0),MATCH(FPL_Combined[[#Headers],[Gameweek 22]],FPL_Fixtures_Extract[#Headers],0)),3))</f>
        <v>ARS(H) 0-0</v>
      </c>
      <c r="X298" t="str">
        <f ca="1">IF(RIGHT(FPL_Combined[[#Headers],[Gameweek 23]],2)&lt;$B$622,INDEX(FPL_Results_Extract[Gameweek 23],MATCH($A298,FPL_Results_Extract[[Player]:[Player]],0)),INDEX(Team_Key[[Abbreviation]:[Abbreviation]],MATCH(LEFT(INDEX(FPL_Fixtures_Extract[],MATCH($A298,FPL_Fixtures_Extract[[Player]:[Player]],0),MATCH(FPL_Combined[[#Headers],[Gameweek 23]],FPL_Fixtures_Extract[#Headers],0)),LEN(INDEX(FPL_Fixtures_Extract[],MATCH($A298,FPL_Fixtures_Extract[[Player]:[Player]],0),MATCH(FPL_Combined[[#Headers],[Gameweek 23]],FPL_Fixtures_Extract[#Headers],0)))-4),Team_Key[[Full Name]:[Full Name]],0))&amp;RIGHT(INDEX(FPL_Fixtures_Extract[],MATCH($A298,FPL_Fixtures_Extract[[Player]:[Player]],0),MATCH(FPL_Combined[[#Headers],[Gameweek 23]],FPL_Fixtures_Extract[#Headers],0)),3))</f>
        <v>LEI(A) 0-3</v>
      </c>
      <c r="Y298" t="str">
        <f ca="1">IF(RIGHT(FPL_Combined[[#Headers],[Gameweek 24]],2)&lt;$B$622,INDEX(FPL_Results_Extract[Team],MATCH($A298,FPL_Results_Extract[[Player]:[Player]],0)),INDEX(Team_Key[[Abbreviation]:[Abbreviation]],MATCH(LEFT(INDEX(FPL_Fixtures_Extract[],MATCH($A298,FPL_Fixtures_Extract[[Player]:[Player]],0),MATCH(FPL_Combined[[#Headers],[Gameweek 24]],FPL_Fixtures_Extract[#Headers],0)),LEN(INDEX(FPL_Fixtures_Extract[],MATCH($A298,FPL_Fixtures_Extract[[Player]:[Player]],0),MATCH(FPL_Combined[[#Headers],[Gameweek 24]],FPL_Fixtures_Extract[#Headers],0)))-4),Team_Key[[Full Name]:[Full Name]],0))&amp;RIGHT(INDEX(FPL_Fixtures_Extract[],MATCH($A298,FPL_Fixtures_Extract[[Player]:[Player]],0),MATCH(FPL_Combined[[#Headers],[Gameweek 24]],FPL_Fixtures_Extract[#Headers],0)),3))</f>
        <v>STK</v>
      </c>
      <c r="Z298" t="str">
        <f ca="1">IF(RIGHT(FPL_Combined[[#Headers],[Gameweek 25]],2)&lt;$B$622,INDEX(FPL_Results_Extract[Player],MATCH($A298,FPL_Results_Extract[[Player]:[Player]],0)),INDEX(Team_Key[[Abbreviation]:[Abbreviation]],MATCH(LEFT(INDEX(FPL_Fixtures_Extract[],MATCH($A298,FPL_Fixtures_Extract[[Player]:[Player]],0),MATCH(FPL_Combined[[#Headers],[Gameweek 25]],FPL_Fixtures_Extract[#Headers],0)),LEN(INDEX(FPL_Fixtures_Extract[],MATCH($A298,FPL_Fixtures_Extract[[Player]:[Player]],0),MATCH(FPL_Combined[[#Headers],[Gameweek 25]],FPL_Fixtures_Extract[#Headers],0)))-4),Team_Key[[Full Name]:[Full Name]],0))&amp;RIGHT(INDEX(FPL_Fixtures_Extract[],MATCH($A298,FPL_Fixtures_Extract[[Player]:[Player]],0),MATCH(FPL_Combined[[#Headers],[Gameweek 25]],FPL_Fixtures_Extract[#Headers],0)),3))</f>
        <v>Johnson</v>
      </c>
      <c r="AA298" t="str">
        <f ca="1">IF(RIGHT(FPL_Combined[[#Headers],[Gameweek 26]],2)&lt;$B$622,INDEX(FPL_Results_Extract[Gameweek 01],MATCH($A298,FPL_Results_Extract[[Player]:[Player]],0)),INDEX(Team_Key[[Abbreviation]:[Abbreviation]],MATCH(LEFT(INDEX(FPL_Fixtures_Extract[],MATCH($A298,FPL_Fixtures_Extract[[Player]:[Player]],0),MATCH(FPL_Combined[[#Headers],[Gameweek 26]],FPL_Fixtures_Extract[#Headers],0)),LEN(INDEX(FPL_Fixtures_Extract[],MATCH($A298,FPL_Fixtures_Extract[[Player]:[Player]],0),MATCH(FPL_Combined[[#Headers],[Gameweek 26]],FPL_Fixtures_Extract[#Headers],0)))-4),Team_Key[[Full Name]:[Full Name]],0))&amp;RIGHT(INDEX(FPL_Fixtures_Extract[],MATCH($A298,FPL_Fixtures_Extract[[Player]:[Player]],0),MATCH(FPL_Combined[[#Headers],[Gameweek 26]],FPL_Fixtures_Extract[#Headers],0)),3))</f>
        <v>LIV(H) 0-1</v>
      </c>
      <c r="AB298" t="str">
        <f ca="1">IF(RIGHT(FPL_Combined[[#Headers],[Gameweek 27]],2)&lt;$B$622,INDEX(FPL_Results_Extract[Gameweek 02],MATCH($A298,FPL_Results_Extract[[Player]:[Player]],0)),INDEX(Team_Key[[Abbreviation]:[Abbreviation]],MATCH(LEFT(INDEX(FPL_Fixtures_Extract[],MATCH($A298,FPL_Fixtures_Extract[[Player]:[Player]],0),MATCH(FPL_Combined[[#Headers],[Gameweek 27]],FPL_Fixtures_Extract[#Headers],0)),LEN(INDEX(FPL_Fixtures_Extract[],MATCH($A298,FPL_Fixtures_Extract[[Player]:[Player]],0),MATCH(FPL_Combined[[#Headers],[Gameweek 27]],FPL_Fixtures_Extract[#Headers],0)))-4),Team_Key[[Full Name]:[Full Name]],0))&amp;RIGHT(INDEX(FPL_Fixtures_Extract[],MATCH($A298,FPL_Fixtures_Extract[[Player]:[Player]],0),MATCH(FPL_Combined[[#Headers],[Gameweek 27]],FPL_Fixtures_Extract[#Headers],0)),3))</f>
        <v>TOT(A) 2-2</v>
      </c>
      <c r="AC298" t="str">
        <f ca="1">IF(RIGHT(FPL_Combined[[#Headers],[Gameweek 28]],2)&lt;$B$622,INDEX(FPL_Results_Extract[Gameweek 03],MATCH($A298,FPL_Results_Extract[[Player]:[Player]],0)),INDEX(Team_Key[[Abbreviation]:[Abbreviation]],MATCH(LEFT(INDEX(FPL_Fixtures_Extract[],MATCH($A298,FPL_Fixtures_Extract[[Player]:[Player]],0),MATCH(FPL_Combined[[#Headers],[Gameweek 28]],FPL_Fixtures_Extract[#Headers],0)),LEN(INDEX(FPL_Fixtures_Extract[],MATCH($A298,FPL_Fixtures_Extract[[Player]:[Player]],0),MATCH(FPL_Combined[[#Headers],[Gameweek 28]],FPL_Fixtures_Extract[#Headers],0)))-4),Team_Key[[Full Name]:[Full Name]],0))&amp;RIGHT(INDEX(FPL_Fixtures_Extract[],MATCH($A298,FPL_Fixtures_Extract[[Player]:[Player]],0),MATCH(FPL_Combined[[#Headers],[Gameweek 28]],FPL_Fixtures_Extract[#Headers],0)),3))</f>
        <v>NOR(A) 1-1</v>
      </c>
      <c r="AD298" t="str">
        <f ca="1">IF(RIGHT(FPL_Combined[[#Headers],[Gameweek 29]],2)&lt;$B$622,INDEX(FPL_Results_Extract[Gameweek 04],MATCH($A298,FPL_Results_Extract[[Player]:[Player]],0)),INDEX(Team_Key[[Abbreviation]:[Abbreviation]],MATCH(LEFT(INDEX(FPL_Fixtures_Extract[],MATCH($A298,FPL_Fixtures_Extract[[Player]:[Player]],0),MATCH(FPL_Combined[[#Headers],[Gameweek 29]],FPL_Fixtures_Extract[#Headers],0)),LEN(INDEX(FPL_Fixtures_Extract[],MATCH($A298,FPL_Fixtures_Extract[[Player]:[Player]],0),MATCH(FPL_Combined[[#Headers],[Gameweek 29]],FPL_Fixtures_Extract[#Headers],0)))-4),Team_Key[[Full Name]:[Full Name]],0))&amp;RIGHT(INDEX(FPL_Fixtures_Extract[],MATCH($A298,FPL_Fixtures_Extract[[Player]:[Player]],0),MATCH(FPL_Combined[[#Headers],[Gameweek 29]],FPL_Fixtures_Extract[#Headers],0)),3))</f>
        <v>CHE(A)</v>
      </c>
      <c r="AE298" t="str">
        <f ca="1">IF(RIGHT(FPL_Combined[[#Headers],[Gameweek 30]],2)&lt;$B$622,INDEX(FPL_Results_Extract[Gameweek 05],MATCH($A298,FPL_Results_Extract[[Player]:[Player]],0)),INDEX(Team_Key[[Abbreviation]:[Abbreviation]],MATCH(LEFT(INDEX(FPL_Fixtures_Extract[],MATCH($A298,FPL_Fixtures_Extract[[Player]:[Player]],0),MATCH(FPL_Combined[[#Headers],[Gameweek 30]],FPL_Fixtures_Extract[#Headers],0)),LEN(INDEX(FPL_Fixtures_Extract[],MATCH($A298,FPL_Fixtures_Extract[[Player]:[Player]],0),MATCH(FPL_Combined[[#Headers],[Gameweek 30]],FPL_Fixtures_Extract[#Headers],0)))-4),Team_Key[[Full Name]:[Full Name]],0))&amp;RIGHT(INDEX(FPL_Fixtures_Extract[],MATCH($A298,FPL_Fixtures_Extract[[Player]:[Player]],0),MATCH(FPL_Combined[[#Headers],[Gameweek 30]],FPL_Fixtures_Extract[#Headers],0)),3))</f>
        <v>SOU(H)</v>
      </c>
      <c r="AF298" t="str">
        <f ca="1">IF(RIGHT(FPL_Combined[[#Headers],[Gameweek 31]],2)&lt;$B$622,INDEX(FPL_Results_Extract[Gameweek 06],MATCH($A298,FPL_Results_Extract[[Player]:[Player]],0)),INDEX(Team_Key[[Abbreviation]:[Abbreviation]],MATCH(LEFT(INDEX(FPL_Fixtures_Extract[],MATCH($A298,FPL_Fixtures_Extract[[Player]:[Player]],0),MATCH(FPL_Combined[[#Headers],[Gameweek 31]],FPL_Fixtures_Extract[#Headers],0)),LEN(INDEX(FPL_Fixtures_Extract[],MATCH($A298,FPL_Fixtures_Extract[[Player]:[Player]],0),MATCH(FPL_Combined[[#Headers],[Gameweek 31]],FPL_Fixtures_Extract[#Headers],0)))-4),Team_Key[[Full Name]:[Full Name]],0))&amp;RIGHT(INDEX(FPL_Fixtures_Extract[],MATCH($A298,FPL_Fixtures_Extract[[Player]:[Player]],0),MATCH(FPL_Combined[[#Headers],[Gameweek 31]],FPL_Fixtures_Extract[#Headers],0)),3))</f>
        <v>WAT(A)</v>
      </c>
      <c r="AG298" t="str">
        <f ca="1">IF(RIGHT(FPL_Combined[[#Headers],[Gameweek 32]],2)&lt;$B$622,INDEX(FPL_Results_Extract[Gameweek 07],MATCH($A298,FPL_Results_Extract[[Player]:[Player]],0)),INDEX(Team_Key[[Abbreviation]:[Abbreviation]],MATCH(LEFT(INDEX(FPL_Fixtures_Extract[],MATCH($A298,FPL_Fixtures_Extract[[Player]:[Player]],0),MATCH(FPL_Combined[[#Headers],[Gameweek 32]],FPL_Fixtures_Extract[#Headers],0)),LEN(INDEX(FPL_Fixtures_Extract[],MATCH($A298,FPL_Fixtures_Extract[[Player]:[Player]],0),MATCH(FPL_Combined[[#Headers],[Gameweek 32]],FPL_Fixtures_Extract[#Headers],0)))-4),Team_Key[[Full Name]:[Full Name]],0))&amp;RIGHT(INDEX(FPL_Fixtures_Extract[],MATCH($A298,FPL_Fixtures_Extract[[Player]:[Player]],0),MATCH(FPL_Combined[[#Headers],[Gameweek 32]],FPL_Fixtures_Extract[#Headers],0)),3))</f>
        <v>SWA(H)</v>
      </c>
      <c r="AH298" t="str">
        <f ca="1">IF(RIGHT(FPL_Combined[[#Headers],[Gameweek 33]],2)&lt;$B$622,INDEX(FPL_Results_Extract[Gameweek 08],MATCH($A298,FPL_Results_Extract[[Player]:[Player]],0)),INDEX(Team_Key[[Abbreviation]:[Abbreviation]],MATCH(LEFT(INDEX(FPL_Fixtures_Extract[],MATCH($A298,FPL_Fixtures_Extract[[Player]:[Player]],0),MATCH(FPL_Combined[[#Headers],[Gameweek 33]],FPL_Fixtures_Extract[#Headers],0)),LEN(INDEX(FPL_Fixtures_Extract[],MATCH($A298,FPL_Fixtures_Extract[[Player]:[Player]],0),MATCH(FPL_Combined[[#Headers],[Gameweek 33]],FPL_Fixtures_Extract[#Headers],0)))-4),Team_Key[[Full Name]:[Full Name]],0))&amp;RIGHT(INDEX(FPL_Fixtures_Extract[],MATCH($A298,FPL_Fixtures_Extract[[Player]:[Player]],0),MATCH(FPL_Combined[[#Headers],[Gameweek 33]],FPL_Fixtures_Extract[#Headers],0)),3))</f>
        <v>LIV(A)</v>
      </c>
      <c r="AI298" t="str">
        <f ca="1">IF(RIGHT(FPL_Combined[[#Headers],[Gameweek 34]],2)&lt;$B$622,INDEX(FPL_Results_Extract[Gameweek 09],MATCH($A298,FPL_Results_Extract[[Player]:[Player]],0)),INDEX(Team_Key[[Abbreviation]:[Abbreviation]],MATCH(LEFT(INDEX(FPL_Fixtures_Extract[],MATCH($A298,FPL_Fixtures_Extract[[Player]:[Player]],0),MATCH(FPL_Combined[[#Headers],[Gameweek 34]],FPL_Fixtures_Extract[#Headers],0)),LEN(INDEX(FPL_Fixtures_Extract[],MATCH($A298,FPL_Fixtures_Extract[[Player]:[Player]],0),MATCH(FPL_Combined[[#Headers],[Gameweek 34]],FPL_Fixtures_Extract[#Headers],0)))-4),Team_Key[[Full Name]:[Full Name]],0))&amp;RIGHT(INDEX(FPL_Fixtures_Extract[],MATCH($A298,FPL_Fixtures_Extract[[Player]:[Player]],0),MATCH(FPL_Combined[[#Headers],[Gameweek 34]],FPL_Fixtures_Extract[#Headers],0)),3))</f>
        <v>TOT(H)</v>
      </c>
      <c r="AJ298" t="str">
        <f ca="1">IF(RIGHT(FPL_Combined[[#Headers],[Gameweek 35]],2)&lt;$B$622,INDEX(FPL_Results_Extract[Gameweek 10],MATCH($A298,FPL_Results_Extract[[Player]:[Player]],0)),INDEX(Team_Key[[Abbreviation]:[Abbreviation]],MATCH(LEFT(INDEX(FPL_Fixtures_Extract[],MATCH($A298,FPL_Fixtures_Extract[[Player]:[Player]],0),MATCH(FPL_Combined[[#Headers],[Gameweek 35]],FPL_Fixtures_Extract[#Headers],0)),LEN(INDEX(FPL_Fixtures_Extract[],MATCH($A298,FPL_Fixtures_Extract[[Player]:[Player]],0),MATCH(FPL_Combined[[#Headers],[Gameweek 35]],FPL_Fixtures_Extract[#Headers],0)))-4),Team_Key[[Full Name]:[Full Name]],0))&amp;RIGHT(INDEX(FPL_Fixtures_Extract[],MATCH($A298,FPL_Fixtures_Extract[[Player]:[Player]],0),MATCH(FPL_Combined[[#Headers],[Gameweek 35]],FPL_Fixtures_Extract[#Headers],0)),3))</f>
        <v>MCI(A)</v>
      </c>
      <c r="AK298" t="str">
        <f ca="1">IF(RIGHT(FPL_Combined[[#Headers],[Gameweek 36]],2)&lt;$B$622,INDEX(FPL_Results_Extract[Gameweek 11],MATCH($A298,FPL_Results_Extract[[Player]:[Player]],0)),INDEX(Team_Key[[Abbreviation]:[Abbreviation]],MATCH(LEFT(INDEX(FPL_Fixtures_Extract[],MATCH($A298,FPL_Fixtures_Extract[[Player]:[Player]],0),MATCH(FPL_Combined[[#Headers],[Gameweek 36]],FPL_Fixtures_Extract[#Headers],0)),LEN(INDEX(FPL_Fixtures_Extract[],MATCH($A298,FPL_Fixtures_Extract[[Player]:[Player]],0),MATCH(FPL_Combined[[#Headers],[Gameweek 36]],FPL_Fixtures_Extract[#Headers],0)))-4),Team_Key[[Full Name]:[Full Name]],0))&amp;RIGHT(INDEX(FPL_Fixtures_Extract[],MATCH($A298,FPL_Fixtures_Extract[[Player]:[Player]],0),MATCH(FPL_Combined[[#Headers],[Gameweek 36]],FPL_Fixtures_Extract[#Headers],0)),3))</f>
        <v>SUN(H)</v>
      </c>
      <c r="AL298" t="str">
        <f ca="1">IF(RIGHT(FPL_Combined[[#Headers],[Gameweek 37]],2)&lt;$B$622,INDEX(FPL_Results_Extract[Gameweek 12],MATCH($A298,FPL_Results_Extract[[Player]:[Player]],0)),INDEX(Team_Key[[Abbreviation]:[Abbreviation]],MATCH(LEFT(INDEX(FPL_Fixtures_Extract[],MATCH($A298,FPL_Fixtures_Extract[[Player]:[Player]],0),MATCH(FPL_Combined[[#Headers],[Gameweek 37]],FPL_Fixtures_Extract[#Headers],0)),LEN(INDEX(FPL_Fixtures_Extract[],MATCH($A298,FPL_Fixtures_Extract[[Player]:[Player]],0),MATCH(FPL_Combined[[#Headers],[Gameweek 37]],FPL_Fixtures_Extract[#Headers],0)))-4),Team_Key[[Full Name]:[Full Name]],0))&amp;RIGHT(INDEX(FPL_Fixtures_Extract[],MATCH($A298,FPL_Fixtures_Extract[[Player]:[Player]],0),MATCH(FPL_Combined[[#Headers],[Gameweek 37]],FPL_Fixtures_Extract[#Headers],0)),3))</f>
        <v>CRY(A)</v>
      </c>
      <c r="AM298" t="str">
        <f ca="1">IF(RIGHT(FPL_Combined[[#Headers],[Gameweek 38]],2)&lt;$B$622,INDEX(FPL_Results_Extract[Gameweek 13],MATCH($A298,FPL_Results_Extract[[Player]:[Player]],0)),INDEX(Team_Key[[Abbreviation]:[Abbreviation]],MATCH(LEFT(INDEX(FPL_Fixtures_Extract[],MATCH($A298,FPL_Fixtures_Extract[[Player]:[Player]],0),MATCH(FPL_Combined[[#Headers],[Gameweek 38]],FPL_Fixtures_Extract[#Headers],0)),LEN(INDEX(FPL_Fixtures_Extract[],MATCH($A298,FPL_Fixtures_Extract[[Player]:[Player]],0),MATCH(FPL_Combined[[#Headers],[Gameweek 38]],FPL_Fixtures_Extract[#Headers],0)))-4),Team_Key[[Full Name]:[Full Name]],0))&amp;RIGHT(INDEX(FPL_Fixtures_Extract[],MATCH($A298,FPL_Fixtures_Extract[[Player]:[Player]],0),MATCH(FPL_Combined[[#Headers],[Gameweek 38]],FPL_Fixtures_Extract[#Headers],0)),3))</f>
        <v>WHU(H)</v>
      </c>
    </row>
    <row r="299" spans="1:39" x14ac:dyDescent="0.45">
      <c r="A299" t="s">
        <v>225</v>
      </c>
      <c r="B299" t="str">
        <f ca="1">IF(RIGHT(FPL_Combined[[#Headers],[Gameweek 01]],2)&lt;$B$622,INDEX(FPL_Results_Extract[Gameweek 01],MATCH($A299,FPL_Results_Extract[[Player]:[Player]],0)),INDEX(Team_Key[[Abbreviation]:[Abbreviation]],MATCH(LEFT(INDEX(FPL_Fixtures_Extract[],MATCH($A299,FPL_Fixtures_Extract[[Player]:[Player]],0),MATCH(FPL_Combined[[#Headers],[Gameweek 01]],FPL_Fixtures_Extract[#Headers],0)),LEN(INDEX(FPL_Fixtures_Extract[],MATCH($A299,FPL_Fixtures_Extract[[Player]:[Player]],0),MATCH(FPL_Combined[[#Headers],[Gameweek 01]],FPL_Fixtures_Extract[#Headers],0)))-4),Team_Key[[Full Name]:[Full Name]],0))&amp;RIGHT(INDEX(FPL_Fixtures_Extract[],MATCH($A299,FPL_Fixtures_Extract[[Player]:[Player]],0),MATCH(FPL_Combined[[#Headers],[Gameweek 01]],FPL_Fixtures_Extract[#Headers],0)),3))</f>
        <v>TOT(H) 1-0</v>
      </c>
      <c r="C299" t="str">
        <f ca="1">IF(RIGHT(FPL_Combined[[#Headers],[Gameweek 02]],2)&lt;$B$622,INDEX(FPL_Results_Extract[Gameweek 02],MATCH($A299,FPL_Results_Extract[[Player]:[Player]],0)),INDEX(Team_Key[[Abbreviation]:[Abbreviation]],MATCH(LEFT(INDEX(FPL_Fixtures_Extract[],MATCH($A299,FPL_Fixtures_Extract[[Player]:[Player]],0),MATCH(FPL_Combined[[#Headers],[Gameweek 02]],FPL_Fixtures_Extract[#Headers],0)),LEN(INDEX(FPL_Fixtures_Extract[],MATCH($A299,FPL_Fixtures_Extract[[Player]:[Player]],0),MATCH(FPL_Combined[[#Headers],[Gameweek 02]],FPL_Fixtures_Extract[#Headers],0)))-4),Team_Key[[Full Name]:[Full Name]],0))&amp;RIGHT(INDEX(FPL_Fixtures_Extract[],MATCH($A299,FPL_Fixtures_Extract[[Player]:[Player]],0),MATCH(FPL_Combined[[#Headers],[Gameweek 02]],FPL_Fixtures_Extract[#Headers],0)),3))</f>
        <v>AVL(A) 1-0</v>
      </c>
      <c r="D299" t="str">
        <f ca="1">IF(RIGHT(FPL_Combined[[#Headers],[Gameweek 03]],2)&lt;$B$622,INDEX(FPL_Results_Extract[Gameweek 03],MATCH($A299,FPL_Results_Extract[[Player]:[Player]],0)),INDEX(Team_Key[[Abbreviation]:[Abbreviation]],MATCH(LEFT(INDEX(FPL_Fixtures_Extract[],MATCH($A299,FPL_Fixtures_Extract[[Player]:[Player]],0),MATCH(FPL_Combined[[#Headers],[Gameweek 03]],FPL_Fixtures_Extract[#Headers],0)),LEN(INDEX(FPL_Fixtures_Extract[],MATCH($A299,FPL_Fixtures_Extract[[Player]:[Player]],0),MATCH(FPL_Combined[[#Headers],[Gameweek 03]],FPL_Fixtures_Extract[#Headers],0)))-4),Team_Key[[Full Name]:[Full Name]],0))&amp;RIGHT(INDEX(FPL_Fixtures_Extract[],MATCH($A299,FPL_Fixtures_Extract[[Player]:[Player]],0),MATCH(FPL_Combined[[#Headers],[Gameweek 03]],FPL_Fixtures_Extract[#Headers],0)),3))</f>
        <v>NEW(H) 0-0</v>
      </c>
      <c r="E299" t="str">
        <f ca="1">IF(RIGHT(FPL_Combined[[#Headers],[Gameweek 04]],2)&lt;$B$622,INDEX(FPL_Results_Extract[Gameweek 04],MATCH($A299,FPL_Results_Extract[[Player]:[Player]],0)),INDEX(Team_Key[[Abbreviation]:[Abbreviation]],MATCH(LEFT(INDEX(FPL_Fixtures_Extract[],MATCH($A299,FPL_Fixtures_Extract[[Player]:[Player]],0),MATCH(FPL_Combined[[#Headers],[Gameweek 04]],FPL_Fixtures_Extract[#Headers],0)),LEN(INDEX(FPL_Fixtures_Extract[],MATCH($A299,FPL_Fixtures_Extract[[Player]:[Player]],0),MATCH(FPL_Combined[[#Headers],[Gameweek 04]],FPL_Fixtures_Extract[#Headers],0)))-4),Team_Key[[Full Name]:[Full Name]],0))&amp;RIGHT(INDEX(FPL_Fixtures_Extract[],MATCH($A299,FPL_Fixtures_Extract[[Player]:[Player]],0),MATCH(FPL_Combined[[#Headers],[Gameweek 04]],FPL_Fixtures_Extract[#Headers],0)),3))</f>
        <v>SWA(A) 1-2</v>
      </c>
      <c r="F299" t="str">
        <f ca="1">IF(RIGHT(FPL_Combined[[#Headers],[Gameweek 05]],2)&lt;$B$622,INDEX(FPL_Results_Extract[Gameweek 05],MATCH($A299,FPL_Results_Extract[[Player]:[Player]],0)),INDEX(Team_Key[[Abbreviation]:[Abbreviation]],MATCH(LEFT(INDEX(FPL_Fixtures_Extract[],MATCH($A299,FPL_Fixtures_Extract[[Player]:[Player]],0),MATCH(FPL_Combined[[#Headers],[Gameweek 05]],FPL_Fixtures_Extract[#Headers],0)),LEN(INDEX(FPL_Fixtures_Extract[],MATCH($A299,FPL_Fixtures_Extract[[Player]:[Player]],0),MATCH(FPL_Combined[[#Headers],[Gameweek 05]],FPL_Fixtures_Extract[#Headers],0)))-4),Team_Key[[Full Name]:[Full Name]],0))&amp;RIGHT(INDEX(FPL_Fixtures_Extract[],MATCH($A299,FPL_Fixtures_Extract[[Player]:[Player]],0),MATCH(FPL_Combined[[#Headers],[Gameweek 05]],FPL_Fixtures_Extract[#Headers],0)),3))</f>
        <v>LIV(H) 3-1</v>
      </c>
      <c r="G299" t="str">
        <f ca="1">IF(RIGHT(FPL_Combined[[#Headers],[Gameweek 06]],2)&lt;$B$622,INDEX(FPL_Results_Extract[Gameweek 06],MATCH($A299,FPL_Results_Extract[[Player]:[Player]],0)),INDEX(Team_Key[[Abbreviation]:[Abbreviation]],MATCH(LEFT(INDEX(FPL_Fixtures_Extract[],MATCH($A299,FPL_Fixtures_Extract[[Player]:[Player]],0),MATCH(FPL_Combined[[#Headers],[Gameweek 06]],FPL_Fixtures_Extract[#Headers],0)),LEN(INDEX(FPL_Fixtures_Extract[],MATCH($A299,FPL_Fixtures_Extract[[Player]:[Player]],0),MATCH(FPL_Combined[[#Headers],[Gameweek 06]],FPL_Fixtures_Extract[#Headers],0)))-4),Team_Key[[Full Name]:[Full Name]],0))&amp;RIGHT(INDEX(FPL_Fixtures_Extract[],MATCH($A299,FPL_Fixtures_Extract[[Player]:[Player]],0),MATCH(FPL_Combined[[#Headers],[Gameweek 06]],FPL_Fixtures_Extract[#Headers],0)),3))</f>
        <v>SOU(A) 3-2</v>
      </c>
      <c r="H299" t="str">
        <f ca="1">IF(RIGHT(FPL_Combined[[#Headers],[Gameweek 07]],2)&lt;$B$622,INDEX(FPL_Results_Extract[Gameweek 07],MATCH($A299,FPL_Results_Extract[[Player]:[Player]],0)),INDEX(Team_Key[[Abbreviation]:[Abbreviation]],MATCH(LEFT(INDEX(FPL_Fixtures_Extract[],MATCH($A299,FPL_Fixtures_Extract[[Player]:[Player]],0),MATCH(FPL_Combined[[#Headers],[Gameweek 07]],FPL_Fixtures_Extract[#Headers],0)),LEN(INDEX(FPL_Fixtures_Extract[],MATCH($A299,FPL_Fixtures_Extract[[Player]:[Player]],0),MATCH(FPL_Combined[[#Headers],[Gameweek 07]],FPL_Fixtures_Extract[#Headers],0)))-4),Team_Key[[Full Name]:[Full Name]],0))&amp;RIGHT(INDEX(FPL_Fixtures_Extract[],MATCH($A299,FPL_Fixtures_Extract[[Player]:[Player]],0),MATCH(FPL_Combined[[#Headers],[Gameweek 07]],FPL_Fixtures_Extract[#Headers],0)),3))</f>
        <v>SUN(H) 3-0</v>
      </c>
      <c r="I299" t="str">
        <f ca="1">IF(RIGHT(FPL_Combined[[#Headers],[Gameweek 08]],2)&lt;$B$622,INDEX(FPL_Results_Extract[Gameweek 08],MATCH($A299,FPL_Results_Extract[[Player]:[Player]],0)),INDEX(Team_Key[[Abbreviation]:[Abbreviation]],MATCH(LEFT(INDEX(FPL_Fixtures_Extract[],MATCH($A299,FPL_Fixtures_Extract[[Player]:[Player]],0),MATCH(FPL_Combined[[#Headers],[Gameweek 08]],FPL_Fixtures_Extract[#Headers],0)),LEN(INDEX(FPL_Fixtures_Extract[],MATCH($A299,FPL_Fixtures_Extract[[Player]:[Player]],0),MATCH(FPL_Combined[[#Headers],[Gameweek 08]],FPL_Fixtures_Extract[#Headers],0)))-4),Team_Key[[Full Name]:[Full Name]],0))&amp;RIGHT(INDEX(FPL_Fixtures_Extract[],MATCH($A299,FPL_Fixtures_Extract[[Player]:[Player]],0),MATCH(FPL_Combined[[#Headers],[Gameweek 08]],FPL_Fixtures_Extract[#Headers],0)),3))</f>
        <v>ARS(A) 0-3</v>
      </c>
      <c r="J299" t="str">
        <f ca="1">IF(RIGHT(FPL_Combined[[#Headers],[Gameweek 09]],2)&lt;$B$622,INDEX(FPL_Results_Extract[Gameweek 09],MATCH($A299,FPL_Results_Extract[[Player]:[Player]],0)),INDEX(Team_Key[[Abbreviation]:[Abbreviation]],MATCH(LEFT(INDEX(FPL_Fixtures_Extract[],MATCH($A299,FPL_Fixtures_Extract[[Player]:[Player]],0),MATCH(FPL_Combined[[#Headers],[Gameweek 09]],FPL_Fixtures_Extract[#Headers],0)),LEN(INDEX(FPL_Fixtures_Extract[],MATCH($A299,FPL_Fixtures_Extract[[Player]:[Player]],0),MATCH(FPL_Combined[[#Headers],[Gameweek 09]],FPL_Fixtures_Extract[#Headers],0)))-4),Team_Key[[Full Name]:[Full Name]],0))&amp;RIGHT(INDEX(FPL_Fixtures_Extract[],MATCH($A299,FPL_Fixtures_Extract[[Player]:[Player]],0),MATCH(FPL_Combined[[#Headers],[Gameweek 09]],FPL_Fixtures_Extract[#Headers],0)),3))</f>
        <v>EVE(A) 3-0</v>
      </c>
      <c r="K299" t="str">
        <f ca="1">IF(RIGHT(FPL_Combined[[#Headers],[Gameweek 10]],2)&lt;$B$622,INDEX(FPL_Results_Extract[Gameweek 10],MATCH($A299,FPL_Results_Extract[[Player]:[Player]],0)),INDEX(Team_Key[[Abbreviation]:[Abbreviation]],MATCH(LEFT(INDEX(FPL_Fixtures_Extract[],MATCH($A299,FPL_Fixtures_Extract[[Player]:[Player]],0),MATCH(FPL_Combined[[#Headers],[Gameweek 10]],FPL_Fixtures_Extract[#Headers],0)),LEN(INDEX(FPL_Fixtures_Extract[],MATCH($A299,FPL_Fixtures_Extract[[Player]:[Player]],0),MATCH(FPL_Combined[[#Headers],[Gameweek 10]],FPL_Fixtures_Extract[#Headers],0)))-4),Team_Key[[Full Name]:[Full Name]],0))&amp;RIGHT(INDEX(FPL_Fixtures_Extract[],MATCH($A299,FPL_Fixtures_Extract[[Player]:[Player]],0),MATCH(FPL_Combined[[#Headers],[Gameweek 10]],FPL_Fixtures_Extract[#Headers],0)),3))</f>
        <v>MCI(H) 0-0</v>
      </c>
      <c r="L299" t="str">
        <f ca="1">IF(RIGHT(FPL_Combined[[#Headers],[Gameweek 11]],2)&lt;$B$622,INDEX(FPL_Results_Extract[Gameweek 11],MATCH($A299,FPL_Results_Extract[[Player]:[Player]],0)),INDEX(Team_Key[[Abbreviation]:[Abbreviation]],MATCH(LEFT(INDEX(FPL_Fixtures_Extract[],MATCH($A299,FPL_Fixtures_Extract[[Player]:[Player]],0),MATCH(FPL_Combined[[#Headers],[Gameweek 11]],FPL_Fixtures_Extract[#Headers],0)),LEN(INDEX(FPL_Fixtures_Extract[],MATCH($A299,FPL_Fixtures_Extract[[Player]:[Player]],0),MATCH(FPL_Combined[[#Headers],[Gameweek 11]],FPL_Fixtures_Extract[#Headers],0)))-4),Team_Key[[Full Name]:[Full Name]],0))&amp;RIGHT(INDEX(FPL_Fixtures_Extract[],MATCH($A299,FPL_Fixtures_Extract[[Player]:[Player]],0),MATCH(FPL_Combined[[#Headers],[Gameweek 11]],FPL_Fixtures_Extract[#Headers],0)),3))</f>
        <v>CRY(A) 0-0</v>
      </c>
      <c r="M299" t="str">
        <f ca="1">IF(RIGHT(FPL_Combined[[#Headers],[Gameweek 12]],2)&lt;$B$622,INDEX(FPL_Results_Extract[Gameweek 12],MATCH($A299,FPL_Results_Extract[[Player]:[Player]],0)),INDEX(Team_Key[[Abbreviation]:[Abbreviation]],MATCH(LEFT(INDEX(FPL_Fixtures_Extract[],MATCH($A299,FPL_Fixtures_Extract[[Player]:[Player]],0),MATCH(FPL_Combined[[#Headers],[Gameweek 12]],FPL_Fixtures_Extract[#Headers],0)),LEN(INDEX(FPL_Fixtures_Extract[],MATCH($A299,FPL_Fixtures_Extract[[Player]:[Player]],0),MATCH(FPL_Combined[[#Headers],[Gameweek 12]],FPL_Fixtures_Extract[#Headers],0)))-4),Team_Key[[Full Name]:[Full Name]],0))&amp;RIGHT(INDEX(FPL_Fixtures_Extract[],MATCH($A299,FPL_Fixtures_Extract[[Player]:[Player]],0),MATCH(FPL_Combined[[#Headers],[Gameweek 12]],FPL_Fixtures_Extract[#Headers],0)),3))</f>
        <v>WBA(H) 2-0</v>
      </c>
      <c r="N299" t="str">
        <f ca="1">IF(RIGHT(FPL_Combined[[#Headers],[Gameweek 13]],2)&lt;$B$622,INDEX(FPL_Results_Extract[Gameweek 13],MATCH($A299,FPL_Results_Extract[[Player]:[Player]],0)),INDEX(Team_Key[[Abbreviation]:[Abbreviation]],MATCH(LEFT(INDEX(FPL_Fixtures_Extract[],MATCH($A299,FPL_Fixtures_Extract[[Player]:[Player]],0),MATCH(FPL_Combined[[#Headers],[Gameweek 13]],FPL_Fixtures_Extract[#Headers],0)),LEN(INDEX(FPL_Fixtures_Extract[],MATCH($A299,FPL_Fixtures_Extract[[Player]:[Player]],0),MATCH(FPL_Combined[[#Headers],[Gameweek 13]],FPL_Fixtures_Extract[#Headers],0)))-4),Team_Key[[Full Name]:[Full Name]],0))&amp;RIGHT(INDEX(FPL_Fixtures_Extract[],MATCH($A299,FPL_Fixtures_Extract[[Player]:[Player]],0),MATCH(FPL_Combined[[#Headers],[Gameweek 13]],FPL_Fixtures_Extract[#Headers],0)),3))</f>
        <v>WAT(A) 2-1</v>
      </c>
      <c r="O299" t="str">
        <f ca="1">IF(RIGHT(FPL_Combined[[#Headers],[Gameweek 14]],2)&lt;$B$622,INDEX(FPL_Results_Extract[Gameweek 14],MATCH($A299,FPL_Results_Extract[[Player]:[Player]],0)),INDEX(Team_Key[[Abbreviation]:[Abbreviation]],MATCH(LEFT(INDEX(FPL_Fixtures_Extract[],MATCH($A299,FPL_Fixtures_Extract[[Player]:[Player]],0),MATCH(FPL_Combined[[#Headers],[Gameweek 14]],FPL_Fixtures_Extract[#Headers],0)),LEN(INDEX(FPL_Fixtures_Extract[],MATCH($A299,FPL_Fixtures_Extract[[Player]:[Player]],0),MATCH(FPL_Combined[[#Headers],[Gameweek 14]],FPL_Fixtures_Extract[#Headers],0)))-4),Team_Key[[Full Name]:[Full Name]],0))&amp;RIGHT(INDEX(FPL_Fixtures_Extract[],MATCH($A299,FPL_Fixtures_Extract[[Player]:[Player]],0),MATCH(FPL_Combined[[#Headers],[Gameweek 14]],FPL_Fixtures_Extract[#Headers],0)),3))</f>
        <v>LEI(A) 1-1</v>
      </c>
      <c r="P299" t="str">
        <f ca="1">IF(RIGHT(FPL_Combined[[#Headers],[Gameweek 15]],2)&lt;$B$622,INDEX(FPL_Results_Extract[Gameweek 15],MATCH($A299,FPL_Results_Extract[[Player]:[Player]],0)),INDEX(Team_Key[[Abbreviation]:[Abbreviation]],MATCH(LEFT(INDEX(FPL_Fixtures_Extract[],MATCH($A299,FPL_Fixtures_Extract[[Player]:[Player]],0),MATCH(FPL_Combined[[#Headers],[Gameweek 15]],FPL_Fixtures_Extract[#Headers],0)),LEN(INDEX(FPL_Fixtures_Extract[],MATCH($A299,FPL_Fixtures_Extract[[Player]:[Player]],0),MATCH(FPL_Combined[[#Headers],[Gameweek 15]],FPL_Fixtures_Extract[#Headers],0)))-4),Team_Key[[Full Name]:[Full Name]],0))&amp;RIGHT(INDEX(FPL_Fixtures_Extract[],MATCH($A299,FPL_Fixtures_Extract[[Player]:[Player]],0),MATCH(FPL_Combined[[#Headers],[Gameweek 15]],FPL_Fixtures_Extract[#Headers],0)),3))</f>
        <v>WHU(H) 0-0</v>
      </c>
      <c r="Q299" t="str">
        <f ca="1">IF(RIGHT(FPL_Combined[[#Headers],[Gameweek 16]],2)&lt;$B$622,INDEX(FPL_Results_Extract[Gameweek 16],MATCH($A299,FPL_Results_Extract[[Player]:[Player]],0)),INDEX(Team_Key[[Abbreviation]:[Abbreviation]],MATCH(LEFT(INDEX(FPL_Fixtures_Extract[],MATCH($A299,FPL_Fixtures_Extract[[Player]:[Player]],0),MATCH(FPL_Combined[[#Headers],[Gameweek 16]],FPL_Fixtures_Extract[#Headers],0)),LEN(INDEX(FPL_Fixtures_Extract[],MATCH($A299,FPL_Fixtures_Extract[[Player]:[Player]],0),MATCH(FPL_Combined[[#Headers],[Gameweek 16]],FPL_Fixtures_Extract[#Headers],0)))-4),Team_Key[[Full Name]:[Full Name]],0))&amp;RIGHT(INDEX(FPL_Fixtures_Extract[],MATCH($A299,FPL_Fixtures_Extract[[Player]:[Player]],0),MATCH(FPL_Combined[[#Headers],[Gameweek 16]],FPL_Fixtures_Extract[#Headers],0)),3))</f>
        <v>BOU(A) 1-2</v>
      </c>
      <c r="R299" t="str">
        <f ca="1">IF(RIGHT(FPL_Combined[[#Headers],[Gameweek 17]],2)&lt;$B$622,INDEX(FPL_Results_Extract[Gameweek 17],MATCH($A299,FPL_Results_Extract[[Player]:[Player]],0)),INDEX(Team_Key[[Abbreviation]:[Abbreviation]],MATCH(LEFT(INDEX(FPL_Fixtures_Extract[],MATCH($A299,FPL_Fixtures_Extract[[Player]:[Player]],0),MATCH(FPL_Combined[[#Headers],[Gameweek 17]],FPL_Fixtures_Extract[#Headers],0)),LEN(INDEX(FPL_Fixtures_Extract[],MATCH($A299,FPL_Fixtures_Extract[[Player]:[Player]],0),MATCH(FPL_Combined[[#Headers],[Gameweek 17]],FPL_Fixtures_Extract[#Headers],0)))-4),Team_Key[[Full Name]:[Full Name]],0))&amp;RIGHT(INDEX(FPL_Fixtures_Extract[],MATCH($A299,FPL_Fixtures_Extract[[Player]:[Player]],0),MATCH(FPL_Combined[[#Headers],[Gameweek 17]],FPL_Fixtures_Extract[#Headers],0)),3))</f>
        <v>NOR(H) 1-2</v>
      </c>
      <c r="S299" t="str">
        <f ca="1">IF(RIGHT(FPL_Combined[[#Headers],[Gameweek 18]],2)&lt;$B$622,INDEX(FPL_Results_Extract[Gameweek 18],MATCH($A299,FPL_Results_Extract[[Player]:[Player]],0)),INDEX(Team_Key[[Abbreviation]:[Abbreviation]],MATCH(LEFT(INDEX(FPL_Fixtures_Extract[],MATCH($A299,FPL_Fixtures_Extract[[Player]:[Player]],0),MATCH(FPL_Combined[[#Headers],[Gameweek 18]],FPL_Fixtures_Extract[#Headers],0)),LEN(INDEX(FPL_Fixtures_Extract[],MATCH($A299,FPL_Fixtures_Extract[[Player]:[Player]],0),MATCH(FPL_Combined[[#Headers],[Gameweek 18]],FPL_Fixtures_Extract[#Headers],0)))-4),Team_Key[[Full Name]:[Full Name]],0))&amp;RIGHT(INDEX(FPL_Fixtures_Extract[],MATCH($A299,FPL_Fixtures_Extract[[Player]:[Player]],0),MATCH(FPL_Combined[[#Headers],[Gameweek 18]],FPL_Fixtures_Extract[#Headers],0)),3))</f>
        <v>STK(A) 0-2</v>
      </c>
      <c r="T299" t="str">
        <f ca="1">IF(RIGHT(FPL_Combined[[#Headers],[Gameweek 19]],2)&lt;$B$622,INDEX(FPL_Results_Extract[Gameweek 19],MATCH($A299,FPL_Results_Extract[[Player]:[Player]],0)),INDEX(Team_Key[[Abbreviation]:[Abbreviation]],MATCH(LEFT(INDEX(FPL_Fixtures_Extract[],MATCH($A299,FPL_Fixtures_Extract[[Player]:[Player]],0),MATCH(FPL_Combined[[#Headers],[Gameweek 19]],FPL_Fixtures_Extract[#Headers],0)),LEN(INDEX(FPL_Fixtures_Extract[],MATCH($A299,FPL_Fixtures_Extract[[Player]:[Player]],0),MATCH(FPL_Combined[[#Headers],[Gameweek 19]],FPL_Fixtures_Extract[#Headers],0)))-4),Team_Key[[Full Name]:[Full Name]],0))&amp;RIGHT(INDEX(FPL_Fixtures_Extract[],MATCH($A299,FPL_Fixtures_Extract[[Player]:[Player]],0),MATCH(FPL_Combined[[#Headers],[Gameweek 19]],FPL_Fixtures_Extract[#Headers],0)),3))</f>
        <v>CHE(H) 0-0</v>
      </c>
      <c r="U299" t="str">
        <f ca="1">IF(RIGHT(FPL_Combined[[#Headers],[Gameweek 20]],2)&lt;$B$622,INDEX(FPL_Results_Extract[Gameweek 20],MATCH($A299,FPL_Results_Extract[[Player]:[Player]],0)),INDEX(Team_Key[[Abbreviation]:[Abbreviation]],MATCH(LEFT(INDEX(FPL_Fixtures_Extract[],MATCH($A299,FPL_Fixtures_Extract[[Player]:[Player]],0),MATCH(FPL_Combined[[#Headers],[Gameweek 20]],FPL_Fixtures_Extract[#Headers],0)),LEN(INDEX(FPL_Fixtures_Extract[],MATCH($A299,FPL_Fixtures_Extract[[Player]:[Player]],0),MATCH(FPL_Combined[[#Headers],[Gameweek 20]],FPL_Fixtures_Extract[#Headers],0)))-4),Team_Key[[Full Name]:[Full Name]],0))&amp;RIGHT(INDEX(FPL_Fixtures_Extract[],MATCH($A299,FPL_Fixtures_Extract[[Player]:[Player]],0),MATCH(FPL_Combined[[#Headers],[Gameweek 20]],FPL_Fixtures_Extract[#Headers],0)),3))</f>
        <v>SWA(H) 2-1</v>
      </c>
      <c r="V299" t="str">
        <f ca="1">IF(RIGHT(FPL_Combined[[#Headers],[Gameweek 21]],2)&lt;$B$622,INDEX(FPL_Results_Extract[Gameweek 21],MATCH($A299,FPL_Results_Extract[[Player]:[Player]],0)),INDEX(Team_Key[[Abbreviation]:[Abbreviation]],MATCH(LEFT(INDEX(FPL_Fixtures_Extract[],MATCH($A299,FPL_Fixtures_Extract[[Player]:[Player]],0),MATCH(FPL_Combined[[#Headers],[Gameweek 21]],FPL_Fixtures_Extract[#Headers],0)),LEN(INDEX(FPL_Fixtures_Extract[],MATCH($A299,FPL_Fixtures_Extract[[Player]:[Player]],0),MATCH(FPL_Combined[[#Headers],[Gameweek 21]],FPL_Fixtures_Extract[#Headers],0)))-4),Team_Key[[Full Name]:[Full Name]],0))&amp;RIGHT(INDEX(FPL_Fixtures_Extract[],MATCH($A299,FPL_Fixtures_Extract[[Player]:[Player]],0),MATCH(FPL_Combined[[#Headers],[Gameweek 21]],FPL_Fixtures_Extract[#Headers],0)),3))</f>
        <v>NEW(A) 3-3</v>
      </c>
      <c r="W299" t="str">
        <f ca="1">IF(RIGHT(FPL_Combined[[#Headers],[Gameweek 22]],2)&lt;$B$622,INDEX(FPL_Results_Extract[Gameweek 22],MATCH($A299,FPL_Results_Extract[[Player]:[Player]],0)),INDEX(Team_Key[[Abbreviation]:[Abbreviation]],MATCH(LEFT(INDEX(FPL_Fixtures_Extract[],MATCH($A299,FPL_Fixtures_Extract[[Player]:[Player]],0),MATCH(FPL_Combined[[#Headers],[Gameweek 22]],FPL_Fixtures_Extract[#Headers],0)),LEN(INDEX(FPL_Fixtures_Extract[],MATCH($A299,FPL_Fixtures_Extract[[Player]:[Player]],0),MATCH(FPL_Combined[[#Headers],[Gameweek 22]],FPL_Fixtures_Extract[#Headers],0)))-4),Team_Key[[Full Name]:[Full Name]],0))&amp;RIGHT(INDEX(FPL_Fixtures_Extract[],MATCH($A299,FPL_Fixtures_Extract[[Player]:[Player]],0),MATCH(FPL_Combined[[#Headers],[Gameweek 22]],FPL_Fixtures_Extract[#Headers],0)),3))</f>
        <v>LIV(A) 1-0</v>
      </c>
      <c r="X299" t="str">
        <f ca="1">IF(RIGHT(FPL_Combined[[#Headers],[Gameweek 23]],2)&lt;$B$622,INDEX(FPL_Results_Extract[Gameweek 23],MATCH($A299,FPL_Results_Extract[[Player]:[Player]],0)),INDEX(Team_Key[[Abbreviation]:[Abbreviation]],MATCH(LEFT(INDEX(FPL_Fixtures_Extract[],MATCH($A299,FPL_Fixtures_Extract[[Player]:[Player]],0),MATCH(FPL_Combined[[#Headers],[Gameweek 23]],FPL_Fixtures_Extract[#Headers],0)),LEN(INDEX(FPL_Fixtures_Extract[],MATCH($A299,FPL_Fixtures_Extract[[Player]:[Player]],0),MATCH(FPL_Combined[[#Headers],[Gameweek 23]],FPL_Fixtures_Extract[#Headers],0)))-4),Team_Key[[Full Name]:[Full Name]],0))&amp;RIGHT(INDEX(FPL_Fixtures_Extract[],MATCH($A299,FPL_Fixtures_Extract[[Player]:[Player]],0),MATCH(FPL_Combined[[#Headers],[Gameweek 23]],FPL_Fixtures_Extract[#Headers],0)),3))</f>
        <v>SOU(H) 0-1</v>
      </c>
      <c r="Y299" t="str">
        <f ca="1">IF(RIGHT(FPL_Combined[[#Headers],[Gameweek 24]],2)&lt;$B$622,INDEX(FPL_Results_Extract[Team],MATCH($A299,FPL_Results_Extract[[Player]:[Player]],0)),INDEX(Team_Key[[Abbreviation]:[Abbreviation]],MATCH(LEFT(INDEX(FPL_Fixtures_Extract[],MATCH($A299,FPL_Fixtures_Extract[[Player]:[Player]],0),MATCH(FPL_Combined[[#Headers],[Gameweek 24]],FPL_Fixtures_Extract[#Headers],0)),LEN(INDEX(FPL_Fixtures_Extract[],MATCH($A299,FPL_Fixtures_Extract[[Player]:[Player]],0),MATCH(FPL_Combined[[#Headers],[Gameweek 24]],FPL_Fixtures_Extract[#Headers],0)))-4),Team_Key[[Full Name]:[Full Name]],0))&amp;RIGHT(INDEX(FPL_Fixtures_Extract[],MATCH($A299,FPL_Fixtures_Extract[[Player]:[Player]],0),MATCH(FPL_Combined[[#Headers],[Gameweek 24]],FPL_Fixtures_Extract[#Headers],0)),3))</f>
        <v>MUN</v>
      </c>
      <c r="Z299" t="str">
        <f ca="1">IF(RIGHT(FPL_Combined[[#Headers],[Gameweek 25]],2)&lt;$B$622,INDEX(FPL_Results_Extract[Player],MATCH($A299,FPL_Results_Extract[[Player]:[Player]],0)),INDEX(Team_Key[[Abbreviation]:[Abbreviation]],MATCH(LEFT(INDEX(FPL_Fixtures_Extract[],MATCH($A299,FPL_Fixtures_Extract[[Player]:[Player]],0),MATCH(FPL_Combined[[#Headers],[Gameweek 25]],FPL_Fixtures_Extract[#Headers],0)),LEN(INDEX(FPL_Fixtures_Extract[],MATCH($A299,FPL_Fixtures_Extract[[Player]:[Player]],0),MATCH(FPL_Combined[[#Headers],[Gameweek 25]],FPL_Fixtures_Extract[#Headers],0)))-4),Team_Key[[Full Name]:[Full Name]],0))&amp;RIGHT(INDEX(FPL_Fixtures_Extract[],MATCH($A299,FPL_Fixtures_Extract[[Player]:[Player]],0),MATCH(FPL_Combined[[#Headers],[Gameweek 25]],FPL_Fixtures_Extract[#Headers],0)),3))</f>
        <v>Johnstone</v>
      </c>
      <c r="AA299" t="str">
        <f ca="1">IF(RIGHT(FPL_Combined[[#Headers],[Gameweek 26]],2)&lt;$B$622,INDEX(FPL_Results_Extract[Gameweek 01],MATCH($A299,FPL_Results_Extract[[Player]:[Player]],0)),INDEX(Team_Key[[Abbreviation]:[Abbreviation]],MATCH(LEFT(INDEX(FPL_Fixtures_Extract[],MATCH($A299,FPL_Fixtures_Extract[[Player]:[Player]],0),MATCH(FPL_Combined[[#Headers],[Gameweek 26]],FPL_Fixtures_Extract[#Headers],0)),LEN(INDEX(FPL_Fixtures_Extract[],MATCH($A299,FPL_Fixtures_Extract[[Player]:[Player]],0),MATCH(FPL_Combined[[#Headers],[Gameweek 26]],FPL_Fixtures_Extract[#Headers],0)))-4),Team_Key[[Full Name]:[Full Name]],0))&amp;RIGHT(INDEX(FPL_Fixtures_Extract[],MATCH($A299,FPL_Fixtures_Extract[[Player]:[Player]],0),MATCH(FPL_Combined[[#Headers],[Gameweek 26]],FPL_Fixtures_Extract[#Headers],0)),3))</f>
        <v>TOT(H) 1-0</v>
      </c>
      <c r="AB299" t="str">
        <f ca="1">IF(RIGHT(FPL_Combined[[#Headers],[Gameweek 27]],2)&lt;$B$622,INDEX(FPL_Results_Extract[Gameweek 02],MATCH($A299,FPL_Results_Extract[[Player]:[Player]],0)),INDEX(Team_Key[[Abbreviation]:[Abbreviation]],MATCH(LEFT(INDEX(FPL_Fixtures_Extract[],MATCH($A299,FPL_Fixtures_Extract[[Player]:[Player]],0),MATCH(FPL_Combined[[#Headers],[Gameweek 27]],FPL_Fixtures_Extract[#Headers],0)),LEN(INDEX(FPL_Fixtures_Extract[],MATCH($A299,FPL_Fixtures_Extract[[Player]:[Player]],0),MATCH(FPL_Combined[[#Headers],[Gameweek 27]],FPL_Fixtures_Extract[#Headers],0)))-4),Team_Key[[Full Name]:[Full Name]],0))&amp;RIGHT(INDEX(FPL_Fixtures_Extract[],MATCH($A299,FPL_Fixtures_Extract[[Player]:[Player]],0),MATCH(FPL_Combined[[#Headers],[Gameweek 27]],FPL_Fixtures_Extract[#Headers],0)),3))</f>
        <v>AVL(A) 1-0</v>
      </c>
      <c r="AC299" t="str">
        <f ca="1">IF(RIGHT(FPL_Combined[[#Headers],[Gameweek 28]],2)&lt;$B$622,INDEX(FPL_Results_Extract[Gameweek 03],MATCH($A299,FPL_Results_Extract[[Player]:[Player]],0)),INDEX(Team_Key[[Abbreviation]:[Abbreviation]],MATCH(LEFT(INDEX(FPL_Fixtures_Extract[],MATCH($A299,FPL_Fixtures_Extract[[Player]:[Player]],0),MATCH(FPL_Combined[[#Headers],[Gameweek 28]],FPL_Fixtures_Extract[#Headers],0)),LEN(INDEX(FPL_Fixtures_Extract[],MATCH($A299,FPL_Fixtures_Extract[[Player]:[Player]],0),MATCH(FPL_Combined[[#Headers],[Gameweek 28]],FPL_Fixtures_Extract[#Headers],0)))-4),Team_Key[[Full Name]:[Full Name]],0))&amp;RIGHT(INDEX(FPL_Fixtures_Extract[],MATCH($A299,FPL_Fixtures_Extract[[Player]:[Player]],0),MATCH(FPL_Combined[[#Headers],[Gameweek 28]],FPL_Fixtures_Extract[#Headers],0)),3))</f>
        <v>NEW(H) 0-0</v>
      </c>
      <c r="AD299" t="str">
        <f ca="1">IF(RIGHT(FPL_Combined[[#Headers],[Gameweek 29]],2)&lt;$B$622,INDEX(FPL_Results_Extract[Gameweek 04],MATCH($A299,FPL_Results_Extract[[Player]:[Player]],0)),INDEX(Team_Key[[Abbreviation]:[Abbreviation]],MATCH(LEFT(INDEX(FPL_Fixtures_Extract[],MATCH($A299,FPL_Fixtures_Extract[[Player]:[Player]],0),MATCH(FPL_Combined[[#Headers],[Gameweek 29]],FPL_Fixtures_Extract[#Headers],0)),LEN(INDEX(FPL_Fixtures_Extract[],MATCH($A299,FPL_Fixtures_Extract[[Player]:[Player]],0),MATCH(FPL_Combined[[#Headers],[Gameweek 29]],FPL_Fixtures_Extract[#Headers],0)))-4),Team_Key[[Full Name]:[Full Name]],0))&amp;RIGHT(INDEX(FPL_Fixtures_Extract[],MATCH($A299,FPL_Fixtures_Extract[[Player]:[Player]],0),MATCH(FPL_Combined[[#Headers],[Gameweek 29]],FPL_Fixtures_Extract[#Headers],0)),3))</f>
        <v>WBA(A)</v>
      </c>
      <c r="AE299" t="e">
        <f ca="1">IF(RIGHT(FPL_Combined[[#Headers],[Gameweek 30]],2)&lt;$B$622,INDEX(FPL_Results_Extract[Gameweek 05],MATCH($A299,FPL_Results_Extract[[Player]:[Player]],0)),INDEX(Team_Key[[Abbreviation]:[Abbreviation]],MATCH(LEFT(INDEX(FPL_Fixtures_Extract[],MATCH($A299,FPL_Fixtures_Extract[[Player]:[Player]],0),MATCH(FPL_Combined[[#Headers],[Gameweek 30]],FPL_Fixtures_Extract[#Headers],0)),LEN(INDEX(FPL_Fixtures_Extract[],MATCH($A299,FPL_Fixtures_Extract[[Player]:[Player]],0),MATCH(FPL_Combined[[#Headers],[Gameweek 30]],FPL_Fixtures_Extract[#Headers],0)))-4),Team_Key[[Full Name]:[Full Name]],0))&amp;RIGHT(INDEX(FPL_Fixtures_Extract[],MATCH($A299,FPL_Fixtures_Extract[[Player]:[Player]],0),MATCH(FPL_Combined[[#Headers],[Gameweek 30]],FPL_Fixtures_Extract[#Headers],0)),3))</f>
        <v>#VALUE!</v>
      </c>
      <c r="AF299" t="str">
        <f ca="1">IF(RIGHT(FPL_Combined[[#Headers],[Gameweek 31]],2)&lt;$B$622,INDEX(FPL_Results_Extract[Gameweek 06],MATCH($A299,FPL_Results_Extract[[Player]:[Player]],0)),INDEX(Team_Key[[Abbreviation]:[Abbreviation]],MATCH(LEFT(INDEX(FPL_Fixtures_Extract[],MATCH($A299,FPL_Fixtures_Extract[[Player]:[Player]],0),MATCH(FPL_Combined[[#Headers],[Gameweek 31]],FPL_Fixtures_Extract[#Headers],0)),LEN(INDEX(FPL_Fixtures_Extract[],MATCH($A299,FPL_Fixtures_Extract[[Player]:[Player]],0),MATCH(FPL_Combined[[#Headers],[Gameweek 31]],FPL_Fixtures_Extract[#Headers],0)))-4),Team_Key[[Full Name]:[Full Name]],0))&amp;RIGHT(INDEX(FPL_Fixtures_Extract[],MATCH($A299,FPL_Fixtures_Extract[[Player]:[Player]],0),MATCH(FPL_Combined[[#Headers],[Gameweek 31]],FPL_Fixtures_Extract[#Headers],0)),3))</f>
        <v>MCI(A)</v>
      </c>
      <c r="AG299" t="str">
        <f ca="1">IF(RIGHT(FPL_Combined[[#Headers],[Gameweek 32]],2)&lt;$B$622,INDEX(FPL_Results_Extract[Gameweek 07],MATCH($A299,FPL_Results_Extract[[Player]:[Player]],0)),INDEX(Team_Key[[Abbreviation]:[Abbreviation]],MATCH(LEFT(INDEX(FPL_Fixtures_Extract[],MATCH($A299,FPL_Fixtures_Extract[[Player]:[Player]],0),MATCH(FPL_Combined[[#Headers],[Gameweek 32]],FPL_Fixtures_Extract[#Headers],0)),LEN(INDEX(FPL_Fixtures_Extract[],MATCH($A299,FPL_Fixtures_Extract[[Player]:[Player]],0),MATCH(FPL_Combined[[#Headers],[Gameweek 32]],FPL_Fixtures_Extract[#Headers],0)))-4),Team_Key[[Full Name]:[Full Name]],0))&amp;RIGHT(INDEX(FPL_Fixtures_Extract[],MATCH($A299,FPL_Fixtures_Extract[[Player]:[Player]],0),MATCH(FPL_Combined[[#Headers],[Gameweek 32]],FPL_Fixtures_Extract[#Headers],0)),3))</f>
        <v>EVE(H)</v>
      </c>
      <c r="AH299" t="str">
        <f ca="1">IF(RIGHT(FPL_Combined[[#Headers],[Gameweek 33]],2)&lt;$B$622,INDEX(FPL_Results_Extract[Gameweek 08],MATCH($A299,FPL_Results_Extract[[Player]:[Player]],0)),INDEX(Team_Key[[Abbreviation]:[Abbreviation]],MATCH(LEFT(INDEX(FPL_Fixtures_Extract[],MATCH($A299,FPL_Fixtures_Extract[[Player]:[Player]],0),MATCH(FPL_Combined[[#Headers],[Gameweek 33]],FPL_Fixtures_Extract[#Headers],0)),LEN(INDEX(FPL_Fixtures_Extract[],MATCH($A299,FPL_Fixtures_Extract[[Player]:[Player]],0),MATCH(FPL_Combined[[#Headers],[Gameweek 33]],FPL_Fixtures_Extract[#Headers],0)))-4),Team_Key[[Full Name]:[Full Name]],0))&amp;RIGHT(INDEX(FPL_Fixtures_Extract[],MATCH($A299,FPL_Fixtures_Extract[[Player]:[Player]],0),MATCH(FPL_Combined[[#Headers],[Gameweek 33]],FPL_Fixtures_Extract[#Headers],0)),3))</f>
        <v>TOT(A)</v>
      </c>
      <c r="AI299" t="str">
        <f ca="1">IF(RIGHT(FPL_Combined[[#Headers],[Gameweek 34]],2)&lt;$B$622,INDEX(FPL_Results_Extract[Gameweek 09],MATCH($A299,FPL_Results_Extract[[Player]:[Player]],0)),INDEX(Team_Key[[Abbreviation]:[Abbreviation]],MATCH(LEFT(INDEX(FPL_Fixtures_Extract[],MATCH($A299,FPL_Fixtures_Extract[[Player]:[Player]],0),MATCH(FPL_Combined[[#Headers],[Gameweek 34]],FPL_Fixtures_Extract[#Headers],0)),LEN(INDEX(FPL_Fixtures_Extract[],MATCH($A299,FPL_Fixtures_Extract[[Player]:[Player]],0),MATCH(FPL_Combined[[#Headers],[Gameweek 34]],FPL_Fixtures_Extract[#Headers],0)))-4),Team_Key[[Full Name]:[Full Name]],0))&amp;RIGHT(INDEX(FPL_Fixtures_Extract[],MATCH($A299,FPL_Fixtures_Extract[[Player]:[Player]],0),MATCH(FPL_Combined[[#Headers],[Gameweek 34]],FPL_Fixtures_Extract[#Headers],0)),3))</f>
        <v>AVL(H)</v>
      </c>
      <c r="AJ299" t="e">
        <f ca="1">IF(RIGHT(FPL_Combined[[#Headers],[Gameweek 35]],2)&lt;$B$622,INDEX(FPL_Results_Extract[Gameweek 10],MATCH($A299,FPL_Results_Extract[[Player]:[Player]],0)),INDEX(Team_Key[[Abbreviation]:[Abbreviation]],MATCH(LEFT(INDEX(FPL_Fixtures_Extract[],MATCH($A299,FPL_Fixtures_Extract[[Player]:[Player]],0),MATCH(FPL_Combined[[#Headers],[Gameweek 35]],FPL_Fixtures_Extract[#Headers],0)),LEN(INDEX(FPL_Fixtures_Extract[],MATCH($A299,FPL_Fixtures_Extract[[Player]:[Player]],0),MATCH(FPL_Combined[[#Headers],[Gameweek 35]],FPL_Fixtures_Extract[#Headers],0)))-4),Team_Key[[Full Name]:[Full Name]],0))&amp;RIGHT(INDEX(FPL_Fixtures_Extract[],MATCH($A299,FPL_Fixtures_Extract[[Player]:[Player]],0),MATCH(FPL_Combined[[#Headers],[Gameweek 35]],FPL_Fixtures_Extract[#Headers],0)),3))</f>
        <v>#VALUE!</v>
      </c>
      <c r="AK299" t="str">
        <f ca="1">IF(RIGHT(FPL_Combined[[#Headers],[Gameweek 36]],2)&lt;$B$622,INDEX(FPL_Results_Extract[Gameweek 11],MATCH($A299,FPL_Results_Extract[[Player]:[Player]],0)),INDEX(Team_Key[[Abbreviation]:[Abbreviation]],MATCH(LEFT(INDEX(FPL_Fixtures_Extract[],MATCH($A299,FPL_Fixtures_Extract[[Player]:[Player]],0),MATCH(FPL_Combined[[#Headers],[Gameweek 36]],FPL_Fixtures_Extract[#Headers],0)),LEN(INDEX(FPL_Fixtures_Extract[],MATCH($A299,FPL_Fixtures_Extract[[Player]:[Player]],0),MATCH(FPL_Combined[[#Headers],[Gameweek 36]],FPL_Fixtures_Extract[#Headers],0)))-4),Team_Key[[Full Name]:[Full Name]],0))&amp;RIGHT(INDEX(FPL_Fixtures_Extract[],MATCH($A299,FPL_Fixtures_Extract[[Player]:[Player]],0),MATCH(FPL_Combined[[#Headers],[Gameweek 36]],FPL_Fixtures_Extract[#Headers],0)),3))</f>
        <v>LEI(H)</v>
      </c>
      <c r="AL299" t="str">
        <f ca="1">IF(RIGHT(FPL_Combined[[#Headers],[Gameweek 37]],2)&lt;$B$622,INDEX(FPL_Results_Extract[Gameweek 12],MATCH($A299,FPL_Results_Extract[[Player]:[Player]],0)),INDEX(Team_Key[[Abbreviation]:[Abbreviation]],MATCH(LEFT(INDEX(FPL_Fixtures_Extract[],MATCH($A299,FPL_Fixtures_Extract[[Player]:[Player]],0),MATCH(FPL_Combined[[#Headers],[Gameweek 37]],FPL_Fixtures_Extract[#Headers],0)),LEN(INDEX(FPL_Fixtures_Extract[],MATCH($A299,FPL_Fixtures_Extract[[Player]:[Player]],0),MATCH(FPL_Combined[[#Headers],[Gameweek 37]],FPL_Fixtures_Extract[#Headers],0)))-4),Team_Key[[Full Name]:[Full Name]],0))&amp;RIGHT(INDEX(FPL_Fixtures_Extract[],MATCH($A299,FPL_Fixtures_Extract[[Player]:[Player]],0),MATCH(FPL_Combined[[#Headers],[Gameweek 37]],FPL_Fixtures_Extract[#Headers],0)),3))</f>
        <v>NOR(A)</v>
      </c>
      <c r="AM299" t="str">
        <f ca="1">IF(RIGHT(FPL_Combined[[#Headers],[Gameweek 38]],2)&lt;$B$622,INDEX(FPL_Results_Extract[Gameweek 13],MATCH($A299,FPL_Results_Extract[[Player]:[Player]],0)),INDEX(Team_Key[[Abbreviation]:[Abbreviation]],MATCH(LEFT(INDEX(FPL_Fixtures_Extract[],MATCH($A299,FPL_Fixtures_Extract[[Player]:[Player]],0),MATCH(FPL_Combined[[#Headers],[Gameweek 38]],FPL_Fixtures_Extract[#Headers],0)),LEN(INDEX(FPL_Fixtures_Extract[],MATCH($A299,FPL_Fixtures_Extract[[Player]:[Player]],0),MATCH(FPL_Combined[[#Headers],[Gameweek 38]],FPL_Fixtures_Extract[#Headers],0)))-4),Team_Key[[Full Name]:[Full Name]],0))&amp;RIGHT(INDEX(FPL_Fixtures_Extract[],MATCH($A299,FPL_Fixtures_Extract[[Player]:[Player]],0),MATCH(FPL_Combined[[#Headers],[Gameweek 38]],FPL_Fixtures_Extract[#Headers],0)),3))</f>
        <v>BOU(H)</v>
      </c>
    </row>
    <row r="300" spans="1:39" x14ac:dyDescent="0.45">
      <c r="A300" t="s">
        <v>205</v>
      </c>
      <c r="B300" t="str">
        <f ca="1">IF(RIGHT(FPL_Combined[[#Headers],[Gameweek 01]],2)&lt;$B$622,INDEX(FPL_Results_Extract[Gameweek 01],MATCH($A300,FPL_Results_Extract[[Player]:[Player]],0)),INDEX(Team_Key[[Abbreviation]:[Abbreviation]],MATCH(LEFT(INDEX(FPL_Fixtures_Extract[],MATCH($A300,FPL_Fixtures_Extract[[Player]:[Player]],0),MATCH(FPL_Combined[[#Headers],[Gameweek 01]],FPL_Fixtures_Extract[#Headers],0)),LEN(INDEX(FPL_Fixtures_Extract[],MATCH($A300,FPL_Fixtures_Extract[[Player]:[Player]],0),MATCH(FPL_Combined[[#Headers],[Gameweek 01]],FPL_Fixtures_Extract[#Headers],0)))-4),Team_Key[[Full Name]:[Full Name]],0))&amp;RIGHT(INDEX(FPL_Fixtures_Extract[],MATCH($A300,FPL_Fixtures_Extract[[Player]:[Player]],0),MATCH(FPL_Combined[[#Headers],[Gameweek 01]],FPL_Fixtures_Extract[#Headers],0)),3))</f>
        <v>LEI(A) 2-4</v>
      </c>
      <c r="C300" t="str">
        <f ca="1">IF(RIGHT(FPL_Combined[[#Headers],[Gameweek 02]],2)&lt;$B$622,INDEX(FPL_Results_Extract[Gameweek 02],MATCH($A300,FPL_Results_Extract[[Player]:[Player]],0)),INDEX(Team_Key[[Abbreviation]:[Abbreviation]],MATCH(LEFT(INDEX(FPL_Fixtures_Extract[],MATCH($A300,FPL_Fixtures_Extract[[Player]:[Player]],0),MATCH(FPL_Combined[[#Headers],[Gameweek 02]],FPL_Fixtures_Extract[#Headers],0)),LEN(INDEX(FPL_Fixtures_Extract[],MATCH($A300,FPL_Fixtures_Extract[[Player]:[Player]],0),MATCH(FPL_Combined[[#Headers],[Gameweek 02]],FPL_Fixtures_Extract[#Headers],0)))-4),Team_Key[[Full Name]:[Full Name]],0))&amp;RIGHT(INDEX(FPL_Fixtures_Extract[],MATCH($A300,FPL_Fixtures_Extract[[Player]:[Player]],0),MATCH(FPL_Combined[[#Headers],[Gameweek 02]],FPL_Fixtures_Extract[#Headers],0)),3))</f>
        <v>NOR(H) 1-3</v>
      </c>
      <c r="D300" t="str">
        <f ca="1">IF(RIGHT(FPL_Combined[[#Headers],[Gameweek 03]],2)&lt;$B$622,INDEX(FPL_Results_Extract[Gameweek 03],MATCH($A300,FPL_Results_Extract[[Player]:[Player]],0)),INDEX(Team_Key[[Abbreviation]:[Abbreviation]],MATCH(LEFT(INDEX(FPL_Fixtures_Extract[],MATCH($A300,FPL_Fixtures_Extract[[Player]:[Player]],0),MATCH(FPL_Combined[[#Headers],[Gameweek 03]],FPL_Fixtures_Extract[#Headers],0)),LEN(INDEX(FPL_Fixtures_Extract[],MATCH($A300,FPL_Fixtures_Extract[[Player]:[Player]],0),MATCH(FPL_Combined[[#Headers],[Gameweek 03]],FPL_Fixtures_Extract[#Headers],0)))-4),Team_Key[[Full Name]:[Full Name]],0))&amp;RIGHT(INDEX(FPL_Fixtures_Extract[],MATCH($A300,FPL_Fixtures_Extract[[Player]:[Player]],0),MATCH(FPL_Combined[[#Headers],[Gameweek 03]],FPL_Fixtures_Extract[#Headers],0)),3))</f>
        <v>SWA(H) 1-1</v>
      </c>
      <c r="E300" t="str">
        <f ca="1">IF(RIGHT(FPL_Combined[[#Headers],[Gameweek 04]],2)&lt;$B$622,INDEX(FPL_Results_Extract[Gameweek 04],MATCH($A300,FPL_Results_Extract[[Player]:[Player]],0)),INDEX(Team_Key[[Abbreviation]:[Abbreviation]],MATCH(LEFT(INDEX(FPL_Fixtures_Extract[],MATCH($A300,FPL_Fixtures_Extract[[Player]:[Player]],0),MATCH(FPL_Combined[[#Headers],[Gameweek 04]],FPL_Fixtures_Extract[#Headers],0)),LEN(INDEX(FPL_Fixtures_Extract[],MATCH($A300,FPL_Fixtures_Extract[[Player]:[Player]],0),MATCH(FPL_Combined[[#Headers],[Gameweek 04]],FPL_Fixtures_Extract[#Headers],0)))-4),Team_Key[[Full Name]:[Full Name]],0))&amp;RIGHT(INDEX(FPL_Fixtures_Extract[],MATCH($A300,FPL_Fixtures_Extract[[Player]:[Player]],0),MATCH(FPL_Combined[[#Headers],[Gameweek 04]],FPL_Fixtures_Extract[#Headers],0)),3))</f>
        <v>AVL(A) 2-2</v>
      </c>
      <c r="F300" t="str">
        <f ca="1">IF(RIGHT(FPL_Combined[[#Headers],[Gameweek 05]],2)&lt;$B$622,INDEX(FPL_Results_Extract[Gameweek 05],MATCH($A300,FPL_Results_Extract[[Player]:[Player]],0)),INDEX(Team_Key[[Abbreviation]:[Abbreviation]],MATCH(LEFT(INDEX(FPL_Fixtures_Extract[],MATCH($A300,FPL_Fixtures_Extract[[Player]:[Player]],0),MATCH(FPL_Combined[[#Headers],[Gameweek 05]],FPL_Fixtures_Extract[#Headers],0)),LEN(INDEX(FPL_Fixtures_Extract[],MATCH($A300,FPL_Fixtures_Extract[[Player]:[Player]],0),MATCH(FPL_Combined[[#Headers],[Gameweek 05]],FPL_Fixtures_Extract[#Headers],0)))-4),Team_Key[[Full Name]:[Full Name]],0))&amp;RIGHT(INDEX(FPL_Fixtures_Extract[],MATCH($A300,FPL_Fixtures_Extract[[Player]:[Player]],0),MATCH(FPL_Combined[[#Headers],[Gameweek 05]],FPL_Fixtures_Extract[#Headers],0)),3))</f>
        <v>TOT(H) 0-1</v>
      </c>
      <c r="G300" t="str">
        <f ca="1">IF(RIGHT(FPL_Combined[[#Headers],[Gameweek 06]],2)&lt;$B$622,INDEX(FPL_Results_Extract[Gameweek 06],MATCH($A300,FPL_Results_Extract[[Player]:[Player]],0)),INDEX(Team_Key[[Abbreviation]:[Abbreviation]],MATCH(LEFT(INDEX(FPL_Fixtures_Extract[],MATCH($A300,FPL_Fixtures_Extract[[Player]:[Player]],0),MATCH(FPL_Combined[[#Headers],[Gameweek 06]],FPL_Fixtures_Extract[#Headers],0)),LEN(INDEX(FPL_Fixtures_Extract[],MATCH($A300,FPL_Fixtures_Extract[[Player]:[Player]],0),MATCH(FPL_Combined[[#Headers],[Gameweek 06]],FPL_Fixtures_Extract[#Headers],0)))-4),Team_Key[[Full Name]:[Full Name]],0))&amp;RIGHT(INDEX(FPL_Fixtures_Extract[],MATCH($A300,FPL_Fixtures_Extract[[Player]:[Player]],0),MATCH(FPL_Combined[[#Headers],[Gameweek 06]],FPL_Fixtures_Extract[#Headers],0)),3))</f>
        <v>BOU(A) 0-2</v>
      </c>
      <c r="H300" t="str">
        <f ca="1">IF(RIGHT(FPL_Combined[[#Headers],[Gameweek 07]],2)&lt;$B$622,INDEX(FPL_Results_Extract[Gameweek 07],MATCH($A300,FPL_Results_Extract[[Player]:[Player]],0)),INDEX(Team_Key[[Abbreviation]:[Abbreviation]],MATCH(LEFT(INDEX(FPL_Fixtures_Extract[],MATCH($A300,FPL_Fixtures_Extract[[Player]:[Player]],0),MATCH(FPL_Combined[[#Headers],[Gameweek 07]],FPL_Fixtures_Extract[#Headers],0)),LEN(INDEX(FPL_Fixtures_Extract[],MATCH($A300,FPL_Fixtures_Extract[[Player]:[Player]],0),MATCH(FPL_Combined[[#Headers],[Gameweek 07]],FPL_Fixtures_Extract[#Headers],0)))-4),Team_Key[[Full Name]:[Full Name]],0))&amp;RIGHT(INDEX(FPL_Fixtures_Extract[],MATCH($A300,FPL_Fixtures_Extract[[Player]:[Player]],0),MATCH(FPL_Combined[[#Headers],[Gameweek 07]],FPL_Fixtures_Extract[#Headers],0)),3))</f>
        <v>MUN(A) 0-3</v>
      </c>
      <c r="I300" t="str">
        <f ca="1">IF(RIGHT(FPL_Combined[[#Headers],[Gameweek 08]],2)&lt;$B$622,INDEX(FPL_Results_Extract[Gameweek 08],MATCH($A300,FPL_Results_Extract[[Player]:[Player]],0)),INDEX(Team_Key[[Abbreviation]:[Abbreviation]],MATCH(LEFT(INDEX(FPL_Fixtures_Extract[],MATCH($A300,FPL_Fixtures_Extract[[Player]:[Player]],0),MATCH(FPL_Combined[[#Headers],[Gameweek 08]],FPL_Fixtures_Extract[#Headers],0)),LEN(INDEX(FPL_Fixtures_Extract[],MATCH($A300,FPL_Fixtures_Extract[[Player]:[Player]],0),MATCH(FPL_Combined[[#Headers],[Gameweek 08]],FPL_Fixtures_Extract[#Headers],0)))-4),Team_Key[[Full Name]:[Full Name]],0))&amp;RIGHT(INDEX(FPL_Fixtures_Extract[],MATCH($A300,FPL_Fixtures_Extract[[Player]:[Player]],0),MATCH(FPL_Combined[[#Headers],[Gameweek 08]],FPL_Fixtures_Extract[#Headers],0)),3))</f>
        <v>WHU(H) 2-2</v>
      </c>
      <c r="J300" t="str">
        <f ca="1">IF(RIGHT(FPL_Combined[[#Headers],[Gameweek 09]],2)&lt;$B$622,INDEX(FPL_Results_Extract[Gameweek 09],MATCH($A300,FPL_Results_Extract[[Player]:[Player]],0)),INDEX(Team_Key[[Abbreviation]:[Abbreviation]],MATCH(LEFT(INDEX(FPL_Fixtures_Extract[],MATCH($A300,FPL_Fixtures_Extract[[Player]:[Player]],0),MATCH(FPL_Combined[[#Headers],[Gameweek 09]],FPL_Fixtures_Extract[#Headers],0)),LEN(INDEX(FPL_Fixtures_Extract[],MATCH($A300,FPL_Fixtures_Extract[[Player]:[Player]],0),MATCH(FPL_Combined[[#Headers],[Gameweek 09]],FPL_Fixtures_Extract[#Headers],0)))-4),Team_Key[[Full Name]:[Full Name]],0))&amp;RIGHT(INDEX(FPL_Fixtures_Extract[],MATCH($A300,FPL_Fixtures_Extract[[Player]:[Player]],0),MATCH(FPL_Combined[[#Headers],[Gameweek 09]],FPL_Fixtures_Extract[#Headers],0)),3))</f>
        <v>WBA(A) 0-1</v>
      </c>
      <c r="K300" t="str">
        <f ca="1">IF(RIGHT(FPL_Combined[[#Headers],[Gameweek 10]],2)&lt;$B$622,INDEX(FPL_Results_Extract[Gameweek 10],MATCH($A300,FPL_Results_Extract[[Player]:[Player]],0)),INDEX(Team_Key[[Abbreviation]:[Abbreviation]],MATCH(LEFT(INDEX(FPL_Fixtures_Extract[],MATCH($A300,FPL_Fixtures_Extract[[Player]:[Player]],0),MATCH(FPL_Combined[[#Headers],[Gameweek 10]],FPL_Fixtures_Extract[#Headers],0)),LEN(INDEX(FPL_Fixtures_Extract[],MATCH($A300,FPL_Fixtures_Extract[[Player]:[Player]],0),MATCH(FPL_Combined[[#Headers],[Gameweek 10]],FPL_Fixtures_Extract[#Headers],0)))-4),Team_Key[[Full Name]:[Full Name]],0))&amp;RIGHT(INDEX(FPL_Fixtures_Extract[],MATCH($A300,FPL_Fixtures_Extract[[Player]:[Player]],0),MATCH(FPL_Combined[[#Headers],[Gameweek 10]],FPL_Fixtures_Extract[#Headers],0)),3))</f>
        <v>NEW(H) 3-0</v>
      </c>
      <c r="L300" t="str">
        <f ca="1">IF(RIGHT(FPL_Combined[[#Headers],[Gameweek 11]],2)&lt;$B$622,INDEX(FPL_Results_Extract[Gameweek 11],MATCH($A300,FPL_Results_Extract[[Player]:[Player]],0)),INDEX(Team_Key[[Abbreviation]:[Abbreviation]],MATCH(LEFT(INDEX(FPL_Fixtures_Extract[],MATCH($A300,FPL_Fixtures_Extract[[Player]:[Player]],0),MATCH(FPL_Combined[[#Headers],[Gameweek 11]],FPL_Fixtures_Extract[#Headers],0)),LEN(INDEX(FPL_Fixtures_Extract[],MATCH($A300,FPL_Fixtures_Extract[[Player]:[Player]],0),MATCH(FPL_Combined[[#Headers],[Gameweek 11]],FPL_Fixtures_Extract[#Headers],0)))-4),Team_Key[[Full Name]:[Full Name]],0))&amp;RIGHT(INDEX(FPL_Fixtures_Extract[],MATCH($A300,FPL_Fixtures_Extract[[Player]:[Player]],0),MATCH(FPL_Combined[[#Headers],[Gameweek 11]],FPL_Fixtures_Extract[#Headers],0)),3))</f>
        <v>EVE(A) 2-6</v>
      </c>
      <c r="M300" t="str">
        <f ca="1">IF(RIGHT(FPL_Combined[[#Headers],[Gameweek 12]],2)&lt;$B$622,INDEX(FPL_Results_Extract[Gameweek 12],MATCH($A300,FPL_Results_Extract[[Player]:[Player]],0)),INDEX(Team_Key[[Abbreviation]:[Abbreviation]],MATCH(LEFT(INDEX(FPL_Fixtures_Extract[],MATCH($A300,FPL_Fixtures_Extract[[Player]:[Player]],0),MATCH(FPL_Combined[[#Headers],[Gameweek 12]],FPL_Fixtures_Extract[#Headers],0)),LEN(INDEX(FPL_Fixtures_Extract[],MATCH($A300,FPL_Fixtures_Extract[[Player]:[Player]],0),MATCH(FPL_Combined[[#Headers],[Gameweek 12]],FPL_Fixtures_Extract[#Headers],0)))-4),Team_Key[[Full Name]:[Full Name]],0))&amp;RIGHT(INDEX(FPL_Fixtures_Extract[],MATCH($A300,FPL_Fixtures_Extract[[Player]:[Player]],0),MATCH(FPL_Combined[[#Headers],[Gameweek 12]],FPL_Fixtures_Extract[#Headers],0)),3))</f>
        <v>SOU(H) 0-1</v>
      </c>
      <c r="N300" t="str">
        <f ca="1">IF(RIGHT(FPL_Combined[[#Headers],[Gameweek 13]],2)&lt;$B$622,INDEX(FPL_Results_Extract[Gameweek 13],MATCH($A300,FPL_Results_Extract[[Player]:[Player]],0)),INDEX(Team_Key[[Abbreviation]:[Abbreviation]],MATCH(LEFT(INDEX(FPL_Fixtures_Extract[],MATCH($A300,FPL_Fixtures_Extract[[Player]:[Player]],0),MATCH(FPL_Combined[[#Headers],[Gameweek 13]],FPL_Fixtures_Extract[#Headers],0)),LEN(INDEX(FPL_Fixtures_Extract[],MATCH($A300,FPL_Fixtures_Extract[[Player]:[Player]],0),MATCH(FPL_Combined[[#Headers],[Gameweek 13]],FPL_Fixtures_Extract[#Headers],0)))-4),Team_Key[[Full Name]:[Full Name]],0))&amp;RIGHT(INDEX(FPL_Fixtures_Extract[],MATCH($A300,FPL_Fixtures_Extract[[Player]:[Player]],0),MATCH(FPL_Combined[[#Headers],[Gameweek 13]],FPL_Fixtures_Extract[#Headers],0)),3))</f>
        <v>CRY(A) 1-0</v>
      </c>
      <c r="O300" t="str">
        <f ca="1">IF(RIGHT(FPL_Combined[[#Headers],[Gameweek 14]],2)&lt;$B$622,INDEX(FPL_Results_Extract[Gameweek 14],MATCH($A300,FPL_Results_Extract[[Player]:[Player]],0)),INDEX(Team_Key[[Abbreviation]:[Abbreviation]],MATCH(LEFT(INDEX(FPL_Fixtures_Extract[],MATCH($A300,FPL_Fixtures_Extract[[Player]:[Player]],0),MATCH(FPL_Combined[[#Headers],[Gameweek 14]],FPL_Fixtures_Extract[#Headers],0)),LEN(INDEX(FPL_Fixtures_Extract[],MATCH($A300,FPL_Fixtures_Extract[[Player]:[Player]],0),MATCH(FPL_Combined[[#Headers],[Gameweek 14]],FPL_Fixtures_Extract[#Headers],0)))-4),Team_Key[[Full Name]:[Full Name]],0))&amp;RIGHT(INDEX(FPL_Fixtures_Extract[],MATCH($A300,FPL_Fixtures_Extract[[Player]:[Player]],0),MATCH(FPL_Combined[[#Headers],[Gameweek 14]],FPL_Fixtures_Extract[#Headers],0)),3))</f>
        <v>STK(H) 2-0</v>
      </c>
      <c r="P300" t="str">
        <f ca="1">IF(RIGHT(FPL_Combined[[#Headers],[Gameweek 15]],2)&lt;$B$622,INDEX(FPL_Results_Extract[Gameweek 15],MATCH($A300,FPL_Results_Extract[[Player]:[Player]],0)),INDEX(Team_Key[[Abbreviation]:[Abbreviation]],MATCH(LEFT(INDEX(FPL_Fixtures_Extract[],MATCH($A300,FPL_Fixtures_Extract[[Player]:[Player]],0),MATCH(FPL_Combined[[#Headers],[Gameweek 15]],FPL_Fixtures_Extract[#Headers],0)),LEN(INDEX(FPL_Fixtures_Extract[],MATCH($A300,FPL_Fixtures_Extract[[Player]:[Player]],0),MATCH(FPL_Combined[[#Headers],[Gameweek 15]],FPL_Fixtures_Extract[#Headers],0)))-4),Team_Key[[Full Name]:[Full Name]],0))&amp;RIGHT(INDEX(FPL_Fixtures_Extract[],MATCH($A300,FPL_Fixtures_Extract[[Player]:[Player]],0),MATCH(FPL_Combined[[#Headers],[Gameweek 15]],FPL_Fixtures_Extract[#Headers],0)),3))</f>
        <v>ARS(A) 1-3</v>
      </c>
      <c r="Q300" t="str">
        <f ca="1">IF(RIGHT(FPL_Combined[[#Headers],[Gameweek 16]],2)&lt;$B$622,INDEX(FPL_Results_Extract[Gameweek 16],MATCH($A300,FPL_Results_Extract[[Player]:[Player]],0)),INDEX(Team_Key[[Abbreviation]:[Abbreviation]],MATCH(LEFT(INDEX(FPL_Fixtures_Extract[],MATCH($A300,FPL_Fixtures_Extract[[Player]:[Player]],0),MATCH(FPL_Combined[[#Headers],[Gameweek 16]],FPL_Fixtures_Extract[#Headers],0)),LEN(INDEX(FPL_Fixtures_Extract[],MATCH($A300,FPL_Fixtures_Extract[[Player]:[Player]],0),MATCH(FPL_Combined[[#Headers],[Gameweek 16]],FPL_Fixtures_Extract[#Headers],0)))-4),Team_Key[[Full Name]:[Full Name]],0))&amp;RIGHT(INDEX(FPL_Fixtures_Extract[],MATCH($A300,FPL_Fixtures_Extract[[Player]:[Player]],0),MATCH(FPL_Combined[[#Headers],[Gameweek 16]],FPL_Fixtures_Extract[#Headers],0)),3))</f>
        <v>WAT(H) 0-1</v>
      </c>
      <c r="R300" t="str">
        <f ca="1">IF(RIGHT(FPL_Combined[[#Headers],[Gameweek 17]],2)&lt;$B$622,INDEX(FPL_Results_Extract[Gameweek 17],MATCH($A300,FPL_Results_Extract[[Player]:[Player]],0)),INDEX(Team_Key[[Abbreviation]:[Abbreviation]],MATCH(LEFT(INDEX(FPL_Fixtures_Extract[],MATCH($A300,FPL_Fixtures_Extract[[Player]:[Player]],0),MATCH(FPL_Combined[[#Headers],[Gameweek 17]],FPL_Fixtures_Extract[#Headers],0)),LEN(INDEX(FPL_Fixtures_Extract[],MATCH($A300,FPL_Fixtures_Extract[[Player]:[Player]],0),MATCH(FPL_Combined[[#Headers],[Gameweek 17]],FPL_Fixtures_Extract[#Headers],0)))-4),Team_Key[[Full Name]:[Full Name]],0))&amp;RIGHT(INDEX(FPL_Fixtures_Extract[],MATCH($A300,FPL_Fixtures_Extract[[Player]:[Player]],0),MATCH(FPL_Combined[[#Headers],[Gameweek 17]],FPL_Fixtures_Extract[#Headers],0)),3))</f>
        <v>CHE(A) 1-3</v>
      </c>
      <c r="S300" t="str">
        <f ca="1">IF(RIGHT(FPL_Combined[[#Headers],[Gameweek 18]],2)&lt;$B$622,INDEX(FPL_Results_Extract[Gameweek 18],MATCH($A300,FPL_Results_Extract[[Player]:[Player]],0)),INDEX(Team_Key[[Abbreviation]:[Abbreviation]],MATCH(LEFT(INDEX(FPL_Fixtures_Extract[],MATCH($A300,FPL_Fixtures_Extract[[Player]:[Player]],0),MATCH(FPL_Combined[[#Headers],[Gameweek 18]],FPL_Fixtures_Extract[#Headers],0)),LEN(INDEX(FPL_Fixtures_Extract[],MATCH($A300,FPL_Fixtures_Extract[[Player]:[Player]],0),MATCH(FPL_Combined[[#Headers],[Gameweek 18]],FPL_Fixtures_Extract[#Headers],0)))-4),Team_Key[[Full Name]:[Full Name]],0))&amp;RIGHT(INDEX(FPL_Fixtures_Extract[],MATCH($A300,FPL_Fixtures_Extract[[Player]:[Player]],0),MATCH(FPL_Combined[[#Headers],[Gameweek 18]],FPL_Fixtures_Extract[#Headers],0)),3))</f>
        <v>MCI(A) 1-4</v>
      </c>
      <c r="T300" t="str">
        <f ca="1">IF(RIGHT(FPL_Combined[[#Headers],[Gameweek 19]],2)&lt;$B$622,INDEX(FPL_Results_Extract[Gameweek 19],MATCH($A300,FPL_Results_Extract[[Player]:[Player]],0)),INDEX(Team_Key[[Abbreviation]:[Abbreviation]],MATCH(LEFT(INDEX(FPL_Fixtures_Extract[],MATCH($A300,FPL_Fixtures_Extract[[Player]:[Player]],0),MATCH(FPL_Combined[[#Headers],[Gameweek 19]],FPL_Fixtures_Extract[#Headers],0)),LEN(INDEX(FPL_Fixtures_Extract[],MATCH($A300,FPL_Fixtures_Extract[[Player]:[Player]],0),MATCH(FPL_Combined[[#Headers],[Gameweek 19]],FPL_Fixtures_Extract[#Headers],0)))-4),Team_Key[[Full Name]:[Full Name]],0))&amp;RIGHT(INDEX(FPL_Fixtures_Extract[],MATCH($A300,FPL_Fixtures_Extract[[Player]:[Player]],0),MATCH(FPL_Combined[[#Headers],[Gameweek 19]],FPL_Fixtures_Extract[#Headers],0)),3))</f>
        <v>LIV(H) 0-1</v>
      </c>
      <c r="U300" t="str">
        <f ca="1">IF(RIGHT(FPL_Combined[[#Headers],[Gameweek 20]],2)&lt;$B$622,INDEX(FPL_Results_Extract[Gameweek 20],MATCH($A300,FPL_Results_Extract[[Player]:[Player]],0)),INDEX(Team_Key[[Abbreviation]:[Abbreviation]],MATCH(LEFT(INDEX(FPL_Fixtures_Extract[],MATCH($A300,FPL_Fixtures_Extract[[Player]:[Player]],0),MATCH(FPL_Combined[[#Headers],[Gameweek 20]],FPL_Fixtures_Extract[#Headers],0)),LEN(INDEX(FPL_Fixtures_Extract[],MATCH($A300,FPL_Fixtures_Extract[[Player]:[Player]],0),MATCH(FPL_Combined[[#Headers],[Gameweek 20]],FPL_Fixtures_Extract[#Headers],0)))-4),Team_Key[[Full Name]:[Full Name]],0))&amp;RIGHT(INDEX(FPL_Fixtures_Extract[],MATCH($A300,FPL_Fixtures_Extract[[Player]:[Player]],0),MATCH(FPL_Combined[[#Headers],[Gameweek 20]],FPL_Fixtures_Extract[#Headers],0)),3))</f>
        <v>AVL(H) 3-1</v>
      </c>
      <c r="V300" t="str">
        <f ca="1">IF(RIGHT(FPL_Combined[[#Headers],[Gameweek 21]],2)&lt;$B$622,INDEX(FPL_Results_Extract[Gameweek 21],MATCH($A300,FPL_Results_Extract[[Player]:[Player]],0)),INDEX(Team_Key[[Abbreviation]:[Abbreviation]],MATCH(LEFT(INDEX(FPL_Fixtures_Extract[],MATCH($A300,FPL_Fixtures_Extract[[Player]:[Player]],0),MATCH(FPL_Combined[[#Headers],[Gameweek 21]],FPL_Fixtures_Extract[#Headers],0)),LEN(INDEX(FPL_Fixtures_Extract[],MATCH($A300,FPL_Fixtures_Extract[[Player]:[Player]],0),MATCH(FPL_Combined[[#Headers],[Gameweek 21]],FPL_Fixtures_Extract[#Headers],0)))-4),Team_Key[[Full Name]:[Full Name]],0))&amp;RIGHT(INDEX(FPL_Fixtures_Extract[],MATCH($A300,FPL_Fixtures_Extract[[Player]:[Player]],0),MATCH(FPL_Combined[[#Headers],[Gameweek 21]],FPL_Fixtures_Extract[#Headers],0)),3))</f>
        <v>SWA(A) 4-2</v>
      </c>
      <c r="W300" t="str">
        <f ca="1">IF(RIGHT(FPL_Combined[[#Headers],[Gameweek 22]],2)&lt;$B$622,INDEX(FPL_Results_Extract[Gameweek 22],MATCH($A300,FPL_Results_Extract[[Player]:[Player]],0)),INDEX(Team_Key[[Abbreviation]:[Abbreviation]],MATCH(LEFT(INDEX(FPL_Fixtures_Extract[],MATCH($A300,FPL_Fixtures_Extract[[Player]:[Player]],0),MATCH(FPL_Combined[[#Headers],[Gameweek 22]],FPL_Fixtures_Extract[#Headers],0)),LEN(INDEX(FPL_Fixtures_Extract[],MATCH($A300,FPL_Fixtures_Extract[[Player]:[Player]],0),MATCH(FPL_Combined[[#Headers],[Gameweek 22]],FPL_Fixtures_Extract[#Headers],0)))-4),Team_Key[[Full Name]:[Full Name]],0))&amp;RIGHT(INDEX(FPL_Fixtures_Extract[],MATCH($A300,FPL_Fixtures_Extract[[Player]:[Player]],0),MATCH(FPL_Combined[[#Headers],[Gameweek 22]],FPL_Fixtures_Extract[#Headers],0)),3))</f>
        <v>TOT(A) 1-4</v>
      </c>
      <c r="X300" t="str">
        <f ca="1">IF(RIGHT(FPL_Combined[[#Headers],[Gameweek 23]],2)&lt;$B$622,INDEX(FPL_Results_Extract[Gameweek 23],MATCH($A300,FPL_Results_Extract[[Player]:[Player]],0)),INDEX(Team_Key[[Abbreviation]:[Abbreviation]],MATCH(LEFT(INDEX(FPL_Fixtures_Extract[],MATCH($A300,FPL_Fixtures_Extract[[Player]:[Player]],0),MATCH(FPL_Combined[[#Headers],[Gameweek 23]],FPL_Fixtures_Extract[#Headers],0)),LEN(INDEX(FPL_Fixtures_Extract[],MATCH($A300,FPL_Fixtures_Extract[[Player]:[Player]],0),MATCH(FPL_Combined[[#Headers],[Gameweek 23]],FPL_Fixtures_Extract[#Headers],0)))-4),Team_Key[[Full Name]:[Full Name]],0))&amp;RIGHT(INDEX(FPL_Fixtures_Extract[],MATCH($A300,FPL_Fixtures_Extract[[Player]:[Player]],0),MATCH(FPL_Combined[[#Headers],[Gameweek 23]],FPL_Fixtures_Extract[#Headers],0)),3))</f>
        <v>BOU(H) 1-1</v>
      </c>
      <c r="Y300" t="str">
        <f ca="1">IF(RIGHT(FPL_Combined[[#Headers],[Gameweek 24]],2)&lt;$B$622,INDEX(FPL_Results_Extract[Team],MATCH($A300,FPL_Results_Extract[[Player]:[Player]],0)),INDEX(Team_Key[[Abbreviation]:[Abbreviation]],MATCH(LEFT(INDEX(FPL_Fixtures_Extract[],MATCH($A300,FPL_Fixtures_Extract[[Player]:[Player]],0),MATCH(FPL_Combined[[#Headers],[Gameweek 24]],FPL_Fixtures_Extract[#Headers],0)),LEN(INDEX(FPL_Fixtures_Extract[],MATCH($A300,FPL_Fixtures_Extract[[Player]:[Player]],0),MATCH(FPL_Combined[[#Headers],[Gameweek 24]],FPL_Fixtures_Extract[#Headers],0)))-4),Team_Key[[Full Name]:[Full Name]],0))&amp;RIGHT(INDEX(FPL_Fixtures_Extract[],MATCH($A300,FPL_Fixtures_Extract[[Player]:[Player]],0),MATCH(FPL_Combined[[#Headers],[Gameweek 24]],FPL_Fixtures_Extract[#Headers],0)),3))</f>
        <v>SUN</v>
      </c>
      <c r="Z300" t="str">
        <f ca="1">IF(RIGHT(FPL_Combined[[#Headers],[Gameweek 25]],2)&lt;$B$622,INDEX(FPL_Results_Extract[Player],MATCH($A300,FPL_Results_Extract[[Player]:[Player]],0)),INDEX(Team_Key[[Abbreviation]:[Abbreviation]],MATCH(LEFT(INDEX(FPL_Fixtures_Extract[],MATCH($A300,FPL_Fixtures_Extract[[Player]:[Player]],0),MATCH(FPL_Combined[[#Headers],[Gameweek 25]],FPL_Fixtures_Extract[#Headers],0)),LEN(INDEX(FPL_Fixtures_Extract[],MATCH($A300,FPL_Fixtures_Extract[[Player]:[Player]],0),MATCH(FPL_Combined[[#Headers],[Gameweek 25]],FPL_Fixtures_Extract[#Headers],0)))-4),Team_Key[[Full Name]:[Full Name]],0))&amp;RIGHT(INDEX(FPL_Fixtures_Extract[],MATCH($A300,FPL_Fixtures_Extract[[Player]:[Player]],0),MATCH(FPL_Combined[[#Headers],[Gameweek 25]],FPL_Fixtures_Extract[#Headers],0)),3))</f>
        <v>Jones</v>
      </c>
      <c r="AA300" t="str">
        <f ca="1">IF(RIGHT(FPL_Combined[[#Headers],[Gameweek 26]],2)&lt;$B$622,INDEX(FPL_Results_Extract[Gameweek 01],MATCH($A300,FPL_Results_Extract[[Player]:[Player]],0)),INDEX(Team_Key[[Abbreviation]:[Abbreviation]],MATCH(LEFT(INDEX(FPL_Fixtures_Extract[],MATCH($A300,FPL_Fixtures_Extract[[Player]:[Player]],0),MATCH(FPL_Combined[[#Headers],[Gameweek 26]],FPL_Fixtures_Extract[#Headers],0)),LEN(INDEX(FPL_Fixtures_Extract[],MATCH($A300,FPL_Fixtures_Extract[[Player]:[Player]],0),MATCH(FPL_Combined[[#Headers],[Gameweek 26]],FPL_Fixtures_Extract[#Headers],0)))-4),Team_Key[[Full Name]:[Full Name]],0))&amp;RIGHT(INDEX(FPL_Fixtures_Extract[],MATCH($A300,FPL_Fixtures_Extract[[Player]:[Player]],0),MATCH(FPL_Combined[[#Headers],[Gameweek 26]],FPL_Fixtures_Extract[#Headers],0)),3))</f>
        <v>LEI(A) 2-4</v>
      </c>
      <c r="AB300" t="str">
        <f ca="1">IF(RIGHT(FPL_Combined[[#Headers],[Gameweek 27]],2)&lt;$B$622,INDEX(FPL_Results_Extract[Gameweek 02],MATCH($A300,FPL_Results_Extract[[Player]:[Player]],0)),INDEX(Team_Key[[Abbreviation]:[Abbreviation]],MATCH(LEFT(INDEX(FPL_Fixtures_Extract[],MATCH($A300,FPL_Fixtures_Extract[[Player]:[Player]],0),MATCH(FPL_Combined[[#Headers],[Gameweek 27]],FPL_Fixtures_Extract[#Headers],0)),LEN(INDEX(FPL_Fixtures_Extract[],MATCH($A300,FPL_Fixtures_Extract[[Player]:[Player]],0),MATCH(FPL_Combined[[#Headers],[Gameweek 27]],FPL_Fixtures_Extract[#Headers],0)))-4),Team_Key[[Full Name]:[Full Name]],0))&amp;RIGHT(INDEX(FPL_Fixtures_Extract[],MATCH($A300,FPL_Fixtures_Extract[[Player]:[Player]],0),MATCH(FPL_Combined[[#Headers],[Gameweek 27]],FPL_Fixtures_Extract[#Headers],0)),3))</f>
        <v>NOR(H) 1-3</v>
      </c>
      <c r="AC300" t="str">
        <f ca="1">IF(RIGHT(FPL_Combined[[#Headers],[Gameweek 28]],2)&lt;$B$622,INDEX(FPL_Results_Extract[Gameweek 03],MATCH($A300,FPL_Results_Extract[[Player]:[Player]],0)),INDEX(Team_Key[[Abbreviation]:[Abbreviation]],MATCH(LEFT(INDEX(FPL_Fixtures_Extract[],MATCH($A300,FPL_Fixtures_Extract[[Player]:[Player]],0),MATCH(FPL_Combined[[#Headers],[Gameweek 28]],FPL_Fixtures_Extract[#Headers],0)),LEN(INDEX(FPL_Fixtures_Extract[],MATCH($A300,FPL_Fixtures_Extract[[Player]:[Player]],0),MATCH(FPL_Combined[[#Headers],[Gameweek 28]],FPL_Fixtures_Extract[#Headers],0)))-4),Team_Key[[Full Name]:[Full Name]],0))&amp;RIGHT(INDEX(FPL_Fixtures_Extract[],MATCH($A300,FPL_Fixtures_Extract[[Player]:[Player]],0),MATCH(FPL_Combined[[#Headers],[Gameweek 28]],FPL_Fixtures_Extract[#Headers],0)),3))</f>
        <v>SWA(H) 1-1</v>
      </c>
      <c r="AD300" t="str">
        <f ca="1">IF(RIGHT(FPL_Combined[[#Headers],[Gameweek 29]],2)&lt;$B$622,INDEX(FPL_Results_Extract[Gameweek 04],MATCH($A300,FPL_Results_Extract[[Player]:[Player]],0)),INDEX(Team_Key[[Abbreviation]:[Abbreviation]],MATCH(LEFT(INDEX(FPL_Fixtures_Extract[],MATCH($A300,FPL_Fixtures_Extract[[Player]:[Player]],0),MATCH(FPL_Combined[[#Headers],[Gameweek 29]],FPL_Fixtures_Extract[#Headers],0)),LEN(INDEX(FPL_Fixtures_Extract[],MATCH($A300,FPL_Fixtures_Extract[[Player]:[Player]],0),MATCH(FPL_Combined[[#Headers],[Gameweek 29]],FPL_Fixtures_Extract[#Headers],0)))-4),Team_Key[[Full Name]:[Full Name]],0))&amp;RIGHT(INDEX(FPL_Fixtures_Extract[],MATCH($A300,FPL_Fixtures_Extract[[Player]:[Player]],0),MATCH(FPL_Combined[[#Headers],[Gameweek 29]],FPL_Fixtures_Extract[#Headers],0)),3))</f>
        <v>SOU(A)</v>
      </c>
      <c r="AE300" t="e">
        <f ca="1">IF(RIGHT(FPL_Combined[[#Headers],[Gameweek 30]],2)&lt;$B$622,INDEX(FPL_Results_Extract[Gameweek 05],MATCH($A300,FPL_Results_Extract[[Player]:[Player]],0)),INDEX(Team_Key[[Abbreviation]:[Abbreviation]],MATCH(LEFT(INDEX(FPL_Fixtures_Extract[],MATCH($A300,FPL_Fixtures_Extract[[Player]:[Player]],0),MATCH(FPL_Combined[[#Headers],[Gameweek 30]],FPL_Fixtures_Extract[#Headers],0)),LEN(INDEX(FPL_Fixtures_Extract[],MATCH($A300,FPL_Fixtures_Extract[[Player]:[Player]],0),MATCH(FPL_Combined[[#Headers],[Gameweek 30]],FPL_Fixtures_Extract[#Headers],0)))-4),Team_Key[[Full Name]:[Full Name]],0))&amp;RIGHT(INDEX(FPL_Fixtures_Extract[],MATCH($A300,FPL_Fixtures_Extract[[Player]:[Player]],0),MATCH(FPL_Combined[[#Headers],[Gameweek 30]],FPL_Fixtures_Extract[#Headers],0)),3))</f>
        <v>#VALUE!</v>
      </c>
      <c r="AF300" t="str">
        <f ca="1">IF(RIGHT(FPL_Combined[[#Headers],[Gameweek 31]],2)&lt;$B$622,INDEX(FPL_Results_Extract[Gameweek 06],MATCH($A300,FPL_Results_Extract[[Player]:[Player]],0)),INDEX(Team_Key[[Abbreviation]:[Abbreviation]],MATCH(LEFT(INDEX(FPL_Fixtures_Extract[],MATCH($A300,FPL_Fixtures_Extract[[Player]:[Player]],0),MATCH(FPL_Combined[[#Headers],[Gameweek 31]],FPL_Fixtures_Extract[#Headers],0)),LEN(INDEX(FPL_Fixtures_Extract[],MATCH($A300,FPL_Fixtures_Extract[[Player]:[Player]],0),MATCH(FPL_Combined[[#Headers],[Gameweek 31]],FPL_Fixtures_Extract[#Headers],0)))-4),Team_Key[[Full Name]:[Full Name]],0))&amp;RIGHT(INDEX(FPL_Fixtures_Extract[],MATCH($A300,FPL_Fixtures_Extract[[Player]:[Player]],0),MATCH(FPL_Combined[[#Headers],[Gameweek 31]],FPL_Fixtures_Extract[#Headers],0)),3))</f>
        <v>NEW(A)</v>
      </c>
      <c r="AG300" t="str">
        <f ca="1">IF(RIGHT(FPL_Combined[[#Headers],[Gameweek 32]],2)&lt;$B$622,INDEX(FPL_Results_Extract[Gameweek 07],MATCH($A300,FPL_Results_Extract[[Player]:[Player]],0)),INDEX(Team_Key[[Abbreviation]:[Abbreviation]],MATCH(LEFT(INDEX(FPL_Fixtures_Extract[],MATCH($A300,FPL_Fixtures_Extract[[Player]:[Player]],0),MATCH(FPL_Combined[[#Headers],[Gameweek 32]],FPL_Fixtures_Extract[#Headers],0)),LEN(INDEX(FPL_Fixtures_Extract[],MATCH($A300,FPL_Fixtures_Extract[[Player]:[Player]],0),MATCH(FPL_Combined[[#Headers],[Gameweek 32]],FPL_Fixtures_Extract[#Headers],0)))-4),Team_Key[[Full Name]:[Full Name]],0))&amp;RIGHT(INDEX(FPL_Fixtures_Extract[],MATCH($A300,FPL_Fixtures_Extract[[Player]:[Player]],0),MATCH(FPL_Combined[[#Headers],[Gameweek 32]],FPL_Fixtures_Extract[#Headers],0)),3))</f>
        <v>WBA(H)</v>
      </c>
      <c r="AH300" t="str">
        <f ca="1">IF(RIGHT(FPL_Combined[[#Headers],[Gameweek 33]],2)&lt;$B$622,INDEX(FPL_Results_Extract[Gameweek 08],MATCH($A300,FPL_Results_Extract[[Player]:[Player]],0)),INDEX(Team_Key[[Abbreviation]:[Abbreviation]],MATCH(LEFT(INDEX(FPL_Fixtures_Extract[],MATCH($A300,FPL_Fixtures_Extract[[Player]:[Player]],0),MATCH(FPL_Combined[[#Headers],[Gameweek 33]],FPL_Fixtures_Extract[#Headers],0)),LEN(INDEX(FPL_Fixtures_Extract[],MATCH($A300,FPL_Fixtures_Extract[[Player]:[Player]],0),MATCH(FPL_Combined[[#Headers],[Gameweek 33]],FPL_Fixtures_Extract[#Headers],0)))-4),Team_Key[[Full Name]:[Full Name]],0))&amp;RIGHT(INDEX(FPL_Fixtures_Extract[],MATCH($A300,FPL_Fixtures_Extract[[Player]:[Player]],0),MATCH(FPL_Combined[[#Headers],[Gameweek 33]],FPL_Fixtures_Extract[#Headers],0)),3))</f>
        <v>LEI(H)</v>
      </c>
      <c r="AI300" t="str">
        <f ca="1">IF(RIGHT(FPL_Combined[[#Headers],[Gameweek 34]],2)&lt;$B$622,INDEX(FPL_Results_Extract[Gameweek 09],MATCH($A300,FPL_Results_Extract[[Player]:[Player]],0)),INDEX(Team_Key[[Abbreviation]:[Abbreviation]],MATCH(LEFT(INDEX(FPL_Fixtures_Extract[],MATCH($A300,FPL_Fixtures_Extract[[Player]:[Player]],0),MATCH(FPL_Combined[[#Headers],[Gameweek 34]],FPL_Fixtures_Extract[#Headers],0)),LEN(INDEX(FPL_Fixtures_Extract[],MATCH($A300,FPL_Fixtures_Extract[[Player]:[Player]],0),MATCH(FPL_Combined[[#Headers],[Gameweek 34]],FPL_Fixtures_Extract[#Headers],0)))-4),Team_Key[[Full Name]:[Full Name]],0))&amp;RIGHT(INDEX(FPL_Fixtures_Extract[],MATCH($A300,FPL_Fixtures_Extract[[Player]:[Player]],0),MATCH(FPL_Combined[[#Headers],[Gameweek 34]],FPL_Fixtures_Extract[#Headers],0)),3))</f>
        <v>NOR(A)</v>
      </c>
      <c r="AJ300" t="str">
        <f ca="1">IF(RIGHT(FPL_Combined[[#Headers],[Gameweek 35]],2)&lt;$B$622,INDEX(FPL_Results_Extract[Gameweek 10],MATCH($A300,FPL_Results_Extract[[Player]:[Player]],0)),INDEX(Team_Key[[Abbreviation]:[Abbreviation]],MATCH(LEFT(INDEX(FPL_Fixtures_Extract[],MATCH($A300,FPL_Fixtures_Extract[[Player]:[Player]],0),MATCH(FPL_Combined[[#Headers],[Gameweek 35]],FPL_Fixtures_Extract[#Headers],0)),LEN(INDEX(FPL_Fixtures_Extract[],MATCH($A300,FPL_Fixtures_Extract[[Player]:[Player]],0),MATCH(FPL_Combined[[#Headers],[Gameweek 35]],FPL_Fixtures_Extract[#Headers],0)))-4),Team_Key[[Full Name]:[Full Name]],0))&amp;RIGHT(INDEX(FPL_Fixtures_Extract[],MATCH($A300,FPL_Fixtures_Extract[[Player]:[Player]],0),MATCH(FPL_Combined[[#Headers],[Gameweek 35]],FPL_Fixtures_Extract[#Headers],0)),3))</f>
        <v>ARS(H)</v>
      </c>
      <c r="AK300" t="str">
        <f ca="1">IF(RIGHT(FPL_Combined[[#Headers],[Gameweek 36]],2)&lt;$B$622,INDEX(FPL_Results_Extract[Gameweek 11],MATCH($A300,FPL_Results_Extract[[Player]:[Player]],0)),INDEX(Team_Key[[Abbreviation]:[Abbreviation]],MATCH(LEFT(INDEX(FPL_Fixtures_Extract[],MATCH($A300,FPL_Fixtures_Extract[[Player]:[Player]],0),MATCH(FPL_Combined[[#Headers],[Gameweek 36]],FPL_Fixtures_Extract[#Headers],0)),LEN(INDEX(FPL_Fixtures_Extract[],MATCH($A300,FPL_Fixtures_Extract[[Player]:[Player]],0),MATCH(FPL_Combined[[#Headers],[Gameweek 36]],FPL_Fixtures_Extract[#Headers],0)))-4),Team_Key[[Full Name]:[Full Name]],0))&amp;RIGHT(INDEX(FPL_Fixtures_Extract[],MATCH($A300,FPL_Fixtures_Extract[[Player]:[Player]],0),MATCH(FPL_Combined[[#Headers],[Gameweek 36]],FPL_Fixtures_Extract[#Headers],0)),3))</f>
        <v>STK(A)</v>
      </c>
      <c r="AL300" t="str">
        <f ca="1">IF(RIGHT(FPL_Combined[[#Headers],[Gameweek 37]],2)&lt;$B$622,INDEX(FPL_Results_Extract[Gameweek 12],MATCH($A300,FPL_Results_Extract[[Player]:[Player]],0)),INDEX(Team_Key[[Abbreviation]:[Abbreviation]],MATCH(LEFT(INDEX(FPL_Fixtures_Extract[],MATCH($A300,FPL_Fixtures_Extract[[Player]:[Player]],0),MATCH(FPL_Combined[[#Headers],[Gameweek 37]],FPL_Fixtures_Extract[#Headers],0)),LEN(INDEX(FPL_Fixtures_Extract[],MATCH($A300,FPL_Fixtures_Extract[[Player]:[Player]],0),MATCH(FPL_Combined[[#Headers],[Gameweek 37]],FPL_Fixtures_Extract[#Headers],0)))-4),Team_Key[[Full Name]:[Full Name]],0))&amp;RIGHT(INDEX(FPL_Fixtures_Extract[],MATCH($A300,FPL_Fixtures_Extract[[Player]:[Player]],0),MATCH(FPL_Combined[[#Headers],[Gameweek 37]],FPL_Fixtures_Extract[#Headers],0)),3))</f>
        <v>CHE(H)</v>
      </c>
      <c r="AM300" t="str">
        <f ca="1">IF(RIGHT(FPL_Combined[[#Headers],[Gameweek 38]],2)&lt;$B$622,INDEX(FPL_Results_Extract[Gameweek 13],MATCH($A300,FPL_Results_Extract[[Player]:[Player]],0)),INDEX(Team_Key[[Abbreviation]:[Abbreviation]],MATCH(LEFT(INDEX(FPL_Fixtures_Extract[],MATCH($A300,FPL_Fixtures_Extract[[Player]:[Player]],0),MATCH(FPL_Combined[[#Headers],[Gameweek 38]],FPL_Fixtures_Extract[#Headers],0)),LEN(INDEX(FPL_Fixtures_Extract[],MATCH($A300,FPL_Fixtures_Extract[[Player]:[Player]],0),MATCH(FPL_Combined[[#Headers],[Gameweek 38]],FPL_Fixtures_Extract[#Headers],0)))-4),Team_Key[[Full Name]:[Full Name]],0))&amp;RIGHT(INDEX(FPL_Fixtures_Extract[],MATCH($A300,FPL_Fixtures_Extract[[Player]:[Player]],0),MATCH(FPL_Combined[[#Headers],[Gameweek 38]],FPL_Fixtures_Extract[#Headers],0)),3))</f>
        <v>WAT(A)</v>
      </c>
    </row>
    <row r="301" spans="1:39" x14ac:dyDescent="0.45">
      <c r="A301" t="s">
        <v>649</v>
      </c>
      <c r="B301" t="str">
        <f ca="1">IF(RIGHT(FPL_Combined[[#Headers],[Gameweek 01]],2)&lt;$B$622,INDEX(FPL_Results_Extract[Gameweek 01],MATCH($A301,FPL_Results_Extract[[Player]:[Player]],0)),INDEX(Team_Key[[Abbreviation]:[Abbreviation]],MATCH(LEFT(INDEX(FPL_Fixtures_Extract[],MATCH($A301,FPL_Fixtures_Extract[[Player]:[Player]],0),MATCH(FPL_Combined[[#Headers],[Gameweek 01]],FPL_Fixtures_Extract[#Headers],0)),LEN(INDEX(FPL_Fixtures_Extract[],MATCH($A301,FPL_Fixtures_Extract[[Player]:[Player]],0),MATCH(FPL_Combined[[#Headers],[Gameweek 01]],FPL_Fixtures_Extract[#Headers],0)))-4),Team_Key[[Full Name]:[Full Name]],0))&amp;RIGHT(INDEX(FPL_Fixtures_Extract[],MATCH($A301,FPL_Fixtures_Extract[[Player]:[Player]],0),MATCH(FPL_Combined[[#Headers],[Gameweek 01]],FPL_Fixtures_Extract[#Headers],0)),3))</f>
        <v>STK(A) 1-0</v>
      </c>
      <c r="C301" t="str">
        <f ca="1">IF(RIGHT(FPL_Combined[[#Headers],[Gameweek 02]],2)&lt;$B$622,INDEX(FPL_Results_Extract[Gameweek 02],MATCH($A301,FPL_Results_Extract[[Player]:[Player]],0)),INDEX(Team_Key[[Abbreviation]:[Abbreviation]],MATCH(LEFT(INDEX(FPL_Fixtures_Extract[],MATCH($A301,FPL_Fixtures_Extract[[Player]:[Player]],0),MATCH(FPL_Combined[[#Headers],[Gameweek 02]],FPL_Fixtures_Extract[#Headers],0)),LEN(INDEX(FPL_Fixtures_Extract[],MATCH($A301,FPL_Fixtures_Extract[[Player]:[Player]],0),MATCH(FPL_Combined[[#Headers],[Gameweek 02]],FPL_Fixtures_Extract[#Headers],0)))-4),Team_Key[[Full Name]:[Full Name]],0))&amp;RIGHT(INDEX(FPL_Fixtures_Extract[],MATCH($A301,FPL_Fixtures_Extract[[Player]:[Player]],0),MATCH(FPL_Combined[[#Headers],[Gameweek 02]],FPL_Fixtures_Extract[#Headers],0)),3))</f>
        <v>BOU(H) 1-0</v>
      </c>
      <c r="D301" t="str">
        <f ca="1">IF(RIGHT(FPL_Combined[[#Headers],[Gameweek 03]],2)&lt;$B$622,INDEX(FPL_Results_Extract[Gameweek 03],MATCH($A301,FPL_Results_Extract[[Player]:[Player]],0)),INDEX(Team_Key[[Abbreviation]:[Abbreviation]],MATCH(LEFT(INDEX(FPL_Fixtures_Extract[],MATCH($A301,FPL_Fixtures_Extract[[Player]:[Player]],0),MATCH(FPL_Combined[[#Headers],[Gameweek 03]],FPL_Fixtures_Extract[#Headers],0)),LEN(INDEX(FPL_Fixtures_Extract[],MATCH($A301,FPL_Fixtures_Extract[[Player]:[Player]],0),MATCH(FPL_Combined[[#Headers],[Gameweek 03]],FPL_Fixtures_Extract[#Headers],0)))-4),Team_Key[[Full Name]:[Full Name]],0))&amp;RIGHT(INDEX(FPL_Fixtures_Extract[],MATCH($A301,FPL_Fixtures_Extract[[Player]:[Player]],0),MATCH(FPL_Combined[[#Headers],[Gameweek 03]],FPL_Fixtures_Extract[#Headers],0)),3))</f>
        <v>ARS(A) 0-0</v>
      </c>
      <c r="E301" t="str">
        <f ca="1">IF(RIGHT(FPL_Combined[[#Headers],[Gameweek 04]],2)&lt;$B$622,INDEX(FPL_Results_Extract[Gameweek 04],MATCH($A301,FPL_Results_Extract[[Player]:[Player]],0)),INDEX(Team_Key[[Abbreviation]:[Abbreviation]],MATCH(LEFT(INDEX(FPL_Fixtures_Extract[],MATCH($A301,FPL_Fixtures_Extract[[Player]:[Player]],0),MATCH(FPL_Combined[[#Headers],[Gameweek 04]],FPL_Fixtures_Extract[#Headers],0)),LEN(INDEX(FPL_Fixtures_Extract[],MATCH($A301,FPL_Fixtures_Extract[[Player]:[Player]],0),MATCH(FPL_Combined[[#Headers],[Gameweek 04]],FPL_Fixtures_Extract[#Headers],0)))-4),Team_Key[[Full Name]:[Full Name]],0))&amp;RIGHT(INDEX(FPL_Fixtures_Extract[],MATCH($A301,FPL_Fixtures_Extract[[Player]:[Player]],0),MATCH(FPL_Combined[[#Headers],[Gameweek 04]],FPL_Fixtures_Extract[#Headers],0)),3))</f>
        <v>WHU(H) 0-3</v>
      </c>
      <c r="F301" t="str">
        <f ca="1">IF(RIGHT(FPL_Combined[[#Headers],[Gameweek 05]],2)&lt;$B$622,INDEX(FPL_Results_Extract[Gameweek 05],MATCH($A301,FPL_Results_Extract[[Player]:[Player]],0)),INDEX(Team_Key[[Abbreviation]:[Abbreviation]],MATCH(LEFT(INDEX(FPL_Fixtures_Extract[],MATCH($A301,FPL_Fixtures_Extract[[Player]:[Player]],0),MATCH(FPL_Combined[[#Headers],[Gameweek 05]],FPL_Fixtures_Extract[#Headers],0)),LEN(INDEX(FPL_Fixtures_Extract[],MATCH($A301,FPL_Fixtures_Extract[[Player]:[Player]],0),MATCH(FPL_Combined[[#Headers],[Gameweek 05]],FPL_Fixtures_Extract[#Headers],0)))-4),Team_Key[[Full Name]:[Full Name]],0))&amp;RIGHT(INDEX(FPL_Fixtures_Extract[],MATCH($A301,FPL_Fixtures_Extract[[Player]:[Player]],0),MATCH(FPL_Combined[[#Headers],[Gameweek 05]],FPL_Fixtures_Extract[#Headers],0)),3))</f>
        <v>MUN(A) 1-3</v>
      </c>
      <c r="G301" t="str">
        <f ca="1">IF(RIGHT(FPL_Combined[[#Headers],[Gameweek 06]],2)&lt;$B$622,INDEX(FPL_Results_Extract[Gameweek 06],MATCH($A301,FPL_Results_Extract[[Player]:[Player]],0)),INDEX(Team_Key[[Abbreviation]:[Abbreviation]],MATCH(LEFT(INDEX(FPL_Fixtures_Extract[],MATCH($A301,FPL_Fixtures_Extract[[Player]:[Player]],0),MATCH(FPL_Combined[[#Headers],[Gameweek 06]],FPL_Fixtures_Extract[#Headers],0)),LEN(INDEX(FPL_Fixtures_Extract[],MATCH($A301,FPL_Fixtures_Extract[[Player]:[Player]],0),MATCH(FPL_Combined[[#Headers],[Gameweek 06]],FPL_Fixtures_Extract[#Headers],0)))-4),Team_Key[[Full Name]:[Full Name]],0))&amp;RIGHT(INDEX(FPL_Fixtures_Extract[],MATCH($A301,FPL_Fixtures_Extract[[Player]:[Player]],0),MATCH(FPL_Combined[[#Headers],[Gameweek 06]],FPL_Fixtures_Extract[#Headers],0)),3))</f>
        <v>NOR(H) 1-1</v>
      </c>
      <c r="H301" t="str">
        <f ca="1">IF(RIGHT(FPL_Combined[[#Headers],[Gameweek 07]],2)&lt;$B$622,INDEX(FPL_Results_Extract[Gameweek 07],MATCH($A301,FPL_Results_Extract[[Player]:[Player]],0)),INDEX(Team_Key[[Abbreviation]:[Abbreviation]],MATCH(LEFT(INDEX(FPL_Fixtures_Extract[],MATCH($A301,FPL_Fixtures_Extract[[Player]:[Player]],0),MATCH(FPL_Combined[[#Headers],[Gameweek 07]],FPL_Fixtures_Extract[#Headers],0)),LEN(INDEX(FPL_Fixtures_Extract[],MATCH($A301,FPL_Fixtures_Extract[[Player]:[Player]],0),MATCH(FPL_Combined[[#Headers],[Gameweek 07]],FPL_Fixtures_Extract[#Headers],0)))-4),Team_Key[[Full Name]:[Full Name]],0))&amp;RIGHT(INDEX(FPL_Fixtures_Extract[],MATCH($A301,FPL_Fixtures_Extract[[Player]:[Player]],0),MATCH(FPL_Combined[[#Headers],[Gameweek 07]],FPL_Fixtures_Extract[#Headers],0)),3))</f>
        <v>AVL(H) 3-2</v>
      </c>
      <c r="I301" t="str">
        <f ca="1">IF(RIGHT(FPL_Combined[[#Headers],[Gameweek 08]],2)&lt;$B$622,INDEX(FPL_Results_Extract[Gameweek 08],MATCH($A301,FPL_Results_Extract[[Player]:[Player]],0)),INDEX(Team_Key[[Abbreviation]:[Abbreviation]],MATCH(LEFT(INDEX(FPL_Fixtures_Extract[],MATCH($A301,FPL_Fixtures_Extract[[Player]:[Player]],0),MATCH(FPL_Combined[[#Headers],[Gameweek 08]],FPL_Fixtures_Extract[#Headers],0)),LEN(INDEX(FPL_Fixtures_Extract[],MATCH($A301,FPL_Fixtures_Extract[[Player]:[Player]],0),MATCH(FPL_Combined[[#Headers],[Gameweek 08]],FPL_Fixtures_Extract[#Headers],0)))-4),Team_Key[[Full Name]:[Full Name]],0))&amp;RIGHT(INDEX(FPL_Fixtures_Extract[],MATCH($A301,FPL_Fixtures_Extract[[Player]:[Player]],0),MATCH(FPL_Combined[[#Headers],[Gameweek 08]],FPL_Fixtures_Extract[#Headers],0)),3))</f>
        <v>EVE(A) 1-1</v>
      </c>
      <c r="J301" t="str">
        <f ca="1">IF(RIGHT(FPL_Combined[[#Headers],[Gameweek 09]],2)&lt;$B$622,INDEX(FPL_Results_Extract[Gameweek 09],MATCH($A301,FPL_Results_Extract[[Player]:[Player]],0)),INDEX(Team_Key[[Abbreviation]:[Abbreviation]],MATCH(LEFT(INDEX(FPL_Fixtures_Extract[],MATCH($A301,FPL_Fixtures_Extract[[Player]:[Player]],0),MATCH(FPL_Combined[[#Headers],[Gameweek 09]],FPL_Fixtures_Extract[#Headers],0)),LEN(INDEX(FPL_Fixtures_Extract[],MATCH($A301,FPL_Fixtures_Extract[[Player]:[Player]],0),MATCH(FPL_Combined[[#Headers],[Gameweek 09]],FPL_Fixtures_Extract[#Headers],0)))-4),Team_Key[[Full Name]:[Full Name]],0))&amp;RIGHT(INDEX(FPL_Fixtures_Extract[],MATCH($A301,FPL_Fixtures_Extract[[Player]:[Player]],0),MATCH(FPL_Combined[[#Headers],[Gameweek 09]],FPL_Fixtures_Extract[#Headers],0)),3))</f>
        <v>TOT(A) 0-0</v>
      </c>
      <c r="K301" t="str">
        <f ca="1">IF(RIGHT(FPL_Combined[[#Headers],[Gameweek 10]],2)&lt;$B$622,INDEX(FPL_Results_Extract[Gameweek 10],MATCH($A301,FPL_Results_Extract[[Player]:[Player]],0)),INDEX(Team_Key[[Abbreviation]:[Abbreviation]],MATCH(LEFT(INDEX(FPL_Fixtures_Extract[],MATCH($A301,FPL_Fixtures_Extract[[Player]:[Player]],0),MATCH(FPL_Combined[[#Headers],[Gameweek 10]],FPL_Fixtures_Extract[#Headers],0)),LEN(INDEX(FPL_Fixtures_Extract[],MATCH($A301,FPL_Fixtures_Extract[[Player]:[Player]],0),MATCH(FPL_Combined[[#Headers],[Gameweek 10]],FPL_Fixtures_Extract[#Headers],0)))-4),Team_Key[[Full Name]:[Full Name]],0))&amp;RIGHT(INDEX(FPL_Fixtures_Extract[],MATCH($A301,FPL_Fixtures_Extract[[Player]:[Player]],0),MATCH(FPL_Combined[[#Headers],[Gameweek 10]],FPL_Fixtures_Extract[#Headers],0)),3))</f>
        <v>SOU(H) 1-1</v>
      </c>
      <c r="L301" t="str">
        <f ca="1">IF(RIGHT(FPL_Combined[[#Headers],[Gameweek 11]],2)&lt;$B$622,INDEX(FPL_Results_Extract[Gameweek 11],MATCH($A301,FPL_Results_Extract[[Player]:[Player]],0)),INDEX(Team_Key[[Abbreviation]:[Abbreviation]],MATCH(LEFT(INDEX(FPL_Fixtures_Extract[],MATCH($A301,FPL_Fixtures_Extract[[Player]:[Player]],0),MATCH(FPL_Combined[[#Headers],[Gameweek 11]],FPL_Fixtures_Extract[#Headers],0)),LEN(INDEX(FPL_Fixtures_Extract[],MATCH($A301,FPL_Fixtures_Extract[[Player]:[Player]],0),MATCH(FPL_Combined[[#Headers],[Gameweek 11]],FPL_Fixtures_Extract[#Headers],0)))-4),Team_Key[[Full Name]:[Full Name]],0))&amp;RIGHT(INDEX(FPL_Fixtures_Extract[],MATCH($A301,FPL_Fixtures_Extract[[Player]:[Player]],0),MATCH(FPL_Combined[[#Headers],[Gameweek 11]],FPL_Fixtures_Extract[#Headers],0)),3))</f>
        <v>CHE(A) 3-1</v>
      </c>
      <c r="M301" t="str">
        <f ca="1">IF(RIGHT(FPL_Combined[[#Headers],[Gameweek 12]],2)&lt;$B$622,INDEX(FPL_Results_Extract[Gameweek 12],MATCH($A301,FPL_Results_Extract[[Player]:[Player]],0)),INDEX(Team_Key[[Abbreviation]:[Abbreviation]],MATCH(LEFT(INDEX(FPL_Fixtures_Extract[],MATCH($A301,FPL_Fixtures_Extract[[Player]:[Player]],0),MATCH(FPL_Combined[[#Headers],[Gameweek 12]],FPL_Fixtures_Extract[#Headers],0)),LEN(INDEX(FPL_Fixtures_Extract[],MATCH($A301,FPL_Fixtures_Extract[[Player]:[Player]],0),MATCH(FPL_Combined[[#Headers],[Gameweek 12]],FPL_Fixtures_Extract[#Headers],0)))-4),Team_Key[[Full Name]:[Full Name]],0))&amp;RIGHT(INDEX(FPL_Fixtures_Extract[],MATCH($A301,FPL_Fixtures_Extract[[Player]:[Player]],0),MATCH(FPL_Combined[[#Headers],[Gameweek 12]],FPL_Fixtures_Extract[#Headers],0)),3))</f>
        <v>CRY(H) 1-2</v>
      </c>
      <c r="N301" t="str">
        <f ca="1">IF(RIGHT(FPL_Combined[[#Headers],[Gameweek 13]],2)&lt;$B$622,INDEX(FPL_Results_Extract[Gameweek 13],MATCH($A301,FPL_Results_Extract[[Player]:[Player]],0)),INDEX(Team_Key[[Abbreviation]:[Abbreviation]],MATCH(LEFT(INDEX(FPL_Fixtures_Extract[],MATCH($A301,FPL_Fixtures_Extract[[Player]:[Player]],0),MATCH(FPL_Combined[[#Headers],[Gameweek 13]],FPL_Fixtures_Extract[#Headers],0)),LEN(INDEX(FPL_Fixtures_Extract[],MATCH($A301,FPL_Fixtures_Extract[[Player]:[Player]],0),MATCH(FPL_Combined[[#Headers],[Gameweek 13]],FPL_Fixtures_Extract[#Headers],0)))-4),Team_Key[[Full Name]:[Full Name]],0))&amp;RIGHT(INDEX(FPL_Fixtures_Extract[],MATCH($A301,FPL_Fixtures_Extract[[Player]:[Player]],0),MATCH(FPL_Combined[[#Headers],[Gameweek 13]],FPL_Fixtures_Extract[#Headers],0)),3))</f>
        <v>MCI(A) 4-1</v>
      </c>
      <c r="O301" t="str">
        <f ca="1">IF(RIGHT(FPL_Combined[[#Headers],[Gameweek 14]],2)&lt;$B$622,INDEX(FPL_Results_Extract[Gameweek 14],MATCH($A301,FPL_Results_Extract[[Player]:[Player]],0)),INDEX(Team_Key[[Abbreviation]:[Abbreviation]],MATCH(LEFT(INDEX(FPL_Fixtures_Extract[],MATCH($A301,FPL_Fixtures_Extract[[Player]:[Player]],0),MATCH(FPL_Combined[[#Headers],[Gameweek 14]],FPL_Fixtures_Extract[#Headers],0)),LEN(INDEX(FPL_Fixtures_Extract[],MATCH($A301,FPL_Fixtures_Extract[[Player]:[Player]],0),MATCH(FPL_Combined[[#Headers],[Gameweek 14]],FPL_Fixtures_Extract[#Headers],0)))-4),Team_Key[[Full Name]:[Full Name]],0))&amp;RIGHT(INDEX(FPL_Fixtures_Extract[],MATCH($A301,FPL_Fixtures_Extract[[Player]:[Player]],0),MATCH(FPL_Combined[[#Headers],[Gameweek 14]],FPL_Fixtures_Extract[#Headers],0)),3))</f>
        <v>SWA(H) 1-0</v>
      </c>
      <c r="P301" t="str">
        <f ca="1">IF(RIGHT(FPL_Combined[[#Headers],[Gameweek 15]],2)&lt;$B$622,INDEX(FPL_Results_Extract[Gameweek 15],MATCH($A301,FPL_Results_Extract[[Player]:[Player]],0)),INDEX(Team_Key[[Abbreviation]:[Abbreviation]],MATCH(LEFT(INDEX(FPL_Fixtures_Extract[],MATCH($A301,FPL_Fixtures_Extract[[Player]:[Player]],0),MATCH(FPL_Combined[[#Headers],[Gameweek 15]],FPL_Fixtures_Extract[#Headers],0)),LEN(INDEX(FPL_Fixtures_Extract[],MATCH($A301,FPL_Fixtures_Extract[[Player]:[Player]],0),MATCH(FPL_Combined[[#Headers],[Gameweek 15]],FPL_Fixtures_Extract[#Headers],0)))-4),Team_Key[[Full Name]:[Full Name]],0))&amp;RIGHT(INDEX(FPL_Fixtures_Extract[],MATCH($A301,FPL_Fixtures_Extract[[Player]:[Player]],0),MATCH(FPL_Combined[[#Headers],[Gameweek 15]],FPL_Fixtures_Extract[#Headers],0)),3))</f>
        <v>NEW(A) 0-2</v>
      </c>
      <c r="Q301" t="str">
        <f ca="1">IF(RIGHT(FPL_Combined[[#Headers],[Gameweek 16]],2)&lt;$B$622,INDEX(FPL_Results_Extract[Gameweek 16],MATCH($A301,FPL_Results_Extract[[Player]:[Player]],0)),INDEX(Team_Key[[Abbreviation]:[Abbreviation]],MATCH(LEFT(INDEX(FPL_Fixtures_Extract[],MATCH($A301,FPL_Fixtures_Extract[[Player]:[Player]],0),MATCH(FPL_Combined[[#Headers],[Gameweek 16]],FPL_Fixtures_Extract[#Headers],0)),LEN(INDEX(FPL_Fixtures_Extract[],MATCH($A301,FPL_Fixtures_Extract[[Player]:[Player]],0),MATCH(FPL_Combined[[#Headers],[Gameweek 16]],FPL_Fixtures_Extract[#Headers],0)))-4),Team_Key[[Full Name]:[Full Name]],0))&amp;RIGHT(INDEX(FPL_Fixtures_Extract[],MATCH($A301,FPL_Fixtures_Extract[[Player]:[Player]],0),MATCH(FPL_Combined[[#Headers],[Gameweek 16]],FPL_Fixtures_Extract[#Headers],0)),3))</f>
        <v>WBA(H) 2-2</v>
      </c>
      <c r="R301" t="str">
        <f ca="1">IF(RIGHT(FPL_Combined[[#Headers],[Gameweek 17]],2)&lt;$B$622,INDEX(FPL_Results_Extract[Gameweek 17],MATCH($A301,FPL_Results_Extract[[Player]:[Player]],0)),INDEX(Team_Key[[Abbreviation]:[Abbreviation]],MATCH(LEFT(INDEX(FPL_Fixtures_Extract[],MATCH($A301,FPL_Fixtures_Extract[[Player]:[Player]],0),MATCH(FPL_Combined[[#Headers],[Gameweek 17]],FPL_Fixtures_Extract[#Headers],0)),LEN(INDEX(FPL_Fixtures_Extract[],MATCH($A301,FPL_Fixtures_Extract[[Player]:[Player]],0),MATCH(FPL_Combined[[#Headers],[Gameweek 17]],FPL_Fixtures_Extract[#Headers],0)))-4),Team_Key[[Full Name]:[Full Name]],0))&amp;RIGHT(INDEX(FPL_Fixtures_Extract[],MATCH($A301,FPL_Fixtures_Extract[[Player]:[Player]],0),MATCH(FPL_Combined[[#Headers],[Gameweek 17]],FPL_Fixtures_Extract[#Headers],0)),3))</f>
        <v>WAT(A) 0-3</v>
      </c>
      <c r="S301" t="str">
        <f ca="1">IF(RIGHT(FPL_Combined[[#Headers],[Gameweek 18]],2)&lt;$B$622,INDEX(FPL_Results_Extract[Gameweek 18],MATCH($A301,FPL_Results_Extract[[Player]:[Player]],0)),INDEX(Team_Key[[Abbreviation]:[Abbreviation]],MATCH(LEFT(INDEX(FPL_Fixtures_Extract[],MATCH($A301,FPL_Fixtures_Extract[[Player]:[Player]],0),MATCH(FPL_Combined[[#Headers],[Gameweek 18]],FPL_Fixtures_Extract[#Headers],0)),LEN(INDEX(FPL_Fixtures_Extract[],MATCH($A301,FPL_Fixtures_Extract[[Player]:[Player]],0),MATCH(FPL_Combined[[#Headers],[Gameweek 18]],FPL_Fixtures_Extract[#Headers],0)))-4),Team_Key[[Full Name]:[Full Name]],0))&amp;RIGHT(INDEX(FPL_Fixtures_Extract[],MATCH($A301,FPL_Fixtures_Extract[[Player]:[Player]],0),MATCH(FPL_Combined[[#Headers],[Gameweek 18]],FPL_Fixtures_Extract[#Headers],0)),3))</f>
        <v>LEI(H) 1-0</v>
      </c>
      <c r="T301" t="str">
        <f ca="1">IF(RIGHT(FPL_Combined[[#Headers],[Gameweek 19]],2)&lt;$B$622,INDEX(FPL_Results_Extract[Gameweek 19],MATCH($A301,FPL_Results_Extract[[Player]:[Player]],0)),INDEX(Team_Key[[Abbreviation]:[Abbreviation]],MATCH(LEFT(INDEX(FPL_Fixtures_Extract[],MATCH($A301,FPL_Fixtures_Extract[[Player]:[Player]],0),MATCH(FPL_Combined[[#Headers],[Gameweek 19]],FPL_Fixtures_Extract[#Headers],0)),LEN(INDEX(FPL_Fixtures_Extract[],MATCH($A301,FPL_Fixtures_Extract[[Player]:[Player]],0),MATCH(FPL_Combined[[#Headers],[Gameweek 19]],FPL_Fixtures_Extract[#Headers],0)))-4),Team_Key[[Full Name]:[Full Name]],0))&amp;RIGHT(INDEX(FPL_Fixtures_Extract[],MATCH($A301,FPL_Fixtures_Extract[[Player]:[Player]],0),MATCH(FPL_Combined[[#Headers],[Gameweek 19]],FPL_Fixtures_Extract[#Headers],0)),3))</f>
        <v>SUN(A) 1-0</v>
      </c>
      <c r="U301" t="str">
        <f ca="1">IF(RIGHT(FPL_Combined[[#Headers],[Gameweek 20]],2)&lt;$B$622,INDEX(FPL_Results_Extract[Gameweek 20],MATCH($A301,FPL_Results_Extract[[Player]:[Player]],0)),INDEX(Team_Key[[Abbreviation]:[Abbreviation]],MATCH(LEFT(INDEX(FPL_Fixtures_Extract[],MATCH($A301,FPL_Fixtures_Extract[[Player]:[Player]],0),MATCH(FPL_Combined[[#Headers],[Gameweek 20]],FPL_Fixtures_Extract[#Headers],0)),LEN(INDEX(FPL_Fixtures_Extract[],MATCH($A301,FPL_Fixtures_Extract[[Player]:[Player]],0),MATCH(FPL_Combined[[#Headers],[Gameweek 20]],FPL_Fixtures_Extract[#Headers],0)))-4),Team_Key[[Full Name]:[Full Name]],0))&amp;RIGHT(INDEX(FPL_Fixtures_Extract[],MATCH($A301,FPL_Fixtures_Extract[[Player]:[Player]],0),MATCH(FPL_Combined[[#Headers],[Gameweek 20]],FPL_Fixtures_Extract[#Headers],0)),3))</f>
        <v>WHU(A) 0-2</v>
      </c>
      <c r="V301" t="str">
        <f ca="1">IF(RIGHT(FPL_Combined[[#Headers],[Gameweek 21]],2)&lt;$B$622,INDEX(FPL_Results_Extract[Gameweek 21],MATCH($A301,FPL_Results_Extract[[Player]:[Player]],0)),INDEX(Team_Key[[Abbreviation]:[Abbreviation]],MATCH(LEFT(INDEX(FPL_Fixtures_Extract[],MATCH($A301,FPL_Fixtures_Extract[[Player]:[Player]],0),MATCH(FPL_Combined[[#Headers],[Gameweek 21]],FPL_Fixtures_Extract[#Headers],0)),LEN(INDEX(FPL_Fixtures_Extract[],MATCH($A301,FPL_Fixtures_Extract[[Player]:[Player]],0),MATCH(FPL_Combined[[#Headers],[Gameweek 21]],FPL_Fixtures_Extract[#Headers],0)))-4),Team_Key[[Full Name]:[Full Name]],0))&amp;RIGHT(INDEX(FPL_Fixtures_Extract[],MATCH($A301,FPL_Fixtures_Extract[[Player]:[Player]],0),MATCH(FPL_Combined[[#Headers],[Gameweek 21]],FPL_Fixtures_Extract[#Headers],0)),3))</f>
        <v>ARS(H) 3-3</v>
      </c>
      <c r="W301" t="str">
        <f ca="1">IF(RIGHT(FPL_Combined[[#Headers],[Gameweek 22]],2)&lt;$B$622,INDEX(FPL_Results_Extract[Gameweek 22],MATCH($A301,FPL_Results_Extract[[Player]:[Player]],0)),INDEX(Team_Key[[Abbreviation]:[Abbreviation]],MATCH(LEFT(INDEX(FPL_Fixtures_Extract[],MATCH($A301,FPL_Fixtures_Extract[[Player]:[Player]],0),MATCH(FPL_Combined[[#Headers],[Gameweek 22]],FPL_Fixtures_Extract[#Headers],0)),LEN(INDEX(FPL_Fixtures_Extract[],MATCH($A301,FPL_Fixtures_Extract[[Player]:[Player]],0),MATCH(FPL_Combined[[#Headers],[Gameweek 22]],FPL_Fixtures_Extract[#Headers],0)))-4),Team_Key[[Full Name]:[Full Name]],0))&amp;RIGHT(INDEX(FPL_Fixtures_Extract[],MATCH($A301,FPL_Fixtures_Extract[[Player]:[Player]],0),MATCH(FPL_Combined[[#Headers],[Gameweek 22]],FPL_Fixtures_Extract[#Headers],0)),3))</f>
        <v>MUN(H) 0-1</v>
      </c>
      <c r="X301" t="str">
        <f ca="1">IF(RIGHT(FPL_Combined[[#Headers],[Gameweek 23]],2)&lt;$B$622,INDEX(FPL_Results_Extract[Gameweek 23],MATCH($A301,FPL_Results_Extract[[Player]:[Player]],0)),INDEX(Team_Key[[Abbreviation]:[Abbreviation]],MATCH(LEFT(INDEX(FPL_Fixtures_Extract[],MATCH($A301,FPL_Fixtures_Extract[[Player]:[Player]],0),MATCH(FPL_Combined[[#Headers],[Gameweek 23]],FPL_Fixtures_Extract[#Headers],0)),LEN(INDEX(FPL_Fixtures_Extract[],MATCH($A301,FPL_Fixtures_Extract[[Player]:[Player]],0),MATCH(FPL_Combined[[#Headers],[Gameweek 23]],FPL_Fixtures_Extract[#Headers],0)))-4),Team_Key[[Full Name]:[Full Name]],0))&amp;RIGHT(INDEX(FPL_Fixtures_Extract[],MATCH($A301,FPL_Fixtures_Extract[[Player]:[Player]],0),MATCH(FPL_Combined[[#Headers],[Gameweek 23]],FPL_Fixtures_Extract[#Headers],0)),3))</f>
        <v>NOR(A) 5-4</v>
      </c>
      <c r="Y301" t="str">
        <f ca="1">IF(RIGHT(FPL_Combined[[#Headers],[Gameweek 24]],2)&lt;$B$622,INDEX(FPL_Results_Extract[Team],MATCH($A301,FPL_Results_Extract[[Player]:[Player]],0)),INDEX(Team_Key[[Abbreviation]:[Abbreviation]],MATCH(LEFT(INDEX(FPL_Fixtures_Extract[],MATCH($A301,FPL_Fixtures_Extract[[Player]:[Player]],0),MATCH(FPL_Combined[[#Headers],[Gameweek 24]],FPL_Fixtures_Extract[#Headers],0)),LEN(INDEX(FPL_Fixtures_Extract[],MATCH($A301,FPL_Fixtures_Extract[[Player]:[Player]],0),MATCH(FPL_Combined[[#Headers],[Gameweek 24]],FPL_Fixtures_Extract[#Headers],0)))-4),Team_Key[[Full Name]:[Full Name]],0))&amp;RIGHT(INDEX(FPL_Fixtures_Extract[],MATCH($A301,FPL_Fixtures_Extract[[Player]:[Player]],0),MATCH(FPL_Combined[[#Headers],[Gameweek 24]],FPL_Fixtures_Extract[#Headers],0)),3))</f>
        <v>LIV</v>
      </c>
      <c r="Z301" t="str">
        <f ca="1">IF(RIGHT(FPL_Combined[[#Headers],[Gameweek 25]],2)&lt;$B$622,INDEX(FPL_Results_Extract[Player],MATCH($A301,FPL_Results_Extract[[Player]:[Player]],0)),INDEX(Team_Key[[Abbreviation]:[Abbreviation]],MATCH(LEFT(INDEX(FPL_Fixtures_Extract[],MATCH($A301,FPL_Fixtures_Extract[[Player]:[Player]],0),MATCH(FPL_Combined[[#Headers],[Gameweek 25]],FPL_Fixtures_Extract[#Headers],0)),LEN(INDEX(FPL_Fixtures_Extract[],MATCH($A301,FPL_Fixtures_Extract[[Player]:[Player]],0),MATCH(FPL_Combined[[#Headers],[Gameweek 25]],FPL_Fixtures_Extract[#Headers],0)))-4),Team_Key[[Full Name]:[Full Name]],0))&amp;RIGHT(INDEX(FPL_Fixtures_Extract[],MATCH($A301,FPL_Fixtures_Extract[[Player]:[Player]],0),MATCH(FPL_Combined[[#Headers],[Gameweek 25]],FPL_Fixtures_Extract[#Headers],0)),3))</f>
        <v>José Enrique</v>
      </c>
      <c r="AA301" t="str">
        <f ca="1">IF(RIGHT(FPL_Combined[[#Headers],[Gameweek 26]],2)&lt;$B$622,INDEX(FPL_Results_Extract[Gameweek 01],MATCH($A301,FPL_Results_Extract[[Player]:[Player]],0)),INDEX(Team_Key[[Abbreviation]:[Abbreviation]],MATCH(LEFT(INDEX(FPL_Fixtures_Extract[],MATCH($A301,FPL_Fixtures_Extract[[Player]:[Player]],0),MATCH(FPL_Combined[[#Headers],[Gameweek 26]],FPL_Fixtures_Extract[#Headers],0)),LEN(INDEX(FPL_Fixtures_Extract[],MATCH($A301,FPL_Fixtures_Extract[[Player]:[Player]],0),MATCH(FPL_Combined[[#Headers],[Gameweek 26]],FPL_Fixtures_Extract[#Headers],0)))-4),Team_Key[[Full Name]:[Full Name]],0))&amp;RIGHT(INDEX(FPL_Fixtures_Extract[],MATCH($A301,FPL_Fixtures_Extract[[Player]:[Player]],0),MATCH(FPL_Combined[[#Headers],[Gameweek 26]],FPL_Fixtures_Extract[#Headers],0)),3))</f>
        <v>STK(A) 1-0</v>
      </c>
      <c r="AB301" t="str">
        <f ca="1">IF(RIGHT(FPL_Combined[[#Headers],[Gameweek 27]],2)&lt;$B$622,INDEX(FPL_Results_Extract[Gameweek 02],MATCH($A301,FPL_Results_Extract[[Player]:[Player]],0)),INDEX(Team_Key[[Abbreviation]:[Abbreviation]],MATCH(LEFT(INDEX(FPL_Fixtures_Extract[],MATCH($A301,FPL_Fixtures_Extract[[Player]:[Player]],0),MATCH(FPL_Combined[[#Headers],[Gameweek 27]],FPL_Fixtures_Extract[#Headers],0)),LEN(INDEX(FPL_Fixtures_Extract[],MATCH($A301,FPL_Fixtures_Extract[[Player]:[Player]],0),MATCH(FPL_Combined[[#Headers],[Gameweek 27]],FPL_Fixtures_Extract[#Headers],0)))-4),Team_Key[[Full Name]:[Full Name]],0))&amp;RIGHT(INDEX(FPL_Fixtures_Extract[],MATCH($A301,FPL_Fixtures_Extract[[Player]:[Player]],0),MATCH(FPL_Combined[[#Headers],[Gameweek 27]],FPL_Fixtures_Extract[#Headers],0)),3))</f>
        <v>BOU(H) 1-0</v>
      </c>
      <c r="AC301" t="str">
        <f ca="1">IF(RIGHT(FPL_Combined[[#Headers],[Gameweek 28]],2)&lt;$B$622,INDEX(FPL_Results_Extract[Gameweek 03],MATCH($A301,FPL_Results_Extract[[Player]:[Player]],0)),INDEX(Team_Key[[Abbreviation]:[Abbreviation]],MATCH(LEFT(INDEX(FPL_Fixtures_Extract[],MATCH($A301,FPL_Fixtures_Extract[[Player]:[Player]],0),MATCH(FPL_Combined[[#Headers],[Gameweek 28]],FPL_Fixtures_Extract[#Headers],0)),LEN(INDEX(FPL_Fixtures_Extract[],MATCH($A301,FPL_Fixtures_Extract[[Player]:[Player]],0),MATCH(FPL_Combined[[#Headers],[Gameweek 28]],FPL_Fixtures_Extract[#Headers],0)))-4),Team_Key[[Full Name]:[Full Name]],0))&amp;RIGHT(INDEX(FPL_Fixtures_Extract[],MATCH($A301,FPL_Fixtures_Extract[[Player]:[Player]],0),MATCH(FPL_Combined[[#Headers],[Gameweek 28]],FPL_Fixtures_Extract[#Headers],0)),3))</f>
        <v>ARS(A) 0-0</v>
      </c>
      <c r="AD301" t="str">
        <f ca="1">IF(RIGHT(FPL_Combined[[#Headers],[Gameweek 29]],2)&lt;$B$622,INDEX(FPL_Results_Extract[Gameweek 04],MATCH($A301,FPL_Results_Extract[[Player]:[Player]],0)),INDEX(Team_Key[[Abbreviation]:[Abbreviation]],MATCH(LEFT(INDEX(FPL_Fixtures_Extract[],MATCH($A301,FPL_Fixtures_Extract[[Player]:[Player]],0),MATCH(FPL_Combined[[#Headers],[Gameweek 29]],FPL_Fixtures_Extract[#Headers],0)),LEN(INDEX(FPL_Fixtures_Extract[],MATCH($A301,FPL_Fixtures_Extract[[Player]:[Player]],0),MATCH(FPL_Combined[[#Headers],[Gameweek 29]],FPL_Fixtures_Extract[#Headers],0)))-4),Team_Key[[Full Name]:[Full Name]],0))&amp;RIGHT(INDEX(FPL_Fixtures_Extract[],MATCH($A301,FPL_Fixtures_Extract[[Player]:[Player]],0),MATCH(FPL_Combined[[#Headers],[Gameweek 29]],FPL_Fixtures_Extract[#Headers],0)),3))</f>
        <v>CRY(A)</v>
      </c>
      <c r="AE301" t="e">
        <f ca="1">IF(RIGHT(FPL_Combined[[#Headers],[Gameweek 30]],2)&lt;$B$622,INDEX(FPL_Results_Extract[Gameweek 05],MATCH($A301,FPL_Results_Extract[[Player]:[Player]],0)),INDEX(Team_Key[[Abbreviation]:[Abbreviation]],MATCH(LEFT(INDEX(FPL_Fixtures_Extract[],MATCH($A301,FPL_Fixtures_Extract[[Player]:[Player]],0),MATCH(FPL_Combined[[#Headers],[Gameweek 30]],FPL_Fixtures_Extract[#Headers],0)),LEN(INDEX(FPL_Fixtures_Extract[],MATCH($A301,FPL_Fixtures_Extract[[Player]:[Player]],0),MATCH(FPL_Combined[[#Headers],[Gameweek 30]],FPL_Fixtures_Extract[#Headers],0)))-4),Team_Key[[Full Name]:[Full Name]],0))&amp;RIGHT(INDEX(FPL_Fixtures_Extract[],MATCH($A301,FPL_Fixtures_Extract[[Player]:[Player]],0),MATCH(FPL_Combined[[#Headers],[Gameweek 30]],FPL_Fixtures_Extract[#Headers],0)),3))</f>
        <v>#VALUE!</v>
      </c>
      <c r="AF301" t="str">
        <f ca="1">IF(RIGHT(FPL_Combined[[#Headers],[Gameweek 31]],2)&lt;$B$622,INDEX(FPL_Results_Extract[Gameweek 06],MATCH($A301,FPL_Results_Extract[[Player]:[Player]],0)),INDEX(Team_Key[[Abbreviation]:[Abbreviation]],MATCH(LEFT(INDEX(FPL_Fixtures_Extract[],MATCH($A301,FPL_Fixtures_Extract[[Player]:[Player]],0),MATCH(FPL_Combined[[#Headers],[Gameweek 31]],FPL_Fixtures_Extract[#Headers],0)),LEN(INDEX(FPL_Fixtures_Extract[],MATCH($A301,FPL_Fixtures_Extract[[Player]:[Player]],0),MATCH(FPL_Combined[[#Headers],[Gameweek 31]],FPL_Fixtures_Extract[#Headers],0)))-4),Team_Key[[Full Name]:[Full Name]],0))&amp;RIGHT(INDEX(FPL_Fixtures_Extract[],MATCH($A301,FPL_Fixtures_Extract[[Player]:[Player]],0),MATCH(FPL_Combined[[#Headers],[Gameweek 31]],FPL_Fixtures_Extract[#Headers],0)),3))</f>
        <v>SOU(A)</v>
      </c>
      <c r="AG301" t="str">
        <f ca="1">IF(RIGHT(FPL_Combined[[#Headers],[Gameweek 32]],2)&lt;$B$622,INDEX(FPL_Results_Extract[Gameweek 07],MATCH($A301,FPL_Results_Extract[[Player]:[Player]],0)),INDEX(Team_Key[[Abbreviation]:[Abbreviation]],MATCH(LEFT(INDEX(FPL_Fixtures_Extract[],MATCH($A301,FPL_Fixtures_Extract[[Player]:[Player]],0),MATCH(FPL_Combined[[#Headers],[Gameweek 32]],FPL_Fixtures_Extract[#Headers],0)),LEN(INDEX(FPL_Fixtures_Extract[],MATCH($A301,FPL_Fixtures_Extract[[Player]:[Player]],0),MATCH(FPL_Combined[[#Headers],[Gameweek 32]],FPL_Fixtures_Extract[#Headers],0)))-4),Team_Key[[Full Name]:[Full Name]],0))&amp;RIGHT(INDEX(FPL_Fixtures_Extract[],MATCH($A301,FPL_Fixtures_Extract[[Player]:[Player]],0),MATCH(FPL_Combined[[#Headers],[Gameweek 32]],FPL_Fixtures_Extract[#Headers],0)),3))</f>
        <v>TOT(H)</v>
      </c>
      <c r="AH301" t="str">
        <f ca="1">IF(RIGHT(FPL_Combined[[#Headers],[Gameweek 33]],2)&lt;$B$622,INDEX(FPL_Results_Extract[Gameweek 08],MATCH($A301,FPL_Results_Extract[[Player]:[Player]],0)),INDEX(Team_Key[[Abbreviation]:[Abbreviation]],MATCH(LEFT(INDEX(FPL_Fixtures_Extract[],MATCH($A301,FPL_Fixtures_Extract[[Player]:[Player]],0),MATCH(FPL_Combined[[#Headers],[Gameweek 33]],FPL_Fixtures_Extract[#Headers],0)),LEN(INDEX(FPL_Fixtures_Extract[],MATCH($A301,FPL_Fixtures_Extract[[Player]:[Player]],0),MATCH(FPL_Combined[[#Headers],[Gameweek 33]],FPL_Fixtures_Extract[#Headers],0)))-4),Team_Key[[Full Name]:[Full Name]],0))&amp;RIGHT(INDEX(FPL_Fixtures_Extract[],MATCH($A301,FPL_Fixtures_Extract[[Player]:[Player]],0),MATCH(FPL_Combined[[#Headers],[Gameweek 33]],FPL_Fixtures_Extract[#Headers],0)),3))</f>
        <v>STK(H)</v>
      </c>
      <c r="AI301" t="str">
        <f ca="1">IF(RIGHT(FPL_Combined[[#Headers],[Gameweek 34]],2)&lt;$B$622,INDEX(FPL_Results_Extract[Gameweek 09],MATCH($A301,FPL_Results_Extract[[Player]:[Player]],0)),INDEX(Team_Key[[Abbreviation]:[Abbreviation]],MATCH(LEFT(INDEX(FPL_Fixtures_Extract[],MATCH($A301,FPL_Fixtures_Extract[[Player]:[Player]],0),MATCH(FPL_Combined[[#Headers],[Gameweek 34]],FPL_Fixtures_Extract[#Headers],0)),LEN(INDEX(FPL_Fixtures_Extract[],MATCH($A301,FPL_Fixtures_Extract[[Player]:[Player]],0),MATCH(FPL_Combined[[#Headers],[Gameweek 34]],FPL_Fixtures_Extract[#Headers],0)))-4),Team_Key[[Full Name]:[Full Name]],0))&amp;RIGHT(INDEX(FPL_Fixtures_Extract[],MATCH($A301,FPL_Fixtures_Extract[[Player]:[Player]],0),MATCH(FPL_Combined[[#Headers],[Gameweek 34]],FPL_Fixtures_Extract[#Headers],0)),3))</f>
        <v>BOU(A)</v>
      </c>
      <c r="AJ301" t="str">
        <f ca="1">IF(RIGHT(FPL_Combined[[#Headers],[Gameweek 35]],2)&lt;$B$622,INDEX(FPL_Results_Extract[Gameweek 10],MATCH($A301,FPL_Results_Extract[[Player]:[Player]],0)),INDEX(Team_Key[[Abbreviation]:[Abbreviation]],MATCH(LEFT(INDEX(FPL_Fixtures_Extract[],MATCH($A301,FPL_Fixtures_Extract[[Player]:[Player]],0),MATCH(FPL_Combined[[#Headers],[Gameweek 35]],FPL_Fixtures_Extract[#Headers],0)),LEN(INDEX(FPL_Fixtures_Extract[],MATCH($A301,FPL_Fixtures_Extract[[Player]:[Player]],0),MATCH(FPL_Combined[[#Headers],[Gameweek 35]],FPL_Fixtures_Extract[#Headers],0)))-4),Team_Key[[Full Name]:[Full Name]],0))&amp;RIGHT(INDEX(FPL_Fixtures_Extract[],MATCH($A301,FPL_Fixtures_Extract[[Player]:[Player]],0),MATCH(FPL_Combined[[#Headers],[Gameweek 35]],FPL_Fixtures_Extract[#Headers],0)),3))</f>
        <v>NEW(H)</v>
      </c>
      <c r="AK301" t="str">
        <f ca="1">IF(RIGHT(FPL_Combined[[#Headers],[Gameweek 36]],2)&lt;$B$622,INDEX(FPL_Results_Extract[Gameweek 11],MATCH($A301,FPL_Results_Extract[[Player]:[Player]],0)),INDEX(Team_Key[[Abbreviation]:[Abbreviation]],MATCH(LEFT(INDEX(FPL_Fixtures_Extract[],MATCH($A301,FPL_Fixtures_Extract[[Player]:[Player]],0),MATCH(FPL_Combined[[#Headers],[Gameweek 36]],FPL_Fixtures_Extract[#Headers],0)),LEN(INDEX(FPL_Fixtures_Extract[],MATCH($A301,FPL_Fixtures_Extract[[Player]:[Player]],0),MATCH(FPL_Combined[[#Headers],[Gameweek 36]],FPL_Fixtures_Extract[#Headers],0)))-4),Team_Key[[Full Name]:[Full Name]],0))&amp;RIGHT(INDEX(FPL_Fixtures_Extract[],MATCH($A301,FPL_Fixtures_Extract[[Player]:[Player]],0),MATCH(FPL_Combined[[#Headers],[Gameweek 36]],FPL_Fixtures_Extract[#Headers],0)),3))</f>
        <v>SWA(A)</v>
      </c>
      <c r="AL301" t="str">
        <f ca="1">IF(RIGHT(FPL_Combined[[#Headers],[Gameweek 37]],2)&lt;$B$622,INDEX(FPL_Results_Extract[Gameweek 12],MATCH($A301,FPL_Results_Extract[[Player]:[Player]],0)),INDEX(Team_Key[[Abbreviation]:[Abbreviation]],MATCH(LEFT(INDEX(FPL_Fixtures_Extract[],MATCH($A301,FPL_Fixtures_Extract[[Player]:[Player]],0),MATCH(FPL_Combined[[#Headers],[Gameweek 37]],FPL_Fixtures_Extract[#Headers],0)),LEN(INDEX(FPL_Fixtures_Extract[],MATCH($A301,FPL_Fixtures_Extract[[Player]:[Player]],0),MATCH(FPL_Combined[[#Headers],[Gameweek 37]],FPL_Fixtures_Extract[#Headers],0)))-4),Team_Key[[Full Name]:[Full Name]],0))&amp;RIGHT(INDEX(FPL_Fixtures_Extract[],MATCH($A301,FPL_Fixtures_Extract[[Player]:[Player]],0),MATCH(FPL_Combined[[#Headers],[Gameweek 37]],FPL_Fixtures_Extract[#Headers],0)),3))</f>
        <v>WAT(H)</v>
      </c>
      <c r="AM301" t="str">
        <f ca="1">IF(RIGHT(FPL_Combined[[#Headers],[Gameweek 38]],2)&lt;$B$622,INDEX(FPL_Results_Extract[Gameweek 13],MATCH($A301,FPL_Results_Extract[[Player]:[Player]],0)),INDEX(Team_Key[[Abbreviation]:[Abbreviation]],MATCH(LEFT(INDEX(FPL_Fixtures_Extract[],MATCH($A301,FPL_Fixtures_Extract[[Player]:[Player]],0),MATCH(FPL_Combined[[#Headers],[Gameweek 38]],FPL_Fixtures_Extract[#Headers],0)),LEN(INDEX(FPL_Fixtures_Extract[],MATCH($A301,FPL_Fixtures_Extract[[Player]:[Player]],0),MATCH(FPL_Combined[[#Headers],[Gameweek 38]],FPL_Fixtures_Extract[#Headers],0)))-4),Team_Key[[Full Name]:[Full Name]],0))&amp;RIGHT(INDEX(FPL_Fixtures_Extract[],MATCH($A301,FPL_Fixtures_Extract[[Player]:[Player]],0),MATCH(FPL_Combined[[#Headers],[Gameweek 38]],FPL_Fixtures_Extract[#Headers],0)),3))</f>
        <v>WBA(A)</v>
      </c>
    </row>
    <row r="302" spans="1:39" x14ac:dyDescent="0.45">
      <c r="A302" t="s">
        <v>281</v>
      </c>
      <c r="B302" t="str">
        <f ca="1">IF(RIGHT(FPL_Combined[[#Headers],[Gameweek 01]],2)&lt;$B$622,INDEX(FPL_Results_Extract[Gameweek 01],MATCH($A302,FPL_Results_Extract[[Player]:[Player]],0)),INDEX(Team_Key[[Abbreviation]:[Abbreviation]],MATCH(LEFT(INDEX(FPL_Fixtures_Extract[],MATCH($A302,FPL_Fixtures_Extract[[Player]:[Player]],0),MATCH(FPL_Combined[[#Headers],[Gameweek 01]],FPL_Fixtures_Extract[#Headers],0)),LEN(INDEX(FPL_Fixtures_Extract[],MATCH($A302,FPL_Fixtures_Extract[[Player]:[Player]],0),MATCH(FPL_Combined[[#Headers],[Gameweek 01]],FPL_Fixtures_Extract[#Headers],0)))-4),Team_Key[[Full Name]:[Full Name]],0))&amp;RIGHT(INDEX(FPL_Fixtures_Extract[],MATCH($A302,FPL_Fixtures_Extract[[Player]:[Player]],0),MATCH(FPL_Combined[[#Headers],[Gameweek 01]],FPL_Fixtures_Extract[#Headers],0)),3))</f>
        <v>LIV(H) 0-1</v>
      </c>
      <c r="C302" t="str">
        <f ca="1">IF(RIGHT(FPL_Combined[[#Headers],[Gameweek 02]],2)&lt;$B$622,INDEX(FPL_Results_Extract[Gameweek 02],MATCH($A302,FPL_Results_Extract[[Player]:[Player]],0)),INDEX(Team_Key[[Abbreviation]:[Abbreviation]],MATCH(LEFT(INDEX(FPL_Fixtures_Extract[],MATCH($A302,FPL_Fixtures_Extract[[Player]:[Player]],0),MATCH(FPL_Combined[[#Headers],[Gameweek 02]],FPL_Fixtures_Extract[#Headers],0)),LEN(INDEX(FPL_Fixtures_Extract[],MATCH($A302,FPL_Fixtures_Extract[[Player]:[Player]],0),MATCH(FPL_Combined[[#Headers],[Gameweek 02]],FPL_Fixtures_Extract[#Headers],0)))-4),Team_Key[[Full Name]:[Full Name]],0))&amp;RIGHT(INDEX(FPL_Fixtures_Extract[],MATCH($A302,FPL_Fixtures_Extract[[Player]:[Player]],0),MATCH(FPL_Combined[[#Headers],[Gameweek 02]],FPL_Fixtures_Extract[#Headers],0)),3))</f>
        <v>TOT(A) 2-2</v>
      </c>
      <c r="D302" t="str">
        <f ca="1">IF(RIGHT(FPL_Combined[[#Headers],[Gameweek 03]],2)&lt;$B$622,INDEX(FPL_Results_Extract[Gameweek 03],MATCH($A302,FPL_Results_Extract[[Player]:[Player]],0)),INDEX(Team_Key[[Abbreviation]:[Abbreviation]],MATCH(LEFT(INDEX(FPL_Fixtures_Extract[],MATCH($A302,FPL_Fixtures_Extract[[Player]:[Player]],0),MATCH(FPL_Combined[[#Headers],[Gameweek 03]],FPL_Fixtures_Extract[#Headers],0)),LEN(INDEX(FPL_Fixtures_Extract[],MATCH($A302,FPL_Fixtures_Extract[[Player]:[Player]],0),MATCH(FPL_Combined[[#Headers],[Gameweek 03]],FPL_Fixtures_Extract[#Headers],0)))-4),Team_Key[[Full Name]:[Full Name]],0))&amp;RIGHT(INDEX(FPL_Fixtures_Extract[],MATCH($A302,FPL_Fixtures_Extract[[Player]:[Player]],0),MATCH(FPL_Combined[[#Headers],[Gameweek 03]],FPL_Fixtures_Extract[#Headers],0)),3))</f>
        <v>NOR(A) 1-1</v>
      </c>
      <c r="E302" t="str">
        <f ca="1">IF(RIGHT(FPL_Combined[[#Headers],[Gameweek 04]],2)&lt;$B$622,INDEX(FPL_Results_Extract[Gameweek 04],MATCH($A302,FPL_Results_Extract[[Player]:[Player]],0)),INDEX(Team_Key[[Abbreviation]:[Abbreviation]],MATCH(LEFT(INDEX(FPL_Fixtures_Extract[],MATCH($A302,FPL_Fixtures_Extract[[Player]:[Player]],0),MATCH(FPL_Combined[[#Headers],[Gameweek 04]],FPL_Fixtures_Extract[#Headers],0)),LEN(INDEX(FPL_Fixtures_Extract[],MATCH($A302,FPL_Fixtures_Extract[[Player]:[Player]],0),MATCH(FPL_Combined[[#Headers],[Gameweek 04]],FPL_Fixtures_Extract[#Headers],0)))-4),Team_Key[[Full Name]:[Full Name]],0))&amp;RIGHT(INDEX(FPL_Fixtures_Extract[],MATCH($A302,FPL_Fixtures_Extract[[Player]:[Player]],0),MATCH(FPL_Combined[[#Headers],[Gameweek 04]],FPL_Fixtures_Extract[#Headers],0)),3))</f>
        <v>WBA(H) 0-1</v>
      </c>
      <c r="F302" t="str">
        <f ca="1">IF(RIGHT(FPL_Combined[[#Headers],[Gameweek 05]],2)&lt;$B$622,INDEX(FPL_Results_Extract[Gameweek 05],MATCH($A302,FPL_Results_Extract[[Player]:[Player]],0)),INDEX(Team_Key[[Abbreviation]:[Abbreviation]],MATCH(LEFT(INDEX(FPL_Fixtures_Extract[],MATCH($A302,FPL_Fixtures_Extract[[Player]:[Player]],0),MATCH(FPL_Combined[[#Headers],[Gameweek 05]],FPL_Fixtures_Extract[#Headers],0)),LEN(INDEX(FPL_Fixtures_Extract[],MATCH($A302,FPL_Fixtures_Extract[[Player]:[Player]],0),MATCH(FPL_Combined[[#Headers],[Gameweek 05]],FPL_Fixtures_Extract[#Headers],0)))-4),Team_Key[[Full Name]:[Full Name]],0))&amp;RIGHT(INDEX(FPL_Fixtures_Extract[],MATCH($A302,FPL_Fixtures_Extract[[Player]:[Player]],0),MATCH(FPL_Combined[[#Headers],[Gameweek 05]],FPL_Fixtures_Extract[#Headers],0)),3))</f>
        <v>ARS(A) 0-2</v>
      </c>
      <c r="G302" t="str">
        <f ca="1">IF(RIGHT(FPL_Combined[[#Headers],[Gameweek 06]],2)&lt;$B$622,INDEX(FPL_Results_Extract[Gameweek 06],MATCH($A302,FPL_Results_Extract[[Player]:[Player]],0)),INDEX(Team_Key[[Abbreviation]:[Abbreviation]],MATCH(LEFT(INDEX(FPL_Fixtures_Extract[],MATCH($A302,FPL_Fixtures_Extract[[Player]:[Player]],0),MATCH(FPL_Combined[[#Headers],[Gameweek 06]],FPL_Fixtures_Extract[#Headers],0)),LEN(INDEX(FPL_Fixtures_Extract[],MATCH($A302,FPL_Fixtures_Extract[[Player]:[Player]],0),MATCH(FPL_Combined[[#Headers],[Gameweek 06]],FPL_Fixtures_Extract[#Headers],0)))-4),Team_Key[[Full Name]:[Full Name]],0))&amp;RIGHT(INDEX(FPL_Fixtures_Extract[],MATCH($A302,FPL_Fixtures_Extract[[Player]:[Player]],0),MATCH(FPL_Combined[[#Headers],[Gameweek 06]],FPL_Fixtures_Extract[#Headers],0)),3))</f>
        <v>LEI(H) 2-2</v>
      </c>
      <c r="H302" t="str">
        <f ca="1">IF(RIGHT(FPL_Combined[[#Headers],[Gameweek 07]],2)&lt;$B$622,INDEX(FPL_Results_Extract[Gameweek 07],MATCH($A302,FPL_Results_Extract[[Player]:[Player]],0)),INDEX(Team_Key[[Abbreviation]:[Abbreviation]],MATCH(LEFT(INDEX(FPL_Fixtures_Extract[],MATCH($A302,FPL_Fixtures_Extract[[Player]:[Player]],0),MATCH(FPL_Combined[[#Headers],[Gameweek 07]],FPL_Fixtures_Extract[#Headers],0)),LEN(INDEX(FPL_Fixtures_Extract[],MATCH($A302,FPL_Fixtures_Extract[[Player]:[Player]],0),MATCH(FPL_Combined[[#Headers],[Gameweek 07]],FPL_Fixtures_Extract[#Headers],0)))-4),Team_Key[[Full Name]:[Full Name]],0))&amp;RIGHT(INDEX(FPL_Fixtures_Extract[],MATCH($A302,FPL_Fixtures_Extract[[Player]:[Player]],0),MATCH(FPL_Combined[[#Headers],[Gameweek 07]],FPL_Fixtures_Extract[#Headers],0)),3))</f>
        <v>BOU(H) 2-1</v>
      </c>
      <c r="I302" t="str">
        <f ca="1">IF(RIGHT(FPL_Combined[[#Headers],[Gameweek 08]],2)&lt;$B$622,INDEX(FPL_Results_Extract[Gameweek 08],MATCH($A302,FPL_Results_Extract[[Player]:[Player]],0)),INDEX(Team_Key[[Abbreviation]:[Abbreviation]],MATCH(LEFT(INDEX(FPL_Fixtures_Extract[],MATCH($A302,FPL_Fixtures_Extract[[Player]:[Player]],0),MATCH(FPL_Combined[[#Headers],[Gameweek 08]],FPL_Fixtures_Extract[#Headers],0)),LEN(INDEX(FPL_Fixtures_Extract[],MATCH($A302,FPL_Fixtures_Extract[[Player]:[Player]],0),MATCH(FPL_Combined[[#Headers],[Gameweek 08]],FPL_Fixtures_Extract[#Headers],0)))-4),Team_Key[[Full Name]:[Full Name]],0))&amp;RIGHT(INDEX(FPL_Fixtures_Extract[],MATCH($A302,FPL_Fixtures_Extract[[Player]:[Player]],0),MATCH(FPL_Combined[[#Headers],[Gameweek 08]],FPL_Fixtures_Extract[#Headers],0)),3))</f>
        <v>AVL(A) 1-0</v>
      </c>
      <c r="J302" t="str">
        <f ca="1">IF(RIGHT(FPL_Combined[[#Headers],[Gameweek 09]],2)&lt;$B$622,INDEX(FPL_Results_Extract[Gameweek 09],MATCH($A302,FPL_Results_Extract[[Player]:[Player]],0)),INDEX(Team_Key[[Abbreviation]:[Abbreviation]],MATCH(LEFT(INDEX(FPL_Fixtures_Extract[],MATCH($A302,FPL_Fixtures_Extract[[Player]:[Player]],0),MATCH(FPL_Combined[[#Headers],[Gameweek 09]],FPL_Fixtures_Extract[#Headers],0)),LEN(INDEX(FPL_Fixtures_Extract[],MATCH($A302,FPL_Fixtures_Extract[[Player]:[Player]],0),MATCH(FPL_Combined[[#Headers],[Gameweek 09]],FPL_Fixtures_Extract[#Headers],0)))-4),Team_Key[[Full Name]:[Full Name]],0))&amp;RIGHT(INDEX(FPL_Fixtures_Extract[],MATCH($A302,FPL_Fixtures_Extract[[Player]:[Player]],0),MATCH(FPL_Combined[[#Headers],[Gameweek 09]],FPL_Fixtures_Extract[#Headers],0)),3))</f>
        <v>SWA(A) 1-0</v>
      </c>
      <c r="K302" t="str">
        <f ca="1">IF(RIGHT(FPL_Combined[[#Headers],[Gameweek 10]],2)&lt;$B$622,INDEX(FPL_Results_Extract[Gameweek 10],MATCH($A302,FPL_Results_Extract[[Player]:[Player]],0)),INDEX(Team_Key[[Abbreviation]:[Abbreviation]],MATCH(LEFT(INDEX(FPL_Fixtures_Extract[],MATCH($A302,FPL_Fixtures_Extract[[Player]:[Player]],0),MATCH(FPL_Combined[[#Headers],[Gameweek 10]],FPL_Fixtures_Extract[#Headers],0)),LEN(INDEX(FPL_Fixtures_Extract[],MATCH($A302,FPL_Fixtures_Extract[[Player]:[Player]],0),MATCH(FPL_Combined[[#Headers],[Gameweek 10]],FPL_Fixtures_Extract[#Headers],0)))-4),Team_Key[[Full Name]:[Full Name]],0))&amp;RIGHT(INDEX(FPL_Fixtures_Extract[],MATCH($A302,FPL_Fixtures_Extract[[Player]:[Player]],0),MATCH(FPL_Combined[[#Headers],[Gameweek 10]],FPL_Fixtures_Extract[#Headers],0)),3))</f>
        <v>WAT(H) 0-2</v>
      </c>
      <c r="L302" t="str">
        <f ca="1">IF(RIGHT(FPL_Combined[[#Headers],[Gameweek 11]],2)&lt;$B$622,INDEX(FPL_Results_Extract[Gameweek 11],MATCH($A302,FPL_Results_Extract[[Player]:[Player]],0)),INDEX(Team_Key[[Abbreviation]:[Abbreviation]],MATCH(LEFT(INDEX(FPL_Fixtures_Extract[],MATCH($A302,FPL_Fixtures_Extract[[Player]:[Player]],0),MATCH(FPL_Combined[[#Headers],[Gameweek 11]],FPL_Fixtures_Extract[#Headers],0)),LEN(INDEX(FPL_Fixtures_Extract[],MATCH($A302,FPL_Fixtures_Extract[[Player]:[Player]],0),MATCH(FPL_Combined[[#Headers],[Gameweek 11]],FPL_Fixtures_Extract[#Headers],0)))-4),Team_Key[[Full Name]:[Full Name]],0))&amp;RIGHT(INDEX(FPL_Fixtures_Extract[],MATCH($A302,FPL_Fixtures_Extract[[Player]:[Player]],0),MATCH(FPL_Combined[[#Headers],[Gameweek 11]],FPL_Fixtures_Extract[#Headers],0)),3))</f>
        <v>NEW(A) 0-0</v>
      </c>
      <c r="M302" t="str">
        <f ca="1">IF(RIGHT(FPL_Combined[[#Headers],[Gameweek 12]],2)&lt;$B$622,INDEX(FPL_Results_Extract[Gameweek 12],MATCH($A302,FPL_Results_Extract[[Player]:[Player]],0)),INDEX(Team_Key[[Abbreviation]:[Abbreviation]],MATCH(LEFT(INDEX(FPL_Fixtures_Extract[],MATCH($A302,FPL_Fixtures_Extract[[Player]:[Player]],0),MATCH(FPL_Combined[[#Headers],[Gameweek 12]],FPL_Fixtures_Extract[#Headers],0)),LEN(INDEX(FPL_Fixtures_Extract[],MATCH($A302,FPL_Fixtures_Extract[[Player]:[Player]],0),MATCH(FPL_Combined[[#Headers],[Gameweek 12]],FPL_Fixtures_Extract[#Headers],0)))-4),Team_Key[[Full Name]:[Full Name]],0))&amp;RIGHT(INDEX(FPL_Fixtures_Extract[],MATCH($A302,FPL_Fixtures_Extract[[Player]:[Player]],0),MATCH(FPL_Combined[[#Headers],[Gameweek 12]],FPL_Fixtures_Extract[#Headers],0)),3))</f>
        <v>CHE(H) 1-0</v>
      </c>
      <c r="N302" t="str">
        <f ca="1">IF(RIGHT(FPL_Combined[[#Headers],[Gameweek 13]],2)&lt;$B$622,INDEX(FPL_Results_Extract[Gameweek 13],MATCH($A302,FPL_Results_Extract[[Player]:[Player]],0)),INDEX(Team_Key[[Abbreviation]:[Abbreviation]],MATCH(LEFT(INDEX(FPL_Fixtures_Extract[],MATCH($A302,FPL_Fixtures_Extract[[Player]:[Player]],0),MATCH(FPL_Combined[[#Headers],[Gameweek 13]],FPL_Fixtures_Extract[#Headers],0)),LEN(INDEX(FPL_Fixtures_Extract[],MATCH($A302,FPL_Fixtures_Extract[[Player]:[Player]],0),MATCH(FPL_Combined[[#Headers],[Gameweek 13]],FPL_Fixtures_Extract[#Headers],0)))-4),Team_Key[[Full Name]:[Full Name]],0))&amp;RIGHT(INDEX(FPL_Fixtures_Extract[],MATCH($A302,FPL_Fixtures_Extract[[Player]:[Player]],0),MATCH(FPL_Combined[[#Headers],[Gameweek 13]],FPL_Fixtures_Extract[#Headers],0)),3))</f>
        <v>SOU(A) 1-0</v>
      </c>
      <c r="O302" t="str">
        <f ca="1">IF(RIGHT(FPL_Combined[[#Headers],[Gameweek 14]],2)&lt;$B$622,INDEX(FPL_Results_Extract[Gameweek 14],MATCH($A302,FPL_Results_Extract[[Player]:[Player]],0)),INDEX(Team_Key[[Abbreviation]:[Abbreviation]],MATCH(LEFT(INDEX(FPL_Fixtures_Extract[],MATCH($A302,FPL_Fixtures_Extract[[Player]:[Player]],0),MATCH(FPL_Combined[[#Headers],[Gameweek 14]],FPL_Fixtures_Extract[#Headers],0)),LEN(INDEX(FPL_Fixtures_Extract[],MATCH($A302,FPL_Fixtures_Extract[[Player]:[Player]],0),MATCH(FPL_Combined[[#Headers],[Gameweek 14]],FPL_Fixtures_Extract[#Headers],0)))-4),Team_Key[[Full Name]:[Full Name]],0))&amp;RIGHT(INDEX(FPL_Fixtures_Extract[],MATCH($A302,FPL_Fixtures_Extract[[Player]:[Player]],0),MATCH(FPL_Combined[[#Headers],[Gameweek 14]],FPL_Fixtures_Extract[#Headers],0)),3))</f>
        <v>SUN(A) 0-2</v>
      </c>
      <c r="P302" t="str">
        <f ca="1">IF(RIGHT(FPL_Combined[[#Headers],[Gameweek 15]],2)&lt;$B$622,INDEX(FPL_Results_Extract[Gameweek 15],MATCH($A302,FPL_Results_Extract[[Player]:[Player]],0)),INDEX(Team_Key[[Abbreviation]:[Abbreviation]],MATCH(LEFT(INDEX(FPL_Fixtures_Extract[],MATCH($A302,FPL_Fixtures_Extract[[Player]:[Player]],0),MATCH(FPL_Combined[[#Headers],[Gameweek 15]],FPL_Fixtures_Extract[#Headers],0)),LEN(INDEX(FPL_Fixtures_Extract[],MATCH($A302,FPL_Fixtures_Extract[[Player]:[Player]],0),MATCH(FPL_Combined[[#Headers],[Gameweek 15]],FPL_Fixtures_Extract[#Headers],0)))-4),Team_Key[[Full Name]:[Full Name]],0))&amp;RIGHT(INDEX(FPL_Fixtures_Extract[],MATCH($A302,FPL_Fixtures_Extract[[Player]:[Player]],0),MATCH(FPL_Combined[[#Headers],[Gameweek 15]],FPL_Fixtures_Extract[#Headers],0)),3))</f>
        <v>MCI(H) 2-0</v>
      </c>
      <c r="Q302" t="str">
        <f ca="1">IF(RIGHT(FPL_Combined[[#Headers],[Gameweek 16]],2)&lt;$B$622,INDEX(FPL_Results_Extract[Gameweek 16],MATCH($A302,FPL_Results_Extract[[Player]:[Player]],0)),INDEX(Team_Key[[Abbreviation]:[Abbreviation]],MATCH(LEFT(INDEX(FPL_Fixtures_Extract[],MATCH($A302,FPL_Fixtures_Extract[[Player]:[Player]],0),MATCH(FPL_Combined[[#Headers],[Gameweek 16]],FPL_Fixtures_Extract[#Headers],0)),LEN(INDEX(FPL_Fixtures_Extract[],MATCH($A302,FPL_Fixtures_Extract[[Player]:[Player]],0),MATCH(FPL_Combined[[#Headers],[Gameweek 16]],FPL_Fixtures_Extract[#Headers],0)))-4),Team_Key[[Full Name]:[Full Name]],0))&amp;RIGHT(INDEX(FPL_Fixtures_Extract[],MATCH($A302,FPL_Fixtures_Extract[[Player]:[Player]],0),MATCH(FPL_Combined[[#Headers],[Gameweek 16]],FPL_Fixtures_Extract[#Headers],0)),3))</f>
        <v>WHU(A) 0-0</v>
      </c>
      <c r="R302" t="str">
        <f ca="1">IF(RIGHT(FPL_Combined[[#Headers],[Gameweek 17]],2)&lt;$B$622,INDEX(FPL_Results_Extract[Gameweek 17],MATCH($A302,FPL_Results_Extract[[Player]:[Player]],0)),INDEX(Team_Key[[Abbreviation]:[Abbreviation]],MATCH(LEFT(INDEX(FPL_Fixtures_Extract[],MATCH($A302,FPL_Fixtures_Extract[[Player]:[Player]],0),MATCH(FPL_Combined[[#Headers],[Gameweek 17]],FPL_Fixtures_Extract[#Headers],0)),LEN(INDEX(FPL_Fixtures_Extract[],MATCH($A302,FPL_Fixtures_Extract[[Player]:[Player]],0),MATCH(FPL_Combined[[#Headers],[Gameweek 17]],FPL_Fixtures_Extract[#Headers],0)))-4),Team_Key[[Full Name]:[Full Name]],0))&amp;RIGHT(INDEX(FPL_Fixtures_Extract[],MATCH($A302,FPL_Fixtures_Extract[[Player]:[Player]],0),MATCH(FPL_Combined[[#Headers],[Gameweek 17]],FPL_Fixtures_Extract[#Headers],0)),3))</f>
        <v>CRY(H) 1-2</v>
      </c>
      <c r="S302" t="str">
        <f ca="1">IF(RIGHT(FPL_Combined[[#Headers],[Gameweek 18]],2)&lt;$B$622,INDEX(FPL_Results_Extract[Gameweek 18],MATCH($A302,FPL_Results_Extract[[Player]:[Player]],0)),INDEX(Team_Key[[Abbreviation]:[Abbreviation]],MATCH(LEFT(INDEX(FPL_Fixtures_Extract[],MATCH($A302,FPL_Fixtures_Extract[[Player]:[Player]],0),MATCH(FPL_Combined[[#Headers],[Gameweek 18]],FPL_Fixtures_Extract[#Headers],0)),LEN(INDEX(FPL_Fixtures_Extract[],MATCH($A302,FPL_Fixtures_Extract[[Player]:[Player]],0),MATCH(FPL_Combined[[#Headers],[Gameweek 18]],FPL_Fixtures_Extract[#Headers],0)))-4),Team_Key[[Full Name]:[Full Name]],0))&amp;RIGHT(INDEX(FPL_Fixtures_Extract[],MATCH($A302,FPL_Fixtures_Extract[[Player]:[Player]],0),MATCH(FPL_Combined[[#Headers],[Gameweek 18]],FPL_Fixtures_Extract[#Headers],0)),3))</f>
        <v>MUN(H) 2-0</v>
      </c>
      <c r="T302" t="str">
        <f ca="1">IF(RIGHT(FPL_Combined[[#Headers],[Gameweek 19]],2)&lt;$B$622,INDEX(FPL_Results_Extract[Gameweek 19],MATCH($A302,FPL_Results_Extract[[Player]:[Player]],0)),INDEX(Team_Key[[Abbreviation]:[Abbreviation]],MATCH(LEFT(INDEX(FPL_Fixtures_Extract[],MATCH($A302,FPL_Fixtures_Extract[[Player]:[Player]],0),MATCH(FPL_Combined[[#Headers],[Gameweek 19]],FPL_Fixtures_Extract[#Headers],0)),LEN(INDEX(FPL_Fixtures_Extract[],MATCH($A302,FPL_Fixtures_Extract[[Player]:[Player]],0),MATCH(FPL_Combined[[#Headers],[Gameweek 19]],FPL_Fixtures_Extract[#Headers],0)))-4),Team_Key[[Full Name]:[Full Name]],0))&amp;RIGHT(INDEX(FPL_Fixtures_Extract[],MATCH($A302,FPL_Fixtures_Extract[[Player]:[Player]],0),MATCH(FPL_Combined[[#Headers],[Gameweek 19]],FPL_Fixtures_Extract[#Headers],0)),3))</f>
        <v>EVE(A) 4-3</v>
      </c>
      <c r="U302" t="str">
        <f ca="1">IF(RIGHT(FPL_Combined[[#Headers],[Gameweek 20]],2)&lt;$B$622,INDEX(FPL_Results_Extract[Gameweek 20],MATCH($A302,FPL_Results_Extract[[Player]:[Player]],0)),INDEX(Team_Key[[Abbreviation]:[Abbreviation]],MATCH(LEFT(INDEX(FPL_Fixtures_Extract[],MATCH($A302,FPL_Fixtures_Extract[[Player]:[Player]],0),MATCH(FPL_Combined[[#Headers],[Gameweek 20]],FPL_Fixtures_Extract[#Headers],0)),LEN(INDEX(FPL_Fixtures_Extract[],MATCH($A302,FPL_Fixtures_Extract[[Player]:[Player]],0),MATCH(FPL_Combined[[#Headers],[Gameweek 20]],FPL_Fixtures_Extract[#Headers],0)))-4),Team_Key[[Full Name]:[Full Name]],0))&amp;RIGHT(INDEX(FPL_Fixtures_Extract[],MATCH($A302,FPL_Fixtures_Extract[[Player]:[Player]],0),MATCH(FPL_Combined[[#Headers],[Gameweek 20]],FPL_Fixtures_Extract[#Headers],0)),3))</f>
        <v>WBA(A) 1-2</v>
      </c>
      <c r="V302" t="str">
        <f ca="1">IF(RIGHT(FPL_Combined[[#Headers],[Gameweek 21]],2)&lt;$B$622,INDEX(FPL_Results_Extract[Gameweek 21],MATCH($A302,FPL_Results_Extract[[Player]:[Player]],0)),INDEX(Team_Key[[Abbreviation]:[Abbreviation]],MATCH(LEFT(INDEX(FPL_Fixtures_Extract[],MATCH($A302,FPL_Fixtures_Extract[[Player]:[Player]],0),MATCH(FPL_Combined[[#Headers],[Gameweek 21]],FPL_Fixtures_Extract[#Headers],0)),LEN(INDEX(FPL_Fixtures_Extract[],MATCH($A302,FPL_Fixtures_Extract[[Player]:[Player]],0),MATCH(FPL_Combined[[#Headers],[Gameweek 21]],FPL_Fixtures_Extract[#Headers],0)))-4),Team_Key[[Full Name]:[Full Name]],0))&amp;RIGHT(INDEX(FPL_Fixtures_Extract[],MATCH($A302,FPL_Fixtures_Extract[[Player]:[Player]],0),MATCH(FPL_Combined[[#Headers],[Gameweek 21]],FPL_Fixtures_Extract[#Headers],0)),3))</f>
        <v>NOR(H) 3-1</v>
      </c>
      <c r="W302" t="str">
        <f ca="1">IF(RIGHT(FPL_Combined[[#Headers],[Gameweek 22]],2)&lt;$B$622,INDEX(FPL_Results_Extract[Gameweek 22],MATCH($A302,FPL_Results_Extract[[Player]:[Player]],0)),INDEX(Team_Key[[Abbreviation]:[Abbreviation]],MATCH(LEFT(INDEX(FPL_Fixtures_Extract[],MATCH($A302,FPL_Fixtures_Extract[[Player]:[Player]],0),MATCH(FPL_Combined[[#Headers],[Gameweek 22]],FPL_Fixtures_Extract[#Headers],0)),LEN(INDEX(FPL_Fixtures_Extract[],MATCH($A302,FPL_Fixtures_Extract[[Player]:[Player]],0),MATCH(FPL_Combined[[#Headers],[Gameweek 22]],FPL_Fixtures_Extract[#Headers],0)))-4),Team_Key[[Full Name]:[Full Name]],0))&amp;RIGHT(INDEX(FPL_Fixtures_Extract[],MATCH($A302,FPL_Fixtures_Extract[[Player]:[Player]],0),MATCH(FPL_Combined[[#Headers],[Gameweek 22]],FPL_Fixtures_Extract[#Headers],0)),3))</f>
        <v>ARS(H) 0-0</v>
      </c>
      <c r="X302" t="str">
        <f ca="1">IF(RIGHT(FPL_Combined[[#Headers],[Gameweek 23]],2)&lt;$B$622,INDEX(FPL_Results_Extract[Gameweek 23],MATCH($A302,FPL_Results_Extract[[Player]:[Player]],0)),INDEX(Team_Key[[Abbreviation]:[Abbreviation]],MATCH(LEFT(INDEX(FPL_Fixtures_Extract[],MATCH($A302,FPL_Fixtures_Extract[[Player]:[Player]],0),MATCH(FPL_Combined[[#Headers],[Gameweek 23]],FPL_Fixtures_Extract[#Headers],0)),LEN(INDEX(FPL_Fixtures_Extract[],MATCH($A302,FPL_Fixtures_Extract[[Player]:[Player]],0),MATCH(FPL_Combined[[#Headers],[Gameweek 23]],FPL_Fixtures_Extract[#Headers],0)))-4),Team_Key[[Full Name]:[Full Name]],0))&amp;RIGHT(INDEX(FPL_Fixtures_Extract[],MATCH($A302,FPL_Fixtures_Extract[[Player]:[Player]],0),MATCH(FPL_Combined[[#Headers],[Gameweek 23]],FPL_Fixtures_Extract[#Headers],0)),3))</f>
        <v>LEI(A) 0-3</v>
      </c>
      <c r="Y302" t="str">
        <f ca="1">IF(RIGHT(FPL_Combined[[#Headers],[Gameweek 24]],2)&lt;$B$622,INDEX(FPL_Results_Extract[Team],MATCH($A302,FPL_Results_Extract[[Player]:[Player]],0)),INDEX(Team_Key[[Abbreviation]:[Abbreviation]],MATCH(LEFT(INDEX(FPL_Fixtures_Extract[],MATCH($A302,FPL_Fixtures_Extract[[Player]:[Player]],0),MATCH(FPL_Combined[[#Headers],[Gameweek 24]],FPL_Fixtures_Extract[#Headers],0)),LEN(INDEX(FPL_Fixtures_Extract[],MATCH($A302,FPL_Fixtures_Extract[[Player]:[Player]],0),MATCH(FPL_Combined[[#Headers],[Gameweek 24]],FPL_Fixtures_Extract[#Headers],0)))-4),Team_Key[[Full Name]:[Full Name]],0))&amp;RIGHT(INDEX(FPL_Fixtures_Extract[],MATCH($A302,FPL_Fixtures_Extract[[Player]:[Player]],0),MATCH(FPL_Combined[[#Headers],[Gameweek 24]],FPL_Fixtures_Extract[#Headers],0)),3))</f>
        <v>STK</v>
      </c>
      <c r="Z302" t="str">
        <f ca="1">IF(RIGHT(FPL_Combined[[#Headers],[Gameweek 25]],2)&lt;$B$622,INDEX(FPL_Results_Extract[Player],MATCH($A302,FPL_Results_Extract[[Player]:[Player]],0)),INDEX(Team_Key[[Abbreviation]:[Abbreviation]],MATCH(LEFT(INDEX(FPL_Fixtures_Extract[],MATCH($A302,FPL_Fixtures_Extract[[Player]:[Player]],0),MATCH(FPL_Combined[[#Headers],[Gameweek 25]],FPL_Fixtures_Extract[#Headers],0)),LEN(INDEX(FPL_Fixtures_Extract[],MATCH($A302,FPL_Fixtures_Extract[[Player]:[Player]],0),MATCH(FPL_Combined[[#Headers],[Gameweek 25]],FPL_Fixtures_Extract[#Headers],0)))-4),Team_Key[[Full Name]:[Full Name]],0))&amp;RIGHT(INDEX(FPL_Fixtures_Extract[],MATCH($A302,FPL_Fixtures_Extract[[Player]:[Player]],0),MATCH(FPL_Combined[[#Headers],[Gameweek 25]],FPL_Fixtures_Extract[#Headers],0)),3))</f>
        <v>Joselu</v>
      </c>
      <c r="AA302" t="str">
        <f ca="1">IF(RIGHT(FPL_Combined[[#Headers],[Gameweek 26]],2)&lt;$B$622,INDEX(FPL_Results_Extract[Gameweek 01],MATCH($A302,FPL_Results_Extract[[Player]:[Player]],0)),INDEX(Team_Key[[Abbreviation]:[Abbreviation]],MATCH(LEFT(INDEX(FPL_Fixtures_Extract[],MATCH($A302,FPL_Fixtures_Extract[[Player]:[Player]],0),MATCH(FPL_Combined[[#Headers],[Gameweek 26]],FPL_Fixtures_Extract[#Headers],0)),LEN(INDEX(FPL_Fixtures_Extract[],MATCH($A302,FPL_Fixtures_Extract[[Player]:[Player]],0),MATCH(FPL_Combined[[#Headers],[Gameweek 26]],FPL_Fixtures_Extract[#Headers],0)))-4),Team_Key[[Full Name]:[Full Name]],0))&amp;RIGHT(INDEX(FPL_Fixtures_Extract[],MATCH($A302,FPL_Fixtures_Extract[[Player]:[Player]],0),MATCH(FPL_Combined[[#Headers],[Gameweek 26]],FPL_Fixtures_Extract[#Headers],0)),3))</f>
        <v>LIV(H) 0-1</v>
      </c>
      <c r="AB302" t="str">
        <f ca="1">IF(RIGHT(FPL_Combined[[#Headers],[Gameweek 27]],2)&lt;$B$622,INDEX(FPL_Results_Extract[Gameweek 02],MATCH($A302,FPL_Results_Extract[[Player]:[Player]],0)),INDEX(Team_Key[[Abbreviation]:[Abbreviation]],MATCH(LEFT(INDEX(FPL_Fixtures_Extract[],MATCH($A302,FPL_Fixtures_Extract[[Player]:[Player]],0),MATCH(FPL_Combined[[#Headers],[Gameweek 27]],FPL_Fixtures_Extract[#Headers],0)),LEN(INDEX(FPL_Fixtures_Extract[],MATCH($A302,FPL_Fixtures_Extract[[Player]:[Player]],0),MATCH(FPL_Combined[[#Headers],[Gameweek 27]],FPL_Fixtures_Extract[#Headers],0)))-4),Team_Key[[Full Name]:[Full Name]],0))&amp;RIGHT(INDEX(FPL_Fixtures_Extract[],MATCH($A302,FPL_Fixtures_Extract[[Player]:[Player]],0),MATCH(FPL_Combined[[#Headers],[Gameweek 27]],FPL_Fixtures_Extract[#Headers],0)),3))</f>
        <v>TOT(A) 2-2</v>
      </c>
      <c r="AC302" t="str">
        <f ca="1">IF(RIGHT(FPL_Combined[[#Headers],[Gameweek 28]],2)&lt;$B$622,INDEX(FPL_Results_Extract[Gameweek 03],MATCH($A302,FPL_Results_Extract[[Player]:[Player]],0)),INDEX(Team_Key[[Abbreviation]:[Abbreviation]],MATCH(LEFT(INDEX(FPL_Fixtures_Extract[],MATCH($A302,FPL_Fixtures_Extract[[Player]:[Player]],0),MATCH(FPL_Combined[[#Headers],[Gameweek 28]],FPL_Fixtures_Extract[#Headers],0)),LEN(INDEX(FPL_Fixtures_Extract[],MATCH($A302,FPL_Fixtures_Extract[[Player]:[Player]],0),MATCH(FPL_Combined[[#Headers],[Gameweek 28]],FPL_Fixtures_Extract[#Headers],0)))-4),Team_Key[[Full Name]:[Full Name]],0))&amp;RIGHT(INDEX(FPL_Fixtures_Extract[],MATCH($A302,FPL_Fixtures_Extract[[Player]:[Player]],0),MATCH(FPL_Combined[[#Headers],[Gameweek 28]],FPL_Fixtures_Extract[#Headers],0)),3))</f>
        <v>NOR(A) 1-1</v>
      </c>
      <c r="AD302" t="str">
        <f ca="1">IF(RIGHT(FPL_Combined[[#Headers],[Gameweek 29]],2)&lt;$B$622,INDEX(FPL_Results_Extract[Gameweek 04],MATCH($A302,FPL_Results_Extract[[Player]:[Player]],0)),INDEX(Team_Key[[Abbreviation]:[Abbreviation]],MATCH(LEFT(INDEX(FPL_Fixtures_Extract[],MATCH($A302,FPL_Fixtures_Extract[[Player]:[Player]],0),MATCH(FPL_Combined[[#Headers],[Gameweek 29]],FPL_Fixtures_Extract[#Headers],0)),LEN(INDEX(FPL_Fixtures_Extract[],MATCH($A302,FPL_Fixtures_Extract[[Player]:[Player]],0),MATCH(FPL_Combined[[#Headers],[Gameweek 29]],FPL_Fixtures_Extract[#Headers],0)))-4),Team_Key[[Full Name]:[Full Name]],0))&amp;RIGHT(INDEX(FPL_Fixtures_Extract[],MATCH($A302,FPL_Fixtures_Extract[[Player]:[Player]],0),MATCH(FPL_Combined[[#Headers],[Gameweek 29]],FPL_Fixtures_Extract[#Headers],0)),3))</f>
        <v>CHE(A)</v>
      </c>
      <c r="AE302" t="str">
        <f ca="1">IF(RIGHT(FPL_Combined[[#Headers],[Gameweek 30]],2)&lt;$B$622,INDEX(FPL_Results_Extract[Gameweek 05],MATCH($A302,FPL_Results_Extract[[Player]:[Player]],0)),INDEX(Team_Key[[Abbreviation]:[Abbreviation]],MATCH(LEFT(INDEX(FPL_Fixtures_Extract[],MATCH($A302,FPL_Fixtures_Extract[[Player]:[Player]],0),MATCH(FPL_Combined[[#Headers],[Gameweek 30]],FPL_Fixtures_Extract[#Headers],0)),LEN(INDEX(FPL_Fixtures_Extract[],MATCH($A302,FPL_Fixtures_Extract[[Player]:[Player]],0),MATCH(FPL_Combined[[#Headers],[Gameweek 30]],FPL_Fixtures_Extract[#Headers],0)))-4),Team_Key[[Full Name]:[Full Name]],0))&amp;RIGHT(INDEX(FPL_Fixtures_Extract[],MATCH($A302,FPL_Fixtures_Extract[[Player]:[Player]],0),MATCH(FPL_Combined[[#Headers],[Gameweek 30]],FPL_Fixtures_Extract[#Headers],0)),3))</f>
        <v>SOU(H)</v>
      </c>
      <c r="AF302" t="str">
        <f ca="1">IF(RIGHT(FPL_Combined[[#Headers],[Gameweek 31]],2)&lt;$B$622,INDEX(FPL_Results_Extract[Gameweek 06],MATCH($A302,FPL_Results_Extract[[Player]:[Player]],0)),INDEX(Team_Key[[Abbreviation]:[Abbreviation]],MATCH(LEFT(INDEX(FPL_Fixtures_Extract[],MATCH($A302,FPL_Fixtures_Extract[[Player]:[Player]],0),MATCH(FPL_Combined[[#Headers],[Gameweek 31]],FPL_Fixtures_Extract[#Headers],0)),LEN(INDEX(FPL_Fixtures_Extract[],MATCH($A302,FPL_Fixtures_Extract[[Player]:[Player]],0),MATCH(FPL_Combined[[#Headers],[Gameweek 31]],FPL_Fixtures_Extract[#Headers],0)))-4),Team_Key[[Full Name]:[Full Name]],0))&amp;RIGHT(INDEX(FPL_Fixtures_Extract[],MATCH($A302,FPL_Fixtures_Extract[[Player]:[Player]],0),MATCH(FPL_Combined[[#Headers],[Gameweek 31]],FPL_Fixtures_Extract[#Headers],0)),3))</f>
        <v>WAT(A)</v>
      </c>
      <c r="AG302" t="str">
        <f ca="1">IF(RIGHT(FPL_Combined[[#Headers],[Gameweek 32]],2)&lt;$B$622,INDEX(FPL_Results_Extract[Gameweek 07],MATCH($A302,FPL_Results_Extract[[Player]:[Player]],0)),INDEX(Team_Key[[Abbreviation]:[Abbreviation]],MATCH(LEFT(INDEX(FPL_Fixtures_Extract[],MATCH($A302,FPL_Fixtures_Extract[[Player]:[Player]],0),MATCH(FPL_Combined[[#Headers],[Gameweek 32]],FPL_Fixtures_Extract[#Headers],0)),LEN(INDEX(FPL_Fixtures_Extract[],MATCH($A302,FPL_Fixtures_Extract[[Player]:[Player]],0),MATCH(FPL_Combined[[#Headers],[Gameweek 32]],FPL_Fixtures_Extract[#Headers],0)))-4),Team_Key[[Full Name]:[Full Name]],0))&amp;RIGHT(INDEX(FPL_Fixtures_Extract[],MATCH($A302,FPL_Fixtures_Extract[[Player]:[Player]],0),MATCH(FPL_Combined[[#Headers],[Gameweek 32]],FPL_Fixtures_Extract[#Headers],0)),3))</f>
        <v>SWA(H)</v>
      </c>
      <c r="AH302" t="str">
        <f ca="1">IF(RIGHT(FPL_Combined[[#Headers],[Gameweek 33]],2)&lt;$B$622,INDEX(FPL_Results_Extract[Gameweek 08],MATCH($A302,FPL_Results_Extract[[Player]:[Player]],0)),INDEX(Team_Key[[Abbreviation]:[Abbreviation]],MATCH(LEFT(INDEX(FPL_Fixtures_Extract[],MATCH($A302,FPL_Fixtures_Extract[[Player]:[Player]],0),MATCH(FPL_Combined[[#Headers],[Gameweek 33]],FPL_Fixtures_Extract[#Headers],0)),LEN(INDEX(FPL_Fixtures_Extract[],MATCH($A302,FPL_Fixtures_Extract[[Player]:[Player]],0),MATCH(FPL_Combined[[#Headers],[Gameweek 33]],FPL_Fixtures_Extract[#Headers],0)))-4),Team_Key[[Full Name]:[Full Name]],0))&amp;RIGHT(INDEX(FPL_Fixtures_Extract[],MATCH($A302,FPL_Fixtures_Extract[[Player]:[Player]],0),MATCH(FPL_Combined[[#Headers],[Gameweek 33]],FPL_Fixtures_Extract[#Headers],0)),3))</f>
        <v>LIV(A)</v>
      </c>
      <c r="AI302" t="str">
        <f ca="1">IF(RIGHT(FPL_Combined[[#Headers],[Gameweek 34]],2)&lt;$B$622,INDEX(FPL_Results_Extract[Gameweek 09],MATCH($A302,FPL_Results_Extract[[Player]:[Player]],0)),INDEX(Team_Key[[Abbreviation]:[Abbreviation]],MATCH(LEFT(INDEX(FPL_Fixtures_Extract[],MATCH($A302,FPL_Fixtures_Extract[[Player]:[Player]],0),MATCH(FPL_Combined[[#Headers],[Gameweek 34]],FPL_Fixtures_Extract[#Headers],0)),LEN(INDEX(FPL_Fixtures_Extract[],MATCH($A302,FPL_Fixtures_Extract[[Player]:[Player]],0),MATCH(FPL_Combined[[#Headers],[Gameweek 34]],FPL_Fixtures_Extract[#Headers],0)))-4),Team_Key[[Full Name]:[Full Name]],0))&amp;RIGHT(INDEX(FPL_Fixtures_Extract[],MATCH($A302,FPL_Fixtures_Extract[[Player]:[Player]],0),MATCH(FPL_Combined[[#Headers],[Gameweek 34]],FPL_Fixtures_Extract[#Headers],0)),3))</f>
        <v>TOT(H)</v>
      </c>
      <c r="AJ302" t="str">
        <f ca="1">IF(RIGHT(FPL_Combined[[#Headers],[Gameweek 35]],2)&lt;$B$622,INDEX(FPL_Results_Extract[Gameweek 10],MATCH($A302,FPL_Results_Extract[[Player]:[Player]],0)),INDEX(Team_Key[[Abbreviation]:[Abbreviation]],MATCH(LEFT(INDEX(FPL_Fixtures_Extract[],MATCH($A302,FPL_Fixtures_Extract[[Player]:[Player]],0),MATCH(FPL_Combined[[#Headers],[Gameweek 35]],FPL_Fixtures_Extract[#Headers],0)),LEN(INDEX(FPL_Fixtures_Extract[],MATCH($A302,FPL_Fixtures_Extract[[Player]:[Player]],0),MATCH(FPL_Combined[[#Headers],[Gameweek 35]],FPL_Fixtures_Extract[#Headers],0)))-4),Team_Key[[Full Name]:[Full Name]],0))&amp;RIGHT(INDEX(FPL_Fixtures_Extract[],MATCH($A302,FPL_Fixtures_Extract[[Player]:[Player]],0),MATCH(FPL_Combined[[#Headers],[Gameweek 35]],FPL_Fixtures_Extract[#Headers],0)),3))</f>
        <v>MCI(A)</v>
      </c>
      <c r="AK302" t="str">
        <f ca="1">IF(RIGHT(FPL_Combined[[#Headers],[Gameweek 36]],2)&lt;$B$622,INDEX(FPL_Results_Extract[Gameweek 11],MATCH($A302,FPL_Results_Extract[[Player]:[Player]],0)),INDEX(Team_Key[[Abbreviation]:[Abbreviation]],MATCH(LEFT(INDEX(FPL_Fixtures_Extract[],MATCH($A302,FPL_Fixtures_Extract[[Player]:[Player]],0),MATCH(FPL_Combined[[#Headers],[Gameweek 36]],FPL_Fixtures_Extract[#Headers],0)),LEN(INDEX(FPL_Fixtures_Extract[],MATCH($A302,FPL_Fixtures_Extract[[Player]:[Player]],0),MATCH(FPL_Combined[[#Headers],[Gameweek 36]],FPL_Fixtures_Extract[#Headers],0)))-4),Team_Key[[Full Name]:[Full Name]],0))&amp;RIGHT(INDEX(FPL_Fixtures_Extract[],MATCH($A302,FPL_Fixtures_Extract[[Player]:[Player]],0),MATCH(FPL_Combined[[#Headers],[Gameweek 36]],FPL_Fixtures_Extract[#Headers],0)),3))</f>
        <v>SUN(H)</v>
      </c>
      <c r="AL302" t="str">
        <f ca="1">IF(RIGHT(FPL_Combined[[#Headers],[Gameweek 37]],2)&lt;$B$622,INDEX(FPL_Results_Extract[Gameweek 12],MATCH($A302,FPL_Results_Extract[[Player]:[Player]],0)),INDEX(Team_Key[[Abbreviation]:[Abbreviation]],MATCH(LEFT(INDEX(FPL_Fixtures_Extract[],MATCH($A302,FPL_Fixtures_Extract[[Player]:[Player]],0),MATCH(FPL_Combined[[#Headers],[Gameweek 37]],FPL_Fixtures_Extract[#Headers],0)),LEN(INDEX(FPL_Fixtures_Extract[],MATCH($A302,FPL_Fixtures_Extract[[Player]:[Player]],0),MATCH(FPL_Combined[[#Headers],[Gameweek 37]],FPL_Fixtures_Extract[#Headers],0)))-4),Team_Key[[Full Name]:[Full Name]],0))&amp;RIGHT(INDEX(FPL_Fixtures_Extract[],MATCH($A302,FPL_Fixtures_Extract[[Player]:[Player]],0),MATCH(FPL_Combined[[#Headers],[Gameweek 37]],FPL_Fixtures_Extract[#Headers],0)),3))</f>
        <v>CRY(A)</v>
      </c>
      <c r="AM302" t="str">
        <f ca="1">IF(RIGHT(FPL_Combined[[#Headers],[Gameweek 38]],2)&lt;$B$622,INDEX(FPL_Results_Extract[Gameweek 13],MATCH($A302,FPL_Results_Extract[[Player]:[Player]],0)),INDEX(Team_Key[[Abbreviation]:[Abbreviation]],MATCH(LEFT(INDEX(FPL_Fixtures_Extract[],MATCH($A302,FPL_Fixtures_Extract[[Player]:[Player]],0),MATCH(FPL_Combined[[#Headers],[Gameweek 38]],FPL_Fixtures_Extract[#Headers],0)),LEN(INDEX(FPL_Fixtures_Extract[],MATCH($A302,FPL_Fixtures_Extract[[Player]:[Player]],0),MATCH(FPL_Combined[[#Headers],[Gameweek 38]],FPL_Fixtures_Extract[#Headers],0)))-4),Team_Key[[Full Name]:[Full Name]],0))&amp;RIGHT(INDEX(FPL_Fixtures_Extract[],MATCH($A302,FPL_Fixtures_Extract[[Player]:[Player]],0),MATCH(FPL_Combined[[#Headers],[Gameweek 38]],FPL_Fixtures_Extract[#Headers],0)),3))</f>
        <v>WHU(H)</v>
      </c>
    </row>
    <row r="303" spans="1:39" x14ac:dyDescent="0.45">
      <c r="A303" t="s">
        <v>188</v>
      </c>
      <c r="B303" t="str">
        <f ca="1">IF(RIGHT(FPL_Combined[[#Headers],[Gameweek 01]],2)&lt;$B$622,INDEX(FPL_Results_Extract[Gameweek 01],MATCH($A303,FPL_Results_Extract[[Player]:[Player]],0)),INDEX(Team_Key[[Abbreviation]:[Abbreviation]],MATCH(LEFT(INDEX(FPL_Fixtures_Extract[],MATCH($A303,FPL_Fixtures_Extract[[Player]:[Player]],0),MATCH(FPL_Combined[[#Headers],[Gameweek 01]],FPL_Fixtures_Extract[#Headers],0)),LEN(INDEX(FPL_Fixtures_Extract[],MATCH($A303,FPL_Fixtures_Extract[[Player]:[Player]],0),MATCH(FPL_Combined[[#Headers],[Gameweek 01]],FPL_Fixtures_Extract[#Headers],0)))-4),Team_Key[[Full Name]:[Full Name]],0))&amp;RIGHT(INDEX(FPL_Fixtures_Extract[],MATCH($A303,FPL_Fixtures_Extract[[Player]:[Player]],0),MATCH(FPL_Combined[[#Headers],[Gameweek 01]],FPL_Fixtures_Extract[#Headers],0)),3))</f>
        <v>WBA(A) 3-0</v>
      </c>
      <c r="C303" t="str">
        <f ca="1">IF(RIGHT(FPL_Combined[[#Headers],[Gameweek 02]],2)&lt;$B$622,INDEX(FPL_Results_Extract[Gameweek 02],MATCH($A303,FPL_Results_Extract[[Player]:[Player]],0)),INDEX(Team_Key[[Abbreviation]:[Abbreviation]],MATCH(LEFT(INDEX(FPL_Fixtures_Extract[],MATCH($A303,FPL_Fixtures_Extract[[Player]:[Player]],0),MATCH(FPL_Combined[[#Headers],[Gameweek 02]],FPL_Fixtures_Extract[#Headers],0)),LEN(INDEX(FPL_Fixtures_Extract[],MATCH($A303,FPL_Fixtures_Extract[[Player]:[Player]],0),MATCH(FPL_Combined[[#Headers],[Gameweek 02]],FPL_Fixtures_Extract[#Headers],0)))-4),Team_Key[[Full Name]:[Full Name]],0))&amp;RIGHT(INDEX(FPL_Fixtures_Extract[],MATCH($A303,FPL_Fixtures_Extract[[Player]:[Player]],0),MATCH(FPL_Combined[[#Headers],[Gameweek 02]],FPL_Fixtures_Extract[#Headers],0)),3))</f>
        <v>CHE(H) 3-0</v>
      </c>
      <c r="D303" t="str">
        <f ca="1">IF(RIGHT(FPL_Combined[[#Headers],[Gameweek 03]],2)&lt;$B$622,INDEX(FPL_Results_Extract[Gameweek 03],MATCH($A303,FPL_Results_Extract[[Player]:[Player]],0)),INDEX(Team_Key[[Abbreviation]:[Abbreviation]],MATCH(LEFT(INDEX(FPL_Fixtures_Extract[],MATCH($A303,FPL_Fixtures_Extract[[Player]:[Player]],0),MATCH(FPL_Combined[[#Headers],[Gameweek 03]],FPL_Fixtures_Extract[#Headers],0)),LEN(INDEX(FPL_Fixtures_Extract[],MATCH($A303,FPL_Fixtures_Extract[[Player]:[Player]],0),MATCH(FPL_Combined[[#Headers],[Gameweek 03]],FPL_Fixtures_Extract[#Headers],0)))-4),Team_Key[[Full Name]:[Full Name]],0))&amp;RIGHT(INDEX(FPL_Fixtures_Extract[],MATCH($A303,FPL_Fixtures_Extract[[Player]:[Player]],0),MATCH(FPL_Combined[[#Headers],[Gameweek 03]],FPL_Fixtures_Extract[#Headers],0)),3))</f>
        <v>EVE(A) 2-0</v>
      </c>
      <c r="E303" t="str">
        <f ca="1">IF(RIGHT(FPL_Combined[[#Headers],[Gameweek 04]],2)&lt;$B$622,INDEX(FPL_Results_Extract[Gameweek 04],MATCH($A303,FPL_Results_Extract[[Player]:[Player]],0)),INDEX(Team_Key[[Abbreviation]:[Abbreviation]],MATCH(LEFT(INDEX(FPL_Fixtures_Extract[],MATCH($A303,FPL_Fixtures_Extract[[Player]:[Player]],0),MATCH(FPL_Combined[[#Headers],[Gameweek 04]],FPL_Fixtures_Extract[#Headers],0)),LEN(INDEX(FPL_Fixtures_Extract[],MATCH($A303,FPL_Fixtures_Extract[[Player]:[Player]],0),MATCH(FPL_Combined[[#Headers],[Gameweek 04]],FPL_Fixtures_Extract[#Headers],0)))-4),Team_Key[[Full Name]:[Full Name]],0))&amp;RIGHT(INDEX(FPL_Fixtures_Extract[],MATCH($A303,FPL_Fixtures_Extract[[Player]:[Player]],0),MATCH(FPL_Combined[[#Headers],[Gameweek 04]],FPL_Fixtures_Extract[#Headers],0)),3))</f>
        <v>WAT(H) 2-0</v>
      </c>
      <c r="F303" t="str">
        <f ca="1">IF(RIGHT(FPL_Combined[[#Headers],[Gameweek 05]],2)&lt;$B$622,INDEX(FPL_Results_Extract[Gameweek 05],MATCH($A303,FPL_Results_Extract[[Player]:[Player]],0)),INDEX(Team_Key[[Abbreviation]:[Abbreviation]],MATCH(LEFT(INDEX(FPL_Fixtures_Extract[],MATCH($A303,FPL_Fixtures_Extract[[Player]:[Player]],0),MATCH(FPL_Combined[[#Headers],[Gameweek 05]],FPL_Fixtures_Extract[#Headers],0)),LEN(INDEX(FPL_Fixtures_Extract[],MATCH($A303,FPL_Fixtures_Extract[[Player]:[Player]],0),MATCH(FPL_Combined[[#Headers],[Gameweek 05]],FPL_Fixtures_Extract[#Headers],0)))-4),Team_Key[[Full Name]:[Full Name]],0))&amp;RIGHT(INDEX(FPL_Fixtures_Extract[],MATCH($A303,FPL_Fixtures_Extract[[Player]:[Player]],0),MATCH(FPL_Combined[[#Headers],[Gameweek 05]],FPL_Fixtures_Extract[#Headers],0)),3))</f>
        <v>CRY(A) 1-0</v>
      </c>
      <c r="G303" t="str">
        <f ca="1">IF(RIGHT(FPL_Combined[[#Headers],[Gameweek 06]],2)&lt;$B$622,INDEX(FPL_Results_Extract[Gameweek 06],MATCH($A303,FPL_Results_Extract[[Player]:[Player]],0)),INDEX(Team_Key[[Abbreviation]:[Abbreviation]],MATCH(LEFT(INDEX(FPL_Fixtures_Extract[],MATCH($A303,FPL_Fixtures_Extract[[Player]:[Player]],0),MATCH(FPL_Combined[[#Headers],[Gameweek 06]],FPL_Fixtures_Extract[#Headers],0)),LEN(INDEX(FPL_Fixtures_Extract[],MATCH($A303,FPL_Fixtures_Extract[[Player]:[Player]],0),MATCH(FPL_Combined[[#Headers],[Gameweek 06]],FPL_Fixtures_Extract[#Headers],0)))-4),Team_Key[[Full Name]:[Full Name]],0))&amp;RIGHT(INDEX(FPL_Fixtures_Extract[],MATCH($A303,FPL_Fixtures_Extract[[Player]:[Player]],0),MATCH(FPL_Combined[[#Headers],[Gameweek 06]],FPL_Fixtures_Extract[#Headers],0)),3))</f>
        <v>WHU(H) 1-2</v>
      </c>
      <c r="H303" t="str">
        <f ca="1">IF(RIGHT(FPL_Combined[[#Headers],[Gameweek 07]],2)&lt;$B$622,INDEX(FPL_Results_Extract[Gameweek 07],MATCH($A303,FPL_Results_Extract[[Player]:[Player]],0)),INDEX(Team_Key[[Abbreviation]:[Abbreviation]],MATCH(LEFT(INDEX(FPL_Fixtures_Extract[],MATCH($A303,FPL_Fixtures_Extract[[Player]:[Player]],0),MATCH(FPL_Combined[[#Headers],[Gameweek 07]],FPL_Fixtures_Extract[#Headers],0)),LEN(INDEX(FPL_Fixtures_Extract[],MATCH($A303,FPL_Fixtures_Extract[[Player]:[Player]],0),MATCH(FPL_Combined[[#Headers],[Gameweek 07]],FPL_Fixtures_Extract[#Headers],0)))-4),Team_Key[[Full Name]:[Full Name]],0))&amp;RIGHT(INDEX(FPL_Fixtures_Extract[],MATCH($A303,FPL_Fixtures_Extract[[Player]:[Player]],0),MATCH(FPL_Combined[[#Headers],[Gameweek 07]],FPL_Fixtures_Extract[#Headers],0)),3))</f>
        <v>TOT(A) 1-4</v>
      </c>
      <c r="I303" t="str">
        <f ca="1">IF(RIGHT(FPL_Combined[[#Headers],[Gameweek 08]],2)&lt;$B$622,INDEX(FPL_Results_Extract[Gameweek 08],MATCH($A303,FPL_Results_Extract[[Player]:[Player]],0)),INDEX(Team_Key[[Abbreviation]:[Abbreviation]],MATCH(LEFT(INDEX(FPL_Fixtures_Extract[],MATCH($A303,FPL_Fixtures_Extract[[Player]:[Player]],0),MATCH(FPL_Combined[[#Headers],[Gameweek 08]],FPL_Fixtures_Extract[#Headers],0)),LEN(INDEX(FPL_Fixtures_Extract[],MATCH($A303,FPL_Fixtures_Extract[[Player]:[Player]],0),MATCH(FPL_Combined[[#Headers],[Gameweek 08]],FPL_Fixtures_Extract[#Headers],0)))-4),Team_Key[[Full Name]:[Full Name]],0))&amp;RIGHT(INDEX(FPL_Fixtures_Extract[],MATCH($A303,FPL_Fixtures_Extract[[Player]:[Player]],0),MATCH(FPL_Combined[[#Headers],[Gameweek 08]],FPL_Fixtures_Extract[#Headers],0)),3))</f>
        <v>NEW(H) 6-1</v>
      </c>
      <c r="J303" t="str">
        <f ca="1">IF(RIGHT(FPL_Combined[[#Headers],[Gameweek 09]],2)&lt;$B$622,INDEX(FPL_Results_Extract[Gameweek 09],MATCH($A303,FPL_Results_Extract[[Player]:[Player]],0)),INDEX(Team_Key[[Abbreviation]:[Abbreviation]],MATCH(LEFT(INDEX(FPL_Fixtures_Extract[],MATCH($A303,FPL_Fixtures_Extract[[Player]:[Player]],0),MATCH(FPL_Combined[[#Headers],[Gameweek 09]],FPL_Fixtures_Extract[#Headers],0)),LEN(INDEX(FPL_Fixtures_Extract[],MATCH($A303,FPL_Fixtures_Extract[[Player]:[Player]],0),MATCH(FPL_Combined[[#Headers],[Gameweek 09]],FPL_Fixtures_Extract[#Headers],0)))-4),Team_Key[[Full Name]:[Full Name]],0))&amp;RIGHT(INDEX(FPL_Fixtures_Extract[],MATCH($A303,FPL_Fixtures_Extract[[Player]:[Player]],0),MATCH(FPL_Combined[[#Headers],[Gameweek 09]],FPL_Fixtures_Extract[#Headers],0)),3))</f>
        <v>BOU(H) 5-1</v>
      </c>
      <c r="K303" t="str">
        <f ca="1">IF(RIGHT(FPL_Combined[[#Headers],[Gameweek 10]],2)&lt;$B$622,INDEX(FPL_Results_Extract[Gameweek 10],MATCH($A303,FPL_Results_Extract[[Player]:[Player]],0)),INDEX(Team_Key[[Abbreviation]:[Abbreviation]],MATCH(LEFT(INDEX(FPL_Fixtures_Extract[],MATCH($A303,FPL_Fixtures_Extract[[Player]:[Player]],0),MATCH(FPL_Combined[[#Headers],[Gameweek 10]],FPL_Fixtures_Extract[#Headers],0)),LEN(INDEX(FPL_Fixtures_Extract[],MATCH($A303,FPL_Fixtures_Extract[[Player]:[Player]],0),MATCH(FPL_Combined[[#Headers],[Gameweek 10]],FPL_Fixtures_Extract[#Headers],0)))-4),Team_Key[[Full Name]:[Full Name]],0))&amp;RIGHT(INDEX(FPL_Fixtures_Extract[],MATCH($A303,FPL_Fixtures_Extract[[Player]:[Player]],0),MATCH(FPL_Combined[[#Headers],[Gameweek 10]],FPL_Fixtures_Extract[#Headers],0)),3))</f>
        <v>MUN(A) 0-0</v>
      </c>
      <c r="L303" t="str">
        <f ca="1">IF(RIGHT(FPL_Combined[[#Headers],[Gameweek 11]],2)&lt;$B$622,INDEX(FPL_Results_Extract[Gameweek 11],MATCH($A303,FPL_Results_Extract[[Player]:[Player]],0)),INDEX(Team_Key[[Abbreviation]:[Abbreviation]],MATCH(LEFT(INDEX(FPL_Fixtures_Extract[],MATCH($A303,FPL_Fixtures_Extract[[Player]:[Player]],0),MATCH(FPL_Combined[[#Headers],[Gameweek 11]],FPL_Fixtures_Extract[#Headers],0)),LEN(INDEX(FPL_Fixtures_Extract[],MATCH($A303,FPL_Fixtures_Extract[[Player]:[Player]],0),MATCH(FPL_Combined[[#Headers],[Gameweek 11]],FPL_Fixtures_Extract[#Headers],0)))-4),Team_Key[[Full Name]:[Full Name]],0))&amp;RIGHT(INDEX(FPL_Fixtures_Extract[],MATCH($A303,FPL_Fixtures_Extract[[Player]:[Player]],0),MATCH(FPL_Combined[[#Headers],[Gameweek 11]],FPL_Fixtures_Extract[#Headers],0)),3))</f>
        <v>NOR(H) 2-1</v>
      </c>
      <c r="M303" t="str">
        <f ca="1">IF(RIGHT(FPL_Combined[[#Headers],[Gameweek 12]],2)&lt;$B$622,INDEX(FPL_Results_Extract[Gameweek 12],MATCH($A303,FPL_Results_Extract[[Player]:[Player]],0)),INDEX(Team_Key[[Abbreviation]:[Abbreviation]],MATCH(LEFT(INDEX(FPL_Fixtures_Extract[],MATCH($A303,FPL_Fixtures_Extract[[Player]:[Player]],0),MATCH(FPL_Combined[[#Headers],[Gameweek 12]],FPL_Fixtures_Extract[#Headers],0)),LEN(INDEX(FPL_Fixtures_Extract[],MATCH($A303,FPL_Fixtures_Extract[[Player]:[Player]],0),MATCH(FPL_Combined[[#Headers],[Gameweek 12]],FPL_Fixtures_Extract[#Headers],0)))-4),Team_Key[[Full Name]:[Full Name]],0))&amp;RIGHT(INDEX(FPL_Fixtures_Extract[],MATCH($A303,FPL_Fixtures_Extract[[Player]:[Player]],0),MATCH(FPL_Combined[[#Headers],[Gameweek 12]],FPL_Fixtures_Extract[#Headers],0)),3))</f>
        <v>AVL(A) 0-0</v>
      </c>
      <c r="N303" t="str">
        <f ca="1">IF(RIGHT(FPL_Combined[[#Headers],[Gameweek 13]],2)&lt;$B$622,INDEX(FPL_Results_Extract[Gameweek 13],MATCH($A303,FPL_Results_Extract[[Player]:[Player]],0)),INDEX(Team_Key[[Abbreviation]:[Abbreviation]],MATCH(LEFT(INDEX(FPL_Fixtures_Extract[],MATCH($A303,FPL_Fixtures_Extract[[Player]:[Player]],0),MATCH(FPL_Combined[[#Headers],[Gameweek 13]],FPL_Fixtures_Extract[#Headers],0)),LEN(INDEX(FPL_Fixtures_Extract[],MATCH($A303,FPL_Fixtures_Extract[[Player]:[Player]],0),MATCH(FPL_Combined[[#Headers],[Gameweek 13]],FPL_Fixtures_Extract[#Headers],0)))-4),Team_Key[[Full Name]:[Full Name]],0))&amp;RIGHT(INDEX(FPL_Fixtures_Extract[],MATCH($A303,FPL_Fixtures_Extract[[Player]:[Player]],0),MATCH(FPL_Combined[[#Headers],[Gameweek 13]],FPL_Fixtures_Extract[#Headers],0)),3))</f>
        <v>LIV(H) 1-4</v>
      </c>
      <c r="O303" t="str">
        <f ca="1">IF(RIGHT(FPL_Combined[[#Headers],[Gameweek 14]],2)&lt;$B$622,INDEX(FPL_Results_Extract[Gameweek 14],MATCH($A303,FPL_Results_Extract[[Player]:[Player]],0)),INDEX(Team_Key[[Abbreviation]:[Abbreviation]],MATCH(LEFT(INDEX(FPL_Fixtures_Extract[],MATCH($A303,FPL_Fixtures_Extract[[Player]:[Player]],0),MATCH(FPL_Combined[[#Headers],[Gameweek 14]],FPL_Fixtures_Extract[#Headers],0)),LEN(INDEX(FPL_Fixtures_Extract[],MATCH($A303,FPL_Fixtures_Extract[[Player]:[Player]],0),MATCH(FPL_Combined[[#Headers],[Gameweek 14]],FPL_Fixtures_Extract[#Headers],0)))-4),Team_Key[[Full Name]:[Full Name]],0))&amp;RIGHT(INDEX(FPL_Fixtures_Extract[],MATCH($A303,FPL_Fixtures_Extract[[Player]:[Player]],0),MATCH(FPL_Combined[[#Headers],[Gameweek 14]],FPL_Fixtures_Extract[#Headers],0)),3))</f>
        <v>SOU(H) 3-1</v>
      </c>
      <c r="P303" t="str">
        <f ca="1">IF(RIGHT(FPL_Combined[[#Headers],[Gameweek 15]],2)&lt;$B$622,INDEX(FPL_Results_Extract[Gameweek 15],MATCH($A303,FPL_Results_Extract[[Player]:[Player]],0)),INDEX(Team_Key[[Abbreviation]:[Abbreviation]],MATCH(LEFT(INDEX(FPL_Fixtures_Extract[],MATCH($A303,FPL_Fixtures_Extract[[Player]:[Player]],0),MATCH(FPL_Combined[[#Headers],[Gameweek 15]],FPL_Fixtures_Extract[#Headers],0)),LEN(INDEX(FPL_Fixtures_Extract[],MATCH($A303,FPL_Fixtures_Extract[[Player]:[Player]],0),MATCH(FPL_Combined[[#Headers],[Gameweek 15]],FPL_Fixtures_Extract[#Headers],0)))-4),Team_Key[[Full Name]:[Full Name]],0))&amp;RIGHT(INDEX(FPL_Fixtures_Extract[],MATCH($A303,FPL_Fixtures_Extract[[Player]:[Player]],0),MATCH(FPL_Combined[[#Headers],[Gameweek 15]],FPL_Fixtures_Extract[#Headers],0)),3))</f>
        <v>STK(A) 0-2</v>
      </c>
      <c r="Q303" t="str">
        <f ca="1">IF(RIGHT(FPL_Combined[[#Headers],[Gameweek 16]],2)&lt;$B$622,INDEX(FPL_Results_Extract[Gameweek 16],MATCH($A303,FPL_Results_Extract[[Player]:[Player]],0)),INDEX(Team_Key[[Abbreviation]:[Abbreviation]],MATCH(LEFT(INDEX(FPL_Fixtures_Extract[],MATCH($A303,FPL_Fixtures_Extract[[Player]:[Player]],0),MATCH(FPL_Combined[[#Headers],[Gameweek 16]],FPL_Fixtures_Extract[#Headers],0)),LEN(INDEX(FPL_Fixtures_Extract[],MATCH($A303,FPL_Fixtures_Extract[[Player]:[Player]],0),MATCH(FPL_Combined[[#Headers],[Gameweek 16]],FPL_Fixtures_Extract[#Headers],0)))-4),Team_Key[[Full Name]:[Full Name]],0))&amp;RIGHT(INDEX(FPL_Fixtures_Extract[],MATCH($A303,FPL_Fixtures_Extract[[Player]:[Player]],0),MATCH(FPL_Combined[[#Headers],[Gameweek 16]],FPL_Fixtures_Extract[#Headers],0)),3))</f>
        <v>SWA(H) 2-1</v>
      </c>
      <c r="R303" t="str">
        <f ca="1">IF(RIGHT(FPL_Combined[[#Headers],[Gameweek 17]],2)&lt;$B$622,INDEX(FPL_Results_Extract[Gameweek 17],MATCH($A303,FPL_Results_Extract[[Player]:[Player]],0)),INDEX(Team_Key[[Abbreviation]:[Abbreviation]],MATCH(LEFT(INDEX(FPL_Fixtures_Extract[],MATCH($A303,FPL_Fixtures_Extract[[Player]:[Player]],0),MATCH(FPL_Combined[[#Headers],[Gameweek 17]],FPL_Fixtures_Extract[#Headers],0)),LEN(INDEX(FPL_Fixtures_Extract[],MATCH($A303,FPL_Fixtures_Extract[[Player]:[Player]],0),MATCH(FPL_Combined[[#Headers],[Gameweek 17]],FPL_Fixtures_Extract[#Headers],0)))-4),Team_Key[[Full Name]:[Full Name]],0))&amp;RIGHT(INDEX(FPL_Fixtures_Extract[],MATCH($A303,FPL_Fixtures_Extract[[Player]:[Player]],0),MATCH(FPL_Combined[[#Headers],[Gameweek 17]],FPL_Fixtures_Extract[#Headers],0)),3))</f>
        <v>ARS(A) 1-2</v>
      </c>
      <c r="S303" t="str">
        <f ca="1">IF(RIGHT(FPL_Combined[[#Headers],[Gameweek 18]],2)&lt;$B$622,INDEX(FPL_Results_Extract[Gameweek 18],MATCH($A303,FPL_Results_Extract[[Player]:[Player]],0)),INDEX(Team_Key[[Abbreviation]:[Abbreviation]],MATCH(LEFT(INDEX(FPL_Fixtures_Extract[],MATCH($A303,FPL_Fixtures_Extract[[Player]:[Player]],0),MATCH(FPL_Combined[[#Headers],[Gameweek 18]],FPL_Fixtures_Extract[#Headers],0)),LEN(INDEX(FPL_Fixtures_Extract[],MATCH($A303,FPL_Fixtures_Extract[[Player]:[Player]],0),MATCH(FPL_Combined[[#Headers],[Gameweek 18]],FPL_Fixtures_Extract[#Headers],0)))-4),Team_Key[[Full Name]:[Full Name]],0))&amp;RIGHT(INDEX(FPL_Fixtures_Extract[],MATCH($A303,FPL_Fixtures_Extract[[Player]:[Player]],0),MATCH(FPL_Combined[[#Headers],[Gameweek 18]],FPL_Fixtures_Extract[#Headers],0)),3))</f>
        <v>SUN(H) 4-1</v>
      </c>
      <c r="T303" t="str">
        <f ca="1">IF(RIGHT(FPL_Combined[[#Headers],[Gameweek 19]],2)&lt;$B$622,INDEX(FPL_Results_Extract[Gameweek 19],MATCH($A303,FPL_Results_Extract[[Player]:[Player]],0)),INDEX(Team_Key[[Abbreviation]:[Abbreviation]],MATCH(LEFT(INDEX(FPL_Fixtures_Extract[],MATCH($A303,FPL_Fixtures_Extract[[Player]:[Player]],0),MATCH(FPL_Combined[[#Headers],[Gameweek 19]],FPL_Fixtures_Extract[#Headers],0)),LEN(INDEX(FPL_Fixtures_Extract[],MATCH($A303,FPL_Fixtures_Extract[[Player]:[Player]],0),MATCH(FPL_Combined[[#Headers],[Gameweek 19]],FPL_Fixtures_Extract[#Headers],0)))-4),Team_Key[[Full Name]:[Full Name]],0))&amp;RIGHT(INDEX(FPL_Fixtures_Extract[],MATCH($A303,FPL_Fixtures_Extract[[Player]:[Player]],0),MATCH(FPL_Combined[[#Headers],[Gameweek 19]],FPL_Fixtures_Extract[#Headers],0)),3))</f>
        <v>LEI(A) 0-0</v>
      </c>
      <c r="U303" t="str">
        <f ca="1">IF(RIGHT(FPL_Combined[[#Headers],[Gameweek 20]],2)&lt;$B$622,INDEX(FPL_Results_Extract[Gameweek 20],MATCH($A303,FPL_Results_Extract[[Player]:[Player]],0)),INDEX(Team_Key[[Abbreviation]:[Abbreviation]],MATCH(LEFT(INDEX(FPL_Fixtures_Extract[],MATCH($A303,FPL_Fixtures_Extract[[Player]:[Player]],0),MATCH(FPL_Combined[[#Headers],[Gameweek 20]],FPL_Fixtures_Extract[#Headers],0)),LEN(INDEX(FPL_Fixtures_Extract[],MATCH($A303,FPL_Fixtures_Extract[[Player]:[Player]],0),MATCH(FPL_Combined[[#Headers],[Gameweek 20]],FPL_Fixtures_Extract[#Headers],0)))-4),Team_Key[[Full Name]:[Full Name]],0))&amp;RIGHT(INDEX(FPL_Fixtures_Extract[],MATCH($A303,FPL_Fixtures_Extract[[Player]:[Player]],0),MATCH(FPL_Combined[[#Headers],[Gameweek 20]],FPL_Fixtures_Extract[#Headers],0)),3))</f>
        <v>WAT(A) 2-1</v>
      </c>
      <c r="V303" t="str">
        <f ca="1">IF(RIGHT(FPL_Combined[[#Headers],[Gameweek 21]],2)&lt;$B$622,INDEX(FPL_Results_Extract[Gameweek 21],MATCH($A303,FPL_Results_Extract[[Player]:[Player]],0)),INDEX(Team_Key[[Abbreviation]:[Abbreviation]],MATCH(LEFT(INDEX(FPL_Fixtures_Extract[],MATCH($A303,FPL_Fixtures_Extract[[Player]:[Player]],0),MATCH(FPL_Combined[[#Headers],[Gameweek 21]],FPL_Fixtures_Extract[#Headers],0)),LEN(INDEX(FPL_Fixtures_Extract[],MATCH($A303,FPL_Fixtures_Extract[[Player]:[Player]],0),MATCH(FPL_Combined[[#Headers],[Gameweek 21]],FPL_Fixtures_Extract[#Headers],0)))-4),Team_Key[[Full Name]:[Full Name]],0))&amp;RIGHT(INDEX(FPL_Fixtures_Extract[],MATCH($A303,FPL_Fixtures_Extract[[Player]:[Player]],0),MATCH(FPL_Combined[[#Headers],[Gameweek 21]],FPL_Fixtures_Extract[#Headers],0)),3))</f>
        <v>EVE(H) 0-0</v>
      </c>
      <c r="W303" t="str">
        <f ca="1">IF(RIGHT(FPL_Combined[[#Headers],[Gameweek 22]],2)&lt;$B$622,INDEX(FPL_Results_Extract[Gameweek 22],MATCH($A303,FPL_Results_Extract[[Player]:[Player]],0)),INDEX(Team_Key[[Abbreviation]:[Abbreviation]],MATCH(LEFT(INDEX(FPL_Fixtures_Extract[],MATCH($A303,FPL_Fixtures_Extract[[Player]:[Player]],0),MATCH(FPL_Combined[[#Headers],[Gameweek 22]],FPL_Fixtures_Extract[#Headers],0)),LEN(INDEX(FPL_Fixtures_Extract[],MATCH($A303,FPL_Fixtures_Extract[[Player]:[Player]],0),MATCH(FPL_Combined[[#Headers],[Gameweek 22]],FPL_Fixtures_Extract[#Headers],0)))-4),Team_Key[[Full Name]:[Full Name]],0))&amp;RIGHT(INDEX(FPL_Fixtures_Extract[],MATCH($A303,FPL_Fixtures_Extract[[Player]:[Player]],0),MATCH(FPL_Combined[[#Headers],[Gameweek 22]],FPL_Fixtures_Extract[#Headers],0)),3))</f>
        <v>CRY(H) 4-0</v>
      </c>
      <c r="X303" t="str">
        <f ca="1">IF(RIGHT(FPL_Combined[[#Headers],[Gameweek 23]],2)&lt;$B$622,INDEX(FPL_Results_Extract[Gameweek 23],MATCH($A303,FPL_Results_Extract[[Player]:[Player]],0)),INDEX(Team_Key[[Abbreviation]:[Abbreviation]],MATCH(LEFT(INDEX(FPL_Fixtures_Extract[],MATCH($A303,FPL_Fixtures_Extract[[Player]:[Player]],0),MATCH(FPL_Combined[[#Headers],[Gameweek 23]],FPL_Fixtures_Extract[#Headers],0)),LEN(INDEX(FPL_Fixtures_Extract[],MATCH($A303,FPL_Fixtures_Extract[[Player]:[Player]],0),MATCH(FPL_Combined[[#Headers],[Gameweek 23]],FPL_Fixtures_Extract[#Headers],0)))-4),Team_Key[[Full Name]:[Full Name]],0))&amp;RIGHT(INDEX(FPL_Fixtures_Extract[],MATCH($A303,FPL_Fixtures_Extract[[Player]:[Player]],0),MATCH(FPL_Combined[[#Headers],[Gameweek 23]],FPL_Fixtures_Extract[#Headers],0)),3))</f>
        <v>WHU(A) 2-2</v>
      </c>
      <c r="Y303" t="str">
        <f ca="1">IF(RIGHT(FPL_Combined[[#Headers],[Gameweek 24]],2)&lt;$B$622,INDEX(FPL_Results_Extract[Team],MATCH($A303,FPL_Results_Extract[[Player]:[Player]],0)),INDEX(Team_Key[[Abbreviation]:[Abbreviation]],MATCH(LEFT(INDEX(FPL_Fixtures_Extract[],MATCH($A303,FPL_Fixtures_Extract[[Player]:[Player]],0),MATCH(FPL_Combined[[#Headers],[Gameweek 24]],FPL_Fixtures_Extract[#Headers],0)),LEN(INDEX(FPL_Fixtures_Extract[],MATCH($A303,FPL_Fixtures_Extract[[Player]:[Player]],0),MATCH(FPL_Combined[[#Headers],[Gameweek 24]],FPL_Fixtures_Extract[#Headers],0)))-4),Team_Key[[Full Name]:[Full Name]],0))&amp;RIGHT(INDEX(FPL_Fixtures_Extract[],MATCH($A303,FPL_Fixtures_Extract[[Player]:[Player]],0),MATCH(FPL_Combined[[#Headers],[Gameweek 24]],FPL_Fixtures_Extract[#Headers],0)),3))</f>
        <v>MCI</v>
      </c>
      <c r="Z303" t="str">
        <f ca="1">IF(RIGHT(FPL_Combined[[#Headers],[Gameweek 25]],2)&lt;$B$622,INDEX(FPL_Results_Extract[Player],MATCH($A303,FPL_Results_Extract[[Player]:[Player]],0)),INDEX(Team_Key[[Abbreviation]:[Abbreviation]],MATCH(LEFT(INDEX(FPL_Fixtures_Extract[],MATCH($A303,FPL_Fixtures_Extract[[Player]:[Player]],0),MATCH(FPL_Combined[[#Headers],[Gameweek 25]],FPL_Fixtures_Extract[#Headers],0)),LEN(INDEX(FPL_Fixtures_Extract[],MATCH($A303,FPL_Fixtures_Extract[[Player]:[Player]],0),MATCH(FPL_Combined[[#Headers],[Gameweek 25]],FPL_Fixtures_Extract[#Headers],0)))-4),Team_Key[[Full Name]:[Full Name]],0))&amp;RIGHT(INDEX(FPL_Fixtures_Extract[],MATCH($A303,FPL_Fixtures_Extract[[Player]:[Player]],0),MATCH(FPL_Combined[[#Headers],[Gameweek 25]],FPL_Fixtures_Extract[#Headers],0)),3))</f>
        <v>Jovetic</v>
      </c>
      <c r="AA303" t="str">
        <f ca="1">IF(RIGHT(FPL_Combined[[#Headers],[Gameweek 26]],2)&lt;$B$622,INDEX(FPL_Results_Extract[Gameweek 01],MATCH($A303,FPL_Results_Extract[[Player]:[Player]],0)),INDEX(Team_Key[[Abbreviation]:[Abbreviation]],MATCH(LEFT(INDEX(FPL_Fixtures_Extract[],MATCH($A303,FPL_Fixtures_Extract[[Player]:[Player]],0),MATCH(FPL_Combined[[#Headers],[Gameweek 26]],FPL_Fixtures_Extract[#Headers],0)),LEN(INDEX(FPL_Fixtures_Extract[],MATCH($A303,FPL_Fixtures_Extract[[Player]:[Player]],0),MATCH(FPL_Combined[[#Headers],[Gameweek 26]],FPL_Fixtures_Extract[#Headers],0)))-4),Team_Key[[Full Name]:[Full Name]],0))&amp;RIGHT(INDEX(FPL_Fixtures_Extract[],MATCH($A303,FPL_Fixtures_Extract[[Player]:[Player]],0),MATCH(FPL_Combined[[#Headers],[Gameweek 26]],FPL_Fixtures_Extract[#Headers],0)),3))</f>
        <v>WBA(A) 3-0</v>
      </c>
      <c r="AB303" t="str">
        <f ca="1">IF(RIGHT(FPL_Combined[[#Headers],[Gameweek 27]],2)&lt;$B$622,INDEX(FPL_Results_Extract[Gameweek 02],MATCH($A303,FPL_Results_Extract[[Player]:[Player]],0)),INDEX(Team_Key[[Abbreviation]:[Abbreviation]],MATCH(LEFT(INDEX(FPL_Fixtures_Extract[],MATCH($A303,FPL_Fixtures_Extract[[Player]:[Player]],0),MATCH(FPL_Combined[[#Headers],[Gameweek 27]],FPL_Fixtures_Extract[#Headers],0)),LEN(INDEX(FPL_Fixtures_Extract[],MATCH($A303,FPL_Fixtures_Extract[[Player]:[Player]],0),MATCH(FPL_Combined[[#Headers],[Gameweek 27]],FPL_Fixtures_Extract[#Headers],0)))-4),Team_Key[[Full Name]:[Full Name]],0))&amp;RIGHT(INDEX(FPL_Fixtures_Extract[],MATCH($A303,FPL_Fixtures_Extract[[Player]:[Player]],0),MATCH(FPL_Combined[[#Headers],[Gameweek 27]],FPL_Fixtures_Extract[#Headers],0)),3))</f>
        <v>CHE(H) 3-0</v>
      </c>
      <c r="AC303" t="str">
        <f ca="1">IF(RIGHT(FPL_Combined[[#Headers],[Gameweek 28]],2)&lt;$B$622,INDEX(FPL_Results_Extract[Gameweek 03],MATCH($A303,FPL_Results_Extract[[Player]:[Player]],0)),INDEX(Team_Key[[Abbreviation]:[Abbreviation]],MATCH(LEFT(INDEX(FPL_Fixtures_Extract[],MATCH($A303,FPL_Fixtures_Extract[[Player]:[Player]],0),MATCH(FPL_Combined[[#Headers],[Gameweek 28]],FPL_Fixtures_Extract[#Headers],0)),LEN(INDEX(FPL_Fixtures_Extract[],MATCH($A303,FPL_Fixtures_Extract[[Player]:[Player]],0),MATCH(FPL_Combined[[#Headers],[Gameweek 28]],FPL_Fixtures_Extract[#Headers],0)))-4),Team_Key[[Full Name]:[Full Name]],0))&amp;RIGHT(INDEX(FPL_Fixtures_Extract[],MATCH($A303,FPL_Fixtures_Extract[[Player]:[Player]],0),MATCH(FPL_Combined[[#Headers],[Gameweek 28]],FPL_Fixtures_Extract[#Headers],0)),3))</f>
        <v>EVE(A) 2-0</v>
      </c>
      <c r="AD303" t="str">
        <f ca="1">IF(RIGHT(FPL_Combined[[#Headers],[Gameweek 29]],2)&lt;$B$622,INDEX(FPL_Results_Extract[Gameweek 04],MATCH($A303,FPL_Results_Extract[[Player]:[Player]],0)),INDEX(Team_Key[[Abbreviation]:[Abbreviation]],MATCH(LEFT(INDEX(FPL_Fixtures_Extract[],MATCH($A303,FPL_Fixtures_Extract[[Player]:[Player]],0),MATCH(FPL_Combined[[#Headers],[Gameweek 29]],FPL_Fixtures_Extract[#Headers],0)),LEN(INDEX(FPL_Fixtures_Extract[],MATCH($A303,FPL_Fixtures_Extract[[Player]:[Player]],0),MATCH(FPL_Combined[[#Headers],[Gameweek 29]],FPL_Fixtures_Extract[#Headers],0)))-4),Team_Key[[Full Name]:[Full Name]],0))&amp;RIGHT(INDEX(FPL_Fixtures_Extract[],MATCH($A303,FPL_Fixtures_Extract[[Player]:[Player]],0),MATCH(FPL_Combined[[#Headers],[Gameweek 29]],FPL_Fixtures_Extract[#Headers],0)),3))</f>
        <v>AVL(H)</v>
      </c>
      <c r="AE303" t="str">
        <f ca="1">IF(RIGHT(FPL_Combined[[#Headers],[Gameweek 30]],2)&lt;$B$622,INDEX(FPL_Results_Extract[Gameweek 05],MATCH($A303,FPL_Results_Extract[[Player]:[Player]],0)),INDEX(Team_Key[[Abbreviation]:[Abbreviation]],MATCH(LEFT(INDEX(FPL_Fixtures_Extract[],MATCH($A303,FPL_Fixtures_Extract[[Player]:[Player]],0),MATCH(FPL_Combined[[#Headers],[Gameweek 30]],FPL_Fixtures_Extract[#Headers],0)),LEN(INDEX(FPL_Fixtures_Extract[],MATCH($A303,FPL_Fixtures_Extract[[Player]:[Player]],0),MATCH(FPL_Combined[[#Headers],[Gameweek 30]],FPL_Fixtures_Extract[#Headers],0)))-4),Team_Key[[Full Name]:[Full Name]],0))&amp;RIGHT(INDEX(FPL_Fixtures_Extract[],MATCH($A303,FPL_Fixtures_Extract[[Player]:[Player]],0),MATCH(FPL_Combined[[#Headers],[Gameweek 30]],FPL_Fixtures_Extract[#Headers],0)),3))</f>
        <v>NOR(A)</v>
      </c>
      <c r="AF303" t="str">
        <f ca="1">IF(RIGHT(FPL_Combined[[#Headers],[Gameweek 31]],2)&lt;$B$622,INDEX(FPL_Results_Extract[Gameweek 06],MATCH($A303,FPL_Results_Extract[[Player]:[Player]],0)),INDEX(Team_Key[[Abbreviation]:[Abbreviation]],MATCH(LEFT(INDEX(FPL_Fixtures_Extract[],MATCH($A303,FPL_Fixtures_Extract[[Player]:[Player]],0),MATCH(FPL_Combined[[#Headers],[Gameweek 31]],FPL_Fixtures_Extract[#Headers],0)),LEN(INDEX(FPL_Fixtures_Extract[],MATCH($A303,FPL_Fixtures_Extract[[Player]:[Player]],0),MATCH(FPL_Combined[[#Headers],[Gameweek 31]],FPL_Fixtures_Extract[#Headers],0)))-4),Team_Key[[Full Name]:[Full Name]],0))&amp;RIGHT(INDEX(FPL_Fixtures_Extract[],MATCH($A303,FPL_Fixtures_Extract[[Player]:[Player]],0),MATCH(FPL_Combined[[#Headers],[Gameweek 31]],FPL_Fixtures_Extract[#Headers],0)),3))</f>
        <v>MUN(H)</v>
      </c>
      <c r="AG303" t="str">
        <f ca="1">IF(RIGHT(FPL_Combined[[#Headers],[Gameweek 32]],2)&lt;$B$622,INDEX(FPL_Results_Extract[Gameweek 07],MATCH($A303,FPL_Results_Extract[[Player]:[Player]],0)),INDEX(Team_Key[[Abbreviation]:[Abbreviation]],MATCH(LEFT(INDEX(FPL_Fixtures_Extract[],MATCH($A303,FPL_Fixtures_Extract[[Player]:[Player]],0),MATCH(FPL_Combined[[#Headers],[Gameweek 32]],FPL_Fixtures_Extract[#Headers],0)),LEN(INDEX(FPL_Fixtures_Extract[],MATCH($A303,FPL_Fixtures_Extract[[Player]:[Player]],0),MATCH(FPL_Combined[[#Headers],[Gameweek 32]],FPL_Fixtures_Extract[#Headers],0)))-4),Team_Key[[Full Name]:[Full Name]],0))&amp;RIGHT(INDEX(FPL_Fixtures_Extract[],MATCH($A303,FPL_Fixtures_Extract[[Player]:[Player]],0),MATCH(FPL_Combined[[#Headers],[Gameweek 32]],FPL_Fixtures_Extract[#Headers],0)),3))</f>
        <v>BOU(A)</v>
      </c>
      <c r="AH303" t="str">
        <f ca="1">IF(RIGHT(FPL_Combined[[#Headers],[Gameweek 33]],2)&lt;$B$622,INDEX(FPL_Results_Extract[Gameweek 08],MATCH($A303,FPL_Results_Extract[[Player]:[Player]],0)),INDEX(Team_Key[[Abbreviation]:[Abbreviation]],MATCH(LEFT(INDEX(FPL_Fixtures_Extract[],MATCH($A303,FPL_Fixtures_Extract[[Player]:[Player]],0),MATCH(FPL_Combined[[#Headers],[Gameweek 33]],FPL_Fixtures_Extract[#Headers],0)),LEN(INDEX(FPL_Fixtures_Extract[],MATCH($A303,FPL_Fixtures_Extract[[Player]:[Player]],0),MATCH(FPL_Combined[[#Headers],[Gameweek 33]],FPL_Fixtures_Extract[#Headers],0)))-4),Team_Key[[Full Name]:[Full Name]],0))&amp;RIGHT(INDEX(FPL_Fixtures_Extract[],MATCH($A303,FPL_Fixtures_Extract[[Player]:[Player]],0),MATCH(FPL_Combined[[#Headers],[Gameweek 33]],FPL_Fixtures_Extract[#Headers],0)),3))</f>
        <v>WBA(H)</v>
      </c>
      <c r="AI303" t="str">
        <f ca="1">IF(RIGHT(FPL_Combined[[#Headers],[Gameweek 34]],2)&lt;$B$622,INDEX(FPL_Results_Extract[Gameweek 09],MATCH($A303,FPL_Results_Extract[[Player]:[Player]],0)),INDEX(Team_Key[[Abbreviation]:[Abbreviation]],MATCH(LEFT(INDEX(FPL_Fixtures_Extract[],MATCH($A303,FPL_Fixtures_Extract[[Player]:[Player]],0),MATCH(FPL_Combined[[#Headers],[Gameweek 34]],FPL_Fixtures_Extract[#Headers],0)),LEN(INDEX(FPL_Fixtures_Extract[],MATCH($A303,FPL_Fixtures_Extract[[Player]:[Player]],0),MATCH(FPL_Combined[[#Headers],[Gameweek 34]],FPL_Fixtures_Extract[#Headers],0)))-4),Team_Key[[Full Name]:[Full Name]],0))&amp;RIGHT(INDEX(FPL_Fixtures_Extract[],MATCH($A303,FPL_Fixtures_Extract[[Player]:[Player]],0),MATCH(FPL_Combined[[#Headers],[Gameweek 34]],FPL_Fixtures_Extract[#Headers],0)),3))</f>
        <v>CHE(A)</v>
      </c>
      <c r="AJ303" t="str">
        <f ca="1">IF(RIGHT(FPL_Combined[[#Headers],[Gameweek 35]],2)&lt;$B$622,INDEX(FPL_Results_Extract[Gameweek 10],MATCH($A303,FPL_Results_Extract[[Player]:[Player]],0)),INDEX(Team_Key[[Abbreviation]:[Abbreviation]],MATCH(LEFT(INDEX(FPL_Fixtures_Extract[],MATCH($A303,FPL_Fixtures_Extract[[Player]:[Player]],0),MATCH(FPL_Combined[[#Headers],[Gameweek 35]],FPL_Fixtures_Extract[#Headers],0)),LEN(INDEX(FPL_Fixtures_Extract[],MATCH($A303,FPL_Fixtures_Extract[[Player]:[Player]],0),MATCH(FPL_Combined[[#Headers],[Gameweek 35]],FPL_Fixtures_Extract[#Headers],0)))-4),Team_Key[[Full Name]:[Full Name]],0))&amp;RIGHT(INDEX(FPL_Fixtures_Extract[],MATCH($A303,FPL_Fixtures_Extract[[Player]:[Player]],0),MATCH(FPL_Combined[[#Headers],[Gameweek 35]],FPL_Fixtures_Extract[#Headers],0)),3))</f>
        <v>STK(H)</v>
      </c>
      <c r="AK303" t="str">
        <f ca="1">IF(RIGHT(FPL_Combined[[#Headers],[Gameweek 36]],2)&lt;$B$622,INDEX(FPL_Results_Extract[Gameweek 11],MATCH($A303,FPL_Results_Extract[[Player]:[Player]],0)),INDEX(Team_Key[[Abbreviation]:[Abbreviation]],MATCH(LEFT(INDEX(FPL_Fixtures_Extract[],MATCH($A303,FPL_Fixtures_Extract[[Player]:[Player]],0),MATCH(FPL_Combined[[#Headers],[Gameweek 36]],FPL_Fixtures_Extract[#Headers],0)),LEN(INDEX(FPL_Fixtures_Extract[],MATCH($A303,FPL_Fixtures_Extract[[Player]:[Player]],0),MATCH(FPL_Combined[[#Headers],[Gameweek 36]],FPL_Fixtures_Extract[#Headers],0)))-4),Team_Key[[Full Name]:[Full Name]],0))&amp;RIGHT(INDEX(FPL_Fixtures_Extract[],MATCH($A303,FPL_Fixtures_Extract[[Player]:[Player]],0),MATCH(FPL_Combined[[#Headers],[Gameweek 36]],FPL_Fixtures_Extract[#Headers],0)),3))</f>
        <v>SOU(A)</v>
      </c>
      <c r="AL303" t="str">
        <f ca="1">IF(RIGHT(FPL_Combined[[#Headers],[Gameweek 37]],2)&lt;$B$622,INDEX(FPL_Results_Extract[Gameweek 12],MATCH($A303,FPL_Results_Extract[[Player]:[Player]],0)),INDEX(Team_Key[[Abbreviation]:[Abbreviation]],MATCH(LEFT(INDEX(FPL_Fixtures_Extract[],MATCH($A303,FPL_Fixtures_Extract[[Player]:[Player]],0),MATCH(FPL_Combined[[#Headers],[Gameweek 37]],FPL_Fixtures_Extract[#Headers],0)),LEN(INDEX(FPL_Fixtures_Extract[],MATCH($A303,FPL_Fixtures_Extract[[Player]:[Player]],0),MATCH(FPL_Combined[[#Headers],[Gameweek 37]],FPL_Fixtures_Extract[#Headers],0)))-4),Team_Key[[Full Name]:[Full Name]],0))&amp;RIGHT(INDEX(FPL_Fixtures_Extract[],MATCH($A303,FPL_Fixtures_Extract[[Player]:[Player]],0),MATCH(FPL_Combined[[#Headers],[Gameweek 37]],FPL_Fixtures_Extract[#Headers],0)),3))</f>
        <v>ARS(H)</v>
      </c>
      <c r="AM303" t="str">
        <f ca="1">IF(RIGHT(FPL_Combined[[#Headers],[Gameweek 38]],2)&lt;$B$622,INDEX(FPL_Results_Extract[Gameweek 13],MATCH($A303,FPL_Results_Extract[[Player]:[Player]],0)),INDEX(Team_Key[[Abbreviation]:[Abbreviation]],MATCH(LEFT(INDEX(FPL_Fixtures_Extract[],MATCH($A303,FPL_Fixtures_Extract[[Player]:[Player]],0),MATCH(FPL_Combined[[#Headers],[Gameweek 38]],FPL_Fixtures_Extract[#Headers],0)),LEN(INDEX(FPL_Fixtures_Extract[],MATCH($A303,FPL_Fixtures_Extract[[Player]:[Player]],0),MATCH(FPL_Combined[[#Headers],[Gameweek 38]],FPL_Fixtures_Extract[#Headers],0)))-4),Team_Key[[Full Name]:[Full Name]],0))&amp;RIGHT(INDEX(FPL_Fixtures_Extract[],MATCH($A303,FPL_Fixtures_Extract[[Player]:[Player]],0),MATCH(FPL_Combined[[#Headers],[Gameweek 38]],FPL_Fixtures_Extract[#Headers],0)),3))</f>
        <v>SWA(A)</v>
      </c>
    </row>
    <row r="304" spans="1:39" x14ac:dyDescent="0.45">
      <c r="A304" t="s">
        <v>353</v>
      </c>
      <c r="B304" t="str">
        <f ca="1">IF(RIGHT(FPL_Combined[[#Headers],[Gameweek 01]],2)&lt;$B$622,INDEX(FPL_Results_Extract[Gameweek 01],MATCH($A304,FPL_Results_Extract[[Player]:[Player]],0)),INDEX(Team_Key[[Abbreviation]:[Abbreviation]],MATCH(LEFT(INDEX(FPL_Fixtures_Extract[],MATCH($A304,FPL_Fixtures_Extract[[Player]:[Player]],0),MATCH(FPL_Combined[[#Headers],[Gameweek 01]],FPL_Fixtures_Extract[#Headers],0)),LEN(INDEX(FPL_Fixtures_Extract[],MATCH($A304,FPL_Fixtures_Extract[[Player]:[Player]],0),MATCH(FPL_Combined[[#Headers],[Gameweek 01]],FPL_Fixtures_Extract[#Headers],0)))-4),Team_Key[[Full Name]:[Full Name]],0))&amp;RIGHT(INDEX(FPL_Fixtures_Extract[],MATCH($A304,FPL_Fixtures_Extract[[Player]:[Player]],0),MATCH(FPL_Combined[[#Headers],[Gameweek 01]],FPL_Fixtures_Extract[#Headers],0)),3))</f>
        <v>NEW(A) 2-2</v>
      </c>
      <c r="C304" t="str">
        <f ca="1">IF(RIGHT(FPL_Combined[[#Headers],[Gameweek 02]],2)&lt;$B$622,INDEX(FPL_Results_Extract[Gameweek 02],MATCH($A304,FPL_Results_Extract[[Player]:[Player]],0)),INDEX(Team_Key[[Abbreviation]:[Abbreviation]],MATCH(LEFT(INDEX(FPL_Fixtures_Extract[],MATCH($A304,FPL_Fixtures_Extract[[Player]:[Player]],0),MATCH(FPL_Combined[[#Headers],[Gameweek 02]],FPL_Fixtures_Extract[#Headers],0)),LEN(INDEX(FPL_Fixtures_Extract[],MATCH($A304,FPL_Fixtures_Extract[[Player]:[Player]],0),MATCH(FPL_Combined[[#Headers],[Gameweek 02]],FPL_Fixtures_Extract[#Headers],0)))-4),Team_Key[[Full Name]:[Full Name]],0))&amp;RIGHT(INDEX(FPL_Fixtures_Extract[],MATCH($A304,FPL_Fixtures_Extract[[Player]:[Player]],0),MATCH(FPL_Combined[[#Headers],[Gameweek 02]],FPL_Fixtures_Extract[#Headers],0)),3))</f>
        <v>EVE(H) 0-3</v>
      </c>
      <c r="D304" t="str">
        <f ca="1">IF(RIGHT(FPL_Combined[[#Headers],[Gameweek 03]],2)&lt;$B$622,INDEX(FPL_Results_Extract[Gameweek 03],MATCH($A304,FPL_Results_Extract[[Player]:[Player]],0)),INDEX(Team_Key[[Abbreviation]:[Abbreviation]],MATCH(LEFT(INDEX(FPL_Fixtures_Extract[],MATCH($A304,FPL_Fixtures_Extract[[Player]:[Player]],0),MATCH(FPL_Combined[[#Headers],[Gameweek 03]],FPL_Fixtures_Extract[#Headers],0)),LEN(INDEX(FPL_Fixtures_Extract[],MATCH($A304,FPL_Fixtures_Extract[[Player]:[Player]],0),MATCH(FPL_Combined[[#Headers],[Gameweek 03]],FPL_Fixtures_Extract[#Headers],0)))-4),Team_Key[[Full Name]:[Full Name]],0))&amp;RIGHT(INDEX(FPL_Fixtures_Extract[],MATCH($A304,FPL_Fixtures_Extract[[Player]:[Player]],0),MATCH(FPL_Combined[[#Headers],[Gameweek 03]],FPL_Fixtures_Extract[#Headers],0)),3))</f>
        <v>WAT(A) 0-0</v>
      </c>
      <c r="E304" t="str">
        <f ca="1">IF(RIGHT(FPL_Combined[[#Headers],[Gameweek 04]],2)&lt;$B$622,INDEX(FPL_Results_Extract[Gameweek 04],MATCH($A304,FPL_Results_Extract[[Player]:[Player]],0)),INDEX(Team_Key[[Abbreviation]:[Abbreviation]],MATCH(LEFT(INDEX(FPL_Fixtures_Extract[],MATCH($A304,FPL_Fixtures_Extract[[Player]:[Player]],0),MATCH(FPL_Combined[[#Headers],[Gameweek 04]],FPL_Fixtures_Extract[#Headers],0)),LEN(INDEX(FPL_Fixtures_Extract[],MATCH($A304,FPL_Fixtures_Extract[[Player]:[Player]],0),MATCH(FPL_Combined[[#Headers],[Gameweek 04]],FPL_Fixtures_Extract[#Headers],0)))-4),Team_Key[[Full Name]:[Full Name]],0))&amp;RIGHT(INDEX(FPL_Fixtures_Extract[],MATCH($A304,FPL_Fixtures_Extract[[Player]:[Player]],0),MATCH(FPL_Combined[[#Headers],[Gameweek 04]],FPL_Fixtures_Extract[#Headers],0)),3))</f>
        <v>NOR(H) 3-0</v>
      </c>
      <c r="F304" t="str">
        <f ca="1">IF(RIGHT(FPL_Combined[[#Headers],[Gameweek 05]],2)&lt;$B$622,INDEX(FPL_Results_Extract[Gameweek 05],MATCH($A304,FPL_Results_Extract[[Player]:[Player]],0)),INDEX(Team_Key[[Abbreviation]:[Abbreviation]],MATCH(LEFT(INDEX(FPL_Fixtures_Extract[],MATCH($A304,FPL_Fixtures_Extract[[Player]:[Player]],0),MATCH(FPL_Combined[[#Headers],[Gameweek 05]],FPL_Fixtures_Extract[#Headers],0)),LEN(INDEX(FPL_Fixtures_Extract[],MATCH($A304,FPL_Fixtures_Extract[[Player]:[Player]],0),MATCH(FPL_Combined[[#Headers],[Gameweek 05]],FPL_Fixtures_Extract[#Headers],0)))-4),Team_Key[[Full Name]:[Full Name]],0))&amp;RIGHT(INDEX(FPL_Fixtures_Extract[],MATCH($A304,FPL_Fixtures_Extract[[Player]:[Player]],0),MATCH(FPL_Combined[[#Headers],[Gameweek 05]],FPL_Fixtures_Extract[#Headers],0)),3))</f>
        <v>WBA(A) 0-0</v>
      </c>
      <c r="G304" t="str">
        <f ca="1">IF(RIGHT(FPL_Combined[[#Headers],[Gameweek 06]],2)&lt;$B$622,INDEX(FPL_Results_Extract[Gameweek 06],MATCH($A304,FPL_Results_Extract[[Player]:[Player]],0)),INDEX(Team_Key[[Abbreviation]:[Abbreviation]],MATCH(LEFT(INDEX(FPL_Fixtures_Extract[],MATCH($A304,FPL_Fixtures_Extract[[Player]:[Player]],0),MATCH(FPL_Combined[[#Headers],[Gameweek 06]],FPL_Fixtures_Extract[#Headers],0)),LEN(INDEX(FPL_Fixtures_Extract[],MATCH($A304,FPL_Fixtures_Extract[[Player]:[Player]],0),MATCH(FPL_Combined[[#Headers],[Gameweek 06]],FPL_Fixtures_Extract[#Headers],0)))-4),Team_Key[[Full Name]:[Full Name]],0))&amp;RIGHT(INDEX(FPL_Fixtures_Extract[],MATCH($A304,FPL_Fixtures_Extract[[Player]:[Player]],0),MATCH(FPL_Combined[[#Headers],[Gameweek 06]],FPL_Fixtures_Extract[#Headers],0)),3))</f>
        <v>MUN(H) 2-3</v>
      </c>
      <c r="H304" t="str">
        <f ca="1">IF(RIGHT(FPL_Combined[[#Headers],[Gameweek 07]],2)&lt;$B$622,INDEX(FPL_Results_Extract[Gameweek 07],MATCH($A304,FPL_Results_Extract[[Player]:[Player]],0)),INDEX(Team_Key[[Abbreviation]:[Abbreviation]],MATCH(LEFT(INDEX(FPL_Fixtures_Extract[],MATCH($A304,FPL_Fixtures_Extract[[Player]:[Player]],0),MATCH(FPL_Combined[[#Headers],[Gameweek 07]],FPL_Fixtures_Extract[#Headers],0)),LEN(INDEX(FPL_Fixtures_Extract[],MATCH($A304,FPL_Fixtures_Extract[[Player]:[Player]],0),MATCH(FPL_Combined[[#Headers],[Gameweek 07]],FPL_Fixtures_Extract[#Headers],0)))-4),Team_Key[[Full Name]:[Full Name]],0))&amp;RIGHT(INDEX(FPL_Fixtures_Extract[],MATCH($A304,FPL_Fixtures_Extract[[Player]:[Player]],0),MATCH(FPL_Combined[[#Headers],[Gameweek 07]],FPL_Fixtures_Extract[#Headers],0)),3))</f>
        <v>SWA(H) 3-1</v>
      </c>
      <c r="I304" t="str">
        <f ca="1">IF(RIGHT(FPL_Combined[[#Headers],[Gameweek 08]],2)&lt;$B$622,INDEX(FPL_Results_Extract[Gameweek 08],MATCH($A304,FPL_Results_Extract[[Player]:[Player]],0)),INDEX(Team_Key[[Abbreviation]:[Abbreviation]],MATCH(LEFT(INDEX(FPL_Fixtures_Extract[],MATCH($A304,FPL_Fixtures_Extract[[Player]:[Player]],0),MATCH(FPL_Combined[[#Headers],[Gameweek 08]],FPL_Fixtures_Extract[#Headers],0)),LEN(INDEX(FPL_Fixtures_Extract[],MATCH($A304,FPL_Fixtures_Extract[[Player]:[Player]],0),MATCH(FPL_Combined[[#Headers],[Gameweek 08]],FPL_Fixtures_Extract[#Headers],0)))-4),Team_Key[[Full Name]:[Full Name]],0))&amp;RIGHT(INDEX(FPL_Fixtures_Extract[],MATCH($A304,FPL_Fixtures_Extract[[Player]:[Player]],0),MATCH(FPL_Combined[[#Headers],[Gameweek 08]],FPL_Fixtures_Extract[#Headers],0)),3))</f>
        <v>CHE(A) 3-1</v>
      </c>
      <c r="J304" t="str">
        <f ca="1">IF(RIGHT(FPL_Combined[[#Headers],[Gameweek 09]],2)&lt;$B$622,INDEX(FPL_Results_Extract[Gameweek 09],MATCH($A304,FPL_Results_Extract[[Player]:[Player]],0)),INDEX(Team_Key[[Abbreviation]:[Abbreviation]],MATCH(LEFT(INDEX(FPL_Fixtures_Extract[],MATCH($A304,FPL_Fixtures_Extract[[Player]:[Player]],0),MATCH(FPL_Combined[[#Headers],[Gameweek 09]],FPL_Fixtures_Extract[#Headers],0)),LEN(INDEX(FPL_Fixtures_Extract[],MATCH($A304,FPL_Fixtures_Extract[[Player]:[Player]],0),MATCH(FPL_Combined[[#Headers],[Gameweek 09]],FPL_Fixtures_Extract[#Headers],0)))-4),Team_Key[[Full Name]:[Full Name]],0))&amp;RIGHT(INDEX(FPL_Fixtures_Extract[],MATCH($A304,FPL_Fixtures_Extract[[Player]:[Player]],0),MATCH(FPL_Combined[[#Headers],[Gameweek 09]],FPL_Fixtures_Extract[#Headers],0)),3))</f>
        <v>LEI(H) 2-2</v>
      </c>
      <c r="K304" t="str">
        <f ca="1">IF(RIGHT(FPL_Combined[[#Headers],[Gameweek 10]],2)&lt;$B$622,INDEX(FPL_Results_Extract[Gameweek 10],MATCH($A304,FPL_Results_Extract[[Player]:[Player]],0)),INDEX(Team_Key[[Abbreviation]:[Abbreviation]],MATCH(LEFT(INDEX(FPL_Fixtures_Extract[],MATCH($A304,FPL_Fixtures_Extract[[Player]:[Player]],0),MATCH(FPL_Combined[[#Headers],[Gameweek 10]],FPL_Fixtures_Extract[#Headers],0)),LEN(INDEX(FPL_Fixtures_Extract[],MATCH($A304,FPL_Fixtures_Extract[[Player]:[Player]],0),MATCH(FPL_Combined[[#Headers],[Gameweek 10]],FPL_Fixtures_Extract[#Headers],0)))-4),Team_Key[[Full Name]:[Full Name]],0))&amp;RIGHT(INDEX(FPL_Fixtures_Extract[],MATCH($A304,FPL_Fixtures_Extract[[Player]:[Player]],0),MATCH(FPL_Combined[[#Headers],[Gameweek 10]],FPL_Fixtures_Extract[#Headers],0)),3))</f>
        <v>LIV(A) 1-1</v>
      </c>
      <c r="L304" t="str">
        <f ca="1">IF(RIGHT(FPL_Combined[[#Headers],[Gameweek 11]],2)&lt;$B$622,INDEX(FPL_Results_Extract[Gameweek 11],MATCH($A304,FPL_Results_Extract[[Player]:[Player]],0)),INDEX(Team_Key[[Abbreviation]:[Abbreviation]],MATCH(LEFT(INDEX(FPL_Fixtures_Extract[],MATCH($A304,FPL_Fixtures_Extract[[Player]:[Player]],0),MATCH(FPL_Combined[[#Headers],[Gameweek 11]],FPL_Fixtures_Extract[#Headers],0)),LEN(INDEX(FPL_Fixtures_Extract[],MATCH($A304,FPL_Fixtures_Extract[[Player]:[Player]],0),MATCH(FPL_Combined[[#Headers],[Gameweek 11]],FPL_Fixtures_Extract[#Headers],0)))-4),Team_Key[[Full Name]:[Full Name]],0))&amp;RIGHT(INDEX(FPL_Fixtures_Extract[],MATCH($A304,FPL_Fixtures_Extract[[Player]:[Player]],0),MATCH(FPL_Combined[[#Headers],[Gameweek 11]],FPL_Fixtures_Extract[#Headers],0)),3))</f>
        <v>BOU(H) 2-0</v>
      </c>
      <c r="M304" t="str">
        <f ca="1">IF(RIGHT(FPL_Combined[[#Headers],[Gameweek 12]],2)&lt;$B$622,INDEX(FPL_Results_Extract[Gameweek 12],MATCH($A304,FPL_Results_Extract[[Player]:[Player]],0)),INDEX(Team_Key[[Abbreviation]:[Abbreviation]],MATCH(LEFT(INDEX(FPL_Fixtures_Extract[],MATCH($A304,FPL_Fixtures_Extract[[Player]:[Player]],0),MATCH(FPL_Combined[[#Headers],[Gameweek 12]],FPL_Fixtures_Extract[#Headers],0)),LEN(INDEX(FPL_Fixtures_Extract[],MATCH($A304,FPL_Fixtures_Extract[[Player]:[Player]],0),MATCH(FPL_Combined[[#Headers],[Gameweek 12]],FPL_Fixtures_Extract[#Headers],0)))-4),Team_Key[[Full Name]:[Full Name]],0))&amp;RIGHT(INDEX(FPL_Fixtures_Extract[],MATCH($A304,FPL_Fixtures_Extract[[Player]:[Player]],0),MATCH(FPL_Combined[[#Headers],[Gameweek 12]],FPL_Fixtures_Extract[#Headers],0)),3))</f>
        <v>SUN(A) 1-0</v>
      </c>
      <c r="N304" t="str">
        <f ca="1">IF(RIGHT(FPL_Combined[[#Headers],[Gameweek 13]],2)&lt;$B$622,INDEX(FPL_Results_Extract[Gameweek 13],MATCH($A304,FPL_Results_Extract[[Player]:[Player]],0)),INDEX(Team_Key[[Abbreviation]:[Abbreviation]],MATCH(LEFT(INDEX(FPL_Fixtures_Extract[],MATCH($A304,FPL_Fixtures_Extract[[Player]:[Player]],0),MATCH(FPL_Combined[[#Headers],[Gameweek 13]],FPL_Fixtures_Extract[#Headers],0)),LEN(INDEX(FPL_Fixtures_Extract[],MATCH($A304,FPL_Fixtures_Extract[[Player]:[Player]],0),MATCH(FPL_Combined[[#Headers],[Gameweek 13]],FPL_Fixtures_Extract[#Headers],0)))-4),Team_Key[[Full Name]:[Full Name]],0))&amp;RIGHT(INDEX(FPL_Fixtures_Extract[],MATCH($A304,FPL_Fixtures_Extract[[Player]:[Player]],0),MATCH(FPL_Combined[[#Headers],[Gameweek 13]],FPL_Fixtures_Extract[#Headers],0)),3))</f>
        <v>STK(H) 0-1</v>
      </c>
      <c r="O304" t="str">
        <f ca="1">IF(RIGHT(FPL_Combined[[#Headers],[Gameweek 14]],2)&lt;$B$622,INDEX(FPL_Results_Extract[Gameweek 14],MATCH($A304,FPL_Results_Extract[[Player]:[Player]],0)),INDEX(Team_Key[[Abbreviation]:[Abbreviation]],MATCH(LEFT(INDEX(FPL_Fixtures_Extract[],MATCH($A304,FPL_Fixtures_Extract[[Player]:[Player]],0),MATCH(FPL_Combined[[#Headers],[Gameweek 14]],FPL_Fixtures_Extract[#Headers],0)),LEN(INDEX(FPL_Fixtures_Extract[],MATCH($A304,FPL_Fixtures_Extract[[Player]:[Player]],0),MATCH(FPL_Combined[[#Headers],[Gameweek 14]],FPL_Fixtures_Extract[#Headers],0)))-4),Team_Key[[Full Name]:[Full Name]],0))&amp;RIGHT(INDEX(FPL_Fixtures_Extract[],MATCH($A304,FPL_Fixtures_Extract[[Player]:[Player]],0),MATCH(FPL_Combined[[#Headers],[Gameweek 14]],FPL_Fixtures_Extract[#Headers],0)),3))</f>
        <v>MCI(A) 1-3</v>
      </c>
      <c r="P304" t="str">
        <f ca="1">IF(RIGHT(FPL_Combined[[#Headers],[Gameweek 15]],2)&lt;$B$622,INDEX(FPL_Results_Extract[Gameweek 15],MATCH($A304,FPL_Results_Extract[[Player]:[Player]],0)),INDEX(Team_Key[[Abbreviation]:[Abbreviation]],MATCH(LEFT(INDEX(FPL_Fixtures_Extract[],MATCH($A304,FPL_Fixtures_Extract[[Player]:[Player]],0),MATCH(FPL_Combined[[#Headers],[Gameweek 15]],FPL_Fixtures_Extract[#Headers],0)),LEN(INDEX(FPL_Fixtures_Extract[],MATCH($A304,FPL_Fixtures_Extract[[Player]:[Player]],0),MATCH(FPL_Combined[[#Headers],[Gameweek 15]],FPL_Fixtures_Extract[#Headers],0)))-4),Team_Key[[Full Name]:[Full Name]],0))&amp;RIGHT(INDEX(FPL_Fixtures_Extract[],MATCH($A304,FPL_Fixtures_Extract[[Player]:[Player]],0),MATCH(FPL_Combined[[#Headers],[Gameweek 15]],FPL_Fixtures_Extract[#Headers],0)),3))</f>
        <v>AVL(H) 1-1</v>
      </c>
      <c r="Q304" t="str">
        <f ca="1">IF(RIGHT(FPL_Combined[[#Headers],[Gameweek 16]],2)&lt;$B$622,INDEX(FPL_Results_Extract[Gameweek 16],MATCH($A304,FPL_Results_Extract[[Player]:[Player]],0)),INDEX(Team_Key[[Abbreviation]:[Abbreviation]],MATCH(LEFT(INDEX(FPL_Fixtures_Extract[],MATCH($A304,FPL_Fixtures_Extract[[Player]:[Player]],0),MATCH(FPL_Combined[[#Headers],[Gameweek 16]],FPL_Fixtures_Extract[#Headers],0)),LEN(INDEX(FPL_Fixtures_Extract[],MATCH($A304,FPL_Fixtures_Extract[[Player]:[Player]],0),MATCH(FPL_Combined[[#Headers],[Gameweek 16]],FPL_Fixtures_Extract[#Headers],0)))-4),Team_Key[[Full Name]:[Full Name]],0))&amp;RIGHT(INDEX(FPL_Fixtures_Extract[],MATCH($A304,FPL_Fixtures_Extract[[Player]:[Player]],0),MATCH(FPL_Combined[[#Headers],[Gameweek 16]],FPL_Fixtures_Extract[#Headers],0)),3))</f>
        <v>CRY(A) 0-1</v>
      </c>
      <c r="R304" t="str">
        <f ca="1">IF(RIGHT(FPL_Combined[[#Headers],[Gameweek 17]],2)&lt;$B$622,INDEX(FPL_Results_Extract[Gameweek 17],MATCH($A304,FPL_Results_Extract[[Player]:[Player]],0)),INDEX(Team_Key[[Abbreviation]:[Abbreviation]],MATCH(LEFT(INDEX(FPL_Fixtures_Extract[],MATCH($A304,FPL_Fixtures_Extract[[Player]:[Player]],0),MATCH(FPL_Combined[[#Headers],[Gameweek 17]],FPL_Fixtures_Extract[#Headers],0)),LEN(INDEX(FPL_Fixtures_Extract[],MATCH($A304,FPL_Fixtures_Extract[[Player]:[Player]],0),MATCH(FPL_Combined[[#Headers],[Gameweek 17]],FPL_Fixtures_Extract[#Headers],0)))-4),Team_Key[[Full Name]:[Full Name]],0))&amp;RIGHT(INDEX(FPL_Fixtures_Extract[],MATCH($A304,FPL_Fixtures_Extract[[Player]:[Player]],0),MATCH(FPL_Combined[[#Headers],[Gameweek 17]],FPL_Fixtures_Extract[#Headers],0)),3))</f>
        <v>TOT(H) 0-2</v>
      </c>
      <c r="S304" t="str">
        <f ca="1">IF(RIGHT(FPL_Combined[[#Headers],[Gameweek 18]],2)&lt;$B$622,INDEX(FPL_Results_Extract[Gameweek 18],MATCH($A304,FPL_Results_Extract[[Player]:[Player]],0)),INDEX(Team_Key[[Abbreviation]:[Abbreviation]],MATCH(LEFT(INDEX(FPL_Fixtures_Extract[],MATCH($A304,FPL_Fixtures_Extract[[Player]:[Player]],0),MATCH(FPL_Combined[[#Headers],[Gameweek 18]],FPL_Fixtures_Extract[#Headers],0)),LEN(INDEX(FPL_Fixtures_Extract[],MATCH($A304,FPL_Fixtures_Extract[[Player]:[Player]],0),MATCH(FPL_Combined[[#Headers],[Gameweek 18]],FPL_Fixtures_Extract[#Headers],0)))-4),Team_Key[[Full Name]:[Full Name]],0))&amp;RIGHT(INDEX(FPL_Fixtures_Extract[],MATCH($A304,FPL_Fixtures_Extract[[Player]:[Player]],0),MATCH(FPL_Combined[[#Headers],[Gameweek 18]],FPL_Fixtures_Extract[#Headers],0)),3))</f>
        <v>ARS(H) 4-0</v>
      </c>
      <c r="T304" t="str">
        <f ca="1">IF(RIGHT(FPL_Combined[[#Headers],[Gameweek 19]],2)&lt;$B$622,INDEX(FPL_Results_Extract[Gameweek 19],MATCH($A304,FPL_Results_Extract[[Player]:[Player]],0)),INDEX(Team_Key[[Abbreviation]:[Abbreviation]],MATCH(LEFT(INDEX(FPL_Fixtures_Extract[],MATCH($A304,FPL_Fixtures_Extract[[Player]:[Player]],0),MATCH(FPL_Combined[[#Headers],[Gameweek 19]],FPL_Fixtures_Extract[#Headers],0)),LEN(INDEX(FPL_Fixtures_Extract[],MATCH($A304,FPL_Fixtures_Extract[[Player]:[Player]],0),MATCH(FPL_Combined[[#Headers],[Gameweek 19]],FPL_Fixtures_Extract[#Headers],0)))-4),Team_Key[[Full Name]:[Full Name]],0))&amp;RIGHT(INDEX(FPL_Fixtures_Extract[],MATCH($A304,FPL_Fixtures_Extract[[Player]:[Player]],0),MATCH(FPL_Combined[[#Headers],[Gameweek 19]],FPL_Fixtures_Extract[#Headers],0)),3))</f>
        <v>WHU(A) 1-2</v>
      </c>
      <c r="U304" t="str">
        <f ca="1">IF(RIGHT(FPL_Combined[[#Headers],[Gameweek 20]],2)&lt;$B$622,INDEX(FPL_Results_Extract[Gameweek 20],MATCH($A304,FPL_Results_Extract[[Player]:[Player]],0)),INDEX(Team_Key[[Abbreviation]:[Abbreviation]],MATCH(LEFT(INDEX(FPL_Fixtures_Extract[],MATCH($A304,FPL_Fixtures_Extract[[Player]:[Player]],0),MATCH(FPL_Combined[[#Headers],[Gameweek 20]],FPL_Fixtures_Extract[#Headers],0)),LEN(INDEX(FPL_Fixtures_Extract[],MATCH($A304,FPL_Fixtures_Extract[[Player]:[Player]],0),MATCH(FPL_Combined[[#Headers],[Gameweek 20]],FPL_Fixtures_Extract[#Headers],0)))-4),Team_Key[[Full Name]:[Full Name]],0))&amp;RIGHT(INDEX(FPL_Fixtures_Extract[],MATCH($A304,FPL_Fixtures_Extract[[Player]:[Player]],0),MATCH(FPL_Combined[[#Headers],[Gameweek 20]],FPL_Fixtures_Extract[#Headers],0)),3))</f>
        <v>NOR(A) 0-1</v>
      </c>
      <c r="V304" t="str">
        <f ca="1">IF(RIGHT(FPL_Combined[[#Headers],[Gameweek 21]],2)&lt;$B$622,INDEX(FPL_Results_Extract[Gameweek 21],MATCH($A304,FPL_Results_Extract[[Player]:[Player]],0)),INDEX(Team_Key[[Abbreviation]:[Abbreviation]],MATCH(LEFT(INDEX(FPL_Fixtures_Extract[],MATCH($A304,FPL_Fixtures_Extract[[Player]:[Player]],0),MATCH(FPL_Combined[[#Headers],[Gameweek 21]],FPL_Fixtures_Extract[#Headers],0)),LEN(INDEX(FPL_Fixtures_Extract[],MATCH($A304,FPL_Fixtures_Extract[[Player]:[Player]],0),MATCH(FPL_Combined[[#Headers],[Gameweek 21]],FPL_Fixtures_Extract[#Headers],0)))-4),Team_Key[[Full Name]:[Full Name]],0))&amp;RIGHT(INDEX(FPL_Fixtures_Extract[],MATCH($A304,FPL_Fixtures_Extract[[Player]:[Player]],0),MATCH(FPL_Combined[[#Headers],[Gameweek 21]],FPL_Fixtures_Extract[#Headers],0)),3))</f>
        <v>WAT(H) 2-0</v>
      </c>
      <c r="W304" t="str">
        <f ca="1">IF(RIGHT(FPL_Combined[[#Headers],[Gameweek 22]],2)&lt;$B$622,INDEX(FPL_Results_Extract[Gameweek 22],MATCH($A304,FPL_Results_Extract[[Player]:[Player]],0)),INDEX(Team_Key[[Abbreviation]:[Abbreviation]],MATCH(LEFT(INDEX(FPL_Fixtures_Extract[],MATCH($A304,FPL_Fixtures_Extract[[Player]:[Player]],0),MATCH(FPL_Combined[[#Headers],[Gameweek 22]],FPL_Fixtures_Extract[#Headers],0)),LEN(INDEX(FPL_Fixtures_Extract[],MATCH($A304,FPL_Fixtures_Extract[[Player]:[Player]],0),MATCH(FPL_Combined[[#Headers],[Gameweek 22]],FPL_Fixtures_Extract[#Headers],0)))-4),Team_Key[[Full Name]:[Full Name]],0))&amp;RIGHT(INDEX(FPL_Fixtures_Extract[],MATCH($A304,FPL_Fixtures_Extract[[Player]:[Player]],0),MATCH(FPL_Combined[[#Headers],[Gameweek 22]],FPL_Fixtures_Extract[#Headers],0)),3))</f>
        <v>WBA(H) 3-0</v>
      </c>
      <c r="X304" t="str">
        <f ca="1">IF(RIGHT(FPL_Combined[[#Headers],[Gameweek 23]],2)&lt;$B$622,INDEX(FPL_Results_Extract[Gameweek 23],MATCH($A304,FPL_Results_Extract[[Player]:[Player]],0)),INDEX(Team_Key[[Abbreviation]:[Abbreviation]],MATCH(LEFT(INDEX(FPL_Fixtures_Extract[],MATCH($A304,FPL_Fixtures_Extract[[Player]:[Player]],0),MATCH(FPL_Combined[[#Headers],[Gameweek 23]],FPL_Fixtures_Extract[#Headers],0)),LEN(INDEX(FPL_Fixtures_Extract[],MATCH($A304,FPL_Fixtures_Extract[[Player]:[Player]],0),MATCH(FPL_Combined[[#Headers],[Gameweek 23]],FPL_Fixtures_Extract[#Headers],0)))-4),Team_Key[[Full Name]:[Full Name]],0))&amp;RIGHT(INDEX(FPL_Fixtures_Extract[],MATCH($A304,FPL_Fixtures_Extract[[Player]:[Player]],0),MATCH(FPL_Combined[[#Headers],[Gameweek 23]],FPL_Fixtures_Extract[#Headers],0)),3))</f>
        <v>MUN(A) 1-0</v>
      </c>
      <c r="Y304" t="str">
        <f ca="1">IF(RIGHT(FPL_Combined[[#Headers],[Gameweek 24]],2)&lt;$B$622,INDEX(FPL_Results_Extract[Team],MATCH($A304,FPL_Results_Extract[[Player]:[Player]],0)),INDEX(Team_Key[[Abbreviation]:[Abbreviation]],MATCH(LEFT(INDEX(FPL_Fixtures_Extract[],MATCH($A304,FPL_Fixtures_Extract[[Player]:[Player]],0),MATCH(FPL_Combined[[#Headers],[Gameweek 24]],FPL_Fixtures_Extract[#Headers],0)),LEN(INDEX(FPL_Fixtures_Extract[],MATCH($A304,FPL_Fixtures_Extract[[Player]:[Player]],0),MATCH(FPL_Combined[[#Headers],[Gameweek 24]],FPL_Fixtures_Extract[#Headers],0)))-4),Team_Key[[Full Name]:[Full Name]],0))&amp;RIGHT(INDEX(FPL_Fixtures_Extract[],MATCH($A304,FPL_Fixtures_Extract[[Player]:[Player]],0),MATCH(FPL_Combined[[#Headers],[Gameweek 24]],FPL_Fixtures_Extract[#Headers],0)),3))</f>
        <v>SOU</v>
      </c>
      <c r="Z304" t="str">
        <f ca="1">IF(RIGHT(FPL_Combined[[#Headers],[Gameweek 25]],2)&lt;$B$622,INDEX(FPL_Results_Extract[Player],MATCH($A304,FPL_Results_Extract[[Player]:[Player]],0)),INDEX(Team_Key[[Abbreviation]:[Abbreviation]],MATCH(LEFT(INDEX(FPL_Fixtures_Extract[],MATCH($A304,FPL_Fixtures_Extract[[Player]:[Player]],0),MATCH(FPL_Combined[[#Headers],[Gameweek 25]],FPL_Fixtures_Extract[#Headers],0)),LEN(INDEX(FPL_Fixtures_Extract[],MATCH($A304,FPL_Fixtures_Extract[[Player]:[Player]],0),MATCH(FPL_Combined[[#Headers],[Gameweek 25]],FPL_Fixtures_Extract[#Headers],0)))-4),Team_Key[[Full Name]:[Full Name]],0))&amp;RIGHT(INDEX(FPL_Fixtures_Extract[],MATCH($A304,FPL_Fixtures_Extract[[Player]:[Player]],0),MATCH(FPL_Combined[[#Headers],[Gameweek 25]],FPL_Fixtures_Extract[#Headers],0)),3))</f>
        <v>Juanmi</v>
      </c>
      <c r="AA304" t="str">
        <f ca="1">IF(RIGHT(FPL_Combined[[#Headers],[Gameweek 26]],2)&lt;$B$622,INDEX(FPL_Results_Extract[Gameweek 01],MATCH($A304,FPL_Results_Extract[[Player]:[Player]],0)),INDEX(Team_Key[[Abbreviation]:[Abbreviation]],MATCH(LEFT(INDEX(FPL_Fixtures_Extract[],MATCH($A304,FPL_Fixtures_Extract[[Player]:[Player]],0),MATCH(FPL_Combined[[#Headers],[Gameweek 26]],FPL_Fixtures_Extract[#Headers],0)),LEN(INDEX(FPL_Fixtures_Extract[],MATCH($A304,FPL_Fixtures_Extract[[Player]:[Player]],0),MATCH(FPL_Combined[[#Headers],[Gameweek 26]],FPL_Fixtures_Extract[#Headers],0)))-4),Team_Key[[Full Name]:[Full Name]],0))&amp;RIGHT(INDEX(FPL_Fixtures_Extract[],MATCH($A304,FPL_Fixtures_Extract[[Player]:[Player]],0),MATCH(FPL_Combined[[#Headers],[Gameweek 26]],FPL_Fixtures_Extract[#Headers],0)),3))</f>
        <v>NEW(A) 2-2</v>
      </c>
      <c r="AB304" t="str">
        <f ca="1">IF(RIGHT(FPL_Combined[[#Headers],[Gameweek 27]],2)&lt;$B$622,INDEX(FPL_Results_Extract[Gameweek 02],MATCH($A304,FPL_Results_Extract[[Player]:[Player]],0)),INDEX(Team_Key[[Abbreviation]:[Abbreviation]],MATCH(LEFT(INDEX(FPL_Fixtures_Extract[],MATCH($A304,FPL_Fixtures_Extract[[Player]:[Player]],0),MATCH(FPL_Combined[[#Headers],[Gameweek 27]],FPL_Fixtures_Extract[#Headers],0)),LEN(INDEX(FPL_Fixtures_Extract[],MATCH($A304,FPL_Fixtures_Extract[[Player]:[Player]],0),MATCH(FPL_Combined[[#Headers],[Gameweek 27]],FPL_Fixtures_Extract[#Headers],0)))-4),Team_Key[[Full Name]:[Full Name]],0))&amp;RIGHT(INDEX(FPL_Fixtures_Extract[],MATCH($A304,FPL_Fixtures_Extract[[Player]:[Player]],0),MATCH(FPL_Combined[[#Headers],[Gameweek 27]],FPL_Fixtures_Extract[#Headers],0)),3))</f>
        <v>EVE(H) 0-3</v>
      </c>
      <c r="AC304" t="str">
        <f ca="1">IF(RIGHT(FPL_Combined[[#Headers],[Gameweek 28]],2)&lt;$B$622,INDEX(FPL_Results_Extract[Gameweek 03],MATCH($A304,FPL_Results_Extract[[Player]:[Player]],0)),INDEX(Team_Key[[Abbreviation]:[Abbreviation]],MATCH(LEFT(INDEX(FPL_Fixtures_Extract[],MATCH($A304,FPL_Fixtures_Extract[[Player]:[Player]],0),MATCH(FPL_Combined[[#Headers],[Gameweek 28]],FPL_Fixtures_Extract[#Headers],0)),LEN(INDEX(FPL_Fixtures_Extract[],MATCH($A304,FPL_Fixtures_Extract[[Player]:[Player]],0),MATCH(FPL_Combined[[#Headers],[Gameweek 28]],FPL_Fixtures_Extract[#Headers],0)))-4),Team_Key[[Full Name]:[Full Name]],0))&amp;RIGHT(INDEX(FPL_Fixtures_Extract[],MATCH($A304,FPL_Fixtures_Extract[[Player]:[Player]],0),MATCH(FPL_Combined[[#Headers],[Gameweek 28]],FPL_Fixtures_Extract[#Headers],0)),3))</f>
        <v>WAT(A) 0-0</v>
      </c>
      <c r="AD304" t="str">
        <f ca="1">IF(RIGHT(FPL_Combined[[#Headers],[Gameweek 29]],2)&lt;$B$622,INDEX(FPL_Results_Extract[Gameweek 04],MATCH($A304,FPL_Results_Extract[[Player]:[Player]],0)),INDEX(Team_Key[[Abbreviation]:[Abbreviation]],MATCH(LEFT(INDEX(FPL_Fixtures_Extract[],MATCH($A304,FPL_Fixtures_Extract[[Player]:[Player]],0),MATCH(FPL_Combined[[#Headers],[Gameweek 29]],FPL_Fixtures_Extract[#Headers],0)),LEN(INDEX(FPL_Fixtures_Extract[],MATCH($A304,FPL_Fixtures_Extract[[Player]:[Player]],0),MATCH(FPL_Combined[[#Headers],[Gameweek 29]],FPL_Fixtures_Extract[#Headers],0)))-4),Team_Key[[Full Name]:[Full Name]],0))&amp;RIGHT(INDEX(FPL_Fixtures_Extract[],MATCH($A304,FPL_Fixtures_Extract[[Player]:[Player]],0),MATCH(FPL_Combined[[#Headers],[Gameweek 29]],FPL_Fixtures_Extract[#Headers],0)),3))</f>
        <v>SUN(H)</v>
      </c>
      <c r="AE304" t="str">
        <f ca="1">IF(RIGHT(FPL_Combined[[#Headers],[Gameweek 30]],2)&lt;$B$622,INDEX(FPL_Results_Extract[Gameweek 05],MATCH($A304,FPL_Results_Extract[[Player]:[Player]],0)),INDEX(Team_Key[[Abbreviation]:[Abbreviation]],MATCH(LEFT(INDEX(FPL_Fixtures_Extract[],MATCH($A304,FPL_Fixtures_Extract[[Player]:[Player]],0),MATCH(FPL_Combined[[#Headers],[Gameweek 30]],FPL_Fixtures_Extract[#Headers],0)),LEN(INDEX(FPL_Fixtures_Extract[],MATCH($A304,FPL_Fixtures_Extract[[Player]:[Player]],0),MATCH(FPL_Combined[[#Headers],[Gameweek 30]],FPL_Fixtures_Extract[#Headers],0)))-4),Team_Key[[Full Name]:[Full Name]],0))&amp;RIGHT(INDEX(FPL_Fixtures_Extract[],MATCH($A304,FPL_Fixtures_Extract[[Player]:[Player]],0),MATCH(FPL_Combined[[#Headers],[Gameweek 30]],FPL_Fixtures_Extract[#Headers],0)),3))</f>
        <v>STK(A)</v>
      </c>
      <c r="AF304" t="str">
        <f ca="1">IF(RIGHT(FPL_Combined[[#Headers],[Gameweek 31]],2)&lt;$B$622,INDEX(FPL_Results_Extract[Gameweek 06],MATCH($A304,FPL_Results_Extract[[Player]:[Player]],0)),INDEX(Team_Key[[Abbreviation]:[Abbreviation]],MATCH(LEFT(INDEX(FPL_Fixtures_Extract[],MATCH($A304,FPL_Fixtures_Extract[[Player]:[Player]],0),MATCH(FPL_Combined[[#Headers],[Gameweek 31]],FPL_Fixtures_Extract[#Headers],0)),LEN(INDEX(FPL_Fixtures_Extract[],MATCH($A304,FPL_Fixtures_Extract[[Player]:[Player]],0),MATCH(FPL_Combined[[#Headers],[Gameweek 31]],FPL_Fixtures_Extract[#Headers],0)))-4),Team_Key[[Full Name]:[Full Name]],0))&amp;RIGHT(INDEX(FPL_Fixtures_Extract[],MATCH($A304,FPL_Fixtures_Extract[[Player]:[Player]],0),MATCH(FPL_Combined[[#Headers],[Gameweek 31]],FPL_Fixtures_Extract[#Headers],0)),3))</f>
        <v>LIV(H)</v>
      </c>
      <c r="AG304" t="str">
        <f ca="1">IF(RIGHT(FPL_Combined[[#Headers],[Gameweek 32]],2)&lt;$B$622,INDEX(FPL_Results_Extract[Gameweek 07],MATCH($A304,FPL_Results_Extract[[Player]:[Player]],0)),INDEX(Team_Key[[Abbreviation]:[Abbreviation]],MATCH(LEFT(INDEX(FPL_Fixtures_Extract[],MATCH($A304,FPL_Fixtures_Extract[[Player]:[Player]],0),MATCH(FPL_Combined[[#Headers],[Gameweek 32]],FPL_Fixtures_Extract[#Headers],0)),LEN(INDEX(FPL_Fixtures_Extract[],MATCH($A304,FPL_Fixtures_Extract[[Player]:[Player]],0),MATCH(FPL_Combined[[#Headers],[Gameweek 32]],FPL_Fixtures_Extract[#Headers],0)))-4),Team_Key[[Full Name]:[Full Name]],0))&amp;RIGHT(INDEX(FPL_Fixtures_Extract[],MATCH($A304,FPL_Fixtures_Extract[[Player]:[Player]],0),MATCH(FPL_Combined[[#Headers],[Gameweek 32]],FPL_Fixtures_Extract[#Headers],0)),3))</f>
        <v>LEI(A)</v>
      </c>
      <c r="AH304" t="str">
        <f ca="1">IF(RIGHT(FPL_Combined[[#Headers],[Gameweek 33]],2)&lt;$B$622,INDEX(FPL_Results_Extract[Gameweek 08],MATCH($A304,FPL_Results_Extract[[Player]:[Player]],0)),INDEX(Team_Key[[Abbreviation]:[Abbreviation]],MATCH(LEFT(INDEX(FPL_Fixtures_Extract[],MATCH($A304,FPL_Fixtures_Extract[[Player]:[Player]],0),MATCH(FPL_Combined[[#Headers],[Gameweek 33]],FPL_Fixtures_Extract[#Headers],0)),LEN(INDEX(FPL_Fixtures_Extract[],MATCH($A304,FPL_Fixtures_Extract[[Player]:[Player]],0),MATCH(FPL_Combined[[#Headers],[Gameweek 33]],FPL_Fixtures_Extract[#Headers],0)))-4),Team_Key[[Full Name]:[Full Name]],0))&amp;RIGHT(INDEX(FPL_Fixtures_Extract[],MATCH($A304,FPL_Fixtures_Extract[[Player]:[Player]],0),MATCH(FPL_Combined[[#Headers],[Gameweek 33]],FPL_Fixtures_Extract[#Headers],0)),3))</f>
        <v>NEW(H)</v>
      </c>
      <c r="AI304" t="str">
        <f ca="1">IF(RIGHT(FPL_Combined[[#Headers],[Gameweek 34]],2)&lt;$B$622,INDEX(FPL_Results_Extract[Gameweek 09],MATCH($A304,FPL_Results_Extract[[Player]:[Player]],0)),INDEX(Team_Key[[Abbreviation]:[Abbreviation]],MATCH(LEFT(INDEX(FPL_Fixtures_Extract[],MATCH($A304,FPL_Fixtures_Extract[[Player]:[Player]],0),MATCH(FPL_Combined[[#Headers],[Gameweek 34]],FPL_Fixtures_Extract[#Headers],0)),LEN(INDEX(FPL_Fixtures_Extract[],MATCH($A304,FPL_Fixtures_Extract[[Player]:[Player]],0),MATCH(FPL_Combined[[#Headers],[Gameweek 34]],FPL_Fixtures_Extract[#Headers],0)))-4),Team_Key[[Full Name]:[Full Name]],0))&amp;RIGHT(INDEX(FPL_Fixtures_Extract[],MATCH($A304,FPL_Fixtures_Extract[[Player]:[Player]],0),MATCH(FPL_Combined[[#Headers],[Gameweek 34]],FPL_Fixtures_Extract[#Headers],0)),3))</f>
        <v>EVE(A)</v>
      </c>
      <c r="AJ304" t="str">
        <f ca="1">IF(RIGHT(FPL_Combined[[#Headers],[Gameweek 35]],2)&lt;$B$622,INDEX(FPL_Results_Extract[Gameweek 10],MATCH($A304,FPL_Results_Extract[[Player]:[Player]],0)),INDEX(Team_Key[[Abbreviation]:[Abbreviation]],MATCH(LEFT(INDEX(FPL_Fixtures_Extract[],MATCH($A304,FPL_Fixtures_Extract[[Player]:[Player]],0),MATCH(FPL_Combined[[#Headers],[Gameweek 35]],FPL_Fixtures_Extract[#Headers],0)),LEN(INDEX(FPL_Fixtures_Extract[],MATCH($A304,FPL_Fixtures_Extract[[Player]:[Player]],0),MATCH(FPL_Combined[[#Headers],[Gameweek 35]],FPL_Fixtures_Extract[#Headers],0)))-4),Team_Key[[Full Name]:[Full Name]],0))&amp;RIGHT(INDEX(FPL_Fixtures_Extract[],MATCH($A304,FPL_Fixtures_Extract[[Player]:[Player]],0),MATCH(FPL_Combined[[#Headers],[Gameweek 35]],FPL_Fixtures_Extract[#Headers],0)),3))</f>
        <v>AVL(A)</v>
      </c>
      <c r="AK304" t="str">
        <f ca="1">IF(RIGHT(FPL_Combined[[#Headers],[Gameweek 36]],2)&lt;$B$622,INDEX(FPL_Results_Extract[Gameweek 11],MATCH($A304,FPL_Results_Extract[[Player]:[Player]],0)),INDEX(Team_Key[[Abbreviation]:[Abbreviation]],MATCH(LEFT(INDEX(FPL_Fixtures_Extract[],MATCH($A304,FPL_Fixtures_Extract[[Player]:[Player]],0),MATCH(FPL_Combined[[#Headers],[Gameweek 36]],FPL_Fixtures_Extract[#Headers],0)),LEN(INDEX(FPL_Fixtures_Extract[],MATCH($A304,FPL_Fixtures_Extract[[Player]:[Player]],0),MATCH(FPL_Combined[[#Headers],[Gameweek 36]],FPL_Fixtures_Extract[#Headers],0)))-4),Team_Key[[Full Name]:[Full Name]],0))&amp;RIGHT(INDEX(FPL_Fixtures_Extract[],MATCH($A304,FPL_Fixtures_Extract[[Player]:[Player]],0),MATCH(FPL_Combined[[#Headers],[Gameweek 36]],FPL_Fixtures_Extract[#Headers],0)),3))</f>
        <v>MCI(H)</v>
      </c>
      <c r="AL304" t="str">
        <f ca="1">IF(RIGHT(FPL_Combined[[#Headers],[Gameweek 37]],2)&lt;$B$622,INDEX(FPL_Results_Extract[Gameweek 12],MATCH($A304,FPL_Results_Extract[[Player]:[Player]],0)),INDEX(Team_Key[[Abbreviation]:[Abbreviation]],MATCH(LEFT(INDEX(FPL_Fixtures_Extract[],MATCH($A304,FPL_Fixtures_Extract[[Player]:[Player]],0),MATCH(FPL_Combined[[#Headers],[Gameweek 37]],FPL_Fixtures_Extract[#Headers],0)),LEN(INDEX(FPL_Fixtures_Extract[],MATCH($A304,FPL_Fixtures_Extract[[Player]:[Player]],0),MATCH(FPL_Combined[[#Headers],[Gameweek 37]],FPL_Fixtures_Extract[#Headers],0)))-4),Team_Key[[Full Name]:[Full Name]],0))&amp;RIGHT(INDEX(FPL_Fixtures_Extract[],MATCH($A304,FPL_Fixtures_Extract[[Player]:[Player]],0),MATCH(FPL_Combined[[#Headers],[Gameweek 37]],FPL_Fixtures_Extract[#Headers],0)),3))</f>
        <v>TOT(A)</v>
      </c>
      <c r="AM304" t="str">
        <f ca="1">IF(RIGHT(FPL_Combined[[#Headers],[Gameweek 38]],2)&lt;$B$622,INDEX(FPL_Results_Extract[Gameweek 13],MATCH($A304,FPL_Results_Extract[[Player]:[Player]],0)),INDEX(Team_Key[[Abbreviation]:[Abbreviation]],MATCH(LEFT(INDEX(FPL_Fixtures_Extract[],MATCH($A304,FPL_Fixtures_Extract[[Player]:[Player]],0),MATCH(FPL_Combined[[#Headers],[Gameweek 38]],FPL_Fixtures_Extract[#Headers],0)),LEN(INDEX(FPL_Fixtures_Extract[],MATCH($A304,FPL_Fixtures_Extract[[Player]:[Player]],0),MATCH(FPL_Combined[[#Headers],[Gameweek 38]],FPL_Fixtures_Extract[#Headers],0)))-4),Team_Key[[Full Name]:[Full Name]],0))&amp;RIGHT(INDEX(FPL_Fixtures_Extract[],MATCH($A304,FPL_Fixtures_Extract[[Player]:[Player]],0),MATCH(FPL_Combined[[#Headers],[Gameweek 38]],FPL_Fixtures_Extract[#Headers],0)),3))</f>
        <v>CRY(H)</v>
      </c>
    </row>
    <row r="305" spans="1:39" x14ac:dyDescent="0.45">
      <c r="A305" t="s">
        <v>159</v>
      </c>
      <c r="B305" t="str">
        <f ca="1">IF(RIGHT(FPL_Combined[[#Headers],[Gameweek 01]],2)&lt;$B$622,INDEX(FPL_Results_Extract[Gameweek 01],MATCH($A305,FPL_Results_Extract[[Player]:[Player]],0)),INDEX(Team_Key[[Abbreviation]:[Abbreviation]],MATCH(LEFT(INDEX(FPL_Fixtures_Extract[],MATCH($A305,FPL_Fixtures_Extract[[Player]:[Player]],0),MATCH(FPL_Combined[[#Headers],[Gameweek 01]],FPL_Fixtures_Extract[#Headers],0)),LEN(INDEX(FPL_Fixtures_Extract[],MATCH($A305,FPL_Fixtures_Extract[[Player]:[Player]],0),MATCH(FPL_Combined[[#Headers],[Gameweek 01]],FPL_Fixtures_Extract[#Headers],0)))-4),Team_Key[[Full Name]:[Full Name]],0))&amp;RIGHT(INDEX(FPL_Fixtures_Extract[],MATCH($A305,FPL_Fixtures_Extract[[Player]:[Player]],0),MATCH(FPL_Combined[[#Headers],[Gameweek 01]],FPL_Fixtures_Extract[#Headers],0)),3))</f>
        <v>EVE(A) 2-2</v>
      </c>
      <c r="C305" t="str">
        <f ca="1">IF(RIGHT(FPL_Combined[[#Headers],[Gameweek 02]],2)&lt;$B$622,INDEX(FPL_Results_Extract[Gameweek 02],MATCH($A305,FPL_Results_Extract[[Player]:[Player]],0)),INDEX(Team_Key[[Abbreviation]:[Abbreviation]],MATCH(LEFT(INDEX(FPL_Fixtures_Extract[],MATCH($A305,FPL_Fixtures_Extract[[Player]:[Player]],0),MATCH(FPL_Combined[[#Headers],[Gameweek 02]],FPL_Fixtures_Extract[#Headers],0)),LEN(INDEX(FPL_Fixtures_Extract[],MATCH($A305,FPL_Fixtures_Extract[[Player]:[Player]],0),MATCH(FPL_Combined[[#Headers],[Gameweek 02]],FPL_Fixtures_Extract[#Headers],0)))-4),Team_Key[[Full Name]:[Full Name]],0))&amp;RIGHT(INDEX(FPL_Fixtures_Extract[],MATCH($A305,FPL_Fixtures_Extract[[Player]:[Player]],0),MATCH(FPL_Combined[[#Headers],[Gameweek 02]],FPL_Fixtures_Extract[#Headers],0)),3))</f>
        <v>WBA(H) 0-0</v>
      </c>
      <c r="D305" t="str">
        <f ca="1">IF(RIGHT(FPL_Combined[[#Headers],[Gameweek 03]],2)&lt;$B$622,INDEX(FPL_Results_Extract[Gameweek 03],MATCH($A305,FPL_Results_Extract[[Player]:[Player]],0)),INDEX(Team_Key[[Abbreviation]:[Abbreviation]],MATCH(LEFT(INDEX(FPL_Fixtures_Extract[],MATCH($A305,FPL_Fixtures_Extract[[Player]:[Player]],0),MATCH(FPL_Combined[[#Headers],[Gameweek 03]],FPL_Fixtures_Extract[#Headers],0)),LEN(INDEX(FPL_Fixtures_Extract[],MATCH($A305,FPL_Fixtures_Extract[[Player]:[Player]],0),MATCH(FPL_Combined[[#Headers],[Gameweek 03]],FPL_Fixtures_Extract[#Headers],0)))-4),Team_Key[[Full Name]:[Full Name]],0))&amp;RIGHT(INDEX(FPL_Fixtures_Extract[],MATCH($A305,FPL_Fixtures_Extract[[Player]:[Player]],0),MATCH(FPL_Combined[[#Headers],[Gameweek 03]],FPL_Fixtures_Extract[#Headers],0)),3))</f>
        <v>SOU(H) 0-0</v>
      </c>
      <c r="E305" t="str">
        <f ca="1">IF(RIGHT(FPL_Combined[[#Headers],[Gameweek 04]],2)&lt;$B$622,INDEX(FPL_Results_Extract[Gameweek 04],MATCH($A305,FPL_Results_Extract[[Player]:[Player]],0)),INDEX(Team_Key[[Abbreviation]:[Abbreviation]],MATCH(LEFT(INDEX(FPL_Fixtures_Extract[],MATCH($A305,FPL_Fixtures_Extract[[Player]:[Player]],0),MATCH(FPL_Combined[[#Headers],[Gameweek 04]],FPL_Fixtures_Extract[#Headers],0)),LEN(INDEX(FPL_Fixtures_Extract[],MATCH($A305,FPL_Fixtures_Extract[[Player]:[Player]],0),MATCH(FPL_Combined[[#Headers],[Gameweek 04]],FPL_Fixtures_Extract[#Headers],0)))-4),Team_Key[[Full Name]:[Full Name]],0))&amp;RIGHT(INDEX(FPL_Fixtures_Extract[],MATCH($A305,FPL_Fixtures_Extract[[Player]:[Player]],0),MATCH(FPL_Combined[[#Headers],[Gameweek 04]],FPL_Fixtures_Extract[#Headers],0)),3))</f>
        <v>MCI(A) 0-2</v>
      </c>
      <c r="F305" t="str">
        <f ca="1">IF(RIGHT(FPL_Combined[[#Headers],[Gameweek 05]],2)&lt;$B$622,INDEX(FPL_Results_Extract[Gameweek 05],MATCH($A305,FPL_Results_Extract[[Player]:[Player]],0)),INDEX(Team_Key[[Abbreviation]:[Abbreviation]],MATCH(LEFT(INDEX(FPL_Fixtures_Extract[],MATCH($A305,FPL_Fixtures_Extract[[Player]:[Player]],0),MATCH(FPL_Combined[[#Headers],[Gameweek 05]],FPL_Fixtures_Extract[#Headers],0)),LEN(INDEX(FPL_Fixtures_Extract[],MATCH($A305,FPL_Fixtures_Extract[[Player]:[Player]],0),MATCH(FPL_Combined[[#Headers],[Gameweek 05]],FPL_Fixtures_Extract[#Headers],0)))-4),Team_Key[[Full Name]:[Full Name]],0))&amp;RIGHT(INDEX(FPL_Fixtures_Extract[],MATCH($A305,FPL_Fixtures_Extract[[Player]:[Player]],0),MATCH(FPL_Combined[[#Headers],[Gameweek 05]],FPL_Fixtures_Extract[#Headers],0)),3))</f>
        <v>SWA(H) 1-0</v>
      </c>
      <c r="G305" t="str">
        <f ca="1">IF(RIGHT(FPL_Combined[[#Headers],[Gameweek 06]],2)&lt;$B$622,INDEX(FPL_Results_Extract[Gameweek 06],MATCH($A305,FPL_Results_Extract[[Player]:[Player]],0)),INDEX(Team_Key[[Abbreviation]:[Abbreviation]],MATCH(LEFT(INDEX(FPL_Fixtures_Extract[],MATCH($A305,FPL_Fixtures_Extract[[Player]:[Player]],0),MATCH(FPL_Combined[[#Headers],[Gameweek 06]],FPL_Fixtures_Extract[#Headers],0)),LEN(INDEX(FPL_Fixtures_Extract[],MATCH($A305,FPL_Fixtures_Extract[[Player]:[Player]],0),MATCH(FPL_Combined[[#Headers],[Gameweek 06]],FPL_Fixtures_Extract[#Headers],0)))-4),Team_Key[[Full Name]:[Full Name]],0))&amp;RIGHT(INDEX(FPL_Fixtures_Extract[],MATCH($A305,FPL_Fixtures_Extract[[Player]:[Player]],0),MATCH(FPL_Combined[[#Headers],[Gameweek 06]],FPL_Fixtures_Extract[#Headers],0)),3))</f>
        <v>NEW(A) 2-1</v>
      </c>
      <c r="H305" t="str">
        <f ca="1">IF(RIGHT(FPL_Combined[[#Headers],[Gameweek 07]],2)&lt;$B$622,INDEX(FPL_Results_Extract[Gameweek 07],MATCH($A305,FPL_Results_Extract[[Player]:[Player]],0)),INDEX(Team_Key[[Abbreviation]:[Abbreviation]],MATCH(LEFT(INDEX(FPL_Fixtures_Extract[],MATCH($A305,FPL_Fixtures_Extract[[Player]:[Player]],0),MATCH(FPL_Combined[[#Headers],[Gameweek 07]],FPL_Fixtures_Extract[#Headers],0)),LEN(INDEX(FPL_Fixtures_Extract[],MATCH($A305,FPL_Fixtures_Extract[[Player]:[Player]],0),MATCH(FPL_Combined[[#Headers],[Gameweek 07]],FPL_Fixtures_Extract[#Headers],0)))-4),Team_Key[[Full Name]:[Full Name]],0))&amp;RIGHT(INDEX(FPL_Fixtures_Extract[],MATCH($A305,FPL_Fixtures_Extract[[Player]:[Player]],0),MATCH(FPL_Combined[[#Headers],[Gameweek 07]],FPL_Fixtures_Extract[#Headers],0)),3))</f>
        <v>CRY(H) 0-1</v>
      </c>
      <c r="I305" t="str">
        <f ca="1">IF(RIGHT(FPL_Combined[[#Headers],[Gameweek 08]],2)&lt;$B$622,INDEX(FPL_Results_Extract[Gameweek 08],MATCH($A305,FPL_Results_Extract[[Player]:[Player]],0)),INDEX(Team_Key[[Abbreviation]:[Abbreviation]],MATCH(LEFT(INDEX(FPL_Fixtures_Extract[],MATCH($A305,FPL_Fixtures_Extract[[Player]:[Player]],0),MATCH(FPL_Combined[[#Headers],[Gameweek 08]],FPL_Fixtures_Extract[#Headers],0)),LEN(INDEX(FPL_Fixtures_Extract[],MATCH($A305,FPL_Fixtures_Extract[[Player]:[Player]],0),MATCH(FPL_Combined[[#Headers],[Gameweek 08]],FPL_Fixtures_Extract[#Headers],0)))-4),Team_Key[[Full Name]:[Full Name]],0))&amp;RIGHT(INDEX(FPL_Fixtures_Extract[],MATCH($A305,FPL_Fixtures_Extract[[Player]:[Player]],0),MATCH(FPL_Combined[[#Headers],[Gameweek 08]],FPL_Fixtures_Extract[#Headers],0)),3))</f>
        <v>BOU(A) 1-1</v>
      </c>
      <c r="J305" t="str">
        <f ca="1">IF(RIGHT(FPL_Combined[[#Headers],[Gameweek 09]],2)&lt;$B$622,INDEX(FPL_Results_Extract[Gameweek 09],MATCH($A305,FPL_Results_Extract[[Player]:[Player]],0)),INDEX(Team_Key[[Abbreviation]:[Abbreviation]],MATCH(LEFT(INDEX(FPL_Fixtures_Extract[],MATCH($A305,FPL_Fixtures_Extract[[Player]:[Player]],0),MATCH(FPL_Combined[[#Headers],[Gameweek 09]],FPL_Fixtures_Extract[#Headers],0)),LEN(INDEX(FPL_Fixtures_Extract[],MATCH($A305,FPL_Fixtures_Extract[[Player]:[Player]],0),MATCH(FPL_Combined[[#Headers],[Gameweek 09]],FPL_Fixtures_Extract[#Headers],0)))-4),Team_Key[[Full Name]:[Full Name]],0))&amp;RIGHT(INDEX(FPL_Fixtures_Extract[],MATCH($A305,FPL_Fixtures_Extract[[Player]:[Player]],0),MATCH(FPL_Combined[[#Headers],[Gameweek 09]],FPL_Fixtures_Extract[#Headers],0)),3))</f>
        <v>ARS(H) 0-3</v>
      </c>
      <c r="K305" t="str">
        <f ca="1">IF(RIGHT(FPL_Combined[[#Headers],[Gameweek 10]],2)&lt;$B$622,INDEX(FPL_Results_Extract[Gameweek 10],MATCH($A305,FPL_Results_Extract[[Player]:[Player]],0)),INDEX(Team_Key[[Abbreviation]:[Abbreviation]],MATCH(LEFT(INDEX(FPL_Fixtures_Extract[],MATCH($A305,FPL_Fixtures_Extract[[Player]:[Player]],0),MATCH(FPL_Combined[[#Headers],[Gameweek 10]],FPL_Fixtures_Extract[#Headers],0)),LEN(INDEX(FPL_Fixtures_Extract[],MATCH($A305,FPL_Fixtures_Extract[[Player]:[Player]],0),MATCH(FPL_Combined[[#Headers],[Gameweek 10]],FPL_Fixtures_Extract[#Headers],0)))-4),Team_Key[[Full Name]:[Full Name]],0))&amp;RIGHT(INDEX(FPL_Fixtures_Extract[],MATCH($A305,FPL_Fixtures_Extract[[Player]:[Player]],0),MATCH(FPL_Combined[[#Headers],[Gameweek 10]],FPL_Fixtures_Extract[#Headers],0)),3))</f>
        <v>STK(A) 2-0</v>
      </c>
      <c r="L305" t="str">
        <f ca="1">IF(RIGHT(FPL_Combined[[#Headers],[Gameweek 11]],2)&lt;$B$622,INDEX(FPL_Results_Extract[Gameweek 11],MATCH($A305,FPL_Results_Extract[[Player]:[Player]],0)),INDEX(Team_Key[[Abbreviation]:[Abbreviation]],MATCH(LEFT(INDEX(FPL_Fixtures_Extract[],MATCH($A305,FPL_Fixtures_Extract[[Player]:[Player]],0),MATCH(FPL_Combined[[#Headers],[Gameweek 11]],FPL_Fixtures_Extract[#Headers],0)),LEN(INDEX(FPL_Fixtures_Extract[],MATCH($A305,FPL_Fixtures_Extract[[Player]:[Player]],0),MATCH(FPL_Combined[[#Headers],[Gameweek 11]],FPL_Fixtures_Extract[#Headers],0)))-4),Team_Key[[Full Name]:[Full Name]],0))&amp;RIGHT(INDEX(FPL_Fixtures_Extract[],MATCH($A305,FPL_Fixtures_Extract[[Player]:[Player]],0),MATCH(FPL_Combined[[#Headers],[Gameweek 11]],FPL_Fixtures_Extract[#Headers],0)),3))</f>
        <v>WHU(H) 2-0</v>
      </c>
      <c r="M305" t="str">
        <f ca="1">IF(RIGHT(FPL_Combined[[#Headers],[Gameweek 12]],2)&lt;$B$622,INDEX(FPL_Results_Extract[Gameweek 12],MATCH($A305,FPL_Results_Extract[[Player]:[Player]],0)),INDEX(Team_Key[[Abbreviation]:[Abbreviation]],MATCH(LEFT(INDEX(FPL_Fixtures_Extract[],MATCH($A305,FPL_Fixtures_Extract[[Player]:[Player]],0),MATCH(FPL_Combined[[#Headers],[Gameweek 12]],FPL_Fixtures_Extract[#Headers],0)),LEN(INDEX(FPL_Fixtures_Extract[],MATCH($A305,FPL_Fixtures_Extract[[Player]:[Player]],0),MATCH(FPL_Combined[[#Headers],[Gameweek 12]],FPL_Fixtures_Extract[#Headers],0)))-4),Team_Key[[Full Name]:[Full Name]],0))&amp;RIGHT(INDEX(FPL_Fixtures_Extract[],MATCH($A305,FPL_Fixtures_Extract[[Player]:[Player]],0),MATCH(FPL_Combined[[#Headers],[Gameweek 12]],FPL_Fixtures_Extract[#Headers],0)),3))</f>
        <v>LEI(A) 1-2</v>
      </c>
      <c r="N305" t="str">
        <f ca="1">IF(RIGHT(FPL_Combined[[#Headers],[Gameweek 13]],2)&lt;$B$622,INDEX(FPL_Results_Extract[Gameweek 13],MATCH($A305,FPL_Results_Extract[[Player]:[Player]],0)),INDEX(Team_Key[[Abbreviation]:[Abbreviation]],MATCH(LEFT(INDEX(FPL_Fixtures_Extract[],MATCH($A305,FPL_Fixtures_Extract[[Player]:[Player]],0),MATCH(FPL_Combined[[#Headers],[Gameweek 13]],FPL_Fixtures_Extract[#Headers],0)),LEN(INDEX(FPL_Fixtures_Extract[],MATCH($A305,FPL_Fixtures_Extract[[Player]:[Player]],0),MATCH(FPL_Combined[[#Headers],[Gameweek 13]],FPL_Fixtures_Extract[#Headers],0)))-4),Team_Key[[Full Name]:[Full Name]],0))&amp;RIGHT(INDEX(FPL_Fixtures_Extract[],MATCH($A305,FPL_Fixtures_Extract[[Player]:[Player]],0),MATCH(FPL_Combined[[#Headers],[Gameweek 13]],FPL_Fixtures_Extract[#Headers],0)),3))</f>
        <v>MUN(H) 1-2</v>
      </c>
      <c r="O305" t="str">
        <f ca="1">IF(RIGHT(FPL_Combined[[#Headers],[Gameweek 14]],2)&lt;$B$622,INDEX(FPL_Results_Extract[Gameweek 14],MATCH($A305,FPL_Results_Extract[[Player]:[Player]],0)),INDEX(Team_Key[[Abbreviation]:[Abbreviation]],MATCH(LEFT(INDEX(FPL_Fixtures_Extract[],MATCH($A305,FPL_Fixtures_Extract[[Player]:[Player]],0),MATCH(FPL_Combined[[#Headers],[Gameweek 14]],FPL_Fixtures_Extract[#Headers],0)),LEN(INDEX(FPL_Fixtures_Extract[],MATCH($A305,FPL_Fixtures_Extract[[Player]:[Player]],0),MATCH(FPL_Combined[[#Headers],[Gameweek 14]],FPL_Fixtures_Extract[#Headers],0)))-4),Team_Key[[Full Name]:[Full Name]],0))&amp;RIGHT(INDEX(FPL_Fixtures_Extract[],MATCH($A305,FPL_Fixtures_Extract[[Player]:[Player]],0),MATCH(FPL_Combined[[#Headers],[Gameweek 14]],FPL_Fixtures_Extract[#Headers],0)),3))</f>
        <v>AVL(A) 3-2</v>
      </c>
      <c r="P305" t="str">
        <f ca="1">IF(RIGHT(FPL_Combined[[#Headers],[Gameweek 15]],2)&lt;$B$622,INDEX(FPL_Results_Extract[Gameweek 15],MATCH($A305,FPL_Results_Extract[[Player]:[Player]],0)),INDEX(Team_Key[[Abbreviation]:[Abbreviation]],MATCH(LEFT(INDEX(FPL_Fixtures_Extract[],MATCH($A305,FPL_Fixtures_Extract[[Player]:[Player]],0),MATCH(FPL_Combined[[#Headers],[Gameweek 15]],FPL_Fixtures_Extract[#Headers],0)),LEN(INDEX(FPL_Fixtures_Extract[],MATCH($A305,FPL_Fixtures_Extract[[Player]:[Player]],0),MATCH(FPL_Combined[[#Headers],[Gameweek 15]],FPL_Fixtures_Extract[#Headers],0)))-4),Team_Key[[Full Name]:[Full Name]],0))&amp;RIGHT(INDEX(FPL_Fixtures_Extract[],MATCH($A305,FPL_Fixtures_Extract[[Player]:[Player]],0),MATCH(FPL_Combined[[#Headers],[Gameweek 15]],FPL_Fixtures_Extract[#Headers],0)),3))</f>
        <v>NOR(H) 2-0</v>
      </c>
      <c r="Q305" t="str">
        <f ca="1">IF(RIGHT(FPL_Combined[[#Headers],[Gameweek 16]],2)&lt;$B$622,INDEX(FPL_Results_Extract[Gameweek 16],MATCH($A305,FPL_Results_Extract[[Player]:[Player]],0)),INDEX(Team_Key[[Abbreviation]:[Abbreviation]],MATCH(LEFT(INDEX(FPL_Fixtures_Extract[],MATCH($A305,FPL_Fixtures_Extract[[Player]:[Player]],0),MATCH(FPL_Combined[[#Headers],[Gameweek 16]],FPL_Fixtures_Extract[#Headers],0)),LEN(INDEX(FPL_Fixtures_Extract[],MATCH($A305,FPL_Fixtures_Extract[[Player]:[Player]],0),MATCH(FPL_Combined[[#Headers],[Gameweek 16]],FPL_Fixtures_Extract[#Headers],0)))-4),Team_Key[[Full Name]:[Full Name]],0))&amp;RIGHT(INDEX(FPL_Fixtures_Extract[],MATCH($A305,FPL_Fixtures_Extract[[Player]:[Player]],0),MATCH(FPL_Combined[[#Headers],[Gameweek 16]],FPL_Fixtures_Extract[#Headers],0)),3))</f>
        <v>SUN(A) 1-0</v>
      </c>
      <c r="R305" t="str">
        <f ca="1">IF(RIGHT(FPL_Combined[[#Headers],[Gameweek 17]],2)&lt;$B$622,INDEX(FPL_Results_Extract[Gameweek 17],MATCH($A305,FPL_Results_Extract[[Player]:[Player]],0)),INDEX(Team_Key[[Abbreviation]:[Abbreviation]],MATCH(LEFT(INDEX(FPL_Fixtures_Extract[],MATCH($A305,FPL_Fixtures_Extract[[Player]:[Player]],0),MATCH(FPL_Combined[[#Headers],[Gameweek 17]],FPL_Fixtures_Extract[#Headers],0)),LEN(INDEX(FPL_Fixtures_Extract[],MATCH($A305,FPL_Fixtures_Extract[[Player]:[Player]],0),MATCH(FPL_Combined[[#Headers],[Gameweek 17]],FPL_Fixtures_Extract[#Headers],0)))-4),Team_Key[[Full Name]:[Full Name]],0))&amp;RIGHT(INDEX(FPL_Fixtures_Extract[],MATCH($A305,FPL_Fixtures_Extract[[Player]:[Player]],0),MATCH(FPL_Combined[[#Headers],[Gameweek 17]],FPL_Fixtures_Extract[#Headers],0)),3))</f>
        <v>LIV(H) 3-0</v>
      </c>
      <c r="S305" t="str">
        <f ca="1">IF(RIGHT(FPL_Combined[[#Headers],[Gameweek 18]],2)&lt;$B$622,INDEX(FPL_Results_Extract[Gameweek 18],MATCH($A305,FPL_Results_Extract[[Player]:[Player]],0)),INDEX(Team_Key[[Abbreviation]:[Abbreviation]],MATCH(LEFT(INDEX(FPL_Fixtures_Extract[],MATCH($A305,FPL_Fixtures_Extract[[Player]:[Player]],0),MATCH(FPL_Combined[[#Headers],[Gameweek 18]],FPL_Fixtures_Extract[#Headers],0)),LEN(INDEX(FPL_Fixtures_Extract[],MATCH($A305,FPL_Fixtures_Extract[[Player]:[Player]],0),MATCH(FPL_Combined[[#Headers],[Gameweek 18]],FPL_Fixtures_Extract[#Headers],0)))-4),Team_Key[[Full Name]:[Full Name]],0))&amp;RIGHT(INDEX(FPL_Fixtures_Extract[],MATCH($A305,FPL_Fixtures_Extract[[Player]:[Player]],0),MATCH(FPL_Combined[[#Headers],[Gameweek 18]],FPL_Fixtures_Extract[#Headers],0)),3))</f>
        <v>CHE(A) 2-2</v>
      </c>
      <c r="T305" t="str">
        <f ca="1">IF(RIGHT(FPL_Combined[[#Headers],[Gameweek 19]],2)&lt;$B$622,INDEX(FPL_Results_Extract[Gameweek 19],MATCH($A305,FPL_Results_Extract[[Player]:[Player]],0)),INDEX(Team_Key[[Abbreviation]:[Abbreviation]],MATCH(LEFT(INDEX(FPL_Fixtures_Extract[],MATCH($A305,FPL_Fixtures_Extract[[Player]:[Player]],0),MATCH(FPL_Combined[[#Headers],[Gameweek 19]],FPL_Fixtures_Extract[#Headers],0)),LEN(INDEX(FPL_Fixtures_Extract[],MATCH($A305,FPL_Fixtures_Extract[[Player]:[Player]],0),MATCH(FPL_Combined[[#Headers],[Gameweek 19]],FPL_Fixtures_Extract[#Headers],0)))-4),Team_Key[[Full Name]:[Full Name]],0))&amp;RIGHT(INDEX(FPL_Fixtures_Extract[],MATCH($A305,FPL_Fixtures_Extract[[Player]:[Player]],0),MATCH(FPL_Combined[[#Headers],[Gameweek 19]],FPL_Fixtures_Extract[#Headers],0)),3))</f>
        <v>TOT(H) 1-2</v>
      </c>
      <c r="U305" t="str">
        <f ca="1">IF(RIGHT(FPL_Combined[[#Headers],[Gameweek 20]],2)&lt;$B$622,INDEX(FPL_Results_Extract[Gameweek 20],MATCH($A305,FPL_Results_Extract[[Player]:[Player]],0)),INDEX(Team_Key[[Abbreviation]:[Abbreviation]],MATCH(LEFT(INDEX(FPL_Fixtures_Extract[],MATCH($A305,FPL_Fixtures_Extract[[Player]:[Player]],0),MATCH(FPL_Combined[[#Headers],[Gameweek 20]],FPL_Fixtures_Extract[#Headers],0)),LEN(INDEX(FPL_Fixtures_Extract[],MATCH($A305,FPL_Fixtures_Extract[[Player]:[Player]],0),MATCH(FPL_Combined[[#Headers],[Gameweek 20]],FPL_Fixtures_Extract[#Headers],0)))-4),Team_Key[[Full Name]:[Full Name]],0))&amp;RIGHT(INDEX(FPL_Fixtures_Extract[],MATCH($A305,FPL_Fixtures_Extract[[Player]:[Player]],0),MATCH(FPL_Combined[[#Headers],[Gameweek 20]],FPL_Fixtures_Extract[#Headers],0)),3))</f>
        <v>MCI(H) 1-2</v>
      </c>
      <c r="V305" t="str">
        <f ca="1">IF(RIGHT(FPL_Combined[[#Headers],[Gameweek 21]],2)&lt;$B$622,INDEX(FPL_Results_Extract[Gameweek 21],MATCH($A305,FPL_Results_Extract[[Player]:[Player]],0)),INDEX(Team_Key[[Abbreviation]:[Abbreviation]],MATCH(LEFT(INDEX(FPL_Fixtures_Extract[],MATCH($A305,FPL_Fixtures_Extract[[Player]:[Player]],0),MATCH(FPL_Combined[[#Headers],[Gameweek 21]],FPL_Fixtures_Extract[#Headers],0)),LEN(INDEX(FPL_Fixtures_Extract[],MATCH($A305,FPL_Fixtures_Extract[[Player]:[Player]],0),MATCH(FPL_Combined[[#Headers],[Gameweek 21]],FPL_Fixtures_Extract[#Headers],0)))-4),Team_Key[[Full Name]:[Full Name]],0))&amp;RIGHT(INDEX(FPL_Fixtures_Extract[],MATCH($A305,FPL_Fixtures_Extract[[Player]:[Player]],0),MATCH(FPL_Combined[[#Headers],[Gameweek 21]],FPL_Fixtures_Extract[#Headers],0)),3))</f>
        <v>SOU(A) 0-2</v>
      </c>
      <c r="W305" t="str">
        <f ca="1">IF(RIGHT(FPL_Combined[[#Headers],[Gameweek 22]],2)&lt;$B$622,INDEX(FPL_Results_Extract[Gameweek 22],MATCH($A305,FPL_Results_Extract[[Player]:[Player]],0)),INDEX(Team_Key[[Abbreviation]:[Abbreviation]],MATCH(LEFT(INDEX(FPL_Fixtures_Extract[],MATCH($A305,FPL_Fixtures_Extract[[Player]:[Player]],0),MATCH(FPL_Combined[[#Headers],[Gameweek 22]],FPL_Fixtures_Extract[#Headers],0)),LEN(INDEX(FPL_Fixtures_Extract[],MATCH($A305,FPL_Fixtures_Extract[[Player]:[Player]],0),MATCH(FPL_Combined[[#Headers],[Gameweek 22]],FPL_Fixtures_Extract[#Headers],0)))-4),Team_Key[[Full Name]:[Full Name]],0))&amp;RIGHT(INDEX(FPL_Fixtures_Extract[],MATCH($A305,FPL_Fixtures_Extract[[Player]:[Player]],0),MATCH(FPL_Combined[[#Headers],[Gameweek 22]],FPL_Fixtures_Extract[#Headers],0)),3))</f>
        <v>SWA(A) 0-1</v>
      </c>
      <c r="X305" t="str">
        <f ca="1">IF(RIGHT(FPL_Combined[[#Headers],[Gameweek 23]],2)&lt;$B$622,INDEX(FPL_Results_Extract[Gameweek 23],MATCH($A305,FPL_Results_Extract[[Player]:[Player]],0)),INDEX(Team_Key[[Abbreviation]:[Abbreviation]],MATCH(LEFT(INDEX(FPL_Fixtures_Extract[],MATCH($A305,FPL_Fixtures_Extract[[Player]:[Player]],0),MATCH(FPL_Combined[[#Headers],[Gameweek 23]],FPL_Fixtures_Extract[#Headers],0)),LEN(INDEX(FPL_Fixtures_Extract[],MATCH($A305,FPL_Fixtures_Extract[[Player]:[Player]],0),MATCH(FPL_Combined[[#Headers],[Gameweek 23]],FPL_Fixtures_Extract[#Headers],0)))-4),Team_Key[[Full Name]:[Full Name]],0))&amp;RIGHT(INDEX(FPL_Fixtures_Extract[],MATCH($A305,FPL_Fixtures_Extract[[Player]:[Player]],0),MATCH(FPL_Combined[[#Headers],[Gameweek 23]],FPL_Fixtures_Extract[#Headers],0)),3))</f>
        <v>NEW(H) 2-1</v>
      </c>
      <c r="Y305" t="str">
        <f ca="1">IF(RIGHT(FPL_Combined[[#Headers],[Gameweek 24]],2)&lt;$B$622,INDEX(FPL_Results_Extract[Team],MATCH($A305,FPL_Results_Extract[[Player]:[Player]],0)),INDEX(Team_Key[[Abbreviation]:[Abbreviation]],MATCH(LEFT(INDEX(FPL_Fixtures_Extract[],MATCH($A305,FPL_Fixtures_Extract[[Player]:[Player]],0),MATCH(FPL_Combined[[#Headers],[Gameweek 24]],FPL_Fixtures_Extract[#Headers],0)),LEN(INDEX(FPL_Fixtures_Extract[],MATCH($A305,FPL_Fixtures_Extract[[Player]:[Player]],0),MATCH(FPL_Combined[[#Headers],[Gameweek 24]],FPL_Fixtures_Extract[#Headers],0)))-4),Team_Key[[Full Name]:[Full Name]],0))&amp;RIGHT(INDEX(FPL_Fixtures_Extract[],MATCH($A305,FPL_Fixtures_Extract[[Player]:[Player]],0),MATCH(FPL_Combined[[#Headers],[Gameweek 24]],FPL_Fixtures_Extract[#Headers],0)),3))</f>
        <v>WAT</v>
      </c>
      <c r="Z305" t="str">
        <f ca="1">IF(RIGHT(FPL_Combined[[#Headers],[Gameweek 25]],2)&lt;$B$622,INDEX(FPL_Results_Extract[Player],MATCH($A305,FPL_Results_Extract[[Player]:[Player]],0)),INDEX(Team_Key[[Abbreviation]:[Abbreviation]],MATCH(LEFT(INDEX(FPL_Fixtures_Extract[],MATCH($A305,FPL_Fixtures_Extract[[Player]:[Player]],0),MATCH(FPL_Combined[[#Headers],[Gameweek 25]],FPL_Fixtures_Extract[#Headers],0)),LEN(INDEX(FPL_Fixtures_Extract[],MATCH($A305,FPL_Fixtures_Extract[[Player]:[Player]],0),MATCH(FPL_Combined[[#Headers],[Gameweek 25]],FPL_Fixtures_Extract[#Headers],0)))-4),Team_Key[[Full Name]:[Full Name]],0))&amp;RIGHT(INDEX(FPL_Fixtures_Extract[],MATCH($A305,FPL_Fixtures_Extract[[Player]:[Player]],0),MATCH(FPL_Combined[[#Headers],[Gameweek 25]],FPL_Fixtures_Extract[#Headers],0)),3))</f>
        <v>Jurado</v>
      </c>
      <c r="AA305" t="str">
        <f ca="1">IF(RIGHT(FPL_Combined[[#Headers],[Gameweek 26]],2)&lt;$B$622,INDEX(FPL_Results_Extract[Gameweek 01],MATCH($A305,FPL_Results_Extract[[Player]:[Player]],0)),INDEX(Team_Key[[Abbreviation]:[Abbreviation]],MATCH(LEFT(INDEX(FPL_Fixtures_Extract[],MATCH($A305,FPL_Fixtures_Extract[[Player]:[Player]],0),MATCH(FPL_Combined[[#Headers],[Gameweek 26]],FPL_Fixtures_Extract[#Headers],0)),LEN(INDEX(FPL_Fixtures_Extract[],MATCH($A305,FPL_Fixtures_Extract[[Player]:[Player]],0),MATCH(FPL_Combined[[#Headers],[Gameweek 26]],FPL_Fixtures_Extract[#Headers],0)))-4),Team_Key[[Full Name]:[Full Name]],0))&amp;RIGHT(INDEX(FPL_Fixtures_Extract[],MATCH($A305,FPL_Fixtures_Extract[[Player]:[Player]],0),MATCH(FPL_Combined[[#Headers],[Gameweek 26]],FPL_Fixtures_Extract[#Headers],0)),3))</f>
        <v>EVE(A) 2-2</v>
      </c>
      <c r="AB305" t="str">
        <f ca="1">IF(RIGHT(FPL_Combined[[#Headers],[Gameweek 27]],2)&lt;$B$622,INDEX(FPL_Results_Extract[Gameweek 02],MATCH($A305,FPL_Results_Extract[[Player]:[Player]],0)),INDEX(Team_Key[[Abbreviation]:[Abbreviation]],MATCH(LEFT(INDEX(FPL_Fixtures_Extract[],MATCH($A305,FPL_Fixtures_Extract[[Player]:[Player]],0),MATCH(FPL_Combined[[#Headers],[Gameweek 27]],FPL_Fixtures_Extract[#Headers],0)),LEN(INDEX(FPL_Fixtures_Extract[],MATCH($A305,FPL_Fixtures_Extract[[Player]:[Player]],0),MATCH(FPL_Combined[[#Headers],[Gameweek 27]],FPL_Fixtures_Extract[#Headers],0)))-4),Team_Key[[Full Name]:[Full Name]],0))&amp;RIGHT(INDEX(FPL_Fixtures_Extract[],MATCH($A305,FPL_Fixtures_Extract[[Player]:[Player]],0),MATCH(FPL_Combined[[#Headers],[Gameweek 27]],FPL_Fixtures_Extract[#Headers],0)),3))</f>
        <v>WBA(H) 0-0</v>
      </c>
      <c r="AC305" t="str">
        <f ca="1">IF(RIGHT(FPL_Combined[[#Headers],[Gameweek 28]],2)&lt;$B$622,INDEX(FPL_Results_Extract[Gameweek 03],MATCH($A305,FPL_Results_Extract[[Player]:[Player]],0)),INDEX(Team_Key[[Abbreviation]:[Abbreviation]],MATCH(LEFT(INDEX(FPL_Fixtures_Extract[],MATCH($A305,FPL_Fixtures_Extract[[Player]:[Player]],0),MATCH(FPL_Combined[[#Headers],[Gameweek 28]],FPL_Fixtures_Extract[#Headers],0)),LEN(INDEX(FPL_Fixtures_Extract[],MATCH($A305,FPL_Fixtures_Extract[[Player]:[Player]],0),MATCH(FPL_Combined[[#Headers],[Gameweek 28]],FPL_Fixtures_Extract[#Headers],0)))-4),Team_Key[[Full Name]:[Full Name]],0))&amp;RIGHT(INDEX(FPL_Fixtures_Extract[],MATCH($A305,FPL_Fixtures_Extract[[Player]:[Player]],0),MATCH(FPL_Combined[[#Headers],[Gameweek 28]],FPL_Fixtures_Extract[#Headers],0)),3))</f>
        <v>SOU(H) 0-0</v>
      </c>
      <c r="AD305" t="str">
        <f ca="1">IF(RIGHT(FPL_Combined[[#Headers],[Gameweek 29]],2)&lt;$B$622,INDEX(FPL_Results_Extract[Gameweek 04],MATCH($A305,FPL_Results_Extract[[Player]:[Player]],0)),INDEX(Team_Key[[Abbreviation]:[Abbreviation]],MATCH(LEFT(INDEX(FPL_Fixtures_Extract[],MATCH($A305,FPL_Fixtures_Extract[[Player]:[Player]],0),MATCH(FPL_Combined[[#Headers],[Gameweek 29]],FPL_Fixtures_Extract[#Headers],0)),LEN(INDEX(FPL_Fixtures_Extract[],MATCH($A305,FPL_Fixtures_Extract[[Player]:[Player]],0),MATCH(FPL_Combined[[#Headers],[Gameweek 29]],FPL_Fixtures_Extract[#Headers],0)))-4),Team_Key[[Full Name]:[Full Name]],0))&amp;RIGHT(INDEX(FPL_Fixtures_Extract[],MATCH($A305,FPL_Fixtures_Extract[[Player]:[Player]],0),MATCH(FPL_Combined[[#Headers],[Gameweek 29]],FPL_Fixtures_Extract[#Headers],0)),3))</f>
        <v>LEI(H)</v>
      </c>
      <c r="AE305" t="e">
        <f ca="1">IF(RIGHT(FPL_Combined[[#Headers],[Gameweek 30]],2)&lt;$B$622,INDEX(FPL_Results_Extract[Gameweek 05],MATCH($A305,FPL_Results_Extract[[Player]:[Player]],0)),INDEX(Team_Key[[Abbreviation]:[Abbreviation]],MATCH(LEFT(INDEX(FPL_Fixtures_Extract[],MATCH($A305,FPL_Fixtures_Extract[[Player]:[Player]],0),MATCH(FPL_Combined[[#Headers],[Gameweek 30]],FPL_Fixtures_Extract[#Headers],0)),LEN(INDEX(FPL_Fixtures_Extract[],MATCH($A305,FPL_Fixtures_Extract[[Player]:[Player]],0),MATCH(FPL_Combined[[#Headers],[Gameweek 30]],FPL_Fixtures_Extract[#Headers],0)))-4),Team_Key[[Full Name]:[Full Name]],0))&amp;RIGHT(INDEX(FPL_Fixtures_Extract[],MATCH($A305,FPL_Fixtures_Extract[[Player]:[Player]],0),MATCH(FPL_Combined[[#Headers],[Gameweek 30]],FPL_Fixtures_Extract[#Headers],0)),3))</f>
        <v>#VALUE!</v>
      </c>
      <c r="AF305" t="str">
        <f ca="1">IF(RIGHT(FPL_Combined[[#Headers],[Gameweek 31]],2)&lt;$B$622,INDEX(FPL_Results_Extract[Gameweek 06],MATCH($A305,FPL_Results_Extract[[Player]:[Player]],0)),INDEX(Team_Key[[Abbreviation]:[Abbreviation]],MATCH(LEFT(INDEX(FPL_Fixtures_Extract[],MATCH($A305,FPL_Fixtures_Extract[[Player]:[Player]],0),MATCH(FPL_Combined[[#Headers],[Gameweek 31]],FPL_Fixtures_Extract[#Headers],0)),LEN(INDEX(FPL_Fixtures_Extract[],MATCH($A305,FPL_Fixtures_Extract[[Player]:[Player]],0),MATCH(FPL_Combined[[#Headers],[Gameweek 31]],FPL_Fixtures_Extract[#Headers],0)))-4),Team_Key[[Full Name]:[Full Name]],0))&amp;RIGHT(INDEX(FPL_Fixtures_Extract[],MATCH($A305,FPL_Fixtures_Extract[[Player]:[Player]],0),MATCH(FPL_Combined[[#Headers],[Gameweek 31]],FPL_Fixtures_Extract[#Headers],0)),3))</f>
        <v>STK(H)</v>
      </c>
      <c r="AG305" t="str">
        <f ca="1">IF(RIGHT(FPL_Combined[[#Headers],[Gameweek 32]],2)&lt;$B$622,INDEX(FPL_Results_Extract[Gameweek 07],MATCH($A305,FPL_Results_Extract[[Player]:[Player]],0)),INDEX(Team_Key[[Abbreviation]:[Abbreviation]],MATCH(LEFT(INDEX(FPL_Fixtures_Extract[],MATCH($A305,FPL_Fixtures_Extract[[Player]:[Player]],0),MATCH(FPL_Combined[[#Headers],[Gameweek 32]],FPL_Fixtures_Extract[#Headers],0)),LEN(INDEX(FPL_Fixtures_Extract[],MATCH($A305,FPL_Fixtures_Extract[[Player]:[Player]],0),MATCH(FPL_Combined[[#Headers],[Gameweek 32]],FPL_Fixtures_Extract[#Headers],0)))-4),Team_Key[[Full Name]:[Full Name]],0))&amp;RIGHT(INDEX(FPL_Fixtures_Extract[],MATCH($A305,FPL_Fixtures_Extract[[Player]:[Player]],0),MATCH(FPL_Combined[[#Headers],[Gameweek 32]],FPL_Fixtures_Extract[#Headers],0)),3))</f>
        <v>ARS(A)</v>
      </c>
      <c r="AH305" t="str">
        <f ca="1">IF(RIGHT(FPL_Combined[[#Headers],[Gameweek 33]],2)&lt;$B$622,INDEX(FPL_Results_Extract[Gameweek 08],MATCH($A305,FPL_Results_Extract[[Player]:[Player]],0)),INDEX(Team_Key[[Abbreviation]:[Abbreviation]],MATCH(LEFT(INDEX(FPL_Fixtures_Extract[],MATCH($A305,FPL_Fixtures_Extract[[Player]:[Player]],0),MATCH(FPL_Combined[[#Headers],[Gameweek 33]],FPL_Fixtures_Extract[#Headers],0)),LEN(INDEX(FPL_Fixtures_Extract[],MATCH($A305,FPL_Fixtures_Extract[[Player]:[Player]],0),MATCH(FPL_Combined[[#Headers],[Gameweek 33]],FPL_Fixtures_Extract[#Headers],0)))-4),Team_Key[[Full Name]:[Full Name]],0))&amp;RIGHT(INDEX(FPL_Fixtures_Extract[],MATCH($A305,FPL_Fixtures_Extract[[Player]:[Player]],0),MATCH(FPL_Combined[[#Headers],[Gameweek 33]],FPL_Fixtures_Extract[#Headers],0)),3))</f>
        <v>EVE(H)</v>
      </c>
      <c r="AI305" t="str">
        <f ca="1">IF(RIGHT(FPL_Combined[[#Headers],[Gameweek 34]],2)&lt;$B$622,INDEX(FPL_Results_Extract[Gameweek 09],MATCH($A305,FPL_Results_Extract[[Player]:[Player]],0)),INDEX(Team_Key[[Abbreviation]:[Abbreviation]],MATCH(LEFT(INDEX(FPL_Fixtures_Extract[],MATCH($A305,FPL_Fixtures_Extract[[Player]:[Player]],0),MATCH(FPL_Combined[[#Headers],[Gameweek 34]],FPL_Fixtures_Extract[#Headers],0)),LEN(INDEX(FPL_Fixtures_Extract[],MATCH($A305,FPL_Fixtures_Extract[[Player]:[Player]],0),MATCH(FPL_Combined[[#Headers],[Gameweek 34]],FPL_Fixtures_Extract[#Headers],0)))-4),Team_Key[[Full Name]:[Full Name]],0))&amp;RIGHT(INDEX(FPL_Fixtures_Extract[],MATCH($A305,FPL_Fixtures_Extract[[Player]:[Player]],0),MATCH(FPL_Combined[[#Headers],[Gameweek 34]],FPL_Fixtures_Extract[#Headers],0)),3))</f>
        <v>WBA(A)</v>
      </c>
      <c r="AJ305" t="str">
        <f ca="1">IF(RIGHT(FPL_Combined[[#Headers],[Gameweek 35]],2)&lt;$B$622,INDEX(FPL_Results_Extract[Gameweek 10],MATCH($A305,FPL_Results_Extract[[Player]:[Player]],0)),INDEX(Team_Key[[Abbreviation]:[Abbreviation]],MATCH(LEFT(INDEX(FPL_Fixtures_Extract[],MATCH($A305,FPL_Fixtures_Extract[[Player]:[Player]],0),MATCH(FPL_Combined[[#Headers],[Gameweek 35]],FPL_Fixtures_Extract[#Headers],0)),LEN(INDEX(FPL_Fixtures_Extract[],MATCH($A305,FPL_Fixtures_Extract[[Player]:[Player]],0),MATCH(FPL_Combined[[#Headers],[Gameweek 35]],FPL_Fixtures_Extract[#Headers],0)))-4),Team_Key[[Full Name]:[Full Name]],0))&amp;RIGHT(INDEX(FPL_Fixtures_Extract[],MATCH($A305,FPL_Fixtures_Extract[[Player]:[Player]],0),MATCH(FPL_Combined[[#Headers],[Gameweek 35]],FPL_Fixtures_Extract[#Headers],0)),3))</f>
        <v>NOR(A)</v>
      </c>
      <c r="AK305" t="str">
        <f ca="1">IF(RIGHT(FPL_Combined[[#Headers],[Gameweek 36]],2)&lt;$B$622,INDEX(FPL_Results_Extract[Gameweek 11],MATCH($A305,FPL_Results_Extract[[Player]:[Player]],0)),INDEX(Team_Key[[Abbreviation]:[Abbreviation]],MATCH(LEFT(INDEX(FPL_Fixtures_Extract[],MATCH($A305,FPL_Fixtures_Extract[[Player]:[Player]],0),MATCH(FPL_Combined[[#Headers],[Gameweek 36]],FPL_Fixtures_Extract[#Headers],0)),LEN(INDEX(FPL_Fixtures_Extract[],MATCH($A305,FPL_Fixtures_Extract[[Player]:[Player]],0),MATCH(FPL_Combined[[#Headers],[Gameweek 36]],FPL_Fixtures_Extract[#Headers],0)))-4),Team_Key[[Full Name]:[Full Name]],0))&amp;RIGHT(INDEX(FPL_Fixtures_Extract[],MATCH($A305,FPL_Fixtures_Extract[[Player]:[Player]],0),MATCH(FPL_Combined[[#Headers],[Gameweek 36]],FPL_Fixtures_Extract[#Headers],0)),3))</f>
        <v>AVL(H)</v>
      </c>
      <c r="AL305" t="str">
        <f ca="1">IF(RIGHT(FPL_Combined[[#Headers],[Gameweek 37]],2)&lt;$B$622,INDEX(FPL_Results_Extract[Gameweek 12],MATCH($A305,FPL_Results_Extract[[Player]:[Player]],0)),INDEX(Team_Key[[Abbreviation]:[Abbreviation]],MATCH(LEFT(INDEX(FPL_Fixtures_Extract[],MATCH($A305,FPL_Fixtures_Extract[[Player]:[Player]],0),MATCH(FPL_Combined[[#Headers],[Gameweek 37]],FPL_Fixtures_Extract[#Headers],0)),LEN(INDEX(FPL_Fixtures_Extract[],MATCH($A305,FPL_Fixtures_Extract[[Player]:[Player]],0),MATCH(FPL_Combined[[#Headers],[Gameweek 37]],FPL_Fixtures_Extract[#Headers],0)))-4),Team_Key[[Full Name]:[Full Name]],0))&amp;RIGHT(INDEX(FPL_Fixtures_Extract[],MATCH($A305,FPL_Fixtures_Extract[[Player]:[Player]],0),MATCH(FPL_Combined[[#Headers],[Gameweek 37]],FPL_Fixtures_Extract[#Headers],0)),3))</f>
        <v>LIV(A)</v>
      </c>
      <c r="AM305" t="str">
        <f ca="1">IF(RIGHT(FPL_Combined[[#Headers],[Gameweek 38]],2)&lt;$B$622,INDEX(FPL_Results_Extract[Gameweek 13],MATCH($A305,FPL_Results_Extract[[Player]:[Player]],0)),INDEX(Team_Key[[Abbreviation]:[Abbreviation]],MATCH(LEFT(INDEX(FPL_Fixtures_Extract[],MATCH($A305,FPL_Fixtures_Extract[[Player]:[Player]],0),MATCH(FPL_Combined[[#Headers],[Gameweek 38]],FPL_Fixtures_Extract[#Headers],0)),LEN(INDEX(FPL_Fixtures_Extract[],MATCH($A305,FPL_Fixtures_Extract[[Player]:[Player]],0),MATCH(FPL_Combined[[#Headers],[Gameweek 38]],FPL_Fixtures_Extract[#Headers],0)))-4),Team_Key[[Full Name]:[Full Name]],0))&amp;RIGHT(INDEX(FPL_Fixtures_Extract[],MATCH($A305,FPL_Fixtures_Extract[[Player]:[Player]],0),MATCH(FPL_Combined[[#Headers],[Gameweek 38]],FPL_Fixtures_Extract[#Headers],0)),3))</f>
        <v>SUN(H)</v>
      </c>
    </row>
    <row r="306" spans="1:39" x14ac:dyDescent="0.45">
      <c r="A306" t="s">
        <v>522</v>
      </c>
      <c r="B306" t="str">
        <f ca="1">IF(RIGHT(FPL_Combined[[#Headers],[Gameweek 01]],2)&lt;$B$622,INDEX(FPL_Results_Extract[Gameweek 01],MATCH($A306,FPL_Results_Extract[[Player]:[Player]],0)),INDEX(Team_Key[[Abbreviation]:[Abbreviation]],MATCH(LEFT(INDEX(FPL_Fixtures_Extract[],MATCH($A306,FPL_Fixtures_Extract[[Player]:[Player]],0),MATCH(FPL_Combined[[#Headers],[Gameweek 01]],FPL_Fixtures_Extract[#Headers],0)),LEN(INDEX(FPL_Fixtures_Extract[],MATCH($A306,FPL_Fixtures_Extract[[Player]:[Player]],0),MATCH(FPL_Combined[[#Headers],[Gameweek 01]],FPL_Fixtures_Extract[#Headers],0)))-4),Team_Key[[Full Name]:[Full Name]],0))&amp;RIGHT(INDEX(FPL_Fixtures_Extract[],MATCH($A306,FPL_Fixtures_Extract[[Player]:[Player]],0),MATCH(FPL_Combined[[#Headers],[Gameweek 01]],FPL_Fixtures_Extract[#Headers],0)),3))</f>
        <v>LEI(A) 2-4</v>
      </c>
      <c r="C306" t="str">
        <f ca="1">IF(RIGHT(FPL_Combined[[#Headers],[Gameweek 02]],2)&lt;$B$622,INDEX(FPL_Results_Extract[Gameweek 02],MATCH($A306,FPL_Results_Extract[[Player]:[Player]],0)),INDEX(Team_Key[[Abbreviation]:[Abbreviation]],MATCH(LEFT(INDEX(FPL_Fixtures_Extract[],MATCH($A306,FPL_Fixtures_Extract[[Player]:[Player]],0),MATCH(FPL_Combined[[#Headers],[Gameweek 02]],FPL_Fixtures_Extract[#Headers],0)),LEN(INDEX(FPL_Fixtures_Extract[],MATCH($A306,FPL_Fixtures_Extract[[Player]:[Player]],0),MATCH(FPL_Combined[[#Headers],[Gameweek 02]],FPL_Fixtures_Extract[#Headers],0)))-4),Team_Key[[Full Name]:[Full Name]],0))&amp;RIGHT(INDEX(FPL_Fixtures_Extract[],MATCH($A306,FPL_Fixtures_Extract[[Player]:[Player]],0),MATCH(FPL_Combined[[#Headers],[Gameweek 02]],FPL_Fixtures_Extract[#Headers],0)),3))</f>
        <v>NOR(H) 1-3</v>
      </c>
      <c r="D306" t="str">
        <f ca="1">IF(RIGHT(FPL_Combined[[#Headers],[Gameweek 03]],2)&lt;$B$622,INDEX(FPL_Results_Extract[Gameweek 03],MATCH($A306,FPL_Results_Extract[[Player]:[Player]],0)),INDEX(Team_Key[[Abbreviation]:[Abbreviation]],MATCH(LEFT(INDEX(FPL_Fixtures_Extract[],MATCH($A306,FPL_Fixtures_Extract[[Player]:[Player]],0),MATCH(FPL_Combined[[#Headers],[Gameweek 03]],FPL_Fixtures_Extract[#Headers],0)),LEN(INDEX(FPL_Fixtures_Extract[],MATCH($A306,FPL_Fixtures_Extract[[Player]:[Player]],0),MATCH(FPL_Combined[[#Headers],[Gameweek 03]],FPL_Fixtures_Extract[#Headers],0)))-4),Team_Key[[Full Name]:[Full Name]],0))&amp;RIGHT(INDEX(FPL_Fixtures_Extract[],MATCH($A306,FPL_Fixtures_Extract[[Player]:[Player]],0),MATCH(FPL_Combined[[#Headers],[Gameweek 03]],FPL_Fixtures_Extract[#Headers],0)),3))</f>
        <v>SWA(H) 1-1</v>
      </c>
      <c r="E306" t="str">
        <f ca="1">IF(RIGHT(FPL_Combined[[#Headers],[Gameweek 04]],2)&lt;$B$622,INDEX(FPL_Results_Extract[Gameweek 04],MATCH($A306,FPL_Results_Extract[[Player]:[Player]],0)),INDEX(Team_Key[[Abbreviation]:[Abbreviation]],MATCH(LEFT(INDEX(FPL_Fixtures_Extract[],MATCH($A306,FPL_Fixtures_Extract[[Player]:[Player]],0),MATCH(FPL_Combined[[#Headers],[Gameweek 04]],FPL_Fixtures_Extract[#Headers],0)),LEN(INDEX(FPL_Fixtures_Extract[],MATCH($A306,FPL_Fixtures_Extract[[Player]:[Player]],0),MATCH(FPL_Combined[[#Headers],[Gameweek 04]],FPL_Fixtures_Extract[#Headers],0)))-4),Team_Key[[Full Name]:[Full Name]],0))&amp;RIGHT(INDEX(FPL_Fixtures_Extract[],MATCH($A306,FPL_Fixtures_Extract[[Player]:[Player]],0),MATCH(FPL_Combined[[#Headers],[Gameweek 04]],FPL_Fixtures_Extract[#Headers],0)),3))</f>
        <v>AVL(A) 2-2</v>
      </c>
      <c r="F306" t="str">
        <f ca="1">IF(RIGHT(FPL_Combined[[#Headers],[Gameweek 05]],2)&lt;$B$622,INDEX(FPL_Results_Extract[Gameweek 05],MATCH($A306,FPL_Results_Extract[[Player]:[Player]],0)),INDEX(Team_Key[[Abbreviation]:[Abbreviation]],MATCH(LEFT(INDEX(FPL_Fixtures_Extract[],MATCH($A306,FPL_Fixtures_Extract[[Player]:[Player]],0),MATCH(FPL_Combined[[#Headers],[Gameweek 05]],FPL_Fixtures_Extract[#Headers],0)),LEN(INDEX(FPL_Fixtures_Extract[],MATCH($A306,FPL_Fixtures_Extract[[Player]:[Player]],0),MATCH(FPL_Combined[[#Headers],[Gameweek 05]],FPL_Fixtures_Extract[#Headers],0)))-4),Team_Key[[Full Name]:[Full Name]],0))&amp;RIGHT(INDEX(FPL_Fixtures_Extract[],MATCH($A306,FPL_Fixtures_Extract[[Player]:[Player]],0),MATCH(FPL_Combined[[#Headers],[Gameweek 05]],FPL_Fixtures_Extract[#Headers],0)),3))</f>
        <v>TOT(H) 0-1</v>
      </c>
      <c r="G306" t="str">
        <f ca="1">IF(RIGHT(FPL_Combined[[#Headers],[Gameweek 06]],2)&lt;$B$622,INDEX(FPL_Results_Extract[Gameweek 06],MATCH($A306,FPL_Results_Extract[[Player]:[Player]],0)),INDEX(Team_Key[[Abbreviation]:[Abbreviation]],MATCH(LEFT(INDEX(FPL_Fixtures_Extract[],MATCH($A306,FPL_Fixtures_Extract[[Player]:[Player]],0),MATCH(FPL_Combined[[#Headers],[Gameweek 06]],FPL_Fixtures_Extract[#Headers],0)),LEN(INDEX(FPL_Fixtures_Extract[],MATCH($A306,FPL_Fixtures_Extract[[Player]:[Player]],0),MATCH(FPL_Combined[[#Headers],[Gameweek 06]],FPL_Fixtures_Extract[#Headers],0)))-4),Team_Key[[Full Name]:[Full Name]],0))&amp;RIGHT(INDEX(FPL_Fixtures_Extract[],MATCH($A306,FPL_Fixtures_Extract[[Player]:[Player]],0),MATCH(FPL_Combined[[#Headers],[Gameweek 06]],FPL_Fixtures_Extract[#Headers],0)),3))</f>
        <v>BOU(A) 0-2</v>
      </c>
      <c r="H306" t="str">
        <f ca="1">IF(RIGHT(FPL_Combined[[#Headers],[Gameweek 07]],2)&lt;$B$622,INDEX(FPL_Results_Extract[Gameweek 07],MATCH($A306,FPL_Results_Extract[[Player]:[Player]],0)),INDEX(Team_Key[[Abbreviation]:[Abbreviation]],MATCH(LEFT(INDEX(FPL_Fixtures_Extract[],MATCH($A306,FPL_Fixtures_Extract[[Player]:[Player]],0),MATCH(FPL_Combined[[#Headers],[Gameweek 07]],FPL_Fixtures_Extract[#Headers],0)),LEN(INDEX(FPL_Fixtures_Extract[],MATCH($A306,FPL_Fixtures_Extract[[Player]:[Player]],0),MATCH(FPL_Combined[[#Headers],[Gameweek 07]],FPL_Fixtures_Extract[#Headers],0)))-4),Team_Key[[Full Name]:[Full Name]],0))&amp;RIGHT(INDEX(FPL_Fixtures_Extract[],MATCH($A306,FPL_Fixtures_Extract[[Player]:[Player]],0),MATCH(FPL_Combined[[#Headers],[Gameweek 07]],FPL_Fixtures_Extract[#Headers],0)),3))</f>
        <v>MUN(A) 0-3</v>
      </c>
      <c r="I306" t="str">
        <f ca="1">IF(RIGHT(FPL_Combined[[#Headers],[Gameweek 08]],2)&lt;$B$622,INDEX(FPL_Results_Extract[Gameweek 08],MATCH($A306,FPL_Results_Extract[[Player]:[Player]],0)),INDEX(Team_Key[[Abbreviation]:[Abbreviation]],MATCH(LEFT(INDEX(FPL_Fixtures_Extract[],MATCH($A306,FPL_Fixtures_Extract[[Player]:[Player]],0),MATCH(FPL_Combined[[#Headers],[Gameweek 08]],FPL_Fixtures_Extract[#Headers],0)),LEN(INDEX(FPL_Fixtures_Extract[],MATCH($A306,FPL_Fixtures_Extract[[Player]:[Player]],0),MATCH(FPL_Combined[[#Headers],[Gameweek 08]],FPL_Fixtures_Extract[#Headers],0)))-4),Team_Key[[Full Name]:[Full Name]],0))&amp;RIGHT(INDEX(FPL_Fixtures_Extract[],MATCH($A306,FPL_Fixtures_Extract[[Player]:[Player]],0),MATCH(FPL_Combined[[#Headers],[Gameweek 08]],FPL_Fixtures_Extract[#Headers],0)),3))</f>
        <v>WHU(H) 2-2</v>
      </c>
      <c r="J306" t="str">
        <f ca="1">IF(RIGHT(FPL_Combined[[#Headers],[Gameweek 09]],2)&lt;$B$622,INDEX(FPL_Results_Extract[Gameweek 09],MATCH($A306,FPL_Results_Extract[[Player]:[Player]],0)),INDEX(Team_Key[[Abbreviation]:[Abbreviation]],MATCH(LEFT(INDEX(FPL_Fixtures_Extract[],MATCH($A306,FPL_Fixtures_Extract[[Player]:[Player]],0),MATCH(FPL_Combined[[#Headers],[Gameweek 09]],FPL_Fixtures_Extract[#Headers],0)),LEN(INDEX(FPL_Fixtures_Extract[],MATCH($A306,FPL_Fixtures_Extract[[Player]:[Player]],0),MATCH(FPL_Combined[[#Headers],[Gameweek 09]],FPL_Fixtures_Extract[#Headers],0)))-4),Team_Key[[Full Name]:[Full Name]],0))&amp;RIGHT(INDEX(FPL_Fixtures_Extract[],MATCH($A306,FPL_Fixtures_Extract[[Player]:[Player]],0),MATCH(FPL_Combined[[#Headers],[Gameweek 09]],FPL_Fixtures_Extract[#Headers],0)),3))</f>
        <v>WBA(A) 0-1</v>
      </c>
      <c r="K306" t="str">
        <f ca="1">IF(RIGHT(FPL_Combined[[#Headers],[Gameweek 10]],2)&lt;$B$622,INDEX(FPL_Results_Extract[Gameweek 10],MATCH($A306,FPL_Results_Extract[[Player]:[Player]],0)),INDEX(Team_Key[[Abbreviation]:[Abbreviation]],MATCH(LEFT(INDEX(FPL_Fixtures_Extract[],MATCH($A306,FPL_Fixtures_Extract[[Player]:[Player]],0),MATCH(FPL_Combined[[#Headers],[Gameweek 10]],FPL_Fixtures_Extract[#Headers],0)),LEN(INDEX(FPL_Fixtures_Extract[],MATCH($A306,FPL_Fixtures_Extract[[Player]:[Player]],0),MATCH(FPL_Combined[[#Headers],[Gameweek 10]],FPL_Fixtures_Extract[#Headers],0)))-4),Team_Key[[Full Name]:[Full Name]],0))&amp;RIGHT(INDEX(FPL_Fixtures_Extract[],MATCH($A306,FPL_Fixtures_Extract[[Player]:[Player]],0),MATCH(FPL_Combined[[#Headers],[Gameweek 10]],FPL_Fixtures_Extract[#Headers],0)),3))</f>
        <v>NEW(H) 3-0</v>
      </c>
      <c r="L306" t="str">
        <f ca="1">IF(RIGHT(FPL_Combined[[#Headers],[Gameweek 11]],2)&lt;$B$622,INDEX(FPL_Results_Extract[Gameweek 11],MATCH($A306,FPL_Results_Extract[[Player]:[Player]],0)),INDEX(Team_Key[[Abbreviation]:[Abbreviation]],MATCH(LEFT(INDEX(FPL_Fixtures_Extract[],MATCH($A306,FPL_Fixtures_Extract[[Player]:[Player]],0),MATCH(FPL_Combined[[#Headers],[Gameweek 11]],FPL_Fixtures_Extract[#Headers],0)),LEN(INDEX(FPL_Fixtures_Extract[],MATCH($A306,FPL_Fixtures_Extract[[Player]:[Player]],0),MATCH(FPL_Combined[[#Headers],[Gameweek 11]],FPL_Fixtures_Extract[#Headers],0)))-4),Team_Key[[Full Name]:[Full Name]],0))&amp;RIGHT(INDEX(FPL_Fixtures_Extract[],MATCH($A306,FPL_Fixtures_Extract[[Player]:[Player]],0),MATCH(FPL_Combined[[#Headers],[Gameweek 11]],FPL_Fixtures_Extract[#Headers],0)),3))</f>
        <v>EVE(A) 2-6</v>
      </c>
      <c r="M306" t="str">
        <f ca="1">IF(RIGHT(FPL_Combined[[#Headers],[Gameweek 12]],2)&lt;$B$622,INDEX(FPL_Results_Extract[Gameweek 12],MATCH($A306,FPL_Results_Extract[[Player]:[Player]],0)),INDEX(Team_Key[[Abbreviation]:[Abbreviation]],MATCH(LEFT(INDEX(FPL_Fixtures_Extract[],MATCH($A306,FPL_Fixtures_Extract[[Player]:[Player]],0),MATCH(FPL_Combined[[#Headers],[Gameweek 12]],FPL_Fixtures_Extract[#Headers],0)),LEN(INDEX(FPL_Fixtures_Extract[],MATCH($A306,FPL_Fixtures_Extract[[Player]:[Player]],0),MATCH(FPL_Combined[[#Headers],[Gameweek 12]],FPL_Fixtures_Extract[#Headers],0)))-4),Team_Key[[Full Name]:[Full Name]],0))&amp;RIGHT(INDEX(FPL_Fixtures_Extract[],MATCH($A306,FPL_Fixtures_Extract[[Player]:[Player]],0),MATCH(FPL_Combined[[#Headers],[Gameweek 12]],FPL_Fixtures_Extract[#Headers],0)),3))</f>
        <v>SOU(H) 0-1</v>
      </c>
      <c r="N306" t="str">
        <f ca="1">IF(RIGHT(FPL_Combined[[#Headers],[Gameweek 13]],2)&lt;$B$622,INDEX(FPL_Results_Extract[Gameweek 13],MATCH($A306,FPL_Results_Extract[[Player]:[Player]],0)),INDEX(Team_Key[[Abbreviation]:[Abbreviation]],MATCH(LEFT(INDEX(FPL_Fixtures_Extract[],MATCH($A306,FPL_Fixtures_Extract[[Player]:[Player]],0),MATCH(FPL_Combined[[#Headers],[Gameweek 13]],FPL_Fixtures_Extract[#Headers],0)),LEN(INDEX(FPL_Fixtures_Extract[],MATCH($A306,FPL_Fixtures_Extract[[Player]:[Player]],0),MATCH(FPL_Combined[[#Headers],[Gameweek 13]],FPL_Fixtures_Extract[#Headers],0)))-4),Team_Key[[Full Name]:[Full Name]],0))&amp;RIGHT(INDEX(FPL_Fixtures_Extract[],MATCH($A306,FPL_Fixtures_Extract[[Player]:[Player]],0),MATCH(FPL_Combined[[#Headers],[Gameweek 13]],FPL_Fixtures_Extract[#Headers],0)),3))</f>
        <v>CRY(A) 1-0</v>
      </c>
      <c r="O306" t="str">
        <f ca="1">IF(RIGHT(FPL_Combined[[#Headers],[Gameweek 14]],2)&lt;$B$622,INDEX(FPL_Results_Extract[Gameweek 14],MATCH($A306,FPL_Results_Extract[[Player]:[Player]],0)),INDEX(Team_Key[[Abbreviation]:[Abbreviation]],MATCH(LEFT(INDEX(FPL_Fixtures_Extract[],MATCH($A306,FPL_Fixtures_Extract[[Player]:[Player]],0),MATCH(FPL_Combined[[#Headers],[Gameweek 14]],FPL_Fixtures_Extract[#Headers],0)),LEN(INDEX(FPL_Fixtures_Extract[],MATCH($A306,FPL_Fixtures_Extract[[Player]:[Player]],0),MATCH(FPL_Combined[[#Headers],[Gameweek 14]],FPL_Fixtures_Extract[#Headers],0)))-4),Team_Key[[Full Name]:[Full Name]],0))&amp;RIGHT(INDEX(FPL_Fixtures_Extract[],MATCH($A306,FPL_Fixtures_Extract[[Player]:[Player]],0),MATCH(FPL_Combined[[#Headers],[Gameweek 14]],FPL_Fixtures_Extract[#Headers],0)),3))</f>
        <v>STK(H) 2-0</v>
      </c>
      <c r="P306" t="str">
        <f ca="1">IF(RIGHT(FPL_Combined[[#Headers],[Gameweek 15]],2)&lt;$B$622,INDEX(FPL_Results_Extract[Gameweek 15],MATCH($A306,FPL_Results_Extract[[Player]:[Player]],0)),INDEX(Team_Key[[Abbreviation]:[Abbreviation]],MATCH(LEFT(INDEX(FPL_Fixtures_Extract[],MATCH($A306,FPL_Fixtures_Extract[[Player]:[Player]],0),MATCH(FPL_Combined[[#Headers],[Gameweek 15]],FPL_Fixtures_Extract[#Headers],0)),LEN(INDEX(FPL_Fixtures_Extract[],MATCH($A306,FPL_Fixtures_Extract[[Player]:[Player]],0),MATCH(FPL_Combined[[#Headers],[Gameweek 15]],FPL_Fixtures_Extract[#Headers],0)))-4),Team_Key[[Full Name]:[Full Name]],0))&amp;RIGHT(INDEX(FPL_Fixtures_Extract[],MATCH($A306,FPL_Fixtures_Extract[[Player]:[Player]],0),MATCH(FPL_Combined[[#Headers],[Gameweek 15]],FPL_Fixtures_Extract[#Headers],0)),3))</f>
        <v>ARS(A) 1-3</v>
      </c>
      <c r="Q306" t="str">
        <f ca="1">IF(RIGHT(FPL_Combined[[#Headers],[Gameweek 16]],2)&lt;$B$622,INDEX(FPL_Results_Extract[Gameweek 16],MATCH($A306,FPL_Results_Extract[[Player]:[Player]],0)),INDEX(Team_Key[[Abbreviation]:[Abbreviation]],MATCH(LEFT(INDEX(FPL_Fixtures_Extract[],MATCH($A306,FPL_Fixtures_Extract[[Player]:[Player]],0),MATCH(FPL_Combined[[#Headers],[Gameweek 16]],FPL_Fixtures_Extract[#Headers],0)),LEN(INDEX(FPL_Fixtures_Extract[],MATCH($A306,FPL_Fixtures_Extract[[Player]:[Player]],0),MATCH(FPL_Combined[[#Headers],[Gameweek 16]],FPL_Fixtures_Extract[#Headers],0)))-4),Team_Key[[Full Name]:[Full Name]],0))&amp;RIGHT(INDEX(FPL_Fixtures_Extract[],MATCH($A306,FPL_Fixtures_Extract[[Player]:[Player]],0),MATCH(FPL_Combined[[#Headers],[Gameweek 16]],FPL_Fixtures_Extract[#Headers],0)),3))</f>
        <v>WAT(H) 0-1</v>
      </c>
      <c r="R306" t="str">
        <f ca="1">IF(RIGHT(FPL_Combined[[#Headers],[Gameweek 17]],2)&lt;$B$622,INDEX(FPL_Results_Extract[Gameweek 17],MATCH($A306,FPL_Results_Extract[[Player]:[Player]],0)),INDEX(Team_Key[[Abbreviation]:[Abbreviation]],MATCH(LEFT(INDEX(FPL_Fixtures_Extract[],MATCH($A306,FPL_Fixtures_Extract[[Player]:[Player]],0),MATCH(FPL_Combined[[#Headers],[Gameweek 17]],FPL_Fixtures_Extract[#Headers],0)),LEN(INDEX(FPL_Fixtures_Extract[],MATCH($A306,FPL_Fixtures_Extract[[Player]:[Player]],0),MATCH(FPL_Combined[[#Headers],[Gameweek 17]],FPL_Fixtures_Extract[#Headers],0)))-4),Team_Key[[Full Name]:[Full Name]],0))&amp;RIGHT(INDEX(FPL_Fixtures_Extract[],MATCH($A306,FPL_Fixtures_Extract[[Player]:[Player]],0),MATCH(FPL_Combined[[#Headers],[Gameweek 17]],FPL_Fixtures_Extract[#Headers],0)),3))</f>
        <v>CHE(A) 1-3</v>
      </c>
      <c r="S306" t="str">
        <f ca="1">IF(RIGHT(FPL_Combined[[#Headers],[Gameweek 18]],2)&lt;$B$622,INDEX(FPL_Results_Extract[Gameweek 18],MATCH($A306,FPL_Results_Extract[[Player]:[Player]],0)),INDEX(Team_Key[[Abbreviation]:[Abbreviation]],MATCH(LEFT(INDEX(FPL_Fixtures_Extract[],MATCH($A306,FPL_Fixtures_Extract[[Player]:[Player]],0),MATCH(FPL_Combined[[#Headers],[Gameweek 18]],FPL_Fixtures_Extract[#Headers],0)),LEN(INDEX(FPL_Fixtures_Extract[],MATCH($A306,FPL_Fixtures_Extract[[Player]:[Player]],0),MATCH(FPL_Combined[[#Headers],[Gameweek 18]],FPL_Fixtures_Extract[#Headers],0)))-4),Team_Key[[Full Name]:[Full Name]],0))&amp;RIGHT(INDEX(FPL_Fixtures_Extract[],MATCH($A306,FPL_Fixtures_Extract[[Player]:[Player]],0),MATCH(FPL_Combined[[#Headers],[Gameweek 18]],FPL_Fixtures_Extract[#Headers],0)),3))</f>
        <v>MCI(A) 1-4</v>
      </c>
      <c r="T306" t="str">
        <f ca="1">IF(RIGHT(FPL_Combined[[#Headers],[Gameweek 19]],2)&lt;$B$622,INDEX(FPL_Results_Extract[Gameweek 19],MATCH($A306,FPL_Results_Extract[[Player]:[Player]],0)),INDEX(Team_Key[[Abbreviation]:[Abbreviation]],MATCH(LEFT(INDEX(FPL_Fixtures_Extract[],MATCH($A306,FPL_Fixtures_Extract[[Player]:[Player]],0),MATCH(FPL_Combined[[#Headers],[Gameweek 19]],FPL_Fixtures_Extract[#Headers],0)),LEN(INDEX(FPL_Fixtures_Extract[],MATCH($A306,FPL_Fixtures_Extract[[Player]:[Player]],0),MATCH(FPL_Combined[[#Headers],[Gameweek 19]],FPL_Fixtures_Extract[#Headers],0)))-4),Team_Key[[Full Name]:[Full Name]],0))&amp;RIGHT(INDEX(FPL_Fixtures_Extract[],MATCH($A306,FPL_Fixtures_Extract[[Player]:[Player]],0),MATCH(FPL_Combined[[#Headers],[Gameweek 19]],FPL_Fixtures_Extract[#Headers],0)),3))</f>
        <v>LIV(H) 0-1</v>
      </c>
      <c r="U306" t="str">
        <f ca="1">IF(RIGHT(FPL_Combined[[#Headers],[Gameweek 20]],2)&lt;$B$622,INDEX(FPL_Results_Extract[Gameweek 20],MATCH($A306,FPL_Results_Extract[[Player]:[Player]],0)),INDEX(Team_Key[[Abbreviation]:[Abbreviation]],MATCH(LEFT(INDEX(FPL_Fixtures_Extract[],MATCH($A306,FPL_Fixtures_Extract[[Player]:[Player]],0),MATCH(FPL_Combined[[#Headers],[Gameweek 20]],FPL_Fixtures_Extract[#Headers],0)),LEN(INDEX(FPL_Fixtures_Extract[],MATCH($A306,FPL_Fixtures_Extract[[Player]:[Player]],0),MATCH(FPL_Combined[[#Headers],[Gameweek 20]],FPL_Fixtures_Extract[#Headers],0)))-4),Team_Key[[Full Name]:[Full Name]],0))&amp;RIGHT(INDEX(FPL_Fixtures_Extract[],MATCH($A306,FPL_Fixtures_Extract[[Player]:[Player]],0),MATCH(FPL_Combined[[#Headers],[Gameweek 20]],FPL_Fixtures_Extract[#Headers],0)),3))</f>
        <v>AVL(H) 3-1</v>
      </c>
      <c r="V306" t="str">
        <f ca="1">IF(RIGHT(FPL_Combined[[#Headers],[Gameweek 21]],2)&lt;$B$622,INDEX(FPL_Results_Extract[Gameweek 21],MATCH($A306,FPL_Results_Extract[[Player]:[Player]],0)),INDEX(Team_Key[[Abbreviation]:[Abbreviation]],MATCH(LEFT(INDEX(FPL_Fixtures_Extract[],MATCH($A306,FPL_Fixtures_Extract[[Player]:[Player]],0),MATCH(FPL_Combined[[#Headers],[Gameweek 21]],FPL_Fixtures_Extract[#Headers],0)),LEN(INDEX(FPL_Fixtures_Extract[],MATCH($A306,FPL_Fixtures_Extract[[Player]:[Player]],0),MATCH(FPL_Combined[[#Headers],[Gameweek 21]],FPL_Fixtures_Extract[#Headers],0)))-4),Team_Key[[Full Name]:[Full Name]],0))&amp;RIGHT(INDEX(FPL_Fixtures_Extract[],MATCH($A306,FPL_Fixtures_Extract[[Player]:[Player]],0),MATCH(FPL_Combined[[#Headers],[Gameweek 21]],FPL_Fixtures_Extract[#Headers],0)),3))</f>
        <v>SWA(A) 4-2</v>
      </c>
      <c r="W306" t="str">
        <f ca="1">IF(RIGHT(FPL_Combined[[#Headers],[Gameweek 22]],2)&lt;$B$622,INDEX(FPL_Results_Extract[Gameweek 22],MATCH($A306,FPL_Results_Extract[[Player]:[Player]],0)),INDEX(Team_Key[[Abbreviation]:[Abbreviation]],MATCH(LEFT(INDEX(FPL_Fixtures_Extract[],MATCH($A306,FPL_Fixtures_Extract[[Player]:[Player]],0),MATCH(FPL_Combined[[#Headers],[Gameweek 22]],FPL_Fixtures_Extract[#Headers],0)),LEN(INDEX(FPL_Fixtures_Extract[],MATCH($A306,FPL_Fixtures_Extract[[Player]:[Player]],0),MATCH(FPL_Combined[[#Headers],[Gameweek 22]],FPL_Fixtures_Extract[#Headers],0)))-4),Team_Key[[Full Name]:[Full Name]],0))&amp;RIGHT(INDEX(FPL_Fixtures_Extract[],MATCH($A306,FPL_Fixtures_Extract[[Player]:[Player]],0),MATCH(FPL_Combined[[#Headers],[Gameweek 22]],FPL_Fixtures_Extract[#Headers],0)),3))</f>
        <v>TOT(A) 1-4</v>
      </c>
      <c r="X306" t="str">
        <f ca="1">IF(RIGHT(FPL_Combined[[#Headers],[Gameweek 23]],2)&lt;$B$622,INDEX(FPL_Results_Extract[Gameweek 23],MATCH($A306,FPL_Results_Extract[[Player]:[Player]],0)),INDEX(Team_Key[[Abbreviation]:[Abbreviation]],MATCH(LEFT(INDEX(FPL_Fixtures_Extract[],MATCH($A306,FPL_Fixtures_Extract[[Player]:[Player]],0),MATCH(FPL_Combined[[#Headers],[Gameweek 23]],FPL_Fixtures_Extract[#Headers],0)),LEN(INDEX(FPL_Fixtures_Extract[],MATCH($A306,FPL_Fixtures_Extract[[Player]:[Player]],0),MATCH(FPL_Combined[[#Headers],[Gameweek 23]],FPL_Fixtures_Extract[#Headers],0)))-4),Team_Key[[Full Name]:[Full Name]],0))&amp;RIGHT(INDEX(FPL_Fixtures_Extract[],MATCH($A306,FPL_Fixtures_Extract[[Player]:[Player]],0),MATCH(FPL_Combined[[#Headers],[Gameweek 23]],FPL_Fixtures_Extract[#Headers],0)),3))</f>
        <v>BOU(H) 1-1</v>
      </c>
      <c r="Y306" t="str">
        <f ca="1">IF(RIGHT(FPL_Combined[[#Headers],[Gameweek 24]],2)&lt;$B$622,INDEX(FPL_Results_Extract[Team],MATCH($A306,FPL_Results_Extract[[Player]:[Player]],0)),INDEX(Team_Key[[Abbreviation]:[Abbreviation]],MATCH(LEFT(INDEX(FPL_Fixtures_Extract[],MATCH($A306,FPL_Fixtures_Extract[[Player]:[Player]],0),MATCH(FPL_Combined[[#Headers],[Gameweek 24]],FPL_Fixtures_Extract[#Headers],0)),LEN(INDEX(FPL_Fixtures_Extract[],MATCH($A306,FPL_Fixtures_Extract[[Player]:[Player]],0),MATCH(FPL_Combined[[#Headers],[Gameweek 24]],FPL_Fixtures_Extract[#Headers],0)))-4),Team_Key[[Full Name]:[Full Name]],0))&amp;RIGHT(INDEX(FPL_Fixtures_Extract[],MATCH($A306,FPL_Fixtures_Extract[[Player]:[Player]],0),MATCH(FPL_Combined[[#Headers],[Gameweek 24]],FPL_Fixtures_Extract[#Headers],0)),3))</f>
        <v>SUN</v>
      </c>
      <c r="Z306" t="str">
        <f ca="1">IF(RIGHT(FPL_Combined[[#Headers],[Gameweek 25]],2)&lt;$B$622,INDEX(FPL_Results_Extract[Player],MATCH($A306,FPL_Results_Extract[[Player]:[Player]],0)),INDEX(Team_Key[[Abbreviation]:[Abbreviation]],MATCH(LEFT(INDEX(FPL_Fixtures_Extract[],MATCH($A306,FPL_Fixtures_Extract[[Player]:[Player]],0),MATCH(FPL_Combined[[#Headers],[Gameweek 25]],FPL_Fixtures_Extract[#Headers],0)),LEN(INDEX(FPL_Fixtures_Extract[],MATCH($A306,FPL_Fixtures_Extract[[Player]:[Player]],0),MATCH(FPL_Combined[[#Headers],[Gameweek 25]],FPL_Fixtures_Extract[#Headers],0)))-4),Team_Key[[Full Name]:[Full Name]],0))&amp;RIGHT(INDEX(FPL_Fixtures_Extract[],MATCH($A306,FPL_Fixtures_Extract[[Player]:[Player]],0),MATCH(FPL_Combined[[#Headers],[Gameweek 25]],FPL_Fixtures_Extract[#Headers],0)),3))</f>
        <v>Kaboul</v>
      </c>
      <c r="AA306" t="str">
        <f ca="1">IF(RIGHT(FPL_Combined[[#Headers],[Gameweek 26]],2)&lt;$B$622,INDEX(FPL_Results_Extract[Gameweek 01],MATCH($A306,FPL_Results_Extract[[Player]:[Player]],0)),INDEX(Team_Key[[Abbreviation]:[Abbreviation]],MATCH(LEFT(INDEX(FPL_Fixtures_Extract[],MATCH($A306,FPL_Fixtures_Extract[[Player]:[Player]],0),MATCH(FPL_Combined[[#Headers],[Gameweek 26]],FPL_Fixtures_Extract[#Headers],0)),LEN(INDEX(FPL_Fixtures_Extract[],MATCH($A306,FPL_Fixtures_Extract[[Player]:[Player]],0),MATCH(FPL_Combined[[#Headers],[Gameweek 26]],FPL_Fixtures_Extract[#Headers],0)))-4),Team_Key[[Full Name]:[Full Name]],0))&amp;RIGHT(INDEX(FPL_Fixtures_Extract[],MATCH($A306,FPL_Fixtures_Extract[[Player]:[Player]],0),MATCH(FPL_Combined[[#Headers],[Gameweek 26]],FPL_Fixtures_Extract[#Headers],0)),3))</f>
        <v>LEI(A) 2-4</v>
      </c>
      <c r="AB306" t="str">
        <f ca="1">IF(RIGHT(FPL_Combined[[#Headers],[Gameweek 27]],2)&lt;$B$622,INDEX(FPL_Results_Extract[Gameweek 02],MATCH($A306,FPL_Results_Extract[[Player]:[Player]],0)),INDEX(Team_Key[[Abbreviation]:[Abbreviation]],MATCH(LEFT(INDEX(FPL_Fixtures_Extract[],MATCH($A306,FPL_Fixtures_Extract[[Player]:[Player]],0),MATCH(FPL_Combined[[#Headers],[Gameweek 27]],FPL_Fixtures_Extract[#Headers],0)),LEN(INDEX(FPL_Fixtures_Extract[],MATCH($A306,FPL_Fixtures_Extract[[Player]:[Player]],0),MATCH(FPL_Combined[[#Headers],[Gameweek 27]],FPL_Fixtures_Extract[#Headers],0)))-4),Team_Key[[Full Name]:[Full Name]],0))&amp;RIGHT(INDEX(FPL_Fixtures_Extract[],MATCH($A306,FPL_Fixtures_Extract[[Player]:[Player]],0),MATCH(FPL_Combined[[#Headers],[Gameweek 27]],FPL_Fixtures_Extract[#Headers],0)),3))</f>
        <v>NOR(H) 1-3</v>
      </c>
      <c r="AC306" t="str">
        <f ca="1">IF(RIGHT(FPL_Combined[[#Headers],[Gameweek 28]],2)&lt;$B$622,INDEX(FPL_Results_Extract[Gameweek 03],MATCH($A306,FPL_Results_Extract[[Player]:[Player]],0)),INDEX(Team_Key[[Abbreviation]:[Abbreviation]],MATCH(LEFT(INDEX(FPL_Fixtures_Extract[],MATCH($A306,FPL_Fixtures_Extract[[Player]:[Player]],0),MATCH(FPL_Combined[[#Headers],[Gameweek 28]],FPL_Fixtures_Extract[#Headers],0)),LEN(INDEX(FPL_Fixtures_Extract[],MATCH($A306,FPL_Fixtures_Extract[[Player]:[Player]],0),MATCH(FPL_Combined[[#Headers],[Gameweek 28]],FPL_Fixtures_Extract[#Headers],0)))-4),Team_Key[[Full Name]:[Full Name]],0))&amp;RIGHT(INDEX(FPL_Fixtures_Extract[],MATCH($A306,FPL_Fixtures_Extract[[Player]:[Player]],0),MATCH(FPL_Combined[[#Headers],[Gameweek 28]],FPL_Fixtures_Extract[#Headers],0)),3))</f>
        <v>SWA(H) 1-1</v>
      </c>
      <c r="AD306" t="str">
        <f ca="1">IF(RIGHT(FPL_Combined[[#Headers],[Gameweek 29]],2)&lt;$B$622,INDEX(FPL_Results_Extract[Gameweek 04],MATCH($A306,FPL_Results_Extract[[Player]:[Player]],0)),INDEX(Team_Key[[Abbreviation]:[Abbreviation]],MATCH(LEFT(INDEX(FPL_Fixtures_Extract[],MATCH($A306,FPL_Fixtures_Extract[[Player]:[Player]],0),MATCH(FPL_Combined[[#Headers],[Gameweek 29]],FPL_Fixtures_Extract[#Headers],0)),LEN(INDEX(FPL_Fixtures_Extract[],MATCH($A306,FPL_Fixtures_Extract[[Player]:[Player]],0),MATCH(FPL_Combined[[#Headers],[Gameweek 29]],FPL_Fixtures_Extract[#Headers],0)))-4),Team_Key[[Full Name]:[Full Name]],0))&amp;RIGHT(INDEX(FPL_Fixtures_Extract[],MATCH($A306,FPL_Fixtures_Extract[[Player]:[Player]],0),MATCH(FPL_Combined[[#Headers],[Gameweek 29]],FPL_Fixtures_Extract[#Headers],0)),3))</f>
        <v>SOU(A)</v>
      </c>
      <c r="AE306" t="e">
        <f ca="1">IF(RIGHT(FPL_Combined[[#Headers],[Gameweek 30]],2)&lt;$B$622,INDEX(FPL_Results_Extract[Gameweek 05],MATCH($A306,FPL_Results_Extract[[Player]:[Player]],0)),INDEX(Team_Key[[Abbreviation]:[Abbreviation]],MATCH(LEFT(INDEX(FPL_Fixtures_Extract[],MATCH($A306,FPL_Fixtures_Extract[[Player]:[Player]],0),MATCH(FPL_Combined[[#Headers],[Gameweek 30]],FPL_Fixtures_Extract[#Headers],0)),LEN(INDEX(FPL_Fixtures_Extract[],MATCH($A306,FPL_Fixtures_Extract[[Player]:[Player]],0),MATCH(FPL_Combined[[#Headers],[Gameweek 30]],FPL_Fixtures_Extract[#Headers],0)))-4),Team_Key[[Full Name]:[Full Name]],0))&amp;RIGHT(INDEX(FPL_Fixtures_Extract[],MATCH($A306,FPL_Fixtures_Extract[[Player]:[Player]],0),MATCH(FPL_Combined[[#Headers],[Gameweek 30]],FPL_Fixtures_Extract[#Headers],0)),3))</f>
        <v>#VALUE!</v>
      </c>
      <c r="AF306" t="str">
        <f ca="1">IF(RIGHT(FPL_Combined[[#Headers],[Gameweek 31]],2)&lt;$B$622,INDEX(FPL_Results_Extract[Gameweek 06],MATCH($A306,FPL_Results_Extract[[Player]:[Player]],0)),INDEX(Team_Key[[Abbreviation]:[Abbreviation]],MATCH(LEFT(INDEX(FPL_Fixtures_Extract[],MATCH($A306,FPL_Fixtures_Extract[[Player]:[Player]],0),MATCH(FPL_Combined[[#Headers],[Gameweek 31]],FPL_Fixtures_Extract[#Headers],0)),LEN(INDEX(FPL_Fixtures_Extract[],MATCH($A306,FPL_Fixtures_Extract[[Player]:[Player]],0),MATCH(FPL_Combined[[#Headers],[Gameweek 31]],FPL_Fixtures_Extract[#Headers],0)))-4),Team_Key[[Full Name]:[Full Name]],0))&amp;RIGHT(INDEX(FPL_Fixtures_Extract[],MATCH($A306,FPL_Fixtures_Extract[[Player]:[Player]],0),MATCH(FPL_Combined[[#Headers],[Gameweek 31]],FPL_Fixtures_Extract[#Headers],0)),3))</f>
        <v>NEW(A)</v>
      </c>
      <c r="AG306" t="str">
        <f ca="1">IF(RIGHT(FPL_Combined[[#Headers],[Gameweek 32]],2)&lt;$B$622,INDEX(FPL_Results_Extract[Gameweek 07],MATCH($A306,FPL_Results_Extract[[Player]:[Player]],0)),INDEX(Team_Key[[Abbreviation]:[Abbreviation]],MATCH(LEFT(INDEX(FPL_Fixtures_Extract[],MATCH($A306,FPL_Fixtures_Extract[[Player]:[Player]],0),MATCH(FPL_Combined[[#Headers],[Gameweek 32]],FPL_Fixtures_Extract[#Headers],0)),LEN(INDEX(FPL_Fixtures_Extract[],MATCH($A306,FPL_Fixtures_Extract[[Player]:[Player]],0),MATCH(FPL_Combined[[#Headers],[Gameweek 32]],FPL_Fixtures_Extract[#Headers],0)))-4),Team_Key[[Full Name]:[Full Name]],0))&amp;RIGHT(INDEX(FPL_Fixtures_Extract[],MATCH($A306,FPL_Fixtures_Extract[[Player]:[Player]],0),MATCH(FPL_Combined[[#Headers],[Gameweek 32]],FPL_Fixtures_Extract[#Headers],0)),3))</f>
        <v>WBA(H)</v>
      </c>
      <c r="AH306" t="str">
        <f ca="1">IF(RIGHT(FPL_Combined[[#Headers],[Gameweek 33]],2)&lt;$B$622,INDEX(FPL_Results_Extract[Gameweek 08],MATCH($A306,FPL_Results_Extract[[Player]:[Player]],0)),INDEX(Team_Key[[Abbreviation]:[Abbreviation]],MATCH(LEFT(INDEX(FPL_Fixtures_Extract[],MATCH($A306,FPL_Fixtures_Extract[[Player]:[Player]],0),MATCH(FPL_Combined[[#Headers],[Gameweek 33]],FPL_Fixtures_Extract[#Headers],0)),LEN(INDEX(FPL_Fixtures_Extract[],MATCH($A306,FPL_Fixtures_Extract[[Player]:[Player]],0),MATCH(FPL_Combined[[#Headers],[Gameweek 33]],FPL_Fixtures_Extract[#Headers],0)))-4),Team_Key[[Full Name]:[Full Name]],0))&amp;RIGHT(INDEX(FPL_Fixtures_Extract[],MATCH($A306,FPL_Fixtures_Extract[[Player]:[Player]],0),MATCH(FPL_Combined[[#Headers],[Gameweek 33]],FPL_Fixtures_Extract[#Headers],0)),3))</f>
        <v>LEI(H)</v>
      </c>
      <c r="AI306" t="str">
        <f ca="1">IF(RIGHT(FPL_Combined[[#Headers],[Gameweek 34]],2)&lt;$B$622,INDEX(FPL_Results_Extract[Gameweek 09],MATCH($A306,FPL_Results_Extract[[Player]:[Player]],0)),INDEX(Team_Key[[Abbreviation]:[Abbreviation]],MATCH(LEFT(INDEX(FPL_Fixtures_Extract[],MATCH($A306,FPL_Fixtures_Extract[[Player]:[Player]],0),MATCH(FPL_Combined[[#Headers],[Gameweek 34]],FPL_Fixtures_Extract[#Headers],0)),LEN(INDEX(FPL_Fixtures_Extract[],MATCH($A306,FPL_Fixtures_Extract[[Player]:[Player]],0),MATCH(FPL_Combined[[#Headers],[Gameweek 34]],FPL_Fixtures_Extract[#Headers],0)))-4),Team_Key[[Full Name]:[Full Name]],0))&amp;RIGHT(INDEX(FPL_Fixtures_Extract[],MATCH($A306,FPL_Fixtures_Extract[[Player]:[Player]],0),MATCH(FPL_Combined[[#Headers],[Gameweek 34]],FPL_Fixtures_Extract[#Headers],0)),3))</f>
        <v>NOR(A)</v>
      </c>
      <c r="AJ306" t="str">
        <f ca="1">IF(RIGHT(FPL_Combined[[#Headers],[Gameweek 35]],2)&lt;$B$622,INDEX(FPL_Results_Extract[Gameweek 10],MATCH($A306,FPL_Results_Extract[[Player]:[Player]],0)),INDEX(Team_Key[[Abbreviation]:[Abbreviation]],MATCH(LEFT(INDEX(FPL_Fixtures_Extract[],MATCH($A306,FPL_Fixtures_Extract[[Player]:[Player]],0),MATCH(FPL_Combined[[#Headers],[Gameweek 35]],FPL_Fixtures_Extract[#Headers],0)),LEN(INDEX(FPL_Fixtures_Extract[],MATCH($A306,FPL_Fixtures_Extract[[Player]:[Player]],0),MATCH(FPL_Combined[[#Headers],[Gameweek 35]],FPL_Fixtures_Extract[#Headers],0)))-4),Team_Key[[Full Name]:[Full Name]],0))&amp;RIGHT(INDEX(FPL_Fixtures_Extract[],MATCH($A306,FPL_Fixtures_Extract[[Player]:[Player]],0),MATCH(FPL_Combined[[#Headers],[Gameweek 35]],FPL_Fixtures_Extract[#Headers],0)),3))</f>
        <v>ARS(H)</v>
      </c>
      <c r="AK306" t="str">
        <f ca="1">IF(RIGHT(FPL_Combined[[#Headers],[Gameweek 36]],2)&lt;$B$622,INDEX(FPL_Results_Extract[Gameweek 11],MATCH($A306,FPL_Results_Extract[[Player]:[Player]],0)),INDEX(Team_Key[[Abbreviation]:[Abbreviation]],MATCH(LEFT(INDEX(FPL_Fixtures_Extract[],MATCH($A306,FPL_Fixtures_Extract[[Player]:[Player]],0),MATCH(FPL_Combined[[#Headers],[Gameweek 36]],FPL_Fixtures_Extract[#Headers],0)),LEN(INDEX(FPL_Fixtures_Extract[],MATCH($A306,FPL_Fixtures_Extract[[Player]:[Player]],0),MATCH(FPL_Combined[[#Headers],[Gameweek 36]],FPL_Fixtures_Extract[#Headers],0)))-4),Team_Key[[Full Name]:[Full Name]],0))&amp;RIGHT(INDEX(FPL_Fixtures_Extract[],MATCH($A306,FPL_Fixtures_Extract[[Player]:[Player]],0),MATCH(FPL_Combined[[#Headers],[Gameweek 36]],FPL_Fixtures_Extract[#Headers],0)),3))</f>
        <v>STK(A)</v>
      </c>
      <c r="AL306" t="str">
        <f ca="1">IF(RIGHT(FPL_Combined[[#Headers],[Gameweek 37]],2)&lt;$B$622,INDEX(FPL_Results_Extract[Gameweek 12],MATCH($A306,FPL_Results_Extract[[Player]:[Player]],0)),INDEX(Team_Key[[Abbreviation]:[Abbreviation]],MATCH(LEFT(INDEX(FPL_Fixtures_Extract[],MATCH($A306,FPL_Fixtures_Extract[[Player]:[Player]],0),MATCH(FPL_Combined[[#Headers],[Gameweek 37]],FPL_Fixtures_Extract[#Headers],0)),LEN(INDEX(FPL_Fixtures_Extract[],MATCH($A306,FPL_Fixtures_Extract[[Player]:[Player]],0),MATCH(FPL_Combined[[#Headers],[Gameweek 37]],FPL_Fixtures_Extract[#Headers],0)))-4),Team_Key[[Full Name]:[Full Name]],0))&amp;RIGHT(INDEX(FPL_Fixtures_Extract[],MATCH($A306,FPL_Fixtures_Extract[[Player]:[Player]],0),MATCH(FPL_Combined[[#Headers],[Gameweek 37]],FPL_Fixtures_Extract[#Headers],0)),3))</f>
        <v>CHE(H)</v>
      </c>
      <c r="AM306" t="str">
        <f ca="1">IF(RIGHT(FPL_Combined[[#Headers],[Gameweek 38]],2)&lt;$B$622,INDEX(FPL_Results_Extract[Gameweek 13],MATCH($A306,FPL_Results_Extract[[Player]:[Player]],0)),INDEX(Team_Key[[Abbreviation]:[Abbreviation]],MATCH(LEFT(INDEX(FPL_Fixtures_Extract[],MATCH($A306,FPL_Fixtures_Extract[[Player]:[Player]],0),MATCH(FPL_Combined[[#Headers],[Gameweek 38]],FPL_Fixtures_Extract[#Headers],0)),LEN(INDEX(FPL_Fixtures_Extract[],MATCH($A306,FPL_Fixtures_Extract[[Player]:[Player]],0),MATCH(FPL_Combined[[#Headers],[Gameweek 38]],FPL_Fixtures_Extract[#Headers],0)))-4),Team_Key[[Full Name]:[Full Name]],0))&amp;RIGHT(INDEX(FPL_Fixtures_Extract[],MATCH($A306,FPL_Fixtures_Extract[[Player]:[Player]],0),MATCH(FPL_Combined[[#Headers],[Gameweek 38]],FPL_Fixtures_Extract[#Headers],0)),3))</f>
        <v>WAT(A)</v>
      </c>
    </row>
    <row r="307" spans="1:39" x14ac:dyDescent="0.45">
      <c r="A307" t="s">
        <v>92</v>
      </c>
      <c r="B307" t="str">
        <f ca="1">IF(RIGHT(FPL_Combined[[#Headers],[Gameweek 01]],2)&lt;$B$622,INDEX(FPL_Results_Extract[Gameweek 01],MATCH($A307,FPL_Results_Extract[[Player]:[Player]],0)),INDEX(Team_Key[[Abbreviation]:[Abbreviation]],MATCH(LEFT(INDEX(FPL_Fixtures_Extract[],MATCH($A307,FPL_Fixtures_Extract[[Player]:[Player]],0),MATCH(FPL_Combined[[#Headers],[Gameweek 01]],FPL_Fixtures_Extract[#Headers],0)),LEN(INDEX(FPL_Fixtures_Extract[],MATCH($A307,FPL_Fixtures_Extract[[Player]:[Player]],0),MATCH(FPL_Combined[[#Headers],[Gameweek 01]],FPL_Fixtures_Extract[#Headers],0)))-4),Team_Key[[Full Name]:[Full Name]],0))&amp;RIGHT(INDEX(FPL_Fixtures_Extract[],MATCH($A307,FPL_Fixtures_Extract[[Player]:[Player]],0),MATCH(FPL_Combined[[#Headers],[Gameweek 01]],FPL_Fixtures_Extract[#Headers],0)),3))</f>
        <v>MUN(A) 0-1</v>
      </c>
      <c r="C307" t="str">
        <f ca="1">IF(RIGHT(FPL_Combined[[#Headers],[Gameweek 02]],2)&lt;$B$622,INDEX(FPL_Results_Extract[Gameweek 02],MATCH($A307,FPL_Results_Extract[[Player]:[Player]],0)),INDEX(Team_Key[[Abbreviation]:[Abbreviation]],MATCH(LEFT(INDEX(FPL_Fixtures_Extract[],MATCH($A307,FPL_Fixtures_Extract[[Player]:[Player]],0),MATCH(FPL_Combined[[#Headers],[Gameweek 02]],FPL_Fixtures_Extract[#Headers],0)),LEN(INDEX(FPL_Fixtures_Extract[],MATCH($A307,FPL_Fixtures_Extract[[Player]:[Player]],0),MATCH(FPL_Combined[[#Headers],[Gameweek 02]],FPL_Fixtures_Extract[#Headers],0)))-4),Team_Key[[Full Name]:[Full Name]],0))&amp;RIGHT(INDEX(FPL_Fixtures_Extract[],MATCH($A307,FPL_Fixtures_Extract[[Player]:[Player]],0),MATCH(FPL_Combined[[#Headers],[Gameweek 02]],FPL_Fixtures_Extract[#Headers],0)),3))</f>
        <v>STK(H) 2-2</v>
      </c>
      <c r="D307" t="str">
        <f ca="1">IF(RIGHT(FPL_Combined[[#Headers],[Gameweek 03]],2)&lt;$B$622,INDEX(FPL_Results_Extract[Gameweek 03],MATCH($A307,FPL_Results_Extract[[Player]:[Player]],0)),INDEX(Team_Key[[Abbreviation]:[Abbreviation]],MATCH(LEFT(INDEX(FPL_Fixtures_Extract[],MATCH($A307,FPL_Fixtures_Extract[[Player]:[Player]],0),MATCH(FPL_Combined[[#Headers],[Gameweek 03]],FPL_Fixtures_Extract[#Headers],0)),LEN(INDEX(FPL_Fixtures_Extract[],MATCH($A307,FPL_Fixtures_Extract[[Player]:[Player]],0),MATCH(FPL_Combined[[#Headers],[Gameweek 03]],FPL_Fixtures_Extract[#Headers],0)))-4),Team_Key[[Full Name]:[Full Name]],0))&amp;RIGHT(INDEX(FPL_Fixtures_Extract[],MATCH($A307,FPL_Fixtures_Extract[[Player]:[Player]],0),MATCH(FPL_Combined[[#Headers],[Gameweek 03]],FPL_Fixtures_Extract[#Headers],0)),3))</f>
        <v>LEI(A) 1-1</v>
      </c>
      <c r="E307" t="str">
        <f ca="1">IF(RIGHT(FPL_Combined[[#Headers],[Gameweek 04]],2)&lt;$B$622,INDEX(FPL_Results_Extract[Gameweek 04],MATCH($A307,FPL_Results_Extract[[Player]:[Player]],0)),INDEX(Team_Key[[Abbreviation]:[Abbreviation]],MATCH(LEFT(INDEX(FPL_Fixtures_Extract[],MATCH($A307,FPL_Fixtures_Extract[[Player]:[Player]],0),MATCH(FPL_Combined[[#Headers],[Gameweek 04]],FPL_Fixtures_Extract[#Headers],0)),LEN(INDEX(FPL_Fixtures_Extract[],MATCH($A307,FPL_Fixtures_Extract[[Player]:[Player]],0),MATCH(FPL_Combined[[#Headers],[Gameweek 04]],FPL_Fixtures_Extract[#Headers],0)))-4),Team_Key[[Full Name]:[Full Name]],0))&amp;RIGHT(INDEX(FPL_Fixtures_Extract[],MATCH($A307,FPL_Fixtures_Extract[[Player]:[Player]],0),MATCH(FPL_Combined[[#Headers],[Gameweek 04]],FPL_Fixtures_Extract[#Headers],0)),3))</f>
        <v>EVE(H) 0-0</v>
      </c>
      <c r="F307" t="str">
        <f ca="1">IF(RIGHT(FPL_Combined[[#Headers],[Gameweek 05]],2)&lt;$B$622,INDEX(FPL_Results_Extract[Gameweek 05],MATCH($A307,FPL_Results_Extract[[Player]:[Player]],0)),INDEX(Team_Key[[Abbreviation]:[Abbreviation]],MATCH(LEFT(INDEX(FPL_Fixtures_Extract[],MATCH($A307,FPL_Fixtures_Extract[[Player]:[Player]],0),MATCH(FPL_Combined[[#Headers],[Gameweek 05]],FPL_Fixtures_Extract[#Headers],0)),LEN(INDEX(FPL_Fixtures_Extract[],MATCH($A307,FPL_Fixtures_Extract[[Player]:[Player]],0),MATCH(FPL_Combined[[#Headers],[Gameweek 05]],FPL_Fixtures_Extract[#Headers],0)))-4),Team_Key[[Full Name]:[Full Name]],0))&amp;RIGHT(INDEX(FPL_Fixtures_Extract[],MATCH($A307,FPL_Fixtures_Extract[[Player]:[Player]],0),MATCH(FPL_Combined[[#Headers],[Gameweek 05]],FPL_Fixtures_Extract[#Headers],0)),3))</f>
        <v>SUN(A) 1-0</v>
      </c>
      <c r="G307" t="str">
        <f ca="1">IF(RIGHT(FPL_Combined[[#Headers],[Gameweek 06]],2)&lt;$B$622,INDEX(FPL_Results_Extract[Gameweek 06],MATCH($A307,FPL_Results_Extract[[Player]:[Player]],0)),INDEX(Team_Key[[Abbreviation]:[Abbreviation]],MATCH(LEFT(INDEX(FPL_Fixtures_Extract[],MATCH($A307,FPL_Fixtures_Extract[[Player]:[Player]],0),MATCH(FPL_Combined[[#Headers],[Gameweek 06]],FPL_Fixtures_Extract[#Headers],0)),LEN(INDEX(FPL_Fixtures_Extract[],MATCH($A307,FPL_Fixtures_Extract[[Player]:[Player]],0),MATCH(FPL_Combined[[#Headers],[Gameweek 06]],FPL_Fixtures_Extract[#Headers],0)))-4),Team_Key[[Full Name]:[Full Name]],0))&amp;RIGHT(INDEX(FPL_Fixtures_Extract[],MATCH($A307,FPL_Fixtures_Extract[[Player]:[Player]],0),MATCH(FPL_Combined[[#Headers],[Gameweek 06]],FPL_Fixtures_Extract[#Headers],0)),3))</f>
        <v>CRY(H) 1-0</v>
      </c>
      <c r="H307" t="str">
        <f ca="1">IF(RIGHT(FPL_Combined[[#Headers],[Gameweek 07]],2)&lt;$B$622,INDEX(FPL_Results_Extract[Gameweek 07],MATCH($A307,FPL_Results_Extract[[Player]:[Player]],0)),INDEX(Team_Key[[Abbreviation]:[Abbreviation]],MATCH(LEFT(INDEX(FPL_Fixtures_Extract[],MATCH($A307,FPL_Fixtures_Extract[[Player]:[Player]],0),MATCH(FPL_Combined[[#Headers],[Gameweek 07]],FPL_Fixtures_Extract[#Headers],0)),LEN(INDEX(FPL_Fixtures_Extract[],MATCH($A307,FPL_Fixtures_Extract[[Player]:[Player]],0),MATCH(FPL_Combined[[#Headers],[Gameweek 07]],FPL_Fixtures_Extract[#Headers],0)))-4),Team_Key[[Full Name]:[Full Name]],0))&amp;RIGHT(INDEX(FPL_Fixtures_Extract[],MATCH($A307,FPL_Fixtures_Extract[[Player]:[Player]],0),MATCH(FPL_Combined[[#Headers],[Gameweek 07]],FPL_Fixtures_Extract[#Headers],0)),3))</f>
        <v>MCI(H) 4-1</v>
      </c>
      <c r="I307" t="str">
        <f ca="1">IF(RIGHT(FPL_Combined[[#Headers],[Gameweek 08]],2)&lt;$B$622,INDEX(FPL_Results_Extract[Gameweek 08],MATCH($A307,FPL_Results_Extract[[Player]:[Player]],0)),INDEX(Team_Key[[Abbreviation]:[Abbreviation]],MATCH(LEFT(INDEX(FPL_Fixtures_Extract[],MATCH($A307,FPL_Fixtures_Extract[[Player]:[Player]],0),MATCH(FPL_Combined[[#Headers],[Gameweek 08]],FPL_Fixtures_Extract[#Headers],0)),LEN(INDEX(FPL_Fixtures_Extract[],MATCH($A307,FPL_Fixtures_Extract[[Player]:[Player]],0),MATCH(FPL_Combined[[#Headers],[Gameweek 08]],FPL_Fixtures_Extract[#Headers],0)))-4),Team_Key[[Full Name]:[Full Name]],0))&amp;RIGHT(INDEX(FPL_Fixtures_Extract[],MATCH($A307,FPL_Fixtures_Extract[[Player]:[Player]],0),MATCH(FPL_Combined[[#Headers],[Gameweek 08]],FPL_Fixtures_Extract[#Headers],0)),3))</f>
        <v>SWA(A) 2-2</v>
      </c>
      <c r="J307" t="str">
        <f ca="1">IF(RIGHT(FPL_Combined[[#Headers],[Gameweek 09]],2)&lt;$B$622,INDEX(FPL_Results_Extract[Gameweek 09],MATCH($A307,FPL_Results_Extract[[Player]:[Player]],0)),INDEX(Team_Key[[Abbreviation]:[Abbreviation]],MATCH(LEFT(INDEX(FPL_Fixtures_Extract[],MATCH($A307,FPL_Fixtures_Extract[[Player]:[Player]],0),MATCH(FPL_Combined[[#Headers],[Gameweek 09]],FPL_Fixtures_Extract[#Headers],0)),LEN(INDEX(FPL_Fixtures_Extract[],MATCH($A307,FPL_Fixtures_Extract[[Player]:[Player]],0),MATCH(FPL_Combined[[#Headers],[Gameweek 09]],FPL_Fixtures_Extract[#Headers],0)))-4),Team_Key[[Full Name]:[Full Name]],0))&amp;RIGHT(INDEX(FPL_Fixtures_Extract[],MATCH($A307,FPL_Fixtures_Extract[[Player]:[Player]],0),MATCH(FPL_Combined[[#Headers],[Gameweek 09]],FPL_Fixtures_Extract[#Headers],0)),3))</f>
        <v>LIV(H) 0-0</v>
      </c>
      <c r="K307" t="str">
        <f ca="1">IF(RIGHT(FPL_Combined[[#Headers],[Gameweek 10]],2)&lt;$B$622,INDEX(FPL_Results_Extract[Gameweek 10],MATCH($A307,FPL_Results_Extract[[Player]:[Player]],0)),INDEX(Team_Key[[Abbreviation]:[Abbreviation]],MATCH(LEFT(INDEX(FPL_Fixtures_Extract[],MATCH($A307,FPL_Fixtures_Extract[[Player]:[Player]],0),MATCH(FPL_Combined[[#Headers],[Gameweek 10]],FPL_Fixtures_Extract[#Headers],0)),LEN(INDEX(FPL_Fixtures_Extract[],MATCH($A307,FPL_Fixtures_Extract[[Player]:[Player]],0),MATCH(FPL_Combined[[#Headers],[Gameweek 10]],FPL_Fixtures_Extract[#Headers],0)))-4),Team_Key[[Full Name]:[Full Name]],0))&amp;RIGHT(INDEX(FPL_Fixtures_Extract[],MATCH($A307,FPL_Fixtures_Extract[[Player]:[Player]],0),MATCH(FPL_Combined[[#Headers],[Gameweek 10]],FPL_Fixtures_Extract[#Headers],0)),3))</f>
        <v>BOU(A) 5-1</v>
      </c>
      <c r="L307" t="str">
        <f ca="1">IF(RIGHT(FPL_Combined[[#Headers],[Gameweek 11]],2)&lt;$B$622,INDEX(FPL_Results_Extract[Gameweek 11],MATCH($A307,FPL_Results_Extract[[Player]:[Player]],0)),INDEX(Team_Key[[Abbreviation]:[Abbreviation]],MATCH(LEFT(INDEX(FPL_Fixtures_Extract[],MATCH($A307,FPL_Fixtures_Extract[[Player]:[Player]],0),MATCH(FPL_Combined[[#Headers],[Gameweek 11]],FPL_Fixtures_Extract[#Headers],0)),LEN(INDEX(FPL_Fixtures_Extract[],MATCH($A307,FPL_Fixtures_Extract[[Player]:[Player]],0),MATCH(FPL_Combined[[#Headers],[Gameweek 11]],FPL_Fixtures_Extract[#Headers],0)))-4),Team_Key[[Full Name]:[Full Name]],0))&amp;RIGHT(INDEX(FPL_Fixtures_Extract[],MATCH($A307,FPL_Fixtures_Extract[[Player]:[Player]],0),MATCH(FPL_Combined[[#Headers],[Gameweek 11]],FPL_Fixtures_Extract[#Headers],0)),3))</f>
        <v>AVL(H) 3-1</v>
      </c>
      <c r="M307" t="str">
        <f ca="1">IF(RIGHT(FPL_Combined[[#Headers],[Gameweek 12]],2)&lt;$B$622,INDEX(FPL_Results_Extract[Gameweek 12],MATCH($A307,FPL_Results_Extract[[Player]:[Player]],0)),INDEX(Team_Key[[Abbreviation]:[Abbreviation]],MATCH(LEFT(INDEX(FPL_Fixtures_Extract[],MATCH($A307,FPL_Fixtures_Extract[[Player]:[Player]],0),MATCH(FPL_Combined[[#Headers],[Gameweek 12]],FPL_Fixtures_Extract[#Headers],0)),LEN(INDEX(FPL_Fixtures_Extract[],MATCH($A307,FPL_Fixtures_Extract[[Player]:[Player]],0),MATCH(FPL_Combined[[#Headers],[Gameweek 12]],FPL_Fixtures_Extract[#Headers],0)))-4),Team_Key[[Full Name]:[Full Name]],0))&amp;RIGHT(INDEX(FPL_Fixtures_Extract[],MATCH($A307,FPL_Fixtures_Extract[[Player]:[Player]],0),MATCH(FPL_Combined[[#Headers],[Gameweek 12]],FPL_Fixtures_Extract[#Headers],0)),3))</f>
        <v>ARS(A) 1-1</v>
      </c>
      <c r="N307" t="str">
        <f ca="1">IF(RIGHT(FPL_Combined[[#Headers],[Gameweek 13]],2)&lt;$B$622,INDEX(FPL_Results_Extract[Gameweek 13],MATCH($A307,FPL_Results_Extract[[Player]:[Player]],0)),INDEX(Team_Key[[Abbreviation]:[Abbreviation]],MATCH(LEFT(INDEX(FPL_Fixtures_Extract[],MATCH($A307,FPL_Fixtures_Extract[[Player]:[Player]],0),MATCH(FPL_Combined[[#Headers],[Gameweek 13]],FPL_Fixtures_Extract[#Headers],0)),LEN(INDEX(FPL_Fixtures_Extract[],MATCH($A307,FPL_Fixtures_Extract[[Player]:[Player]],0),MATCH(FPL_Combined[[#Headers],[Gameweek 13]],FPL_Fixtures_Extract[#Headers],0)))-4),Team_Key[[Full Name]:[Full Name]],0))&amp;RIGHT(INDEX(FPL_Fixtures_Extract[],MATCH($A307,FPL_Fixtures_Extract[[Player]:[Player]],0),MATCH(FPL_Combined[[#Headers],[Gameweek 13]],FPL_Fixtures_Extract[#Headers],0)),3))</f>
        <v>WHU(H) 4-1</v>
      </c>
      <c r="O307" t="str">
        <f ca="1">IF(RIGHT(FPL_Combined[[#Headers],[Gameweek 14]],2)&lt;$B$622,INDEX(FPL_Results_Extract[Gameweek 14],MATCH($A307,FPL_Results_Extract[[Player]:[Player]],0)),INDEX(Team_Key[[Abbreviation]:[Abbreviation]],MATCH(LEFT(INDEX(FPL_Fixtures_Extract[],MATCH($A307,FPL_Fixtures_Extract[[Player]:[Player]],0),MATCH(FPL_Combined[[#Headers],[Gameweek 14]],FPL_Fixtures_Extract[#Headers],0)),LEN(INDEX(FPL_Fixtures_Extract[],MATCH($A307,FPL_Fixtures_Extract[[Player]:[Player]],0),MATCH(FPL_Combined[[#Headers],[Gameweek 14]],FPL_Fixtures_Extract[#Headers],0)))-4),Team_Key[[Full Name]:[Full Name]],0))&amp;RIGHT(INDEX(FPL_Fixtures_Extract[],MATCH($A307,FPL_Fixtures_Extract[[Player]:[Player]],0),MATCH(FPL_Combined[[#Headers],[Gameweek 14]],FPL_Fixtures_Extract[#Headers],0)),3))</f>
        <v>CHE(H) 0-0</v>
      </c>
      <c r="P307" t="str">
        <f ca="1">IF(RIGHT(FPL_Combined[[#Headers],[Gameweek 15]],2)&lt;$B$622,INDEX(FPL_Results_Extract[Gameweek 15],MATCH($A307,FPL_Results_Extract[[Player]:[Player]],0)),INDEX(Team_Key[[Abbreviation]:[Abbreviation]],MATCH(LEFT(INDEX(FPL_Fixtures_Extract[],MATCH($A307,FPL_Fixtures_Extract[[Player]:[Player]],0),MATCH(FPL_Combined[[#Headers],[Gameweek 15]],FPL_Fixtures_Extract[#Headers],0)),LEN(INDEX(FPL_Fixtures_Extract[],MATCH($A307,FPL_Fixtures_Extract[[Player]:[Player]],0),MATCH(FPL_Combined[[#Headers],[Gameweek 15]],FPL_Fixtures_Extract[#Headers],0)))-4),Team_Key[[Full Name]:[Full Name]],0))&amp;RIGHT(INDEX(FPL_Fixtures_Extract[],MATCH($A307,FPL_Fixtures_Extract[[Player]:[Player]],0),MATCH(FPL_Combined[[#Headers],[Gameweek 15]],FPL_Fixtures_Extract[#Headers],0)),3))</f>
        <v>WBA(A) 1-1</v>
      </c>
      <c r="Q307" t="str">
        <f ca="1">IF(RIGHT(FPL_Combined[[#Headers],[Gameweek 16]],2)&lt;$B$622,INDEX(FPL_Results_Extract[Gameweek 16],MATCH($A307,FPL_Results_Extract[[Player]:[Player]],0)),INDEX(Team_Key[[Abbreviation]:[Abbreviation]],MATCH(LEFT(INDEX(FPL_Fixtures_Extract[],MATCH($A307,FPL_Fixtures_Extract[[Player]:[Player]],0),MATCH(FPL_Combined[[#Headers],[Gameweek 16]],FPL_Fixtures_Extract[#Headers],0)),LEN(INDEX(FPL_Fixtures_Extract[],MATCH($A307,FPL_Fixtures_Extract[[Player]:[Player]],0),MATCH(FPL_Combined[[#Headers],[Gameweek 16]],FPL_Fixtures_Extract[#Headers],0)))-4),Team_Key[[Full Name]:[Full Name]],0))&amp;RIGHT(INDEX(FPL_Fixtures_Extract[],MATCH($A307,FPL_Fixtures_Extract[[Player]:[Player]],0),MATCH(FPL_Combined[[#Headers],[Gameweek 16]],FPL_Fixtures_Extract[#Headers],0)),3))</f>
        <v>NEW(H) 1-2</v>
      </c>
      <c r="R307" t="str">
        <f ca="1">IF(RIGHT(FPL_Combined[[#Headers],[Gameweek 17]],2)&lt;$B$622,INDEX(FPL_Results_Extract[Gameweek 17],MATCH($A307,FPL_Results_Extract[[Player]:[Player]],0)),INDEX(Team_Key[[Abbreviation]:[Abbreviation]],MATCH(LEFT(INDEX(FPL_Fixtures_Extract[],MATCH($A307,FPL_Fixtures_Extract[[Player]:[Player]],0),MATCH(FPL_Combined[[#Headers],[Gameweek 17]],FPL_Fixtures_Extract[#Headers],0)),LEN(INDEX(FPL_Fixtures_Extract[],MATCH($A307,FPL_Fixtures_Extract[[Player]:[Player]],0),MATCH(FPL_Combined[[#Headers],[Gameweek 17]],FPL_Fixtures_Extract[#Headers],0)))-4),Team_Key[[Full Name]:[Full Name]],0))&amp;RIGHT(INDEX(FPL_Fixtures_Extract[],MATCH($A307,FPL_Fixtures_Extract[[Player]:[Player]],0),MATCH(FPL_Combined[[#Headers],[Gameweek 17]],FPL_Fixtures_Extract[#Headers],0)),3))</f>
        <v>SOU(A) 2-0</v>
      </c>
      <c r="S307" t="str">
        <f ca="1">IF(RIGHT(FPL_Combined[[#Headers],[Gameweek 18]],2)&lt;$B$622,INDEX(FPL_Results_Extract[Gameweek 18],MATCH($A307,FPL_Results_Extract[[Player]:[Player]],0)),INDEX(Team_Key[[Abbreviation]:[Abbreviation]],MATCH(LEFT(INDEX(FPL_Fixtures_Extract[],MATCH($A307,FPL_Fixtures_Extract[[Player]:[Player]],0),MATCH(FPL_Combined[[#Headers],[Gameweek 18]],FPL_Fixtures_Extract[#Headers],0)),LEN(INDEX(FPL_Fixtures_Extract[],MATCH($A307,FPL_Fixtures_Extract[[Player]:[Player]],0),MATCH(FPL_Combined[[#Headers],[Gameweek 18]],FPL_Fixtures_Extract[#Headers],0)))-4),Team_Key[[Full Name]:[Full Name]],0))&amp;RIGHT(INDEX(FPL_Fixtures_Extract[],MATCH($A307,FPL_Fixtures_Extract[[Player]:[Player]],0),MATCH(FPL_Combined[[#Headers],[Gameweek 18]],FPL_Fixtures_Extract[#Headers],0)),3))</f>
        <v>NOR(H) 3-0</v>
      </c>
      <c r="T307" t="str">
        <f ca="1">IF(RIGHT(FPL_Combined[[#Headers],[Gameweek 19]],2)&lt;$B$622,INDEX(FPL_Results_Extract[Gameweek 19],MATCH($A307,FPL_Results_Extract[[Player]:[Player]],0)),INDEX(Team_Key[[Abbreviation]:[Abbreviation]],MATCH(LEFT(INDEX(FPL_Fixtures_Extract[],MATCH($A307,FPL_Fixtures_Extract[[Player]:[Player]],0),MATCH(FPL_Combined[[#Headers],[Gameweek 19]],FPL_Fixtures_Extract[#Headers],0)),LEN(INDEX(FPL_Fixtures_Extract[],MATCH($A307,FPL_Fixtures_Extract[[Player]:[Player]],0),MATCH(FPL_Combined[[#Headers],[Gameweek 19]],FPL_Fixtures_Extract[#Headers],0)))-4),Team_Key[[Full Name]:[Full Name]],0))&amp;RIGHT(INDEX(FPL_Fixtures_Extract[],MATCH($A307,FPL_Fixtures_Extract[[Player]:[Player]],0),MATCH(FPL_Combined[[#Headers],[Gameweek 19]],FPL_Fixtures_Extract[#Headers],0)),3))</f>
        <v>WAT(A) 2-1</v>
      </c>
      <c r="U307" t="str">
        <f ca="1">IF(RIGHT(FPL_Combined[[#Headers],[Gameweek 20]],2)&lt;$B$622,INDEX(FPL_Results_Extract[Gameweek 20],MATCH($A307,FPL_Results_Extract[[Player]:[Player]],0)),INDEX(Team_Key[[Abbreviation]:[Abbreviation]],MATCH(LEFT(INDEX(FPL_Fixtures_Extract[],MATCH($A307,FPL_Fixtures_Extract[[Player]:[Player]],0),MATCH(FPL_Combined[[#Headers],[Gameweek 20]],FPL_Fixtures_Extract[#Headers],0)),LEN(INDEX(FPL_Fixtures_Extract[],MATCH($A307,FPL_Fixtures_Extract[[Player]:[Player]],0),MATCH(FPL_Combined[[#Headers],[Gameweek 20]],FPL_Fixtures_Extract[#Headers],0)))-4),Team_Key[[Full Name]:[Full Name]],0))&amp;RIGHT(INDEX(FPL_Fixtures_Extract[],MATCH($A307,FPL_Fixtures_Extract[[Player]:[Player]],0),MATCH(FPL_Combined[[#Headers],[Gameweek 20]],FPL_Fixtures_Extract[#Headers],0)),3))</f>
        <v>EVE(A) 1-1</v>
      </c>
      <c r="V307" t="str">
        <f ca="1">IF(RIGHT(FPL_Combined[[#Headers],[Gameweek 21]],2)&lt;$B$622,INDEX(FPL_Results_Extract[Gameweek 21],MATCH($A307,FPL_Results_Extract[[Player]:[Player]],0)),INDEX(Team_Key[[Abbreviation]:[Abbreviation]],MATCH(LEFT(INDEX(FPL_Fixtures_Extract[],MATCH($A307,FPL_Fixtures_Extract[[Player]:[Player]],0),MATCH(FPL_Combined[[#Headers],[Gameweek 21]],FPL_Fixtures_Extract[#Headers],0)),LEN(INDEX(FPL_Fixtures_Extract[],MATCH($A307,FPL_Fixtures_Extract[[Player]:[Player]],0),MATCH(FPL_Combined[[#Headers],[Gameweek 21]],FPL_Fixtures_Extract[#Headers],0)))-4),Team_Key[[Full Name]:[Full Name]],0))&amp;RIGHT(INDEX(FPL_Fixtures_Extract[],MATCH($A307,FPL_Fixtures_Extract[[Player]:[Player]],0),MATCH(FPL_Combined[[#Headers],[Gameweek 21]],FPL_Fixtures_Extract[#Headers],0)),3))</f>
        <v>LEI(H) 0-1</v>
      </c>
      <c r="W307" t="str">
        <f ca="1">IF(RIGHT(FPL_Combined[[#Headers],[Gameweek 22]],2)&lt;$B$622,INDEX(FPL_Results_Extract[Gameweek 22],MATCH($A307,FPL_Results_Extract[[Player]:[Player]],0)),INDEX(Team_Key[[Abbreviation]:[Abbreviation]],MATCH(LEFT(INDEX(FPL_Fixtures_Extract[],MATCH($A307,FPL_Fixtures_Extract[[Player]:[Player]],0),MATCH(FPL_Combined[[#Headers],[Gameweek 22]],FPL_Fixtures_Extract[#Headers],0)),LEN(INDEX(FPL_Fixtures_Extract[],MATCH($A307,FPL_Fixtures_Extract[[Player]:[Player]],0),MATCH(FPL_Combined[[#Headers],[Gameweek 22]],FPL_Fixtures_Extract[#Headers],0)))-4),Team_Key[[Full Name]:[Full Name]],0))&amp;RIGHT(INDEX(FPL_Fixtures_Extract[],MATCH($A307,FPL_Fixtures_Extract[[Player]:[Player]],0),MATCH(FPL_Combined[[#Headers],[Gameweek 22]],FPL_Fixtures_Extract[#Headers],0)),3))</f>
        <v>SUN(H) 4-1</v>
      </c>
      <c r="X307" t="str">
        <f ca="1">IF(RIGHT(FPL_Combined[[#Headers],[Gameweek 23]],2)&lt;$B$622,INDEX(FPL_Results_Extract[Gameweek 23],MATCH($A307,FPL_Results_Extract[[Player]:[Player]],0)),INDEX(Team_Key[[Abbreviation]:[Abbreviation]],MATCH(LEFT(INDEX(FPL_Fixtures_Extract[],MATCH($A307,FPL_Fixtures_Extract[[Player]:[Player]],0),MATCH(FPL_Combined[[#Headers],[Gameweek 23]],FPL_Fixtures_Extract[#Headers],0)),LEN(INDEX(FPL_Fixtures_Extract[],MATCH($A307,FPL_Fixtures_Extract[[Player]:[Player]],0),MATCH(FPL_Combined[[#Headers],[Gameweek 23]],FPL_Fixtures_Extract[#Headers],0)))-4),Team_Key[[Full Name]:[Full Name]],0))&amp;RIGHT(INDEX(FPL_Fixtures_Extract[],MATCH($A307,FPL_Fixtures_Extract[[Player]:[Player]],0),MATCH(FPL_Combined[[#Headers],[Gameweek 23]],FPL_Fixtures_Extract[#Headers],0)),3))</f>
        <v>CRY(A) 3-1</v>
      </c>
      <c r="Y307" t="str">
        <f ca="1">IF(RIGHT(FPL_Combined[[#Headers],[Gameweek 24]],2)&lt;$B$622,INDEX(FPL_Results_Extract[Team],MATCH($A307,FPL_Results_Extract[[Player]:[Player]],0)),INDEX(Team_Key[[Abbreviation]:[Abbreviation]],MATCH(LEFT(INDEX(FPL_Fixtures_Extract[],MATCH($A307,FPL_Fixtures_Extract[[Player]:[Player]],0),MATCH(FPL_Combined[[#Headers],[Gameweek 24]],FPL_Fixtures_Extract[#Headers],0)),LEN(INDEX(FPL_Fixtures_Extract[],MATCH($A307,FPL_Fixtures_Extract[[Player]:[Player]],0),MATCH(FPL_Combined[[#Headers],[Gameweek 24]],FPL_Fixtures_Extract[#Headers],0)))-4),Team_Key[[Full Name]:[Full Name]],0))&amp;RIGHT(INDEX(FPL_Fixtures_Extract[],MATCH($A307,FPL_Fixtures_Extract[[Player]:[Player]],0),MATCH(FPL_Combined[[#Headers],[Gameweek 24]],FPL_Fixtures_Extract[#Headers],0)),3))</f>
        <v>TOT</v>
      </c>
      <c r="Z307" t="str">
        <f ca="1">IF(RIGHT(FPL_Combined[[#Headers],[Gameweek 25]],2)&lt;$B$622,INDEX(FPL_Results_Extract[Player],MATCH($A307,FPL_Results_Extract[[Player]:[Player]],0)),INDEX(Team_Key[[Abbreviation]:[Abbreviation]],MATCH(LEFT(INDEX(FPL_Fixtures_Extract[],MATCH($A307,FPL_Fixtures_Extract[[Player]:[Player]],0),MATCH(FPL_Combined[[#Headers],[Gameweek 25]],FPL_Fixtures_Extract[#Headers],0)),LEN(INDEX(FPL_Fixtures_Extract[],MATCH($A307,FPL_Fixtures_Extract[[Player]:[Player]],0),MATCH(FPL_Combined[[#Headers],[Gameweek 25]],FPL_Fixtures_Extract[#Headers],0)))-4),Team_Key[[Full Name]:[Full Name]],0))&amp;RIGHT(INDEX(FPL_Fixtures_Extract[],MATCH($A307,FPL_Fixtures_Extract[[Player]:[Player]],0),MATCH(FPL_Combined[[#Headers],[Gameweek 25]],FPL_Fixtures_Extract[#Headers],0)),3))</f>
        <v>Kane</v>
      </c>
      <c r="AA307" t="str">
        <f ca="1">IF(RIGHT(FPL_Combined[[#Headers],[Gameweek 26]],2)&lt;$B$622,INDEX(FPL_Results_Extract[Gameweek 01],MATCH($A307,FPL_Results_Extract[[Player]:[Player]],0)),INDEX(Team_Key[[Abbreviation]:[Abbreviation]],MATCH(LEFT(INDEX(FPL_Fixtures_Extract[],MATCH($A307,FPL_Fixtures_Extract[[Player]:[Player]],0),MATCH(FPL_Combined[[#Headers],[Gameweek 26]],FPL_Fixtures_Extract[#Headers],0)),LEN(INDEX(FPL_Fixtures_Extract[],MATCH($A307,FPL_Fixtures_Extract[[Player]:[Player]],0),MATCH(FPL_Combined[[#Headers],[Gameweek 26]],FPL_Fixtures_Extract[#Headers],0)))-4),Team_Key[[Full Name]:[Full Name]],0))&amp;RIGHT(INDEX(FPL_Fixtures_Extract[],MATCH($A307,FPL_Fixtures_Extract[[Player]:[Player]],0),MATCH(FPL_Combined[[#Headers],[Gameweek 26]],FPL_Fixtures_Extract[#Headers],0)),3))</f>
        <v>MUN(A) 0-1</v>
      </c>
      <c r="AB307" t="str">
        <f ca="1">IF(RIGHT(FPL_Combined[[#Headers],[Gameweek 27]],2)&lt;$B$622,INDEX(FPL_Results_Extract[Gameweek 02],MATCH($A307,FPL_Results_Extract[[Player]:[Player]],0)),INDEX(Team_Key[[Abbreviation]:[Abbreviation]],MATCH(LEFT(INDEX(FPL_Fixtures_Extract[],MATCH($A307,FPL_Fixtures_Extract[[Player]:[Player]],0),MATCH(FPL_Combined[[#Headers],[Gameweek 27]],FPL_Fixtures_Extract[#Headers],0)),LEN(INDEX(FPL_Fixtures_Extract[],MATCH($A307,FPL_Fixtures_Extract[[Player]:[Player]],0),MATCH(FPL_Combined[[#Headers],[Gameweek 27]],FPL_Fixtures_Extract[#Headers],0)))-4),Team_Key[[Full Name]:[Full Name]],0))&amp;RIGHT(INDEX(FPL_Fixtures_Extract[],MATCH($A307,FPL_Fixtures_Extract[[Player]:[Player]],0),MATCH(FPL_Combined[[#Headers],[Gameweek 27]],FPL_Fixtures_Extract[#Headers],0)),3))</f>
        <v>STK(H) 2-2</v>
      </c>
      <c r="AC307" t="str">
        <f ca="1">IF(RIGHT(FPL_Combined[[#Headers],[Gameweek 28]],2)&lt;$B$622,INDEX(FPL_Results_Extract[Gameweek 03],MATCH($A307,FPL_Results_Extract[[Player]:[Player]],0)),INDEX(Team_Key[[Abbreviation]:[Abbreviation]],MATCH(LEFT(INDEX(FPL_Fixtures_Extract[],MATCH($A307,FPL_Fixtures_Extract[[Player]:[Player]],0),MATCH(FPL_Combined[[#Headers],[Gameweek 28]],FPL_Fixtures_Extract[#Headers],0)),LEN(INDEX(FPL_Fixtures_Extract[],MATCH($A307,FPL_Fixtures_Extract[[Player]:[Player]],0),MATCH(FPL_Combined[[#Headers],[Gameweek 28]],FPL_Fixtures_Extract[#Headers],0)))-4),Team_Key[[Full Name]:[Full Name]],0))&amp;RIGHT(INDEX(FPL_Fixtures_Extract[],MATCH($A307,FPL_Fixtures_Extract[[Player]:[Player]],0),MATCH(FPL_Combined[[#Headers],[Gameweek 28]],FPL_Fixtures_Extract[#Headers],0)),3))</f>
        <v>LEI(A) 1-1</v>
      </c>
      <c r="AD307" t="str">
        <f ca="1">IF(RIGHT(FPL_Combined[[#Headers],[Gameweek 29]],2)&lt;$B$622,INDEX(FPL_Results_Extract[Gameweek 04],MATCH($A307,FPL_Results_Extract[[Player]:[Player]],0)),INDEX(Team_Key[[Abbreviation]:[Abbreviation]],MATCH(LEFT(INDEX(FPL_Fixtures_Extract[],MATCH($A307,FPL_Fixtures_Extract[[Player]:[Player]],0),MATCH(FPL_Combined[[#Headers],[Gameweek 29]],FPL_Fixtures_Extract[#Headers],0)),LEN(INDEX(FPL_Fixtures_Extract[],MATCH($A307,FPL_Fixtures_Extract[[Player]:[Player]],0),MATCH(FPL_Combined[[#Headers],[Gameweek 29]],FPL_Fixtures_Extract[#Headers],0)))-4),Team_Key[[Full Name]:[Full Name]],0))&amp;RIGHT(INDEX(FPL_Fixtures_Extract[],MATCH($A307,FPL_Fixtures_Extract[[Player]:[Player]],0),MATCH(FPL_Combined[[#Headers],[Gameweek 29]],FPL_Fixtures_Extract[#Headers],0)),3))</f>
        <v>AVL(A)</v>
      </c>
      <c r="AE307" t="str">
        <f ca="1">IF(RIGHT(FPL_Combined[[#Headers],[Gameweek 30]],2)&lt;$B$622,INDEX(FPL_Results_Extract[Gameweek 05],MATCH($A307,FPL_Results_Extract[[Player]:[Player]],0)),INDEX(Team_Key[[Abbreviation]:[Abbreviation]],MATCH(LEFT(INDEX(FPL_Fixtures_Extract[],MATCH($A307,FPL_Fixtures_Extract[[Player]:[Player]],0),MATCH(FPL_Combined[[#Headers],[Gameweek 30]],FPL_Fixtures_Extract[#Headers],0)),LEN(INDEX(FPL_Fixtures_Extract[],MATCH($A307,FPL_Fixtures_Extract[[Player]:[Player]],0),MATCH(FPL_Combined[[#Headers],[Gameweek 30]],FPL_Fixtures_Extract[#Headers],0)))-4),Team_Key[[Full Name]:[Full Name]],0))&amp;RIGHT(INDEX(FPL_Fixtures_Extract[],MATCH($A307,FPL_Fixtures_Extract[[Player]:[Player]],0),MATCH(FPL_Combined[[#Headers],[Gameweek 30]],FPL_Fixtures_Extract[#Headers],0)),3))</f>
        <v>BOU(H)</v>
      </c>
      <c r="AF307" t="str">
        <f ca="1">IF(RIGHT(FPL_Combined[[#Headers],[Gameweek 31]],2)&lt;$B$622,INDEX(FPL_Results_Extract[Gameweek 06],MATCH($A307,FPL_Results_Extract[[Player]:[Player]],0)),INDEX(Team_Key[[Abbreviation]:[Abbreviation]],MATCH(LEFT(INDEX(FPL_Fixtures_Extract[],MATCH($A307,FPL_Fixtures_Extract[[Player]:[Player]],0),MATCH(FPL_Combined[[#Headers],[Gameweek 31]],FPL_Fixtures_Extract[#Headers],0)),LEN(INDEX(FPL_Fixtures_Extract[],MATCH($A307,FPL_Fixtures_Extract[[Player]:[Player]],0),MATCH(FPL_Combined[[#Headers],[Gameweek 31]],FPL_Fixtures_Extract[#Headers],0)))-4),Team_Key[[Full Name]:[Full Name]],0))&amp;RIGHT(INDEX(FPL_Fixtures_Extract[],MATCH($A307,FPL_Fixtures_Extract[[Player]:[Player]],0),MATCH(FPL_Combined[[#Headers],[Gameweek 31]],FPL_Fixtures_Extract[#Headers],0)),3))</f>
        <v>LIV(A)</v>
      </c>
      <c r="AG307" t="str">
        <f ca="1">IF(RIGHT(FPL_Combined[[#Headers],[Gameweek 32]],2)&lt;$B$622,INDEX(FPL_Results_Extract[Gameweek 07],MATCH($A307,FPL_Results_Extract[[Player]:[Player]],0)),INDEX(Team_Key[[Abbreviation]:[Abbreviation]],MATCH(LEFT(INDEX(FPL_Fixtures_Extract[],MATCH($A307,FPL_Fixtures_Extract[[Player]:[Player]],0),MATCH(FPL_Combined[[#Headers],[Gameweek 32]],FPL_Fixtures_Extract[#Headers],0)),LEN(INDEX(FPL_Fixtures_Extract[],MATCH($A307,FPL_Fixtures_Extract[[Player]:[Player]],0),MATCH(FPL_Combined[[#Headers],[Gameweek 32]],FPL_Fixtures_Extract[#Headers],0)))-4),Team_Key[[Full Name]:[Full Name]],0))&amp;RIGHT(INDEX(FPL_Fixtures_Extract[],MATCH($A307,FPL_Fixtures_Extract[[Player]:[Player]],0),MATCH(FPL_Combined[[#Headers],[Gameweek 32]],FPL_Fixtures_Extract[#Headers],0)),3))</f>
        <v>MUN(H)</v>
      </c>
      <c r="AH307" t="str">
        <f ca="1">IF(RIGHT(FPL_Combined[[#Headers],[Gameweek 33]],2)&lt;$B$622,INDEX(FPL_Results_Extract[Gameweek 08],MATCH($A307,FPL_Results_Extract[[Player]:[Player]],0)),INDEX(Team_Key[[Abbreviation]:[Abbreviation]],MATCH(LEFT(INDEX(FPL_Fixtures_Extract[],MATCH($A307,FPL_Fixtures_Extract[[Player]:[Player]],0),MATCH(FPL_Combined[[#Headers],[Gameweek 33]],FPL_Fixtures_Extract[#Headers],0)),LEN(INDEX(FPL_Fixtures_Extract[],MATCH($A307,FPL_Fixtures_Extract[[Player]:[Player]],0),MATCH(FPL_Combined[[#Headers],[Gameweek 33]],FPL_Fixtures_Extract[#Headers],0)))-4),Team_Key[[Full Name]:[Full Name]],0))&amp;RIGHT(INDEX(FPL_Fixtures_Extract[],MATCH($A307,FPL_Fixtures_Extract[[Player]:[Player]],0),MATCH(FPL_Combined[[#Headers],[Gameweek 33]],FPL_Fixtures_Extract[#Headers],0)),3))</f>
        <v>STK(A)</v>
      </c>
      <c r="AI307" t="str">
        <f ca="1">IF(RIGHT(FPL_Combined[[#Headers],[Gameweek 34]],2)&lt;$B$622,INDEX(FPL_Results_Extract[Gameweek 09],MATCH($A307,FPL_Results_Extract[[Player]:[Player]],0)),INDEX(Team_Key[[Abbreviation]:[Abbreviation]],MATCH(LEFT(INDEX(FPL_Fixtures_Extract[],MATCH($A307,FPL_Fixtures_Extract[[Player]:[Player]],0),MATCH(FPL_Combined[[#Headers],[Gameweek 34]],FPL_Fixtures_Extract[#Headers],0)),LEN(INDEX(FPL_Fixtures_Extract[],MATCH($A307,FPL_Fixtures_Extract[[Player]:[Player]],0),MATCH(FPL_Combined[[#Headers],[Gameweek 34]],FPL_Fixtures_Extract[#Headers],0)))-4),Team_Key[[Full Name]:[Full Name]],0))&amp;RIGHT(INDEX(FPL_Fixtures_Extract[],MATCH($A307,FPL_Fixtures_Extract[[Player]:[Player]],0),MATCH(FPL_Combined[[#Headers],[Gameweek 34]],FPL_Fixtures_Extract[#Headers],0)),3))</f>
        <v>WBA(H)</v>
      </c>
      <c r="AJ307" t="str">
        <f ca="1">IF(RIGHT(FPL_Combined[[#Headers],[Gameweek 35]],2)&lt;$B$622,INDEX(FPL_Results_Extract[Gameweek 10],MATCH($A307,FPL_Results_Extract[[Player]:[Player]],0)),INDEX(Team_Key[[Abbreviation]:[Abbreviation]],MATCH(LEFT(INDEX(FPL_Fixtures_Extract[],MATCH($A307,FPL_Fixtures_Extract[[Player]:[Player]],0),MATCH(FPL_Combined[[#Headers],[Gameweek 35]],FPL_Fixtures_Extract[#Headers],0)),LEN(INDEX(FPL_Fixtures_Extract[],MATCH($A307,FPL_Fixtures_Extract[[Player]:[Player]],0),MATCH(FPL_Combined[[#Headers],[Gameweek 35]],FPL_Fixtures_Extract[#Headers],0)))-4),Team_Key[[Full Name]:[Full Name]],0))&amp;RIGHT(INDEX(FPL_Fixtures_Extract[],MATCH($A307,FPL_Fixtures_Extract[[Player]:[Player]],0),MATCH(FPL_Combined[[#Headers],[Gameweek 35]],FPL_Fixtures_Extract[#Headers],0)),3))</f>
        <v>CHE(A)</v>
      </c>
      <c r="AK307" t="str">
        <f ca="1">IF(RIGHT(FPL_Combined[[#Headers],[Gameweek 36]],2)&lt;$B$622,INDEX(FPL_Results_Extract[Gameweek 11],MATCH($A307,FPL_Results_Extract[[Player]:[Player]],0)),INDEX(Team_Key[[Abbreviation]:[Abbreviation]],MATCH(LEFT(INDEX(FPL_Fixtures_Extract[],MATCH($A307,FPL_Fixtures_Extract[[Player]:[Player]],0),MATCH(FPL_Combined[[#Headers],[Gameweek 36]],FPL_Fixtures_Extract[#Headers],0)),LEN(INDEX(FPL_Fixtures_Extract[],MATCH($A307,FPL_Fixtures_Extract[[Player]:[Player]],0),MATCH(FPL_Combined[[#Headers],[Gameweek 36]],FPL_Fixtures_Extract[#Headers],0)))-4),Team_Key[[Full Name]:[Full Name]],0))&amp;RIGHT(INDEX(FPL_Fixtures_Extract[],MATCH($A307,FPL_Fixtures_Extract[[Player]:[Player]],0),MATCH(FPL_Combined[[#Headers],[Gameweek 36]],FPL_Fixtures_Extract[#Headers],0)),3))</f>
        <v>SOU(H)</v>
      </c>
      <c r="AL307" t="str">
        <f ca="1">IF(RIGHT(FPL_Combined[[#Headers],[Gameweek 37]],2)&lt;$B$622,INDEX(FPL_Results_Extract[Gameweek 12],MATCH($A307,FPL_Results_Extract[[Player]:[Player]],0)),INDEX(Team_Key[[Abbreviation]:[Abbreviation]],MATCH(LEFT(INDEX(FPL_Fixtures_Extract[],MATCH($A307,FPL_Fixtures_Extract[[Player]:[Player]],0),MATCH(FPL_Combined[[#Headers],[Gameweek 37]],FPL_Fixtures_Extract[#Headers],0)),LEN(INDEX(FPL_Fixtures_Extract[],MATCH($A307,FPL_Fixtures_Extract[[Player]:[Player]],0),MATCH(FPL_Combined[[#Headers],[Gameweek 37]],FPL_Fixtures_Extract[#Headers],0)))-4),Team_Key[[Full Name]:[Full Name]],0))&amp;RIGHT(INDEX(FPL_Fixtures_Extract[],MATCH($A307,FPL_Fixtures_Extract[[Player]:[Player]],0),MATCH(FPL_Combined[[#Headers],[Gameweek 37]],FPL_Fixtures_Extract[#Headers],0)),3))</f>
        <v>NEW(A)</v>
      </c>
      <c r="AM307" t="e">
        <f ca="1">IF(RIGHT(FPL_Combined[[#Headers],[Gameweek 38]],2)&lt;$B$622,INDEX(FPL_Results_Extract[Gameweek 13],MATCH($A307,FPL_Results_Extract[[Player]:[Player]],0)),INDEX(Team_Key[[Abbreviation]:[Abbreviation]],MATCH(LEFT(INDEX(FPL_Fixtures_Extract[],MATCH($A307,FPL_Fixtures_Extract[[Player]:[Player]],0),MATCH(FPL_Combined[[#Headers],[Gameweek 38]],FPL_Fixtures_Extract[#Headers],0)),LEN(INDEX(FPL_Fixtures_Extract[],MATCH($A307,FPL_Fixtures_Extract[[Player]:[Player]],0),MATCH(FPL_Combined[[#Headers],[Gameweek 38]],FPL_Fixtures_Extract[#Headers],0)))-4),Team_Key[[Full Name]:[Full Name]],0))&amp;RIGHT(INDEX(FPL_Fixtures_Extract[],MATCH($A307,FPL_Fixtures_Extract[[Player]:[Player]],0),MATCH(FPL_Combined[[#Headers],[Gameweek 38]],FPL_Fixtures_Extract[#Headers],0)),3))</f>
        <v>#VALUE!</v>
      </c>
    </row>
    <row r="308" spans="1:39" x14ac:dyDescent="0.45">
      <c r="A308" t="s">
        <v>537</v>
      </c>
      <c r="B308" t="str">
        <f ca="1">IF(RIGHT(FPL_Combined[[#Headers],[Gameweek 01]],2)&lt;$B$622,INDEX(FPL_Results_Extract[Gameweek 01],MATCH($A308,FPL_Results_Extract[[Player]:[Player]],0)),INDEX(Team_Key[[Abbreviation]:[Abbreviation]],MATCH(LEFT(INDEX(FPL_Fixtures_Extract[],MATCH($A308,FPL_Fixtures_Extract[[Player]:[Player]],0),MATCH(FPL_Combined[[#Headers],[Gameweek 01]],FPL_Fixtures_Extract[#Headers],0)),LEN(INDEX(FPL_Fixtures_Extract[],MATCH($A308,FPL_Fixtures_Extract[[Player]:[Player]],0),MATCH(FPL_Combined[[#Headers],[Gameweek 01]],FPL_Fixtures_Extract[#Headers],0)))-4),Team_Key[[Full Name]:[Full Name]],0))&amp;RIGHT(INDEX(FPL_Fixtures_Extract[],MATCH($A308,FPL_Fixtures_Extract[[Player]:[Player]],0),MATCH(FPL_Combined[[#Headers],[Gameweek 01]],FPL_Fixtures_Extract[#Headers],0)),3))</f>
        <v>SUN(H) 4-2</v>
      </c>
      <c r="C308" t="str">
        <f ca="1">IF(RIGHT(FPL_Combined[[#Headers],[Gameweek 02]],2)&lt;$B$622,INDEX(FPL_Results_Extract[Gameweek 02],MATCH($A308,FPL_Results_Extract[[Player]:[Player]],0)),INDEX(Team_Key[[Abbreviation]:[Abbreviation]],MATCH(LEFT(INDEX(FPL_Fixtures_Extract[],MATCH($A308,FPL_Fixtures_Extract[[Player]:[Player]],0),MATCH(FPL_Combined[[#Headers],[Gameweek 02]],FPL_Fixtures_Extract[#Headers],0)),LEN(INDEX(FPL_Fixtures_Extract[],MATCH($A308,FPL_Fixtures_Extract[[Player]:[Player]],0),MATCH(FPL_Combined[[#Headers],[Gameweek 02]],FPL_Fixtures_Extract[#Headers],0)))-4),Team_Key[[Full Name]:[Full Name]],0))&amp;RIGHT(INDEX(FPL_Fixtures_Extract[],MATCH($A308,FPL_Fixtures_Extract[[Player]:[Player]],0),MATCH(FPL_Combined[[#Headers],[Gameweek 02]],FPL_Fixtures_Extract[#Headers],0)),3))</f>
        <v>WHU(A) 2-1</v>
      </c>
      <c r="D308" t="str">
        <f ca="1">IF(RIGHT(FPL_Combined[[#Headers],[Gameweek 03]],2)&lt;$B$622,INDEX(FPL_Results_Extract[Gameweek 03],MATCH($A308,FPL_Results_Extract[[Player]:[Player]],0)),INDEX(Team_Key[[Abbreviation]:[Abbreviation]],MATCH(LEFT(INDEX(FPL_Fixtures_Extract[],MATCH($A308,FPL_Fixtures_Extract[[Player]:[Player]],0),MATCH(FPL_Combined[[#Headers],[Gameweek 03]],FPL_Fixtures_Extract[#Headers],0)),LEN(INDEX(FPL_Fixtures_Extract[],MATCH($A308,FPL_Fixtures_Extract[[Player]:[Player]],0),MATCH(FPL_Combined[[#Headers],[Gameweek 03]],FPL_Fixtures_Extract[#Headers],0)))-4),Team_Key[[Full Name]:[Full Name]],0))&amp;RIGHT(INDEX(FPL_Fixtures_Extract[],MATCH($A308,FPL_Fixtures_Extract[[Player]:[Player]],0),MATCH(FPL_Combined[[#Headers],[Gameweek 03]],FPL_Fixtures_Extract[#Headers],0)),3))</f>
        <v>TOT(H) 1-1</v>
      </c>
      <c r="E308" t="str">
        <f ca="1">IF(RIGHT(FPL_Combined[[#Headers],[Gameweek 04]],2)&lt;$B$622,INDEX(FPL_Results_Extract[Gameweek 04],MATCH($A308,FPL_Results_Extract[[Player]:[Player]],0)),INDEX(Team_Key[[Abbreviation]:[Abbreviation]],MATCH(LEFT(INDEX(FPL_Fixtures_Extract[],MATCH($A308,FPL_Fixtures_Extract[[Player]:[Player]],0),MATCH(FPL_Combined[[#Headers],[Gameweek 04]],FPL_Fixtures_Extract[#Headers],0)),LEN(INDEX(FPL_Fixtures_Extract[],MATCH($A308,FPL_Fixtures_Extract[[Player]:[Player]],0),MATCH(FPL_Combined[[#Headers],[Gameweek 04]],FPL_Fixtures_Extract[#Headers],0)))-4),Team_Key[[Full Name]:[Full Name]],0))&amp;RIGHT(INDEX(FPL_Fixtures_Extract[],MATCH($A308,FPL_Fixtures_Extract[[Player]:[Player]],0),MATCH(FPL_Combined[[#Headers],[Gameweek 04]],FPL_Fixtures_Extract[#Headers],0)),3))</f>
        <v>BOU(A) 1-1</v>
      </c>
      <c r="F308" t="str">
        <f ca="1">IF(RIGHT(FPL_Combined[[#Headers],[Gameweek 05]],2)&lt;$B$622,INDEX(FPL_Results_Extract[Gameweek 05],MATCH($A308,FPL_Results_Extract[[Player]:[Player]],0)),INDEX(Team_Key[[Abbreviation]:[Abbreviation]],MATCH(LEFT(INDEX(FPL_Fixtures_Extract[],MATCH($A308,FPL_Fixtures_Extract[[Player]:[Player]],0),MATCH(FPL_Combined[[#Headers],[Gameweek 05]],FPL_Fixtures_Extract[#Headers],0)),LEN(INDEX(FPL_Fixtures_Extract[],MATCH($A308,FPL_Fixtures_Extract[[Player]:[Player]],0),MATCH(FPL_Combined[[#Headers],[Gameweek 05]],FPL_Fixtures_Extract[#Headers],0)))-4),Team_Key[[Full Name]:[Full Name]],0))&amp;RIGHT(INDEX(FPL_Fixtures_Extract[],MATCH($A308,FPL_Fixtures_Extract[[Player]:[Player]],0),MATCH(FPL_Combined[[#Headers],[Gameweek 05]],FPL_Fixtures_Extract[#Headers],0)),3))</f>
        <v>AVL(H) 3-2</v>
      </c>
      <c r="G308" t="str">
        <f ca="1">IF(RIGHT(FPL_Combined[[#Headers],[Gameweek 06]],2)&lt;$B$622,INDEX(FPL_Results_Extract[Gameweek 06],MATCH($A308,FPL_Results_Extract[[Player]:[Player]],0)),INDEX(Team_Key[[Abbreviation]:[Abbreviation]],MATCH(LEFT(INDEX(FPL_Fixtures_Extract[],MATCH($A308,FPL_Fixtures_Extract[[Player]:[Player]],0),MATCH(FPL_Combined[[#Headers],[Gameweek 06]],FPL_Fixtures_Extract[#Headers],0)),LEN(INDEX(FPL_Fixtures_Extract[],MATCH($A308,FPL_Fixtures_Extract[[Player]:[Player]],0),MATCH(FPL_Combined[[#Headers],[Gameweek 06]],FPL_Fixtures_Extract[#Headers],0)))-4),Team_Key[[Full Name]:[Full Name]],0))&amp;RIGHT(INDEX(FPL_Fixtures_Extract[],MATCH($A308,FPL_Fixtures_Extract[[Player]:[Player]],0),MATCH(FPL_Combined[[#Headers],[Gameweek 06]],FPL_Fixtures_Extract[#Headers],0)),3))</f>
        <v>STK(A) 2-2</v>
      </c>
      <c r="H308" t="str">
        <f ca="1">IF(RIGHT(FPL_Combined[[#Headers],[Gameweek 07]],2)&lt;$B$622,INDEX(FPL_Results_Extract[Gameweek 07],MATCH($A308,FPL_Results_Extract[[Player]:[Player]],0)),INDEX(Team_Key[[Abbreviation]:[Abbreviation]],MATCH(LEFT(INDEX(FPL_Fixtures_Extract[],MATCH($A308,FPL_Fixtures_Extract[[Player]:[Player]],0),MATCH(FPL_Combined[[#Headers],[Gameweek 07]],FPL_Fixtures_Extract[#Headers],0)),LEN(INDEX(FPL_Fixtures_Extract[],MATCH($A308,FPL_Fixtures_Extract[[Player]:[Player]],0),MATCH(FPL_Combined[[#Headers],[Gameweek 07]],FPL_Fixtures_Extract[#Headers],0)))-4),Team_Key[[Full Name]:[Full Name]],0))&amp;RIGHT(INDEX(FPL_Fixtures_Extract[],MATCH($A308,FPL_Fixtures_Extract[[Player]:[Player]],0),MATCH(FPL_Combined[[#Headers],[Gameweek 07]],FPL_Fixtures_Extract[#Headers],0)),3))</f>
        <v>ARS(H) 2-5</v>
      </c>
      <c r="I308" t="str">
        <f ca="1">IF(RIGHT(FPL_Combined[[#Headers],[Gameweek 08]],2)&lt;$B$622,INDEX(FPL_Results_Extract[Gameweek 08],MATCH($A308,FPL_Results_Extract[[Player]:[Player]],0)),INDEX(Team_Key[[Abbreviation]:[Abbreviation]],MATCH(LEFT(INDEX(FPL_Fixtures_Extract[],MATCH($A308,FPL_Fixtures_Extract[[Player]:[Player]],0),MATCH(FPL_Combined[[#Headers],[Gameweek 08]],FPL_Fixtures_Extract[#Headers],0)),LEN(INDEX(FPL_Fixtures_Extract[],MATCH($A308,FPL_Fixtures_Extract[[Player]:[Player]],0),MATCH(FPL_Combined[[#Headers],[Gameweek 08]],FPL_Fixtures_Extract[#Headers],0)))-4),Team_Key[[Full Name]:[Full Name]],0))&amp;RIGHT(INDEX(FPL_Fixtures_Extract[],MATCH($A308,FPL_Fixtures_Extract[[Player]:[Player]],0),MATCH(FPL_Combined[[#Headers],[Gameweek 08]],FPL_Fixtures_Extract[#Headers],0)),3))</f>
        <v>NOR(A) 2-1</v>
      </c>
      <c r="J308" t="str">
        <f ca="1">IF(RIGHT(FPL_Combined[[#Headers],[Gameweek 09]],2)&lt;$B$622,INDEX(FPL_Results_Extract[Gameweek 09],MATCH($A308,FPL_Results_Extract[[Player]:[Player]],0)),INDEX(Team_Key[[Abbreviation]:[Abbreviation]],MATCH(LEFT(INDEX(FPL_Fixtures_Extract[],MATCH($A308,FPL_Fixtures_Extract[[Player]:[Player]],0),MATCH(FPL_Combined[[#Headers],[Gameweek 09]],FPL_Fixtures_Extract[#Headers],0)),LEN(INDEX(FPL_Fixtures_Extract[],MATCH($A308,FPL_Fixtures_Extract[[Player]:[Player]],0),MATCH(FPL_Combined[[#Headers],[Gameweek 09]],FPL_Fixtures_Extract[#Headers],0)))-4),Team_Key[[Full Name]:[Full Name]],0))&amp;RIGHT(INDEX(FPL_Fixtures_Extract[],MATCH($A308,FPL_Fixtures_Extract[[Player]:[Player]],0),MATCH(FPL_Combined[[#Headers],[Gameweek 09]],FPL_Fixtures_Extract[#Headers],0)),3))</f>
        <v>SOU(A) 2-2</v>
      </c>
      <c r="K308" t="str">
        <f ca="1">IF(RIGHT(FPL_Combined[[#Headers],[Gameweek 10]],2)&lt;$B$622,INDEX(FPL_Results_Extract[Gameweek 10],MATCH($A308,FPL_Results_Extract[[Player]:[Player]],0)),INDEX(Team_Key[[Abbreviation]:[Abbreviation]],MATCH(LEFT(INDEX(FPL_Fixtures_Extract[],MATCH($A308,FPL_Fixtures_Extract[[Player]:[Player]],0),MATCH(FPL_Combined[[#Headers],[Gameweek 10]],FPL_Fixtures_Extract[#Headers],0)),LEN(INDEX(FPL_Fixtures_Extract[],MATCH($A308,FPL_Fixtures_Extract[[Player]:[Player]],0),MATCH(FPL_Combined[[#Headers],[Gameweek 10]],FPL_Fixtures_Extract[#Headers],0)))-4),Team_Key[[Full Name]:[Full Name]],0))&amp;RIGHT(INDEX(FPL_Fixtures_Extract[],MATCH($A308,FPL_Fixtures_Extract[[Player]:[Player]],0),MATCH(FPL_Combined[[#Headers],[Gameweek 10]],FPL_Fixtures_Extract[#Headers],0)),3))</f>
        <v>CRY(H) 1-0</v>
      </c>
      <c r="L308" t="str">
        <f ca="1">IF(RIGHT(FPL_Combined[[#Headers],[Gameweek 11]],2)&lt;$B$622,INDEX(FPL_Results_Extract[Gameweek 11],MATCH($A308,FPL_Results_Extract[[Player]:[Player]],0)),INDEX(Team_Key[[Abbreviation]:[Abbreviation]],MATCH(LEFT(INDEX(FPL_Fixtures_Extract[],MATCH($A308,FPL_Fixtures_Extract[[Player]:[Player]],0),MATCH(FPL_Combined[[#Headers],[Gameweek 11]],FPL_Fixtures_Extract[#Headers],0)),LEN(INDEX(FPL_Fixtures_Extract[],MATCH($A308,FPL_Fixtures_Extract[[Player]:[Player]],0),MATCH(FPL_Combined[[#Headers],[Gameweek 11]],FPL_Fixtures_Extract[#Headers],0)))-4),Team_Key[[Full Name]:[Full Name]],0))&amp;RIGHT(INDEX(FPL_Fixtures_Extract[],MATCH($A308,FPL_Fixtures_Extract[[Player]:[Player]],0),MATCH(FPL_Combined[[#Headers],[Gameweek 11]],FPL_Fixtures_Extract[#Headers],0)),3))</f>
        <v>WBA(A) 3-2</v>
      </c>
      <c r="M308" t="str">
        <f ca="1">IF(RIGHT(FPL_Combined[[#Headers],[Gameweek 12]],2)&lt;$B$622,INDEX(FPL_Results_Extract[Gameweek 12],MATCH($A308,FPL_Results_Extract[[Player]:[Player]],0)),INDEX(Team_Key[[Abbreviation]:[Abbreviation]],MATCH(LEFT(INDEX(FPL_Fixtures_Extract[],MATCH($A308,FPL_Fixtures_Extract[[Player]:[Player]],0),MATCH(FPL_Combined[[#Headers],[Gameweek 12]],FPL_Fixtures_Extract[#Headers],0)),LEN(INDEX(FPL_Fixtures_Extract[],MATCH($A308,FPL_Fixtures_Extract[[Player]:[Player]],0),MATCH(FPL_Combined[[#Headers],[Gameweek 12]],FPL_Fixtures_Extract[#Headers],0)))-4),Team_Key[[Full Name]:[Full Name]],0))&amp;RIGHT(INDEX(FPL_Fixtures_Extract[],MATCH($A308,FPL_Fixtures_Extract[[Player]:[Player]],0),MATCH(FPL_Combined[[#Headers],[Gameweek 12]],FPL_Fixtures_Extract[#Headers],0)),3))</f>
        <v>WAT(H) 2-1</v>
      </c>
      <c r="N308" t="str">
        <f ca="1">IF(RIGHT(FPL_Combined[[#Headers],[Gameweek 13]],2)&lt;$B$622,INDEX(FPL_Results_Extract[Gameweek 13],MATCH($A308,FPL_Results_Extract[[Player]:[Player]],0)),INDEX(Team_Key[[Abbreviation]:[Abbreviation]],MATCH(LEFT(INDEX(FPL_Fixtures_Extract[],MATCH($A308,FPL_Fixtures_Extract[[Player]:[Player]],0),MATCH(FPL_Combined[[#Headers],[Gameweek 13]],FPL_Fixtures_Extract[#Headers],0)),LEN(INDEX(FPL_Fixtures_Extract[],MATCH($A308,FPL_Fixtures_Extract[[Player]:[Player]],0),MATCH(FPL_Combined[[#Headers],[Gameweek 13]],FPL_Fixtures_Extract[#Headers],0)))-4),Team_Key[[Full Name]:[Full Name]],0))&amp;RIGHT(INDEX(FPL_Fixtures_Extract[],MATCH($A308,FPL_Fixtures_Extract[[Player]:[Player]],0),MATCH(FPL_Combined[[#Headers],[Gameweek 13]],FPL_Fixtures_Extract[#Headers],0)),3))</f>
        <v>NEW(A) 3-0</v>
      </c>
      <c r="O308" t="str">
        <f ca="1">IF(RIGHT(FPL_Combined[[#Headers],[Gameweek 14]],2)&lt;$B$622,INDEX(FPL_Results_Extract[Gameweek 14],MATCH($A308,FPL_Results_Extract[[Player]:[Player]],0)),INDEX(Team_Key[[Abbreviation]:[Abbreviation]],MATCH(LEFT(INDEX(FPL_Fixtures_Extract[],MATCH($A308,FPL_Fixtures_Extract[[Player]:[Player]],0),MATCH(FPL_Combined[[#Headers],[Gameweek 14]],FPL_Fixtures_Extract[#Headers],0)),LEN(INDEX(FPL_Fixtures_Extract[],MATCH($A308,FPL_Fixtures_Extract[[Player]:[Player]],0),MATCH(FPL_Combined[[#Headers],[Gameweek 14]],FPL_Fixtures_Extract[#Headers],0)))-4),Team_Key[[Full Name]:[Full Name]],0))&amp;RIGHT(INDEX(FPL_Fixtures_Extract[],MATCH($A308,FPL_Fixtures_Extract[[Player]:[Player]],0),MATCH(FPL_Combined[[#Headers],[Gameweek 14]],FPL_Fixtures_Extract[#Headers],0)),3))</f>
        <v>MUN(H) 1-1</v>
      </c>
      <c r="P308" t="str">
        <f ca="1">IF(RIGHT(FPL_Combined[[#Headers],[Gameweek 15]],2)&lt;$B$622,INDEX(FPL_Results_Extract[Gameweek 15],MATCH($A308,FPL_Results_Extract[[Player]:[Player]],0)),INDEX(Team_Key[[Abbreviation]:[Abbreviation]],MATCH(LEFT(INDEX(FPL_Fixtures_Extract[],MATCH($A308,FPL_Fixtures_Extract[[Player]:[Player]],0),MATCH(FPL_Combined[[#Headers],[Gameweek 15]],FPL_Fixtures_Extract[#Headers],0)),LEN(INDEX(FPL_Fixtures_Extract[],MATCH($A308,FPL_Fixtures_Extract[[Player]:[Player]],0),MATCH(FPL_Combined[[#Headers],[Gameweek 15]],FPL_Fixtures_Extract[#Headers],0)))-4),Team_Key[[Full Name]:[Full Name]],0))&amp;RIGHT(INDEX(FPL_Fixtures_Extract[],MATCH($A308,FPL_Fixtures_Extract[[Player]:[Player]],0),MATCH(FPL_Combined[[#Headers],[Gameweek 15]],FPL_Fixtures_Extract[#Headers],0)),3))</f>
        <v>SWA(A) 3-0</v>
      </c>
      <c r="Q308" t="str">
        <f ca="1">IF(RIGHT(FPL_Combined[[#Headers],[Gameweek 16]],2)&lt;$B$622,INDEX(FPL_Results_Extract[Gameweek 16],MATCH($A308,FPL_Results_Extract[[Player]:[Player]],0)),INDEX(Team_Key[[Abbreviation]:[Abbreviation]],MATCH(LEFT(INDEX(FPL_Fixtures_Extract[],MATCH($A308,FPL_Fixtures_Extract[[Player]:[Player]],0),MATCH(FPL_Combined[[#Headers],[Gameweek 16]],FPL_Fixtures_Extract[#Headers],0)),LEN(INDEX(FPL_Fixtures_Extract[],MATCH($A308,FPL_Fixtures_Extract[[Player]:[Player]],0),MATCH(FPL_Combined[[#Headers],[Gameweek 16]],FPL_Fixtures_Extract[#Headers],0)))-4),Team_Key[[Full Name]:[Full Name]],0))&amp;RIGHT(INDEX(FPL_Fixtures_Extract[],MATCH($A308,FPL_Fixtures_Extract[[Player]:[Player]],0),MATCH(FPL_Combined[[#Headers],[Gameweek 16]],FPL_Fixtures_Extract[#Headers],0)),3))</f>
        <v>CHE(H) 2-1</v>
      </c>
      <c r="R308" t="str">
        <f ca="1">IF(RIGHT(FPL_Combined[[#Headers],[Gameweek 17]],2)&lt;$B$622,INDEX(FPL_Results_Extract[Gameweek 17],MATCH($A308,FPL_Results_Extract[[Player]:[Player]],0)),INDEX(Team_Key[[Abbreviation]:[Abbreviation]],MATCH(LEFT(INDEX(FPL_Fixtures_Extract[],MATCH($A308,FPL_Fixtures_Extract[[Player]:[Player]],0),MATCH(FPL_Combined[[#Headers],[Gameweek 17]],FPL_Fixtures_Extract[#Headers],0)),LEN(INDEX(FPL_Fixtures_Extract[],MATCH($A308,FPL_Fixtures_Extract[[Player]:[Player]],0),MATCH(FPL_Combined[[#Headers],[Gameweek 17]],FPL_Fixtures_Extract[#Headers],0)))-4),Team_Key[[Full Name]:[Full Name]],0))&amp;RIGHT(INDEX(FPL_Fixtures_Extract[],MATCH($A308,FPL_Fixtures_Extract[[Player]:[Player]],0),MATCH(FPL_Combined[[#Headers],[Gameweek 17]],FPL_Fixtures_Extract[#Headers],0)),3))</f>
        <v>EVE(A) 3-2</v>
      </c>
      <c r="S308" t="str">
        <f ca="1">IF(RIGHT(FPL_Combined[[#Headers],[Gameweek 18]],2)&lt;$B$622,INDEX(FPL_Results_Extract[Gameweek 18],MATCH($A308,FPL_Results_Extract[[Player]:[Player]],0)),INDEX(Team_Key[[Abbreviation]:[Abbreviation]],MATCH(LEFT(INDEX(FPL_Fixtures_Extract[],MATCH($A308,FPL_Fixtures_Extract[[Player]:[Player]],0),MATCH(FPL_Combined[[#Headers],[Gameweek 18]],FPL_Fixtures_Extract[#Headers],0)),LEN(INDEX(FPL_Fixtures_Extract[],MATCH($A308,FPL_Fixtures_Extract[[Player]:[Player]],0),MATCH(FPL_Combined[[#Headers],[Gameweek 18]],FPL_Fixtures_Extract[#Headers],0)))-4),Team_Key[[Full Name]:[Full Name]],0))&amp;RIGHT(INDEX(FPL_Fixtures_Extract[],MATCH($A308,FPL_Fixtures_Extract[[Player]:[Player]],0),MATCH(FPL_Combined[[#Headers],[Gameweek 18]],FPL_Fixtures_Extract[#Headers],0)),3))</f>
        <v>LIV(A) 0-1</v>
      </c>
      <c r="T308" t="str">
        <f ca="1">IF(RIGHT(FPL_Combined[[#Headers],[Gameweek 19]],2)&lt;$B$622,INDEX(FPL_Results_Extract[Gameweek 19],MATCH($A308,FPL_Results_Extract[[Player]:[Player]],0)),INDEX(Team_Key[[Abbreviation]:[Abbreviation]],MATCH(LEFT(INDEX(FPL_Fixtures_Extract[],MATCH($A308,FPL_Fixtures_Extract[[Player]:[Player]],0),MATCH(FPL_Combined[[#Headers],[Gameweek 19]],FPL_Fixtures_Extract[#Headers],0)),LEN(INDEX(FPL_Fixtures_Extract[],MATCH($A308,FPL_Fixtures_Extract[[Player]:[Player]],0),MATCH(FPL_Combined[[#Headers],[Gameweek 19]],FPL_Fixtures_Extract[#Headers],0)))-4),Team_Key[[Full Name]:[Full Name]],0))&amp;RIGHT(INDEX(FPL_Fixtures_Extract[],MATCH($A308,FPL_Fixtures_Extract[[Player]:[Player]],0),MATCH(FPL_Combined[[#Headers],[Gameweek 19]],FPL_Fixtures_Extract[#Headers],0)),3))</f>
        <v>MCI(H) 0-0</v>
      </c>
      <c r="U308" t="str">
        <f ca="1">IF(RIGHT(FPL_Combined[[#Headers],[Gameweek 20]],2)&lt;$B$622,INDEX(FPL_Results_Extract[Gameweek 20],MATCH($A308,FPL_Results_Extract[[Player]:[Player]],0)),INDEX(Team_Key[[Abbreviation]:[Abbreviation]],MATCH(LEFT(INDEX(FPL_Fixtures_Extract[],MATCH($A308,FPL_Fixtures_Extract[[Player]:[Player]],0),MATCH(FPL_Combined[[#Headers],[Gameweek 20]],FPL_Fixtures_Extract[#Headers],0)),LEN(INDEX(FPL_Fixtures_Extract[],MATCH($A308,FPL_Fixtures_Extract[[Player]:[Player]],0),MATCH(FPL_Combined[[#Headers],[Gameweek 20]],FPL_Fixtures_Extract[#Headers],0)))-4),Team_Key[[Full Name]:[Full Name]],0))&amp;RIGHT(INDEX(FPL_Fixtures_Extract[],MATCH($A308,FPL_Fixtures_Extract[[Player]:[Player]],0),MATCH(FPL_Combined[[#Headers],[Gameweek 20]],FPL_Fixtures_Extract[#Headers],0)),3))</f>
        <v>BOU(H) 0-0</v>
      </c>
      <c r="V308" t="str">
        <f ca="1">IF(RIGHT(FPL_Combined[[#Headers],[Gameweek 21]],2)&lt;$B$622,INDEX(FPL_Results_Extract[Gameweek 21],MATCH($A308,FPL_Results_Extract[[Player]:[Player]],0)),INDEX(Team_Key[[Abbreviation]:[Abbreviation]],MATCH(LEFT(INDEX(FPL_Fixtures_Extract[],MATCH($A308,FPL_Fixtures_Extract[[Player]:[Player]],0),MATCH(FPL_Combined[[#Headers],[Gameweek 21]],FPL_Fixtures_Extract[#Headers],0)),LEN(INDEX(FPL_Fixtures_Extract[],MATCH($A308,FPL_Fixtures_Extract[[Player]:[Player]],0),MATCH(FPL_Combined[[#Headers],[Gameweek 21]],FPL_Fixtures_Extract[#Headers],0)))-4),Team_Key[[Full Name]:[Full Name]],0))&amp;RIGHT(INDEX(FPL_Fixtures_Extract[],MATCH($A308,FPL_Fixtures_Extract[[Player]:[Player]],0),MATCH(FPL_Combined[[#Headers],[Gameweek 21]],FPL_Fixtures_Extract[#Headers],0)),3))</f>
        <v>TOT(A) 1-0</v>
      </c>
      <c r="W308" t="str">
        <f ca="1">IF(RIGHT(FPL_Combined[[#Headers],[Gameweek 22]],2)&lt;$B$622,INDEX(FPL_Results_Extract[Gameweek 22],MATCH($A308,FPL_Results_Extract[[Player]:[Player]],0)),INDEX(Team_Key[[Abbreviation]:[Abbreviation]],MATCH(LEFT(INDEX(FPL_Fixtures_Extract[],MATCH($A308,FPL_Fixtures_Extract[[Player]:[Player]],0),MATCH(FPL_Combined[[#Headers],[Gameweek 22]],FPL_Fixtures_Extract[#Headers],0)),LEN(INDEX(FPL_Fixtures_Extract[],MATCH($A308,FPL_Fixtures_Extract[[Player]:[Player]],0),MATCH(FPL_Combined[[#Headers],[Gameweek 22]],FPL_Fixtures_Extract[#Headers],0)))-4),Team_Key[[Full Name]:[Full Name]],0))&amp;RIGHT(INDEX(FPL_Fixtures_Extract[],MATCH($A308,FPL_Fixtures_Extract[[Player]:[Player]],0),MATCH(FPL_Combined[[#Headers],[Gameweek 22]],FPL_Fixtures_Extract[#Headers],0)),3))</f>
        <v>AVL(A) 1-1</v>
      </c>
      <c r="X308" t="str">
        <f ca="1">IF(RIGHT(FPL_Combined[[#Headers],[Gameweek 23]],2)&lt;$B$622,INDEX(FPL_Results_Extract[Gameweek 23],MATCH($A308,FPL_Results_Extract[[Player]:[Player]],0)),INDEX(Team_Key[[Abbreviation]:[Abbreviation]],MATCH(LEFT(INDEX(FPL_Fixtures_Extract[],MATCH($A308,FPL_Fixtures_Extract[[Player]:[Player]],0),MATCH(FPL_Combined[[#Headers],[Gameweek 23]],FPL_Fixtures_Extract[#Headers],0)),LEN(INDEX(FPL_Fixtures_Extract[],MATCH($A308,FPL_Fixtures_Extract[[Player]:[Player]],0),MATCH(FPL_Combined[[#Headers],[Gameweek 23]],FPL_Fixtures_Extract[#Headers],0)))-4),Team_Key[[Full Name]:[Full Name]],0))&amp;RIGHT(INDEX(FPL_Fixtures_Extract[],MATCH($A308,FPL_Fixtures_Extract[[Player]:[Player]],0),MATCH(FPL_Combined[[#Headers],[Gameweek 23]],FPL_Fixtures_Extract[#Headers],0)),3))</f>
        <v>STK(H) 3-0</v>
      </c>
      <c r="Y308" t="str">
        <f ca="1">IF(RIGHT(FPL_Combined[[#Headers],[Gameweek 24]],2)&lt;$B$622,INDEX(FPL_Results_Extract[Team],MATCH($A308,FPL_Results_Extract[[Player]:[Player]],0)),INDEX(Team_Key[[Abbreviation]:[Abbreviation]],MATCH(LEFT(INDEX(FPL_Fixtures_Extract[],MATCH($A308,FPL_Fixtures_Extract[[Player]:[Player]],0),MATCH(FPL_Combined[[#Headers],[Gameweek 24]],FPL_Fixtures_Extract[#Headers],0)),LEN(INDEX(FPL_Fixtures_Extract[],MATCH($A308,FPL_Fixtures_Extract[[Player]:[Player]],0),MATCH(FPL_Combined[[#Headers],[Gameweek 24]],FPL_Fixtures_Extract[#Headers],0)))-4),Team_Key[[Full Name]:[Full Name]],0))&amp;RIGHT(INDEX(FPL_Fixtures_Extract[],MATCH($A308,FPL_Fixtures_Extract[[Player]:[Player]],0),MATCH(FPL_Combined[[#Headers],[Gameweek 24]],FPL_Fixtures_Extract[#Headers],0)),3))</f>
        <v>LEI</v>
      </c>
      <c r="Z308" t="str">
        <f ca="1">IF(RIGHT(FPL_Combined[[#Headers],[Gameweek 25]],2)&lt;$B$622,INDEX(FPL_Results_Extract[Player],MATCH($A308,FPL_Results_Extract[[Player]:[Player]],0)),INDEX(Team_Key[[Abbreviation]:[Abbreviation]],MATCH(LEFT(INDEX(FPL_Fixtures_Extract[],MATCH($A308,FPL_Fixtures_Extract[[Player]:[Player]],0),MATCH(FPL_Combined[[#Headers],[Gameweek 25]],FPL_Fixtures_Extract[#Headers],0)),LEN(INDEX(FPL_Fixtures_Extract[],MATCH($A308,FPL_Fixtures_Extract[[Player]:[Player]],0),MATCH(FPL_Combined[[#Headers],[Gameweek 25]],FPL_Fixtures_Extract[#Headers],0)))-4),Team_Key[[Full Name]:[Full Name]],0))&amp;RIGHT(INDEX(FPL_Fixtures_Extract[],MATCH($A308,FPL_Fixtures_Extract[[Player]:[Player]],0),MATCH(FPL_Combined[[#Headers],[Gameweek 25]],FPL_Fixtures_Extract[#Headers],0)),3))</f>
        <v>Kanté</v>
      </c>
      <c r="AA308" t="str">
        <f ca="1">IF(RIGHT(FPL_Combined[[#Headers],[Gameweek 26]],2)&lt;$B$622,INDEX(FPL_Results_Extract[Gameweek 01],MATCH($A308,FPL_Results_Extract[[Player]:[Player]],0)),INDEX(Team_Key[[Abbreviation]:[Abbreviation]],MATCH(LEFT(INDEX(FPL_Fixtures_Extract[],MATCH($A308,FPL_Fixtures_Extract[[Player]:[Player]],0),MATCH(FPL_Combined[[#Headers],[Gameweek 26]],FPL_Fixtures_Extract[#Headers],0)),LEN(INDEX(FPL_Fixtures_Extract[],MATCH($A308,FPL_Fixtures_Extract[[Player]:[Player]],0),MATCH(FPL_Combined[[#Headers],[Gameweek 26]],FPL_Fixtures_Extract[#Headers],0)))-4),Team_Key[[Full Name]:[Full Name]],0))&amp;RIGHT(INDEX(FPL_Fixtures_Extract[],MATCH($A308,FPL_Fixtures_Extract[[Player]:[Player]],0),MATCH(FPL_Combined[[#Headers],[Gameweek 26]],FPL_Fixtures_Extract[#Headers],0)),3))</f>
        <v>SUN(H) 4-2</v>
      </c>
      <c r="AB308" t="str">
        <f ca="1">IF(RIGHT(FPL_Combined[[#Headers],[Gameweek 27]],2)&lt;$B$622,INDEX(FPL_Results_Extract[Gameweek 02],MATCH($A308,FPL_Results_Extract[[Player]:[Player]],0)),INDEX(Team_Key[[Abbreviation]:[Abbreviation]],MATCH(LEFT(INDEX(FPL_Fixtures_Extract[],MATCH($A308,FPL_Fixtures_Extract[[Player]:[Player]],0),MATCH(FPL_Combined[[#Headers],[Gameweek 27]],FPL_Fixtures_Extract[#Headers],0)),LEN(INDEX(FPL_Fixtures_Extract[],MATCH($A308,FPL_Fixtures_Extract[[Player]:[Player]],0),MATCH(FPL_Combined[[#Headers],[Gameweek 27]],FPL_Fixtures_Extract[#Headers],0)))-4),Team_Key[[Full Name]:[Full Name]],0))&amp;RIGHT(INDEX(FPL_Fixtures_Extract[],MATCH($A308,FPL_Fixtures_Extract[[Player]:[Player]],0),MATCH(FPL_Combined[[#Headers],[Gameweek 27]],FPL_Fixtures_Extract[#Headers],0)),3))</f>
        <v>WHU(A) 2-1</v>
      </c>
      <c r="AC308" t="str">
        <f ca="1">IF(RIGHT(FPL_Combined[[#Headers],[Gameweek 28]],2)&lt;$B$622,INDEX(FPL_Results_Extract[Gameweek 03],MATCH($A308,FPL_Results_Extract[[Player]:[Player]],0)),INDEX(Team_Key[[Abbreviation]:[Abbreviation]],MATCH(LEFT(INDEX(FPL_Fixtures_Extract[],MATCH($A308,FPL_Fixtures_Extract[[Player]:[Player]],0),MATCH(FPL_Combined[[#Headers],[Gameweek 28]],FPL_Fixtures_Extract[#Headers],0)),LEN(INDEX(FPL_Fixtures_Extract[],MATCH($A308,FPL_Fixtures_Extract[[Player]:[Player]],0),MATCH(FPL_Combined[[#Headers],[Gameweek 28]],FPL_Fixtures_Extract[#Headers],0)))-4),Team_Key[[Full Name]:[Full Name]],0))&amp;RIGHT(INDEX(FPL_Fixtures_Extract[],MATCH($A308,FPL_Fixtures_Extract[[Player]:[Player]],0),MATCH(FPL_Combined[[#Headers],[Gameweek 28]],FPL_Fixtures_Extract[#Headers],0)),3))</f>
        <v>TOT(H) 1-1</v>
      </c>
      <c r="AD308" t="str">
        <f ca="1">IF(RIGHT(FPL_Combined[[#Headers],[Gameweek 29]],2)&lt;$B$622,INDEX(FPL_Results_Extract[Gameweek 04],MATCH($A308,FPL_Results_Extract[[Player]:[Player]],0)),INDEX(Team_Key[[Abbreviation]:[Abbreviation]],MATCH(LEFT(INDEX(FPL_Fixtures_Extract[],MATCH($A308,FPL_Fixtures_Extract[[Player]:[Player]],0),MATCH(FPL_Combined[[#Headers],[Gameweek 29]],FPL_Fixtures_Extract[#Headers],0)),LEN(INDEX(FPL_Fixtures_Extract[],MATCH($A308,FPL_Fixtures_Extract[[Player]:[Player]],0),MATCH(FPL_Combined[[#Headers],[Gameweek 29]],FPL_Fixtures_Extract[#Headers],0)))-4),Team_Key[[Full Name]:[Full Name]],0))&amp;RIGHT(INDEX(FPL_Fixtures_Extract[],MATCH($A308,FPL_Fixtures_Extract[[Player]:[Player]],0),MATCH(FPL_Combined[[#Headers],[Gameweek 29]],FPL_Fixtures_Extract[#Headers],0)),3))</f>
        <v>WAT(A)</v>
      </c>
      <c r="AE308" t="str">
        <f ca="1">IF(RIGHT(FPL_Combined[[#Headers],[Gameweek 30]],2)&lt;$B$622,INDEX(FPL_Results_Extract[Gameweek 05],MATCH($A308,FPL_Results_Extract[[Player]:[Player]],0)),INDEX(Team_Key[[Abbreviation]:[Abbreviation]],MATCH(LEFT(INDEX(FPL_Fixtures_Extract[],MATCH($A308,FPL_Fixtures_Extract[[Player]:[Player]],0),MATCH(FPL_Combined[[#Headers],[Gameweek 30]],FPL_Fixtures_Extract[#Headers],0)),LEN(INDEX(FPL_Fixtures_Extract[],MATCH($A308,FPL_Fixtures_Extract[[Player]:[Player]],0),MATCH(FPL_Combined[[#Headers],[Gameweek 30]],FPL_Fixtures_Extract[#Headers],0)))-4),Team_Key[[Full Name]:[Full Name]],0))&amp;RIGHT(INDEX(FPL_Fixtures_Extract[],MATCH($A308,FPL_Fixtures_Extract[[Player]:[Player]],0),MATCH(FPL_Combined[[#Headers],[Gameweek 30]],FPL_Fixtures_Extract[#Headers],0)),3))</f>
        <v>NEW(H)</v>
      </c>
      <c r="AF308" t="str">
        <f ca="1">IF(RIGHT(FPL_Combined[[#Headers],[Gameweek 31]],2)&lt;$B$622,INDEX(FPL_Results_Extract[Gameweek 06],MATCH($A308,FPL_Results_Extract[[Player]:[Player]],0)),INDEX(Team_Key[[Abbreviation]:[Abbreviation]],MATCH(LEFT(INDEX(FPL_Fixtures_Extract[],MATCH($A308,FPL_Fixtures_Extract[[Player]:[Player]],0),MATCH(FPL_Combined[[#Headers],[Gameweek 31]],FPL_Fixtures_Extract[#Headers],0)),LEN(INDEX(FPL_Fixtures_Extract[],MATCH($A308,FPL_Fixtures_Extract[[Player]:[Player]],0),MATCH(FPL_Combined[[#Headers],[Gameweek 31]],FPL_Fixtures_Extract[#Headers],0)))-4),Team_Key[[Full Name]:[Full Name]],0))&amp;RIGHT(INDEX(FPL_Fixtures_Extract[],MATCH($A308,FPL_Fixtures_Extract[[Player]:[Player]],0),MATCH(FPL_Combined[[#Headers],[Gameweek 31]],FPL_Fixtures_Extract[#Headers],0)),3))</f>
        <v>CRY(A)</v>
      </c>
      <c r="AG308" t="str">
        <f ca="1">IF(RIGHT(FPL_Combined[[#Headers],[Gameweek 32]],2)&lt;$B$622,INDEX(FPL_Results_Extract[Gameweek 07],MATCH($A308,FPL_Results_Extract[[Player]:[Player]],0)),INDEX(Team_Key[[Abbreviation]:[Abbreviation]],MATCH(LEFT(INDEX(FPL_Fixtures_Extract[],MATCH($A308,FPL_Fixtures_Extract[[Player]:[Player]],0),MATCH(FPL_Combined[[#Headers],[Gameweek 32]],FPL_Fixtures_Extract[#Headers],0)),LEN(INDEX(FPL_Fixtures_Extract[],MATCH($A308,FPL_Fixtures_Extract[[Player]:[Player]],0),MATCH(FPL_Combined[[#Headers],[Gameweek 32]],FPL_Fixtures_Extract[#Headers],0)))-4),Team_Key[[Full Name]:[Full Name]],0))&amp;RIGHT(INDEX(FPL_Fixtures_Extract[],MATCH($A308,FPL_Fixtures_Extract[[Player]:[Player]],0),MATCH(FPL_Combined[[#Headers],[Gameweek 32]],FPL_Fixtures_Extract[#Headers],0)),3))</f>
        <v>SOU(H)</v>
      </c>
      <c r="AH308" t="str">
        <f ca="1">IF(RIGHT(FPL_Combined[[#Headers],[Gameweek 33]],2)&lt;$B$622,INDEX(FPL_Results_Extract[Gameweek 08],MATCH($A308,FPL_Results_Extract[[Player]:[Player]],0)),INDEX(Team_Key[[Abbreviation]:[Abbreviation]],MATCH(LEFT(INDEX(FPL_Fixtures_Extract[],MATCH($A308,FPL_Fixtures_Extract[[Player]:[Player]],0),MATCH(FPL_Combined[[#Headers],[Gameweek 33]],FPL_Fixtures_Extract[#Headers],0)),LEN(INDEX(FPL_Fixtures_Extract[],MATCH($A308,FPL_Fixtures_Extract[[Player]:[Player]],0),MATCH(FPL_Combined[[#Headers],[Gameweek 33]],FPL_Fixtures_Extract[#Headers],0)))-4),Team_Key[[Full Name]:[Full Name]],0))&amp;RIGHT(INDEX(FPL_Fixtures_Extract[],MATCH($A308,FPL_Fixtures_Extract[[Player]:[Player]],0),MATCH(FPL_Combined[[#Headers],[Gameweek 33]],FPL_Fixtures_Extract[#Headers],0)),3))</f>
        <v>SUN(A)</v>
      </c>
      <c r="AI308" t="str">
        <f ca="1">IF(RIGHT(FPL_Combined[[#Headers],[Gameweek 34]],2)&lt;$B$622,INDEX(FPL_Results_Extract[Gameweek 09],MATCH($A308,FPL_Results_Extract[[Player]:[Player]],0)),INDEX(Team_Key[[Abbreviation]:[Abbreviation]],MATCH(LEFT(INDEX(FPL_Fixtures_Extract[],MATCH($A308,FPL_Fixtures_Extract[[Player]:[Player]],0),MATCH(FPL_Combined[[#Headers],[Gameweek 34]],FPL_Fixtures_Extract[#Headers],0)),LEN(INDEX(FPL_Fixtures_Extract[],MATCH($A308,FPL_Fixtures_Extract[[Player]:[Player]],0),MATCH(FPL_Combined[[#Headers],[Gameweek 34]],FPL_Fixtures_Extract[#Headers],0)))-4),Team_Key[[Full Name]:[Full Name]],0))&amp;RIGHT(INDEX(FPL_Fixtures_Extract[],MATCH($A308,FPL_Fixtures_Extract[[Player]:[Player]],0),MATCH(FPL_Combined[[#Headers],[Gameweek 34]],FPL_Fixtures_Extract[#Headers],0)),3))</f>
        <v>WHU(H)</v>
      </c>
      <c r="AJ308" t="str">
        <f ca="1">IF(RIGHT(FPL_Combined[[#Headers],[Gameweek 35]],2)&lt;$B$622,INDEX(FPL_Results_Extract[Gameweek 10],MATCH($A308,FPL_Results_Extract[[Player]:[Player]],0)),INDEX(Team_Key[[Abbreviation]:[Abbreviation]],MATCH(LEFT(INDEX(FPL_Fixtures_Extract[],MATCH($A308,FPL_Fixtures_Extract[[Player]:[Player]],0),MATCH(FPL_Combined[[#Headers],[Gameweek 35]],FPL_Fixtures_Extract[#Headers],0)),LEN(INDEX(FPL_Fixtures_Extract[],MATCH($A308,FPL_Fixtures_Extract[[Player]:[Player]],0),MATCH(FPL_Combined[[#Headers],[Gameweek 35]],FPL_Fixtures_Extract[#Headers],0)))-4),Team_Key[[Full Name]:[Full Name]],0))&amp;RIGHT(INDEX(FPL_Fixtures_Extract[],MATCH($A308,FPL_Fixtures_Extract[[Player]:[Player]],0),MATCH(FPL_Combined[[#Headers],[Gameweek 35]],FPL_Fixtures_Extract[#Headers],0)),3))</f>
        <v>SWA(H)</v>
      </c>
      <c r="AK308" t="str">
        <f ca="1">IF(RIGHT(FPL_Combined[[#Headers],[Gameweek 36]],2)&lt;$B$622,INDEX(FPL_Results_Extract[Gameweek 11],MATCH($A308,FPL_Results_Extract[[Player]:[Player]],0)),INDEX(Team_Key[[Abbreviation]:[Abbreviation]],MATCH(LEFT(INDEX(FPL_Fixtures_Extract[],MATCH($A308,FPL_Fixtures_Extract[[Player]:[Player]],0),MATCH(FPL_Combined[[#Headers],[Gameweek 36]],FPL_Fixtures_Extract[#Headers],0)),LEN(INDEX(FPL_Fixtures_Extract[],MATCH($A308,FPL_Fixtures_Extract[[Player]:[Player]],0),MATCH(FPL_Combined[[#Headers],[Gameweek 36]],FPL_Fixtures_Extract[#Headers],0)))-4),Team_Key[[Full Name]:[Full Name]],0))&amp;RIGHT(INDEX(FPL_Fixtures_Extract[],MATCH($A308,FPL_Fixtures_Extract[[Player]:[Player]],0),MATCH(FPL_Combined[[#Headers],[Gameweek 36]],FPL_Fixtures_Extract[#Headers],0)),3))</f>
        <v>MUN(A)</v>
      </c>
      <c r="AL308" t="str">
        <f ca="1">IF(RIGHT(FPL_Combined[[#Headers],[Gameweek 37]],2)&lt;$B$622,INDEX(FPL_Results_Extract[Gameweek 12],MATCH($A308,FPL_Results_Extract[[Player]:[Player]],0)),INDEX(Team_Key[[Abbreviation]:[Abbreviation]],MATCH(LEFT(INDEX(FPL_Fixtures_Extract[],MATCH($A308,FPL_Fixtures_Extract[[Player]:[Player]],0),MATCH(FPL_Combined[[#Headers],[Gameweek 37]],FPL_Fixtures_Extract[#Headers],0)),LEN(INDEX(FPL_Fixtures_Extract[],MATCH($A308,FPL_Fixtures_Extract[[Player]:[Player]],0),MATCH(FPL_Combined[[#Headers],[Gameweek 37]],FPL_Fixtures_Extract[#Headers],0)))-4),Team_Key[[Full Name]:[Full Name]],0))&amp;RIGHT(INDEX(FPL_Fixtures_Extract[],MATCH($A308,FPL_Fixtures_Extract[[Player]:[Player]],0),MATCH(FPL_Combined[[#Headers],[Gameweek 37]],FPL_Fixtures_Extract[#Headers],0)),3))</f>
        <v>EVE(H)</v>
      </c>
      <c r="AM308" t="str">
        <f ca="1">IF(RIGHT(FPL_Combined[[#Headers],[Gameweek 38]],2)&lt;$B$622,INDEX(FPL_Results_Extract[Gameweek 13],MATCH($A308,FPL_Results_Extract[[Player]:[Player]],0)),INDEX(Team_Key[[Abbreviation]:[Abbreviation]],MATCH(LEFT(INDEX(FPL_Fixtures_Extract[],MATCH($A308,FPL_Fixtures_Extract[[Player]:[Player]],0),MATCH(FPL_Combined[[#Headers],[Gameweek 38]],FPL_Fixtures_Extract[#Headers],0)),LEN(INDEX(FPL_Fixtures_Extract[],MATCH($A308,FPL_Fixtures_Extract[[Player]:[Player]],0),MATCH(FPL_Combined[[#Headers],[Gameweek 38]],FPL_Fixtures_Extract[#Headers],0)))-4),Team_Key[[Full Name]:[Full Name]],0))&amp;RIGHT(INDEX(FPL_Fixtures_Extract[],MATCH($A308,FPL_Fixtures_Extract[[Player]:[Player]],0),MATCH(FPL_Combined[[#Headers],[Gameweek 38]],FPL_Fixtures_Extract[#Headers],0)),3))</f>
        <v>CHE(A)</v>
      </c>
    </row>
    <row r="309" spans="1:39" x14ac:dyDescent="0.45">
      <c r="A309" t="s">
        <v>360</v>
      </c>
      <c r="B309" t="str">
        <f ca="1">IF(RIGHT(FPL_Combined[[#Headers],[Gameweek 01]],2)&lt;$B$622,INDEX(FPL_Results_Extract[Gameweek 01],MATCH($A309,FPL_Results_Extract[[Player]:[Player]],0)),INDEX(Team_Key[[Abbreviation]:[Abbreviation]],MATCH(LEFT(INDEX(FPL_Fixtures_Extract[],MATCH($A309,FPL_Fixtures_Extract[[Player]:[Player]],0),MATCH(FPL_Combined[[#Headers],[Gameweek 01]],FPL_Fixtures_Extract[#Headers],0)),LEN(INDEX(FPL_Fixtures_Extract[],MATCH($A309,FPL_Fixtures_Extract[[Player]:[Player]],0),MATCH(FPL_Combined[[#Headers],[Gameweek 01]],FPL_Fixtures_Extract[#Headers],0)))-4),Team_Key[[Full Name]:[Full Name]],0))&amp;RIGHT(INDEX(FPL_Fixtures_Extract[],MATCH($A309,FPL_Fixtures_Extract[[Player]:[Player]],0),MATCH(FPL_Combined[[#Headers],[Gameweek 01]],FPL_Fixtures_Extract[#Headers],0)),3))</f>
        <v>N/A</v>
      </c>
      <c r="C309" t="str">
        <f ca="1">IF(RIGHT(FPL_Combined[[#Headers],[Gameweek 02]],2)&lt;$B$622,INDEX(FPL_Results_Extract[Gameweek 02],MATCH($A309,FPL_Results_Extract[[Player]:[Player]],0)),INDEX(Team_Key[[Abbreviation]:[Abbreviation]],MATCH(LEFT(INDEX(FPL_Fixtures_Extract[],MATCH($A309,FPL_Fixtures_Extract[[Player]:[Player]],0),MATCH(FPL_Combined[[#Headers],[Gameweek 02]],FPL_Fixtures_Extract[#Headers],0)),LEN(INDEX(FPL_Fixtures_Extract[],MATCH($A309,FPL_Fixtures_Extract[[Player]:[Player]],0),MATCH(FPL_Combined[[#Headers],[Gameweek 02]],FPL_Fixtures_Extract[#Headers],0)))-4),Team_Key[[Full Name]:[Full Name]],0))&amp;RIGHT(INDEX(FPL_Fixtures_Extract[],MATCH($A309,FPL_Fixtures_Extract[[Player]:[Player]],0),MATCH(FPL_Combined[[#Headers],[Gameweek 02]],FPL_Fixtures_Extract[#Headers],0)),3))</f>
        <v>N/A</v>
      </c>
      <c r="D309" t="str">
        <f ca="1">IF(RIGHT(FPL_Combined[[#Headers],[Gameweek 03]],2)&lt;$B$622,INDEX(FPL_Results_Extract[Gameweek 03],MATCH($A309,FPL_Results_Extract[[Player]:[Player]],0)),INDEX(Team_Key[[Abbreviation]:[Abbreviation]],MATCH(LEFT(INDEX(FPL_Fixtures_Extract[],MATCH($A309,FPL_Fixtures_Extract[[Player]:[Player]],0),MATCH(FPL_Combined[[#Headers],[Gameweek 03]],FPL_Fixtures_Extract[#Headers],0)),LEN(INDEX(FPL_Fixtures_Extract[],MATCH($A309,FPL_Fixtures_Extract[[Player]:[Player]],0),MATCH(FPL_Combined[[#Headers],[Gameweek 03]],FPL_Fixtures_Extract[#Headers],0)))-4),Team_Key[[Full Name]:[Full Name]],0))&amp;RIGHT(INDEX(FPL_Fixtures_Extract[],MATCH($A309,FPL_Fixtures_Extract[[Player]:[Player]],0),MATCH(FPL_Combined[[#Headers],[Gameweek 03]],FPL_Fixtures_Extract[#Headers],0)),3))</f>
        <v>N/A</v>
      </c>
      <c r="E309" t="str">
        <f ca="1">IF(RIGHT(FPL_Combined[[#Headers],[Gameweek 04]],2)&lt;$B$622,INDEX(FPL_Results_Extract[Gameweek 04],MATCH($A309,FPL_Results_Extract[[Player]:[Player]],0)),INDEX(Team_Key[[Abbreviation]:[Abbreviation]],MATCH(LEFT(INDEX(FPL_Fixtures_Extract[],MATCH($A309,FPL_Fixtures_Extract[[Player]:[Player]],0),MATCH(FPL_Combined[[#Headers],[Gameweek 04]],FPL_Fixtures_Extract[#Headers],0)),LEN(INDEX(FPL_Fixtures_Extract[],MATCH($A309,FPL_Fixtures_Extract[[Player]:[Player]],0),MATCH(FPL_Combined[[#Headers],[Gameweek 04]],FPL_Fixtures_Extract[#Headers],0)))-4),Team_Key[[Full Name]:[Full Name]],0))&amp;RIGHT(INDEX(FPL_Fixtures_Extract[],MATCH($A309,FPL_Fixtures_Extract[[Player]:[Player]],0),MATCH(FPL_Combined[[#Headers],[Gameweek 04]],FPL_Fixtures_Extract[#Headers],0)),3))</f>
        <v>N/A</v>
      </c>
      <c r="F309" t="str">
        <f ca="1">IF(RIGHT(FPL_Combined[[#Headers],[Gameweek 05]],2)&lt;$B$622,INDEX(FPL_Results_Extract[Gameweek 05],MATCH($A309,FPL_Results_Extract[[Player]:[Player]],0)),INDEX(Team_Key[[Abbreviation]:[Abbreviation]],MATCH(LEFT(INDEX(FPL_Fixtures_Extract[],MATCH($A309,FPL_Fixtures_Extract[[Player]:[Player]],0),MATCH(FPL_Combined[[#Headers],[Gameweek 05]],FPL_Fixtures_Extract[#Headers],0)),LEN(INDEX(FPL_Fixtures_Extract[],MATCH($A309,FPL_Fixtures_Extract[[Player]:[Player]],0),MATCH(FPL_Combined[[#Headers],[Gameweek 05]],FPL_Fixtures_Extract[#Headers],0)))-4),Team_Key[[Full Name]:[Full Name]],0))&amp;RIGHT(INDEX(FPL_Fixtures_Extract[],MATCH($A309,FPL_Fixtures_Extract[[Player]:[Player]],0),MATCH(FPL_Combined[[#Headers],[Gameweek 05]],FPL_Fixtures_Extract[#Headers],0)),3))</f>
        <v>BOU(H) 3-1</v>
      </c>
      <c r="G309" t="str">
        <f ca="1">IF(RIGHT(FPL_Combined[[#Headers],[Gameweek 06]],2)&lt;$B$622,INDEX(FPL_Results_Extract[Gameweek 06],MATCH($A309,FPL_Results_Extract[[Player]:[Player]],0)),INDEX(Team_Key[[Abbreviation]:[Abbreviation]],MATCH(LEFT(INDEX(FPL_Fixtures_Extract[],MATCH($A309,FPL_Fixtures_Extract[[Player]:[Player]],0),MATCH(FPL_Combined[[#Headers],[Gameweek 06]],FPL_Fixtures_Extract[#Headers],0)),LEN(INDEX(FPL_Fixtures_Extract[],MATCH($A309,FPL_Fixtures_Extract[[Player]:[Player]],0),MATCH(FPL_Combined[[#Headers],[Gameweek 06]],FPL_Fixtures_Extract[#Headers],0)))-4),Team_Key[[Full Name]:[Full Name]],0))&amp;RIGHT(INDEX(FPL_Fixtures_Extract[],MATCH($A309,FPL_Fixtures_Extract[[Player]:[Player]],0),MATCH(FPL_Combined[[#Headers],[Gameweek 06]],FPL_Fixtures_Extract[#Headers],0)),3))</f>
        <v>LIV(A) 1-1</v>
      </c>
      <c r="H309" t="str">
        <f ca="1">IF(RIGHT(FPL_Combined[[#Headers],[Gameweek 07]],2)&lt;$B$622,INDEX(FPL_Results_Extract[Gameweek 07],MATCH($A309,FPL_Results_Extract[[Player]:[Player]],0)),INDEX(Team_Key[[Abbreviation]:[Abbreviation]],MATCH(LEFT(INDEX(FPL_Fixtures_Extract[],MATCH($A309,FPL_Fixtures_Extract[[Player]:[Player]],0),MATCH(FPL_Combined[[#Headers],[Gameweek 07]],FPL_Fixtures_Extract[#Headers],0)),LEN(INDEX(FPL_Fixtures_Extract[],MATCH($A309,FPL_Fixtures_Extract[[Player]:[Player]],0),MATCH(FPL_Combined[[#Headers],[Gameweek 07]],FPL_Fixtures_Extract[#Headers],0)))-4),Team_Key[[Full Name]:[Full Name]],0))&amp;RIGHT(INDEX(FPL_Fixtures_Extract[],MATCH($A309,FPL_Fixtures_Extract[[Player]:[Player]],0),MATCH(FPL_Combined[[#Headers],[Gameweek 07]],FPL_Fixtures_Extract[#Headers],0)),3))</f>
        <v>WHU(A) 2-2</v>
      </c>
      <c r="I309" t="str">
        <f ca="1">IF(RIGHT(FPL_Combined[[#Headers],[Gameweek 08]],2)&lt;$B$622,INDEX(FPL_Results_Extract[Gameweek 08],MATCH($A309,FPL_Results_Extract[[Player]:[Player]],0)),INDEX(Team_Key[[Abbreviation]:[Abbreviation]],MATCH(LEFT(INDEX(FPL_Fixtures_Extract[],MATCH($A309,FPL_Fixtures_Extract[[Player]:[Player]],0),MATCH(FPL_Combined[[#Headers],[Gameweek 08]],FPL_Fixtures_Extract[#Headers],0)),LEN(INDEX(FPL_Fixtures_Extract[],MATCH($A309,FPL_Fixtures_Extract[[Player]:[Player]],0),MATCH(FPL_Combined[[#Headers],[Gameweek 08]],FPL_Fixtures_Extract[#Headers],0)))-4),Team_Key[[Full Name]:[Full Name]],0))&amp;RIGHT(INDEX(FPL_Fixtures_Extract[],MATCH($A309,FPL_Fixtures_Extract[[Player]:[Player]],0),MATCH(FPL_Combined[[#Headers],[Gameweek 08]],FPL_Fixtures_Extract[#Headers],0)),3))</f>
        <v>LEI(H) 1-2</v>
      </c>
      <c r="J309" t="str">
        <f ca="1">IF(RIGHT(FPL_Combined[[#Headers],[Gameweek 09]],2)&lt;$B$622,INDEX(FPL_Results_Extract[Gameweek 09],MATCH($A309,FPL_Results_Extract[[Player]:[Player]],0)),INDEX(Team_Key[[Abbreviation]:[Abbreviation]],MATCH(LEFT(INDEX(FPL_Fixtures_Extract[],MATCH($A309,FPL_Fixtures_Extract[[Player]:[Player]],0),MATCH(FPL_Combined[[#Headers],[Gameweek 09]],FPL_Fixtures_Extract[#Headers],0)),LEN(INDEX(FPL_Fixtures_Extract[],MATCH($A309,FPL_Fixtures_Extract[[Player]:[Player]],0),MATCH(FPL_Combined[[#Headers],[Gameweek 09]],FPL_Fixtures_Extract[#Headers],0)))-4),Team_Key[[Full Name]:[Full Name]],0))&amp;RIGHT(INDEX(FPL_Fixtures_Extract[],MATCH($A309,FPL_Fixtures_Extract[[Player]:[Player]],0),MATCH(FPL_Combined[[#Headers],[Gameweek 09]],FPL_Fixtures_Extract[#Headers],0)),3))</f>
        <v>NEW(A) 2-6</v>
      </c>
      <c r="K309" t="str">
        <f ca="1">IF(RIGHT(FPL_Combined[[#Headers],[Gameweek 10]],2)&lt;$B$622,INDEX(FPL_Results_Extract[Gameweek 10],MATCH($A309,FPL_Results_Extract[[Player]:[Player]],0)),INDEX(Team_Key[[Abbreviation]:[Abbreviation]],MATCH(LEFT(INDEX(FPL_Fixtures_Extract[],MATCH($A309,FPL_Fixtures_Extract[[Player]:[Player]],0),MATCH(FPL_Combined[[#Headers],[Gameweek 10]],FPL_Fixtures_Extract[#Headers],0)),LEN(INDEX(FPL_Fixtures_Extract[],MATCH($A309,FPL_Fixtures_Extract[[Player]:[Player]],0),MATCH(FPL_Combined[[#Headers],[Gameweek 10]],FPL_Fixtures_Extract[#Headers],0)))-4),Team_Key[[Full Name]:[Full Name]],0))&amp;RIGHT(INDEX(FPL_Fixtures_Extract[],MATCH($A309,FPL_Fixtures_Extract[[Player]:[Player]],0),MATCH(FPL_Combined[[#Headers],[Gameweek 10]],FPL_Fixtures_Extract[#Headers],0)),3))</f>
        <v>WBA(H) 0-1</v>
      </c>
      <c r="L309" t="str">
        <f ca="1">IF(RIGHT(FPL_Combined[[#Headers],[Gameweek 11]],2)&lt;$B$622,INDEX(FPL_Results_Extract[Gameweek 11],MATCH($A309,FPL_Results_Extract[[Player]:[Player]],0)),INDEX(Team_Key[[Abbreviation]:[Abbreviation]],MATCH(LEFT(INDEX(FPL_Fixtures_Extract[],MATCH($A309,FPL_Fixtures_Extract[[Player]:[Player]],0),MATCH(FPL_Combined[[#Headers],[Gameweek 11]],FPL_Fixtures_Extract[#Headers],0)),LEN(INDEX(FPL_Fixtures_Extract[],MATCH($A309,FPL_Fixtures_Extract[[Player]:[Player]],0),MATCH(FPL_Combined[[#Headers],[Gameweek 11]],FPL_Fixtures_Extract[#Headers],0)))-4),Team_Key[[Full Name]:[Full Name]],0))&amp;RIGHT(INDEX(FPL_Fixtures_Extract[],MATCH($A309,FPL_Fixtures_Extract[[Player]:[Player]],0),MATCH(FPL_Combined[[#Headers],[Gameweek 11]],FPL_Fixtures_Extract[#Headers],0)),3))</f>
        <v>MCI(A) 1-2</v>
      </c>
      <c r="M309" t="str">
        <f ca="1">IF(RIGHT(FPL_Combined[[#Headers],[Gameweek 12]],2)&lt;$B$622,INDEX(FPL_Results_Extract[Gameweek 12],MATCH($A309,FPL_Results_Extract[[Player]:[Player]],0)),INDEX(Team_Key[[Abbreviation]:[Abbreviation]],MATCH(LEFT(INDEX(FPL_Fixtures_Extract[],MATCH($A309,FPL_Fixtures_Extract[[Player]:[Player]],0),MATCH(FPL_Combined[[#Headers],[Gameweek 12]],FPL_Fixtures_Extract[#Headers],0)),LEN(INDEX(FPL_Fixtures_Extract[],MATCH($A309,FPL_Fixtures_Extract[[Player]:[Player]],0),MATCH(FPL_Combined[[#Headers],[Gameweek 12]],FPL_Fixtures_Extract[#Headers],0)))-4),Team_Key[[Full Name]:[Full Name]],0))&amp;RIGHT(INDEX(FPL_Fixtures_Extract[],MATCH($A309,FPL_Fixtures_Extract[[Player]:[Player]],0),MATCH(FPL_Combined[[#Headers],[Gameweek 12]],FPL_Fixtures_Extract[#Headers],0)),3))</f>
        <v>SWA(H) 1-0</v>
      </c>
      <c r="N309" t="str">
        <f ca="1">IF(RIGHT(FPL_Combined[[#Headers],[Gameweek 13]],2)&lt;$B$622,INDEX(FPL_Results_Extract[Gameweek 13],MATCH($A309,FPL_Results_Extract[[Player]:[Player]],0)),INDEX(Team_Key[[Abbreviation]:[Abbreviation]],MATCH(LEFT(INDEX(FPL_Fixtures_Extract[],MATCH($A309,FPL_Fixtures_Extract[[Player]:[Player]],0),MATCH(FPL_Combined[[#Headers],[Gameweek 13]],FPL_Fixtures_Extract[#Headers],0)),LEN(INDEX(FPL_Fixtures_Extract[],MATCH($A309,FPL_Fixtures_Extract[[Player]:[Player]],0),MATCH(FPL_Combined[[#Headers],[Gameweek 13]],FPL_Fixtures_Extract[#Headers],0)))-4),Team_Key[[Full Name]:[Full Name]],0))&amp;RIGHT(INDEX(FPL_Fixtures_Extract[],MATCH($A309,FPL_Fixtures_Extract[[Player]:[Player]],0),MATCH(FPL_Combined[[#Headers],[Gameweek 13]],FPL_Fixtures_Extract[#Headers],0)),3))</f>
        <v>CHE(A) 0-1</v>
      </c>
      <c r="O309" t="str">
        <f ca="1">IF(RIGHT(FPL_Combined[[#Headers],[Gameweek 14]],2)&lt;$B$622,INDEX(FPL_Results_Extract[Gameweek 14],MATCH($A309,FPL_Results_Extract[[Player]:[Player]],0)),INDEX(Team_Key[[Abbreviation]:[Abbreviation]],MATCH(LEFT(INDEX(FPL_Fixtures_Extract[],MATCH($A309,FPL_Fixtures_Extract[[Player]:[Player]],0),MATCH(FPL_Combined[[#Headers],[Gameweek 14]],FPL_Fixtures_Extract[#Headers],0)),LEN(INDEX(FPL_Fixtures_Extract[],MATCH($A309,FPL_Fixtures_Extract[[Player]:[Player]],0),MATCH(FPL_Combined[[#Headers],[Gameweek 14]],FPL_Fixtures_Extract[#Headers],0)))-4),Team_Key[[Full Name]:[Full Name]],0))&amp;RIGHT(INDEX(FPL_Fixtures_Extract[],MATCH($A309,FPL_Fixtures_Extract[[Player]:[Player]],0),MATCH(FPL_Combined[[#Headers],[Gameweek 14]],FPL_Fixtures_Extract[#Headers],0)),3))</f>
        <v>ARS(H) 1-1</v>
      </c>
      <c r="P309" t="str">
        <f ca="1">IF(RIGHT(FPL_Combined[[#Headers],[Gameweek 15]],2)&lt;$B$622,INDEX(FPL_Results_Extract[Gameweek 15],MATCH($A309,FPL_Results_Extract[[Player]:[Player]],0)),INDEX(Team_Key[[Abbreviation]:[Abbreviation]],MATCH(LEFT(INDEX(FPL_Fixtures_Extract[],MATCH($A309,FPL_Fixtures_Extract[[Player]:[Player]],0),MATCH(FPL_Combined[[#Headers],[Gameweek 15]],FPL_Fixtures_Extract[#Headers],0)),LEN(INDEX(FPL_Fixtures_Extract[],MATCH($A309,FPL_Fixtures_Extract[[Player]:[Player]],0),MATCH(FPL_Combined[[#Headers],[Gameweek 15]],FPL_Fixtures_Extract[#Headers],0)))-4),Team_Key[[Full Name]:[Full Name]],0))&amp;RIGHT(INDEX(FPL_Fixtures_Extract[],MATCH($A309,FPL_Fixtures_Extract[[Player]:[Player]],0),MATCH(FPL_Combined[[#Headers],[Gameweek 15]],FPL_Fixtures_Extract[#Headers],0)),3))</f>
        <v>WAT(A) 0-2</v>
      </c>
      <c r="Q309" t="str">
        <f ca="1">IF(RIGHT(FPL_Combined[[#Headers],[Gameweek 16]],2)&lt;$B$622,INDEX(FPL_Results_Extract[Gameweek 16],MATCH($A309,FPL_Results_Extract[[Player]:[Player]],0)),INDEX(Team_Key[[Abbreviation]:[Abbreviation]],MATCH(LEFT(INDEX(FPL_Fixtures_Extract[],MATCH($A309,FPL_Fixtures_Extract[[Player]:[Player]],0),MATCH(FPL_Combined[[#Headers],[Gameweek 16]],FPL_Fixtures_Extract[#Headers],0)),LEN(INDEX(FPL_Fixtures_Extract[],MATCH($A309,FPL_Fixtures_Extract[[Player]:[Player]],0),MATCH(FPL_Combined[[#Headers],[Gameweek 16]],FPL_Fixtures_Extract[#Headers],0)))-4),Team_Key[[Full Name]:[Full Name]],0))&amp;RIGHT(INDEX(FPL_Fixtures_Extract[],MATCH($A309,FPL_Fixtures_Extract[[Player]:[Player]],0),MATCH(FPL_Combined[[#Headers],[Gameweek 16]],FPL_Fixtures_Extract[#Headers],0)),3))</f>
        <v>EVE(H) 1-1</v>
      </c>
      <c r="R309" t="str">
        <f ca="1">IF(RIGHT(FPL_Combined[[#Headers],[Gameweek 17]],2)&lt;$B$622,INDEX(FPL_Results_Extract[Gameweek 17],MATCH($A309,FPL_Results_Extract[[Player]:[Player]],0)),INDEX(Team_Key[[Abbreviation]:[Abbreviation]],MATCH(LEFT(INDEX(FPL_Fixtures_Extract[],MATCH($A309,FPL_Fixtures_Extract[[Player]:[Player]],0),MATCH(FPL_Combined[[#Headers],[Gameweek 17]],FPL_Fixtures_Extract[#Headers],0)),LEN(INDEX(FPL_Fixtures_Extract[],MATCH($A309,FPL_Fixtures_Extract[[Player]:[Player]],0),MATCH(FPL_Combined[[#Headers],[Gameweek 17]],FPL_Fixtures_Extract[#Headers],0)))-4),Team_Key[[Full Name]:[Full Name]],0))&amp;RIGHT(INDEX(FPL_Fixtures_Extract[],MATCH($A309,FPL_Fixtures_Extract[[Player]:[Player]],0),MATCH(FPL_Combined[[#Headers],[Gameweek 17]],FPL_Fixtures_Extract[#Headers],0)),3))</f>
        <v>MUN(A) 2-1</v>
      </c>
      <c r="S309" t="str">
        <f ca="1">IF(RIGHT(FPL_Combined[[#Headers],[Gameweek 18]],2)&lt;$B$622,INDEX(FPL_Results_Extract[Gameweek 18],MATCH($A309,FPL_Results_Extract[[Player]:[Player]],0)),INDEX(Team_Key[[Abbreviation]:[Abbreviation]],MATCH(LEFT(INDEX(FPL_Fixtures_Extract[],MATCH($A309,FPL_Fixtures_Extract[[Player]:[Player]],0),MATCH(FPL_Combined[[#Headers],[Gameweek 18]],FPL_Fixtures_Extract[#Headers],0)),LEN(INDEX(FPL_Fixtures_Extract[],MATCH($A309,FPL_Fixtures_Extract[[Player]:[Player]],0),MATCH(FPL_Combined[[#Headers],[Gameweek 18]],FPL_Fixtures_Extract[#Headers],0)))-4),Team_Key[[Full Name]:[Full Name]],0))&amp;RIGHT(INDEX(FPL_Fixtures_Extract[],MATCH($A309,FPL_Fixtures_Extract[[Player]:[Player]],0),MATCH(FPL_Combined[[#Headers],[Gameweek 18]],FPL_Fixtures_Extract[#Headers],0)),3))</f>
        <v>TOT(A) 0-3</v>
      </c>
      <c r="T309" t="str">
        <f ca="1">IF(RIGHT(FPL_Combined[[#Headers],[Gameweek 19]],2)&lt;$B$622,INDEX(FPL_Results_Extract[Gameweek 19],MATCH($A309,FPL_Results_Extract[[Player]:[Player]],0)),INDEX(Team_Key[[Abbreviation]:[Abbreviation]],MATCH(LEFT(INDEX(FPL_Fixtures_Extract[],MATCH($A309,FPL_Fixtures_Extract[[Player]:[Player]],0),MATCH(FPL_Combined[[#Headers],[Gameweek 19]],FPL_Fixtures_Extract[#Headers],0)),LEN(INDEX(FPL_Fixtures_Extract[],MATCH($A309,FPL_Fixtures_Extract[[Player]:[Player]],0),MATCH(FPL_Combined[[#Headers],[Gameweek 19]],FPL_Fixtures_Extract[#Headers],0)))-4),Team_Key[[Full Name]:[Full Name]],0))&amp;RIGHT(INDEX(FPL_Fixtures_Extract[],MATCH($A309,FPL_Fixtures_Extract[[Player]:[Player]],0),MATCH(FPL_Combined[[#Headers],[Gameweek 19]],FPL_Fixtures_Extract[#Headers],0)),3))</f>
        <v>AVL(H) 2-0</v>
      </c>
      <c r="U309" t="str">
        <f ca="1">IF(RIGHT(FPL_Combined[[#Headers],[Gameweek 20]],2)&lt;$B$622,INDEX(FPL_Results_Extract[Gameweek 20],MATCH($A309,FPL_Results_Extract[[Player]:[Player]],0)),INDEX(Team_Key[[Abbreviation]:[Abbreviation]],MATCH(LEFT(INDEX(FPL_Fixtures_Extract[],MATCH($A309,FPL_Fixtures_Extract[[Player]:[Player]],0),MATCH(FPL_Combined[[#Headers],[Gameweek 20]],FPL_Fixtures_Extract[#Headers],0)),LEN(INDEX(FPL_Fixtures_Extract[],MATCH($A309,FPL_Fixtures_Extract[[Player]:[Player]],0),MATCH(FPL_Combined[[#Headers],[Gameweek 20]],FPL_Fixtures_Extract[#Headers],0)))-4),Team_Key[[Full Name]:[Full Name]],0))&amp;RIGHT(INDEX(FPL_Fixtures_Extract[],MATCH($A309,FPL_Fixtures_Extract[[Player]:[Player]],0),MATCH(FPL_Combined[[#Headers],[Gameweek 20]],FPL_Fixtures_Extract[#Headers],0)),3))</f>
        <v>SOU(H) 1-0</v>
      </c>
      <c r="V309" t="str">
        <f ca="1">IF(RIGHT(FPL_Combined[[#Headers],[Gameweek 21]],2)&lt;$B$622,INDEX(FPL_Results_Extract[Gameweek 21],MATCH($A309,FPL_Results_Extract[[Player]:[Player]],0)),INDEX(Team_Key[[Abbreviation]:[Abbreviation]],MATCH(LEFT(INDEX(FPL_Fixtures_Extract[],MATCH($A309,FPL_Fixtures_Extract[[Player]:[Player]],0),MATCH(FPL_Combined[[#Headers],[Gameweek 21]],FPL_Fixtures_Extract[#Headers],0)),LEN(INDEX(FPL_Fixtures_Extract[],MATCH($A309,FPL_Fixtures_Extract[[Player]:[Player]],0),MATCH(FPL_Combined[[#Headers],[Gameweek 21]],FPL_Fixtures_Extract[#Headers],0)))-4),Team_Key[[Full Name]:[Full Name]],0))&amp;RIGHT(INDEX(FPL_Fixtures_Extract[],MATCH($A309,FPL_Fixtures_Extract[[Player]:[Player]],0),MATCH(FPL_Combined[[#Headers],[Gameweek 21]],FPL_Fixtures_Extract[#Headers],0)),3))</f>
        <v>STK(A) 1-3</v>
      </c>
      <c r="W309" t="str">
        <f ca="1">IF(RIGHT(FPL_Combined[[#Headers],[Gameweek 22]],2)&lt;$B$622,INDEX(FPL_Results_Extract[Gameweek 22],MATCH($A309,FPL_Results_Extract[[Player]:[Player]],0)),INDEX(Team_Key[[Abbreviation]:[Abbreviation]],MATCH(LEFT(INDEX(FPL_Fixtures_Extract[],MATCH($A309,FPL_Fixtures_Extract[[Player]:[Player]],0),MATCH(FPL_Combined[[#Headers],[Gameweek 22]],FPL_Fixtures_Extract[#Headers],0)),LEN(INDEX(FPL_Fixtures_Extract[],MATCH($A309,FPL_Fixtures_Extract[[Player]:[Player]],0),MATCH(FPL_Combined[[#Headers],[Gameweek 22]],FPL_Fixtures_Extract[#Headers],0)))-4),Team_Key[[Full Name]:[Full Name]],0))&amp;RIGHT(INDEX(FPL_Fixtures_Extract[],MATCH($A309,FPL_Fixtures_Extract[[Player]:[Player]],0),MATCH(FPL_Combined[[#Headers],[Gameweek 22]],FPL_Fixtures_Extract[#Headers],0)),3))</f>
        <v>BOU(A) 0-3</v>
      </c>
      <c r="X309" t="str">
        <f ca="1">IF(RIGHT(FPL_Combined[[#Headers],[Gameweek 23]],2)&lt;$B$622,INDEX(FPL_Results_Extract[Gameweek 23],MATCH($A309,FPL_Results_Extract[[Player]:[Player]],0)),INDEX(Team_Key[[Abbreviation]:[Abbreviation]],MATCH(LEFT(INDEX(FPL_Fixtures_Extract[],MATCH($A309,FPL_Fixtures_Extract[[Player]:[Player]],0),MATCH(FPL_Combined[[#Headers],[Gameweek 23]],FPL_Fixtures_Extract[#Headers],0)),LEN(INDEX(FPL_Fixtures_Extract[],MATCH($A309,FPL_Fixtures_Extract[[Player]:[Player]],0),MATCH(FPL_Combined[[#Headers],[Gameweek 23]],FPL_Fixtures_Extract[#Headers],0)))-4),Team_Key[[Full Name]:[Full Name]],0))&amp;RIGHT(INDEX(FPL_Fixtures_Extract[],MATCH($A309,FPL_Fixtures_Extract[[Player]:[Player]],0),MATCH(FPL_Combined[[#Headers],[Gameweek 23]],FPL_Fixtures_Extract[#Headers],0)),3))</f>
        <v>LIV(H) 4-5</v>
      </c>
      <c r="Y309" t="str">
        <f ca="1">IF(RIGHT(FPL_Combined[[#Headers],[Gameweek 24]],2)&lt;$B$622,INDEX(FPL_Results_Extract[Team],MATCH($A309,FPL_Results_Extract[[Player]:[Player]],0)),INDEX(Team_Key[[Abbreviation]:[Abbreviation]],MATCH(LEFT(INDEX(FPL_Fixtures_Extract[],MATCH($A309,FPL_Fixtures_Extract[[Player]:[Player]],0),MATCH(FPL_Combined[[#Headers],[Gameweek 24]],FPL_Fixtures_Extract[#Headers],0)),LEN(INDEX(FPL_Fixtures_Extract[],MATCH($A309,FPL_Fixtures_Extract[[Player]:[Player]],0),MATCH(FPL_Combined[[#Headers],[Gameweek 24]],FPL_Fixtures_Extract[#Headers],0)))-4),Team_Key[[Full Name]:[Full Name]],0))&amp;RIGHT(INDEX(FPL_Fixtures_Extract[],MATCH($A309,FPL_Fixtures_Extract[[Player]:[Player]],0),MATCH(FPL_Combined[[#Headers],[Gameweek 24]],FPL_Fixtures_Extract[#Headers],0)),3))</f>
        <v>NOR</v>
      </c>
      <c r="Z309" t="str">
        <f ca="1">IF(RIGHT(FPL_Combined[[#Headers],[Gameweek 25]],2)&lt;$B$622,INDEX(FPL_Results_Extract[Player],MATCH($A309,FPL_Results_Extract[[Player]:[Player]],0)),INDEX(Team_Key[[Abbreviation]:[Abbreviation]],MATCH(LEFT(INDEX(FPL_Fixtures_Extract[],MATCH($A309,FPL_Fixtures_Extract[[Player]:[Player]],0),MATCH(FPL_Combined[[#Headers],[Gameweek 25]],FPL_Fixtures_Extract[#Headers],0)),LEN(INDEX(FPL_Fixtures_Extract[],MATCH($A309,FPL_Fixtures_Extract[[Player]:[Player]],0),MATCH(FPL_Combined[[#Headers],[Gameweek 25]],FPL_Fixtures_Extract[#Headers],0)))-4),Team_Key[[Full Name]:[Full Name]],0))&amp;RIGHT(INDEX(FPL_Fixtures_Extract[],MATCH($A309,FPL_Fixtures_Extract[[Player]:[Player]],0),MATCH(FPL_Combined[[#Headers],[Gameweek 25]],FPL_Fixtures_Extract[#Headers],0)),3))</f>
        <v>Kean</v>
      </c>
      <c r="AA309" t="str">
        <f ca="1">IF(RIGHT(FPL_Combined[[#Headers],[Gameweek 26]],2)&lt;$B$622,INDEX(FPL_Results_Extract[Gameweek 01],MATCH($A309,FPL_Results_Extract[[Player]:[Player]],0)),INDEX(Team_Key[[Abbreviation]:[Abbreviation]],MATCH(LEFT(INDEX(FPL_Fixtures_Extract[],MATCH($A309,FPL_Fixtures_Extract[[Player]:[Player]],0),MATCH(FPL_Combined[[#Headers],[Gameweek 26]],FPL_Fixtures_Extract[#Headers],0)),LEN(INDEX(FPL_Fixtures_Extract[],MATCH($A309,FPL_Fixtures_Extract[[Player]:[Player]],0),MATCH(FPL_Combined[[#Headers],[Gameweek 26]],FPL_Fixtures_Extract[#Headers],0)))-4),Team_Key[[Full Name]:[Full Name]],0))&amp;RIGHT(INDEX(FPL_Fixtures_Extract[],MATCH($A309,FPL_Fixtures_Extract[[Player]:[Player]],0),MATCH(FPL_Combined[[#Headers],[Gameweek 26]],FPL_Fixtures_Extract[#Headers],0)),3))</f>
        <v>N/A</v>
      </c>
      <c r="AB309" t="str">
        <f ca="1">IF(RIGHT(FPL_Combined[[#Headers],[Gameweek 27]],2)&lt;$B$622,INDEX(FPL_Results_Extract[Gameweek 02],MATCH($A309,FPL_Results_Extract[[Player]:[Player]],0)),INDEX(Team_Key[[Abbreviation]:[Abbreviation]],MATCH(LEFT(INDEX(FPL_Fixtures_Extract[],MATCH($A309,FPL_Fixtures_Extract[[Player]:[Player]],0),MATCH(FPL_Combined[[#Headers],[Gameweek 27]],FPL_Fixtures_Extract[#Headers],0)),LEN(INDEX(FPL_Fixtures_Extract[],MATCH($A309,FPL_Fixtures_Extract[[Player]:[Player]],0),MATCH(FPL_Combined[[#Headers],[Gameweek 27]],FPL_Fixtures_Extract[#Headers],0)))-4),Team_Key[[Full Name]:[Full Name]],0))&amp;RIGHT(INDEX(FPL_Fixtures_Extract[],MATCH($A309,FPL_Fixtures_Extract[[Player]:[Player]],0),MATCH(FPL_Combined[[#Headers],[Gameweek 27]],FPL_Fixtures_Extract[#Headers],0)),3))</f>
        <v>N/A</v>
      </c>
      <c r="AC309" t="str">
        <f ca="1">IF(RIGHT(FPL_Combined[[#Headers],[Gameweek 28]],2)&lt;$B$622,INDEX(FPL_Results_Extract[Gameweek 03],MATCH($A309,FPL_Results_Extract[[Player]:[Player]],0)),INDEX(Team_Key[[Abbreviation]:[Abbreviation]],MATCH(LEFT(INDEX(FPL_Fixtures_Extract[],MATCH($A309,FPL_Fixtures_Extract[[Player]:[Player]],0),MATCH(FPL_Combined[[#Headers],[Gameweek 28]],FPL_Fixtures_Extract[#Headers],0)),LEN(INDEX(FPL_Fixtures_Extract[],MATCH($A309,FPL_Fixtures_Extract[[Player]:[Player]],0),MATCH(FPL_Combined[[#Headers],[Gameweek 28]],FPL_Fixtures_Extract[#Headers],0)))-4),Team_Key[[Full Name]:[Full Name]],0))&amp;RIGHT(INDEX(FPL_Fixtures_Extract[],MATCH($A309,FPL_Fixtures_Extract[[Player]:[Player]],0),MATCH(FPL_Combined[[#Headers],[Gameweek 28]],FPL_Fixtures_Extract[#Headers],0)),3))</f>
        <v>N/A</v>
      </c>
      <c r="AD309" t="str">
        <f ca="1">IF(RIGHT(FPL_Combined[[#Headers],[Gameweek 29]],2)&lt;$B$622,INDEX(FPL_Results_Extract[Gameweek 04],MATCH($A309,FPL_Results_Extract[[Player]:[Player]],0)),INDEX(Team_Key[[Abbreviation]:[Abbreviation]],MATCH(LEFT(INDEX(FPL_Fixtures_Extract[],MATCH($A309,FPL_Fixtures_Extract[[Player]:[Player]],0),MATCH(FPL_Combined[[#Headers],[Gameweek 29]],FPL_Fixtures_Extract[#Headers],0)),LEN(INDEX(FPL_Fixtures_Extract[],MATCH($A309,FPL_Fixtures_Extract[[Player]:[Player]],0),MATCH(FPL_Combined[[#Headers],[Gameweek 29]],FPL_Fixtures_Extract[#Headers],0)))-4),Team_Key[[Full Name]:[Full Name]],0))&amp;RIGHT(INDEX(FPL_Fixtures_Extract[],MATCH($A309,FPL_Fixtures_Extract[[Player]:[Player]],0),MATCH(FPL_Combined[[#Headers],[Gameweek 29]],FPL_Fixtures_Extract[#Headers],0)),3))</f>
        <v>SWA(A)</v>
      </c>
      <c r="AE309" t="str">
        <f ca="1">IF(RIGHT(FPL_Combined[[#Headers],[Gameweek 30]],2)&lt;$B$622,INDEX(FPL_Results_Extract[Gameweek 05],MATCH($A309,FPL_Results_Extract[[Player]:[Player]],0)),INDEX(Team_Key[[Abbreviation]:[Abbreviation]],MATCH(LEFT(INDEX(FPL_Fixtures_Extract[],MATCH($A309,FPL_Fixtures_Extract[[Player]:[Player]],0),MATCH(FPL_Combined[[#Headers],[Gameweek 30]],FPL_Fixtures_Extract[#Headers],0)),LEN(INDEX(FPL_Fixtures_Extract[],MATCH($A309,FPL_Fixtures_Extract[[Player]:[Player]],0),MATCH(FPL_Combined[[#Headers],[Gameweek 30]],FPL_Fixtures_Extract[#Headers],0)))-4),Team_Key[[Full Name]:[Full Name]],0))&amp;RIGHT(INDEX(FPL_Fixtures_Extract[],MATCH($A309,FPL_Fixtures_Extract[[Player]:[Player]],0),MATCH(FPL_Combined[[#Headers],[Gameweek 30]],FPL_Fixtures_Extract[#Headers],0)),3))</f>
        <v>MCI(H)</v>
      </c>
      <c r="AF309" t="str">
        <f ca="1">IF(RIGHT(FPL_Combined[[#Headers],[Gameweek 31]],2)&lt;$B$622,INDEX(FPL_Results_Extract[Gameweek 06],MATCH($A309,FPL_Results_Extract[[Player]:[Player]],0)),INDEX(Team_Key[[Abbreviation]:[Abbreviation]],MATCH(LEFT(INDEX(FPL_Fixtures_Extract[],MATCH($A309,FPL_Fixtures_Extract[[Player]:[Player]],0),MATCH(FPL_Combined[[#Headers],[Gameweek 31]],FPL_Fixtures_Extract[#Headers],0)),LEN(INDEX(FPL_Fixtures_Extract[],MATCH($A309,FPL_Fixtures_Extract[[Player]:[Player]],0),MATCH(FPL_Combined[[#Headers],[Gameweek 31]],FPL_Fixtures_Extract[#Headers],0)))-4),Team_Key[[Full Name]:[Full Name]],0))&amp;RIGHT(INDEX(FPL_Fixtures_Extract[],MATCH($A309,FPL_Fixtures_Extract[[Player]:[Player]],0),MATCH(FPL_Combined[[#Headers],[Gameweek 31]],FPL_Fixtures_Extract[#Headers],0)),3))</f>
        <v>WBA(A)</v>
      </c>
      <c r="AG309" t="str">
        <f ca="1">IF(RIGHT(FPL_Combined[[#Headers],[Gameweek 32]],2)&lt;$B$622,INDEX(FPL_Results_Extract[Gameweek 07],MATCH($A309,FPL_Results_Extract[[Player]:[Player]],0)),INDEX(Team_Key[[Abbreviation]:[Abbreviation]],MATCH(LEFT(INDEX(FPL_Fixtures_Extract[],MATCH($A309,FPL_Fixtures_Extract[[Player]:[Player]],0),MATCH(FPL_Combined[[#Headers],[Gameweek 32]],FPL_Fixtures_Extract[#Headers],0)),LEN(INDEX(FPL_Fixtures_Extract[],MATCH($A309,FPL_Fixtures_Extract[[Player]:[Player]],0),MATCH(FPL_Combined[[#Headers],[Gameweek 32]],FPL_Fixtures_Extract[#Headers],0)))-4),Team_Key[[Full Name]:[Full Name]],0))&amp;RIGHT(INDEX(FPL_Fixtures_Extract[],MATCH($A309,FPL_Fixtures_Extract[[Player]:[Player]],0),MATCH(FPL_Combined[[#Headers],[Gameweek 32]],FPL_Fixtures_Extract[#Headers],0)),3))</f>
        <v>NEW(H)</v>
      </c>
      <c r="AH309" t="str">
        <f ca="1">IF(RIGHT(FPL_Combined[[#Headers],[Gameweek 33]],2)&lt;$B$622,INDEX(FPL_Results_Extract[Gameweek 08],MATCH($A309,FPL_Results_Extract[[Player]:[Player]],0)),INDEX(Team_Key[[Abbreviation]:[Abbreviation]],MATCH(LEFT(INDEX(FPL_Fixtures_Extract[],MATCH($A309,FPL_Fixtures_Extract[[Player]:[Player]],0),MATCH(FPL_Combined[[#Headers],[Gameweek 33]],FPL_Fixtures_Extract[#Headers],0)),LEN(INDEX(FPL_Fixtures_Extract[],MATCH($A309,FPL_Fixtures_Extract[[Player]:[Player]],0),MATCH(FPL_Combined[[#Headers],[Gameweek 33]],FPL_Fixtures_Extract[#Headers],0)))-4),Team_Key[[Full Name]:[Full Name]],0))&amp;RIGHT(INDEX(FPL_Fixtures_Extract[],MATCH($A309,FPL_Fixtures_Extract[[Player]:[Player]],0),MATCH(FPL_Combined[[#Headers],[Gameweek 33]],FPL_Fixtures_Extract[#Headers],0)),3))</f>
        <v>CRY(A)</v>
      </c>
      <c r="AI309" t="str">
        <f ca="1">IF(RIGHT(FPL_Combined[[#Headers],[Gameweek 34]],2)&lt;$B$622,INDEX(FPL_Results_Extract[Gameweek 09],MATCH($A309,FPL_Results_Extract[[Player]:[Player]],0)),INDEX(Team_Key[[Abbreviation]:[Abbreviation]],MATCH(LEFT(INDEX(FPL_Fixtures_Extract[],MATCH($A309,FPL_Fixtures_Extract[[Player]:[Player]],0),MATCH(FPL_Combined[[#Headers],[Gameweek 34]],FPL_Fixtures_Extract[#Headers],0)),LEN(INDEX(FPL_Fixtures_Extract[],MATCH($A309,FPL_Fixtures_Extract[[Player]:[Player]],0),MATCH(FPL_Combined[[#Headers],[Gameweek 34]],FPL_Fixtures_Extract[#Headers],0)))-4),Team_Key[[Full Name]:[Full Name]],0))&amp;RIGHT(INDEX(FPL_Fixtures_Extract[],MATCH($A309,FPL_Fixtures_Extract[[Player]:[Player]],0),MATCH(FPL_Combined[[#Headers],[Gameweek 34]],FPL_Fixtures_Extract[#Headers],0)),3))</f>
        <v>SUN(H)</v>
      </c>
      <c r="AJ309" t="str">
        <f ca="1">IF(RIGHT(FPL_Combined[[#Headers],[Gameweek 35]],2)&lt;$B$622,INDEX(FPL_Results_Extract[Gameweek 10],MATCH($A309,FPL_Results_Extract[[Player]:[Player]],0)),INDEX(Team_Key[[Abbreviation]:[Abbreviation]],MATCH(LEFT(INDEX(FPL_Fixtures_Extract[],MATCH($A309,FPL_Fixtures_Extract[[Player]:[Player]],0),MATCH(FPL_Combined[[#Headers],[Gameweek 35]],FPL_Fixtures_Extract[#Headers],0)),LEN(INDEX(FPL_Fixtures_Extract[],MATCH($A309,FPL_Fixtures_Extract[[Player]:[Player]],0),MATCH(FPL_Combined[[#Headers],[Gameweek 35]],FPL_Fixtures_Extract[#Headers],0)))-4),Team_Key[[Full Name]:[Full Name]],0))&amp;RIGHT(INDEX(FPL_Fixtures_Extract[],MATCH($A309,FPL_Fixtures_Extract[[Player]:[Player]],0),MATCH(FPL_Combined[[#Headers],[Gameweek 35]],FPL_Fixtures_Extract[#Headers],0)),3))</f>
        <v>WAT(H)</v>
      </c>
      <c r="AK309" t="str">
        <f ca="1">IF(RIGHT(FPL_Combined[[#Headers],[Gameweek 36]],2)&lt;$B$622,INDEX(FPL_Results_Extract[Gameweek 11],MATCH($A309,FPL_Results_Extract[[Player]:[Player]],0)),INDEX(Team_Key[[Abbreviation]:[Abbreviation]],MATCH(LEFT(INDEX(FPL_Fixtures_Extract[],MATCH($A309,FPL_Fixtures_Extract[[Player]:[Player]],0),MATCH(FPL_Combined[[#Headers],[Gameweek 36]],FPL_Fixtures_Extract[#Headers],0)),LEN(INDEX(FPL_Fixtures_Extract[],MATCH($A309,FPL_Fixtures_Extract[[Player]:[Player]],0),MATCH(FPL_Combined[[#Headers],[Gameweek 36]],FPL_Fixtures_Extract[#Headers],0)))-4),Team_Key[[Full Name]:[Full Name]],0))&amp;RIGHT(INDEX(FPL_Fixtures_Extract[],MATCH($A309,FPL_Fixtures_Extract[[Player]:[Player]],0),MATCH(FPL_Combined[[#Headers],[Gameweek 36]],FPL_Fixtures_Extract[#Headers],0)),3))</f>
        <v>ARS(A)</v>
      </c>
      <c r="AL309" t="str">
        <f ca="1">IF(RIGHT(FPL_Combined[[#Headers],[Gameweek 37]],2)&lt;$B$622,INDEX(FPL_Results_Extract[Gameweek 12],MATCH($A309,FPL_Results_Extract[[Player]:[Player]],0)),INDEX(Team_Key[[Abbreviation]:[Abbreviation]],MATCH(LEFT(INDEX(FPL_Fixtures_Extract[],MATCH($A309,FPL_Fixtures_Extract[[Player]:[Player]],0),MATCH(FPL_Combined[[#Headers],[Gameweek 37]],FPL_Fixtures_Extract[#Headers],0)),LEN(INDEX(FPL_Fixtures_Extract[],MATCH($A309,FPL_Fixtures_Extract[[Player]:[Player]],0),MATCH(FPL_Combined[[#Headers],[Gameweek 37]],FPL_Fixtures_Extract[#Headers],0)))-4),Team_Key[[Full Name]:[Full Name]],0))&amp;RIGHT(INDEX(FPL_Fixtures_Extract[],MATCH($A309,FPL_Fixtures_Extract[[Player]:[Player]],0),MATCH(FPL_Combined[[#Headers],[Gameweek 37]],FPL_Fixtures_Extract[#Headers],0)),3))</f>
        <v>MUN(H)</v>
      </c>
      <c r="AM309" t="str">
        <f ca="1">IF(RIGHT(FPL_Combined[[#Headers],[Gameweek 38]],2)&lt;$B$622,INDEX(FPL_Results_Extract[Gameweek 13],MATCH($A309,FPL_Results_Extract[[Player]:[Player]],0)),INDEX(Team_Key[[Abbreviation]:[Abbreviation]],MATCH(LEFT(INDEX(FPL_Fixtures_Extract[],MATCH($A309,FPL_Fixtures_Extract[[Player]:[Player]],0),MATCH(FPL_Combined[[#Headers],[Gameweek 38]],FPL_Fixtures_Extract[#Headers],0)),LEN(INDEX(FPL_Fixtures_Extract[],MATCH($A309,FPL_Fixtures_Extract[[Player]:[Player]],0),MATCH(FPL_Combined[[#Headers],[Gameweek 38]],FPL_Fixtures_Extract[#Headers],0)))-4),Team_Key[[Full Name]:[Full Name]],0))&amp;RIGHT(INDEX(FPL_Fixtures_Extract[],MATCH($A309,FPL_Fixtures_Extract[[Player]:[Player]],0),MATCH(FPL_Combined[[#Headers],[Gameweek 38]],FPL_Fixtures_Extract[#Headers],0)),3))</f>
        <v>EVE(A)</v>
      </c>
    </row>
    <row r="310" spans="1:39" x14ac:dyDescent="0.45">
      <c r="A310" t="s">
        <v>209</v>
      </c>
      <c r="B310" t="str">
        <f ca="1">IF(RIGHT(FPL_Combined[[#Headers],[Gameweek 01]],2)&lt;$B$622,INDEX(FPL_Results_Extract[Gameweek 01],MATCH($A310,FPL_Results_Extract[[Player]:[Player]],0)),INDEX(Team_Key[[Abbreviation]:[Abbreviation]],MATCH(LEFT(INDEX(FPL_Fixtures_Extract[],MATCH($A310,FPL_Fixtures_Extract[[Player]:[Player]],0),MATCH(FPL_Combined[[#Headers],[Gameweek 01]],FPL_Fixtures_Extract[#Headers],0)),LEN(INDEX(FPL_Fixtures_Extract[],MATCH($A310,FPL_Fixtures_Extract[[Player]:[Player]],0),MATCH(FPL_Combined[[#Headers],[Gameweek 01]],FPL_Fixtures_Extract[#Headers],0)))-4),Team_Key[[Full Name]:[Full Name]],0))&amp;RIGHT(INDEX(FPL_Fixtures_Extract[],MATCH($A310,FPL_Fixtures_Extract[[Player]:[Player]],0),MATCH(FPL_Combined[[#Headers],[Gameweek 01]],FPL_Fixtures_Extract[#Headers],0)),3))</f>
        <v>NOR(A) 3-1</v>
      </c>
      <c r="C310" t="str">
        <f ca="1">IF(RIGHT(FPL_Combined[[#Headers],[Gameweek 02]],2)&lt;$B$622,INDEX(FPL_Results_Extract[Gameweek 02],MATCH($A310,FPL_Results_Extract[[Player]:[Player]],0)),INDEX(Team_Key[[Abbreviation]:[Abbreviation]],MATCH(LEFT(INDEX(FPL_Fixtures_Extract[],MATCH($A310,FPL_Fixtures_Extract[[Player]:[Player]],0),MATCH(FPL_Combined[[#Headers],[Gameweek 02]],FPL_Fixtures_Extract[#Headers],0)),LEN(INDEX(FPL_Fixtures_Extract[],MATCH($A310,FPL_Fixtures_Extract[[Player]:[Player]],0),MATCH(FPL_Combined[[#Headers],[Gameweek 02]],FPL_Fixtures_Extract[#Headers],0)))-4),Team_Key[[Full Name]:[Full Name]],0))&amp;RIGHT(INDEX(FPL_Fixtures_Extract[],MATCH($A310,FPL_Fixtures_Extract[[Player]:[Player]],0),MATCH(FPL_Combined[[#Headers],[Gameweek 02]],FPL_Fixtures_Extract[#Headers],0)),3))</f>
        <v>ARS(H) 1-2</v>
      </c>
      <c r="D310" t="str">
        <f ca="1">IF(RIGHT(FPL_Combined[[#Headers],[Gameweek 03]],2)&lt;$B$622,INDEX(FPL_Results_Extract[Gameweek 03],MATCH($A310,FPL_Results_Extract[[Player]:[Player]],0)),INDEX(Team_Key[[Abbreviation]:[Abbreviation]],MATCH(LEFT(INDEX(FPL_Fixtures_Extract[],MATCH($A310,FPL_Fixtures_Extract[[Player]:[Player]],0),MATCH(FPL_Combined[[#Headers],[Gameweek 03]],FPL_Fixtures_Extract[#Headers],0)),LEN(INDEX(FPL_Fixtures_Extract[],MATCH($A310,FPL_Fixtures_Extract[[Player]:[Player]],0),MATCH(FPL_Combined[[#Headers],[Gameweek 03]],FPL_Fixtures_Extract[#Headers],0)))-4),Team_Key[[Full Name]:[Full Name]],0))&amp;RIGHT(INDEX(FPL_Fixtures_Extract[],MATCH($A310,FPL_Fixtures_Extract[[Player]:[Player]],0),MATCH(FPL_Combined[[#Headers],[Gameweek 03]],FPL_Fixtures_Extract[#Headers],0)),3))</f>
        <v>AVL(H) 2-1</v>
      </c>
      <c r="E310" t="str">
        <f ca="1">IF(RIGHT(FPL_Combined[[#Headers],[Gameweek 04]],2)&lt;$B$622,INDEX(FPL_Results_Extract[Gameweek 04],MATCH($A310,FPL_Results_Extract[[Player]:[Player]],0)),INDEX(Team_Key[[Abbreviation]:[Abbreviation]],MATCH(LEFT(INDEX(FPL_Fixtures_Extract[],MATCH($A310,FPL_Fixtures_Extract[[Player]:[Player]],0),MATCH(FPL_Combined[[#Headers],[Gameweek 04]],FPL_Fixtures_Extract[#Headers],0)),LEN(INDEX(FPL_Fixtures_Extract[],MATCH($A310,FPL_Fixtures_Extract[[Player]:[Player]],0),MATCH(FPL_Combined[[#Headers],[Gameweek 04]],FPL_Fixtures_Extract[#Headers],0)))-4),Team_Key[[Full Name]:[Full Name]],0))&amp;RIGHT(INDEX(FPL_Fixtures_Extract[],MATCH($A310,FPL_Fixtures_Extract[[Player]:[Player]],0),MATCH(FPL_Combined[[#Headers],[Gameweek 04]],FPL_Fixtures_Extract[#Headers],0)),3))</f>
        <v>CHE(A) 2-1</v>
      </c>
      <c r="F310" t="str">
        <f ca="1">IF(RIGHT(FPL_Combined[[#Headers],[Gameweek 05]],2)&lt;$B$622,INDEX(FPL_Results_Extract[Gameweek 05],MATCH($A310,FPL_Results_Extract[[Player]:[Player]],0)),INDEX(Team_Key[[Abbreviation]:[Abbreviation]],MATCH(LEFT(INDEX(FPL_Fixtures_Extract[],MATCH($A310,FPL_Fixtures_Extract[[Player]:[Player]],0),MATCH(FPL_Combined[[#Headers],[Gameweek 05]],FPL_Fixtures_Extract[#Headers],0)),LEN(INDEX(FPL_Fixtures_Extract[],MATCH($A310,FPL_Fixtures_Extract[[Player]:[Player]],0),MATCH(FPL_Combined[[#Headers],[Gameweek 05]],FPL_Fixtures_Extract[#Headers],0)))-4),Team_Key[[Full Name]:[Full Name]],0))&amp;RIGHT(INDEX(FPL_Fixtures_Extract[],MATCH($A310,FPL_Fixtures_Extract[[Player]:[Player]],0),MATCH(FPL_Combined[[#Headers],[Gameweek 05]],FPL_Fixtures_Extract[#Headers],0)),3))</f>
        <v>MCI(H) 0-1</v>
      </c>
      <c r="G310" t="str">
        <f ca="1">IF(RIGHT(FPL_Combined[[#Headers],[Gameweek 06]],2)&lt;$B$622,INDEX(FPL_Results_Extract[Gameweek 06],MATCH($A310,FPL_Results_Extract[[Player]:[Player]],0)),INDEX(Team_Key[[Abbreviation]:[Abbreviation]],MATCH(LEFT(INDEX(FPL_Fixtures_Extract[],MATCH($A310,FPL_Fixtures_Extract[[Player]:[Player]],0),MATCH(FPL_Combined[[#Headers],[Gameweek 06]],FPL_Fixtures_Extract[#Headers],0)),LEN(INDEX(FPL_Fixtures_Extract[],MATCH($A310,FPL_Fixtures_Extract[[Player]:[Player]],0),MATCH(FPL_Combined[[#Headers],[Gameweek 06]],FPL_Fixtures_Extract[#Headers],0)))-4),Team_Key[[Full Name]:[Full Name]],0))&amp;RIGHT(INDEX(FPL_Fixtures_Extract[],MATCH($A310,FPL_Fixtures_Extract[[Player]:[Player]],0),MATCH(FPL_Combined[[#Headers],[Gameweek 06]],FPL_Fixtures_Extract[#Headers],0)),3))</f>
        <v>TOT(A) 0-1</v>
      </c>
      <c r="H310" t="str">
        <f ca="1">IF(RIGHT(FPL_Combined[[#Headers],[Gameweek 07]],2)&lt;$B$622,INDEX(FPL_Results_Extract[Gameweek 07],MATCH($A310,FPL_Results_Extract[[Player]:[Player]],0)),INDEX(Team_Key[[Abbreviation]:[Abbreviation]],MATCH(LEFT(INDEX(FPL_Fixtures_Extract[],MATCH($A310,FPL_Fixtures_Extract[[Player]:[Player]],0),MATCH(FPL_Combined[[#Headers],[Gameweek 07]],FPL_Fixtures_Extract[#Headers],0)),LEN(INDEX(FPL_Fixtures_Extract[],MATCH($A310,FPL_Fixtures_Extract[[Player]:[Player]],0),MATCH(FPL_Combined[[#Headers],[Gameweek 07]],FPL_Fixtures_Extract[#Headers],0)))-4),Team_Key[[Full Name]:[Full Name]],0))&amp;RIGHT(INDEX(FPL_Fixtures_Extract[],MATCH($A310,FPL_Fixtures_Extract[[Player]:[Player]],0),MATCH(FPL_Combined[[#Headers],[Gameweek 07]],FPL_Fixtures_Extract[#Headers],0)),3))</f>
        <v>WAT(A) 1-0</v>
      </c>
      <c r="I310" t="str">
        <f ca="1">IF(RIGHT(FPL_Combined[[#Headers],[Gameweek 08]],2)&lt;$B$622,INDEX(FPL_Results_Extract[Gameweek 08],MATCH($A310,FPL_Results_Extract[[Player]:[Player]],0)),INDEX(Team_Key[[Abbreviation]:[Abbreviation]],MATCH(LEFT(INDEX(FPL_Fixtures_Extract[],MATCH($A310,FPL_Fixtures_Extract[[Player]:[Player]],0),MATCH(FPL_Combined[[#Headers],[Gameweek 08]],FPL_Fixtures_Extract[#Headers],0)),LEN(INDEX(FPL_Fixtures_Extract[],MATCH($A310,FPL_Fixtures_Extract[[Player]:[Player]],0),MATCH(FPL_Combined[[#Headers],[Gameweek 08]],FPL_Fixtures_Extract[#Headers],0)))-4),Team_Key[[Full Name]:[Full Name]],0))&amp;RIGHT(INDEX(FPL_Fixtures_Extract[],MATCH($A310,FPL_Fixtures_Extract[[Player]:[Player]],0),MATCH(FPL_Combined[[#Headers],[Gameweek 08]],FPL_Fixtures_Extract[#Headers],0)),3))</f>
        <v>WBA(H) 2-0</v>
      </c>
      <c r="J310" t="str">
        <f ca="1">IF(RIGHT(FPL_Combined[[#Headers],[Gameweek 09]],2)&lt;$B$622,INDEX(FPL_Results_Extract[Gameweek 09],MATCH($A310,FPL_Results_Extract[[Player]:[Player]],0)),INDEX(Team_Key[[Abbreviation]:[Abbreviation]],MATCH(LEFT(INDEX(FPL_Fixtures_Extract[],MATCH($A310,FPL_Fixtures_Extract[[Player]:[Player]],0),MATCH(FPL_Combined[[#Headers],[Gameweek 09]],FPL_Fixtures_Extract[#Headers],0)),LEN(INDEX(FPL_Fixtures_Extract[],MATCH($A310,FPL_Fixtures_Extract[[Player]:[Player]],0),MATCH(FPL_Combined[[#Headers],[Gameweek 09]],FPL_Fixtures_Extract[#Headers],0)))-4),Team_Key[[Full Name]:[Full Name]],0))&amp;RIGHT(INDEX(FPL_Fixtures_Extract[],MATCH($A310,FPL_Fixtures_Extract[[Player]:[Player]],0),MATCH(FPL_Combined[[#Headers],[Gameweek 09]],FPL_Fixtures_Extract[#Headers],0)),3))</f>
        <v>WHU(H) 1-3</v>
      </c>
      <c r="K310" t="str">
        <f ca="1">IF(RIGHT(FPL_Combined[[#Headers],[Gameweek 10]],2)&lt;$B$622,INDEX(FPL_Results_Extract[Gameweek 10],MATCH($A310,FPL_Results_Extract[[Player]:[Player]],0)),INDEX(Team_Key[[Abbreviation]:[Abbreviation]],MATCH(LEFT(INDEX(FPL_Fixtures_Extract[],MATCH($A310,FPL_Fixtures_Extract[[Player]:[Player]],0),MATCH(FPL_Combined[[#Headers],[Gameweek 10]],FPL_Fixtures_Extract[#Headers],0)),LEN(INDEX(FPL_Fixtures_Extract[],MATCH($A310,FPL_Fixtures_Extract[[Player]:[Player]],0),MATCH(FPL_Combined[[#Headers],[Gameweek 10]],FPL_Fixtures_Extract[#Headers],0)))-4),Team_Key[[Full Name]:[Full Name]],0))&amp;RIGHT(INDEX(FPL_Fixtures_Extract[],MATCH($A310,FPL_Fixtures_Extract[[Player]:[Player]],0),MATCH(FPL_Combined[[#Headers],[Gameweek 10]],FPL_Fixtures_Extract[#Headers],0)),3))</f>
        <v>LEI(A) 0-1</v>
      </c>
      <c r="L310" t="str">
        <f ca="1">IF(RIGHT(FPL_Combined[[#Headers],[Gameweek 11]],2)&lt;$B$622,INDEX(FPL_Results_Extract[Gameweek 11],MATCH($A310,FPL_Results_Extract[[Player]:[Player]],0)),INDEX(Team_Key[[Abbreviation]:[Abbreviation]],MATCH(LEFT(INDEX(FPL_Fixtures_Extract[],MATCH($A310,FPL_Fixtures_Extract[[Player]:[Player]],0),MATCH(FPL_Combined[[#Headers],[Gameweek 11]],FPL_Fixtures_Extract[#Headers],0)),LEN(INDEX(FPL_Fixtures_Extract[],MATCH($A310,FPL_Fixtures_Extract[[Player]:[Player]],0),MATCH(FPL_Combined[[#Headers],[Gameweek 11]],FPL_Fixtures_Extract[#Headers],0)))-4),Team_Key[[Full Name]:[Full Name]],0))&amp;RIGHT(INDEX(FPL_Fixtures_Extract[],MATCH($A310,FPL_Fixtures_Extract[[Player]:[Player]],0),MATCH(FPL_Combined[[#Headers],[Gameweek 11]],FPL_Fixtures_Extract[#Headers],0)),3))</f>
        <v>MUN(H) 0-0</v>
      </c>
      <c r="M310" t="str">
        <f ca="1">IF(RIGHT(FPL_Combined[[#Headers],[Gameweek 12]],2)&lt;$B$622,INDEX(FPL_Results_Extract[Gameweek 12],MATCH($A310,FPL_Results_Extract[[Player]:[Player]],0)),INDEX(Team_Key[[Abbreviation]:[Abbreviation]],MATCH(LEFT(INDEX(FPL_Fixtures_Extract[],MATCH($A310,FPL_Fixtures_Extract[[Player]:[Player]],0),MATCH(FPL_Combined[[#Headers],[Gameweek 12]],FPL_Fixtures_Extract[#Headers],0)),LEN(INDEX(FPL_Fixtures_Extract[],MATCH($A310,FPL_Fixtures_Extract[[Player]:[Player]],0),MATCH(FPL_Combined[[#Headers],[Gameweek 12]],FPL_Fixtures_Extract[#Headers],0)))-4),Team_Key[[Full Name]:[Full Name]],0))&amp;RIGHT(INDEX(FPL_Fixtures_Extract[],MATCH($A310,FPL_Fixtures_Extract[[Player]:[Player]],0),MATCH(FPL_Combined[[#Headers],[Gameweek 12]],FPL_Fixtures_Extract[#Headers],0)),3))</f>
        <v>LIV(A) 2-1</v>
      </c>
      <c r="N310" t="str">
        <f ca="1">IF(RIGHT(FPL_Combined[[#Headers],[Gameweek 13]],2)&lt;$B$622,INDEX(FPL_Results_Extract[Gameweek 13],MATCH($A310,FPL_Results_Extract[[Player]:[Player]],0)),INDEX(Team_Key[[Abbreviation]:[Abbreviation]],MATCH(LEFT(INDEX(FPL_Fixtures_Extract[],MATCH($A310,FPL_Fixtures_Extract[[Player]:[Player]],0),MATCH(FPL_Combined[[#Headers],[Gameweek 13]],FPL_Fixtures_Extract[#Headers],0)),LEN(INDEX(FPL_Fixtures_Extract[],MATCH($A310,FPL_Fixtures_Extract[[Player]:[Player]],0),MATCH(FPL_Combined[[#Headers],[Gameweek 13]],FPL_Fixtures_Extract[#Headers],0)))-4),Team_Key[[Full Name]:[Full Name]],0))&amp;RIGHT(INDEX(FPL_Fixtures_Extract[],MATCH($A310,FPL_Fixtures_Extract[[Player]:[Player]],0),MATCH(FPL_Combined[[#Headers],[Gameweek 13]],FPL_Fixtures_Extract[#Headers],0)),3))</f>
        <v>SUN(H) 0-1</v>
      </c>
      <c r="O310" t="str">
        <f ca="1">IF(RIGHT(FPL_Combined[[#Headers],[Gameweek 14]],2)&lt;$B$622,INDEX(FPL_Results_Extract[Gameweek 14],MATCH($A310,FPL_Results_Extract[[Player]:[Player]],0)),INDEX(Team_Key[[Abbreviation]:[Abbreviation]],MATCH(LEFT(INDEX(FPL_Fixtures_Extract[],MATCH($A310,FPL_Fixtures_Extract[[Player]:[Player]],0),MATCH(FPL_Combined[[#Headers],[Gameweek 14]],FPL_Fixtures_Extract[#Headers],0)),LEN(INDEX(FPL_Fixtures_Extract[],MATCH($A310,FPL_Fixtures_Extract[[Player]:[Player]],0),MATCH(FPL_Combined[[#Headers],[Gameweek 14]],FPL_Fixtures_Extract[#Headers],0)))-4),Team_Key[[Full Name]:[Full Name]],0))&amp;RIGHT(INDEX(FPL_Fixtures_Extract[],MATCH($A310,FPL_Fixtures_Extract[[Player]:[Player]],0),MATCH(FPL_Combined[[#Headers],[Gameweek 14]],FPL_Fixtures_Extract[#Headers],0)),3))</f>
        <v>NEW(H) 5-1</v>
      </c>
      <c r="P310" t="str">
        <f ca="1">IF(RIGHT(FPL_Combined[[#Headers],[Gameweek 15]],2)&lt;$B$622,INDEX(FPL_Results_Extract[Gameweek 15],MATCH($A310,FPL_Results_Extract[[Player]:[Player]],0)),INDEX(Team_Key[[Abbreviation]:[Abbreviation]],MATCH(LEFT(INDEX(FPL_Fixtures_Extract[],MATCH($A310,FPL_Fixtures_Extract[[Player]:[Player]],0),MATCH(FPL_Combined[[#Headers],[Gameweek 15]],FPL_Fixtures_Extract[#Headers],0)),LEN(INDEX(FPL_Fixtures_Extract[],MATCH($A310,FPL_Fixtures_Extract[[Player]:[Player]],0),MATCH(FPL_Combined[[#Headers],[Gameweek 15]],FPL_Fixtures_Extract[#Headers],0)))-4),Team_Key[[Full Name]:[Full Name]],0))&amp;RIGHT(INDEX(FPL_Fixtures_Extract[],MATCH($A310,FPL_Fixtures_Extract[[Player]:[Player]],0),MATCH(FPL_Combined[[#Headers],[Gameweek 15]],FPL_Fixtures_Extract[#Headers],0)),3))</f>
        <v>EVE(A) 1-1</v>
      </c>
      <c r="Q310" t="str">
        <f ca="1">IF(RIGHT(FPL_Combined[[#Headers],[Gameweek 16]],2)&lt;$B$622,INDEX(FPL_Results_Extract[Gameweek 16],MATCH($A310,FPL_Results_Extract[[Player]:[Player]],0)),INDEX(Team_Key[[Abbreviation]:[Abbreviation]],MATCH(LEFT(INDEX(FPL_Fixtures_Extract[],MATCH($A310,FPL_Fixtures_Extract[[Player]:[Player]],0),MATCH(FPL_Combined[[#Headers],[Gameweek 16]],FPL_Fixtures_Extract[#Headers],0)),LEN(INDEX(FPL_Fixtures_Extract[],MATCH($A310,FPL_Fixtures_Extract[[Player]:[Player]],0),MATCH(FPL_Combined[[#Headers],[Gameweek 16]],FPL_Fixtures_Extract[#Headers],0)))-4),Team_Key[[Full Name]:[Full Name]],0))&amp;RIGHT(INDEX(FPL_Fixtures_Extract[],MATCH($A310,FPL_Fixtures_Extract[[Player]:[Player]],0),MATCH(FPL_Combined[[#Headers],[Gameweek 16]],FPL_Fixtures_Extract[#Headers],0)),3))</f>
        <v>SOU(H) 1-0</v>
      </c>
      <c r="R310" t="str">
        <f ca="1">IF(RIGHT(FPL_Combined[[#Headers],[Gameweek 17]],2)&lt;$B$622,INDEX(FPL_Results_Extract[Gameweek 17],MATCH($A310,FPL_Results_Extract[[Player]:[Player]],0)),INDEX(Team_Key[[Abbreviation]:[Abbreviation]],MATCH(LEFT(INDEX(FPL_Fixtures_Extract[],MATCH($A310,FPL_Fixtures_Extract[[Player]:[Player]],0),MATCH(FPL_Combined[[#Headers],[Gameweek 17]],FPL_Fixtures_Extract[#Headers],0)),LEN(INDEX(FPL_Fixtures_Extract[],MATCH($A310,FPL_Fixtures_Extract[[Player]:[Player]],0),MATCH(FPL_Combined[[#Headers],[Gameweek 17]],FPL_Fixtures_Extract[#Headers],0)))-4),Team_Key[[Full Name]:[Full Name]],0))&amp;RIGHT(INDEX(FPL_Fixtures_Extract[],MATCH($A310,FPL_Fixtures_Extract[[Player]:[Player]],0),MATCH(FPL_Combined[[#Headers],[Gameweek 17]],FPL_Fixtures_Extract[#Headers],0)),3))</f>
        <v>STK(A) 2-1</v>
      </c>
      <c r="S310" t="str">
        <f ca="1">IF(RIGHT(FPL_Combined[[#Headers],[Gameweek 18]],2)&lt;$B$622,INDEX(FPL_Results_Extract[Gameweek 18],MATCH($A310,FPL_Results_Extract[[Player]:[Player]],0)),INDEX(Team_Key[[Abbreviation]:[Abbreviation]],MATCH(LEFT(INDEX(FPL_Fixtures_Extract[],MATCH($A310,FPL_Fixtures_Extract[[Player]:[Player]],0),MATCH(FPL_Combined[[#Headers],[Gameweek 18]],FPL_Fixtures_Extract[#Headers],0)),LEN(INDEX(FPL_Fixtures_Extract[],MATCH($A310,FPL_Fixtures_Extract[[Player]:[Player]],0),MATCH(FPL_Combined[[#Headers],[Gameweek 18]],FPL_Fixtures_Extract[#Headers],0)))-4),Team_Key[[Full Name]:[Full Name]],0))&amp;RIGHT(INDEX(FPL_Fixtures_Extract[],MATCH($A310,FPL_Fixtures_Extract[[Player]:[Player]],0),MATCH(FPL_Combined[[#Headers],[Gameweek 18]],FPL_Fixtures_Extract[#Headers],0)),3))</f>
        <v>BOU(A) 0-0</v>
      </c>
      <c r="T310" t="str">
        <f ca="1">IF(RIGHT(FPL_Combined[[#Headers],[Gameweek 19]],2)&lt;$B$622,INDEX(FPL_Results_Extract[Gameweek 19],MATCH($A310,FPL_Results_Extract[[Player]:[Player]],0)),INDEX(Team_Key[[Abbreviation]:[Abbreviation]],MATCH(LEFT(INDEX(FPL_Fixtures_Extract[],MATCH($A310,FPL_Fixtures_Extract[[Player]:[Player]],0),MATCH(FPL_Combined[[#Headers],[Gameweek 19]],FPL_Fixtures_Extract[#Headers],0)),LEN(INDEX(FPL_Fixtures_Extract[],MATCH($A310,FPL_Fixtures_Extract[[Player]:[Player]],0),MATCH(FPL_Combined[[#Headers],[Gameweek 19]],FPL_Fixtures_Extract[#Headers],0)))-4),Team_Key[[Full Name]:[Full Name]],0))&amp;RIGHT(INDEX(FPL_Fixtures_Extract[],MATCH($A310,FPL_Fixtures_Extract[[Player]:[Player]],0),MATCH(FPL_Combined[[#Headers],[Gameweek 19]],FPL_Fixtures_Extract[#Headers],0)),3))</f>
        <v>SWA(H) 0-0</v>
      </c>
      <c r="U310" t="str">
        <f ca="1">IF(RIGHT(FPL_Combined[[#Headers],[Gameweek 20]],2)&lt;$B$622,INDEX(FPL_Results_Extract[Gameweek 20],MATCH($A310,FPL_Results_Extract[[Player]:[Player]],0)),INDEX(Team_Key[[Abbreviation]:[Abbreviation]],MATCH(LEFT(INDEX(FPL_Fixtures_Extract[],MATCH($A310,FPL_Fixtures_Extract[[Player]:[Player]],0),MATCH(FPL_Combined[[#Headers],[Gameweek 20]],FPL_Fixtures_Extract[#Headers],0)),LEN(INDEX(FPL_Fixtures_Extract[],MATCH($A310,FPL_Fixtures_Extract[[Player]:[Player]],0),MATCH(FPL_Combined[[#Headers],[Gameweek 20]],FPL_Fixtures_Extract[#Headers],0)))-4),Team_Key[[Full Name]:[Full Name]],0))&amp;RIGHT(INDEX(FPL_Fixtures_Extract[],MATCH($A310,FPL_Fixtures_Extract[[Player]:[Player]],0),MATCH(FPL_Combined[[#Headers],[Gameweek 20]],FPL_Fixtures_Extract[#Headers],0)),3))</f>
        <v>CHE(H) 0-3</v>
      </c>
      <c r="V310" t="str">
        <f ca="1">IF(RIGHT(FPL_Combined[[#Headers],[Gameweek 21]],2)&lt;$B$622,INDEX(FPL_Results_Extract[Gameweek 21],MATCH($A310,FPL_Results_Extract[[Player]:[Player]],0)),INDEX(Team_Key[[Abbreviation]:[Abbreviation]],MATCH(LEFT(INDEX(FPL_Fixtures_Extract[],MATCH($A310,FPL_Fixtures_Extract[[Player]:[Player]],0),MATCH(FPL_Combined[[#Headers],[Gameweek 21]],FPL_Fixtures_Extract[#Headers],0)),LEN(INDEX(FPL_Fixtures_Extract[],MATCH($A310,FPL_Fixtures_Extract[[Player]:[Player]],0),MATCH(FPL_Combined[[#Headers],[Gameweek 21]],FPL_Fixtures_Extract[#Headers],0)))-4),Team_Key[[Full Name]:[Full Name]],0))&amp;RIGHT(INDEX(FPL_Fixtures_Extract[],MATCH($A310,FPL_Fixtures_Extract[[Player]:[Player]],0),MATCH(FPL_Combined[[#Headers],[Gameweek 21]],FPL_Fixtures_Extract[#Headers],0)),3))</f>
        <v>AVL(A) 0-1</v>
      </c>
      <c r="W310" t="str">
        <f ca="1">IF(RIGHT(FPL_Combined[[#Headers],[Gameweek 22]],2)&lt;$B$622,INDEX(FPL_Results_Extract[Gameweek 22],MATCH($A310,FPL_Results_Extract[[Player]:[Player]],0)),INDEX(Team_Key[[Abbreviation]:[Abbreviation]],MATCH(LEFT(INDEX(FPL_Fixtures_Extract[],MATCH($A310,FPL_Fixtures_Extract[[Player]:[Player]],0),MATCH(FPL_Combined[[#Headers],[Gameweek 22]],FPL_Fixtures_Extract[#Headers],0)),LEN(INDEX(FPL_Fixtures_Extract[],MATCH($A310,FPL_Fixtures_Extract[[Player]:[Player]],0),MATCH(FPL_Combined[[#Headers],[Gameweek 22]],FPL_Fixtures_Extract[#Headers],0)))-4),Team_Key[[Full Name]:[Full Name]],0))&amp;RIGHT(INDEX(FPL_Fixtures_Extract[],MATCH($A310,FPL_Fixtures_Extract[[Player]:[Player]],0),MATCH(FPL_Combined[[#Headers],[Gameweek 22]],FPL_Fixtures_Extract[#Headers],0)),3))</f>
        <v>MCI(A) 0-4</v>
      </c>
      <c r="X310" t="str">
        <f ca="1">IF(RIGHT(FPL_Combined[[#Headers],[Gameweek 23]],2)&lt;$B$622,INDEX(FPL_Results_Extract[Gameweek 23],MATCH($A310,FPL_Results_Extract[[Player]:[Player]],0)),INDEX(Team_Key[[Abbreviation]:[Abbreviation]],MATCH(LEFT(INDEX(FPL_Fixtures_Extract[],MATCH($A310,FPL_Fixtures_Extract[[Player]:[Player]],0),MATCH(FPL_Combined[[#Headers],[Gameweek 23]],FPL_Fixtures_Extract[#Headers],0)),LEN(INDEX(FPL_Fixtures_Extract[],MATCH($A310,FPL_Fixtures_Extract[[Player]:[Player]],0),MATCH(FPL_Combined[[#Headers],[Gameweek 23]],FPL_Fixtures_Extract[#Headers],0)))-4),Team_Key[[Full Name]:[Full Name]],0))&amp;RIGHT(INDEX(FPL_Fixtures_Extract[],MATCH($A310,FPL_Fixtures_Extract[[Player]:[Player]],0),MATCH(FPL_Combined[[#Headers],[Gameweek 23]],FPL_Fixtures_Extract[#Headers],0)),3))</f>
        <v>TOT(H) 1-3</v>
      </c>
      <c r="Y310" t="str">
        <f ca="1">IF(RIGHT(FPL_Combined[[#Headers],[Gameweek 24]],2)&lt;$B$622,INDEX(FPL_Results_Extract[Team],MATCH($A310,FPL_Results_Extract[[Player]:[Player]],0)),INDEX(Team_Key[[Abbreviation]:[Abbreviation]],MATCH(LEFT(INDEX(FPL_Fixtures_Extract[],MATCH($A310,FPL_Fixtures_Extract[[Player]:[Player]],0),MATCH(FPL_Combined[[#Headers],[Gameweek 24]],FPL_Fixtures_Extract[#Headers],0)),LEN(INDEX(FPL_Fixtures_Extract[],MATCH($A310,FPL_Fixtures_Extract[[Player]:[Player]],0),MATCH(FPL_Combined[[#Headers],[Gameweek 24]],FPL_Fixtures_Extract[#Headers],0)))-4),Team_Key[[Full Name]:[Full Name]],0))&amp;RIGHT(INDEX(FPL_Fixtures_Extract[],MATCH($A310,FPL_Fixtures_Extract[[Player]:[Player]],0),MATCH(FPL_Combined[[#Headers],[Gameweek 24]],FPL_Fixtures_Extract[#Headers],0)),3))</f>
        <v>CRY</v>
      </c>
      <c r="Z310" t="str">
        <f ca="1">IF(RIGHT(FPL_Combined[[#Headers],[Gameweek 25]],2)&lt;$B$622,INDEX(FPL_Results_Extract[Player],MATCH($A310,FPL_Results_Extract[[Player]:[Player]],0)),INDEX(Team_Key[[Abbreviation]:[Abbreviation]],MATCH(LEFT(INDEX(FPL_Fixtures_Extract[],MATCH($A310,FPL_Fixtures_Extract[[Player]:[Player]],0),MATCH(FPL_Combined[[#Headers],[Gameweek 25]],FPL_Fixtures_Extract[#Headers],0)),LEN(INDEX(FPL_Fixtures_Extract[],MATCH($A310,FPL_Fixtures_Extract[[Player]:[Player]],0),MATCH(FPL_Combined[[#Headers],[Gameweek 25]],FPL_Fixtures_Extract[#Headers],0)))-4),Team_Key[[Full Name]:[Full Name]],0))&amp;RIGHT(INDEX(FPL_Fixtures_Extract[],MATCH($A310,FPL_Fixtures_Extract[[Player]:[Player]],0),MATCH(FPL_Combined[[#Headers],[Gameweek 25]],FPL_Fixtures_Extract[#Headers],0)),3))</f>
        <v>Kelly</v>
      </c>
      <c r="AA310" t="str">
        <f ca="1">IF(RIGHT(FPL_Combined[[#Headers],[Gameweek 26]],2)&lt;$B$622,INDEX(FPL_Results_Extract[Gameweek 01],MATCH($A310,FPL_Results_Extract[[Player]:[Player]],0)),INDEX(Team_Key[[Abbreviation]:[Abbreviation]],MATCH(LEFT(INDEX(FPL_Fixtures_Extract[],MATCH($A310,FPL_Fixtures_Extract[[Player]:[Player]],0),MATCH(FPL_Combined[[#Headers],[Gameweek 26]],FPL_Fixtures_Extract[#Headers],0)),LEN(INDEX(FPL_Fixtures_Extract[],MATCH($A310,FPL_Fixtures_Extract[[Player]:[Player]],0),MATCH(FPL_Combined[[#Headers],[Gameweek 26]],FPL_Fixtures_Extract[#Headers],0)))-4),Team_Key[[Full Name]:[Full Name]],0))&amp;RIGHT(INDEX(FPL_Fixtures_Extract[],MATCH($A310,FPL_Fixtures_Extract[[Player]:[Player]],0),MATCH(FPL_Combined[[#Headers],[Gameweek 26]],FPL_Fixtures_Extract[#Headers],0)),3))</f>
        <v>NOR(A) 3-1</v>
      </c>
      <c r="AB310" t="str">
        <f ca="1">IF(RIGHT(FPL_Combined[[#Headers],[Gameweek 27]],2)&lt;$B$622,INDEX(FPL_Results_Extract[Gameweek 02],MATCH($A310,FPL_Results_Extract[[Player]:[Player]],0)),INDEX(Team_Key[[Abbreviation]:[Abbreviation]],MATCH(LEFT(INDEX(FPL_Fixtures_Extract[],MATCH($A310,FPL_Fixtures_Extract[[Player]:[Player]],0),MATCH(FPL_Combined[[#Headers],[Gameweek 27]],FPL_Fixtures_Extract[#Headers],0)),LEN(INDEX(FPL_Fixtures_Extract[],MATCH($A310,FPL_Fixtures_Extract[[Player]:[Player]],0),MATCH(FPL_Combined[[#Headers],[Gameweek 27]],FPL_Fixtures_Extract[#Headers],0)))-4),Team_Key[[Full Name]:[Full Name]],0))&amp;RIGHT(INDEX(FPL_Fixtures_Extract[],MATCH($A310,FPL_Fixtures_Extract[[Player]:[Player]],0),MATCH(FPL_Combined[[#Headers],[Gameweek 27]],FPL_Fixtures_Extract[#Headers],0)),3))</f>
        <v>ARS(H) 1-2</v>
      </c>
      <c r="AC310" t="str">
        <f ca="1">IF(RIGHT(FPL_Combined[[#Headers],[Gameweek 28]],2)&lt;$B$622,INDEX(FPL_Results_Extract[Gameweek 03],MATCH($A310,FPL_Results_Extract[[Player]:[Player]],0)),INDEX(Team_Key[[Abbreviation]:[Abbreviation]],MATCH(LEFT(INDEX(FPL_Fixtures_Extract[],MATCH($A310,FPL_Fixtures_Extract[[Player]:[Player]],0),MATCH(FPL_Combined[[#Headers],[Gameweek 28]],FPL_Fixtures_Extract[#Headers],0)),LEN(INDEX(FPL_Fixtures_Extract[],MATCH($A310,FPL_Fixtures_Extract[[Player]:[Player]],0),MATCH(FPL_Combined[[#Headers],[Gameweek 28]],FPL_Fixtures_Extract[#Headers],0)))-4),Team_Key[[Full Name]:[Full Name]],0))&amp;RIGHT(INDEX(FPL_Fixtures_Extract[],MATCH($A310,FPL_Fixtures_Extract[[Player]:[Player]],0),MATCH(FPL_Combined[[#Headers],[Gameweek 28]],FPL_Fixtures_Extract[#Headers],0)),3))</f>
        <v>AVL(H) 2-1</v>
      </c>
      <c r="AD310" t="str">
        <f ca="1">IF(RIGHT(FPL_Combined[[#Headers],[Gameweek 29]],2)&lt;$B$622,INDEX(FPL_Results_Extract[Gameweek 04],MATCH($A310,FPL_Results_Extract[[Player]:[Player]],0)),INDEX(Team_Key[[Abbreviation]:[Abbreviation]],MATCH(LEFT(INDEX(FPL_Fixtures_Extract[],MATCH($A310,FPL_Fixtures_Extract[[Player]:[Player]],0),MATCH(FPL_Combined[[#Headers],[Gameweek 29]],FPL_Fixtures_Extract[#Headers],0)),LEN(INDEX(FPL_Fixtures_Extract[],MATCH($A310,FPL_Fixtures_Extract[[Player]:[Player]],0),MATCH(FPL_Combined[[#Headers],[Gameweek 29]],FPL_Fixtures_Extract[#Headers],0)))-4),Team_Key[[Full Name]:[Full Name]],0))&amp;RIGHT(INDEX(FPL_Fixtures_Extract[],MATCH($A310,FPL_Fixtures_Extract[[Player]:[Player]],0),MATCH(FPL_Combined[[#Headers],[Gameweek 29]],FPL_Fixtures_Extract[#Headers],0)),3))</f>
        <v>LIV(H)</v>
      </c>
      <c r="AE310" t="e">
        <f ca="1">IF(RIGHT(FPL_Combined[[#Headers],[Gameweek 30]],2)&lt;$B$622,INDEX(FPL_Results_Extract[Gameweek 05],MATCH($A310,FPL_Results_Extract[[Player]:[Player]],0)),INDEX(Team_Key[[Abbreviation]:[Abbreviation]],MATCH(LEFT(INDEX(FPL_Fixtures_Extract[],MATCH($A310,FPL_Fixtures_Extract[[Player]:[Player]],0),MATCH(FPL_Combined[[#Headers],[Gameweek 30]],FPL_Fixtures_Extract[#Headers],0)),LEN(INDEX(FPL_Fixtures_Extract[],MATCH($A310,FPL_Fixtures_Extract[[Player]:[Player]],0),MATCH(FPL_Combined[[#Headers],[Gameweek 30]],FPL_Fixtures_Extract[#Headers],0)))-4),Team_Key[[Full Name]:[Full Name]],0))&amp;RIGHT(INDEX(FPL_Fixtures_Extract[],MATCH($A310,FPL_Fixtures_Extract[[Player]:[Player]],0),MATCH(FPL_Combined[[#Headers],[Gameweek 30]],FPL_Fixtures_Extract[#Headers],0)),3))</f>
        <v>#VALUE!</v>
      </c>
      <c r="AF310" t="str">
        <f ca="1">IF(RIGHT(FPL_Combined[[#Headers],[Gameweek 31]],2)&lt;$B$622,INDEX(FPL_Results_Extract[Gameweek 06],MATCH($A310,FPL_Results_Extract[[Player]:[Player]],0)),INDEX(Team_Key[[Abbreviation]:[Abbreviation]],MATCH(LEFT(INDEX(FPL_Fixtures_Extract[],MATCH($A310,FPL_Fixtures_Extract[[Player]:[Player]],0),MATCH(FPL_Combined[[#Headers],[Gameweek 31]],FPL_Fixtures_Extract[#Headers],0)),LEN(INDEX(FPL_Fixtures_Extract[],MATCH($A310,FPL_Fixtures_Extract[[Player]:[Player]],0),MATCH(FPL_Combined[[#Headers],[Gameweek 31]],FPL_Fixtures_Extract[#Headers],0)))-4),Team_Key[[Full Name]:[Full Name]],0))&amp;RIGHT(INDEX(FPL_Fixtures_Extract[],MATCH($A310,FPL_Fixtures_Extract[[Player]:[Player]],0),MATCH(FPL_Combined[[#Headers],[Gameweek 31]],FPL_Fixtures_Extract[#Headers],0)),3))</f>
        <v>LEI(H)</v>
      </c>
      <c r="AG310" t="str">
        <f ca="1">IF(RIGHT(FPL_Combined[[#Headers],[Gameweek 32]],2)&lt;$B$622,INDEX(FPL_Results_Extract[Gameweek 07],MATCH($A310,FPL_Results_Extract[[Player]:[Player]],0)),INDEX(Team_Key[[Abbreviation]:[Abbreviation]],MATCH(LEFT(INDEX(FPL_Fixtures_Extract[],MATCH($A310,FPL_Fixtures_Extract[[Player]:[Player]],0),MATCH(FPL_Combined[[#Headers],[Gameweek 32]],FPL_Fixtures_Extract[#Headers],0)),LEN(INDEX(FPL_Fixtures_Extract[],MATCH($A310,FPL_Fixtures_Extract[[Player]:[Player]],0),MATCH(FPL_Combined[[#Headers],[Gameweek 32]],FPL_Fixtures_Extract[#Headers],0)))-4),Team_Key[[Full Name]:[Full Name]],0))&amp;RIGHT(INDEX(FPL_Fixtures_Extract[],MATCH($A310,FPL_Fixtures_Extract[[Player]:[Player]],0),MATCH(FPL_Combined[[#Headers],[Gameweek 32]],FPL_Fixtures_Extract[#Headers],0)),3))</f>
        <v>WHU(A)</v>
      </c>
      <c r="AH310" t="str">
        <f ca="1">IF(RIGHT(FPL_Combined[[#Headers],[Gameweek 33]],2)&lt;$B$622,INDEX(FPL_Results_Extract[Gameweek 08],MATCH($A310,FPL_Results_Extract[[Player]:[Player]],0)),INDEX(Team_Key[[Abbreviation]:[Abbreviation]],MATCH(LEFT(INDEX(FPL_Fixtures_Extract[],MATCH($A310,FPL_Fixtures_Extract[[Player]:[Player]],0),MATCH(FPL_Combined[[#Headers],[Gameweek 33]],FPL_Fixtures_Extract[#Headers],0)),LEN(INDEX(FPL_Fixtures_Extract[],MATCH($A310,FPL_Fixtures_Extract[[Player]:[Player]],0),MATCH(FPL_Combined[[#Headers],[Gameweek 33]],FPL_Fixtures_Extract[#Headers],0)))-4),Team_Key[[Full Name]:[Full Name]],0))&amp;RIGHT(INDEX(FPL_Fixtures_Extract[],MATCH($A310,FPL_Fixtures_Extract[[Player]:[Player]],0),MATCH(FPL_Combined[[#Headers],[Gameweek 33]],FPL_Fixtures_Extract[#Headers],0)),3))</f>
        <v>NOR(H)</v>
      </c>
      <c r="AI310" t="str">
        <f ca="1">IF(RIGHT(FPL_Combined[[#Headers],[Gameweek 34]],2)&lt;$B$622,INDEX(FPL_Results_Extract[Gameweek 09],MATCH($A310,FPL_Results_Extract[[Player]:[Player]],0)),INDEX(Team_Key[[Abbreviation]:[Abbreviation]],MATCH(LEFT(INDEX(FPL_Fixtures_Extract[],MATCH($A310,FPL_Fixtures_Extract[[Player]:[Player]],0),MATCH(FPL_Combined[[#Headers],[Gameweek 34]],FPL_Fixtures_Extract[#Headers],0)),LEN(INDEX(FPL_Fixtures_Extract[],MATCH($A310,FPL_Fixtures_Extract[[Player]:[Player]],0),MATCH(FPL_Combined[[#Headers],[Gameweek 34]],FPL_Fixtures_Extract[#Headers],0)))-4),Team_Key[[Full Name]:[Full Name]],0))&amp;RIGHT(INDEX(FPL_Fixtures_Extract[],MATCH($A310,FPL_Fixtures_Extract[[Player]:[Player]],0),MATCH(FPL_Combined[[#Headers],[Gameweek 34]],FPL_Fixtures_Extract[#Headers],0)),3))</f>
        <v>ARS(A)</v>
      </c>
      <c r="AJ310" t="str">
        <f ca="1">IF(RIGHT(FPL_Combined[[#Headers],[Gameweek 35]],2)&lt;$B$622,INDEX(FPL_Results_Extract[Gameweek 10],MATCH($A310,FPL_Results_Extract[[Player]:[Player]],0)),INDEX(Team_Key[[Abbreviation]:[Abbreviation]],MATCH(LEFT(INDEX(FPL_Fixtures_Extract[],MATCH($A310,FPL_Fixtures_Extract[[Player]:[Player]],0),MATCH(FPL_Combined[[#Headers],[Gameweek 35]],FPL_Fixtures_Extract[#Headers],0)),LEN(INDEX(FPL_Fixtures_Extract[],MATCH($A310,FPL_Fixtures_Extract[[Player]:[Player]],0),MATCH(FPL_Combined[[#Headers],[Gameweek 35]],FPL_Fixtures_Extract[#Headers],0)))-4),Team_Key[[Full Name]:[Full Name]],0))&amp;RIGHT(INDEX(FPL_Fixtures_Extract[],MATCH($A310,FPL_Fixtures_Extract[[Player]:[Player]],0),MATCH(FPL_Combined[[#Headers],[Gameweek 35]],FPL_Fixtures_Extract[#Headers],0)),3))</f>
        <v>EVE(H)</v>
      </c>
      <c r="AK310" t="str">
        <f ca="1">IF(RIGHT(FPL_Combined[[#Headers],[Gameweek 36]],2)&lt;$B$622,INDEX(FPL_Results_Extract[Gameweek 11],MATCH($A310,FPL_Results_Extract[[Player]:[Player]],0)),INDEX(Team_Key[[Abbreviation]:[Abbreviation]],MATCH(LEFT(INDEX(FPL_Fixtures_Extract[],MATCH($A310,FPL_Fixtures_Extract[[Player]:[Player]],0),MATCH(FPL_Combined[[#Headers],[Gameweek 36]],FPL_Fixtures_Extract[#Headers],0)),LEN(INDEX(FPL_Fixtures_Extract[],MATCH($A310,FPL_Fixtures_Extract[[Player]:[Player]],0),MATCH(FPL_Combined[[#Headers],[Gameweek 36]],FPL_Fixtures_Extract[#Headers],0)))-4),Team_Key[[Full Name]:[Full Name]],0))&amp;RIGHT(INDEX(FPL_Fixtures_Extract[],MATCH($A310,FPL_Fixtures_Extract[[Player]:[Player]],0),MATCH(FPL_Combined[[#Headers],[Gameweek 36]],FPL_Fixtures_Extract[#Headers],0)),3))</f>
        <v>NEW(A)</v>
      </c>
      <c r="AL310" t="str">
        <f ca="1">IF(RIGHT(FPL_Combined[[#Headers],[Gameweek 37]],2)&lt;$B$622,INDEX(FPL_Results_Extract[Gameweek 12],MATCH($A310,FPL_Results_Extract[[Player]:[Player]],0)),INDEX(Team_Key[[Abbreviation]:[Abbreviation]],MATCH(LEFT(INDEX(FPL_Fixtures_Extract[],MATCH($A310,FPL_Fixtures_Extract[[Player]:[Player]],0),MATCH(FPL_Combined[[#Headers],[Gameweek 37]],FPL_Fixtures_Extract[#Headers],0)),LEN(INDEX(FPL_Fixtures_Extract[],MATCH($A310,FPL_Fixtures_Extract[[Player]:[Player]],0),MATCH(FPL_Combined[[#Headers],[Gameweek 37]],FPL_Fixtures_Extract[#Headers],0)))-4),Team_Key[[Full Name]:[Full Name]],0))&amp;RIGHT(INDEX(FPL_Fixtures_Extract[],MATCH($A310,FPL_Fixtures_Extract[[Player]:[Player]],0),MATCH(FPL_Combined[[#Headers],[Gameweek 37]],FPL_Fixtures_Extract[#Headers],0)),3))</f>
        <v>STK(H)</v>
      </c>
      <c r="AM310" t="str">
        <f ca="1">IF(RIGHT(FPL_Combined[[#Headers],[Gameweek 38]],2)&lt;$B$622,INDEX(FPL_Results_Extract[Gameweek 13],MATCH($A310,FPL_Results_Extract[[Player]:[Player]],0)),INDEX(Team_Key[[Abbreviation]:[Abbreviation]],MATCH(LEFT(INDEX(FPL_Fixtures_Extract[],MATCH($A310,FPL_Fixtures_Extract[[Player]:[Player]],0),MATCH(FPL_Combined[[#Headers],[Gameweek 38]],FPL_Fixtures_Extract[#Headers],0)),LEN(INDEX(FPL_Fixtures_Extract[],MATCH($A310,FPL_Fixtures_Extract[[Player]:[Player]],0),MATCH(FPL_Combined[[#Headers],[Gameweek 38]],FPL_Fixtures_Extract[#Headers],0)))-4),Team_Key[[Full Name]:[Full Name]],0))&amp;RIGHT(INDEX(FPL_Fixtures_Extract[],MATCH($A310,FPL_Fixtures_Extract[[Player]:[Player]],0),MATCH(FPL_Combined[[#Headers],[Gameweek 38]],FPL_Fixtures_Extract[#Headers],0)),3))</f>
        <v>SOU(A)</v>
      </c>
    </row>
    <row r="311" spans="1:39" x14ac:dyDescent="0.45">
      <c r="A311" t="s">
        <v>324</v>
      </c>
      <c r="B311" t="str">
        <f ca="1">IF(RIGHT(FPL_Combined[[#Headers],[Gameweek 01]],2)&lt;$B$622,INDEX(FPL_Results_Extract[Gameweek 01],MATCH($A311,FPL_Results_Extract[[Player]:[Player]],0)),INDEX(Team_Key[[Abbreviation]:[Abbreviation]],MATCH(LEFT(INDEX(FPL_Fixtures_Extract[],MATCH($A311,FPL_Fixtures_Extract[[Player]:[Player]],0),MATCH(FPL_Combined[[#Headers],[Gameweek 01]],FPL_Fixtures_Extract[#Headers],0)),LEN(INDEX(FPL_Fixtures_Extract[],MATCH($A311,FPL_Fixtures_Extract[[Player]:[Player]],0),MATCH(FPL_Combined[[#Headers],[Gameweek 01]],FPL_Fixtures_Extract[#Headers],0)))-4),Team_Key[[Full Name]:[Full Name]],0))&amp;RIGHT(INDEX(FPL_Fixtures_Extract[],MATCH($A311,FPL_Fixtures_Extract[[Player]:[Player]],0),MATCH(FPL_Combined[[#Headers],[Gameweek 01]],FPL_Fixtures_Extract[#Headers],0)),3))</f>
        <v>N/A</v>
      </c>
      <c r="C311" t="str">
        <f ca="1">IF(RIGHT(FPL_Combined[[#Headers],[Gameweek 02]],2)&lt;$B$622,INDEX(FPL_Results_Extract[Gameweek 02],MATCH($A311,FPL_Results_Extract[[Player]:[Player]],0)),INDEX(Team_Key[[Abbreviation]:[Abbreviation]],MATCH(LEFT(INDEX(FPL_Fixtures_Extract[],MATCH($A311,FPL_Fixtures_Extract[[Player]:[Player]],0),MATCH(FPL_Combined[[#Headers],[Gameweek 02]],FPL_Fixtures_Extract[#Headers],0)),LEN(INDEX(FPL_Fixtures_Extract[],MATCH($A311,FPL_Fixtures_Extract[[Player]:[Player]],0),MATCH(FPL_Combined[[#Headers],[Gameweek 02]],FPL_Fixtures_Extract[#Headers],0)))-4),Team_Key[[Full Name]:[Full Name]],0))&amp;RIGHT(INDEX(FPL_Fixtures_Extract[],MATCH($A311,FPL_Fixtures_Extract[[Player]:[Player]],0),MATCH(FPL_Combined[[#Headers],[Gameweek 02]],FPL_Fixtures_Extract[#Headers],0)),3))</f>
        <v>N/A</v>
      </c>
      <c r="D311" t="str">
        <f ca="1">IF(RIGHT(FPL_Combined[[#Headers],[Gameweek 03]],2)&lt;$B$622,INDEX(FPL_Results_Extract[Gameweek 03],MATCH($A311,FPL_Results_Extract[[Player]:[Player]],0)),INDEX(Team_Key[[Abbreviation]:[Abbreviation]],MATCH(LEFT(INDEX(FPL_Fixtures_Extract[],MATCH($A311,FPL_Fixtures_Extract[[Player]:[Player]],0),MATCH(FPL_Combined[[#Headers],[Gameweek 03]],FPL_Fixtures_Extract[#Headers],0)),LEN(INDEX(FPL_Fixtures_Extract[],MATCH($A311,FPL_Fixtures_Extract[[Player]:[Player]],0),MATCH(FPL_Combined[[#Headers],[Gameweek 03]],FPL_Fixtures_Extract[#Headers],0)))-4),Team_Key[[Full Name]:[Full Name]],0))&amp;RIGHT(INDEX(FPL_Fixtures_Extract[],MATCH($A311,FPL_Fixtures_Extract[[Player]:[Player]],0),MATCH(FPL_Combined[[#Headers],[Gameweek 03]],FPL_Fixtures_Extract[#Headers],0)),3))</f>
        <v>N/A</v>
      </c>
      <c r="E311" t="str">
        <f ca="1">IF(RIGHT(FPL_Combined[[#Headers],[Gameweek 04]],2)&lt;$B$622,INDEX(FPL_Results_Extract[Gameweek 04],MATCH($A311,FPL_Results_Extract[[Player]:[Player]],0)),INDEX(Team_Key[[Abbreviation]:[Abbreviation]],MATCH(LEFT(INDEX(FPL_Fixtures_Extract[],MATCH($A311,FPL_Fixtures_Extract[[Player]:[Player]],0),MATCH(FPL_Combined[[#Headers],[Gameweek 04]],FPL_Fixtures_Extract[#Headers],0)),LEN(INDEX(FPL_Fixtures_Extract[],MATCH($A311,FPL_Fixtures_Extract[[Player]:[Player]],0),MATCH(FPL_Combined[[#Headers],[Gameweek 04]],FPL_Fixtures_Extract[#Headers],0)))-4),Team_Key[[Full Name]:[Full Name]],0))&amp;RIGHT(INDEX(FPL_Fixtures_Extract[],MATCH($A311,FPL_Fixtures_Extract[[Player]:[Player]],0),MATCH(FPL_Combined[[#Headers],[Gameweek 04]],FPL_Fixtures_Extract[#Headers],0)),3))</f>
        <v>CRY(H) 1-2</v>
      </c>
      <c r="F311" t="str">
        <f ca="1">IF(RIGHT(FPL_Combined[[#Headers],[Gameweek 05]],2)&lt;$B$622,INDEX(FPL_Results_Extract[Gameweek 05],MATCH($A311,FPL_Results_Extract[[Player]:[Player]],0)),INDEX(Team_Key[[Abbreviation]:[Abbreviation]],MATCH(LEFT(INDEX(FPL_Fixtures_Extract[],MATCH($A311,FPL_Fixtures_Extract[[Player]:[Player]],0),MATCH(FPL_Combined[[#Headers],[Gameweek 05]],FPL_Fixtures_Extract[#Headers],0)),LEN(INDEX(FPL_Fixtures_Extract[],MATCH($A311,FPL_Fixtures_Extract[[Player]:[Player]],0),MATCH(FPL_Combined[[#Headers],[Gameweek 05]],FPL_Fixtures_Extract[#Headers],0)))-4),Team_Key[[Full Name]:[Full Name]],0))&amp;RIGHT(INDEX(FPL_Fixtures_Extract[],MATCH($A311,FPL_Fixtures_Extract[[Player]:[Player]],0),MATCH(FPL_Combined[[#Headers],[Gameweek 05]],FPL_Fixtures_Extract[#Headers],0)),3))</f>
        <v>EVE(A) 1-3</v>
      </c>
      <c r="G311" t="str">
        <f ca="1">IF(RIGHT(FPL_Combined[[#Headers],[Gameweek 06]],2)&lt;$B$622,INDEX(FPL_Results_Extract[Gameweek 06],MATCH($A311,FPL_Results_Extract[[Player]:[Player]],0)),INDEX(Team_Key[[Abbreviation]:[Abbreviation]],MATCH(LEFT(INDEX(FPL_Fixtures_Extract[],MATCH($A311,FPL_Fixtures_Extract[[Player]:[Player]],0),MATCH(FPL_Combined[[#Headers],[Gameweek 06]],FPL_Fixtures_Extract[#Headers],0)),LEN(INDEX(FPL_Fixtures_Extract[],MATCH($A311,FPL_Fixtures_Extract[[Player]:[Player]],0),MATCH(FPL_Combined[[#Headers],[Gameweek 06]],FPL_Fixtures_Extract[#Headers],0)))-4),Team_Key[[Full Name]:[Full Name]],0))&amp;RIGHT(INDEX(FPL_Fixtures_Extract[],MATCH($A311,FPL_Fixtures_Extract[[Player]:[Player]],0),MATCH(FPL_Combined[[#Headers],[Gameweek 06]],FPL_Fixtures_Extract[#Headers],0)),3))</f>
        <v>ARS(H) 2-0</v>
      </c>
      <c r="H311" t="str">
        <f ca="1">IF(RIGHT(FPL_Combined[[#Headers],[Gameweek 07]],2)&lt;$B$622,INDEX(FPL_Results_Extract[Gameweek 07],MATCH($A311,FPL_Results_Extract[[Player]:[Player]],0)),INDEX(Team_Key[[Abbreviation]:[Abbreviation]],MATCH(LEFT(INDEX(FPL_Fixtures_Extract[],MATCH($A311,FPL_Fixtures_Extract[[Player]:[Player]],0),MATCH(FPL_Combined[[#Headers],[Gameweek 07]],FPL_Fixtures_Extract[#Headers],0)),LEN(INDEX(FPL_Fixtures_Extract[],MATCH($A311,FPL_Fixtures_Extract[[Player]:[Player]],0),MATCH(FPL_Combined[[#Headers],[Gameweek 07]],FPL_Fixtures_Extract[#Headers],0)))-4),Team_Key[[Full Name]:[Full Name]],0))&amp;RIGHT(INDEX(FPL_Fixtures_Extract[],MATCH($A311,FPL_Fixtures_Extract[[Player]:[Player]],0),MATCH(FPL_Combined[[#Headers],[Gameweek 07]],FPL_Fixtures_Extract[#Headers],0)),3))</f>
        <v>NEW(A) 2-2</v>
      </c>
      <c r="I311" t="str">
        <f ca="1">IF(RIGHT(FPL_Combined[[#Headers],[Gameweek 08]],2)&lt;$B$622,INDEX(FPL_Results_Extract[Gameweek 08],MATCH($A311,FPL_Results_Extract[[Player]:[Player]],0)),INDEX(Team_Key[[Abbreviation]:[Abbreviation]],MATCH(LEFT(INDEX(FPL_Fixtures_Extract[],MATCH($A311,FPL_Fixtures_Extract[[Player]:[Player]],0),MATCH(FPL_Combined[[#Headers],[Gameweek 08]],FPL_Fixtures_Extract[#Headers],0)),LEN(INDEX(FPL_Fixtures_Extract[],MATCH($A311,FPL_Fixtures_Extract[[Player]:[Player]],0),MATCH(FPL_Combined[[#Headers],[Gameweek 08]],FPL_Fixtures_Extract[#Headers],0)))-4),Team_Key[[Full Name]:[Full Name]],0))&amp;RIGHT(INDEX(FPL_Fixtures_Extract[],MATCH($A311,FPL_Fixtures_Extract[[Player]:[Player]],0),MATCH(FPL_Combined[[#Headers],[Gameweek 08]],FPL_Fixtures_Extract[#Headers],0)),3))</f>
        <v>SOU(H) 1-3</v>
      </c>
      <c r="J311" t="str">
        <f ca="1">IF(RIGHT(FPL_Combined[[#Headers],[Gameweek 09]],2)&lt;$B$622,INDEX(FPL_Results_Extract[Gameweek 09],MATCH($A311,FPL_Results_Extract[[Player]:[Player]],0)),INDEX(Team_Key[[Abbreviation]:[Abbreviation]],MATCH(LEFT(INDEX(FPL_Fixtures_Extract[],MATCH($A311,FPL_Fixtures_Extract[[Player]:[Player]],0),MATCH(FPL_Combined[[#Headers],[Gameweek 09]],FPL_Fixtures_Extract[#Headers],0)),LEN(INDEX(FPL_Fixtures_Extract[],MATCH($A311,FPL_Fixtures_Extract[[Player]:[Player]],0),MATCH(FPL_Combined[[#Headers],[Gameweek 09]],FPL_Fixtures_Extract[#Headers],0)))-4),Team_Key[[Full Name]:[Full Name]],0))&amp;RIGHT(INDEX(FPL_Fixtures_Extract[],MATCH($A311,FPL_Fixtures_Extract[[Player]:[Player]],0),MATCH(FPL_Combined[[#Headers],[Gameweek 09]],FPL_Fixtures_Extract[#Headers],0)),3))</f>
        <v>AVL(H) 2-0</v>
      </c>
      <c r="K311" t="str">
        <f ca="1">IF(RIGHT(FPL_Combined[[#Headers],[Gameweek 10]],2)&lt;$B$622,INDEX(FPL_Results_Extract[Gameweek 10],MATCH($A311,FPL_Results_Extract[[Player]:[Player]],0)),INDEX(Team_Key[[Abbreviation]:[Abbreviation]],MATCH(LEFT(INDEX(FPL_Fixtures_Extract[],MATCH($A311,FPL_Fixtures_Extract[[Player]:[Player]],0),MATCH(FPL_Combined[[#Headers],[Gameweek 10]],FPL_Fixtures_Extract[#Headers],0)),LEN(INDEX(FPL_Fixtures_Extract[],MATCH($A311,FPL_Fixtures_Extract[[Player]:[Player]],0),MATCH(FPL_Combined[[#Headers],[Gameweek 10]],FPL_Fixtures_Extract[#Headers],0)))-4),Team_Key[[Full Name]:[Full Name]],0))&amp;RIGHT(INDEX(FPL_Fixtures_Extract[],MATCH($A311,FPL_Fixtures_Extract[[Player]:[Player]],0),MATCH(FPL_Combined[[#Headers],[Gameweek 10]],FPL_Fixtures_Extract[#Headers],0)),3))</f>
        <v>WHU(A) 1-2</v>
      </c>
      <c r="L311" t="str">
        <f ca="1">IF(RIGHT(FPL_Combined[[#Headers],[Gameweek 11]],2)&lt;$B$622,INDEX(FPL_Results_Extract[Gameweek 11],MATCH($A311,FPL_Results_Extract[[Player]:[Player]],0)),INDEX(Team_Key[[Abbreviation]:[Abbreviation]],MATCH(LEFT(INDEX(FPL_Fixtures_Extract[],MATCH($A311,FPL_Fixtures_Extract[[Player]:[Player]],0),MATCH(FPL_Combined[[#Headers],[Gameweek 11]],FPL_Fixtures_Extract[#Headers],0)),LEN(INDEX(FPL_Fixtures_Extract[],MATCH($A311,FPL_Fixtures_Extract[[Player]:[Player]],0),MATCH(FPL_Combined[[#Headers],[Gameweek 11]],FPL_Fixtures_Extract[#Headers],0)))-4),Team_Key[[Full Name]:[Full Name]],0))&amp;RIGHT(INDEX(FPL_Fixtures_Extract[],MATCH($A311,FPL_Fixtures_Extract[[Player]:[Player]],0),MATCH(FPL_Combined[[#Headers],[Gameweek 11]],FPL_Fixtures_Extract[#Headers],0)),3))</f>
        <v>LIV(H) 1-3</v>
      </c>
      <c r="M311" t="str">
        <f ca="1">IF(RIGHT(FPL_Combined[[#Headers],[Gameweek 12]],2)&lt;$B$622,INDEX(FPL_Results_Extract[Gameweek 12],MATCH($A311,FPL_Results_Extract[[Player]:[Player]],0)),INDEX(Team_Key[[Abbreviation]:[Abbreviation]],MATCH(LEFT(INDEX(FPL_Fixtures_Extract[],MATCH($A311,FPL_Fixtures_Extract[[Player]:[Player]],0),MATCH(FPL_Combined[[#Headers],[Gameweek 12]],FPL_Fixtures_Extract[#Headers],0)),LEN(INDEX(FPL_Fixtures_Extract[],MATCH($A311,FPL_Fixtures_Extract[[Player]:[Player]],0),MATCH(FPL_Combined[[#Headers],[Gameweek 12]],FPL_Fixtures_Extract[#Headers],0)))-4),Team_Key[[Full Name]:[Full Name]],0))&amp;RIGHT(INDEX(FPL_Fixtures_Extract[],MATCH($A311,FPL_Fixtures_Extract[[Player]:[Player]],0),MATCH(FPL_Combined[[#Headers],[Gameweek 12]],FPL_Fixtures_Extract[#Headers],0)),3))</f>
        <v>STK(A) 0-1</v>
      </c>
      <c r="N311" t="str">
        <f ca="1">IF(RIGHT(FPL_Combined[[#Headers],[Gameweek 13]],2)&lt;$B$622,INDEX(FPL_Results_Extract[Gameweek 13],MATCH($A311,FPL_Results_Extract[[Player]:[Player]],0)),INDEX(Team_Key[[Abbreviation]:[Abbreviation]],MATCH(LEFT(INDEX(FPL_Fixtures_Extract[],MATCH($A311,FPL_Fixtures_Extract[[Player]:[Player]],0),MATCH(FPL_Combined[[#Headers],[Gameweek 13]],FPL_Fixtures_Extract[#Headers],0)),LEN(INDEX(FPL_Fixtures_Extract[],MATCH($A311,FPL_Fixtures_Extract[[Player]:[Player]],0),MATCH(FPL_Combined[[#Headers],[Gameweek 13]],FPL_Fixtures_Extract[#Headers],0)))-4),Team_Key[[Full Name]:[Full Name]],0))&amp;RIGHT(INDEX(FPL_Fixtures_Extract[],MATCH($A311,FPL_Fixtures_Extract[[Player]:[Player]],0),MATCH(FPL_Combined[[#Headers],[Gameweek 13]],FPL_Fixtures_Extract[#Headers],0)),3))</f>
        <v>NOR(H) 1-0</v>
      </c>
      <c r="O311" t="str">
        <f ca="1">IF(RIGHT(FPL_Combined[[#Headers],[Gameweek 14]],2)&lt;$B$622,INDEX(FPL_Results_Extract[Gameweek 14],MATCH($A311,FPL_Results_Extract[[Player]:[Player]],0)),INDEX(Team_Key[[Abbreviation]:[Abbreviation]],MATCH(LEFT(INDEX(FPL_Fixtures_Extract[],MATCH($A311,FPL_Fixtures_Extract[[Player]:[Player]],0),MATCH(FPL_Combined[[#Headers],[Gameweek 14]],FPL_Fixtures_Extract[#Headers],0)),LEN(INDEX(FPL_Fixtures_Extract[],MATCH($A311,FPL_Fixtures_Extract[[Player]:[Player]],0),MATCH(FPL_Combined[[#Headers],[Gameweek 14]],FPL_Fixtures_Extract[#Headers],0)))-4),Team_Key[[Full Name]:[Full Name]],0))&amp;RIGHT(INDEX(FPL_Fixtures_Extract[],MATCH($A311,FPL_Fixtures_Extract[[Player]:[Player]],0),MATCH(FPL_Combined[[#Headers],[Gameweek 14]],FPL_Fixtures_Extract[#Headers],0)),3))</f>
        <v>TOT(A) 0-0</v>
      </c>
      <c r="P311" t="str">
        <f ca="1">IF(RIGHT(FPL_Combined[[#Headers],[Gameweek 15]],2)&lt;$B$622,INDEX(FPL_Results_Extract[Gameweek 15],MATCH($A311,FPL_Results_Extract[[Player]:[Player]],0)),INDEX(Team_Key[[Abbreviation]:[Abbreviation]],MATCH(LEFT(INDEX(FPL_Fixtures_Extract[],MATCH($A311,FPL_Fixtures_Extract[[Player]:[Player]],0),MATCH(FPL_Combined[[#Headers],[Gameweek 15]],FPL_Fixtures_Extract[#Headers],0)),LEN(INDEX(FPL_Fixtures_Extract[],MATCH($A311,FPL_Fixtures_Extract[[Player]:[Player]],0),MATCH(FPL_Combined[[#Headers],[Gameweek 15]],FPL_Fixtures_Extract[#Headers],0)))-4),Team_Key[[Full Name]:[Full Name]],0))&amp;RIGHT(INDEX(FPL_Fixtures_Extract[],MATCH($A311,FPL_Fixtures_Extract[[Player]:[Player]],0),MATCH(FPL_Combined[[#Headers],[Gameweek 15]],FPL_Fixtures_Extract[#Headers],0)),3))</f>
        <v>BOU(H) 0-1</v>
      </c>
      <c r="Q311" t="str">
        <f ca="1">IF(RIGHT(FPL_Combined[[#Headers],[Gameweek 16]],2)&lt;$B$622,INDEX(FPL_Results_Extract[Gameweek 16],MATCH($A311,FPL_Results_Extract[[Player]:[Player]],0)),INDEX(Team_Key[[Abbreviation]:[Abbreviation]],MATCH(LEFT(INDEX(FPL_Fixtures_Extract[],MATCH($A311,FPL_Fixtures_Extract[[Player]:[Player]],0),MATCH(FPL_Combined[[#Headers],[Gameweek 16]],FPL_Fixtures_Extract[#Headers],0)),LEN(INDEX(FPL_Fixtures_Extract[],MATCH($A311,FPL_Fixtures_Extract[[Player]:[Player]],0),MATCH(FPL_Combined[[#Headers],[Gameweek 16]],FPL_Fixtures_Extract[#Headers],0)))-4),Team_Key[[Full Name]:[Full Name]],0))&amp;RIGHT(INDEX(FPL_Fixtures_Extract[],MATCH($A311,FPL_Fixtures_Extract[[Player]:[Player]],0),MATCH(FPL_Combined[[#Headers],[Gameweek 16]],FPL_Fixtures_Extract[#Headers],0)),3))</f>
        <v>LEI(A) 1-2</v>
      </c>
      <c r="R311" t="str">
        <f ca="1">IF(RIGHT(FPL_Combined[[#Headers],[Gameweek 17]],2)&lt;$B$622,INDEX(FPL_Results_Extract[Gameweek 17],MATCH($A311,FPL_Results_Extract[[Player]:[Player]],0)),INDEX(Team_Key[[Abbreviation]:[Abbreviation]],MATCH(LEFT(INDEX(FPL_Fixtures_Extract[],MATCH($A311,FPL_Fixtures_Extract[[Player]:[Player]],0),MATCH(FPL_Combined[[#Headers],[Gameweek 17]],FPL_Fixtures_Extract[#Headers],0)),LEN(INDEX(FPL_Fixtures_Extract[],MATCH($A311,FPL_Fixtures_Extract[[Player]:[Player]],0),MATCH(FPL_Combined[[#Headers],[Gameweek 17]],FPL_Fixtures_Extract[#Headers],0)))-4),Team_Key[[Full Name]:[Full Name]],0))&amp;RIGHT(INDEX(FPL_Fixtures_Extract[],MATCH($A311,FPL_Fixtures_Extract[[Player]:[Player]],0),MATCH(FPL_Combined[[#Headers],[Gameweek 17]],FPL_Fixtures_Extract[#Headers],0)),3))</f>
        <v>SUN(H) 3-1</v>
      </c>
      <c r="S311" t="str">
        <f ca="1">IF(RIGHT(FPL_Combined[[#Headers],[Gameweek 18]],2)&lt;$B$622,INDEX(FPL_Results_Extract[Gameweek 18],MATCH($A311,FPL_Results_Extract[[Player]:[Player]],0)),INDEX(Team_Key[[Abbreviation]:[Abbreviation]],MATCH(LEFT(INDEX(FPL_Fixtures_Extract[],MATCH($A311,FPL_Fixtures_Extract[[Player]:[Player]],0),MATCH(FPL_Combined[[#Headers],[Gameweek 18]],FPL_Fixtures_Extract[#Headers],0)),LEN(INDEX(FPL_Fixtures_Extract[],MATCH($A311,FPL_Fixtures_Extract[[Player]:[Player]],0),MATCH(FPL_Combined[[#Headers],[Gameweek 18]],FPL_Fixtures_Extract[#Headers],0)))-4),Team_Key[[Full Name]:[Full Name]],0))&amp;RIGHT(INDEX(FPL_Fixtures_Extract[],MATCH($A311,FPL_Fixtures_Extract[[Player]:[Player]],0),MATCH(FPL_Combined[[#Headers],[Gameweek 18]],FPL_Fixtures_Extract[#Headers],0)),3))</f>
        <v>WAT(H) 2-2</v>
      </c>
      <c r="T311" t="str">
        <f ca="1">IF(RIGHT(FPL_Combined[[#Headers],[Gameweek 19]],2)&lt;$B$622,INDEX(FPL_Results_Extract[Gameweek 19],MATCH($A311,FPL_Results_Extract[[Player]:[Player]],0)),INDEX(Team_Key[[Abbreviation]:[Abbreviation]],MATCH(LEFT(INDEX(FPL_Fixtures_Extract[],MATCH($A311,FPL_Fixtures_Extract[[Player]:[Player]],0),MATCH(FPL_Combined[[#Headers],[Gameweek 19]],FPL_Fixtures_Extract[#Headers],0)),LEN(INDEX(FPL_Fixtures_Extract[],MATCH($A311,FPL_Fixtures_Extract[[Player]:[Player]],0),MATCH(FPL_Combined[[#Headers],[Gameweek 19]],FPL_Fixtures_Extract[#Headers],0)))-4),Team_Key[[Full Name]:[Full Name]],0))&amp;RIGHT(INDEX(FPL_Fixtures_Extract[],MATCH($A311,FPL_Fixtures_Extract[[Player]:[Player]],0),MATCH(FPL_Combined[[#Headers],[Gameweek 19]],FPL_Fixtures_Extract[#Headers],0)),3))</f>
        <v>MUN(A) 0-0</v>
      </c>
      <c r="U311" t="str">
        <f ca="1">IF(RIGHT(FPL_Combined[[#Headers],[Gameweek 20]],2)&lt;$B$622,INDEX(FPL_Results_Extract[Gameweek 20],MATCH($A311,FPL_Results_Extract[[Player]:[Player]],0)),INDEX(Team_Key[[Abbreviation]:[Abbreviation]],MATCH(LEFT(INDEX(FPL_Fixtures_Extract[],MATCH($A311,FPL_Fixtures_Extract[[Player]:[Player]],0),MATCH(FPL_Combined[[#Headers],[Gameweek 20]],FPL_Fixtures_Extract[#Headers],0)),LEN(INDEX(FPL_Fixtures_Extract[],MATCH($A311,FPL_Fixtures_Extract[[Player]:[Player]],0),MATCH(FPL_Combined[[#Headers],[Gameweek 20]],FPL_Fixtures_Extract[#Headers],0)))-4),Team_Key[[Full Name]:[Full Name]],0))&amp;RIGHT(INDEX(FPL_Fixtures_Extract[],MATCH($A311,FPL_Fixtures_Extract[[Player]:[Player]],0),MATCH(FPL_Combined[[#Headers],[Gameweek 20]],FPL_Fixtures_Extract[#Headers],0)),3))</f>
        <v>CRY(A) 3-0</v>
      </c>
      <c r="V311" t="str">
        <f ca="1">IF(RIGHT(FPL_Combined[[#Headers],[Gameweek 21]],2)&lt;$B$622,INDEX(FPL_Results_Extract[Gameweek 21],MATCH($A311,FPL_Results_Extract[[Player]:[Player]],0)),INDEX(Team_Key[[Abbreviation]:[Abbreviation]],MATCH(LEFT(INDEX(FPL_Fixtures_Extract[],MATCH($A311,FPL_Fixtures_Extract[[Player]:[Player]],0),MATCH(FPL_Combined[[#Headers],[Gameweek 21]],FPL_Fixtures_Extract[#Headers],0)),LEN(INDEX(FPL_Fixtures_Extract[],MATCH($A311,FPL_Fixtures_Extract[[Player]:[Player]],0),MATCH(FPL_Combined[[#Headers],[Gameweek 21]],FPL_Fixtures_Extract[#Headers],0)))-4),Team_Key[[Full Name]:[Full Name]],0))&amp;RIGHT(INDEX(FPL_Fixtures_Extract[],MATCH($A311,FPL_Fixtures_Extract[[Player]:[Player]],0),MATCH(FPL_Combined[[#Headers],[Gameweek 21]],FPL_Fixtures_Extract[#Headers],0)),3))</f>
        <v>WBA(H) 2-2</v>
      </c>
      <c r="W311" t="str">
        <f ca="1">IF(RIGHT(FPL_Combined[[#Headers],[Gameweek 22]],2)&lt;$B$622,INDEX(FPL_Results_Extract[Gameweek 22],MATCH($A311,FPL_Results_Extract[[Player]:[Player]],0)),INDEX(Team_Key[[Abbreviation]:[Abbreviation]],MATCH(LEFT(INDEX(FPL_Fixtures_Extract[],MATCH($A311,FPL_Fixtures_Extract[[Player]:[Player]],0),MATCH(FPL_Combined[[#Headers],[Gameweek 22]],FPL_Fixtures_Extract[#Headers],0)),LEN(INDEX(FPL_Fixtures_Extract[],MATCH($A311,FPL_Fixtures_Extract[[Player]:[Player]],0),MATCH(FPL_Combined[[#Headers],[Gameweek 22]],FPL_Fixtures_Extract[#Headers],0)))-4),Team_Key[[Full Name]:[Full Name]],0))&amp;RIGHT(INDEX(FPL_Fixtures_Extract[],MATCH($A311,FPL_Fixtures_Extract[[Player]:[Player]],0),MATCH(FPL_Combined[[#Headers],[Gameweek 22]],FPL_Fixtures_Extract[#Headers],0)),3))</f>
        <v>EVE(H) 3-3</v>
      </c>
      <c r="X311" t="str">
        <f ca="1">IF(RIGHT(FPL_Combined[[#Headers],[Gameweek 23]],2)&lt;$B$622,INDEX(FPL_Results_Extract[Gameweek 23],MATCH($A311,FPL_Results_Extract[[Player]:[Player]],0)),INDEX(Team_Key[[Abbreviation]:[Abbreviation]],MATCH(LEFT(INDEX(FPL_Fixtures_Extract[],MATCH($A311,FPL_Fixtures_Extract[[Player]:[Player]],0),MATCH(FPL_Combined[[#Headers],[Gameweek 23]],FPL_Fixtures_Extract[#Headers],0)),LEN(INDEX(FPL_Fixtures_Extract[],MATCH($A311,FPL_Fixtures_Extract[[Player]:[Player]],0),MATCH(FPL_Combined[[#Headers],[Gameweek 23]],FPL_Fixtures_Extract[#Headers],0)))-4),Team_Key[[Full Name]:[Full Name]],0))&amp;RIGHT(INDEX(FPL_Fixtures_Extract[],MATCH($A311,FPL_Fixtures_Extract[[Player]:[Player]],0),MATCH(FPL_Combined[[#Headers],[Gameweek 23]],FPL_Fixtures_Extract[#Headers],0)),3))</f>
        <v>ARS(A) 1-0</v>
      </c>
      <c r="Y311" t="str">
        <f ca="1">IF(RIGHT(FPL_Combined[[#Headers],[Gameweek 24]],2)&lt;$B$622,INDEX(FPL_Results_Extract[Team],MATCH($A311,FPL_Results_Extract[[Player]:[Player]],0)),INDEX(Team_Key[[Abbreviation]:[Abbreviation]],MATCH(LEFT(INDEX(FPL_Fixtures_Extract[],MATCH($A311,FPL_Fixtures_Extract[[Player]:[Player]],0),MATCH(FPL_Combined[[#Headers],[Gameweek 24]],FPL_Fixtures_Extract[#Headers],0)),LEN(INDEX(FPL_Fixtures_Extract[],MATCH($A311,FPL_Fixtures_Extract[[Player]:[Player]],0),MATCH(FPL_Combined[[#Headers],[Gameweek 24]],FPL_Fixtures_Extract[#Headers],0)))-4),Team_Key[[Full Name]:[Full Name]],0))&amp;RIGHT(INDEX(FPL_Fixtures_Extract[],MATCH($A311,FPL_Fixtures_Extract[[Player]:[Player]],0),MATCH(FPL_Combined[[#Headers],[Gameweek 24]],FPL_Fixtures_Extract[#Headers],0)),3))</f>
        <v>CHE</v>
      </c>
      <c r="Z311" t="str">
        <f ca="1">IF(RIGHT(FPL_Combined[[#Headers],[Gameweek 25]],2)&lt;$B$622,INDEX(FPL_Results_Extract[Player],MATCH($A311,FPL_Results_Extract[[Player]:[Player]],0)),INDEX(Team_Key[[Abbreviation]:[Abbreviation]],MATCH(LEFT(INDEX(FPL_Fixtures_Extract[],MATCH($A311,FPL_Fixtures_Extract[[Player]:[Player]],0),MATCH(FPL_Combined[[#Headers],[Gameweek 25]],FPL_Fixtures_Extract[#Headers],0)),LEN(INDEX(FPL_Fixtures_Extract[],MATCH($A311,FPL_Fixtures_Extract[[Player]:[Player]],0),MATCH(FPL_Combined[[#Headers],[Gameweek 25]],FPL_Fixtures_Extract[#Headers],0)))-4),Team_Key[[Full Name]:[Full Name]],0))&amp;RIGHT(INDEX(FPL_Fixtures_Extract[],MATCH($A311,FPL_Fixtures_Extract[[Player]:[Player]],0),MATCH(FPL_Combined[[#Headers],[Gameweek 25]],FPL_Fixtures_Extract[#Headers],0)),3))</f>
        <v>Kenedy</v>
      </c>
      <c r="AA311" t="str">
        <f ca="1">IF(RIGHT(FPL_Combined[[#Headers],[Gameweek 26]],2)&lt;$B$622,INDEX(FPL_Results_Extract[Gameweek 01],MATCH($A311,FPL_Results_Extract[[Player]:[Player]],0)),INDEX(Team_Key[[Abbreviation]:[Abbreviation]],MATCH(LEFT(INDEX(FPL_Fixtures_Extract[],MATCH($A311,FPL_Fixtures_Extract[[Player]:[Player]],0),MATCH(FPL_Combined[[#Headers],[Gameweek 26]],FPL_Fixtures_Extract[#Headers],0)),LEN(INDEX(FPL_Fixtures_Extract[],MATCH($A311,FPL_Fixtures_Extract[[Player]:[Player]],0),MATCH(FPL_Combined[[#Headers],[Gameweek 26]],FPL_Fixtures_Extract[#Headers],0)))-4),Team_Key[[Full Name]:[Full Name]],0))&amp;RIGHT(INDEX(FPL_Fixtures_Extract[],MATCH($A311,FPL_Fixtures_Extract[[Player]:[Player]],0),MATCH(FPL_Combined[[#Headers],[Gameweek 26]],FPL_Fixtures_Extract[#Headers],0)),3))</f>
        <v>N/A</v>
      </c>
      <c r="AB311" t="str">
        <f ca="1">IF(RIGHT(FPL_Combined[[#Headers],[Gameweek 27]],2)&lt;$B$622,INDEX(FPL_Results_Extract[Gameweek 02],MATCH($A311,FPL_Results_Extract[[Player]:[Player]],0)),INDEX(Team_Key[[Abbreviation]:[Abbreviation]],MATCH(LEFT(INDEX(FPL_Fixtures_Extract[],MATCH($A311,FPL_Fixtures_Extract[[Player]:[Player]],0),MATCH(FPL_Combined[[#Headers],[Gameweek 27]],FPL_Fixtures_Extract[#Headers],0)),LEN(INDEX(FPL_Fixtures_Extract[],MATCH($A311,FPL_Fixtures_Extract[[Player]:[Player]],0),MATCH(FPL_Combined[[#Headers],[Gameweek 27]],FPL_Fixtures_Extract[#Headers],0)))-4),Team_Key[[Full Name]:[Full Name]],0))&amp;RIGHT(INDEX(FPL_Fixtures_Extract[],MATCH($A311,FPL_Fixtures_Extract[[Player]:[Player]],0),MATCH(FPL_Combined[[#Headers],[Gameweek 27]],FPL_Fixtures_Extract[#Headers],0)),3))</f>
        <v>N/A</v>
      </c>
      <c r="AC311" t="str">
        <f ca="1">IF(RIGHT(FPL_Combined[[#Headers],[Gameweek 28]],2)&lt;$B$622,INDEX(FPL_Results_Extract[Gameweek 03],MATCH($A311,FPL_Results_Extract[[Player]:[Player]],0)),INDEX(Team_Key[[Abbreviation]:[Abbreviation]],MATCH(LEFT(INDEX(FPL_Fixtures_Extract[],MATCH($A311,FPL_Fixtures_Extract[[Player]:[Player]],0),MATCH(FPL_Combined[[#Headers],[Gameweek 28]],FPL_Fixtures_Extract[#Headers],0)),LEN(INDEX(FPL_Fixtures_Extract[],MATCH($A311,FPL_Fixtures_Extract[[Player]:[Player]],0),MATCH(FPL_Combined[[#Headers],[Gameweek 28]],FPL_Fixtures_Extract[#Headers],0)))-4),Team_Key[[Full Name]:[Full Name]],0))&amp;RIGHT(INDEX(FPL_Fixtures_Extract[],MATCH($A311,FPL_Fixtures_Extract[[Player]:[Player]],0),MATCH(FPL_Combined[[#Headers],[Gameweek 28]],FPL_Fixtures_Extract[#Headers],0)),3))</f>
        <v>N/A</v>
      </c>
      <c r="AD311" t="str">
        <f ca="1">IF(RIGHT(FPL_Combined[[#Headers],[Gameweek 29]],2)&lt;$B$622,INDEX(FPL_Results_Extract[Gameweek 04],MATCH($A311,FPL_Results_Extract[[Player]:[Player]],0)),INDEX(Team_Key[[Abbreviation]:[Abbreviation]],MATCH(LEFT(INDEX(FPL_Fixtures_Extract[],MATCH($A311,FPL_Fixtures_Extract[[Player]:[Player]],0),MATCH(FPL_Combined[[#Headers],[Gameweek 29]],FPL_Fixtures_Extract[#Headers],0)),LEN(INDEX(FPL_Fixtures_Extract[],MATCH($A311,FPL_Fixtures_Extract[[Player]:[Player]],0),MATCH(FPL_Combined[[#Headers],[Gameweek 29]],FPL_Fixtures_Extract[#Headers],0)))-4),Team_Key[[Full Name]:[Full Name]],0))&amp;RIGHT(INDEX(FPL_Fixtures_Extract[],MATCH($A311,FPL_Fixtures_Extract[[Player]:[Player]],0),MATCH(FPL_Combined[[#Headers],[Gameweek 29]],FPL_Fixtures_Extract[#Headers],0)),3))</f>
        <v>STK(H)</v>
      </c>
      <c r="AE311" t="e">
        <f ca="1">IF(RIGHT(FPL_Combined[[#Headers],[Gameweek 30]],2)&lt;$B$622,INDEX(FPL_Results_Extract[Gameweek 05],MATCH($A311,FPL_Results_Extract[[Player]:[Player]],0)),INDEX(Team_Key[[Abbreviation]:[Abbreviation]],MATCH(LEFT(INDEX(FPL_Fixtures_Extract[],MATCH($A311,FPL_Fixtures_Extract[[Player]:[Player]],0),MATCH(FPL_Combined[[#Headers],[Gameweek 30]],FPL_Fixtures_Extract[#Headers],0)),LEN(INDEX(FPL_Fixtures_Extract[],MATCH($A311,FPL_Fixtures_Extract[[Player]:[Player]],0),MATCH(FPL_Combined[[#Headers],[Gameweek 30]],FPL_Fixtures_Extract[#Headers],0)))-4),Team_Key[[Full Name]:[Full Name]],0))&amp;RIGHT(INDEX(FPL_Fixtures_Extract[],MATCH($A311,FPL_Fixtures_Extract[[Player]:[Player]],0),MATCH(FPL_Combined[[#Headers],[Gameweek 30]],FPL_Fixtures_Extract[#Headers],0)),3))</f>
        <v>#VALUE!</v>
      </c>
      <c r="AF311" t="str">
        <f ca="1">IF(RIGHT(FPL_Combined[[#Headers],[Gameweek 31]],2)&lt;$B$622,INDEX(FPL_Results_Extract[Gameweek 06],MATCH($A311,FPL_Results_Extract[[Player]:[Player]],0)),INDEX(Team_Key[[Abbreviation]:[Abbreviation]],MATCH(LEFT(INDEX(FPL_Fixtures_Extract[],MATCH($A311,FPL_Fixtures_Extract[[Player]:[Player]],0),MATCH(FPL_Combined[[#Headers],[Gameweek 31]],FPL_Fixtures_Extract[#Headers],0)),LEN(INDEX(FPL_Fixtures_Extract[],MATCH($A311,FPL_Fixtures_Extract[[Player]:[Player]],0),MATCH(FPL_Combined[[#Headers],[Gameweek 31]],FPL_Fixtures_Extract[#Headers],0)))-4),Team_Key[[Full Name]:[Full Name]],0))&amp;RIGHT(INDEX(FPL_Fixtures_Extract[],MATCH($A311,FPL_Fixtures_Extract[[Player]:[Player]],0),MATCH(FPL_Combined[[#Headers],[Gameweek 31]],FPL_Fixtures_Extract[#Headers],0)),3))</f>
        <v>WHU(H)</v>
      </c>
      <c r="AG311" t="str">
        <f ca="1">IF(RIGHT(FPL_Combined[[#Headers],[Gameweek 32]],2)&lt;$B$622,INDEX(FPL_Results_Extract[Gameweek 07],MATCH($A311,FPL_Results_Extract[[Player]:[Player]],0)),INDEX(Team_Key[[Abbreviation]:[Abbreviation]],MATCH(LEFT(INDEX(FPL_Fixtures_Extract[],MATCH($A311,FPL_Fixtures_Extract[[Player]:[Player]],0),MATCH(FPL_Combined[[#Headers],[Gameweek 32]],FPL_Fixtures_Extract[#Headers],0)),LEN(INDEX(FPL_Fixtures_Extract[],MATCH($A311,FPL_Fixtures_Extract[[Player]:[Player]],0),MATCH(FPL_Combined[[#Headers],[Gameweek 32]],FPL_Fixtures_Extract[#Headers],0)))-4),Team_Key[[Full Name]:[Full Name]],0))&amp;RIGHT(INDEX(FPL_Fixtures_Extract[],MATCH($A311,FPL_Fixtures_Extract[[Player]:[Player]],0),MATCH(FPL_Combined[[#Headers],[Gameweek 32]],FPL_Fixtures_Extract[#Headers],0)),3))</f>
        <v>AVL(A)</v>
      </c>
      <c r="AH311" t="str">
        <f ca="1">IF(RIGHT(FPL_Combined[[#Headers],[Gameweek 33]],2)&lt;$B$622,INDEX(FPL_Results_Extract[Gameweek 08],MATCH($A311,FPL_Results_Extract[[Player]:[Player]],0)),INDEX(Team_Key[[Abbreviation]:[Abbreviation]],MATCH(LEFT(INDEX(FPL_Fixtures_Extract[],MATCH($A311,FPL_Fixtures_Extract[[Player]:[Player]],0),MATCH(FPL_Combined[[#Headers],[Gameweek 33]],FPL_Fixtures_Extract[#Headers],0)),LEN(INDEX(FPL_Fixtures_Extract[],MATCH($A311,FPL_Fixtures_Extract[[Player]:[Player]],0),MATCH(FPL_Combined[[#Headers],[Gameweek 33]],FPL_Fixtures_Extract[#Headers],0)))-4),Team_Key[[Full Name]:[Full Name]],0))&amp;RIGHT(INDEX(FPL_Fixtures_Extract[],MATCH($A311,FPL_Fixtures_Extract[[Player]:[Player]],0),MATCH(FPL_Combined[[#Headers],[Gameweek 33]],FPL_Fixtures_Extract[#Headers],0)),3))</f>
        <v>SWA(A)</v>
      </c>
      <c r="AI311" t="str">
        <f ca="1">IF(RIGHT(FPL_Combined[[#Headers],[Gameweek 34]],2)&lt;$B$622,INDEX(FPL_Results_Extract[Gameweek 09],MATCH($A311,FPL_Results_Extract[[Player]:[Player]],0)),INDEX(Team_Key[[Abbreviation]:[Abbreviation]],MATCH(LEFT(INDEX(FPL_Fixtures_Extract[],MATCH($A311,FPL_Fixtures_Extract[[Player]:[Player]],0),MATCH(FPL_Combined[[#Headers],[Gameweek 34]],FPL_Fixtures_Extract[#Headers],0)),LEN(INDEX(FPL_Fixtures_Extract[],MATCH($A311,FPL_Fixtures_Extract[[Player]:[Player]],0),MATCH(FPL_Combined[[#Headers],[Gameweek 34]],FPL_Fixtures_Extract[#Headers],0)))-4),Team_Key[[Full Name]:[Full Name]],0))&amp;RIGHT(INDEX(FPL_Fixtures_Extract[],MATCH($A311,FPL_Fixtures_Extract[[Player]:[Player]],0),MATCH(FPL_Combined[[#Headers],[Gameweek 34]],FPL_Fixtures_Extract[#Headers],0)),3))</f>
        <v>MCI(H)</v>
      </c>
      <c r="AJ311" t="str">
        <f ca="1">IF(RIGHT(FPL_Combined[[#Headers],[Gameweek 35]],2)&lt;$B$622,INDEX(FPL_Results_Extract[Gameweek 10],MATCH($A311,FPL_Results_Extract[[Player]:[Player]],0)),INDEX(Team_Key[[Abbreviation]:[Abbreviation]],MATCH(LEFT(INDEX(FPL_Fixtures_Extract[],MATCH($A311,FPL_Fixtures_Extract[[Player]:[Player]],0),MATCH(FPL_Combined[[#Headers],[Gameweek 35]],FPL_Fixtures_Extract[#Headers],0)),LEN(INDEX(FPL_Fixtures_Extract[],MATCH($A311,FPL_Fixtures_Extract[[Player]:[Player]],0),MATCH(FPL_Combined[[#Headers],[Gameweek 35]],FPL_Fixtures_Extract[#Headers],0)))-4),Team_Key[[Full Name]:[Full Name]],0))&amp;RIGHT(INDEX(FPL_Fixtures_Extract[],MATCH($A311,FPL_Fixtures_Extract[[Player]:[Player]],0),MATCH(FPL_Combined[[#Headers],[Gameweek 35]],FPL_Fixtures_Extract[#Headers],0)),3))</f>
        <v>BOU(A)</v>
      </c>
      <c r="AK311" t="str">
        <f ca="1">IF(RIGHT(FPL_Combined[[#Headers],[Gameweek 36]],2)&lt;$B$622,INDEX(FPL_Results_Extract[Gameweek 11],MATCH($A311,FPL_Results_Extract[[Player]:[Player]],0)),INDEX(Team_Key[[Abbreviation]:[Abbreviation]],MATCH(LEFT(INDEX(FPL_Fixtures_Extract[],MATCH($A311,FPL_Fixtures_Extract[[Player]:[Player]],0),MATCH(FPL_Combined[[#Headers],[Gameweek 36]],FPL_Fixtures_Extract[#Headers],0)),LEN(INDEX(FPL_Fixtures_Extract[],MATCH($A311,FPL_Fixtures_Extract[[Player]:[Player]],0),MATCH(FPL_Combined[[#Headers],[Gameweek 36]],FPL_Fixtures_Extract[#Headers],0)))-4),Team_Key[[Full Name]:[Full Name]],0))&amp;RIGHT(INDEX(FPL_Fixtures_Extract[],MATCH($A311,FPL_Fixtures_Extract[[Player]:[Player]],0),MATCH(FPL_Combined[[#Headers],[Gameweek 36]],FPL_Fixtures_Extract[#Headers],0)),3))</f>
        <v>TOT(H)</v>
      </c>
      <c r="AL311" t="str">
        <f ca="1">IF(RIGHT(FPL_Combined[[#Headers],[Gameweek 37]],2)&lt;$B$622,INDEX(FPL_Results_Extract[Gameweek 12],MATCH($A311,FPL_Results_Extract[[Player]:[Player]],0)),INDEX(Team_Key[[Abbreviation]:[Abbreviation]],MATCH(LEFT(INDEX(FPL_Fixtures_Extract[],MATCH($A311,FPL_Fixtures_Extract[[Player]:[Player]],0),MATCH(FPL_Combined[[#Headers],[Gameweek 37]],FPL_Fixtures_Extract[#Headers],0)),LEN(INDEX(FPL_Fixtures_Extract[],MATCH($A311,FPL_Fixtures_Extract[[Player]:[Player]],0),MATCH(FPL_Combined[[#Headers],[Gameweek 37]],FPL_Fixtures_Extract[#Headers],0)))-4),Team_Key[[Full Name]:[Full Name]],0))&amp;RIGHT(INDEX(FPL_Fixtures_Extract[],MATCH($A311,FPL_Fixtures_Extract[[Player]:[Player]],0),MATCH(FPL_Combined[[#Headers],[Gameweek 37]],FPL_Fixtures_Extract[#Headers],0)),3))</f>
        <v>SUN(A)</v>
      </c>
      <c r="AM311" t="str">
        <f ca="1">IF(RIGHT(FPL_Combined[[#Headers],[Gameweek 38]],2)&lt;$B$622,INDEX(FPL_Results_Extract[Gameweek 13],MATCH($A311,FPL_Results_Extract[[Player]:[Player]],0)),INDEX(Team_Key[[Abbreviation]:[Abbreviation]],MATCH(LEFT(INDEX(FPL_Fixtures_Extract[],MATCH($A311,FPL_Fixtures_Extract[[Player]:[Player]],0),MATCH(FPL_Combined[[#Headers],[Gameweek 38]],FPL_Fixtures_Extract[#Headers],0)),LEN(INDEX(FPL_Fixtures_Extract[],MATCH($A311,FPL_Fixtures_Extract[[Player]:[Player]],0),MATCH(FPL_Combined[[#Headers],[Gameweek 38]],FPL_Fixtures_Extract[#Headers],0)))-4),Team_Key[[Full Name]:[Full Name]],0))&amp;RIGHT(INDEX(FPL_Fixtures_Extract[],MATCH($A311,FPL_Fixtures_Extract[[Player]:[Player]],0),MATCH(FPL_Combined[[#Headers],[Gameweek 38]],FPL_Fixtures_Extract[#Headers],0)),3))</f>
        <v>LEI(H)</v>
      </c>
    </row>
    <row r="312" spans="1:39" x14ac:dyDescent="0.45">
      <c r="A312" t="s">
        <v>553</v>
      </c>
      <c r="B312" t="str">
        <f ca="1">IF(RIGHT(FPL_Combined[[#Headers],[Gameweek 01]],2)&lt;$B$622,INDEX(FPL_Results_Extract[Gameweek 01],MATCH($A312,FPL_Results_Extract[[Player]:[Player]],0)),INDEX(Team_Key[[Abbreviation]:[Abbreviation]],MATCH(LEFT(INDEX(FPL_Fixtures_Extract[],MATCH($A312,FPL_Fixtures_Extract[[Player]:[Player]],0),MATCH(FPL_Combined[[#Headers],[Gameweek 01]],FPL_Fixtures_Extract[#Headers],0)),LEN(INDEX(FPL_Fixtures_Extract[],MATCH($A312,FPL_Fixtures_Extract[[Player]:[Player]],0),MATCH(FPL_Combined[[#Headers],[Gameweek 01]],FPL_Fixtures_Extract[#Headers],0)))-4),Team_Key[[Full Name]:[Full Name]],0))&amp;RIGHT(INDEX(FPL_Fixtures_Extract[],MATCH($A312,FPL_Fixtures_Extract[[Player]:[Player]],0),MATCH(FPL_Combined[[#Headers],[Gameweek 01]],FPL_Fixtures_Extract[#Headers],0)),3))</f>
        <v>AVL(H) 0-1</v>
      </c>
      <c r="C312" t="str">
        <f ca="1">IF(RIGHT(FPL_Combined[[#Headers],[Gameweek 02]],2)&lt;$B$622,INDEX(FPL_Results_Extract[Gameweek 02],MATCH($A312,FPL_Results_Extract[[Player]:[Player]],0)),INDEX(Team_Key[[Abbreviation]:[Abbreviation]],MATCH(LEFT(INDEX(FPL_Fixtures_Extract[],MATCH($A312,FPL_Fixtures_Extract[[Player]:[Player]],0),MATCH(FPL_Combined[[#Headers],[Gameweek 02]],FPL_Fixtures_Extract[#Headers],0)),LEN(INDEX(FPL_Fixtures_Extract[],MATCH($A312,FPL_Fixtures_Extract[[Player]:[Player]],0),MATCH(FPL_Combined[[#Headers],[Gameweek 02]],FPL_Fixtures_Extract[#Headers],0)))-4),Team_Key[[Full Name]:[Full Name]],0))&amp;RIGHT(INDEX(FPL_Fixtures_Extract[],MATCH($A312,FPL_Fixtures_Extract[[Player]:[Player]],0),MATCH(FPL_Combined[[#Headers],[Gameweek 02]],FPL_Fixtures_Extract[#Headers],0)),3))</f>
        <v>LIV(A) 0-1</v>
      </c>
      <c r="D312" t="str">
        <f ca="1">IF(RIGHT(FPL_Combined[[#Headers],[Gameweek 03]],2)&lt;$B$622,INDEX(FPL_Results_Extract[Gameweek 03],MATCH($A312,FPL_Results_Extract[[Player]:[Player]],0)),INDEX(Team_Key[[Abbreviation]:[Abbreviation]],MATCH(LEFT(INDEX(FPL_Fixtures_Extract[],MATCH($A312,FPL_Fixtures_Extract[[Player]:[Player]],0),MATCH(FPL_Combined[[#Headers],[Gameweek 03]],FPL_Fixtures_Extract[#Headers],0)),LEN(INDEX(FPL_Fixtures_Extract[],MATCH($A312,FPL_Fixtures_Extract[[Player]:[Player]],0),MATCH(FPL_Combined[[#Headers],[Gameweek 03]],FPL_Fixtures_Extract[#Headers],0)))-4),Team_Key[[Full Name]:[Full Name]],0))&amp;RIGHT(INDEX(FPL_Fixtures_Extract[],MATCH($A312,FPL_Fixtures_Extract[[Player]:[Player]],0),MATCH(FPL_Combined[[#Headers],[Gameweek 03]],FPL_Fixtures_Extract[#Headers],0)),3))</f>
        <v>WHU(A) 4-3</v>
      </c>
      <c r="E312" t="str">
        <f ca="1">IF(RIGHT(FPL_Combined[[#Headers],[Gameweek 04]],2)&lt;$B$622,INDEX(FPL_Results_Extract[Gameweek 04],MATCH($A312,FPL_Results_Extract[[Player]:[Player]],0)),INDEX(Team_Key[[Abbreviation]:[Abbreviation]],MATCH(LEFT(INDEX(FPL_Fixtures_Extract[],MATCH($A312,FPL_Fixtures_Extract[[Player]:[Player]],0),MATCH(FPL_Combined[[#Headers],[Gameweek 04]],FPL_Fixtures_Extract[#Headers],0)),LEN(INDEX(FPL_Fixtures_Extract[],MATCH($A312,FPL_Fixtures_Extract[[Player]:[Player]],0),MATCH(FPL_Combined[[#Headers],[Gameweek 04]],FPL_Fixtures_Extract[#Headers],0)))-4),Team_Key[[Full Name]:[Full Name]],0))&amp;RIGHT(INDEX(FPL_Fixtures_Extract[],MATCH($A312,FPL_Fixtures_Extract[[Player]:[Player]],0),MATCH(FPL_Combined[[#Headers],[Gameweek 04]],FPL_Fixtures_Extract[#Headers],0)),3))</f>
        <v>LEI(H) 1-1</v>
      </c>
      <c r="F312" t="str">
        <f ca="1">IF(RIGHT(FPL_Combined[[#Headers],[Gameweek 05]],2)&lt;$B$622,INDEX(FPL_Results_Extract[Gameweek 05],MATCH($A312,FPL_Results_Extract[[Player]:[Player]],0)),INDEX(Team_Key[[Abbreviation]:[Abbreviation]],MATCH(LEFT(INDEX(FPL_Fixtures_Extract[],MATCH($A312,FPL_Fixtures_Extract[[Player]:[Player]],0),MATCH(FPL_Combined[[#Headers],[Gameweek 05]],FPL_Fixtures_Extract[#Headers],0)),LEN(INDEX(FPL_Fixtures_Extract[],MATCH($A312,FPL_Fixtures_Extract[[Player]:[Player]],0),MATCH(FPL_Combined[[#Headers],[Gameweek 05]],FPL_Fixtures_Extract[#Headers],0)))-4),Team_Key[[Full Name]:[Full Name]],0))&amp;RIGHT(INDEX(FPL_Fixtures_Extract[],MATCH($A312,FPL_Fixtures_Extract[[Player]:[Player]],0),MATCH(FPL_Combined[[#Headers],[Gameweek 05]],FPL_Fixtures_Extract[#Headers],0)),3))</f>
        <v>NOR(A) 1-3</v>
      </c>
      <c r="G312" t="str">
        <f ca="1">IF(RIGHT(FPL_Combined[[#Headers],[Gameweek 06]],2)&lt;$B$622,INDEX(FPL_Results_Extract[Gameweek 06],MATCH($A312,FPL_Results_Extract[[Player]:[Player]],0)),INDEX(Team_Key[[Abbreviation]:[Abbreviation]],MATCH(LEFT(INDEX(FPL_Fixtures_Extract[],MATCH($A312,FPL_Fixtures_Extract[[Player]:[Player]],0),MATCH(FPL_Combined[[#Headers],[Gameweek 06]],FPL_Fixtures_Extract[#Headers],0)),LEN(INDEX(FPL_Fixtures_Extract[],MATCH($A312,FPL_Fixtures_Extract[[Player]:[Player]],0),MATCH(FPL_Combined[[#Headers],[Gameweek 06]],FPL_Fixtures_Extract[#Headers],0)))-4),Team_Key[[Full Name]:[Full Name]],0))&amp;RIGHT(INDEX(FPL_Fixtures_Extract[],MATCH($A312,FPL_Fixtures_Extract[[Player]:[Player]],0),MATCH(FPL_Combined[[#Headers],[Gameweek 06]],FPL_Fixtures_Extract[#Headers],0)),3))</f>
        <v>SUN(H) 2-0</v>
      </c>
      <c r="H312" t="str">
        <f ca="1">IF(RIGHT(FPL_Combined[[#Headers],[Gameweek 07]],2)&lt;$B$622,INDEX(FPL_Results_Extract[Gameweek 07],MATCH($A312,FPL_Results_Extract[[Player]:[Player]],0)),INDEX(Team_Key[[Abbreviation]:[Abbreviation]],MATCH(LEFT(INDEX(FPL_Fixtures_Extract[],MATCH($A312,FPL_Fixtures_Extract[[Player]:[Player]],0),MATCH(FPL_Combined[[#Headers],[Gameweek 07]],FPL_Fixtures_Extract[#Headers],0)),LEN(INDEX(FPL_Fixtures_Extract[],MATCH($A312,FPL_Fixtures_Extract[[Player]:[Player]],0),MATCH(FPL_Combined[[#Headers],[Gameweek 07]],FPL_Fixtures_Extract[#Headers],0)))-4),Team_Key[[Full Name]:[Full Name]],0))&amp;RIGHT(INDEX(FPL_Fixtures_Extract[],MATCH($A312,FPL_Fixtures_Extract[[Player]:[Player]],0),MATCH(FPL_Combined[[#Headers],[Gameweek 07]],FPL_Fixtures_Extract[#Headers],0)),3))</f>
        <v>STK(A) 1-2</v>
      </c>
      <c r="I312" t="str">
        <f ca="1">IF(RIGHT(FPL_Combined[[#Headers],[Gameweek 08]],2)&lt;$B$622,INDEX(FPL_Results_Extract[Gameweek 08],MATCH($A312,FPL_Results_Extract[[Player]:[Player]],0)),INDEX(Team_Key[[Abbreviation]:[Abbreviation]],MATCH(LEFT(INDEX(FPL_Fixtures_Extract[],MATCH($A312,FPL_Fixtures_Extract[[Player]:[Player]],0),MATCH(FPL_Combined[[#Headers],[Gameweek 08]],FPL_Fixtures_Extract[#Headers],0)),LEN(INDEX(FPL_Fixtures_Extract[],MATCH($A312,FPL_Fixtures_Extract[[Player]:[Player]],0),MATCH(FPL_Combined[[#Headers],[Gameweek 08]],FPL_Fixtures_Extract[#Headers],0)))-4),Team_Key[[Full Name]:[Full Name]],0))&amp;RIGHT(INDEX(FPL_Fixtures_Extract[],MATCH($A312,FPL_Fixtures_Extract[[Player]:[Player]],0),MATCH(FPL_Combined[[#Headers],[Gameweek 08]],FPL_Fixtures_Extract[#Headers],0)),3))</f>
        <v>WAT(H) 1-1</v>
      </c>
      <c r="J312" t="str">
        <f ca="1">IF(RIGHT(FPL_Combined[[#Headers],[Gameweek 09]],2)&lt;$B$622,INDEX(FPL_Results_Extract[Gameweek 09],MATCH($A312,FPL_Results_Extract[[Player]:[Player]],0)),INDEX(Team_Key[[Abbreviation]:[Abbreviation]],MATCH(LEFT(INDEX(FPL_Fixtures_Extract[],MATCH($A312,FPL_Fixtures_Extract[[Player]:[Player]],0),MATCH(FPL_Combined[[#Headers],[Gameweek 09]],FPL_Fixtures_Extract[#Headers],0)),LEN(INDEX(FPL_Fixtures_Extract[],MATCH($A312,FPL_Fixtures_Extract[[Player]:[Player]],0),MATCH(FPL_Combined[[#Headers],[Gameweek 09]],FPL_Fixtures_Extract[#Headers],0)))-4),Team_Key[[Full Name]:[Full Name]],0))&amp;RIGHT(INDEX(FPL_Fixtures_Extract[],MATCH($A312,FPL_Fixtures_Extract[[Player]:[Player]],0),MATCH(FPL_Combined[[#Headers],[Gameweek 09]],FPL_Fixtures_Extract[#Headers],0)),3))</f>
        <v>MCI(A) 1-5</v>
      </c>
      <c r="K312" t="str">
        <f ca="1">IF(RIGHT(FPL_Combined[[#Headers],[Gameweek 10]],2)&lt;$B$622,INDEX(FPL_Results_Extract[Gameweek 10],MATCH($A312,FPL_Results_Extract[[Player]:[Player]],0)),INDEX(Team_Key[[Abbreviation]:[Abbreviation]],MATCH(LEFT(INDEX(FPL_Fixtures_Extract[],MATCH($A312,FPL_Fixtures_Extract[[Player]:[Player]],0),MATCH(FPL_Combined[[#Headers],[Gameweek 10]],FPL_Fixtures_Extract[#Headers],0)),LEN(INDEX(FPL_Fixtures_Extract[],MATCH($A312,FPL_Fixtures_Extract[[Player]:[Player]],0),MATCH(FPL_Combined[[#Headers],[Gameweek 10]],FPL_Fixtures_Extract[#Headers],0)))-4),Team_Key[[Full Name]:[Full Name]],0))&amp;RIGHT(INDEX(FPL_Fixtures_Extract[],MATCH($A312,FPL_Fixtures_Extract[[Player]:[Player]],0),MATCH(FPL_Combined[[#Headers],[Gameweek 10]],FPL_Fixtures_Extract[#Headers],0)),3))</f>
        <v>TOT(H) 1-5</v>
      </c>
      <c r="L312" t="str">
        <f ca="1">IF(RIGHT(FPL_Combined[[#Headers],[Gameweek 11]],2)&lt;$B$622,INDEX(FPL_Results_Extract[Gameweek 11],MATCH($A312,FPL_Results_Extract[[Player]:[Player]],0)),INDEX(Team_Key[[Abbreviation]:[Abbreviation]],MATCH(LEFT(INDEX(FPL_Fixtures_Extract[],MATCH($A312,FPL_Fixtures_Extract[[Player]:[Player]],0),MATCH(FPL_Combined[[#Headers],[Gameweek 11]],FPL_Fixtures_Extract[#Headers],0)),LEN(INDEX(FPL_Fixtures_Extract[],MATCH($A312,FPL_Fixtures_Extract[[Player]:[Player]],0),MATCH(FPL_Combined[[#Headers],[Gameweek 11]],FPL_Fixtures_Extract[#Headers],0)))-4),Team_Key[[Full Name]:[Full Name]],0))&amp;RIGHT(INDEX(FPL_Fixtures_Extract[],MATCH($A312,FPL_Fixtures_Extract[[Player]:[Player]],0),MATCH(FPL_Combined[[#Headers],[Gameweek 11]],FPL_Fixtures_Extract[#Headers],0)),3))</f>
        <v>SOU(A) 0-2</v>
      </c>
      <c r="M312" t="str">
        <f ca="1">IF(RIGHT(FPL_Combined[[#Headers],[Gameweek 12]],2)&lt;$B$622,INDEX(FPL_Results_Extract[Gameweek 12],MATCH($A312,FPL_Results_Extract[[Player]:[Player]],0)),INDEX(Team_Key[[Abbreviation]:[Abbreviation]],MATCH(LEFT(INDEX(FPL_Fixtures_Extract[],MATCH($A312,FPL_Fixtures_Extract[[Player]:[Player]],0),MATCH(FPL_Combined[[#Headers],[Gameweek 12]],FPL_Fixtures_Extract[#Headers],0)),LEN(INDEX(FPL_Fixtures_Extract[],MATCH($A312,FPL_Fixtures_Extract[[Player]:[Player]],0),MATCH(FPL_Combined[[#Headers],[Gameweek 12]],FPL_Fixtures_Extract[#Headers],0)))-4),Team_Key[[Full Name]:[Full Name]],0))&amp;RIGHT(INDEX(FPL_Fixtures_Extract[],MATCH($A312,FPL_Fixtures_Extract[[Player]:[Player]],0),MATCH(FPL_Combined[[#Headers],[Gameweek 12]],FPL_Fixtures_Extract[#Headers],0)),3))</f>
        <v>NEW(H) 0-1</v>
      </c>
      <c r="N312" t="str">
        <f ca="1">IF(RIGHT(FPL_Combined[[#Headers],[Gameweek 13]],2)&lt;$B$622,INDEX(FPL_Results_Extract[Gameweek 13],MATCH($A312,FPL_Results_Extract[[Player]:[Player]],0)),INDEX(Team_Key[[Abbreviation]:[Abbreviation]],MATCH(LEFT(INDEX(FPL_Fixtures_Extract[],MATCH($A312,FPL_Fixtures_Extract[[Player]:[Player]],0),MATCH(FPL_Combined[[#Headers],[Gameweek 13]],FPL_Fixtures_Extract[#Headers],0)),LEN(INDEX(FPL_Fixtures_Extract[],MATCH($A312,FPL_Fixtures_Extract[[Player]:[Player]],0),MATCH(FPL_Combined[[#Headers],[Gameweek 13]],FPL_Fixtures_Extract[#Headers],0)))-4),Team_Key[[Full Name]:[Full Name]],0))&amp;RIGHT(INDEX(FPL_Fixtures_Extract[],MATCH($A312,FPL_Fixtures_Extract[[Player]:[Player]],0),MATCH(FPL_Combined[[#Headers],[Gameweek 13]],FPL_Fixtures_Extract[#Headers],0)),3))</f>
        <v>SWA(A) 2-2</v>
      </c>
      <c r="O312" t="str">
        <f ca="1">IF(RIGHT(FPL_Combined[[#Headers],[Gameweek 14]],2)&lt;$B$622,INDEX(FPL_Results_Extract[Gameweek 14],MATCH($A312,FPL_Results_Extract[[Player]:[Player]],0)),INDEX(Team_Key[[Abbreviation]:[Abbreviation]],MATCH(LEFT(INDEX(FPL_Fixtures_Extract[],MATCH($A312,FPL_Fixtures_Extract[[Player]:[Player]],0),MATCH(FPL_Combined[[#Headers],[Gameweek 14]],FPL_Fixtures_Extract[#Headers],0)),LEN(INDEX(FPL_Fixtures_Extract[],MATCH($A312,FPL_Fixtures_Extract[[Player]:[Player]],0),MATCH(FPL_Combined[[#Headers],[Gameweek 14]],FPL_Fixtures_Extract[#Headers],0)))-4),Team_Key[[Full Name]:[Full Name]],0))&amp;RIGHT(INDEX(FPL_Fixtures_Extract[],MATCH($A312,FPL_Fixtures_Extract[[Player]:[Player]],0),MATCH(FPL_Combined[[#Headers],[Gameweek 14]],FPL_Fixtures_Extract[#Headers],0)),3))</f>
        <v>EVE(H) 3-3</v>
      </c>
      <c r="P312" t="str">
        <f ca="1">IF(RIGHT(FPL_Combined[[#Headers],[Gameweek 15]],2)&lt;$B$622,INDEX(FPL_Results_Extract[Gameweek 15],MATCH($A312,FPL_Results_Extract[[Player]:[Player]],0)),INDEX(Team_Key[[Abbreviation]:[Abbreviation]],MATCH(LEFT(INDEX(FPL_Fixtures_Extract[],MATCH($A312,FPL_Fixtures_Extract[[Player]:[Player]],0),MATCH(FPL_Combined[[#Headers],[Gameweek 15]],FPL_Fixtures_Extract[#Headers],0)),LEN(INDEX(FPL_Fixtures_Extract[],MATCH($A312,FPL_Fixtures_Extract[[Player]:[Player]],0),MATCH(FPL_Combined[[#Headers],[Gameweek 15]],FPL_Fixtures_Extract[#Headers],0)))-4),Team_Key[[Full Name]:[Full Name]],0))&amp;RIGHT(INDEX(FPL_Fixtures_Extract[],MATCH($A312,FPL_Fixtures_Extract[[Player]:[Player]],0),MATCH(FPL_Combined[[#Headers],[Gameweek 15]],FPL_Fixtures_Extract[#Headers],0)),3))</f>
        <v>CHE(A) 1-0</v>
      </c>
      <c r="Q312" t="str">
        <f ca="1">IF(RIGHT(FPL_Combined[[#Headers],[Gameweek 16]],2)&lt;$B$622,INDEX(FPL_Results_Extract[Gameweek 16],MATCH($A312,FPL_Results_Extract[[Player]:[Player]],0)),INDEX(Team_Key[[Abbreviation]:[Abbreviation]],MATCH(LEFT(INDEX(FPL_Fixtures_Extract[],MATCH($A312,FPL_Fixtures_Extract[[Player]:[Player]],0),MATCH(FPL_Combined[[#Headers],[Gameweek 16]],FPL_Fixtures_Extract[#Headers],0)),LEN(INDEX(FPL_Fixtures_Extract[],MATCH($A312,FPL_Fixtures_Extract[[Player]:[Player]],0),MATCH(FPL_Combined[[#Headers],[Gameweek 16]],FPL_Fixtures_Extract[#Headers],0)))-4),Team_Key[[Full Name]:[Full Name]],0))&amp;RIGHT(INDEX(FPL_Fixtures_Extract[],MATCH($A312,FPL_Fixtures_Extract[[Player]:[Player]],0),MATCH(FPL_Combined[[#Headers],[Gameweek 16]],FPL_Fixtures_Extract[#Headers],0)),3))</f>
        <v>MUN(H) 2-1</v>
      </c>
      <c r="R312" t="str">
        <f ca="1">IF(RIGHT(FPL_Combined[[#Headers],[Gameweek 17]],2)&lt;$B$622,INDEX(FPL_Results_Extract[Gameweek 17],MATCH($A312,FPL_Results_Extract[[Player]:[Player]],0)),INDEX(Team_Key[[Abbreviation]:[Abbreviation]],MATCH(LEFT(INDEX(FPL_Fixtures_Extract[],MATCH($A312,FPL_Fixtures_Extract[[Player]:[Player]],0),MATCH(FPL_Combined[[#Headers],[Gameweek 17]],FPL_Fixtures_Extract[#Headers],0)),LEN(INDEX(FPL_Fixtures_Extract[],MATCH($A312,FPL_Fixtures_Extract[[Player]:[Player]],0),MATCH(FPL_Combined[[#Headers],[Gameweek 17]],FPL_Fixtures_Extract[#Headers],0)))-4),Team_Key[[Full Name]:[Full Name]],0))&amp;RIGHT(INDEX(FPL_Fixtures_Extract[],MATCH($A312,FPL_Fixtures_Extract[[Player]:[Player]],0),MATCH(FPL_Combined[[#Headers],[Gameweek 17]],FPL_Fixtures_Extract[#Headers],0)),3))</f>
        <v>WBA(A) 2-1</v>
      </c>
      <c r="S312" t="str">
        <f ca="1">IF(RIGHT(FPL_Combined[[#Headers],[Gameweek 18]],2)&lt;$B$622,INDEX(FPL_Results_Extract[Gameweek 18],MATCH($A312,FPL_Results_Extract[[Player]:[Player]],0)),INDEX(Team_Key[[Abbreviation]:[Abbreviation]],MATCH(LEFT(INDEX(FPL_Fixtures_Extract[],MATCH($A312,FPL_Fixtures_Extract[[Player]:[Player]],0),MATCH(FPL_Combined[[#Headers],[Gameweek 18]],FPL_Fixtures_Extract[#Headers],0)),LEN(INDEX(FPL_Fixtures_Extract[],MATCH($A312,FPL_Fixtures_Extract[[Player]:[Player]],0),MATCH(FPL_Combined[[#Headers],[Gameweek 18]],FPL_Fixtures_Extract[#Headers],0)))-4),Team_Key[[Full Name]:[Full Name]],0))&amp;RIGHT(INDEX(FPL_Fixtures_Extract[],MATCH($A312,FPL_Fixtures_Extract[[Player]:[Player]],0),MATCH(FPL_Combined[[#Headers],[Gameweek 18]],FPL_Fixtures_Extract[#Headers],0)),3))</f>
        <v>CRY(H) 0-0</v>
      </c>
      <c r="T312" t="str">
        <f ca="1">IF(RIGHT(FPL_Combined[[#Headers],[Gameweek 19]],2)&lt;$B$622,INDEX(FPL_Results_Extract[Gameweek 19],MATCH($A312,FPL_Results_Extract[[Player]:[Player]],0)),INDEX(Team_Key[[Abbreviation]:[Abbreviation]],MATCH(LEFT(INDEX(FPL_Fixtures_Extract[],MATCH($A312,FPL_Fixtures_Extract[[Player]:[Player]],0),MATCH(FPL_Combined[[#Headers],[Gameweek 19]],FPL_Fixtures_Extract[#Headers],0)),LEN(INDEX(FPL_Fixtures_Extract[],MATCH($A312,FPL_Fixtures_Extract[[Player]:[Player]],0),MATCH(FPL_Combined[[#Headers],[Gameweek 19]],FPL_Fixtures_Extract[#Headers],0)))-4),Team_Key[[Full Name]:[Full Name]],0))&amp;RIGHT(INDEX(FPL_Fixtures_Extract[],MATCH($A312,FPL_Fixtures_Extract[[Player]:[Player]],0),MATCH(FPL_Combined[[#Headers],[Gameweek 19]],FPL_Fixtures_Extract[#Headers],0)),3))</f>
        <v>ARS(A) 0-2</v>
      </c>
      <c r="U312" t="str">
        <f ca="1">IF(RIGHT(FPL_Combined[[#Headers],[Gameweek 20]],2)&lt;$B$622,INDEX(FPL_Results_Extract[Gameweek 20],MATCH($A312,FPL_Results_Extract[[Player]:[Player]],0)),INDEX(Team_Key[[Abbreviation]:[Abbreviation]],MATCH(LEFT(INDEX(FPL_Fixtures_Extract[],MATCH($A312,FPL_Fixtures_Extract[[Player]:[Player]],0),MATCH(FPL_Combined[[#Headers],[Gameweek 20]],FPL_Fixtures_Extract[#Headers],0)),LEN(INDEX(FPL_Fixtures_Extract[],MATCH($A312,FPL_Fixtures_Extract[[Player]:[Player]],0),MATCH(FPL_Combined[[#Headers],[Gameweek 20]],FPL_Fixtures_Extract[#Headers],0)))-4),Team_Key[[Full Name]:[Full Name]],0))&amp;RIGHT(INDEX(FPL_Fixtures_Extract[],MATCH($A312,FPL_Fixtures_Extract[[Player]:[Player]],0),MATCH(FPL_Combined[[#Headers],[Gameweek 20]],FPL_Fixtures_Extract[#Headers],0)),3))</f>
        <v>LEI(A) 0-0</v>
      </c>
      <c r="V312" t="str">
        <f ca="1">IF(RIGHT(FPL_Combined[[#Headers],[Gameweek 21]],2)&lt;$B$622,INDEX(FPL_Results_Extract[Gameweek 21],MATCH($A312,FPL_Results_Extract[[Player]:[Player]],0)),INDEX(Team_Key[[Abbreviation]:[Abbreviation]],MATCH(LEFT(INDEX(FPL_Fixtures_Extract[],MATCH($A312,FPL_Fixtures_Extract[[Player]:[Player]],0),MATCH(FPL_Combined[[#Headers],[Gameweek 21]],FPL_Fixtures_Extract[#Headers],0)),LEN(INDEX(FPL_Fixtures_Extract[],MATCH($A312,FPL_Fixtures_Extract[[Player]:[Player]],0),MATCH(FPL_Combined[[#Headers],[Gameweek 21]],FPL_Fixtures_Extract[#Headers],0)))-4),Team_Key[[Full Name]:[Full Name]],0))&amp;RIGHT(INDEX(FPL_Fixtures_Extract[],MATCH($A312,FPL_Fixtures_Extract[[Player]:[Player]],0),MATCH(FPL_Combined[[#Headers],[Gameweek 21]],FPL_Fixtures_Extract[#Headers],0)),3))</f>
        <v>WHU(H) 1-3</v>
      </c>
      <c r="W312" t="str">
        <f ca="1">IF(RIGHT(FPL_Combined[[#Headers],[Gameweek 22]],2)&lt;$B$622,INDEX(FPL_Results_Extract[Gameweek 22],MATCH($A312,FPL_Results_Extract[[Player]:[Player]],0)),INDEX(Team_Key[[Abbreviation]:[Abbreviation]],MATCH(LEFT(INDEX(FPL_Fixtures_Extract[],MATCH($A312,FPL_Fixtures_Extract[[Player]:[Player]],0),MATCH(FPL_Combined[[#Headers],[Gameweek 22]],FPL_Fixtures_Extract[#Headers],0)),LEN(INDEX(FPL_Fixtures_Extract[],MATCH($A312,FPL_Fixtures_Extract[[Player]:[Player]],0),MATCH(FPL_Combined[[#Headers],[Gameweek 22]],FPL_Fixtures_Extract[#Headers],0)))-4),Team_Key[[Full Name]:[Full Name]],0))&amp;RIGHT(INDEX(FPL_Fixtures_Extract[],MATCH($A312,FPL_Fixtures_Extract[[Player]:[Player]],0),MATCH(FPL_Combined[[#Headers],[Gameweek 22]],FPL_Fixtures_Extract[#Headers],0)),3))</f>
        <v>NOR(H) 3-0</v>
      </c>
      <c r="X312" t="str">
        <f ca="1">IF(RIGHT(FPL_Combined[[#Headers],[Gameweek 23]],2)&lt;$B$622,INDEX(FPL_Results_Extract[Gameweek 23],MATCH($A312,FPL_Results_Extract[[Player]:[Player]],0)),INDEX(Team_Key[[Abbreviation]:[Abbreviation]],MATCH(LEFT(INDEX(FPL_Fixtures_Extract[],MATCH($A312,FPL_Fixtures_Extract[[Player]:[Player]],0),MATCH(FPL_Combined[[#Headers],[Gameweek 23]],FPL_Fixtures_Extract[#Headers],0)),LEN(INDEX(FPL_Fixtures_Extract[],MATCH($A312,FPL_Fixtures_Extract[[Player]:[Player]],0),MATCH(FPL_Combined[[#Headers],[Gameweek 23]],FPL_Fixtures_Extract[#Headers],0)))-4),Team_Key[[Full Name]:[Full Name]],0))&amp;RIGHT(INDEX(FPL_Fixtures_Extract[],MATCH($A312,FPL_Fixtures_Extract[[Player]:[Player]],0),MATCH(FPL_Combined[[#Headers],[Gameweek 23]],FPL_Fixtures_Extract[#Headers],0)),3))</f>
        <v>SUN(A) 1-1</v>
      </c>
      <c r="Y312" t="str">
        <f ca="1">IF(RIGHT(FPL_Combined[[#Headers],[Gameweek 24]],2)&lt;$B$622,INDEX(FPL_Results_Extract[Team],MATCH($A312,FPL_Results_Extract[[Player]:[Player]],0)),INDEX(Team_Key[[Abbreviation]:[Abbreviation]],MATCH(LEFT(INDEX(FPL_Fixtures_Extract[],MATCH($A312,FPL_Fixtures_Extract[[Player]:[Player]],0),MATCH(FPL_Combined[[#Headers],[Gameweek 24]],FPL_Fixtures_Extract[#Headers],0)),LEN(INDEX(FPL_Fixtures_Extract[],MATCH($A312,FPL_Fixtures_Extract[[Player]:[Player]],0),MATCH(FPL_Combined[[#Headers],[Gameweek 24]],FPL_Fixtures_Extract[#Headers],0)))-4),Team_Key[[Full Name]:[Full Name]],0))&amp;RIGHT(INDEX(FPL_Fixtures_Extract[],MATCH($A312,FPL_Fixtures_Extract[[Player]:[Player]],0),MATCH(FPL_Combined[[#Headers],[Gameweek 24]],FPL_Fixtures_Extract[#Headers],0)),3))</f>
        <v>BOU</v>
      </c>
      <c r="Z312" t="str">
        <f ca="1">IF(RIGHT(FPL_Combined[[#Headers],[Gameweek 25]],2)&lt;$B$622,INDEX(FPL_Results_Extract[Player],MATCH($A312,FPL_Results_Extract[[Player]:[Player]],0)),INDEX(Team_Key[[Abbreviation]:[Abbreviation]],MATCH(LEFT(INDEX(FPL_Fixtures_Extract[],MATCH($A312,FPL_Fixtures_Extract[[Player]:[Player]],0),MATCH(FPL_Combined[[#Headers],[Gameweek 25]],FPL_Fixtures_Extract[#Headers],0)),LEN(INDEX(FPL_Fixtures_Extract[],MATCH($A312,FPL_Fixtures_Extract[[Player]:[Player]],0),MATCH(FPL_Combined[[#Headers],[Gameweek 25]],FPL_Fixtures_Extract[#Headers],0)))-4),Team_Key[[Full Name]:[Full Name]],0))&amp;RIGHT(INDEX(FPL_Fixtures_Extract[],MATCH($A312,FPL_Fixtures_Extract[[Player]:[Player]],0),MATCH(FPL_Combined[[#Headers],[Gameweek 25]],FPL_Fixtures_Extract[#Headers],0)),3))</f>
        <v>Kermorgant</v>
      </c>
      <c r="AA312" t="str">
        <f ca="1">IF(RIGHT(FPL_Combined[[#Headers],[Gameweek 26]],2)&lt;$B$622,INDEX(FPL_Results_Extract[Gameweek 01],MATCH($A312,FPL_Results_Extract[[Player]:[Player]],0)),INDEX(Team_Key[[Abbreviation]:[Abbreviation]],MATCH(LEFT(INDEX(FPL_Fixtures_Extract[],MATCH($A312,FPL_Fixtures_Extract[[Player]:[Player]],0),MATCH(FPL_Combined[[#Headers],[Gameweek 26]],FPL_Fixtures_Extract[#Headers],0)),LEN(INDEX(FPL_Fixtures_Extract[],MATCH($A312,FPL_Fixtures_Extract[[Player]:[Player]],0),MATCH(FPL_Combined[[#Headers],[Gameweek 26]],FPL_Fixtures_Extract[#Headers],0)))-4),Team_Key[[Full Name]:[Full Name]],0))&amp;RIGHT(INDEX(FPL_Fixtures_Extract[],MATCH($A312,FPL_Fixtures_Extract[[Player]:[Player]],0),MATCH(FPL_Combined[[#Headers],[Gameweek 26]],FPL_Fixtures_Extract[#Headers],0)),3))</f>
        <v>AVL(H) 0-1</v>
      </c>
      <c r="AB312" t="str">
        <f ca="1">IF(RIGHT(FPL_Combined[[#Headers],[Gameweek 27]],2)&lt;$B$622,INDEX(FPL_Results_Extract[Gameweek 02],MATCH($A312,FPL_Results_Extract[[Player]:[Player]],0)),INDEX(Team_Key[[Abbreviation]:[Abbreviation]],MATCH(LEFT(INDEX(FPL_Fixtures_Extract[],MATCH($A312,FPL_Fixtures_Extract[[Player]:[Player]],0),MATCH(FPL_Combined[[#Headers],[Gameweek 27]],FPL_Fixtures_Extract[#Headers],0)),LEN(INDEX(FPL_Fixtures_Extract[],MATCH($A312,FPL_Fixtures_Extract[[Player]:[Player]],0),MATCH(FPL_Combined[[#Headers],[Gameweek 27]],FPL_Fixtures_Extract[#Headers],0)))-4),Team_Key[[Full Name]:[Full Name]],0))&amp;RIGHT(INDEX(FPL_Fixtures_Extract[],MATCH($A312,FPL_Fixtures_Extract[[Player]:[Player]],0),MATCH(FPL_Combined[[#Headers],[Gameweek 27]],FPL_Fixtures_Extract[#Headers],0)),3))</f>
        <v>LIV(A) 0-1</v>
      </c>
      <c r="AC312" t="str">
        <f ca="1">IF(RIGHT(FPL_Combined[[#Headers],[Gameweek 28]],2)&lt;$B$622,INDEX(FPL_Results_Extract[Gameweek 03],MATCH($A312,FPL_Results_Extract[[Player]:[Player]],0)),INDEX(Team_Key[[Abbreviation]:[Abbreviation]],MATCH(LEFT(INDEX(FPL_Fixtures_Extract[],MATCH($A312,FPL_Fixtures_Extract[[Player]:[Player]],0),MATCH(FPL_Combined[[#Headers],[Gameweek 28]],FPL_Fixtures_Extract[#Headers],0)),LEN(INDEX(FPL_Fixtures_Extract[],MATCH($A312,FPL_Fixtures_Extract[[Player]:[Player]],0),MATCH(FPL_Combined[[#Headers],[Gameweek 28]],FPL_Fixtures_Extract[#Headers],0)))-4),Team_Key[[Full Name]:[Full Name]],0))&amp;RIGHT(INDEX(FPL_Fixtures_Extract[],MATCH($A312,FPL_Fixtures_Extract[[Player]:[Player]],0),MATCH(FPL_Combined[[#Headers],[Gameweek 28]],FPL_Fixtures_Extract[#Headers],0)),3))</f>
        <v>WHU(A) 4-3</v>
      </c>
      <c r="AD312" t="str">
        <f ca="1">IF(RIGHT(FPL_Combined[[#Headers],[Gameweek 29]],2)&lt;$B$622,INDEX(FPL_Results_Extract[Gameweek 04],MATCH($A312,FPL_Results_Extract[[Player]:[Player]],0)),INDEX(Team_Key[[Abbreviation]:[Abbreviation]],MATCH(LEFT(INDEX(FPL_Fixtures_Extract[],MATCH($A312,FPL_Fixtures_Extract[[Player]:[Player]],0),MATCH(FPL_Combined[[#Headers],[Gameweek 29]],FPL_Fixtures_Extract[#Headers],0)),LEN(INDEX(FPL_Fixtures_Extract[],MATCH($A312,FPL_Fixtures_Extract[[Player]:[Player]],0),MATCH(FPL_Combined[[#Headers],[Gameweek 29]],FPL_Fixtures_Extract[#Headers],0)))-4),Team_Key[[Full Name]:[Full Name]],0))&amp;RIGHT(INDEX(FPL_Fixtures_Extract[],MATCH($A312,FPL_Fixtures_Extract[[Player]:[Player]],0),MATCH(FPL_Combined[[#Headers],[Gameweek 29]],FPL_Fixtures_Extract[#Headers],0)),3))</f>
        <v>NEW(A)</v>
      </c>
      <c r="AE312" t="str">
        <f ca="1">IF(RIGHT(FPL_Combined[[#Headers],[Gameweek 30]],2)&lt;$B$622,INDEX(FPL_Results_Extract[Gameweek 05],MATCH($A312,FPL_Results_Extract[[Player]:[Player]],0)),INDEX(Team_Key[[Abbreviation]:[Abbreviation]],MATCH(LEFT(INDEX(FPL_Fixtures_Extract[],MATCH($A312,FPL_Fixtures_Extract[[Player]:[Player]],0),MATCH(FPL_Combined[[#Headers],[Gameweek 30]],FPL_Fixtures_Extract[#Headers],0)),LEN(INDEX(FPL_Fixtures_Extract[],MATCH($A312,FPL_Fixtures_Extract[[Player]:[Player]],0),MATCH(FPL_Combined[[#Headers],[Gameweek 30]],FPL_Fixtures_Extract[#Headers],0)))-4),Team_Key[[Full Name]:[Full Name]],0))&amp;RIGHT(INDEX(FPL_Fixtures_Extract[],MATCH($A312,FPL_Fixtures_Extract[[Player]:[Player]],0),MATCH(FPL_Combined[[#Headers],[Gameweek 30]],FPL_Fixtures_Extract[#Headers],0)),3))</f>
        <v>SWA(H)</v>
      </c>
      <c r="AF312" t="str">
        <f ca="1">IF(RIGHT(FPL_Combined[[#Headers],[Gameweek 31]],2)&lt;$B$622,INDEX(FPL_Results_Extract[Gameweek 06],MATCH($A312,FPL_Results_Extract[[Player]:[Player]],0)),INDEX(Team_Key[[Abbreviation]:[Abbreviation]],MATCH(LEFT(INDEX(FPL_Fixtures_Extract[],MATCH($A312,FPL_Fixtures_Extract[[Player]:[Player]],0),MATCH(FPL_Combined[[#Headers],[Gameweek 31]],FPL_Fixtures_Extract[#Headers],0)),LEN(INDEX(FPL_Fixtures_Extract[],MATCH($A312,FPL_Fixtures_Extract[[Player]:[Player]],0),MATCH(FPL_Combined[[#Headers],[Gameweek 31]],FPL_Fixtures_Extract[#Headers],0)))-4),Team_Key[[Full Name]:[Full Name]],0))&amp;RIGHT(INDEX(FPL_Fixtures_Extract[],MATCH($A312,FPL_Fixtures_Extract[[Player]:[Player]],0),MATCH(FPL_Combined[[#Headers],[Gameweek 31]],FPL_Fixtures_Extract[#Headers],0)),3))</f>
        <v>TOT(A)</v>
      </c>
      <c r="AG312" t="str">
        <f ca="1">IF(RIGHT(FPL_Combined[[#Headers],[Gameweek 32]],2)&lt;$B$622,INDEX(FPL_Results_Extract[Gameweek 07],MATCH($A312,FPL_Results_Extract[[Player]:[Player]],0)),INDEX(Team_Key[[Abbreviation]:[Abbreviation]],MATCH(LEFT(INDEX(FPL_Fixtures_Extract[],MATCH($A312,FPL_Fixtures_Extract[[Player]:[Player]],0),MATCH(FPL_Combined[[#Headers],[Gameweek 32]],FPL_Fixtures_Extract[#Headers],0)),LEN(INDEX(FPL_Fixtures_Extract[],MATCH($A312,FPL_Fixtures_Extract[[Player]:[Player]],0),MATCH(FPL_Combined[[#Headers],[Gameweek 32]],FPL_Fixtures_Extract[#Headers],0)))-4),Team_Key[[Full Name]:[Full Name]],0))&amp;RIGHT(INDEX(FPL_Fixtures_Extract[],MATCH($A312,FPL_Fixtures_Extract[[Player]:[Player]],0),MATCH(FPL_Combined[[#Headers],[Gameweek 32]],FPL_Fixtures_Extract[#Headers],0)),3))</f>
        <v>MCI(H)</v>
      </c>
      <c r="AH312" t="str">
        <f ca="1">IF(RIGHT(FPL_Combined[[#Headers],[Gameweek 33]],2)&lt;$B$622,INDEX(FPL_Results_Extract[Gameweek 08],MATCH($A312,FPL_Results_Extract[[Player]:[Player]],0)),INDEX(Team_Key[[Abbreviation]:[Abbreviation]],MATCH(LEFT(INDEX(FPL_Fixtures_Extract[],MATCH($A312,FPL_Fixtures_Extract[[Player]:[Player]],0),MATCH(FPL_Combined[[#Headers],[Gameweek 33]],FPL_Fixtures_Extract[#Headers],0)),LEN(INDEX(FPL_Fixtures_Extract[],MATCH($A312,FPL_Fixtures_Extract[[Player]:[Player]],0),MATCH(FPL_Combined[[#Headers],[Gameweek 33]],FPL_Fixtures_Extract[#Headers],0)))-4),Team_Key[[Full Name]:[Full Name]],0))&amp;RIGHT(INDEX(FPL_Fixtures_Extract[],MATCH($A312,FPL_Fixtures_Extract[[Player]:[Player]],0),MATCH(FPL_Combined[[#Headers],[Gameweek 33]],FPL_Fixtures_Extract[#Headers],0)),3))</f>
        <v>AVL(A)</v>
      </c>
      <c r="AI312" t="str">
        <f ca="1">IF(RIGHT(FPL_Combined[[#Headers],[Gameweek 34]],2)&lt;$B$622,INDEX(FPL_Results_Extract[Gameweek 09],MATCH($A312,FPL_Results_Extract[[Player]:[Player]],0)),INDEX(Team_Key[[Abbreviation]:[Abbreviation]],MATCH(LEFT(INDEX(FPL_Fixtures_Extract[],MATCH($A312,FPL_Fixtures_Extract[[Player]:[Player]],0),MATCH(FPL_Combined[[#Headers],[Gameweek 34]],FPL_Fixtures_Extract[#Headers],0)),LEN(INDEX(FPL_Fixtures_Extract[],MATCH($A312,FPL_Fixtures_Extract[[Player]:[Player]],0),MATCH(FPL_Combined[[#Headers],[Gameweek 34]],FPL_Fixtures_Extract[#Headers],0)))-4),Team_Key[[Full Name]:[Full Name]],0))&amp;RIGHT(INDEX(FPL_Fixtures_Extract[],MATCH($A312,FPL_Fixtures_Extract[[Player]:[Player]],0),MATCH(FPL_Combined[[#Headers],[Gameweek 34]],FPL_Fixtures_Extract[#Headers],0)),3))</f>
        <v>LIV(H)</v>
      </c>
      <c r="AJ312" t="str">
        <f ca="1">IF(RIGHT(FPL_Combined[[#Headers],[Gameweek 35]],2)&lt;$B$622,INDEX(FPL_Results_Extract[Gameweek 10],MATCH($A312,FPL_Results_Extract[[Player]:[Player]],0)),INDEX(Team_Key[[Abbreviation]:[Abbreviation]],MATCH(LEFT(INDEX(FPL_Fixtures_Extract[],MATCH($A312,FPL_Fixtures_Extract[[Player]:[Player]],0),MATCH(FPL_Combined[[#Headers],[Gameweek 35]],FPL_Fixtures_Extract[#Headers],0)),LEN(INDEX(FPL_Fixtures_Extract[],MATCH($A312,FPL_Fixtures_Extract[[Player]:[Player]],0),MATCH(FPL_Combined[[#Headers],[Gameweek 35]],FPL_Fixtures_Extract[#Headers],0)))-4),Team_Key[[Full Name]:[Full Name]],0))&amp;RIGHT(INDEX(FPL_Fixtures_Extract[],MATCH($A312,FPL_Fixtures_Extract[[Player]:[Player]],0),MATCH(FPL_Combined[[#Headers],[Gameweek 35]],FPL_Fixtures_Extract[#Headers],0)),3))</f>
        <v>CHE(H)</v>
      </c>
      <c r="AK312" t="str">
        <f ca="1">IF(RIGHT(FPL_Combined[[#Headers],[Gameweek 36]],2)&lt;$B$622,INDEX(FPL_Results_Extract[Gameweek 11],MATCH($A312,FPL_Results_Extract[[Player]:[Player]],0)),INDEX(Team_Key[[Abbreviation]:[Abbreviation]],MATCH(LEFT(INDEX(FPL_Fixtures_Extract[],MATCH($A312,FPL_Fixtures_Extract[[Player]:[Player]],0),MATCH(FPL_Combined[[#Headers],[Gameweek 36]],FPL_Fixtures_Extract[#Headers],0)),LEN(INDEX(FPL_Fixtures_Extract[],MATCH($A312,FPL_Fixtures_Extract[[Player]:[Player]],0),MATCH(FPL_Combined[[#Headers],[Gameweek 36]],FPL_Fixtures_Extract[#Headers],0)))-4),Team_Key[[Full Name]:[Full Name]],0))&amp;RIGHT(INDEX(FPL_Fixtures_Extract[],MATCH($A312,FPL_Fixtures_Extract[[Player]:[Player]],0),MATCH(FPL_Combined[[#Headers],[Gameweek 36]],FPL_Fixtures_Extract[#Headers],0)),3))</f>
        <v>EVE(A)</v>
      </c>
      <c r="AL312" t="str">
        <f ca="1">IF(RIGHT(FPL_Combined[[#Headers],[Gameweek 37]],2)&lt;$B$622,INDEX(FPL_Results_Extract[Gameweek 12],MATCH($A312,FPL_Results_Extract[[Player]:[Player]],0)),INDEX(Team_Key[[Abbreviation]:[Abbreviation]],MATCH(LEFT(INDEX(FPL_Fixtures_Extract[],MATCH($A312,FPL_Fixtures_Extract[[Player]:[Player]],0),MATCH(FPL_Combined[[#Headers],[Gameweek 37]],FPL_Fixtures_Extract[#Headers],0)),LEN(INDEX(FPL_Fixtures_Extract[],MATCH($A312,FPL_Fixtures_Extract[[Player]:[Player]],0),MATCH(FPL_Combined[[#Headers],[Gameweek 37]],FPL_Fixtures_Extract[#Headers],0)))-4),Team_Key[[Full Name]:[Full Name]],0))&amp;RIGHT(INDEX(FPL_Fixtures_Extract[],MATCH($A312,FPL_Fixtures_Extract[[Player]:[Player]],0),MATCH(FPL_Combined[[#Headers],[Gameweek 37]],FPL_Fixtures_Extract[#Headers],0)),3))</f>
        <v>WBA(H)</v>
      </c>
      <c r="AM312" t="str">
        <f ca="1">IF(RIGHT(FPL_Combined[[#Headers],[Gameweek 38]],2)&lt;$B$622,INDEX(FPL_Results_Extract[Gameweek 13],MATCH($A312,FPL_Results_Extract[[Player]:[Player]],0)),INDEX(Team_Key[[Abbreviation]:[Abbreviation]],MATCH(LEFT(INDEX(FPL_Fixtures_Extract[],MATCH($A312,FPL_Fixtures_Extract[[Player]:[Player]],0),MATCH(FPL_Combined[[#Headers],[Gameweek 38]],FPL_Fixtures_Extract[#Headers],0)),LEN(INDEX(FPL_Fixtures_Extract[],MATCH($A312,FPL_Fixtures_Extract[[Player]:[Player]],0),MATCH(FPL_Combined[[#Headers],[Gameweek 38]],FPL_Fixtures_Extract[#Headers],0)))-4),Team_Key[[Full Name]:[Full Name]],0))&amp;RIGHT(INDEX(FPL_Fixtures_Extract[],MATCH($A312,FPL_Fixtures_Extract[[Player]:[Player]],0),MATCH(FPL_Combined[[#Headers],[Gameweek 38]],FPL_Fixtures_Extract[#Headers],0)),3))</f>
        <v>MUN(A)</v>
      </c>
    </row>
    <row r="313" spans="1:39" x14ac:dyDescent="0.45">
      <c r="A313" t="s">
        <v>133</v>
      </c>
      <c r="B313" t="str">
        <f ca="1">IF(RIGHT(FPL_Combined[[#Headers],[Gameweek 01]],2)&lt;$B$622,INDEX(FPL_Results_Extract[Gameweek 01],MATCH($A313,FPL_Results_Extract[[Player]:[Player]],0)),INDEX(Team_Key[[Abbreviation]:[Abbreviation]],MATCH(LEFT(INDEX(FPL_Fixtures_Extract[],MATCH($A313,FPL_Fixtures_Extract[[Player]:[Player]],0),MATCH(FPL_Combined[[#Headers],[Gameweek 01]],FPL_Fixtures_Extract[#Headers],0)),LEN(INDEX(FPL_Fixtures_Extract[],MATCH($A313,FPL_Fixtures_Extract[[Player]:[Player]],0),MATCH(FPL_Combined[[#Headers],[Gameweek 01]],FPL_Fixtures_Extract[#Headers],0)))-4),Team_Key[[Full Name]:[Full Name]],0))&amp;RIGHT(INDEX(FPL_Fixtures_Extract[],MATCH($A313,FPL_Fixtures_Extract[[Player]:[Player]],0),MATCH(FPL_Combined[[#Headers],[Gameweek 01]],FPL_Fixtures_Extract[#Headers],0)),3))</f>
        <v>CHE(A) 2-2</v>
      </c>
      <c r="C313" t="str">
        <f ca="1">IF(RIGHT(FPL_Combined[[#Headers],[Gameweek 02]],2)&lt;$B$622,INDEX(FPL_Results_Extract[Gameweek 02],MATCH($A313,FPL_Results_Extract[[Player]:[Player]],0)),INDEX(Team_Key[[Abbreviation]:[Abbreviation]],MATCH(LEFT(INDEX(FPL_Fixtures_Extract[],MATCH($A313,FPL_Fixtures_Extract[[Player]:[Player]],0),MATCH(FPL_Combined[[#Headers],[Gameweek 02]],FPL_Fixtures_Extract[#Headers],0)),LEN(INDEX(FPL_Fixtures_Extract[],MATCH($A313,FPL_Fixtures_Extract[[Player]:[Player]],0),MATCH(FPL_Combined[[#Headers],[Gameweek 02]],FPL_Fixtures_Extract[#Headers],0)))-4),Team_Key[[Full Name]:[Full Name]],0))&amp;RIGHT(INDEX(FPL_Fixtures_Extract[],MATCH($A313,FPL_Fixtures_Extract[[Player]:[Player]],0),MATCH(FPL_Combined[[#Headers],[Gameweek 02]],FPL_Fixtures_Extract[#Headers],0)),3))</f>
        <v>NEW(H) 2-0</v>
      </c>
      <c r="D313" t="str">
        <f ca="1">IF(RIGHT(FPL_Combined[[#Headers],[Gameweek 03]],2)&lt;$B$622,INDEX(FPL_Results_Extract[Gameweek 03],MATCH($A313,FPL_Results_Extract[[Player]:[Player]],0)),INDEX(Team_Key[[Abbreviation]:[Abbreviation]],MATCH(LEFT(INDEX(FPL_Fixtures_Extract[],MATCH($A313,FPL_Fixtures_Extract[[Player]:[Player]],0),MATCH(FPL_Combined[[#Headers],[Gameweek 03]],FPL_Fixtures_Extract[#Headers],0)),LEN(INDEX(FPL_Fixtures_Extract[],MATCH($A313,FPL_Fixtures_Extract[[Player]:[Player]],0),MATCH(FPL_Combined[[#Headers],[Gameweek 03]],FPL_Fixtures_Extract[#Headers],0)))-4),Team_Key[[Full Name]:[Full Name]],0))&amp;RIGHT(INDEX(FPL_Fixtures_Extract[],MATCH($A313,FPL_Fixtures_Extract[[Player]:[Player]],0),MATCH(FPL_Combined[[#Headers],[Gameweek 03]],FPL_Fixtures_Extract[#Headers],0)),3))</f>
        <v>SUN(A) 1-1</v>
      </c>
      <c r="E313" t="str">
        <f ca="1">IF(RIGHT(FPL_Combined[[#Headers],[Gameweek 04]],2)&lt;$B$622,INDEX(FPL_Results_Extract[Gameweek 04],MATCH($A313,FPL_Results_Extract[[Player]:[Player]],0)),INDEX(Team_Key[[Abbreviation]:[Abbreviation]],MATCH(LEFT(INDEX(FPL_Fixtures_Extract[],MATCH($A313,FPL_Fixtures_Extract[[Player]:[Player]],0),MATCH(FPL_Combined[[#Headers],[Gameweek 04]],FPL_Fixtures_Extract[#Headers],0)),LEN(INDEX(FPL_Fixtures_Extract[],MATCH($A313,FPL_Fixtures_Extract[[Player]:[Player]],0),MATCH(FPL_Combined[[#Headers],[Gameweek 04]],FPL_Fixtures_Extract[#Headers],0)))-4),Team_Key[[Full Name]:[Full Name]],0))&amp;RIGHT(INDEX(FPL_Fixtures_Extract[],MATCH($A313,FPL_Fixtures_Extract[[Player]:[Player]],0),MATCH(FPL_Combined[[#Headers],[Gameweek 04]],FPL_Fixtures_Extract[#Headers],0)),3))</f>
        <v>MUN(H) 2-1</v>
      </c>
      <c r="F313" t="str">
        <f ca="1">IF(RIGHT(FPL_Combined[[#Headers],[Gameweek 05]],2)&lt;$B$622,INDEX(FPL_Results_Extract[Gameweek 05],MATCH($A313,FPL_Results_Extract[[Player]:[Player]],0)),INDEX(Team_Key[[Abbreviation]:[Abbreviation]],MATCH(LEFT(INDEX(FPL_Fixtures_Extract[],MATCH($A313,FPL_Fixtures_Extract[[Player]:[Player]],0),MATCH(FPL_Combined[[#Headers],[Gameweek 05]],FPL_Fixtures_Extract[#Headers],0)),LEN(INDEX(FPL_Fixtures_Extract[],MATCH($A313,FPL_Fixtures_Extract[[Player]:[Player]],0),MATCH(FPL_Combined[[#Headers],[Gameweek 05]],FPL_Fixtures_Extract[#Headers],0)))-4),Team_Key[[Full Name]:[Full Name]],0))&amp;RIGHT(INDEX(FPL_Fixtures_Extract[],MATCH($A313,FPL_Fixtures_Extract[[Player]:[Player]],0),MATCH(FPL_Combined[[#Headers],[Gameweek 05]],FPL_Fixtures_Extract[#Headers],0)),3))</f>
        <v>WAT(A) 0-1</v>
      </c>
      <c r="G313" t="str">
        <f ca="1">IF(RIGHT(FPL_Combined[[#Headers],[Gameweek 06]],2)&lt;$B$622,INDEX(FPL_Results_Extract[Gameweek 06],MATCH($A313,FPL_Results_Extract[[Player]:[Player]],0)),INDEX(Team_Key[[Abbreviation]:[Abbreviation]],MATCH(LEFT(INDEX(FPL_Fixtures_Extract[],MATCH($A313,FPL_Fixtures_Extract[[Player]:[Player]],0),MATCH(FPL_Combined[[#Headers],[Gameweek 06]],FPL_Fixtures_Extract[#Headers],0)),LEN(INDEX(FPL_Fixtures_Extract[],MATCH($A313,FPL_Fixtures_Extract[[Player]:[Player]],0),MATCH(FPL_Combined[[#Headers],[Gameweek 06]],FPL_Fixtures_Extract[#Headers],0)))-4),Team_Key[[Full Name]:[Full Name]],0))&amp;RIGHT(INDEX(FPL_Fixtures_Extract[],MATCH($A313,FPL_Fixtures_Extract[[Player]:[Player]],0),MATCH(FPL_Combined[[#Headers],[Gameweek 06]],FPL_Fixtures_Extract[#Headers],0)),3))</f>
        <v>EVE(H) 0-0</v>
      </c>
      <c r="H313" t="str">
        <f ca="1">IF(RIGHT(FPL_Combined[[#Headers],[Gameweek 07]],2)&lt;$B$622,INDEX(FPL_Results_Extract[Gameweek 07],MATCH($A313,FPL_Results_Extract[[Player]:[Player]],0)),INDEX(Team_Key[[Abbreviation]:[Abbreviation]],MATCH(LEFT(INDEX(FPL_Fixtures_Extract[],MATCH($A313,FPL_Fixtures_Extract[[Player]:[Player]],0),MATCH(FPL_Combined[[#Headers],[Gameweek 07]],FPL_Fixtures_Extract[#Headers],0)),LEN(INDEX(FPL_Fixtures_Extract[],MATCH($A313,FPL_Fixtures_Extract[[Player]:[Player]],0),MATCH(FPL_Combined[[#Headers],[Gameweek 07]],FPL_Fixtures_Extract[#Headers],0)))-4),Team_Key[[Full Name]:[Full Name]],0))&amp;RIGHT(INDEX(FPL_Fixtures_Extract[],MATCH($A313,FPL_Fixtures_Extract[[Player]:[Player]],0),MATCH(FPL_Combined[[#Headers],[Gameweek 07]],FPL_Fixtures_Extract[#Headers],0)),3))</f>
        <v>SOU(A) 1-3</v>
      </c>
      <c r="I313" t="str">
        <f ca="1">IF(RIGHT(FPL_Combined[[#Headers],[Gameweek 08]],2)&lt;$B$622,INDEX(FPL_Results_Extract[Gameweek 08],MATCH($A313,FPL_Results_Extract[[Player]:[Player]],0)),INDEX(Team_Key[[Abbreviation]:[Abbreviation]],MATCH(LEFT(INDEX(FPL_Fixtures_Extract[],MATCH($A313,FPL_Fixtures_Extract[[Player]:[Player]],0),MATCH(FPL_Combined[[#Headers],[Gameweek 08]],FPL_Fixtures_Extract[#Headers],0)),LEN(INDEX(FPL_Fixtures_Extract[],MATCH($A313,FPL_Fixtures_Extract[[Player]:[Player]],0),MATCH(FPL_Combined[[#Headers],[Gameweek 08]],FPL_Fixtures_Extract[#Headers],0)))-4),Team_Key[[Full Name]:[Full Name]],0))&amp;RIGHT(INDEX(FPL_Fixtures_Extract[],MATCH($A313,FPL_Fixtures_Extract[[Player]:[Player]],0),MATCH(FPL_Combined[[#Headers],[Gameweek 08]],FPL_Fixtures_Extract[#Headers],0)),3))</f>
        <v>TOT(H) 2-2</v>
      </c>
      <c r="J313" t="str">
        <f ca="1">IF(RIGHT(FPL_Combined[[#Headers],[Gameweek 09]],2)&lt;$B$622,INDEX(FPL_Results_Extract[Gameweek 09],MATCH($A313,FPL_Results_Extract[[Player]:[Player]],0)),INDEX(Team_Key[[Abbreviation]:[Abbreviation]],MATCH(LEFT(INDEX(FPL_Fixtures_Extract[],MATCH($A313,FPL_Fixtures_Extract[[Player]:[Player]],0),MATCH(FPL_Combined[[#Headers],[Gameweek 09]],FPL_Fixtures_Extract[#Headers],0)),LEN(INDEX(FPL_Fixtures_Extract[],MATCH($A313,FPL_Fixtures_Extract[[Player]:[Player]],0),MATCH(FPL_Combined[[#Headers],[Gameweek 09]],FPL_Fixtures_Extract[#Headers],0)))-4),Team_Key[[Full Name]:[Full Name]],0))&amp;RIGHT(INDEX(FPL_Fixtures_Extract[],MATCH($A313,FPL_Fixtures_Extract[[Player]:[Player]],0),MATCH(FPL_Combined[[#Headers],[Gameweek 09]],FPL_Fixtures_Extract[#Headers],0)),3))</f>
        <v>STK(H) 0-1</v>
      </c>
      <c r="K313" t="str">
        <f ca="1">IF(RIGHT(FPL_Combined[[#Headers],[Gameweek 10]],2)&lt;$B$622,INDEX(FPL_Results_Extract[Gameweek 10],MATCH($A313,FPL_Results_Extract[[Player]:[Player]],0)),INDEX(Team_Key[[Abbreviation]:[Abbreviation]],MATCH(LEFT(INDEX(FPL_Fixtures_Extract[],MATCH($A313,FPL_Fixtures_Extract[[Player]:[Player]],0),MATCH(FPL_Combined[[#Headers],[Gameweek 10]],FPL_Fixtures_Extract[#Headers],0)),LEN(INDEX(FPL_Fixtures_Extract[],MATCH($A313,FPL_Fixtures_Extract[[Player]:[Player]],0),MATCH(FPL_Combined[[#Headers],[Gameweek 10]],FPL_Fixtures_Extract[#Headers],0)))-4),Team_Key[[Full Name]:[Full Name]],0))&amp;RIGHT(INDEX(FPL_Fixtures_Extract[],MATCH($A313,FPL_Fixtures_Extract[[Player]:[Player]],0),MATCH(FPL_Combined[[#Headers],[Gameweek 10]],FPL_Fixtures_Extract[#Headers],0)),3))</f>
        <v>AVL(A) 2-1</v>
      </c>
      <c r="L313" t="str">
        <f ca="1">IF(RIGHT(FPL_Combined[[#Headers],[Gameweek 11]],2)&lt;$B$622,INDEX(FPL_Results_Extract[Gameweek 11],MATCH($A313,FPL_Results_Extract[[Player]:[Player]],0)),INDEX(Team_Key[[Abbreviation]:[Abbreviation]],MATCH(LEFT(INDEX(FPL_Fixtures_Extract[],MATCH($A313,FPL_Fixtures_Extract[[Player]:[Player]],0),MATCH(FPL_Combined[[#Headers],[Gameweek 11]],FPL_Fixtures_Extract[#Headers],0)),LEN(INDEX(FPL_Fixtures_Extract[],MATCH($A313,FPL_Fixtures_Extract[[Player]:[Player]],0),MATCH(FPL_Combined[[#Headers],[Gameweek 11]],FPL_Fixtures_Extract[#Headers],0)))-4),Team_Key[[Full Name]:[Full Name]],0))&amp;RIGHT(INDEX(FPL_Fixtures_Extract[],MATCH($A313,FPL_Fixtures_Extract[[Player]:[Player]],0),MATCH(FPL_Combined[[#Headers],[Gameweek 11]],FPL_Fixtures_Extract[#Headers],0)),3))</f>
        <v>ARS(H) 0-3</v>
      </c>
      <c r="M313" t="str">
        <f ca="1">IF(RIGHT(FPL_Combined[[#Headers],[Gameweek 12]],2)&lt;$B$622,INDEX(FPL_Results_Extract[Gameweek 12],MATCH($A313,FPL_Results_Extract[[Player]:[Player]],0)),INDEX(Team_Key[[Abbreviation]:[Abbreviation]],MATCH(LEFT(INDEX(FPL_Fixtures_Extract[],MATCH($A313,FPL_Fixtures_Extract[[Player]:[Player]],0),MATCH(FPL_Combined[[#Headers],[Gameweek 12]],FPL_Fixtures_Extract[#Headers],0)),LEN(INDEX(FPL_Fixtures_Extract[],MATCH($A313,FPL_Fixtures_Extract[[Player]:[Player]],0),MATCH(FPL_Combined[[#Headers],[Gameweek 12]],FPL_Fixtures_Extract[#Headers],0)))-4),Team_Key[[Full Name]:[Full Name]],0))&amp;RIGHT(INDEX(FPL_Fixtures_Extract[],MATCH($A313,FPL_Fixtures_Extract[[Player]:[Player]],0),MATCH(FPL_Combined[[#Headers],[Gameweek 12]],FPL_Fixtures_Extract[#Headers],0)),3))</f>
        <v>NOR(A) 0-1</v>
      </c>
      <c r="N313" t="str">
        <f ca="1">IF(RIGHT(FPL_Combined[[#Headers],[Gameweek 13]],2)&lt;$B$622,INDEX(FPL_Results_Extract[Gameweek 13],MATCH($A313,FPL_Results_Extract[[Player]:[Player]],0)),INDEX(Team_Key[[Abbreviation]:[Abbreviation]],MATCH(LEFT(INDEX(FPL_Fixtures_Extract[],MATCH($A313,FPL_Fixtures_Extract[[Player]:[Player]],0),MATCH(FPL_Combined[[#Headers],[Gameweek 13]],FPL_Fixtures_Extract[#Headers],0)),LEN(INDEX(FPL_Fixtures_Extract[],MATCH($A313,FPL_Fixtures_Extract[[Player]:[Player]],0),MATCH(FPL_Combined[[#Headers],[Gameweek 13]],FPL_Fixtures_Extract[#Headers],0)))-4),Team_Key[[Full Name]:[Full Name]],0))&amp;RIGHT(INDEX(FPL_Fixtures_Extract[],MATCH($A313,FPL_Fixtures_Extract[[Player]:[Player]],0),MATCH(FPL_Combined[[#Headers],[Gameweek 13]],FPL_Fixtures_Extract[#Headers],0)),3))</f>
        <v>BOU(H) 2-2</v>
      </c>
      <c r="O313" t="str">
        <f ca="1">IF(RIGHT(FPL_Combined[[#Headers],[Gameweek 14]],2)&lt;$B$622,INDEX(FPL_Results_Extract[Gameweek 14],MATCH($A313,FPL_Results_Extract[[Player]:[Player]],0)),INDEX(Team_Key[[Abbreviation]:[Abbreviation]],MATCH(LEFT(INDEX(FPL_Fixtures_Extract[],MATCH($A313,FPL_Fixtures_Extract[[Player]:[Player]],0),MATCH(FPL_Combined[[#Headers],[Gameweek 14]],FPL_Fixtures_Extract[#Headers],0)),LEN(INDEX(FPL_Fixtures_Extract[],MATCH($A313,FPL_Fixtures_Extract[[Player]:[Player]],0),MATCH(FPL_Combined[[#Headers],[Gameweek 14]],FPL_Fixtures_Extract[#Headers],0)))-4),Team_Key[[Full Name]:[Full Name]],0))&amp;RIGHT(INDEX(FPL_Fixtures_Extract[],MATCH($A313,FPL_Fixtures_Extract[[Player]:[Player]],0),MATCH(FPL_Combined[[#Headers],[Gameweek 14]],FPL_Fixtures_Extract[#Headers],0)),3))</f>
        <v>LIV(A) 0-1</v>
      </c>
      <c r="P313" t="str">
        <f ca="1">IF(RIGHT(FPL_Combined[[#Headers],[Gameweek 15]],2)&lt;$B$622,INDEX(FPL_Results_Extract[Gameweek 15],MATCH($A313,FPL_Results_Extract[[Player]:[Player]],0)),INDEX(Team_Key[[Abbreviation]:[Abbreviation]],MATCH(LEFT(INDEX(FPL_Fixtures_Extract[],MATCH($A313,FPL_Fixtures_Extract[[Player]:[Player]],0),MATCH(FPL_Combined[[#Headers],[Gameweek 15]],FPL_Fixtures_Extract[#Headers],0)),LEN(INDEX(FPL_Fixtures_Extract[],MATCH($A313,FPL_Fixtures_Extract[[Player]:[Player]],0),MATCH(FPL_Combined[[#Headers],[Gameweek 15]],FPL_Fixtures_Extract[#Headers],0)))-4),Team_Key[[Full Name]:[Full Name]],0))&amp;RIGHT(INDEX(FPL_Fixtures_Extract[],MATCH($A313,FPL_Fixtures_Extract[[Player]:[Player]],0),MATCH(FPL_Combined[[#Headers],[Gameweek 15]],FPL_Fixtures_Extract[#Headers],0)),3))</f>
        <v>LEI(H) 0-3</v>
      </c>
      <c r="Q313" t="str">
        <f ca="1">IF(RIGHT(FPL_Combined[[#Headers],[Gameweek 16]],2)&lt;$B$622,INDEX(FPL_Results_Extract[Gameweek 16],MATCH($A313,FPL_Results_Extract[[Player]:[Player]],0)),INDEX(Team_Key[[Abbreviation]:[Abbreviation]],MATCH(LEFT(INDEX(FPL_Fixtures_Extract[],MATCH($A313,FPL_Fixtures_Extract[[Player]:[Player]],0),MATCH(FPL_Combined[[#Headers],[Gameweek 16]],FPL_Fixtures_Extract[#Headers],0)),LEN(INDEX(FPL_Fixtures_Extract[],MATCH($A313,FPL_Fixtures_Extract[[Player]:[Player]],0),MATCH(FPL_Combined[[#Headers],[Gameweek 16]],FPL_Fixtures_Extract[#Headers],0)))-4),Team_Key[[Full Name]:[Full Name]],0))&amp;RIGHT(INDEX(FPL_Fixtures_Extract[],MATCH($A313,FPL_Fixtures_Extract[[Player]:[Player]],0),MATCH(FPL_Combined[[#Headers],[Gameweek 16]],FPL_Fixtures_Extract[#Headers],0)),3))</f>
        <v>MCI(A) 1-2</v>
      </c>
      <c r="R313" t="str">
        <f ca="1">IF(RIGHT(FPL_Combined[[#Headers],[Gameweek 17]],2)&lt;$B$622,INDEX(FPL_Results_Extract[Gameweek 17],MATCH($A313,FPL_Results_Extract[[Player]:[Player]],0)),INDEX(Team_Key[[Abbreviation]:[Abbreviation]],MATCH(LEFT(INDEX(FPL_Fixtures_Extract[],MATCH($A313,FPL_Fixtures_Extract[[Player]:[Player]],0),MATCH(FPL_Combined[[#Headers],[Gameweek 17]],FPL_Fixtures_Extract[#Headers],0)),LEN(INDEX(FPL_Fixtures_Extract[],MATCH($A313,FPL_Fixtures_Extract[[Player]:[Player]],0),MATCH(FPL_Combined[[#Headers],[Gameweek 17]],FPL_Fixtures_Extract[#Headers],0)))-4),Team_Key[[Full Name]:[Full Name]],0))&amp;RIGHT(INDEX(FPL_Fixtures_Extract[],MATCH($A313,FPL_Fixtures_Extract[[Player]:[Player]],0),MATCH(FPL_Combined[[#Headers],[Gameweek 17]],FPL_Fixtures_Extract[#Headers],0)),3))</f>
        <v>WHU(H) 0-0</v>
      </c>
      <c r="S313" t="str">
        <f ca="1">IF(RIGHT(FPL_Combined[[#Headers],[Gameweek 18]],2)&lt;$B$622,INDEX(FPL_Results_Extract[Gameweek 18],MATCH($A313,FPL_Results_Extract[[Player]:[Player]],0)),INDEX(Team_Key[[Abbreviation]:[Abbreviation]],MATCH(LEFT(INDEX(FPL_Fixtures_Extract[],MATCH($A313,FPL_Fixtures_Extract[[Player]:[Player]],0),MATCH(FPL_Combined[[#Headers],[Gameweek 18]],FPL_Fixtures_Extract[#Headers],0)),LEN(INDEX(FPL_Fixtures_Extract[],MATCH($A313,FPL_Fixtures_Extract[[Player]:[Player]],0),MATCH(FPL_Combined[[#Headers],[Gameweek 18]],FPL_Fixtures_Extract[#Headers],0)))-4),Team_Key[[Full Name]:[Full Name]],0))&amp;RIGHT(INDEX(FPL_Fixtures_Extract[],MATCH($A313,FPL_Fixtures_Extract[[Player]:[Player]],0),MATCH(FPL_Combined[[#Headers],[Gameweek 18]],FPL_Fixtures_Extract[#Headers],0)),3))</f>
        <v>WBA(H) 1-0</v>
      </c>
      <c r="T313" t="str">
        <f ca="1">IF(RIGHT(FPL_Combined[[#Headers],[Gameweek 19]],2)&lt;$B$622,INDEX(FPL_Results_Extract[Gameweek 19],MATCH($A313,FPL_Results_Extract[[Player]:[Player]],0)),INDEX(Team_Key[[Abbreviation]:[Abbreviation]],MATCH(LEFT(INDEX(FPL_Fixtures_Extract[],MATCH($A313,FPL_Fixtures_Extract[[Player]:[Player]],0),MATCH(FPL_Combined[[#Headers],[Gameweek 19]],FPL_Fixtures_Extract[#Headers],0)),LEN(INDEX(FPL_Fixtures_Extract[],MATCH($A313,FPL_Fixtures_Extract[[Player]:[Player]],0),MATCH(FPL_Combined[[#Headers],[Gameweek 19]],FPL_Fixtures_Extract[#Headers],0)))-4),Team_Key[[Full Name]:[Full Name]],0))&amp;RIGHT(INDEX(FPL_Fixtures_Extract[],MATCH($A313,FPL_Fixtures_Extract[[Player]:[Player]],0),MATCH(FPL_Combined[[#Headers],[Gameweek 19]],FPL_Fixtures_Extract[#Headers],0)),3))</f>
        <v>CRY(A) 0-0</v>
      </c>
      <c r="U313" t="str">
        <f ca="1">IF(RIGHT(FPL_Combined[[#Headers],[Gameweek 20]],2)&lt;$B$622,INDEX(FPL_Results_Extract[Gameweek 20],MATCH($A313,FPL_Results_Extract[[Player]:[Player]],0)),INDEX(Team_Key[[Abbreviation]:[Abbreviation]],MATCH(LEFT(INDEX(FPL_Fixtures_Extract[],MATCH($A313,FPL_Fixtures_Extract[[Player]:[Player]],0),MATCH(FPL_Combined[[#Headers],[Gameweek 20]],FPL_Fixtures_Extract[#Headers],0)),LEN(INDEX(FPL_Fixtures_Extract[],MATCH($A313,FPL_Fixtures_Extract[[Player]:[Player]],0),MATCH(FPL_Combined[[#Headers],[Gameweek 20]],FPL_Fixtures_Extract[#Headers],0)))-4),Team_Key[[Full Name]:[Full Name]],0))&amp;RIGHT(INDEX(FPL_Fixtures_Extract[],MATCH($A313,FPL_Fixtures_Extract[[Player]:[Player]],0),MATCH(FPL_Combined[[#Headers],[Gameweek 20]],FPL_Fixtures_Extract[#Headers],0)),3))</f>
        <v>MUN(A) 1-2</v>
      </c>
      <c r="V313" t="str">
        <f ca="1">IF(RIGHT(FPL_Combined[[#Headers],[Gameweek 21]],2)&lt;$B$622,INDEX(FPL_Results_Extract[Gameweek 21],MATCH($A313,FPL_Results_Extract[[Player]:[Player]],0)),INDEX(Team_Key[[Abbreviation]:[Abbreviation]],MATCH(LEFT(INDEX(FPL_Fixtures_Extract[],MATCH($A313,FPL_Fixtures_Extract[[Player]:[Player]],0),MATCH(FPL_Combined[[#Headers],[Gameweek 21]],FPL_Fixtures_Extract[#Headers],0)),LEN(INDEX(FPL_Fixtures_Extract[],MATCH($A313,FPL_Fixtures_Extract[[Player]:[Player]],0),MATCH(FPL_Combined[[#Headers],[Gameweek 21]],FPL_Fixtures_Extract[#Headers],0)))-4),Team_Key[[Full Name]:[Full Name]],0))&amp;RIGHT(INDEX(FPL_Fixtures_Extract[],MATCH($A313,FPL_Fixtures_Extract[[Player]:[Player]],0),MATCH(FPL_Combined[[#Headers],[Gameweek 21]],FPL_Fixtures_Extract[#Headers],0)),3))</f>
        <v>SUN(H) 2-4</v>
      </c>
      <c r="W313" t="str">
        <f ca="1">IF(RIGHT(FPL_Combined[[#Headers],[Gameweek 22]],2)&lt;$B$622,INDEX(FPL_Results_Extract[Gameweek 22],MATCH($A313,FPL_Results_Extract[[Player]:[Player]],0)),INDEX(Team_Key[[Abbreviation]:[Abbreviation]],MATCH(LEFT(INDEX(FPL_Fixtures_Extract[],MATCH($A313,FPL_Fixtures_Extract[[Player]:[Player]],0),MATCH(FPL_Combined[[#Headers],[Gameweek 22]],FPL_Fixtures_Extract[#Headers],0)),LEN(INDEX(FPL_Fixtures_Extract[],MATCH($A313,FPL_Fixtures_Extract[[Player]:[Player]],0),MATCH(FPL_Combined[[#Headers],[Gameweek 22]],FPL_Fixtures_Extract[#Headers],0)))-4),Team_Key[[Full Name]:[Full Name]],0))&amp;RIGHT(INDEX(FPL_Fixtures_Extract[],MATCH($A313,FPL_Fixtures_Extract[[Player]:[Player]],0),MATCH(FPL_Combined[[#Headers],[Gameweek 22]],FPL_Fixtures_Extract[#Headers],0)),3))</f>
        <v>WAT(H) 1-0</v>
      </c>
      <c r="X313" t="str">
        <f ca="1">IF(RIGHT(FPL_Combined[[#Headers],[Gameweek 23]],2)&lt;$B$622,INDEX(FPL_Results_Extract[Gameweek 23],MATCH($A313,FPL_Results_Extract[[Player]:[Player]],0)),INDEX(Team_Key[[Abbreviation]:[Abbreviation]],MATCH(LEFT(INDEX(FPL_Fixtures_Extract[],MATCH($A313,FPL_Fixtures_Extract[[Player]:[Player]],0),MATCH(FPL_Combined[[#Headers],[Gameweek 23]],FPL_Fixtures_Extract[#Headers],0)),LEN(INDEX(FPL_Fixtures_Extract[],MATCH($A313,FPL_Fixtures_Extract[[Player]:[Player]],0),MATCH(FPL_Combined[[#Headers],[Gameweek 23]],FPL_Fixtures_Extract[#Headers],0)))-4),Team_Key[[Full Name]:[Full Name]],0))&amp;RIGHT(INDEX(FPL_Fixtures_Extract[],MATCH($A313,FPL_Fixtures_Extract[[Player]:[Player]],0),MATCH(FPL_Combined[[#Headers],[Gameweek 23]],FPL_Fixtures_Extract[#Headers],0)),3))</f>
        <v>EVE(A) 2-1</v>
      </c>
      <c r="Y313" t="str">
        <f ca="1">IF(RIGHT(FPL_Combined[[#Headers],[Gameweek 24]],2)&lt;$B$622,INDEX(FPL_Results_Extract[Team],MATCH($A313,FPL_Results_Extract[[Player]:[Player]],0)),INDEX(Team_Key[[Abbreviation]:[Abbreviation]],MATCH(LEFT(INDEX(FPL_Fixtures_Extract[],MATCH($A313,FPL_Fixtures_Extract[[Player]:[Player]],0),MATCH(FPL_Combined[[#Headers],[Gameweek 24]],FPL_Fixtures_Extract[#Headers],0)),LEN(INDEX(FPL_Fixtures_Extract[],MATCH($A313,FPL_Fixtures_Extract[[Player]:[Player]],0),MATCH(FPL_Combined[[#Headers],[Gameweek 24]],FPL_Fixtures_Extract[#Headers],0)))-4),Team_Key[[Full Name]:[Full Name]],0))&amp;RIGHT(INDEX(FPL_Fixtures_Extract[],MATCH($A313,FPL_Fixtures_Extract[[Player]:[Player]],0),MATCH(FPL_Combined[[#Headers],[Gameweek 24]],FPL_Fixtures_Extract[#Headers],0)),3))</f>
        <v>SWA</v>
      </c>
      <c r="Z313" t="str">
        <f ca="1">IF(RIGHT(FPL_Combined[[#Headers],[Gameweek 25]],2)&lt;$B$622,INDEX(FPL_Results_Extract[Player],MATCH($A313,FPL_Results_Extract[[Player]:[Player]],0)),INDEX(Team_Key[[Abbreviation]:[Abbreviation]],MATCH(LEFT(INDEX(FPL_Fixtures_Extract[],MATCH($A313,FPL_Fixtures_Extract[[Player]:[Player]],0),MATCH(FPL_Combined[[#Headers],[Gameweek 25]],FPL_Fixtures_Extract[#Headers],0)),LEN(INDEX(FPL_Fixtures_Extract[],MATCH($A313,FPL_Fixtures_Extract[[Player]:[Player]],0),MATCH(FPL_Combined[[#Headers],[Gameweek 25]],FPL_Fixtures_Extract[#Headers],0)))-4),Team_Key[[Full Name]:[Full Name]],0))&amp;RIGHT(INDEX(FPL_Fixtures_Extract[],MATCH($A313,FPL_Fixtures_Extract[[Player]:[Player]],0),MATCH(FPL_Combined[[#Headers],[Gameweek 25]],FPL_Fixtures_Extract[#Headers],0)),3))</f>
        <v>Ki Sung-yueng</v>
      </c>
      <c r="AA313" t="str">
        <f ca="1">IF(RIGHT(FPL_Combined[[#Headers],[Gameweek 26]],2)&lt;$B$622,INDEX(FPL_Results_Extract[Gameweek 01],MATCH($A313,FPL_Results_Extract[[Player]:[Player]],0)),INDEX(Team_Key[[Abbreviation]:[Abbreviation]],MATCH(LEFT(INDEX(FPL_Fixtures_Extract[],MATCH($A313,FPL_Fixtures_Extract[[Player]:[Player]],0),MATCH(FPL_Combined[[#Headers],[Gameweek 26]],FPL_Fixtures_Extract[#Headers],0)),LEN(INDEX(FPL_Fixtures_Extract[],MATCH($A313,FPL_Fixtures_Extract[[Player]:[Player]],0),MATCH(FPL_Combined[[#Headers],[Gameweek 26]],FPL_Fixtures_Extract[#Headers],0)))-4),Team_Key[[Full Name]:[Full Name]],0))&amp;RIGHT(INDEX(FPL_Fixtures_Extract[],MATCH($A313,FPL_Fixtures_Extract[[Player]:[Player]],0),MATCH(FPL_Combined[[#Headers],[Gameweek 26]],FPL_Fixtures_Extract[#Headers],0)),3))</f>
        <v>CHE(A) 2-2</v>
      </c>
      <c r="AB313" t="str">
        <f ca="1">IF(RIGHT(FPL_Combined[[#Headers],[Gameweek 27]],2)&lt;$B$622,INDEX(FPL_Results_Extract[Gameweek 02],MATCH($A313,FPL_Results_Extract[[Player]:[Player]],0)),INDEX(Team_Key[[Abbreviation]:[Abbreviation]],MATCH(LEFT(INDEX(FPL_Fixtures_Extract[],MATCH($A313,FPL_Fixtures_Extract[[Player]:[Player]],0),MATCH(FPL_Combined[[#Headers],[Gameweek 27]],FPL_Fixtures_Extract[#Headers],0)),LEN(INDEX(FPL_Fixtures_Extract[],MATCH($A313,FPL_Fixtures_Extract[[Player]:[Player]],0),MATCH(FPL_Combined[[#Headers],[Gameweek 27]],FPL_Fixtures_Extract[#Headers],0)))-4),Team_Key[[Full Name]:[Full Name]],0))&amp;RIGHT(INDEX(FPL_Fixtures_Extract[],MATCH($A313,FPL_Fixtures_Extract[[Player]:[Player]],0),MATCH(FPL_Combined[[#Headers],[Gameweek 27]],FPL_Fixtures_Extract[#Headers],0)),3))</f>
        <v>NEW(H) 2-0</v>
      </c>
      <c r="AC313" t="str">
        <f ca="1">IF(RIGHT(FPL_Combined[[#Headers],[Gameweek 28]],2)&lt;$B$622,INDEX(FPL_Results_Extract[Gameweek 03],MATCH($A313,FPL_Results_Extract[[Player]:[Player]],0)),INDEX(Team_Key[[Abbreviation]:[Abbreviation]],MATCH(LEFT(INDEX(FPL_Fixtures_Extract[],MATCH($A313,FPL_Fixtures_Extract[[Player]:[Player]],0),MATCH(FPL_Combined[[#Headers],[Gameweek 28]],FPL_Fixtures_Extract[#Headers],0)),LEN(INDEX(FPL_Fixtures_Extract[],MATCH($A313,FPL_Fixtures_Extract[[Player]:[Player]],0),MATCH(FPL_Combined[[#Headers],[Gameweek 28]],FPL_Fixtures_Extract[#Headers],0)))-4),Team_Key[[Full Name]:[Full Name]],0))&amp;RIGHT(INDEX(FPL_Fixtures_Extract[],MATCH($A313,FPL_Fixtures_Extract[[Player]:[Player]],0),MATCH(FPL_Combined[[#Headers],[Gameweek 28]],FPL_Fixtures_Extract[#Headers],0)),3))</f>
        <v>SUN(A) 1-1</v>
      </c>
      <c r="AD313" t="str">
        <f ca="1">IF(RIGHT(FPL_Combined[[#Headers],[Gameweek 29]],2)&lt;$B$622,INDEX(FPL_Results_Extract[Gameweek 04],MATCH($A313,FPL_Results_Extract[[Player]:[Player]],0)),INDEX(Team_Key[[Abbreviation]:[Abbreviation]],MATCH(LEFT(INDEX(FPL_Fixtures_Extract[],MATCH($A313,FPL_Fixtures_Extract[[Player]:[Player]],0),MATCH(FPL_Combined[[#Headers],[Gameweek 29]],FPL_Fixtures_Extract[#Headers],0)),LEN(INDEX(FPL_Fixtures_Extract[],MATCH($A313,FPL_Fixtures_Extract[[Player]:[Player]],0),MATCH(FPL_Combined[[#Headers],[Gameweek 29]],FPL_Fixtures_Extract[#Headers],0)))-4),Team_Key[[Full Name]:[Full Name]],0))&amp;RIGHT(INDEX(FPL_Fixtures_Extract[],MATCH($A313,FPL_Fixtures_Extract[[Player]:[Player]],0),MATCH(FPL_Combined[[#Headers],[Gameweek 29]],FPL_Fixtures_Extract[#Headers],0)),3))</f>
        <v>NOR(H)</v>
      </c>
      <c r="AE313" t="str">
        <f ca="1">IF(RIGHT(FPL_Combined[[#Headers],[Gameweek 30]],2)&lt;$B$622,INDEX(FPL_Results_Extract[Gameweek 05],MATCH($A313,FPL_Results_Extract[[Player]:[Player]],0)),INDEX(Team_Key[[Abbreviation]:[Abbreviation]],MATCH(LEFT(INDEX(FPL_Fixtures_Extract[],MATCH($A313,FPL_Fixtures_Extract[[Player]:[Player]],0),MATCH(FPL_Combined[[#Headers],[Gameweek 30]],FPL_Fixtures_Extract[#Headers],0)),LEN(INDEX(FPL_Fixtures_Extract[],MATCH($A313,FPL_Fixtures_Extract[[Player]:[Player]],0),MATCH(FPL_Combined[[#Headers],[Gameweek 30]],FPL_Fixtures_Extract[#Headers],0)))-4),Team_Key[[Full Name]:[Full Name]],0))&amp;RIGHT(INDEX(FPL_Fixtures_Extract[],MATCH($A313,FPL_Fixtures_Extract[[Player]:[Player]],0),MATCH(FPL_Combined[[#Headers],[Gameweek 30]],FPL_Fixtures_Extract[#Headers],0)),3))</f>
        <v>BOU(A)</v>
      </c>
      <c r="AF313" t="str">
        <f ca="1">IF(RIGHT(FPL_Combined[[#Headers],[Gameweek 31]],2)&lt;$B$622,INDEX(FPL_Results_Extract[Gameweek 06],MATCH($A313,FPL_Results_Extract[[Player]:[Player]],0)),INDEX(Team_Key[[Abbreviation]:[Abbreviation]],MATCH(LEFT(INDEX(FPL_Fixtures_Extract[],MATCH($A313,FPL_Fixtures_Extract[[Player]:[Player]],0),MATCH(FPL_Combined[[#Headers],[Gameweek 31]],FPL_Fixtures_Extract[#Headers],0)),LEN(INDEX(FPL_Fixtures_Extract[],MATCH($A313,FPL_Fixtures_Extract[[Player]:[Player]],0),MATCH(FPL_Combined[[#Headers],[Gameweek 31]],FPL_Fixtures_Extract[#Headers],0)))-4),Team_Key[[Full Name]:[Full Name]],0))&amp;RIGHT(INDEX(FPL_Fixtures_Extract[],MATCH($A313,FPL_Fixtures_Extract[[Player]:[Player]],0),MATCH(FPL_Combined[[#Headers],[Gameweek 31]],FPL_Fixtures_Extract[#Headers],0)),3))</f>
        <v>AVL(H)</v>
      </c>
      <c r="AG313" t="str">
        <f ca="1">IF(RIGHT(FPL_Combined[[#Headers],[Gameweek 32]],2)&lt;$B$622,INDEX(FPL_Results_Extract[Gameweek 07],MATCH($A313,FPL_Results_Extract[[Player]:[Player]],0)),INDEX(Team_Key[[Abbreviation]:[Abbreviation]],MATCH(LEFT(INDEX(FPL_Fixtures_Extract[],MATCH($A313,FPL_Fixtures_Extract[[Player]:[Player]],0),MATCH(FPL_Combined[[#Headers],[Gameweek 32]],FPL_Fixtures_Extract[#Headers],0)),LEN(INDEX(FPL_Fixtures_Extract[],MATCH($A313,FPL_Fixtures_Extract[[Player]:[Player]],0),MATCH(FPL_Combined[[#Headers],[Gameweek 32]],FPL_Fixtures_Extract[#Headers],0)))-4),Team_Key[[Full Name]:[Full Name]],0))&amp;RIGHT(INDEX(FPL_Fixtures_Extract[],MATCH($A313,FPL_Fixtures_Extract[[Player]:[Player]],0),MATCH(FPL_Combined[[#Headers],[Gameweek 32]],FPL_Fixtures_Extract[#Headers],0)),3))</f>
        <v>STK(A)</v>
      </c>
      <c r="AH313" t="str">
        <f ca="1">IF(RIGHT(FPL_Combined[[#Headers],[Gameweek 33]],2)&lt;$B$622,INDEX(FPL_Results_Extract[Gameweek 08],MATCH($A313,FPL_Results_Extract[[Player]:[Player]],0)),INDEX(Team_Key[[Abbreviation]:[Abbreviation]],MATCH(LEFT(INDEX(FPL_Fixtures_Extract[],MATCH($A313,FPL_Fixtures_Extract[[Player]:[Player]],0),MATCH(FPL_Combined[[#Headers],[Gameweek 33]],FPL_Fixtures_Extract[#Headers],0)),LEN(INDEX(FPL_Fixtures_Extract[],MATCH($A313,FPL_Fixtures_Extract[[Player]:[Player]],0),MATCH(FPL_Combined[[#Headers],[Gameweek 33]],FPL_Fixtures_Extract[#Headers],0)))-4),Team_Key[[Full Name]:[Full Name]],0))&amp;RIGHT(INDEX(FPL_Fixtures_Extract[],MATCH($A313,FPL_Fixtures_Extract[[Player]:[Player]],0),MATCH(FPL_Combined[[#Headers],[Gameweek 33]],FPL_Fixtures_Extract[#Headers],0)),3))</f>
        <v>CHE(H)</v>
      </c>
      <c r="AI313" t="str">
        <f ca="1">IF(RIGHT(FPL_Combined[[#Headers],[Gameweek 34]],2)&lt;$B$622,INDEX(FPL_Results_Extract[Gameweek 09],MATCH($A313,FPL_Results_Extract[[Player]:[Player]],0)),INDEX(Team_Key[[Abbreviation]:[Abbreviation]],MATCH(LEFT(INDEX(FPL_Fixtures_Extract[],MATCH($A313,FPL_Fixtures_Extract[[Player]:[Player]],0),MATCH(FPL_Combined[[#Headers],[Gameweek 34]],FPL_Fixtures_Extract[#Headers],0)),LEN(INDEX(FPL_Fixtures_Extract[],MATCH($A313,FPL_Fixtures_Extract[[Player]:[Player]],0),MATCH(FPL_Combined[[#Headers],[Gameweek 34]],FPL_Fixtures_Extract[#Headers],0)))-4),Team_Key[[Full Name]:[Full Name]],0))&amp;RIGHT(INDEX(FPL_Fixtures_Extract[],MATCH($A313,FPL_Fixtures_Extract[[Player]:[Player]],0),MATCH(FPL_Combined[[#Headers],[Gameweek 34]],FPL_Fixtures_Extract[#Headers],0)),3))</f>
        <v>NEW(A)</v>
      </c>
      <c r="AJ313" t="str">
        <f ca="1">IF(RIGHT(FPL_Combined[[#Headers],[Gameweek 35]],2)&lt;$B$622,INDEX(FPL_Results_Extract[Gameweek 10],MATCH($A313,FPL_Results_Extract[[Player]:[Player]],0)),INDEX(Team_Key[[Abbreviation]:[Abbreviation]],MATCH(LEFT(INDEX(FPL_Fixtures_Extract[],MATCH($A313,FPL_Fixtures_Extract[[Player]:[Player]],0),MATCH(FPL_Combined[[#Headers],[Gameweek 35]],FPL_Fixtures_Extract[#Headers],0)),LEN(INDEX(FPL_Fixtures_Extract[],MATCH($A313,FPL_Fixtures_Extract[[Player]:[Player]],0),MATCH(FPL_Combined[[#Headers],[Gameweek 35]],FPL_Fixtures_Extract[#Headers],0)))-4),Team_Key[[Full Name]:[Full Name]],0))&amp;RIGHT(INDEX(FPL_Fixtures_Extract[],MATCH($A313,FPL_Fixtures_Extract[[Player]:[Player]],0),MATCH(FPL_Combined[[#Headers],[Gameweek 35]],FPL_Fixtures_Extract[#Headers],0)),3))</f>
        <v>LEI(A)</v>
      </c>
      <c r="AK313" t="str">
        <f ca="1">IF(RIGHT(FPL_Combined[[#Headers],[Gameweek 36]],2)&lt;$B$622,INDEX(FPL_Results_Extract[Gameweek 11],MATCH($A313,FPL_Results_Extract[[Player]:[Player]],0)),INDEX(Team_Key[[Abbreviation]:[Abbreviation]],MATCH(LEFT(INDEX(FPL_Fixtures_Extract[],MATCH($A313,FPL_Fixtures_Extract[[Player]:[Player]],0),MATCH(FPL_Combined[[#Headers],[Gameweek 36]],FPL_Fixtures_Extract[#Headers],0)),LEN(INDEX(FPL_Fixtures_Extract[],MATCH($A313,FPL_Fixtures_Extract[[Player]:[Player]],0),MATCH(FPL_Combined[[#Headers],[Gameweek 36]],FPL_Fixtures_Extract[#Headers],0)))-4),Team_Key[[Full Name]:[Full Name]],0))&amp;RIGHT(INDEX(FPL_Fixtures_Extract[],MATCH($A313,FPL_Fixtures_Extract[[Player]:[Player]],0),MATCH(FPL_Combined[[#Headers],[Gameweek 36]],FPL_Fixtures_Extract[#Headers],0)),3))</f>
        <v>LIV(H)</v>
      </c>
      <c r="AL313" t="str">
        <f ca="1">IF(RIGHT(FPL_Combined[[#Headers],[Gameweek 37]],2)&lt;$B$622,INDEX(FPL_Results_Extract[Gameweek 12],MATCH($A313,FPL_Results_Extract[[Player]:[Player]],0)),INDEX(Team_Key[[Abbreviation]:[Abbreviation]],MATCH(LEFT(INDEX(FPL_Fixtures_Extract[],MATCH($A313,FPL_Fixtures_Extract[[Player]:[Player]],0),MATCH(FPL_Combined[[#Headers],[Gameweek 37]],FPL_Fixtures_Extract[#Headers],0)),LEN(INDEX(FPL_Fixtures_Extract[],MATCH($A313,FPL_Fixtures_Extract[[Player]:[Player]],0),MATCH(FPL_Combined[[#Headers],[Gameweek 37]],FPL_Fixtures_Extract[#Headers],0)))-4),Team_Key[[Full Name]:[Full Name]],0))&amp;RIGHT(INDEX(FPL_Fixtures_Extract[],MATCH($A313,FPL_Fixtures_Extract[[Player]:[Player]],0),MATCH(FPL_Combined[[#Headers],[Gameweek 37]],FPL_Fixtures_Extract[#Headers],0)),3))</f>
        <v>WHU(A)</v>
      </c>
      <c r="AM313" t="str">
        <f ca="1">IF(RIGHT(FPL_Combined[[#Headers],[Gameweek 38]],2)&lt;$B$622,INDEX(FPL_Results_Extract[Gameweek 13],MATCH($A313,FPL_Results_Extract[[Player]:[Player]],0)),INDEX(Team_Key[[Abbreviation]:[Abbreviation]],MATCH(LEFT(INDEX(FPL_Fixtures_Extract[],MATCH($A313,FPL_Fixtures_Extract[[Player]:[Player]],0),MATCH(FPL_Combined[[#Headers],[Gameweek 38]],FPL_Fixtures_Extract[#Headers],0)),LEN(INDEX(FPL_Fixtures_Extract[],MATCH($A313,FPL_Fixtures_Extract[[Player]:[Player]],0),MATCH(FPL_Combined[[#Headers],[Gameweek 38]],FPL_Fixtures_Extract[#Headers],0)))-4),Team_Key[[Full Name]:[Full Name]],0))&amp;RIGHT(INDEX(FPL_Fixtures_Extract[],MATCH($A313,FPL_Fixtures_Extract[[Player]:[Player]],0),MATCH(FPL_Combined[[#Headers],[Gameweek 38]],FPL_Fixtures_Extract[#Headers],0)),3))</f>
        <v>MCI(H)</v>
      </c>
    </row>
    <row r="314" spans="1:39" x14ac:dyDescent="0.45">
      <c r="A314" t="s">
        <v>437</v>
      </c>
      <c r="B314" t="str">
        <f ca="1">IF(RIGHT(FPL_Combined[[#Headers],[Gameweek 01]],2)&lt;$B$622,INDEX(FPL_Results_Extract[Gameweek 01],MATCH($A314,FPL_Results_Extract[[Player]:[Player]],0)),INDEX(Team_Key[[Abbreviation]:[Abbreviation]],MATCH(LEFT(INDEX(FPL_Fixtures_Extract[],MATCH($A314,FPL_Fixtures_Extract[[Player]:[Player]],0),MATCH(FPL_Combined[[#Headers],[Gameweek 01]],FPL_Fixtures_Extract[#Headers],0)),LEN(INDEX(FPL_Fixtures_Extract[],MATCH($A314,FPL_Fixtures_Extract[[Player]:[Player]],0),MATCH(FPL_Combined[[#Headers],[Gameweek 01]],FPL_Fixtures_Extract[#Headers],0)))-4),Team_Key[[Full Name]:[Full Name]],0))&amp;RIGHT(INDEX(FPL_Fixtures_Extract[],MATCH($A314,FPL_Fixtures_Extract[[Player]:[Player]],0),MATCH(FPL_Combined[[#Headers],[Gameweek 01]],FPL_Fixtures_Extract[#Headers],0)),3))</f>
        <v>SUN(H) 4-2</v>
      </c>
      <c r="C314" t="str">
        <f ca="1">IF(RIGHT(FPL_Combined[[#Headers],[Gameweek 02]],2)&lt;$B$622,INDEX(FPL_Results_Extract[Gameweek 02],MATCH($A314,FPL_Results_Extract[[Player]:[Player]],0)),INDEX(Team_Key[[Abbreviation]:[Abbreviation]],MATCH(LEFT(INDEX(FPL_Fixtures_Extract[],MATCH($A314,FPL_Fixtures_Extract[[Player]:[Player]],0),MATCH(FPL_Combined[[#Headers],[Gameweek 02]],FPL_Fixtures_Extract[#Headers],0)),LEN(INDEX(FPL_Fixtures_Extract[],MATCH($A314,FPL_Fixtures_Extract[[Player]:[Player]],0),MATCH(FPL_Combined[[#Headers],[Gameweek 02]],FPL_Fixtures_Extract[#Headers],0)))-4),Team_Key[[Full Name]:[Full Name]],0))&amp;RIGHT(INDEX(FPL_Fixtures_Extract[],MATCH($A314,FPL_Fixtures_Extract[[Player]:[Player]],0),MATCH(FPL_Combined[[#Headers],[Gameweek 02]],FPL_Fixtures_Extract[#Headers],0)),3))</f>
        <v>WHU(A) 2-1</v>
      </c>
      <c r="D314" t="str">
        <f ca="1">IF(RIGHT(FPL_Combined[[#Headers],[Gameweek 03]],2)&lt;$B$622,INDEX(FPL_Results_Extract[Gameweek 03],MATCH($A314,FPL_Results_Extract[[Player]:[Player]],0)),INDEX(Team_Key[[Abbreviation]:[Abbreviation]],MATCH(LEFT(INDEX(FPL_Fixtures_Extract[],MATCH($A314,FPL_Fixtures_Extract[[Player]:[Player]],0),MATCH(FPL_Combined[[#Headers],[Gameweek 03]],FPL_Fixtures_Extract[#Headers],0)),LEN(INDEX(FPL_Fixtures_Extract[],MATCH($A314,FPL_Fixtures_Extract[[Player]:[Player]],0),MATCH(FPL_Combined[[#Headers],[Gameweek 03]],FPL_Fixtures_Extract[#Headers],0)))-4),Team_Key[[Full Name]:[Full Name]],0))&amp;RIGHT(INDEX(FPL_Fixtures_Extract[],MATCH($A314,FPL_Fixtures_Extract[[Player]:[Player]],0),MATCH(FPL_Combined[[#Headers],[Gameweek 03]],FPL_Fixtures_Extract[#Headers],0)),3))</f>
        <v>TOT(H) 1-1</v>
      </c>
      <c r="E314" t="str">
        <f ca="1">IF(RIGHT(FPL_Combined[[#Headers],[Gameweek 04]],2)&lt;$B$622,INDEX(FPL_Results_Extract[Gameweek 04],MATCH($A314,FPL_Results_Extract[[Player]:[Player]],0)),INDEX(Team_Key[[Abbreviation]:[Abbreviation]],MATCH(LEFT(INDEX(FPL_Fixtures_Extract[],MATCH($A314,FPL_Fixtures_Extract[[Player]:[Player]],0),MATCH(FPL_Combined[[#Headers],[Gameweek 04]],FPL_Fixtures_Extract[#Headers],0)),LEN(INDEX(FPL_Fixtures_Extract[],MATCH($A314,FPL_Fixtures_Extract[[Player]:[Player]],0),MATCH(FPL_Combined[[#Headers],[Gameweek 04]],FPL_Fixtures_Extract[#Headers],0)))-4),Team_Key[[Full Name]:[Full Name]],0))&amp;RIGHT(INDEX(FPL_Fixtures_Extract[],MATCH($A314,FPL_Fixtures_Extract[[Player]:[Player]],0),MATCH(FPL_Combined[[#Headers],[Gameweek 04]],FPL_Fixtures_Extract[#Headers],0)),3))</f>
        <v>BOU(A) 1-1</v>
      </c>
      <c r="F314" t="str">
        <f ca="1">IF(RIGHT(FPL_Combined[[#Headers],[Gameweek 05]],2)&lt;$B$622,INDEX(FPL_Results_Extract[Gameweek 05],MATCH($A314,FPL_Results_Extract[[Player]:[Player]],0)),INDEX(Team_Key[[Abbreviation]:[Abbreviation]],MATCH(LEFT(INDEX(FPL_Fixtures_Extract[],MATCH($A314,FPL_Fixtures_Extract[[Player]:[Player]],0),MATCH(FPL_Combined[[#Headers],[Gameweek 05]],FPL_Fixtures_Extract[#Headers],0)),LEN(INDEX(FPL_Fixtures_Extract[],MATCH($A314,FPL_Fixtures_Extract[[Player]:[Player]],0),MATCH(FPL_Combined[[#Headers],[Gameweek 05]],FPL_Fixtures_Extract[#Headers],0)))-4),Team_Key[[Full Name]:[Full Name]],0))&amp;RIGHT(INDEX(FPL_Fixtures_Extract[],MATCH($A314,FPL_Fixtures_Extract[[Player]:[Player]],0),MATCH(FPL_Combined[[#Headers],[Gameweek 05]],FPL_Fixtures_Extract[#Headers],0)),3))</f>
        <v>AVL(H) 3-2</v>
      </c>
      <c r="G314" t="str">
        <f ca="1">IF(RIGHT(FPL_Combined[[#Headers],[Gameweek 06]],2)&lt;$B$622,INDEX(FPL_Results_Extract[Gameweek 06],MATCH($A314,FPL_Results_Extract[[Player]:[Player]],0)),INDEX(Team_Key[[Abbreviation]:[Abbreviation]],MATCH(LEFT(INDEX(FPL_Fixtures_Extract[],MATCH($A314,FPL_Fixtures_Extract[[Player]:[Player]],0),MATCH(FPL_Combined[[#Headers],[Gameweek 06]],FPL_Fixtures_Extract[#Headers],0)),LEN(INDEX(FPL_Fixtures_Extract[],MATCH($A314,FPL_Fixtures_Extract[[Player]:[Player]],0),MATCH(FPL_Combined[[#Headers],[Gameweek 06]],FPL_Fixtures_Extract[#Headers],0)))-4),Team_Key[[Full Name]:[Full Name]],0))&amp;RIGHT(INDEX(FPL_Fixtures_Extract[],MATCH($A314,FPL_Fixtures_Extract[[Player]:[Player]],0),MATCH(FPL_Combined[[#Headers],[Gameweek 06]],FPL_Fixtures_Extract[#Headers],0)),3))</f>
        <v>STK(A) 2-2</v>
      </c>
      <c r="H314" t="str">
        <f ca="1">IF(RIGHT(FPL_Combined[[#Headers],[Gameweek 07]],2)&lt;$B$622,INDEX(FPL_Results_Extract[Gameweek 07],MATCH($A314,FPL_Results_Extract[[Player]:[Player]],0)),INDEX(Team_Key[[Abbreviation]:[Abbreviation]],MATCH(LEFT(INDEX(FPL_Fixtures_Extract[],MATCH($A314,FPL_Fixtures_Extract[[Player]:[Player]],0),MATCH(FPL_Combined[[#Headers],[Gameweek 07]],FPL_Fixtures_Extract[#Headers],0)),LEN(INDEX(FPL_Fixtures_Extract[],MATCH($A314,FPL_Fixtures_Extract[[Player]:[Player]],0),MATCH(FPL_Combined[[#Headers],[Gameweek 07]],FPL_Fixtures_Extract[#Headers],0)))-4),Team_Key[[Full Name]:[Full Name]],0))&amp;RIGHT(INDEX(FPL_Fixtures_Extract[],MATCH($A314,FPL_Fixtures_Extract[[Player]:[Player]],0),MATCH(FPL_Combined[[#Headers],[Gameweek 07]],FPL_Fixtures_Extract[#Headers],0)),3))</f>
        <v>ARS(H) 2-5</v>
      </c>
      <c r="I314" t="str">
        <f ca="1">IF(RIGHT(FPL_Combined[[#Headers],[Gameweek 08]],2)&lt;$B$622,INDEX(FPL_Results_Extract[Gameweek 08],MATCH($A314,FPL_Results_Extract[[Player]:[Player]],0)),INDEX(Team_Key[[Abbreviation]:[Abbreviation]],MATCH(LEFT(INDEX(FPL_Fixtures_Extract[],MATCH($A314,FPL_Fixtures_Extract[[Player]:[Player]],0),MATCH(FPL_Combined[[#Headers],[Gameweek 08]],FPL_Fixtures_Extract[#Headers],0)),LEN(INDEX(FPL_Fixtures_Extract[],MATCH($A314,FPL_Fixtures_Extract[[Player]:[Player]],0),MATCH(FPL_Combined[[#Headers],[Gameweek 08]],FPL_Fixtures_Extract[#Headers],0)))-4),Team_Key[[Full Name]:[Full Name]],0))&amp;RIGHT(INDEX(FPL_Fixtures_Extract[],MATCH($A314,FPL_Fixtures_Extract[[Player]:[Player]],0),MATCH(FPL_Combined[[#Headers],[Gameweek 08]],FPL_Fixtures_Extract[#Headers],0)),3))</f>
        <v>NOR(A) 2-1</v>
      </c>
      <c r="J314" t="str">
        <f ca="1">IF(RIGHT(FPL_Combined[[#Headers],[Gameweek 09]],2)&lt;$B$622,INDEX(FPL_Results_Extract[Gameweek 09],MATCH($A314,FPL_Results_Extract[[Player]:[Player]],0)),INDEX(Team_Key[[Abbreviation]:[Abbreviation]],MATCH(LEFT(INDEX(FPL_Fixtures_Extract[],MATCH($A314,FPL_Fixtures_Extract[[Player]:[Player]],0),MATCH(FPL_Combined[[#Headers],[Gameweek 09]],FPL_Fixtures_Extract[#Headers],0)),LEN(INDEX(FPL_Fixtures_Extract[],MATCH($A314,FPL_Fixtures_Extract[[Player]:[Player]],0),MATCH(FPL_Combined[[#Headers],[Gameweek 09]],FPL_Fixtures_Extract[#Headers],0)))-4),Team_Key[[Full Name]:[Full Name]],0))&amp;RIGHT(INDEX(FPL_Fixtures_Extract[],MATCH($A314,FPL_Fixtures_Extract[[Player]:[Player]],0),MATCH(FPL_Combined[[#Headers],[Gameweek 09]],FPL_Fixtures_Extract[#Headers],0)),3))</f>
        <v>SOU(A) 2-2</v>
      </c>
      <c r="K314" t="str">
        <f ca="1">IF(RIGHT(FPL_Combined[[#Headers],[Gameweek 10]],2)&lt;$B$622,INDEX(FPL_Results_Extract[Gameweek 10],MATCH($A314,FPL_Results_Extract[[Player]:[Player]],0)),INDEX(Team_Key[[Abbreviation]:[Abbreviation]],MATCH(LEFT(INDEX(FPL_Fixtures_Extract[],MATCH($A314,FPL_Fixtures_Extract[[Player]:[Player]],0),MATCH(FPL_Combined[[#Headers],[Gameweek 10]],FPL_Fixtures_Extract[#Headers],0)),LEN(INDEX(FPL_Fixtures_Extract[],MATCH($A314,FPL_Fixtures_Extract[[Player]:[Player]],0),MATCH(FPL_Combined[[#Headers],[Gameweek 10]],FPL_Fixtures_Extract[#Headers],0)))-4),Team_Key[[Full Name]:[Full Name]],0))&amp;RIGHT(INDEX(FPL_Fixtures_Extract[],MATCH($A314,FPL_Fixtures_Extract[[Player]:[Player]],0),MATCH(FPL_Combined[[#Headers],[Gameweek 10]],FPL_Fixtures_Extract[#Headers],0)),3))</f>
        <v>CRY(H) 1-0</v>
      </c>
      <c r="L314" t="str">
        <f ca="1">IF(RIGHT(FPL_Combined[[#Headers],[Gameweek 11]],2)&lt;$B$622,INDEX(FPL_Results_Extract[Gameweek 11],MATCH($A314,FPL_Results_Extract[[Player]:[Player]],0)),INDEX(Team_Key[[Abbreviation]:[Abbreviation]],MATCH(LEFT(INDEX(FPL_Fixtures_Extract[],MATCH($A314,FPL_Fixtures_Extract[[Player]:[Player]],0),MATCH(FPL_Combined[[#Headers],[Gameweek 11]],FPL_Fixtures_Extract[#Headers],0)),LEN(INDEX(FPL_Fixtures_Extract[],MATCH($A314,FPL_Fixtures_Extract[[Player]:[Player]],0),MATCH(FPL_Combined[[#Headers],[Gameweek 11]],FPL_Fixtures_Extract[#Headers],0)))-4),Team_Key[[Full Name]:[Full Name]],0))&amp;RIGHT(INDEX(FPL_Fixtures_Extract[],MATCH($A314,FPL_Fixtures_Extract[[Player]:[Player]],0),MATCH(FPL_Combined[[#Headers],[Gameweek 11]],FPL_Fixtures_Extract[#Headers],0)),3))</f>
        <v>WBA(A) 3-2</v>
      </c>
      <c r="M314" t="str">
        <f ca="1">IF(RIGHT(FPL_Combined[[#Headers],[Gameweek 12]],2)&lt;$B$622,INDEX(FPL_Results_Extract[Gameweek 12],MATCH($A314,FPL_Results_Extract[[Player]:[Player]],0)),INDEX(Team_Key[[Abbreviation]:[Abbreviation]],MATCH(LEFT(INDEX(FPL_Fixtures_Extract[],MATCH($A314,FPL_Fixtures_Extract[[Player]:[Player]],0),MATCH(FPL_Combined[[#Headers],[Gameweek 12]],FPL_Fixtures_Extract[#Headers],0)),LEN(INDEX(FPL_Fixtures_Extract[],MATCH($A314,FPL_Fixtures_Extract[[Player]:[Player]],0),MATCH(FPL_Combined[[#Headers],[Gameweek 12]],FPL_Fixtures_Extract[#Headers],0)))-4),Team_Key[[Full Name]:[Full Name]],0))&amp;RIGHT(INDEX(FPL_Fixtures_Extract[],MATCH($A314,FPL_Fixtures_Extract[[Player]:[Player]],0),MATCH(FPL_Combined[[#Headers],[Gameweek 12]],FPL_Fixtures_Extract[#Headers],0)),3))</f>
        <v>WAT(H) 2-1</v>
      </c>
      <c r="N314" t="str">
        <f ca="1">IF(RIGHT(FPL_Combined[[#Headers],[Gameweek 13]],2)&lt;$B$622,INDEX(FPL_Results_Extract[Gameweek 13],MATCH($A314,FPL_Results_Extract[[Player]:[Player]],0)),INDEX(Team_Key[[Abbreviation]:[Abbreviation]],MATCH(LEFT(INDEX(FPL_Fixtures_Extract[],MATCH($A314,FPL_Fixtures_Extract[[Player]:[Player]],0),MATCH(FPL_Combined[[#Headers],[Gameweek 13]],FPL_Fixtures_Extract[#Headers],0)),LEN(INDEX(FPL_Fixtures_Extract[],MATCH($A314,FPL_Fixtures_Extract[[Player]:[Player]],0),MATCH(FPL_Combined[[#Headers],[Gameweek 13]],FPL_Fixtures_Extract[#Headers],0)))-4),Team_Key[[Full Name]:[Full Name]],0))&amp;RIGHT(INDEX(FPL_Fixtures_Extract[],MATCH($A314,FPL_Fixtures_Extract[[Player]:[Player]],0),MATCH(FPL_Combined[[#Headers],[Gameweek 13]],FPL_Fixtures_Extract[#Headers],0)),3))</f>
        <v>NEW(A) 3-0</v>
      </c>
      <c r="O314" t="str">
        <f ca="1">IF(RIGHT(FPL_Combined[[#Headers],[Gameweek 14]],2)&lt;$B$622,INDEX(FPL_Results_Extract[Gameweek 14],MATCH($A314,FPL_Results_Extract[[Player]:[Player]],0)),INDEX(Team_Key[[Abbreviation]:[Abbreviation]],MATCH(LEFT(INDEX(FPL_Fixtures_Extract[],MATCH($A314,FPL_Fixtures_Extract[[Player]:[Player]],0),MATCH(FPL_Combined[[#Headers],[Gameweek 14]],FPL_Fixtures_Extract[#Headers],0)),LEN(INDEX(FPL_Fixtures_Extract[],MATCH($A314,FPL_Fixtures_Extract[[Player]:[Player]],0),MATCH(FPL_Combined[[#Headers],[Gameweek 14]],FPL_Fixtures_Extract[#Headers],0)))-4),Team_Key[[Full Name]:[Full Name]],0))&amp;RIGHT(INDEX(FPL_Fixtures_Extract[],MATCH($A314,FPL_Fixtures_Extract[[Player]:[Player]],0),MATCH(FPL_Combined[[#Headers],[Gameweek 14]],FPL_Fixtures_Extract[#Headers],0)),3))</f>
        <v>MUN(H) 1-1</v>
      </c>
      <c r="P314" t="str">
        <f ca="1">IF(RIGHT(FPL_Combined[[#Headers],[Gameweek 15]],2)&lt;$B$622,INDEX(FPL_Results_Extract[Gameweek 15],MATCH($A314,FPL_Results_Extract[[Player]:[Player]],0)),INDEX(Team_Key[[Abbreviation]:[Abbreviation]],MATCH(LEFT(INDEX(FPL_Fixtures_Extract[],MATCH($A314,FPL_Fixtures_Extract[[Player]:[Player]],0),MATCH(FPL_Combined[[#Headers],[Gameweek 15]],FPL_Fixtures_Extract[#Headers],0)),LEN(INDEX(FPL_Fixtures_Extract[],MATCH($A314,FPL_Fixtures_Extract[[Player]:[Player]],0),MATCH(FPL_Combined[[#Headers],[Gameweek 15]],FPL_Fixtures_Extract[#Headers],0)))-4),Team_Key[[Full Name]:[Full Name]],0))&amp;RIGHT(INDEX(FPL_Fixtures_Extract[],MATCH($A314,FPL_Fixtures_Extract[[Player]:[Player]],0),MATCH(FPL_Combined[[#Headers],[Gameweek 15]],FPL_Fixtures_Extract[#Headers],0)),3))</f>
        <v>SWA(A) 3-0</v>
      </c>
      <c r="Q314" t="str">
        <f ca="1">IF(RIGHT(FPL_Combined[[#Headers],[Gameweek 16]],2)&lt;$B$622,INDEX(FPL_Results_Extract[Gameweek 16],MATCH($A314,FPL_Results_Extract[[Player]:[Player]],0)),INDEX(Team_Key[[Abbreviation]:[Abbreviation]],MATCH(LEFT(INDEX(FPL_Fixtures_Extract[],MATCH($A314,FPL_Fixtures_Extract[[Player]:[Player]],0),MATCH(FPL_Combined[[#Headers],[Gameweek 16]],FPL_Fixtures_Extract[#Headers],0)),LEN(INDEX(FPL_Fixtures_Extract[],MATCH($A314,FPL_Fixtures_Extract[[Player]:[Player]],0),MATCH(FPL_Combined[[#Headers],[Gameweek 16]],FPL_Fixtures_Extract[#Headers],0)))-4),Team_Key[[Full Name]:[Full Name]],0))&amp;RIGHT(INDEX(FPL_Fixtures_Extract[],MATCH($A314,FPL_Fixtures_Extract[[Player]:[Player]],0),MATCH(FPL_Combined[[#Headers],[Gameweek 16]],FPL_Fixtures_Extract[#Headers],0)),3))</f>
        <v>CHE(H) 2-1</v>
      </c>
      <c r="R314" t="str">
        <f ca="1">IF(RIGHT(FPL_Combined[[#Headers],[Gameweek 17]],2)&lt;$B$622,INDEX(FPL_Results_Extract[Gameweek 17],MATCH($A314,FPL_Results_Extract[[Player]:[Player]],0)),INDEX(Team_Key[[Abbreviation]:[Abbreviation]],MATCH(LEFT(INDEX(FPL_Fixtures_Extract[],MATCH($A314,FPL_Fixtures_Extract[[Player]:[Player]],0),MATCH(FPL_Combined[[#Headers],[Gameweek 17]],FPL_Fixtures_Extract[#Headers],0)),LEN(INDEX(FPL_Fixtures_Extract[],MATCH($A314,FPL_Fixtures_Extract[[Player]:[Player]],0),MATCH(FPL_Combined[[#Headers],[Gameweek 17]],FPL_Fixtures_Extract[#Headers],0)))-4),Team_Key[[Full Name]:[Full Name]],0))&amp;RIGHT(INDEX(FPL_Fixtures_Extract[],MATCH($A314,FPL_Fixtures_Extract[[Player]:[Player]],0),MATCH(FPL_Combined[[#Headers],[Gameweek 17]],FPL_Fixtures_Extract[#Headers],0)),3))</f>
        <v>EVE(A) 3-2</v>
      </c>
      <c r="S314" t="str">
        <f ca="1">IF(RIGHT(FPL_Combined[[#Headers],[Gameweek 18]],2)&lt;$B$622,INDEX(FPL_Results_Extract[Gameweek 18],MATCH($A314,FPL_Results_Extract[[Player]:[Player]],0)),INDEX(Team_Key[[Abbreviation]:[Abbreviation]],MATCH(LEFT(INDEX(FPL_Fixtures_Extract[],MATCH($A314,FPL_Fixtures_Extract[[Player]:[Player]],0),MATCH(FPL_Combined[[#Headers],[Gameweek 18]],FPL_Fixtures_Extract[#Headers],0)),LEN(INDEX(FPL_Fixtures_Extract[],MATCH($A314,FPL_Fixtures_Extract[[Player]:[Player]],0),MATCH(FPL_Combined[[#Headers],[Gameweek 18]],FPL_Fixtures_Extract[#Headers],0)))-4),Team_Key[[Full Name]:[Full Name]],0))&amp;RIGHT(INDEX(FPL_Fixtures_Extract[],MATCH($A314,FPL_Fixtures_Extract[[Player]:[Player]],0),MATCH(FPL_Combined[[#Headers],[Gameweek 18]],FPL_Fixtures_Extract[#Headers],0)),3))</f>
        <v>LIV(A) 0-1</v>
      </c>
      <c r="T314" t="str">
        <f ca="1">IF(RIGHT(FPL_Combined[[#Headers],[Gameweek 19]],2)&lt;$B$622,INDEX(FPL_Results_Extract[Gameweek 19],MATCH($A314,FPL_Results_Extract[[Player]:[Player]],0)),INDEX(Team_Key[[Abbreviation]:[Abbreviation]],MATCH(LEFT(INDEX(FPL_Fixtures_Extract[],MATCH($A314,FPL_Fixtures_Extract[[Player]:[Player]],0),MATCH(FPL_Combined[[#Headers],[Gameweek 19]],FPL_Fixtures_Extract[#Headers],0)),LEN(INDEX(FPL_Fixtures_Extract[],MATCH($A314,FPL_Fixtures_Extract[[Player]:[Player]],0),MATCH(FPL_Combined[[#Headers],[Gameweek 19]],FPL_Fixtures_Extract[#Headers],0)))-4),Team_Key[[Full Name]:[Full Name]],0))&amp;RIGHT(INDEX(FPL_Fixtures_Extract[],MATCH($A314,FPL_Fixtures_Extract[[Player]:[Player]],0),MATCH(FPL_Combined[[#Headers],[Gameweek 19]],FPL_Fixtures_Extract[#Headers],0)),3))</f>
        <v>MCI(H) 0-0</v>
      </c>
      <c r="U314" t="str">
        <f ca="1">IF(RIGHT(FPL_Combined[[#Headers],[Gameweek 20]],2)&lt;$B$622,INDEX(FPL_Results_Extract[Gameweek 20],MATCH($A314,FPL_Results_Extract[[Player]:[Player]],0)),INDEX(Team_Key[[Abbreviation]:[Abbreviation]],MATCH(LEFT(INDEX(FPL_Fixtures_Extract[],MATCH($A314,FPL_Fixtures_Extract[[Player]:[Player]],0),MATCH(FPL_Combined[[#Headers],[Gameweek 20]],FPL_Fixtures_Extract[#Headers],0)),LEN(INDEX(FPL_Fixtures_Extract[],MATCH($A314,FPL_Fixtures_Extract[[Player]:[Player]],0),MATCH(FPL_Combined[[#Headers],[Gameweek 20]],FPL_Fixtures_Extract[#Headers],0)))-4),Team_Key[[Full Name]:[Full Name]],0))&amp;RIGHT(INDEX(FPL_Fixtures_Extract[],MATCH($A314,FPL_Fixtures_Extract[[Player]:[Player]],0),MATCH(FPL_Combined[[#Headers],[Gameweek 20]],FPL_Fixtures_Extract[#Headers],0)),3))</f>
        <v>BOU(H) 0-0</v>
      </c>
      <c r="V314" t="str">
        <f ca="1">IF(RIGHT(FPL_Combined[[#Headers],[Gameweek 21]],2)&lt;$B$622,INDEX(FPL_Results_Extract[Gameweek 21],MATCH($A314,FPL_Results_Extract[[Player]:[Player]],0)),INDEX(Team_Key[[Abbreviation]:[Abbreviation]],MATCH(LEFT(INDEX(FPL_Fixtures_Extract[],MATCH($A314,FPL_Fixtures_Extract[[Player]:[Player]],0),MATCH(FPL_Combined[[#Headers],[Gameweek 21]],FPL_Fixtures_Extract[#Headers],0)),LEN(INDEX(FPL_Fixtures_Extract[],MATCH($A314,FPL_Fixtures_Extract[[Player]:[Player]],0),MATCH(FPL_Combined[[#Headers],[Gameweek 21]],FPL_Fixtures_Extract[#Headers],0)))-4),Team_Key[[Full Name]:[Full Name]],0))&amp;RIGHT(INDEX(FPL_Fixtures_Extract[],MATCH($A314,FPL_Fixtures_Extract[[Player]:[Player]],0),MATCH(FPL_Combined[[#Headers],[Gameweek 21]],FPL_Fixtures_Extract[#Headers],0)),3))</f>
        <v>TOT(A) 1-0</v>
      </c>
      <c r="W314" t="str">
        <f ca="1">IF(RIGHT(FPL_Combined[[#Headers],[Gameweek 22]],2)&lt;$B$622,INDEX(FPL_Results_Extract[Gameweek 22],MATCH($A314,FPL_Results_Extract[[Player]:[Player]],0)),INDEX(Team_Key[[Abbreviation]:[Abbreviation]],MATCH(LEFT(INDEX(FPL_Fixtures_Extract[],MATCH($A314,FPL_Fixtures_Extract[[Player]:[Player]],0),MATCH(FPL_Combined[[#Headers],[Gameweek 22]],FPL_Fixtures_Extract[#Headers],0)),LEN(INDEX(FPL_Fixtures_Extract[],MATCH($A314,FPL_Fixtures_Extract[[Player]:[Player]],0),MATCH(FPL_Combined[[#Headers],[Gameweek 22]],FPL_Fixtures_Extract[#Headers],0)))-4),Team_Key[[Full Name]:[Full Name]],0))&amp;RIGHT(INDEX(FPL_Fixtures_Extract[],MATCH($A314,FPL_Fixtures_Extract[[Player]:[Player]],0),MATCH(FPL_Combined[[#Headers],[Gameweek 22]],FPL_Fixtures_Extract[#Headers],0)),3))</f>
        <v>AVL(A) 1-1</v>
      </c>
      <c r="X314" t="str">
        <f ca="1">IF(RIGHT(FPL_Combined[[#Headers],[Gameweek 23]],2)&lt;$B$622,INDEX(FPL_Results_Extract[Gameweek 23],MATCH($A314,FPL_Results_Extract[[Player]:[Player]],0)),INDEX(Team_Key[[Abbreviation]:[Abbreviation]],MATCH(LEFT(INDEX(FPL_Fixtures_Extract[],MATCH($A314,FPL_Fixtures_Extract[[Player]:[Player]],0),MATCH(FPL_Combined[[#Headers],[Gameweek 23]],FPL_Fixtures_Extract[#Headers],0)),LEN(INDEX(FPL_Fixtures_Extract[],MATCH($A314,FPL_Fixtures_Extract[[Player]:[Player]],0),MATCH(FPL_Combined[[#Headers],[Gameweek 23]],FPL_Fixtures_Extract[#Headers],0)))-4),Team_Key[[Full Name]:[Full Name]],0))&amp;RIGHT(INDEX(FPL_Fixtures_Extract[],MATCH($A314,FPL_Fixtures_Extract[[Player]:[Player]],0),MATCH(FPL_Combined[[#Headers],[Gameweek 23]],FPL_Fixtures_Extract[#Headers],0)),3))</f>
        <v>STK(H) 3-0</v>
      </c>
      <c r="Y314" t="str">
        <f ca="1">IF(RIGHT(FPL_Combined[[#Headers],[Gameweek 24]],2)&lt;$B$622,INDEX(FPL_Results_Extract[Team],MATCH($A314,FPL_Results_Extract[[Player]:[Player]],0)),INDEX(Team_Key[[Abbreviation]:[Abbreviation]],MATCH(LEFT(INDEX(FPL_Fixtures_Extract[],MATCH($A314,FPL_Fixtures_Extract[[Player]:[Player]],0),MATCH(FPL_Combined[[#Headers],[Gameweek 24]],FPL_Fixtures_Extract[#Headers],0)),LEN(INDEX(FPL_Fixtures_Extract[],MATCH($A314,FPL_Fixtures_Extract[[Player]:[Player]],0),MATCH(FPL_Combined[[#Headers],[Gameweek 24]],FPL_Fixtures_Extract[#Headers],0)))-4),Team_Key[[Full Name]:[Full Name]],0))&amp;RIGHT(INDEX(FPL_Fixtures_Extract[],MATCH($A314,FPL_Fixtures_Extract[[Player]:[Player]],0),MATCH(FPL_Combined[[#Headers],[Gameweek 24]],FPL_Fixtures_Extract[#Headers],0)),3))</f>
        <v>LEI</v>
      </c>
      <c r="Z314" t="str">
        <f ca="1">IF(RIGHT(FPL_Combined[[#Headers],[Gameweek 25]],2)&lt;$B$622,INDEX(FPL_Results_Extract[Player],MATCH($A314,FPL_Results_Extract[[Player]:[Player]],0)),INDEX(Team_Key[[Abbreviation]:[Abbreviation]],MATCH(LEFT(INDEX(FPL_Fixtures_Extract[],MATCH($A314,FPL_Fixtures_Extract[[Player]:[Player]],0),MATCH(FPL_Combined[[#Headers],[Gameweek 25]],FPL_Fixtures_Extract[#Headers],0)),LEN(INDEX(FPL_Fixtures_Extract[],MATCH($A314,FPL_Fixtures_Extract[[Player]:[Player]],0),MATCH(FPL_Combined[[#Headers],[Gameweek 25]],FPL_Fixtures_Extract[#Headers],0)))-4),Team_Key[[Full Name]:[Full Name]],0))&amp;RIGHT(INDEX(FPL_Fixtures_Extract[],MATCH($A314,FPL_Fixtures_Extract[[Player]:[Player]],0),MATCH(FPL_Combined[[#Headers],[Gameweek 25]],FPL_Fixtures_Extract[#Headers],0)),3))</f>
        <v>King</v>
      </c>
      <c r="AA314" t="str">
        <f ca="1">IF(RIGHT(FPL_Combined[[#Headers],[Gameweek 26]],2)&lt;$B$622,INDEX(FPL_Results_Extract[Gameweek 01],MATCH($A314,FPL_Results_Extract[[Player]:[Player]],0)),INDEX(Team_Key[[Abbreviation]:[Abbreviation]],MATCH(LEFT(INDEX(FPL_Fixtures_Extract[],MATCH($A314,FPL_Fixtures_Extract[[Player]:[Player]],0),MATCH(FPL_Combined[[#Headers],[Gameweek 26]],FPL_Fixtures_Extract[#Headers],0)),LEN(INDEX(FPL_Fixtures_Extract[],MATCH($A314,FPL_Fixtures_Extract[[Player]:[Player]],0),MATCH(FPL_Combined[[#Headers],[Gameweek 26]],FPL_Fixtures_Extract[#Headers],0)))-4),Team_Key[[Full Name]:[Full Name]],0))&amp;RIGHT(INDEX(FPL_Fixtures_Extract[],MATCH($A314,FPL_Fixtures_Extract[[Player]:[Player]],0),MATCH(FPL_Combined[[#Headers],[Gameweek 26]],FPL_Fixtures_Extract[#Headers],0)),3))</f>
        <v>SUN(H) 4-2</v>
      </c>
      <c r="AB314" t="str">
        <f ca="1">IF(RIGHT(FPL_Combined[[#Headers],[Gameweek 27]],2)&lt;$B$622,INDEX(FPL_Results_Extract[Gameweek 02],MATCH($A314,FPL_Results_Extract[[Player]:[Player]],0)),INDEX(Team_Key[[Abbreviation]:[Abbreviation]],MATCH(LEFT(INDEX(FPL_Fixtures_Extract[],MATCH($A314,FPL_Fixtures_Extract[[Player]:[Player]],0),MATCH(FPL_Combined[[#Headers],[Gameweek 27]],FPL_Fixtures_Extract[#Headers],0)),LEN(INDEX(FPL_Fixtures_Extract[],MATCH($A314,FPL_Fixtures_Extract[[Player]:[Player]],0),MATCH(FPL_Combined[[#Headers],[Gameweek 27]],FPL_Fixtures_Extract[#Headers],0)))-4),Team_Key[[Full Name]:[Full Name]],0))&amp;RIGHT(INDEX(FPL_Fixtures_Extract[],MATCH($A314,FPL_Fixtures_Extract[[Player]:[Player]],0),MATCH(FPL_Combined[[#Headers],[Gameweek 27]],FPL_Fixtures_Extract[#Headers],0)),3))</f>
        <v>WHU(A) 2-1</v>
      </c>
      <c r="AC314" t="str">
        <f ca="1">IF(RIGHT(FPL_Combined[[#Headers],[Gameweek 28]],2)&lt;$B$622,INDEX(FPL_Results_Extract[Gameweek 03],MATCH($A314,FPL_Results_Extract[[Player]:[Player]],0)),INDEX(Team_Key[[Abbreviation]:[Abbreviation]],MATCH(LEFT(INDEX(FPL_Fixtures_Extract[],MATCH($A314,FPL_Fixtures_Extract[[Player]:[Player]],0),MATCH(FPL_Combined[[#Headers],[Gameweek 28]],FPL_Fixtures_Extract[#Headers],0)),LEN(INDEX(FPL_Fixtures_Extract[],MATCH($A314,FPL_Fixtures_Extract[[Player]:[Player]],0),MATCH(FPL_Combined[[#Headers],[Gameweek 28]],FPL_Fixtures_Extract[#Headers],0)))-4),Team_Key[[Full Name]:[Full Name]],0))&amp;RIGHT(INDEX(FPL_Fixtures_Extract[],MATCH($A314,FPL_Fixtures_Extract[[Player]:[Player]],0),MATCH(FPL_Combined[[#Headers],[Gameweek 28]],FPL_Fixtures_Extract[#Headers],0)),3))</f>
        <v>TOT(H) 1-1</v>
      </c>
      <c r="AD314" t="str">
        <f ca="1">IF(RIGHT(FPL_Combined[[#Headers],[Gameweek 29]],2)&lt;$B$622,INDEX(FPL_Results_Extract[Gameweek 04],MATCH($A314,FPL_Results_Extract[[Player]:[Player]],0)),INDEX(Team_Key[[Abbreviation]:[Abbreviation]],MATCH(LEFT(INDEX(FPL_Fixtures_Extract[],MATCH($A314,FPL_Fixtures_Extract[[Player]:[Player]],0),MATCH(FPL_Combined[[#Headers],[Gameweek 29]],FPL_Fixtures_Extract[#Headers],0)),LEN(INDEX(FPL_Fixtures_Extract[],MATCH($A314,FPL_Fixtures_Extract[[Player]:[Player]],0),MATCH(FPL_Combined[[#Headers],[Gameweek 29]],FPL_Fixtures_Extract[#Headers],0)))-4),Team_Key[[Full Name]:[Full Name]],0))&amp;RIGHT(INDEX(FPL_Fixtures_Extract[],MATCH($A314,FPL_Fixtures_Extract[[Player]:[Player]],0),MATCH(FPL_Combined[[#Headers],[Gameweek 29]],FPL_Fixtures_Extract[#Headers],0)),3))</f>
        <v>WAT(A)</v>
      </c>
      <c r="AE314" t="str">
        <f ca="1">IF(RIGHT(FPL_Combined[[#Headers],[Gameweek 30]],2)&lt;$B$622,INDEX(FPL_Results_Extract[Gameweek 05],MATCH($A314,FPL_Results_Extract[[Player]:[Player]],0)),INDEX(Team_Key[[Abbreviation]:[Abbreviation]],MATCH(LEFT(INDEX(FPL_Fixtures_Extract[],MATCH($A314,FPL_Fixtures_Extract[[Player]:[Player]],0),MATCH(FPL_Combined[[#Headers],[Gameweek 30]],FPL_Fixtures_Extract[#Headers],0)),LEN(INDEX(FPL_Fixtures_Extract[],MATCH($A314,FPL_Fixtures_Extract[[Player]:[Player]],0),MATCH(FPL_Combined[[#Headers],[Gameweek 30]],FPL_Fixtures_Extract[#Headers],0)))-4),Team_Key[[Full Name]:[Full Name]],0))&amp;RIGHT(INDEX(FPL_Fixtures_Extract[],MATCH($A314,FPL_Fixtures_Extract[[Player]:[Player]],0),MATCH(FPL_Combined[[#Headers],[Gameweek 30]],FPL_Fixtures_Extract[#Headers],0)),3))</f>
        <v>NEW(H)</v>
      </c>
      <c r="AF314" t="str">
        <f ca="1">IF(RIGHT(FPL_Combined[[#Headers],[Gameweek 31]],2)&lt;$B$622,INDEX(FPL_Results_Extract[Gameweek 06],MATCH($A314,FPL_Results_Extract[[Player]:[Player]],0)),INDEX(Team_Key[[Abbreviation]:[Abbreviation]],MATCH(LEFT(INDEX(FPL_Fixtures_Extract[],MATCH($A314,FPL_Fixtures_Extract[[Player]:[Player]],0),MATCH(FPL_Combined[[#Headers],[Gameweek 31]],FPL_Fixtures_Extract[#Headers],0)),LEN(INDEX(FPL_Fixtures_Extract[],MATCH($A314,FPL_Fixtures_Extract[[Player]:[Player]],0),MATCH(FPL_Combined[[#Headers],[Gameweek 31]],FPL_Fixtures_Extract[#Headers],0)))-4),Team_Key[[Full Name]:[Full Name]],0))&amp;RIGHT(INDEX(FPL_Fixtures_Extract[],MATCH($A314,FPL_Fixtures_Extract[[Player]:[Player]],0),MATCH(FPL_Combined[[#Headers],[Gameweek 31]],FPL_Fixtures_Extract[#Headers],0)),3))</f>
        <v>CRY(A)</v>
      </c>
      <c r="AG314" t="str">
        <f ca="1">IF(RIGHT(FPL_Combined[[#Headers],[Gameweek 32]],2)&lt;$B$622,INDEX(FPL_Results_Extract[Gameweek 07],MATCH($A314,FPL_Results_Extract[[Player]:[Player]],0)),INDEX(Team_Key[[Abbreviation]:[Abbreviation]],MATCH(LEFT(INDEX(FPL_Fixtures_Extract[],MATCH($A314,FPL_Fixtures_Extract[[Player]:[Player]],0),MATCH(FPL_Combined[[#Headers],[Gameweek 32]],FPL_Fixtures_Extract[#Headers],0)),LEN(INDEX(FPL_Fixtures_Extract[],MATCH($A314,FPL_Fixtures_Extract[[Player]:[Player]],0),MATCH(FPL_Combined[[#Headers],[Gameweek 32]],FPL_Fixtures_Extract[#Headers],0)))-4),Team_Key[[Full Name]:[Full Name]],0))&amp;RIGHT(INDEX(FPL_Fixtures_Extract[],MATCH($A314,FPL_Fixtures_Extract[[Player]:[Player]],0),MATCH(FPL_Combined[[#Headers],[Gameweek 32]],FPL_Fixtures_Extract[#Headers],0)),3))</f>
        <v>SOU(H)</v>
      </c>
      <c r="AH314" t="str">
        <f ca="1">IF(RIGHT(FPL_Combined[[#Headers],[Gameweek 33]],2)&lt;$B$622,INDEX(FPL_Results_Extract[Gameweek 08],MATCH($A314,FPL_Results_Extract[[Player]:[Player]],0)),INDEX(Team_Key[[Abbreviation]:[Abbreviation]],MATCH(LEFT(INDEX(FPL_Fixtures_Extract[],MATCH($A314,FPL_Fixtures_Extract[[Player]:[Player]],0),MATCH(FPL_Combined[[#Headers],[Gameweek 33]],FPL_Fixtures_Extract[#Headers],0)),LEN(INDEX(FPL_Fixtures_Extract[],MATCH($A314,FPL_Fixtures_Extract[[Player]:[Player]],0),MATCH(FPL_Combined[[#Headers],[Gameweek 33]],FPL_Fixtures_Extract[#Headers],0)))-4),Team_Key[[Full Name]:[Full Name]],0))&amp;RIGHT(INDEX(FPL_Fixtures_Extract[],MATCH($A314,FPL_Fixtures_Extract[[Player]:[Player]],0),MATCH(FPL_Combined[[#Headers],[Gameweek 33]],FPL_Fixtures_Extract[#Headers],0)),3))</f>
        <v>SUN(A)</v>
      </c>
      <c r="AI314" t="str">
        <f ca="1">IF(RIGHT(FPL_Combined[[#Headers],[Gameweek 34]],2)&lt;$B$622,INDEX(FPL_Results_Extract[Gameweek 09],MATCH($A314,FPL_Results_Extract[[Player]:[Player]],0)),INDEX(Team_Key[[Abbreviation]:[Abbreviation]],MATCH(LEFT(INDEX(FPL_Fixtures_Extract[],MATCH($A314,FPL_Fixtures_Extract[[Player]:[Player]],0),MATCH(FPL_Combined[[#Headers],[Gameweek 34]],FPL_Fixtures_Extract[#Headers],0)),LEN(INDEX(FPL_Fixtures_Extract[],MATCH($A314,FPL_Fixtures_Extract[[Player]:[Player]],0),MATCH(FPL_Combined[[#Headers],[Gameweek 34]],FPL_Fixtures_Extract[#Headers],0)))-4),Team_Key[[Full Name]:[Full Name]],0))&amp;RIGHT(INDEX(FPL_Fixtures_Extract[],MATCH($A314,FPL_Fixtures_Extract[[Player]:[Player]],0),MATCH(FPL_Combined[[#Headers],[Gameweek 34]],FPL_Fixtures_Extract[#Headers],0)),3))</f>
        <v>WHU(H)</v>
      </c>
      <c r="AJ314" t="str">
        <f ca="1">IF(RIGHT(FPL_Combined[[#Headers],[Gameweek 35]],2)&lt;$B$622,INDEX(FPL_Results_Extract[Gameweek 10],MATCH($A314,FPL_Results_Extract[[Player]:[Player]],0)),INDEX(Team_Key[[Abbreviation]:[Abbreviation]],MATCH(LEFT(INDEX(FPL_Fixtures_Extract[],MATCH($A314,FPL_Fixtures_Extract[[Player]:[Player]],0),MATCH(FPL_Combined[[#Headers],[Gameweek 35]],FPL_Fixtures_Extract[#Headers],0)),LEN(INDEX(FPL_Fixtures_Extract[],MATCH($A314,FPL_Fixtures_Extract[[Player]:[Player]],0),MATCH(FPL_Combined[[#Headers],[Gameweek 35]],FPL_Fixtures_Extract[#Headers],0)))-4),Team_Key[[Full Name]:[Full Name]],0))&amp;RIGHT(INDEX(FPL_Fixtures_Extract[],MATCH($A314,FPL_Fixtures_Extract[[Player]:[Player]],0),MATCH(FPL_Combined[[#Headers],[Gameweek 35]],FPL_Fixtures_Extract[#Headers],0)),3))</f>
        <v>SWA(H)</v>
      </c>
      <c r="AK314" t="str">
        <f ca="1">IF(RIGHT(FPL_Combined[[#Headers],[Gameweek 36]],2)&lt;$B$622,INDEX(FPL_Results_Extract[Gameweek 11],MATCH($A314,FPL_Results_Extract[[Player]:[Player]],0)),INDEX(Team_Key[[Abbreviation]:[Abbreviation]],MATCH(LEFT(INDEX(FPL_Fixtures_Extract[],MATCH($A314,FPL_Fixtures_Extract[[Player]:[Player]],0),MATCH(FPL_Combined[[#Headers],[Gameweek 36]],FPL_Fixtures_Extract[#Headers],0)),LEN(INDEX(FPL_Fixtures_Extract[],MATCH($A314,FPL_Fixtures_Extract[[Player]:[Player]],0),MATCH(FPL_Combined[[#Headers],[Gameweek 36]],FPL_Fixtures_Extract[#Headers],0)))-4),Team_Key[[Full Name]:[Full Name]],0))&amp;RIGHT(INDEX(FPL_Fixtures_Extract[],MATCH($A314,FPL_Fixtures_Extract[[Player]:[Player]],0),MATCH(FPL_Combined[[#Headers],[Gameweek 36]],FPL_Fixtures_Extract[#Headers],0)),3))</f>
        <v>MUN(A)</v>
      </c>
      <c r="AL314" t="str">
        <f ca="1">IF(RIGHT(FPL_Combined[[#Headers],[Gameweek 37]],2)&lt;$B$622,INDEX(FPL_Results_Extract[Gameweek 12],MATCH($A314,FPL_Results_Extract[[Player]:[Player]],0)),INDEX(Team_Key[[Abbreviation]:[Abbreviation]],MATCH(LEFT(INDEX(FPL_Fixtures_Extract[],MATCH($A314,FPL_Fixtures_Extract[[Player]:[Player]],0),MATCH(FPL_Combined[[#Headers],[Gameweek 37]],FPL_Fixtures_Extract[#Headers],0)),LEN(INDEX(FPL_Fixtures_Extract[],MATCH($A314,FPL_Fixtures_Extract[[Player]:[Player]],0),MATCH(FPL_Combined[[#Headers],[Gameweek 37]],FPL_Fixtures_Extract[#Headers],0)))-4),Team_Key[[Full Name]:[Full Name]],0))&amp;RIGHT(INDEX(FPL_Fixtures_Extract[],MATCH($A314,FPL_Fixtures_Extract[[Player]:[Player]],0),MATCH(FPL_Combined[[#Headers],[Gameweek 37]],FPL_Fixtures_Extract[#Headers],0)),3))</f>
        <v>EVE(H)</v>
      </c>
      <c r="AM314" t="str">
        <f ca="1">IF(RIGHT(FPL_Combined[[#Headers],[Gameweek 38]],2)&lt;$B$622,INDEX(FPL_Results_Extract[Gameweek 13],MATCH($A314,FPL_Results_Extract[[Player]:[Player]],0)),INDEX(Team_Key[[Abbreviation]:[Abbreviation]],MATCH(LEFT(INDEX(FPL_Fixtures_Extract[],MATCH($A314,FPL_Fixtures_Extract[[Player]:[Player]],0),MATCH(FPL_Combined[[#Headers],[Gameweek 38]],FPL_Fixtures_Extract[#Headers],0)),LEN(INDEX(FPL_Fixtures_Extract[],MATCH($A314,FPL_Fixtures_Extract[[Player]:[Player]],0),MATCH(FPL_Combined[[#Headers],[Gameweek 38]],FPL_Fixtures_Extract[#Headers],0)))-4),Team_Key[[Full Name]:[Full Name]],0))&amp;RIGHT(INDEX(FPL_Fixtures_Extract[],MATCH($A314,FPL_Fixtures_Extract[[Player]:[Player]],0),MATCH(FPL_Combined[[#Headers],[Gameweek 38]],FPL_Fixtures_Extract[#Headers],0)),3))</f>
        <v>CHE(A)</v>
      </c>
    </row>
    <row r="315" spans="1:39" x14ac:dyDescent="0.45">
      <c r="A315" t="s">
        <v>223</v>
      </c>
      <c r="B315" t="str">
        <f ca="1">IF(RIGHT(FPL_Combined[[#Headers],[Gameweek 01]],2)&lt;$B$622,INDEX(FPL_Results_Extract[Gameweek 01],MATCH($A315,FPL_Results_Extract[[Player]:[Player]],0)),INDEX(Team_Key[[Abbreviation]:[Abbreviation]],MATCH(LEFT(INDEX(FPL_Fixtures_Extract[],MATCH($A315,FPL_Fixtures_Extract[[Player]:[Player]],0),MATCH(FPL_Combined[[#Headers],[Gameweek 01]],FPL_Fixtures_Extract[#Headers],0)),LEN(INDEX(FPL_Fixtures_Extract[],MATCH($A315,FPL_Fixtures_Extract[[Player]:[Player]],0),MATCH(FPL_Combined[[#Headers],[Gameweek 01]],FPL_Fixtures_Extract[#Headers],0)))-4),Team_Key[[Full Name]:[Full Name]],0))&amp;RIGHT(INDEX(FPL_Fixtures_Extract[],MATCH($A315,FPL_Fixtures_Extract[[Player]:[Player]],0),MATCH(FPL_Combined[[#Headers],[Gameweek 01]],FPL_Fixtures_Extract[#Headers],0)),3))</f>
        <v>N/A</v>
      </c>
      <c r="C315" t="str">
        <f ca="1">IF(RIGHT(FPL_Combined[[#Headers],[Gameweek 02]],2)&lt;$B$622,INDEX(FPL_Results_Extract[Gameweek 02],MATCH($A315,FPL_Results_Extract[[Player]:[Player]],0)),INDEX(Team_Key[[Abbreviation]:[Abbreviation]],MATCH(LEFT(INDEX(FPL_Fixtures_Extract[],MATCH($A315,FPL_Fixtures_Extract[[Player]:[Player]],0),MATCH(FPL_Combined[[#Headers],[Gameweek 02]],FPL_Fixtures_Extract[#Headers],0)),LEN(INDEX(FPL_Fixtures_Extract[],MATCH($A315,FPL_Fixtures_Extract[[Player]:[Player]],0),MATCH(FPL_Combined[[#Headers],[Gameweek 02]],FPL_Fixtures_Extract[#Headers],0)))-4),Team_Key[[Full Name]:[Full Name]],0))&amp;RIGHT(INDEX(FPL_Fixtures_Extract[],MATCH($A315,FPL_Fixtures_Extract[[Player]:[Player]],0),MATCH(FPL_Combined[[#Headers],[Gameweek 02]],FPL_Fixtures_Extract[#Headers],0)),3))</f>
        <v>N/A</v>
      </c>
      <c r="D315" t="str">
        <f ca="1">IF(RIGHT(FPL_Combined[[#Headers],[Gameweek 03]],2)&lt;$B$622,INDEX(FPL_Results_Extract[Gameweek 03],MATCH($A315,FPL_Results_Extract[[Player]:[Player]],0)),INDEX(Team_Key[[Abbreviation]:[Abbreviation]],MATCH(LEFT(INDEX(FPL_Fixtures_Extract[],MATCH($A315,FPL_Fixtures_Extract[[Player]:[Player]],0),MATCH(FPL_Combined[[#Headers],[Gameweek 03]],FPL_Fixtures_Extract[#Headers],0)),LEN(INDEX(FPL_Fixtures_Extract[],MATCH($A315,FPL_Fixtures_Extract[[Player]:[Player]],0),MATCH(FPL_Combined[[#Headers],[Gameweek 03]],FPL_Fixtures_Extract[#Headers],0)))-4),Team_Key[[Full Name]:[Full Name]],0))&amp;RIGHT(INDEX(FPL_Fixtures_Extract[],MATCH($A315,FPL_Fixtures_Extract[[Player]:[Player]],0),MATCH(FPL_Combined[[#Headers],[Gameweek 03]],FPL_Fixtures_Extract[#Headers],0)),3))</f>
        <v>N/A</v>
      </c>
      <c r="E315" t="str">
        <f ca="1">IF(RIGHT(FPL_Combined[[#Headers],[Gameweek 04]],2)&lt;$B$622,INDEX(FPL_Results_Extract[Gameweek 04],MATCH($A315,FPL_Results_Extract[[Player]:[Player]],0)),INDEX(Team_Key[[Abbreviation]:[Abbreviation]],MATCH(LEFT(INDEX(FPL_Fixtures_Extract[],MATCH($A315,FPL_Fixtures_Extract[[Player]:[Player]],0),MATCH(FPL_Combined[[#Headers],[Gameweek 04]],FPL_Fixtures_Extract[#Headers],0)),LEN(INDEX(FPL_Fixtures_Extract[],MATCH($A315,FPL_Fixtures_Extract[[Player]:[Player]],0),MATCH(FPL_Combined[[#Headers],[Gameweek 04]],FPL_Fixtures_Extract[#Headers],0)))-4),Team_Key[[Full Name]:[Full Name]],0))&amp;RIGHT(INDEX(FPL_Fixtures_Extract[],MATCH($A315,FPL_Fixtures_Extract[[Player]:[Player]],0),MATCH(FPL_Combined[[#Headers],[Gameweek 04]],FPL_Fixtures_Extract[#Headers],0)),3))</f>
        <v>N/A</v>
      </c>
      <c r="F315" t="str">
        <f ca="1">IF(RIGHT(FPL_Combined[[#Headers],[Gameweek 05]],2)&lt;$B$622,INDEX(FPL_Results_Extract[Gameweek 05],MATCH($A315,FPL_Results_Extract[[Player]:[Player]],0)),INDEX(Team_Key[[Abbreviation]:[Abbreviation]],MATCH(LEFT(INDEX(FPL_Fixtures_Extract[],MATCH($A315,FPL_Fixtures_Extract[[Player]:[Player]],0),MATCH(FPL_Combined[[#Headers],[Gameweek 05]],FPL_Fixtures_Extract[#Headers],0)),LEN(INDEX(FPL_Fixtures_Extract[],MATCH($A315,FPL_Fixtures_Extract[[Player]:[Player]],0),MATCH(FPL_Combined[[#Headers],[Gameweek 05]],FPL_Fixtures_Extract[#Headers],0)))-4),Team_Key[[Full Name]:[Full Name]],0))&amp;RIGHT(INDEX(FPL_Fixtures_Extract[],MATCH($A315,FPL_Fixtures_Extract[[Player]:[Player]],0),MATCH(FPL_Combined[[#Headers],[Gameweek 05]],FPL_Fixtures_Extract[#Headers],0)),3))</f>
        <v>N/A</v>
      </c>
      <c r="G315" t="str">
        <f ca="1">IF(RIGHT(FPL_Combined[[#Headers],[Gameweek 06]],2)&lt;$B$622,INDEX(FPL_Results_Extract[Gameweek 06],MATCH($A315,FPL_Results_Extract[[Player]:[Player]],0)),INDEX(Team_Key[[Abbreviation]:[Abbreviation]],MATCH(LEFT(INDEX(FPL_Fixtures_Extract[],MATCH($A315,FPL_Fixtures_Extract[[Player]:[Player]],0),MATCH(FPL_Combined[[#Headers],[Gameweek 06]],FPL_Fixtures_Extract[#Headers],0)),LEN(INDEX(FPL_Fixtures_Extract[],MATCH($A315,FPL_Fixtures_Extract[[Player]:[Player]],0),MATCH(FPL_Combined[[#Headers],[Gameweek 06]],FPL_Fixtures_Extract[#Headers],0)))-4),Team_Key[[Full Name]:[Full Name]],0))&amp;RIGHT(INDEX(FPL_Fixtures_Extract[],MATCH($A315,FPL_Fixtures_Extract[[Player]:[Player]],0),MATCH(FPL_Combined[[#Headers],[Gameweek 06]],FPL_Fixtures_Extract[#Headers],0)),3))</f>
        <v>N/A</v>
      </c>
      <c r="H315" t="str">
        <f ca="1">IF(RIGHT(FPL_Combined[[#Headers],[Gameweek 07]],2)&lt;$B$622,INDEX(FPL_Results_Extract[Gameweek 07],MATCH($A315,FPL_Results_Extract[[Player]:[Player]],0)),INDEX(Team_Key[[Abbreviation]:[Abbreviation]],MATCH(LEFT(INDEX(FPL_Fixtures_Extract[],MATCH($A315,FPL_Fixtures_Extract[[Player]:[Player]],0),MATCH(FPL_Combined[[#Headers],[Gameweek 07]],FPL_Fixtures_Extract[#Headers],0)),LEN(INDEX(FPL_Fixtures_Extract[],MATCH($A315,FPL_Fixtures_Extract[[Player]:[Player]],0),MATCH(FPL_Combined[[#Headers],[Gameweek 07]],FPL_Fixtures_Extract[#Headers],0)))-4),Team_Key[[Full Name]:[Full Name]],0))&amp;RIGHT(INDEX(FPL_Fixtures_Extract[],MATCH($A315,FPL_Fixtures_Extract[[Player]:[Player]],0),MATCH(FPL_Combined[[#Headers],[Gameweek 07]],FPL_Fixtures_Extract[#Headers],0)),3))</f>
        <v>N/A</v>
      </c>
      <c r="I315" t="str">
        <f ca="1">IF(RIGHT(FPL_Combined[[#Headers],[Gameweek 08]],2)&lt;$B$622,INDEX(FPL_Results_Extract[Gameweek 08],MATCH($A315,FPL_Results_Extract[[Player]:[Player]],0)),INDEX(Team_Key[[Abbreviation]:[Abbreviation]],MATCH(LEFT(INDEX(FPL_Fixtures_Extract[],MATCH($A315,FPL_Fixtures_Extract[[Player]:[Player]],0),MATCH(FPL_Combined[[#Headers],[Gameweek 08]],FPL_Fixtures_Extract[#Headers],0)),LEN(INDEX(FPL_Fixtures_Extract[],MATCH($A315,FPL_Fixtures_Extract[[Player]:[Player]],0),MATCH(FPL_Combined[[#Headers],[Gameweek 08]],FPL_Fixtures_Extract[#Headers],0)))-4),Team_Key[[Full Name]:[Full Name]],0))&amp;RIGHT(INDEX(FPL_Fixtures_Extract[],MATCH($A315,FPL_Fixtures_Extract[[Player]:[Player]],0),MATCH(FPL_Combined[[#Headers],[Gameweek 08]],FPL_Fixtures_Extract[#Headers],0)),3))</f>
        <v>N/A</v>
      </c>
      <c r="J315" t="str">
        <f ca="1">IF(RIGHT(FPL_Combined[[#Headers],[Gameweek 09]],2)&lt;$B$622,INDEX(FPL_Results_Extract[Gameweek 09],MATCH($A315,FPL_Results_Extract[[Player]:[Player]],0)),INDEX(Team_Key[[Abbreviation]:[Abbreviation]],MATCH(LEFT(INDEX(FPL_Fixtures_Extract[],MATCH($A315,FPL_Fixtures_Extract[[Player]:[Player]],0),MATCH(FPL_Combined[[#Headers],[Gameweek 09]],FPL_Fixtures_Extract[#Headers],0)),LEN(INDEX(FPL_Fixtures_Extract[],MATCH($A315,FPL_Fixtures_Extract[[Player]:[Player]],0),MATCH(FPL_Combined[[#Headers],[Gameweek 09]],FPL_Fixtures_Extract[#Headers],0)))-4),Team_Key[[Full Name]:[Full Name]],0))&amp;RIGHT(INDEX(FPL_Fixtures_Extract[],MATCH($A315,FPL_Fixtures_Extract[[Player]:[Player]],0),MATCH(FPL_Combined[[#Headers],[Gameweek 09]],FPL_Fixtures_Extract[#Headers],0)),3))</f>
        <v>N/A</v>
      </c>
      <c r="K315" t="str">
        <f ca="1">IF(RIGHT(FPL_Combined[[#Headers],[Gameweek 10]],2)&lt;$B$622,INDEX(FPL_Results_Extract[Gameweek 10],MATCH($A315,FPL_Results_Extract[[Player]:[Player]],0)),INDEX(Team_Key[[Abbreviation]:[Abbreviation]],MATCH(LEFT(INDEX(FPL_Fixtures_Extract[],MATCH($A315,FPL_Fixtures_Extract[[Player]:[Player]],0),MATCH(FPL_Combined[[#Headers],[Gameweek 10]],FPL_Fixtures_Extract[#Headers],0)),LEN(INDEX(FPL_Fixtures_Extract[],MATCH($A315,FPL_Fixtures_Extract[[Player]:[Player]],0),MATCH(FPL_Combined[[#Headers],[Gameweek 10]],FPL_Fixtures_Extract[#Headers],0)))-4),Team_Key[[Full Name]:[Full Name]],0))&amp;RIGHT(INDEX(FPL_Fixtures_Extract[],MATCH($A315,FPL_Fixtures_Extract[[Player]:[Player]],0),MATCH(FPL_Combined[[#Headers],[Gameweek 10]],FPL_Fixtures_Extract[#Headers],0)),3))</f>
        <v>N/A</v>
      </c>
      <c r="L315" t="str">
        <f ca="1">IF(RIGHT(FPL_Combined[[#Headers],[Gameweek 11]],2)&lt;$B$622,INDEX(FPL_Results_Extract[Gameweek 11],MATCH($A315,FPL_Results_Extract[[Player]:[Player]],0)),INDEX(Team_Key[[Abbreviation]:[Abbreviation]],MATCH(LEFT(INDEX(FPL_Fixtures_Extract[],MATCH($A315,FPL_Fixtures_Extract[[Player]:[Player]],0),MATCH(FPL_Combined[[#Headers],[Gameweek 11]],FPL_Fixtures_Extract[#Headers],0)),LEN(INDEX(FPL_Fixtures_Extract[],MATCH($A315,FPL_Fixtures_Extract[[Player]:[Player]],0),MATCH(FPL_Combined[[#Headers],[Gameweek 11]],FPL_Fixtures_Extract[#Headers],0)))-4),Team_Key[[Full Name]:[Full Name]],0))&amp;RIGHT(INDEX(FPL_Fixtures_Extract[],MATCH($A315,FPL_Fixtures_Extract[[Player]:[Player]],0),MATCH(FPL_Combined[[#Headers],[Gameweek 11]],FPL_Fixtures_Extract[#Headers],0)),3))</f>
        <v>N/A</v>
      </c>
      <c r="M315" t="str">
        <f ca="1">IF(RIGHT(FPL_Combined[[#Headers],[Gameweek 12]],2)&lt;$B$622,INDEX(FPL_Results_Extract[Gameweek 12],MATCH($A315,FPL_Results_Extract[[Player]:[Player]],0)),INDEX(Team_Key[[Abbreviation]:[Abbreviation]],MATCH(LEFT(INDEX(FPL_Fixtures_Extract[],MATCH($A315,FPL_Fixtures_Extract[[Player]:[Player]],0),MATCH(FPL_Combined[[#Headers],[Gameweek 12]],FPL_Fixtures_Extract[#Headers],0)),LEN(INDEX(FPL_Fixtures_Extract[],MATCH($A315,FPL_Fixtures_Extract[[Player]:[Player]],0),MATCH(FPL_Combined[[#Headers],[Gameweek 12]],FPL_Fixtures_Extract[#Headers],0)))-4),Team_Key[[Full Name]:[Full Name]],0))&amp;RIGHT(INDEX(FPL_Fixtures_Extract[],MATCH($A315,FPL_Fixtures_Extract[[Player]:[Player]],0),MATCH(FPL_Combined[[#Headers],[Gameweek 12]],FPL_Fixtures_Extract[#Headers],0)),3))</f>
        <v>N/A</v>
      </c>
      <c r="N315" t="str">
        <f ca="1">IF(RIGHT(FPL_Combined[[#Headers],[Gameweek 13]],2)&lt;$B$622,INDEX(FPL_Results_Extract[Gameweek 13],MATCH($A315,FPL_Results_Extract[[Player]:[Player]],0)),INDEX(Team_Key[[Abbreviation]:[Abbreviation]],MATCH(LEFT(INDEX(FPL_Fixtures_Extract[],MATCH($A315,FPL_Fixtures_Extract[[Player]:[Player]],0),MATCH(FPL_Combined[[#Headers],[Gameweek 13]],FPL_Fixtures_Extract[#Headers],0)),LEN(INDEX(FPL_Fixtures_Extract[],MATCH($A315,FPL_Fixtures_Extract[[Player]:[Player]],0),MATCH(FPL_Combined[[#Headers],[Gameweek 13]],FPL_Fixtures_Extract[#Headers],0)))-4),Team_Key[[Full Name]:[Full Name]],0))&amp;RIGHT(INDEX(FPL_Fixtures_Extract[],MATCH($A315,FPL_Fixtures_Extract[[Player]:[Player]],0),MATCH(FPL_Combined[[#Headers],[Gameweek 13]],FPL_Fixtures_Extract[#Headers],0)),3))</f>
        <v>N/A</v>
      </c>
      <c r="O315" t="str">
        <f ca="1">IF(RIGHT(FPL_Combined[[#Headers],[Gameweek 14]],2)&lt;$B$622,INDEX(FPL_Results_Extract[Gameweek 14],MATCH($A315,FPL_Results_Extract[[Player]:[Player]],0)),INDEX(Team_Key[[Abbreviation]:[Abbreviation]],MATCH(LEFT(INDEX(FPL_Fixtures_Extract[],MATCH($A315,FPL_Fixtures_Extract[[Player]:[Player]],0),MATCH(FPL_Combined[[#Headers],[Gameweek 14]],FPL_Fixtures_Extract[#Headers],0)),LEN(INDEX(FPL_Fixtures_Extract[],MATCH($A315,FPL_Fixtures_Extract[[Player]:[Player]],0),MATCH(FPL_Combined[[#Headers],[Gameweek 14]],FPL_Fixtures_Extract[#Headers],0)))-4),Team_Key[[Full Name]:[Full Name]],0))&amp;RIGHT(INDEX(FPL_Fixtures_Extract[],MATCH($A315,FPL_Fixtures_Extract[[Player]:[Player]],0),MATCH(FPL_Combined[[#Headers],[Gameweek 14]],FPL_Fixtures_Extract[#Headers],0)),3))</f>
        <v>N/A</v>
      </c>
      <c r="P315" t="str">
        <f ca="1">IF(RIGHT(FPL_Combined[[#Headers],[Gameweek 15]],2)&lt;$B$622,INDEX(FPL_Results_Extract[Gameweek 15],MATCH($A315,FPL_Results_Extract[[Player]:[Player]],0)),INDEX(Team_Key[[Abbreviation]:[Abbreviation]],MATCH(LEFT(INDEX(FPL_Fixtures_Extract[],MATCH($A315,FPL_Fixtures_Extract[[Player]:[Player]],0),MATCH(FPL_Combined[[#Headers],[Gameweek 15]],FPL_Fixtures_Extract[#Headers],0)),LEN(INDEX(FPL_Fixtures_Extract[],MATCH($A315,FPL_Fixtures_Extract[[Player]:[Player]],0),MATCH(FPL_Combined[[#Headers],[Gameweek 15]],FPL_Fixtures_Extract[#Headers],0)))-4),Team_Key[[Full Name]:[Full Name]],0))&amp;RIGHT(INDEX(FPL_Fixtures_Extract[],MATCH($A315,FPL_Fixtures_Extract[[Player]:[Player]],0),MATCH(FPL_Combined[[#Headers],[Gameweek 15]],FPL_Fixtures_Extract[#Headers],0)),3))</f>
        <v>N/A</v>
      </c>
      <c r="Q315" t="str">
        <f ca="1">IF(RIGHT(FPL_Combined[[#Headers],[Gameweek 16]],2)&lt;$B$622,INDEX(FPL_Results_Extract[Gameweek 16],MATCH($A315,FPL_Results_Extract[[Player]:[Player]],0)),INDEX(Team_Key[[Abbreviation]:[Abbreviation]],MATCH(LEFT(INDEX(FPL_Fixtures_Extract[],MATCH($A315,FPL_Fixtures_Extract[[Player]:[Player]],0),MATCH(FPL_Combined[[#Headers],[Gameweek 16]],FPL_Fixtures_Extract[#Headers],0)),LEN(INDEX(FPL_Fixtures_Extract[],MATCH($A315,FPL_Fixtures_Extract[[Player]:[Player]],0),MATCH(FPL_Combined[[#Headers],[Gameweek 16]],FPL_Fixtures_Extract[#Headers],0)))-4),Team_Key[[Full Name]:[Full Name]],0))&amp;RIGHT(INDEX(FPL_Fixtures_Extract[],MATCH($A315,FPL_Fixtures_Extract[[Player]:[Player]],0),MATCH(FPL_Combined[[#Headers],[Gameweek 16]],FPL_Fixtures_Extract[#Headers],0)),3))</f>
        <v>N/A</v>
      </c>
      <c r="R315" t="str">
        <f ca="1">IF(RIGHT(FPL_Combined[[#Headers],[Gameweek 17]],2)&lt;$B$622,INDEX(FPL_Results_Extract[Gameweek 17],MATCH($A315,FPL_Results_Extract[[Player]:[Player]],0)),INDEX(Team_Key[[Abbreviation]:[Abbreviation]],MATCH(LEFT(INDEX(FPL_Fixtures_Extract[],MATCH($A315,FPL_Fixtures_Extract[[Player]:[Player]],0),MATCH(FPL_Combined[[#Headers],[Gameweek 17]],FPL_Fixtures_Extract[#Headers],0)),LEN(INDEX(FPL_Fixtures_Extract[],MATCH($A315,FPL_Fixtures_Extract[[Player]:[Player]],0),MATCH(FPL_Combined[[#Headers],[Gameweek 17]],FPL_Fixtures_Extract[#Headers],0)))-4),Team_Key[[Full Name]:[Full Name]],0))&amp;RIGHT(INDEX(FPL_Fixtures_Extract[],MATCH($A315,FPL_Fixtures_Extract[[Player]:[Player]],0),MATCH(FPL_Combined[[#Headers],[Gameweek 17]],FPL_Fixtures_Extract[#Headers],0)),3))</f>
        <v>N/A</v>
      </c>
      <c r="S315" t="str">
        <f ca="1">IF(RIGHT(FPL_Combined[[#Headers],[Gameweek 18]],2)&lt;$B$622,INDEX(FPL_Results_Extract[Gameweek 18],MATCH($A315,FPL_Results_Extract[[Player]:[Player]],0)),INDEX(Team_Key[[Abbreviation]:[Abbreviation]],MATCH(LEFT(INDEX(FPL_Fixtures_Extract[],MATCH($A315,FPL_Fixtures_Extract[[Player]:[Player]],0),MATCH(FPL_Combined[[#Headers],[Gameweek 18]],FPL_Fixtures_Extract[#Headers],0)),LEN(INDEX(FPL_Fixtures_Extract[],MATCH($A315,FPL_Fixtures_Extract[[Player]:[Player]],0),MATCH(FPL_Combined[[#Headers],[Gameweek 18]],FPL_Fixtures_Extract[#Headers],0)))-4),Team_Key[[Full Name]:[Full Name]],0))&amp;RIGHT(INDEX(FPL_Fixtures_Extract[],MATCH($A315,FPL_Fixtures_Extract[[Player]:[Player]],0),MATCH(FPL_Combined[[#Headers],[Gameweek 18]],FPL_Fixtures_Extract[#Headers],0)),3))</f>
        <v>N/A</v>
      </c>
      <c r="T315" t="str">
        <f ca="1">IF(RIGHT(FPL_Combined[[#Headers],[Gameweek 19]],2)&lt;$B$622,INDEX(FPL_Results_Extract[Gameweek 19],MATCH($A315,FPL_Results_Extract[[Player]:[Player]],0)),INDEX(Team_Key[[Abbreviation]:[Abbreviation]],MATCH(LEFT(INDEX(FPL_Fixtures_Extract[],MATCH($A315,FPL_Fixtures_Extract[[Player]:[Player]],0),MATCH(FPL_Combined[[#Headers],[Gameweek 19]],FPL_Fixtures_Extract[#Headers],0)),LEN(INDEX(FPL_Fixtures_Extract[],MATCH($A315,FPL_Fixtures_Extract[[Player]:[Player]],0),MATCH(FPL_Combined[[#Headers],[Gameweek 19]],FPL_Fixtures_Extract[#Headers],0)))-4),Team_Key[[Full Name]:[Full Name]],0))&amp;RIGHT(INDEX(FPL_Fixtures_Extract[],MATCH($A315,FPL_Fixtures_Extract[[Player]:[Player]],0),MATCH(FPL_Combined[[#Headers],[Gameweek 19]],FPL_Fixtures_Extract[#Headers],0)),3))</f>
        <v>CRY(A) 0-0</v>
      </c>
      <c r="U315" t="str">
        <f ca="1">IF(RIGHT(FPL_Combined[[#Headers],[Gameweek 20]],2)&lt;$B$622,INDEX(FPL_Results_Extract[Gameweek 20],MATCH($A315,FPL_Results_Extract[[Player]:[Player]],0)),INDEX(Team_Key[[Abbreviation]:[Abbreviation]],MATCH(LEFT(INDEX(FPL_Fixtures_Extract[],MATCH($A315,FPL_Fixtures_Extract[[Player]:[Player]],0),MATCH(FPL_Combined[[#Headers],[Gameweek 20]],FPL_Fixtures_Extract[#Headers],0)),LEN(INDEX(FPL_Fixtures_Extract[],MATCH($A315,FPL_Fixtures_Extract[[Player]:[Player]],0),MATCH(FPL_Combined[[#Headers],[Gameweek 20]],FPL_Fixtures_Extract[#Headers],0)))-4),Team_Key[[Full Name]:[Full Name]],0))&amp;RIGHT(INDEX(FPL_Fixtures_Extract[],MATCH($A315,FPL_Fixtures_Extract[[Player]:[Player]],0),MATCH(FPL_Combined[[#Headers],[Gameweek 20]],FPL_Fixtures_Extract[#Headers],0)),3))</f>
        <v>MUN(A) 1-2</v>
      </c>
      <c r="V315" t="str">
        <f ca="1">IF(RIGHT(FPL_Combined[[#Headers],[Gameweek 21]],2)&lt;$B$622,INDEX(FPL_Results_Extract[Gameweek 21],MATCH($A315,FPL_Results_Extract[[Player]:[Player]],0)),INDEX(Team_Key[[Abbreviation]:[Abbreviation]],MATCH(LEFT(INDEX(FPL_Fixtures_Extract[],MATCH($A315,FPL_Fixtures_Extract[[Player]:[Player]],0),MATCH(FPL_Combined[[#Headers],[Gameweek 21]],FPL_Fixtures_Extract[#Headers],0)),LEN(INDEX(FPL_Fixtures_Extract[],MATCH($A315,FPL_Fixtures_Extract[[Player]:[Player]],0),MATCH(FPL_Combined[[#Headers],[Gameweek 21]],FPL_Fixtures_Extract[#Headers],0)))-4),Team_Key[[Full Name]:[Full Name]],0))&amp;RIGHT(INDEX(FPL_Fixtures_Extract[],MATCH($A315,FPL_Fixtures_Extract[[Player]:[Player]],0),MATCH(FPL_Combined[[#Headers],[Gameweek 21]],FPL_Fixtures_Extract[#Headers],0)),3))</f>
        <v>SUN(H) 2-4</v>
      </c>
      <c r="W315" t="str">
        <f ca="1">IF(RIGHT(FPL_Combined[[#Headers],[Gameweek 22]],2)&lt;$B$622,INDEX(FPL_Results_Extract[Gameweek 22],MATCH($A315,FPL_Results_Extract[[Player]:[Player]],0)),INDEX(Team_Key[[Abbreviation]:[Abbreviation]],MATCH(LEFT(INDEX(FPL_Fixtures_Extract[],MATCH($A315,FPL_Fixtures_Extract[[Player]:[Player]],0),MATCH(FPL_Combined[[#Headers],[Gameweek 22]],FPL_Fixtures_Extract[#Headers],0)),LEN(INDEX(FPL_Fixtures_Extract[],MATCH($A315,FPL_Fixtures_Extract[[Player]:[Player]],0),MATCH(FPL_Combined[[#Headers],[Gameweek 22]],FPL_Fixtures_Extract[#Headers],0)))-4),Team_Key[[Full Name]:[Full Name]],0))&amp;RIGHT(INDEX(FPL_Fixtures_Extract[],MATCH($A315,FPL_Fixtures_Extract[[Player]:[Player]],0),MATCH(FPL_Combined[[#Headers],[Gameweek 22]],FPL_Fixtures_Extract[#Headers],0)),3))</f>
        <v>WAT(H) 1-0</v>
      </c>
      <c r="X315" t="str">
        <f ca="1">IF(RIGHT(FPL_Combined[[#Headers],[Gameweek 23]],2)&lt;$B$622,INDEX(FPL_Results_Extract[Gameweek 23],MATCH($A315,FPL_Results_Extract[[Player]:[Player]],0)),INDEX(Team_Key[[Abbreviation]:[Abbreviation]],MATCH(LEFT(INDEX(FPL_Fixtures_Extract[],MATCH($A315,FPL_Fixtures_Extract[[Player]:[Player]],0),MATCH(FPL_Combined[[#Headers],[Gameweek 23]],FPL_Fixtures_Extract[#Headers],0)),LEN(INDEX(FPL_Fixtures_Extract[],MATCH($A315,FPL_Fixtures_Extract[[Player]:[Player]],0),MATCH(FPL_Combined[[#Headers],[Gameweek 23]],FPL_Fixtures_Extract[#Headers],0)))-4),Team_Key[[Full Name]:[Full Name]],0))&amp;RIGHT(INDEX(FPL_Fixtures_Extract[],MATCH($A315,FPL_Fixtures_Extract[[Player]:[Player]],0),MATCH(FPL_Combined[[#Headers],[Gameweek 23]],FPL_Fixtures_Extract[#Headers],0)),3))</f>
        <v>EVE(A) 2-1</v>
      </c>
      <c r="Y315" t="str">
        <f ca="1">IF(RIGHT(FPL_Combined[[#Headers],[Gameweek 24]],2)&lt;$B$622,INDEX(FPL_Results_Extract[Team],MATCH($A315,FPL_Results_Extract[[Player]:[Player]],0)),INDEX(Team_Key[[Abbreviation]:[Abbreviation]],MATCH(LEFT(INDEX(FPL_Fixtures_Extract[],MATCH($A315,FPL_Fixtures_Extract[[Player]:[Player]],0),MATCH(FPL_Combined[[#Headers],[Gameweek 24]],FPL_Fixtures_Extract[#Headers],0)),LEN(INDEX(FPL_Fixtures_Extract[],MATCH($A315,FPL_Fixtures_Extract[[Player]:[Player]],0),MATCH(FPL_Combined[[#Headers],[Gameweek 24]],FPL_Fixtures_Extract[#Headers],0)))-4),Team_Key[[Full Name]:[Full Name]],0))&amp;RIGHT(INDEX(FPL_Fixtures_Extract[],MATCH($A315,FPL_Fixtures_Extract[[Player]:[Player]],0),MATCH(FPL_Combined[[#Headers],[Gameweek 24]],FPL_Fixtures_Extract[#Headers],0)),3))</f>
        <v>SWA</v>
      </c>
      <c r="Z315" t="str">
        <f ca="1">IF(RIGHT(FPL_Combined[[#Headers],[Gameweek 25]],2)&lt;$B$622,INDEX(FPL_Results_Extract[Player],MATCH($A315,FPL_Results_Extract[[Player]:[Player]],0)),INDEX(Team_Key[[Abbreviation]:[Abbreviation]],MATCH(LEFT(INDEX(FPL_Fixtures_Extract[],MATCH($A315,FPL_Fixtures_Extract[[Player]:[Player]],0),MATCH(FPL_Combined[[#Headers],[Gameweek 25]],FPL_Fixtures_Extract[#Headers],0)),LEN(INDEX(FPL_Fixtures_Extract[],MATCH($A315,FPL_Fixtures_Extract[[Player]:[Player]],0),MATCH(FPL_Combined[[#Headers],[Gameweek 25]],FPL_Fixtures_Extract[#Headers],0)))-4),Team_Key[[Full Name]:[Full Name]],0))&amp;RIGHT(INDEX(FPL_Fixtures_Extract[],MATCH($A315,FPL_Fixtures_Extract[[Player]:[Player]],0),MATCH(FPL_Combined[[#Headers],[Gameweek 25]],FPL_Fixtures_Extract[#Headers],0)),3))</f>
        <v>Kingsley</v>
      </c>
      <c r="AA315" t="str">
        <f ca="1">IF(RIGHT(FPL_Combined[[#Headers],[Gameweek 26]],2)&lt;$B$622,INDEX(FPL_Results_Extract[Gameweek 01],MATCH($A315,FPL_Results_Extract[[Player]:[Player]],0)),INDEX(Team_Key[[Abbreviation]:[Abbreviation]],MATCH(LEFT(INDEX(FPL_Fixtures_Extract[],MATCH($A315,FPL_Fixtures_Extract[[Player]:[Player]],0),MATCH(FPL_Combined[[#Headers],[Gameweek 26]],FPL_Fixtures_Extract[#Headers],0)),LEN(INDEX(FPL_Fixtures_Extract[],MATCH($A315,FPL_Fixtures_Extract[[Player]:[Player]],0),MATCH(FPL_Combined[[#Headers],[Gameweek 26]],FPL_Fixtures_Extract[#Headers],0)))-4),Team_Key[[Full Name]:[Full Name]],0))&amp;RIGHT(INDEX(FPL_Fixtures_Extract[],MATCH($A315,FPL_Fixtures_Extract[[Player]:[Player]],0),MATCH(FPL_Combined[[#Headers],[Gameweek 26]],FPL_Fixtures_Extract[#Headers],0)),3))</f>
        <v>N/A</v>
      </c>
      <c r="AB315" t="str">
        <f ca="1">IF(RIGHT(FPL_Combined[[#Headers],[Gameweek 27]],2)&lt;$B$622,INDEX(FPL_Results_Extract[Gameweek 02],MATCH($A315,FPL_Results_Extract[[Player]:[Player]],0)),INDEX(Team_Key[[Abbreviation]:[Abbreviation]],MATCH(LEFT(INDEX(FPL_Fixtures_Extract[],MATCH($A315,FPL_Fixtures_Extract[[Player]:[Player]],0),MATCH(FPL_Combined[[#Headers],[Gameweek 27]],FPL_Fixtures_Extract[#Headers],0)),LEN(INDEX(FPL_Fixtures_Extract[],MATCH($A315,FPL_Fixtures_Extract[[Player]:[Player]],0),MATCH(FPL_Combined[[#Headers],[Gameweek 27]],FPL_Fixtures_Extract[#Headers],0)))-4),Team_Key[[Full Name]:[Full Name]],0))&amp;RIGHT(INDEX(FPL_Fixtures_Extract[],MATCH($A315,FPL_Fixtures_Extract[[Player]:[Player]],0),MATCH(FPL_Combined[[#Headers],[Gameweek 27]],FPL_Fixtures_Extract[#Headers],0)),3))</f>
        <v>N/A</v>
      </c>
      <c r="AC315" t="str">
        <f ca="1">IF(RIGHT(FPL_Combined[[#Headers],[Gameweek 28]],2)&lt;$B$622,INDEX(FPL_Results_Extract[Gameweek 03],MATCH($A315,FPL_Results_Extract[[Player]:[Player]],0)),INDEX(Team_Key[[Abbreviation]:[Abbreviation]],MATCH(LEFT(INDEX(FPL_Fixtures_Extract[],MATCH($A315,FPL_Fixtures_Extract[[Player]:[Player]],0),MATCH(FPL_Combined[[#Headers],[Gameweek 28]],FPL_Fixtures_Extract[#Headers],0)),LEN(INDEX(FPL_Fixtures_Extract[],MATCH($A315,FPL_Fixtures_Extract[[Player]:[Player]],0),MATCH(FPL_Combined[[#Headers],[Gameweek 28]],FPL_Fixtures_Extract[#Headers],0)))-4),Team_Key[[Full Name]:[Full Name]],0))&amp;RIGHT(INDEX(FPL_Fixtures_Extract[],MATCH($A315,FPL_Fixtures_Extract[[Player]:[Player]],0),MATCH(FPL_Combined[[#Headers],[Gameweek 28]],FPL_Fixtures_Extract[#Headers],0)),3))</f>
        <v>N/A</v>
      </c>
      <c r="AD315" t="str">
        <f ca="1">IF(RIGHT(FPL_Combined[[#Headers],[Gameweek 29]],2)&lt;$B$622,INDEX(FPL_Results_Extract[Gameweek 04],MATCH($A315,FPL_Results_Extract[[Player]:[Player]],0)),INDEX(Team_Key[[Abbreviation]:[Abbreviation]],MATCH(LEFT(INDEX(FPL_Fixtures_Extract[],MATCH($A315,FPL_Fixtures_Extract[[Player]:[Player]],0),MATCH(FPL_Combined[[#Headers],[Gameweek 29]],FPL_Fixtures_Extract[#Headers],0)),LEN(INDEX(FPL_Fixtures_Extract[],MATCH($A315,FPL_Fixtures_Extract[[Player]:[Player]],0),MATCH(FPL_Combined[[#Headers],[Gameweek 29]],FPL_Fixtures_Extract[#Headers],0)))-4),Team_Key[[Full Name]:[Full Name]],0))&amp;RIGHT(INDEX(FPL_Fixtures_Extract[],MATCH($A315,FPL_Fixtures_Extract[[Player]:[Player]],0),MATCH(FPL_Combined[[#Headers],[Gameweek 29]],FPL_Fixtures_Extract[#Headers],0)),3))</f>
        <v>NOR(H)</v>
      </c>
      <c r="AE315" t="str">
        <f ca="1">IF(RIGHT(FPL_Combined[[#Headers],[Gameweek 30]],2)&lt;$B$622,INDEX(FPL_Results_Extract[Gameweek 05],MATCH($A315,FPL_Results_Extract[[Player]:[Player]],0)),INDEX(Team_Key[[Abbreviation]:[Abbreviation]],MATCH(LEFT(INDEX(FPL_Fixtures_Extract[],MATCH($A315,FPL_Fixtures_Extract[[Player]:[Player]],0),MATCH(FPL_Combined[[#Headers],[Gameweek 30]],FPL_Fixtures_Extract[#Headers],0)),LEN(INDEX(FPL_Fixtures_Extract[],MATCH($A315,FPL_Fixtures_Extract[[Player]:[Player]],0),MATCH(FPL_Combined[[#Headers],[Gameweek 30]],FPL_Fixtures_Extract[#Headers],0)))-4),Team_Key[[Full Name]:[Full Name]],0))&amp;RIGHT(INDEX(FPL_Fixtures_Extract[],MATCH($A315,FPL_Fixtures_Extract[[Player]:[Player]],0),MATCH(FPL_Combined[[#Headers],[Gameweek 30]],FPL_Fixtures_Extract[#Headers],0)),3))</f>
        <v>BOU(A)</v>
      </c>
      <c r="AF315" t="str">
        <f ca="1">IF(RIGHT(FPL_Combined[[#Headers],[Gameweek 31]],2)&lt;$B$622,INDEX(FPL_Results_Extract[Gameweek 06],MATCH($A315,FPL_Results_Extract[[Player]:[Player]],0)),INDEX(Team_Key[[Abbreviation]:[Abbreviation]],MATCH(LEFT(INDEX(FPL_Fixtures_Extract[],MATCH($A315,FPL_Fixtures_Extract[[Player]:[Player]],0),MATCH(FPL_Combined[[#Headers],[Gameweek 31]],FPL_Fixtures_Extract[#Headers],0)),LEN(INDEX(FPL_Fixtures_Extract[],MATCH($A315,FPL_Fixtures_Extract[[Player]:[Player]],0),MATCH(FPL_Combined[[#Headers],[Gameweek 31]],FPL_Fixtures_Extract[#Headers],0)))-4),Team_Key[[Full Name]:[Full Name]],0))&amp;RIGHT(INDEX(FPL_Fixtures_Extract[],MATCH($A315,FPL_Fixtures_Extract[[Player]:[Player]],0),MATCH(FPL_Combined[[#Headers],[Gameweek 31]],FPL_Fixtures_Extract[#Headers],0)),3))</f>
        <v>AVL(H)</v>
      </c>
      <c r="AG315" t="str">
        <f ca="1">IF(RIGHT(FPL_Combined[[#Headers],[Gameweek 32]],2)&lt;$B$622,INDEX(FPL_Results_Extract[Gameweek 07],MATCH($A315,FPL_Results_Extract[[Player]:[Player]],0)),INDEX(Team_Key[[Abbreviation]:[Abbreviation]],MATCH(LEFT(INDEX(FPL_Fixtures_Extract[],MATCH($A315,FPL_Fixtures_Extract[[Player]:[Player]],0),MATCH(FPL_Combined[[#Headers],[Gameweek 32]],FPL_Fixtures_Extract[#Headers],0)),LEN(INDEX(FPL_Fixtures_Extract[],MATCH($A315,FPL_Fixtures_Extract[[Player]:[Player]],0),MATCH(FPL_Combined[[#Headers],[Gameweek 32]],FPL_Fixtures_Extract[#Headers],0)))-4),Team_Key[[Full Name]:[Full Name]],0))&amp;RIGHT(INDEX(FPL_Fixtures_Extract[],MATCH($A315,FPL_Fixtures_Extract[[Player]:[Player]],0),MATCH(FPL_Combined[[#Headers],[Gameweek 32]],FPL_Fixtures_Extract[#Headers],0)),3))</f>
        <v>STK(A)</v>
      </c>
      <c r="AH315" t="str">
        <f ca="1">IF(RIGHT(FPL_Combined[[#Headers],[Gameweek 33]],2)&lt;$B$622,INDEX(FPL_Results_Extract[Gameweek 08],MATCH($A315,FPL_Results_Extract[[Player]:[Player]],0)),INDEX(Team_Key[[Abbreviation]:[Abbreviation]],MATCH(LEFT(INDEX(FPL_Fixtures_Extract[],MATCH($A315,FPL_Fixtures_Extract[[Player]:[Player]],0),MATCH(FPL_Combined[[#Headers],[Gameweek 33]],FPL_Fixtures_Extract[#Headers],0)),LEN(INDEX(FPL_Fixtures_Extract[],MATCH($A315,FPL_Fixtures_Extract[[Player]:[Player]],0),MATCH(FPL_Combined[[#Headers],[Gameweek 33]],FPL_Fixtures_Extract[#Headers],0)))-4),Team_Key[[Full Name]:[Full Name]],0))&amp;RIGHT(INDEX(FPL_Fixtures_Extract[],MATCH($A315,FPL_Fixtures_Extract[[Player]:[Player]],0),MATCH(FPL_Combined[[#Headers],[Gameweek 33]],FPL_Fixtures_Extract[#Headers],0)),3))</f>
        <v>CHE(H)</v>
      </c>
      <c r="AI315" t="str">
        <f ca="1">IF(RIGHT(FPL_Combined[[#Headers],[Gameweek 34]],2)&lt;$B$622,INDEX(FPL_Results_Extract[Gameweek 09],MATCH($A315,FPL_Results_Extract[[Player]:[Player]],0)),INDEX(Team_Key[[Abbreviation]:[Abbreviation]],MATCH(LEFT(INDEX(FPL_Fixtures_Extract[],MATCH($A315,FPL_Fixtures_Extract[[Player]:[Player]],0),MATCH(FPL_Combined[[#Headers],[Gameweek 34]],FPL_Fixtures_Extract[#Headers],0)),LEN(INDEX(FPL_Fixtures_Extract[],MATCH($A315,FPL_Fixtures_Extract[[Player]:[Player]],0),MATCH(FPL_Combined[[#Headers],[Gameweek 34]],FPL_Fixtures_Extract[#Headers],0)))-4),Team_Key[[Full Name]:[Full Name]],0))&amp;RIGHT(INDEX(FPL_Fixtures_Extract[],MATCH($A315,FPL_Fixtures_Extract[[Player]:[Player]],0),MATCH(FPL_Combined[[#Headers],[Gameweek 34]],FPL_Fixtures_Extract[#Headers],0)),3))</f>
        <v>NEW(A)</v>
      </c>
      <c r="AJ315" t="str">
        <f ca="1">IF(RIGHT(FPL_Combined[[#Headers],[Gameweek 35]],2)&lt;$B$622,INDEX(FPL_Results_Extract[Gameweek 10],MATCH($A315,FPL_Results_Extract[[Player]:[Player]],0)),INDEX(Team_Key[[Abbreviation]:[Abbreviation]],MATCH(LEFT(INDEX(FPL_Fixtures_Extract[],MATCH($A315,FPL_Fixtures_Extract[[Player]:[Player]],0),MATCH(FPL_Combined[[#Headers],[Gameweek 35]],FPL_Fixtures_Extract[#Headers],0)),LEN(INDEX(FPL_Fixtures_Extract[],MATCH($A315,FPL_Fixtures_Extract[[Player]:[Player]],0),MATCH(FPL_Combined[[#Headers],[Gameweek 35]],FPL_Fixtures_Extract[#Headers],0)))-4),Team_Key[[Full Name]:[Full Name]],0))&amp;RIGHT(INDEX(FPL_Fixtures_Extract[],MATCH($A315,FPL_Fixtures_Extract[[Player]:[Player]],0),MATCH(FPL_Combined[[#Headers],[Gameweek 35]],FPL_Fixtures_Extract[#Headers],0)),3))</f>
        <v>LEI(A)</v>
      </c>
      <c r="AK315" t="str">
        <f ca="1">IF(RIGHT(FPL_Combined[[#Headers],[Gameweek 36]],2)&lt;$B$622,INDEX(FPL_Results_Extract[Gameweek 11],MATCH($A315,FPL_Results_Extract[[Player]:[Player]],0)),INDEX(Team_Key[[Abbreviation]:[Abbreviation]],MATCH(LEFT(INDEX(FPL_Fixtures_Extract[],MATCH($A315,FPL_Fixtures_Extract[[Player]:[Player]],0),MATCH(FPL_Combined[[#Headers],[Gameweek 36]],FPL_Fixtures_Extract[#Headers],0)),LEN(INDEX(FPL_Fixtures_Extract[],MATCH($A315,FPL_Fixtures_Extract[[Player]:[Player]],0),MATCH(FPL_Combined[[#Headers],[Gameweek 36]],FPL_Fixtures_Extract[#Headers],0)))-4),Team_Key[[Full Name]:[Full Name]],0))&amp;RIGHT(INDEX(FPL_Fixtures_Extract[],MATCH($A315,FPL_Fixtures_Extract[[Player]:[Player]],0),MATCH(FPL_Combined[[#Headers],[Gameweek 36]],FPL_Fixtures_Extract[#Headers],0)),3))</f>
        <v>LIV(H)</v>
      </c>
      <c r="AL315" t="str">
        <f ca="1">IF(RIGHT(FPL_Combined[[#Headers],[Gameweek 37]],2)&lt;$B$622,INDEX(FPL_Results_Extract[Gameweek 12],MATCH($A315,FPL_Results_Extract[[Player]:[Player]],0)),INDEX(Team_Key[[Abbreviation]:[Abbreviation]],MATCH(LEFT(INDEX(FPL_Fixtures_Extract[],MATCH($A315,FPL_Fixtures_Extract[[Player]:[Player]],0),MATCH(FPL_Combined[[#Headers],[Gameweek 37]],FPL_Fixtures_Extract[#Headers],0)),LEN(INDEX(FPL_Fixtures_Extract[],MATCH($A315,FPL_Fixtures_Extract[[Player]:[Player]],0),MATCH(FPL_Combined[[#Headers],[Gameweek 37]],FPL_Fixtures_Extract[#Headers],0)))-4),Team_Key[[Full Name]:[Full Name]],0))&amp;RIGHT(INDEX(FPL_Fixtures_Extract[],MATCH($A315,FPL_Fixtures_Extract[[Player]:[Player]],0),MATCH(FPL_Combined[[#Headers],[Gameweek 37]],FPL_Fixtures_Extract[#Headers],0)),3))</f>
        <v>WHU(A)</v>
      </c>
      <c r="AM315" t="str">
        <f ca="1">IF(RIGHT(FPL_Combined[[#Headers],[Gameweek 38]],2)&lt;$B$622,INDEX(FPL_Results_Extract[Gameweek 13],MATCH($A315,FPL_Results_Extract[[Player]:[Player]],0)),INDEX(Team_Key[[Abbreviation]:[Abbreviation]],MATCH(LEFT(INDEX(FPL_Fixtures_Extract[],MATCH($A315,FPL_Fixtures_Extract[[Player]:[Player]],0),MATCH(FPL_Combined[[#Headers],[Gameweek 38]],FPL_Fixtures_Extract[#Headers],0)),LEN(INDEX(FPL_Fixtures_Extract[],MATCH($A315,FPL_Fixtures_Extract[[Player]:[Player]],0),MATCH(FPL_Combined[[#Headers],[Gameweek 38]],FPL_Fixtures_Extract[#Headers],0)))-4),Team_Key[[Full Name]:[Full Name]],0))&amp;RIGHT(INDEX(FPL_Fixtures_Extract[],MATCH($A315,FPL_Fixtures_Extract[[Player]:[Player]],0),MATCH(FPL_Combined[[#Headers],[Gameweek 38]],FPL_Fixtures_Extract[#Headers],0)),3))</f>
        <v>MCI(H)</v>
      </c>
    </row>
    <row r="316" spans="1:39" x14ac:dyDescent="0.45">
      <c r="A316" t="s">
        <v>338</v>
      </c>
      <c r="B316" t="str">
        <f ca="1">IF(RIGHT(FPL_Combined[[#Headers],[Gameweek 01]],2)&lt;$B$622,INDEX(FPL_Results_Extract[Gameweek 01],MATCH($A316,FPL_Results_Extract[[Player]:[Player]],0)),INDEX(Team_Key[[Abbreviation]:[Abbreviation]],MATCH(LEFT(INDEX(FPL_Fixtures_Extract[],MATCH($A316,FPL_Fixtures_Extract[[Player]:[Player]],0),MATCH(FPL_Combined[[#Headers],[Gameweek 01]],FPL_Fixtures_Extract[#Headers],0)),LEN(INDEX(FPL_Fixtures_Extract[],MATCH($A316,FPL_Fixtures_Extract[[Player]:[Player]],0),MATCH(FPL_Combined[[#Headers],[Gameweek 01]],FPL_Fixtures_Extract[#Headers],0)))-4),Team_Key[[Full Name]:[Full Name]],0))&amp;RIGHT(INDEX(FPL_Fixtures_Extract[],MATCH($A316,FPL_Fixtures_Extract[[Player]:[Player]],0),MATCH(FPL_Combined[[#Headers],[Gameweek 01]],FPL_Fixtures_Extract[#Headers],0)),3))</f>
        <v>BOU(A) 1-0</v>
      </c>
      <c r="C316" t="str">
        <f ca="1">IF(RIGHT(FPL_Combined[[#Headers],[Gameweek 02]],2)&lt;$B$622,INDEX(FPL_Results_Extract[Gameweek 02],MATCH($A316,FPL_Results_Extract[[Player]:[Player]],0)),INDEX(Team_Key[[Abbreviation]:[Abbreviation]],MATCH(LEFT(INDEX(FPL_Fixtures_Extract[],MATCH($A316,FPL_Fixtures_Extract[[Player]:[Player]],0),MATCH(FPL_Combined[[#Headers],[Gameweek 02]],FPL_Fixtures_Extract[#Headers],0)),LEN(INDEX(FPL_Fixtures_Extract[],MATCH($A316,FPL_Fixtures_Extract[[Player]:[Player]],0),MATCH(FPL_Combined[[#Headers],[Gameweek 02]],FPL_Fixtures_Extract[#Headers],0)))-4),Team_Key[[Full Name]:[Full Name]],0))&amp;RIGHT(INDEX(FPL_Fixtures_Extract[],MATCH($A316,FPL_Fixtures_Extract[[Player]:[Player]],0),MATCH(FPL_Combined[[#Headers],[Gameweek 02]],FPL_Fixtures_Extract[#Headers],0)),3))</f>
        <v>MUN(H) 0-1</v>
      </c>
      <c r="D316" t="str">
        <f ca="1">IF(RIGHT(FPL_Combined[[#Headers],[Gameweek 03]],2)&lt;$B$622,INDEX(FPL_Results_Extract[Gameweek 03],MATCH($A316,FPL_Results_Extract[[Player]:[Player]],0)),INDEX(Team_Key[[Abbreviation]:[Abbreviation]],MATCH(LEFT(INDEX(FPL_Fixtures_Extract[],MATCH($A316,FPL_Fixtures_Extract[[Player]:[Player]],0),MATCH(FPL_Combined[[#Headers],[Gameweek 03]],FPL_Fixtures_Extract[#Headers],0)),LEN(INDEX(FPL_Fixtures_Extract[],MATCH($A316,FPL_Fixtures_Extract[[Player]:[Player]],0),MATCH(FPL_Combined[[#Headers],[Gameweek 03]],FPL_Fixtures_Extract[#Headers],0)))-4),Team_Key[[Full Name]:[Full Name]],0))&amp;RIGHT(INDEX(FPL_Fixtures_Extract[],MATCH($A316,FPL_Fixtures_Extract[[Player]:[Player]],0),MATCH(FPL_Combined[[#Headers],[Gameweek 03]],FPL_Fixtures_Extract[#Headers],0)),3))</f>
        <v>CRY(A) 1-2</v>
      </c>
      <c r="E316" t="str">
        <f ca="1">IF(RIGHT(FPL_Combined[[#Headers],[Gameweek 04]],2)&lt;$B$622,INDEX(FPL_Results_Extract[Gameweek 04],MATCH($A316,FPL_Results_Extract[[Player]:[Player]],0)),INDEX(Team_Key[[Abbreviation]:[Abbreviation]],MATCH(LEFT(INDEX(FPL_Fixtures_Extract[],MATCH($A316,FPL_Fixtures_Extract[[Player]:[Player]],0),MATCH(FPL_Combined[[#Headers],[Gameweek 04]],FPL_Fixtures_Extract[#Headers],0)),LEN(INDEX(FPL_Fixtures_Extract[],MATCH($A316,FPL_Fixtures_Extract[[Player]:[Player]],0),MATCH(FPL_Combined[[#Headers],[Gameweek 04]],FPL_Fixtures_Extract[#Headers],0)))-4),Team_Key[[Full Name]:[Full Name]],0))&amp;RIGHT(INDEX(FPL_Fixtures_Extract[],MATCH($A316,FPL_Fixtures_Extract[[Player]:[Player]],0),MATCH(FPL_Combined[[#Headers],[Gameweek 04]],FPL_Fixtures_Extract[#Headers],0)),3))</f>
        <v>SUN(H) 2-2</v>
      </c>
      <c r="F316" t="str">
        <f ca="1">IF(RIGHT(FPL_Combined[[#Headers],[Gameweek 05]],2)&lt;$B$622,INDEX(FPL_Results_Extract[Gameweek 05],MATCH($A316,FPL_Results_Extract[[Player]:[Player]],0)),INDEX(Team_Key[[Abbreviation]:[Abbreviation]],MATCH(LEFT(INDEX(FPL_Fixtures_Extract[],MATCH($A316,FPL_Fixtures_Extract[[Player]:[Player]],0),MATCH(FPL_Combined[[#Headers],[Gameweek 05]],FPL_Fixtures_Extract[#Headers],0)),LEN(INDEX(FPL_Fixtures_Extract[],MATCH($A316,FPL_Fixtures_Extract[[Player]:[Player]],0),MATCH(FPL_Combined[[#Headers],[Gameweek 05]],FPL_Fixtures_Extract[#Headers],0)))-4),Team_Key[[Full Name]:[Full Name]],0))&amp;RIGHT(INDEX(FPL_Fixtures_Extract[],MATCH($A316,FPL_Fixtures_Extract[[Player]:[Player]],0),MATCH(FPL_Combined[[#Headers],[Gameweek 05]],FPL_Fixtures_Extract[#Headers],0)),3))</f>
        <v>LEI(A) 2-3</v>
      </c>
      <c r="G316" t="str">
        <f ca="1">IF(RIGHT(FPL_Combined[[#Headers],[Gameweek 06]],2)&lt;$B$622,INDEX(FPL_Results_Extract[Gameweek 06],MATCH($A316,FPL_Results_Extract[[Player]:[Player]],0)),INDEX(Team_Key[[Abbreviation]:[Abbreviation]],MATCH(LEFT(INDEX(FPL_Fixtures_Extract[],MATCH($A316,FPL_Fixtures_Extract[[Player]:[Player]],0),MATCH(FPL_Combined[[#Headers],[Gameweek 06]],FPL_Fixtures_Extract[#Headers],0)),LEN(INDEX(FPL_Fixtures_Extract[],MATCH($A316,FPL_Fixtures_Extract[[Player]:[Player]],0),MATCH(FPL_Combined[[#Headers],[Gameweek 06]],FPL_Fixtures_Extract[#Headers],0)))-4),Team_Key[[Full Name]:[Full Name]],0))&amp;RIGHT(INDEX(FPL_Fixtures_Extract[],MATCH($A316,FPL_Fixtures_Extract[[Player]:[Player]],0),MATCH(FPL_Combined[[#Headers],[Gameweek 06]],FPL_Fixtures_Extract[#Headers],0)),3))</f>
        <v>WBA(H) 0-1</v>
      </c>
      <c r="H316" t="str">
        <f ca="1">IF(RIGHT(FPL_Combined[[#Headers],[Gameweek 07]],2)&lt;$B$622,INDEX(FPL_Results_Extract[Gameweek 07],MATCH($A316,FPL_Results_Extract[[Player]:[Player]],0)),INDEX(Team_Key[[Abbreviation]:[Abbreviation]],MATCH(LEFT(INDEX(FPL_Fixtures_Extract[],MATCH($A316,FPL_Fixtures_Extract[[Player]:[Player]],0),MATCH(FPL_Combined[[#Headers],[Gameweek 07]],FPL_Fixtures_Extract[#Headers],0)),LEN(INDEX(FPL_Fixtures_Extract[],MATCH($A316,FPL_Fixtures_Extract[[Player]:[Player]],0),MATCH(FPL_Combined[[#Headers],[Gameweek 07]],FPL_Fixtures_Extract[#Headers],0)))-4),Team_Key[[Full Name]:[Full Name]],0))&amp;RIGHT(INDEX(FPL_Fixtures_Extract[],MATCH($A316,FPL_Fixtures_Extract[[Player]:[Player]],0),MATCH(FPL_Combined[[#Headers],[Gameweek 07]],FPL_Fixtures_Extract[#Headers],0)),3))</f>
        <v>LIV(A) 2-3</v>
      </c>
      <c r="I316" t="str">
        <f ca="1">IF(RIGHT(FPL_Combined[[#Headers],[Gameweek 08]],2)&lt;$B$622,INDEX(FPL_Results_Extract[Gameweek 08],MATCH($A316,FPL_Results_Extract[[Player]:[Player]],0)),INDEX(Team_Key[[Abbreviation]:[Abbreviation]],MATCH(LEFT(INDEX(FPL_Fixtures_Extract[],MATCH($A316,FPL_Fixtures_Extract[[Player]:[Player]],0),MATCH(FPL_Combined[[#Headers],[Gameweek 08]],FPL_Fixtures_Extract[#Headers],0)),LEN(INDEX(FPL_Fixtures_Extract[],MATCH($A316,FPL_Fixtures_Extract[[Player]:[Player]],0),MATCH(FPL_Combined[[#Headers],[Gameweek 08]],FPL_Fixtures_Extract[#Headers],0)))-4),Team_Key[[Full Name]:[Full Name]],0))&amp;RIGHT(INDEX(FPL_Fixtures_Extract[],MATCH($A316,FPL_Fixtures_Extract[[Player]:[Player]],0),MATCH(FPL_Combined[[#Headers],[Gameweek 08]],FPL_Fixtures_Extract[#Headers],0)),3))</f>
        <v>STK(H) 0-1</v>
      </c>
      <c r="J316" t="str">
        <f ca="1">IF(RIGHT(FPL_Combined[[#Headers],[Gameweek 09]],2)&lt;$B$622,INDEX(FPL_Results_Extract[Gameweek 09],MATCH($A316,FPL_Results_Extract[[Player]:[Player]],0)),INDEX(Team_Key[[Abbreviation]:[Abbreviation]],MATCH(LEFT(INDEX(FPL_Fixtures_Extract[],MATCH($A316,FPL_Fixtures_Extract[[Player]:[Player]],0),MATCH(FPL_Combined[[#Headers],[Gameweek 09]],FPL_Fixtures_Extract[#Headers],0)),LEN(INDEX(FPL_Fixtures_Extract[],MATCH($A316,FPL_Fixtures_Extract[[Player]:[Player]],0),MATCH(FPL_Combined[[#Headers],[Gameweek 09]],FPL_Fixtures_Extract[#Headers],0)))-4),Team_Key[[Full Name]:[Full Name]],0))&amp;RIGHT(INDEX(FPL_Fixtures_Extract[],MATCH($A316,FPL_Fixtures_Extract[[Player]:[Player]],0),MATCH(FPL_Combined[[#Headers],[Gameweek 09]],FPL_Fixtures_Extract[#Headers],0)),3))</f>
        <v>CHE(A) 0-2</v>
      </c>
      <c r="K316" t="str">
        <f ca="1">IF(RIGHT(FPL_Combined[[#Headers],[Gameweek 10]],2)&lt;$B$622,INDEX(FPL_Results_Extract[Gameweek 10],MATCH($A316,FPL_Results_Extract[[Player]:[Player]],0)),INDEX(Team_Key[[Abbreviation]:[Abbreviation]],MATCH(LEFT(INDEX(FPL_Fixtures_Extract[],MATCH($A316,FPL_Fixtures_Extract[[Player]:[Player]],0),MATCH(FPL_Combined[[#Headers],[Gameweek 10]],FPL_Fixtures_Extract[#Headers],0)),LEN(INDEX(FPL_Fixtures_Extract[],MATCH($A316,FPL_Fixtures_Extract[[Player]:[Player]],0),MATCH(FPL_Combined[[#Headers],[Gameweek 10]],FPL_Fixtures_Extract[#Headers],0)))-4),Team_Key[[Full Name]:[Full Name]],0))&amp;RIGHT(INDEX(FPL_Fixtures_Extract[],MATCH($A316,FPL_Fixtures_Extract[[Player]:[Player]],0),MATCH(FPL_Combined[[#Headers],[Gameweek 10]],FPL_Fixtures_Extract[#Headers],0)),3))</f>
        <v>SWA(H) 1-2</v>
      </c>
      <c r="L316" t="str">
        <f ca="1">IF(RIGHT(FPL_Combined[[#Headers],[Gameweek 11]],2)&lt;$B$622,INDEX(FPL_Results_Extract[Gameweek 11],MATCH($A316,FPL_Results_Extract[[Player]:[Player]],0)),INDEX(Team_Key[[Abbreviation]:[Abbreviation]],MATCH(LEFT(INDEX(FPL_Fixtures_Extract[],MATCH($A316,FPL_Fixtures_Extract[[Player]:[Player]],0),MATCH(FPL_Combined[[#Headers],[Gameweek 11]],FPL_Fixtures_Extract[#Headers],0)),LEN(INDEX(FPL_Fixtures_Extract[],MATCH($A316,FPL_Fixtures_Extract[[Player]:[Player]],0),MATCH(FPL_Combined[[#Headers],[Gameweek 11]],FPL_Fixtures_Extract[#Headers],0)))-4),Team_Key[[Full Name]:[Full Name]],0))&amp;RIGHT(INDEX(FPL_Fixtures_Extract[],MATCH($A316,FPL_Fixtures_Extract[[Player]:[Player]],0),MATCH(FPL_Combined[[#Headers],[Gameweek 11]],FPL_Fixtures_Extract[#Headers],0)),3))</f>
        <v>TOT(A) 1-3</v>
      </c>
      <c r="M316" t="str">
        <f ca="1">IF(RIGHT(FPL_Combined[[#Headers],[Gameweek 12]],2)&lt;$B$622,INDEX(FPL_Results_Extract[Gameweek 12],MATCH($A316,FPL_Results_Extract[[Player]:[Player]],0)),INDEX(Team_Key[[Abbreviation]:[Abbreviation]],MATCH(LEFT(INDEX(FPL_Fixtures_Extract[],MATCH($A316,FPL_Fixtures_Extract[[Player]:[Player]],0),MATCH(FPL_Combined[[#Headers],[Gameweek 12]],FPL_Fixtures_Extract[#Headers],0)),LEN(INDEX(FPL_Fixtures_Extract[],MATCH($A316,FPL_Fixtures_Extract[[Player]:[Player]],0),MATCH(FPL_Combined[[#Headers],[Gameweek 12]],FPL_Fixtures_Extract[#Headers],0)))-4),Team_Key[[Full Name]:[Full Name]],0))&amp;RIGHT(INDEX(FPL_Fixtures_Extract[],MATCH($A316,FPL_Fixtures_Extract[[Player]:[Player]],0),MATCH(FPL_Combined[[#Headers],[Gameweek 12]],FPL_Fixtures_Extract[#Headers],0)),3))</f>
        <v>MCI(H) 0-0</v>
      </c>
      <c r="N316" t="str">
        <f ca="1">IF(RIGHT(FPL_Combined[[#Headers],[Gameweek 13]],2)&lt;$B$622,INDEX(FPL_Results_Extract[Gameweek 13],MATCH($A316,FPL_Results_Extract[[Player]:[Player]],0)),INDEX(Team_Key[[Abbreviation]:[Abbreviation]],MATCH(LEFT(INDEX(FPL_Fixtures_Extract[],MATCH($A316,FPL_Fixtures_Extract[[Player]:[Player]],0),MATCH(FPL_Combined[[#Headers],[Gameweek 13]],FPL_Fixtures_Extract[#Headers],0)),LEN(INDEX(FPL_Fixtures_Extract[],MATCH($A316,FPL_Fixtures_Extract[[Player]:[Player]],0),MATCH(FPL_Combined[[#Headers],[Gameweek 13]],FPL_Fixtures_Extract[#Headers],0)))-4),Team_Key[[Full Name]:[Full Name]],0))&amp;RIGHT(INDEX(FPL_Fixtures_Extract[],MATCH($A316,FPL_Fixtures_Extract[[Player]:[Player]],0),MATCH(FPL_Combined[[#Headers],[Gameweek 13]],FPL_Fixtures_Extract[#Headers],0)),3))</f>
        <v>EVE(A) 0-4</v>
      </c>
      <c r="O316" t="str">
        <f ca="1">IF(RIGHT(FPL_Combined[[#Headers],[Gameweek 14]],2)&lt;$B$622,INDEX(FPL_Results_Extract[Gameweek 14],MATCH($A316,FPL_Results_Extract[[Player]:[Player]],0)),INDEX(Team_Key[[Abbreviation]:[Abbreviation]],MATCH(LEFT(INDEX(FPL_Fixtures_Extract[],MATCH($A316,FPL_Fixtures_Extract[[Player]:[Player]],0),MATCH(FPL_Combined[[#Headers],[Gameweek 14]],FPL_Fixtures_Extract[#Headers],0)),LEN(INDEX(FPL_Fixtures_Extract[],MATCH($A316,FPL_Fixtures_Extract[[Player]:[Player]],0),MATCH(FPL_Combined[[#Headers],[Gameweek 14]],FPL_Fixtures_Extract[#Headers],0)))-4),Team_Key[[Full Name]:[Full Name]],0))&amp;RIGHT(INDEX(FPL_Fixtures_Extract[],MATCH($A316,FPL_Fixtures_Extract[[Player]:[Player]],0),MATCH(FPL_Combined[[#Headers],[Gameweek 14]],FPL_Fixtures_Extract[#Headers],0)),3))</f>
        <v>WAT(H) 2-3</v>
      </c>
      <c r="P316" t="str">
        <f ca="1">IF(RIGHT(FPL_Combined[[#Headers],[Gameweek 15]],2)&lt;$B$622,INDEX(FPL_Results_Extract[Gameweek 15],MATCH($A316,FPL_Results_Extract[[Player]:[Player]],0)),INDEX(Team_Key[[Abbreviation]:[Abbreviation]],MATCH(LEFT(INDEX(FPL_Fixtures_Extract[],MATCH($A316,FPL_Fixtures_Extract[[Player]:[Player]],0),MATCH(FPL_Combined[[#Headers],[Gameweek 15]],FPL_Fixtures_Extract[#Headers],0)),LEN(INDEX(FPL_Fixtures_Extract[],MATCH($A316,FPL_Fixtures_Extract[[Player]:[Player]],0),MATCH(FPL_Combined[[#Headers],[Gameweek 15]],FPL_Fixtures_Extract[#Headers],0)))-4),Team_Key[[Full Name]:[Full Name]],0))&amp;RIGHT(INDEX(FPL_Fixtures_Extract[],MATCH($A316,FPL_Fixtures_Extract[[Player]:[Player]],0),MATCH(FPL_Combined[[#Headers],[Gameweek 15]],FPL_Fixtures_Extract[#Headers],0)),3))</f>
        <v>SOU(A) 1-1</v>
      </c>
      <c r="Q316" t="str">
        <f ca="1">IF(RIGHT(FPL_Combined[[#Headers],[Gameweek 16]],2)&lt;$B$622,INDEX(FPL_Results_Extract[Gameweek 16],MATCH($A316,FPL_Results_Extract[[Player]:[Player]],0)),INDEX(Team_Key[[Abbreviation]:[Abbreviation]],MATCH(LEFT(INDEX(FPL_Fixtures_Extract[],MATCH($A316,FPL_Fixtures_Extract[[Player]:[Player]],0),MATCH(FPL_Combined[[#Headers],[Gameweek 16]],FPL_Fixtures_Extract[#Headers],0)),LEN(INDEX(FPL_Fixtures_Extract[],MATCH($A316,FPL_Fixtures_Extract[[Player]:[Player]],0),MATCH(FPL_Combined[[#Headers],[Gameweek 16]],FPL_Fixtures_Extract[#Headers],0)))-4),Team_Key[[Full Name]:[Full Name]],0))&amp;RIGHT(INDEX(FPL_Fixtures_Extract[],MATCH($A316,FPL_Fixtures_Extract[[Player]:[Player]],0),MATCH(FPL_Combined[[#Headers],[Gameweek 16]],FPL_Fixtures_Extract[#Headers],0)),3))</f>
        <v>ARS(H) 0-2</v>
      </c>
      <c r="R316" t="str">
        <f ca="1">IF(RIGHT(FPL_Combined[[#Headers],[Gameweek 17]],2)&lt;$B$622,INDEX(FPL_Results_Extract[Gameweek 17],MATCH($A316,FPL_Results_Extract[[Player]:[Player]],0)),INDEX(Team_Key[[Abbreviation]:[Abbreviation]],MATCH(LEFT(INDEX(FPL_Fixtures_Extract[],MATCH($A316,FPL_Fixtures_Extract[[Player]:[Player]],0),MATCH(FPL_Combined[[#Headers],[Gameweek 17]],FPL_Fixtures_Extract[#Headers],0)),LEN(INDEX(FPL_Fixtures_Extract[],MATCH($A316,FPL_Fixtures_Extract[[Player]:[Player]],0),MATCH(FPL_Combined[[#Headers],[Gameweek 17]],FPL_Fixtures_Extract[#Headers],0)))-4),Team_Key[[Full Name]:[Full Name]],0))&amp;RIGHT(INDEX(FPL_Fixtures_Extract[],MATCH($A316,FPL_Fixtures_Extract[[Player]:[Player]],0),MATCH(FPL_Combined[[#Headers],[Gameweek 17]],FPL_Fixtures_Extract[#Headers],0)),3))</f>
        <v>NEW(A) 1-1</v>
      </c>
      <c r="S316" t="str">
        <f ca="1">IF(RIGHT(FPL_Combined[[#Headers],[Gameweek 18]],2)&lt;$B$622,INDEX(FPL_Results_Extract[Gameweek 18],MATCH($A316,FPL_Results_Extract[[Player]:[Player]],0)),INDEX(Team_Key[[Abbreviation]:[Abbreviation]],MATCH(LEFT(INDEX(FPL_Fixtures_Extract[],MATCH($A316,FPL_Fixtures_Extract[[Player]:[Player]],0),MATCH(FPL_Combined[[#Headers],[Gameweek 18]],FPL_Fixtures_Extract[#Headers],0)),LEN(INDEX(FPL_Fixtures_Extract[],MATCH($A316,FPL_Fixtures_Extract[[Player]:[Player]],0),MATCH(FPL_Combined[[#Headers],[Gameweek 18]],FPL_Fixtures_Extract[#Headers],0)))-4),Team_Key[[Full Name]:[Full Name]],0))&amp;RIGHT(INDEX(FPL_Fixtures_Extract[],MATCH($A316,FPL_Fixtures_Extract[[Player]:[Player]],0),MATCH(FPL_Combined[[#Headers],[Gameweek 18]],FPL_Fixtures_Extract[#Headers],0)),3))</f>
        <v>WHU(H) 1-1</v>
      </c>
      <c r="T316" t="str">
        <f ca="1">IF(RIGHT(FPL_Combined[[#Headers],[Gameweek 19]],2)&lt;$B$622,INDEX(FPL_Results_Extract[Gameweek 19],MATCH($A316,FPL_Results_Extract[[Player]:[Player]],0)),INDEX(Team_Key[[Abbreviation]:[Abbreviation]],MATCH(LEFT(INDEX(FPL_Fixtures_Extract[],MATCH($A316,FPL_Fixtures_Extract[[Player]:[Player]],0),MATCH(FPL_Combined[[#Headers],[Gameweek 19]],FPL_Fixtures_Extract[#Headers],0)),LEN(INDEX(FPL_Fixtures_Extract[],MATCH($A316,FPL_Fixtures_Extract[[Player]:[Player]],0),MATCH(FPL_Combined[[#Headers],[Gameweek 19]],FPL_Fixtures_Extract[#Headers],0)))-4),Team_Key[[Full Name]:[Full Name]],0))&amp;RIGHT(INDEX(FPL_Fixtures_Extract[],MATCH($A316,FPL_Fixtures_Extract[[Player]:[Player]],0),MATCH(FPL_Combined[[#Headers],[Gameweek 19]],FPL_Fixtures_Extract[#Headers],0)),3))</f>
        <v>NOR(A) 0-2</v>
      </c>
      <c r="U316" t="str">
        <f ca="1">IF(RIGHT(FPL_Combined[[#Headers],[Gameweek 20]],2)&lt;$B$622,INDEX(FPL_Results_Extract[Gameweek 20],MATCH($A316,FPL_Results_Extract[[Player]:[Player]],0)),INDEX(Team_Key[[Abbreviation]:[Abbreviation]],MATCH(LEFT(INDEX(FPL_Fixtures_Extract[],MATCH($A316,FPL_Fixtures_Extract[[Player]:[Player]],0),MATCH(FPL_Combined[[#Headers],[Gameweek 20]],FPL_Fixtures_Extract[#Headers],0)),LEN(INDEX(FPL_Fixtures_Extract[],MATCH($A316,FPL_Fixtures_Extract[[Player]:[Player]],0),MATCH(FPL_Combined[[#Headers],[Gameweek 20]],FPL_Fixtures_Extract[#Headers],0)))-4),Team_Key[[Full Name]:[Full Name]],0))&amp;RIGHT(INDEX(FPL_Fixtures_Extract[],MATCH($A316,FPL_Fixtures_Extract[[Player]:[Player]],0),MATCH(FPL_Combined[[#Headers],[Gameweek 20]],FPL_Fixtures_Extract[#Headers],0)),3))</f>
        <v>SUN(A) 1-3</v>
      </c>
      <c r="V316" t="str">
        <f ca="1">IF(RIGHT(FPL_Combined[[#Headers],[Gameweek 21]],2)&lt;$B$622,INDEX(FPL_Results_Extract[Gameweek 21],MATCH($A316,FPL_Results_Extract[[Player]:[Player]],0)),INDEX(Team_Key[[Abbreviation]:[Abbreviation]],MATCH(LEFT(INDEX(FPL_Fixtures_Extract[],MATCH($A316,FPL_Fixtures_Extract[[Player]:[Player]],0),MATCH(FPL_Combined[[#Headers],[Gameweek 21]],FPL_Fixtures_Extract[#Headers],0)),LEN(INDEX(FPL_Fixtures_Extract[],MATCH($A316,FPL_Fixtures_Extract[[Player]:[Player]],0),MATCH(FPL_Combined[[#Headers],[Gameweek 21]],FPL_Fixtures_Extract[#Headers],0)))-4),Team_Key[[Full Name]:[Full Name]],0))&amp;RIGHT(INDEX(FPL_Fixtures_Extract[],MATCH($A316,FPL_Fixtures_Extract[[Player]:[Player]],0),MATCH(FPL_Combined[[#Headers],[Gameweek 21]],FPL_Fixtures_Extract[#Headers],0)),3))</f>
        <v>CRY(H) 1-0</v>
      </c>
      <c r="W316" t="str">
        <f ca="1">IF(RIGHT(FPL_Combined[[#Headers],[Gameweek 22]],2)&lt;$B$622,INDEX(FPL_Results_Extract[Gameweek 22],MATCH($A316,FPL_Results_Extract[[Player]:[Player]],0)),INDEX(Team_Key[[Abbreviation]:[Abbreviation]],MATCH(LEFT(INDEX(FPL_Fixtures_Extract[],MATCH($A316,FPL_Fixtures_Extract[[Player]:[Player]],0),MATCH(FPL_Combined[[#Headers],[Gameweek 22]],FPL_Fixtures_Extract[#Headers],0)),LEN(INDEX(FPL_Fixtures_Extract[],MATCH($A316,FPL_Fixtures_Extract[[Player]:[Player]],0),MATCH(FPL_Combined[[#Headers],[Gameweek 22]],FPL_Fixtures_Extract[#Headers],0)))-4),Team_Key[[Full Name]:[Full Name]],0))&amp;RIGHT(INDEX(FPL_Fixtures_Extract[],MATCH($A316,FPL_Fixtures_Extract[[Player]:[Player]],0),MATCH(FPL_Combined[[#Headers],[Gameweek 22]],FPL_Fixtures_Extract[#Headers],0)),3))</f>
        <v>LEI(H) 1-1</v>
      </c>
      <c r="X316" t="str">
        <f ca="1">IF(RIGHT(FPL_Combined[[#Headers],[Gameweek 23]],2)&lt;$B$622,INDEX(FPL_Results_Extract[Gameweek 23],MATCH($A316,FPL_Results_Extract[[Player]:[Player]],0)),INDEX(Team_Key[[Abbreviation]:[Abbreviation]],MATCH(LEFT(INDEX(FPL_Fixtures_Extract[],MATCH($A316,FPL_Fixtures_Extract[[Player]:[Player]],0),MATCH(FPL_Combined[[#Headers],[Gameweek 23]],FPL_Fixtures_Extract[#Headers],0)),LEN(INDEX(FPL_Fixtures_Extract[],MATCH($A316,FPL_Fixtures_Extract[[Player]:[Player]],0),MATCH(FPL_Combined[[#Headers],[Gameweek 23]],FPL_Fixtures_Extract[#Headers],0)))-4),Team_Key[[Full Name]:[Full Name]],0))&amp;RIGHT(INDEX(FPL_Fixtures_Extract[],MATCH($A316,FPL_Fixtures_Extract[[Player]:[Player]],0),MATCH(FPL_Combined[[#Headers],[Gameweek 23]],FPL_Fixtures_Extract[#Headers],0)),3))</f>
        <v>WBA(A) 0-0</v>
      </c>
      <c r="Y316" t="str">
        <f ca="1">IF(RIGHT(FPL_Combined[[#Headers],[Gameweek 24]],2)&lt;$B$622,INDEX(FPL_Results_Extract[Team],MATCH($A316,FPL_Results_Extract[[Player]:[Player]],0)),INDEX(Team_Key[[Abbreviation]:[Abbreviation]],MATCH(LEFT(INDEX(FPL_Fixtures_Extract[],MATCH($A316,FPL_Fixtures_Extract[[Player]:[Player]],0),MATCH(FPL_Combined[[#Headers],[Gameweek 24]],FPL_Fixtures_Extract[#Headers],0)),LEN(INDEX(FPL_Fixtures_Extract[],MATCH($A316,FPL_Fixtures_Extract[[Player]:[Player]],0),MATCH(FPL_Combined[[#Headers],[Gameweek 24]],FPL_Fixtures_Extract[#Headers],0)))-4),Team_Key[[Full Name]:[Full Name]],0))&amp;RIGHT(INDEX(FPL_Fixtures_Extract[],MATCH($A316,FPL_Fixtures_Extract[[Player]:[Player]],0),MATCH(FPL_Combined[[#Headers],[Gameweek 24]],FPL_Fixtures_Extract[#Headers],0)),3))</f>
        <v>AVL</v>
      </c>
      <c r="Z316" t="str">
        <f ca="1">IF(RIGHT(FPL_Combined[[#Headers],[Gameweek 25]],2)&lt;$B$622,INDEX(FPL_Results_Extract[Player],MATCH($A316,FPL_Results_Extract[[Player]:[Player]],0)),INDEX(Team_Key[[Abbreviation]:[Abbreviation]],MATCH(LEFT(INDEX(FPL_Fixtures_Extract[],MATCH($A316,FPL_Fixtures_Extract[[Player]:[Player]],0),MATCH(FPL_Combined[[#Headers],[Gameweek 25]],FPL_Fixtures_Extract[#Headers],0)),LEN(INDEX(FPL_Fixtures_Extract[],MATCH($A316,FPL_Fixtures_Extract[[Player]:[Player]],0),MATCH(FPL_Combined[[#Headers],[Gameweek 25]],FPL_Fixtures_Extract[#Headers],0)))-4),Team_Key[[Full Name]:[Full Name]],0))&amp;RIGHT(INDEX(FPL_Fixtures_Extract[],MATCH($A316,FPL_Fixtures_Extract[[Player]:[Player]],0),MATCH(FPL_Combined[[#Headers],[Gameweek 25]],FPL_Fixtures_Extract[#Headers],0)),3))</f>
        <v>Kinsella</v>
      </c>
      <c r="AA316" t="str">
        <f ca="1">IF(RIGHT(FPL_Combined[[#Headers],[Gameweek 26]],2)&lt;$B$622,INDEX(FPL_Results_Extract[Gameweek 01],MATCH($A316,FPL_Results_Extract[[Player]:[Player]],0)),INDEX(Team_Key[[Abbreviation]:[Abbreviation]],MATCH(LEFT(INDEX(FPL_Fixtures_Extract[],MATCH($A316,FPL_Fixtures_Extract[[Player]:[Player]],0),MATCH(FPL_Combined[[#Headers],[Gameweek 26]],FPL_Fixtures_Extract[#Headers],0)),LEN(INDEX(FPL_Fixtures_Extract[],MATCH($A316,FPL_Fixtures_Extract[[Player]:[Player]],0),MATCH(FPL_Combined[[#Headers],[Gameweek 26]],FPL_Fixtures_Extract[#Headers],0)))-4),Team_Key[[Full Name]:[Full Name]],0))&amp;RIGHT(INDEX(FPL_Fixtures_Extract[],MATCH($A316,FPL_Fixtures_Extract[[Player]:[Player]],0),MATCH(FPL_Combined[[#Headers],[Gameweek 26]],FPL_Fixtures_Extract[#Headers],0)),3))</f>
        <v>BOU(A) 1-0</v>
      </c>
      <c r="AB316" t="str">
        <f ca="1">IF(RIGHT(FPL_Combined[[#Headers],[Gameweek 27]],2)&lt;$B$622,INDEX(FPL_Results_Extract[Gameweek 02],MATCH($A316,FPL_Results_Extract[[Player]:[Player]],0)),INDEX(Team_Key[[Abbreviation]:[Abbreviation]],MATCH(LEFT(INDEX(FPL_Fixtures_Extract[],MATCH($A316,FPL_Fixtures_Extract[[Player]:[Player]],0),MATCH(FPL_Combined[[#Headers],[Gameweek 27]],FPL_Fixtures_Extract[#Headers],0)),LEN(INDEX(FPL_Fixtures_Extract[],MATCH($A316,FPL_Fixtures_Extract[[Player]:[Player]],0),MATCH(FPL_Combined[[#Headers],[Gameweek 27]],FPL_Fixtures_Extract[#Headers],0)))-4),Team_Key[[Full Name]:[Full Name]],0))&amp;RIGHT(INDEX(FPL_Fixtures_Extract[],MATCH($A316,FPL_Fixtures_Extract[[Player]:[Player]],0),MATCH(FPL_Combined[[#Headers],[Gameweek 27]],FPL_Fixtures_Extract[#Headers],0)),3))</f>
        <v>MUN(H) 0-1</v>
      </c>
      <c r="AC316" t="str">
        <f ca="1">IF(RIGHT(FPL_Combined[[#Headers],[Gameweek 28]],2)&lt;$B$622,INDEX(FPL_Results_Extract[Gameweek 03],MATCH($A316,FPL_Results_Extract[[Player]:[Player]],0)),INDEX(Team_Key[[Abbreviation]:[Abbreviation]],MATCH(LEFT(INDEX(FPL_Fixtures_Extract[],MATCH($A316,FPL_Fixtures_Extract[[Player]:[Player]],0),MATCH(FPL_Combined[[#Headers],[Gameweek 28]],FPL_Fixtures_Extract[#Headers],0)),LEN(INDEX(FPL_Fixtures_Extract[],MATCH($A316,FPL_Fixtures_Extract[[Player]:[Player]],0),MATCH(FPL_Combined[[#Headers],[Gameweek 28]],FPL_Fixtures_Extract[#Headers],0)))-4),Team_Key[[Full Name]:[Full Name]],0))&amp;RIGHT(INDEX(FPL_Fixtures_Extract[],MATCH($A316,FPL_Fixtures_Extract[[Player]:[Player]],0),MATCH(FPL_Combined[[#Headers],[Gameweek 28]],FPL_Fixtures_Extract[#Headers],0)),3))</f>
        <v>CRY(A) 1-2</v>
      </c>
      <c r="AD316" t="str">
        <f ca="1">IF(RIGHT(FPL_Combined[[#Headers],[Gameweek 29]],2)&lt;$B$622,INDEX(FPL_Results_Extract[Gameweek 04],MATCH($A316,FPL_Results_Extract[[Player]:[Player]],0)),INDEX(Team_Key[[Abbreviation]:[Abbreviation]],MATCH(LEFT(INDEX(FPL_Fixtures_Extract[],MATCH($A316,FPL_Fixtures_Extract[[Player]:[Player]],0),MATCH(FPL_Combined[[#Headers],[Gameweek 29]],FPL_Fixtures_Extract[#Headers],0)),LEN(INDEX(FPL_Fixtures_Extract[],MATCH($A316,FPL_Fixtures_Extract[[Player]:[Player]],0),MATCH(FPL_Combined[[#Headers],[Gameweek 29]],FPL_Fixtures_Extract[#Headers],0)))-4),Team_Key[[Full Name]:[Full Name]],0))&amp;RIGHT(INDEX(FPL_Fixtures_Extract[],MATCH($A316,FPL_Fixtures_Extract[[Player]:[Player]],0),MATCH(FPL_Combined[[#Headers],[Gameweek 29]],FPL_Fixtures_Extract[#Headers],0)),3))</f>
        <v>MCI(A)</v>
      </c>
      <c r="AE316" t="str">
        <f ca="1">IF(RIGHT(FPL_Combined[[#Headers],[Gameweek 30]],2)&lt;$B$622,INDEX(FPL_Results_Extract[Gameweek 05],MATCH($A316,FPL_Results_Extract[[Player]:[Player]],0)),INDEX(Team_Key[[Abbreviation]:[Abbreviation]],MATCH(LEFT(INDEX(FPL_Fixtures_Extract[],MATCH($A316,FPL_Fixtures_Extract[[Player]:[Player]],0),MATCH(FPL_Combined[[#Headers],[Gameweek 30]],FPL_Fixtures_Extract[#Headers],0)),LEN(INDEX(FPL_Fixtures_Extract[],MATCH($A316,FPL_Fixtures_Extract[[Player]:[Player]],0),MATCH(FPL_Combined[[#Headers],[Gameweek 30]],FPL_Fixtures_Extract[#Headers],0)))-4),Team_Key[[Full Name]:[Full Name]],0))&amp;RIGHT(INDEX(FPL_Fixtures_Extract[],MATCH($A316,FPL_Fixtures_Extract[[Player]:[Player]],0),MATCH(FPL_Combined[[#Headers],[Gameweek 30]],FPL_Fixtures_Extract[#Headers],0)),3))</f>
        <v>TOT(H)</v>
      </c>
      <c r="AF316" t="str">
        <f ca="1">IF(RIGHT(FPL_Combined[[#Headers],[Gameweek 31]],2)&lt;$B$622,INDEX(FPL_Results_Extract[Gameweek 06],MATCH($A316,FPL_Results_Extract[[Player]:[Player]],0)),INDEX(Team_Key[[Abbreviation]:[Abbreviation]],MATCH(LEFT(INDEX(FPL_Fixtures_Extract[],MATCH($A316,FPL_Fixtures_Extract[[Player]:[Player]],0),MATCH(FPL_Combined[[#Headers],[Gameweek 31]],FPL_Fixtures_Extract[#Headers],0)),LEN(INDEX(FPL_Fixtures_Extract[],MATCH($A316,FPL_Fixtures_Extract[[Player]:[Player]],0),MATCH(FPL_Combined[[#Headers],[Gameweek 31]],FPL_Fixtures_Extract[#Headers],0)))-4),Team_Key[[Full Name]:[Full Name]],0))&amp;RIGHT(INDEX(FPL_Fixtures_Extract[],MATCH($A316,FPL_Fixtures_Extract[[Player]:[Player]],0),MATCH(FPL_Combined[[#Headers],[Gameweek 31]],FPL_Fixtures_Extract[#Headers],0)),3))</f>
        <v>SWA(A)</v>
      </c>
      <c r="AG316" t="str">
        <f ca="1">IF(RIGHT(FPL_Combined[[#Headers],[Gameweek 32]],2)&lt;$B$622,INDEX(FPL_Results_Extract[Gameweek 07],MATCH($A316,FPL_Results_Extract[[Player]:[Player]],0)),INDEX(Team_Key[[Abbreviation]:[Abbreviation]],MATCH(LEFT(INDEX(FPL_Fixtures_Extract[],MATCH($A316,FPL_Fixtures_Extract[[Player]:[Player]],0),MATCH(FPL_Combined[[#Headers],[Gameweek 32]],FPL_Fixtures_Extract[#Headers],0)),LEN(INDEX(FPL_Fixtures_Extract[],MATCH($A316,FPL_Fixtures_Extract[[Player]:[Player]],0),MATCH(FPL_Combined[[#Headers],[Gameweek 32]],FPL_Fixtures_Extract[#Headers],0)))-4),Team_Key[[Full Name]:[Full Name]],0))&amp;RIGHT(INDEX(FPL_Fixtures_Extract[],MATCH($A316,FPL_Fixtures_Extract[[Player]:[Player]],0),MATCH(FPL_Combined[[#Headers],[Gameweek 32]],FPL_Fixtures_Extract[#Headers],0)),3))</f>
        <v>CHE(H)</v>
      </c>
      <c r="AH316" t="str">
        <f ca="1">IF(RIGHT(FPL_Combined[[#Headers],[Gameweek 33]],2)&lt;$B$622,INDEX(FPL_Results_Extract[Gameweek 08],MATCH($A316,FPL_Results_Extract[[Player]:[Player]],0)),INDEX(Team_Key[[Abbreviation]:[Abbreviation]],MATCH(LEFT(INDEX(FPL_Fixtures_Extract[],MATCH($A316,FPL_Fixtures_Extract[[Player]:[Player]],0),MATCH(FPL_Combined[[#Headers],[Gameweek 33]],FPL_Fixtures_Extract[#Headers],0)),LEN(INDEX(FPL_Fixtures_Extract[],MATCH($A316,FPL_Fixtures_Extract[[Player]:[Player]],0),MATCH(FPL_Combined[[#Headers],[Gameweek 33]],FPL_Fixtures_Extract[#Headers],0)))-4),Team_Key[[Full Name]:[Full Name]],0))&amp;RIGHT(INDEX(FPL_Fixtures_Extract[],MATCH($A316,FPL_Fixtures_Extract[[Player]:[Player]],0),MATCH(FPL_Combined[[#Headers],[Gameweek 33]],FPL_Fixtures_Extract[#Headers],0)),3))</f>
        <v>BOU(H)</v>
      </c>
      <c r="AI316" t="str">
        <f ca="1">IF(RIGHT(FPL_Combined[[#Headers],[Gameweek 34]],2)&lt;$B$622,INDEX(FPL_Results_Extract[Gameweek 09],MATCH($A316,FPL_Results_Extract[[Player]:[Player]],0)),INDEX(Team_Key[[Abbreviation]:[Abbreviation]],MATCH(LEFT(INDEX(FPL_Fixtures_Extract[],MATCH($A316,FPL_Fixtures_Extract[[Player]:[Player]],0),MATCH(FPL_Combined[[#Headers],[Gameweek 34]],FPL_Fixtures_Extract[#Headers],0)),LEN(INDEX(FPL_Fixtures_Extract[],MATCH($A316,FPL_Fixtures_Extract[[Player]:[Player]],0),MATCH(FPL_Combined[[#Headers],[Gameweek 34]],FPL_Fixtures_Extract[#Headers],0)))-4),Team_Key[[Full Name]:[Full Name]],0))&amp;RIGHT(INDEX(FPL_Fixtures_Extract[],MATCH($A316,FPL_Fixtures_Extract[[Player]:[Player]],0),MATCH(FPL_Combined[[#Headers],[Gameweek 34]],FPL_Fixtures_Extract[#Headers],0)),3))</f>
        <v>MUN(A)</v>
      </c>
      <c r="AJ316" t="str">
        <f ca="1">IF(RIGHT(FPL_Combined[[#Headers],[Gameweek 35]],2)&lt;$B$622,INDEX(FPL_Results_Extract[Gameweek 10],MATCH($A316,FPL_Results_Extract[[Player]:[Player]],0)),INDEX(Team_Key[[Abbreviation]:[Abbreviation]],MATCH(LEFT(INDEX(FPL_Fixtures_Extract[],MATCH($A316,FPL_Fixtures_Extract[[Player]:[Player]],0),MATCH(FPL_Combined[[#Headers],[Gameweek 35]],FPL_Fixtures_Extract[#Headers],0)),LEN(INDEX(FPL_Fixtures_Extract[],MATCH($A316,FPL_Fixtures_Extract[[Player]:[Player]],0),MATCH(FPL_Combined[[#Headers],[Gameweek 35]],FPL_Fixtures_Extract[#Headers],0)))-4),Team_Key[[Full Name]:[Full Name]],0))&amp;RIGHT(INDEX(FPL_Fixtures_Extract[],MATCH($A316,FPL_Fixtures_Extract[[Player]:[Player]],0),MATCH(FPL_Combined[[#Headers],[Gameweek 35]],FPL_Fixtures_Extract[#Headers],0)),3))</f>
        <v>SOU(H)</v>
      </c>
      <c r="AK316" t="str">
        <f ca="1">IF(RIGHT(FPL_Combined[[#Headers],[Gameweek 36]],2)&lt;$B$622,INDEX(FPL_Results_Extract[Gameweek 11],MATCH($A316,FPL_Results_Extract[[Player]:[Player]],0)),INDEX(Team_Key[[Abbreviation]:[Abbreviation]],MATCH(LEFT(INDEX(FPL_Fixtures_Extract[],MATCH($A316,FPL_Fixtures_Extract[[Player]:[Player]],0),MATCH(FPL_Combined[[#Headers],[Gameweek 36]],FPL_Fixtures_Extract[#Headers],0)),LEN(INDEX(FPL_Fixtures_Extract[],MATCH($A316,FPL_Fixtures_Extract[[Player]:[Player]],0),MATCH(FPL_Combined[[#Headers],[Gameweek 36]],FPL_Fixtures_Extract[#Headers],0)))-4),Team_Key[[Full Name]:[Full Name]],0))&amp;RIGHT(INDEX(FPL_Fixtures_Extract[],MATCH($A316,FPL_Fixtures_Extract[[Player]:[Player]],0),MATCH(FPL_Combined[[#Headers],[Gameweek 36]],FPL_Fixtures_Extract[#Headers],0)),3))</f>
        <v>WAT(A)</v>
      </c>
      <c r="AL316" t="str">
        <f ca="1">IF(RIGHT(FPL_Combined[[#Headers],[Gameweek 37]],2)&lt;$B$622,INDEX(FPL_Results_Extract[Gameweek 12],MATCH($A316,FPL_Results_Extract[[Player]:[Player]],0)),INDEX(Team_Key[[Abbreviation]:[Abbreviation]],MATCH(LEFT(INDEX(FPL_Fixtures_Extract[],MATCH($A316,FPL_Fixtures_Extract[[Player]:[Player]],0),MATCH(FPL_Combined[[#Headers],[Gameweek 37]],FPL_Fixtures_Extract[#Headers],0)),LEN(INDEX(FPL_Fixtures_Extract[],MATCH($A316,FPL_Fixtures_Extract[[Player]:[Player]],0),MATCH(FPL_Combined[[#Headers],[Gameweek 37]],FPL_Fixtures_Extract[#Headers],0)))-4),Team_Key[[Full Name]:[Full Name]],0))&amp;RIGHT(INDEX(FPL_Fixtures_Extract[],MATCH($A316,FPL_Fixtures_Extract[[Player]:[Player]],0),MATCH(FPL_Combined[[#Headers],[Gameweek 37]],FPL_Fixtures_Extract[#Headers],0)),3))</f>
        <v>NEW(H)</v>
      </c>
      <c r="AM316" t="str">
        <f ca="1">IF(RIGHT(FPL_Combined[[#Headers],[Gameweek 38]],2)&lt;$B$622,INDEX(FPL_Results_Extract[Gameweek 13],MATCH($A316,FPL_Results_Extract[[Player]:[Player]],0)),INDEX(Team_Key[[Abbreviation]:[Abbreviation]],MATCH(LEFT(INDEX(FPL_Fixtures_Extract[],MATCH($A316,FPL_Fixtures_Extract[[Player]:[Player]],0),MATCH(FPL_Combined[[#Headers],[Gameweek 38]],FPL_Fixtures_Extract[#Headers],0)),LEN(INDEX(FPL_Fixtures_Extract[],MATCH($A316,FPL_Fixtures_Extract[[Player]:[Player]],0),MATCH(FPL_Combined[[#Headers],[Gameweek 38]],FPL_Fixtures_Extract[#Headers],0)))-4),Team_Key[[Full Name]:[Full Name]],0))&amp;RIGHT(INDEX(FPL_Fixtures_Extract[],MATCH($A316,FPL_Fixtures_Extract[[Player]:[Player]],0),MATCH(FPL_Combined[[#Headers],[Gameweek 38]],FPL_Fixtures_Extract[#Headers],0)),3))</f>
        <v>ARS(A)</v>
      </c>
    </row>
    <row r="317" spans="1:39" x14ac:dyDescent="0.45">
      <c r="A317" t="s">
        <v>621</v>
      </c>
      <c r="B317" t="str">
        <f ca="1">IF(RIGHT(FPL_Combined[[#Headers],[Gameweek 01]],2)&lt;$B$622,INDEX(FPL_Results_Extract[Gameweek 01],MATCH($A317,FPL_Results_Extract[[Player]:[Player]],0)),INDEX(Team_Key[[Abbreviation]:[Abbreviation]],MATCH(LEFT(INDEX(FPL_Fixtures_Extract[],MATCH($A317,FPL_Fixtures_Extract[[Player]:[Player]],0),MATCH(FPL_Combined[[#Headers],[Gameweek 01]],FPL_Fixtures_Extract[#Headers],0)),LEN(INDEX(FPL_Fixtures_Extract[],MATCH($A317,FPL_Fixtures_Extract[[Player]:[Player]],0),MATCH(FPL_Combined[[#Headers],[Gameweek 01]],FPL_Fixtures_Extract[#Headers],0)))-4),Team_Key[[Full Name]:[Full Name]],0))&amp;RIGHT(INDEX(FPL_Fixtures_Extract[],MATCH($A317,FPL_Fixtures_Extract[[Player]:[Player]],0),MATCH(FPL_Combined[[#Headers],[Gameweek 01]],FPL_Fixtures_Extract[#Headers],0)),3))</f>
        <v>N/A</v>
      </c>
      <c r="C317" t="str">
        <f ca="1">IF(RIGHT(FPL_Combined[[#Headers],[Gameweek 02]],2)&lt;$B$622,INDEX(FPL_Results_Extract[Gameweek 02],MATCH($A317,FPL_Results_Extract[[Player]:[Player]],0)),INDEX(Team_Key[[Abbreviation]:[Abbreviation]],MATCH(LEFT(INDEX(FPL_Fixtures_Extract[],MATCH($A317,FPL_Fixtures_Extract[[Player]:[Player]],0),MATCH(FPL_Combined[[#Headers],[Gameweek 02]],FPL_Fixtures_Extract[#Headers],0)),LEN(INDEX(FPL_Fixtures_Extract[],MATCH($A317,FPL_Fixtures_Extract[[Player]:[Player]],0),MATCH(FPL_Combined[[#Headers],[Gameweek 02]],FPL_Fixtures_Extract[#Headers],0)))-4),Team_Key[[Full Name]:[Full Name]],0))&amp;RIGHT(INDEX(FPL_Fixtures_Extract[],MATCH($A317,FPL_Fixtures_Extract[[Player]:[Player]],0),MATCH(FPL_Combined[[#Headers],[Gameweek 02]],FPL_Fixtures_Extract[#Headers],0)),3))</f>
        <v>N/A</v>
      </c>
      <c r="D317" t="str">
        <f ca="1">IF(RIGHT(FPL_Combined[[#Headers],[Gameweek 03]],2)&lt;$B$622,INDEX(FPL_Results_Extract[Gameweek 03],MATCH($A317,FPL_Results_Extract[[Player]:[Player]],0)),INDEX(Team_Key[[Abbreviation]:[Abbreviation]],MATCH(LEFT(INDEX(FPL_Fixtures_Extract[],MATCH($A317,FPL_Fixtures_Extract[[Player]:[Player]],0),MATCH(FPL_Combined[[#Headers],[Gameweek 03]],FPL_Fixtures_Extract[#Headers],0)),LEN(INDEX(FPL_Fixtures_Extract[],MATCH($A317,FPL_Fixtures_Extract[[Player]:[Player]],0),MATCH(FPL_Combined[[#Headers],[Gameweek 03]],FPL_Fixtures_Extract[#Headers],0)))-4),Team_Key[[Full Name]:[Full Name]],0))&amp;RIGHT(INDEX(FPL_Fixtures_Extract[],MATCH($A317,FPL_Fixtures_Extract[[Player]:[Player]],0),MATCH(FPL_Combined[[#Headers],[Gameweek 03]],FPL_Fixtures_Extract[#Headers],0)),3))</f>
        <v>N/A</v>
      </c>
      <c r="E317" t="str">
        <f ca="1">IF(RIGHT(FPL_Combined[[#Headers],[Gameweek 04]],2)&lt;$B$622,INDEX(FPL_Results_Extract[Gameweek 04],MATCH($A317,FPL_Results_Extract[[Player]:[Player]],0)),INDEX(Team_Key[[Abbreviation]:[Abbreviation]],MATCH(LEFT(INDEX(FPL_Fixtures_Extract[],MATCH($A317,FPL_Fixtures_Extract[[Player]:[Player]],0),MATCH(FPL_Combined[[#Headers],[Gameweek 04]],FPL_Fixtures_Extract[#Headers],0)),LEN(INDEX(FPL_Fixtures_Extract[],MATCH($A317,FPL_Fixtures_Extract[[Player]:[Player]],0),MATCH(FPL_Combined[[#Headers],[Gameweek 04]],FPL_Fixtures_Extract[#Headers],0)))-4),Team_Key[[Full Name]:[Full Name]],0))&amp;RIGHT(INDEX(FPL_Fixtures_Extract[],MATCH($A317,FPL_Fixtures_Extract[[Player]:[Player]],0),MATCH(FPL_Combined[[#Headers],[Gameweek 04]],FPL_Fixtures_Extract[#Headers],0)),3))</f>
        <v>N/A</v>
      </c>
      <c r="F317" t="str">
        <f ca="1">IF(RIGHT(FPL_Combined[[#Headers],[Gameweek 05]],2)&lt;$B$622,INDEX(FPL_Results_Extract[Gameweek 05],MATCH($A317,FPL_Results_Extract[[Player]:[Player]],0)),INDEX(Team_Key[[Abbreviation]:[Abbreviation]],MATCH(LEFT(INDEX(FPL_Fixtures_Extract[],MATCH($A317,FPL_Fixtures_Extract[[Player]:[Player]],0),MATCH(FPL_Combined[[#Headers],[Gameweek 05]],FPL_Fixtures_Extract[#Headers],0)),LEN(INDEX(FPL_Fixtures_Extract[],MATCH($A317,FPL_Fixtures_Extract[[Player]:[Player]],0),MATCH(FPL_Combined[[#Headers],[Gameweek 05]],FPL_Fixtures_Extract[#Headers],0)))-4),Team_Key[[Full Name]:[Full Name]],0))&amp;RIGHT(INDEX(FPL_Fixtures_Extract[],MATCH($A317,FPL_Fixtures_Extract[[Player]:[Player]],0),MATCH(FPL_Combined[[#Headers],[Gameweek 05]],FPL_Fixtures_Extract[#Headers],0)),3))</f>
        <v>N/A</v>
      </c>
      <c r="G317" t="str">
        <f ca="1">IF(RIGHT(FPL_Combined[[#Headers],[Gameweek 06]],2)&lt;$B$622,INDEX(FPL_Results_Extract[Gameweek 06],MATCH($A317,FPL_Results_Extract[[Player]:[Player]],0)),INDEX(Team_Key[[Abbreviation]:[Abbreviation]],MATCH(LEFT(INDEX(FPL_Fixtures_Extract[],MATCH($A317,FPL_Fixtures_Extract[[Player]:[Player]],0),MATCH(FPL_Combined[[#Headers],[Gameweek 06]],FPL_Fixtures_Extract[#Headers],0)),LEN(INDEX(FPL_Fixtures_Extract[],MATCH($A317,FPL_Fixtures_Extract[[Player]:[Player]],0),MATCH(FPL_Combined[[#Headers],[Gameweek 06]],FPL_Fixtures_Extract[#Headers],0)))-4),Team_Key[[Full Name]:[Full Name]],0))&amp;RIGHT(INDEX(FPL_Fixtures_Extract[],MATCH($A317,FPL_Fixtures_Extract[[Player]:[Player]],0),MATCH(FPL_Combined[[#Headers],[Gameweek 06]],FPL_Fixtures_Extract[#Headers],0)),3))</f>
        <v>N/A</v>
      </c>
      <c r="H317" t="str">
        <f ca="1">IF(RIGHT(FPL_Combined[[#Headers],[Gameweek 07]],2)&lt;$B$622,INDEX(FPL_Results_Extract[Gameweek 07],MATCH($A317,FPL_Results_Extract[[Player]:[Player]],0)),INDEX(Team_Key[[Abbreviation]:[Abbreviation]],MATCH(LEFT(INDEX(FPL_Fixtures_Extract[],MATCH($A317,FPL_Fixtures_Extract[[Player]:[Player]],0),MATCH(FPL_Combined[[#Headers],[Gameweek 07]],FPL_Fixtures_Extract[#Headers],0)),LEN(INDEX(FPL_Fixtures_Extract[],MATCH($A317,FPL_Fixtures_Extract[[Player]:[Player]],0),MATCH(FPL_Combined[[#Headers],[Gameweek 07]],FPL_Fixtures_Extract[#Headers],0)))-4),Team_Key[[Full Name]:[Full Name]],0))&amp;RIGHT(INDEX(FPL_Fixtures_Extract[],MATCH($A317,FPL_Fixtures_Extract[[Player]:[Player]],0),MATCH(FPL_Combined[[#Headers],[Gameweek 07]],FPL_Fixtures_Extract[#Headers],0)),3))</f>
        <v>N/A</v>
      </c>
      <c r="I317" t="str">
        <f ca="1">IF(RIGHT(FPL_Combined[[#Headers],[Gameweek 08]],2)&lt;$B$622,INDEX(FPL_Results_Extract[Gameweek 08],MATCH($A317,FPL_Results_Extract[[Player]:[Player]],0)),INDEX(Team_Key[[Abbreviation]:[Abbreviation]],MATCH(LEFT(INDEX(FPL_Fixtures_Extract[],MATCH($A317,FPL_Fixtures_Extract[[Player]:[Player]],0),MATCH(FPL_Combined[[#Headers],[Gameweek 08]],FPL_Fixtures_Extract[#Headers],0)),LEN(INDEX(FPL_Fixtures_Extract[],MATCH($A317,FPL_Fixtures_Extract[[Player]:[Player]],0),MATCH(FPL_Combined[[#Headers],[Gameweek 08]],FPL_Fixtures_Extract[#Headers],0)))-4),Team_Key[[Full Name]:[Full Name]],0))&amp;RIGHT(INDEX(FPL_Fixtures_Extract[],MATCH($A317,FPL_Fixtures_Extract[[Player]:[Player]],0),MATCH(FPL_Combined[[#Headers],[Gameweek 08]],FPL_Fixtures_Extract[#Headers],0)),3))</f>
        <v>N/A</v>
      </c>
      <c r="J317" t="str">
        <f ca="1">IF(RIGHT(FPL_Combined[[#Headers],[Gameweek 09]],2)&lt;$B$622,INDEX(FPL_Results_Extract[Gameweek 09],MATCH($A317,FPL_Results_Extract[[Player]:[Player]],0)),INDEX(Team_Key[[Abbreviation]:[Abbreviation]],MATCH(LEFT(INDEX(FPL_Fixtures_Extract[],MATCH($A317,FPL_Fixtures_Extract[[Player]:[Player]],0),MATCH(FPL_Combined[[#Headers],[Gameweek 09]],FPL_Fixtures_Extract[#Headers],0)),LEN(INDEX(FPL_Fixtures_Extract[],MATCH($A317,FPL_Fixtures_Extract[[Player]:[Player]],0),MATCH(FPL_Combined[[#Headers],[Gameweek 09]],FPL_Fixtures_Extract[#Headers],0)))-4),Team_Key[[Full Name]:[Full Name]],0))&amp;RIGHT(INDEX(FPL_Fixtures_Extract[],MATCH($A317,FPL_Fixtures_Extract[[Player]:[Player]],0),MATCH(FPL_Combined[[#Headers],[Gameweek 09]],FPL_Fixtures_Extract[#Headers],0)),3))</f>
        <v>N/A</v>
      </c>
      <c r="K317" t="str">
        <f ca="1">IF(RIGHT(FPL_Combined[[#Headers],[Gameweek 10]],2)&lt;$B$622,INDEX(FPL_Results_Extract[Gameweek 10],MATCH($A317,FPL_Results_Extract[[Player]:[Player]],0)),INDEX(Team_Key[[Abbreviation]:[Abbreviation]],MATCH(LEFT(INDEX(FPL_Fixtures_Extract[],MATCH($A317,FPL_Fixtures_Extract[[Player]:[Player]],0),MATCH(FPL_Combined[[#Headers],[Gameweek 10]],FPL_Fixtures_Extract[#Headers],0)),LEN(INDEX(FPL_Fixtures_Extract[],MATCH($A317,FPL_Fixtures_Extract[[Player]:[Player]],0),MATCH(FPL_Combined[[#Headers],[Gameweek 10]],FPL_Fixtures_Extract[#Headers],0)))-4),Team_Key[[Full Name]:[Full Name]],0))&amp;RIGHT(INDEX(FPL_Fixtures_Extract[],MATCH($A317,FPL_Fixtures_Extract[[Player]:[Player]],0),MATCH(FPL_Combined[[#Headers],[Gameweek 10]],FPL_Fixtures_Extract[#Headers],0)),3))</f>
        <v>N/A</v>
      </c>
      <c r="L317" t="str">
        <f ca="1">IF(RIGHT(FPL_Combined[[#Headers],[Gameweek 11]],2)&lt;$B$622,INDEX(FPL_Results_Extract[Gameweek 11],MATCH($A317,FPL_Results_Extract[[Player]:[Player]],0)),INDEX(Team_Key[[Abbreviation]:[Abbreviation]],MATCH(LEFT(INDEX(FPL_Fixtures_Extract[],MATCH($A317,FPL_Fixtures_Extract[[Player]:[Player]],0),MATCH(FPL_Combined[[#Headers],[Gameweek 11]],FPL_Fixtures_Extract[#Headers],0)),LEN(INDEX(FPL_Fixtures_Extract[],MATCH($A317,FPL_Fixtures_Extract[[Player]:[Player]],0),MATCH(FPL_Combined[[#Headers],[Gameweek 11]],FPL_Fixtures_Extract[#Headers],0)))-4),Team_Key[[Full Name]:[Full Name]],0))&amp;RIGHT(INDEX(FPL_Fixtures_Extract[],MATCH($A317,FPL_Fixtures_Extract[[Player]:[Player]],0),MATCH(FPL_Combined[[#Headers],[Gameweek 11]],FPL_Fixtures_Extract[#Headers],0)),3))</f>
        <v>N/A</v>
      </c>
      <c r="M317" t="str">
        <f ca="1">IF(RIGHT(FPL_Combined[[#Headers],[Gameweek 12]],2)&lt;$B$622,INDEX(FPL_Results_Extract[Gameweek 12],MATCH($A317,FPL_Results_Extract[[Player]:[Player]],0)),INDEX(Team_Key[[Abbreviation]:[Abbreviation]],MATCH(LEFT(INDEX(FPL_Fixtures_Extract[],MATCH($A317,FPL_Fixtures_Extract[[Player]:[Player]],0),MATCH(FPL_Combined[[#Headers],[Gameweek 12]],FPL_Fixtures_Extract[#Headers],0)),LEN(INDEX(FPL_Fixtures_Extract[],MATCH($A317,FPL_Fixtures_Extract[[Player]:[Player]],0),MATCH(FPL_Combined[[#Headers],[Gameweek 12]],FPL_Fixtures_Extract[#Headers],0)))-4),Team_Key[[Full Name]:[Full Name]],0))&amp;RIGHT(INDEX(FPL_Fixtures_Extract[],MATCH($A317,FPL_Fixtures_Extract[[Player]:[Player]],0),MATCH(FPL_Combined[[#Headers],[Gameweek 12]],FPL_Fixtures_Extract[#Headers],0)),3))</f>
        <v>N/A</v>
      </c>
      <c r="N317" t="str">
        <f ca="1">IF(RIGHT(FPL_Combined[[#Headers],[Gameweek 13]],2)&lt;$B$622,INDEX(FPL_Results_Extract[Gameweek 13],MATCH($A317,FPL_Results_Extract[[Player]:[Player]],0)),INDEX(Team_Key[[Abbreviation]:[Abbreviation]],MATCH(LEFT(INDEX(FPL_Fixtures_Extract[],MATCH($A317,FPL_Fixtures_Extract[[Player]:[Player]],0),MATCH(FPL_Combined[[#Headers],[Gameweek 13]],FPL_Fixtures_Extract[#Headers],0)),LEN(INDEX(FPL_Fixtures_Extract[],MATCH($A317,FPL_Fixtures_Extract[[Player]:[Player]],0),MATCH(FPL_Combined[[#Headers],[Gameweek 13]],FPL_Fixtures_Extract[#Headers],0)))-4),Team_Key[[Full Name]:[Full Name]],0))&amp;RIGHT(INDEX(FPL_Fixtures_Extract[],MATCH($A317,FPL_Fixtures_Extract[[Player]:[Player]],0),MATCH(FPL_Combined[[#Headers],[Gameweek 13]],FPL_Fixtures_Extract[#Headers],0)),3))</f>
        <v>N/A</v>
      </c>
      <c r="O317" t="str">
        <f ca="1">IF(RIGHT(FPL_Combined[[#Headers],[Gameweek 14]],2)&lt;$B$622,INDEX(FPL_Results_Extract[Gameweek 14],MATCH($A317,FPL_Results_Extract[[Player]:[Player]],0)),INDEX(Team_Key[[Abbreviation]:[Abbreviation]],MATCH(LEFT(INDEX(FPL_Fixtures_Extract[],MATCH($A317,FPL_Fixtures_Extract[[Player]:[Player]],0),MATCH(FPL_Combined[[#Headers],[Gameweek 14]],FPL_Fixtures_Extract[#Headers],0)),LEN(INDEX(FPL_Fixtures_Extract[],MATCH($A317,FPL_Fixtures_Extract[[Player]:[Player]],0),MATCH(FPL_Combined[[#Headers],[Gameweek 14]],FPL_Fixtures_Extract[#Headers],0)))-4),Team_Key[[Full Name]:[Full Name]],0))&amp;RIGHT(INDEX(FPL_Fixtures_Extract[],MATCH($A317,FPL_Fixtures_Extract[[Player]:[Player]],0),MATCH(FPL_Combined[[#Headers],[Gameweek 14]],FPL_Fixtures_Extract[#Headers],0)),3))</f>
        <v>N/A</v>
      </c>
      <c r="P317" t="str">
        <f ca="1">IF(RIGHT(FPL_Combined[[#Headers],[Gameweek 15]],2)&lt;$B$622,INDEX(FPL_Results_Extract[Gameweek 15],MATCH($A317,FPL_Results_Extract[[Player]:[Player]],0)),INDEX(Team_Key[[Abbreviation]:[Abbreviation]],MATCH(LEFT(INDEX(FPL_Fixtures_Extract[],MATCH($A317,FPL_Fixtures_Extract[[Player]:[Player]],0),MATCH(FPL_Combined[[#Headers],[Gameweek 15]],FPL_Fixtures_Extract[#Headers],0)),LEN(INDEX(FPL_Fixtures_Extract[],MATCH($A317,FPL_Fixtures_Extract[[Player]:[Player]],0),MATCH(FPL_Combined[[#Headers],[Gameweek 15]],FPL_Fixtures_Extract[#Headers],0)))-4),Team_Key[[Full Name]:[Full Name]],0))&amp;RIGHT(INDEX(FPL_Fixtures_Extract[],MATCH($A317,FPL_Fixtures_Extract[[Player]:[Player]],0),MATCH(FPL_Combined[[#Headers],[Gameweek 15]],FPL_Fixtures_Extract[#Headers],0)),3))</f>
        <v>N/A</v>
      </c>
      <c r="Q317" t="str">
        <f ca="1">IF(RIGHT(FPL_Combined[[#Headers],[Gameweek 16]],2)&lt;$B$622,INDEX(FPL_Results_Extract[Gameweek 16],MATCH($A317,FPL_Results_Extract[[Player]:[Player]],0)),INDEX(Team_Key[[Abbreviation]:[Abbreviation]],MATCH(LEFT(INDEX(FPL_Fixtures_Extract[],MATCH($A317,FPL_Fixtures_Extract[[Player]:[Player]],0),MATCH(FPL_Combined[[#Headers],[Gameweek 16]],FPL_Fixtures_Extract[#Headers],0)),LEN(INDEX(FPL_Fixtures_Extract[],MATCH($A317,FPL_Fixtures_Extract[[Player]:[Player]],0),MATCH(FPL_Combined[[#Headers],[Gameweek 16]],FPL_Fixtures_Extract[#Headers],0)))-4),Team_Key[[Full Name]:[Full Name]],0))&amp;RIGHT(INDEX(FPL_Fixtures_Extract[],MATCH($A317,FPL_Fixtures_Extract[[Player]:[Player]],0),MATCH(FPL_Combined[[#Headers],[Gameweek 16]],FPL_Fixtures_Extract[#Headers],0)),3))</f>
        <v>N/A</v>
      </c>
      <c r="R317" t="str">
        <f ca="1">IF(RIGHT(FPL_Combined[[#Headers],[Gameweek 17]],2)&lt;$B$622,INDEX(FPL_Results_Extract[Gameweek 17],MATCH($A317,FPL_Results_Extract[[Player]:[Player]],0)),INDEX(Team_Key[[Abbreviation]:[Abbreviation]],MATCH(LEFT(INDEX(FPL_Fixtures_Extract[],MATCH($A317,FPL_Fixtures_Extract[[Player]:[Player]],0),MATCH(FPL_Combined[[#Headers],[Gameweek 17]],FPL_Fixtures_Extract[#Headers],0)),LEN(INDEX(FPL_Fixtures_Extract[],MATCH($A317,FPL_Fixtures_Extract[[Player]:[Player]],0),MATCH(FPL_Combined[[#Headers],[Gameweek 17]],FPL_Fixtures_Extract[#Headers],0)))-4),Team_Key[[Full Name]:[Full Name]],0))&amp;RIGHT(INDEX(FPL_Fixtures_Extract[],MATCH($A317,FPL_Fixtures_Extract[[Player]:[Player]],0),MATCH(FPL_Combined[[#Headers],[Gameweek 17]],FPL_Fixtures_Extract[#Headers],0)),3))</f>
        <v>N/A</v>
      </c>
      <c r="S317" t="str">
        <f ca="1">IF(RIGHT(FPL_Combined[[#Headers],[Gameweek 18]],2)&lt;$B$622,INDEX(FPL_Results_Extract[Gameweek 18],MATCH($A317,FPL_Results_Extract[[Player]:[Player]],0)),INDEX(Team_Key[[Abbreviation]:[Abbreviation]],MATCH(LEFT(INDEX(FPL_Fixtures_Extract[],MATCH($A317,FPL_Fixtures_Extract[[Player]:[Player]],0),MATCH(FPL_Combined[[#Headers],[Gameweek 18]],FPL_Fixtures_Extract[#Headers],0)),LEN(INDEX(FPL_Fixtures_Extract[],MATCH($A317,FPL_Fixtures_Extract[[Player]:[Player]],0),MATCH(FPL_Combined[[#Headers],[Gameweek 18]],FPL_Fixtures_Extract[#Headers],0)))-4),Team_Key[[Full Name]:[Full Name]],0))&amp;RIGHT(INDEX(FPL_Fixtures_Extract[],MATCH($A317,FPL_Fixtures_Extract[[Player]:[Player]],0),MATCH(FPL_Combined[[#Headers],[Gameweek 18]],FPL_Fixtures_Extract[#Headers],0)),3))</f>
        <v>N/A</v>
      </c>
      <c r="T317" t="str">
        <f ca="1">IF(RIGHT(FPL_Combined[[#Headers],[Gameweek 19]],2)&lt;$B$622,INDEX(FPL_Results_Extract[Gameweek 19],MATCH($A317,FPL_Results_Extract[[Player]:[Player]],0)),INDEX(Team_Key[[Abbreviation]:[Abbreviation]],MATCH(LEFT(INDEX(FPL_Fixtures_Extract[],MATCH($A317,FPL_Fixtures_Extract[[Player]:[Player]],0),MATCH(FPL_Combined[[#Headers],[Gameweek 19]],FPL_Fixtures_Extract[#Headers],0)),LEN(INDEX(FPL_Fixtures_Extract[],MATCH($A317,FPL_Fixtures_Extract[[Player]:[Player]],0),MATCH(FPL_Combined[[#Headers],[Gameweek 19]],FPL_Fixtures_Extract[#Headers],0)))-4),Team_Key[[Full Name]:[Full Name]],0))&amp;RIGHT(INDEX(FPL_Fixtures_Extract[],MATCH($A317,FPL_Fixtures_Extract[[Player]:[Player]],0),MATCH(FPL_Combined[[#Headers],[Gameweek 19]],FPL_Fixtures_Extract[#Headers],0)),3))</f>
        <v>N/A</v>
      </c>
      <c r="U317" t="str">
        <f ca="1">IF(RIGHT(FPL_Combined[[#Headers],[Gameweek 20]],2)&lt;$B$622,INDEX(FPL_Results_Extract[Gameweek 20],MATCH($A317,FPL_Results_Extract[[Player]:[Player]],0)),INDEX(Team_Key[[Abbreviation]:[Abbreviation]],MATCH(LEFT(INDEX(FPL_Fixtures_Extract[],MATCH($A317,FPL_Fixtures_Extract[[Player]:[Player]],0),MATCH(FPL_Combined[[#Headers],[Gameweek 20]],FPL_Fixtures_Extract[#Headers],0)),LEN(INDEX(FPL_Fixtures_Extract[],MATCH($A317,FPL_Fixtures_Extract[[Player]:[Player]],0),MATCH(FPL_Combined[[#Headers],[Gameweek 20]],FPL_Fixtures_Extract[#Headers],0)))-4),Team_Key[[Full Name]:[Full Name]],0))&amp;RIGHT(INDEX(FPL_Fixtures_Extract[],MATCH($A317,FPL_Fixtures_Extract[[Player]:[Player]],0),MATCH(FPL_Combined[[#Headers],[Gameweek 20]],FPL_Fixtures_Extract[#Headers],0)),3))</f>
        <v>N/A</v>
      </c>
      <c r="V317" t="str">
        <f ca="1">IF(RIGHT(FPL_Combined[[#Headers],[Gameweek 21]],2)&lt;$B$622,INDEX(FPL_Results_Extract[Gameweek 21],MATCH($A317,FPL_Results_Extract[[Player]:[Player]],0)),INDEX(Team_Key[[Abbreviation]:[Abbreviation]],MATCH(LEFT(INDEX(FPL_Fixtures_Extract[],MATCH($A317,FPL_Fixtures_Extract[[Player]:[Player]],0),MATCH(FPL_Combined[[#Headers],[Gameweek 21]],FPL_Fixtures_Extract[#Headers],0)),LEN(INDEX(FPL_Fixtures_Extract[],MATCH($A317,FPL_Fixtures_Extract[[Player]:[Player]],0),MATCH(FPL_Combined[[#Headers],[Gameweek 21]],FPL_Fixtures_Extract[#Headers],0)))-4),Team_Key[[Full Name]:[Full Name]],0))&amp;RIGHT(INDEX(FPL_Fixtures_Extract[],MATCH($A317,FPL_Fixtures_Extract[[Player]:[Player]],0),MATCH(FPL_Combined[[#Headers],[Gameweek 21]],FPL_Fixtures_Extract[#Headers],0)),3))</f>
        <v>SWA(A) 4-2</v>
      </c>
      <c r="W317" t="str">
        <f ca="1">IF(RIGHT(FPL_Combined[[#Headers],[Gameweek 22]],2)&lt;$B$622,INDEX(FPL_Results_Extract[Gameweek 22],MATCH($A317,FPL_Results_Extract[[Player]:[Player]],0)),INDEX(Team_Key[[Abbreviation]:[Abbreviation]],MATCH(LEFT(INDEX(FPL_Fixtures_Extract[],MATCH($A317,FPL_Fixtures_Extract[[Player]:[Player]],0),MATCH(FPL_Combined[[#Headers],[Gameweek 22]],FPL_Fixtures_Extract[#Headers],0)),LEN(INDEX(FPL_Fixtures_Extract[],MATCH($A317,FPL_Fixtures_Extract[[Player]:[Player]],0),MATCH(FPL_Combined[[#Headers],[Gameweek 22]],FPL_Fixtures_Extract[#Headers],0)))-4),Team_Key[[Full Name]:[Full Name]],0))&amp;RIGHT(INDEX(FPL_Fixtures_Extract[],MATCH($A317,FPL_Fixtures_Extract[[Player]:[Player]],0),MATCH(FPL_Combined[[#Headers],[Gameweek 22]],FPL_Fixtures_Extract[#Headers],0)),3))</f>
        <v>TOT(A) 1-4</v>
      </c>
      <c r="X317" t="str">
        <f ca="1">IF(RIGHT(FPL_Combined[[#Headers],[Gameweek 23]],2)&lt;$B$622,INDEX(FPL_Results_Extract[Gameweek 23],MATCH($A317,FPL_Results_Extract[[Player]:[Player]],0)),INDEX(Team_Key[[Abbreviation]:[Abbreviation]],MATCH(LEFT(INDEX(FPL_Fixtures_Extract[],MATCH($A317,FPL_Fixtures_Extract[[Player]:[Player]],0),MATCH(FPL_Combined[[#Headers],[Gameweek 23]],FPL_Fixtures_Extract[#Headers],0)),LEN(INDEX(FPL_Fixtures_Extract[],MATCH($A317,FPL_Fixtures_Extract[[Player]:[Player]],0),MATCH(FPL_Combined[[#Headers],[Gameweek 23]],FPL_Fixtures_Extract[#Headers],0)))-4),Team_Key[[Full Name]:[Full Name]],0))&amp;RIGHT(INDEX(FPL_Fixtures_Extract[],MATCH($A317,FPL_Fixtures_Extract[[Player]:[Player]],0),MATCH(FPL_Combined[[#Headers],[Gameweek 23]],FPL_Fixtures_Extract[#Headers],0)),3))</f>
        <v>BOU(H) 1-1</v>
      </c>
      <c r="Y317" t="str">
        <f ca="1">IF(RIGHT(FPL_Combined[[#Headers],[Gameweek 24]],2)&lt;$B$622,INDEX(FPL_Results_Extract[Team],MATCH($A317,FPL_Results_Extract[[Player]:[Player]],0)),INDEX(Team_Key[[Abbreviation]:[Abbreviation]],MATCH(LEFT(INDEX(FPL_Fixtures_Extract[],MATCH($A317,FPL_Fixtures_Extract[[Player]:[Player]],0),MATCH(FPL_Combined[[#Headers],[Gameweek 24]],FPL_Fixtures_Extract[#Headers],0)),LEN(INDEX(FPL_Fixtures_Extract[],MATCH($A317,FPL_Fixtures_Extract[[Player]:[Player]],0),MATCH(FPL_Combined[[#Headers],[Gameweek 24]],FPL_Fixtures_Extract[#Headers],0)))-4),Team_Key[[Full Name]:[Full Name]],0))&amp;RIGHT(INDEX(FPL_Fixtures_Extract[],MATCH($A317,FPL_Fixtures_Extract[[Player]:[Player]],0),MATCH(FPL_Combined[[#Headers],[Gameweek 24]],FPL_Fixtures_Extract[#Headers],0)),3))</f>
        <v>SUN</v>
      </c>
      <c r="Z317" t="str">
        <f ca="1">IF(RIGHT(FPL_Combined[[#Headers],[Gameweek 25]],2)&lt;$B$622,INDEX(FPL_Results_Extract[Player],MATCH($A317,FPL_Results_Extract[[Player]:[Player]],0)),INDEX(Team_Key[[Abbreviation]:[Abbreviation]],MATCH(LEFT(INDEX(FPL_Fixtures_Extract[],MATCH($A317,FPL_Fixtures_Extract[[Player]:[Player]],0),MATCH(FPL_Combined[[#Headers],[Gameweek 25]],FPL_Fixtures_Extract[#Headers],0)),LEN(INDEX(FPL_Fixtures_Extract[],MATCH($A317,FPL_Fixtures_Extract[[Player]:[Player]],0),MATCH(FPL_Combined[[#Headers],[Gameweek 25]],FPL_Fixtures_Extract[#Headers],0)))-4),Team_Key[[Full Name]:[Full Name]],0))&amp;RIGHT(INDEX(FPL_Fixtures_Extract[],MATCH($A317,FPL_Fixtures_Extract[[Player]:[Player]],0),MATCH(FPL_Combined[[#Headers],[Gameweek 25]],FPL_Fixtures_Extract[#Headers],0)),3))</f>
        <v>Kirchhoff</v>
      </c>
      <c r="AA317" t="str">
        <f ca="1">IF(RIGHT(FPL_Combined[[#Headers],[Gameweek 26]],2)&lt;$B$622,INDEX(FPL_Results_Extract[Gameweek 01],MATCH($A317,FPL_Results_Extract[[Player]:[Player]],0)),INDEX(Team_Key[[Abbreviation]:[Abbreviation]],MATCH(LEFT(INDEX(FPL_Fixtures_Extract[],MATCH($A317,FPL_Fixtures_Extract[[Player]:[Player]],0),MATCH(FPL_Combined[[#Headers],[Gameweek 26]],FPL_Fixtures_Extract[#Headers],0)),LEN(INDEX(FPL_Fixtures_Extract[],MATCH($A317,FPL_Fixtures_Extract[[Player]:[Player]],0),MATCH(FPL_Combined[[#Headers],[Gameweek 26]],FPL_Fixtures_Extract[#Headers],0)))-4),Team_Key[[Full Name]:[Full Name]],0))&amp;RIGHT(INDEX(FPL_Fixtures_Extract[],MATCH($A317,FPL_Fixtures_Extract[[Player]:[Player]],0),MATCH(FPL_Combined[[#Headers],[Gameweek 26]],FPL_Fixtures_Extract[#Headers],0)),3))</f>
        <v>N/A</v>
      </c>
      <c r="AB317" t="str">
        <f ca="1">IF(RIGHT(FPL_Combined[[#Headers],[Gameweek 27]],2)&lt;$B$622,INDEX(FPL_Results_Extract[Gameweek 02],MATCH($A317,FPL_Results_Extract[[Player]:[Player]],0)),INDEX(Team_Key[[Abbreviation]:[Abbreviation]],MATCH(LEFT(INDEX(FPL_Fixtures_Extract[],MATCH($A317,FPL_Fixtures_Extract[[Player]:[Player]],0),MATCH(FPL_Combined[[#Headers],[Gameweek 27]],FPL_Fixtures_Extract[#Headers],0)),LEN(INDEX(FPL_Fixtures_Extract[],MATCH($A317,FPL_Fixtures_Extract[[Player]:[Player]],0),MATCH(FPL_Combined[[#Headers],[Gameweek 27]],FPL_Fixtures_Extract[#Headers],0)))-4),Team_Key[[Full Name]:[Full Name]],0))&amp;RIGHT(INDEX(FPL_Fixtures_Extract[],MATCH($A317,FPL_Fixtures_Extract[[Player]:[Player]],0),MATCH(FPL_Combined[[#Headers],[Gameweek 27]],FPL_Fixtures_Extract[#Headers],0)),3))</f>
        <v>N/A</v>
      </c>
      <c r="AC317" t="str">
        <f ca="1">IF(RIGHT(FPL_Combined[[#Headers],[Gameweek 28]],2)&lt;$B$622,INDEX(FPL_Results_Extract[Gameweek 03],MATCH($A317,FPL_Results_Extract[[Player]:[Player]],0)),INDEX(Team_Key[[Abbreviation]:[Abbreviation]],MATCH(LEFT(INDEX(FPL_Fixtures_Extract[],MATCH($A317,FPL_Fixtures_Extract[[Player]:[Player]],0),MATCH(FPL_Combined[[#Headers],[Gameweek 28]],FPL_Fixtures_Extract[#Headers],0)),LEN(INDEX(FPL_Fixtures_Extract[],MATCH($A317,FPL_Fixtures_Extract[[Player]:[Player]],0),MATCH(FPL_Combined[[#Headers],[Gameweek 28]],FPL_Fixtures_Extract[#Headers],0)))-4),Team_Key[[Full Name]:[Full Name]],0))&amp;RIGHT(INDEX(FPL_Fixtures_Extract[],MATCH($A317,FPL_Fixtures_Extract[[Player]:[Player]],0),MATCH(FPL_Combined[[#Headers],[Gameweek 28]],FPL_Fixtures_Extract[#Headers],0)),3))</f>
        <v>N/A</v>
      </c>
      <c r="AD317" t="str">
        <f ca="1">IF(RIGHT(FPL_Combined[[#Headers],[Gameweek 29]],2)&lt;$B$622,INDEX(FPL_Results_Extract[Gameweek 04],MATCH($A317,FPL_Results_Extract[[Player]:[Player]],0)),INDEX(Team_Key[[Abbreviation]:[Abbreviation]],MATCH(LEFT(INDEX(FPL_Fixtures_Extract[],MATCH($A317,FPL_Fixtures_Extract[[Player]:[Player]],0),MATCH(FPL_Combined[[#Headers],[Gameweek 29]],FPL_Fixtures_Extract[#Headers],0)),LEN(INDEX(FPL_Fixtures_Extract[],MATCH($A317,FPL_Fixtures_Extract[[Player]:[Player]],0),MATCH(FPL_Combined[[#Headers],[Gameweek 29]],FPL_Fixtures_Extract[#Headers],0)))-4),Team_Key[[Full Name]:[Full Name]],0))&amp;RIGHT(INDEX(FPL_Fixtures_Extract[],MATCH($A317,FPL_Fixtures_Extract[[Player]:[Player]],0),MATCH(FPL_Combined[[#Headers],[Gameweek 29]],FPL_Fixtures_Extract[#Headers],0)),3))</f>
        <v>SOU(A)</v>
      </c>
      <c r="AE317" t="e">
        <f ca="1">IF(RIGHT(FPL_Combined[[#Headers],[Gameweek 30]],2)&lt;$B$622,INDEX(FPL_Results_Extract[Gameweek 05],MATCH($A317,FPL_Results_Extract[[Player]:[Player]],0)),INDEX(Team_Key[[Abbreviation]:[Abbreviation]],MATCH(LEFT(INDEX(FPL_Fixtures_Extract[],MATCH($A317,FPL_Fixtures_Extract[[Player]:[Player]],0),MATCH(FPL_Combined[[#Headers],[Gameweek 30]],FPL_Fixtures_Extract[#Headers],0)),LEN(INDEX(FPL_Fixtures_Extract[],MATCH($A317,FPL_Fixtures_Extract[[Player]:[Player]],0),MATCH(FPL_Combined[[#Headers],[Gameweek 30]],FPL_Fixtures_Extract[#Headers],0)))-4),Team_Key[[Full Name]:[Full Name]],0))&amp;RIGHT(INDEX(FPL_Fixtures_Extract[],MATCH($A317,FPL_Fixtures_Extract[[Player]:[Player]],0),MATCH(FPL_Combined[[#Headers],[Gameweek 30]],FPL_Fixtures_Extract[#Headers],0)),3))</f>
        <v>#VALUE!</v>
      </c>
      <c r="AF317" t="str">
        <f ca="1">IF(RIGHT(FPL_Combined[[#Headers],[Gameweek 31]],2)&lt;$B$622,INDEX(FPL_Results_Extract[Gameweek 06],MATCH($A317,FPL_Results_Extract[[Player]:[Player]],0)),INDEX(Team_Key[[Abbreviation]:[Abbreviation]],MATCH(LEFT(INDEX(FPL_Fixtures_Extract[],MATCH($A317,FPL_Fixtures_Extract[[Player]:[Player]],0),MATCH(FPL_Combined[[#Headers],[Gameweek 31]],FPL_Fixtures_Extract[#Headers],0)),LEN(INDEX(FPL_Fixtures_Extract[],MATCH($A317,FPL_Fixtures_Extract[[Player]:[Player]],0),MATCH(FPL_Combined[[#Headers],[Gameweek 31]],FPL_Fixtures_Extract[#Headers],0)))-4),Team_Key[[Full Name]:[Full Name]],0))&amp;RIGHT(INDEX(FPL_Fixtures_Extract[],MATCH($A317,FPL_Fixtures_Extract[[Player]:[Player]],0),MATCH(FPL_Combined[[#Headers],[Gameweek 31]],FPL_Fixtures_Extract[#Headers],0)),3))</f>
        <v>NEW(A)</v>
      </c>
      <c r="AG317" t="str">
        <f ca="1">IF(RIGHT(FPL_Combined[[#Headers],[Gameweek 32]],2)&lt;$B$622,INDEX(FPL_Results_Extract[Gameweek 07],MATCH($A317,FPL_Results_Extract[[Player]:[Player]],0)),INDEX(Team_Key[[Abbreviation]:[Abbreviation]],MATCH(LEFT(INDEX(FPL_Fixtures_Extract[],MATCH($A317,FPL_Fixtures_Extract[[Player]:[Player]],0),MATCH(FPL_Combined[[#Headers],[Gameweek 32]],FPL_Fixtures_Extract[#Headers],0)),LEN(INDEX(FPL_Fixtures_Extract[],MATCH($A317,FPL_Fixtures_Extract[[Player]:[Player]],0),MATCH(FPL_Combined[[#Headers],[Gameweek 32]],FPL_Fixtures_Extract[#Headers],0)))-4),Team_Key[[Full Name]:[Full Name]],0))&amp;RIGHT(INDEX(FPL_Fixtures_Extract[],MATCH($A317,FPL_Fixtures_Extract[[Player]:[Player]],0),MATCH(FPL_Combined[[#Headers],[Gameweek 32]],FPL_Fixtures_Extract[#Headers],0)),3))</f>
        <v>WBA(H)</v>
      </c>
      <c r="AH317" t="str">
        <f ca="1">IF(RIGHT(FPL_Combined[[#Headers],[Gameweek 33]],2)&lt;$B$622,INDEX(FPL_Results_Extract[Gameweek 08],MATCH($A317,FPL_Results_Extract[[Player]:[Player]],0)),INDEX(Team_Key[[Abbreviation]:[Abbreviation]],MATCH(LEFT(INDEX(FPL_Fixtures_Extract[],MATCH($A317,FPL_Fixtures_Extract[[Player]:[Player]],0),MATCH(FPL_Combined[[#Headers],[Gameweek 33]],FPL_Fixtures_Extract[#Headers],0)),LEN(INDEX(FPL_Fixtures_Extract[],MATCH($A317,FPL_Fixtures_Extract[[Player]:[Player]],0),MATCH(FPL_Combined[[#Headers],[Gameweek 33]],FPL_Fixtures_Extract[#Headers],0)))-4),Team_Key[[Full Name]:[Full Name]],0))&amp;RIGHT(INDEX(FPL_Fixtures_Extract[],MATCH($A317,FPL_Fixtures_Extract[[Player]:[Player]],0),MATCH(FPL_Combined[[#Headers],[Gameweek 33]],FPL_Fixtures_Extract[#Headers],0)),3))</f>
        <v>LEI(H)</v>
      </c>
      <c r="AI317" t="str">
        <f ca="1">IF(RIGHT(FPL_Combined[[#Headers],[Gameweek 34]],2)&lt;$B$622,INDEX(FPL_Results_Extract[Gameweek 09],MATCH($A317,FPL_Results_Extract[[Player]:[Player]],0)),INDEX(Team_Key[[Abbreviation]:[Abbreviation]],MATCH(LEFT(INDEX(FPL_Fixtures_Extract[],MATCH($A317,FPL_Fixtures_Extract[[Player]:[Player]],0),MATCH(FPL_Combined[[#Headers],[Gameweek 34]],FPL_Fixtures_Extract[#Headers],0)),LEN(INDEX(FPL_Fixtures_Extract[],MATCH($A317,FPL_Fixtures_Extract[[Player]:[Player]],0),MATCH(FPL_Combined[[#Headers],[Gameweek 34]],FPL_Fixtures_Extract[#Headers],0)))-4),Team_Key[[Full Name]:[Full Name]],0))&amp;RIGHT(INDEX(FPL_Fixtures_Extract[],MATCH($A317,FPL_Fixtures_Extract[[Player]:[Player]],0),MATCH(FPL_Combined[[#Headers],[Gameweek 34]],FPL_Fixtures_Extract[#Headers],0)),3))</f>
        <v>NOR(A)</v>
      </c>
      <c r="AJ317" t="str">
        <f ca="1">IF(RIGHT(FPL_Combined[[#Headers],[Gameweek 35]],2)&lt;$B$622,INDEX(FPL_Results_Extract[Gameweek 10],MATCH($A317,FPL_Results_Extract[[Player]:[Player]],0)),INDEX(Team_Key[[Abbreviation]:[Abbreviation]],MATCH(LEFT(INDEX(FPL_Fixtures_Extract[],MATCH($A317,FPL_Fixtures_Extract[[Player]:[Player]],0),MATCH(FPL_Combined[[#Headers],[Gameweek 35]],FPL_Fixtures_Extract[#Headers],0)),LEN(INDEX(FPL_Fixtures_Extract[],MATCH($A317,FPL_Fixtures_Extract[[Player]:[Player]],0),MATCH(FPL_Combined[[#Headers],[Gameweek 35]],FPL_Fixtures_Extract[#Headers],0)))-4),Team_Key[[Full Name]:[Full Name]],0))&amp;RIGHT(INDEX(FPL_Fixtures_Extract[],MATCH($A317,FPL_Fixtures_Extract[[Player]:[Player]],0),MATCH(FPL_Combined[[#Headers],[Gameweek 35]],FPL_Fixtures_Extract[#Headers],0)),3))</f>
        <v>ARS(H)</v>
      </c>
      <c r="AK317" t="str">
        <f ca="1">IF(RIGHT(FPL_Combined[[#Headers],[Gameweek 36]],2)&lt;$B$622,INDEX(FPL_Results_Extract[Gameweek 11],MATCH($A317,FPL_Results_Extract[[Player]:[Player]],0)),INDEX(Team_Key[[Abbreviation]:[Abbreviation]],MATCH(LEFT(INDEX(FPL_Fixtures_Extract[],MATCH($A317,FPL_Fixtures_Extract[[Player]:[Player]],0),MATCH(FPL_Combined[[#Headers],[Gameweek 36]],FPL_Fixtures_Extract[#Headers],0)),LEN(INDEX(FPL_Fixtures_Extract[],MATCH($A317,FPL_Fixtures_Extract[[Player]:[Player]],0),MATCH(FPL_Combined[[#Headers],[Gameweek 36]],FPL_Fixtures_Extract[#Headers],0)))-4),Team_Key[[Full Name]:[Full Name]],0))&amp;RIGHT(INDEX(FPL_Fixtures_Extract[],MATCH($A317,FPL_Fixtures_Extract[[Player]:[Player]],0),MATCH(FPL_Combined[[#Headers],[Gameweek 36]],FPL_Fixtures_Extract[#Headers],0)),3))</f>
        <v>STK(A)</v>
      </c>
      <c r="AL317" t="str">
        <f ca="1">IF(RIGHT(FPL_Combined[[#Headers],[Gameweek 37]],2)&lt;$B$622,INDEX(FPL_Results_Extract[Gameweek 12],MATCH($A317,FPL_Results_Extract[[Player]:[Player]],0)),INDEX(Team_Key[[Abbreviation]:[Abbreviation]],MATCH(LEFT(INDEX(FPL_Fixtures_Extract[],MATCH($A317,FPL_Fixtures_Extract[[Player]:[Player]],0),MATCH(FPL_Combined[[#Headers],[Gameweek 37]],FPL_Fixtures_Extract[#Headers],0)),LEN(INDEX(FPL_Fixtures_Extract[],MATCH($A317,FPL_Fixtures_Extract[[Player]:[Player]],0),MATCH(FPL_Combined[[#Headers],[Gameweek 37]],FPL_Fixtures_Extract[#Headers],0)))-4),Team_Key[[Full Name]:[Full Name]],0))&amp;RIGHT(INDEX(FPL_Fixtures_Extract[],MATCH($A317,FPL_Fixtures_Extract[[Player]:[Player]],0),MATCH(FPL_Combined[[#Headers],[Gameweek 37]],FPL_Fixtures_Extract[#Headers],0)),3))</f>
        <v>CHE(H)</v>
      </c>
      <c r="AM317" t="str">
        <f ca="1">IF(RIGHT(FPL_Combined[[#Headers],[Gameweek 38]],2)&lt;$B$622,INDEX(FPL_Results_Extract[Gameweek 13],MATCH($A317,FPL_Results_Extract[[Player]:[Player]],0)),INDEX(Team_Key[[Abbreviation]:[Abbreviation]],MATCH(LEFT(INDEX(FPL_Fixtures_Extract[],MATCH($A317,FPL_Fixtures_Extract[[Player]:[Player]],0),MATCH(FPL_Combined[[#Headers],[Gameweek 38]],FPL_Fixtures_Extract[#Headers],0)),LEN(INDEX(FPL_Fixtures_Extract[],MATCH($A317,FPL_Fixtures_Extract[[Player]:[Player]],0),MATCH(FPL_Combined[[#Headers],[Gameweek 38]],FPL_Fixtures_Extract[#Headers],0)))-4),Team_Key[[Full Name]:[Full Name]],0))&amp;RIGHT(INDEX(FPL_Fixtures_Extract[],MATCH($A317,FPL_Fixtures_Extract[[Player]:[Player]],0),MATCH(FPL_Combined[[#Headers],[Gameweek 38]],FPL_Fixtures_Extract[#Headers],0)),3))</f>
        <v>WAT(A)</v>
      </c>
    </row>
    <row r="318" spans="1:39" x14ac:dyDescent="0.45">
      <c r="A318" t="s">
        <v>263</v>
      </c>
      <c r="B318" t="str">
        <f ca="1">IF(RIGHT(FPL_Combined[[#Headers],[Gameweek 01]],2)&lt;$B$622,INDEX(FPL_Results_Extract[Gameweek 01],MATCH($A318,FPL_Results_Extract[[Player]:[Player]],0)),INDEX(Team_Key[[Abbreviation]:[Abbreviation]],MATCH(LEFT(INDEX(FPL_Fixtures_Extract[],MATCH($A318,FPL_Fixtures_Extract[[Player]:[Player]],0),MATCH(FPL_Combined[[#Headers],[Gameweek 01]],FPL_Fixtures_Extract[#Headers],0)),LEN(INDEX(FPL_Fixtures_Extract[],MATCH($A318,FPL_Fixtures_Extract[[Player]:[Player]],0),MATCH(FPL_Combined[[#Headers],[Gameweek 01]],FPL_Fixtures_Extract[#Headers],0)))-4),Team_Key[[Full Name]:[Full Name]],0))&amp;RIGHT(INDEX(FPL_Fixtures_Extract[],MATCH($A318,FPL_Fixtures_Extract[[Player]:[Player]],0),MATCH(FPL_Combined[[#Headers],[Gameweek 01]],FPL_Fixtures_Extract[#Headers],0)),3))</f>
        <v>SUN(H) 4-2</v>
      </c>
      <c r="C318" t="str">
        <f ca="1">IF(RIGHT(FPL_Combined[[#Headers],[Gameweek 02]],2)&lt;$B$622,INDEX(FPL_Results_Extract[Gameweek 02],MATCH($A318,FPL_Results_Extract[[Player]:[Player]],0)),INDEX(Team_Key[[Abbreviation]:[Abbreviation]],MATCH(LEFT(INDEX(FPL_Fixtures_Extract[],MATCH($A318,FPL_Fixtures_Extract[[Player]:[Player]],0),MATCH(FPL_Combined[[#Headers],[Gameweek 02]],FPL_Fixtures_Extract[#Headers],0)),LEN(INDEX(FPL_Fixtures_Extract[],MATCH($A318,FPL_Fixtures_Extract[[Player]:[Player]],0),MATCH(FPL_Combined[[#Headers],[Gameweek 02]],FPL_Fixtures_Extract[#Headers],0)))-4),Team_Key[[Full Name]:[Full Name]],0))&amp;RIGHT(INDEX(FPL_Fixtures_Extract[],MATCH($A318,FPL_Fixtures_Extract[[Player]:[Player]],0),MATCH(FPL_Combined[[#Headers],[Gameweek 02]],FPL_Fixtures_Extract[#Headers],0)),3))</f>
        <v>WHU(A) 2-1</v>
      </c>
      <c r="D318" t="str">
        <f ca="1">IF(RIGHT(FPL_Combined[[#Headers],[Gameweek 03]],2)&lt;$B$622,INDEX(FPL_Results_Extract[Gameweek 03],MATCH($A318,FPL_Results_Extract[[Player]:[Player]],0)),INDEX(Team_Key[[Abbreviation]:[Abbreviation]],MATCH(LEFT(INDEX(FPL_Fixtures_Extract[],MATCH($A318,FPL_Fixtures_Extract[[Player]:[Player]],0),MATCH(FPL_Combined[[#Headers],[Gameweek 03]],FPL_Fixtures_Extract[#Headers],0)),LEN(INDEX(FPL_Fixtures_Extract[],MATCH($A318,FPL_Fixtures_Extract[[Player]:[Player]],0),MATCH(FPL_Combined[[#Headers],[Gameweek 03]],FPL_Fixtures_Extract[#Headers],0)))-4),Team_Key[[Full Name]:[Full Name]],0))&amp;RIGHT(INDEX(FPL_Fixtures_Extract[],MATCH($A318,FPL_Fixtures_Extract[[Player]:[Player]],0),MATCH(FPL_Combined[[#Headers],[Gameweek 03]],FPL_Fixtures_Extract[#Headers],0)),3))</f>
        <v>TOT(H) 1-1</v>
      </c>
      <c r="E318" t="str">
        <f ca="1">IF(RIGHT(FPL_Combined[[#Headers],[Gameweek 04]],2)&lt;$B$622,INDEX(FPL_Results_Extract[Gameweek 04],MATCH($A318,FPL_Results_Extract[[Player]:[Player]],0)),INDEX(Team_Key[[Abbreviation]:[Abbreviation]],MATCH(LEFT(INDEX(FPL_Fixtures_Extract[],MATCH($A318,FPL_Fixtures_Extract[[Player]:[Player]],0),MATCH(FPL_Combined[[#Headers],[Gameweek 04]],FPL_Fixtures_Extract[#Headers],0)),LEN(INDEX(FPL_Fixtures_Extract[],MATCH($A318,FPL_Fixtures_Extract[[Player]:[Player]],0),MATCH(FPL_Combined[[#Headers],[Gameweek 04]],FPL_Fixtures_Extract[#Headers],0)))-4),Team_Key[[Full Name]:[Full Name]],0))&amp;RIGHT(INDEX(FPL_Fixtures_Extract[],MATCH($A318,FPL_Fixtures_Extract[[Player]:[Player]],0),MATCH(FPL_Combined[[#Headers],[Gameweek 04]],FPL_Fixtures_Extract[#Headers],0)),3))</f>
        <v>BOU(A) 1-1</v>
      </c>
      <c r="F318" t="str">
        <f ca="1">IF(RIGHT(FPL_Combined[[#Headers],[Gameweek 05]],2)&lt;$B$622,INDEX(FPL_Results_Extract[Gameweek 05],MATCH($A318,FPL_Results_Extract[[Player]:[Player]],0)),INDEX(Team_Key[[Abbreviation]:[Abbreviation]],MATCH(LEFT(INDEX(FPL_Fixtures_Extract[],MATCH($A318,FPL_Fixtures_Extract[[Player]:[Player]],0),MATCH(FPL_Combined[[#Headers],[Gameweek 05]],FPL_Fixtures_Extract[#Headers],0)),LEN(INDEX(FPL_Fixtures_Extract[],MATCH($A318,FPL_Fixtures_Extract[[Player]:[Player]],0),MATCH(FPL_Combined[[#Headers],[Gameweek 05]],FPL_Fixtures_Extract[#Headers],0)))-4),Team_Key[[Full Name]:[Full Name]],0))&amp;RIGHT(INDEX(FPL_Fixtures_Extract[],MATCH($A318,FPL_Fixtures_Extract[[Player]:[Player]],0),MATCH(FPL_Combined[[#Headers],[Gameweek 05]],FPL_Fixtures_Extract[#Headers],0)),3))</f>
        <v>AVL(H) 3-2</v>
      </c>
      <c r="G318" t="str">
        <f ca="1">IF(RIGHT(FPL_Combined[[#Headers],[Gameweek 06]],2)&lt;$B$622,INDEX(FPL_Results_Extract[Gameweek 06],MATCH($A318,FPL_Results_Extract[[Player]:[Player]],0)),INDEX(Team_Key[[Abbreviation]:[Abbreviation]],MATCH(LEFT(INDEX(FPL_Fixtures_Extract[],MATCH($A318,FPL_Fixtures_Extract[[Player]:[Player]],0),MATCH(FPL_Combined[[#Headers],[Gameweek 06]],FPL_Fixtures_Extract[#Headers],0)),LEN(INDEX(FPL_Fixtures_Extract[],MATCH($A318,FPL_Fixtures_Extract[[Player]:[Player]],0),MATCH(FPL_Combined[[#Headers],[Gameweek 06]],FPL_Fixtures_Extract[#Headers],0)))-4),Team_Key[[Full Name]:[Full Name]],0))&amp;RIGHT(INDEX(FPL_Fixtures_Extract[],MATCH($A318,FPL_Fixtures_Extract[[Player]:[Player]],0),MATCH(FPL_Combined[[#Headers],[Gameweek 06]],FPL_Fixtures_Extract[#Headers],0)),3))</f>
        <v>STK(A) 2-2</v>
      </c>
      <c r="H318" t="str">
        <f ca="1">IF(RIGHT(FPL_Combined[[#Headers],[Gameweek 07]],2)&lt;$B$622,INDEX(FPL_Results_Extract[Gameweek 07],MATCH($A318,FPL_Results_Extract[[Player]:[Player]],0)),INDEX(Team_Key[[Abbreviation]:[Abbreviation]],MATCH(LEFT(INDEX(FPL_Fixtures_Extract[],MATCH($A318,FPL_Fixtures_Extract[[Player]:[Player]],0),MATCH(FPL_Combined[[#Headers],[Gameweek 07]],FPL_Fixtures_Extract[#Headers],0)),LEN(INDEX(FPL_Fixtures_Extract[],MATCH($A318,FPL_Fixtures_Extract[[Player]:[Player]],0),MATCH(FPL_Combined[[#Headers],[Gameweek 07]],FPL_Fixtures_Extract[#Headers],0)))-4),Team_Key[[Full Name]:[Full Name]],0))&amp;RIGHT(INDEX(FPL_Fixtures_Extract[],MATCH($A318,FPL_Fixtures_Extract[[Player]:[Player]],0),MATCH(FPL_Combined[[#Headers],[Gameweek 07]],FPL_Fixtures_Extract[#Headers],0)),3))</f>
        <v>ARS(H) 2-5</v>
      </c>
      <c r="I318" t="str">
        <f ca="1">IF(RIGHT(FPL_Combined[[#Headers],[Gameweek 08]],2)&lt;$B$622,INDEX(FPL_Results_Extract[Gameweek 08],MATCH($A318,FPL_Results_Extract[[Player]:[Player]],0)),INDEX(Team_Key[[Abbreviation]:[Abbreviation]],MATCH(LEFT(INDEX(FPL_Fixtures_Extract[],MATCH($A318,FPL_Fixtures_Extract[[Player]:[Player]],0),MATCH(FPL_Combined[[#Headers],[Gameweek 08]],FPL_Fixtures_Extract[#Headers],0)),LEN(INDEX(FPL_Fixtures_Extract[],MATCH($A318,FPL_Fixtures_Extract[[Player]:[Player]],0),MATCH(FPL_Combined[[#Headers],[Gameweek 08]],FPL_Fixtures_Extract[#Headers],0)))-4),Team_Key[[Full Name]:[Full Name]],0))&amp;RIGHT(INDEX(FPL_Fixtures_Extract[],MATCH($A318,FPL_Fixtures_Extract[[Player]:[Player]],0),MATCH(FPL_Combined[[#Headers],[Gameweek 08]],FPL_Fixtures_Extract[#Headers],0)),3))</f>
        <v>NOR(A) 2-1</v>
      </c>
      <c r="J318" t="str">
        <f ca="1">IF(RIGHT(FPL_Combined[[#Headers],[Gameweek 09]],2)&lt;$B$622,INDEX(FPL_Results_Extract[Gameweek 09],MATCH($A318,FPL_Results_Extract[[Player]:[Player]],0)),INDEX(Team_Key[[Abbreviation]:[Abbreviation]],MATCH(LEFT(INDEX(FPL_Fixtures_Extract[],MATCH($A318,FPL_Fixtures_Extract[[Player]:[Player]],0),MATCH(FPL_Combined[[#Headers],[Gameweek 09]],FPL_Fixtures_Extract[#Headers],0)),LEN(INDEX(FPL_Fixtures_Extract[],MATCH($A318,FPL_Fixtures_Extract[[Player]:[Player]],0),MATCH(FPL_Combined[[#Headers],[Gameweek 09]],FPL_Fixtures_Extract[#Headers],0)))-4),Team_Key[[Full Name]:[Full Name]],0))&amp;RIGHT(INDEX(FPL_Fixtures_Extract[],MATCH($A318,FPL_Fixtures_Extract[[Player]:[Player]],0),MATCH(FPL_Combined[[#Headers],[Gameweek 09]],FPL_Fixtures_Extract[#Headers],0)),3))</f>
        <v>SOU(A) 2-2</v>
      </c>
      <c r="K318" t="str">
        <f ca="1">IF(RIGHT(FPL_Combined[[#Headers],[Gameweek 10]],2)&lt;$B$622,INDEX(FPL_Results_Extract[Gameweek 10],MATCH($A318,FPL_Results_Extract[[Player]:[Player]],0)),INDEX(Team_Key[[Abbreviation]:[Abbreviation]],MATCH(LEFT(INDEX(FPL_Fixtures_Extract[],MATCH($A318,FPL_Fixtures_Extract[[Player]:[Player]],0),MATCH(FPL_Combined[[#Headers],[Gameweek 10]],FPL_Fixtures_Extract[#Headers],0)),LEN(INDEX(FPL_Fixtures_Extract[],MATCH($A318,FPL_Fixtures_Extract[[Player]:[Player]],0),MATCH(FPL_Combined[[#Headers],[Gameweek 10]],FPL_Fixtures_Extract[#Headers],0)))-4),Team_Key[[Full Name]:[Full Name]],0))&amp;RIGHT(INDEX(FPL_Fixtures_Extract[],MATCH($A318,FPL_Fixtures_Extract[[Player]:[Player]],0),MATCH(FPL_Combined[[#Headers],[Gameweek 10]],FPL_Fixtures_Extract[#Headers],0)),3))</f>
        <v>CRY(H) 1-0</v>
      </c>
      <c r="L318" t="str">
        <f ca="1">IF(RIGHT(FPL_Combined[[#Headers],[Gameweek 11]],2)&lt;$B$622,INDEX(FPL_Results_Extract[Gameweek 11],MATCH($A318,FPL_Results_Extract[[Player]:[Player]],0)),INDEX(Team_Key[[Abbreviation]:[Abbreviation]],MATCH(LEFT(INDEX(FPL_Fixtures_Extract[],MATCH($A318,FPL_Fixtures_Extract[[Player]:[Player]],0),MATCH(FPL_Combined[[#Headers],[Gameweek 11]],FPL_Fixtures_Extract[#Headers],0)),LEN(INDEX(FPL_Fixtures_Extract[],MATCH($A318,FPL_Fixtures_Extract[[Player]:[Player]],0),MATCH(FPL_Combined[[#Headers],[Gameweek 11]],FPL_Fixtures_Extract[#Headers],0)))-4),Team_Key[[Full Name]:[Full Name]],0))&amp;RIGHT(INDEX(FPL_Fixtures_Extract[],MATCH($A318,FPL_Fixtures_Extract[[Player]:[Player]],0),MATCH(FPL_Combined[[#Headers],[Gameweek 11]],FPL_Fixtures_Extract[#Headers],0)),3))</f>
        <v>WBA(A) 3-2</v>
      </c>
      <c r="M318" t="str">
        <f ca="1">IF(RIGHT(FPL_Combined[[#Headers],[Gameweek 12]],2)&lt;$B$622,INDEX(FPL_Results_Extract[Gameweek 12],MATCH($A318,FPL_Results_Extract[[Player]:[Player]],0)),INDEX(Team_Key[[Abbreviation]:[Abbreviation]],MATCH(LEFT(INDEX(FPL_Fixtures_Extract[],MATCH($A318,FPL_Fixtures_Extract[[Player]:[Player]],0),MATCH(FPL_Combined[[#Headers],[Gameweek 12]],FPL_Fixtures_Extract[#Headers],0)),LEN(INDEX(FPL_Fixtures_Extract[],MATCH($A318,FPL_Fixtures_Extract[[Player]:[Player]],0),MATCH(FPL_Combined[[#Headers],[Gameweek 12]],FPL_Fixtures_Extract[#Headers],0)))-4),Team_Key[[Full Name]:[Full Name]],0))&amp;RIGHT(INDEX(FPL_Fixtures_Extract[],MATCH($A318,FPL_Fixtures_Extract[[Player]:[Player]],0),MATCH(FPL_Combined[[#Headers],[Gameweek 12]],FPL_Fixtures_Extract[#Headers],0)),3))</f>
        <v>WAT(H) 2-1</v>
      </c>
      <c r="N318" t="str">
        <f ca="1">IF(RIGHT(FPL_Combined[[#Headers],[Gameweek 13]],2)&lt;$B$622,INDEX(FPL_Results_Extract[Gameweek 13],MATCH($A318,FPL_Results_Extract[[Player]:[Player]],0)),INDEX(Team_Key[[Abbreviation]:[Abbreviation]],MATCH(LEFT(INDEX(FPL_Fixtures_Extract[],MATCH($A318,FPL_Fixtures_Extract[[Player]:[Player]],0),MATCH(FPL_Combined[[#Headers],[Gameweek 13]],FPL_Fixtures_Extract[#Headers],0)),LEN(INDEX(FPL_Fixtures_Extract[],MATCH($A318,FPL_Fixtures_Extract[[Player]:[Player]],0),MATCH(FPL_Combined[[#Headers],[Gameweek 13]],FPL_Fixtures_Extract[#Headers],0)))-4),Team_Key[[Full Name]:[Full Name]],0))&amp;RIGHT(INDEX(FPL_Fixtures_Extract[],MATCH($A318,FPL_Fixtures_Extract[[Player]:[Player]],0),MATCH(FPL_Combined[[#Headers],[Gameweek 13]],FPL_Fixtures_Extract[#Headers],0)),3))</f>
        <v>NEW(A) 3-0</v>
      </c>
      <c r="O318" t="str">
        <f ca="1">IF(RIGHT(FPL_Combined[[#Headers],[Gameweek 14]],2)&lt;$B$622,INDEX(FPL_Results_Extract[Gameweek 14],MATCH($A318,FPL_Results_Extract[[Player]:[Player]],0)),INDEX(Team_Key[[Abbreviation]:[Abbreviation]],MATCH(LEFT(INDEX(FPL_Fixtures_Extract[],MATCH($A318,FPL_Fixtures_Extract[[Player]:[Player]],0),MATCH(FPL_Combined[[#Headers],[Gameweek 14]],FPL_Fixtures_Extract[#Headers],0)),LEN(INDEX(FPL_Fixtures_Extract[],MATCH($A318,FPL_Fixtures_Extract[[Player]:[Player]],0),MATCH(FPL_Combined[[#Headers],[Gameweek 14]],FPL_Fixtures_Extract[#Headers],0)))-4),Team_Key[[Full Name]:[Full Name]],0))&amp;RIGHT(INDEX(FPL_Fixtures_Extract[],MATCH($A318,FPL_Fixtures_Extract[[Player]:[Player]],0),MATCH(FPL_Combined[[#Headers],[Gameweek 14]],FPL_Fixtures_Extract[#Headers],0)),3))</f>
        <v>MUN(H) 1-1</v>
      </c>
      <c r="P318" t="str">
        <f ca="1">IF(RIGHT(FPL_Combined[[#Headers],[Gameweek 15]],2)&lt;$B$622,INDEX(FPL_Results_Extract[Gameweek 15],MATCH($A318,FPL_Results_Extract[[Player]:[Player]],0)),INDEX(Team_Key[[Abbreviation]:[Abbreviation]],MATCH(LEFT(INDEX(FPL_Fixtures_Extract[],MATCH($A318,FPL_Fixtures_Extract[[Player]:[Player]],0),MATCH(FPL_Combined[[#Headers],[Gameweek 15]],FPL_Fixtures_Extract[#Headers],0)),LEN(INDEX(FPL_Fixtures_Extract[],MATCH($A318,FPL_Fixtures_Extract[[Player]:[Player]],0),MATCH(FPL_Combined[[#Headers],[Gameweek 15]],FPL_Fixtures_Extract[#Headers],0)))-4),Team_Key[[Full Name]:[Full Name]],0))&amp;RIGHT(INDEX(FPL_Fixtures_Extract[],MATCH($A318,FPL_Fixtures_Extract[[Player]:[Player]],0),MATCH(FPL_Combined[[#Headers],[Gameweek 15]],FPL_Fixtures_Extract[#Headers],0)),3))</f>
        <v>SWA(A) 3-0</v>
      </c>
      <c r="Q318" t="str">
        <f ca="1">IF(RIGHT(FPL_Combined[[#Headers],[Gameweek 16]],2)&lt;$B$622,INDEX(FPL_Results_Extract[Gameweek 16],MATCH($A318,FPL_Results_Extract[[Player]:[Player]],0)),INDEX(Team_Key[[Abbreviation]:[Abbreviation]],MATCH(LEFT(INDEX(FPL_Fixtures_Extract[],MATCH($A318,FPL_Fixtures_Extract[[Player]:[Player]],0),MATCH(FPL_Combined[[#Headers],[Gameweek 16]],FPL_Fixtures_Extract[#Headers],0)),LEN(INDEX(FPL_Fixtures_Extract[],MATCH($A318,FPL_Fixtures_Extract[[Player]:[Player]],0),MATCH(FPL_Combined[[#Headers],[Gameweek 16]],FPL_Fixtures_Extract[#Headers],0)))-4),Team_Key[[Full Name]:[Full Name]],0))&amp;RIGHT(INDEX(FPL_Fixtures_Extract[],MATCH($A318,FPL_Fixtures_Extract[[Player]:[Player]],0),MATCH(FPL_Combined[[#Headers],[Gameweek 16]],FPL_Fixtures_Extract[#Headers],0)),3))</f>
        <v>CHE(H) 2-1</v>
      </c>
      <c r="R318" t="str">
        <f ca="1">IF(RIGHT(FPL_Combined[[#Headers],[Gameweek 17]],2)&lt;$B$622,INDEX(FPL_Results_Extract[Gameweek 17],MATCH($A318,FPL_Results_Extract[[Player]:[Player]],0)),INDEX(Team_Key[[Abbreviation]:[Abbreviation]],MATCH(LEFT(INDEX(FPL_Fixtures_Extract[],MATCH($A318,FPL_Fixtures_Extract[[Player]:[Player]],0),MATCH(FPL_Combined[[#Headers],[Gameweek 17]],FPL_Fixtures_Extract[#Headers],0)),LEN(INDEX(FPL_Fixtures_Extract[],MATCH($A318,FPL_Fixtures_Extract[[Player]:[Player]],0),MATCH(FPL_Combined[[#Headers],[Gameweek 17]],FPL_Fixtures_Extract[#Headers],0)))-4),Team_Key[[Full Name]:[Full Name]],0))&amp;RIGHT(INDEX(FPL_Fixtures_Extract[],MATCH($A318,FPL_Fixtures_Extract[[Player]:[Player]],0),MATCH(FPL_Combined[[#Headers],[Gameweek 17]],FPL_Fixtures_Extract[#Headers],0)),3))</f>
        <v>EVE(A) 3-2</v>
      </c>
      <c r="S318" t="str">
        <f ca="1">IF(RIGHT(FPL_Combined[[#Headers],[Gameweek 18]],2)&lt;$B$622,INDEX(FPL_Results_Extract[Gameweek 18],MATCH($A318,FPL_Results_Extract[[Player]:[Player]],0)),INDEX(Team_Key[[Abbreviation]:[Abbreviation]],MATCH(LEFT(INDEX(FPL_Fixtures_Extract[],MATCH($A318,FPL_Fixtures_Extract[[Player]:[Player]],0),MATCH(FPL_Combined[[#Headers],[Gameweek 18]],FPL_Fixtures_Extract[#Headers],0)),LEN(INDEX(FPL_Fixtures_Extract[],MATCH($A318,FPL_Fixtures_Extract[[Player]:[Player]],0),MATCH(FPL_Combined[[#Headers],[Gameweek 18]],FPL_Fixtures_Extract[#Headers],0)))-4),Team_Key[[Full Name]:[Full Name]],0))&amp;RIGHT(INDEX(FPL_Fixtures_Extract[],MATCH($A318,FPL_Fixtures_Extract[[Player]:[Player]],0),MATCH(FPL_Combined[[#Headers],[Gameweek 18]],FPL_Fixtures_Extract[#Headers],0)),3))</f>
        <v>LIV(A) 0-1</v>
      </c>
      <c r="T318" t="str">
        <f ca="1">IF(RIGHT(FPL_Combined[[#Headers],[Gameweek 19]],2)&lt;$B$622,INDEX(FPL_Results_Extract[Gameweek 19],MATCH($A318,FPL_Results_Extract[[Player]:[Player]],0)),INDEX(Team_Key[[Abbreviation]:[Abbreviation]],MATCH(LEFT(INDEX(FPL_Fixtures_Extract[],MATCH($A318,FPL_Fixtures_Extract[[Player]:[Player]],0),MATCH(FPL_Combined[[#Headers],[Gameweek 19]],FPL_Fixtures_Extract[#Headers],0)),LEN(INDEX(FPL_Fixtures_Extract[],MATCH($A318,FPL_Fixtures_Extract[[Player]:[Player]],0),MATCH(FPL_Combined[[#Headers],[Gameweek 19]],FPL_Fixtures_Extract[#Headers],0)))-4),Team_Key[[Full Name]:[Full Name]],0))&amp;RIGHT(INDEX(FPL_Fixtures_Extract[],MATCH($A318,FPL_Fixtures_Extract[[Player]:[Player]],0),MATCH(FPL_Combined[[#Headers],[Gameweek 19]],FPL_Fixtures_Extract[#Headers],0)),3))</f>
        <v>MCI(H) 0-0</v>
      </c>
      <c r="U318" t="str">
        <f ca="1">IF(RIGHT(FPL_Combined[[#Headers],[Gameweek 20]],2)&lt;$B$622,INDEX(FPL_Results_Extract[Gameweek 20],MATCH($A318,FPL_Results_Extract[[Player]:[Player]],0)),INDEX(Team_Key[[Abbreviation]:[Abbreviation]],MATCH(LEFT(INDEX(FPL_Fixtures_Extract[],MATCH($A318,FPL_Fixtures_Extract[[Player]:[Player]],0),MATCH(FPL_Combined[[#Headers],[Gameweek 20]],FPL_Fixtures_Extract[#Headers],0)),LEN(INDEX(FPL_Fixtures_Extract[],MATCH($A318,FPL_Fixtures_Extract[[Player]:[Player]],0),MATCH(FPL_Combined[[#Headers],[Gameweek 20]],FPL_Fixtures_Extract[#Headers],0)))-4),Team_Key[[Full Name]:[Full Name]],0))&amp;RIGHT(INDEX(FPL_Fixtures_Extract[],MATCH($A318,FPL_Fixtures_Extract[[Player]:[Player]],0),MATCH(FPL_Combined[[#Headers],[Gameweek 20]],FPL_Fixtures_Extract[#Headers],0)),3))</f>
        <v>BOU(H) 0-0</v>
      </c>
      <c r="V318" t="str">
        <f ca="1">IF(RIGHT(FPL_Combined[[#Headers],[Gameweek 21]],2)&lt;$B$622,INDEX(FPL_Results_Extract[Gameweek 21],MATCH($A318,FPL_Results_Extract[[Player]:[Player]],0)),INDEX(Team_Key[[Abbreviation]:[Abbreviation]],MATCH(LEFT(INDEX(FPL_Fixtures_Extract[],MATCH($A318,FPL_Fixtures_Extract[[Player]:[Player]],0),MATCH(FPL_Combined[[#Headers],[Gameweek 21]],FPL_Fixtures_Extract[#Headers],0)),LEN(INDEX(FPL_Fixtures_Extract[],MATCH($A318,FPL_Fixtures_Extract[[Player]:[Player]],0),MATCH(FPL_Combined[[#Headers],[Gameweek 21]],FPL_Fixtures_Extract[#Headers],0)))-4),Team_Key[[Full Name]:[Full Name]],0))&amp;RIGHT(INDEX(FPL_Fixtures_Extract[],MATCH($A318,FPL_Fixtures_Extract[[Player]:[Player]],0),MATCH(FPL_Combined[[#Headers],[Gameweek 21]],FPL_Fixtures_Extract[#Headers],0)),3))</f>
        <v>TOT(A) 1-0</v>
      </c>
      <c r="W318" t="str">
        <f ca="1">IF(RIGHT(FPL_Combined[[#Headers],[Gameweek 22]],2)&lt;$B$622,INDEX(FPL_Results_Extract[Gameweek 22],MATCH($A318,FPL_Results_Extract[[Player]:[Player]],0)),INDEX(Team_Key[[Abbreviation]:[Abbreviation]],MATCH(LEFT(INDEX(FPL_Fixtures_Extract[],MATCH($A318,FPL_Fixtures_Extract[[Player]:[Player]],0),MATCH(FPL_Combined[[#Headers],[Gameweek 22]],FPL_Fixtures_Extract[#Headers],0)),LEN(INDEX(FPL_Fixtures_Extract[],MATCH($A318,FPL_Fixtures_Extract[[Player]:[Player]],0),MATCH(FPL_Combined[[#Headers],[Gameweek 22]],FPL_Fixtures_Extract[#Headers],0)))-4),Team_Key[[Full Name]:[Full Name]],0))&amp;RIGHT(INDEX(FPL_Fixtures_Extract[],MATCH($A318,FPL_Fixtures_Extract[[Player]:[Player]],0),MATCH(FPL_Combined[[#Headers],[Gameweek 22]],FPL_Fixtures_Extract[#Headers],0)),3))</f>
        <v>AVL(A) 1-1</v>
      </c>
      <c r="X318" t="str">
        <f ca="1">IF(RIGHT(FPL_Combined[[#Headers],[Gameweek 23]],2)&lt;$B$622,INDEX(FPL_Results_Extract[Gameweek 23],MATCH($A318,FPL_Results_Extract[[Player]:[Player]],0)),INDEX(Team_Key[[Abbreviation]:[Abbreviation]],MATCH(LEFT(INDEX(FPL_Fixtures_Extract[],MATCH($A318,FPL_Fixtures_Extract[[Player]:[Player]],0),MATCH(FPL_Combined[[#Headers],[Gameweek 23]],FPL_Fixtures_Extract[#Headers],0)),LEN(INDEX(FPL_Fixtures_Extract[],MATCH($A318,FPL_Fixtures_Extract[[Player]:[Player]],0),MATCH(FPL_Combined[[#Headers],[Gameweek 23]],FPL_Fixtures_Extract[#Headers],0)))-4),Team_Key[[Full Name]:[Full Name]],0))&amp;RIGHT(INDEX(FPL_Fixtures_Extract[],MATCH($A318,FPL_Fixtures_Extract[[Player]:[Player]],0),MATCH(FPL_Combined[[#Headers],[Gameweek 23]],FPL_Fixtures_Extract[#Headers],0)),3))</f>
        <v>STK(H) 3-0</v>
      </c>
      <c r="Y318" t="str">
        <f ca="1">IF(RIGHT(FPL_Combined[[#Headers],[Gameweek 24]],2)&lt;$B$622,INDEX(FPL_Results_Extract[Team],MATCH($A318,FPL_Results_Extract[[Player]:[Player]],0)),INDEX(Team_Key[[Abbreviation]:[Abbreviation]],MATCH(LEFT(INDEX(FPL_Fixtures_Extract[],MATCH($A318,FPL_Fixtures_Extract[[Player]:[Player]],0),MATCH(FPL_Combined[[#Headers],[Gameweek 24]],FPL_Fixtures_Extract[#Headers],0)),LEN(INDEX(FPL_Fixtures_Extract[],MATCH($A318,FPL_Fixtures_Extract[[Player]:[Player]],0),MATCH(FPL_Combined[[#Headers],[Gameweek 24]],FPL_Fixtures_Extract[#Headers],0)))-4),Team_Key[[Full Name]:[Full Name]],0))&amp;RIGHT(INDEX(FPL_Fixtures_Extract[],MATCH($A318,FPL_Fixtures_Extract[[Player]:[Player]],0),MATCH(FPL_Combined[[#Headers],[Gameweek 24]],FPL_Fixtures_Extract[#Headers],0)),3))</f>
        <v>LEI</v>
      </c>
      <c r="Z318" t="str">
        <f ca="1">IF(RIGHT(FPL_Combined[[#Headers],[Gameweek 25]],2)&lt;$B$622,INDEX(FPL_Results_Extract[Player],MATCH($A318,FPL_Results_Extract[[Player]:[Player]],0)),INDEX(Team_Key[[Abbreviation]:[Abbreviation]],MATCH(LEFT(INDEX(FPL_Fixtures_Extract[],MATCH($A318,FPL_Fixtures_Extract[[Player]:[Player]],0),MATCH(FPL_Combined[[#Headers],[Gameweek 25]],FPL_Fixtures_Extract[#Headers],0)),LEN(INDEX(FPL_Fixtures_Extract[],MATCH($A318,FPL_Fixtures_Extract[[Player]:[Player]],0),MATCH(FPL_Combined[[#Headers],[Gameweek 25]],FPL_Fixtures_Extract[#Headers],0)))-4),Team_Key[[Full Name]:[Full Name]],0))&amp;RIGHT(INDEX(FPL_Fixtures_Extract[],MATCH($A318,FPL_Fixtures_Extract[[Player]:[Player]],0),MATCH(FPL_Combined[[#Headers],[Gameweek 25]],FPL_Fixtures_Extract[#Headers],0)),3))</f>
        <v>Knockaert</v>
      </c>
      <c r="AA318" t="str">
        <f ca="1">IF(RIGHT(FPL_Combined[[#Headers],[Gameweek 26]],2)&lt;$B$622,INDEX(FPL_Results_Extract[Gameweek 01],MATCH($A318,FPL_Results_Extract[[Player]:[Player]],0)),INDEX(Team_Key[[Abbreviation]:[Abbreviation]],MATCH(LEFT(INDEX(FPL_Fixtures_Extract[],MATCH($A318,FPL_Fixtures_Extract[[Player]:[Player]],0),MATCH(FPL_Combined[[#Headers],[Gameweek 26]],FPL_Fixtures_Extract[#Headers],0)),LEN(INDEX(FPL_Fixtures_Extract[],MATCH($A318,FPL_Fixtures_Extract[[Player]:[Player]],0),MATCH(FPL_Combined[[#Headers],[Gameweek 26]],FPL_Fixtures_Extract[#Headers],0)))-4),Team_Key[[Full Name]:[Full Name]],0))&amp;RIGHT(INDEX(FPL_Fixtures_Extract[],MATCH($A318,FPL_Fixtures_Extract[[Player]:[Player]],0),MATCH(FPL_Combined[[#Headers],[Gameweek 26]],FPL_Fixtures_Extract[#Headers],0)),3))</f>
        <v>SUN(H) 4-2</v>
      </c>
      <c r="AB318" t="str">
        <f ca="1">IF(RIGHT(FPL_Combined[[#Headers],[Gameweek 27]],2)&lt;$B$622,INDEX(FPL_Results_Extract[Gameweek 02],MATCH($A318,FPL_Results_Extract[[Player]:[Player]],0)),INDEX(Team_Key[[Abbreviation]:[Abbreviation]],MATCH(LEFT(INDEX(FPL_Fixtures_Extract[],MATCH($A318,FPL_Fixtures_Extract[[Player]:[Player]],0),MATCH(FPL_Combined[[#Headers],[Gameweek 27]],FPL_Fixtures_Extract[#Headers],0)),LEN(INDEX(FPL_Fixtures_Extract[],MATCH($A318,FPL_Fixtures_Extract[[Player]:[Player]],0),MATCH(FPL_Combined[[#Headers],[Gameweek 27]],FPL_Fixtures_Extract[#Headers],0)))-4),Team_Key[[Full Name]:[Full Name]],0))&amp;RIGHT(INDEX(FPL_Fixtures_Extract[],MATCH($A318,FPL_Fixtures_Extract[[Player]:[Player]],0),MATCH(FPL_Combined[[#Headers],[Gameweek 27]],FPL_Fixtures_Extract[#Headers],0)),3))</f>
        <v>WHU(A) 2-1</v>
      </c>
      <c r="AC318" t="str">
        <f ca="1">IF(RIGHT(FPL_Combined[[#Headers],[Gameweek 28]],2)&lt;$B$622,INDEX(FPL_Results_Extract[Gameweek 03],MATCH($A318,FPL_Results_Extract[[Player]:[Player]],0)),INDEX(Team_Key[[Abbreviation]:[Abbreviation]],MATCH(LEFT(INDEX(FPL_Fixtures_Extract[],MATCH($A318,FPL_Fixtures_Extract[[Player]:[Player]],0),MATCH(FPL_Combined[[#Headers],[Gameweek 28]],FPL_Fixtures_Extract[#Headers],0)),LEN(INDEX(FPL_Fixtures_Extract[],MATCH($A318,FPL_Fixtures_Extract[[Player]:[Player]],0),MATCH(FPL_Combined[[#Headers],[Gameweek 28]],FPL_Fixtures_Extract[#Headers],0)))-4),Team_Key[[Full Name]:[Full Name]],0))&amp;RIGHT(INDEX(FPL_Fixtures_Extract[],MATCH($A318,FPL_Fixtures_Extract[[Player]:[Player]],0),MATCH(FPL_Combined[[#Headers],[Gameweek 28]],FPL_Fixtures_Extract[#Headers],0)),3))</f>
        <v>TOT(H) 1-1</v>
      </c>
      <c r="AD318" t="str">
        <f ca="1">IF(RIGHT(FPL_Combined[[#Headers],[Gameweek 29]],2)&lt;$B$622,INDEX(FPL_Results_Extract[Gameweek 04],MATCH($A318,FPL_Results_Extract[[Player]:[Player]],0)),INDEX(Team_Key[[Abbreviation]:[Abbreviation]],MATCH(LEFT(INDEX(FPL_Fixtures_Extract[],MATCH($A318,FPL_Fixtures_Extract[[Player]:[Player]],0),MATCH(FPL_Combined[[#Headers],[Gameweek 29]],FPL_Fixtures_Extract[#Headers],0)),LEN(INDEX(FPL_Fixtures_Extract[],MATCH($A318,FPL_Fixtures_Extract[[Player]:[Player]],0),MATCH(FPL_Combined[[#Headers],[Gameweek 29]],FPL_Fixtures_Extract[#Headers],0)))-4),Team_Key[[Full Name]:[Full Name]],0))&amp;RIGHT(INDEX(FPL_Fixtures_Extract[],MATCH($A318,FPL_Fixtures_Extract[[Player]:[Player]],0),MATCH(FPL_Combined[[#Headers],[Gameweek 29]],FPL_Fixtures_Extract[#Headers],0)),3))</f>
        <v>WAT(A)</v>
      </c>
      <c r="AE318" t="str">
        <f ca="1">IF(RIGHT(FPL_Combined[[#Headers],[Gameweek 30]],2)&lt;$B$622,INDEX(FPL_Results_Extract[Gameweek 05],MATCH($A318,FPL_Results_Extract[[Player]:[Player]],0)),INDEX(Team_Key[[Abbreviation]:[Abbreviation]],MATCH(LEFT(INDEX(FPL_Fixtures_Extract[],MATCH($A318,FPL_Fixtures_Extract[[Player]:[Player]],0),MATCH(FPL_Combined[[#Headers],[Gameweek 30]],FPL_Fixtures_Extract[#Headers],0)),LEN(INDEX(FPL_Fixtures_Extract[],MATCH($A318,FPL_Fixtures_Extract[[Player]:[Player]],0),MATCH(FPL_Combined[[#Headers],[Gameweek 30]],FPL_Fixtures_Extract[#Headers],0)))-4),Team_Key[[Full Name]:[Full Name]],0))&amp;RIGHT(INDEX(FPL_Fixtures_Extract[],MATCH($A318,FPL_Fixtures_Extract[[Player]:[Player]],0),MATCH(FPL_Combined[[#Headers],[Gameweek 30]],FPL_Fixtures_Extract[#Headers],0)),3))</f>
        <v>NEW(H)</v>
      </c>
      <c r="AF318" t="str">
        <f ca="1">IF(RIGHT(FPL_Combined[[#Headers],[Gameweek 31]],2)&lt;$B$622,INDEX(FPL_Results_Extract[Gameweek 06],MATCH($A318,FPL_Results_Extract[[Player]:[Player]],0)),INDEX(Team_Key[[Abbreviation]:[Abbreviation]],MATCH(LEFT(INDEX(FPL_Fixtures_Extract[],MATCH($A318,FPL_Fixtures_Extract[[Player]:[Player]],0),MATCH(FPL_Combined[[#Headers],[Gameweek 31]],FPL_Fixtures_Extract[#Headers],0)),LEN(INDEX(FPL_Fixtures_Extract[],MATCH($A318,FPL_Fixtures_Extract[[Player]:[Player]],0),MATCH(FPL_Combined[[#Headers],[Gameweek 31]],FPL_Fixtures_Extract[#Headers],0)))-4),Team_Key[[Full Name]:[Full Name]],0))&amp;RIGHT(INDEX(FPL_Fixtures_Extract[],MATCH($A318,FPL_Fixtures_Extract[[Player]:[Player]],0),MATCH(FPL_Combined[[#Headers],[Gameweek 31]],FPL_Fixtures_Extract[#Headers],0)),3))</f>
        <v>CRY(A)</v>
      </c>
      <c r="AG318" t="str">
        <f ca="1">IF(RIGHT(FPL_Combined[[#Headers],[Gameweek 32]],2)&lt;$B$622,INDEX(FPL_Results_Extract[Gameweek 07],MATCH($A318,FPL_Results_Extract[[Player]:[Player]],0)),INDEX(Team_Key[[Abbreviation]:[Abbreviation]],MATCH(LEFT(INDEX(FPL_Fixtures_Extract[],MATCH($A318,FPL_Fixtures_Extract[[Player]:[Player]],0),MATCH(FPL_Combined[[#Headers],[Gameweek 32]],FPL_Fixtures_Extract[#Headers],0)),LEN(INDEX(FPL_Fixtures_Extract[],MATCH($A318,FPL_Fixtures_Extract[[Player]:[Player]],0),MATCH(FPL_Combined[[#Headers],[Gameweek 32]],FPL_Fixtures_Extract[#Headers],0)))-4),Team_Key[[Full Name]:[Full Name]],0))&amp;RIGHT(INDEX(FPL_Fixtures_Extract[],MATCH($A318,FPL_Fixtures_Extract[[Player]:[Player]],0),MATCH(FPL_Combined[[#Headers],[Gameweek 32]],FPL_Fixtures_Extract[#Headers],0)),3))</f>
        <v>SOU(H)</v>
      </c>
      <c r="AH318" t="str">
        <f ca="1">IF(RIGHT(FPL_Combined[[#Headers],[Gameweek 33]],2)&lt;$B$622,INDEX(FPL_Results_Extract[Gameweek 08],MATCH($A318,FPL_Results_Extract[[Player]:[Player]],0)),INDEX(Team_Key[[Abbreviation]:[Abbreviation]],MATCH(LEFT(INDEX(FPL_Fixtures_Extract[],MATCH($A318,FPL_Fixtures_Extract[[Player]:[Player]],0),MATCH(FPL_Combined[[#Headers],[Gameweek 33]],FPL_Fixtures_Extract[#Headers],0)),LEN(INDEX(FPL_Fixtures_Extract[],MATCH($A318,FPL_Fixtures_Extract[[Player]:[Player]],0),MATCH(FPL_Combined[[#Headers],[Gameweek 33]],FPL_Fixtures_Extract[#Headers],0)))-4),Team_Key[[Full Name]:[Full Name]],0))&amp;RIGHT(INDEX(FPL_Fixtures_Extract[],MATCH($A318,FPL_Fixtures_Extract[[Player]:[Player]],0),MATCH(FPL_Combined[[#Headers],[Gameweek 33]],FPL_Fixtures_Extract[#Headers],0)),3))</f>
        <v>SUN(A)</v>
      </c>
      <c r="AI318" t="str">
        <f ca="1">IF(RIGHT(FPL_Combined[[#Headers],[Gameweek 34]],2)&lt;$B$622,INDEX(FPL_Results_Extract[Gameweek 09],MATCH($A318,FPL_Results_Extract[[Player]:[Player]],0)),INDEX(Team_Key[[Abbreviation]:[Abbreviation]],MATCH(LEFT(INDEX(FPL_Fixtures_Extract[],MATCH($A318,FPL_Fixtures_Extract[[Player]:[Player]],0),MATCH(FPL_Combined[[#Headers],[Gameweek 34]],FPL_Fixtures_Extract[#Headers],0)),LEN(INDEX(FPL_Fixtures_Extract[],MATCH($A318,FPL_Fixtures_Extract[[Player]:[Player]],0),MATCH(FPL_Combined[[#Headers],[Gameweek 34]],FPL_Fixtures_Extract[#Headers],0)))-4),Team_Key[[Full Name]:[Full Name]],0))&amp;RIGHT(INDEX(FPL_Fixtures_Extract[],MATCH($A318,FPL_Fixtures_Extract[[Player]:[Player]],0),MATCH(FPL_Combined[[#Headers],[Gameweek 34]],FPL_Fixtures_Extract[#Headers],0)),3))</f>
        <v>WHU(H)</v>
      </c>
      <c r="AJ318" t="str">
        <f ca="1">IF(RIGHT(FPL_Combined[[#Headers],[Gameweek 35]],2)&lt;$B$622,INDEX(FPL_Results_Extract[Gameweek 10],MATCH($A318,FPL_Results_Extract[[Player]:[Player]],0)),INDEX(Team_Key[[Abbreviation]:[Abbreviation]],MATCH(LEFT(INDEX(FPL_Fixtures_Extract[],MATCH($A318,FPL_Fixtures_Extract[[Player]:[Player]],0),MATCH(FPL_Combined[[#Headers],[Gameweek 35]],FPL_Fixtures_Extract[#Headers],0)),LEN(INDEX(FPL_Fixtures_Extract[],MATCH($A318,FPL_Fixtures_Extract[[Player]:[Player]],0),MATCH(FPL_Combined[[#Headers],[Gameweek 35]],FPL_Fixtures_Extract[#Headers],0)))-4),Team_Key[[Full Name]:[Full Name]],0))&amp;RIGHT(INDEX(FPL_Fixtures_Extract[],MATCH($A318,FPL_Fixtures_Extract[[Player]:[Player]],0),MATCH(FPL_Combined[[#Headers],[Gameweek 35]],FPL_Fixtures_Extract[#Headers],0)),3))</f>
        <v>SWA(H)</v>
      </c>
      <c r="AK318" t="str">
        <f ca="1">IF(RIGHT(FPL_Combined[[#Headers],[Gameweek 36]],2)&lt;$B$622,INDEX(FPL_Results_Extract[Gameweek 11],MATCH($A318,FPL_Results_Extract[[Player]:[Player]],0)),INDEX(Team_Key[[Abbreviation]:[Abbreviation]],MATCH(LEFT(INDEX(FPL_Fixtures_Extract[],MATCH($A318,FPL_Fixtures_Extract[[Player]:[Player]],0),MATCH(FPL_Combined[[#Headers],[Gameweek 36]],FPL_Fixtures_Extract[#Headers],0)),LEN(INDEX(FPL_Fixtures_Extract[],MATCH($A318,FPL_Fixtures_Extract[[Player]:[Player]],0),MATCH(FPL_Combined[[#Headers],[Gameweek 36]],FPL_Fixtures_Extract[#Headers],0)))-4),Team_Key[[Full Name]:[Full Name]],0))&amp;RIGHT(INDEX(FPL_Fixtures_Extract[],MATCH($A318,FPL_Fixtures_Extract[[Player]:[Player]],0),MATCH(FPL_Combined[[#Headers],[Gameweek 36]],FPL_Fixtures_Extract[#Headers],0)),3))</f>
        <v>MUN(A)</v>
      </c>
      <c r="AL318" t="str">
        <f ca="1">IF(RIGHT(FPL_Combined[[#Headers],[Gameweek 37]],2)&lt;$B$622,INDEX(FPL_Results_Extract[Gameweek 12],MATCH($A318,FPL_Results_Extract[[Player]:[Player]],0)),INDEX(Team_Key[[Abbreviation]:[Abbreviation]],MATCH(LEFT(INDEX(FPL_Fixtures_Extract[],MATCH($A318,FPL_Fixtures_Extract[[Player]:[Player]],0),MATCH(FPL_Combined[[#Headers],[Gameweek 37]],FPL_Fixtures_Extract[#Headers],0)),LEN(INDEX(FPL_Fixtures_Extract[],MATCH($A318,FPL_Fixtures_Extract[[Player]:[Player]],0),MATCH(FPL_Combined[[#Headers],[Gameweek 37]],FPL_Fixtures_Extract[#Headers],0)))-4),Team_Key[[Full Name]:[Full Name]],0))&amp;RIGHT(INDEX(FPL_Fixtures_Extract[],MATCH($A318,FPL_Fixtures_Extract[[Player]:[Player]],0),MATCH(FPL_Combined[[#Headers],[Gameweek 37]],FPL_Fixtures_Extract[#Headers],0)),3))</f>
        <v>EVE(H)</v>
      </c>
      <c r="AM318" t="str">
        <f ca="1">IF(RIGHT(FPL_Combined[[#Headers],[Gameweek 38]],2)&lt;$B$622,INDEX(FPL_Results_Extract[Gameweek 13],MATCH($A318,FPL_Results_Extract[[Player]:[Player]],0)),INDEX(Team_Key[[Abbreviation]:[Abbreviation]],MATCH(LEFT(INDEX(FPL_Fixtures_Extract[],MATCH($A318,FPL_Fixtures_Extract[[Player]:[Player]],0),MATCH(FPL_Combined[[#Headers],[Gameweek 38]],FPL_Fixtures_Extract[#Headers],0)),LEN(INDEX(FPL_Fixtures_Extract[],MATCH($A318,FPL_Fixtures_Extract[[Player]:[Player]],0),MATCH(FPL_Combined[[#Headers],[Gameweek 38]],FPL_Fixtures_Extract[#Headers],0)))-4),Team_Key[[Full Name]:[Full Name]],0))&amp;RIGHT(INDEX(FPL_Fixtures_Extract[],MATCH($A318,FPL_Fixtures_Extract[[Player]:[Player]],0),MATCH(FPL_Combined[[#Headers],[Gameweek 38]],FPL_Fixtures_Extract[#Headers],0)),3))</f>
        <v>CHE(A)</v>
      </c>
    </row>
    <row r="319" spans="1:39" x14ac:dyDescent="0.45">
      <c r="A319" t="s">
        <v>46</v>
      </c>
      <c r="B319" t="str">
        <f ca="1">IF(RIGHT(FPL_Combined[[#Headers],[Gameweek 01]],2)&lt;$B$622,INDEX(FPL_Results_Extract[Gameweek 01],MATCH($A319,FPL_Results_Extract[[Player]:[Player]],0)),INDEX(Team_Key[[Abbreviation]:[Abbreviation]],MATCH(LEFT(INDEX(FPL_Fixtures_Extract[],MATCH($A319,FPL_Fixtures_Extract[[Player]:[Player]],0),MATCH(FPL_Combined[[#Headers],[Gameweek 01]],FPL_Fixtures_Extract[#Headers],0)),LEN(INDEX(FPL_Fixtures_Extract[],MATCH($A319,FPL_Fixtures_Extract[[Player]:[Player]],0),MATCH(FPL_Combined[[#Headers],[Gameweek 01]],FPL_Fixtures_Extract[#Headers],0)))-4),Team_Key[[Full Name]:[Full Name]],0))&amp;RIGHT(INDEX(FPL_Fixtures_Extract[],MATCH($A319,FPL_Fixtures_Extract[[Player]:[Player]],0),MATCH(FPL_Combined[[#Headers],[Gameweek 01]],FPL_Fixtures_Extract[#Headers],0)),3))</f>
        <v>N/A</v>
      </c>
      <c r="C319" t="str">
        <f ca="1">IF(RIGHT(FPL_Combined[[#Headers],[Gameweek 02]],2)&lt;$B$622,INDEX(FPL_Results_Extract[Gameweek 02],MATCH($A319,FPL_Results_Extract[[Player]:[Player]],0)),INDEX(Team_Key[[Abbreviation]:[Abbreviation]],MATCH(LEFT(INDEX(FPL_Fixtures_Extract[],MATCH($A319,FPL_Fixtures_Extract[[Player]:[Player]],0),MATCH(FPL_Combined[[#Headers],[Gameweek 02]],FPL_Fixtures_Extract[#Headers],0)),LEN(INDEX(FPL_Fixtures_Extract[],MATCH($A319,FPL_Fixtures_Extract[[Player]:[Player]],0),MATCH(FPL_Combined[[#Headers],[Gameweek 02]],FPL_Fixtures_Extract[#Headers],0)))-4),Team_Key[[Full Name]:[Full Name]],0))&amp;RIGHT(INDEX(FPL_Fixtures_Extract[],MATCH($A319,FPL_Fixtures_Extract[[Player]:[Player]],0),MATCH(FPL_Combined[[#Headers],[Gameweek 02]],FPL_Fixtures_Extract[#Headers],0)),3))</f>
        <v>N/A</v>
      </c>
      <c r="D319" t="str">
        <f ca="1">IF(RIGHT(FPL_Combined[[#Headers],[Gameweek 03]],2)&lt;$B$622,INDEX(FPL_Results_Extract[Gameweek 03],MATCH($A319,FPL_Results_Extract[[Player]:[Player]],0)),INDEX(Team_Key[[Abbreviation]:[Abbreviation]],MATCH(LEFT(INDEX(FPL_Fixtures_Extract[],MATCH($A319,FPL_Fixtures_Extract[[Player]:[Player]],0),MATCH(FPL_Combined[[#Headers],[Gameweek 03]],FPL_Fixtures_Extract[#Headers],0)),LEN(INDEX(FPL_Fixtures_Extract[],MATCH($A319,FPL_Fixtures_Extract[[Player]:[Player]],0),MATCH(FPL_Combined[[#Headers],[Gameweek 03]],FPL_Fixtures_Extract[#Headers],0)))-4),Team_Key[[Full Name]:[Full Name]],0))&amp;RIGHT(INDEX(FPL_Fixtures_Extract[],MATCH($A319,FPL_Fixtures_Extract[[Player]:[Player]],0),MATCH(FPL_Combined[[#Headers],[Gameweek 03]],FPL_Fixtures_Extract[#Headers],0)),3))</f>
        <v>N/A</v>
      </c>
      <c r="E319" t="str">
        <f ca="1">IF(RIGHT(FPL_Combined[[#Headers],[Gameweek 04]],2)&lt;$B$622,INDEX(FPL_Results_Extract[Gameweek 04],MATCH($A319,FPL_Results_Extract[[Player]:[Player]],0)),INDEX(Team_Key[[Abbreviation]:[Abbreviation]],MATCH(LEFT(INDEX(FPL_Fixtures_Extract[],MATCH($A319,FPL_Fixtures_Extract[[Player]:[Player]],0),MATCH(FPL_Combined[[#Headers],[Gameweek 04]],FPL_Fixtures_Extract[#Headers],0)),LEN(INDEX(FPL_Fixtures_Extract[],MATCH($A319,FPL_Fixtures_Extract[[Player]:[Player]],0),MATCH(FPL_Combined[[#Headers],[Gameweek 04]],FPL_Fixtures_Extract[#Headers],0)))-4),Team_Key[[Full Name]:[Full Name]],0))&amp;RIGHT(INDEX(FPL_Fixtures_Extract[],MATCH($A319,FPL_Fixtures_Extract[[Player]:[Player]],0),MATCH(FPL_Combined[[#Headers],[Gameweek 04]],FPL_Fixtures_Extract[#Headers],0)),3))</f>
        <v>LIV(A) 3-0</v>
      </c>
      <c r="F319" t="str">
        <f ca="1">IF(RIGHT(FPL_Combined[[#Headers],[Gameweek 05]],2)&lt;$B$622,INDEX(FPL_Results_Extract[Gameweek 05],MATCH($A319,FPL_Results_Extract[[Player]:[Player]],0)),INDEX(Team_Key[[Abbreviation]:[Abbreviation]],MATCH(LEFT(INDEX(FPL_Fixtures_Extract[],MATCH($A319,FPL_Fixtures_Extract[[Player]:[Player]],0),MATCH(FPL_Combined[[#Headers],[Gameweek 05]],FPL_Fixtures_Extract[#Headers],0)),LEN(INDEX(FPL_Fixtures_Extract[],MATCH($A319,FPL_Fixtures_Extract[[Player]:[Player]],0),MATCH(FPL_Combined[[#Headers],[Gameweek 05]],FPL_Fixtures_Extract[#Headers],0)))-4),Team_Key[[Full Name]:[Full Name]],0))&amp;RIGHT(INDEX(FPL_Fixtures_Extract[],MATCH($A319,FPL_Fixtures_Extract[[Player]:[Player]],0),MATCH(FPL_Combined[[#Headers],[Gameweek 05]],FPL_Fixtures_Extract[#Headers],0)),3))</f>
        <v>NEW(H) 2-0</v>
      </c>
      <c r="G319" t="str">
        <f ca="1">IF(RIGHT(FPL_Combined[[#Headers],[Gameweek 06]],2)&lt;$B$622,INDEX(FPL_Results_Extract[Gameweek 06],MATCH($A319,FPL_Results_Extract[[Player]:[Player]],0)),INDEX(Team_Key[[Abbreviation]:[Abbreviation]],MATCH(LEFT(INDEX(FPL_Fixtures_Extract[],MATCH($A319,FPL_Fixtures_Extract[[Player]:[Player]],0),MATCH(FPL_Combined[[#Headers],[Gameweek 06]],FPL_Fixtures_Extract[#Headers],0)),LEN(INDEX(FPL_Fixtures_Extract[],MATCH($A319,FPL_Fixtures_Extract[[Player]:[Player]],0),MATCH(FPL_Combined[[#Headers],[Gameweek 06]],FPL_Fixtures_Extract[#Headers],0)))-4),Team_Key[[Full Name]:[Full Name]],0))&amp;RIGHT(INDEX(FPL_Fixtures_Extract[],MATCH($A319,FPL_Fixtures_Extract[[Player]:[Player]],0),MATCH(FPL_Combined[[#Headers],[Gameweek 06]],FPL_Fixtures_Extract[#Headers],0)),3))</f>
        <v>MCI(A) 2-1</v>
      </c>
      <c r="H319" t="str">
        <f ca="1">IF(RIGHT(FPL_Combined[[#Headers],[Gameweek 07]],2)&lt;$B$622,INDEX(FPL_Results_Extract[Gameweek 07],MATCH($A319,FPL_Results_Extract[[Player]:[Player]],0)),INDEX(Team_Key[[Abbreviation]:[Abbreviation]],MATCH(LEFT(INDEX(FPL_Fixtures_Extract[],MATCH($A319,FPL_Fixtures_Extract[[Player]:[Player]],0),MATCH(FPL_Combined[[#Headers],[Gameweek 07]],FPL_Fixtures_Extract[#Headers],0)),LEN(INDEX(FPL_Fixtures_Extract[],MATCH($A319,FPL_Fixtures_Extract[[Player]:[Player]],0),MATCH(FPL_Combined[[#Headers],[Gameweek 07]],FPL_Fixtures_Extract[#Headers],0)))-4),Team_Key[[Full Name]:[Full Name]],0))&amp;RIGHT(INDEX(FPL_Fixtures_Extract[],MATCH($A319,FPL_Fixtures_Extract[[Player]:[Player]],0),MATCH(FPL_Combined[[#Headers],[Gameweek 07]],FPL_Fixtures_Extract[#Headers],0)),3))</f>
        <v>NOR(H) 2-2</v>
      </c>
      <c r="I319" t="str">
        <f ca="1">IF(RIGHT(FPL_Combined[[#Headers],[Gameweek 08]],2)&lt;$B$622,INDEX(FPL_Results_Extract[Gameweek 08],MATCH($A319,FPL_Results_Extract[[Player]:[Player]],0)),INDEX(Team_Key[[Abbreviation]:[Abbreviation]],MATCH(LEFT(INDEX(FPL_Fixtures_Extract[],MATCH($A319,FPL_Fixtures_Extract[[Player]:[Player]],0),MATCH(FPL_Combined[[#Headers],[Gameweek 08]],FPL_Fixtures_Extract[#Headers],0)),LEN(INDEX(FPL_Fixtures_Extract[],MATCH($A319,FPL_Fixtures_Extract[[Player]:[Player]],0),MATCH(FPL_Combined[[#Headers],[Gameweek 08]],FPL_Fixtures_Extract[#Headers],0)))-4),Team_Key[[Full Name]:[Full Name]],0))&amp;RIGHT(INDEX(FPL_Fixtures_Extract[],MATCH($A319,FPL_Fixtures_Extract[[Player]:[Player]],0),MATCH(FPL_Combined[[#Headers],[Gameweek 08]],FPL_Fixtures_Extract[#Headers],0)),3))</f>
        <v>SUN(A) 2-2</v>
      </c>
      <c r="J319" t="str">
        <f ca="1">IF(RIGHT(FPL_Combined[[#Headers],[Gameweek 09]],2)&lt;$B$622,INDEX(FPL_Results_Extract[Gameweek 09],MATCH($A319,FPL_Results_Extract[[Player]:[Player]],0)),INDEX(Team_Key[[Abbreviation]:[Abbreviation]],MATCH(LEFT(INDEX(FPL_Fixtures_Extract[],MATCH($A319,FPL_Fixtures_Extract[[Player]:[Player]],0),MATCH(FPL_Combined[[#Headers],[Gameweek 09]],FPL_Fixtures_Extract[#Headers],0)),LEN(INDEX(FPL_Fixtures_Extract[],MATCH($A319,FPL_Fixtures_Extract[[Player]:[Player]],0),MATCH(FPL_Combined[[#Headers],[Gameweek 09]],FPL_Fixtures_Extract[#Headers],0)))-4),Team_Key[[Full Name]:[Full Name]],0))&amp;RIGHT(INDEX(FPL_Fixtures_Extract[],MATCH($A319,FPL_Fixtures_Extract[[Player]:[Player]],0),MATCH(FPL_Combined[[#Headers],[Gameweek 09]],FPL_Fixtures_Extract[#Headers],0)),3))</f>
        <v>CRY(A) 3-1</v>
      </c>
      <c r="K319" t="str">
        <f ca="1">IF(RIGHT(FPL_Combined[[#Headers],[Gameweek 10]],2)&lt;$B$622,INDEX(FPL_Results_Extract[Gameweek 10],MATCH($A319,FPL_Results_Extract[[Player]:[Player]],0)),INDEX(Team_Key[[Abbreviation]:[Abbreviation]],MATCH(LEFT(INDEX(FPL_Fixtures_Extract[],MATCH($A319,FPL_Fixtures_Extract[[Player]:[Player]],0),MATCH(FPL_Combined[[#Headers],[Gameweek 10]],FPL_Fixtures_Extract[#Headers],0)),LEN(INDEX(FPL_Fixtures_Extract[],MATCH($A319,FPL_Fixtures_Extract[[Player]:[Player]],0),MATCH(FPL_Combined[[#Headers],[Gameweek 10]],FPL_Fixtures_Extract[#Headers],0)))-4),Team_Key[[Full Name]:[Full Name]],0))&amp;RIGHT(INDEX(FPL_Fixtures_Extract[],MATCH($A319,FPL_Fixtures_Extract[[Player]:[Player]],0),MATCH(FPL_Combined[[#Headers],[Gameweek 10]],FPL_Fixtures_Extract[#Headers],0)),3))</f>
        <v>CHE(H) 2-1</v>
      </c>
      <c r="L319" t="str">
        <f ca="1">IF(RIGHT(FPL_Combined[[#Headers],[Gameweek 11]],2)&lt;$B$622,INDEX(FPL_Results_Extract[Gameweek 11],MATCH($A319,FPL_Results_Extract[[Player]:[Player]],0)),INDEX(Team_Key[[Abbreviation]:[Abbreviation]],MATCH(LEFT(INDEX(FPL_Fixtures_Extract[],MATCH($A319,FPL_Fixtures_Extract[[Player]:[Player]],0),MATCH(FPL_Combined[[#Headers],[Gameweek 11]],FPL_Fixtures_Extract[#Headers],0)),LEN(INDEX(FPL_Fixtures_Extract[],MATCH($A319,FPL_Fixtures_Extract[[Player]:[Player]],0),MATCH(FPL_Combined[[#Headers],[Gameweek 11]],FPL_Fixtures_Extract[#Headers],0)))-4),Team_Key[[Full Name]:[Full Name]],0))&amp;RIGHT(INDEX(FPL_Fixtures_Extract[],MATCH($A319,FPL_Fixtures_Extract[[Player]:[Player]],0),MATCH(FPL_Combined[[#Headers],[Gameweek 11]],FPL_Fixtures_Extract[#Headers],0)),3))</f>
        <v>WAT(A) 0-2</v>
      </c>
      <c r="M319" t="str">
        <f ca="1">IF(RIGHT(FPL_Combined[[#Headers],[Gameweek 12]],2)&lt;$B$622,INDEX(FPL_Results_Extract[Gameweek 12],MATCH($A319,FPL_Results_Extract[[Player]:[Player]],0)),INDEX(Team_Key[[Abbreviation]:[Abbreviation]],MATCH(LEFT(INDEX(FPL_Fixtures_Extract[],MATCH($A319,FPL_Fixtures_Extract[[Player]:[Player]],0),MATCH(FPL_Combined[[#Headers],[Gameweek 12]],FPL_Fixtures_Extract[#Headers],0)),LEN(INDEX(FPL_Fixtures_Extract[],MATCH($A319,FPL_Fixtures_Extract[[Player]:[Player]],0),MATCH(FPL_Combined[[#Headers],[Gameweek 12]],FPL_Fixtures_Extract[#Headers],0)))-4),Team_Key[[Full Name]:[Full Name]],0))&amp;RIGHT(INDEX(FPL_Fixtures_Extract[],MATCH($A319,FPL_Fixtures_Extract[[Player]:[Player]],0),MATCH(FPL_Combined[[#Headers],[Gameweek 12]],FPL_Fixtures_Extract[#Headers],0)),3))</f>
        <v>EVE(H) 1-1</v>
      </c>
      <c r="N319" t="str">
        <f ca="1">IF(RIGHT(FPL_Combined[[#Headers],[Gameweek 13]],2)&lt;$B$622,INDEX(FPL_Results_Extract[Gameweek 13],MATCH($A319,FPL_Results_Extract[[Player]:[Player]],0)),INDEX(Team_Key[[Abbreviation]:[Abbreviation]],MATCH(LEFT(INDEX(FPL_Fixtures_Extract[],MATCH($A319,FPL_Fixtures_Extract[[Player]:[Player]],0),MATCH(FPL_Combined[[#Headers],[Gameweek 13]],FPL_Fixtures_Extract[#Headers],0)),LEN(INDEX(FPL_Fixtures_Extract[],MATCH($A319,FPL_Fixtures_Extract[[Player]:[Player]],0),MATCH(FPL_Combined[[#Headers],[Gameweek 13]],FPL_Fixtures_Extract[#Headers],0)))-4),Team_Key[[Full Name]:[Full Name]],0))&amp;RIGHT(INDEX(FPL_Fixtures_Extract[],MATCH($A319,FPL_Fixtures_Extract[[Player]:[Player]],0),MATCH(FPL_Combined[[#Headers],[Gameweek 13]],FPL_Fixtures_Extract[#Headers],0)),3))</f>
        <v>TOT(A) 1-4</v>
      </c>
      <c r="O319" t="str">
        <f ca="1">IF(RIGHT(FPL_Combined[[#Headers],[Gameweek 14]],2)&lt;$B$622,INDEX(FPL_Results_Extract[Gameweek 14],MATCH($A319,FPL_Results_Extract[[Player]:[Player]],0)),INDEX(Team_Key[[Abbreviation]:[Abbreviation]],MATCH(LEFT(INDEX(FPL_Fixtures_Extract[],MATCH($A319,FPL_Fixtures_Extract[[Player]:[Player]],0),MATCH(FPL_Combined[[#Headers],[Gameweek 14]],FPL_Fixtures_Extract[#Headers],0)),LEN(INDEX(FPL_Fixtures_Extract[],MATCH($A319,FPL_Fixtures_Extract[[Player]:[Player]],0),MATCH(FPL_Combined[[#Headers],[Gameweek 14]],FPL_Fixtures_Extract[#Headers],0)))-4),Team_Key[[Full Name]:[Full Name]],0))&amp;RIGHT(INDEX(FPL_Fixtures_Extract[],MATCH($A319,FPL_Fixtures_Extract[[Player]:[Player]],0),MATCH(FPL_Combined[[#Headers],[Gameweek 14]],FPL_Fixtures_Extract[#Headers],0)),3))</f>
        <v>WBA(H) 1-1</v>
      </c>
      <c r="P319" t="str">
        <f ca="1">IF(RIGHT(FPL_Combined[[#Headers],[Gameweek 15]],2)&lt;$B$622,INDEX(FPL_Results_Extract[Gameweek 15],MATCH($A319,FPL_Results_Extract[[Player]:[Player]],0)),INDEX(Team_Key[[Abbreviation]:[Abbreviation]],MATCH(LEFT(INDEX(FPL_Fixtures_Extract[],MATCH($A319,FPL_Fixtures_Extract[[Player]:[Player]],0),MATCH(FPL_Combined[[#Headers],[Gameweek 15]],FPL_Fixtures_Extract[#Headers],0)),LEN(INDEX(FPL_Fixtures_Extract[],MATCH($A319,FPL_Fixtures_Extract[[Player]:[Player]],0),MATCH(FPL_Combined[[#Headers],[Gameweek 15]],FPL_Fixtures_Extract[#Headers],0)))-4),Team_Key[[Full Name]:[Full Name]],0))&amp;RIGHT(INDEX(FPL_Fixtures_Extract[],MATCH($A319,FPL_Fixtures_Extract[[Player]:[Player]],0),MATCH(FPL_Combined[[#Headers],[Gameweek 15]],FPL_Fixtures_Extract[#Headers],0)),3))</f>
        <v>MUN(A) 0-0</v>
      </c>
      <c r="Q319" t="str">
        <f ca="1">IF(RIGHT(FPL_Combined[[#Headers],[Gameweek 16]],2)&lt;$B$622,INDEX(FPL_Results_Extract[Gameweek 16],MATCH($A319,FPL_Results_Extract[[Player]:[Player]],0)),INDEX(Team_Key[[Abbreviation]:[Abbreviation]],MATCH(LEFT(INDEX(FPL_Fixtures_Extract[],MATCH($A319,FPL_Fixtures_Extract[[Player]:[Player]],0),MATCH(FPL_Combined[[#Headers],[Gameweek 16]],FPL_Fixtures_Extract[#Headers],0)),LEN(INDEX(FPL_Fixtures_Extract[],MATCH($A319,FPL_Fixtures_Extract[[Player]:[Player]],0),MATCH(FPL_Combined[[#Headers],[Gameweek 16]],FPL_Fixtures_Extract[#Headers],0)))-4),Team_Key[[Full Name]:[Full Name]],0))&amp;RIGHT(INDEX(FPL_Fixtures_Extract[],MATCH($A319,FPL_Fixtures_Extract[[Player]:[Player]],0),MATCH(FPL_Combined[[#Headers],[Gameweek 16]],FPL_Fixtures_Extract[#Headers],0)),3))</f>
        <v>STK(H) 0-0</v>
      </c>
      <c r="R319" t="str">
        <f ca="1">IF(RIGHT(FPL_Combined[[#Headers],[Gameweek 17]],2)&lt;$B$622,INDEX(FPL_Results_Extract[Gameweek 17],MATCH($A319,FPL_Results_Extract[[Player]:[Player]],0)),INDEX(Team_Key[[Abbreviation]:[Abbreviation]],MATCH(LEFT(INDEX(FPL_Fixtures_Extract[],MATCH($A319,FPL_Fixtures_Extract[[Player]:[Player]],0),MATCH(FPL_Combined[[#Headers],[Gameweek 17]],FPL_Fixtures_Extract[#Headers],0)),LEN(INDEX(FPL_Fixtures_Extract[],MATCH($A319,FPL_Fixtures_Extract[[Player]:[Player]],0),MATCH(FPL_Combined[[#Headers],[Gameweek 17]],FPL_Fixtures_Extract[#Headers],0)))-4),Team_Key[[Full Name]:[Full Name]],0))&amp;RIGHT(INDEX(FPL_Fixtures_Extract[],MATCH($A319,FPL_Fixtures_Extract[[Player]:[Player]],0),MATCH(FPL_Combined[[#Headers],[Gameweek 17]],FPL_Fixtures_Extract[#Headers],0)),3))</f>
        <v>SWA(A) 0-0</v>
      </c>
      <c r="S319" t="str">
        <f ca="1">IF(RIGHT(FPL_Combined[[#Headers],[Gameweek 18]],2)&lt;$B$622,INDEX(FPL_Results_Extract[Gameweek 18],MATCH($A319,FPL_Results_Extract[[Player]:[Player]],0)),INDEX(Team_Key[[Abbreviation]:[Abbreviation]],MATCH(LEFT(INDEX(FPL_Fixtures_Extract[],MATCH($A319,FPL_Fixtures_Extract[[Player]:[Player]],0),MATCH(FPL_Combined[[#Headers],[Gameweek 18]],FPL_Fixtures_Extract[#Headers],0)),LEN(INDEX(FPL_Fixtures_Extract[],MATCH($A319,FPL_Fixtures_Extract[[Player]:[Player]],0),MATCH(FPL_Combined[[#Headers],[Gameweek 18]],FPL_Fixtures_Extract[#Headers],0)))-4),Team_Key[[Full Name]:[Full Name]],0))&amp;RIGHT(INDEX(FPL_Fixtures_Extract[],MATCH($A319,FPL_Fixtures_Extract[[Player]:[Player]],0),MATCH(FPL_Combined[[#Headers],[Gameweek 18]],FPL_Fixtures_Extract[#Headers],0)),3))</f>
        <v>AVL(A) 1-1</v>
      </c>
      <c r="T319" t="str">
        <f ca="1">IF(RIGHT(FPL_Combined[[#Headers],[Gameweek 19]],2)&lt;$B$622,INDEX(FPL_Results_Extract[Gameweek 19],MATCH($A319,FPL_Results_Extract[[Player]:[Player]],0)),INDEX(Team_Key[[Abbreviation]:[Abbreviation]],MATCH(LEFT(INDEX(FPL_Fixtures_Extract[],MATCH($A319,FPL_Fixtures_Extract[[Player]:[Player]],0),MATCH(FPL_Combined[[#Headers],[Gameweek 19]],FPL_Fixtures_Extract[#Headers],0)),LEN(INDEX(FPL_Fixtures_Extract[],MATCH($A319,FPL_Fixtures_Extract[[Player]:[Player]],0),MATCH(FPL_Combined[[#Headers],[Gameweek 19]],FPL_Fixtures_Extract[#Headers],0)))-4),Team_Key[[Full Name]:[Full Name]],0))&amp;RIGHT(INDEX(FPL_Fixtures_Extract[],MATCH($A319,FPL_Fixtures_Extract[[Player]:[Player]],0),MATCH(FPL_Combined[[#Headers],[Gameweek 19]],FPL_Fixtures_Extract[#Headers],0)),3))</f>
        <v>SOU(H) 2-1</v>
      </c>
      <c r="U319" t="str">
        <f ca="1">IF(RIGHT(FPL_Combined[[#Headers],[Gameweek 20]],2)&lt;$B$622,INDEX(FPL_Results_Extract[Gameweek 20],MATCH($A319,FPL_Results_Extract[[Player]:[Player]],0)),INDEX(Team_Key[[Abbreviation]:[Abbreviation]],MATCH(LEFT(INDEX(FPL_Fixtures_Extract[],MATCH($A319,FPL_Fixtures_Extract[[Player]:[Player]],0),MATCH(FPL_Combined[[#Headers],[Gameweek 20]],FPL_Fixtures_Extract[#Headers],0)),LEN(INDEX(FPL_Fixtures_Extract[],MATCH($A319,FPL_Fixtures_Extract[[Player]:[Player]],0),MATCH(FPL_Combined[[#Headers],[Gameweek 20]],FPL_Fixtures_Extract[#Headers],0)))-4),Team_Key[[Full Name]:[Full Name]],0))&amp;RIGHT(INDEX(FPL_Fixtures_Extract[],MATCH($A319,FPL_Fixtures_Extract[[Player]:[Player]],0),MATCH(FPL_Combined[[#Headers],[Gameweek 20]],FPL_Fixtures_Extract[#Headers],0)),3))</f>
        <v>LIV(H) 2-0</v>
      </c>
      <c r="V319" t="str">
        <f ca="1">IF(RIGHT(FPL_Combined[[#Headers],[Gameweek 21]],2)&lt;$B$622,INDEX(FPL_Results_Extract[Gameweek 21],MATCH($A319,FPL_Results_Extract[[Player]:[Player]],0)),INDEX(Team_Key[[Abbreviation]:[Abbreviation]],MATCH(LEFT(INDEX(FPL_Fixtures_Extract[],MATCH($A319,FPL_Fixtures_Extract[[Player]:[Player]],0),MATCH(FPL_Combined[[#Headers],[Gameweek 21]],FPL_Fixtures_Extract[#Headers],0)),LEN(INDEX(FPL_Fixtures_Extract[],MATCH($A319,FPL_Fixtures_Extract[[Player]:[Player]],0),MATCH(FPL_Combined[[#Headers],[Gameweek 21]],FPL_Fixtures_Extract[#Headers],0)))-4),Team_Key[[Full Name]:[Full Name]],0))&amp;RIGHT(INDEX(FPL_Fixtures_Extract[],MATCH($A319,FPL_Fixtures_Extract[[Player]:[Player]],0),MATCH(FPL_Combined[[#Headers],[Gameweek 21]],FPL_Fixtures_Extract[#Headers],0)),3))</f>
        <v>BOU(A) 3-1</v>
      </c>
      <c r="W319" t="str">
        <f ca="1">IF(RIGHT(FPL_Combined[[#Headers],[Gameweek 22]],2)&lt;$B$622,INDEX(FPL_Results_Extract[Gameweek 22],MATCH($A319,FPL_Results_Extract[[Player]:[Player]],0)),INDEX(Team_Key[[Abbreviation]:[Abbreviation]],MATCH(LEFT(INDEX(FPL_Fixtures_Extract[],MATCH($A319,FPL_Fixtures_Extract[[Player]:[Player]],0),MATCH(FPL_Combined[[#Headers],[Gameweek 22]],FPL_Fixtures_Extract[#Headers],0)),LEN(INDEX(FPL_Fixtures_Extract[],MATCH($A319,FPL_Fixtures_Extract[[Player]:[Player]],0),MATCH(FPL_Combined[[#Headers],[Gameweek 22]],FPL_Fixtures_Extract[#Headers],0)))-4),Team_Key[[Full Name]:[Full Name]],0))&amp;RIGHT(INDEX(FPL_Fixtures_Extract[],MATCH($A319,FPL_Fixtures_Extract[[Player]:[Player]],0),MATCH(FPL_Combined[[#Headers],[Gameweek 22]],FPL_Fixtures_Extract[#Headers],0)),3))</f>
        <v>NEW(A) 1-2</v>
      </c>
      <c r="X319" t="str">
        <f ca="1">IF(RIGHT(FPL_Combined[[#Headers],[Gameweek 23]],2)&lt;$B$622,INDEX(FPL_Results_Extract[Gameweek 23],MATCH($A319,FPL_Results_Extract[[Player]:[Player]],0)),INDEX(Team_Key[[Abbreviation]:[Abbreviation]],MATCH(LEFT(INDEX(FPL_Fixtures_Extract[],MATCH($A319,FPL_Fixtures_Extract[[Player]:[Player]],0),MATCH(FPL_Combined[[#Headers],[Gameweek 23]],FPL_Fixtures_Extract[#Headers],0)),LEN(INDEX(FPL_Fixtures_Extract[],MATCH($A319,FPL_Fixtures_Extract[[Player]:[Player]],0),MATCH(FPL_Combined[[#Headers],[Gameweek 23]],FPL_Fixtures_Extract[#Headers],0)))-4),Team_Key[[Full Name]:[Full Name]],0))&amp;RIGHT(INDEX(FPL_Fixtures_Extract[],MATCH($A319,FPL_Fixtures_Extract[[Player]:[Player]],0),MATCH(FPL_Combined[[#Headers],[Gameweek 23]],FPL_Fixtures_Extract[#Headers],0)),3))</f>
        <v>MCI(H) 2-2</v>
      </c>
      <c r="Y319" t="str">
        <f ca="1">IF(RIGHT(FPL_Combined[[#Headers],[Gameweek 24]],2)&lt;$B$622,INDEX(FPL_Results_Extract[Team],MATCH($A319,FPL_Results_Extract[[Player]:[Player]],0)),INDEX(Team_Key[[Abbreviation]:[Abbreviation]],MATCH(LEFT(INDEX(FPL_Fixtures_Extract[],MATCH($A319,FPL_Fixtures_Extract[[Player]:[Player]],0),MATCH(FPL_Combined[[#Headers],[Gameweek 24]],FPL_Fixtures_Extract[#Headers],0)),LEN(INDEX(FPL_Fixtures_Extract[],MATCH($A319,FPL_Fixtures_Extract[[Player]:[Player]],0),MATCH(FPL_Combined[[#Headers],[Gameweek 24]],FPL_Fixtures_Extract[#Headers],0)))-4),Team_Key[[Full Name]:[Full Name]],0))&amp;RIGHT(INDEX(FPL_Fixtures_Extract[],MATCH($A319,FPL_Fixtures_Extract[[Player]:[Player]],0),MATCH(FPL_Combined[[#Headers],[Gameweek 24]],FPL_Fixtures_Extract[#Headers],0)),3))</f>
        <v>WHU</v>
      </c>
      <c r="Z319" t="str">
        <f ca="1">IF(RIGHT(FPL_Combined[[#Headers],[Gameweek 25]],2)&lt;$B$622,INDEX(FPL_Results_Extract[Player],MATCH($A319,FPL_Results_Extract[[Player]:[Player]],0)),INDEX(Team_Key[[Abbreviation]:[Abbreviation]],MATCH(LEFT(INDEX(FPL_Fixtures_Extract[],MATCH($A319,FPL_Fixtures_Extract[[Player]:[Player]],0),MATCH(FPL_Combined[[#Headers],[Gameweek 25]],FPL_Fixtures_Extract[#Headers],0)),LEN(INDEX(FPL_Fixtures_Extract[],MATCH($A319,FPL_Fixtures_Extract[[Player]:[Player]],0),MATCH(FPL_Combined[[#Headers],[Gameweek 25]],FPL_Fixtures_Extract[#Headers],0)))-4),Team_Key[[Full Name]:[Full Name]],0))&amp;RIGHT(INDEX(FPL_Fixtures_Extract[],MATCH($A319,FPL_Fixtures_Extract[[Player]:[Player]],0),MATCH(FPL_Combined[[#Headers],[Gameweek 25]],FPL_Fixtures_Extract[#Headers],0)),3))</f>
        <v>Knoyle</v>
      </c>
      <c r="AA319" t="str">
        <f ca="1">IF(RIGHT(FPL_Combined[[#Headers],[Gameweek 26]],2)&lt;$B$622,INDEX(FPL_Results_Extract[Gameweek 01],MATCH($A319,FPL_Results_Extract[[Player]:[Player]],0)),INDEX(Team_Key[[Abbreviation]:[Abbreviation]],MATCH(LEFT(INDEX(FPL_Fixtures_Extract[],MATCH($A319,FPL_Fixtures_Extract[[Player]:[Player]],0),MATCH(FPL_Combined[[#Headers],[Gameweek 26]],FPL_Fixtures_Extract[#Headers],0)),LEN(INDEX(FPL_Fixtures_Extract[],MATCH($A319,FPL_Fixtures_Extract[[Player]:[Player]],0),MATCH(FPL_Combined[[#Headers],[Gameweek 26]],FPL_Fixtures_Extract[#Headers],0)))-4),Team_Key[[Full Name]:[Full Name]],0))&amp;RIGHT(INDEX(FPL_Fixtures_Extract[],MATCH($A319,FPL_Fixtures_Extract[[Player]:[Player]],0),MATCH(FPL_Combined[[#Headers],[Gameweek 26]],FPL_Fixtures_Extract[#Headers],0)),3))</f>
        <v>N/A</v>
      </c>
      <c r="AB319" t="str">
        <f ca="1">IF(RIGHT(FPL_Combined[[#Headers],[Gameweek 27]],2)&lt;$B$622,INDEX(FPL_Results_Extract[Gameweek 02],MATCH($A319,FPL_Results_Extract[[Player]:[Player]],0)),INDEX(Team_Key[[Abbreviation]:[Abbreviation]],MATCH(LEFT(INDEX(FPL_Fixtures_Extract[],MATCH($A319,FPL_Fixtures_Extract[[Player]:[Player]],0),MATCH(FPL_Combined[[#Headers],[Gameweek 27]],FPL_Fixtures_Extract[#Headers],0)),LEN(INDEX(FPL_Fixtures_Extract[],MATCH($A319,FPL_Fixtures_Extract[[Player]:[Player]],0),MATCH(FPL_Combined[[#Headers],[Gameweek 27]],FPL_Fixtures_Extract[#Headers],0)))-4),Team_Key[[Full Name]:[Full Name]],0))&amp;RIGHT(INDEX(FPL_Fixtures_Extract[],MATCH($A319,FPL_Fixtures_Extract[[Player]:[Player]],0),MATCH(FPL_Combined[[#Headers],[Gameweek 27]],FPL_Fixtures_Extract[#Headers],0)),3))</f>
        <v>N/A</v>
      </c>
      <c r="AC319" t="str">
        <f ca="1">IF(RIGHT(FPL_Combined[[#Headers],[Gameweek 28]],2)&lt;$B$622,INDEX(FPL_Results_Extract[Gameweek 03],MATCH($A319,FPL_Results_Extract[[Player]:[Player]],0)),INDEX(Team_Key[[Abbreviation]:[Abbreviation]],MATCH(LEFT(INDEX(FPL_Fixtures_Extract[],MATCH($A319,FPL_Fixtures_Extract[[Player]:[Player]],0),MATCH(FPL_Combined[[#Headers],[Gameweek 28]],FPL_Fixtures_Extract[#Headers],0)),LEN(INDEX(FPL_Fixtures_Extract[],MATCH($A319,FPL_Fixtures_Extract[[Player]:[Player]],0),MATCH(FPL_Combined[[#Headers],[Gameweek 28]],FPL_Fixtures_Extract[#Headers],0)))-4),Team_Key[[Full Name]:[Full Name]],0))&amp;RIGHT(INDEX(FPL_Fixtures_Extract[],MATCH($A319,FPL_Fixtures_Extract[[Player]:[Player]],0),MATCH(FPL_Combined[[#Headers],[Gameweek 28]],FPL_Fixtures_Extract[#Headers],0)),3))</f>
        <v>N/A</v>
      </c>
      <c r="AD319" t="str">
        <f ca="1">IF(RIGHT(FPL_Combined[[#Headers],[Gameweek 29]],2)&lt;$B$622,INDEX(FPL_Results_Extract[Gameweek 04],MATCH($A319,FPL_Results_Extract[[Player]:[Player]],0)),INDEX(Team_Key[[Abbreviation]:[Abbreviation]],MATCH(LEFT(INDEX(FPL_Fixtures_Extract[],MATCH($A319,FPL_Fixtures_Extract[[Player]:[Player]],0),MATCH(FPL_Combined[[#Headers],[Gameweek 29]],FPL_Fixtures_Extract[#Headers],0)),LEN(INDEX(FPL_Fixtures_Extract[],MATCH($A319,FPL_Fixtures_Extract[[Player]:[Player]],0),MATCH(FPL_Combined[[#Headers],[Gameweek 29]],FPL_Fixtures_Extract[#Headers],0)))-4),Team_Key[[Full Name]:[Full Name]],0))&amp;RIGHT(INDEX(FPL_Fixtures_Extract[],MATCH($A319,FPL_Fixtures_Extract[[Player]:[Player]],0),MATCH(FPL_Combined[[#Headers],[Gameweek 29]],FPL_Fixtures_Extract[#Headers],0)),3))</f>
        <v>EVE(A)</v>
      </c>
      <c r="AE319" t="e">
        <f ca="1">IF(RIGHT(FPL_Combined[[#Headers],[Gameweek 30]],2)&lt;$B$622,INDEX(FPL_Results_Extract[Gameweek 05],MATCH($A319,FPL_Results_Extract[[Player]:[Player]],0)),INDEX(Team_Key[[Abbreviation]:[Abbreviation]],MATCH(LEFT(INDEX(FPL_Fixtures_Extract[],MATCH($A319,FPL_Fixtures_Extract[[Player]:[Player]],0),MATCH(FPL_Combined[[#Headers],[Gameweek 30]],FPL_Fixtures_Extract[#Headers],0)),LEN(INDEX(FPL_Fixtures_Extract[],MATCH($A319,FPL_Fixtures_Extract[[Player]:[Player]],0),MATCH(FPL_Combined[[#Headers],[Gameweek 30]],FPL_Fixtures_Extract[#Headers],0)))-4),Team_Key[[Full Name]:[Full Name]],0))&amp;RIGHT(INDEX(FPL_Fixtures_Extract[],MATCH($A319,FPL_Fixtures_Extract[[Player]:[Player]],0),MATCH(FPL_Combined[[#Headers],[Gameweek 30]],FPL_Fixtures_Extract[#Headers],0)),3))</f>
        <v>#VALUE!</v>
      </c>
      <c r="AF319" t="str">
        <f ca="1">IF(RIGHT(FPL_Combined[[#Headers],[Gameweek 31]],2)&lt;$B$622,INDEX(FPL_Results_Extract[Gameweek 06],MATCH($A319,FPL_Results_Extract[[Player]:[Player]],0)),INDEX(Team_Key[[Abbreviation]:[Abbreviation]],MATCH(LEFT(INDEX(FPL_Fixtures_Extract[],MATCH($A319,FPL_Fixtures_Extract[[Player]:[Player]],0),MATCH(FPL_Combined[[#Headers],[Gameweek 31]],FPL_Fixtures_Extract[#Headers],0)),LEN(INDEX(FPL_Fixtures_Extract[],MATCH($A319,FPL_Fixtures_Extract[[Player]:[Player]],0),MATCH(FPL_Combined[[#Headers],[Gameweek 31]],FPL_Fixtures_Extract[#Headers],0)))-4),Team_Key[[Full Name]:[Full Name]],0))&amp;RIGHT(INDEX(FPL_Fixtures_Extract[],MATCH($A319,FPL_Fixtures_Extract[[Player]:[Player]],0),MATCH(FPL_Combined[[#Headers],[Gameweek 31]],FPL_Fixtures_Extract[#Headers],0)),3))</f>
        <v>CHE(A)</v>
      </c>
      <c r="AG319" t="str">
        <f ca="1">IF(RIGHT(FPL_Combined[[#Headers],[Gameweek 32]],2)&lt;$B$622,INDEX(FPL_Results_Extract[Gameweek 07],MATCH($A319,FPL_Results_Extract[[Player]:[Player]],0)),INDEX(Team_Key[[Abbreviation]:[Abbreviation]],MATCH(LEFT(INDEX(FPL_Fixtures_Extract[],MATCH($A319,FPL_Fixtures_Extract[[Player]:[Player]],0),MATCH(FPL_Combined[[#Headers],[Gameweek 32]],FPL_Fixtures_Extract[#Headers],0)),LEN(INDEX(FPL_Fixtures_Extract[],MATCH($A319,FPL_Fixtures_Extract[[Player]:[Player]],0),MATCH(FPL_Combined[[#Headers],[Gameweek 32]],FPL_Fixtures_Extract[#Headers],0)))-4),Team_Key[[Full Name]:[Full Name]],0))&amp;RIGHT(INDEX(FPL_Fixtures_Extract[],MATCH($A319,FPL_Fixtures_Extract[[Player]:[Player]],0),MATCH(FPL_Combined[[#Headers],[Gameweek 32]],FPL_Fixtures_Extract[#Headers],0)),3))</f>
        <v>CRY(H)</v>
      </c>
      <c r="AH319" t="str">
        <f ca="1">IF(RIGHT(FPL_Combined[[#Headers],[Gameweek 33]],2)&lt;$B$622,INDEX(FPL_Results_Extract[Gameweek 08],MATCH($A319,FPL_Results_Extract[[Player]:[Player]],0)),INDEX(Team_Key[[Abbreviation]:[Abbreviation]],MATCH(LEFT(INDEX(FPL_Fixtures_Extract[],MATCH($A319,FPL_Fixtures_Extract[[Player]:[Player]],0),MATCH(FPL_Combined[[#Headers],[Gameweek 33]],FPL_Fixtures_Extract[#Headers],0)),LEN(INDEX(FPL_Fixtures_Extract[],MATCH($A319,FPL_Fixtures_Extract[[Player]:[Player]],0),MATCH(FPL_Combined[[#Headers],[Gameweek 33]],FPL_Fixtures_Extract[#Headers],0)))-4),Team_Key[[Full Name]:[Full Name]],0))&amp;RIGHT(INDEX(FPL_Fixtures_Extract[],MATCH($A319,FPL_Fixtures_Extract[[Player]:[Player]],0),MATCH(FPL_Combined[[#Headers],[Gameweek 33]],FPL_Fixtures_Extract[#Headers],0)),3))</f>
        <v>ARS(H)</v>
      </c>
      <c r="AI319" t="str">
        <f ca="1">IF(RIGHT(FPL_Combined[[#Headers],[Gameweek 34]],2)&lt;$B$622,INDEX(FPL_Results_Extract[Gameweek 09],MATCH($A319,FPL_Results_Extract[[Player]:[Player]],0)),INDEX(Team_Key[[Abbreviation]:[Abbreviation]],MATCH(LEFT(INDEX(FPL_Fixtures_Extract[],MATCH($A319,FPL_Fixtures_Extract[[Player]:[Player]],0),MATCH(FPL_Combined[[#Headers],[Gameweek 34]],FPL_Fixtures_Extract[#Headers],0)),LEN(INDEX(FPL_Fixtures_Extract[],MATCH($A319,FPL_Fixtures_Extract[[Player]:[Player]],0),MATCH(FPL_Combined[[#Headers],[Gameweek 34]],FPL_Fixtures_Extract[#Headers],0)))-4),Team_Key[[Full Name]:[Full Name]],0))&amp;RIGHT(INDEX(FPL_Fixtures_Extract[],MATCH($A319,FPL_Fixtures_Extract[[Player]:[Player]],0),MATCH(FPL_Combined[[#Headers],[Gameweek 34]],FPL_Fixtures_Extract[#Headers],0)),3))</f>
        <v>LEI(A)</v>
      </c>
      <c r="AJ319" t="e">
        <f ca="1">IF(RIGHT(FPL_Combined[[#Headers],[Gameweek 35]],2)&lt;$B$622,INDEX(FPL_Results_Extract[Gameweek 10],MATCH($A319,FPL_Results_Extract[[Player]:[Player]],0)),INDEX(Team_Key[[Abbreviation]:[Abbreviation]],MATCH(LEFT(INDEX(FPL_Fixtures_Extract[],MATCH($A319,FPL_Fixtures_Extract[[Player]:[Player]],0),MATCH(FPL_Combined[[#Headers],[Gameweek 35]],FPL_Fixtures_Extract[#Headers],0)),LEN(INDEX(FPL_Fixtures_Extract[],MATCH($A319,FPL_Fixtures_Extract[[Player]:[Player]],0),MATCH(FPL_Combined[[#Headers],[Gameweek 35]],FPL_Fixtures_Extract[#Headers],0)))-4),Team_Key[[Full Name]:[Full Name]],0))&amp;RIGHT(INDEX(FPL_Fixtures_Extract[],MATCH($A319,FPL_Fixtures_Extract[[Player]:[Player]],0),MATCH(FPL_Combined[[#Headers],[Gameweek 35]],FPL_Fixtures_Extract[#Headers],0)),3))</f>
        <v>#VALUE!</v>
      </c>
      <c r="AK319" t="str">
        <f ca="1">IF(RIGHT(FPL_Combined[[#Headers],[Gameweek 36]],2)&lt;$B$622,INDEX(FPL_Results_Extract[Gameweek 11],MATCH($A319,FPL_Results_Extract[[Player]:[Player]],0)),INDEX(Team_Key[[Abbreviation]:[Abbreviation]],MATCH(LEFT(INDEX(FPL_Fixtures_Extract[],MATCH($A319,FPL_Fixtures_Extract[[Player]:[Player]],0),MATCH(FPL_Combined[[#Headers],[Gameweek 36]],FPL_Fixtures_Extract[#Headers],0)),LEN(INDEX(FPL_Fixtures_Extract[],MATCH($A319,FPL_Fixtures_Extract[[Player]:[Player]],0),MATCH(FPL_Combined[[#Headers],[Gameweek 36]],FPL_Fixtures_Extract[#Headers],0)))-4),Team_Key[[Full Name]:[Full Name]],0))&amp;RIGHT(INDEX(FPL_Fixtures_Extract[],MATCH($A319,FPL_Fixtures_Extract[[Player]:[Player]],0),MATCH(FPL_Combined[[#Headers],[Gameweek 36]],FPL_Fixtures_Extract[#Headers],0)),3))</f>
        <v>WBA(A)</v>
      </c>
      <c r="AL319" t="str">
        <f ca="1">IF(RIGHT(FPL_Combined[[#Headers],[Gameweek 37]],2)&lt;$B$622,INDEX(FPL_Results_Extract[Gameweek 12],MATCH($A319,FPL_Results_Extract[[Player]:[Player]],0)),INDEX(Team_Key[[Abbreviation]:[Abbreviation]],MATCH(LEFT(INDEX(FPL_Fixtures_Extract[],MATCH($A319,FPL_Fixtures_Extract[[Player]:[Player]],0),MATCH(FPL_Combined[[#Headers],[Gameweek 37]],FPL_Fixtures_Extract[#Headers],0)),LEN(INDEX(FPL_Fixtures_Extract[],MATCH($A319,FPL_Fixtures_Extract[[Player]:[Player]],0),MATCH(FPL_Combined[[#Headers],[Gameweek 37]],FPL_Fixtures_Extract[#Headers],0)))-4),Team_Key[[Full Name]:[Full Name]],0))&amp;RIGHT(INDEX(FPL_Fixtures_Extract[],MATCH($A319,FPL_Fixtures_Extract[[Player]:[Player]],0),MATCH(FPL_Combined[[#Headers],[Gameweek 37]],FPL_Fixtures_Extract[#Headers],0)),3))</f>
        <v>SWA(H)</v>
      </c>
      <c r="AM319" t="str">
        <f ca="1">IF(RIGHT(FPL_Combined[[#Headers],[Gameweek 38]],2)&lt;$B$622,INDEX(FPL_Results_Extract[Gameweek 13],MATCH($A319,FPL_Results_Extract[[Player]:[Player]],0)),INDEX(Team_Key[[Abbreviation]:[Abbreviation]],MATCH(LEFT(INDEX(FPL_Fixtures_Extract[],MATCH($A319,FPL_Fixtures_Extract[[Player]:[Player]],0),MATCH(FPL_Combined[[#Headers],[Gameweek 38]],FPL_Fixtures_Extract[#Headers],0)),LEN(INDEX(FPL_Fixtures_Extract[],MATCH($A319,FPL_Fixtures_Extract[[Player]:[Player]],0),MATCH(FPL_Combined[[#Headers],[Gameweek 38]],FPL_Fixtures_Extract[#Headers],0)))-4),Team_Key[[Full Name]:[Full Name]],0))&amp;RIGHT(INDEX(FPL_Fixtures_Extract[],MATCH($A319,FPL_Fixtures_Extract[[Player]:[Player]],0),MATCH(FPL_Combined[[#Headers],[Gameweek 38]],FPL_Fixtures_Extract[#Headers],0)),3))</f>
        <v>STK(A)</v>
      </c>
    </row>
    <row r="320" spans="1:39" x14ac:dyDescent="0.45">
      <c r="A320" t="s">
        <v>470</v>
      </c>
      <c r="B320" t="str">
        <f ca="1">IF(RIGHT(FPL_Combined[[#Headers],[Gameweek 01]],2)&lt;$B$622,INDEX(FPL_Results_Extract[Gameweek 01],MATCH($A320,FPL_Results_Extract[[Player]:[Player]],0)),INDEX(Team_Key[[Abbreviation]:[Abbreviation]],MATCH(LEFT(INDEX(FPL_Fixtures_Extract[],MATCH($A320,FPL_Fixtures_Extract[[Player]:[Player]],0),MATCH(FPL_Combined[[#Headers],[Gameweek 01]],FPL_Fixtures_Extract[#Headers],0)),LEN(INDEX(FPL_Fixtures_Extract[],MATCH($A320,FPL_Fixtures_Extract[[Player]:[Player]],0),MATCH(FPL_Combined[[#Headers],[Gameweek 01]],FPL_Fixtures_Extract[#Headers],0)))-4),Team_Key[[Full Name]:[Full Name]],0))&amp;RIGHT(INDEX(FPL_Fixtures_Extract[],MATCH($A320,FPL_Fixtures_Extract[[Player]:[Player]],0),MATCH(FPL_Combined[[#Headers],[Gameweek 01]],FPL_Fixtures_Extract[#Headers],0)),3))</f>
        <v>WBA(A) 3-0</v>
      </c>
      <c r="C320" t="str">
        <f ca="1">IF(RIGHT(FPL_Combined[[#Headers],[Gameweek 02]],2)&lt;$B$622,INDEX(FPL_Results_Extract[Gameweek 02],MATCH($A320,FPL_Results_Extract[[Player]:[Player]],0)),INDEX(Team_Key[[Abbreviation]:[Abbreviation]],MATCH(LEFT(INDEX(FPL_Fixtures_Extract[],MATCH($A320,FPL_Fixtures_Extract[[Player]:[Player]],0),MATCH(FPL_Combined[[#Headers],[Gameweek 02]],FPL_Fixtures_Extract[#Headers],0)),LEN(INDEX(FPL_Fixtures_Extract[],MATCH($A320,FPL_Fixtures_Extract[[Player]:[Player]],0),MATCH(FPL_Combined[[#Headers],[Gameweek 02]],FPL_Fixtures_Extract[#Headers],0)))-4),Team_Key[[Full Name]:[Full Name]],0))&amp;RIGHT(INDEX(FPL_Fixtures_Extract[],MATCH($A320,FPL_Fixtures_Extract[[Player]:[Player]],0),MATCH(FPL_Combined[[#Headers],[Gameweek 02]],FPL_Fixtures_Extract[#Headers],0)),3))</f>
        <v>CHE(H) 3-0</v>
      </c>
      <c r="D320" t="str">
        <f ca="1">IF(RIGHT(FPL_Combined[[#Headers],[Gameweek 03]],2)&lt;$B$622,INDEX(FPL_Results_Extract[Gameweek 03],MATCH($A320,FPL_Results_Extract[[Player]:[Player]],0)),INDEX(Team_Key[[Abbreviation]:[Abbreviation]],MATCH(LEFT(INDEX(FPL_Fixtures_Extract[],MATCH($A320,FPL_Fixtures_Extract[[Player]:[Player]],0),MATCH(FPL_Combined[[#Headers],[Gameweek 03]],FPL_Fixtures_Extract[#Headers],0)),LEN(INDEX(FPL_Fixtures_Extract[],MATCH($A320,FPL_Fixtures_Extract[[Player]:[Player]],0),MATCH(FPL_Combined[[#Headers],[Gameweek 03]],FPL_Fixtures_Extract[#Headers],0)))-4),Team_Key[[Full Name]:[Full Name]],0))&amp;RIGHT(INDEX(FPL_Fixtures_Extract[],MATCH($A320,FPL_Fixtures_Extract[[Player]:[Player]],0),MATCH(FPL_Combined[[#Headers],[Gameweek 03]],FPL_Fixtures_Extract[#Headers],0)),3))</f>
        <v>EVE(A) 2-0</v>
      </c>
      <c r="E320" t="str">
        <f ca="1">IF(RIGHT(FPL_Combined[[#Headers],[Gameweek 04]],2)&lt;$B$622,INDEX(FPL_Results_Extract[Gameweek 04],MATCH($A320,FPL_Results_Extract[[Player]:[Player]],0)),INDEX(Team_Key[[Abbreviation]:[Abbreviation]],MATCH(LEFT(INDEX(FPL_Fixtures_Extract[],MATCH($A320,FPL_Fixtures_Extract[[Player]:[Player]],0),MATCH(FPL_Combined[[#Headers],[Gameweek 04]],FPL_Fixtures_Extract[#Headers],0)),LEN(INDEX(FPL_Fixtures_Extract[],MATCH($A320,FPL_Fixtures_Extract[[Player]:[Player]],0),MATCH(FPL_Combined[[#Headers],[Gameweek 04]],FPL_Fixtures_Extract[#Headers],0)))-4),Team_Key[[Full Name]:[Full Name]],0))&amp;RIGHT(INDEX(FPL_Fixtures_Extract[],MATCH($A320,FPL_Fixtures_Extract[[Player]:[Player]],0),MATCH(FPL_Combined[[#Headers],[Gameweek 04]],FPL_Fixtures_Extract[#Headers],0)),3))</f>
        <v>WAT(H) 2-0</v>
      </c>
      <c r="F320" t="str">
        <f ca="1">IF(RIGHT(FPL_Combined[[#Headers],[Gameweek 05]],2)&lt;$B$622,INDEX(FPL_Results_Extract[Gameweek 05],MATCH($A320,FPL_Results_Extract[[Player]:[Player]],0)),INDEX(Team_Key[[Abbreviation]:[Abbreviation]],MATCH(LEFT(INDEX(FPL_Fixtures_Extract[],MATCH($A320,FPL_Fixtures_Extract[[Player]:[Player]],0),MATCH(FPL_Combined[[#Headers],[Gameweek 05]],FPL_Fixtures_Extract[#Headers],0)),LEN(INDEX(FPL_Fixtures_Extract[],MATCH($A320,FPL_Fixtures_Extract[[Player]:[Player]],0),MATCH(FPL_Combined[[#Headers],[Gameweek 05]],FPL_Fixtures_Extract[#Headers],0)))-4),Team_Key[[Full Name]:[Full Name]],0))&amp;RIGHT(INDEX(FPL_Fixtures_Extract[],MATCH($A320,FPL_Fixtures_Extract[[Player]:[Player]],0),MATCH(FPL_Combined[[#Headers],[Gameweek 05]],FPL_Fixtures_Extract[#Headers],0)),3))</f>
        <v>CRY(A) 1-0</v>
      </c>
      <c r="G320" t="str">
        <f ca="1">IF(RIGHT(FPL_Combined[[#Headers],[Gameweek 06]],2)&lt;$B$622,INDEX(FPL_Results_Extract[Gameweek 06],MATCH($A320,FPL_Results_Extract[[Player]:[Player]],0)),INDEX(Team_Key[[Abbreviation]:[Abbreviation]],MATCH(LEFT(INDEX(FPL_Fixtures_Extract[],MATCH($A320,FPL_Fixtures_Extract[[Player]:[Player]],0),MATCH(FPL_Combined[[#Headers],[Gameweek 06]],FPL_Fixtures_Extract[#Headers],0)),LEN(INDEX(FPL_Fixtures_Extract[],MATCH($A320,FPL_Fixtures_Extract[[Player]:[Player]],0),MATCH(FPL_Combined[[#Headers],[Gameweek 06]],FPL_Fixtures_Extract[#Headers],0)))-4),Team_Key[[Full Name]:[Full Name]],0))&amp;RIGHT(INDEX(FPL_Fixtures_Extract[],MATCH($A320,FPL_Fixtures_Extract[[Player]:[Player]],0),MATCH(FPL_Combined[[#Headers],[Gameweek 06]],FPL_Fixtures_Extract[#Headers],0)),3))</f>
        <v>WHU(H) 1-2</v>
      </c>
      <c r="H320" t="str">
        <f ca="1">IF(RIGHT(FPL_Combined[[#Headers],[Gameweek 07]],2)&lt;$B$622,INDEX(FPL_Results_Extract[Gameweek 07],MATCH($A320,FPL_Results_Extract[[Player]:[Player]],0)),INDEX(Team_Key[[Abbreviation]:[Abbreviation]],MATCH(LEFT(INDEX(FPL_Fixtures_Extract[],MATCH($A320,FPL_Fixtures_Extract[[Player]:[Player]],0),MATCH(FPL_Combined[[#Headers],[Gameweek 07]],FPL_Fixtures_Extract[#Headers],0)),LEN(INDEX(FPL_Fixtures_Extract[],MATCH($A320,FPL_Fixtures_Extract[[Player]:[Player]],0),MATCH(FPL_Combined[[#Headers],[Gameweek 07]],FPL_Fixtures_Extract[#Headers],0)))-4),Team_Key[[Full Name]:[Full Name]],0))&amp;RIGHT(INDEX(FPL_Fixtures_Extract[],MATCH($A320,FPL_Fixtures_Extract[[Player]:[Player]],0),MATCH(FPL_Combined[[#Headers],[Gameweek 07]],FPL_Fixtures_Extract[#Headers],0)),3))</f>
        <v>TOT(A) 1-4</v>
      </c>
      <c r="I320" t="str">
        <f ca="1">IF(RIGHT(FPL_Combined[[#Headers],[Gameweek 08]],2)&lt;$B$622,INDEX(FPL_Results_Extract[Gameweek 08],MATCH($A320,FPL_Results_Extract[[Player]:[Player]],0)),INDEX(Team_Key[[Abbreviation]:[Abbreviation]],MATCH(LEFT(INDEX(FPL_Fixtures_Extract[],MATCH($A320,FPL_Fixtures_Extract[[Player]:[Player]],0),MATCH(FPL_Combined[[#Headers],[Gameweek 08]],FPL_Fixtures_Extract[#Headers],0)),LEN(INDEX(FPL_Fixtures_Extract[],MATCH($A320,FPL_Fixtures_Extract[[Player]:[Player]],0),MATCH(FPL_Combined[[#Headers],[Gameweek 08]],FPL_Fixtures_Extract[#Headers],0)))-4),Team_Key[[Full Name]:[Full Name]],0))&amp;RIGHT(INDEX(FPL_Fixtures_Extract[],MATCH($A320,FPL_Fixtures_Extract[[Player]:[Player]],0),MATCH(FPL_Combined[[#Headers],[Gameweek 08]],FPL_Fixtures_Extract[#Headers],0)),3))</f>
        <v>NEW(H) 6-1</v>
      </c>
      <c r="J320" t="str">
        <f ca="1">IF(RIGHT(FPL_Combined[[#Headers],[Gameweek 09]],2)&lt;$B$622,INDEX(FPL_Results_Extract[Gameweek 09],MATCH($A320,FPL_Results_Extract[[Player]:[Player]],0)),INDEX(Team_Key[[Abbreviation]:[Abbreviation]],MATCH(LEFT(INDEX(FPL_Fixtures_Extract[],MATCH($A320,FPL_Fixtures_Extract[[Player]:[Player]],0),MATCH(FPL_Combined[[#Headers],[Gameweek 09]],FPL_Fixtures_Extract[#Headers],0)),LEN(INDEX(FPL_Fixtures_Extract[],MATCH($A320,FPL_Fixtures_Extract[[Player]:[Player]],0),MATCH(FPL_Combined[[#Headers],[Gameweek 09]],FPL_Fixtures_Extract[#Headers],0)))-4),Team_Key[[Full Name]:[Full Name]],0))&amp;RIGHT(INDEX(FPL_Fixtures_Extract[],MATCH($A320,FPL_Fixtures_Extract[[Player]:[Player]],0),MATCH(FPL_Combined[[#Headers],[Gameweek 09]],FPL_Fixtures_Extract[#Headers],0)),3))</f>
        <v>BOU(H) 5-1</v>
      </c>
      <c r="K320" t="str">
        <f ca="1">IF(RIGHT(FPL_Combined[[#Headers],[Gameweek 10]],2)&lt;$B$622,INDEX(FPL_Results_Extract[Gameweek 10],MATCH($A320,FPL_Results_Extract[[Player]:[Player]],0)),INDEX(Team_Key[[Abbreviation]:[Abbreviation]],MATCH(LEFT(INDEX(FPL_Fixtures_Extract[],MATCH($A320,FPL_Fixtures_Extract[[Player]:[Player]],0),MATCH(FPL_Combined[[#Headers],[Gameweek 10]],FPL_Fixtures_Extract[#Headers],0)),LEN(INDEX(FPL_Fixtures_Extract[],MATCH($A320,FPL_Fixtures_Extract[[Player]:[Player]],0),MATCH(FPL_Combined[[#Headers],[Gameweek 10]],FPL_Fixtures_Extract[#Headers],0)))-4),Team_Key[[Full Name]:[Full Name]],0))&amp;RIGHT(INDEX(FPL_Fixtures_Extract[],MATCH($A320,FPL_Fixtures_Extract[[Player]:[Player]],0),MATCH(FPL_Combined[[#Headers],[Gameweek 10]],FPL_Fixtures_Extract[#Headers],0)),3))</f>
        <v>MUN(A) 0-0</v>
      </c>
      <c r="L320" t="str">
        <f ca="1">IF(RIGHT(FPL_Combined[[#Headers],[Gameweek 11]],2)&lt;$B$622,INDEX(FPL_Results_Extract[Gameweek 11],MATCH($A320,FPL_Results_Extract[[Player]:[Player]],0)),INDEX(Team_Key[[Abbreviation]:[Abbreviation]],MATCH(LEFT(INDEX(FPL_Fixtures_Extract[],MATCH($A320,FPL_Fixtures_Extract[[Player]:[Player]],0),MATCH(FPL_Combined[[#Headers],[Gameweek 11]],FPL_Fixtures_Extract[#Headers],0)),LEN(INDEX(FPL_Fixtures_Extract[],MATCH($A320,FPL_Fixtures_Extract[[Player]:[Player]],0),MATCH(FPL_Combined[[#Headers],[Gameweek 11]],FPL_Fixtures_Extract[#Headers],0)))-4),Team_Key[[Full Name]:[Full Name]],0))&amp;RIGHT(INDEX(FPL_Fixtures_Extract[],MATCH($A320,FPL_Fixtures_Extract[[Player]:[Player]],0),MATCH(FPL_Combined[[#Headers],[Gameweek 11]],FPL_Fixtures_Extract[#Headers],0)),3))</f>
        <v>NOR(H) 2-1</v>
      </c>
      <c r="M320" t="str">
        <f ca="1">IF(RIGHT(FPL_Combined[[#Headers],[Gameweek 12]],2)&lt;$B$622,INDEX(FPL_Results_Extract[Gameweek 12],MATCH($A320,FPL_Results_Extract[[Player]:[Player]],0)),INDEX(Team_Key[[Abbreviation]:[Abbreviation]],MATCH(LEFT(INDEX(FPL_Fixtures_Extract[],MATCH($A320,FPL_Fixtures_Extract[[Player]:[Player]],0),MATCH(FPL_Combined[[#Headers],[Gameweek 12]],FPL_Fixtures_Extract[#Headers],0)),LEN(INDEX(FPL_Fixtures_Extract[],MATCH($A320,FPL_Fixtures_Extract[[Player]:[Player]],0),MATCH(FPL_Combined[[#Headers],[Gameweek 12]],FPL_Fixtures_Extract[#Headers],0)))-4),Team_Key[[Full Name]:[Full Name]],0))&amp;RIGHT(INDEX(FPL_Fixtures_Extract[],MATCH($A320,FPL_Fixtures_Extract[[Player]:[Player]],0),MATCH(FPL_Combined[[#Headers],[Gameweek 12]],FPL_Fixtures_Extract[#Headers],0)),3))</f>
        <v>AVL(A) 0-0</v>
      </c>
      <c r="N320" t="str">
        <f ca="1">IF(RIGHT(FPL_Combined[[#Headers],[Gameweek 13]],2)&lt;$B$622,INDEX(FPL_Results_Extract[Gameweek 13],MATCH($A320,FPL_Results_Extract[[Player]:[Player]],0)),INDEX(Team_Key[[Abbreviation]:[Abbreviation]],MATCH(LEFT(INDEX(FPL_Fixtures_Extract[],MATCH($A320,FPL_Fixtures_Extract[[Player]:[Player]],0),MATCH(FPL_Combined[[#Headers],[Gameweek 13]],FPL_Fixtures_Extract[#Headers],0)),LEN(INDEX(FPL_Fixtures_Extract[],MATCH($A320,FPL_Fixtures_Extract[[Player]:[Player]],0),MATCH(FPL_Combined[[#Headers],[Gameweek 13]],FPL_Fixtures_Extract[#Headers],0)))-4),Team_Key[[Full Name]:[Full Name]],0))&amp;RIGHT(INDEX(FPL_Fixtures_Extract[],MATCH($A320,FPL_Fixtures_Extract[[Player]:[Player]],0),MATCH(FPL_Combined[[#Headers],[Gameweek 13]],FPL_Fixtures_Extract[#Headers],0)),3))</f>
        <v>LIV(H) 1-4</v>
      </c>
      <c r="O320" t="str">
        <f ca="1">IF(RIGHT(FPL_Combined[[#Headers],[Gameweek 14]],2)&lt;$B$622,INDEX(FPL_Results_Extract[Gameweek 14],MATCH($A320,FPL_Results_Extract[[Player]:[Player]],0)),INDEX(Team_Key[[Abbreviation]:[Abbreviation]],MATCH(LEFT(INDEX(FPL_Fixtures_Extract[],MATCH($A320,FPL_Fixtures_Extract[[Player]:[Player]],0),MATCH(FPL_Combined[[#Headers],[Gameweek 14]],FPL_Fixtures_Extract[#Headers],0)),LEN(INDEX(FPL_Fixtures_Extract[],MATCH($A320,FPL_Fixtures_Extract[[Player]:[Player]],0),MATCH(FPL_Combined[[#Headers],[Gameweek 14]],FPL_Fixtures_Extract[#Headers],0)))-4),Team_Key[[Full Name]:[Full Name]],0))&amp;RIGHT(INDEX(FPL_Fixtures_Extract[],MATCH($A320,FPL_Fixtures_Extract[[Player]:[Player]],0),MATCH(FPL_Combined[[#Headers],[Gameweek 14]],FPL_Fixtures_Extract[#Headers],0)),3))</f>
        <v>SOU(H) 3-1</v>
      </c>
      <c r="P320" t="str">
        <f ca="1">IF(RIGHT(FPL_Combined[[#Headers],[Gameweek 15]],2)&lt;$B$622,INDEX(FPL_Results_Extract[Gameweek 15],MATCH($A320,FPL_Results_Extract[[Player]:[Player]],0)),INDEX(Team_Key[[Abbreviation]:[Abbreviation]],MATCH(LEFT(INDEX(FPL_Fixtures_Extract[],MATCH($A320,FPL_Fixtures_Extract[[Player]:[Player]],0),MATCH(FPL_Combined[[#Headers],[Gameweek 15]],FPL_Fixtures_Extract[#Headers],0)),LEN(INDEX(FPL_Fixtures_Extract[],MATCH($A320,FPL_Fixtures_Extract[[Player]:[Player]],0),MATCH(FPL_Combined[[#Headers],[Gameweek 15]],FPL_Fixtures_Extract[#Headers],0)))-4),Team_Key[[Full Name]:[Full Name]],0))&amp;RIGHT(INDEX(FPL_Fixtures_Extract[],MATCH($A320,FPL_Fixtures_Extract[[Player]:[Player]],0),MATCH(FPL_Combined[[#Headers],[Gameweek 15]],FPL_Fixtures_Extract[#Headers],0)),3))</f>
        <v>STK(A) 0-2</v>
      </c>
      <c r="Q320" t="str">
        <f ca="1">IF(RIGHT(FPL_Combined[[#Headers],[Gameweek 16]],2)&lt;$B$622,INDEX(FPL_Results_Extract[Gameweek 16],MATCH($A320,FPL_Results_Extract[[Player]:[Player]],0)),INDEX(Team_Key[[Abbreviation]:[Abbreviation]],MATCH(LEFT(INDEX(FPL_Fixtures_Extract[],MATCH($A320,FPL_Fixtures_Extract[[Player]:[Player]],0),MATCH(FPL_Combined[[#Headers],[Gameweek 16]],FPL_Fixtures_Extract[#Headers],0)),LEN(INDEX(FPL_Fixtures_Extract[],MATCH($A320,FPL_Fixtures_Extract[[Player]:[Player]],0),MATCH(FPL_Combined[[#Headers],[Gameweek 16]],FPL_Fixtures_Extract[#Headers],0)))-4),Team_Key[[Full Name]:[Full Name]],0))&amp;RIGHT(INDEX(FPL_Fixtures_Extract[],MATCH($A320,FPL_Fixtures_Extract[[Player]:[Player]],0),MATCH(FPL_Combined[[#Headers],[Gameweek 16]],FPL_Fixtures_Extract[#Headers],0)),3))</f>
        <v>SWA(H) 2-1</v>
      </c>
      <c r="R320" t="str">
        <f ca="1">IF(RIGHT(FPL_Combined[[#Headers],[Gameweek 17]],2)&lt;$B$622,INDEX(FPL_Results_Extract[Gameweek 17],MATCH($A320,FPL_Results_Extract[[Player]:[Player]],0)),INDEX(Team_Key[[Abbreviation]:[Abbreviation]],MATCH(LEFT(INDEX(FPL_Fixtures_Extract[],MATCH($A320,FPL_Fixtures_Extract[[Player]:[Player]],0),MATCH(FPL_Combined[[#Headers],[Gameweek 17]],FPL_Fixtures_Extract[#Headers],0)),LEN(INDEX(FPL_Fixtures_Extract[],MATCH($A320,FPL_Fixtures_Extract[[Player]:[Player]],0),MATCH(FPL_Combined[[#Headers],[Gameweek 17]],FPL_Fixtures_Extract[#Headers],0)))-4),Team_Key[[Full Name]:[Full Name]],0))&amp;RIGHT(INDEX(FPL_Fixtures_Extract[],MATCH($A320,FPL_Fixtures_Extract[[Player]:[Player]],0),MATCH(FPL_Combined[[#Headers],[Gameweek 17]],FPL_Fixtures_Extract[#Headers],0)),3))</f>
        <v>ARS(A) 1-2</v>
      </c>
      <c r="S320" t="str">
        <f ca="1">IF(RIGHT(FPL_Combined[[#Headers],[Gameweek 18]],2)&lt;$B$622,INDEX(FPL_Results_Extract[Gameweek 18],MATCH($A320,FPL_Results_Extract[[Player]:[Player]],0)),INDEX(Team_Key[[Abbreviation]:[Abbreviation]],MATCH(LEFT(INDEX(FPL_Fixtures_Extract[],MATCH($A320,FPL_Fixtures_Extract[[Player]:[Player]],0),MATCH(FPL_Combined[[#Headers],[Gameweek 18]],FPL_Fixtures_Extract[#Headers],0)),LEN(INDEX(FPL_Fixtures_Extract[],MATCH($A320,FPL_Fixtures_Extract[[Player]:[Player]],0),MATCH(FPL_Combined[[#Headers],[Gameweek 18]],FPL_Fixtures_Extract[#Headers],0)))-4),Team_Key[[Full Name]:[Full Name]],0))&amp;RIGHT(INDEX(FPL_Fixtures_Extract[],MATCH($A320,FPL_Fixtures_Extract[[Player]:[Player]],0),MATCH(FPL_Combined[[#Headers],[Gameweek 18]],FPL_Fixtures_Extract[#Headers],0)),3))</f>
        <v>SUN(H) 4-1</v>
      </c>
      <c r="T320" t="str">
        <f ca="1">IF(RIGHT(FPL_Combined[[#Headers],[Gameweek 19]],2)&lt;$B$622,INDEX(FPL_Results_Extract[Gameweek 19],MATCH($A320,FPL_Results_Extract[[Player]:[Player]],0)),INDEX(Team_Key[[Abbreviation]:[Abbreviation]],MATCH(LEFT(INDEX(FPL_Fixtures_Extract[],MATCH($A320,FPL_Fixtures_Extract[[Player]:[Player]],0),MATCH(FPL_Combined[[#Headers],[Gameweek 19]],FPL_Fixtures_Extract[#Headers],0)),LEN(INDEX(FPL_Fixtures_Extract[],MATCH($A320,FPL_Fixtures_Extract[[Player]:[Player]],0),MATCH(FPL_Combined[[#Headers],[Gameweek 19]],FPL_Fixtures_Extract[#Headers],0)))-4),Team_Key[[Full Name]:[Full Name]],0))&amp;RIGHT(INDEX(FPL_Fixtures_Extract[],MATCH($A320,FPL_Fixtures_Extract[[Player]:[Player]],0),MATCH(FPL_Combined[[#Headers],[Gameweek 19]],FPL_Fixtures_Extract[#Headers],0)),3))</f>
        <v>LEI(A) 0-0</v>
      </c>
      <c r="U320" t="str">
        <f ca="1">IF(RIGHT(FPL_Combined[[#Headers],[Gameweek 20]],2)&lt;$B$622,INDEX(FPL_Results_Extract[Gameweek 20],MATCH($A320,FPL_Results_Extract[[Player]:[Player]],0)),INDEX(Team_Key[[Abbreviation]:[Abbreviation]],MATCH(LEFT(INDEX(FPL_Fixtures_Extract[],MATCH($A320,FPL_Fixtures_Extract[[Player]:[Player]],0),MATCH(FPL_Combined[[#Headers],[Gameweek 20]],FPL_Fixtures_Extract[#Headers],0)),LEN(INDEX(FPL_Fixtures_Extract[],MATCH($A320,FPL_Fixtures_Extract[[Player]:[Player]],0),MATCH(FPL_Combined[[#Headers],[Gameweek 20]],FPL_Fixtures_Extract[#Headers],0)))-4),Team_Key[[Full Name]:[Full Name]],0))&amp;RIGHT(INDEX(FPL_Fixtures_Extract[],MATCH($A320,FPL_Fixtures_Extract[[Player]:[Player]],0),MATCH(FPL_Combined[[#Headers],[Gameweek 20]],FPL_Fixtures_Extract[#Headers],0)),3))</f>
        <v>WAT(A) 2-1</v>
      </c>
      <c r="V320" t="str">
        <f ca="1">IF(RIGHT(FPL_Combined[[#Headers],[Gameweek 21]],2)&lt;$B$622,INDEX(FPL_Results_Extract[Gameweek 21],MATCH($A320,FPL_Results_Extract[[Player]:[Player]],0)),INDEX(Team_Key[[Abbreviation]:[Abbreviation]],MATCH(LEFT(INDEX(FPL_Fixtures_Extract[],MATCH($A320,FPL_Fixtures_Extract[[Player]:[Player]],0),MATCH(FPL_Combined[[#Headers],[Gameweek 21]],FPL_Fixtures_Extract[#Headers],0)),LEN(INDEX(FPL_Fixtures_Extract[],MATCH($A320,FPL_Fixtures_Extract[[Player]:[Player]],0),MATCH(FPL_Combined[[#Headers],[Gameweek 21]],FPL_Fixtures_Extract[#Headers],0)))-4),Team_Key[[Full Name]:[Full Name]],0))&amp;RIGHT(INDEX(FPL_Fixtures_Extract[],MATCH($A320,FPL_Fixtures_Extract[[Player]:[Player]],0),MATCH(FPL_Combined[[#Headers],[Gameweek 21]],FPL_Fixtures_Extract[#Headers],0)),3))</f>
        <v>EVE(H) 0-0</v>
      </c>
      <c r="W320" t="str">
        <f ca="1">IF(RIGHT(FPL_Combined[[#Headers],[Gameweek 22]],2)&lt;$B$622,INDEX(FPL_Results_Extract[Gameweek 22],MATCH($A320,FPL_Results_Extract[[Player]:[Player]],0)),INDEX(Team_Key[[Abbreviation]:[Abbreviation]],MATCH(LEFT(INDEX(FPL_Fixtures_Extract[],MATCH($A320,FPL_Fixtures_Extract[[Player]:[Player]],0),MATCH(FPL_Combined[[#Headers],[Gameweek 22]],FPL_Fixtures_Extract[#Headers],0)),LEN(INDEX(FPL_Fixtures_Extract[],MATCH($A320,FPL_Fixtures_Extract[[Player]:[Player]],0),MATCH(FPL_Combined[[#Headers],[Gameweek 22]],FPL_Fixtures_Extract[#Headers],0)))-4),Team_Key[[Full Name]:[Full Name]],0))&amp;RIGHT(INDEX(FPL_Fixtures_Extract[],MATCH($A320,FPL_Fixtures_Extract[[Player]:[Player]],0),MATCH(FPL_Combined[[#Headers],[Gameweek 22]],FPL_Fixtures_Extract[#Headers],0)),3))</f>
        <v>CRY(H) 4-0</v>
      </c>
      <c r="X320" t="str">
        <f ca="1">IF(RIGHT(FPL_Combined[[#Headers],[Gameweek 23]],2)&lt;$B$622,INDEX(FPL_Results_Extract[Gameweek 23],MATCH($A320,FPL_Results_Extract[[Player]:[Player]],0)),INDEX(Team_Key[[Abbreviation]:[Abbreviation]],MATCH(LEFT(INDEX(FPL_Fixtures_Extract[],MATCH($A320,FPL_Fixtures_Extract[[Player]:[Player]],0),MATCH(FPL_Combined[[#Headers],[Gameweek 23]],FPL_Fixtures_Extract[#Headers],0)),LEN(INDEX(FPL_Fixtures_Extract[],MATCH($A320,FPL_Fixtures_Extract[[Player]:[Player]],0),MATCH(FPL_Combined[[#Headers],[Gameweek 23]],FPL_Fixtures_Extract[#Headers],0)))-4),Team_Key[[Full Name]:[Full Name]],0))&amp;RIGHT(INDEX(FPL_Fixtures_Extract[],MATCH($A320,FPL_Fixtures_Extract[[Player]:[Player]],0),MATCH(FPL_Combined[[#Headers],[Gameweek 23]],FPL_Fixtures_Extract[#Headers],0)),3))</f>
        <v>WHU(A) 2-2</v>
      </c>
      <c r="Y320" t="str">
        <f ca="1">IF(RIGHT(FPL_Combined[[#Headers],[Gameweek 24]],2)&lt;$B$622,INDEX(FPL_Results_Extract[Team],MATCH($A320,FPL_Results_Extract[[Player]:[Player]],0)),INDEX(Team_Key[[Abbreviation]:[Abbreviation]],MATCH(LEFT(INDEX(FPL_Fixtures_Extract[],MATCH($A320,FPL_Fixtures_Extract[[Player]:[Player]],0),MATCH(FPL_Combined[[#Headers],[Gameweek 24]],FPL_Fixtures_Extract[#Headers],0)),LEN(INDEX(FPL_Fixtures_Extract[],MATCH($A320,FPL_Fixtures_Extract[[Player]:[Player]],0),MATCH(FPL_Combined[[#Headers],[Gameweek 24]],FPL_Fixtures_Extract[#Headers],0)))-4),Team_Key[[Full Name]:[Full Name]],0))&amp;RIGHT(INDEX(FPL_Fixtures_Extract[],MATCH($A320,FPL_Fixtures_Extract[[Player]:[Player]],0),MATCH(FPL_Combined[[#Headers],[Gameweek 24]],FPL_Fixtures_Extract[#Headers],0)),3))</f>
        <v>MCI</v>
      </c>
      <c r="Z320" t="str">
        <f ca="1">IF(RIGHT(FPL_Combined[[#Headers],[Gameweek 25]],2)&lt;$B$622,INDEX(FPL_Results_Extract[Player],MATCH($A320,FPL_Results_Extract[[Player]:[Player]],0)),INDEX(Team_Key[[Abbreviation]:[Abbreviation]],MATCH(LEFT(INDEX(FPL_Fixtures_Extract[],MATCH($A320,FPL_Fixtures_Extract[[Player]:[Player]],0),MATCH(FPL_Combined[[#Headers],[Gameweek 25]],FPL_Fixtures_Extract[#Headers],0)),LEN(INDEX(FPL_Fixtures_Extract[],MATCH($A320,FPL_Fixtures_Extract[[Player]:[Player]],0),MATCH(FPL_Combined[[#Headers],[Gameweek 25]],FPL_Fixtures_Extract[#Headers],0)))-4),Team_Key[[Full Name]:[Full Name]],0))&amp;RIGHT(INDEX(FPL_Fixtures_Extract[],MATCH($A320,FPL_Fixtures_Extract[[Player]:[Player]],0),MATCH(FPL_Combined[[#Headers],[Gameweek 25]],FPL_Fixtures_Extract[#Headers],0)),3))</f>
        <v>Kolarov</v>
      </c>
      <c r="AA320" t="str">
        <f ca="1">IF(RIGHT(FPL_Combined[[#Headers],[Gameweek 26]],2)&lt;$B$622,INDEX(FPL_Results_Extract[Gameweek 01],MATCH($A320,FPL_Results_Extract[[Player]:[Player]],0)),INDEX(Team_Key[[Abbreviation]:[Abbreviation]],MATCH(LEFT(INDEX(FPL_Fixtures_Extract[],MATCH($A320,FPL_Fixtures_Extract[[Player]:[Player]],0),MATCH(FPL_Combined[[#Headers],[Gameweek 26]],FPL_Fixtures_Extract[#Headers],0)),LEN(INDEX(FPL_Fixtures_Extract[],MATCH($A320,FPL_Fixtures_Extract[[Player]:[Player]],0),MATCH(FPL_Combined[[#Headers],[Gameweek 26]],FPL_Fixtures_Extract[#Headers],0)))-4),Team_Key[[Full Name]:[Full Name]],0))&amp;RIGHT(INDEX(FPL_Fixtures_Extract[],MATCH($A320,FPL_Fixtures_Extract[[Player]:[Player]],0),MATCH(FPL_Combined[[#Headers],[Gameweek 26]],FPL_Fixtures_Extract[#Headers],0)),3))</f>
        <v>WBA(A) 3-0</v>
      </c>
      <c r="AB320" t="str">
        <f ca="1">IF(RIGHT(FPL_Combined[[#Headers],[Gameweek 27]],2)&lt;$B$622,INDEX(FPL_Results_Extract[Gameweek 02],MATCH($A320,FPL_Results_Extract[[Player]:[Player]],0)),INDEX(Team_Key[[Abbreviation]:[Abbreviation]],MATCH(LEFT(INDEX(FPL_Fixtures_Extract[],MATCH($A320,FPL_Fixtures_Extract[[Player]:[Player]],0),MATCH(FPL_Combined[[#Headers],[Gameweek 27]],FPL_Fixtures_Extract[#Headers],0)),LEN(INDEX(FPL_Fixtures_Extract[],MATCH($A320,FPL_Fixtures_Extract[[Player]:[Player]],0),MATCH(FPL_Combined[[#Headers],[Gameweek 27]],FPL_Fixtures_Extract[#Headers],0)))-4),Team_Key[[Full Name]:[Full Name]],0))&amp;RIGHT(INDEX(FPL_Fixtures_Extract[],MATCH($A320,FPL_Fixtures_Extract[[Player]:[Player]],0),MATCH(FPL_Combined[[#Headers],[Gameweek 27]],FPL_Fixtures_Extract[#Headers],0)),3))</f>
        <v>CHE(H) 3-0</v>
      </c>
      <c r="AC320" t="str">
        <f ca="1">IF(RIGHT(FPL_Combined[[#Headers],[Gameweek 28]],2)&lt;$B$622,INDEX(FPL_Results_Extract[Gameweek 03],MATCH($A320,FPL_Results_Extract[[Player]:[Player]],0)),INDEX(Team_Key[[Abbreviation]:[Abbreviation]],MATCH(LEFT(INDEX(FPL_Fixtures_Extract[],MATCH($A320,FPL_Fixtures_Extract[[Player]:[Player]],0),MATCH(FPL_Combined[[#Headers],[Gameweek 28]],FPL_Fixtures_Extract[#Headers],0)),LEN(INDEX(FPL_Fixtures_Extract[],MATCH($A320,FPL_Fixtures_Extract[[Player]:[Player]],0),MATCH(FPL_Combined[[#Headers],[Gameweek 28]],FPL_Fixtures_Extract[#Headers],0)))-4),Team_Key[[Full Name]:[Full Name]],0))&amp;RIGHT(INDEX(FPL_Fixtures_Extract[],MATCH($A320,FPL_Fixtures_Extract[[Player]:[Player]],0),MATCH(FPL_Combined[[#Headers],[Gameweek 28]],FPL_Fixtures_Extract[#Headers],0)),3))</f>
        <v>EVE(A) 2-0</v>
      </c>
      <c r="AD320" t="str">
        <f ca="1">IF(RIGHT(FPL_Combined[[#Headers],[Gameweek 29]],2)&lt;$B$622,INDEX(FPL_Results_Extract[Gameweek 04],MATCH($A320,FPL_Results_Extract[[Player]:[Player]],0)),INDEX(Team_Key[[Abbreviation]:[Abbreviation]],MATCH(LEFT(INDEX(FPL_Fixtures_Extract[],MATCH($A320,FPL_Fixtures_Extract[[Player]:[Player]],0),MATCH(FPL_Combined[[#Headers],[Gameweek 29]],FPL_Fixtures_Extract[#Headers],0)),LEN(INDEX(FPL_Fixtures_Extract[],MATCH($A320,FPL_Fixtures_Extract[[Player]:[Player]],0),MATCH(FPL_Combined[[#Headers],[Gameweek 29]],FPL_Fixtures_Extract[#Headers],0)))-4),Team_Key[[Full Name]:[Full Name]],0))&amp;RIGHT(INDEX(FPL_Fixtures_Extract[],MATCH($A320,FPL_Fixtures_Extract[[Player]:[Player]],0),MATCH(FPL_Combined[[#Headers],[Gameweek 29]],FPL_Fixtures_Extract[#Headers],0)),3))</f>
        <v>AVL(H)</v>
      </c>
      <c r="AE320" t="str">
        <f ca="1">IF(RIGHT(FPL_Combined[[#Headers],[Gameweek 30]],2)&lt;$B$622,INDEX(FPL_Results_Extract[Gameweek 05],MATCH($A320,FPL_Results_Extract[[Player]:[Player]],0)),INDEX(Team_Key[[Abbreviation]:[Abbreviation]],MATCH(LEFT(INDEX(FPL_Fixtures_Extract[],MATCH($A320,FPL_Fixtures_Extract[[Player]:[Player]],0),MATCH(FPL_Combined[[#Headers],[Gameweek 30]],FPL_Fixtures_Extract[#Headers],0)),LEN(INDEX(FPL_Fixtures_Extract[],MATCH($A320,FPL_Fixtures_Extract[[Player]:[Player]],0),MATCH(FPL_Combined[[#Headers],[Gameweek 30]],FPL_Fixtures_Extract[#Headers],0)))-4),Team_Key[[Full Name]:[Full Name]],0))&amp;RIGHT(INDEX(FPL_Fixtures_Extract[],MATCH($A320,FPL_Fixtures_Extract[[Player]:[Player]],0),MATCH(FPL_Combined[[#Headers],[Gameweek 30]],FPL_Fixtures_Extract[#Headers],0)),3))</f>
        <v>NOR(A)</v>
      </c>
      <c r="AF320" t="str">
        <f ca="1">IF(RIGHT(FPL_Combined[[#Headers],[Gameweek 31]],2)&lt;$B$622,INDEX(FPL_Results_Extract[Gameweek 06],MATCH($A320,FPL_Results_Extract[[Player]:[Player]],0)),INDEX(Team_Key[[Abbreviation]:[Abbreviation]],MATCH(LEFT(INDEX(FPL_Fixtures_Extract[],MATCH($A320,FPL_Fixtures_Extract[[Player]:[Player]],0),MATCH(FPL_Combined[[#Headers],[Gameweek 31]],FPL_Fixtures_Extract[#Headers],0)),LEN(INDEX(FPL_Fixtures_Extract[],MATCH($A320,FPL_Fixtures_Extract[[Player]:[Player]],0),MATCH(FPL_Combined[[#Headers],[Gameweek 31]],FPL_Fixtures_Extract[#Headers],0)))-4),Team_Key[[Full Name]:[Full Name]],0))&amp;RIGHT(INDEX(FPL_Fixtures_Extract[],MATCH($A320,FPL_Fixtures_Extract[[Player]:[Player]],0),MATCH(FPL_Combined[[#Headers],[Gameweek 31]],FPL_Fixtures_Extract[#Headers],0)),3))</f>
        <v>MUN(H)</v>
      </c>
      <c r="AG320" t="str">
        <f ca="1">IF(RIGHT(FPL_Combined[[#Headers],[Gameweek 32]],2)&lt;$B$622,INDEX(FPL_Results_Extract[Gameweek 07],MATCH($A320,FPL_Results_Extract[[Player]:[Player]],0)),INDEX(Team_Key[[Abbreviation]:[Abbreviation]],MATCH(LEFT(INDEX(FPL_Fixtures_Extract[],MATCH($A320,FPL_Fixtures_Extract[[Player]:[Player]],0),MATCH(FPL_Combined[[#Headers],[Gameweek 32]],FPL_Fixtures_Extract[#Headers],0)),LEN(INDEX(FPL_Fixtures_Extract[],MATCH($A320,FPL_Fixtures_Extract[[Player]:[Player]],0),MATCH(FPL_Combined[[#Headers],[Gameweek 32]],FPL_Fixtures_Extract[#Headers],0)))-4),Team_Key[[Full Name]:[Full Name]],0))&amp;RIGHT(INDEX(FPL_Fixtures_Extract[],MATCH($A320,FPL_Fixtures_Extract[[Player]:[Player]],0),MATCH(FPL_Combined[[#Headers],[Gameweek 32]],FPL_Fixtures_Extract[#Headers],0)),3))</f>
        <v>BOU(A)</v>
      </c>
      <c r="AH320" t="str">
        <f ca="1">IF(RIGHT(FPL_Combined[[#Headers],[Gameweek 33]],2)&lt;$B$622,INDEX(FPL_Results_Extract[Gameweek 08],MATCH($A320,FPL_Results_Extract[[Player]:[Player]],0)),INDEX(Team_Key[[Abbreviation]:[Abbreviation]],MATCH(LEFT(INDEX(FPL_Fixtures_Extract[],MATCH($A320,FPL_Fixtures_Extract[[Player]:[Player]],0),MATCH(FPL_Combined[[#Headers],[Gameweek 33]],FPL_Fixtures_Extract[#Headers],0)),LEN(INDEX(FPL_Fixtures_Extract[],MATCH($A320,FPL_Fixtures_Extract[[Player]:[Player]],0),MATCH(FPL_Combined[[#Headers],[Gameweek 33]],FPL_Fixtures_Extract[#Headers],0)))-4),Team_Key[[Full Name]:[Full Name]],0))&amp;RIGHT(INDEX(FPL_Fixtures_Extract[],MATCH($A320,FPL_Fixtures_Extract[[Player]:[Player]],0),MATCH(FPL_Combined[[#Headers],[Gameweek 33]],FPL_Fixtures_Extract[#Headers],0)),3))</f>
        <v>WBA(H)</v>
      </c>
      <c r="AI320" t="str">
        <f ca="1">IF(RIGHT(FPL_Combined[[#Headers],[Gameweek 34]],2)&lt;$B$622,INDEX(FPL_Results_Extract[Gameweek 09],MATCH($A320,FPL_Results_Extract[[Player]:[Player]],0)),INDEX(Team_Key[[Abbreviation]:[Abbreviation]],MATCH(LEFT(INDEX(FPL_Fixtures_Extract[],MATCH($A320,FPL_Fixtures_Extract[[Player]:[Player]],0),MATCH(FPL_Combined[[#Headers],[Gameweek 34]],FPL_Fixtures_Extract[#Headers],0)),LEN(INDEX(FPL_Fixtures_Extract[],MATCH($A320,FPL_Fixtures_Extract[[Player]:[Player]],0),MATCH(FPL_Combined[[#Headers],[Gameweek 34]],FPL_Fixtures_Extract[#Headers],0)))-4),Team_Key[[Full Name]:[Full Name]],0))&amp;RIGHT(INDEX(FPL_Fixtures_Extract[],MATCH($A320,FPL_Fixtures_Extract[[Player]:[Player]],0),MATCH(FPL_Combined[[#Headers],[Gameweek 34]],FPL_Fixtures_Extract[#Headers],0)),3))</f>
        <v>CHE(A)</v>
      </c>
      <c r="AJ320" t="str">
        <f ca="1">IF(RIGHT(FPL_Combined[[#Headers],[Gameweek 35]],2)&lt;$B$622,INDEX(FPL_Results_Extract[Gameweek 10],MATCH($A320,FPL_Results_Extract[[Player]:[Player]],0)),INDEX(Team_Key[[Abbreviation]:[Abbreviation]],MATCH(LEFT(INDEX(FPL_Fixtures_Extract[],MATCH($A320,FPL_Fixtures_Extract[[Player]:[Player]],0),MATCH(FPL_Combined[[#Headers],[Gameweek 35]],FPL_Fixtures_Extract[#Headers],0)),LEN(INDEX(FPL_Fixtures_Extract[],MATCH($A320,FPL_Fixtures_Extract[[Player]:[Player]],0),MATCH(FPL_Combined[[#Headers],[Gameweek 35]],FPL_Fixtures_Extract[#Headers],0)))-4),Team_Key[[Full Name]:[Full Name]],0))&amp;RIGHT(INDEX(FPL_Fixtures_Extract[],MATCH($A320,FPL_Fixtures_Extract[[Player]:[Player]],0),MATCH(FPL_Combined[[#Headers],[Gameweek 35]],FPL_Fixtures_Extract[#Headers],0)),3))</f>
        <v>STK(H)</v>
      </c>
      <c r="AK320" t="str">
        <f ca="1">IF(RIGHT(FPL_Combined[[#Headers],[Gameweek 36]],2)&lt;$B$622,INDEX(FPL_Results_Extract[Gameweek 11],MATCH($A320,FPL_Results_Extract[[Player]:[Player]],0)),INDEX(Team_Key[[Abbreviation]:[Abbreviation]],MATCH(LEFT(INDEX(FPL_Fixtures_Extract[],MATCH($A320,FPL_Fixtures_Extract[[Player]:[Player]],0),MATCH(FPL_Combined[[#Headers],[Gameweek 36]],FPL_Fixtures_Extract[#Headers],0)),LEN(INDEX(FPL_Fixtures_Extract[],MATCH($A320,FPL_Fixtures_Extract[[Player]:[Player]],0),MATCH(FPL_Combined[[#Headers],[Gameweek 36]],FPL_Fixtures_Extract[#Headers],0)))-4),Team_Key[[Full Name]:[Full Name]],0))&amp;RIGHT(INDEX(FPL_Fixtures_Extract[],MATCH($A320,FPL_Fixtures_Extract[[Player]:[Player]],0),MATCH(FPL_Combined[[#Headers],[Gameweek 36]],FPL_Fixtures_Extract[#Headers],0)),3))</f>
        <v>SOU(A)</v>
      </c>
      <c r="AL320" t="str">
        <f ca="1">IF(RIGHT(FPL_Combined[[#Headers],[Gameweek 37]],2)&lt;$B$622,INDEX(FPL_Results_Extract[Gameweek 12],MATCH($A320,FPL_Results_Extract[[Player]:[Player]],0)),INDEX(Team_Key[[Abbreviation]:[Abbreviation]],MATCH(LEFT(INDEX(FPL_Fixtures_Extract[],MATCH($A320,FPL_Fixtures_Extract[[Player]:[Player]],0),MATCH(FPL_Combined[[#Headers],[Gameweek 37]],FPL_Fixtures_Extract[#Headers],0)),LEN(INDEX(FPL_Fixtures_Extract[],MATCH($A320,FPL_Fixtures_Extract[[Player]:[Player]],0),MATCH(FPL_Combined[[#Headers],[Gameweek 37]],FPL_Fixtures_Extract[#Headers],0)))-4),Team_Key[[Full Name]:[Full Name]],0))&amp;RIGHT(INDEX(FPL_Fixtures_Extract[],MATCH($A320,FPL_Fixtures_Extract[[Player]:[Player]],0),MATCH(FPL_Combined[[#Headers],[Gameweek 37]],FPL_Fixtures_Extract[#Headers],0)),3))</f>
        <v>ARS(H)</v>
      </c>
      <c r="AM320" t="str">
        <f ca="1">IF(RIGHT(FPL_Combined[[#Headers],[Gameweek 38]],2)&lt;$B$622,INDEX(FPL_Results_Extract[Gameweek 13],MATCH($A320,FPL_Results_Extract[[Player]:[Player]],0)),INDEX(Team_Key[[Abbreviation]:[Abbreviation]],MATCH(LEFT(INDEX(FPL_Fixtures_Extract[],MATCH($A320,FPL_Fixtures_Extract[[Player]:[Player]],0),MATCH(FPL_Combined[[#Headers],[Gameweek 38]],FPL_Fixtures_Extract[#Headers],0)),LEN(INDEX(FPL_Fixtures_Extract[],MATCH($A320,FPL_Fixtures_Extract[[Player]:[Player]],0),MATCH(FPL_Combined[[#Headers],[Gameweek 38]],FPL_Fixtures_Extract[#Headers],0)))-4),Team_Key[[Full Name]:[Full Name]],0))&amp;RIGHT(INDEX(FPL_Fixtures_Extract[],MATCH($A320,FPL_Fixtures_Extract[[Player]:[Player]],0),MATCH(FPL_Combined[[#Headers],[Gameweek 38]],FPL_Fixtures_Extract[#Headers],0)),3))</f>
        <v>SWA(A)</v>
      </c>
    </row>
    <row r="321" spans="1:39" x14ac:dyDescent="0.45">
      <c r="A321" t="s">
        <v>373</v>
      </c>
      <c r="B321" t="str">
        <f ca="1">IF(RIGHT(FPL_Combined[[#Headers],[Gameweek 01]],2)&lt;$B$622,INDEX(FPL_Results_Extract[Gameweek 01],MATCH($A321,FPL_Results_Extract[[Player]:[Player]],0)),INDEX(Team_Key[[Abbreviation]:[Abbreviation]],MATCH(LEFT(INDEX(FPL_Fixtures_Extract[],MATCH($A321,FPL_Fixtures_Extract[[Player]:[Player]],0),MATCH(FPL_Combined[[#Headers],[Gameweek 01]],FPL_Fixtures_Extract[#Headers],0)),LEN(INDEX(FPL_Fixtures_Extract[],MATCH($A321,FPL_Fixtures_Extract[[Player]:[Player]],0),MATCH(FPL_Combined[[#Headers],[Gameweek 01]],FPL_Fixtures_Extract[#Headers],0)))-4),Team_Key[[Full Name]:[Full Name]],0))&amp;RIGHT(INDEX(FPL_Fixtures_Extract[],MATCH($A321,FPL_Fixtures_Extract[[Player]:[Player]],0),MATCH(FPL_Combined[[#Headers],[Gameweek 01]],FPL_Fixtures_Extract[#Headers],0)),3))</f>
        <v>WBA(A) 3-0</v>
      </c>
      <c r="C321" t="str">
        <f ca="1">IF(RIGHT(FPL_Combined[[#Headers],[Gameweek 02]],2)&lt;$B$622,INDEX(FPL_Results_Extract[Gameweek 02],MATCH($A321,FPL_Results_Extract[[Player]:[Player]],0)),INDEX(Team_Key[[Abbreviation]:[Abbreviation]],MATCH(LEFT(INDEX(FPL_Fixtures_Extract[],MATCH($A321,FPL_Fixtures_Extract[[Player]:[Player]],0),MATCH(FPL_Combined[[#Headers],[Gameweek 02]],FPL_Fixtures_Extract[#Headers],0)),LEN(INDEX(FPL_Fixtures_Extract[],MATCH($A321,FPL_Fixtures_Extract[[Player]:[Player]],0),MATCH(FPL_Combined[[#Headers],[Gameweek 02]],FPL_Fixtures_Extract[#Headers],0)))-4),Team_Key[[Full Name]:[Full Name]],0))&amp;RIGHT(INDEX(FPL_Fixtures_Extract[],MATCH($A321,FPL_Fixtures_Extract[[Player]:[Player]],0),MATCH(FPL_Combined[[#Headers],[Gameweek 02]],FPL_Fixtures_Extract[#Headers],0)),3))</f>
        <v>CHE(H) 3-0</v>
      </c>
      <c r="D321" t="str">
        <f ca="1">IF(RIGHT(FPL_Combined[[#Headers],[Gameweek 03]],2)&lt;$B$622,INDEX(FPL_Results_Extract[Gameweek 03],MATCH($A321,FPL_Results_Extract[[Player]:[Player]],0)),INDEX(Team_Key[[Abbreviation]:[Abbreviation]],MATCH(LEFT(INDEX(FPL_Fixtures_Extract[],MATCH($A321,FPL_Fixtures_Extract[[Player]:[Player]],0),MATCH(FPL_Combined[[#Headers],[Gameweek 03]],FPL_Fixtures_Extract[#Headers],0)),LEN(INDEX(FPL_Fixtures_Extract[],MATCH($A321,FPL_Fixtures_Extract[[Player]:[Player]],0),MATCH(FPL_Combined[[#Headers],[Gameweek 03]],FPL_Fixtures_Extract[#Headers],0)))-4),Team_Key[[Full Name]:[Full Name]],0))&amp;RIGHT(INDEX(FPL_Fixtures_Extract[],MATCH($A321,FPL_Fixtures_Extract[[Player]:[Player]],0),MATCH(FPL_Combined[[#Headers],[Gameweek 03]],FPL_Fixtures_Extract[#Headers],0)),3))</f>
        <v>EVE(A) 2-0</v>
      </c>
      <c r="E321" t="str">
        <f ca="1">IF(RIGHT(FPL_Combined[[#Headers],[Gameweek 04]],2)&lt;$B$622,INDEX(FPL_Results_Extract[Gameweek 04],MATCH($A321,FPL_Results_Extract[[Player]:[Player]],0)),INDEX(Team_Key[[Abbreviation]:[Abbreviation]],MATCH(LEFT(INDEX(FPL_Fixtures_Extract[],MATCH($A321,FPL_Fixtures_Extract[[Player]:[Player]],0),MATCH(FPL_Combined[[#Headers],[Gameweek 04]],FPL_Fixtures_Extract[#Headers],0)),LEN(INDEX(FPL_Fixtures_Extract[],MATCH($A321,FPL_Fixtures_Extract[[Player]:[Player]],0),MATCH(FPL_Combined[[#Headers],[Gameweek 04]],FPL_Fixtures_Extract[#Headers],0)))-4),Team_Key[[Full Name]:[Full Name]],0))&amp;RIGHT(INDEX(FPL_Fixtures_Extract[],MATCH($A321,FPL_Fixtures_Extract[[Player]:[Player]],0),MATCH(FPL_Combined[[#Headers],[Gameweek 04]],FPL_Fixtures_Extract[#Headers],0)),3))</f>
        <v>WAT(H) 2-0</v>
      </c>
      <c r="F321" t="str">
        <f ca="1">IF(RIGHT(FPL_Combined[[#Headers],[Gameweek 05]],2)&lt;$B$622,INDEX(FPL_Results_Extract[Gameweek 05],MATCH($A321,FPL_Results_Extract[[Player]:[Player]],0)),INDEX(Team_Key[[Abbreviation]:[Abbreviation]],MATCH(LEFT(INDEX(FPL_Fixtures_Extract[],MATCH($A321,FPL_Fixtures_Extract[[Player]:[Player]],0),MATCH(FPL_Combined[[#Headers],[Gameweek 05]],FPL_Fixtures_Extract[#Headers],0)),LEN(INDEX(FPL_Fixtures_Extract[],MATCH($A321,FPL_Fixtures_Extract[[Player]:[Player]],0),MATCH(FPL_Combined[[#Headers],[Gameweek 05]],FPL_Fixtures_Extract[#Headers],0)))-4),Team_Key[[Full Name]:[Full Name]],0))&amp;RIGHT(INDEX(FPL_Fixtures_Extract[],MATCH($A321,FPL_Fixtures_Extract[[Player]:[Player]],0),MATCH(FPL_Combined[[#Headers],[Gameweek 05]],FPL_Fixtures_Extract[#Headers],0)),3))</f>
        <v>CRY(A) 1-0</v>
      </c>
      <c r="G321" t="str">
        <f ca="1">IF(RIGHT(FPL_Combined[[#Headers],[Gameweek 06]],2)&lt;$B$622,INDEX(FPL_Results_Extract[Gameweek 06],MATCH($A321,FPL_Results_Extract[[Player]:[Player]],0)),INDEX(Team_Key[[Abbreviation]:[Abbreviation]],MATCH(LEFT(INDEX(FPL_Fixtures_Extract[],MATCH($A321,FPL_Fixtures_Extract[[Player]:[Player]],0),MATCH(FPL_Combined[[#Headers],[Gameweek 06]],FPL_Fixtures_Extract[#Headers],0)),LEN(INDEX(FPL_Fixtures_Extract[],MATCH($A321,FPL_Fixtures_Extract[[Player]:[Player]],0),MATCH(FPL_Combined[[#Headers],[Gameweek 06]],FPL_Fixtures_Extract[#Headers],0)))-4),Team_Key[[Full Name]:[Full Name]],0))&amp;RIGHT(INDEX(FPL_Fixtures_Extract[],MATCH($A321,FPL_Fixtures_Extract[[Player]:[Player]],0),MATCH(FPL_Combined[[#Headers],[Gameweek 06]],FPL_Fixtures_Extract[#Headers],0)),3))</f>
        <v>WHU(H) 1-2</v>
      </c>
      <c r="H321" t="str">
        <f ca="1">IF(RIGHT(FPL_Combined[[#Headers],[Gameweek 07]],2)&lt;$B$622,INDEX(FPL_Results_Extract[Gameweek 07],MATCH($A321,FPL_Results_Extract[[Player]:[Player]],0)),INDEX(Team_Key[[Abbreviation]:[Abbreviation]],MATCH(LEFT(INDEX(FPL_Fixtures_Extract[],MATCH($A321,FPL_Fixtures_Extract[[Player]:[Player]],0),MATCH(FPL_Combined[[#Headers],[Gameweek 07]],FPL_Fixtures_Extract[#Headers],0)),LEN(INDEX(FPL_Fixtures_Extract[],MATCH($A321,FPL_Fixtures_Extract[[Player]:[Player]],0),MATCH(FPL_Combined[[#Headers],[Gameweek 07]],FPL_Fixtures_Extract[#Headers],0)))-4),Team_Key[[Full Name]:[Full Name]],0))&amp;RIGHT(INDEX(FPL_Fixtures_Extract[],MATCH($A321,FPL_Fixtures_Extract[[Player]:[Player]],0),MATCH(FPL_Combined[[#Headers],[Gameweek 07]],FPL_Fixtures_Extract[#Headers],0)),3))</f>
        <v>TOT(A) 1-4</v>
      </c>
      <c r="I321" t="str">
        <f ca="1">IF(RIGHT(FPL_Combined[[#Headers],[Gameweek 08]],2)&lt;$B$622,INDEX(FPL_Results_Extract[Gameweek 08],MATCH($A321,FPL_Results_Extract[[Player]:[Player]],0)),INDEX(Team_Key[[Abbreviation]:[Abbreviation]],MATCH(LEFT(INDEX(FPL_Fixtures_Extract[],MATCH($A321,FPL_Fixtures_Extract[[Player]:[Player]],0),MATCH(FPL_Combined[[#Headers],[Gameweek 08]],FPL_Fixtures_Extract[#Headers],0)),LEN(INDEX(FPL_Fixtures_Extract[],MATCH($A321,FPL_Fixtures_Extract[[Player]:[Player]],0),MATCH(FPL_Combined[[#Headers],[Gameweek 08]],FPL_Fixtures_Extract[#Headers],0)))-4),Team_Key[[Full Name]:[Full Name]],0))&amp;RIGHT(INDEX(FPL_Fixtures_Extract[],MATCH($A321,FPL_Fixtures_Extract[[Player]:[Player]],0),MATCH(FPL_Combined[[#Headers],[Gameweek 08]],FPL_Fixtures_Extract[#Headers],0)),3))</f>
        <v>NEW(H) 6-1</v>
      </c>
      <c r="J321" t="str">
        <f ca="1">IF(RIGHT(FPL_Combined[[#Headers],[Gameweek 09]],2)&lt;$B$622,INDEX(FPL_Results_Extract[Gameweek 09],MATCH($A321,FPL_Results_Extract[[Player]:[Player]],0)),INDEX(Team_Key[[Abbreviation]:[Abbreviation]],MATCH(LEFT(INDEX(FPL_Fixtures_Extract[],MATCH($A321,FPL_Fixtures_Extract[[Player]:[Player]],0),MATCH(FPL_Combined[[#Headers],[Gameweek 09]],FPL_Fixtures_Extract[#Headers],0)),LEN(INDEX(FPL_Fixtures_Extract[],MATCH($A321,FPL_Fixtures_Extract[[Player]:[Player]],0),MATCH(FPL_Combined[[#Headers],[Gameweek 09]],FPL_Fixtures_Extract[#Headers],0)))-4),Team_Key[[Full Name]:[Full Name]],0))&amp;RIGHT(INDEX(FPL_Fixtures_Extract[],MATCH($A321,FPL_Fixtures_Extract[[Player]:[Player]],0),MATCH(FPL_Combined[[#Headers],[Gameweek 09]],FPL_Fixtures_Extract[#Headers],0)),3))</f>
        <v>BOU(H) 5-1</v>
      </c>
      <c r="K321" t="str">
        <f ca="1">IF(RIGHT(FPL_Combined[[#Headers],[Gameweek 10]],2)&lt;$B$622,INDEX(FPL_Results_Extract[Gameweek 10],MATCH($A321,FPL_Results_Extract[[Player]:[Player]],0)),INDEX(Team_Key[[Abbreviation]:[Abbreviation]],MATCH(LEFT(INDEX(FPL_Fixtures_Extract[],MATCH($A321,FPL_Fixtures_Extract[[Player]:[Player]],0),MATCH(FPL_Combined[[#Headers],[Gameweek 10]],FPL_Fixtures_Extract[#Headers],0)),LEN(INDEX(FPL_Fixtures_Extract[],MATCH($A321,FPL_Fixtures_Extract[[Player]:[Player]],0),MATCH(FPL_Combined[[#Headers],[Gameweek 10]],FPL_Fixtures_Extract[#Headers],0)))-4),Team_Key[[Full Name]:[Full Name]],0))&amp;RIGHT(INDEX(FPL_Fixtures_Extract[],MATCH($A321,FPL_Fixtures_Extract[[Player]:[Player]],0),MATCH(FPL_Combined[[#Headers],[Gameweek 10]],FPL_Fixtures_Extract[#Headers],0)),3))</f>
        <v>MUN(A) 0-0</v>
      </c>
      <c r="L321" t="str">
        <f ca="1">IF(RIGHT(FPL_Combined[[#Headers],[Gameweek 11]],2)&lt;$B$622,INDEX(FPL_Results_Extract[Gameweek 11],MATCH($A321,FPL_Results_Extract[[Player]:[Player]],0)),INDEX(Team_Key[[Abbreviation]:[Abbreviation]],MATCH(LEFT(INDEX(FPL_Fixtures_Extract[],MATCH($A321,FPL_Fixtures_Extract[[Player]:[Player]],0),MATCH(FPL_Combined[[#Headers],[Gameweek 11]],FPL_Fixtures_Extract[#Headers],0)),LEN(INDEX(FPL_Fixtures_Extract[],MATCH($A321,FPL_Fixtures_Extract[[Player]:[Player]],0),MATCH(FPL_Combined[[#Headers],[Gameweek 11]],FPL_Fixtures_Extract[#Headers],0)))-4),Team_Key[[Full Name]:[Full Name]],0))&amp;RIGHT(INDEX(FPL_Fixtures_Extract[],MATCH($A321,FPL_Fixtures_Extract[[Player]:[Player]],0),MATCH(FPL_Combined[[#Headers],[Gameweek 11]],FPL_Fixtures_Extract[#Headers],0)),3))</f>
        <v>NOR(H) 2-1</v>
      </c>
      <c r="M321" t="str">
        <f ca="1">IF(RIGHT(FPL_Combined[[#Headers],[Gameweek 12]],2)&lt;$B$622,INDEX(FPL_Results_Extract[Gameweek 12],MATCH($A321,FPL_Results_Extract[[Player]:[Player]],0)),INDEX(Team_Key[[Abbreviation]:[Abbreviation]],MATCH(LEFT(INDEX(FPL_Fixtures_Extract[],MATCH($A321,FPL_Fixtures_Extract[[Player]:[Player]],0),MATCH(FPL_Combined[[#Headers],[Gameweek 12]],FPL_Fixtures_Extract[#Headers],0)),LEN(INDEX(FPL_Fixtures_Extract[],MATCH($A321,FPL_Fixtures_Extract[[Player]:[Player]],0),MATCH(FPL_Combined[[#Headers],[Gameweek 12]],FPL_Fixtures_Extract[#Headers],0)))-4),Team_Key[[Full Name]:[Full Name]],0))&amp;RIGHT(INDEX(FPL_Fixtures_Extract[],MATCH($A321,FPL_Fixtures_Extract[[Player]:[Player]],0),MATCH(FPL_Combined[[#Headers],[Gameweek 12]],FPL_Fixtures_Extract[#Headers],0)),3))</f>
        <v>AVL(A) 0-0</v>
      </c>
      <c r="N321" t="str">
        <f ca="1">IF(RIGHT(FPL_Combined[[#Headers],[Gameweek 13]],2)&lt;$B$622,INDEX(FPL_Results_Extract[Gameweek 13],MATCH($A321,FPL_Results_Extract[[Player]:[Player]],0)),INDEX(Team_Key[[Abbreviation]:[Abbreviation]],MATCH(LEFT(INDEX(FPL_Fixtures_Extract[],MATCH($A321,FPL_Fixtures_Extract[[Player]:[Player]],0),MATCH(FPL_Combined[[#Headers],[Gameweek 13]],FPL_Fixtures_Extract[#Headers],0)),LEN(INDEX(FPL_Fixtures_Extract[],MATCH($A321,FPL_Fixtures_Extract[[Player]:[Player]],0),MATCH(FPL_Combined[[#Headers],[Gameweek 13]],FPL_Fixtures_Extract[#Headers],0)))-4),Team_Key[[Full Name]:[Full Name]],0))&amp;RIGHT(INDEX(FPL_Fixtures_Extract[],MATCH($A321,FPL_Fixtures_Extract[[Player]:[Player]],0),MATCH(FPL_Combined[[#Headers],[Gameweek 13]],FPL_Fixtures_Extract[#Headers],0)),3))</f>
        <v>LIV(H) 1-4</v>
      </c>
      <c r="O321" t="str">
        <f ca="1">IF(RIGHT(FPL_Combined[[#Headers],[Gameweek 14]],2)&lt;$B$622,INDEX(FPL_Results_Extract[Gameweek 14],MATCH($A321,FPL_Results_Extract[[Player]:[Player]],0)),INDEX(Team_Key[[Abbreviation]:[Abbreviation]],MATCH(LEFT(INDEX(FPL_Fixtures_Extract[],MATCH($A321,FPL_Fixtures_Extract[[Player]:[Player]],0),MATCH(FPL_Combined[[#Headers],[Gameweek 14]],FPL_Fixtures_Extract[#Headers],0)),LEN(INDEX(FPL_Fixtures_Extract[],MATCH($A321,FPL_Fixtures_Extract[[Player]:[Player]],0),MATCH(FPL_Combined[[#Headers],[Gameweek 14]],FPL_Fixtures_Extract[#Headers],0)))-4),Team_Key[[Full Name]:[Full Name]],0))&amp;RIGHT(INDEX(FPL_Fixtures_Extract[],MATCH($A321,FPL_Fixtures_Extract[[Player]:[Player]],0),MATCH(FPL_Combined[[#Headers],[Gameweek 14]],FPL_Fixtures_Extract[#Headers],0)),3))</f>
        <v>SOU(H) 3-1</v>
      </c>
      <c r="P321" t="str">
        <f ca="1">IF(RIGHT(FPL_Combined[[#Headers],[Gameweek 15]],2)&lt;$B$622,INDEX(FPL_Results_Extract[Gameweek 15],MATCH($A321,FPL_Results_Extract[[Player]:[Player]],0)),INDEX(Team_Key[[Abbreviation]:[Abbreviation]],MATCH(LEFT(INDEX(FPL_Fixtures_Extract[],MATCH($A321,FPL_Fixtures_Extract[[Player]:[Player]],0),MATCH(FPL_Combined[[#Headers],[Gameweek 15]],FPL_Fixtures_Extract[#Headers],0)),LEN(INDEX(FPL_Fixtures_Extract[],MATCH($A321,FPL_Fixtures_Extract[[Player]:[Player]],0),MATCH(FPL_Combined[[#Headers],[Gameweek 15]],FPL_Fixtures_Extract[#Headers],0)))-4),Team_Key[[Full Name]:[Full Name]],0))&amp;RIGHT(INDEX(FPL_Fixtures_Extract[],MATCH($A321,FPL_Fixtures_Extract[[Player]:[Player]],0),MATCH(FPL_Combined[[#Headers],[Gameweek 15]],FPL_Fixtures_Extract[#Headers],0)),3))</f>
        <v>STK(A) 0-2</v>
      </c>
      <c r="Q321" t="str">
        <f ca="1">IF(RIGHT(FPL_Combined[[#Headers],[Gameweek 16]],2)&lt;$B$622,INDEX(FPL_Results_Extract[Gameweek 16],MATCH($A321,FPL_Results_Extract[[Player]:[Player]],0)),INDEX(Team_Key[[Abbreviation]:[Abbreviation]],MATCH(LEFT(INDEX(FPL_Fixtures_Extract[],MATCH($A321,FPL_Fixtures_Extract[[Player]:[Player]],0),MATCH(FPL_Combined[[#Headers],[Gameweek 16]],FPL_Fixtures_Extract[#Headers],0)),LEN(INDEX(FPL_Fixtures_Extract[],MATCH($A321,FPL_Fixtures_Extract[[Player]:[Player]],0),MATCH(FPL_Combined[[#Headers],[Gameweek 16]],FPL_Fixtures_Extract[#Headers],0)))-4),Team_Key[[Full Name]:[Full Name]],0))&amp;RIGHT(INDEX(FPL_Fixtures_Extract[],MATCH($A321,FPL_Fixtures_Extract[[Player]:[Player]],0),MATCH(FPL_Combined[[#Headers],[Gameweek 16]],FPL_Fixtures_Extract[#Headers],0)),3))</f>
        <v>SWA(H) 2-1</v>
      </c>
      <c r="R321" t="str">
        <f ca="1">IF(RIGHT(FPL_Combined[[#Headers],[Gameweek 17]],2)&lt;$B$622,INDEX(FPL_Results_Extract[Gameweek 17],MATCH($A321,FPL_Results_Extract[[Player]:[Player]],0)),INDEX(Team_Key[[Abbreviation]:[Abbreviation]],MATCH(LEFT(INDEX(FPL_Fixtures_Extract[],MATCH($A321,FPL_Fixtures_Extract[[Player]:[Player]],0),MATCH(FPL_Combined[[#Headers],[Gameweek 17]],FPL_Fixtures_Extract[#Headers],0)),LEN(INDEX(FPL_Fixtures_Extract[],MATCH($A321,FPL_Fixtures_Extract[[Player]:[Player]],0),MATCH(FPL_Combined[[#Headers],[Gameweek 17]],FPL_Fixtures_Extract[#Headers],0)))-4),Team_Key[[Full Name]:[Full Name]],0))&amp;RIGHT(INDEX(FPL_Fixtures_Extract[],MATCH($A321,FPL_Fixtures_Extract[[Player]:[Player]],0),MATCH(FPL_Combined[[#Headers],[Gameweek 17]],FPL_Fixtures_Extract[#Headers],0)),3))</f>
        <v>ARS(A) 1-2</v>
      </c>
      <c r="S321" t="str">
        <f ca="1">IF(RIGHT(FPL_Combined[[#Headers],[Gameweek 18]],2)&lt;$B$622,INDEX(FPL_Results_Extract[Gameweek 18],MATCH($A321,FPL_Results_Extract[[Player]:[Player]],0)),INDEX(Team_Key[[Abbreviation]:[Abbreviation]],MATCH(LEFT(INDEX(FPL_Fixtures_Extract[],MATCH($A321,FPL_Fixtures_Extract[[Player]:[Player]],0),MATCH(FPL_Combined[[#Headers],[Gameweek 18]],FPL_Fixtures_Extract[#Headers],0)),LEN(INDEX(FPL_Fixtures_Extract[],MATCH($A321,FPL_Fixtures_Extract[[Player]:[Player]],0),MATCH(FPL_Combined[[#Headers],[Gameweek 18]],FPL_Fixtures_Extract[#Headers],0)))-4),Team_Key[[Full Name]:[Full Name]],0))&amp;RIGHT(INDEX(FPL_Fixtures_Extract[],MATCH($A321,FPL_Fixtures_Extract[[Player]:[Player]],0),MATCH(FPL_Combined[[#Headers],[Gameweek 18]],FPL_Fixtures_Extract[#Headers],0)),3))</f>
        <v>SUN(H) 4-1</v>
      </c>
      <c r="T321" t="str">
        <f ca="1">IF(RIGHT(FPL_Combined[[#Headers],[Gameweek 19]],2)&lt;$B$622,INDEX(FPL_Results_Extract[Gameweek 19],MATCH($A321,FPL_Results_Extract[[Player]:[Player]],0)),INDEX(Team_Key[[Abbreviation]:[Abbreviation]],MATCH(LEFT(INDEX(FPL_Fixtures_Extract[],MATCH($A321,FPL_Fixtures_Extract[[Player]:[Player]],0),MATCH(FPL_Combined[[#Headers],[Gameweek 19]],FPL_Fixtures_Extract[#Headers],0)),LEN(INDEX(FPL_Fixtures_Extract[],MATCH($A321,FPL_Fixtures_Extract[[Player]:[Player]],0),MATCH(FPL_Combined[[#Headers],[Gameweek 19]],FPL_Fixtures_Extract[#Headers],0)))-4),Team_Key[[Full Name]:[Full Name]],0))&amp;RIGHT(INDEX(FPL_Fixtures_Extract[],MATCH($A321,FPL_Fixtures_Extract[[Player]:[Player]],0),MATCH(FPL_Combined[[#Headers],[Gameweek 19]],FPL_Fixtures_Extract[#Headers],0)),3))</f>
        <v>LEI(A) 0-0</v>
      </c>
      <c r="U321" t="str">
        <f ca="1">IF(RIGHT(FPL_Combined[[#Headers],[Gameweek 20]],2)&lt;$B$622,INDEX(FPL_Results_Extract[Gameweek 20],MATCH($A321,FPL_Results_Extract[[Player]:[Player]],0)),INDEX(Team_Key[[Abbreviation]:[Abbreviation]],MATCH(LEFT(INDEX(FPL_Fixtures_Extract[],MATCH($A321,FPL_Fixtures_Extract[[Player]:[Player]],0),MATCH(FPL_Combined[[#Headers],[Gameweek 20]],FPL_Fixtures_Extract[#Headers],0)),LEN(INDEX(FPL_Fixtures_Extract[],MATCH($A321,FPL_Fixtures_Extract[[Player]:[Player]],0),MATCH(FPL_Combined[[#Headers],[Gameweek 20]],FPL_Fixtures_Extract[#Headers],0)))-4),Team_Key[[Full Name]:[Full Name]],0))&amp;RIGHT(INDEX(FPL_Fixtures_Extract[],MATCH($A321,FPL_Fixtures_Extract[[Player]:[Player]],0),MATCH(FPL_Combined[[#Headers],[Gameweek 20]],FPL_Fixtures_Extract[#Headers],0)),3))</f>
        <v>WAT(A) 2-1</v>
      </c>
      <c r="V321" t="str">
        <f ca="1">IF(RIGHT(FPL_Combined[[#Headers],[Gameweek 21]],2)&lt;$B$622,INDEX(FPL_Results_Extract[Gameweek 21],MATCH($A321,FPL_Results_Extract[[Player]:[Player]],0)),INDEX(Team_Key[[Abbreviation]:[Abbreviation]],MATCH(LEFT(INDEX(FPL_Fixtures_Extract[],MATCH($A321,FPL_Fixtures_Extract[[Player]:[Player]],0),MATCH(FPL_Combined[[#Headers],[Gameweek 21]],FPL_Fixtures_Extract[#Headers],0)),LEN(INDEX(FPL_Fixtures_Extract[],MATCH($A321,FPL_Fixtures_Extract[[Player]:[Player]],0),MATCH(FPL_Combined[[#Headers],[Gameweek 21]],FPL_Fixtures_Extract[#Headers],0)))-4),Team_Key[[Full Name]:[Full Name]],0))&amp;RIGHT(INDEX(FPL_Fixtures_Extract[],MATCH($A321,FPL_Fixtures_Extract[[Player]:[Player]],0),MATCH(FPL_Combined[[#Headers],[Gameweek 21]],FPL_Fixtures_Extract[#Headers],0)),3))</f>
        <v>EVE(H) 0-0</v>
      </c>
      <c r="W321" t="str">
        <f ca="1">IF(RIGHT(FPL_Combined[[#Headers],[Gameweek 22]],2)&lt;$B$622,INDEX(FPL_Results_Extract[Gameweek 22],MATCH($A321,FPL_Results_Extract[[Player]:[Player]],0)),INDEX(Team_Key[[Abbreviation]:[Abbreviation]],MATCH(LEFT(INDEX(FPL_Fixtures_Extract[],MATCH($A321,FPL_Fixtures_Extract[[Player]:[Player]],0),MATCH(FPL_Combined[[#Headers],[Gameweek 22]],FPL_Fixtures_Extract[#Headers],0)),LEN(INDEX(FPL_Fixtures_Extract[],MATCH($A321,FPL_Fixtures_Extract[[Player]:[Player]],0),MATCH(FPL_Combined[[#Headers],[Gameweek 22]],FPL_Fixtures_Extract[#Headers],0)))-4),Team_Key[[Full Name]:[Full Name]],0))&amp;RIGHT(INDEX(FPL_Fixtures_Extract[],MATCH($A321,FPL_Fixtures_Extract[[Player]:[Player]],0),MATCH(FPL_Combined[[#Headers],[Gameweek 22]],FPL_Fixtures_Extract[#Headers],0)),3))</f>
        <v>CRY(H) 4-0</v>
      </c>
      <c r="X321" t="str">
        <f ca="1">IF(RIGHT(FPL_Combined[[#Headers],[Gameweek 23]],2)&lt;$B$622,INDEX(FPL_Results_Extract[Gameweek 23],MATCH($A321,FPL_Results_Extract[[Player]:[Player]],0)),INDEX(Team_Key[[Abbreviation]:[Abbreviation]],MATCH(LEFT(INDEX(FPL_Fixtures_Extract[],MATCH($A321,FPL_Fixtures_Extract[[Player]:[Player]],0),MATCH(FPL_Combined[[#Headers],[Gameweek 23]],FPL_Fixtures_Extract[#Headers],0)),LEN(INDEX(FPL_Fixtures_Extract[],MATCH($A321,FPL_Fixtures_Extract[[Player]:[Player]],0),MATCH(FPL_Combined[[#Headers],[Gameweek 23]],FPL_Fixtures_Extract[#Headers],0)))-4),Team_Key[[Full Name]:[Full Name]],0))&amp;RIGHT(INDEX(FPL_Fixtures_Extract[],MATCH($A321,FPL_Fixtures_Extract[[Player]:[Player]],0),MATCH(FPL_Combined[[#Headers],[Gameweek 23]],FPL_Fixtures_Extract[#Headers],0)),3))</f>
        <v>WHU(A) 2-2</v>
      </c>
      <c r="Y321" t="str">
        <f ca="1">IF(RIGHT(FPL_Combined[[#Headers],[Gameweek 24]],2)&lt;$B$622,INDEX(FPL_Results_Extract[Team],MATCH($A321,FPL_Results_Extract[[Player]:[Player]],0)),INDEX(Team_Key[[Abbreviation]:[Abbreviation]],MATCH(LEFT(INDEX(FPL_Fixtures_Extract[],MATCH($A321,FPL_Fixtures_Extract[[Player]:[Player]],0),MATCH(FPL_Combined[[#Headers],[Gameweek 24]],FPL_Fixtures_Extract[#Headers],0)),LEN(INDEX(FPL_Fixtures_Extract[],MATCH($A321,FPL_Fixtures_Extract[[Player]:[Player]],0),MATCH(FPL_Combined[[#Headers],[Gameweek 24]],FPL_Fixtures_Extract[#Headers],0)))-4),Team_Key[[Full Name]:[Full Name]],0))&amp;RIGHT(INDEX(FPL_Fixtures_Extract[],MATCH($A321,FPL_Fixtures_Extract[[Player]:[Player]],0),MATCH(FPL_Combined[[#Headers],[Gameweek 24]],FPL_Fixtures_Extract[#Headers],0)),3))</f>
        <v>MCI</v>
      </c>
      <c r="Z321" t="str">
        <f ca="1">IF(RIGHT(FPL_Combined[[#Headers],[Gameweek 25]],2)&lt;$B$622,INDEX(FPL_Results_Extract[Player],MATCH($A321,FPL_Results_Extract[[Player]:[Player]],0)),INDEX(Team_Key[[Abbreviation]:[Abbreviation]],MATCH(LEFT(INDEX(FPL_Fixtures_Extract[],MATCH($A321,FPL_Fixtures_Extract[[Player]:[Player]],0),MATCH(FPL_Combined[[#Headers],[Gameweek 25]],FPL_Fixtures_Extract[#Headers],0)),LEN(INDEX(FPL_Fixtures_Extract[],MATCH($A321,FPL_Fixtures_Extract[[Player]:[Player]],0),MATCH(FPL_Combined[[#Headers],[Gameweek 25]],FPL_Fixtures_Extract[#Headers],0)))-4),Team_Key[[Full Name]:[Full Name]],0))&amp;RIGHT(INDEX(FPL_Fixtures_Extract[],MATCH($A321,FPL_Fixtures_Extract[[Player]:[Player]],0),MATCH(FPL_Combined[[#Headers],[Gameweek 25]],FPL_Fixtures_Extract[#Headers],0)),3))</f>
        <v>Kompany</v>
      </c>
      <c r="AA321" t="str">
        <f ca="1">IF(RIGHT(FPL_Combined[[#Headers],[Gameweek 26]],2)&lt;$B$622,INDEX(FPL_Results_Extract[Gameweek 01],MATCH($A321,FPL_Results_Extract[[Player]:[Player]],0)),INDEX(Team_Key[[Abbreviation]:[Abbreviation]],MATCH(LEFT(INDEX(FPL_Fixtures_Extract[],MATCH($A321,FPL_Fixtures_Extract[[Player]:[Player]],0),MATCH(FPL_Combined[[#Headers],[Gameweek 26]],FPL_Fixtures_Extract[#Headers],0)),LEN(INDEX(FPL_Fixtures_Extract[],MATCH($A321,FPL_Fixtures_Extract[[Player]:[Player]],0),MATCH(FPL_Combined[[#Headers],[Gameweek 26]],FPL_Fixtures_Extract[#Headers],0)))-4),Team_Key[[Full Name]:[Full Name]],0))&amp;RIGHT(INDEX(FPL_Fixtures_Extract[],MATCH($A321,FPL_Fixtures_Extract[[Player]:[Player]],0),MATCH(FPL_Combined[[#Headers],[Gameweek 26]],FPL_Fixtures_Extract[#Headers],0)),3))</f>
        <v>WBA(A) 3-0</v>
      </c>
      <c r="AB321" t="str">
        <f ca="1">IF(RIGHT(FPL_Combined[[#Headers],[Gameweek 27]],2)&lt;$B$622,INDEX(FPL_Results_Extract[Gameweek 02],MATCH($A321,FPL_Results_Extract[[Player]:[Player]],0)),INDEX(Team_Key[[Abbreviation]:[Abbreviation]],MATCH(LEFT(INDEX(FPL_Fixtures_Extract[],MATCH($A321,FPL_Fixtures_Extract[[Player]:[Player]],0),MATCH(FPL_Combined[[#Headers],[Gameweek 27]],FPL_Fixtures_Extract[#Headers],0)),LEN(INDEX(FPL_Fixtures_Extract[],MATCH($A321,FPL_Fixtures_Extract[[Player]:[Player]],0),MATCH(FPL_Combined[[#Headers],[Gameweek 27]],FPL_Fixtures_Extract[#Headers],0)))-4),Team_Key[[Full Name]:[Full Name]],0))&amp;RIGHT(INDEX(FPL_Fixtures_Extract[],MATCH($A321,FPL_Fixtures_Extract[[Player]:[Player]],0),MATCH(FPL_Combined[[#Headers],[Gameweek 27]],FPL_Fixtures_Extract[#Headers],0)),3))</f>
        <v>CHE(H) 3-0</v>
      </c>
      <c r="AC321" t="str">
        <f ca="1">IF(RIGHT(FPL_Combined[[#Headers],[Gameweek 28]],2)&lt;$B$622,INDEX(FPL_Results_Extract[Gameweek 03],MATCH($A321,FPL_Results_Extract[[Player]:[Player]],0)),INDEX(Team_Key[[Abbreviation]:[Abbreviation]],MATCH(LEFT(INDEX(FPL_Fixtures_Extract[],MATCH($A321,FPL_Fixtures_Extract[[Player]:[Player]],0),MATCH(FPL_Combined[[#Headers],[Gameweek 28]],FPL_Fixtures_Extract[#Headers],0)),LEN(INDEX(FPL_Fixtures_Extract[],MATCH($A321,FPL_Fixtures_Extract[[Player]:[Player]],0),MATCH(FPL_Combined[[#Headers],[Gameweek 28]],FPL_Fixtures_Extract[#Headers],0)))-4),Team_Key[[Full Name]:[Full Name]],0))&amp;RIGHT(INDEX(FPL_Fixtures_Extract[],MATCH($A321,FPL_Fixtures_Extract[[Player]:[Player]],0),MATCH(FPL_Combined[[#Headers],[Gameweek 28]],FPL_Fixtures_Extract[#Headers],0)),3))</f>
        <v>EVE(A) 2-0</v>
      </c>
      <c r="AD321" t="str">
        <f ca="1">IF(RIGHT(FPL_Combined[[#Headers],[Gameweek 29]],2)&lt;$B$622,INDEX(FPL_Results_Extract[Gameweek 04],MATCH($A321,FPL_Results_Extract[[Player]:[Player]],0)),INDEX(Team_Key[[Abbreviation]:[Abbreviation]],MATCH(LEFT(INDEX(FPL_Fixtures_Extract[],MATCH($A321,FPL_Fixtures_Extract[[Player]:[Player]],0),MATCH(FPL_Combined[[#Headers],[Gameweek 29]],FPL_Fixtures_Extract[#Headers],0)),LEN(INDEX(FPL_Fixtures_Extract[],MATCH($A321,FPL_Fixtures_Extract[[Player]:[Player]],0),MATCH(FPL_Combined[[#Headers],[Gameweek 29]],FPL_Fixtures_Extract[#Headers],0)))-4),Team_Key[[Full Name]:[Full Name]],0))&amp;RIGHT(INDEX(FPL_Fixtures_Extract[],MATCH($A321,FPL_Fixtures_Extract[[Player]:[Player]],0),MATCH(FPL_Combined[[#Headers],[Gameweek 29]],FPL_Fixtures_Extract[#Headers],0)),3))</f>
        <v>AVL(H)</v>
      </c>
      <c r="AE321" t="str">
        <f ca="1">IF(RIGHT(FPL_Combined[[#Headers],[Gameweek 30]],2)&lt;$B$622,INDEX(FPL_Results_Extract[Gameweek 05],MATCH($A321,FPL_Results_Extract[[Player]:[Player]],0)),INDEX(Team_Key[[Abbreviation]:[Abbreviation]],MATCH(LEFT(INDEX(FPL_Fixtures_Extract[],MATCH($A321,FPL_Fixtures_Extract[[Player]:[Player]],0),MATCH(FPL_Combined[[#Headers],[Gameweek 30]],FPL_Fixtures_Extract[#Headers],0)),LEN(INDEX(FPL_Fixtures_Extract[],MATCH($A321,FPL_Fixtures_Extract[[Player]:[Player]],0),MATCH(FPL_Combined[[#Headers],[Gameweek 30]],FPL_Fixtures_Extract[#Headers],0)))-4),Team_Key[[Full Name]:[Full Name]],0))&amp;RIGHT(INDEX(FPL_Fixtures_Extract[],MATCH($A321,FPL_Fixtures_Extract[[Player]:[Player]],0),MATCH(FPL_Combined[[#Headers],[Gameweek 30]],FPL_Fixtures_Extract[#Headers],0)),3))</f>
        <v>NOR(A)</v>
      </c>
      <c r="AF321" t="str">
        <f ca="1">IF(RIGHT(FPL_Combined[[#Headers],[Gameweek 31]],2)&lt;$B$622,INDEX(FPL_Results_Extract[Gameweek 06],MATCH($A321,FPL_Results_Extract[[Player]:[Player]],0)),INDEX(Team_Key[[Abbreviation]:[Abbreviation]],MATCH(LEFT(INDEX(FPL_Fixtures_Extract[],MATCH($A321,FPL_Fixtures_Extract[[Player]:[Player]],0),MATCH(FPL_Combined[[#Headers],[Gameweek 31]],FPL_Fixtures_Extract[#Headers],0)),LEN(INDEX(FPL_Fixtures_Extract[],MATCH($A321,FPL_Fixtures_Extract[[Player]:[Player]],0),MATCH(FPL_Combined[[#Headers],[Gameweek 31]],FPL_Fixtures_Extract[#Headers],0)))-4),Team_Key[[Full Name]:[Full Name]],0))&amp;RIGHT(INDEX(FPL_Fixtures_Extract[],MATCH($A321,FPL_Fixtures_Extract[[Player]:[Player]],0),MATCH(FPL_Combined[[#Headers],[Gameweek 31]],FPL_Fixtures_Extract[#Headers],0)),3))</f>
        <v>MUN(H)</v>
      </c>
      <c r="AG321" t="str">
        <f ca="1">IF(RIGHT(FPL_Combined[[#Headers],[Gameweek 32]],2)&lt;$B$622,INDEX(FPL_Results_Extract[Gameweek 07],MATCH($A321,FPL_Results_Extract[[Player]:[Player]],0)),INDEX(Team_Key[[Abbreviation]:[Abbreviation]],MATCH(LEFT(INDEX(FPL_Fixtures_Extract[],MATCH($A321,FPL_Fixtures_Extract[[Player]:[Player]],0),MATCH(FPL_Combined[[#Headers],[Gameweek 32]],FPL_Fixtures_Extract[#Headers],0)),LEN(INDEX(FPL_Fixtures_Extract[],MATCH($A321,FPL_Fixtures_Extract[[Player]:[Player]],0),MATCH(FPL_Combined[[#Headers],[Gameweek 32]],FPL_Fixtures_Extract[#Headers],0)))-4),Team_Key[[Full Name]:[Full Name]],0))&amp;RIGHT(INDEX(FPL_Fixtures_Extract[],MATCH($A321,FPL_Fixtures_Extract[[Player]:[Player]],0),MATCH(FPL_Combined[[#Headers],[Gameweek 32]],FPL_Fixtures_Extract[#Headers],0)),3))</f>
        <v>BOU(A)</v>
      </c>
      <c r="AH321" t="str">
        <f ca="1">IF(RIGHT(FPL_Combined[[#Headers],[Gameweek 33]],2)&lt;$B$622,INDEX(FPL_Results_Extract[Gameweek 08],MATCH($A321,FPL_Results_Extract[[Player]:[Player]],0)),INDEX(Team_Key[[Abbreviation]:[Abbreviation]],MATCH(LEFT(INDEX(FPL_Fixtures_Extract[],MATCH($A321,FPL_Fixtures_Extract[[Player]:[Player]],0),MATCH(FPL_Combined[[#Headers],[Gameweek 33]],FPL_Fixtures_Extract[#Headers],0)),LEN(INDEX(FPL_Fixtures_Extract[],MATCH($A321,FPL_Fixtures_Extract[[Player]:[Player]],0),MATCH(FPL_Combined[[#Headers],[Gameweek 33]],FPL_Fixtures_Extract[#Headers],0)))-4),Team_Key[[Full Name]:[Full Name]],0))&amp;RIGHT(INDEX(FPL_Fixtures_Extract[],MATCH($A321,FPL_Fixtures_Extract[[Player]:[Player]],0),MATCH(FPL_Combined[[#Headers],[Gameweek 33]],FPL_Fixtures_Extract[#Headers],0)),3))</f>
        <v>WBA(H)</v>
      </c>
      <c r="AI321" t="str">
        <f ca="1">IF(RIGHT(FPL_Combined[[#Headers],[Gameweek 34]],2)&lt;$B$622,INDEX(FPL_Results_Extract[Gameweek 09],MATCH($A321,FPL_Results_Extract[[Player]:[Player]],0)),INDEX(Team_Key[[Abbreviation]:[Abbreviation]],MATCH(LEFT(INDEX(FPL_Fixtures_Extract[],MATCH($A321,FPL_Fixtures_Extract[[Player]:[Player]],0),MATCH(FPL_Combined[[#Headers],[Gameweek 34]],FPL_Fixtures_Extract[#Headers],0)),LEN(INDEX(FPL_Fixtures_Extract[],MATCH($A321,FPL_Fixtures_Extract[[Player]:[Player]],0),MATCH(FPL_Combined[[#Headers],[Gameweek 34]],FPL_Fixtures_Extract[#Headers],0)))-4),Team_Key[[Full Name]:[Full Name]],0))&amp;RIGHT(INDEX(FPL_Fixtures_Extract[],MATCH($A321,FPL_Fixtures_Extract[[Player]:[Player]],0),MATCH(FPL_Combined[[#Headers],[Gameweek 34]],FPL_Fixtures_Extract[#Headers],0)),3))</f>
        <v>CHE(A)</v>
      </c>
      <c r="AJ321" t="str">
        <f ca="1">IF(RIGHT(FPL_Combined[[#Headers],[Gameweek 35]],2)&lt;$B$622,INDEX(FPL_Results_Extract[Gameweek 10],MATCH($A321,FPL_Results_Extract[[Player]:[Player]],0)),INDEX(Team_Key[[Abbreviation]:[Abbreviation]],MATCH(LEFT(INDEX(FPL_Fixtures_Extract[],MATCH($A321,FPL_Fixtures_Extract[[Player]:[Player]],0),MATCH(FPL_Combined[[#Headers],[Gameweek 35]],FPL_Fixtures_Extract[#Headers],0)),LEN(INDEX(FPL_Fixtures_Extract[],MATCH($A321,FPL_Fixtures_Extract[[Player]:[Player]],0),MATCH(FPL_Combined[[#Headers],[Gameweek 35]],FPL_Fixtures_Extract[#Headers],0)))-4),Team_Key[[Full Name]:[Full Name]],0))&amp;RIGHT(INDEX(FPL_Fixtures_Extract[],MATCH($A321,FPL_Fixtures_Extract[[Player]:[Player]],0),MATCH(FPL_Combined[[#Headers],[Gameweek 35]],FPL_Fixtures_Extract[#Headers],0)),3))</f>
        <v>STK(H)</v>
      </c>
      <c r="AK321" t="str">
        <f ca="1">IF(RIGHT(FPL_Combined[[#Headers],[Gameweek 36]],2)&lt;$B$622,INDEX(FPL_Results_Extract[Gameweek 11],MATCH($A321,FPL_Results_Extract[[Player]:[Player]],0)),INDEX(Team_Key[[Abbreviation]:[Abbreviation]],MATCH(LEFT(INDEX(FPL_Fixtures_Extract[],MATCH($A321,FPL_Fixtures_Extract[[Player]:[Player]],0),MATCH(FPL_Combined[[#Headers],[Gameweek 36]],FPL_Fixtures_Extract[#Headers],0)),LEN(INDEX(FPL_Fixtures_Extract[],MATCH($A321,FPL_Fixtures_Extract[[Player]:[Player]],0),MATCH(FPL_Combined[[#Headers],[Gameweek 36]],FPL_Fixtures_Extract[#Headers],0)))-4),Team_Key[[Full Name]:[Full Name]],0))&amp;RIGHT(INDEX(FPL_Fixtures_Extract[],MATCH($A321,FPL_Fixtures_Extract[[Player]:[Player]],0),MATCH(FPL_Combined[[#Headers],[Gameweek 36]],FPL_Fixtures_Extract[#Headers],0)),3))</f>
        <v>SOU(A)</v>
      </c>
      <c r="AL321" t="str">
        <f ca="1">IF(RIGHT(FPL_Combined[[#Headers],[Gameweek 37]],2)&lt;$B$622,INDEX(FPL_Results_Extract[Gameweek 12],MATCH($A321,FPL_Results_Extract[[Player]:[Player]],0)),INDEX(Team_Key[[Abbreviation]:[Abbreviation]],MATCH(LEFT(INDEX(FPL_Fixtures_Extract[],MATCH($A321,FPL_Fixtures_Extract[[Player]:[Player]],0),MATCH(FPL_Combined[[#Headers],[Gameweek 37]],FPL_Fixtures_Extract[#Headers],0)),LEN(INDEX(FPL_Fixtures_Extract[],MATCH($A321,FPL_Fixtures_Extract[[Player]:[Player]],0),MATCH(FPL_Combined[[#Headers],[Gameweek 37]],FPL_Fixtures_Extract[#Headers],0)))-4),Team_Key[[Full Name]:[Full Name]],0))&amp;RIGHT(INDEX(FPL_Fixtures_Extract[],MATCH($A321,FPL_Fixtures_Extract[[Player]:[Player]],0),MATCH(FPL_Combined[[#Headers],[Gameweek 37]],FPL_Fixtures_Extract[#Headers],0)),3))</f>
        <v>ARS(H)</v>
      </c>
      <c r="AM321" t="str">
        <f ca="1">IF(RIGHT(FPL_Combined[[#Headers],[Gameweek 38]],2)&lt;$B$622,INDEX(FPL_Results_Extract[Gameweek 13],MATCH($A321,FPL_Results_Extract[[Player]:[Player]],0)),INDEX(Team_Key[[Abbreviation]:[Abbreviation]],MATCH(LEFT(INDEX(FPL_Fixtures_Extract[],MATCH($A321,FPL_Fixtures_Extract[[Player]:[Player]],0),MATCH(FPL_Combined[[#Headers],[Gameweek 38]],FPL_Fixtures_Extract[#Headers],0)),LEN(INDEX(FPL_Fixtures_Extract[],MATCH($A321,FPL_Fixtures_Extract[[Player]:[Player]],0),MATCH(FPL_Combined[[#Headers],[Gameweek 38]],FPL_Fixtures_Extract[#Headers],0)))-4),Team_Key[[Full Name]:[Full Name]],0))&amp;RIGHT(INDEX(FPL_Fixtures_Extract[],MATCH($A321,FPL_Fixtures_Extract[[Player]:[Player]],0),MATCH(FPL_Combined[[#Headers],[Gameweek 38]],FPL_Fixtures_Extract[#Headers],0)),3))</f>
        <v>SWA(A)</v>
      </c>
    </row>
    <row r="322" spans="1:39" x14ac:dyDescent="0.45">
      <c r="A322" t="s">
        <v>125</v>
      </c>
      <c r="B322" t="str">
        <f ca="1">IF(RIGHT(FPL_Combined[[#Headers],[Gameweek 01]],2)&lt;$B$622,INDEX(FPL_Results_Extract[Gameweek 01],MATCH($A322,FPL_Results_Extract[[Player]:[Player]],0)),INDEX(Team_Key[[Abbreviation]:[Abbreviation]],MATCH(LEFT(INDEX(FPL_Fixtures_Extract[],MATCH($A322,FPL_Fixtures_Extract[[Player]:[Player]],0),MATCH(FPL_Combined[[#Headers],[Gameweek 01]],FPL_Fixtures_Extract[#Headers],0)),LEN(INDEX(FPL_Fixtures_Extract[],MATCH($A322,FPL_Fixtures_Extract[[Player]:[Player]],0),MATCH(FPL_Combined[[#Headers],[Gameweek 01]],FPL_Fixtures_Extract[#Headers],0)))-4),Team_Key[[Full Name]:[Full Name]],0))&amp;RIGHT(INDEX(FPL_Fixtures_Extract[],MATCH($A322,FPL_Fixtures_Extract[[Player]:[Player]],0),MATCH(FPL_Combined[[#Headers],[Gameweek 01]],FPL_Fixtures_Extract[#Headers],0)),3))</f>
        <v>SUN(H) 4-2</v>
      </c>
      <c r="C322" t="str">
        <f ca="1">IF(RIGHT(FPL_Combined[[#Headers],[Gameweek 02]],2)&lt;$B$622,INDEX(FPL_Results_Extract[Gameweek 02],MATCH($A322,FPL_Results_Extract[[Player]:[Player]],0)),INDEX(Team_Key[[Abbreviation]:[Abbreviation]],MATCH(LEFT(INDEX(FPL_Fixtures_Extract[],MATCH($A322,FPL_Fixtures_Extract[[Player]:[Player]],0),MATCH(FPL_Combined[[#Headers],[Gameweek 02]],FPL_Fixtures_Extract[#Headers],0)),LEN(INDEX(FPL_Fixtures_Extract[],MATCH($A322,FPL_Fixtures_Extract[[Player]:[Player]],0),MATCH(FPL_Combined[[#Headers],[Gameweek 02]],FPL_Fixtures_Extract[#Headers],0)))-4),Team_Key[[Full Name]:[Full Name]],0))&amp;RIGHT(INDEX(FPL_Fixtures_Extract[],MATCH($A322,FPL_Fixtures_Extract[[Player]:[Player]],0),MATCH(FPL_Combined[[#Headers],[Gameweek 02]],FPL_Fixtures_Extract[#Headers],0)),3))</f>
        <v>WHU(A) 2-1</v>
      </c>
      <c r="D322" t="str">
        <f ca="1">IF(RIGHT(FPL_Combined[[#Headers],[Gameweek 03]],2)&lt;$B$622,INDEX(FPL_Results_Extract[Gameweek 03],MATCH($A322,FPL_Results_Extract[[Player]:[Player]],0)),INDEX(Team_Key[[Abbreviation]:[Abbreviation]],MATCH(LEFT(INDEX(FPL_Fixtures_Extract[],MATCH($A322,FPL_Fixtures_Extract[[Player]:[Player]],0),MATCH(FPL_Combined[[#Headers],[Gameweek 03]],FPL_Fixtures_Extract[#Headers],0)),LEN(INDEX(FPL_Fixtures_Extract[],MATCH($A322,FPL_Fixtures_Extract[[Player]:[Player]],0),MATCH(FPL_Combined[[#Headers],[Gameweek 03]],FPL_Fixtures_Extract[#Headers],0)))-4),Team_Key[[Full Name]:[Full Name]],0))&amp;RIGHT(INDEX(FPL_Fixtures_Extract[],MATCH($A322,FPL_Fixtures_Extract[[Player]:[Player]],0),MATCH(FPL_Combined[[#Headers],[Gameweek 03]],FPL_Fixtures_Extract[#Headers],0)),3))</f>
        <v>TOT(H) 1-1</v>
      </c>
      <c r="E322" t="str">
        <f ca="1">IF(RIGHT(FPL_Combined[[#Headers],[Gameweek 04]],2)&lt;$B$622,INDEX(FPL_Results_Extract[Gameweek 04],MATCH($A322,FPL_Results_Extract[[Player]:[Player]],0)),INDEX(Team_Key[[Abbreviation]:[Abbreviation]],MATCH(LEFT(INDEX(FPL_Fixtures_Extract[],MATCH($A322,FPL_Fixtures_Extract[[Player]:[Player]],0),MATCH(FPL_Combined[[#Headers],[Gameweek 04]],FPL_Fixtures_Extract[#Headers],0)),LEN(INDEX(FPL_Fixtures_Extract[],MATCH($A322,FPL_Fixtures_Extract[[Player]:[Player]],0),MATCH(FPL_Combined[[#Headers],[Gameweek 04]],FPL_Fixtures_Extract[#Headers],0)))-4),Team_Key[[Full Name]:[Full Name]],0))&amp;RIGHT(INDEX(FPL_Fixtures_Extract[],MATCH($A322,FPL_Fixtures_Extract[[Player]:[Player]],0),MATCH(FPL_Combined[[#Headers],[Gameweek 04]],FPL_Fixtures_Extract[#Headers],0)),3))</f>
        <v>BOU(A) 1-1</v>
      </c>
      <c r="F322" t="str">
        <f ca="1">IF(RIGHT(FPL_Combined[[#Headers],[Gameweek 05]],2)&lt;$B$622,INDEX(FPL_Results_Extract[Gameweek 05],MATCH($A322,FPL_Results_Extract[[Player]:[Player]],0)),INDEX(Team_Key[[Abbreviation]:[Abbreviation]],MATCH(LEFT(INDEX(FPL_Fixtures_Extract[],MATCH($A322,FPL_Fixtures_Extract[[Player]:[Player]],0),MATCH(FPL_Combined[[#Headers],[Gameweek 05]],FPL_Fixtures_Extract[#Headers],0)),LEN(INDEX(FPL_Fixtures_Extract[],MATCH($A322,FPL_Fixtures_Extract[[Player]:[Player]],0),MATCH(FPL_Combined[[#Headers],[Gameweek 05]],FPL_Fixtures_Extract[#Headers],0)))-4),Team_Key[[Full Name]:[Full Name]],0))&amp;RIGHT(INDEX(FPL_Fixtures_Extract[],MATCH($A322,FPL_Fixtures_Extract[[Player]:[Player]],0),MATCH(FPL_Combined[[#Headers],[Gameweek 05]],FPL_Fixtures_Extract[#Headers],0)),3))</f>
        <v>AVL(H) 3-2</v>
      </c>
      <c r="G322" t="str">
        <f ca="1">IF(RIGHT(FPL_Combined[[#Headers],[Gameweek 06]],2)&lt;$B$622,INDEX(FPL_Results_Extract[Gameweek 06],MATCH($A322,FPL_Results_Extract[[Player]:[Player]],0)),INDEX(Team_Key[[Abbreviation]:[Abbreviation]],MATCH(LEFT(INDEX(FPL_Fixtures_Extract[],MATCH($A322,FPL_Fixtures_Extract[[Player]:[Player]],0),MATCH(FPL_Combined[[#Headers],[Gameweek 06]],FPL_Fixtures_Extract[#Headers],0)),LEN(INDEX(FPL_Fixtures_Extract[],MATCH($A322,FPL_Fixtures_Extract[[Player]:[Player]],0),MATCH(FPL_Combined[[#Headers],[Gameweek 06]],FPL_Fixtures_Extract[#Headers],0)))-4),Team_Key[[Full Name]:[Full Name]],0))&amp;RIGHT(INDEX(FPL_Fixtures_Extract[],MATCH($A322,FPL_Fixtures_Extract[[Player]:[Player]],0),MATCH(FPL_Combined[[#Headers],[Gameweek 06]],FPL_Fixtures_Extract[#Headers],0)),3))</f>
        <v>STK(A) 2-2</v>
      </c>
      <c r="H322" t="str">
        <f ca="1">IF(RIGHT(FPL_Combined[[#Headers],[Gameweek 07]],2)&lt;$B$622,INDEX(FPL_Results_Extract[Gameweek 07],MATCH($A322,FPL_Results_Extract[[Player]:[Player]],0)),INDEX(Team_Key[[Abbreviation]:[Abbreviation]],MATCH(LEFT(INDEX(FPL_Fixtures_Extract[],MATCH($A322,FPL_Fixtures_Extract[[Player]:[Player]],0),MATCH(FPL_Combined[[#Headers],[Gameweek 07]],FPL_Fixtures_Extract[#Headers],0)),LEN(INDEX(FPL_Fixtures_Extract[],MATCH($A322,FPL_Fixtures_Extract[[Player]:[Player]],0),MATCH(FPL_Combined[[#Headers],[Gameweek 07]],FPL_Fixtures_Extract[#Headers],0)))-4),Team_Key[[Full Name]:[Full Name]],0))&amp;RIGHT(INDEX(FPL_Fixtures_Extract[],MATCH($A322,FPL_Fixtures_Extract[[Player]:[Player]],0),MATCH(FPL_Combined[[#Headers],[Gameweek 07]],FPL_Fixtures_Extract[#Headers],0)),3))</f>
        <v>ARS(H) 2-5</v>
      </c>
      <c r="I322" t="str">
        <f ca="1">IF(RIGHT(FPL_Combined[[#Headers],[Gameweek 08]],2)&lt;$B$622,INDEX(FPL_Results_Extract[Gameweek 08],MATCH($A322,FPL_Results_Extract[[Player]:[Player]],0)),INDEX(Team_Key[[Abbreviation]:[Abbreviation]],MATCH(LEFT(INDEX(FPL_Fixtures_Extract[],MATCH($A322,FPL_Fixtures_Extract[[Player]:[Player]],0),MATCH(FPL_Combined[[#Headers],[Gameweek 08]],FPL_Fixtures_Extract[#Headers],0)),LEN(INDEX(FPL_Fixtures_Extract[],MATCH($A322,FPL_Fixtures_Extract[[Player]:[Player]],0),MATCH(FPL_Combined[[#Headers],[Gameweek 08]],FPL_Fixtures_Extract[#Headers],0)))-4),Team_Key[[Full Name]:[Full Name]],0))&amp;RIGHT(INDEX(FPL_Fixtures_Extract[],MATCH($A322,FPL_Fixtures_Extract[[Player]:[Player]],0),MATCH(FPL_Combined[[#Headers],[Gameweek 08]],FPL_Fixtures_Extract[#Headers],0)),3))</f>
        <v>NOR(A) 2-1</v>
      </c>
      <c r="J322" t="str">
        <f ca="1">IF(RIGHT(FPL_Combined[[#Headers],[Gameweek 09]],2)&lt;$B$622,INDEX(FPL_Results_Extract[Gameweek 09],MATCH($A322,FPL_Results_Extract[[Player]:[Player]],0)),INDEX(Team_Key[[Abbreviation]:[Abbreviation]],MATCH(LEFT(INDEX(FPL_Fixtures_Extract[],MATCH($A322,FPL_Fixtures_Extract[[Player]:[Player]],0),MATCH(FPL_Combined[[#Headers],[Gameweek 09]],FPL_Fixtures_Extract[#Headers],0)),LEN(INDEX(FPL_Fixtures_Extract[],MATCH($A322,FPL_Fixtures_Extract[[Player]:[Player]],0),MATCH(FPL_Combined[[#Headers],[Gameweek 09]],FPL_Fixtures_Extract[#Headers],0)))-4),Team_Key[[Full Name]:[Full Name]],0))&amp;RIGHT(INDEX(FPL_Fixtures_Extract[],MATCH($A322,FPL_Fixtures_Extract[[Player]:[Player]],0),MATCH(FPL_Combined[[#Headers],[Gameweek 09]],FPL_Fixtures_Extract[#Headers],0)),3))</f>
        <v>SOU(A) 2-2</v>
      </c>
      <c r="K322" t="str">
        <f ca="1">IF(RIGHT(FPL_Combined[[#Headers],[Gameweek 10]],2)&lt;$B$622,INDEX(FPL_Results_Extract[Gameweek 10],MATCH($A322,FPL_Results_Extract[[Player]:[Player]],0)),INDEX(Team_Key[[Abbreviation]:[Abbreviation]],MATCH(LEFT(INDEX(FPL_Fixtures_Extract[],MATCH($A322,FPL_Fixtures_Extract[[Player]:[Player]],0),MATCH(FPL_Combined[[#Headers],[Gameweek 10]],FPL_Fixtures_Extract[#Headers],0)),LEN(INDEX(FPL_Fixtures_Extract[],MATCH($A322,FPL_Fixtures_Extract[[Player]:[Player]],0),MATCH(FPL_Combined[[#Headers],[Gameweek 10]],FPL_Fixtures_Extract[#Headers],0)))-4),Team_Key[[Full Name]:[Full Name]],0))&amp;RIGHT(INDEX(FPL_Fixtures_Extract[],MATCH($A322,FPL_Fixtures_Extract[[Player]:[Player]],0),MATCH(FPL_Combined[[#Headers],[Gameweek 10]],FPL_Fixtures_Extract[#Headers],0)),3))</f>
        <v>CRY(H) 1-0</v>
      </c>
      <c r="L322" t="str">
        <f ca="1">IF(RIGHT(FPL_Combined[[#Headers],[Gameweek 11]],2)&lt;$B$622,INDEX(FPL_Results_Extract[Gameweek 11],MATCH($A322,FPL_Results_Extract[[Player]:[Player]],0)),INDEX(Team_Key[[Abbreviation]:[Abbreviation]],MATCH(LEFT(INDEX(FPL_Fixtures_Extract[],MATCH($A322,FPL_Fixtures_Extract[[Player]:[Player]],0),MATCH(FPL_Combined[[#Headers],[Gameweek 11]],FPL_Fixtures_Extract[#Headers],0)),LEN(INDEX(FPL_Fixtures_Extract[],MATCH($A322,FPL_Fixtures_Extract[[Player]:[Player]],0),MATCH(FPL_Combined[[#Headers],[Gameweek 11]],FPL_Fixtures_Extract[#Headers],0)))-4),Team_Key[[Full Name]:[Full Name]],0))&amp;RIGHT(INDEX(FPL_Fixtures_Extract[],MATCH($A322,FPL_Fixtures_Extract[[Player]:[Player]],0),MATCH(FPL_Combined[[#Headers],[Gameweek 11]],FPL_Fixtures_Extract[#Headers],0)),3))</f>
        <v>WBA(A) 3-2</v>
      </c>
      <c r="M322" t="str">
        <f ca="1">IF(RIGHT(FPL_Combined[[#Headers],[Gameweek 12]],2)&lt;$B$622,INDEX(FPL_Results_Extract[Gameweek 12],MATCH($A322,FPL_Results_Extract[[Player]:[Player]],0)),INDEX(Team_Key[[Abbreviation]:[Abbreviation]],MATCH(LEFT(INDEX(FPL_Fixtures_Extract[],MATCH($A322,FPL_Fixtures_Extract[[Player]:[Player]],0),MATCH(FPL_Combined[[#Headers],[Gameweek 12]],FPL_Fixtures_Extract[#Headers],0)),LEN(INDEX(FPL_Fixtures_Extract[],MATCH($A322,FPL_Fixtures_Extract[[Player]:[Player]],0),MATCH(FPL_Combined[[#Headers],[Gameweek 12]],FPL_Fixtures_Extract[#Headers],0)))-4),Team_Key[[Full Name]:[Full Name]],0))&amp;RIGHT(INDEX(FPL_Fixtures_Extract[],MATCH($A322,FPL_Fixtures_Extract[[Player]:[Player]],0),MATCH(FPL_Combined[[#Headers],[Gameweek 12]],FPL_Fixtures_Extract[#Headers],0)),3))</f>
        <v>WAT(H) 2-1</v>
      </c>
      <c r="N322" t="str">
        <f ca="1">IF(RIGHT(FPL_Combined[[#Headers],[Gameweek 13]],2)&lt;$B$622,INDEX(FPL_Results_Extract[Gameweek 13],MATCH($A322,FPL_Results_Extract[[Player]:[Player]],0)),INDEX(Team_Key[[Abbreviation]:[Abbreviation]],MATCH(LEFT(INDEX(FPL_Fixtures_Extract[],MATCH($A322,FPL_Fixtures_Extract[[Player]:[Player]],0),MATCH(FPL_Combined[[#Headers],[Gameweek 13]],FPL_Fixtures_Extract[#Headers],0)),LEN(INDEX(FPL_Fixtures_Extract[],MATCH($A322,FPL_Fixtures_Extract[[Player]:[Player]],0),MATCH(FPL_Combined[[#Headers],[Gameweek 13]],FPL_Fixtures_Extract[#Headers],0)))-4),Team_Key[[Full Name]:[Full Name]],0))&amp;RIGHT(INDEX(FPL_Fixtures_Extract[],MATCH($A322,FPL_Fixtures_Extract[[Player]:[Player]],0),MATCH(FPL_Combined[[#Headers],[Gameweek 13]],FPL_Fixtures_Extract[#Headers],0)),3))</f>
        <v>NEW(A) 3-0</v>
      </c>
      <c r="O322" t="str">
        <f ca="1">IF(RIGHT(FPL_Combined[[#Headers],[Gameweek 14]],2)&lt;$B$622,INDEX(FPL_Results_Extract[Gameweek 14],MATCH($A322,FPL_Results_Extract[[Player]:[Player]],0)),INDEX(Team_Key[[Abbreviation]:[Abbreviation]],MATCH(LEFT(INDEX(FPL_Fixtures_Extract[],MATCH($A322,FPL_Fixtures_Extract[[Player]:[Player]],0),MATCH(FPL_Combined[[#Headers],[Gameweek 14]],FPL_Fixtures_Extract[#Headers],0)),LEN(INDEX(FPL_Fixtures_Extract[],MATCH($A322,FPL_Fixtures_Extract[[Player]:[Player]],0),MATCH(FPL_Combined[[#Headers],[Gameweek 14]],FPL_Fixtures_Extract[#Headers],0)))-4),Team_Key[[Full Name]:[Full Name]],0))&amp;RIGHT(INDEX(FPL_Fixtures_Extract[],MATCH($A322,FPL_Fixtures_Extract[[Player]:[Player]],0),MATCH(FPL_Combined[[#Headers],[Gameweek 14]],FPL_Fixtures_Extract[#Headers],0)),3))</f>
        <v>MUN(H) 1-1</v>
      </c>
      <c r="P322" t="str">
        <f ca="1">IF(RIGHT(FPL_Combined[[#Headers],[Gameweek 15]],2)&lt;$B$622,INDEX(FPL_Results_Extract[Gameweek 15],MATCH($A322,FPL_Results_Extract[[Player]:[Player]],0)),INDEX(Team_Key[[Abbreviation]:[Abbreviation]],MATCH(LEFT(INDEX(FPL_Fixtures_Extract[],MATCH($A322,FPL_Fixtures_Extract[[Player]:[Player]],0),MATCH(FPL_Combined[[#Headers],[Gameweek 15]],FPL_Fixtures_Extract[#Headers],0)),LEN(INDEX(FPL_Fixtures_Extract[],MATCH($A322,FPL_Fixtures_Extract[[Player]:[Player]],0),MATCH(FPL_Combined[[#Headers],[Gameweek 15]],FPL_Fixtures_Extract[#Headers],0)))-4),Team_Key[[Full Name]:[Full Name]],0))&amp;RIGHT(INDEX(FPL_Fixtures_Extract[],MATCH($A322,FPL_Fixtures_Extract[[Player]:[Player]],0),MATCH(FPL_Combined[[#Headers],[Gameweek 15]],FPL_Fixtures_Extract[#Headers],0)),3))</f>
        <v>SWA(A) 3-0</v>
      </c>
      <c r="Q322" t="str">
        <f ca="1">IF(RIGHT(FPL_Combined[[#Headers],[Gameweek 16]],2)&lt;$B$622,INDEX(FPL_Results_Extract[Gameweek 16],MATCH($A322,FPL_Results_Extract[[Player]:[Player]],0)),INDEX(Team_Key[[Abbreviation]:[Abbreviation]],MATCH(LEFT(INDEX(FPL_Fixtures_Extract[],MATCH($A322,FPL_Fixtures_Extract[[Player]:[Player]],0),MATCH(FPL_Combined[[#Headers],[Gameweek 16]],FPL_Fixtures_Extract[#Headers],0)),LEN(INDEX(FPL_Fixtures_Extract[],MATCH($A322,FPL_Fixtures_Extract[[Player]:[Player]],0),MATCH(FPL_Combined[[#Headers],[Gameweek 16]],FPL_Fixtures_Extract[#Headers],0)))-4),Team_Key[[Full Name]:[Full Name]],0))&amp;RIGHT(INDEX(FPL_Fixtures_Extract[],MATCH($A322,FPL_Fixtures_Extract[[Player]:[Player]],0),MATCH(FPL_Combined[[#Headers],[Gameweek 16]],FPL_Fixtures_Extract[#Headers],0)),3))</f>
        <v>CHE(H) 2-1</v>
      </c>
      <c r="R322" t="str">
        <f ca="1">IF(RIGHT(FPL_Combined[[#Headers],[Gameweek 17]],2)&lt;$B$622,INDEX(FPL_Results_Extract[Gameweek 17],MATCH($A322,FPL_Results_Extract[[Player]:[Player]],0)),INDEX(Team_Key[[Abbreviation]:[Abbreviation]],MATCH(LEFT(INDEX(FPL_Fixtures_Extract[],MATCH($A322,FPL_Fixtures_Extract[[Player]:[Player]],0),MATCH(FPL_Combined[[#Headers],[Gameweek 17]],FPL_Fixtures_Extract[#Headers],0)),LEN(INDEX(FPL_Fixtures_Extract[],MATCH($A322,FPL_Fixtures_Extract[[Player]:[Player]],0),MATCH(FPL_Combined[[#Headers],[Gameweek 17]],FPL_Fixtures_Extract[#Headers],0)))-4),Team_Key[[Full Name]:[Full Name]],0))&amp;RIGHT(INDEX(FPL_Fixtures_Extract[],MATCH($A322,FPL_Fixtures_Extract[[Player]:[Player]],0),MATCH(FPL_Combined[[#Headers],[Gameweek 17]],FPL_Fixtures_Extract[#Headers],0)),3))</f>
        <v>EVE(A) 3-2</v>
      </c>
      <c r="S322" t="str">
        <f ca="1">IF(RIGHT(FPL_Combined[[#Headers],[Gameweek 18]],2)&lt;$B$622,INDEX(FPL_Results_Extract[Gameweek 18],MATCH($A322,FPL_Results_Extract[[Player]:[Player]],0)),INDEX(Team_Key[[Abbreviation]:[Abbreviation]],MATCH(LEFT(INDEX(FPL_Fixtures_Extract[],MATCH($A322,FPL_Fixtures_Extract[[Player]:[Player]],0),MATCH(FPL_Combined[[#Headers],[Gameweek 18]],FPL_Fixtures_Extract[#Headers],0)),LEN(INDEX(FPL_Fixtures_Extract[],MATCH($A322,FPL_Fixtures_Extract[[Player]:[Player]],0),MATCH(FPL_Combined[[#Headers],[Gameweek 18]],FPL_Fixtures_Extract[#Headers],0)))-4),Team_Key[[Full Name]:[Full Name]],0))&amp;RIGHT(INDEX(FPL_Fixtures_Extract[],MATCH($A322,FPL_Fixtures_Extract[[Player]:[Player]],0),MATCH(FPL_Combined[[#Headers],[Gameweek 18]],FPL_Fixtures_Extract[#Headers],0)),3))</f>
        <v>LIV(A) 0-1</v>
      </c>
      <c r="T322" t="str">
        <f ca="1">IF(RIGHT(FPL_Combined[[#Headers],[Gameweek 19]],2)&lt;$B$622,INDEX(FPL_Results_Extract[Gameweek 19],MATCH($A322,FPL_Results_Extract[[Player]:[Player]],0)),INDEX(Team_Key[[Abbreviation]:[Abbreviation]],MATCH(LEFT(INDEX(FPL_Fixtures_Extract[],MATCH($A322,FPL_Fixtures_Extract[[Player]:[Player]],0),MATCH(FPL_Combined[[#Headers],[Gameweek 19]],FPL_Fixtures_Extract[#Headers],0)),LEN(INDEX(FPL_Fixtures_Extract[],MATCH($A322,FPL_Fixtures_Extract[[Player]:[Player]],0),MATCH(FPL_Combined[[#Headers],[Gameweek 19]],FPL_Fixtures_Extract[#Headers],0)))-4),Team_Key[[Full Name]:[Full Name]],0))&amp;RIGHT(INDEX(FPL_Fixtures_Extract[],MATCH($A322,FPL_Fixtures_Extract[[Player]:[Player]],0),MATCH(FPL_Combined[[#Headers],[Gameweek 19]],FPL_Fixtures_Extract[#Headers],0)),3))</f>
        <v>MCI(H) 0-0</v>
      </c>
      <c r="U322" t="str">
        <f ca="1">IF(RIGHT(FPL_Combined[[#Headers],[Gameweek 20]],2)&lt;$B$622,INDEX(FPL_Results_Extract[Gameweek 20],MATCH($A322,FPL_Results_Extract[[Player]:[Player]],0)),INDEX(Team_Key[[Abbreviation]:[Abbreviation]],MATCH(LEFT(INDEX(FPL_Fixtures_Extract[],MATCH($A322,FPL_Fixtures_Extract[[Player]:[Player]],0),MATCH(FPL_Combined[[#Headers],[Gameweek 20]],FPL_Fixtures_Extract[#Headers],0)),LEN(INDEX(FPL_Fixtures_Extract[],MATCH($A322,FPL_Fixtures_Extract[[Player]:[Player]],0),MATCH(FPL_Combined[[#Headers],[Gameweek 20]],FPL_Fixtures_Extract[#Headers],0)))-4),Team_Key[[Full Name]:[Full Name]],0))&amp;RIGHT(INDEX(FPL_Fixtures_Extract[],MATCH($A322,FPL_Fixtures_Extract[[Player]:[Player]],0),MATCH(FPL_Combined[[#Headers],[Gameweek 20]],FPL_Fixtures_Extract[#Headers],0)),3))</f>
        <v>BOU(H) 0-0</v>
      </c>
      <c r="V322" t="str">
        <f ca="1">IF(RIGHT(FPL_Combined[[#Headers],[Gameweek 21]],2)&lt;$B$622,INDEX(FPL_Results_Extract[Gameweek 21],MATCH($A322,FPL_Results_Extract[[Player]:[Player]],0)),INDEX(Team_Key[[Abbreviation]:[Abbreviation]],MATCH(LEFT(INDEX(FPL_Fixtures_Extract[],MATCH($A322,FPL_Fixtures_Extract[[Player]:[Player]],0),MATCH(FPL_Combined[[#Headers],[Gameweek 21]],FPL_Fixtures_Extract[#Headers],0)),LEN(INDEX(FPL_Fixtures_Extract[],MATCH($A322,FPL_Fixtures_Extract[[Player]:[Player]],0),MATCH(FPL_Combined[[#Headers],[Gameweek 21]],FPL_Fixtures_Extract[#Headers],0)))-4),Team_Key[[Full Name]:[Full Name]],0))&amp;RIGHT(INDEX(FPL_Fixtures_Extract[],MATCH($A322,FPL_Fixtures_Extract[[Player]:[Player]],0),MATCH(FPL_Combined[[#Headers],[Gameweek 21]],FPL_Fixtures_Extract[#Headers],0)),3))</f>
        <v>TOT(A) 1-0</v>
      </c>
      <c r="W322" t="str">
        <f ca="1">IF(RIGHT(FPL_Combined[[#Headers],[Gameweek 22]],2)&lt;$B$622,INDEX(FPL_Results_Extract[Gameweek 22],MATCH($A322,FPL_Results_Extract[[Player]:[Player]],0)),INDEX(Team_Key[[Abbreviation]:[Abbreviation]],MATCH(LEFT(INDEX(FPL_Fixtures_Extract[],MATCH($A322,FPL_Fixtures_Extract[[Player]:[Player]],0),MATCH(FPL_Combined[[#Headers],[Gameweek 22]],FPL_Fixtures_Extract[#Headers],0)),LEN(INDEX(FPL_Fixtures_Extract[],MATCH($A322,FPL_Fixtures_Extract[[Player]:[Player]],0),MATCH(FPL_Combined[[#Headers],[Gameweek 22]],FPL_Fixtures_Extract[#Headers],0)))-4),Team_Key[[Full Name]:[Full Name]],0))&amp;RIGHT(INDEX(FPL_Fixtures_Extract[],MATCH($A322,FPL_Fixtures_Extract[[Player]:[Player]],0),MATCH(FPL_Combined[[#Headers],[Gameweek 22]],FPL_Fixtures_Extract[#Headers],0)),3))</f>
        <v>AVL(A) 1-1</v>
      </c>
      <c r="X322" t="str">
        <f ca="1">IF(RIGHT(FPL_Combined[[#Headers],[Gameweek 23]],2)&lt;$B$622,INDEX(FPL_Results_Extract[Gameweek 23],MATCH($A322,FPL_Results_Extract[[Player]:[Player]],0)),INDEX(Team_Key[[Abbreviation]:[Abbreviation]],MATCH(LEFT(INDEX(FPL_Fixtures_Extract[],MATCH($A322,FPL_Fixtures_Extract[[Player]:[Player]],0),MATCH(FPL_Combined[[#Headers],[Gameweek 23]],FPL_Fixtures_Extract[#Headers],0)),LEN(INDEX(FPL_Fixtures_Extract[],MATCH($A322,FPL_Fixtures_Extract[[Player]:[Player]],0),MATCH(FPL_Combined[[#Headers],[Gameweek 23]],FPL_Fixtures_Extract[#Headers],0)))-4),Team_Key[[Full Name]:[Full Name]],0))&amp;RIGHT(INDEX(FPL_Fixtures_Extract[],MATCH($A322,FPL_Fixtures_Extract[[Player]:[Player]],0),MATCH(FPL_Combined[[#Headers],[Gameweek 23]],FPL_Fixtures_Extract[#Headers],0)),3))</f>
        <v>STK(H) 3-0</v>
      </c>
      <c r="Y322" t="str">
        <f ca="1">IF(RIGHT(FPL_Combined[[#Headers],[Gameweek 24]],2)&lt;$B$622,INDEX(FPL_Results_Extract[Team],MATCH($A322,FPL_Results_Extract[[Player]:[Player]],0)),INDEX(Team_Key[[Abbreviation]:[Abbreviation]],MATCH(LEFT(INDEX(FPL_Fixtures_Extract[],MATCH($A322,FPL_Fixtures_Extract[[Player]:[Player]],0),MATCH(FPL_Combined[[#Headers],[Gameweek 24]],FPL_Fixtures_Extract[#Headers],0)),LEN(INDEX(FPL_Fixtures_Extract[],MATCH($A322,FPL_Fixtures_Extract[[Player]:[Player]],0),MATCH(FPL_Combined[[#Headers],[Gameweek 24]],FPL_Fixtures_Extract[#Headers],0)))-4),Team_Key[[Full Name]:[Full Name]],0))&amp;RIGHT(INDEX(FPL_Fixtures_Extract[],MATCH($A322,FPL_Fixtures_Extract[[Player]:[Player]],0),MATCH(FPL_Combined[[#Headers],[Gameweek 24]],FPL_Fixtures_Extract[#Headers],0)),3))</f>
        <v>LEI</v>
      </c>
      <c r="Z322" t="str">
        <f ca="1">IF(RIGHT(FPL_Combined[[#Headers],[Gameweek 25]],2)&lt;$B$622,INDEX(FPL_Results_Extract[Player],MATCH($A322,FPL_Results_Extract[[Player]:[Player]],0)),INDEX(Team_Key[[Abbreviation]:[Abbreviation]],MATCH(LEFT(INDEX(FPL_Fixtures_Extract[],MATCH($A322,FPL_Fixtures_Extract[[Player]:[Player]],0),MATCH(FPL_Combined[[#Headers],[Gameweek 25]],FPL_Fixtures_Extract[#Headers],0)),LEN(INDEX(FPL_Fixtures_Extract[],MATCH($A322,FPL_Fixtures_Extract[[Player]:[Player]],0),MATCH(FPL_Combined[[#Headers],[Gameweek 25]],FPL_Fixtures_Extract[#Headers],0)))-4),Team_Key[[Full Name]:[Full Name]],0))&amp;RIGHT(INDEX(FPL_Fixtures_Extract[],MATCH($A322,FPL_Fixtures_Extract[[Player]:[Player]],0),MATCH(FPL_Combined[[#Headers],[Gameweek 25]],FPL_Fixtures_Extract[#Headers],0)),3))</f>
        <v>Konchesky</v>
      </c>
      <c r="AA322" t="str">
        <f ca="1">IF(RIGHT(FPL_Combined[[#Headers],[Gameweek 26]],2)&lt;$B$622,INDEX(FPL_Results_Extract[Gameweek 01],MATCH($A322,FPL_Results_Extract[[Player]:[Player]],0)),INDEX(Team_Key[[Abbreviation]:[Abbreviation]],MATCH(LEFT(INDEX(FPL_Fixtures_Extract[],MATCH($A322,FPL_Fixtures_Extract[[Player]:[Player]],0),MATCH(FPL_Combined[[#Headers],[Gameweek 26]],FPL_Fixtures_Extract[#Headers],0)),LEN(INDEX(FPL_Fixtures_Extract[],MATCH($A322,FPL_Fixtures_Extract[[Player]:[Player]],0),MATCH(FPL_Combined[[#Headers],[Gameweek 26]],FPL_Fixtures_Extract[#Headers],0)))-4),Team_Key[[Full Name]:[Full Name]],0))&amp;RIGHT(INDEX(FPL_Fixtures_Extract[],MATCH($A322,FPL_Fixtures_Extract[[Player]:[Player]],0),MATCH(FPL_Combined[[#Headers],[Gameweek 26]],FPL_Fixtures_Extract[#Headers],0)),3))</f>
        <v>SUN(H) 4-2</v>
      </c>
      <c r="AB322" t="str">
        <f ca="1">IF(RIGHT(FPL_Combined[[#Headers],[Gameweek 27]],2)&lt;$B$622,INDEX(FPL_Results_Extract[Gameweek 02],MATCH($A322,FPL_Results_Extract[[Player]:[Player]],0)),INDEX(Team_Key[[Abbreviation]:[Abbreviation]],MATCH(LEFT(INDEX(FPL_Fixtures_Extract[],MATCH($A322,FPL_Fixtures_Extract[[Player]:[Player]],0),MATCH(FPL_Combined[[#Headers],[Gameweek 27]],FPL_Fixtures_Extract[#Headers],0)),LEN(INDEX(FPL_Fixtures_Extract[],MATCH($A322,FPL_Fixtures_Extract[[Player]:[Player]],0),MATCH(FPL_Combined[[#Headers],[Gameweek 27]],FPL_Fixtures_Extract[#Headers],0)))-4),Team_Key[[Full Name]:[Full Name]],0))&amp;RIGHT(INDEX(FPL_Fixtures_Extract[],MATCH($A322,FPL_Fixtures_Extract[[Player]:[Player]],0),MATCH(FPL_Combined[[#Headers],[Gameweek 27]],FPL_Fixtures_Extract[#Headers],0)),3))</f>
        <v>WHU(A) 2-1</v>
      </c>
      <c r="AC322" t="str">
        <f ca="1">IF(RIGHT(FPL_Combined[[#Headers],[Gameweek 28]],2)&lt;$B$622,INDEX(FPL_Results_Extract[Gameweek 03],MATCH($A322,FPL_Results_Extract[[Player]:[Player]],0)),INDEX(Team_Key[[Abbreviation]:[Abbreviation]],MATCH(LEFT(INDEX(FPL_Fixtures_Extract[],MATCH($A322,FPL_Fixtures_Extract[[Player]:[Player]],0),MATCH(FPL_Combined[[#Headers],[Gameweek 28]],FPL_Fixtures_Extract[#Headers],0)),LEN(INDEX(FPL_Fixtures_Extract[],MATCH($A322,FPL_Fixtures_Extract[[Player]:[Player]],0),MATCH(FPL_Combined[[#Headers],[Gameweek 28]],FPL_Fixtures_Extract[#Headers],0)))-4),Team_Key[[Full Name]:[Full Name]],0))&amp;RIGHT(INDEX(FPL_Fixtures_Extract[],MATCH($A322,FPL_Fixtures_Extract[[Player]:[Player]],0),MATCH(FPL_Combined[[#Headers],[Gameweek 28]],FPL_Fixtures_Extract[#Headers],0)),3))</f>
        <v>TOT(H) 1-1</v>
      </c>
      <c r="AD322" t="str">
        <f ca="1">IF(RIGHT(FPL_Combined[[#Headers],[Gameweek 29]],2)&lt;$B$622,INDEX(FPL_Results_Extract[Gameweek 04],MATCH($A322,FPL_Results_Extract[[Player]:[Player]],0)),INDEX(Team_Key[[Abbreviation]:[Abbreviation]],MATCH(LEFT(INDEX(FPL_Fixtures_Extract[],MATCH($A322,FPL_Fixtures_Extract[[Player]:[Player]],0),MATCH(FPL_Combined[[#Headers],[Gameweek 29]],FPL_Fixtures_Extract[#Headers],0)),LEN(INDEX(FPL_Fixtures_Extract[],MATCH($A322,FPL_Fixtures_Extract[[Player]:[Player]],0),MATCH(FPL_Combined[[#Headers],[Gameweek 29]],FPL_Fixtures_Extract[#Headers],0)))-4),Team_Key[[Full Name]:[Full Name]],0))&amp;RIGHT(INDEX(FPL_Fixtures_Extract[],MATCH($A322,FPL_Fixtures_Extract[[Player]:[Player]],0),MATCH(FPL_Combined[[#Headers],[Gameweek 29]],FPL_Fixtures_Extract[#Headers],0)),3))</f>
        <v>WAT(A)</v>
      </c>
      <c r="AE322" t="str">
        <f ca="1">IF(RIGHT(FPL_Combined[[#Headers],[Gameweek 30]],2)&lt;$B$622,INDEX(FPL_Results_Extract[Gameweek 05],MATCH($A322,FPL_Results_Extract[[Player]:[Player]],0)),INDEX(Team_Key[[Abbreviation]:[Abbreviation]],MATCH(LEFT(INDEX(FPL_Fixtures_Extract[],MATCH($A322,FPL_Fixtures_Extract[[Player]:[Player]],0),MATCH(FPL_Combined[[#Headers],[Gameweek 30]],FPL_Fixtures_Extract[#Headers],0)),LEN(INDEX(FPL_Fixtures_Extract[],MATCH($A322,FPL_Fixtures_Extract[[Player]:[Player]],0),MATCH(FPL_Combined[[#Headers],[Gameweek 30]],FPL_Fixtures_Extract[#Headers],0)))-4),Team_Key[[Full Name]:[Full Name]],0))&amp;RIGHT(INDEX(FPL_Fixtures_Extract[],MATCH($A322,FPL_Fixtures_Extract[[Player]:[Player]],0),MATCH(FPL_Combined[[#Headers],[Gameweek 30]],FPL_Fixtures_Extract[#Headers],0)),3))</f>
        <v>NEW(H)</v>
      </c>
      <c r="AF322" t="str">
        <f ca="1">IF(RIGHT(FPL_Combined[[#Headers],[Gameweek 31]],2)&lt;$B$622,INDEX(FPL_Results_Extract[Gameweek 06],MATCH($A322,FPL_Results_Extract[[Player]:[Player]],0)),INDEX(Team_Key[[Abbreviation]:[Abbreviation]],MATCH(LEFT(INDEX(FPL_Fixtures_Extract[],MATCH($A322,FPL_Fixtures_Extract[[Player]:[Player]],0),MATCH(FPL_Combined[[#Headers],[Gameweek 31]],FPL_Fixtures_Extract[#Headers],0)),LEN(INDEX(FPL_Fixtures_Extract[],MATCH($A322,FPL_Fixtures_Extract[[Player]:[Player]],0),MATCH(FPL_Combined[[#Headers],[Gameweek 31]],FPL_Fixtures_Extract[#Headers],0)))-4),Team_Key[[Full Name]:[Full Name]],0))&amp;RIGHT(INDEX(FPL_Fixtures_Extract[],MATCH($A322,FPL_Fixtures_Extract[[Player]:[Player]],0),MATCH(FPL_Combined[[#Headers],[Gameweek 31]],FPL_Fixtures_Extract[#Headers],0)),3))</f>
        <v>CRY(A)</v>
      </c>
      <c r="AG322" t="str">
        <f ca="1">IF(RIGHT(FPL_Combined[[#Headers],[Gameweek 32]],2)&lt;$B$622,INDEX(FPL_Results_Extract[Gameweek 07],MATCH($A322,FPL_Results_Extract[[Player]:[Player]],0)),INDEX(Team_Key[[Abbreviation]:[Abbreviation]],MATCH(LEFT(INDEX(FPL_Fixtures_Extract[],MATCH($A322,FPL_Fixtures_Extract[[Player]:[Player]],0),MATCH(FPL_Combined[[#Headers],[Gameweek 32]],FPL_Fixtures_Extract[#Headers],0)),LEN(INDEX(FPL_Fixtures_Extract[],MATCH($A322,FPL_Fixtures_Extract[[Player]:[Player]],0),MATCH(FPL_Combined[[#Headers],[Gameweek 32]],FPL_Fixtures_Extract[#Headers],0)))-4),Team_Key[[Full Name]:[Full Name]],0))&amp;RIGHT(INDEX(FPL_Fixtures_Extract[],MATCH($A322,FPL_Fixtures_Extract[[Player]:[Player]],0),MATCH(FPL_Combined[[#Headers],[Gameweek 32]],FPL_Fixtures_Extract[#Headers],0)),3))</f>
        <v>SOU(H)</v>
      </c>
      <c r="AH322" t="str">
        <f ca="1">IF(RIGHT(FPL_Combined[[#Headers],[Gameweek 33]],2)&lt;$B$622,INDEX(FPL_Results_Extract[Gameweek 08],MATCH($A322,FPL_Results_Extract[[Player]:[Player]],0)),INDEX(Team_Key[[Abbreviation]:[Abbreviation]],MATCH(LEFT(INDEX(FPL_Fixtures_Extract[],MATCH($A322,FPL_Fixtures_Extract[[Player]:[Player]],0),MATCH(FPL_Combined[[#Headers],[Gameweek 33]],FPL_Fixtures_Extract[#Headers],0)),LEN(INDEX(FPL_Fixtures_Extract[],MATCH($A322,FPL_Fixtures_Extract[[Player]:[Player]],0),MATCH(FPL_Combined[[#Headers],[Gameweek 33]],FPL_Fixtures_Extract[#Headers],0)))-4),Team_Key[[Full Name]:[Full Name]],0))&amp;RIGHT(INDEX(FPL_Fixtures_Extract[],MATCH($A322,FPL_Fixtures_Extract[[Player]:[Player]],0),MATCH(FPL_Combined[[#Headers],[Gameweek 33]],FPL_Fixtures_Extract[#Headers],0)),3))</f>
        <v>SUN(A)</v>
      </c>
      <c r="AI322" t="str">
        <f ca="1">IF(RIGHT(FPL_Combined[[#Headers],[Gameweek 34]],2)&lt;$B$622,INDEX(FPL_Results_Extract[Gameweek 09],MATCH($A322,FPL_Results_Extract[[Player]:[Player]],0)),INDEX(Team_Key[[Abbreviation]:[Abbreviation]],MATCH(LEFT(INDEX(FPL_Fixtures_Extract[],MATCH($A322,FPL_Fixtures_Extract[[Player]:[Player]],0),MATCH(FPL_Combined[[#Headers],[Gameweek 34]],FPL_Fixtures_Extract[#Headers],0)),LEN(INDEX(FPL_Fixtures_Extract[],MATCH($A322,FPL_Fixtures_Extract[[Player]:[Player]],0),MATCH(FPL_Combined[[#Headers],[Gameweek 34]],FPL_Fixtures_Extract[#Headers],0)))-4),Team_Key[[Full Name]:[Full Name]],0))&amp;RIGHT(INDEX(FPL_Fixtures_Extract[],MATCH($A322,FPL_Fixtures_Extract[[Player]:[Player]],0),MATCH(FPL_Combined[[#Headers],[Gameweek 34]],FPL_Fixtures_Extract[#Headers],0)),3))</f>
        <v>WHU(H)</v>
      </c>
      <c r="AJ322" t="str">
        <f ca="1">IF(RIGHT(FPL_Combined[[#Headers],[Gameweek 35]],2)&lt;$B$622,INDEX(FPL_Results_Extract[Gameweek 10],MATCH($A322,FPL_Results_Extract[[Player]:[Player]],0)),INDEX(Team_Key[[Abbreviation]:[Abbreviation]],MATCH(LEFT(INDEX(FPL_Fixtures_Extract[],MATCH($A322,FPL_Fixtures_Extract[[Player]:[Player]],0),MATCH(FPL_Combined[[#Headers],[Gameweek 35]],FPL_Fixtures_Extract[#Headers],0)),LEN(INDEX(FPL_Fixtures_Extract[],MATCH($A322,FPL_Fixtures_Extract[[Player]:[Player]],0),MATCH(FPL_Combined[[#Headers],[Gameweek 35]],FPL_Fixtures_Extract[#Headers],0)))-4),Team_Key[[Full Name]:[Full Name]],0))&amp;RIGHT(INDEX(FPL_Fixtures_Extract[],MATCH($A322,FPL_Fixtures_Extract[[Player]:[Player]],0),MATCH(FPL_Combined[[#Headers],[Gameweek 35]],FPL_Fixtures_Extract[#Headers],0)),3))</f>
        <v>SWA(H)</v>
      </c>
      <c r="AK322" t="str">
        <f ca="1">IF(RIGHT(FPL_Combined[[#Headers],[Gameweek 36]],2)&lt;$B$622,INDEX(FPL_Results_Extract[Gameweek 11],MATCH($A322,FPL_Results_Extract[[Player]:[Player]],0)),INDEX(Team_Key[[Abbreviation]:[Abbreviation]],MATCH(LEFT(INDEX(FPL_Fixtures_Extract[],MATCH($A322,FPL_Fixtures_Extract[[Player]:[Player]],0),MATCH(FPL_Combined[[#Headers],[Gameweek 36]],FPL_Fixtures_Extract[#Headers],0)),LEN(INDEX(FPL_Fixtures_Extract[],MATCH($A322,FPL_Fixtures_Extract[[Player]:[Player]],0),MATCH(FPL_Combined[[#Headers],[Gameweek 36]],FPL_Fixtures_Extract[#Headers],0)))-4),Team_Key[[Full Name]:[Full Name]],0))&amp;RIGHT(INDEX(FPL_Fixtures_Extract[],MATCH($A322,FPL_Fixtures_Extract[[Player]:[Player]],0),MATCH(FPL_Combined[[#Headers],[Gameweek 36]],FPL_Fixtures_Extract[#Headers],0)),3))</f>
        <v>MUN(A)</v>
      </c>
      <c r="AL322" t="str">
        <f ca="1">IF(RIGHT(FPL_Combined[[#Headers],[Gameweek 37]],2)&lt;$B$622,INDEX(FPL_Results_Extract[Gameweek 12],MATCH($A322,FPL_Results_Extract[[Player]:[Player]],0)),INDEX(Team_Key[[Abbreviation]:[Abbreviation]],MATCH(LEFT(INDEX(FPL_Fixtures_Extract[],MATCH($A322,FPL_Fixtures_Extract[[Player]:[Player]],0),MATCH(FPL_Combined[[#Headers],[Gameweek 37]],FPL_Fixtures_Extract[#Headers],0)),LEN(INDEX(FPL_Fixtures_Extract[],MATCH($A322,FPL_Fixtures_Extract[[Player]:[Player]],0),MATCH(FPL_Combined[[#Headers],[Gameweek 37]],FPL_Fixtures_Extract[#Headers],0)))-4),Team_Key[[Full Name]:[Full Name]],0))&amp;RIGHT(INDEX(FPL_Fixtures_Extract[],MATCH($A322,FPL_Fixtures_Extract[[Player]:[Player]],0),MATCH(FPL_Combined[[#Headers],[Gameweek 37]],FPL_Fixtures_Extract[#Headers],0)),3))</f>
        <v>EVE(H)</v>
      </c>
      <c r="AM322" t="str">
        <f ca="1">IF(RIGHT(FPL_Combined[[#Headers],[Gameweek 38]],2)&lt;$B$622,INDEX(FPL_Results_Extract[Gameweek 13],MATCH($A322,FPL_Results_Extract[[Player]:[Player]],0)),INDEX(Team_Key[[Abbreviation]:[Abbreviation]],MATCH(LEFT(INDEX(FPL_Fixtures_Extract[],MATCH($A322,FPL_Fixtures_Extract[[Player]:[Player]],0),MATCH(FPL_Combined[[#Headers],[Gameweek 38]],FPL_Fixtures_Extract[#Headers],0)),LEN(INDEX(FPL_Fixtures_Extract[],MATCH($A322,FPL_Fixtures_Extract[[Player]:[Player]],0),MATCH(FPL_Combined[[#Headers],[Gameweek 38]],FPL_Fixtures_Extract[#Headers],0)))-4),Team_Key[[Full Name]:[Full Name]],0))&amp;RIGHT(INDEX(FPL_Fixtures_Extract[],MATCH($A322,FPL_Fixtures_Extract[[Player]:[Player]],0),MATCH(FPL_Combined[[#Headers],[Gameweek 38]],FPL_Fixtures_Extract[#Headers],0)),3))</f>
        <v>CHE(A)</v>
      </c>
    </row>
    <row r="323" spans="1:39" x14ac:dyDescent="0.45">
      <c r="A323" t="s">
        <v>466</v>
      </c>
      <c r="B323" t="str">
        <f ca="1">IF(RIGHT(FPL_Combined[[#Headers],[Gameweek 01]],2)&lt;$B$622,INDEX(FPL_Results_Extract[Gameweek 01],MATCH($A323,FPL_Results_Extract[[Player]:[Player]],0)),INDEX(Team_Key[[Abbreviation]:[Abbreviation]],MATCH(LEFT(INDEX(FPL_Fixtures_Extract[],MATCH($A323,FPL_Fixtures_Extract[[Player]:[Player]],0),MATCH(FPL_Combined[[#Headers],[Gameweek 01]],FPL_Fixtures_Extract[#Headers],0)),LEN(INDEX(FPL_Fixtures_Extract[],MATCH($A323,FPL_Fixtures_Extract[[Player]:[Player]],0),MATCH(FPL_Combined[[#Headers],[Gameweek 01]],FPL_Fixtures_Extract[#Headers],0)))-4),Team_Key[[Full Name]:[Full Name]],0))&amp;RIGHT(INDEX(FPL_Fixtures_Extract[],MATCH($A323,FPL_Fixtures_Extract[[Player]:[Player]],0),MATCH(FPL_Combined[[#Headers],[Gameweek 01]],FPL_Fixtures_Extract[#Headers],0)),3))</f>
        <v>WAT(H) 2-2</v>
      </c>
      <c r="C323" t="str">
        <f ca="1">IF(RIGHT(FPL_Combined[[#Headers],[Gameweek 02]],2)&lt;$B$622,INDEX(FPL_Results_Extract[Gameweek 02],MATCH($A323,FPL_Results_Extract[[Player]:[Player]],0)),INDEX(Team_Key[[Abbreviation]:[Abbreviation]],MATCH(LEFT(INDEX(FPL_Fixtures_Extract[],MATCH($A323,FPL_Fixtures_Extract[[Player]:[Player]],0),MATCH(FPL_Combined[[#Headers],[Gameweek 02]],FPL_Fixtures_Extract[#Headers],0)),LEN(INDEX(FPL_Fixtures_Extract[],MATCH($A323,FPL_Fixtures_Extract[[Player]:[Player]],0),MATCH(FPL_Combined[[#Headers],[Gameweek 02]],FPL_Fixtures_Extract[#Headers],0)))-4),Team_Key[[Full Name]:[Full Name]],0))&amp;RIGHT(INDEX(FPL_Fixtures_Extract[],MATCH($A323,FPL_Fixtures_Extract[[Player]:[Player]],0),MATCH(FPL_Combined[[#Headers],[Gameweek 02]],FPL_Fixtures_Extract[#Headers],0)),3))</f>
        <v>SOU(A) 3-0</v>
      </c>
      <c r="D323" t="str">
        <f ca="1">IF(RIGHT(FPL_Combined[[#Headers],[Gameweek 03]],2)&lt;$B$622,INDEX(FPL_Results_Extract[Gameweek 03],MATCH($A323,FPL_Results_Extract[[Player]:[Player]],0)),INDEX(Team_Key[[Abbreviation]:[Abbreviation]],MATCH(LEFT(INDEX(FPL_Fixtures_Extract[],MATCH($A323,FPL_Fixtures_Extract[[Player]:[Player]],0),MATCH(FPL_Combined[[#Headers],[Gameweek 03]],FPL_Fixtures_Extract[#Headers],0)),LEN(INDEX(FPL_Fixtures_Extract[],MATCH($A323,FPL_Fixtures_Extract[[Player]:[Player]],0),MATCH(FPL_Combined[[#Headers],[Gameweek 03]],FPL_Fixtures_Extract[#Headers],0)))-4),Team_Key[[Full Name]:[Full Name]],0))&amp;RIGHT(INDEX(FPL_Fixtures_Extract[],MATCH($A323,FPL_Fixtures_Extract[[Player]:[Player]],0),MATCH(FPL_Combined[[#Headers],[Gameweek 03]],FPL_Fixtures_Extract[#Headers],0)),3))</f>
        <v>MCI(H) 0-2</v>
      </c>
      <c r="E323" t="str">
        <f ca="1">IF(RIGHT(FPL_Combined[[#Headers],[Gameweek 04]],2)&lt;$B$622,INDEX(FPL_Results_Extract[Gameweek 04],MATCH($A323,FPL_Results_Extract[[Player]:[Player]],0)),INDEX(Team_Key[[Abbreviation]:[Abbreviation]],MATCH(LEFT(INDEX(FPL_Fixtures_Extract[],MATCH($A323,FPL_Fixtures_Extract[[Player]:[Player]],0),MATCH(FPL_Combined[[#Headers],[Gameweek 04]],FPL_Fixtures_Extract[#Headers],0)),LEN(INDEX(FPL_Fixtures_Extract[],MATCH($A323,FPL_Fixtures_Extract[[Player]:[Player]],0),MATCH(FPL_Combined[[#Headers],[Gameweek 04]],FPL_Fixtures_Extract[#Headers],0)))-4),Team_Key[[Full Name]:[Full Name]],0))&amp;RIGHT(INDEX(FPL_Fixtures_Extract[],MATCH($A323,FPL_Fixtures_Extract[[Player]:[Player]],0),MATCH(FPL_Combined[[#Headers],[Gameweek 04]],FPL_Fixtures_Extract[#Headers],0)),3))</f>
        <v>TOT(A) 0-0</v>
      </c>
      <c r="F323" t="str">
        <f ca="1">IF(RIGHT(FPL_Combined[[#Headers],[Gameweek 05]],2)&lt;$B$622,INDEX(FPL_Results_Extract[Gameweek 05],MATCH($A323,FPL_Results_Extract[[Player]:[Player]],0)),INDEX(Team_Key[[Abbreviation]:[Abbreviation]],MATCH(LEFT(INDEX(FPL_Fixtures_Extract[],MATCH($A323,FPL_Fixtures_Extract[[Player]:[Player]],0),MATCH(FPL_Combined[[#Headers],[Gameweek 05]],FPL_Fixtures_Extract[#Headers],0)),LEN(INDEX(FPL_Fixtures_Extract[],MATCH($A323,FPL_Fixtures_Extract[[Player]:[Player]],0),MATCH(FPL_Combined[[#Headers],[Gameweek 05]],FPL_Fixtures_Extract[#Headers],0)))-4),Team_Key[[Full Name]:[Full Name]],0))&amp;RIGHT(INDEX(FPL_Fixtures_Extract[],MATCH($A323,FPL_Fixtures_Extract[[Player]:[Player]],0),MATCH(FPL_Combined[[#Headers],[Gameweek 05]],FPL_Fixtures_Extract[#Headers],0)),3))</f>
        <v>CHE(H) 3-1</v>
      </c>
      <c r="G323" t="str">
        <f ca="1">IF(RIGHT(FPL_Combined[[#Headers],[Gameweek 06]],2)&lt;$B$622,INDEX(FPL_Results_Extract[Gameweek 06],MATCH($A323,FPL_Results_Extract[[Player]:[Player]],0)),INDEX(Team_Key[[Abbreviation]:[Abbreviation]],MATCH(LEFT(INDEX(FPL_Fixtures_Extract[],MATCH($A323,FPL_Fixtures_Extract[[Player]:[Player]],0),MATCH(FPL_Combined[[#Headers],[Gameweek 06]],FPL_Fixtures_Extract[#Headers],0)),LEN(INDEX(FPL_Fixtures_Extract[],MATCH($A323,FPL_Fixtures_Extract[[Player]:[Player]],0),MATCH(FPL_Combined[[#Headers],[Gameweek 06]],FPL_Fixtures_Extract[#Headers],0)))-4),Team_Key[[Full Name]:[Full Name]],0))&amp;RIGHT(INDEX(FPL_Fixtures_Extract[],MATCH($A323,FPL_Fixtures_Extract[[Player]:[Player]],0),MATCH(FPL_Combined[[#Headers],[Gameweek 06]],FPL_Fixtures_Extract[#Headers],0)),3))</f>
        <v>SWA(A) 0-0</v>
      </c>
      <c r="H323" t="str">
        <f ca="1">IF(RIGHT(FPL_Combined[[#Headers],[Gameweek 07]],2)&lt;$B$622,INDEX(FPL_Results_Extract[Gameweek 07],MATCH($A323,FPL_Results_Extract[[Player]:[Player]],0)),INDEX(Team_Key[[Abbreviation]:[Abbreviation]],MATCH(LEFT(INDEX(FPL_Fixtures_Extract[],MATCH($A323,FPL_Fixtures_Extract[[Player]:[Player]],0),MATCH(FPL_Combined[[#Headers],[Gameweek 07]],FPL_Fixtures_Extract[#Headers],0)),LEN(INDEX(FPL_Fixtures_Extract[],MATCH($A323,FPL_Fixtures_Extract[[Player]:[Player]],0),MATCH(FPL_Combined[[#Headers],[Gameweek 07]],FPL_Fixtures_Extract[#Headers],0)))-4),Team_Key[[Full Name]:[Full Name]],0))&amp;RIGHT(INDEX(FPL_Fixtures_Extract[],MATCH($A323,FPL_Fixtures_Extract[[Player]:[Player]],0),MATCH(FPL_Combined[[#Headers],[Gameweek 07]],FPL_Fixtures_Extract[#Headers],0)),3))</f>
        <v>WBA(A) 3-2</v>
      </c>
      <c r="I323" t="str">
        <f ca="1">IF(RIGHT(FPL_Combined[[#Headers],[Gameweek 08]],2)&lt;$B$622,INDEX(FPL_Results_Extract[Gameweek 08],MATCH($A323,FPL_Results_Extract[[Player]:[Player]],0)),INDEX(Team_Key[[Abbreviation]:[Abbreviation]],MATCH(LEFT(INDEX(FPL_Fixtures_Extract[],MATCH($A323,FPL_Fixtures_Extract[[Player]:[Player]],0),MATCH(FPL_Combined[[#Headers],[Gameweek 08]],FPL_Fixtures_Extract[#Headers],0)),LEN(INDEX(FPL_Fixtures_Extract[],MATCH($A323,FPL_Fixtures_Extract[[Player]:[Player]],0),MATCH(FPL_Combined[[#Headers],[Gameweek 08]],FPL_Fixtures_Extract[#Headers],0)))-4),Team_Key[[Full Name]:[Full Name]],0))&amp;RIGHT(INDEX(FPL_Fixtures_Extract[],MATCH($A323,FPL_Fixtures_Extract[[Player]:[Player]],0),MATCH(FPL_Combined[[#Headers],[Gameweek 08]],FPL_Fixtures_Extract[#Headers],0)),3))</f>
        <v>LIV(H) 1-1</v>
      </c>
      <c r="J323" t="str">
        <f ca="1">IF(RIGHT(FPL_Combined[[#Headers],[Gameweek 09]],2)&lt;$B$622,INDEX(FPL_Results_Extract[Gameweek 09],MATCH($A323,FPL_Results_Extract[[Player]:[Player]],0)),INDEX(Team_Key[[Abbreviation]:[Abbreviation]],MATCH(LEFT(INDEX(FPL_Fixtures_Extract[],MATCH($A323,FPL_Fixtures_Extract[[Player]:[Player]],0),MATCH(FPL_Combined[[#Headers],[Gameweek 09]],FPL_Fixtures_Extract[#Headers],0)),LEN(INDEX(FPL_Fixtures_Extract[],MATCH($A323,FPL_Fixtures_Extract[[Player]:[Player]],0),MATCH(FPL_Combined[[#Headers],[Gameweek 09]],FPL_Fixtures_Extract[#Headers],0)))-4),Team_Key[[Full Name]:[Full Name]],0))&amp;RIGHT(INDEX(FPL_Fixtures_Extract[],MATCH($A323,FPL_Fixtures_Extract[[Player]:[Player]],0),MATCH(FPL_Combined[[#Headers],[Gameweek 09]],FPL_Fixtures_Extract[#Headers],0)),3))</f>
        <v>MUN(H) 0-3</v>
      </c>
      <c r="K323" t="str">
        <f ca="1">IF(RIGHT(FPL_Combined[[#Headers],[Gameweek 10]],2)&lt;$B$622,INDEX(FPL_Results_Extract[Gameweek 10],MATCH($A323,FPL_Results_Extract[[Player]:[Player]],0)),INDEX(Team_Key[[Abbreviation]:[Abbreviation]],MATCH(LEFT(INDEX(FPL_Fixtures_Extract[],MATCH($A323,FPL_Fixtures_Extract[[Player]:[Player]],0),MATCH(FPL_Combined[[#Headers],[Gameweek 10]],FPL_Fixtures_Extract[#Headers],0)),LEN(INDEX(FPL_Fixtures_Extract[],MATCH($A323,FPL_Fixtures_Extract[[Player]:[Player]],0),MATCH(FPL_Combined[[#Headers],[Gameweek 10]],FPL_Fixtures_Extract[#Headers],0)))-4),Team_Key[[Full Name]:[Full Name]],0))&amp;RIGHT(INDEX(FPL_Fixtures_Extract[],MATCH($A323,FPL_Fixtures_Extract[[Player]:[Player]],0),MATCH(FPL_Combined[[#Headers],[Gameweek 10]],FPL_Fixtures_Extract[#Headers],0)),3))</f>
        <v>ARS(A) 1-2</v>
      </c>
      <c r="L323" t="str">
        <f ca="1">IF(RIGHT(FPL_Combined[[#Headers],[Gameweek 11]],2)&lt;$B$622,INDEX(FPL_Results_Extract[Gameweek 11],MATCH($A323,FPL_Results_Extract[[Player]:[Player]],0)),INDEX(Team_Key[[Abbreviation]:[Abbreviation]],MATCH(LEFT(INDEX(FPL_Fixtures_Extract[],MATCH($A323,FPL_Fixtures_Extract[[Player]:[Player]],0),MATCH(FPL_Combined[[#Headers],[Gameweek 11]],FPL_Fixtures_Extract[#Headers],0)),LEN(INDEX(FPL_Fixtures_Extract[],MATCH($A323,FPL_Fixtures_Extract[[Player]:[Player]],0),MATCH(FPL_Combined[[#Headers],[Gameweek 11]],FPL_Fixtures_Extract[#Headers],0)))-4),Team_Key[[Full Name]:[Full Name]],0))&amp;RIGHT(INDEX(FPL_Fixtures_Extract[],MATCH($A323,FPL_Fixtures_Extract[[Player]:[Player]],0),MATCH(FPL_Combined[[#Headers],[Gameweek 11]],FPL_Fixtures_Extract[#Headers],0)),3))</f>
        <v>SUN(H) 6-2</v>
      </c>
      <c r="M323" t="str">
        <f ca="1">IF(RIGHT(FPL_Combined[[#Headers],[Gameweek 12]],2)&lt;$B$622,INDEX(FPL_Results_Extract[Gameweek 12],MATCH($A323,FPL_Results_Extract[[Player]:[Player]],0)),INDEX(Team_Key[[Abbreviation]:[Abbreviation]],MATCH(LEFT(INDEX(FPL_Fixtures_Extract[],MATCH($A323,FPL_Fixtures_Extract[[Player]:[Player]],0),MATCH(FPL_Combined[[#Headers],[Gameweek 12]],FPL_Fixtures_Extract[#Headers],0)),LEN(INDEX(FPL_Fixtures_Extract[],MATCH($A323,FPL_Fixtures_Extract[[Player]:[Player]],0),MATCH(FPL_Combined[[#Headers],[Gameweek 12]],FPL_Fixtures_Extract[#Headers],0)))-4),Team_Key[[Full Name]:[Full Name]],0))&amp;RIGHT(INDEX(FPL_Fixtures_Extract[],MATCH($A323,FPL_Fixtures_Extract[[Player]:[Player]],0),MATCH(FPL_Combined[[#Headers],[Gameweek 12]],FPL_Fixtures_Extract[#Headers],0)),3))</f>
        <v>WHU(A) 1-1</v>
      </c>
      <c r="N323" t="str">
        <f ca="1">IF(RIGHT(FPL_Combined[[#Headers],[Gameweek 13]],2)&lt;$B$622,INDEX(FPL_Results_Extract[Gameweek 13],MATCH($A323,FPL_Results_Extract[[Player]:[Player]],0)),INDEX(Team_Key[[Abbreviation]:[Abbreviation]],MATCH(LEFT(INDEX(FPL_Fixtures_Extract[],MATCH($A323,FPL_Fixtures_Extract[[Player]:[Player]],0),MATCH(FPL_Combined[[#Headers],[Gameweek 13]],FPL_Fixtures_Extract[#Headers],0)),LEN(INDEX(FPL_Fixtures_Extract[],MATCH($A323,FPL_Fixtures_Extract[[Player]:[Player]],0),MATCH(FPL_Combined[[#Headers],[Gameweek 13]],FPL_Fixtures_Extract[#Headers],0)))-4),Team_Key[[Full Name]:[Full Name]],0))&amp;RIGHT(INDEX(FPL_Fixtures_Extract[],MATCH($A323,FPL_Fixtures_Extract[[Player]:[Player]],0),MATCH(FPL_Combined[[#Headers],[Gameweek 13]],FPL_Fixtures_Extract[#Headers],0)),3))</f>
        <v>AVL(H) 4-0</v>
      </c>
      <c r="O323" t="str">
        <f ca="1">IF(RIGHT(FPL_Combined[[#Headers],[Gameweek 14]],2)&lt;$B$622,INDEX(FPL_Results_Extract[Gameweek 14],MATCH($A323,FPL_Results_Extract[[Player]:[Player]],0)),INDEX(Team_Key[[Abbreviation]:[Abbreviation]],MATCH(LEFT(INDEX(FPL_Fixtures_Extract[],MATCH($A323,FPL_Fixtures_Extract[[Player]:[Player]],0),MATCH(FPL_Combined[[#Headers],[Gameweek 14]],FPL_Fixtures_Extract[#Headers],0)),LEN(INDEX(FPL_Fixtures_Extract[],MATCH($A323,FPL_Fixtures_Extract[[Player]:[Player]],0),MATCH(FPL_Combined[[#Headers],[Gameweek 14]],FPL_Fixtures_Extract[#Headers],0)))-4),Team_Key[[Full Name]:[Full Name]],0))&amp;RIGHT(INDEX(FPL_Fixtures_Extract[],MATCH($A323,FPL_Fixtures_Extract[[Player]:[Player]],0),MATCH(FPL_Combined[[#Headers],[Gameweek 14]],FPL_Fixtures_Extract[#Headers],0)),3))</f>
        <v>BOU(A) 3-3</v>
      </c>
      <c r="P323" t="str">
        <f ca="1">IF(RIGHT(FPL_Combined[[#Headers],[Gameweek 15]],2)&lt;$B$622,INDEX(FPL_Results_Extract[Gameweek 15],MATCH($A323,FPL_Results_Extract[[Player]:[Player]],0)),INDEX(Team_Key[[Abbreviation]:[Abbreviation]],MATCH(LEFT(INDEX(FPL_Fixtures_Extract[],MATCH($A323,FPL_Fixtures_Extract[[Player]:[Player]],0),MATCH(FPL_Combined[[#Headers],[Gameweek 15]],FPL_Fixtures_Extract[#Headers],0)),LEN(INDEX(FPL_Fixtures_Extract[],MATCH($A323,FPL_Fixtures_Extract[[Player]:[Player]],0),MATCH(FPL_Combined[[#Headers],[Gameweek 15]],FPL_Fixtures_Extract[#Headers],0)))-4),Team_Key[[Full Name]:[Full Name]],0))&amp;RIGHT(INDEX(FPL_Fixtures_Extract[],MATCH($A323,FPL_Fixtures_Extract[[Player]:[Player]],0),MATCH(FPL_Combined[[#Headers],[Gameweek 15]],FPL_Fixtures_Extract[#Headers],0)),3))</f>
        <v>CRY(H) 1-1</v>
      </c>
      <c r="Q323" t="str">
        <f ca="1">IF(RIGHT(FPL_Combined[[#Headers],[Gameweek 16]],2)&lt;$B$622,INDEX(FPL_Results_Extract[Gameweek 16],MATCH($A323,FPL_Results_Extract[[Player]:[Player]],0)),INDEX(Team_Key[[Abbreviation]:[Abbreviation]],MATCH(LEFT(INDEX(FPL_Fixtures_Extract[],MATCH($A323,FPL_Fixtures_Extract[[Player]:[Player]],0),MATCH(FPL_Combined[[#Headers],[Gameweek 16]],FPL_Fixtures_Extract[#Headers],0)),LEN(INDEX(FPL_Fixtures_Extract[],MATCH($A323,FPL_Fixtures_Extract[[Player]:[Player]],0),MATCH(FPL_Combined[[#Headers],[Gameweek 16]],FPL_Fixtures_Extract[#Headers],0)))-4),Team_Key[[Full Name]:[Full Name]],0))&amp;RIGHT(INDEX(FPL_Fixtures_Extract[],MATCH($A323,FPL_Fixtures_Extract[[Player]:[Player]],0),MATCH(FPL_Combined[[#Headers],[Gameweek 16]],FPL_Fixtures_Extract[#Headers],0)),3))</f>
        <v>NOR(A) 1-1</v>
      </c>
      <c r="R323" t="str">
        <f ca="1">IF(RIGHT(FPL_Combined[[#Headers],[Gameweek 17]],2)&lt;$B$622,INDEX(FPL_Results_Extract[Gameweek 17],MATCH($A323,FPL_Results_Extract[[Player]:[Player]],0)),INDEX(Team_Key[[Abbreviation]:[Abbreviation]],MATCH(LEFT(INDEX(FPL_Fixtures_Extract[],MATCH($A323,FPL_Fixtures_Extract[[Player]:[Player]],0),MATCH(FPL_Combined[[#Headers],[Gameweek 17]],FPL_Fixtures_Extract[#Headers],0)),LEN(INDEX(FPL_Fixtures_Extract[],MATCH($A323,FPL_Fixtures_Extract[[Player]:[Player]],0),MATCH(FPL_Combined[[#Headers],[Gameweek 17]],FPL_Fixtures_Extract[#Headers],0)))-4),Team_Key[[Full Name]:[Full Name]],0))&amp;RIGHT(INDEX(FPL_Fixtures_Extract[],MATCH($A323,FPL_Fixtures_Extract[[Player]:[Player]],0),MATCH(FPL_Combined[[#Headers],[Gameweek 17]],FPL_Fixtures_Extract[#Headers],0)),3))</f>
        <v>LEI(H) 2-3</v>
      </c>
      <c r="S323" t="str">
        <f ca="1">IF(RIGHT(FPL_Combined[[#Headers],[Gameweek 18]],2)&lt;$B$622,INDEX(FPL_Results_Extract[Gameweek 18],MATCH($A323,FPL_Results_Extract[[Player]:[Player]],0)),INDEX(Team_Key[[Abbreviation]:[Abbreviation]],MATCH(LEFT(INDEX(FPL_Fixtures_Extract[],MATCH($A323,FPL_Fixtures_Extract[[Player]:[Player]],0),MATCH(FPL_Combined[[#Headers],[Gameweek 18]],FPL_Fixtures_Extract[#Headers],0)),LEN(INDEX(FPL_Fixtures_Extract[],MATCH($A323,FPL_Fixtures_Extract[[Player]:[Player]],0),MATCH(FPL_Combined[[#Headers],[Gameweek 18]],FPL_Fixtures_Extract[#Headers],0)))-4),Team_Key[[Full Name]:[Full Name]],0))&amp;RIGHT(INDEX(FPL_Fixtures_Extract[],MATCH($A323,FPL_Fixtures_Extract[[Player]:[Player]],0),MATCH(FPL_Combined[[#Headers],[Gameweek 18]],FPL_Fixtures_Extract[#Headers],0)),3))</f>
        <v>NEW(A) 1-0</v>
      </c>
      <c r="T323" t="str">
        <f ca="1">IF(RIGHT(FPL_Combined[[#Headers],[Gameweek 19]],2)&lt;$B$622,INDEX(FPL_Results_Extract[Gameweek 19],MATCH($A323,FPL_Results_Extract[[Player]:[Player]],0)),INDEX(Team_Key[[Abbreviation]:[Abbreviation]],MATCH(LEFT(INDEX(FPL_Fixtures_Extract[],MATCH($A323,FPL_Fixtures_Extract[[Player]:[Player]],0),MATCH(FPL_Combined[[#Headers],[Gameweek 19]],FPL_Fixtures_Extract[#Headers],0)),LEN(INDEX(FPL_Fixtures_Extract[],MATCH($A323,FPL_Fixtures_Extract[[Player]:[Player]],0),MATCH(FPL_Combined[[#Headers],[Gameweek 19]],FPL_Fixtures_Extract[#Headers],0)))-4),Team_Key[[Full Name]:[Full Name]],0))&amp;RIGHT(INDEX(FPL_Fixtures_Extract[],MATCH($A323,FPL_Fixtures_Extract[[Player]:[Player]],0),MATCH(FPL_Combined[[#Headers],[Gameweek 19]],FPL_Fixtures_Extract[#Headers],0)),3))</f>
        <v>STK(H) 3-4</v>
      </c>
      <c r="U323" t="str">
        <f ca="1">IF(RIGHT(FPL_Combined[[#Headers],[Gameweek 20]],2)&lt;$B$622,INDEX(FPL_Results_Extract[Gameweek 20],MATCH($A323,FPL_Results_Extract[[Player]:[Player]],0)),INDEX(Team_Key[[Abbreviation]:[Abbreviation]],MATCH(LEFT(INDEX(FPL_Fixtures_Extract[],MATCH($A323,FPL_Fixtures_Extract[[Player]:[Player]],0),MATCH(FPL_Combined[[#Headers],[Gameweek 20]],FPL_Fixtures_Extract[#Headers],0)),LEN(INDEX(FPL_Fixtures_Extract[],MATCH($A323,FPL_Fixtures_Extract[[Player]:[Player]],0),MATCH(FPL_Combined[[#Headers],[Gameweek 20]],FPL_Fixtures_Extract[#Headers],0)))-4),Team_Key[[Full Name]:[Full Name]],0))&amp;RIGHT(INDEX(FPL_Fixtures_Extract[],MATCH($A323,FPL_Fixtures_Extract[[Player]:[Player]],0),MATCH(FPL_Combined[[#Headers],[Gameweek 20]],FPL_Fixtures_Extract[#Headers],0)),3))</f>
        <v>TOT(H) 1-1</v>
      </c>
      <c r="V323" t="str">
        <f ca="1">IF(RIGHT(FPL_Combined[[#Headers],[Gameweek 21]],2)&lt;$B$622,INDEX(FPL_Results_Extract[Gameweek 21],MATCH($A323,FPL_Results_Extract[[Player]:[Player]],0)),INDEX(Team_Key[[Abbreviation]:[Abbreviation]],MATCH(LEFT(INDEX(FPL_Fixtures_Extract[],MATCH($A323,FPL_Fixtures_Extract[[Player]:[Player]],0),MATCH(FPL_Combined[[#Headers],[Gameweek 21]],FPL_Fixtures_Extract[#Headers],0)),LEN(INDEX(FPL_Fixtures_Extract[],MATCH($A323,FPL_Fixtures_Extract[[Player]:[Player]],0),MATCH(FPL_Combined[[#Headers],[Gameweek 21]],FPL_Fixtures_Extract[#Headers],0)))-4),Team_Key[[Full Name]:[Full Name]],0))&amp;RIGHT(INDEX(FPL_Fixtures_Extract[],MATCH($A323,FPL_Fixtures_Extract[[Player]:[Player]],0),MATCH(FPL_Combined[[#Headers],[Gameweek 21]],FPL_Fixtures_Extract[#Headers],0)),3))</f>
        <v>MCI(A) 0-0</v>
      </c>
      <c r="W323" t="str">
        <f ca="1">IF(RIGHT(FPL_Combined[[#Headers],[Gameweek 22]],2)&lt;$B$622,INDEX(FPL_Results_Extract[Gameweek 22],MATCH($A323,FPL_Results_Extract[[Player]:[Player]],0)),INDEX(Team_Key[[Abbreviation]:[Abbreviation]],MATCH(LEFT(INDEX(FPL_Fixtures_Extract[],MATCH($A323,FPL_Fixtures_Extract[[Player]:[Player]],0),MATCH(FPL_Combined[[#Headers],[Gameweek 22]],FPL_Fixtures_Extract[#Headers],0)),LEN(INDEX(FPL_Fixtures_Extract[],MATCH($A323,FPL_Fixtures_Extract[[Player]:[Player]],0),MATCH(FPL_Combined[[#Headers],[Gameweek 22]],FPL_Fixtures_Extract[#Headers],0)))-4),Team_Key[[Full Name]:[Full Name]],0))&amp;RIGHT(INDEX(FPL_Fixtures_Extract[],MATCH($A323,FPL_Fixtures_Extract[[Player]:[Player]],0),MATCH(FPL_Combined[[#Headers],[Gameweek 22]],FPL_Fixtures_Extract[#Headers],0)),3))</f>
        <v>CHE(A) 3-3</v>
      </c>
      <c r="X323" t="str">
        <f ca="1">IF(RIGHT(FPL_Combined[[#Headers],[Gameweek 23]],2)&lt;$B$622,INDEX(FPL_Results_Extract[Gameweek 23],MATCH($A323,FPL_Results_Extract[[Player]:[Player]],0)),INDEX(Team_Key[[Abbreviation]:[Abbreviation]],MATCH(LEFT(INDEX(FPL_Fixtures_Extract[],MATCH($A323,FPL_Fixtures_Extract[[Player]:[Player]],0),MATCH(FPL_Combined[[#Headers],[Gameweek 23]],FPL_Fixtures_Extract[#Headers],0)),LEN(INDEX(FPL_Fixtures_Extract[],MATCH($A323,FPL_Fixtures_Extract[[Player]:[Player]],0),MATCH(FPL_Combined[[#Headers],[Gameweek 23]],FPL_Fixtures_Extract[#Headers],0)))-4),Team_Key[[Full Name]:[Full Name]],0))&amp;RIGHT(INDEX(FPL_Fixtures_Extract[],MATCH($A323,FPL_Fixtures_Extract[[Player]:[Player]],0),MATCH(FPL_Combined[[#Headers],[Gameweek 23]],FPL_Fixtures_Extract[#Headers],0)),3))</f>
        <v>SWA(H) 1-2</v>
      </c>
      <c r="Y323" t="str">
        <f ca="1">IF(RIGHT(FPL_Combined[[#Headers],[Gameweek 24]],2)&lt;$B$622,INDEX(FPL_Results_Extract[Team],MATCH($A323,FPL_Results_Extract[[Player]:[Player]],0)),INDEX(Team_Key[[Abbreviation]:[Abbreviation]],MATCH(LEFT(INDEX(FPL_Fixtures_Extract[],MATCH($A323,FPL_Fixtures_Extract[[Player]:[Player]],0),MATCH(FPL_Combined[[#Headers],[Gameweek 24]],FPL_Fixtures_Extract[#Headers],0)),LEN(INDEX(FPL_Fixtures_Extract[],MATCH($A323,FPL_Fixtures_Extract[[Player]:[Player]],0),MATCH(FPL_Combined[[#Headers],[Gameweek 24]],FPL_Fixtures_Extract[#Headers],0)))-4),Team_Key[[Full Name]:[Full Name]],0))&amp;RIGHT(INDEX(FPL_Fixtures_Extract[],MATCH($A323,FPL_Fixtures_Extract[[Player]:[Player]],0),MATCH(FPL_Combined[[#Headers],[Gameweek 24]],FPL_Fixtures_Extract[#Headers],0)),3))</f>
        <v>EVE</v>
      </c>
      <c r="Z323" t="str">
        <f ca="1">IF(RIGHT(FPL_Combined[[#Headers],[Gameweek 25]],2)&lt;$B$622,INDEX(FPL_Results_Extract[Player],MATCH($A323,FPL_Results_Extract[[Player]:[Player]],0)),INDEX(Team_Key[[Abbreviation]:[Abbreviation]],MATCH(LEFT(INDEX(FPL_Fixtures_Extract[],MATCH($A323,FPL_Fixtures_Extract[[Player]:[Player]],0),MATCH(FPL_Combined[[#Headers],[Gameweek 25]],FPL_Fixtures_Extract[#Headers],0)),LEN(INDEX(FPL_Fixtures_Extract[],MATCH($A323,FPL_Fixtures_Extract[[Player]:[Player]],0),MATCH(FPL_Combined[[#Headers],[Gameweek 25]],FPL_Fixtures_Extract[#Headers],0)))-4),Team_Key[[Full Name]:[Full Name]],0))&amp;RIGHT(INDEX(FPL_Fixtures_Extract[],MATCH($A323,FPL_Fixtures_Extract[[Player]:[Player]],0),MATCH(FPL_Combined[[#Headers],[Gameweek 25]],FPL_Fixtures_Extract[#Headers],0)),3))</f>
        <v>Koné</v>
      </c>
      <c r="AA323" t="str">
        <f ca="1">IF(RIGHT(FPL_Combined[[#Headers],[Gameweek 26]],2)&lt;$B$622,INDEX(FPL_Results_Extract[Gameweek 01],MATCH($A323,FPL_Results_Extract[[Player]:[Player]],0)),INDEX(Team_Key[[Abbreviation]:[Abbreviation]],MATCH(LEFT(INDEX(FPL_Fixtures_Extract[],MATCH($A323,FPL_Fixtures_Extract[[Player]:[Player]],0),MATCH(FPL_Combined[[#Headers],[Gameweek 26]],FPL_Fixtures_Extract[#Headers],0)),LEN(INDEX(FPL_Fixtures_Extract[],MATCH($A323,FPL_Fixtures_Extract[[Player]:[Player]],0),MATCH(FPL_Combined[[#Headers],[Gameweek 26]],FPL_Fixtures_Extract[#Headers],0)))-4),Team_Key[[Full Name]:[Full Name]],0))&amp;RIGHT(INDEX(FPL_Fixtures_Extract[],MATCH($A323,FPL_Fixtures_Extract[[Player]:[Player]],0),MATCH(FPL_Combined[[#Headers],[Gameweek 26]],FPL_Fixtures_Extract[#Headers],0)),3))</f>
        <v>WAT(H) 2-2</v>
      </c>
      <c r="AB323" t="str">
        <f ca="1">IF(RIGHT(FPL_Combined[[#Headers],[Gameweek 27]],2)&lt;$B$622,INDEX(FPL_Results_Extract[Gameweek 02],MATCH($A323,FPL_Results_Extract[[Player]:[Player]],0)),INDEX(Team_Key[[Abbreviation]:[Abbreviation]],MATCH(LEFT(INDEX(FPL_Fixtures_Extract[],MATCH($A323,FPL_Fixtures_Extract[[Player]:[Player]],0),MATCH(FPL_Combined[[#Headers],[Gameweek 27]],FPL_Fixtures_Extract[#Headers],0)),LEN(INDEX(FPL_Fixtures_Extract[],MATCH($A323,FPL_Fixtures_Extract[[Player]:[Player]],0),MATCH(FPL_Combined[[#Headers],[Gameweek 27]],FPL_Fixtures_Extract[#Headers],0)))-4),Team_Key[[Full Name]:[Full Name]],0))&amp;RIGHT(INDEX(FPL_Fixtures_Extract[],MATCH($A323,FPL_Fixtures_Extract[[Player]:[Player]],0),MATCH(FPL_Combined[[#Headers],[Gameweek 27]],FPL_Fixtures_Extract[#Headers],0)),3))</f>
        <v>SOU(A) 3-0</v>
      </c>
      <c r="AC323" t="str">
        <f ca="1">IF(RIGHT(FPL_Combined[[#Headers],[Gameweek 28]],2)&lt;$B$622,INDEX(FPL_Results_Extract[Gameweek 03],MATCH($A323,FPL_Results_Extract[[Player]:[Player]],0)),INDEX(Team_Key[[Abbreviation]:[Abbreviation]],MATCH(LEFT(INDEX(FPL_Fixtures_Extract[],MATCH($A323,FPL_Fixtures_Extract[[Player]:[Player]],0),MATCH(FPL_Combined[[#Headers],[Gameweek 28]],FPL_Fixtures_Extract[#Headers],0)),LEN(INDEX(FPL_Fixtures_Extract[],MATCH($A323,FPL_Fixtures_Extract[[Player]:[Player]],0),MATCH(FPL_Combined[[#Headers],[Gameweek 28]],FPL_Fixtures_Extract[#Headers],0)))-4),Team_Key[[Full Name]:[Full Name]],0))&amp;RIGHT(INDEX(FPL_Fixtures_Extract[],MATCH($A323,FPL_Fixtures_Extract[[Player]:[Player]],0),MATCH(FPL_Combined[[#Headers],[Gameweek 28]],FPL_Fixtures_Extract[#Headers],0)),3))</f>
        <v>MCI(H) 0-2</v>
      </c>
      <c r="AD323" t="str">
        <f ca="1">IF(RIGHT(FPL_Combined[[#Headers],[Gameweek 29]],2)&lt;$B$622,INDEX(FPL_Results_Extract[Gameweek 04],MATCH($A323,FPL_Results_Extract[[Player]:[Player]],0)),INDEX(Team_Key[[Abbreviation]:[Abbreviation]],MATCH(LEFT(INDEX(FPL_Fixtures_Extract[],MATCH($A323,FPL_Fixtures_Extract[[Player]:[Player]],0),MATCH(FPL_Combined[[#Headers],[Gameweek 29]],FPL_Fixtures_Extract[#Headers],0)),LEN(INDEX(FPL_Fixtures_Extract[],MATCH($A323,FPL_Fixtures_Extract[[Player]:[Player]],0),MATCH(FPL_Combined[[#Headers],[Gameweek 29]],FPL_Fixtures_Extract[#Headers],0)))-4),Team_Key[[Full Name]:[Full Name]],0))&amp;RIGHT(INDEX(FPL_Fixtures_Extract[],MATCH($A323,FPL_Fixtures_Extract[[Player]:[Player]],0),MATCH(FPL_Combined[[#Headers],[Gameweek 29]],FPL_Fixtures_Extract[#Headers],0)),3))</f>
        <v>WHU(H)</v>
      </c>
      <c r="AE323" t="e">
        <f ca="1">IF(RIGHT(FPL_Combined[[#Headers],[Gameweek 30]],2)&lt;$B$622,INDEX(FPL_Results_Extract[Gameweek 05],MATCH($A323,FPL_Results_Extract[[Player]:[Player]],0)),INDEX(Team_Key[[Abbreviation]:[Abbreviation]],MATCH(LEFT(INDEX(FPL_Fixtures_Extract[],MATCH($A323,FPL_Fixtures_Extract[[Player]:[Player]],0),MATCH(FPL_Combined[[#Headers],[Gameweek 30]],FPL_Fixtures_Extract[#Headers],0)),LEN(INDEX(FPL_Fixtures_Extract[],MATCH($A323,FPL_Fixtures_Extract[[Player]:[Player]],0),MATCH(FPL_Combined[[#Headers],[Gameweek 30]],FPL_Fixtures_Extract[#Headers],0)))-4),Team_Key[[Full Name]:[Full Name]],0))&amp;RIGHT(INDEX(FPL_Fixtures_Extract[],MATCH($A323,FPL_Fixtures_Extract[[Player]:[Player]],0),MATCH(FPL_Combined[[#Headers],[Gameweek 30]],FPL_Fixtures_Extract[#Headers],0)),3))</f>
        <v>#VALUE!</v>
      </c>
      <c r="AF323" t="str">
        <f ca="1">IF(RIGHT(FPL_Combined[[#Headers],[Gameweek 31]],2)&lt;$B$622,INDEX(FPL_Results_Extract[Gameweek 06],MATCH($A323,FPL_Results_Extract[[Player]:[Player]],0)),INDEX(Team_Key[[Abbreviation]:[Abbreviation]],MATCH(LEFT(INDEX(FPL_Fixtures_Extract[],MATCH($A323,FPL_Fixtures_Extract[[Player]:[Player]],0),MATCH(FPL_Combined[[#Headers],[Gameweek 31]],FPL_Fixtures_Extract[#Headers],0)),LEN(INDEX(FPL_Fixtures_Extract[],MATCH($A323,FPL_Fixtures_Extract[[Player]:[Player]],0),MATCH(FPL_Combined[[#Headers],[Gameweek 31]],FPL_Fixtures_Extract[#Headers],0)))-4),Team_Key[[Full Name]:[Full Name]],0))&amp;RIGHT(INDEX(FPL_Fixtures_Extract[],MATCH($A323,FPL_Fixtures_Extract[[Player]:[Player]],0),MATCH(FPL_Combined[[#Headers],[Gameweek 31]],FPL_Fixtures_Extract[#Headers],0)),3))</f>
        <v>ARS(H)</v>
      </c>
      <c r="AG323" t="str">
        <f ca="1">IF(RIGHT(FPL_Combined[[#Headers],[Gameweek 32]],2)&lt;$B$622,INDEX(FPL_Results_Extract[Gameweek 07],MATCH($A323,FPL_Results_Extract[[Player]:[Player]],0)),INDEX(Team_Key[[Abbreviation]:[Abbreviation]],MATCH(LEFT(INDEX(FPL_Fixtures_Extract[],MATCH($A323,FPL_Fixtures_Extract[[Player]:[Player]],0),MATCH(FPL_Combined[[#Headers],[Gameweek 32]],FPL_Fixtures_Extract[#Headers],0)),LEN(INDEX(FPL_Fixtures_Extract[],MATCH($A323,FPL_Fixtures_Extract[[Player]:[Player]],0),MATCH(FPL_Combined[[#Headers],[Gameweek 32]],FPL_Fixtures_Extract[#Headers],0)))-4),Team_Key[[Full Name]:[Full Name]],0))&amp;RIGHT(INDEX(FPL_Fixtures_Extract[],MATCH($A323,FPL_Fixtures_Extract[[Player]:[Player]],0),MATCH(FPL_Combined[[#Headers],[Gameweek 32]],FPL_Fixtures_Extract[#Headers],0)),3))</f>
        <v>MUN(A)</v>
      </c>
      <c r="AH323" t="str">
        <f ca="1">IF(RIGHT(FPL_Combined[[#Headers],[Gameweek 33]],2)&lt;$B$622,INDEX(FPL_Results_Extract[Gameweek 08],MATCH($A323,FPL_Results_Extract[[Player]:[Player]],0)),INDEX(Team_Key[[Abbreviation]:[Abbreviation]],MATCH(LEFT(INDEX(FPL_Fixtures_Extract[],MATCH($A323,FPL_Fixtures_Extract[[Player]:[Player]],0),MATCH(FPL_Combined[[#Headers],[Gameweek 33]],FPL_Fixtures_Extract[#Headers],0)),LEN(INDEX(FPL_Fixtures_Extract[],MATCH($A323,FPL_Fixtures_Extract[[Player]:[Player]],0),MATCH(FPL_Combined[[#Headers],[Gameweek 33]],FPL_Fixtures_Extract[#Headers],0)))-4),Team_Key[[Full Name]:[Full Name]],0))&amp;RIGHT(INDEX(FPL_Fixtures_Extract[],MATCH($A323,FPL_Fixtures_Extract[[Player]:[Player]],0),MATCH(FPL_Combined[[#Headers],[Gameweek 33]],FPL_Fixtures_Extract[#Headers],0)),3))</f>
        <v>WAT(A)</v>
      </c>
      <c r="AI323" t="str">
        <f ca="1">IF(RIGHT(FPL_Combined[[#Headers],[Gameweek 34]],2)&lt;$B$622,INDEX(FPL_Results_Extract[Gameweek 09],MATCH($A323,FPL_Results_Extract[[Player]:[Player]],0)),INDEX(Team_Key[[Abbreviation]:[Abbreviation]],MATCH(LEFT(INDEX(FPL_Fixtures_Extract[],MATCH($A323,FPL_Fixtures_Extract[[Player]:[Player]],0),MATCH(FPL_Combined[[#Headers],[Gameweek 34]],FPL_Fixtures_Extract[#Headers],0)),LEN(INDEX(FPL_Fixtures_Extract[],MATCH($A323,FPL_Fixtures_Extract[[Player]:[Player]],0),MATCH(FPL_Combined[[#Headers],[Gameweek 34]],FPL_Fixtures_Extract[#Headers],0)))-4),Team_Key[[Full Name]:[Full Name]],0))&amp;RIGHT(INDEX(FPL_Fixtures_Extract[],MATCH($A323,FPL_Fixtures_Extract[[Player]:[Player]],0),MATCH(FPL_Combined[[#Headers],[Gameweek 34]],FPL_Fixtures_Extract[#Headers],0)),3))</f>
        <v>SOU(H)</v>
      </c>
      <c r="AJ323" t="str">
        <f ca="1">IF(RIGHT(FPL_Combined[[#Headers],[Gameweek 35]],2)&lt;$B$622,INDEX(FPL_Results_Extract[Gameweek 10],MATCH($A323,FPL_Results_Extract[[Player]:[Player]],0)),INDEX(Team_Key[[Abbreviation]:[Abbreviation]],MATCH(LEFT(INDEX(FPL_Fixtures_Extract[],MATCH($A323,FPL_Fixtures_Extract[[Player]:[Player]],0),MATCH(FPL_Combined[[#Headers],[Gameweek 35]],FPL_Fixtures_Extract[#Headers],0)),LEN(INDEX(FPL_Fixtures_Extract[],MATCH($A323,FPL_Fixtures_Extract[[Player]:[Player]],0),MATCH(FPL_Combined[[#Headers],[Gameweek 35]],FPL_Fixtures_Extract[#Headers],0)))-4),Team_Key[[Full Name]:[Full Name]],0))&amp;RIGHT(INDEX(FPL_Fixtures_Extract[],MATCH($A323,FPL_Fixtures_Extract[[Player]:[Player]],0),MATCH(FPL_Combined[[#Headers],[Gameweek 35]],FPL_Fixtures_Extract[#Headers],0)),3))</f>
        <v>CRY(A)</v>
      </c>
      <c r="AK323" t="str">
        <f ca="1">IF(RIGHT(FPL_Combined[[#Headers],[Gameweek 36]],2)&lt;$B$622,INDEX(FPL_Results_Extract[Gameweek 11],MATCH($A323,FPL_Results_Extract[[Player]:[Player]],0)),INDEX(Team_Key[[Abbreviation]:[Abbreviation]],MATCH(LEFT(INDEX(FPL_Fixtures_Extract[],MATCH($A323,FPL_Fixtures_Extract[[Player]:[Player]],0),MATCH(FPL_Combined[[#Headers],[Gameweek 36]],FPL_Fixtures_Extract[#Headers],0)),LEN(INDEX(FPL_Fixtures_Extract[],MATCH($A323,FPL_Fixtures_Extract[[Player]:[Player]],0),MATCH(FPL_Combined[[#Headers],[Gameweek 36]],FPL_Fixtures_Extract[#Headers],0)))-4),Team_Key[[Full Name]:[Full Name]],0))&amp;RIGHT(INDEX(FPL_Fixtures_Extract[],MATCH($A323,FPL_Fixtures_Extract[[Player]:[Player]],0),MATCH(FPL_Combined[[#Headers],[Gameweek 36]],FPL_Fixtures_Extract[#Headers],0)),3))</f>
        <v>BOU(H)</v>
      </c>
      <c r="AL323" t="str">
        <f ca="1">IF(RIGHT(FPL_Combined[[#Headers],[Gameweek 37]],2)&lt;$B$622,INDEX(FPL_Results_Extract[Gameweek 12],MATCH($A323,FPL_Results_Extract[[Player]:[Player]],0)),INDEX(Team_Key[[Abbreviation]:[Abbreviation]],MATCH(LEFT(INDEX(FPL_Fixtures_Extract[],MATCH($A323,FPL_Fixtures_Extract[[Player]:[Player]],0),MATCH(FPL_Combined[[#Headers],[Gameweek 37]],FPL_Fixtures_Extract[#Headers],0)),LEN(INDEX(FPL_Fixtures_Extract[],MATCH($A323,FPL_Fixtures_Extract[[Player]:[Player]],0),MATCH(FPL_Combined[[#Headers],[Gameweek 37]],FPL_Fixtures_Extract[#Headers],0)))-4),Team_Key[[Full Name]:[Full Name]],0))&amp;RIGHT(INDEX(FPL_Fixtures_Extract[],MATCH($A323,FPL_Fixtures_Extract[[Player]:[Player]],0),MATCH(FPL_Combined[[#Headers],[Gameweek 37]],FPL_Fixtures_Extract[#Headers],0)),3))</f>
        <v>LEI(A)</v>
      </c>
      <c r="AM323" t="str">
        <f ca="1">IF(RIGHT(FPL_Combined[[#Headers],[Gameweek 38]],2)&lt;$B$622,INDEX(FPL_Results_Extract[Gameweek 13],MATCH($A323,FPL_Results_Extract[[Player]:[Player]],0)),INDEX(Team_Key[[Abbreviation]:[Abbreviation]],MATCH(LEFT(INDEX(FPL_Fixtures_Extract[],MATCH($A323,FPL_Fixtures_Extract[[Player]:[Player]],0),MATCH(FPL_Combined[[#Headers],[Gameweek 38]],FPL_Fixtures_Extract[#Headers],0)),LEN(INDEX(FPL_Fixtures_Extract[],MATCH($A323,FPL_Fixtures_Extract[[Player]:[Player]],0),MATCH(FPL_Combined[[#Headers],[Gameweek 38]],FPL_Fixtures_Extract[#Headers],0)))-4),Team_Key[[Full Name]:[Full Name]],0))&amp;RIGHT(INDEX(FPL_Fixtures_Extract[],MATCH($A323,FPL_Fixtures_Extract[[Player]:[Player]],0),MATCH(FPL_Combined[[#Headers],[Gameweek 38]],FPL_Fixtures_Extract[#Headers],0)),3))</f>
        <v>NOR(H)</v>
      </c>
    </row>
    <row r="324" spans="1:39" x14ac:dyDescent="0.45">
      <c r="A324" t="s">
        <v>626</v>
      </c>
      <c r="B324" t="str">
        <f ca="1">IF(RIGHT(FPL_Combined[[#Headers],[Gameweek 01]],2)&lt;$B$622,INDEX(FPL_Results_Extract[Gameweek 01],MATCH($A324,FPL_Results_Extract[[Player]:[Player]],0)),INDEX(Team_Key[[Abbreviation]:[Abbreviation]],MATCH(LEFT(INDEX(FPL_Fixtures_Extract[],MATCH($A324,FPL_Fixtures_Extract[[Player]:[Player]],0),MATCH(FPL_Combined[[#Headers],[Gameweek 01]],FPL_Fixtures_Extract[#Headers],0)),LEN(INDEX(FPL_Fixtures_Extract[],MATCH($A324,FPL_Fixtures_Extract[[Player]:[Player]],0),MATCH(FPL_Combined[[#Headers],[Gameweek 01]],FPL_Fixtures_Extract[#Headers],0)))-4),Team_Key[[Full Name]:[Full Name]],0))&amp;RIGHT(INDEX(FPL_Fixtures_Extract[],MATCH($A324,FPL_Fixtures_Extract[[Player]:[Player]],0),MATCH(FPL_Combined[[#Headers],[Gameweek 01]],FPL_Fixtures_Extract[#Headers],0)),3))</f>
        <v>WHU(H) 0-2</v>
      </c>
      <c r="C324" t="str">
        <f ca="1">IF(RIGHT(FPL_Combined[[#Headers],[Gameweek 02]],2)&lt;$B$622,INDEX(FPL_Results_Extract[Gameweek 02],MATCH($A324,FPL_Results_Extract[[Player]:[Player]],0)),INDEX(Team_Key[[Abbreviation]:[Abbreviation]],MATCH(LEFT(INDEX(FPL_Fixtures_Extract[],MATCH($A324,FPL_Fixtures_Extract[[Player]:[Player]],0),MATCH(FPL_Combined[[#Headers],[Gameweek 02]],FPL_Fixtures_Extract[#Headers],0)),LEN(INDEX(FPL_Fixtures_Extract[],MATCH($A324,FPL_Fixtures_Extract[[Player]:[Player]],0),MATCH(FPL_Combined[[#Headers],[Gameweek 02]],FPL_Fixtures_Extract[#Headers],0)))-4),Team_Key[[Full Name]:[Full Name]],0))&amp;RIGHT(INDEX(FPL_Fixtures_Extract[],MATCH($A324,FPL_Fixtures_Extract[[Player]:[Player]],0),MATCH(FPL_Combined[[#Headers],[Gameweek 02]],FPL_Fixtures_Extract[#Headers],0)),3))</f>
        <v>CRY(A) 2-1</v>
      </c>
      <c r="D324" t="str">
        <f ca="1">IF(RIGHT(FPL_Combined[[#Headers],[Gameweek 03]],2)&lt;$B$622,INDEX(FPL_Results_Extract[Gameweek 03],MATCH($A324,FPL_Results_Extract[[Player]:[Player]],0)),INDEX(Team_Key[[Abbreviation]:[Abbreviation]],MATCH(LEFT(INDEX(FPL_Fixtures_Extract[],MATCH($A324,FPL_Fixtures_Extract[[Player]:[Player]],0),MATCH(FPL_Combined[[#Headers],[Gameweek 03]],FPL_Fixtures_Extract[#Headers],0)),LEN(INDEX(FPL_Fixtures_Extract[],MATCH($A324,FPL_Fixtures_Extract[[Player]:[Player]],0),MATCH(FPL_Combined[[#Headers],[Gameweek 03]],FPL_Fixtures_Extract[#Headers],0)))-4),Team_Key[[Full Name]:[Full Name]],0))&amp;RIGHT(INDEX(FPL_Fixtures_Extract[],MATCH($A324,FPL_Fixtures_Extract[[Player]:[Player]],0),MATCH(FPL_Combined[[#Headers],[Gameweek 03]],FPL_Fixtures_Extract[#Headers],0)),3))</f>
        <v>LIV(H) 0-0</v>
      </c>
      <c r="E324" t="str">
        <f ca="1">IF(RIGHT(FPL_Combined[[#Headers],[Gameweek 04]],2)&lt;$B$622,INDEX(FPL_Results_Extract[Gameweek 04],MATCH($A324,FPL_Results_Extract[[Player]:[Player]],0)),INDEX(Team_Key[[Abbreviation]:[Abbreviation]],MATCH(LEFT(INDEX(FPL_Fixtures_Extract[],MATCH($A324,FPL_Fixtures_Extract[[Player]:[Player]],0),MATCH(FPL_Combined[[#Headers],[Gameweek 04]],FPL_Fixtures_Extract[#Headers],0)),LEN(INDEX(FPL_Fixtures_Extract[],MATCH($A324,FPL_Fixtures_Extract[[Player]:[Player]],0),MATCH(FPL_Combined[[#Headers],[Gameweek 04]],FPL_Fixtures_Extract[#Headers],0)))-4),Team_Key[[Full Name]:[Full Name]],0))&amp;RIGHT(INDEX(FPL_Fixtures_Extract[],MATCH($A324,FPL_Fixtures_Extract[[Player]:[Player]],0),MATCH(FPL_Combined[[#Headers],[Gameweek 04]],FPL_Fixtures_Extract[#Headers],0)),3))</f>
        <v>NEW(A) 1-0</v>
      </c>
      <c r="F324" t="str">
        <f ca="1">IF(RIGHT(FPL_Combined[[#Headers],[Gameweek 05]],2)&lt;$B$622,INDEX(FPL_Results_Extract[Gameweek 05],MATCH($A324,FPL_Results_Extract[[Player]:[Player]],0)),INDEX(Team_Key[[Abbreviation]:[Abbreviation]],MATCH(LEFT(INDEX(FPL_Fixtures_Extract[],MATCH($A324,FPL_Fixtures_Extract[[Player]:[Player]],0),MATCH(FPL_Combined[[#Headers],[Gameweek 05]],FPL_Fixtures_Extract[#Headers],0)),LEN(INDEX(FPL_Fixtures_Extract[],MATCH($A324,FPL_Fixtures_Extract[[Player]:[Player]],0),MATCH(FPL_Combined[[#Headers],[Gameweek 05]],FPL_Fixtures_Extract[#Headers],0)))-4),Team_Key[[Full Name]:[Full Name]],0))&amp;RIGHT(INDEX(FPL_Fixtures_Extract[],MATCH($A324,FPL_Fixtures_Extract[[Player]:[Player]],0),MATCH(FPL_Combined[[#Headers],[Gameweek 05]],FPL_Fixtures_Extract[#Headers],0)),3))</f>
        <v>STK(H) 2-0</v>
      </c>
      <c r="G324" t="str">
        <f ca="1">IF(RIGHT(FPL_Combined[[#Headers],[Gameweek 06]],2)&lt;$B$622,INDEX(FPL_Results_Extract[Gameweek 06],MATCH($A324,FPL_Results_Extract[[Player]:[Player]],0)),INDEX(Team_Key[[Abbreviation]:[Abbreviation]],MATCH(LEFT(INDEX(FPL_Fixtures_Extract[],MATCH($A324,FPL_Fixtures_Extract[[Player]:[Player]],0),MATCH(FPL_Combined[[#Headers],[Gameweek 06]],FPL_Fixtures_Extract[#Headers],0)),LEN(INDEX(FPL_Fixtures_Extract[],MATCH($A324,FPL_Fixtures_Extract[[Player]:[Player]],0),MATCH(FPL_Combined[[#Headers],[Gameweek 06]],FPL_Fixtures_Extract[#Headers],0)))-4),Team_Key[[Full Name]:[Full Name]],0))&amp;RIGHT(INDEX(FPL_Fixtures_Extract[],MATCH($A324,FPL_Fixtures_Extract[[Player]:[Player]],0),MATCH(FPL_Combined[[#Headers],[Gameweek 06]],FPL_Fixtures_Extract[#Headers],0)),3))</f>
        <v>CHE(A) 0-2</v>
      </c>
      <c r="H324" t="str">
        <f ca="1">IF(RIGHT(FPL_Combined[[#Headers],[Gameweek 07]],2)&lt;$B$622,INDEX(FPL_Results_Extract[Gameweek 07],MATCH($A324,FPL_Results_Extract[[Player]:[Player]],0)),INDEX(Team_Key[[Abbreviation]:[Abbreviation]],MATCH(LEFT(INDEX(FPL_Fixtures_Extract[],MATCH($A324,FPL_Fixtures_Extract[[Player]:[Player]],0),MATCH(FPL_Combined[[#Headers],[Gameweek 07]],FPL_Fixtures_Extract[#Headers],0)),LEN(INDEX(FPL_Fixtures_Extract[],MATCH($A324,FPL_Fixtures_Extract[[Player]:[Player]],0),MATCH(FPL_Combined[[#Headers],[Gameweek 07]],FPL_Fixtures_Extract[#Headers],0)))-4),Team_Key[[Full Name]:[Full Name]],0))&amp;RIGHT(INDEX(FPL_Fixtures_Extract[],MATCH($A324,FPL_Fixtures_Extract[[Player]:[Player]],0),MATCH(FPL_Combined[[#Headers],[Gameweek 07]],FPL_Fixtures_Extract[#Headers],0)),3))</f>
        <v>LEI(A) 5-2</v>
      </c>
      <c r="I324" t="str">
        <f ca="1">IF(RIGHT(FPL_Combined[[#Headers],[Gameweek 08]],2)&lt;$B$622,INDEX(FPL_Results_Extract[Gameweek 08],MATCH($A324,FPL_Results_Extract[[Player]:[Player]],0)),INDEX(Team_Key[[Abbreviation]:[Abbreviation]],MATCH(LEFT(INDEX(FPL_Fixtures_Extract[],MATCH($A324,FPL_Fixtures_Extract[[Player]:[Player]],0),MATCH(FPL_Combined[[#Headers],[Gameweek 08]],FPL_Fixtures_Extract[#Headers],0)),LEN(INDEX(FPL_Fixtures_Extract[],MATCH($A324,FPL_Fixtures_Extract[[Player]:[Player]],0),MATCH(FPL_Combined[[#Headers],[Gameweek 08]],FPL_Fixtures_Extract[#Headers],0)))-4),Team_Key[[Full Name]:[Full Name]],0))&amp;RIGHT(INDEX(FPL_Fixtures_Extract[],MATCH($A324,FPL_Fixtures_Extract[[Player]:[Player]],0),MATCH(FPL_Combined[[#Headers],[Gameweek 08]],FPL_Fixtures_Extract[#Headers],0)),3))</f>
        <v>MUN(H) 3-0</v>
      </c>
      <c r="J324" t="str">
        <f ca="1">IF(RIGHT(FPL_Combined[[#Headers],[Gameweek 09]],2)&lt;$B$622,INDEX(FPL_Results_Extract[Gameweek 09],MATCH($A324,FPL_Results_Extract[[Player]:[Player]],0)),INDEX(Team_Key[[Abbreviation]:[Abbreviation]],MATCH(LEFT(INDEX(FPL_Fixtures_Extract[],MATCH($A324,FPL_Fixtures_Extract[[Player]:[Player]],0),MATCH(FPL_Combined[[#Headers],[Gameweek 09]],FPL_Fixtures_Extract[#Headers],0)),LEN(INDEX(FPL_Fixtures_Extract[],MATCH($A324,FPL_Fixtures_Extract[[Player]:[Player]],0),MATCH(FPL_Combined[[#Headers],[Gameweek 09]],FPL_Fixtures_Extract[#Headers],0)))-4),Team_Key[[Full Name]:[Full Name]],0))&amp;RIGHT(INDEX(FPL_Fixtures_Extract[],MATCH($A324,FPL_Fixtures_Extract[[Player]:[Player]],0),MATCH(FPL_Combined[[#Headers],[Gameweek 09]],FPL_Fixtures_Extract[#Headers],0)),3))</f>
        <v>WAT(A) 3-0</v>
      </c>
      <c r="K324" t="str">
        <f ca="1">IF(RIGHT(FPL_Combined[[#Headers],[Gameweek 10]],2)&lt;$B$622,INDEX(FPL_Results_Extract[Gameweek 10],MATCH($A324,FPL_Results_Extract[[Player]:[Player]],0)),INDEX(Team_Key[[Abbreviation]:[Abbreviation]],MATCH(LEFT(INDEX(FPL_Fixtures_Extract[],MATCH($A324,FPL_Fixtures_Extract[[Player]:[Player]],0),MATCH(FPL_Combined[[#Headers],[Gameweek 10]],FPL_Fixtures_Extract[#Headers],0)),LEN(INDEX(FPL_Fixtures_Extract[],MATCH($A324,FPL_Fixtures_Extract[[Player]:[Player]],0),MATCH(FPL_Combined[[#Headers],[Gameweek 10]],FPL_Fixtures_Extract[#Headers],0)))-4),Team_Key[[Full Name]:[Full Name]],0))&amp;RIGHT(INDEX(FPL_Fixtures_Extract[],MATCH($A324,FPL_Fixtures_Extract[[Player]:[Player]],0),MATCH(FPL_Combined[[#Headers],[Gameweek 10]],FPL_Fixtures_Extract[#Headers],0)),3))</f>
        <v>EVE(H) 2-1</v>
      </c>
      <c r="L324" t="str">
        <f ca="1">IF(RIGHT(FPL_Combined[[#Headers],[Gameweek 11]],2)&lt;$B$622,INDEX(FPL_Results_Extract[Gameweek 11],MATCH($A324,FPL_Results_Extract[[Player]:[Player]],0)),INDEX(Team_Key[[Abbreviation]:[Abbreviation]],MATCH(LEFT(INDEX(FPL_Fixtures_Extract[],MATCH($A324,FPL_Fixtures_Extract[[Player]:[Player]],0),MATCH(FPL_Combined[[#Headers],[Gameweek 11]],FPL_Fixtures_Extract[#Headers],0)),LEN(INDEX(FPL_Fixtures_Extract[],MATCH($A324,FPL_Fixtures_Extract[[Player]:[Player]],0),MATCH(FPL_Combined[[#Headers],[Gameweek 11]],FPL_Fixtures_Extract[#Headers],0)))-4),Team_Key[[Full Name]:[Full Name]],0))&amp;RIGHT(INDEX(FPL_Fixtures_Extract[],MATCH($A324,FPL_Fixtures_Extract[[Player]:[Player]],0),MATCH(FPL_Combined[[#Headers],[Gameweek 11]],FPL_Fixtures_Extract[#Headers],0)),3))</f>
        <v>SWA(A) 3-0</v>
      </c>
      <c r="M324" t="str">
        <f ca="1">IF(RIGHT(FPL_Combined[[#Headers],[Gameweek 12]],2)&lt;$B$622,INDEX(FPL_Results_Extract[Gameweek 12],MATCH($A324,FPL_Results_Extract[[Player]:[Player]],0)),INDEX(Team_Key[[Abbreviation]:[Abbreviation]],MATCH(LEFT(INDEX(FPL_Fixtures_Extract[],MATCH($A324,FPL_Fixtures_Extract[[Player]:[Player]],0),MATCH(FPL_Combined[[#Headers],[Gameweek 12]],FPL_Fixtures_Extract[#Headers],0)),LEN(INDEX(FPL_Fixtures_Extract[],MATCH($A324,FPL_Fixtures_Extract[[Player]:[Player]],0),MATCH(FPL_Combined[[#Headers],[Gameweek 12]],FPL_Fixtures_Extract[#Headers],0)))-4),Team_Key[[Full Name]:[Full Name]],0))&amp;RIGHT(INDEX(FPL_Fixtures_Extract[],MATCH($A324,FPL_Fixtures_Extract[[Player]:[Player]],0),MATCH(FPL_Combined[[#Headers],[Gameweek 12]],FPL_Fixtures_Extract[#Headers],0)),3))</f>
        <v>TOT(H) 1-1</v>
      </c>
      <c r="N324" t="str">
        <f ca="1">IF(RIGHT(FPL_Combined[[#Headers],[Gameweek 13]],2)&lt;$B$622,INDEX(FPL_Results_Extract[Gameweek 13],MATCH($A324,FPL_Results_Extract[[Player]:[Player]],0)),INDEX(Team_Key[[Abbreviation]:[Abbreviation]],MATCH(LEFT(INDEX(FPL_Fixtures_Extract[],MATCH($A324,FPL_Fixtures_Extract[[Player]:[Player]],0),MATCH(FPL_Combined[[#Headers],[Gameweek 13]],FPL_Fixtures_Extract[#Headers],0)),LEN(INDEX(FPL_Fixtures_Extract[],MATCH($A324,FPL_Fixtures_Extract[[Player]:[Player]],0),MATCH(FPL_Combined[[#Headers],[Gameweek 13]],FPL_Fixtures_Extract[#Headers],0)))-4),Team_Key[[Full Name]:[Full Name]],0))&amp;RIGHT(INDEX(FPL_Fixtures_Extract[],MATCH($A324,FPL_Fixtures_Extract[[Player]:[Player]],0),MATCH(FPL_Combined[[#Headers],[Gameweek 13]],FPL_Fixtures_Extract[#Headers],0)),3))</f>
        <v>WBA(A) 1-2</v>
      </c>
      <c r="O324" t="str">
        <f ca="1">IF(RIGHT(FPL_Combined[[#Headers],[Gameweek 14]],2)&lt;$B$622,INDEX(FPL_Results_Extract[Gameweek 14],MATCH($A324,FPL_Results_Extract[[Player]:[Player]],0)),INDEX(Team_Key[[Abbreviation]:[Abbreviation]],MATCH(LEFT(INDEX(FPL_Fixtures_Extract[],MATCH($A324,FPL_Fixtures_Extract[[Player]:[Player]],0),MATCH(FPL_Combined[[#Headers],[Gameweek 14]],FPL_Fixtures_Extract[#Headers],0)),LEN(INDEX(FPL_Fixtures_Extract[],MATCH($A324,FPL_Fixtures_Extract[[Player]:[Player]],0),MATCH(FPL_Combined[[#Headers],[Gameweek 14]],FPL_Fixtures_Extract[#Headers],0)))-4),Team_Key[[Full Name]:[Full Name]],0))&amp;RIGHT(INDEX(FPL_Fixtures_Extract[],MATCH($A324,FPL_Fixtures_Extract[[Player]:[Player]],0),MATCH(FPL_Combined[[#Headers],[Gameweek 14]],FPL_Fixtures_Extract[#Headers],0)),3))</f>
        <v>NOR(A) 1-1</v>
      </c>
      <c r="P324" t="str">
        <f ca="1">IF(RIGHT(FPL_Combined[[#Headers],[Gameweek 15]],2)&lt;$B$622,INDEX(FPL_Results_Extract[Gameweek 15],MATCH($A324,FPL_Results_Extract[[Player]:[Player]],0)),INDEX(Team_Key[[Abbreviation]:[Abbreviation]],MATCH(LEFT(INDEX(FPL_Fixtures_Extract[],MATCH($A324,FPL_Fixtures_Extract[[Player]:[Player]],0),MATCH(FPL_Combined[[#Headers],[Gameweek 15]],FPL_Fixtures_Extract[#Headers],0)),LEN(INDEX(FPL_Fixtures_Extract[],MATCH($A324,FPL_Fixtures_Extract[[Player]:[Player]],0),MATCH(FPL_Combined[[#Headers],[Gameweek 15]],FPL_Fixtures_Extract[#Headers],0)))-4),Team_Key[[Full Name]:[Full Name]],0))&amp;RIGHT(INDEX(FPL_Fixtures_Extract[],MATCH($A324,FPL_Fixtures_Extract[[Player]:[Player]],0),MATCH(FPL_Combined[[#Headers],[Gameweek 15]],FPL_Fixtures_Extract[#Headers],0)),3))</f>
        <v>SUN(H) 3-1</v>
      </c>
      <c r="Q324" t="str">
        <f ca="1">IF(RIGHT(FPL_Combined[[#Headers],[Gameweek 16]],2)&lt;$B$622,INDEX(FPL_Results_Extract[Gameweek 16],MATCH($A324,FPL_Results_Extract[[Player]:[Player]],0)),INDEX(Team_Key[[Abbreviation]:[Abbreviation]],MATCH(LEFT(INDEX(FPL_Fixtures_Extract[],MATCH($A324,FPL_Fixtures_Extract[[Player]:[Player]],0),MATCH(FPL_Combined[[#Headers],[Gameweek 16]],FPL_Fixtures_Extract[#Headers],0)),LEN(INDEX(FPL_Fixtures_Extract[],MATCH($A324,FPL_Fixtures_Extract[[Player]:[Player]],0),MATCH(FPL_Combined[[#Headers],[Gameweek 16]],FPL_Fixtures_Extract[#Headers],0)))-4),Team_Key[[Full Name]:[Full Name]],0))&amp;RIGHT(INDEX(FPL_Fixtures_Extract[],MATCH($A324,FPL_Fixtures_Extract[[Player]:[Player]],0),MATCH(FPL_Combined[[#Headers],[Gameweek 16]],FPL_Fixtures_Extract[#Headers],0)),3))</f>
        <v>AVL(A) 2-0</v>
      </c>
      <c r="R324" t="str">
        <f ca="1">IF(RIGHT(FPL_Combined[[#Headers],[Gameweek 17]],2)&lt;$B$622,INDEX(FPL_Results_Extract[Gameweek 17],MATCH($A324,FPL_Results_Extract[[Player]:[Player]],0)),INDEX(Team_Key[[Abbreviation]:[Abbreviation]],MATCH(LEFT(INDEX(FPL_Fixtures_Extract[],MATCH($A324,FPL_Fixtures_Extract[[Player]:[Player]],0),MATCH(FPL_Combined[[#Headers],[Gameweek 17]],FPL_Fixtures_Extract[#Headers],0)),LEN(INDEX(FPL_Fixtures_Extract[],MATCH($A324,FPL_Fixtures_Extract[[Player]:[Player]],0),MATCH(FPL_Combined[[#Headers],[Gameweek 17]],FPL_Fixtures_Extract[#Headers],0)))-4),Team_Key[[Full Name]:[Full Name]],0))&amp;RIGHT(INDEX(FPL_Fixtures_Extract[],MATCH($A324,FPL_Fixtures_Extract[[Player]:[Player]],0),MATCH(FPL_Combined[[#Headers],[Gameweek 17]],FPL_Fixtures_Extract[#Headers],0)),3))</f>
        <v>MCI(H) 2-1</v>
      </c>
      <c r="S324" t="str">
        <f ca="1">IF(RIGHT(FPL_Combined[[#Headers],[Gameweek 18]],2)&lt;$B$622,INDEX(FPL_Results_Extract[Gameweek 18],MATCH($A324,FPL_Results_Extract[[Player]:[Player]],0)),INDEX(Team_Key[[Abbreviation]:[Abbreviation]],MATCH(LEFT(INDEX(FPL_Fixtures_Extract[],MATCH($A324,FPL_Fixtures_Extract[[Player]:[Player]],0),MATCH(FPL_Combined[[#Headers],[Gameweek 18]],FPL_Fixtures_Extract[#Headers],0)),LEN(INDEX(FPL_Fixtures_Extract[],MATCH($A324,FPL_Fixtures_Extract[[Player]:[Player]],0),MATCH(FPL_Combined[[#Headers],[Gameweek 18]],FPL_Fixtures_Extract[#Headers],0)))-4),Team_Key[[Full Name]:[Full Name]],0))&amp;RIGHT(INDEX(FPL_Fixtures_Extract[],MATCH($A324,FPL_Fixtures_Extract[[Player]:[Player]],0),MATCH(FPL_Combined[[#Headers],[Gameweek 18]],FPL_Fixtures_Extract[#Headers],0)),3))</f>
        <v>SOU(A) 0-4</v>
      </c>
      <c r="T324" t="str">
        <f ca="1">IF(RIGHT(FPL_Combined[[#Headers],[Gameweek 19]],2)&lt;$B$622,INDEX(FPL_Results_Extract[Gameweek 19],MATCH($A324,FPL_Results_Extract[[Player]:[Player]],0)),INDEX(Team_Key[[Abbreviation]:[Abbreviation]],MATCH(LEFT(INDEX(FPL_Fixtures_Extract[],MATCH($A324,FPL_Fixtures_Extract[[Player]:[Player]],0),MATCH(FPL_Combined[[#Headers],[Gameweek 19]],FPL_Fixtures_Extract[#Headers],0)),LEN(INDEX(FPL_Fixtures_Extract[],MATCH($A324,FPL_Fixtures_Extract[[Player]:[Player]],0),MATCH(FPL_Combined[[#Headers],[Gameweek 19]],FPL_Fixtures_Extract[#Headers],0)))-4),Team_Key[[Full Name]:[Full Name]],0))&amp;RIGHT(INDEX(FPL_Fixtures_Extract[],MATCH($A324,FPL_Fixtures_Extract[[Player]:[Player]],0),MATCH(FPL_Combined[[#Headers],[Gameweek 19]],FPL_Fixtures_Extract[#Headers],0)),3))</f>
        <v>BOU(H) 2-0</v>
      </c>
      <c r="U324" t="str">
        <f ca="1">IF(RIGHT(FPL_Combined[[#Headers],[Gameweek 20]],2)&lt;$B$622,INDEX(FPL_Results_Extract[Gameweek 20],MATCH($A324,FPL_Results_Extract[[Player]:[Player]],0)),INDEX(Team_Key[[Abbreviation]:[Abbreviation]],MATCH(LEFT(INDEX(FPL_Fixtures_Extract[],MATCH($A324,FPL_Fixtures_Extract[[Player]:[Player]],0),MATCH(FPL_Combined[[#Headers],[Gameweek 20]],FPL_Fixtures_Extract[#Headers],0)),LEN(INDEX(FPL_Fixtures_Extract[],MATCH($A324,FPL_Fixtures_Extract[[Player]:[Player]],0),MATCH(FPL_Combined[[#Headers],[Gameweek 20]],FPL_Fixtures_Extract[#Headers],0)))-4),Team_Key[[Full Name]:[Full Name]],0))&amp;RIGHT(INDEX(FPL_Fixtures_Extract[],MATCH($A324,FPL_Fixtures_Extract[[Player]:[Player]],0),MATCH(FPL_Combined[[#Headers],[Gameweek 20]],FPL_Fixtures_Extract[#Headers],0)),3))</f>
        <v>NEW(H) 1-0</v>
      </c>
      <c r="V324" t="str">
        <f ca="1">IF(RIGHT(FPL_Combined[[#Headers],[Gameweek 21]],2)&lt;$B$622,INDEX(FPL_Results_Extract[Gameweek 21],MATCH($A324,FPL_Results_Extract[[Player]:[Player]],0)),INDEX(Team_Key[[Abbreviation]:[Abbreviation]],MATCH(LEFT(INDEX(FPL_Fixtures_Extract[],MATCH($A324,FPL_Fixtures_Extract[[Player]:[Player]],0),MATCH(FPL_Combined[[#Headers],[Gameweek 21]],FPL_Fixtures_Extract[#Headers],0)),LEN(INDEX(FPL_Fixtures_Extract[],MATCH($A324,FPL_Fixtures_Extract[[Player]:[Player]],0),MATCH(FPL_Combined[[#Headers],[Gameweek 21]],FPL_Fixtures_Extract[#Headers],0)))-4),Team_Key[[Full Name]:[Full Name]],0))&amp;RIGHT(INDEX(FPL_Fixtures_Extract[],MATCH($A324,FPL_Fixtures_Extract[[Player]:[Player]],0),MATCH(FPL_Combined[[#Headers],[Gameweek 21]],FPL_Fixtures_Extract[#Headers],0)),3))</f>
        <v>LIV(A) 3-3</v>
      </c>
      <c r="W324" t="str">
        <f ca="1">IF(RIGHT(FPL_Combined[[#Headers],[Gameweek 22]],2)&lt;$B$622,INDEX(FPL_Results_Extract[Gameweek 22],MATCH($A324,FPL_Results_Extract[[Player]:[Player]],0)),INDEX(Team_Key[[Abbreviation]:[Abbreviation]],MATCH(LEFT(INDEX(FPL_Fixtures_Extract[],MATCH($A324,FPL_Fixtures_Extract[[Player]:[Player]],0),MATCH(FPL_Combined[[#Headers],[Gameweek 22]],FPL_Fixtures_Extract[#Headers],0)),LEN(INDEX(FPL_Fixtures_Extract[],MATCH($A324,FPL_Fixtures_Extract[[Player]:[Player]],0),MATCH(FPL_Combined[[#Headers],[Gameweek 22]],FPL_Fixtures_Extract[#Headers],0)))-4),Team_Key[[Full Name]:[Full Name]],0))&amp;RIGHT(INDEX(FPL_Fixtures_Extract[],MATCH($A324,FPL_Fixtures_Extract[[Player]:[Player]],0),MATCH(FPL_Combined[[#Headers],[Gameweek 22]],FPL_Fixtures_Extract[#Headers],0)),3))</f>
        <v>STK(A) 0-0</v>
      </c>
      <c r="X324" t="str">
        <f ca="1">IF(RIGHT(FPL_Combined[[#Headers],[Gameweek 23]],2)&lt;$B$622,INDEX(FPL_Results_Extract[Gameweek 23],MATCH($A324,FPL_Results_Extract[[Player]:[Player]],0)),INDEX(Team_Key[[Abbreviation]:[Abbreviation]],MATCH(LEFT(INDEX(FPL_Fixtures_Extract[],MATCH($A324,FPL_Fixtures_Extract[[Player]:[Player]],0),MATCH(FPL_Combined[[#Headers],[Gameweek 23]],FPL_Fixtures_Extract[#Headers],0)),LEN(INDEX(FPL_Fixtures_Extract[],MATCH($A324,FPL_Fixtures_Extract[[Player]:[Player]],0),MATCH(FPL_Combined[[#Headers],[Gameweek 23]],FPL_Fixtures_Extract[#Headers],0)))-4),Team_Key[[Full Name]:[Full Name]],0))&amp;RIGHT(INDEX(FPL_Fixtures_Extract[],MATCH($A324,FPL_Fixtures_Extract[[Player]:[Player]],0),MATCH(FPL_Combined[[#Headers],[Gameweek 23]],FPL_Fixtures_Extract[#Headers],0)),3))</f>
        <v>CHE(H) 0-1</v>
      </c>
      <c r="Y324" t="str">
        <f ca="1">IF(RIGHT(FPL_Combined[[#Headers],[Gameweek 24]],2)&lt;$B$622,INDEX(FPL_Results_Extract[Team],MATCH($A324,FPL_Results_Extract[[Player]:[Player]],0)),INDEX(Team_Key[[Abbreviation]:[Abbreviation]],MATCH(LEFT(INDEX(FPL_Fixtures_Extract[],MATCH($A324,FPL_Fixtures_Extract[[Player]:[Player]],0),MATCH(FPL_Combined[[#Headers],[Gameweek 24]],FPL_Fixtures_Extract[#Headers],0)),LEN(INDEX(FPL_Fixtures_Extract[],MATCH($A324,FPL_Fixtures_Extract[[Player]:[Player]],0),MATCH(FPL_Combined[[#Headers],[Gameweek 24]],FPL_Fixtures_Extract[#Headers],0)))-4),Team_Key[[Full Name]:[Full Name]],0))&amp;RIGHT(INDEX(FPL_Fixtures_Extract[],MATCH($A324,FPL_Fixtures_Extract[[Player]:[Player]],0),MATCH(FPL_Combined[[#Headers],[Gameweek 24]],FPL_Fixtures_Extract[#Headers],0)),3))</f>
        <v>ARS</v>
      </c>
      <c r="Z324" t="str">
        <f ca="1">IF(RIGHT(FPL_Combined[[#Headers],[Gameweek 25]],2)&lt;$B$622,INDEX(FPL_Results_Extract[Player],MATCH($A324,FPL_Results_Extract[[Player]:[Player]],0)),INDEX(Team_Key[[Abbreviation]:[Abbreviation]],MATCH(LEFT(INDEX(FPL_Fixtures_Extract[],MATCH($A324,FPL_Fixtures_Extract[[Player]:[Player]],0),MATCH(FPL_Combined[[#Headers],[Gameweek 25]],FPL_Fixtures_Extract[#Headers],0)),LEN(INDEX(FPL_Fixtures_Extract[],MATCH($A324,FPL_Fixtures_Extract[[Player]:[Player]],0),MATCH(FPL_Combined[[#Headers],[Gameweek 25]],FPL_Fixtures_Extract[#Headers],0)))-4),Team_Key[[Full Name]:[Full Name]],0))&amp;RIGHT(INDEX(FPL_Fixtures_Extract[],MATCH($A324,FPL_Fixtures_Extract[[Player]:[Player]],0),MATCH(FPL_Combined[[#Headers],[Gameweek 25]],FPL_Fixtures_Extract[#Headers],0)),3))</f>
        <v>Koscielny</v>
      </c>
      <c r="AA324" t="str">
        <f ca="1">IF(RIGHT(FPL_Combined[[#Headers],[Gameweek 26]],2)&lt;$B$622,INDEX(FPL_Results_Extract[Gameweek 01],MATCH($A324,FPL_Results_Extract[[Player]:[Player]],0)),INDEX(Team_Key[[Abbreviation]:[Abbreviation]],MATCH(LEFT(INDEX(FPL_Fixtures_Extract[],MATCH($A324,FPL_Fixtures_Extract[[Player]:[Player]],0),MATCH(FPL_Combined[[#Headers],[Gameweek 26]],FPL_Fixtures_Extract[#Headers],0)),LEN(INDEX(FPL_Fixtures_Extract[],MATCH($A324,FPL_Fixtures_Extract[[Player]:[Player]],0),MATCH(FPL_Combined[[#Headers],[Gameweek 26]],FPL_Fixtures_Extract[#Headers],0)))-4),Team_Key[[Full Name]:[Full Name]],0))&amp;RIGHT(INDEX(FPL_Fixtures_Extract[],MATCH($A324,FPL_Fixtures_Extract[[Player]:[Player]],0),MATCH(FPL_Combined[[#Headers],[Gameweek 26]],FPL_Fixtures_Extract[#Headers],0)),3))</f>
        <v>WHU(H) 0-2</v>
      </c>
      <c r="AB324" t="str">
        <f ca="1">IF(RIGHT(FPL_Combined[[#Headers],[Gameweek 27]],2)&lt;$B$622,INDEX(FPL_Results_Extract[Gameweek 02],MATCH($A324,FPL_Results_Extract[[Player]:[Player]],0)),INDEX(Team_Key[[Abbreviation]:[Abbreviation]],MATCH(LEFT(INDEX(FPL_Fixtures_Extract[],MATCH($A324,FPL_Fixtures_Extract[[Player]:[Player]],0),MATCH(FPL_Combined[[#Headers],[Gameweek 27]],FPL_Fixtures_Extract[#Headers],0)),LEN(INDEX(FPL_Fixtures_Extract[],MATCH($A324,FPL_Fixtures_Extract[[Player]:[Player]],0),MATCH(FPL_Combined[[#Headers],[Gameweek 27]],FPL_Fixtures_Extract[#Headers],0)))-4),Team_Key[[Full Name]:[Full Name]],0))&amp;RIGHT(INDEX(FPL_Fixtures_Extract[],MATCH($A324,FPL_Fixtures_Extract[[Player]:[Player]],0),MATCH(FPL_Combined[[#Headers],[Gameweek 27]],FPL_Fixtures_Extract[#Headers],0)),3))</f>
        <v>CRY(A) 2-1</v>
      </c>
      <c r="AC324" t="str">
        <f ca="1">IF(RIGHT(FPL_Combined[[#Headers],[Gameweek 28]],2)&lt;$B$622,INDEX(FPL_Results_Extract[Gameweek 03],MATCH($A324,FPL_Results_Extract[[Player]:[Player]],0)),INDEX(Team_Key[[Abbreviation]:[Abbreviation]],MATCH(LEFT(INDEX(FPL_Fixtures_Extract[],MATCH($A324,FPL_Fixtures_Extract[[Player]:[Player]],0),MATCH(FPL_Combined[[#Headers],[Gameweek 28]],FPL_Fixtures_Extract[#Headers],0)),LEN(INDEX(FPL_Fixtures_Extract[],MATCH($A324,FPL_Fixtures_Extract[[Player]:[Player]],0),MATCH(FPL_Combined[[#Headers],[Gameweek 28]],FPL_Fixtures_Extract[#Headers],0)))-4),Team_Key[[Full Name]:[Full Name]],0))&amp;RIGHT(INDEX(FPL_Fixtures_Extract[],MATCH($A324,FPL_Fixtures_Extract[[Player]:[Player]],0),MATCH(FPL_Combined[[#Headers],[Gameweek 28]],FPL_Fixtures_Extract[#Headers],0)),3))</f>
        <v>LIV(H) 0-0</v>
      </c>
      <c r="AD324" t="str">
        <f ca="1">IF(RIGHT(FPL_Combined[[#Headers],[Gameweek 29]],2)&lt;$B$622,INDEX(FPL_Results_Extract[Gameweek 04],MATCH($A324,FPL_Results_Extract[[Player]:[Player]],0)),INDEX(Team_Key[[Abbreviation]:[Abbreviation]],MATCH(LEFT(INDEX(FPL_Fixtures_Extract[],MATCH($A324,FPL_Fixtures_Extract[[Player]:[Player]],0),MATCH(FPL_Combined[[#Headers],[Gameweek 29]],FPL_Fixtures_Extract[#Headers],0)),LEN(INDEX(FPL_Fixtures_Extract[],MATCH($A324,FPL_Fixtures_Extract[[Player]:[Player]],0),MATCH(FPL_Combined[[#Headers],[Gameweek 29]],FPL_Fixtures_Extract[#Headers],0)))-4),Team_Key[[Full Name]:[Full Name]],0))&amp;RIGHT(INDEX(FPL_Fixtures_Extract[],MATCH($A324,FPL_Fixtures_Extract[[Player]:[Player]],0),MATCH(FPL_Combined[[#Headers],[Gameweek 29]],FPL_Fixtures_Extract[#Headers],0)),3))</f>
        <v>WBA(H)</v>
      </c>
      <c r="AE324" t="str">
        <f ca="1">IF(RIGHT(FPL_Combined[[#Headers],[Gameweek 30]],2)&lt;$B$622,INDEX(FPL_Results_Extract[Gameweek 05],MATCH($A324,FPL_Results_Extract[[Player]:[Player]],0)),INDEX(Team_Key[[Abbreviation]:[Abbreviation]],MATCH(LEFT(INDEX(FPL_Fixtures_Extract[],MATCH($A324,FPL_Fixtures_Extract[[Player]:[Player]],0),MATCH(FPL_Combined[[#Headers],[Gameweek 30]],FPL_Fixtures_Extract[#Headers],0)),LEN(INDEX(FPL_Fixtures_Extract[],MATCH($A324,FPL_Fixtures_Extract[[Player]:[Player]],0),MATCH(FPL_Combined[[#Headers],[Gameweek 30]],FPL_Fixtures_Extract[#Headers],0)))-4),Team_Key[[Full Name]:[Full Name]],0))&amp;RIGHT(INDEX(FPL_Fixtures_Extract[],MATCH($A324,FPL_Fixtures_Extract[[Player]:[Player]],0),MATCH(FPL_Combined[[#Headers],[Gameweek 30]],FPL_Fixtures_Extract[#Headers],0)),3))</f>
        <v>EVE(A)</v>
      </c>
      <c r="AF324" t="str">
        <f ca="1">IF(RIGHT(FPL_Combined[[#Headers],[Gameweek 31]],2)&lt;$B$622,INDEX(FPL_Results_Extract[Gameweek 06],MATCH($A324,FPL_Results_Extract[[Player]:[Player]],0)),INDEX(Team_Key[[Abbreviation]:[Abbreviation]],MATCH(LEFT(INDEX(FPL_Fixtures_Extract[],MATCH($A324,FPL_Fixtures_Extract[[Player]:[Player]],0),MATCH(FPL_Combined[[#Headers],[Gameweek 31]],FPL_Fixtures_Extract[#Headers],0)),LEN(INDEX(FPL_Fixtures_Extract[],MATCH($A324,FPL_Fixtures_Extract[[Player]:[Player]],0),MATCH(FPL_Combined[[#Headers],[Gameweek 31]],FPL_Fixtures_Extract[#Headers],0)))-4),Team_Key[[Full Name]:[Full Name]],0))&amp;RIGHT(INDEX(FPL_Fixtures_Extract[],MATCH($A324,FPL_Fixtures_Extract[[Player]:[Player]],0),MATCH(FPL_Combined[[#Headers],[Gameweek 31]],FPL_Fixtures_Extract[#Headers],0)),3))</f>
        <v>WAT(H)</v>
      </c>
      <c r="AG324" t="str">
        <f ca="1">IF(RIGHT(FPL_Combined[[#Headers],[Gameweek 32]],2)&lt;$B$622,INDEX(FPL_Results_Extract[Gameweek 07],MATCH($A324,FPL_Results_Extract[[Player]:[Player]],0)),INDEX(Team_Key[[Abbreviation]:[Abbreviation]],MATCH(LEFT(INDEX(FPL_Fixtures_Extract[],MATCH($A324,FPL_Fixtures_Extract[[Player]:[Player]],0),MATCH(FPL_Combined[[#Headers],[Gameweek 32]],FPL_Fixtures_Extract[#Headers],0)),LEN(INDEX(FPL_Fixtures_Extract[],MATCH($A324,FPL_Fixtures_Extract[[Player]:[Player]],0),MATCH(FPL_Combined[[#Headers],[Gameweek 32]],FPL_Fixtures_Extract[#Headers],0)))-4),Team_Key[[Full Name]:[Full Name]],0))&amp;RIGHT(INDEX(FPL_Fixtures_Extract[],MATCH($A324,FPL_Fixtures_Extract[[Player]:[Player]],0),MATCH(FPL_Combined[[#Headers],[Gameweek 32]],FPL_Fixtures_Extract[#Headers],0)),3))</f>
        <v>WHU(A)</v>
      </c>
      <c r="AH324" t="str">
        <f ca="1">IF(RIGHT(FPL_Combined[[#Headers],[Gameweek 33]],2)&lt;$B$622,INDEX(FPL_Results_Extract[Gameweek 08],MATCH($A324,FPL_Results_Extract[[Player]:[Player]],0)),INDEX(Team_Key[[Abbreviation]:[Abbreviation]],MATCH(LEFT(INDEX(FPL_Fixtures_Extract[],MATCH($A324,FPL_Fixtures_Extract[[Player]:[Player]],0),MATCH(FPL_Combined[[#Headers],[Gameweek 33]],FPL_Fixtures_Extract[#Headers],0)),LEN(INDEX(FPL_Fixtures_Extract[],MATCH($A324,FPL_Fixtures_Extract[[Player]:[Player]],0),MATCH(FPL_Combined[[#Headers],[Gameweek 33]],FPL_Fixtures_Extract[#Headers],0)))-4),Team_Key[[Full Name]:[Full Name]],0))&amp;RIGHT(INDEX(FPL_Fixtures_Extract[],MATCH($A324,FPL_Fixtures_Extract[[Player]:[Player]],0),MATCH(FPL_Combined[[#Headers],[Gameweek 33]],FPL_Fixtures_Extract[#Headers],0)),3))</f>
        <v>CRY(H)</v>
      </c>
      <c r="AI324" t="str">
        <f ca="1">IF(RIGHT(FPL_Combined[[#Headers],[Gameweek 34]],2)&lt;$B$622,INDEX(FPL_Results_Extract[Gameweek 09],MATCH($A324,FPL_Results_Extract[[Player]:[Player]],0)),INDEX(Team_Key[[Abbreviation]:[Abbreviation]],MATCH(LEFT(INDEX(FPL_Fixtures_Extract[],MATCH($A324,FPL_Fixtures_Extract[[Player]:[Player]],0),MATCH(FPL_Combined[[#Headers],[Gameweek 34]],FPL_Fixtures_Extract[#Headers],0)),LEN(INDEX(FPL_Fixtures_Extract[],MATCH($A324,FPL_Fixtures_Extract[[Player]:[Player]],0),MATCH(FPL_Combined[[#Headers],[Gameweek 34]],FPL_Fixtures_Extract[#Headers],0)))-4),Team_Key[[Full Name]:[Full Name]],0))&amp;RIGHT(INDEX(FPL_Fixtures_Extract[],MATCH($A324,FPL_Fixtures_Extract[[Player]:[Player]],0),MATCH(FPL_Combined[[#Headers],[Gameweek 34]],FPL_Fixtures_Extract[#Headers],0)),3))</f>
        <v>SUN(A)</v>
      </c>
      <c r="AJ324" t="str">
        <f ca="1">IF(RIGHT(FPL_Combined[[#Headers],[Gameweek 35]],2)&lt;$B$622,INDEX(FPL_Results_Extract[Gameweek 10],MATCH($A324,FPL_Results_Extract[[Player]:[Player]],0)),INDEX(Team_Key[[Abbreviation]:[Abbreviation]],MATCH(LEFT(INDEX(FPL_Fixtures_Extract[],MATCH($A324,FPL_Fixtures_Extract[[Player]:[Player]],0),MATCH(FPL_Combined[[#Headers],[Gameweek 35]],FPL_Fixtures_Extract[#Headers],0)),LEN(INDEX(FPL_Fixtures_Extract[],MATCH($A324,FPL_Fixtures_Extract[[Player]:[Player]],0),MATCH(FPL_Combined[[#Headers],[Gameweek 35]],FPL_Fixtures_Extract[#Headers],0)))-4),Team_Key[[Full Name]:[Full Name]],0))&amp;RIGHT(INDEX(FPL_Fixtures_Extract[],MATCH($A324,FPL_Fixtures_Extract[[Player]:[Player]],0),MATCH(FPL_Combined[[#Headers],[Gameweek 35]],FPL_Fixtures_Extract[#Headers],0)),3))</f>
        <v>NOR(H)</v>
      </c>
      <c r="AK324" t="str">
        <f ca="1">IF(RIGHT(FPL_Combined[[#Headers],[Gameweek 36]],2)&lt;$B$622,INDEX(FPL_Results_Extract[Gameweek 11],MATCH($A324,FPL_Results_Extract[[Player]:[Player]],0)),INDEX(Team_Key[[Abbreviation]:[Abbreviation]],MATCH(LEFT(INDEX(FPL_Fixtures_Extract[],MATCH($A324,FPL_Fixtures_Extract[[Player]:[Player]],0),MATCH(FPL_Combined[[#Headers],[Gameweek 36]],FPL_Fixtures_Extract[#Headers],0)),LEN(INDEX(FPL_Fixtures_Extract[],MATCH($A324,FPL_Fixtures_Extract[[Player]:[Player]],0),MATCH(FPL_Combined[[#Headers],[Gameweek 36]],FPL_Fixtures_Extract[#Headers],0)))-4),Team_Key[[Full Name]:[Full Name]],0))&amp;RIGHT(INDEX(FPL_Fixtures_Extract[],MATCH($A324,FPL_Fixtures_Extract[[Player]:[Player]],0),MATCH(FPL_Combined[[#Headers],[Gameweek 36]],FPL_Fixtures_Extract[#Headers],0)),3))</f>
        <v>MCI(A)</v>
      </c>
      <c r="AL324" t="str">
        <f ca="1">IF(RIGHT(FPL_Combined[[#Headers],[Gameweek 37]],2)&lt;$B$622,INDEX(FPL_Results_Extract[Gameweek 12],MATCH($A324,FPL_Results_Extract[[Player]:[Player]],0)),INDEX(Team_Key[[Abbreviation]:[Abbreviation]],MATCH(LEFT(INDEX(FPL_Fixtures_Extract[],MATCH($A324,FPL_Fixtures_Extract[[Player]:[Player]],0),MATCH(FPL_Combined[[#Headers],[Gameweek 37]],FPL_Fixtures_Extract[#Headers],0)),LEN(INDEX(FPL_Fixtures_Extract[],MATCH($A324,FPL_Fixtures_Extract[[Player]:[Player]],0),MATCH(FPL_Combined[[#Headers],[Gameweek 37]],FPL_Fixtures_Extract[#Headers],0)))-4),Team_Key[[Full Name]:[Full Name]],0))&amp;RIGHT(INDEX(FPL_Fixtures_Extract[],MATCH($A324,FPL_Fixtures_Extract[[Player]:[Player]],0),MATCH(FPL_Combined[[#Headers],[Gameweek 37]],FPL_Fixtures_Extract[#Headers],0)),3))</f>
        <v>AVL(H)</v>
      </c>
      <c r="AM324" t="e">
        <f ca="1">IF(RIGHT(FPL_Combined[[#Headers],[Gameweek 38]],2)&lt;$B$622,INDEX(FPL_Results_Extract[Gameweek 13],MATCH($A324,FPL_Results_Extract[[Player]:[Player]],0)),INDEX(Team_Key[[Abbreviation]:[Abbreviation]],MATCH(LEFT(INDEX(FPL_Fixtures_Extract[],MATCH($A324,FPL_Fixtures_Extract[[Player]:[Player]],0),MATCH(FPL_Combined[[#Headers],[Gameweek 38]],FPL_Fixtures_Extract[#Headers],0)),LEN(INDEX(FPL_Fixtures_Extract[],MATCH($A324,FPL_Fixtures_Extract[[Player]:[Player]],0),MATCH(FPL_Combined[[#Headers],[Gameweek 38]],FPL_Fixtures_Extract[#Headers],0)))-4),Team_Key[[Full Name]:[Full Name]],0))&amp;RIGHT(INDEX(FPL_Fixtures_Extract[],MATCH($A324,FPL_Fixtures_Extract[[Player]:[Player]],0),MATCH(FPL_Combined[[#Headers],[Gameweek 38]],FPL_Fixtures_Extract[#Headers],0)),3))</f>
        <v>#VALUE!</v>
      </c>
    </row>
    <row r="325" spans="1:39" x14ac:dyDescent="0.45">
      <c r="A325" t="s">
        <v>250</v>
      </c>
      <c r="B325" t="str">
        <f ca="1">IF(RIGHT(FPL_Combined[[#Headers],[Gameweek 01]],2)&lt;$B$622,INDEX(FPL_Results_Extract[Gameweek 01],MATCH($A325,FPL_Results_Extract[[Player]:[Player]],0)),INDEX(Team_Key[[Abbreviation]:[Abbreviation]],MATCH(LEFT(INDEX(FPL_Fixtures_Extract[],MATCH($A325,FPL_Fixtures_Extract[[Player]:[Player]],0),MATCH(FPL_Combined[[#Headers],[Gameweek 01]],FPL_Fixtures_Extract[#Headers],0)),LEN(INDEX(FPL_Fixtures_Extract[],MATCH($A325,FPL_Fixtures_Extract[[Player]:[Player]],0),MATCH(FPL_Combined[[#Headers],[Gameweek 01]],FPL_Fixtures_Extract[#Headers],0)))-4),Team_Key[[Full Name]:[Full Name]],0))&amp;RIGHT(INDEX(FPL_Fixtures_Extract[],MATCH($A325,FPL_Fixtures_Extract[[Player]:[Player]],0),MATCH(FPL_Combined[[#Headers],[Gameweek 01]],FPL_Fixtures_Extract[#Headers],0)),3))</f>
        <v>ARS(A) 2-0</v>
      </c>
      <c r="C325" t="str">
        <f ca="1">IF(RIGHT(FPL_Combined[[#Headers],[Gameweek 02]],2)&lt;$B$622,INDEX(FPL_Results_Extract[Gameweek 02],MATCH($A325,FPL_Results_Extract[[Player]:[Player]],0)),INDEX(Team_Key[[Abbreviation]:[Abbreviation]],MATCH(LEFT(INDEX(FPL_Fixtures_Extract[],MATCH($A325,FPL_Fixtures_Extract[[Player]:[Player]],0),MATCH(FPL_Combined[[#Headers],[Gameweek 02]],FPL_Fixtures_Extract[#Headers],0)),LEN(INDEX(FPL_Fixtures_Extract[],MATCH($A325,FPL_Fixtures_Extract[[Player]:[Player]],0),MATCH(FPL_Combined[[#Headers],[Gameweek 02]],FPL_Fixtures_Extract[#Headers],0)))-4),Team_Key[[Full Name]:[Full Name]],0))&amp;RIGHT(INDEX(FPL_Fixtures_Extract[],MATCH($A325,FPL_Fixtures_Extract[[Player]:[Player]],0),MATCH(FPL_Combined[[#Headers],[Gameweek 02]],FPL_Fixtures_Extract[#Headers],0)),3))</f>
        <v>LEI(H) 1-2</v>
      </c>
      <c r="D325" t="str">
        <f ca="1">IF(RIGHT(FPL_Combined[[#Headers],[Gameweek 03]],2)&lt;$B$622,INDEX(FPL_Results_Extract[Gameweek 03],MATCH($A325,FPL_Results_Extract[[Player]:[Player]],0)),INDEX(Team_Key[[Abbreviation]:[Abbreviation]],MATCH(LEFT(INDEX(FPL_Fixtures_Extract[],MATCH($A325,FPL_Fixtures_Extract[[Player]:[Player]],0),MATCH(FPL_Combined[[#Headers],[Gameweek 03]],FPL_Fixtures_Extract[#Headers],0)),LEN(INDEX(FPL_Fixtures_Extract[],MATCH($A325,FPL_Fixtures_Extract[[Player]:[Player]],0),MATCH(FPL_Combined[[#Headers],[Gameweek 03]],FPL_Fixtures_Extract[#Headers],0)))-4),Team_Key[[Full Name]:[Full Name]],0))&amp;RIGHT(INDEX(FPL_Fixtures_Extract[],MATCH($A325,FPL_Fixtures_Extract[[Player]:[Player]],0),MATCH(FPL_Combined[[#Headers],[Gameweek 03]],FPL_Fixtures_Extract[#Headers],0)),3))</f>
        <v>BOU(H) 3-4</v>
      </c>
      <c r="E325" t="str">
        <f ca="1">IF(RIGHT(FPL_Combined[[#Headers],[Gameweek 04]],2)&lt;$B$622,INDEX(FPL_Results_Extract[Gameweek 04],MATCH($A325,FPL_Results_Extract[[Player]:[Player]],0)),INDEX(Team_Key[[Abbreviation]:[Abbreviation]],MATCH(LEFT(INDEX(FPL_Fixtures_Extract[],MATCH($A325,FPL_Fixtures_Extract[[Player]:[Player]],0),MATCH(FPL_Combined[[#Headers],[Gameweek 04]],FPL_Fixtures_Extract[#Headers],0)),LEN(INDEX(FPL_Fixtures_Extract[],MATCH($A325,FPL_Fixtures_Extract[[Player]:[Player]],0),MATCH(FPL_Combined[[#Headers],[Gameweek 04]],FPL_Fixtures_Extract[#Headers],0)))-4),Team_Key[[Full Name]:[Full Name]],0))&amp;RIGHT(INDEX(FPL_Fixtures_Extract[],MATCH($A325,FPL_Fixtures_Extract[[Player]:[Player]],0),MATCH(FPL_Combined[[#Headers],[Gameweek 04]],FPL_Fixtures_Extract[#Headers],0)),3))</f>
        <v>LIV(A) 3-0</v>
      </c>
      <c r="F325" t="str">
        <f ca="1">IF(RIGHT(FPL_Combined[[#Headers],[Gameweek 05]],2)&lt;$B$622,INDEX(FPL_Results_Extract[Gameweek 05],MATCH($A325,FPL_Results_Extract[[Player]:[Player]],0)),INDEX(Team_Key[[Abbreviation]:[Abbreviation]],MATCH(LEFT(INDEX(FPL_Fixtures_Extract[],MATCH($A325,FPL_Fixtures_Extract[[Player]:[Player]],0),MATCH(FPL_Combined[[#Headers],[Gameweek 05]],FPL_Fixtures_Extract[#Headers],0)),LEN(INDEX(FPL_Fixtures_Extract[],MATCH($A325,FPL_Fixtures_Extract[[Player]:[Player]],0),MATCH(FPL_Combined[[#Headers],[Gameweek 05]],FPL_Fixtures_Extract[#Headers],0)))-4),Team_Key[[Full Name]:[Full Name]],0))&amp;RIGHT(INDEX(FPL_Fixtures_Extract[],MATCH($A325,FPL_Fixtures_Extract[[Player]:[Player]],0),MATCH(FPL_Combined[[#Headers],[Gameweek 05]],FPL_Fixtures_Extract[#Headers],0)),3))</f>
        <v>NEW(H) 2-0</v>
      </c>
      <c r="G325" t="str">
        <f ca="1">IF(RIGHT(FPL_Combined[[#Headers],[Gameweek 06]],2)&lt;$B$622,INDEX(FPL_Results_Extract[Gameweek 06],MATCH($A325,FPL_Results_Extract[[Player]:[Player]],0)),INDEX(Team_Key[[Abbreviation]:[Abbreviation]],MATCH(LEFT(INDEX(FPL_Fixtures_Extract[],MATCH($A325,FPL_Fixtures_Extract[[Player]:[Player]],0),MATCH(FPL_Combined[[#Headers],[Gameweek 06]],FPL_Fixtures_Extract[#Headers],0)),LEN(INDEX(FPL_Fixtures_Extract[],MATCH($A325,FPL_Fixtures_Extract[[Player]:[Player]],0),MATCH(FPL_Combined[[#Headers],[Gameweek 06]],FPL_Fixtures_Extract[#Headers],0)))-4),Team_Key[[Full Name]:[Full Name]],0))&amp;RIGHT(INDEX(FPL_Fixtures_Extract[],MATCH($A325,FPL_Fixtures_Extract[[Player]:[Player]],0),MATCH(FPL_Combined[[#Headers],[Gameweek 06]],FPL_Fixtures_Extract[#Headers],0)),3))</f>
        <v>MCI(A) 2-1</v>
      </c>
      <c r="H325" t="str">
        <f ca="1">IF(RIGHT(FPL_Combined[[#Headers],[Gameweek 07]],2)&lt;$B$622,INDEX(FPL_Results_Extract[Gameweek 07],MATCH($A325,FPL_Results_Extract[[Player]:[Player]],0)),INDEX(Team_Key[[Abbreviation]:[Abbreviation]],MATCH(LEFT(INDEX(FPL_Fixtures_Extract[],MATCH($A325,FPL_Fixtures_Extract[[Player]:[Player]],0),MATCH(FPL_Combined[[#Headers],[Gameweek 07]],FPL_Fixtures_Extract[#Headers],0)),LEN(INDEX(FPL_Fixtures_Extract[],MATCH($A325,FPL_Fixtures_Extract[[Player]:[Player]],0),MATCH(FPL_Combined[[#Headers],[Gameweek 07]],FPL_Fixtures_Extract[#Headers],0)))-4),Team_Key[[Full Name]:[Full Name]],0))&amp;RIGHT(INDEX(FPL_Fixtures_Extract[],MATCH($A325,FPL_Fixtures_Extract[[Player]:[Player]],0),MATCH(FPL_Combined[[#Headers],[Gameweek 07]],FPL_Fixtures_Extract[#Headers],0)),3))</f>
        <v>NOR(H) 2-2</v>
      </c>
      <c r="I325" t="str">
        <f ca="1">IF(RIGHT(FPL_Combined[[#Headers],[Gameweek 08]],2)&lt;$B$622,INDEX(FPL_Results_Extract[Gameweek 08],MATCH($A325,FPL_Results_Extract[[Player]:[Player]],0)),INDEX(Team_Key[[Abbreviation]:[Abbreviation]],MATCH(LEFT(INDEX(FPL_Fixtures_Extract[],MATCH($A325,FPL_Fixtures_Extract[[Player]:[Player]],0),MATCH(FPL_Combined[[#Headers],[Gameweek 08]],FPL_Fixtures_Extract[#Headers],0)),LEN(INDEX(FPL_Fixtures_Extract[],MATCH($A325,FPL_Fixtures_Extract[[Player]:[Player]],0),MATCH(FPL_Combined[[#Headers],[Gameweek 08]],FPL_Fixtures_Extract[#Headers],0)))-4),Team_Key[[Full Name]:[Full Name]],0))&amp;RIGHT(INDEX(FPL_Fixtures_Extract[],MATCH($A325,FPL_Fixtures_Extract[[Player]:[Player]],0),MATCH(FPL_Combined[[#Headers],[Gameweek 08]],FPL_Fixtures_Extract[#Headers],0)),3))</f>
        <v>SUN(A) 2-2</v>
      </c>
      <c r="J325" t="str">
        <f ca="1">IF(RIGHT(FPL_Combined[[#Headers],[Gameweek 09]],2)&lt;$B$622,INDEX(FPL_Results_Extract[Gameweek 09],MATCH($A325,FPL_Results_Extract[[Player]:[Player]],0)),INDEX(Team_Key[[Abbreviation]:[Abbreviation]],MATCH(LEFT(INDEX(FPL_Fixtures_Extract[],MATCH($A325,FPL_Fixtures_Extract[[Player]:[Player]],0),MATCH(FPL_Combined[[#Headers],[Gameweek 09]],FPL_Fixtures_Extract[#Headers],0)),LEN(INDEX(FPL_Fixtures_Extract[],MATCH($A325,FPL_Fixtures_Extract[[Player]:[Player]],0),MATCH(FPL_Combined[[#Headers],[Gameweek 09]],FPL_Fixtures_Extract[#Headers],0)))-4),Team_Key[[Full Name]:[Full Name]],0))&amp;RIGHT(INDEX(FPL_Fixtures_Extract[],MATCH($A325,FPL_Fixtures_Extract[[Player]:[Player]],0),MATCH(FPL_Combined[[#Headers],[Gameweek 09]],FPL_Fixtures_Extract[#Headers],0)),3))</f>
        <v>CRY(A) 3-1</v>
      </c>
      <c r="K325" t="str">
        <f ca="1">IF(RIGHT(FPL_Combined[[#Headers],[Gameweek 10]],2)&lt;$B$622,INDEX(FPL_Results_Extract[Gameweek 10],MATCH($A325,FPL_Results_Extract[[Player]:[Player]],0)),INDEX(Team_Key[[Abbreviation]:[Abbreviation]],MATCH(LEFT(INDEX(FPL_Fixtures_Extract[],MATCH($A325,FPL_Fixtures_Extract[[Player]:[Player]],0),MATCH(FPL_Combined[[#Headers],[Gameweek 10]],FPL_Fixtures_Extract[#Headers],0)),LEN(INDEX(FPL_Fixtures_Extract[],MATCH($A325,FPL_Fixtures_Extract[[Player]:[Player]],0),MATCH(FPL_Combined[[#Headers],[Gameweek 10]],FPL_Fixtures_Extract[#Headers],0)))-4),Team_Key[[Full Name]:[Full Name]],0))&amp;RIGHT(INDEX(FPL_Fixtures_Extract[],MATCH($A325,FPL_Fixtures_Extract[[Player]:[Player]],0),MATCH(FPL_Combined[[#Headers],[Gameweek 10]],FPL_Fixtures_Extract[#Headers],0)),3))</f>
        <v>CHE(H) 2-1</v>
      </c>
      <c r="L325" t="str">
        <f ca="1">IF(RIGHT(FPL_Combined[[#Headers],[Gameweek 11]],2)&lt;$B$622,INDEX(FPL_Results_Extract[Gameweek 11],MATCH($A325,FPL_Results_Extract[[Player]:[Player]],0)),INDEX(Team_Key[[Abbreviation]:[Abbreviation]],MATCH(LEFT(INDEX(FPL_Fixtures_Extract[],MATCH($A325,FPL_Fixtures_Extract[[Player]:[Player]],0),MATCH(FPL_Combined[[#Headers],[Gameweek 11]],FPL_Fixtures_Extract[#Headers],0)),LEN(INDEX(FPL_Fixtures_Extract[],MATCH($A325,FPL_Fixtures_Extract[[Player]:[Player]],0),MATCH(FPL_Combined[[#Headers],[Gameweek 11]],FPL_Fixtures_Extract[#Headers],0)))-4),Team_Key[[Full Name]:[Full Name]],0))&amp;RIGHT(INDEX(FPL_Fixtures_Extract[],MATCH($A325,FPL_Fixtures_Extract[[Player]:[Player]],0),MATCH(FPL_Combined[[#Headers],[Gameweek 11]],FPL_Fixtures_Extract[#Headers],0)),3))</f>
        <v>WAT(A) 0-2</v>
      </c>
      <c r="M325" t="str">
        <f ca="1">IF(RIGHT(FPL_Combined[[#Headers],[Gameweek 12]],2)&lt;$B$622,INDEX(FPL_Results_Extract[Gameweek 12],MATCH($A325,FPL_Results_Extract[[Player]:[Player]],0)),INDEX(Team_Key[[Abbreviation]:[Abbreviation]],MATCH(LEFT(INDEX(FPL_Fixtures_Extract[],MATCH($A325,FPL_Fixtures_Extract[[Player]:[Player]],0),MATCH(FPL_Combined[[#Headers],[Gameweek 12]],FPL_Fixtures_Extract[#Headers],0)),LEN(INDEX(FPL_Fixtures_Extract[],MATCH($A325,FPL_Fixtures_Extract[[Player]:[Player]],0),MATCH(FPL_Combined[[#Headers],[Gameweek 12]],FPL_Fixtures_Extract[#Headers],0)))-4),Team_Key[[Full Name]:[Full Name]],0))&amp;RIGHT(INDEX(FPL_Fixtures_Extract[],MATCH($A325,FPL_Fixtures_Extract[[Player]:[Player]],0),MATCH(FPL_Combined[[#Headers],[Gameweek 12]],FPL_Fixtures_Extract[#Headers],0)),3))</f>
        <v>EVE(H) 1-1</v>
      </c>
      <c r="N325" t="str">
        <f ca="1">IF(RIGHT(FPL_Combined[[#Headers],[Gameweek 13]],2)&lt;$B$622,INDEX(FPL_Results_Extract[Gameweek 13],MATCH($A325,FPL_Results_Extract[[Player]:[Player]],0)),INDEX(Team_Key[[Abbreviation]:[Abbreviation]],MATCH(LEFT(INDEX(FPL_Fixtures_Extract[],MATCH($A325,FPL_Fixtures_Extract[[Player]:[Player]],0),MATCH(FPL_Combined[[#Headers],[Gameweek 13]],FPL_Fixtures_Extract[#Headers],0)),LEN(INDEX(FPL_Fixtures_Extract[],MATCH($A325,FPL_Fixtures_Extract[[Player]:[Player]],0),MATCH(FPL_Combined[[#Headers],[Gameweek 13]],FPL_Fixtures_Extract[#Headers],0)))-4),Team_Key[[Full Name]:[Full Name]],0))&amp;RIGHT(INDEX(FPL_Fixtures_Extract[],MATCH($A325,FPL_Fixtures_Extract[[Player]:[Player]],0),MATCH(FPL_Combined[[#Headers],[Gameweek 13]],FPL_Fixtures_Extract[#Headers],0)),3))</f>
        <v>TOT(A) 1-4</v>
      </c>
      <c r="O325" t="str">
        <f ca="1">IF(RIGHT(FPL_Combined[[#Headers],[Gameweek 14]],2)&lt;$B$622,INDEX(FPL_Results_Extract[Gameweek 14],MATCH($A325,FPL_Results_Extract[[Player]:[Player]],0)),INDEX(Team_Key[[Abbreviation]:[Abbreviation]],MATCH(LEFT(INDEX(FPL_Fixtures_Extract[],MATCH($A325,FPL_Fixtures_Extract[[Player]:[Player]],0),MATCH(FPL_Combined[[#Headers],[Gameweek 14]],FPL_Fixtures_Extract[#Headers],0)),LEN(INDEX(FPL_Fixtures_Extract[],MATCH($A325,FPL_Fixtures_Extract[[Player]:[Player]],0),MATCH(FPL_Combined[[#Headers],[Gameweek 14]],FPL_Fixtures_Extract[#Headers],0)))-4),Team_Key[[Full Name]:[Full Name]],0))&amp;RIGHT(INDEX(FPL_Fixtures_Extract[],MATCH($A325,FPL_Fixtures_Extract[[Player]:[Player]],0),MATCH(FPL_Combined[[#Headers],[Gameweek 14]],FPL_Fixtures_Extract[#Headers],0)),3))</f>
        <v>WBA(H) 1-1</v>
      </c>
      <c r="P325" t="str">
        <f ca="1">IF(RIGHT(FPL_Combined[[#Headers],[Gameweek 15]],2)&lt;$B$622,INDEX(FPL_Results_Extract[Gameweek 15],MATCH($A325,FPL_Results_Extract[[Player]:[Player]],0)),INDEX(Team_Key[[Abbreviation]:[Abbreviation]],MATCH(LEFT(INDEX(FPL_Fixtures_Extract[],MATCH($A325,FPL_Fixtures_Extract[[Player]:[Player]],0),MATCH(FPL_Combined[[#Headers],[Gameweek 15]],FPL_Fixtures_Extract[#Headers],0)),LEN(INDEX(FPL_Fixtures_Extract[],MATCH($A325,FPL_Fixtures_Extract[[Player]:[Player]],0),MATCH(FPL_Combined[[#Headers],[Gameweek 15]],FPL_Fixtures_Extract[#Headers],0)))-4),Team_Key[[Full Name]:[Full Name]],0))&amp;RIGHT(INDEX(FPL_Fixtures_Extract[],MATCH($A325,FPL_Fixtures_Extract[[Player]:[Player]],0),MATCH(FPL_Combined[[#Headers],[Gameweek 15]],FPL_Fixtures_Extract[#Headers],0)),3))</f>
        <v>MUN(A) 0-0</v>
      </c>
      <c r="Q325" t="str">
        <f ca="1">IF(RIGHT(FPL_Combined[[#Headers],[Gameweek 16]],2)&lt;$B$622,INDEX(FPL_Results_Extract[Gameweek 16],MATCH($A325,FPL_Results_Extract[[Player]:[Player]],0)),INDEX(Team_Key[[Abbreviation]:[Abbreviation]],MATCH(LEFT(INDEX(FPL_Fixtures_Extract[],MATCH($A325,FPL_Fixtures_Extract[[Player]:[Player]],0),MATCH(FPL_Combined[[#Headers],[Gameweek 16]],FPL_Fixtures_Extract[#Headers],0)),LEN(INDEX(FPL_Fixtures_Extract[],MATCH($A325,FPL_Fixtures_Extract[[Player]:[Player]],0),MATCH(FPL_Combined[[#Headers],[Gameweek 16]],FPL_Fixtures_Extract[#Headers],0)))-4),Team_Key[[Full Name]:[Full Name]],0))&amp;RIGHT(INDEX(FPL_Fixtures_Extract[],MATCH($A325,FPL_Fixtures_Extract[[Player]:[Player]],0),MATCH(FPL_Combined[[#Headers],[Gameweek 16]],FPL_Fixtures_Extract[#Headers],0)),3))</f>
        <v>STK(H) 0-0</v>
      </c>
      <c r="R325" t="str">
        <f ca="1">IF(RIGHT(FPL_Combined[[#Headers],[Gameweek 17]],2)&lt;$B$622,INDEX(FPL_Results_Extract[Gameweek 17],MATCH($A325,FPL_Results_Extract[[Player]:[Player]],0)),INDEX(Team_Key[[Abbreviation]:[Abbreviation]],MATCH(LEFT(INDEX(FPL_Fixtures_Extract[],MATCH($A325,FPL_Fixtures_Extract[[Player]:[Player]],0),MATCH(FPL_Combined[[#Headers],[Gameweek 17]],FPL_Fixtures_Extract[#Headers],0)),LEN(INDEX(FPL_Fixtures_Extract[],MATCH($A325,FPL_Fixtures_Extract[[Player]:[Player]],0),MATCH(FPL_Combined[[#Headers],[Gameweek 17]],FPL_Fixtures_Extract[#Headers],0)))-4),Team_Key[[Full Name]:[Full Name]],0))&amp;RIGHT(INDEX(FPL_Fixtures_Extract[],MATCH($A325,FPL_Fixtures_Extract[[Player]:[Player]],0),MATCH(FPL_Combined[[#Headers],[Gameweek 17]],FPL_Fixtures_Extract[#Headers],0)),3))</f>
        <v>SWA(A) 0-0</v>
      </c>
      <c r="S325" t="str">
        <f ca="1">IF(RIGHT(FPL_Combined[[#Headers],[Gameweek 18]],2)&lt;$B$622,INDEX(FPL_Results_Extract[Gameweek 18],MATCH($A325,FPL_Results_Extract[[Player]:[Player]],0)),INDEX(Team_Key[[Abbreviation]:[Abbreviation]],MATCH(LEFT(INDEX(FPL_Fixtures_Extract[],MATCH($A325,FPL_Fixtures_Extract[[Player]:[Player]],0),MATCH(FPL_Combined[[#Headers],[Gameweek 18]],FPL_Fixtures_Extract[#Headers],0)),LEN(INDEX(FPL_Fixtures_Extract[],MATCH($A325,FPL_Fixtures_Extract[[Player]:[Player]],0),MATCH(FPL_Combined[[#Headers],[Gameweek 18]],FPL_Fixtures_Extract[#Headers],0)))-4),Team_Key[[Full Name]:[Full Name]],0))&amp;RIGHT(INDEX(FPL_Fixtures_Extract[],MATCH($A325,FPL_Fixtures_Extract[[Player]:[Player]],0),MATCH(FPL_Combined[[#Headers],[Gameweek 18]],FPL_Fixtures_Extract[#Headers],0)),3))</f>
        <v>AVL(A) 1-1</v>
      </c>
      <c r="T325" t="str">
        <f ca="1">IF(RIGHT(FPL_Combined[[#Headers],[Gameweek 19]],2)&lt;$B$622,INDEX(FPL_Results_Extract[Gameweek 19],MATCH($A325,FPL_Results_Extract[[Player]:[Player]],0)),INDEX(Team_Key[[Abbreviation]:[Abbreviation]],MATCH(LEFT(INDEX(FPL_Fixtures_Extract[],MATCH($A325,FPL_Fixtures_Extract[[Player]:[Player]],0),MATCH(FPL_Combined[[#Headers],[Gameweek 19]],FPL_Fixtures_Extract[#Headers],0)),LEN(INDEX(FPL_Fixtures_Extract[],MATCH($A325,FPL_Fixtures_Extract[[Player]:[Player]],0),MATCH(FPL_Combined[[#Headers],[Gameweek 19]],FPL_Fixtures_Extract[#Headers],0)))-4),Team_Key[[Full Name]:[Full Name]],0))&amp;RIGHT(INDEX(FPL_Fixtures_Extract[],MATCH($A325,FPL_Fixtures_Extract[[Player]:[Player]],0),MATCH(FPL_Combined[[#Headers],[Gameweek 19]],FPL_Fixtures_Extract[#Headers],0)),3))</f>
        <v>SOU(H) 2-1</v>
      </c>
      <c r="U325" t="str">
        <f ca="1">IF(RIGHT(FPL_Combined[[#Headers],[Gameweek 20]],2)&lt;$B$622,INDEX(FPL_Results_Extract[Gameweek 20],MATCH($A325,FPL_Results_Extract[[Player]:[Player]],0)),INDEX(Team_Key[[Abbreviation]:[Abbreviation]],MATCH(LEFT(INDEX(FPL_Fixtures_Extract[],MATCH($A325,FPL_Fixtures_Extract[[Player]:[Player]],0),MATCH(FPL_Combined[[#Headers],[Gameweek 20]],FPL_Fixtures_Extract[#Headers],0)),LEN(INDEX(FPL_Fixtures_Extract[],MATCH($A325,FPL_Fixtures_Extract[[Player]:[Player]],0),MATCH(FPL_Combined[[#Headers],[Gameweek 20]],FPL_Fixtures_Extract[#Headers],0)))-4),Team_Key[[Full Name]:[Full Name]],0))&amp;RIGHT(INDEX(FPL_Fixtures_Extract[],MATCH($A325,FPL_Fixtures_Extract[[Player]:[Player]],0),MATCH(FPL_Combined[[#Headers],[Gameweek 20]],FPL_Fixtures_Extract[#Headers],0)),3))</f>
        <v>LIV(H) 2-0</v>
      </c>
      <c r="V325" t="str">
        <f ca="1">IF(RIGHT(FPL_Combined[[#Headers],[Gameweek 21]],2)&lt;$B$622,INDEX(FPL_Results_Extract[Gameweek 21],MATCH($A325,FPL_Results_Extract[[Player]:[Player]],0)),INDEX(Team_Key[[Abbreviation]:[Abbreviation]],MATCH(LEFT(INDEX(FPL_Fixtures_Extract[],MATCH($A325,FPL_Fixtures_Extract[[Player]:[Player]],0),MATCH(FPL_Combined[[#Headers],[Gameweek 21]],FPL_Fixtures_Extract[#Headers],0)),LEN(INDEX(FPL_Fixtures_Extract[],MATCH($A325,FPL_Fixtures_Extract[[Player]:[Player]],0),MATCH(FPL_Combined[[#Headers],[Gameweek 21]],FPL_Fixtures_Extract[#Headers],0)))-4),Team_Key[[Full Name]:[Full Name]],0))&amp;RIGHT(INDEX(FPL_Fixtures_Extract[],MATCH($A325,FPL_Fixtures_Extract[[Player]:[Player]],0),MATCH(FPL_Combined[[#Headers],[Gameweek 21]],FPL_Fixtures_Extract[#Headers],0)),3))</f>
        <v>BOU(A) 3-1</v>
      </c>
      <c r="W325" t="str">
        <f ca="1">IF(RIGHT(FPL_Combined[[#Headers],[Gameweek 22]],2)&lt;$B$622,INDEX(FPL_Results_Extract[Gameweek 22],MATCH($A325,FPL_Results_Extract[[Player]:[Player]],0)),INDEX(Team_Key[[Abbreviation]:[Abbreviation]],MATCH(LEFT(INDEX(FPL_Fixtures_Extract[],MATCH($A325,FPL_Fixtures_Extract[[Player]:[Player]],0),MATCH(FPL_Combined[[#Headers],[Gameweek 22]],FPL_Fixtures_Extract[#Headers],0)),LEN(INDEX(FPL_Fixtures_Extract[],MATCH($A325,FPL_Fixtures_Extract[[Player]:[Player]],0),MATCH(FPL_Combined[[#Headers],[Gameweek 22]],FPL_Fixtures_Extract[#Headers],0)))-4),Team_Key[[Full Name]:[Full Name]],0))&amp;RIGHT(INDEX(FPL_Fixtures_Extract[],MATCH($A325,FPL_Fixtures_Extract[[Player]:[Player]],0),MATCH(FPL_Combined[[#Headers],[Gameweek 22]],FPL_Fixtures_Extract[#Headers],0)),3))</f>
        <v>NEW(A) 1-2</v>
      </c>
      <c r="X325" t="str">
        <f ca="1">IF(RIGHT(FPL_Combined[[#Headers],[Gameweek 23]],2)&lt;$B$622,INDEX(FPL_Results_Extract[Gameweek 23],MATCH($A325,FPL_Results_Extract[[Player]:[Player]],0)),INDEX(Team_Key[[Abbreviation]:[Abbreviation]],MATCH(LEFT(INDEX(FPL_Fixtures_Extract[],MATCH($A325,FPL_Fixtures_Extract[[Player]:[Player]],0),MATCH(FPL_Combined[[#Headers],[Gameweek 23]],FPL_Fixtures_Extract[#Headers],0)),LEN(INDEX(FPL_Fixtures_Extract[],MATCH($A325,FPL_Fixtures_Extract[[Player]:[Player]],0),MATCH(FPL_Combined[[#Headers],[Gameweek 23]],FPL_Fixtures_Extract[#Headers],0)))-4),Team_Key[[Full Name]:[Full Name]],0))&amp;RIGHT(INDEX(FPL_Fixtures_Extract[],MATCH($A325,FPL_Fixtures_Extract[[Player]:[Player]],0),MATCH(FPL_Combined[[#Headers],[Gameweek 23]],FPL_Fixtures_Extract[#Headers],0)),3))</f>
        <v>MCI(H) 2-2</v>
      </c>
      <c r="Y325" t="str">
        <f ca="1">IF(RIGHT(FPL_Combined[[#Headers],[Gameweek 24]],2)&lt;$B$622,INDEX(FPL_Results_Extract[Team],MATCH($A325,FPL_Results_Extract[[Player]:[Player]],0)),INDEX(Team_Key[[Abbreviation]:[Abbreviation]],MATCH(LEFT(INDEX(FPL_Fixtures_Extract[],MATCH($A325,FPL_Fixtures_Extract[[Player]:[Player]],0),MATCH(FPL_Combined[[#Headers],[Gameweek 24]],FPL_Fixtures_Extract[#Headers],0)),LEN(INDEX(FPL_Fixtures_Extract[],MATCH($A325,FPL_Fixtures_Extract[[Player]:[Player]],0),MATCH(FPL_Combined[[#Headers],[Gameweek 24]],FPL_Fixtures_Extract[#Headers],0)))-4),Team_Key[[Full Name]:[Full Name]],0))&amp;RIGHT(INDEX(FPL_Fixtures_Extract[],MATCH($A325,FPL_Fixtures_Extract[[Player]:[Player]],0),MATCH(FPL_Combined[[#Headers],[Gameweek 24]],FPL_Fixtures_Extract[#Headers],0)),3))</f>
        <v>WHU</v>
      </c>
      <c r="Z325" t="str">
        <f ca="1">IF(RIGHT(FPL_Combined[[#Headers],[Gameweek 25]],2)&lt;$B$622,INDEX(FPL_Results_Extract[Player],MATCH($A325,FPL_Results_Extract[[Player]:[Player]],0)),INDEX(Team_Key[[Abbreviation]:[Abbreviation]],MATCH(LEFT(INDEX(FPL_Fixtures_Extract[],MATCH($A325,FPL_Fixtures_Extract[[Player]:[Player]],0),MATCH(FPL_Combined[[#Headers],[Gameweek 25]],FPL_Fixtures_Extract[#Headers],0)),LEN(INDEX(FPL_Fixtures_Extract[],MATCH($A325,FPL_Fixtures_Extract[[Player]:[Player]],0),MATCH(FPL_Combined[[#Headers],[Gameweek 25]],FPL_Fixtures_Extract[#Headers],0)))-4),Team_Key[[Full Name]:[Full Name]],0))&amp;RIGHT(INDEX(FPL_Fixtures_Extract[],MATCH($A325,FPL_Fixtures_Extract[[Player]:[Player]],0),MATCH(FPL_Combined[[#Headers],[Gameweek 25]],FPL_Fixtures_Extract[#Headers],0)),3))</f>
        <v>Kouyaté</v>
      </c>
      <c r="AA325" t="str">
        <f ca="1">IF(RIGHT(FPL_Combined[[#Headers],[Gameweek 26]],2)&lt;$B$622,INDEX(FPL_Results_Extract[Gameweek 01],MATCH($A325,FPL_Results_Extract[[Player]:[Player]],0)),INDEX(Team_Key[[Abbreviation]:[Abbreviation]],MATCH(LEFT(INDEX(FPL_Fixtures_Extract[],MATCH($A325,FPL_Fixtures_Extract[[Player]:[Player]],0),MATCH(FPL_Combined[[#Headers],[Gameweek 26]],FPL_Fixtures_Extract[#Headers],0)),LEN(INDEX(FPL_Fixtures_Extract[],MATCH($A325,FPL_Fixtures_Extract[[Player]:[Player]],0),MATCH(FPL_Combined[[#Headers],[Gameweek 26]],FPL_Fixtures_Extract[#Headers],0)))-4),Team_Key[[Full Name]:[Full Name]],0))&amp;RIGHT(INDEX(FPL_Fixtures_Extract[],MATCH($A325,FPL_Fixtures_Extract[[Player]:[Player]],0),MATCH(FPL_Combined[[#Headers],[Gameweek 26]],FPL_Fixtures_Extract[#Headers],0)),3))</f>
        <v>ARS(A) 2-0</v>
      </c>
      <c r="AB325" t="str">
        <f ca="1">IF(RIGHT(FPL_Combined[[#Headers],[Gameweek 27]],2)&lt;$B$622,INDEX(FPL_Results_Extract[Gameweek 02],MATCH($A325,FPL_Results_Extract[[Player]:[Player]],0)),INDEX(Team_Key[[Abbreviation]:[Abbreviation]],MATCH(LEFT(INDEX(FPL_Fixtures_Extract[],MATCH($A325,FPL_Fixtures_Extract[[Player]:[Player]],0),MATCH(FPL_Combined[[#Headers],[Gameweek 27]],FPL_Fixtures_Extract[#Headers],0)),LEN(INDEX(FPL_Fixtures_Extract[],MATCH($A325,FPL_Fixtures_Extract[[Player]:[Player]],0),MATCH(FPL_Combined[[#Headers],[Gameweek 27]],FPL_Fixtures_Extract[#Headers],0)))-4),Team_Key[[Full Name]:[Full Name]],0))&amp;RIGHT(INDEX(FPL_Fixtures_Extract[],MATCH($A325,FPL_Fixtures_Extract[[Player]:[Player]],0),MATCH(FPL_Combined[[#Headers],[Gameweek 27]],FPL_Fixtures_Extract[#Headers],0)),3))</f>
        <v>LEI(H) 1-2</v>
      </c>
      <c r="AC325" t="str">
        <f ca="1">IF(RIGHT(FPL_Combined[[#Headers],[Gameweek 28]],2)&lt;$B$622,INDEX(FPL_Results_Extract[Gameweek 03],MATCH($A325,FPL_Results_Extract[[Player]:[Player]],0)),INDEX(Team_Key[[Abbreviation]:[Abbreviation]],MATCH(LEFT(INDEX(FPL_Fixtures_Extract[],MATCH($A325,FPL_Fixtures_Extract[[Player]:[Player]],0),MATCH(FPL_Combined[[#Headers],[Gameweek 28]],FPL_Fixtures_Extract[#Headers],0)),LEN(INDEX(FPL_Fixtures_Extract[],MATCH($A325,FPL_Fixtures_Extract[[Player]:[Player]],0),MATCH(FPL_Combined[[#Headers],[Gameweek 28]],FPL_Fixtures_Extract[#Headers],0)))-4),Team_Key[[Full Name]:[Full Name]],0))&amp;RIGHT(INDEX(FPL_Fixtures_Extract[],MATCH($A325,FPL_Fixtures_Extract[[Player]:[Player]],0),MATCH(FPL_Combined[[#Headers],[Gameweek 28]],FPL_Fixtures_Extract[#Headers],0)),3))</f>
        <v>BOU(H) 3-4</v>
      </c>
      <c r="AD325" t="str">
        <f ca="1">IF(RIGHT(FPL_Combined[[#Headers],[Gameweek 29]],2)&lt;$B$622,INDEX(FPL_Results_Extract[Gameweek 04],MATCH($A325,FPL_Results_Extract[[Player]:[Player]],0)),INDEX(Team_Key[[Abbreviation]:[Abbreviation]],MATCH(LEFT(INDEX(FPL_Fixtures_Extract[],MATCH($A325,FPL_Fixtures_Extract[[Player]:[Player]],0),MATCH(FPL_Combined[[#Headers],[Gameweek 29]],FPL_Fixtures_Extract[#Headers],0)),LEN(INDEX(FPL_Fixtures_Extract[],MATCH($A325,FPL_Fixtures_Extract[[Player]:[Player]],0),MATCH(FPL_Combined[[#Headers],[Gameweek 29]],FPL_Fixtures_Extract[#Headers],0)))-4),Team_Key[[Full Name]:[Full Name]],0))&amp;RIGHT(INDEX(FPL_Fixtures_Extract[],MATCH($A325,FPL_Fixtures_Extract[[Player]:[Player]],0),MATCH(FPL_Combined[[#Headers],[Gameweek 29]],FPL_Fixtures_Extract[#Headers],0)),3))</f>
        <v>EVE(A)</v>
      </c>
      <c r="AE325" t="e">
        <f ca="1">IF(RIGHT(FPL_Combined[[#Headers],[Gameweek 30]],2)&lt;$B$622,INDEX(FPL_Results_Extract[Gameweek 05],MATCH($A325,FPL_Results_Extract[[Player]:[Player]],0)),INDEX(Team_Key[[Abbreviation]:[Abbreviation]],MATCH(LEFT(INDEX(FPL_Fixtures_Extract[],MATCH($A325,FPL_Fixtures_Extract[[Player]:[Player]],0),MATCH(FPL_Combined[[#Headers],[Gameweek 30]],FPL_Fixtures_Extract[#Headers],0)),LEN(INDEX(FPL_Fixtures_Extract[],MATCH($A325,FPL_Fixtures_Extract[[Player]:[Player]],0),MATCH(FPL_Combined[[#Headers],[Gameweek 30]],FPL_Fixtures_Extract[#Headers],0)))-4),Team_Key[[Full Name]:[Full Name]],0))&amp;RIGHT(INDEX(FPL_Fixtures_Extract[],MATCH($A325,FPL_Fixtures_Extract[[Player]:[Player]],0),MATCH(FPL_Combined[[#Headers],[Gameweek 30]],FPL_Fixtures_Extract[#Headers],0)),3))</f>
        <v>#VALUE!</v>
      </c>
      <c r="AF325" t="str">
        <f ca="1">IF(RIGHT(FPL_Combined[[#Headers],[Gameweek 31]],2)&lt;$B$622,INDEX(FPL_Results_Extract[Gameweek 06],MATCH($A325,FPL_Results_Extract[[Player]:[Player]],0)),INDEX(Team_Key[[Abbreviation]:[Abbreviation]],MATCH(LEFT(INDEX(FPL_Fixtures_Extract[],MATCH($A325,FPL_Fixtures_Extract[[Player]:[Player]],0),MATCH(FPL_Combined[[#Headers],[Gameweek 31]],FPL_Fixtures_Extract[#Headers],0)),LEN(INDEX(FPL_Fixtures_Extract[],MATCH($A325,FPL_Fixtures_Extract[[Player]:[Player]],0),MATCH(FPL_Combined[[#Headers],[Gameweek 31]],FPL_Fixtures_Extract[#Headers],0)))-4),Team_Key[[Full Name]:[Full Name]],0))&amp;RIGHT(INDEX(FPL_Fixtures_Extract[],MATCH($A325,FPL_Fixtures_Extract[[Player]:[Player]],0),MATCH(FPL_Combined[[#Headers],[Gameweek 31]],FPL_Fixtures_Extract[#Headers],0)),3))</f>
        <v>CHE(A)</v>
      </c>
      <c r="AG325" t="str">
        <f ca="1">IF(RIGHT(FPL_Combined[[#Headers],[Gameweek 32]],2)&lt;$B$622,INDEX(FPL_Results_Extract[Gameweek 07],MATCH($A325,FPL_Results_Extract[[Player]:[Player]],0)),INDEX(Team_Key[[Abbreviation]:[Abbreviation]],MATCH(LEFT(INDEX(FPL_Fixtures_Extract[],MATCH($A325,FPL_Fixtures_Extract[[Player]:[Player]],0),MATCH(FPL_Combined[[#Headers],[Gameweek 32]],FPL_Fixtures_Extract[#Headers],0)),LEN(INDEX(FPL_Fixtures_Extract[],MATCH($A325,FPL_Fixtures_Extract[[Player]:[Player]],0),MATCH(FPL_Combined[[#Headers],[Gameweek 32]],FPL_Fixtures_Extract[#Headers],0)))-4),Team_Key[[Full Name]:[Full Name]],0))&amp;RIGHT(INDEX(FPL_Fixtures_Extract[],MATCH($A325,FPL_Fixtures_Extract[[Player]:[Player]],0),MATCH(FPL_Combined[[#Headers],[Gameweek 32]],FPL_Fixtures_Extract[#Headers],0)),3))</f>
        <v>CRY(H)</v>
      </c>
      <c r="AH325" t="str">
        <f ca="1">IF(RIGHT(FPL_Combined[[#Headers],[Gameweek 33]],2)&lt;$B$622,INDEX(FPL_Results_Extract[Gameweek 08],MATCH($A325,FPL_Results_Extract[[Player]:[Player]],0)),INDEX(Team_Key[[Abbreviation]:[Abbreviation]],MATCH(LEFT(INDEX(FPL_Fixtures_Extract[],MATCH($A325,FPL_Fixtures_Extract[[Player]:[Player]],0),MATCH(FPL_Combined[[#Headers],[Gameweek 33]],FPL_Fixtures_Extract[#Headers],0)),LEN(INDEX(FPL_Fixtures_Extract[],MATCH($A325,FPL_Fixtures_Extract[[Player]:[Player]],0),MATCH(FPL_Combined[[#Headers],[Gameweek 33]],FPL_Fixtures_Extract[#Headers],0)))-4),Team_Key[[Full Name]:[Full Name]],0))&amp;RIGHT(INDEX(FPL_Fixtures_Extract[],MATCH($A325,FPL_Fixtures_Extract[[Player]:[Player]],0),MATCH(FPL_Combined[[#Headers],[Gameweek 33]],FPL_Fixtures_Extract[#Headers],0)),3))</f>
        <v>ARS(H)</v>
      </c>
      <c r="AI325" t="str">
        <f ca="1">IF(RIGHT(FPL_Combined[[#Headers],[Gameweek 34]],2)&lt;$B$622,INDEX(FPL_Results_Extract[Gameweek 09],MATCH($A325,FPL_Results_Extract[[Player]:[Player]],0)),INDEX(Team_Key[[Abbreviation]:[Abbreviation]],MATCH(LEFT(INDEX(FPL_Fixtures_Extract[],MATCH($A325,FPL_Fixtures_Extract[[Player]:[Player]],0),MATCH(FPL_Combined[[#Headers],[Gameweek 34]],FPL_Fixtures_Extract[#Headers],0)),LEN(INDEX(FPL_Fixtures_Extract[],MATCH($A325,FPL_Fixtures_Extract[[Player]:[Player]],0),MATCH(FPL_Combined[[#Headers],[Gameweek 34]],FPL_Fixtures_Extract[#Headers],0)))-4),Team_Key[[Full Name]:[Full Name]],0))&amp;RIGHT(INDEX(FPL_Fixtures_Extract[],MATCH($A325,FPL_Fixtures_Extract[[Player]:[Player]],0),MATCH(FPL_Combined[[#Headers],[Gameweek 34]],FPL_Fixtures_Extract[#Headers],0)),3))</f>
        <v>LEI(A)</v>
      </c>
      <c r="AJ325" t="e">
        <f ca="1">IF(RIGHT(FPL_Combined[[#Headers],[Gameweek 35]],2)&lt;$B$622,INDEX(FPL_Results_Extract[Gameweek 10],MATCH($A325,FPL_Results_Extract[[Player]:[Player]],0)),INDEX(Team_Key[[Abbreviation]:[Abbreviation]],MATCH(LEFT(INDEX(FPL_Fixtures_Extract[],MATCH($A325,FPL_Fixtures_Extract[[Player]:[Player]],0),MATCH(FPL_Combined[[#Headers],[Gameweek 35]],FPL_Fixtures_Extract[#Headers],0)),LEN(INDEX(FPL_Fixtures_Extract[],MATCH($A325,FPL_Fixtures_Extract[[Player]:[Player]],0),MATCH(FPL_Combined[[#Headers],[Gameweek 35]],FPL_Fixtures_Extract[#Headers],0)))-4),Team_Key[[Full Name]:[Full Name]],0))&amp;RIGHT(INDEX(FPL_Fixtures_Extract[],MATCH($A325,FPL_Fixtures_Extract[[Player]:[Player]],0),MATCH(FPL_Combined[[#Headers],[Gameweek 35]],FPL_Fixtures_Extract[#Headers],0)),3))</f>
        <v>#VALUE!</v>
      </c>
      <c r="AK325" t="str">
        <f ca="1">IF(RIGHT(FPL_Combined[[#Headers],[Gameweek 36]],2)&lt;$B$622,INDEX(FPL_Results_Extract[Gameweek 11],MATCH($A325,FPL_Results_Extract[[Player]:[Player]],0)),INDEX(Team_Key[[Abbreviation]:[Abbreviation]],MATCH(LEFT(INDEX(FPL_Fixtures_Extract[],MATCH($A325,FPL_Fixtures_Extract[[Player]:[Player]],0),MATCH(FPL_Combined[[#Headers],[Gameweek 36]],FPL_Fixtures_Extract[#Headers],0)),LEN(INDEX(FPL_Fixtures_Extract[],MATCH($A325,FPL_Fixtures_Extract[[Player]:[Player]],0),MATCH(FPL_Combined[[#Headers],[Gameweek 36]],FPL_Fixtures_Extract[#Headers],0)))-4),Team_Key[[Full Name]:[Full Name]],0))&amp;RIGHT(INDEX(FPL_Fixtures_Extract[],MATCH($A325,FPL_Fixtures_Extract[[Player]:[Player]],0),MATCH(FPL_Combined[[#Headers],[Gameweek 36]],FPL_Fixtures_Extract[#Headers],0)),3))</f>
        <v>WBA(A)</v>
      </c>
      <c r="AL325" t="str">
        <f ca="1">IF(RIGHT(FPL_Combined[[#Headers],[Gameweek 37]],2)&lt;$B$622,INDEX(FPL_Results_Extract[Gameweek 12],MATCH($A325,FPL_Results_Extract[[Player]:[Player]],0)),INDEX(Team_Key[[Abbreviation]:[Abbreviation]],MATCH(LEFT(INDEX(FPL_Fixtures_Extract[],MATCH($A325,FPL_Fixtures_Extract[[Player]:[Player]],0),MATCH(FPL_Combined[[#Headers],[Gameweek 37]],FPL_Fixtures_Extract[#Headers],0)),LEN(INDEX(FPL_Fixtures_Extract[],MATCH($A325,FPL_Fixtures_Extract[[Player]:[Player]],0),MATCH(FPL_Combined[[#Headers],[Gameweek 37]],FPL_Fixtures_Extract[#Headers],0)))-4),Team_Key[[Full Name]:[Full Name]],0))&amp;RIGHT(INDEX(FPL_Fixtures_Extract[],MATCH($A325,FPL_Fixtures_Extract[[Player]:[Player]],0),MATCH(FPL_Combined[[#Headers],[Gameweek 37]],FPL_Fixtures_Extract[#Headers],0)),3))</f>
        <v>SWA(H)</v>
      </c>
      <c r="AM325" t="str">
        <f ca="1">IF(RIGHT(FPL_Combined[[#Headers],[Gameweek 38]],2)&lt;$B$622,INDEX(FPL_Results_Extract[Gameweek 13],MATCH($A325,FPL_Results_Extract[[Player]:[Player]],0)),INDEX(Team_Key[[Abbreviation]:[Abbreviation]],MATCH(LEFT(INDEX(FPL_Fixtures_Extract[],MATCH($A325,FPL_Fixtures_Extract[[Player]:[Player]],0),MATCH(FPL_Combined[[#Headers],[Gameweek 38]],FPL_Fixtures_Extract[#Headers],0)),LEN(INDEX(FPL_Fixtures_Extract[],MATCH($A325,FPL_Fixtures_Extract[[Player]:[Player]],0),MATCH(FPL_Combined[[#Headers],[Gameweek 38]],FPL_Fixtures_Extract[#Headers],0)))-4),Team_Key[[Full Name]:[Full Name]],0))&amp;RIGHT(INDEX(FPL_Fixtures_Extract[],MATCH($A325,FPL_Fixtures_Extract[[Player]:[Player]],0),MATCH(FPL_Combined[[#Headers],[Gameweek 38]],FPL_Fixtures_Extract[#Headers],0)),3))</f>
        <v>STK(A)</v>
      </c>
    </row>
    <row r="326" spans="1:39" x14ac:dyDescent="0.45">
      <c r="A326" t="s">
        <v>135</v>
      </c>
      <c r="B326" t="str">
        <f ca="1">IF(RIGHT(FPL_Combined[[#Headers],[Gameweek 01]],2)&lt;$B$622,INDEX(FPL_Results_Extract[Gameweek 01],MATCH($A326,FPL_Results_Extract[[Player]:[Player]],0)),INDEX(Team_Key[[Abbreviation]:[Abbreviation]],MATCH(LEFT(INDEX(FPL_Fixtures_Extract[],MATCH($A326,FPL_Fixtures_Extract[[Player]:[Player]],0),MATCH(FPL_Combined[[#Headers],[Gameweek 01]],FPL_Fixtures_Extract[#Headers],0)),LEN(INDEX(FPL_Fixtures_Extract[],MATCH($A326,FPL_Fixtures_Extract[[Player]:[Player]],0),MATCH(FPL_Combined[[#Headers],[Gameweek 01]],FPL_Fixtures_Extract[#Headers],0)))-4),Team_Key[[Full Name]:[Full Name]],0))&amp;RIGHT(INDEX(FPL_Fixtures_Extract[],MATCH($A326,FPL_Fixtures_Extract[[Player]:[Player]],0),MATCH(FPL_Combined[[#Headers],[Gameweek 01]],FPL_Fixtures_Extract[#Headers],0)),3))</f>
        <v>BOU(A) 1-0</v>
      </c>
      <c r="C326" t="str">
        <f ca="1">IF(RIGHT(FPL_Combined[[#Headers],[Gameweek 02]],2)&lt;$B$622,INDEX(FPL_Results_Extract[Gameweek 02],MATCH($A326,FPL_Results_Extract[[Player]:[Player]],0)),INDEX(Team_Key[[Abbreviation]:[Abbreviation]],MATCH(LEFT(INDEX(FPL_Fixtures_Extract[],MATCH($A326,FPL_Fixtures_Extract[[Player]:[Player]],0),MATCH(FPL_Combined[[#Headers],[Gameweek 02]],FPL_Fixtures_Extract[#Headers],0)),LEN(INDEX(FPL_Fixtures_Extract[],MATCH($A326,FPL_Fixtures_Extract[[Player]:[Player]],0),MATCH(FPL_Combined[[#Headers],[Gameweek 02]],FPL_Fixtures_Extract[#Headers],0)))-4),Team_Key[[Full Name]:[Full Name]],0))&amp;RIGHT(INDEX(FPL_Fixtures_Extract[],MATCH($A326,FPL_Fixtures_Extract[[Player]:[Player]],0),MATCH(FPL_Combined[[#Headers],[Gameweek 02]],FPL_Fixtures_Extract[#Headers],0)),3))</f>
        <v>MUN(H) 0-1</v>
      </c>
      <c r="D326" t="str">
        <f ca="1">IF(RIGHT(FPL_Combined[[#Headers],[Gameweek 03]],2)&lt;$B$622,INDEX(FPL_Results_Extract[Gameweek 03],MATCH($A326,FPL_Results_Extract[[Player]:[Player]],0)),INDEX(Team_Key[[Abbreviation]:[Abbreviation]],MATCH(LEFT(INDEX(FPL_Fixtures_Extract[],MATCH($A326,FPL_Fixtures_Extract[[Player]:[Player]],0),MATCH(FPL_Combined[[#Headers],[Gameweek 03]],FPL_Fixtures_Extract[#Headers],0)),LEN(INDEX(FPL_Fixtures_Extract[],MATCH($A326,FPL_Fixtures_Extract[[Player]:[Player]],0),MATCH(FPL_Combined[[#Headers],[Gameweek 03]],FPL_Fixtures_Extract[#Headers],0)))-4),Team_Key[[Full Name]:[Full Name]],0))&amp;RIGHT(INDEX(FPL_Fixtures_Extract[],MATCH($A326,FPL_Fixtures_Extract[[Player]:[Player]],0),MATCH(FPL_Combined[[#Headers],[Gameweek 03]],FPL_Fixtures_Extract[#Headers],0)),3))</f>
        <v>CRY(A) 1-2</v>
      </c>
      <c r="E326" t="str">
        <f ca="1">IF(RIGHT(FPL_Combined[[#Headers],[Gameweek 04]],2)&lt;$B$622,INDEX(FPL_Results_Extract[Gameweek 04],MATCH($A326,FPL_Results_Extract[[Player]:[Player]],0)),INDEX(Team_Key[[Abbreviation]:[Abbreviation]],MATCH(LEFT(INDEX(FPL_Fixtures_Extract[],MATCH($A326,FPL_Fixtures_Extract[[Player]:[Player]],0),MATCH(FPL_Combined[[#Headers],[Gameweek 04]],FPL_Fixtures_Extract[#Headers],0)),LEN(INDEX(FPL_Fixtures_Extract[],MATCH($A326,FPL_Fixtures_Extract[[Player]:[Player]],0),MATCH(FPL_Combined[[#Headers],[Gameweek 04]],FPL_Fixtures_Extract[#Headers],0)))-4),Team_Key[[Full Name]:[Full Name]],0))&amp;RIGHT(INDEX(FPL_Fixtures_Extract[],MATCH($A326,FPL_Fixtures_Extract[[Player]:[Player]],0),MATCH(FPL_Combined[[#Headers],[Gameweek 04]],FPL_Fixtures_Extract[#Headers],0)),3))</f>
        <v>SUN(H) 2-2</v>
      </c>
      <c r="F326" t="str">
        <f ca="1">IF(RIGHT(FPL_Combined[[#Headers],[Gameweek 05]],2)&lt;$B$622,INDEX(FPL_Results_Extract[Gameweek 05],MATCH($A326,FPL_Results_Extract[[Player]:[Player]],0)),INDEX(Team_Key[[Abbreviation]:[Abbreviation]],MATCH(LEFT(INDEX(FPL_Fixtures_Extract[],MATCH($A326,FPL_Fixtures_Extract[[Player]:[Player]],0),MATCH(FPL_Combined[[#Headers],[Gameweek 05]],FPL_Fixtures_Extract[#Headers],0)),LEN(INDEX(FPL_Fixtures_Extract[],MATCH($A326,FPL_Fixtures_Extract[[Player]:[Player]],0),MATCH(FPL_Combined[[#Headers],[Gameweek 05]],FPL_Fixtures_Extract[#Headers],0)))-4),Team_Key[[Full Name]:[Full Name]],0))&amp;RIGHT(INDEX(FPL_Fixtures_Extract[],MATCH($A326,FPL_Fixtures_Extract[[Player]:[Player]],0),MATCH(FPL_Combined[[#Headers],[Gameweek 05]],FPL_Fixtures_Extract[#Headers],0)),3))</f>
        <v>LEI(A) 2-3</v>
      </c>
      <c r="G326" t="str">
        <f ca="1">IF(RIGHT(FPL_Combined[[#Headers],[Gameweek 06]],2)&lt;$B$622,INDEX(FPL_Results_Extract[Gameweek 06],MATCH($A326,FPL_Results_Extract[[Player]:[Player]],0)),INDEX(Team_Key[[Abbreviation]:[Abbreviation]],MATCH(LEFT(INDEX(FPL_Fixtures_Extract[],MATCH($A326,FPL_Fixtures_Extract[[Player]:[Player]],0),MATCH(FPL_Combined[[#Headers],[Gameweek 06]],FPL_Fixtures_Extract[#Headers],0)),LEN(INDEX(FPL_Fixtures_Extract[],MATCH($A326,FPL_Fixtures_Extract[[Player]:[Player]],0),MATCH(FPL_Combined[[#Headers],[Gameweek 06]],FPL_Fixtures_Extract[#Headers],0)))-4),Team_Key[[Full Name]:[Full Name]],0))&amp;RIGHT(INDEX(FPL_Fixtures_Extract[],MATCH($A326,FPL_Fixtures_Extract[[Player]:[Player]],0),MATCH(FPL_Combined[[#Headers],[Gameweek 06]],FPL_Fixtures_Extract[#Headers],0)),3))</f>
        <v>WBA(H) 0-1</v>
      </c>
      <c r="H326" t="str">
        <f ca="1">IF(RIGHT(FPL_Combined[[#Headers],[Gameweek 07]],2)&lt;$B$622,INDEX(FPL_Results_Extract[Gameweek 07],MATCH($A326,FPL_Results_Extract[[Player]:[Player]],0)),INDEX(Team_Key[[Abbreviation]:[Abbreviation]],MATCH(LEFT(INDEX(FPL_Fixtures_Extract[],MATCH($A326,FPL_Fixtures_Extract[[Player]:[Player]],0),MATCH(FPL_Combined[[#Headers],[Gameweek 07]],FPL_Fixtures_Extract[#Headers],0)),LEN(INDEX(FPL_Fixtures_Extract[],MATCH($A326,FPL_Fixtures_Extract[[Player]:[Player]],0),MATCH(FPL_Combined[[#Headers],[Gameweek 07]],FPL_Fixtures_Extract[#Headers],0)))-4),Team_Key[[Full Name]:[Full Name]],0))&amp;RIGHT(INDEX(FPL_Fixtures_Extract[],MATCH($A326,FPL_Fixtures_Extract[[Player]:[Player]],0),MATCH(FPL_Combined[[#Headers],[Gameweek 07]],FPL_Fixtures_Extract[#Headers],0)),3))</f>
        <v>LIV(A) 2-3</v>
      </c>
      <c r="I326" t="str">
        <f ca="1">IF(RIGHT(FPL_Combined[[#Headers],[Gameweek 08]],2)&lt;$B$622,INDEX(FPL_Results_Extract[Gameweek 08],MATCH($A326,FPL_Results_Extract[[Player]:[Player]],0)),INDEX(Team_Key[[Abbreviation]:[Abbreviation]],MATCH(LEFT(INDEX(FPL_Fixtures_Extract[],MATCH($A326,FPL_Fixtures_Extract[[Player]:[Player]],0),MATCH(FPL_Combined[[#Headers],[Gameweek 08]],FPL_Fixtures_Extract[#Headers],0)),LEN(INDEX(FPL_Fixtures_Extract[],MATCH($A326,FPL_Fixtures_Extract[[Player]:[Player]],0),MATCH(FPL_Combined[[#Headers],[Gameweek 08]],FPL_Fixtures_Extract[#Headers],0)))-4),Team_Key[[Full Name]:[Full Name]],0))&amp;RIGHT(INDEX(FPL_Fixtures_Extract[],MATCH($A326,FPL_Fixtures_Extract[[Player]:[Player]],0),MATCH(FPL_Combined[[#Headers],[Gameweek 08]],FPL_Fixtures_Extract[#Headers],0)),3))</f>
        <v>STK(H) 0-1</v>
      </c>
      <c r="J326" t="str">
        <f ca="1">IF(RIGHT(FPL_Combined[[#Headers],[Gameweek 09]],2)&lt;$B$622,INDEX(FPL_Results_Extract[Gameweek 09],MATCH($A326,FPL_Results_Extract[[Player]:[Player]],0)),INDEX(Team_Key[[Abbreviation]:[Abbreviation]],MATCH(LEFT(INDEX(FPL_Fixtures_Extract[],MATCH($A326,FPL_Fixtures_Extract[[Player]:[Player]],0),MATCH(FPL_Combined[[#Headers],[Gameweek 09]],FPL_Fixtures_Extract[#Headers],0)),LEN(INDEX(FPL_Fixtures_Extract[],MATCH($A326,FPL_Fixtures_Extract[[Player]:[Player]],0),MATCH(FPL_Combined[[#Headers],[Gameweek 09]],FPL_Fixtures_Extract[#Headers],0)))-4),Team_Key[[Full Name]:[Full Name]],0))&amp;RIGHT(INDEX(FPL_Fixtures_Extract[],MATCH($A326,FPL_Fixtures_Extract[[Player]:[Player]],0),MATCH(FPL_Combined[[#Headers],[Gameweek 09]],FPL_Fixtures_Extract[#Headers],0)),3))</f>
        <v>CHE(A) 0-2</v>
      </c>
      <c r="K326" t="str">
        <f ca="1">IF(RIGHT(FPL_Combined[[#Headers],[Gameweek 10]],2)&lt;$B$622,INDEX(FPL_Results_Extract[Gameweek 10],MATCH($A326,FPL_Results_Extract[[Player]:[Player]],0)),INDEX(Team_Key[[Abbreviation]:[Abbreviation]],MATCH(LEFT(INDEX(FPL_Fixtures_Extract[],MATCH($A326,FPL_Fixtures_Extract[[Player]:[Player]],0),MATCH(FPL_Combined[[#Headers],[Gameweek 10]],FPL_Fixtures_Extract[#Headers],0)),LEN(INDEX(FPL_Fixtures_Extract[],MATCH($A326,FPL_Fixtures_Extract[[Player]:[Player]],0),MATCH(FPL_Combined[[#Headers],[Gameweek 10]],FPL_Fixtures_Extract[#Headers],0)))-4),Team_Key[[Full Name]:[Full Name]],0))&amp;RIGHT(INDEX(FPL_Fixtures_Extract[],MATCH($A326,FPL_Fixtures_Extract[[Player]:[Player]],0),MATCH(FPL_Combined[[#Headers],[Gameweek 10]],FPL_Fixtures_Extract[#Headers],0)),3))</f>
        <v>SWA(H) 1-2</v>
      </c>
      <c r="L326" t="str">
        <f ca="1">IF(RIGHT(FPL_Combined[[#Headers],[Gameweek 11]],2)&lt;$B$622,INDEX(FPL_Results_Extract[Gameweek 11],MATCH($A326,FPL_Results_Extract[[Player]:[Player]],0)),INDEX(Team_Key[[Abbreviation]:[Abbreviation]],MATCH(LEFT(INDEX(FPL_Fixtures_Extract[],MATCH($A326,FPL_Fixtures_Extract[[Player]:[Player]],0),MATCH(FPL_Combined[[#Headers],[Gameweek 11]],FPL_Fixtures_Extract[#Headers],0)),LEN(INDEX(FPL_Fixtures_Extract[],MATCH($A326,FPL_Fixtures_Extract[[Player]:[Player]],0),MATCH(FPL_Combined[[#Headers],[Gameweek 11]],FPL_Fixtures_Extract[#Headers],0)))-4),Team_Key[[Full Name]:[Full Name]],0))&amp;RIGHT(INDEX(FPL_Fixtures_Extract[],MATCH($A326,FPL_Fixtures_Extract[[Player]:[Player]],0),MATCH(FPL_Combined[[#Headers],[Gameweek 11]],FPL_Fixtures_Extract[#Headers],0)),3))</f>
        <v>TOT(A) 1-3</v>
      </c>
      <c r="M326" t="str">
        <f ca="1">IF(RIGHT(FPL_Combined[[#Headers],[Gameweek 12]],2)&lt;$B$622,INDEX(FPL_Results_Extract[Gameweek 12],MATCH($A326,FPL_Results_Extract[[Player]:[Player]],0)),INDEX(Team_Key[[Abbreviation]:[Abbreviation]],MATCH(LEFT(INDEX(FPL_Fixtures_Extract[],MATCH($A326,FPL_Fixtures_Extract[[Player]:[Player]],0),MATCH(FPL_Combined[[#Headers],[Gameweek 12]],FPL_Fixtures_Extract[#Headers],0)),LEN(INDEX(FPL_Fixtures_Extract[],MATCH($A326,FPL_Fixtures_Extract[[Player]:[Player]],0),MATCH(FPL_Combined[[#Headers],[Gameweek 12]],FPL_Fixtures_Extract[#Headers],0)))-4),Team_Key[[Full Name]:[Full Name]],0))&amp;RIGHT(INDEX(FPL_Fixtures_Extract[],MATCH($A326,FPL_Fixtures_Extract[[Player]:[Player]],0),MATCH(FPL_Combined[[#Headers],[Gameweek 12]],FPL_Fixtures_Extract[#Headers],0)),3))</f>
        <v>MCI(H) 0-0</v>
      </c>
      <c r="N326" t="str">
        <f ca="1">IF(RIGHT(FPL_Combined[[#Headers],[Gameweek 13]],2)&lt;$B$622,INDEX(FPL_Results_Extract[Gameweek 13],MATCH($A326,FPL_Results_Extract[[Player]:[Player]],0)),INDEX(Team_Key[[Abbreviation]:[Abbreviation]],MATCH(LEFT(INDEX(FPL_Fixtures_Extract[],MATCH($A326,FPL_Fixtures_Extract[[Player]:[Player]],0),MATCH(FPL_Combined[[#Headers],[Gameweek 13]],FPL_Fixtures_Extract[#Headers],0)),LEN(INDEX(FPL_Fixtures_Extract[],MATCH($A326,FPL_Fixtures_Extract[[Player]:[Player]],0),MATCH(FPL_Combined[[#Headers],[Gameweek 13]],FPL_Fixtures_Extract[#Headers],0)))-4),Team_Key[[Full Name]:[Full Name]],0))&amp;RIGHT(INDEX(FPL_Fixtures_Extract[],MATCH($A326,FPL_Fixtures_Extract[[Player]:[Player]],0),MATCH(FPL_Combined[[#Headers],[Gameweek 13]],FPL_Fixtures_Extract[#Headers],0)),3))</f>
        <v>EVE(A) 0-4</v>
      </c>
      <c r="O326" t="str">
        <f ca="1">IF(RIGHT(FPL_Combined[[#Headers],[Gameweek 14]],2)&lt;$B$622,INDEX(FPL_Results_Extract[Gameweek 14],MATCH($A326,FPL_Results_Extract[[Player]:[Player]],0)),INDEX(Team_Key[[Abbreviation]:[Abbreviation]],MATCH(LEFT(INDEX(FPL_Fixtures_Extract[],MATCH($A326,FPL_Fixtures_Extract[[Player]:[Player]],0),MATCH(FPL_Combined[[#Headers],[Gameweek 14]],FPL_Fixtures_Extract[#Headers],0)),LEN(INDEX(FPL_Fixtures_Extract[],MATCH($A326,FPL_Fixtures_Extract[[Player]:[Player]],0),MATCH(FPL_Combined[[#Headers],[Gameweek 14]],FPL_Fixtures_Extract[#Headers],0)))-4),Team_Key[[Full Name]:[Full Name]],0))&amp;RIGHT(INDEX(FPL_Fixtures_Extract[],MATCH($A326,FPL_Fixtures_Extract[[Player]:[Player]],0),MATCH(FPL_Combined[[#Headers],[Gameweek 14]],FPL_Fixtures_Extract[#Headers],0)),3))</f>
        <v>WAT(H) 2-3</v>
      </c>
      <c r="P326" t="str">
        <f ca="1">IF(RIGHT(FPL_Combined[[#Headers],[Gameweek 15]],2)&lt;$B$622,INDEX(FPL_Results_Extract[Gameweek 15],MATCH($A326,FPL_Results_Extract[[Player]:[Player]],0)),INDEX(Team_Key[[Abbreviation]:[Abbreviation]],MATCH(LEFT(INDEX(FPL_Fixtures_Extract[],MATCH($A326,FPL_Fixtures_Extract[[Player]:[Player]],0),MATCH(FPL_Combined[[#Headers],[Gameweek 15]],FPL_Fixtures_Extract[#Headers],0)),LEN(INDEX(FPL_Fixtures_Extract[],MATCH($A326,FPL_Fixtures_Extract[[Player]:[Player]],0),MATCH(FPL_Combined[[#Headers],[Gameweek 15]],FPL_Fixtures_Extract[#Headers],0)))-4),Team_Key[[Full Name]:[Full Name]],0))&amp;RIGHT(INDEX(FPL_Fixtures_Extract[],MATCH($A326,FPL_Fixtures_Extract[[Player]:[Player]],0),MATCH(FPL_Combined[[#Headers],[Gameweek 15]],FPL_Fixtures_Extract[#Headers],0)),3))</f>
        <v>SOU(A) 1-1</v>
      </c>
      <c r="Q326" t="str">
        <f ca="1">IF(RIGHT(FPL_Combined[[#Headers],[Gameweek 16]],2)&lt;$B$622,INDEX(FPL_Results_Extract[Gameweek 16],MATCH($A326,FPL_Results_Extract[[Player]:[Player]],0)),INDEX(Team_Key[[Abbreviation]:[Abbreviation]],MATCH(LEFT(INDEX(FPL_Fixtures_Extract[],MATCH($A326,FPL_Fixtures_Extract[[Player]:[Player]],0),MATCH(FPL_Combined[[#Headers],[Gameweek 16]],FPL_Fixtures_Extract[#Headers],0)),LEN(INDEX(FPL_Fixtures_Extract[],MATCH($A326,FPL_Fixtures_Extract[[Player]:[Player]],0),MATCH(FPL_Combined[[#Headers],[Gameweek 16]],FPL_Fixtures_Extract[#Headers],0)))-4),Team_Key[[Full Name]:[Full Name]],0))&amp;RIGHT(INDEX(FPL_Fixtures_Extract[],MATCH($A326,FPL_Fixtures_Extract[[Player]:[Player]],0),MATCH(FPL_Combined[[#Headers],[Gameweek 16]],FPL_Fixtures_Extract[#Headers],0)),3))</f>
        <v>ARS(H) 0-2</v>
      </c>
      <c r="R326" t="str">
        <f ca="1">IF(RIGHT(FPL_Combined[[#Headers],[Gameweek 17]],2)&lt;$B$622,INDEX(FPL_Results_Extract[Gameweek 17],MATCH($A326,FPL_Results_Extract[[Player]:[Player]],0)),INDEX(Team_Key[[Abbreviation]:[Abbreviation]],MATCH(LEFT(INDEX(FPL_Fixtures_Extract[],MATCH($A326,FPL_Fixtures_Extract[[Player]:[Player]],0),MATCH(FPL_Combined[[#Headers],[Gameweek 17]],FPL_Fixtures_Extract[#Headers],0)),LEN(INDEX(FPL_Fixtures_Extract[],MATCH($A326,FPL_Fixtures_Extract[[Player]:[Player]],0),MATCH(FPL_Combined[[#Headers],[Gameweek 17]],FPL_Fixtures_Extract[#Headers],0)))-4),Team_Key[[Full Name]:[Full Name]],0))&amp;RIGHT(INDEX(FPL_Fixtures_Extract[],MATCH($A326,FPL_Fixtures_Extract[[Player]:[Player]],0),MATCH(FPL_Combined[[#Headers],[Gameweek 17]],FPL_Fixtures_Extract[#Headers],0)),3))</f>
        <v>NEW(A) 1-1</v>
      </c>
      <c r="S326" t="str">
        <f ca="1">IF(RIGHT(FPL_Combined[[#Headers],[Gameweek 18]],2)&lt;$B$622,INDEX(FPL_Results_Extract[Gameweek 18],MATCH($A326,FPL_Results_Extract[[Player]:[Player]],0)),INDEX(Team_Key[[Abbreviation]:[Abbreviation]],MATCH(LEFT(INDEX(FPL_Fixtures_Extract[],MATCH($A326,FPL_Fixtures_Extract[[Player]:[Player]],0),MATCH(FPL_Combined[[#Headers],[Gameweek 18]],FPL_Fixtures_Extract[#Headers],0)),LEN(INDEX(FPL_Fixtures_Extract[],MATCH($A326,FPL_Fixtures_Extract[[Player]:[Player]],0),MATCH(FPL_Combined[[#Headers],[Gameweek 18]],FPL_Fixtures_Extract[#Headers],0)))-4),Team_Key[[Full Name]:[Full Name]],0))&amp;RIGHT(INDEX(FPL_Fixtures_Extract[],MATCH($A326,FPL_Fixtures_Extract[[Player]:[Player]],0),MATCH(FPL_Combined[[#Headers],[Gameweek 18]],FPL_Fixtures_Extract[#Headers],0)),3))</f>
        <v>WHU(H) 1-1</v>
      </c>
      <c r="T326" t="str">
        <f ca="1">IF(RIGHT(FPL_Combined[[#Headers],[Gameweek 19]],2)&lt;$B$622,INDEX(FPL_Results_Extract[Gameweek 19],MATCH($A326,FPL_Results_Extract[[Player]:[Player]],0)),INDEX(Team_Key[[Abbreviation]:[Abbreviation]],MATCH(LEFT(INDEX(FPL_Fixtures_Extract[],MATCH($A326,FPL_Fixtures_Extract[[Player]:[Player]],0),MATCH(FPL_Combined[[#Headers],[Gameweek 19]],FPL_Fixtures_Extract[#Headers],0)),LEN(INDEX(FPL_Fixtures_Extract[],MATCH($A326,FPL_Fixtures_Extract[[Player]:[Player]],0),MATCH(FPL_Combined[[#Headers],[Gameweek 19]],FPL_Fixtures_Extract[#Headers],0)))-4),Team_Key[[Full Name]:[Full Name]],0))&amp;RIGHT(INDEX(FPL_Fixtures_Extract[],MATCH($A326,FPL_Fixtures_Extract[[Player]:[Player]],0),MATCH(FPL_Combined[[#Headers],[Gameweek 19]],FPL_Fixtures_Extract[#Headers],0)),3))</f>
        <v>NOR(A) 0-2</v>
      </c>
      <c r="U326" t="str">
        <f ca="1">IF(RIGHT(FPL_Combined[[#Headers],[Gameweek 20]],2)&lt;$B$622,INDEX(FPL_Results_Extract[Gameweek 20],MATCH($A326,FPL_Results_Extract[[Player]:[Player]],0)),INDEX(Team_Key[[Abbreviation]:[Abbreviation]],MATCH(LEFT(INDEX(FPL_Fixtures_Extract[],MATCH($A326,FPL_Fixtures_Extract[[Player]:[Player]],0),MATCH(FPL_Combined[[#Headers],[Gameweek 20]],FPL_Fixtures_Extract[#Headers],0)),LEN(INDEX(FPL_Fixtures_Extract[],MATCH($A326,FPL_Fixtures_Extract[[Player]:[Player]],0),MATCH(FPL_Combined[[#Headers],[Gameweek 20]],FPL_Fixtures_Extract[#Headers],0)))-4),Team_Key[[Full Name]:[Full Name]],0))&amp;RIGHT(INDEX(FPL_Fixtures_Extract[],MATCH($A326,FPL_Fixtures_Extract[[Player]:[Player]],0),MATCH(FPL_Combined[[#Headers],[Gameweek 20]],FPL_Fixtures_Extract[#Headers],0)),3))</f>
        <v>SUN(A) 1-3</v>
      </c>
      <c r="V326" t="str">
        <f ca="1">IF(RIGHT(FPL_Combined[[#Headers],[Gameweek 21]],2)&lt;$B$622,INDEX(FPL_Results_Extract[Gameweek 21],MATCH($A326,FPL_Results_Extract[[Player]:[Player]],0)),INDEX(Team_Key[[Abbreviation]:[Abbreviation]],MATCH(LEFT(INDEX(FPL_Fixtures_Extract[],MATCH($A326,FPL_Fixtures_Extract[[Player]:[Player]],0),MATCH(FPL_Combined[[#Headers],[Gameweek 21]],FPL_Fixtures_Extract[#Headers],0)),LEN(INDEX(FPL_Fixtures_Extract[],MATCH($A326,FPL_Fixtures_Extract[[Player]:[Player]],0),MATCH(FPL_Combined[[#Headers],[Gameweek 21]],FPL_Fixtures_Extract[#Headers],0)))-4),Team_Key[[Full Name]:[Full Name]],0))&amp;RIGHT(INDEX(FPL_Fixtures_Extract[],MATCH($A326,FPL_Fixtures_Extract[[Player]:[Player]],0),MATCH(FPL_Combined[[#Headers],[Gameweek 21]],FPL_Fixtures_Extract[#Headers],0)),3))</f>
        <v>CRY(H) 1-0</v>
      </c>
      <c r="W326" t="str">
        <f ca="1">IF(RIGHT(FPL_Combined[[#Headers],[Gameweek 22]],2)&lt;$B$622,INDEX(FPL_Results_Extract[Gameweek 22],MATCH($A326,FPL_Results_Extract[[Player]:[Player]],0)),INDEX(Team_Key[[Abbreviation]:[Abbreviation]],MATCH(LEFT(INDEX(FPL_Fixtures_Extract[],MATCH($A326,FPL_Fixtures_Extract[[Player]:[Player]],0),MATCH(FPL_Combined[[#Headers],[Gameweek 22]],FPL_Fixtures_Extract[#Headers],0)),LEN(INDEX(FPL_Fixtures_Extract[],MATCH($A326,FPL_Fixtures_Extract[[Player]:[Player]],0),MATCH(FPL_Combined[[#Headers],[Gameweek 22]],FPL_Fixtures_Extract[#Headers],0)))-4),Team_Key[[Full Name]:[Full Name]],0))&amp;RIGHT(INDEX(FPL_Fixtures_Extract[],MATCH($A326,FPL_Fixtures_Extract[[Player]:[Player]],0),MATCH(FPL_Combined[[#Headers],[Gameweek 22]],FPL_Fixtures_Extract[#Headers],0)),3))</f>
        <v>LEI(H) 1-1</v>
      </c>
      <c r="X326" t="str">
        <f ca="1">IF(RIGHT(FPL_Combined[[#Headers],[Gameweek 23]],2)&lt;$B$622,INDEX(FPL_Results_Extract[Gameweek 23],MATCH($A326,FPL_Results_Extract[[Player]:[Player]],0)),INDEX(Team_Key[[Abbreviation]:[Abbreviation]],MATCH(LEFT(INDEX(FPL_Fixtures_Extract[],MATCH($A326,FPL_Fixtures_Extract[[Player]:[Player]],0),MATCH(FPL_Combined[[#Headers],[Gameweek 23]],FPL_Fixtures_Extract[#Headers],0)),LEN(INDEX(FPL_Fixtures_Extract[],MATCH($A326,FPL_Fixtures_Extract[[Player]:[Player]],0),MATCH(FPL_Combined[[#Headers],[Gameweek 23]],FPL_Fixtures_Extract[#Headers],0)))-4),Team_Key[[Full Name]:[Full Name]],0))&amp;RIGHT(INDEX(FPL_Fixtures_Extract[],MATCH($A326,FPL_Fixtures_Extract[[Player]:[Player]],0),MATCH(FPL_Combined[[#Headers],[Gameweek 23]],FPL_Fixtures_Extract[#Headers],0)),3))</f>
        <v>WBA(A) 0-0</v>
      </c>
      <c r="Y326" t="str">
        <f ca="1">IF(RIGHT(FPL_Combined[[#Headers],[Gameweek 24]],2)&lt;$B$622,INDEX(FPL_Results_Extract[Team],MATCH($A326,FPL_Results_Extract[[Player]:[Player]],0)),INDEX(Team_Key[[Abbreviation]:[Abbreviation]],MATCH(LEFT(INDEX(FPL_Fixtures_Extract[],MATCH($A326,FPL_Fixtures_Extract[[Player]:[Player]],0),MATCH(FPL_Combined[[#Headers],[Gameweek 24]],FPL_Fixtures_Extract[#Headers],0)),LEN(INDEX(FPL_Fixtures_Extract[],MATCH($A326,FPL_Fixtures_Extract[[Player]:[Player]],0),MATCH(FPL_Combined[[#Headers],[Gameweek 24]],FPL_Fixtures_Extract[#Headers],0)))-4),Team_Key[[Full Name]:[Full Name]],0))&amp;RIGHT(INDEX(FPL_Fixtures_Extract[],MATCH($A326,FPL_Fixtures_Extract[[Player]:[Player]],0),MATCH(FPL_Combined[[#Headers],[Gameweek 24]],FPL_Fixtures_Extract[#Headers],0)),3))</f>
        <v>AVL</v>
      </c>
      <c r="Z326" t="str">
        <f ca="1">IF(RIGHT(FPL_Combined[[#Headers],[Gameweek 25]],2)&lt;$B$622,INDEX(FPL_Results_Extract[Player],MATCH($A326,FPL_Results_Extract[[Player]:[Player]],0)),INDEX(Team_Key[[Abbreviation]:[Abbreviation]],MATCH(LEFT(INDEX(FPL_Fixtures_Extract[],MATCH($A326,FPL_Fixtures_Extract[[Player]:[Player]],0),MATCH(FPL_Combined[[#Headers],[Gameweek 25]],FPL_Fixtures_Extract[#Headers],0)),LEN(INDEX(FPL_Fixtures_Extract[],MATCH($A326,FPL_Fixtures_Extract[[Player]:[Player]],0),MATCH(FPL_Combined[[#Headers],[Gameweek 25]],FPL_Fixtures_Extract[#Headers],0)))-4),Team_Key[[Full Name]:[Full Name]],0))&amp;RIGHT(INDEX(FPL_Fixtures_Extract[],MATCH($A326,FPL_Fixtures_Extract[[Player]:[Player]],0),MATCH(FPL_Combined[[#Headers],[Gameweek 25]],FPL_Fixtures_Extract[#Headers],0)),3))</f>
        <v>Kozák</v>
      </c>
      <c r="AA326" t="str">
        <f ca="1">IF(RIGHT(FPL_Combined[[#Headers],[Gameweek 26]],2)&lt;$B$622,INDEX(FPL_Results_Extract[Gameweek 01],MATCH($A326,FPL_Results_Extract[[Player]:[Player]],0)),INDEX(Team_Key[[Abbreviation]:[Abbreviation]],MATCH(LEFT(INDEX(FPL_Fixtures_Extract[],MATCH($A326,FPL_Fixtures_Extract[[Player]:[Player]],0),MATCH(FPL_Combined[[#Headers],[Gameweek 26]],FPL_Fixtures_Extract[#Headers],0)),LEN(INDEX(FPL_Fixtures_Extract[],MATCH($A326,FPL_Fixtures_Extract[[Player]:[Player]],0),MATCH(FPL_Combined[[#Headers],[Gameweek 26]],FPL_Fixtures_Extract[#Headers],0)))-4),Team_Key[[Full Name]:[Full Name]],0))&amp;RIGHT(INDEX(FPL_Fixtures_Extract[],MATCH($A326,FPL_Fixtures_Extract[[Player]:[Player]],0),MATCH(FPL_Combined[[#Headers],[Gameweek 26]],FPL_Fixtures_Extract[#Headers],0)),3))</f>
        <v>BOU(A) 1-0</v>
      </c>
      <c r="AB326" t="str">
        <f ca="1">IF(RIGHT(FPL_Combined[[#Headers],[Gameweek 27]],2)&lt;$B$622,INDEX(FPL_Results_Extract[Gameweek 02],MATCH($A326,FPL_Results_Extract[[Player]:[Player]],0)),INDEX(Team_Key[[Abbreviation]:[Abbreviation]],MATCH(LEFT(INDEX(FPL_Fixtures_Extract[],MATCH($A326,FPL_Fixtures_Extract[[Player]:[Player]],0),MATCH(FPL_Combined[[#Headers],[Gameweek 27]],FPL_Fixtures_Extract[#Headers],0)),LEN(INDEX(FPL_Fixtures_Extract[],MATCH($A326,FPL_Fixtures_Extract[[Player]:[Player]],0),MATCH(FPL_Combined[[#Headers],[Gameweek 27]],FPL_Fixtures_Extract[#Headers],0)))-4),Team_Key[[Full Name]:[Full Name]],0))&amp;RIGHT(INDEX(FPL_Fixtures_Extract[],MATCH($A326,FPL_Fixtures_Extract[[Player]:[Player]],0),MATCH(FPL_Combined[[#Headers],[Gameweek 27]],FPL_Fixtures_Extract[#Headers],0)),3))</f>
        <v>MUN(H) 0-1</v>
      </c>
      <c r="AC326" t="str">
        <f ca="1">IF(RIGHT(FPL_Combined[[#Headers],[Gameweek 28]],2)&lt;$B$622,INDEX(FPL_Results_Extract[Gameweek 03],MATCH($A326,FPL_Results_Extract[[Player]:[Player]],0)),INDEX(Team_Key[[Abbreviation]:[Abbreviation]],MATCH(LEFT(INDEX(FPL_Fixtures_Extract[],MATCH($A326,FPL_Fixtures_Extract[[Player]:[Player]],0),MATCH(FPL_Combined[[#Headers],[Gameweek 28]],FPL_Fixtures_Extract[#Headers],0)),LEN(INDEX(FPL_Fixtures_Extract[],MATCH($A326,FPL_Fixtures_Extract[[Player]:[Player]],0),MATCH(FPL_Combined[[#Headers],[Gameweek 28]],FPL_Fixtures_Extract[#Headers],0)))-4),Team_Key[[Full Name]:[Full Name]],0))&amp;RIGHT(INDEX(FPL_Fixtures_Extract[],MATCH($A326,FPL_Fixtures_Extract[[Player]:[Player]],0),MATCH(FPL_Combined[[#Headers],[Gameweek 28]],FPL_Fixtures_Extract[#Headers],0)),3))</f>
        <v>CRY(A) 1-2</v>
      </c>
      <c r="AD326" t="str">
        <f ca="1">IF(RIGHT(FPL_Combined[[#Headers],[Gameweek 29]],2)&lt;$B$622,INDEX(FPL_Results_Extract[Gameweek 04],MATCH($A326,FPL_Results_Extract[[Player]:[Player]],0)),INDEX(Team_Key[[Abbreviation]:[Abbreviation]],MATCH(LEFT(INDEX(FPL_Fixtures_Extract[],MATCH($A326,FPL_Fixtures_Extract[[Player]:[Player]],0),MATCH(FPL_Combined[[#Headers],[Gameweek 29]],FPL_Fixtures_Extract[#Headers],0)),LEN(INDEX(FPL_Fixtures_Extract[],MATCH($A326,FPL_Fixtures_Extract[[Player]:[Player]],0),MATCH(FPL_Combined[[#Headers],[Gameweek 29]],FPL_Fixtures_Extract[#Headers],0)))-4),Team_Key[[Full Name]:[Full Name]],0))&amp;RIGHT(INDEX(FPL_Fixtures_Extract[],MATCH($A326,FPL_Fixtures_Extract[[Player]:[Player]],0),MATCH(FPL_Combined[[#Headers],[Gameweek 29]],FPL_Fixtures_Extract[#Headers],0)),3))</f>
        <v>MCI(A)</v>
      </c>
      <c r="AE326" t="str">
        <f ca="1">IF(RIGHT(FPL_Combined[[#Headers],[Gameweek 30]],2)&lt;$B$622,INDEX(FPL_Results_Extract[Gameweek 05],MATCH($A326,FPL_Results_Extract[[Player]:[Player]],0)),INDEX(Team_Key[[Abbreviation]:[Abbreviation]],MATCH(LEFT(INDEX(FPL_Fixtures_Extract[],MATCH($A326,FPL_Fixtures_Extract[[Player]:[Player]],0),MATCH(FPL_Combined[[#Headers],[Gameweek 30]],FPL_Fixtures_Extract[#Headers],0)),LEN(INDEX(FPL_Fixtures_Extract[],MATCH($A326,FPL_Fixtures_Extract[[Player]:[Player]],0),MATCH(FPL_Combined[[#Headers],[Gameweek 30]],FPL_Fixtures_Extract[#Headers],0)))-4),Team_Key[[Full Name]:[Full Name]],0))&amp;RIGHT(INDEX(FPL_Fixtures_Extract[],MATCH($A326,FPL_Fixtures_Extract[[Player]:[Player]],0),MATCH(FPL_Combined[[#Headers],[Gameweek 30]],FPL_Fixtures_Extract[#Headers],0)),3))</f>
        <v>TOT(H)</v>
      </c>
      <c r="AF326" t="str">
        <f ca="1">IF(RIGHT(FPL_Combined[[#Headers],[Gameweek 31]],2)&lt;$B$622,INDEX(FPL_Results_Extract[Gameweek 06],MATCH($A326,FPL_Results_Extract[[Player]:[Player]],0)),INDEX(Team_Key[[Abbreviation]:[Abbreviation]],MATCH(LEFT(INDEX(FPL_Fixtures_Extract[],MATCH($A326,FPL_Fixtures_Extract[[Player]:[Player]],0),MATCH(FPL_Combined[[#Headers],[Gameweek 31]],FPL_Fixtures_Extract[#Headers],0)),LEN(INDEX(FPL_Fixtures_Extract[],MATCH($A326,FPL_Fixtures_Extract[[Player]:[Player]],0),MATCH(FPL_Combined[[#Headers],[Gameweek 31]],FPL_Fixtures_Extract[#Headers],0)))-4),Team_Key[[Full Name]:[Full Name]],0))&amp;RIGHT(INDEX(FPL_Fixtures_Extract[],MATCH($A326,FPL_Fixtures_Extract[[Player]:[Player]],0),MATCH(FPL_Combined[[#Headers],[Gameweek 31]],FPL_Fixtures_Extract[#Headers],0)),3))</f>
        <v>SWA(A)</v>
      </c>
      <c r="AG326" t="str">
        <f ca="1">IF(RIGHT(FPL_Combined[[#Headers],[Gameweek 32]],2)&lt;$B$622,INDEX(FPL_Results_Extract[Gameweek 07],MATCH($A326,FPL_Results_Extract[[Player]:[Player]],0)),INDEX(Team_Key[[Abbreviation]:[Abbreviation]],MATCH(LEFT(INDEX(FPL_Fixtures_Extract[],MATCH($A326,FPL_Fixtures_Extract[[Player]:[Player]],0),MATCH(FPL_Combined[[#Headers],[Gameweek 32]],FPL_Fixtures_Extract[#Headers],0)),LEN(INDEX(FPL_Fixtures_Extract[],MATCH($A326,FPL_Fixtures_Extract[[Player]:[Player]],0),MATCH(FPL_Combined[[#Headers],[Gameweek 32]],FPL_Fixtures_Extract[#Headers],0)))-4),Team_Key[[Full Name]:[Full Name]],0))&amp;RIGHT(INDEX(FPL_Fixtures_Extract[],MATCH($A326,FPL_Fixtures_Extract[[Player]:[Player]],0),MATCH(FPL_Combined[[#Headers],[Gameweek 32]],FPL_Fixtures_Extract[#Headers],0)),3))</f>
        <v>CHE(H)</v>
      </c>
      <c r="AH326" t="str">
        <f ca="1">IF(RIGHT(FPL_Combined[[#Headers],[Gameweek 33]],2)&lt;$B$622,INDEX(FPL_Results_Extract[Gameweek 08],MATCH($A326,FPL_Results_Extract[[Player]:[Player]],0)),INDEX(Team_Key[[Abbreviation]:[Abbreviation]],MATCH(LEFT(INDEX(FPL_Fixtures_Extract[],MATCH($A326,FPL_Fixtures_Extract[[Player]:[Player]],0),MATCH(FPL_Combined[[#Headers],[Gameweek 33]],FPL_Fixtures_Extract[#Headers],0)),LEN(INDEX(FPL_Fixtures_Extract[],MATCH($A326,FPL_Fixtures_Extract[[Player]:[Player]],0),MATCH(FPL_Combined[[#Headers],[Gameweek 33]],FPL_Fixtures_Extract[#Headers],0)))-4),Team_Key[[Full Name]:[Full Name]],0))&amp;RIGHT(INDEX(FPL_Fixtures_Extract[],MATCH($A326,FPL_Fixtures_Extract[[Player]:[Player]],0),MATCH(FPL_Combined[[#Headers],[Gameweek 33]],FPL_Fixtures_Extract[#Headers],0)),3))</f>
        <v>BOU(H)</v>
      </c>
      <c r="AI326" t="str">
        <f ca="1">IF(RIGHT(FPL_Combined[[#Headers],[Gameweek 34]],2)&lt;$B$622,INDEX(FPL_Results_Extract[Gameweek 09],MATCH($A326,FPL_Results_Extract[[Player]:[Player]],0)),INDEX(Team_Key[[Abbreviation]:[Abbreviation]],MATCH(LEFT(INDEX(FPL_Fixtures_Extract[],MATCH($A326,FPL_Fixtures_Extract[[Player]:[Player]],0),MATCH(FPL_Combined[[#Headers],[Gameweek 34]],FPL_Fixtures_Extract[#Headers],0)),LEN(INDEX(FPL_Fixtures_Extract[],MATCH($A326,FPL_Fixtures_Extract[[Player]:[Player]],0),MATCH(FPL_Combined[[#Headers],[Gameweek 34]],FPL_Fixtures_Extract[#Headers],0)))-4),Team_Key[[Full Name]:[Full Name]],0))&amp;RIGHT(INDEX(FPL_Fixtures_Extract[],MATCH($A326,FPL_Fixtures_Extract[[Player]:[Player]],0),MATCH(FPL_Combined[[#Headers],[Gameweek 34]],FPL_Fixtures_Extract[#Headers],0)),3))</f>
        <v>MUN(A)</v>
      </c>
      <c r="AJ326" t="str">
        <f ca="1">IF(RIGHT(FPL_Combined[[#Headers],[Gameweek 35]],2)&lt;$B$622,INDEX(FPL_Results_Extract[Gameweek 10],MATCH($A326,FPL_Results_Extract[[Player]:[Player]],0)),INDEX(Team_Key[[Abbreviation]:[Abbreviation]],MATCH(LEFT(INDEX(FPL_Fixtures_Extract[],MATCH($A326,FPL_Fixtures_Extract[[Player]:[Player]],0),MATCH(FPL_Combined[[#Headers],[Gameweek 35]],FPL_Fixtures_Extract[#Headers],0)),LEN(INDEX(FPL_Fixtures_Extract[],MATCH($A326,FPL_Fixtures_Extract[[Player]:[Player]],0),MATCH(FPL_Combined[[#Headers],[Gameweek 35]],FPL_Fixtures_Extract[#Headers],0)))-4),Team_Key[[Full Name]:[Full Name]],0))&amp;RIGHT(INDEX(FPL_Fixtures_Extract[],MATCH($A326,FPL_Fixtures_Extract[[Player]:[Player]],0),MATCH(FPL_Combined[[#Headers],[Gameweek 35]],FPL_Fixtures_Extract[#Headers],0)),3))</f>
        <v>SOU(H)</v>
      </c>
      <c r="AK326" t="str">
        <f ca="1">IF(RIGHT(FPL_Combined[[#Headers],[Gameweek 36]],2)&lt;$B$622,INDEX(FPL_Results_Extract[Gameweek 11],MATCH($A326,FPL_Results_Extract[[Player]:[Player]],0)),INDEX(Team_Key[[Abbreviation]:[Abbreviation]],MATCH(LEFT(INDEX(FPL_Fixtures_Extract[],MATCH($A326,FPL_Fixtures_Extract[[Player]:[Player]],0),MATCH(FPL_Combined[[#Headers],[Gameweek 36]],FPL_Fixtures_Extract[#Headers],0)),LEN(INDEX(FPL_Fixtures_Extract[],MATCH($A326,FPL_Fixtures_Extract[[Player]:[Player]],0),MATCH(FPL_Combined[[#Headers],[Gameweek 36]],FPL_Fixtures_Extract[#Headers],0)))-4),Team_Key[[Full Name]:[Full Name]],0))&amp;RIGHT(INDEX(FPL_Fixtures_Extract[],MATCH($A326,FPL_Fixtures_Extract[[Player]:[Player]],0),MATCH(FPL_Combined[[#Headers],[Gameweek 36]],FPL_Fixtures_Extract[#Headers],0)),3))</f>
        <v>WAT(A)</v>
      </c>
      <c r="AL326" t="str">
        <f ca="1">IF(RIGHT(FPL_Combined[[#Headers],[Gameweek 37]],2)&lt;$B$622,INDEX(FPL_Results_Extract[Gameweek 12],MATCH($A326,FPL_Results_Extract[[Player]:[Player]],0)),INDEX(Team_Key[[Abbreviation]:[Abbreviation]],MATCH(LEFT(INDEX(FPL_Fixtures_Extract[],MATCH($A326,FPL_Fixtures_Extract[[Player]:[Player]],0),MATCH(FPL_Combined[[#Headers],[Gameweek 37]],FPL_Fixtures_Extract[#Headers],0)),LEN(INDEX(FPL_Fixtures_Extract[],MATCH($A326,FPL_Fixtures_Extract[[Player]:[Player]],0),MATCH(FPL_Combined[[#Headers],[Gameweek 37]],FPL_Fixtures_Extract[#Headers],0)))-4),Team_Key[[Full Name]:[Full Name]],0))&amp;RIGHT(INDEX(FPL_Fixtures_Extract[],MATCH($A326,FPL_Fixtures_Extract[[Player]:[Player]],0),MATCH(FPL_Combined[[#Headers],[Gameweek 37]],FPL_Fixtures_Extract[#Headers],0)),3))</f>
        <v>NEW(H)</v>
      </c>
      <c r="AM326" t="str">
        <f ca="1">IF(RIGHT(FPL_Combined[[#Headers],[Gameweek 38]],2)&lt;$B$622,INDEX(FPL_Results_Extract[Gameweek 13],MATCH($A326,FPL_Results_Extract[[Player]:[Player]],0)),INDEX(Team_Key[[Abbreviation]:[Abbreviation]],MATCH(LEFT(INDEX(FPL_Fixtures_Extract[],MATCH($A326,FPL_Fixtures_Extract[[Player]:[Player]],0),MATCH(FPL_Combined[[#Headers],[Gameweek 38]],FPL_Fixtures_Extract[#Headers],0)),LEN(INDEX(FPL_Fixtures_Extract[],MATCH($A326,FPL_Fixtures_Extract[[Player]:[Player]],0),MATCH(FPL_Combined[[#Headers],[Gameweek 38]],FPL_Fixtures_Extract[#Headers],0)))-4),Team_Key[[Full Name]:[Full Name]],0))&amp;RIGHT(INDEX(FPL_Fixtures_Extract[],MATCH($A326,FPL_Fixtures_Extract[[Player]:[Player]],0),MATCH(FPL_Combined[[#Headers],[Gameweek 38]],FPL_Fixtures_Extract[#Headers],0)),3))</f>
        <v>ARS(A)</v>
      </c>
    </row>
    <row r="327" spans="1:39" x14ac:dyDescent="0.45">
      <c r="A327" t="s">
        <v>385</v>
      </c>
      <c r="B327" t="str">
        <f ca="1">IF(RIGHT(FPL_Combined[[#Headers],[Gameweek 01]],2)&lt;$B$622,INDEX(FPL_Results_Extract[Gameweek 01],MATCH($A327,FPL_Results_Extract[[Player]:[Player]],0)),INDEX(Team_Key[[Abbreviation]:[Abbreviation]],MATCH(LEFT(INDEX(FPL_Fixtures_Extract[],MATCH($A327,FPL_Fixtures_Extract[[Player]:[Player]],0),MATCH(FPL_Combined[[#Headers],[Gameweek 01]],FPL_Fixtures_Extract[#Headers],0)),LEN(INDEX(FPL_Fixtures_Extract[],MATCH($A327,FPL_Fixtures_Extract[[Player]:[Player]],0),MATCH(FPL_Combined[[#Headers],[Gameweek 01]],FPL_Fixtures_Extract[#Headers],0)))-4),Team_Key[[Full Name]:[Full Name]],0))&amp;RIGHT(INDEX(FPL_Fixtures_Extract[],MATCH($A327,FPL_Fixtures_Extract[[Player]:[Player]],0),MATCH(FPL_Combined[[#Headers],[Gameweek 01]],FPL_Fixtures_Extract[#Headers],0)),3))</f>
        <v>SUN(H) 4-2</v>
      </c>
      <c r="C327" t="str">
        <f ca="1">IF(RIGHT(FPL_Combined[[#Headers],[Gameweek 02]],2)&lt;$B$622,INDEX(FPL_Results_Extract[Gameweek 02],MATCH($A327,FPL_Results_Extract[[Player]:[Player]],0)),INDEX(Team_Key[[Abbreviation]:[Abbreviation]],MATCH(LEFT(INDEX(FPL_Fixtures_Extract[],MATCH($A327,FPL_Fixtures_Extract[[Player]:[Player]],0),MATCH(FPL_Combined[[#Headers],[Gameweek 02]],FPL_Fixtures_Extract[#Headers],0)),LEN(INDEX(FPL_Fixtures_Extract[],MATCH($A327,FPL_Fixtures_Extract[[Player]:[Player]],0),MATCH(FPL_Combined[[#Headers],[Gameweek 02]],FPL_Fixtures_Extract[#Headers],0)))-4),Team_Key[[Full Name]:[Full Name]],0))&amp;RIGHT(INDEX(FPL_Fixtures_Extract[],MATCH($A327,FPL_Fixtures_Extract[[Player]:[Player]],0),MATCH(FPL_Combined[[#Headers],[Gameweek 02]],FPL_Fixtures_Extract[#Headers],0)),3))</f>
        <v>WHU(A) 2-1</v>
      </c>
      <c r="D327" t="str">
        <f ca="1">IF(RIGHT(FPL_Combined[[#Headers],[Gameweek 03]],2)&lt;$B$622,INDEX(FPL_Results_Extract[Gameweek 03],MATCH($A327,FPL_Results_Extract[[Player]:[Player]],0)),INDEX(Team_Key[[Abbreviation]:[Abbreviation]],MATCH(LEFT(INDEX(FPL_Fixtures_Extract[],MATCH($A327,FPL_Fixtures_Extract[[Player]:[Player]],0),MATCH(FPL_Combined[[#Headers],[Gameweek 03]],FPL_Fixtures_Extract[#Headers],0)),LEN(INDEX(FPL_Fixtures_Extract[],MATCH($A327,FPL_Fixtures_Extract[[Player]:[Player]],0),MATCH(FPL_Combined[[#Headers],[Gameweek 03]],FPL_Fixtures_Extract[#Headers],0)))-4),Team_Key[[Full Name]:[Full Name]],0))&amp;RIGHT(INDEX(FPL_Fixtures_Extract[],MATCH($A327,FPL_Fixtures_Extract[[Player]:[Player]],0),MATCH(FPL_Combined[[#Headers],[Gameweek 03]],FPL_Fixtures_Extract[#Headers],0)),3))</f>
        <v>TOT(H) 1-1</v>
      </c>
      <c r="E327" t="str">
        <f ca="1">IF(RIGHT(FPL_Combined[[#Headers],[Gameweek 04]],2)&lt;$B$622,INDEX(FPL_Results_Extract[Gameweek 04],MATCH($A327,FPL_Results_Extract[[Player]:[Player]],0)),INDEX(Team_Key[[Abbreviation]:[Abbreviation]],MATCH(LEFT(INDEX(FPL_Fixtures_Extract[],MATCH($A327,FPL_Fixtures_Extract[[Player]:[Player]],0),MATCH(FPL_Combined[[#Headers],[Gameweek 04]],FPL_Fixtures_Extract[#Headers],0)),LEN(INDEX(FPL_Fixtures_Extract[],MATCH($A327,FPL_Fixtures_Extract[[Player]:[Player]],0),MATCH(FPL_Combined[[#Headers],[Gameweek 04]],FPL_Fixtures_Extract[#Headers],0)))-4),Team_Key[[Full Name]:[Full Name]],0))&amp;RIGHT(INDEX(FPL_Fixtures_Extract[],MATCH($A327,FPL_Fixtures_Extract[[Player]:[Player]],0),MATCH(FPL_Combined[[#Headers],[Gameweek 04]],FPL_Fixtures_Extract[#Headers],0)),3))</f>
        <v>BOU(A) 1-1</v>
      </c>
      <c r="F327" t="str">
        <f ca="1">IF(RIGHT(FPL_Combined[[#Headers],[Gameweek 05]],2)&lt;$B$622,INDEX(FPL_Results_Extract[Gameweek 05],MATCH($A327,FPL_Results_Extract[[Player]:[Player]],0)),INDEX(Team_Key[[Abbreviation]:[Abbreviation]],MATCH(LEFT(INDEX(FPL_Fixtures_Extract[],MATCH($A327,FPL_Fixtures_Extract[[Player]:[Player]],0),MATCH(FPL_Combined[[#Headers],[Gameweek 05]],FPL_Fixtures_Extract[#Headers],0)),LEN(INDEX(FPL_Fixtures_Extract[],MATCH($A327,FPL_Fixtures_Extract[[Player]:[Player]],0),MATCH(FPL_Combined[[#Headers],[Gameweek 05]],FPL_Fixtures_Extract[#Headers],0)))-4),Team_Key[[Full Name]:[Full Name]],0))&amp;RIGHT(INDEX(FPL_Fixtures_Extract[],MATCH($A327,FPL_Fixtures_Extract[[Player]:[Player]],0),MATCH(FPL_Combined[[#Headers],[Gameweek 05]],FPL_Fixtures_Extract[#Headers],0)),3))</f>
        <v>AVL(H) 3-2</v>
      </c>
      <c r="G327" t="str">
        <f ca="1">IF(RIGHT(FPL_Combined[[#Headers],[Gameweek 06]],2)&lt;$B$622,INDEX(FPL_Results_Extract[Gameweek 06],MATCH($A327,FPL_Results_Extract[[Player]:[Player]],0)),INDEX(Team_Key[[Abbreviation]:[Abbreviation]],MATCH(LEFT(INDEX(FPL_Fixtures_Extract[],MATCH($A327,FPL_Fixtures_Extract[[Player]:[Player]],0),MATCH(FPL_Combined[[#Headers],[Gameweek 06]],FPL_Fixtures_Extract[#Headers],0)),LEN(INDEX(FPL_Fixtures_Extract[],MATCH($A327,FPL_Fixtures_Extract[[Player]:[Player]],0),MATCH(FPL_Combined[[#Headers],[Gameweek 06]],FPL_Fixtures_Extract[#Headers],0)))-4),Team_Key[[Full Name]:[Full Name]],0))&amp;RIGHT(INDEX(FPL_Fixtures_Extract[],MATCH($A327,FPL_Fixtures_Extract[[Player]:[Player]],0),MATCH(FPL_Combined[[#Headers],[Gameweek 06]],FPL_Fixtures_Extract[#Headers],0)),3))</f>
        <v>STK(A) 2-2</v>
      </c>
      <c r="H327" t="str">
        <f ca="1">IF(RIGHT(FPL_Combined[[#Headers],[Gameweek 07]],2)&lt;$B$622,INDEX(FPL_Results_Extract[Gameweek 07],MATCH($A327,FPL_Results_Extract[[Player]:[Player]],0)),INDEX(Team_Key[[Abbreviation]:[Abbreviation]],MATCH(LEFT(INDEX(FPL_Fixtures_Extract[],MATCH($A327,FPL_Fixtures_Extract[[Player]:[Player]],0),MATCH(FPL_Combined[[#Headers],[Gameweek 07]],FPL_Fixtures_Extract[#Headers],0)),LEN(INDEX(FPL_Fixtures_Extract[],MATCH($A327,FPL_Fixtures_Extract[[Player]:[Player]],0),MATCH(FPL_Combined[[#Headers],[Gameweek 07]],FPL_Fixtures_Extract[#Headers],0)))-4),Team_Key[[Full Name]:[Full Name]],0))&amp;RIGHT(INDEX(FPL_Fixtures_Extract[],MATCH($A327,FPL_Fixtures_Extract[[Player]:[Player]],0),MATCH(FPL_Combined[[#Headers],[Gameweek 07]],FPL_Fixtures_Extract[#Headers],0)),3))</f>
        <v>ARS(H) 2-5</v>
      </c>
      <c r="I327" t="str">
        <f ca="1">IF(RIGHT(FPL_Combined[[#Headers],[Gameweek 08]],2)&lt;$B$622,INDEX(FPL_Results_Extract[Gameweek 08],MATCH($A327,FPL_Results_Extract[[Player]:[Player]],0)),INDEX(Team_Key[[Abbreviation]:[Abbreviation]],MATCH(LEFT(INDEX(FPL_Fixtures_Extract[],MATCH($A327,FPL_Fixtures_Extract[[Player]:[Player]],0),MATCH(FPL_Combined[[#Headers],[Gameweek 08]],FPL_Fixtures_Extract[#Headers],0)),LEN(INDEX(FPL_Fixtures_Extract[],MATCH($A327,FPL_Fixtures_Extract[[Player]:[Player]],0),MATCH(FPL_Combined[[#Headers],[Gameweek 08]],FPL_Fixtures_Extract[#Headers],0)))-4),Team_Key[[Full Name]:[Full Name]],0))&amp;RIGHT(INDEX(FPL_Fixtures_Extract[],MATCH($A327,FPL_Fixtures_Extract[[Player]:[Player]],0),MATCH(FPL_Combined[[#Headers],[Gameweek 08]],FPL_Fixtures_Extract[#Headers],0)),3))</f>
        <v>NOR(A) 2-1</v>
      </c>
      <c r="J327" t="str">
        <f ca="1">IF(RIGHT(FPL_Combined[[#Headers],[Gameweek 09]],2)&lt;$B$622,INDEX(FPL_Results_Extract[Gameweek 09],MATCH($A327,FPL_Results_Extract[[Player]:[Player]],0)),INDEX(Team_Key[[Abbreviation]:[Abbreviation]],MATCH(LEFT(INDEX(FPL_Fixtures_Extract[],MATCH($A327,FPL_Fixtures_Extract[[Player]:[Player]],0),MATCH(FPL_Combined[[#Headers],[Gameweek 09]],FPL_Fixtures_Extract[#Headers],0)),LEN(INDEX(FPL_Fixtures_Extract[],MATCH($A327,FPL_Fixtures_Extract[[Player]:[Player]],0),MATCH(FPL_Combined[[#Headers],[Gameweek 09]],FPL_Fixtures_Extract[#Headers],0)))-4),Team_Key[[Full Name]:[Full Name]],0))&amp;RIGHT(INDEX(FPL_Fixtures_Extract[],MATCH($A327,FPL_Fixtures_Extract[[Player]:[Player]],0),MATCH(FPL_Combined[[#Headers],[Gameweek 09]],FPL_Fixtures_Extract[#Headers],0)),3))</f>
        <v>SOU(A) 2-2</v>
      </c>
      <c r="K327" t="str">
        <f ca="1">IF(RIGHT(FPL_Combined[[#Headers],[Gameweek 10]],2)&lt;$B$622,INDEX(FPL_Results_Extract[Gameweek 10],MATCH($A327,FPL_Results_Extract[[Player]:[Player]],0)),INDEX(Team_Key[[Abbreviation]:[Abbreviation]],MATCH(LEFT(INDEX(FPL_Fixtures_Extract[],MATCH($A327,FPL_Fixtures_Extract[[Player]:[Player]],0),MATCH(FPL_Combined[[#Headers],[Gameweek 10]],FPL_Fixtures_Extract[#Headers],0)),LEN(INDEX(FPL_Fixtures_Extract[],MATCH($A327,FPL_Fixtures_Extract[[Player]:[Player]],0),MATCH(FPL_Combined[[#Headers],[Gameweek 10]],FPL_Fixtures_Extract[#Headers],0)))-4),Team_Key[[Full Name]:[Full Name]],0))&amp;RIGHT(INDEX(FPL_Fixtures_Extract[],MATCH($A327,FPL_Fixtures_Extract[[Player]:[Player]],0),MATCH(FPL_Combined[[#Headers],[Gameweek 10]],FPL_Fixtures_Extract[#Headers],0)),3))</f>
        <v>CRY(H) 1-0</v>
      </c>
      <c r="L327" t="str">
        <f ca="1">IF(RIGHT(FPL_Combined[[#Headers],[Gameweek 11]],2)&lt;$B$622,INDEX(FPL_Results_Extract[Gameweek 11],MATCH($A327,FPL_Results_Extract[[Player]:[Player]],0)),INDEX(Team_Key[[Abbreviation]:[Abbreviation]],MATCH(LEFT(INDEX(FPL_Fixtures_Extract[],MATCH($A327,FPL_Fixtures_Extract[[Player]:[Player]],0),MATCH(FPL_Combined[[#Headers],[Gameweek 11]],FPL_Fixtures_Extract[#Headers],0)),LEN(INDEX(FPL_Fixtures_Extract[],MATCH($A327,FPL_Fixtures_Extract[[Player]:[Player]],0),MATCH(FPL_Combined[[#Headers],[Gameweek 11]],FPL_Fixtures_Extract[#Headers],0)))-4),Team_Key[[Full Name]:[Full Name]],0))&amp;RIGHT(INDEX(FPL_Fixtures_Extract[],MATCH($A327,FPL_Fixtures_Extract[[Player]:[Player]],0),MATCH(FPL_Combined[[#Headers],[Gameweek 11]],FPL_Fixtures_Extract[#Headers],0)),3))</f>
        <v>WBA(A) 3-2</v>
      </c>
      <c r="M327" t="str">
        <f ca="1">IF(RIGHT(FPL_Combined[[#Headers],[Gameweek 12]],2)&lt;$B$622,INDEX(FPL_Results_Extract[Gameweek 12],MATCH($A327,FPL_Results_Extract[[Player]:[Player]],0)),INDEX(Team_Key[[Abbreviation]:[Abbreviation]],MATCH(LEFT(INDEX(FPL_Fixtures_Extract[],MATCH($A327,FPL_Fixtures_Extract[[Player]:[Player]],0),MATCH(FPL_Combined[[#Headers],[Gameweek 12]],FPL_Fixtures_Extract[#Headers],0)),LEN(INDEX(FPL_Fixtures_Extract[],MATCH($A327,FPL_Fixtures_Extract[[Player]:[Player]],0),MATCH(FPL_Combined[[#Headers],[Gameweek 12]],FPL_Fixtures_Extract[#Headers],0)))-4),Team_Key[[Full Name]:[Full Name]],0))&amp;RIGHT(INDEX(FPL_Fixtures_Extract[],MATCH($A327,FPL_Fixtures_Extract[[Player]:[Player]],0),MATCH(FPL_Combined[[#Headers],[Gameweek 12]],FPL_Fixtures_Extract[#Headers],0)),3))</f>
        <v>WAT(H) 2-1</v>
      </c>
      <c r="N327" t="str">
        <f ca="1">IF(RIGHT(FPL_Combined[[#Headers],[Gameweek 13]],2)&lt;$B$622,INDEX(FPL_Results_Extract[Gameweek 13],MATCH($A327,FPL_Results_Extract[[Player]:[Player]],0)),INDEX(Team_Key[[Abbreviation]:[Abbreviation]],MATCH(LEFT(INDEX(FPL_Fixtures_Extract[],MATCH($A327,FPL_Fixtures_Extract[[Player]:[Player]],0),MATCH(FPL_Combined[[#Headers],[Gameweek 13]],FPL_Fixtures_Extract[#Headers],0)),LEN(INDEX(FPL_Fixtures_Extract[],MATCH($A327,FPL_Fixtures_Extract[[Player]:[Player]],0),MATCH(FPL_Combined[[#Headers],[Gameweek 13]],FPL_Fixtures_Extract[#Headers],0)))-4),Team_Key[[Full Name]:[Full Name]],0))&amp;RIGHT(INDEX(FPL_Fixtures_Extract[],MATCH($A327,FPL_Fixtures_Extract[[Player]:[Player]],0),MATCH(FPL_Combined[[#Headers],[Gameweek 13]],FPL_Fixtures_Extract[#Headers],0)),3))</f>
        <v>NEW(A) 3-0</v>
      </c>
      <c r="O327" t="str">
        <f ca="1">IF(RIGHT(FPL_Combined[[#Headers],[Gameweek 14]],2)&lt;$B$622,INDEX(FPL_Results_Extract[Gameweek 14],MATCH($A327,FPL_Results_Extract[[Player]:[Player]],0)),INDEX(Team_Key[[Abbreviation]:[Abbreviation]],MATCH(LEFT(INDEX(FPL_Fixtures_Extract[],MATCH($A327,FPL_Fixtures_Extract[[Player]:[Player]],0),MATCH(FPL_Combined[[#Headers],[Gameweek 14]],FPL_Fixtures_Extract[#Headers],0)),LEN(INDEX(FPL_Fixtures_Extract[],MATCH($A327,FPL_Fixtures_Extract[[Player]:[Player]],0),MATCH(FPL_Combined[[#Headers],[Gameweek 14]],FPL_Fixtures_Extract[#Headers],0)))-4),Team_Key[[Full Name]:[Full Name]],0))&amp;RIGHT(INDEX(FPL_Fixtures_Extract[],MATCH($A327,FPL_Fixtures_Extract[[Player]:[Player]],0),MATCH(FPL_Combined[[#Headers],[Gameweek 14]],FPL_Fixtures_Extract[#Headers],0)),3))</f>
        <v>MUN(H) 1-1</v>
      </c>
      <c r="P327" t="str">
        <f ca="1">IF(RIGHT(FPL_Combined[[#Headers],[Gameweek 15]],2)&lt;$B$622,INDEX(FPL_Results_Extract[Gameweek 15],MATCH($A327,FPL_Results_Extract[[Player]:[Player]],0)),INDEX(Team_Key[[Abbreviation]:[Abbreviation]],MATCH(LEFT(INDEX(FPL_Fixtures_Extract[],MATCH($A327,FPL_Fixtures_Extract[[Player]:[Player]],0),MATCH(FPL_Combined[[#Headers],[Gameweek 15]],FPL_Fixtures_Extract[#Headers],0)),LEN(INDEX(FPL_Fixtures_Extract[],MATCH($A327,FPL_Fixtures_Extract[[Player]:[Player]],0),MATCH(FPL_Combined[[#Headers],[Gameweek 15]],FPL_Fixtures_Extract[#Headers],0)))-4),Team_Key[[Full Name]:[Full Name]],0))&amp;RIGHT(INDEX(FPL_Fixtures_Extract[],MATCH($A327,FPL_Fixtures_Extract[[Player]:[Player]],0),MATCH(FPL_Combined[[#Headers],[Gameweek 15]],FPL_Fixtures_Extract[#Headers],0)),3))</f>
        <v>SWA(A) 3-0</v>
      </c>
      <c r="Q327" t="str">
        <f ca="1">IF(RIGHT(FPL_Combined[[#Headers],[Gameweek 16]],2)&lt;$B$622,INDEX(FPL_Results_Extract[Gameweek 16],MATCH($A327,FPL_Results_Extract[[Player]:[Player]],0)),INDEX(Team_Key[[Abbreviation]:[Abbreviation]],MATCH(LEFT(INDEX(FPL_Fixtures_Extract[],MATCH($A327,FPL_Fixtures_Extract[[Player]:[Player]],0),MATCH(FPL_Combined[[#Headers],[Gameweek 16]],FPL_Fixtures_Extract[#Headers],0)),LEN(INDEX(FPL_Fixtures_Extract[],MATCH($A327,FPL_Fixtures_Extract[[Player]:[Player]],0),MATCH(FPL_Combined[[#Headers],[Gameweek 16]],FPL_Fixtures_Extract[#Headers],0)))-4),Team_Key[[Full Name]:[Full Name]],0))&amp;RIGHT(INDEX(FPL_Fixtures_Extract[],MATCH($A327,FPL_Fixtures_Extract[[Player]:[Player]],0),MATCH(FPL_Combined[[#Headers],[Gameweek 16]],FPL_Fixtures_Extract[#Headers],0)),3))</f>
        <v>CHE(H) 2-1</v>
      </c>
      <c r="R327" t="str">
        <f ca="1">IF(RIGHT(FPL_Combined[[#Headers],[Gameweek 17]],2)&lt;$B$622,INDEX(FPL_Results_Extract[Gameweek 17],MATCH($A327,FPL_Results_Extract[[Player]:[Player]],0)),INDEX(Team_Key[[Abbreviation]:[Abbreviation]],MATCH(LEFT(INDEX(FPL_Fixtures_Extract[],MATCH($A327,FPL_Fixtures_Extract[[Player]:[Player]],0),MATCH(FPL_Combined[[#Headers],[Gameweek 17]],FPL_Fixtures_Extract[#Headers],0)),LEN(INDEX(FPL_Fixtures_Extract[],MATCH($A327,FPL_Fixtures_Extract[[Player]:[Player]],0),MATCH(FPL_Combined[[#Headers],[Gameweek 17]],FPL_Fixtures_Extract[#Headers],0)))-4),Team_Key[[Full Name]:[Full Name]],0))&amp;RIGHT(INDEX(FPL_Fixtures_Extract[],MATCH($A327,FPL_Fixtures_Extract[[Player]:[Player]],0),MATCH(FPL_Combined[[#Headers],[Gameweek 17]],FPL_Fixtures_Extract[#Headers],0)),3))</f>
        <v>EVE(A) 3-2</v>
      </c>
      <c r="S327" t="str">
        <f ca="1">IF(RIGHT(FPL_Combined[[#Headers],[Gameweek 18]],2)&lt;$B$622,INDEX(FPL_Results_Extract[Gameweek 18],MATCH($A327,FPL_Results_Extract[[Player]:[Player]],0)),INDEX(Team_Key[[Abbreviation]:[Abbreviation]],MATCH(LEFT(INDEX(FPL_Fixtures_Extract[],MATCH($A327,FPL_Fixtures_Extract[[Player]:[Player]],0),MATCH(FPL_Combined[[#Headers],[Gameweek 18]],FPL_Fixtures_Extract[#Headers],0)),LEN(INDEX(FPL_Fixtures_Extract[],MATCH($A327,FPL_Fixtures_Extract[[Player]:[Player]],0),MATCH(FPL_Combined[[#Headers],[Gameweek 18]],FPL_Fixtures_Extract[#Headers],0)))-4),Team_Key[[Full Name]:[Full Name]],0))&amp;RIGHT(INDEX(FPL_Fixtures_Extract[],MATCH($A327,FPL_Fixtures_Extract[[Player]:[Player]],0),MATCH(FPL_Combined[[#Headers],[Gameweek 18]],FPL_Fixtures_Extract[#Headers],0)),3))</f>
        <v>LIV(A) 0-1</v>
      </c>
      <c r="T327" t="str">
        <f ca="1">IF(RIGHT(FPL_Combined[[#Headers],[Gameweek 19]],2)&lt;$B$622,INDEX(FPL_Results_Extract[Gameweek 19],MATCH($A327,FPL_Results_Extract[[Player]:[Player]],0)),INDEX(Team_Key[[Abbreviation]:[Abbreviation]],MATCH(LEFT(INDEX(FPL_Fixtures_Extract[],MATCH($A327,FPL_Fixtures_Extract[[Player]:[Player]],0),MATCH(FPL_Combined[[#Headers],[Gameweek 19]],FPL_Fixtures_Extract[#Headers],0)),LEN(INDEX(FPL_Fixtures_Extract[],MATCH($A327,FPL_Fixtures_Extract[[Player]:[Player]],0),MATCH(FPL_Combined[[#Headers],[Gameweek 19]],FPL_Fixtures_Extract[#Headers],0)))-4),Team_Key[[Full Name]:[Full Name]],0))&amp;RIGHT(INDEX(FPL_Fixtures_Extract[],MATCH($A327,FPL_Fixtures_Extract[[Player]:[Player]],0),MATCH(FPL_Combined[[#Headers],[Gameweek 19]],FPL_Fixtures_Extract[#Headers],0)),3))</f>
        <v>MCI(H) 0-0</v>
      </c>
      <c r="U327" t="str">
        <f ca="1">IF(RIGHT(FPL_Combined[[#Headers],[Gameweek 20]],2)&lt;$B$622,INDEX(FPL_Results_Extract[Gameweek 20],MATCH($A327,FPL_Results_Extract[[Player]:[Player]],0)),INDEX(Team_Key[[Abbreviation]:[Abbreviation]],MATCH(LEFT(INDEX(FPL_Fixtures_Extract[],MATCH($A327,FPL_Fixtures_Extract[[Player]:[Player]],0),MATCH(FPL_Combined[[#Headers],[Gameweek 20]],FPL_Fixtures_Extract[#Headers],0)),LEN(INDEX(FPL_Fixtures_Extract[],MATCH($A327,FPL_Fixtures_Extract[[Player]:[Player]],0),MATCH(FPL_Combined[[#Headers],[Gameweek 20]],FPL_Fixtures_Extract[#Headers],0)))-4),Team_Key[[Full Name]:[Full Name]],0))&amp;RIGHT(INDEX(FPL_Fixtures_Extract[],MATCH($A327,FPL_Fixtures_Extract[[Player]:[Player]],0),MATCH(FPL_Combined[[#Headers],[Gameweek 20]],FPL_Fixtures_Extract[#Headers],0)),3))</f>
        <v>BOU(H) 0-0</v>
      </c>
      <c r="V327" t="str">
        <f ca="1">IF(RIGHT(FPL_Combined[[#Headers],[Gameweek 21]],2)&lt;$B$622,INDEX(FPL_Results_Extract[Gameweek 21],MATCH($A327,FPL_Results_Extract[[Player]:[Player]],0)),INDEX(Team_Key[[Abbreviation]:[Abbreviation]],MATCH(LEFT(INDEX(FPL_Fixtures_Extract[],MATCH($A327,FPL_Fixtures_Extract[[Player]:[Player]],0),MATCH(FPL_Combined[[#Headers],[Gameweek 21]],FPL_Fixtures_Extract[#Headers],0)),LEN(INDEX(FPL_Fixtures_Extract[],MATCH($A327,FPL_Fixtures_Extract[[Player]:[Player]],0),MATCH(FPL_Combined[[#Headers],[Gameweek 21]],FPL_Fixtures_Extract[#Headers],0)))-4),Team_Key[[Full Name]:[Full Name]],0))&amp;RIGHT(INDEX(FPL_Fixtures_Extract[],MATCH($A327,FPL_Fixtures_Extract[[Player]:[Player]],0),MATCH(FPL_Combined[[#Headers],[Gameweek 21]],FPL_Fixtures_Extract[#Headers],0)),3))</f>
        <v>TOT(A) 1-0</v>
      </c>
      <c r="W327" t="str">
        <f ca="1">IF(RIGHT(FPL_Combined[[#Headers],[Gameweek 22]],2)&lt;$B$622,INDEX(FPL_Results_Extract[Gameweek 22],MATCH($A327,FPL_Results_Extract[[Player]:[Player]],0)),INDEX(Team_Key[[Abbreviation]:[Abbreviation]],MATCH(LEFT(INDEX(FPL_Fixtures_Extract[],MATCH($A327,FPL_Fixtures_Extract[[Player]:[Player]],0),MATCH(FPL_Combined[[#Headers],[Gameweek 22]],FPL_Fixtures_Extract[#Headers],0)),LEN(INDEX(FPL_Fixtures_Extract[],MATCH($A327,FPL_Fixtures_Extract[[Player]:[Player]],0),MATCH(FPL_Combined[[#Headers],[Gameweek 22]],FPL_Fixtures_Extract[#Headers],0)))-4),Team_Key[[Full Name]:[Full Name]],0))&amp;RIGHT(INDEX(FPL_Fixtures_Extract[],MATCH($A327,FPL_Fixtures_Extract[[Player]:[Player]],0),MATCH(FPL_Combined[[#Headers],[Gameweek 22]],FPL_Fixtures_Extract[#Headers],0)),3))</f>
        <v>AVL(A) 1-1</v>
      </c>
      <c r="X327" t="str">
        <f ca="1">IF(RIGHT(FPL_Combined[[#Headers],[Gameweek 23]],2)&lt;$B$622,INDEX(FPL_Results_Extract[Gameweek 23],MATCH($A327,FPL_Results_Extract[[Player]:[Player]],0)),INDEX(Team_Key[[Abbreviation]:[Abbreviation]],MATCH(LEFT(INDEX(FPL_Fixtures_Extract[],MATCH($A327,FPL_Fixtures_Extract[[Player]:[Player]],0),MATCH(FPL_Combined[[#Headers],[Gameweek 23]],FPL_Fixtures_Extract[#Headers],0)),LEN(INDEX(FPL_Fixtures_Extract[],MATCH($A327,FPL_Fixtures_Extract[[Player]:[Player]],0),MATCH(FPL_Combined[[#Headers],[Gameweek 23]],FPL_Fixtures_Extract[#Headers],0)))-4),Team_Key[[Full Name]:[Full Name]],0))&amp;RIGHT(INDEX(FPL_Fixtures_Extract[],MATCH($A327,FPL_Fixtures_Extract[[Player]:[Player]],0),MATCH(FPL_Combined[[#Headers],[Gameweek 23]],FPL_Fixtures_Extract[#Headers],0)),3))</f>
        <v>STK(H) 3-0</v>
      </c>
      <c r="Y327" t="str">
        <f ca="1">IF(RIGHT(FPL_Combined[[#Headers],[Gameweek 24]],2)&lt;$B$622,INDEX(FPL_Results_Extract[Team],MATCH($A327,FPL_Results_Extract[[Player]:[Player]],0)),INDEX(Team_Key[[Abbreviation]:[Abbreviation]],MATCH(LEFT(INDEX(FPL_Fixtures_Extract[],MATCH($A327,FPL_Fixtures_Extract[[Player]:[Player]],0),MATCH(FPL_Combined[[#Headers],[Gameweek 24]],FPL_Fixtures_Extract[#Headers],0)),LEN(INDEX(FPL_Fixtures_Extract[],MATCH($A327,FPL_Fixtures_Extract[[Player]:[Player]],0),MATCH(FPL_Combined[[#Headers],[Gameweek 24]],FPL_Fixtures_Extract[#Headers],0)))-4),Team_Key[[Full Name]:[Full Name]],0))&amp;RIGHT(INDEX(FPL_Fixtures_Extract[],MATCH($A327,FPL_Fixtures_Extract[[Player]:[Player]],0),MATCH(FPL_Combined[[#Headers],[Gameweek 24]],FPL_Fixtures_Extract[#Headers],0)),3))</f>
        <v>LEI</v>
      </c>
      <c r="Z327" t="str">
        <f ca="1">IF(RIGHT(FPL_Combined[[#Headers],[Gameweek 25]],2)&lt;$B$622,INDEX(FPL_Results_Extract[Player],MATCH($A327,FPL_Results_Extract[[Player]:[Player]],0)),INDEX(Team_Key[[Abbreviation]:[Abbreviation]],MATCH(LEFT(INDEX(FPL_Fixtures_Extract[],MATCH($A327,FPL_Fixtures_Extract[[Player]:[Player]],0),MATCH(FPL_Combined[[#Headers],[Gameweek 25]],FPL_Fixtures_Extract[#Headers],0)),LEN(INDEX(FPL_Fixtures_Extract[],MATCH($A327,FPL_Fixtures_Extract[[Player]:[Player]],0),MATCH(FPL_Combined[[#Headers],[Gameweek 25]],FPL_Fixtures_Extract[#Headers],0)))-4),Team_Key[[Full Name]:[Full Name]],0))&amp;RIGHT(INDEX(FPL_Fixtures_Extract[],MATCH($A327,FPL_Fixtures_Extract[[Player]:[Player]],0),MATCH(FPL_Combined[[#Headers],[Gameweek 25]],FPL_Fixtures_Extract[#Headers],0)),3))</f>
        <v>Kramaric</v>
      </c>
      <c r="AA327" t="str">
        <f ca="1">IF(RIGHT(FPL_Combined[[#Headers],[Gameweek 26]],2)&lt;$B$622,INDEX(FPL_Results_Extract[Gameweek 01],MATCH($A327,FPL_Results_Extract[[Player]:[Player]],0)),INDEX(Team_Key[[Abbreviation]:[Abbreviation]],MATCH(LEFT(INDEX(FPL_Fixtures_Extract[],MATCH($A327,FPL_Fixtures_Extract[[Player]:[Player]],0),MATCH(FPL_Combined[[#Headers],[Gameweek 26]],FPL_Fixtures_Extract[#Headers],0)),LEN(INDEX(FPL_Fixtures_Extract[],MATCH($A327,FPL_Fixtures_Extract[[Player]:[Player]],0),MATCH(FPL_Combined[[#Headers],[Gameweek 26]],FPL_Fixtures_Extract[#Headers],0)))-4),Team_Key[[Full Name]:[Full Name]],0))&amp;RIGHT(INDEX(FPL_Fixtures_Extract[],MATCH($A327,FPL_Fixtures_Extract[[Player]:[Player]],0),MATCH(FPL_Combined[[#Headers],[Gameweek 26]],FPL_Fixtures_Extract[#Headers],0)),3))</f>
        <v>SUN(H) 4-2</v>
      </c>
      <c r="AB327" t="str">
        <f ca="1">IF(RIGHT(FPL_Combined[[#Headers],[Gameweek 27]],2)&lt;$B$622,INDEX(FPL_Results_Extract[Gameweek 02],MATCH($A327,FPL_Results_Extract[[Player]:[Player]],0)),INDEX(Team_Key[[Abbreviation]:[Abbreviation]],MATCH(LEFT(INDEX(FPL_Fixtures_Extract[],MATCH($A327,FPL_Fixtures_Extract[[Player]:[Player]],0),MATCH(FPL_Combined[[#Headers],[Gameweek 27]],FPL_Fixtures_Extract[#Headers],0)),LEN(INDEX(FPL_Fixtures_Extract[],MATCH($A327,FPL_Fixtures_Extract[[Player]:[Player]],0),MATCH(FPL_Combined[[#Headers],[Gameweek 27]],FPL_Fixtures_Extract[#Headers],0)))-4),Team_Key[[Full Name]:[Full Name]],0))&amp;RIGHT(INDEX(FPL_Fixtures_Extract[],MATCH($A327,FPL_Fixtures_Extract[[Player]:[Player]],0),MATCH(FPL_Combined[[#Headers],[Gameweek 27]],FPL_Fixtures_Extract[#Headers],0)),3))</f>
        <v>WHU(A) 2-1</v>
      </c>
      <c r="AC327" t="str">
        <f ca="1">IF(RIGHT(FPL_Combined[[#Headers],[Gameweek 28]],2)&lt;$B$622,INDEX(FPL_Results_Extract[Gameweek 03],MATCH($A327,FPL_Results_Extract[[Player]:[Player]],0)),INDEX(Team_Key[[Abbreviation]:[Abbreviation]],MATCH(LEFT(INDEX(FPL_Fixtures_Extract[],MATCH($A327,FPL_Fixtures_Extract[[Player]:[Player]],0),MATCH(FPL_Combined[[#Headers],[Gameweek 28]],FPL_Fixtures_Extract[#Headers],0)),LEN(INDEX(FPL_Fixtures_Extract[],MATCH($A327,FPL_Fixtures_Extract[[Player]:[Player]],0),MATCH(FPL_Combined[[#Headers],[Gameweek 28]],FPL_Fixtures_Extract[#Headers],0)))-4),Team_Key[[Full Name]:[Full Name]],0))&amp;RIGHT(INDEX(FPL_Fixtures_Extract[],MATCH($A327,FPL_Fixtures_Extract[[Player]:[Player]],0),MATCH(FPL_Combined[[#Headers],[Gameweek 28]],FPL_Fixtures_Extract[#Headers],0)),3))</f>
        <v>TOT(H) 1-1</v>
      </c>
      <c r="AD327" t="str">
        <f ca="1">IF(RIGHT(FPL_Combined[[#Headers],[Gameweek 29]],2)&lt;$B$622,INDEX(FPL_Results_Extract[Gameweek 04],MATCH($A327,FPL_Results_Extract[[Player]:[Player]],0)),INDEX(Team_Key[[Abbreviation]:[Abbreviation]],MATCH(LEFT(INDEX(FPL_Fixtures_Extract[],MATCH($A327,FPL_Fixtures_Extract[[Player]:[Player]],0),MATCH(FPL_Combined[[#Headers],[Gameweek 29]],FPL_Fixtures_Extract[#Headers],0)),LEN(INDEX(FPL_Fixtures_Extract[],MATCH($A327,FPL_Fixtures_Extract[[Player]:[Player]],0),MATCH(FPL_Combined[[#Headers],[Gameweek 29]],FPL_Fixtures_Extract[#Headers],0)))-4),Team_Key[[Full Name]:[Full Name]],0))&amp;RIGHT(INDEX(FPL_Fixtures_Extract[],MATCH($A327,FPL_Fixtures_Extract[[Player]:[Player]],0),MATCH(FPL_Combined[[#Headers],[Gameweek 29]],FPL_Fixtures_Extract[#Headers],0)),3))</f>
        <v>WAT(A)</v>
      </c>
      <c r="AE327" t="str">
        <f ca="1">IF(RIGHT(FPL_Combined[[#Headers],[Gameweek 30]],2)&lt;$B$622,INDEX(FPL_Results_Extract[Gameweek 05],MATCH($A327,FPL_Results_Extract[[Player]:[Player]],0)),INDEX(Team_Key[[Abbreviation]:[Abbreviation]],MATCH(LEFT(INDEX(FPL_Fixtures_Extract[],MATCH($A327,FPL_Fixtures_Extract[[Player]:[Player]],0),MATCH(FPL_Combined[[#Headers],[Gameweek 30]],FPL_Fixtures_Extract[#Headers],0)),LEN(INDEX(FPL_Fixtures_Extract[],MATCH($A327,FPL_Fixtures_Extract[[Player]:[Player]],0),MATCH(FPL_Combined[[#Headers],[Gameweek 30]],FPL_Fixtures_Extract[#Headers],0)))-4),Team_Key[[Full Name]:[Full Name]],0))&amp;RIGHT(INDEX(FPL_Fixtures_Extract[],MATCH($A327,FPL_Fixtures_Extract[[Player]:[Player]],0),MATCH(FPL_Combined[[#Headers],[Gameweek 30]],FPL_Fixtures_Extract[#Headers],0)),3))</f>
        <v>NEW(H)</v>
      </c>
      <c r="AF327" t="str">
        <f ca="1">IF(RIGHT(FPL_Combined[[#Headers],[Gameweek 31]],2)&lt;$B$622,INDEX(FPL_Results_Extract[Gameweek 06],MATCH($A327,FPL_Results_Extract[[Player]:[Player]],0)),INDEX(Team_Key[[Abbreviation]:[Abbreviation]],MATCH(LEFT(INDEX(FPL_Fixtures_Extract[],MATCH($A327,FPL_Fixtures_Extract[[Player]:[Player]],0),MATCH(FPL_Combined[[#Headers],[Gameweek 31]],FPL_Fixtures_Extract[#Headers],0)),LEN(INDEX(FPL_Fixtures_Extract[],MATCH($A327,FPL_Fixtures_Extract[[Player]:[Player]],0),MATCH(FPL_Combined[[#Headers],[Gameweek 31]],FPL_Fixtures_Extract[#Headers],0)))-4),Team_Key[[Full Name]:[Full Name]],0))&amp;RIGHT(INDEX(FPL_Fixtures_Extract[],MATCH($A327,FPL_Fixtures_Extract[[Player]:[Player]],0),MATCH(FPL_Combined[[#Headers],[Gameweek 31]],FPL_Fixtures_Extract[#Headers],0)),3))</f>
        <v>CRY(A)</v>
      </c>
      <c r="AG327" t="str">
        <f ca="1">IF(RIGHT(FPL_Combined[[#Headers],[Gameweek 32]],2)&lt;$B$622,INDEX(FPL_Results_Extract[Gameweek 07],MATCH($A327,FPL_Results_Extract[[Player]:[Player]],0)),INDEX(Team_Key[[Abbreviation]:[Abbreviation]],MATCH(LEFT(INDEX(FPL_Fixtures_Extract[],MATCH($A327,FPL_Fixtures_Extract[[Player]:[Player]],0),MATCH(FPL_Combined[[#Headers],[Gameweek 32]],FPL_Fixtures_Extract[#Headers],0)),LEN(INDEX(FPL_Fixtures_Extract[],MATCH($A327,FPL_Fixtures_Extract[[Player]:[Player]],0),MATCH(FPL_Combined[[#Headers],[Gameweek 32]],FPL_Fixtures_Extract[#Headers],0)))-4),Team_Key[[Full Name]:[Full Name]],0))&amp;RIGHT(INDEX(FPL_Fixtures_Extract[],MATCH($A327,FPL_Fixtures_Extract[[Player]:[Player]],0),MATCH(FPL_Combined[[#Headers],[Gameweek 32]],FPL_Fixtures_Extract[#Headers],0)),3))</f>
        <v>SOU(H)</v>
      </c>
      <c r="AH327" t="str">
        <f ca="1">IF(RIGHT(FPL_Combined[[#Headers],[Gameweek 33]],2)&lt;$B$622,INDEX(FPL_Results_Extract[Gameweek 08],MATCH($A327,FPL_Results_Extract[[Player]:[Player]],0)),INDEX(Team_Key[[Abbreviation]:[Abbreviation]],MATCH(LEFT(INDEX(FPL_Fixtures_Extract[],MATCH($A327,FPL_Fixtures_Extract[[Player]:[Player]],0),MATCH(FPL_Combined[[#Headers],[Gameweek 33]],FPL_Fixtures_Extract[#Headers],0)),LEN(INDEX(FPL_Fixtures_Extract[],MATCH($A327,FPL_Fixtures_Extract[[Player]:[Player]],0),MATCH(FPL_Combined[[#Headers],[Gameweek 33]],FPL_Fixtures_Extract[#Headers],0)))-4),Team_Key[[Full Name]:[Full Name]],0))&amp;RIGHT(INDEX(FPL_Fixtures_Extract[],MATCH($A327,FPL_Fixtures_Extract[[Player]:[Player]],0),MATCH(FPL_Combined[[#Headers],[Gameweek 33]],FPL_Fixtures_Extract[#Headers],0)),3))</f>
        <v>SUN(A)</v>
      </c>
      <c r="AI327" t="str">
        <f ca="1">IF(RIGHT(FPL_Combined[[#Headers],[Gameweek 34]],2)&lt;$B$622,INDEX(FPL_Results_Extract[Gameweek 09],MATCH($A327,FPL_Results_Extract[[Player]:[Player]],0)),INDEX(Team_Key[[Abbreviation]:[Abbreviation]],MATCH(LEFT(INDEX(FPL_Fixtures_Extract[],MATCH($A327,FPL_Fixtures_Extract[[Player]:[Player]],0),MATCH(FPL_Combined[[#Headers],[Gameweek 34]],FPL_Fixtures_Extract[#Headers],0)),LEN(INDEX(FPL_Fixtures_Extract[],MATCH($A327,FPL_Fixtures_Extract[[Player]:[Player]],0),MATCH(FPL_Combined[[#Headers],[Gameweek 34]],FPL_Fixtures_Extract[#Headers],0)))-4),Team_Key[[Full Name]:[Full Name]],0))&amp;RIGHT(INDEX(FPL_Fixtures_Extract[],MATCH($A327,FPL_Fixtures_Extract[[Player]:[Player]],0),MATCH(FPL_Combined[[#Headers],[Gameweek 34]],FPL_Fixtures_Extract[#Headers],0)),3))</f>
        <v>WHU(H)</v>
      </c>
      <c r="AJ327" t="str">
        <f ca="1">IF(RIGHT(FPL_Combined[[#Headers],[Gameweek 35]],2)&lt;$B$622,INDEX(FPL_Results_Extract[Gameweek 10],MATCH($A327,FPL_Results_Extract[[Player]:[Player]],0)),INDEX(Team_Key[[Abbreviation]:[Abbreviation]],MATCH(LEFT(INDEX(FPL_Fixtures_Extract[],MATCH($A327,FPL_Fixtures_Extract[[Player]:[Player]],0),MATCH(FPL_Combined[[#Headers],[Gameweek 35]],FPL_Fixtures_Extract[#Headers],0)),LEN(INDEX(FPL_Fixtures_Extract[],MATCH($A327,FPL_Fixtures_Extract[[Player]:[Player]],0),MATCH(FPL_Combined[[#Headers],[Gameweek 35]],FPL_Fixtures_Extract[#Headers],0)))-4),Team_Key[[Full Name]:[Full Name]],0))&amp;RIGHT(INDEX(FPL_Fixtures_Extract[],MATCH($A327,FPL_Fixtures_Extract[[Player]:[Player]],0),MATCH(FPL_Combined[[#Headers],[Gameweek 35]],FPL_Fixtures_Extract[#Headers],0)),3))</f>
        <v>SWA(H)</v>
      </c>
      <c r="AK327" t="str">
        <f ca="1">IF(RIGHT(FPL_Combined[[#Headers],[Gameweek 36]],2)&lt;$B$622,INDEX(FPL_Results_Extract[Gameweek 11],MATCH($A327,FPL_Results_Extract[[Player]:[Player]],0)),INDEX(Team_Key[[Abbreviation]:[Abbreviation]],MATCH(LEFT(INDEX(FPL_Fixtures_Extract[],MATCH($A327,FPL_Fixtures_Extract[[Player]:[Player]],0),MATCH(FPL_Combined[[#Headers],[Gameweek 36]],FPL_Fixtures_Extract[#Headers],0)),LEN(INDEX(FPL_Fixtures_Extract[],MATCH($A327,FPL_Fixtures_Extract[[Player]:[Player]],0),MATCH(FPL_Combined[[#Headers],[Gameweek 36]],FPL_Fixtures_Extract[#Headers],0)))-4),Team_Key[[Full Name]:[Full Name]],0))&amp;RIGHT(INDEX(FPL_Fixtures_Extract[],MATCH($A327,FPL_Fixtures_Extract[[Player]:[Player]],0),MATCH(FPL_Combined[[#Headers],[Gameweek 36]],FPL_Fixtures_Extract[#Headers],0)),3))</f>
        <v>MUN(A)</v>
      </c>
      <c r="AL327" t="str">
        <f ca="1">IF(RIGHT(FPL_Combined[[#Headers],[Gameweek 37]],2)&lt;$B$622,INDEX(FPL_Results_Extract[Gameweek 12],MATCH($A327,FPL_Results_Extract[[Player]:[Player]],0)),INDEX(Team_Key[[Abbreviation]:[Abbreviation]],MATCH(LEFT(INDEX(FPL_Fixtures_Extract[],MATCH($A327,FPL_Fixtures_Extract[[Player]:[Player]],0),MATCH(FPL_Combined[[#Headers],[Gameweek 37]],FPL_Fixtures_Extract[#Headers],0)),LEN(INDEX(FPL_Fixtures_Extract[],MATCH($A327,FPL_Fixtures_Extract[[Player]:[Player]],0),MATCH(FPL_Combined[[#Headers],[Gameweek 37]],FPL_Fixtures_Extract[#Headers],0)))-4),Team_Key[[Full Name]:[Full Name]],0))&amp;RIGHT(INDEX(FPL_Fixtures_Extract[],MATCH($A327,FPL_Fixtures_Extract[[Player]:[Player]],0),MATCH(FPL_Combined[[#Headers],[Gameweek 37]],FPL_Fixtures_Extract[#Headers],0)),3))</f>
        <v>EVE(H)</v>
      </c>
      <c r="AM327" t="str">
        <f ca="1">IF(RIGHT(FPL_Combined[[#Headers],[Gameweek 38]],2)&lt;$B$622,INDEX(FPL_Results_Extract[Gameweek 13],MATCH($A327,FPL_Results_Extract[[Player]:[Player]],0)),INDEX(Team_Key[[Abbreviation]:[Abbreviation]],MATCH(LEFT(INDEX(FPL_Fixtures_Extract[],MATCH($A327,FPL_Fixtures_Extract[[Player]:[Player]],0),MATCH(FPL_Combined[[#Headers],[Gameweek 38]],FPL_Fixtures_Extract[#Headers],0)),LEN(INDEX(FPL_Fixtures_Extract[],MATCH($A327,FPL_Fixtures_Extract[[Player]:[Player]],0),MATCH(FPL_Combined[[#Headers],[Gameweek 38]],FPL_Fixtures_Extract[#Headers],0)))-4),Team_Key[[Full Name]:[Full Name]],0))&amp;RIGHT(INDEX(FPL_Fixtures_Extract[],MATCH($A327,FPL_Fixtures_Extract[[Player]:[Player]],0),MATCH(FPL_Combined[[#Headers],[Gameweek 38]],FPL_Fixtures_Extract[#Headers],0)),3))</f>
        <v>CHE(A)</v>
      </c>
    </row>
    <row r="328" spans="1:39" x14ac:dyDescent="0.45">
      <c r="A328" t="s">
        <v>667</v>
      </c>
      <c r="B328" t="str">
        <f ca="1">IF(RIGHT(FPL_Combined[[#Headers],[Gameweek 01]],2)&lt;$B$622,INDEX(FPL_Results_Extract[Gameweek 01],MATCH($A328,FPL_Results_Extract[[Player]:[Player]],0)),INDEX(Team_Key[[Abbreviation]:[Abbreviation]],MATCH(LEFT(INDEX(FPL_Fixtures_Extract[],MATCH($A328,FPL_Fixtures_Extract[[Player]:[Player]],0),MATCH(FPL_Combined[[#Headers],[Gameweek 01]],FPL_Fixtures_Extract[#Headers],0)),LEN(INDEX(FPL_Fixtures_Extract[],MATCH($A328,FPL_Fixtures_Extract[[Player]:[Player]],0),MATCH(FPL_Combined[[#Headers],[Gameweek 01]],FPL_Fixtures_Extract[#Headers],0)))-4),Team_Key[[Full Name]:[Full Name]],0))&amp;RIGHT(INDEX(FPL_Fixtures_Extract[],MATCH($A328,FPL_Fixtures_Extract[[Player]:[Player]],0),MATCH(FPL_Combined[[#Headers],[Gameweek 01]],FPL_Fixtures_Extract[#Headers],0)),3))</f>
        <v>SOU(H) 2-2</v>
      </c>
      <c r="C328" t="str">
        <f ca="1">IF(RIGHT(FPL_Combined[[#Headers],[Gameweek 02]],2)&lt;$B$622,INDEX(FPL_Results_Extract[Gameweek 02],MATCH($A328,FPL_Results_Extract[[Player]:[Player]],0)),INDEX(Team_Key[[Abbreviation]:[Abbreviation]],MATCH(LEFT(INDEX(FPL_Fixtures_Extract[],MATCH($A328,FPL_Fixtures_Extract[[Player]:[Player]],0),MATCH(FPL_Combined[[#Headers],[Gameweek 02]],FPL_Fixtures_Extract[#Headers],0)),LEN(INDEX(FPL_Fixtures_Extract[],MATCH($A328,FPL_Fixtures_Extract[[Player]:[Player]],0),MATCH(FPL_Combined[[#Headers],[Gameweek 02]],FPL_Fixtures_Extract[#Headers],0)))-4),Team_Key[[Full Name]:[Full Name]],0))&amp;RIGHT(INDEX(FPL_Fixtures_Extract[],MATCH($A328,FPL_Fixtures_Extract[[Player]:[Player]],0),MATCH(FPL_Combined[[#Headers],[Gameweek 02]],FPL_Fixtures_Extract[#Headers],0)),3))</f>
        <v>SWA(A) 0-2</v>
      </c>
      <c r="D328" t="str">
        <f ca="1">IF(RIGHT(FPL_Combined[[#Headers],[Gameweek 03]],2)&lt;$B$622,INDEX(FPL_Results_Extract[Gameweek 03],MATCH($A328,FPL_Results_Extract[[Player]:[Player]],0)),INDEX(Team_Key[[Abbreviation]:[Abbreviation]],MATCH(LEFT(INDEX(FPL_Fixtures_Extract[],MATCH($A328,FPL_Fixtures_Extract[[Player]:[Player]],0),MATCH(FPL_Combined[[#Headers],[Gameweek 03]],FPL_Fixtures_Extract[#Headers],0)),LEN(INDEX(FPL_Fixtures_Extract[],MATCH($A328,FPL_Fixtures_Extract[[Player]:[Player]],0),MATCH(FPL_Combined[[#Headers],[Gameweek 03]],FPL_Fixtures_Extract[#Headers],0)))-4),Team_Key[[Full Name]:[Full Name]],0))&amp;RIGHT(INDEX(FPL_Fixtures_Extract[],MATCH($A328,FPL_Fixtures_Extract[[Player]:[Player]],0),MATCH(FPL_Combined[[#Headers],[Gameweek 03]],FPL_Fixtures_Extract[#Headers],0)),3))</f>
        <v>MUN(A) 0-0</v>
      </c>
      <c r="E328" t="str">
        <f ca="1">IF(RIGHT(FPL_Combined[[#Headers],[Gameweek 04]],2)&lt;$B$622,INDEX(FPL_Results_Extract[Gameweek 04],MATCH($A328,FPL_Results_Extract[[Player]:[Player]],0)),INDEX(Team_Key[[Abbreviation]:[Abbreviation]],MATCH(LEFT(INDEX(FPL_Fixtures_Extract[],MATCH($A328,FPL_Fixtures_Extract[[Player]:[Player]],0),MATCH(FPL_Combined[[#Headers],[Gameweek 04]],FPL_Fixtures_Extract[#Headers],0)),LEN(INDEX(FPL_Fixtures_Extract[],MATCH($A328,FPL_Fixtures_Extract[[Player]:[Player]],0),MATCH(FPL_Combined[[#Headers],[Gameweek 04]],FPL_Fixtures_Extract[#Headers],0)))-4),Team_Key[[Full Name]:[Full Name]],0))&amp;RIGHT(INDEX(FPL_Fixtures_Extract[],MATCH($A328,FPL_Fixtures_Extract[[Player]:[Player]],0),MATCH(FPL_Combined[[#Headers],[Gameweek 04]],FPL_Fixtures_Extract[#Headers],0)),3))</f>
        <v>ARS(H) 0-1</v>
      </c>
      <c r="F328" t="str">
        <f ca="1">IF(RIGHT(FPL_Combined[[#Headers],[Gameweek 05]],2)&lt;$B$622,INDEX(FPL_Results_Extract[Gameweek 05],MATCH($A328,FPL_Results_Extract[[Player]:[Player]],0)),INDEX(Team_Key[[Abbreviation]:[Abbreviation]],MATCH(LEFT(INDEX(FPL_Fixtures_Extract[],MATCH($A328,FPL_Fixtures_Extract[[Player]:[Player]],0),MATCH(FPL_Combined[[#Headers],[Gameweek 05]],FPL_Fixtures_Extract[#Headers],0)),LEN(INDEX(FPL_Fixtures_Extract[],MATCH($A328,FPL_Fixtures_Extract[[Player]:[Player]],0),MATCH(FPL_Combined[[#Headers],[Gameweek 05]],FPL_Fixtures_Extract[#Headers],0)))-4),Team_Key[[Full Name]:[Full Name]],0))&amp;RIGHT(INDEX(FPL_Fixtures_Extract[],MATCH($A328,FPL_Fixtures_Extract[[Player]:[Player]],0),MATCH(FPL_Combined[[#Headers],[Gameweek 05]],FPL_Fixtures_Extract[#Headers],0)),3))</f>
        <v>WHU(A) 0-2</v>
      </c>
      <c r="G328" t="str">
        <f ca="1">IF(RIGHT(FPL_Combined[[#Headers],[Gameweek 06]],2)&lt;$B$622,INDEX(FPL_Results_Extract[Gameweek 06],MATCH($A328,FPL_Results_Extract[[Player]:[Player]],0)),INDEX(Team_Key[[Abbreviation]:[Abbreviation]],MATCH(LEFT(INDEX(FPL_Fixtures_Extract[],MATCH($A328,FPL_Fixtures_Extract[[Player]:[Player]],0),MATCH(FPL_Combined[[#Headers],[Gameweek 06]],FPL_Fixtures_Extract[#Headers],0)),LEN(INDEX(FPL_Fixtures_Extract[],MATCH($A328,FPL_Fixtures_Extract[[Player]:[Player]],0),MATCH(FPL_Combined[[#Headers],[Gameweek 06]],FPL_Fixtures_Extract[#Headers],0)))-4),Team_Key[[Full Name]:[Full Name]],0))&amp;RIGHT(INDEX(FPL_Fixtures_Extract[],MATCH($A328,FPL_Fixtures_Extract[[Player]:[Player]],0),MATCH(FPL_Combined[[#Headers],[Gameweek 06]],FPL_Fixtures_Extract[#Headers],0)),3))</f>
        <v>WAT(H) 1-2</v>
      </c>
      <c r="H328" t="str">
        <f ca="1">IF(RIGHT(FPL_Combined[[#Headers],[Gameweek 07]],2)&lt;$B$622,INDEX(FPL_Results_Extract[Gameweek 07],MATCH($A328,FPL_Results_Extract[[Player]:[Player]],0)),INDEX(Team_Key[[Abbreviation]:[Abbreviation]],MATCH(LEFT(INDEX(FPL_Fixtures_Extract[],MATCH($A328,FPL_Fixtures_Extract[[Player]:[Player]],0),MATCH(FPL_Combined[[#Headers],[Gameweek 07]],FPL_Fixtures_Extract[#Headers],0)),LEN(INDEX(FPL_Fixtures_Extract[],MATCH($A328,FPL_Fixtures_Extract[[Player]:[Player]],0),MATCH(FPL_Combined[[#Headers],[Gameweek 07]],FPL_Fixtures_Extract[#Headers],0)))-4),Team_Key[[Full Name]:[Full Name]],0))&amp;RIGHT(INDEX(FPL_Fixtures_Extract[],MATCH($A328,FPL_Fixtures_Extract[[Player]:[Player]],0),MATCH(FPL_Combined[[#Headers],[Gameweek 07]],FPL_Fixtures_Extract[#Headers],0)),3))</f>
        <v>CHE(H) 2-2</v>
      </c>
      <c r="I328" t="str">
        <f ca="1">IF(RIGHT(FPL_Combined[[#Headers],[Gameweek 08]],2)&lt;$B$622,INDEX(FPL_Results_Extract[Gameweek 08],MATCH($A328,FPL_Results_Extract[[Player]:[Player]],0)),INDEX(Team_Key[[Abbreviation]:[Abbreviation]],MATCH(LEFT(INDEX(FPL_Fixtures_Extract[],MATCH($A328,FPL_Fixtures_Extract[[Player]:[Player]],0),MATCH(FPL_Combined[[#Headers],[Gameweek 08]],FPL_Fixtures_Extract[#Headers],0)),LEN(INDEX(FPL_Fixtures_Extract[],MATCH($A328,FPL_Fixtures_Extract[[Player]:[Player]],0),MATCH(FPL_Combined[[#Headers],[Gameweek 08]],FPL_Fixtures_Extract[#Headers],0)))-4),Team_Key[[Full Name]:[Full Name]],0))&amp;RIGHT(INDEX(FPL_Fixtures_Extract[],MATCH($A328,FPL_Fixtures_Extract[[Player]:[Player]],0),MATCH(FPL_Combined[[#Headers],[Gameweek 08]],FPL_Fixtures_Extract[#Headers],0)),3))</f>
        <v>MCI(A) 1-6</v>
      </c>
      <c r="J328" t="str">
        <f ca="1">IF(RIGHT(FPL_Combined[[#Headers],[Gameweek 09]],2)&lt;$B$622,INDEX(FPL_Results_Extract[Gameweek 09],MATCH($A328,FPL_Results_Extract[[Player]:[Player]],0)),INDEX(Team_Key[[Abbreviation]:[Abbreviation]],MATCH(LEFT(INDEX(FPL_Fixtures_Extract[],MATCH($A328,FPL_Fixtures_Extract[[Player]:[Player]],0),MATCH(FPL_Combined[[#Headers],[Gameweek 09]],FPL_Fixtures_Extract[#Headers],0)),LEN(INDEX(FPL_Fixtures_Extract[],MATCH($A328,FPL_Fixtures_Extract[[Player]:[Player]],0),MATCH(FPL_Combined[[#Headers],[Gameweek 09]],FPL_Fixtures_Extract[#Headers],0)))-4),Team_Key[[Full Name]:[Full Name]],0))&amp;RIGHT(INDEX(FPL_Fixtures_Extract[],MATCH($A328,FPL_Fixtures_Extract[[Player]:[Player]],0),MATCH(FPL_Combined[[#Headers],[Gameweek 09]],FPL_Fixtures_Extract[#Headers],0)),3))</f>
        <v>NOR(H) 6-2</v>
      </c>
      <c r="K328" t="str">
        <f ca="1">IF(RIGHT(FPL_Combined[[#Headers],[Gameweek 10]],2)&lt;$B$622,INDEX(FPL_Results_Extract[Gameweek 10],MATCH($A328,FPL_Results_Extract[[Player]:[Player]],0)),INDEX(Team_Key[[Abbreviation]:[Abbreviation]],MATCH(LEFT(INDEX(FPL_Fixtures_Extract[],MATCH($A328,FPL_Fixtures_Extract[[Player]:[Player]],0),MATCH(FPL_Combined[[#Headers],[Gameweek 10]],FPL_Fixtures_Extract[#Headers],0)),LEN(INDEX(FPL_Fixtures_Extract[],MATCH($A328,FPL_Fixtures_Extract[[Player]:[Player]],0),MATCH(FPL_Combined[[#Headers],[Gameweek 10]],FPL_Fixtures_Extract[#Headers],0)))-4),Team_Key[[Full Name]:[Full Name]],0))&amp;RIGHT(INDEX(FPL_Fixtures_Extract[],MATCH($A328,FPL_Fixtures_Extract[[Player]:[Player]],0),MATCH(FPL_Combined[[#Headers],[Gameweek 10]],FPL_Fixtures_Extract[#Headers],0)),3))</f>
        <v>SUN(A) 0-3</v>
      </c>
      <c r="L328" t="str">
        <f ca="1">IF(RIGHT(FPL_Combined[[#Headers],[Gameweek 11]],2)&lt;$B$622,INDEX(FPL_Results_Extract[Gameweek 11],MATCH($A328,FPL_Results_Extract[[Player]:[Player]],0)),INDEX(Team_Key[[Abbreviation]:[Abbreviation]],MATCH(LEFT(INDEX(FPL_Fixtures_Extract[],MATCH($A328,FPL_Fixtures_Extract[[Player]:[Player]],0),MATCH(FPL_Combined[[#Headers],[Gameweek 11]],FPL_Fixtures_Extract[#Headers],0)),LEN(INDEX(FPL_Fixtures_Extract[],MATCH($A328,FPL_Fixtures_Extract[[Player]:[Player]],0),MATCH(FPL_Combined[[#Headers],[Gameweek 11]],FPL_Fixtures_Extract[#Headers],0)))-4),Team_Key[[Full Name]:[Full Name]],0))&amp;RIGHT(INDEX(FPL_Fixtures_Extract[],MATCH($A328,FPL_Fixtures_Extract[[Player]:[Player]],0),MATCH(FPL_Combined[[#Headers],[Gameweek 11]],FPL_Fixtures_Extract[#Headers],0)),3))</f>
        <v>STK(H) 0-0</v>
      </c>
      <c r="M328" t="str">
        <f ca="1">IF(RIGHT(FPL_Combined[[#Headers],[Gameweek 12]],2)&lt;$B$622,INDEX(FPL_Results_Extract[Gameweek 12],MATCH($A328,FPL_Results_Extract[[Player]:[Player]],0)),INDEX(Team_Key[[Abbreviation]:[Abbreviation]],MATCH(LEFT(INDEX(FPL_Fixtures_Extract[],MATCH($A328,FPL_Fixtures_Extract[[Player]:[Player]],0),MATCH(FPL_Combined[[#Headers],[Gameweek 12]],FPL_Fixtures_Extract[#Headers],0)),LEN(INDEX(FPL_Fixtures_Extract[],MATCH($A328,FPL_Fixtures_Extract[[Player]:[Player]],0),MATCH(FPL_Combined[[#Headers],[Gameweek 12]],FPL_Fixtures_Extract[#Headers],0)))-4),Team_Key[[Full Name]:[Full Name]],0))&amp;RIGHT(INDEX(FPL_Fixtures_Extract[],MATCH($A328,FPL_Fixtures_Extract[[Player]:[Player]],0),MATCH(FPL_Combined[[#Headers],[Gameweek 12]],FPL_Fixtures_Extract[#Headers],0)),3))</f>
        <v>BOU(A) 1-0</v>
      </c>
      <c r="N328" t="str">
        <f ca="1">IF(RIGHT(FPL_Combined[[#Headers],[Gameweek 13]],2)&lt;$B$622,INDEX(FPL_Results_Extract[Gameweek 13],MATCH($A328,FPL_Results_Extract[[Player]:[Player]],0)),INDEX(Team_Key[[Abbreviation]:[Abbreviation]],MATCH(LEFT(INDEX(FPL_Fixtures_Extract[],MATCH($A328,FPL_Fixtures_Extract[[Player]:[Player]],0),MATCH(FPL_Combined[[#Headers],[Gameweek 13]],FPL_Fixtures_Extract[#Headers],0)),LEN(INDEX(FPL_Fixtures_Extract[],MATCH($A328,FPL_Fixtures_Extract[[Player]:[Player]],0),MATCH(FPL_Combined[[#Headers],[Gameweek 13]],FPL_Fixtures_Extract[#Headers],0)))-4),Team_Key[[Full Name]:[Full Name]],0))&amp;RIGHT(INDEX(FPL_Fixtures_Extract[],MATCH($A328,FPL_Fixtures_Extract[[Player]:[Player]],0),MATCH(FPL_Combined[[#Headers],[Gameweek 13]],FPL_Fixtures_Extract[#Headers],0)),3))</f>
        <v>LEI(H) 0-3</v>
      </c>
      <c r="O328" t="str">
        <f ca="1">IF(RIGHT(FPL_Combined[[#Headers],[Gameweek 14]],2)&lt;$B$622,INDEX(FPL_Results_Extract[Gameweek 14],MATCH($A328,FPL_Results_Extract[[Player]:[Player]],0)),INDEX(Team_Key[[Abbreviation]:[Abbreviation]],MATCH(LEFT(INDEX(FPL_Fixtures_Extract[],MATCH($A328,FPL_Fixtures_Extract[[Player]:[Player]],0),MATCH(FPL_Combined[[#Headers],[Gameweek 14]],FPL_Fixtures_Extract[#Headers],0)),LEN(INDEX(FPL_Fixtures_Extract[],MATCH($A328,FPL_Fixtures_Extract[[Player]:[Player]],0),MATCH(FPL_Combined[[#Headers],[Gameweek 14]],FPL_Fixtures_Extract[#Headers],0)))-4),Team_Key[[Full Name]:[Full Name]],0))&amp;RIGHT(INDEX(FPL_Fixtures_Extract[],MATCH($A328,FPL_Fixtures_Extract[[Player]:[Player]],0),MATCH(FPL_Combined[[#Headers],[Gameweek 14]],FPL_Fixtures_Extract[#Headers],0)),3))</f>
        <v>CRY(A) 1-5</v>
      </c>
      <c r="P328" t="str">
        <f ca="1">IF(RIGHT(FPL_Combined[[#Headers],[Gameweek 15]],2)&lt;$B$622,INDEX(FPL_Results_Extract[Gameweek 15],MATCH($A328,FPL_Results_Extract[[Player]:[Player]],0)),INDEX(Team_Key[[Abbreviation]:[Abbreviation]],MATCH(LEFT(INDEX(FPL_Fixtures_Extract[],MATCH($A328,FPL_Fixtures_Extract[[Player]:[Player]],0),MATCH(FPL_Combined[[#Headers],[Gameweek 15]],FPL_Fixtures_Extract[#Headers],0)),LEN(INDEX(FPL_Fixtures_Extract[],MATCH($A328,FPL_Fixtures_Extract[[Player]:[Player]],0),MATCH(FPL_Combined[[#Headers],[Gameweek 15]],FPL_Fixtures_Extract[#Headers],0)))-4),Team_Key[[Full Name]:[Full Name]],0))&amp;RIGHT(INDEX(FPL_Fixtures_Extract[],MATCH($A328,FPL_Fixtures_Extract[[Player]:[Player]],0),MATCH(FPL_Combined[[#Headers],[Gameweek 15]],FPL_Fixtures_Extract[#Headers],0)),3))</f>
        <v>LIV(H) 2-0</v>
      </c>
      <c r="Q328" t="str">
        <f ca="1">IF(RIGHT(FPL_Combined[[#Headers],[Gameweek 16]],2)&lt;$B$622,INDEX(FPL_Results_Extract[Gameweek 16],MATCH($A328,FPL_Results_Extract[[Player]:[Player]],0)),INDEX(Team_Key[[Abbreviation]:[Abbreviation]],MATCH(LEFT(INDEX(FPL_Fixtures_Extract[],MATCH($A328,FPL_Fixtures_Extract[[Player]:[Player]],0),MATCH(FPL_Combined[[#Headers],[Gameweek 16]],FPL_Fixtures_Extract[#Headers],0)),LEN(INDEX(FPL_Fixtures_Extract[],MATCH($A328,FPL_Fixtures_Extract[[Player]:[Player]],0),MATCH(FPL_Combined[[#Headers],[Gameweek 16]],FPL_Fixtures_Extract[#Headers],0)))-4),Team_Key[[Full Name]:[Full Name]],0))&amp;RIGHT(INDEX(FPL_Fixtures_Extract[],MATCH($A328,FPL_Fixtures_Extract[[Player]:[Player]],0),MATCH(FPL_Combined[[#Headers],[Gameweek 16]],FPL_Fixtures_Extract[#Headers],0)),3))</f>
        <v>TOT(A) 2-1</v>
      </c>
      <c r="R328" t="str">
        <f ca="1">IF(RIGHT(FPL_Combined[[#Headers],[Gameweek 17]],2)&lt;$B$622,INDEX(FPL_Results_Extract[Gameweek 17],MATCH($A328,FPL_Results_Extract[[Player]:[Player]],0)),INDEX(Team_Key[[Abbreviation]:[Abbreviation]],MATCH(LEFT(INDEX(FPL_Fixtures_Extract[],MATCH($A328,FPL_Fixtures_Extract[[Player]:[Player]],0),MATCH(FPL_Combined[[#Headers],[Gameweek 17]],FPL_Fixtures_Extract[#Headers],0)),LEN(INDEX(FPL_Fixtures_Extract[],MATCH($A328,FPL_Fixtures_Extract[[Player]:[Player]],0),MATCH(FPL_Combined[[#Headers],[Gameweek 17]],FPL_Fixtures_Extract[#Headers],0)))-4),Team_Key[[Full Name]:[Full Name]],0))&amp;RIGHT(INDEX(FPL_Fixtures_Extract[],MATCH($A328,FPL_Fixtures_Extract[[Player]:[Player]],0),MATCH(FPL_Combined[[#Headers],[Gameweek 17]],FPL_Fixtures_Extract[#Headers],0)),3))</f>
        <v>AVL(H) 1-1</v>
      </c>
      <c r="S328" t="str">
        <f ca="1">IF(RIGHT(FPL_Combined[[#Headers],[Gameweek 18]],2)&lt;$B$622,INDEX(FPL_Results_Extract[Gameweek 18],MATCH($A328,FPL_Results_Extract[[Player]:[Player]],0)),INDEX(Team_Key[[Abbreviation]:[Abbreviation]],MATCH(LEFT(INDEX(FPL_Fixtures_Extract[],MATCH($A328,FPL_Fixtures_Extract[[Player]:[Player]],0),MATCH(FPL_Combined[[#Headers],[Gameweek 18]],FPL_Fixtures_Extract[#Headers],0)),LEN(INDEX(FPL_Fixtures_Extract[],MATCH($A328,FPL_Fixtures_Extract[[Player]:[Player]],0),MATCH(FPL_Combined[[#Headers],[Gameweek 18]],FPL_Fixtures_Extract[#Headers],0)))-4),Team_Key[[Full Name]:[Full Name]],0))&amp;RIGHT(INDEX(FPL_Fixtures_Extract[],MATCH($A328,FPL_Fixtures_Extract[[Player]:[Player]],0),MATCH(FPL_Combined[[#Headers],[Gameweek 18]],FPL_Fixtures_Extract[#Headers],0)),3))</f>
        <v>EVE(H) 0-1</v>
      </c>
      <c r="T328" t="str">
        <f ca="1">IF(RIGHT(FPL_Combined[[#Headers],[Gameweek 19]],2)&lt;$B$622,INDEX(FPL_Results_Extract[Gameweek 19],MATCH($A328,FPL_Results_Extract[[Player]:[Player]],0)),INDEX(Team_Key[[Abbreviation]:[Abbreviation]],MATCH(LEFT(INDEX(FPL_Fixtures_Extract[],MATCH($A328,FPL_Fixtures_Extract[[Player]:[Player]],0),MATCH(FPL_Combined[[#Headers],[Gameweek 19]],FPL_Fixtures_Extract[#Headers],0)),LEN(INDEX(FPL_Fixtures_Extract[],MATCH($A328,FPL_Fixtures_Extract[[Player]:[Player]],0),MATCH(FPL_Combined[[#Headers],[Gameweek 19]],FPL_Fixtures_Extract[#Headers],0)))-4),Team_Key[[Full Name]:[Full Name]],0))&amp;RIGHT(INDEX(FPL_Fixtures_Extract[],MATCH($A328,FPL_Fixtures_Extract[[Player]:[Player]],0),MATCH(FPL_Combined[[#Headers],[Gameweek 19]],FPL_Fixtures_Extract[#Headers],0)),3))</f>
        <v>WBA(A) 0-1</v>
      </c>
      <c r="U328" t="str">
        <f ca="1">IF(RIGHT(FPL_Combined[[#Headers],[Gameweek 20]],2)&lt;$B$622,INDEX(FPL_Results_Extract[Gameweek 20],MATCH($A328,FPL_Results_Extract[[Player]:[Player]],0)),INDEX(Team_Key[[Abbreviation]:[Abbreviation]],MATCH(LEFT(INDEX(FPL_Fixtures_Extract[],MATCH($A328,FPL_Fixtures_Extract[[Player]:[Player]],0),MATCH(FPL_Combined[[#Headers],[Gameweek 20]],FPL_Fixtures_Extract[#Headers],0)),LEN(INDEX(FPL_Fixtures_Extract[],MATCH($A328,FPL_Fixtures_Extract[[Player]:[Player]],0),MATCH(FPL_Combined[[#Headers],[Gameweek 20]],FPL_Fixtures_Extract[#Headers],0)))-4),Team_Key[[Full Name]:[Full Name]],0))&amp;RIGHT(INDEX(FPL_Fixtures_Extract[],MATCH($A328,FPL_Fixtures_Extract[[Player]:[Player]],0),MATCH(FPL_Combined[[#Headers],[Gameweek 20]],FPL_Fixtures_Extract[#Headers],0)),3))</f>
        <v>ARS(A) 0-1</v>
      </c>
      <c r="V328" t="str">
        <f ca="1">IF(RIGHT(FPL_Combined[[#Headers],[Gameweek 21]],2)&lt;$B$622,INDEX(FPL_Results_Extract[Gameweek 21],MATCH($A328,FPL_Results_Extract[[Player]:[Player]],0)),INDEX(Team_Key[[Abbreviation]:[Abbreviation]],MATCH(LEFT(INDEX(FPL_Fixtures_Extract[],MATCH($A328,FPL_Fixtures_Extract[[Player]:[Player]],0),MATCH(FPL_Combined[[#Headers],[Gameweek 21]],FPL_Fixtures_Extract[#Headers],0)),LEN(INDEX(FPL_Fixtures_Extract[],MATCH($A328,FPL_Fixtures_Extract[[Player]:[Player]],0),MATCH(FPL_Combined[[#Headers],[Gameweek 21]],FPL_Fixtures_Extract[#Headers],0)))-4),Team_Key[[Full Name]:[Full Name]],0))&amp;RIGHT(INDEX(FPL_Fixtures_Extract[],MATCH($A328,FPL_Fixtures_Extract[[Player]:[Player]],0),MATCH(FPL_Combined[[#Headers],[Gameweek 21]],FPL_Fixtures_Extract[#Headers],0)),3))</f>
        <v>MUN(H) 3-3</v>
      </c>
      <c r="W328" t="str">
        <f ca="1">IF(RIGHT(FPL_Combined[[#Headers],[Gameweek 22]],2)&lt;$B$622,INDEX(FPL_Results_Extract[Gameweek 22],MATCH($A328,FPL_Results_Extract[[Player]:[Player]],0)),INDEX(Team_Key[[Abbreviation]:[Abbreviation]],MATCH(LEFT(INDEX(FPL_Fixtures_Extract[],MATCH($A328,FPL_Fixtures_Extract[[Player]:[Player]],0),MATCH(FPL_Combined[[#Headers],[Gameweek 22]],FPL_Fixtures_Extract[#Headers],0)),LEN(INDEX(FPL_Fixtures_Extract[],MATCH($A328,FPL_Fixtures_Extract[[Player]:[Player]],0),MATCH(FPL_Combined[[#Headers],[Gameweek 22]],FPL_Fixtures_Extract[#Headers],0)))-4),Team_Key[[Full Name]:[Full Name]],0))&amp;RIGHT(INDEX(FPL_Fixtures_Extract[],MATCH($A328,FPL_Fixtures_Extract[[Player]:[Player]],0),MATCH(FPL_Combined[[#Headers],[Gameweek 22]],FPL_Fixtures_Extract[#Headers],0)),3))</f>
        <v>WHU(H) 2-1</v>
      </c>
      <c r="X328" t="str">
        <f ca="1">IF(RIGHT(FPL_Combined[[#Headers],[Gameweek 23]],2)&lt;$B$622,INDEX(FPL_Results_Extract[Gameweek 23],MATCH($A328,FPL_Results_Extract[[Player]:[Player]],0)),INDEX(Team_Key[[Abbreviation]:[Abbreviation]],MATCH(LEFT(INDEX(FPL_Fixtures_Extract[],MATCH($A328,FPL_Fixtures_Extract[[Player]:[Player]],0),MATCH(FPL_Combined[[#Headers],[Gameweek 23]],FPL_Fixtures_Extract[#Headers],0)),LEN(INDEX(FPL_Fixtures_Extract[],MATCH($A328,FPL_Fixtures_Extract[[Player]:[Player]],0),MATCH(FPL_Combined[[#Headers],[Gameweek 23]],FPL_Fixtures_Extract[#Headers],0)))-4),Team_Key[[Full Name]:[Full Name]],0))&amp;RIGHT(INDEX(FPL_Fixtures_Extract[],MATCH($A328,FPL_Fixtures_Extract[[Player]:[Player]],0),MATCH(FPL_Combined[[#Headers],[Gameweek 23]],FPL_Fixtures_Extract[#Headers],0)),3))</f>
        <v>WAT(A) 1-2</v>
      </c>
      <c r="Y328" t="str">
        <f ca="1">IF(RIGHT(FPL_Combined[[#Headers],[Gameweek 24]],2)&lt;$B$622,INDEX(FPL_Results_Extract[Team],MATCH($A328,FPL_Results_Extract[[Player]:[Player]],0)),INDEX(Team_Key[[Abbreviation]:[Abbreviation]],MATCH(LEFT(INDEX(FPL_Fixtures_Extract[],MATCH($A328,FPL_Fixtures_Extract[[Player]:[Player]],0),MATCH(FPL_Combined[[#Headers],[Gameweek 24]],FPL_Fixtures_Extract[#Headers],0)),LEN(INDEX(FPL_Fixtures_Extract[],MATCH($A328,FPL_Fixtures_Extract[[Player]:[Player]],0),MATCH(FPL_Combined[[#Headers],[Gameweek 24]],FPL_Fixtures_Extract[#Headers],0)))-4),Team_Key[[Full Name]:[Full Name]],0))&amp;RIGHT(INDEX(FPL_Fixtures_Extract[],MATCH($A328,FPL_Fixtures_Extract[[Player]:[Player]],0),MATCH(FPL_Combined[[#Headers],[Gameweek 24]],FPL_Fixtures_Extract[#Headers],0)),3))</f>
        <v>NEW</v>
      </c>
      <c r="Z328" t="str">
        <f ca="1">IF(RIGHT(FPL_Combined[[#Headers],[Gameweek 25]],2)&lt;$B$622,INDEX(FPL_Results_Extract[Player],MATCH($A328,FPL_Results_Extract[[Player]:[Player]],0)),INDEX(Team_Key[[Abbreviation]:[Abbreviation]],MATCH(LEFT(INDEX(FPL_Fixtures_Extract[],MATCH($A328,FPL_Fixtures_Extract[[Player]:[Player]],0),MATCH(FPL_Combined[[#Headers],[Gameweek 25]],FPL_Fixtures_Extract[#Headers],0)),LEN(INDEX(FPL_Fixtures_Extract[],MATCH($A328,FPL_Fixtures_Extract[[Player]:[Player]],0),MATCH(FPL_Combined[[#Headers],[Gameweek 25]],FPL_Fixtures_Extract[#Headers],0)))-4),Team_Key[[Full Name]:[Full Name]],0))&amp;RIGHT(INDEX(FPL_Fixtures_Extract[],MATCH($A328,FPL_Fixtures_Extract[[Player]:[Player]],0),MATCH(FPL_Combined[[#Headers],[Gameweek 25]],FPL_Fixtures_Extract[#Headers],0)),3))</f>
        <v>Krul</v>
      </c>
      <c r="AA328" t="str">
        <f ca="1">IF(RIGHT(FPL_Combined[[#Headers],[Gameweek 26]],2)&lt;$B$622,INDEX(FPL_Results_Extract[Gameweek 01],MATCH($A328,FPL_Results_Extract[[Player]:[Player]],0)),INDEX(Team_Key[[Abbreviation]:[Abbreviation]],MATCH(LEFT(INDEX(FPL_Fixtures_Extract[],MATCH($A328,FPL_Fixtures_Extract[[Player]:[Player]],0),MATCH(FPL_Combined[[#Headers],[Gameweek 26]],FPL_Fixtures_Extract[#Headers],0)),LEN(INDEX(FPL_Fixtures_Extract[],MATCH($A328,FPL_Fixtures_Extract[[Player]:[Player]],0),MATCH(FPL_Combined[[#Headers],[Gameweek 26]],FPL_Fixtures_Extract[#Headers],0)))-4),Team_Key[[Full Name]:[Full Name]],0))&amp;RIGHT(INDEX(FPL_Fixtures_Extract[],MATCH($A328,FPL_Fixtures_Extract[[Player]:[Player]],0),MATCH(FPL_Combined[[#Headers],[Gameweek 26]],FPL_Fixtures_Extract[#Headers],0)),3))</f>
        <v>SOU(H) 2-2</v>
      </c>
      <c r="AB328" t="str">
        <f ca="1">IF(RIGHT(FPL_Combined[[#Headers],[Gameweek 27]],2)&lt;$B$622,INDEX(FPL_Results_Extract[Gameweek 02],MATCH($A328,FPL_Results_Extract[[Player]:[Player]],0)),INDEX(Team_Key[[Abbreviation]:[Abbreviation]],MATCH(LEFT(INDEX(FPL_Fixtures_Extract[],MATCH($A328,FPL_Fixtures_Extract[[Player]:[Player]],0),MATCH(FPL_Combined[[#Headers],[Gameweek 27]],FPL_Fixtures_Extract[#Headers],0)),LEN(INDEX(FPL_Fixtures_Extract[],MATCH($A328,FPL_Fixtures_Extract[[Player]:[Player]],0),MATCH(FPL_Combined[[#Headers],[Gameweek 27]],FPL_Fixtures_Extract[#Headers],0)))-4),Team_Key[[Full Name]:[Full Name]],0))&amp;RIGHT(INDEX(FPL_Fixtures_Extract[],MATCH($A328,FPL_Fixtures_Extract[[Player]:[Player]],0),MATCH(FPL_Combined[[#Headers],[Gameweek 27]],FPL_Fixtures_Extract[#Headers],0)),3))</f>
        <v>SWA(A) 0-2</v>
      </c>
      <c r="AC328" t="str">
        <f ca="1">IF(RIGHT(FPL_Combined[[#Headers],[Gameweek 28]],2)&lt;$B$622,INDEX(FPL_Results_Extract[Gameweek 03],MATCH($A328,FPL_Results_Extract[[Player]:[Player]],0)),INDEX(Team_Key[[Abbreviation]:[Abbreviation]],MATCH(LEFT(INDEX(FPL_Fixtures_Extract[],MATCH($A328,FPL_Fixtures_Extract[[Player]:[Player]],0),MATCH(FPL_Combined[[#Headers],[Gameweek 28]],FPL_Fixtures_Extract[#Headers],0)),LEN(INDEX(FPL_Fixtures_Extract[],MATCH($A328,FPL_Fixtures_Extract[[Player]:[Player]],0),MATCH(FPL_Combined[[#Headers],[Gameweek 28]],FPL_Fixtures_Extract[#Headers],0)))-4),Team_Key[[Full Name]:[Full Name]],0))&amp;RIGHT(INDEX(FPL_Fixtures_Extract[],MATCH($A328,FPL_Fixtures_Extract[[Player]:[Player]],0),MATCH(FPL_Combined[[#Headers],[Gameweek 28]],FPL_Fixtures_Extract[#Headers],0)),3))</f>
        <v>MUN(A) 0-0</v>
      </c>
      <c r="AD328" t="str">
        <f ca="1">IF(RIGHT(FPL_Combined[[#Headers],[Gameweek 29]],2)&lt;$B$622,INDEX(FPL_Results_Extract[Gameweek 04],MATCH($A328,FPL_Results_Extract[[Player]:[Player]],0)),INDEX(Team_Key[[Abbreviation]:[Abbreviation]],MATCH(LEFT(INDEX(FPL_Fixtures_Extract[],MATCH($A328,FPL_Fixtures_Extract[[Player]:[Player]],0),MATCH(FPL_Combined[[#Headers],[Gameweek 29]],FPL_Fixtures_Extract[#Headers],0)),LEN(INDEX(FPL_Fixtures_Extract[],MATCH($A328,FPL_Fixtures_Extract[[Player]:[Player]],0),MATCH(FPL_Combined[[#Headers],[Gameweek 29]],FPL_Fixtures_Extract[#Headers],0)))-4),Team_Key[[Full Name]:[Full Name]],0))&amp;RIGHT(INDEX(FPL_Fixtures_Extract[],MATCH($A328,FPL_Fixtures_Extract[[Player]:[Player]],0),MATCH(FPL_Combined[[#Headers],[Gameweek 29]],FPL_Fixtures_Extract[#Headers],0)),3))</f>
        <v>BOU(H)</v>
      </c>
      <c r="AE328" t="str">
        <f ca="1">IF(RIGHT(FPL_Combined[[#Headers],[Gameweek 30]],2)&lt;$B$622,INDEX(FPL_Results_Extract[Gameweek 05],MATCH($A328,FPL_Results_Extract[[Player]:[Player]],0)),INDEX(Team_Key[[Abbreviation]:[Abbreviation]],MATCH(LEFT(INDEX(FPL_Fixtures_Extract[],MATCH($A328,FPL_Fixtures_Extract[[Player]:[Player]],0),MATCH(FPL_Combined[[#Headers],[Gameweek 30]],FPL_Fixtures_Extract[#Headers],0)),LEN(INDEX(FPL_Fixtures_Extract[],MATCH($A328,FPL_Fixtures_Extract[[Player]:[Player]],0),MATCH(FPL_Combined[[#Headers],[Gameweek 30]],FPL_Fixtures_Extract[#Headers],0)))-4),Team_Key[[Full Name]:[Full Name]],0))&amp;RIGHT(INDEX(FPL_Fixtures_Extract[],MATCH($A328,FPL_Fixtures_Extract[[Player]:[Player]],0),MATCH(FPL_Combined[[#Headers],[Gameweek 30]],FPL_Fixtures_Extract[#Headers],0)),3))</f>
        <v>LEI(A)</v>
      </c>
      <c r="AF328" t="str">
        <f ca="1">IF(RIGHT(FPL_Combined[[#Headers],[Gameweek 31]],2)&lt;$B$622,INDEX(FPL_Results_Extract[Gameweek 06],MATCH($A328,FPL_Results_Extract[[Player]:[Player]],0)),INDEX(Team_Key[[Abbreviation]:[Abbreviation]],MATCH(LEFT(INDEX(FPL_Fixtures_Extract[],MATCH($A328,FPL_Fixtures_Extract[[Player]:[Player]],0),MATCH(FPL_Combined[[#Headers],[Gameweek 31]],FPL_Fixtures_Extract[#Headers],0)),LEN(INDEX(FPL_Fixtures_Extract[],MATCH($A328,FPL_Fixtures_Extract[[Player]:[Player]],0),MATCH(FPL_Combined[[#Headers],[Gameweek 31]],FPL_Fixtures_Extract[#Headers],0)))-4),Team_Key[[Full Name]:[Full Name]],0))&amp;RIGHT(INDEX(FPL_Fixtures_Extract[],MATCH($A328,FPL_Fixtures_Extract[[Player]:[Player]],0),MATCH(FPL_Combined[[#Headers],[Gameweek 31]],FPL_Fixtures_Extract[#Headers],0)),3))</f>
        <v>SUN(H)</v>
      </c>
      <c r="AG328" t="str">
        <f ca="1">IF(RIGHT(FPL_Combined[[#Headers],[Gameweek 32]],2)&lt;$B$622,INDEX(FPL_Results_Extract[Gameweek 07],MATCH($A328,FPL_Results_Extract[[Player]:[Player]],0)),INDEX(Team_Key[[Abbreviation]:[Abbreviation]],MATCH(LEFT(INDEX(FPL_Fixtures_Extract[],MATCH($A328,FPL_Fixtures_Extract[[Player]:[Player]],0),MATCH(FPL_Combined[[#Headers],[Gameweek 32]],FPL_Fixtures_Extract[#Headers],0)),LEN(INDEX(FPL_Fixtures_Extract[],MATCH($A328,FPL_Fixtures_Extract[[Player]:[Player]],0),MATCH(FPL_Combined[[#Headers],[Gameweek 32]],FPL_Fixtures_Extract[#Headers],0)))-4),Team_Key[[Full Name]:[Full Name]],0))&amp;RIGHT(INDEX(FPL_Fixtures_Extract[],MATCH($A328,FPL_Fixtures_Extract[[Player]:[Player]],0),MATCH(FPL_Combined[[#Headers],[Gameweek 32]],FPL_Fixtures_Extract[#Headers],0)),3))</f>
        <v>NOR(A)</v>
      </c>
      <c r="AH328" t="str">
        <f ca="1">IF(RIGHT(FPL_Combined[[#Headers],[Gameweek 33]],2)&lt;$B$622,INDEX(FPL_Results_Extract[Gameweek 08],MATCH($A328,FPL_Results_Extract[[Player]:[Player]],0)),INDEX(Team_Key[[Abbreviation]:[Abbreviation]],MATCH(LEFT(INDEX(FPL_Fixtures_Extract[],MATCH($A328,FPL_Fixtures_Extract[[Player]:[Player]],0),MATCH(FPL_Combined[[#Headers],[Gameweek 33]],FPL_Fixtures_Extract[#Headers],0)),LEN(INDEX(FPL_Fixtures_Extract[],MATCH($A328,FPL_Fixtures_Extract[[Player]:[Player]],0),MATCH(FPL_Combined[[#Headers],[Gameweek 33]],FPL_Fixtures_Extract[#Headers],0)))-4),Team_Key[[Full Name]:[Full Name]],0))&amp;RIGHT(INDEX(FPL_Fixtures_Extract[],MATCH($A328,FPL_Fixtures_Extract[[Player]:[Player]],0),MATCH(FPL_Combined[[#Headers],[Gameweek 33]],FPL_Fixtures_Extract[#Headers],0)),3))</f>
        <v>SOU(A)</v>
      </c>
      <c r="AI328" t="str">
        <f ca="1">IF(RIGHT(FPL_Combined[[#Headers],[Gameweek 34]],2)&lt;$B$622,INDEX(FPL_Results_Extract[Gameweek 09],MATCH($A328,FPL_Results_Extract[[Player]:[Player]],0)),INDEX(Team_Key[[Abbreviation]:[Abbreviation]],MATCH(LEFT(INDEX(FPL_Fixtures_Extract[],MATCH($A328,FPL_Fixtures_Extract[[Player]:[Player]],0),MATCH(FPL_Combined[[#Headers],[Gameweek 34]],FPL_Fixtures_Extract[#Headers],0)),LEN(INDEX(FPL_Fixtures_Extract[],MATCH($A328,FPL_Fixtures_Extract[[Player]:[Player]],0),MATCH(FPL_Combined[[#Headers],[Gameweek 34]],FPL_Fixtures_Extract[#Headers],0)))-4),Team_Key[[Full Name]:[Full Name]],0))&amp;RIGHT(INDEX(FPL_Fixtures_Extract[],MATCH($A328,FPL_Fixtures_Extract[[Player]:[Player]],0),MATCH(FPL_Combined[[#Headers],[Gameweek 34]],FPL_Fixtures_Extract[#Headers],0)),3))</f>
        <v>SWA(H)</v>
      </c>
      <c r="AJ328" t="str">
        <f ca="1">IF(RIGHT(FPL_Combined[[#Headers],[Gameweek 35]],2)&lt;$B$622,INDEX(FPL_Results_Extract[Gameweek 10],MATCH($A328,FPL_Results_Extract[[Player]:[Player]],0)),INDEX(Team_Key[[Abbreviation]:[Abbreviation]],MATCH(LEFT(INDEX(FPL_Fixtures_Extract[],MATCH($A328,FPL_Fixtures_Extract[[Player]:[Player]],0),MATCH(FPL_Combined[[#Headers],[Gameweek 35]],FPL_Fixtures_Extract[#Headers],0)),LEN(INDEX(FPL_Fixtures_Extract[],MATCH($A328,FPL_Fixtures_Extract[[Player]:[Player]],0),MATCH(FPL_Combined[[#Headers],[Gameweek 35]],FPL_Fixtures_Extract[#Headers],0)))-4),Team_Key[[Full Name]:[Full Name]],0))&amp;RIGHT(INDEX(FPL_Fixtures_Extract[],MATCH($A328,FPL_Fixtures_Extract[[Player]:[Player]],0),MATCH(FPL_Combined[[#Headers],[Gameweek 35]],FPL_Fixtures_Extract[#Headers],0)),3))</f>
        <v>LIV(A)</v>
      </c>
      <c r="AK328" t="str">
        <f ca="1">IF(RIGHT(FPL_Combined[[#Headers],[Gameweek 36]],2)&lt;$B$622,INDEX(FPL_Results_Extract[Gameweek 11],MATCH($A328,FPL_Results_Extract[[Player]:[Player]],0)),INDEX(Team_Key[[Abbreviation]:[Abbreviation]],MATCH(LEFT(INDEX(FPL_Fixtures_Extract[],MATCH($A328,FPL_Fixtures_Extract[[Player]:[Player]],0),MATCH(FPL_Combined[[#Headers],[Gameweek 36]],FPL_Fixtures_Extract[#Headers],0)),LEN(INDEX(FPL_Fixtures_Extract[],MATCH($A328,FPL_Fixtures_Extract[[Player]:[Player]],0),MATCH(FPL_Combined[[#Headers],[Gameweek 36]],FPL_Fixtures_Extract[#Headers],0)))-4),Team_Key[[Full Name]:[Full Name]],0))&amp;RIGHT(INDEX(FPL_Fixtures_Extract[],MATCH($A328,FPL_Fixtures_Extract[[Player]:[Player]],0),MATCH(FPL_Combined[[#Headers],[Gameweek 36]],FPL_Fixtures_Extract[#Headers],0)),3))</f>
        <v>CRY(H)</v>
      </c>
      <c r="AL328" t="str">
        <f ca="1">IF(RIGHT(FPL_Combined[[#Headers],[Gameweek 37]],2)&lt;$B$622,INDEX(FPL_Results_Extract[Gameweek 12],MATCH($A328,FPL_Results_Extract[[Player]:[Player]],0)),INDEX(Team_Key[[Abbreviation]:[Abbreviation]],MATCH(LEFT(INDEX(FPL_Fixtures_Extract[],MATCH($A328,FPL_Fixtures_Extract[[Player]:[Player]],0),MATCH(FPL_Combined[[#Headers],[Gameweek 37]],FPL_Fixtures_Extract[#Headers],0)),LEN(INDEX(FPL_Fixtures_Extract[],MATCH($A328,FPL_Fixtures_Extract[[Player]:[Player]],0),MATCH(FPL_Combined[[#Headers],[Gameweek 37]],FPL_Fixtures_Extract[#Headers],0)))-4),Team_Key[[Full Name]:[Full Name]],0))&amp;RIGHT(INDEX(FPL_Fixtures_Extract[],MATCH($A328,FPL_Fixtures_Extract[[Player]:[Player]],0),MATCH(FPL_Combined[[#Headers],[Gameweek 37]],FPL_Fixtures_Extract[#Headers],0)),3))</f>
        <v>AVL(A)</v>
      </c>
      <c r="AM328" t="str">
        <f ca="1">IF(RIGHT(FPL_Combined[[#Headers],[Gameweek 38]],2)&lt;$B$622,INDEX(FPL_Results_Extract[Gameweek 13],MATCH($A328,FPL_Results_Extract[[Player]:[Player]],0)),INDEX(Team_Key[[Abbreviation]:[Abbreviation]],MATCH(LEFT(INDEX(FPL_Fixtures_Extract[],MATCH($A328,FPL_Fixtures_Extract[[Player]:[Player]],0),MATCH(FPL_Combined[[#Headers],[Gameweek 38]],FPL_Fixtures_Extract[#Headers],0)),LEN(INDEX(FPL_Fixtures_Extract[],MATCH($A328,FPL_Fixtures_Extract[[Player]:[Player]],0),MATCH(FPL_Combined[[#Headers],[Gameweek 38]],FPL_Fixtures_Extract[#Headers],0)))-4),Team_Key[[Full Name]:[Full Name]],0))&amp;RIGHT(INDEX(FPL_Fixtures_Extract[],MATCH($A328,FPL_Fixtures_Extract[[Player]:[Player]],0),MATCH(FPL_Combined[[#Headers],[Gameweek 38]],FPL_Fixtures_Extract[#Headers],0)),3))</f>
        <v>TOT(H)</v>
      </c>
    </row>
    <row r="329" spans="1:39" x14ac:dyDescent="0.45">
      <c r="A329" t="s">
        <v>265</v>
      </c>
      <c r="B329" t="str">
        <f ca="1">IF(RIGHT(FPL_Combined[[#Headers],[Gameweek 01]],2)&lt;$B$622,INDEX(FPL_Results_Extract[Gameweek 01],MATCH($A329,FPL_Results_Extract[[Player]:[Player]],0)),INDEX(Team_Key[[Abbreviation]:[Abbreviation]],MATCH(LEFT(INDEX(FPL_Fixtures_Extract[],MATCH($A329,FPL_Fixtures_Extract[[Player]:[Player]],0),MATCH(FPL_Combined[[#Headers],[Gameweek 01]],FPL_Fixtures_Extract[#Headers],0)),LEN(INDEX(FPL_Fixtures_Extract[],MATCH($A329,FPL_Fixtures_Extract[[Player]:[Player]],0),MATCH(FPL_Combined[[#Headers],[Gameweek 01]],FPL_Fixtures_Extract[#Headers],0)))-4),Team_Key[[Full Name]:[Full Name]],0))&amp;RIGHT(INDEX(FPL_Fixtures_Extract[],MATCH($A329,FPL_Fixtures_Extract[[Player]:[Player]],0),MATCH(FPL_Combined[[#Headers],[Gameweek 01]],FPL_Fixtures_Extract[#Headers],0)),3))</f>
        <v>CRY(H) 1-3</v>
      </c>
      <c r="C329" t="str">
        <f ca="1">IF(RIGHT(FPL_Combined[[#Headers],[Gameweek 02]],2)&lt;$B$622,INDEX(FPL_Results_Extract[Gameweek 02],MATCH($A329,FPL_Results_Extract[[Player]:[Player]],0)),INDEX(Team_Key[[Abbreviation]:[Abbreviation]],MATCH(LEFT(INDEX(FPL_Fixtures_Extract[],MATCH($A329,FPL_Fixtures_Extract[[Player]:[Player]],0),MATCH(FPL_Combined[[#Headers],[Gameweek 02]],FPL_Fixtures_Extract[#Headers],0)),LEN(INDEX(FPL_Fixtures_Extract[],MATCH($A329,FPL_Fixtures_Extract[[Player]:[Player]],0),MATCH(FPL_Combined[[#Headers],[Gameweek 02]],FPL_Fixtures_Extract[#Headers],0)))-4),Team_Key[[Full Name]:[Full Name]],0))&amp;RIGHT(INDEX(FPL_Fixtures_Extract[],MATCH($A329,FPL_Fixtures_Extract[[Player]:[Player]],0),MATCH(FPL_Combined[[#Headers],[Gameweek 02]],FPL_Fixtures_Extract[#Headers],0)),3))</f>
        <v>SUN(A) 3-1</v>
      </c>
      <c r="D329" t="str">
        <f ca="1">IF(RIGHT(FPL_Combined[[#Headers],[Gameweek 03]],2)&lt;$B$622,INDEX(FPL_Results_Extract[Gameweek 03],MATCH($A329,FPL_Results_Extract[[Player]:[Player]],0)),INDEX(Team_Key[[Abbreviation]:[Abbreviation]],MATCH(LEFT(INDEX(FPL_Fixtures_Extract[],MATCH($A329,FPL_Fixtures_Extract[[Player]:[Player]],0),MATCH(FPL_Combined[[#Headers],[Gameweek 03]],FPL_Fixtures_Extract[#Headers],0)),LEN(INDEX(FPL_Fixtures_Extract[],MATCH($A329,FPL_Fixtures_Extract[[Player]:[Player]],0),MATCH(FPL_Combined[[#Headers],[Gameweek 03]],FPL_Fixtures_Extract[#Headers],0)))-4),Team_Key[[Full Name]:[Full Name]],0))&amp;RIGHT(INDEX(FPL_Fixtures_Extract[],MATCH($A329,FPL_Fixtures_Extract[[Player]:[Player]],0),MATCH(FPL_Combined[[#Headers],[Gameweek 03]],FPL_Fixtures_Extract[#Headers],0)),3))</f>
        <v>STK(H) 1-1</v>
      </c>
      <c r="E329" t="str">
        <f ca="1">IF(RIGHT(FPL_Combined[[#Headers],[Gameweek 04]],2)&lt;$B$622,INDEX(FPL_Results_Extract[Gameweek 04],MATCH($A329,FPL_Results_Extract[[Player]:[Player]],0)),INDEX(Team_Key[[Abbreviation]:[Abbreviation]],MATCH(LEFT(INDEX(FPL_Fixtures_Extract[],MATCH($A329,FPL_Fixtures_Extract[[Player]:[Player]],0),MATCH(FPL_Combined[[#Headers],[Gameweek 04]],FPL_Fixtures_Extract[#Headers],0)),LEN(INDEX(FPL_Fixtures_Extract[],MATCH($A329,FPL_Fixtures_Extract[[Player]:[Player]],0),MATCH(FPL_Combined[[#Headers],[Gameweek 04]],FPL_Fixtures_Extract[#Headers],0)))-4),Team_Key[[Full Name]:[Full Name]],0))&amp;RIGHT(INDEX(FPL_Fixtures_Extract[],MATCH($A329,FPL_Fixtures_Extract[[Player]:[Player]],0),MATCH(FPL_Combined[[#Headers],[Gameweek 04]],FPL_Fixtures_Extract[#Headers],0)),3))</f>
        <v>SOU(A) 0-3</v>
      </c>
      <c r="F329" t="str">
        <f ca="1">IF(RIGHT(FPL_Combined[[#Headers],[Gameweek 05]],2)&lt;$B$622,INDEX(FPL_Results_Extract[Gameweek 05],MATCH($A329,FPL_Results_Extract[[Player]:[Player]],0)),INDEX(Team_Key[[Abbreviation]:[Abbreviation]],MATCH(LEFT(INDEX(FPL_Fixtures_Extract[],MATCH($A329,FPL_Fixtures_Extract[[Player]:[Player]],0),MATCH(FPL_Combined[[#Headers],[Gameweek 05]],FPL_Fixtures_Extract[#Headers],0)),LEN(INDEX(FPL_Fixtures_Extract[],MATCH($A329,FPL_Fixtures_Extract[[Player]:[Player]],0),MATCH(FPL_Combined[[#Headers],[Gameweek 05]],FPL_Fixtures_Extract[#Headers],0)))-4),Team_Key[[Full Name]:[Full Name]],0))&amp;RIGHT(INDEX(FPL_Fixtures_Extract[],MATCH($A329,FPL_Fixtures_Extract[[Player]:[Player]],0),MATCH(FPL_Combined[[#Headers],[Gameweek 05]],FPL_Fixtures_Extract[#Headers],0)),3))</f>
        <v>BOU(H) 3-1</v>
      </c>
      <c r="G329" t="str">
        <f ca="1">IF(RIGHT(FPL_Combined[[#Headers],[Gameweek 06]],2)&lt;$B$622,INDEX(FPL_Results_Extract[Gameweek 06],MATCH($A329,FPL_Results_Extract[[Player]:[Player]],0)),INDEX(Team_Key[[Abbreviation]:[Abbreviation]],MATCH(LEFT(INDEX(FPL_Fixtures_Extract[],MATCH($A329,FPL_Fixtures_Extract[[Player]:[Player]],0),MATCH(FPL_Combined[[#Headers],[Gameweek 06]],FPL_Fixtures_Extract[#Headers],0)),LEN(INDEX(FPL_Fixtures_Extract[],MATCH($A329,FPL_Fixtures_Extract[[Player]:[Player]],0),MATCH(FPL_Combined[[#Headers],[Gameweek 06]],FPL_Fixtures_Extract[#Headers],0)))-4),Team_Key[[Full Name]:[Full Name]],0))&amp;RIGHT(INDEX(FPL_Fixtures_Extract[],MATCH($A329,FPL_Fixtures_Extract[[Player]:[Player]],0),MATCH(FPL_Combined[[#Headers],[Gameweek 06]],FPL_Fixtures_Extract[#Headers],0)),3))</f>
        <v>LIV(A) 1-1</v>
      </c>
      <c r="H329" t="str">
        <f ca="1">IF(RIGHT(FPL_Combined[[#Headers],[Gameweek 07]],2)&lt;$B$622,INDEX(FPL_Results_Extract[Gameweek 07],MATCH($A329,FPL_Results_Extract[[Player]:[Player]],0)),INDEX(Team_Key[[Abbreviation]:[Abbreviation]],MATCH(LEFT(INDEX(FPL_Fixtures_Extract[],MATCH($A329,FPL_Fixtures_Extract[[Player]:[Player]],0),MATCH(FPL_Combined[[#Headers],[Gameweek 07]],FPL_Fixtures_Extract[#Headers],0)),LEN(INDEX(FPL_Fixtures_Extract[],MATCH($A329,FPL_Fixtures_Extract[[Player]:[Player]],0),MATCH(FPL_Combined[[#Headers],[Gameweek 07]],FPL_Fixtures_Extract[#Headers],0)))-4),Team_Key[[Full Name]:[Full Name]],0))&amp;RIGHT(INDEX(FPL_Fixtures_Extract[],MATCH($A329,FPL_Fixtures_Extract[[Player]:[Player]],0),MATCH(FPL_Combined[[#Headers],[Gameweek 07]],FPL_Fixtures_Extract[#Headers],0)),3))</f>
        <v>WHU(A) 2-2</v>
      </c>
      <c r="I329" t="str">
        <f ca="1">IF(RIGHT(FPL_Combined[[#Headers],[Gameweek 08]],2)&lt;$B$622,INDEX(FPL_Results_Extract[Gameweek 08],MATCH($A329,FPL_Results_Extract[[Player]:[Player]],0)),INDEX(Team_Key[[Abbreviation]:[Abbreviation]],MATCH(LEFT(INDEX(FPL_Fixtures_Extract[],MATCH($A329,FPL_Fixtures_Extract[[Player]:[Player]],0),MATCH(FPL_Combined[[#Headers],[Gameweek 08]],FPL_Fixtures_Extract[#Headers],0)),LEN(INDEX(FPL_Fixtures_Extract[],MATCH($A329,FPL_Fixtures_Extract[[Player]:[Player]],0),MATCH(FPL_Combined[[#Headers],[Gameweek 08]],FPL_Fixtures_Extract[#Headers],0)))-4),Team_Key[[Full Name]:[Full Name]],0))&amp;RIGHT(INDEX(FPL_Fixtures_Extract[],MATCH($A329,FPL_Fixtures_Extract[[Player]:[Player]],0),MATCH(FPL_Combined[[#Headers],[Gameweek 08]],FPL_Fixtures_Extract[#Headers],0)),3))</f>
        <v>LEI(H) 1-2</v>
      </c>
      <c r="J329" t="str">
        <f ca="1">IF(RIGHT(FPL_Combined[[#Headers],[Gameweek 09]],2)&lt;$B$622,INDEX(FPL_Results_Extract[Gameweek 09],MATCH($A329,FPL_Results_Extract[[Player]:[Player]],0)),INDEX(Team_Key[[Abbreviation]:[Abbreviation]],MATCH(LEFT(INDEX(FPL_Fixtures_Extract[],MATCH($A329,FPL_Fixtures_Extract[[Player]:[Player]],0),MATCH(FPL_Combined[[#Headers],[Gameweek 09]],FPL_Fixtures_Extract[#Headers],0)),LEN(INDEX(FPL_Fixtures_Extract[],MATCH($A329,FPL_Fixtures_Extract[[Player]:[Player]],0),MATCH(FPL_Combined[[#Headers],[Gameweek 09]],FPL_Fixtures_Extract[#Headers],0)))-4),Team_Key[[Full Name]:[Full Name]],0))&amp;RIGHT(INDEX(FPL_Fixtures_Extract[],MATCH($A329,FPL_Fixtures_Extract[[Player]:[Player]],0),MATCH(FPL_Combined[[#Headers],[Gameweek 09]],FPL_Fixtures_Extract[#Headers],0)),3))</f>
        <v>NEW(A) 2-6</v>
      </c>
      <c r="K329" t="str">
        <f ca="1">IF(RIGHT(FPL_Combined[[#Headers],[Gameweek 10]],2)&lt;$B$622,INDEX(FPL_Results_Extract[Gameweek 10],MATCH($A329,FPL_Results_Extract[[Player]:[Player]],0)),INDEX(Team_Key[[Abbreviation]:[Abbreviation]],MATCH(LEFT(INDEX(FPL_Fixtures_Extract[],MATCH($A329,FPL_Fixtures_Extract[[Player]:[Player]],0),MATCH(FPL_Combined[[#Headers],[Gameweek 10]],FPL_Fixtures_Extract[#Headers],0)),LEN(INDEX(FPL_Fixtures_Extract[],MATCH($A329,FPL_Fixtures_Extract[[Player]:[Player]],0),MATCH(FPL_Combined[[#Headers],[Gameweek 10]],FPL_Fixtures_Extract[#Headers],0)))-4),Team_Key[[Full Name]:[Full Name]],0))&amp;RIGHT(INDEX(FPL_Fixtures_Extract[],MATCH($A329,FPL_Fixtures_Extract[[Player]:[Player]],0),MATCH(FPL_Combined[[#Headers],[Gameweek 10]],FPL_Fixtures_Extract[#Headers],0)),3))</f>
        <v>WBA(H) 0-1</v>
      </c>
      <c r="L329" t="str">
        <f ca="1">IF(RIGHT(FPL_Combined[[#Headers],[Gameweek 11]],2)&lt;$B$622,INDEX(FPL_Results_Extract[Gameweek 11],MATCH($A329,FPL_Results_Extract[[Player]:[Player]],0)),INDEX(Team_Key[[Abbreviation]:[Abbreviation]],MATCH(LEFT(INDEX(FPL_Fixtures_Extract[],MATCH($A329,FPL_Fixtures_Extract[[Player]:[Player]],0),MATCH(FPL_Combined[[#Headers],[Gameweek 11]],FPL_Fixtures_Extract[#Headers],0)),LEN(INDEX(FPL_Fixtures_Extract[],MATCH($A329,FPL_Fixtures_Extract[[Player]:[Player]],0),MATCH(FPL_Combined[[#Headers],[Gameweek 11]],FPL_Fixtures_Extract[#Headers],0)))-4),Team_Key[[Full Name]:[Full Name]],0))&amp;RIGHT(INDEX(FPL_Fixtures_Extract[],MATCH($A329,FPL_Fixtures_Extract[[Player]:[Player]],0),MATCH(FPL_Combined[[#Headers],[Gameweek 11]],FPL_Fixtures_Extract[#Headers],0)),3))</f>
        <v>MCI(A) 1-2</v>
      </c>
      <c r="M329" t="str">
        <f ca="1">IF(RIGHT(FPL_Combined[[#Headers],[Gameweek 12]],2)&lt;$B$622,INDEX(FPL_Results_Extract[Gameweek 12],MATCH($A329,FPL_Results_Extract[[Player]:[Player]],0)),INDEX(Team_Key[[Abbreviation]:[Abbreviation]],MATCH(LEFT(INDEX(FPL_Fixtures_Extract[],MATCH($A329,FPL_Fixtures_Extract[[Player]:[Player]],0),MATCH(FPL_Combined[[#Headers],[Gameweek 12]],FPL_Fixtures_Extract[#Headers],0)),LEN(INDEX(FPL_Fixtures_Extract[],MATCH($A329,FPL_Fixtures_Extract[[Player]:[Player]],0),MATCH(FPL_Combined[[#Headers],[Gameweek 12]],FPL_Fixtures_Extract[#Headers],0)))-4),Team_Key[[Full Name]:[Full Name]],0))&amp;RIGHT(INDEX(FPL_Fixtures_Extract[],MATCH($A329,FPL_Fixtures_Extract[[Player]:[Player]],0),MATCH(FPL_Combined[[#Headers],[Gameweek 12]],FPL_Fixtures_Extract[#Headers],0)),3))</f>
        <v>SWA(H) 1-0</v>
      </c>
      <c r="N329" t="str">
        <f ca="1">IF(RIGHT(FPL_Combined[[#Headers],[Gameweek 13]],2)&lt;$B$622,INDEX(FPL_Results_Extract[Gameweek 13],MATCH($A329,FPL_Results_Extract[[Player]:[Player]],0)),INDEX(Team_Key[[Abbreviation]:[Abbreviation]],MATCH(LEFT(INDEX(FPL_Fixtures_Extract[],MATCH($A329,FPL_Fixtures_Extract[[Player]:[Player]],0),MATCH(FPL_Combined[[#Headers],[Gameweek 13]],FPL_Fixtures_Extract[#Headers],0)),LEN(INDEX(FPL_Fixtures_Extract[],MATCH($A329,FPL_Fixtures_Extract[[Player]:[Player]],0),MATCH(FPL_Combined[[#Headers],[Gameweek 13]],FPL_Fixtures_Extract[#Headers],0)))-4),Team_Key[[Full Name]:[Full Name]],0))&amp;RIGHT(INDEX(FPL_Fixtures_Extract[],MATCH($A329,FPL_Fixtures_Extract[[Player]:[Player]],0),MATCH(FPL_Combined[[#Headers],[Gameweek 13]],FPL_Fixtures_Extract[#Headers],0)),3))</f>
        <v>CHE(A) 0-1</v>
      </c>
      <c r="O329" t="str">
        <f ca="1">IF(RIGHT(FPL_Combined[[#Headers],[Gameweek 14]],2)&lt;$B$622,INDEX(FPL_Results_Extract[Gameweek 14],MATCH($A329,FPL_Results_Extract[[Player]:[Player]],0)),INDEX(Team_Key[[Abbreviation]:[Abbreviation]],MATCH(LEFT(INDEX(FPL_Fixtures_Extract[],MATCH($A329,FPL_Fixtures_Extract[[Player]:[Player]],0),MATCH(FPL_Combined[[#Headers],[Gameweek 14]],FPL_Fixtures_Extract[#Headers],0)),LEN(INDEX(FPL_Fixtures_Extract[],MATCH($A329,FPL_Fixtures_Extract[[Player]:[Player]],0),MATCH(FPL_Combined[[#Headers],[Gameweek 14]],FPL_Fixtures_Extract[#Headers],0)))-4),Team_Key[[Full Name]:[Full Name]],0))&amp;RIGHT(INDEX(FPL_Fixtures_Extract[],MATCH($A329,FPL_Fixtures_Extract[[Player]:[Player]],0),MATCH(FPL_Combined[[#Headers],[Gameweek 14]],FPL_Fixtures_Extract[#Headers],0)),3))</f>
        <v>ARS(H) 1-1</v>
      </c>
      <c r="P329" t="str">
        <f ca="1">IF(RIGHT(FPL_Combined[[#Headers],[Gameweek 15]],2)&lt;$B$622,INDEX(FPL_Results_Extract[Gameweek 15],MATCH($A329,FPL_Results_Extract[[Player]:[Player]],0)),INDEX(Team_Key[[Abbreviation]:[Abbreviation]],MATCH(LEFT(INDEX(FPL_Fixtures_Extract[],MATCH($A329,FPL_Fixtures_Extract[[Player]:[Player]],0),MATCH(FPL_Combined[[#Headers],[Gameweek 15]],FPL_Fixtures_Extract[#Headers],0)),LEN(INDEX(FPL_Fixtures_Extract[],MATCH($A329,FPL_Fixtures_Extract[[Player]:[Player]],0),MATCH(FPL_Combined[[#Headers],[Gameweek 15]],FPL_Fixtures_Extract[#Headers],0)))-4),Team_Key[[Full Name]:[Full Name]],0))&amp;RIGHT(INDEX(FPL_Fixtures_Extract[],MATCH($A329,FPL_Fixtures_Extract[[Player]:[Player]],0),MATCH(FPL_Combined[[#Headers],[Gameweek 15]],FPL_Fixtures_Extract[#Headers],0)),3))</f>
        <v>WAT(A) 0-2</v>
      </c>
      <c r="Q329" t="str">
        <f ca="1">IF(RIGHT(FPL_Combined[[#Headers],[Gameweek 16]],2)&lt;$B$622,INDEX(FPL_Results_Extract[Gameweek 16],MATCH($A329,FPL_Results_Extract[[Player]:[Player]],0)),INDEX(Team_Key[[Abbreviation]:[Abbreviation]],MATCH(LEFT(INDEX(FPL_Fixtures_Extract[],MATCH($A329,FPL_Fixtures_Extract[[Player]:[Player]],0),MATCH(FPL_Combined[[#Headers],[Gameweek 16]],FPL_Fixtures_Extract[#Headers],0)),LEN(INDEX(FPL_Fixtures_Extract[],MATCH($A329,FPL_Fixtures_Extract[[Player]:[Player]],0),MATCH(FPL_Combined[[#Headers],[Gameweek 16]],FPL_Fixtures_Extract[#Headers],0)))-4),Team_Key[[Full Name]:[Full Name]],0))&amp;RIGHT(INDEX(FPL_Fixtures_Extract[],MATCH($A329,FPL_Fixtures_Extract[[Player]:[Player]],0),MATCH(FPL_Combined[[#Headers],[Gameweek 16]],FPL_Fixtures_Extract[#Headers],0)),3))</f>
        <v>EVE(H) 1-1</v>
      </c>
      <c r="R329" t="str">
        <f ca="1">IF(RIGHT(FPL_Combined[[#Headers],[Gameweek 17]],2)&lt;$B$622,INDEX(FPL_Results_Extract[Gameweek 17],MATCH($A329,FPL_Results_Extract[[Player]:[Player]],0)),INDEX(Team_Key[[Abbreviation]:[Abbreviation]],MATCH(LEFT(INDEX(FPL_Fixtures_Extract[],MATCH($A329,FPL_Fixtures_Extract[[Player]:[Player]],0),MATCH(FPL_Combined[[#Headers],[Gameweek 17]],FPL_Fixtures_Extract[#Headers],0)),LEN(INDEX(FPL_Fixtures_Extract[],MATCH($A329,FPL_Fixtures_Extract[[Player]:[Player]],0),MATCH(FPL_Combined[[#Headers],[Gameweek 17]],FPL_Fixtures_Extract[#Headers],0)))-4),Team_Key[[Full Name]:[Full Name]],0))&amp;RIGHT(INDEX(FPL_Fixtures_Extract[],MATCH($A329,FPL_Fixtures_Extract[[Player]:[Player]],0),MATCH(FPL_Combined[[#Headers],[Gameweek 17]],FPL_Fixtures_Extract[#Headers],0)),3))</f>
        <v>MUN(A) 2-1</v>
      </c>
      <c r="S329" t="str">
        <f ca="1">IF(RIGHT(FPL_Combined[[#Headers],[Gameweek 18]],2)&lt;$B$622,INDEX(FPL_Results_Extract[Gameweek 18],MATCH($A329,FPL_Results_Extract[[Player]:[Player]],0)),INDEX(Team_Key[[Abbreviation]:[Abbreviation]],MATCH(LEFT(INDEX(FPL_Fixtures_Extract[],MATCH($A329,FPL_Fixtures_Extract[[Player]:[Player]],0),MATCH(FPL_Combined[[#Headers],[Gameweek 18]],FPL_Fixtures_Extract[#Headers],0)),LEN(INDEX(FPL_Fixtures_Extract[],MATCH($A329,FPL_Fixtures_Extract[[Player]:[Player]],0),MATCH(FPL_Combined[[#Headers],[Gameweek 18]],FPL_Fixtures_Extract[#Headers],0)))-4),Team_Key[[Full Name]:[Full Name]],0))&amp;RIGHT(INDEX(FPL_Fixtures_Extract[],MATCH($A329,FPL_Fixtures_Extract[[Player]:[Player]],0),MATCH(FPL_Combined[[#Headers],[Gameweek 18]],FPL_Fixtures_Extract[#Headers],0)),3))</f>
        <v>TOT(A) 0-3</v>
      </c>
      <c r="T329" t="str">
        <f ca="1">IF(RIGHT(FPL_Combined[[#Headers],[Gameweek 19]],2)&lt;$B$622,INDEX(FPL_Results_Extract[Gameweek 19],MATCH($A329,FPL_Results_Extract[[Player]:[Player]],0)),INDEX(Team_Key[[Abbreviation]:[Abbreviation]],MATCH(LEFT(INDEX(FPL_Fixtures_Extract[],MATCH($A329,FPL_Fixtures_Extract[[Player]:[Player]],0),MATCH(FPL_Combined[[#Headers],[Gameweek 19]],FPL_Fixtures_Extract[#Headers],0)),LEN(INDEX(FPL_Fixtures_Extract[],MATCH($A329,FPL_Fixtures_Extract[[Player]:[Player]],0),MATCH(FPL_Combined[[#Headers],[Gameweek 19]],FPL_Fixtures_Extract[#Headers],0)))-4),Team_Key[[Full Name]:[Full Name]],0))&amp;RIGHT(INDEX(FPL_Fixtures_Extract[],MATCH($A329,FPL_Fixtures_Extract[[Player]:[Player]],0),MATCH(FPL_Combined[[#Headers],[Gameweek 19]],FPL_Fixtures_Extract[#Headers],0)),3))</f>
        <v>AVL(H) 2-0</v>
      </c>
      <c r="U329" t="str">
        <f ca="1">IF(RIGHT(FPL_Combined[[#Headers],[Gameweek 20]],2)&lt;$B$622,INDEX(FPL_Results_Extract[Gameweek 20],MATCH($A329,FPL_Results_Extract[[Player]:[Player]],0)),INDEX(Team_Key[[Abbreviation]:[Abbreviation]],MATCH(LEFT(INDEX(FPL_Fixtures_Extract[],MATCH($A329,FPL_Fixtures_Extract[[Player]:[Player]],0),MATCH(FPL_Combined[[#Headers],[Gameweek 20]],FPL_Fixtures_Extract[#Headers],0)),LEN(INDEX(FPL_Fixtures_Extract[],MATCH($A329,FPL_Fixtures_Extract[[Player]:[Player]],0),MATCH(FPL_Combined[[#Headers],[Gameweek 20]],FPL_Fixtures_Extract[#Headers],0)))-4),Team_Key[[Full Name]:[Full Name]],0))&amp;RIGHT(INDEX(FPL_Fixtures_Extract[],MATCH($A329,FPL_Fixtures_Extract[[Player]:[Player]],0),MATCH(FPL_Combined[[#Headers],[Gameweek 20]],FPL_Fixtures_Extract[#Headers],0)),3))</f>
        <v>SOU(H) 1-0</v>
      </c>
      <c r="V329" t="str">
        <f ca="1">IF(RIGHT(FPL_Combined[[#Headers],[Gameweek 21]],2)&lt;$B$622,INDEX(FPL_Results_Extract[Gameweek 21],MATCH($A329,FPL_Results_Extract[[Player]:[Player]],0)),INDEX(Team_Key[[Abbreviation]:[Abbreviation]],MATCH(LEFT(INDEX(FPL_Fixtures_Extract[],MATCH($A329,FPL_Fixtures_Extract[[Player]:[Player]],0),MATCH(FPL_Combined[[#Headers],[Gameweek 21]],FPL_Fixtures_Extract[#Headers],0)),LEN(INDEX(FPL_Fixtures_Extract[],MATCH($A329,FPL_Fixtures_Extract[[Player]:[Player]],0),MATCH(FPL_Combined[[#Headers],[Gameweek 21]],FPL_Fixtures_Extract[#Headers],0)))-4),Team_Key[[Full Name]:[Full Name]],0))&amp;RIGHT(INDEX(FPL_Fixtures_Extract[],MATCH($A329,FPL_Fixtures_Extract[[Player]:[Player]],0),MATCH(FPL_Combined[[#Headers],[Gameweek 21]],FPL_Fixtures_Extract[#Headers],0)),3))</f>
        <v>STK(A) 1-3</v>
      </c>
      <c r="W329" t="str">
        <f ca="1">IF(RIGHT(FPL_Combined[[#Headers],[Gameweek 22]],2)&lt;$B$622,INDEX(FPL_Results_Extract[Gameweek 22],MATCH($A329,FPL_Results_Extract[[Player]:[Player]],0)),INDEX(Team_Key[[Abbreviation]:[Abbreviation]],MATCH(LEFT(INDEX(FPL_Fixtures_Extract[],MATCH($A329,FPL_Fixtures_Extract[[Player]:[Player]],0),MATCH(FPL_Combined[[#Headers],[Gameweek 22]],FPL_Fixtures_Extract[#Headers],0)),LEN(INDEX(FPL_Fixtures_Extract[],MATCH($A329,FPL_Fixtures_Extract[[Player]:[Player]],0),MATCH(FPL_Combined[[#Headers],[Gameweek 22]],FPL_Fixtures_Extract[#Headers],0)))-4),Team_Key[[Full Name]:[Full Name]],0))&amp;RIGHT(INDEX(FPL_Fixtures_Extract[],MATCH($A329,FPL_Fixtures_Extract[[Player]:[Player]],0),MATCH(FPL_Combined[[#Headers],[Gameweek 22]],FPL_Fixtures_Extract[#Headers],0)),3))</f>
        <v>BOU(A) 0-3</v>
      </c>
      <c r="X329" t="str">
        <f ca="1">IF(RIGHT(FPL_Combined[[#Headers],[Gameweek 23]],2)&lt;$B$622,INDEX(FPL_Results_Extract[Gameweek 23],MATCH($A329,FPL_Results_Extract[[Player]:[Player]],0)),INDEX(Team_Key[[Abbreviation]:[Abbreviation]],MATCH(LEFT(INDEX(FPL_Fixtures_Extract[],MATCH($A329,FPL_Fixtures_Extract[[Player]:[Player]],0),MATCH(FPL_Combined[[#Headers],[Gameweek 23]],FPL_Fixtures_Extract[#Headers],0)),LEN(INDEX(FPL_Fixtures_Extract[],MATCH($A329,FPL_Fixtures_Extract[[Player]:[Player]],0),MATCH(FPL_Combined[[#Headers],[Gameweek 23]],FPL_Fixtures_Extract[#Headers],0)))-4),Team_Key[[Full Name]:[Full Name]],0))&amp;RIGHT(INDEX(FPL_Fixtures_Extract[],MATCH($A329,FPL_Fixtures_Extract[[Player]:[Player]],0),MATCH(FPL_Combined[[#Headers],[Gameweek 23]],FPL_Fixtures_Extract[#Headers],0)),3))</f>
        <v>LIV(H) 4-5</v>
      </c>
      <c r="Y329" t="str">
        <f ca="1">IF(RIGHT(FPL_Combined[[#Headers],[Gameweek 24]],2)&lt;$B$622,INDEX(FPL_Results_Extract[Team],MATCH($A329,FPL_Results_Extract[[Player]:[Player]],0)),INDEX(Team_Key[[Abbreviation]:[Abbreviation]],MATCH(LEFT(INDEX(FPL_Fixtures_Extract[],MATCH($A329,FPL_Fixtures_Extract[[Player]:[Player]],0),MATCH(FPL_Combined[[#Headers],[Gameweek 24]],FPL_Fixtures_Extract[#Headers],0)),LEN(INDEX(FPL_Fixtures_Extract[],MATCH($A329,FPL_Fixtures_Extract[[Player]:[Player]],0),MATCH(FPL_Combined[[#Headers],[Gameweek 24]],FPL_Fixtures_Extract[#Headers],0)))-4),Team_Key[[Full Name]:[Full Name]],0))&amp;RIGHT(INDEX(FPL_Fixtures_Extract[],MATCH($A329,FPL_Fixtures_Extract[[Player]:[Player]],0),MATCH(FPL_Combined[[#Headers],[Gameweek 24]],FPL_Fixtures_Extract[#Headers],0)),3))</f>
        <v>NOR</v>
      </c>
      <c r="Z329" t="str">
        <f ca="1">IF(RIGHT(FPL_Combined[[#Headers],[Gameweek 25]],2)&lt;$B$622,INDEX(FPL_Results_Extract[Player],MATCH($A329,FPL_Results_Extract[[Player]:[Player]],0)),INDEX(Team_Key[[Abbreviation]:[Abbreviation]],MATCH(LEFT(INDEX(FPL_Fixtures_Extract[],MATCH($A329,FPL_Fixtures_Extract[[Player]:[Player]],0),MATCH(FPL_Combined[[#Headers],[Gameweek 25]],FPL_Fixtures_Extract[#Headers],0)),LEN(INDEX(FPL_Fixtures_Extract[],MATCH($A329,FPL_Fixtures_Extract[[Player]:[Player]],0),MATCH(FPL_Combined[[#Headers],[Gameweek 25]],FPL_Fixtures_Extract[#Headers],0)))-4),Team_Key[[Full Name]:[Full Name]],0))&amp;RIGHT(INDEX(FPL_Fixtures_Extract[],MATCH($A329,FPL_Fixtures_Extract[[Player]:[Player]],0),MATCH(FPL_Combined[[#Headers],[Gameweek 25]],FPL_Fixtures_Extract[#Headers],0)),3))</f>
        <v>Lafferty</v>
      </c>
      <c r="AA329" t="str">
        <f ca="1">IF(RIGHT(FPL_Combined[[#Headers],[Gameweek 26]],2)&lt;$B$622,INDEX(FPL_Results_Extract[Gameweek 01],MATCH($A329,FPL_Results_Extract[[Player]:[Player]],0)),INDEX(Team_Key[[Abbreviation]:[Abbreviation]],MATCH(LEFT(INDEX(FPL_Fixtures_Extract[],MATCH($A329,FPL_Fixtures_Extract[[Player]:[Player]],0),MATCH(FPL_Combined[[#Headers],[Gameweek 26]],FPL_Fixtures_Extract[#Headers],0)),LEN(INDEX(FPL_Fixtures_Extract[],MATCH($A329,FPL_Fixtures_Extract[[Player]:[Player]],0),MATCH(FPL_Combined[[#Headers],[Gameweek 26]],FPL_Fixtures_Extract[#Headers],0)))-4),Team_Key[[Full Name]:[Full Name]],0))&amp;RIGHT(INDEX(FPL_Fixtures_Extract[],MATCH($A329,FPL_Fixtures_Extract[[Player]:[Player]],0),MATCH(FPL_Combined[[#Headers],[Gameweek 26]],FPL_Fixtures_Extract[#Headers],0)),3))</f>
        <v>CRY(H) 1-3</v>
      </c>
      <c r="AB329" t="str">
        <f ca="1">IF(RIGHT(FPL_Combined[[#Headers],[Gameweek 27]],2)&lt;$B$622,INDEX(FPL_Results_Extract[Gameweek 02],MATCH($A329,FPL_Results_Extract[[Player]:[Player]],0)),INDEX(Team_Key[[Abbreviation]:[Abbreviation]],MATCH(LEFT(INDEX(FPL_Fixtures_Extract[],MATCH($A329,FPL_Fixtures_Extract[[Player]:[Player]],0),MATCH(FPL_Combined[[#Headers],[Gameweek 27]],FPL_Fixtures_Extract[#Headers],0)),LEN(INDEX(FPL_Fixtures_Extract[],MATCH($A329,FPL_Fixtures_Extract[[Player]:[Player]],0),MATCH(FPL_Combined[[#Headers],[Gameweek 27]],FPL_Fixtures_Extract[#Headers],0)))-4),Team_Key[[Full Name]:[Full Name]],0))&amp;RIGHT(INDEX(FPL_Fixtures_Extract[],MATCH($A329,FPL_Fixtures_Extract[[Player]:[Player]],0),MATCH(FPL_Combined[[#Headers],[Gameweek 27]],FPL_Fixtures_Extract[#Headers],0)),3))</f>
        <v>SUN(A) 3-1</v>
      </c>
      <c r="AC329" t="str">
        <f ca="1">IF(RIGHT(FPL_Combined[[#Headers],[Gameweek 28]],2)&lt;$B$622,INDEX(FPL_Results_Extract[Gameweek 03],MATCH($A329,FPL_Results_Extract[[Player]:[Player]],0)),INDEX(Team_Key[[Abbreviation]:[Abbreviation]],MATCH(LEFT(INDEX(FPL_Fixtures_Extract[],MATCH($A329,FPL_Fixtures_Extract[[Player]:[Player]],0),MATCH(FPL_Combined[[#Headers],[Gameweek 28]],FPL_Fixtures_Extract[#Headers],0)),LEN(INDEX(FPL_Fixtures_Extract[],MATCH($A329,FPL_Fixtures_Extract[[Player]:[Player]],0),MATCH(FPL_Combined[[#Headers],[Gameweek 28]],FPL_Fixtures_Extract[#Headers],0)))-4),Team_Key[[Full Name]:[Full Name]],0))&amp;RIGHT(INDEX(FPL_Fixtures_Extract[],MATCH($A329,FPL_Fixtures_Extract[[Player]:[Player]],0),MATCH(FPL_Combined[[#Headers],[Gameweek 28]],FPL_Fixtures_Extract[#Headers],0)),3))</f>
        <v>STK(H) 1-1</v>
      </c>
      <c r="AD329" t="str">
        <f ca="1">IF(RIGHT(FPL_Combined[[#Headers],[Gameweek 29]],2)&lt;$B$622,INDEX(FPL_Results_Extract[Gameweek 04],MATCH($A329,FPL_Results_Extract[[Player]:[Player]],0)),INDEX(Team_Key[[Abbreviation]:[Abbreviation]],MATCH(LEFT(INDEX(FPL_Fixtures_Extract[],MATCH($A329,FPL_Fixtures_Extract[[Player]:[Player]],0),MATCH(FPL_Combined[[#Headers],[Gameweek 29]],FPL_Fixtures_Extract[#Headers],0)),LEN(INDEX(FPL_Fixtures_Extract[],MATCH($A329,FPL_Fixtures_Extract[[Player]:[Player]],0),MATCH(FPL_Combined[[#Headers],[Gameweek 29]],FPL_Fixtures_Extract[#Headers],0)))-4),Team_Key[[Full Name]:[Full Name]],0))&amp;RIGHT(INDEX(FPL_Fixtures_Extract[],MATCH($A329,FPL_Fixtures_Extract[[Player]:[Player]],0),MATCH(FPL_Combined[[#Headers],[Gameweek 29]],FPL_Fixtures_Extract[#Headers],0)),3))</f>
        <v>SWA(A)</v>
      </c>
      <c r="AE329" t="str">
        <f ca="1">IF(RIGHT(FPL_Combined[[#Headers],[Gameweek 30]],2)&lt;$B$622,INDEX(FPL_Results_Extract[Gameweek 05],MATCH($A329,FPL_Results_Extract[[Player]:[Player]],0)),INDEX(Team_Key[[Abbreviation]:[Abbreviation]],MATCH(LEFT(INDEX(FPL_Fixtures_Extract[],MATCH($A329,FPL_Fixtures_Extract[[Player]:[Player]],0),MATCH(FPL_Combined[[#Headers],[Gameweek 30]],FPL_Fixtures_Extract[#Headers],0)),LEN(INDEX(FPL_Fixtures_Extract[],MATCH($A329,FPL_Fixtures_Extract[[Player]:[Player]],0),MATCH(FPL_Combined[[#Headers],[Gameweek 30]],FPL_Fixtures_Extract[#Headers],0)))-4),Team_Key[[Full Name]:[Full Name]],0))&amp;RIGHT(INDEX(FPL_Fixtures_Extract[],MATCH($A329,FPL_Fixtures_Extract[[Player]:[Player]],0),MATCH(FPL_Combined[[#Headers],[Gameweek 30]],FPL_Fixtures_Extract[#Headers],0)),3))</f>
        <v>MCI(H)</v>
      </c>
      <c r="AF329" t="str">
        <f ca="1">IF(RIGHT(FPL_Combined[[#Headers],[Gameweek 31]],2)&lt;$B$622,INDEX(FPL_Results_Extract[Gameweek 06],MATCH($A329,FPL_Results_Extract[[Player]:[Player]],0)),INDEX(Team_Key[[Abbreviation]:[Abbreviation]],MATCH(LEFT(INDEX(FPL_Fixtures_Extract[],MATCH($A329,FPL_Fixtures_Extract[[Player]:[Player]],0),MATCH(FPL_Combined[[#Headers],[Gameweek 31]],FPL_Fixtures_Extract[#Headers],0)),LEN(INDEX(FPL_Fixtures_Extract[],MATCH($A329,FPL_Fixtures_Extract[[Player]:[Player]],0),MATCH(FPL_Combined[[#Headers],[Gameweek 31]],FPL_Fixtures_Extract[#Headers],0)))-4),Team_Key[[Full Name]:[Full Name]],0))&amp;RIGHT(INDEX(FPL_Fixtures_Extract[],MATCH($A329,FPL_Fixtures_Extract[[Player]:[Player]],0),MATCH(FPL_Combined[[#Headers],[Gameweek 31]],FPL_Fixtures_Extract[#Headers],0)),3))</f>
        <v>WBA(A)</v>
      </c>
      <c r="AG329" t="str">
        <f ca="1">IF(RIGHT(FPL_Combined[[#Headers],[Gameweek 32]],2)&lt;$B$622,INDEX(FPL_Results_Extract[Gameweek 07],MATCH($A329,FPL_Results_Extract[[Player]:[Player]],0)),INDEX(Team_Key[[Abbreviation]:[Abbreviation]],MATCH(LEFT(INDEX(FPL_Fixtures_Extract[],MATCH($A329,FPL_Fixtures_Extract[[Player]:[Player]],0),MATCH(FPL_Combined[[#Headers],[Gameweek 32]],FPL_Fixtures_Extract[#Headers],0)),LEN(INDEX(FPL_Fixtures_Extract[],MATCH($A329,FPL_Fixtures_Extract[[Player]:[Player]],0),MATCH(FPL_Combined[[#Headers],[Gameweek 32]],FPL_Fixtures_Extract[#Headers],0)))-4),Team_Key[[Full Name]:[Full Name]],0))&amp;RIGHT(INDEX(FPL_Fixtures_Extract[],MATCH($A329,FPL_Fixtures_Extract[[Player]:[Player]],0),MATCH(FPL_Combined[[#Headers],[Gameweek 32]],FPL_Fixtures_Extract[#Headers],0)),3))</f>
        <v>NEW(H)</v>
      </c>
      <c r="AH329" t="str">
        <f ca="1">IF(RIGHT(FPL_Combined[[#Headers],[Gameweek 33]],2)&lt;$B$622,INDEX(FPL_Results_Extract[Gameweek 08],MATCH($A329,FPL_Results_Extract[[Player]:[Player]],0)),INDEX(Team_Key[[Abbreviation]:[Abbreviation]],MATCH(LEFT(INDEX(FPL_Fixtures_Extract[],MATCH($A329,FPL_Fixtures_Extract[[Player]:[Player]],0),MATCH(FPL_Combined[[#Headers],[Gameweek 33]],FPL_Fixtures_Extract[#Headers],0)),LEN(INDEX(FPL_Fixtures_Extract[],MATCH($A329,FPL_Fixtures_Extract[[Player]:[Player]],0),MATCH(FPL_Combined[[#Headers],[Gameweek 33]],FPL_Fixtures_Extract[#Headers],0)))-4),Team_Key[[Full Name]:[Full Name]],0))&amp;RIGHT(INDEX(FPL_Fixtures_Extract[],MATCH($A329,FPL_Fixtures_Extract[[Player]:[Player]],0),MATCH(FPL_Combined[[#Headers],[Gameweek 33]],FPL_Fixtures_Extract[#Headers],0)),3))</f>
        <v>CRY(A)</v>
      </c>
      <c r="AI329" t="str">
        <f ca="1">IF(RIGHT(FPL_Combined[[#Headers],[Gameweek 34]],2)&lt;$B$622,INDEX(FPL_Results_Extract[Gameweek 09],MATCH($A329,FPL_Results_Extract[[Player]:[Player]],0)),INDEX(Team_Key[[Abbreviation]:[Abbreviation]],MATCH(LEFT(INDEX(FPL_Fixtures_Extract[],MATCH($A329,FPL_Fixtures_Extract[[Player]:[Player]],0),MATCH(FPL_Combined[[#Headers],[Gameweek 34]],FPL_Fixtures_Extract[#Headers],0)),LEN(INDEX(FPL_Fixtures_Extract[],MATCH($A329,FPL_Fixtures_Extract[[Player]:[Player]],0),MATCH(FPL_Combined[[#Headers],[Gameweek 34]],FPL_Fixtures_Extract[#Headers],0)))-4),Team_Key[[Full Name]:[Full Name]],0))&amp;RIGHT(INDEX(FPL_Fixtures_Extract[],MATCH($A329,FPL_Fixtures_Extract[[Player]:[Player]],0),MATCH(FPL_Combined[[#Headers],[Gameweek 34]],FPL_Fixtures_Extract[#Headers],0)),3))</f>
        <v>SUN(H)</v>
      </c>
      <c r="AJ329" t="str">
        <f ca="1">IF(RIGHT(FPL_Combined[[#Headers],[Gameweek 35]],2)&lt;$B$622,INDEX(FPL_Results_Extract[Gameweek 10],MATCH($A329,FPL_Results_Extract[[Player]:[Player]],0)),INDEX(Team_Key[[Abbreviation]:[Abbreviation]],MATCH(LEFT(INDEX(FPL_Fixtures_Extract[],MATCH($A329,FPL_Fixtures_Extract[[Player]:[Player]],0),MATCH(FPL_Combined[[#Headers],[Gameweek 35]],FPL_Fixtures_Extract[#Headers],0)),LEN(INDEX(FPL_Fixtures_Extract[],MATCH($A329,FPL_Fixtures_Extract[[Player]:[Player]],0),MATCH(FPL_Combined[[#Headers],[Gameweek 35]],FPL_Fixtures_Extract[#Headers],0)))-4),Team_Key[[Full Name]:[Full Name]],0))&amp;RIGHT(INDEX(FPL_Fixtures_Extract[],MATCH($A329,FPL_Fixtures_Extract[[Player]:[Player]],0),MATCH(FPL_Combined[[#Headers],[Gameweek 35]],FPL_Fixtures_Extract[#Headers],0)),3))</f>
        <v>WAT(H)</v>
      </c>
      <c r="AK329" t="str">
        <f ca="1">IF(RIGHT(FPL_Combined[[#Headers],[Gameweek 36]],2)&lt;$B$622,INDEX(FPL_Results_Extract[Gameweek 11],MATCH($A329,FPL_Results_Extract[[Player]:[Player]],0)),INDEX(Team_Key[[Abbreviation]:[Abbreviation]],MATCH(LEFT(INDEX(FPL_Fixtures_Extract[],MATCH($A329,FPL_Fixtures_Extract[[Player]:[Player]],0),MATCH(FPL_Combined[[#Headers],[Gameweek 36]],FPL_Fixtures_Extract[#Headers],0)),LEN(INDEX(FPL_Fixtures_Extract[],MATCH($A329,FPL_Fixtures_Extract[[Player]:[Player]],0),MATCH(FPL_Combined[[#Headers],[Gameweek 36]],FPL_Fixtures_Extract[#Headers],0)))-4),Team_Key[[Full Name]:[Full Name]],0))&amp;RIGHT(INDEX(FPL_Fixtures_Extract[],MATCH($A329,FPL_Fixtures_Extract[[Player]:[Player]],0),MATCH(FPL_Combined[[#Headers],[Gameweek 36]],FPL_Fixtures_Extract[#Headers],0)),3))</f>
        <v>ARS(A)</v>
      </c>
      <c r="AL329" t="str">
        <f ca="1">IF(RIGHT(FPL_Combined[[#Headers],[Gameweek 37]],2)&lt;$B$622,INDEX(FPL_Results_Extract[Gameweek 12],MATCH($A329,FPL_Results_Extract[[Player]:[Player]],0)),INDEX(Team_Key[[Abbreviation]:[Abbreviation]],MATCH(LEFT(INDEX(FPL_Fixtures_Extract[],MATCH($A329,FPL_Fixtures_Extract[[Player]:[Player]],0),MATCH(FPL_Combined[[#Headers],[Gameweek 37]],FPL_Fixtures_Extract[#Headers],0)),LEN(INDEX(FPL_Fixtures_Extract[],MATCH($A329,FPL_Fixtures_Extract[[Player]:[Player]],0),MATCH(FPL_Combined[[#Headers],[Gameweek 37]],FPL_Fixtures_Extract[#Headers],0)))-4),Team_Key[[Full Name]:[Full Name]],0))&amp;RIGHT(INDEX(FPL_Fixtures_Extract[],MATCH($A329,FPL_Fixtures_Extract[[Player]:[Player]],0),MATCH(FPL_Combined[[#Headers],[Gameweek 37]],FPL_Fixtures_Extract[#Headers],0)),3))</f>
        <v>MUN(H)</v>
      </c>
      <c r="AM329" t="str">
        <f ca="1">IF(RIGHT(FPL_Combined[[#Headers],[Gameweek 38]],2)&lt;$B$622,INDEX(FPL_Results_Extract[Gameweek 13],MATCH($A329,FPL_Results_Extract[[Player]:[Player]],0)),INDEX(Team_Key[[Abbreviation]:[Abbreviation]],MATCH(LEFT(INDEX(FPL_Fixtures_Extract[],MATCH($A329,FPL_Fixtures_Extract[[Player]:[Player]],0),MATCH(FPL_Combined[[#Headers],[Gameweek 38]],FPL_Fixtures_Extract[#Headers],0)),LEN(INDEX(FPL_Fixtures_Extract[],MATCH($A329,FPL_Fixtures_Extract[[Player]:[Player]],0),MATCH(FPL_Combined[[#Headers],[Gameweek 38]],FPL_Fixtures_Extract[#Headers],0)))-4),Team_Key[[Full Name]:[Full Name]],0))&amp;RIGHT(INDEX(FPL_Fixtures_Extract[],MATCH($A329,FPL_Fixtures_Extract[[Player]:[Player]],0),MATCH(FPL_Combined[[#Headers],[Gameweek 38]],FPL_Fixtures_Extract[#Headers],0)),3))</f>
        <v>EVE(A)</v>
      </c>
    </row>
    <row r="330" spans="1:39" x14ac:dyDescent="0.45">
      <c r="A330" t="s">
        <v>169</v>
      </c>
      <c r="B330" t="str">
        <f ca="1">IF(RIGHT(FPL_Combined[[#Headers],[Gameweek 01]],2)&lt;$B$622,INDEX(FPL_Results_Extract[Gameweek 01],MATCH($A330,FPL_Results_Extract[[Player]:[Player]],0)),INDEX(Team_Key[[Abbreviation]:[Abbreviation]],MATCH(LEFT(INDEX(FPL_Fixtures_Extract[],MATCH($A330,FPL_Fixtures_Extract[[Player]:[Player]],0),MATCH(FPL_Combined[[#Headers],[Gameweek 01]],FPL_Fixtures_Extract[#Headers],0)),LEN(INDEX(FPL_Fixtures_Extract[],MATCH($A330,FPL_Fixtures_Extract[[Player]:[Player]],0),MATCH(FPL_Combined[[#Headers],[Gameweek 01]],FPL_Fixtures_Extract[#Headers],0)))-4),Team_Key[[Full Name]:[Full Name]],0))&amp;RIGHT(INDEX(FPL_Fixtures_Extract[],MATCH($A330,FPL_Fixtures_Extract[[Player]:[Player]],0),MATCH(FPL_Combined[[#Headers],[Gameweek 01]],FPL_Fixtures_Extract[#Headers],0)),3))</f>
        <v>STK(A) 1-0</v>
      </c>
      <c r="C330" t="str">
        <f ca="1">IF(RIGHT(FPL_Combined[[#Headers],[Gameweek 02]],2)&lt;$B$622,INDEX(FPL_Results_Extract[Gameweek 02],MATCH($A330,FPL_Results_Extract[[Player]:[Player]],0)),INDEX(Team_Key[[Abbreviation]:[Abbreviation]],MATCH(LEFT(INDEX(FPL_Fixtures_Extract[],MATCH($A330,FPL_Fixtures_Extract[[Player]:[Player]],0),MATCH(FPL_Combined[[#Headers],[Gameweek 02]],FPL_Fixtures_Extract[#Headers],0)),LEN(INDEX(FPL_Fixtures_Extract[],MATCH($A330,FPL_Fixtures_Extract[[Player]:[Player]],0),MATCH(FPL_Combined[[#Headers],[Gameweek 02]],FPL_Fixtures_Extract[#Headers],0)))-4),Team_Key[[Full Name]:[Full Name]],0))&amp;RIGHT(INDEX(FPL_Fixtures_Extract[],MATCH($A330,FPL_Fixtures_Extract[[Player]:[Player]],0),MATCH(FPL_Combined[[#Headers],[Gameweek 02]],FPL_Fixtures_Extract[#Headers],0)),3))</f>
        <v>BOU(H) 1-0</v>
      </c>
      <c r="D330" t="str">
        <f ca="1">IF(RIGHT(FPL_Combined[[#Headers],[Gameweek 03]],2)&lt;$B$622,INDEX(FPL_Results_Extract[Gameweek 03],MATCH($A330,FPL_Results_Extract[[Player]:[Player]],0)),INDEX(Team_Key[[Abbreviation]:[Abbreviation]],MATCH(LEFT(INDEX(FPL_Fixtures_Extract[],MATCH($A330,FPL_Fixtures_Extract[[Player]:[Player]],0),MATCH(FPL_Combined[[#Headers],[Gameweek 03]],FPL_Fixtures_Extract[#Headers],0)),LEN(INDEX(FPL_Fixtures_Extract[],MATCH($A330,FPL_Fixtures_Extract[[Player]:[Player]],0),MATCH(FPL_Combined[[#Headers],[Gameweek 03]],FPL_Fixtures_Extract[#Headers],0)))-4),Team_Key[[Full Name]:[Full Name]],0))&amp;RIGHT(INDEX(FPL_Fixtures_Extract[],MATCH($A330,FPL_Fixtures_Extract[[Player]:[Player]],0),MATCH(FPL_Combined[[#Headers],[Gameweek 03]],FPL_Fixtures_Extract[#Headers],0)),3))</f>
        <v>ARS(A) 0-0</v>
      </c>
      <c r="E330" t="str">
        <f ca="1">IF(RIGHT(FPL_Combined[[#Headers],[Gameweek 04]],2)&lt;$B$622,INDEX(FPL_Results_Extract[Gameweek 04],MATCH($A330,FPL_Results_Extract[[Player]:[Player]],0)),INDEX(Team_Key[[Abbreviation]:[Abbreviation]],MATCH(LEFT(INDEX(FPL_Fixtures_Extract[],MATCH($A330,FPL_Fixtures_Extract[[Player]:[Player]],0),MATCH(FPL_Combined[[#Headers],[Gameweek 04]],FPL_Fixtures_Extract[#Headers],0)),LEN(INDEX(FPL_Fixtures_Extract[],MATCH($A330,FPL_Fixtures_Extract[[Player]:[Player]],0),MATCH(FPL_Combined[[#Headers],[Gameweek 04]],FPL_Fixtures_Extract[#Headers],0)))-4),Team_Key[[Full Name]:[Full Name]],0))&amp;RIGHT(INDEX(FPL_Fixtures_Extract[],MATCH($A330,FPL_Fixtures_Extract[[Player]:[Player]],0),MATCH(FPL_Combined[[#Headers],[Gameweek 04]],FPL_Fixtures_Extract[#Headers],0)),3))</f>
        <v>WHU(H) 0-3</v>
      </c>
      <c r="F330" t="str">
        <f ca="1">IF(RIGHT(FPL_Combined[[#Headers],[Gameweek 05]],2)&lt;$B$622,INDEX(FPL_Results_Extract[Gameweek 05],MATCH($A330,FPL_Results_Extract[[Player]:[Player]],0)),INDEX(Team_Key[[Abbreviation]:[Abbreviation]],MATCH(LEFT(INDEX(FPL_Fixtures_Extract[],MATCH($A330,FPL_Fixtures_Extract[[Player]:[Player]],0),MATCH(FPL_Combined[[#Headers],[Gameweek 05]],FPL_Fixtures_Extract[#Headers],0)),LEN(INDEX(FPL_Fixtures_Extract[],MATCH($A330,FPL_Fixtures_Extract[[Player]:[Player]],0),MATCH(FPL_Combined[[#Headers],[Gameweek 05]],FPL_Fixtures_Extract[#Headers],0)))-4),Team_Key[[Full Name]:[Full Name]],0))&amp;RIGHT(INDEX(FPL_Fixtures_Extract[],MATCH($A330,FPL_Fixtures_Extract[[Player]:[Player]],0),MATCH(FPL_Combined[[#Headers],[Gameweek 05]],FPL_Fixtures_Extract[#Headers],0)),3))</f>
        <v>MUN(A) 1-3</v>
      </c>
      <c r="G330" t="str">
        <f ca="1">IF(RIGHT(FPL_Combined[[#Headers],[Gameweek 06]],2)&lt;$B$622,INDEX(FPL_Results_Extract[Gameweek 06],MATCH($A330,FPL_Results_Extract[[Player]:[Player]],0)),INDEX(Team_Key[[Abbreviation]:[Abbreviation]],MATCH(LEFT(INDEX(FPL_Fixtures_Extract[],MATCH($A330,FPL_Fixtures_Extract[[Player]:[Player]],0),MATCH(FPL_Combined[[#Headers],[Gameweek 06]],FPL_Fixtures_Extract[#Headers],0)),LEN(INDEX(FPL_Fixtures_Extract[],MATCH($A330,FPL_Fixtures_Extract[[Player]:[Player]],0),MATCH(FPL_Combined[[#Headers],[Gameweek 06]],FPL_Fixtures_Extract[#Headers],0)))-4),Team_Key[[Full Name]:[Full Name]],0))&amp;RIGHT(INDEX(FPL_Fixtures_Extract[],MATCH($A330,FPL_Fixtures_Extract[[Player]:[Player]],0),MATCH(FPL_Combined[[#Headers],[Gameweek 06]],FPL_Fixtures_Extract[#Headers],0)),3))</f>
        <v>NOR(H) 1-1</v>
      </c>
      <c r="H330" t="str">
        <f ca="1">IF(RIGHT(FPL_Combined[[#Headers],[Gameweek 07]],2)&lt;$B$622,INDEX(FPL_Results_Extract[Gameweek 07],MATCH($A330,FPL_Results_Extract[[Player]:[Player]],0)),INDEX(Team_Key[[Abbreviation]:[Abbreviation]],MATCH(LEFT(INDEX(FPL_Fixtures_Extract[],MATCH($A330,FPL_Fixtures_Extract[[Player]:[Player]],0),MATCH(FPL_Combined[[#Headers],[Gameweek 07]],FPL_Fixtures_Extract[#Headers],0)),LEN(INDEX(FPL_Fixtures_Extract[],MATCH($A330,FPL_Fixtures_Extract[[Player]:[Player]],0),MATCH(FPL_Combined[[#Headers],[Gameweek 07]],FPL_Fixtures_Extract[#Headers],0)))-4),Team_Key[[Full Name]:[Full Name]],0))&amp;RIGHT(INDEX(FPL_Fixtures_Extract[],MATCH($A330,FPL_Fixtures_Extract[[Player]:[Player]],0),MATCH(FPL_Combined[[#Headers],[Gameweek 07]],FPL_Fixtures_Extract[#Headers],0)),3))</f>
        <v>AVL(H) 3-2</v>
      </c>
      <c r="I330" t="str">
        <f ca="1">IF(RIGHT(FPL_Combined[[#Headers],[Gameweek 08]],2)&lt;$B$622,INDEX(FPL_Results_Extract[Gameweek 08],MATCH($A330,FPL_Results_Extract[[Player]:[Player]],0)),INDEX(Team_Key[[Abbreviation]:[Abbreviation]],MATCH(LEFT(INDEX(FPL_Fixtures_Extract[],MATCH($A330,FPL_Fixtures_Extract[[Player]:[Player]],0),MATCH(FPL_Combined[[#Headers],[Gameweek 08]],FPL_Fixtures_Extract[#Headers],0)),LEN(INDEX(FPL_Fixtures_Extract[],MATCH($A330,FPL_Fixtures_Extract[[Player]:[Player]],0),MATCH(FPL_Combined[[#Headers],[Gameweek 08]],FPL_Fixtures_Extract[#Headers],0)))-4),Team_Key[[Full Name]:[Full Name]],0))&amp;RIGHT(INDEX(FPL_Fixtures_Extract[],MATCH($A330,FPL_Fixtures_Extract[[Player]:[Player]],0),MATCH(FPL_Combined[[#Headers],[Gameweek 08]],FPL_Fixtures_Extract[#Headers],0)),3))</f>
        <v>EVE(A) 1-1</v>
      </c>
      <c r="J330" t="str">
        <f ca="1">IF(RIGHT(FPL_Combined[[#Headers],[Gameweek 09]],2)&lt;$B$622,INDEX(FPL_Results_Extract[Gameweek 09],MATCH($A330,FPL_Results_Extract[[Player]:[Player]],0)),INDEX(Team_Key[[Abbreviation]:[Abbreviation]],MATCH(LEFT(INDEX(FPL_Fixtures_Extract[],MATCH($A330,FPL_Fixtures_Extract[[Player]:[Player]],0),MATCH(FPL_Combined[[#Headers],[Gameweek 09]],FPL_Fixtures_Extract[#Headers],0)),LEN(INDEX(FPL_Fixtures_Extract[],MATCH($A330,FPL_Fixtures_Extract[[Player]:[Player]],0),MATCH(FPL_Combined[[#Headers],[Gameweek 09]],FPL_Fixtures_Extract[#Headers],0)))-4),Team_Key[[Full Name]:[Full Name]],0))&amp;RIGHT(INDEX(FPL_Fixtures_Extract[],MATCH($A330,FPL_Fixtures_Extract[[Player]:[Player]],0),MATCH(FPL_Combined[[#Headers],[Gameweek 09]],FPL_Fixtures_Extract[#Headers],0)),3))</f>
        <v>TOT(A) 0-0</v>
      </c>
      <c r="K330" t="str">
        <f ca="1">IF(RIGHT(FPL_Combined[[#Headers],[Gameweek 10]],2)&lt;$B$622,INDEX(FPL_Results_Extract[Gameweek 10],MATCH($A330,FPL_Results_Extract[[Player]:[Player]],0)),INDEX(Team_Key[[Abbreviation]:[Abbreviation]],MATCH(LEFT(INDEX(FPL_Fixtures_Extract[],MATCH($A330,FPL_Fixtures_Extract[[Player]:[Player]],0),MATCH(FPL_Combined[[#Headers],[Gameweek 10]],FPL_Fixtures_Extract[#Headers],0)),LEN(INDEX(FPL_Fixtures_Extract[],MATCH($A330,FPL_Fixtures_Extract[[Player]:[Player]],0),MATCH(FPL_Combined[[#Headers],[Gameweek 10]],FPL_Fixtures_Extract[#Headers],0)))-4),Team_Key[[Full Name]:[Full Name]],0))&amp;RIGHT(INDEX(FPL_Fixtures_Extract[],MATCH($A330,FPL_Fixtures_Extract[[Player]:[Player]],0),MATCH(FPL_Combined[[#Headers],[Gameweek 10]],FPL_Fixtures_Extract[#Headers],0)),3))</f>
        <v>SOU(H) 1-1</v>
      </c>
      <c r="L330" t="str">
        <f ca="1">IF(RIGHT(FPL_Combined[[#Headers],[Gameweek 11]],2)&lt;$B$622,INDEX(FPL_Results_Extract[Gameweek 11],MATCH($A330,FPL_Results_Extract[[Player]:[Player]],0)),INDEX(Team_Key[[Abbreviation]:[Abbreviation]],MATCH(LEFT(INDEX(FPL_Fixtures_Extract[],MATCH($A330,FPL_Fixtures_Extract[[Player]:[Player]],0),MATCH(FPL_Combined[[#Headers],[Gameweek 11]],FPL_Fixtures_Extract[#Headers],0)),LEN(INDEX(FPL_Fixtures_Extract[],MATCH($A330,FPL_Fixtures_Extract[[Player]:[Player]],0),MATCH(FPL_Combined[[#Headers],[Gameweek 11]],FPL_Fixtures_Extract[#Headers],0)))-4),Team_Key[[Full Name]:[Full Name]],0))&amp;RIGHT(INDEX(FPL_Fixtures_Extract[],MATCH($A330,FPL_Fixtures_Extract[[Player]:[Player]],0),MATCH(FPL_Combined[[#Headers],[Gameweek 11]],FPL_Fixtures_Extract[#Headers],0)),3))</f>
        <v>CHE(A) 3-1</v>
      </c>
      <c r="M330" t="str">
        <f ca="1">IF(RIGHT(FPL_Combined[[#Headers],[Gameweek 12]],2)&lt;$B$622,INDEX(FPL_Results_Extract[Gameweek 12],MATCH($A330,FPL_Results_Extract[[Player]:[Player]],0)),INDEX(Team_Key[[Abbreviation]:[Abbreviation]],MATCH(LEFT(INDEX(FPL_Fixtures_Extract[],MATCH($A330,FPL_Fixtures_Extract[[Player]:[Player]],0),MATCH(FPL_Combined[[#Headers],[Gameweek 12]],FPL_Fixtures_Extract[#Headers],0)),LEN(INDEX(FPL_Fixtures_Extract[],MATCH($A330,FPL_Fixtures_Extract[[Player]:[Player]],0),MATCH(FPL_Combined[[#Headers],[Gameweek 12]],FPL_Fixtures_Extract[#Headers],0)))-4),Team_Key[[Full Name]:[Full Name]],0))&amp;RIGHT(INDEX(FPL_Fixtures_Extract[],MATCH($A330,FPL_Fixtures_Extract[[Player]:[Player]],0),MATCH(FPL_Combined[[#Headers],[Gameweek 12]],FPL_Fixtures_Extract[#Headers],0)),3))</f>
        <v>CRY(H) 1-2</v>
      </c>
      <c r="N330" t="str">
        <f ca="1">IF(RIGHT(FPL_Combined[[#Headers],[Gameweek 13]],2)&lt;$B$622,INDEX(FPL_Results_Extract[Gameweek 13],MATCH($A330,FPL_Results_Extract[[Player]:[Player]],0)),INDEX(Team_Key[[Abbreviation]:[Abbreviation]],MATCH(LEFT(INDEX(FPL_Fixtures_Extract[],MATCH($A330,FPL_Fixtures_Extract[[Player]:[Player]],0),MATCH(FPL_Combined[[#Headers],[Gameweek 13]],FPL_Fixtures_Extract[#Headers],0)),LEN(INDEX(FPL_Fixtures_Extract[],MATCH($A330,FPL_Fixtures_Extract[[Player]:[Player]],0),MATCH(FPL_Combined[[#Headers],[Gameweek 13]],FPL_Fixtures_Extract[#Headers],0)))-4),Team_Key[[Full Name]:[Full Name]],0))&amp;RIGHT(INDEX(FPL_Fixtures_Extract[],MATCH($A330,FPL_Fixtures_Extract[[Player]:[Player]],0),MATCH(FPL_Combined[[#Headers],[Gameweek 13]],FPL_Fixtures_Extract[#Headers],0)),3))</f>
        <v>MCI(A) 4-1</v>
      </c>
      <c r="O330" t="str">
        <f ca="1">IF(RIGHT(FPL_Combined[[#Headers],[Gameweek 14]],2)&lt;$B$622,INDEX(FPL_Results_Extract[Gameweek 14],MATCH($A330,FPL_Results_Extract[[Player]:[Player]],0)),INDEX(Team_Key[[Abbreviation]:[Abbreviation]],MATCH(LEFT(INDEX(FPL_Fixtures_Extract[],MATCH($A330,FPL_Fixtures_Extract[[Player]:[Player]],0),MATCH(FPL_Combined[[#Headers],[Gameweek 14]],FPL_Fixtures_Extract[#Headers],0)),LEN(INDEX(FPL_Fixtures_Extract[],MATCH($A330,FPL_Fixtures_Extract[[Player]:[Player]],0),MATCH(FPL_Combined[[#Headers],[Gameweek 14]],FPL_Fixtures_Extract[#Headers],0)))-4),Team_Key[[Full Name]:[Full Name]],0))&amp;RIGHT(INDEX(FPL_Fixtures_Extract[],MATCH($A330,FPL_Fixtures_Extract[[Player]:[Player]],0),MATCH(FPL_Combined[[#Headers],[Gameweek 14]],FPL_Fixtures_Extract[#Headers],0)),3))</f>
        <v>SWA(H) 1-0</v>
      </c>
      <c r="P330" t="str">
        <f ca="1">IF(RIGHT(FPL_Combined[[#Headers],[Gameweek 15]],2)&lt;$B$622,INDEX(FPL_Results_Extract[Gameweek 15],MATCH($A330,FPL_Results_Extract[[Player]:[Player]],0)),INDEX(Team_Key[[Abbreviation]:[Abbreviation]],MATCH(LEFT(INDEX(FPL_Fixtures_Extract[],MATCH($A330,FPL_Fixtures_Extract[[Player]:[Player]],0),MATCH(FPL_Combined[[#Headers],[Gameweek 15]],FPL_Fixtures_Extract[#Headers],0)),LEN(INDEX(FPL_Fixtures_Extract[],MATCH($A330,FPL_Fixtures_Extract[[Player]:[Player]],0),MATCH(FPL_Combined[[#Headers],[Gameweek 15]],FPL_Fixtures_Extract[#Headers],0)))-4),Team_Key[[Full Name]:[Full Name]],0))&amp;RIGHT(INDEX(FPL_Fixtures_Extract[],MATCH($A330,FPL_Fixtures_Extract[[Player]:[Player]],0),MATCH(FPL_Combined[[#Headers],[Gameweek 15]],FPL_Fixtures_Extract[#Headers],0)),3))</f>
        <v>NEW(A) 0-2</v>
      </c>
      <c r="Q330" t="str">
        <f ca="1">IF(RIGHT(FPL_Combined[[#Headers],[Gameweek 16]],2)&lt;$B$622,INDEX(FPL_Results_Extract[Gameweek 16],MATCH($A330,FPL_Results_Extract[[Player]:[Player]],0)),INDEX(Team_Key[[Abbreviation]:[Abbreviation]],MATCH(LEFT(INDEX(FPL_Fixtures_Extract[],MATCH($A330,FPL_Fixtures_Extract[[Player]:[Player]],0),MATCH(FPL_Combined[[#Headers],[Gameweek 16]],FPL_Fixtures_Extract[#Headers],0)),LEN(INDEX(FPL_Fixtures_Extract[],MATCH($A330,FPL_Fixtures_Extract[[Player]:[Player]],0),MATCH(FPL_Combined[[#Headers],[Gameweek 16]],FPL_Fixtures_Extract[#Headers],0)))-4),Team_Key[[Full Name]:[Full Name]],0))&amp;RIGHT(INDEX(FPL_Fixtures_Extract[],MATCH($A330,FPL_Fixtures_Extract[[Player]:[Player]],0),MATCH(FPL_Combined[[#Headers],[Gameweek 16]],FPL_Fixtures_Extract[#Headers],0)),3))</f>
        <v>WBA(H) 2-2</v>
      </c>
      <c r="R330" t="str">
        <f ca="1">IF(RIGHT(FPL_Combined[[#Headers],[Gameweek 17]],2)&lt;$B$622,INDEX(FPL_Results_Extract[Gameweek 17],MATCH($A330,FPL_Results_Extract[[Player]:[Player]],0)),INDEX(Team_Key[[Abbreviation]:[Abbreviation]],MATCH(LEFT(INDEX(FPL_Fixtures_Extract[],MATCH($A330,FPL_Fixtures_Extract[[Player]:[Player]],0),MATCH(FPL_Combined[[#Headers],[Gameweek 17]],FPL_Fixtures_Extract[#Headers],0)),LEN(INDEX(FPL_Fixtures_Extract[],MATCH($A330,FPL_Fixtures_Extract[[Player]:[Player]],0),MATCH(FPL_Combined[[#Headers],[Gameweek 17]],FPL_Fixtures_Extract[#Headers],0)))-4),Team_Key[[Full Name]:[Full Name]],0))&amp;RIGHT(INDEX(FPL_Fixtures_Extract[],MATCH($A330,FPL_Fixtures_Extract[[Player]:[Player]],0),MATCH(FPL_Combined[[#Headers],[Gameweek 17]],FPL_Fixtures_Extract[#Headers],0)),3))</f>
        <v>WAT(A) 0-3</v>
      </c>
      <c r="S330" t="str">
        <f ca="1">IF(RIGHT(FPL_Combined[[#Headers],[Gameweek 18]],2)&lt;$B$622,INDEX(FPL_Results_Extract[Gameweek 18],MATCH($A330,FPL_Results_Extract[[Player]:[Player]],0)),INDEX(Team_Key[[Abbreviation]:[Abbreviation]],MATCH(LEFT(INDEX(FPL_Fixtures_Extract[],MATCH($A330,FPL_Fixtures_Extract[[Player]:[Player]],0),MATCH(FPL_Combined[[#Headers],[Gameweek 18]],FPL_Fixtures_Extract[#Headers],0)),LEN(INDEX(FPL_Fixtures_Extract[],MATCH($A330,FPL_Fixtures_Extract[[Player]:[Player]],0),MATCH(FPL_Combined[[#Headers],[Gameweek 18]],FPL_Fixtures_Extract[#Headers],0)))-4),Team_Key[[Full Name]:[Full Name]],0))&amp;RIGHT(INDEX(FPL_Fixtures_Extract[],MATCH($A330,FPL_Fixtures_Extract[[Player]:[Player]],0),MATCH(FPL_Combined[[#Headers],[Gameweek 18]],FPL_Fixtures_Extract[#Headers],0)),3))</f>
        <v>LEI(H) 1-0</v>
      </c>
      <c r="T330" t="str">
        <f ca="1">IF(RIGHT(FPL_Combined[[#Headers],[Gameweek 19]],2)&lt;$B$622,INDEX(FPL_Results_Extract[Gameweek 19],MATCH($A330,FPL_Results_Extract[[Player]:[Player]],0)),INDEX(Team_Key[[Abbreviation]:[Abbreviation]],MATCH(LEFT(INDEX(FPL_Fixtures_Extract[],MATCH($A330,FPL_Fixtures_Extract[[Player]:[Player]],0),MATCH(FPL_Combined[[#Headers],[Gameweek 19]],FPL_Fixtures_Extract[#Headers],0)),LEN(INDEX(FPL_Fixtures_Extract[],MATCH($A330,FPL_Fixtures_Extract[[Player]:[Player]],0),MATCH(FPL_Combined[[#Headers],[Gameweek 19]],FPL_Fixtures_Extract[#Headers],0)))-4),Team_Key[[Full Name]:[Full Name]],0))&amp;RIGHT(INDEX(FPL_Fixtures_Extract[],MATCH($A330,FPL_Fixtures_Extract[[Player]:[Player]],0),MATCH(FPL_Combined[[#Headers],[Gameweek 19]],FPL_Fixtures_Extract[#Headers],0)),3))</f>
        <v>SUN(A) 1-0</v>
      </c>
      <c r="U330" t="str">
        <f ca="1">IF(RIGHT(FPL_Combined[[#Headers],[Gameweek 20]],2)&lt;$B$622,INDEX(FPL_Results_Extract[Gameweek 20],MATCH($A330,FPL_Results_Extract[[Player]:[Player]],0)),INDEX(Team_Key[[Abbreviation]:[Abbreviation]],MATCH(LEFT(INDEX(FPL_Fixtures_Extract[],MATCH($A330,FPL_Fixtures_Extract[[Player]:[Player]],0),MATCH(FPL_Combined[[#Headers],[Gameweek 20]],FPL_Fixtures_Extract[#Headers],0)),LEN(INDEX(FPL_Fixtures_Extract[],MATCH($A330,FPL_Fixtures_Extract[[Player]:[Player]],0),MATCH(FPL_Combined[[#Headers],[Gameweek 20]],FPL_Fixtures_Extract[#Headers],0)))-4),Team_Key[[Full Name]:[Full Name]],0))&amp;RIGHT(INDEX(FPL_Fixtures_Extract[],MATCH($A330,FPL_Fixtures_Extract[[Player]:[Player]],0),MATCH(FPL_Combined[[#Headers],[Gameweek 20]],FPL_Fixtures_Extract[#Headers],0)),3))</f>
        <v>WHU(A) 0-2</v>
      </c>
      <c r="V330" t="str">
        <f ca="1">IF(RIGHT(FPL_Combined[[#Headers],[Gameweek 21]],2)&lt;$B$622,INDEX(FPL_Results_Extract[Gameweek 21],MATCH($A330,FPL_Results_Extract[[Player]:[Player]],0)),INDEX(Team_Key[[Abbreviation]:[Abbreviation]],MATCH(LEFT(INDEX(FPL_Fixtures_Extract[],MATCH($A330,FPL_Fixtures_Extract[[Player]:[Player]],0),MATCH(FPL_Combined[[#Headers],[Gameweek 21]],FPL_Fixtures_Extract[#Headers],0)),LEN(INDEX(FPL_Fixtures_Extract[],MATCH($A330,FPL_Fixtures_Extract[[Player]:[Player]],0),MATCH(FPL_Combined[[#Headers],[Gameweek 21]],FPL_Fixtures_Extract[#Headers],0)))-4),Team_Key[[Full Name]:[Full Name]],0))&amp;RIGHT(INDEX(FPL_Fixtures_Extract[],MATCH($A330,FPL_Fixtures_Extract[[Player]:[Player]],0),MATCH(FPL_Combined[[#Headers],[Gameweek 21]],FPL_Fixtures_Extract[#Headers],0)),3))</f>
        <v>ARS(H) 3-3</v>
      </c>
      <c r="W330" t="str">
        <f ca="1">IF(RIGHT(FPL_Combined[[#Headers],[Gameweek 22]],2)&lt;$B$622,INDEX(FPL_Results_Extract[Gameweek 22],MATCH($A330,FPL_Results_Extract[[Player]:[Player]],0)),INDEX(Team_Key[[Abbreviation]:[Abbreviation]],MATCH(LEFT(INDEX(FPL_Fixtures_Extract[],MATCH($A330,FPL_Fixtures_Extract[[Player]:[Player]],0),MATCH(FPL_Combined[[#Headers],[Gameweek 22]],FPL_Fixtures_Extract[#Headers],0)),LEN(INDEX(FPL_Fixtures_Extract[],MATCH($A330,FPL_Fixtures_Extract[[Player]:[Player]],0),MATCH(FPL_Combined[[#Headers],[Gameweek 22]],FPL_Fixtures_Extract[#Headers],0)))-4),Team_Key[[Full Name]:[Full Name]],0))&amp;RIGHT(INDEX(FPL_Fixtures_Extract[],MATCH($A330,FPL_Fixtures_Extract[[Player]:[Player]],0),MATCH(FPL_Combined[[#Headers],[Gameweek 22]],FPL_Fixtures_Extract[#Headers],0)),3))</f>
        <v>MUN(H) 0-1</v>
      </c>
      <c r="X330" t="str">
        <f ca="1">IF(RIGHT(FPL_Combined[[#Headers],[Gameweek 23]],2)&lt;$B$622,INDEX(FPL_Results_Extract[Gameweek 23],MATCH($A330,FPL_Results_Extract[[Player]:[Player]],0)),INDEX(Team_Key[[Abbreviation]:[Abbreviation]],MATCH(LEFT(INDEX(FPL_Fixtures_Extract[],MATCH($A330,FPL_Fixtures_Extract[[Player]:[Player]],0),MATCH(FPL_Combined[[#Headers],[Gameweek 23]],FPL_Fixtures_Extract[#Headers],0)),LEN(INDEX(FPL_Fixtures_Extract[],MATCH($A330,FPL_Fixtures_Extract[[Player]:[Player]],0),MATCH(FPL_Combined[[#Headers],[Gameweek 23]],FPL_Fixtures_Extract[#Headers],0)))-4),Team_Key[[Full Name]:[Full Name]],0))&amp;RIGHT(INDEX(FPL_Fixtures_Extract[],MATCH($A330,FPL_Fixtures_Extract[[Player]:[Player]],0),MATCH(FPL_Combined[[#Headers],[Gameweek 23]],FPL_Fixtures_Extract[#Headers],0)),3))</f>
        <v>NOR(A) 5-4</v>
      </c>
      <c r="Y330" t="str">
        <f ca="1">IF(RIGHT(FPL_Combined[[#Headers],[Gameweek 24]],2)&lt;$B$622,INDEX(FPL_Results_Extract[Team],MATCH($A330,FPL_Results_Extract[[Player]:[Player]],0)),INDEX(Team_Key[[Abbreviation]:[Abbreviation]],MATCH(LEFT(INDEX(FPL_Fixtures_Extract[],MATCH($A330,FPL_Fixtures_Extract[[Player]:[Player]],0),MATCH(FPL_Combined[[#Headers],[Gameweek 24]],FPL_Fixtures_Extract[#Headers],0)),LEN(INDEX(FPL_Fixtures_Extract[],MATCH($A330,FPL_Fixtures_Extract[[Player]:[Player]],0),MATCH(FPL_Combined[[#Headers],[Gameweek 24]],FPL_Fixtures_Extract[#Headers],0)))-4),Team_Key[[Full Name]:[Full Name]],0))&amp;RIGHT(INDEX(FPL_Fixtures_Extract[],MATCH($A330,FPL_Fixtures_Extract[[Player]:[Player]],0),MATCH(FPL_Combined[[#Headers],[Gameweek 24]],FPL_Fixtures_Extract[#Headers],0)),3))</f>
        <v>LIV</v>
      </c>
      <c r="Z330" t="str">
        <f ca="1">IF(RIGHT(FPL_Combined[[#Headers],[Gameweek 25]],2)&lt;$B$622,INDEX(FPL_Results_Extract[Player],MATCH($A330,FPL_Results_Extract[[Player]:[Player]],0)),INDEX(Team_Key[[Abbreviation]:[Abbreviation]],MATCH(LEFT(INDEX(FPL_Fixtures_Extract[],MATCH($A330,FPL_Fixtures_Extract[[Player]:[Player]],0),MATCH(FPL_Combined[[#Headers],[Gameweek 25]],FPL_Fixtures_Extract[#Headers],0)),LEN(INDEX(FPL_Fixtures_Extract[],MATCH($A330,FPL_Fixtures_Extract[[Player]:[Player]],0),MATCH(FPL_Combined[[#Headers],[Gameweek 25]],FPL_Fixtures_Extract[#Headers],0)))-4),Team_Key[[Full Name]:[Full Name]],0))&amp;RIGHT(INDEX(FPL_Fixtures_Extract[],MATCH($A330,FPL_Fixtures_Extract[[Player]:[Player]],0),MATCH(FPL_Combined[[#Headers],[Gameweek 25]],FPL_Fixtures_Extract[#Headers],0)),3))</f>
        <v>Lallana</v>
      </c>
      <c r="AA330" t="str">
        <f ca="1">IF(RIGHT(FPL_Combined[[#Headers],[Gameweek 26]],2)&lt;$B$622,INDEX(FPL_Results_Extract[Gameweek 01],MATCH($A330,FPL_Results_Extract[[Player]:[Player]],0)),INDEX(Team_Key[[Abbreviation]:[Abbreviation]],MATCH(LEFT(INDEX(FPL_Fixtures_Extract[],MATCH($A330,FPL_Fixtures_Extract[[Player]:[Player]],0),MATCH(FPL_Combined[[#Headers],[Gameweek 26]],FPL_Fixtures_Extract[#Headers],0)),LEN(INDEX(FPL_Fixtures_Extract[],MATCH($A330,FPL_Fixtures_Extract[[Player]:[Player]],0),MATCH(FPL_Combined[[#Headers],[Gameweek 26]],FPL_Fixtures_Extract[#Headers],0)))-4),Team_Key[[Full Name]:[Full Name]],0))&amp;RIGHT(INDEX(FPL_Fixtures_Extract[],MATCH($A330,FPL_Fixtures_Extract[[Player]:[Player]],0),MATCH(FPL_Combined[[#Headers],[Gameweek 26]],FPL_Fixtures_Extract[#Headers],0)),3))</f>
        <v>STK(A) 1-0</v>
      </c>
      <c r="AB330" t="str">
        <f ca="1">IF(RIGHT(FPL_Combined[[#Headers],[Gameweek 27]],2)&lt;$B$622,INDEX(FPL_Results_Extract[Gameweek 02],MATCH($A330,FPL_Results_Extract[[Player]:[Player]],0)),INDEX(Team_Key[[Abbreviation]:[Abbreviation]],MATCH(LEFT(INDEX(FPL_Fixtures_Extract[],MATCH($A330,FPL_Fixtures_Extract[[Player]:[Player]],0),MATCH(FPL_Combined[[#Headers],[Gameweek 27]],FPL_Fixtures_Extract[#Headers],0)),LEN(INDEX(FPL_Fixtures_Extract[],MATCH($A330,FPL_Fixtures_Extract[[Player]:[Player]],0),MATCH(FPL_Combined[[#Headers],[Gameweek 27]],FPL_Fixtures_Extract[#Headers],0)))-4),Team_Key[[Full Name]:[Full Name]],0))&amp;RIGHT(INDEX(FPL_Fixtures_Extract[],MATCH($A330,FPL_Fixtures_Extract[[Player]:[Player]],0),MATCH(FPL_Combined[[#Headers],[Gameweek 27]],FPL_Fixtures_Extract[#Headers],0)),3))</f>
        <v>BOU(H) 1-0</v>
      </c>
      <c r="AC330" t="str">
        <f ca="1">IF(RIGHT(FPL_Combined[[#Headers],[Gameweek 28]],2)&lt;$B$622,INDEX(FPL_Results_Extract[Gameweek 03],MATCH($A330,FPL_Results_Extract[[Player]:[Player]],0)),INDEX(Team_Key[[Abbreviation]:[Abbreviation]],MATCH(LEFT(INDEX(FPL_Fixtures_Extract[],MATCH($A330,FPL_Fixtures_Extract[[Player]:[Player]],0),MATCH(FPL_Combined[[#Headers],[Gameweek 28]],FPL_Fixtures_Extract[#Headers],0)),LEN(INDEX(FPL_Fixtures_Extract[],MATCH($A330,FPL_Fixtures_Extract[[Player]:[Player]],0),MATCH(FPL_Combined[[#Headers],[Gameweek 28]],FPL_Fixtures_Extract[#Headers],0)))-4),Team_Key[[Full Name]:[Full Name]],0))&amp;RIGHT(INDEX(FPL_Fixtures_Extract[],MATCH($A330,FPL_Fixtures_Extract[[Player]:[Player]],0),MATCH(FPL_Combined[[#Headers],[Gameweek 28]],FPL_Fixtures_Extract[#Headers],0)),3))</f>
        <v>ARS(A) 0-0</v>
      </c>
      <c r="AD330" t="str">
        <f ca="1">IF(RIGHT(FPL_Combined[[#Headers],[Gameweek 29]],2)&lt;$B$622,INDEX(FPL_Results_Extract[Gameweek 04],MATCH($A330,FPL_Results_Extract[[Player]:[Player]],0)),INDEX(Team_Key[[Abbreviation]:[Abbreviation]],MATCH(LEFT(INDEX(FPL_Fixtures_Extract[],MATCH($A330,FPL_Fixtures_Extract[[Player]:[Player]],0),MATCH(FPL_Combined[[#Headers],[Gameweek 29]],FPL_Fixtures_Extract[#Headers],0)),LEN(INDEX(FPL_Fixtures_Extract[],MATCH($A330,FPL_Fixtures_Extract[[Player]:[Player]],0),MATCH(FPL_Combined[[#Headers],[Gameweek 29]],FPL_Fixtures_Extract[#Headers],0)))-4),Team_Key[[Full Name]:[Full Name]],0))&amp;RIGHT(INDEX(FPL_Fixtures_Extract[],MATCH($A330,FPL_Fixtures_Extract[[Player]:[Player]],0),MATCH(FPL_Combined[[#Headers],[Gameweek 29]],FPL_Fixtures_Extract[#Headers],0)),3))</f>
        <v>CRY(A)</v>
      </c>
      <c r="AE330" t="e">
        <f ca="1">IF(RIGHT(FPL_Combined[[#Headers],[Gameweek 30]],2)&lt;$B$622,INDEX(FPL_Results_Extract[Gameweek 05],MATCH($A330,FPL_Results_Extract[[Player]:[Player]],0)),INDEX(Team_Key[[Abbreviation]:[Abbreviation]],MATCH(LEFT(INDEX(FPL_Fixtures_Extract[],MATCH($A330,FPL_Fixtures_Extract[[Player]:[Player]],0),MATCH(FPL_Combined[[#Headers],[Gameweek 30]],FPL_Fixtures_Extract[#Headers],0)),LEN(INDEX(FPL_Fixtures_Extract[],MATCH($A330,FPL_Fixtures_Extract[[Player]:[Player]],0),MATCH(FPL_Combined[[#Headers],[Gameweek 30]],FPL_Fixtures_Extract[#Headers],0)))-4),Team_Key[[Full Name]:[Full Name]],0))&amp;RIGHT(INDEX(FPL_Fixtures_Extract[],MATCH($A330,FPL_Fixtures_Extract[[Player]:[Player]],0),MATCH(FPL_Combined[[#Headers],[Gameweek 30]],FPL_Fixtures_Extract[#Headers],0)),3))</f>
        <v>#VALUE!</v>
      </c>
      <c r="AF330" t="str">
        <f ca="1">IF(RIGHT(FPL_Combined[[#Headers],[Gameweek 31]],2)&lt;$B$622,INDEX(FPL_Results_Extract[Gameweek 06],MATCH($A330,FPL_Results_Extract[[Player]:[Player]],0)),INDEX(Team_Key[[Abbreviation]:[Abbreviation]],MATCH(LEFT(INDEX(FPL_Fixtures_Extract[],MATCH($A330,FPL_Fixtures_Extract[[Player]:[Player]],0),MATCH(FPL_Combined[[#Headers],[Gameweek 31]],FPL_Fixtures_Extract[#Headers],0)),LEN(INDEX(FPL_Fixtures_Extract[],MATCH($A330,FPL_Fixtures_Extract[[Player]:[Player]],0),MATCH(FPL_Combined[[#Headers],[Gameweek 31]],FPL_Fixtures_Extract[#Headers],0)))-4),Team_Key[[Full Name]:[Full Name]],0))&amp;RIGHT(INDEX(FPL_Fixtures_Extract[],MATCH($A330,FPL_Fixtures_Extract[[Player]:[Player]],0),MATCH(FPL_Combined[[#Headers],[Gameweek 31]],FPL_Fixtures_Extract[#Headers],0)),3))</f>
        <v>SOU(A)</v>
      </c>
      <c r="AG330" t="str">
        <f ca="1">IF(RIGHT(FPL_Combined[[#Headers],[Gameweek 32]],2)&lt;$B$622,INDEX(FPL_Results_Extract[Gameweek 07],MATCH($A330,FPL_Results_Extract[[Player]:[Player]],0)),INDEX(Team_Key[[Abbreviation]:[Abbreviation]],MATCH(LEFT(INDEX(FPL_Fixtures_Extract[],MATCH($A330,FPL_Fixtures_Extract[[Player]:[Player]],0),MATCH(FPL_Combined[[#Headers],[Gameweek 32]],FPL_Fixtures_Extract[#Headers],0)),LEN(INDEX(FPL_Fixtures_Extract[],MATCH($A330,FPL_Fixtures_Extract[[Player]:[Player]],0),MATCH(FPL_Combined[[#Headers],[Gameweek 32]],FPL_Fixtures_Extract[#Headers],0)))-4),Team_Key[[Full Name]:[Full Name]],0))&amp;RIGHT(INDEX(FPL_Fixtures_Extract[],MATCH($A330,FPL_Fixtures_Extract[[Player]:[Player]],0),MATCH(FPL_Combined[[#Headers],[Gameweek 32]],FPL_Fixtures_Extract[#Headers],0)),3))</f>
        <v>TOT(H)</v>
      </c>
      <c r="AH330" t="str">
        <f ca="1">IF(RIGHT(FPL_Combined[[#Headers],[Gameweek 33]],2)&lt;$B$622,INDEX(FPL_Results_Extract[Gameweek 08],MATCH($A330,FPL_Results_Extract[[Player]:[Player]],0)),INDEX(Team_Key[[Abbreviation]:[Abbreviation]],MATCH(LEFT(INDEX(FPL_Fixtures_Extract[],MATCH($A330,FPL_Fixtures_Extract[[Player]:[Player]],0),MATCH(FPL_Combined[[#Headers],[Gameweek 33]],FPL_Fixtures_Extract[#Headers],0)),LEN(INDEX(FPL_Fixtures_Extract[],MATCH($A330,FPL_Fixtures_Extract[[Player]:[Player]],0),MATCH(FPL_Combined[[#Headers],[Gameweek 33]],FPL_Fixtures_Extract[#Headers],0)))-4),Team_Key[[Full Name]:[Full Name]],0))&amp;RIGHT(INDEX(FPL_Fixtures_Extract[],MATCH($A330,FPL_Fixtures_Extract[[Player]:[Player]],0),MATCH(FPL_Combined[[#Headers],[Gameweek 33]],FPL_Fixtures_Extract[#Headers],0)),3))</f>
        <v>STK(H)</v>
      </c>
      <c r="AI330" t="str">
        <f ca="1">IF(RIGHT(FPL_Combined[[#Headers],[Gameweek 34]],2)&lt;$B$622,INDEX(FPL_Results_Extract[Gameweek 09],MATCH($A330,FPL_Results_Extract[[Player]:[Player]],0)),INDEX(Team_Key[[Abbreviation]:[Abbreviation]],MATCH(LEFT(INDEX(FPL_Fixtures_Extract[],MATCH($A330,FPL_Fixtures_Extract[[Player]:[Player]],0),MATCH(FPL_Combined[[#Headers],[Gameweek 34]],FPL_Fixtures_Extract[#Headers],0)),LEN(INDEX(FPL_Fixtures_Extract[],MATCH($A330,FPL_Fixtures_Extract[[Player]:[Player]],0),MATCH(FPL_Combined[[#Headers],[Gameweek 34]],FPL_Fixtures_Extract[#Headers],0)))-4),Team_Key[[Full Name]:[Full Name]],0))&amp;RIGHT(INDEX(FPL_Fixtures_Extract[],MATCH($A330,FPL_Fixtures_Extract[[Player]:[Player]],0),MATCH(FPL_Combined[[#Headers],[Gameweek 34]],FPL_Fixtures_Extract[#Headers],0)),3))</f>
        <v>BOU(A)</v>
      </c>
      <c r="AJ330" t="str">
        <f ca="1">IF(RIGHT(FPL_Combined[[#Headers],[Gameweek 35]],2)&lt;$B$622,INDEX(FPL_Results_Extract[Gameweek 10],MATCH($A330,FPL_Results_Extract[[Player]:[Player]],0)),INDEX(Team_Key[[Abbreviation]:[Abbreviation]],MATCH(LEFT(INDEX(FPL_Fixtures_Extract[],MATCH($A330,FPL_Fixtures_Extract[[Player]:[Player]],0),MATCH(FPL_Combined[[#Headers],[Gameweek 35]],FPL_Fixtures_Extract[#Headers],0)),LEN(INDEX(FPL_Fixtures_Extract[],MATCH($A330,FPL_Fixtures_Extract[[Player]:[Player]],0),MATCH(FPL_Combined[[#Headers],[Gameweek 35]],FPL_Fixtures_Extract[#Headers],0)))-4),Team_Key[[Full Name]:[Full Name]],0))&amp;RIGHT(INDEX(FPL_Fixtures_Extract[],MATCH($A330,FPL_Fixtures_Extract[[Player]:[Player]],0),MATCH(FPL_Combined[[#Headers],[Gameweek 35]],FPL_Fixtures_Extract[#Headers],0)),3))</f>
        <v>NEW(H)</v>
      </c>
      <c r="AK330" t="str">
        <f ca="1">IF(RIGHT(FPL_Combined[[#Headers],[Gameweek 36]],2)&lt;$B$622,INDEX(FPL_Results_Extract[Gameweek 11],MATCH($A330,FPL_Results_Extract[[Player]:[Player]],0)),INDEX(Team_Key[[Abbreviation]:[Abbreviation]],MATCH(LEFT(INDEX(FPL_Fixtures_Extract[],MATCH($A330,FPL_Fixtures_Extract[[Player]:[Player]],0),MATCH(FPL_Combined[[#Headers],[Gameweek 36]],FPL_Fixtures_Extract[#Headers],0)),LEN(INDEX(FPL_Fixtures_Extract[],MATCH($A330,FPL_Fixtures_Extract[[Player]:[Player]],0),MATCH(FPL_Combined[[#Headers],[Gameweek 36]],FPL_Fixtures_Extract[#Headers],0)))-4),Team_Key[[Full Name]:[Full Name]],0))&amp;RIGHT(INDEX(FPL_Fixtures_Extract[],MATCH($A330,FPL_Fixtures_Extract[[Player]:[Player]],0),MATCH(FPL_Combined[[#Headers],[Gameweek 36]],FPL_Fixtures_Extract[#Headers],0)),3))</f>
        <v>SWA(A)</v>
      </c>
      <c r="AL330" t="str">
        <f ca="1">IF(RIGHT(FPL_Combined[[#Headers],[Gameweek 37]],2)&lt;$B$622,INDEX(FPL_Results_Extract[Gameweek 12],MATCH($A330,FPL_Results_Extract[[Player]:[Player]],0)),INDEX(Team_Key[[Abbreviation]:[Abbreviation]],MATCH(LEFT(INDEX(FPL_Fixtures_Extract[],MATCH($A330,FPL_Fixtures_Extract[[Player]:[Player]],0),MATCH(FPL_Combined[[#Headers],[Gameweek 37]],FPL_Fixtures_Extract[#Headers],0)),LEN(INDEX(FPL_Fixtures_Extract[],MATCH($A330,FPL_Fixtures_Extract[[Player]:[Player]],0),MATCH(FPL_Combined[[#Headers],[Gameweek 37]],FPL_Fixtures_Extract[#Headers],0)))-4),Team_Key[[Full Name]:[Full Name]],0))&amp;RIGHT(INDEX(FPL_Fixtures_Extract[],MATCH($A330,FPL_Fixtures_Extract[[Player]:[Player]],0),MATCH(FPL_Combined[[#Headers],[Gameweek 37]],FPL_Fixtures_Extract[#Headers],0)),3))</f>
        <v>WAT(H)</v>
      </c>
      <c r="AM330" t="str">
        <f ca="1">IF(RIGHT(FPL_Combined[[#Headers],[Gameweek 38]],2)&lt;$B$622,INDEX(FPL_Results_Extract[Gameweek 13],MATCH($A330,FPL_Results_Extract[[Player]:[Player]],0)),INDEX(Team_Key[[Abbreviation]:[Abbreviation]],MATCH(LEFT(INDEX(FPL_Fixtures_Extract[],MATCH($A330,FPL_Fixtures_Extract[[Player]:[Player]],0),MATCH(FPL_Combined[[#Headers],[Gameweek 38]],FPL_Fixtures_Extract[#Headers],0)),LEN(INDEX(FPL_Fixtures_Extract[],MATCH($A330,FPL_Fixtures_Extract[[Player]:[Player]],0),MATCH(FPL_Combined[[#Headers],[Gameweek 38]],FPL_Fixtures_Extract[#Headers],0)))-4),Team_Key[[Full Name]:[Full Name]],0))&amp;RIGHT(INDEX(FPL_Fixtures_Extract[],MATCH($A330,FPL_Fixtures_Extract[[Player]:[Player]],0),MATCH(FPL_Combined[[#Headers],[Gameweek 38]],FPL_Fixtures_Extract[#Headers],0)),3))</f>
        <v>WBA(A)</v>
      </c>
    </row>
    <row r="331" spans="1:39" x14ac:dyDescent="0.45">
      <c r="A331" t="s">
        <v>312</v>
      </c>
      <c r="B331" t="str">
        <f ca="1">IF(RIGHT(FPL_Combined[[#Headers],[Gameweek 01]],2)&lt;$B$622,INDEX(FPL_Results_Extract[Gameweek 01],MATCH($A331,FPL_Results_Extract[[Player]:[Player]],0)),INDEX(Team_Key[[Abbreviation]:[Abbreviation]],MATCH(LEFT(INDEX(FPL_Fixtures_Extract[],MATCH($A331,FPL_Fixtures_Extract[[Player]:[Player]],0),MATCH(FPL_Combined[[#Headers],[Gameweek 01]],FPL_Fixtures_Extract[#Headers],0)),LEN(INDEX(FPL_Fixtures_Extract[],MATCH($A331,FPL_Fixtures_Extract[[Player]:[Player]],0),MATCH(FPL_Combined[[#Headers],[Gameweek 01]],FPL_Fixtures_Extract[#Headers],0)))-4),Team_Key[[Full Name]:[Full Name]],0))&amp;RIGHT(INDEX(FPL_Fixtures_Extract[],MATCH($A331,FPL_Fixtures_Extract[[Player]:[Player]],0),MATCH(FPL_Combined[[#Headers],[Gameweek 01]],FPL_Fixtures_Extract[#Headers],0)),3))</f>
        <v>MCI(H) 0-3</v>
      </c>
      <c r="C331" t="str">
        <f ca="1">IF(RIGHT(FPL_Combined[[#Headers],[Gameweek 02]],2)&lt;$B$622,INDEX(FPL_Results_Extract[Gameweek 02],MATCH($A331,FPL_Results_Extract[[Player]:[Player]],0)),INDEX(Team_Key[[Abbreviation]:[Abbreviation]],MATCH(LEFT(INDEX(FPL_Fixtures_Extract[],MATCH($A331,FPL_Fixtures_Extract[[Player]:[Player]],0),MATCH(FPL_Combined[[#Headers],[Gameweek 02]],FPL_Fixtures_Extract[#Headers],0)),LEN(INDEX(FPL_Fixtures_Extract[],MATCH($A331,FPL_Fixtures_Extract[[Player]:[Player]],0),MATCH(FPL_Combined[[#Headers],[Gameweek 02]],FPL_Fixtures_Extract[#Headers],0)))-4),Team_Key[[Full Name]:[Full Name]],0))&amp;RIGHT(INDEX(FPL_Fixtures_Extract[],MATCH($A331,FPL_Fixtures_Extract[[Player]:[Player]],0),MATCH(FPL_Combined[[#Headers],[Gameweek 02]],FPL_Fixtures_Extract[#Headers],0)),3))</f>
        <v>WAT(A) 0-0</v>
      </c>
      <c r="D331" t="str">
        <f ca="1">IF(RIGHT(FPL_Combined[[#Headers],[Gameweek 03]],2)&lt;$B$622,INDEX(FPL_Results_Extract[Gameweek 03],MATCH($A331,FPL_Results_Extract[[Player]:[Player]],0)),INDEX(Team_Key[[Abbreviation]:[Abbreviation]],MATCH(LEFT(INDEX(FPL_Fixtures_Extract[],MATCH($A331,FPL_Fixtures_Extract[[Player]:[Player]],0),MATCH(FPL_Combined[[#Headers],[Gameweek 03]],FPL_Fixtures_Extract[#Headers],0)),LEN(INDEX(FPL_Fixtures_Extract[],MATCH($A331,FPL_Fixtures_Extract[[Player]:[Player]],0),MATCH(FPL_Combined[[#Headers],[Gameweek 03]],FPL_Fixtures_Extract[#Headers],0)))-4),Team_Key[[Full Name]:[Full Name]],0))&amp;RIGHT(INDEX(FPL_Fixtures_Extract[],MATCH($A331,FPL_Fixtures_Extract[[Player]:[Player]],0),MATCH(FPL_Combined[[#Headers],[Gameweek 03]],FPL_Fixtures_Extract[#Headers],0)),3))</f>
        <v>CHE(H) 2-3</v>
      </c>
      <c r="E331" t="str">
        <f ca="1">IF(RIGHT(FPL_Combined[[#Headers],[Gameweek 04]],2)&lt;$B$622,INDEX(FPL_Results_Extract[Gameweek 04],MATCH($A331,FPL_Results_Extract[[Player]:[Player]],0)),INDEX(Team_Key[[Abbreviation]:[Abbreviation]],MATCH(LEFT(INDEX(FPL_Fixtures_Extract[],MATCH($A331,FPL_Fixtures_Extract[[Player]:[Player]],0),MATCH(FPL_Combined[[#Headers],[Gameweek 04]],FPL_Fixtures_Extract[#Headers],0)),LEN(INDEX(FPL_Fixtures_Extract[],MATCH($A331,FPL_Fixtures_Extract[[Player]:[Player]],0),MATCH(FPL_Combined[[#Headers],[Gameweek 04]],FPL_Fixtures_Extract[#Headers],0)))-4),Team_Key[[Full Name]:[Full Name]],0))&amp;RIGHT(INDEX(FPL_Fixtures_Extract[],MATCH($A331,FPL_Fixtures_Extract[[Player]:[Player]],0),MATCH(FPL_Combined[[#Headers],[Gameweek 04]],FPL_Fixtures_Extract[#Headers],0)),3))</f>
        <v>STK(A) 1-0</v>
      </c>
      <c r="F331" t="str">
        <f ca="1">IF(RIGHT(FPL_Combined[[#Headers],[Gameweek 05]],2)&lt;$B$622,INDEX(FPL_Results_Extract[Gameweek 05],MATCH($A331,FPL_Results_Extract[[Player]:[Player]],0)),INDEX(Team_Key[[Abbreviation]:[Abbreviation]],MATCH(LEFT(INDEX(FPL_Fixtures_Extract[],MATCH($A331,FPL_Fixtures_Extract[[Player]:[Player]],0),MATCH(FPL_Combined[[#Headers],[Gameweek 05]],FPL_Fixtures_Extract[#Headers],0)),LEN(INDEX(FPL_Fixtures_Extract[],MATCH($A331,FPL_Fixtures_Extract[[Player]:[Player]],0),MATCH(FPL_Combined[[#Headers],[Gameweek 05]],FPL_Fixtures_Extract[#Headers],0)))-4),Team_Key[[Full Name]:[Full Name]],0))&amp;RIGHT(INDEX(FPL_Fixtures_Extract[],MATCH($A331,FPL_Fixtures_Extract[[Player]:[Player]],0),MATCH(FPL_Combined[[#Headers],[Gameweek 05]],FPL_Fixtures_Extract[#Headers],0)),3))</f>
        <v>SOU(H) 0-0</v>
      </c>
      <c r="G331" t="str">
        <f ca="1">IF(RIGHT(FPL_Combined[[#Headers],[Gameweek 06]],2)&lt;$B$622,INDEX(FPL_Results_Extract[Gameweek 06],MATCH($A331,FPL_Results_Extract[[Player]:[Player]],0)),INDEX(Team_Key[[Abbreviation]:[Abbreviation]],MATCH(LEFT(INDEX(FPL_Fixtures_Extract[],MATCH($A331,FPL_Fixtures_Extract[[Player]:[Player]],0),MATCH(FPL_Combined[[#Headers],[Gameweek 06]],FPL_Fixtures_Extract[#Headers],0)),LEN(INDEX(FPL_Fixtures_Extract[],MATCH($A331,FPL_Fixtures_Extract[[Player]:[Player]],0),MATCH(FPL_Combined[[#Headers],[Gameweek 06]],FPL_Fixtures_Extract[#Headers],0)))-4),Team_Key[[Full Name]:[Full Name]],0))&amp;RIGHT(INDEX(FPL_Fixtures_Extract[],MATCH($A331,FPL_Fixtures_Extract[[Player]:[Player]],0),MATCH(FPL_Combined[[#Headers],[Gameweek 06]],FPL_Fixtures_Extract[#Headers],0)),3))</f>
        <v>AVL(A) 1-0</v>
      </c>
      <c r="H331" t="str">
        <f ca="1">IF(RIGHT(FPL_Combined[[#Headers],[Gameweek 07]],2)&lt;$B$622,INDEX(FPL_Results_Extract[Gameweek 07],MATCH($A331,FPL_Results_Extract[[Player]:[Player]],0)),INDEX(Team_Key[[Abbreviation]:[Abbreviation]],MATCH(LEFT(INDEX(FPL_Fixtures_Extract[],MATCH($A331,FPL_Fixtures_Extract[[Player]:[Player]],0),MATCH(FPL_Combined[[#Headers],[Gameweek 07]],FPL_Fixtures_Extract[#Headers],0)),LEN(INDEX(FPL_Fixtures_Extract[],MATCH($A331,FPL_Fixtures_Extract[[Player]:[Player]],0),MATCH(FPL_Combined[[#Headers],[Gameweek 07]],FPL_Fixtures_Extract[#Headers],0)))-4),Team_Key[[Full Name]:[Full Name]],0))&amp;RIGHT(INDEX(FPL_Fixtures_Extract[],MATCH($A331,FPL_Fixtures_Extract[[Player]:[Player]],0),MATCH(FPL_Combined[[#Headers],[Gameweek 07]],FPL_Fixtures_Extract[#Headers],0)),3))</f>
        <v>EVE(H) 2-3</v>
      </c>
      <c r="I331" t="str">
        <f ca="1">IF(RIGHT(FPL_Combined[[#Headers],[Gameweek 08]],2)&lt;$B$622,INDEX(FPL_Results_Extract[Gameweek 08],MATCH($A331,FPL_Results_Extract[[Player]:[Player]],0)),INDEX(Team_Key[[Abbreviation]:[Abbreviation]],MATCH(LEFT(INDEX(FPL_Fixtures_Extract[],MATCH($A331,FPL_Fixtures_Extract[[Player]:[Player]],0),MATCH(FPL_Combined[[#Headers],[Gameweek 08]],FPL_Fixtures_Extract[#Headers],0)),LEN(INDEX(FPL_Fixtures_Extract[],MATCH($A331,FPL_Fixtures_Extract[[Player]:[Player]],0),MATCH(FPL_Combined[[#Headers],[Gameweek 08]],FPL_Fixtures_Extract[#Headers],0)))-4),Team_Key[[Full Name]:[Full Name]],0))&amp;RIGHT(INDEX(FPL_Fixtures_Extract[],MATCH($A331,FPL_Fixtures_Extract[[Player]:[Player]],0),MATCH(FPL_Combined[[#Headers],[Gameweek 08]],FPL_Fixtures_Extract[#Headers],0)),3))</f>
        <v>CRY(A) 0-2</v>
      </c>
      <c r="J331" t="str">
        <f ca="1">IF(RIGHT(FPL_Combined[[#Headers],[Gameweek 09]],2)&lt;$B$622,INDEX(FPL_Results_Extract[Gameweek 09],MATCH($A331,FPL_Results_Extract[[Player]:[Player]],0)),INDEX(Team_Key[[Abbreviation]:[Abbreviation]],MATCH(LEFT(INDEX(FPL_Fixtures_Extract[],MATCH($A331,FPL_Fixtures_Extract[[Player]:[Player]],0),MATCH(FPL_Combined[[#Headers],[Gameweek 09]],FPL_Fixtures_Extract[#Headers],0)),LEN(INDEX(FPL_Fixtures_Extract[],MATCH($A331,FPL_Fixtures_Extract[[Player]:[Player]],0),MATCH(FPL_Combined[[#Headers],[Gameweek 09]],FPL_Fixtures_Extract[#Headers],0)))-4),Team_Key[[Full Name]:[Full Name]],0))&amp;RIGHT(INDEX(FPL_Fixtures_Extract[],MATCH($A331,FPL_Fixtures_Extract[[Player]:[Player]],0),MATCH(FPL_Combined[[#Headers],[Gameweek 09]],FPL_Fixtures_Extract[#Headers],0)),3))</f>
        <v>SUN(H) 1-0</v>
      </c>
      <c r="K331" t="str">
        <f ca="1">IF(RIGHT(FPL_Combined[[#Headers],[Gameweek 10]],2)&lt;$B$622,INDEX(FPL_Results_Extract[Gameweek 10],MATCH($A331,FPL_Results_Extract[[Player]:[Player]],0)),INDEX(Team_Key[[Abbreviation]:[Abbreviation]],MATCH(LEFT(INDEX(FPL_Fixtures_Extract[],MATCH($A331,FPL_Fixtures_Extract[[Player]:[Player]],0),MATCH(FPL_Combined[[#Headers],[Gameweek 10]],FPL_Fixtures_Extract[#Headers],0)),LEN(INDEX(FPL_Fixtures_Extract[],MATCH($A331,FPL_Fixtures_Extract[[Player]:[Player]],0),MATCH(FPL_Combined[[#Headers],[Gameweek 10]],FPL_Fixtures_Extract[#Headers],0)))-4),Team_Key[[Full Name]:[Full Name]],0))&amp;RIGHT(INDEX(FPL_Fixtures_Extract[],MATCH($A331,FPL_Fixtures_Extract[[Player]:[Player]],0),MATCH(FPL_Combined[[#Headers],[Gameweek 10]],FPL_Fixtures_Extract[#Headers],0)),3))</f>
        <v>NOR(A) 1-0</v>
      </c>
      <c r="L331" t="str">
        <f ca="1">IF(RIGHT(FPL_Combined[[#Headers],[Gameweek 11]],2)&lt;$B$622,INDEX(FPL_Results_Extract[Gameweek 11],MATCH($A331,FPL_Results_Extract[[Player]:[Player]],0)),INDEX(Team_Key[[Abbreviation]:[Abbreviation]],MATCH(LEFT(INDEX(FPL_Fixtures_Extract[],MATCH($A331,FPL_Fixtures_Extract[[Player]:[Player]],0),MATCH(FPL_Combined[[#Headers],[Gameweek 11]],FPL_Fixtures_Extract[#Headers],0)),LEN(INDEX(FPL_Fixtures_Extract[],MATCH($A331,FPL_Fixtures_Extract[[Player]:[Player]],0),MATCH(FPL_Combined[[#Headers],[Gameweek 11]],FPL_Fixtures_Extract[#Headers],0)))-4),Team_Key[[Full Name]:[Full Name]],0))&amp;RIGHT(INDEX(FPL_Fixtures_Extract[],MATCH($A331,FPL_Fixtures_Extract[[Player]:[Player]],0),MATCH(FPL_Combined[[#Headers],[Gameweek 11]],FPL_Fixtures_Extract[#Headers],0)),3))</f>
        <v>LEI(H) 2-3</v>
      </c>
      <c r="M331" t="str">
        <f ca="1">IF(RIGHT(FPL_Combined[[#Headers],[Gameweek 12]],2)&lt;$B$622,INDEX(FPL_Results_Extract[Gameweek 12],MATCH($A331,FPL_Results_Extract[[Player]:[Player]],0)),INDEX(Team_Key[[Abbreviation]:[Abbreviation]],MATCH(LEFT(INDEX(FPL_Fixtures_Extract[],MATCH($A331,FPL_Fixtures_Extract[[Player]:[Player]],0),MATCH(FPL_Combined[[#Headers],[Gameweek 12]],FPL_Fixtures_Extract[#Headers],0)),LEN(INDEX(FPL_Fixtures_Extract[],MATCH($A331,FPL_Fixtures_Extract[[Player]:[Player]],0),MATCH(FPL_Combined[[#Headers],[Gameweek 12]],FPL_Fixtures_Extract[#Headers],0)))-4),Team_Key[[Full Name]:[Full Name]],0))&amp;RIGHT(INDEX(FPL_Fixtures_Extract[],MATCH($A331,FPL_Fixtures_Extract[[Player]:[Player]],0),MATCH(FPL_Combined[[#Headers],[Gameweek 12]],FPL_Fixtures_Extract[#Headers],0)),3))</f>
        <v>MUN(A) 0-2</v>
      </c>
      <c r="N331" t="str">
        <f ca="1">IF(RIGHT(FPL_Combined[[#Headers],[Gameweek 13]],2)&lt;$B$622,INDEX(FPL_Results_Extract[Gameweek 13],MATCH($A331,FPL_Results_Extract[[Player]:[Player]],0)),INDEX(Team_Key[[Abbreviation]:[Abbreviation]],MATCH(LEFT(INDEX(FPL_Fixtures_Extract[],MATCH($A331,FPL_Fixtures_Extract[[Player]:[Player]],0),MATCH(FPL_Combined[[#Headers],[Gameweek 13]],FPL_Fixtures_Extract[#Headers],0)),LEN(INDEX(FPL_Fixtures_Extract[],MATCH($A331,FPL_Fixtures_Extract[[Player]:[Player]],0),MATCH(FPL_Combined[[#Headers],[Gameweek 13]],FPL_Fixtures_Extract[#Headers],0)))-4),Team_Key[[Full Name]:[Full Name]],0))&amp;RIGHT(INDEX(FPL_Fixtures_Extract[],MATCH($A331,FPL_Fixtures_Extract[[Player]:[Player]],0),MATCH(FPL_Combined[[#Headers],[Gameweek 13]],FPL_Fixtures_Extract[#Headers],0)),3))</f>
        <v>ARS(H) 2-1</v>
      </c>
      <c r="O331" t="str">
        <f ca="1">IF(RIGHT(FPL_Combined[[#Headers],[Gameweek 14]],2)&lt;$B$622,INDEX(FPL_Results_Extract[Gameweek 14],MATCH($A331,FPL_Results_Extract[[Player]:[Player]],0)),INDEX(Team_Key[[Abbreviation]:[Abbreviation]],MATCH(LEFT(INDEX(FPL_Fixtures_Extract[],MATCH($A331,FPL_Fixtures_Extract[[Player]:[Player]],0),MATCH(FPL_Combined[[#Headers],[Gameweek 14]],FPL_Fixtures_Extract[#Headers],0)),LEN(INDEX(FPL_Fixtures_Extract[],MATCH($A331,FPL_Fixtures_Extract[[Player]:[Player]],0),MATCH(FPL_Combined[[#Headers],[Gameweek 14]],FPL_Fixtures_Extract[#Headers],0)))-4),Team_Key[[Full Name]:[Full Name]],0))&amp;RIGHT(INDEX(FPL_Fixtures_Extract[],MATCH($A331,FPL_Fixtures_Extract[[Player]:[Player]],0),MATCH(FPL_Combined[[#Headers],[Gameweek 14]],FPL_Fixtures_Extract[#Headers],0)),3))</f>
        <v>WHU(A) 1-1</v>
      </c>
      <c r="P331" t="str">
        <f ca="1">IF(RIGHT(FPL_Combined[[#Headers],[Gameweek 15]],2)&lt;$B$622,INDEX(FPL_Results_Extract[Gameweek 15],MATCH($A331,FPL_Results_Extract[[Player]:[Player]],0)),INDEX(Team_Key[[Abbreviation]:[Abbreviation]],MATCH(LEFT(INDEX(FPL_Fixtures_Extract[],MATCH($A331,FPL_Fixtures_Extract[[Player]:[Player]],0),MATCH(FPL_Combined[[#Headers],[Gameweek 15]],FPL_Fixtures_Extract[#Headers],0)),LEN(INDEX(FPL_Fixtures_Extract[],MATCH($A331,FPL_Fixtures_Extract[[Player]:[Player]],0),MATCH(FPL_Combined[[#Headers],[Gameweek 15]],FPL_Fixtures_Extract[#Headers],0)))-4),Team_Key[[Full Name]:[Full Name]],0))&amp;RIGHT(INDEX(FPL_Fixtures_Extract[],MATCH($A331,FPL_Fixtures_Extract[[Player]:[Player]],0),MATCH(FPL_Combined[[#Headers],[Gameweek 15]],FPL_Fixtures_Extract[#Headers],0)),3))</f>
        <v>TOT(H) 1-1</v>
      </c>
      <c r="Q331" t="str">
        <f ca="1">IF(RIGHT(FPL_Combined[[#Headers],[Gameweek 16]],2)&lt;$B$622,INDEX(FPL_Results_Extract[Gameweek 16],MATCH($A331,FPL_Results_Extract[[Player]:[Player]],0)),INDEX(Team_Key[[Abbreviation]:[Abbreviation]],MATCH(LEFT(INDEX(FPL_Fixtures_Extract[],MATCH($A331,FPL_Fixtures_Extract[[Player]:[Player]],0),MATCH(FPL_Combined[[#Headers],[Gameweek 16]],FPL_Fixtures_Extract[#Headers],0)),LEN(INDEX(FPL_Fixtures_Extract[],MATCH($A331,FPL_Fixtures_Extract[[Player]:[Player]],0),MATCH(FPL_Combined[[#Headers],[Gameweek 16]],FPL_Fixtures_Extract[#Headers],0)))-4),Team_Key[[Full Name]:[Full Name]],0))&amp;RIGHT(INDEX(FPL_Fixtures_Extract[],MATCH($A331,FPL_Fixtures_Extract[[Player]:[Player]],0),MATCH(FPL_Combined[[#Headers],[Gameweek 16]],FPL_Fixtures_Extract[#Headers],0)),3))</f>
        <v>LIV(A) 2-2</v>
      </c>
      <c r="R331" t="str">
        <f ca="1">IF(RIGHT(FPL_Combined[[#Headers],[Gameweek 17]],2)&lt;$B$622,INDEX(FPL_Results_Extract[Gameweek 17],MATCH($A331,FPL_Results_Extract[[Player]:[Player]],0)),INDEX(Team_Key[[Abbreviation]:[Abbreviation]],MATCH(LEFT(INDEX(FPL_Fixtures_Extract[],MATCH($A331,FPL_Fixtures_Extract[[Player]:[Player]],0),MATCH(FPL_Combined[[#Headers],[Gameweek 17]],FPL_Fixtures_Extract[#Headers],0)),LEN(INDEX(FPL_Fixtures_Extract[],MATCH($A331,FPL_Fixtures_Extract[[Player]:[Player]],0),MATCH(FPL_Combined[[#Headers],[Gameweek 17]],FPL_Fixtures_Extract[#Headers],0)))-4),Team_Key[[Full Name]:[Full Name]],0))&amp;RIGHT(INDEX(FPL_Fixtures_Extract[],MATCH($A331,FPL_Fixtures_Extract[[Player]:[Player]],0),MATCH(FPL_Combined[[#Headers],[Gameweek 17]],FPL_Fixtures_Extract[#Headers],0)),3))</f>
        <v>BOU(H) 1-2</v>
      </c>
      <c r="S331" t="str">
        <f ca="1">IF(RIGHT(FPL_Combined[[#Headers],[Gameweek 18]],2)&lt;$B$622,INDEX(FPL_Results_Extract[Gameweek 18],MATCH($A331,FPL_Results_Extract[[Player]:[Player]],0)),INDEX(Team_Key[[Abbreviation]:[Abbreviation]],MATCH(LEFT(INDEX(FPL_Fixtures_Extract[],MATCH($A331,FPL_Fixtures_Extract[[Player]:[Player]],0),MATCH(FPL_Combined[[#Headers],[Gameweek 18]],FPL_Fixtures_Extract[#Headers],0)),LEN(INDEX(FPL_Fixtures_Extract[],MATCH($A331,FPL_Fixtures_Extract[[Player]:[Player]],0),MATCH(FPL_Combined[[#Headers],[Gameweek 18]],FPL_Fixtures_Extract[#Headers],0)))-4),Team_Key[[Full Name]:[Full Name]],0))&amp;RIGHT(INDEX(FPL_Fixtures_Extract[],MATCH($A331,FPL_Fixtures_Extract[[Player]:[Player]],0),MATCH(FPL_Combined[[#Headers],[Gameweek 18]],FPL_Fixtures_Extract[#Headers],0)),3))</f>
        <v>SWA(A) 0-1</v>
      </c>
      <c r="T331" t="str">
        <f ca="1">IF(RIGHT(FPL_Combined[[#Headers],[Gameweek 19]],2)&lt;$B$622,INDEX(FPL_Results_Extract[Gameweek 19],MATCH($A331,FPL_Results_Extract[[Player]:[Player]],0)),INDEX(Team_Key[[Abbreviation]:[Abbreviation]],MATCH(LEFT(INDEX(FPL_Fixtures_Extract[],MATCH($A331,FPL_Fixtures_Extract[[Player]:[Player]],0),MATCH(FPL_Combined[[#Headers],[Gameweek 19]],FPL_Fixtures_Extract[#Headers],0)),LEN(INDEX(FPL_Fixtures_Extract[],MATCH($A331,FPL_Fixtures_Extract[[Player]:[Player]],0),MATCH(FPL_Combined[[#Headers],[Gameweek 19]],FPL_Fixtures_Extract[#Headers],0)))-4),Team_Key[[Full Name]:[Full Name]],0))&amp;RIGHT(INDEX(FPL_Fixtures_Extract[],MATCH($A331,FPL_Fixtures_Extract[[Player]:[Player]],0),MATCH(FPL_Combined[[#Headers],[Gameweek 19]],FPL_Fixtures_Extract[#Headers],0)),3))</f>
        <v>NEW(H) 1-0</v>
      </c>
      <c r="U331" t="str">
        <f ca="1">IF(RIGHT(FPL_Combined[[#Headers],[Gameweek 20]],2)&lt;$B$622,INDEX(FPL_Results_Extract[Gameweek 20],MATCH($A331,FPL_Results_Extract[[Player]:[Player]],0)),INDEX(Team_Key[[Abbreviation]:[Abbreviation]],MATCH(LEFT(INDEX(FPL_Fixtures_Extract[],MATCH($A331,FPL_Fixtures_Extract[[Player]:[Player]],0),MATCH(FPL_Combined[[#Headers],[Gameweek 20]],FPL_Fixtures_Extract[#Headers],0)),LEN(INDEX(FPL_Fixtures_Extract[],MATCH($A331,FPL_Fixtures_Extract[[Player]:[Player]],0),MATCH(FPL_Combined[[#Headers],[Gameweek 20]],FPL_Fixtures_Extract[#Headers],0)))-4),Team_Key[[Full Name]:[Full Name]],0))&amp;RIGHT(INDEX(FPL_Fixtures_Extract[],MATCH($A331,FPL_Fixtures_Extract[[Player]:[Player]],0),MATCH(FPL_Combined[[#Headers],[Gameweek 20]],FPL_Fixtures_Extract[#Headers],0)),3))</f>
        <v>STK(H) 2-1</v>
      </c>
      <c r="V331" t="str">
        <f ca="1">IF(RIGHT(FPL_Combined[[#Headers],[Gameweek 21]],2)&lt;$B$622,INDEX(FPL_Results_Extract[Gameweek 21],MATCH($A331,FPL_Results_Extract[[Player]:[Player]],0)),INDEX(Team_Key[[Abbreviation]:[Abbreviation]],MATCH(LEFT(INDEX(FPL_Fixtures_Extract[],MATCH($A331,FPL_Fixtures_Extract[[Player]:[Player]],0),MATCH(FPL_Combined[[#Headers],[Gameweek 21]],FPL_Fixtures_Extract[#Headers],0)),LEN(INDEX(FPL_Fixtures_Extract[],MATCH($A331,FPL_Fixtures_Extract[[Player]:[Player]],0),MATCH(FPL_Combined[[#Headers],[Gameweek 21]],FPL_Fixtures_Extract[#Headers],0)))-4),Team_Key[[Full Name]:[Full Name]],0))&amp;RIGHT(INDEX(FPL_Fixtures_Extract[],MATCH($A331,FPL_Fixtures_Extract[[Player]:[Player]],0),MATCH(FPL_Combined[[#Headers],[Gameweek 21]],FPL_Fixtures_Extract[#Headers],0)),3))</f>
        <v>CHE(A) 2-2</v>
      </c>
      <c r="W331" t="str">
        <f ca="1">IF(RIGHT(FPL_Combined[[#Headers],[Gameweek 22]],2)&lt;$B$622,INDEX(FPL_Results_Extract[Gameweek 22],MATCH($A331,FPL_Results_Extract[[Player]:[Player]],0)),INDEX(Team_Key[[Abbreviation]:[Abbreviation]],MATCH(LEFT(INDEX(FPL_Fixtures_Extract[],MATCH($A331,FPL_Fixtures_Extract[[Player]:[Player]],0),MATCH(FPL_Combined[[#Headers],[Gameweek 22]],FPL_Fixtures_Extract[#Headers],0)),LEN(INDEX(FPL_Fixtures_Extract[],MATCH($A331,FPL_Fixtures_Extract[[Player]:[Player]],0),MATCH(FPL_Combined[[#Headers],[Gameweek 22]],FPL_Fixtures_Extract[#Headers],0)))-4),Team_Key[[Full Name]:[Full Name]],0))&amp;RIGHT(INDEX(FPL_Fixtures_Extract[],MATCH($A331,FPL_Fixtures_Extract[[Player]:[Player]],0),MATCH(FPL_Combined[[#Headers],[Gameweek 22]],FPL_Fixtures_Extract[#Headers],0)),3))</f>
        <v>SOU(A) 0-3</v>
      </c>
      <c r="X331" t="str">
        <f ca="1">IF(RIGHT(FPL_Combined[[#Headers],[Gameweek 23]],2)&lt;$B$622,INDEX(FPL_Results_Extract[Gameweek 23],MATCH($A331,FPL_Results_Extract[[Player]:[Player]],0)),INDEX(Team_Key[[Abbreviation]:[Abbreviation]],MATCH(LEFT(INDEX(FPL_Fixtures_Extract[],MATCH($A331,FPL_Fixtures_Extract[[Player]:[Player]],0),MATCH(FPL_Combined[[#Headers],[Gameweek 23]],FPL_Fixtures_Extract[#Headers],0)),LEN(INDEX(FPL_Fixtures_Extract[],MATCH($A331,FPL_Fixtures_Extract[[Player]:[Player]],0),MATCH(FPL_Combined[[#Headers],[Gameweek 23]],FPL_Fixtures_Extract[#Headers],0)))-4),Team_Key[[Full Name]:[Full Name]],0))&amp;RIGHT(INDEX(FPL_Fixtures_Extract[],MATCH($A331,FPL_Fixtures_Extract[[Player]:[Player]],0),MATCH(FPL_Combined[[#Headers],[Gameweek 23]],FPL_Fixtures_Extract[#Headers],0)),3))</f>
        <v>AVL(H) 0-0</v>
      </c>
      <c r="Y331" t="str">
        <f ca="1">IF(RIGHT(FPL_Combined[[#Headers],[Gameweek 24]],2)&lt;$B$622,INDEX(FPL_Results_Extract[Team],MATCH($A331,FPL_Results_Extract[[Player]:[Player]],0)),INDEX(Team_Key[[Abbreviation]:[Abbreviation]],MATCH(LEFT(INDEX(FPL_Fixtures_Extract[],MATCH($A331,FPL_Fixtures_Extract[[Player]:[Player]],0),MATCH(FPL_Combined[[#Headers],[Gameweek 24]],FPL_Fixtures_Extract[#Headers],0)),LEN(INDEX(FPL_Fixtures_Extract[],MATCH($A331,FPL_Fixtures_Extract[[Player]:[Player]],0),MATCH(FPL_Combined[[#Headers],[Gameweek 24]],FPL_Fixtures_Extract[#Headers],0)))-4),Team_Key[[Full Name]:[Full Name]],0))&amp;RIGHT(INDEX(FPL_Fixtures_Extract[],MATCH($A331,FPL_Fixtures_Extract[[Player]:[Player]],0),MATCH(FPL_Combined[[#Headers],[Gameweek 24]],FPL_Fixtures_Extract[#Headers],0)),3))</f>
        <v>WBA</v>
      </c>
      <c r="Z331" t="str">
        <f ca="1">IF(RIGHT(FPL_Combined[[#Headers],[Gameweek 25]],2)&lt;$B$622,INDEX(FPL_Results_Extract[Player],MATCH($A331,FPL_Results_Extract[[Player]:[Player]],0)),INDEX(Team_Key[[Abbreviation]:[Abbreviation]],MATCH(LEFT(INDEX(FPL_Fixtures_Extract[],MATCH($A331,FPL_Fixtures_Extract[[Player]:[Player]],0),MATCH(FPL_Combined[[#Headers],[Gameweek 25]],FPL_Fixtures_Extract[#Headers],0)),LEN(INDEX(FPL_Fixtures_Extract[],MATCH($A331,FPL_Fixtures_Extract[[Player]:[Player]],0),MATCH(FPL_Combined[[#Headers],[Gameweek 25]],FPL_Fixtures_Extract[#Headers],0)))-4),Team_Key[[Full Name]:[Full Name]],0))&amp;RIGHT(INDEX(FPL_Fixtures_Extract[],MATCH($A331,FPL_Fixtures_Extract[[Player]:[Player]],0),MATCH(FPL_Combined[[#Headers],[Gameweek 25]],FPL_Fixtures_Extract[#Headers],0)),3))</f>
        <v>Lambert</v>
      </c>
      <c r="AA331" t="str">
        <f ca="1">IF(RIGHT(FPL_Combined[[#Headers],[Gameweek 26]],2)&lt;$B$622,INDEX(FPL_Results_Extract[Gameweek 01],MATCH($A331,FPL_Results_Extract[[Player]:[Player]],0)),INDEX(Team_Key[[Abbreviation]:[Abbreviation]],MATCH(LEFT(INDEX(FPL_Fixtures_Extract[],MATCH($A331,FPL_Fixtures_Extract[[Player]:[Player]],0),MATCH(FPL_Combined[[#Headers],[Gameweek 26]],FPL_Fixtures_Extract[#Headers],0)),LEN(INDEX(FPL_Fixtures_Extract[],MATCH($A331,FPL_Fixtures_Extract[[Player]:[Player]],0),MATCH(FPL_Combined[[#Headers],[Gameweek 26]],FPL_Fixtures_Extract[#Headers],0)))-4),Team_Key[[Full Name]:[Full Name]],0))&amp;RIGHT(INDEX(FPL_Fixtures_Extract[],MATCH($A331,FPL_Fixtures_Extract[[Player]:[Player]],0),MATCH(FPL_Combined[[#Headers],[Gameweek 26]],FPL_Fixtures_Extract[#Headers],0)),3))</f>
        <v>MCI(H) 0-3</v>
      </c>
      <c r="AB331" t="str">
        <f ca="1">IF(RIGHT(FPL_Combined[[#Headers],[Gameweek 27]],2)&lt;$B$622,INDEX(FPL_Results_Extract[Gameweek 02],MATCH($A331,FPL_Results_Extract[[Player]:[Player]],0)),INDEX(Team_Key[[Abbreviation]:[Abbreviation]],MATCH(LEFT(INDEX(FPL_Fixtures_Extract[],MATCH($A331,FPL_Fixtures_Extract[[Player]:[Player]],0),MATCH(FPL_Combined[[#Headers],[Gameweek 27]],FPL_Fixtures_Extract[#Headers],0)),LEN(INDEX(FPL_Fixtures_Extract[],MATCH($A331,FPL_Fixtures_Extract[[Player]:[Player]],0),MATCH(FPL_Combined[[#Headers],[Gameweek 27]],FPL_Fixtures_Extract[#Headers],0)))-4),Team_Key[[Full Name]:[Full Name]],0))&amp;RIGHT(INDEX(FPL_Fixtures_Extract[],MATCH($A331,FPL_Fixtures_Extract[[Player]:[Player]],0),MATCH(FPL_Combined[[#Headers],[Gameweek 27]],FPL_Fixtures_Extract[#Headers],0)),3))</f>
        <v>WAT(A) 0-0</v>
      </c>
      <c r="AC331" t="str">
        <f ca="1">IF(RIGHT(FPL_Combined[[#Headers],[Gameweek 28]],2)&lt;$B$622,INDEX(FPL_Results_Extract[Gameweek 03],MATCH($A331,FPL_Results_Extract[[Player]:[Player]],0)),INDEX(Team_Key[[Abbreviation]:[Abbreviation]],MATCH(LEFT(INDEX(FPL_Fixtures_Extract[],MATCH($A331,FPL_Fixtures_Extract[[Player]:[Player]],0),MATCH(FPL_Combined[[#Headers],[Gameweek 28]],FPL_Fixtures_Extract[#Headers],0)),LEN(INDEX(FPL_Fixtures_Extract[],MATCH($A331,FPL_Fixtures_Extract[[Player]:[Player]],0),MATCH(FPL_Combined[[#Headers],[Gameweek 28]],FPL_Fixtures_Extract[#Headers],0)))-4),Team_Key[[Full Name]:[Full Name]],0))&amp;RIGHT(INDEX(FPL_Fixtures_Extract[],MATCH($A331,FPL_Fixtures_Extract[[Player]:[Player]],0),MATCH(FPL_Combined[[#Headers],[Gameweek 28]],FPL_Fixtures_Extract[#Headers],0)),3))</f>
        <v>CHE(H) 2-3</v>
      </c>
      <c r="AD331" t="str">
        <f ca="1">IF(RIGHT(FPL_Combined[[#Headers],[Gameweek 29]],2)&lt;$B$622,INDEX(FPL_Results_Extract[Gameweek 04],MATCH($A331,FPL_Results_Extract[[Player]:[Player]],0)),INDEX(Team_Key[[Abbreviation]:[Abbreviation]],MATCH(LEFT(INDEX(FPL_Fixtures_Extract[],MATCH($A331,FPL_Fixtures_Extract[[Player]:[Player]],0),MATCH(FPL_Combined[[#Headers],[Gameweek 29]],FPL_Fixtures_Extract[#Headers],0)),LEN(INDEX(FPL_Fixtures_Extract[],MATCH($A331,FPL_Fixtures_Extract[[Player]:[Player]],0),MATCH(FPL_Combined[[#Headers],[Gameweek 29]],FPL_Fixtures_Extract[#Headers],0)))-4),Team_Key[[Full Name]:[Full Name]],0))&amp;RIGHT(INDEX(FPL_Fixtures_Extract[],MATCH($A331,FPL_Fixtures_Extract[[Player]:[Player]],0),MATCH(FPL_Combined[[#Headers],[Gameweek 29]],FPL_Fixtures_Extract[#Headers],0)),3))</f>
        <v>MUN(H)</v>
      </c>
      <c r="AE331" t="str">
        <f ca="1">IF(RIGHT(FPL_Combined[[#Headers],[Gameweek 30]],2)&lt;$B$622,INDEX(FPL_Results_Extract[Gameweek 05],MATCH($A331,FPL_Results_Extract[[Player]:[Player]],0)),INDEX(Team_Key[[Abbreviation]:[Abbreviation]],MATCH(LEFT(INDEX(FPL_Fixtures_Extract[],MATCH($A331,FPL_Fixtures_Extract[[Player]:[Player]],0),MATCH(FPL_Combined[[#Headers],[Gameweek 30]],FPL_Fixtures_Extract[#Headers],0)),LEN(INDEX(FPL_Fixtures_Extract[],MATCH($A331,FPL_Fixtures_Extract[[Player]:[Player]],0),MATCH(FPL_Combined[[#Headers],[Gameweek 30]],FPL_Fixtures_Extract[#Headers],0)))-4),Team_Key[[Full Name]:[Full Name]],0))&amp;RIGHT(INDEX(FPL_Fixtures_Extract[],MATCH($A331,FPL_Fixtures_Extract[[Player]:[Player]],0),MATCH(FPL_Combined[[#Headers],[Gameweek 30]],FPL_Fixtures_Extract[#Headers],0)),3))</f>
        <v>ARS(A)</v>
      </c>
      <c r="AF331" t="str">
        <f ca="1">IF(RIGHT(FPL_Combined[[#Headers],[Gameweek 31]],2)&lt;$B$622,INDEX(FPL_Results_Extract[Gameweek 06],MATCH($A331,FPL_Results_Extract[[Player]:[Player]],0)),INDEX(Team_Key[[Abbreviation]:[Abbreviation]],MATCH(LEFT(INDEX(FPL_Fixtures_Extract[],MATCH($A331,FPL_Fixtures_Extract[[Player]:[Player]],0),MATCH(FPL_Combined[[#Headers],[Gameweek 31]],FPL_Fixtures_Extract[#Headers],0)),LEN(INDEX(FPL_Fixtures_Extract[],MATCH($A331,FPL_Fixtures_Extract[[Player]:[Player]],0),MATCH(FPL_Combined[[#Headers],[Gameweek 31]],FPL_Fixtures_Extract[#Headers],0)))-4),Team_Key[[Full Name]:[Full Name]],0))&amp;RIGHT(INDEX(FPL_Fixtures_Extract[],MATCH($A331,FPL_Fixtures_Extract[[Player]:[Player]],0),MATCH(FPL_Combined[[#Headers],[Gameweek 31]],FPL_Fixtures_Extract[#Headers],0)),3))</f>
        <v>NOR(H)</v>
      </c>
      <c r="AG331" t="str">
        <f ca="1">IF(RIGHT(FPL_Combined[[#Headers],[Gameweek 32]],2)&lt;$B$622,INDEX(FPL_Results_Extract[Gameweek 07],MATCH($A331,FPL_Results_Extract[[Player]:[Player]],0)),INDEX(Team_Key[[Abbreviation]:[Abbreviation]],MATCH(LEFT(INDEX(FPL_Fixtures_Extract[],MATCH($A331,FPL_Fixtures_Extract[[Player]:[Player]],0),MATCH(FPL_Combined[[#Headers],[Gameweek 32]],FPL_Fixtures_Extract[#Headers],0)),LEN(INDEX(FPL_Fixtures_Extract[],MATCH($A331,FPL_Fixtures_Extract[[Player]:[Player]],0),MATCH(FPL_Combined[[#Headers],[Gameweek 32]],FPL_Fixtures_Extract[#Headers],0)))-4),Team_Key[[Full Name]:[Full Name]],0))&amp;RIGHT(INDEX(FPL_Fixtures_Extract[],MATCH($A331,FPL_Fixtures_Extract[[Player]:[Player]],0),MATCH(FPL_Combined[[#Headers],[Gameweek 32]],FPL_Fixtures_Extract[#Headers],0)),3))</f>
        <v>SUN(A)</v>
      </c>
      <c r="AH331" t="str">
        <f ca="1">IF(RIGHT(FPL_Combined[[#Headers],[Gameweek 33]],2)&lt;$B$622,INDEX(FPL_Results_Extract[Gameweek 08],MATCH($A331,FPL_Results_Extract[[Player]:[Player]],0)),INDEX(Team_Key[[Abbreviation]:[Abbreviation]],MATCH(LEFT(INDEX(FPL_Fixtures_Extract[],MATCH($A331,FPL_Fixtures_Extract[[Player]:[Player]],0),MATCH(FPL_Combined[[#Headers],[Gameweek 33]],FPL_Fixtures_Extract[#Headers],0)),LEN(INDEX(FPL_Fixtures_Extract[],MATCH($A331,FPL_Fixtures_Extract[[Player]:[Player]],0),MATCH(FPL_Combined[[#Headers],[Gameweek 33]],FPL_Fixtures_Extract[#Headers],0)))-4),Team_Key[[Full Name]:[Full Name]],0))&amp;RIGHT(INDEX(FPL_Fixtures_Extract[],MATCH($A331,FPL_Fixtures_Extract[[Player]:[Player]],0),MATCH(FPL_Combined[[#Headers],[Gameweek 33]],FPL_Fixtures_Extract[#Headers],0)),3))</f>
        <v>MCI(A)</v>
      </c>
      <c r="AI331" t="str">
        <f ca="1">IF(RIGHT(FPL_Combined[[#Headers],[Gameweek 34]],2)&lt;$B$622,INDEX(FPL_Results_Extract[Gameweek 09],MATCH($A331,FPL_Results_Extract[[Player]:[Player]],0)),INDEX(Team_Key[[Abbreviation]:[Abbreviation]],MATCH(LEFT(INDEX(FPL_Fixtures_Extract[],MATCH($A331,FPL_Fixtures_Extract[[Player]:[Player]],0),MATCH(FPL_Combined[[#Headers],[Gameweek 34]],FPL_Fixtures_Extract[#Headers],0)),LEN(INDEX(FPL_Fixtures_Extract[],MATCH($A331,FPL_Fixtures_Extract[[Player]:[Player]],0),MATCH(FPL_Combined[[#Headers],[Gameweek 34]],FPL_Fixtures_Extract[#Headers],0)))-4),Team_Key[[Full Name]:[Full Name]],0))&amp;RIGHT(INDEX(FPL_Fixtures_Extract[],MATCH($A331,FPL_Fixtures_Extract[[Player]:[Player]],0),MATCH(FPL_Combined[[#Headers],[Gameweek 34]],FPL_Fixtures_Extract[#Headers],0)),3))</f>
        <v>WAT(H)</v>
      </c>
      <c r="AJ331" t="str">
        <f ca="1">IF(RIGHT(FPL_Combined[[#Headers],[Gameweek 35]],2)&lt;$B$622,INDEX(FPL_Results_Extract[Gameweek 10],MATCH($A331,FPL_Results_Extract[[Player]:[Player]],0)),INDEX(Team_Key[[Abbreviation]:[Abbreviation]],MATCH(LEFT(INDEX(FPL_Fixtures_Extract[],MATCH($A331,FPL_Fixtures_Extract[[Player]:[Player]],0),MATCH(FPL_Combined[[#Headers],[Gameweek 35]],FPL_Fixtures_Extract[#Headers],0)),LEN(INDEX(FPL_Fixtures_Extract[],MATCH($A331,FPL_Fixtures_Extract[[Player]:[Player]],0),MATCH(FPL_Combined[[#Headers],[Gameweek 35]],FPL_Fixtures_Extract[#Headers],0)))-4),Team_Key[[Full Name]:[Full Name]],0))&amp;RIGHT(INDEX(FPL_Fixtures_Extract[],MATCH($A331,FPL_Fixtures_Extract[[Player]:[Player]],0),MATCH(FPL_Combined[[#Headers],[Gameweek 35]],FPL_Fixtures_Extract[#Headers],0)),3))</f>
        <v>TOT(A)</v>
      </c>
      <c r="AK331" t="str">
        <f ca="1">IF(RIGHT(FPL_Combined[[#Headers],[Gameweek 36]],2)&lt;$B$622,INDEX(FPL_Results_Extract[Gameweek 11],MATCH($A331,FPL_Results_Extract[[Player]:[Player]],0)),INDEX(Team_Key[[Abbreviation]:[Abbreviation]],MATCH(LEFT(INDEX(FPL_Fixtures_Extract[],MATCH($A331,FPL_Fixtures_Extract[[Player]:[Player]],0),MATCH(FPL_Combined[[#Headers],[Gameweek 36]],FPL_Fixtures_Extract[#Headers],0)),LEN(INDEX(FPL_Fixtures_Extract[],MATCH($A331,FPL_Fixtures_Extract[[Player]:[Player]],0),MATCH(FPL_Combined[[#Headers],[Gameweek 36]],FPL_Fixtures_Extract[#Headers],0)))-4),Team_Key[[Full Name]:[Full Name]],0))&amp;RIGHT(INDEX(FPL_Fixtures_Extract[],MATCH($A331,FPL_Fixtures_Extract[[Player]:[Player]],0),MATCH(FPL_Combined[[#Headers],[Gameweek 36]],FPL_Fixtures_Extract[#Headers],0)),3))</f>
        <v>WHU(H)</v>
      </c>
      <c r="AL331" t="str">
        <f ca="1">IF(RIGHT(FPL_Combined[[#Headers],[Gameweek 37]],2)&lt;$B$622,INDEX(FPL_Results_Extract[Gameweek 12],MATCH($A331,FPL_Results_Extract[[Player]:[Player]],0)),INDEX(Team_Key[[Abbreviation]:[Abbreviation]],MATCH(LEFT(INDEX(FPL_Fixtures_Extract[],MATCH($A331,FPL_Fixtures_Extract[[Player]:[Player]],0),MATCH(FPL_Combined[[#Headers],[Gameweek 37]],FPL_Fixtures_Extract[#Headers],0)),LEN(INDEX(FPL_Fixtures_Extract[],MATCH($A331,FPL_Fixtures_Extract[[Player]:[Player]],0),MATCH(FPL_Combined[[#Headers],[Gameweek 37]],FPL_Fixtures_Extract[#Headers],0)))-4),Team_Key[[Full Name]:[Full Name]],0))&amp;RIGHT(INDEX(FPL_Fixtures_Extract[],MATCH($A331,FPL_Fixtures_Extract[[Player]:[Player]],0),MATCH(FPL_Combined[[#Headers],[Gameweek 37]],FPL_Fixtures_Extract[#Headers],0)),3))</f>
        <v>BOU(A)</v>
      </c>
      <c r="AM331" t="str">
        <f ca="1">IF(RIGHT(FPL_Combined[[#Headers],[Gameweek 38]],2)&lt;$B$622,INDEX(FPL_Results_Extract[Gameweek 13],MATCH($A331,FPL_Results_Extract[[Player]:[Player]],0)),INDEX(Team_Key[[Abbreviation]:[Abbreviation]],MATCH(LEFT(INDEX(FPL_Fixtures_Extract[],MATCH($A331,FPL_Fixtures_Extract[[Player]:[Player]],0),MATCH(FPL_Combined[[#Headers],[Gameweek 38]],FPL_Fixtures_Extract[#Headers],0)),LEN(INDEX(FPL_Fixtures_Extract[],MATCH($A331,FPL_Fixtures_Extract[[Player]:[Player]],0),MATCH(FPL_Combined[[#Headers],[Gameweek 38]],FPL_Fixtures_Extract[#Headers],0)))-4),Team_Key[[Full Name]:[Full Name]],0))&amp;RIGHT(INDEX(FPL_Fixtures_Extract[],MATCH($A331,FPL_Fixtures_Extract[[Player]:[Player]],0),MATCH(FPL_Combined[[#Headers],[Gameweek 38]],FPL_Fixtures_Extract[#Headers],0)),3))</f>
        <v>LIV(H)</v>
      </c>
    </row>
    <row r="332" spans="1:39" x14ac:dyDescent="0.45">
      <c r="A332" t="s">
        <v>333</v>
      </c>
      <c r="B332" t="str">
        <f ca="1">IF(RIGHT(FPL_Combined[[#Headers],[Gameweek 01]],2)&lt;$B$622,INDEX(FPL_Results_Extract[Gameweek 01],MATCH($A332,FPL_Results_Extract[[Player]:[Player]],0)),INDEX(Team_Key[[Abbreviation]:[Abbreviation]],MATCH(LEFT(INDEX(FPL_Fixtures_Extract[],MATCH($A332,FPL_Fixtures_Extract[[Player]:[Player]],0),MATCH(FPL_Combined[[#Headers],[Gameweek 01]],FPL_Fixtures_Extract[#Headers],0)),LEN(INDEX(FPL_Fixtures_Extract[],MATCH($A332,FPL_Fixtures_Extract[[Player]:[Player]],0),MATCH(FPL_Combined[[#Headers],[Gameweek 01]],FPL_Fixtures_Extract[#Headers],0)))-4),Team_Key[[Full Name]:[Full Name]],0))&amp;RIGHT(INDEX(FPL_Fixtures_Extract[],MATCH($A332,FPL_Fixtures_Extract[[Player]:[Player]],0),MATCH(FPL_Combined[[#Headers],[Gameweek 01]],FPL_Fixtures_Extract[#Headers],0)),3))</f>
        <v>MUN(A) 0-1</v>
      </c>
      <c r="C332" t="str">
        <f ca="1">IF(RIGHT(FPL_Combined[[#Headers],[Gameweek 02]],2)&lt;$B$622,INDEX(FPL_Results_Extract[Gameweek 02],MATCH($A332,FPL_Results_Extract[[Player]:[Player]],0)),INDEX(Team_Key[[Abbreviation]:[Abbreviation]],MATCH(LEFT(INDEX(FPL_Fixtures_Extract[],MATCH($A332,FPL_Fixtures_Extract[[Player]:[Player]],0),MATCH(FPL_Combined[[#Headers],[Gameweek 02]],FPL_Fixtures_Extract[#Headers],0)),LEN(INDEX(FPL_Fixtures_Extract[],MATCH($A332,FPL_Fixtures_Extract[[Player]:[Player]],0),MATCH(FPL_Combined[[#Headers],[Gameweek 02]],FPL_Fixtures_Extract[#Headers],0)))-4),Team_Key[[Full Name]:[Full Name]],0))&amp;RIGHT(INDEX(FPL_Fixtures_Extract[],MATCH($A332,FPL_Fixtures_Extract[[Player]:[Player]],0),MATCH(FPL_Combined[[#Headers],[Gameweek 02]],FPL_Fixtures_Extract[#Headers],0)),3))</f>
        <v>STK(H) 2-2</v>
      </c>
      <c r="D332" t="str">
        <f ca="1">IF(RIGHT(FPL_Combined[[#Headers],[Gameweek 03]],2)&lt;$B$622,INDEX(FPL_Results_Extract[Gameweek 03],MATCH($A332,FPL_Results_Extract[[Player]:[Player]],0)),INDEX(Team_Key[[Abbreviation]:[Abbreviation]],MATCH(LEFT(INDEX(FPL_Fixtures_Extract[],MATCH($A332,FPL_Fixtures_Extract[[Player]:[Player]],0),MATCH(FPL_Combined[[#Headers],[Gameweek 03]],FPL_Fixtures_Extract[#Headers],0)),LEN(INDEX(FPL_Fixtures_Extract[],MATCH($A332,FPL_Fixtures_Extract[[Player]:[Player]],0),MATCH(FPL_Combined[[#Headers],[Gameweek 03]],FPL_Fixtures_Extract[#Headers],0)))-4),Team_Key[[Full Name]:[Full Name]],0))&amp;RIGHT(INDEX(FPL_Fixtures_Extract[],MATCH($A332,FPL_Fixtures_Extract[[Player]:[Player]],0),MATCH(FPL_Combined[[#Headers],[Gameweek 03]],FPL_Fixtures_Extract[#Headers],0)),3))</f>
        <v>LEI(A) 1-1</v>
      </c>
      <c r="E332" t="str">
        <f ca="1">IF(RIGHT(FPL_Combined[[#Headers],[Gameweek 04]],2)&lt;$B$622,INDEX(FPL_Results_Extract[Gameweek 04],MATCH($A332,FPL_Results_Extract[[Player]:[Player]],0)),INDEX(Team_Key[[Abbreviation]:[Abbreviation]],MATCH(LEFT(INDEX(FPL_Fixtures_Extract[],MATCH($A332,FPL_Fixtures_Extract[[Player]:[Player]],0),MATCH(FPL_Combined[[#Headers],[Gameweek 04]],FPL_Fixtures_Extract[#Headers],0)),LEN(INDEX(FPL_Fixtures_Extract[],MATCH($A332,FPL_Fixtures_Extract[[Player]:[Player]],0),MATCH(FPL_Combined[[#Headers],[Gameweek 04]],FPL_Fixtures_Extract[#Headers],0)))-4),Team_Key[[Full Name]:[Full Name]],0))&amp;RIGHT(INDEX(FPL_Fixtures_Extract[],MATCH($A332,FPL_Fixtures_Extract[[Player]:[Player]],0),MATCH(FPL_Combined[[#Headers],[Gameweek 04]],FPL_Fixtures_Extract[#Headers],0)),3))</f>
        <v>EVE(H) 0-0</v>
      </c>
      <c r="F332" t="str">
        <f ca="1">IF(RIGHT(FPL_Combined[[#Headers],[Gameweek 05]],2)&lt;$B$622,INDEX(FPL_Results_Extract[Gameweek 05],MATCH($A332,FPL_Results_Extract[[Player]:[Player]],0)),INDEX(Team_Key[[Abbreviation]:[Abbreviation]],MATCH(LEFT(INDEX(FPL_Fixtures_Extract[],MATCH($A332,FPL_Fixtures_Extract[[Player]:[Player]],0),MATCH(FPL_Combined[[#Headers],[Gameweek 05]],FPL_Fixtures_Extract[#Headers],0)),LEN(INDEX(FPL_Fixtures_Extract[],MATCH($A332,FPL_Fixtures_Extract[[Player]:[Player]],0),MATCH(FPL_Combined[[#Headers],[Gameweek 05]],FPL_Fixtures_Extract[#Headers],0)))-4),Team_Key[[Full Name]:[Full Name]],0))&amp;RIGHT(INDEX(FPL_Fixtures_Extract[],MATCH($A332,FPL_Fixtures_Extract[[Player]:[Player]],0),MATCH(FPL_Combined[[#Headers],[Gameweek 05]],FPL_Fixtures_Extract[#Headers],0)),3))</f>
        <v>SUN(A) 1-0</v>
      </c>
      <c r="G332" t="str">
        <f ca="1">IF(RIGHT(FPL_Combined[[#Headers],[Gameweek 06]],2)&lt;$B$622,INDEX(FPL_Results_Extract[Gameweek 06],MATCH($A332,FPL_Results_Extract[[Player]:[Player]],0)),INDEX(Team_Key[[Abbreviation]:[Abbreviation]],MATCH(LEFT(INDEX(FPL_Fixtures_Extract[],MATCH($A332,FPL_Fixtures_Extract[[Player]:[Player]],0),MATCH(FPL_Combined[[#Headers],[Gameweek 06]],FPL_Fixtures_Extract[#Headers],0)),LEN(INDEX(FPL_Fixtures_Extract[],MATCH($A332,FPL_Fixtures_Extract[[Player]:[Player]],0),MATCH(FPL_Combined[[#Headers],[Gameweek 06]],FPL_Fixtures_Extract[#Headers],0)))-4),Team_Key[[Full Name]:[Full Name]],0))&amp;RIGHT(INDEX(FPL_Fixtures_Extract[],MATCH($A332,FPL_Fixtures_Extract[[Player]:[Player]],0),MATCH(FPL_Combined[[#Headers],[Gameweek 06]],FPL_Fixtures_Extract[#Headers],0)),3))</f>
        <v>CRY(H) 1-0</v>
      </c>
      <c r="H332" t="str">
        <f ca="1">IF(RIGHT(FPL_Combined[[#Headers],[Gameweek 07]],2)&lt;$B$622,INDEX(FPL_Results_Extract[Gameweek 07],MATCH($A332,FPL_Results_Extract[[Player]:[Player]],0)),INDEX(Team_Key[[Abbreviation]:[Abbreviation]],MATCH(LEFT(INDEX(FPL_Fixtures_Extract[],MATCH($A332,FPL_Fixtures_Extract[[Player]:[Player]],0),MATCH(FPL_Combined[[#Headers],[Gameweek 07]],FPL_Fixtures_Extract[#Headers],0)),LEN(INDEX(FPL_Fixtures_Extract[],MATCH($A332,FPL_Fixtures_Extract[[Player]:[Player]],0),MATCH(FPL_Combined[[#Headers],[Gameweek 07]],FPL_Fixtures_Extract[#Headers],0)))-4),Team_Key[[Full Name]:[Full Name]],0))&amp;RIGHT(INDEX(FPL_Fixtures_Extract[],MATCH($A332,FPL_Fixtures_Extract[[Player]:[Player]],0),MATCH(FPL_Combined[[#Headers],[Gameweek 07]],FPL_Fixtures_Extract[#Headers],0)),3))</f>
        <v>MCI(H) 4-1</v>
      </c>
      <c r="I332" t="str">
        <f ca="1">IF(RIGHT(FPL_Combined[[#Headers],[Gameweek 08]],2)&lt;$B$622,INDEX(FPL_Results_Extract[Gameweek 08],MATCH($A332,FPL_Results_Extract[[Player]:[Player]],0)),INDEX(Team_Key[[Abbreviation]:[Abbreviation]],MATCH(LEFT(INDEX(FPL_Fixtures_Extract[],MATCH($A332,FPL_Fixtures_Extract[[Player]:[Player]],0),MATCH(FPL_Combined[[#Headers],[Gameweek 08]],FPL_Fixtures_Extract[#Headers],0)),LEN(INDEX(FPL_Fixtures_Extract[],MATCH($A332,FPL_Fixtures_Extract[[Player]:[Player]],0),MATCH(FPL_Combined[[#Headers],[Gameweek 08]],FPL_Fixtures_Extract[#Headers],0)))-4),Team_Key[[Full Name]:[Full Name]],0))&amp;RIGHT(INDEX(FPL_Fixtures_Extract[],MATCH($A332,FPL_Fixtures_Extract[[Player]:[Player]],0),MATCH(FPL_Combined[[#Headers],[Gameweek 08]],FPL_Fixtures_Extract[#Headers],0)),3))</f>
        <v>SWA(A) 2-2</v>
      </c>
      <c r="J332" t="str">
        <f ca="1">IF(RIGHT(FPL_Combined[[#Headers],[Gameweek 09]],2)&lt;$B$622,INDEX(FPL_Results_Extract[Gameweek 09],MATCH($A332,FPL_Results_Extract[[Player]:[Player]],0)),INDEX(Team_Key[[Abbreviation]:[Abbreviation]],MATCH(LEFT(INDEX(FPL_Fixtures_Extract[],MATCH($A332,FPL_Fixtures_Extract[[Player]:[Player]],0),MATCH(FPL_Combined[[#Headers],[Gameweek 09]],FPL_Fixtures_Extract[#Headers],0)),LEN(INDEX(FPL_Fixtures_Extract[],MATCH($A332,FPL_Fixtures_Extract[[Player]:[Player]],0),MATCH(FPL_Combined[[#Headers],[Gameweek 09]],FPL_Fixtures_Extract[#Headers],0)))-4),Team_Key[[Full Name]:[Full Name]],0))&amp;RIGHT(INDEX(FPL_Fixtures_Extract[],MATCH($A332,FPL_Fixtures_Extract[[Player]:[Player]],0),MATCH(FPL_Combined[[#Headers],[Gameweek 09]],FPL_Fixtures_Extract[#Headers],0)),3))</f>
        <v>LIV(H) 0-0</v>
      </c>
      <c r="K332" t="str">
        <f ca="1">IF(RIGHT(FPL_Combined[[#Headers],[Gameweek 10]],2)&lt;$B$622,INDEX(FPL_Results_Extract[Gameweek 10],MATCH($A332,FPL_Results_Extract[[Player]:[Player]],0)),INDEX(Team_Key[[Abbreviation]:[Abbreviation]],MATCH(LEFT(INDEX(FPL_Fixtures_Extract[],MATCH($A332,FPL_Fixtures_Extract[[Player]:[Player]],0),MATCH(FPL_Combined[[#Headers],[Gameweek 10]],FPL_Fixtures_Extract[#Headers],0)),LEN(INDEX(FPL_Fixtures_Extract[],MATCH($A332,FPL_Fixtures_Extract[[Player]:[Player]],0),MATCH(FPL_Combined[[#Headers],[Gameweek 10]],FPL_Fixtures_Extract[#Headers],0)))-4),Team_Key[[Full Name]:[Full Name]],0))&amp;RIGHT(INDEX(FPL_Fixtures_Extract[],MATCH($A332,FPL_Fixtures_Extract[[Player]:[Player]],0),MATCH(FPL_Combined[[#Headers],[Gameweek 10]],FPL_Fixtures_Extract[#Headers],0)),3))</f>
        <v>BOU(A) 5-1</v>
      </c>
      <c r="L332" t="str">
        <f ca="1">IF(RIGHT(FPL_Combined[[#Headers],[Gameweek 11]],2)&lt;$B$622,INDEX(FPL_Results_Extract[Gameweek 11],MATCH($A332,FPL_Results_Extract[[Player]:[Player]],0)),INDEX(Team_Key[[Abbreviation]:[Abbreviation]],MATCH(LEFT(INDEX(FPL_Fixtures_Extract[],MATCH($A332,FPL_Fixtures_Extract[[Player]:[Player]],0),MATCH(FPL_Combined[[#Headers],[Gameweek 11]],FPL_Fixtures_Extract[#Headers],0)),LEN(INDEX(FPL_Fixtures_Extract[],MATCH($A332,FPL_Fixtures_Extract[[Player]:[Player]],0),MATCH(FPL_Combined[[#Headers],[Gameweek 11]],FPL_Fixtures_Extract[#Headers],0)))-4),Team_Key[[Full Name]:[Full Name]],0))&amp;RIGHT(INDEX(FPL_Fixtures_Extract[],MATCH($A332,FPL_Fixtures_Extract[[Player]:[Player]],0),MATCH(FPL_Combined[[#Headers],[Gameweek 11]],FPL_Fixtures_Extract[#Headers],0)),3))</f>
        <v>AVL(H) 3-1</v>
      </c>
      <c r="M332" t="str">
        <f ca="1">IF(RIGHT(FPL_Combined[[#Headers],[Gameweek 12]],2)&lt;$B$622,INDEX(FPL_Results_Extract[Gameweek 12],MATCH($A332,FPL_Results_Extract[[Player]:[Player]],0)),INDEX(Team_Key[[Abbreviation]:[Abbreviation]],MATCH(LEFT(INDEX(FPL_Fixtures_Extract[],MATCH($A332,FPL_Fixtures_Extract[[Player]:[Player]],0),MATCH(FPL_Combined[[#Headers],[Gameweek 12]],FPL_Fixtures_Extract[#Headers],0)),LEN(INDEX(FPL_Fixtures_Extract[],MATCH($A332,FPL_Fixtures_Extract[[Player]:[Player]],0),MATCH(FPL_Combined[[#Headers],[Gameweek 12]],FPL_Fixtures_Extract[#Headers],0)))-4),Team_Key[[Full Name]:[Full Name]],0))&amp;RIGHT(INDEX(FPL_Fixtures_Extract[],MATCH($A332,FPL_Fixtures_Extract[[Player]:[Player]],0),MATCH(FPL_Combined[[#Headers],[Gameweek 12]],FPL_Fixtures_Extract[#Headers],0)),3))</f>
        <v>ARS(A) 1-1</v>
      </c>
      <c r="N332" t="str">
        <f ca="1">IF(RIGHT(FPL_Combined[[#Headers],[Gameweek 13]],2)&lt;$B$622,INDEX(FPL_Results_Extract[Gameweek 13],MATCH($A332,FPL_Results_Extract[[Player]:[Player]],0)),INDEX(Team_Key[[Abbreviation]:[Abbreviation]],MATCH(LEFT(INDEX(FPL_Fixtures_Extract[],MATCH($A332,FPL_Fixtures_Extract[[Player]:[Player]],0),MATCH(FPL_Combined[[#Headers],[Gameweek 13]],FPL_Fixtures_Extract[#Headers],0)),LEN(INDEX(FPL_Fixtures_Extract[],MATCH($A332,FPL_Fixtures_Extract[[Player]:[Player]],0),MATCH(FPL_Combined[[#Headers],[Gameweek 13]],FPL_Fixtures_Extract[#Headers],0)))-4),Team_Key[[Full Name]:[Full Name]],0))&amp;RIGHT(INDEX(FPL_Fixtures_Extract[],MATCH($A332,FPL_Fixtures_Extract[[Player]:[Player]],0),MATCH(FPL_Combined[[#Headers],[Gameweek 13]],FPL_Fixtures_Extract[#Headers],0)),3))</f>
        <v>WHU(H) 4-1</v>
      </c>
      <c r="O332" t="str">
        <f ca="1">IF(RIGHT(FPL_Combined[[#Headers],[Gameweek 14]],2)&lt;$B$622,INDEX(FPL_Results_Extract[Gameweek 14],MATCH($A332,FPL_Results_Extract[[Player]:[Player]],0)),INDEX(Team_Key[[Abbreviation]:[Abbreviation]],MATCH(LEFT(INDEX(FPL_Fixtures_Extract[],MATCH($A332,FPL_Fixtures_Extract[[Player]:[Player]],0),MATCH(FPL_Combined[[#Headers],[Gameweek 14]],FPL_Fixtures_Extract[#Headers],0)),LEN(INDEX(FPL_Fixtures_Extract[],MATCH($A332,FPL_Fixtures_Extract[[Player]:[Player]],0),MATCH(FPL_Combined[[#Headers],[Gameweek 14]],FPL_Fixtures_Extract[#Headers],0)))-4),Team_Key[[Full Name]:[Full Name]],0))&amp;RIGHT(INDEX(FPL_Fixtures_Extract[],MATCH($A332,FPL_Fixtures_Extract[[Player]:[Player]],0),MATCH(FPL_Combined[[#Headers],[Gameweek 14]],FPL_Fixtures_Extract[#Headers],0)),3))</f>
        <v>CHE(H) 0-0</v>
      </c>
      <c r="P332" t="str">
        <f ca="1">IF(RIGHT(FPL_Combined[[#Headers],[Gameweek 15]],2)&lt;$B$622,INDEX(FPL_Results_Extract[Gameweek 15],MATCH($A332,FPL_Results_Extract[[Player]:[Player]],0)),INDEX(Team_Key[[Abbreviation]:[Abbreviation]],MATCH(LEFT(INDEX(FPL_Fixtures_Extract[],MATCH($A332,FPL_Fixtures_Extract[[Player]:[Player]],0),MATCH(FPL_Combined[[#Headers],[Gameweek 15]],FPL_Fixtures_Extract[#Headers],0)),LEN(INDEX(FPL_Fixtures_Extract[],MATCH($A332,FPL_Fixtures_Extract[[Player]:[Player]],0),MATCH(FPL_Combined[[#Headers],[Gameweek 15]],FPL_Fixtures_Extract[#Headers],0)))-4),Team_Key[[Full Name]:[Full Name]],0))&amp;RIGHT(INDEX(FPL_Fixtures_Extract[],MATCH($A332,FPL_Fixtures_Extract[[Player]:[Player]],0),MATCH(FPL_Combined[[#Headers],[Gameweek 15]],FPL_Fixtures_Extract[#Headers],0)),3))</f>
        <v>WBA(A) 1-1</v>
      </c>
      <c r="Q332" t="str">
        <f ca="1">IF(RIGHT(FPL_Combined[[#Headers],[Gameweek 16]],2)&lt;$B$622,INDEX(FPL_Results_Extract[Gameweek 16],MATCH($A332,FPL_Results_Extract[[Player]:[Player]],0)),INDEX(Team_Key[[Abbreviation]:[Abbreviation]],MATCH(LEFT(INDEX(FPL_Fixtures_Extract[],MATCH($A332,FPL_Fixtures_Extract[[Player]:[Player]],0),MATCH(FPL_Combined[[#Headers],[Gameweek 16]],FPL_Fixtures_Extract[#Headers],0)),LEN(INDEX(FPL_Fixtures_Extract[],MATCH($A332,FPL_Fixtures_Extract[[Player]:[Player]],0),MATCH(FPL_Combined[[#Headers],[Gameweek 16]],FPL_Fixtures_Extract[#Headers],0)))-4),Team_Key[[Full Name]:[Full Name]],0))&amp;RIGHT(INDEX(FPL_Fixtures_Extract[],MATCH($A332,FPL_Fixtures_Extract[[Player]:[Player]],0),MATCH(FPL_Combined[[#Headers],[Gameweek 16]],FPL_Fixtures_Extract[#Headers],0)),3))</f>
        <v>NEW(H) 1-2</v>
      </c>
      <c r="R332" t="str">
        <f ca="1">IF(RIGHT(FPL_Combined[[#Headers],[Gameweek 17]],2)&lt;$B$622,INDEX(FPL_Results_Extract[Gameweek 17],MATCH($A332,FPL_Results_Extract[[Player]:[Player]],0)),INDEX(Team_Key[[Abbreviation]:[Abbreviation]],MATCH(LEFT(INDEX(FPL_Fixtures_Extract[],MATCH($A332,FPL_Fixtures_Extract[[Player]:[Player]],0),MATCH(FPL_Combined[[#Headers],[Gameweek 17]],FPL_Fixtures_Extract[#Headers],0)),LEN(INDEX(FPL_Fixtures_Extract[],MATCH($A332,FPL_Fixtures_Extract[[Player]:[Player]],0),MATCH(FPL_Combined[[#Headers],[Gameweek 17]],FPL_Fixtures_Extract[#Headers],0)))-4),Team_Key[[Full Name]:[Full Name]],0))&amp;RIGHT(INDEX(FPL_Fixtures_Extract[],MATCH($A332,FPL_Fixtures_Extract[[Player]:[Player]],0),MATCH(FPL_Combined[[#Headers],[Gameweek 17]],FPL_Fixtures_Extract[#Headers],0)),3))</f>
        <v>SOU(A) 2-0</v>
      </c>
      <c r="S332" t="str">
        <f ca="1">IF(RIGHT(FPL_Combined[[#Headers],[Gameweek 18]],2)&lt;$B$622,INDEX(FPL_Results_Extract[Gameweek 18],MATCH($A332,FPL_Results_Extract[[Player]:[Player]],0)),INDEX(Team_Key[[Abbreviation]:[Abbreviation]],MATCH(LEFT(INDEX(FPL_Fixtures_Extract[],MATCH($A332,FPL_Fixtures_Extract[[Player]:[Player]],0),MATCH(FPL_Combined[[#Headers],[Gameweek 18]],FPL_Fixtures_Extract[#Headers],0)),LEN(INDEX(FPL_Fixtures_Extract[],MATCH($A332,FPL_Fixtures_Extract[[Player]:[Player]],0),MATCH(FPL_Combined[[#Headers],[Gameweek 18]],FPL_Fixtures_Extract[#Headers],0)))-4),Team_Key[[Full Name]:[Full Name]],0))&amp;RIGHT(INDEX(FPL_Fixtures_Extract[],MATCH($A332,FPL_Fixtures_Extract[[Player]:[Player]],0),MATCH(FPL_Combined[[#Headers],[Gameweek 18]],FPL_Fixtures_Extract[#Headers],0)),3))</f>
        <v>NOR(H) 3-0</v>
      </c>
      <c r="T332" t="str">
        <f ca="1">IF(RIGHT(FPL_Combined[[#Headers],[Gameweek 19]],2)&lt;$B$622,INDEX(FPL_Results_Extract[Gameweek 19],MATCH($A332,FPL_Results_Extract[[Player]:[Player]],0)),INDEX(Team_Key[[Abbreviation]:[Abbreviation]],MATCH(LEFT(INDEX(FPL_Fixtures_Extract[],MATCH($A332,FPL_Fixtures_Extract[[Player]:[Player]],0),MATCH(FPL_Combined[[#Headers],[Gameweek 19]],FPL_Fixtures_Extract[#Headers],0)),LEN(INDEX(FPL_Fixtures_Extract[],MATCH($A332,FPL_Fixtures_Extract[[Player]:[Player]],0),MATCH(FPL_Combined[[#Headers],[Gameweek 19]],FPL_Fixtures_Extract[#Headers],0)))-4),Team_Key[[Full Name]:[Full Name]],0))&amp;RIGHT(INDEX(FPL_Fixtures_Extract[],MATCH($A332,FPL_Fixtures_Extract[[Player]:[Player]],0),MATCH(FPL_Combined[[#Headers],[Gameweek 19]],FPL_Fixtures_Extract[#Headers],0)),3))</f>
        <v>WAT(A) 2-1</v>
      </c>
      <c r="U332" t="str">
        <f ca="1">IF(RIGHT(FPL_Combined[[#Headers],[Gameweek 20]],2)&lt;$B$622,INDEX(FPL_Results_Extract[Gameweek 20],MATCH($A332,FPL_Results_Extract[[Player]:[Player]],0)),INDEX(Team_Key[[Abbreviation]:[Abbreviation]],MATCH(LEFT(INDEX(FPL_Fixtures_Extract[],MATCH($A332,FPL_Fixtures_Extract[[Player]:[Player]],0),MATCH(FPL_Combined[[#Headers],[Gameweek 20]],FPL_Fixtures_Extract[#Headers],0)),LEN(INDEX(FPL_Fixtures_Extract[],MATCH($A332,FPL_Fixtures_Extract[[Player]:[Player]],0),MATCH(FPL_Combined[[#Headers],[Gameweek 20]],FPL_Fixtures_Extract[#Headers],0)))-4),Team_Key[[Full Name]:[Full Name]],0))&amp;RIGHT(INDEX(FPL_Fixtures_Extract[],MATCH($A332,FPL_Fixtures_Extract[[Player]:[Player]],0),MATCH(FPL_Combined[[#Headers],[Gameweek 20]],FPL_Fixtures_Extract[#Headers],0)),3))</f>
        <v>EVE(A) 1-1</v>
      </c>
      <c r="V332" t="str">
        <f ca="1">IF(RIGHT(FPL_Combined[[#Headers],[Gameweek 21]],2)&lt;$B$622,INDEX(FPL_Results_Extract[Gameweek 21],MATCH($A332,FPL_Results_Extract[[Player]:[Player]],0)),INDEX(Team_Key[[Abbreviation]:[Abbreviation]],MATCH(LEFT(INDEX(FPL_Fixtures_Extract[],MATCH($A332,FPL_Fixtures_Extract[[Player]:[Player]],0),MATCH(FPL_Combined[[#Headers],[Gameweek 21]],FPL_Fixtures_Extract[#Headers],0)),LEN(INDEX(FPL_Fixtures_Extract[],MATCH($A332,FPL_Fixtures_Extract[[Player]:[Player]],0),MATCH(FPL_Combined[[#Headers],[Gameweek 21]],FPL_Fixtures_Extract[#Headers],0)))-4),Team_Key[[Full Name]:[Full Name]],0))&amp;RIGHT(INDEX(FPL_Fixtures_Extract[],MATCH($A332,FPL_Fixtures_Extract[[Player]:[Player]],0),MATCH(FPL_Combined[[#Headers],[Gameweek 21]],FPL_Fixtures_Extract[#Headers],0)),3))</f>
        <v>LEI(H) 0-1</v>
      </c>
      <c r="W332" t="str">
        <f ca="1">IF(RIGHT(FPL_Combined[[#Headers],[Gameweek 22]],2)&lt;$B$622,INDEX(FPL_Results_Extract[Gameweek 22],MATCH($A332,FPL_Results_Extract[[Player]:[Player]],0)),INDEX(Team_Key[[Abbreviation]:[Abbreviation]],MATCH(LEFT(INDEX(FPL_Fixtures_Extract[],MATCH($A332,FPL_Fixtures_Extract[[Player]:[Player]],0),MATCH(FPL_Combined[[#Headers],[Gameweek 22]],FPL_Fixtures_Extract[#Headers],0)),LEN(INDEX(FPL_Fixtures_Extract[],MATCH($A332,FPL_Fixtures_Extract[[Player]:[Player]],0),MATCH(FPL_Combined[[#Headers],[Gameweek 22]],FPL_Fixtures_Extract[#Headers],0)))-4),Team_Key[[Full Name]:[Full Name]],0))&amp;RIGHT(INDEX(FPL_Fixtures_Extract[],MATCH($A332,FPL_Fixtures_Extract[[Player]:[Player]],0),MATCH(FPL_Combined[[#Headers],[Gameweek 22]],FPL_Fixtures_Extract[#Headers],0)),3))</f>
        <v>SUN(H) 4-1</v>
      </c>
      <c r="X332" t="str">
        <f ca="1">IF(RIGHT(FPL_Combined[[#Headers],[Gameweek 23]],2)&lt;$B$622,INDEX(FPL_Results_Extract[Gameweek 23],MATCH($A332,FPL_Results_Extract[[Player]:[Player]],0)),INDEX(Team_Key[[Abbreviation]:[Abbreviation]],MATCH(LEFT(INDEX(FPL_Fixtures_Extract[],MATCH($A332,FPL_Fixtures_Extract[[Player]:[Player]],0),MATCH(FPL_Combined[[#Headers],[Gameweek 23]],FPL_Fixtures_Extract[#Headers],0)),LEN(INDEX(FPL_Fixtures_Extract[],MATCH($A332,FPL_Fixtures_Extract[[Player]:[Player]],0),MATCH(FPL_Combined[[#Headers],[Gameweek 23]],FPL_Fixtures_Extract[#Headers],0)))-4),Team_Key[[Full Name]:[Full Name]],0))&amp;RIGHT(INDEX(FPL_Fixtures_Extract[],MATCH($A332,FPL_Fixtures_Extract[[Player]:[Player]],0),MATCH(FPL_Combined[[#Headers],[Gameweek 23]],FPL_Fixtures_Extract[#Headers],0)),3))</f>
        <v>CRY(A) 3-1</v>
      </c>
      <c r="Y332" t="str">
        <f ca="1">IF(RIGHT(FPL_Combined[[#Headers],[Gameweek 24]],2)&lt;$B$622,INDEX(FPL_Results_Extract[Team],MATCH($A332,FPL_Results_Extract[[Player]:[Player]],0)),INDEX(Team_Key[[Abbreviation]:[Abbreviation]],MATCH(LEFT(INDEX(FPL_Fixtures_Extract[],MATCH($A332,FPL_Fixtures_Extract[[Player]:[Player]],0),MATCH(FPL_Combined[[#Headers],[Gameweek 24]],FPL_Fixtures_Extract[#Headers],0)),LEN(INDEX(FPL_Fixtures_Extract[],MATCH($A332,FPL_Fixtures_Extract[[Player]:[Player]],0),MATCH(FPL_Combined[[#Headers],[Gameweek 24]],FPL_Fixtures_Extract[#Headers],0)))-4),Team_Key[[Full Name]:[Full Name]],0))&amp;RIGHT(INDEX(FPL_Fixtures_Extract[],MATCH($A332,FPL_Fixtures_Extract[[Player]:[Player]],0),MATCH(FPL_Combined[[#Headers],[Gameweek 24]],FPL_Fixtures_Extract[#Headers],0)),3))</f>
        <v>TOT</v>
      </c>
      <c r="Z332" t="str">
        <f ca="1">IF(RIGHT(FPL_Combined[[#Headers],[Gameweek 25]],2)&lt;$B$622,INDEX(FPL_Results_Extract[Player],MATCH($A332,FPL_Results_Extract[[Player]:[Player]],0)),INDEX(Team_Key[[Abbreviation]:[Abbreviation]],MATCH(LEFT(INDEX(FPL_Fixtures_Extract[],MATCH($A332,FPL_Fixtures_Extract[[Player]:[Player]],0),MATCH(FPL_Combined[[#Headers],[Gameweek 25]],FPL_Fixtures_Extract[#Headers],0)),LEN(INDEX(FPL_Fixtures_Extract[],MATCH($A332,FPL_Fixtures_Extract[[Player]:[Player]],0),MATCH(FPL_Combined[[#Headers],[Gameweek 25]],FPL_Fixtures_Extract[#Headers],0)))-4),Team_Key[[Full Name]:[Full Name]],0))&amp;RIGHT(INDEX(FPL_Fixtures_Extract[],MATCH($A332,FPL_Fixtures_Extract[[Player]:[Player]],0),MATCH(FPL_Combined[[#Headers],[Gameweek 25]],FPL_Fixtures_Extract[#Headers],0)),3))</f>
        <v>Lamela</v>
      </c>
      <c r="AA332" t="str">
        <f ca="1">IF(RIGHT(FPL_Combined[[#Headers],[Gameweek 26]],2)&lt;$B$622,INDEX(FPL_Results_Extract[Gameweek 01],MATCH($A332,FPL_Results_Extract[[Player]:[Player]],0)),INDEX(Team_Key[[Abbreviation]:[Abbreviation]],MATCH(LEFT(INDEX(FPL_Fixtures_Extract[],MATCH($A332,FPL_Fixtures_Extract[[Player]:[Player]],0),MATCH(FPL_Combined[[#Headers],[Gameweek 26]],FPL_Fixtures_Extract[#Headers],0)),LEN(INDEX(FPL_Fixtures_Extract[],MATCH($A332,FPL_Fixtures_Extract[[Player]:[Player]],0),MATCH(FPL_Combined[[#Headers],[Gameweek 26]],FPL_Fixtures_Extract[#Headers],0)))-4),Team_Key[[Full Name]:[Full Name]],0))&amp;RIGHT(INDEX(FPL_Fixtures_Extract[],MATCH($A332,FPL_Fixtures_Extract[[Player]:[Player]],0),MATCH(FPL_Combined[[#Headers],[Gameweek 26]],FPL_Fixtures_Extract[#Headers],0)),3))</f>
        <v>MUN(A) 0-1</v>
      </c>
      <c r="AB332" t="str">
        <f ca="1">IF(RIGHT(FPL_Combined[[#Headers],[Gameweek 27]],2)&lt;$B$622,INDEX(FPL_Results_Extract[Gameweek 02],MATCH($A332,FPL_Results_Extract[[Player]:[Player]],0)),INDEX(Team_Key[[Abbreviation]:[Abbreviation]],MATCH(LEFT(INDEX(FPL_Fixtures_Extract[],MATCH($A332,FPL_Fixtures_Extract[[Player]:[Player]],0),MATCH(FPL_Combined[[#Headers],[Gameweek 27]],FPL_Fixtures_Extract[#Headers],0)),LEN(INDEX(FPL_Fixtures_Extract[],MATCH($A332,FPL_Fixtures_Extract[[Player]:[Player]],0),MATCH(FPL_Combined[[#Headers],[Gameweek 27]],FPL_Fixtures_Extract[#Headers],0)))-4),Team_Key[[Full Name]:[Full Name]],0))&amp;RIGHT(INDEX(FPL_Fixtures_Extract[],MATCH($A332,FPL_Fixtures_Extract[[Player]:[Player]],0),MATCH(FPL_Combined[[#Headers],[Gameweek 27]],FPL_Fixtures_Extract[#Headers],0)),3))</f>
        <v>STK(H) 2-2</v>
      </c>
      <c r="AC332" t="str">
        <f ca="1">IF(RIGHT(FPL_Combined[[#Headers],[Gameweek 28]],2)&lt;$B$622,INDEX(FPL_Results_Extract[Gameweek 03],MATCH($A332,FPL_Results_Extract[[Player]:[Player]],0)),INDEX(Team_Key[[Abbreviation]:[Abbreviation]],MATCH(LEFT(INDEX(FPL_Fixtures_Extract[],MATCH($A332,FPL_Fixtures_Extract[[Player]:[Player]],0),MATCH(FPL_Combined[[#Headers],[Gameweek 28]],FPL_Fixtures_Extract[#Headers],0)),LEN(INDEX(FPL_Fixtures_Extract[],MATCH($A332,FPL_Fixtures_Extract[[Player]:[Player]],0),MATCH(FPL_Combined[[#Headers],[Gameweek 28]],FPL_Fixtures_Extract[#Headers],0)))-4),Team_Key[[Full Name]:[Full Name]],0))&amp;RIGHT(INDEX(FPL_Fixtures_Extract[],MATCH($A332,FPL_Fixtures_Extract[[Player]:[Player]],0),MATCH(FPL_Combined[[#Headers],[Gameweek 28]],FPL_Fixtures_Extract[#Headers],0)),3))</f>
        <v>LEI(A) 1-1</v>
      </c>
      <c r="AD332" t="str">
        <f ca="1">IF(RIGHT(FPL_Combined[[#Headers],[Gameweek 29]],2)&lt;$B$622,INDEX(FPL_Results_Extract[Gameweek 04],MATCH($A332,FPL_Results_Extract[[Player]:[Player]],0)),INDEX(Team_Key[[Abbreviation]:[Abbreviation]],MATCH(LEFT(INDEX(FPL_Fixtures_Extract[],MATCH($A332,FPL_Fixtures_Extract[[Player]:[Player]],0),MATCH(FPL_Combined[[#Headers],[Gameweek 29]],FPL_Fixtures_Extract[#Headers],0)),LEN(INDEX(FPL_Fixtures_Extract[],MATCH($A332,FPL_Fixtures_Extract[[Player]:[Player]],0),MATCH(FPL_Combined[[#Headers],[Gameweek 29]],FPL_Fixtures_Extract[#Headers],0)))-4),Team_Key[[Full Name]:[Full Name]],0))&amp;RIGHT(INDEX(FPL_Fixtures_Extract[],MATCH($A332,FPL_Fixtures_Extract[[Player]:[Player]],0),MATCH(FPL_Combined[[#Headers],[Gameweek 29]],FPL_Fixtures_Extract[#Headers],0)),3))</f>
        <v>AVL(A)</v>
      </c>
      <c r="AE332" t="str">
        <f ca="1">IF(RIGHT(FPL_Combined[[#Headers],[Gameweek 30]],2)&lt;$B$622,INDEX(FPL_Results_Extract[Gameweek 05],MATCH($A332,FPL_Results_Extract[[Player]:[Player]],0)),INDEX(Team_Key[[Abbreviation]:[Abbreviation]],MATCH(LEFT(INDEX(FPL_Fixtures_Extract[],MATCH($A332,FPL_Fixtures_Extract[[Player]:[Player]],0),MATCH(FPL_Combined[[#Headers],[Gameweek 30]],FPL_Fixtures_Extract[#Headers],0)),LEN(INDEX(FPL_Fixtures_Extract[],MATCH($A332,FPL_Fixtures_Extract[[Player]:[Player]],0),MATCH(FPL_Combined[[#Headers],[Gameweek 30]],FPL_Fixtures_Extract[#Headers],0)))-4),Team_Key[[Full Name]:[Full Name]],0))&amp;RIGHT(INDEX(FPL_Fixtures_Extract[],MATCH($A332,FPL_Fixtures_Extract[[Player]:[Player]],0),MATCH(FPL_Combined[[#Headers],[Gameweek 30]],FPL_Fixtures_Extract[#Headers],0)),3))</f>
        <v>BOU(H)</v>
      </c>
      <c r="AF332" t="str">
        <f ca="1">IF(RIGHT(FPL_Combined[[#Headers],[Gameweek 31]],2)&lt;$B$622,INDEX(FPL_Results_Extract[Gameweek 06],MATCH($A332,FPL_Results_Extract[[Player]:[Player]],0)),INDEX(Team_Key[[Abbreviation]:[Abbreviation]],MATCH(LEFT(INDEX(FPL_Fixtures_Extract[],MATCH($A332,FPL_Fixtures_Extract[[Player]:[Player]],0),MATCH(FPL_Combined[[#Headers],[Gameweek 31]],FPL_Fixtures_Extract[#Headers],0)),LEN(INDEX(FPL_Fixtures_Extract[],MATCH($A332,FPL_Fixtures_Extract[[Player]:[Player]],0),MATCH(FPL_Combined[[#Headers],[Gameweek 31]],FPL_Fixtures_Extract[#Headers],0)))-4),Team_Key[[Full Name]:[Full Name]],0))&amp;RIGHT(INDEX(FPL_Fixtures_Extract[],MATCH($A332,FPL_Fixtures_Extract[[Player]:[Player]],0),MATCH(FPL_Combined[[#Headers],[Gameweek 31]],FPL_Fixtures_Extract[#Headers],0)),3))</f>
        <v>LIV(A)</v>
      </c>
      <c r="AG332" t="str">
        <f ca="1">IF(RIGHT(FPL_Combined[[#Headers],[Gameweek 32]],2)&lt;$B$622,INDEX(FPL_Results_Extract[Gameweek 07],MATCH($A332,FPL_Results_Extract[[Player]:[Player]],0)),INDEX(Team_Key[[Abbreviation]:[Abbreviation]],MATCH(LEFT(INDEX(FPL_Fixtures_Extract[],MATCH($A332,FPL_Fixtures_Extract[[Player]:[Player]],0),MATCH(FPL_Combined[[#Headers],[Gameweek 32]],FPL_Fixtures_Extract[#Headers],0)),LEN(INDEX(FPL_Fixtures_Extract[],MATCH($A332,FPL_Fixtures_Extract[[Player]:[Player]],0),MATCH(FPL_Combined[[#Headers],[Gameweek 32]],FPL_Fixtures_Extract[#Headers],0)))-4),Team_Key[[Full Name]:[Full Name]],0))&amp;RIGHT(INDEX(FPL_Fixtures_Extract[],MATCH($A332,FPL_Fixtures_Extract[[Player]:[Player]],0),MATCH(FPL_Combined[[#Headers],[Gameweek 32]],FPL_Fixtures_Extract[#Headers],0)),3))</f>
        <v>MUN(H)</v>
      </c>
      <c r="AH332" t="str">
        <f ca="1">IF(RIGHT(FPL_Combined[[#Headers],[Gameweek 33]],2)&lt;$B$622,INDEX(FPL_Results_Extract[Gameweek 08],MATCH($A332,FPL_Results_Extract[[Player]:[Player]],0)),INDEX(Team_Key[[Abbreviation]:[Abbreviation]],MATCH(LEFT(INDEX(FPL_Fixtures_Extract[],MATCH($A332,FPL_Fixtures_Extract[[Player]:[Player]],0),MATCH(FPL_Combined[[#Headers],[Gameweek 33]],FPL_Fixtures_Extract[#Headers],0)),LEN(INDEX(FPL_Fixtures_Extract[],MATCH($A332,FPL_Fixtures_Extract[[Player]:[Player]],0),MATCH(FPL_Combined[[#Headers],[Gameweek 33]],FPL_Fixtures_Extract[#Headers],0)))-4),Team_Key[[Full Name]:[Full Name]],0))&amp;RIGHT(INDEX(FPL_Fixtures_Extract[],MATCH($A332,FPL_Fixtures_Extract[[Player]:[Player]],0),MATCH(FPL_Combined[[#Headers],[Gameweek 33]],FPL_Fixtures_Extract[#Headers],0)),3))</f>
        <v>STK(A)</v>
      </c>
      <c r="AI332" t="str">
        <f ca="1">IF(RIGHT(FPL_Combined[[#Headers],[Gameweek 34]],2)&lt;$B$622,INDEX(FPL_Results_Extract[Gameweek 09],MATCH($A332,FPL_Results_Extract[[Player]:[Player]],0)),INDEX(Team_Key[[Abbreviation]:[Abbreviation]],MATCH(LEFT(INDEX(FPL_Fixtures_Extract[],MATCH($A332,FPL_Fixtures_Extract[[Player]:[Player]],0),MATCH(FPL_Combined[[#Headers],[Gameweek 34]],FPL_Fixtures_Extract[#Headers],0)),LEN(INDEX(FPL_Fixtures_Extract[],MATCH($A332,FPL_Fixtures_Extract[[Player]:[Player]],0),MATCH(FPL_Combined[[#Headers],[Gameweek 34]],FPL_Fixtures_Extract[#Headers],0)))-4),Team_Key[[Full Name]:[Full Name]],0))&amp;RIGHT(INDEX(FPL_Fixtures_Extract[],MATCH($A332,FPL_Fixtures_Extract[[Player]:[Player]],0),MATCH(FPL_Combined[[#Headers],[Gameweek 34]],FPL_Fixtures_Extract[#Headers],0)),3))</f>
        <v>WBA(H)</v>
      </c>
      <c r="AJ332" t="str">
        <f ca="1">IF(RIGHT(FPL_Combined[[#Headers],[Gameweek 35]],2)&lt;$B$622,INDEX(FPL_Results_Extract[Gameweek 10],MATCH($A332,FPL_Results_Extract[[Player]:[Player]],0)),INDEX(Team_Key[[Abbreviation]:[Abbreviation]],MATCH(LEFT(INDEX(FPL_Fixtures_Extract[],MATCH($A332,FPL_Fixtures_Extract[[Player]:[Player]],0),MATCH(FPL_Combined[[#Headers],[Gameweek 35]],FPL_Fixtures_Extract[#Headers],0)),LEN(INDEX(FPL_Fixtures_Extract[],MATCH($A332,FPL_Fixtures_Extract[[Player]:[Player]],0),MATCH(FPL_Combined[[#Headers],[Gameweek 35]],FPL_Fixtures_Extract[#Headers],0)))-4),Team_Key[[Full Name]:[Full Name]],0))&amp;RIGHT(INDEX(FPL_Fixtures_Extract[],MATCH($A332,FPL_Fixtures_Extract[[Player]:[Player]],0),MATCH(FPL_Combined[[#Headers],[Gameweek 35]],FPL_Fixtures_Extract[#Headers],0)),3))</f>
        <v>CHE(A)</v>
      </c>
      <c r="AK332" t="str">
        <f ca="1">IF(RIGHT(FPL_Combined[[#Headers],[Gameweek 36]],2)&lt;$B$622,INDEX(FPL_Results_Extract[Gameweek 11],MATCH($A332,FPL_Results_Extract[[Player]:[Player]],0)),INDEX(Team_Key[[Abbreviation]:[Abbreviation]],MATCH(LEFT(INDEX(FPL_Fixtures_Extract[],MATCH($A332,FPL_Fixtures_Extract[[Player]:[Player]],0),MATCH(FPL_Combined[[#Headers],[Gameweek 36]],FPL_Fixtures_Extract[#Headers],0)),LEN(INDEX(FPL_Fixtures_Extract[],MATCH($A332,FPL_Fixtures_Extract[[Player]:[Player]],0),MATCH(FPL_Combined[[#Headers],[Gameweek 36]],FPL_Fixtures_Extract[#Headers],0)))-4),Team_Key[[Full Name]:[Full Name]],0))&amp;RIGHT(INDEX(FPL_Fixtures_Extract[],MATCH($A332,FPL_Fixtures_Extract[[Player]:[Player]],0),MATCH(FPL_Combined[[#Headers],[Gameweek 36]],FPL_Fixtures_Extract[#Headers],0)),3))</f>
        <v>SOU(H)</v>
      </c>
      <c r="AL332" t="str">
        <f ca="1">IF(RIGHT(FPL_Combined[[#Headers],[Gameweek 37]],2)&lt;$B$622,INDEX(FPL_Results_Extract[Gameweek 12],MATCH($A332,FPL_Results_Extract[[Player]:[Player]],0)),INDEX(Team_Key[[Abbreviation]:[Abbreviation]],MATCH(LEFT(INDEX(FPL_Fixtures_Extract[],MATCH($A332,FPL_Fixtures_Extract[[Player]:[Player]],0),MATCH(FPL_Combined[[#Headers],[Gameweek 37]],FPL_Fixtures_Extract[#Headers],0)),LEN(INDEX(FPL_Fixtures_Extract[],MATCH($A332,FPL_Fixtures_Extract[[Player]:[Player]],0),MATCH(FPL_Combined[[#Headers],[Gameweek 37]],FPL_Fixtures_Extract[#Headers],0)))-4),Team_Key[[Full Name]:[Full Name]],0))&amp;RIGHT(INDEX(FPL_Fixtures_Extract[],MATCH($A332,FPL_Fixtures_Extract[[Player]:[Player]],0),MATCH(FPL_Combined[[#Headers],[Gameweek 37]],FPL_Fixtures_Extract[#Headers],0)),3))</f>
        <v>NEW(A)</v>
      </c>
      <c r="AM332" t="e">
        <f ca="1">IF(RIGHT(FPL_Combined[[#Headers],[Gameweek 38]],2)&lt;$B$622,INDEX(FPL_Results_Extract[Gameweek 13],MATCH($A332,FPL_Results_Extract[[Player]:[Player]],0)),INDEX(Team_Key[[Abbreviation]:[Abbreviation]],MATCH(LEFT(INDEX(FPL_Fixtures_Extract[],MATCH($A332,FPL_Fixtures_Extract[[Player]:[Player]],0),MATCH(FPL_Combined[[#Headers],[Gameweek 38]],FPL_Fixtures_Extract[#Headers],0)),LEN(INDEX(FPL_Fixtures_Extract[],MATCH($A332,FPL_Fixtures_Extract[[Player]:[Player]],0),MATCH(FPL_Combined[[#Headers],[Gameweek 38]],FPL_Fixtures_Extract[#Headers],0)))-4),Team_Key[[Full Name]:[Full Name]],0))&amp;RIGHT(INDEX(FPL_Fixtures_Extract[],MATCH($A332,FPL_Fixtures_Extract[[Player]:[Player]],0),MATCH(FPL_Combined[[#Headers],[Gameweek 38]],FPL_Fixtures_Extract[#Headers],0)),3))</f>
        <v>#VALUE!</v>
      </c>
    </row>
    <row r="333" spans="1:39" x14ac:dyDescent="0.45">
      <c r="A333" t="s">
        <v>574</v>
      </c>
      <c r="B333" t="str">
        <f ca="1">IF(RIGHT(FPL_Combined[[#Headers],[Gameweek 01]],2)&lt;$B$622,INDEX(FPL_Results_Extract[Gameweek 01],MATCH($A333,FPL_Results_Extract[[Player]:[Player]],0)),INDEX(Team_Key[[Abbreviation]:[Abbreviation]],MATCH(LEFT(INDEX(FPL_Fixtures_Extract[],MATCH($A333,FPL_Fixtures_Extract[[Player]:[Player]],0),MATCH(FPL_Combined[[#Headers],[Gameweek 01]],FPL_Fixtures_Extract[#Headers],0)),LEN(INDEX(FPL_Fixtures_Extract[],MATCH($A333,FPL_Fixtures_Extract[[Player]:[Player]],0),MATCH(FPL_Combined[[#Headers],[Gameweek 01]],FPL_Fixtures_Extract[#Headers],0)))-4),Team_Key[[Full Name]:[Full Name]],0))&amp;RIGHT(INDEX(FPL_Fixtures_Extract[],MATCH($A333,FPL_Fixtures_Extract[[Player]:[Player]],0),MATCH(FPL_Combined[[#Headers],[Gameweek 01]],FPL_Fixtures_Extract[#Headers],0)),3))</f>
        <v>ARS(A) 2-0</v>
      </c>
      <c r="C333" t="str">
        <f ca="1">IF(RIGHT(FPL_Combined[[#Headers],[Gameweek 02]],2)&lt;$B$622,INDEX(FPL_Results_Extract[Gameweek 02],MATCH($A333,FPL_Results_Extract[[Player]:[Player]],0)),INDEX(Team_Key[[Abbreviation]:[Abbreviation]],MATCH(LEFT(INDEX(FPL_Fixtures_Extract[],MATCH($A333,FPL_Fixtures_Extract[[Player]:[Player]],0),MATCH(FPL_Combined[[#Headers],[Gameweek 02]],FPL_Fixtures_Extract[#Headers],0)),LEN(INDEX(FPL_Fixtures_Extract[],MATCH($A333,FPL_Fixtures_Extract[[Player]:[Player]],0),MATCH(FPL_Combined[[#Headers],[Gameweek 02]],FPL_Fixtures_Extract[#Headers],0)))-4),Team_Key[[Full Name]:[Full Name]],0))&amp;RIGHT(INDEX(FPL_Fixtures_Extract[],MATCH($A333,FPL_Fixtures_Extract[[Player]:[Player]],0),MATCH(FPL_Combined[[#Headers],[Gameweek 02]],FPL_Fixtures_Extract[#Headers],0)),3))</f>
        <v>LEI(H) 1-2</v>
      </c>
      <c r="D333" t="str">
        <f ca="1">IF(RIGHT(FPL_Combined[[#Headers],[Gameweek 03]],2)&lt;$B$622,INDEX(FPL_Results_Extract[Gameweek 03],MATCH($A333,FPL_Results_Extract[[Player]:[Player]],0)),INDEX(Team_Key[[Abbreviation]:[Abbreviation]],MATCH(LEFT(INDEX(FPL_Fixtures_Extract[],MATCH($A333,FPL_Fixtures_Extract[[Player]:[Player]],0),MATCH(FPL_Combined[[#Headers],[Gameweek 03]],FPL_Fixtures_Extract[#Headers],0)),LEN(INDEX(FPL_Fixtures_Extract[],MATCH($A333,FPL_Fixtures_Extract[[Player]:[Player]],0),MATCH(FPL_Combined[[#Headers],[Gameweek 03]],FPL_Fixtures_Extract[#Headers],0)))-4),Team_Key[[Full Name]:[Full Name]],0))&amp;RIGHT(INDEX(FPL_Fixtures_Extract[],MATCH($A333,FPL_Fixtures_Extract[[Player]:[Player]],0),MATCH(FPL_Combined[[#Headers],[Gameweek 03]],FPL_Fixtures_Extract[#Headers],0)),3))</f>
        <v>BOU(H) 3-4</v>
      </c>
      <c r="E333" t="str">
        <f ca="1">IF(RIGHT(FPL_Combined[[#Headers],[Gameweek 04]],2)&lt;$B$622,INDEX(FPL_Results_Extract[Gameweek 04],MATCH($A333,FPL_Results_Extract[[Player]:[Player]],0)),INDEX(Team_Key[[Abbreviation]:[Abbreviation]],MATCH(LEFT(INDEX(FPL_Fixtures_Extract[],MATCH($A333,FPL_Fixtures_Extract[[Player]:[Player]],0),MATCH(FPL_Combined[[#Headers],[Gameweek 04]],FPL_Fixtures_Extract[#Headers],0)),LEN(INDEX(FPL_Fixtures_Extract[],MATCH($A333,FPL_Fixtures_Extract[[Player]:[Player]],0),MATCH(FPL_Combined[[#Headers],[Gameweek 04]],FPL_Fixtures_Extract[#Headers],0)))-4),Team_Key[[Full Name]:[Full Name]],0))&amp;RIGHT(INDEX(FPL_Fixtures_Extract[],MATCH($A333,FPL_Fixtures_Extract[[Player]:[Player]],0),MATCH(FPL_Combined[[#Headers],[Gameweek 04]],FPL_Fixtures_Extract[#Headers],0)),3))</f>
        <v>LIV(A) 3-0</v>
      </c>
      <c r="F333" t="str">
        <f ca="1">IF(RIGHT(FPL_Combined[[#Headers],[Gameweek 05]],2)&lt;$B$622,INDEX(FPL_Results_Extract[Gameweek 05],MATCH($A333,FPL_Results_Extract[[Player]:[Player]],0)),INDEX(Team_Key[[Abbreviation]:[Abbreviation]],MATCH(LEFT(INDEX(FPL_Fixtures_Extract[],MATCH($A333,FPL_Fixtures_Extract[[Player]:[Player]],0),MATCH(FPL_Combined[[#Headers],[Gameweek 05]],FPL_Fixtures_Extract[#Headers],0)),LEN(INDEX(FPL_Fixtures_Extract[],MATCH($A333,FPL_Fixtures_Extract[[Player]:[Player]],0),MATCH(FPL_Combined[[#Headers],[Gameweek 05]],FPL_Fixtures_Extract[#Headers],0)))-4),Team_Key[[Full Name]:[Full Name]],0))&amp;RIGHT(INDEX(FPL_Fixtures_Extract[],MATCH($A333,FPL_Fixtures_Extract[[Player]:[Player]],0),MATCH(FPL_Combined[[#Headers],[Gameweek 05]],FPL_Fixtures_Extract[#Headers],0)),3))</f>
        <v>NEW(H) 2-0</v>
      </c>
      <c r="G333" t="str">
        <f ca="1">IF(RIGHT(FPL_Combined[[#Headers],[Gameweek 06]],2)&lt;$B$622,INDEX(FPL_Results_Extract[Gameweek 06],MATCH($A333,FPL_Results_Extract[[Player]:[Player]],0)),INDEX(Team_Key[[Abbreviation]:[Abbreviation]],MATCH(LEFT(INDEX(FPL_Fixtures_Extract[],MATCH($A333,FPL_Fixtures_Extract[[Player]:[Player]],0),MATCH(FPL_Combined[[#Headers],[Gameweek 06]],FPL_Fixtures_Extract[#Headers],0)),LEN(INDEX(FPL_Fixtures_Extract[],MATCH($A333,FPL_Fixtures_Extract[[Player]:[Player]],0),MATCH(FPL_Combined[[#Headers],[Gameweek 06]],FPL_Fixtures_Extract[#Headers],0)))-4),Team_Key[[Full Name]:[Full Name]],0))&amp;RIGHT(INDEX(FPL_Fixtures_Extract[],MATCH($A333,FPL_Fixtures_Extract[[Player]:[Player]],0),MATCH(FPL_Combined[[#Headers],[Gameweek 06]],FPL_Fixtures_Extract[#Headers],0)),3))</f>
        <v>MCI(A) 2-1</v>
      </c>
      <c r="H333" t="str">
        <f ca="1">IF(RIGHT(FPL_Combined[[#Headers],[Gameweek 07]],2)&lt;$B$622,INDEX(FPL_Results_Extract[Gameweek 07],MATCH($A333,FPL_Results_Extract[[Player]:[Player]],0)),INDEX(Team_Key[[Abbreviation]:[Abbreviation]],MATCH(LEFT(INDEX(FPL_Fixtures_Extract[],MATCH($A333,FPL_Fixtures_Extract[[Player]:[Player]],0),MATCH(FPL_Combined[[#Headers],[Gameweek 07]],FPL_Fixtures_Extract[#Headers],0)),LEN(INDEX(FPL_Fixtures_Extract[],MATCH($A333,FPL_Fixtures_Extract[[Player]:[Player]],0),MATCH(FPL_Combined[[#Headers],[Gameweek 07]],FPL_Fixtures_Extract[#Headers],0)))-4),Team_Key[[Full Name]:[Full Name]],0))&amp;RIGHT(INDEX(FPL_Fixtures_Extract[],MATCH($A333,FPL_Fixtures_Extract[[Player]:[Player]],0),MATCH(FPL_Combined[[#Headers],[Gameweek 07]],FPL_Fixtures_Extract[#Headers],0)),3))</f>
        <v>NOR(H) 2-2</v>
      </c>
      <c r="I333" t="str">
        <f ca="1">IF(RIGHT(FPL_Combined[[#Headers],[Gameweek 08]],2)&lt;$B$622,INDEX(FPL_Results_Extract[Gameweek 08],MATCH($A333,FPL_Results_Extract[[Player]:[Player]],0)),INDEX(Team_Key[[Abbreviation]:[Abbreviation]],MATCH(LEFT(INDEX(FPL_Fixtures_Extract[],MATCH($A333,FPL_Fixtures_Extract[[Player]:[Player]],0),MATCH(FPL_Combined[[#Headers],[Gameweek 08]],FPL_Fixtures_Extract[#Headers],0)),LEN(INDEX(FPL_Fixtures_Extract[],MATCH($A333,FPL_Fixtures_Extract[[Player]:[Player]],0),MATCH(FPL_Combined[[#Headers],[Gameweek 08]],FPL_Fixtures_Extract[#Headers],0)))-4),Team_Key[[Full Name]:[Full Name]],0))&amp;RIGHT(INDEX(FPL_Fixtures_Extract[],MATCH($A333,FPL_Fixtures_Extract[[Player]:[Player]],0),MATCH(FPL_Combined[[#Headers],[Gameweek 08]],FPL_Fixtures_Extract[#Headers],0)),3))</f>
        <v>SUN(A) 2-2</v>
      </c>
      <c r="J333" t="str">
        <f ca="1">IF(RIGHT(FPL_Combined[[#Headers],[Gameweek 09]],2)&lt;$B$622,INDEX(FPL_Results_Extract[Gameweek 09],MATCH($A333,FPL_Results_Extract[[Player]:[Player]],0)),INDEX(Team_Key[[Abbreviation]:[Abbreviation]],MATCH(LEFT(INDEX(FPL_Fixtures_Extract[],MATCH($A333,FPL_Fixtures_Extract[[Player]:[Player]],0),MATCH(FPL_Combined[[#Headers],[Gameweek 09]],FPL_Fixtures_Extract[#Headers],0)),LEN(INDEX(FPL_Fixtures_Extract[],MATCH($A333,FPL_Fixtures_Extract[[Player]:[Player]],0),MATCH(FPL_Combined[[#Headers],[Gameweek 09]],FPL_Fixtures_Extract[#Headers],0)))-4),Team_Key[[Full Name]:[Full Name]],0))&amp;RIGHT(INDEX(FPL_Fixtures_Extract[],MATCH($A333,FPL_Fixtures_Extract[[Player]:[Player]],0),MATCH(FPL_Combined[[#Headers],[Gameweek 09]],FPL_Fixtures_Extract[#Headers],0)),3))</f>
        <v>CRY(A) 3-1</v>
      </c>
      <c r="K333" t="str">
        <f ca="1">IF(RIGHT(FPL_Combined[[#Headers],[Gameweek 10]],2)&lt;$B$622,INDEX(FPL_Results_Extract[Gameweek 10],MATCH($A333,FPL_Results_Extract[[Player]:[Player]],0)),INDEX(Team_Key[[Abbreviation]:[Abbreviation]],MATCH(LEFT(INDEX(FPL_Fixtures_Extract[],MATCH($A333,FPL_Fixtures_Extract[[Player]:[Player]],0),MATCH(FPL_Combined[[#Headers],[Gameweek 10]],FPL_Fixtures_Extract[#Headers],0)),LEN(INDEX(FPL_Fixtures_Extract[],MATCH($A333,FPL_Fixtures_Extract[[Player]:[Player]],0),MATCH(FPL_Combined[[#Headers],[Gameweek 10]],FPL_Fixtures_Extract[#Headers],0)))-4),Team_Key[[Full Name]:[Full Name]],0))&amp;RIGHT(INDEX(FPL_Fixtures_Extract[],MATCH($A333,FPL_Fixtures_Extract[[Player]:[Player]],0),MATCH(FPL_Combined[[#Headers],[Gameweek 10]],FPL_Fixtures_Extract[#Headers],0)),3))</f>
        <v>CHE(H) 2-1</v>
      </c>
      <c r="L333" t="str">
        <f ca="1">IF(RIGHT(FPL_Combined[[#Headers],[Gameweek 11]],2)&lt;$B$622,INDEX(FPL_Results_Extract[Gameweek 11],MATCH($A333,FPL_Results_Extract[[Player]:[Player]],0)),INDEX(Team_Key[[Abbreviation]:[Abbreviation]],MATCH(LEFT(INDEX(FPL_Fixtures_Extract[],MATCH($A333,FPL_Fixtures_Extract[[Player]:[Player]],0),MATCH(FPL_Combined[[#Headers],[Gameweek 11]],FPL_Fixtures_Extract[#Headers],0)),LEN(INDEX(FPL_Fixtures_Extract[],MATCH($A333,FPL_Fixtures_Extract[[Player]:[Player]],0),MATCH(FPL_Combined[[#Headers],[Gameweek 11]],FPL_Fixtures_Extract[#Headers],0)))-4),Team_Key[[Full Name]:[Full Name]],0))&amp;RIGHT(INDEX(FPL_Fixtures_Extract[],MATCH($A333,FPL_Fixtures_Extract[[Player]:[Player]],0),MATCH(FPL_Combined[[#Headers],[Gameweek 11]],FPL_Fixtures_Extract[#Headers],0)),3))</f>
        <v>WAT(A) 0-2</v>
      </c>
      <c r="M333" t="str">
        <f ca="1">IF(RIGHT(FPL_Combined[[#Headers],[Gameweek 12]],2)&lt;$B$622,INDEX(FPL_Results_Extract[Gameweek 12],MATCH($A333,FPL_Results_Extract[[Player]:[Player]],0)),INDEX(Team_Key[[Abbreviation]:[Abbreviation]],MATCH(LEFT(INDEX(FPL_Fixtures_Extract[],MATCH($A333,FPL_Fixtures_Extract[[Player]:[Player]],0),MATCH(FPL_Combined[[#Headers],[Gameweek 12]],FPL_Fixtures_Extract[#Headers],0)),LEN(INDEX(FPL_Fixtures_Extract[],MATCH($A333,FPL_Fixtures_Extract[[Player]:[Player]],0),MATCH(FPL_Combined[[#Headers],[Gameweek 12]],FPL_Fixtures_Extract[#Headers],0)))-4),Team_Key[[Full Name]:[Full Name]],0))&amp;RIGHT(INDEX(FPL_Fixtures_Extract[],MATCH($A333,FPL_Fixtures_Extract[[Player]:[Player]],0),MATCH(FPL_Combined[[#Headers],[Gameweek 12]],FPL_Fixtures_Extract[#Headers],0)),3))</f>
        <v>EVE(H) 1-1</v>
      </c>
      <c r="N333" t="str">
        <f ca="1">IF(RIGHT(FPL_Combined[[#Headers],[Gameweek 13]],2)&lt;$B$622,INDEX(FPL_Results_Extract[Gameweek 13],MATCH($A333,FPL_Results_Extract[[Player]:[Player]],0)),INDEX(Team_Key[[Abbreviation]:[Abbreviation]],MATCH(LEFT(INDEX(FPL_Fixtures_Extract[],MATCH($A333,FPL_Fixtures_Extract[[Player]:[Player]],0),MATCH(FPL_Combined[[#Headers],[Gameweek 13]],FPL_Fixtures_Extract[#Headers],0)),LEN(INDEX(FPL_Fixtures_Extract[],MATCH($A333,FPL_Fixtures_Extract[[Player]:[Player]],0),MATCH(FPL_Combined[[#Headers],[Gameweek 13]],FPL_Fixtures_Extract[#Headers],0)))-4),Team_Key[[Full Name]:[Full Name]],0))&amp;RIGHT(INDEX(FPL_Fixtures_Extract[],MATCH($A333,FPL_Fixtures_Extract[[Player]:[Player]],0),MATCH(FPL_Combined[[#Headers],[Gameweek 13]],FPL_Fixtures_Extract[#Headers],0)),3))</f>
        <v>TOT(A) 1-4</v>
      </c>
      <c r="O333" t="str">
        <f ca="1">IF(RIGHT(FPL_Combined[[#Headers],[Gameweek 14]],2)&lt;$B$622,INDEX(FPL_Results_Extract[Gameweek 14],MATCH($A333,FPL_Results_Extract[[Player]:[Player]],0)),INDEX(Team_Key[[Abbreviation]:[Abbreviation]],MATCH(LEFT(INDEX(FPL_Fixtures_Extract[],MATCH($A333,FPL_Fixtures_Extract[[Player]:[Player]],0),MATCH(FPL_Combined[[#Headers],[Gameweek 14]],FPL_Fixtures_Extract[#Headers],0)),LEN(INDEX(FPL_Fixtures_Extract[],MATCH($A333,FPL_Fixtures_Extract[[Player]:[Player]],0),MATCH(FPL_Combined[[#Headers],[Gameweek 14]],FPL_Fixtures_Extract[#Headers],0)))-4),Team_Key[[Full Name]:[Full Name]],0))&amp;RIGHT(INDEX(FPL_Fixtures_Extract[],MATCH($A333,FPL_Fixtures_Extract[[Player]:[Player]],0),MATCH(FPL_Combined[[#Headers],[Gameweek 14]],FPL_Fixtures_Extract[#Headers],0)),3))</f>
        <v>WBA(H) 1-1</v>
      </c>
      <c r="P333" t="str">
        <f ca="1">IF(RIGHT(FPL_Combined[[#Headers],[Gameweek 15]],2)&lt;$B$622,INDEX(FPL_Results_Extract[Gameweek 15],MATCH($A333,FPL_Results_Extract[[Player]:[Player]],0)),INDEX(Team_Key[[Abbreviation]:[Abbreviation]],MATCH(LEFT(INDEX(FPL_Fixtures_Extract[],MATCH($A333,FPL_Fixtures_Extract[[Player]:[Player]],0),MATCH(FPL_Combined[[#Headers],[Gameweek 15]],FPL_Fixtures_Extract[#Headers],0)),LEN(INDEX(FPL_Fixtures_Extract[],MATCH($A333,FPL_Fixtures_Extract[[Player]:[Player]],0),MATCH(FPL_Combined[[#Headers],[Gameweek 15]],FPL_Fixtures_Extract[#Headers],0)))-4),Team_Key[[Full Name]:[Full Name]],0))&amp;RIGHT(INDEX(FPL_Fixtures_Extract[],MATCH($A333,FPL_Fixtures_Extract[[Player]:[Player]],0),MATCH(FPL_Combined[[#Headers],[Gameweek 15]],FPL_Fixtures_Extract[#Headers],0)),3))</f>
        <v>MUN(A) 0-0</v>
      </c>
      <c r="Q333" t="str">
        <f ca="1">IF(RIGHT(FPL_Combined[[#Headers],[Gameweek 16]],2)&lt;$B$622,INDEX(FPL_Results_Extract[Gameweek 16],MATCH($A333,FPL_Results_Extract[[Player]:[Player]],0)),INDEX(Team_Key[[Abbreviation]:[Abbreviation]],MATCH(LEFT(INDEX(FPL_Fixtures_Extract[],MATCH($A333,FPL_Fixtures_Extract[[Player]:[Player]],0),MATCH(FPL_Combined[[#Headers],[Gameweek 16]],FPL_Fixtures_Extract[#Headers],0)),LEN(INDEX(FPL_Fixtures_Extract[],MATCH($A333,FPL_Fixtures_Extract[[Player]:[Player]],0),MATCH(FPL_Combined[[#Headers],[Gameweek 16]],FPL_Fixtures_Extract[#Headers],0)))-4),Team_Key[[Full Name]:[Full Name]],0))&amp;RIGHT(INDEX(FPL_Fixtures_Extract[],MATCH($A333,FPL_Fixtures_Extract[[Player]:[Player]],0),MATCH(FPL_Combined[[#Headers],[Gameweek 16]],FPL_Fixtures_Extract[#Headers],0)),3))</f>
        <v>STK(H) 0-0</v>
      </c>
      <c r="R333" t="str">
        <f ca="1">IF(RIGHT(FPL_Combined[[#Headers],[Gameweek 17]],2)&lt;$B$622,INDEX(FPL_Results_Extract[Gameweek 17],MATCH($A333,FPL_Results_Extract[[Player]:[Player]],0)),INDEX(Team_Key[[Abbreviation]:[Abbreviation]],MATCH(LEFT(INDEX(FPL_Fixtures_Extract[],MATCH($A333,FPL_Fixtures_Extract[[Player]:[Player]],0),MATCH(FPL_Combined[[#Headers],[Gameweek 17]],FPL_Fixtures_Extract[#Headers],0)),LEN(INDEX(FPL_Fixtures_Extract[],MATCH($A333,FPL_Fixtures_Extract[[Player]:[Player]],0),MATCH(FPL_Combined[[#Headers],[Gameweek 17]],FPL_Fixtures_Extract[#Headers],0)))-4),Team_Key[[Full Name]:[Full Name]],0))&amp;RIGHT(INDEX(FPL_Fixtures_Extract[],MATCH($A333,FPL_Fixtures_Extract[[Player]:[Player]],0),MATCH(FPL_Combined[[#Headers],[Gameweek 17]],FPL_Fixtures_Extract[#Headers],0)),3))</f>
        <v>SWA(A) 0-0</v>
      </c>
      <c r="S333" t="str">
        <f ca="1">IF(RIGHT(FPL_Combined[[#Headers],[Gameweek 18]],2)&lt;$B$622,INDEX(FPL_Results_Extract[Gameweek 18],MATCH($A333,FPL_Results_Extract[[Player]:[Player]],0)),INDEX(Team_Key[[Abbreviation]:[Abbreviation]],MATCH(LEFT(INDEX(FPL_Fixtures_Extract[],MATCH($A333,FPL_Fixtures_Extract[[Player]:[Player]],0),MATCH(FPL_Combined[[#Headers],[Gameweek 18]],FPL_Fixtures_Extract[#Headers],0)),LEN(INDEX(FPL_Fixtures_Extract[],MATCH($A333,FPL_Fixtures_Extract[[Player]:[Player]],0),MATCH(FPL_Combined[[#Headers],[Gameweek 18]],FPL_Fixtures_Extract[#Headers],0)))-4),Team_Key[[Full Name]:[Full Name]],0))&amp;RIGHT(INDEX(FPL_Fixtures_Extract[],MATCH($A333,FPL_Fixtures_Extract[[Player]:[Player]],0),MATCH(FPL_Combined[[#Headers],[Gameweek 18]],FPL_Fixtures_Extract[#Headers],0)),3))</f>
        <v>AVL(A) 1-1</v>
      </c>
      <c r="T333" t="str">
        <f ca="1">IF(RIGHT(FPL_Combined[[#Headers],[Gameweek 19]],2)&lt;$B$622,INDEX(FPL_Results_Extract[Gameweek 19],MATCH($A333,FPL_Results_Extract[[Player]:[Player]],0)),INDEX(Team_Key[[Abbreviation]:[Abbreviation]],MATCH(LEFT(INDEX(FPL_Fixtures_Extract[],MATCH($A333,FPL_Fixtures_Extract[[Player]:[Player]],0),MATCH(FPL_Combined[[#Headers],[Gameweek 19]],FPL_Fixtures_Extract[#Headers],0)),LEN(INDEX(FPL_Fixtures_Extract[],MATCH($A333,FPL_Fixtures_Extract[[Player]:[Player]],0),MATCH(FPL_Combined[[#Headers],[Gameweek 19]],FPL_Fixtures_Extract[#Headers],0)))-4),Team_Key[[Full Name]:[Full Name]],0))&amp;RIGHT(INDEX(FPL_Fixtures_Extract[],MATCH($A333,FPL_Fixtures_Extract[[Player]:[Player]],0),MATCH(FPL_Combined[[#Headers],[Gameweek 19]],FPL_Fixtures_Extract[#Headers],0)),3))</f>
        <v>SOU(H) 2-1</v>
      </c>
      <c r="U333" t="str">
        <f ca="1">IF(RIGHT(FPL_Combined[[#Headers],[Gameweek 20]],2)&lt;$B$622,INDEX(FPL_Results_Extract[Gameweek 20],MATCH($A333,FPL_Results_Extract[[Player]:[Player]],0)),INDEX(Team_Key[[Abbreviation]:[Abbreviation]],MATCH(LEFT(INDEX(FPL_Fixtures_Extract[],MATCH($A333,FPL_Fixtures_Extract[[Player]:[Player]],0),MATCH(FPL_Combined[[#Headers],[Gameweek 20]],FPL_Fixtures_Extract[#Headers],0)),LEN(INDEX(FPL_Fixtures_Extract[],MATCH($A333,FPL_Fixtures_Extract[[Player]:[Player]],0),MATCH(FPL_Combined[[#Headers],[Gameweek 20]],FPL_Fixtures_Extract[#Headers],0)))-4),Team_Key[[Full Name]:[Full Name]],0))&amp;RIGHT(INDEX(FPL_Fixtures_Extract[],MATCH($A333,FPL_Fixtures_Extract[[Player]:[Player]],0),MATCH(FPL_Combined[[#Headers],[Gameweek 20]],FPL_Fixtures_Extract[#Headers],0)),3))</f>
        <v>LIV(H) 2-0</v>
      </c>
      <c r="V333" t="str">
        <f ca="1">IF(RIGHT(FPL_Combined[[#Headers],[Gameweek 21]],2)&lt;$B$622,INDEX(FPL_Results_Extract[Gameweek 21],MATCH($A333,FPL_Results_Extract[[Player]:[Player]],0)),INDEX(Team_Key[[Abbreviation]:[Abbreviation]],MATCH(LEFT(INDEX(FPL_Fixtures_Extract[],MATCH($A333,FPL_Fixtures_Extract[[Player]:[Player]],0),MATCH(FPL_Combined[[#Headers],[Gameweek 21]],FPL_Fixtures_Extract[#Headers],0)),LEN(INDEX(FPL_Fixtures_Extract[],MATCH($A333,FPL_Fixtures_Extract[[Player]:[Player]],0),MATCH(FPL_Combined[[#Headers],[Gameweek 21]],FPL_Fixtures_Extract[#Headers],0)))-4),Team_Key[[Full Name]:[Full Name]],0))&amp;RIGHT(INDEX(FPL_Fixtures_Extract[],MATCH($A333,FPL_Fixtures_Extract[[Player]:[Player]],0),MATCH(FPL_Combined[[#Headers],[Gameweek 21]],FPL_Fixtures_Extract[#Headers],0)),3))</f>
        <v>BOU(A) 3-1</v>
      </c>
      <c r="W333" t="str">
        <f ca="1">IF(RIGHT(FPL_Combined[[#Headers],[Gameweek 22]],2)&lt;$B$622,INDEX(FPL_Results_Extract[Gameweek 22],MATCH($A333,FPL_Results_Extract[[Player]:[Player]],0)),INDEX(Team_Key[[Abbreviation]:[Abbreviation]],MATCH(LEFT(INDEX(FPL_Fixtures_Extract[],MATCH($A333,FPL_Fixtures_Extract[[Player]:[Player]],0),MATCH(FPL_Combined[[#Headers],[Gameweek 22]],FPL_Fixtures_Extract[#Headers],0)),LEN(INDEX(FPL_Fixtures_Extract[],MATCH($A333,FPL_Fixtures_Extract[[Player]:[Player]],0),MATCH(FPL_Combined[[#Headers],[Gameweek 22]],FPL_Fixtures_Extract[#Headers],0)))-4),Team_Key[[Full Name]:[Full Name]],0))&amp;RIGHT(INDEX(FPL_Fixtures_Extract[],MATCH($A333,FPL_Fixtures_Extract[[Player]:[Player]],0),MATCH(FPL_Combined[[#Headers],[Gameweek 22]],FPL_Fixtures_Extract[#Headers],0)),3))</f>
        <v>NEW(A) 1-2</v>
      </c>
      <c r="X333" t="str">
        <f ca="1">IF(RIGHT(FPL_Combined[[#Headers],[Gameweek 23]],2)&lt;$B$622,INDEX(FPL_Results_Extract[Gameweek 23],MATCH($A333,FPL_Results_Extract[[Player]:[Player]],0)),INDEX(Team_Key[[Abbreviation]:[Abbreviation]],MATCH(LEFT(INDEX(FPL_Fixtures_Extract[],MATCH($A333,FPL_Fixtures_Extract[[Player]:[Player]],0),MATCH(FPL_Combined[[#Headers],[Gameweek 23]],FPL_Fixtures_Extract[#Headers],0)),LEN(INDEX(FPL_Fixtures_Extract[],MATCH($A333,FPL_Fixtures_Extract[[Player]:[Player]],0),MATCH(FPL_Combined[[#Headers],[Gameweek 23]],FPL_Fixtures_Extract[#Headers],0)))-4),Team_Key[[Full Name]:[Full Name]],0))&amp;RIGHT(INDEX(FPL_Fixtures_Extract[],MATCH($A333,FPL_Fixtures_Extract[[Player]:[Player]],0),MATCH(FPL_Combined[[#Headers],[Gameweek 23]],FPL_Fixtures_Extract[#Headers],0)),3))</f>
        <v>MCI(H) 2-2</v>
      </c>
      <c r="Y333" t="str">
        <f ca="1">IF(RIGHT(FPL_Combined[[#Headers],[Gameweek 24]],2)&lt;$B$622,INDEX(FPL_Results_Extract[Team],MATCH($A333,FPL_Results_Extract[[Player]:[Player]],0)),INDEX(Team_Key[[Abbreviation]:[Abbreviation]],MATCH(LEFT(INDEX(FPL_Fixtures_Extract[],MATCH($A333,FPL_Fixtures_Extract[[Player]:[Player]],0),MATCH(FPL_Combined[[#Headers],[Gameweek 24]],FPL_Fixtures_Extract[#Headers],0)),LEN(INDEX(FPL_Fixtures_Extract[],MATCH($A333,FPL_Fixtures_Extract[[Player]:[Player]],0),MATCH(FPL_Combined[[#Headers],[Gameweek 24]],FPL_Fixtures_Extract[#Headers],0)))-4),Team_Key[[Full Name]:[Full Name]],0))&amp;RIGHT(INDEX(FPL_Fixtures_Extract[],MATCH($A333,FPL_Fixtures_Extract[[Player]:[Player]],0),MATCH(FPL_Combined[[#Headers],[Gameweek 24]],FPL_Fixtures_Extract[#Headers],0)),3))</f>
        <v>WHU</v>
      </c>
      <c r="Z333" t="str">
        <f ca="1">IF(RIGHT(FPL_Combined[[#Headers],[Gameweek 25]],2)&lt;$B$622,INDEX(FPL_Results_Extract[Player],MATCH($A333,FPL_Results_Extract[[Player]:[Player]],0)),INDEX(Team_Key[[Abbreviation]:[Abbreviation]],MATCH(LEFT(INDEX(FPL_Fixtures_Extract[],MATCH($A333,FPL_Fixtures_Extract[[Player]:[Player]],0),MATCH(FPL_Combined[[#Headers],[Gameweek 25]],FPL_Fixtures_Extract[#Headers],0)),LEN(INDEX(FPL_Fixtures_Extract[],MATCH($A333,FPL_Fixtures_Extract[[Player]:[Player]],0),MATCH(FPL_Combined[[#Headers],[Gameweek 25]],FPL_Fixtures_Extract[#Headers],0)))-4),Team_Key[[Full Name]:[Full Name]],0))&amp;RIGHT(INDEX(FPL_Fixtures_Extract[],MATCH($A333,FPL_Fixtures_Extract[[Player]:[Player]],0),MATCH(FPL_Combined[[#Headers],[Gameweek 25]],FPL_Fixtures_Extract[#Headers],0)),3))</f>
        <v>Lanzini</v>
      </c>
      <c r="AA333" t="str">
        <f ca="1">IF(RIGHT(FPL_Combined[[#Headers],[Gameweek 26]],2)&lt;$B$622,INDEX(FPL_Results_Extract[Gameweek 01],MATCH($A333,FPL_Results_Extract[[Player]:[Player]],0)),INDEX(Team_Key[[Abbreviation]:[Abbreviation]],MATCH(LEFT(INDEX(FPL_Fixtures_Extract[],MATCH($A333,FPL_Fixtures_Extract[[Player]:[Player]],0),MATCH(FPL_Combined[[#Headers],[Gameweek 26]],FPL_Fixtures_Extract[#Headers],0)),LEN(INDEX(FPL_Fixtures_Extract[],MATCH($A333,FPL_Fixtures_Extract[[Player]:[Player]],0),MATCH(FPL_Combined[[#Headers],[Gameweek 26]],FPL_Fixtures_Extract[#Headers],0)))-4),Team_Key[[Full Name]:[Full Name]],0))&amp;RIGHT(INDEX(FPL_Fixtures_Extract[],MATCH($A333,FPL_Fixtures_Extract[[Player]:[Player]],0),MATCH(FPL_Combined[[#Headers],[Gameweek 26]],FPL_Fixtures_Extract[#Headers],0)),3))</f>
        <v>ARS(A) 2-0</v>
      </c>
      <c r="AB333" t="str">
        <f ca="1">IF(RIGHT(FPL_Combined[[#Headers],[Gameweek 27]],2)&lt;$B$622,INDEX(FPL_Results_Extract[Gameweek 02],MATCH($A333,FPL_Results_Extract[[Player]:[Player]],0)),INDEX(Team_Key[[Abbreviation]:[Abbreviation]],MATCH(LEFT(INDEX(FPL_Fixtures_Extract[],MATCH($A333,FPL_Fixtures_Extract[[Player]:[Player]],0),MATCH(FPL_Combined[[#Headers],[Gameweek 27]],FPL_Fixtures_Extract[#Headers],0)),LEN(INDEX(FPL_Fixtures_Extract[],MATCH($A333,FPL_Fixtures_Extract[[Player]:[Player]],0),MATCH(FPL_Combined[[#Headers],[Gameweek 27]],FPL_Fixtures_Extract[#Headers],0)))-4),Team_Key[[Full Name]:[Full Name]],0))&amp;RIGHT(INDEX(FPL_Fixtures_Extract[],MATCH($A333,FPL_Fixtures_Extract[[Player]:[Player]],0),MATCH(FPL_Combined[[#Headers],[Gameweek 27]],FPL_Fixtures_Extract[#Headers],0)),3))</f>
        <v>LEI(H) 1-2</v>
      </c>
      <c r="AC333" t="str">
        <f ca="1">IF(RIGHT(FPL_Combined[[#Headers],[Gameweek 28]],2)&lt;$B$622,INDEX(FPL_Results_Extract[Gameweek 03],MATCH($A333,FPL_Results_Extract[[Player]:[Player]],0)),INDEX(Team_Key[[Abbreviation]:[Abbreviation]],MATCH(LEFT(INDEX(FPL_Fixtures_Extract[],MATCH($A333,FPL_Fixtures_Extract[[Player]:[Player]],0),MATCH(FPL_Combined[[#Headers],[Gameweek 28]],FPL_Fixtures_Extract[#Headers],0)),LEN(INDEX(FPL_Fixtures_Extract[],MATCH($A333,FPL_Fixtures_Extract[[Player]:[Player]],0),MATCH(FPL_Combined[[#Headers],[Gameweek 28]],FPL_Fixtures_Extract[#Headers],0)))-4),Team_Key[[Full Name]:[Full Name]],0))&amp;RIGHT(INDEX(FPL_Fixtures_Extract[],MATCH($A333,FPL_Fixtures_Extract[[Player]:[Player]],0),MATCH(FPL_Combined[[#Headers],[Gameweek 28]],FPL_Fixtures_Extract[#Headers],0)),3))</f>
        <v>BOU(H) 3-4</v>
      </c>
      <c r="AD333" t="str">
        <f ca="1">IF(RIGHT(FPL_Combined[[#Headers],[Gameweek 29]],2)&lt;$B$622,INDEX(FPL_Results_Extract[Gameweek 04],MATCH($A333,FPL_Results_Extract[[Player]:[Player]],0)),INDEX(Team_Key[[Abbreviation]:[Abbreviation]],MATCH(LEFT(INDEX(FPL_Fixtures_Extract[],MATCH($A333,FPL_Fixtures_Extract[[Player]:[Player]],0),MATCH(FPL_Combined[[#Headers],[Gameweek 29]],FPL_Fixtures_Extract[#Headers],0)),LEN(INDEX(FPL_Fixtures_Extract[],MATCH($A333,FPL_Fixtures_Extract[[Player]:[Player]],0),MATCH(FPL_Combined[[#Headers],[Gameweek 29]],FPL_Fixtures_Extract[#Headers],0)))-4),Team_Key[[Full Name]:[Full Name]],0))&amp;RIGHT(INDEX(FPL_Fixtures_Extract[],MATCH($A333,FPL_Fixtures_Extract[[Player]:[Player]],0),MATCH(FPL_Combined[[#Headers],[Gameweek 29]],FPL_Fixtures_Extract[#Headers],0)),3))</f>
        <v>EVE(A)</v>
      </c>
      <c r="AE333" t="e">
        <f ca="1">IF(RIGHT(FPL_Combined[[#Headers],[Gameweek 30]],2)&lt;$B$622,INDEX(FPL_Results_Extract[Gameweek 05],MATCH($A333,FPL_Results_Extract[[Player]:[Player]],0)),INDEX(Team_Key[[Abbreviation]:[Abbreviation]],MATCH(LEFT(INDEX(FPL_Fixtures_Extract[],MATCH($A333,FPL_Fixtures_Extract[[Player]:[Player]],0),MATCH(FPL_Combined[[#Headers],[Gameweek 30]],FPL_Fixtures_Extract[#Headers],0)),LEN(INDEX(FPL_Fixtures_Extract[],MATCH($A333,FPL_Fixtures_Extract[[Player]:[Player]],0),MATCH(FPL_Combined[[#Headers],[Gameweek 30]],FPL_Fixtures_Extract[#Headers],0)))-4),Team_Key[[Full Name]:[Full Name]],0))&amp;RIGHT(INDEX(FPL_Fixtures_Extract[],MATCH($A333,FPL_Fixtures_Extract[[Player]:[Player]],0),MATCH(FPL_Combined[[#Headers],[Gameweek 30]],FPL_Fixtures_Extract[#Headers],0)),3))</f>
        <v>#VALUE!</v>
      </c>
      <c r="AF333" t="str">
        <f ca="1">IF(RIGHT(FPL_Combined[[#Headers],[Gameweek 31]],2)&lt;$B$622,INDEX(FPL_Results_Extract[Gameweek 06],MATCH($A333,FPL_Results_Extract[[Player]:[Player]],0)),INDEX(Team_Key[[Abbreviation]:[Abbreviation]],MATCH(LEFT(INDEX(FPL_Fixtures_Extract[],MATCH($A333,FPL_Fixtures_Extract[[Player]:[Player]],0),MATCH(FPL_Combined[[#Headers],[Gameweek 31]],FPL_Fixtures_Extract[#Headers],0)),LEN(INDEX(FPL_Fixtures_Extract[],MATCH($A333,FPL_Fixtures_Extract[[Player]:[Player]],0),MATCH(FPL_Combined[[#Headers],[Gameweek 31]],FPL_Fixtures_Extract[#Headers],0)))-4),Team_Key[[Full Name]:[Full Name]],0))&amp;RIGHT(INDEX(FPL_Fixtures_Extract[],MATCH($A333,FPL_Fixtures_Extract[[Player]:[Player]],0),MATCH(FPL_Combined[[#Headers],[Gameweek 31]],FPL_Fixtures_Extract[#Headers],0)),3))</f>
        <v>CHE(A)</v>
      </c>
      <c r="AG333" t="str">
        <f ca="1">IF(RIGHT(FPL_Combined[[#Headers],[Gameweek 32]],2)&lt;$B$622,INDEX(FPL_Results_Extract[Gameweek 07],MATCH($A333,FPL_Results_Extract[[Player]:[Player]],0)),INDEX(Team_Key[[Abbreviation]:[Abbreviation]],MATCH(LEFT(INDEX(FPL_Fixtures_Extract[],MATCH($A333,FPL_Fixtures_Extract[[Player]:[Player]],0),MATCH(FPL_Combined[[#Headers],[Gameweek 32]],FPL_Fixtures_Extract[#Headers],0)),LEN(INDEX(FPL_Fixtures_Extract[],MATCH($A333,FPL_Fixtures_Extract[[Player]:[Player]],0),MATCH(FPL_Combined[[#Headers],[Gameweek 32]],FPL_Fixtures_Extract[#Headers],0)))-4),Team_Key[[Full Name]:[Full Name]],0))&amp;RIGHT(INDEX(FPL_Fixtures_Extract[],MATCH($A333,FPL_Fixtures_Extract[[Player]:[Player]],0),MATCH(FPL_Combined[[#Headers],[Gameweek 32]],FPL_Fixtures_Extract[#Headers],0)),3))</f>
        <v>CRY(H)</v>
      </c>
      <c r="AH333" t="str">
        <f ca="1">IF(RIGHT(FPL_Combined[[#Headers],[Gameweek 33]],2)&lt;$B$622,INDEX(FPL_Results_Extract[Gameweek 08],MATCH($A333,FPL_Results_Extract[[Player]:[Player]],0)),INDEX(Team_Key[[Abbreviation]:[Abbreviation]],MATCH(LEFT(INDEX(FPL_Fixtures_Extract[],MATCH($A333,FPL_Fixtures_Extract[[Player]:[Player]],0),MATCH(FPL_Combined[[#Headers],[Gameweek 33]],FPL_Fixtures_Extract[#Headers],0)),LEN(INDEX(FPL_Fixtures_Extract[],MATCH($A333,FPL_Fixtures_Extract[[Player]:[Player]],0),MATCH(FPL_Combined[[#Headers],[Gameweek 33]],FPL_Fixtures_Extract[#Headers],0)))-4),Team_Key[[Full Name]:[Full Name]],0))&amp;RIGHT(INDEX(FPL_Fixtures_Extract[],MATCH($A333,FPL_Fixtures_Extract[[Player]:[Player]],0),MATCH(FPL_Combined[[#Headers],[Gameweek 33]],FPL_Fixtures_Extract[#Headers],0)),3))</f>
        <v>ARS(H)</v>
      </c>
      <c r="AI333" t="str">
        <f ca="1">IF(RIGHT(FPL_Combined[[#Headers],[Gameweek 34]],2)&lt;$B$622,INDEX(FPL_Results_Extract[Gameweek 09],MATCH($A333,FPL_Results_Extract[[Player]:[Player]],0)),INDEX(Team_Key[[Abbreviation]:[Abbreviation]],MATCH(LEFT(INDEX(FPL_Fixtures_Extract[],MATCH($A333,FPL_Fixtures_Extract[[Player]:[Player]],0),MATCH(FPL_Combined[[#Headers],[Gameweek 34]],FPL_Fixtures_Extract[#Headers],0)),LEN(INDEX(FPL_Fixtures_Extract[],MATCH($A333,FPL_Fixtures_Extract[[Player]:[Player]],0),MATCH(FPL_Combined[[#Headers],[Gameweek 34]],FPL_Fixtures_Extract[#Headers],0)))-4),Team_Key[[Full Name]:[Full Name]],0))&amp;RIGHT(INDEX(FPL_Fixtures_Extract[],MATCH($A333,FPL_Fixtures_Extract[[Player]:[Player]],0),MATCH(FPL_Combined[[#Headers],[Gameweek 34]],FPL_Fixtures_Extract[#Headers],0)),3))</f>
        <v>LEI(A)</v>
      </c>
      <c r="AJ333" t="e">
        <f ca="1">IF(RIGHT(FPL_Combined[[#Headers],[Gameweek 35]],2)&lt;$B$622,INDEX(FPL_Results_Extract[Gameweek 10],MATCH($A333,FPL_Results_Extract[[Player]:[Player]],0)),INDEX(Team_Key[[Abbreviation]:[Abbreviation]],MATCH(LEFT(INDEX(FPL_Fixtures_Extract[],MATCH($A333,FPL_Fixtures_Extract[[Player]:[Player]],0),MATCH(FPL_Combined[[#Headers],[Gameweek 35]],FPL_Fixtures_Extract[#Headers],0)),LEN(INDEX(FPL_Fixtures_Extract[],MATCH($A333,FPL_Fixtures_Extract[[Player]:[Player]],0),MATCH(FPL_Combined[[#Headers],[Gameweek 35]],FPL_Fixtures_Extract[#Headers],0)))-4),Team_Key[[Full Name]:[Full Name]],0))&amp;RIGHT(INDEX(FPL_Fixtures_Extract[],MATCH($A333,FPL_Fixtures_Extract[[Player]:[Player]],0),MATCH(FPL_Combined[[#Headers],[Gameweek 35]],FPL_Fixtures_Extract[#Headers],0)),3))</f>
        <v>#VALUE!</v>
      </c>
      <c r="AK333" t="str">
        <f ca="1">IF(RIGHT(FPL_Combined[[#Headers],[Gameweek 36]],2)&lt;$B$622,INDEX(FPL_Results_Extract[Gameweek 11],MATCH($A333,FPL_Results_Extract[[Player]:[Player]],0)),INDEX(Team_Key[[Abbreviation]:[Abbreviation]],MATCH(LEFT(INDEX(FPL_Fixtures_Extract[],MATCH($A333,FPL_Fixtures_Extract[[Player]:[Player]],0),MATCH(FPL_Combined[[#Headers],[Gameweek 36]],FPL_Fixtures_Extract[#Headers],0)),LEN(INDEX(FPL_Fixtures_Extract[],MATCH($A333,FPL_Fixtures_Extract[[Player]:[Player]],0),MATCH(FPL_Combined[[#Headers],[Gameweek 36]],FPL_Fixtures_Extract[#Headers],0)))-4),Team_Key[[Full Name]:[Full Name]],0))&amp;RIGHT(INDEX(FPL_Fixtures_Extract[],MATCH($A333,FPL_Fixtures_Extract[[Player]:[Player]],0),MATCH(FPL_Combined[[#Headers],[Gameweek 36]],FPL_Fixtures_Extract[#Headers],0)),3))</f>
        <v>WBA(A)</v>
      </c>
      <c r="AL333" t="str">
        <f ca="1">IF(RIGHT(FPL_Combined[[#Headers],[Gameweek 37]],2)&lt;$B$622,INDEX(FPL_Results_Extract[Gameweek 12],MATCH($A333,FPL_Results_Extract[[Player]:[Player]],0)),INDEX(Team_Key[[Abbreviation]:[Abbreviation]],MATCH(LEFT(INDEX(FPL_Fixtures_Extract[],MATCH($A333,FPL_Fixtures_Extract[[Player]:[Player]],0),MATCH(FPL_Combined[[#Headers],[Gameweek 37]],FPL_Fixtures_Extract[#Headers],0)),LEN(INDEX(FPL_Fixtures_Extract[],MATCH($A333,FPL_Fixtures_Extract[[Player]:[Player]],0),MATCH(FPL_Combined[[#Headers],[Gameweek 37]],FPL_Fixtures_Extract[#Headers],0)))-4),Team_Key[[Full Name]:[Full Name]],0))&amp;RIGHT(INDEX(FPL_Fixtures_Extract[],MATCH($A333,FPL_Fixtures_Extract[[Player]:[Player]],0),MATCH(FPL_Combined[[#Headers],[Gameweek 37]],FPL_Fixtures_Extract[#Headers],0)),3))</f>
        <v>SWA(H)</v>
      </c>
      <c r="AM333" t="str">
        <f ca="1">IF(RIGHT(FPL_Combined[[#Headers],[Gameweek 38]],2)&lt;$B$622,INDEX(FPL_Results_Extract[Gameweek 13],MATCH($A333,FPL_Results_Extract[[Player]:[Player]],0)),INDEX(Team_Key[[Abbreviation]:[Abbreviation]],MATCH(LEFT(INDEX(FPL_Fixtures_Extract[],MATCH($A333,FPL_Fixtures_Extract[[Player]:[Player]],0),MATCH(FPL_Combined[[#Headers],[Gameweek 38]],FPL_Fixtures_Extract[#Headers],0)),LEN(INDEX(FPL_Fixtures_Extract[],MATCH($A333,FPL_Fixtures_Extract[[Player]:[Player]],0),MATCH(FPL_Combined[[#Headers],[Gameweek 38]],FPL_Fixtures_Extract[#Headers],0)))-4),Team_Key[[Full Name]:[Full Name]],0))&amp;RIGHT(INDEX(FPL_Fixtures_Extract[],MATCH($A333,FPL_Fixtures_Extract[[Player]:[Player]],0),MATCH(FPL_Combined[[#Headers],[Gameweek 38]],FPL_Fixtures_Extract[#Headers],0)),3))</f>
        <v>STK(A)</v>
      </c>
    </row>
    <row r="334" spans="1:39" x14ac:dyDescent="0.45">
      <c r="A334" t="s">
        <v>641</v>
      </c>
      <c r="B334" t="str">
        <f ca="1">IF(RIGHT(FPL_Combined[[#Headers],[Gameweek 01]],2)&lt;$B$622,INDEX(FPL_Results_Extract[Gameweek 01],MATCH($A334,FPL_Results_Extract[[Player]:[Player]],0)),INDEX(Team_Key[[Abbreviation]:[Abbreviation]],MATCH(LEFT(INDEX(FPL_Fixtures_Extract[],MATCH($A334,FPL_Fixtures_Extract[[Player]:[Player]],0),MATCH(FPL_Combined[[#Headers],[Gameweek 01]],FPL_Fixtures_Extract[#Headers],0)),LEN(INDEX(FPL_Fixtures_Extract[],MATCH($A334,FPL_Fixtures_Extract[[Player]:[Player]],0),MATCH(FPL_Combined[[#Headers],[Gameweek 01]],FPL_Fixtures_Extract[#Headers],0)))-4),Team_Key[[Full Name]:[Full Name]],0))&amp;RIGHT(INDEX(FPL_Fixtures_Extract[],MATCH($A334,FPL_Fixtures_Extract[[Player]:[Player]],0),MATCH(FPL_Combined[[#Headers],[Gameweek 01]],FPL_Fixtures_Extract[#Headers],0)),3))</f>
        <v>LEI(A) 2-4</v>
      </c>
      <c r="C334" t="str">
        <f ca="1">IF(RIGHT(FPL_Combined[[#Headers],[Gameweek 02]],2)&lt;$B$622,INDEX(FPL_Results_Extract[Gameweek 02],MATCH($A334,FPL_Results_Extract[[Player]:[Player]],0)),INDEX(Team_Key[[Abbreviation]:[Abbreviation]],MATCH(LEFT(INDEX(FPL_Fixtures_Extract[],MATCH($A334,FPL_Fixtures_Extract[[Player]:[Player]],0),MATCH(FPL_Combined[[#Headers],[Gameweek 02]],FPL_Fixtures_Extract[#Headers],0)),LEN(INDEX(FPL_Fixtures_Extract[],MATCH($A334,FPL_Fixtures_Extract[[Player]:[Player]],0),MATCH(FPL_Combined[[#Headers],[Gameweek 02]],FPL_Fixtures_Extract[#Headers],0)))-4),Team_Key[[Full Name]:[Full Name]],0))&amp;RIGHT(INDEX(FPL_Fixtures_Extract[],MATCH($A334,FPL_Fixtures_Extract[[Player]:[Player]],0),MATCH(FPL_Combined[[#Headers],[Gameweek 02]],FPL_Fixtures_Extract[#Headers],0)),3))</f>
        <v>NOR(H) 1-3</v>
      </c>
      <c r="D334" t="str">
        <f ca="1">IF(RIGHT(FPL_Combined[[#Headers],[Gameweek 03]],2)&lt;$B$622,INDEX(FPL_Results_Extract[Gameweek 03],MATCH($A334,FPL_Results_Extract[[Player]:[Player]],0)),INDEX(Team_Key[[Abbreviation]:[Abbreviation]],MATCH(LEFT(INDEX(FPL_Fixtures_Extract[],MATCH($A334,FPL_Fixtures_Extract[[Player]:[Player]],0),MATCH(FPL_Combined[[#Headers],[Gameweek 03]],FPL_Fixtures_Extract[#Headers],0)),LEN(INDEX(FPL_Fixtures_Extract[],MATCH($A334,FPL_Fixtures_Extract[[Player]:[Player]],0),MATCH(FPL_Combined[[#Headers],[Gameweek 03]],FPL_Fixtures_Extract[#Headers],0)))-4),Team_Key[[Full Name]:[Full Name]],0))&amp;RIGHT(INDEX(FPL_Fixtures_Extract[],MATCH($A334,FPL_Fixtures_Extract[[Player]:[Player]],0),MATCH(FPL_Combined[[#Headers],[Gameweek 03]],FPL_Fixtures_Extract[#Headers],0)),3))</f>
        <v>SWA(H) 1-1</v>
      </c>
      <c r="E334" t="str">
        <f ca="1">IF(RIGHT(FPL_Combined[[#Headers],[Gameweek 04]],2)&lt;$B$622,INDEX(FPL_Results_Extract[Gameweek 04],MATCH($A334,FPL_Results_Extract[[Player]:[Player]],0)),INDEX(Team_Key[[Abbreviation]:[Abbreviation]],MATCH(LEFT(INDEX(FPL_Fixtures_Extract[],MATCH($A334,FPL_Fixtures_Extract[[Player]:[Player]],0),MATCH(FPL_Combined[[#Headers],[Gameweek 04]],FPL_Fixtures_Extract[#Headers],0)),LEN(INDEX(FPL_Fixtures_Extract[],MATCH($A334,FPL_Fixtures_Extract[[Player]:[Player]],0),MATCH(FPL_Combined[[#Headers],[Gameweek 04]],FPL_Fixtures_Extract[#Headers],0)))-4),Team_Key[[Full Name]:[Full Name]],0))&amp;RIGHT(INDEX(FPL_Fixtures_Extract[],MATCH($A334,FPL_Fixtures_Extract[[Player]:[Player]],0),MATCH(FPL_Combined[[#Headers],[Gameweek 04]],FPL_Fixtures_Extract[#Headers],0)),3))</f>
        <v>AVL(A) 2-2</v>
      </c>
      <c r="F334" t="str">
        <f ca="1">IF(RIGHT(FPL_Combined[[#Headers],[Gameweek 05]],2)&lt;$B$622,INDEX(FPL_Results_Extract[Gameweek 05],MATCH($A334,FPL_Results_Extract[[Player]:[Player]],0)),INDEX(Team_Key[[Abbreviation]:[Abbreviation]],MATCH(LEFT(INDEX(FPL_Fixtures_Extract[],MATCH($A334,FPL_Fixtures_Extract[[Player]:[Player]],0),MATCH(FPL_Combined[[#Headers],[Gameweek 05]],FPL_Fixtures_Extract[#Headers],0)),LEN(INDEX(FPL_Fixtures_Extract[],MATCH($A334,FPL_Fixtures_Extract[[Player]:[Player]],0),MATCH(FPL_Combined[[#Headers],[Gameweek 05]],FPL_Fixtures_Extract[#Headers],0)))-4),Team_Key[[Full Name]:[Full Name]],0))&amp;RIGHT(INDEX(FPL_Fixtures_Extract[],MATCH($A334,FPL_Fixtures_Extract[[Player]:[Player]],0),MATCH(FPL_Combined[[#Headers],[Gameweek 05]],FPL_Fixtures_Extract[#Headers],0)),3))</f>
        <v>TOT(H) 0-1</v>
      </c>
      <c r="G334" t="str">
        <f ca="1">IF(RIGHT(FPL_Combined[[#Headers],[Gameweek 06]],2)&lt;$B$622,INDEX(FPL_Results_Extract[Gameweek 06],MATCH($A334,FPL_Results_Extract[[Player]:[Player]],0)),INDEX(Team_Key[[Abbreviation]:[Abbreviation]],MATCH(LEFT(INDEX(FPL_Fixtures_Extract[],MATCH($A334,FPL_Fixtures_Extract[[Player]:[Player]],0),MATCH(FPL_Combined[[#Headers],[Gameweek 06]],FPL_Fixtures_Extract[#Headers],0)),LEN(INDEX(FPL_Fixtures_Extract[],MATCH($A334,FPL_Fixtures_Extract[[Player]:[Player]],0),MATCH(FPL_Combined[[#Headers],[Gameweek 06]],FPL_Fixtures_Extract[#Headers],0)))-4),Team_Key[[Full Name]:[Full Name]],0))&amp;RIGHT(INDEX(FPL_Fixtures_Extract[],MATCH($A334,FPL_Fixtures_Extract[[Player]:[Player]],0),MATCH(FPL_Combined[[#Headers],[Gameweek 06]],FPL_Fixtures_Extract[#Headers],0)),3))</f>
        <v>BOU(A) 0-2</v>
      </c>
      <c r="H334" t="str">
        <f ca="1">IF(RIGHT(FPL_Combined[[#Headers],[Gameweek 07]],2)&lt;$B$622,INDEX(FPL_Results_Extract[Gameweek 07],MATCH($A334,FPL_Results_Extract[[Player]:[Player]],0)),INDEX(Team_Key[[Abbreviation]:[Abbreviation]],MATCH(LEFT(INDEX(FPL_Fixtures_Extract[],MATCH($A334,FPL_Fixtures_Extract[[Player]:[Player]],0),MATCH(FPL_Combined[[#Headers],[Gameweek 07]],FPL_Fixtures_Extract[#Headers],0)),LEN(INDEX(FPL_Fixtures_Extract[],MATCH($A334,FPL_Fixtures_Extract[[Player]:[Player]],0),MATCH(FPL_Combined[[#Headers],[Gameweek 07]],FPL_Fixtures_Extract[#Headers],0)))-4),Team_Key[[Full Name]:[Full Name]],0))&amp;RIGHT(INDEX(FPL_Fixtures_Extract[],MATCH($A334,FPL_Fixtures_Extract[[Player]:[Player]],0),MATCH(FPL_Combined[[#Headers],[Gameweek 07]],FPL_Fixtures_Extract[#Headers],0)),3))</f>
        <v>MUN(A) 0-3</v>
      </c>
      <c r="I334" t="str">
        <f ca="1">IF(RIGHT(FPL_Combined[[#Headers],[Gameweek 08]],2)&lt;$B$622,INDEX(FPL_Results_Extract[Gameweek 08],MATCH($A334,FPL_Results_Extract[[Player]:[Player]],0)),INDEX(Team_Key[[Abbreviation]:[Abbreviation]],MATCH(LEFT(INDEX(FPL_Fixtures_Extract[],MATCH($A334,FPL_Fixtures_Extract[[Player]:[Player]],0),MATCH(FPL_Combined[[#Headers],[Gameweek 08]],FPL_Fixtures_Extract[#Headers],0)),LEN(INDEX(FPL_Fixtures_Extract[],MATCH($A334,FPL_Fixtures_Extract[[Player]:[Player]],0),MATCH(FPL_Combined[[#Headers],[Gameweek 08]],FPL_Fixtures_Extract[#Headers],0)))-4),Team_Key[[Full Name]:[Full Name]],0))&amp;RIGHT(INDEX(FPL_Fixtures_Extract[],MATCH($A334,FPL_Fixtures_Extract[[Player]:[Player]],0),MATCH(FPL_Combined[[#Headers],[Gameweek 08]],FPL_Fixtures_Extract[#Headers],0)),3))</f>
        <v>WHU(H) 2-2</v>
      </c>
      <c r="J334" t="str">
        <f ca="1">IF(RIGHT(FPL_Combined[[#Headers],[Gameweek 09]],2)&lt;$B$622,INDEX(FPL_Results_Extract[Gameweek 09],MATCH($A334,FPL_Results_Extract[[Player]:[Player]],0)),INDEX(Team_Key[[Abbreviation]:[Abbreviation]],MATCH(LEFT(INDEX(FPL_Fixtures_Extract[],MATCH($A334,FPL_Fixtures_Extract[[Player]:[Player]],0),MATCH(FPL_Combined[[#Headers],[Gameweek 09]],FPL_Fixtures_Extract[#Headers],0)),LEN(INDEX(FPL_Fixtures_Extract[],MATCH($A334,FPL_Fixtures_Extract[[Player]:[Player]],0),MATCH(FPL_Combined[[#Headers],[Gameweek 09]],FPL_Fixtures_Extract[#Headers],0)))-4),Team_Key[[Full Name]:[Full Name]],0))&amp;RIGHT(INDEX(FPL_Fixtures_Extract[],MATCH($A334,FPL_Fixtures_Extract[[Player]:[Player]],0),MATCH(FPL_Combined[[#Headers],[Gameweek 09]],FPL_Fixtures_Extract[#Headers],0)),3))</f>
        <v>WBA(A) 0-1</v>
      </c>
      <c r="K334" t="str">
        <f ca="1">IF(RIGHT(FPL_Combined[[#Headers],[Gameweek 10]],2)&lt;$B$622,INDEX(FPL_Results_Extract[Gameweek 10],MATCH($A334,FPL_Results_Extract[[Player]:[Player]],0)),INDEX(Team_Key[[Abbreviation]:[Abbreviation]],MATCH(LEFT(INDEX(FPL_Fixtures_Extract[],MATCH($A334,FPL_Fixtures_Extract[[Player]:[Player]],0),MATCH(FPL_Combined[[#Headers],[Gameweek 10]],FPL_Fixtures_Extract[#Headers],0)),LEN(INDEX(FPL_Fixtures_Extract[],MATCH($A334,FPL_Fixtures_Extract[[Player]:[Player]],0),MATCH(FPL_Combined[[#Headers],[Gameweek 10]],FPL_Fixtures_Extract[#Headers],0)))-4),Team_Key[[Full Name]:[Full Name]],0))&amp;RIGHT(INDEX(FPL_Fixtures_Extract[],MATCH($A334,FPL_Fixtures_Extract[[Player]:[Player]],0),MATCH(FPL_Combined[[#Headers],[Gameweek 10]],FPL_Fixtures_Extract[#Headers],0)),3))</f>
        <v>NEW(H) 3-0</v>
      </c>
      <c r="L334" t="str">
        <f ca="1">IF(RIGHT(FPL_Combined[[#Headers],[Gameweek 11]],2)&lt;$B$622,INDEX(FPL_Results_Extract[Gameweek 11],MATCH($A334,FPL_Results_Extract[[Player]:[Player]],0)),INDEX(Team_Key[[Abbreviation]:[Abbreviation]],MATCH(LEFT(INDEX(FPL_Fixtures_Extract[],MATCH($A334,FPL_Fixtures_Extract[[Player]:[Player]],0),MATCH(FPL_Combined[[#Headers],[Gameweek 11]],FPL_Fixtures_Extract[#Headers],0)),LEN(INDEX(FPL_Fixtures_Extract[],MATCH($A334,FPL_Fixtures_Extract[[Player]:[Player]],0),MATCH(FPL_Combined[[#Headers],[Gameweek 11]],FPL_Fixtures_Extract[#Headers],0)))-4),Team_Key[[Full Name]:[Full Name]],0))&amp;RIGHT(INDEX(FPL_Fixtures_Extract[],MATCH($A334,FPL_Fixtures_Extract[[Player]:[Player]],0),MATCH(FPL_Combined[[#Headers],[Gameweek 11]],FPL_Fixtures_Extract[#Headers],0)),3))</f>
        <v>EVE(A) 2-6</v>
      </c>
      <c r="M334" t="str">
        <f ca="1">IF(RIGHT(FPL_Combined[[#Headers],[Gameweek 12]],2)&lt;$B$622,INDEX(FPL_Results_Extract[Gameweek 12],MATCH($A334,FPL_Results_Extract[[Player]:[Player]],0)),INDEX(Team_Key[[Abbreviation]:[Abbreviation]],MATCH(LEFT(INDEX(FPL_Fixtures_Extract[],MATCH($A334,FPL_Fixtures_Extract[[Player]:[Player]],0),MATCH(FPL_Combined[[#Headers],[Gameweek 12]],FPL_Fixtures_Extract[#Headers],0)),LEN(INDEX(FPL_Fixtures_Extract[],MATCH($A334,FPL_Fixtures_Extract[[Player]:[Player]],0),MATCH(FPL_Combined[[#Headers],[Gameweek 12]],FPL_Fixtures_Extract[#Headers],0)))-4),Team_Key[[Full Name]:[Full Name]],0))&amp;RIGHT(INDEX(FPL_Fixtures_Extract[],MATCH($A334,FPL_Fixtures_Extract[[Player]:[Player]],0),MATCH(FPL_Combined[[#Headers],[Gameweek 12]],FPL_Fixtures_Extract[#Headers],0)),3))</f>
        <v>SOU(H) 0-1</v>
      </c>
      <c r="N334" t="str">
        <f ca="1">IF(RIGHT(FPL_Combined[[#Headers],[Gameweek 13]],2)&lt;$B$622,INDEX(FPL_Results_Extract[Gameweek 13],MATCH($A334,FPL_Results_Extract[[Player]:[Player]],0)),INDEX(Team_Key[[Abbreviation]:[Abbreviation]],MATCH(LEFT(INDEX(FPL_Fixtures_Extract[],MATCH($A334,FPL_Fixtures_Extract[[Player]:[Player]],0),MATCH(FPL_Combined[[#Headers],[Gameweek 13]],FPL_Fixtures_Extract[#Headers],0)),LEN(INDEX(FPL_Fixtures_Extract[],MATCH($A334,FPL_Fixtures_Extract[[Player]:[Player]],0),MATCH(FPL_Combined[[#Headers],[Gameweek 13]],FPL_Fixtures_Extract[#Headers],0)))-4),Team_Key[[Full Name]:[Full Name]],0))&amp;RIGHT(INDEX(FPL_Fixtures_Extract[],MATCH($A334,FPL_Fixtures_Extract[[Player]:[Player]],0),MATCH(FPL_Combined[[#Headers],[Gameweek 13]],FPL_Fixtures_Extract[#Headers],0)),3))</f>
        <v>CRY(A) 1-0</v>
      </c>
      <c r="O334" t="str">
        <f ca="1">IF(RIGHT(FPL_Combined[[#Headers],[Gameweek 14]],2)&lt;$B$622,INDEX(FPL_Results_Extract[Gameweek 14],MATCH($A334,FPL_Results_Extract[[Player]:[Player]],0)),INDEX(Team_Key[[Abbreviation]:[Abbreviation]],MATCH(LEFT(INDEX(FPL_Fixtures_Extract[],MATCH($A334,FPL_Fixtures_Extract[[Player]:[Player]],0),MATCH(FPL_Combined[[#Headers],[Gameweek 14]],FPL_Fixtures_Extract[#Headers],0)),LEN(INDEX(FPL_Fixtures_Extract[],MATCH($A334,FPL_Fixtures_Extract[[Player]:[Player]],0),MATCH(FPL_Combined[[#Headers],[Gameweek 14]],FPL_Fixtures_Extract[#Headers],0)))-4),Team_Key[[Full Name]:[Full Name]],0))&amp;RIGHT(INDEX(FPL_Fixtures_Extract[],MATCH($A334,FPL_Fixtures_Extract[[Player]:[Player]],0),MATCH(FPL_Combined[[#Headers],[Gameweek 14]],FPL_Fixtures_Extract[#Headers],0)),3))</f>
        <v>STK(H) 2-0</v>
      </c>
      <c r="P334" t="str">
        <f ca="1">IF(RIGHT(FPL_Combined[[#Headers],[Gameweek 15]],2)&lt;$B$622,INDEX(FPL_Results_Extract[Gameweek 15],MATCH($A334,FPL_Results_Extract[[Player]:[Player]],0)),INDEX(Team_Key[[Abbreviation]:[Abbreviation]],MATCH(LEFT(INDEX(FPL_Fixtures_Extract[],MATCH($A334,FPL_Fixtures_Extract[[Player]:[Player]],0),MATCH(FPL_Combined[[#Headers],[Gameweek 15]],FPL_Fixtures_Extract[#Headers],0)),LEN(INDEX(FPL_Fixtures_Extract[],MATCH($A334,FPL_Fixtures_Extract[[Player]:[Player]],0),MATCH(FPL_Combined[[#Headers],[Gameweek 15]],FPL_Fixtures_Extract[#Headers],0)))-4),Team_Key[[Full Name]:[Full Name]],0))&amp;RIGHT(INDEX(FPL_Fixtures_Extract[],MATCH($A334,FPL_Fixtures_Extract[[Player]:[Player]],0),MATCH(FPL_Combined[[#Headers],[Gameweek 15]],FPL_Fixtures_Extract[#Headers],0)),3))</f>
        <v>ARS(A) 1-3</v>
      </c>
      <c r="Q334" t="str">
        <f ca="1">IF(RIGHT(FPL_Combined[[#Headers],[Gameweek 16]],2)&lt;$B$622,INDEX(FPL_Results_Extract[Gameweek 16],MATCH($A334,FPL_Results_Extract[[Player]:[Player]],0)),INDEX(Team_Key[[Abbreviation]:[Abbreviation]],MATCH(LEFT(INDEX(FPL_Fixtures_Extract[],MATCH($A334,FPL_Fixtures_Extract[[Player]:[Player]],0),MATCH(FPL_Combined[[#Headers],[Gameweek 16]],FPL_Fixtures_Extract[#Headers],0)),LEN(INDEX(FPL_Fixtures_Extract[],MATCH($A334,FPL_Fixtures_Extract[[Player]:[Player]],0),MATCH(FPL_Combined[[#Headers],[Gameweek 16]],FPL_Fixtures_Extract[#Headers],0)))-4),Team_Key[[Full Name]:[Full Name]],0))&amp;RIGHT(INDEX(FPL_Fixtures_Extract[],MATCH($A334,FPL_Fixtures_Extract[[Player]:[Player]],0),MATCH(FPL_Combined[[#Headers],[Gameweek 16]],FPL_Fixtures_Extract[#Headers],0)),3))</f>
        <v>WAT(H) 0-1</v>
      </c>
      <c r="R334" t="str">
        <f ca="1">IF(RIGHT(FPL_Combined[[#Headers],[Gameweek 17]],2)&lt;$B$622,INDEX(FPL_Results_Extract[Gameweek 17],MATCH($A334,FPL_Results_Extract[[Player]:[Player]],0)),INDEX(Team_Key[[Abbreviation]:[Abbreviation]],MATCH(LEFT(INDEX(FPL_Fixtures_Extract[],MATCH($A334,FPL_Fixtures_Extract[[Player]:[Player]],0),MATCH(FPL_Combined[[#Headers],[Gameweek 17]],FPL_Fixtures_Extract[#Headers],0)),LEN(INDEX(FPL_Fixtures_Extract[],MATCH($A334,FPL_Fixtures_Extract[[Player]:[Player]],0),MATCH(FPL_Combined[[#Headers],[Gameweek 17]],FPL_Fixtures_Extract[#Headers],0)))-4),Team_Key[[Full Name]:[Full Name]],0))&amp;RIGHT(INDEX(FPL_Fixtures_Extract[],MATCH($A334,FPL_Fixtures_Extract[[Player]:[Player]],0),MATCH(FPL_Combined[[#Headers],[Gameweek 17]],FPL_Fixtures_Extract[#Headers],0)),3))</f>
        <v>CHE(A) 1-3</v>
      </c>
      <c r="S334" t="str">
        <f ca="1">IF(RIGHT(FPL_Combined[[#Headers],[Gameweek 18]],2)&lt;$B$622,INDEX(FPL_Results_Extract[Gameweek 18],MATCH($A334,FPL_Results_Extract[[Player]:[Player]],0)),INDEX(Team_Key[[Abbreviation]:[Abbreviation]],MATCH(LEFT(INDEX(FPL_Fixtures_Extract[],MATCH($A334,FPL_Fixtures_Extract[[Player]:[Player]],0),MATCH(FPL_Combined[[#Headers],[Gameweek 18]],FPL_Fixtures_Extract[#Headers],0)),LEN(INDEX(FPL_Fixtures_Extract[],MATCH($A334,FPL_Fixtures_Extract[[Player]:[Player]],0),MATCH(FPL_Combined[[#Headers],[Gameweek 18]],FPL_Fixtures_Extract[#Headers],0)))-4),Team_Key[[Full Name]:[Full Name]],0))&amp;RIGHT(INDEX(FPL_Fixtures_Extract[],MATCH($A334,FPL_Fixtures_Extract[[Player]:[Player]],0),MATCH(FPL_Combined[[#Headers],[Gameweek 18]],FPL_Fixtures_Extract[#Headers],0)),3))</f>
        <v>MCI(A) 1-4</v>
      </c>
      <c r="T334" t="str">
        <f ca="1">IF(RIGHT(FPL_Combined[[#Headers],[Gameweek 19]],2)&lt;$B$622,INDEX(FPL_Results_Extract[Gameweek 19],MATCH($A334,FPL_Results_Extract[[Player]:[Player]],0)),INDEX(Team_Key[[Abbreviation]:[Abbreviation]],MATCH(LEFT(INDEX(FPL_Fixtures_Extract[],MATCH($A334,FPL_Fixtures_Extract[[Player]:[Player]],0),MATCH(FPL_Combined[[#Headers],[Gameweek 19]],FPL_Fixtures_Extract[#Headers],0)),LEN(INDEX(FPL_Fixtures_Extract[],MATCH($A334,FPL_Fixtures_Extract[[Player]:[Player]],0),MATCH(FPL_Combined[[#Headers],[Gameweek 19]],FPL_Fixtures_Extract[#Headers],0)))-4),Team_Key[[Full Name]:[Full Name]],0))&amp;RIGHT(INDEX(FPL_Fixtures_Extract[],MATCH($A334,FPL_Fixtures_Extract[[Player]:[Player]],0),MATCH(FPL_Combined[[#Headers],[Gameweek 19]],FPL_Fixtures_Extract[#Headers],0)),3))</f>
        <v>LIV(H) 0-1</v>
      </c>
      <c r="U334" t="str">
        <f ca="1">IF(RIGHT(FPL_Combined[[#Headers],[Gameweek 20]],2)&lt;$B$622,INDEX(FPL_Results_Extract[Gameweek 20],MATCH($A334,FPL_Results_Extract[[Player]:[Player]],0)),INDEX(Team_Key[[Abbreviation]:[Abbreviation]],MATCH(LEFT(INDEX(FPL_Fixtures_Extract[],MATCH($A334,FPL_Fixtures_Extract[[Player]:[Player]],0),MATCH(FPL_Combined[[#Headers],[Gameweek 20]],FPL_Fixtures_Extract[#Headers],0)),LEN(INDEX(FPL_Fixtures_Extract[],MATCH($A334,FPL_Fixtures_Extract[[Player]:[Player]],0),MATCH(FPL_Combined[[#Headers],[Gameweek 20]],FPL_Fixtures_Extract[#Headers],0)))-4),Team_Key[[Full Name]:[Full Name]],0))&amp;RIGHT(INDEX(FPL_Fixtures_Extract[],MATCH($A334,FPL_Fixtures_Extract[[Player]:[Player]],0),MATCH(FPL_Combined[[#Headers],[Gameweek 20]],FPL_Fixtures_Extract[#Headers],0)),3))</f>
        <v>AVL(H) 3-1</v>
      </c>
      <c r="V334" t="str">
        <f ca="1">IF(RIGHT(FPL_Combined[[#Headers],[Gameweek 21]],2)&lt;$B$622,INDEX(FPL_Results_Extract[Gameweek 21],MATCH($A334,FPL_Results_Extract[[Player]:[Player]],0)),INDEX(Team_Key[[Abbreviation]:[Abbreviation]],MATCH(LEFT(INDEX(FPL_Fixtures_Extract[],MATCH($A334,FPL_Fixtures_Extract[[Player]:[Player]],0),MATCH(FPL_Combined[[#Headers],[Gameweek 21]],FPL_Fixtures_Extract[#Headers],0)),LEN(INDEX(FPL_Fixtures_Extract[],MATCH($A334,FPL_Fixtures_Extract[[Player]:[Player]],0),MATCH(FPL_Combined[[#Headers],[Gameweek 21]],FPL_Fixtures_Extract[#Headers],0)))-4),Team_Key[[Full Name]:[Full Name]],0))&amp;RIGHT(INDEX(FPL_Fixtures_Extract[],MATCH($A334,FPL_Fixtures_Extract[[Player]:[Player]],0),MATCH(FPL_Combined[[#Headers],[Gameweek 21]],FPL_Fixtures_Extract[#Headers],0)),3))</f>
        <v>SWA(A) 4-2</v>
      </c>
      <c r="W334" t="str">
        <f ca="1">IF(RIGHT(FPL_Combined[[#Headers],[Gameweek 22]],2)&lt;$B$622,INDEX(FPL_Results_Extract[Gameweek 22],MATCH($A334,FPL_Results_Extract[[Player]:[Player]],0)),INDEX(Team_Key[[Abbreviation]:[Abbreviation]],MATCH(LEFT(INDEX(FPL_Fixtures_Extract[],MATCH($A334,FPL_Fixtures_Extract[[Player]:[Player]],0),MATCH(FPL_Combined[[#Headers],[Gameweek 22]],FPL_Fixtures_Extract[#Headers],0)),LEN(INDEX(FPL_Fixtures_Extract[],MATCH($A334,FPL_Fixtures_Extract[[Player]:[Player]],0),MATCH(FPL_Combined[[#Headers],[Gameweek 22]],FPL_Fixtures_Extract[#Headers],0)))-4),Team_Key[[Full Name]:[Full Name]],0))&amp;RIGHT(INDEX(FPL_Fixtures_Extract[],MATCH($A334,FPL_Fixtures_Extract[[Player]:[Player]],0),MATCH(FPL_Combined[[#Headers],[Gameweek 22]],FPL_Fixtures_Extract[#Headers],0)),3))</f>
        <v>TOT(A) 1-4</v>
      </c>
      <c r="X334" t="str">
        <f ca="1">IF(RIGHT(FPL_Combined[[#Headers],[Gameweek 23]],2)&lt;$B$622,INDEX(FPL_Results_Extract[Gameweek 23],MATCH($A334,FPL_Results_Extract[[Player]:[Player]],0)),INDEX(Team_Key[[Abbreviation]:[Abbreviation]],MATCH(LEFT(INDEX(FPL_Fixtures_Extract[],MATCH($A334,FPL_Fixtures_Extract[[Player]:[Player]],0),MATCH(FPL_Combined[[#Headers],[Gameweek 23]],FPL_Fixtures_Extract[#Headers],0)),LEN(INDEX(FPL_Fixtures_Extract[],MATCH($A334,FPL_Fixtures_Extract[[Player]:[Player]],0),MATCH(FPL_Combined[[#Headers],[Gameweek 23]],FPL_Fixtures_Extract[#Headers],0)))-4),Team_Key[[Full Name]:[Full Name]],0))&amp;RIGHT(INDEX(FPL_Fixtures_Extract[],MATCH($A334,FPL_Fixtures_Extract[[Player]:[Player]],0),MATCH(FPL_Combined[[#Headers],[Gameweek 23]],FPL_Fixtures_Extract[#Headers],0)),3))</f>
        <v>BOU(H) 1-1</v>
      </c>
      <c r="Y334" t="str">
        <f ca="1">IF(RIGHT(FPL_Combined[[#Headers],[Gameweek 24]],2)&lt;$B$622,INDEX(FPL_Results_Extract[Team],MATCH($A334,FPL_Results_Extract[[Player]:[Player]],0)),INDEX(Team_Key[[Abbreviation]:[Abbreviation]],MATCH(LEFT(INDEX(FPL_Fixtures_Extract[],MATCH($A334,FPL_Fixtures_Extract[[Player]:[Player]],0),MATCH(FPL_Combined[[#Headers],[Gameweek 24]],FPL_Fixtures_Extract[#Headers],0)),LEN(INDEX(FPL_Fixtures_Extract[],MATCH($A334,FPL_Fixtures_Extract[[Player]:[Player]],0),MATCH(FPL_Combined[[#Headers],[Gameweek 24]],FPL_Fixtures_Extract[#Headers],0)))-4),Team_Key[[Full Name]:[Full Name]],0))&amp;RIGHT(INDEX(FPL_Fixtures_Extract[],MATCH($A334,FPL_Fixtures_Extract[[Player]:[Player]],0),MATCH(FPL_Combined[[#Headers],[Gameweek 24]],FPL_Fixtures_Extract[#Headers],0)),3))</f>
        <v>SUN</v>
      </c>
      <c r="Z334" t="str">
        <f ca="1">IF(RIGHT(FPL_Combined[[#Headers],[Gameweek 25]],2)&lt;$B$622,INDEX(FPL_Results_Extract[Player],MATCH($A334,FPL_Results_Extract[[Player]:[Player]],0)),INDEX(Team_Key[[Abbreviation]:[Abbreviation]],MATCH(LEFT(INDEX(FPL_Fixtures_Extract[],MATCH($A334,FPL_Fixtures_Extract[[Player]:[Player]],0),MATCH(FPL_Combined[[#Headers],[Gameweek 25]],FPL_Fixtures_Extract[#Headers],0)),LEN(INDEX(FPL_Fixtures_Extract[],MATCH($A334,FPL_Fixtures_Extract[[Player]:[Player]],0),MATCH(FPL_Combined[[#Headers],[Gameweek 25]],FPL_Fixtures_Extract[#Headers],0)))-4),Team_Key[[Full Name]:[Full Name]],0))&amp;RIGHT(INDEX(FPL_Fixtures_Extract[],MATCH($A334,FPL_Fixtures_Extract[[Player]:[Player]],0),MATCH(FPL_Combined[[#Headers],[Gameweek 25]],FPL_Fixtures_Extract[#Headers],0)),3))</f>
        <v>Larsson</v>
      </c>
      <c r="AA334" t="str">
        <f ca="1">IF(RIGHT(FPL_Combined[[#Headers],[Gameweek 26]],2)&lt;$B$622,INDEX(FPL_Results_Extract[Gameweek 01],MATCH($A334,FPL_Results_Extract[[Player]:[Player]],0)),INDEX(Team_Key[[Abbreviation]:[Abbreviation]],MATCH(LEFT(INDEX(FPL_Fixtures_Extract[],MATCH($A334,FPL_Fixtures_Extract[[Player]:[Player]],0),MATCH(FPL_Combined[[#Headers],[Gameweek 26]],FPL_Fixtures_Extract[#Headers],0)),LEN(INDEX(FPL_Fixtures_Extract[],MATCH($A334,FPL_Fixtures_Extract[[Player]:[Player]],0),MATCH(FPL_Combined[[#Headers],[Gameweek 26]],FPL_Fixtures_Extract[#Headers],0)))-4),Team_Key[[Full Name]:[Full Name]],0))&amp;RIGHT(INDEX(FPL_Fixtures_Extract[],MATCH($A334,FPL_Fixtures_Extract[[Player]:[Player]],0),MATCH(FPL_Combined[[#Headers],[Gameweek 26]],FPL_Fixtures_Extract[#Headers],0)),3))</f>
        <v>LEI(A) 2-4</v>
      </c>
      <c r="AB334" t="str">
        <f ca="1">IF(RIGHT(FPL_Combined[[#Headers],[Gameweek 27]],2)&lt;$B$622,INDEX(FPL_Results_Extract[Gameweek 02],MATCH($A334,FPL_Results_Extract[[Player]:[Player]],0)),INDEX(Team_Key[[Abbreviation]:[Abbreviation]],MATCH(LEFT(INDEX(FPL_Fixtures_Extract[],MATCH($A334,FPL_Fixtures_Extract[[Player]:[Player]],0),MATCH(FPL_Combined[[#Headers],[Gameweek 27]],FPL_Fixtures_Extract[#Headers],0)),LEN(INDEX(FPL_Fixtures_Extract[],MATCH($A334,FPL_Fixtures_Extract[[Player]:[Player]],0),MATCH(FPL_Combined[[#Headers],[Gameweek 27]],FPL_Fixtures_Extract[#Headers],0)))-4),Team_Key[[Full Name]:[Full Name]],0))&amp;RIGHT(INDEX(FPL_Fixtures_Extract[],MATCH($A334,FPL_Fixtures_Extract[[Player]:[Player]],0),MATCH(FPL_Combined[[#Headers],[Gameweek 27]],FPL_Fixtures_Extract[#Headers],0)),3))</f>
        <v>NOR(H) 1-3</v>
      </c>
      <c r="AC334" t="str">
        <f ca="1">IF(RIGHT(FPL_Combined[[#Headers],[Gameweek 28]],2)&lt;$B$622,INDEX(FPL_Results_Extract[Gameweek 03],MATCH($A334,FPL_Results_Extract[[Player]:[Player]],0)),INDEX(Team_Key[[Abbreviation]:[Abbreviation]],MATCH(LEFT(INDEX(FPL_Fixtures_Extract[],MATCH($A334,FPL_Fixtures_Extract[[Player]:[Player]],0),MATCH(FPL_Combined[[#Headers],[Gameweek 28]],FPL_Fixtures_Extract[#Headers],0)),LEN(INDEX(FPL_Fixtures_Extract[],MATCH($A334,FPL_Fixtures_Extract[[Player]:[Player]],0),MATCH(FPL_Combined[[#Headers],[Gameweek 28]],FPL_Fixtures_Extract[#Headers],0)))-4),Team_Key[[Full Name]:[Full Name]],0))&amp;RIGHT(INDEX(FPL_Fixtures_Extract[],MATCH($A334,FPL_Fixtures_Extract[[Player]:[Player]],0),MATCH(FPL_Combined[[#Headers],[Gameweek 28]],FPL_Fixtures_Extract[#Headers],0)),3))</f>
        <v>SWA(H) 1-1</v>
      </c>
      <c r="AD334" t="str">
        <f ca="1">IF(RIGHT(FPL_Combined[[#Headers],[Gameweek 29]],2)&lt;$B$622,INDEX(FPL_Results_Extract[Gameweek 04],MATCH($A334,FPL_Results_Extract[[Player]:[Player]],0)),INDEX(Team_Key[[Abbreviation]:[Abbreviation]],MATCH(LEFT(INDEX(FPL_Fixtures_Extract[],MATCH($A334,FPL_Fixtures_Extract[[Player]:[Player]],0),MATCH(FPL_Combined[[#Headers],[Gameweek 29]],FPL_Fixtures_Extract[#Headers],0)),LEN(INDEX(FPL_Fixtures_Extract[],MATCH($A334,FPL_Fixtures_Extract[[Player]:[Player]],0),MATCH(FPL_Combined[[#Headers],[Gameweek 29]],FPL_Fixtures_Extract[#Headers],0)))-4),Team_Key[[Full Name]:[Full Name]],0))&amp;RIGHT(INDEX(FPL_Fixtures_Extract[],MATCH($A334,FPL_Fixtures_Extract[[Player]:[Player]],0),MATCH(FPL_Combined[[#Headers],[Gameweek 29]],FPL_Fixtures_Extract[#Headers],0)),3))</f>
        <v>SOU(A)</v>
      </c>
      <c r="AE334" t="e">
        <f ca="1">IF(RIGHT(FPL_Combined[[#Headers],[Gameweek 30]],2)&lt;$B$622,INDEX(FPL_Results_Extract[Gameweek 05],MATCH($A334,FPL_Results_Extract[[Player]:[Player]],0)),INDEX(Team_Key[[Abbreviation]:[Abbreviation]],MATCH(LEFT(INDEX(FPL_Fixtures_Extract[],MATCH($A334,FPL_Fixtures_Extract[[Player]:[Player]],0),MATCH(FPL_Combined[[#Headers],[Gameweek 30]],FPL_Fixtures_Extract[#Headers],0)),LEN(INDEX(FPL_Fixtures_Extract[],MATCH($A334,FPL_Fixtures_Extract[[Player]:[Player]],0),MATCH(FPL_Combined[[#Headers],[Gameweek 30]],FPL_Fixtures_Extract[#Headers],0)))-4),Team_Key[[Full Name]:[Full Name]],0))&amp;RIGHT(INDEX(FPL_Fixtures_Extract[],MATCH($A334,FPL_Fixtures_Extract[[Player]:[Player]],0),MATCH(FPL_Combined[[#Headers],[Gameweek 30]],FPL_Fixtures_Extract[#Headers],0)),3))</f>
        <v>#VALUE!</v>
      </c>
      <c r="AF334" t="str">
        <f ca="1">IF(RIGHT(FPL_Combined[[#Headers],[Gameweek 31]],2)&lt;$B$622,INDEX(FPL_Results_Extract[Gameweek 06],MATCH($A334,FPL_Results_Extract[[Player]:[Player]],0)),INDEX(Team_Key[[Abbreviation]:[Abbreviation]],MATCH(LEFT(INDEX(FPL_Fixtures_Extract[],MATCH($A334,FPL_Fixtures_Extract[[Player]:[Player]],0),MATCH(FPL_Combined[[#Headers],[Gameweek 31]],FPL_Fixtures_Extract[#Headers],0)),LEN(INDEX(FPL_Fixtures_Extract[],MATCH($A334,FPL_Fixtures_Extract[[Player]:[Player]],0),MATCH(FPL_Combined[[#Headers],[Gameweek 31]],FPL_Fixtures_Extract[#Headers],0)))-4),Team_Key[[Full Name]:[Full Name]],0))&amp;RIGHT(INDEX(FPL_Fixtures_Extract[],MATCH($A334,FPL_Fixtures_Extract[[Player]:[Player]],0),MATCH(FPL_Combined[[#Headers],[Gameweek 31]],FPL_Fixtures_Extract[#Headers],0)),3))</f>
        <v>NEW(A)</v>
      </c>
      <c r="AG334" t="str">
        <f ca="1">IF(RIGHT(FPL_Combined[[#Headers],[Gameweek 32]],2)&lt;$B$622,INDEX(FPL_Results_Extract[Gameweek 07],MATCH($A334,FPL_Results_Extract[[Player]:[Player]],0)),INDEX(Team_Key[[Abbreviation]:[Abbreviation]],MATCH(LEFT(INDEX(FPL_Fixtures_Extract[],MATCH($A334,FPL_Fixtures_Extract[[Player]:[Player]],0),MATCH(FPL_Combined[[#Headers],[Gameweek 32]],FPL_Fixtures_Extract[#Headers],0)),LEN(INDEX(FPL_Fixtures_Extract[],MATCH($A334,FPL_Fixtures_Extract[[Player]:[Player]],0),MATCH(FPL_Combined[[#Headers],[Gameweek 32]],FPL_Fixtures_Extract[#Headers],0)))-4),Team_Key[[Full Name]:[Full Name]],0))&amp;RIGHT(INDEX(FPL_Fixtures_Extract[],MATCH($A334,FPL_Fixtures_Extract[[Player]:[Player]],0),MATCH(FPL_Combined[[#Headers],[Gameweek 32]],FPL_Fixtures_Extract[#Headers],0)),3))</f>
        <v>WBA(H)</v>
      </c>
      <c r="AH334" t="str">
        <f ca="1">IF(RIGHT(FPL_Combined[[#Headers],[Gameweek 33]],2)&lt;$B$622,INDEX(FPL_Results_Extract[Gameweek 08],MATCH($A334,FPL_Results_Extract[[Player]:[Player]],0)),INDEX(Team_Key[[Abbreviation]:[Abbreviation]],MATCH(LEFT(INDEX(FPL_Fixtures_Extract[],MATCH($A334,FPL_Fixtures_Extract[[Player]:[Player]],0),MATCH(FPL_Combined[[#Headers],[Gameweek 33]],FPL_Fixtures_Extract[#Headers],0)),LEN(INDEX(FPL_Fixtures_Extract[],MATCH($A334,FPL_Fixtures_Extract[[Player]:[Player]],0),MATCH(FPL_Combined[[#Headers],[Gameweek 33]],FPL_Fixtures_Extract[#Headers],0)))-4),Team_Key[[Full Name]:[Full Name]],0))&amp;RIGHT(INDEX(FPL_Fixtures_Extract[],MATCH($A334,FPL_Fixtures_Extract[[Player]:[Player]],0),MATCH(FPL_Combined[[#Headers],[Gameweek 33]],FPL_Fixtures_Extract[#Headers],0)),3))</f>
        <v>LEI(H)</v>
      </c>
      <c r="AI334" t="str">
        <f ca="1">IF(RIGHT(FPL_Combined[[#Headers],[Gameweek 34]],2)&lt;$B$622,INDEX(FPL_Results_Extract[Gameweek 09],MATCH($A334,FPL_Results_Extract[[Player]:[Player]],0)),INDEX(Team_Key[[Abbreviation]:[Abbreviation]],MATCH(LEFT(INDEX(FPL_Fixtures_Extract[],MATCH($A334,FPL_Fixtures_Extract[[Player]:[Player]],0),MATCH(FPL_Combined[[#Headers],[Gameweek 34]],FPL_Fixtures_Extract[#Headers],0)),LEN(INDEX(FPL_Fixtures_Extract[],MATCH($A334,FPL_Fixtures_Extract[[Player]:[Player]],0),MATCH(FPL_Combined[[#Headers],[Gameweek 34]],FPL_Fixtures_Extract[#Headers],0)))-4),Team_Key[[Full Name]:[Full Name]],0))&amp;RIGHT(INDEX(FPL_Fixtures_Extract[],MATCH($A334,FPL_Fixtures_Extract[[Player]:[Player]],0),MATCH(FPL_Combined[[#Headers],[Gameweek 34]],FPL_Fixtures_Extract[#Headers],0)),3))</f>
        <v>NOR(A)</v>
      </c>
      <c r="AJ334" t="str">
        <f ca="1">IF(RIGHT(FPL_Combined[[#Headers],[Gameweek 35]],2)&lt;$B$622,INDEX(FPL_Results_Extract[Gameweek 10],MATCH($A334,FPL_Results_Extract[[Player]:[Player]],0)),INDEX(Team_Key[[Abbreviation]:[Abbreviation]],MATCH(LEFT(INDEX(FPL_Fixtures_Extract[],MATCH($A334,FPL_Fixtures_Extract[[Player]:[Player]],0),MATCH(FPL_Combined[[#Headers],[Gameweek 35]],FPL_Fixtures_Extract[#Headers],0)),LEN(INDEX(FPL_Fixtures_Extract[],MATCH($A334,FPL_Fixtures_Extract[[Player]:[Player]],0),MATCH(FPL_Combined[[#Headers],[Gameweek 35]],FPL_Fixtures_Extract[#Headers],0)))-4),Team_Key[[Full Name]:[Full Name]],0))&amp;RIGHT(INDEX(FPL_Fixtures_Extract[],MATCH($A334,FPL_Fixtures_Extract[[Player]:[Player]],0),MATCH(FPL_Combined[[#Headers],[Gameweek 35]],FPL_Fixtures_Extract[#Headers],0)),3))</f>
        <v>ARS(H)</v>
      </c>
      <c r="AK334" t="str">
        <f ca="1">IF(RIGHT(FPL_Combined[[#Headers],[Gameweek 36]],2)&lt;$B$622,INDEX(FPL_Results_Extract[Gameweek 11],MATCH($A334,FPL_Results_Extract[[Player]:[Player]],0)),INDEX(Team_Key[[Abbreviation]:[Abbreviation]],MATCH(LEFT(INDEX(FPL_Fixtures_Extract[],MATCH($A334,FPL_Fixtures_Extract[[Player]:[Player]],0),MATCH(FPL_Combined[[#Headers],[Gameweek 36]],FPL_Fixtures_Extract[#Headers],0)),LEN(INDEX(FPL_Fixtures_Extract[],MATCH($A334,FPL_Fixtures_Extract[[Player]:[Player]],0),MATCH(FPL_Combined[[#Headers],[Gameweek 36]],FPL_Fixtures_Extract[#Headers],0)))-4),Team_Key[[Full Name]:[Full Name]],0))&amp;RIGHT(INDEX(FPL_Fixtures_Extract[],MATCH($A334,FPL_Fixtures_Extract[[Player]:[Player]],0),MATCH(FPL_Combined[[#Headers],[Gameweek 36]],FPL_Fixtures_Extract[#Headers],0)),3))</f>
        <v>STK(A)</v>
      </c>
      <c r="AL334" t="str">
        <f ca="1">IF(RIGHT(FPL_Combined[[#Headers],[Gameweek 37]],2)&lt;$B$622,INDEX(FPL_Results_Extract[Gameweek 12],MATCH($A334,FPL_Results_Extract[[Player]:[Player]],0)),INDEX(Team_Key[[Abbreviation]:[Abbreviation]],MATCH(LEFT(INDEX(FPL_Fixtures_Extract[],MATCH($A334,FPL_Fixtures_Extract[[Player]:[Player]],0),MATCH(FPL_Combined[[#Headers],[Gameweek 37]],FPL_Fixtures_Extract[#Headers],0)),LEN(INDEX(FPL_Fixtures_Extract[],MATCH($A334,FPL_Fixtures_Extract[[Player]:[Player]],0),MATCH(FPL_Combined[[#Headers],[Gameweek 37]],FPL_Fixtures_Extract[#Headers],0)))-4),Team_Key[[Full Name]:[Full Name]],0))&amp;RIGHT(INDEX(FPL_Fixtures_Extract[],MATCH($A334,FPL_Fixtures_Extract[[Player]:[Player]],0),MATCH(FPL_Combined[[#Headers],[Gameweek 37]],FPL_Fixtures_Extract[#Headers],0)),3))</f>
        <v>CHE(H)</v>
      </c>
      <c r="AM334" t="str">
        <f ca="1">IF(RIGHT(FPL_Combined[[#Headers],[Gameweek 38]],2)&lt;$B$622,INDEX(FPL_Results_Extract[Gameweek 13],MATCH($A334,FPL_Results_Extract[[Player]:[Player]],0)),INDEX(Team_Key[[Abbreviation]:[Abbreviation]],MATCH(LEFT(INDEX(FPL_Fixtures_Extract[],MATCH($A334,FPL_Fixtures_Extract[[Player]:[Player]],0),MATCH(FPL_Combined[[#Headers],[Gameweek 38]],FPL_Fixtures_Extract[#Headers],0)),LEN(INDEX(FPL_Fixtures_Extract[],MATCH($A334,FPL_Fixtures_Extract[[Player]:[Player]],0),MATCH(FPL_Combined[[#Headers],[Gameweek 38]],FPL_Fixtures_Extract[#Headers],0)))-4),Team_Key[[Full Name]:[Full Name]],0))&amp;RIGHT(INDEX(FPL_Fixtures_Extract[],MATCH($A334,FPL_Fixtures_Extract[[Player]:[Player]],0),MATCH(FPL_Combined[[#Headers],[Gameweek 38]],FPL_Fixtures_Extract[#Headers],0)),3))</f>
        <v>WAT(A)</v>
      </c>
    </row>
    <row r="335" spans="1:39" x14ac:dyDescent="0.45">
      <c r="A335" t="s">
        <v>630</v>
      </c>
      <c r="B335" t="str">
        <f ca="1">IF(RIGHT(FPL_Combined[[#Headers],[Gameweek 01]],2)&lt;$B$622,INDEX(FPL_Results_Extract[Gameweek 01],MATCH($A335,FPL_Results_Extract[[Player]:[Player]],0)),INDEX(Team_Key[[Abbreviation]:[Abbreviation]],MATCH(LEFT(INDEX(FPL_Fixtures_Extract[],MATCH($A335,FPL_Fixtures_Extract[[Player]:[Player]],0),MATCH(FPL_Combined[[#Headers],[Gameweek 01]],FPL_Fixtures_Extract[#Headers],0)),LEN(INDEX(FPL_Fixtures_Extract[],MATCH($A335,FPL_Fixtures_Extract[[Player]:[Player]],0),MATCH(FPL_Combined[[#Headers],[Gameweek 01]],FPL_Fixtures_Extract[#Headers],0)))-4),Team_Key[[Full Name]:[Full Name]],0))&amp;RIGHT(INDEX(FPL_Fixtures_Extract[],MATCH($A335,FPL_Fixtures_Extract[[Player]:[Player]],0),MATCH(FPL_Combined[[#Headers],[Gameweek 01]],FPL_Fixtures_Extract[#Headers],0)),3))</f>
        <v>SOU(H) 2-2</v>
      </c>
      <c r="C335" t="str">
        <f ca="1">IF(RIGHT(FPL_Combined[[#Headers],[Gameweek 02]],2)&lt;$B$622,INDEX(FPL_Results_Extract[Gameweek 02],MATCH($A335,FPL_Results_Extract[[Player]:[Player]],0)),INDEX(Team_Key[[Abbreviation]:[Abbreviation]],MATCH(LEFT(INDEX(FPL_Fixtures_Extract[],MATCH($A335,FPL_Fixtures_Extract[[Player]:[Player]],0),MATCH(FPL_Combined[[#Headers],[Gameweek 02]],FPL_Fixtures_Extract[#Headers],0)),LEN(INDEX(FPL_Fixtures_Extract[],MATCH($A335,FPL_Fixtures_Extract[[Player]:[Player]],0),MATCH(FPL_Combined[[#Headers],[Gameweek 02]],FPL_Fixtures_Extract[#Headers],0)))-4),Team_Key[[Full Name]:[Full Name]],0))&amp;RIGHT(INDEX(FPL_Fixtures_Extract[],MATCH($A335,FPL_Fixtures_Extract[[Player]:[Player]],0),MATCH(FPL_Combined[[#Headers],[Gameweek 02]],FPL_Fixtures_Extract[#Headers],0)),3))</f>
        <v>SWA(A) 0-2</v>
      </c>
      <c r="D335" t="str">
        <f ca="1">IF(RIGHT(FPL_Combined[[#Headers],[Gameweek 03]],2)&lt;$B$622,INDEX(FPL_Results_Extract[Gameweek 03],MATCH($A335,FPL_Results_Extract[[Player]:[Player]],0)),INDEX(Team_Key[[Abbreviation]:[Abbreviation]],MATCH(LEFT(INDEX(FPL_Fixtures_Extract[],MATCH($A335,FPL_Fixtures_Extract[[Player]:[Player]],0),MATCH(FPL_Combined[[#Headers],[Gameweek 03]],FPL_Fixtures_Extract[#Headers],0)),LEN(INDEX(FPL_Fixtures_Extract[],MATCH($A335,FPL_Fixtures_Extract[[Player]:[Player]],0),MATCH(FPL_Combined[[#Headers],[Gameweek 03]],FPL_Fixtures_Extract[#Headers],0)))-4),Team_Key[[Full Name]:[Full Name]],0))&amp;RIGHT(INDEX(FPL_Fixtures_Extract[],MATCH($A335,FPL_Fixtures_Extract[[Player]:[Player]],0),MATCH(FPL_Combined[[#Headers],[Gameweek 03]],FPL_Fixtures_Extract[#Headers],0)),3))</f>
        <v>MUN(A) 0-0</v>
      </c>
      <c r="E335" t="str">
        <f ca="1">IF(RIGHT(FPL_Combined[[#Headers],[Gameweek 04]],2)&lt;$B$622,INDEX(FPL_Results_Extract[Gameweek 04],MATCH($A335,FPL_Results_Extract[[Player]:[Player]],0)),INDEX(Team_Key[[Abbreviation]:[Abbreviation]],MATCH(LEFT(INDEX(FPL_Fixtures_Extract[],MATCH($A335,FPL_Fixtures_Extract[[Player]:[Player]],0),MATCH(FPL_Combined[[#Headers],[Gameweek 04]],FPL_Fixtures_Extract[#Headers],0)),LEN(INDEX(FPL_Fixtures_Extract[],MATCH($A335,FPL_Fixtures_Extract[[Player]:[Player]],0),MATCH(FPL_Combined[[#Headers],[Gameweek 04]],FPL_Fixtures_Extract[#Headers],0)))-4),Team_Key[[Full Name]:[Full Name]],0))&amp;RIGHT(INDEX(FPL_Fixtures_Extract[],MATCH($A335,FPL_Fixtures_Extract[[Player]:[Player]],0),MATCH(FPL_Combined[[#Headers],[Gameweek 04]],FPL_Fixtures_Extract[#Headers],0)),3))</f>
        <v>ARS(H) 0-1</v>
      </c>
      <c r="F335" t="str">
        <f ca="1">IF(RIGHT(FPL_Combined[[#Headers],[Gameweek 05]],2)&lt;$B$622,INDEX(FPL_Results_Extract[Gameweek 05],MATCH($A335,FPL_Results_Extract[[Player]:[Player]],0)),INDEX(Team_Key[[Abbreviation]:[Abbreviation]],MATCH(LEFT(INDEX(FPL_Fixtures_Extract[],MATCH($A335,FPL_Fixtures_Extract[[Player]:[Player]],0),MATCH(FPL_Combined[[#Headers],[Gameweek 05]],FPL_Fixtures_Extract[#Headers],0)),LEN(INDEX(FPL_Fixtures_Extract[],MATCH($A335,FPL_Fixtures_Extract[[Player]:[Player]],0),MATCH(FPL_Combined[[#Headers],[Gameweek 05]],FPL_Fixtures_Extract[#Headers],0)))-4),Team_Key[[Full Name]:[Full Name]],0))&amp;RIGHT(INDEX(FPL_Fixtures_Extract[],MATCH($A335,FPL_Fixtures_Extract[[Player]:[Player]],0),MATCH(FPL_Combined[[#Headers],[Gameweek 05]],FPL_Fixtures_Extract[#Headers],0)),3))</f>
        <v>WHU(A) 0-2</v>
      </c>
      <c r="G335" t="str">
        <f ca="1">IF(RIGHT(FPL_Combined[[#Headers],[Gameweek 06]],2)&lt;$B$622,INDEX(FPL_Results_Extract[Gameweek 06],MATCH($A335,FPL_Results_Extract[[Player]:[Player]],0)),INDEX(Team_Key[[Abbreviation]:[Abbreviation]],MATCH(LEFT(INDEX(FPL_Fixtures_Extract[],MATCH($A335,FPL_Fixtures_Extract[[Player]:[Player]],0),MATCH(FPL_Combined[[#Headers],[Gameweek 06]],FPL_Fixtures_Extract[#Headers],0)),LEN(INDEX(FPL_Fixtures_Extract[],MATCH($A335,FPL_Fixtures_Extract[[Player]:[Player]],0),MATCH(FPL_Combined[[#Headers],[Gameweek 06]],FPL_Fixtures_Extract[#Headers],0)))-4),Team_Key[[Full Name]:[Full Name]],0))&amp;RIGHT(INDEX(FPL_Fixtures_Extract[],MATCH($A335,FPL_Fixtures_Extract[[Player]:[Player]],0),MATCH(FPL_Combined[[#Headers],[Gameweek 06]],FPL_Fixtures_Extract[#Headers],0)),3))</f>
        <v>WAT(H) 1-2</v>
      </c>
      <c r="H335" t="str">
        <f ca="1">IF(RIGHT(FPL_Combined[[#Headers],[Gameweek 07]],2)&lt;$B$622,INDEX(FPL_Results_Extract[Gameweek 07],MATCH($A335,FPL_Results_Extract[[Player]:[Player]],0)),INDEX(Team_Key[[Abbreviation]:[Abbreviation]],MATCH(LEFT(INDEX(FPL_Fixtures_Extract[],MATCH($A335,FPL_Fixtures_Extract[[Player]:[Player]],0),MATCH(FPL_Combined[[#Headers],[Gameweek 07]],FPL_Fixtures_Extract[#Headers],0)),LEN(INDEX(FPL_Fixtures_Extract[],MATCH($A335,FPL_Fixtures_Extract[[Player]:[Player]],0),MATCH(FPL_Combined[[#Headers],[Gameweek 07]],FPL_Fixtures_Extract[#Headers],0)))-4),Team_Key[[Full Name]:[Full Name]],0))&amp;RIGHT(INDEX(FPL_Fixtures_Extract[],MATCH($A335,FPL_Fixtures_Extract[[Player]:[Player]],0),MATCH(FPL_Combined[[#Headers],[Gameweek 07]],FPL_Fixtures_Extract[#Headers],0)),3))</f>
        <v>CHE(H) 2-2</v>
      </c>
      <c r="I335" t="str">
        <f ca="1">IF(RIGHT(FPL_Combined[[#Headers],[Gameweek 08]],2)&lt;$B$622,INDEX(FPL_Results_Extract[Gameweek 08],MATCH($A335,FPL_Results_Extract[[Player]:[Player]],0)),INDEX(Team_Key[[Abbreviation]:[Abbreviation]],MATCH(LEFT(INDEX(FPL_Fixtures_Extract[],MATCH($A335,FPL_Fixtures_Extract[[Player]:[Player]],0),MATCH(FPL_Combined[[#Headers],[Gameweek 08]],FPL_Fixtures_Extract[#Headers],0)),LEN(INDEX(FPL_Fixtures_Extract[],MATCH($A335,FPL_Fixtures_Extract[[Player]:[Player]],0),MATCH(FPL_Combined[[#Headers],[Gameweek 08]],FPL_Fixtures_Extract[#Headers],0)))-4),Team_Key[[Full Name]:[Full Name]],0))&amp;RIGHT(INDEX(FPL_Fixtures_Extract[],MATCH($A335,FPL_Fixtures_Extract[[Player]:[Player]],0),MATCH(FPL_Combined[[#Headers],[Gameweek 08]],FPL_Fixtures_Extract[#Headers],0)),3))</f>
        <v>MCI(A) 1-6</v>
      </c>
      <c r="J335" t="str">
        <f ca="1">IF(RIGHT(FPL_Combined[[#Headers],[Gameweek 09]],2)&lt;$B$622,INDEX(FPL_Results_Extract[Gameweek 09],MATCH($A335,FPL_Results_Extract[[Player]:[Player]],0)),INDEX(Team_Key[[Abbreviation]:[Abbreviation]],MATCH(LEFT(INDEX(FPL_Fixtures_Extract[],MATCH($A335,FPL_Fixtures_Extract[[Player]:[Player]],0),MATCH(FPL_Combined[[#Headers],[Gameweek 09]],FPL_Fixtures_Extract[#Headers],0)),LEN(INDEX(FPL_Fixtures_Extract[],MATCH($A335,FPL_Fixtures_Extract[[Player]:[Player]],0),MATCH(FPL_Combined[[#Headers],[Gameweek 09]],FPL_Fixtures_Extract[#Headers],0)))-4),Team_Key[[Full Name]:[Full Name]],0))&amp;RIGHT(INDEX(FPL_Fixtures_Extract[],MATCH($A335,FPL_Fixtures_Extract[[Player]:[Player]],0),MATCH(FPL_Combined[[#Headers],[Gameweek 09]],FPL_Fixtures_Extract[#Headers],0)),3))</f>
        <v>NOR(H) 6-2</v>
      </c>
      <c r="K335" t="str">
        <f ca="1">IF(RIGHT(FPL_Combined[[#Headers],[Gameweek 10]],2)&lt;$B$622,INDEX(FPL_Results_Extract[Gameweek 10],MATCH($A335,FPL_Results_Extract[[Player]:[Player]],0)),INDEX(Team_Key[[Abbreviation]:[Abbreviation]],MATCH(LEFT(INDEX(FPL_Fixtures_Extract[],MATCH($A335,FPL_Fixtures_Extract[[Player]:[Player]],0),MATCH(FPL_Combined[[#Headers],[Gameweek 10]],FPL_Fixtures_Extract[#Headers],0)),LEN(INDEX(FPL_Fixtures_Extract[],MATCH($A335,FPL_Fixtures_Extract[[Player]:[Player]],0),MATCH(FPL_Combined[[#Headers],[Gameweek 10]],FPL_Fixtures_Extract[#Headers],0)))-4),Team_Key[[Full Name]:[Full Name]],0))&amp;RIGHT(INDEX(FPL_Fixtures_Extract[],MATCH($A335,FPL_Fixtures_Extract[[Player]:[Player]],0),MATCH(FPL_Combined[[#Headers],[Gameweek 10]],FPL_Fixtures_Extract[#Headers],0)),3))</f>
        <v>SUN(A) 0-3</v>
      </c>
      <c r="L335" t="str">
        <f ca="1">IF(RIGHT(FPL_Combined[[#Headers],[Gameweek 11]],2)&lt;$B$622,INDEX(FPL_Results_Extract[Gameweek 11],MATCH($A335,FPL_Results_Extract[[Player]:[Player]],0)),INDEX(Team_Key[[Abbreviation]:[Abbreviation]],MATCH(LEFT(INDEX(FPL_Fixtures_Extract[],MATCH($A335,FPL_Fixtures_Extract[[Player]:[Player]],0),MATCH(FPL_Combined[[#Headers],[Gameweek 11]],FPL_Fixtures_Extract[#Headers],0)),LEN(INDEX(FPL_Fixtures_Extract[],MATCH($A335,FPL_Fixtures_Extract[[Player]:[Player]],0),MATCH(FPL_Combined[[#Headers],[Gameweek 11]],FPL_Fixtures_Extract[#Headers],0)))-4),Team_Key[[Full Name]:[Full Name]],0))&amp;RIGHT(INDEX(FPL_Fixtures_Extract[],MATCH($A335,FPL_Fixtures_Extract[[Player]:[Player]],0),MATCH(FPL_Combined[[#Headers],[Gameweek 11]],FPL_Fixtures_Extract[#Headers],0)),3))</f>
        <v>STK(H) 0-0</v>
      </c>
      <c r="M335" t="str">
        <f ca="1">IF(RIGHT(FPL_Combined[[#Headers],[Gameweek 12]],2)&lt;$B$622,INDEX(FPL_Results_Extract[Gameweek 12],MATCH($A335,FPL_Results_Extract[[Player]:[Player]],0)),INDEX(Team_Key[[Abbreviation]:[Abbreviation]],MATCH(LEFT(INDEX(FPL_Fixtures_Extract[],MATCH($A335,FPL_Fixtures_Extract[[Player]:[Player]],0),MATCH(FPL_Combined[[#Headers],[Gameweek 12]],FPL_Fixtures_Extract[#Headers],0)),LEN(INDEX(FPL_Fixtures_Extract[],MATCH($A335,FPL_Fixtures_Extract[[Player]:[Player]],0),MATCH(FPL_Combined[[#Headers],[Gameweek 12]],FPL_Fixtures_Extract[#Headers],0)))-4),Team_Key[[Full Name]:[Full Name]],0))&amp;RIGHT(INDEX(FPL_Fixtures_Extract[],MATCH($A335,FPL_Fixtures_Extract[[Player]:[Player]],0),MATCH(FPL_Combined[[#Headers],[Gameweek 12]],FPL_Fixtures_Extract[#Headers],0)),3))</f>
        <v>BOU(A) 1-0</v>
      </c>
      <c r="N335" t="str">
        <f ca="1">IF(RIGHT(FPL_Combined[[#Headers],[Gameweek 13]],2)&lt;$B$622,INDEX(FPL_Results_Extract[Gameweek 13],MATCH($A335,FPL_Results_Extract[[Player]:[Player]],0)),INDEX(Team_Key[[Abbreviation]:[Abbreviation]],MATCH(LEFT(INDEX(FPL_Fixtures_Extract[],MATCH($A335,FPL_Fixtures_Extract[[Player]:[Player]],0),MATCH(FPL_Combined[[#Headers],[Gameweek 13]],FPL_Fixtures_Extract[#Headers],0)),LEN(INDEX(FPL_Fixtures_Extract[],MATCH($A335,FPL_Fixtures_Extract[[Player]:[Player]],0),MATCH(FPL_Combined[[#Headers],[Gameweek 13]],FPL_Fixtures_Extract[#Headers],0)))-4),Team_Key[[Full Name]:[Full Name]],0))&amp;RIGHT(INDEX(FPL_Fixtures_Extract[],MATCH($A335,FPL_Fixtures_Extract[[Player]:[Player]],0),MATCH(FPL_Combined[[#Headers],[Gameweek 13]],FPL_Fixtures_Extract[#Headers],0)),3))</f>
        <v>LEI(H) 0-3</v>
      </c>
      <c r="O335" t="str">
        <f ca="1">IF(RIGHT(FPL_Combined[[#Headers],[Gameweek 14]],2)&lt;$B$622,INDEX(FPL_Results_Extract[Gameweek 14],MATCH($A335,FPL_Results_Extract[[Player]:[Player]],0)),INDEX(Team_Key[[Abbreviation]:[Abbreviation]],MATCH(LEFT(INDEX(FPL_Fixtures_Extract[],MATCH($A335,FPL_Fixtures_Extract[[Player]:[Player]],0),MATCH(FPL_Combined[[#Headers],[Gameweek 14]],FPL_Fixtures_Extract[#Headers],0)),LEN(INDEX(FPL_Fixtures_Extract[],MATCH($A335,FPL_Fixtures_Extract[[Player]:[Player]],0),MATCH(FPL_Combined[[#Headers],[Gameweek 14]],FPL_Fixtures_Extract[#Headers],0)))-4),Team_Key[[Full Name]:[Full Name]],0))&amp;RIGHT(INDEX(FPL_Fixtures_Extract[],MATCH($A335,FPL_Fixtures_Extract[[Player]:[Player]],0),MATCH(FPL_Combined[[#Headers],[Gameweek 14]],FPL_Fixtures_Extract[#Headers],0)),3))</f>
        <v>CRY(A) 1-5</v>
      </c>
      <c r="P335" t="str">
        <f ca="1">IF(RIGHT(FPL_Combined[[#Headers],[Gameweek 15]],2)&lt;$B$622,INDEX(FPL_Results_Extract[Gameweek 15],MATCH($A335,FPL_Results_Extract[[Player]:[Player]],0)),INDEX(Team_Key[[Abbreviation]:[Abbreviation]],MATCH(LEFT(INDEX(FPL_Fixtures_Extract[],MATCH($A335,FPL_Fixtures_Extract[[Player]:[Player]],0),MATCH(FPL_Combined[[#Headers],[Gameweek 15]],FPL_Fixtures_Extract[#Headers],0)),LEN(INDEX(FPL_Fixtures_Extract[],MATCH($A335,FPL_Fixtures_Extract[[Player]:[Player]],0),MATCH(FPL_Combined[[#Headers],[Gameweek 15]],FPL_Fixtures_Extract[#Headers],0)))-4),Team_Key[[Full Name]:[Full Name]],0))&amp;RIGHT(INDEX(FPL_Fixtures_Extract[],MATCH($A335,FPL_Fixtures_Extract[[Player]:[Player]],0),MATCH(FPL_Combined[[#Headers],[Gameweek 15]],FPL_Fixtures_Extract[#Headers],0)),3))</f>
        <v>LIV(H) 2-0</v>
      </c>
      <c r="Q335" t="str">
        <f ca="1">IF(RIGHT(FPL_Combined[[#Headers],[Gameweek 16]],2)&lt;$B$622,INDEX(FPL_Results_Extract[Gameweek 16],MATCH($A335,FPL_Results_Extract[[Player]:[Player]],0)),INDEX(Team_Key[[Abbreviation]:[Abbreviation]],MATCH(LEFT(INDEX(FPL_Fixtures_Extract[],MATCH($A335,FPL_Fixtures_Extract[[Player]:[Player]],0),MATCH(FPL_Combined[[#Headers],[Gameweek 16]],FPL_Fixtures_Extract[#Headers],0)),LEN(INDEX(FPL_Fixtures_Extract[],MATCH($A335,FPL_Fixtures_Extract[[Player]:[Player]],0),MATCH(FPL_Combined[[#Headers],[Gameweek 16]],FPL_Fixtures_Extract[#Headers],0)))-4),Team_Key[[Full Name]:[Full Name]],0))&amp;RIGHT(INDEX(FPL_Fixtures_Extract[],MATCH($A335,FPL_Fixtures_Extract[[Player]:[Player]],0),MATCH(FPL_Combined[[#Headers],[Gameweek 16]],FPL_Fixtures_Extract[#Headers],0)),3))</f>
        <v>TOT(A) 2-1</v>
      </c>
      <c r="R335" t="str">
        <f ca="1">IF(RIGHT(FPL_Combined[[#Headers],[Gameweek 17]],2)&lt;$B$622,INDEX(FPL_Results_Extract[Gameweek 17],MATCH($A335,FPL_Results_Extract[[Player]:[Player]],0)),INDEX(Team_Key[[Abbreviation]:[Abbreviation]],MATCH(LEFT(INDEX(FPL_Fixtures_Extract[],MATCH($A335,FPL_Fixtures_Extract[[Player]:[Player]],0),MATCH(FPL_Combined[[#Headers],[Gameweek 17]],FPL_Fixtures_Extract[#Headers],0)),LEN(INDEX(FPL_Fixtures_Extract[],MATCH($A335,FPL_Fixtures_Extract[[Player]:[Player]],0),MATCH(FPL_Combined[[#Headers],[Gameweek 17]],FPL_Fixtures_Extract[#Headers],0)))-4),Team_Key[[Full Name]:[Full Name]],0))&amp;RIGHT(INDEX(FPL_Fixtures_Extract[],MATCH($A335,FPL_Fixtures_Extract[[Player]:[Player]],0),MATCH(FPL_Combined[[#Headers],[Gameweek 17]],FPL_Fixtures_Extract[#Headers],0)),3))</f>
        <v>AVL(H) 1-1</v>
      </c>
      <c r="S335" t="str">
        <f ca="1">IF(RIGHT(FPL_Combined[[#Headers],[Gameweek 18]],2)&lt;$B$622,INDEX(FPL_Results_Extract[Gameweek 18],MATCH($A335,FPL_Results_Extract[[Player]:[Player]],0)),INDEX(Team_Key[[Abbreviation]:[Abbreviation]],MATCH(LEFT(INDEX(FPL_Fixtures_Extract[],MATCH($A335,FPL_Fixtures_Extract[[Player]:[Player]],0),MATCH(FPL_Combined[[#Headers],[Gameweek 18]],FPL_Fixtures_Extract[#Headers],0)),LEN(INDEX(FPL_Fixtures_Extract[],MATCH($A335,FPL_Fixtures_Extract[[Player]:[Player]],0),MATCH(FPL_Combined[[#Headers],[Gameweek 18]],FPL_Fixtures_Extract[#Headers],0)))-4),Team_Key[[Full Name]:[Full Name]],0))&amp;RIGHT(INDEX(FPL_Fixtures_Extract[],MATCH($A335,FPL_Fixtures_Extract[[Player]:[Player]],0),MATCH(FPL_Combined[[#Headers],[Gameweek 18]],FPL_Fixtures_Extract[#Headers],0)),3))</f>
        <v>EVE(H) 0-1</v>
      </c>
      <c r="T335" t="str">
        <f ca="1">IF(RIGHT(FPL_Combined[[#Headers],[Gameweek 19]],2)&lt;$B$622,INDEX(FPL_Results_Extract[Gameweek 19],MATCH($A335,FPL_Results_Extract[[Player]:[Player]],0)),INDEX(Team_Key[[Abbreviation]:[Abbreviation]],MATCH(LEFT(INDEX(FPL_Fixtures_Extract[],MATCH($A335,FPL_Fixtures_Extract[[Player]:[Player]],0),MATCH(FPL_Combined[[#Headers],[Gameweek 19]],FPL_Fixtures_Extract[#Headers],0)),LEN(INDEX(FPL_Fixtures_Extract[],MATCH($A335,FPL_Fixtures_Extract[[Player]:[Player]],0),MATCH(FPL_Combined[[#Headers],[Gameweek 19]],FPL_Fixtures_Extract[#Headers],0)))-4),Team_Key[[Full Name]:[Full Name]],0))&amp;RIGHT(INDEX(FPL_Fixtures_Extract[],MATCH($A335,FPL_Fixtures_Extract[[Player]:[Player]],0),MATCH(FPL_Combined[[#Headers],[Gameweek 19]],FPL_Fixtures_Extract[#Headers],0)),3))</f>
        <v>WBA(A) 0-1</v>
      </c>
      <c r="U335" t="str">
        <f ca="1">IF(RIGHT(FPL_Combined[[#Headers],[Gameweek 20]],2)&lt;$B$622,INDEX(FPL_Results_Extract[Gameweek 20],MATCH($A335,FPL_Results_Extract[[Player]:[Player]],0)),INDEX(Team_Key[[Abbreviation]:[Abbreviation]],MATCH(LEFT(INDEX(FPL_Fixtures_Extract[],MATCH($A335,FPL_Fixtures_Extract[[Player]:[Player]],0),MATCH(FPL_Combined[[#Headers],[Gameweek 20]],FPL_Fixtures_Extract[#Headers],0)),LEN(INDEX(FPL_Fixtures_Extract[],MATCH($A335,FPL_Fixtures_Extract[[Player]:[Player]],0),MATCH(FPL_Combined[[#Headers],[Gameweek 20]],FPL_Fixtures_Extract[#Headers],0)))-4),Team_Key[[Full Name]:[Full Name]],0))&amp;RIGHT(INDEX(FPL_Fixtures_Extract[],MATCH($A335,FPL_Fixtures_Extract[[Player]:[Player]],0),MATCH(FPL_Combined[[#Headers],[Gameweek 20]],FPL_Fixtures_Extract[#Headers],0)),3))</f>
        <v>ARS(A) 0-1</v>
      </c>
      <c r="V335" t="str">
        <f ca="1">IF(RIGHT(FPL_Combined[[#Headers],[Gameweek 21]],2)&lt;$B$622,INDEX(FPL_Results_Extract[Gameweek 21],MATCH($A335,FPL_Results_Extract[[Player]:[Player]],0)),INDEX(Team_Key[[Abbreviation]:[Abbreviation]],MATCH(LEFT(INDEX(FPL_Fixtures_Extract[],MATCH($A335,FPL_Fixtures_Extract[[Player]:[Player]],0),MATCH(FPL_Combined[[#Headers],[Gameweek 21]],FPL_Fixtures_Extract[#Headers],0)),LEN(INDEX(FPL_Fixtures_Extract[],MATCH($A335,FPL_Fixtures_Extract[[Player]:[Player]],0),MATCH(FPL_Combined[[#Headers],[Gameweek 21]],FPL_Fixtures_Extract[#Headers],0)))-4),Team_Key[[Full Name]:[Full Name]],0))&amp;RIGHT(INDEX(FPL_Fixtures_Extract[],MATCH($A335,FPL_Fixtures_Extract[[Player]:[Player]],0),MATCH(FPL_Combined[[#Headers],[Gameweek 21]],FPL_Fixtures_Extract[#Headers],0)),3))</f>
        <v>MUN(H) 3-3</v>
      </c>
      <c r="W335" t="str">
        <f ca="1">IF(RIGHT(FPL_Combined[[#Headers],[Gameweek 22]],2)&lt;$B$622,INDEX(FPL_Results_Extract[Gameweek 22],MATCH($A335,FPL_Results_Extract[[Player]:[Player]],0)),INDEX(Team_Key[[Abbreviation]:[Abbreviation]],MATCH(LEFT(INDEX(FPL_Fixtures_Extract[],MATCH($A335,FPL_Fixtures_Extract[[Player]:[Player]],0),MATCH(FPL_Combined[[#Headers],[Gameweek 22]],FPL_Fixtures_Extract[#Headers],0)),LEN(INDEX(FPL_Fixtures_Extract[],MATCH($A335,FPL_Fixtures_Extract[[Player]:[Player]],0),MATCH(FPL_Combined[[#Headers],[Gameweek 22]],FPL_Fixtures_Extract[#Headers],0)))-4),Team_Key[[Full Name]:[Full Name]],0))&amp;RIGHT(INDEX(FPL_Fixtures_Extract[],MATCH($A335,FPL_Fixtures_Extract[[Player]:[Player]],0),MATCH(FPL_Combined[[#Headers],[Gameweek 22]],FPL_Fixtures_Extract[#Headers],0)),3))</f>
        <v>WHU(H) 2-1</v>
      </c>
      <c r="X335" t="str">
        <f ca="1">IF(RIGHT(FPL_Combined[[#Headers],[Gameweek 23]],2)&lt;$B$622,INDEX(FPL_Results_Extract[Gameweek 23],MATCH($A335,FPL_Results_Extract[[Player]:[Player]],0)),INDEX(Team_Key[[Abbreviation]:[Abbreviation]],MATCH(LEFT(INDEX(FPL_Fixtures_Extract[],MATCH($A335,FPL_Fixtures_Extract[[Player]:[Player]],0),MATCH(FPL_Combined[[#Headers],[Gameweek 23]],FPL_Fixtures_Extract[#Headers],0)),LEN(INDEX(FPL_Fixtures_Extract[],MATCH($A335,FPL_Fixtures_Extract[[Player]:[Player]],0),MATCH(FPL_Combined[[#Headers],[Gameweek 23]],FPL_Fixtures_Extract[#Headers],0)))-4),Team_Key[[Full Name]:[Full Name]],0))&amp;RIGHT(INDEX(FPL_Fixtures_Extract[],MATCH($A335,FPL_Fixtures_Extract[[Player]:[Player]],0),MATCH(FPL_Combined[[#Headers],[Gameweek 23]],FPL_Fixtures_Extract[#Headers],0)),3))</f>
        <v>WAT(A) 1-2</v>
      </c>
      <c r="Y335" t="str">
        <f ca="1">IF(RIGHT(FPL_Combined[[#Headers],[Gameweek 24]],2)&lt;$B$622,INDEX(FPL_Results_Extract[Team],MATCH($A335,FPL_Results_Extract[[Player]:[Player]],0)),INDEX(Team_Key[[Abbreviation]:[Abbreviation]],MATCH(LEFT(INDEX(FPL_Fixtures_Extract[],MATCH($A335,FPL_Fixtures_Extract[[Player]:[Player]],0),MATCH(FPL_Combined[[#Headers],[Gameweek 24]],FPL_Fixtures_Extract[#Headers],0)),LEN(INDEX(FPL_Fixtures_Extract[],MATCH($A335,FPL_Fixtures_Extract[[Player]:[Player]],0),MATCH(FPL_Combined[[#Headers],[Gameweek 24]],FPL_Fixtures_Extract[#Headers],0)))-4),Team_Key[[Full Name]:[Full Name]],0))&amp;RIGHT(INDEX(FPL_Fixtures_Extract[],MATCH($A335,FPL_Fixtures_Extract[[Player]:[Player]],0),MATCH(FPL_Combined[[#Headers],[Gameweek 24]],FPL_Fixtures_Extract[#Headers],0)),3))</f>
        <v>NEW</v>
      </c>
      <c r="Z335" t="str">
        <f ca="1">IF(RIGHT(FPL_Combined[[#Headers],[Gameweek 25]],2)&lt;$B$622,INDEX(FPL_Results_Extract[Player],MATCH($A335,FPL_Results_Extract[[Player]:[Player]],0)),INDEX(Team_Key[[Abbreviation]:[Abbreviation]],MATCH(LEFT(INDEX(FPL_Fixtures_Extract[],MATCH($A335,FPL_Fixtures_Extract[[Player]:[Player]],0),MATCH(FPL_Combined[[#Headers],[Gameweek 25]],FPL_Fixtures_Extract[#Headers],0)),LEN(INDEX(FPL_Fixtures_Extract[],MATCH($A335,FPL_Fixtures_Extract[[Player]:[Player]],0),MATCH(FPL_Combined[[#Headers],[Gameweek 25]],FPL_Fixtures_Extract[#Headers],0)))-4),Team_Key[[Full Name]:[Full Name]],0))&amp;RIGHT(INDEX(FPL_Fixtures_Extract[],MATCH($A335,FPL_Fixtures_Extract[[Player]:[Player]],0),MATCH(FPL_Combined[[#Headers],[Gameweek 25]],FPL_Fixtures_Extract[#Headers],0)),3))</f>
        <v>Lascelles</v>
      </c>
      <c r="AA335" t="str">
        <f ca="1">IF(RIGHT(FPL_Combined[[#Headers],[Gameweek 26]],2)&lt;$B$622,INDEX(FPL_Results_Extract[Gameweek 01],MATCH($A335,FPL_Results_Extract[[Player]:[Player]],0)),INDEX(Team_Key[[Abbreviation]:[Abbreviation]],MATCH(LEFT(INDEX(FPL_Fixtures_Extract[],MATCH($A335,FPL_Fixtures_Extract[[Player]:[Player]],0),MATCH(FPL_Combined[[#Headers],[Gameweek 26]],FPL_Fixtures_Extract[#Headers],0)),LEN(INDEX(FPL_Fixtures_Extract[],MATCH($A335,FPL_Fixtures_Extract[[Player]:[Player]],0),MATCH(FPL_Combined[[#Headers],[Gameweek 26]],FPL_Fixtures_Extract[#Headers],0)))-4),Team_Key[[Full Name]:[Full Name]],0))&amp;RIGHT(INDEX(FPL_Fixtures_Extract[],MATCH($A335,FPL_Fixtures_Extract[[Player]:[Player]],0),MATCH(FPL_Combined[[#Headers],[Gameweek 26]],FPL_Fixtures_Extract[#Headers],0)),3))</f>
        <v>SOU(H) 2-2</v>
      </c>
      <c r="AB335" t="str">
        <f ca="1">IF(RIGHT(FPL_Combined[[#Headers],[Gameweek 27]],2)&lt;$B$622,INDEX(FPL_Results_Extract[Gameweek 02],MATCH($A335,FPL_Results_Extract[[Player]:[Player]],0)),INDEX(Team_Key[[Abbreviation]:[Abbreviation]],MATCH(LEFT(INDEX(FPL_Fixtures_Extract[],MATCH($A335,FPL_Fixtures_Extract[[Player]:[Player]],0),MATCH(FPL_Combined[[#Headers],[Gameweek 27]],FPL_Fixtures_Extract[#Headers],0)),LEN(INDEX(FPL_Fixtures_Extract[],MATCH($A335,FPL_Fixtures_Extract[[Player]:[Player]],0),MATCH(FPL_Combined[[#Headers],[Gameweek 27]],FPL_Fixtures_Extract[#Headers],0)))-4),Team_Key[[Full Name]:[Full Name]],0))&amp;RIGHT(INDEX(FPL_Fixtures_Extract[],MATCH($A335,FPL_Fixtures_Extract[[Player]:[Player]],0),MATCH(FPL_Combined[[#Headers],[Gameweek 27]],FPL_Fixtures_Extract[#Headers],0)),3))</f>
        <v>SWA(A) 0-2</v>
      </c>
      <c r="AC335" t="str">
        <f ca="1">IF(RIGHT(FPL_Combined[[#Headers],[Gameweek 28]],2)&lt;$B$622,INDEX(FPL_Results_Extract[Gameweek 03],MATCH($A335,FPL_Results_Extract[[Player]:[Player]],0)),INDEX(Team_Key[[Abbreviation]:[Abbreviation]],MATCH(LEFT(INDEX(FPL_Fixtures_Extract[],MATCH($A335,FPL_Fixtures_Extract[[Player]:[Player]],0),MATCH(FPL_Combined[[#Headers],[Gameweek 28]],FPL_Fixtures_Extract[#Headers],0)),LEN(INDEX(FPL_Fixtures_Extract[],MATCH($A335,FPL_Fixtures_Extract[[Player]:[Player]],0),MATCH(FPL_Combined[[#Headers],[Gameweek 28]],FPL_Fixtures_Extract[#Headers],0)))-4),Team_Key[[Full Name]:[Full Name]],0))&amp;RIGHT(INDEX(FPL_Fixtures_Extract[],MATCH($A335,FPL_Fixtures_Extract[[Player]:[Player]],0),MATCH(FPL_Combined[[#Headers],[Gameweek 28]],FPL_Fixtures_Extract[#Headers],0)),3))</f>
        <v>MUN(A) 0-0</v>
      </c>
      <c r="AD335" t="str">
        <f ca="1">IF(RIGHT(FPL_Combined[[#Headers],[Gameweek 29]],2)&lt;$B$622,INDEX(FPL_Results_Extract[Gameweek 04],MATCH($A335,FPL_Results_Extract[[Player]:[Player]],0)),INDEX(Team_Key[[Abbreviation]:[Abbreviation]],MATCH(LEFT(INDEX(FPL_Fixtures_Extract[],MATCH($A335,FPL_Fixtures_Extract[[Player]:[Player]],0),MATCH(FPL_Combined[[#Headers],[Gameweek 29]],FPL_Fixtures_Extract[#Headers],0)),LEN(INDEX(FPL_Fixtures_Extract[],MATCH($A335,FPL_Fixtures_Extract[[Player]:[Player]],0),MATCH(FPL_Combined[[#Headers],[Gameweek 29]],FPL_Fixtures_Extract[#Headers],0)))-4),Team_Key[[Full Name]:[Full Name]],0))&amp;RIGHT(INDEX(FPL_Fixtures_Extract[],MATCH($A335,FPL_Fixtures_Extract[[Player]:[Player]],0),MATCH(FPL_Combined[[#Headers],[Gameweek 29]],FPL_Fixtures_Extract[#Headers],0)),3))</f>
        <v>BOU(H)</v>
      </c>
      <c r="AE335" t="str">
        <f ca="1">IF(RIGHT(FPL_Combined[[#Headers],[Gameweek 30]],2)&lt;$B$622,INDEX(FPL_Results_Extract[Gameweek 05],MATCH($A335,FPL_Results_Extract[[Player]:[Player]],0)),INDEX(Team_Key[[Abbreviation]:[Abbreviation]],MATCH(LEFT(INDEX(FPL_Fixtures_Extract[],MATCH($A335,FPL_Fixtures_Extract[[Player]:[Player]],0),MATCH(FPL_Combined[[#Headers],[Gameweek 30]],FPL_Fixtures_Extract[#Headers],0)),LEN(INDEX(FPL_Fixtures_Extract[],MATCH($A335,FPL_Fixtures_Extract[[Player]:[Player]],0),MATCH(FPL_Combined[[#Headers],[Gameweek 30]],FPL_Fixtures_Extract[#Headers],0)))-4),Team_Key[[Full Name]:[Full Name]],0))&amp;RIGHT(INDEX(FPL_Fixtures_Extract[],MATCH($A335,FPL_Fixtures_Extract[[Player]:[Player]],0),MATCH(FPL_Combined[[#Headers],[Gameweek 30]],FPL_Fixtures_Extract[#Headers],0)),3))</f>
        <v>LEI(A)</v>
      </c>
      <c r="AF335" t="str">
        <f ca="1">IF(RIGHT(FPL_Combined[[#Headers],[Gameweek 31]],2)&lt;$B$622,INDEX(FPL_Results_Extract[Gameweek 06],MATCH($A335,FPL_Results_Extract[[Player]:[Player]],0)),INDEX(Team_Key[[Abbreviation]:[Abbreviation]],MATCH(LEFT(INDEX(FPL_Fixtures_Extract[],MATCH($A335,FPL_Fixtures_Extract[[Player]:[Player]],0),MATCH(FPL_Combined[[#Headers],[Gameweek 31]],FPL_Fixtures_Extract[#Headers],0)),LEN(INDEX(FPL_Fixtures_Extract[],MATCH($A335,FPL_Fixtures_Extract[[Player]:[Player]],0),MATCH(FPL_Combined[[#Headers],[Gameweek 31]],FPL_Fixtures_Extract[#Headers],0)))-4),Team_Key[[Full Name]:[Full Name]],0))&amp;RIGHT(INDEX(FPL_Fixtures_Extract[],MATCH($A335,FPL_Fixtures_Extract[[Player]:[Player]],0),MATCH(FPL_Combined[[#Headers],[Gameweek 31]],FPL_Fixtures_Extract[#Headers],0)),3))</f>
        <v>SUN(H)</v>
      </c>
      <c r="AG335" t="str">
        <f ca="1">IF(RIGHT(FPL_Combined[[#Headers],[Gameweek 32]],2)&lt;$B$622,INDEX(FPL_Results_Extract[Gameweek 07],MATCH($A335,FPL_Results_Extract[[Player]:[Player]],0)),INDEX(Team_Key[[Abbreviation]:[Abbreviation]],MATCH(LEFT(INDEX(FPL_Fixtures_Extract[],MATCH($A335,FPL_Fixtures_Extract[[Player]:[Player]],0),MATCH(FPL_Combined[[#Headers],[Gameweek 32]],FPL_Fixtures_Extract[#Headers],0)),LEN(INDEX(FPL_Fixtures_Extract[],MATCH($A335,FPL_Fixtures_Extract[[Player]:[Player]],0),MATCH(FPL_Combined[[#Headers],[Gameweek 32]],FPL_Fixtures_Extract[#Headers],0)))-4),Team_Key[[Full Name]:[Full Name]],0))&amp;RIGHT(INDEX(FPL_Fixtures_Extract[],MATCH($A335,FPL_Fixtures_Extract[[Player]:[Player]],0),MATCH(FPL_Combined[[#Headers],[Gameweek 32]],FPL_Fixtures_Extract[#Headers],0)),3))</f>
        <v>NOR(A)</v>
      </c>
      <c r="AH335" t="str">
        <f ca="1">IF(RIGHT(FPL_Combined[[#Headers],[Gameweek 33]],2)&lt;$B$622,INDEX(FPL_Results_Extract[Gameweek 08],MATCH($A335,FPL_Results_Extract[[Player]:[Player]],0)),INDEX(Team_Key[[Abbreviation]:[Abbreviation]],MATCH(LEFT(INDEX(FPL_Fixtures_Extract[],MATCH($A335,FPL_Fixtures_Extract[[Player]:[Player]],0),MATCH(FPL_Combined[[#Headers],[Gameweek 33]],FPL_Fixtures_Extract[#Headers],0)),LEN(INDEX(FPL_Fixtures_Extract[],MATCH($A335,FPL_Fixtures_Extract[[Player]:[Player]],0),MATCH(FPL_Combined[[#Headers],[Gameweek 33]],FPL_Fixtures_Extract[#Headers],0)))-4),Team_Key[[Full Name]:[Full Name]],0))&amp;RIGHT(INDEX(FPL_Fixtures_Extract[],MATCH($A335,FPL_Fixtures_Extract[[Player]:[Player]],0),MATCH(FPL_Combined[[#Headers],[Gameweek 33]],FPL_Fixtures_Extract[#Headers],0)),3))</f>
        <v>SOU(A)</v>
      </c>
      <c r="AI335" t="str">
        <f ca="1">IF(RIGHT(FPL_Combined[[#Headers],[Gameweek 34]],2)&lt;$B$622,INDEX(FPL_Results_Extract[Gameweek 09],MATCH($A335,FPL_Results_Extract[[Player]:[Player]],0)),INDEX(Team_Key[[Abbreviation]:[Abbreviation]],MATCH(LEFT(INDEX(FPL_Fixtures_Extract[],MATCH($A335,FPL_Fixtures_Extract[[Player]:[Player]],0),MATCH(FPL_Combined[[#Headers],[Gameweek 34]],FPL_Fixtures_Extract[#Headers],0)),LEN(INDEX(FPL_Fixtures_Extract[],MATCH($A335,FPL_Fixtures_Extract[[Player]:[Player]],0),MATCH(FPL_Combined[[#Headers],[Gameweek 34]],FPL_Fixtures_Extract[#Headers],0)))-4),Team_Key[[Full Name]:[Full Name]],0))&amp;RIGHT(INDEX(FPL_Fixtures_Extract[],MATCH($A335,FPL_Fixtures_Extract[[Player]:[Player]],0),MATCH(FPL_Combined[[#Headers],[Gameweek 34]],FPL_Fixtures_Extract[#Headers],0)),3))</f>
        <v>SWA(H)</v>
      </c>
      <c r="AJ335" t="str">
        <f ca="1">IF(RIGHT(FPL_Combined[[#Headers],[Gameweek 35]],2)&lt;$B$622,INDEX(FPL_Results_Extract[Gameweek 10],MATCH($A335,FPL_Results_Extract[[Player]:[Player]],0)),INDEX(Team_Key[[Abbreviation]:[Abbreviation]],MATCH(LEFT(INDEX(FPL_Fixtures_Extract[],MATCH($A335,FPL_Fixtures_Extract[[Player]:[Player]],0),MATCH(FPL_Combined[[#Headers],[Gameweek 35]],FPL_Fixtures_Extract[#Headers],0)),LEN(INDEX(FPL_Fixtures_Extract[],MATCH($A335,FPL_Fixtures_Extract[[Player]:[Player]],0),MATCH(FPL_Combined[[#Headers],[Gameweek 35]],FPL_Fixtures_Extract[#Headers],0)))-4),Team_Key[[Full Name]:[Full Name]],0))&amp;RIGHT(INDEX(FPL_Fixtures_Extract[],MATCH($A335,FPL_Fixtures_Extract[[Player]:[Player]],0),MATCH(FPL_Combined[[#Headers],[Gameweek 35]],FPL_Fixtures_Extract[#Headers],0)),3))</f>
        <v>LIV(A)</v>
      </c>
      <c r="AK335" t="str">
        <f ca="1">IF(RIGHT(FPL_Combined[[#Headers],[Gameweek 36]],2)&lt;$B$622,INDEX(FPL_Results_Extract[Gameweek 11],MATCH($A335,FPL_Results_Extract[[Player]:[Player]],0)),INDEX(Team_Key[[Abbreviation]:[Abbreviation]],MATCH(LEFT(INDEX(FPL_Fixtures_Extract[],MATCH($A335,FPL_Fixtures_Extract[[Player]:[Player]],0),MATCH(FPL_Combined[[#Headers],[Gameweek 36]],FPL_Fixtures_Extract[#Headers],0)),LEN(INDEX(FPL_Fixtures_Extract[],MATCH($A335,FPL_Fixtures_Extract[[Player]:[Player]],0),MATCH(FPL_Combined[[#Headers],[Gameweek 36]],FPL_Fixtures_Extract[#Headers],0)))-4),Team_Key[[Full Name]:[Full Name]],0))&amp;RIGHT(INDEX(FPL_Fixtures_Extract[],MATCH($A335,FPL_Fixtures_Extract[[Player]:[Player]],0),MATCH(FPL_Combined[[#Headers],[Gameweek 36]],FPL_Fixtures_Extract[#Headers],0)),3))</f>
        <v>CRY(H)</v>
      </c>
      <c r="AL335" t="str">
        <f ca="1">IF(RIGHT(FPL_Combined[[#Headers],[Gameweek 37]],2)&lt;$B$622,INDEX(FPL_Results_Extract[Gameweek 12],MATCH($A335,FPL_Results_Extract[[Player]:[Player]],0)),INDEX(Team_Key[[Abbreviation]:[Abbreviation]],MATCH(LEFT(INDEX(FPL_Fixtures_Extract[],MATCH($A335,FPL_Fixtures_Extract[[Player]:[Player]],0),MATCH(FPL_Combined[[#Headers],[Gameweek 37]],FPL_Fixtures_Extract[#Headers],0)),LEN(INDEX(FPL_Fixtures_Extract[],MATCH($A335,FPL_Fixtures_Extract[[Player]:[Player]],0),MATCH(FPL_Combined[[#Headers],[Gameweek 37]],FPL_Fixtures_Extract[#Headers],0)))-4),Team_Key[[Full Name]:[Full Name]],0))&amp;RIGHT(INDEX(FPL_Fixtures_Extract[],MATCH($A335,FPL_Fixtures_Extract[[Player]:[Player]],0),MATCH(FPL_Combined[[#Headers],[Gameweek 37]],FPL_Fixtures_Extract[#Headers],0)),3))</f>
        <v>AVL(A)</v>
      </c>
      <c r="AM335" t="str">
        <f ca="1">IF(RIGHT(FPL_Combined[[#Headers],[Gameweek 38]],2)&lt;$B$622,INDEX(FPL_Results_Extract[Gameweek 13],MATCH($A335,FPL_Results_Extract[[Player]:[Player]],0)),INDEX(Team_Key[[Abbreviation]:[Abbreviation]],MATCH(LEFT(INDEX(FPL_Fixtures_Extract[],MATCH($A335,FPL_Fixtures_Extract[[Player]:[Player]],0),MATCH(FPL_Combined[[#Headers],[Gameweek 38]],FPL_Fixtures_Extract[#Headers],0)),LEN(INDEX(FPL_Fixtures_Extract[],MATCH($A335,FPL_Fixtures_Extract[[Player]:[Player]],0),MATCH(FPL_Combined[[#Headers],[Gameweek 38]],FPL_Fixtures_Extract[#Headers],0)))-4),Team_Key[[Full Name]:[Full Name]],0))&amp;RIGHT(INDEX(FPL_Fixtures_Extract[],MATCH($A335,FPL_Fixtures_Extract[[Player]:[Player]],0),MATCH(FPL_Combined[[#Headers],[Gameweek 38]],FPL_Fixtures_Extract[#Headers],0)),3))</f>
        <v>TOT(H)</v>
      </c>
    </row>
    <row r="336" spans="1:39" x14ac:dyDescent="0.45">
      <c r="A336" t="s">
        <v>619</v>
      </c>
      <c r="B336" t="str">
        <f ca="1">IF(RIGHT(FPL_Combined[[#Headers],[Gameweek 01]],2)&lt;$B$622,INDEX(FPL_Results_Extract[Gameweek 01],MATCH($A336,FPL_Results_Extract[[Player]:[Player]],0)),INDEX(Team_Key[[Abbreviation]:[Abbreviation]],MATCH(LEFT(INDEX(FPL_Fixtures_Extract[],MATCH($A336,FPL_Fixtures_Extract[[Player]:[Player]],0),MATCH(FPL_Combined[[#Headers],[Gameweek 01]],FPL_Fixtures_Extract[#Headers],0)),LEN(INDEX(FPL_Fixtures_Extract[],MATCH($A336,FPL_Fixtures_Extract[[Player]:[Player]],0),MATCH(FPL_Combined[[#Headers],[Gameweek 01]],FPL_Fixtures_Extract[#Headers],0)))-4),Team_Key[[Full Name]:[Full Name]],0))&amp;RIGHT(INDEX(FPL_Fixtures_Extract[],MATCH($A336,FPL_Fixtures_Extract[[Player]:[Player]],0),MATCH(FPL_Combined[[#Headers],[Gameweek 01]],FPL_Fixtures_Extract[#Headers],0)),3))</f>
        <v>SUN(H) 4-2</v>
      </c>
      <c r="C336" t="str">
        <f ca="1">IF(RIGHT(FPL_Combined[[#Headers],[Gameweek 02]],2)&lt;$B$622,INDEX(FPL_Results_Extract[Gameweek 02],MATCH($A336,FPL_Results_Extract[[Player]:[Player]],0)),INDEX(Team_Key[[Abbreviation]:[Abbreviation]],MATCH(LEFT(INDEX(FPL_Fixtures_Extract[],MATCH($A336,FPL_Fixtures_Extract[[Player]:[Player]],0),MATCH(FPL_Combined[[#Headers],[Gameweek 02]],FPL_Fixtures_Extract[#Headers],0)),LEN(INDEX(FPL_Fixtures_Extract[],MATCH($A336,FPL_Fixtures_Extract[[Player]:[Player]],0),MATCH(FPL_Combined[[#Headers],[Gameweek 02]],FPL_Fixtures_Extract[#Headers],0)))-4),Team_Key[[Full Name]:[Full Name]],0))&amp;RIGHT(INDEX(FPL_Fixtures_Extract[],MATCH($A336,FPL_Fixtures_Extract[[Player]:[Player]],0),MATCH(FPL_Combined[[#Headers],[Gameweek 02]],FPL_Fixtures_Extract[#Headers],0)),3))</f>
        <v>WHU(A) 2-1</v>
      </c>
      <c r="D336" t="str">
        <f ca="1">IF(RIGHT(FPL_Combined[[#Headers],[Gameweek 03]],2)&lt;$B$622,INDEX(FPL_Results_Extract[Gameweek 03],MATCH($A336,FPL_Results_Extract[[Player]:[Player]],0)),INDEX(Team_Key[[Abbreviation]:[Abbreviation]],MATCH(LEFT(INDEX(FPL_Fixtures_Extract[],MATCH($A336,FPL_Fixtures_Extract[[Player]:[Player]],0),MATCH(FPL_Combined[[#Headers],[Gameweek 03]],FPL_Fixtures_Extract[#Headers],0)),LEN(INDEX(FPL_Fixtures_Extract[],MATCH($A336,FPL_Fixtures_Extract[[Player]:[Player]],0),MATCH(FPL_Combined[[#Headers],[Gameweek 03]],FPL_Fixtures_Extract[#Headers],0)))-4),Team_Key[[Full Name]:[Full Name]],0))&amp;RIGHT(INDEX(FPL_Fixtures_Extract[],MATCH($A336,FPL_Fixtures_Extract[[Player]:[Player]],0),MATCH(FPL_Combined[[#Headers],[Gameweek 03]],FPL_Fixtures_Extract[#Headers],0)),3))</f>
        <v>TOT(H) 1-1</v>
      </c>
      <c r="E336" t="str">
        <f ca="1">IF(RIGHT(FPL_Combined[[#Headers],[Gameweek 04]],2)&lt;$B$622,INDEX(FPL_Results_Extract[Gameweek 04],MATCH($A336,FPL_Results_Extract[[Player]:[Player]],0)),INDEX(Team_Key[[Abbreviation]:[Abbreviation]],MATCH(LEFT(INDEX(FPL_Fixtures_Extract[],MATCH($A336,FPL_Fixtures_Extract[[Player]:[Player]],0),MATCH(FPL_Combined[[#Headers],[Gameweek 04]],FPL_Fixtures_Extract[#Headers],0)),LEN(INDEX(FPL_Fixtures_Extract[],MATCH($A336,FPL_Fixtures_Extract[[Player]:[Player]],0),MATCH(FPL_Combined[[#Headers],[Gameweek 04]],FPL_Fixtures_Extract[#Headers],0)))-4),Team_Key[[Full Name]:[Full Name]],0))&amp;RIGHT(INDEX(FPL_Fixtures_Extract[],MATCH($A336,FPL_Fixtures_Extract[[Player]:[Player]],0),MATCH(FPL_Combined[[#Headers],[Gameweek 04]],FPL_Fixtures_Extract[#Headers],0)),3))</f>
        <v>BOU(A) 1-1</v>
      </c>
      <c r="F336" t="str">
        <f ca="1">IF(RIGHT(FPL_Combined[[#Headers],[Gameweek 05]],2)&lt;$B$622,INDEX(FPL_Results_Extract[Gameweek 05],MATCH($A336,FPL_Results_Extract[[Player]:[Player]],0)),INDEX(Team_Key[[Abbreviation]:[Abbreviation]],MATCH(LEFT(INDEX(FPL_Fixtures_Extract[],MATCH($A336,FPL_Fixtures_Extract[[Player]:[Player]],0),MATCH(FPL_Combined[[#Headers],[Gameweek 05]],FPL_Fixtures_Extract[#Headers],0)),LEN(INDEX(FPL_Fixtures_Extract[],MATCH($A336,FPL_Fixtures_Extract[[Player]:[Player]],0),MATCH(FPL_Combined[[#Headers],[Gameweek 05]],FPL_Fixtures_Extract[#Headers],0)))-4),Team_Key[[Full Name]:[Full Name]],0))&amp;RIGHT(INDEX(FPL_Fixtures_Extract[],MATCH($A336,FPL_Fixtures_Extract[[Player]:[Player]],0),MATCH(FPL_Combined[[#Headers],[Gameweek 05]],FPL_Fixtures_Extract[#Headers],0)),3))</f>
        <v>AVL(H) 3-2</v>
      </c>
      <c r="G336" t="str">
        <f ca="1">IF(RIGHT(FPL_Combined[[#Headers],[Gameweek 06]],2)&lt;$B$622,INDEX(FPL_Results_Extract[Gameweek 06],MATCH($A336,FPL_Results_Extract[[Player]:[Player]],0)),INDEX(Team_Key[[Abbreviation]:[Abbreviation]],MATCH(LEFT(INDEX(FPL_Fixtures_Extract[],MATCH($A336,FPL_Fixtures_Extract[[Player]:[Player]],0),MATCH(FPL_Combined[[#Headers],[Gameweek 06]],FPL_Fixtures_Extract[#Headers],0)),LEN(INDEX(FPL_Fixtures_Extract[],MATCH($A336,FPL_Fixtures_Extract[[Player]:[Player]],0),MATCH(FPL_Combined[[#Headers],[Gameweek 06]],FPL_Fixtures_Extract[#Headers],0)))-4),Team_Key[[Full Name]:[Full Name]],0))&amp;RIGHT(INDEX(FPL_Fixtures_Extract[],MATCH($A336,FPL_Fixtures_Extract[[Player]:[Player]],0),MATCH(FPL_Combined[[#Headers],[Gameweek 06]],FPL_Fixtures_Extract[#Headers],0)),3))</f>
        <v>STK(A) 2-2</v>
      </c>
      <c r="H336" t="str">
        <f ca="1">IF(RIGHT(FPL_Combined[[#Headers],[Gameweek 07]],2)&lt;$B$622,INDEX(FPL_Results_Extract[Gameweek 07],MATCH($A336,FPL_Results_Extract[[Player]:[Player]],0)),INDEX(Team_Key[[Abbreviation]:[Abbreviation]],MATCH(LEFT(INDEX(FPL_Fixtures_Extract[],MATCH($A336,FPL_Fixtures_Extract[[Player]:[Player]],0),MATCH(FPL_Combined[[#Headers],[Gameweek 07]],FPL_Fixtures_Extract[#Headers],0)),LEN(INDEX(FPL_Fixtures_Extract[],MATCH($A336,FPL_Fixtures_Extract[[Player]:[Player]],0),MATCH(FPL_Combined[[#Headers],[Gameweek 07]],FPL_Fixtures_Extract[#Headers],0)))-4),Team_Key[[Full Name]:[Full Name]],0))&amp;RIGHT(INDEX(FPL_Fixtures_Extract[],MATCH($A336,FPL_Fixtures_Extract[[Player]:[Player]],0),MATCH(FPL_Combined[[#Headers],[Gameweek 07]],FPL_Fixtures_Extract[#Headers],0)),3))</f>
        <v>ARS(H) 2-5</v>
      </c>
      <c r="I336" t="str">
        <f ca="1">IF(RIGHT(FPL_Combined[[#Headers],[Gameweek 08]],2)&lt;$B$622,INDEX(FPL_Results_Extract[Gameweek 08],MATCH($A336,FPL_Results_Extract[[Player]:[Player]],0)),INDEX(Team_Key[[Abbreviation]:[Abbreviation]],MATCH(LEFT(INDEX(FPL_Fixtures_Extract[],MATCH($A336,FPL_Fixtures_Extract[[Player]:[Player]],0),MATCH(FPL_Combined[[#Headers],[Gameweek 08]],FPL_Fixtures_Extract[#Headers],0)),LEN(INDEX(FPL_Fixtures_Extract[],MATCH($A336,FPL_Fixtures_Extract[[Player]:[Player]],0),MATCH(FPL_Combined[[#Headers],[Gameweek 08]],FPL_Fixtures_Extract[#Headers],0)))-4),Team_Key[[Full Name]:[Full Name]],0))&amp;RIGHT(INDEX(FPL_Fixtures_Extract[],MATCH($A336,FPL_Fixtures_Extract[[Player]:[Player]],0),MATCH(FPL_Combined[[#Headers],[Gameweek 08]],FPL_Fixtures_Extract[#Headers],0)),3))</f>
        <v>NOR(A) 2-1</v>
      </c>
      <c r="J336" t="str">
        <f ca="1">IF(RIGHT(FPL_Combined[[#Headers],[Gameweek 09]],2)&lt;$B$622,INDEX(FPL_Results_Extract[Gameweek 09],MATCH($A336,FPL_Results_Extract[[Player]:[Player]],0)),INDEX(Team_Key[[Abbreviation]:[Abbreviation]],MATCH(LEFT(INDEX(FPL_Fixtures_Extract[],MATCH($A336,FPL_Fixtures_Extract[[Player]:[Player]],0),MATCH(FPL_Combined[[#Headers],[Gameweek 09]],FPL_Fixtures_Extract[#Headers],0)),LEN(INDEX(FPL_Fixtures_Extract[],MATCH($A336,FPL_Fixtures_Extract[[Player]:[Player]],0),MATCH(FPL_Combined[[#Headers],[Gameweek 09]],FPL_Fixtures_Extract[#Headers],0)))-4),Team_Key[[Full Name]:[Full Name]],0))&amp;RIGHT(INDEX(FPL_Fixtures_Extract[],MATCH($A336,FPL_Fixtures_Extract[[Player]:[Player]],0),MATCH(FPL_Combined[[#Headers],[Gameweek 09]],FPL_Fixtures_Extract[#Headers],0)),3))</f>
        <v>SOU(A) 2-2</v>
      </c>
      <c r="K336" t="str">
        <f ca="1">IF(RIGHT(FPL_Combined[[#Headers],[Gameweek 10]],2)&lt;$B$622,INDEX(FPL_Results_Extract[Gameweek 10],MATCH($A336,FPL_Results_Extract[[Player]:[Player]],0)),INDEX(Team_Key[[Abbreviation]:[Abbreviation]],MATCH(LEFT(INDEX(FPL_Fixtures_Extract[],MATCH($A336,FPL_Fixtures_Extract[[Player]:[Player]],0),MATCH(FPL_Combined[[#Headers],[Gameweek 10]],FPL_Fixtures_Extract[#Headers],0)),LEN(INDEX(FPL_Fixtures_Extract[],MATCH($A336,FPL_Fixtures_Extract[[Player]:[Player]],0),MATCH(FPL_Combined[[#Headers],[Gameweek 10]],FPL_Fixtures_Extract[#Headers],0)))-4),Team_Key[[Full Name]:[Full Name]],0))&amp;RIGHT(INDEX(FPL_Fixtures_Extract[],MATCH($A336,FPL_Fixtures_Extract[[Player]:[Player]],0),MATCH(FPL_Combined[[#Headers],[Gameweek 10]],FPL_Fixtures_Extract[#Headers],0)),3))</f>
        <v>CRY(H) 1-0</v>
      </c>
      <c r="L336" t="str">
        <f ca="1">IF(RIGHT(FPL_Combined[[#Headers],[Gameweek 11]],2)&lt;$B$622,INDEX(FPL_Results_Extract[Gameweek 11],MATCH($A336,FPL_Results_Extract[[Player]:[Player]],0)),INDEX(Team_Key[[Abbreviation]:[Abbreviation]],MATCH(LEFT(INDEX(FPL_Fixtures_Extract[],MATCH($A336,FPL_Fixtures_Extract[[Player]:[Player]],0),MATCH(FPL_Combined[[#Headers],[Gameweek 11]],FPL_Fixtures_Extract[#Headers],0)),LEN(INDEX(FPL_Fixtures_Extract[],MATCH($A336,FPL_Fixtures_Extract[[Player]:[Player]],0),MATCH(FPL_Combined[[#Headers],[Gameweek 11]],FPL_Fixtures_Extract[#Headers],0)))-4),Team_Key[[Full Name]:[Full Name]],0))&amp;RIGHT(INDEX(FPL_Fixtures_Extract[],MATCH($A336,FPL_Fixtures_Extract[[Player]:[Player]],0),MATCH(FPL_Combined[[#Headers],[Gameweek 11]],FPL_Fixtures_Extract[#Headers],0)),3))</f>
        <v>WBA(A) 3-2</v>
      </c>
      <c r="M336" t="str">
        <f ca="1">IF(RIGHT(FPL_Combined[[#Headers],[Gameweek 12]],2)&lt;$B$622,INDEX(FPL_Results_Extract[Gameweek 12],MATCH($A336,FPL_Results_Extract[[Player]:[Player]],0)),INDEX(Team_Key[[Abbreviation]:[Abbreviation]],MATCH(LEFT(INDEX(FPL_Fixtures_Extract[],MATCH($A336,FPL_Fixtures_Extract[[Player]:[Player]],0),MATCH(FPL_Combined[[#Headers],[Gameweek 12]],FPL_Fixtures_Extract[#Headers],0)),LEN(INDEX(FPL_Fixtures_Extract[],MATCH($A336,FPL_Fixtures_Extract[[Player]:[Player]],0),MATCH(FPL_Combined[[#Headers],[Gameweek 12]],FPL_Fixtures_Extract[#Headers],0)))-4),Team_Key[[Full Name]:[Full Name]],0))&amp;RIGHT(INDEX(FPL_Fixtures_Extract[],MATCH($A336,FPL_Fixtures_Extract[[Player]:[Player]],0),MATCH(FPL_Combined[[#Headers],[Gameweek 12]],FPL_Fixtures_Extract[#Headers],0)),3))</f>
        <v>WAT(H) 2-1</v>
      </c>
      <c r="N336" t="str">
        <f ca="1">IF(RIGHT(FPL_Combined[[#Headers],[Gameweek 13]],2)&lt;$B$622,INDEX(FPL_Results_Extract[Gameweek 13],MATCH($A336,FPL_Results_Extract[[Player]:[Player]],0)),INDEX(Team_Key[[Abbreviation]:[Abbreviation]],MATCH(LEFT(INDEX(FPL_Fixtures_Extract[],MATCH($A336,FPL_Fixtures_Extract[[Player]:[Player]],0),MATCH(FPL_Combined[[#Headers],[Gameweek 13]],FPL_Fixtures_Extract[#Headers],0)),LEN(INDEX(FPL_Fixtures_Extract[],MATCH($A336,FPL_Fixtures_Extract[[Player]:[Player]],0),MATCH(FPL_Combined[[#Headers],[Gameweek 13]],FPL_Fixtures_Extract[#Headers],0)))-4),Team_Key[[Full Name]:[Full Name]],0))&amp;RIGHT(INDEX(FPL_Fixtures_Extract[],MATCH($A336,FPL_Fixtures_Extract[[Player]:[Player]],0),MATCH(FPL_Combined[[#Headers],[Gameweek 13]],FPL_Fixtures_Extract[#Headers],0)),3))</f>
        <v>NEW(A) 3-0</v>
      </c>
      <c r="O336" t="str">
        <f ca="1">IF(RIGHT(FPL_Combined[[#Headers],[Gameweek 14]],2)&lt;$B$622,INDEX(FPL_Results_Extract[Gameweek 14],MATCH($A336,FPL_Results_Extract[[Player]:[Player]],0)),INDEX(Team_Key[[Abbreviation]:[Abbreviation]],MATCH(LEFT(INDEX(FPL_Fixtures_Extract[],MATCH($A336,FPL_Fixtures_Extract[[Player]:[Player]],0),MATCH(FPL_Combined[[#Headers],[Gameweek 14]],FPL_Fixtures_Extract[#Headers],0)),LEN(INDEX(FPL_Fixtures_Extract[],MATCH($A336,FPL_Fixtures_Extract[[Player]:[Player]],0),MATCH(FPL_Combined[[#Headers],[Gameweek 14]],FPL_Fixtures_Extract[#Headers],0)))-4),Team_Key[[Full Name]:[Full Name]],0))&amp;RIGHT(INDEX(FPL_Fixtures_Extract[],MATCH($A336,FPL_Fixtures_Extract[[Player]:[Player]],0),MATCH(FPL_Combined[[#Headers],[Gameweek 14]],FPL_Fixtures_Extract[#Headers],0)),3))</f>
        <v>MUN(H) 1-1</v>
      </c>
      <c r="P336" t="str">
        <f ca="1">IF(RIGHT(FPL_Combined[[#Headers],[Gameweek 15]],2)&lt;$B$622,INDEX(FPL_Results_Extract[Gameweek 15],MATCH($A336,FPL_Results_Extract[[Player]:[Player]],0)),INDEX(Team_Key[[Abbreviation]:[Abbreviation]],MATCH(LEFT(INDEX(FPL_Fixtures_Extract[],MATCH($A336,FPL_Fixtures_Extract[[Player]:[Player]],0),MATCH(FPL_Combined[[#Headers],[Gameweek 15]],FPL_Fixtures_Extract[#Headers],0)),LEN(INDEX(FPL_Fixtures_Extract[],MATCH($A336,FPL_Fixtures_Extract[[Player]:[Player]],0),MATCH(FPL_Combined[[#Headers],[Gameweek 15]],FPL_Fixtures_Extract[#Headers],0)))-4),Team_Key[[Full Name]:[Full Name]],0))&amp;RIGHT(INDEX(FPL_Fixtures_Extract[],MATCH($A336,FPL_Fixtures_Extract[[Player]:[Player]],0),MATCH(FPL_Combined[[#Headers],[Gameweek 15]],FPL_Fixtures_Extract[#Headers],0)),3))</f>
        <v>SWA(A) 3-0</v>
      </c>
      <c r="Q336" t="str">
        <f ca="1">IF(RIGHT(FPL_Combined[[#Headers],[Gameweek 16]],2)&lt;$B$622,INDEX(FPL_Results_Extract[Gameweek 16],MATCH($A336,FPL_Results_Extract[[Player]:[Player]],0)),INDEX(Team_Key[[Abbreviation]:[Abbreviation]],MATCH(LEFT(INDEX(FPL_Fixtures_Extract[],MATCH($A336,FPL_Fixtures_Extract[[Player]:[Player]],0),MATCH(FPL_Combined[[#Headers],[Gameweek 16]],FPL_Fixtures_Extract[#Headers],0)),LEN(INDEX(FPL_Fixtures_Extract[],MATCH($A336,FPL_Fixtures_Extract[[Player]:[Player]],0),MATCH(FPL_Combined[[#Headers],[Gameweek 16]],FPL_Fixtures_Extract[#Headers],0)))-4),Team_Key[[Full Name]:[Full Name]],0))&amp;RIGHT(INDEX(FPL_Fixtures_Extract[],MATCH($A336,FPL_Fixtures_Extract[[Player]:[Player]],0),MATCH(FPL_Combined[[#Headers],[Gameweek 16]],FPL_Fixtures_Extract[#Headers],0)),3))</f>
        <v>CHE(H) 2-1</v>
      </c>
      <c r="R336" t="str">
        <f ca="1">IF(RIGHT(FPL_Combined[[#Headers],[Gameweek 17]],2)&lt;$B$622,INDEX(FPL_Results_Extract[Gameweek 17],MATCH($A336,FPL_Results_Extract[[Player]:[Player]],0)),INDEX(Team_Key[[Abbreviation]:[Abbreviation]],MATCH(LEFT(INDEX(FPL_Fixtures_Extract[],MATCH($A336,FPL_Fixtures_Extract[[Player]:[Player]],0),MATCH(FPL_Combined[[#Headers],[Gameweek 17]],FPL_Fixtures_Extract[#Headers],0)),LEN(INDEX(FPL_Fixtures_Extract[],MATCH($A336,FPL_Fixtures_Extract[[Player]:[Player]],0),MATCH(FPL_Combined[[#Headers],[Gameweek 17]],FPL_Fixtures_Extract[#Headers],0)))-4),Team_Key[[Full Name]:[Full Name]],0))&amp;RIGHT(INDEX(FPL_Fixtures_Extract[],MATCH($A336,FPL_Fixtures_Extract[[Player]:[Player]],0),MATCH(FPL_Combined[[#Headers],[Gameweek 17]],FPL_Fixtures_Extract[#Headers],0)),3))</f>
        <v>EVE(A) 3-2</v>
      </c>
      <c r="S336" t="str">
        <f ca="1">IF(RIGHT(FPL_Combined[[#Headers],[Gameweek 18]],2)&lt;$B$622,INDEX(FPL_Results_Extract[Gameweek 18],MATCH($A336,FPL_Results_Extract[[Player]:[Player]],0)),INDEX(Team_Key[[Abbreviation]:[Abbreviation]],MATCH(LEFT(INDEX(FPL_Fixtures_Extract[],MATCH($A336,FPL_Fixtures_Extract[[Player]:[Player]],0),MATCH(FPL_Combined[[#Headers],[Gameweek 18]],FPL_Fixtures_Extract[#Headers],0)),LEN(INDEX(FPL_Fixtures_Extract[],MATCH($A336,FPL_Fixtures_Extract[[Player]:[Player]],0),MATCH(FPL_Combined[[#Headers],[Gameweek 18]],FPL_Fixtures_Extract[#Headers],0)))-4),Team_Key[[Full Name]:[Full Name]],0))&amp;RIGHT(INDEX(FPL_Fixtures_Extract[],MATCH($A336,FPL_Fixtures_Extract[[Player]:[Player]],0),MATCH(FPL_Combined[[#Headers],[Gameweek 18]],FPL_Fixtures_Extract[#Headers],0)),3))</f>
        <v>LIV(A) 0-1</v>
      </c>
      <c r="T336" t="str">
        <f ca="1">IF(RIGHT(FPL_Combined[[#Headers],[Gameweek 19]],2)&lt;$B$622,INDEX(FPL_Results_Extract[Gameweek 19],MATCH($A336,FPL_Results_Extract[[Player]:[Player]],0)),INDEX(Team_Key[[Abbreviation]:[Abbreviation]],MATCH(LEFT(INDEX(FPL_Fixtures_Extract[],MATCH($A336,FPL_Fixtures_Extract[[Player]:[Player]],0),MATCH(FPL_Combined[[#Headers],[Gameweek 19]],FPL_Fixtures_Extract[#Headers],0)),LEN(INDEX(FPL_Fixtures_Extract[],MATCH($A336,FPL_Fixtures_Extract[[Player]:[Player]],0),MATCH(FPL_Combined[[#Headers],[Gameweek 19]],FPL_Fixtures_Extract[#Headers],0)))-4),Team_Key[[Full Name]:[Full Name]],0))&amp;RIGHT(INDEX(FPL_Fixtures_Extract[],MATCH($A336,FPL_Fixtures_Extract[[Player]:[Player]],0),MATCH(FPL_Combined[[#Headers],[Gameweek 19]],FPL_Fixtures_Extract[#Headers],0)),3))</f>
        <v>MCI(H) 0-0</v>
      </c>
      <c r="U336" t="str">
        <f ca="1">IF(RIGHT(FPL_Combined[[#Headers],[Gameweek 20]],2)&lt;$B$622,INDEX(FPL_Results_Extract[Gameweek 20],MATCH($A336,FPL_Results_Extract[[Player]:[Player]],0)),INDEX(Team_Key[[Abbreviation]:[Abbreviation]],MATCH(LEFT(INDEX(FPL_Fixtures_Extract[],MATCH($A336,FPL_Fixtures_Extract[[Player]:[Player]],0),MATCH(FPL_Combined[[#Headers],[Gameweek 20]],FPL_Fixtures_Extract[#Headers],0)),LEN(INDEX(FPL_Fixtures_Extract[],MATCH($A336,FPL_Fixtures_Extract[[Player]:[Player]],0),MATCH(FPL_Combined[[#Headers],[Gameweek 20]],FPL_Fixtures_Extract[#Headers],0)))-4),Team_Key[[Full Name]:[Full Name]],0))&amp;RIGHT(INDEX(FPL_Fixtures_Extract[],MATCH($A336,FPL_Fixtures_Extract[[Player]:[Player]],0),MATCH(FPL_Combined[[#Headers],[Gameweek 20]],FPL_Fixtures_Extract[#Headers],0)),3))</f>
        <v>BOU(H) 0-0</v>
      </c>
      <c r="V336" t="str">
        <f ca="1">IF(RIGHT(FPL_Combined[[#Headers],[Gameweek 21]],2)&lt;$B$622,INDEX(FPL_Results_Extract[Gameweek 21],MATCH($A336,FPL_Results_Extract[[Player]:[Player]],0)),INDEX(Team_Key[[Abbreviation]:[Abbreviation]],MATCH(LEFT(INDEX(FPL_Fixtures_Extract[],MATCH($A336,FPL_Fixtures_Extract[[Player]:[Player]],0),MATCH(FPL_Combined[[#Headers],[Gameweek 21]],FPL_Fixtures_Extract[#Headers],0)),LEN(INDEX(FPL_Fixtures_Extract[],MATCH($A336,FPL_Fixtures_Extract[[Player]:[Player]],0),MATCH(FPL_Combined[[#Headers],[Gameweek 21]],FPL_Fixtures_Extract[#Headers],0)))-4),Team_Key[[Full Name]:[Full Name]],0))&amp;RIGHT(INDEX(FPL_Fixtures_Extract[],MATCH($A336,FPL_Fixtures_Extract[[Player]:[Player]],0),MATCH(FPL_Combined[[#Headers],[Gameweek 21]],FPL_Fixtures_Extract[#Headers],0)),3))</f>
        <v>TOT(A) 1-0</v>
      </c>
      <c r="W336" t="str">
        <f ca="1">IF(RIGHT(FPL_Combined[[#Headers],[Gameweek 22]],2)&lt;$B$622,INDEX(FPL_Results_Extract[Gameweek 22],MATCH($A336,FPL_Results_Extract[[Player]:[Player]],0)),INDEX(Team_Key[[Abbreviation]:[Abbreviation]],MATCH(LEFT(INDEX(FPL_Fixtures_Extract[],MATCH($A336,FPL_Fixtures_Extract[[Player]:[Player]],0),MATCH(FPL_Combined[[#Headers],[Gameweek 22]],FPL_Fixtures_Extract[#Headers],0)),LEN(INDEX(FPL_Fixtures_Extract[],MATCH($A336,FPL_Fixtures_Extract[[Player]:[Player]],0),MATCH(FPL_Combined[[#Headers],[Gameweek 22]],FPL_Fixtures_Extract[#Headers],0)))-4),Team_Key[[Full Name]:[Full Name]],0))&amp;RIGHT(INDEX(FPL_Fixtures_Extract[],MATCH($A336,FPL_Fixtures_Extract[[Player]:[Player]],0),MATCH(FPL_Combined[[#Headers],[Gameweek 22]],FPL_Fixtures_Extract[#Headers],0)),3))</f>
        <v>AVL(A) 1-1</v>
      </c>
      <c r="X336" t="str">
        <f ca="1">IF(RIGHT(FPL_Combined[[#Headers],[Gameweek 23]],2)&lt;$B$622,INDEX(FPL_Results_Extract[Gameweek 23],MATCH($A336,FPL_Results_Extract[[Player]:[Player]],0)),INDEX(Team_Key[[Abbreviation]:[Abbreviation]],MATCH(LEFT(INDEX(FPL_Fixtures_Extract[],MATCH($A336,FPL_Fixtures_Extract[[Player]:[Player]],0),MATCH(FPL_Combined[[#Headers],[Gameweek 23]],FPL_Fixtures_Extract[#Headers],0)),LEN(INDEX(FPL_Fixtures_Extract[],MATCH($A336,FPL_Fixtures_Extract[[Player]:[Player]],0),MATCH(FPL_Combined[[#Headers],[Gameweek 23]],FPL_Fixtures_Extract[#Headers],0)))-4),Team_Key[[Full Name]:[Full Name]],0))&amp;RIGHT(INDEX(FPL_Fixtures_Extract[],MATCH($A336,FPL_Fixtures_Extract[[Player]:[Player]],0),MATCH(FPL_Combined[[#Headers],[Gameweek 23]],FPL_Fixtures_Extract[#Headers],0)),3))</f>
        <v>STK(H) 3-0</v>
      </c>
      <c r="Y336" t="str">
        <f ca="1">IF(RIGHT(FPL_Combined[[#Headers],[Gameweek 24]],2)&lt;$B$622,INDEX(FPL_Results_Extract[Team],MATCH($A336,FPL_Results_Extract[[Player]:[Player]],0)),INDEX(Team_Key[[Abbreviation]:[Abbreviation]],MATCH(LEFT(INDEX(FPL_Fixtures_Extract[],MATCH($A336,FPL_Fixtures_Extract[[Player]:[Player]],0),MATCH(FPL_Combined[[#Headers],[Gameweek 24]],FPL_Fixtures_Extract[#Headers],0)),LEN(INDEX(FPL_Fixtures_Extract[],MATCH($A336,FPL_Fixtures_Extract[[Player]:[Player]],0),MATCH(FPL_Combined[[#Headers],[Gameweek 24]],FPL_Fixtures_Extract[#Headers],0)))-4),Team_Key[[Full Name]:[Full Name]],0))&amp;RIGHT(INDEX(FPL_Fixtures_Extract[],MATCH($A336,FPL_Fixtures_Extract[[Player]:[Player]],0),MATCH(FPL_Combined[[#Headers],[Gameweek 24]],FPL_Fixtures_Extract[#Headers],0)),3))</f>
        <v>LEI</v>
      </c>
      <c r="Z336" t="str">
        <f ca="1">IF(RIGHT(FPL_Combined[[#Headers],[Gameweek 25]],2)&lt;$B$622,INDEX(FPL_Results_Extract[Player],MATCH($A336,FPL_Results_Extract[[Player]:[Player]],0)),INDEX(Team_Key[[Abbreviation]:[Abbreviation]],MATCH(LEFT(INDEX(FPL_Fixtures_Extract[],MATCH($A336,FPL_Fixtures_Extract[[Player]:[Player]],0),MATCH(FPL_Combined[[#Headers],[Gameweek 25]],FPL_Fixtures_Extract[#Headers],0)),LEN(INDEX(FPL_Fixtures_Extract[],MATCH($A336,FPL_Fixtures_Extract[[Player]:[Player]],0),MATCH(FPL_Combined[[#Headers],[Gameweek 25]],FPL_Fixtures_Extract[#Headers],0)))-4),Team_Key[[Full Name]:[Full Name]],0))&amp;RIGHT(INDEX(FPL_Fixtures_Extract[],MATCH($A336,FPL_Fixtures_Extract[[Player]:[Player]],0),MATCH(FPL_Combined[[#Headers],[Gameweek 25]],FPL_Fixtures_Extract[#Headers],0)),3))</f>
        <v>Lawrence</v>
      </c>
      <c r="AA336" t="str">
        <f ca="1">IF(RIGHT(FPL_Combined[[#Headers],[Gameweek 26]],2)&lt;$B$622,INDEX(FPL_Results_Extract[Gameweek 01],MATCH($A336,FPL_Results_Extract[[Player]:[Player]],0)),INDEX(Team_Key[[Abbreviation]:[Abbreviation]],MATCH(LEFT(INDEX(FPL_Fixtures_Extract[],MATCH($A336,FPL_Fixtures_Extract[[Player]:[Player]],0),MATCH(FPL_Combined[[#Headers],[Gameweek 26]],FPL_Fixtures_Extract[#Headers],0)),LEN(INDEX(FPL_Fixtures_Extract[],MATCH($A336,FPL_Fixtures_Extract[[Player]:[Player]],0),MATCH(FPL_Combined[[#Headers],[Gameweek 26]],FPL_Fixtures_Extract[#Headers],0)))-4),Team_Key[[Full Name]:[Full Name]],0))&amp;RIGHT(INDEX(FPL_Fixtures_Extract[],MATCH($A336,FPL_Fixtures_Extract[[Player]:[Player]],0),MATCH(FPL_Combined[[#Headers],[Gameweek 26]],FPL_Fixtures_Extract[#Headers],0)),3))</f>
        <v>SUN(H) 4-2</v>
      </c>
      <c r="AB336" t="str">
        <f ca="1">IF(RIGHT(FPL_Combined[[#Headers],[Gameweek 27]],2)&lt;$B$622,INDEX(FPL_Results_Extract[Gameweek 02],MATCH($A336,FPL_Results_Extract[[Player]:[Player]],0)),INDEX(Team_Key[[Abbreviation]:[Abbreviation]],MATCH(LEFT(INDEX(FPL_Fixtures_Extract[],MATCH($A336,FPL_Fixtures_Extract[[Player]:[Player]],0),MATCH(FPL_Combined[[#Headers],[Gameweek 27]],FPL_Fixtures_Extract[#Headers],0)),LEN(INDEX(FPL_Fixtures_Extract[],MATCH($A336,FPL_Fixtures_Extract[[Player]:[Player]],0),MATCH(FPL_Combined[[#Headers],[Gameweek 27]],FPL_Fixtures_Extract[#Headers],0)))-4),Team_Key[[Full Name]:[Full Name]],0))&amp;RIGHT(INDEX(FPL_Fixtures_Extract[],MATCH($A336,FPL_Fixtures_Extract[[Player]:[Player]],0),MATCH(FPL_Combined[[#Headers],[Gameweek 27]],FPL_Fixtures_Extract[#Headers],0)),3))</f>
        <v>WHU(A) 2-1</v>
      </c>
      <c r="AC336" t="str">
        <f ca="1">IF(RIGHT(FPL_Combined[[#Headers],[Gameweek 28]],2)&lt;$B$622,INDEX(FPL_Results_Extract[Gameweek 03],MATCH($A336,FPL_Results_Extract[[Player]:[Player]],0)),INDEX(Team_Key[[Abbreviation]:[Abbreviation]],MATCH(LEFT(INDEX(FPL_Fixtures_Extract[],MATCH($A336,FPL_Fixtures_Extract[[Player]:[Player]],0),MATCH(FPL_Combined[[#Headers],[Gameweek 28]],FPL_Fixtures_Extract[#Headers],0)),LEN(INDEX(FPL_Fixtures_Extract[],MATCH($A336,FPL_Fixtures_Extract[[Player]:[Player]],0),MATCH(FPL_Combined[[#Headers],[Gameweek 28]],FPL_Fixtures_Extract[#Headers],0)))-4),Team_Key[[Full Name]:[Full Name]],0))&amp;RIGHT(INDEX(FPL_Fixtures_Extract[],MATCH($A336,FPL_Fixtures_Extract[[Player]:[Player]],0),MATCH(FPL_Combined[[#Headers],[Gameweek 28]],FPL_Fixtures_Extract[#Headers],0)),3))</f>
        <v>TOT(H) 1-1</v>
      </c>
      <c r="AD336" t="str">
        <f ca="1">IF(RIGHT(FPL_Combined[[#Headers],[Gameweek 29]],2)&lt;$B$622,INDEX(FPL_Results_Extract[Gameweek 04],MATCH($A336,FPL_Results_Extract[[Player]:[Player]],0)),INDEX(Team_Key[[Abbreviation]:[Abbreviation]],MATCH(LEFT(INDEX(FPL_Fixtures_Extract[],MATCH($A336,FPL_Fixtures_Extract[[Player]:[Player]],0),MATCH(FPL_Combined[[#Headers],[Gameweek 29]],FPL_Fixtures_Extract[#Headers],0)),LEN(INDEX(FPL_Fixtures_Extract[],MATCH($A336,FPL_Fixtures_Extract[[Player]:[Player]],0),MATCH(FPL_Combined[[#Headers],[Gameweek 29]],FPL_Fixtures_Extract[#Headers],0)))-4),Team_Key[[Full Name]:[Full Name]],0))&amp;RIGHT(INDEX(FPL_Fixtures_Extract[],MATCH($A336,FPL_Fixtures_Extract[[Player]:[Player]],0),MATCH(FPL_Combined[[#Headers],[Gameweek 29]],FPL_Fixtures_Extract[#Headers],0)),3))</f>
        <v>WAT(A)</v>
      </c>
      <c r="AE336" t="str">
        <f ca="1">IF(RIGHT(FPL_Combined[[#Headers],[Gameweek 30]],2)&lt;$B$622,INDEX(FPL_Results_Extract[Gameweek 05],MATCH($A336,FPL_Results_Extract[[Player]:[Player]],0)),INDEX(Team_Key[[Abbreviation]:[Abbreviation]],MATCH(LEFT(INDEX(FPL_Fixtures_Extract[],MATCH($A336,FPL_Fixtures_Extract[[Player]:[Player]],0),MATCH(FPL_Combined[[#Headers],[Gameweek 30]],FPL_Fixtures_Extract[#Headers],0)),LEN(INDEX(FPL_Fixtures_Extract[],MATCH($A336,FPL_Fixtures_Extract[[Player]:[Player]],0),MATCH(FPL_Combined[[#Headers],[Gameweek 30]],FPL_Fixtures_Extract[#Headers],0)))-4),Team_Key[[Full Name]:[Full Name]],0))&amp;RIGHT(INDEX(FPL_Fixtures_Extract[],MATCH($A336,FPL_Fixtures_Extract[[Player]:[Player]],0),MATCH(FPL_Combined[[#Headers],[Gameweek 30]],FPL_Fixtures_Extract[#Headers],0)),3))</f>
        <v>NEW(H)</v>
      </c>
      <c r="AF336" t="str">
        <f ca="1">IF(RIGHT(FPL_Combined[[#Headers],[Gameweek 31]],2)&lt;$B$622,INDEX(FPL_Results_Extract[Gameweek 06],MATCH($A336,FPL_Results_Extract[[Player]:[Player]],0)),INDEX(Team_Key[[Abbreviation]:[Abbreviation]],MATCH(LEFT(INDEX(FPL_Fixtures_Extract[],MATCH($A336,FPL_Fixtures_Extract[[Player]:[Player]],0),MATCH(FPL_Combined[[#Headers],[Gameweek 31]],FPL_Fixtures_Extract[#Headers],0)),LEN(INDEX(FPL_Fixtures_Extract[],MATCH($A336,FPL_Fixtures_Extract[[Player]:[Player]],0),MATCH(FPL_Combined[[#Headers],[Gameweek 31]],FPL_Fixtures_Extract[#Headers],0)))-4),Team_Key[[Full Name]:[Full Name]],0))&amp;RIGHT(INDEX(FPL_Fixtures_Extract[],MATCH($A336,FPL_Fixtures_Extract[[Player]:[Player]],0),MATCH(FPL_Combined[[#Headers],[Gameweek 31]],FPL_Fixtures_Extract[#Headers],0)),3))</f>
        <v>CRY(A)</v>
      </c>
      <c r="AG336" t="str">
        <f ca="1">IF(RIGHT(FPL_Combined[[#Headers],[Gameweek 32]],2)&lt;$B$622,INDEX(FPL_Results_Extract[Gameweek 07],MATCH($A336,FPL_Results_Extract[[Player]:[Player]],0)),INDEX(Team_Key[[Abbreviation]:[Abbreviation]],MATCH(LEFT(INDEX(FPL_Fixtures_Extract[],MATCH($A336,FPL_Fixtures_Extract[[Player]:[Player]],0),MATCH(FPL_Combined[[#Headers],[Gameweek 32]],FPL_Fixtures_Extract[#Headers],0)),LEN(INDEX(FPL_Fixtures_Extract[],MATCH($A336,FPL_Fixtures_Extract[[Player]:[Player]],0),MATCH(FPL_Combined[[#Headers],[Gameweek 32]],FPL_Fixtures_Extract[#Headers],0)))-4),Team_Key[[Full Name]:[Full Name]],0))&amp;RIGHT(INDEX(FPL_Fixtures_Extract[],MATCH($A336,FPL_Fixtures_Extract[[Player]:[Player]],0),MATCH(FPL_Combined[[#Headers],[Gameweek 32]],FPL_Fixtures_Extract[#Headers],0)),3))</f>
        <v>SOU(H)</v>
      </c>
      <c r="AH336" t="str">
        <f ca="1">IF(RIGHT(FPL_Combined[[#Headers],[Gameweek 33]],2)&lt;$B$622,INDEX(FPL_Results_Extract[Gameweek 08],MATCH($A336,FPL_Results_Extract[[Player]:[Player]],0)),INDEX(Team_Key[[Abbreviation]:[Abbreviation]],MATCH(LEFT(INDEX(FPL_Fixtures_Extract[],MATCH($A336,FPL_Fixtures_Extract[[Player]:[Player]],0),MATCH(FPL_Combined[[#Headers],[Gameweek 33]],FPL_Fixtures_Extract[#Headers],0)),LEN(INDEX(FPL_Fixtures_Extract[],MATCH($A336,FPL_Fixtures_Extract[[Player]:[Player]],0),MATCH(FPL_Combined[[#Headers],[Gameweek 33]],FPL_Fixtures_Extract[#Headers],0)))-4),Team_Key[[Full Name]:[Full Name]],0))&amp;RIGHT(INDEX(FPL_Fixtures_Extract[],MATCH($A336,FPL_Fixtures_Extract[[Player]:[Player]],0),MATCH(FPL_Combined[[#Headers],[Gameweek 33]],FPL_Fixtures_Extract[#Headers],0)),3))</f>
        <v>SUN(A)</v>
      </c>
      <c r="AI336" t="str">
        <f ca="1">IF(RIGHT(FPL_Combined[[#Headers],[Gameweek 34]],2)&lt;$B$622,INDEX(FPL_Results_Extract[Gameweek 09],MATCH($A336,FPL_Results_Extract[[Player]:[Player]],0)),INDEX(Team_Key[[Abbreviation]:[Abbreviation]],MATCH(LEFT(INDEX(FPL_Fixtures_Extract[],MATCH($A336,FPL_Fixtures_Extract[[Player]:[Player]],0),MATCH(FPL_Combined[[#Headers],[Gameweek 34]],FPL_Fixtures_Extract[#Headers],0)),LEN(INDEX(FPL_Fixtures_Extract[],MATCH($A336,FPL_Fixtures_Extract[[Player]:[Player]],0),MATCH(FPL_Combined[[#Headers],[Gameweek 34]],FPL_Fixtures_Extract[#Headers],0)))-4),Team_Key[[Full Name]:[Full Name]],0))&amp;RIGHT(INDEX(FPL_Fixtures_Extract[],MATCH($A336,FPL_Fixtures_Extract[[Player]:[Player]],0),MATCH(FPL_Combined[[#Headers],[Gameweek 34]],FPL_Fixtures_Extract[#Headers],0)),3))</f>
        <v>WHU(H)</v>
      </c>
      <c r="AJ336" t="str">
        <f ca="1">IF(RIGHT(FPL_Combined[[#Headers],[Gameweek 35]],2)&lt;$B$622,INDEX(FPL_Results_Extract[Gameweek 10],MATCH($A336,FPL_Results_Extract[[Player]:[Player]],0)),INDEX(Team_Key[[Abbreviation]:[Abbreviation]],MATCH(LEFT(INDEX(FPL_Fixtures_Extract[],MATCH($A336,FPL_Fixtures_Extract[[Player]:[Player]],0),MATCH(FPL_Combined[[#Headers],[Gameweek 35]],FPL_Fixtures_Extract[#Headers],0)),LEN(INDEX(FPL_Fixtures_Extract[],MATCH($A336,FPL_Fixtures_Extract[[Player]:[Player]],0),MATCH(FPL_Combined[[#Headers],[Gameweek 35]],FPL_Fixtures_Extract[#Headers],0)))-4),Team_Key[[Full Name]:[Full Name]],0))&amp;RIGHT(INDEX(FPL_Fixtures_Extract[],MATCH($A336,FPL_Fixtures_Extract[[Player]:[Player]],0),MATCH(FPL_Combined[[#Headers],[Gameweek 35]],FPL_Fixtures_Extract[#Headers],0)),3))</f>
        <v>SWA(H)</v>
      </c>
      <c r="AK336" t="str">
        <f ca="1">IF(RIGHT(FPL_Combined[[#Headers],[Gameweek 36]],2)&lt;$B$622,INDEX(FPL_Results_Extract[Gameweek 11],MATCH($A336,FPL_Results_Extract[[Player]:[Player]],0)),INDEX(Team_Key[[Abbreviation]:[Abbreviation]],MATCH(LEFT(INDEX(FPL_Fixtures_Extract[],MATCH($A336,FPL_Fixtures_Extract[[Player]:[Player]],0),MATCH(FPL_Combined[[#Headers],[Gameweek 36]],FPL_Fixtures_Extract[#Headers],0)),LEN(INDEX(FPL_Fixtures_Extract[],MATCH($A336,FPL_Fixtures_Extract[[Player]:[Player]],0),MATCH(FPL_Combined[[#Headers],[Gameweek 36]],FPL_Fixtures_Extract[#Headers],0)))-4),Team_Key[[Full Name]:[Full Name]],0))&amp;RIGHT(INDEX(FPL_Fixtures_Extract[],MATCH($A336,FPL_Fixtures_Extract[[Player]:[Player]],0),MATCH(FPL_Combined[[#Headers],[Gameweek 36]],FPL_Fixtures_Extract[#Headers],0)),3))</f>
        <v>MUN(A)</v>
      </c>
      <c r="AL336" t="str">
        <f ca="1">IF(RIGHT(FPL_Combined[[#Headers],[Gameweek 37]],2)&lt;$B$622,INDEX(FPL_Results_Extract[Gameweek 12],MATCH($A336,FPL_Results_Extract[[Player]:[Player]],0)),INDEX(Team_Key[[Abbreviation]:[Abbreviation]],MATCH(LEFT(INDEX(FPL_Fixtures_Extract[],MATCH($A336,FPL_Fixtures_Extract[[Player]:[Player]],0),MATCH(FPL_Combined[[#Headers],[Gameweek 37]],FPL_Fixtures_Extract[#Headers],0)),LEN(INDEX(FPL_Fixtures_Extract[],MATCH($A336,FPL_Fixtures_Extract[[Player]:[Player]],0),MATCH(FPL_Combined[[#Headers],[Gameweek 37]],FPL_Fixtures_Extract[#Headers],0)))-4),Team_Key[[Full Name]:[Full Name]],0))&amp;RIGHT(INDEX(FPL_Fixtures_Extract[],MATCH($A336,FPL_Fixtures_Extract[[Player]:[Player]],0),MATCH(FPL_Combined[[#Headers],[Gameweek 37]],FPL_Fixtures_Extract[#Headers],0)),3))</f>
        <v>EVE(H)</v>
      </c>
      <c r="AM336" t="str">
        <f ca="1">IF(RIGHT(FPL_Combined[[#Headers],[Gameweek 38]],2)&lt;$B$622,INDEX(FPL_Results_Extract[Gameweek 13],MATCH($A336,FPL_Results_Extract[[Player]:[Player]],0)),INDEX(Team_Key[[Abbreviation]:[Abbreviation]],MATCH(LEFT(INDEX(FPL_Fixtures_Extract[],MATCH($A336,FPL_Fixtures_Extract[[Player]:[Player]],0),MATCH(FPL_Combined[[#Headers],[Gameweek 38]],FPL_Fixtures_Extract[#Headers],0)),LEN(INDEX(FPL_Fixtures_Extract[],MATCH($A336,FPL_Fixtures_Extract[[Player]:[Player]],0),MATCH(FPL_Combined[[#Headers],[Gameweek 38]],FPL_Fixtures_Extract[#Headers],0)))-4),Team_Key[[Full Name]:[Full Name]],0))&amp;RIGHT(INDEX(FPL_Fixtures_Extract[],MATCH($A336,FPL_Fixtures_Extract[[Player]:[Player]],0),MATCH(FPL_Combined[[#Headers],[Gameweek 38]],FPL_Fixtures_Extract[#Headers],0)),3))</f>
        <v>CHE(A)</v>
      </c>
    </row>
    <row r="337" spans="1:39" x14ac:dyDescent="0.45">
      <c r="A337" t="s">
        <v>254</v>
      </c>
      <c r="B337" t="str">
        <f ca="1">IF(RIGHT(FPL_Combined[[#Headers],[Gameweek 01]],2)&lt;$B$622,INDEX(FPL_Results_Extract[Gameweek 01],MATCH($A337,FPL_Results_Extract[[Player]:[Player]],0)),INDEX(Team_Key[[Abbreviation]:[Abbreviation]],MATCH(LEFT(INDEX(FPL_Fixtures_Extract[],MATCH($A337,FPL_Fixtures_Extract[[Player]:[Player]],0),MATCH(FPL_Combined[[#Headers],[Gameweek 01]],FPL_Fixtures_Extract[#Headers],0)),LEN(INDEX(FPL_Fixtures_Extract[],MATCH($A337,FPL_Fixtures_Extract[[Player]:[Player]],0),MATCH(FPL_Combined[[#Headers],[Gameweek 01]],FPL_Fixtures_Extract[#Headers],0)))-4),Team_Key[[Full Name]:[Full Name]],0))&amp;RIGHT(INDEX(FPL_Fixtures_Extract[],MATCH($A337,FPL_Fixtures_Extract[[Player]:[Player]],0),MATCH(FPL_Combined[[#Headers],[Gameweek 01]],FPL_Fixtures_Extract[#Headers],0)),3))</f>
        <v>EVE(A) 2-2</v>
      </c>
      <c r="C337" t="str">
        <f ca="1">IF(RIGHT(FPL_Combined[[#Headers],[Gameweek 02]],2)&lt;$B$622,INDEX(FPL_Results_Extract[Gameweek 02],MATCH($A337,FPL_Results_Extract[[Player]:[Player]],0)),INDEX(Team_Key[[Abbreviation]:[Abbreviation]],MATCH(LEFT(INDEX(FPL_Fixtures_Extract[],MATCH($A337,FPL_Fixtures_Extract[[Player]:[Player]],0),MATCH(FPL_Combined[[#Headers],[Gameweek 02]],FPL_Fixtures_Extract[#Headers],0)),LEN(INDEX(FPL_Fixtures_Extract[],MATCH($A337,FPL_Fixtures_Extract[[Player]:[Player]],0),MATCH(FPL_Combined[[#Headers],[Gameweek 02]],FPL_Fixtures_Extract[#Headers],0)))-4),Team_Key[[Full Name]:[Full Name]],0))&amp;RIGHT(INDEX(FPL_Fixtures_Extract[],MATCH($A337,FPL_Fixtures_Extract[[Player]:[Player]],0),MATCH(FPL_Combined[[#Headers],[Gameweek 02]],FPL_Fixtures_Extract[#Headers],0)),3))</f>
        <v>WBA(H) 0-0</v>
      </c>
      <c r="D337" t="str">
        <f ca="1">IF(RIGHT(FPL_Combined[[#Headers],[Gameweek 03]],2)&lt;$B$622,INDEX(FPL_Results_Extract[Gameweek 03],MATCH($A337,FPL_Results_Extract[[Player]:[Player]],0)),INDEX(Team_Key[[Abbreviation]:[Abbreviation]],MATCH(LEFT(INDEX(FPL_Fixtures_Extract[],MATCH($A337,FPL_Fixtures_Extract[[Player]:[Player]],0),MATCH(FPL_Combined[[#Headers],[Gameweek 03]],FPL_Fixtures_Extract[#Headers],0)),LEN(INDEX(FPL_Fixtures_Extract[],MATCH($A337,FPL_Fixtures_Extract[[Player]:[Player]],0),MATCH(FPL_Combined[[#Headers],[Gameweek 03]],FPL_Fixtures_Extract[#Headers],0)))-4),Team_Key[[Full Name]:[Full Name]],0))&amp;RIGHT(INDEX(FPL_Fixtures_Extract[],MATCH($A337,FPL_Fixtures_Extract[[Player]:[Player]],0),MATCH(FPL_Combined[[#Headers],[Gameweek 03]],FPL_Fixtures_Extract[#Headers],0)),3))</f>
        <v>SOU(H) 0-0</v>
      </c>
      <c r="E337" t="str">
        <f ca="1">IF(RIGHT(FPL_Combined[[#Headers],[Gameweek 04]],2)&lt;$B$622,INDEX(FPL_Results_Extract[Gameweek 04],MATCH($A337,FPL_Results_Extract[[Player]:[Player]],0)),INDEX(Team_Key[[Abbreviation]:[Abbreviation]],MATCH(LEFT(INDEX(FPL_Fixtures_Extract[],MATCH($A337,FPL_Fixtures_Extract[[Player]:[Player]],0),MATCH(FPL_Combined[[#Headers],[Gameweek 04]],FPL_Fixtures_Extract[#Headers],0)),LEN(INDEX(FPL_Fixtures_Extract[],MATCH($A337,FPL_Fixtures_Extract[[Player]:[Player]],0),MATCH(FPL_Combined[[#Headers],[Gameweek 04]],FPL_Fixtures_Extract[#Headers],0)))-4),Team_Key[[Full Name]:[Full Name]],0))&amp;RIGHT(INDEX(FPL_Fixtures_Extract[],MATCH($A337,FPL_Fixtures_Extract[[Player]:[Player]],0),MATCH(FPL_Combined[[#Headers],[Gameweek 04]],FPL_Fixtures_Extract[#Headers],0)),3))</f>
        <v>MCI(A) 0-2</v>
      </c>
      <c r="F337" t="str">
        <f ca="1">IF(RIGHT(FPL_Combined[[#Headers],[Gameweek 05]],2)&lt;$B$622,INDEX(FPL_Results_Extract[Gameweek 05],MATCH($A337,FPL_Results_Extract[[Player]:[Player]],0)),INDEX(Team_Key[[Abbreviation]:[Abbreviation]],MATCH(LEFT(INDEX(FPL_Fixtures_Extract[],MATCH($A337,FPL_Fixtures_Extract[[Player]:[Player]],0),MATCH(FPL_Combined[[#Headers],[Gameweek 05]],FPL_Fixtures_Extract[#Headers],0)),LEN(INDEX(FPL_Fixtures_Extract[],MATCH($A337,FPL_Fixtures_Extract[[Player]:[Player]],0),MATCH(FPL_Combined[[#Headers],[Gameweek 05]],FPL_Fixtures_Extract[#Headers],0)))-4),Team_Key[[Full Name]:[Full Name]],0))&amp;RIGHT(INDEX(FPL_Fixtures_Extract[],MATCH($A337,FPL_Fixtures_Extract[[Player]:[Player]],0),MATCH(FPL_Combined[[#Headers],[Gameweek 05]],FPL_Fixtures_Extract[#Headers],0)),3))</f>
        <v>SWA(H) 1-0</v>
      </c>
      <c r="G337" t="str">
        <f ca="1">IF(RIGHT(FPL_Combined[[#Headers],[Gameweek 06]],2)&lt;$B$622,INDEX(FPL_Results_Extract[Gameweek 06],MATCH($A337,FPL_Results_Extract[[Player]:[Player]],0)),INDEX(Team_Key[[Abbreviation]:[Abbreviation]],MATCH(LEFT(INDEX(FPL_Fixtures_Extract[],MATCH($A337,FPL_Fixtures_Extract[[Player]:[Player]],0),MATCH(FPL_Combined[[#Headers],[Gameweek 06]],FPL_Fixtures_Extract[#Headers],0)),LEN(INDEX(FPL_Fixtures_Extract[],MATCH($A337,FPL_Fixtures_Extract[[Player]:[Player]],0),MATCH(FPL_Combined[[#Headers],[Gameweek 06]],FPL_Fixtures_Extract[#Headers],0)))-4),Team_Key[[Full Name]:[Full Name]],0))&amp;RIGHT(INDEX(FPL_Fixtures_Extract[],MATCH($A337,FPL_Fixtures_Extract[[Player]:[Player]],0),MATCH(FPL_Combined[[#Headers],[Gameweek 06]],FPL_Fixtures_Extract[#Headers],0)),3))</f>
        <v>NEW(A) 2-1</v>
      </c>
      <c r="H337" t="str">
        <f ca="1">IF(RIGHT(FPL_Combined[[#Headers],[Gameweek 07]],2)&lt;$B$622,INDEX(FPL_Results_Extract[Gameweek 07],MATCH($A337,FPL_Results_Extract[[Player]:[Player]],0)),INDEX(Team_Key[[Abbreviation]:[Abbreviation]],MATCH(LEFT(INDEX(FPL_Fixtures_Extract[],MATCH($A337,FPL_Fixtures_Extract[[Player]:[Player]],0),MATCH(FPL_Combined[[#Headers],[Gameweek 07]],FPL_Fixtures_Extract[#Headers],0)),LEN(INDEX(FPL_Fixtures_Extract[],MATCH($A337,FPL_Fixtures_Extract[[Player]:[Player]],0),MATCH(FPL_Combined[[#Headers],[Gameweek 07]],FPL_Fixtures_Extract[#Headers],0)))-4),Team_Key[[Full Name]:[Full Name]],0))&amp;RIGHT(INDEX(FPL_Fixtures_Extract[],MATCH($A337,FPL_Fixtures_Extract[[Player]:[Player]],0),MATCH(FPL_Combined[[#Headers],[Gameweek 07]],FPL_Fixtures_Extract[#Headers],0)),3))</f>
        <v>CRY(H) 0-1</v>
      </c>
      <c r="I337" t="str">
        <f ca="1">IF(RIGHT(FPL_Combined[[#Headers],[Gameweek 08]],2)&lt;$B$622,INDEX(FPL_Results_Extract[Gameweek 08],MATCH($A337,FPL_Results_Extract[[Player]:[Player]],0)),INDEX(Team_Key[[Abbreviation]:[Abbreviation]],MATCH(LEFT(INDEX(FPL_Fixtures_Extract[],MATCH($A337,FPL_Fixtures_Extract[[Player]:[Player]],0),MATCH(FPL_Combined[[#Headers],[Gameweek 08]],FPL_Fixtures_Extract[#Headers],0)),LEN(INDEX(FPL_Fixtures_Extract[],MATCH($A337,FPL_Fixtures_Extract[[Player]:[Player]],0),MATCH(FPL_Combined[[#Headers],[Gameweek 08]],FPL_Fixtures_Extract[#Headers],0)))-4),Team_Key[[Full Name]:[Full Name]],0))&amp;RIGHT(INDEX(FPL_Fixtures_Extract[],MATCH($A337,FPL_Fixtures_Extract[[Player]:[Player]],0),MATCH(FPL_Combined[[#Headers],[Gameweek 08]],FPL_Fixtures_Extract[#Headers],0)),3))</f>
        <v>BOU(A) 1-1</v>
      </c>
      <c r="J337" t="str">
        <f ca="1">IF(RIGHT(FPL_Combined[[#Headers],[Gameweek 09]],2)&lt;$B$622,INDEX(FPL_Results_Extract[Gameweek 09],MATCH($A337,FPL_Results_Extract[[Player]:[Player]],0)),INDEX(Team_Key[[Abbreviation]:[Abbreviation]],MATCH(LEFT(INDEX(FPL_Fixtures_Extract[],MATCH($A337,FPL_Fixtures_Extract[[Player]:[Player]],0),MATCH(FPL_Combined[[#Headers],[Gameweek 09]],FPL_Fixtures_Extract[#Headers],0)),LEN(INDEX(FPL_Fixtures_Extract[],MATCH($A337,FPL_Fixtures_Extract[[Player]:[Player]],0),MATCH(FPL_Combined[[#Headers],[Gameweek 09]],FPL_Fixtures_Extract[#Headers],0)))-4),Team_Key[[Full Name]:[Full Name]],0))&amp;RIGHT(INDEX(FPL_Fixtures_Extract[],MATCH($A337,FPL_Fixtures_Extract[[Player]:[Player]],0),MATCH(FPL_Combined[[#Headers],[Gameweek 09]],FPL_Fixtures_Extract[#Headers],0)),3))</f>
        <v>ARS(H) 0-3</v>
      </c>
      <c r="K337" t="str">
        <f ca="1">IF(RIGHT(FPL_Combined[[#Headers],[Gameweek 10]],2)&lt;$B$622,INDEX(FPL_Results_Extract[Gameweek 10],MATCH($A337,FPL_Results_Extract[[Player]:[Player]],0)),INDEX(Team_Key[[Abbreviation]:[Abbreviation]],MATCH(LEFT(INDEX(FPL_Fixtures_Extract[],MATCH($A337,FPL_Fixtures_Extract[[Player]:[Player]],0),MATCH(FPL_Combined[[#Headers],[Gameweek 10]],FPL_Fixtures_Extract[#Headers],0)),LEN(INDEX(FPL_Fixtures_Extract[],MATCH($A337,FPL_Fixtures_Extract[[Player]:[Player]],0),MATCH(FPL_Combined[[#Headers],[Gameweek 10]],FPL_Fixtures_Extract[#Headers],0)))-4),Team_Key[[Full Name]:[Full Name]],0))&amp;RIGHT(INDEX(FPL_Fixtures_Extract[],MATCH($A337,FPL_Fixtures_Extract[[Player]:[Player]],0),MATCH(FPL_Combined[[#Headers],[Gameweek 10]],FPL_Fixtures_Extract[#Headers],0)),3))</f>
        <v>STK(A) 2-0</v>
      </c>
      <c r="L337" t="str">
        <f ca="1">IF(RIGHT(FPL_Combined[[#Headers],[Gameweek 11]],2)&lt;$B$622,INDEX(FPL_Results_Extract[Gameweek 11],MATCH($A337,FPL_Results_Extract[[Player]:[Player]],0)),INDEX(Team_Key[[Abbreviation]:[Abbreviation]],MATCH(LEFT(INDEX(FPL_Fixtures_Extract[],MATCH($A337,FPL_Fixtures_Extract[[Player]:[Player]],0),MATCH(FPL_Combined[[#Headers],[Gameweek 11]],FPL_Fixtures_Extract[#Headers],0)),LEN(INDEX(FPL_Fixtures_Extract[],MATCH($A337,FPL_Fixtures_Extract[[Player]:[Player]],0),MATCH(FPL_Combined[[#Headers],[Gameweek 11]],FPL_Fixtures_Extract[#Headers],0)))-4),Team_Key[[Full Name]:[Full Name]],0))&amp;RIGHT(INDEX(FPL_Fixtures_Extract[],MATCH($A337,FPL_Fixtures_Extract[[Player]:[Player]],0),MATCH(FPL_Combined[[#Headers],[Gameweek 11]],FPL_Fixtures_Extract[#Headers],0)),3))</f>
        <v>WHU(H) 2-0</v>
      </c>
      <c r="M337" t="str">
        <f ca="1">IF(RIGHT(FPL_Combined[[#Headers],[Gameweek 12]],2)&lt;$B$622,INDEX(FPL_Results_Extract[Gameweek 12],MATCH($A337,FPL_Results_Extract[[Player]:[Player]],0)),INDEX(Team_Key[[Abbreviation]:[Abbreviation]],MATCH(LEFT(INDEX(FPL_Fixtures_Extract[],MATCH($A337,FPL_Fixtures_Extract[[Player]:[Player]],0),MATCH(FPL_Combined[[#Headers],[Gameweek 12]],FPL_Fixtures_Extract[#Headers],0)),LEN(INDEX(FPL_Fixtures_Extract[],MATCH($A337,FPL_Fixtures_Extract[[Player]:[Player]],0),MATCH(FPL_Combined[[#Headers],[Gameweek 12]],FPL_Fixtures_Extract[#Headers],0)))-4),Team_Key[[Full Name]:[Full Name]],0))&amp;RIGHT(INDEX(FPL_Fixtures_Extract[],MATCH($A337,FPL_Fixtures_Extract[[Player]:[Player]],0),MATCH(FPL_Combined[[#Headers],[Gameweek 12]],FPL_Fixtures_Extract[#Headers],0)),3))</f>
        <v>LEI(A) 1-2</v>
      </c>
      <c r="N337" t="str">
        <f ca="1">IF(RIGHT(FPL_Combined[[#Headers],[Gameweek 13]],2)&lt;$B$622,INDEX(FPL_Results_Extract[Gameweek 13],MATCH($A337,FPL_Results_Extract[[Player]:[Player]],0)),INDEX(Team_Key[[Abbreviation]:[Abbreviation]],MATCH(LEFT(INDEX(FPL_Fixtures_Extract[],MATCH($A337,FPL_Fixtures_Extract[[Player]:[Player]],0),MATCH(FPL_Combined[[#Headers],[Gameweek 13]],FPL_Fixtures_Extract[#Headers],0)),LEN(INDEX(FPL_Fixtures_Extract[],MATCH($A337,FPL_Fixtures_Extract[[Player]:[Player]],0),MATCH(FPL_Combined[[#Headers],[Gameweek 13]],FPL_Fixtures_Extract[#Headers],0)))-4),Team_Key[[Full Name]:[Full Name]],0))&amp;RIGHT(INDEX(FPL_Fixtures_Extract[],MATCH($A337,FPL_Fixtures_Extract[[Player]:[Player]],0),MATCH(FPL_Combined[[#Headers],[Gameweek 13]],FPL_Fixtures_Extract[#Headers],0)),3))</f>
        <v>MUN(H) 1-2</v>
      </c>
      <c r="O337" t="str">
        <f ca="1">IF(RIGHT(FPL_Combined[[#Headers],[Gameweek 14]],2)&lt;$B$622,INDEX(FPL_Results_Extract[Gameweek 14],MATCH($A337,FPL_Results_Extract[[Player]:[Player]],0)),INDEX(Team_Key[[Abbreviation]:[Abbreviation]],MATCH(LEFT(INDEX(FPL_Fixtures_Extract[],MATCH($A337,FPL_Fixtures_Extract[[Player]:[Player]],0),MATCH(FPL_Combined[[#Headers],[Gameweek 14]],FPL_Fixtures_Extract[#Headers],0)),LEN(INDEX(FPL_Fixtures_Extract[],MATCH($A337,FPL_Fixtures_Extract[[Player]:[Player]],0),MATCH(FPL_Combined[[#Headers],[Gameweek 14]],FPL_Fixtures_Extract[#Headers],0)))-4),Team_Key[[Full Name]:[Full Name]],0))&amp;RIGHT(INDEX(FPL_Fixtures_Extract[],MATCH($A337,FPL_Fixtures_Extract[[Player]:[Player]],0),MATCH(FPL_Combined[[#Headers],[Gameweek 14]],FPL_Fixtures_Extract[#Headers],0)),3))</f>
        <v>AVL(A) 3-2</v>
      </c>
      <c r="P337" t="str">
        <f ca="1">IF(RIGHT(FPL_Combined[[#Headers],[Gameweek 15]],2)&lt;$B$622,INDEX(FPL_Results_Extract[Gameweek 15],MATCH($A337,FPL_Results_Extract[[Player]:[Player]],0)),INDEX(Team_Key[[Abbreviation]:[Abbreviation]],MATCH(LEFT(INDEX(FPL_Fixtures_Extract[],MATCH($A337,FPL_Fixtures_Extract[[Player]:[Player]],0),MATCH(FPL_Combined[[#Headers],[Gameweek 15]],FPL_Fixtures_Extract[#Headers],0)),LEN(INDEX(FPL_Fixtures_Extract[],MATCH($A337,FPL_Fixtures_Extract[[Player]:[Player]],0),MATCH(FPL_Combined[[#Headers],[Gameweek 15]],FPL_Fixtures_Extract[#Headers],0)))-4),Team_Key[[Full Name]:[Full Name]],0))&amp;RIGHT(INDEX(FPL_Fixtures_Extract[],MATCH($A337,FPL_Fixtures_Extract[[Player]:[Player]],0),MATCH(FPL_Combined[[#Headers],[Gameweek 15]],FPL_Fixtures_Extract[#Headers],0)),3))</f>
        <v>NOR(H) 2-0</v>
      </c>
      <c r="Q337" t="str">
        <f ca="1">IF(RIGHT(FPL_Combined[[#Headers],[Gameweek 16]],2)&lt;$B$622,INDEX(FPL_Results_Extract[Gameweek 16],MATCH($A337,FPL_Results_Extract[[Player]:[Player]],0)),INDEX(Team_Key[[Abbreviation]:[Abbreviation]],MATCH(LEFT(INDEX(FPL_Fixtures_Extract[],MATCH($A337,FPL_Fixtures_Extract[[Player]:[Player]],0),MATCH(FPL_Combined[[#Headers],[Gameweek 16]],FPL_Fixtures_Extract[#Headers],0)),LEN(INDEX(FPL_Fixtures_Extract[],MATCH($A337,FPL_Fixtures_Extract[[Player]:[Player]],0),MATCH(FPL_Combined[[#Headers],[Gameweek 16]],FPL_Fixtures_Extract[#Headers],0)))-4),Team_Key[[Full Name]:[Full Name]],0))&amp;RIGHT(INDEX(FPL_Fixtures_Extract[],MATCH($A337,FPL_Fixtures_Extract[[Player]:[Player]],0),MATCH(FPL_Combined[[#Headers],[Gameweek 16]],FPL_Fixtures_Extract[#Headers],0)),3))</f>
        <v>SUN(A) 1-0</v>
      </c>
      <c r="R337" t="str">
        <f ca="1">IF(RIGHT(FPL_Combined[[#Headers],[Gameweek 17]],2)&lt;$B$622,INDEX(FPL_Results_Extract[Gameweek 17],MATCH($A337,FPL_Results_Extract[[Player]:[Player]],0)),INDEX(Team_Key[[Abbreviation]:[Abbreviation]],MATCH(LEFT(INDEX(FPL_Fixtures_Extract[],MATCH($A337,FPL_Fixtures_Extract[[Player]:[Player]],0),MATCH(FPL_Combined[[#Headers],[Gameweek 17]],FPL_Fixtures_Extract[#Headers],0)),LEN(INDEX(FPL_Fixtures_Extract[],MATCH($A337,FPL_Fixtures_Extract[[Player]:[Player]],0),MATCH(FPL_Combined[[#Headers],[Gameweek 17]],FPL_Fixtures_Extract[#Headers],0)))-4),Team_Key[[Full Name]:[Full Name]],0))&amp;RIGHT(INDEX(FPL_Fixtures_Extract[],MATCH($A337,FPL_Fixtures_Extract[[Player]:[Player]],0),MATCH(FPL_Combined[[#Headers],[Gameweek 17]],FPL_Fixtures_Extract[#Headers],0)),3))</f>
        <v>LIV(H) 3-0</v>
      </c>
      <c r="S337" t="str">
        <f ca="1">IF(RIGHT(FPL_Combined[[#Headers],[Gameweek 18]],2)&lt;$B$622,INDEX(FPL_Results_Extract[Gameweek 18],MATCH($A337,FPL_Results_Extract[[Player]:[Player]],0)),INDEX(Team_Key[[Abbreviation]:[Abbreviation]],MATCH(LEFT(INDEX(FPL_Fixtures_Extract[],MATCH($A337,FPL_Fixtures_Extract[[Player]:[Player]],0),MATCH(FPL_Combined[[#Headers],[Gameweek 18]],FPL_Fixtures_Extract[#Headers],0)),LEN(INDEX(FPL_Fixtures_Extract[],MATCH($A337,FPL_Fixtures_Extract[[Player]:[Player]],0),MATCH(FPL_Combined[[#Headers],[Gameweek 18]],FPL_Fixtures_Extract[#Headers],0)))-4),Team_Key[[Full Name]:[Full Name]],0))&amp;RIGHT(INDEX(FPL_Fixtures_Extract[],MATCH($A337,FPL_Fixtures_Extract[[Player]:[Player]],0),MATCH(FPL_Combined[[#Headers],[Gameweek 18]],FPL_Fixtures_Extract[#Headers],0)),3))</f>
        <v>CHE(A) 2-2</v>
      </c>
      <c r="T337" t="str">
        <f ca="1">IF(RIGHT(FPL_Combined[[#Headers],[Gameweek 19]],2)&lt;$B$622,INDEX(FPL_Results_Extract[Gameweek 19],MATCH($A337,FPL_Results_Extract[[Player]:[Player]],0)),INDEX(Team_Key[[Abbreviation]:[Abbreviation]],MATCH(LEFT(INDEX(FPL_Fixtures_Extract[],MATCH($A337,FPL_Fixtures_Extract[[Player]:[Player]],0),MATCH(FPL_Combined[[#Headers],[Gameweek 19]],FPL_Fixtures_Extract[#Headers],0)),LEN(INDEX(FPL_Fixtures_Extract[],MATCH($A337,FPL_Fixtures_Extract[[Player]:[Player]],0),MATCH(FPL_Combined[[#Headers],[Gameweek 19]],FPL_Fixtures_Extract[#Headers],0)))-4),Team_Key[[Full Name]:[Full Name]],0))&amp;RIGHT(INDEX(FPL_Fixtures_Extract[],MATCH($A337,FPL_Fixtures_Extract[[Player]:[Player]],0),MATCH(FPL_Combined[[#Headers],[Gameweek 19]],FPL_Fixtures_Extract[#Headers],0)),3))</f>
        <v>TOT(H) 1-2</v>
      </c>
      <c r="U337" t="str">
        <f ca="1">IF(RIGHT(FPL_Combined[[#Headers],[Gameweek 20]],2)&lt;$B$622,INDEX(FPL_Results_Extract[Gameweek 20],MATCH($A337,FPL_Results_Extract[[Player]:[Player]],0)),INDEX(Team_Key[[Abbreviation]:[Abbreviation]],MATCH(LEFT(INDEX(FPL_Fixtures_Extract[],MATCH($A337,FPL_Fixtures_Extract[[Player]:[Player]],0),MATCH(FPL_Combined[[#Headers],[Gameweek 20]],FPL_Fixtures_Extract[#Headers],0)),LEN(INDEX(FPL_Fixtures_Extract[],MATCH($A337,FPL_Fixtures_Extract[[Player]:[Player]],0),MATCH(FPL_Combined[[#Headers],[Gameweek 20]],FPL_Fixtures_Extract[#Headers],0)))-4),Team_Key[[Full Name]:[Full Name]],0))&amp;RIGHT(INDEX(FPL_Fixtures_Extract[],MATCH($A337,FPL_Fixtures_Extract[[Player]:[Player]],0),MATCH(FPL_Combined[[#Headers],[Gameweek 20]],FPL_Fixtures_Extract[#Headers],0)),3))</f>
        <v>MCI(H) 1-2</v>
      </c>
      <c r="V337" t="str">
        <f ca="1">IF(RIGHT(FPL_Combined[[#Headers],[Gameweek 21]],2)&lt;$B$622,INDEX(FPL_Results_Extract[Gameweek 21],MATCH($A337,FPL_Results_Extract[[Player]:[Player]],0)),INDEX(Team_Key[[Abbreviation]:[Abbreviation]],MATCH(LEFT(INDEX(FPL_Fixtures_Extract[],MATCH($A337,FPL_Fixtures_Extract[[Player]:[Player]],0),MATCH(FPL_Combined[[#Headers],[Gameweek 21]],FPL_Fixtures_Extract[#Headers],0)),LEN(INDEX(FPL_Fixtures_Extract[],MATCH($A337,FPL_Fixtures_Extract[[Player]:[Player]],0),MATCH(FPL_Combined[[#Headers],[Gameweek 21]],FPL_Fixtures_Extract[#Headers],0)))-4),Team_Key[[Full Name]:[Full Name]],0))&amp;RIGHT(INDEX(FPL_Fixtures_Extract[],MATCH($A337,FPL_Fixtures_Extract[[Player]:[Player]],0),MATCH(FPL_Combined[[#Headers],[Gameweek 21]],FPL_Fixtures_Extract[#Headers],0)),3))</f>
        <v>SOU(A) 0-2</v>
      </c>
      <c r="W337" t="str">
        <f ca="1">IF(RIGHT(FPL_Combined[[#Headers],[Gameweek 22]],2)&lt;$B$622,INDEX(FPL_Results_Extract[Gameweek 22],MATCH($A337,FPL_Results_Extract[[Player]:[Player]],0)),INDEX(Team_Key[[Abbreviation]:[Abbreviation]],MATCH(LEFT(INDEX(FPL_Fixtures_Extract[],MATCH($A337,FPL_Fixtures_Extract[[Player]:[Player]],0),MATCH(FPL_Combined[[#Headers],[Gameweek 22]],FPL_Fixtures_Extract[#Headers],0)),LEN(INDEX(FPL_Fixtures_Extract[],MATCH($A337,FPL_Fixtures_Extract[[Player]:[Player]],0),MATCH(FPL_Combined[[#Headers],[Gameweek 22]],FPL_Fixtures_Extract[#Headers],0)))-4),Team_Key[[Full Name]:[Full Name]],0))&amp;RIGHT(INDEX(FPL_Fixtures_Extract[],MATCH($A337,FPL_Fixtures_Extract[[Player]:[Player]],0),MATCH(FPL_Combined[[#Headers],[Gameweek 22]],FPL_Fixtures_Extract[#Headers],0)),3))</f>
        <v>SWA(A) 0-1</v>
      </c>
      <c r="X337" t="str">
        <f ca="1">IF(RIGHT(FPL_Combined[[#Headers],[Gameweek 23]],2)&lt;$B$622,INDEX(FPL_Results_Extract[Gameweek 23],MATCH($A337,FPL_Results_Extract[[Player]:[Player]],0)),INDEX(Team_Key[[Abbreviation]:[Abbreviation]],MATCH(LEFT(INDEX(FPL_Fixtures_Extract[],MATCH($A337,FPL_Fixtures_Extract[[Player]:[Player]],0),MATCH(FPL_Combined[[#Headers],[Gameweek 23]],FPL_Fixtures_Extract[#Headers],0)),LEN(INDEX(FPL_Fixtures_Extract[],MATCH($A337,FPL_Fixtures_Extract[[Player]:[Player]],0),MATCH(FPL_Combined[[#Headers],[Gameweek 23]],FPL_Fixtures_Extract[#Headers],0)))-4),Team_Key[[Full Name]:[Full Name]],0))&amp;RIGHT(INDEX(FPL_Fixtures_Extract[],MATCH($A337,FPL_Fixtures_Extract[[Player]:[Player]],0),MATCH(FPL_Combined[[#Headers],[Gameweek 23]],FPL_Fixtures_Extract[#Headers],0)),3))</f>
        <v>NEW(H) 2-1</v>
      </c>
      <c r="Y337" t="str">
        <f ca="1">IF(RIGHT(FPL_Combined[[#Headers],[Gameweek 24]],2)&lt;$B$622,INDEX(FPL_Results_Extract[Team],MATCH($A337,FPL_Results_Extract[[Player]:[Player]],0)),INDEX(Team_Key[[Abbreviation]:[Abbreviation]],MATCH(LEFT(INDEX(FPL_Fixtures_Extract[],MATCH($A337,FPL_Fixtures_Extract[[Player]:[Player]],0),MATCH(FPL_Combined[[#Headers],[Gameweek 24]],FPL_Fixtures_Extract[#Headers],0)),LEN(INDEX(FPL_Fixtures_Extract[],MATCH($A337,FPL_Fixtures_Extract[[Player]:[Player]],0),MATCH(FPL_Combined[[#Headers],[Gameweek 24]],FPL_Fixtures_Extract[#Headers],0)))-4),Team_Key[[Full Name]:[Full Name]],0))&amp;RIGHT(INDEX(FPL_Fixtures_Extract[],MATCH($A337,FPL_Fixtures_Extract[[Player]:[Player]],0),MATCH(FPL_Combined[[#Headers],[Gameweek 24]],FPL_Fixtures_Extract[#Headers],0)),3))</f>
        <v>WAT</v>
      </c>
      <c r="Z337" t="str">
        <f ca="1">IF(RIGHT(FPL_Combined[[#Headers],[Gameweek 25]],2)&lt;$B$622,INDEX(FPL_Results_Extract[Player],MATCH($A337,FPL_Results_Extract[[Player]:[Player]],0)),INDEX(Team_Key[[Abbreviation]:[Abbreviation]],MATCH(LEFT(INDEX(FPL_Fixtures_Extract[],MATCH($A337,FPL_Fixtures_Extract[[Player]:[Player]],0),MATCH(FPL_Combined[[#Headers],[Gameweek 25]],FPL_Fixtures_Extract[#Headers],0)),LEN(INDEX(FPL_Fixtures_Extract[],MATCH($A337,FPL_Fixtures_Extract[[Player]:[Player]],0),MATCH(FPL_Combined[[#Headers],[Gameweek 25]],FPL_Fixtures_Extract[#Headers],0)))-4),Team_Key[[Full Name]:[Full Name]],0))&amp;RIGHT(INDEX(FPL_Fixtures_Extract[],MATCH($A337,FPL_Fixtures_Extract[[Player]:[Player]],0),MATCH(FPL_Combined[[#Headers],[Gameweek 25]],FPL_Fixtures_Extract[#Headers],0)),3))</f>
        <v>Layún</v>
      </c>
      <c r="AA337" t="str">
        <f ca="1">IF(RIGHT(FPL_Combined[[#Headers],[Gameweek 26]],2)&lt;$B$622,INDEX(FPL_Results_Extract[Gameweek 01],MATCH($A337,FPL_Results_Extract[[Player]:[Player]],0)),INDEX(Team_Key[[Abbreviation]:[Abbreviation]],MATCH(LEFT(INDEX(FPL_Fixtures_Extract[],MATCH($A337,FPL_Fixtures_Extract[[Player]:[Player]],0),MATCH(FPL_Combined[[#Headers],[Gameweek 26]],FPL_Fixtures_Extract[#Headers],0)),LEN(INDEX(FPL_Fixtures_Extract[],MATCH($A337,FPL_Fixtures_Extract[[Player]:[Player]],0),MATCH(FPL_Combined[[#Headers],[Gameweek 26]],FPL_Fixtures_Extract[#Headers],0)))-4),Team_Key[[Full Name]:[Full Name]],0))&amp;RIGHT(INDEX(FPL_Fixtures_Extract[],MATCH($A337,FPL_Fixtures_Extract[[Player]:[Player]],0),MATCH(FPL_Combined[[#Headers],[Gameweek 26]],FPL_Fixtures_Extract[#Headers],0)),3))</f>
        <v>EVE(A) 2-2</v>
      </c>
      <c r="AB337" t="str">
        <f ca="1">IF(RIGHT(FPL_Combined[[#Headers],[Gameweek 27]],2)&lt;$B$622,INDEX(FPL_Results_Extract[Gameweek 02],MATCH($A337,FPL_Results_Extract[[Player]:[Player]],0)),INDEX(Team_Key[[Abbreviation]:[Abbreviation]],MATCH(LEFT(INDEX(FPL_Fixtures_Extract[],MATCH($A337,FPL_Fixtures_Extract[[Player]:[Player]],0),MATCH(FPL_Combined[[#Headers],[Gameweek 27]],FPL_Fixtures_Extract[#Headers],0)),LEN(INDEX(FPL_Fixtures_Extract[],MATCH($A337,FPL_Fixtures_Extract[[Player]:[Player]],0),MATCH(FPL_Combined[[#Headers],[Gameweek 27]],FPL_Fixtures_Extract[#Headers],0)))-4),Team_Key[[Full Name]:[Full Name]],0))&amp;RIGHT(INDEX(FPL_Fixtures_Extract[],MATCH($A337,FPL_Fixtures_Extract[[Player]:[Player]],0),MATCH(FPL_Combined[[#Headers],[Gameweek 27]],FPL_Fixtures_Extract[#Headers],0)),3))</f>
        <v>WBA(H) 0-0</v>
      </c>
      <c r="AC337" t="str">
        <f ca="1">IF(RIGHT(FPL_Combined[[#Headers],[Gameweek 28]],2)&lt;$B$622,INDEX(FPL_Results_Extract[Gameweek 03],MATCH($A337,FPL_Results_Extract[[Player]:[Player]],0)),INDEX(Team_Key[[Abbreviation]:[Abbreviation]],MATCH(LEFT(INDEX(FPL_Fixtures_Extract[],MATCH($A337,FPL_Fixtures_Extract[[Player]:[Player]],0),MATCH(FPL_Combined[[#Headers],[Gameweek 28]],FPL_Fixtures_Extract[#Headers],0)),LEN(INDEX(FPL_Fixtures_Extract[],MATCH($A337,FPL_Fixtures_Extract[[Player]:[Player]],0),MATCH(FPL_Combined[[#Headers],[Gameweek 28]],FPL_Fixtures_Extract[#Headers],0)))-4),Team_Key[[Full Name]:[Full Name]],0))&amp;RIGHT(INDEX(FPL_Fixtures_Extract[],MATCH($A337,FPL_Fixtures_Extract[[Player]:[Player]],0),MATCH(FPL_Combined[[#Headers],[Gameweek 28]],FPL_Fixtures_Extract[#Headers],0)),3))</f>
        <v>SOU(H) 0-0</v>
      </c>
      <c r="AD337" t="str">
        <f ca="1">IF(RIGHT(FPL_Combined[[#Headers],[Gameweek 29]],2)&lt;$B$622,INDEX(FPL_Results_Extract[Gameweek 04],MATCH($A337,FPL_Results_Extract[[Player]:[Player]],0)),INDEX(Team_Key[[Abbreviation]:[Abbreviation]],MATCH(LEFT(INDEX(FPL_Fixtures_Extract[],MATCH($A337,FPL_Fixtures_Extract[[Player]:[Player]],0),MATCH(FPL_Combined[[#Headers],[Gameweek 29]],FPL_Fixtures_Extract[#Headers],0)),LEN(INDEX(FPL_Fixtures_Extract[],MATCH($A337,FPL_Fixtures_Extract[[Player]:[Player]],0),MATCH(FPL_Combined[[#Headers],[Gameweek 29]],FPL_Fixtures_Extract[#Headers],0)))-4),Team_Key[[Full Name]:[Full Name]],0))&amp;RIGHT(INDEX(FPL_Fixtures_Extract[],MATCH($A337,FPL_Fixtures_Extract[[Player]:[Player]],0),MATCH(FPL_Combined[[#Headers],[Gameweek 29]],FPL_Fixtures_Extract[#Headers],0)),3))</f>
        <v>LEI(H)</v>
      </c>
      <c r="AE337" t="e">
        <f ca="1">IF(RIGHT(FPL_Combined[[#Headers],[Gameweek 30]],2)&lt;$B$622,INDEX(FPL_Results_Extract[Gameweek 05],MATCH($A337,FPL_Results_Extract[[Player]:[Player]],0)),INDEX(Team_Key[[Abbreviation]:[Abbreviation]],MATCH(LEFT(INDEX(FPL_Fixtures_Extract[],MATCH($A337,FPL_Fixtures_Extract[[Player]:[Player]],0),MATCH(FPL_Combined[[#Headers],[Gameweek 30]],FPL_Fixtures_Extract[#Headers],0)),LEN(INDEX(FPL_Fixtures_Extract[],MATCH($A337,FPL_Fixtures_Extract[[Player]:[Player]],0),MATCH(FPL_Combined[[#Headers],[Gameweek 30]],FPL_Fixtures_Extract[#Headers],0)))-4),Team_Key[[Full Name]:[Full Name]],0))&amp;RIGHT(INDEX(FPL_Fixtures_Extract[],MATCH($A337,FPL_Fixtures_Extract[[Player]:[Player]],0),MATCH(FPL_Combined[[#Headers],[Gameweek 30]],FPL_Fixtures_Extract[#Headers],0)),3))</f>
        <v>#VALUE!</v>
      </c>
      <c r="AF337" t="str">
        <f ca="1">IF(RIGHT(FPL_Combined[[#Headers],[Gameweek 31]],2)&lt;$B$622,INDEX(FPL_Results_Extract[Gameweek 06],MATCH($A337,FPL_Results_Extract[[Player]:[Player]],0)),INDEX(Team_Key[[Abbreviation]:[Abbreviation]],MATCH(LEFT(INDEX(FPL_Fixtures_Extract[],MATCH($A337,FPL_Fixtures_Extract[[Player]:[Player]],0),MATCH(FPL_Combined[[#Headers],[Gameweek 31]],FPL_Fixtures_Extract[#Headers],0)),LEN(INDEX(FPL_Fixtures_Extract[],MATCH($A337,FPL_Fixtures_Extract[[Player]:[Player]],0),MATCH(FPL_Combined[[#Headers],[Gameweek 31]],FPL_Fixtures_Extract[#Headers],0)))-4),Team_Key[[Full Name]:[Full Name]],0))&amp;RIGHT(INDEX(FPL_Fixtures_Extract[],MATCH($A337,FPL_Fixtures_Extract[[Player]:[Player]],0),MATCH(FPL_Combined[[#Headers],[Gameweek 31]],FPL_Fixtures_Extract[#Headers],0)),3))</f>
        <v>STK(H)</v>
      </c>
      <c r="AG337" t="str">
        <f ca="1">IF(RIGHT(FPL_Combined[[#Headers],[Gameweek 32]],2)&lt;$B$622,INDEX(FPL_Results_Extract[Gameweek 07],MATCH($A337,FPL_Results_Extract[[Player]:[Player]],0)),INDEX(Team_Key[[Abbreviation]:[Abbreviation]],MATCH(LEFT(INDEX(FPL_Fixtures_Extract[],MATCH($A337,FPL_Fixtures_Extract[[Player]:[Player]],0),MATCH(FPL_Combined[[#Headers],[Gameweek 32]],FPL_Fixtures_Extract[#Headers],0)),LEN(INDEX(FPL_Fixtures_Extract[],MATCH($A337,FPL_Fixtures_Extract[[Player]:[Player]],0),MATCH(FPL_Combined[[#Headers],[Gameweek 32]],FPL_Fixtures_Extract[#Headers],0)))-4),Team_Key[[Full Name]:[Full Name]],0))&amp;RIGHT(INDEX(FPL_Fixtures_Extract[],MATCH($A337,FPL_Fixtures_Extract[[Player]:[Player]],0),MATCH(FPL_Combined[[#Headers],[Gameweek 32]],FPL_Fixtures_Extract[#Headers],0)),3))</f>
        <v>ARS(A)</v>
      </c>
      <c r="AH337" t="str">
        <f ca="1">IF(RIGHT(FPL_Combined[[#Headers],[Gameweek 33]],2)&lt;$B$622,INDEX(FPL_Results_Extract[Gameweek 08],MATCH($A337,FPL_Results_Extract[[Player]:[Player]],0)),INDEX(Team_Key[[Abbreviation]:[Abbreviation]],MATCH(LEFT(INDEX(FPL_Fixtures_Extract[],MATCH($A337,FPL_Fixtures_Extract[[Player]:[Player]],0),MATCH(FPL_Combined[[#Headers],[Gameweek 33]],FPL_Fixtures_Extract[#Headers],0)),LEN(INDEX(FPL_Fixtures_Extract[],MATCH($A337,FPL_Fixtures_Extract[[Player]:[Player]],0),MATCH(FPL_Combined[[#Headers],[Gameweek 33]],FPL_Fixtures_Extract[#Headers],0)))-4),Team_Key[[Full Name]:[Full Name]],0))&amp;RIGHT(INDEX(FPL_Fixtures_Extract[],MATCH($A337,FPL_Fixtures_Extract[[Player]:[Player]],0),MATCH(FPL_Combined[[#Headers],[Gameweek 33]],FPL_Fixtures_Extract[#Headers],0)),3))</f>
        <v>EVE(H)</v>
      </c>
      <c r="AI337" t="str">
        <f ca="1">IF(RIGHT(FPL_Combined[[#Headers],[Gameweek 34]],2)&lt;$B$622,INDEX(FPL_Results_Extract[Gameweek 09],MATCH($A337,FPL_Results_Extract[[Player]:[Player]],0)),INDEX(Team_Key[[Abbreviation]:[Abbreviation]],MATCH(LEFT(INDEX(FPL_Fixtures_Extract[],MATCH($A337,FPL_Fixtures_Extract[[Player]:[Player]],0),MATCH(FPL_Combined[[#Headers],[Gameweek 34]],FPL_Fixtures_Extract[#Headers],0)),LEN(INDEX(FPL_Fixtures_Extract[],MATCH($A337,FPL_Fixtures_Extract[[Player]:[Player]],0),MATCH(FPL_Combined[[#Headers],[Gameweek 34]],FPL_Fixtures_Extract[#Headers],0)))-4),Team_Key[[Full Name]:[Full Name]],0))&amp;RIGHT(INDEX(FPL_Fixtures_Extract[],MATCH($A337,FPL_Fixtures_Extract[[Player]:[Player]],0),MATCH(FPL_Combined[[#Headers],[Gameweek 34]],FPL_Fixtures_Extract[#Headers],0)),3))</f>
        <v>WBA(A)</v>
      </c>
      <c r="AJ337" t="str">
        <f ca="1">IF(RIGHT(FPL_Combined[[#Headers],[Gameweek 35]],2)&lt;$B$622,INDEX(FPL_Results_Extract[Gameweek 10],MATCH($A337,FPL_Results_Extract[[Player]:[Player]],0)),INDEX(Team_Key[[Abbreviation]:[Abbreviation]],MATCH(LEFT(INDEX(FPL_Fixtures_Extract[],MATCH($A337,FPL_Fixtures_Extract[[Player]:[Player]],0),MATCH(FPL_Combined[[#Headers],[Gameweek 35]],FPL_Fixtures_Extract[#Headers],0)),LEN(INDEX(FPL_Fixtures_Extract[],MATCH($A337,FPL_Fixtures_Extract[[Player]:[Player]],0),MATCH(FPL_Combined[[#Headers],[Gameweek 35]],FPL_Fixtures_Extract[#Headers],0)))-4),Team_Key[[Full Name]:[Full Name]],0))&amp;RIGHT(INDEX(FPL_Fixtures_Extract[],MATCH($A337,FPL_Fixtures_Extract[[Player]:[Player]],0),MATCH(FPL_Combined[[#Headers],[Gameweek 35]],FPL_Fixtures_Extract[#Headers],0)),3))</f>
        <v>NOR(A)</v>
      </c>
      <c r="AK337" t="str">
        <f ca="1">IF(RIGHT(FPL_Combined[[#Headers],[Gameweek 36]],2)&lt;$B$622,INDEX(FPL_Results_Extract[Gameweek 11],MATCH($A337,FPL_Results_Extract[[Player]:[Player]],0)),INDEX(Team_Key[[Abbreviation]:[Abbreviation]],MATCH(LEFT(INDEX(FPL_Fixtures_Extract[],MATCH($A337,FPL_Fixtures_Extract[[Player]:[Player]],0),MATCH(FPL_Combined[[#Headers],[Gameweek 36]],FPL_Fixtures_Extract[#Headers],0)),LEN(INDEX(FPL_Fixtures_Extract[],MATCH($A337,FPL_Fixtures_Extract[[Player]:[Player]],0),MATCH(FPL_Combined[[#Headers],[Gameweek 36]],FPL_Fixtures_Extract[#Headers],0)))-4),Team_Key[[Full Name]:[Full Name]],0))&amp;RIGHT(INDEX(FPL_Fixtures_Extract[],MATCH($A337,FPL_Fixtures_Extract[[Player]:[Player]],0),MATCH(FPL_Combined[[#Headers],[Gameweek 36]],FPL_Fixtures_Extract[#Headers],0)),3))</f>
        <v>AVL(H)</v>
      </c>
      <c r="AL337" t="str">
        <f ca="1">IF(RIGHT(FPL_Combined[[#Headers],[Gameweek 37]],2)&lt;$B$622,INDEX(FPL_Results_Extract[Gameweek 12],MATCH($A337,FPL_Results_Extract[[Player]:[Player]],0)),INDEX(Team_Key[[Abbreviation]:[Abbreviation]],MATCH(LEFT(INDEX(FPL_Fixtures_Extract[],MATCH($A337,FPL_Fixtures_Extract[[Player]:[Player]],0),MATCH(FPL_Combined[[#Headers],[Gameweek 37]],FPL_Fixtures_Extract[#Headers],0)),LEN(INDEX(FPL_Fixtures_Extract[],MATCH($A337,FPL_Fixtures_Extract[[Player]:[Player]],0),MATCH(FPL_Combined[[#Headers],[Gameweek 37]],FPL_Fixtures_Extract[#Headers],0)))-4),Team_Key[[Full Name]:[Full Name]],0))&amp;RIGHT(INDEX(FPL_Fixtures_Extract[],MATCH($A337,FPL_Fixtures_Extract[[Player]:[Player]],0),MATCH(FPL_Combined[[#Headers],[Gameweek 37]],FPL_Fixtures_Extract[#Headers],0)),3))</f>
        <v>LIV(A)</v>
      </c>
      <c r="AM337" t="str">
        <f ca="1">IF(RIGHT(FPL_Combined[[#Headers],[Gameweek 38]],2)&lt;$B$622,INDEX(FPL_Results_Extract[Gameweek 13],MATCH($A337,FPL_Results_Extract[[Player]:[Player]],0)),INDEX(Team_Key[[Abbreviation]:[Abbreviation]],MATCH(LEFT(INDEX(FPL_Fixtures_Extract[],MATCH($A337,FPL_Fixtures_Extract[[Player]:[Player]],0),MATCH(FPL_Combined[[#Headers],[Gameweek 38]],FPL_Fixtures_Extract[#Headers],0)),LEN(INDEX(FPL_Fixtures_Extract[],MATCH($A337,FPL_Fixtures_Extract[[Player]:[Player]],0),MATCH(FPL_Combined[[#Headers],[Gameweek 38]],FPL_Fixtures_Extract[#Headers],0)))-4),Team_Key[[Full Name]:[Full Name]],0))&amp;RIGHT(INDEX(FPL_Fixtures_Extract[],MATCH($A337,FPL_Fixtures_Extract[[Player]:[Player]],0),MATCH(FPL_Combined[[#Headers],[Gameweek 38]],FPL_Fixtures_Extract[#Headers],0)),3))</f>
        <v>SUN(H)</v>
      </c>
    </row>
    <row r="338" spans="1:39" x14ac:dyDescent="0.45">
      <c r="A338" t="s">
        <v>111</v>
      </c>
      <c r="B338" t="str">
        <f ca="1">IF(RIGHT(FPL_Combined[[#Headers],[Gameweek 01]],2)&lt;$B$622,INDEX(FPL_Results_Extract[Gameweek 01],MATCH($A338,FPL_Results_Extract[[Player]:[Player]],0)),INDEX(Team_Key[[Abbreviation]:[Abbreviation]],MATCH(LEFT(INDEX(FPL_Fixtures_Extract[],MATCH($A338,FPL_Fixtures_Extract[[Player]:[Player]],0),MATCH(FPL_Combined[[#Headers],[Gameweek 01]],FPL_Fixtures_Extract[#Headers],0)),LEN(INDEX(FPL_Fixtures_Extract[],MATCH($A338,FPL_Fixtures_Extract[[Player]:[Player]],0),MATCH(FPL_Combined[[#Headers],[Gameweek 01]],FPL_Fixtures_Extract[#Headers],0)))-4),Team_Key[[Full Name]:[Full Name]],0))&amp;RIGHT(INDEX(FPL_Fixtures_Extract[],MATCH($A338,FPL_Fixtures_Extract[[Player]:[Player]],0),MATCH(FPL_Combined[[#Headers],[Gameweek 01]],FPL_Fixtures_Extract[#Headers],0)),3))</f>
        <v>NOR(A) 3-1</v>
      </c>
      <c r="C338" t="str">
        <f ca="1">IF(RIGHT(FPL_Combined[[#Headers],[Gameweek 02]],2)&lt;$B$622,INDEX(FPL_Results_Extract[Gameweek 02],MATCH($A338,FPL_Results_Extract[[Player]:[Player]],0)),INDEX(Team_Key[[Abbreviation]:[Abbreviation]],MATCH(LEFT(INDEX(FPL_Fixtures_Extract[],MATCH($A338,FPL_Fixtures_Extract[[Player]:[Player]],0),MATCH(FPL_Combined[[#Headers],[Gameweek 02]],FPL_Fixtures_Extract[#Headers],0)),LEN(INDEX(FPL_Fixtures_Extract[],MATCH($A338,FPL_Fixtures_Extract[[Player]:[Player]],0),MATCH(FPL_Combined[[#Headers],[Gameweek 02]],FPL_Fixtures_Extract[#Headers],0)))-4),Team_Key[[Full Name]:[Full Name]],0))&amp;RIGHT(INDEX(FPL_Fixtures_Extract[],MATCH($A338,FPL_Fixtures_Extract[[Player]:[Player]],0),MATCH(FPL_Combined[[#Headers],[Gameweek 02]],FPL_Fixtures_Extract[#Headers],0)),3))</f>
        <v>ARS(H) 1-2</v>
      </c>
      <c r="D338" t="str">
        <f ca="1">IF(RIGHT(FPL_Combined[[#Headers],[Gameweek 03]],2)&lt;$B$622,INDEX(FPL_Results_Extract[Gameweek 03],MATCH($A338,FPL_Results_Extract[[Player]:[Player]],0)),INDEX(Team_Key[[Abbreviation]:[Abbreviation]],MATCH(LEFT(INDEX(FPL_Fixtures_Extract[],MATCH($A338,FPL_Fixtures_Extract[[Player]:[Player]],0),MATCH(FPL_Combined[[#Headers],[Gameweek 03]],FPL_Fixtures_Extract[#Headers],0)),LEN(INDEX(FPL_Fixtures_Extract[],MATCH($A338,FPL_Fixtures_Extract[[Player]:[Player]],0),MATCH(FPL_Combined[[#Headers],[Gameweek 03]],FPL_Fixtures_Extract[#Headers],0)))-4),Team_Key[[Full Name]:[Full Name]],0))&amp;RIGHT(INDEX(FPL_Fixtures_Extract[],MATCH($A338,FPL_Fixtures_Extract[[Player]:[Player]],0),MATCH(FPL_Combined[[#Headers],[Gameweek 03]],FPL_Fixtures_Extract[#Headers],0)),3))</f>
        <v>AVL(H) 2-1</v>
      </c>
      <c r="E338" t="str">
        <f ca="1">IF(RIGHT(FPL_Combined[[#Headers],[Gameweek 04]],2)&lt;$B$622,INDEX(FPL_Results_Extract[Gameweek 04],MATCH($A338,FPL_Results_Extract[[Player]:[Player]],0)),INDEX(Team_Key[[Abbreviation]:[Abbreviation]],MATCH(LEFT(INDEX(FPL_Fixtures_Extract[],MATCH($A338,FPL_Fixtures_Extract[[Player]:[Player]],0),MATCH(FPL_Combined[[#Headers],[Gameweek 04]],FPL_Fixtures_Extract[#Headers],0)),LEN(INDEX(FPL_Fixtures_Extract[],MATCH($A338,FPL_Fixtures_Extract[[Player]:[Player]],0),MATCH(FPL_Combined[[#Headers],[Gameweek 04]],FPL_Fixtures_Extract[#Headers],0)))-4),Team_Key[[Full Name]:[Full Name]],0))&amp;RIGHT(INDEX(FPL_Fixtures_Extract[],MATCH($A338,FPL_Fixtures_Extract[[Player]:[Player]],0),MATCH(FPL_Combined[[#Headers],[Gameweek 04]],FPL_Fixtures_Extract[#Headers],0)),3))</f>
        <v>CHE(A) 2-1</v>
      </c>
      <c r="F338" t="str">
        <f ca="1">IF(RIGHT(FPL_Combined[[#Headers],[Gameweek 05]],2)&lt;$B$622,INDEX(FPL_Results_Extract[Gameweek 05],MATCH($A338,FPL_Results_Extract[[Player]:[Player]],0)),INDEX(Team_Key[[Abbreviation]:[Abbreviation]],MATCH(LEFT(INDEX(FPL_Fixtures_Extract[],MATCH($A338,FPL_Fixtures_Extract[[Player]:[Player]],0),MATCH(FPL_Combined[[#Headers],[Gameweek 05]],FPL_Fixtures_Extract[#Headers],0)),LEN(INDEX(FPL_Fixtures_Extract[],MATCH($A338,FPL_Fixtures_Extract[[Player]:[Player]],0),MATCH(FPL_Combined[[#Headers],[Gameweek 05]],FPL_Fixtures_Extract[#Headers],0)))-4),Team_Key[[Full Name]:[Full Name]],0))&amp;RIGHT(INDEX(FPL_Fixtures_Extract[],MATCH($A338,FPL_Fixtures_Extract[[Player]:[Player]],0),MATCH(FPL_Combined[[#Headers],[Gameweek 05]],FPL_Fixtures_Extract[#Headers],0)),3))</f>
        <v>MCI(H) 0-1</v>
      </c>
      <c r="G338" t="str">
        <f ca="1">IF(RIGHT(FPL_Combined[[#Headers],[Gameweek 06]],2)&lt;$B$622,INDEX(FPL_Results_Extract[Gameweek 06],MATCH($A338,FPL_Results_Extract[[Player]:[Player]],0)),INDEX(Team_Key[[Abbreviation]:[Abbreviation]],MATCH(LEFT(INDEX(FPL_Fixtures_Extract[],MATCH($A338,FPL_Fixtures_Extract[[Player]:[Player]],0),MATCH(FPL_Combined[[#Headers],[Gameweek 06]],FPL_Fixtures_Extract[#Headers],0)),LEN(INDEX(FPL_Fixtures_Extract[],MATCH($A338,FPL_Fixtures_Extract[[Player]:[Player]],0),MATCH(FPL_Combined[[#Headers],[Gameweek 06]],FPL_Fixtures_Extract[#Headers],0)))-4),Team_Key[[Full Name]:[Full Name]],0))&amp;RIGHT(INDEX(FPL_Fixtures_Extract[],MATCH($A338,FPL_Fixtures_Extract[[Player]:[Player]],0),MATCH(FPL_Combined[[#Headers],[Gameweek 06]],FPL_Fixtures_Extract[#Headers],0)),3))</f>
        <v>TOT(A) 0-1</v>
      </c>
      <c r="H338" t="str">
        <f ca="1">IF(RIGHT(FPL_Combined[[#Headers],[Gameweek 07]],2)&lt;$B$622,INDEX(FPL_Results_Extract[Gameweek 07],MATCH($A338,FPL_Results_Extract[[Player]:[Player]],0)),INDEX(Team_Key[[Abbreviation]:[Abbreviation]],MATCH(LEFT(INDEX(FPL_Fixtures_Extract[],MATCH($A338,FPL_Fixtures_Extract[[Player]:[Player]],0),MATCH(FPL_Combined[[#Headers],[Gameweek 07]],FPL_Fixtures_Extract[#Headers],0)),LEN(INDEX(FPL_Fixtures_Extract[],MATCH($A338,FPL_Fixtures_Extract[[Player]:[Player]],0),MATCH(FPL_Combined[[#Headers],[Gameweek 07]],FPL_Fixtures_Extract[#Headers],0)))-4),Team_Key[[Full Name]:[Full Name]],0))&amp;RIGHT(INDEX(FPL_Fixtures_Extract[],MATCH($A338,FPL_Fixtures_Extract[[Player]:[Player]],0),MATCH(FPL_Combined[[#Headers],[Gameweek 07]],FPL_Fixtures_Extract[#Headers],0)),3))</f>
        <v>WAT(A) 1-0</v>
      </c>
      <c r="I338" t="str">
        <f ca="1">IF(RIGHT(FPL_Combined[[#Headers],[Gameweek 08]],2)&lt;$B$622,INDEX(FPL_Results_Extract[Gameweek 08],MATCH($A338,FPL_Results_Extract[[Player]:[Player]],0)),INDEX(Team_Key[[Abbreviation]:[Abbreviation]],MATCH(LEFT(INDEX(FPL_Fixtures_Extract[],MATCH($A338,FPL_Fixtures_Extract[[Player]:[Player]],0),MATCH(FPL_Combined[[#Headers],[Gameweek 08]],FPL_Fixtures_Extract[#Headers],0)),LEN(INDEX(FPL_Fixtures_Extract[],MATCH($A338,FPL_Fixtures_Extract[[Player]:[Player]],0),MATCH(FPL_Combined[[#Headers],[Gameweek 08]],FPL_Fixtures_Extract[#Headers],0)))-4),Team_Key[[Full Name]:[Full Name]],0))&amp;RIGHT(INDEX(FPL_Fixtures_Extract[],MATCH($A338,FPL_Fixtures_Extract[[Player]:[Player]],0),MATCH(FPL_Combined[[#Headers],[Gameweek 08]],FPL_Fixtures_Extract[#Headers],0)),3))</f>
        <v>WBA(H) 2-0</v>
      </c>
      <c r="J338" t="str">
        <f ca="1">IF(RIGHT(FPL_Combined[[#Headers],[Gameweek 09]],2)&lt;$B$622,INDEX(FPL_Results_Extract[Gameweek 09],MATCH($A338,FPL_Results_Extract[[Player]:[Player]],0)),INDEX(Team_Key[[Abbreviation]:[Abbreviation]],MATCH(LEFT(INDEX(FPL_Fixtures_Extract[],MATCH($A338,FPL_Fixtures_Extract[[Player]:[Player]],0),MATCH(FPL_Combined[[#Headers],[Gameweek 09]],FPL_Fixtures_Extract[#Headers],0)),LEN(INDEX(FPL_Fixtures_Extract[],MATCH($A338,FPL_Fixtures_Extract[[Player]:[Player]],0),MATCH(FPL_Combined[[#Headers],[Gameweek 09]],FPL_Fixtures_Extract[#Headers],0)))-4),Team_Key[[Full Name]:[Full Name]],0))&amp;RIGHT(INDEX(FPL_Fixtures_Extract[],MATCH($A338,FPL_Fixtures_Extract[[Player]:[Player]],0),MATCH(FPL_Combined[[#Headers],[Gameweek 09]],FPL_Fixtures_Extract[#Headers],0)),3))</f>
        <v>WHU(H) 1-3</v>
      </c>
      <c r="K338" t="str">
        <f ca="1">IF(RIGHT(FPL_Combined[[#Headers],[Gameweek 10]],2)&lt;$B$622,INDEX(FPL_Results_Extract[Gameweek 10],MATCH($A338,FPL_Results_Extract[[Player]:[Player]],0)),INDEX(Team_Key[[Abbreviation]:[Abbreviation]],MATCH(LEFT(INDEX(FPL_Fixtures_Extract[],MATCH($A338,FPL_Fixtures_Extract[[Player]:[Player]],0),MATCH(FPL_Combined[[#Headers],[Gameweek 10]],FPL_Fixtures_Extract[#Headers],0)),LEN(INDEX(FPL_Fixtures_Extract[],MATCH($A338,FPL_Fixtures_Extract[[Player]:[Player]],0),MATCH(FPL_Combined[[#Headers],[Gameweek 10]],FPL_Fixtures_Extract[#Headers],0)))-4),Team_Key[[Full Name]:[Full Name]],0))&amp;RIGHT(INDEX(FPL_Fixtures_Extract[],MATCH($A338,FPL_Fixtures_Extract[[Player]:[Player]],0),MATCH(FPL_Combined[[#Headers],[Gameweek 10]],FPL_Fixtures_Extract[#Headers],0)),3))</f>
        <v>LEI(A) 0-1</v>
      </c>
      <c r="L338" t="str">
        <f ca="1">IF(RIGHT(FPL_Combined[[#Headers],[Gameweek 11]],2)&lt;$B$622,INDEX(FPL_Results_Extract[Gameweek 11],MATCH($A338,FPL_Results_Extract[[Player]:[Player]],0)),INDEX(Team_Key[[Abbreviation]:[Abbreviation]],MATCH(LEFT(INDEX(FPL_Fixtures_Extract[],MATCH($A338,FPL_Fixtures_Extract[[Player]:[Player]],0),MATCH(FPL_Combined[[#Headers],[Gameweek 11]],FPL_Fixtures_Extract[#Headers],0)),LEN(INDEX(FPL_Fixtures_Extract[],MATCH($A338,FPL_Fixtures_Extract[[Player]:[Player]],0),MATCH(FPL_Combined[[#Headers],[Gameweek 11]],FPL_Fixtures_Extract[#Headers],0)))-4),Team_Key[[Full Name]:[Full Name]],0))&amp;RIGHT(INDEX(FPL_Fixtures_Extract[],MATCH($A338,FPL_Fixtures_Extract[[Player]:[Player]],0),MATCH(FPL_Combined[[#Headers],[Gameweek 11]],FPL_Fixtures_Extract[#Headers],0)),3))</f>
        <v>MUN(H) 0-0</v>
      </c>
      <c r="M338" t="str">
        <f ca="1">IF(RIGHT(FPL_Combined[[#Headers],[Gameweek 12]],2)&lt;$B$622,INDEX(FPL_Results_Extract[Gameweek 12],MATCH($A338,FPL_Results_Extract[[Player]:[Player]],0)),INDEX(Team_Key[[Abbreviation]:[Abbreviation]],MATCH(LEFT(INDEX(FPL_Fixtures_Extract[],MATCH($A338,FPL_Fixtures_Extract[[Player]:[Player]],0),MATCH(FPL_Combined[[#Headers],[Gameweek 12]],FPL_Fixtures_Extract[#Headers],0)),LEN(INDEX(FPL_Fixtures_Extract[],MATCH($A338,FPL_Fixtures_Extract[[Player]:[Player]],0),MATCH(FPL_Combined[[#Headers],[Gameweek 12]],FPL_Fixtures_Extract[#Headers],0)))-4),Team_Key[[Full Name]:[Full Name]],0))&amp;RIGHT(INDEX(FPL_Fixtures_Extract[],MATCH($A338,FPL_Fixtures_Extract[[Player]:[Player]],0),MATCH(FPL_Combined[[#Headers],[Gameweek 12]],FPL_Fixtures_Extract[#Headers],0)),3))</f>
        <v>LIV(A) 2-1</v>
      </c>
      <c r="N338" t="str">
        <f ca="1">IF(RIGHT(FPL_Combined[[#Headers],[Gameweek 13]],2)&lt;$B$622,INDEX(FPL_Results_Extract[Gameweek 13],MATCH($A338,FPL_Results_Extract[[Player]:[Player]],0)),INDEX(Team_Key[[Abbreviation]:[Abbreviation]],MATCH(LEFT(INDEX(FPL_Fixtures_Extract[],MATCH($A338,FPL_Fixtures_Extract[[Player]:[Player]],0),MATCH(FPL_Combined[[#Headers],[Gameweek 13]],FPL_Fixtures_Extract[#Headers],0)),LEN(INDEX(FPL_Fixtures_Extract[],MATCH($A338,FPL_Fixtures_Extract[[Player]:[Player]],0),MATCH(FPL_Combined[[#Headers],[Gameweek 13]],FPL_Fixtures_Extract[#Headers],0)))-4),Team_Key[[Full Name]:[Full Name]],0))&amp;RIGHT(INDEX(FPL_Fixtures_Extract[],MATCH($A338,FPL_Fixtures_Extract[[Player]:[Player]],0),MATCH(FPL_Combined[[#Headers],[Gameweek 13]],FPL_Fixtures_Extract[#Headers],0)),3))</f>
        <v>SUN(H) 0-1</v>
      </c>
      <c r="O338" t="str">
        <f ca="1">IF(RIGHT(FPL_Combined[[#Headers],[Gameweek 14]],2)&lt;$B$622,INDEX(FPL_Results_Extract[Gameweek 14],MATCH($A338,FPL_Results_Extract[[Player]:[Player]],0)),INDEX(Team_Key[[Abbreviation]:[Abbreviation]],MATCH(LEFT(INDEX(FPL_Fixtures_Extract[],MATCH($A338,FPL_Fixtures_Extract[[Player]:[Player]],0),MATCH(FPL_Combined[[#Headers],[Gameweek 14]],FPL_Fixtures_Extract[#Headers],0)),LEN(INDEX(FPL_Fixtures_Extract[],MATCH($A338,FPL_Fixtures_Extract[[Player]:[Player]],0),MATCH(FPL_Combined[[#Headers],[Gameweek 14]],FPL_Fixtures_Extract[#Headers],0)))-4),Team_Key[[Full Name]:[Full Name]],0))&amp;RIGHT(INDEX(FPL_Fixtures_Extract[],MATCH($A338,FPL_Fixtures_Extract[[Player]:[Player]],0),MATCH(FPL_Combined[[#Headers],[Gameweek 14]],FPL_Fixtures_Extract[#Headers],0)),3))</f>
        <v>NEW(H) 5-1</v>
      </c>
      <c r="P338" t="str">
        <f ca="1">IF(RIGHT(FPL_Combined[[#Headers],[Gameweek 15]],2)&lt;$B$622,INDEX(FPL_Results_Extract[Gameweek 15],MATCH($A338,FPL_Results_Extract[[Player]:[Player]],0)),INDEX(Team_Key[[Abbreviation]:[Abbreviation]],MATCH(LEFT(INDEX(FPL_Fixtures_Extract[],MATCH($A338,FPL_Fixtures_Extract[[Player]:[Player]],0),MATCH(FPL_Combined[[#Headers],[Gameweek 15]],FPL_Fixtures_Extract[#Headers],0)),LEN(INDEX(FPL_Fixtures_Extract[],MATCH($A338,FPL_Fixtures_Extract[[Player]:[Player]],0),MATCH(FPL_Combined[[#Headers],[Gameweek 15]],FPL_Fixtures_Extract[#Headers],0)))-4),Team_Key[[Full Name]:[Full Name]],0))&amp;RIGHT(INDEX(FPL_Fixtures_Extract[],MATCH($A338,FPL_Fixtures_Extract[[Player]:[Player]],0),MATCH(FPL_Combined[[#Headers],[Gameweek 15]],FPL_Fixtures_Extract[#Headers],0)),3))</f>
        <v>EVE(A) 1-1</v>
      </c>
      <c r="Q338" t="str">
        <f ca="1">IF(RIGHT(FPL_Combined[[#Headers],[Gameweek 16]],2)&lt;$B$622,INDEX(FPL_Results_Extract[Gameweek 16],MATCH($A338,FPL_Results_Extract[[Player]:[Player]],0)),INDEX(Team_Key[[Abbreviation]:[Abbreviation]],MATCH(LEFT(INDEX(FPL_Fixtures_Extract[],MATCH($A338,FPL_Fixtures_Extract[[Player]:[Player]],0),MATCH(FPL_Combined[[#Headers],[Gameweek 16]],FPL_Fixtures_Extract[#Headers],0)),LEN(INDEX(FPL_Fixtures_Extract[],MATCH($A338,FPL_Fixtures_Extract[[Player]:[Player]],0),MATCH(FPL_Combined[[#Headers],[Gameweek 16]],FPL_Fixtures_Extract[#Headers],0)))-4),Team_Key[[Full Name]:[Full Name]],0))&amp;RIGHT(INDEX(FPL_Fixtures_Extract[],MATCH($A338,FPL_Fixtures_Extract[[Player]:[Player]],0),MATCH(FPL_Combined[[#Headers],[Gameweek 16]],FPL_Fixtures_Extract[#Headers],0)),3))</f>
        <v>SOU(H) 1-0</v>
      </c>
      <c r="R338" t="str">
        <f ca="1">IF(RIGHT(FPL_Combined[[#Headers],[Gameweek 17]],2)&lt;$B$622,INDEX(FPL_Results_Extract[Gameweek 17],MATCH($A338,FPL_Results_Extract[[Player]:[Player]],0)),INDEX(Team_Key[[Abbreviation]:[Abbreviation]],MATCH(LEFT(INDEX(FPL_Fixtures_Extract[],MATCH($A338,FPL_Fixtures_Extract[[Player]:[Player]],0),MATCH(FPL_Combined[[#Headers],[Gameweek 17]],FPL_Fixtures_Extract[#Headers],0)),LEN(INDEX(FPL_Fixtures_Extract[],MATCH($A338,FPL_Fixtures_Extract[[Player]:[Player]],0),MATCH(FPL_Combined[[#Headers],[Gameweek 17]],FPL_Fixtures_Extract[#Headers],0)))-4),Team_Key[[Full Name]:[Full Name]],0))&amp;RIGHT(INDEX(FPL_Fixtures_Extract[],MATCH($A338,FPL_Fixtures_Extract[[Player]:[Player]],0),MATCH(FPL_Combined[[#Headers],[Gameweek 17]],FPL_Fixtures_Extract[#Headers],0)),3))</f>
        <v>STK(A) 2-1</v>
      </c>
      <c r="S338" t="str">
        <f ca="1">IF(RIGHT(FPL_Combined[[#Headers],[Gameweek 18]],2)&lt;$B$622,INDEX(FPL_Results_Extract[Gameweek 18],MATCH($A338,FPL_Results_Extract[[Player]:[Player]],0)),INDEX(Team_Key[[Abbreviation]:[Abbreviation]],MATCH(LEFT(INDEX(FPL_Fixtures_Extract[],MATCH($A338,FPL_Fixtures_Extract[[Player]:[Player]],0),MATCH(FPL_Combined[[#Headers],[Gameweek 18]],FPL_Fixtures_Extract[#Headers],0)),LEN(INDEX(FPL_Fixtures_Extract[],MATCH($A338,FPL_Fixtures_Extract[[Player]:[Player]],0),MATCH(FPL_Combined[[#Headers],[Gameweek 18]],FPL_Fixtures_Extract[#Headers],0)))-4),Team_Key[[Full Name]:[Full Name]],0))&amp;RIGHT(INDEX(FPL_Fixtures_Extract[],MATCH($A338,FPL_Fixtures_Extract[[Player]:[Player]],0),MATCH(FPL_Combined[[#Headers],[Gameweek 18]],FPL_Fixtures_Extract[#Headers],0)),3))</f>
        <v>BOU(A) 0-0</v>
      </c>
      <c r="T338" t="str">
        <f ca="1">IF(RIGHT(FPL_Combined[[#Headers],[Gameweek 19]],2)&lt;$B$622,INDEX(FPL_Results_Extract[Gameweek 19],MATCH($A338,FPL_Results_Extract[[Player]:[Player]],0)),INDEX(Team_Key[[Abbreviation]:[Abbreviation]],MATCH(LEFT(INDEX(FPL_Fixtures_Extract[],MATCH($A338,FPL_Fixtures_Extract[[Player]:[Player]],0),MATCH(FPL_Combined[[#Headers],[Gameweek 19]],FPL_Fixtures_Extract[#Headers],0)),LEN(INDEX(FPL_Fixtures_Extract[],MATCH($A338,FPL_Fixtures_Extract[[Player]:[Player]],0),MATCH(FPL_Combined[[#Headers],[Gameweek 19]],FPL_Fixtures_Extract[#Headers],0)))-4),Team_Key[[Full Name]:[Full Name]],0))&amp;RIGHT(INDEX(FPL_Fixtures_Extract[],MATCH($A338,FPL_Fixtures_Extract[[Player]:[Player]],0),MATCH(FPL_Combined[[#Headers],[Gameweek 19]],FPL_Fixtures_Extract[#Headers],0)),3))</f>
        <v>SWA(H) 0-0</v>
      </c>
      <c r="U338" t="str">
        <f ca="1">IF(RIGHT(FPL_Combined[[#Headers],[Gameweek 20]],2)&lt;$B$622,INDEX(FPL_Results_Extract[Gameweek 20],MATCH($A338,FPL_Results_Extract[[Player]:[Player]],0)),INDEX(Team_Key[[Abbreviation]:[Abbreviation]],MATCH(LEFT(INDEX(FPL_Fixtures_Extract[],MATCH($A338,FPL_Fixtures_Extract[[Player]:[Player]],0),MATCH(FPL_Combined[[#Headers],[Gameweek 20]],FPL_Fixtures_Extract[#Headers],0)),LEN(INDEX(FPL_Fixtures_Extract[],MATCH($A338,FPL_Fixtures_Extract[[Player]:[Player]],0),MATCH(FPL_Combined[[#Headers],[Gameweek 20]],FPL_Fixtures_Extract[#Headers],0)))-4),Team_Key[[Full Name]:[Full Name]],0))&amp;RIGHT(INDEX(FPL_Fixtures_Extract[],MATCH($A338,FPL_Fixtures_Extract[[Player]:[Player]],0),MATCH(FPL_Combined[[#Headers],[Gameweek 20]],FPL_Fixtures_Extract[#Headers],0)),3))</f>
        <v>CHE(H) 0-3</v>
      </c>
      <c r="V338" t="str">
        <f ca="1">IF(RIGHT(FPL_Combined[[#Headers],[Gameweek 21]],2)&lt;$B$622,INDEX(FPL_Results_Extract[Gameweek 21],MATCH($A338,FPL_Results_Extract[[Player]:[Player]],0)),INDEX(Team_Key[[Abbreviation]:[Abbreviation]],MATCH(LEFT(INDEX(FPL_Fixtures_Extract[],MATCH($A338,FPL_Fixtures_Extract[[Player]:[Player]],0),MATCH(FPL_Combined[[#Headers],[Gameweek 21]],FPL_Fixtures_Extract[#Headers],0)),LEN(INDEX(FPL_Fixtures_Extract[],MATCH($A338,FPL_Fixtures_Extract[[Player]:[Player]],0),MATCH(FPL_Combined[[#Headers],[Gameweek 21]],FPL_Fixtures_Extract[#Headers],0)))-4),Team_Key[[Full Name]:[Full Name]],0))&amp;RIGHT(INDEX(FPL_Fixtures_Extract[],MATCH($A338,FPL_Fixtures_Extract[[Player]:[Player]],0),MATCH(FPL_Combined[[#Headers],[Gameweek 21]],FPL_Fixtures_Extract[#Headers],0)),3))</f>
        <v>AVL(A) 0-1</v>
      </c>
      <c r="W338" t="str">
        <f ca="1">IF(RIGHT(FPL_Combined[[#Headers],[Gameweek 22]],2)&lt;$B$622,INDEX(FPL_Results_Extract[Gameweek 22],MATCH($A338,FPL_Results_Extract[[Player]:[Player]],0)),INDEX(Team_Key[[Abbreviation]:[Abbreviation]],MATCH(LEFT(INDEX(FPL_Fixtures_Extract[],MATCH($A338,FPL_Fixtures_Extract[[Player]:[Player]],0),MATCH(FPL_Combined[[#Headers],[Gameweek 22]],FPL_Fixtures_Extract[#Headers],0)),LEN(INDEX(FPL_Fixtures_Extract[],MATCH($A338,FPL_Fixtures_Extract[[Player]:[Player]],0),MATCH(FPL_Combined[[#Headers],[Gameweek 22]],FPL_Fixtures_Extract[#Headers],0)))-4),Team_Key[[Full Name]:[Full Name]],0))&amp;RIGHT(INDEX(FPL_Fixtures_Extract[],MATCH($A338,FPL_Fixtures_Extract[[Player]:[Player]],0),MATCH(FPL_Combined[[#Headers],[Gameweek 22]],FPL_Fixtures_Extract[#Headers],0)),3))</f>
        <v>MCI(A) 0-4</v>
      </c>
      <c r="X338" t="str">
        <f ca="1">IF(RIGHT(FPL_Combined[[#Headers],[Gameweek 23]],2)&lt;$B$622,INDEX(FPL_Results_Extract[Gameweek 23],MATCH($A338,FPL_Results_Extract[[Player]:[Player]],0)),INDEX(Team_Key[[Abbreviation]:[Abbreviation]],MATCH(LEFT(INDEX(FPL_Fixtures_Extract[],MATCH($A338,FPL_Fixtures_Extract[[Player]:[Player]],0),MATCH(FPL_Combined[[#Headers],[Gameweek 23]],FPL_Fixtures_Extract[#Headers],0)),LEN(INDEX(FPL_Fixtures_Extract[],MATCH($A338,FPL_Fixtures_Extract[[Player]:[Player]],0),MATCH(FPL_Combined[[#Headers],[Gameweek 23]],FPL_Fixtures_Extract[#Headers],0)))-4),Team_Key[[Full Name]:[Full Name]],0))&amp;RIGHT(INDEX(FPL_Fixtures_Extract[],MATCH($A338,FPL_Fixtures_Extract[[Player]:[Player]],0),MATCH(FPL_Combined[[#Headers],[Gameweek 23]],FPL_Fixtures_Extract[#Headers],0)),3))</f>
        <v>TOT(H) 1-3</v>
      </c>
      <c r="Y338" t="str">
        <f ca="1">IF(RIGHT(FPL_Combined[[#Headers],[Gameweek 24]],2)&lt;$B$622,INDEX(FPL_Results_Extract[Team],MATCH($A338,FPL_Results_Extract[[Player]:[Player]],0)),INDEX(Team_Key[[Abbreviation]:[Abbreviation]],MATCH(LEFT(INDEX(FPL_Fixtures_Extract[],MATCH($A338,FPL_Fixtures_Extract[[Player]:[Player]],0),MATCH(FPL_Combined[[#Headers],[Gameweek 24]],FPL_Fixtures_Extract[#Headers],0)),LEN(INDEX(FPL_Fixtures_Extract[],MATCH($A338,FPL_Fixtures_Extract[[Player]:[Player]],0),MATCH(FPL_Combined[[#Headers],[Gameweek 24]],FPL_Fixtures_Extract[#Headers],0)))-4),Team_Key[[Full Name]:[Full Name]],0))&amp;RIGHT(INDEX(FPL_Fixtures_Extract[],MATCH($A338,FPL_Fixtures_Extract[[Player]:[Player]],0),MATCH(FPL_Combined[[#Headers],[Gameweek 24]],FPL_Fixtures_Extract[#Headers],0)),3))</f>
        <v>CRY</v>
      </c>
      <c r="Z338" t="str">
        <f ca="1">IF(RIGHT(FPL_Combined[[#Headers],[Gameweek 25]],2)&lt;$B$622,INDEX(FPL_Results_Extract[Player],MATCH($A338,FPL_Results_Extract[[Player]:[Player]],0)),INDEX(Team_Key[[Abbreviation]:[Abbreviation]],MATCH(LEFT(INDEX(FPL_Fixtures_Extract[],MATCH($A338,FPL_Fixtures_Extract[[Player]:[Player]],0),MATCH(FPL_Combined[[#Headers],[Gameweek 25]],FPL_Fixtures_Extract[#Headers],0)),LEN(INDEX(FPL_Fixtures_Extract[],MATCH($A338,FPL_Fixtures_Extract[[Player]:[Player]],0),MATCH(FPL_Combined[[#Headers],[Gameweek 25]],FPL_Fixtures_Extract[#Headers],0)))-4),Team_Key[[Full Name]:[Full Name]],0))&amp;RIGHT(INDEX(FPL_Fixtures_Extract[],MATCH($A338,FPL_Fixtures_Extract[[Player]:[Player]],0),MATCH(FPL_Combined[[#Headers],[Gameweek 25]],FPL_Fixtures_Extract[#Headers],0)),3))</f>
        <v>Ledley</v>
      </c>
      <c r="AA338" t="str">
        <f ca="1">IF(RIGHT(FPL_Combined[[#Headers],[Gameweek 26]],2)&lt;$B$622,INDEX(FPL_Results_Extract[Gameweek 01],MATCH($A338,FPL_Results_Extract[[Player]:[Player]],0)),INDEX(Team_Key[[Abbreviation]:[Abbreviation]],MATCH(LEFT(INDEX(FPL_Fixtures_Extract[],MATCH($A338,FPL_Fixtures_Extract[[Player]:[Player]],0),MATCH(FPL_Combined[[#Headers],[Gameweek 26]],FPL_Fixtures_Extract[#Headers],0)),LEN(INDEX(FPL_Fixtures_Extract[],MATCH($A338,FPL_Fixtures_Extract[[Player]:[Player]],0),MATCH(FPL_Combined[[#Headers],[Gameweek 26]],FPL_Fixtures_Extract[#Headers],0)))-4),Team_Key[[Full Name]:[Full Name]],0))&amp;RIGHT(INDEX(FPL_Fixtures_Extract[],MATCH($A338,FPL_Fixtures_Extract[[Player]:[Player]],0),MATCH(FPL_Combined[[#Headers],[Gameweek 26]],FPL_Fixtures_Extract[#Headers],0)),3))</f>
        <v>NOR(A) 3-1</v>
      </c>
      <c r="AB338" t="str">
        <f ca="1">IF(RIGHT(FPL_Combined[[#Headers],[Gameweek 27]],2)&lt;$B$622,INDEX(FPL_Results_Extract[Gameweek 02],MATCH($A338,FPL_Results_Extract[[Player]:[Player]],0)),INDEX(Team_Key[[Abbreviation]:[Abbreviation]],MATCH(LEFT(INDEX(FPL_Fixtures_Extract[],MATCH($A338,FPL_Fixtures_Extract[[Player]:[Player]],0),MATCH(FPL_Combined[[#Headers],[Gameweek 27]],FPL_Fixtures_Extract[#Headers],0)),LEN(INDEX(FPL_Fixtures_Extract[],MATCH($A338,FPL_Fixtures_Extract[[Player]:[Player]],0),MATCH(FPL_Combined[[#Headers],[Gameweek 27]],FPL_Fixtures_Extract[#Headers],0)))-4),Team_Key[[Full Name]:[Full Name]],0))&amp;RIGHT(INDEX(FPL_Fixtures_Extract[],MATCH($A338,FPL_Fixtures_Extract[[Player]:[Player]],0),MATCH(FPL_Combined[[#Headers],[Gameweek 27]],FPL_Fixtures_Extract[#Headers],0)),3))</f>
        <v>ARS(H) 1-2</v>
      </c>
      <c r="AC338" t="str">
        <f ca="1">IF(RIGHT(FPL_Combined[[#Headers],[Gameweek 28]],2)&lt;$B$622,INDEX(FPL_Results_Extract[Gameweek 03],MATCH($A338,FPL_Results_Extract[[Player]:[Player]],0)),INDEX(Team_Key[[Abbreviation]:[Abbreviation]],MATCH(LEFT(INDEX(FPL_Fixtures_Extract[],MATCH($A338,FPL_Fixtures_Extract[[Player]:[Player]],0),MATCH(FPL_Combined[[#Headers],[Gameweek 28]],FPL_Fixtures_Extract[#Headers],0)),LEN(INDEX(FPL_Fixtures_Extract[],MATCH($A338,FPL_Fixtures_Extract[[Player]:[Player]],0),MATCH(FPL_Combined[[#Headers],[Gameweek 28]],FPL_Fixtures_Extract[#Headers],0)))-4),Team_Key[[Full Name]:[Full Name]],0))&amp;RIGHT(INDEX(FPL_Fixtures_Extract[],MATCH($A338,FPL_Fixtures_Extract[[Player]:[Player]],0),MATCH(FPL_Combined[[#Headers],[Gameweek 28]],FPL_Fixtures_Extract[#Headers],0)),3))</f>
        <v>AVL(H) 2-1</v>
      </c>
      <c r="AD338" t="str">
        <f ca="1">IF(RIGHT(FPL_Combined[[#Headers],[Gameweek 29]],2)&lt;$B$622,INDEX(FPL_Results_Extract[Gameweek 04],MATCH($A338,FPL_Results_Extract[[Player]:[Player]],0)),INDEX(Team_Key[[Abbreviation]:[Abbreviation]],MATCH(LEFT(INDEX(FPL_Fixtures_Extract[],MATCH($A338,FPL_Fixtures_Extract[[Player]:[Player]],0),MATCH(FPL_Combined[[#Headers],[Gameweek 29]],FPL_Fixtures_Extract[#Headers],0)),LEN(INDEX(FPL_Fixtures_Extract[],MATCH($A338,FPL_Fixtures_Extract[[Player]:[Player]],0),MATCH(FPL_Combined[[#Headers],[Gameweek 29]],FPL_Fixtures_Extract[#Headers],0)))-4),Team_Key[[Full Name]:[Full Name]],0))&amp;RIGHT(INDEX(FPL_Fixtures_Extract[],MATCH($A338,FPL_Fixtures_Extract[[Player]:[Player]],0),MATCH(FPL_Combined[[#Headers],[Gameweek 29]],FPL_Fixtures_Extract[#Headers],0)),3))</f>
        <v>LIV(H)</v>
      </c>
      <c r="AE338" t="e">
        <f ca="1">IF(RIGHT(FPL_Combined[[#Headers],[Gameweek 30]],2)&lt;$B$622,INDEX(FPL_Results_Extract[Gameweek 05],MATCH($A338,FPL_Results_Extract[[Player]:[Player]],0)),INDEX(Team_Key[[Abbreviation]:[Abbreviation]],MATCH(LEFT(INDEX(FPL_Fixtures_Extract[],MATCH($A338,FPL_Fixtures_Extract[[Player]:[Player]],0),MATCH(FPL_Combined[[#Headers],[Gameweek 30]],FPL_Fixtures_Extract[#Headers],0)),LEN(INDEX(FPL_Fixtures_Extract[],MATCH($A338,FPL_Fixtures_Extract[[Player]:[Player]],0),MATCH(FPL_Combined[[#Headers],[Gameweek 30]],FPL_Fixtures_Extract[#Headers],0)))-4),Team_Key[[Full Name]:[Full Name]],0))&amp;RIGHT(INDEX(FPL_Fixtures_Extract[],MATCH($A338,FPL_Fixtures_Extract[[Player]:[Player]],0),MATCH(FPL_Combined[[#Headers],[Gameweek 30]],FPL_Fixtures_Extract[#Headers],0)),3))</f>
        <v>#VALUE!</v>
      </c>
      <c r="AF338" t="str">
        <f ca="1">IF(RIGHT(FPL_Combined[[#Headers],[Gameweek 31]],2)&lt;$B$622,INDEX(FPL_Results_Extract[Gameweek 06],MATCH($A338,FPL_Results_Extract[[Player]:[Player]],0)),INDEX(Team_Key[[Abbreviation]:[Abbreviation]],MATCH(LEFT(INDEX(FPL_Fixtures_Extract[],MATCH($A338,FPL_Fixtures_Extract[[Player]:[Player]],0),MATCH(FPL_Combined[[#Headers],[Gameweek 31]],FPL_Fixtures_Extract[#Headers],0)),LEN(INDEX(FPL_Fixtures_Extract[],MATCH($A338,FPL_Fixtures_Extract[[Player]:[Player]],0),MATCH(FPL_Combined[[#Headers],[Gameweek 31]],FPL_Fixtures_Extract[#Headers],0)))-4),Team_Key[[Full Name]:[Full Name]],0))&amp;RIGHT(INDEX(FPL_Fixtures_Extract[],MATCH($A338,FPL_Fixtures_Extract[[Player]:[Player]],0),MATCH(FPL_Combined[[#Headers],[Gameweek 31]],FPL_Fixtures_Extract[#Headers],0)),3))</f>
        <v>LEI(H)</v>
      </c>
      <c r="AG338" t="str">
        <f ca="1">IF(RIGHT(FPL_Combined[[#Headers],[Gameweek 32]],2)&lt;$B$622,INDEX(FPL_Results_Extract[Gameweek 07],MATCH($A338,FPL_Results_Extract[[Player]:[Player]],0)),INDEX(Team_Key[[Abbreviation]:[Abbreviation]],MATCH(LEFT(INDEX(FPL_Fixtures_Extract[],MATCH($A338,FPL_Fixtures_Extract[[Player]:[Player]],0),MATCH(FPL_Combined[[#Headers],[Gameweek 32]],FPL_Fixtures_Extract[#Headers],0)),LEN(INDEX(FPL_Fixtures_Extract[],MATCH($A338,FPL_Fixtures_Extract[[Player]:[Player]],0),MATCH(FPL_Combined[[#Headers],[Gameweek 32]],FPL_Fixtures_Extract[#Headers],0)))-4),Team_Key[[Full Name]:[Full Name]],0))&amp;RIGHT(INDEX(FPL_Fixtures_Extract[],MATCH($A338,FPL_Fixtures_Extract[[Player]:[Player]],0),MATCH(FPL_Combined[[#Headers],[Gameweek 32]],FPL_Fixtures_Extract[#Headers],0)),3))</f>
        <v>WHU(A)</v>
      </c>
      <c r="AH338" t="str">
        <f ca="1">IF(RIGHT(FPL_Combined[[#Headers],[Gameweek 33]],2)&lt;$B$622,INDEX(FPL_Results_Extract[Gameweek 08],MATCH($A338,FPL_Results_Extract[[Player]:[Player]],0)),INDEX(Team_Key[[Abbreviation]:[Abbreviation]],MATCH(LEFT(INDEX(FPL_Fixtures_Extract[],MATCH($A338,FPL_Fixtures_Extract[[Player]:[Player]],0),MATCH(FPL_Combined[[#Headers],[Gameweek 33]],FPL_Fixtures_Extract[#Headers],0)),LEN(INDEX(FPL_Fixtures_Extract[],MATCH($A338,FPL_Fixtures_Extract[[Player]:[Player]],0),MATCH(FPL_Combined[[#Headers],[Gameweek 33]],FPL_Fixtures_Extract[#Headers],0)))-4),Team_Key[[Full Name]:[Full Name]],0))&amp;RIGHT(INDEX(FPL_Fixtures_Extract[],MATCH($A338,FPL_Fixtures_Extract[[Player]:[Player]],0),MATCH(FPL_Combined[[#Headers],[Gameweek 33]],FPL_Fixtures_Extract[#Headers],0)),3))</f>
        <v>NOR(H)</v>
      </c>
      <c r="AI338" t="str">
        <f ca="1">IF(RIGHT(FPL_Combined[[#Headers],[Gameweek 34]],2)&lt;$B$622,INDEX(FPL_Results_Extract[Gameweek 09],MATCH($A338,FPL_Results_Extract[[Player]:[Player]],0)),INDEX(Team_Key[[Abbreviation]:[Abbreviation]],MATCH(LEFT(INDEX(FPL_Fixtures_Extract[],MATCH($A338,FPL_Fixtures_Extract[[Player]:[Player]],0),MATCH(FPL_Combined[[#Headers],[Gameweek 34]],FPL_Fixtures_Extract[#Headers],0)),LEN(INDEX(FPL_Fixtures_Extract[],MATCH($A338,FPL_Fixtures_Extract[[Player]:[Player]],0),MATCH(FPL_Combined[[#Headers],[Gameweek 34]],FPL_Fixtures_Extract[#Headers],0)))-4),Team_Key[[Full Name]:[Full Name]],0))&amp;RIGHT(INDEX(FPL_Fixtures_Extract[],MATCH($A338,FPL_Fixtures_Extract[[Player]:[Player]],0),MATCH(FPL_Combined[[#Headers],[Gameweek 34]],FPL_Fixtures_Extract[#Headers],0)),3))</f>
        <v>ARS(A)</v>
      </c>
      <c r="AJ338" t="str">
        <f ca="1">IF(RIGHT(FPL_Combined[[#Headers],[Gameweek 35]],2)&lt;$B$622,INDEX(FPL_Results_Extract[Gameweek 10],MATCH($A338,FPL_Results_Extract[[Player]:[Player]],0)),INDEX(Team_Key[[Abbreviation]:[Abbreviation]],MATCH(LEFT(INDEX(FPL_Fixtures_Extract[],MATCH($A338,FPL_Fixtures_Extract[[Player]:[Player]],0),MATCH(FPL_Combined[[#Headers],[Gameweek 35]],FPL_Fixtures_Extract[#Headers],0)),LEN(INDEX(FPL_Fixtures_Extract[],MATCH($A338,FPL_Fixtures_Extract[[Player]:[Player]],0),MATCH(FPL_Combined[[#Headers],[Gameweek 35]],FPL_Fixtures_Extract[#Headers],0)))-4),Team_Key[[Full Name]:[Full Name]],0))&amp;RIGHT(INDEX(FPL_Fixtures_Extract[],MATCH($A338,FPL_Fixtures_Extract[[Player]:[Player]],0),MATCH(FPL_Combined[[#Headers],[Gameweek 35]],FPL_Fixtures_Extract[#Headers],0)),3))</f>
        <v>EVE(H)</v>
      </c>
      <c r="AK338" t="str">
        <f ca="1">IF(RIGHT(FPL_Combined[[#Headers],[Gameweek 36]],2)&lt;$B$622,INDEX(FPL_Results_Extract[Gameweek 11],MATCH($A338,FPL_Results_Extract[[Player]:[Player]],0)),INDEX(Team_Key[[Abbreviation]:[Abbreviation]],MATCH(LEFT(INDEX(FPL_Fixtures_Extract[],MATCH($A338,FPL_Fixtures_Extract[[Player]:[Player]],0),MATCH(FPL_Combined[[#Headers],[Gameweek 36]],FPL_Fixtures_Extract[#Headers],0)),LEN(INDEX(FPL_Fixtures_Extract[],MATCH($A338,FPL_Fixtures_Extract[[Player]:[Player]],0),MATCH(FPL_Combined[[#Headers],[Gameweek 36]],FPL_Fixtures_Extract[#Headers],0)))-4),Team_Key[[Full Name]:[Full Name]],0))&amp;RIGHT(INDEX(FPL_Fixtures_Extract[],MATCH($A338,FPL_Fixtures_Extract[[Player]:[Player]],0),MATCH(FPL_Combined[[#Headers],[Gameweek 36]],FPL_Fixtures_Extract[#Headers],0)),3))</f>
        <v>NEW(A)</v>
      </c>
      <c r="AL338" t="str">
        <f ca="1">IF(RIGHT(FPL_Combined[[#Headers],[Gameweek 37]],2)&lt;$B$622,INDEX(FPL_Results_Extract[Gameweek 12],MATCH($A338,FPL_Results_Extract[[Player]:[Player]],0)),INDEX(Team_Key[[Abbreviation]:[Abbreviation]],MATCH(LEFT(INDEX(FPL_Fixtures_Extract[],MATCH($A338,FPL_Fixtures_Extract[[Player]:[Player]],0),MATCH(FPL_Combined[[#Headers],[Gameweek 37]],FPL_Fixtures_Extract[#Headers],0)),LEN(INDEX(FPL_Fixtures_Extract[],MATCH($A338,FPL_Fixtures_Extract[[Player]:[Player]],0),MATCH(FPL_Combined[[#Headers],[Gameweek 37]],FPL_Fixtures_Extract[#Headers],0)))-4),Team_Key[[Full Name]:[Full Name]],0))&amp;RIGHT(INDEX(FPL_Fixtures_Extract[],MATCH($A338,FPL_Fixtures_Extract[[Player]:[Player]],0),MATCH(FPL_Combined[[#Headers],[Gameweek 37]],FPL_Fixtures_Extract[#Headers],0)),3))</f>
        <v>STK(H)</v>
      </c>
      <c r="AM338" t="str">
        <f ca="1">IF(RIGHT(FPL_Combined[[#Headers],[Gameweek 38]],2)&lt;$B$622,INDEX(FPL_Results_Extract[Gameweek 13],MATCH($A338,FPL_Results_Extract[[Player]:[Player]],0)),INDEX(Team_Key[[Abbreviation]:[Abbreviation]],MATCH(LEFT(INDEX(FPL_Fixtures_Extract[],MATCH($A338,FPL_Fixtures_Extract[[Player]:[Player]],0),MATCH(FPL_Combined[[#Headers],[Gameweek 38]],FPL_Fixtures_Extract[#Headers],0)),LEN(INDEX(FPL_Fixtures_Extract[],MATCH($A338,FPL_Fixtures_Extract[[Player]:[Player]],0),MATCH(FPL_Combined[[#Headers],[Gameweek 38]],FPL_Fixtures_Extract[#Headers],0)))-4),Team_Key[[Full Name]:[Full Name]],0))&amp;RIGHT(INDEX(FPL_Fixtures_Extract[],MATCH($A338,FPL_Fixtures_Extract[[Player]:[Player]],0),MATCH(FPL_Combined[[#Headers],[Gameweek 38]],FPL_Fixtures_Extract[#Headers],0)),3))</f>
        <v>SOU(A)</v>
      </c>
    </row>
    <row r="339" spans="1:39" x14ac:dyDescent="0.45">
      <c r="A339" t="s">
        <v>535</v>
      </c>
      <c r="B339" t="str">
        <f ca="1">IF(RIGHT(FPL_Combined[[#Headers],[Gameweek 01]],2)&lt;$B$622,INDEX(FPL_Results_Extract[Gameweek 01],MATCH($A339,FPL_Results_Extract[[Player]:[Player]],0)),INDEX(Team_Key[[Abbreviation]:[Abbreviation]],MATCH(LEFT(INDEX(FPL_Fixtures_Extract[],MATCH($A339,FPL_Fixtures_Extract[[Player]:[Player]],0),MATCH(FPL_Combined[[#Headers],[Gameweek 01]],FPL_Fixtures_Extract[#Headers],0)),LEN(INDEX(FPL_Fixtures_Extract[],MATCH($A339,FPL_Fixtures_Extract[[Player]:[Player]],0),MATCH(FPL_Combined[[#Headers],[Gameweek 01]],FPL_Fixtures_Extract[#Headers],0)))-4),Team_Key[[Full Name]:[Full Name]],0))&amp;RIGHT(INDEX(FPL_Fixtures_Extract[],MATCH($A339,FPL_Fixtures_Extract[[Player]:[Player]],0),MATCH(FPL_Combined[[#Headers],[Gameweek 01]],FPL_Fixtures_Extract[#Headers],0)),3))</f>
        <v>ARS(A) 2-0</v>
      </c>
      <c r="C339" t="str">
        <f ca="1">IF(RIGHT(FPL_Combined[[#Headers],[Gameweek 02]],2)&lt;$B$622,INDEX(FPL_Results_Extract[Gameweek 02],MATCH($A339,FPL_Results_Extract[[Player]:[Player]],0)),INDEX(Team_Key[[Abbreviation]:[Abbreviation]],MATCH(LEFT(INDEX(FPL_Fixtures_Extract[],MATCH($A339,FPL_Fixtures_Extract[[Player]:[Player]],0),MATCH(FPL_Combined[[#Headers],[Gameweek 02]],FPL_Fixtures_Extract[#Headers],0)),LEN(INDEX(FPL_Fixtures_Extract[],MATCH($A339,FPL_Fixtures_Extract[[Player]:[Player]],0),MATCH(FPL_Combined[[#Headers],[Gameweek 02]],FPL_Fixtures_Extract[#Headers],0)))-4),Team_Key[[Full Name]:[Full Name]],0))&amp;RIGHT(INDEX(FPL_Fixtures_Extract[],MATCH($A339,FPL_Fixtures_Extract[[Player]:[Player]],0),MATCH(FPL_Combined[[#Headers],[Gameweek 02]],FPL_Fixtures_Extract[#Headers],0)),3))</f>
        <v>LEI(H) 1-2</v>
      </c>
      <c r="D339" t="str">
        <f ca="1">IF(RIGHT(FPL_Combined[[#Headers],[Gameweek 03]],2)&lt;$B$622,INDEX(FPL_Results_Extract[Gameweek 03],MATCH($A339,FPL_Results_Extract[[Player]:[Player]],0)),INDEX(Team_Key[[Abbreviation]:[Abbreviation]],MATCH(LEFT(INDEX(FPL_Fixtures_Extract[],MATCH($A339,FPL_Fixtures_Extract[[Player]:[Player]],0),MATCH(FPL_Combined[[#Headers],[Gameweek 03]],FPL_Fixtures_Extract[#Headers],0)),LEN(INDEX(FPL_Fixtures_Extract[],MATCH($A339,FPL_Fixtures_Extract[[Player]:[Player]],0),MATCH(FPL_Combined[[#Headers],[Gameweek 03]],FPL_Fixtures_Extract[#Headers],0)))-4),Team_Key[[Full Name]:[Full Name]],0))&amp;RIGHT(INDEX(FPL_Fixtures_Extract[],MATCH($A339,FPL_Fixtures_Extract[[Player]:[Player]],0),MATCH(FPL_Combined[[#Headers],[Gameweek 03]],FPL_Fixtures_Extract[#Headers],0)),3))</f>
        <v>BOU(H) 3-4</v>
      </c>
      <c r="E339" t="str">
        <f ca="1">IF(RIGHT(FPL_Combined[[#Headers],[Gameweek 04]],2)&lt;$B$622,INDEX(FPL_Results_Extract[Gameweek 04],MATCH($A339,FPL_Results_Extract[[Player]:[Player]],0)),INDEX(Team_Key[[Abbreviation]:[Abbreviation]],MATCH(LEFT(INDEX(FPL_Fixtures_Extract[],MATCH($A339,FPL_Fixtures_Extract[[Player]:[Player]],0),MATCH(FPL_Combined[[#Headers],[Gameweek 04]],FPL_Fixtures_Extract[#Headers],0)),LEN(INDEX(FPL_Fixtures_Extract[],MATCH($A339,FPL_Fixtures_Extract[[Player]:[Player]],0),MATCH(FPL_Combined[[#Headers],[Gameweek 04]],FPL_Fixtures_Extract[#Headers],0)))-4),Team_Key[[Full Name]:[Full Name]],0))&amp;RIGHT(INDEX(FPL_Fixtures_Extract[],MATCH($A339,FPL_Fixtures_Extract[[Player]:[Player]],0),MATCH(FPL_Combined[[#Headers],[Gameweek 04]],FPL_Fixtures_Extract[#Headers],0)),3))</f>
        <v>LIV(A) 3-0</v>
      </c>
      <c r="F339" t="str">
        <f ca="1">IF(RIGHT(FPL_Combined[[#Headers],[Gameweek 05]],2)&lt;$B$622,INDEX(FPL_Results_Extract[Gameweek 05],MATCH($A339,FPL_Results_Extract[[Player]:[Player]],0)),INDEX(Team_Key[[Abbreviation]:[Abbreviation]],MATCH(LEFT(INDEX(FPL_Fixtures_Extract[],MATCH($A339,FPL_Fixtures_Extract[[Player]:[Player]],0),MATCH(FPL_Combined[[#Headers],[Gameweek 05]],FPL_Fixtures_Extract[#Headers],0)),LEN(INDEX(FPL_Fixtures_Extract[],MATCH($A339,FPL_Fixtures_Extract[[Player]:[Player]],0),MATCH(FPL_Combined[[#Headers],[Gameweek 05]],FPL_Fixtures_Extract[#Headers],0)))-4),Team_Key[[Full Name]:[Full Name]],0))&amp;RIGHT(INDEX(FPL_Fixtures_Extract[],MATCH($A339,FPL_Fixtures_Extract[[Player]:[Player]],0),MATCH(FPL_Combined[[#Headers],[Gameweek 05]],FPL_Fixtures_Extract[#Headers],0)),3))</f>
        <v>NEW(H) 2-0</v>
      </c>
      <c r="G339" t="str">
        <f ca="1">IF(RIGHT(FPL_Combined[[#Headers],[Gameweek 06]],2)&lt;$B$622,INDEX(FPL_Results_Extract[Gameweek 06],MATCH($A339,FPL_Results_Extract[[Player]:[Player]],0)),INDEX(Team_Key[[Abbreviation]:[Abbreviation]],MATCH(LEFT(INDEX(FPL_Fixtures_Extract[],MATCH($A339,FPL_Fixtures_Extract[[Player]:[Player]],0),MATCH(FPL_Combined[[#Headers],[Gameweek 06]],FPL_Fixtures_Extract[#Headers],0)),LEN(INDEX(FPL_Fixtures_Extract[],MATCH($A339,FPL_Fixtures_Extract[[Player]:[Player]],0),MATCH(FPL_Combined[[#Headers],[Gameweek 06]],FPL_Fixtures_Extract[#Headers],0)))-4),Team_Key[[Full Name]:[Full Name]],0))&amp;RIGHT(INDEX(FPL_Fixtures_Extract[],MATCH($A339,FPL_Fixtures_Extract[[Player]:[Player]],0),MATCH(FPL_Combined[[#Headers],[Gameweek 06]],FPL_Fixtures_Extract[#Headers],0)),3))</f>
        <v>MCI(A) 2-1</v>
      </c>
      <c r="H339" t="str">
        <f ca="1">IF(RIGHT(FPL_Combined[[#Headers],[Gameweek 07]],2)&lt;$B$622,INDEX(FPL_Results_Extract[Gameweek 07],MATCH($A339,FPL_Results_Extract[[Player]:[Player]],0)),INDEX(Team_Key[[Abbreviation]:[Abbreviation]],MATCH(LEFT(INDEX(FPL_Fixtures_Extract[],MATCH($A339,FPL_Fixtures_Extract[[Player]:[Player]],0),MATCH(FPL_Combined[[#Headers],[Gameweek 07]],FPL_Fixtures_Extract[#Headers],0)),LEN(INDEX(FPL_Fixtures_Extract[],MATCH($A339,FPL_Fixtures_Extract[[Player]:[Player]],0),MATCH(FPL_Combined[[#Headers],[Gameweek 07]],FPL_Fixtures_Extract[#Headers],0)))-4),Team_Key[[Full Name]:[Full Name]],0))&amp;RIGHT(INDEX(FPL_Fixtures_Extract[],MATCH($A339,FPL_Fixtures_Extract[[Player]:[Player]],0),MATCH(FPL_Combined[[#Headers],[Gameweek 07]],FPL_Fixtures_Extract[#Headers],0)),3))</f>
        <v>NOR(H) 2-2</v>
      </c>
      <c r="I339" t="str">
        <f ca="1">IF(RIGHT(FPL_Combined[[#Headers],[Gameweek 08]],2)&lt;$B$622,INDEX(FPL_Results_Extract[Gameweek 08],MATCH($A339,FPL_Results_Extract[[Player]:[Player]],0)),INDEX(Team_Key[[Abbreviation]:[Abbreviation]],MATCH(LEFT(INDEX(FPL_Fixtures_Extract[],MATCH($A339,FPL_Fixtures_Extract[[Player]:[Player]],0),MATCH(FPL_Combined[[#Headers],[Gameweek 08]],FPL_Fixtures_Extract[#Headers],0)),LEN(INDEX(FPL_Fixtures_Extract[],MATCH($A339,FPL_Fixtures_Extract[[Player]:[Player]],0),MATCH(FPL_Combined[[#Headers],[Gameweek 08]],FPL_Fixtures_Extract[#Headers],0)))-4),Team_Key[[Full Name]:[Full Name]],0))&amp;RIGHT(INDEX(FPL_Fixtures_Extract[],MATCH($A339,FPL_Fixtures_Extract[[Player]:[Player]],0),MATCH(FPL_Combined[[#Headers],[Gameweek 08]],FPL_Fixtures_Extract[#Headers],0)),3))</f>
        <v>SUN(A) 2-2</v>
      </c>
      <c r="J339" t="str">
        <f ca="1">IF(RIGHT(FPL_Combined[[#Headers],[Gameweek 09]],2)&lt;$B$622,INDEX(FPL_Results_Extract[Gameweek 09],MATCH($A339,FPL_Results_Extract[[Player]:[Player]],0)),INDEX(Team_Key[[Abbreviation]:[Abbreviation]],MATCH(LEFT(INDEX(FPL_Fixtures_Extract[],MATCH($A339,FPL_Fixtures_Extract[[Player]:[Player]],0),MATCH(FPL_Combined[[#Headers],[Gameweek 09]],FPL_Fixtures_Extract[#Headers],0)),LEN(INDEX(FPL_Fixtures_Extract[],MATCH($A339,FPL_Fixtures_Extract[[Player]:[Player]],0),MATCH(FPL_Combined[[#Headers],[Gameweek 09]],FPL_Fixtures_Extract[#Headers],0)))-4),Team_Key[[Full Name]:[Full Name]],0))&amp;RIGHT(INDEX(FPL_Fixtures_Extract[],MATCH($A339,FPL_Fixtures_Extract[[Player]:[Player]],0),MATCH(FPL_Combined[[#Headers],[Gameweek 09]],FPL_Fixtures_Extract[#Headers],0)),3))</f>
        <v>CRY(A) 3-1</v>
      </c>
      <c r="K339" t="str">
        <f ca="1">IF(RIGHT(FPL_Combined[[#Headers],[Gameweek 10]],2)&lt;$B$622,INDEX(FPL_Results_Extract[Gameweek 10],MATCH($A339,FPL_Results_Extract[[Player]:[Player]],0)),INDEX(Team_Key[[Abbreviation]:[Abbreviation]],MATCH(LEFT(INDEX(FPL_Fixtures_Extract[],MATCH($A339,FPL_Fixtures_Extract[[Player]:[Player]],0),MATCH(FPL_Combined[[#Headers],[Gameweek 10]],FPL_Fixtures_Extract[#Headers],0)),LEN(INDEX(FPL_Fixtures_Extract[],MATCH($A339,FPL_Fixtures_Extract[[Player]:[Player]],0),MATCH(FPL_Combined[[#Headers],[Gameweek 10]],FPL_Fixtures_Extract[#Headers],0)))-4),Team_Key[[Full Name]:[Full Name]],0))&amp;RIGHT(INDEX(FPL_Fixtures_Extract[],MATCH($A339,FPL_Fixtures_Extract[[Player]:[Player]],0),MATCH(FPL_Combined[[#Headers],[Gameweek 10]],FPL_Fixtures_Extract[#Headers],0)),3))</f>
        <v>CHE(H) 2-1</v>
      </c>
      <c r="L339" t="str">
        <f ca="1">IF(RIGHT(FPL_Combined[[#Headers],[Gameweek 11]],2)&lt;$B$622,INDEX(FPL_Results_Extract[Gameweek 11],MATCH($A339,FPL_Results_Extract[[Player]:[Player]],0)),INDEX(Team_Key[[Abbreviation]:[Abbreviation]],MATCH(LEFT(INDEX(FPL_Fixtures_Extract[],MATCH($A339,FPL_Fixtures_Extract[[Player]:[Player]],0),MATCH(FPL_Combined[[#Headers],[Gameweek 11]],FPL_Fixtures_Extract[#Headers],0)),LEN(INDEX(FPL_Fixtures_Extract[],MATCH($A339,FPL_Fixtures_Extract[[Player]:[Player]],0),MATCH(FPL_Combined[[#Headers],[Gameweek 11]],FPL_Fixtures_Extract[#Headers],0)))-4),Team_Key[[Full Name]:[Full Name]],0))&amp;RIGHT(INDEX(FPL_Fixtures_Extract[],MATCH($A339,FPL_Fixtures_Extract[[Player]:[Player]],0),MATCH(FPL_Combined[[#Headers],[Gameweek 11]],FPL_Fixtures_Extract[#Headers],0)),3))</f>
        <v>WAT(A) 0-2</v>
      </c>
      <c r="M339" t="str">
        <f ca="1">IF(RIGHT(FPL_Combined[[#Headers],[Gameweek 12]],2)&lt;$B$622,INDEX(FPL_Results_Extract[Gameweek 12],MATCH($A339,FPL_Results_Extract[[Player]:[Player]],0)),INDEX(Team_Key[[Abbreviation]:[Abbreviation]],MATCH(LEFT(INDEX(FPL_Fixtures_Extract[],MATCH($A339,FPL_Fixtures_Extract[[Player]:[Player]],0),MATCH(FPL_Combined[[#Headers],[Gameweek 12]],FPL_Fixtures_Extract[#Headers],0)),LEN(INDEX(FPL_Fixtures_Extract[],MATCH($A339,FPL_Fixtures_Extract[[Player]:[Player]],0),MATCH(FPL_Combined[[#Headers],[Gameweek 12]],FPL_Fixtures_Extract[#Headers],0)))-4),Team_Key[[Full Name]:[Full Name]],0))&amp;RIGHT(INDEX(FPL_Fixtures_Extract[],MATCH($A339,FPL_Fixtures_Extract[[Player]:[Player]],0),MATCH(FPL_Combined[[#Headers],[Gameweek 12]],FPL_Fixtures_Extract[#Headers],0)),3))</f>
        <v>EVE(H) 1-1</v>
      </c>
      <c r="N339" t="str">
        <f ca="1">IF(RIGHT(FPL_Combined[[#Headers],[Gameweek 13]],2)&lt;$B$622,INDEX(FPL_Results_Extract[Gameweek 13],MATCH($A339,FPL_Results_Extract[[Player]:[Player]],0)),INDEX(Team_Key[[Abbreviation]:[Abbreviation]],MATCH(LEFT(INDEX(FPL_Fixtures_Extract[],MATCH($A339,FPL_Fixtures_Extract[[Player]:[Player]],0),MATCH(FPL_Combined[[#Headers],[Gameweek 13]],FPL_Fixtures_Extract[#Headers],0)),LEN(INDEX(FPL_Fixtures_Extract[],MATCH($A339,FPL_Fixtures_Extract[[Player]:[Player]],0),MATCH(FPL_Combined[[#Headers],[Gameweek 13]],FPL_Fixtures_Extract[#Headers],0)))-4),Team_Key[[Full Name]:[Full Name]],0))&amp;RIGHT(INDEX(FPL_Fixtures_Extract[],MATCH($A339,FPL_Fixtures_Extract[[Player]:[Player]],0),MATCH(FPL_Combined[[#Headers],[Gameweek 13]],FPL_Fixtures_Extract[#Headers],0)),3))</f>
        <v>TOT(A) 1-4</v>
      </c>
      <c r="O339" t="str">
        <f ca="1">IF(RIGHT(FPL_Combined[[#Headers],[Gameweek 14]],2)&lt;$B$622,INDEX(FPL_Results_Extract[Gameweek 14],MATCH($A339,FPL_Results_Extract[[Player]:[Player]],0)),INDEX(Team_Key[[Abbreviation]:[Abbreviation]],MATCH(LEFT(INDEX(FPL_Fixtures_Extract[],MATCH($A339,FPL_Fixtures_Extract[[Player]:[Player]],0),MATCH(FPL_Combined[[#Headers],[Gameweek 14]],FPL_Fixtures_Extract[#Headers],0)),LEN(INDEX(FPL_Fixtures_Extract[],MATCH($A339,FPL_Fixtures_Extract[[Player]:[Player]],0),MATCH(FPL_Combined[[#Headers],[Gameweek 14]],FPL_Fixtures_Extract[#Headers],0)))-4),Team_Key[[Full Name]:[Full Name]],0))&amp;RIGHT(INDEX(FPL_Fixtures_Extract[],MATCH($A339,FPL_Fixtures_Extract[[Player]:[Player]],0),MATCH(FPL_Combined[[#Headers],[Gameweek 14]],FPL_Fixtures_Extract[#Headers],0)),3))</f>
        <v>WBA(H) 1-1</v>
      </c>
      <c r="P339" t="str">
        <f ca="1">IF(RIGHT(FPL_Combined[[#Headers],[Gameweek 15]],2)&lt;$B$622,INDEX(FPL_Results_Extract[Gameweek 15],MATCH($A339,FPL_Results_Extract[[Player]:[Player]],0)),INDEX(Team_Key[[Abbreviation]:[Abbreviation]],MATCH(LEFT(INDEX(FPL_Fixtures_Extract[],MATCH($A339,FPL_Fixtures_Extract[[Player]:[Player]],0),MATCH(FPL_Combined[[#Headers],[Gameweek 15]],FPL_Fixtures_Extract[#Headers],0)),LEN(INDEX(FPL_Fixtures_Extract[],MATCH($A339,FPL_Fixtures_Extract[[Player]:[Player]],0),MATCH(FPL_Combined[[#Headers],[Gameweek 15]],FPL_Fixtures_Extract[#Headers],0)))-4),Team_Key[[Full Name]:[Full Name]],0))&amp;RIGHT(INDEX(FPL_Fixtures_Extract[],MATCH($A339,FPL_Fixtures_Extract[[Player]:[Player]],0),MATCH(FPL_Combined[[#Headers],[Gameweek 15]],FPL_Fixtures_Extract[#Headers],0)),3))</f>
        <v>MUN(A) 0-0</v>
      </c>
      <c r="Q339" t="str">
        <f ca="1">IF(RIGHT(FPL_Combined[[#Headers],[Gameweek 16]],2)&lt;$B$622,INDEX(FPL_Results_Extract[Gameweek 16],MATCH($A339,FPL_Results_Extract[[Player]:[Player]],0)),INDEX(Team_Key[[Abbreviation]:[Abbreviation]],MATCH(LEFT(INDEX(FPL_Fixtures_Extract[],MATCH($A339,FPL_Fixtures_Extract[[Player]:[Player]],0),MATCH(FPL_Combined[[#Headers],[Gameweek 16]],FPL_Fixtures_Extract[#Headers],0)),LEN(INDEX(FPL_Fixtures_Extract[],MATCH($A339,FPL_Fixtures_Extract[[Player]:[Player]],0),MATCH(FPL_Combined[[#Headers],[Gameweek 16]],FPL_Fixtures_Extract[#Headers],0)))-4),Team_Key[[Full Name]:[Full Name]],0))&amp;RIGHT(INDEX(FPL_Fixtures_Extract[],MATCH($A339,FPL_Fixtures_Extract[[Player]:[Player]],0),MATCH(FPL_Combined[[#Headers],[Gameweek 16]],FPL_Fixtures_Extract[#Headers],0)),3))</f>
        <v>STK(H) 0-0</v>
      </c>
      <c r="R339" t="str">
        <f ca="1">IF(RIGHT(FPL_Combined[[#Headers],[Gameweek 17]],2)&lt;$B$622,INDEX(FPL_Results_Extract[Gameweek 17],MATCH($A339,FPL_Results_Extract[[Player]:[Player]],0)),INDEX(Team_Key[[Abbreviation]:[Abbreviation]],MATCH(LEFT(INDEX(FPL_Fixtures_Extract[],MATCH($A339,FPL_Fixtures_Extract[[Player]:[Player]],0),MATCH(FPL_Combined[[#Headers],[Gameweek 17]],FPL_Fixtures_Extract[#Headers],0)),LEN(INDEX(FPL_Fixtures_Extract[],MATCH($A339,FPL_Fixtures_Extract[[Player]:[Player]],0),MATCH(FPL_Combined[[#Headers],[Gameweek 17]],FPL_Fixtures_Extract[#Headers],0)))-4),Team_Key[[Full Name]:[Full Name]],0))&amp;RIGHT(INDEX(FPL_Fixtures_Extract[],MATCH($A339,FPL_Fixtures_Extract[[Player]:[Player]],0),MATCH(FPL_Combined[[#Headers],[Gameweek 17]],FPL_Fixtures_Extract[#Headers],0)),3))</f>
        <v>SWA(A) 0-0</v>
      </c>
      <c r="S339" t="str">
        <f ca="1">IF(RIGHT(FPL_Combined[[#Headers],[Gameweek 18]],2)&lt;$B$622,INDEX(FPL_Results_Extract[Gameweek 18],MATCH($A339,FPL_Results_Extract[[Player]:[Player]],0)),INDEX(Team_Key[[Abbreviation]:[Abbreviation]],MATCH(LEFT(INDEX(FPL_Fixtures_Extract[],MATCH($A339,FPL_Fixtures_Extract[[Player]:[Player]],0),MATCH(FPL_Combined[[#Headers],[Gameweek 18]],FPL_Fixtures_Extract[#Headers],0)),LEN(INDEX(FPL_Fixtures_Extract[],MATCH($A339,FPL_Fixtures_Extract[[Player]:[Player]],0),MATCH(FPL_Combined[[#Headers],[Gameweek 18]],FPL_Fixtures_Extract[#Headers],0)))-4),Team_Key[[Full Name]:[Full Name]],0))&amp;RIGHT(INDEX(FPL_Fixtures_Extract[],MATCH($A339,FPL_Fixtures_Extract[[Player]:[Player]],0),MATCH(FPL_Combined[[#Headers],[Gameweek 18]],FPL_Fixtures_Extract[#Headers],0)),3))</f>
        <v>AVL(A) 1-1</v>
      </c>
      <c r="T339" t="str">
        <f ca="1">IF(RIGHT(FPL_Combined[[#Headers],[Gameweek 19]],2)&lt;$B$622,INDEX(FPL_Results_Extract[Gameweek 19],MATCH($A339,FPL_Results_Extract[[Player]:[Player]],0)),INDEX(Team_Key[[Abbreviation]:[Abbreviation]],MATCH(LEFT(INDEX(FPL_Fixtures_Extract[],MATCH($A339,FPL_Fixtures_Extract[[Player]:[Player]],0),MATCH(FPL_Combined[[#Headers],[Gameweek 19]],FPL_Fixtures_Extract[#Headers],0)),LEN(INDEX(FPL_Fixtures_Extract[],MATCH($A339,FPL_Fixtures_Extract[[Player]:[Player]],0),MATCH(FPL_Combined[[#Headers],[Gameweek 19]],FPL_Fixtures_Extract[#Headers],0)))-4),Team_Key[[Full Name]:[Full Name]],0))&amp;RIGHT(INDEX(FPL_Fixtures_Extract[],MATCH($A339,FPL_Fixtures_Extract[[Player]:[Player]],0),MATCH(FPL_Combined[[#Headers],[Gameweek 19]],FPL_Fixtures_Extract[#Headers],0)),3))</f>
        <v>SOU(H) 2-1</v>
      </c>
      <c r="U339" t="str">
        <f ca="1">IF(RIGHT(FPL_Combined[[#Headers],[Gameweek 20]],2)&lt;$B$622,INDEX(FPL_Results_Extract[Gameweek 20],MATCH($A339,FPL_Results_Extract[[Player]:[Player]],0)),INDEX(Team_Key[[Abbreviation]:[Abbreviation]],MATCH(LEFT(INDEX(FPL_Fixtures_Extract[],MATCH($A339,FPL_Fixtures_Extract[[Player]:[Player]],0),MATCH(FPL_Combined[[#Headers],[Gameweek 20]],FPL_Fixtures_Extract[#Headers],0)),LEN(INDEX(FPL_Fixtures_Extract[],MATCH($A339,FPL_Fixtures_Extract[[Player]:[Player]],0),MATCH(FPL_Combined[[#Headers],[Gameweek 20]],FPL_Fixtures_Extract[#Headers],0)))-4),Team_Key[[Full Name]:[Full Name]],0))&amp;RIGHT(INDEX(FPL_Fixtures_Extract[],MATCH($A339,FPL_Fixtures_Extract[[Player]:[Player]],0),MATCH(FPL_Combined[[#Headers],[Gameweek 20]],FPL_Fixtures_Extract[#Headers],0)),3))</f>
        <v>LIV(H) 2-0</v>
      </c>
      <c r="V339" t="str">
        <f ca="1">IF(RIGHT(FPL_Combined[[#Headers],[Gameweek 21]],2)&lt;$B$622,INDEX(FPL_Results_Extract[Gameweek 21],MATCH($A339,FPL_Results_Extract[[Player]:[Player]],0)),INDEX(Team_Key[[Abbreviation]:[Abbreviation]],MATCH(LEFT(INDEX(FPL_Fixtures_Extract[],MATCH($A339,FPL_Fixtures_Extract[[Player]:[Player]],0),MATCH(FPL_Combined[[#Headers],[Gameweek 21]],FPL_Fixtures_Extract[#Headers],0)),LEN(INDEX(FPL_Fixtures_Extract[],MATCH($A339,FPL_Fixtures_Extract[[Player]:[Player]],0),MATCH(FPL_Combined[[#Headers],[Gameweek 21]],FPL_Fixtures_Extract[#Headers],0)))-4),Team_Key[[Full Name]:[Full Name]],0))&amp;RIGHT(INDEX(FPL_Fixtures_Extract[],MATCH($A339,FPL_Fixtures_Extract[[Player]:[Player]],0),MATCH(FPL_Combined[[#Headers],[Gameweek 21]],FPL_Fixtures_Extract[#Headers],0)),3))</f>
        <v>BOU(A) 3-1</v>
      </c>
      <c r="W339" t="str">
        <f ca="1">IF(RIGHT(FPL_Combined[[#Headers],[Gameweek 22]],2)&lt;$B$622,INDEX(FPL_Results_Extract[Gameweek 22],MATCH($A339,FPL_Results_Extract[[Player]:[Player]],0)),INDEX(Team_Key[[Abbreviation]:[Abbreviation]],MATCH(LEFT(INDEX(FPL_Fixtures_Extract[],MATCH($A339,FPL_Fixtures_Extract[[Player]:[Player]],0),MATCH(FPL_Combined[[#Headers],[Gameweek 22]],FPL_Fixtures_Extract[#Headers],0)),LEN(INDEX(FPL_Fixtures_Extract[],MATCH($A339,FPL_Fixtures_Extract[[Player]:[Player]],0),MATCH(FPL_Combined[[#Headers],[Gameweek 22]],FPL_Fixtures_Extract[#Headers],0)))-4),Team_Key[[Full Name]:[Full Name]],0))&amp;RIGHT(INDEX(FPL_Fixtures_Extract[],MATCH($A339,FPL_Fixtures_Extract[[Player]:[Player]],0),MATCH(FPL_Combined[[#Headers],[Gameweek 22]],FPL_Fixtures_Extract[#Headers],0)),3))</f>
        <v>NEW(A) 1-2</v>
      </c>
      <c r="X339" t="str">
        <f ca="1">IF(RIGHT(FPL_Combined[[#Headers],[Gameweek 23]],2)&lt;$B$622,INDEX(FPL_Results_Extract[Gameweek 23],MATCH($A339,FPL_Results_Extract[[Player]:[Player]],0)),INDEX(Team_Key[[Abbreviation]:[Abbreviation]],MATCH(LEFT(INDEX(FPL_Fixtures_Extract[],MATCH($A339,FPL_Fixtures_Extract[[Player]:[Player]],0),MATCH(FPL_Combined[[#Headers],[Gameweek 23]],FPL_Fixtures_Extract[#Headers],0)),LEN(INDEX(FPL_Fixtures_Extract[],MATCH($A339,FPL_Fixtures_Extract[[Player]:[Player]],0),MATCH(FPL_Combined[[#Headers],[Gameweek 23]],FPL_Fixtures_Extract[#Headers],0)))-4),Team_Key[[Full Name]:[Full Name]],0))&amp;RIGHT(INDEX(FPL_Fixtures_Extract[],MATCH($A339,FPL_Fixtures_Extract[[Player]:[Player]],0),MATCH(FPL_Combined[[#Headers],[Gameweek 23]],FPL_Fixtures_Extract[#Headers],0)),3))</f>
        <v>MCI(H) 2-2</v>
      </c>
      <c r="Y339" t="str">
        <f ca="1">IF(RIGHT(FPL_Combined[[#Headers],[Gameweek 24]],2)&lt;$B$622,INDEX(FPL_Results_Extract[Team],MATCH($A339,FPL_Results_Extract[[Player]:[Player]],0)),INDEX(Team_Key[[Abbreviation]:[Abbreviation]],MATCH(LEFT(INDEX(FPL_Fixtures_Extract[],MATCH($A339,FPL_Fixtures_Extract[[Player]:[Player]],0),MATCH(FPL_Combined[[#Headers],[Gameweek 24]],FPL_Fixtures_Extract[#Headers],0)),LEN(INDEX(FPL_Fixtures_Extract[],MATCH($A339,FPL_Fixtures_Extract[[Player]:[Player]],0),MATCH(FPL_Combined[[#Headers],[Gameweek 24]],FPL_Fixtures_Extract[#Headers],0)))-4),Team_Key[[Full Name]:[Full Name]],0))&amp;RIGHT(INDEX(FPL_Fixtures_Extract[],MATCH($A339,FPL_Fixtures_Extract[[Player]:[Player]],0),MATCH(FPL_Combined[[#Headers],[Gameweek 24]],FPL_Fixtures_Extract[#Headers],0)),3))</f>
        <v>WHU</v>
      </c>
      <c r="Z339" t="str">
        <f ca="1">IF(RIGHT(FPL_Combined[[#Headers],[Gameweek 25]],2)&lt;$B$622,INDEX(FPL_Results_Extract[Player],MATCH($A339,FPL_Results_Extract[[Player]:[Player]],0)),INDEX(Team_Key[[Abbreviation]:[Abbreviation]],MATCH(LEFT(INDEX(FPL_Fixtures_Extract[],MATCH($A339,FPL_Fixtures_Extract[[Player]:[Player]],0),MATCH(FPL_Combined[[#Headers],[Gameweek 25]],FPL_Fixtures_Extract[#Headers],0)),LEN(INDEX(FPL_Fixtures_Extract[],MATCH($A339,FPL_Fixtures_Extract[[Player]:[Player]],0),MATCH(FPL_Combined[[#Headers],[Gameweek 25]],FPL_Fixtures_Extract[#Headers],0)))-4),Team_Key[[Full Name]:[Full Name]],0))&amp;RIGHT(INDEX(FPL_Fixtures_Extract[],MATCH($A339,FPL_Fixtures_Extract[[Player]:[Player]],0),MATCH(FPL_Combined[[#Headers],[Gameweek 25]],FPL_Fixtures_Extract[#Headers],0)),3))</f>
        <v>Lee</v>
      </c>
      <c r="AA339" t="str">
        <f ca="1">IF(RIGHT(FPL_Combined[[#Headers],[Gameweek 26]],2)&lt;$B$622,INDEX(FPL_Results_Extract[Gameweek 01],MATCH($A339,FPL_Results_Extract[[Player]:[Player]],0)),INDEX(Team_Key[[Abbreviation]:[Abbreviation]],MATCH(LEFT(INDEX(FPL_Fixtures_Extract[],MATCH($A339,FPL_Fixtures_Extract[[Player]:[Player]],0),MATCH(FPL_Combined[[#Headers],[Gameweek 26]],FPL_Fixtures_Extract[#Headers],0)),LEN(INDEX(FPL_Fixtures_Extract[],MATCH($A339,FPL_Fixtures_Extract[[Player]:[Player]],0),MATCH(FPL_Combined[[#Headers],[Gameweek 26]],FPL_Fixtures_Extract[#Headers],0)))-4),Team_Key[[Full Name]:[Full Name]],0))&amp;RIGHT(INDEX(FPL_Fixtures_Extract[],MATCH($A339,FPL_Fixtures_Extract[[Player]:[Player]],0),MATCH(FPL_Combined[[#Headers],[Gameweek 26]],FPL_Fixtures_Extract[#Headers],0)),3))</f>
        <v>ARS(A) 2-0</v>
      </c>
      <c r="AB339" t="str">
        <f ca="1">IF(RIGHT(FPL_Combined[[#Headers],[Gameweek 27]],2)&lt;$B$622,INDEX(FPL_Results_Extract[Gameweek 02],MATCH($A339,FPL_Results_Extract[[Player]:[Player]],0)),INDEX(Team_Key[[Abbreviation]:[Abbreviation]],MATCH(LEFT(INDEX(FPL_Fixtures_Extract[],MATCH($A339,FPL_Fixtures_Extract[[Player]:[Player]],0),MATCH(FPL_Combined[[#Headers],[Gameweek 27]],FPL_Fixtures_Extract[#Headers],0)),LEN(INDEX(FPL_Fixtures_Extract[],MATCH($A339,FPL_Fixtures_Extract[[Player]:[Player]],0),MATCH(FPL_Combined[[#Headers],[Gameweek 27]],FPL_Fixtures_Extract[#Headers],0)))-4),Team_Key[[Full Name]:[Full Name]],0))&amp;RIGHT(INDEX(FPL_Fixtures_Extract[],MATCH($A339,FPL_Fixtures_Extract[[Player]:[Player]],0),MATCH(FPL_Combined[[#Headers],[Gameweek 27]],FPL_Fixtures_Extract[#Headers],0)),3))</f>
        <v>LEI(H) 1-2</v>
      </c>
      <c r="AC339" t="str">
        <f ca="1">IF(RIGHT(FPL_Combined[[#Headers],[Gameweek 28]],2)&lt;$B$622,INDEX(FPL_Results_Extract[Gameweek 03],MATCH($A339,FPL_Results_Extract[[Player]:[Player]],0)),INDEX(Team_Key[[Abbreviation]:[Abbreviation]],MATCH(LEFT(INDEX(FPL_Fixtures_Extract[],MATCH($A339,FPL_Fixtures_Extract[[Player]:[Player]],0),MATCH(FPL_Combined[[#Headers],[Gameweek 28]],FPL_Fixtures_Extract[#Headers],0)),LEN(INDEX(FPL_Fixtures_Extract[],MATCH($A339,FPL_Fixtures_Extract[[Player]:[Player]],0),MATCH(FPL_Combined[[#Headers],[Gameweek 28]],FPL_Fixtures_Extract[#Headers],0)))-4),Team_Key[[Full Name]:[Full Name]],0))&amp;RIGHT(INDEX(FPL_Fixtures_Extract[],MATCH($A339,FPL_Fixtures_Extract[[Player]:[Player]],0),MATCH(FPL_Combined[[#Headers],[Gameweek 28]],FPL_Fixtures_Extract[#Headers],0)),3))</f>
        <v>BOU(H) 3-4</v>
      </c>
      <c r="AD339" t="str">
        <f ca="1">IF(RIGHT(FPL_Combined[[#Headers],[Gameweek 29]],2)&lt;$B$622,INDEX(FPL_Results_Extract[Gameweek 04],MATCH($A339,FPL_Results_Extract[[Player]:[Player]],0)),INDEX(Team_Key[[Abbreviation]:[Abbreviation]],MATCH(LEFT(INDEX(FPL_Fixtures_Extract[],MATCH($A339,FPL_Fixtures_Extract[[Player]:[Player]],0),MATCH(FPL_Combined[[#Headers],[Gameweek 29]],FPL_Fixtures_Extract[#Headers],0)),LEN(INDEX(FPL_Fixtures_Extract[],MATCH($A339,FPL_Fixtures_Extract[[Player]:[Player]],0),MATCH(FPL_Combined[[#Headers],[Gameweek 29]],FPL_Fixtures_Extract[#Headers],0)))-4),Team_Key[[Full Name]:[Full Name]],0))&amp;RIGHT(INDEX(FPL_Fixtures_Extract[],MATCH($A339,FPL_Fixtures_Extract[[Player]:[Player]],0),MATCH(FPL_Combined[[#Headers],[Gameweek 29]],FPL_Fixtures_Extract[#Headers],0)),3))</f>
        <v>EVE(A)</v>
      </c>
      <c r="AE339" t="e">
        <f ca="1">IF(RIGHT(FPL_Combined[[#Headers],[Gameweek 30]],2)&lt;$B$622,INDEX(FPL_Results_Extract[Gameweek 05],MATCH($A339,FPL_Results_Extract[[Player]:[Player]],0)),INDEX(Team_Key[[Abbreviation]:[Abbreviation]],MATCH(LEFT(INDEX(FPL_Fixtures_Extract[],MATCH($A339,FPL_Fixtures_Extract[[Player]:[Player]],0),MATCH(FPL_Combined[[#Headers],[Gameweek 30]],FPL_Fixtures_Extract[#Headers],0)),LEN(INDEX(FPL_Fixtures_Extract[],MATCH($A339,FPL_Fixtures_Extract[[Player]:[Player]],0),MATCH(FPL_Combined[[#Headers],[Gameweek 30]],FPL_Fixtures_Extract[#Headers],0)))-4),Team_Key[[Full Name]:[Full Name]],0))&amp;RIGHT(INDEX(FPL_Fixtures_Extract[],MATCH($A339,FPL_Fixtures_Extract[[Player]:[Player]],0),MATCH(FPL_Combined[[#Headers],[Gameweek 30]],FPL_Fixtures_Extract[#Headers],0)),3))</f>
        <v>#VALUE!</v>
      </c>
      <c r="AF339" t="str">
        <f ca="1">IF(RIGHT(FPL_Combined[[#Headers],[Gameweek 31]],2)&lt;$B$622,INDEX(FPL_Results_Extract[Gameweek 06],MATCH($A339,FPL_Results_Extract[[Player]:[Player]],0)),INDEX(Team_Key[[Abbreviation]:[Abbreviation]],MATCH(LEFT(INDEX(FPL_Fixtures_Extract[],MATCH($A339,FPL_Fixtures_Extract[[Player]:[Player]],0),MATCH(FPL_Combined[[#Headers],[Gameweek 31]],FPL_Fixtures_Extract[#Headers],0)),LEN(INDEX(FPL_Fixtures_Extract[],MATCH($A339,FPL_Fixtures_Extract[[Player]:[Player]],0),MATCH(FPL_Combined[[#Headers],[Gameweek 31]],FPL_Fixtures_Extract[#Headers],0)))-4),Team_Key[[Full Name]:[Full Name]],0))&amp;RIGHT(INDEX(FPL_Fixtures_Extract[],MATCH($A339,FPL_Fixtures_Extract[[Player]:[Player]],0),MATCH(FPL_Combined[[#Headers],[Gameweek 31]],FPL_Fixtures_Extract[#Headers],0)),3))</f>
        <v>CHE(A)</v>
      </c>
      <c r="AG339" t="str">
        <f ca="1">IF(RIGHT(FPL_Combined[[#Headers],[Gameweek 32]],2)&lt;$B$622,INDEX(FPL_Results_Extract[Gameweek 07],MATCH($A339,FPL_Results_Extract[[Player]:[Player]],0)),INDEX(Team_Key[[Abbreviation]:[Abbreviation]],MATCH(LEFT(INDEX(FPL_Fixtures_Extract[],MATCH($A339,FPL_Fixtures_Extract[[Player]:[Player]],0),MATCH(FPL_Combined[[#Headers],[Gameweek 32]],FPL_Fixtures_Extract[#Headers],0)),LEN(INDEX(FPL_Fixtures_Extract[],MATCH($A339,FPL_Fixtures_Extract[[Player]:[Player]],0),MATCH(FPL_Combined[[#Headers],[Gameweek 32]],FPL_Fixtures_Extract[#Headers],0)))-4),Team_Key[[Full Name]:[Full Name]],0))&amp;RIGHT(INDEX(FPL_Fixtures_Extract[],MATCH($A339,FPL_Fixtures_Extract[[Player]:[Player]],0),MATCH(FPL_Combined[[#Headers],[Gameweek 32]],FPL_Fixtures_Extract[#Headers],0)),3))</f>
        <v>CRY(H)</v>
      </c>
      <c r="AH339" t="str">
        <f ca="1">IF(RIGHT(FPL_Combined[[#Headers],[Gameweek 33]],2)&lt;$B$622,INDEX(FPL_Results_Extract[Gameweek 08],MATCH($A339,FPL_Results_Extract[[Player]:[Player]],0)),INDEX(Team_Key[[Abbreviation]:[Abbreviation]],MATCH(LEFT(INDEX(FPL_Fixtures_Extract[],MATCH($A339,FPL_Fixtures_Extract[[Player]:[Player]],0),MATCH(FPL_Combined[[#Headers],[Gameweek 33]],FPL_Fixtures_Extract[#Headers],0)),LEN(INDEX(FPL_Fixtures_Extract[],MATCH($A339,FPL_Fixtures_Extract[[Player]:[Player]],0),MATCH(FPL_Combined[[#Headers],[Gameweek 33]],FPL_Fixtures_Extract[#Headers],0)))-4),Team_Key[[Full Name]:[Full Name]],0))&amp;RIGHT(INDEX(FPL_Fixtures_Extract[],MATCH($A339,FPL_Fixtures_Extract[[Player]:[Player]],0),MATCH(FPL_Combined[[#Headers],[Gameweek 33]],FPL_Fixtures_Extract[#Headers],0)),3))</f>
        <v>ARS(H)</v>
      </c>
      <c r="AI339" t="str">
        <f ca="1">IF(RIGHT(FPL_Combined[[#Headers],[Gameweek 34]],2)&lt;$B$622,INDEX(FPL_Results_Extract[Gameweek 09],MATCH($A339,FPL_Results_Extract[[Player]:[Player]],0)),INDEX(Team_Key[[Abbreviation]:[Abbreviation]],MATCH(LEFT(INDEX(FPL_Fixtures_Extract[],MATCH($A339,FPL_Fixtures_Extract[[Player]:[Player]],0),MATCH(FPL_Combined[[#Headers],[Gameweek 34]],FPL_Fixtures_Extract[#Headers],0)),LEN(INDEX(FPL_Fixtures_Extract[],MATCH($A339,FPL_Fixtures_Extract[[Player]:[Player]],0),MATCH(FPL_Combined[[#Headers],[Gameweek 34]],FPL_Fixtures_Extract[#Headers],0)))-4),Team_Key[[Full Name]:[Full Name]],0))&amp;RIGHT(INDEX(FPL_Fixtures_Extract[],MATCH($A339,FPL_Fixtures_Extract[[Player]:[Player]],0),MATCH(FPL_Combined[[#Headers],[Gameweek 34]],FPL_Fixtures_Extract[#Headers],0)),3))</f>
        <v>LEI(A)</v>
      </c>
      <c r="AJ339" t="e">
        <f ca="1">IF(RIGHT(FPL_Combined[[#Headers],[Gameweek 35]],2)&lt;$B$622,INDEX(FPL_Results_Extract[Gameweek 10],MATCH($A339,FPL_Results_Extract[[Player]:[Player]],0)),INDEX(Team_Key[[Abbreviation]:[Abbreviation]],MATCH(LEFT(INDEX(FPL_Fixtures_Extract[],MATCH($A339,FPL_Fixtures_Extract[[Player]:[Player]],0),MATCH(FPL_Combined[[#Headers],[Gameweek 35]],FPL_Fixtures_Extract[#Headers],0)),LEN(INDEX(FPL_Fixtures_Extract[],MATCH($A339,FPL_Fixtures_Extract[[Player]:[Player]],0),MATCH(FPL_Combined[[#Headers],[Gameweek 35]],FPL_Fixtures_Extract[#Headers],0)))-4),Team_Key[[Full Name]:[Full Name]],0))&amp;RIGHT(INDEX(FPL_Fixtures_Extract[],MATCH($A339,FPL_Fixtures_Extract[[Player]:[Player]],0),MATCH(FPL_Combined[[#Headers],[Gameweek 35]],FPL_Fixtures_Extract[#Headers],0)),3))</f>
        <v>#VALUE!</v>
      </c>
      <c r="AK339" t="str">
        <f ca="1">IF(RIGHT(FPL_Combined[[#Headers],[Gameweek 36]],2)&lt;$B$622,INDEX(FPL_Results_Extract[Gameweek 11],MATCH($A339,FPL_Results_Extract[[Player]:[Player]],0)),INDEX(Team_Key[[Abbreviation]:[Abbreviation]],MATCH(LEFT(INDEX(FPL_Fixtures_Extract[],MATCH($A339,FPL_Fixtures_Extract[[Player]:[Player]],0),MATCH(FPL_Combined[[#Headers],[Gameweek 36]],FPL_Fixtures_Extract[#Headers],0)),LEN(INDEX(FPL_Fixtures_Extract[],MATCH($A339,FPL_Fixtures_Extract[[Player]:[Player]],0),MATCH(FPL_Combined[[#Headers],[Gameweek 36]],FPL_Fixtures_Extract[#Headers],0)))-4),Team_Key[[Full Name]:[Full Name]],0))&amp;RIGHT(INDEX(FPL_Fixtures_Extract[],MATCH($A339,FPL_Fixtures_Extract[[Player]:[Player]],0),MATCH(FPL_Combined[[#Headers],[Gameweek 36]],FPL_Fixtures_Extract[#Headers],0)),3))</f>
        <v>WBA(A)</v>
      </c>
      <c r="AL339" t="str">
        <f ca="1">IF(RIGHT(FPL_Combined[[#Headers],[Gameweek 37]],2)&lt;$B$622,INDEX(FPL_Results_Extract[Gameweek 12],MATCH($A339,FPL_Results_Extract[[Player]:[Player]],0)),INDEX(Team_Key[[Abbreviation]:[Abbreviation]],MATCH(LEFT(INDEX(FPL_Fixtures_Extract[],MATCH($A339,FPL_Fixtures_Extract[[Player]:[Player]],0),MATCH(FPL_Combined[[#Headers],[Gameweek 37]],FPL_Fixtures_Extract[#Headers],0)),LEN(INDEX(FPL_Fixtures_Extract[],MATCH($A339,FPL_Fixtures_Extract[[Player]:[Player]],0),MATCH(FPL_Combined[[#Headers],[Gameweek 37]],FPL_Fixtures_Extract[#Headers],0)))-4),Team_Key[[Full Name]:[Full Name]],0))&amp;RIGHT(INDEX(FPL_Fixtures_Extract[],MATCH($A339,FPL_Fixtures_Extract[[Player]:[Player]],0),MATCH(FPL_Combined[[#Headers],[Gameweek 37]],FPL_Fixtures_Extract[#Headers],0)),3))</f>
        <v>SWA(H)</v>
      </c>
      <c r="AM339" t="str">
        <f ca="1">IF(RIGHT(FPL_Combined[[#Headers],[Gameweek 38]],2)&lt;$B$622,INDEX(FPL_Results_Extract[Gameweek 13],MATCH($A339,FPL_Results_Extract[[Player]:[Player]],0)),INDEX(Team_Key[[Abbreviation]:[Abbreviation]],MATCH(LEFT(INDEX(FPL_Fixtures_Extract[],MATCH($A339,FPL_Fixtures_Extract[[Player]:[Player]],0),MATCH(FPL_Combined[[#Headers],[Gameweek 38]],FPL_Fixtures_Extract[#Headers],0)),LEN(INDEX(FPL_Fixtures_Extract[],MATCH($A339,FPL_Fixtures_Extract[[Player]:[Player]],0),MATCH(FPL_Combined[[#Headers],[Gameweek 38]],FPL_Fixtures_Extract[#Headers],0)))-4),Team_Key[[Full Name]:[Full Name]],0))&amp;RIGHT(INDEX(FPL_Fixtures_Extract[],MATCH($A339,FPL_Fixtures_Extract[[Player]:[Player]],0),MATCH(FPL_Combined[[#Headers],[Gameweek 38]],FPL_Fixtures_Extract[#Headers],0)),3))</f>
        <v>STK(A)</v>
      </c>
    </row>
    <row r="340" spans="1:39" x14ac:dyDescent="0.45">
      <c r="A340" t="s">
        <v>474</v>
      </c>
      <c r="B340" t="str">
        <f ca="1">IF(RIGHT(FPL_Combined[[#Headers],[Gameweek 01]],2)&lt;$B$622,INDEX(FPL_Results_Extract[Gameweek 01],MATCH($A340,FPL_Results_Extract[[Player]:[Player]],0)),INDEX(Team_Key[[Abbreviation]:[Abbreviation]],MATCH(LEFT(INDEX(FPL_Fixtures_Extract[],MATCH($A340,FPL_Fixtures_Extract[[Player]:[Player]],0),MATCH(FPL_Combined[[#Headers],[Gameweek 01]],FPL_Fixtures_Extract[#Headers],0)),LEN(INDEX(FPL_Fixtures_Extract[],MATCH($A340,FPL_Fixtures_Extract[[Player]:[Player]],0),MATCH(FPL_Combined[[#Headers],[Gameweek 01]],FPL_Fixtures_Extract[#Headers],0)))-4),Team_Key[[Full Name]:[Full Name]],0))&amp;RIGHT(INDEX(FPL_Fixtures_Extract[],MATCH($A340,FPL_Fixtures_Extract[[Player]:[Player]],0),MATCH(FPL_Combined[[#Headers],[Gameweek 01]],FPL_Fixtures_Extract[#Headers],0)),3))</f>
        <v>NOR(A) 3-1</v>
      </c>
      <c r="C340" t="str">
        <f ca="1">IF(RIGHT(FPL_Combined[[#Headers],[Gameweek 02]],2)&lt;$B$622,INDEX(FPL_Results_Extract[Gameweek 02],MATCH($A340,FPL_Results_Extract[[Player]:[Player]],0)),INDEX(Team_Key[[Abbreviation]:[Abbreviation]],MATCH(LEFT(INDEX(FPL_Fixtures_Extract[],MATCH($A340,FPL_Fixtures_Extract[[Player]:[Player]],0),MATCH(FPL_Combined[[#Headers],[Gameweek 02]],FPL_Fixtures_Extract[#Headers],0)),LEN(INDEX(FPL_Fixtures_Extract[],MATCH($A340,FPL_Fixtures_Extract[[Player]:[Player]],0),MATCH(FPL_Combined[[#Headers],[Gameweek 02]],FPL_Fixtures_Extract[#Headers],0)))-4),Team_Key[[Full Name]:[Full Name]],0))&amp;RIGHT(INDEX(FPL_Fixtures_Extract[],MATCH($A340,FPL_Fixtures_Extract[[Player]:[Player]],0),MATCH(FPL_Combined[[#Headers],[Gameweek 02]],FPL_Fixtures_Extract[#Headers],0)),3))</f>
        <v>ARS(H) 1-2</v>
      </c>
      <c r="D340" t="str">
        <f ca="1">IF(RIGHT(FPL_Combined[[#Headers],[Gameweek 03]],2)&lt;$B$622,INDEX(FPL_Results_Extract[Gameweek 03],MATCH($A340,FPL_Results_Extract[[Player]:[Player]],0)),INDEX(Team_Key[[Abbreviation]:[Abbreviation]],MATCH(LEFT(INDEX(FPL_Fixtures_Extract[],MATCH($A340,FPL_Fixtures_Extract[[Player]:[Player]],0),MATCH(FPL_Combined[[#Headers],[Gameweek 03]],FPL_Fixtures_Extract[#Headers],0)),LEN(INDEX(FPL_Fixtures_Extract[],MATCH($A340,FPL_Fixtures_Extract[[Player]:[Player]],0),MATCH(FPL_Combined[[#Headers],[Gameweek 03]],FPL_Fixtures_Extract[#Headers],0)))-4),Team_Key[[Full Name]:[Full Name]],0))&amp;RIGHT(INDEX(FPL_Fixtures_Extract[],MATCH($A340,FPL_Fixtures_Extract[[Player]:[Player]],0),MATCH(FPL_Combined[[#Headers],[Gameweek 03]],FPL_Fixtures_Extract[#Headers],0)),3))</f>
        <v>AVL(H) 2-1</v>
      </c>
      <c r="E340" t="str">
        <f ca="1">IF(RIGHT(FPL_Combined[[#Headers],[Gameweek 04]],2)&lt;$B$622,INDEX(FPL_Results_Extract[Gameweek 04],MATCH($A340,FPL_Results_Extract[[Player]:[Player]],0)),INDEX(Team_Key[[Abbreviation]:[Abbreviation]],MATCH(LEFT(INDEX(FPL_Fixtures_Extract[],MATCH($A340,FPL_Fixtures_Extract[[Player]:[Player]],0),MATCH(FPL_Combined[[#Headers],[Gameweek 04]],FPL_Fixtures_Extract[#Headers],0)),LEN(INDEX(FPL_Fixtures_Extract[],MATCH($A340,FPL_Fixtures_Extract[[Player]:[Player]],0),MATCH(FPL_Combined[[#Headers],[Gameweek 04]],FPL_Fixtures_Extract[#Headers],0)))-4),Team_Key[[Full Name]:[Full Name]],0))&amp;RIGHT(INDEX(FPL_Fixtures_Extract[],MATCH($A340,FPL_Fixtures_Extract[[Player]:[Player]],0),MATCH(FPL_Combined[[#Headers],[Gameweek 04]],FPL_Fixtures_Extract[#Headers],0)),3))</f>
        <v>CHE(A) 2-1</v>
      </c>
      <c r="F340" t="str">
        <f ca="1">IF(RIGHT(FPL_Combined[[#Headers],[Gameweek 05]],2)&lt;$B$622,INDEX(FPL_Results_Extract[Gameweek 05],MATCH($A340,FPL_Results_Extract[[Player]:[Player]],0)),INDEX(Team_Key[[Abbreviation]:[Abbreviation]],MATCH(LEFT(INDEX(FPL_Fixtures_Extract[],MATCH($A340,FPL_Fixtures_Extract[[Player]:[Player]],0),MATCH(FPL_Combined[[#Headers],[Gameweek 05]],FPL_Fixtures_Extract[#Headers],0)),LEN(INDEX(FPL_Fixtures_Extract[],MATCH($A340,FPL_Fixtures_Extract[[Player]:[Player]],0),MATCH(FPL_Combined[[#Headers],[Gameweek 05]],FPL_Fixtures_Extract[#Headers],0)))-4),Team_Key[[Full Name]:[Full Name]],0))&amp;RIGHT(INDEX(FPL_Fixtures_Extract[],MATCH($A340,FPL_Fixtures_Extract[[Player]:[Player]],0),MATCH(FPL_Combined[[#Headers],[Gameweek 05]],FPL_Fixtures_Extract[#Headers],0)),3))</f>
        <v>MCI(H) 0-1</v>
      </c>
      <c r="G340" t="str">
        <f ca="1">IF(RIGHT(FPL_Combined[[#Headers],[Gameweek 06]],2)&lt;$B$622,INDEX(FPL_Results_Extract[Gameweek 06],MATCH($A340,FPL_Results_Extract[[Player]:[Player]],0)),INDEX(Team_Key[[Abbreviation]:[Abbreviation]],MATCH(LEFT(INDEX(FPL_Fixtures_Extract[],MATCH($A340,FPL_Fixtures_Extract[[Player]:[Player]],0),MATCH(FPL_Combined[[#Headers],[Gameweek 06]],FPL_Fixtures_Extract[#Headers],0)),LEN(INDEX(FPL_Fixtures_Extract[],MATCH($A340,FPL_Fixtures_Extract[[Player]:[Player]],0),MATCH(FPL_Combined[[#Headers],[Gameweek 06]],FPL_Fixtures_Extract[#Headers],0)))-4),Team_Key[[Full Name]:[Full Name]],0))&amp;RIGHT(INDEX(FPL_Fixtures_Extract[],MATCH($A340,FPL_Fixtures_Extract[[Player]:[Player]],0),MATCH(FPL_Combined[[#Headers],[Gameweek 06]],FPL_Fixtures_Extract[#Headers],0)),3))</f>
        <v>TOT(A) 0-1</v>
      </c>
      <c r="H340" t="str">
        <f ca="1">IF(RIGHT(FPL_Combined[[#Headers],[Gameweek 07]],2)&lt;$B$622,INDEX(FPL_Results_Extract[Gameweek 07],MATCH($A340,FPL_Results_Extract[[Player]:[Player]],0)),INDEX(Team_Key[[Abbreviation]:[Abbreviation]],MATCH(LEFT(INDEX(FPL_Fixtures_Extract[],MATCH($A340,FPL_Fixtures_Extract[[Player]:[Player]],0),MATCH(FPL_Combined[[#Headers],[Gameweek 07]],FPL_Fixtures_Extract[#Headers],0)),LEN(INDEX(FPL_Fixtures_Extract[],MATCH($A340,FPL_Fixtures_Extract[[Player]:[Player]],0),MATCH(FPL_Combined[[#Headers],[Gameweek 07]],FPL_Fixtures_Extract[#Headers],0)))-4),Team_Key[[Full Name]:[Full Name]],0))&amp;RIGHT(INDEX(FPL_Fixtures_Extract[],MATCH($A340,FPL_Fixtures_Extract[[Player]:[Player]],0),MATCH(FPL_Combined[[#Headers],[Gameweek 07]],FPL_Fixtures_Extract[#Headers],0)),3))</f>
        <v>WAT(A) 1-0</v>
      </c>
      <c r="I340" t="str">
        <f ca="1">IF(RIGHT(FPL_Combined[[#Headers],[Gameweek 08]],2)&lt;$B$622,INDEX(FPL_Results_Extract[Gameweek 08],MATCH($A340,FPL_Results_Extract[[Player]:[Player]],0)),INDEX(Team_Key[[Abbreviation]:[Abbreviation]],MATCH(LEFT(INDEX(FPL_Fixtures_Extract[],MATCH($A340,FPL_Fixtures_Extract[[Player]:[Player]],0),MATCH(FPL_Combined[[#Headers],[Gameweek 08]],FPL_Fixtures_Extract[#Headers],0)),LEN(INDEX(FPL_Fixtures_Extract[],MATCH($A340,FPL_Fixtures_Extract[[Player]:[Player]],0),MATCH(FPL_Combined[[#Headers],[Gameweek 08]],FPL_Fixtures_Extract[#Headers],0)))-4),Team_Key[[Full Name]:[Full Name]],0))&amp;RIGHT(INDEX(FPL_Fixtures_Extract[],MATCH($A340,FPL_Fixtures_Extract[[Player]:[Player]],0),MATCH(FPL_Combined[[#Headers],[Gameweek 08]],FPL_Fixtures_Extract[#Headers],0)),3))</f>
        <v>WBA(H) 2-0</v>
      </c>
      <c r="J340" t="str">
        <f ca="1">IF(RIGHT(FPL_Combined[[#Headers],[Gameweek 09]],2)&lt;$B$622,INDEX(FPL_Results_Extract[Gameweek 09],MATCH($A340,FPL_Results_Extract[[Player]:[Player]],0)),INDEX(Team_Key[[Abbreviation]:[Abbreviation]],MATCH(LEFT(INDEX(FPL_Fixtures_Extract[],MATCH($A340,FPL_Fixtures_Extract[[Player]:[Player]],0),MATCH(FPL_Combined[[#Headers],[Gameweek 09]],FPL_Fixtures_Extract[#Headers],0)),LEN(INDEX(FPL_Fixtures_Extract[],MATCH($A340,FPL_Fixtures_Extract[[Player]:[Player]],0),MATCH(FPL_Combined[[#Headers],[Gameweek 09]],FPL_Fixtures_Extract[#Headers],0)))-4),Team_Key[[Full Name]:[Full Name]],0))&amp;RIGHT(INDEX(FPL_Fixtures_Extract[],MATCH($A340,FPL_Fixtures_Extract[[Player]:[Player]],0),MATCH(FPL_Combined[[#Headers],[Gameweek 09]],FPL_Fixtures_Extract[#Headers],0)),3))</f>
        <v>WHU(H) 1-3</v>
      </c>
      <c r="K340" t="str">
        <f ca="1">IF(RIGHT(FPL_Combined[[#Headers],[Gameweek 10]],2)&lt;$B$622,INDEX(FPL_Results_Extract[Gameweek 10],MATCH($A340,FPL_Results_Extract[[Player]:[Player]],0)),INDEX(Team_Key[[Abbreviation]:[Abbreviation]],MATCH(LEFT(INDEX(FPL_Fixtures_Extract[],MATCH($A340,FPL_Fixtures_Extract[[Player]:[Player]],0),MATCH(FPL_Combined[[#Headers],[Gameweek 10]],FPL_Fixtures_Extract[#Headers],0)),LEN(INDEX(FPL_Fixtures_Extract[],MATCH($A340,FPL_Fixtures_Extract[[Player]:[Player]],0),MATCH(FPL_Combined[[#Headers],[Gameweek 10]],FPL_Fixtures_Extract[#Headers],0)))-4),Team_Key[[Full Name]:[Full Name]],0))&amp;RIGHT(INDEX(FPL_Fixtures_Extract[],MATCH($A340,FPL_Fixtures_Extract[[Player]:[Player]],0),MATCH(FPL_Combined[[#Headers],[Gameweek 10]],FPL_Fixtures_Extract[#Headers],0)),3))</f>
        <v>LEI(A) 0-1</v>
      </c>
      <c r="L340" t="str">
        <f ca="1">IF(RIGHT(FPL_Combined[[#Headers],[Gameweek 11]],2)&lt;$B$622,INDEX(FPL_Results_Extract[Gameweek 11],MATCH($A340,FPL_Results_Extract[[Player]:[Player]],0)),INDEX(Team_Key[[Abbreviation]:[Abbreviation]],MATCH(LEFT(INDEX(FPL_Fixtures_Extract[],MATCH($A340,FPL_Fixtures_Extract[[Player]:[Player]],0),MATCH(FPL_Combined[[#Headers],[Gameweek 11]],FPL_Fixtures_Extract[#Headers],0)),LEN(INDEX(FPL_Fixtures_Extract[],MATCH($A340,FPL_Fixtures_Extract[[Player]:[Player]],0),MATCH(FPL_Combined[[#Headers],[Gameweek 11]],FPL_Fixtures_Extract[#Headers],0)))-4),Team_Key[[Full Name]:[Full Name]],0))&amp;RIGHT(INDEX(FPL_Fixtures_Extract[],MATCH($A340,FPL_Fixtures_Extract[[Player]:[Player]],0),MATCH(FPL_Combined[[#Headers],[Gameweek 11]],FPL_Fixtures_Extract[#Headers],0)),3))</f>
        <v>MUN(H) 0-0</v>
      </c>
      <c r="M340" t="str">
        <f ca="1">IF(RIGHT(FPL_Combined[[#Headers],[Gameweek 12]],2)&lt;$B$622,INDEX(FPL_Results_Extract[Gameweek 12],MATCH($A340,FPL_Results_Extract[[Player]:[Player]],0)),INDEX(Team_Key[[Abbreviation]:[Abbreviation]],MATCH(LEFT(INDEX(FPL_Fixtures_Extract[],MATCH($A340,FPL_Fixtures_Extract[[Player]:[Player]],0),MATCH(FPL_Combined[[#Headers],[Gameweek 12]],FPL_Fixtures_Extract[#Headers],0)),LEN(INDEX(FPL_Fixtures_Extract[],MATCH($A340,FPL_Fixtures_Extract[[Player]:[Player]],0),MATCH(FPL_Combined[[#Headers],[Gameweek 12]],FPL_Fixtures_Extract[#Headers],0)))-4),Team_Key[[Full Name]:[Full Name]],0))&amp;RIGHT(INDEX(FPL_Fixtures_Extract[],MATCH($A340,FPL_Fixtures_Extract[[Player]:[Player]],0),MATCH(FPL_Combined[[#Headers],[Gameweek 12]],FPL_Fixtures_Extract[#Headers],0)),3))</f>
        <v>LIV(A) 2-1</v>
      </c>
      <c r="N340" t="str">
        <f ca="1">IF(RIGHT(FPL_Combined[[#Headers],[Gameweek 13]],2)&lt;$B$622,INDEX(FPL_Results_Extract[Gameweek 13],MATCH($A340,FPL_Results_Extract[[Player]:[Player]],0)),INDEX(Team_Key[[Abbreviation]:[Abbreviation]],MATCH(LEFT(INDEX(FPL_Fixtures_Extract[],MATCH($A340,FPL_Fixtures_Extract[[Player]:[Player]],0),MATCH(FPL_Combined[[#Headers],[Gameweek 13]],FPL_Fixtures_Extract[#Headers],0)),LEN(INDEX(FPL_Fixtures_Extract[],MATCH($A340,FPL_Fixtures_Extract[[Player]:[Player]],0),MATCH(FPL_Combined[[#Headers],[Gameweek 13]],FPL_Fixtures_Extract[#Headers],0)))-4),Team_Key[[Full Name]:[Full Name]],0))&amp;RIGHT(INDEX(FPL_Fixtures_Extract[],MATCH($A340,FPL_Fixtures_Extract[[Player]:[Player]],0),MATCH(FPL_Combined[[#Headers],[Gameweek 13]],FPL_Fixtures_Extract[#Headers],0)),3))</f>
        <v>SUN(H) 0-1</v>
      </c>
      <c r="O340" t="str">
        <f ca="1">IF(RIGHT(FPL_Combined[[#Headers],[Gameweek 14]],2)&lt;$B$622,INDEX(FPL_Results_Extract[Gameweek 14],MATCH($A340,FPL_Results_Extract[[Player]:[Player]],0)),INDEX(Team_Key[[Abbreviation]:[Abbreviation]],MATCH(LEFT(INDEX(FPL_Fixtures_Extract[],MATCH($A340,FPL_Fixtures_Extract[[Player]:[Player]],0),MATCH(FPL_Combined[[#Headers],[Gameweek 14]],FPL_Fixtures_Extract[#Headers],0)),LEN(INDEX(FPL_Fixtures_Extract[],MATCH($A340,FPL_Fixtures_Extract[[Player]:[Player]],0),MATCH(FPL_Combined[[#Headers],[Gameweek 14]],FPL_Fixtures_Extract[#Headers],0)))-4),Team_Key[[Full Name]:[Full Name]],0))&amp;RIGHT(INDEX(FPL_Fixtures_Extract[],MATCH($A340,FPL_Fixtures_Extract[[Player]:[Player]],0),MATCH(FPL_Combined[[#Headers],[Gameweek 14]],FPL_Fixtures_Extract[#Headers],0)),3))</f>
        <v>NEW(H) 5-1</v>
      </c>
      <c r="P340" t="str">
        <f ca="1">IF(RIGHT(FPL_Combined[[#Headers],[Gameweek 15]],2)&lt;$B$622,INDEX(FPL_Results_Extract[Gameweek 15],MATCH($A340,FPL_Results_Extract[[Player]:[Player]],0)),INDEX(Team_Key[[Abbreviation]:[Abbreviation]],MATCH(LEFT(INDEX(FPL_Fixtures_Extract[],MATCH($A340,FPL_Fixtures_Extract[[Player]:[Player]],0),MATCH(FPL_Combined[[#Headers],[Gameweek 15]],FPL_Fixtures_Extract[#Headers],0)),LEN(INDEX(FPL_Fixtures_Extract[],MATCH($A340,FPL_Fixtures_Extract[[Player]:[Player]],0),MATCH(FPL_Combined[[#Headers],[Gameweek 15]],FPL_Fixtures_Extract[#Headers],0)))-4),Team_Key[[Full Name]:[Full Name]],0))&amp;RIGHT(INDEX(FPL_Fixtures_Extract[],MATCH($A340,FPL_Fixtures_Extract[[Player]:[Player]],0),MATCH(FPL_Combined[[#Headers],[Gameweek 15]],FPL_Fixtures_Extract[#Headers],0)),3))</f>
        <v>EVE(A) 1-1</v>
      </c>
      <c r="Q340" t="str">
        <f ca="1">IF(RIGHT(FPL_Combined[[#Headers],[Gameweek 16]],2)&lt;$B$622,INDEX(FPL_Results_Extract[Gameweek 16],MATCH($A340,FPL_Results_Extract[[Player]:[Player]],0)),INDEX(Team_Key[[Abbreviation]:[Abbreviation]],MATCH(LEFT(INDEX(FPL_Fixtures_Extract[],MATCH($A340,FPL_Fixtures_Extract[[Player]:[Player]],0),MATCH(FPL_Combined[[#Headers],[Gameweek 16]],FPL_Fixtures_Extract[#Headers],0)),LEN(INDEX(FPL_Fixtures_Extract[],MATCH($A340,FPL_Fixtures_Extract[[Player]:[Player]],0),MATCH(FPL_Combined[[#Headers],[Gameweek 16]],FPL_Fixtures_Extract[#Headers],0)))-4),Team_Key[[Full Name]:[Full Name]],0))&amp;RIGHT(INDEX(FPL_Fixtures_Extract[],MATCH($A340,FPL_Fixtures_Extract[[Player]:[Player]],0),MATCH(FPL_Combined[[#Headers],[Gameweek 16]],FPL_Fixtures_Extract[#Headers],0)),3))</f>
        <v>SOU(H) 1-0</v>
      </c>
      <c r="R340" t="str">
        <f ca="1">IF(RIGHT(FPL_Combined[[#Headers],[Gameweek 17]],2)&lt;$B$622,INDEX(FPL_Results_Extract[Gameweek 17],MATCH($A340,FPL_Results_Extract[[Player]:[Player]],0)),INDEX(Team_Key[[Abbreviation]:[Abbreviation]],MATCH(LEFT(INDEX(FPL_Fixtures_Extract[],MATCH($A340,FPL_Fixtures_Extract[[Player]:[Player]],0),MATCH(FPL_Combined[[#Headers],[Gameweek 17]],FPL_Fixtures_Extract[#Headers],0)),LEN(INDEX(FPL_Fixtures_Extract[],MATCH($A340,FPL_Fixtures_Extract[[Player]:[Player]],0),MATCH(FPL_Combined[[#Headers],[Gameweek 17]],FPL_Fixtures_Extract[#Headers],0)))-4),Team_Key[[Full Name]:[Full Name]],0))&amp;RIGHT(INDEX(FPL_Fixtures_Extract[],MATCH($A340,FPL_Fixtures_Extract[[Player]:[Player]],0),MATCH(FPL_Combined[[#Headers],[Gameweek 17]],FPL_Fixtures_Extract[#Headers],0)),3))</f>
        <v>STK(A) 2-1</v>
      </c>
      <c r="S340" t="str">
        <f ca="1">IF(RIGHT(FPL_Combined[[#Headers],[Gameweek 18]],2)&lt;$B$622,INDEX(FPL_Results_Extract[Gameweek 18],MATCH($A340,FPL_Results_Extract[[Player]:[Player]],0)),INDEX(Team_Key[[Abbreviation]:[Abbreviation]],MATCH(LEFT(INDEX(FPL_Fixtures_Extract[],MATCH($A340,FPL_Fixtures_Extract[[Player]:[Player]],0),MATCH(FPL_Combined[[#Headers],[Gameweek 18]],FPL_Fixtures_Extract[#Headers],0)),LEN(INDEX(FPL_Fixtures_Extract[],MATCH($A340,FPL_Fixtures_Extract[[Player]:[Player]],0),MATCH(FPL_Combined[[#Headers],[Gameweek 18]],FPL_Fixtures_Extract[#Headers],0)))-4),Team_Key[[Full Name]:[Full Name]],0))&amp;RIGHT(INDEX(FPL_Fixtures_Extract[],MATCH($A340,FPL_Fixtures_Extract[[Player]:[Player]],0),MATCH(FPL_Combined[[#Headers],[Gameweek 18]],FPL_Fixtures_Extract[#Headers],0)),3))</f>
        <v>BOU(A) 0-0</v>
      </c>
      <c r="T340" t="str">
        <f ca="1">IF(RIGHT(FPL_Combined[[#Headers],[Gameweek 19]],2)&lt;$B$622,INDEX(FPL_Results_Extract[Gameweek 19],MATCH($A340,FPL_Results_Extract[[Player]:[Player]],0)),INDEX(Team_Key[[Abbreviation]:[Abbreviation]],MATCH(LEFT(INDEX(FPL_Fixtures_Extract[],MATCH($A340,FPL_Fixtures_Extract[[Player]:[Player]],0),MATCH(FPL_Combined[[#Headers],[Gameweek 19]],FPL_Fixtures_Extract[#Headers],0)),LEN(INDEX(FPL_Fixtures_Extract[],MATCH($A340,FPL_Fixtures_Extract[[Player]:[Player]],0),MATCH(FPL_Combined[[#Headers],[Gameweek 19]],FPL_Fixtures_Extract[#Headers],0)))-4),Team_Key[[Full Name]:[Full Name]],0))&amp;RIGHT(INDEX(FPL_Fixtures_Extract[],MATCH($A340,FPL_Fixtures_Extract[[Player]:[Player]],0),MATCH(FPL_Combined[[#Headers],[Gameweek 19]],FPL_Fixtures_Extract[#Headers],0)),3))</f>
        <v>SWA(H) 0-0</v>
      </c>
      <c r="U340" t="str">
        <f ca="1">IF(RIGHT(FPL_Combined[[#Headers],[Gameweek 20]],2)&lt;$B$622,INDEX(FPL_Results_Extract[Gameweek 20],MATCH($A340,FPL_Results_Extract[[Player]:[Player]],0)),INDEX(Team_Key[[Abbreviation]:[Abbreviation]],MATCH(LEFT(INDEX(FPL_Fixtures_Extract[],MATCH($A340,FPL_Fixtures_Extract[[Player]:[Player]],0),MATCH(FPL_Combined[[#Headers],[Gameweek 20]],FPL_Fixtures_Extract[#Headers],0)),LEN(INDEX(FPL_Fixtures_Extract[],MATCH($A340,FPL_Fixtures_Extract[[Player]:[Player]],0),MATCH(FPL_Combined[[#Headers],[Gameweek 20]],FPL_Fixtures_Extract[#Headers],0)))-4),Team_Key[[Full Name]:[Full Name]],0))&amp;RIGHT(INDEX(FPL_Fixtures_Extract[],MATCH($A340,FPL_Fixtures_Extract[[Player]:[Player]],0),MATCH(FPL_Combined[[#Headers],[Gameweek 20]],FPL_Fixtures_Extract[#Headers],0)),3))</f>
        <v>CHE(H) 0-3</v>
      </c>
      <c r="V340" t="str">
        <f ca="1">IF(RIGHT(FPL_Combined[[#Headers],[Gameweek 21]],2)&lt;$B$622,INDEX(FPL_Results_Extract[Gameweek 21],MATCH($A340,FPL_Results_Extract[[Player]:[Player]],0)),INDEX(Team_Key[[Abbreviation]:[Abbreviation]],MATCH(LEFT(INDEX(FPL_Fixtures_Extract[],MATCH($A340,FPL_Fixtures_Extract[[Player]:[Player]],0),MATCH(FPL_Combined[[#Headers],[Gameweek 21]],FPL_Fixtures_Extract[#Headers],0)),LEN(INDEX(FPL_Fixtures_Extract[],MATCH($A340,FPL_Fixtures_Extract[[Player]:[Player]],0),MATCH(FPL_Combined[[#Headers],[Gameweek 21]],FPL_Fixtures_Extract[#Headers],0)))-4),Team_Key[[Full Name]:[Full Name]],0))&amp;RIGHT(INDEX(FPL_Fixtures_Extract[],MATCH($A340,FPL_Fixtures_Extract[[Player]:[Player]],0),MATCH(FPL_Combined[[#Headers],[Gameweek 21]],FPL_Fixtures_Extract[#Headers],0)),3))</f>
        <v>AVL(A) 0-1</v>
      </c>
      <c r="W340" t="str">
        <f ca="1">IF(RIGHT(FPL_Combined[[#Headers],[Gameweek 22]],2)&lt;$B$622,INDEX(FPL_Results_Extract[Gameweek 22],MATCH($A340,FPL_Results_Extract[[Player]:[Player]],0)),INDEX(Team_Key[[Abbreviation]:[Abbreviation]],MATCH(LEFT(INDEX(FPL_Fixtures_Extract[],MATCH($A340,FPL_Fixtures_Extract[[Player]:[Player]],0),MATCH(FPL_Combined[[#Headers],[Gameweek 22]],FPL_Fixtures_Extract[#Headers],0)),LEN(INDEX(FPL_Fixtures_Extract[],MATCH($A340,FPL_Fixtures_Extract[[Player]:[Player]],0),MATCH(FPL_Combined[[#Headers],[Gameweek 22]],FPL_Fixtures_Extract[#Headers],0)))-4),Team_Key[[Full Name]:[Full Name]],0))&amp;RIGHT(INDEX(FPL_Fixtures_Extract[],MATCH($A340,FPL_Fixtures_Extract[[Player]:[Player]],0),MATCH(FPL_Combined[[#Headers],[Gameweek 22]],FPL_Fixtures_Extract[#Headers],0)),3))</f>
        <v>MCI(A) 0-4</v>
      </c>
      <c r="X340" t="str">
        <f ca="1">IF(RIGHT(FPL_Combined[[#Headers],[Gameweek 23]],2)&lt;$B$622,INDEX(FPL_Results_Extract[Gameweek 23],MATCH($A340,FPL_Results_Extract[[Player]:[Player]],0)),INDEX(Team_Key[[Abbreviation]:[Abbreviation]],MATCH(LEFT(INDEX(FPL_Fixtures_Extract[],MATCH($A340,FPL_Fixtures_Extract[[Player]:[Player]],0),MATCH(FPL_Combined[[#Headers],[Gameweek 23]],FPL_Fixtures_Extract[#Headers],0)),LEN(INDEX(FPL_Fixtures_Extract[],MATCH($A340,FPL_Fixtures_Extract[[Player]:[Player]],0),MATCH(FPL_Combined[[#Headers],[Gameweek 23]],FPL_Fixtures_Extract[#Headers],0)))-4),Team_Key[[Full Name]:[Full Name]],0))&amp;RIGHT(INDEX(FPL_Fixtures_Extract[],MATCH($A340,FPL_Fixtures_Extract[[Player]:[Player]],0),MATCH(FPL_Combined[[#Headers],[Gameweek 23]],FPL_Fixtures_Extract[#Headers],0)),3))</f>
        <v>TOT(H) 1-3</v>
      </c>
      <c r="Y340" t="str">
        <f ca="1">IF(RIGHT(FPL_Combined[[#Headers],[Gameweek 24]],2)&lt;$B$622,INDEX(FPL_Results_Extract[Team],MATCH($A340,FPL_Results_Extract[[Player]:[Player]],0)),INDEX(Team_Key[[Abbreviation]:[Abbreviation]],MATCH(LEFT(INDEX(FPL_Fixtures_Extract[],MATCH($A340,FPL_Fixtures_Extract[[Player]:[Player]],0),MATCH(FPL_Combined[[#Headers],[Gameweek 24]],FPL_Fixtures_Extract[#Headers],0)),LEN(INDEX(FPL_Fixtures_Extract[],MATCH($A340,FPL_Fixtures_Extract[[Player]:[Player]],0),MATCH(FPL_Combined[[#Headers],[Gameweek 24]],FPL_Fixtures_Extract[#Headers],0)))-4),Team_Key[[Full Name]:[Full Name]],0))&amp;RIGHT(INDEX(FPL_Fixtures_Extract[],MATCH($A340,FPL_Fixtures_Extract[[Player]:[Player]],0),MATCH(FPL_Combined[[#Headers],[Gameweek 24]],FPL_Fixtures_Extract[#Headers],0)),3))</f>
        <v>CRY</v>
      </c>
      <c r="Z340" t="str">
        <f ca="1">IF(RIGHT(FPL_Combined[[#Headers],[Gameweek 25]],2)&lt;$B$622,INDEX(FPL_Results_Extract[Player],MATCH($A340,FPL_Results_Extract[[Player]:[Player]],0)),INDEX(Team_Key[[Abbreviation]:[Abbreviation]],MATCH(LEFT(INDEX(FPL_Fixtures_Extract[],MATCH($A340,FPL_Fixtures_Extract[[Player]:[Player]],0),MATCH(FPL_Combined[[#Headers],[Gameweek 25]],FPL_Fixtures_Extract[#Headers],0)),LEN(INDEX(FPL_Fixtures_Extract[],MATCH($A340,FPL_Fixtures_Extract[[Player]:[Player]],0),MATCH(FPL_Combined[[#Headers],[Gameweek 25]],FPL_Fixtures_Extract[#Headers],0)))-4),Team_Key[[Full Name]:[Full Name]],0))&amp;RIGHT(INDEX(FPL_Fixtures_Extract[],MATCH($A340,FPL_Fixtures_Extract[[Player]:[Player]],0),MATCH(FPL_Combined[[#Headers],[Gameweek 25]],FPL_Fixtures_Extract[#Headers],0)),3))</f>
        <v>Lee Chung-yong</v>
      </c>
      <c r="AA340" t="str">
        <f ca="1">IF(RIGHT(FPL_Combined[[#Headers],[Gameweek 26]],2)&lt;$B$622,INDEX(FPL_Results_Extract[Gameweek 01],MATCH($A340,FPL_Results_Extract[[Player]:[Player]],0)),INDEX(Team_Key[[Abbreviation]:[Abbreviation]],MATCH(LEFT(INDEX(FPL_Fixtures_Extract[],MATCH($A340,FPL_Fixtures_Extract[[Player]:[Player]],0),MATCH(FPL_Combined[[#Headers],[Gameweek 26]],FPL_Fixtures_Extract[#Headers],0)),LEN(INDEX(FPL_Fixtures_Extract[],MATCH($A340,FPL_Fixtures_Extract[[Player]:[Player]],0),MATCH(FPL_Combined[[#Headers],[Gameweek 26]],FPL_Fixtures_Extract[#Headers],0)))-4),Team_Key[[Full Name]:[Full Name]],0))&amp;RIGHT(INDEX(FPL_Fixtures_Extract[],MATCH($A340,FPL_Fixtures_Extract[[Player]:[Player]],0),MATCH(FPL_Combined[[#Headers],[Gameweek 26]],FPL_Fixtures_Extract[#Headers],0)),3))</f>
        <v>NOR(A) 3-1</v>
      </c>
      <c r="AB340" t="str">
        <f ca="1">IF(RIGHT(FPL_Combined[[#Headers],[Gameweek 27]],2)&lt;$B$622,INDEX(FPL_Results_Extract[Gameweek 02],MATCH($A340,FPL_Results_Extract[[Player]:[Player]],0)),INDEX(Team_Key[[Abbreviation]:[Abbreviation]],MATCH(LEFT(INDEX(FPL_Fixtures_Extract[],MATCH($A340,FPL_Fixtures_Extract[[Player]:[Player]],0),MATCH(FPL_Combined[[#Headers],[Gameweek 27]],FPL_Fixtures_Extract[#Headers],0)),LEN(INDEX(FPL_Fixtures_Extract[],MATCH($A340,FPL_Fixtures_Extract[[Player]:[Player]],0),MATCH(FPL_Combined[[#Headers],[Gameweek 27]],FPL_Fixtures_Extract[#Headers],0)))-4),Team_Key[[Full Name]:[Full Name]],0))&amp;RIGHT(INDEX(FPL_Fixtures_Extract[],MATCH($A340,FPL_Fixtures_Extract[[Player]:[Player]],0),MATCH(FPL_Combined[[#Headers],[Gameweek 27]],FPL_Fixtures_Extract[#Headers],0)),3))</f>
        <v>ARS(H) 1-2</v>
      </c>
      <c r="AC340" t="str">
        <f ca="1">IF(RIGHT(FPL_Combined[[#Headers],[Gameweek 28]],2)&lt;$B$622,INDEX(FPL_Results_Extract[Gameweek 03],MATCH($A340,FPL_Results_Extract[[Player]:[Player]],0)),INDEX(Team_Key[[Abbreviation]:[Abbreviation]],MATCH(LEFT(INDEX(FPL_Fixtures_Extract[],MATCH($A340,FPL_Fixtures_Extract[[Player]:[Player]],0),MATCH(FPL_Combined[[#Headers],[Gameweek 28]],FPL_Fixtures_Extract[#Headers],0)),LEN(INDEX(FPL_Fixtures_Extract[],MATCH($A340,FPL_Fixtures_Extract[[Player]:[Player]],0),MATCH(FPL_Combined[[#Headers],[Gameweek 28]],FPL_Fixtures_Extract[#Headers],0)))-4),Team_Key[[Full Name]:[Full Name]],0))&amp;RIGHT(INDEX(FPL_Fixtures_Extract[],MATCH($A340,FPL_Fixtures_Extract[[Player]:[Player]],0),MATCH(FPL_Combined[[#Headers],[Gameweek 28]],FPL_Fixtures_Extract[#Headers],0)),3))</f>
        <v>AVL(H) 2-1</v>
      </c>
      <c r="AD340" t="str">
        <f ca="1">IF(RIGHT(FPL_Combined[[#Headers],[Gameweek 29]],2)&lt;$B$622,INDEX(FPL_Results_Extract[Gameweek 04],MATCH($A340,FPL_Results_Extract[[Player]:[Player]],0)),INDEX(Team_Key[[Abbreviation]:[Abbreviation]],MATCH(LEFT(INDEX(FPL_Fixtures_Extract[],MATCH($A340,FPL_Fixtures_Extract[[Player]:[Player]],0),MATCH(FPL_Combined[[#Headers],[Gameweek 29]],FPL_Fixtures_Extract[#Headers],0)),LEN(INDEX(FPL_Fixtures_Extract[],MATCH($A340,FPL_Fixtures_Extract[[Player]:[Player]],0),MATCH(FPL_Combined[[#Headers],[Gameweek 29]],FPL_Fixtures_Extract[#Headers],0)))-4),Team_Key[[Full Name]:[Full Name]],0))&amp;RIGHT(INDEX(FPL_Fixtures_Extract[],MATCH($A340,FPL_Fixtures_Extract[[Player]:[Player]],0),MATCH(FPL_Combined[[#Headers],[Gameweek 29]],FPL_Fixtures_Extract[#Headers],0)),3))</f>
        <v>LIV(H)</v>
      </c>
      <c r="AE340" t="e">
        <f ca="1">IF(RIGHT(FPL_Combined[[#Headers],[Gameweek 30]],2)&lt;$B$622,INDEX(FPL_Results_Extract[Gameweek 05],MATCH($A340,FPL_Results_Extract[[Player]:[Player]],0)),INDEX(Team_Key[[Abbreviation]:[Abbreviation]],MATCH(LEFT(INDEX(FPL_Fixtures_Extract[],MATCH($A340,FPL_Fixtures_Extract[[Player]:[Player]],0),MATCH(FPL_Combined[[#Headers],[Gameweek 30]],FPL_Fixtures_Extract[#Headers],0)),LEN(INDEX(FPL_Fixtures_Extract[],MATCH($A340,FPL_Fixtures_Extract[[Player]:[Player]],0),MATCH(FPL_Combined[[#Headers],[Gameweek 30]],FPL_Fixtures_Extract[#Headers],0)))-4),Team_Key[[Full Name]:[Full Name]],0))&amp;RIGHT(INDEX(FPL_Fixtures_Extract[],MATCH($A340,FPL_Fixtures_Extract[[Player]:[Player]],0),MATCH(FPL_Combined[[#Headers],[Gameweek 30]],FPL_Fixtures_Extract[#Headers],0)),3))</f>
        <v>#VALUE!</v>
      </c>
      <c r="AF340" t="str">
        <f ca="1">IF(RIGHT(FPL_Combined[[#Headers],[Gameweek 31]],2)&lt;$B$622,INDEX(FPL_Results_Extract[Gameweek 06],MATCH($A340,FPL_Results_Extract[[Player]:[Player]],0)),INDEX(Team_Key[[Abbreviation]:[Abbreviation]],MATCH(LEFT(INDEX(FPL_Fixtures_Extract[],MATCH($A340,FPL_Fixtures_Extract[[Player]:[Player]],0),MATCH(FPL_Combined[[#Headers],[Gameweek 31]],FPL_Fixtures_Extract[#Headers],0)),LEN(INDEX(FPL_Fixtures_Extract[],MATCH($A340,FPL_Fixtures_Extract[[Player]:[Player]],0),MATCH(FPL_Combined[[#Headers],[Gameweek 31]],FPL_Fixtures_Extract[#Headers],0)))-4),Team_Key[[Full Name]:[Full Name]],0))&amp;RIGHT(INDEX(FPL_Fixtures_Extract[],MATCH($A340,FPL_Fixtures_Extract[[Player]:[Player]],0),MATCH(FPL_Combined[[#Headers],[Gameweek 31]],FPL_Fixtures_Extract[#Headers],0)),3))</f>
        <v>LEI(H)</v>
      </c>
      <c r="AG340" t="str">
        <f ca="1">IF(RIGHT(FPL_Combined[[#Headers],[Gameweek 32]],2)&lt;$B$622,INDEX(FPL_Results_Extract[Gameweek 07],MATCH($A340,FPL_Results_Extract[[Player]:[Player]],0)),INDEX(Team_Key[[Abbreviation]:[Abbreviation]],MATCH(LEFT(INDEX(FPL_Fixtures_Extract[],MATCH($A340,FPL_Fixtures_Extract[[Player]:[Player]],0),MATCH(FPL_Combined[[#Headers],[Gameweek 32]],FPL_Fixtures_Extract[#Headers],0)),LEN(INDEX(FPL_Fixtures_Extract[],MATCH($A340,FPL_Fixtures_Extract[[Player]:[Player]],0),MATCH(FPL_Combined[[#Headers],[Gameweek 32]],FPL_Fixtures_Extract[#Headers],0)))-4),Team_Key[[Full Name]:[Full Name]],0))&amp;RIGHT(INDEX(FPL_Fixtures_Extract[],MATCH($A340,FPL_Fixtures_Extract[[Player]:[Player]],0),MATCH(FPL_Combined[[#Headers],[Gameweek 32]],FPL_Fixtures_Extract[#Headers],0)),3))</f>
        <v>WHU(A)</v>
      </c>
      <c r="AH340" t="str">
        <f ca="1">IF(RIGHT(FPL_Combined[[#Headers],[Gameweek 33]],2)&lt;$B$622,INDEX(FPL_Results_Extract[Gameweek 08],MATCH($A340,FPL_Results_Extract[[Player]:[Player]],0)),INDEX(Team_Key[[Abbreviation]:[Abbreviation]],MATCH(LEFT(INDEX(FPL_Fixtures_Extract[],MATCH($A340,FPL_Fixtures_Extract[[Player]:[Player]],0),MATCH(FPL_Combined[[#Headers],[Gameweek 33]],FPL_Fixtures_Extract[#Headers],0)),LEN(INDEX(FPL_Fixtures_Extract[],MATCH($A340,FPL_Fixtures_Extract[[Player]:[Player]],0),MATCH(FPL_Combined[[#Headers],[Gameweek 33]],FPL_Fixtures_Extract[#Headers],0)))-4),Team_Key[[Full Name]:[Full Name]],0))&amp;RIGHT(INDEX(FPL_Fixtures_Extract[],MATCH($A340,FPL_Fixtures_Extract[[Player]:[Player]],0),MATCH(FPL_Combined[[#Headers],[Gameweek 33]],FPL_Fixtures_Extract[#Headers],0)),3))</f>
        <v>NOR(H)</v>
      </c>
      <c r="AI340" t="str">
        <f ca="1">IF(RIGHT(FPL_Combined[[#Headers],[Gameweek 34]],2)&lt;$B$622,INDEX(FPL_Results_Extract[Gameweek 09],MATCH($A340,FPL_Results_Extract[[Player]:[Player]],0)),INDEX(Team_Key[[Abbreviation]:[Abbreviation]],MATCH(LEFT(INDEX(FPL_Fixtures_Extract[],MATCH($A340,FPL_Fixtures_Extract[[Player]:[Player]],0),MATCH(FPL_Combined[[#Headers],[Gameweek 34]],FPL_Fixtures_Extract[#Headers],0)),LEN(INDEX(FPL_Fixtures_Extract[],MATCH($A340,FPL_Fixtures_Extract[[Player]:[Player]],0),MATCH(FPL_Combined[[#Headers],[Gameweek 34]],FPL_Fixtures_Extract[#Headers],0)))-4),Team_Key[[Full Name]:[Full Name]],0))&amp;RIGHT(INDEX(FPL_Fixtures_Extract[],MATCH($A340,FPL_Fixtures_Extract[[Player]:[Player]],0),MATCH(FPL_Combined[[#Headers],[Gameweek 34]],FPL_Fixtures_Extract[#Headers],0)),3))</f>
        <v>ARS(A)</v>
      </c>
      <c r="AJ340" t="str">
        <f ca="1">IF(RIGHT(FPL_Combined[[#Headers],[Gameweek 35]],2)&lt;$B$622,INDEX(FPL_Results_Extract[Gameweek 10],MATCH($A340,FPL_Results_Extract[[Player]:[Player]],0)),INDEX(Team_Key[[Abbreviation]:[Abbreviation]],MATCH(LEFT(INDEX(FPL_Fixtures_Extract[],MATCH($A340,FPL_Fixtures_Extract[[Player]:[Player]],0),MATCH(FPL_Combined[[#Headers],[Gameweek 35]],FPL_Fixtures_Extract[#Headers],0)),LEN(INDEX(FPL_Fixtures_Extract[],MATCH($A340,FPL_Fixtures_Extract[[Player]:[Player]],0),MATCH(FPL_Combined[[#Headers],[Gameweek 35]],FPL_Fixtures_Extract[#Headers],0)))-4),Team_Key[[Full Name]:[Full Name]],0))&amp;RIGHT(INDEX(FPL_Fixtures_Extract[],MATCH($A340,FPL_Fixtures_Extract[[Player]:[Player]],0),MATCH(FPL_Combined[[#Headers],[Gameweek 35]],FPL_Fixtures_Extract[#Headers],0)),3))</f>
        <v>EVE(H)</v>
      </c>
      <c r="AK340" t="str">
        <f ca="1">IF(RIGHT(FPL_Combined[[#Headers],[Gameweek 36]],2)&lt;$B$622,INDEX(FPL_Results_Extract[Gameweek 11],MATCH($A340,FPL_Results_Extract[[Player]:[Player]],0)),INDEX(Team_Key[[Abbreviation]:[Abbreviation]],MATCH(LEFT(INDEX(FPL_Fixtures_Extract[],MATCH($A340,FPL_Fixtures_Extract[[Player]:[Player]],0),MATCH(FPL_Combined[[#Headers],[Gameweek 36]],FPL_Fixtures_Extract[#Headers],0)),LEN(INDEX(FPL_Fixtures_Extract[],MATCH($A340,FPL_Fixtures_Extract[[Player]:[Player]],0),MATCH(FPL_Combined[[#Headers],[Gameweek 36]],FPL_Fixtures_Extract[#Headers],0)))-4),Team_Key[[Full Name]:[Full Name]],0))&amp;RIGHT(INDEX(FPL_Fixtures_Extract[],MATCH($A340,FPL_Fixtures_Extract[[Player]:[Player]],0),MATCH(FPL_Combined[[#Headers],[Gameweek 36]],FPL_Fixtures_Extract[#Headers],0)),3))</f>
        <v>NEW(A)</v>
      </c>
      <c r="AL340" t="str">
        <f ca="1">IF(RIGHT(FPL_Combined[[#Headers],[Gameweek 37]],2)&lt;$B$622,INDEX(FPL_Results_Extract[Gameweek 12],MATCH($A340,FPL_Results_Extract[[Player]:[Player]],0)),INDEX(Team_Key[[Abbreviation]:[Abbreviation]],MATCH(LEFT(INDEX(FPL_Fixtures_Extract[],MATCH($A340,FPL_Fixtures_Extract[[Player]:[Player]],0),MATCH(FPL_Combined[[#Headers],[Gameweek 37]],FPL_Fixtures_Extract[#Headers],0)),LEN(INDEX(FPL_Fixtures_Extract[],MATCH($A340,FPL_Fixtures_Extract[[Player]:[Player]],0),MATCH(FPL_Combined[[#Headers],[Gameweek 37]],FPL_Fixtures_Extract[#Headers],0)))-4),Team_Key[[Full Name]:[Full Name]],0))&amp;RIGHT(INDEX(FPL_Fixtures_Extract[],MATCH($A340,FPL_Fixtures_Extract[[Player]:[Player]],0),MATCH(FPL_Combined[[#Headers],[Gameweek 37]],FPL_Fixtures_Extract[#Headers],0)),3))</f>
        <v>STK(H)</v>
      </c>
      <c r="AM340" t="str">
        <f ca="1">IF(RIGHT(FPL_Combined[[#Headers],[Gameweek 38]],2)&lt;$B$622,INDEX(FPL_Results_Extract[Gameweek 13],MATCH($A340,FPL_Results_Extract[[Player]:[Player]],0)),INDEX(Team_Key[[Abbreviation]:[Abbreviation]],MATCH(LEFT(INDEX(FPL_Fixtures_Extract[],MATCH($A340,FPL_Fixtures_Extract[[Player]:[Player]],0),MATCH(FPL_Combined[[#Headers],[Gameweek 38]],FPL_Fixtures_Extract[#Headers],0)),LEN(INDEX(FPL_Fixtures_Extract[],MATCH($A340,FPL_Fixtures_Extract[[Player]:[Player]],0),MATCH(FPL_Combined[[#Headers],[Gameweek 38]],FPL_Fixtures_Extract[#Headers],0)))-4),Team_Key[[Full Name]:[Full Name]],0))&amp;RIGHT(INDEX(FPL_Fixtures_Extract[],MATCH($A340,FPL_Fixtures_Extract[[Player]:[Player]],0),MATCH(FPL_Combined[[#Headers],[Gameweek 38]],FPL_Fixtures_Extract[#Headers],0)),3))</f>
        <v>SOU(A)</v>
      </c>
    </row>
    <row r="341" spans="1:39" x14ac:dyDescent="0.45">
      <c r="A341" t="s">
        <v>434</v>
      </c>
      <c r="B341" t="str">
        <f ca="1">IF(RIGHT(FPL_Combined[[#Headers],[Gameweek 01]],2)&lt;$B$622,INDEX(FPL_Results_Extract[Gameweek 01],MATCH($A341,FPL_Results_Extract[[Player]:[Player]],0)),INDEX(Team_Key[[Abbreviation]:[Abbreviation]],MATCH(LEFT(INDEX(FPL_Fixtures_Extract[],MATCH($A341,FPL_Fixtures_Extract[[Player]:[Player]],0),MATCH(FPL_Combined[[#Headers],[Gameweek 01]],FPL_Fixtures_Extract[#Headers],0)),LEN(INDEX(FPL_Fixtures_Extract[],MATCH($A341,FPL_Fixtures_Extract[[Player]:[Player]],0),MATCH(FPL_Combined[[#Headers],[Gameweek 01]],FPL_Fixtures_Extract[#Headers],0)))-4),Team_Key[[Full Name]:[Full Name]],0))&amp;RIGHT(INDEX(FPL_Fixtures_Extract[],MATCH($A341,FPL_Fixtures_Extract[[Player]:[Player]],0),MATCH(FPL_Combined[[#Headers],[Gameweek 01]],FPL_Fixtures_Extract[#Headers],0)),3))</f>
        <v>MUN(A) 0-1</v>
      </c>
      <c r="C341" t="str">
        <f ca="1">IF(RIGHT(FPL_Combined[[#Headers],[Gameweek 02]],2)&lt;$B$622,INDEX(FPL_Results_Extract[Gameweek 02],MATCH($A341,FPL_Results_Extract[[Player]:[Player]],0)),INDEX(Team_Key[[Abbreviation]:[Abbreviation]],MATCH(LEFT(INDEX(FPL_Fixtures_Extract[],MATCH($A341,FPL_Fixtures_Extract[[Player]:[Player]],0),MATCH(FPL_Combined[[#Headers],[Gameweek 02]],FPL_Fixtures_Extract[#Headers],0)),LEN(INDEX(FPL_Fixtures_Extract[],MATCH($A341,FPL_Fixtures_Extract[[Player]:[Player]],0),MATCH(FPL_Combined[[#Headers],[Gameweek 02]],FPL_Fixtures_Extract[#Headers],0)))-4),Team_Key[[Full Name]:[Full Name]],0))&amp;RIGHT(INDEX(FPL_Fixtures_Extract[],MATCH($A341,FPL_Fixtures_Extract[[Player]:[Player]],0),MATCH(FPL_Combined[[#Headers],[Gameweek 02]],FPL_Fixtures_Extract[#Headers],0)),3))</f>
        <v>STK(H) 2-2</v>
      </c>
      <c r="D341" t="str">
        <f ca="1">IF(RIGHT(FPL_Combined[[#Headers],[Gameweek 03]],2)&lt;$B$622,INDEX(FPL_Results_Extract[Gameweek 03],MATCH($A341,FPL_Results_Extract[[Player]:[Player]],0)),INDEX(Team_Key[[Abbreviation]:[Abbreviation]],MATCH(LEFT(INDEX(FPL_Fixtures_Extract[],MATCH($A341,FPL_Fixtures_Extract[[Player]:[Player]],0),MATCH(FPL_Combined[[#Headers],[Gameweek 03]],FPL_Fixtures_Extract[#Headers],0)),LEN(INDEX(FPL_Fixtures_Extract[],MATCH($A341,FPL_Fixtures_Extract[[Player]:[Player]],0),MATCH(FPL_Combined[[#Headers],[Gameweek 03]],FPL_Fixtures_Extract[#Headers],0)))-4),Team_Key[[Full Name]:[Full Name]],0))&amp;RIGHT(INDEX(FPL_Fixtures_Extract[],MATCH($A341,FPL_Fixtures_Extract[[Player]:[Player]],0),MATCH(FPL_Combined[[#Headers],[Gameweek 03]],FPL_Fixtures_Extract[#Headers],0)),3))</f>
        <v>LEI(A) 1-1</v>
      </c>
      <c r="E341" t="str">
        <f ca="1">IF(RIGHT(FPL_Combined[[#Headers],[Gameweek 04]],2)&lt;$B$622,INDEX(FPL_Results_Extract[Gameweek 04],MATCH($A341,FPL_Results_Extract[[Player]:[Player]],0)),INDEX(Team_Key[[Abbreviation]:[Abbreviation]],MATCH(LEFT(INDEX(FPL_Fixtures_Extract[],MATCH($A341,FPL_Fixtures_Extract[[Player]:[Player]],0),MATCH(FPL_Combined[[#Headers],[Gameweek 04]],FPL_Fixtures_Extract[#Headers],0)),LEN(INDEX(FPL_Fixtures_Extract[],MATCH($A341,FPL_Fixtures_Extract[[Player]:[Player]],0),MATCH(FPL_Combined[[#Headers],[Gameweek 04]],FPL_Fixtures_Extract[#Headers],0)))-4),Team_Key[[Full Name]:[Full Name]],0))&amp;RIGHT(INDEX(FPL_Fixtures_Extract[],MATCH($A341,FPL_Fixtures_Extract[[Player]:[Player]],0),MATCH(FPL_Combined[[#Headers],[Gameweek 04]],FPL_Fixtures_Extract[#Headers],0)),3))</f>
        <v>EVE(H) 0-0</v>
      </c>
      <c r="F341" t="str">
        <f ca="1">IF(RIGHT(FPL_Combined[[#Headers],[Gameweek 05]],2)&lt;$B$622,INDEX(FPL_Results_Extract[Gameweek 05],MATCH($A341,FPL_Results_Extract[[Player]:[Player]],0)),INDEX(Team_Key[[Abbreviation]:[Abbreviation]],MATCH(LEFT(INDEX(FPL_Fixtures_Extract[],MATCH($A341,FPL_Fixtures_Extract[[Player]:[Player]],0),MATCH(FPL_Combined[[#Headers],[Gameweek 05]],FPL_Fixtures_Extract[#Headers],0)),LEN(INDEX(FPL_Fixtures_Extract[],MATCH($A341,FPL_Fixtures_Extract[[Player]:[Player]],0),MATCH(FPL_Combined[[#Headers],[Gameweek 05]],FPL_Fixtures_Extract[#Headers],0)))-4),Team_Key[[Full Name]:[Full Name]],0))&amp;RIGHT(INDEX(FPL_Fixtures_Extract[],MATCH($A341,FPL_Fixtures_Extract[[Player]:[Player]],0),MATCH(FPL_Combined[[#Headers],[Gameweek 05]],FPL_Fixtures_Extract[#Headers],0)),3))</f>
        <v>CHE(H) 3-1</v>
      </c>
      <c r="G341" t="str">
        <f ca="1">IF(RIGHT(FPL_Combined[[#Headers],[Gameweek 06]],2)&lt;$B$622,INDEX(FPL_Results_Extract[Gameweek 06],MATCH($A341,FPL_Results_Extract[[Player]:[Player]],0)),INDEX(Team_Key[[Abbreviation]:[Abbreviation]],MATCH(LEFT(INDEX(FPL_Fixtures_Extract[],MATCH($A341,FPL_Fixtures_Extract[[Player]:[Player]],0),MATCH(FPL_Combined[[#Headers],[Gameweek 06]],FPL_Fixtures_Extract[#Headers],0)),LEN(INDEX(FPL_Fixtures_Extract[],MATCH($A341,FPL_Fixtures_Extract[[Player]:[Player]],0),MATCH(FPL_Combined[[#Headers],[Gameweek 06]],FPL_Fixtures_Extract[#Headers],0)))-4),Team_Key[[Full Name]:[Full Name]],0))&amp;RIGHT(INDEX(FPL_Fixtures_Extract[],MATCH($A341,FPL_Fixtures_Extract[[Player]:[Player]],0),MATCH(FPL_Combined[[#Headers],[Gameweek 06]],FPL_Fixtures_Extract[#Headers],0)),3))</f>
        <v>SWA(A) 0-0</v>
      </c>
      <c r="H341" t="str">
        <f ca="1">IF(RIGHT(FPL_Combined[[#Headers],[Gameweek 07]],2)&lt;$B$622,INDEX(FPL_Results_Extract[Gameweek 07],MATCH($A341,FPL_Results_Extract[[Player]:[Player]],0)),INDEX(Team_Key[[Abbreviation]:[Abbreviation]],MATCH(LEFT(INDEX(FPL_Fixtures_Extract[],MATCH($A341,FPL_Fixtures_Extract[[Player]:[Player]],0),MATCH(FPL_Combined[[#Headers],[Gameweek 07]],FPL_Fixtures_Extract[#Headers],0)),LEN(INDEX(FPL_Fixtures_Extract[],MATCH($A341,FPL_Fixtures_Extract[[Player]:[Player]],0),MATCH(FPL_Combined[[#Headers],[Gameweek 07]],FPL_Fixtures_Extract[#Headers],0)))-4),Team_Key[[Full Name]:[Full Name]],0))&amp;RIGHT(INDEX(FPL_Fixtures_Extract[],MATCH($A341,FPL_Fixtures_Extract[[Player]:[Player]],0),MATCH(FPL_Combined[[#Headers],[Gameweek 07]],FPL_Fixtures_Extract[#Headers],0)),3))</f>
        <v>WBA(A) 3-2</v>
      </c>
      <c r="I341" t="str">
        <f ca="1">IF(RIGHT(FPL_Combined[[#Headers],[Gameweek 08]],2)&lt;$B$622,INDEX(FPL_Results_Extract[Gameweek 08],MATCH($A341,FPL_Results_Extract[[Player]:[Player]],0)),INDEX(Team_Key[[Abbreviation]:[Abbreviation]],MATCH(LEFT(INDEX(FPL_Fixtures_Extract[],MATCH($A341,FPL_Fixtures_Extract[[Player]:[Player]],0),MATCH(FPL_Combined[[#Headers],[Gameweek 08]],FPL_Fixtures_Extract[#Headers],0)),LEN(INDEX(FPL_Fixtures_Extract[],MATCH($A341,FPL_Fixtures_Extract[[Player]:[Player]],0),MATCH(FPL_Combined[[#Headers],[Gameweek 08]],FPL_Fixtures_Extract[#Headers],0)))-4),Team_Key[[Full Name]:[Full Name]],0))&amp;RIGHT(INDEX(FPL_Fixtures_Extract[],MATCH($A341,FPL_Fixtures_Extract[[Player]:[Player]],0),MATCH(FPL_Combined[[#Headers],[Gameweek 08]],FPL_Fixtures_Extract[#Headers],0)),3))</f>
        <v>LIV(H) 1-1</v>
      </c>
      <c r="J341" t="str">
        <f ca="1">IF(RIGHT(FPL_Combined[[#Headers],[Gameweek 09]],2)&lt;$B$622,INDEX(FPL_Results_Extract[Gameweek 09],MATCH($A341,FPL_Results_Extract[[Player]:[Player]],0)),INDEX(Team_Key[[Abbreviation]:[Abbreviation]],MATCH(LEFT(INDEX(FPL_Fixtures_Extract[],MATCH($A341,FPL_Fixtures_Extract[[Player]:[Player]],0),MATCH(FPL_Combined[[#Headers],[Gameweek 09]],FPL_Fixtures_Extract[#Headers],0)),LEN(INDEX(FPL_Fixtures_Extract[],MATCH($A341,FPL_Fixtures_Extract[[Player]:[Player]],0),MATCH(FPL_Combined[[#Headers],[Gameweek 09]],FPL_Fixtures_Extract[#Headers],0)))-4),Team_Key[[Full Name]:[Full Name]],0))&amp;RIGHT(INDEX(FPL_Fixtures_Extract[],MATCH($A341,FPL_Fixtures_Extract[[Player]:[Player]],0),MATCH(FPL_Combined[[#Headers],[Gameweek 09]],FPL_Fixtures_Extract[#Headers],0)),3))</f>
        <v>MUN(H) 0-3</v>
      </c>
      <c r="K341" t="str">
        <f ca="1">IF(RIGHT(FPL_Combined[[#Headers],[Gameweek 10]],2)&lt;$B$622,INDEX(FPL_Results_Extract[Gameweek 10],MATCH($A341,FPL_Results_Extract[[Player]:[Player]],0)),INDEX(Team_Key[[Abbreviation]:[Abbreviation]],MATCH(LEFT(INDEX(FPL_Fixtures_Extract[],MATCH($A341,FPL_Fixtures_Extract[[Player]:[Player]],0),MATCH(FPL_Combined[[#Headers],[Gameweek 10]],FPL_Fixtures_Extract[#Headers],0)),LEN(INDEX(FPL_Fixtures_Extract[],MATCH($A341,FPL_Fixtures_Extract[[Player]:[Player]],0),MATCH(FPL_Combined[[#Headers],[Gameweek 10]],FPL_Fixtures_Extract[#Headers],0)))-4),Team_Key[[Full Name]:[Full Name]],0))&amp;RIGHT(INDEX(FPL_Fixtures_Extract[],MATCH($A341,FPL_Fixtures_Extract[[Player]:[Player]],0),MATCH(FPL_Combined[[#Headers],[Gameweek 10]],FPL_Fixtures_Extract[#Headers],0)),3))</f>
        <v>ARS(A) 1-2</v>
      </c>
      <c r="L341" t="str">
        <f ca="1">IF(RIGHT(FPL_Combined[[#Headers],[Gameweek 11]],2)&lt;$B$622,INDEX(FPL_Results_Extract[Gameweek 11],MATCH($A341,FPL_Results_Extract[[Player]:[Player]],0)),INDEX(Team_Key[[Abbreviation]:[Abbreviation]],MATCH(LEFT(INDEX(FPL_Fixtures_Extract[],MATCH($A341,FPL_Fixtures_Extract[[Player]:[Player]],0),MATCH(FPL_Combined[[#Headers],[Gameweek 11]],FPL_Fixtures_Extract[#Headers],0)),LEN(INDEX(FPL_Fixtures_Extract[],MATCH($A341,FPL_Fixtures_Extract[[Player]:[Player]],0),MATCH(FPL_Combined[[#Headers],[Gameweek 11]],FPL_Fixtures_Extract[#Headers],0)))-4),Team_Key[[Full Name]:[Full Name]],0))&amp;RIGHT(INDEX(FPL_Fixtures_Extract[],MATCH($A341,FPL_Fixtures_Extract[[Player]:[Player]],0),MATCH(FPL_Combined[[#Headers],[Gameweek 11]],FPL_Fixtures_Extract[#Headers],0)),3))</f>
        <v>SUN(H) 6-2</v>
      </c>
      <c r="M341" t="str">
        <f ca="1">IF(RIGHT(FPL_Combined[[#Headers],[Gameweek 12]],2)&lt;$B$622,INDEX(FPL_Results_Extract[Gameweek 12],MATCH($A341,FPL_Results_Extract[[Player]:[Player]],0)),INDEX(Team_Key[[Abbreviation]:[Abbreviation]],MATCH(LEFT(INDEX(FPL_Fixtures_Extract[],MATCH($A341,FPL_Fixtures_Extract[[Player]:[Player]],0),MATCH(FPL_Combined[[#Headers],[Gameweek 12]],FPL_Fixtures_Extract[#Headers],0)),LEN(INDEX(FPL_Fixtures_Extract[],MATCH($A341,FPL_Fixtures_Extract[[Player]:[Player]],0),MATCH(FPL_Combined[[#Headers],[Gameweek 12]],FPL_Fixtures_Extract[#Headers],0)))-4),Team_Key[[Full Name]:[Full Name]],0))&amp;RIGHT(INDEX(FPL_Fixtures_Extract[],MATCH($A341,FPL_Fixtures_Extract[[Player]:[Player]],0),MATCH(FPL_Combined[[#Headers],[Gameweek 12]],FPL_Fixtures_Extract[#Headers],0)),3))</f>
        <v>WHU(A) 1-1</v>
      </c>
      <c r="N341" t="str">
        <f ca="1">IF(RIGHT(FPL_Combined[[#Headers],[Gameweek 13]],2)&lt;$B$622,INDEX(FPL_Results_Extract[Gameweek 13],MATCH($A341,FPL_Results_Extract[[Player]:[Player]],0)),INDEX(Team_Key[[Abbreviation]:[Abbreviation]],MATCH(LEFT(INDEX(FPL_Fixtures_Extract[],MATCH($A341,FPL_Fixtures_Extract[[Player]:[Player]],0),MATCH(FPL_Combined[[#Headers],[Gameweek 13]],FPL_Fixtures_Extract[#Headers],0)),LEN(INDEX(FPL_Fixtures_Extract[],MATCH($A341,FPL_Fixtures_Extract[[Player]:[Player]],0),MATCH(FPL_Combined[[#Headers],[Gameweek 13]],FPL_Fixtures_Extract[#Headers],0)))-4),Team_Key[[Full Name]:[Full Name]],0))&amp;RIGHT(INDEX(FPL_Fixtures_Extract[],MATCH($A341,FPL_Fixtures_Extract[[Player]:[Player]],0),MATCH(FPL_Combined[[#Headers],[Gameweek 13]],FPL_Fixtures_Extract[#Headers],0)),3))</f>
        <v>AVL(H) 4-0</v>
      </c>
      <c r="O341" t="str">
        <f ca="1">IF(RIGHT(FPL_Combined[[#Headers],[Gameweek 14]],2)&lt;$B$622,INDEX(FPL_Results_Extract[Gameweek 14],MATCH($A341,FPL_Results_Extract[[Player]:[Player]],0)),INDEX(Team_Key[[Abbreviation]:[Abbreviation]],MATCH(LEFT(INDEX(FPL_Fixtures_Extract[],MATCH($A341,FPL_Fixtures_Extract[[Player]:[Player]],0),MATCH(FPL_Combined[[#Headers],[Gameweek 14]],FPL_Fixtures_Extract[#Headers],0)),LEN(INDEX(FPL_Fixtures_Extract[],MATCH($A341,FPL_Fixtures_Extract[[Player]:[Player]],0),MATCH(FPL_Combined[[#Headers],[Gameweek 14]],FPL_Fixtures_Extract[#Headers],0)))-4),Team_Key[[Full Name]:[Full Name]],0))&amp;RIGHT(INDEX(FPL_Fixtures_Extract[],MATCH($A341,FPL_Fixtures_Extract[[Player]:[Player]],0),MATCH(FPL_Combined[[#Headers],[Gameweek 14]],FPL_Fixtures_Extract[#Headers],0)),3))</f>
        <v>BOU(A) 3-3</v>
      </c>
      <c r="P341" t="str">
        <f ca="1">IF(RIGHT(FPL_Combined[[#Headers],[Gameweek 15]],2)&lt;$B$622,INDEX(FPL_Results_Extract[Gameweek 15],MATCH($A341,FPL_Results_Extract[[Player]:[Player]],0)),INDEX(Team_Key[[Abbreviation]:[Abbreviation]],MATCH(LEFT(INDEX(FPL_Fixtures_Extract[],MATCH($A341,FPL_Fixtures_Extract[[Player]:[Player]],0),MATCH(FPL_Combined[[#Headers],[Gameweek 15]],FPL_Fixtures_Extract[#Headers],0)),LEN(INDEX(FPL_Fixtures_Extract[],MATCH($A341,FPL_Fixtures_Extract[[Player]:[Player]],0),MATCH(FPL_Combined[[#Headers],[Gameweek 15]],FPL_Fixtures_Extract[#Headers],0)))-4),Team_Key[[Full Name]:[Full Name]],0))&amp;RIGHT(INDEX(FPL_Fixtures_Extract[],MATCH($A341,FPL_Fixtures_Extract[[Player]:[Player]],0),MATCH(FPL_Combined[[#Headers],[Gameweek 15]],FPL_Fixtures_Extract[#Headers],0)),3))</f>
        <v>CRY(H) 1-1</v>
      </c>
      <c r="Q341" t="str">
        <f ca="1">IF(RIGHT(FPL_Combined[[#Headers],[Gameweek 16]],2)&lt;$B$622,INDEX(FPL_Results_Extract[Gameweek 16],MATCH($A341,FPL_Results_Extract[[Player]:[Player]],0)),INDEX(Team_Key[[Abbreviation]:[Abbreviation]],MATCH(LEFT(INDEX(FPL_Fixtures_Extract[],MATCH($A341,FPL_Fixtures_Extract[[Player]:[Player]],0),MATCH(FPL_Combined[[#Headers],[Gameweek 16]],FPL_Fixtures_Extract[#Headers],0)),LEN(INDEX(FPL_Fixtures_Extract[],MATCH($A341,FPL_Fixtures_Extract[[Player]:[Player]],0),MATCH(FPL_Combined[[#Headers],[Gameweek 16]],FPL_Fixtures_Extract[#Headers],0)))-4),Team_Key[[Full Name]:[Full Name]],0))&amp;RIGHT(INDEX(FPL_Fixtures_Extract[],MATCH($A341,FPL_Fixtures_Extract[[Player]:[Player]],0),MATCH(FPL_Combined[[#Headers],[Gameweek 16]],FPL_Fixtures_Extract[#Headers],0)),3))</f>
        <v>NOR(A) 1-1</v>
      </c>
      <c r="R341" t="str">
        <f ca="1">IF(RIGHT(FPL_Combined[[#Headers],[Gameweek 17]],2)&lt;$B$622,INDEX(FPL_Results_Extract[Gameweek 17],MATCH($A341,FPL_Results_Extract[[Player]:[Player]],0)),INDEX(Team_Key[[Abbreviation]:[Abbreviation]],MATCH(LEFT(INDEX(FPL_Fixtures_Extract[],MATCH($A341,FPL_Fixtures_Extract[[Player]:[Player]],0),MATCH(FPL_Combined[[#Headers],[Gameweek 17]],FPL_Fixtures_Extract[#Headers],0)),LEN(INDEX(FPL_Fixtures_Extract[],MATCH($A341,FPL_Fixtures_Extract[[Player]:[Player]],0),MATCH(FPL_Combined[[#Headers],[Gameweek 17]],FPL_Fixtures_Extract[#Headers],0)))-4),Team_Key[[Full Name]:[Full Name]],0))&amp;RIGHT(INDEX(FPL_Fixtures_Extract[],MATCH($A341,FPL_Fixtures_Extract[[Player]:[Player]],0),MATCH(FPL_Combined[[#Headers],[Gameweek 17]],FPL_Fixtures_Extract[#Headers],0)),3))</f>
        <v>LEI(H) 2-3</v>
      </c>
      <c r="S341" t="str">
        <f ca="1">IF(RIGHT(FPL_Combined[[#Headers],[Gameweek 18]],2)&lt;$B$622,INDEX(FPL_Results_Extract[Gameweek 18],MATCH($A341,FPL_Results_Extract[[Player]:[Player]],0)),INDEX(Team_Key[[Abbreviation]:[Abbreviation]],MATCH(LEFT(INDEX(FPL_Fixtures_Extract[],MATCH($A341,FPL_Fixtures_Extract[[Player]:[Player]],0),MATCH(FPL_Combined[[#Headers],[Gameweek 18]],FPL_Fixtures_Extract[#Headers],0)),LEN(INDEX(FPL_Fixtures_Extract[],MATCH($A341,FPL_Fixtures_Extract[[Player]:[Player]],0),MATCH(FPL_Combined[[#Headers],[Gameweek 18]],FPL_Fixtures_Extract[#Headers],0)))-4),Team_Key[[Full Name]:[Full Name]],0))&amp;RIGHT(INDEX(FPL_Fixtures_Extract[],MATCH($A341,FPL_Fixtures_Extract[[Player]:[Player]],0),MATCH(FPL_Combined[[#Headers],[Gameweek 18]],FPL_Fixtures_Extract[#Headers],0)),3))</f>
        <v>NEW(A) 1-0</v>
      </c>
      <c r="T341" t="str">
        <f ca="1">IF(RIGHT(FPL_Combined[[#Headers],[Gameweek 19]],2)&lt;$B$622,INDEX(FPL_Results_Extract[Gameweek 19],MATCH($A341,FPL_Results_Extract[[Player]:[Player]],0)),INDEX(Team_Key[[Abbreviation]:[Abbreviation]],MATCH(LEFT(INDEX(FPL_Fixtures_Extract[],MATCH($A341,FPL_Fixtures_Extract[[Player]:[Player]],0),MATCH(FPL_Combined[[#Headers],[Gameweek 19]],FPL_Fixtures_Extract[#Headers],0)),LEN(INDEX(FPL_Fixtures_Extract[],MATCH($A341,FPL_Fixtures_Extract[[Player]:[Player]],0),MATCH(FPL_Combined[[#Headers],[Gameweek 19]],FPL_Fixtures_Extract[#Headers],0)))-4),Team_Key[[Full Name]:[Full Name]],0))&amp;RIGHT(INDEX(FPL_Fixtures_Extract[],MATCH($A341,FPL_Fixtures_Extract[[Player]:[Player]],0),MATCH(FPL_Combined[[#Headers],[Gameweek 19]],FPL_Fixtures_Extract[#Headers],0)),3))</f>
        <v>STK(H) 3-4</v>
      </c>
      <c r="U341" t="str">
        <f ca="1">IF(RIGHT(FPL_Combined[[#Headers],[Gameweek 20]],2)&lt;$B$622,INDEX(FPL_Results_Extract[Gameweek 20],MATCH($A341,FPL_Results_Extract[[Player]:[Player]],0)),INDEX(Team_Key[[Abbreviation]:[Abbreviation]],MATCH(LEFT(INDEX(FPL_Fixtures_Extract[],MATCH($A341,FPL_Fixtures_Extract[[Player]:[Player]],0),MATCH(FPL_Combined[[#Headers],[Gameweek 20]],FPL_Fixtures_Extract[#Headers],0)),LEN(INDEX(FPL_Fixtures_Extract[],MATCH($A341,FPL_Fixtures_Extract[[Player]:[Player]],0),MATCH(FPL_Combined[[#Headers],[Gameweek 20]],FPL_Fixtures_Extract[#Headers],0)))-4),Team_Key[[Full Name]:[Full Name]],0))&amp;RIGHT(INDEX(FPL_Fixtures_Extract[],MATCH($A341,FPL_Fixtures_Extract[[Player]:[Player]],0),MATCH(FPL_Combined[[#Headers],[Gameweek 20]],FPL_Fixtures_Extract[#Headers],0)),3))</f>
        <v>TOT(H) 1-1</v>
      </c>
      <c r="V341" t="str">
        <f ca="1">IF(RIGHT(FPL_Combined[[#Headers],[Gameweek 21]],2)&lt;$B$622,INDEX(FPL_Results_Extract[Gameweek 21],MATCH($A341,FPL_Results_Extract[[Player]:[Player]],0)),INDEX(Team_Key[[Abbreviation]:[Abbreviation]],MATCH(LEFT(INDEX(FPL_Fixtures_Extract[],MATCH($A341,FPL_Fixtures_Extract[[Player]:[Player]],0),MATCH(FPL_Combined[[#Headers],[Gameweek 21]],FPL_Fixtures_Extract[#Headers],0)),LEN(INDEX(FPL_Fixtures_Extract[],MATCH($A341,FPL_Fixtures_Extract[[Player]:[Player]],0),MATCH(FPL_Combined[[#Headers],[Gameweek 21]],FPL_Fixtures_Extract[#Headers],0)))-4),Team_Key[[Full Name]:[Full Name]],0))&amp;RIGHT(INDEX(FPL_Fixtures_Extract[],MATCH($A341,FPL_Fixtures_Extract[[Player]:[Player]],0),MATCH(FPL_Combined[[#Headers],[Gameweek 21]],FPL_Fixtures_Extract[#Headers],0)),3))</f>
        <v>MCI(A) 0-0</v>
      </c>
      <c r="W341" t="str">
        <f ca="1">IF(RIGHT(FPL_Combined[[#Headers],[Gameweek 22]],2)&lt;$B$622,INDEX(FPL_Results_Extract[Gameweek 22],MATCH($A341,FPL_Results_Extract[[Player]:[Player]],0)),INDEX(Team_Key[[Abbreviation]:[Abbreviation]],MATCH(LEFT(INDEX(FPL_Fixtures_Extract[],MATCH($A341,FPL_Fixtures_Extract[[Player]:[Player]],0),MATCH(FPL_Combined[[#Headers],[Gameweek 22]],FPL_Fixtures_Extract[#Headers],0)),LEN(INDEX(FPL_Fixtures_Extract[],MATCH($A341,FPL_Fixtures_Extract[[Player]:[Player]],0),MATCH(FPL_Combined[[#Headers],[Gameweek 22]],FPL_Fixtures_Extract[#Headers],0)))-4),Team_Key[[Full Name]:[Full Name]],0))&amp;RIGHT(INDEX(FPL_Fixtures_Extract[],MATCH($A341,FPL_Fixtures_Extract[[Player]:[Player]],0),MATCH(FPL_Combined[[#Headers],[Gameweek 22]],FPL_Fixtures_Extract[#Headers],0)),3))</f>
        <v>CHE(A) 3-3</v>
      </c>
      <c r="X341" t="str">
        <f ca="1">IF(RIGHT(FPL_Combined[[#Headers],[Gameweek 23]],2)&lt;$B$622,INDEX(FPL_Results_Extract[Gameweek 23],MATCH($A341,FPL_Results_Extract[[Player]:[Player]],0)),INDEX(Team_Key[[Abbreviation]:[Abbreviation]],MATCH(LEFT(INDEX(FPL_Fixtures_Extract[],MATCH($A341,FPL_Fixtures_Extract[[Player]:[Player]],0),MATCH(FPL_Combined[[#Headers],[Gameweek 23]],FPL_Fixtures_Extract[#Headers],0)),LEN(INDEX(FPL_Fixtures_Extract[],MATCH($A341,FPL_Fixtures_Extract[[Player]:[Player]],0),MATCH(FPL_Combined[[#Headers],[Gameweek 23]],FPL_Fixtures_Extract[#Headers],0)))-4),Team_Key[[Full Name]:[Full Name]],0))&amp;RIGHT(INDEX(FPL_Fixtures_Extract[],MATCH($A341,FPL_Fixtures_Extract[[Player]:[Player]],0),MATCH(FPL_Combined[[#Headers],[Gameweek 23]],FPL_Fixtures_Extract[#Headers],0)),3))</f>
        <v>SWA(H) 1-2</v>
      </c>
      <c r="Y341" t="str">
        <f ca="1">IF(RIGHT(FPL_Combined[[#Headers],[Gameweek 24]],2)&lt;$B$622,INDEX(FPL_Results_Extract[Team],MATCH($A341,FPL_Results_Extract[[Player]:[Player]],0)),INDEX(Team_Key[[Abbreviation]:[Abbreviation]],MATCH(LEFT(INDEX(FPL_Fixtures_Extract[],MATCH($A341,FPL_Fixtures_Extract[[Player]:[Player]],0),MATCH(FPL_Combined[[#Headers],[Gameweek 24]],FPL_Fixtures_Extract[#Headers],0)),LEN(INDEX(FPL_Fixtures_Extract[],MATCH($A341,FPL_Fixtures_Extract[[Player]:[Player]],0),MATCH(FPL_Combined[[#Headers],[Gameweek 24]],FPL_Fixtures_Extract[#Headers],0)))-4),Team_Key[[Full Name]:[Full Name]],0))&amp;RIGHT(INDEX(FPL_Fixtures_Extract[],MATCH($A341,FPL_Fixtures_Extract[[Player]:[Player]],0),MATCH(FPL_Combined[[#Headers],[Gameweek 24]],FPL_Fixtures_Extract[#Headers],0)),3))</f>
        <v>EVE</v>
      </c>
      <c r="Z341" t="str">
        <f ca="1">IF(RIGHT(FPL_Combined[[#Headers],[Gameweek 25]],2)&lt;$B$622,INDEX(FPL_Results_Extract[Player],MATCH($A341,FPL_Results_Extract[[Player]:[Player]],0)),INDEX(Team_Key[[Abbreviation]:[Abbreviation]],MATCH(LEFT(INDEX(FPL_Fixtures_Extract[],MATCH($A341,FPL_Fixtures_Extract[[Player]:[Player]],0),MATCH(FPL_Combined[[#Headers],[Gameweek 25]],FPL_Fixtures_Extract[#Headers],0)),LEN(INDEX(FPL_Fixtures_Extract[],MATCH($A341,FPL_Fixtures_Extract[[Player]:[Player]],0),MATCH(FPL_Combined[[#Headers],[Gameweek 25]],FPL_Fixtures_Extract[#Headers],0)))-4),Team_Key[[Full Name]:[Full Name]],0))&amp;RIGHT(INDEX(FPL_Fixtures_Extract[],MATCH($A341,FPL_Fixtures_Extract[[Player]:[Player]],0),MATCH(FPL_Combined[[#Headers],[Gameweek 25]],FPL_Fixtures_Extract[#Headers],0)),3))</f>
        <v>Lennon</v>
      </c>
      <c r="AA341" t="str">
        <f ca="1">IF(RIGHT(FPL_Combined[[#Headers],[Gameweek 26]],2)&lt;$B$622,INDEX(FPL_Results_Extract[Gameweek 01],MATCH($A341,FPL_Results_Extract[[Player]:[Player]],0)),INDEX(Team_Key[[Abbreviation]:[Abbreviation]],MATCH(LEFT(INDEX(FPL_Fixtures_Extract[],MATCH($A341,FPL_Fixtures_Extract[[Player]:[Player]],0),MATCH(FPL_Combined[[#Headers],[Gameweek 26]],FPL_Fixtures_Extract[#Headers],0)),LEN(INDEX(FPL_Fixtures_Extract[],MATCH($A341,FPL_Fixtures_Extract[[Player]:[Player]],0),MATCH(FPL_Combined[[#Headers],[Gameweek 26]],FPL_Fixtures_Extract[#Headers],0)))-4),Team_Key[[Full Name]:[Full Name]],0))&amp;RIGHT(INDEX(FPL_Fixtures_Extract[],MATCH($A341,FPL_Fixtures_Extract[[Player]:[Player]],0),MATCH(FPL_Combined[[#Headers],[Gameweek 26]],FPL_Fixtures_Extract[#Headers],0)),3))</f>
        <v>MUN(A) 0-1</v>
      </c>
      <c r="AB341" t="str">
        <f ca="1">IF(RIGHT(FPL_Combined[[#Headers],[Gameweek 27]],2)&lt;$B$622,INDEX(FPL_Results_Extract[Gameweek 02],MATCH($A341,FPL_Results_Extract[[Player]:[Player]],0)),INDEX(Team_Key[[Abbreviation]:[Abbreviation]],MATCH(LEFT(INDEX(FPL_Fixtures_Extract[],MATCH($A341,FPL_Fixtures_Extract[[Player]:[Player]],0),MATCH(FPL_Combined[[#Headers],[Gameweek 27]],FPL_Fixtures_Extract[#Headers],0)),LEN(INDEX(FPL_Fixtures_Extract[],MATCH($A341,FPL_Fixtures_Extract[[Player]:[Player]],0),MATCH(FPL_Combined[[#Headers],[Gameweek 27]],FPL_Fixtures_Extract[#Headers],0)))-4),Team_Key[[Full Name]:[Full Name]],0))&amp;RIGHT(INDEX(FPL_Fixtures_Extract[],MATCH($A341,FPL_Fixtures_Extract[[Player]:[Player]],0),MATCH(FPL_Combined[[#Headers],[Gameweek 27]],FPL_Fixtures_Extract[#Headers],0)),3))</f>
        <v>STK(H) 2-2</v>
      </c>
      <c r="AC341" t="str">
        <f ca="1">IF(RIGHT(FPL_Combined[[#Headers],[Gameweek 28]],2)&lt;$B$622,INDEX(FPL_Results_Extract[Gameweek 03],MATCH($A341,FPL_Results_Extract[[Player]:[Player]],0)),INDEX(Team_Key[[Abbreviation]:[Abbreviation]],MATCH(LEFT(INDEX(FPL_Fixtures_Extract[],MATCH($A341,FPL_Fixtures_Extract[[Player]:[Player]],0),MATCH(FPL_Combined[[#Headers],[Gameweek 28]],FPL_Fixtures_Extract[#Headers],0)),LEN(INDEX(FPL_Fixtures_Extract[],MATCH($A341,FPL_Fixtures_Extract[[Player]:[Player]],0),MATCH(FPL_Combined[[#Headers],[Gameweek 28]],FPL_Fixtures_Extract[#Headers],0)))-4),Team_Key[[Full Name]:[Full Name]],0))&amp;RIGHT(INDEX(FPL_Fixtures_Extract[],MATCH($A341,FPL_Fixtures_Extract[[Player]:[Player]],0),MATCH(FPL_Combined[[#Headers],[Gameweek 28]],FPL_Fixtures_Extract[#Headers],0)),3))</f>
        <v>LEI(A) 1-1</v>
      </c>
      <c r="AD341" t="str">
        <f ca="1">IF(RIGHT(FPL_Combined[[#Headers],[Gameweek 29]],2)&lt;$B$622,INDEX(FPL_Results_Extract[Gameweek 04],MATCH($A341,FPL_Results_Extract[[Player]:[Player]],0)),INDEX(Team_Key[[Abbreviation]:[Abbreviation]],MATCH(LEFT(INDEX(FPL_Fixtures_Extract[],MATCH($A341,FPL_Fixtures_Extract[[Player]:[Player]],0),MATCH(FPL_Combined[[#Headers],[Gameweek 29]],FPL_Fixtures_Extract[#Headers],0)),LEN(INDEX(FPL_Fixtures_Extract[],MATCH($A341,FPL_Fixtures_Extract[[Player]:[Player]],0),MATCH(FPL_Combined[[#Headers],[Gameweek 29]],FPL_Fixtures_Extract[#Headers],0)))-4),Team_Key[[Full Name]:[Full Name]],0))&amp;RIGHT(INDEX(FPL_Fixtures_Extract[],MATCH($A341,FPL_Fixtures_Extract[[Player]:[Player]],0),MATCH(FPL_Combined[[#Headers],[Gameweek 29]],FPL_Fixtures_Extract[#Headers],0)),3))</f>
        <v>WHU(H)</v>
      </c>
      <c r="AE341" t="e">
        <f ca="1">IF(RIGHT(FPL_Combined[[#Headers],[Gameweek 30]],2)&lt;$B$622,INDEX(FPL_Results_Extract[Gameweek 05],MATCH($A341,FPL_Results_Extract[[Player]:[Player]],0)),INDEX(Team_Key[[Abbreviation]:[Abbreviation]],MATCH(LEFT(INDEX(FPL_Fixtures_Extract[],MATCH($A341,FPL_Fixtures_Extract[[Player]:[Player]],0),MATCH(FPL_Combined[[#Headers],[Gameweek 30]],FPL_Fixtures_Extract[#Headers],0)),LEN(INDEX(FPL_Fixtures_Extract[],MATCH($A341,FPL_Fixtures_Extract[[Player]:[Player]],0),MATCH(FPL_Combined[[#Headers],[Gameweek 30]],FPL_Fixtures_Extract[#Headers],0)))-4),Team_Key[[Full Name]:[Full Name]],0))&amp;RIGHT(INDEX(FPL_Fixtures_Extract[],MATCH($A341,FPL_Fixtures_Extract[[Player]:[Player]],0),MATCH(FPL_Combined[[#Headers],[Gameweek 30]],FPL_Fixtures_Extract[#Headers],0)),3))</f>
        <v>#VALUE!</v>
      </c>
      <c r="AF341" t="str">
        <f ca="1">IF(RIGHT(FPL_Combined[[#Headers],[Gameweek 31]],2)&lt;$B$622,INDEX(FPL_Results_Extract[Gameweek 06],MATCH($A341,FPL_Results_Extract[[Player]:[Player]],0)),INDEX(Team_Key[[Abbreviation]:[Abbreviation]],MATCH(LEFT(INDEX(FPL_Fixtures_Extract[],MATCH($A341,FPL_Fixtures_Extract[[Player]:[Player]],0),MATCH(FPL_Combined[[#Headers],[Gameweek 31]],FPL_Fixtures_Extract[#Headers],0)),LEN(INDEX(FPL_Fixtures_Extract[],MATCH($A341,FPL_Fixtures_Extract[[Player]:[Player]],0),MATCH(FPL_Combined[[#Headers],[Gameweek 31]],FPL_Fixtures_Extract[#Headers],0)))-4),Team_Key[[Full Name]:[Full Name]],0))&amp;RIGHT(INDEX(FPL_Fixtures_Extract[],MATCH($A341,FPL_Fixtures_Extract[[Player]:[Player]],0),MATCH(FPL_Combined[[#Headers],[Gameweek 31]],FPL_Fixtures_Extract[#Headers],0)),3))</f>
        <v>ARS(H)</v>
      </c>
      <c r="AG341" t="str">
        <f ca="1">IF(RIGHT(FPL_Combined[[#Headers],[Gameweek 32]],2)&lt;$B$622,INDEX(FPL_Results_Extract[Gameweek 07],MATCH($A341,FPL_Results_Extract[[Player]:[Player]],0)),INDEX(Team_Key[[Abbreviation]:[Abbreviation]],MATCH(LEFT(INDEX(FPL_Fixtures_Extract[],MATCH($A341,FPL_Fixtures_Extract[[Player]:[Player]],0),MATCH(FPL_Combined[[#Headers],[Gameweek 32]],FPL_Fixtures_Extract[#Headers],0)),LEN(INDEX(FPL_Fixtures_Extract[],MATCH($A341,FPL_Fixtures_Extract[[Player]:[Player]],0),MATCH(FPL_Combined[[#Headers],[Gameweek 32]],FPL_Fixtures_Extract[#Headers],0)))-4),Team_Key[[Full Name]:[Full Name]],0))&amp;RIGHT(INDEX(FPL_Fixtures_Extract[],MATCH($A341,FPL_Fixtures_Extract[[Player]:[Player]],0),MATCH(FPL_Combined[[#Headers],[Gameweek 32]],FPL_Fixtures_Extract[#Headers],0)),3))</f>
        <v>MUN(A)</v>
      </c>
      <c r="AH341" t="str">
        <f ca="1">IF(RIGHT(FPL_Combined[[#Headers],[Gameweek 33]],2)&lt;$B$622,INDEX(FPL_Results_Extract[Gameweek 08],MATCH($A341,FPL_Results_Extract[[Player]:[Player]],0)),INDEX(Team_Key[[Abbreviation]:[Abbreviation]],MATCH(LEFT(INDEX(FPL_Fixtures_Extract[],MATCH($A341,FPL_Fixtures_Extract[[Player]:[Player]],0),MATCH(FPL_Combined[[#Headers],[Gameweek 33]],FPL_Fixtures_Extract[#Headers],0)),LEN(INDEX(FPL_Fixtures_Extract[],MATCH($A341,FPL_Fixtures_Extract[[Player]:[Player]],0),MATCH(FPL_Combined[[#Headers],[Gameweek 33]],FPL_Fixtures_Extract[#Headers],0)))-4),Team_Key[[Full Name]:[Full Name]],0))&amp;RIGHT(INDEX(FPL_Fixtures_Extract[],MATCH($A341,FPL_Fixtures_Extract[[Player]:[Player]],0),MATCH(FPL_Combined[[#Headers],[Gameweek 33]],FPL_Fixtures_Extract[#Headers],0)),3))</f>
        <v>WAT(A)</v>
      </c>
      <c r="AI341" t="str">
        <f ca="1">IF(RIGHT(FPL_Combined[[#Headers],[Gameweek 34]],2)&lt;$B$622,INDEX(FPL_Results_Extract[Gameweek 09],MATCH($A341,FPL_Results_Extract[[Player]:[Player]],0)),INDEX(Team_Key[[Abbreviation]:[Abbreviation]],MATCH(LEFT(INDEX(FPL_Fixtures_Extract[],MATCH($A341,FPL_Fixtures_Extract[[Player]:[Player]],0),MATCH(FPL_Combined[[#Headers],[Gameweek 34]],FPL_Fixtures_Extract[#Headers],0)),LEN(INDEX(FPL_Fixtures_Extract[],MATCH($A341,FPL_Fixtures_Extract[[Player]:[Player]],0),MATCH(FPL_Combined[[#Headers],[Gameweek 34]],FPL_Fixtures_Extract[#Headers],0)))-4),Team_Key[[Full Name]:[Full Name]],0))&amp;RIGHT(INDEX(FPL_Fixtures_Extract[],MATCH($A341,FPL_Fixtures_Extract[[Player]:[Player]],0),MATCH(FPL_Combined[[#Headers],[Gameweek 34]],FPL_Fixtures_Extract[#Headers],0)),3))</f>
        <v>SOU(H)</v>
      </c>
      <c r="AJ341" t="str">
        <f ca="1">IF(RIGHT(FPL_Combined[[#Headers],[Gameweek 35]],2)&lt;$B$622,INDEX(FPL_Results_Extract[Gameweek 10],MATCH($A341,FPL_Results_Extract[[Player]:[Player]],0)),INDEX(Team_Key[[Abbreviation]:[Abbreviation]],MATCH(LEFT(INDEX(FPL_Fixtures_Extract[],MATCH($A341,FPL_Fixtures_Extract[[Player]:[Player]],0),MATCH(FPL_Combined[[#Headers],[Gameweek 35]],FPL_Fixtures_Extract[#Headers],0)),LEN(INDEX(FPL_Fixtures_Extract[],MATCH($A341,FPL_Fixtures_Extract[[Player]:[Player]],0),MATCH(FPL_Combined[[#Headers],[Gameweek 35]],FPL_Fixtures_Extract[#Headers],0)))-4),Team_Key[[Full Name]:[Full Name]],0))&amp;RIGHT(INDEX(FPL_Fixtures_Extract[],MATCH($A341,FPL_Fixtures_Extract[[Player]:[Player]],0),MATCH(FPL_Combined[[#Headers],[Gameweek 35]],FPL_Fixtures_Extract[#Headers],0)),3))</f>
        <v>CRY(A)</v>
      </c>
      <c r="AK341" t="str">
        <f ca="1">IF(RIGHT(FPL_Combined[[#Headers],[Gameweek 36]],2)&lt;$B$622,INDEX(FPL_Results_Extract[Gameweek 11],MATCH($A341,FPL_Results_Extract[[Player]:[Player]],0)),INDEX(Team_Key[[Abbreviation]:[Abbreviation]],MATCH(LEFT(INDEX(FPL_Fixtures_Extract[],MATCH($A341,FPL_Fixtures_Extract[[Player]:[Player]],0),MATCH(FPL_Combined[[#Headers],[Gameweek 36]],FPL_Fixtures_Extract[#Headers],0)),LEN(INDEX(FPL_Fixtures_Extract[],MATCH($A341,FPL_Fixtures_Extract[[Player]:[Player]],0),MATCH(FPL_Combined[[#Headers],[Gameweek 36]],FPL_Fixtures_Extract[#Headers],0)))-4),Team_Key[[Full Name]:[Full Name]],0))&amp;RIGHT(INDEX(FPL_Fixtures_Extract[],MATCH($A341,FPL_Fixtures_Extract[[Player]:[Player]],0),MATCH(FPL_Combined[[#Headers],[Gameweek 36]],FPL_Fixtures_Extract[#Headers],0)),3))</f>
        <v>BOU(H)</v>
      </c>
      <c r="AL341" t="str">
        <f ca="1">IF(RIGHT(FPL_Combined[[#Headers],[Gameweek 37]],2)&lt;$B$622,INDEX(FPL_Results_Extract[Gameweek 12],MATCH($A341,FPL_Results_Extract[[Player]:[Player]],0)),INDEX(Team_Key[[Abbreviation]:[Abbreviation]],MATCH(LEFT(INDEX(FPL_Fixtures_Extract[],MATCH($A341,FPL_Fixtures_Extract[[Player]:[Player]],0),MATCH(FPL_Combined[[#Headers],[Gameweek 37]],FPL_Fixtures_Extract[#Headers],0)),LEN(INDEX(FPL_Fixtures_Extract[],MATCH($A341,FPL_Fixtures_Extract[[Player]:[Player]],0),MATCH(FPL_Combined[[#Headers],[Gameweek 37]],FPL_Fixtures_Extract[#Headers],0)))-4),Team_Key[[Full Name]:[Full Name]],0))&amp;RIGHT(INDEX(FPL_Fixtures_Extract[],MATCH($A341,FPL_Fixtures_Extract[[Player]:[Player]],0),MATCH(FPL_Combined[[#Headers],[Gameweek 37]],FPL_Fixtures_Extract[#Headers],0)),3))</f>
        <v>LEI(A)</v>
      </c>
      <c r="AM341" t="str">
        <f ca="1">IF(RIGHT(FPL_Combined[[#Headers],[Gameweek 38]],2)&lt;$B$622,INDEX(FPL_Results_Extract[Gameweek 13],MATCH($A341,FPL_Results_Extract[[Player]:[Player]],0)),INDEX(Team_Key[[Abbreviation]:[Abbreviation]],MATCH(LEFT(INDEX(FPL_Fixtures_Extract[],MATCH($A341,FPL_Fixtures_Extract[[Player]:[Player]],0),MATCH(FPL_Combined[[#Headers],[Gameweek 38]],FPL_Fixtures_Extract[#Headers],0)),LEN(INDEX(FPL_Fixtures_Extract[],MATCH($A341,FPL_Fixtures_Extract[[Player]:[Player]],0),MATCH(FPL_Combined[[#Headers],[Gameweek 38]],FPL_Fixtures_Extract[#Headers],0)))-4),Team_Key[[Full Name]:[Full Name]],0))&amp;RIGHT(INDEX(FPL_Fixtures_Extract[],MATCH($A341,FPL_Fixtures_Extract[[Player]:[Player]],0),MATCH(FPL_Combined[[#Headers],[Gameweek 38]],FPL_Fixtures_Extract[#Headers],0)),3))</f>
        <v>NOR(H)</v>
      </c>
    </row>
    <row r="342" spans="1:39" x14ac:dyDescent="0.45">
      <c r="A342" t="s">
        <v>298</v>
      </c>
      <c r="B342" t="str">
        <f ca="1">IF(RIGHT(FPL_Combined[[#Headers],[Gameweek 01]],2)&lt;$B$622,INDEX(FPL_Results_Extract[Gameweek 01],MATCH($A342,FPL_Results_Extract[[Player]:[Player]],0)),INDEX(Team_Key[[Abbreviation]:[Abbreviation]],MATCH(LEFT(INDEX(FPL_Fixtures_Extract[],MATCH($A342,FPL_Fixtures_Extract[[Player]:[Player]],0),MATCH(FPL_Combined[[#Headers],[Gameweek 01]],FPL_Fixtures_Extract[#Headers],0)),LEN(INDEX(FPL_Fixtures_Extract[],MATCH($A342,FPL_Fixtures_Extract[[Player]:[Player]],0),MATCH(FPL_Combined[[#Headers],[Gameweek 01]],FPL_Fixtures_Extract[#Headers],0)))-4),Team_Key[[Full Name]:[Full Name]],0))&amp;RIGHT(INDEX(FPL_Fixtures_Extract[],MATCH($A342,FPL_Fixtures_Extract[[Player]:[Player]],0),MATCH(FPL_Combined[[#Headers],[Gameweek 01]],FPL_Fixtures_Extract[#Headers],0)),3))</f>
        <v>LEI(A) 2-4</v>
      </c>
      <c r="C342" t="str">
        <f ca="1">IF(RIGHT(FPL_Combined[[#Headers],[Gameweek 02]],2)&lt;$B$622,INDEX(FPL_Results_Extract[Gameweek 02],MATCH($A342,FPL_Results_Extract[[Player]:[Player]],0)),INDEX(Team_Key[[Abbreviation]:[Abbreviation]],MATCH(LEFT(INDEX(FPL_Fixtures_Extract[],MATCH($A342,FPL_Fixtures_Extract[[Player]:[Player]],0),MATCH(FPL_Combined[[#Headers],[Gameweek 02]],FPL_Fixtures_Extract[#Headers],0)),LEN(INDEX(FPL_Fixtures_Extract[],MATCH($A342,FPL_Fixtures_Extract[[Player]:[Player]],0),MATCH(FPL_Combined[[#Headers],[Gameweek 02]],FPL_Fixtures_Extract[#Headers],0)))-4),Team_Key[[Full Name]:[Full Name]],0))&amp;RIGHT(INDEX(FPL_Fixtures_Extract[],MATCH($A342,FPL_Fixtures_Extract[[Player]:[Player]],0),MATCH(FPL_Combined[[#Headers],[Gameweek 02]],FPL_Fixtures_Extract[#Headers],0)),3))</f>
        <v>NOR(H) 1-3</v>
      </c>
      <c r="D342" t="str">
        <f ca="1">IF(RIGHT(FPL_Combined[[#Headers],[Gameweek 03]],2)&lt;$B$622,INDEX(FPL_Results_Extract[Gameweek 03],MATCH($A342,FPL_Results_Extract[[Player]:[Player]],0)),INDEX(Team_Key[[Abbreviation]:[Abbreviation]],MATCH(LEFT(INDEX(FPL_Fixtures_Extract[],MATCH($A342,FPL_Fixtures_Extract[[Player]:[Player]],0),MATCH(FPL_Combined[[#Headers],[Gameweek 03]],FPL_Fixtures_Extract[#Headers],0)),LEN(INDEX(FPL_Fixtures_Extract[],MATCH($A342,FPL_Fixtures_Extract[[Player]:[Player]],0),MATCH(FPL_Combined[[#Headers],[Gameweek 03]],FPL_Fixtures_Extract[#Headers],0)))-4),Team_Key[[Full Name]:[Full Name]],0))&amp;RIGHT(INDEX(FPL_Fixtures_Extract[],MATCH($A342,FPL_Fixtures_Extract[[Player]:[Player]],0),MATCH(FPL_Combined[[#Headers],[Gameweek 03]],FPL_Fixtures_Extract[#Headers],0)),3))</f>
        <v>SWA(H) 1-1</v>
      </c>
      <c r="E342" t="str">
        <f ca="1">IF(RIGHT(FPL_Combined[[#Headers],[Gameweek 04]],2)&lt;$B$622,INDEX(FPL_Results_Extract[Gameweek 04],MATCH($A342,FPL_Results_Extract[[Player]:[Player]],0)),INDEX(Team_Key[[Abbreviation]:[Abbreviation]],MATCH(LEFT(INDEX(FPL_Fixtures_Extract[],MATCH($A342,FPL_Fixtures_Extract[[Player]:[Player]],0),MATCH(FPL_Combined[[#Headers],[Gameweek 04]],FPL_Fixtures_Extract[#Headers],0)),LEN(INDEX(FPL_Fixtures_Extract[],MATCH($A342,FPL_Fixtures_Extract[[Player]:[Player]],0),MATCH(FPL_Combined[[#Headers],[Gameweek 04]],FPL_Fixtures_Extract[#Headers],0)))-4),Team_Key[[Full Name]:[Full Name]],0))&amp;RIGHT(INDEX(FPL_Fixtures_Extract[],MATCH($A342,FPL_Fixtures_Extract[[Player]:[Player]],0),MATCH(FPL_Combined[[#Headers],[Gameweek 04]],FPL_Fixtures_Extract[#Headers],0)),3))</f>
        <v>AVL(A) 2-2</v>
      </c>
      <c r="F342" t="str">
        <f ca="1">IF(RIGHT(FPL_Combined[[#Headers],[Gameweek 05]],2)&lt;$B$622,INDEX(FPL_Results_Extract[Gameweek 05],MATCH($A342,FPL_Results_Extract[[Player]:[Player]],0)),INDEX(Team_Key[[Abbreviation]:[Abbreviation]],MATCH(LEFT(INDEX(FPL_Fixtures_Extract[],MATCH($A342,FPL_Fixtures_Extract[[Player]:[Player]],0),MATCH(FPL_Combined[[#Headers],[Gameweek 05]],FPL_Fixtures_Extract[#Headers],0)),LEN(INDEX(FPL_Fixtures_Extract[],MATCH($A342,FPL_Fixtures_Extract[[Player]:[Player]],0),MATCH(FPL_Combined[[#Headers],[Gameweek 05]],FPL_Fixtures_Extract[#Headers],0)))-4),Team_Key[[Full Name]:[Full Name]],0))&amp;RIGHT(INDEX(FPL_Fixtures_Extract[],MATCH($A342,FPL_Fixtures_Extract[[Player]:[Player]],0),MATCH(FPL_Combined[[#Headers],[Gameweek 05]],FPL_Fixtures_Extract[#Headers],0)),3))</f>
        <v>TOT(H) 0-1</v>
      </c>
      <c r="G342" t="str">
        <f ca="1">IF(RIGHT(FPL_Combined[[#Headers],[Gameweek 06]],2)&lt;$B$622,INDEX(FPL_Results_Extract[Gameweek 06],MATCH($A342,FPL_Results_Extract[[Player]:[Player]],0)),INDEX(Team_Key[[Abbreviation]:[Abbreviation]],MATCH(LEFT(INDEX(FPL_Fixtures_Extract[],MATCH($A342,FPL_Fixtures_Extract[[Player]:[Player]],0),MATCH(FPL_Combined[[#Headers],[Gameweek 06]],FPL_Fixtures_Extract[#Headers],0)),LEN(INDEX(FPL_Fixtures_Extract[],MATCH($A342,FPL_Fixtures_Extract[[Player]:[Player]],0),MATCH(FPL_Combined[[#Headers],[Gameweek 06]],FPL_Fixtures_Extract[#Headers],0)))-4),Team_Key[[Full Name]:[Full Name]],0))&amp;RIGHT(INDEX(FPL_Fixtures_Extract[],MATCH($A342,FPL_Fixtures_Extract[[Player]:[Player]],0),MATCH(FPL_Combined[[#Headers],[Gameweek 06]],FPL_Fixtures_Extract[#Headers],0)),3))</f>
        <v>BOU(A) 0-2</v>
      </c>
      <c r="H342" t="str">
        <f ca="1">IF(RIGHT(FPL_Combined[[#Headers],[Gameweek 07]],2)&lt;$B$622,INDEX(FPL_Results_Extract[Gameweek 07],MATCH($A342,FPL_Results_Extract[[Player]:[Player]],0)),INDEX(Team_Key[[Abbreviation]:[Abbreviation]],MATCH(LEFT(INDEX(FPL_Fixtures_Extract[],MATCH($A342,FPL_Fixtures_Extract[[Player]:[Player]],0),MATCH(FPL_Combined[[#Headers],[Gameweek 07]],FPL_Fixtures_Extract[#Headers],0)),LEN(INDEX(FPL_Fixtures_Extract[],MATCH($A342,FPL_Fixtures_Extract[[Player]:[Player]],0),MATCH(FPL_Combined[[#Headers],[Gameweek 07]],FPL_Fixtures_Extract[#Headers],0)))-4),Team_Key[[Full Name]:[Full Name]],0))&amp;RIGHT(INDEX(FPL_Fixtures_Extract[],MATCH($A342,FPL_Fixtures_Extract[[Player]:[Player]],0),MATCH(FPL_Combined[[#Headers],[Gameweek 07]],FPL_Fixtures_Extract[#Headers],0)),3))</f>
        <v>MUN(A) 0-3</v>
      </c>
      <c r="I342" t="str">
        <f ca="1">IF(RIGHT(FPL_Combined[[#Headers],[Gameweek 08]],2)&lt;$B$622,INDEX(FPL_Results_Extract[Gameweek 08],MATCH($A342,FPL_Results_Extract[[Player]:[Player]],0)),INDEX(Team_Key[[Abbreviation]:[Abbreviation]],MATCH(LEFT(INDEX(FPL_Fixtures_Extract[],MATCH($A342,FPL_Fixtures_Extract[[Player]:[Player]],0),MATCH(FPL_Combined[[#Headers],[Gameweek 08]],FPL_Fixtures_Extract[#Headers],0)),LEN(INDEX(FPL_Fixtures_Extract[],MATCH($A342,FPL_Fixtures_Extract[[Player]:[Player]],0),MATCH(FPL_Combined[[#Headers],[Gameweek 08]],FPL_Fixtures_Extract[#Headers],0)))-4),Team_Key[[Full Name]:[Full Name]],0))&amp;RIGHT(INDEX(FPL_Fixtures_Extract[],MATCH($A342,FPL_Fixtures_Extract[[Player]:[Player]],0),MATCH(FPL_Combined[[#Headers],[Gameweek 08]],FPL_Fixtures_Extract[#Headers],0)),3))</f>
        <v>WHU(H) 2-2</v>
      </c>
      <c r="J342" t="str">
        <f ca="1">IF(RIGHT(FPL_Combined[[#Headers],[Gameweek 09]],2)&lt;$B$622,INDEX(FPL_Results_Extract[Gameweek 09],MATCH($A342,FPL_Results_Extract[[Player]:[Player]],0)),INDEX(Team_Key[[Abbreviation]:[Abbreviation]],MATCH(LEFT(INDEX(FPL_Fixtures_Extract[],MATCH($A342,FPL_Fixtures_Extract[[Player]:[Player]],0),MATCH(FPL_Combined[[#Headers],[Gameweek 09]],FPL_Fixtures_Extract[#Headers],0)),LEN(INDEX(FPL_Fixtures_Extract[],MATCH($A342,FPL_Fixtures_Extract[[Player]:[Player]],0),MATCH(FPL_Combined[[#Headers],[Gameweek 09]],FPL_Fixtures_Extract[#Headers],0)))-4),Team_Key[[Full Name]:[Full Name]],0))&amp;RIGHT(INDEX(FPL_Fixtures_Extract[],MATCH($A342,FPL_Fixtures_Extract[[Player]:[Player]],0),MATCH(FPL_Combined[[#Headers],[Gameweek 09]],FPL_Fixtures_Extract[#Headers],0)),3))</f>
        <v>WBA(A) 0-1</v>
      </c>
      <c r="K342" t="str">
        <f ca="1">IF(RIGHT(FPL_Combined[[#Headers],[Gameweek 10]],2)&lt;$B$622,INDEX(FPL_Results_Extract[Gameweek 10],MATCH($A342,FPL_Results_Extract[[Player]:[Player]],0)),INDEX(Team_Key[[Abbreviation]:[Abbreviation]],MATCH(LEFT(INDEX(FPL_Fixtures_Extract[],MATCH($A342,FPL_Fixtures_Extract[[Player]:[Player]],0),MATCH(FPL_Combined[[#Headers],[Gameweek 10]],FPL_Fixtures_Extract[#Headers],0)),LEN(INDEX(FPL_Fixtures_Extract[],MATCH($A342,FPL_Fixtures_Extract[[Player]:[Player]],0),MATCH(FPL_Combined[[#Headers],[Gameweek 10]],FPL_Fixtures_Extract[#Headers],0)))-4),Team_Key[[Full Name]:[Full Name]],0))&amp;RIGHT(INDEX(FPL_Fixtures_Extract[],MATCH($A342,FPL_Fixtures_Extract[[Player]:[Player]],0),MATCH(FPL_Combined[[#Headers],[Gameweek 10]],FPL_Fixtures_Extract[#Headers],0)),3))</f>
        <v>NEW(H) 3-0</v>
      </c>
      <c r="L342" t="str">
        <f ca="1">IF(RIGHT(FPL_Combined[[#Headers],[Gameweek 11]],2)&lt;$B$622,INDEX(FPL_Results_Extract[Gameweek 11],MATCH($A342,FPL_Results_Extract[[Player]:[Player]],0)),INDEX(Team_Key[[Abbreviation]:[Abbreviation]],MATCH(LEFT(INDEX(FPL_Fixtures_Extract[],MATCH($A342,FPL_Fixtures_Extract[[Player]:[Player]],0),MATCH(FPL_Combined[[#Headers],[Gameweek 11]],FPL_Fixtures_Extract[#Headers],0)),LEN(INDEX(FPL_Fixtures_Extract[],MATCH($A342,FPL_Fixtures_Extract[[Player]:[Player]],0),MATCH(FPL_Combined[[#Headers],[Gameweek 11]],FPL_Fixtures_Extract[#Headers],0)))-4),Team_Key[[Full Name]:[Full Name]],0))&amp;RIGHT(INDEX(FPL_Fixtures_Extract[],MATCH($A342,FPL_Fixtures_Extract[[Player]:[Player]],0),MATCH(FPL_Combined[[#Headers],[Gameweek 11]],FPL_Fixtures_Extract[#Headers],0)),3))</f>
        <v>EVE(A) 2-6</v>
      </c>
      <c r="M342" t="str">
        <f ca="1">IF(RIGHT(FPL_Combined[[#Headers],[Gameweek 12]],2)&lt;$B$622,INDEX(FPL_Results_Extract[Gameweek 12],MATCH($A342,FPL_Results_Extract[[Player]:[Player]],0)),INDEX(Team_Key[[Abbreviation]:[Abbreviation]],MATCH(LEFT(INDEX(FPL_Fixtures_Extract[],MATCH($A342,FPL_Fixtures_Extract[[Player]:[Player]],0),MATCH(FPL_Combined[[#Headers],[Gameweek 12]],FPL_Fixtures_Extract[#Headers],0)),LEN(INDEX(FPL_Fixtures_Extract[],MATCH($A342,FPL_Fixtures_Extract[[Player]:[Player]],0),MATCH(FPL_Combined[[#Headers],[Gameweek 12]],FPL_Fixtures_Extract[#Headers],0)))-4),Team_Key[[Full Name]:[Full Name]],0))&amp;RIGHT(INDEX(FPL_Fixtures_Extract[],MATCH($A342,FPL_Fixtures_Extract[[Player]:[Player]],0),MATCH(FPL_Combined[[#Headers],[Gameweek 12]],FPL_Fixtures_Extract[#Headers],0)),3))</f>
        <v>SOU(H) 0-1</v>
      </c>
      <c r="N342" t="str">
        <f ca="1">IF(RIGHT(FPL_Combined[[#Headers],[Gameweek 13]],2)&lt;$B$622,INDEX(FPL_Results_Extract[Gameweek 13],MATCH($A342,FPL_Results_Extract[[Player]:[Player]],0)),INDEX(Team_Key[[Abbreviation]:[Abbreviation]],MATCH(LEFT(INDEX(FPL_Fixtures_Extract[],MATCH($A342,FPL_Fixtures_Extract[[Player]:[Player]],0),MATCH(FPL_Combined[[#Headers],[Gameweek 13]],FPL_Fixtures_Extract[#Headers],0)),LEN(INDEX(FPL_Fixtures_Extract[],MATCH($A342,FPL_Fixtures_Extract[[Player]:[Player]],0),MATCH(FPL_Combined[[#Headers],[Gameweek 13]],FPL_Fixtures_Extract[#Headers],0)))-4),Team_Key[[Full Name]:[Full Name]],0))&amp;RIGHT(INDEX(FPL_Fixtures_Extract[],MATCH($A342,FPL_Fixtures_Extract[[Player]:[Player]],0),MATCH(FPL_Combined[[#Headers],[Gameweek 13]],FPL_Fixtures_Extract[#Headers],0)),3))</f>
        <v>CRY(A) 1-0</v>
      </c>
      <c r="O342" t="str">
        <f ca="1">IF(RIGHT(FPL_Combined[[#Headers],[Gameweek 14]],2)&lt;$B$622,INDEX(FPL_Results_Extract[Gameweek 14],MATCH($A342,FPL_Results_Extract[[Player]:[Player]],0)),INDEX(Team_Key[[Abbreviation]:[Abbreviation]],MATCH(LEFT(INDEX(FPL_Fixtures_Extract[],MATCH($A342,FPL_Fixtures_Extract[[Player]:[Player]],0),MATCH(FPL_Combined[[#Headers],[Gameweek 14]],FPL_Fixtures_Extract[#Headers],0)),LEN(INDEX(FPL_Fixtures_Extract[],MATCH($A342,FPL_Fixtures_Extract[[Player]:[Player]],0),MATCH(FPL_Combined[[#Headers],[Gameweek 14]],FPL_Fixtures_Extract[#Headers],0)))-4),Team_Key[[Full Name]:[Full Name]],0))&amp;RIGHT(INDEX(FPL_Fixtures_Extract[],MATCH($A342,FPL_Fixtures_Extract[[Player]:[Player]],0),MATCH(FPL_Combined[[#Headers],[Gameweek 14]],FPL_Fixtures_Extract[#Headers],0)),3))</f>
        <v>STK(H) 2-0</v>
      </c>
      <c r="P342" t="str">
        <f ca="1">IF(RIGHT(FPL_Combined[[#Headers],[Gameweek 15]],2)&lt;$B$622,INDEX(FPL_Results_Extract[Gameweek 15],MATCH($A342,FPL_Results_Extract[[Player]:[Player]],0)),INDEX(Team_Key[[Abbreviation]:[Abbreviation]],MATCH(LEFT(INDEX(FPL_Fixtures_Extract[],MATCH($A342,FPL_Fixtures_Extract[[Player]:[Player]],0),MATCH(FPL_Combined[[#Headers],[Gameweek 15]],FPL_Fixtures_Extract[#Headers],0)),LEN(INDEX(FPL_Fixtures_Extract[],MATCH($A342,FPL_Fixtures_Extract[[Player]:[Player]],0),MATCH(FPL_Combined[[#Headers],[Gameweek 15]],FPL_Fixtures_Extract[#Headers],0)))-4),Team_Key[[Full Name]:[Full Name]],0))&amp;RIGHT(INDEX(FPL_Fixtures_Extract[],MATCH($A342,FPL_Fixtures_Extract[[Player]:[Player]],0),MATCH(FPL_Combined[[#Headers],[Gameweek 15]],FPL_Fixtures_Extract[#Headers],0)),3))</f>
        <v>ARS(A) 1-3</v>
      </c>
      <c r="Q342" t="str">
        <f ca="1">IF(RIGHT(FPL_Combined[[#Headers],[Gameweek 16]],2)&lt;$B$622,INDEX(FPL_Results_Extract[Gameweek 16],MATCH($A342,FPL_Results_Extract[[Player]:[Player]],0)),INDEX(Team_Key[[Abbreviation]:[Abbreviation]],MATCH(LEFT(INDEX(FPL_Fixtures_Extract[],MATCH($A342,FPL_Fixtures_Extract[[Player]:[Player]],0),MATCH(FPL_Combined[[#Headers],[Gameweek 16]],FPL_Fixtures_Extract[#Headers],0)),LEN(INDEX(FPL_Fixtures_Extract[],MATCH($A342,FPL_Fixtures_Extract[[Player]:[Player]],0),MATCH(FPL_Combined[[#Headers],[Gameweek 16]],FPL_Fixtures_Extract[#Headers],0)))-4),Team_Key[[Full Name]:[Full Name]],0))&amp;RIGHT(INDEX(FPL_Fixtures_Extract[],MATCH($A342,FPL_Fixtures_Extract[[Player]:[Player]],0),MATCH(FPL_Combined[[#Headers],[Gameweek 16]],FPL_Fixtures_Extract[#Headers],0)),3))</f>
        <v>WAT(H) 0-1</v>
      </c>
      <c r="R342" t="str">
        <f ca="1">IF(RIGHT(FPL_Combined[[#Headers],[Gameweek 17]],2)&lt;$B$622,INDEX(FPL_Results_Extract[Gameweek 17],MATCH($A342,FPL_Results_Extract[[Player]:[Player]],0)),INDEX(Team_Key[[Abbreviation]:[Abbreviation]],MATCH(LEFT(INDEX(FPL_Fixtures_Extract[],MATCH($A342,FPL_Fixtures_Extract[[Player]:[Player]],0),MATCH(FPL_Combined[[#Headers],[Gameweek 17]],FPL_Fixtures_Extract[#Headers],0)),LEN(INDEX(FPL_Fixtures_Extract[],MATCH($A342,FPL_Fixtures_Extract[[Player]:[Player]],0),MATCH(FPL_Combined[[#Headers],[Gameweek 17]],FPL_Fixtures_Extract[#Headers],0)))-4),Team_Key[[Full Name]:[Full Name]],0))&amp;RIGHT(INDEX(FPL_Fixtures_Extract[],MATCH($A342,FPL_Fixtures_Extract[[Player]:[Player]],0),MATCH(FPL_Combined[[#Headers],[Gameweek 17]],FPL_Fixtures_Extract[#Headers],0)),3))</f>
        <v>CHE(A) 1-3</v>
      </c>
      <c r="S342" t="str">
        <f ca="1">IF(RIGHT(FPL_Combined[[#Headers],[Gameweek 18]],2)&lt;$B$622,INDEX(FPL_Results_Extract[Gameweek 18],MATCH($A342,FPL_Results_Extract[[Player]:[Player]],0)),INDEX(Team_Key[[Abbreviation]:[Abbreviation]],MATCH(LEFT(INDEX(FPL_Fixtures_Extract[],MATCH($A342,FPL_Fixtures_Extract[[Player]:[Player]],0),MATCH(FPL_Combined[[#Headers],[Gameweek 18]],FPL_Fixtures_Extract[#Headers],0)),LEN(INDEX(FPL_Fixtures_Extract[],MATCH($A342,FPL_Fixtures_Extract[[Player]:[Player]],0),MATCH(FPL_Combined[[#Headers],[Gameweek 18]],FPL_Fixtures_Extract[#Headers],0)))-4),Team_Key[[Full Name]:[Full Name]],0))&amp;RIGHT(INDEX(FPL_Fixtures_Extract[],MATCH($A342,FPL_Fixtures_Extract[[Player]:[Player]],0),MATCH(FPL_Combined[[#Headers],[Gameweek 18]],FPL_Fixtures_Extract[#Headers],0)),3))</f>
        <v>MCI(A) 1-4</v>
      </c>
      <c r="T342" t="str">
        <f ca="1">IF(RIGHT(FPL_Combined[[#Headers],[Gameweek 19]],2)&lt;$B$622,INDEX(FPL_Results_Extract[Gameweek 19],MATCH($A342,FPL_Results_Extract[[Player]:[Player]],0)),INDEX(Team_Key[[Abbreviation]:[Abbreviation]],MATCH(LEFT(INDEX(FPL_Fixtures_Extract[],MATCH($A342,FPL_Fixtures_Extract[[Player]:[Player]],0),MATCH(FPL_Combined[[#Headers],[Gameweek 19]],FPL_Fixtures_Extract[#Headers],0)),LEN(INDEX(FPL_Fixtures_Extract[],MATCH($A342,FPL_Fixtures_Extract[[Player]:[Player]],0),MATCH(FPL_Combined[[#Headers],[Gameweek 19]],FPL_Fixtures_Extract[#Headers],0)))-4),Team_Key[[Full Name]:[Full Name]],0))&amp;RIGHT(INDEX(FPL_Fixtures_Extract[],MATCH($A342,FPL_Fixtures_Extract[[Player]:[Player]],0),MATCH(FPL_Combined[[#Headers],[Gameweek 19]],FPL_Fixtures_Extract[#Headers],0)),3))</f>
        <v>LIV(H) 0-1</v>
      </c>
      <c r="U342" t="str">
        <f ca="1">IF(RIGHT(FPL_Combined[[#Headers],[Gameweek 20]],2)&lt;$B$622,INDEX(FPL_Results_Extract[Gameweek 20],MATCH($A342,FPL_Results_Extract[[Player]:[Player]],0)),INDEX(Team_Key[[Abbreviation]:[Abbreviation]],MATCH(LEFT(INDEX(FPL_Fixtures_Extract[],MATCH($A342,FPL_Fixtures_Extract[[Player]:[Player]],0),MATCH(FPL_Combined[[#Headers],[Gameweek 20]],FPL_Fixtures_Extract[#Headers],0)),LEN(INDEX(FPL_Fixtures_Extract[],MATCH($A342,FPL_Fixtures_Extract[[Player]:[Player]],0),MATCH(FPL_Combined[[#Headers],[Gameweek 20]],FPL_Fixtures_Extract[#Headers],0)))-4),Team_Key[[Full Name]:[Full Name]],0))&amp;RIGHT(INDEX(FPL_Fixtures_Extract[],MATCH($A342,FPL_Fixtures_Extract[[Player]:[Player]],0),MATCH(FPL_Combined[[#Headers],[Gameweek 20]],FPL_Fixtures_Extract[#Headers],0)),3))</f>
        <v>AVL(H) 3-1</v>
      </c>
      <c r="V342" t="str">
        <f ca="1">IF(RIGHT(FPL_Combined[[#Headers],[Gameweek 21]],2)&lt;$B$622,INDEX(FPL_Results_Extract[Gameweek 21],MATCH($A342,FPL_Results_Extract[[Player]:[Player]],0)),INDEX(Team_Key[[Abbreviation]:[Abbreviation]],MATCH(LEFT(INDEX(FPL_Fixtures_Extract[],MATCH($A342,FPL_Fixtures_Extract[[Player]:[Player]],0),MATCH(FPL_Combined[[#Headers],[Gameweek 21]],FPL_Fixtures_Extract[#Headers],0)),LEN(INDEX(FPL_Fixtures_Extract[],MATCH($A342,FPL_Fixtures_Extract[[Player]:[Player]],0),MATCH(FPL_Combined[[#Headers],[Gameweek 21]],FPL_Fixtures_Extract[#Headers],0)))-4),Team_Key[[Full Name]:[Full Name]],0))&amp;RIGHT(INDEX(FPL_Fixtures_Extract[],MATCH($A342,FPL_Fixtures_Extract[[Player]:[Player]],0),MATCH(FPL_Combined[[#Headers],[Gameweek 21]],FPL_Fixtures_Extract[#Headers],0)),3))</f>
        <v>SWA(A) 4-2</v>
      </c>
      <c r="W342" t="str">
        <f ca="1">IF(RIGHT(FPL_Combined[[#Headers],[Gameweek 22]],2)&lt;$B$622,INDEX(FPL_Results_Extract[Gameweek 22],MATCH($A342,FPL_Results_Extract[[Player]:[Player]],0)),INDEX(Team_Key[[Abbreviation]:[Abbreviation]],MATCH(LEFT(INDEX(FPL_Fixtures_Extract[],MATCH($A342,FPL_Fixtures_Extract[[Player]:[Player]],0),MATCH(FPL_Combined[[#Headers],[Gameweek 22]],FPL_Fixtures_Extract[#Headers],0)),LEN(INDEX(FPL_Fixtures_Extract[],MATCH($A342,FPL_Fixtures_Extract[[Player]:[Player]],0),MATCH(FPL_Combined[[#Headers],[Gameweek 22]],FPL_Fixtures_Extract[#Headers],0)))-4),Team_Key[[Full Name]:[Full Name]],0))&amp;RIGHT(INDEX(FPL_Fixtures_Extract[],MATCH($A342,FPL_Fixtures_Extract[[Player]:[Player]],0),MATCH(FPL_Combined[[#Headers],[Gameweek 22]],FPL_Fixtures_Extract[#Headers],0)),3))</f>
        <v>TOT(A) 1-4</v>
      </c>
      <c r="X342" t="str">
        <f ca="1">IF(RIGHT(FPL_Combined[[#Headers],[Gameweek 23]],2)&lt;$B$622,INDEX(FPL_Results_Extract[Gameweek 23],MATCH($A342,FPL_Results_Extract[[Player]:[Player]],0)),INDEX(Team_Key[[Abbreviation]:[Abbreviation]],MATCH(LEFT(INDEX(FPL_Fixtures_Extract[],MATCH($A342,FPL_Fixtures_Extract[[Player]:[Player]],0),MATCH(FPL_Combined[[#Headers],[Gameweek 23]],FPL_Fixtures_Extract[#Headers],0)),LEN(INDEX(FPL_Fixtures_Extract[],MATCH($A342,FPL_Fixtures_Extract[[Player]:[Player]],0),MATCH(FPL_Combined[[#Headers],[Gameweek 23]],FPL_Fixtures_Extract[#Headers],0)))-4),Team_Key[[Full Name]:[Full Name]],0))&amp;RIGHT(INDEX(FPL_Fixtures_Extract[],MATCH($A342,FPL_Fixtures_Extract[[Player]:[Player]],0),MATCH(FPL_Combined[[#Headers],[Gameweek 23]],FPL_Fixtures_Extract[#Headers],0)),3))</f>
        <v>BOU(H) 1-1</v>
      </c>
      <c r="Y342" t="str">
        <f ca="1">IF(RIGHT(FPL_Combined[[#Headers],[Gameweek 24]],2)&lt;$B$622,INDEX(FPL_Results_Extract[Team],MATCH($A342,FPL_Results_Extract[[Player]:[Player]],0)),INDEX(Team_Key[[Abbreviation]:[Abbreviation]],MATCH(LEFT(INDEX(FPL_Fixtures_Extract[],MATCH($A342,FPL_Fixtures_Extract[[Player]:[Player]],0),MATCH(FPL_Combined[[#Headers],[Gameweek 24]],FPL_Fixtures_Extract[#Headers],0)),LEN(INDEX(FPL_Fixtures_Extract[],MATCH($A342,FPL_Fixtures_Extract[[Player]:[Player]],0),MATCH(FPL_Combined[[#Headers],[Gameweek 24]],FPL_Fixtures_Extract[#Headers],0)))-4),Team_Key[[Full Name]:[Full Name]],0))&amp;RIGHT(INDEX(FPL_Fixtures_Extract[],MATCH($A342,FPL_Fixtures_Extract[[Player]:[Player]],0),MATCH(FPL_Combined[[#Headers],[Gameweek 24]],FPL_Fixtures_Extract[#Headers],0)),3))</f>
        <v>SUN</v>
      </c>
      <c r="Z342" t="str">
        <f ca="1">IF(RIGHT(FPL_Combined[[#Headers],[Gameweek 25]],2)&lt;$B$622,INDEX(FPL_Results_Extract[Player],MATCH($A342,FPL_Results_Extract[[Player]:[Player]],0)),INDEX(Team_Key[[Abbreviation]:[Abbreviation]],MATCH(LEFT(INDEX(FPL_Fixtures_Extract[],MATCH($A342,FPL_Fixtures_Extract[[Player]:[Player]],0),MATCH(FPL_Combined[[#Headers],[Gameweek 25]],FPL_Fixtures_Extract[#Headers],0)),LEN(INDEX(FPL_Fixtures_Extract[],MATCH($A342,FPL_Fixtures_Extract[[Player]:[Player]],0),MATCH(FPL_Combined[[#Headers],[Gameweek 25]],FPL_Fixtures_Extract[#Headers],0)))-4),Team_Key[[Full Name]:[Full Name]],0))&amp;RIGHT(INDEX(FPL_Fixtures_Extract[],MATCH($A342,FPL_Fixtures_Extract[[Player]:[Player]],0),MATCH(FPL_Combined[[#Headers],[Gameweek 25]],FPL_Fixtures_Extract[#Headers],0)),3))</f>
        <v>Lens</v>
      </c>
      <c r="AA342" t="str">
        <f ca="1">IF(RIGHT(FPL_Combined[[#Headers],[Gameweek 26]],2)&lt;$B$622,INDEX(FPL_Results_Extract[Gameweek 01],MATCH($A342,FPL_Results_Extract[[Player]:[Player]],0)),INDEX(Team_Key[[Abbreviation]:[Abbreviation]],MATCH(LEFT(INDEX(FPL_Fixtures_Extract[],MATCH($A342,FPL_Fixtures_Extract[[Player]:[Player]],0),MATCH(FPL_Combined[[#Headers],[Gameweek 26]],FPL_Fixtures_Extract[#Headers],0)),LEN(INDEX(FPL_Fixtures_Extract[],MATCH($A342,FPL_Fixtures_Extract[[Player]:[Player]],0),MATCH(FPL_Combined[[#Headers],[Gameweek 26]],FPL_Fixtures_Extract[#Headers],0)))-4),Team_Key[[Full Name]:[Full Name]],0))&amp;RIGHT(INDEX(FPL_Fixtures_Extract[],MATCH($A342,FPL_Fixtures_Extract[[Player]:[Player]],0),MATCH(FPL_Combined[[#Headers],[Gameweek 26]],FPL_Fixtures_Extract[#Headers],0)),3))</f>
        <v>LEI(A) 2-4</v>
      </c>
      <c r="AB342" t="str">
        <f ca="1">IF(RIGHT(FPL_Combined[[#Headers],[Gameweek 27]],2)&lt;$B$622,INDEX(FPL_Results_Extract[Gameweek 02],MATCH($A342,FPL_Results_Extract[[Player]:[Player]],0)),INDEX(Team_Key[[Abbreviation]:[Abbreviation]],MATCH(LEFT(INDEX(FPL_Fixtures_Extract[],MATCH($A342,FPL_Fixtures_Extract[[Player]:[Player]],0),MATCH(FPL_Combined[[#Headers],[Gameweek 27]],FPL_Fixtures_Extract[#Headers],0)),LEN(INDEX(FPL_Fixtures_Extract[],MATCH($A342,FPL_Fixtures_Extract[[Player]:[Player]],0),MATCH(FPL_Combined[[#Headers],[Gameweek 27]],FPL_Fixtures_Extract[#Headers],0)))-4),Team_Key[[Full Name]:[Full Name]],0))&amp;RIGHT(INDEX(FPL_Fixtures_Extract[],MATCH($A342,FPL_Fixtures_Extract[[Player]:[Player]],0),MATCH(FPL_Combined[[#Headers],[Gameweek 27]],FPL_Fixtures_Extract[#Headers],0)),3))</f>
        <v>NOR(H) 1-3</v>
      </c>
      <c r="AC342" t="str">
        <f ca="1">IF(RIGHT(FPL_Combined[[#Headers],[Gameweek 28]],2)&lt;$B$622,INDEX(FPL_Results_Extract[Gameweek 03],MATCH($A342,FPL_Results_Extract[[Player]:[Player]],0)),INDEX(Team_Key[[Abbreviation]:[Abbreviation]],MATCH(LEFT(INDEX(FPL_Fixtures_Extract[],MATCH($A342,FPL_Fixtures_Extract[[Player]:[Player]],0),MATCH(FPL_Combined[[#Headers],[Gameweek 28]],FPL_Fixtures_Extract[#Headers],0)),LEN(INDEX(FPL_Fixtures_Extract[],MATCH($A342,FPL_Fixtures_Extract[[Player]:[Player]],0),MATCH(FPL_Combined[[#Headers],[Gameweek 28]],FPL_Fixtures_Extract[#Headers],0)))-4),Team_Key[[Full Name]:[Full Name]],0))&amp;RIGHT(INDEX(FPL_Fixtures_Extract[],MATCH($A342,FPL_Fixtures_Extract[[Player]:[Player]],0),MATCH(FPL_Combined[[#Headers],[Gameweek 28]],FPL_Fixtures_Extract[#Headers],0)),3))</f>
        <v>SWA(H) 1-1</v>
      </c>
      <c r="AD342" t="str">
        <f ca="1">IF(RIGHT(FPL_Combined[[#Headers],[Gameweek 29]],2)&lt;$B$622,INDEX(FPL_Results_Extract[Gameweek 04],MATCH($A342,FPL_Results_Extract[[Player]:[Player]],0)),INDEX(Team_Key[[Abbreviation]:[Abbreviation]],MATCH(LEFT(INDEX(FPL_Fixtures_Extract[],MATCH($A342,FPL_Fixtures_Extract[[Player]:[Player]],0),MATCH(FPL_Combined[[#Headers],[Gameweek 29]],FPL_Fixtures_Extract[#Headers],0)),LEN(INDEX(FPL_Fixtures_Extract[],MATCH($A342,FPL_Fixtures_Extract[[Player]:[Player]],0),MATCH(FPL_Combined[[#Headers],[Gameweek 29]],FPL_Fixtures_Extract[#Headers],0)))-4),Team_Key[[Full Name]:[Full Name]],0))&amp;RIGHT(INDEX(FPL_Fixtures_Extract[],MATCH($A342,FPL_Fixtures_Extract[[Player]:[Player]],0),MATCH(FPL_Combined[[#Headers],[Gameweek 29]],FPL_Fixtures_Extract[#Headers],0)),3))</f>
        <v>SOU(A)</v>
      </c>
      <c r="AE342" t="e">
        <f ca="1">IF(RIGHT(FPL_Combined[[#Headers],[Gameweek 30]],2)&lt;$B$622,INDEX(FPL_Results_Extract[Gameweek 05],MATCH($A342,FPL_Results_Extract[[Player]:[Player]],0)),INDEX(Team_Key[[Abbreviation]:[Abbreviation]],MATCH(LEFT(INDEX(FPL_Fixtures_Extract[],MATCH($A342,FPL_Fixtures_Extract[[Player]:[Player]],0),MATCH(FPL_Combined[[#Headers],[Gameweek 30]],FPL_Fixtures_Extract[#Headers],0)),LEN(INDEX(FPL_Fixtures_Extract[],MATCH($A342,FPL_Fixtures_Extract[[Player]:[Player]],0),MATCH(FPL_Combined[[#Headers],[Gameweek 30]],FPL_Fixtures_Extract[#Headers],0)))-4),Team_Key[[Full Name]:[Full Name]],0))&amp;RIGHT(INDEX(FPL_Fixtures_Extract[],MATCH($A342,FPL_Fixtures_Extract[[Player]:[Player]],0),MATCH(FPL_Combined[[#Headers],[Gameweek 30]],FPL_Fixtures_Extract[#Headers],0)),3))</f>
        <v>#VALUE!</v>
      </c>
      <c r="AF342" t="str">
        <f ca="1">IF(RIGHT(FPL_Combined[[#Headers],[Gameweek 31]],2)&lt;$B$622,INDEX(FPL_Results_Extract[Gameweek 06],MATCH($A342,FPL_Results_Extract[[Player]:[Player]],0)),INDEX(Team_Key[[Abbreviation]:[Abbreviation]],MATCH(LEFT(INDEX(FPL_Fixtures_Extract[],MATCH($A342,FPL_Fixtures_Extract[[Player]:[Player]],0),MATCH(FPL_Combined[[#Headers],[Gameweek 31]],FPL_Fixtures_Extract[#Headers],0)),LEN(INDEX(FPL_Fixtures_Extract[],MATCH($A342,FPL_Fixtures_Extract[[Player]:[Player]],0),MATCH(FPL_Combined[[#Headers],[Gameweek 31]],FPL_Fixtures_Extract[#Headers],0)))-4),Team_Key[[Full Name]:[Full Name]],0))&amp;RIGHT(INDEX(FPL_Fixtures_Extract[],MATCH($A342,FPL_Fixtures_Extract[[Player]:[Player]],0),MATCH(FPL_Combined[[#Headers],[Gameweek 31]],FPL_Fixtures_Extract[#Headers],0)),3))</f>
        <v>NEW(A)</v>
      </c>
      <c r="AG342" t="str">
        <f ca="1">IF(RIGHT(FPL_Combined[[#Headers],[Gameweek 32]],2)&lt;$B$622,INDEX(FPL_Results_Extract[Gameweek 07],MATCH($A342,FPL_Results_Extract[[Player]:[Player]],0)),INDEX(Team_Key[[Abbreviation]:[Abbreviation]],MATCH(LEFT(INDEX(FPL_Fixtures_Extract[],MATCH($A342,FPL_Fixtures_Extract[[Player]:[Player]],0),MATCH(FPL_Combined[[#Headers],[Gameweek 32]],FPL_Fixtures_Extract[#Headers],0)),LEN(INDEX(FPL_Fixtures_Extract[],MATCH($A342,FPL_Fixtures_Extract[[Player]:[Player]],0),MATCH(FPL_Combined[[#Headers],[Gameweek 32]],FPL_Fixtures_Extract[#Headers],0)))-4),Team_Key[[Full Name]:[Full Name]],0))&amp;RIGHT(INDEX(FPL_Fixtures_Extract[],MATCH($A342,FPL_Fixtures_Extract[[Player]:[Player]],0),MATCH(FPL_Combined[[#Headers],[Gameweek 32]],FPL_Fixtures_Extract[#Headers],0)),3))</f>
        <v>WBA(H)</v>
      </c>
      <c r="AH342" t="str">
        <f ca="1">IF(RIGHT(FPL_Combined[[#Headers],[Gameweek 33]],2)&lt;$B$622,INDEX(FPL_Results_Extract[Gameweek 08],MATCH($A342,FPL_Results_Extract[[Player]:[Player]],0)),INDEX(Team_Key[[Abbreviation]:[Abbreviation]],MATCH(LEFT(INDEX(FPL_Fixtures_Extract[],MATCH($A342,FPL_Fixtures_Extract[[Player]:[Player]],0),MATCH(FPL_Combined[[#Headers],[Gameweek 33]],FPL_Fixtures_Extract[#Headers],0)),LEN(INDEX(FPL_Fixtures_Extract[],MATCH($A342,FPL_Fixtures_Extract[[Player]:[Player]],0),MATCH(FPL_Combined[[#Headers],[Gameweek 33]],FPL_Fixtures_Extract[#Headers],0)))-4),Team_Key[[Full Name]:[Full Name]],0))&amp;RIGHT(INDEX(FPL_Fixtures_Extract[],MATCH($A342,FPL_Fixtures_Extract[[Player]:[Player]],0),MATCH(FPL_Combined[[#Headers],[Gameweek 33]],FPL_Fixtures_Extract[#Headers],0)),3))</f>
        <v>LEI(H)</v>
      </c>
      <c r="AI342" t="str">
        <f ca="1">IF(RIGHT(FPL_Combined[[#Headers],[Gameweek 34]],2)&lt;$B$622,INDEX(FPL_Results_Extract[Gameweek 09],MATCH($A342,FPL_Results_Extract[[Player]:[Player]],0)),INDEX(Team_Key[[Abbreviation]:[Abbreviation]],MATCH(LEFT(INDEX(FPL_Fixtures_Extract[],MATCH($A342,FPL_Fixtures_Extract[[Player]:[Player]],0),MATCH(FPL_Combined[[#Headers],[Gameweek 34]],FPL_Fixtures_Extract[#Headers],0)),LEN(INDEX(FPL_Fixtures_Extract[],MATCH($A342,FPL_Fixtures_Extract[[Player]:[Player]],0),MATCH(FPL_Combined[[#Headers],[Gameweek 34]],FPL_Fixtures_Extract[#Headers],0)))-4),Team_Key[[Full Name]:[Full Name]],0))&amp;RIGHT(INDEX(FPL_Fixtures_Extract[],MATCH($A342,FPL_Fixtures_Extract[[Player]:[Player]],0),MATCH(FPL_Combined[[#Headers],[Gameweek 34]],FPL_Fixtures_Extract[#Headers],0)),3))</f>
        <v>NOR(A)</v>
      </c>
      <c r="AJ342" t="str">
        <f ca="1">IF(RIGHT(FPL_Combined[[#Headers],[Gameweek 35]],2)&lt;$B$622,INDEX(FPL_Results_Extract[Gameweek 10],MATCH($A342,FPL_Results_Extract[[Player]:[Player]],0)),INDEX(Team_Key[[Abbreviation]:[Abbreviation]],MATCH(LEFT(INDEX(FPL_Fixtures_Extract[],MATCH($A342,FPL_Fixtures_Extract[[Player]:[Player]],0),MATCH(FPL_Combined[[#Headers],[Gameweek 35]],FPL_Fixtures_Extract[#Headers],0)),LEN(INDEX(FPL_Fixtures_Extract[],MATCH($A342,FPL_Fixtures_Extract[[Player]:[Player]],0),MATCH(FPL_Combined[[#Headers],[Gameweek 35]],FPL_Fixtures_Extract[#Headers],0)))-4),Team_Key[[Full Name]:[Full Name]],0))&amp;RIGHT(INDEX(FPL_Fixtures_Extract[],MATCH($A342,FPL_Fixtures_Extract[[Player]:[Player]],0),MATCH(FPL_Combined[[#Headers],[Gameweek 35]],FPL_Fixtures_Extract[#Headers],0)),3))</f>
        <v>ARS(H)</v>
      </c>
      <c r="AK342" t="str">
        <f ca="1">IF(RIGHT(FPL_Combined[[#Headers],[Gameweek 36]],2)&lt;$B$622,INDEX(FPL_Results_Extract[Gameweek 11],MATCH($A342,FPL_Results_Extract[[Player]:[Player]],0)),INDEX(Team_Key[[Abbreviation]:[Abbreviation]],MATCH(LEFT(INDEX(FPL_Fixtures_Extract[],MATCH($A342,FPL_Fixtures_Extract[[Player]:[Player]],0),MATCH(FPL_Combined[[#Headers],[Gameweek 36]],FPL_Fixtures_Extract[#Headers],0)),LEN(INDEX(FPL_Fixtures_Extract[],MATCH($A342,FPL_Fixtures_Extract[[Player]:[Player]],0),MATCH(FPL_Combined[[#Headers],[Gameweek 36]],FPL_Fixtures_Extract[#Headers],0)))-4),Team_Key[[Full Name]:[Full Name]],0))&amp;RIGHT(INDEX(FPL_Fixtures_Extract[],MATCH($A342,FPL_Fixtures_Extract[[Player]:[Player]],0),MATCH(FPL_Combined[[#Headers],[Gameweek 36]],FPL_Fixtures_Extract[#Headers],0)),3))</f>
        <v>STK(A)</v>
      </c>
      <c r="AL342" t="str">
        <f ca="1">IF(RIGHT(FPL_Combined[[#Headers],[Gameweek 37]],2)&lt;$B$622,INDEX(FPL_Results_Extract[Gameweek 12],MATCH($A342,FPL_Results_Extract[[Player]:[Player]],0)),INDEX(Team_Key[[Abbreviation]:[Abbreviation]],MATCH(LEFT(INDEX(FPL_Fixtures_Extract[],MATCH($A342,FPL_Fixtures_Extract[[Player]:[Player]],0),MATCH(FPL_Combined[[#Headers],[Gameweek 37]],FPL_Fixtures_Extract[#Headers],0)),LEN(INDEX(FPL_Fixtures_Extract[],MATCH($A342,FPL_Fixtures_Extract[[Player]:[Player]],0),MATCH(FPL_Combined[[#Headers],[Gameweek 37]],FPL_Fixtures_Extract[#Headers],0)))-4),Team_Key[[Full Name]:[Full Name]],0))&amp;RIGHT(INDEX(FPL_Fixtures_Extract[],MATCH($A342,FPL_Fixtures_Extract[[Player]:[Player]],0),MATCH(FPL_Combined[[#Headers],[Gameweek 37]],FPL_Fixtures_Extract[#Headers],0)),3))</f>
        <v>CHE(H)</v>
      </c>
      <c r="AM342" t="str">
        <f ca="1">IF(RIGHT(FPL_Combined[[#Headers],[Gameweek 38]],2)&lt;$B$622,INDEX(FPL_Results_Extract[Gameweek 13],MATCH($A342,FPL_Results_Extract[[Player]:[Player]],0)),INDEX(Team_Key[[Abbreviation]:[Abbreviation]],MATCH(LEFT(INDEX(FPL_Fixtures_Extract[],MATCH($A342,FPL_Fixtures_Extract[[Player]:[Player]],0),MATCH(FPL_Combined[[#Headers],[Gameweek 38]],FPL_Fixtures_Extract[#Headers],0)),LEN(INDEX(FPL_Fixtures_Extract[],MATCH($A342,FPL_Fixtures_Extract[[Player]:[Player]],0),MATCH(FPL_Combined[[#Headers],[Gameweek 38]],FPL_Fixtures_Extract[#Headers],0)))-4),Team_Key[[Full Name]:[Full Name]],0))&amp;RIGHT(INDEX(FPL_Fixtures_Extract[],MATCH($A342,FPL_Fixtures_Extract[[Player]:[Player]],0),MATCH(FPL_Combined[[#Headers],[Gameweek 38]],FPL_Fixtures_Extract[#Headers],0)),3))</f>
        <v>WAT(A)</v>
      </c>
    </row>
    <row r="343" spans="1:39" x14ac:dyDescent="0.45">
      <c r="A343" t="s">
        <v>653</v>
      </c>
      <c r="B343" t="str">
        <f ca="1">IF(RIGHT(FPL_Combined[[#Headers],[Gameweek 01]],2)&lt;$B$622,INDEX(FPL_Results_Extract[Gameweek 01],MATCH($A343,FPL_Results_Extract[[Player]:[Player]],0)),INDEX(Team_Key[[Abbreviation]:[Abbreviation]],MATCH(LEFT(INDEX(FPL_Fixtures_Extract[],MATCH($A343,FPL_Fixtures_Extract[[Player]:[Player]],0),MATCH(FPL_Combined[[#Headers],[Gameweek 01]],FPL_Fixtures_Extract[#Headers],0)),LEN(INDEX(FPL_Fixtures_Extract[],MATCH($A343,FPL_Fixtures_Extract[[Player]:[Player]],0),MATCH(FPL_Combined[[#Headers],[Gameweek 01]],FPL_Fixtures_Extract[#Headers],0)))-4),Team_Key[[Full Name]:[Full Name]],0))&amp;RIGHT(INDEX(FPL_Fixtures_Extract[],MATCH($A343,FPL_Fixtures_Extract[[Player]:[Player]],0),MATCH(FPL_Combined[[#Headers],[Gameweek 01]],FPL_Fixtures_Extract[#Headers],0)),3))</f>
        <v>MCI(H) 0-3</v>
      </c>
      <c r="C343" t="str">
        <f ca="1">IF(RIGHT(FPL_Combined[[#Headers],[Gameweek 02]],2)&lt;$B$622,INDEX(FPL_Results_Extract[Gameweek 02],MATCH($A343,FPL_Results_Extract[[Player]:[Player]],0)),INDEX(Team_Key[[Abbreviation]:[Abbreviation]],MATCH(LEFT(INDEX(FPL_Fixtures_Extract[],MATCH($A343,FPL_Fixtures_Extract[[Player]:[Player]],0),MATCH(FPL_Combined[[#Headers],[Gameweek 02]],FPL_Fixtures_Extract[#Headers],0)),LEN(INDEX(FPL_Fixtures_Extract[],MATCH($A343,FPL_Fixtures_Extract[[Player]:[Player]],0),MATCH(FPL_Combined[[#Headers],[Gameweek 02]],FPL_Fixtures_Extract[#Headers],0)))-4),Team_Key[[Full Name]:[Full Name]],0))&amp;RIGHT(INDEX(FPL_Fixtures_Extract[],MATCH($A343,FPL_Fixtures_Extract[[Player]:[Player]],0),MATCH(FPL_Combined[[#Headers],[Gameweek 02]],FPL_Fixtures_Extract[#Headers],0)),3))</f>
        <v>WAT(A) 0-0</v>
      </c>
      <c r="D343" t="str">
        <f ca="1">IF(RIGHT(FPL_Combined[[#Headers],[Gameweek 03]],2)&lt;$B$622,INDEX(FPL_Results_Extract[Gameweek 03],MATCH($A343,FPL_Results_Extract[[Player]:[Player]],0)),INDEX(Team_Key[[Abbreviation]:[Abbreviation]],MATCH(LEFT(INDEX(FPL_Fixtures_Extract[],MATCH($A343,FPL_Fixtures_Extract[[Player]:[Player]],0),MATCH(FPL_Combined[[#Headers],[Gameweek 03]],FPL_Fixtures_Extract[#Headers],0)),LEN(INDEX(FPL_Fixtures_Extract[],MATCH($A343,FPL_Fixtures_Extract[[Player]:[Player]],0),MATCH(FPL_Combined[[#Headers],[Gameweek 03]],FPL_Fixtures_Extract[#Headers],0)))-4),Team_Key[[Full Name]:[Full Name]],0))&amp;RIGHT(INDEX(FPL_Fixtures_Extract[],MATCH($A343,FPL_Fixtures_Extract[[Player]:[Player]],0),MATCH(FPL_Combined[[#Headers],[Gameweek 03]],FPL_Fixtures_Extract[#Headers],0)),3))</f>
        <v>CHE(H) 2-3</v>
      </c>
      <c r="E343" t="str">
        <f ca="1">IF(RIGHT(FPL_Combined[[#Headers],[Gameweek 04]],2)&lt;$B$622,INDEX(FPL_Results_Extract[Gameweek 04],MATCH($A343,FPL_Results_Extract[[Player]:[Player]],0)),INDEX(Team_Key[[Abbreviation]:[Abbreviation]],MATCH(LEFT(INDEX(FPL_Fixtures_Extract[],MATCH($A343,FPL_Fixtures_Extract[[Player]:[Player]],0),MATCH(FPL_Combined[[#Headers],[Gameweek 04]],FPL_Fixtures_Extract[#Headers],0)),LEN(INDEX(FPL_Fixtures_Extract[],MATCH($A343,FPL_Fixtures_Extract[[Player]:[Player]],0),MATCH(FPL_Combined[[#Headers],[Gameweek 04]],FPL_Fixtures_Extract[#Headers],0)))-4),Team_Key[[Full Name]:[Full Name]],0))&amp;RIGHT(INDEX(FPL_Fixtures_Extract[],MATCH($A343,FPL_Fixtures_Extract[[Player]:[Player]],0),MATCH(FPL_Combined[[#Headers],[Gameweek 04]],FPL_Fixtures_Extract[#Headers],0)),3))</f>
        <v>STK(A) 1-0</v>
      </c>
      <c r="F343" t="str">
        <f ca="1">IF(RIGHT(FPL_Combined[[#Headers],[Gameweek 05]],2)&lt;$B$622,INDEX(FPL_Results_Extract[Gameweek 05],MATCH($A343,FPL_Results_Extract[[Player]:[Player]],0)),INDEX(Team_Key[[Abbreviation]:[Abbreviation]],MATCH(LEFT(INDEX(FPL_Fixtures_Extract[],MATCH($A343,FPL_Fixtures_Extract[[Player]:[Player]],0),MATCH(FPL_Combined[[#Headers],[Gameweek 05]],FPL_Fixtures_Extract[#Headers],0)),LEN(INDEX(FPL_Fixtures_Extract[],MATCH($A343,FPL_Fixtures_Extract[[Player]:[Player]],0),MATCH(FPL_Combined[[#Headers],[Gameweek 05]],FPL_Fixtures_Extract[#Headers],0)))-4),Team_Key[[Full Name]:[Full Name]],0))&amp;RIGHT(INDEX(FPL_Fixtures_Extract[],MATCH($A343,FPL_Fixtures_Extract[[Player]:[Player]],0),MATCH(FPL_Combined[[#Headers],[Gameweek 05]],FPL_Fixtures_Extract[#Headers],0)),3))</f>
        <v>LEI(A) 2-3</v>
      </c>
      <c r="G343" t="str">
        <f ca="1">IF(RIGHT(FPL_Combined[[#Headers],[Gameweek 06]],2)&lt;$B$622,INDEX(FPL_Results_Extract[Gameweek 06],MATCH($A343,FPL_Results_Extract[[Player]:[Player]],0)),INDEX(Team_Key[[Abbreviation]:[Abbreviation]],MATCH(LEFT(INDEX(FPL_Fixtures_Extract[],MATCH($A343,FPL_Fixtures_Extract[[Player]:[Player]],0),MATCH(FPL_Combined[[#Headers],[Gameweek 06]],FPL_Fixtures_Extract[#Headers],0)),LEN(INDEX(FPL_Fixtures_Extract[],MATCH($A343,FPL_Fixtures_Extract[[Player]:[Player]],0),MATCH(FPL_Combined[[#Headers],[Gameweek 06]],FPL_Fixtures_Extract[#Headers],0)))-4),Team_Key[[Full Name]:[Full Name]],0))&amp;RIGHT(INDEX(FPL_Fixtures_Extract[],MATCH($A343,FPL_Fixtures_Extract[[Player]:[Player]],0),MATCH(FPL_Combined[[#Headers],[Gameweek 06]],FPL_Fixtures_Extract[#Headers],0)),3))</f>
        <v>WBA(H) 0-1</v>
      </c>
      <c r="H343" t="str">
        <f ca="1">IF(RIGHT(FPL_Combined[[#Headers],[Gameweek 07]],2)&lt;$B$622,INDEX(FPL_Results_Extract[Gameweek 07],MATCH($A343,FPL_Results_Extract[[Player]:[Player]],0)),INDEX(Team_Key[[Abbreviation]:[Abbreviation]],MATCH(LEFT(INDEX(FPL_Fixtures_Extract[],MATCH($A343,FPL_Fixtures_Extract[[Player]:[Player]],0),MATCH(FPL_Combined[[#Headers],[Gameweek 07]],FPL_Fixtures_Extract[#Headers],0)),LEN(INDEX(FPL_Fixtures_Extract[],MATCH($A343,FPL_Fixtures_Extract[[Player]:[Player]],0),MATCH(FPL_Combined[[#Headers],[Gameweek 07]],FPL_Fixtures_Extract[#Headers],0)))-4),Team_Key[[Full Name]:[Full Name]],0))&amp;RIGHT(INDEX(FPL_Fixtures_Extract[],MATCH($A343,FPL_Fixtures_Extract[[Player]:[Player]],0),MATCH(FPL_Combined[[#Headers],[Gameweek 07]],FPL_Fixtures_Extract[#Headers],0)),3))</f>
        <v>LIV(A) 2-3</v>
      </c>
      <c r="I343" t="str">
        <f ca="1">IF(RIGHT(FPL_Combined[[#Headers],[Gameweek 08]],2)&lt;$B$622,INDEX(FPL_Results_Extract[Gameweek 08],MATCH($A343,FPL_Results_Extract[[Player]:[Player]],0)),INDEX(Team_Key[[Abbreviation]:[Abbreviation]],MATCH(LEFT(INDEX(FPL_Fixtures_Extract[],MATCH($A343,FPL_Fixtures_Extract[[Player]:[Player]],0),MATCH(FPL_Combined[[#Headers],[Gameweek 08]],FPL_Fixtures_Extract[#Headers],0)),LEN(INDEX(FPL_Fixtures_Extract[],MATCH($A343,FPL_Fixtures_Extract[[Player]:[Player]],0),MATCH(FPL_Combined[[#Headers],[Gameweek 08]],FPL_Fixtures_Extract[#Headers],0)))-4),Team_Key[[Full Name]:[Full Name]],0))&amp;RIGHT(INDEX(FPL_Fixtures_Extract[],MATCH($A343,FPL_Fixtures_Extract[[Player]:[Player]],0),MATCH(FPL_Combined[[#Headers],[Gameweek 08]],FPL_Fixtures_Extract[#Headers],0)),3))</f>
        <v>STK(H) 0-1</v>
      </c>
      <c r="J343" t="str">
        <f ca="1">IF(RIGHT(FPL_Combined[[#Headers],[Gameweek 09]],2)&lt;$B$622,INDEX(FPL_Results_Extract[Gameweek 09],MATCH($A343,FPL_Results_Extract[[Player]:[Player]],0)),INDEX(Team_Key[[Abbreviation]:[Abbreviation]],MATCH(LEFT(INDEX(FPL_Fixtures_Extract[],MATCH($A343,FPL_Fixtures_Extract[[Player]:[Player]],0),MATCH(FPL_Combined[[#Headers],[Gameweek 09]],FPL_Fixtures_Extract[#Headers],0)),LEN(INDEX(FPL_Fixtures_Extract[],MATCH($A343,FPL_Fixtures_Extract[[Player]:[Player]],0),MATCH(FPL_Combined[[#Headers],[Gameweek 09]],FPL_Fixtures_Extract[#Headers],0)))-4),Team_Key[[Full Name]:[Full Name]],0))&amp;RIGHT(INDEX(FPL_Fixtures_Extract[],MATCH($A343,FPL_Fixtures_Extract[[Player]:[Player]],0),MATCH(FPL_Combined[[#Headers],[Gameweek 09]],FPL_Fixtures_Extract[#Headers],0)),3))</f>
        <v>CHE(A) 0-2</v>
      </c>
      <c r="K343" t="str">
        <f ca="1">IF(RIGHT(FPL_Combined[[#Headers],[Gameweek 10]],2)&lt;$B$622,INDEX(FPL_Results_Extract[Gameweek 10],MATCH($A343,FPL_Results_Extract[[Player]:[Player]],0)),INDEX(Team_Key[[Abbreviation]:[Abbreviation]],MATCH(LEFT(INDEX(FPL_Fixtures_Extract[],MATCH($A343,FPL_Fixtures_Extract[[Player]:[Player]],0),MATCH(FPL_Combined[[#Headers],[Gameweek 10]],FPL_Fixtures_Extract[#Headers],0)),LEN(INDEX(FPL_Fixtures_Extract[],MATCH($A343,FPL_Fixtures_Extract[[Player]:[Player]],0),MATCH(FPL_Combined[[#Headers],[Gameweek 10]],FPL_Fixtures_Extract[#Headers],0)))-4),Team_Key[[Full Name]:[Full Name]],0))&amp;RIGHT(INDEX(FPL_Fixtures_Extract[],MATCH($A343,FPL_Fixtures_Extract[[Player]:[Player]],0),MATCH(FPL_Combined[[#Headers],[Gameweek 10]],FPL_Fixtures_Extract[#Headers],0)),3))</f>
        <v>SWA(H) 1-2</v>
      </c>
      <c r="L343" t="str">
        <f ca="1">IF(RIGHT(FPL_Combined[[#Headers],[Gameweek 11]],2)&lt;$B$622,INDEX(FPL_Results_Extract[Gameweek 11],MATCH($A343,FPL_Results_Extract[[Player]:[Player]],0)),INDEX(Team_Key[[Abbreviation]:[Abbreviation]],MATCH(LEFT(INDEX(FPL_Fixtures_Extract[],MATCH($A343,FPL_Fixtures_Extract[[Player]:[Player]],0),MATCH(FPL_Combined[[#Headers],[Gameweek 11]],FPL_Fixtures_Extract[#Headers],0)),LEN(INDEX(FPL_Fixtures_Extract[],MATCH($A343,FPL_Fixtures_Extract[[Player]:[Player]],0),MATCH(FPL_Combined[[#Headers],[Gameweek 11]],FPL_Fixtures_Extract[#Headers],0)))-4),Team_Key[[Full Name]:[Full Name]],0))&amp;RIGHT(INDEX(FPL_Fixtures_Extract[],MATCH($A343,FPL_Fixtures_Extract[[Player]:[Player]],0),MATCH(FPL_Combined[[#Headers],[Gameweek 11]],FPL_Fixtures_Extract[#Headers],0)),3))</f>
        <v>TOT(A) 1-3</v>
      </c>
      <c r="M343" t="str">
        <f ca="1">IF(RIGHT(FPL_Combined[[#Headers],[Gameweek 12]],2)&lt;$B$622,INDEX(FPL_Results_Extract[Gameweek 12],MATCH($A343,FPL_Results_Extract[[Player]:[Player]],0)),INDEX(Team_Key[[Abbreviation]:[Abbreviation]],MATCH(LEFT(INDEX(FPL_Fixtures_Extract[],MATCH($A343,FPL_Fixtures_Extract[[Player]:[Player]],0),MATCH(FPL_Combined[[#Headers],[Gameweek 12]],FPL_Fixtures_Extract[#Headers],0)),LEN(INDEX(FPL_Fixtures_Extract[],MATCH($A343,FPL_Fixtures_Extract[[Player]:[Player]],0),MATCH(FPL_Combined[[#Headers],[Gameweek 12]],FPL_Fixtures_Extract[#Headers],0)))-4),Team_Key[[Full Name]:[Full Name]],0))&amp;RIGHT(INDEX(FPL_Fixtures_Extract[],MATCH($A343,FPL_Fixtures_Extract[[Player]:[Player]],0),MATCH(FPL_Combined[[#Headers],[Gameweek 12]],FPL_Fixtures_Extract[#Headers],0)),3))</f>
        <v>MCI(H) 0-0</v>
      </c>
      <c r="N343" t="str">
        <f ca="1">IF(RIGHT(FPL_Combined[[#Headers],[Gameweek 13]],2)&lt;$B$622,INDEX(FPL_Results_Extract[Gameweek 13],MATCH($A343,FPL_Results_Extract[[Player]:[Player]],0)),INDEX(Team_Key[[Abbreviation]:[Abbreviation]],MATCH(LEFT(INDEX(FPL_Fixtures_Extract[],MATCH($A343,FPL_Fixtures_Extract[[Player]:[Player]],0),MATCH(FPL_Combined[[#Headers],[Gameweek 13]],FPL_Fixtures_Extract[#Headers],0)),LEN(INDEX(FPL_Fixtures_Extract[],MATCH($A343,FPL_Fixtures_Extract[[Player]:[Player]],0),MATCH(FPL_Combined[[#Headers],[Gameweek 13]],FPL_Fixtures_Extract[#Headers],0)))-4),Team_Key[[Full Name]:[Full Name]],0))&amp;RIGHT(INDEX(FPL_Fixtures_Extract[],MATCH($A343,FPL_Fixtures_Extract[[Player]:[Player]],0),MATCH(FPL_Combined[[#Headers],[Gameweek 13]],FPL_Fixtures_Extract[#Headers],0)),3))</f>
        <v>EVE(A) 0-4</v>
      </c>
      <c r="O343" t="str">
        <f ca="1">IF(RIGHT(FPL_Combined[[#Headers],[Gameweek 14]],2)&lt;$B$622,INDEX(FPL_Results_Extract[Gameweek 14],MATCH($A343,FPL_Results_Extract[[Player]:[Player]],0)),INDEX(Team_Key[[Abbreviation]:[Abbreviation]],MATCH(LEFT(INDEX(FPL_Fixtures_Extract[],MATCH($A343,FPL_Fixtures_Extract[[Player]:[Player]],0),MATCH(FPL_Combined[[#Headers],[Gameweek 14]],FPL_Fixtures_Extract[#Headers],0)),LEN(INDEX(FPL_Fixtures_Extract[],MATCH($A343,FPL_Fixtures_Extract[[Player]:[Player]],0),MATCH(FPL_Combined[[#Headers],[Gameweek 14]],FPL_Fixtures_Extract[#Headers],0)))-4),Team_Key[[Full Name]:[Full Name]],0))&amp;RIGHT(INDEX(FPL_Fixtures_Extract[],MATCH($A343,FPL_Fixtures_Extract[[Player]:[Player]],0),MATCH(FPL_Combined[[#Headers],[Gameweek 14]],FPL_Fixtures_Extract[#Headers],0)),3))</f>
        <v>WAT(H) 2-3</v>
      </c>
      <c r="P343" t="str">
        <f ca="1">IF(RIGHT(FPL_Combined[[#Headers],[Gameweek 15]],2)&lt;$B$622,INDEX(FPL_Results_Extract[Gameweek 15],MATCH($A343,FPL_Results_Extract[[Player]:[Player]],0)),INDEX(Team_Key[[Abbreviation]:[Abbreviation]],MATCH(LEFT(INDEX(FPL_Fixtures_Extract[],MATCH($A343,FPL_Fixtures_Extract[[Player]:[Player]],0),MATCH(FPL_Combined[[#Headers],[Gameweek 15]],FPL_Fixtures_Extract[#Headers],0)),LEN(INDEX(FPL_Fixtures_Extract[],MATCH($A343,FPL_Fixtures_Extract[[Player]:[Player]],0),MATCH(FPL_Combined[[#Headers],[Gameweek 15]],FPL_Fixtures_Extract[#Headers],0)))-4),Team_Key[[Full Name]:[Full Name]],0))&amp;RIGHT(INDEX(FPL_Fixtures_Extract[],MATCH($A343,FPL_Fixtures_Extract[[Player]:[Player]],0),MATCH(FPL_Combined[[#Headers],[Gameweek 15]],FPL_Fixtures_Extract[#Headers],0)),3))</f>
        <v>SOU(A) 1-1</v>
      </c>
      <c r="Q343" t="str">
        <f ca="1">IF(RIGHT(FPL_Combined[[#Headers],[Gameweek 16]],2)&lt;$B$622,INDEX(FPL_Results_Extract[Gameweek 16],MATCH($A343,FPL_Results_Extract[[Player]:[Player]],0)),INDEX(Team_Key[[Abbreviation]:[Abbreviation]],MATCH(LEFT(INDEX(FPL_Fixtures_Extract[],MATCH($A343,FPL_Fixtures_Extract[[Player]:[Player]],0),MATCH(FPL_Combined[[#Headers],[Gameweek 16]],FPL_Fixtures_Extract[#Headers],0)),LEN(INDEX(FPL_Fixtures_Extract[],MATCH($A343,FPL_Fixtures_Extract[[Player]:[Player]],0),MATCH(FPL_Combined[[#Headers],[Gameweek 16]],FPL_Fixtures_Extract[#Headers],0)))-4),Team_Key[[Full Name]:[Full Name]],0))&amp;RIGHT(INDEX(FPL_Fixtures_Extract[],MATCH($A343,FPL_Fixtures_Extract[[Player]:[Player]],0),MATCH(FPL_Combined[[#Headers],[Gameweek 16]],FPL_Fixtures_Extract[#Headers],0)),3))</f>
        <v>ARS(H) 0-2</v>
      </c>
      <c r="R343" t="str">
        <f ca="1">IF(RIGHT(FPL_Combined[[#Headers],[Gameweek 17]],2)&lt;$B$622,INDEX(FPL_Results_Extract[Gameweek 17],MATCH($A343,FPL_Results_Extract[[Player]:[Player]],0)),INDEX(Team_Key[[Abbreviation]:[Abbreviation]],MATCH(LEFT(INDEX(FPL_Fixtures_Extract[],MATCH($A343,FPL_Fixtures_Extract[[Player]:[Player]],0),MATCH(FPL_Combined[[#Headers],[Gameweek 17]],FPL_Fixtures_Extract[#Headers],0)),LEN(INDEX(FPL_Fixtures_Extract[],MATCH($A343,FPL_Fixtures_Extract[[Player]:[Player]],0),MATCH(FPL_Combined[[#Headers],[Gameweek 17]],FPL_Fixtures_Extract[#Headers],0)))-4),Team_Key[[Full Name]:[Full Name]],0))&amp;RIGHT(INDEX(FPL_Fixtures_Extract[],MATCH($A343,FPL_Fixtures_Extract[[Player]:[Player]],0),MATCH(FPL_Combined[[#Headers],[Gameweek 17]],FPL_Fixtures_Extract[#Headers],0)),3))</f>
        <v>NEW(A) 1-1</v>
      </c>
      <c r="S343" t="str">
        <f ca="1">IF(RIGHT(FPL_Combined[[#Headers],[Gameweek 18]],2)&lt;$B$622,INDEX(FPL_Results_Extract[Gameweek 18],MATCH($A343,FPL_Results_Extract[[Player]:[Player]],0)),INDEX(Team_Key[[Abbreviation]:[Abbreviation]],MATCH(LEFT(INDEX(FPL_Fixtures_Extract[],MATCH($A343,FPL_Fixtures_Extract[[Player]:[Player]],0),MATCH(FPL_Combined[[#Headers],[Gameweek 18]],FPL_Fixtures_Extract[#Headers],0)),LEN(INDEX(FPL_Fixtures_Extract[],MATCH($A343,FPL_Fixtures_Extract[[Player]:[Player]],0),MATCH(FPL_Combined[[#Headers],[Gameweek 18]],FPL_Fixtures_Extract[#Headers],0)))-4),Team_Key[[Full Name]:[Full Name]],0))&amp;RIGHT(INDEX(FPL_Fixtures_Extract[],MATCH($A343,FPL_Fixtures_Extract[[Player]:[Player]],0),MATCH(FPL_Combined[[#Headers],[Gameweek 18]],FPL_Fixtures_Extract[#Headers],0)),3))</f>
        <v>WHU(H) 1-1</v>
      </c>
      <c r="T343" t="str">
        <f ca="1">IF(RIGHT(FPL_Combined[[#Headers],[Gameweek 19]],2)&lt;$B$622,INDEX(FPL_Results_Extract[Gameweek 19],MATCH($A343,FPL_Results_Extract[[Player]:[Player]],0)),INDEX(Team_Key[[Abbreviation]:[Abbreviation]],MATCH(LEFT(INDEX(FPL_Fixtures_Extract[],MATCH($A343,FPL_Fixtures_Extract[[Player]:[Player]],0),MATCH(FPL_Combined[[#Headers],[Gameweek 19]],FPL_Fixtures_Extract[#Headers],0)),LEN(INDEX(FPL_Fixtures_Extract[],MATCH($A343,FPL_Fixtures_Extract[[Player]:[Player]],0),MATCH(FPL_Combined[[#Headers],[Gameweek 19]],FPL_Fixtures_Extract[#Headers],0)))-4),Team_Key[[Full Name]:[Full Name]],0))&amp;RIGHT(INDEX(FPL_Fixtures_Extract[],MATCH($A343,FPL_Fixtures_Extract[[Player]:[Player]],0),MATCH(FPL_Combined[[#Headers],[Gameweek 19]],FPL_Fixtures_Extract[#Headers],0)),3))</f>
        <v>NOR(A) 0-2</v>
      </c>
      <c r="U343" t="str">
        <f ca="1">IF(RIGHT(FPL_Combined[[#Headers],[Gameweek 20]],2)&lt;$B$622,INDEX(FPL_Results_Extract[Gameweek 20],MATCH($A343,FPL_Results_Extract[[Player]:[Player]],0)),INDEX(Team_Key[[Abbreviation]:[Abbreviation]],MATCH(LEFT(INDEX(FPL_Fixtures_Extract[],MATCH($A343,FPL_Fixtures_Extract[[Player]:[Player]],0),MATCH(FPL_Combined[[#Headers],[Gameweek 20]],FPL_Fixtures_Extract[#Headers],0)),LEN(INDEX(FPL_Fixtures_Extract[],MATCH($A343,FPL_Fixtures_Extract[[Player]:[Player]],0),MATCH(FPL_Combined[[#Headers],[Gameweek 20]],FPL_Fixtures_Extract[#Headers],0)))-4),Team_Key[[Full Name]:[Full Name]],0))&amp;RIGHT(INDEX(FPL_Fixtures_Extract[],MATCH($A343,FPL_Fixtures_Extract[[Player]:[Player]],0),MATCH(FPL_Combined[[#Headers],[Gameweek 20]],FPL_Fixtures_Extract[#Headers],0)),3))</f>
        <v>SUN(A) 1-3</v>
      </c>
      <c r="V343" t="str">
        <f ca="1">IF(RIGHT(FPL_Combined[[#Headers],[Gameweek 21]],2)&lt;$B$622,INDEX(FPL_Results_Extract[Gameweek 21],MATCH($A343,FPL_Results_Extract[[Player]:[Player]],0)),INDEX(Team_Key[[Abbreviation]:[Abbreviation]],MATCH(LEFT(INDEX(FPL_Fixtures_Extract[],MATCH($A343,FPL_Fixtures_Extract[[Player]:[Player]],0),MATCH(FPL_Combined[[#Headers],[Gameweek 21]],FPL_Fixtures_Extract[#Headers],0)),LEN(INDEX(FPL_Fixtures_Extract[],MATCH($A343,FPL_Fixtures_Extract[[Player]:[Player]],0),MATCH(FPL_Combined[[#Headers],[Gameweek 21]],FPL_Fixtures_Extract[#Headers],0)))-4),Team_Key[[Full Name]:[Full Name]],0))&amp;RIGHT(INDEX(FPL_Fixtures_Extract[],MATCH($A343,FPL_Fixtures_Extract[[Player]:[Player]],0),MATCH(FPL_Combined[[#Headers],[Gameweek 21]],FPL_Fixtures_Extract[#Headers],0)),3))</f>
        <v>CRY(H) 1-0</v>
      </c>
      <c r="W343" t="str">
        <f ca="1">IF(RIGHT(FPL_Combined[[#Headers],[Gameweek 22]],2)&lt;$B$622,INDEX(FPL_Results_Extract[Gameweek 22],MATCH($A343,FPL_Results_Extract[[Player]:[Player]],0)),INDEX(Team_Key[[Abbreviation]:[Abbreviation]],MATCH(LEFT(INDEX(FPL_Fixtures_Extract[],MATCH($A343,FPL_Fixtures_Extract[[Player]:[Player]],0),MATCH(FPL_Combined[[#Headers],[Gameweek 22]],FPL_Fixtures_Extract[#Headers],0)),LEN(INDEX(FPL_Fixtures_Extract[],MATCH($A343,FPL_Fixtures_Extract[[Player]:[Player]],0),MATCH(FPL_Combined[[#Headers],[Gameweek 22]],FPL_Fixtures_Extract[#Headers],0)))-4),Team_Key[[Full Name]:[Full Name]],0))&amp;RIGHT(INDEX(FPL_Fixtures_Extract[],MATCH($A343,FPL_Fixtures_Extract[[Player]:[Player]],0),MATCH(FPL_Combined[[#Headers],[Gameweek 22]],FPL_Fixtures_Extract[#Headers],0)),3))</f>
        <v>LEI(H) 1-1</v>
      </c>
      <c r="X343" t="str">
        <f ca="1">IF(RIGHT(FPL_Combined[[#Headers],[Gameweek 23]],2)&lt;$B$622,INDEX(FPL_Results_Extract[Gameweek 23],MATCH($A343,FPL_Results_Extract[[Player]:[Player]],0)),INDEX(Team_Key[[Abbreviation]:[Abbreviation]],MATCH(LEFT(INDEX(FPL_Fixtures_Extract[],MATCH($A343,FPL_Fixtures_Extract[[Player]:[Player]],0),MATCH(FPL_Combined[[#Headers],[Gameweek 23]],FPL_Fixtures_Extract[#Headers],0)),LEN(INDEX(FPL_Fixtures_Extract[],MATCH($A343,FPL_Fixtures_Extract[[Player]:[Player]],0),MATCH(FPL_Combined[[#Headers],[Gameweek 23]],FPL_Fixtures_Extract[#Headers],0)))-4),Team_Key[[Full Name]:[Full Name]],0))&amp;RIGHT(INDEX(FPL_Fixtures_Extract[],MATCH($A343,FPL_Fixtures_Extract[[Player]:[Player]],0),MATCH(FPL_Combined[[#Headers],[Gameweek 23]],FPL_Fixtures_Extract[#Headers],0)),3))</f>
        <v>WBA(A) 0-0</v>
      </c>
      <c r="Y343" t="str">
        <f ca="1">IF(RIGHT(FPL_Combined[[#Headers],[Gameweek 24]],2)&lt;$B$622,INDEX(FPL_Results_Extract[Team],MATCH($A343,FPL_Results_Extract[[Player]:[Player]],0)),INDEX(Team_Key[[Abbreviation]:[Abbreviation]],MATCH(LEFT(INDEX(FPL_Fixtures_Extract[],MATCH($A343,FPL_Fixtures_Extract[[Player]:[Player]],0),MATCH(FPL_Combined[[#Headers],[Gameweek 24]],FPL_Fixtures_Extract[#Headers],0)),LEN(INDEX(FPL_Fixtures_Extract[],MATCH($A343,FPL_Fixtures_Extract[[Player]:[Player]],0),MATCH(FPL_Combined[[#Headers],[Gameweek 24]],FPL_Fixtures_Extract[#Headers],0)))-4),Team_Key[[Full Name]:[Full Name]],0))&amp;RIGHT(INDEX(FPL_Fixtures_Extract[],MATCH($A343,FPL_Fixtures_Extract[[Player]:[Player]],0),MATCH(FPL_Combined[[#Headers],[Gameweek 24]],FPL_Fixtures_Extract[#Headers],0)),3))</f>
        <v>AVL</v>
      </c>
      <c r="Z343" t="str">
        <f ca="1">IF(RIGHT(FPL_Combined[[#Headers],[Gameweek 25]],2)&lt;$B$622,INDEX(FPL_Results_Extract[Player],MATCH($A343,FPL_Results_Extract[[Player]:[Player]],0)),INDEX(Team_Key[[Abbreviation]:[Abbreviation]],MATCH(LEFT(INDEX(FPL_Fixtures_Extract[],MATCH($A343,FPL_Fixtures_Extract[[Player]:[Player]],0),MATCH(FPL_Combined[[#Headers],[Gameweek 25]],FPL_Fixtures_Extract[#Headers],0)),LEN(INDEX(FPL_Fixtures_Extract[],MATCH($A343,FPL_Fixtures_Extract[[Player]:[Player]],0),MATCH(FPL_Combined[[#Headers],[Gameweek 25]],FPL_Fixtures_Extract[#Headers],0)))-4),Team_Key[[Full Name]:[Full Name]],0))&amp;RIGHT(INDEX(FPL_Fixtures_Extract[],MATCH($A343,FPL_Fixtures_Extract[[Player]:[Player]],0),MATCH(FPL_Combined[[#Headers],[Gameweek 25]],FPL_Fixtures_Extract[#Headers],0)),3))</f>
        <v>Lescott</v>
      </c>
      <c r="AA343" t="str">
        <f ca="1">IF(RIGHT(FPL_Combined[[#Headers],[Gameweek 26]],2)&lt;$B$622,INDEX(FPL_Results_Extract[Gameweek 01],MATCH($A343,FPL_Results_Extract[[Player]:[Player]],0)),INDEX(Team_Key[[Abbreviation]:[Abbreviation]],MATCH(LEFT(INDEX(FPL_Fixtures_Extract[],MATCH($A343,FPL_Fixtures_Extract[[Player]:[Player]],0),MATCH(FPL_Combined[[#Headers],[Gameweek 26]],FPL_Fixtures_Extract[#Headers],0)),LEN(INDEX(FPL_Fixtures_Extract[],MATCH($A343,FPL_Fixtures_Extract[[Player]:[Player]],0),MATCH(FPL_Combined[[#Headers],[Gameweek 26]],FPL_Fixtures_Extract[#Headers],0)))-4),Team_Key[[Full Name]:[Full Name]],0))&amp;RIGHT(INDEX(FPL_Fixtures_Extract[],MATCH($A343,FPL_Fixtures_Extract[[Player]:[Player]],0),MATCH(FPL_Combined[[#Headers],[Gameweek 26]],FPL_Fixtures_Extract[#Headers],0)),3))</f>
        <v>MCI(H) 0-3</v>
      </c>
      <c r="AB343" t="str">
        <f ca="1">IF(RIGHT(FPL_Combined[[#Headers],[Gameweek 27]],2)&lt;$B$622,INDEX(FPL_Results_Extract[Gameweek 02],MATCH($A343,FPL_Results_Extract[[Player]:[Player]],0)),INDEX(Team_Key[[Abbreviation]:[Abbreviation]],MATCH(LEFT(INDEX(FPL_Fixtures_Extract[],MATCH($A343,FPL_Fixtures_Extract[[Player]:[Player]],0),MATCH(FPL_Combined[[#Headers],[Gameweek 27]],FPL_Fixtures_Extract[#Headers],0)),LEN(INDEX(FPL_Fixtures_Extract[],MATCH($A343,FPL_Fixtures_Extract[[Player]:[Player]],0),MATCH(FPL_Combined[[#Headers],[Gameweek 27]],FPL_Fixtures_Extract[#Headers],0)))-4),Team_Key[[Full Name]:[Full Name]],0))&amp;RIGHT(INDEX(FPL_Fixtures_Extract[],MATCH($A343,FPL_Fixtures_Extract[[Player]:[Player]],0),MATCH(FPL_Combined[[#Headers],[Gameweek 27]],FPL_Fixtures_Extract[#Headers],0)),3))</f>
        <v>WAT(A) 0-0</v>
      </c>
      <c r="AC343" t="str">
        <f ca="1">IF(RIGHT(FPL_Combined[[#Headers],[Gameweek 28]],2)&lt;$B$622,INDEX(FPL_Results_Extract[Gameweek 03],MATCH($A343,FPL_Results_Extract[[Player]:[Player]],0)),INDEX(Team_Key[[Abbreviation]:[Abbreviation]],MATCH(LEFT(INDEX(FPL_Fixtures_Extract[],MATCH($A343,FPL_Fixtures_Extract[[Player]:[Player]],0),MATCH(FPL_Combined[[#Headers],[Gameweek 28]],FPL_Fixtures_Extract[#Headers],0)),LEN(INDEX(FPL_Fixtures_Extract[],MATCH($A343,FPL_Fixtures_Extract[[Player]:[Player]],0),MATCH(FPL_Combined[[#Headers],[Gameweek 28]],FPL_Fixtures_Extract[#Headers],0)))-4),Team_Key[[Full Name]:[Full Name]],0))&amp;RIGHT(INDEX(FPL_Fixtures_Extract[],MATCH($A343,FPL_Fixtures_Extract[[Player]:[Player]],0),MATCH(FPL_Combined[[#Headers],[Gameweek 28]],FPL_Fixtures_Extract[#Headers],0)),3))</f>
        <v>CHE(H) 2-3</v>
      </c>
      <c r="AD343" t="str">
        <f ca="1">IF(RIGHT(FPL_Combined[[#Headers],[Gameweek 29]],2)&lt;$B$622,INDEX(FPL_Results_Extract[Gameweek 04],MATCH($A343,FPL_Results_Extract[[Player]:[Player]],0)),INDEX(Team_Key[[Abbreviation]:[Abbreviation]],MATCH(LEFT(INDEX(FPL_Fixtures_Extract[],MATCH($A343,FPL_Fixtures_Extract[[Player]:[Player]],0),MATCH(FPL_Combined[[#Headers],[Gameweek 29]],FPL_Fixtures_Extract[#Headers],0)),LEN(INDEX(FPL_Fixtures_Extract[],MATCH($A343,FPL_Fixtures_Extract[[Player]:[Player]],0),MATCH(FPL_Combined[[#Headers],[Gameweek 29]],FPL_Fixtures_Extract[#Headers],0)))-4),Team_Key[[Full Name]:[Full Name]],0))&amp;RIGHT(INDEX(FPL_Fixtures_Extract[],MATCH($A343,FPL_Fixtures_Extract[[Player]:[Player]],0),MATCH(FPL_Combined[[#Headers],[Gameweek 29]],FPL_Fixtures_Extract[#Headers],0)),3))</f>
        <v>MCI(A)</v>
      </c>
      <c r="AE343" t="str">
        <f ca="1">IF(RIGHT(FPL_Combined[[#Headers],[Gameweek 30]],2)&lt;$B$622,INDEX(FPL_Results_Extract[Gameweek 05],MATCH($A343,FPL_Results_Extract[[Player]:[Player]],0)),INDEX(Team_Key[[Abbreviation]:[Abbreviation]],MATCH(LEFT(INDEX(FPL_Fixtures_Extract[],MATCH($A343,FPL_Fixtures_Extract[[Player]:[Player]],0),MATCH(FPL_Combined[[#Headers],[Gameweek 30]],FPL_Fixtures_Extract[#Headers],0)),LEN(INDEX(FPL_Fixtures_Extract[],MATCH($A343,FPL_Fixtures_Extract[[Player]:[Player]],0),MATCH(FPL_Combined[[#Headers],[Gameweek 30]],FPL_Fixtures_Extract[#Headers],0)))-4),Team_Key[[Full Name]:[Full Name]],0))&amp;RIGHT(INDEX(FPL_Fixtures_Extract[],MATCH($A343,FPL_Fixtures_Extract[[Player]:[Player]],0),MATCH(FPL_Combined[[#Headers],[Gameweek 30]],FPL_Fixtures_Extract[#Headers],0)),3))</f>
        <v>TOT(H)</v>
      </c>
      <c r="AF343" t="str">
        <f ca="1">IF(RIGHT(FPL_Combined[[#Headers],[Gameweek 31]],2)&lt;$B$622,INDEX(FPL_Results_Extract[Gameweek 06],MATCH($A343,FPL_Results_Extract[[Player]:[Player]],0)),INDEX(Team_Key[[Abbreviation]:[Abbreviation]],MATCH(LEFT(INDEX(FPL_Fixtures_Extract[],MATCH($A343,FPL_Fixtures_Extract[[Player]:[Player]],0),MATCH(FPL_Combined[[#Headers],[Gameweek 31]],FPL_Fixtures_Extract[#Headers],0)),LEN(INDEX(FPL_Fixtures_Extract[],MATCH($A343,FPL_Fixtures_Extract[[Player]:[Player]],0),MATCH(FPL_Combined[[#Headers],[Gameweek 31]],FPL_Fixtures_Extract[#Headers],0)))-4),Team_Key[[Full Name]:[Full Name]],0))&amp;RIGHT(INDEX(FPL_Fixtures_Extract[],MATCH($A343,FPL_Fixtures_Extract[[Player]:[Player]],0),MATCH(FPL_Combined[[#Headers],[Gameweek 31]],FPL_Fixtures_Extract[#Headers],0)),3))</f>
        <v>SWA(A)</v>
      </c>
      <c r="AG343" t="str">
        <f ca="1">IF(RIGHT(FPL_Combined[[#Headers],[Gameweek 32]],2)&lt;$B$622,INDEX(FPL_Results_Extract[Gameweek 07],MATCH($A343,FPL_Results_Extract[[Player]:[Player]],0)),INDEX(Team_Key[[Abbreviation]:[Abbreviation]],MATCH(LEFT(INDEX(FPL_Fixtures_Extract[],MATCH($A343,FPL_Fixtures_Extract[[Player]:[Player]],0),MATCH(FPL_Combined[[#Headers],[Gameweek 32]],FPL_Fixtures_Extract[#Headers],0)),LEN(INDEX(FPL_Fixtures_Extract[],MATCH($A343,FPL_Fixtures_Extract[[Player]:[Player]],0),MATCH(FPL_Combined[[#Headers],[Gameweek 32]],FPL_Fixtures_Extract[#Headers],0)))-4),Team_Key[[Full Name]:[Full Name]],0))&amp;RIGHT(INDEX(FPL_Fixtures_Extract[],MATCH($A343,FPL_Fixtures_Extract[[Player]:[Player]],0),MATCH(FPL_Combined[[#Headers],[Gameweek 32]],FPL_Fixtures_Extract[#Headers],0)),3))</f>
        <v>CHE(H)</v>
      </c>
      <c r="AH343" t="str">
        <f ca="1">IF(RIGHT(FPL_Combined[[#Headers],[Gameweek 33]],2)&lt;$B$622,INDEX(FPL_Results_Extract[Gameweek 08],MATCH($A343,FPL_Results_Extract[[Player]:[Player]],0)),INDEX(Team_Key[[Abbreviation]:[Abbreviation]],MATCH(LEFT(INDEX(FPL_Fixtures_Extract[],MATCH($A343,FPL_Fixtures_Extract[[Player]:[Player]],0),MATCH(FPL_Combined[[#Headers],[Gameweek 33]],FPL_Fixtures_Extract[#Headers],0)),LEN(INDEX(FPL_Fixtures_Extract[],MATCH($A343,FPL_Fixtures_Extract[[Player]:[Player]],0),MATCH(FPL_Combined[[#Headers],[Gameweek 33]],FPL_Fixtures_Extract[#Headers],0)))-4),Team_Key[[Full Name]:[Full Name]],0))&amp;RIGHT(INDEX(FPL_Fixtures_Extract[],MATCH($A343,FPL_Fixtures_Extract[[Player]:[Player]],0),MATCH(FPL_Combined[[#Headers],[Gameweek 33]],FPL_Fixtures_Extract[#Headers],0)),3))</f>
        <v>BOU(H)</v>
      </c>
      <c r="AI343" t="str">
        <f ca="1">IF(RIGHT(FPL_Combined[[#Headers],[Gameweek 34]],2)&lt;$B$622,INDEX(FPL_Results_Extract[Gameweek 09],MATCH($A343,FPL_Results_Extract[[Player]:[Player]],0)),INDEX(Team_Key[[Abbreviation]:[Abbreviation]],MATCH(LEFT(INDEX(FPL_Fixtures_Extract[],MATCH($A343,FPL_Fixtures_Extract[[Player]:[Player]],0),MATCH(FPL_Combined[[#Headers],[Gameweek 34]],FPL_Fixtures_Extract[#Headers],0)),LEN(INDEX(FPL_Fixtures_Extract[],MATCH($A343,FPL_Fixtures_Extract[[Player]:[Player]],0),MATCH(FPL_Combined[[#Headers],[Gameweek 34]],FPL_Fixtures_Extract[#Headers],0)))-4),Team_Key[[Full Name]:[Full Name]],0))&amp;RIGHT(INDEX(FPL_Fixtures_Extract[],MATCH($A343,FPL_Fixtures_Extract[[Player]:[Player]],0),MATCH(FPL_Combined[[#Headers],[Gameweek 34]],FPL_Fixtures_Extract[#Headers],0)),3))</f>
        <v>MUN(A)</v>
      </c>
      <c r="AJ343" t="str">
        <f ca="1">IF(RIGHT(FPL_Combined[[#Headers],[Gameweek 35]],2)&lt;$B$622,INDEX(FPL_Results_Extract[Gameweek 10],MATCH($A343,FPL_Results_Extract[[Player]:[Player]],0)),INDEX(Team_Key[[Abbreviation]:[Abbreviation]],MATCH(LEFT(INDEX(FPL_Fixtures_Extract[],MATCH($A343,FPL_Fixtures_Extract[[Player]:[Player]],0),MATCH(FPL_Combined[[#Headers],[Gameweek 35]],FPL_Fixtures_Extract[#Headers],0)),LEN(INDEX(FPL_Fixtures_Extract[],MATCH($A343,FPL_Fixtures_Extract[[Player]:[Player]],0),MATCH(FPL_Combined[[#Headers],[Gameweek 35]],FPL_Fixtures_Extract[#Headers],0)))-4),Team_Key[[Full Name]:[Full Name]],0))&amp;RIGHT(INDEX(FPL_Fixtures_Extract[],MATCH($A343,FPL_Fixtures_Extract[[Player]:[Player]],0),MATCH(FPL_Combined[[#Headers],[Gameweek 35]],FPL_Fixtures_Extract[#Headers],0)),3))</f>
        <v>SOU(H)</v>
      </c>
      <c r="AK343" t="str">
        <f ca="1">IF(RIGHT(FPL_Combined[[#Headers],[Gameweek 36]],2)&lt;$B$622,INDEX(FPL_Results_Extract[Gameweek 11],MATCH($A343,FPL_Results_Extract[[Player]:[Player]],0)),INDEX(Team_Key[[Abbreviation]:[Abbreviation]],MATCH(LEFT(INDEX(FPL_Fixtures_Extract[],MATCH($A343,FPL_Fixtures_Extract[[Player]:[Player]],0),MATCH(FPL_Combined[[#Headers],[Gameweek 36]],FPL_Fixtures_Extract[#Headers],0)),LEN(INDEX(FPL_Fixtures_Extract[],MATCH($A343,FPL_Fixtures_Extract[[Player]:[Player]],0),MATCH(FPL_Combined[[#Headers],[Gameweek 36]],FPL_Fixtures_Extract[#Headers],0)))-4),Team_Key[[Full Name]:[Full Name]],0))&amp;RIGHT(INDEX(FPL_Fixtures_Extract[],MATCH($A343,FPL_Fixtures_Extract[[Player]:[Player]],0),MATCH(FPL_Combined[[#Headers],[Gameweek 36]],FPL_Fixtures_Extract[#Headers],0)),3))</f>
        <v>WAT(A)</v>
      </c>
      <c r="AL343" t="str">
        <f ca="1">IF(RIGHT(FPL_Combined[[#Headers],[Gameweek 37]],2)&lt;$B$622,INDEX(FPL_Results_Extract[Gameweek 12],MATCH($A343,FPL_Results_Extract[[Player]:[Player]],0)),INDEX(Team_Key[[Abbreviation]:[Abbreviation]],MATCH(LEFT(INDEX(FPL_Fixtures_Extract[],MATCH($A343,FPL_Fixtures_Extract[[Player]:[Player]],0),MATCH(FPL_Combined[[#Headers],[Gameweek 37]],FPL_Fixtures_Extract[#Headers],0)),LEN(INDEX(FPL_Fixtures_Extract[],MATCH($A343,FPL_Fixtures_Extract[[Player]:[Player]],0),MATCH(FPL_Combined[[#Headers],[Gameweek 37]],FPL_Fixtures_Extract[#Headers],0)))-4),Team_Key[[Full Name]:[Full Name]],0))&amp;RIGHT(INDEX(FPL_Fixtures_Extract[],MATCH($A343,FPL_Fixtures_Extract[[Player]:[Player]],0),MATCH(FPL_Combined[[#Headers],[Gameweek 37]],FPL_Fixtures_Extract[#Headers],0)),3))</f>
        <v>NEW(H)</v>
      </c>
      <c r="AM343" t="str">
        <f ca="1">IF(RIGHT(FPL_Combined[[#Headers],[Gameweek 38]],2)&lt;$B$622,INDEX(FPL_Results_Extract[Gameweek 13],MATCH($A343,FPL_Results_Extract[[Player]:[Player]],0)),INDEX(Team_Key[[Abbreviation]:[Abbreviation]],MATCH(LEFT(INDEX(FPL_Fixtures_Extract[],MATCH($A343,FPL_Fixtures_Extract[[Player]:[Player]],0),MATCH(FPL_Combined[[#Headers],[Gameweek 38]],FPL_Fixtures_Extract[#Headers],0)),LEN(INDEX(FPL_Fixtures_Extract[],MATCH($A343,FPL_Fixtures_Extract[[Player]:[Player]],0),MATCH(FPL_Combined[[#Headers],[Gameweek 38]],FPL_Fixtures_Extract[#Headers],0)))-4),Team_Key[[Full Name]:[Full Name]],0))&amp;RIGHT(INDEX(FPL_Fixtures_Extract[],MATCH($A343,FPL_Fixtures_Extract[[Player]:[Player]],0),MATCH(FPL_Combined[[#Headers],[Gameweek 38]],FPL_Fixtures_Extract[#Headers],0)),3))</f>
        <v>ARS(A)</v>
      </c>
    </row>
    <row r="344" spans="1:39" x14ac:dyDescent="0.45">
      <c r="A344" t="s">
        <v>442</v>
      </c>
      <c r="B344" t="str">
        <f ca="1">IF(RIGHT(FPL_Combined[[#Headers],[Gameweek 01]],2)&lt;$B$622,INDEX(FPL_Results_Extract[Gameweek 01],MATCH($A344,FPL_Results_Extract[[Player]:[Player]],0)),INDEX(Team_Key[[Abbreviation]:[Abbreviation]],MATCH(LEFT(INDEX(FPL_Fixtures_Extract[],MATCH($A344,FPL_Fixtures_Extract[[Player]:[Player]],0),MATCH(FPL_Combined[[#Headers],[Gameweek 01]],FPL_Fixtures_Extract[#Headers],0)),LEN(INDEX(FPL_Fixtures_Extract[],MATCH($A344,FPL_Fixtures_Extract[[Player]:[Player]],0),MATCH(FPL_Combined[[#Headers],[Gameweek 01]],FPL_Fixtures_Extract[#Headers],0)))-4),Team_Key[[Full Name]:[Full Name]],0))&amp;RIGHT(INDEX(FPL_Fixtures_Extract[],MATCH($A344,FPL_Fixtures_Extract[[Player]:[Player]],0),MATCH(FPL_Combined[[#Headers],[Gameweek 01]],FPL_Fixtures_Extract[#Headers],0)),3))</f>
        <v>TOT(H) 1-0</v>
      </c>
      <c r="C344" t="str">
        <f ca="1">IF(RIGHT(FPL_Combined[[#Headers],[Gameweek 02]],2)&lt;$B$622,INDEX(FPL_Results_Extract[Gameweek 02],MATCH($A344,FPL_Results_Extract[[Player]:[Player]],0)),INDEX(Team_Key[[Abbreviation]:[Abbreviation]],MATCH(LEFT(INDEX(FPL_Fixtures_Extract[],MATCH($A344,FPL_Fixtures_Extract[[Player]:[Player]],0),MATCH(FPL_Combined[[#Headers],[Gameweek 02]],FPL_Fixtures_Extract[#Headers],0)),LEN(INDEX(FPL_Fixtures_Extract[],MATCH($A344,FPL_Fixtures_Extract[[Player]:[Player]],0),MATCH(FPL_Combined[[#Headers],[Gameweek 02]],FPL_Fixtures_Extract[#Headers],0)))-4),Team_Key[[Full Name]:[Full Name]],0))&amp;RIGHT(INDEX(FPL_Fixtures_Extract[],MATCH($A344,FPL_Fixtures_Extract[[Player]:[Player]],0),MATCH(FPL_Combined[[#Headers],[Gameweek 02]],FPL_Fixtures_Extract[#Headers],0)),3))</f>
        <v>AVL(A) 1-0</v>
      </c>
      <c r="D344" t="str">
        <f ca="1">IF(RIGHT(FPL_Combined[[#Headers],[Gameweek 03]],2)&lt;$B$622,INDEX(FPL_Results_Extract[Gameweek 03],MATCH($A344,FPL_Results_Extract[[Player]:[Player]],0)),INDEX(Team_Key[[Abbreviation]:[Abbreviation]],MATCH(LEFT(INDEX(FPL_Fixtures_Extract[],MATCH($A344,FPL_Fixtures_Extract[[Player]:[Player]],0),MATCH(FPL_Combined[[#Headers],[Gameweek 03]],FPL_Fixtures_Extract[#Headers],0)),LEN(INDEX(FPL_Fixtures_Extract[],MATCH($A344,FPL_Fixtures_Extract[[Player]:[Player]],0),MATCH(FPL_Combined[[#Headers],[Gameweek 03]],FPL_Fixtures_Extract[#Headers],0)))-4),Team_Key[[Full Name]:[Full Name]],0))&amp;RIGHT(INDEX(FPL_Fixtures_Extract[],MATCH($A344,FPL_Fixtures_Extract[[Player]:[Player]],0),MATCH(FPL_Combined[[#Headers],[Gameweek 03]],FPL_Fixtures_Extract[#Headers],0)),3))</f>
        <v>NEW(H) 0-0</v>
      </c>
      <c r="E344" t="str">
        <f ca="1">IF(RIGHT(FPL_Combined[[#Headers],[Gameweek 04]],2)&lt;$B$622,INDEX(FPL_Results_Extract[Gameweek 04],MATCH($A344,FPL_Results_Extract[[Player]:[Player]],0)),INDEX(Team_Key[[Abbreviation]:[Abbreviation]],MATCH(LEFT(INDEX(FPL_Fixtures_Extract[],MATCH($A344,FPL_Fixtures_Extract[[Player]:[Player]],0),MATCH(FPL_Combined[[#Headers],[Gameweek 04]],FPL_Fixtures_Extract[#Headers],0)),LEN(INDEX(FPL_Fixtures_Extract[],MATCH($A344,FPL_Fixtures_Extract[[Player]:[Player]],0),MATCH(FPL_Combined[[#Headers],[Gameweek 04]],FPL_Fixtures_Extract[#Headers],0)))-4),Team_Key[[Full Name]:[Full Name]],0))&amp;RIGHT(INDEX(FPL_Fixtures_Extract[],MATCH($A344,FPL_Fixtures_Extract[[Player]:[Player]],0),MATCH(FPL_Combined[[#Headers],[Gameweek 04]],FPL_Fixtures_Extract[#Headers],0)),3))</f>
        <v>SWA(A) 1-2</v>
      </c>
      <c r="F344" t="str">
        <f ca="1">IF(RIGHT(FPL_Combined[[#Headers],[Gameweek 05]],2)&lt;$B$622,INDEX(FPL_Results_Extract[Gameweek 05],MATCH($A344,FPL_Results_Extract[[Player]:[Player]],0)),INDEX(Team_Key[[Abbreviation]:[Abbreviation]],MATCH(LEFT(INDEX(FPL_Fixtures_Extract[],MATCH($A344,FPL_Fixtures_Extract[[Player]:[Player]],0),MATCH(FPL_Combined[[#Headers],[Gameweek 05]],FPL_Fixtures_Extract[#Headers],0)),LEN(INDEX(FPL_Fixtures_Extract[],MATCH($A344,FPL_Fixtures_Extract[[Player]:[Player]],0),MATCH(FPL_Combined[[#Headers],[Gameweek 05]],FPL_Fixtures_Extract[#Headers],0)))-4),Team_Key[[Full Name]:[Full Name]],0))&amp;RIGHT(INDEX(FPL_Fixtures_Extract[],MATCH($A344,FPL_Fixtures_Extract[[Player]:[Player]],0),MATCH(FPL_Combined[[#Headers],[Gameweek 05]],FPL_Fixtures_Extract[#Headers],0)),3))</f>
        <v>SOU(H) 0-0</v>
      </c>
      <c r="G344" t="str">
        <f ca="1">IF(RIGHT(FPL_Combined[[#Headers],[Gameweek 06]],2)&lt;$B$622,INDEX(FPL_Results_Extract[Gameweek 06],MATCH($A344,FPL_Results_Extract[[Player]:[Player]],0)),INDEX(Team_Key[[Abbreviation]:[Abbreviation]],MATCH(LEFT(INDEX(FPL_Fixtures_Extract[],MATCH($A344,FPL_Fixtures_Extract[[Player]:[Player]],0),MATCH(FPL_Combined[[#Headers],[Gameweek 06]],FPL_Fixtures_Extract[#Headers],0)),LEN(INDEX(FPL_Fixtures_Extract[],MATCH($A344,FPL_Fixtures_Extract[[Player]:[Player]],0),MATCH(FPL_Combined[[#Headers],[Gameweek 06]],FPL_Fixtures_Extract[#Headers],0)))-4),Team_Key[[Full Name]:[Full Name]],0))&amp;RIGHT(INDEX(FPL_Fixtures_Extract[],MATCH($A344,FPL_Fixtures_Extract[[Player]:[Player]],0),MATCH(FPL_Combined[[#Headers],[Gameweek 06]],FPL_Fixtures_Extract[#Headers],0)),3))</f>
        <v>AVL(A) 1-0</v>
      </c>
      <c r="H344" t="str">
        <f ca="1">IF(RIGHT(FPL_Combined[[#Headers],[Gameweek 07]],2)&lt;$B$622,INDEX(FPL_Results_Extract[Gameweek 07],MATCH($A344,FPL_Results_Extract[[Player]:[Player]],0)),INDEX(Team_Key[[Abbreviation]:[Abbreviation]],MATCH(LEFT(INDEX(FPL_Fixtures_Extract[],MATCH($A344,FPL_Fixtures_Extract[[Player]:[Player]],0),MATCH(FPL_Combined[[#Headers],[Gameweek 07]],FPL_Fixtures_Extract[#Headers],0)),LEN(INDEX(FPL_Fixtures_Extract[],MATCH($A344,FPL_Fixtures_Extract[[Player]:[Player]],0),MATCH(FPL_Combined[[#Headers],[Gameweek 07]],FPL_Fixtures_Extract[#Headers],0)))-4),Team_Key[[Full Name]:[Full Name]],0))&amp;RIGHT(INDEX(FPL_Fixtures_Extract[],MATCH($A344,FPL_Fixtures_Extract[[Player]:[Player]],0),MATCH(FPL_Combined[[#Headers],[Gameweek 07]],FPL_Fixtures_Extract[#Headers],0)),3))</f>
        <v>EVE(H) 2-3</v>
      </c>
      <c r="I344" t="str">
        <f ca="1">IF(RIGHT(FPL_Combined[[#Headers],[Gameweek 08]],2)&lt;$B$622,INDEX(FPL_Results_Extract[Gameweek 08],MATCH($A344,FPL_Results_Extract[[Player]:[Player]],0)),INDEX(Team_Key[[Abbreviation]:[Abbreviation]],MATCH(LEFT(INDEX(FPL_Fixtures_Extract[],MATCH($A344,FPL_Fixtures_Extract[[Player]:[Player]],0),MATCH(FPL_Combined[[#Headers],[Gameweek 08]],FPL_Fixtures_Extract[#Headers],0)),LEN(INDEX(FPL_Fixtures_Extract[],MATCH($A344,FPL_Fixtures_Extract[[Player]:[Player]],0),MATCH(FPL_Combined[[#Headers],[Gameweek 08]],FPL_Fixtures_Extract[#Headers],0)))-4),Team_Key[[Full Name]:[Full Name]],0))&amp;RIGHT(INDEX(FPL_Fixtures_Extract[],MATCH($A344,FPL_Fixtures_Extract[[Player]:[Player]],0),MATCH(FPL_Combined[[#Headers],[Gameweek 08]],FPL_Fixtures_Extract[#Headers],0)),3))</f>
        <v>CRY(A) 0-2</v>
      </c>
      <c r="J344" t="str">
        <f ca="1">IF(RIGHT(FPL_Combined[[#Headers],[Gameweek 09]],2)&lt;$B$622,INDEX(FPL_Results_Extract[Gameweek 09],MATCH($A344,FPL_Results_Extract[[Player]:[Player]],0)),INDEX(Team_Key[[Abbreviation]:[Abbreviation]],MATCH(LEFT(INDEX(FPL_Fixtures_Extract[],MATCH($A344,FPL_Fixtures_Extract[[Player]:[Player]],0),MATCH(FPL_Combined[[#Headers],[Gameweek 09]],FPL_Fixtures_Extract[#Headers],0)),LEN(INDEX(FPL_Fixtures_Extract[],MATCH($A344,FPL_Fixtures_Extract[[Player]:[Player]],0),MATCH(FPL_Combined[[#Headers],[Gameweek 09]],FPL_Fixtures_Extract[#Headers],0)))-4),Team_Key[[Full Name]:[Full Name]],0))&amp;RIGHT(INDEX(FPL_Fixtures_Extract[],MATCH($A344,FPL_Fixtures_Extract[[Player]:[Player]],0),MATCH(FPL_Combined[[#Headers],[Gameweek 09]],FPL_Fixtures_Extract[#Headers],0)),3))</f>
        <v>SUN(H) 1-0</v>
      </c>
      <c r="K344" t="str">
        <f ca="1">IF(RIGHT(FPL_Combined[[#Headers],[Gameweek 10]],2)&lt;$B$622,INDEX(FPL_Results_Extract[Gameweek 10],MATCH($A344,FPL_Results_Extract[[Player]:[Player]],0)),INDEX(Team_Key[[Abbreviation]:[Abbreviation]],MATCH(LEFT(INDEX(FPL_Fixtures_Extract[],MATCH($A344,FPL_Fixtures_Extract[[Player]:[Player]],0),MATCH(FPL_Combined[[#Headers],[Gameweek 10]],FPL_Fixtures_Extract[#Headers],0)),LEN(INDEX(FPL_Fixtures_Extract[],MATCH($A344,FPL_Fixtures_Extract[[Player]:[Player]],0),MATCH(FPL_Combined[[#Headers],[Gameweek 10]],FPL_Fixtures_Extract[#Headers],0)))-4),Team_Key[[Full Name]:[Full Name]],0))&amp;RIGHT(INDEX(FPL_Fixtures_Extract[],MATCH($A344,FPL_Fixtures_Extract[[Player]:[Player]],0),MATCH(FPL_Combined[[#Headers],[Gameweek 10]],FPL_Fixtures_Extract[#Headers],0)),3))</f>
        <v>NOR(A) 1-0</v>
      </c>
      <c r="L344" t="str">
        <f ca="1">IF(RIGHT(FPL_Combined[[#Headers],[Gameweek 11]],2)&lt;$B$622,INDEX(FPL_Results_Extract[Gameweek 11],MATCH($A344,FPL_Results_Extract[[Player]:[Player]],0)),INDEX(Team_Key[[Abbreviation]:[Abbreviation]],MATCH(LEFT(INDEX(FPL_Fixtures_Extract[],MATCH($A344,FPL_Fixtures_Extract[[Player]:[Player]],0),MATCH(FPL_Combined[[#Headers],[Gameweek 11]],FPL_Fixtures_Extract[#Headers],0)),LEN(INDEX(FPL_Fixtures_Extract[],MATCH($A344,FPL_Fixtures_Extract[[Player]:[Player]],0),MATCH(FPL_Combined[[#Headers],[Gameweek 11]],FPL_Fixtures_Extract[#Headers],0)))-4),Team_Key[[Full Name]:[Full Name]],0))&amp;RIGHT(INDEX(FPL_Fixtures_Extract[],MATCH($A344,FPL_Fixtures_Extract[[Player]:[Player]],0),MATCH(FPL_Combined[[#Headers],[Gameweek 11]],FPL_Fixtures_Extract[#Headers],0)),3))</f>
        <v>LEI(H) 2-3</v>
      </c>
      <c r="M344" t="str">
        <f ca="1">IF(RIGHT(FPL_Combined[[#Headers],[Gameweek 12]],2)&lt;$B$622,INDEX(FPL_Results_Extract[Gameweek 12],MATCH($A344,FPL_Results_Extract[[Player]:[Player]],0)),INDEX(Team_Key[[Abbreviation]:[Abbreviation]],MATCH(LEFT(INDEX(FPL_Fixtures_Extract[],MATCH($A344,FPL_Fixtures_Extract[[Player]:[Player]],0),MATCH(FPL_Combined[[#Headers],[Gameweek 12]],FPL_Fixtures_Extract[#Headers],0)),LEN(INDEX(FPL_Fixtures_Extract[],MATCH($A344,FPL_Fixtures_Extract[[Player]:[Player]],0),MATCH(FPL_Combined[[#Headers],[Gameweek 12]],FPL_Fixtures_Extract[#Headers],0)))-4),Team_Key[[Full Name]:[Full Name]],0))&amp;RIGHT(INDEX(FPL_Fixtures_Extract[],MATCH($A344,FPL_Fixtures_Extract[[Player]:[Player]],0),MATCH(FPL_Combined[[#Headers],[Gameweek 12]],FPL_Fixtures_Extract[#Headers],0)),3))</f>
        <v>MUN(A) 0-2</v>
      </c>
      <c r="N344" t="str">
        <f ca="1">IF(RIGHT(FPL_Combined[[#Headers],[Gameweek 13]],2)&lt;$B$622,INDEX(FPL_Results_Extract[Gameweek 13],MATCH($A344,FPL_Results_Extract[[Player]:[Player]],0)),INDEX(Team_Key[[Abbreviation]:[Abbreviation]],MATCH(LEFT(INDEX(FPL_Fixtures_Extract[],MATCH($A344,FPL_Fixtures_Extract[[Player]:[Player]],0),MATCH(FPL_Combined[[#Headers],[Gameweek 13]],FPL_Fixtures_Extract[#Headers],0)),LEN(INDEX(FPL_Fixtures_Extract[],MATCH($A344,FPL_Fixtures_Extract[[Player]:[Player]],0),MATCH(FPL_Combined[[#Headers],[Gameweek 13]],FPL_Fixtures_Extract[#Headers],0)))-4),Team_Key[[Full Name]:[Full Name]],0))&amp;RIGHT(INDEX(FPL_Fixtures_Extract[],MATCH($A344,FPL_Fixtures_Extract[[Player]:[Player]],0),MATCH(FPL_Combined[[#Headers],[Gameweek 13]],FPL_Fixtures_Extract[#Headers],0)),3))</f>
        <v>ARS(H) 2-1</v>
      </c>
      <c r="O344" t="str">
        <f ca="1">IF(RIGHT(FPL_Combined[[#Headers],[Gameweek 14]],2)&lt;$B$622,INDEX(FPL_Results_Extract[Gameweek 14],MATCH($A344,FPL_Results_Extract[[Player]:[Player]],0)),INDEX(Team_Key[[Abbreviation]:[Abbreviation]],MATCH(LEFT(INDEX(FPL_Fixtures_Extract[],MATCH($A344,FPL_Fixtures_Extract[[Player]:[Player]],0),MATCH(FPL_Combined[[#Headers],[Gameweek 14]],FPL_Fixtures_Extract[#Headers],0)),LEN(INDEX(FPL_Fixtures_Extract[],MATCH($A344,FPL_Fixtures_Extract[[Player]:[Player]],0),MATCH(FPL_Combined[[#Headers],[Gameweek 14]],FPL_Fixtures_Extract[#Headers],0)))-4),Team_Key[[Full Name]:[Full Name]],0))&amp;RIGHT(INDEX(FPL_Fixtures_Extract[],MATCH($A344,FPL_Fixtures_Extract[[Player]:[Player]],0),MATCH(FPL_Combined[[#Headers],[Gameweek 14]],FPL_Fixtures_Extract[#Headers],0)),3))</f>
        <v>WHU(A) 1-1</v>
      </c>
      <c r="P344" t="str">
        <f ca="1">IF(RIGHT(FPL_Combined[[#Headers],[Gameweek 15]],2)&lt;$B$622,INDEX(FPL_Results_Extract[Gameweek 15],MATCH($A344,FPL_Results_Extract[[Player]:[Player]],0)),INDEX(Team_Key[[Abbreviation]:[Abbreviation]],MATCH(LEFT(INDEX(FPL_Fixtures_Extract[],MATCH($A344,FPL_Fixtures_Extract[[Player]:[Player]],0),MATCH(FPL_Combined[[#Headers],[Gameweek 15]],FPL_Fixtures_Extract[#Headers],0)),LEN(INDEX(FPL_Fixtures_Extract[],MATCH($A344,FPL_Fixtures_Extract[[Player]:[Player]],0),MATCH(FPL_Combined[[#Headers],[Gameweek 15]],FPL_Fixtures_Extract[#Headers],0)))-4),Team_Key[[Full Name]:[Full Name]],0))&amp;RIGHT(INDEX(FPL_Fixtures_Extract[],MATCH($A344,FPL_Fixtures_Extract[[Player]:[Player]],0),MATCH(FPL_Combined[[#Headers],[Gameweek 15]],FPL_Fixtures_Extract[#Headers],0)),3))</f>
        <v>TOT(H) 1-1</v>
      </c>
      <c r="Q344" t="str">
        <f ca="1">IF(RIGHT(FPL_Combined[[#Headers],[Gameweek 16]],2)&lt;$B$622,INDEX(FPL_Results_Extract[Gameweek 16],MATCH($A344,FPL_Results_Extract[[Player]:[Player]],0)),INDEX(Team_Key[[Abbreviation]:[Abbreviation]],MATCH(LEFT(INDEX(FPL_Fixtures_Extract[],MATCH($A344,FPL_Fixtures_Extract[[Player]:[Player]],0),MATCH(FPL_Combined[[#Headers],[Gameweek 16]],FPL_Fixtures_Extract[#Headers],0)),LEN(INDEX(FPL_Fixtures_Extract[],MATCH($A344,FPL_Fixtures_Extract[[Player]:[Player]],0),MATCH(FPL_Combined[[#Headers],[Gameweek 16]],FPL_Fixtures_Extract[#Headers],0)))-4),Team_Key[[Full Name]:[Full Name]],0))&amp;RIGHT(INDEX(FPL_Fixtures_Extract[],MATCH($A344,FPL_Fixtures_Extract[[Player]:[Player]],0),MATCH(FPL_Combined[[#Headers],[Gameweek 16]],FPL_Fixtures_Extract[#Headers],0)),3))</f>
        <v>LIV(A) 2-2</v>
      </c>
      <c r="R344" t="str">
        <f ca="1">IF(RIGHT(FPL_Combined[[#Headers],[Gameweek 17]],2)&lt;$B$622,INDEX(FPL_Results_Extract[Gameweek 17],MATCH($A344,FPL_Results_Extract[[Player]:[Player]],0)),INDEX(Team_Key[[Abbreviation]:[Abbreviation]],MATCH(LEFT(INDEX(FPL_Fixtures_Extract[],MATCH($A344,FPL_Fixtures_Extract[[Player]:[Player]],0),MATCH(FPL_Combined[[#Headers],[Gameweek 17]],FPL_Fixtures_Extract[#Headers],0)),LEN(INDEX(FPL_Fixtures_Extract[],MATCH($A344,FPL_Fixtures_Extract[[Player]:[Player]],0),MATCH(FPL_Combined[[#Headers],[Gameweek 17]],FPL_Fixtures_Extract[#Headers],0)))-4),Team_Key[[Full Name]:[Full Name]],0))&amp;RIGHT(INDEX(FPL_Fixtures_Extract[],MATCH($A344,FPL_Fixtures_Extract[[Player]:[Player]],0),MATCH(FPL_Combined[[#Headers],[Gameweek 17]],FPL_Fixtures_Extract[#Headers],0)),3))</f>
        <v>BOU(H) 1-2</v>
      </c>
      <c r="S344" t="str">
        <f ca="1">IF(RIGHT(FPL_Combined[[#Headers],[Gameweek 18]],2)&lt;$B$622,INDEX(FPL_Results_Extract[Gameweek 18],MATCH($A344,FPL_Results_Extract[[Player]:[Player]],0)),INDEX(Team_Key[[Abbreviation]:[Abbreviation]],MATCH(LEFT(INDEX(FPL_Fixtures_Extract[],MATCH($A344,FPL_Fixtures_Extract[[Player]:[Player]],0),MATCH(FPL_Combined[[#Headers],[Gameweek 18]],FPL_Fixtures_Extract[#Headers],0)),LEN(INDEX(FPL_Fixtures_Extract[],MATCH($A344,FPL_Fixtures_Extract[[Player]:[Player]],0),MATCH(FPL_Combined[[#Headers],[Gameweek 18]],FPL_Fixtures_Extract[#Headers],0)))-4),Team_Key[[Full Name]:[Full Name]],0))&amp;RIGHT(INDEX(FPL_Fixtures_Extract[],MATCH($A344,FPL_Fixtures_Extract[[Player]:[Player]],0),MATCH(FPL_Combined[[#Headers],[Gameweek 18]],FPL_Fixtures_Extract[#Headers],0)),3))</f>
        <v>SWA(A) 0-1</v>
      </c>
      <c r="T344" t="str">
        <f ca="1">IF(RIGHT(FPL_Combined[[#Headers],[Gameweek 19]],2)&lt;$B$622,INDEX(FPL_Results_Extract[Gameweek 19],MATCH($A344,FPL_Results_Extract[[Player]:[Player]],0)),INDEX(Team_Key[[Abbreviation]:[Abbreviation]],MATCH(LEFT(INDEX(FPL_Fixtures_Extract[],MATCH($A344,FPL_Fixtures_Extract[[Player]:[Player]],0),MATCH(FPL_Combined[[#Headers],[Gameweek 19]],FPL_Fixtures_Extract[#Headers],0)),LEN(INDEX(FPL_Fixtures_Extract[],MATCH($A344,FPL_Fixtures_Extract[[Player]:[Player]],0),MATCH(FPL_Combined[[#Headers],[Gameweek 19]],FPL_Fixtures_Extract[#Headers],0)))-4),Team_Key[[Full Name]:[Full Name]],0))&amp;RIGHT(INDEX(FPL_Fixtures_Extract[],MATCH($A344,FPL_Fixtures_Extract[[Player]:[Player]],0),MATCH(FPL_Combined[[#Headers],[Gameweek 19]],FPL_Fixtures_Extract[#Headers],0)),3))</f>
        <v>NEW(H) 1-0</v>
      </c>
      <c r="U344" t="str">
        <f ca="1">IF(RIGHT(FPL_Combined[[#Headers],[Gameweek 20]],2)&lt;$B$622,INDEX(FPL_Results_Extract[Gameweek 20],MATCH($A344,FPL_Results_Extract[[Player]:[Player]],0)),INDEX(Team_Key[[Abbreviation]:[Abbreviation]],MATCH(LEFT(INDEX(FPL_Fixtures_Extract[],MATCH($A344,FPL_Fixtures_Extract[[Player]:[Player]],0),MATCH(FPL_Combined[[#Headers],[Gameweek 20]],FPL_Fixtures_Extract[#Headers],0)),LEN(INDEX(FPL_Fixtures_Extract[],MATCH($A344,FPL_Fixtures_Extract[[Player]:[Player]],0),MATCH(FPL_Combined[[#Headers],[Gameweek 20]],FPL_Fixtures_Extract[#Headers],0)))-4),Team_Key[[Full Name]:[Full Name]],0))&amp;RIGHT(INDEX(FPL_Fixtures_Extract[],MATCH($A344,FPL_Fixtures_Extract[[Player]:[Player]],0),MATCH(FPL_Combined[[#Headers],[Gameweek 20]],FPL_Fixtures_Extract[#Headers],0)),3))</f>
        <v>STK(H) 2-1</v>
      </c>
      <c r="V344" t="str">
        <f ca="1">IF(RIGHT(FPL_Combined[[#Headers],[Gameweek 21]],2)&lt;$B$622,INDEX(FPL_Results_Extract[Gameweek 21],MATCH($A344,FPL_Results_Extract[[Player]:[Player]],0)),INDEX(Team_Key[[Abbreviation]:[Abbreviation]],MATCH(LEFT(INDEX(FPL_Fixtures_Extract[],MATCH($A344,FPL_Fixtures_Extract[[Player]:[Player]],0),MATCH(FPL_Combined[[#Headers],[Gameweek 21]],FPL_Fixtures_Extract[#Headers],0)),LEN(INDEX(FPL_Fixtures_Extract[],MATCH($A344,FPL_Fixtures_Extract[[Player]:[Player]],0),MATCH(FPL_Combined[[#Headers],[Gameweek 21]],FPL_Fixtures_Extract[#Headers],0)))-4),Team_Key[[Full Name]:[Full Name]],0))&amp;RIGHT(INDEX(FPL_Fixtures_Extract[],MATCH($A344,FPL_Fixtures_Extract[[Player]:[Player]],0),MATCH(FPL_Combined[[#Headers],[Gameweek 21]],FPL_Fixtures_Extract[#Headers],0)),3))</f>
        <v>CHE(A) 2-2</v>
      </c>
      <c r="W344" t="str">
        <f ca="1">IF(RIGHT(FPL_Combined[[#Headers],[Gameweek 22]],2)&lt;$B$622,INDEX(FPL_Results_Extract[Gameweek 22],MATCH($A344,FPL_Results_Extract[[Player]:[Player]],0)),INDEX(Team_Key[[Abbreviation]:[Abbreviation]],MATCH(LEFT(INDEX(FPL_Fixtures_Extract[],MATCH($A344,FPL_Fixtures_Extract[[Player]:[Player]],0),MATCH(FPL_Combined[[#Headers],[Gameweek 22]],FPL_Fixtures_Extract[#Headers],0)),LEN(INDEX(FPL_Fixtures_Extract[],MATCH($A344,FPL_Fixtures_Extract[[Player]:[Player]],0),MATCH(FPL_Combined[[#Headers],[Gameweek 22]],FPL_Fixtures_Extract[#Headers],0)))-4),Team_Key[[Full Name]:[Full Name]],0))&amp;RIGHT(INDEX(FPL_Fixtures_Extract[],MATCH($A344,FPL_Fixtures_Extract[[Player]:[Player]],0),MATCH(FPL_Combined[[#Headers],[Gameweek 22]],FPL_Fixtures_Extract[#Headers],0)),3))</f>
        <v>SOU(A) 0-3</v>
      </c>
      <c r="X344" t="str">
        <f ca="1">IF(RIGHT(FPL_Combined[[#Headers],[Gameweek 23]],2)&lt;$B$622,INDEX(FPL_Results_Extract[Gameweek 23],MATCH($A344,FPL_Results_Extract[[Player]:[Player]],0)),INDEX(Team_Key[[Abbreviation]:[Abbreviation]],MATCH(LEFT(INDEX(FPL_Fixtures_Extract[],MATCH($A344,FPL_Fixtures_Extract[[Player]:[Player]],0),MATCH(FPL_Combined[[#Headers],[Gameweek 23]],FPL_Fixtures_Extract[#Headers],0)),LEN(INDEX(FPL_Fixtures_Extract[],MATCH($A344,FPL_Fixtures_Extract[[Player]:[Player]],0),MATCH(FPL_Combined[[#Headers],[Gameweek 23]],FPL_Fixtures_Extract[#Headers],0)))-4),Team_Key[[Full Name]:[Full Name]],0))&amp;RIGHT(INDEX(FPL_Fixtures_Extract[],MATCH($A344,FPL_Fixtures_Extract[[Player]:[Player]],0),MATCH(FPL_Combined[[#Headers],[Gameweek 23]],FPL_Fixtures_Extract[#Headers],0)),3))</f>
        <v>AVL(H) 0-0</v>
      </c>
      <c r="Y344" t="str">
        <f ca="1">IF(RIGHT(FPL_Combined[[#Headers],[Gameweek 24]],2)&lt;$B$622,INDEX(FPL_Results_Extract[Team],MATCH($A344,FPL_Results_Extract[[Player]:[Player]],0)),INDEX(Team_Key[[Abbreviation]:[Abbreviation]],MATCH(LEFT(INDEX(FPL_Fixtures_Extract[],MATCH($A344,FPL_Fixtures_Extract[[Player]:[Player]],0),MATCH(FPL_Combined[[#Headers],[Gameweek 24]],FPL_Fixtures_Extract[#Headers],0)),LEN(INDEX(FPL_Fixtures_Extract[],MATCH($A344,FPL_Fixtures_Extract[[Player]:[Player]],0),MATCH(FPL_Combined[[#Headers],[Gameweek 24]],FPL_Fixtures_Extract[#Headers],0)))-4),Team_Key[[Full Name]:[Full Name]],0))&amp;RIGHT(INDEX(FPL_Fixtures_Extract[],MATCH($A344,FPL_Fixtures_Extract[[Player]:[Player]],0),MATCH(FPL_Combined[[#Headers],[Gameweek 24]],FPL_Fixtures_Extract[#Headers],0)),3))</f>
        <v>WBA</v>
      </c>
      <c r="Z344" t="str">
        <f ca="1">IF(RIGHT(FPL_Combined[[#Headers],[Gameweek 25]],2)&lt;$B$622,INDEX(FPL_Results_Extract[Player],MATCH($A344,FPL_Results_Extract[[Player]:[Player]],0)),INDEX(Team_Key[[Abbreviation]:[Abbreviation]],MATCH(LEFT(INDEX(FPL_Fixtures_Extract[],MATCH($A344,FPL_Fixtures_Extract[[Player]:[Player]],0),MATCH(FPL_Combined[[#Headers],[Gameweek 25]],FPL_Fixtures_Extract[#Headers],0)),LEN(INDEX(FPL_Fixtures_Extract[],MATCH($A344,FPL_Fixtures_Extract[[Player]:[Player]],0),MATCH(FPL_Combined[[#Headers],[Gameweek 25]],FPL_Fixtures_Extract[#Headers],0)))-4),Team_Key[[Full Name]:[Full Name]],0))&amp;RIGHT(INDEX(FPL_Fixtures_Extract[],MATCH($A344,FPL_Fixtures_Extract[[Player]:[Player]],0),MATCH(FPL_Combined[[#Headers],[Gameweek 25]],FPL_Fixtures_Extract[#Headers],0)),3))</f>
        <v>Lindegaard</v>
      </c>
      <c r="AA344" t="str">
        <f ca="1">IF(RIGHT(FPL_Combined[[#Headers],[Gameweek 26]],2)&lt;$B$622,INDEX(FPL_Results_Extract[Gameweek 01],MATCH($A344,FPL_Results_Extract[[Player]:[Player]],0)),INDEX(Team_Key[[Abbreviation]:[Abbreviation]],MATCH(LEFT(INDEX(FPL_Fixtures_Extract[],MATCH($A344,FPL_Fixtures_Extract[[Player]:[Player]],0),MATCH(FPL_Combined[[#Headers],[Gameweek 26]],FPL_Fixtures_Extract[#Headers],0)),LEN(INDEX(FPL_Fixtures_Extract[],MATCH($A344,FPL_Fixtures_Extract[[Player]:[Player]],0),MATCH(FPL_Combined[[#Headers],[Gameweek 26]],FPL_Fixtures_Extract[#Headers],0)))-4),Team_Key[[Full Name]:[Full Name]],0))&amp;RIGHT(INDEX(FPL_Fixtures_Extract[],MATCH($A344,FPL_Fixtures_Extract[[Player]:[Player]],0),MATCH(FPL_Combined[[#Headers],[Gameweek 26]],FPL_Fixtures_Extract[#Headers],0)),3))</f>
        <v>TOT(H) 1-0</v>
      </c>
      <c r="AB344" t="str">
        <f ca="1">IF(RIGHT(FPL_Combined[[#Headers],[Gameweek 27]],2)&lt;$B$622,INDEX(FPL_Results_Extract[Gameweek 02],MATCH($A344,FPL_Results_Extract[[Player]:[Player]],0)),INDEX(Team_Key[[Abbreviation]:[Abbreviation]],MATCH(LEFT(INDEX(FPL_Fixtures_Extract[],MATCH($A344,FPL_Fixtures_Extract[[Player]:[Player]],0),MATCH(FPL_Combined[[#Headers],[Gameweek 27]],FPL_Fixtures_Extract[#Headers],0)),LEN(INDEX(FPL_Fixtures_Extract[],MATCH($A344,FPL_Fixtures_Extract[[Player]:[Player]],0),MATCH(FPL_Combined[[#Headers],[Gameweek 27]],FPL_Fixtures_Extract[#Headers],0)))-4),Team_Key[[Full Name]:[Full Name]],0))&amp;RIGHT(INDEX(FPL_Fixtures_Extract[],MATCH($A344,FPL_Fixtures_Extract[[Player]:[Player]],0),MATCH(FPL_Combined[[#Headers],[Gameweek 27]],FPL_Fixtures_Extract[#Headers],0)),3))</f>
        <v>AVL(A) 1-0</v>
      </c>
      <c r="AC344" t="str">
        <f ca="1">IF(RIGHT(FPL_Combined[[#Headers],[Gameweek 28]],2)&lt;$B$622,INDEX(FPL_Results_Extract[Gameweek 03],MATCH($A344,FPL_Results_Extract[[Player]:[Player]],0)),INDEX(Team_Key[[Abbreviation]:[Abbreviation]],MATCH(LEFT(INDEX(FPL_Fixtures_Extract[],MATCH($A344,FPL_Fixtures_Extract[[Player]:[Player]],0),MATCH(FPL_Combined[[#Headers],[Gameweek 28]],FPL_Fixtures_Extract[#Headers],0)),LEN(INDEX(FPL_Fixtures_Extract[],MATCH($A344,FPL_Fixtures_Extract[[Player]:[Player]],0),MATCH(FPL_Combined[[#Headers],[Gameweek 28]],FPL_Fixtures_Extract[#Headers],0)))-4),Team_Key[[Full Name]:[Full Name]],0))&amp;RIGHT(INDEX(FPL_Fixtures_Extract[],MATCH($A344,FPL_Fixtures_Extract[[Player]:[Player]],0),MATCH(FPL_Combined[[#Headers],[Gameweek 28]],FPL_Fixtures_Extract[#Headers],0)),3))</f>
        <v>NEW(H) 0-0</v>
      </c>
      <c r="AD344" t="str">
        <f ca="1">IF(RIGHT(FPL_Combined[[#Headers],[Gameweek 29]],2)&lt;$B$622,INDEX(FPL_Results_Extract[Gameweek 04],MATCH($A344,FPL_Results_Extract[[Player]:[Player]],0)),INDEX(Team_Key[[Abbreviation]:[Abbreviation]],MATCH(LEFT(INDEX(FPL_Fixtures_Extract[],MATCH($A344,FPL_Fixtures_Extract[[Player]:[Player]],0),MATCH(FPL_Combined[[#Headers],[Gameweek 29]],FPL_Fixtures_Extract[#Headers],0)),LEN(INDEX(FPL_Fixtures_Extract[],MATCH($A344,FPL_Fixtures_Extract[[Player]:[Player]],0),MATCH(FPL_Combined[[#Headers],[Gameweek 29]],FPL_Fixtures_Extract[#Headers],0)))-4),Team_Key[[Full Name]:[Full Name]],0))&amp;RIGHT(INDEX(FPL_Fixtures_Extract[],MATCH($A344,FPL_Fixtures_Extract[[Player]:[Player]],0),MATCH(FPL_Combined[[#Headers],[Gameweek 29]],FPL_Fixtures_Extract[#Headers],0)),3))</f>
        <v>MUN(H)</v>
      </c>
      <c r="AE344" t="str">
        <f ca="1">IF(RIGHT(FPL_Combined[[#Headers],[Gameweek 30]],2)&lt;$B$622,INDEX(FPL_Results_Extract[Gameweek 05],MATCH($A344,FPL_Results_Extract[[Player]:[Player]],0)),INDEX(Team_Key[[Abbreviation]:[Abbreviation]],MATCH(LEFT(INDEX(FPL_Fixtures_Extract[],MATCH($A344,FPL_Fixtures_Extract[[Player]:[Player]],0),MATCH(FPL_Combined[[#Headers],[Gameweek 30]],FPL_Fixtures_Extract[#Headers],0)),LEN(INDEX(FPL_Fixtures_Extract[],MATCH($A344,FPL_Fixtures_Extract[[Player]:[Player]],0),MATCH(FPL_Combined[[#Headers],[Gameweek 30]],FPL_Fixtures_Extract[#Headers],0)))-4),Team_Key[[Full Name]:[Full Name]],0))&amp;RIGHT(INDEX(FPL_Fixtures_Extract[],MATCH($A344,FPL_Fixtures_Extract[[Player]:[Player]],0),MATCH(FPL_Combined[[#Headers],[Gameweek 30]],FPL_Fixtures_Extract[#Headers],0)),3))</f>
        <v>ARS(A)</v>
      </c>
      <c r="AF344" t="str">
        <f ca="1">IF(RIGHT(FPL_Combined[[#Headers],[Gameweek 31]],2)&lt;$B$622,INDEX(FPL_Results_Extract[Gameweek 06],MATCH($A344,FPL_Results_Extract[[Player]:[Player]],0)),INDEX(Team_Key[[Abbreviation]:[Abbreviation]],MATCH(LEFT(INDEX(FPL_Fixtures_Extract[],MATCH($A344,FPL_Fixtures_Extract[[Player]:[Player]],0),MATCH(FPL_Combined[[#Headers],[Gameweek 31]],FPL_Fixtures_Extract[#Headers],0)),LEN(INDEX(FPL_Fixtures_Extract[],MATCH($A344,FPL_Fixtures_Extract[[Player]:[Player]],0),MATCH(FPL_Combined[[#Headers],[Gameweek 31]],FPL_Fixtures_Extract[#Headers],0)))-4),Team_Key[[Full Name]:[Full Name]],0))&amp;RIGHT(INDEX(FPL_Fixtures_Extract[],MATCH($A344,FPL_Fixtures_Extract[[Player]:[Player]],0),MATCH(FPL_Combined[[#Headers],[Gameweek 31]],FPL_Fixtures_Extract[#Headers],0)),3))</f>
        <v>NOR(H)</v>
      </c>
      <c r="AG344" t="str">
        <f ca="1">IF(RIGHT(FPL_Combined[[#Headers],[Gameweek 32]],2)&lt;$B$622,INDEX(FPL_Results_Extract[Gameweek 07],MATCH($A344,FPL_Results_Extract[[Player]:[Player]],0)),INDEX(Team_Key[[Abbreviation]:[Abbreviation]],MATCH(LEFT(INDEX(FPL_Fixtures_Extract[],MATCH($A344,FPL_Fixtures_Extract[[Player]:[Player]],0),MATCH(FPL_Combined[[#Headers],[Gameweek 32]],FPL_Fixtures_Extract[#Headers],0)),LEN(INDEX(FPL_Fixtures_Extract[],MATCH($A344,FPL_Fixtures_Extract[[Player]:[Player]],0),MATCH(FPL_Combined[[#Headers],[Gameweek 32]],FPL_Fixtures_Extract[#Headers],0)))-4),Team_Key[[Full Name]:[Full Name]],0))&amp;RIGHT(INDEX(FPL_Fixtures_Extract[],MATCH($A344,FPL_Fixtures_Extract[[Player]:[Player]],0),MATCH(FPL_Combined[[#Headers],[Gameweek 32]],FPL_Fixtures_Extract[#Headers],0)),3))</f>
        <v>SUN(A)</v>
      </c>
      <c r="AH344" t="str">
        <f ca="1">IF(RIGHT(FPL_Combined[[#Headers],[Gameweek 33]],2)&lt;$B$622,INDEX(FPL_Results_Extract[Gameweek 08],MATCH($A344,FPL_Results_Extract[[Player]:[Player]],0)),INDEX(Team_Key[[Abbreviation]:[Abbreviation]],MATCH(LEFT(INDEX(FPL_Fixtures_Extract[],MATCH($A344,FPL_Fixtures_Extract[[Player]:[Player]],0),MATCH(FPL_Combined[[#Headers],[Gameweek 33]],FPL_Fixtures_Extract[#Headers],0)),LEN(INDEX(FPL_Fixtures_Extract[],MATCH($A344,FPL_Fixtures_Extract[[Player]:[Player]],0),MATCH(FPL_Combined[[#Headers],[Gameweek 33]],FPL_Fixtures_Extract[#Headers],0)))-4),Team_Key[[Full Name]:[Full Name]],0))&amp;RIGHT(INDEX(FPL_Fixtures_Extract[],MATCH($A344,FPL_Fixtures_Extract[[Player]:[Player]],0),MATCH(FPL_Combined[[#Headers],[Gameweek 33]],FPL_Fixtures_Extract[#Headers],0)),3))</f>
        <v>MCI(A)</v>
      </c>
      <c r="AI344" t="str">
        <f ca="1">IF(RIGHT(FPL_Combined[[#Headers],[Gameweek 34]],2)&lt;$B$622,INDEX(FPL_Results_Extract[Gameweek 09],MATCH($A344,FPL_Results_Extract[[Player]:[Player]],0)),INDEX(Team_Key[[Abbreviation]:[Abbreviation]],MATCH(LEFT(INDEX(FPL_Fixtures_Extract[],MATCH($A344,FPL_Fixtures_Extract[[Player]:[Player]],0),MATCH(FPL_Combined[[#Headers],[Gameweek 34]],FPL_Fixtures_Extract[#Headers],0)),LEN(INDEX(FPL_Fixtures_Extract[],MATCH($A344,FPL_Fixtures_Extract[[Player]:[Player]],0),MATCH(FPL_Combined[[#Headers],[Gameweek 34]],FPL_Fixtures_Extract[#Headers],0)))-4),Team_Key[[Full Name]:[Full Name]],0))&amp;RIGHT(INDEX(FPL_Fixtures_Extract[],MATCH($A344,FPL_Fixtures_Extract[[Player]:[Player]],0),MATCH(FPL_Combined[[#Headers],[Gameweek 34]],FPL_Fixtures_Extract[#Headers],0)),3))</f>
        <v>WAT(H)</v>
      </c>
      <c r="AJ344" t="str">
        <f ca="1">IF(RIGHT(FPL_Combined[[#Headers],[Gameweek 35]],2)&lt;$B$622,INDEX(FPL_Results_Extract[Gameweek 10],MATCH($A344,FPL_Results_Extract[[Player]:[Player]],0)),INDEX(Team_Key[[Abbreviation]:[Abbreviation]],MATCH(LEFT(INDEX(FPL_Fixtures_Extract[],MATCH($A344,FPL_Fixtures_Extract[[Player]:[Player]],0),MATCH(FPL_Combined[[#Headers],[Gameweek 35]],FPL_Fixtures_Extract[#Headers],0)),LEN(INDEX(FPL_Fixtures_Extract[],MATCH($A344,FPL_Fixtures_Extract[[Player]:[Player]],0),MATCH(FPL_Combined[[#Headers],[Gameweek 35]],FPL_Fixtures_Extract[#Headers],0)))-4),Team_Key[[Full Name]:[Full Name]],0))&amp;RIGHT(INDEX(FPL_Fixtures_Extract[],MATCH($A344,FPL_Fixtures_Extract[[Player]:[Player]],0),MATCH(FPL_Combined[[#Headers],[Gameweek 35]],FPL_Fixtures_Extract[#Headers],0)),3))</f>
        <v>TOT(A)</v>
      </c>
      <c r="AK344" t="str">
        <f ca="1">IF(RIGHT(FPL_Combined[[#Headers],[Gameweek 36]],2)&lt;$B$622,INDEX(FPL_Results_Extract[Gameweek 11],MATCH($A344,FPL_Results_Extract[[Player]:[Player]],0)),INDEX(Team_Key[[Abbreviation]:[Abbreviation]],MATCH(LEFT(INDEX(FPL_Fixtures_Extract[],MATCH($A344,FPL_Fixtures_Extract[[Player]:[Player]],0),MATCH(FPL_Combined[[#Headers],[Gameweek 36]],FPL_Fixtures_Extract[#Headers],0)),LEN(INDEX(FPL_Fixtures_Extract[],MATCH($A344,FPL_Fixtures_Extract[[Player]:[Player]],0),MATCH(FPL_Combined[[#Headers],[Gameweek 36]],FPL_Fixtures_Extract[#Headers],0)))-4),Team_Key[[Full Name]:[Full Name]],0))&amp;RIGHT(INDEX(FPL_Fixtures_Extract[],MATCH($A344,FPL_Fixtures_Extract[[Player]:[Player]],0),MATCH(FPL_Combined[[#Headers],[Gameweek 36]],FPL_Fixtures_Extract[#Headers],0)),3))</f>
        <v>WHU(H)</v>
      </c>
      <c r="AL344" t="str">
        <f ca="1">IF(RIGHT(FPL_Combined[[#Headers],[Gameweek 37]],2)&lt;$B$622,INDEX(FPL_Results_Extract[Gameweek 12],MATCH($A344,FPL_Results_Extract[[Player]:[Player]],0)),INDEX(Team_Key[[Abbreviation]:[Abbreviation]],MATCH(LEFT(INDEX(FPL_Fixtures_Extract[],MATCH($A344,FPL_Fixtures_Extract[[Player]:[Player]],0),MATCH(FPL_Combined[[#Headers],[Gameweek 37]],FPL_Fixtures_Extract[#Headers],0)),LEN(INDEX(FPL_Fixtures_Extract[],MATCH($A344,FPL_Fixtures_Extract[[Player]:[Player]],0),MATCH(FPL_Combined[[#Headers],[Gameweek 37]],FPL_Fixtures_Extract[#Headers],0)))-4),Team_Key[[Full Name]:[Full Name]],0))&amp;RIGHT(INDEX(FPL_Fixtures_Extract[],MATCH($A344,FPL_Fixtures_Extract[[Player]:[Player]],0),MATCH(FPL_Combined[[#Headers],[Gameweek 37]],FPL_Fixtures_Extract[#Headers],0)),3))</f>
        <v>BOU(A)</v>
      </c>
      <c r="AM344" t="str">
        <f ca="1">IF(RIGHT(FPL_Combined[[#Headers],[Gameweek 38]],2)&lt;$B$622,INDEX(FPL_Results_Extract[Gameweek 13],MATCH($A344,FPL_Results_Extract[[Player]:[Player]],0)),INDEX(Team_Key[[Abbreviation]:[Abbreviation]],MATCH(LEFT(INDEX(FPL_Fixtures_Extract[],MATCH($A344,FPL_Fixtures_Extract[[Player]:[Player]],0),MATCH(FPL_Combined[[#Headers],[Gameweek 38]],FPL_Fixtures_Extract[#Headers],0)),LEN(INDEX(FPL_Fixtures_Extract[],MATCH($A344,FPL_Fixtures_Extract[[Player]:[Player]],0),MATCH(FPL_Combined[[#Headers],[Gameweek 38]],FPL_Fixtures_Extract[#Headers],0)))-4),Team_Key[[Full Name]:[Full Name]],0))&amp;RIGHT(INDEX(FPL_Fixtures_Extract[],MATCH($A344,FPL_Fixtures_Extract[[Player]:[Player]],0),MATCH(FPL_Combined[[#Headers],[Gameweek 38]],FPL_Fixtures_Extract[#Headers],0)),3))</f>
        <v>LIV(H)</v>
      </c>
    </row>
    <row r="345" spans="1:39" x14ac:dyDescent="0.45">
      <c r="A345" t="s">
        <v>75</v>
      </c>
      <c r="B345" t="str">
        <f ca="1">IF(RIGHT(FPL_Combined[[#Headers],[Gameweek 01]],2)&lt;$B$622,INDEX(FPL_Results_Extract[Gameweek 01],MATCH($A345,FPL_Results_Extract[[Player]:[Player]],0)),INDEX(Team_Key[[Abbreviation]:[Abbreviation]],MATCH(LEFT(INDEX(FPL_Fixtures_Extract[],MATCH($A345,FPL_Fixtures_Extract[[Player]:[Player]],0),MATCH(FPL_Combined[[#Headers],[Gameweek 01]],FPL_Fixtures_Extract[#Headers],0)),LEN(INDEX(FPL_Fixtures_Extract[],MATCH($A345,FPL_Fixtures_Extract[[Player]:[Player]],0),MATCH(FPL_Combined[[#Headers],[Gameweek 01]],FPL_Fixtures_Extract[#Headers],0)))-4),Team_Key[[Full Name]:[Full Name]],0))&amp;RIGHT(INDEX(FPL_Fixtures_Extract[],MATCH($A345,FPL_Fixtures_Extract[[Player]:[Player]],0),MATCH(FPL_Combined[[#Headers],[Gameweek 01]],FPL_Fixtures_Extract[#Headers],0)),3))</f>
        <v>N/A</v>
      </c>
      <c r="C345" t="str">
        <f ca="1">IF(RIGHT(FPL_Combined[[#Headers],[Gameweek 02]],2)&lt;$B$622,INDEX(FPL_Results_Extract[Gameweek 02],MATCH($A345,FPL_Results_Extract[[Player]:[Player]],0)),INDEX(Team_Key[[Abbreviation]:[Abbreviation]],MATCH(LEFT(INDEX(FPL_Fixtures_Extract[],MATCH($A345,FPL_Fixtures_Extract[[Player]:[Player]],0),MATCH(FPL_Combined[[#Headers],[Gameweek 02]],FPL_Fixtures_Extract[#Headers],0)),LEN(INDEX(FPL_Fixtures_Extract[],MATCH($A345,FPL_Fixtures_Extract[[Player]:[Player]],0),MATCH(FPL_Combined[[#Headers],[Gameweek 02]],FPL_Fixtures_Extract[#Headers],0)))-4),Team_Key[[Full Name]:[Full Name]],0))&amp;RIGHT(INDEX(FPL_Fixtures_Extract[],MATCH($A345,FPL_Fixtures_Extract[[Player]:[Player]],0),MATCH(FPL_Combined[[#Headers],[Gameweek 02]],FPL_Fixtures_Extract[#Headers],0)),3))</f>
        <v>N/A</v>
      </c>
      <c r="D345" t="str">
        <f ca="1">IF(RIGHT(FPL_Combined[[#Headers],[Gameweek 03]],2)&lt;$B$622,INDEX(FPL_Results_Extract[Gameweek 03],MATCH($A345,FPL_Results_Extract[[Player]:[Player]],0)),INDEX(Team_Key[[Abbreviation]:[Abbreviation]],MATCH(LEFT(INDEX(FPL_Fixtures_Extract[],MATCH($A345,FPL_Fixtures_Extract[[Player]:[Player]],0),MATCH(FPL_Combined[[#Headers],[Gameweek 03]],FPL_Fixtures_Extract[#Headers],0)),LEN(INDEX(FPL_Fixtures_Extract[],MATCH($A345,FPL_Fixtures_Extract[[Player]:[Player]],0),MATCH(FPL_Combined[[#Headers],[Gameweek 03]],FPL_Fixtures_Extract[#Headers],0)))-4),Team_Key[[Full Name]:[Full Name]],0))&amp;RIGHT(INDEX(FPL_Fixtures_Extract[],MATCH($A345,FPL_Fixtures_Extract[[Player]:[Player]],0),MATCH(FPL_Combined[[#Headers],[Gameweek 03]],FPL_Fixtures_Extract[#Headers],0)),3))</f>
        <v>N/A</v>
      </c>
      <c r="E345" t="str">
        <f ca="1">IF(RIGHT(FPL_Combined[[#Headers],[Gameweek 04]],2)&lt;$B$622,INDEX(FPL_Results_Extract[Gameweek 04],MATCH($A345,FPL_Results_Extract[[Player]:[Player]],0)),INDEX(Team_Key[[Abbreviation]:[Abbreviation]],MATCH(LEFT(INDEX(FPL_Fixtures_Extract[],MATCH($A345,FPL_Fixtures_Extract[[Player]:[Player]],0),MATCH(FPL_Combined[[#Headers],[Gameweek 04]],FPL_Fixtures_Extract[#Headers],0)),LEN(INDEX(FPL_Fixtures_Extract[],MATCH($A345,FPL_Fixtures_Extract[[Player]:[Player]],0),MATCH(FPL_Combined[[#Headers],[Gameweek 04]],FPL_Fixtures_Extract[#Headers],0)))-4),Team_Key[[Full Name]:[Full Name]],0))&amp;RIGHT(INDEX(FPL_Fixtures_Extract[],MATCH($A345,FPL_Fixtures_Extract[[Player]:[Player]],0),MATCH(FPL_Combined[[#Headers],[Gameweek 04]],FPL_Fixtures_Extract[#Headers],0)),3))</f>
        <v>N/A</v>
      </c>
      <c r="F345" t="str">
        <f ca="1">IF(RIGHT(FPL_Combined[[#Headers],[Gameweek 05]],2)&lt;$B$622,INDEX(FPL_Results_Extract[Gameweek 05],MATCH($A345,FPL_Results_Extract[[Player]:[Player]],0)),INDEX(Team_Key[[Abbreviation]:[Abbreviation]],MATCH(LEFT(INDEX(FPL_Fixtures_Extract[],MATCH($A345,FPL_Fixtures_Extract[[Player]:[Player]],0),MATCH(FPL_Combined[[#Headers],[Gameweek 05]],FPL_Fixtures_Extract[#Headers],0)),LEN(INDEX(FPL_Fixtures_Extract[],MATCH($A345,FPL_Fixtures_Extract[[Player]:[Player]],0),MATCH(FPL_Combined[[#Headers],[Gameweek 05]],FPL_Fixtures_Extract[#Headers],0)))-4),Team_Key[[Full Name]:[Full Name]],0))&amp;RIGHT(INDEX(FPL_Fixtures_Extract[],MATCH($A345,FPL_Fixtures_Extract[[Player]:[Player]],0),MATCH(FPL_Combined[[#Headers],[Gameweek 05]],FPL_Fixtures_Extract[#Headers],0)),3))</f>
        <v>LIV(H) 3-1</v>
      </c>
      <c r="G345" t="str">
        <f ca="1">IF(RIGHT(FPL_Combined[[#Headers],[Gameweek 06]],2)&lt;$B$622,INDEX(FPL_Results_Extract[Gameweek 06],MATCH($A345,FPL_Results_Extract[[Player]:[Player]],0)),INDEX(Team_Key[[Abbreviation]:[Abbreviation]],MATCH(LEFT(INDEX(FPL_Fixtures_Extract[],MATCH($A345,FPL_Fixtures_Extract[[Player]:[Player]],0),MATCH(FPL_Combined[[#Headers],[Gameweek 06]],FPL_Fixtures_Extract[#Headers],0)),LEN(INDEX(FPL_Fixtures_Extract[],MATCH($A345,FPL_Fixtures_Extract[[Player]:[Player]],0),MATCH(FPL_Combined[[#Headers],[Gameweek 06]],FPL_Fixtures_Extract[#Headers],0)))-4),Team_Key[[Full Name]:[Full Name]],0))&amp;RIGHT(INDEX(FPL_Fixtures_Extract[],MATCH($A345,FPL_Fixtures_Extract[[Player]:[Player]],0),MATCH(FPL_Combined[[#Headers],[Gameweek 06]],FPL_Fixtures_Extract[#Headers],0)),3))</f>
        <v>SOU(A) 3-2</v>
      </c>
      <c r="H345" t="str">
        <f ca="1">IF(RIGHT(FPL_Combined[[#Headers],[Gameweek 07]],2)&lt;$B$622,INDEX(FPL_Results_Extract[Gameweek 07],MATCH($A345,FPL_Results_Extract[[Player]:[Player]],0)),INDEX(Team_Key[[Abbreviation]:[Abbreviation]],MATCH(LEFT(INDEX(FPL_Fixtures_Extract[],MATCH($A345,FPL_Fixtures_Extract[[Player]:[Player]],0),MATCH(FPL_Combined[[#Headers],[Gameweek 07]],FPL_Fixtures_Extract[#Headers],0)),LEN(INDEX(FPL_Fixtures_Extract[],MATCH($A345,FPL_Fixtures_Extract[[Player]:[Player]],0),MATCH(FPL_Combined[[#Headers],[Gameweek 07]],FPL_Fixtures_Extract[#Headers],0)))-4),Team_Key[[Full Name]:[Full Name]],0))&amp;RIGHT(INDEX(FPL_Fixtures_Extract[],MATCH($A345,FPL_Fixtures_Extract[[Player]:[Player]],0),MATCH(FPL_Combined[[#Headers],[Gameweek 07]],FPL_Fixtures_Extract[#Headers],0)),3))</f>
        <v>SUN(H) 3-0</v>
      </c>
      <c r="I345" t="str">
        <f ca="1">IF(RIGHT(FPL_Combined[[#Headers],[Gameweek 08]],2)&lt;$B$622,INDEX(FPL_Results_Extract[Gameweek 08],MATCH($A345,FPL_Results_Extract[[Player]:[Player]],0)),INDEX(Team_Key[[Abbreviation]:[Abbreviation]],MATCH(LEFT(INDEX(FPL_Fixtures_Extract[],MATCH($A345,FPL_Fixtures_Extract[[Player]:[Player]],0),MATCH(FPL_Combined[[#Headers],[Gameweek 08]],FPL_Fixtures_Extract[#Headers],0)),LEN(INDEX(FPL_Fixtures_Extract[],MATCH($A345,FPL_Fixtures_Extract[[Player]:[Player]],0),MATCH(FPL_Combined[[#Headers],[Gameweek 08]],FPL_Fixtures_Extract[#Headers],0)))-4),Team_Key[[Full Name]:[Full Name]],0))&amp;RIGHT(INDEX(FPL_Fixtures_Extract[],MATCH($A345,FPL_Fixtures_Extract[[Player]:[Player]],0),MATCH(FPL_Combined[[#Headers],[Gameweek 08]],FPL_Fixtures_Extract[#Headers],0)),3))</f>
        <v>ARS(A) 0-3</v>
      </c>
      <c r="J345" t="str">
        <f ca="1">IF(RIGHT(FPL_Combined[[#Headers],[Gameweek 09]],2)&lt;$B$622,INDEX(FPL_Results_Extract[Gameweek 09],MATCH($A345,FPL_Results_Extract[[Player]:[Player]],0)),INDEX(Team_Key[[Abbreviation]:[Abbreviation]],MATCH(LEFT(INDEX(FPL_Fixtures_Extract[],MATCH($A345,FPL_Fixtures_Extract[[Player]:[Player]],0),MATCH(FPL_Combined[[#Headers],[Gameweek 09]],FPL_Fixtures_Extract[#Headers],0)),LEN(INDEX(FPL_Fixtures_Extract[],MATCH($A345,FPL_Fixtures_Extract[[Player]:[Player]],0),MATCH(FPL_Combined[[#Headers],[Gameweek 09]],FPL_Fixtures_Extract[#Headers],0)))-4),Team_Key[[Full Name]:[Full Name]],0))&amp;RIGHT(INDEX(FPL_Fixtures_Extract[],MATCH($A345,FPL_Fixtures_Extract[[Player]:[Player]],0),MATCH(FPL_Combined[[#Headers],[Gameweek 09]],FPL_Fixtures_Extract[#Headers],0)),3))</f>
        <v>EVE(A) 3-0</v>
      </c>
      <c r="K345" t="str">
        <f ca="1">IF(RIGHT(FPL_Combined[[#Headers],[Gameweek 10]],2)&lt;$B$622,INDEX(FPL_Results_Extract[Gameweek 10],MATCH($A345,FPL_Results_Extract[[Player]:[Player]],0)),INDEX(Team_Key[[Abbreviation]:[Abbreviation]],MATCH(LEFT(INDEX(FPL_Fixtures_Extract[],MATCH($A345,FPL_Fixtures_Extract[[Player]:[Player]],0),MATCH(FPL_Combined[[#Headers],[Gameweek 10]],FPL_Fixtures_Extract[#Headers],0)),LEN(INDEX(FPL_Fixtures_Extract[],MATCH($A345,FPL_Fixtures_Extract[[Player]:[Player]],0),MATCH(FPL_Combined[[#Headers],[Gameweek 10]],FPL_Fixtures_Extract[#Headers],0)))-4),Team_Key[[Full Name]:[Full Name]],0))&amp;RIGHT(INDEX(FPL_Fixtures_Extract[],MATCH($A345,FPL_Fixtures_Extract[[Player]:[Player]],0),MATCH(FPL_Combined[[#Headers],[Gameweek 10]],FPL_Fixtures_Extract[#Headers],0)),3))</f>
        <v>MCI(H) 0-0</v>
      </c>
      <c r="L345" t="str">
        <f ca="1">IF(RIGHT(FPL_Combined[[#Headers],[Gameweek 11]],2)&lt;$B$622,INDEX(FPL_Results_Extract[Gameweek 11],MATCH($A345,FPL_Results_Extract[[Player]:[Player]],0)),INDEX(Team_Key[[Abbreviation]:[Abbreviation]],MATCH(LEFT(INDEX(FPL_Fixtures_Extract[],MATCH($A345,FPL_Fixtures_Extract[[Player]:[Player]],0),MATCH(FPL_Combined[[#Headers],[Gameweek 11]],FPL_Fixtures_Extract[#Headers],0)),LEN(INDEX(FPL_Fixtures_Extract[],MATCH($A345,FPL_Fixtures_Extract[[Player]:[Player]],0),MATCH(FPL_Combined[[#Headers],[Gameweek 11]],FPL_Fixtures_Extract[#Headers],0)))-4),Team_Key[[Full Name]:[Full Name]],0))&amp;RIGHT(INDEX(FPL_Fixtures_Extract[],MATCH($A345,FPL_Fixtures_Extract[[Player]:[Player]],0),MATCH(FPL_Combined[[#Headers],[Gameweek 11]],FPL_Fixtures_Extract[#Headers],0)),3))</f>
        <v>CRY(A) 0-0</v>
      </c>
      <c r="M345" t="str">
        <f ca="1">IF(RIGHT(FPL_Combined[[#Headers],[Gameweek 12]],2)&lt;$B$622,INDEX(FPL_Results_Extract[Gameweek 12],MATCH($A345,FPL_Results_Extract[[Player]:[Player]],0)),INDEX(Team_Key[[Abbreviation]:[Abbreviation]],MATCH(LEFT(INDEX(FPL_Fixtures_Extract[],MATCH($A345,FPL_Fixtures_Extract[[Player]:[Player]],0),MATCH(FPL_Combined[[#Headers],[Gameweek 12]],FPL_Fixtures_Extract[#Headers],0)),LEN(INDEX(FPL_Fixtures_Extract[],MATCH($A345,FPL_Fixtures_Extract[[Player]:[Player]],0),MATCH(FPL_Combined[[#Headers],[Gameweek 12]],FPL_Fixtures_Extract[#Headers],0)))-4),Team_Key[[Full Name]:[Full Name]],0))&amp;RIGHT(INDEX(FPL_Fixtures_Extract[],MATCH($A345,FPL_Fixtures_Extract[[Player]:[Player]],0),MATCH(FPL_Combined[[#Headers],[Gameweek 12]],FPL_Fixtures_Extract[#Headers],0)),3))</f>
        <v>WBA(H) 2-0</v>
      </c>
      <c r="N345" t="str">
        <f ca="1">IF(RIGHT(FPL_Combined[[#Headers],[Gameweek 13]],2)&lt;$B$622,INDEX(FPL_Results_Extract[Gameweek 13],MATCH($A345,FPL_Results_Extract[[Player]:[Player]],0)),INDEX(Team_Key[[Abbreviation]:[Abbreviation]],MATCH(LEFT(INDEX(FPL_Fixtures_Extract[],MATCH($A345,FPL_Fixtures_Extract[[Player]:[Player]],0),MATCH(FPL_Combined[[#Headers],[Gameweek 13]],FPL_Fixtures_Extract[#Headers],0)),LEN(INDEX(FPL_Fixtures_Extract[],MATCH($A345,FPL_Fixtures_Extract[[Player]:[Player]],0),MATCH(FPL_Combined[[#Headers],[Gameweek 13]],FPL_Fixtures_Extract[#Headers],0)))-4),Team_Key[[Full Name]:[Full Name]],0))&amp;RIGHT(INDEX(FPL_Fixtures_Extract[],MATCH($A345,FPL_Fixtures_Extract[[Player]:[Player]],0),MATCH(FPL_Combined[[#Headers],[Gameweek 13]],FPL_Fixtures_Extract[#Headers],0)),3))</f>
        <v>WAT(A) 2-1</v>
      </c>
      <c r="O345" t="str">
        <f ca="1">IF(RIGHT(FPL_Combined[[#Headers],[Gameweek 14]],2)&lt;$B$622,INDEX(FPL_Results_Extract[Gameweek 14],MATCH($A345,FPL_Results_Extract[[Player]:[Player]],0)),INDEX(Team_Key[[Abbreviation]:[Abbreviation]],MATCH(LEFT(INDEX(FPL_Fixtures_Extract[],MATCH($A345,FPL_Fixtures_Extract[[Player]:[Player]],0),MATCH(FPL_Combined[[#Headers],[Gameweek 14]],FPL_Fixtures_Extract[#Headers],0)),LEN(INDEX(FPL_Fixtures_Extract[],MATCH($A345,FPL_Fixtures_Extract[[Player]:[Player]],0),MATCH(FPL_Combined[[#Headers],[Gameweek 14]],FPL_Fixtures_Extract[#Headers],0)))-4),Team_Key[[Full Name]:[Full Name]],0))&amp;RIGHT(INDEX(FPL_Fixtures_Extract[],MATCH($A345,FPL_Fixtures_Extract[[Player]:[Player]],0),MATCH(FPL_Combined[[#Headers],[Gameweek 14]],FPL_Fixtures_Extract[#Headers],0)),3))</f>
        <v>LEI(A) 1-1</v>
      </c>
      <c r="P345" t="str">
        <f ca="1">IF(RIGHT(FPL_Combined[[#Headers],[Gameweek 15]],2)&lt;$B$622,INDEX(FPL_Results_Extract[Gameweek 15],MATCH($A345,FPL_Results_Extract[[Player]:[Player]],0)),INDEX(Team_Key[[Abbreviation]:[Abbreviation]],MATCH(LEFT(INDEX(FPL_Fixtures_Extract[],MATCH($A345,FPL_Fixtures_Extract[[Player]:[Player]],0),MATCH(FPL_Combined[[#Headers],[Gameweek 15]],FPL_Fixtures_Extract[#Headers],0)),LEN(INDEX(FPL_Fixtures_Extract[],MATCH($A345,FPL_Fixtures_Extract[[Player]:[Player]],0),MATCH(FPL_Combined[[#Headers],[Gameweek 15]],FPL_Fixtures_Extract[#Headers],0)))-4),Team_Key[[Full Name]:[Full Name]],0))&amp;RIGHT(INDEX(FPL_Fixtures_Extract[],MATCH($A345,FPL_Fixtures_Extract[[Player]:[Player]],0),MATCH(FPL_Combined[[#Headers],[Gameweek 15]],FPL_Fixtures_Extract[#Headers],0)),3))</f>
        <v>WHU(H) 0-0</v>
      </c>
      <c r="Q345" t="str">
        <f ca="1">IF(RIGHT(FPL_Combined[[#Headers],[Gameweek 16]],2)&lt;$B$622,INDEX(FPL_Results_Extract[Gameweek 16],MATCH($A345,FPL_Results_Extract[[Player]:[Player]],0)),INDEX(Team_Key[[Abbreviation]:[Abbreviation]],MATCH(LEFT(INDEX(FPL_Fixtures_Extract[],MATCH($A345,FPL_Fixtures_Extract[[Player]:[Player]],0),MATCH(FPL_Combined[[#Headers],[Gameweek 16]],FPL_Fixtures_Extract[#Headers],0)),LEN(INDEX(FPL_Fixtures_Extract[],MATCH($A345,FPL_Fixtures_Extract[[Player]:[Player]],0),MATCH(FPL_Combined[[#Headers],[Gameweek 16]],FPL_Fixtures_Extract[#Headers],0)))-4),Team_Key[[Full Name]:[Full Name]],0))&amp;RIGHT(INDEX(FPL_Fixtures_Extract[],MATCH($A345,FPL_Fixtures_Extract[[Player]:[Player]],0),MATCH(FPL_Combined[[#Headers],[Gameweek 16]],FPL_Fixtures_Extract[#Headers],0)),3))</f>
        <v>BOU(A) 1-2</v>
      </c>
      <c r="R345" t="str">
        <f ca="1">IF(RIGHT(FPL_Combined[[#Headers],[Gameweek 17]],2)&lt;$B$622,INDEX(FPL_Results_Extract[Gameweek 17],MATCH($A345,FPL_Results_Extract[[Player]:[Player]],0)),INDEX(Team_Key[[Abbreviation]:[Abbreviation]],MATCH(LEFT(INDEX(FPL_Fixtures_Extract[],MATCH($A345,FPL_Fixtures_Extract[[Player]:[Player]],0),MATCH(FPL_Combined[[#Headers],[Gameweek 17]],FPL_Fixtures_Extract[#Headers],0)),LEN(INDEX(FPL_Fixtures_Extract[],MATCH($A345,FPL_Fixtures_Extract[[Player]:[Player]],0),MATCH(FPL_Combined[[#Headers],[Gameweek 17]],FPL_Fixtures_Extract[#Headers],0)))-4),Team_Key[[Full Name]:[Full Name]],0))&amp;RIGHT(INDEX(FPL_Fixtures_Extract[],MATCH($A345,FPL_Fixtures_Extract[[Player]:[Player]],0),MATCH(FPL_Combined[[#Headers],[Gameweek 17]],FPL_Fixtures_Extract[#Headers],0)),3))</f>
        <v>NOR(H) 1-2</v>
      </c>
      <c r="S345" t="str">
        <f ca="1">IF(RIGHT(FPL_Combined[[#Headers],[Gameweek 18]],2)&lt;$B$622,INDEX(FPL_Results_Extract[Gameweek 18],MATCH($A345,FPL_Results_Extract[[Player]:[Player]],0)),INDEX(Team_Key[[Abbreviation]:[Abbreviation]],MATCH(LEFT(INDEX(FPL_Fixtures_Extract[],MATCH($A345,FPL_Fixtures_Extract[[Player]:[Player]],0),MATCH(FPL_Combined[[#Headers],[Gameweek 18]],FPL_Fixtures_Extract[#Headers],0)),LEN(INDEX(FPL_Fixtures_Extract[],MATCH($A345,FPL_Fixtures_Extract[[Player]:[Player]],0),MATCH(FPL_Combined[[#Headers],[Gameweek 18]],FPL_Fixtures_Extract[#Headers],0)))-4),Team_Key[[Full Name]:[Full Name]],0))&amp;RIGHT(INDEX(FPL_Fixtures_Extract[],MATCH($A345,FPL_Fixtures_Extract[[Player]:[Player]],0),MATCH(FPL_Combined[[#Headers],[Gameweek 18]],FPL_Fixtures_Extract[#Headers],0)),3))</f>
        <v>STK(A) 0-2</v>
      </c>
      <c r="T345" t="str">
        <f ca="1">IF(RIGHT(FPL_Combined[[#Headers],[Gameweek 19]],2)&lt;$B$622,INDEX(FPL_Results_Extract[Gameweek 19],MATCH($A345,FPL_Results_Extract[[Player]:[Player]],0)),INDEX(Team_Key[[Abbreviation]:[Abbreviation]],MATCH(LEFT(INDEX(FPL_Fixtures_Extract[],MATCH($A345,FPL_Fixtures_Extract[[Player]:[Player]],0),MATCH(FPL_Combined[[#Headers],[Gameweek 19]],FPL_Fixtures_Extract[#Headers],0)),LEN(INDEX(FPL_Fixtures_Extract[],MATCH($A345,FPL_Fixtures_Extract[[Player]:[Player]],0),MATCH(FPL_Combined[[#Headers],[Gameweek 19]],FPL_Fixtures_Extract[#Headers],0)))-4),Team_Key[[Full Name]:[Full Name]],0))&amp;RIGHT(INDEX(FPL_Fixtures_Extract[],MATCH($A345,FPL_Fixtures_Extract[[Player]:[Player]],0),MATCH(FPL_Combined[[#Headers],[Gameweek 19]],FPL_Fixtures_Extract[#Headers],0)),3))</f>
        <v>CHE(H) 0-0</v>
      </c>
      <c r="U345" t="str">
        <f ca="1">IF(RIGHT(FPL_Combined[[#Headers],[Gameweek 20]],2)&lt;$B$622,INDEX(FPL_Results_Extract[Gameweek 20],MATCH($A345,FPL_Results_Extract[[Player]:[Player]],0)),INDEX(Team_Key[[Abbreviation]:[Abbreviation]],MATCH(LEFT(INDEX(FPL_Fixtures_Extract[],MATCH($A345,FPL_Fixtures_Extract[[Player]:[Player]],0),MATCH(FPL_Combined[[#Headers],[Gameweek 20]],FPL_Fixtures_Extract[#Headers],0)),LEN(INDEX(FPL_Fixtures_Extract[],MATCH($A345,FPL_Fixtures_Extract[[Player]:[Player]],0),MATCH(FPL_Combined[[#Headers],[Gameweek 20]],FPL_Fixtures_Extract[#Headers],0)))-4),Team_Key[[Full Name]:[Full Name]],0))&amp;RIGHT(INDEX(FPL_Fixtures_Extract[],MATCH($A345,FPL_Fixtures_Extract[[Player]:[Player]],0),MATCH(FPL_Combined[[#Headers],[Gameweek 20]],FPL_Fixtures_Extract[#Headers],0)),3))</f>
        <v>SWA(H) 2-1</v>
      </c>
      <c r="V345" t="str">
        <f ca="1">IF(RIGHT(FPL_Combined[[#Headers],[Gameweek 21]],2)&lt;$B$622,INDEX(FPL_Results_Extract[Gameweek 21],MATCH($A345,FPL_Results_Extract[[Player]:[Player]],0)),INDEX(Team_Key[[Abbreviation]:[Abbreviation]],MATCH(LEFT(INDEX(FPL_Fixtures_Extract[],MATCH($A345,FPL_Fixtures_Extract[[Player]:[Player]],0),MATCH(FPL_Combined[[#Headers],[Gameweek 21]],FPL_Fixtures_Extract[#Headers],0)),LEN(INDEX(FPL_Fixtures_Extract[],MATCH($A345,FPL_Fixtures_Extract[[Player]:[Player]],0),MATCH(FPL_Combined[[#Headers],[Gameweek 21]],FPL_Fixtures_Extract[#Headers],0)))-4),Team_Key[[Full Name]:[Full Name]],0))&amp;RIGHT(INDEX(FPL_Fixtures_Extract[],MATCH($A345,FPL_Fixtures_Extract[[Player]:[Player]],0),MATCH(FPL_Combined[[#Headers],[Gameweek 21]],FPL_Fixtures_Extract[#Headers],0)),3))</f>
        <v>NEW(A) 3-3</v>
      </c>
      <c r="W345" t="str">
        <f ca="1">IF(RIGHT(FPL_Combined[[#Headers],[Gameweek 22]],2)&lt;$B$622,INDEX(FPL_Results_Extract[Gameweek 22],MATCH($A345,FPL_Results_Extract[[Player]:[Player]],0)),INDEX(Team_Key[[Abbreviation]:[Abbreviation]],MATCH(LEFT(INDEX(FPL_Fixtures_Extract[],MATCH($A345,FPL_Fixtures_Extract[[Player]:[Player]],0),MATCH(FPL_Combined[[#Headers],[Gameweek 22]],FPL_Fixtures_Extract[#Headers],0)),LEN(INDEX(FPL_Fixtures_Extract[],MATCH($A345,FPL_Fixtures_Extract[[Player]:[Player]],0),MATCH(FPL_Combined[[#Headers],[Gameweek 22]],FPL_Fixtures_Extract[#Headers],0)))-4),Team_Key[[Full Name]:[Full Name]],0))&amp;RIGHT(INDEX(FPL_Fixtures_Extract[],MATCH($A345,FPL_Fixtures_Extract[[Player]:[Player]],0),MATCH(FPL_Combined[[#Headers],[Gameweek 22]],FPL_Fixtures_Extract[#Headers],0)),3))</f>
        <v>LIV(A) 1-0</v>
      </c>
      <c r="X345" t="str">
        <f ca="1">IF(RIGHT(FPL_Combined[[#Headers],[Gameweek 23]],2)&lt;$B$622,INDEX(FPL_Results_Extract[Gameweek 23],MATCH($A345,FPL_Results_Extract[[Player]:[Player]],0)),INDEX(Team_Key[[Abbreviation]:[Abbreviation]],MATCH(LEFT(INDEX(FPL_Fixtures_Extract[],MATCH($A345,FPL_Fixtures_Extract[[Player]:[Player]],0),MATCH(FPL_Combined[[#Headers],[Gameweek 23]],FPL_Fixtures_Extract[#Headers],0)),LEN(INDEX(FPL_Fixtures_Extract[],MATCH($A345,FPL_Fixtures_Extract[[Player]:[Player]],0),MATCH(FPL_Combined[[#Headers],[Gameweek 23]],FPL_Fixtures_Extract[#Headers],0)))-4),Team_Key[[Full Name]:[Full Name]],0))&amp;RIGHT(INDEX(FPL_Fixtures_Extract[],MATCH($A345,FPL_Fixtures_Extract[[Player]:[Player]],0),MATCH(FPL_Combined[[#Headers],[Gameweek 23]],FPL_Fixtures_Extract[#Headers],0)),3))</f>
        <v>SOU(H) 0-1</v>
      </c>
      <c r="Y345" t="str">
        <f ca="1">IF(RIGHT(FPL_Combined[[#Headers],[Gameweek 24]],2)&lt;$B$622,INDEX(FPL_Results_Extract[Team],MATCH($A345,FPL_Results_Extract[[Player]:[Player]],0)),INDEX(Team_Key[[Abbreviation]:[Abbreviation]],MATCH(LEFT(INDEX(FPL_Fixtures_Extract[],MATCH($A345,FPL_Fixtures_Extract[[Player]:[Player]],0),MATCH(FPL_Combined[[#Headers],[Gameweek 24]],FPL_Fixtures_Extract[#Headers],0)),LEN(INDEX(FPL_Fixtures_Extract[],MATCH($A345,FPL_Fixtures_Extract[[Player]:[Player]],0),MATCH(FPL_Combined[[#Headers],[Gameweek 24]],FPL_Fixtures_Extract[#Headers],0)))-4),Team_Key[[Full Name]:[Full Name]],0))&amp;RIGHT(INDEX(FPL_Fixtures_Extract[],MATCH($A345,FPL_Fixtures_Extract[[Player]:[Player]],0),MATCH(FPL_Combined[[#Headers],[Gameweek 24]],FPL_Fixtures_Extract[#Headers],0)),3))</f>
        <v>MUN</v>
      </c>
      <c r="Z345" t="str">
        <f ca="1">IF(RIGHT(FPL_Combined[[#Headers],[Gameweek 25]],2)&lt;$B$622,INDEX(FPL_Results_Extract[Player],MATCH($A345,FPL_Results_Extract[[Player]:[Player]],0)),INDEX(Team_Key[[Abbreviation]:[Abbreviation]],MATCH(LEFT(INDEX(FPL_Fixtures_Extract[],MATCH($A345,FPL_Fixtures_Extract[[Player]:[Player]],0),MATCH(FPL_Combined[[#Headers],[Gameweek 25]],FPL_Fixtures_Extract[#Headers],0)),LEN(INDEX(FPL_Fixtures_Extract[],MATCH($A345,FPL_Fixtures_Extract[[Player]:[Player]],0),MATCH(FPL_Combined[[#Headers],[Gameweek 25]],FPL_Fixtures_Extract[#Headers],0)))-4),Team_Key[[Full Name]:[Full Name]],0))&amp;RIGHT(INDEX(FPL_Fixtures_Extract[],MATCH($A345,FPL_Fixtures_Extract[[Player]:[Player]],0),MATCH(FPL_Combined[[#Headers],[Gameweek 25]],FPL_Fixtures_Extract[#Headers],0)),3))</f>
        <v>Lingard</v>
      </c>
      <c r="AA345" t="str">
        <f ca="1">IF(RIGHT(FPL_Combined[[#Headers],[Gameweek 26]],2)&lt;$B$622,INDEX(FPL_Results_Extract[Gameweek 01],MATCH($A345,FPL_Results_Extract[[Player]:[Player]],0)),INDEX(Team_Key[[Abbreviation]:[Abbreviation]],MATCH(LEFT(INDEX(FPL_Fixtures_Extract[],MATCH($A345,FPL_Fixtures_Extract[[Player]:[Player]],0),MATCH(FPL_Combined[[#Headers],[Gameweek 26]],FPL_Fixtures_Extract[#Headers],0)),LEN(INDEX(FPL_Fixtures_Extract[],MATCH($A345,FPL_Fixtures_Extract[[Player]:[Player]],0),MATCH(FPL_Combined[[#Headers],[Gameweek 26]],FPL_Fixtures_Extract[#Headers],0)))-4),Team_Key[[Full Name]:[Full Name]],0))&amp;RIGHT(INDEX(FPL_Fixtures_Extract[],MATCH($A345,FPL_Fixtures_Extract[[Player]:[Player]],0),MATCH(FPL_Combined[[#Headers],[Gameweek 26]],FPL_Fixtures_Extract[#Headers],0)),3))</f>
        <v>N/A</v>
      </c>
      <c r="AB345" t="str">
        <f ca="1">IF(RIGHT(FPL_Combined[[#Headers],[Gameweek 27]],2)&lt;$B$622,INDEX(FPL_Results_Extract[Gameweek 02],MATCH($A345,FPL_Results_Extract[[Player]:[Player]],0)),INDEX(Team_Key[[Abbreviation]:[Abbreviation]],MATCH(LEFT(INDEX(FPL_Fixtures_Extract[],MATCH($A345,FPL_Fixtures_Extract[[Player]:[Player]],0),MATCH(FPL_Combined[[#Headers],[Gameweek 27]],FPL_Fixtures_Extract[#Headers],0)),LEN(INDEX(FPL_Fixtures_Extract[],MATCH($A345,FPL_Fixtures_Extract[[Player]:[Player]],0),MATCH(FPL_Combined[[#Headers],[Gameweek 27]],FPL_Fixtures_Extract[#Headers],0)))-4),Team_Key[[Full Name]:[Full Name]],0))&amp;RIGHT(INDEX(FPL_Fixtures_Extract[],MATCH($A345,FPL_Fixtures_Extract[[Player]:[Player]],0),MATCH(FPL_Combined[[#Headers],[Gameweek 27]],FPL_Fixtures_Extract[#Headers],0)),3))</f>
        <v>N/A</v>
      </c>
      <c r="AC345" t="str">
        <f ca="1">IF(RIGHT(FPL_Combined[[#Headers],[Gameweek 28]],2)&lt;$B$622,INDEX(FPL_Results_Extract[Gameweek 03],MATCH($A345,FPL_Results_Extract[[Player]:[Player]],0)),INDEX(Team_Key[[Abbreviation]:[Abbreviation]],MATCH(LEFT(INDEX(FPL_Fixtures_Extract[],MATCH($A345,FPL_Fixtures_Extract[[Player]:[Player]],0),MATCH(FPL_Combined[[#Headers],[Gameweek 28]],FPL_Fixtures_Extract[#Headers],0)),LEN(INDEX(FPL_Fixtures_Extract[],MATCH($A345,FPL_Fixtures_Extract[[Player]:[Player]],0),MATCH(FPL_Combined[[#Headers],[Gameweek 28]],FPL_Fixtures_Extract[#Headers],0)))-4),Team_Key[[Full Name]:[Full Name]],0))&amp;RIGHT(INDEX(FPL_Fixtures_Extract[],MATCH($A345,FPL_Fixtures_Extract[[Player]:[Player]],0),MATCH(FPL_Combined[[#Headers],[Gameweek 28]],FPL_Fixtures_Extract[#Headers],0)),3))</f>
        <v>N/A</v>
      </c>
      <c r="AD345" t="str">
        <f ca="1">IF(RIGHT(FPL_Combined[[#Headers],[Gameweek 29]],2)&lt;$B$622,INDEX(FPL_Results_Extract[Gameweek 04],MATCH($A345,FPL_Results_Extract[[Player]:[Player]],0)),INDEX(Team_Key[[Abbreviation]:[Abbreviation]],MATCH(LEFT(INDEX(FPL_Fixtures_Extract[],MATCH($A345,FPL_Fixtures_Extract[[Player]:[Player]],0),MATCH(FPL_Combined[[#Headers],[Gameweek 29]],FPL_Fixtures_Extract[#Headers],0)),LEN(INDEX(FPL_Fixtures_Extract[],MATCH($A345,FPL_Fixtures_Extract[[Player]:[Player]],0),MATCH(FPL_Combined[[#Headers],[Gameweek 29]],FPL_Fixtures_Extract[#Headers],0)))-4),Team_Key[[Full Name]:[Full Name]],0))&amp;RIGHT(INDEX(FPL_Fixtures_Extract[],MATCH($A345,FPL_Fixtures_Extract[[Player]:[Player]],0),MATCH(FPL_Combined[[#Headers],[Gameweek 29]],FPL_Fixtures_Extract[#Headers],0)),3))</f>
        <v>WBA(A)</v>
      </c>
      <c r="AE345" t="e">
        <f ca="1">IF(RIGHT(FPL_Combined[[#Headers],[Gameweek 30]],2)&lt;$B$622,INDEX(FPL_Results_Extract[Gameweek 05],MATCH($A345,FPL_Results_Extract[[Player]:[Player]],0)),INDEX(Team_Key[[Abbreviation]:[Abbreviation]],MATCH(LEFT(INDEX(FPL_Fixtures_Extract[],MATCH($A345,FPL_Fixtures_Extract[[Player]:[Player]],0),MATCH(FPL_Combined[[#Headers],[Gameweek 30]],FPL_Fixtures_Extract[#Headers],0)),LEN(INDEX(FPL_Fixtures_Extract[],MATCH($A345,FPL_Fixtures_Extract[[Player]:[Player]],0),MATCH(FPL_Combined[[#Headers],[Gameweek 30]],FPL_Fixtures_Extract[#Headers],0)))-4),Team_Key[[Full Name]:[Full Name]],0))&amp;RIGHT(INDEX(FPL_Fixtures_Extract[],MATCH($A345,FPL_Fixtures_Extract[[Player]:[Player]],0),MATCH(FPL_Combined[[#Headers],[Gameweek 30]],FPL_Fixtures_Extract[#Headers],0)),3))</f>
        <v>#VALUE!</v>
      </c>
      <c r="AF345" t="str">
        <f ca="1">IF(RIGHT(FPL_Combined[[#Headers],[Gameweek 31]],2)&lt;$B$622,INDEX(FPL_Results_Extract[Gameweek 06],MATCH($A345,FPL_Results_Extract[[Player]:[Player]],0)),INDEX(Team_Key[[Abbreviation]:[Abbreviation]],MATCH(LEFT(INDEX(FPL_Fixtures_Extract[],MATCH($A345,FPL_Fixtures_Extract[[Player]:[Player]],0),MATCH(FPL_Combined[[#Headers],[Gameweek 31]],FPL_Fixtures_Extract[#Headers],0)),LEN(INDEX(FPL_Fixtures_Extract[],MATCH($A345,FPL_Fixtures_Extract[[Player]:[Player]],0),MATCH(FPL_Combined[[#Headers],[Gameweek 31]],FPL_Fixtures_Extract[#Headers],0)))-4),Team_Key[[Full Name]:[Full Name]],0))&amp;RIGHT(INDEX(FPL_Fixtures_Extract[],MATCH($A345,FPL_Fixtures_Extract[[Player]:[Player]],0),MATCH(FPL_Combined[[#Headers],[Gameweek 31]],FPL_Fixtures_Extract[#Headers],0)),3))</f>
        <v>MCI(A)</v>
      </c>
      <c r="AG345" t="str">
        <f ca="1">IF(RIGHT(FPL_Combined[[#Headers],[Gameweek 32]],2)&lt;$B$622,INDEX(FPL_Results_Extract[Gameweek 07],MATCH($A345,FPL_Results_Extract[[Player]:[Player]],0)),INDEX(Team_Key[[Abbreviation]:[Abbreviation]],MATCH(LEFT(INDEX(FPL_Fixtures_Extract[],MATCH($A345,FPL_Fixtures_Extract[[Player]:[Player]],0),MATCH(FPL_Combined[[#Headers],[Gameweek 32]],FPL_Fixtures_Extract[#Headers],0)),LEN(INDEX(FPL_Fixtures_Extract[],MATCH($A345,FPL_Fixtures_Extract[[Player]:[Player]],0),MATCH(FPL_Combined[[#Headers],[Gameweek 32]],FPL_Fixtures_Extract[#Headers],0)))-4),Team_Key[[Full Name]:[Full Name]],0))&amp;RIGHT(INDEX(FPL_Fixtures_Extract[],MATCH($A345,FPL_Fixtures_Extract[[Player]:[Player]],0),MATCH(FPL_Combined[[#Headers],[Gameweek 32]],FPL_Fixtures_Extract[#Headers],0)),3))</f>
        <v>EVE(H)</v>
      </c>
      <c r="AH345" t="str">
        <f ca="1">IF(RIGHT(FPL_Combined[[#Headers],[Gameweek 33]],2)&lt;$B$622,INDEX(FPL_Results_Extract[Gameweek 08],MATCH($A345,FPL_Results_Extract[[Player]:[Player]],0)),INDEX(Team_Key[[Abbreviation]:[Abbreviation]],MATCH(LEFT(INDEX(FPL_Fixtures_Extract[],MATCH($A345,FPL_Fixtures_Extract[[Player]:[Player]],0),MATCH(FPL_Combined[[#Headers],[Gameweek 33]],FPL_Fixtures_Extract[#Headers],0)),LEN(INDEX(FPL_Fixtures_Extract[],MATCH($A345,FPL_Fixtures_Extract[[Player]:[Player]],0),MATCH(FPL_Combined[[#Headers],[Gameweek 33]],FPL_Fixtures_Extract[#Headers],0)))-4),Team_Key[[Full Name]:[Full Name]],0))&amp;RIGHT(INDEX(FPL_Fixtures_Extract[],MATCH($A345,FPL_Fixtures_Extract[[Player]:[Player]],0),MATCH(FPL_Combined[[#Headers],[Gameweek 33]],FPL_Fixtures_Extract[#Headers],0)),3))</f>
        <v>TOT(A)</v>
      </c>
      <c r="AI345" t="str">
        <f ca="1">IF(RIGHT(FPL_Combined[[#Headers],[Gameweek 34]],2)&lt;$B$622,INDEX(FPL_Results_Extract[Gameweek 09],MATCH($A345,FPL_Results_Extract[[Player]:[Player]],0)),INDEX(Team_Key[[Abbreviation]:[Abbreviation]],MATCH(LEFT(INDEX(FPL_Fixtures_Extract[],MATCH($A345,FPL_Fixtures_Extract[[Player]:[Player]],0),MATCH(FPL_Combined[[#Headers],[Gameweek 34]],FPL_Fixtures_Extract[#Headers],0)),LEN(INDEX(FPL_Fixtures_Extract[],MATCH($A345,FPL_Fixtures_Extract[[Player]:[Player]],0),MATCH(FPL_Combined[[#Headers],[Gameweek 34]],FPL_Fixtures_Extract[#Headers],0)))-4),Team_Key[[Full Name]:[Full Name]],0))&amp;RIGHT(INDEX(FPL_Fixtures_Extract[],MATCH($A345,FPL_Fixtures_Extract[[Player]:[Player]],0),MATCH(FPL_Combined[[#Headers],[Gameweek 34]],FPL_Fixtures_Extract[#Headers],0)),3))</f>
        <v>AVL(H)</v>
      </c>
      <c r="AJ345" t="e">
        <f ca="1">IF(RIGHT(FPL_Combined[[#Headers],[Gameweek 35]],2)&lt;$B$622,INDEX(FPL_Results_Extract[Gameweek 10],MATCH($A345,FPL_Results_Extract[[Player]:[Player]],0)),INDEX(Team_Key[[Abbreviation]:[Abbreviation]],MATCH(LEFT(INDEX(FPL_Fixtures_Extract[],MATCH($A345,FPL_Fixtures_Extract[[Player]:[Player]],0),MATCH(FPL_Combined[[#Headers],[Gameweek 35]],FPL_Fixtures_Extract[#Headers],0)),LEN(INDEX(FPL_Fixtures_Extract[],MATCH($A345,FPL_Fixtures_Extract[[Player]:[Player]],0),MATCH(FPL_Combined[[#Headers],[Gameweek 35]],FPL_Fixtures_Extract[#Headers],0)))-4),Team_Key[[Full Name]:[Full Name]],0))&amp;RIGHT(INDEX(FPL_Fixtures_Extract[],MATCH($A345,FPL_Fixtures_Extract[[Player]:[Player]],0),MATCH(FPL_Combined[[#Headers],[Gameweek 35]],FPL_Fixtures_Extract[#Headers],0)),3))</f>
        <v>#VALUE!</v>
      </c>
      <c r="AK345" t="str">
        <f ca="1">IF(RIGHT(FPL_Combined[[#Headers],[Gameweek 36]],2)&lt;$B$622,INDEX(FPL_Results_Extract[Gameweek 11],MATCH($A345,FPL_Results_Extract[[Player]:[Player]],0)),INDEX(Team_Key[[Abbreviation]:[Abbreviation]],MATCH(LEFT(INDEX(FPL_Fixtures_Extract[],MATCH($A345,FPL_Fixtures_Extract[[Player]:[Player]],0),MATCH(FPL_Combined[[#Headers],[Gameweek 36]],FPL_Fixtures_Extract[#Headers],0)),LEN(INDEX(FPL_Fixtures_Extract[],MATCH($A345,FPL_Fixtures_Extract[[Player]:[Player]],0),MATCH(FPL_Combined[[#Headers],[Gameweek 36]],FPL_Fixtures_Extract[#Headers],0)))-4),Team_Key[[Full Name]:[Full Name]],0))&amp;RIGHT(INDEX(FPL_Fixtures_Extract[],MATCH($A345,FPL_Fixtures_Extract[[Player]:[Player]],0),MATCH(FPL_Combined[[#Headers],[Gameweek 36]],FPL_Fixtures_Extract[#Headers],0)),3))</f>
        <v>LEI(H)</v>
      </c>
      <c r="AL345" t="str">
        <f ca="1">IF(RIGHT(FPL_Combined[[#Headers],[Gameweek 37]],2)&lt;$B$622,INDEX(FPL_Results_Extract[Gameweek 12],MATCH($A345,FPL_Results_Extract[[Player]:[Player]],0)),INDEX(Team_Key[[Abbreviation]:[Abbreviation]],MATCH(LEFT(INDEX(FPL_Fixtures_Extract[],MATCH($A345,FPL_Fixtures_Extract[[Player]:[Player]],0),MATCH(FPL_Combined[[#Headers],[Gameweek 37]],FPL_Fixtures_Extract[#Headers],0)),LEN(INDEX(FPL_Fixtures_Extract[],MATCH($A345,FPL_Fixtures_Extract[[Player]:[Player]],0),MATCH(FPL_Combined[[#Headers],[Gameweek 37]],FPL_Fixtures_Extract[#Headers],0)))-4),Team_Key[[Full Name]:[Full Name]],0))&amp;RIGHT(INDEX(FPL_Fixtures_Extract[],MATCH($A345,FPL_Fixtures_Extract[[Player]:[Player]],0),MATCH(FPL_Combined[[#Headers],[Gameweek 37]],FPL_Fixtures_Extract[#Headers],0)),3))</f>
        <v>NOR(A)</v>
      </c>
      <c r="AM345" t="str">
        <f ca="1">IF(RIGHT(FPL_Combined[[#Headers],[Gameweek 38]],2)&lt;$B$622,INDEX(FPL_Results_Extract[Gameweek 13],MATCH($A345,FPL_Results_Extract[[Player]:[Player]],0)),INDEX(Team_Key[[Abbreviation]:[Abbreviation]],MATCH(LEFT(INDEX(FPL_Fixtures_Extract[],MATCH($A345,FPL_Fixtures_Extract[[Player]:[Player]],0),MATCH(FPL_Combined[[#Headers],[Gameweek 38]],FPL_Fixtures_Extract[#Headers],0)),LEN(INDEX(FPL_Fixtures_Extract[],MATCH($A345,FPL_Fixtures_Extract[[Player]:[Player]],0),MATCH(FPL_Combined[[#Headers],[Gameweek 38]],FPL_Fixtures_Extract[#Headers],0)))-4),Team_Key[[Full Name]:[Full Name]],0))&amp;RIGHT(INDEX(FPL_Fixtures_Extract[],MATCH($A345,FPL_Fixtures_Extract[[Player]:[Player]],0),MATCH(FPL_Combined[[#Headers],[Gameweek 38]],FPL_Fixtures_Extract[#Headers],0)),3))</f>
        <v>BOU(H)</v>
      </c>
    </row>
    <row r="346" spans="1:39" x14ac:dyDescent="0.45">
      <c r="A346" t="s">
        <v>502</v>
      </c>
      <c r="B346" t="str">
        <f ca="1">IF(RIGHT(FPL_Combined[[#Headers],[Gameweek 01]],2)&lt;$B$622,INDEX(FPL_Results_Extract[Gameweek 01],MATCH($A346,FPL_Results_Extract[[Player]:[Player]],0)),INDEX(Team_Key[[Abbreviation]:[Abbreviation]],MATCH(LEFT(INDEX(FPL_Fixtures_Extract[],MATCH($A346,FPL_Fixtures_Extract[[Player]:[Player]],0),MATCH(FPL_Combined[[#Headers],[Gameweek 01]],FPL_Fixtures_Extract[#Headers],0)),LEN(INDEX(FPL_Fixtures_Extract[],MATCH($A346,FPL_Fixtures_Extract[[Player]:[Player]],0),MATCH(FPL_Combined[[#Headers],[Gameweek 01]],FPL_Fixtures_Extract[#Headers],0)))-4),Team_Key[[Full Name]:[Full Name]],0))&amp;RIGHT(INDEX(FPL_Fixtures_Extract[],MATCH($A346,FPL_Fixtures_Extract[[Player]:[Player]],0),MATCH(FPL_Combined[[#Headers],[Gameweek 01]],FPL_Fixtures_Extract[#Headers],0)),3))</f>
        <v>MUN(A) 0-1</v>
      </c>
      <c r="C346" t="str">
        <f ca="1">IF(RIGHT(FPL_Combined[[#Headers],[Gameweek 02]],2)&lt;$B$622,INDEX(FPL_Results_Extract[Gameweek 02],MATCH($A346,FPL_Results_Extract[[Player]:[Player]],0)),INDEX(Team_Key[[Abbreviation]:[Abbreviation]],MATCH(LEFT(INDEX(FPL_Fixtures_Extract[],MATCH($A346,FPL_Fixtures_Extract[[Player]:[Player]],0),MATCH(FPL_Combined[[#Headers],[Gameweek 02]],FPL_Fixtures_Extract[#Headers],0)),LEN(INDEX(FPL_Fixtures_Extract[],MATCH($A346,FPL_Fixtures_Extract[[Player]:[Player]],0),MATCH(FPL_Combined[[#Headers],[Gameweek 02]],FPL_Fixtures_Extract[#Headers],0)))-4),Team_Key[[Full Name]:[Full Name]],0))&amp;RIGHT(INDEX(FPL_Fixtures_Extract[],MATCH($A346,FPL_Fixtures_Extract[[Player]:[Player]],0),MATCH(FPL_Combined[[#Headers],[Gameweek 02]],FPL_Fixtures_Extract[#Headers],0)),3))</f>
        <v>STK(H) 2-2</v>
      </c>
      <c r="D346" t="str">
        <f ca="1">IF(RIGHT(FPL_Combined[[#Headers],[Gameweek 03]],2)&lt;$B$622,INDEX(FPL_Results_Extract[Gameweek 03],MATCH($A346,FPL_Results_Extract[[Player]:[Player]],0)),INDEX(Team_Key[[Abbreviation]:[Abbreviation]],MATCH(LEFT(INDEX(FPL_Fixtures_Extract[],MATCH($A346,FPL_Fixtures_Extract[[Player]:[Player]],0),MATCH(FPL_Combined[[#Headers],[Gameweek 03]],FPL_Fixtures_Extract[#Headers],0)),LEN(INDEX(FPL_Fixtures_Extract[],MATCH($A346,FPL_Fixtures_Extract[[Player]:[Player]],0),MATCH(FPL_Combined[[#Headers],[Gameweek 03]],FPL_Fixtures_Extract[#Headers],0)))-4),Team_Key[[Full Name]:[Full Name]],0))&amp;RIGHT(INDEX(FPL_Fixtures_Extract[],MATCH($A346,FPL_Fixtures_Extract[[Player]:[Player]],0),MATCH(FPL_Combined[[#Headers],[Gameweek 03]],FPL_Fixtures_Extract[#Headers],0)),3))</f>
        <v>LEI(A) 1-1</v>
      </c>
      <c r="E346" t="str">
        <f ca="1">IF(RIGHT(FPL_Combined[[#Headers],[Gameweek 04]],2)&lt;$B$622,INDEX(FPL_Results_Extract[Gameweek 04],MATCH($A346,FPL_Results_Extract[[Player]:[Player]],0)),INDEX(Team_Key[[Abbreviation]:[Abbreviation]],MATCH(LEFT(INDEX(FPL_Fixtures_Extract[],MATCH($A346,FPL_Fixtures_Extract[[Player]:[Player]],0),MATCH(FPL_Combined[[#Headers],[Gameweek 04]],FPL_Fixtures_Extract[#Headers],0)),LEN(INDEX(FPL_Fixtures_Extract[],MATCH($A346,FPL_Fixtures_Extract[[Player]:[Player]],0),MATCH(FPL_Combined[[#Headers],[Gameweek 04]],FPL_Fixtures_Extract[#Headers],0)))-4),Team_Key[[Full Name]:[Full Name]],0))&amp;RIGHT(INDEX(FPL_Fixtures_Extract[],MATCH($A346,FPL_Fixtures_Extract[[Player]:[Player]],0),MATCH(FPL_Combined[[#Headers],[Gameweek 04]],FPL_Fixtures_Extract[#Headers],0)),3))</f>
        <v>EVE(H) 0-0</v>
      </c>
      <c r="F346" t="str">
        <f ca="1">IF(RIGHT(FPL_Combined[[#Headers],[Gameweek 05]],2)&lt;$B$622,INDEX(FPL_Results_Extract[Gameweek 05],MATCH($A346,FPL_Results_Extract[[Player]:[Player]],0)),INDEX(Team_Key[[Abbreviation]:[Abbreviation]],MATCH(LEFT(INDEX(FPL_Fixtures_Extract[],MATCH($A346,FPL_Fixtures_Extract[[Player]:[Player]],0),MATCH(FPL_Combined[[#Headers],[Gameweek 05]],FPL_Fixtures_Extract[#Headers],0)),LEN(INDEX(FPL_Fixtures_Extract[],MATCH($A346,FPL_Fixtures_Extract[[Player]:[Player]],0),MATCH(FPL_Combined[[#Headers],[Gameweek 05]],FPL_Fixtures_Extract[#Headers],0)))-4),Team_Key[[Full Name]:[Full Name]],0))&amp;RIGHT(INDEX(FPL_Fixtures_Extract[],MATCH($A346,FPL_Fixtures_Extract[[Player]:[Player]],0),MATCH(FPL_Combined[[#Headers],[Gameweek 05]],FPL_Fixtures_Extract[#Headers],0)),3))</f>
        <v>SUN(A) 1-0</v>
      </c>
      <c r="G346" t="str">
        <f ca="1">IF(RIGHT(FPL_Combined[[#Headers],[Gameweek 06]],2)&lt;$B$622,INDEX(FPL_Results_Extract[Gameweek 06],MATCH($A346,FPL_Results_Extract[[Player]:[Player]],0)),INDEX(Team_Key[[Abbreviation]:[Abbreviation]],MATCH(LEFT(INDEX(FPL_Fixtures_Extract[],MATCH($A346,FPL_Fixtures_Extract[[Player]:[Player]],0),MATCH(FPL_Combined[[#Headers],[Gameweek 06]],FPL_Fixtures_Extract[#Headers],0)),LEN(INDEX(FPL_Fixtures_Extract[],MATCH($A346,FPL_Fixtures_Extract[[Player]:[Player]],0),MATCH(FPL_Combined[[#Headers],[Gameweek 06]],FPL_Fixtures_Extract[#Headers],0)))-4),Team_Key[[Full Name]:[Full Name]],0))&amp;RIGHT(INDEX(FPL_Fixtures_Extract[],MATCH($A346,FPL_Fixtures_Extract[[Player]:[Player]],0),MATCH(FPL_Combined[[#Headers],[Gameweek 06]],FPL_Fixtures_Extract[#Headers],0)),3))</f>
        <v>CRY(H) 1-0</v>
      </c>
      <c r="H346" t="str">
        <f ca="1">IF(RIGHT(FPL_Combined[[#Headers],[Gameweek 07]],2)&lt;$B$622,INDEX(FPL_Results_Extract[Gameweek 07],MATCH($A346,FPL_Results_Extract[[Player]:[Player]],0)),INDEX(Team_Key[[Abbreviation]:[Abbreviation]],MATCH(LEFT(INDEX(FPL_Fixtures_Extract[],MATCH($A346,FPL_Fixtures_Extract[[Player]:[Player]],0),MATCH(FPL_Combined[[#Headers],[Gameweek 07]],FPL_Fixtures_Extract[#Headers],0)),LEN(INDEX(FPL_Fixtures_Extract[],MATCH($A346,FPL_Fixtures_Extract[[Player]:[Player]],0),MATCH(FPL_Combined[[#Headers],[Gameweek 07]],FPL_Fixtures_Extract[#Headers],0)))-4),Team_Key[[Full Name]:[Full Name]],0))&amp;RIGHT(INDEX(FPL_Fixtures_Extract[],MATCH($A346,FPL_Fixtures_Extract[[Player]:[Player]],0),MATCH(FPL_Combined[[#Headers],[Gameweek 07]],FPL_Fixtures_Extract[#Headers],0)),3))</f>
        <v>MCI(H) 4-1</v>
      </c>
      <c r="I346" t="str">
        <f ca="1">IF(RIGHT(FPL_Combined[[#Headers],[Gameweek 08]],2)&lt;$B$622,INDEX(FPL_Results_Extract[Gameweek 08],MATCH($A346,FPL_Results_Extract[[Player]:[Player]],0)),INDEX(Team_Key[[Abbreviation]:[Abbreviation]],MATCH(LEFT(INDEX(FPL_Fixtures_Extract[],MATCH($A346,FPL_Fixtures_Extract[[Player]:[Player]],0),MATCH(FPL_Combined[[#Headers],[Gameweek 08]],FPL_Fixtures_Extract[#Headers],0)),LEN(INDEX(FPL_Fixtures_Extract[],MATCH($A346,FPL_Fixtures_Extract[[Player]:[Player]],0),MATCH(FPL_Combined[[#Headers],[Gameweek 08]],FPL_Fixtures_Extract[#Headers],0)))-4),Team_Key[[Full Name]:[Full Name]],0))&amp;RIGHT(INDEX(FPL_Fixtures_Extract[],MATCH($A346,FPL_Fixtures_Extract[[Player]:[Player]],0),MATCH(FPL_Combined[[#Headers],[Gameweek 08]],FPL_Fixtures_Extract[#Headers],0)),3))</f>
        <v>SWA(A) 2-2</v>
      </c>
      <c r="J346" t="str">
        <f ca="1">IF(RIGHT(FPL_Combined[[#Headers],[Gameweek 09]],2)&lt;$B$622,INDEX(FPL_Results_Extract[Gameweek 09],MATCH($A346,FPL_Results_Extract[[Player]:[Player]],0)),INDEX(Team_Key[[Abbreviation]:[Abbreviation]],MATCH(LEFT(INDEX(FPL_Fixtures_Extract[],MATCH($A346,FPL_Fixtures_Extract[[Player]:[Player]],0),MATCH(FPL_Combined[[#Headers],[Gameweek 09]],FPL_Fixtures_Extract[#Headers],0)),LEN(INDEX(FPL_Fixtures_Extract[],MATCH($A346,FPL_Fixtures_Extract[[Player]:[Player]],0),MATCH(FPL_Combined[[#Headers],[Gameweek 09]],FPL_Fixtures_Extract[#Headers],0)))-4),Team_Key[[Full Name]:[Full Name]],0))&amp;RIGHT(INDEX(FPL_Fixtures_Extract[],MATCH($A346,FPL_Fixtures_Extract[[Player]:[Player]],0),MATCH(FPL_Combined[[#Headers],[Gameweek 09]],FPL_Fixtures_Extract[#Headers],0)),3))</f>
        <v>LIV(H) 0-0</v>
      </c>
      <c r="K346" t="str">
        <f ca="1">IF(RIGHT(FPL_Combined[[#Headers],[Gameweek 10]],2)&lt;$B$622,INDEX(FPL_Results_Extract[Gameweek 10],MATCH($A346,FPL_Results_Extract[[Player]:[Player]],0)),INDEX(Team_Key[[Abbreviation]:[Abbreviation]],MATCH(LEFT(INDEX(FPL_Fixtures_Extract[],MATCH($A346,FPL_Fixtures_Extract[[Player]:[Player]],0),MATCH(FPL_Combined[[#Headers],[Gameweek 10]],FPL_Fixtures_Extract[#Headers],0)),LEN(INDEX(FPL_Fixtures_Extract[],MATCH($A346,FPL_Fixtures_Extract[[Player]:[Player]],0),MATCH(FPL_Combined[[#Headers],[Gameweek 10]],FPL_Fixtures_Extract[#Headers],0)))-4),Team_Key[[Full Name]:[Full Name]],0))&amp;RIGHT(INDEX(FPL_Fixtures_Extract[],MATCH($A346,FPL_Fixtures_Extract[[Player]:[Player]],0),MATCH(FPL_Combined[[#Headers],[Gameweek 10]],FPL_Fixtures_Extract[#Headers],0)),3))</f>
        <v>BOU(A) 5-1</v>
      </c>
      <c r="L346" t="str">
        <f ca="1">IF(RIGHT(FPL_Combined[[#Headers],[Gameweek 11]],2)&lt;$B$622,INDEX(FPL_Results_Extract[Gameweek 11],MATCH($A346,FPL_Results_Extract[[Player]:[Player]],0)),INDEX(Team_Key[[Abbreviation]:[Abbreviation]],MATCH(LEFT(INDEX(FPL_Fixtures_Extract[],MATCH($A346,FPL_Fixtures_Extract[[Player]:[Player]],0),MATCH(FPL_Combined[[#Headers],[Gameweek 11]],FPL_Fixtures_Extract[#Headers],0)),LEN(INDEX(FPL_Fixtures_Extract[],MATCH($A346,FPL_Fixtures_Extract[[Player]:[Player]],0),MATCH(FPL_Combined[[#Headers],[Gameweek 11]],FPL_Fixtures_Extract[#Headers],0)))-4),Team_Key[[Full Name]:[Full Name]],0))&amp;RIGHT(INDEX(FPL_Fixtures_Extract[],MATCH($A346,FPL_Fixtures_Extract[[Player]:[Player]],0),MATCH(FPL_Combined[[#Headers],[Gameweek 11]],FPL_Fixtures_Extract[#Headers],0)),3))</f>
        <v>AVL(H) 3-1</v>
      </c>
      <c r="M346" t="str">
        <f ca="1">IF(RIGHT(FPL_Combined[[#Headers],[Gameweek 12]],2)&lt;$B$622,INDEX(FPL_Results_Extract[Gameweek 12],MATCH($A346,FPL_Results_Extract[[Player]:[Player]],0)),INDEX(Team_Key[[Abbreviation]:[Abbreviation]],MATCH(LEFT(INDEX(FPL_Fixtures_Extract[],MATCH($A346,FPL_Fixtures_Extract[[Player]:[Player]],0),MATCH(FPL_Combined[[#Headers],[Gameweek 12]],FPL_Fixtures_Extract[#Headers],0)),LEN(INDEX(FPL_Fixtures_Extract[],MATCH($A346,FPL_Fixtures_Extract[[Player]:[Player]],0),MATCH(FPL_Combined[[#Headers],[Gameweek 12]],FPL_Fixtures_Extract[#Headers],0)))-4),Team_Key[[Full Name]:[Full Name]],0))&amp;RIGHT(INDEX(FPL_Fixtures_Extract[],MATCH($A346,FPL_Fixtures_Extract[[Player]:[Player]],0),MATCH(FPL_Combined[[#Headers],[Gameweek 12]],FPL_Fixtures_Extract[#Headers],0)),3))</f>
        <v>ARS(A) 1-1</v>
      </c>
      <c r="N346" t="str">
        <f ca="1">IF(RIGHT(FPL_Combined[[#Headers],[Gameweek 13]],2)&lt;$B$622,INDEX(FPL_Results_Extract[Gameweek 13],MATCH($A346,FPL_Results_Extract[[Player]:[Player]],0)),INDEX(Team_Key[[Abbreviation]:[Abbreviation]],MATCH(LEFT(INDEX(FPL_Fixtures_Extract[],MATCH($A346,FPL_Fixtures_Extract[[Player]:[Player]],0),MATCH(FPL_Combined[[#Headers],[Gameweek 13]],FPL_Fixtures_Extract[#Headers],0)),LEN(INDEX(FPL_Fixtures_Extract[],MATCH($A346,FPL_Fixtures_Extract[[Player]:[Player]],0),MATCH(FPL_Combined[[#Headers],[Gameweek 13]],FPL_Fixtures_Extract[#Headers],0)))-4),Team_Key[[Full Name]:[Full Name]],0))&amp;RIGHT(INDEX(FPL_Fixtures_Extract[],MATCH($A346,FPL_Fixtures_Extract[[Player]:[Player]],0),MATCH(FPL_Combined[[#Headers],[Gameweek 13]],FPL_Fixtures_Extract[#Headers],0)),3))</f>
        <v>WHU(H) 4-1</v>
      </c>
      <c r="O346" t="str">
        <f ca="1">IF(RIGHT(FPL_Combined[[#Headers],[Gameweek 14]],2)&lt;$B$622,INDEX(FPL_Results_Extract[Gameweek 14],MATCH($A346,FPL_Results_Extract[[Player]:[Player]],0)),INDEX(Team_Key[[Abbreviation]:[Abbreviation]],MATCH(LEFT(INDEX(FPL_Fixtures_Extract[],MATCH($A346,FPL_Fixtures_Extract[[Player]:[Player]],0),MATCH(FPL_Combined[[#Headers],[Gameweek 14]],FPL_Fixtures_Extract[#Headers],0)),LEN(INDEX(FPL_Fixtures_Extract[],MATCH($A346,FPL_Fixtures_Extract[[Player]:[Player]],0),MATCH(FPL_Combined[[#Headers],[Gameweek 14]],FPL_Fixtures_Extract[#Headers],0)))-4),Team_Key[[Full Name]:[Full Name]],0))&amp;RIGHT(INDEX(FPL_Fixtures_Extract[],MATCH($A346,FPL_Fixtures_Extract[[Player]:[Player]],0),MATCH(FPL_Combined[[#Headers],[Gameweek 14]],FPL_Fixtures_Extract[#Headers],0)),3))</f>
        <v>CHE(H) 0-0</v>
      </c>
      <c r="P346" t="str">
        <f ca="1">IF(RIGHT(FPL_Combined[[#Headers],[Gameweek 15]],2)&lt;$B$622,INDEX(FPL_Results_Extract[Gameweek 15],MATCH($A346,FPL_Results_Extract[[Player]:[Player]],0)),INDEX(Team_Key[[Abbreviation]:[Abbreviation]],MATCH(LEFT(INDEX(FPL_Fixtures_Extract[],MATCH($A346,FPL_Fixtures_Extract[[Player]:[Player]],0),MATCH(FPL_Combined[[#Headers],[Gameweek 15]],FPL_Fixtures_Extract[#Headers],0)),LEN(INDEX(FPL_Fixtures_Extract[],MATCH($A346,FPL_Fixtures_Extract[[Player]:[Player]],0),MATCH(FPL_Combined[[#Headers],[Gameweek 15]],FPL_Fixtures_Extract[#Headers],0)))-4),Team_Key[[Full Name]:[Full Name]],0))&amp;RIGHT(INDEX(FPL_Fixtures_Extract[],MATCH($A346,FPL_Fixtures_Extract[[Player]:[Player]],0),MATCH(FPL_Combined[[#Headers],[Gameweek 15]],FPL_Fixtures_Extract[#Headers],0)),3))</f>
        <v>WBA(A) 1-1</v>
      </c>
      <c r="Q346" t="str">
        <f ca="1">IF(RIGHT(FPL_Combined[[#Headers],[Gameweek 16]],2)&lt;$B$622,INDEX(FPL_Results_Extract[Gameweek 16],MATCH($A346,FPL_Results_Extract[[Player]:[Player]],0)),INDEX(Team_Key[[Abbreviation]:[Abbreviation]],MATCH(LEFT(INDEX(FPL_Fixtures_Extract[],MATCH($A346,FPL_Fixtures_Extract[[Player]:[Player]],0),MATCH(FPL_Combined[[#Headers],[Gameweek 16]],FPL_Fixtures_Extract[#Headers],0)),LEN(INDEX(FPL_Fixtures_Extract[],MATCH($A346,FPL_Fixtures_Extract[[Player]:[Player]],0),MATCH(FPL_Combined[[#Headers],[Gameweek 16]],FPL_Fixtures_Extract[#Headers],0)))-4),Team_Key[[Full Name]:[Full Name]],0))&amp;RIGHT(INDEX(FPL_Fixtures_Extract[],MATCH($A346,FPL_Fixtures_Extract[[Player]:[Player]],0),MATCH(FPL_Combined[[#Headers],[Gameweek 16]],FPL_Fixtures_Extract[#Headers],0)),3))</f>
        <v>NEW(H) 1-2</v>
      </c>
      <c r="R346" t="str">
        <f ca="1">IF(RIGHT(FPL_Combined[[#Headers],[Gameweek 17]],2)&lt;$B$622,INDEX(FPL_Results_Extract[Gameweek 17],MATCH($A346,FPL_Results_Extract[[Player]:[Player]],0)),INDEX(Team_Key[[Abbreviation]:[Abbreviation]],MATCH(LEFT(INDEX(FPL_Fixtures_Extract[],MATCH($A346,FPL_Fixtures_Extract[[Player]:[Player]],0),MATCH(FPL_Combined[[#Headers],[Gameweek 17]],FPL_Fixtures_Extract[#Headers],0)),LEN(INDEX(FPL_Fixtures_Extract[],MATCH($A346,FPL_Fixtures_Extract[[Player]:[Player]],0),MATCH(FPL_Combined[[#Headers],[Gameweek 17]],FPL_Fixtures_Extract[#Headers],0)))-4),Team_Key[[Full Name]:[Full Name]],0))&amp;RIGHT(INDEX(FPL_Fixtures_Extract[],MATCH($A346,FPL_Fixtures_Extract[[Player]:[Player]],0),MATCH(FPL_Combined[[#Headers],[Gameweek 17]],FPL_Fixtures_Extract[#Headers],0)),3))</f>
        <v>SOU(A) 2-0</v>
      </c>
      <c r="S346" t="str">
        <f ca="1">IF(RIGHT(FPL_Combined[[#Headers],[Gameweek 18]],2)&lt;$B$622,INDEX(FPL_Results_Extract[Gameweek 18],MATCH($A346,FPL_Results_Extract[[Player]:[Player]],0)),INDEX(Team_Key[[Abbreviation]:[Abbreviation]],MATCH(LEFT(INDEX(FPL_Fixtures_Extract[],MATCH($A346,FPL_Fixtures_Extract[[Player]:[Player]],0),MATCH(FPL_Combined[[#Headers],[Gameweek 18]],FPL_Fixtures_Extract[#Headers],0)),LEN(INDEX(FPL_Fixtures_Extract[],MATCH($A346,FPL_Fixtures_Extract[[Player]:[Player]],0),MATCH(FPL_Combined[[#Headers],[Gameweek 18]],FPL_Fixtures_Extract[#Headers],0)))-4),Team_Key[[Full Name]:[Full Name]],0))&amp;RIGHT(INDEX(FPL_Fixtures_Extract[],MATCH($A346,FPL_Fixtures_Extract[[Player]:[Player]],0),MATCH(FPL_Combined[[#Headers],[Gameweek 18]],FPL_Fixtures_Extract[#Headers],0)),3))</f>
        <v>NOR(H) 3-0</v>
      </c>
      <c r="T346" t="str">
        <f ca="1">IF(RIGHT(FPL_Combined[[#Headers],[Gameweek 19]],2)&lt;$B$622,INDEX(FPL_Results_Extract[Gameweek 19],MATCH($A346,FPL_Results_Extract[[Player]:[Player]],0)),INDEX(Team_Key[[Abbreviation]:[Abbreviation]],MATCH(LEFT(INDEX(FPL_Fixtures_Extract[],MATCH($A346,FPL_Fixtures_Extract[[Player]:[Player]],0),MATCH(FPL_Combined[[#Headers],[Gameweek 19]],FPL_Fixtures_Extract[#Headers],0)),LEN(INDEX(FPL_Fixtures_Extract[],MATCH($A346,FPL_Fixtures_Extract[[Player]:[Player]],0),MATCH(FPL_Combined[[#Headers],[Gameweek 19]],FPL_Fixtures_Extract[#Headers],0)))-4),Team_Key[[Full Name]:[Full Name]],0))&amp;RIGHT(INDEX(FPL_Fixtures_Extract[],MATCH($A346,FPL_Fixtures_Extract[[Player]:[Player]],0),MATCH(FPL_Combined[[#Headers],[Gameweek 19]],FPL_Fixtures_Extract[#Headers],0)),3))</f>
        <v>WAT(A) 2-1</v>
      </c>
      <c r="U346" t="str">
        <f ca="1">IF(RIGHT(FPL_Combined[[#Headers],[Gameweek 20]],2)&lt;$B$622,INDEX(FPL_Results_Extract[Gameweek 20],MATCH($A346,FPL_Results_Extract[[Player]:[Player]],0)),INDEX(Team_Key[[Abbreviation]:[Abbreviation]],MATCH(LEFT(INDEX(FPL_Fixtures_Extract[],MATCH($A346,FPL_Fixtures_Extract[[Player]:[Player]],0),MATCH(FPL_Combined[[#Headers],[Gameweek 20]],FPL_Fixtures_Extract[#Headers],0)),LEN(INDEX(FPL_Fixtures_Extract[],MATCH($A346,FPL_Fixtures_Extract[[Player]:[Player]],0),MATCH(FPL_Combined[[#Headers],[Gameweek 20]],FPL_Fixtures_Extract[#Headers],0)))-4),Team_Key[[Full Name]:[Full Name]],0))&amp;RIGHT(INDEX(FPL_Fixtures_Extract[],MATCH($A346,FPL_Fixtures_Extract[[Player]:[Player]],0),MATCH(FPL_Combined[[#Headers],[Gameweek 20]],FPL_Fixtures_Extract[#Headers],0)),3))</f>
        <v>EVE(A) 1-1</v>
      </c>
      <c r="V346" t="str">
        <f ca="1">IF(RIGHT(FPL_Combined[[#Headers],[Gameweek 21]],2)&lt;$B$622,INDEX(FPL_Results_Extract[Gameweek 21],MATCH($A346,FPL_Results_Extract[[Player]:[Player]],0)),INDEX(Team_Key[[Abbreviation]:[Abbreviation]],MATCH(LEFT(INDEX(FPL_Fixtures_Extract[],MATCH($A346,FPL_Fixtures_Extract[[Player]:[Player]],0),MATCH(FPL_Combined[[#Headers],[Gameweek 21]],FPL_Fixtures_Extract[#Headers],0)),LEN(INDEX(FPL_Fixtures_Extract[],MATCH($A346,FPL_Fixtures_Extract[[Player]:[Player]],0),MATCH(FPL_Combined[[#Headers],[Gameweek 21]],FPL_Fixtures_Extract[#Headers],0)))-4),Team_Key[[Full Name]:[Full Name]],0))&amp;RIGHT(INDEX(FPL_Fixtures_Extract[],MATCH($A346,FPL_Fixtures_Extract[[Player]:[Player]],0),MATCH(FPL_Combined[[#Headers],[Gameweek 21]],FPL_Fixtures_Extract[#Headers],0)),3))</f>
        <v>LEI(H) 0-1</v>
      </c>
      <c r="W346" t="str">
        <f ca="1">IF(RIGHT(FPL_Combined[[#Headers],[Gameweek 22]],2)&lt;$B$622,INDEX(FPL_Results_Extract[Gameweek 22],MATCH($A346,FPL_Results_Extract[[Player]:[Player]],0)),INDEX(Team_Key[[Abbreviation]:[Abbreviation]],MATCH(LEFT(INDEX(FPL_Fixtures_Extract[],MATCH($A346,FPL_Fixtures_Extract[[Player]:[Player]],0),MATCH(FPL_Combined[[#Headers],[Gameweek 22]],FPL_Fixtures_Extract[#Headers],0)),LEN(INDEX(FPL_Fixtures_Extract[],MATCH($A346,FPL_Fixtures_Extract[[Player]:[Player]],0),MATCH(FPL_Combined[[#Headers],[Gameweek 22]],FPL_Fixtures_Extract[#Headers],0)))-4),Team_Key[[Full Name]:[Full Name]],0))&amp;RIGHT(INDEX(FPL_Fixtures_Extract[],MATCH($A346,FPL_Fixtures_Extract[[Player]:[Player]],0),MATCH(FPL_Combined[[#Headers],[Gameweek 22]],FPL_Fixtures_Extract[#Headers],0)),3))</f>
        <v>SUN(H) 4-1</v>
      </c>
      <c r="X346" t="str">
        <f ca="1">IF(RIGHT(FPL_Combined[[#Headers],[Gameweek 23]],2)&lt;$B$622,INDEX(FPL_Results_Extract[Gameweek 23],MATCH($A346,FPL_Results_Extract[[Player]:[Player]],0)),INDEX(Team_Key[[Abbreviation]:[Abbreviation]],MATCH(LEFT(INDEX(FPL_Fixtures_Extract[],MATCH($A346,FPL_Fixtures_Extract[[Player]:[Player]],0),MATCH(FPL_Combined[[#Headers],[Gameweek 23]],FPL_Fixtures_Extract[#Headers],0)),LEN(INDEX(FPL_Fixtures_Extract[],MATCH($A346,FPL_Fixtures_Extract[[Player]:[Player]],0),MATCH(FPL_Combined[[#Headers],[Gameweek 23]],FPL_Fixtures_Extract[#Headers],0)))-4),Team_Key[[Full Name]:[Full Name]],0))&amp;RIGHT(INDEX(FPL_Fixtures_Extract[],MATCH($A346,FPL_Fixtures_Extract[[Player]:[Player]],0),MATCH(FPL_Combined[[#Headers],[Gameweek 23]],FPL_Fixtures_Extract[#Headers],0)),3))</f>
        <v>CRY(A) 3-1</v>
      </c>
      <c r="Y346" t="str">
        <f ca="1">IF(RIGHT(FPL_Combined[[#Headers],[Gameweek 24]],2)&lt;$B$622,INDEX(FPL_Results_Extract[Team],MATCH($A346,FPL_Results_Extract[[Player]:[Player]],0)),INDEX(Team_Key[[Abbreviation]:[Abbreviation]],MATCH(LEFT(INDEX(FPL_Fixtures_Extract[],MATCH($A346,FPL_Fixtures_Extract[[Player]:[Player]],0),MATCH(FPL_Combined[[#Headers],[Gameweek 24]],FPL_Fixtures_Extract[#Headers],0)),LEN(INDEX(FPL_Fixtures_Extract[],MATCH($A346,FPL_Fixtures_Extract[[Player]:[Player]],0),MATCH(FPL_Combined[[#Headers],[Gameweek 24]],FPL_Fixtures_Extract[#Headers],0)))-4),Team_Key[[Full Name]:[Full Name]],0))&amp;RIGHT(INDEX(FPL_Fixtures_Extract[],MATCH($A346,FPL_Fixtures_Extract[[Player]:[Player]],0),MATCH(FPL_Combined[[#Headers],[Gameweek 24]],FPL_Fixtures_Extract[#Headers],0)),3))</f>
        <v>TOT</v>
      </c>
      <c r="Z346" t="str">
        <f ca="1">IF(RIGHT(FPL_Combined[[#Headers],[Gameweek 25]],2)&lt;$B$622,INDEX(FPL_Results_Extract[Player],MATCH($A346,FPL_Results_Extract[[Player]:[Player]],0)),INDEX(Team_Key[[Abbreviation]:[Abbreviation]],MATCH(LEFT(INDEX(FPL_Fixtures_Extract[],MATCH($A346,FPL_Fixtures_Extract[[Player]:[Player]],0),MATCH(FPL_Combined[[#Headers],[Gameweek 25]],FPL_Fixtures_Extract[#Headers],0)),LEN(INDEX(FPL_Fixtures_Extract[],MATCH($A346,FPL_Fixtures_Extract[[Player]:[Player]],0),MATCH(FPL_Combined[[#Headers],[Gameweek 25]],FPL_Fixtures_Extract[#Headers],0)))-4),Team_Key[[Full Name]:[Full Name]],0))&amp;RIGHT(INDEX(FPL_Fixtures_Extract[],MATCH($A346,FPL_Fixtures_Extract[[Player]:[Player]],0),MATCH(FPL_Combined[[#Headers],[Gameweek 25]],FPL_Fixtures_Extract[#Headers],0)),3))</f>
        <v>Lloris</v>
      </c>
      <c r="AA346" t="str">
        <f ca="1">IF(RIGHT(FPL_Combined[[#Headers],[Gameweek 26]],2)&lt;$B$622,INDEX(FPL_Results_Extract[Gameweek 01],MATCH($A346,FPL_Results_Extract[[Player]:[Player]],0)),INDEX(Team_Key[[Abbreviation]:[Abbreviation]],MATCH(LEFT(INDEX(FPL_Fixtures_Extract[],MATCH($A346,FPL_Fixtures_Extract[[Player]:[Player]],0),MATCH(FPL_Combined[[#Headers],[Gameweek 26]],FPL_Fixtures_Extract[#Headers],0)),LEN(INDEX(FPL_Fixtures_Extract[],MATCH($A346,FPL_Fixtures_Extract[[Player]:[Player]],0),MATCH(FPL_Combined[[#Headers],[Gameweek 26]],FPL_Fixtures_Extract[#Headers],0)))-4),Team_Key[[Full Name]:[Full Name]],0))&amp;RIGHT(INDEX(FPL_Fixtures_Extract[],MATCH($A346,FPL_Fixtures_Extract[[Player]:[Player]],0),MATCH(FPL_Combined[[#Headers],[Gameweek 26]],FPL_Fixtures_Extract[#Headers],0)),3))</f>
        <v>MUN(A) 0-1</v>
      </c>
      <c r="AB346" t="str">
        <f ca="1">IF(RIGHT(FPL_Combined[[#Headers],[Gameweek 27]],2)&lt;$B$622,INDEX(FPL_Results_Extract[Gameweek 02],MATCH($A346,FPL_Results_Extract[[Player]:[Player]],0)),INDEX(Team_Key[[Abbreviation]:[Abbreviation]],MATCH(LEFT(INDEX(FPL_Fixtures_Extract[],MATCH($A346,FPL_Fixtures_Extract[[Player]:[Player]],0),MATCH(FPL_Combined[[#Headers],[Gameweek 27]],FPL_Fixtures_Extract[#Headers],0)),LEN(INDEX(FPL_Fixtures_Extract[],MATCH($A346,FPL_Fixtures_Extract[[Player]:[Player]],0),MATCH(FPL_Combined[[#Headers],[Gameweek 27]],FPL_Fixtures_Extract[#Headers],0)))-4),Team_Key[[Full Name]:[Full Name]],0))&amp;RIGHT(INDEX(FPL_Fixtures_Extract[],MATCH($A346,FPL_Fixtures_Extract[[Player]:[Player]],0),MATCH(FPL_Combined[[#Headers],[Gameweek 27]],FPL_Fixtures_Extract[#Headers],0)),3))</f>
        <v>STK(H) 2-2</v>
      </c>
      <c r="AC346" t="str">
        <f ca="1">IF(RIGHT(FPL_Combined[[#Headers],[Gameweek 28]],2)&lt;$B$622,INDEX(FPL_Results_Extract[Gameweek 03],MATCH($A346,FPL_Results_Extract[[Player]:[Player]],0)),INDEX(Team_Key[[Abbreviation]:[Abbreviation]],MATCH(LEFT(INDEX(FPL_Fixtures_Extract[],MATCH($A346,FPL_Fixtures_Extract[[Player]:[Player]],0),MATCH(FPL_Combined[[#Headers],[Gameweek 28]],FPL_Fixtures_Extract[#Headers],0)),LEN(INDEX(FPL_Fixtures_Extract[],MATCH($A346,FPL_Fixtures_Extract[[Player]:[Player]],0),MATCH(FPL_Combined[[#Headers],[Gameweek 28]],FPL_Fixtures_Extract[#Headers],0)))-4),Team_Key[[Full Name]:[Full Name]],0))&amp;RIGHT(INDEX(FPL_Fixtures_Extract[],MATCH($A346,FPL_Fixtures_Extract[[Player]:[Player]],0),MATCH(FPL_Combined[[#Headers],[Gameweek 28]],FPL_Fixtures_Extract[#Headers],0)),3))</f>
        <v>LEI(A) 1-1</v>
      </c>
      <c r="AD346" t="str">
        <f ca="1">IF(RIGHT(FPL_Combined[[#Headers],[Gameweek 29]],2)&lt;$B$622,INDEX(FPL_Results_Extract[Gameweek 04],MATCH($A346,FPL_Results_Extract[[Player]:[Player]],0)),INDEX(Team_Key[[Abbreviation]:[Abbreviation]],MATCH(LEFT(INDEX(FPL_Fixtures_Extract[],MATCH($A346,FPL_Fixtures_Extract[[Player]:[Player]],0),MATCH(FPL_Combined[[#Headers],[Gameweek 29]],FPL_Fixtures_Extract[#Headers],0)),LEN(INDEX(FPL_Fixtures_Extract[],MATCH($A346,FPL_Fixtures_Extract[[Player]:[Player]],0),MATCH(FPL_Combined[[#Headers],[Gameweek 29]],FPL_Fixtures_Extract[#Headers],0)))-4),Team_Key[[Full Name]:[Full Name]],0))&amp;RIGHT(INDEX(FPL_Fixtures_Extract[],MATCH($A346,FPL_Fixtures_Extract[[Player]:[Player]],0),MATCH(FPL_Combined[[#Headers],[Gameweek 29]],FPL_Fixtures_Extract[#Headers],0)),3))</f>
        <v>AVL(A)</v>
      </c>
      <c r="AE346" t="str">
        <f ca="1">IF(RIGHT(FPL_Combined[[#Headers],[Gameweek 30]],2)&lt;$B$622,INDEX(FPL_Results_Extract[Gameweek 05],MATCH($A346,FPL_Results_Extract[[Player]:[Player]],0)),INDEX(Team_Key[[Abbreviation]:[Abbreviation]],MATCH(LEFT(INDEX(FPL_Fixtures_Extract[],MATCH($A346,FPL_Fixtures_Extract[[Player]:[Player]],0),MATCH(FPL_Combined[[#Headers],[Gameweek 30]],FPL_Fixtures_Extract[#Headers],0)),LEN(INDEX(FPL_Fixtures_Extract[],MATCH($A346,FPL_Fixtures_Extract[[Player]:[Player]],0),MATCH(FPL_Combined[[#Headers],[Gameweek 30]],FPL_Fixtures_Extract[#Headers],0)))-4),Team_Key[[Full Name]:[Full Name]],0))&amp;RIGHT(INDEX(FPL_Fixtures_Extract[],MATCH($A346,FPL_Fixtures_Extract[[Player]:[Player]],0),MATCH(FPL_Combined[[#Headers],[Gameweek 30]],FPL_Fixtures_Extract[#Headers],0)),3))</f>
        <v>BOU(H)</v>
      </c>
      <c r="AF346" t="str">
        <f ca="1">IF(RIGHT(FPL_Combined[[#Headers],[Gameweek 31]],2)&lt;$B$622,INDEX(FPL_Results_Extract[Gameweek 06],MATCH($A346,FPL_Results_Extract[[Player]:[Player]],0)),INDEX(Team_Key[[Abbreviation]:[Abbreviation]],MATCH(LEFT(INDEX(FPL_Fixtures_Extract[],MATCH($A346,FPL_Fixtures_Extract[[Player]:[Player]],0),MATCH(FPL_Combined[[#Headers],[Gameweek 31]],FPL_Fixtures_Extract[#Headers],0)),LEN(INDEX(FPL_Fixtures_Extract[],MATCH($A346,FPL_Fixtures_Extract[[Player]:[Player]],0),MATCH(FPL_Combined[[#Headers],[Gameweek 31]],FPL_Fixtures_Extract[#Headers],0)))-4),Team_Key[[Full Name]:[Full Name]],0))&amp;RIGHT(INDEX(FPL_Fixtures_Extract[],MATCH($A346,FPL_Fixtures_Extract[[Player]:[Player]],0),MATCH(FPL_Combined[[#Headers],[Gameweek 31]],FPL_Fixtures_Extract[#Headers],0)),3))</f>
        <v>LIV(A)</v>
      </c>
      <c r="AG346" t="str">
        <f ca="1">IF(RIGHT(FPL_Combined[[#Headers],[Gameweek 32]],2)&lt;$B$622,INDEX(FPL_Results_Extract[Gameweek 07],MATCH($A346,FPL_Results_Extract[[Player]:[Player]],0)),INDEX(Team_Key[[Abbreviation]:[Abbreviation]],MATCH(LEFT(INDEX(FPL_Fixtures_Extract[],MATCH($A346,FPL_Fixtures_Extract[[Player]:[Player]],0),MATCH(FPL_Combined[[#Headers],[Gameweek 32]],FPL_Fixtures_Extract[#Headers],0)),LEN(INDEX(FPL_Fixtures_Extract[],MATCH($A346,FPL_Fixtures_Extract[[Player]:[Player]],0),MATCH(FPL_Combined[[#Headers],[Gameweek 32]],FPL_Fixtures_Extract[#Headers],0)))-4),Team_Key[[Full Name]:[Full Name]],0))&amp;RIGHT(INDEX(FPL_Fixtures_Extract[],MATCH($A346,FPL_Fixtures_Extract[[Player]:[Player]],0),MATCH(FPL_Combined[[#Headers],[Gameweek 32]],FPL_Fixtures_Extract[#Headers],0)),3))</f>
        <v>MUN(H)</v>
      </c>
      <c r="AH346" t="str">
        <f ca="1">IF(RIGHT(FPL_Combined[[#Headers],[Gameweek 33]],2)&lt;$B$622,INDEX(FPL_Results_Extract[Gameweek 08],MATCH($A346,FPL_Results_Extract[[Player]:[Player]],0)),INDEX(Team_Key[[Abbreviation]:[Abbreviation]],MATCH(LEFT(INDEX(FPL_Fixtures_Extract[],MATCH($A346,FPL_Fixtures_Extract[[Player]:[Player]],0),MATCH(FPL_Combined[[#Headers],[Gameweek 33]],FPL_Fixtures_Extract[#Headers],0)),LEN(INDEX(FPL_Fixtures_Extract[],MATCH($A346,FPL_Fixtures_Extract[[Player]:[Player]],0),MATCH(FPL_Combined[[#Headers],[Gameweek 33]],FPL_Fixtures_Extract[#Headers],0)))-4),Team_Key[[Full Name]:[Full Name]],0))&amp;RIGHT(INDEX(FPL_Fixtures_Extract[],MATCH($A346,FPL_Fixtures_Extract[[Player]:[Player]],0),MATCH(FPL_Combined[[#Headers],[Gameweek 33]],FPL_Fixtures_Extract[#Headers],0)),3))</f>
        <v>STK(A)</v>
      </c>
      <c r="AI346" t="str">
        <f ca="1">IF(RIGHT(FPL_Combined[[#Headers],[Gameweek 34]],2)&lt;$B$622,INDEX(FPL_Results_Extract[Gameweek 09],MATCH($A346,FPL_Results_Extract[[Player]:[Player]],0)),INDEX(Team_Key[[Abbreviation]:[Abbreviation]],MATCH(LEFT(INDEX(FPL_Fixtures_Extract[],MATCH($A346,FPL_Fixtures_Extract[[Player]:[Player]],0),MATCH(FPL_Combined[[#Headers],[Gameweek 34]],FPL_Fixtures_Extract[#Headers],0)),LEN(INDEX(FPL_Fixtures_Extract[],MATCH($A346,FPL_Fixtures_Extract[[Player]:[Player]],0),MATCH(FPL_Combined[[#Headers],[Gameweek 34]],FPL_Fixtures_Extract[#Headers],0)))-4),Team_Key[[Full Name]:[Full Name]],0))&amp;RIGHT(INDEX(FPL_Fixtures_Extract[],MATCH($A346,FPL_Fixtures_Extract[[Player]:[Player]],0),MATCH(FPL_Combined[[#Headers],[Gameweek 34]],FPL_Fixtures_Extract[#Headers],0)),3))</f>
        <v>WBA(H)</v>
      </c>
      <c r="AJ346" t="str">
        <f ca="1">IF(RIGHT(FPL_Combined[[#Headers],[Gameweek 35]],2)&lt;$B$622,INDEX(FPL_Results_Extract[Gameweek 10],MATCH($A346,FPL_Results_Extract[[Player]:[Player]],0)),INDEX(Team_Key[[Abbreviation]:[Abbreviation]],MATCH(LEFT(INDEX(FPL_Fixtures_Extract[],MATCH($A346,FPL_Fixtures_Extract[[Player]:[Player]],0),MATCH(FPL_Combined[[#Headers],[Gameweek 35]],FPL_Fixtures_Extract[#Headers],0)),LEN(INDEX(FPL_Fixtures_Extract[],MATCH($A346,FPL_Fixtures_Extract[[Player]:[Player]],0),MATCH(FPL_Combined[[#Headers],[Gameweek 35]],FPL_Fixtures_Extract[#Headers],0)))-4),Team_Key[[Full Name]:[Full Name]],0))&amp;RIGHT(INDEX(FPL_Fixtures_Extract[],MATCH($A346,FPL_Fixtures_Extract[[Player]:[Player]],0),MATCH(FPL_Combined[[#Headers],[Gameweek 35]],FPL_Fixtures_Extract[#Headers],0)),3))</f>
        <v>CHE(A)</v>
      </c>
      <c r="AK346" t="str">
        <f ca="1">IF(RIGHT(FPL_Combined[[#Headers],[Gameweek 36]],2)&lt;$B$622,INDEX(FPL_Results_Extract[Gameweek 11],MATCH($A346,FPL_Results_Extract[[Player]:[Player]],0)),INDEX(Team_Key[[Abbreviation]:[Abbreviation]],MATCH(LEFT(INDEX(FPL_Fixtures_Extract[],MATCH($A346,FPL_Fixtures_Extract[[Player]:[Player]],0),MATCH(FPL_Combined[[#Headers],[Gameweek 36]],FPL_Fixtures_Extract[#Headers],0)),LEN(INDEX(FPL_Fixtures_Extract[],MATCH($A346,FPL_Fixtures_Extract[[Player]:[Player]],0),MATCH(FPL_Combined[[#Headers],[Gameweek 36]],FPL_Fixtures_Extract[#Headers],0)))-4),Team_Key[[Full Name]:[Full Name]],0))&amp;RIGHT(INDEX(FPL_Fixtures_Extract[],MATCH($A346,FPL_Fixtures_Extract[[Player]:[Player]],0),MATCH(FPL_Combined[[#Headers],[Gameweek 36]],FPL_Fixtures_Extract[#Headers],0)),3))</f>
        <v>SOU(H)</v>
      </c>
      <c r="AL346" t="str">
        <f ca="1">IF(RIGHT(FPL_Combined[[#Headers],[Gameweek 37]],2)&lt;$B$622,INDEX(FPL_Results_Extract[Gameweek 12],MATCH($A346,FPL_Results_Extract[[Player]:[Player]],0)),INDEX(Team_Key[[Abbreviation]:[Abbreviation]],MATCH(LEFT(INDEX(FPL_Fixtures_Extract[],MATCH($A346,FPL_Fixtures_Extract[[Player]:[Player]],0),MATCH(FPL_Combined[[#Headers],[Gameweek 37]],FPL_Fixtures_Extract[#Headers],0)),LEN(INDEX(FPL_Fixtures_Extract[],MATCH($A346,FPL_Fixtures_Extract[[Player]:[Player]],0),MATCH(FPL_Combined[[#Headers],[Gameweek 37]],FPL_Fixtures_Extract[#Headers],0)))-4),Team_Key[[Full Name]:[Full Name]],0))&amp;RIGHT(INDEX(FPL_Fixtures_Extract[],MATCH($A346,FPL_Fixtures_Extract[[Player]:[Player]],0),MATCH(FPL_Combined[[#Headers],[Gameweek 37]],FPL_Fixtures_Extract[#Headers],0)),3))</f>
        <v>NEW(A)</v>
      </c>
      <c r="AM346" t="e">
        <f ca="1">IF(RIGHT(FPL_Combined[[#Headers],[Gameweek 38]],2)&lt;$B$622,INDEX(FPL_Results_Extract[Gameweek 13],MATCH($A346,FPL_Results_Extract[[Player]:[Player]],0)),INDEX(Team_Key[[Abbreviation]:[Abbreviation]],MATCH(LEFT(INDEX(FPL_Fixtures_Extract[],MATCH($A346,FPL_Fixtures_Extract[[Player]:[Player]],0),MATCH(FPL_Combined[[#Headers],[Gameweek 38]],FPL_Fixtures_Extract[#Headers],0)),LEN(INDEX(FPL_Fixtures_Extract[],MATCH($A346,FPL_Fixtures_Extract[[Player]:[Player]],0),MATCH(FPL_Combined[[#Headers],[Gameweek 38]],FPL_Fixtures_Extract[#Headers],0)))-4),Team_Key[[Full Name]:[Full Name]],0))&amp;RIGHT(INDEX(FPL_Fixtures_Extract[],MATCH($A346,FPL_Fixtures_Extract[[Player]:[Player]],0),MATCH(FPL_Combined[[#Headers],[Gameweek 38]],FPL_Fixtures_Extract[#Headers],0)),3))</f>
        <v>#VALUE!</v>
      </c>
    </row>
    <row r="347" spans="1:39" x14ac:dyDescent="0.45">
      <c r="A347" t="s">
        <v>170</v>
      </c>
      <c r="B347" t="str">
        <f ca="1">IF(RIGHT(FPL_Combined[[#Headers],[Gameweek 01]],2)&lt;$B$622,INDEX(FPL_Results_Extract[Gameweek 01],MATCH($A347,FPL_Results_Extract[[Player]:[Player]],0)),INDEX(Team_Key[[Abbreviation]:[Abbreviation]],MATCH(LEFT(INDEX(FPL_Fixtures_Extract[],MATCH($A347,FPL_Fixtures_Extract[[Player]:[Player]],0),MATCH(FPL_Combined[[#Headers],[Gameweek 01]],FPL_Fixtures_Extract[#Headers],0)),LEN(INDEX(FPL_Fixtures_Extract[],MATCH($A347,FPL_Fixtures_Extract[[Player]:[Player]],0),MATCH(FPL_Combined[[#Headers],[Gameweek 01]],FPL_Fixtures_Extract[#Headers],0)))-4),Team_Key[[Full Name]:[Full Name]],0))&amp;RIGHT(INDEX(FPL_Fixtures_Extract[],MATCH($A347,FPL_Fixtures_Extract[[Player]:[Player]],0),MATCH(FPL_Combined[[#Headers],[Gameweek 01]],FPL_Fixtures_Extract[#Headers],0)),3))</f>
        <v>SWA(H) 2-2</v>
      </c>
      <c r="C347" t="str">
        <f ca="1">IF(RIGHT(FPL_Combined[[#Headers],[Gameweek 02]],2)&lt;$B$622,INDEX(FPL_Results_Extract[Gameweek 02],MATCH($A347,FPL_Results_Extract[[Player]:[Player]],0)),INDEX(Team_Key[[Abbreviation]:[Abbreviation]],MATCH(LEFT(INDEX(FPL_Fixtures_Extract[],MATCH($A347,FPL_Fixtures_Extract[[Player]:[Player]],0),MATCH(FPL_Combined[[#Headers],[Gameweek 02]],FPL_Fixtures_Extract[#Headers],0)),LEN(INDEX(FPL_Fixtures_Extract[],MATCH($A347,FPL_Fixtures_Extract[[Player]:[Player]],0),MATCH(FPL_Combined[[#Headers],[Gameweek 02]],FPL_Fixtures_Extract[#Headers],0)))-4),Team_Key[[Full Name]:[Full Name]],0))&amp;RIGHT(INDEX(FPL_Fixtures_Extract[],MATCH($A347,FPL_Fixtures_Extract[[Player]:[Player]],0),MATCH(FPL_Combined[[#Headers],[Gameweek 02]],FPL_Fixtures_Extract[#Headers],0)),3))</f>
        <v>MCI(A) 0-3</v>
      </c>
      <c r="D347" t="str">
        <f ca="1">IF(RIGHT(FPL_Combined[[#Headers],[Gameweek 03]],2)&lt;$B$622,INDEX(FPL_Results_Extract[Gameweek 03],MATCH($A347,FPL_Results_Extract[[Player]:[Player]],0)),INDEX(Team_Key[[Abbreviation]:[Abbreviation]],MATCH(LEFT(INDEX(FPL_Fixtures_Extract[],MATCH($A347,FPL_Fixtures_Extract[[Player]:[Player]],0),MATCH(FPL_Combined[[#Headers],[Gameweek 03]],FPL_Fixtures_Extract[#Headers],0)),LEN(INDEX(FPL_Fixtures_Extract[],MATCH($A347,FPL_Fixtures_Extract[[Player]:[Player]],0),MATCH(FPL_Combined[[#Headers],[Gameweek 03]],FPL_Fixtures_Extract[#Headers],0)))-4),Team_Key[[Full Name]:[Full Name]],0))&amp;RIGHT(INDEX(FPL_Fixtures_Extract[],MATCH($A347,FPL_Fixtures_Extract[[Player]:[Player]],0),MATCH(FPL_Combined[[#Headers],[Gameweek 03]],FPL_Fixtures_Extract[#Headers],0)),3))</f>
        <v>WBA(A) 3-2</v>
      </c>
      <c r="E347" t="str">
        <f ca="1">IF(RIGHT(FPL_Combined[[#Headers],[Gameweek 04]],2)&lt;$B$622,INDEX(FPL_Results_Extract[Gameweek 04],MATCH($A347,FPL_Results_Extract[[Player]:[Player]],0)),INDEX(Team_Key[[Abbreviation]:[Abbreviation]],MATCH(LEFT(INDEX(FPL_Fixtures_Extract[],MATCH($A347,FPL_Fixtures_Extract[[Player]:[Player]],0),MATCH(FPL_Combined[[#Headers],[Gameweek 04]],FPL_Fixtures_Extract[#Headers],0)),LEN(INDEX(FPL_Fixtures_Extract[],MATCH($A347,FPL_Fixtures_Extract[[Player]:[Player]],0),MATCH(FPL_Combined[[#Headers],[Gameweek 04]],FPL_Fixtures_Extract[#Headers],0)))-4),Team_Key[[Full Name]:[Full Name]],0))&amp;RIGHT(INDEX(FPL_Fixtures_Extract[],MATCH($A347,FPL_Fixtures_Extract[[Player]:[Player]],0),MATCH(FPL_Combined[[#Headers],[Gameweek 04]],FPL_Fixtures_Extract[#Headers],0)),3))</f>
        <v>CRY(H) 1-2</v>
      </c>
      <c r="F347" t="str">
        <f ca="1">IF(RIGHT(FPL_Combined[[#Headers],[Gameweek 05]],2)&lt;$B$622,INDEX(FPL_Results_Extract[Gameweek 05],MATCH($A347,FPL_Results_Extract[[Player]:[Player]],0)),INDEX(Team_Key[[Abbreviation]:[Abbreviation]],MATCH(LEFT(INDEX(FPL_Fixtures_Extract[],MATCH($A347,FPL_Fixtures_Extract[[Player]:[Player]],0),MATCH(FPL_Combined[[#Headers],[Gameweek 05]],FPL_Fixtures_Extract[#Headers],0)),LEN(INDEX(FPL_Fixtures_Extract[],MATCH($A347,FPL_Fixtures_Extract[[Player]:[Player]],0),MATCH(FPL_Combined[[#Headers],[Gameweek 05]],FPL_Fixtures_Extract[#Headers],0)))-4),Team_Key[[Full Name]:[Full Name]],0))&amp;RIGHT(INDEX(FPL_Fixtures_Extract[],MATCH($A347,FPL_Fixtures_Extract[[Player]:[Player]],0),MATCH(FPL_Combined[[#Headers],[Gameweek 05]],FPL_Fixtures_Extract[#Headers],0)),3))</f>
        <v>EVE(A) 1-3</v>
      </c>
      <c r="G347" t="str">
        <f ca="1">IF(RIGHT(FPL_Combined[[#Headers],[Gameweek 06]],2)&lt;$B$622,INDEX(FPL_Results_Extract[Gameweek 06],MATCH($A347,FPL_Results_Extract[[Player]:[Player]],0)),INDEX(Team_Key[[Abbreviation]:[Abbreviation]],MATCH(LEFT(INDEX(FPL_Fixtures_Extract[],MATCH($A347,FPL_Fixtures_Extract[[Player]:[Player]],0),MATCH(FPL_Combined[[#Headers],[Gameweek 06]],FPL_Fixtures_Extract[#Headers],0)),LEN(INDEX(FPL_Fixtures_Extract[],MATCH($A347,FPL_Fixtures_Extract[[Player]:[Player]],0),MATCH(FPL_Combined[[#Headers],[Gameweek 06]],FPL_Fixtures_Extract[#Headers],0)))-4),Team_Key[[Full Name]:[Full Name]],0))&amp;RIGHT(INDEX(FPL_Fixtures_Extract[],MATCH($A347,FPL_Fixtures_Extract[[Player]:[Player]],0),MATCH(FPL_Combined[[#Headers],[Gameweek 06]],FPL_Fixtures_Extract[#Headers],0)),3))</f>
        <v>ARS(H) 2-0</v>
      </c>
      <c r="H347" t="str">
        <f ca="1">IF(RIGHT(FPL_Combined[[#Headers],[Gameweek 07]],2)&lt;$B$622,INDEX(FPL_Results_Extract[Gameweek 07],MATCH($A347,FPL_Results_Extract[[Player]:[Player]],0)),INDEX(Team_Key[[Abbreviation]:[Abbreviation]],MATCH(LEFT(INDEX(FPL_Fixtures_Extract[],MATCH($A347,FPL_Fixtures_Extract[[Player]:[Player]],0),MATCH(FPL_Combined[[#Headers],[Gameweek 07]],FPL_Fixtures_Extract[#Headers],0)),LEN(INDEX(FPL_Fixtures_Extract[],MATCH($A347,FPL_Fixtures_Extract[[Player]:[Player]],0),MATCH(FPL_Combined[[#Headers],[Gameweek 07]],FPL_Fixtures_Extract[#Headers],0)))-4),Team_Key[[Full Name]:[Full Name]],0))&amp;RIGHT(INDEX(FPL_Fixtures_Extract[],MATCH($A347,FPL_Fixtures_Extract[[Player]:[Player]],0),MATCH(FPL_Combined[[#Headers],[Gameweek 07]],FPL_Fixtures_Extract[#Headers],0)),3))</f>
        <v>NEW(A) 2-2</v>
      </c>
      <c r="I347" t="str">
        <f ca="1">IF(RIGHT(FPL_Combined[[#Headers],[Gameweek 08]],2)&lt;$B$622,INDEX(FPL_Results_Extract[Gameweek 08],MATCH($A347,FPL_Results_Extract[[Player]:[Player]],0)),INDEX(Team_Key[[Abbreviation]:[Abbreviation]],MATCH(LEFT(INDEX(FPL_Fixtures_Extract[],MATCH($A347,FPL_Fixtures_Extract[[Player]:[Player]],0),MATCH(FPL_Combined[[#Headers],[Gameweek 08]],FPL_Fixtures_Extract[#Headers],0)),LEN(INDEX(FPL_Fixtures_Extract[],MATCH($A347,FPL_Fixtures_Extract[[Player]:[Player]],0),MATCH(FPL_Combined[[#Headers],[Gameweek 08]],FPL_Fixtures_Extract[#Headers],0)))-4),Team_Key[[Full Name]:[Full Name]],0))&amp;RIGHT(INDEX(FPL_Fixtures_Extract[],MATCH($A347,FPL_Fixtures_Extract[[Player]:[Player]],0),MATCH(FPL_Combined[[#Headers],[Gameweek 08]],FPL_Fixtures_Extract[#Headers],0)),3))</f>
        <v>SOU(H) 1-3</v>
      </c>
      <c r="J347" t="str">
        <f ca="1">IF(RIGHT(FPL_Combined[[#Headers],[Gameweek 09]],2)&lt;$B$622,INDEX(FPL_Results_Extract[Gameweek 09],MATCH($A347,FPL_Results_Extract[[Player]:[Player]],0)),INDEX(Team_Key[[Abbreviation]:[Abbreviation]],MATCH(LEFT(INDEX(FPL_Fixtures_Extract[],MATCH($A347,FPL_Fixtures_Extract[[Player]:[Player]],0),MATCH(FPL_Combined[[#Headers],[Gameweek 09]],FPL_Fixtures_Extract[#Headers],0)),LEN(INDEX(FPL_Fixtures_Extract[],MATCH($A347,FPL_Fixtures_Extract[[Player]:[Player]],0),MATCH(FPL_Combined[[#Headers],[Gameweek 09]],FPL_Fixtures_Extract[#Headers],0)))-4),Team_Key[[Full Name]:[Full Name]],0))&amp;RIGHT(INDEX(FPL_Fixtures_Extract[],MATCH($A347,FPL_Fixtures_Extract[[Player]:[Player]],0),MATCH(FPL_Combined[[#Headers],[Gameweek 09]],FPL_Fixtures_Extract[#Headers],0)),3))</f>
        <v>AVL(H) 2-0</v>
      </c>
      <c r="K347" t="str">
        <f ca="1">IF(RIGHT(FPL_Combined[[#Headers],[Gameweek 10]],2)&lt;$B$622,INDEX(FPL_Results_Extract[Gameweek 10],MATCH($A347,FPL_Results_Extract[[Player]:[Player]],0)),INDEX(Team_Key[[Abbreviation]:[Abbreviation]],MATCH(LEFT(INDEX(FPL_Fixtures_Extract[],MATCH($A347,FPL_Fixtures_Extract[[Player]:[Player]],0),MATCH(FPL_Combined[[#Headers],[Gameweek 10]],FPL_Fixtures_Extract[#Headers],0)),LEN(INDEX(FPL_Fixtures_Extract[],MATCH($A347,FPL_Fixtures_Extract[[Player]:[Player]],0),MATCH(FPL_Combined[[#Headers],[Gameweek 10]],FPL_Fixtures_Extract[#Headers],0)))-4),Team_Key[[Full Name]:[Full Name]],0))&amp;RIGHT(INDEX(FPL_Fixtures_Extract[],MATCH($A347,FPL_Fixtures_Extract[[Player]:[Player]],0),MATCH(FPL_Combined[[#Headers],[Gameweek 10]],FPL_Fixtures_Extract[#Headers],0)),3))</f>
        <v>WHU(A) 1-2</v>
      </c>
      <c r="L347" t="str">
        <f ca="1">IF(RIGHT(FPL_Combined[[#Headers],[Gameweek 11]],2)&lt;$B$622,INDEX(FPL_Results_Extract[Gameweek 11],MATCH($A347,FPL_Results_Extract[[Player]:[Player]],0)),INDEX(Team_Key[[Abbreviation]:[Abbreviation]],MATCH(LEFT(INDEX(FPL_Fixtures_Extract[],MATCH($A347,FPL_Fixtures_Extract[[Player]:[Player]],0),MATCH(FPL_Combined[[#Headers],[Gameweek 11]],FPL_Fixtures_Extract[#Headers],0)),LEN(INDEX(FPL_Fixtures_Extract[],MATCH($A347,FPL_Fixtures_Extract[[Player]:[Player]],0),MATCH(FPL_Combined[[#Headers],[Gameweek 11]],FPL_Fixtures_Extract[#Headers],0)))-4),Team_Key[[Full Name]:[Full Name]],0))&amp;RIGHT(INDEX(FPL_Fixtures_Extract[],MATCH($A347,FPL_Fixtures_Extract[[Player]:[Player]],0),MATCH(FPL_Combined[[#Headers],[Gameweek 11]],FPL_Fixtures_Extract[#Headers],0)),3))</f>
        <v>LIV(H) 1-3</v>
      </c>
      <c r="M347" t="str">
        <f ca="1">IF(RIGHT(FPL_Combined[[#Headers],[Gameweek 12]],2)&lt;$B$622,INDEX(FPL_Results_Extract[Gameweek 12],MATCH($A347,FPL_Results_Extract[[Player]:[Player]],0)),INDEX(Team_Key[[Abbreviation]:[Abbreviation]],MATCH(LEFT(INDEX(FPL_Fixtures_Extract[],MATCH($A347,FPL_Fixtures_Extract[[Player]:[Player]],0),MATCH(FPL_Combined[[#Headers],[Gameweek 12]],FPL_Fixtures_Extract[#Headers],0)),LEN(INDEX(FPL_Fixtures_Extract[],MATCH($A347,FPL_Fixtures_Extract[[Player]:[Player]],0),MATCH(FPL_Combined[[#Headers],[Gameweek 12]],FPL_Fixtures_Extract[#Headers],0)))-4),Team_Key[[Full Name]:[Full Name]],0))&amp;RIGHT(INDEX(FPL_Fixtures_Extract[],MATCH($A347,FPL_Fixtures_Extract[[Player]:[Player]],0),MATCH(FPL_Combined[[#Headers],[Gameweek 12]],FPL_Fixtures_Extract[#Headers],0)),3))</f>
        <v>STK(A) 0-1</v>
      </c>
      <c r="N347" t="str">
        <f ca="1">IF(RIGHT(FPL_Combined[[#Headers],[Gameweek 13]],2)&lt;$B$622,INDEX(FPL_Results_Extract[Gameweek 13],MATCH($A347,FPL_Results_Extract[[Player]:[Player]],0)),INDEX(Team_Key[[Abbreviation]:[Abbreviation]],MATCH(LEFT(INDEX(FPL_Fixtures_Extract[],MATCH($A347,FPL_Fixtures_Extract[[Player]:[Player]],0),MATCH(FPL_Combined[[#Headers],[Gameweek 13]],FPL_Fixtures_Extract[#Headers],0)),LEN(INDEX(FPL_Fixtures_Extract[],MATCH($A347,FPL_Fixtures_Extract[[Player]:[Player]],0),MATCH(FPL_Combined[[#Headers],[Gameweek 13]],FPL_Fixtures_Extract[#Headers],0)))-4),Team_Key[[Full Name]:[Full Name]],0))&amp;RIGHT(INDEX(FPL_Fixtures_Extract[],MATCH($A347,FPL_Fixtures_Extract[[Player]:[Player]],0),MATCH(FPL_Combined[[#Headers],[Gameweek 13]],FPL_Fixtures_Extract[#Headers],0)),3))</f>
        <v>NOR(H) 1-0</v>
      </c>
      <c r="O347" t="str">
        <f ca="1">IF(RIGHT(FPL_Combined[[#Headers],[Gameweek 14]],2)&lt;$B$622,INDEX(FPL_Results_Extract[Gameweek 14],MATCH($A347,FPL_Results_Extract[[Player]:[Player]],0)),INDEX(Team_Key[[Abbreviation]:[Abbreviation]],MATCH(LEFT(INDEX(FPL_Fixtures_Extract[],MATCH($A347,FPL_Fixtures_Extract[[Player]:[Player]],0),MATCH(FPL_Combined[[#Headers],[Gameweek 14]],FPL_Fixtures_Extract[#Headers],0)),LEN(INDEX(FPL_Fixtures_Extract[],MATCH($A347,FPL_Fixtures_Extract[[Player]:[Player]],0),MATCH(FPL_Combined[[#Headers],[Gameweek 14]],FPL_Fixtures_Extract[#Headers],0)))-4),Team_Key[[Full Name]:[Full Name]],0))&amp;RIGHT(INDEX(FPL_Fixtures_Extract[],MATCH($A347,FPL_Fixtures_Extract[[Player]:[Player]],0),MATCH(FPL_Combined[[#Headers],[Gameweek 14]],FPL_Fixtures_Extract[#Headers],0)),3))</f>
        <v>TOT(A) 0-0</v>
      </c>
      <c r="P347" t="str">
        <f ca="1">IF(RIGHT(FPL_Combined[[#Headers],[Gameweek 15]],2)&lt;$B$622,INDEX(FPL_Results_Extract[Gameweek 15],MATCH($A347,FPL_Results_Extract[[Player]:[Player]],0)),INDEX(Team_Key[[Abbreviation]:[Abbreviation]],MATCH(LEFT(INDEX(FPL_Fixtures_Extract[],MATCH($A347,FPL_Fixtures_Extract[[Player]:[Player]],0),MATCH(FPL_Combined[[#Headers],[Gameweek 15]],FPL_Fixtures_Extract[#Headers],0)),LEN(INDEX(FPL_Fixtures_Extract[],MATCH($A347,FPL_Fixtures_Extract[[Player]:[Player]],0),MATCH(FPL_Combined[[#Headers],[Gameweek 15]],FPL_Fixtures_Extract[#Headers],0)))-4),Team_Key[[Full Name]:[Full Name]],0))&amp;RIGHT(INDEX(FPL_Fixtures_Extract[],MATCH($A347,FPL_Fixtures_Extract[[Player]:[Player]],0),MATCH(FPL_Combined[[#Headers],[Gameweek 15]],FPL_Fixtures_Extract[#Headers],0)),3))</f>
        <v>BOU(H) 0-1</v>
      </c>
      <c r="Q347" t="str">
        <f ca="1">IF(RIGHT(FPL_Combined[[#Headers],[Gameweek 16]],2)&lt;$B$622,INDEX(FPL_Results_Extract[Gameweek 16],MATCH($A347,FPL_Results_Extract[[Player]:[Player]],0)),INDEX(Team_Key[[Abbreviation]:[Abbreviation]],MATCH(LEFT(INDEX(FPL_Fixtures_Extract[],MATCH($A347,FPL_Fixtures_Extract[[Player]:[Player]],0),MATCH(FPL_Combined[[#Headers],[Gameweek 16]],FPL_Fixtures_Extract[#Headers],0)),LEN(INDEX(FPL_Fixtures_Extract[],MATCH($A347,FPL_Fixtures_Extract[[Player]:[Player]],0),MATCH(FPL_Combined[[#Headers],[Gameweek 16]],FPL_Fixtures_Extract[#Headers],0)))-4),Team_Key[[Full Name]:[Full Name]],0))&amp;RIGHT(INDEX(FPL_Fixtures_Extract[],MATCH($A347,FPL_Fixtures_Extract[[Player]:[Player]],0),MATCH(FPL_Combined[[#Headers],[Gameweek 16]],FPL_Fixtures_Extract[#Headers],0)),3))</f>
        <v>LEI(A) 1-2</v>
      </c>
      <c r="R347" t="str">
        <f ca="1">IF(RIGHT(FPL_Combined[[#Headers],[Gameweek 17]],2)&lt;$B$622,INDEX(FPL_Results_Extract[Gameweek 17],MATCH($A347,FPL_Results_Extract[[Player]:[Player]],0)),INDEX(Team_Key[[Abbreviation]:[Abbreviation]],MATCH(LEFT(INDEX(FPL_Fixtures_Extract[],MATCH($A347,FPL_Fixtures_Extract[[Player]:[Player]],0),MATCH(FPL_Combined[[#Headers],[Gameweek 17]],FPL_Fixtures_Extract[#Headers],0)),LEN(INDEX(FPL_Fixtures_Extract[],MATCH($A347,FPL_Fixtures_Extract[[Player]:[Player]],0),MATCH(FPL_Combined[[#Headers],[Gameweek 17]],FPL_Fixtures_Extract[#Headers],0)))-4),Team_Key[[Full Name]:[Full Name]],0))&amp;RIGHT(INDEX(FPL_Fixtures_Extract[],MATCH($A347,FPL_Fixtures_Extract[[Player]:[Player]],0),MATCH(FPL_Combined[[#Headers],[Gameweek 17]],FPL_Fixtures_Extract[#Headers],0)),3))</f>
        <v>SUN(H) 3-1</v>
      </c>
      <c r="S347" t="str">
        <f ca="1">IF(RIGHT(FPL_Combined[[#Headers],[Gameweek 18]],2)&lt;$B$622,INDEX(FPL_Results_Extract[Gameweek 18],MATCH($A347,FPL_Results_Extract[[Player]:[Player]],0)),INDEX(Team_Key[[Abbreviation]:[Abbreviation]],MATCH(LEFT(INDEX(FPL_Fixtures_Extract[],MATCH($A347,FPL_Fixtures_Extract[[Player]:[Player]],0),MATCH(FPL_Combined[[#Headers],[Gameweek 18]],FPL_Fixtures_Extract[#Headers],0)),LEN(INDEX(FPL_Fixtures_Extract[],MATCH($A347,FPL_Fixtures_Extract[[Player]:[Player]],0),MATCH(FPL_Combined[[#Headers],[Gameweek 18]],FPL_Fixtures_Extract[#Headers],0)))-4),Team_Key[[Full Name]:[Full Name]],0))&amp;RIGHT(INDEX(FPL_Fixtures_Extract[],MATCH($A347,FPL_Fixtures_Extract[[Player]:[Player]],0),MATCH(FPL_Combined[[#Headers],[Gameweek 18]],FPL_Fixtures_Extract[#Headers],0)),3))</f>
        <v>WAT(H) 2-2</v>
      </c>
      <c r="T347" t="str">
        <f ca="1">IF(RIGHT(FPL_Combined[[#Headers],[Gameweek 19]],2)&lt;$B$622,INDEX(FPL_Results_Extract[Gameweek 19],MATCH($A347,FPL_Results_Extract[[Player]:[Player]],0)),INDEX(Team_Key[[Abbreviation]:[Abbreviation]],MATCH(LEFT(INDEX(FPL_Fixtures_Extract[],MATCH($A347,FPL_Fixtures_Extract[[Player]:[Player]],0),MATCH(FPL_Combined[[#Headers],[Gameweek 19]],FPL_Fixtures_Extract[#Headers],0)),LEN(INDEX(FPL_Fixtures_Extract[],MATCH($A347,FPL_Fixtures_Extract[[Player]:[Player]],0),MATCH(FPL_Combined[[#Headers],[Gameweek 19]],FPL_Fixtures_Extract[#Headers],0)))-4),Team_Key[[Full Name]:[Full Name]],0))&amp;RIGHT(INDEX(FPL_Fixtures_Extract[],MATCH($A347,FPL_Fixtures_Extract[[Player]:[Player]],0),MATCH(FPL_Combined[[#Headers],[Gameweek 19]],FPL_Fixtures_Extract[#Headers],0)),3))</f>
        <v>MUN(A) 0-0</v>
      </c>
      <c r="U347" t="str">
        <f ca="1">IF(RIGHT(FPL_Combined[[#Headers],[Gameweek 20]],2)&lt;$B$622,INDEX(FPL_Results_Extract[Gameweek 20],MATCH($A347,FPL_Results_Extract[[Player]:[Player]],0)),INDEX(Team_Key[[Abbreviation]:[Abbreviation]],MATCH(LEFT(INDEX(FPL_Fixtures_Extract[],MATCH($A347,FPL_Fixtures_Extract[[Player]:[Player]],0),MATCH(FPL_Combined[[#Headers],[Gameweek 20]],FPL_Fixtures_Extract[#Headers],0)),LEN(INDEX(FPL_Fixtures_Extract[],MATCH($A347,FPL_Fixtures_Extract[[Player]:[Player]],0),MATCH(FPL_Combined[[#Headers],[Gameweek 20]],FPL_Fixtures_Extract[#Headers],0)))-4),Team_Key[[Full Name]:[Full Name]],0))&amp;RIGHT(INDEX(FPL_Fixtures_Extract[],MATCH($A347,FPL_Fixtures_Extract[[Player]:[Player]],0),MATCH(FPL_Combined[[#Headers],[Gameweek 20]],FPL_Fixtures_Extract[#Headers],0)),3))</f>
        <v>CRY(A) 3-0</v>
      </c>
      <c r="V347" t="str">
        <f ca="1">IF(RIGHT(FPL_Combined[[#Headers],[Gameweek 21]],2)&lt;$B$622,INDEX(FPL_Results_Extract[Gameweek 21],MATCH($A347,FPL_Results_Extract[[Player]:[Player]],0)),INDEX(Team_Key[[Abbreviation]:[Abbreviation]],MATCH(LEFT(INDEX(FPL_Fixtures_Extract[],MATCH($A347,FPL_Fixtures_Extract[[Player]:[Player]],0),MATCH(FPL_Combined[[#Headers],[Gameweek 21]],FPL_Fixtures_Extract[#Headers],0)),LEN(INDEX(FPL_Fixtures_Extract[],MATCH($A347,FPL_Fixtures_Extract[[Player]:[Player]],0),MATCH(FPL_Combined[[#Headers],[Gameweek 21]],FPL_Fixtures_Extract[#Headers],0)))-4),Team_Key[[Full Name]:[Full Name]],0))&amp;RIGHT(INDEX(FPL_Fixtures_Extract[],MATCH($A347,FPL_Fixtures_Extract[[Player]:[Player]],0),MATCH(FPL_Combined[[#Headers],[Gameweek 21]],FPL_Fixtures_Extract[#Headers],0)),3))</f>
        <v>WBA(H) 2-2</v>
      </c>
      <c r="W347" t="str">
        <f ca="1">IF(RIGHT(FPL_Combined[[#Headers],[Gameweek 22]],2)&lt;$B$622,INDEX(FPL_Results_Extract[Gameweek 22],MATCH($A347,FPL_Results_Extract[[Player]:[Player]],0)),INDEX(Team_Key[[Abbreviation]:[Abbreviation]],MATCH(LEFT(INDEX(FPL_Fixtures_Extract[],MATCH($A347,FPL_Fixtures_Extract[[Player]:[Player]],0),MATCH(FPL_Combined[[#Headers],[Gameweek 22]],FPL_Fixtures_Extract[#Headers],0)),LEN(INDEX(FPL_Fixtures_Extract[],MATCH($A347,FPL_Fixtures_Extract[[Player]:[Player]],0),MATCH(FPL_Combined[[#Headers],[Gameweek 22]],FPL_Fixtures_Extract[#Headers],0)))-4),Team_Key[[Full Name]:[Full Name]],0))&amp;RIGHT(INDEX(FPL_Fixtures_Extract[],MATCH($A347,FPL_Fixtures_Extract[[Player]:[Player]],0),MATCH(FPL_Combined[[#Headers],[Gameweek 22]],FPL_Fixtures_Extract[#Headers],0)),3))</f>
        <v>EVE(H) 3-3</v>
      </c>
      <c r="X347" t="str">
        <f ca="1">IF(RIGHT(FPL_Combined[[#Headers],[Gameweek 23]],2)&lt;$B$622,INDEX(FPL_Results_Extract[Gameweek 23],MATCH($A347,FPL_Results_Extract[[Player]:[Player]],0)),INDEX(Team_Key[[Abbreviation]:[Abbreviation]],MATCH(LEFT(INDEX(FPL_Fixtures_Extract[],MATCH($A347,FPL_Fixtures_Extract[[Player]:[Player]],0),MATCH(FPL_Combined[[#Headers],[Gameweek 23]],FPL_Fixtures_Extract[#Headers],0)),LEN(INDEX(FPL_Fixtures_Extract[],MATCH($A347,FPL_Fixtures_Extract[[Player]:[Player]],0),MATCH(FPL_Combined[[#Headers],[Gameweek 23]],FPL_Fixtures_Extract[#Headers],0)))-4),Team_Key[[Full Name]:[Full Name]],0))&amp;RIGHT(INDEX(FPL_Fixtures_Extract[],MATCH($A347,FPL_Fixtures_Extract[[Player]:[Player]],0),MATCH(FPL_Combined[[#Headers],[Gameweek 23]],FPL_Fixtures_Extract[#Headers],0)),3))</f>
        <v>ARS(A) 1-0</v>
      </c>
      <c r="Y347" t="str">
        <f ca="1">IF(RIGHT(FPL_Combined[[#Headers],[Gameweek 24]],2)&lt;$B$622,INDEX(FPL_Results_Extract[Team],MATCH($A347,FPL_Results_Extract[[Player]:[Player]],0)),INDEX(Team_Key[[Abbreviation]:[Abbreviation]],MATCH(LEFT(INDEX(FPL_Fixtures_Extract[],MATCH($A347,FPL_Fixtures_Extract[[Player]:[Player]],0),MATCH(FPL_Combined[[#Headers],[Gameweek 24]],FPL_Fixtures_Extract[#Headers],0)),LEN(INDEX(FPL_Fixtures_Extract[],MATCH($A347,FPL_Fixtures_Extract[[Player]:[Player]],0),MATCH(FPL_Combined[[#Headers],[Gameweek 24]],FPL_Fixtures_Extract[#Headers],0)))-4),Team_Key[[Full Name]:[Full Name]],0))&amp;RIGHT(INDEX(FPL_Fixtures_Extract[],MATCH($A347,FPL_Fixtures_Extract[[Player]:[Player]],0),MATCH(FPL_Combined[[#Headers],[Gameweek 24]],FPL_Fixtures_Extract[#Headers],0)),3))</f>
        <v>CHE</v>
      </c>
      <c r="Z347" t="str">
        <f ca="1">IF(RIGHT(FPL_Combined[[#Headers],[Gameweek 25]],2)&lt;$B$622,INDEX(FPL_Results_Extract[Player],MATCH($A347,FPL_Results_Extract[[Player]:[Player]],0)),INDEX(Team_Key[[Abbreviation]:[Abbreviation]],MATCH(LEFT(INDEX(FPL_Fixtures_Extract[],MATCH($A347,FPL_Fixtures_Extract[[Player]:[Player]],0),MATCH(FPL_Combined[[#Headers],[Gameweek 25]],FPL_Fixtures_Extract[#Headers],0)),LEN(INDEX(FPL_Fixtures_Extract[],MATCH($A347,FPL_Fixtures_Extract[[Player]:[Player]],0),MATCH(FPL_Combined[[#Headers],[Gameweek 25]],FPL_Fixtures_Extract[#Headers],0)))-4),Team_Key[[Full Name]:[Full Name]],0))&amp;RIGHT(INDEX(FPL_Fixtures_Extract[],MATCH($A347,FPL_Fixtures_Extract[[Player]:[Player]],0),MATCH(FPL_Combined[[#Headers],[Gameweek 25]],FPL_Fixtures_Extract[#Headers],0)),3))</f>
        <v>Loftus-Cheek</v>
      </c>
      <c r="AA347" t="str">
        <f ca="1">IF(RIGHT(FPL_Combined[[#Headers],[Gameweek 26]],2)&lt;$B$622,INDEX(FPL_Results_Extract[Gameweek 01],MATCH($A347,FPL_Results_Extract[[Player]:[Player]],0)),INDEX(Team_Key[[Abbreviation]:[Abbreviation]],MATCH(LEFT(INDEX(FPL_Fixtures_Extract[],MATCH($A347,FPL_Fixtures_Extract[[Player]:[Player]],0),MATCH(FPL_Combined[[#Headers],[Gameweek 26]],FPL_Fixtures_Extract[#Headers],0)),LEN(INDEX(FPL_Fixtures_Extract[],MATCH($A347,FPL_Fixtures_Extract[[Player]:[Player]],0),MATCH(FPL_Combined[[#Headers],[Gameweek 26]],FPL_Fixtures_Extract[#Headers],0)))-4),Team_Key[[Full Name]:[Full Name]],0))&amp;RIGHT(INDEX(FPL_Fixtures_Extract[],MATCH($A347,FPL_Fixtures_Extract[[Player]:[Player]],0),MATCH(FPL_Combined[[#Headers],[Gameweek 26]],FPL_Fixtures_Extract[#Headers],0)),3))</f>
        <v>SWA(H) 2-2</v>
      </c>
      <c r="AB347" t="str">
        <f ca="1">IF(RIGHT(FPL_Combined[[#Headers],[Gameweek 27]],2)&lt;$B$622,INDEX(FPL_Results_Extract[Gameweek 02],MATCH($A347,FPL_Results_Extract[[Player]:[Player]],0)),INDEX(Team_Key[[Abbreviation]:[Abbreviation]],MATCH(LEFT(INDEX(FPL_Fixtures_Extract[],MATCH($A347,FPL_Fixtures_Extract[[Player]:[Player]],0),MATCH(FPL_Combined[[#Headers],[Gameweek 27]],FPL_Fixtures_Extract[#Headers],0)),LEN(INDEX(FPL_Fixtures_Extract[],MATCH($A347,FPL_Fixtures_Extract[[Player]:[Player]],0),MATCH(FPL_Combined[[#Headers],[Gameweek 27]],FPL_Fixtures_Extract[#Headers],0)))-4),Team_Key[[Full Name]:[Full Name]],0))&amp;RIGHT(INDEX(FPL_Fixtures_Extract[],MATCH($A347,FPL_Fixtures_Extract[[Player]:[Player]],0),MATCH(FPL_Combined[[#Headers],[Gameweek 27]],FPL_Fixtures_Extract[#Headers],0)),3))</f>
        <v>MCI(A) 0-3</v>
      </c>
      <c r="AC347" t="str">
        <f ca="1">IF(RIGHT(FPL_Combined[[#Headers],[Gameweek 28]],2)&lt;$B$622,INDEX(FPL_Results_Extract[Gameweek 03],MATCH($A347,FPL_Results_Extract[[Player]:[Player]],0)),INDEX(Team_Key[[Abbreviation]:[Abbreviation]],MATCH(LEFT(INDEX(FPL_Fixtures_Extract[],MATCH($A347,FPL_Fixtures_Extract[[Player]:[Player]],0),MATCH(FPL_Combined[[#Headers],[Gameweek 28]],FPL_Fixtures_Extract[#Headers],0)),LEN(INDEX(FPL_Fixtures_Extract[],MATCH($A347,FPL_Fixtures_Extract[[Player]:[Player]],0),MATCH(FPL_Combined[[#Headers],[Gameweek 28]],FPL_Fixtures_Extract[#Headers],0)))-4),Team_Key[[Full Name]:[Full Name]],0))&amp;RIGHT(INDEX(FPL_Fixtures_Extract[],MATCH($A347,FPL_Fixtures_Extract[[Player]:[Player]],0),MATCH(FPL_Combined[[#Headers],[Gameweek 28]],FPL_Fixtures_Extract[#Headers],0)),3))</f>
        <v>WBA(A) 3-2</v>
      </c>
      <c r="AD347" t="str">
        <f ca="1">IF(RIGHT(FPL_Combined[[#Headers],[Gameweek 29]],2)&lt;$B$622,INDEX(FPL_Results_Extract[Gameweek 04],MATCH($A347,FPL_Results_Extract[[Player]:[Player]],0)),INDEX(Team_Key[[Abbreviation]:[Abbreviation]],MATCH(LEFT(INDEX(FPL_Fixtures_Extract[],MATCH($A347,FPL_Fixtures_Extract[[Player]:[Player]],0),MATCH(FPL_Combined[[#Headers],[Gameweek 29]],FPL_Fixtures_Extract[#Headers],0)),LEN(INDEX(FPL_Fixtures_Extract[],MATCH($A347,FPL_Fixtures_Extract[[Player]:[Player]],0),MATCH(FPL_Combined[[#Headers],[Gameweek 29]],FPL_Fixtures_Extract[#Headers],0)))-4),Team_Key[[Full Name]:[Full Name]],0))&amp;RIGHT(INDEX(FPL_Fixtures_Extract[],MATCH($A347,FPL_Fixtures_Extract[[Player]:[Player]],0),MATCH(FPL_Combined[[#Headers],[Gameweek 29]],FPL_Fixtures_Extract[#Headers],0)),3))</f>
        <v>STK(H)</v>
      </c>
      <c r="AE347" t="e">
        <f ca="1">IF(RIGHT(FPL_Combined[[#Headers],[Gameweek 30]],2)&lt;$B$622,INDEX(FPL_Results_Extract[Gameweek 05],MATCH($A347,FPL_Results_Extract[[Player]:[Player]],0)),INDEX(Team_Key[[Abbreviation]:[Abbreviation]],MATCH(LEFT(INDEX(FPL_Fixtures_Extract[],MATCH($A347,FPL_Fixtures_Extract[[Player]:[Player]],0),MATCH(FPL_Combined[[#Headers],[Gameweek 30]],FPL_Fixtures_Extract[#Headers],0)),LEN(INDEX(FPL_Fixtures_Extract[],MATCH($A347,FPL_Fixtures_Extract[[Player]:[Player]],0),MATCH(FPL_Combined[[#Headers],[Gameweek 30]],FPL_Fixtures_Extract[#Headers],0)))-4),Team_Key[[Full Name]:[Full Name]],0))&amp;RIGHT(INDEX(FPL_Fixtures_Extract[],MATCH($A347,FPL_Fixtures_Extract[[Player]:[Player]],0),MATCH(FPL_Combined[[#Headers],[Gameweek 30]],FPL_Fixtures_Extract[#Headers],0)),3))</f>
        <v>#VALUE!</v>
      </c>
      <c r="AF347" t="str">
        <f ca="1">IF(RIGHT(FPL_Combined[[#Headers],[Gameweek 31]],2)&lt;$B$622,INDEX(FPL_Results_Extract[Gameweek 06],MATCH($A347,FPL_Results_Extract[[Player]:[Player]],0)),INDEX(Team_Key[[Abbreviation]:[Abbreviation]],MATCH(LEFT(INDEX(FPL_Fixtures_Extract[],MATCH($A347,FPL_Fixtures_Extract[[Player]:[Player]],0),MATCH(FPL_Combined[[#Headers],[Gameweek 31]],FPL_Fixtures_Extract[#Headers],0)),LEN(INDEX(FPL_Fixtures_Extract[],MATCH($A347,FPL_Fixtures_Extract[[Player]:[Player]],0),MATCH(FPL_Combined[[#Headers],[Gameweek 31]],FPL_Fixtures_Extract[#Headers],0)))-4),Team_Key[[Full Name]:[Full Name]],0))&amp;RIGHT(INDEX(FPL_Fixtures_Extract[],MATCH($A347,FPL_Fixtures_Extract[[Player]:[Player]],0),MATCH(FPL_Combined[[#Headers],[Gameweek 31]],FPL_Fixtures_Extract[#Headers],0)),3))</f>
        <v>WHU(H)</v>
      </c>
      <c r="AG347" t="str">
        <f ca="1">IF(RIGHT(FPL_Combined[[#Headers],[Gameweek 32]],2)&lt;$B$622,INDEX(FPL_Results_Extract[Gameweek 07],MATCH($A347,FPL_Results_Extract[[Player]:[Player]],0)),INDEX(Team_Key[[Abbreviation]:[Abbreviation]],MATCH(LEFT(INDEX(FPL_Fixtures_Extract[],MATCH($A347,FPL_Fixtures_Extract[[Player]:[Player]],0),MATCH(FPL_Combined[[#Headers],[Gameweek 32]],FPL_Fixtures_Extract[#Headers],0)),LEN(INDEX(FPL_Fixtures_Extract[],MATCH($A347,FPL_Fixtures_Extract[[Player]:[Player]],0),MATCH(FPL_Combined[[#Headers],[Gameweek 32]],FPL_Fixtures_Extract[#Headers],0)))-4),Team_Key[[Full Name]:[Full Name]],0))&amp;RIGHT(INDEX(FPL_Fixtures_Extract[],MATCH($A347,FPL_Fixtures_Extract[[Player]:[Player]],0),MATCH(FPL_Combined[[#Headers],[Gameweek 32]],FPL_Fixtures_Extract[#Headers],0)),3))</f>
        <v>AVL(A)</v>
      </c>
      <c r="AH347" t="str">
        <f ca="1">IF(RIGHT(FPL_Combined[[#Headers],[Gameweek 33]],2)&lt;$B$622,INDEX(FPL_Results_Extract[Gameweek 08],MATCH($A347,FPL_Results_Extract[[Player]:[Player]],0)),INDEX(Team_Key[[Abbreviation]:[Abbreviation]],MATCH(LEFT(INDEX(FPL_Fixtures_Extract[],MATCH($A347,FPL_Fixtures_Extract[[Player]:[Player]],0),MATCH(FPL_Combined[[#Headers],[Gameweek 33]],FPL_Fixtures_Extract[#Headers],0)),LEN(INDEX(FPL_Fixtures_Extract[],MATCH($A347,FPL_Fixtures_Extract[[Player]:[Player]],0),MATCH(FPL_Combined[[#Headers],[Gameweek 33]],FPL_Fixtures_Extract[#Headers],0)))-4),Team_Key[[Full Name]:[Full Name]],0))&amp;RIGHT(INDEX(FPL_Fixtures_Extract[],MATCH($A347,FPL_Fixtures_Extract[[Player]:[Player]],0),MATCH(FPL_Combined[[#Headers],[Gameweek 33]],FPL_Fixtures_Extract[#Headers],0)),3))</f>
        <v>SWA(A)</v>
      </c>
      <c r="AI347" t="str">
        <f ca="1">IF(RIGHT(FPL_Combined[[#Headers],[Gameweek 34]],2)&lt;$B$622,INDEX(FPL_Results_Extract[Gameweek 09],MATCH($A347,FPL_Results_Extract[[Player]:[Player]],0)),INDEX(Team_Key[[Abbreviation]:[Abbreviation]],MATCH(LEFT(INDEX(FPL_Fixtures_Extract[],MATCH($A347,FPL_Fixtures_Extract[[Player]:[Player]],0),MATCH(FPL_Combined[[#Headers],[Gameweek 34]],FPL_Fixtures_Extract[#Headers],0)),LEN(INDEX(FPL_Fixtures_Extract[],MATCH($A347,FPL_Fixtures_Extract[[Player]:[Player]],0),MATCH(FPL_Combined[[#Headers],[Gameweek 34]],FPL_Fixtures_Extract[#Headers],0)))-4),Team_Key[[Full Name]:[Full Name]],0))&amp;RIGHT(INDEX(FPL_Fixtures_Extract[],MATCH($A347,FPL_Fixtures_Extract[[Player]:[Player]],0),MATCH(FPL_Combined[[#Headers],[Gameweek 34]],FPL_Fixtures_Extract[#Headers],0)),3))</f>
        <v>MCI(H)</v>
      </c>
      <c r="AJ347" t="str">
        <f ca="1">IF(RIGHT(FPL_Combined[[#Headers],[Gameweek 35]],2)&lt;$B$622,INDEX(FPL_Results_Extract[Gameweek 10],MATCH($A347,FPL_Results_Extract[[Player]:[Player]],0)),INDEX(Team_Key[[Abbreviation]:[Abbreviation]],MATCH(LEFT(INDEX(FPL_Fixtures_Extract[],MATCH($A347,FPL_Fixtures_Extract[[Player]:[Player]],0),MATCH(FPL_Combined[[#Headers],[Gameweek 35]],FPL_Fixtures_Extract[#Headers],0)),LEN(INDEX(FPL_Fixtures_Extract[],MATCH($A347,FPL_Fixtures_Extract[[Player]:[Player]],0),MATCH(FPL_Combined[[#Headers],[Gameweek 35]],FPL_Fixtures_Extract[#Headers],0)))-4),Team_Key[[Full Name]:[Full Name]],0))&amp;RIGHT(INDEX(FPL_Fixtures_Extract[],MATCH($A347,FPL_Fixtures_Extract[[Player]:[Player]],0),MATCH(FPL_Combined[[#Headers],[Gameweek 35]],FPL_Fixtures_Extract[#Headers],0)),3))</f>
        <v>BOU(A)</v>
      </c>
      <c r="AK347" t="str">
        <f ca="1">IF(RIGHT(FPL_Combined[[#Headers],[Gameweek 36]],2)&lt;$B$622,INDEX(FPL_Results_Extract[Gameweek 11],MATCH($A347,FPL_Results_Extract[[Player]:[Player]],0)),INDEX(Team_Key[[Abbreviation]:[Abbreviation]],MATCH(LEFT(INDEX(FPL_Fixtures_Extract[],MATCH($A347,FPL_Fixtures_Extract[[Player]:[Player]],0),MATCH(FPL_Combined[[#Headers],[Gameweek 36]],FPL_Fixtures_Extract[#Headers],0)),LEN(INDEX(FPL_Fixtures_Extract[],MATCH($A347,FPL_Fixtures_Extract[[Player]:[Player]],0),MATCH(FPL_Combined[[#Headers],[Gameweek 36]],FPL_Fixtures_Extract[#Headers],0)))-4),Team_Key[[Full Name]:[Full Name]],0))&amp;RIGHT(INDEX(FPL_Fixtures_Extract[],MATCH($A347,FPL_Fixtures_Extract[[Player]:[Player]],0),MATCH(FPL_Combined[[#Headers],[Gameweek 36]],FPL_Fixtures_Extract[#Headers],0)),3))</f>
        <v>TOT(H)</v>
      </c>
      <c r="AL347" t="str">
        <f ca="1">IF(RIGHT(FPL_Combined[[#Headers],[Gameweek 37]],2)&lt;$B$622,INDEX(FPL_Results_Extract[Gameweek 12],MATCH($A347,FPL_Results_Extract[[Player]:[Player]],0)),INDEX(Team_Key[[Abbreviation]:[Abbreviation]],MATCH(LEFT(INDEX(FPL_Fixtures_Extract[],MATCH($A347,FPL_Fixtures_Extract[[Player]:[Player]],0),MATCH(FPL_Combined[[#Headers],[Gameweek 37]],FPL_Fixtures_Extract[#Headers],0)),LEN(INDEX(FPL_Fixtures_Extract[],MATCH($A347,FPL_Fixtures_Extract[[Player]:[Player]],0),MATCH(FPL_Combined[[#Headers],[Gameweek 37]],FPL_Fixtures_Extract[#Headers],0)))-4),Team_Key[[Full Name]:[Full Name]],0))&amp;RIGHT(INDEX(FPL_Fixtures_Extract[],MATCH($A347,FPL_Fixtures_Extract[[Player]:[Player]],0),MATCH(FPL_Combined[[#Headers],[Gameweek 37]],FPL_Fixtures_Extract[#Headers],0)),3))</f>
        <v>SUN(A)</v>
      </c>
      <c r="AM347" t="str">
        <f ca="1">IF(RIGHT(FPL_Combined[[#Headers],[Gameweek 38]],2)&lt;$B$622,INDEX(FPL_Results_Extract[Gameweek 13],MATCH($A347,FPL_Results_Extract[[Player]:[Player]],0)),INDEX(Team_Key[[Abbreviation]:[Abbreviation]],MATCH(LEFT(INDEX(FPL_Fixtures_Extract[],MATCH($A347,FPL_Fixtures_Extract[[Player]:[Player]],0),MATCH(FPL_Combined[[#Headers],[Gameweek 38]],FPL_Fixtures_Extract[#Headers],0)),LEN(INDEX(FPL_Fixtures_Extract[],MATCH($A347,FPL_Fixtures_Extract[[Player]:[Player]],0),MATCH(FPL_Combined[[#Headers],[Gameweek 38]],FPL_Fixtures_Extract[#Headers],0)))-4),Team_Key[[Full Name]:[Full Name]],0))&amp;RIGHT(INDEX(FPL_Fixtures_Extract[],MATCH($A347,FPL_Fixtures_Extract[[Player]:[Player]],0),MATCH(FPL_Combined[[#Headers],[Gameweek 38]],FPL_Fixtures_Extract[#Headers],0)),3))</f>
        <v>LEI(H)</v>
      </c>
    </row>
    <row r="348" spans="1:39" x14ac:dyDescent="0.45">
      <c r="A348" t="s">
        <v>235</v>
      </c>
      <c r="B348" t="str">
        <f ca="1">IF(RIGHT(FPL_Combined[[#Headers],[Gameweek 01]],2)&lt;$B$622,INDEX(FPL_Results_Extract[Gameweek 01],MATCH($A348,FPL_Results_Extract[[Player]:[Player]],0)),INDEX(Team_Key[[Abbreviation]:[Abbreviation]],MATCH(LEFT(INDEX(FPL_Fixtures_Extract[],MATCH($A348,FPL_Fixtures_Extract[[Player]:[Player]],0),MATCH(FPL_Combined[[#Headers],[Gameweek 01]],FPL_Fixtures_Extract[#Headers],0)),LEN(INDEX(FPL_Fixtures_Extract[],MATCH($A348,FPL_Fixtures_Extract[[Player]:[Player]],0),MATCH(FPL_Combined[[#Headers],[Gameweek 01]],FPL_Fixtures_Extract[#Headers],0)))-4),Team_Key[[Full Name]:[Full Name]],0))&amp;RIGHT(INDEX(FPL_Fixtures_Extract[],MATCH($A348,FPL_Fixtures_Extract[[Player]:[Player]],0),MATCH(FPL_Combined[[#Headers],[Gameweek 01]],FPL_Fixtures_Extract[#Headers],0)),3))</f>
        <v>NEW(A) 2-2</v>
      </c>
      <c r="C348" t="str">
        <f ca="1">IF(RIGHT(FPL_Combined[[#Headers],[Gameweek 02]],2)&lt;$B$622,INDEX(FPL_Results_Extract[Gameweek 02],MATCH($A348,FPL_Results_Extract[[Player]:[Player]],0)),INDEX(Team_Key[[Abbreviation]:[Abbreviation]],MATCH(LEFT(INDEX(FPL_Fixtures_Extract[],MATCH($A348,FPL_Fixtures_Extract[[Player]:[Player]],0),MATCH(FPL_Combined[[#Headers],[Gameweek 02]],FPL_Fixtures_Extract[#Headers],0)),LEN(INDEX(FPL_Fixtures_Extract[],MATCH($A348,FPL_Fixtures_Extract[[Player]:[Player]],0),MATCH(FPL_Combined[[#Headers],[Gameweek 02]],FPL_Fixtures_Extract[#Headers],0)))-4),Team_Key[[Full Name]:[Full Name]],0))&amp;RIGHT(INDEX(FPL_Fixtures_Extract[],MATCH($A348,FPL_Fixtures_Extract[[Player]:[Player]],0),MATCH(FPL_Combined[[#Headers],[Gameweek 02]],FPL_Fixtures_Extract[#Headers],0)),3))</f>
        <v>EVE(H) 0-3</v>
      </c>
      <c r="D348" t="str">
        <f ca="1">IF(RIGHT(FPL_Combined[[#Headers],[Gameweek 03]],2)&lt;$B$622,INDEX(FPL_Results_Extract[Gameweek 03],MATCH($A348,FPL_Results_Extract[[Player]:[Player]],0)),INDEX(Team_Key[[Abbreviation]:[Abbreviation]],MATCH(LEFT(INDEX(FPL_Fixtures_Extract[],MATCH($A348,FPL_Fixtures_Extract[[Player]:[Player]],0),MATCH(FPL_Combined[[#Headers],[Gameweek 03]],FPL_Fixtures_Extract[#Headers],0)),LEN(INDEX(FPL_Fixtures_Extract[],MATCH($A348,FPL_Fixtures_Extract[[Player]:[Player]],0),MATCH(FPL_Combined[[#Headers],[Gameweek 03]],FPL_Fixtures_Extract[#Headers],0)))-4),Team_Key[[Full Name]:[Full Name]],0))&amp;RIGHT(INDEX(FPL_Fixtures_Extract[],MATCH($A348,FPL_Fixtures_Extract[[Player]:[Player]],0),MATCH(FPL_Combined[[#Headers],[Gameweek 03]],FPL_Fixtures_Extract[#Headers],0)),3))</f>
        <v>WAT(A) 0-0</v>
      </c>
      <c r="E348" t="str">
        <f ca="1">IF(RIGHT(FPL_Combined[[#Headers],[Gameweek 04]],2)&lt;$B$622,INDEX(FPL_Results_Extract[Gameweek 04],MATCH($A348,FPL_Results_Extract[[Player]:[Player]],0)),INDEX(Team_Key[[Abbreviation]:[Abbreviation]],MATCH(LEFT(INDEX(FPL_Fixtures_Extract[],MATCH($A348,FPL_Fixtures_Extract[[Player]:[Player]],0),MATCH(FPL_Combined[[#Headers],[Gameweek 04]],FPL_Fixtures_Extract[#Headers],0)),LEN(INDEX(FPL_Fixtures_Extract[],MATCH($A348,FPL_Fixtures_Extract[[Player]:[Player]],0),MATCH(FPL_Combined[[#Headers],[Gameweek 04]],FPL_Fixtures_Extract[#Headers],0)))-4),Team_Key[[Full Name]:[Full Name]],0))&amp;RIGHT(INDEX(FPL_Fixtures_Extract[],MATCH($A348,FPL_Fixtures_Extract[[Player]:[Player]],0),MATCH(FPL_Combined[[#Headers],[Gameweek 04]],FPL_Fixtures_Extract[#Headers],0)),3))</f>
        <v>NOR(H) 3-0</v>
      </c>
      <c r="F348" t="str">
        <f ca="1">IF(RIGHT(FPL_Combined[[#Headers],[Gameweek 05]],2)&lt;$B$622,INDEX(FPL_Results_Extract[Gameweek 05],MATCH($A348,FPL_Results_Extract[[Player]:[Player]],0)),INDEX(Team_Key[[Abbreviation]:[Abbreviation]],MATCH(LEFT(INDEX(FPL_Fixtures_Extract[],MATCH($A348,FPL_Fixtures_Extract[[Player]:[Player]],0),MATCH(FPL_Combined[[#Headers],[Gameweek 05]],FPL_Fixtures_Extract[#Headers],0)),LEN(INDEX(FPL_Fixtures_Extract[],MATCH($A348,FPL_Fixtures_Extract[[Player]:[Player]],0),MATCH(FPL_Combined[[#Headers],[Gameweek 05]],FPL_Fixtures_Extract[#Headers],0)))-4),Team_Key[[Full Name]:[Full Name]],0))&amp;RIGHT(INDEX(FPL_Fixtures_Extract[],MATCH($A348,FPL_Fixtures_Extract[[Player]:[Player]],0),MATCH(FPL_Combined[[#Headers],[Gameweek 05]],FPL_Fixtures_Extract[#Headers],0)),3))</f>
        <v>WBA(A) 0-0</v>
      </c>
      <c r="G348" t="str">
        <f ca="1">IF(RIGHT(FPL_Combined[[#Headers],[Gameweek 06]],2)&lt;$B$622,INDEX(FPL_Results_Extract[Gameweek 06],MATCH($A348,FPL_Results_Extract[[Player]:[Player]],0)),INDEX(Team_Key[[Abbreviation]:[Abbreviation]],MATCH(LEFT(INDEX(FPL_Fixtures_Extract[],MATCH($A348,FPL_Fixtures_Extract[[Player]:[Player]],0),MATCH(FPL_Combined[[#Headers],[Gameweek 06]],FPL_Fixtures_Extract[#Headers],0)),LEN(INDEX(FPL_Fixtures_Extract[],MATCH($A348,FPL_Fixtures_Extract[[Player]:[Player]],0),MATCH(FPL_Combined[[#Headers],[Gameweek 06]],FPL_Fixtures_Extract[#Headers],0)))-4),Team_Key[[Full Name]:[Full Name]],0))&amp;RIGHT(INDEX(FPL_Fixtures_Extract[],MATCH($A348,FPL_Fixtures_Extract[[Player]:[Player]],0),MATCH(FPL_Combined[[#Headers],[Gameweek 06]],FPL_Fixtures_Extract[#Headers],0)),3))</f>
        <v>MUN(H) 2-3</v>
      </c>
      <c r="H348" t="str">
        <f ca="1">IF(RIGHT(FPL_Combined[[#Headers],[Gameweek 07]],2)&lt;$B$622,INDEX(FPL_Results_Extract[Gameweek 07],MATCH($A348,FPL_Results_Extract[[Player]:[Player]],0)),INDEX(Team_Key[[Abbreviation]:[Abbreviation]],MATCH(LEFT(INDEX(FPL_Fixtures_Extract[],MATCH($A348,FPL_Fixtures_Extract[[Player]:[Player]],0),MATCH(FPL_Combined[[#Headers],[Gameweek 07]],FPL_Fixtures_Extract[#Headers],0)),LEN(INDEX(FPL_Fixtures_Extract[],MATCH($A348,FPL_Fixtures_Extract[[Player]:[Player]],0),MATCH(FPL_Combined[[#Headers],[Gameweek 07]],FPL_Fixtures_Extract[#Headers],0)))-4),Team_Key[[Full Name]:[Full Name]],0))&amp;RIGHT(INDEX(FPL_Fixtures_Extract[],MATCH($A348,FPL_Fixtures_Extract[[Player]:[Player]],0),MATCH(FPL_Combined[[#Headers],[Gameweek 07]],FPL_Fixtures_Extract[#Headers],0)),3))</f>
        <v>SWA(H) 3-1</v>
      </c>
      <c r="I348" t="str">
        <f ca="1">IF(RIGHT(FPL_Combined[[#Headers],[Gameweek 08]],2)&lt;$B$622,INDEX(FPL_Results_Extract[Gameweek 08],MATCH($A348,FPL_Results_Extract[[Player]:[Player]],0)),INDEX(Team_Key[[Abbreviation]:[Abbreviation]],MATCH(LEFT(INDEX(FPL_Fixtures_Extract[],MATCH($A348,FPL_Fixtures_Extract[[Player]:[Player]],0),MATCH(FPL_Combined[[#Headers],[Gameweek 08]],FPL_Fixtures_Extract[#Headers],0)),LEN(INDEX(FPL_Fixtures_Extract[],MATCH($A348,FPL_Fixtures_Extract[[Player]:[Player]],0),MATCH(FPL_Combined[[#Headers],[Gameweek 08]],FPL_Fixtures_Extract[#Headers],0)))-4),Team_Key[[Full Name]:[Full Name]],0))&amp;RIGHT(INDEX(FPL_Fixtures_Extract[],MATCH($A348,FPL_Fixtures_Extract[[Player]:[Player]],0),MATCH(FPL_Combined[[#Headers],[Gameweek 08]],FPL_Fixtures_Extract[#Headers],0)),3))</f>
        <v>CHE(A) 3-1</v>
      </c>
      <c r="J348" t="str">
        <f ca="1">IF(RIGHT(FPL_Combined[[#Headers],[Gameweek 09]],2)&lt;$B$622,INDEX(FPL_Results_Extract[Gameweek 09],MATCH($A348,FPL_Results_Extract[[Player]:[Player]],0)),INDEX(Team_Key[[Abbreviation]:[Abbreviation]],MATCH(LEFT(INDEX(FPL_Fixtures_Extract[],MATCH($A348,FPL_Fixtures_Extract[[Player]:[Player]],0),MATCH(FPL_Combined[[#Headers],[Gameweek 09]],FPL_Fixtures_Extract[#Headers],0)),LEN(INDEX(FPL_Fixtures_Extract[],MATCH($A348,FPL_Fixtures_Extract[[Player]:[Player]],0),MATCH(FPL_Combined[[#Headers],[Gameweek 09]],FPL_Fixtures_Extract[#Headers],0)))-4),Team_Key[[Full Name]:[Full Name]],0))&amp;RIGHT(INDEX(FPL_Fixtures_Extract[],MATCH($A348,FPL_Fixtures_Extract[[Player]:[Player]],0),MATCH(FPL_Combined[[#Headers],[Gameweek 09]],FPL_Fixtures_Extract[#Headers],0)),3))</f>
        <v>LEI(H) 2-2</v>
      </c>
      <c r="K348" t="str">
        <f ca="1">IF(RIGHT(FPL_Combined[[#Headers],[Gameweek 10]],2)&lt;$B$622,INDEX(FPL_Results_Extract[Gameweek 10],MATCH($A348,FPL_Results_Extract[[Player]:[Player]],0)),INDEX(Team_Key[[Abbreviation]:[Abbreviation]],MATCH(LEFT(INDEX(FPL_Fixtures_Extract[],MATCH($A348,FPL_Fixtures_Extract[[Player]:[Player]],0),MATCH(FPL_Combined[[#Headers],[Gameweek 10]],FPL_Fixtures_Extract[#Headers],0)),LEN(INDEX(FPL_Fixtures_Extract[],MATCH($A348,FPL_Fixtures_Extract[[Player]:[Player]],0),MATCH(FPL_Combined[[#Headers],[Gameweek 10]],FPL_Fixtures_Extract[#Headers],0)))-4),Team_Key[[Full Name]:[Full Name]],0))&amp;RIGHT(INDEX(FPL_Fixtures_Extract[],MATCH($A348,FPL_Fixtures_Extract[[Player]:[Player]],0),MATCH(FPL_Combined[[#Headers],[Gameweek 10]],FPL_Fixtures_Extract[#Headers],0)),3))</f>
        <v>LIV(A) 1-1</v>
      </c>
      <c r="L348" t="str">
        <f ca="1">IF(RIGHT(FPL_Combined[[#Headers],[Gameweek 11]],2)&lt;$B$622,INDEX(FPL_Results_Extract[Gameweek 11],MATCH($A348,FPL_Results_Extract[[Player]:[Player]],0)),INDEX(Team_Key[[Abbreviation]:[Abbreviation]],MATCH(LEFT(INDEX(FPL_Fixtures_Extract[],MATCH($A348,FPL_Fixtures_Extract[[Player]:[Player]],0),MATCH(FPL_Combined[[#Headers],[Gameweek 11]],FPL_Fixtures_Extract[#Headers],0)),LEN(INDEX(FPL_Fixtures_Extract[],MATCH($A348,FPL_Fixtures_Extract[[Player]:[Player]],0),MATCH(FPL_Combined[[#Headers],[Gameweek 11]],FPL_Fixtures_Extract[#Headers],0)))-4),Team_Key[[Full Name]:[Full Name]],0))&amp;RIGHT(INDEX(FPL_Fixtures_Extract[],MATCH($A348,FPL_Fixtures_Extract[[Player]:[Player]],0),MATCH(FPL_Combined[[#Headers],[Gameweek 11]],FPL_Fixtures_Extract[#Headers],0)),3))</f>
        <v>BOU(H) 2-0</v>
      </c>
      <c r="M348" t="str">
        <f ca="1">IF(RIGHT(FPL_Combined[[#Headers],[Gameweek 12]],2)&lt;$B$622,INDEX(FPL_Results_Extract[Gameweek 12],MATCH($A348,FPL_Results_Extract[[Player]:[Player]],0)),INDEX(Team_Key[[Abbreviation]:[Abbreviation]],MATCH(LEFT(INDEX(FPL_Fixtures_Extract[],MATCH($A348,FPL_Fixtures_Extract[[Player]:[Player]],0),MATCH(FPL_Combined[[#Headers],[Gameweek 12]],FPL_Fixtures_Extract[#Headers],0)),LEN(INDEX(FPL_Fixtures_Extract[],MATCH($A348,FPL_Fixtures_Extract[[Player]:[Player]],0),MATCH(FPL_Combined[[#Headers],[Gameweek 12]],FPL_Fixtures_Extract[#Headers],0)))-4),Team_Key[[Full Name]:[Full Name]],0))&amp;RIGHT(INDEX(FPL_Fixtures_Extract[],MATCH($A348,FPL_Fixtures_Extract[[Player]:[Player]],0),MATCH(FPL_Combined[[#Headers],[Gameweek 12]],FPL_Fixtures_Extract[#Headers],0)),3))</f>
        <v>SUN(A) 1-0</v>
      </c>
      <c r="N348" t="str">
        <f ca="1">IF(RIGHT(FPL_Combined[[#Headers],[Gameweek 13]],2)&lt;$B$622,INDEX(FPL_Results_Extract[Gameweek 13],MATCH($A348,FPL_Results_Extract[[Player]:[Player]],0)),INDEX(Team_Key[[Abbreviation]:[Abbreviation]],MATCH(LEFT(INDEX(FPL_Fixtures_Extract[],MATCH($A348,FPL_Fixtures_Extract[[Player]:[Player]],0),MATCH(FPL_Combined[[#Headers],[Gameweek 13]],FPL_Fixtures_Extract[#Headers],0)),LEN(INDEX(FPL_Fixtures_Extract[],MATCH($A348,FPL_Fixtures_Extract[[Player]:[Player]],0),MATCH(FPL_Combined[[#Headers],[Gameweek 13]],FPL_Fixtures_Extract[#Headers],0)))-4),Team_Key[[Full Name]:[Full Name]],0))&amp;RIGHT(INDEX(FPL_Fixtures_Extract[],MATCH($A348,FPL_Fixtures_Extract[[Player]:[Player]],0),MATCH(FPL_Combined[[#Headers],[Gameweek 13]],FPL_Fixtures_Extract[#Headers],0)),3))</f>
        <v>STK(H) 0-1</v>
      </c>
      <c r="O348" t="str">
        <f ca="1">IF(RIGHT(FPL_Combined[[#Headers],[Gameweek 14]],2)&lt;$B$622,INDEX(FPL_Results_Extract[Gameweek 14],MATCH($A348,FPL_Results_Extract[[Player]:[Player]],0)),INDEX(Team_Key[[Abbreviation]:[Abbreviation]],MATCH(LEFT(INDEX(FPL_Fixtures_Extract[],MATCH($A348,FPL_Fixtures_Extract[[Player]:[Player]],0),MATCH(FPL_Combined[[#Headers],[Gameweek 14]],FPL_Fixtures_Extract[#Headers],0)),LEN(INDEX(FPL_Fixtures_Extract[],MATCH($A348,FPL_Fixtures_Extract[[Player]:[Player]],0),MATCH(FPL_Combined[[#Headers],[Gameweek 14]],FPL_Fixtures_Extract[#Headers],0)))-4),Team_Key[[Full Name]:[Full Name]],0))&amp;RIGHT(INDEX(FPL_Fixtures_Extract[],MATCH($A348,FPL_Fixtures_Extract[[Player]:[Player]],0),MATCH(FPL_Combined[[#Headers],[Gameweek 14]],FPL_Fixtures_Extract[#Headers],0)),3))</f>
        <v>MCI(A) 1-3</v>
      </c>
      <c r="P348" t="str">
        <f ca="1">IF(RIGHT(FPL_Combined[[#Headers],[Gameweek 15]],2)&lt;$B$622,INDEX(FPL_Results_Extract[Gameweek 15],MATCH($A348,FPL_Results_Extract[[Player]:[Player]],0)),INDEX(Team_Key[[Abbreviation]:[Abbreviation]],MATCH(LEFT(INDEX(FPL_Fixtures_Extract[],MATCH($A348,FPL_Fixtures_Extract[[Player]:[Player]],0),MATCH(FPL_Combined[[#Headers],[Gameweek 15]],FPL_Fixtures_Extract[#Headers],0)),LEN(INDEX(FPL_Fixtures_Extract[],MATCH($A348,FPL_Fixtures_Extract[[Player]:[Player]],0),MATCH(FPL_Combined[[#Headers],[Gameweek 15]],FPL_Fixtures_Extract[#Headers],0)))-4),Team_Key[[Full Name]:[Full Name]],0))&amp;RIGHT(INDEX(FPL_Fixtures_Extract[],MATCH($A348,FPL_Fixtures_Extract[[Player]:[Player]],0),MATCH(FPL_Combined[[#Headers],[Gameweek 15]],FPL_Fixtures_Extract[#Headers],0)),3))</f>
        <v>AVL(H) 1-1</v>
      </c>
      <c r="Q348" t="str">
        <f ca="1">IF(RIGHT(FPL_Combined[[#Headers],[Gameweek 16]],2)&lt;$B$622,INDEX(FPL_Results_Extract[Gameweek 16],MATCH($A348,FPL_Results_Extract[[Player]:[Player]],0)),INDEX(Team_Key[[Abbreviation]:[Abbreviation]],MATCH(LEFT(INDEX(FPL_Fixtures_Extract[],MATCH($A348,FPL_Fixtures_Extract[[Player]:[Player]],0),MATCH(FPL_Combined[[#Headers],[Gameweek 16]],FPL_Fixtures_Extract[#Headers],0)),LEN(INDEX(FPL_Fixtures_Extract[],MATCH($A348,FPL_Fixtures_Extract[[Player]:[Player]],0),MATCH(FPL_Combined[[#Headers],[Gameweek 16]],FPL_Fixtures_Extract[#Headers],0)))-4),Team_Key[[Full Name]:[Full Name]],0))&amp;RIGHT(INDEX(FPL_Fixtures_Extract[],MATCH($A348,FPL_Fixtures_Extract[[Player]:[Player]],0),MATCH(FPL_Combined[[#Headers],[Gameweek 16]],FPL_Fixtures_Extract[#Headers],0)),3))</f>
        <v>CRY(A) 0-1</v>
      </c>
      <c r="R348" t="str">
        <f ca="1">IF(RIGHT(FPL_Combined[[#Headers],[Gameweek 17]],2)&lt;$B$622,INDEX(FPL_Results_Extract[Gameweek 17],MATCH($A348,FPL_Results_Extract[[Player]:[Player]],0)),INDEX(Team_Key[[Abbreviation]:[Abbreviation]],MATCH(LEFT(INDEX(FPL_Fixtures_Extract[],MATCH($A348,FPL_Fixtures_Extract[[Player]:[Player]],0),MATCH(FPL_Combined[[#Headers],[Gameweek 17]],FPL_Fixtures_Extract[#Headers],0)),LEN(INDEX(FPL_Fixtures_Extract[],MATCH($A348,FPL_Fixtures_Extract[[Player]:[Player]],0),MATCH(FPL_Combined[[#Headers],[Gameweek 17]],FPL_Fixtures_Extract[#Headers],0)))-4),Team_Key[[Full Name]:[Full Name]],0))&amp;RIGHT(INDEX(FPL_Fixtures_Extract[],MATCH($A348,FPL_Fixtures_Extract[[Player]:[Player]],0),MATCH(FPL_Combined[[#Headers],[Gameweek 17]],FPL_Fixtures_Extract[#Headers],0)),3))</f>
        <v>TOT(H) 0-2</v>
      </c>
      <c r="S348" t="str">
        <f ca="1">IF(RIGHT(FPL_Combined[[#Headers],[Gameweek 18]],2)&lt;$B$622,INDEX(FPL_Results_Extract[Gameweek 18],MATCH($A348,FPL_Results_Extract[[Player]:[Player]],0)),INDEX(Team_Key[[Abbreviation]:[Abbreviation]],MATCH(LEFT(INDEX(FPL_Fixtures_Extract[],MATCH($A348,FPL_Fixtures_Extract[[Player]:[Player]],0),MATCH(FPL_Combined[[#Headers],[Gameweek 18]],FPL_Fixtures_Extract[#Headers],0)),LEN(INDEX(FPL_Fixtures_Extract[],MATCH($A348,FPL_Fixtures_Extract[[Player]:[Player]],0),MATCH(FPL_Combined[[#Headers],[Gameweek 18]],FPL_Fixtures_Extract[#Headers],0)))-4),Team_Key[[Full Name]:[Full Name]],0))&amp;RIGHT(INDEX(FPL_Fixtures_Extract[],MATCH($A348,FPL_Fixtures_Extract[[Player]:[Player]],0),MATCH(FPL_Combined[[#Headers],[Gameweek 18]],FPL_Fixtures_Extract[#Headers],0)),3))</f>
        <v>ARS(H) 4-0</v>
      </c>
      <c r="T348" t="str">
        <f ca="1">IF(RIGHT(FPL_Combined[[#Headers],[Gameweek 19]],2)&lt;$B$622,INDEX(FPL_Results_Extract[Gameweek 19],MATCH($A348,FPL_Results_Extract[[Player]:[Player]],0)),INDEX(Team_Key[[Abbreviation]:[Abbreviation]],MATCH(LEFT(INDEX(FPL_Fixtures_Extract[],MATCH($A348,FPL_Fixtures_Extract[[Player]:[Player]],0),MATCH(FPL_Combined[[#Headers],[Gameweek 19]],FPL_Fixtures_Extract[#Headers],0)),LEN(INDEX(FPL_Fixtures_Extract[],MATCH($A348,FPL_Fixtures_Extract[[Player]:[Player]],0),MATCH(FPL_Combined[[#Headers],[Gameweek 19]],FPL_Fixtures_Extract[#Headers],0)))-4),Team_Key[[Full Name]:[Full Name]],0))&amp;RIGHT(INDEX(FPL_Fixtures_Extract[],MATCH($A348,FPL_Fixtures_Extract[[Player]:[Player]],0),MATCH(FPL_Combined[[#Headers],[Gameweek 19]],FPL_Fixtures_Extract[#Headers],0)),3))</f>
        <v>WHU(A) 1-2</v>
      </c>
      <c r="U348" t="str">
        <f ca="1">IF(RIGHT(FPL_Combined[[#Headers],[Gameweek 20]],2)&lt;$B$622,INDEX(FPL_Results_Extract[Gameweek 20],MATCH($A348,FPL_Results_Extract[[Player]:[Player]],0)),INDEX(Team_Key[[Abbreviation]:[Abbreviation]],MATCH(LEFT(INDEX(FPL_Fixtures_Extract[],MATCH($A348,FPL_Fixtures_Extract[[Player]:[Player]],0),MATCH(FPL_Combined[[#Headers],[Gameweek 20]],FPL_Fixtures_Extract[#Headers],0)),LEN(INDEX(FPL_Fixtures_Extract[],MATCH($A348,FPL_Fixtures_Extract[[Player]:[Player]],0),MATCH(FPL_Combined[[#Headers],[Gameweek 20]],FPL_Fixtures_Extract[#Headers],0)))-4),Team_Key[[Full Name]:[Full Name]],0))&amp;RIGHT(INDEX(FPL_Fixtures_Extract[],MATCH($A348,FPL_Fixtures_Extract[[Player]:[Player]],0),MATCH(FPL_Combined[[#Headers],[Gameweek 20]],FPL_Fixtures_Extract[#Headers],0)),3))</f>
        <v>NOR(A) 0-1</v>
      </c>
      <c r="V348" t="str">
        <f ca="1">IF(RIGHT(FPL_Combined[[#Headers],[Gameweek 21]],2)&lt;$B$622,INDEX(FPL_Results_Extract[Gameweek 21],MATCH($A348,FPL_Results_Extract[[Player]:[Player]],0)),INDEX(Team_Key[[Abbreviation]:[Abbreviation]],MATCH(LEFT(INDEX(FPL_Fixtures_Extract[],MATCH($A348,FPL_Fixtures_Extract[[Player]:[Player]],0),MATCH(FPL_Combined[[#Headers],[Gameweek 21]],FPL_Fixtures_Extract[#Headers],0)),LEN(INDEX(FPL_Fixtures_Extract[],MATCH($A348,FPL_Fixtures_Extract[[Player]:[Player]],0),MATCH(FPL_Combined[[#Headers],[Gameweek 21]],FPL_Fixtures_Extract[#Headers],0)))-4),Team_Key[[Full Name]:[Full Name]],0))&amp;RIGHT(INDEX(FPL_Fixtures_Extract[],MATCH($A348,FPL_Fixtures_Extract[[Player]:[Player]],0),MATCH(FPL_Combined[[#Headers],[Gameweek 21]],FPL_Fixtures_Extract[#Headers],0)),3))</f>
        <v>WAT(H) 2-0</v>
      </c>
      <c r="W348" t="str">
        <f ca="1">IF(RIGHT(FPL_Combined[[#Headers],[Gameweek 22]],2)&lt;$B$622,INDEX(FPL_Results_Extract[Gameweek 22],MATCH($A348,FPL_Results_Extract[[Player]:[Player]],0)),INDEX(Team_Key[[Abbreviation]:[Abbreviation]],MATCH(LEFT(INDEX(FPL_Fixtures_Extract[],MATCH($A348,FPL_Fixtures_Extract[[Player]:[Player]],0),MATCH(FPL_Combined[[#Headers],[Gameweek 22]],FPL_Fixtures_Extract[#Headers],0)),LEN(INDEX(FPL_Fixtures_Extract[],MATCH($A348,FPL_Fixtures_Extract[[Player]:[Player]],0),MATCH(FPL_Combined[[#Headers],[Gameweek 22]],FPL_Fixtures_Extract[#Headers],0)))-4),Team_Key[[Full Name]:[Full Name]],0))&amp;RIGHT(INDEX(FPL_Fixtures_Extract[],MATCH($A348,FPL_Fixtures_Extract[[Player]:[Player]],0),MATCH(FPL_Combined[[#Headers],[Gameweek 22]],FPL_Fixtures_Extract[#Headers],0)),3))</f>
        <v>WBA(H) 3-0</v>
      </c>
      <c r="X348" t="str">
        <f ca="1">IF(RIGHT(FPL_Combined[[#Headers],[Gameweek 23]],2)&lt;$B$622,INDEX(FPL_Results_Extract[Gameweek 23],MATCH($A348,FPL_Results_Extract[[Player]:[Player]],0)),INDEX(Team_Key[[Abbreviation]:[Abbreviation]],MATCH(LEFT(INDEX(FPL_Fixtures_Extract[],MATCH($A348,FPL_Fixtures_Extract[[Player]:[Player]],0),MATCH(FPL_Combined[[#Headers],[Gameweek 23]],FPL_Fixtures_Extract[#Headers],0)),LEN(INDEX(FPL_Fixtures_Extract[],MATCH($A348,FPL_Fixtures_Extract[[Player]:[Player]],0),MATCH(FPL_Combined[[#Headers],[Gameweek 23]],FPL_Fixtures_Extract[#Headers],0)))-4),Team_Key[[Full Name]:[Full Name]],0))&amp;RIGHT(INDEX(FPL_Fixtures_Extract[],MATCH($A348,FPL_Fixtures_Extract[[Player]:[Player]],0),MATCH(FPL_Combined[[#Headers],[Gameweek 23]],FPL_Fixtures_Extract[#Headers],0)),3))</f>
        <v>MUN(A) 1-0</v>
      </c>
      <c r="Y348" t="str">
        <f ca="1">IF(RIGHT(FPL_Combined[[#Headers],[Gameweek 24]],2)&lt;$B$622,INDEX(FPL_Results_Extract[Team],MATCH($A348,FPL_Results_Extract[[Player]:[Player]],0)),INDEX(Team_Key[[Abbreviation]:[Abbreviation]],MATCH(LEFT(INDEX(FPL_Fixtures_Extract[],MATCH($A348,FPL_Fixtures_Extract[[Player]:[Player]],0),MATCH(FPL_Combined[[#Headers],[Gameweek 24]],FPL_Fixtures_Extract[#Headers],0)),LEN(INDEX(FPL_Fixtures_Extract[],MATCH($A348,FPL_Fixtures_Extract[[Player]:[Player]],0),MATCH(FPL_Combined[[#Headers],[Gameweek 24]],FPL_Fixtures_Extract[#Headers],0)))-4),Team_Key[[Full Name]:[Full Name]],0))&amp;RIGHT(INDEX(FPL_Fixtures_Extract[],MATCH($A348,FPL_Fixtures_Extract[[Player]:[Player]],0),MATCH(FPL_Combined[[#Headers],[Gameweek 24]],FPL_Fixtures_Extract[#Headers],0)),3))</f>
        <v>SOU</v>
      </c>
      <c r="Z348" t="str">
        <f ca="1">IF(RIGHT(FPL_Combined[[#Headers],[Gameweek 25]],2)&lt;$B$622,INDEX(FPL_Results_Extract[Player],MATCH($A348,FPL_Results_Extract[[Player]:[Player]],0)),INDEX(Team_Key[[Abbreviation]:[Abbreviation]],MATCH(LEFT(INDEX(FPL_Fixtures_Extract[],MATCH($A348,FPL_Fixtures_Extract[[Player]:[Player]],0),MATCH(FPL_Combined[[#Headers],[Gameweek 25]],FPL_Fixtures_Extract[#Headers],0)),LEN(INDEX(FPL_Fixtures_Extract[],MATCH($A348,FPL_Fixtures_Extract[[Player]:[Player]],0),MATCH(FPL_Combined[[#Headers],[Gameweek 25]],FPL_Fixtures_Extract[#Headers],0)))-4),Team_Key[[Full Name]:[Full Name]],0))&amp;RIGHT(INDEX(FPL_Fixtures_Extract[],MATCH($A348,FPL_Fixtures_Extract[[Player]:[Player]],0),MATCH(FPL_Combined[[#Headers],[Gameweek 25]],FPL_Fixtures_Extract[#Headers],0)),3))</f>
        <v>Long</v>
      </c>
      <c r="AA348" t="str">
        <f ca="1">IF(RIGHT(FPL_Combined[[#Headers],[Gameweek 26]],2)&lt;$B$622,INDEX(FPL_Results_Extract[Gameweek 01],MATCH($A348,FPL_Results_Extract[[Player]:[Player]],0)),INDEX(Team_Key[[Abbreviation]:[Abbreviation]],MATCH(LEFT(INDEX(FPL_Fixtures_Extract[],MATCH($A348,FPL_Fixtures_Extract[[Player]:[Player]],0),MATCH(FPL_Combined[[#Headers],[Gameweek 26]],FPL_Fixtures_Extract[#Headers],0)),LEN(INDEX(FPL_Fixtures_Extract[],MATCH($A348,FPL_Fixtures_Extract[[Player]:[Player]],0),MATCH(FPL_Combined[[#Headers],[Gameweek 26]],FPL_Fixtures_Extract[#Headers],0)))-4),Team_Key[[Full Name]:[Full Name]],0))&amp;RIGHT(INDEX(FPL_Fixtures_Extract[],MATCH($A348,FPL_Fixtures_Extract[[Player]:[Player]],0),MATCH(FPL_Combined[[#Headers],[Gameweek 26]],FPL_Fixtures_Extract[#Headers],0)),3))</f>
        <v>NEW(A) 2-2</v>
      </c>
      <c r="AB348" t="str">
        <f ca="1">IF(RIGHT(FPL_Combined[[#Headers],[Gameweek 27]],2)&lt;$B$622,INDEX(FPL_Results_Extract[Gameweek 02],MATCH($A348,FPL_Results_Extract[[Player]:[Player]],0)),INDEX(Team_Key[[Abbreviation]:[Abbreviation]],MATCH(LEFT(INDEX(FPL_Fixtures_Extract[],MATCH($A348,FPL_Fixtures_Extract[[Player]:[Player]],0),MATCH(FPL_Combined[[#Headers],[Gameweek 27]],FPL_Fixtures_Extract[#Headers],0)),LEN(INDEX(FPL_Fixtures_Extract[],MATCH($A348,FPL_Fixtures_Extract[[Player]:[Player]],0),MATCH(FPL_Combined[[#Headers],[Gameweek 27]],FPL_Fixtures_Extract[#Headers],0)))-4),Team_Key[[Full Name]:[Full Name]],0))&amp;RIGHT(INDEX(FPL_Fixtures_Extract[],MATCH($A348,FPL_Fixtures_Extract[[Player]:[Player]],0),MATCH(FPL_Combined[[#Headers],[Gameweek 27]],FPL_Fixtures_Extract[#Headers],0)),3))</f>
        <v>EVE(H) 0-3</v>
      </c>
      <c r="AC348" t="str">
        <f ca="1">IF(RIGHT(FPL_Combined[[#Headers],[Gameweek 28]],2)&lt;$B$622,INDEX(FPL_Results_Extract[Gameweek 03],MATCH($A348,FPL_Results_Extract[[Player]:[Player]],0)),INDEX(Team_Key[[Abbreviation]:[Abbreviation]],MATCH(LEFT(INDEX(FPL_Fixtures_Extract[],MATCH($A348,FPL_Fixtures_Extract[[Player]:[Player]],0),MATCH(FPL_Combined[[#Headers],[Gameweek 28]],FPL_Fixtures_Extract[#Headers],0)),LEN(INDEX(FPL_Fixtures_Extract[],MATCH($A348,FPL_Fixtures_Extract[[Player]:[Player]],0),MATCH(FPL_Combined[[#Headers],[Gameweek 28]],FPL_Fixtures_Extract[#Headers],0)))-4),Team_Key[[Full Name]:[Full Name]],0))&amp;RIGHT(INDEX(FPL_Fixtures_Extract[],MATCH($A348,FPL_Fixtures_Extract[[Player]:[Player]],0),MATCH(FPL_Combined[[#Headers],[Gameweek 28]],FPL_Fixtures_Extract[#Headers],0)),3))</f>
        <v>WAT(A) 0-0</v>
      </c>
      <c r="AD348" t="str">
        <f ca="1">IF(RIGHT(FPL_Combined[[#Headers],[Gameweek 29]],2)&lt;$B$622,INDEX(FPL_Results_Extract[Gameweek 04],MATCH($A348,FPL_Results_Extract[[Player]:[Player]],0)),INDEX(Team_Key[[Abbreviation]:[Abbreviation]],MATCH(LEFT(INDEX(FPL_Fixtures_Extract[],MATCH($A348,FPL_Fixtures_Extract[[Player]:[Player]],0),MATCH(FPL_Combined[[#Headers],[Gameweek 29]],FPL_Fixtures_Extract[#Headers],0)),LEN(INDEX(FPL_Fixtures_Extract[],MATCH($A348,FPL_Fixtures_Extract[[Player]:[Player]],0),MATCH(FPL_Combined[[#Headers],[Gameweek 29]],FPL_Fixtures_Extract[#Headers],0)))-4),Team_Key[[Full Name]:[Full Name]],0))&amp;RIGHT(INDEX(FPL_Fixtures_Extract[],MATCH($A348,FPL_Fixtures_Extract[[Player]:[Player]],0),MATCH(FPL_Combined[[#Headers],[Gameweek 29]],FPL_Fixtures_Extract[#Headers],0)),3))</f>
        <v>SUN(H)</v>
      </c>
      <c r="AE348" t="str">
        <f ca="1">IF(RIGHT(FPL_Combined[[#Headers],[Gameweek 30]],2)&lt;$B$622,INDEX(FPL_Results_Extract[Gameweek 05],MATCH($A348,FPL_Results_Extract[[Player]:[Player]],0)),INDEX(Team_Key[[Abbreviation]:[Abbreviation]],MATCH(LEFT(INDEX(FPL_Fixtures_Extract[],MATCH($A348,FPL_Fixtures_Extract[[Player]:[Player]],0),MATCH(FPL_Combined[[#Headers],[Gameweek 30]],FPL_Fixtures_Extract[#Headers],0)),LEN(INDEX(FPL_Fixtures_Extract[],MATCH($A348,FPL_Fixtures_Extract[[Player]:[Player]],0),MATCH(FPL_Combined[[#Headers],[Gameweek 30]],FPL_Fixtures_Extract[#Headers],0)))-4),Team_Key[[Full Name]:[Full Name]],0))&amp;RIGHT(INDEX(FPL_Fixtures_Extract[],MATCH($A348,FPL_Fixtures_Extract[[Player]:[Player]],0),MATCH(FPL_Combined[[#Headers],[Gameweek 30]],FPL_Fixtures_Extract[#Headers],0)),3))</f>
        <v>STK(A)</v>
      </c>
      <c r="AF348" t="str">
        <f ca="1">IF(RIGHT(FPL_Combined[[#Headers],[Gameweek 31]],2)&lt;$B$622,INDEX(FPL_Results_Extract[Gameweek 06],MATCH($A348,FPL_Results_Extract[[Player]:[Player]],0)),INDEX(Team_Key[[Abbreviation]:[Abbreviation]],MATCH(LEFT(INDEX(FPL_Fixtures_Extract[],MATCH($A348,FPL_Fixtures_Extract[[Player]:[Player]],0),MATCH(FPL_Combined[[#Headers],[Gameweek 31]],FPL_Fixtures_Extract[#Headers],0)),LEN(INDEX(FPL_Fixtures_Extract[],MATCH($A348,FPL_Fixtures_Extract[[Player]:[Player]],0),MATCH(FPL_Combined[[#Headers],[Gameweek 31]],FPL_Fixtures_Extract[#Headers],0)))-4),Team_Key[[Full Name]:[Full Name]],0))&amp;RIGHT(INDEX(FPL_Fixtures_Extract[],MATCH($A348,FPL_Fixtures_Extract[[Player]:[Player]],0),MATCH(FPL_Combined[[#Headers],[Gameweek 31]],FPL_Fixtures_Extract[#Headers],0)),3))</f>
        <v>LIV(H)</v>
      </c>
      <c r="AG348" t="str">
        <f ca="1">IF(RIGHT(FPL_Combined[[#Headers],[Gameweek 32]],2)&lt;$B$622,INDEX(FPL_Results_Extract[Gameweek 07],MATCH($A348,FPL_Results_Extract[[Player]:[Player]],0)),INDEX(Team_Key[[Abbreviation]:[Abbreviation]],MATCH(LEFT(INDEX(FPL_Fixtures_Extract[],MATCH($A348,FPL_Fixtures_Extract[[Player]:[Player]],0),MATCH(FPL_Combined[[#Headers],[Gameweek 32]],FPL_Fixtures_Extract[#Headers],0)),LEN(INDEX(FPL_Fixtures_Extract[],MATCH($A348,FPL_Fixtures_Extract[[Player]:[Player]],0),MATCH(FPL_Combined[[#Headers],[Gameweek 32]],FPL_Fixtures_Extract[#Headers],0)))-4),Team_Key[[Full Name]:[Full Name]],0))&amp;RIGHT(INDEX(FPL_Fixtures_Extract[],MATCH($A348,FPL_Fixtures_Extract[[Player]:[Player]],0),MATCH(FPL_Combined[[#Headers],[Gameweek 32]],FPL_Fixtures_Extract[#Headers],0)),3))</f>
        <v>LEI(A)</v>
      </c>
      <c r="AH348" t="str">
        <f ca="1">IF(RIGHT(FPL_Combined[[#Headers],[Gameweek 33]],2)&lt;$B$622,INDEX(FPL_Results_Extract[Gameweek 08],MATCH($A348,FPL_Results_Extract[[Player]:[Player]],0)),INDEX(Team_Key[[Abbreviation]:[Abbreviation]],MATCH(LEFT(INDEX(FPL_Fixtures_Extract[],MATCH($A348,FPL_Fixtures_Extract[[Player]:[Player]],0),MATCH(FPL_Combined[[#Headers],[Gameweek 33]],FPL_Fixtures_Extract[#Headers],0)),LEN(INDEX(FPL_Fixtures_Extract[],MATCH($A348,FPL_Fixtures_Extract[[Player]:[Player]],0),MATCH(FPL_Combined[[#Headers],[Gameweek 33]],FPL_Fixtures_Extract[#Headers],0)))-4),Team_Key[[Full Name]:[Full Name]],0))&amp;RIGHT(INDEX(FPL_Fixtures_Extract[],MATCH($A348,FPL_Fixtures_Extract[[Player]:[Player]],0),MATCH(FPL_Combined[[#Headers],[Gameweek 33]],FPL_Fixtures_Extract[#Headers],0)),3))</f>
        <v>NEW(H)</v>
      </c>
      <c r="AI348" t="str">
        <f ca="1">IF(RIGHT(FPL_Combined[[#Headers],[Gameweek 34]],2)&lt;$B$622,INDEX(FPL_Results_Extract[Gameweek 09],MATCH($A348,FPL_Results_Extract[[Player]:[Player]],0)),INDEX(Team_Key[[Abbreviation]:[Abbreviation]],MATCH(LEFT(INDEX(FPL_Fixtures_Extract[],MATCH($A348,FPL_Fixtures_Extract[[Player]:[Player]],0),MATCH(FPL_Combined[[#Headers],[Gameweek 34]],FPL_Fixtures_Extract[#Headers],0)),LEN(INDEX(FPL_Fixtures_Extract[],MATCH($A348,FPL_Fixtures_Extract[[Player]:[Player]],0),MATCH(FPL_Combined[[#Headers],[Gameweek 34]],FPL_Fixtures_Extract[#Headers],0)))-4),Team_Key[[Full Name]:[Full Name]],0))&amp;RIGHT(INDEX(FPL_Fixtures_Extract[],MATCH($A348,FPL_Fixtures_Extract[[Player]:[Player]],0),MATCH(FPL_Combined[[#Headers],[Gameweek 34]],FPL_Fixtures_Extract[#Headers],0)),3))</f>
        <v>EVE(A)</v>
      </c>
      <c r="AJ348" t="str">
        <f ca="1">IF(RIGHT(FPL_Combined[[#Headers],[Gameweek 35]],2)&lt;$B$622,INDEX(FPL_Results_Extract[Gameweek 10],MATCH($A348,FPL_Results_Extract[[Player]:[Player]],0)),INDEX(Team_Key[[Abbreviation]:[Abbreviation]],MATCH(LEFT(INDEX(FPL_Fixtures_Extract[],MATCH($A348,FPL_Fixtures_Extract[[Player]:[Player]],0),MATCH(FPL_Combined[[#Headers],[Gameweek 35]],FPL_Fixtures_Extract[#Headers],0)),LEN(INDEX(FPL_Fixtures_Extract[],MATCH($A348,FPL_Fixtures_Extract[[Player]:[Player]],0),MATCH(FPL_Combined[[#Headers],[Gameweek 35]],FPL_Fixtures_Extract[#Headers],0)))-4),Team_Key[[Full Name]:[Full Name]],0))&amp;RIGHT(INDEX(FPL_Fixtures_Extract[],MATCH($A348,FPL_Fixtures_Extract[[Player]:[Player]],0),MATCH(FPL_Combined[[#Headers],[Gameweek 35]],FPL_Fixtures_Extract[#Headers],0)),3))</f>
        <v>AVL(A)</v>
      </c>
      <c r="AK348" t="str">
        <f ca="1">IF(RIGHT(FPL_Combined[[#Headers],[Gameweek 36]],2)&lt;$B$622,INDEX(FPL_Results_Extract[Gameweek 11],MATCH($A348,FPL_Results_Extract[[Player]:[Player]],0)),INDEX(Team_Key[[Abbreviation]:[Abbreviation]],MATCH(LEFT(INDEX(FPL_Fixtures_Extract[],MATCH($A348,FPL_Fixtures_Extract[[Player]:[Player]],0),MATCH(FPL_Combined[[#Headers],[Gameweek 36]],FPL_Fixtures_Extract[#Headers],0)),LEN(INDEX(FPL_Fixtures_Extract[],MATCH($A348,FPL_Fixtures_Extract[[Player]:[Player]],0),MATCH(FPL_Combined[[#Headers],[Gameweek 36]],FPL_Fixtures_Extract[#Headers],0)))-4),Team_Key[[Full Name]:[Full Name]],0))&amp;RIGHT(INDEX(FPL_Fixtures_Extract[],MATCH($A348,FPL_Fixtures_Extract[[Player]:[Player]],0),MATCH(FPL_Combined[[#Headers],[Gameweek 36]],FPL_Fixtures_Extract[#Headers],0)),3))</f>
        <v>MCI(H)</v>
      </c>
      <c r="AL348" t="str">
        <f ca="1">IF(RIGHT(FPL_Combined[[#Headers],[Gameweek 37]],2)&lt;$B$622,INDEX(FPL_Results_Extract[Gameweek 12],MATCH($A348,FPL_Results_Extract[[Player]:[Player]],0)),INDEX(Team_Key[[Abbreviation]:[Abbreviation]],MATCH(LEFT(INDEX(FPL_Fixtures_Extract[],MATCH($A348,FPL_Fixtures_Extract[[Player]:[Player]],0),MATCH(FPL_Combined[[#Headers],[Gameweek 37]],FPL_Fixtures_Extract[#Headers],0)),LEN(INDEX(FPL_Fixtures_Extract[],MATCH($A348,FPL_Fixtures_Extract[[Player]:[Player]],0),MATCH(FPL_Combined[[#Headers],[Gameweek 37]],FPL_Fixtures_Extract[#Headers],0)))-4),Team_Key[[Full Name]:[Full Name]],0))&amp;RIGHT(INDEX(FPL_Fixtures_Extract[],MATCH($A348,FPL_Fixtures_Extract[[Player]:[Player]],0),MATCH(FPL_Combined[[#Headers],[Gameweek 37]],FPL_Fixtures_Extract[#Headers],0)),3))</f>
        <v>TOT(A)</v>
      </c>
      <c r="AM348" t="str">
        <f ca="1">IF(RIGHT(FPL_Combined[[#Headers],[Gameweek 38]],2)&lt;$B$622,INDEX(FPL_Results_Extract[Gameweek 13],MATCH($A348,FPL_Results_Extract[[Player]:[Player]],0)),INDEX(Team_Key[[Abbreviation]:[Abbreviation]],MATCH(LEFT(INDEX(FPL_Fixtures_Extract[],MATCH($A348,FPL_Fixtures_Extract[[Player]:[Player]],0),MATCH(FPL_Combined[[#Headers],[Gameweek 38]],FPL_Fixtures_Extract[#Headers],0)),LEN(INDEX(FPL_Fixtures_Extract[],MATCH($A348,FPL_Fixtures_Extract[[Player]:[Player]],0),MATCH(FPL_Combined[[#Headers],[Gameweek 38]],FPL_Fixtures_Extract[#Headers],0)))-4),Team_Key[[Full Name]:[Full Name]],0))&amp;RIGHT(INDEX(FPL_Fixtures_Extract[],MATCH($A348,FPL_Fixtures_Extract[[Player]:[Player]],0),MATCH(FPL_Combined[[#Headers],[Gameweek 38]],FPL_Fixtures_Extract[#Headers],0)),3))</f>
        <v>CRY(H)</v>
      </c>
    </row>
    <row r="349" spans="1:39" x14ac:dyDescent="0.45">
      <c r="A349" t="s">
        <v>121</v>
      </c>
      <c r="B349" t="str">
        <f ca="1">IF(RIGHT(FPL_Combined[[#Headers],[Gameweek 01]],2)&lt;$B$622,INDEX(FPL_Results_Extract[Gameweek 01],MATCH($A349,FPL_Results_Extract[[Player]:[Player]],0)),INDEX(Team_Key[[Abbreviation]:[Abbreviation]],MATCH(LEFT(INDEX(FPL_Fixtures_Extract[],MATCH($A349,FPL_Fixtures_Extract[[Player]:[Player]],0),MATCH(FPL_Combined[[#Headers],[Gameweek 01]],FPL_Fixtures_Extract[#Headers],0)),LEN(INDEX(FPL_Fixtures_Extract[],MATCH($A349,FPL_Fixtures_Extract[[Player]:[Player]],0),MATCH(FPL_Combined[[#Headers],[Gameweek 01]],FPL_Fixtures_Extract[#Headers],0)))-4),Team_Key[[Full Name]:[Full Name]],0))&amp;RIGHT(INDEX(FPL_Fixtures_Extract[],MATCH($A349,FPL_Fixtures_Extract[[Player]:[Player]],0),MATCH(FPL_Combined[[#Headers],[Gameweek 01]],FPL_Fixtures_Extract[#Headers],0)),3))</f>
        <v>STK(A) 1-0</v>
      </c>
      <c r="C349" t="str">
        <f ca="1">IF(RIGHT(FPL_Combined[[#Headers],[Gameweek 02]],2)&lt;$B$622,INDEX(FPL_Results_Extract[Gameweek 02],MATCH($A349,FPL_Results_Extract[[Player]:[Player]],0)),INDEX(Team_Key[[Abbreviation]:[Abbreviation]],MATCH(LEFT(INDEX(FPL_Fixtures_Extract[],MATCH($A349,FPL_Fixtures_Extract[[Player]:[Player]],0),MATCH(FPL_Combined[[#Headers],[Gameweek 02]],FPL_Fixtures_Extract[#Headers],0)),LEN(INDEX(FPL_Fixtures_Extract[],MATCH($A349,FPL_Fixtures_Extract[[Player]:[Player]],0),MATCH(FPL_Combined[[#Headers],[Gameweek 02]],FPL_Fixtures_Extract[#Headers],0)))-4),Team_Key[[Full Name]:[Full Name]],0))&amp;RIGHT(INDEX(FPL_Fixtures_Extract[],MATCH($A349,FPL_Fixtures_Extract[[Player]:[Player]],0),MATCH(FPL_Combined[[#Headers],[Gameweek 02]],FPL_Fixtures_Extract[#Headers],0)),3))</f>
        <v>BOU(H) 1-0</v>
      </c>
      <c r="D349" t="str">
        <f ca="1">IF(RIGHT(FPL_Combined[[#Headers],[Gameweek 03]],2)&lt;$B$622,INDEX(FPL_Results_Extract[Gameweek 03],MATCH($A349,FPL_Results_Extract[[Player]:[Player]],0)),INDEX(Team_Key[[Abbreviation]:[Abbreviation]],MATCH(LEFT(INDEX(FPL_Fixtures_Extract[],MATCH($A349,FPL_Fixtures_Extract[[Player]:[Player]],0),MATCH(FPL_Combined[[#Headers],[Gameweek 03]],FPL_Fixtures_Extract[#Headers],0)),LEN(INDEX(FPL_Fixtures_Extract[],MATCH($A349,FPL_Fixtures_Extract[[Player]:[Player]],0),MATCH(FPL_Combined[[#Headers],[Gameweek 03]],FPL_Fixtures_Extract[#Headers],0)))-4),Team_Key[[Full Name]:[Full Name]],0))&amp;RIGHT(INDEX(FPL_Fixtures_Extract[],MATCH($A349,FPL_Fixtures_Extract[[Player]:[Player]],0),MATCH(FPL_Combined[[#Headers],[Gameweek 03]],FPL_Fixtures_Extract[#Headers],0)),3))</f>
        <v>ARS(A) 0-0</v>
      </c>
      <c r="E349" t="str">
        <f ca="1">IF(RIGHT(FPL_Combined[[#Headers],[Gameweek 04]],2)&lt;$B$622,INDEX(FPL_Results_Extract[Gameweek 04],MATCH($A349,FPL_Results_Extract[[Player]:[Player]],0)),INDEX(Team_Key[[Abbreviation]:[Abbreviation]],MATCH(LEFT(INDEX(FPL_Fixtures_Extract[],MATCH($A349,FPL_Fixtures_Extract[[Player]:[Player]],0),MATCH(FPL_Combined[[#Headers],[Gameweek 04]],FPL_Fixtures_Extract[#Headers],0)),LEN(INDEX(FPL_Fixtures_Extract[],MATCH($A349,FPL_Fixtures_Extract[[Player]:[Player]],0),MATCH(FPL_Combined[[#Headers],[Gameweek 04]],FPL_Fixtures_Extract[#Headers],0)))-4),Team_Key[[Full Name]:[Full Name]],0))&amp;RIGHT(INDEX(FPL_Fixtures_Extract[],MATCH($A349,FPL_Fixtures_Extract[[Player]:[Player]],0),MATCH(FPL_Combined[[#Headers],[Gameweek 04]],FPL_Fixtures_Extract[#Headers],0)),3))</f>
        <v>WHU(H) 0-3</v>
      </c>
      <c r="F349" t="str">
        <f ca="1">IF(RIGHT(FPL_Combined[[#Headers],[Gameweek 05]],2)&lt;$B$622,INDEX(FPL_Results_Extract[Gameweek 05],MATCH($A349,FPL_Results_Extract[[Player]:[Player]],0)),INDEX(Team_Key[[Abbreviation]:[Abbreviation]],MATCH(LEFT(INDEX(FPL_Fixtures_Extract[],MATCH($A349,FPL_Fixtures_Extract[[Player]:[Player]],0),MATCH(FPL_Combined[[#Headers],[Gameweek 05]],FPL_Fixtures_Extract[#Headers],0)),LEN(INDEX(FPL_Fixtures_Extract[],MATCH($A349,FPL_Fixtures_Extract[[Player]:[Player]],0),MATCH(FPL_Combined[[#Headers],[Gameweek 05]],FPL_Fixtures_Extract[#Headers],0)))-4),Team_Key[[Full Name]:[Full Name]],0))&amp;RIGHT(INDEX(FPL_Fixtures_Extract[],MATCH($A349,FPL_Fixtures_Extract[[Player]:[Player]],0),MATCH(FPL_Combined[[#Headers],[Gameweek 05]],FPL_Fixtures_Extract[#Headers],0)),3))</f>
        <v>MUN(A) 1-3</v>
      </c>
      <c r="G349" t="str">
        <f ca="1">IF(RIGHT(FPL_Combined[[#Headers],[Gameweek 06]],2)&lt;$B$622,INDEX(FPL_Results_Extract[Gameweek 06],MATCH($A349,FPL_Results_Extract[[Player]:[Player]],0)),INDEX(Team_Key[[Abbreviation]:[Abbreviation]],MATCH(LEFT(INDEX(FPL_Fixtures_Extract[],MATCH($A349,FPL_Fixtures_Extract[[Player]:[Player]],0),MATCH(FPL_Combined[[#Headers],[Gameweek 06]],FPL_Fixtures_Extract[#Headers],0)),LEN(INDEX(FPL_Fixtures_Extract[],MATCH($A349,FPL_Fixtures_Extract[[Player]:[Player]],0),MATCH(FPL_Combined[[#Headers],[Gameweek 06]],FPL_Fixtures_Extract[#Headers],0)))-4),Team_Key[[Full Name]:[Full Name]],0))&amp;RIGHT(INDEX(FPL_Fixtures_Extract[],MATCH($A349,FPL_Fixtures_Extract[[Player]:[Player]],0),MATCH(FPL_Combined[[#Headers],[Gameweek 06]],FPL_Fixtures_Extract[#Headers],0)),3))</f>
        <v>NOR(H) 1-1</v>
      </c>
      <c r="H349" t="str">
        <f ca="1">IF(RIGHT(FPL_Combined[[#Headers],[Gameweek 07]],2)&lt;$B$622,INDEX(FPL_Results_Extract[Gameweek 07],MATCH($A349,FPL_Results_Extract[[Player]:[Player]],0)),INDEX(Team_Key[[Abbreviation]:[Abbreviation]],MATCH(LEFT(INDEX(FPL_Fixtures_Extract[],MATCH($A349,FPL_Fixtures_Extract[[Player]:[Player]],0),MATCH(FPL_Combined[[#Headers],[Gameweek 07]],FPL_Fixtures_Extract[#Headers],0)),LEN(INDEX(FPL_Fixtures_Extract[],MATCH($A349,FPL_Fixtures_Extract[[Player]:[Player]],0),MATCH(FPL_Combined[[#Headers],[Gameweek 07]],FPL_Fixtures_Extract[#Headers],0)))-4),Team_Key[[Full Name]:[Full Name]],0))&amp;RIGHT(INDEX(FPL_Fixtures_Extract[],MATCH($A349,FPL_Fixtures_Extract[[Player]:[Player]],0),MATCH(FPL_Combined[[#Headers],[Gameweek 07]],FPL_Fixtures_Extract[#Headers],0)),3))</f>
        <v>AVL(H) 3-2</v>
      </c>
      <c r="I349" t="str">
        <f ca="1">IF(RIGHT(FPL_Combined[[#Headers],[Gameweek 08]],2)&lt;$B$622,INDEX(FPL_Results_Extract[Gameweek 08],MATCH($A349,FPL_Results_Extract[[Player]:[Player]],0)),INDEX(Team_Key[[Abbreviation]:[Abbreviation]],MATCH(LEFT(INDEX(FPL_Fixtures_Extract[],MATCH($A349,FPL_Fixtures_Extract[[Player]:[Player]],0),MATCH(FPL_Combined[[#Headers],[Gameweek 08]],FPL_Fixtures_Extract[#Headers],0)),LEN(INDEX(FPL_Fixtures_Extract[],MATCH($A349,FPL_Fixtures_Extract[[Player]:[Player]],0),MATCH(FPL_Combined[[#Headers],[Gameweek 08]],FPL_Fixtures_Extract[#Headers],0)))-4),Team_Key[[Full Name]:[Full Name]],0))&amp;RIGHT(INDEX(FPL_Fixtures_Extract[],MATCH($A349,FPL_Fixtures_Extract[[Player]:[Player]],0),MATCH(FPL_Combined[[#Headers],[Gameweek 08]],FPL_Fixtures_Extract[#Headers],0)),3))</f>
        <v>EVE(A) 1-1</v>
      </c>
      <c r="J349" t="str">
        <f ca="1">IF(RIGHT(FPL_Combined[[#Headers],[Gameweek 09]],2)&lt;$B$622,INDEX(FPL_Results_Extract[Gameweek 09],MATCH($A349,FPL_Results_Extract[[Player]:[Player]],0)),INDEX(Team_Key[[Abbreviation]:[Abbreviation]],MATCH(LEFT(INDEX(FPL_Fixtures_Extract[],MATCH($A349,FPL_Fixtures_Extract[[Player]:[Player]],0),MATCH(FPL_Combined[[#Headers],[Gameweek 09]],FPL_Fixtures_Extract[#Headers],0)),LEN(INDEX(FPL_Fixtures_Extract[],MATCH($A349,FPL_Fixtures_Extract[[Player]:[Player]],0),MATCH(FPL_Combined[[#Headers],[Gameweek 09]],FPL_Fixtures_Extract[#Headers],0)))-4),Team_Key[[Full Name]:[Full Name]],0))&amp;RIGHT(INDEX(FPL_Fixtures_Extract[],MATCH($A349,FPL_Fixtures_Extract[[Player]:[Player]],0),MATCH(FPL_Combined[[#Headers],[Gameweek 09]],FPL_Fixtures_Extract[#Headers],0)),3))</f>
        <v>TOT(A) 0-0</v>
      </c>
      <c r="K349" t="str">
        <f ca="1">IF(RIGHT(FPL_Combined[[#Headers],[Gameweek 10]],2)&lt;$B$622,INDEX(FPL_Results_Extract[Gameweek 10],MATCH($A349,FPL_Results_Extract[[Player]:[Player]],0)),INDEX(Team_Key[[Abbreviation]:[Abbreviation]],MATCH(LEFT(INDEX(FPL_Fixtures_Extract[],MATCH($A349,FPL_Fixtures_Extract[[Player]:[Player]],0),MATCH(FPL_Combined[[#Headers],[Gameweek 10]],FPL_Fixtures_Extract[#Headers],0)),LEN(INDEX(FPL_Fixtures_Extract[],MATCH($A349,FPL_Fixtures_Extract[[Player]:[Player]],0),MATCH(FPL_Combined[[#Headers],[Gameweek 10]],FPL_Fixtures_Extract[#Headers],0)))-4),Team_Key[[Full Name]:[Full Name]],0))&amp;RIGHT(INDEX(FPL_Fixtures_Extract[],MATCH($A349,FPL_Fixtures_Extract[[Player]:[Player]],0),MATCH(FPL_Combined[[#Headers],[Gameweek 10]],FPL_Fixtures_Extract[#Headers],0)),3))</f>
        <v>SOU(H) 1-1</v>
      </c>
      <c r="L349" t="str">
        <f ca="1">IF(RIGHT(FPL_Combined[[#Headers],[Gameweek 11]],2)&lt;$B$622,INDEX(FPL_Results_Extract[Gameweek 11],MATCH($A349,FPL_Results_Extract[[Player]:[Player]],0)),INDEX(Team_Key[[Abbreviation]:[Abbreviation]],MATCH(LEFT(INDEX(FPL_Fixtures_Extract[],MATCH($A349,FPL_Fixtures_Extract[[Player]:[Player]],0),MATCH(FPL_Combined[[#Headers],[Gameweek 11]],FPL_Fixtures_Extract[#Headers],0)),LEN(INDEX(FPL_Fixtures_Extract[],MATCH($A349,FPL_Fixtures_Extract[[Player]:[Player]],0),MATCH(FPL_Combined[[#Headers],[Gameweek 11]],FPL_Fixtures_Extract[#Headers],0)))-4),Team_Key[[Full Name]:[Full Name]],0))&amp;RIGHT(INDEX(FPL_Fixtures_Extract[],MATCH($A349,FPL_Fixtures_Extract[[Player]:[Player]],0),MATCH(FPL_Combined[[#Headers],[Gameweek 11]],FPL_Fixtures_Extract[#Headers],0)),3))</f>
        <v>CHE(A) 3-1</v>
      </c>
      <c r="M349" t="str">
        <f ca="1">IF(RIGHT(FPL_Combined[[#Headers],[Gameweek 12]],2)&lt;$B$622,INDEX(FPL_Results_Extract[Gameweek 12],MATCH($A349,FPL_Results_Extract[[Player]:[Player]],0)),INDEX(Team_Key[[Abbreviation]:[Abbreviation]],MATCH(LEFT(INDEX(FPL_Fixtures_Extract[],MATCH($A349,FPL_Fixtures_Extract[[Player]:[Player]],0),MATCH(FPL_Combined[[#Headers],[Gameweek 12]],FPL_Fixtures_Extract[#Headers],0)),LEN(INDEX(FPL_Fixtures_Extract[],MATCH($A349,FPL_Fixtures_Extract[[Player]:[Player]],0),MATCH(FPL_Combined[[#Headers],[Gameweek 12]],FPL_Fixtures_Extract[#Headers],0)))-4),Team_Key[[Full Name]:[Full Name]],0))&amp;RIGHT(INDEX(FPL_Fixtures_Extract[],MATCH($A349,FPL_Fixtures_Extract[[Player]:[Player]],0),MATCH(FPL_Combined[[#Headers],[Gameweek 12]],FPL_Fixtures_Extract[#Headers],0)),3))</f>
        <v>CRY(H) 1-2</v>
      </c>
      <c r="N349" t="str">
        <f ca="1">IF(RIGHT(FPL_Combined[[#Headers],[Gameweek 13]],2)&lt;$B$622,INDEX(FPL_Results_Extract[Gameweek 13],MATCH($A349,FPL_Results_Extract[[Player]:[Player]],0)),INDEX(Team_Key[[Abbreviation]:[Abbreviation]],MATCH(LEFT(INDEX(FPL_Fixtures_Extract[],MATCH($A349,FPL_Fixtures_Extract[[Player]:[Player]],0),MATCH(FPL_Combined[[#Headers],[Gameweek 13]],FPL_Fixtures_Extract[#Headers],0)),LEN(INDEX(FPL_Fixtures_Extract[],MATCH($A349,FPL_Fixtures_Extract[[Player]:[Player]],0),MATCH(FPL_Combined[[#Headers],[Gameweek 13]],FPL_Fixtures_Extract[#Headers],0)))-4),Team_Key[[Full Name]:[Full Name]],0))&amp;RIGHT(INDEX(FPL_Fixtures_Extract[],MATCH($A349,FPL_Fixtures_Extract[[Player]:[Player]],0),MATCH(FPL_Combined[[#Headers],[Gameweek 13]],FPL_Fixtures_Extract[#Headers],0)),3))</f>
        <v>MCI(A) 4-1</v>
      </c>
      <c r="O349" t="str">
        <f ca="1">IF(RIGHT(FPL_Combined[[#Headers],[Gameweek 14]],2)&lt;$B$622,INDEX(FPL_Results_Extract[Gameweek 14],MATCH($A349,FPL_Results_Extract[[Player]:[Player]],0)),INDEX(Team_Key[[Abbreviation]:[Abbreviation]],MATCH(LEFT(INDEX(FPL_Fixtures_Extract[],MATCH($A349,FPL_Fixtures_Extract[[Player]:[Player]],0),MATCH(FPL_Combined[[#Headers],[Gameweek 14]],FPL_Fixtures_Extract[#Headers],0)),LEN(INDEX(FPL_Fixtures_Extract[],MATCH($A349,FPL_Fixtures_Extract[[Player]:[Player]],0),MATCH(FPL_Combined[[#Headers],[Gameweek 14]],FPL_Fixtures_Extract[#Headers],0)))-4),Team_Key[[Full Name]:[Full Name]],0))&amp;RIGHT(INDEX(FPL_Fixtures_Extract[],MATCH($A349,FPL_Fixtures_Extract[[Player]:[Player]],0),MATCH(FPL_Combined[[#Headers],[Gameweek 14]],FPL_Fixtures_Extract[#Headers],0)),3))</f>
        <v>SWA(H) 1-0</v>
      </c>
      <c r="P349" t="str">
        <f ca="1">IF(RIGHT(FPL_Combined[[#Headers],[Gameweek 15]],2)&lt;$B$622,INDEX(FPL_Results_Extract[Gameweek 15],MATCH($A349,FPL_Results_Extract[[Player]:[Player]],0)),INDEX(Team_Key[[Abbreviation]:[Abbreviation]],MATCH(LEFT(INDEX(FPL_Fixtures_Extract[],MATCH($A349,FPL_Fixtures_Extract[[Player]:[Player]],0),MATCH(FPL_Combined[[#Headers],[Gameweek 15]],FPL_Fixtures_Extract[#Headers],0)),LEN(INDEX(FPL_Fixtures_Extract[],MATCH($A349,FPL_Fixtures_Extract[[Player]:[Player]],0),MATCH(FPL_Combined[[#Headers],[Gameweek 15]],FPL_Fixtures_Extract[#Headers],0)))-4),Team_Key[[Full Name]:[Full Name]],0))&amp;RIGHT(INDEX(FPL_Fixtures_Extract[],MATCH($A349,FPL_Fixtures_Extract[[Player]:[Player]],0),MATCH(FPL_Combined[[#Headers],[Gameweek 15]],FPL_Fixtures_Extract[#Headers],0)),3))</f>
        <v>NEW(A) 0-2</v>
      </c>
      <c r="Q349" t="str">
        <f ca="1">IF(RIGHT(FPL_Combined[[#Headers],[Gameweek 16]],2)&lt;$B$622,INDEX(FPL_Results_Extract[Gameweek 16],MATCH($A349,FPL_Results_Extract[[Player]:[Player]],0)),INDEX(Team_Key[[Abbreviation]:[Abbreviation]],MATCH(LEFT(INDEX(FPL_Fixtures_Extract[],MATCH($A349,FPL_Fixtures_Extract[[Player]:[Player]],0),MATCH(FPL_Combined[[#Headers],[Gameweek 16]],FPL_Fixtures_Extract[#Headers],0)),LEN(INDEX(FPL_Fixtures_Extract[],MATCH($A349,FPL_Fixtures_Extract[[Player]:[Player]],0),MATCH(FPL_Combined[[#Headers],[Gameweek 16]],FPL_Fixtures_Extract[#Headers],0)))-4),Team_Key[[Full Name]:[Full Name]],0))&amp;RIGHT(INDEX(FPL_Fixtures_Extract[],MATCH($A349,FPL_Fixtures_Extract[[Player]:[Player]],0),MATCH(FPL_Combined[[#Headers],[Gameweek 16]],FPL_Fixtures_Extract[#Headers],0)),3))</f>
        <v>WBA(H) 2-2</v>
      </c>
      <c r="R349" t="str">
        <f ca="1">IF(RIGHT(FPL_Combined[[#Headers],[Gameweek 17]],2)&lt;$B$622,INDEX(FPL_Results_Extract[Gameweek 17],MATCH($A349,FPL_Results_Extract[[Player]:[Player]],0)),INDEX(Team_Key[[Abbreviation]:[Abbreviation]],MATCH(LEFT(INDEX(FPL_Fixtures_Extract[],MATCH($A349,FPL_Fixtures_Extract[[Player]:[Player]],0),MATCH(FPL_Combined[[#Headers],[Gameweek 17]],FPL_Fixtures_Extract[#Headers],0)),LEN(INDEX(FPL_Fixtures_Extract[],MATCH($A349,FPL_Fixtures_Extract[[Player]:[Player]],0),MATCH(FPL_Combined[[#Headers],[Gameweek 17]],FPL_Fixtures_Extract[#Headers],0)))-4),Team_Key[[Full Name]:[Full Name]],0))&amp;RIGHT(INDEX(FPL_Fixtures_Extract[],MATCH($A349,FPL_Fixtures_Extract[[Player]:[Player]],0),MATCH(FPL_Combined[[#Headers],[Gameweek 17]],FPL_Fixtures_Extract[#Headers],0)),3))</f>
        <v>WAT(A) 0-3</v>
      </c>
      <c r="S349" t="str">
        <f ca="1">IF(RIGHT(FPL_Combined[[#Headers],[Gameweek 18]],2)&lt;$B$622,INDEX(FPL_Results_Extract[Gameweek 18],MATCH($A349,FPL_Results_Extract[[Player]:[Player]],0)),INDEX(Team_Key[[Abbreviation]:[Abbreviation]],MATCH(LEFT(INDEX(FPL_Fixtures_Extract[],MATCH($A349,FPL_Fixtures_Extract[[Player]:[Player]],0),MATCH(FPL_Combined[[#Headers],[Gameweek 18]],FPL_Fixtures_Extract[#Headers],0)),LEN(INDEX(FPL_Fixtures_Extract[],MATCH($A349,FPL_Fixtures_Extract[[Player]:[Player]],0),MATCH(FPL_Combined[[#Headers],[Gameweek 18]],FPL_Fixtures_Extract[#Headers],0)))-4),Team_Key[[Full Name]:[Full Name]],0))&amp;RIGHT(INDEX(FPL_Fixtures_Extract[],MATCH($A349,FPL_Fixtures_Extract[[Player]:[Player]],0),MATCH(FPL_Combined[[#Headers],[Gameweek 18]],FPL_Fixtures_Extract[#Headers],0)),3))</f>
        <v>LEI(H) 1-0</v>
      </c>
      <c r="T349" t="str">
        <f ca="1">IF(RIGHT(FPL_Combined[[#Headers],[Gameweek 19]],2)&lt;$B$622,INDEX(FPL_Results_Extract[Gameweek 19],MATCH($A349,FPL_Results_Extract[[Player]:[Player]],0)),INDEX(Team_Key[[Abbreviation]:[Abbreviation]],MATCH(LEFT(INDEX(FPL_Fixtures_Extract[],MATCH($A349,FPL_Fixtures_Extract[[Player]:[Player]],0),MATCH(FPL_Combined[[#Headers],[Gameweek 19]],FPL_Fixtures_Extract[#Headers],0)),LEN(INDEX(FPL_Fixtures_Extract[],MATCH($A349,FPL_Fixtures_Extract[[Player]:[Player]],0),MATCH(FPL_Combined[[#Headers],[Gameweek 19]],FPL_Fixtures_Extract[#Headers],0)))-4),Team_Key[[Full Name]:[Full Name]],0))&amp;RIGHT(INDEX(FPL_Fixtures_Extract[],MATCH($A349,FPL_Fixtures_Extract[[Player]:[Player]],0),MATCH(FPL_Combined[[#Headers],[Gameweek 19]],FPL_Fixtures_Extract[#Headers],0)),3))</f>
        <v>SUN(A) 1-0</v>
      </c>
      <c r="U349" t="str">
        <f ca="1">IF(RIGHT(FPL_Combined[[#Headers],[Gameweek 20]],2)&lt;$B$622,INDEX(FPL_Results_Extract[Gameweek 20],MATCH($A349,FPL_Results_Extract[[Player]:[Player]],0)),INDEX(Team_Key[[Abbreviation]:[Abbreviation]],MATCH(LEFT(INDEX(FPL_Fixtures_Extract[],MATCH($A349,FPL_Fixtures_Extract[[Player]:[Player]],0),MATCH(FPL_Combined[[#Headers],[Gameweek 20]],FPL_Fixtures_Extract[#Headers],0)),LEN(INDEX(FPL_Fixtures_Extract[],MATCH($A349,FPL_Fixtures_Extract[[Player]:[Player]],0),MATCH(FPL_Combined[[#Headers],[Gameweek 20]],FPL_Fixtures_Extract[#Headers],0)))-4),Team_Key[[Full Name]:[Full Name]],0))&amp;RIGHT(INDEX(FPL_Fixtures_Extract[],MATCH($A349,FPL_Fixtures_Extract[[Player]:[Player]],0),MATCH(FPL_Combined[[#Headers],[Gameweek 20]],FPL_Fixtures_Extract[#Headers],0)),3))</f>
        <v>WHU(A) 0-2</v>
      </c>
      <c r="V349" t="str">
        <f ca="1">IF(RIGHT(FPL_Combined[[#Headers],[Gameweek 21]],2)&lt;$B$622,INDEX(FPL_Results_Extract[Gameweek 21],MATCH($A349,FPL_Results_Extract[[Player]:[Player]],0)),INDEX(Team_Key[[Abbreviation]:[Abbreviation]],MATCH(LEFT(INDEX(FPL_Fixtures_Extract[],MATCH($A349,FPL_Fixtures_Extract[[Player]:[Player]],0),MATCH(FPL_Combined[[#Headers],[Gameweek 21]],FPL_Fixtures_Extract[#Headers],0)),LEN(INDEX(FPL_Fixtures_Extract[],MATCH($A349,FPL_Fixtures_Extract[[Player]:[Player]],0),MATCH(FPL_Combined[[#Headers],[Gameweek 21]],FPL_Fixtures_Extract[#Headers],0)))-4),Team_Key[[Full Name]:[Full Name]],0))&amp;RIGHT(INDEX(FPL_Fixtures_Extract[],MATCH($A349,FPL_Fixtures_Extract[[Player]:[Player]],0),MATCH(FPL_Combined[[#Headers],[Gameweek 21]],FPL_Fixtures_Extract[#Headers],0)),3))</f>
        <v>ARS(H) 3-3</v>
      </c>
      <c r="W349" t="str">
        <f ca="1">IF(RIGHT(FPL_Combined[[#Headers],[Gameweek 22]],2)&lt;$B$622,INDEX(FPL_Results_Extract[Gameweek 22],MATCH($A349,FPL_Results_Extract[[Player]:[Player]],0)),INDEX(Team_Key[[Abbreviation]:[Abbreviation]],MATCH(LEFT(INDEX(FPL_Fixtures_Extract[],MATCH($A349,FPL_Fixtures_Extract[[Player]:[Player]],0),MATCH(FPL_Combined[[#Headers],[Gameweek 22]],FPL_Fixtures_Extract[#Headers],0)),LEN(INDEX(FPL_Fixtures_Extract[],MATCH($A349,FPL_Fixtures_Extract[[Player]:[Player]],0),MATCH(FPL_Combined[[#Headers],[Gameweek 22]],FPL_Fixtures_Extract[#Headers],0)))-4),Team_Key[[Full Name]:[Full Name]],0))&amp;RIGHT(INDEX(FPL_Fixtures_Extract[],MATCH($A349,FPL_Fixtures_Extract[[Player]:[Player]],0),MATCH(FPL_Combined[[#Headers],[Gameweek 22]],FPL_Fixtures_Extract[#Headers],0)),3))</f>
        <v>MUN(H) 0-1</v>
      </c>
      <c r="X349" t="str">
        <f ca="1">IF(RIGHT(FPL_Combined[[#Headers],[Gameweek 23]],2)&lt;$B$622,INDEX(FPL_Results_Extract[Gameweek 23],MATCH($A349,FPL_Results_Extract[[Player]:[Player]],0)),INDEX(Team_Key[[Abbreviation]:[Abbreviation]],MATCH(LEFT(INDEX(FPL_Fixtures_Extract[],MATCH($A349,FPL_Fixtures_Extract[[Player]:[Player]],0),MATCH(FPL_Combined[[#Headers],[Gameweek 23]],FPL_Fixtures_Extract[#Headers],0)),LEN(INDEX(FPL_Fixtures_Extract[],MATCH($A349,FPL_Fixtures_Extract[[Player]:[Player]],0),MATCH(FPL_Combined[[#Headers],[Gameweek 23]],FPL_Fixtures_Extract[#Headers],0)))-4),Team_Key[[Full Name]:[Full Name]],0))&amp;RIGHT(INDEX(FPL_Fixtures_Extract[],MATCH($A349,FPL_Fixtures_Extract[[Player]:[Player]],0),MATCH(FPL_Combined[[#Headers],[Gameweek 23]],FPL_Fixtures_Extract[#Headers],0)),3))</f>
        <v>NOR(A) 5-4</v>
      </c>
      <c r="Y349" t="str">
        <f ca="1">IF(RIGHT(FPL_Combined[[#Headers],[Gameweek 24]],2)&lt;$B$622,INDEX(FPL_Results_Extract[Team],MATCH($A349,FPL_Results_Extract[[Player]:[Player]],0)),INDEX(Team_Key[[Abbreviation]:[Abbreviation]],MATCH(LEFT(INDEX(FPL_Fixtures_Extract[],MATCH($A349,FPL_Fixtures_Extract[[Player]:[Player]],0),MATCH(FPL_Combined[[#Headers],[Gameweek 24]],FPL_Fixtures_Extract[#Headers],0)),LEN(INDEX(FPL_Fixtures_Extract[],MATCH($A349,FPL_Fixtures_Extract[[Player]:[Player]],0),MATCH(FPL_Combined[[#Headers],[Gameweek 24]],FPL_Fixtures_Extract[#Headers],0)))-4),Team_Key[[Full Name]:[Full Name]],0))&amp;RIGHT(INDEX(FPL_Fixtures_Extract[],MATCH($A349,FPL_Fixtures_Extract[[Player]:[Player]],0),MATCH(FPL_Combined[[#Headers],[Gameweek 24]],FPL_Fixtures_Extract[#Headers],0)),3))</f>
        <v>LIV</v>
      </c>
      <c r="Z349" t="str">
        <f ca="1">IF(RIGHT(FPL_Combined[[#Headers],[Gameweek 25]],2)&lt;$B$622,INDEX(FPL_Results_Extract[Player],MATCH($A349,FPL_Results_Extract[[Player]:[Player]],0)),INDEX(Team_Key[[Abbreviation]:[Abbreviation]],MATCH(LEFT(INDEX(FPL_Fixtures_Extract[],MATCH($A349,FPL_Fixtures_Extract[[Player]:[Player]],0),MATCH(FPL_Combined[[#Headers],[Gameweek 25]],FPL_Fixtures_Extract[#Headers],0)),LEN(INDEX(FPL_Fixtures_Extract[],MATCH($A349,FPL_Fixtures_Extract[[Player]:[Player]],0),MATCH(FPL_Combined[[#Headers],[Gameweek 25]],FPL_Fixtures_Extract[#Headers],0)))-4),Team_Key[[Full Name]:[Full Name]],0))&amp;RIGHT(INDEX(FPL_Fixtures_Extract[],MATCH($A349,FPL_Fixtures_Extract[[Player]:[Player]],0),MATCH(FPL_Combined[[#Headers],[Gameweek 25]],FPL_Fixtures_Extract[#Headers],0)),3))</f>
        <v>Lovren</v>
      </c>
      <c r="AA349" t="str">
        <f ca="1">IF(RIGHT(FPL_Combined[[#Headers],[Gameweek 26]],2)&lt;$B$622,INDEX(FPL_Results_Extract[Gameweek 01],MATCH($A349,FPL_Results_Extract[[Player]:[Player]],0)),INDEX(Team_Key[[Abbreviation]:[Abbreviation]],MATCH(LEFT(INDEX(FPL_Fixtures_Extract[],MATCH($A349,FPL_Fixtures_Extract[[Player]:[Player]],0),MATCH(FPL_Combined[[#Headers],[Gameweek 26]],FPL_Fixtures_Extract[#Headers],0)),LEN(INDEX(FPL_Fixtures_Extract[],MATCH($A349,FPL_Fixtures_Extract[[Player]:[Player]],0),MATCH(FPL_Combined[[#Headers],[Gameweek 26]],FPL_Fixtures_Extract[#Headers],0)))-4),Team_Key[[Full Name]:[Full Name]],0))&amp;RIGHT(INDEX(FPL_Fixtures_Extract[],MATCH($A349,FPL_Fixtures_Extract[[Player]:[Player]],0),MATCH(FPL_Combined[[#Headers],[Gameweek 26]],FPL_Fixtures_Extract[#Headers],0)),3))</f>
        <v>STK(A) 1-0</v>
      </c>
      <c r="AB349" t="str">
        <f ca="1">IF(RIGHT(FPL_Combined[[#Headers],[Gameweek 27]],2)&lt;$B$622,INDEX(FPL_Results_Extract[Gameweek 02],MATCH($A349,FPL_Results_Extract[[Player]:[Player]],0)),INDEX(Team_Key[[Abbreviation]:[Abbreviation]],MATCH(LEFT(INDEX(FPL_Fixtures_Extract[],MATCH($A349,FPL_Fixtures_Extract[[Player]:[Player]],0),MATCH(FPL_Combined[[#Headers],[Gameweek 27]],FPL_Fixtures_Extract[#Headers],0)),LEN(INDEX(FPL_Fixtures_Extract[],MATCH($A349,FPL_Fixtures_Extract[[Player]:[Player]],0),MATCH(FPL_Combined[[#Headers],[Gameweek 27]],FPL_Fixtures_Extract[#Headers],0)))-4),Team_Key[[Full Name]:[Full Name]],0))&amp;RIGHT(INDEX(FPL_Fixtures_Extract[],MATCH($A349,FPL_Fixtures_Extract[[Player]:[Player]],0),MATCH(FPL_Combined[[#Headers],[Gameweek 27]],FPL_Fixtures_Extract[#Headers],0)),3))</f>
        <v>BOU(H) 1-0</v>
      </c>
      <c r="AC349" t="str">
        <f ca="1">IF(RIGHT(FPL_Combined[[#Headers],[Gameweek 28]],2)&lt;$B$622,INDEX(FPL_Results_Extract[Gameweek 03],MATCH($A349,FPL_Results_Extract[[Player]:[Player]],0)),INDEX(Team_Key[[Abbreviation]:[Abbreviation]],MATCH(LEFT(INDEX(FPL_Fixtures_Extract[],MATCH($A349,FPL_Fixtures_Extract[[Player]:[Player]],0),MATCH(FPL_Combined[[#Headers],[Gameweek 28]],FPL_Fixtures_Extract[#Headers],0)),LEN(INDEX(FPL_Fixtures_Extract[],MATCH($A349,FPL_Fixtures_Extract[[Player]:[Player]],0),MATCH(FPL_Combined[[#Headers],[Gameweek 28]],FPL_Fixtures_Extract[#Headers],0)))-4),Team_Key[[Full Name]:[Full Name]],0))&amp;RIGHT(INDEX(FPL_Fixtures_Extract[],MATCH($A349,FPL_Fixtures_Extract[[Player]:[Player]],0),MATCH(FPL_Combined[[#Headers],[Gameweek 28]],FPL_Fixtures_Extract[#Headers],0)),3))</f>
        <v>ARS(A) 0-0</v>
      </c>
      <c r="AD349" t="str">
        <f ca="1">IF(RIGHT(FPL_Combined[[#Headers],[Gameweek 29]],2)&lt;$B$622,INDEX(FPL_Results_Extract[Gameweek 04],MATCH($A349,FPL_Results_Extract[[Player]:[Player]],0)),INDEX(Team_Key[[Abbreviation]:[Abbreviation]],MATCH(LEFT(INDEX(FPL_Fixtures_Extract[],MATCH($A349,FPL_Fixtures_Extract[[Player]:[Player]],0),MATCH(FPL_Combined[[#Headers],[Gameweek 29]],FPL_Fixtures_Extract[#Headers],0)),LEN(INDEX(FPL_Fixtures_Extract[],MATCH($A349,FPL_Fixtures_Extract[[Player]:[Player]],0),MATCH(FPL_Combined[[#Headers],[Gameweek 29]],FPL_Fixtures_Extract[#Headers],0)))-4),Team_Key[[Full Name]:[Full Name]],0))&amp;RIGHT(INDEX(FPL_Fixtures_Extract[],MATCH($A349,FPL_Fixtures_Extract[[Player]:[Player]],0),MATCH(FPL_Combined[[#Headers],[Gameweek 29]],FPL_Fixtures_Extract[#Headers],0)),3))</f>
        <v>CRY(A)</v>
      </c>
      <c r="AE349" t="e">
        <f ca="1">IF(RIGHT(FPL_Combined[[#Headers],[Gameweek 30]],2)&lt;$B$622,INDEX(FPL_Results_Extract[Gameweek 05],MATCH($A349,FPL_Results_Extract[[Player]:[Player]],0)),INDEX(Team_Key[[Abbreviation]:[Abbreviation]],MATCH(LEFT(INDEX(FPL_Fixtures_Extract[],MATCH($A349,FPL_Fixtures_Extract[[Player]:[Player]],0),MATCH(FPL_Combined[[#Headers],[Gameweek 30]],FPL_Fixtures_Extract[#Headers],0)),LEN(INDEX(FPL_Fixtures_Extract[],MATCH($A349,FPL_Fixtures_Extract[[Player]:[Player]],0),MATCH(FPL_Combined[[#Headers],[Gameweek 30]],FPL_Fixtures_Extract[#Headers],0)))-4),Team_Key[[Full Name]:[Full Name]],0))&amp;RIGHT(INDEX(FPL_Fixtures_Extract[],MATCH($A349,FPL_Fixtures_Extract[[Player]:[Player]],0),MATCH(FPL_Combined[[#Headers],[Gameweek 30]],FPL_Fixtures_Extract[#Headers],0)),3))</f>
        <v>#VALUE!</v>
      </c>
      <c r="AF349" t="str">
        <f ca="1">IF(RIGHT(FPL_Combined[[#Headers],[Gameweek 31]],2)&lt;$B$622,INDEX(FPL_Results_Extract[Gameweek 06],MATCH($A349,FPL_Results_Extract[[Player]:[Player]],0)),INDEX(Team_Key[[Abbreviation]:[Abbreviation]],MATCH(LEFT(INDEX(FPL_Fixtures_Extract[],MATCH($A349,FPL_Fixtures_Extract[[Player]:[Player]],0),MATCH(FPL_Combined[[#Headers],[Gameweek 31]],FPL_Fixtures_Extract[#Headers],0)),LEN(INDEX(FPL_Fixtures_Extract[],MATCH($A349,FPL_Fixtures_Extract[[Player]:[Player]],0),MATCH(FPL_Combined[[#Headers],[Gameweek 31]],FPL_Fixtures_Extract[#Headers],0)))-4),Team_Key[[Full Name]:[Full Name]],0))&amp;RIGHT(INDEX(FPL_Fixtures_Extract[],MATCH($A349,FPL_Fixtures_Extract[[Player]:[Player]],0),MATCH(FPL_Combined[[#Headers],[Gameweek 31]],FPL_Fixtures_Extract[#Headers],0)),3))</f>
        <v>SOU(A)</v>
      </c>
      <c r="AG349" t="str">
        <f ca="1">IF(RIGHT(FPL_Combined[[#Headers],[Gameweek 32]],2)&lt;$B$622,INDEX(FPL_Results_Extract[Gameweek 07],MATCH($A349,FPL_Results_Extract[[Player]:[Player]],0)),INDEX(Team_Key[[Abbreviation]:[Abbreviation]],MATCH(LEFT(INDEX(FPL_Fixtures_Extract[],MATCH($A349,FPL_Fixtures_Extract[[Player]:[Player]],0),MATCH(FPL_Combined[[#Headers],[Gameweek 32]],FPL_Fixtures_Extract[#Headers],0)),LEN(INDEX(FPL_Fixtures_Extract[],MATCH($A349,FPL_Fixtures_Extract[[Player]:[Player]],0),MATCH(FPL_Combined[[#Headers],[Gameweek 32]],FPL_Fixtures_Extract[#Headers],0)))-4),Team_Key[[Full Name]:[Full Name]],0))&amp;RIGHT(INDEX(FPL_Fixtures_Extract[],MATCH($A349,FPL_Fixtures_Extract[[Player]:[Player]],0),MATCH(FPL_Combined[[#Headers],[Gameweek 32]],FPL_Fixtures_Extract[#Headers],0)),3))</f>
        <v>TOT(H)</v>
      </c>
      <c r="AH349" t="str">
        <f ca="1">IF(RIGHT(FPL_Combined[[#Headers],[Gameweek 33]],2)&lt;$B$622,INDEX(FPL_Results_Extract[Gameweek 08],MATCH($A349,FPL_Results_Extract[[Player]:[Player]],0)),INDEX(Team_Key[[Abbreviation]:[Abbreviation]],MATCH(LEFT(INDEX(FPL_Fixtures_Extract[],MATCH($A349,FPL_Fixtures_Extract[[Player]:[Player]],0),MATCH(FPL_Combined[[#Headers],[Gameweek 33]],FPL_Fixtures_Extract[#Headers],0)),LEN(INDEX(FPL_Fixtures_Extract[],MATCH($A349,FPL_Fixtures_Extract[[Player]:[Player]],0),MATCH(FPL_Combined[[#Headers],[Gameweek 33]],FPL_Fixtures_Extract[#Headers],0)))-4),Team_Key[[Full Name]:[Full Name]],0))&amp;RIGHT(INDEX(FPL_Fixtures_Extract[],MATCH($A349,FPL_Fixtures_Extract[[Player]:[Player]],0),MATCH(FPL_Combined[[#Headers],[Gameweek 33]],FPL_Fixtures_Extract[#Headers],0)),3))</f>
        <v>STK(H)</v>
      </c>
      <c r="AI349" t="str">
        <f ca="1">IF(RIGHT(FPL_Combined[[#Headers],[Gameweek 34]],2)&lt;$B$622,INDEX(FPL_Results_Extract[Gameweek 09],MATCH($A349,FPL_Results_Extract[[Player]:[Player]],0)),INDEX(Team_Key[[Abbreviation]:[Abbreviation]],MATCH(LEFT(INDEX(FPL_Fixtures_Extract[],MATCH($A349,FPL_Fixtures_Extract[[Player]:[Player]],0),MATCH(FPL_Combined[[#Headers],[Gameweek 34]],FPL_Fixtures_Extract[#Headers],0)),LEN(INDEX(FPL_Fixtures_Extract[],MATCH($A349,FPL_Fixtures_Extract[[Player]:[Player]],0),MATCH(FPL_Combined[[#Headers],[Gameweek 34]],FPL_Fixtures_Extract[#Headers],0)))-4),Team_Key[[Full Name]:[Full Name]],0))&amp;RIGHT(INDEX(FPL_Fixtures_Extract[],MATCH($A349,FPL_Fixtures_Extract[[Player]:[Player]],0),MATCH(FPL_Combined[[#Headers],[Gameweek 34]],FPL_Fixtures_Extract[#Headers],0)),3))</f>
        <v>BOU(A)</v>
      </c>
      <c r="AJ349" t="str">
        <f ca="1">IF(RIGHT(FPL_Combined[[#Headers],[Gameweek 35]],2)&lt;$B$622,INDEX(FPL_Results_Extract[Gameweek 10],MATCH($A349,FPL_Results_Extract[[Player]:[Player]],0)),INDEX(Team_Key[[Abbreviation]:[Abbreviation]],MATCH(LEFT(INDEX(FPL_Fixtures_Extract[],MATCH($A349,FPL_Fixtures_Extract[[Player]:[Player]],0),MATCH(FPL_Combined[[#Headers],[Gameweek 35]],FPL_Fixtures_Extract[#Headers],0)),LEN(INDEX(FPL_Fixtures_Extract[],MATCH($A349,FPL_Fixtures_Extract[[Player]:[Player]],0),MATCH(FPL_Combined[[#Headers],[Gameweek 35]],FPL_Fixtures_Extract[#Headers],0)))-4),Team_Key[[Full Name]:[Full Name]],0))&amp;RIGHT(INDEX(FPL_Fixtures_Extract[],MATCH($A349,FPL_Fixtures_Extract[[Player]:[Player]],0),MATCH(FPL_Combined[[#Headers],[Gameweek 35]],FPL_Fixtures_Extract[#Headers],0)),3))</f>
        <v>NEW(H)</v>
      </c>
      <c r="AK349" t="str">
        <f ca="1">IF(RIGHT(FPL_Combined[[#Headers],[Gameweek 36]],2)&lt;$B$622,INDEX(FPL_Results_Extract[Gameweek 11],MATCH($A349,FPL_Results_Extract[[Player]:[Player]],0)),INDEX(Team_Key[[Abbreviation]:[Abbreviation]],MATCH(LEFT(INDEX(FPL_Fixtures_Extract[],MATCH($A349,FPL_Fixtures_Extract[[Player]:[Player]],0),MATCH(FPL_Combined[[#Headers],[Gameweek 36]],FPL_Fixtures_Extract[#Headers],0)),LEN(INDEX(FPL_Fixtures_Extract[],MATCH($A349,FPL_Fixtures_Extract[[Player]:[Player]],0),MATCH(FPL_Combined[[#Headers],[Gameweek 36]],FPL_Fixtures_Extract[#Headers],0)))-4),Team_Key[[Full Name]:[Full Name]],0))&amp;RIGHT(INDEX(FPL_Fixtures_Extract[],MATCH($A349,FPL_Fixtures_Extract[[Player]:[Player]],0),MATCH(FPL_Combined[[#Headers],[Gameweek 36]],FPL_Fixtures_Extract[#Headers],0)),3))</f>
        <v>SWA(A)</v>
      </c>
      <c r="AL349" t="str">
        <f ca="1">IF(RIGHT(FPL_Combined[[#Headers],[Gameweek 37]],2)&lt;$B$622,INDEX(FPL_Results_Extract[Gameweek 12],MATCH($A349,FPL_Results_Extract[[Player]:[Player]],0)),INDEX(Team_Key[[Abbreviation]:[Abbreviation]],MATCH(LEFT(INDEX(FPL_Fixtures_Extract[],MATCH($A349,FPL_Fixtures_Extract[[Player]:[Player]],0),MATCH(FPL_Combined[[#Headers],[Gameweek 37]],FPL_Fixtures_Extract[#Headers],0)),LEN(INDEX(FPL_Fixtures_Extract[],MATCH($A349,FPL_Fixtures_Extract[[Player]:[Player]],0),MATCH(FPL_Combined[[#Headers],[Gameweek 37]],FPL_Fixtures_Extract[#Headers],0)))-4),Team_Key[[Full Name]:[Full Name]],0))&amp;RIGHT(INDEX(FPL_Fixtures_Extract[],MATCH($A349,FPL_Fixtures_Extract[[Player]:[Player]],0),MATCH(FPL_Combined[[#Headers],[Gameweek 37]],FPL_Fixtures_Extract[#Headers],0)),3))</f>
        <v>WAT(H)</v>
      </c>
      <c r="AM349" t="str">
        <f ca="1">IF(RIGHT(FPL_Combined[[#Headers],[Gameweek 38]],2)&lt;$B$622,INDEX(FPL_Results_Extract[Gameweek 13],MATCH($A349,FPL_Results_Extract[[Player]:[Player]],0)),INDEX(Team_Key[[Abbreviation]:[Abbreviation]],MATCH(LEFT(INDEX(FPL_Fixtures_Extract[],MATCH($A349,FPL_Fixtures_Extract[[Player]:[Player]],0),MATCH(FPL_Combined[[#Headers],[Gameweek 38]],FPL_Fixtures_Extract[#Headers],0)),LEN(INDEX(FPL_Fixtures_Extract[],MATCH($A349,FPL_Fixtures_Extract[[Player]:[Player]],0),MATCH(FPL_Combined[[#Headers],[Gameweek 38]],FPL_Fixtures_Extract[#Headers],0)))-4),Team_Key[[Full Name]:[Full Name]],0))&amp;RIGHT(INDEX(FPL_Fixtures_Extract[],MATCH($A349,FPL_Fixtures_Extract[[Player]:[Player]],0),MATCH(FPL_Combined[[#Headers],[Gameweek 38]],FPL_Fixtures_Extract[#Headers],0)),3))</f>
        <v>WBA(A)</v>
      </c>
    </row>
    <row r="350" spans="1:39" x14ac:dyDescent="0.45">
      <c r="A350" t="s">
        <v>465</v>
      </c>
      <c r="B350" t="str">
        <f ca="1">IF(RIGHT(FPL_Combined[[#Headers],[Gameweek 01]],2)&lt;$B$622,INDEX(FPL_Results_Extract[Gameweek 01],MATCH($A350,FPL_Results_Extract[[Player]:[Player]],0)),INDEX(Team_Key[[Abbreviation]:[Abbreviation]],MATCH(LEFT(INDEX(FPL_Fixtures_Extract[],MATCH($A350,FPL_Fixtures_Extract[[Player]:[Player]],0),MATCH(FPL_Combined[[#Headers],[Gameweek 01]],FPL_Fixtures_Extract[#Headers],0)),LEN(INDEX(FPL_Fixtures_Extract[],MATCH($A350,FPL_Fixtures_Extract[[Player]:[Player]],0),MATCH(FPL_Combined[[#Headers],[Gameweek 01]],FPL_Fixtures_Extract[#Headers],0)))-4),Team_Key[[Full Name]:[Full Name]],0))&amp;RIGHT(INDEX(FPL_Fixtures_Extract[],MATCH($A350,FPL_Fixtures_Extract[[Player]:[Player]],0),MATCH(FPL_Combined[[#Headers],[Gameweek 01]],FPL_Fixtures_Extract[#Headers],0)),3))</f>
        <v>N/A</v>
      </c>
      <c r="C350" t="str">
        <f ca="1">IF(RIGHT(FPL_Combined[[#Headers],[Gameweek 02]],2)&lt;$B$622,INDEX(FPL_Results_Extract[Gameweek 02],MATCH($A350,FPL_Results_Extract[[Player]:[Player]],0)),INDEX(Team_Key[[Abbreviation]:[Abbreviation]],MATCH(LEFT(INDEX(FPL_Fixtures_Extract[],MATCH($A350,FPL_Fixtures_Extract[[Player]:[Player]],0),MATCH(FPL_Combined[[#Headers],[Gameweek 02]],FPL_Fixtures_Extract[#Headers],0)),LEN(INDEX(FPL_Fixtures_Extract[],MATCH($A350,FPL_Fixtures_Extract[[Player]:[Player]],0),MATCH(FPL_Combined[[#Headers],[Gameweek 02]],FPL_Fixtures_Extract[#Headers],0)))-4),Team_Key[[Full Name]:[Full Name]],0))&amp;RIGHT(INDEX(FPL_Fixtures_Extract[],MATCH($A350,FPL_Fixtures_Extract[[Player]:[Player]],0),MATCH(FPL_Combined[[#Headers],[Gameweek 02]],FPL_Fixtures_Extract[#Headers],0)),3))</f>
        <v>N/A</v>
      </c>
      <c r="D350" t="str">
        <f ca="1">IF(RIGHT(FPL_Combined[[#Headers],[Gameweek 03]],2)&lt;$B$622,INDEX(FPL_Results_Extract[Gameweek 03],MATCH($A350,FPL_Results_Extract[[Player]:[Player]],0)),INDEX(Team_Key[[Abbreviation]:[Abbreviation]],MATCH(LEFT(INDEX(FPL_Fixtures_Extract[],MATCH($A350,FPL_Fixtures_Extract[[Player]:[Player]],0),MATCH(FPL_Combined[[#Headers],[Gameweek 03]],FPL_Fixtures_Extract[#Headers],0)),LEN(INDEX(FPL_Fixtures_Extract[],MATCH($A350,FPL_Fixtures_Extract[[Player]:[Player]],0),MATCH(FPL_Combined[[#Headers],[Gameweek 03]],FPL_Fixtures_Extract[#Headers],0)))-4),Team_Key[[Full Name]:[Full Name]],0))&amp;RIGHT(INDEX(FPL_Fixtures_Extract[],MATCH($A350,FPL_Fixtures_Extract[[Player]:[Player]],0),MATCH(FPL_Combined[[#Headers],[Gameweek 03]],FPL_Fixtures_Extract[#Headers],0)),3))</f>
        <v>N/A</v>
      </c>
      <c r="E350" t="str">
        <f ca="1">IF(RIGHT(FPL_Combined[[#Headers],[Gameweek 04]],2)&lt;$B$622,INDEX(FPL_Results_Extract[Gameweek 04],MATCH($A350,FPL_Results_Extract[[Player]:[Player]],0)),INDEX(Team_Key[[Abbreviation]:[Abbreviation]],MATCH(LEFT(INDEX(FPL_Fixtures_Extract[],MATCH($A350,FPL_Fixtures_Extract[[Player]:[Player]],0),MATCH(FPL_Combined[[#Headers],[Gameweek 04]],FPL_Fixtures_Extract[#Headers],0)),LEN(INDEX(FPL_Fixtures_Extract[],MATCH($A350,FPL_Fixtures_Extract[[Player]:[Player]],0),MATCH(FPL_Combined[[#Headers],[Gameweek 04]],FPL_Fixtures_Extract[#Headers],0)))-4),Team_Key[[Full Name]:[Full Name]],0))&amp;RIGHT(INDEX(FPL_Fixtures_Extract[],MATCH($A350,FPL_Fixtures_Extract[[Player]:[Player]],0),MATCH(FPL_Combined[[#Headers],[Gameweek 04]],FPL_Fixtures_Extract[#Headers],0)),3))</f>
        <v>N/A</v>
      </c>
      <c r="F350" t="str">
        <f ca="1">IF(RIGHT(FPL_Combined[[#Headers],[Gameweek 05]],2)&lt;$B$622,INDEX(FPL_Results_Extract[Gameweek 05],MATCH($A350,FPL_Results_Extract[[Player]:[Player]],0)),INDEX(Team_Key[[Abbreviation]:[Abbreviation]],MATCH(LEFT(INDEX(FPL_Fixtures_Extract[],MATCH($A350,FPL_Fixtures_Extract[[Player]:[Player]],0),MATCH(FPL_Combined[[#Headers],[Gameweek 05]],FPL_Fixtures_Extract[#Headers],0)),LEN(INDEX(FPL_Fixtures_Extract[],MATCH($A350,FPL_Fixtures_Extract[[Player]:[Player]],0),MATCH(FPL_Combined[[#Headers],[Gameweek 05]],FPL_Fixtures_Extract[#Headers],0)))-4),Team_Key[[Full Name]:[Full Name]],0))&amp;RIGHT(INDEX(FPL_Fixtures_Extract[],MATCH($A350,FPL_Fixtures_Extract[[Player]:[Player]],0),MATCH(FPL_Combined[[#Headers],[Gameweek 05]],FPL_Fixtures_Extract[#Headers],0)),3))</f>
        <v>WAT(A) 0-1</v>
      </c>
      <c r="G350" t="str">
        <f ca="1">IF(RIGHT(FPL_Combined[[#Headers],[Gameweek 06]],2)&lt;$B$622,INDEX(FPL_Results_Extract[Gameweek 06],MATCH($A350,FPL_Results_Extract[[Player]:[Player]],0)),INDEX(Team_Key[[Abbreviation]:[Abbreviation]],MATCH(LEFT(INDEX(FPL_Fixtures_Extract[],MATCH($A350,FPL_Fixtures_Extract[[Player]:[Player]],0),MATCH(FPL_Combined[[#Headers],[Gameweek 06]],FPL_Fixtures_Extract[#Headers],0)),LEN(INDEX(FPL_Fixtures_Extract[],MATCH($A350,FPL_Fixtures_Extract[[Player]:[Player]],0),MATCH(FPL_Combined[[#Headers],[Gameweek 06]],FPL_Fixtures_Extract[#Headers],0)))-4),Team_Key[[Full Name]:[Full Name]],0))&amp;RIGHT(INDEX(FPL_Fixtures_Extract[],MATCH($A350,FPL_Fixtures_Extract[[Player]:[Player]],0),MATCH(FPL_Combined[[#Headers],[Gameweek 06]],FPL_Fixtures_Extract[#Headers],0)),3))</f>
        <v>EVE(H) 0-0</v>
      </c>
      <c r="H350" t="str">
        <f ca="1">IF(RIGHT(FPL_Combined[[#Headers],[Gameweek 07]],2)&lt;$B$622,INDEX(FPL_Results_Extract[Gameweek 07],MATCH($A350,FPL_Results_Extract[[Player]:[Player]],0)),INDEX(Team_Key[[Abbreviation]:[Abbreviation]],MATCH(LEFT(INDEX(FPL_Fixtures_Extract[],MATCH($A350,FPL_Fixtures_Extract[[Player]:[Player]],0),MATCH(FPL_Combined[[#Headers],[Gameweek 07]],FPL_Fixtures_Extract[#Headers],0)),LEN(INDEX(FPL_Fixtures_Extract[],MATCH($A350,FPL_Fixtures_Extract[[Player]:[Player]],0),MATCH(FPL_Combined[[#Headers],[Gameweek 07]],FPL_Fixtures_Extract[#Headers],0)))-4),Team_Key[[Full Name]:[Full Name]],0))&amp;RIGHT(INDEX(FPL_Fixtures_Extract[],MATCH($A350,FPL_Fixtures_Extract[[Player]:[Player]],0),MATCH(FPL_Combined[[#Headers],[Gameweek 07]],FPL_Fixtures_Extract[#Headers],0)),3))</f>
        <v>SOU(A) 1-3</v>
      </c>
      <c r="I350" t="str">
        <f ca="1">IF(RIGHT(FPL_Combined[[#Headers],[Gameweek 08]],2)&lt;$B$622,INDEX(FPL_Results_Extract[Gameweek 08],MATCH($A350,FPL_Results_Extract[[Player]:[Player]],0)),INDEX(Team_Key[[Abbreviation]:[Abbreviation]],MATCH(LEFT(INDEX(FPL_Fixtures_Extract[],MATCH($A350,FPL_Fixtures_Extract[[Player]:[Player]],0),MATCH(FPL_Combined[[#Headers],[Gameweek 08]],FPL_Fixtures_Extract[#Headers],0)),LEN(INDEX(FPL_Fixtures_Extract[],MATCH($A350,FPL_Fixtures_Extract[[Player]:[Player]],0),MATCH(FPL_Combined[[#Headers],[Gameweek 08]],FPL_Fixtures_Extract[#Headers],0)))-4),Team_Key[[Full Name]:[Full Name]],0))&amp;RIGHT(INDEX(FPL_Fixtures_Extract[],MATCH($A350,FPL_Fixtures_Extract[[Player]:[Player]],0),MATCH(FPL_Combined[[#Headers],[Gameweek 08]],FPL_Fixtures_Extract[#Headers],0)),3))</f>
        <v>TOT(H) 2-2</v>
      </c>
      <c r="J350" t="str">
        <f ca="1">IF(RIGHT(FPL_Combined[[#Headers],[Gameweek 09]],2)&lt;$B$622,INDEX(FPL_Results_Extract[Gameweek 09],MATCH($A350,FPL_Results_Extract[[Player]:[Player]],0)),INDEX(Team_Key[[Abbreviation]:[Abbreviation]],MATCH(LEFT(INDEX(FPL_Fixtures_Extract[],MATCH($A350,FPL_Fixtures_Extract[[Player]:[Player]],0),MATCH(FPL_Combined[[#Headers],[Gameweek 09]],FPL_Fixtures_Extract[#Headers],0)),LEN(INDEX(FPL_Fixtures_Extract[],MATCH($A350,FPL_Fixtures_Extract[[Player]:[Player]],0),MATCH(FPL_Combined[[#Headers],[Gameweek 09]],FPL_Fixtures_Extract[#Headers],0)))-4),Team_Key[[Full Name]:[Full Name]],0))&amp;RIGHT(INDEX(FPL_Fixtures_Extract[],MATCH($A350,FPL_Fixtures_Extract[[Player]:[Player]],0),MATCH(FPL_Combined[[#Headers],[Gameweek 09]],FPL_Fixtures_Extract[#Headers],0)),3))</f>
        <v>STK(H) 0-1</v>
      </c>
      <c r="K350" t="str">
        <f ca="1">IF(RIGHT(FPL_Combined[[#Headers],[Gameweek 10]],2)&lt;$B$622,INDEX(FPL_Results_Extract[Gameweek 10],MATCH($A350,FPL_Results_Extract[[Player]:[Player]],0)),INDEX(Team_Key[[Abbreviation]:[Abbreviation]],MATCH(LEFT(INDEX(FPL_Fixtures_Extract[],MATCH($A350,FPL_Fixtures_Extract[[Player]:[Player]],0),MATCH(FPL_Combined[[#Headers],[Gameweek 10]],FPL_Fixtures_Extract[#Headers],0)),LEN(INDEX(FPL_Fixtures_Extract[],MATCH($A350,FPL_Fixtures_Extract[[Player]:[Player]],0),MATCH(FPL_Combined[[#Headers],[Gameweek 10]],FPL_Fixtures_Extract[#Headers],0)))-4),Team_Key[[Full Name]:[Full Name]],0))&amp;RIGHT(INDEX(FPL_Fixtures_Extract[],MATCH($A350,FPL_Fixtures_Extract[[Player]:[Player]],0),MATCH(FPL_Combined[[#Headers],[Gameweek 10]],FPL_Fixtures_Extract[#Headers],0)),3))</f>
        <v>AVL(A) 2-1</v>
      </c>
      <c r="L350" t="str">
        <f ca="1">IF(RIGHT(FPL_Combined[[#Headers],[Gameweek 11]],2)&lt;$B$622,INDEX(FPL_Results_Extract[Gameweek 11],MATCH($A350,FPL_Results_Extract[[Player]:[Player]],0)),INDEX(Team_Key[[Abbreviation]:[Abbreviation]],MATCH(LEFT(INDEX(FPL_Fixtures_Extract[],MATCH($A350,FPL_Fixtures_Extract[[Player]:[Player]],0),MATCH(FPL_Combined[[#Headers],[Gameweek 11]],FPL_Fixtures_Extract[#Headers],0)),LEN(INDEX(FPL_Fixtures_Extract[],MATCH($A350,FPL_Fixtures_Extract[[Player]:[Player]],0),MATCH(FPL_Combined[[#Headers],[Gameweek 11]],FPL_Fixtures_Extract[#Headers],0)))-4),Team_Key[[Full Name]:[Full Name]],0))&amp;RIGHT(INDEX(FPL_Fixtures_Extract[],MATCH($A350,FPL_Fixtures_Extract[[Player]:[Player]],0),MATCH(FPL_Combined[[#Headers],[Gameweek 11]],FPL_Fixtures_Extract[#Headers],0)),3))</f>
        <v>ARS(H) 0-3</v>
      </c>
      <c r="M350" t="str">
        <f ca="1">IF(RIGHT(FPL_Combined[[#Headers],[Gameweek 12]],2)&lt;$B$622,INDEX(FPL_Results_Extract[Gameweek 12],MATCH($A350,FPL_Results_Extract[[Player]:[Player]],0)),INDEX(Team_Key[[Abbreviation]:[Abbreviation]],MATCH(LEFT(INDEX(FPL_Fixtures_Extract[],MATCH($A350,FPL_Fixtures_Extract[[Player]:[Player]],0),MATCH(FPL_Combined[[#Headers],[Gameweek 12]],FPL_Fixtures_Extract[#Headers],0)),LEN(INDEX(FPL_Fixtures_Extract[],MATCH($A350,FPL_Fixtures_Extract[[Player]:[Player]],0),MATCH(FPL_Combined[[#Headers],[Gameweek 12]],FPL_Fixtures_Extract[#Headers],0)))-4),Team_Key[[Full Name]:[Full Name]],0))&amp;RIGHT(INDEX(FPL_Fixtures_Extract[],MATCH($A350,FPL_Fixtures_Extract[[Player]:[Player]],0),MATCH(FPL_Combined[[#Headers],[Gameweek 12]],FPL_Fixtures_Extract[#Headers],0)),3))</f>
        <v>NOR(A) 0-1</v>
      </c>
      <c r="N350" t="str">
        <f ca="1">IF(RIGHT(FPL_Combined[[#Headers],[Gameweek 13]],2)&lt;$B$622,INDEX(FPL_Results_Extract[Gameweek 13],MATCH($A350,FPL_Results_Extract[[Player]:[Player]],0)),INDEX(Team_Key[[Abbreviation]:[Abbreviation]],MATCH(LEFT(INDEX(FPL_Fixtures_Extract[],MATCH($A350,FPL_Fixtures_Extract[[Player]:[Player]],0),MATCH(FPL_Combined[[#Headers],[Gameweek 13]],FPL_Fixtures_Extract[#Headers],0)),LEN(INDEX(FPL_Fixtures_Extract[],MATCH($A350,FPL_Fixtures_Extract[[Player]:[Player]],0),MATCH(FPL_Combined[[#Headers],[Gameweek 13]],FPL_Fixtures_Extract[#Headers],0)))-4),Team_Key[[Full Name]:[Full Name]],0))&amp;RIGHT(INDEX(FPL_Fixtures_Extract[],MATCH($A350,FPL_Fixtures_Extract[[Player]:[Player]],0),MATCH(FPL_Combined[[#Headers],[Gameweek 13]],FPL_Fixtures_Extract[#Headers],0)),3))</f>
        <v>BOU(H) 2-2</v>
      </c>
      <c r="O350" t="str">
        <f ca="1">IF(RIGHT(FPL_Combined[[#Headers],[Gameweek 14]],2)&lt;$B$622,INDEX(FPL_Results_Extract[Gameweek 14],MATCH($A350,FPL_Results_Extract[[Player]:[Player]],0)),INDEX(Team_Key[[Abbreviation]:[Abbreviation]],MATCH(LEFT(INDEX(FPL_Fixtures_Extract[],MATCH($A350,FPL_Fixtures_Extract[[Player]:[Player]],0),MATCH(FPL_Combined[[#Headers],[Gameweek 14]],FPL_Fixtures_Extract[#Headers],0)),LEN(INDEX(FPL_Fixtures_Extract[],MATCH($A350,FPL_Fixtures_Extract[[Player]:[Player]],0),MATCH(FPL_Combined[[#Headers],[Gameweek 14]],FPL_Fixtures_Extract[#Headers],0)))-4),Team_Key[[Full Name]:[Full Name]],0))&amp;RIGHT(INDEX(FPL_Fixtures_Extract[],MATCH($A350,FPL_Fixtures_Extract[[Player]:[Player]],0),MATCH(FPL_Combined[[#Headers],[Gameweek 14]],FPL_Fixtures_Extract[#Headers],0)),3))</f>
        <v>LIV(A) 0-1</v>
      </c>
      <c r="P350" t="str">
        <f ca="1">IF(RIGHT(FPL_Combined[[#Headers],[Gameweek 15]],2)&lt;$B$622,INDEX(FPL_Results_Extract[Gameweek 15],MATCH($A350,FPL_Results_Extract[[Player]:[Player]],0)),INDEX(Team_Key[[Abbreviation]:[Abbreviation]],MATCH(LEFT(INDEX(FPL_Fixtures_Extract[],MATCH($A350,FPL_Fixtures_Extract[[Player]:[Player]],0),MATCH(FPL_Combined[[#Headers],[Gameweek 15]],FPL_Fixtures_Extract[#Headers],0)),LEN(INDEX(FPL_Fixtures_Extract[],MATCH($A350,FPL_Fixtures_Extract[[Player]:[Player]],0),MATCH(FPL_Combined[[#Headers],[Gameweek 15]],FPL_Fixtures_Extract[#Headers],0)))-4),Team_Key[[Full Name]:[Full Name]],0))&amp;RIGHT(INDEX(FPL_Fixtures_Extract[],MATCH($A350,FPL_Fixtures_Extract[[Player]:[Player]],0),MATCH(FPL_Combined[[#Headers],[Gameweek 15]],FPL_Fixtures_Extract[#Headers],0)),3))</f>
        <v>LEI(H) 0-3</v>
      </c>
      <c r="Q350" t="str">
        <f ca="1">IF(RIGHT(FPL_Combined[[#Headers],[Gameweek 16]],2)&lt;$B$622,INDEX(FPL_Results_Extract[Gameweek 16],MATCH($A350,FPL_Results_Extract[[Player]:[Player]],0)),INDEX(Team_Key[[Abbreviation]:[Abbreviation]],MATCH(LEFT(INDEX(FPL_Fixtures_Extract[],MATCH($A350,FPL_Fixtures_Extract[[Player]:[Player]],0),MATCH(FPL_Combined[[#Headers],[Gameweek 16]],FPL_Fixtures_Extract[#Headers],0)),LEN(INDEX(FPL_Fixtures_Extract[],MATCH($A350,FPL_Fixtures_Extract[[Player]:[Player]],0),MATCH(FPL_Combined[[#Headers],[Gameweek 16]],FPL_Fixtures_Extract[#Headers],0)))-4),Team_Key[[Full Name]:[Full Name]],0))&amp;RIGHT(INDEX(FPL_Fixtures_Extract[],MATCH($A350,FPL_Fixtures_Extract[[Player]:[Player]],0),MATCH(FPL_Combined[[#Headers],[Gameweek 16]],FPL_Fixtures_Extract[#Headers],0)),3))</f>
        <v>MCI(A) 1-2</v>
      </c>
      <c r="R350" t="str">
        <f ca="1">IF(RIGHT(FPL_Combined[[#Headers],[Gameweek 17]],2)&lt;$B$622,INDEX(FPL_Results_Extract[Gameweek 17],MATCH($A350,FPL_Results_Extract[[Player]:[Player]],0)),INDEX(Team_Key[[Abbreviation]:[Abbreviation]],MATCH(LEFT(INDEX(FPL_Fixtures_Extract[],MATCH($A350,FPL_Fixtures_Extract[[Player]:[Player]],0),MATCH(FPL_Combined[[#Headers],[Gameweek 17]],FPL_Fixtures_Extract[#Headers],0)),LEN(INDEX(FPL_Fixtures_Extract[],MATCH($A350,FPL_Fixtures_Extract[[Player]:[Player]],0),MATCH(FPL_Combined[[#Headers],[Gameweek 17]],FPL_Fixtures_Extract[#Headers],0)))-4),Team_Key[[Full Name]:[Full Name]],0))&amp;RIGHT(INDEX(FPL_Fixtures_Extract[],MATCH($A350,FPL_Fixtures_Extract[[Player]:[Player]],0),MATCH(FPL_Combined[[#Headers],[Gameweek 17]],FPL_Fixtures_Extract[#Headers],0)),3))</f>
        <v>WHU(H) 0-0</v>
      </c>
      <c r="S350" t="str">
        <f ca="1">IF(RIGHT(FPL_Combined[[#Headers],[Gameweek 18]],2)&lt;$B$622,INDEX(FPL_Results_Extract[Gameweek 18],MATCH($A350,FPL_Results_Extract[[Player]:[Player]],0)),INDEX(Team_Key[[Abbreviation]:[Abbreviation]],MATCH(LEFT(INDEX(FPL_Fixtures_Extract[],MATCH($A350,FPL_Fixtures_Extract[[Player]:[Player]],0),MATCH(FPL_Combined[[#Headers],[Gameweek 18]],FPL_Fixtures_Extract[#Headers],0)),LEN(INDEX(FPL_Fixtures_Extract[],MATCH($A350,FPL_Fixtures_Extract[[Player]:[Player]],0),MATCH(FPL_Combined[[#Headers],[Gameweek 18]],FPL_Fixtures_Extract[#Headers],0)))-4),Team_Key[[Full Name]:[Full Name]],0))&amp;RIGHT(INDEX(FPL_Fixtures_Extract[],MATCH($A350,FPL_Fixtures_Extract[[Player]:[Player]],0),MATCH(FPL_Combined[[#Headers],[Gameweek 18]],FPL_Fixtures_Extract[#Headers],0)),3))</f>
        <v>WBA(H) 1-0</v>
      </c>
      <c r="T350" t="str">
        <f ca="1">IF(RIGHT(FPL_Combined[[#Headers],[Gameweek 19]],2)&lt;$B$622,INDEX(FPL_Results_Extract[Gameweek 19],MATCH($A350,FPL_Results_Extract[[Player]:[Player]],0)),INDEX(Team_Key[[Abbreviation]:[Abbreviation]],MATCH(LEFT(INDEX(FPL_Fixtures_Extract[],MATCH($A350,FPL_Fixtures_Extract[[Player]:[Player]],0),MATCH(FPL_Combined[[#Headers],[Gameweek 19]],FPL_Fixtures_Extract[#Headers],0)),LEN(INDEX(FPL_Fixtures_Extract[],MATCH($A350,FPL_Fixtures_Extract[[Player]:[Player]],0),MATCH(FPL_Combined[[#Headers],[Gameweek 19]],FPL_Fixtures_Extract[#Headers],0)))-4),Team_Key[[Full Name]:[Full Name]],0))&amp;RIGHT(INDEX(FPL_Fixtures_Extract[],MATCH($A350,FPL_Fixtures_Extract[[Player]:[Player]],0),MATCH(FPL_Combined[[#Headers],[Gameweek 19]],FPL_Fixtures_Extract[#Headers],0)),3))</f>
        <v>CRY(A) 0-0</v>
      </c>
      <c r="U350" t="str">
        <f ca="1">IF(RIGHT(FPL_Combined[[#Headers],[Gameweek 20]],2)&lt;$B$622,INDEX(FPL_Results_Extract[Gameweek 20],MATCH($A350,FPL_Results_Extract[[Player]:[Player]],0)),INDEX(Team_Key[[Abbreviation]:[Abbreviation]],MATCH(LEFT(INDEX(FPL_Fixtures_Extract[],MATCH($A350,FPL_Fixtures_Extract[[Player]:[Player]],0),MATCH(FPL_Combined[[#Headers],[Gameweek 20]],FPL_Fixtures_Extract[#Headers],0)),LEN(INDEX(FPL_Fixtures_Extract[],MATCH($A350,FPL_Fixtures_Extract[[Player]:[Player]],0),MATCH(FPL_Combined[[#Headers],[Gameweek 20]],FPL_Fixtures_Extract[#Headers],0)))-4),Team_Key[[Full Name]:[Full Name]],0))&amp;RIGHT(INDEX(FPL_Fixtures_Extract[],MATCH($A350,FPL_Fixtures_Extract[[Player]:[Player]],0),MATCH(FPL_Combined[[#Headers],[Gameweek 20]],FPL_Fixtures_Extract[#Headers],0)),3))</f>
        <v>MUN(A) 1-2</v>
      </c>
      <c r="V350" t="str">
        <f ca="1">IF(RIGHT(FPL_Combined[[#Headers],[Gameweek 21]],2)&lt;$B$622,INDEX(FPL_Results_Extract[Gameweek 21],MATCH($A350,FPL_Results_Extract[[Player]:[Player]],0)),INDEX(Team_Key[[Abbreviation]:[Abbreviation]],MATCH(LEFT(INDEX(FPL_Fixtures_Extract[],MATCH($A350,FPL_Fixtures_Extract[[Player]:[Player]],0),MATCH(FPL_Combined[[#Headers],[Gameweek 21]],FPL_Fixtures_Extract[#Headers],0)),LEN(INDEX(FPL_Fixtures_Extract[],MATCH($A350,FPL_Fixtures_Extract[[Player]:[Player]],0),MATCH(FPL_Combined[[#Headers],[Gameweek 21]],FPL_Fixtures_Extract[#Headers],0)))-4),Team_Key[[Full Name]:[Full Name]],0))&amp;RIGHT(INDEX(FPL_Fixtures_Extract[],MATCH($A350,FPL_Fixtures_Extract[[Player]:[Player]],0),MATCH(FPL_Combined[[#Headers],[Gameweek 21]],FPL_Fixtures_Extract[#Headers],0)),3))</f>
        <v>SUN(H) 2-4</v>
      </c>
      <c r="W350" t="str">
        <f ca="1">IF(RIGHT(FPL_Combined[[#Headers],[Gameweek 22]],2)&lt;$B$622,INDEX(FPL_Results_Extract[Gameweek 22],MATCH($A350,FPL_Results_Extract[[Player]:[Player]],0)),INDEX(Team_Key[[Abbreviation]:[Abbreviation]],MATCH(LEFT(INDEX(FPL_Fixtures_Extract[],MATCH($A350,FPL_Fixtures_Extract[[Player]:[Player]],0),MATCH(FPL_Combined[[#Headers],[Gameweek 22]],FPL_Fixtures_Extract[#Headers],0)),LEN(INDEX(FPL_Fixtures_Extract[],MATCH($A350,FPL_Fixtures_Extract[[Player]:[Player]],0),MATCH(FPL_Combined[[#Headers],[Gameweek 22]],FPL_Fixtures_Extract[#Headers],0)))-4),Team_Key[[Full Name]:[Full Name]],0))&amp;RIGHT(INDEX(FPL_Fixtures_Extract[],MATCH($A350,FPL_Fixtures_Extract[[Player]:[Player]],0),MATCH(FPL_Combined[[#Headers],[Gameweek 22]],FPL_Fixtures_Extract[#Headers],0)),3))</f>
        <v>WAT(H) 1-0</v>
      </c>
      <c r="X350" t="str">
        <f ca="1">IF(RIGHT(FPL_Combined[[#Headers],[Gameweek 23]],2)&lt;$B$622,INDEX(FPL_Results_Extract[Gameweek 23],MATCH($A350,FPL_Results_Extract[[Player]:[Player]],0)),INDEX(Team_Key[[Abbreviation]:[Abbreviation]],MATCH(LEFT(INDEX(FPL_Fixtures_Extract[],MATCH($A350,FPL_Fixtures_Extract[[Player]:[Player]],0),MATCH(FPL_Combined[[#Headers],[Gameweek 23]],FPL_Fixtures_Extract[#Headers],0)),LEN(INDEX(FPL_Fixtures_Extract[],MATCH($A350,FPL_Fixtures_Extract[[Player]:[Player]],0),MATCH(FPL_Combined[[#Headers],[Gameweek 23]],FPL_Fixtures_Extract[#Headers],0)))-4),Team_Key[[Full Name]:[Full Name]],0))&amp;RIGHT(INDEX(FPL_Fixtures_Extract[],MATCH($A350,FPL_Fixtures_Extract[[Player]:[Player]],0),MATCH(FPL_Combined[[#Headers],[Gameweek 23]],FPL_Fixtures_Extract[#Headers],0)),3))</f>
        <v>EVE(A) 2-1</v>
      </c>
      <c r="Y350" t="str">
        <f ca="1">IF(RIGHT(FPL_Combined[[#Headers],[Gameweek 24]],2)&lt;$B$622,INDEX(FPL_Results_Extract[Team],MATCH($A350,FPL_Results_Extract[[Player]:[Player]],0)),INDEX(Team_Key[[Abbreviation]:[Abbreviation]],MATCH(LEFT(INDEX(FPL_Fixtures_Extract[],MATCH($A350,FPL_Fixtures_Extract[[Player]:[Player]],0),MATCH(FPL_Combined[[#Headers],[Gameweek 24]],FPL_Fixtures_Extract[#Headers],0)),LEN(INDEX(FPL_Fixtures_Extract[],MATCH($A350,FPL_Fixtures_Extract[[Player]:[Player]],0),MATCH(FPL_Combined[[#Headers],[Gameweek 24]],FPL_Fixtures_Extract[#Headers],0)))-4),Team_Key[[Full Name]:[Full Name]],0))&amp;RIGHT(INDEX(FPL_Fixtures_Extract[],MATCH($A350,FPL_Fixtures_Extract[[Player]:[Player]],0),MATCH(FPL_Combined[[#Headers],[Gameweek 24]],FPL_Fixtures_Extract[#Headers],0)),3))</f>
        <v>SWA</v>
      </c>
      <c r="Z350" t="str">
        <f ca="1">IF(RIGHT(FPL_Combined[[#Headers],[Gameweek 25]],2)&lt;$B$622,INDEX(FPL_Results_Extract[Player],MATCH($A350,FPL_Results_Extract[[Player]:[Player]],0)),INDEX(Team_Key[[Abbreviation]:[Abbreviation]],MATCH(LEFT(INDEX(FPL_Fixtures_Extract[],MATCH($A350,FPL_Fixtures_Extract[[Player]:[Player]],0),MATCH(FPL_Combined[[#Headers],[Gameweek 25]],FPL_Fixtures_Extract[#Headers],0)),LEN(INDEX(FPL_Fixtures_Extract[],MATCH($A350,FPL_Fixtures_Extract[[Player]:[Player]],0),MATCH(FPL_Combined[[#Headers],[Gameweek 25]],FPL_Fixtures_Extract[#Headers],0)))-4),Team_Key[[Full Name]:[Full Name]],0))&amp;RIGHT(INDEX(FPL_Fixtures_Extract[],MATCH($A350,FPL_Fixtures_Extract[[Player]:[Player]],0),MATCH(FPL_Combined[[#Headers],[Gameweek 25]],FPL_Fixtures_Extract[#Headers],0)),3))</f>
        <v>Lucas</v>
      </c>
      <c r="AA350" t="str">
        <f ca="1">IF(RIGHT(FPL_Combined[[#Headers],[Gameweek 26]],2)&lt;$B$622,INDEX(FPL_Results_Extract[Gameweek 01],MATCH($A350,FPL_Results_Extract[[Player]:[Player]],0)),INDEX(Team_Key[[Abbreviation]:[Abbreviation]],MATCH(LEFT(INDEX(FPL_Fixtures_Extract[],MATCH($A350,FPL_Fixtures_Extract[[Player]:[Player]],0),MATCH(FPL_Combined[[#Headers],[Gameweek 26]],FPL_Fixtures_Extract[#Headers],0)),LEN(INDEX(FPL_Fixtures_Extract[],MATCH($A350,FPL_Fixtures_Extract[[Player]:[Player]],0),MATCH(FPL_Combined[[#Headers],[Gameweek 26]],FPL_Fixtures_Extract[#Headers],0)))-4),Team_Key[[Full Name]:[Full Name]],0))&amp;RIGHT(INDEX(FPL_Fixtures_Extract[],MATCH($A350,FPL_Fixtures_Extract[[Player]:[Player]],0),MATCH(FPL_Combined[[#Headers],[Gameweek 26]],FPL_Fixtures_Extract[#Headers],0)),3))</f>
        <v>N/A</v>
      </c>
      <c r="AB350" t="str">
        <f ca="1">IF(RIGHT(FPL_Combined[[#Headers],[Gameweek 27]],2)&lt;$B$622,INDEX(FPL_Results_Extract[Gameweek 02],MATCH($A350,FPL_Results_Extract[[Player]:[Player]],0)),INDEX(Team_Key[[Abbreviation]:[Abbreviation]],MATCH(LEFT(INDEX(FPL_Fixtures_Extract[],MATCH($A350,FPL_Fixtures_Extract[[Player]:[Player]],0),MATCH(FPL_Combined[[#Headers],[Gameweek 27]],FPL_Fixtures_Extract[#Headers],0)),LEN(INDEX(FPL_Fixtures_Extract[],MATCH($A350,FPL_Fixtures_Extract[[Player]:[Player]],0),MATCH(FPL_Combined[[#Headers],[Gameweek 27]],FPL_Fixtures_Extract[#Headers],0)))-4),Team_Key[[Full Name]:[Full Name]],0))&amp;RIGHT(INDEX(FPL_Fixtures_Extract[],MATCH($A350,FPL_Fixtures_Extract[[Player]:[Player]],0),MATCH(FPL_Combined[[#Headers],[Gameweek 27]],FPL_Fixtures_Extract[#Headers],0)),3))</f>
        <v>N/A</v>
      </c>
      <c r="AC350" t="str">
        <f ca="1">IF(RIGHT(FPL_Combined[[#Headers],[Gameweek 28]],2)&lt;$B$622,INDEX(FPL_Results_Extract[Gameweek 03],MATCH($A350,FPL_Results_Extract[[Player]:[Player]],0)),INDEX(Team_Key[[Abbreviation]:[Abbreviation]],MATCH(LEFT(INDEX(FPL_Fixtures_Extract[],MATCH($A350,FPL_Fixtures_Extract[[Player]:[Player]],0),MATCH(FPL_Combined[[#Headers],[Gameweek 28]],FPL_Fixtures_Extract[#Headers],0)),LEN(INDEX(FPL_Fixtures_Extract[],MATCH($A350,FPL_Fixtures_Extract[[Player]:[Player]],0),MATCH(FPL_Combined[[#Headers],[Gameweek 28]],FPL_Fixtures_Extract[#Headers],0)))-4),Team_Key[[Full Name]:[Full Name]],0))&amp;RIGHT(INDEX(FPL_Fixtures_Extract[],MATCH($A350,FPL_Fixtures_Extract[[Player]:[Player]],0),MATCH(FPL_Combined[[#Headers],[Gameweek 28]],FPL_Fixtures_Extract[#Headers],0)),3))</f>
        <v>N/A</v>
      </c>
      <c r="AD350" t="str">
        <f ca="1">IF(RIGHT(FPL_Combined[[#Headers],[Gameweek 29]],2)&lt;$B$622,INDEX(FPL_Results_Extract[Gameweek 04],MATCH($A350,FPL_Results_Extract[[Player]:[Player]],0)),INDEX(Team_Key[[Abbreviation]:[Abbreviation]],MATCH(LEFT(INDEX(FPL_Fixtures_Extract[],MATCH($A350,FPL_Fixtures_Extract[[Player]:[Player]],0),MATCH(FPL_Combined[[#Headers],[Gameweek 29]],FPL_Fixtures_Extract[#Headers],0)),LEN(INDEX(FPL_Fixtures_Extract[],MATCH($A350,FPL_Fixtures_Extract[[Player]:[Player]],0),MATCH(FPL_Combined[[#Headers],[Gameweek 29]],FPL_Fixtures_Extract[#Headers],0)))-4),Team_Key[[Full Name]:[Full Name]],0))&amp;RIGHT(INDEX(FPL_Fixtures_Extract[],MATCH($A350,FPL_Fixtures_Extract[[Player]:[Player]],0),MATCH(FPL_Combined[[#Headers],[Gameweek 29]],FPL_Fixtures_Extract[#Headers],0)),3))</f>
        <v>NOR(H)</v>
      </c>
      <c r="AE350" t="str">
        <f ca="1">IF(RIGHT(FPL_Combined[[#Headers],[Gameweek 30]],2)&lt;$B$622,INDEX(FPL_Results_Extract[Gameweek 05],MATCH($A350,FPL_Results_Extract[[Player]:[Player]],0)),INDEX(Team_Key[[Abbreviation]:[Abbreviation]],MATCH(LEFT(INDEX(FPL_Fixtures_Extract[],MATCH($A350,FPL_Fixtures_Extract[[Player]:[Player]],0),MATCH(FPL_Combined[[#Headers],[Gameweek 30]],FPL_Fixtures_Extract[#Headers],0)),LEN(INDEX(FPL_Fixtures_Extract[],MATCH($A350,FPL_Fixtures_Extract[[Player]:[Player]],0),MATCH(FPL_Combined[[#Headers],[Gameweek 30]],FPL_Fixtures_Extract[#Headers],0)))-4),Team_Key[[Full Name]:[Full Name]],0))&amp;RIGHT(INDEX(FPL_Fixtures_Extract[],MATCH($A350,FPL_Fixtures_Extract[[Player]:[Player]],0),MATCH(FPL_Combined[[#Headers],[Gameweek 30]],FPL_Fixtures_Extract[#Headers],0)),3))</f>
        <v>BOU(A)</v>
      </c>
      <c r="AF350" t="str">
        <f ca="1">IF(RIGHT(FPL_Combined[[#Headers],[Gameweek 31]],2)&lt;$B$622,INDEX(FPL_Results_Extract[Gameweek 06],MATCH($A350,FPL_Results_Extract[[Player]:[Player]],0)),INDEX(Team_Key[[Abbreviation]:[Abbreviation]],MATCH(LEFT(INDEX(FPL_Fixtures_Extract[],MATCH($A350,FPL_Fixtures_Extract[[Player]:[Player]],0),MATCH(FPL_Combined[[#Headers],[Gameweek 31]],FPL_Fixtures_Extract[#Headers],0)),LEN(INDEX(FPL_Fixtures_Extract[],MATCH($A350,FPL_Fixtures_Extract[[Player]:[Player]],0),MATCH(FPL_Combined[[#Headers],[Gameweek 31]],FPL_Fixtures_Extract[#Headers],0)))-4),Team_Key[[Full Name]:[Full Name]],0))&amp;RIGHT(INDEX(FPL_Fixtures_Extract[],MATCH($A350,FPL_Fixtures_Extract[[Player]:[Player]],0),MATCH(FPL_Combined[[#Headers],[Gameweek 31]],FPL_Fixtures_Extract[#Headers],0)),3))</f>
        <v>AVL(H)</v>
      </c>
      <c r="AG350" t="str">
        <f ca="1">IF(RIGHT(FPL_Combined[[#Headers],[Gameweek 32]],2)&lt;$B$622,INDEX(FPL_Results_Extract[Gameweek 07],MATCH($A350,FPL_Results_Extract[[Player]:[Player]],0)),INDEX(Team_Key[[Abbreviation]:[Abbreviation]],MATCH(LEFT(INDEX(FPL_Fixtures_Extract[],MATCH($A350,FPL_Fixtures_Extract[[Player]:[Player]],0),MATCH(FPL_Combined[[#Headers],[Gameweek 32]],FPL_Fixtures_Extract[#Headers],0)),LEN(INDEX(FPL_Fixtures_Extract[],MATCH($A350,FPL_Fixtures_Extract[[Player]:[Player]],0),MATCH(FPL_Combined[[#Headers],[Gameweek 32]],FPL_Fixtures_Extract[#Headers],0)))-4),Team_Key[[Full Name]:[Full Name]],0))&amp;RIGHT(INDEX(FPL_Fixtures_Extract[],MATCH($A350,FPL_Fixtures_Extract[[Player]:[Player]],0),MATCH(FPL_Combined[[#Headers],[Gameweek 32]],FPL_Fixtures_Extract[#Headers],0)),3))</f>
        <v>STK(A)</v>
      </c>
      <c r="AH350" t="str">
        <f ca="1">IF(RIGHT(FPL_Combined[[#Headers],[Gameweek 33]],2)&lt;$B$622,INDEX(FPL_Results_Extract[Gameweek 08],MATCH($A350,FPL_Results_Extract[[Player]:[Player]],0)),INDEX(Team_Key[[Abbreviation]:[Abbreviation]],MATCH(LEFT(INDEX(FPL_Fixtures_Extract[],MATCH($A350,FPL_Fixtures_Extract[[Player]:[Player]],0),MATCH(FPL_Combined[[#Headers],[Gameweek 33]],FPL_Fixtures_Extract[#Headers],0)),LEN(INDEX(FPL_Fixtures_Extract[],MATCH($A350,FPL_Fixtures_Extract[[Player]:[Player]],0),MATCH(FPL_Combined[[#Headers],[Gameweek 33]],FPL_Fixtures_Extract[#Headers],0)))-4),Team_Key[[Full Name]:[Full Name]],0))&amp;RIGHT(INDEX(FPL_Fixtures_Extract[],MATCH($A350,FPL_Fixtures_Extract[[Player]:[Player]],0),MATCH(FPL_Combined[[#Headers],[Gameweek 33]],FPL_Fixtures_Extract[#Headers],0)),3))</f>
        <v>CHE(H)</v>
      </c>
      <c r="AI350" t="str">
        <f ca="1">IF(RIGHT(FPL_Combined[[#Headers],[Gameweek 34]],2)&lt;$B$622,INDEX(FPL_Results_Extract[Gameweek 09],MATCH($A350,FPL_Results_Extract[[Player]:[Player]],0)),INDEX(Team_Key[[Abbreviation]:[Abbreviation]],MATCH(LEFT(INDEX(FPL_Fixtures_Extract[],MATCH($A350,FPL_Fixtures_Extract[[Player]:[Player]],0),MATCH(FPL_Combined[[#Headers],[Gameweek 34]],FPL_Fixtures_Extract[#Headers],0)),LEN(INDEX(FPL_Fixtures_Extract[],MATCH($A350,FPL_Fixtures_Extract[[Player]:[Player]],0),MATCH(FPL_Combined[[#Headers],[Gameweek 34]],FPL_Fixtures_Extract[#Headers],0)))-4),Team_Key[[Full Name]:[Full Name]],0))&amp;RIGHT(INDEX(FPL_Fixtures_Extract[],MATCH($A350,FPL_Fixtures_Extract[[Player]:[Player]],0),MATCH(FPL_Combined[[#Headers],[Gameweek 34]],FPL_Fixtures_Extract[#Headers],0)),3))</f>
        <v>NEW(A)</v>
      </c>
      <c r="AJ350" t="str">
        <f ca="1">IF(RIGHT(FPL_Combined[[#Headers],[Gameweek 35]],2)&lt;$B$622,INDEX(FPL_Results_Extract[Gameweek 10],MATCH($A350,FPL_Results_Extract[[Player]:[Player]],0)),INDEX(Team_Key[[Abbreviation]:[Abbreviation]],MATCH(LEFT(INDEX(FPL_Fixtures_Extract[],MATCH($A350,FPL_Fixtures_Extract[[Player]:[Player]],0),MATCH(FPL_Combined[[#Headers],[Gameweek 35]],FPL_Fixtures_Extract[#Headers],0)),LEN(INDEX(FPL_Fixtures_Extract[],MATCH($A350,FPL_Fixtures_Extract[[Player]:[Player]],0),MATCH(FPL_Combined[[#Headers],[Gameweek 35]],FPL_Fixtures_Extract[#Headers],0)))-4),Team_Key[[Full Name]:[Full Name]],0))&amp;RIGHT(INDEX(FPL_Fixtures_Extract[],MATCH($A350,FPL_Fixtures_Extract[[Player]:[Player]],0),MATCH(FPL_Combined[[#Headers],[Gameweek 35]],FPL_Fixtures_Extract[#Headers],0)),3))</f>
        <v>LEI(A)</v>
      </c>
      <c r="AK350" t="str">
        <f ca="1">IF(RIGHT(FPL_Combined[[#Headers],[Gameweek 36]],2)&lt;$B$622,INDEX(FPL_Results_Extract[Gameweek 11],MATCH($A350,FPL_Results_Extract[[Player]:[Player]],0)),INDEX(Team_Key[[Abbreviation]:[Abbreviation]],MATCH(LEFT(INDEX(FPL_Fixtures_Extract[],MATCH($A350,FPL_Fixtures_Extract[[Player]:[Player]],0),MATCH(FPL_Combined[[#Headers],[Gameweek 36]],FPL_Fixtures_Extract[#Headers],0)),LEN(INDEX(FPL_Fixtures_Extract[],MATCH($A350,FPL_Fixtures_Extract[[Player]:[Player]],0),MATCH(FPL_Combined[[#Headers],[Gameweek 36]],FPL_Fixtures_Extract[#Headers],0)))-4),Team_Key[[Full Name]:[Full Name]],0))&amp;RIGHT(INDEX(FPL_Fixtures_Extract[],MATCH($A350,FPL_Fixtures_Extract[[Player]:[Player]],0),MATCH(FPL_Combined[[#Headers],[Gameweek 36]],FPL_Fixtures_Extract[#Headers],0)),3))</f>
        <v>LIV(H)</v>
      </c>
      <c r="AL350" t="str">
        <f ca="1">IF(RIGHT(FPL_Combined[[#Headers],[Gameweek 37]],2)&lt;$B$622,INDEX(FPL_Results_Extract[Gameweek 12],MATCH($A350,FPL_Results_Extract[[Player]:[Player]],0)),INDEX(Team_Key[[Abbreviation]:[Abbreviation]],MATCH(LEFT(INDEX(FPL_Fixtures_Extract[],MATCH($A350,FPL_Fixtures_Extract[[Player]:[Player]],0),MATCH(FPL_Combined[[#Headers],[Gameweek 37]],FPL_Fixtures_Extract[#Headers],0)),LEN(INDEX(FPL_Fixtures_Extract[],MATCH($A350,FPL_Fixtures_Extract[[Player]:[Player]],0),MATCH(FPL_Combined[[#Headers],[Gameweek 37]],FPL_Fixtures_Extract[#Headers],0)))-4),Team_Key[[Full Name]:[Full Name]],0))&amp;RIGHT(INDEX(FPL_Fixtures_Extract[],MATCH($A350,FPL_Fixtures_Extract[[Player]:[Player]],0),MATCH(FPL_Combined[[#Headers],[Gameweek 37]],FPL_Fixtures_Extract[#Headers],0)),3))</f>
        <v>WHU(A)</v>
      </c>
      <c r="AM350" t="str">
        <f ca="1">IF(RIGHT(FPL_Combined[[#Headers],[Gameweek 38]],2)&lt;$B$622,INDEX(FPL_Results_Extract[Gameweek 13],MATCH($A350,FPL_Results_Extract[[Player]:[Player]],0)),INDEX(Team_Key[[Abbreviation]:[Abbreviation]],MATCH(LEFT(INDEX(FPL_Fixtures_Extract[],MATCH($A350,FPL_Fixtures_Extract[[Player]:[Player]],0),MATCH(FPL_Combined[[#Headers],[Gameweek 38]],FPL_Fixtures_Extract[#Headers],0)),LEN(INDEX(FPL_Fixtures_Extract[],MATCH($A350,FPL_Fixtures_Extract[[Player]:[Player]],0),MATCH(FPL_Combined[[#Headers],[Gameweek 38]],FPL_Fixtures_Extract[#Headers],0)))-4),Team_Key[[Full Name]:[Full Name]],0))&amp;RIGHT(INDEX(FPL_Fixtures_Extract[],MATCH($A350,FPL_Fixtures_Extract[[Player]:[Player]],0),MATCH(FPL_Combined[[#Headers],[Gameweek 38]],FPL_Fixtures_Extract[#Headers],0)),3))</f>
        <v>MCI(H)</v>
      </c>
    </row>
    <row r="351" spans="1:39" x14ac:dyDescent="0.45">
      <c r="A351" t="s">
        <v>179</v>
      </c>
      <c r="B351" t="str">
        <f ca="1">IF(RIGHT(FPL_Combined[[#Headers],[Gameweek 01]],2)&lt;$B$622,INDEX(FPL_Results_Extract[Gameweek 01],MATCH($A351,FPL_Results_Extract[[Player]:[Player]],0)),INDEX(Team_Key[[Abbreviation]:[Abbreviation]],MATCH(LEFT(INDEX(FPL_Fixtures_Extract[],MATCH($A351,FPL_Fixtures_Extract[[Player]:[Player]],0),MATCH(FPL_Combined[[#Headers],[Gameweek 01]],FPL_Fixtures_Extract[#Headers],0)),LEN(INDEX(FPL_Fixtures_Extract[],MATCH($A351,FPL_Fixtures_Extract[[Player]:[Player]],0),MATCH(FPL_Combined[[#Headers],[Gameweek 01]],FPL_Fixtures_Extract[#Headers],0)))-4),Team_Key[[Full Name]:[Full Name]],0))&amp;RIGHT(INDEX(FPL_Fixtures_Extract[],MATCH($A351,FPL_Fixtures_Extract[[Player]:[Player]],0),MATCH(FPL_Combined[[#Headers],[Gameweek 01]],FPL_Fixtures_Extract[#Headers],0)),3))</f>
        <v>WAT(H) 2-2</v>
      </c>
      <c r="C351" t="str">
        <f ca="1">IF(RIGHT(FPL_Combined[[#Headers],[Gameweek 02]],2)&lt;$B$622,INDEX(FPL_Results_Extract[Gameweek 02],MATCH($A351,FPL_Results_Extract[[Player]:[Player]],0)),INDEX(Team_Key[[Abbreviation]:[Abbreviation]],MATCH(LEFT(INDEX(FPL_Fixtures_Extract[],MATCH($A351,FPL_Fixtures_Extract[[Player]:[Player]],0),MATCH(FPL_Combined[[#Headers],[Gameweek 02]],FPL_Fixtures_Extract[#Headers],0)),LEN(INDEX(FPL_Fixtures_Extract[],MATCH($A351,FPL_Fixtures_Extract[[Player]:[Player]],0),MATCH(FPL_Combined[[#Headers],[Gameweek 02]],FPL_Fixtures_Extract[#Headers],0)))-4),Team_Key[[Full Name]:[Full Name]],0))&amp;RIGHT(INDEX(FPL_Fixtures_Extract[],MATCH($A351,FPL_Fixtures_Extract[[Player]:[Player]],0),MATCH(FPL_Combined[[#Headers],[Gameweek 02]],FPL_Fixtures_Extract[#Headers],0)),3))</f>
        <v>SOU(A) 3-0</v>
      </c>
      <c r="D351" t="str">
        <f ca="1">IF(RIGHT(FPL_Combined[[#Headers],[Gameweek 03]],2)&lt;$B$622,INDEX(FPL_Results_Extract[Gameweek 03],MATCH($A351,FPL_Results_Extract[[Player]:[Player]],0)),INDEX(Team_Key[[Abbreviation]:[Abbreviation]],MATCH(LEFT(INDEX(FPL_Fixtures_Extract[],MATCH($A351,FPL_Fixtures_Extract[[Player]:[Player]],0),MATCH(FPL_Combined[[#Headers],[Gameweek 03]],FPL_Fixtures_Extract[#Headers],0)),LEN(INDEX(FPL_Fixtures_Extract[],MATCH($A351,FPL_Fixtures_Extract[[Player]:[Player]],0),MATCH(FPL_Combined[[#Headers],[Gameweek 03]],FPL_Fixtures_Extract[#Headers],0)))-4),Team_Key[[Full Name]:[Full Name]],0))&amp;RIGHT(INDEX(FPL_Fixtures_Extract[],MATCH($A351,FPL_Fixtures_Extract[[Player]:[Player]],0),MATCH(FPL_Combined[[#Headers],[Gameweek 03]],FPL_Fixtures_Extract[#Headers],0)),3))</f>
        <v>MCI(H) 0-2</v>
      </c>
      <c r="E351" t="str">
        <f ca="1">IF(RIGHT(FPL_Combined[[#Headers],[Gameweek 04]],2)&lt;$B$622,INDEX(FPL_Results_Extract[Gameweek 04],MATCH($A351,FPL_Results_Extract[[Player]:[Player]],0)),INDEX(Team_Key[[Abbreviation]:[Abbreviation]],MATCH(LEFT(INDEX(FPL_Fixtures_Extract[],MATCH($A351,FPL_Fixtures_Extract[[Player]:[Player]],0),MATCH(FPL_Combined[[#Headers],[Gameweek 04]],FPL_Fixtures_Extract[#Headers],0)),LEN(INDEX(FPL_Fixtures_Extract[],MATCH($A351,FPL_Fixtures_Extract[[Player]:[Player]],0),MATCH(FPL_Combined[[#Headers],[Gameweek 04]],FPL_Fixtures_Extract[#Headers],0)))-4),Team_Key[[Full Name]:[Full Name]],0))&amp;RIGHT(INDEX(FPL_Fixtures_Extract[],MATCH($A351,FPL_Fixtures_Extract[[Player]:[Player]],0),MATCH(FPL_Combined[[#Headers],[Gameweek 04]],FPL_Fixtures_Extract[#Headers],0)),3))</f>
        <v>TOT(A) 0-0</v>
      </c>
      <c r="F351" t="str">
        <f ca="1">IF(RIGHT(FPL_Combined[[#Headers],[Gameweek 05]],2)&lt;$B$622,INDEX(FPL_Results_Extract[Gameweek 05],MATCH($A351,FPL_Results_Extract[[Player]:[Player]],0)),INDEX(Team_Key[[Abbreviation]:[Abbreviation]],MATCH(LEFT(INDEX(FPL_Fixtures_Extract[],MATCH($A351,FPL_Fixtures_Extract[[Player]:[Player]],0),MATCH(FPL_Combined[[#Headers],[Gameweek 05]],FPL_Fixtures_Extract[#Headers],0)),LEN(INDEX(FPL_Fixtures_Extract[],MATCH($A351,FPL_Fixtures_Extract[[Player]:[Player]],0),MATCH(FPL_Combined[[#Headers],[Gameweek 05]],FPL_Fixtures_Extract[#Headers],0)))-4),Team_Key[[Full Name]:[Full Name]],0))&amp;RIGHT(INDEX(FPL_Fixtures_Extract[],MATCH($A351,FPL_Fixtures_Extract[[Player]:[Player]],0),MATCH(FPL_Combined[[#Headers],[Gameweek 05]],FPL_Fixtures_Extract[#Headers],0)),3))</f>
        <v>CHE(H) 3-1</v>
      </c>
      <c r="G351" t="str">
        <f ca="1">IF(RIGHT(FPL_Combined[[#Headers],[Gameweek 06]],2)&lt;$B$622,INDEX(FPL_Results_Extract[Gameweek 06],MATCH($A351,FPL_Results_Extract[[Player]:[Player]],0)),INDEX(Team_Key[[Abbreviation]:[Abbreviation]],MATCH(LEFT(INDEX(FPL_Fixtures_Extract[],MATCH($A351,FPL_Fixtures_Extract[[Player]:[Player]],0),MATCH(FPL_Combined[[#Headers],[Gameweek 06]],FPL_Fixtures_Extract[#Headers],0)),LEN(INDEX(FPL_Fixtures_Extract[],MATCH($A351,FPL_Fixtures_Extract[[Player]:[Player]],0),MATCH(FPL_Combined[[#Headers],[Gameweek 06]],FPL_Fixtures_Extract[#Headers],0)))-4),Team_Key[[Full Name]:[Full Name]],0))&amp;RIGHT(INDEX(FPL_Fixtures_Extract[],MATCH($A351,FPL_Fixtures_Extract[[Player]:[Player]],0),MATCH(FPL_Combined[[#Headers],[Gameweek 06]],FPL_Fixtures_Extract[#Headers],0)),3))</f>
        <v>SWA(A) 0-0</v>
      </c>
      <c r="H351" t="str">
        <f ca="1">IF(RIGHT(FPL_Combined[[#Headers],[Gameweek 07]],2)&lt;$B$622,INDEX(FPL_Results_Extract[Gameweek 07],MATCH($A351,FPL_Results_Extract[[Player]:[Player]],0)),INDEX(Team_Key[[Abbreviation]:[Abbreviation]],MATCH(LEFT(INDEX(FPL_Fixtures_Extract[],MATCH($A351,FPL_Fixtures_Extract[[Player]:[Player]],0),MATCH(FPL_Combined[[#Headers],[Gameweek 07]],FPL_Fixtures_Extract[#Headers],0)),LEN(INDEX(FPL_Fixtures_Extract[],MATCH($A351,FPL_Fixtures_Extract[[Player]:[Player]],0),MATCH(FPL_Combined[[#Headers],[Gameweek 07]],FPL_Fixtures_Extract[#Headers],0)))-4),Team_Key[[Full Name]:[Full Name]],0))&amp;RIGHT(INDEX(FPL_Fixtures_Extract[],MATCH($A351,FPL_Fixtures_Extract[[Player]:[Player]],0),MATCH(FPL_Combined[[#Headers],[Gameweek 07]],FPL_Fixtures_Extract[#Headers],0)),3))</f>
        <v>WBA(A) 3-2</v>
      </c>
      <c r="I351" t="str">
        <f ca="1">IF(RIGHT(FPL_Combined[[#Headers],[Gameweek 08]],2)&lt;$B$622,INDEX(FPL_Results_Extract[Gameweek 08],MATCH($A351,FPL_Results_Extract[[Player]:[Player]],0)),INDEX(Team_Key[[Abbreviation]:[Abbreviation]],MATCH(LEFT(INDEX(FPL_Fixtures_Extract[],MATCH($A351,FPL_Fixtures_Extract[[Player]:[Player]],0),MATCH(FPL_Combined[[#Headers],[Gameweek 08]],FPL_Fixtures_Extract[#Headers],0)),LEN(INDEX(FPL_Fixtures_Extract[],MATCH($A351,FPL_Fixtures_Extract[[Player]:[Player]],0),MATCH(FPL_Combined[[#Headers],[Gameweek 08]],FPL_Fixtures_Extract[#Headers],0)))-4),Team_Key[[Full Name]:[Full Name]],0))&amp;RIGHT(INDEX(FPL_Fixtures_Extract[],MATCH($A351,FPL_Fixtures_Extract[[Player]:[Player]],0),MATCH(FPL_Combined[[#Headers],[Gameweek 08]],FPL_Fixtures_Extract[#Headers],0)),3))</f>
        <v>LIV(H) 1-1</v>
      </c>
      <c r="J351" t="str">
        <f ca="1">IF(RIGHT(FPL_Combined[[#Headers],[Gameweek 09]],2)&lt;$B$622,INDEX(FPL_Results_Extract[Gameweek 09],MATCH($A351,FPL_Results_Extract[[Player]:[Player]],0)),INDEX(Team_Key[[Abbreviation]:[Abbreviation]],MATCH(LEFT(INDEX(FPL_Fixtures_Extract[],MATCH($A351,FPL_Fixtures_Extract[[Player]:[Player]],0),MATCH(FPL_Combined[[#Headers],[Gameweek 09]],FPL_Fixtures_Extract[#Headers],0)),LEN(INDEX(FPL_Fixtures_Extract[],MATCH($A351,FPL_Fixtures_Extract[[Player]:[Player]],0),MATCH(FPL_Combined[[#Headers],[Gameweek 09]],FPL_Fixtures_Extract[#Headers],0)))-4),Team_Key[[Full Name]:[Full Name]],0))&amp;RIGHT(INDEX(FPL_Fixtures_Extract[],MATCH($A351,FPL_Fixtures_Extract[[Player]:[Player]],0),MATCH(FPL_Combined[[#Headers],[Gameweek 09]],FPL_Fixtures_Extract[#Headers],0)),3))</f>
        <v>MUN(H) 0-3</v>
      </c>
      <c r="K351" t="str">
        <f ca="1">IF(RIGHT(FPL_Combined[[#Headers],[Gameweek 10]],2)&lt;$B$622,INDEX(FPL_Results_Extract[Gameweek 10],MATCH($A351,FPL_Results_Extract[[Player]:[Player]],0)),INDEX(Team_Key[[Abbreviation]:[Abbreviation]],MATCH(LEFT(INDEX(FPL_Fixtures_Extract[],MATCH($A351,FPL_Fixtures_Extract[[Player]:[Player]],0),MATCH(FPL_Combined[[#Headers],[Gameweek 10]],FPL_Fixtures_Extract[#Headers],0)),LEN(INDEX(FPL_Fixtures_Extract[],MATCH($A351,FPL_Fixtures_Extract[[Player]:[Player]],0),MATCH(FPL_Combined[[#Headers],[Gameweek 10]],FPL_Fixtures_Extract[#Headers],0)))-4),Team_Key[[Full Name]:[Full Name]],0))&amp;RIGHT(INDEX(FPL_Fixtures_Extract[],MATCH($A351,FPL_Fixtures_Extract[[Player]:[Player]],0),MATCH(FPL_Combined[[#Headers],[Gameweek 10]],FPL_Fixtures_Extract[#Headers],0)),3))</f>
        <v>ARS(A) 1-2</v>
      </c>
      <c r="L351" t="str">
        <f ca="1">IF(RIGHT(FPL_Combined[[#Headers],[Gameweek 11]],2)&lt;$B$622,INDEX(FPL_Results_Extract[Gameweek 11],MATCH($A351,FPL_Results_Extract[[Player]:[Player]],0)),INDEX(Team_Key[[Abbreviation]:[Abbreviation]],MATCH(LEFT(INDEX(FPL_Fixtures_Extract[],MATCH($A351,FPL_Fixtures_Extract[[Player]:[Player]],0),MATCH(FPL_Combined[[#Headers],[Gameweek 11]],FPL_Fixtures_Extract[#Headers],0)),LEN(INDEX(FPL_Fixtures_Extract[],MATCH($A351,FPL_Fixtures_Extract[[Player]:[Player]],0),MATCH(FPL_Combined[[#Headers],[Gameweek 11]],FPL_Fixtures_Extract[#Headers],0)))-4),Team_Key[[Full Name]:[Full Name]],0))&amp;RIGHT(INDEX(FPL_Fixtures_Extract[],MATCH($A351,FPL_Fixtures_Extract[[Player]:[Player]],0),MATCH(FPL_Combined[[#Headers],[Gameweek 11]],FPL_Fixtures_Extract[#Headers],0)),3))</f>
        <v>SUN(H) 6-2</v>
      </c>
      <c r="M351" t="str">
        <f ca="1">IF(RIGHT(FPL_Combined[[#Headers],[Gameweek 12]],2)&lt;$B$622,INDEX(FPL_Results_Extract[Gameweek 12],MATCH($A351,FPL_Results_Extract[[Player]:[Player]],0)),INDEX(Team_Key[[Abbreviation]:[Abbreviation]],MATCH(LEFT(INDEX(FPL_Fixtures_Extract[],MATCH($A351,FPL_Fixtures_Extract[[Player]:[Player]],0),MATCH(FPL_Combined[[#Headers],[Gameweek 12]],FPL_Fixtures_Extract[#Headers],0)),LEN(INDEX(FPL_Fixtures_Extract[],MATCH($A351,FPL_Fixtures_Extract[[Player]:[Player]],0),MATCH(FPL_Combined[[#Headers],[Gameweek 12]],FPL_Fixtures_Extract[#Headers],0)))-4),Team_Key[[Full Name]:[Full Name]],0))&amp;RIGHT(INDEX(FPL_Fixtures_Extract[],MATCH($A351,FPL_Fixtures_Extract[[Player]:[Player]],0),MATCH(FPL_Combined[[#Headers],[Gameweek 12]],FPL_Fixtures_Extract[#Headers],0)),3))</f>
        <v>WHU(A) 1-1</v>
      </c>
      <c r="N351" t="str">
        <f ca="1">IF(RIGHT(FPL_Combined[[#Headers],[Gameweek 13]],2)&lt;$B$622,INDEX(FPL_Results_Extract[Gameweek 13],MATCH($A351,FPL_Results_Extract[[Player]:[Player]],0)),INDEX(Team_Key[[Abbreviation]:[Abbreviation]],MATCH(LEFT(INDEX(FPL_Fixtures_Extract[],MATCH($A351,FPL_Fixtures_Extract[[Player]:[Player]],0),MATCH(FPL_Combined[[#Headers],[Gameweek 13]],FPL_Fixtures_Extract[#Headers],0)),LEN(INDEX(FPL_Fixtures_Extract[],MATCH($A351,FPL_Fixtures_Extract[[Player]:[Player]],0),MATCH(FPL_Combined[[#Headers],[Gameweek 13]],FPL_Fixtures_Extract[#Headers],0)))-4),Team_Key[[Full Name]:[Full Name]],0))&amp;RIGHT(INDEX(FPL_Fixtures_Extract[],MATCH($A351,FPL_Fixtures_Extract[[Player]:[Player]],0),MATCH(FPL_Combined[[#Headers],[Gameweek 13]],FPL_Fixtures_Extract[#Headers],0)),3))</f>
        <v>AVL(H) 4-0</v>
      </c>
      <c r="O351" t="str">
        <f ca="1">IF(RIGHT(FPL_Combined[[#Headers],[Gameweek 14]],2)&lt;$B$622,INDEX(FPL_Results_Extract[Gameweek 14],MATCH($A351,FPL_Results_Extract[[Player]:[Player]],0)),INDEX(Team_Key[[Abbreviation]:[Abbreviation]],MATCH(LEFT(INDEX(FPL_Fixtures_Extract[],MATCH($A351,FPL_Fixtures_Extract[[Player]:[Player]],0),MATCH(FPL_Combined[[#Headers],[Gameweek 14]],FPL_Fixtures_Extract[#Headers],0)),LEN(INDEX(FPL_Fixtures_Extract[],MATCH($A351,FPL_Fixtures_Extract[[Player]:[Player]],0),MATCH(FPL_Combined[[#Headers],[Gameweek 14]],FPL_Fixtures_Extract[#Headers],0)))-4),Team_Key[[Full Name]:[Full Name]],0))&amp;RIGHT(INDEX(FPL_Fixtures_Extract[],MATCH($A351,FPL_Fixtures_Extract[[Player]:[Player]],0),MATCH(FPL_Combined[[#Headers],[Gameweek 14]],FPL_Fixtures_Extract[#Headers],0)),3))</f>
        <v>BOU(A) 3-3</v>
      </c>
      <c r="P351" t="str">
        <f ca="1">IF(RIGHT(FPL_Combined[[#Headers],[Gameweek 15]],2)&lt;$B$622,INDEX(FPL_Results_Extract[Gameweek 15],MATCH($A351,FPL_Results_Extract[[Player]:[Player]],0)),INDEX(Team_Key[[Abbreviation]:[Abbreviation]],MATCH(LEFT(INDEX(FPL_Fixtures_Extract[],MATCH($A351,FPL_Fixtures_Extract[[Player]:[Player]],0),MATCH(FPL_Combined[[#Headers],[Gameweek 15]],FPL_Fixtures_Extract[#Headers],0)),LEN(INDEX(FPL_Fixtures_Extract[],MATCH($A351,FPL_Fixtures_Extract[[Player]:[Player]],0),MATCH(FPL_Combined[[#Headers],[Gameweek 15]],FPL_Fixtures_Extract[#Headers],0)))-4),Team_Key[[Full Name]:[Full Name]],0))&amp;RIGHT(INDEX(FPL_Fixtures_Extract[],MATCH($A351,FPL_Fixtures_Extract[[Player]:[Player]],0),MATCH(FPL_Combined[[#Headers],[Gameweek 15]],FPL_Fixtures_Extract[#Headers],0)),3))</f>
        <v>CRY(H) 1-1</v>
      </c>
      <c r="Q351" t="str">
        <f ca="1">IF(RIGHT(FPL_Combined[[#Headers],[Gameweek 16]],2)&lt;$B$622,INDEX(FPL_Results_Extract[Gameweek 16],MATCH($A351,FPL_Results_Extract[[Player]:[Player]],0)),INDEX(Team_Key[[Abbreviation]:[Abbreviation]],MATCH(LEFT(INDEX(FPL_Fixtures_Extract[],MATCH($A351,FPL_Fixtures_Extract[[Player]:[Player]],0),MATCH(FPL_Combined[[#Headers],[Gameweek 16]],FPL_Fixtures_Extract[#Headers],0)),LEN(INDEX(FPL_Fixtures_Extract[],MATCH($A351,FPL_Fixtures_Extract[[Player]:[Player]],0),MATCH(FPL_Combined[[#Headers],[Gameweek 16]],FPL_Fixtures_Extract[#Headers],0)))-4),Team_Key[[Full Name]:[Full Name]],0))&amp;RIGHT(INDEX(FPL_Fixtures_Extract[],MATCH($A351,FPL_Fixtures_Extract[[Player]:[Player]],0),MATCH(FPL_Combined[[#Headers],[Gameweek 16]],FPL_Fixtures_Extract[#Headers],0)),3))</f>
        <v>NOR(A) 1-1</v>
      </c>
      <c r="R351" t="str">
        <f ca="1">IF(RIGHT(FPL_Combined[[#Headers],[Gameweek 17]],2)&lt;$B$622,INDEX(FPL_Results_Extract[Gameweek 17],MATCH($A351,FPL_Results_Extract[[Player]:[Player]],0)),INDEX(Team_Key[[Abbreviation]:[Abbreviation]],MATCH(LEFT(INDEX(FPL_Fixtures_Extract[],MATCH($A351,FPL_Fixtures_Extract[[Player]:[Player]],0),MATCH(FPL_Combined[[#Headers],[Gameweek 17]],FPL_Fixtures_Extract[#Headers],0)),LEN(INDEX(FPL_Fixtures_Extract[],MATCH($A351,FPL_Fixtures_Extract[[Player]:[Player]],0),MATCH(FPL_Combined[[#Headers],[Gameweek 17]],FPL_Fixtures_Extract[#Headers],0)))-4),Team_Key[[Full Name]:[Full Name]],0))&amp;RIGHT(INDEX(FPL_Fixtures_Extract[],MATCH($A351,FPL_Fixtures_Extract[[Player]:[Player]],0),MATCH(FPL_Combined[[#Headers],[Gameweek 17]],FPL_Fixtures_Extract[#Headers],0)),3))</f>
        <v>LEI(H) 2-3</v>
      </c>
      <c r="S351" t="str">
        <f ca="1">IF(RIGHT(FPL_Combined[[#Headers],[Gameweek 18]],2)&lt;$B$622,INDEX(FPL_Results_Extract[Gameweek 18],MATCH($A351,FPL_Results_Extract[[Player]:[Player]],0)),INDEX(Team_Key[[Abbreviation]:[Abbreviation]],MATCH(LEFT(INDEX(FPL_Fixtures_Extract[],MATCH($A351,FPL_Fixtures_Extract[[Player]:[Player]],0),MATCH(FPL_Combined[[#Headers],[Gameweek 18]],FPL_Fixtures_Extract[#Headers],0)),LEN(INDEX(FPL_Fixtures_Extract[],MATCH($A351,FPL_Fixtures_Extract[[Player]:[Player]],0),MATCH(FPL_Combined[[#Headers],[Gameweek 18]],FPL_Fixtures_Extract[#Headers],0)))-4),Team_Key[[Full Name]:[Full Name]],0))&amp;RIGHT(INDEX(FPL_Fixtures_Extract[],MATCH($A351,FPL_Fixtures_Extract[[Player]:[Player]],0),MATCH(FPL_Combined[[#Headers],[Gameweek 18]],FPL_Fixtures_Extract[#Headers],0)),3))</f>
        <v>NEW(A) 1-0</v>
      </c>
      <c r="T351" t="str">
        <f ca="1">IF(RIGHT(FPL_Combined[[#Headers],[Gameweek 19]],2)&lt;$B$622,INDEX(FPL_Results_Extract[Gameweek 19],MATCH($A351,FPL_Results_Extract[[Player]:[Player]],0)),INDEX(Team_Key[[Abbreviation]:[Abbreviation]],MATCH(LEFT(INDEX(FPL_Fixtures_Extract[],MATCH($A351,FPL_Fixtures_Extract[[Player]:[Player]],0),MATCH(FPL_Combined[[#Headers],[Gameweek 19]],FPL_Fixtures_Extract[#Headers],0)),LEN(INDEX(FPL_Fixtures_Extract[],MATCH($A351,FPL_Fixtures_Extract[[Player]:[Player]],0),MATCH(FPL_Combined[[#Headers],[Gameweek 19]],FPL_Fixtures_Extract[#Headers],0)))-4),Team_Key[[Full Name]:[Full Name]],0))&amp;RIGHT(INDEX(FPL_Fixtures_Extract[],MATCH($A351,FPL_Fixtures_Extract[[Player]:[Player]],0),MATCH(FPL_Combined[[#Headers],[Gameweek 19]],FPL_Fixtures_Extract[#Headers],0)),3))</f>
        <v>STK(H) 3-4</v>
      </c>
      <c r="U351" t="str">
        <f ca="1">IF(RIGHT(FPL_Combined[[#Headers],[Gameweek 20]],2)&lt;$B$622,INDEX(FPL_Results_Extract[Gameweek 20],MATCH($A351,FPL_Results_Extract[[Player]:[Player]],0)),INDEX(Team_Key[[Abbreviation]:[Abbreviation]],MATCH(LEFT(INDEX(FPL_Fixtures_Extract[],MATCH($A351,FPL_Fixtures_Extract[[Player]:[Player]],0),MATCH(FPL_Combined[[#Headers],[Gameweek 20]],FPL_Fixtures_Extract[#Headers],0)),LEN(INDEX(FPL_Fixtures_Extract[],MATCH($A351,FPL_Fixtures_Extract[[Player]:[Player]],0),MATCH(FPL_Combined[[#Headers],[Gameweek 20]],FPL_Fixtures_Extract[#Headers],0)))-4),Team_Key[[Full Name]:[Full Name]],0))&amp;RIGHT(INDEX(FPL_Fixtures_Extract[],MATCH($A351,FPL_Fixtures_Extract[[Player]:[Player]],0),MATCH(FPL_Combined[[#Headers],[Gameweek 20]],FPL_Fixtures_Extract[#Headers],0)),3))</f>
        <v>TOT(H) 1-1</v>
      </c>
      <c r="V351" t="str">
        <f ca="1">IF(RIGHT(FPL_Combined[[#Headers],[Gameweek 21]],2)&lt;$B$622,INDEX(FPL_Results_Extract[Gameweek 21],MATCH($A351,FPL_Results_Extract[[Player]:[Player]],0)),INDEX(Team_Key[[Abbreviation]:[Abbreviation]],MATCH(LEFT(INDEX(FPL_Fixtures_Extract[],MATCH($A351,FPL_Fixtures_Extract[[Player]:[Player]],0),MATCH(FPL_Combined[[#Headers],[Gameweek 21]],FPL_Fixtures_Extract[#Headers],0)),LEN(INDEX(FPL_Fixtures_Extract[],MATCH($A351,FPL_Fixtures_Extract[[Player]:[Player]],0),MATCH(FPL_Combined[[#Headers],[Gameweek 21]],FPL_Fixtures_Extract[#Headers],0)))-4),Team_Key[[Full Name]:[Full Name]],0))&amp;RIGHT(INDEX(FPL_Fixtures_Extract[],MATCH($A351,FPL_Fixtures_Extract[[Player]:[Player]],0),MATCH(FPL_Combined[[#Headers],[Gameweek 21]],FPL_Fixtures_Extract[#Headers],0)),3))</f>
        <v>MCI(A) 0-0</v>
      </c>
      <c r="W351" t="str">
        <f ca="1">IF(RIGHT(FPL_Combined[[#Headers],[Gameweek 22]],2)&lt;$B$622,INDEX(FPL_Results_Extract[Gameweek 22],MATCH($A351,FPL_Results_Extract[[Player]:[Player]],0)),INDEX(Team_Key[[Abbreviation]:[Abbreviation]],MATCH(LEFT(INDEX(FPL_Fixtures_Extract[],MATCH($A351,FPL_Fixtures_Extract[[Player]:[Player]],0),MATCH(FPL_Combined[[#Headers],[Gameweek 22]],FPL_Fixtures_Extract[#Headers],0)),LEN(INDEX(FPL_Fixtures_Extract[],MATCH($A351,FPL_Fixtures_Extract[[Player]:[Player]],0),MATCH(FPL_Combined[[#Headers],[Gameweek 22]],FPL_Fixtures_Extract[#Headers],0)))-4),Team_Key[[Full Name]:[Full Name]],0))&amp;RIGHT(INDEX(FPL_Fixtures_Extract[],MATCH($A351,FPL_Fixtures_Extract[[Player]:[Player]],0),MATCH(FPL_Combined[[#Headers],[Gameweek 22]],FPL_Fixtures_Extract[#Headers],0)),3))</f>
        <v>CHE(A) 3-3</v>
      </c>
      <c r="X351" t="str">
        <f ca="1">IF(RIGHT(FPL_Combined[[#Headers],[Gameweek 23]],2)&lt;$B$622,INDEX(FPL_Results_Extract[Gameweek 23],MATCH($A351,FPL_Results_Extract[[Player]:[Player]],0)),INDEX(Team_Key[[Abbreviation]:[Abbreviation]],MATCH(LEFT(INDEX(FPL_Fixtures_Extract[],MATCH($A351,FPL_Fixtures_Extract[[Player]:[Player]],0),MATCH(FPL_Combined[[#Headers],[Gameweek 23]],FPL_Fixtures_Extract[#Headers],0)),LEN(INDEX(FPL_Fixtures_Extract[],MATCH($A351,FPL_Fixtures_Extract[[Player]:[Player]],0),MATCH(FPL_Combined[[#Headers],[Gameweek 23]],FPL_Fixtures_Extract[#Headers],0)))-4),Team_Key[[Full Name]:[Full Name]],0))&amp;RIGHT(INDEX(FPL_Fixtures_Extract[],MATCH($A351,FPL_Fixtures_Extract[[Player]:[Player]],0),MATCH(FPL_Combined[[#Headers],[Gameweek 23]],FPL_Fixtures_Extract[#Headers],0)),3))</f>
        <v>SWA(H) 1-2</v>
      </c>
      <c r="Y351" t="str">
        <f ca="1">IF(RIGHT(FPL_Combined[[#Headers],[Gameweek 24]],2)&lt;$B$622,INDEX(FPL_Results_Extract[Team],MATCH($A351,FPL_Results_Extract[[Player]:[Player]],0)),INDEX(Team_Key[[Abbreviation]:[Abbreviation]],MATCH(LEFT(INDEX(FPL_Fixtures_Extract[],MATCH($A351,FPL_Fixtures_Extract[[Player]:[Player]],0),MATCH(FPL_Combined[[#Headers],[Gameweek 24]],FPL_Fixtures_Extract[#Headers],0)),LEN(INDEX(FPL_Fixtures_Extract[],MATCH($A351,FPL_Fixtures_Extract[[Player]:[Player]],0),MATCH(FPL_Combined[[#Headers],[Gameweek 24]],FPL_Fixtures_Extract[#Headers],0)))-4),Team_Key[[Full Name]:[Full Name]],0))&amp;RIGHT(INDEX(FPL_Fixtures_Extract[],MATCH($A351,FPL_Fixtures_Extract[[Player]:[Player]],0),MATCH(FPL_Combined[[#Headers],[Gameweek 24]],FPL_Fixtures_Extract[#Headers],0)),3))</f>
        <v>EVE</v>
      </c>
      <c r="Z351" t="str">
        <f ca="1">IF(RIGHT(FPL_Combined[[#Headers],[Gameweek 25]],2)&lt;$B$622,INDEX(FPL_Results_Extract[Player],MATCH($A351,FPL_Results_Extract[[Player]:[Player]],0)),INDEX(Team_Key[[Abbreviation]:[Abbreviation]],MATCH(LEFT(INDEX(FPL_Fixtures_Extract[],MATCH($A351,FPL_Fixtures_Extract[[Player]:[Player]],0),MATCH(FPL_Combined[[#Headers],[Gameweek 25]],FPL_Fixtures_Extract[#Headers],0)),LEN(INDEX(FPL_Fixtures_Extract[],MATCH($A351,FPL_Fixtures_Extract[[Player]:[Player]],0),MATCH(FPL_Combined[[#Headers],[Gameweek 25]],FPL_Fixtures_Extract[#Headers],0)))-4),Team_Key[[Full Name]:[Full Name]],0))&amp;RIGHT(INDEX(FPL_Fixtures_Extract[],MATCH($A351,FPL_Fixtures_Extract[[Player]:[Player]],0),MATCH(FPL_Combined[[#Headers],[Gameweek 25]],FPL_Fixtures_Extract[#Headers],0)),3))</f>
        <v>Lukaku</v>
      </c>
      <c r="AA351" t="str">
        <f ca="1">IF(RIGHT(FPL_Combined[[#Headers],[Gameweek 26]],2)&lt;$B$622,INDEX(FPL_Results_Extract[Gameweek 01],MATCH($A351,FPL_Results_Extract[[Player]:[Player]],0)),INDEX(Team_Key[[Abbreviation]:[Abbreviation]],MATCH(LEFT(INDEX(FPL_Fixtures_Extract[],MATCH($A351,FPL_Fixtures_Extract[[Player]:[Player]],0),MATCH(FPL_Combined[[#Headers],[Gameweek 26]],FPL_Fixtures_Extract[#Headers],0)),LEN(INDEX(FPL_Fixtures_Extract[],MATCH($A351,FPL_Fixtures_Extract[[Player]:[Player]],0),MATCH(FPL_Combined[[#Headers],[Gameweek 26]],FPL_Fixtures_Extract[#Headers],0)))-4),Team_Key[[Full Name]:[Full Name]],0))&amp;RIGHT(INDEX(FPL_Fixtures_Extract[],MATCH($A351,FPL_Fixtures_Extract[[Player]:[Player]],0),MATCH(FPL_Combined[[#Headers],[Gameweek 26]],FPL_Fixtures_Extract[#Headers],0)),3))</f>
        <v>WAT(H) 2-2</v>
      </c>
      <c r="AB351" t="str">
        <f ca="1">IF(RIGHT(FPL_Combined[[#Headers],[Gameweek 27]],2)&lt;$B$622,INDEX(FPL_Results_Extract[Gameweek 02],MATCH($A351,FPL_Results_Extract[[Player]:[Player]],0)),INDEX(Team_Key[[Abbreviation]:[Abbreviation]],MATCH(LEFT(INDEX(FPL_Fixtures_Extract[],MATCH($A351,FPL_Fixtures_Extract[[Player]:[Player]],0),MATCH(FPL_Combined[[#Headers],[Gameweek 27]],FPL_Fixtures_Extract[#Headers],0)),LEN(INDEX(FPL_Fixtures_Extract[],MATCH($A351,FPL_Fixtures_Extract[[Player]:[Player]],0),MATCH(FPL_Combined[[#Headers],[Gameweek 27]],FPL_Fixtures_Extract[#Headers],0)))-4),Team_Key[[Full Name]:[Full Name]],0))&amp;RIGHT(INDEX(FPL_Fixtures_Extract[],MATCH($A351,FPL_Fixtures_Extract[[Player]:[Player]],0),MATCH(FPL_Combined[[#Headers],[Gameweek 27]],FPL_Fixtures_Extract[#Headers],0)),3))</f>
        <v>SOU(A) 3-0</v>
      </c>
      <c r="AC351" t="str">
        <f ca="1">IF(RIGHT(FPL_Combined[[#Headers],[Gameweek 28]],2)&lt;$B$622,INDEX(FPL_Results_Extract[Gameweek 03],MATCH($A351,FPL_Results_Extract[[Player]:[Player]],0)),INDEX(Team_Key[[Abbreviation]:[Abbreviation]],MATCH(LEFT(INDEX(FPL_Fixtures_Extract[],MATCH($A351,FPL_Fixtures_Extract[[Player]:[Player]],0),MATCH(FPL_Combined[[#Headers],[Gameweek 28]],FPL_Fixtures_Extract[#Headers],0)),LEN(INDEX(FPL_Fixtures_Extract[],MATCH($A351,FPL_Fixtures_Extract[[Player]:[Player]],0),MATCH(FPL_Combined[[#Headers],[Gameweek 28]],FPL_Fixtures_Extract[#Headers],0)))-4),Team_Key[[Full Name]:[Full Name]],0))&amp;RIGHT(INDEX(FPL_Fixtures_Extract[],MATCH($A351,FPL_Fixtures_Extract[[Player]:[Player]],0),MATCH(FPL_Combined[[#Headers],[Gameweek 28]],FPL_Fixtures_Extract[#Headers],0)),3))</f>
        <v>MCI(H) 0-2</v>
      </c>
      <c r="AD351" t="str">
        <f ca="1">IF(RIGHT(FPL_Combined[[#Headers],[Gameweek 29]],2)&lt;$B$622,INDEX(FPL_Results_Extract[Gameweek 04],MATCH($A351,FPL_Results_Extract[[Player]:[Player]],0)),INDEX(Team_Key[[Abbreviation]:[Abbreviation]],MATCH(LEFT(INDEX(FPL_Fixtures_Extract[],MATCH($A351,FPL_Fixtures_Extract[[Player]:[Player]],0),MATCH(FPL_Combined[[#Headers],[Gameweek 29]],FPL_Fixtures_Extract[#Headers],0)),LEN(INDEX(FPL_Fixtures_Extract[],MATCH($A351,FPL_Fixtures_Extract[[Player]:[Player]],0),MATCH(FPL_Combined[[#Headers],[Gameweek 29]],FPL_Fixtures_Extract[#Headers],0)))-4),Team_Key[[Full Name]:[Full Name]],0))&amp;RIGHT(INDEX(FPL_Fixtures_Extract[],MATCH($A351,FPL_Fixtures_Extract[[Player]:[Player]],0),MATCH(FPL_Combined[[#Headers],[Gameweek 29]],FPL_Fixtures_Extract[#Headers],0)),3))</f>
        <v>WHU(H)</v>
      </c>
      <c r="AE351" t="e">
        <f ca="1">IF(RIGHT(FPL_Combined[[#Headers],[Gameweek 30]],2)&lt;$B$622,INDEX(FPL_Results_Extract[Gameweek 05],MATCH($A351,FPL_Results_Extract[[Player]:[Player]],0)),INDEX(Team_Key[[Abbreviation]:[Abbreviation]],MATCH(LEFT(INDEX(FPL_Fixtures_Extract[],MATCH($A351,FPL_Fixtures_Extract[[Player]:[Player]],0),MATCH(FPL_Combined[[#Headers],[Gameweek 30]],FPL_Fixtures_Extract[#Headers],0)),LEN(INDEX(FPL_Fixtures_Extract[],MATCH($A351,FPL_Fixtures_Extract[[Player]:[Player]],0),MATCH(FPL_Combined[[#Headers],[Gameweek 30]],FPL_Fixtures_Extract[#Headers],0)))-4),Team_Key[[Full Name]:[Full Name]],0))&amp;RIGHT(INDEX(FPL_Fixtures_Extract[],MATCH($A351,FPL_Fixtures_Extract[[Player]:[Player]],0),MATCH(FPL_Combined[[#Headers],[Gameweek 30]],FPL_Fixtures_Extract[#Headers],0)),3))</f>
        <v>#VALUE!</v>
      </c>
      <c r="AF351" t="str">
        <f ca="1">IF(RIGHT(FPL_Combined[[#Headers],[Gameweek 31]],2)&lt;$B$622,INDEX(FPL_Results_Extract[Gameweek 06],MATCH($A351,FPL_Results_Extract[[Player]:[Player]],0)),INDEX(Team_Key[[Abbreviation]:[Abbreviation]],MATCH(LEFT(INDEX(FPL_Fixtures_Extract[],MATCH($A351,FPL_Fixtures_Extract[[Player]:[Player]],0),MATCH(FPL_Combined[[#Headers],[Gameweek 31]],FPL_Fixtures_Extract[#Headers],0)),LEN(INDEX(FPL_Fixtures_Extract[],MATCH($A351,FPL_Fixtures_Extract[[Player]:[Player]],0),MATCH(FPL_Combined[[#Headers],[Gameweek 31]],FPL_Fixtures_Extract[#Headers],0)))-4),Team_Key[[Full Name]:[Full Name]],0))&amp;RIGHT(INDEX(FPL_Fixtures_Extract[],MATCH($A351,FPL_Fixtures_Extract[[Player]:[Player]],0),MATCH(FPL_Combined[[#Headers],[Gameweek 31]],FPL_Fixtures_Extract[#Headers],0)),3))</f>
        <v>ARS(H)</v>
      </c>
      <c r="AG351" t="str">
        <f ca="1">IF(RIGHT(FPL_Combined[[#Headers],[Gameweek 32]],2)&lt;$B$622,INDEX(FPL_Results_Extract[Gameweek 07],MATCH($A351,FPL_Results_Extract[[Player]:[Player]],0)),INDEX(Team_Key[[Abbreviation]:[Abbreviation]],MATCH(LEFT(INDEX(FPL_Fixtures_Extract[],MATCH($A351,FPL_Fixtures_Extract[[Player]:[Player]],0),MATCH(FPL_Combined[[#Headers],[Gameweek 32]],FPL_Fixtures_Extract[#Headers],0)),LEN(INDEX(FPL_Fixtures_Extract[],MATCH($A351,FPL_Fixtures_Extract[[Player]:[Player]],0),MATCH(FPL_Combined[[#Headers],[Gameweek 32]],FPL_Fixtures_Extract[#Headers],0)))-4),Team_Key[[Full Name]:[Full Name]],0))&amp;RIGHT(INDEX(FPL_Fixtures_Extract[],MATCH($A351,FPL_Fixtures_Extract[[Player]:[Player]],0),MATCH(FPL_Combined[[#Headers],[Gameweek 32]],FPL_Fixtures_Extract[#Headers],0)),3))</f>
        <v>MUN(A)</v>
      </c>
      <c r="AH351" t="str">
        <f ca="1">IF(RIGHT(FPL_Combined[[#Headers],[Gameweek 33]],2)&lt;$B$622,INDEX(FPL_Results_Extract[Gameweek 08],MATCH($A351,FPL_Results_Extract[[Player]:[Player]],0)),INDEX(Team_Key[[Abbreviation]:[Abbreviation]],MATCH(LEFT(INDEX(FPL_Fixtures_Extract[],MATCH($A351,FPL_Fixtures_Extract[[Player]:[Player]],0),MATCH(FPL_Combined[[#Headers],[Gameweek 33]],FPL_Fixtures_Extract[#Headers],0)),LEN(INDEX(FPL_Fixtures_Extract[],MATCH($A351,FPL_Fixtures_Extract[[Player]:[Player]],0),MATCH(FPL_Combined[[#Headers],[Gameweek 33]],FPL_Fixtures_Extract[#Headers],0)))-4),Team_Key[[Full Name]:[Full Name]],0))&amp;RIGHT(INDEX(FPL_Fixtures_Extract[],MATCH($A351,FPL_Fixtures_Extract[[Player]:[Player]],0),MATCH(FPL_Combined[[#Headers],[Gameweek 33]],FPL_Fixtures_Extract[#Headers],0)),3))</f>
        <v>WAT(A)</v>
      </c>
      <c r="AI351" t="str">
        <f ca="1">IF(RIGHT(FPL_Combined[[#Headers],[Gameweek 34]],2)&lt;$B$622,INDEX(FPL_Results_Extract[Gameweek 09],MATCH($A351,FPL_Results_Extract[[Player]:[Player]],0)),INDEX(Team_Key[[Abbreviation]:[Abbreviation]],MATCH(LEFT(INDEX(FPL_Fixtures_Extract[],MATCH($A351,FPL_Fixtures_Extract[[Player]:[Player]],0),MATCH(FPL_Combined[[#Headers],[Gameweek 34]],FPL_Fixtures_Extract[#Headers],0)),LEN(INDEX(FPL_Fixtures_Extract[],MATCH($A351,FPL_Fixtures_Extract[[Player]:[Player]],0),MATCH(FPL_Combined[[#Headers],[Gameweek 34]],FPL_Fixtures_Extract[#Headers],0)))-4),Team_Key[[Full Name]:[Full Name]],0))&amp;RIGHT(INDEX(FPL_Fixtures_Extract[],MATCH($A351,FPL_Fixtures_Extract[[Player]:[Player]],0),MATCH(FPL_Combined[[#Headers],[Gameweek 34]],FPL_Fixtures_Extract[#Headers],0)),3))</f>
        <v>SOU(H)</v>
      </c>
      <c r="AJ351" t="str">
        <f ca="1">IF(RIGHT(FPL_Combined[[#Headers],[Gameweek 35]],2)&lt;$B$622,INDEX(FPL_Results_Extract[Gameweek 10],MATCH($A351,FPL_Results_Extract[[Player]:[Player]],0)),INDEX(Team_Key[[Abbreviation]:[Abbreviation]],MATCH(LEFT(INDEX(FPL_Fixtures_Extract[],MATCH($A351,FPL_Fixtures_Extract[[Player]:[Player]],0),MATCH(FPL_Combined[[#Headers],[Gameweek 35]],FPL_Fixtures_Extract[#Headers],0)),LEN(INDEX(FPL_Fixtures_Extract[],MATCH($A351,FPL_Fixtures_Extract[[Player]:[Player]],0),MATCH(FPL_Combined[[#Headers],[Gameweek 35]],FPL_Fixtures_Extract[#Headers],0)))-4),Team_Key[[Full Name]:[Full Name]],0))&amp;RIGHT(INDEX(FPL_Fixtures_Extract[],MATCH($A351,FPL_Fixtures_Extract[[Player]:[Player]],0),MATCH(FPL_Combined[[#Headers],[Gameweek 35]],FPL_Fixtures_Extract[#Headers],0)),3))</f>
        <v>CRY(A)</v>
      </c>
      <c r="AK351" t="str">
        <f ca="1">IF(RIGHT(FPL_Combined[[#Headers],[Gameweek 36]],2)&lt;$B$622,INDEX(FPL_Results_Extract[Gameweek 11],MATCH($A351,FPL_Results_Extract[[Player]:[Player]],0)),INDEX(Team_Key[[Abbreviation]:[Abbreviation]],MATCH(LEFT(INDEX(FPL_Fixtures_Extract[],MATCH($A351,FPL_Fixtures_Extract[[Player]:[Player]],0),MATCH(FPL_Combined[[#Headers],[Gameweek 36]],FPL_Fixtures_Extract[#Headers],0)),LEN(INDEX(FPL_Fixtures_Extract[],MATCH($A351,FPL_Fixtures_Extract[[Player]:[Player]],0),MATCH(FPL_Combined[[#Headers],[Gameweek 36]],FPL_Fixtures_Extract[#Headers],0)))-4),Team_Key[[Full Name]:[Full Name]],0))&amp;RIGHT(INDEX(FPL_Fixtures_Extract[],MATCH($A351,FPL_Fixtures_Extract[[Player]:[Player]],0),MATCH(FPL_Combined[[#Headers],[Gameweek 36]],FPL_Fixtures_Extract[#Headers],0)),3))</f>
        <v>BOU(H)</v>
      </c>
      <c r="AL351" t="str">
        <f ca="1">IF(RIGHT(FPL_Combined[[#Headers],[Gameweek 37]],2)&lt;$B$622,INDEX(FPL_Results_Extract[Gameweek 12],MATCH($A351,FPL_Results_Extract[[Player]:[Player]],0)),INDEX(Team_Key[[Abbreviation]:[Abbreviation]],MATCH(LEFT(INDEX(FPL_Fixtures_Extract[],MATCH($A351,FPL_Fixtures_Extract[[Player]:[Player]],0),MATCH(FPL_Combined[[#Headers],[Gameweek 37]],FPL_Fixtures_Extract[#Headers],0)),LEN(INDEX(FPL_Fixtures_Extract[],MATCH($A351,FPL_Fixtures_Extract[[Player]:[Player]],0),MATCH(FPL_Combined[[#Headers],[Gameweek 37]],FPL_Fixtures_Extract[#Headers],0)))-4),Team_Key[[Full Name]:[Full Name]],0))&amp;RIGHT(INDEX(FPL_Fixtures_Extract[],MATCH($A351,FPL_Fixtures_Extract[[Player]:[Player]],0),MATCH(FPL_Combined[[#Headers],[Gameweek 37]],FPL_Fixtures_Extract[#Headers],0)),3))</f>
        <v>LEI(A)</v>
      </c>
      <c r="AM351" t="str">
        <f ca="1">IF(RIGHT(FPL_Combined[[#Headers],[Gameweek 38]],2)&lt;$B$622,INDEX(FPL_Results_Extract[Gameweek 13],MATCH($A351,FPL_Results_Extract[[Player]:[Player]],0)),INDEX(Team_Key[[Abbreviation]:[Abbreviation]],MATCH(LEFT(INDEX(FPL_Fixtures_Extract[],MATCH($A351,FPL_Fixtures_Extract[[Player]:[Player]],0),MATCH(FPL_Combined[[#Headers],[Gameweek 38]],FPL_Fixtures_Extract[#Headers],0)),LEN(INDEX(FPL_Fixtures_Extract[],MATCH($A351,FPL_Fixtures_Extract[[Player]:[Player]],0),MATCH(FPL_Combined[[#Headers],[Gameweek 38]],FPL_Fixtures_Extract[#Headers],0)))-4),Team_Key[[Full Name]:[Full Name]],0))&amp;RIGHT(INDEX(FPL_Fixtures_Extract[],MATCH($A351,FPL_Fixtures_Extract[[Player]:[Player]],0),MATCH(FPL_Combined[[#Headers],[Gameweek 38]],FPL_Fixtures_Extract[#Headers],0)),3))</f>
        <v>NOR(H)</v>
      </c>
    </row>
    <row r="352" spans="1:39" x14ac:dyDescent="0.45">
      <c r="A352" t="s">
        <v>396</v>
      </c>
      <c r="B352" t="str">
        <f ca="1">IF(RIGHT(FPL_Combined[[#Headers],[Gameweek 01]],2)&lt;$B$622,INDEX(FPL_Results_Extract[Gameweek 01],MATCH($A352,FPL_Results_Extract[[Player]:[Player]],0)),INDEX(Team_Key[[Abbreviation]:[Abbreviation]],MATCH(LEFT(INDEX(FPL_Fixtures_Extract[],MATCH($A352,FPL_Fixtures_Extract[[Player]:[Player]],0),MATCH(FPL_Combined[[#Headers],[Gameweek 01]],FPL_Fixtures_Extract[#Headers],0)),LEN(INDEX(FPL_Fixtures_Extract[],MATCH($A352,FPL_Fixtures_Extract[[Player]:[Player]],0),MATCH(FPL_Combined[[#Headers],[Gameweek 01]],FPL_Fixtures_Extract[#Headers],0)))-4),Team_Key[[Full Name]:[Full Name]],0))&amp;RIGHT(INDEX(FPL_Fixtures_Extract[],MATCH($A352,FPL_Fixtures_Extract[[Player]:[Player]],0),MATCH(FPL_Combined[[#Headers],[Gameweek 01]],FPL_Fixtures_Extract[#Headers],0)),3))</f>
        <v>N/A</v>
      </c>
      <c r="C352" t="str">
        <f ca="1">IF(RIGHT(FPL_Combined[[#Headers],[Gameweek 02]],2)&lt;$B$622,INDEX(FPL_Results_Extract[Gameweek 02],MATCH($A352,FPL_Results_Extract[[Player]:[Player]],0)),INDEX(Team_Key[[Abbreviation]:[Abbreviation]],MATCH(LEFT(INDEX(FPL_Fixtures_Extract[],MATCH($A352,FPL_Fixtures_Extract[[Player]:[Player]],0),MATCH(FPL_Combined[[#Headers],[Gameweek 02]],FPL_Fixtures_Extract[#Headers],0)),LEN(INDEX(FPL_Fixtures_Extract[],MATCH($A352,FPL_Fixtures_Extract[[Player]:[Player]],0),MATCH(FPL_Combined[[#Headers],[Gameweek 02]],FPL_Fixtures_Extract[#Headers],0)))-4),Team_Key[[Full Name]:[Full Name]],0))&amp;RIGHT(INDEX(FPL_Fixtures_Extract[],MATCH($A352,FPL_Fixtures_Extract[[Player]:[Player]],0),MATCH(FPL_Combined[[#Headers],[Gameweek 02]],FPL_Fixtures_Extract[#Headers],0)),3))</f>
        <v>N/A</v>
      </c>
      <c r="D352" t="str">
        <f ca="1">IF(RIGHT(FPL_Combined[[#Headers],[Gameweek 03]],2)&lt;$B$622,INDEX(FPL_Results_Extract[Gameweek 03],MATCH($A352,FPL_Results_Extract[[Player]:[Player]],0)),INDEX(Team_Key[[Abbreviation]:[Abbreviation]],MATCH(LEFT(INDEX(FPL_Fixtures_Extract[],MATCH($A352,FPL_Fixtures_Extract[[Player]:[Player]],0),MATCH(FPL_Combined[[#Headers],[Gameweek 03]],FPL_Fixtures_Extract[#Headers],0)),LEN(INDEX(FPL_Fixtures_Extract[],MATCH($A352,FPL_Fixtures_Extract[[Player]:[Player]],0),MATCH(FPL_Combined[[#Headers],[Gameweek 03]],FPL_Fixtures_Extract[#Headers],0)))-4),Team_Key[[Full Name]:[Full Name]],0))&amp;RIGHT(INDEX(FPL_Fixtures_Extract[],MATCH($A352,FPL_Fixtures_Extract[[Player]:[Player]],0),MATCH(FPL_Combined[[#Headers],[Gameweek 03]],FPL_Fixtures_Extract[#Headers],0)),3))</f>
        <v>N/A</v>
      </c>
      <c r="E352" t="str">
        <f ca="1">IF(RIGHT(FPL_Combined[[#Headers],[Gameweek 04]],2)&lt;$B$622,INDEX(FPL_Results_Extract[Gameweek 04],MATCH($A352,FPL_Results_Extract[[Player]:[Player]],0)),INDEX(Team_Key[[Abbreviation]:[Abbreviation]],MATCH(LEFT(INDEX(FPL_Fixtures_Extract[],MATCH($A352,FPL_Fixtures_Extract[[Player]:[Player]],0),MATCH(FPL_Combined[[#Headers],[Gameweek 04]],FPL_Fixtures_Extract[#Headers],0)),LEN(INDEX(FPL_Fixtures_Extract[],MATCH($A352,FPL_Fixtures_Extract[[Player]:[Player]],0),MATCH(FPL_Combined[[#Headers],[Gameweek 04]],FPL_Fixtures_Extract[#Headers],0)))-4),Team_Key[[Full Name]:[Full Name]],0))&amp;RIGHT(INDEX(FPL_Fixtures_Extract[],MATCH($A352,FPL_Fixtures_Extract[[Player]:[Player]],0),MATCH(FPL_Combined[[#Headers],[Gameweek 04]],FPL_Fixtures_Extract[#Headers],0)),3))</f>
        <v>N/A</v>
      </c>
      <c r="F352" t="str">
        <f ca="1">IF(RIGHT(FPL_Combined[[#Headers],[Gameweek 05]],2)&lt;$B$622,INDEX(FPL_Results_Extract[Gameweek 05],MATCH($A352,FPL_Results_Extract[[Player]:[Player]],0)),INDEX(Team_Key[[Abbreviation]:[Abbreviation]],MATCH(LEFT(INDEX(FPL_Fixtures_Extract[],MATCH($A352,FPL_Fixtures_Extract[[Player]:[Player]],0),MATCH(FPL_Combined[[#Headers],[Gameweek 05]],FPL_Fixtures_Extract[#Headers],0)),LEN(INDEX(FPL_Fixtures_Extract[],MATCH($A352,FPL_Fixtures_Extract[[Player]:[Player]],0),MATCH(FPL_Combined[[#Headers],[Gameweek 05]],FPL_Fixtures_Extract[#Headers],0)))-4),Team_Key[[Full Name]:[Full Name]],0))&amp;RIGHT(INDEX(FPL_Fixtures_Extract[],MATCH($A352,FPL_Fixtures_Extract[[Player]:[Player]],0),MATCH(FPL_Combined[[#Headers],[Gameweek 05]],FPL_Fixtures_Extract[#Headers],0)),3))</f>
        <v>N/A</v>
      </c>
      <c r="G352" t="str">
        <f ca="1">IF(RIGHT(FPL_Combined[[#Headers],[Gameweek 06]],2)&lt;$B$622,INDEX(FPL_Results_Extract[Gameweek 06],MATCH($A352,FPL_Results_Extract[[Player]:[Player]],0)),INDEX(Team_Key[[Abbreviation]:[Abbreviation]],MATCH(LEFT(INDEX(FPL_Fixtures_Extract[],MATCH($A352,FPL_Fixtures_Extract[[Player]:[Player]],0),MATCH(FPL_Combined[[#Headers],[Gameweek 06]],FPL_Fixtures_Extract[#Headers],0)),LEN(INDEX(FPL_Fixtures_Extract[],MATCH($A352,FPL_Fixtures_Extract[[Player]:[Player]],0),MATCH(FPL_Combined[[#Headers],[Gameweek 06]],FPL_Fixtures_Extract[#Headers],0)))-4),Team_Key[[Full Name]:[Full Name]],0))&amp;RIGHT(INDEX(FPL_Fixtures_Extract[],MATCH($A352,FPL_Fixtures_Extract[[Player]:[Player]],0),MATCH(FPL_Combined[[#Headers],[Gameweek 06]],FPL_Fixtures_Extract[#Headers],0)),3))</f>
        <v>N/A</v>
      </c>
      <c r="H352" t="str">
        <f ca="1">IF(RIGHT(FPL_Combined[[#Headers],[Gameweek 07]],2)&lt;$B$622,INDEX(FPL_Results_Extract[Gameweek 07],MATCH($A352,FPL_Results_Extract[[Player]:[Player]],0)),INDEX(Team_Key[[Abbreviation]:[Abbreviation]],MATCH(LEFT(INDEX(FPL_Fixtures_Extract[],MATCH($A352,FPL_Fixtures_Extract[[Player]:[Player]],0),MATCH(FPL_Combined[[#Headers],[Gameweek 07]],FPL_Fixtures_Extract[#Headers],0)),LEN(INDEX(FPL_Fixtures_Extract[],MATCH($A352,FPL_Fixtures_Extract[[Player]:[Player]],0),MATCH(FPL_Combined[[#Headers],[Gameweek 07]],FPL_Fixtures_Extract[#Headers],0)))-4),Team_Key[[Full Name]:[Full Name]],0))&amp;RIGHT(INDEX(FPL_Fixtures_Extract[],MATCH($A352,FPL_Fixtures_Extract[[Player]:[Player]],0),MATCH(FPL_Combined[[#Headers],[Gameweek 07]],FPL_Fixtures_Extract[#Headers],0)),3))</f>
        <v>N/A</v>
      </c>
      <c r="I352" t="str">
        <f ca="1">IF(RIGHT(FPL_Combined[[#Headers],[Gameweek 08]],2)&lt;$B$622,INDEX(FPL_Results_Extract[Gameweek 08],MATCH($A352,FPL_Results_Extract[[Player]:[Player]],0)),INDEX(Team_Key[[Abbreviation]:[Abbreviation]],MATCH(LEFT(INDEX(FPL_Fixtures_Extract[],MATCH($A352,FPL_Fixtures_Extract[[Player]:[Player]],0),MATCH(FPL_Combined[[#Headers],[Gameweek 08]],FPL_Fixtures_Extract[#Headers],0)),LEN(INDEX(FPL_Fixtures_Extract[],MATCH($A352,FPL_Fixtures_Extract[[Player]:[Player]],0),MATCH(FPL_Combined[[#Headers],[Gameweek 08]],FPL_Fixtures_Extract[#Headers],0)))-4),Team_Key[[Full Name]:[Full Name]],0))&amp;RIGHT(INDEX(FPL_Fixtures_Extract[],MATCH($A352,FPL_Fixtures_Extract[[Player]:[Player]],0),MATCH(FPL_Combined[[#Headers],[Gameweek 08]],FPL_Fixtures_Extract[#Headers],0)),3))</f>
        <v>N/A</v>
      </c>
      <c r="J352" t="str">
        <f ca="1">IF(RIGHT(FPL_Combined[[#Headers],[Gameweek 09]],2)&lt;$B$622,INDEX(FPL_Results_Extract[Gameweek 09],MATCH($A352,FPL_Results_Extract[[Player]:[Player]],0)),INDEX(Team_Key[[Abbreviation]:[Abbreviation]],MATCH(LEFT(INDEX(FPL_Fixtures_Extract[],MATCH($A352,FPL_Fixtures_Extract[[Player]:[Player]],0),MATCH(FPL_Combined[[#Headers],[Gameweek 09]],FPL_Fixtures_Extract[#Headers],0)),LEN(INDEX(FPL_Fixtures_Extract[],MATCH($A352,FPL_Fixtures_Extract[[Player]:[Player]],0),MATCH(FPL_Combined[[#Headers],[Gameweek 09]],FPL_Fixtures_Extract[#Headers],0)))-4),Team_Key[[Full Name]:[Full Name]],0))&amp;RIGHT(INDEX(FPL_Fixtures_Extract[],MATCH($A352,FPL_Fixtures_Extract[[Player]:[Player]],0),MATCH(FPL_Combined[[#Headers],[Gameweek 09]],FPL_Fixtures_Extract[#Headers],0)),3))</f>
        <v>N/A</v>
      </c>
      <c r="K352" t="str">
        <f ca="1">IF(RIGHT(FPL_Combined[[#Headers],[Gameweek 10]],2)&lt;$B$622,INDEX(FPL_Results_Extract[Gameweek 10],MATCH($A352,FPL_Results_Extract[[Player]:[Player]],0)),INDEX(Team_Key[[Abbreviation]:[Abbreviation]],MATCH(LEFT(INDEX(FPL_Fixtures_Extract[],MATCH($A352,FPL_Fixtures_Extract[[Player]:[Player]],0),MATCH(FPL_Combined[[#Headers],[Gameweek 10]],FPL_Fixtures_Extract[#Headers],0)),LEN(INDEX(FPL_Fixtures_Extract[],MATCH($A352,FPL_Fixtures_Extract[[Player]:[Player]],0),MATCH(FPL_Combined[[#Headers],[Gameweek 10]],FPL_Fixtures_Extract[#Headers],0)))-4),Team_Key[[Full Name]:[Full Name]],0))&amp;RIGHT(INDEX(FPL_Fixtures_Extract[],MATCH($A352,FPL_Fixtures_Extract[[Player]:[Player]],0),MATCH(FPL_Combined[[#Headers],[Gameweek 10]],FPL_Fixtures_Extract[#Headers],0)),3))</f>
        <v>N/A</v>
      </c>
      <c r="L352" t="str">
        <f ca="1">IF(RIGHT(FPL_Combined[[#Headers],[Gameweek 11]],2)&lt;$B$622,INDEX(FPL_Results_Extract[Gameweek 11],MATCH($A352,FPL_Results_Extract[[Player]:[Player]],0)),INDEX(Team_Key[[Abbreviation]:[Abbreviation]],MATCH(LEFT(INDEX(FPL_Fixtures_Extract[],MATCH($A352,FPL_Fixtures_Extract[[Player]:[Player]],0),MATCH(FPL_Combined[[#Headers],[Gameweek 11]],FPL_Fixtures_Extract[#Headers],0)),LEN(INDEX(FPL_Fixtures_Extract[],MATCH($A352,FPL_Fixtures_Extract[[Player]:[Player]],0),MATCH(FPL_Combined[[#Headers],[Gameweek 11]],FPL_Fixtures_Extract[#Headers],0)))-4),Team_Key[[Full Name]:[Full Name]],0))&amp;RIGHT(INDEX(FPL_Fixtures_Extract[],MATCH($A352,FPL_Fixtures_Extract[[Player]:[Player]],0),MATCH(FPL_Combined[[#Headers],[Gameweek 11]],FPL_Fixtures_Extract[#Headers],0)),3))</f>
        <v>N/A</v>
      </c>
      <c r="M352" t="str">
        <f ca="1">IF(RIGHT(FPL_Combined[[#Headers],[Gameweek 12]],2)&lt;$B$622,INDEX(FPL_Results_Extract[Gameweek 12],MATCH($A352,FPL_Results_Extract[[Player]:[Player]],0)),INDEX(Team_Key[[Abbreviation]:[Abbreviation]],MATCH(LEFT(INDEX(FPL_Fixtures_Extract[],MATCH($A352,FPL_Fixtures_Extract[[Player]:[Player]],0),MATCH(FPL_Combined[[#Headers],[Gameweek 12]],FPL_Fixtures_Extract[#Headers],0)),LEN(INDEX(FPL_Fixtures_Extract[],MATCH($A352,FPL_Fixtures_Extract[[Player]:[Player]],0),MATCH(FPL_Combined[[#Headers],[Gameweek 12]],FPL_Fixtures_Extract[#Headers],0)))-4),Team_Key[[Full Name]:[Full Name]],0))&amp;RIGHT(INDEX(FPL_Fixtures_Extract[],MATCH($A352,FPL_Fixtures_Extract[[Player]:[Player]],0),MATCH(FPL_Combined[[#Headers],[Gameweek 12]],FPL_Fixtures_Extract[#Headers],0)),3))</f>
        <v>N/A</v>
      </c>
      <c r="N352" t="str">
        <f ca="1">IF(RIGHT(FPL_Combined[[#Headers],[Gameweek 13]],2)&lt;$B$622,INDEX(FPL_Results_Extract[Gameweek 13],MATCH($A352,FPL_Results_Extract[[Player]:[Player]],0)),INDEX(Team_Key[[Abbreviation]:[Abbreviation]],MATCH(LEFT(INDEX(FPL_Fixtures_Extract[],MATCH($A352,FPL_Fixtures_Extract[[Player]:[Player]],0),MATCH(FPL_Combined[[#Headers],[Gameweek 13]],FPL_Fixtures_Extract[#Headers],0)),LEN(INDEX(FPL_Fixtures_Extract[],MATCH($A352,FPL_Fixtures_Extract[[Player]:[Player]],0),MATCH(FPL_Combined[[#Headers],[Gameweek 13]],FPL_Fixtures_Extract[#Headers],0)))-4),Team_Key[[Full Name]:[Full Name]],0))&amp;RIGHT(INDEX(FPL_Fixtures_Extract[],MATCH($A352,FPL_Fixtures_Extract[[Player]:[Player]],0),MATCH(FPL_Combined[[#Headers],[Gameweek 13]],FPL_Fixtures_Extract[#Headers],0)),3))</f>
        <v>N/A</v>
      </c>
      <c r="O352" t="str">
        <f ca="1">IF(RIGHT(FPL_Combined[[#Headers],[Gameweek 14]],2)&lt;$B$622,INDEX(FPL_Results_Extract[Gameweek 14],MATCH($A352,FPL_Results_Extract[[Player]:[Player]],0)),INDEX(Team_Key[[Abbreviation]:[Abbreviation]],MATCH(LEFT(INDEX(FPL_Fixtures_Extract[],MATCH($A352,FPL_Fixtures_Extract[[Player]:[Player]],0),MATCH(FPL_Combined[[#Headers],[Gameweek 14]],FPL_Fixtures_Extract[#Headers],0)),LEN(INDEX(FPL_Fixtures_Extract[],MATCH($A352,FPL_Fixtures_Extract[[Player]:[Player]],0),MATCH(FPL_Combined[[#Headers],[Gameweek 14]],FPL_Fixtures_Extract[#Headers],0)))-4),Team_Key[[Full Name]:[Full Name]],0))&amp;RIGHT(INDEX(FPL_Fixtures_Extract[],MATCH($A352,FPL_Fixtures_Extract[[Player]:[Player]],0),MATCH(FPL_Combined[[#Headers],[Gameweek 14]],FPL_Fixtures_Extract[#Headers],0)),3))</f>
        <v>N/A</v>
      </c>
      <c r="P352" t="str">
        <f ca="1">IF(RIGHT(FPL_Combined[[#Headers],[Gameweek 15]],2)&lt;$B$622,INDEX(FPL_Results_Extract[Gameweek 15],MATCH($A352,FPL_Results_Extract[[Player]:[Player]],0)),INDEX(Team_Key[[Abbreviation]:[Abbreviation]],MATCH(LEFT(INDEX(FPL_Fixtures_Extract[],MATCH($A352,FPL_Fixtures_Extract[[Player]:[Player]],0),MATCH(FPL_Combined[[#Headers],[Gameweek 15]],FPL_Fixtures_Extract[#Headers],0)),LEN(INDEX(FPL_Fixtures_Extract[],MATCH($A352,FPL_Fixtures_Extract[[Player]:[Player]],0),MATCH(FPL_Combined[[#Headers],[Gameweek 15]],FPL_Fixtures_Extract[#Headers],0)))-4),Team_Key[[Full Name]:[Full Name]],0))&amp;RIGHT(INDEX(FPL_Fixtures_Extract[],MATCH($A352,FPL_Fixtures_Extract[[Player]:[Player]],0),MATCH(FPL_Combined[[#Headers],[Gameweek 15]],FPL_Fixtures_Extract[#Headers],0)),3))</f>
        <v>N/A</v>
      </c>
      <c r="Q352" t="str">
        <f ca="1">IF(RIGHT(FPL_Combined[[#Headers],[Gameweek 16]],2)&lt;$B$622,INDEX(FPL_Results_Extract[Gameweek 16],MATCH($A352,FPL_Results_Extract[[Player]:[Player]],0)),INDEX(Team_Key[[Abbreviation]:[Abbreviation]],MATCH(LEFT(INDEX(FPL_Fixtures_Extract[],MATCH($A352,FPL_Fixtures_Extract[[Player]:[Player]],0),MATCH(FPL_Combined[[#Headers],[Gameweek 16]],FPL_Fixtures_Extract[#Headers],0)),LEN(INDEX(FPL_Fixtures_Extract[],MATCH($A352,FPL_Fixtures_Extract[[Player]:[Player]],0),MATCH(FPL_Combined[[#Headers],[Gameweek 16]],FPL_Fixtures_Extract[#Headers],0)))-4),Team_Key[[Full Name]:[Full Name]],0))&amp;RIGHT(INDEX(FPL_Fixtures_Extract[],MATCH($A352,FPL_Fixtures_Extract[[Player]:[Player]],0),MATCH(FPL_Combined[[#Headers],[Gameweek 16]],FPL_Fixtures_Extract[#Headers],0)),3))</f>
        <v>ARS(H) 0-2</v>
      </c>
      <c r="R352" t="str">
        <f ca="1">IF(RIGHT(FPL_Combined[[#Headers],[Gameweek 17]],2)&lt;$B$622,INDEX(FPL_Results_Extract[Gameweek 17],MATCH($A352,FPL_Results_Extract[[Player]:[Player]],0)),INDEX(Team_Key[[Abbreviation]:[Abbreviation]],MATCH(LEFT(INDEX(FPL_Fixtures_Extract[],MATCH($A352,FPL_Fixtures_Extract[[Player]:[Player]],0),MATCH(FPL_Combined[[#Headers],[Gameweek 17]],FPL_Fixtures_Extract[#Headers],0)),LEN(INDEX(FPL_Fixtures_Extract[],MATCH($A352,FPL_Fixtures_Extract[[Player]:[Player]],0),MATCH(FPL_Combined[[#Headers],[Gameweek 17]],FPL_Fixtures_Extract[#Headers],0)))-4),Team_Key[[Full Name]:[Full Name]],0))&amp;RIGHT(INDEX(FPL_Fixtures_Extract[],MATCH($A352,FPL_Fixtures_Extract[[Player]:[Player]],0),MATCH(FPL_Combined[[#Headers],[Gameweek 17]],FPL_Fixtures_Extract[#Headers],0)),3))</f>
        <v>NEW(A) 1-1</v>
      </c>
      <c r="S352" t="str">
        <f ca="1">IF(RIGHT(FPL_Combined[[#Headers],[Gameweek 18]],2)&lt;$B$622,INDEX(FPL_Results_Extract[Gameweek 18],MATCH($A352,FPL_Results_Extract[[Player]:[Player]],0)),INDEX(Team_Key[[Abbreviation]:[Abbreviation]],MATCH(LEFT(INDEX(FPL_Fixtures_Extract[],MATCH($A352,FPL_Fixtures_Extract[[Player]:[Player]],0),MATCH(FPL_Combined[[#Headers],[Gameweek 18]],FPL_Fixtures_Extract[#Headers],0)),LEN(INDEX(FPL_Fixtures_Extract[],MATCH($A352,FPL_Fixtures_Extract[[Player]:[Player]],0),MATCH(FPL_Combined[[#Headers],[Gameweek 18]],FPL_Fixtures_Extract[#Headers],0)))-4),Team_Key[[Full Name]:[Full Name]],0))&amp;RIGHT(INDEX(FPL_Fixtures_Extract[],MATCH($A352,FPL_Fixtures_Extract[[Player]:[Player]],0),MATCH(FPL_Combined[[#Headers],[Gameweek 18]],FPL_Fixtures_Extract[#Headers],0)),3))</f>
        <v>WHU(H) 1-1</v>
      </c>
      <c r="T352" t="str">
        <f ca="1">IF(RIGHT(FPL_Combined[[#Headers],[Gameweek 19]],2)&lt;$B$622,INDEX(FPL_Results_Extract[Gameweek 19],MATCH($A352,FPL_Results_Extract[[Player]:[Player]],0)),INDEX(Team_Key[[Abbreviation]:[Abbreviation]],MATCH(LEFT(INDEX(FPL_Fixtures_Extract[],MATCH($A352,FPL_Fixtures_Extract[[Player]:[Player]],0),MATCH(FPL_Combined[[#Headers],[Gameweek 19]],FPL_Fixtures_Extract[#Headers],0)),LEN(INDEX(FPL_Fixtures_Extract[],MATCH($A352,FPL_Fixtures_Extract[[Player]:[Player]],0),MATCH(FPL_Combined[[#Headers],[Gameweek 19]],FPL_Fixtures_Extract[#Headers],0)))-4),Team_Key[[Full Name]:[Full Name]],0))&amp;RIGHT(INDEX(FPL_Fixtures_Extract[],MATCH($A352,FPL_Fixtures_Extract[[Player]:[Player]],0),MATCH(FPL_Combined[[#Headers],[Gameweek 19]],FPL_Fixtures_Extract[#Headers],0)),3))</f>
        <v>NOR(A) 0-2</v>
      </c>
      <c r="U352" t="str">
        <f ca="1">IF(RIGHT(FPL_Combined[[#Headers],[Gameweek 20]],2)&lt;$B$622,INDEX(FPL_Results_Extract[Gameweek 20],MATCH($A352,FPL_Results_Extract[[Player]:[Player]],0)),INDEX(Team_Key[[Abbreviation]:[Abbreviation]],MATCH(LEFT(INDEX(FPL_Fixtures_Extract[],MATCH($A352,FPL_Fixtures_Extract[[Player]:[Player]],0),MATCH(FPL_Combined[[#Headers],[Gameweek 20]],FPL_Fixtures_Extract[#Headers],0)),LEN(INDEX(FPL_Fixtures_Extract[],MATCH($A352,FPL_Fixtures_Extract[[Player]:[Player]],0),MATCH(FPL_Combined[[#Headers],[Gameweek 20]],FPL_Fixtures_Extract[#Headers],0)))-4),Team_Key[[Full Name]:[Full Name]],0))&amp;RIGHT(INDEX(FPL_Fixtures_Extract[],MATCH($A352,FPL_Fixtures_Extract[[Player]:[Player]],0),MATCH(FPL_Combined[[#Headers],[Gameweek 20]],FPL_Fixtures_Extract[#Headers],0)),3))</f>
        <v>SUN(A) 1-3</v>
      </c>
      <c r="V352" t="str">
        <f ca="1">IF(RIGHT(FPL_Combined[[#Headers],[Gameweek 21]],2)&lt;$B$622,INDEX(FPL_Results_Extract[Gameweek 21],MATCH($A352,FPL_Results_Extract[[Player]:[Player]],0)),INDEX(Team_Key[[Abbreviation]:[Abbreviation]],MATCH(LEFT(INDEX(FPL_Fixtures_Extract[],MATCH($A352,FPL_Fixtures_Extract[[Player]:[Player]],0),MATCH(FPL_Combined[[#Headers],[Gameweek 21]],FPL_Fixtures_Extract[#Headers],0)),LEN(INDEX(FPL_Fixtures_Extract[],MATCH($A352,FPL_Fixtures_Extract[[Player]:[Player]],0),MATCH(FPL_Combined[[#Headers],[Gameweek 21]],FPL_Fixtures_Extract[#Headers],0)))-4),Team_Key[[Full Name]:[Full Name]],0))&amp;RIGHT(INDEX(FPL_Fixtures_Extract[],MATCH($A352,FPL_Fixtures_Extract[[Player]:[Player]],0),MATCH(FPL_Combined[[#Headers],[Gameweek 21]],FPL_Fixtures_Extract[#Headers],0)),3))</f>
        <v>CRY(H) 1-0</v>
      </c>
      <c r="W352" t="str">
        <f ca="1">IF(RIGHT(FPL_Combined[[#Headers],[Gameweek 22]],2)&lt;$B$622,INDEX(FPL_Results_Extract[Gameweek 22],MATCH($A352,FPL_Results_Extract[[Player]:[Player]],0)),INDEX(Team_Key[[Abbreviation]:[Abbreviation]],MATCH(LEFT(INDEX(FPL_Fixtures_Extract[],MATCH($A352,FPL_Fixtures_Extract[[Player]:[Player]],0),MATCH(FPL_Combined[[#Headers],[Gameweek 22]],FPL_Fixtures_Extract[#Headers],0)),LEN(INDEX(FPL_Fixtures_Extract[],MATCH($A352,FPL_Fixtures_Extract[[Player]:[Player]],0),MATCH(FPL_Combined[[#Headers],[Gameweek 22]],FPL_Fixtures_Extract[#Headers],0)))-4),Team_Key[[Full Name]:[Full Name]],0))&amp;RIGHT(INDEX(FPL_Fixtures_Extract[],MATCH($A352,FPL_Fixtures_Extract[[Player]:[Player]],0),MATCH(FPL_Combined[[#Headers],[Gameweek 22]],FPL_Fixtures_Extract[#Headers],0)),3))</f>
        <v>LEI(H) 1-1</v>
      </c>
      <c r="X352" t="str">
        <f ca="1">IF(RIGHT(FPL_Combined[[#Headers],[Gameweek 23]],2)&lt;$B$622,INDEX(FPL_Results_Extract[Gameweek 23],MATCH($A352,FPL_Results_Extract[[Player]:[Player]],0)),INDEX(Team_Key[[Abbreviation]:[Abbreviation]],MATCH(LEFT(INDEX(FPL_Fixtures_Extract[],MATCH($A352,FPL_Fixtures_Extract[[Player]:[Player]],0),MATCH(FPL_Combined[[#Headers],[Gameweek 23]],FPL_Fixtures_Extract[#Headers],0)),LEN(INDEX(FPL_Fixtures_Extract[],MATCH($A352,FPL_Fixtures_Extract[[Player]:[Player]],0),MATCH(FPL_Combined[[#Headers],[Gameweek 23]],FPL_Fixtures_Extract[#Headers],0)))-4),Team_Key[[Full Name]:[Full Name]],0))&amp;RIGHT(INDEX(FPL_Fixtures_Extract[],MATCH($A352,FPL_Fixtures_Extract[[Player]:[Player]],0),MATCH(FPL_Combined[[#Headers],[Gameweek 23]],FPL_Fixtures_Extract[#Headers],0)),3))</f>
        <v>WBA(A) 0-0</v>
      </c>
      <c r="Y352" t="str">
        <f ca="1">IF(RIGHT(FPL_Combined[[#Headers],[Gameweek 24]],2)&lt;$B$622,INDEX(FPL_Results_Extract[Team],MATCH($A352,FPL_Results_Extract[[Player]:[Player]],0)),INDEX(Team_Key[[Abbreviation]:[Abbreviation]],MATCH(LEFT(INDEX(FPL_Fixtures_Extract[],MATCH($A352,FPL_Fixtures_Extract[[Player]:[Player]],0),MATCH(FPL_Combined[[#Headers],[Gameweek 24]],FPL_Fixtures_Extract[#Headers],0)),LEN(INDEX(FPL_Fixtures_Extract[],MATCH($A352,FPL_Fixtures_Extract[[Player]:[Player]],0),MATCH(FPL_Combined[[#Headers],[Gameweek 24]],FPL_Fixtures_Extract[#Headers],0)))-4),Team_Key[[Full Name]:[Full Name]],0))&amp;RIGHT(INDEX(FPL_Fixtures_Extract[],MATCH($A352,FPL_Fixtures_Extract[[Player]:[Player]],0),MATCH(FPL_Combined[[#Headers],[Gameweek 24]],FPL_Fixtures_Extract[#Headers],0)),3))</f>
        <v>AVL</v>
      </c>
      <c r="Z352" t="str">
        <f ca="1">IF(RIGHT(FPL_Combined[[#Headers],[Gameweek 25]],2)&lt;$B$622,INDEX(FPL_Results_Extract[Player],MATCH($A352,FPL_Results_Extract[[Player]:[Player]],0)),INDEX(Team_Key[[Abbreviation]:[Abbreviation]],MATCH(LEFT(INDEX(FPL_Fixtures_Extract[],MATCH($A352,FPL_Fixtures_Extract[[Player]:[Player]],0),MATCH(FPL_Combined[[#Headers],[Gameweek 25]],FPL_Fixtures_Extract[#Headers],0)),LEN(INDEX(FPL_Fixtures_Extract[],MATCH($A352,FPL_Fixtures_Extract[[Player]:[Player]],0),MATCH(FPL_Combined[[#Headers],[Gameweek 25]],FPL_Fixtures_Extract[#Headers],0)))-4),Team_Key[[Full Name]:[Full Name]],0))&amp;RIGHT(INDEX(FPL_Fixtures_Extract[],MATCH($A352,FPL_Fixtures_Extract[[Player]:[Player]],0),MATCH(FPL_Combined[[#Headers],[Gameweek 25]],FPL_Fixtures_Extract[#Headers],0)),3))</f>
        <v>Lyden</v>
      </c>
      <c r="AA352" t="str">
        <f ca="1">IF(RIGHT(FPL_Combined[[#Headers],[Gameweek 26]],2)&lt;$B$622,INDEX(FPL_Results_Extract[Gameweek 01],MATCH($A352,FPL_Results_Extract[[Player]:[Player]],0)),INDEX(Team_Key[[Abbreviation]:[Abbreviation]],MATCH(LEFT(INDEX(FPL_Fixtures_Extract[],MATCH($A352,FPL_Fixtures_Extract[[Player]:[Player]],0),MATCH(FPL_Combined[[#Headers],[Gameweek 26]],FPL_Fixtures_Extract[#Headers],0)),LEN(INDEX(FPL_Fixtures_Extract[],MATCH($A352,FPL_Fixtures_Extract[[Player]:[Player]],0),MATCH(FPL_Combined[[#Headers],[Gameweek 26]],FPL_Fixtures_Extract[#Headers],0)))-4),Team_Key[[Full Name]:[Full Name]],0))&amp;RIGHT(INDEX(FPL_Fixtures_Extract[],MATCH($A352,FPL_Fixtures_Extract[[Player]:[Player]],0),MATCH(FPL_Combined[[#Headers],[Gameweek 26]],FPL_Fixtures_Extract[#Headers],0)),3))</f>
        <v>N/A</v>
      </c>
      <c r="AB352" t="str">
        <f ca="1">IF(RIGHT(FPL_Combined[[#Headers],[Gameweek 27]],2)&lt;$B$622,INDEX(FPL_Results_Extract[Gameweek 02],MATCH($A352,FPL_Results_Extract[[Player]:[Player]],0)),INDEX(Team_Key[[Abbreviation]:[Abbreviation]],MATCH(LEFT(INDEX(FPL_Fixtures_Extract[],MATCH($A352,FPL_Fixtures_Extract[[Player]:[Player]],0),MATCH(FPL_Combined[[#Headers],[Gameweek 27]],FPL_Fixtures_Extract[#Headers],0)),LEN(INDEX(FPL_Fixtures_Extract[],MATCH($A352,FPL_Fixtures_Extract[[Player]:[Player]],0),MATCH(FPL_Combined[[#Headers],[Gameweek 27]],FPL_Fixtures_Extract[#Headers],0)))-4),Team_Key[[Full Name]:[Full Name]],0))&amp;RIGHT(INDEX(FPL_Fixtures_Extract[],MATCH($A352,FPL_Fixtures_Extract[[Player]:[Player]],0),MATCH(FPL_Combined[[#Headers],[Gameweek 27]],FPL_Fixtures_Extract[#Headers],0)),3))</f>
        <v>N/A</v>
      </c>
      <c r="AC352" t="str">
        <f ca="1">IF(RIGHT(FPL_Combined[[#Headers],[Gameweek 28]],2)&lt;$B$622,INDEX(FPL_Results_Extract[Gameweek 03],MATCH($A352,FPL_Results_Extract[[Player]:[Player]],0)),INDEX(Team_Key[[Abbreviation]:[Abbreviation]],MATCH(LEFT(INDEX(FPL_Fixtures_Extract[],MATCH($A352,FPL_Fixtures_Extract[[Player]:[Player]],0),MATCH(FPL_Combined[[#Headers],[Gameweek 28]],FPL_Fixtures_Extract[#Headers],0)),LEN(INDEX(FPL_Fixtures_Extract[],MATCH($A352,FPL_Fixtures_Extract[[Player]:[Player]],0),MATCH(FPL_Combined[[#Headers],[Gameweek 28]],FPL_Fixtures_Extract[#Headers],0)))-4),Team_Key[[Full Name]:[Full Name]],0))&amp;RIGHT(INDEX(FPL_Fixtures_Extract[],MATCH($A352,FPL_Fixtures_Extract[[Player]:[Player]],0),MATCH(FPL_Combined[[#Headers],[Gameweek 28]],FPL_Fixtures_Extract[#Headers],0)),3))</f>
        <v>N/A</v>
      </c>
      <c r="AD352" t="str">
        <f ca="1">IF(RIGHT(FPL_Combined[[#Headers],[Gameweek 29]],2)&lt;$B$622,INDEX(FPL_Results_Extract[Gameweek 04],MATCH($A352,FPL_Results_Extract[[Player]:[Player]],0)),INDEX(Team_Key[[Abbreviation]:[Abbreviation]],MATCH(LEFT(INDEX(FPL_Fixtures_Extract[],MATCH($A352,FPL_Fixtures_Extract[[Player]:[Player]],0),MATCH(FPL_Combined[[#Headers],[Gameweek 29]],FPL_Fixtures_Extract[#Headers],0)),LEN(INDEX(FPL_Fixtures_Extract[],MATCH($A352,FPL_Fixtures_Extract[[Player]:[Player]],0),MATCH(FPL_Combined[[#Headers],[Gameweek 29]],FPL_Fixtures_Extract[#Headers],0)))-4),Team_Key[[Full Name]:[Full Name]],0))&amp;RIGHT(INDEX(FPL_Fixtures_Extract[],MATCH($A352,FPL_Fixtures_Extract[[Player]:[Player]],0),MATCH(FPL_Combined[[#Headers],[Gameweek 29]],FPL_Fixtures_Extract[#Headers],0)),3))</f>
        <v>MCI(A)</v>
      </c>
      <c r="AE352" t="str">
        <f ca="1">IF(RIGHT(FPL_Combined[[#Headers],[Gameweek 30]],2)&lt;$B$622,INDEX(FPL_Results_Extract[Gameweek 05],MATCH($A352,FPL_Results_Extract[[Player]:[Player]],0)),INDEX(Team_Key[[Abbreviation]:[Abbreviation]],MATCH(LEFT(INDEX(FPL_Fixtures_Extract[],MATCH($A352,FPL_Fixtures_Extract[[Player]:[Player]],0),MATCH(FPL_Combined[[#Headers],[Gameweek 30]],FPL_Fixtures_Extract[#Headers],0)),LEN(INDEX(FPL_Fixtures_Extract[],MATCH($A352,FPL_Fixtures_Extract[[Player]:[Player]],0),MATCH(FPL_Combined[[#Headers],[Gameweek 30]],FPL_Fixtures_Extract[#Headers],0)))-4),Team_Key[[Full Name]:[Full Name]],0))&amp;RIGHT(INDEX(FPL_Fixtures_Extract[],MATCH($A352,FPL_Fixtures_Extract[[Player]:[Player]],0),MATCH(FPL_Combined[[#Headers],[Gameweek 30]],FPL_Fixtures_Extract[#Headers],0)),3))</f>
        <v>TOT(H)</v>
      </c>
      <c r="AF352" t="str">
        <f ca="1">IF(RIGHT(FPL_Combined[[#Headers],[Gameweek 31]],2)&lt;$B$622,INDEX(FPL_Results_Extract[Gameweek 06],MATCH($A352,FPL_Results_Extract[[Player]:[Player]],0)),INDEX(Team_Key[[Abbreviation]:[Abbreviation]],MATCH(LEFT(INDEX(FPL_Fixtures_Extract[],MATCH($A352,FPL_Fixtures_Extract[[Player]:[Player]],0),MATCH(FPL_Combined[[#Headers],[Gameweek 31]],FPL_Fixtures_Extract[#Headers],0)),LEN(INDEX(FPL_Fixtures_Extract[],MATCH($A352,FPL_Fixtures_Extract[[Player]:[Player]],0),MATCH(FPL_Combined[[#Headers],[Gameweek 31]],FPL_Fixtures_Extract[#Headers],0)))-4),Team_Key[[Full Name]:[Full Name]],0))&amp;RIGHT(INDEX(FPL_Fixtures_Extract[],MATCH($A352,FPL_Fixtures_Extract[[Player]:[Player]],0),MATCH(FPL_Combined[[#Headers],[Gameweek 31]],FPL_Fixtures_Extract[#Headers],0)),3))</f>
        <v>SWA(A)</v>
      </c>
      <c r="AG352" t="str">
        <f ca="1">IF(RIGHT(FPL_Combined[[#Headers],[Gameweek 32]],2)&lt;$B$622,INDEX(FPL_Results_Extract[Gameweek 07],MATCH($A352,FPL_Results_Extract[[Player]:[Player]],0)),INDEX(Team_Key[[Abbreviation]:[Abbreviation]],MATCH(LEFT(INDEX(FPL_Fixtures_Extract[],MATCH($A352,FPL_Fixtures_Extract[[Player]:[Player]],0),MATCH(FPL_Combined[[#Headers],[Gameweek 32]],FPL_Fixtures_Extract[#Headers],0)),LEN(INDEX(FPL_Fixtures_Extract[],MATCH($A352,FPL_Fixtures_Extract[[Player]:[Player]],0),MATCH(FPL_Combined[[#Headers],[Gameweek 32]],FPL_Fixtures_Extract[#Headers],0)))-4),Team_Key[[Full Name]:[Full Name]],0))&amp;RIGHT(INDEX(FPL_Fixtures_Extract[],MATCH($A352,FPL_Fixtures_Extract[[Player]:[Player]],0),MATCH(FPL_Combined[[#Headers],[Gameweek 32]],FPL_Fixtures_Extract[#Headers],0)),3))</f>
        <v>CHE(H)</v>
      </c>
      <c r="AH352" t="str">
        <f ca="1">IF(RIGHT(FPL_Combined[[#Headers],[Gameweek 33]],2)&lt;$B$622,INDEX(FPL_Results_Extract[Gameweek 08],MATCH($A352,FPL_Results_Extract[[Player]:[Player]],0)),INDEX(Team_Key[[Abbreviation]:[Abbreviation]],MATCH(LEFT(INDEX(FPL_Fixtures_Extract[],MATCH($A352,FPL_Fixtures_Extract[[Player]:[Player]],0),MATCH(FPL_Combined[[#Headers],[Gameweek 33]],FPL_Fixtures_Extract[#Headers],0)),LEN(INDEX(FPL_Fixtures_Extract[],MATCH($A352,FPL_Fixtures_Extract[[Player]:[Player]],0),MATCH(FPL_Combined[[#Headers],[Gameweek 33]],FPL_Fixtures_Extract[#Headers],0)))-4),Team_Key[[Full Name]:[Full Name]],0))&amp;RIGHT(INDEX(FPL_Fixtures_Extract[],MATCH($A352,FPL_Fixtures_Extract[[Player]:[Player]],0),MATCH(FPL_Combined[[#Headers],[Gameweek 33]],FPL_Fixtures_Extract[#Headers],0)),3))</f>
        <v>BOU(H)</v>
      </c>
      <c r="AI352" t="str">
        <f ca="1">IF(RIGHT(FPL_Combined[[#Headers],[Gameweek 34]],2)&lt;$B$622,INDEX(FPL_Results_Extract[Gameweek 09],MATCH($A352,FPL_Results_Extract[[Player]:[Player]],0)),INDEX(Team_Key[[Abbreviation]:[Abbreviation]],MATCH(LEFT(INDEX(FPL_Fixtures_Extract[],MATCH($A352,FPL_Fixtures_Extract[[Player]:[Player]],0),MATCH(FPL_Combined[[#Headers],[Gameweek 34]],FPL_Fixtures_Extract[#Headers],0)),LEN(INDEX(FPL_Fixtures_Extract[],MATCH($A352,FPL_Fixtures_Extract[[Player]:[Player]],0),MATCH(FPL_Combined[[#Headers],[Gameweek 34]],FPL_Fixtures_Extract[#Headers],0)))-4),Team_Key[[Full Name]:[Full Name]],0))&amp;RIGHT(INDEX(FPL_Fixtures_Extract[],MATCH($A352,FPL_Fixtures_Extract[[Player]:[Player]],0),MATCH(FPL_Combined[[#Headers],[Gameweek 34]],FPL_Fixtures_Extract[#Headers],0)),3))</f>
        <v>MUN(A)</v>
      </c>
      <c r="AJ352" t="str">
        <f ca="1">IF(RIGHT(FPL_Combined[[#Headers],[Gameweek 35]],2)&lt;$B$622,INDEX(FPL_Results_Extract[Gameweek 10],MATCH($A352,FPL_Results_Extract[[Player]:[Player]],0)),INDEX(Team_Key[[Abbreviation]:[Abbreviation]],MATCH(LEFT(INDEX(FPL_Fixtures_Extract[],MATCH($A352,FPL_Fixtures_Extract[[Player]:[Player]],0),MATCH(FPL_Combined[[#Headers],[Gameweek 35]],FPL_Fixtures_Extract[#Headers],0)),LEN(INDEX(FPL_Fixtures_Extract[],MATCH($A352,FPL_Fixtures_Extract[[Player]:[Player]],0),MATCH(FPL_Combined[[#Headers],[Gameweek 35]],FPL_Fixtures_Extract[#Headers],0)))-4),Team_Key[[Full Name]:[Full Name]],0))&amp;RIGHT(INDEX(FPL_Fixtures_Extract[],MATCH($A352,FPL_Fixtures_Extract[[Player]:[Player]],0),MATCH(FPL_Combined[[#Headers],[Gameweek 35]],FPL_Fixtures_Extract[#Headers],0)),3))</f>
        <v>SOU(H)</v>
      </c>
      <c r="AK352" t="str">
        <f ca="1">IF(RIGHT(FPL_Combined[[#Headers],[Gameweek 36]],2)&lt;$B$622,INDEX(FPL_Results_Extract[Gameweek 11],MATCH($A352,FPL_Results_Extract[[Player]:[Player]],0)),INDEX(Team_Key[[Abbreviation]:[Abbreviation]],MATCH(LEFT(INDEX(FPL_Fixtures_Extract[],MATCH($A352,FPL_Fixtures_Extract[[Player]:[Player]],0),MATCH(FPL_Combined[[#Headers],[Gameweek 36]],FPL_Fixtures_Extract[#Headers],0)),LEN(INDEX(FPL_Fixtures_Extract[],MATCH($A352,FPL_Fixtures_Extract[[Player]:[Player]],0),MATCH(FPL_Combined[[#Headers],[Gameweek 36]],FPL_Fixtures_Extract[#Headers],0)))-4),Team_Key[[Full Name]:[Full Name]],0))&amp;RIGHT(INDEX(FPL_Fixtures_Extract[],MATCH($A352,FPL_Fixtures_Extract[[Player]:[Player]],0),MATCH(FPL_Combined[[#Headers],[Gameweek 36]],FPL_Fixtures_Extract[#Headers],0)),3))</f>
        <v>WAT(A)</v>
      </c>
      <c r="AL352" t="str">
        <f ca="1">IF(RIGHT(FPL_Combined[[#Headers],[Gameweek 37]],2)&lt;$B$622,INDEX(FPL_Results_Extract[Gameweek 12],MATCH($A352,FPL_Results_Extract[[Player]:[Player]],0)),INDEX(Team_Key[[Abbreviation]:[Abbreviation]],MATCH(LEFT(INDEX(FPL_Fixtures_Extract[],MATCH($A352,FPL_Fixtures_Extract[[Player]:[Player]],0),MATCH(FPL_Combined[[#Headers],[Gameweek 37]],FPL_Fixtures_Extract[#Headers],0)),LEN(INDEX(FPL_Fixtures_Extract[],MATCH($A352,FPL_Fixtures_Extract[[Player]:[Player]],0),MATCH(FPL_Combined[[#Headers],[Gameweek 37]],FPL_Fixtures_Extract[#Headers],0)))-4),Team_Key[[Full Name]:[Full Name]],0))&amp;RIGHT(INDEX(FPL_Fixtures_Extract[],MATCH($A352,FPL_Fixtures_Extract[[Player]:[Player]],0),MATCH(FPL_Combined[[#Headers],[Gameweek 37]],FPL_Fixtures_Extract[#Headers],0)),3))</f>
        <v>NEW(H)</v>
      </c>
      <c r="AM352" t="str">
        <f ca="1">IF(RIGHT(FPL_Combined[[#Headers],[Gameweek 38]],2)&lt;$B$622,INDEX(FPL_Results_Extract[Gameweek 13],MATCH($A352,FPL_Results_Extract[[Player]:[Player]],0)),INDEX(Team_Key[[Abbreviation]:[Abbreviation]],MATCH(LEFT(INDEX(FPL_Fixtures_Extract[],MATCH($A352,FPL_Fixtures_Extract[[Player]:[Player]],0),MATCH(FPL_Combined[[#Headers],[Gameweek 38]],FPL_Fixtures_Extract[#Headers],0)),LEN(INDEX(FPL_Fixtures_Extract[],MATCH($A352,FPL_Fixtures_Extract[[Player]:[Player]],0),MATCH(FPL_Combined[[#Headers],[Gameweek 38]],FPL_Fixtures_Extract[#Headers],0)))-4),Team_Key[[Full Name]:[Full Name]],0))&amp;RIGHT(INDEX(FPL_Fixtures_Extract[],MATCH($A352,FPL_Fixtures_Extract[[Player]:[Player]],0),MATCH(FPL_Combined[[#Headers],[Gameweek 38]],FPL_Fixtures_Extract[#Headers],0)),3))</f>
        <v>ARS(A)</v>
      </c>
    </row>
    <row r="353" spans="1:39" x14ac:dyDescent="0.45">
      <c r="A353" t="s">
        <v>644</v>
      </c>
      <c r="B353" t="str">
        <f ca="1">IF(RIGHT(FPL_Combined[[#Headers],[Gameweek 01]],2)&lt;$B$622,INDEX(FPL_Results_Extract[Gameweek 01],MATCH($A353,FPL_Results_Extract[[Player]:[Player]],0)),INDEX(Team_Key[[Abbreviation]:[Abbreviation]],MATCH(LEFT(INDEX(FPL_Fixtures_Extract[],MATCH($A353,FPL_Fixtures_Extract[[Player]:[Player]],0),MATCH(FPL_Combined[[#Headers],[Gameweek 01]],FPL_Fixtures_Extract[#Headers],0)),LEN(INDEX(FPL_Fixtures_Extract[],MATCH($A353,FPL_Fixtures_Extract[[Player]:[Player]],0),MATCH(FPL_Combined[[#Headers],[Gameweek 01]],FPL_Fixtures_Extract[#Headers],0)))-4),Team_Key[[Full Name]:[Full Name]],0))&amp;RIGHT(INDEX(FPL_Fixtures_Extract[],MATCH($A353,FPL_Fixtures_Extract[[Player]:[Player]],0),MATCH(FPL_Combined[[#Headers],[Gameweek 01]],FPL_Fixtures_Extract[#Headers],0)),3))</f>
        <v>AVL(H) 0-1</v>
      </c>
      <c r="C353" t="str">
        <f ca="1">IF(RIGHT(FPL_Combined[[#Headers],[Gameweek 02]],2)&lt;$B$622,INDEX(FPL_Results_Extract[Gameweek 02],MATCH($A353,FPL_Results_Extract[[Player]:[Player]],0)),INDEX(Team_Key[[Abbreviation]:[Abbreviation]],MATCH(LEFT(INDEX(FPL_Fixtures_Extract[],MATCH($A353,FPL_Fixtures_Extract[[Player]:[Player]],0),MATCH(FPL_Combined[[#Headers],[Gameweek 02]],FPL_Fixtures_Extract[#Headers],0)),LEN(INDEX(FPL_Fixtures_Extract[],MATCH($A353,FPL_Fixtures_Extract[[Player]:[Player]],0),MATCH(FPL_Combined[[#Headers],[Gameweek 02]],FPL_Fixtures_Extract[#Headers],0)))-4),Team_Key[[Full Name]:[Full Name]],0))&amp;RIGHT(INDEX(FPL_Fixtures_Extract[],MATCH($A353,FPL_Fixtures_Extract[[Player]:[Player]],0),MATCH(FPL_Combined[[#Headers],[Gameweek 02]],FPL_Fixtures_Extract[#Headers],0)),3))</f>
        <v>LIV(A) 0-1</v>
      </c>
      <c r="D353" t="str">
        <f ca="1">IF(RIGHT(FPL_Combined[[#Headers],[Gameweek 03]],2)&lt;$B$622,INDEX(FPL_Results_Extract[Gameweek 03],MATCH($A353,FPL_Results_Extract[[Player]:[Player]],0)),INDEX(Team_Key[[Abbreviation]:[Abbreviation]],MATCH(LEFT(INDEX(FPL_Fixtures_Extract[],MATCH($A353,FPL_Fixtures_Extract[[Player]:[Player]],0),MATCH(FPL_Combined[[#Headers],[Gameweek 03]],FPL_Fixtures_Extract[#Headers],0)),LEN(INDEX(FPL_Fixtures_Extract[],MATCH($A353,FPL_Fixtures_Extract[[Player]:[Player]],0),MATCH(FPL_Combined[[#Headers],[Gameweek 03]],FPL_Fixtures_Extract[#Headers],0)))-4),Team_Key[[Full Name]:[Full Name]],0))&amp;RIGHT(INDEX(FPL_Fixtures_Extract[],MATCH($A353,FPL_Fixtures_Extract[[Player]:[Player]],0),MATCH(FPL_Combined[[#Headers],[Gameweek 03]],FPL_Fixtures_Extract[#Headers],0)),3))</f>
        <v>WHU(A) 4-3</v>
      </c>
      <c r="E353" t="str">
        <f ca="1">IF(RIGHT(FPL_Combined[[#Headers],[Gameweek 04]],2)&lt;$B$622,INDEX(FPL_Results_Extract[Gameweek 04],MATCH($A353,FPL_Results_Extract[[Player]:[Player]],0)),INDEX(Team_Key[[Abbreviation]:[Abbreviation]],MATCH(LEFT(INDEX(FPL_Fixtures_Extract[],MATCH($A353,FPL_Fixtures_Extract[[Player]:[Player]],0),MATCH(FPL_Combined[[#Headers],[Gameweek 04]],FPL_Fixtures_Extract[#Headers],0)),LEN(INDEX(FPL_Fixtures_Extract[],MATCH($A353,FPL_Fixtures_Extract[[Player]:[Player]],0),MATCH(FPL_Combined[[#Headers],[Gameweek 04]],FPL_Fixtures_Extract[#Headers],0)))-4),Team_Key[[Full Name]:[Full Name]],0))&amp;RIGHT(INDEX(FPL_Fixtures_Extract[],MATCH($A353,FPL_Fixtures_Extract[[Player]:[Player]],0),MATCH(FPL_Combined[[#Headers],[Gameweek 04]],FPL_Fixtures_Extract[#Headers],0)),3))</f>
        <v>LEI(H) 1-1</v>
      </c>
      <c r="F353" t="str">
        <f ca="1">IF(RIGHT(FPL_Combined[[#Headers],[Gameweek 05]],2)&lt;$B$622,INDEX(FPL_Results_Extract[Gameweek 05],MATCH($A353,FPL_Results_Extract[[Player]:[Player]],0)),INDEX(Team_Key[[Abbreviation]:[Abbreviation]],MATCH(LEFT(INDEX(FPL_Fixtures_Extract[],MATCH($A353,FPL_Fixtures_Extract[[Player]:[Player]],0),MATCH(FPL_Combined[[#Headers],[Gameweek 05]],FPL_Fixtures_Extract[#Headers],0)),LEN(INDEX(FPL_Fixtures_Extract[],MATCH($A353,FPL_Fixtures_Extract[[Player]:[Player]],0),MATCH(FPL_Combined[[#Headers],[Gameweek 05]],FPL_Fixtures_Extract[#Headers],0)))-4),Team_Key[[Full Name]:[Full Name]],0))&amp;RIGHT(INDEX(FPL_Fixtures_Extract[],MATCH($A353,FPL_Fixtures_Extract[[Player]:[Player]],0),MATCH(FPL_Combined[[#Headers],[Gameweek 05]],FPL_Fixtures_Extract[#Headers],0)),3))</f>
        <v>NOR(A) 1-3</v>
      </c>
      <c r="G353" t="str">
        <f ca="1">IF(RIGHT(FPL_Combined[[#Headers],[Gameweek 06]],2)&lt;$B$622,INDEX(FPL_Results_Extract[Gameweek 06],MATCH($A353,FPL_Results_Extract[[Player]:[Player]],0)),INDEX(Team_Key[[Abbreviation]:[Abbreviation]],MATCH(LEFT(INDEX(FPL_Fixtures_Extract[],MATCH($A353,FPL_Fixtures_Extract[[Player]:[Player]],0),MATCH(FPL_Combined[[#Headers],[Gameweek 06]],FPL_Fixtures_Extract[#Headers],0)),LEN(INDEX(FPL_Fixtures_Extract[],MATCH($A353,FPL_Fixtures_Extract[[Player]:[Player]],0),MATCH(FPL_Combined[[#Headers],[Gameweek 06]],FPL_Fixtures_Extract[#Headers],0)))-4),Team_Key[[Full Name]:[Full Name]],0))&amp;RIGHT(INDEX(FPL_Fixtures_Extract[],MATCH($A353,FPL_Fixtures_Extract[[Player]:[Player]],0),MATCH(FPL_Combined[[#Headers],[Gameweek 06]],FPL_Fixtures_Extract[#Headers],0)),3))</f>
        <v>SUN(H) 2-0</v>
      </c>
      <c r="H353" t="str">
        <f ca="1">IF(RIGHT(FPL_Combined[[#Headers],[Gameweek 07]],2)&lt;$B$622,INDEX(FPL_Results_Extract[Gameweek 07],MATCH($A353,FPL_Results_Extract[[Player]:[Player]],0)),INDEX(Team_Key[[Abbreviation]:[Abbreviation]],MATCH(LEFT(INDEX(FPL_Fixtures_Extract[],MATCH($A353,FPL_Fixtures_Extract[[Player]:[Player]],0),MATCH(FPL_Combined[[#Headers],[Gameweek 07]],FPL_Fixtures_Extract[#Headers],0)),LEN(INDEX(FPL_Fixtures_Extract[],MATCH($A353,FPL_Fixtures_Extract[[Player]:[Player]],0),MATCH(FPL_Combined[[#Headers],[Gameweek 07]],FPL_Fixtures_Extract[#Headers],0)))-4),Team_Key[[Full Name]:[Full Name]],0))&amp;RIGHT(INDEX(FPL_Fixtures_Extract[],MATCH($A353,FPL_Fixtures_Extract[[Player]:[Player]],0),MATCH(FPL_Combined[[#Headers],[Gameweek 07]],FPL_Fixtures_Extract[#Headers],0)),3))</f>
        <v>STK(A) 1-2</v>
      </c>
      <c r="I353" t="str">
        <f ca="1">IF(RIGHT(FPL_Combined[[#Headers],[Gameweek 08]],2)&lt;$B$622,INDEX(FPL_Results_Extract[Gameweek 08],MATCH($A353,FPL_Results_Extract[[Player]:[Player]],0)),INDEX(Team_Key[[Abbreviation]:[Abbreviation]],MATCH(LEFT(INDEX(FPL_Fixtures_Extract[],MATCH($A353,FPL_Fixtures_Extract[[Player]:[Player]],0),MATCH(FPL_Combined[[#Headers],[Gameweek 08]],FPL_Fixtures_Extract[#Headers],0)),LEN(INDEX(FPL_Fixtures_Extract[],MATCH($A353,FPL_Fixtures_Extract[[Player]:[Player]],0),MATCH(FPL_Combined[[#Headers],[Gameweek 08]],FPL_Fixtures_Extract[#Headers],0)))-4),Team_Key[[Full Name]:[Full Name]],0))&amp;RIGHT(INDEX(FPL_Fixtures_Extract[],MATCH($A353,FPL_Fixtures_Extract[[Player]:[Player]],0),MATCH(FPL_Combined[[#Headers],[Gameweek 08]],FPL_Fixtures_Extract[#Headers],0)),3))</f>
        <v>WAT(H) 1-1</v>
      </c>
      <c r="J353" t="str">
        <f ca="1">IF(RIGHT(FPL_Combined[[#Headers],[Gameweek 09]],2)&lt;$B$622,INDEX(FPL_Results_Extract[Gameweek 09],MATCH($A353,FPL_Results_Extract[[Player]:[Player]],0)),INDEX(Team_Key[[Abbreviation]:[Abbreviation]],MATCH(LEFT(INDEX(FPL_Fixtures_Extract[],MATCH($A353,FPL_Fixtures_Extract[[Player]:[Player]],0),MATCH(FPL_Combined[[#Headers],[Gameweek 09]],FPL_Fixtures_Extract[#Headers],0)),LEN(INDEX(FPL_Fixtures_Extract[],MATCH($A353,FPL_Fixtures_Extract[[Player]:[Player]],0),MATCH(FPL_Combined[[#Headers],[Gameweek 09]],FPL_Fixtures_Extract[#Headers],0)))-4),Team_Key[[Full Name]:[Full Name]],0))&amp;RIGHT(INDEX(FPL_Fixtures_Extract[],MATCH($A353,FPL_Fixtures_Extract[[Player]:[Player]],0),MATCH(FPL_Combined[[#Headers],[Gameweek 09]],FPL_Fixtures_Extract[#Headers],0)),3))</f>
        <v>MCI(A) 1-5</v>
      </c>
      <c r="K353" t="str">
        <f ca="1">IF(RIGHT(FPL_Combined[[#Headers],[Gameweek 10]],2)&lt;$B$622,INDEX(FPL_Results_Extract[Gameweek 10],MATCH($A353,FPL_Results_Extract[[Player]:[Player]],0)),INDEX(Team_Key[[Abbreviation]:[Abbreviation]],MATCH(LEFT(INDEX(FPL_Fixtures_Extract[],MATCH($A353,FPL_Fixtures_Extract[[Player]:[Player]],0),MATCH(FPL_Combined[[#Headers],[Gameweek 10]],FPL_Fixtures_Extract[#Headers],0)),LEN(INDEX(FPL_Fixtures_Extract[],MATCH($A353,FPL_Fixtures_Extract[[Player]:[Player]],0),MATCH(FPL_Combined[[#Headers],[Gameweek 10]],FPL_Fixtures_Extract[#Headers],0)))-4),Team_Key[[Full Name]:[Full Name]],0))&amp;RIGHT(INDEX(FPL_Fixtures_Extract[],MATCH($A353,FPL_Fixtures_Extract[[Player]:[Player]],0),MATCH(FPL_Combined[[#Headers],[Gameweek 10]],FPL_Fixtures_Extract[#Headers],0)),3))</f>
        <v>TOT(H) 1-5</v>
      </c>
      <c r="L353" t="str">
        <f ca="1">IF(RIGHT(FPL_Combined[[#Headers],[Gameweek 11]],2)&lt;$B$622,INDEX(FPL_Results_Extract[Gameweek 11],MATCH($A353,FPL_Results_Extract[[Player]:[Player]],0)),INDEX(Team_Key[[Abbreviation]:[Abbreviation]],MATCH(LEFT(INDEX(FPL_Fixtures_Extract[],MATCH($A353,FPL_Fixtures_Extract[[Player]:[Player]],0),MATCH(FPL_Combined[[#Headers],[Gameweek 11]],FPL_Fixtures_Extract[#Headers],0)),LEN(INDEX(FPL_Fixtures_Extract[],MATCH($A353,FPL_Fixtures_Extract[[Player]:[Player]],0),MATCH(FPL_Combined[[#Headers],[Gameweek 11]],FPL_Fixtures_Extract[#Headers],0)))-4),Team_Key[[Full Name]:[Full Name]],0))&amp;RIGHT(INDEX(FPL_Fixtures_Extract[],MATCH($A353,FPL_Fixtures_Extract[[Player]:[Player]],0),MATCH(FPL_Combined[[#Headers],[Gameweek 11]],FPL_Fixtures_Extract[#Headers],0)),3))</f>
        <v>SOU(A) 0-2</v>
      </c>
      <c r="M353" t="str">
        <f ca="1">IF(RIGHT(FPL_Combined[[#Headers],[Gameweek 12]],2)&lt;$B$622,INDEX(FPL_Results_Extract[Gameweek 12],MATCH($A353,FPL_Results_Extract[[Player]:[Player]],0)),INDEX(Team_Key[[Abbreviation]:[Abbreviation]],MATCH(LEFT(INDEX(FPL_Fixtures_Extract[],MATCH($A353,FPL_Fixtures_Extract[[Player]:[Player]],0),MATCH(FPL_Combined[[#Headers],[Gameweek 12]],FPL_Fixtures_Extract[#Headers],0)),LEN(INDEX(FPL_Fixtures_Extract[],MATCH($A353,FPL_Fixtures_Extract[[Player]:[Player]],0),MATCH(FPL_Combined[[#Headers],[Gameweek 12]],FPL_Fixtures_Extract[#Headers],0)))-4),Team_Key[[Full Name]:[Full Name]],0))&amp;RIGHT(INDEX(FPL_Fixtures_Extract[],MATCH($A353,FPL_Fixtures_Extract[[Player]:[Player]],0),MATCH(FPL_Combined[[#Headers],[Gameweek 12]],FPL_Fixtures_Extract[#Headers],0)),3))</f>
        <v>NEW(H) 0-1</v>
      </c>
      <c r="N353" t="str">
        <f ca="1">IF(RIGHT(FPL_Combined[[#Headers],[Gameweek 13]],2)&lt;$B$622,INDEX(FPL_Results_Extract[Gameweek 13],MATCH($A353,FPL_Results_Extract[[Player]:[Player]],0)),INDEX(Team_Key[[Abbreviation]:[Abbreviation]],MATCH(LEFT(INDEX(FPL_Fixtures_Extract[],MATCH($A353,FPL_Fixtures_Extract[[Player]:[Player]],0),MATCH(FPL_Combined[[#Headers],[Gameweek 13]],FPL_Fixtures_Extract[#Headers],0)),LEN(INDEX(FPL_Fixtures_Extract[],MATCH($A353,FPL_Fixtures_Extract[[Player]:[Player]],0),MATCH(FPL_Combined[[#Headers],[Gameweek 13]],FPL_Fixtures_Extract[#Headers],0)))-4),Team_Key[[Full Name]:[Full Name]],0))&amp;RIGHT(INDEX(FPL_Fixtures_Extract[],MATCH($A353,FPL_Fixtures_Extract[[Player]:[Player]],0),MATCH(FPL_Combined[[#Headers],[Gameweek 13]],FPL_Fixtures_Extract[#Headers],0)),3))</f>
        <v>SWA(A) 2-2</v>
      </c>
      <c r="O353" t="str">
        <f ca="1">IF(RIGHT(FPL_Combined[[#Headers],[Gameweek 14]],2)&lt;$B$622,INDEX(FPL_Results_Extract[Gameweek 14],MATCH($A353,FPL_Results_Extract[[Player]:[Player]],0)),INDEX(Team_Key[[Abbreviation]:[Abbreviation]],MATCH(LEFT(INDEX(FPL_Fixtures_Extract[],MATCH($A353,FPL_Fixtures_Extract[[Player]:[Player]],0),MATCH(FPL_Combined[[#Headers],[Gameweek 14]],FPL_Fixtures_Extract[#Headers],0)),LEN(INDEX(FPL_Fixtures_Extract[],MATCH($A353,FPL_Fixtures_Extract[[Player]:[Player]],0),MATCH(FPL_Combined[[#Headers],[Gameweek 14]],FPL_Fixtures_Extract[#Headers],0)))-4),Team_Key[[Full Name]:[Full Name]],0))&amp;RIGHT(INDEX(FPL_Fixtures_Extract[],MATCH($A353,FPL_Fixtures_Extract[[Player]:[Player]],0),MATCH(FPL_Combined[[#Headers],[Gameweek 14]],FPL_Fixtures_Extract[#Headers],0)),3))</f>
        <v>EVE(H) 3-3</v>
      </c>
      <c r="P353" t="str">
        <f ca="1">IF(RIGHT(FPL_Combined[[#Headers],[Gameweek 15]],2)&lt;$B$622,INDEX(FPL_Results_Extract[Gameweek 15],MATCH($A353,FPL_Results_Extract[[Player]:[Player]],0)),INDEX(Team_Key[[Abbreviation]:[Abbreviation]],MATCH(LEFT(INDEX(FPL_Fixtures_Extract[],MATCH($A353,FPL_Fixtures_Extract[[Player]:[Player]],0),MATCH(FPL_Combined[[#Headers],[Gameweek 15]],FPL_Fixtures_Extract[#Headers],0)),LEN(INDEX(FPL_Fixtures_Extract[],MATCH($A353,FPL_Fixtures_Extract[[Player]:[Player]],0),MATCH(FPL_Combined[[#Headers],[Gameweek 15]],FPL_Fixtures_Extract[#Headers],0)))-4),Team_Key[[Full Name]:[Full Name]],0))&amp;RIGHT(INDEX(FPL_Fixtures_Extract[],MATCH($A353,FPL_Fixtures_Extract[[Player]:[Player]],0),MATCH(FPL_Combined[[#Headers],[Gameweek 15]],FPL_Fixtures_Extract[#Headers],0)),3))</f>
        <v>CHE(A) 1-0</v>
      </c>
      <c r="Q353" t="str">
        <f ca="1">IF(RIGHT(FPL_Combined[[#Headers],[Gameweek 16]],2)&lt;$B$622,INDEX(FPL_Results_Extract[Gameweek 16],MATCH($A353,FPL_Results_Extract[[Player]:[Player]],0)),INDEX(Team_Key[[Abbreviation]:[Abbreviation]],MATCH(LEFT(INDEX(FPL_Fixtures_Extract[],MATCH($A353,FPL_Fixtures_Extract[[Player]:[Player]],0),MATCH(FPL_Combined[[#Headers],[Gameweek 16]],FPL_Fixtures_Extract[#Headers],0)),LEN(INDEX(FPL_Fixtures_Extract[],MATCH($A353,FPL_Fixtures_Extract[[Player]:[Player]],0),MATCH(FPL_Combined[[#Headers],[Gameweek 16]],FPL_Fixtures_Extract[#Headers],0)))-4),Team_Key[[Full Name]:[Full Name]],0))&amp;RIGHT(INDEX(FPL_Fixtures_Extract[],MATCH($A353,FPL_Fixtures_Extract[[Player]:[Player]],0),MATCH(FPL_Combined[[#Headers],[Gameweek 16]],FPL_Fixtures_Extract[#Headers],0)),3))</f>
        <v>MUN(H) 2-1</v>
      </c>
      <c r="R353" t="str">
        <f ca="1">IF(RIGHT(FPL_Combined[[#Headers],[Gameweek 17]],2)&lt;$B$622,INDEX(FPL_Results_Extract[Gameweek 17],MATCH($A353,FPL_Results_Extract[[Player]:[Player]],0)),INDEX(Team_Key[[Abbreviation]:[Abbreviation]],MATCH(LEFT(INDEX(FPL_Fixtures_Extract[],MATCH($A353,FPL_Fixtures_Extract[[Player]:[Player]],0),MATCH(FPL_Combined[[#Headers],[Gameweek 17]],FPL_Fixtures_Extract[#Headers],0)),LEN(INDEX(FPL_Fixtures_Extract[],MATCH($A353,FPL_Fixtures_Extract[[Player]:[Player]],0),MATCH(FPL_Combined[[#Headers],[Gameweek 17]],FPL_Fixtures_Extract[#Headers],0)))-4),Team_Key[[Full Name]:[Full Name]],0))&amp;RIGHT(INDEX(FPL_Fixtures_Extract[],MATCH($A353,FPL_Fixtures_Extract[[Player]:[Player]],0),MATCH(FPL_Combined[[#Headers],[Gameweek 17]],FPL_Fixtures_Extract[#Headers],0)),3))</f>
        <v>WBA(A) 2-1</v>
      </c>
      <c r="S353" t="str">
        <f ca="1">IF(RIGHT(FPL_Combined[[#Headers],[Gameweek 18]],2)&lt;$B$622,INDEX(FPL_Results_Extract[Gameweek 18],MATCH($A353,FPL_Results_Extract[[Player]:[Player]],0)),INDEX(Team_Key[[Abbreviation]:[Abbreviation]],MATCH(LEFT(INDEX(FPL_Fixtures_Extract[],MATCH($A353,FPL_Fixtures_Extract[[Player]:[Player]],0),MATCH(FPL_Combined[[#Headers],[Gameweek 18]],FPL_Fixtures_Extract[#Headers],0)),LEN(INDEX(FPL_Fixtures_Extract[],MATCH($A353,FPL_Fixtures_Extract[[Player]:[Player]],0),MATCH(FPL_Combined[[#Headers],[Gameweek 18]],FPL_Fixtures_Extract[#Headers],0)))-4),Team_Key[[Full Name]:[Full Name]],0))&amp;RIGHT(INDEX(FPL_Fixtures_Extract[],MATCH($A353,FPL_Fixtures_Extract[[Player]:[Player]],0),MATCH(FPL_Combined[[#Headers],[Gameweek 18]],FPL_Fixtures_Extract[#Headers],0)),3))</f>
        <v>CRY(H) 0-0</v>
      </c>
      <c r="T353" t="str">
        <f ca="1">IF(RIGHT(FPL_Combined[[#Headers],[Gameweek 19]],2)&lt;$B$622,INDEX(FPL_Results_Extract[Gameweek 19],MATCH($A353,FPL_Results_Extract[[Player]:[Player]],0)),INDEX(Team_Key[[Abbreviation]:[Abbreviation]],MATCH(LEFT(INDEX(FPL_Fixtures_Extract[],MATCH($A353,FPL_Fixtures_Extract[[Player]:[Player]],0),MATCH(FPL_Combined[[#Headers],[Gameweek 19]],FPL_Fixtures_Extract[#Headers],0)),LEN(INDEX(FPL_Fixtures_Extract[],MATCH($A353,FPL_Fixtures_Extract[[Player]:[Player]],0),MATCH(FPL_Combined[[#Headers],[Gameweek 19]],FPL_Fixtures_Extract[#Headers],0)))-4),Team_Key[[Full Name]:[Full Name]],0))&amp;RIGHT(INDEX(FPL_Fixtures_Extract[],MATCH($A353,FPL_Fixtures_Extract[[Player]:[Player]],0),MATCH(FPL_Combined[[#Headers],[Gameweek 19]],FPL_Fixtures_Extract[#Headers],0)),3))</f>
        <v>ARS(A) 0-2</v>
      </c>
      <c r="U353" t="str">
        <f ca="1">IF(RIGHT(FPL_Combined[[#Headers],[Gameweek 20]],2)&lt;$B$622,INDEX(FPL_Results_Extract[Gameweek 20],MATCH($A353,FPL_Results_Extract[[Player]:[Player]],0)),INDEX(Team_Key[[Abbreviation]:[Abbreviation]],MATCH(LEFT(INDEX(FPL_Fixtures_Extract[],MATCH($A353,FPL_Fixtures_Extract[[Player]:[Player]],0),MATCH(FPL_Combined[[#Headers],[Gameweek 20]],FPL_Fixtures_Extract[#Headers],0)),LEN(INDEX(FPL_Fixtures_Extract[],MATCH($A353,FPL_Fixtures_Extract[[Player]:[Player]],0),MATCH(FPL_Combined[[#Headers],[Gameweek 20]],FPL_Fixtures_Extract[#Headers],0)))-4),Team_Key[[Full Name]:[Full Name]],0))&amp;RIGHT(INDEX(FPL_Fixtures_Extract[],MATCH($A353,FPL_Fixtures_Extract[[Player]:[Player]],0),MATCH(FPL_Combined[[#Headers],[Gameweek 20]],FPL_Fixtures_Extract[#Headers],0)),3))</f>
        <v>LEI(A) 0-0</v>
      </c>
      <c r="V353" t="str">
        <f ca="1">IF(RIGHT(FPL_Combined[[#Headers],[Gameweek 21]],2)&lt;$B$622,INDEX(FPL_Results_Extract[Gameweek 21],MATCH($A353,FPL_Results_Extract[[Player]:[Player]],0)),INDEX(Team_Key[[Abbreviation]:[Abbreviation]],MATCH(LEFT(INDEX(FPL_Fixtures_Extract[],MATCH($A353,FPL_Fixtures_Extract[[Player]:[Player]],0),MATCH(FPL_Combined[[#Headers],[Gameweek 21]],FPL_Fixtures_Extract[#Headers],0)),LEN(INDEX(FPL_Fixtures_Extract[],MATCH($A353,FPL_Fixtures_Extract[[Player]:[Player]],0),MATCH(FPL_Combined[[#Headers],[Gameweek 21]],FPL_Fixtures_Extract[#Headers],0)))-4),Team_Key[[Full Name]:[Full Name]],0))&amp;RIGHT(INDEX(FPL_Fixtures_Extract[],MATCH($A353,FPL_Fixtures_Extract[[Player]:[Player]],0),MATCH(FPL_Combined[[#Headers],[Gameweek 21]],FPL_Fixtures_Extract[#Headers],0)),3))</f>
        <v>WHU(H) 1-3</v>
      </c>
      <c r="W353" t="str">
        <f ca="1">IF(RIGHT(FPL_Combined[[#Headers],[Gameweek 22]],2)&lt;$B$622,INDEX(FPL_Results_Extract[Gameweek 22],MATCH($A353,FPL_Results_Extract[[Player]:[Player]],0)),INDEX(Team_Key[[Abbreviation]:[Abbreviation]],MATCH(LEFT(INDEX(FPL_Fixtures_Extract[],MATCH($A353,FPL_Fixtures_Extract[[Player]:[Player]],0),MATCH(FPL_Combined[[#Headers],[Gameweek 22]],FPL_Fixtures_Extract[#Headers],0)),LEN(INDEX(FPL_Fixtures_Extract[],MATCH($A353,FPL_Fixtures_Extract[[Player]:[Player]],0),MATCH(FPL_Combined[[#Headers],[Gameweek 22]],FPL_Fixtures_Extract[#Headers],0)))-4),Team_Key[[Full Name]:[Full Name]],0))&amp;RIGHT(INDEX(FPL_Fixtures_Extract[],MATCH($A353,FPL_Fixtures_Extract[[Player]:[Player]],0),MATCH(FPL_Combined[[#Headers],[Gameweek 22]],FPL_Fixtures_Extract[#Headers],0)),3))</f>
        <v>NOR(H) 3-0</v>
      </c>
      <c r="X353" t="str">
        <f ca="1">IF(RIGHT(FPL_Combined[[#Headers],[Gameweek 23]],2)&lt;$B$622,INDEX(FPL_Results_Extract[Gameweek 23],MATCH($A353,FPL_Results_Extract[[Player]:[Player]],0)),INDEX(Team_Key[[Abbreviation]:[Abbreviation]],MATCH(LEFT(INDEX(FPL_Fixtures_Extract[],MATCH($A353,FPL_Fixtures_Extract[[Player]:[Player]],0),MATCH(FPL_Combined[[#Headers],[Gameweek 23]],FPL_Fixtures_Extract[#Headers],0)),LEN(INDEX(FPL_Fixtures_Extract[],MATCH($A353,FPL_Fixtures_Extract[[Player]:[Player]],0),MATCH(FPL_Combined[[#Headers],[Gameweek 23]],FPL_Fixtures_Extract[#Headers],0)))-4),Team_Key[[Full Name]:[Full Name]],0))&amp;RIGHT(INDEX(FPL_Fixtures_Extract[],MATCH($A353,FPL_Fixtures_Extract[[Player]:[Player]],0),MATCH(FPL_Combined[[#Headers],[Gameweek 23]],FPL_Fixtures_Extract[#Headers],0)),3))</f>
        <v>SUN(A) 1-1</v>
      </c>
      <c r="Y353" t="str">
        <f ca="1">IF(RIGHT(FPL_Combined[[#Headers],[Gameweek 24]],2)&lt;$B$622,INDEX(FPL_Results_Extract[Team],MATCH($A353,FPL_Results_Extract[[Player]:[Player]],0)),INDEX(Team_Key[[Abbreviation]:[Abbreviation]],MATCH(LEFT(INDEX(FPL_Fixtures_Extract[],MATCH($A353,FPL_Fixtures_Extract[[Player]:[Player]],0),MATCH(FPL_Combined[[#Headers],[Gameweek 24]],FPL_Fixtures_Extract[#Headers],0)),LEN(INDEX(FPL_Fixtures_Extract[],MATCH($A353,FPL_Fixtures_Extract[[Player]:[Player]],0),MATCH(FPL_Combined[[#Headers],[Gameweek 24]],FPL_Fixtures_Extract[#Headers],0)))-4),Team_Key[[Full Name]:[Full Name]],0))&amp;RIGHT(INDEX(FPL_Fixtures_Extract[],MATCH($A353,FPL_Fixtures_Extract[[Player]:[Player]],0),MATCH(FPL_Combined[[#Headers],[Gameweek 24]],FPL_Fixtures_Extract[#Headers],0)),3))</f>
        <v>BOU</v>
      </c>
      <c r="Z353" t="str">
        <f ca="1">IF(RIGHT(FPL_Combined[[#Headers],[Gameweek 25]],2)&lt;$B$622,INDEX(FPL_Results_Extract[Player],MATCH($A353,FPL_Results_Extract[[Player]:[Player]],0)),INDEX(Team_Key[[Abbreviation]:[Abbreviation]],MATCH(LEFT(INDEX(FPL_Fixtures_Extract[],MATCH($A353,FPL_Fixtures_Extract[[Player]:[Player]],0),MATCH(FPL_Combined[[#Headers],[Gameweek 25]],FPL_Fixtures_Extract[#Headers],0)),LEN(INDEX(FPL_Fixtures_Extract[],MATCH($A353,FPL_Fixtures_Extract[[Player]:[Player]],0),MATCH(FPL_Combined[[#Headers],[Gameweek 25]],FPL_Fixtures_Extract[#Headers],0)))-4),Team_Key[[Full Name]:[Full Name]],0))&amp;RIGHT(INDEX(FPL_Fixtures_Extract[],MATCH($A353,FPL_Fixtures_Extract[[Player]:[Player]],0),MATCH(FPL_Combined[[#Headers],[Gameweek 25]],FPL_Fixtures_Extract[#Headers],0)),3))</f>
        <v>MacDonald</v>
      </c>
      <c r="AA353" t="str">
        <f ca="1">IF(RIGHT(FPL_Combined[[#Headers],[Gameweek 26]],2)&lt;$B$622,INDEX(FPL_Results_Extract[Gameweek 01],MATCH($A353,FPL_Results_Extract[[Player]:[Player]],0)),INDEX(Team_Key[[Abbreviation]:[Abbreviation]],MATCH(LEFT(INDEX(FPL_Fixtures_Extract[],MATCH($A353,FPL_Fixtures_Extract[[Player]:[Player]],0),MATCH(FPL_Combined[[#Headers],[Gameweek 26]],FPL_Fixtures_Extract[#Headers],0)),LEN(INDEX(FPL_Fixtures_Extract[],MATCH($A353,FPL_Fixtures_Extract[[Player]:[Player]],0),MATCH(FPL_Combined[[#Headers],[Gameweek 26]],FPL_Fixtures_Extract[#Headers],0)))-4),Team_Key[[Full Name]:[Full Name]],0))&amp;RIGHT(INDEX(FPL_Fixtures_Extract[],MATCH($A353,FPL_Fixtures_Extract[[Player]:[Player]],0),MATCH(FPL_Combined[[#Headers],[Gameweek 26]],FPL_Fixtures_Extract[#Headers],0)),3))</f>
        <v>AVL(H) 0-1</v>
      </c>
      <c r="AB353" t="str">
        <f ca="1">IF(RIGHT(FPL_Combined[[#Headers],[Gameweek 27]],2)&lt;$B$622,INDEX(FPL_Results_Extract[Gameweek 02],MATCH($A353,FPL_Results_Extract[[Player]:[Player]],0)),INDEX(Team_Key[[Abbreviation]:[Abbreviation]],MATCH(LEFT(INDEX(FPL_Fixtures_Extract[],MATCH($A353,FPL_Fixtures_Extract[[Player]:[Player]],0),MATCH(FPL_Combined[[#Headers],[Gameweek 27]],FPL_Fixtures_Extract[#Headers],0)),LEN(INDEX(FPL_Fixtures_Extract[],MATCH($A353,FPL_Fixtures_Extract[[Player]:[Player]],0),MATCH(FPL_Combined[[#Headers],[Gameweek 27]],FPL_Fixtures_Extract[#Headers],0)))-4),Team_Key[[Full Name]:[Full Name]],0))&amp;RIGHT(INDEX(FPL_Fixtures_Extract[],MATCH($A353,FPL_Fixtures_Extract[[Player]:[Player]],0),MATCH(FPL_Combined[[#Headers],[Gameweek 27]],FPL_Fixtures_Extract[#Headers],0)),3))</f>
        <v>LIV(A) 0-1</v>
      </c>
      <c r="AC353" t="str">
        <f ca="1">IF(RIGHT(FPL_Combined[[#Headers],[Gameweek 28]],2)&lt;$B$622,INDEX(FPL_Results_Extract[Gameweek 03],MATCH($A353,FPL_Results_Extract[[Player]:[Player]],0)),INDEX(Team_Key[[Abbreviation]:[Abbreviation]],MATCH(LEFT(INDEX(FPL_Fixtures_Extract[],MATCH($A353,FPL_Fixtures_Extract[[Player]:[Player]],0),MATCH(FPL_Combined[[#Headers],[Gameweek 28]],FPL_Fixtures_Extract[#Headers],0)),LEN(INDEX(FPL_Fixtures_Extract[],MATCH($A353,FPL_Fixtures_Extract[[Player]:[Player]],0),MATCH(FPL_Combined[[#Headers],[Gameweek 28]],FPL_Fixtures_Extract[#Headers],0)))-4),Team_Key[[Full Name]:[Full Name]],0))&amp;RIGHT(INDEX(FPL_Fixtures_Extract[],MATCH($A353,FPL_Fixtures_Extract[[Player]:[Player]],0),MATCH(FPL_Combined[[#Headers],[Gameweek 28]],FPL_Fixtures_Extract[#Headers],0)),3))</f>
        <v>WHU(A) 4-3</v>
      </c>
      <c r="AD353" t="str">
        <f ca="1">IF(RIGHT(FPL_Combined[[#Headers],[Gameweek 29]],2)&lt;$B$622,INDEX(FPL_Results_Extract[Gameweek 04],MATCH($A353,FPL_Results_Extract[[Player]:[Player]],0)),INDEX(Team_Key[[Abbreviation]:[Abbreviation]],MATCH(LEFT(INDEX(FPL_Fixtures_Extract[],MATCH($A353,FPL_Fixtures_Extract[[Player]:[Player]],0),MATCH(FPL_Combined[[#Headers],[Gameweek 29]],FPL_Fixtures_Extract[#Headers],0)),LEN(INDEX(FPL_Fixtures_Extract[],MATCH($A353,FPL_Fixtures_Extract[[Player]:[Player]],0),MATCH(FPL_Combined[[#Headers],[Gameweek 29]],FPL_Fixtures_Extract[#Headers],0)))-4),Team_Key[[Full Name]:[Full Name]],0))&amp;RIGHT(INDEX(FPL_Fixtures_Extract[],MATCH($A353,FPL_Fixtures_Extract[[Player]:[Player]],0),MATCH(FPL_Combined[[#Headers],[Gameweek 29]],FPL_Fixtures_Extract[#Headers],0)),3))</f>
        <v>NEW(A)</v>
      </c>
      <c r="AE353" t="str">
        <f ca="1">IF(RIGHT(FPL_Combined[[#Headers],[Gameweek 30]],2)&lt;$B$622,INDEX(FPL_Results_Extract[Gameweek 05],MATCH($A353,FPL_Results_Extract[[Player]:[Player]],0)),INDEX(Team_Key[[Abbreviation]:[Abbreviation]],MATCH(LEFT(INDEX(FPL_Fixtures_Extract[],MATCH($A353,FPL_Fixtures_Extract[[Player]:[Player]],0),MATCH(FPL_Combined[[#Headers],[Gameweek 30]],FPL_Fixtures_Extract[#Headers],0)),LEN(INDEX(FPL_Fixtures_Extract[],MATCH($A353,FPL_Fixtures_Extract[[Player]:[Player]],0),MATCH(FPL_Combined[[#Headers],[Gameweek 30]],FPL_Fixtures_Extract[#Headers],0)))-4),Team_Key[[Full Name]:[Full Name]],0))&amp;RIGHT(INDEX(FPL_Fixtures_Extract[],MATCH($A353,FPL_Fixtures_Extract[[Player]:[Player]],0),MATCH(FPL_Combined[[#Headers],[Gameweek 30]],FPL_Fixtures_Extract[#Headers],0)),3))</f>
        <v>SWA(H)</v>
      </c>
      <c r="AF353" t="str">
        <f ca="1">IF(RIGHT(FPL_Combined[[#Headers],[Gameweek 31]],2)&lt;$B$622,INDEX(FPL_Results_Extract[Gameweek 06],MATCH($A353,FPL_Results_Extract[[Player]:[Player]],0)),INDEX(Team_Key[[Abbreviation]:[Abbreviation]],MATCH(LEFT(INDEX(FPL_Fixtures_Extract[],MATCH($A353,FPL_Fixtures_Extract[[Player]:[Player]],0),MATCH(FPL_Combined[[#Headers],[Gameweek 31]],FPL_Fixtures_Extract[#Headers],0)),LEN(INDEX(FPL_Fixtures_Extract[],MATCH($A353,FPL_Fixtures_Extract[[Player]:[Player]],0),MATCH(FPL_Combined[[#Headers],[Gameweek 31]],FPL_Fixtures_Extract[#Headers],0)))-4),Team_Key[[Full Name]:[Full Name]],0))&amp;RIGHT(INDEX(FPL_Fixtures_Extract[],MATCH($A353,FPL_Fixtures_Extract[[Player]:[Player]],0),MATCH(FPL_Combined[[#Headers],[Gameweek 31]],FPL_Fixtures_Extract[#Headers],0)),3))</f>
        <v>TOT(A)</v>
      </c>
      <c r="AG353" t="str">
        <f ca="1">IF(RIGHT(FPL_Combined[[#Headers],[Gameweek 32]],2)&lt;$B$622,INDEX(FPL_Results_Extract[Gameweek 07],MATCH($A353,FPL_Results_Extract[[Player]:[Player]],0)),INDEX(Team_Key[[Abbreviation]:[Abbreviation]],MATCH(LEFT(INDEX(FPL_Fixtures_Extract[],MATCH($A353,FPL_Fixtures_Extract[[Player]:[Player]],0),MATCH(FPL_Combined[[#Headers],[Gameweek 32]],FPL_Fixtures_Extract[#Headers],0)),LEN(INDEX(FPL_Fixtures_Extract[],MATCH($A353,FPL_Fixtures_Extract[[Player]:[Player]],0),MATCH(FPL_Combined[[#Headers],[Gameweek 32]],FPL_Fixtures_Extract[#Headers],0)))-4),Team_Key[[Full Name]:[Full Name]],0))&amp;RIGHT(INDEX(FPL_Fixtures_Extract[],MATCH($A353,FPL_Fixtures_Extract[[Player]:[Player]],0),MATCH(FPL_Combined[[#Headers],[Gameweek 32]],FPL_Fixtures_Extract[#Headers],0)),3))</f>
        <v>MCI(H)</v>
      </c>
      <c r="AH353" t="str">
        <f ca="1">IF(RIGHT(FPL_Combined[[#Headers],[Gameweek 33]],2)&lt;$B$622,INDEX(FPL_Results_Extract[Gameweek 08],MATCH($A353,FPL_Results_Extract[[Player]:[Player]],0)),INDEX(Team_Key[[Abbreviation]:[Abbreviation]],MATCH(LEFT(INDEX(FPL_Fixtures_Extract[],MATCH($A353,FPL_Fixtures_Extract[[Player]:[Player]],0),MATCH(FPL_Combined[[#Headers],[Gameweek 33]],FPL_Fixtures_Extract[#Headers],0)),LEN(INDEX(FPL_Fixtures_Extract[],MATCH($A353,FPL_Fixtures_Extract[[Player]:[Player]],0),MATCH(FPL_Combined[[#Headers],[Gameweek 33]],FPL_Fixtures_Extract[#Headers],0)))-4),Team_Key[[Full Name]:[Full Name]],0))&amp;RIGHT(INDEX(FPL_Fixtures_Extract[],MATCH($A353,FPL_Fixtures_Extract[[Player]:[Player]],0),MATCH(FPL_Combined[[#Headers],[Gameweek 33]],FPL_Fixtures_Extract[#Headers],0)),3))</f>
        <v>AVL(A)</v>
      </c>
      <c r="AI353" t="str">
        <f ca="1">IF(RIGHT(FPL_Combined[[#Headers],[Gameweek 34]],2)&lt;$B$622,INDEX(FPL_Results_Extract[Gameweek 09],MATCH($A353,FPL_Results_Extract[[Player]:[Player]],0)),INDEX(Team_Key[[Abbreviation]:[Abbreviation]],MATCH(LEFT(INDEX(FPL_Fixtures_Extract[],MATCH($A353,FPL_Fixtures_Extract[[Player]:[Player]],0),MATCH(FPL_Combined[[#Headers],[Gameweek 34]],FPL_Fixtures_Extract[#Headers],0)),LEN(INDEX(FPL_Fixtures_Extract[],MATCH($A353,FPL_Fixtures_Extract[[Player]:[Player]],0),MATCH(FPL_Combined[[#Headers],[Gameweek 34]],FPL_Fixtures_Extract[#Headers],0)))-4),Team_Key[[Full Name]:[Full Name]],0))&amp;RIGHT(INDEX(FPL_Fixtures_Extract[],MATCH($A353,FPL_Fixtures_Extract[[Player]:[Player]],0),MATCH(FPL_Combined[[#Headers],[Gameweek 34]],FPL_Fixtures_Extract[#Headers],0)),3))</f>
        <v>LIV(H)</v>
      </c>
      <c r="AJ353" t="str">
        <f ca="1">IF(RIGHT(FPL_Combined[[#Headers],[Gameweek 35]],2)&lt;$B$622,INDEX(FPL_Results_Extract[Gameweek 10],MATCH($A353,FPL_Results_Extract[[Player]:[Player]],0)),INDEX(Team_Key[[Abbreviation]:[Abbreviation]],MATCH(LEFT(INDEX(FPL_Fixtures_Extract[],MATCH($A353,FPL_Fixtures_Extract[[Player]:[Player]],0),MATCH(FPL_Combined[[#Headers],[Gameweek 35]],FPL_Fixtures_Extract[#Headers],0)),LEN(INDEX(FPL_Fixtures_Extract[],MATCH($A353,FPL_Fixtures_Extract[[Player]:[Player]],0),MATCH(FPL_Combined[[#Headers],[Gameweek 35]],FPL_Fixtures_Extract[#Headers],0)))-4),Team_Key[[Full Name]:[Full Name]],0))&amp;RIGHT(INDEX(FPL_Fixtures_Extract[],MATCH($A353,FPL_Fixtures_Extract[[Player]:[Player]],0),MATCH(FPL_Combined[[#Headers],[Gameweek 35]],FPL_Fixtures_Extract[#Headers],0)),3))</f>
        <v>CHE(H)</v>
      </c>
      <c r="AK353" t="str">
        <f ca="1">IF(RIGHT(FPL_Combined[[#Headers],[Gameweek 36]],2)&lt;$B$622,INDEX(FPL_Results_Extract[Gameweek 11],MATCH($A353,FPL_Results_Extract[[Player]:[Player]],0)),INDEX(Team_Key[[Abbreviation]:[Abbreviation]],MATCH(LEFT(INDEX(FPL_Fixtures_Extract[],MATCH($A353,FPL_Fixtures_Extract[[Player]:[Player]],0),MATCH(FPL_Combined[[#Headers],[Gameweek 36]],FPL_Fixtures_Extract[#Headers],0)),LEN(INDEX(FPL_Fixtures_Extract[],MATCH($A353,FPL_Fixtures_Extract[[Player]:[Player]],0),MATCH(FPL_Combined[[#Headers],[Gameweek 36]],FPL_Fixtures_Extract[#Headers],0)))-4),Team_Key[[Full Name]:[Full Name]],0))&amp;RIGHT(INDEX(FPL_Fixtures_Extract[],MATCH($A353,FPL_Fixtures_Extract[[Player]:[Player]],0),MATCH(FPL_Combined[[#Headers],[Gameweek 36]],FPL_Fixtures_Extract[#Headers],0)),3))</f>
        <v>EVE(A)</v>
      </c>
      <c r="AL353" t="str">
        <f ca="1">IF(RIGHT(FPL_Combined[[#Headers],[Gameweek 37]],2)&lt;$B$622,INDEX(FPL_Results_Extract[Gameweek 12],MATCH($A353,FPL_Results_Extract[[Player]:[Player]],0)),INDEX(Team_Key[[Abbreviation]:[Abbreviation]],MATCH(LEFT(INDEX(FPL_Fixtures_Extract[],MATCH($A353,FPL_Fixtures_Extract[[Player]:[Player]],0),MATCH(FPL_Combined[[#Headers],[Gameweek 37]],FPL_Fixtures_Extract[#Headers],0)),LEN(INDEX(FPL_Fixtures_Extract[],MATCH($A353,FPL_Fixtures_Extract[[Player]:[Player]],0),MATCH(FPL_Combined[[#Headers],[Gameweek 37]],FPL_Fixtures_Extract[#Headers],0)))-4),Team_Key[[Full Name]:[Full Name]],0))&amp;RIGHT(INDEX(FPL_Fixtures_Extract[],MATCH($A353,FPL_Fixtures_Extract[[Player]:[Player]],0),MATCH(FPL_Combined[[#Headers],[Gameweek 37]],FPL_Fixtures_Extract[#Headers],0)),3))</f>
        <v>WBA(H)</v>
      </c>
      <c r="AM353" t="str">
        <f ca="1">IF(RIGHT(FPL_Combined[[#Headers],[Gameweek 38]],2)&lt;$B$622,INDEX(FPL_Results_Extract[Gameweek 13],MATCH($A353,FPL_Results_Extract[[Player]:[Player]],0)),INDEX(Team_Key[[Abbreviation]:[Abbreviation]],MATCH(LEFT(INDEX(FPL_Fixtures_Extract[],MATCH($A353,FPL_Fixtures_Extract[[Player]:[Player]],0),MATCH(FPL_Combined[[#Headers],[Gameweek 38]],FPL_Fixtures_Extract[#Headers],0)),LEN(INDEX(FPL_Fixtures_Extract[],MATCH($A353,FPL_Fixtures_Extract[[Player]:[Player]],0),MATCH(FPL_Combined[[#Headers],[Gameweek 38]],FPL_Fixtures_Extract[#Headers],0)))-4),Team_Key[[Full Name]:[Full Name]],0))&amp;RIGHT(INDEX(FPL_Fixtures_Extract[],MATCH($A353,FPL_Fixtures_Extract[[Player]:[Player]],0),MATCH(FPL_Combined[[#Headers],[Gameweek 38]],FPL_Fixtures_Extract[#Headers],0)),3))</f>
        <v>MUN(A)</v>
      </c>
    </row>
    <row r="354" spans="1:39" x14ac:dyDescent="0.45">
      <c r="A354" t="s">
        <v>482</v>
      </c>
      <c r="B354" t="str">
        <f ca="1">IF(RIGHT(FPL_Combined[[#Headers],[Gameweek 01]],2)&lt;$B$622,INDEX(FPL_Results_Extract[Gameweek 01],MATCH($A354,FPL_Results_Extract[[Player]:[Player]],0)),INDEX(Team_Key[[Abbreviation]:[Abbreviation]],MATCH(LEFT(INDEX(FPL_Fixtures_Extract[],MATCH($A354,FPL_Fixtures_Extract[[Player]:[Player]],0),MATCH(FPL_Combined[[#Headers],[Gameweek 01]],FPL_Fixtures_Extract[#Headers],0)),LEN(INDEX(FPL_Fixtures_Extract[],MATCH($A354,FPL_Fixtures_Extract[[Player]:[Player]],0),MATCH(FPL_Combined[[#Headers],[Gameweek 01]],FPL_Fixtures_Extract[#Headers],0)))-4),Team_Key[[Full Name]:[Full Name]],0))&amp;RIGHT(INDEX(FPL_Fixtures_Extract[],MATCH($A354,FPL_Fixtures_Extract[[Player]:[Player]],0),MATCH(FPL_Combined[[#Headers],[Gameweek 01]],FPL_Fixtures_Extract[#Headers],0)),3))</f>
        <v>N/A</v>
      </c>
      <c r="C354" t="str">
        <f ca="1">IF(RIGHT(FPL_Combined[[#Headers],[Gameweek 02]],2)&lt;$B$622,INDEX(FPL_Results_Extract[Gameweek 02],MATCH($A354,FPL_Results_Extract[[Player]:[Player]],0)),INDEX(Team_Key[[Abbreviation]:[Abbreviation]],MATCH(LEFT(INDEX(FPL_Fixtures_Extract[],MATCH($A354,FPL_Fixtures_Extract[[Player]:[Player]],0),MATCH(FPL_Combined[[#Headers],[Gameweek 02]],FPL_Fixtures_Extract[#Headers],0)),LEN(INDEX(FPL_Fixtures_Extract[],MATCH($A354,FPL_Fixtures_Extract[[Player]:[Player]],0),MATCH(FPL_Combined[[#Headers],[Gameweek 02]],FPL_Fixtures_Extract[#Headers],0)))-4),Team_Key[[Full Name]:[Full Name]],0))&amp;RIGHT(INDEX(FPL_Fixtures_Extract[],MATCH($A354,FPL_Fixtures_Extract[[Player]:[Player]],0),MATCH(FPL_Combined[[#Headers],[Gameweek 02]],FPL_Fixtures_Extract[#Headers],0)),3))</f>
        <v>N/A</v>
      </c>
      <c r="D354" t="str">
        <f ca="1">IF(RIGHT(FPL_Combined[[#Headers],[Gameweek 03]],2)&lt;$B$622,INDEX(FPL_Results_Extract[Gameweek 03],MATCH($A354,FPL_Results_Extract[[Player]:[Player]],0)),INDEX(Team_Key[[Abbreviation]:[Abbreviation]],MATCH(LEFT(INDEX(FPL_Fixtures_Extract[],MATCH($A354,FPL_Fixtures_Extract[[Player]:[Player]],0),MATCH(FPL_Combined[[#Headers],[Gameweek 03]],FPL_Fixtures_Extract[#Headers],0)),LEN(INDEX(FPL_Fixtures_Extract[],MATCH($A354,FPL_Fixtures_Extract[[Player]:[Player]],0),MATCH(FPL_Combined[[#Headers],[Gameweek 03]],FPL_Fixtures_Extract[#Headers],0)))-4),Team_Key[[Full Name]:[Full Name]],0))&amp;RIGHT(INDEX(FPL_Fixtures_Extract[],MATCH($A354,FPL_Fixtures_Extract[[Player]:[Player]],0),MATCH(FPL_Combined[[#Headers],[Gameweek 03]],FPL_Fixtures_Extract[#Headers],0)),3))</f>
        <v>N/A</v>
      </c>
      <c r="E354" t="str">
        <f ca="1">IF(RIGHT(FPL_Combined[[#Headers],[Gameweek 04]],2)&lt;$B$622,INDEX(FPL_Results_Extract[Gameweek 04],MATCH($A354,FPL_Results_Extract[[Player]:[Player]],0)),INDEX(Team_Key[[Abbreviation]:[Abbreviation]],MATCH(LEFT(INDEX(FPL_Fixtures_Extract[],MATCH($A354,FPL_Fixtures_Extract[[Player]:[Player]],0),MATCH(FPL_Combined[[#Headers],[Gameweek 04]],FPL_Fixtures_Extract[#Headers],0)),LEN(INDEX(FPL_Fixtures_Extract[],MATCH($A354,FPL_Fixtures_Extract[[Player]:[Player]],0),MATCH(FPL_Combined[[#Headers],[Gameweek 04]],FPL_Fixtures_Extract[#Headers],0)))-4),Team_Key[[Full Name]:[Full Name]],0))&amp;RIGHT(INDEX(FPL_Fixtures_Extract[],MATCH($A354,FPL_Fixtures_Extract[[Player]:[Player]],0),MATCH(FPL_Combined[[#Headers],[Gameweek 04]],FPL_Fixtures_Extract[#Headers],0)),3))</f>
        <v>N/A</v>
      </c>
      <c r="F354" t="str">
        <f ca="1">IF(RIGHT(FPL_Combined[[#Headers],[Gameweek 05]],2)&lt;$B$622,INDEX(FPL_Results_Extract[Gameweek 05],MATCH($A354,FPL_Results_Extract[[Player]:[Player]],0)),INDEX(Team_Key[[Abbreviation]:[Abbreviation]],MATCH(LEFT(INDEX(FPL_Fixtures_Extract[],MATCH($A354,FPL_Fixtures_Extract[[Player]:[Player]],0),MATCH(FPL_Combined[[#Headers],[Gameweek 05]],FPL_Fixtures_Extract[#Headers],0)),LEN(INDEX(FPL_Fixtures_Extract[],MATCH($A354,FPL_Fixtures_Extract[[Player]:[Player]],0),MATCH(FPL_Combined[[#Headers],[Gameweek 05]],FPL_Fixtures_Extract[#Headers],0)))-4),Team_Key[[Full Name]:[Full Name]],0))&amp;RIGHT(INDEX(FPL_Fixtures_Extract[],MATCH($A354,FPL_Fixtures_Extract[[Player]:[Player]],0),MATCH(FPL_Combined[[#Headers],[Gameweek 05]],FPL_Fixtures_Extract[#Headers],0)),3))</f>
        <v>N/A</v>
      </c>
      <c r="G354" t="str">
        <f ca="1">IF(RIGHT(FPL_Combined[[#Headers],[Gameweek 06]],2)&lt;$B$622,INDEX(FPL_Results_Extract[Gameweek 06],MATCH($A354,FPL_Results_Extract[[Player]:[Player]],0)),INDEX(Team_Key[[Abbreviation]:[Abbreviation]],MATCH(LEFT(INDEX(FPL_Fixtures_Extract[],MATCH($A354,FPL_Fixtures_Extract[[Player]:[Player]],0),MATCH(FPL_Combined[[#Headers],[Gameweek 06]],FPL_Fixtures_Extract[#Headers],0)),LEN(INDEX(FPL_Fixtures_Extract[],MATCH($A354,FPL_Fixtures_Extract[[Player]:[Player]],0),MATCH(FPL_Combined[[#Headers],[Gameweek 06]],FPL_Fixtures_Extract[#Headers],0)))-4),Team_Key[[Full Name]:[Full Name]],0))&amp;RIGHT(INDEX(FPL_Fixtures_Extract[],MATCH($A354,FPL_Fixtures_Extract[[Player]:[Player]],0),MATCH(FPL_Combined[[#Headers],[Gameweek 06]],FPL_Fixtures_Extract[#Headers],0)),3))</f>
        <v>N/A</v>
      </c>
      <c r="H354" t="str">
        <f ca="1">IF(RIGHT(FPL_Combined[[#Headers],[Gameweek 07]],2)&lt;$B$622,INDEX(FPL_Results_Extract[Gameweek 07],MATCH($A354,FPL_Results_Extract[[Player]:[Player]],0)),INDEX(Team_Key[[Abbreviation]:[Abbreviation]],MATCH(LEFT(INDEX(FPL_Fixtures_Extract[],MATCH($A354,FPL_Fixtures_Extract[[Player]:[Player]],0),MATCH(FPL_Combined[[#Headers],[Gameweek 07]],FPL_Fixtures_Extract[#Headers],0)),LEN(INDEX(FPL_Fixtures_Extract[],MATCH($A354,FPL_Fixtures_Extract[[Player]:[Player]],0),MATCH(FPL_Combined[[#Headers],[Gameweek 07]],FPL_Fixtures_Extract[#Headers],0)))-4),Team_Key[[Full Name]:[Full Name]],0))&amp;RIGHT(INDEX(FPL_Fixtures_Extract[],MATCH($A354,FPL_Fixtures_Extract[[Player]:[Player]],0),MATCH(FPL_Combined[[#Headers],[Gameweek 07]],FPL_Fixtures_Extract[#Headers],0)),3))</f>
        <v>N/A</v>
      </c>
      <c r="I354" t="str">
        <f ca="1">IF(RIGHT(FPL_Combined[[#Headers],[Gameweek 08]],2)&lt;$B$622,INDEX(FPL_Results_Extract[Gameweek 08],MATCH($A354,FPL_Results_Extract[[Player]:[Player]],0)),INDEX(Team_Key[[Abbreviation]:[Abbreviation]],MATCH(LEFT(INDEX(FPL_Fixtures_Extract[],MATCH($A354,FPL_Fixtures_Extract[[Player]:[Player]],0),MATCH(FPL_Combined[[#Headers],[Gameweek 08]],FPL_Fixtures_Extract[#Headers],0)),LEN(INDEX(FPL_Fixtures_Extract[],MATCH($A354,FPL_Fixtures_Extract[[Player]:[Player]],0),MATCH(FPL_Combined[[#Headers],[Gameweek 08]],FPL_Fixtures_Extract[#Headers],0)))-4),Team_Key[[Full Name]:[Full Name]],0))&amp;RIGHT(INDEX(FPL_Fixtures_Extract[],MATCH($A354,FPL_Fixtures_Extract[[Player]:[Player]],0),MATCH(FPL_Combined[[#Headers],[Gameweek 08]],FPL_Fixtures_Extract[#Headers],0)),3))</f>
        <v>N/A</v>
      </c>
      <c r="J354" t="str">
        <f ca="1">IF(RIGHT(FPL_Combined[[#Headers],[Gameweek 09]],2)&lt;$B$622,INDEX(FPL_Results_Extract[Gameweek 09],MATCH($A354,FPL_Results_Extract[[Player]:[Player]],0)),INDEX(Team_Key[[Abbreviation]:[Abbreviation]],MATCH(LEFT(INDEX(FPL_Fixtures_Extract[],MATCH($A354,FPL_Fixtures_Extract[[Player]:[Player]],0),MATCH(FPL_Combined[[#Headers],[Gameweek 09]],FPL_Fixtures_Extract[#Headers],0)),LEN(INDEX(FPL_Fixtures_Extract[],MATCH($A354,FPL_Fixtures_Extract[[Player]:[Player]],0),MATCH(FPL_Combined[[#Headers],[Gameweek 09]],FPL_Fixtures_Extract[#Headers],0)))-4),Team_Key[[Full Name]:[Full Name]],0))&amp;RIGHT(INDEX(FPL_Fixtures_Extract[],MATCH($A354,FPL_Fixtures_Extract[[Player]:[Player]],0),MATCH(FPL_Combined[[#Headers],[Gameweek 09]],FPL_Fixtures_Extract[#Headers],0)),3))</f>
        <v>WAT(A) 3-0</v>
      </c>
      <c r="K354" t="str">
        <f ca="1">IF(RIGHT(FPL_Combined[[#Headers],[Gameweek 10]],2)&lt;$B$622,INDEX(FPL_Results_Extract[Gameweek 10],MATCH($A354,FPL_Results_Extract[[Player]:[Player]],0)),INDEX(Team_Key[[Abbreviation]:[Abbreviation]],MATCH(LEFT(INDEX(FPL_Fixtures_Extract[],MATCH($A354,FPL_Fixtures_Extract[[Player]:[Player]],0),MATCH(FPL_Combined[[#Headers],[Gameweek 10]],FPL_Fixtures_Extract[#Headers],0)),LEN(INDEX(FPL_Fixtures_Extract[],MATCH($A354,FPL_Fixtures_Extract[[Player]:[Player]],0),MATCH(FPL_Combined[[#Headers],[Gameweek 10]],FPL_Fixtures_Extract[#Headers],0)))-4),Team_Key[[Full Name]:[Full Name]],0))&amp;RIGHT(INDEX(FPL_Fixtures_Extract[],MATCH($A354,FPL_Fixtures_Extract[[Player]:[Player]],0),MATCH(FPL_Combined[[#Headers],[Gameweek 10]],FPL_Fixtures_Extract[#Headers],0)),3))</f>
        <v>EVE(H) 2-1</v>
      </c>
      <c r="L354" t="str">
        <f ca="1">IF(RIGHT(FPL_Combined[[#Headers],[Gameweek 11]],2)&lt;$B$622,INDEX(FPL_Results_Extract[Gameweek 11],MATCH($A354,FPL_Results_Extract[[Player]:[Player]],0)),INDEX(Team_Key[[Abbreviation]:[Abbreviation]],MATCH(LEFT(INDEX(FPL_Fixtures_Extract[],MATCH($A354,FPL_Fixtures_Extract[[Player]:[Player]],0),MATCH(FPL_Combined[[#Headers],[Gameweek 11]],FPL_Fixtures_Extract[#Headers],0)),LEN(INDEX(FPL_Fixtures_Extract[],MATCH($A354,FPL_Fixtures_Extract[[Player]:[Player]],0),MATCH(FPL_Combined[[#Headers],[Gameweek 11]],FPL_Fixtures_Extract[#Headers],0)))-4),Team_Key[[Full Name]:[Full Name]],0))&amp;RIGHT(INDEX(FPL_Fixtures_Extract[],MATCH($A354,FPL_Fixtures_Extract[[Player]:[Player]],0),MATCH(FPL_Combined[[#Headers],[Gameweek 11]],FPL_Fixtures_Extract[#Headers],0)),3))</f>
        <v>SWA(A) 3-0</v>
      </c>
      <c r="M354" t="str">
        <f ca="1">IF(RIGHT(FPL_Combined[[#Headers],[Gameweek 12]],2)&lt;$B$622,INDEX(FPL_Results_Extract[Gameweek 12],MATCH($A354,FPL_Results_Extract[[Player]:[Player]],0)),INDEX(Team_Key[[Abbreviation]:[Abbreviation]],MATCH(LEFT(INDEX(FPL_Fixtures_Extract[],MATCH($A354,FPL_Fixtures_Extract[[Player]:[Player]],0),MATCH(FPL_Combined[[#Headers],[Gameweek 12]],FPL_Fixtures_Extract[#Headers],0)),LEN(INDEX(FPL_Fixtures_Extract[],MATCH($A354,FPL_Fixtures_Extract[[Player]:[Player]],0),MATCH(FPL_Combined[[#Headers],[Gameweek 12]],FPL_Fixtures_Extract[#Headers],0)))-4),Team_Key[[Full Name]:[Full Name]],0))&amp;RIGHT(INDEX(FPL_Fixtures_Extract[],MATCH($A354,FPL_Fixtures_Extract[[Player]:[Player]],0),MATCH(FPL_Combined[[#Headers],[Gameweek 12]],FPL_Fixtures_Extract[#Headers],0)),3))</f>
        <v>TOT(H) 1-1</v>
      </c>
      <c r="N354" t="str">
        <f ca="1">IF(RIGHT(FPL_Combined[[#Headers],[Gameweek 13]],2)&lt;$B$622,INDEX(FPL_Results_Extract[Gameweek 13],MATCH($A354,FPL_Results_Extract[[Player]:[Player]],0)),INDEX(Team_Key[[Abbreviation]:[Abbreviation]],MATCH(LEFT(INDEX(FPL_Fixtures_Extract[],MATCH($A354,FPL_Fixtures_Extract[[Player]:[Player]],0),MATCH(FPL_Combined[[#Headers],[Gameweek 13]],FPL_Fixtures_Extract[#Headers],0)),LEN(INDEX(FPL_Fixtures_Extract[],MATCH($A354,FPL_Fixtures_Extract[[Player]:[Player]],0),MATCH(FPL_Combined[[#Headers],[Gameweek 13]],FPL_Fixtures_Extract[#Headers],0)))-4),Team_Key[[Full Name]:[Full Name]],0))&amp;RIGHT(INDEX(FPL_Fixtures_Extract[],MATCH($A354,FPL_Fixtures_Extract[[Player]:[Player]],0),MATCH(FPL_Combined[[#Headers],[Gameweek 13]],FPL_Fixtures_Extract[#Headers],0)),3))</f>
        <v>WBA(A) 1-2</v>
      </c>
      <c r="O354" t="str">
        <f ca="1">IF(RIGHT(FPL_Combined[[#Headers],[Gameweek 14]],2)&lt;$B$622,INDEX(FPL_Results_Extract[Gameweek 14],MATCH($A354,FPL_Results_Extract[[Player]:[Player]],0)),INDEX(Team_Key[[Abbreviation]:[Abbreviation]],MATCH(LEFT(INDEX(FPL_Fixtures_Extract[],MATCH($A354,FPL_Fixtures_Extract[[Player]:[Player]],0),MATCH(FPL_Combined[[#Headers],[Gameweek 14]],FPL_Fixtures_Extract[#Headers],0)),LEN(INDEX(FPL_Fixtures_Extract[],MATCH($A354,FPL_Fixtures_Extract[[Player]:[Player]],0),MATCH(FPL_Combined[[#Headers],[Gameweek 14]],FPL_Fixtures_Extract[#Headers],0)))-4),Team_Key[[Full Name]:[Full Name]],0))&amp;RIGHT(INDEX(FPL_Fixtures_Extract[],MATCH($A354,FPL_Fixtures_Extract[[Player]:[Player]],0),MATCH(FPL_Combined[[#Headers],[Gameweek 14]],FPL_Fixtures_Extract[#Headers],0)),3))</f>
        <v>NOR(A) 1-1</v>
      </c>
      <c r="P354" t="str">
        <f ca="1">IF(RIGHT(FPL_Combined[[#Headers],[Gameweek 15]],2)&lt;$B$622,INDEX(FPL_Results_Extract[Gameweek 15],MATCH($A354,FPL_Results_Extract[[Player]:[Player]],0)),INDEX(Team_Key[[Abbreviation]:[Abbreviation]],MATCH(LEFT(INDEX(FPL_Fixtures_Extract[],MATCH($A354,FPL_Fixtures_Extract[[Player]:[Player]],0),MATCH(FPL_Combined[[#Headers],[Gameweek 15]],FPL_Fixtures_Extract[#Headers],0)),LEN(INDEX(FPL_Fixtures_Extract[],MATCH($A354,FPL_Fixtures_Extract[[Player]:[Player]],0),MATCH(FPL_Combined[[#Headers],[Gameweek 15]],FPL_Fixtures_Extract[#Headers],0)))-4),Team_Key[[Full Name]:[Full Name]],0))&amp;RIGHT(INDEX(FPL_Fixtures_Extract[],MATCH($A354,FPL_Fixtures_Extract[[Player]:[Player]],0),MATCH(FPL_Combined[[#Headers],[Gameweek 15]],FPL_Fixtures_Extract[#Headers],0)),3))</f>
        <v>SUN(H) 3-1</v>
      </c>
      <c r="Q354" t="str">
        <f ca="1">IF(RIGHT(FPL_Combined[[#Headers],[Gameweek 16]],2)&lt;$B$622,INDEX(FPL_Results_Extract[Gameweek 16],MATCH($A354,FPL_Results_Extract[[Player]:[Player]],0)),INDEX(Team_Key[[Abbreviation]:[Abbreviation]],MATCH(LEFT(INDEX(FPL_Fixtures_Extract[],MATCH($A354,FPL_Fixtures_Extract[[Player]:[Player]],0),MATCH(FPL_Combined[[#Headers],[Gameweek 16]],FPL_Fixtures_Extract[#Headers],0)),LEN(INDEX(FPL_Fixtures_Extract[],MATCH($A354,FPL_Fixtures_Extract[[Player]:[Player]],0),MATCH(FPL_Combined[[#Headers],[Gameweek 16]],FPL_Fixtures_Extract[#Headers],0)))-4),Team_Key[[Full Name]:[Full Name]],0))&amp;RIGHT(INDEX(FPL_Fixtures_Extract[],MATCH($A354,FPL_Fixtures_Extract[[Player]:[Player]],0),MATCH(FPL_Combined[[#Headers],[Gameweek 16]],FPL_Fixtures_Extract[#Headers],0)),3))</f>
        <v>AVL(A) 2-0</v>
      </c>
      <c r="R354" t="str">
        <f ca="1">IF(RIGHT(FPL_Combined[[#Headers],[Gameweek 17]],2)&lt;$B$622,INDEX(FPL_Results_Extract[Gameweek 17],MATCH($A354,FPL_Results_Extract[[Player]:[Player]],0)),INDEX(Team_Key[[Abbreviation]:[Abbreviation]],MATCH(LEFT(INDEX(FPL_Fixtures_Extract[],MATCH($A354,FPL_Fixtures_Extract[[Player]:[Player]],0),MATCH(FPL_Combined[[#Headers],[Gameweek 17]],FPL_Fixtures_Extract[#Headers],0)),LEN(INDEX(FPL_Fixtures_Extract[],MATCH($A354,FPL_Fixtures_Extract[[Player]:[Player]],0),MATCH(FPL_Combined[[#Headers],[Gameweek 17]],FPL_Fixtures_Extract[#Headers],0)))-4),Team_Key[[Full Name]:[Full Name]],0))&amp;RIGHT(INDEX(FPL_Fixtures_Extract[],MATCH($A354,FPL_Fixtures_Extract[[Player]:[Player]],0),MATCH(FPL_Combined[[#Headers],[Gameweek 17]],FPL_Fixtures_Extract[#Headers],0)),3))</f>
        <v>MCI(H) 2-1</v>
      </c>
      <c r="S354" t="str">
        <f ca="1">IF(RIGHT(FPL_Combined[[#Headers],[Gameweek 18]],2)&lt;$B$622,INDEX(FPL_Results_Extract[Gameweek 18],MATCH($A354,FPL_Results_Extract[[Player]:[Player]],0)),INDEX(Team_Key[[Abbreviation]:[Abbreviation]],MATCH(LEFT(INDEX(FPL_Fixtures_Extract[],MATCH($A354,FPL_Fixtures_Extract[[Player]:[Player]],0),MATCH(FPL_Combined[[#Headers],[Gameweek 18]],FPL_Fixtures_Extract[#Headers],0)),LEN(INDEX(FPL_Fixtures_Extract[],MATCH($A354,FPL_Fixtures_Extract[[Player]:[Player]],0),MATCH(FPL_Combined[[#Headers],[Gameweek 18]],FPL_Fixtures_Extract[#Headers],0)))-4),Team_Key[[Full Name]:[Full Name]],0))&amp;RIGHT(INDEX(FPL_Fixtures_Extract[],MATCH($A354,FPL_Fixtures_Extract[[Player]:[Player]],0),MATCH(FPL_Combined[[#Headers],[Gameweek 18]],FPL_Fixtures_Extract[#Headers],0)),3))</f>
        <v>SOU(A) 0-4</v>
      </c>
      <c r="T354" t="str">
        <f ca="1">IF(RIGHT(FPL_Combined[[#Headers],[Gameweek 19]],2)&lt;$B$622,INDEX(FPL_Results_Extract[Gameweek 19],MATCH($A354,FPL_Results_Extract[[Player]:[Player]],0)),INDEX(Team_Key[[Abbreviation]:[Abbreviation]],MATCH(LEFT(INDEX(FPL_Fixtures_Extract[],MATCH($A354,FPL_Fixtures_Extract[[Player]:[Player]],0),MATCH(FPL_Combined[[#Headers],[Gameweek 19]],FPL_Fixtures_Extract[#Headers],0)),LEN(INDEX(FPL_Fixtures_Extract[],MATCH($A354,FPL_Fixtures_Extract[[Player]:[Player]],0),MATCH(FPL_Combined[[#Headers],[Gameweek 19]],FPL_Fixtures_Extract[#Headers],0)))-4),Team_Key[[Full Name]:[Full Name]],0))&amp;RIGHT(INDEX(FPL_Fixtures_Extract[],MATCH($A354,FPL_Fixtures_Extract[[Player]:[Player]],0),MATCH(FPL_Combined[[#Headers],[Gameweek 19]],FPL_Fixtures_Extract[#Headers],0)),3))</f>
        <v>BOU(H) 2-0</v>
      </c>
      <c r="U354" t="str">
        <f ca="1">IF(RIGHT(FPL_Combined[[#Headers],[Gameweek 20]],2)&lt;$B$622,INDEX(FPL_Results_Extract[Gameweek 20],MATCH($A354,FPL_Results_Extract[[Player]:[Player]],0)),INDEX(Team_Key[[Abbreviation]:[Abbreviation]],MATCH(LEFT(INDEX(FPL_Fixtures_Extract[],MATCH($A354,FPL_Fixtures_Extract[[Player]:[Player]],0),MATCH(FPL_Combined[[#Headers],[Gameweek 20]],FPL_Fixtures_Extract[#Headers],0)),LEN(INDEX(FPL_Fixtures_Extract[],MATCH($A354,FPL_Fixtures_Extract[[Player]:[Player]],0),MATCH(FPL_Combined[[#Headers],[Gameweek 20]],FPL_Fixtures_Extract[#Headers],0)))-4),Team_Key[[Full Name]:[Full Name]],0))&amp;RIGHT(INDEX(FPL_Fixtures_Extract[],MATCH($A354,FPL_Fixtures_Extract[[Player]:[Player]],0),MATCH(FPL_Combined[[#Headers],[Gameweek 20]],FPL_Fixtures_Extract[#Headers],0)),3))</f>
        <v>NEW(H) 1-0</v>
      </c>
      <c r="V354" t="str">
        <f ca="1">IF(RIGHT(FPL_Combined[[#Headers],[Gameweek 21]],2)&lt;$B$622,INDEX(FPL_Results_Extract[Gameweek 21],MATCH($A354,FPL_Results_Extract[[Player]:[Player]],0)),INDEX(Team_Key[[Abbreviation]:[Abbreviation]],MATCH(LEFT(INDEX(FPL_Fixtures_Extract[],MATCH($A354,FPL_Fixtures_Extract[[Player]:[Player]],0),MATCH(FPL_Combined[[#Headers],[Gameweek 21]],FPL_Fixtures_Extract[#Headers],0)),LEN(INDEX(FPL_Fixtures_Extract[],MATCH($A354,FPL_Fixtures_Extract[[Player]:[Player]],0),MATCH(FPL_Combined[[#Headers],[Gameweek 21]],FPL_Fixtures_Extract[#Headers],0)))-4),Team_Key[[Full Name]:[Full Name]],0))&amp;RIGHT(INDEX(FPL_Fixtures_Extract[],MATCH($A354,FPL_Fixtures_Extract[[Player]:[Player]],0),MATCH(FPL_Combined[[#Headers],[Gameweek 21]],FPL_Fixtures_Extract[#Headers],0)),3))</f>
        <v>LIV(A) 3-3</v>
      </c>
      <c r="W354" t="str">
        <f ca="1">IF(RIGHT(FPL_Combined[[#Headers],[Gameweek 22]],2)&lt;$B$622,INDEX(FPL_Results_Extract[Gameweek 22],MATCH($A354,FPL_Results_Extract[[Player]:[Player]],0)),INDEX(Team_Key[[Abbreviation]:[Abbreviation]],MATCH(LEFT(INDEX(FPL_Fixtures_Extract[],MATCH($A354,FPL_Fixtures_Extract[[Player]:[Player]],0),MATCH(FPL_Combined[[#Headers],[Gameweek 22]],FPL_Fixtures_Extract[#Headers],0)),LEN(INDEX(FPL_Fixtures_Extract[],MATCH($A354,FPL_Fixtures_Extract[[Player]:[Player]],0),MATCH(FPL_Combined[[#Headers],[Gameweek 22]],FPL_Fixtures_Extract[#Headers],0)))-4),Team_Key[[Full Name]:[Full Name]],0))&amp;RIGHT(INDEX(FPL_Fixtures_Extract[],MATCH($A354,FPL_Fixtures_Extract[[Player]:[Player]],0),MATCH(FPL_Combined[[#Headers],[Gameweek 22]],FPL_Fixtures_Extract[#Headers],0)),3))</f>
        <v>STK(A) 0-0</v>
      </c>
      <c r="X354" t="str">
        <f ca="1">IF(RIGHT(FPL_Combined[[#Headers],[Gameweek 23]],2)&lt;$B$622,INDEX(FPL_Results_Extract[Gameweek 23],MATCH($A354,FPL_Results_Extract[[Player]:[Player]],0)),INDEX(Team_Key[[Abbreviation]:[Abbreviation]],MATCH(LEFT(INDEX(FPL_Fixtures_Extract[],MATCH($A354,FPL_Fixtures_Extract[[Player]:[Player]],0),MATCH(FPL_Combined[[#Headers],[Gameweek 23]],FPL_Fixtures_Extract[#Headers],0)),LEN(INDEX(FPL_Fixtures_Extract[],MATCH($A354,FPL_Fixtures_Extract[[Player]:[Player]],0),MATCH(FPL_Combined[[#Headers],[Gameweek 23]],FPL_Fixtures_Extract[#Headers],0)))-4),Team_Key[[Full Name]:[Full Name]],0))&amp;RIGHT(INDEX(FPL_Fixtures_Extract[],MATCH($A354,FPL_Fixtures_Extract[[Player]:[Player]],0),MATCH(FPL_Combined[[#Headers],[Gameweek 23]],FPL_Fixtures_Extract[#Headers],0)),3))</f>
        <v>CHE(H) 0-1</v>
      </c>
      <c r="Y354" t="str">
        <f ca="1">IF(RIGHT(FPL_Combined[[#Headers],[Gameweek 24]],2)&lt;$B$622,INDEX(FPL_Results_Extract[Team],MATCH($A354,FPL_Results_Extract[[Player]:[Player]],0)),INDEX(Team_Key[[Abbreviation]:[Abbreviation]],MATCH(LEFT(INDEX(FPL_Fixtures_Extract[],MATCH($A354,FPL_Fixtures_Extract[[Player]:[Player]],0),MATCH(FPL_Combined[[#Headers],[Gameweek 24]],FPL_Fixtures_Extract[#Headers],0)),LEN(INDEX(FPL_Fixtures_Extract[],MATCH($A354,FPL_Fixtures_Extract[[Player]:[Player]],0),MATCH(FPL_Combined[[#Headers],[Gameweek 24]],FPL_Fixtures_Extract[#Headers],0)))-4),Team_Key[[Full Name]:[Full Name]],0))&amp;RIGHT(INDEX(FPL_Fixtures_Extract[],MATCH($A354,FPL_Fixtures_Extract[[Player]:[Player]],0),MATCH(FPL_Combined[[#Headers],[Gameweek 24]],FPL_Fixtures_Extract[#Headers],0)),3))</f>
        <v>ARS</v>
      </c>
      <c r="Z354" t="str">
        <f ca="1">IF(RIGHT(FPL_Combined[[#Headers],[Gameweek 25]],2)&lt;$B$622,INDEX(FPL_Results_Extract[Player],MATCH($A354,FPL_Results_Extract[[Player]:[Player]],0)),INDEX(Team_Key[[Abbreviation]:[Abbreviation]],MATCH(LEFT(INDEX(FPL_Fixtures_Extract[],MATCH($A354,FPL_Fixtures_Extract[[Player]:[Player]],0),MATCH(FPL_Combined[[#Headers],[Gameweek 25]],FPL_Fixtures_Extract[#Headers],0)),LEN(INDEX(FPL_Fixtures_Extract[],MATCH($A354,FPL_Fixtures_Extract[[Player]:[Player]],0),MATCH(FPL_Combined[[#Headers],[Gameweek 25]],FPL_Fixtures_Extract[#Headers],0)))-4),Team_Key[[Full Name]:[Full Name]],0))&amp;RIGHT(INDEX(FPL_Fixtures_Extract[],MATCH($A354,FPL_Fixtures_Extract[[Player]:[Player]],0),MATCH(FPL_Combined[[#Headers],[Gameweek 25]],FPL_Fixtures_Extract[#Headers],0)),3))</f>
        <v>Macey</v>
      </c>
      <c r="AA354" t="str">
        <f ca="1">IF(RIGHT(FPL_Combined[[#Headers],[Gameweek 26]],2)&lt;$B$622,INDEX(FPL_Results_Extract[Gameweek 01],MATCH($A354,FPL_Results_Extract[[Player]:[Player]],0)),INDEX(Team_Key[[Abbreviation]:[Abbreviation]],MATCH(LEFT(INDEX(FPL_Fixtures_Extract[],MATCH($A354,FPL_Fixtures_Extract[[Player]:[Player]],0),MATCH(FPL_Combined[[#Headers],[Gameweek 26]],FPL_Fixtures_Extract[#Headers],0)),LEN(INDEX(FPL_Fixtures_Extract[],MATCH($A354,FPL_Fixtures_Extract[[Player]:[Player]],0),MATCH(FPL_Combined[[#Headers],[Gameweek 26]],FPL_Fixtures_Extract[#Headers],0)))-4),Team_Key[[Full Name]:[Full Name]],0))&amp;RIGHT(INDEX(FPL_Fixtures_Extract[],MATCH($A354,FPL_Fixtures_Extract[[Player]:[Player]],0),MATCH(FPL_Combined[[#Headers],[Gameweek 26]],FPL_Fixtures_Extract[#Headers],0)),3))</f>
        <v>N/A</v>
      </c>
      <c r="AB354" t="str">
        <f ca="1">IF(RIGHT(FPL_Combined[[#Headers],[Gameweek 27]],2)&lt;$B$622,INDEX(FPL_Results_Extract[Gameweek 02],MATCH($A354,FPL_Results_Extract[[Player]:[Player]],0)),INDEX(Team_Key[[Abbreviation]:[Abbreviation]],MATCH(LEFT(INDEX(FPL_Fixtures_Extract[],MATCH($A354,FPL_Fixtures_Extract[[Player]:[Player]],0),MATCH(FPL_Combined[[#Headers],[Gameweek 27]],FPL_Fixtures_Extract[#Headers],0)),LEN(INDEX(FPL_Fixtures_Extract[],MATCH($A354,FPL_Fixtures_Extract[[Player]:[Player]],0),MATCH(FPL_Combined[[#Headers],[Gameweek 27]],FPL_Fixtures_Extract[#Headers],0)))-4),Team_Key[[Full Name]:[Full Name]],0))&amp;RIGHT(INDEX(FPL_Fixtures_Extract[],MATCH($A354,FPL_Fixtures_Extract[[Player]:[Player]],0),MATCH(FPL_Combined[[#Headers],[Gameweek 27]],FPL_Fixtures_Extract[#Headers],0)),3))</f>
        <v>N/A</v>
      </c>
      <c r="AC354" t="str">
        <f ca="1">IF(RIGHT(FPL_Combined[[#Headers],[Gameweek 28]],2)&lt;$B$622,INDEX(FPL_Results_Extract[Gameweek 03],MATCH($A354,FPL_Results_Extract[[Player]:[Player]],0)),INDEX(Team_Key[[Abbreviation]:[Abbreviation]],MATCH(LEFT(INDEX(FPL_Fixtures_Extract[],MATCH($A354,FPL_Fixtures_Extract[[Player]:[Player]],0),MATCH(FPL_Combined[[#Headers],[Gameweek 28]],FPL_Fixtures_Extract[#Headers],0)),LEN(INDEX(FPL_Fixtures_Extract[],MATCH($A354,FPL_Fixtures_Extract[[Player]:[Player]],0),MATCH(FPL_Combined[[#Headers],[Gameweek 28]],FPL_Fixtures_Extract[#Headers],0)))-4),Team_Key[[Full Name]:[Full Name]],0))&amp;RIGHT(INDEX(FPL_Fixtures_Extract[],MATCH($A354,FPL_Fixtures_Extract[[Player]:[Player]],0),MATCH(FPL_Combined[[#Headers],[Gameweek 28]],FPL_Fixtures_Extract[#Headers],0)),3))</f>
        <v>N/A</v>
      </c>
      <c r="AD354" t="str">
        <f ca="1">IF(RIGHT(FPL_Combined[[#Headers],[Gameweek 29]],2)&lt;$B$622,INDEX(FPL_Results_Extract[Gameweek 04],MATCH($A354,FPL_Results_Extract[[Player]:[Player]],0)),INDEX(Team_Key[[Abbreviation]:[Abbreviation]],MATCH(LEFT(INDEX(FPL_Fixtures_Extract[],MATCH($A354,FPL_Fixtures_Extract[[Player]:[Player]],0),MATCH(FPL_Combined[[#Headers],[Gameweek 29]],FPL_Fixtures_Extract[#Headers],0)),LEN(INDEX(FPL_Fixtures_Extract[],MATCH($A354,FPL_Fixtures_Extract[[Player]:[Player]],0),MATCH(FPL_Combined[[#Headers],[Gameweek 29]],FPL_Fixtures_Extract[#Headers],0)))-4),Team_Key[[Full Name]:[Full Name]],0))&amp;RIGHT(INDEX(FPL_Fixtures_Extract[],MATCH($A354,FPL_Fixtures_Extract[[Player]:[Player]],0),MATCH(FPL_Combined[[#Headers],[Gameweek 29]],FPL_Fixtures_Extract[#Headers],0)),3))</f>
        <v>WBA(H)</v>
      </c>
      <c r="AE354" t="str">
        <f ca="1">IF(RIGHT(FPL_Combined[[#Headers],[Gameweek 30]],2)&lt;$B$622,INDEX(FPL_Results_Extract[Gameweek 05],MATCH($A354,FPL_Results_Extract[[Player]:[Player]],0)),INDEX(Team_Key[[Abbreviation]:[Abbreviation]],MATCH(LEFT(INDEX(FPL_Fixtures_Extract[],MATCH($A354,FPL_Fixtures_Extract[[Player]:[Player]],0),MATCH(FPL_Combined[[#Headers],[Gameweek 30]],FPL_Fixtures_Extract[#Headers],0)),LEN(INDEX(FPL_Fixtures_Extract[],MATCH($A354,FPL_Fixtures_Extract[[Player]:[Player]],0),MATCH(FPL_Combined[[#Headers],[Gameweek 30]],FPL_Fixtures_Extract[#Headers],0)))-4),Team_Key[[Full Name]:[Full Name]],0))&amp;RIGHT(INDEX(FPL_Fixtures_Extract[],MATCH($A354,FPL_Fixtures_Extract[[Player]:[Player]],0),MATCH(FPL_Combined[[#Headers],[Gameweek 30]],FPL_Fixtures_Extract[#Headers],0)),3))</f>
        <v>EVE(A)</v>
      </c>
      <c r="AF354" t="str">
        <f ca="1">IF(RIGHT(FPL_Combined[[#Headers],[Gameweek 31]],2)&lt;$B$622,INDEX(FPL_Results_Extract[Gameweek 06],MATCH($A354,FPL_Results_Extract[[Player]:[Player]],0)),INDEX(Team_Key[[Abbreviation]:[Abbreviation]],MATCH(LEFT(INDEX(FPL_Fixtures_Extract[],MATCH($A354,FPL_Fixtures_Extract[[Player]:[Player]],0),MATCH(FPL_Combined[[#Headers],[Gameweek 31]],FPL_Fixtures_Extract[#Headers],0)),LEN(INDEX(FPL_Fixtures_Extract[],MATCH($A354,FPL_Fixtures_Extract[[Player]:[Player]],0),MATCH(FPL_Combined[[#Headers],[Gameweek 31]],FPL_Fixtures_Extract[#Headers],0)))-4),Team_Key[[Full Name]:[Full Name]],0))&amp;RIGHT(INDEX(FPL_Fixtures_Extract[],MATCH($A354,FPL_Fixtures_Extract[[Player]:[Player]],0),MATCH(FPL_Combined[[#Headers],[Gameweek 31]],FPL_Fixtures_Extract[#Headers],0)),3))</f>
        <v>WAT(H)</v>
      </c>
      <c r="AG354" t="str">
        <f ca="1">IF(RIGHT(FPL_Combined[[#Headers],[Gameweek 32]],2)&lt;$B$622,INDEX(FPL_Results_Extract[Gameweek 07],MATCH($A354,FPL_Results_Extract[[Player]:[Player]],0)),INDEX(Team_Key[[Abbreviation]:[Abbreviation]],MATCH(LEFT(INDEX(FPL_Fixtures_Extract[],MATCH($A354,FPL_Fixtures_Extract[[Player]:[Player]],0),MATCH(FPL_Combined[[#Headers],[Gameweek 32]],FPL_Fixtures_Extract[#Headers],0)),LEN(INDEX(FPL_Fixtures_Extract[],MATCH($A354,FPL_Fixtures_Extract[[Player]:[Player]],0),MATCH(FPL_Combined[[#Headers],[Gameweek 32]],FPL_Fixtures_Extract[#Headers],0)))-4),Team_Key[[Full Name]:[Full Name]],0))&amp;RIGHT(INDEX(FPL_Fixtures_Extract[],MATCH($A354,FPL_Fixtures_Extract[[Player]:[Player]],0),MATCH(FPL_Combined[[#Headers],[Gameweek 32]],FPL_Fixtures_Extract[#Headers],0)),3))</f>
        <v>WHU(A)</v>
      </c>
      <c r="AH354" t="str">
        <f ca="1">IF(RIGHT(FPL_Combined[[#Headers],[Gameweek 33]],2)&lt;$B$622,INDEX(FPL_Results_Extract[Gameweek 08],MATCH($A354,FPL_Results_Extract[[Player]:[Player]],0)),INDEX(Team_Key[[Abbreviation]:[Abbreviation]],MATCH(LEFT(INDEX(FPL_Fixtures_Extract[],MATCH($A354,FPL_Fixtures_Extract[[Player]:[Player]],0),MATCH(FPL_Combined[[#Headers],[Gameweek 33]],FPL_Fixtures_Extract[#Headers],0)),LEN(INDEX(FPL_Fixtures_Extract[],MATCH($A354,FPL_Fixtures_Extract[[Player]:[Player]],0),MATCH(FPL_Combined[[#Headers],[Gameweek 33]],FPL_Fixtures_Extract[#Headers],0)))-4),Team_Key[[Full Name]:[Full Name]],0))&amp;RIGHT(INDEX(FPL_Fixtures_Extract[],MATCH($A354,FPL_Fixtures_Extract[[Player]:[Player]],0),MATCH(FPL_Combined[[#Headers],[Gameweek 33]],FPL_Fixtures_Extract[#Headers],0)),3))</f>
        <v>CRY(H)</v>
      </c>
      <c r="AI354" t="str">
        <f ca="1">IF(RIGHT(FPL_Combined[[#Headers],[Gameweek 34]],2)&lt;$B$622,INDEX(FPL_Results_Extract[Gameweek 09],MATCH($A354,FPL_Results_Extract[[Player]:[Player]],0)),INDEX(Team_Key[[Abbreviation]:[Abbreviation]],MATCH(LEFT(INDEX(FPL_Fixtures_Extract[],MATCH($A354,FPL_Fixtures_Extract[[Player]:[Player]],0),MATCH(FPL_Combined[[#Headers],[Gameweek 34]],FPL_Fixtures_Extract[#Headers],0)),LEN(INDEX(FPL_Fixtures_Extract[],MATCH($A354,FPL_Fixtures_Extract[[Player]:[Player]],0),MATCH(FPL_Combined[[#Headers],[Gameweek 34]],FPL_Fixtures_Extract[#Headers],0)))-4),Team_Key[[Full Name]:[Full Name]],0))&amp;RIGHT(INDEX(FPL_Fixtures_Extract[],MATCH($A354,FPL_Fixtures_Extract[[Player]:[Player]],0),MATCH(FPL_Combined[[#Headers],[Gameweek 34]],FPL_Fixtures_Extract[#Headers],0)),3))</f>
        <v>SUN(A)</v>
      </c>
      <c r="AJ354" t="str">
        <f ca="1">IF(RIGHT(FPL_Combined[[#Headers],[Gameweek 35]],2)&lt;$B$622,INDEX(FPL_Results_Extract[Gameweek 10],MATCH($A354,FPL_Results_Extract[[Player]:[Player]],0)),INDEX(Team_Key[[Abbreviation]:[Abbreviation]],MATCH(LEFT(INDEX(FPL_Fixtures_Extract[],MATCH($A354,FPL_Fixtures_Extract[[Player]:[Player]],0),MATCH(FPL_Combined[[#Headers],[Gameweek 35]],FPL_Fixtures_Extract[#Headers],0)),LEN(INDEX(FPL_Fixtures_Extract[],MATCH($A354,FPL_Fixtures_Extract[[Player]:[Player]],0),MATCH(FPL_Combined[[#Headers],[Gameweek 35]],FPL_Fixtures_Extract[#Headers],0)))-4),Team_Key[[Full Name]:[Full Name]],0))&amp;RIGHT(INDEX(FPL_Fixtures_Extract[],MATCH($A354,FPL_Fixtures_Extract[[Player]:[Player]],0),MATCH(FPL_Combined[[#Headers],[Gameweek 35]],FPL_Fixtures_Extract[#Headers],0)),3))</f>
        <v>NOR(H)</v>
      </c>
      <c r="AK354" t="str">
        <f ca="1">IF(RIGHT(FPL_Combined[[#Headers],[Gameweek 36]],2)&lt;$B$622,INDEX(FPL_Results_Extract[Gameweek 11],MATCH($A354,FPL_Results_Extract[[Player]:[Player]],0)),INDEX(Team_Key[[Abbreviation]:[Abbreviation]],MATCH(LEFT(INDEX(FPL_Fixtures_Extract[],MATCH($A354,FPL_Fixtures_Extract[[Player]:[Player]],0),MATCH(FPL_Combined[[#Headers],[Gameweek 36]],FPL_Fixtures_Extract[#Headers],0)),LEN(INDEX(FPL_Fixtures_Extract[],MATCH($A354,FPL_Fixtures_Extract[[Player]:[Player]],0),MATCH(FPL_Combined[[#Headers],[Gameweek 36]],FPL_Fixtures_Extract[#Headers],0)))-4),Team_Key[[Full Name]:[Full Name]],0))&amp;RIGHT(INDEX(FPL_Fixtures_Extract[],MATCH($A354,FPL_Fixtures_Extract[[Player]:[Player]],0),MATCH(FPL_Combined[[#Headers],[Gameweek 36]],FPL_Fixtures_Extract[#Headers],0)),3))</f>
        <v>MCI(A)</v>
      </c>
      <c r="AL354" t="str">
        <f ca="1">IF(RIGHT(FPL_Combined[[#Headers],[Gameweek 37]],2)&lt;$B$622,INDEX(FPL_Results_Extract[Gameweek 12],MATCH($A354,FPL_Results_Extract[[Player]:[Player]],0)),INDEX(Team_Key[[Abbreviation]:[Abbreviation]],MATCH(LEFT(INDEX(FPL_Fixtures_Extract[],MATCH($A354,FPL_Fixtures_Extract[[Player]:[Player]],0),MATCH(FPL_Combined[[#Headers],[Gameweek 37]],FPL_Fixtures_Extract[#Headers],0)),LEN(INDEX(FPL_Fixtures_Extract[],MATCH($A354,FPL_Fixtures_Extract[[Player]:[Player]],0),MATCH(FPL_Combined[[#Headers],[Gameweek 37]],FPL_Fixtures_Extract[#Headers],0)))-4),Team_Key[[Full Name]:[Full Name]],0))&amp;RIGHT(INDEX(FPL_Fixtures_Extract[],MATCH($A354,FPL_Fixtures_Extract[[Player]:[Player]],0),MATCH(FPL_Combined[[#Headers],[Gameweek 37]],FPL_Fixtures_Extract[#Headers],0)),3))</f>
        <v>AVL(H)</v>
      </c>
      <c r="AM354" t="e">
        <f ca="1">IF(RIGHT(FPL_Combined[[#Headers],[Gameweek 38]],2)&lt;$B$622,INDEX(FPL_Results_Extract[Gameweek 13],MATCH($A354,FPL_Results_Extract[[Player]:[Player]],0)),INDEX(Team_Key[[Abbreviation]:[Abbreviation]],MATCH(LEFT(INDEX(FPL_Fixtures_Extract[],MATCH($A354,FPL_Fixtures_Extract[[Player]:[Player]],0),MATCH(FPL_Combined[[#Headers],[Gameweek 38]],FPL_Fixtures_Extract[#Headers],0)),LEN(INDEX(FPL_Fixtures_Extract[],MATCH($A354,FPL_Fixtures_Extract[[Player]:[Player]],0),MATCH(FPL_Combined[[#Headers],[Gameweek 38]],FPL_Fixtures_Extract[#Headers],0)))-4),Team_Key[[Full Name]:[Full Name]],0))&amp;RIGHT(INDEX(FPL_Fixtures_Extract[],MATCH($A354,FPL_Fixtures_Extract[[Player]:[Player]],0),MATCH(FPL_Combined[[#Headers],[Gameweek 38]],FPL_Fixtures_Extract[#Headers],0)),3))</f>
        <v>#VALUE!</v>
      </c>
    </row>
    <row r="355" spans="1:39" x14ac:dyDescent="0.45">
      <c r="A355" t="s">
        <v>440</v>
      </c>
      <c r="B355" t="str">
        <f ca="1">IF(RIGHT(FPL_Combined[[#Headers],[Gameweek 01]],2)&lt;$B$622,INDEX(FPL_Results_Extract[Gameweek 01],MATCH($A355,FPL_Results_Extract[[Player]:[Player]],0)),INDEX(Team_Key[[Abbreviation]:[Abbreviation]],MATCH(LEFT(INDEX(FPL_Fixtures_Extract[],MATCH($A355,FPL_Fixtures_Extract[[Player]:[Player]],0),MATCH(FPL_Combined[[#Headers],[Gameweek 01]],FPL_Fixtures_Extract[#Headers],0)),LEN(INDEX(FPL_Fixtures_Extract[],MATCH($A355,FPL_Fixtures_Extract[[Player]:[Player]],0),MATCH(FPL_Combined[[#Headers],[Gameweek 01]],FPL_Fixtures_Extract[#Headers],0)))-4),Team_Key[[Full Name]:[Full Name]],0))&amp;RIGHT(INDEX(FPL_Fixtures_Extract[],MATCH($A355,FPL_Fixtures_Extract[[Player]:[Player]],0),MATCH(FPL_Combined[[#Headers],[Gameweek 01]],FPL_Fixtures_Extract[#Headers],0)),3))</f>
        <v>N/A</v>
      </c>
      <c r="C355" t="str">
        <f ca="1">IF(RIGHT(FPL_Combined[[#Headers],[Gameweek 02]],2)&lt;$B$622,INDEX(FPL_Results_Extract[Gameweek 02],MATCH($A355,FPL_Results_Extract[[Player]:[Player]],0)),INDEX(Team_Key[[Abbreviation]:[Abbreviation]],MATCH(LEFT(INDEX(FPL_Fixtures_Extract[],MATCH($A355,FPL_Fixtures_Extract[[Player]:[Player]],0),MATCH(FPL_Combined[[#Headers],[Gameweek 02]],FPL_Fixtures_Extract[#Headers],0)),LEN(INDEX(FPL_Fixtures_Extract[],MATCH($A355,FPL_Fixtures_Extract[[Player]:[Player]],0),MATCH(FPL_Combined[[#Headers],[Gameweek 02]],FPL_Fixtures_Extract[#Headers],0)))-4),Team_Key[[Full Name]:[Full Name]],0))&amp;RIGHT(INDEX(FPL_Fixtures_Extract[],MATCH($A355,FPL_Fixtures_Extract[[Player]:[Player]],0),MATCH(FPL_Combined[[#Headers],[Gameweek 02]],FPL_Fixtures_Extract[#Headers],0)),3))</f>
        <v>WHU(A) 2-1</v>
      </c>
      <c r="D355" t="str">
        <f ca="1">IF(RIGHT(FPL_Combined[[#Headers],[Gameweek 03]],2)&lt;$B$622,INDEX(FPL_Results_Extract[Gameweek 03],MATCH($A355,FPL_Results_Extract[[Player]:[Player]],0)),INDEX(Team_Key[[Abbreviation]:[Abbreviation]],MATCH(LEFT(INDEX(FPL_Fixtures_Extract[],MATCH($A355,FPL_Fixtures_Extract[[Player]:[Player]],0),MATCH(FPL_Combined[[#Headers],[Gameweek 03]],FPL_Fixtures_Extract[#Headers],0)),LEN(INDEX(FPL_Fixtures_Extract[],MATCH($A355,FPL_Fixtures_Extract[[Player]:[Player]],0),MATCH(FPL_Combined[[#Headers],[Gameweek 03]],FPL_Fixtures_Extract[#Headers],0)))-4),Team_Key[[Full Name]:[Full Name]],0))&amp;RIGHT(INDEX(FPL_Fixtures_Extract[],MATCH($A355,FPL_Fixtures_Extract[[Player]:[Player]],0),MATCH(FPL_Combined[[#Headers],[Gameweek 03]],FPL_Fixtures_Extract[#Headers],0)),3))</f>
        <v>TOT(H) 1-1</v>
      </c>
      <c r="E355" t="str">
        <f ca="1">IF(RIGHT(FPL_Combined[[#Headers],[Gameweek 04]],2)&lt;$B$622,INDEX(FPL_Results_Extract[Gameweek 04],MATCH($A355,FPL_Results_Extract[[Player]:[Player]],0)),INDEX(Team_Key[[Abbreviation]:[Abbreviation]],MATCH(LEFT(INDEX(FPL_Fixtures_Extract[],MATCH($A355,FPL_Fixtures_Extract[[Player]:[Player]],0),MATCH(FPL_Combined[[#Headers],[Gameweek 04]],FPL_Fixtures_Extract[#Headers],0)),LEN(INDEX(FPL_Fixtures_Extract[],MATCH($A355,FPL_Fixtures_Extract[[Player]:[Player]],0),MATCH(FPL_Combined[[#Headers],[Gameweek 04]],FPL_Fixtures_Extract[#Headers],0)))-4),Team_Key[[Full Name]:[Full Name]],0))&amp;RIGHT(INDEX(FPL_Fixtures_Extract[],MATCH($A355,FPL_Fixtures_Extract[[Player]:[Player]],0),MATCH(FPL_Combined[[#Headers],[Gameweek 04]],FPL_Fixtures_Extract[#Headers],0)),3))</f>
        <v>BOU(A) 1-1</v>
      </c>
      <c r="F355" t="str">
        <f ca="1">IF(RIGHT(FPL_Combined[[#Headers],[Gameweek 05]],2)&lt;$B$622,INDEX(FPL_Results_Extract[Gameweek 05],MATCH($A355,FPL_Results_Extract[[Player]:[Player]],0)),INDEX(Team_Key[[Abbreviation]:[Abbreviation]],MATCH(LEFT(INDEX(FPL_Fixtures_Extract[],MATCH($A355,FPL_Fixtures_Extract[[Player]:[Player]],0),MATCH(FPL_Combined[[#Headers],[Gameweek 05]],FPL_Fixtures_Extract[#Headers],0)),LEN(INDEX(FPL_Fixtures_Extract[],MATCH($A355,FPL_Fixtures_Extract[[Player]:[Player]],0),MATCH(FPL_Combined[[#Headers],[Gameweek 05]],FPL_Fixtures_Extract[#Headers],0)))-4),Team_Key[[Full Name]:[Full Name]],0))&amp;RIGHT(INDEX(FPL_Fixtures_Extract[],MATCH($A355,FPL_Fixtures_Extract[[Player]:[Player]],0),MATCH(FPL_Combined[[#Headers],[Gameweek 05]],FPL_Fixtures_Extract[#Headers],0)),3))</f>
        <v>AVL(H) 3-2</v>
      </c>
      <c r="G355" t="str">
        <f ca="1">IF(RIGHT(FPL_Combined[[#Headers],[Gameweek 06]],2)&lt;$B$622,INDEX(FPL_Results_Extract[Gameweek 06],MATCH($A355,FPL_Results_Extract[[Player]:[Player]],0)),INDEX(Team_Key[[Abbreviation]:[Abbreviation]],MATCH(LEFT(INDEX(FPL_Fixtures_Extract[],MATCH($A355,FPL_Fixtures_Extract[[Player]:[Player]],0),MATCH(FPL_Combined[[#Headers],[Gameweek 06]],FPL_Fixtures_Extract[#Headers],0)),LEN(INDEX(FPL_Fixtures_Extract[],MATCH($A355,FPL_Fixtures_Extract[[Player]:[Player]],0),MATCH(FPL_Combined[[#Headers],[Gameweek 06]],FPL_Fixtures_Extract[#Headers],0)))-4),Team_Key[[Full Name]:[Full Name]],0))&amp;RIGHT(INDEX(FPL_Fixtures_Extract[],MATCH($A355,FPL_Fixtures_Extract[[Player]:[Player]],0),MATCH(FPL_Combined[[#Headers],[Gameweek 06]],FPL_Fixtures_Extract[#Headers],0)),3))</f>
        <v>STK(A) 2-2</v>
      </c>
      <c r="H355" t="str">
        <f ca="1">IF(RIGHT(FPL_Combined[[#Headers],[Gameweek 07]],2)&lt;$B$622,INDEX(FPL_Results_Extract[Gameweek 07],MATCH($A355,FPL_Results_Extract[[Player]:[Player]],0)),INDEX(Team_Key[[Abbreviation]:[Abbreviation]],MATCH(LEFT(INDEX(FPL_Fixtures_Extract[],MATCH($A355,FPL_Fixtures_Extract[[Player]:[Player]],0),MATCH(FPL_Combined[[#Headers],[Gameweek 07]],FPL_Fixtures_Extract[#Headers],0)),LEN(INDEX(FPL_Fixtures_Extract[],MATCH($A355,FPL_Fixtures_Extract[[Player]:[Player]],0),MATCH(FPL_Combined[[#Headers],[Gameweek 07]],FPL_Fixtures_Extract[#Headers],0)))-4),Team_Key[[Full Name]:[Full Name]],0))&amp;RIGHT(INDEX(FPL_Fixtures_Extract[],MATCH($A355,FPL_Fixtures_Extract[[Player]:[Player]],0),MATCH(FPL_Combined[[#Headers],[Gameweek 07]],FPL_Fixtures_Extract[#Headers],0)),3))</f>
        <v>ARS(H) 2-5</v>
      </c>
      <c r="I355" t="str">
        <f ca="1">IF(RIGHT(FPL_Combined[[#Headers],[Gameweek 08]],2)&lt;$B$622,INDEX(FPL_Results_Extract[Gameweek 08],MATCH($A355,FPL_Results_Extract[[Player]:[Player]],0)),INDEX(Team_Key[[Abbreviation]:[Abbreviation]],MATCH(LEFT(INDEX(FPL_Fixtures_Extract[],MATCH($A355,FPL_Fixtures_Extract[[Player]:[Player]],0),MATCH(FPL_Combined[[#Headers],[Gameweek 08]],FPL_Fixtures_Extract[#Headers],0)),LEN(INDEX(FPL_Fixtures_Extract[],MATCH($A355,FPL_Fixtures_Extract[[Player]:[Player]],0),MATCH(FPL_Combined[[#Headers],[Gameweek 08]],FPL_Fixtures_Extract[#Headers],0)))-4),Team_Key[[Full Name]:[Full Name]],0))&amp;RIGHT(INDEX(FPL_Fixtures_Extract[],MATCH($A355,FPL_Fixtures_Extract[[Player]:[Player]],0),MATCH(FPL_Combined[[#Headers],[Gameweek 08]],FPL_Fixtures_Extract[#Headers],0)),3))</f>
        <v>NOR(A) 2-1</v>
      </c>
      <c r="J355" t="str">
        <f ca="1">IF(RIGHT(FPL_Combined[[#Headers],[Gameweek 09]],2)&lt;$B$622,INDEX(FPL_Results_Extract[Gameweek 09],MATCH($A355,FPL_Results_Extract[[Player]:[Player]],0)),INDEX(Team_Key[[Abbreviation]:[Abbreviation]],MATCH(LEFT(INDEX(FPL_Fixtures_Extract[],MATCH($A355,FPL_Fixtures_Extract[[Player]:[Player]],0),MATCH(FPL_Combined[[#Headers],[Gameweek 09]],FPL_Fixtures_Extract[#Headers],0)),LEN(INDEX(FPL_Fixtures_Extract[],MATCH($A355,FPL_Fixtures_Extract[[Player]:[Player]],0),MATCH(FPL_Combined[[#Headers],[Gameweek 09]],FPL_Fixtures_Extract[#Headers],0)))-4),Team_Key[[Full Name]:[Full Name]],0))&amp;RIGHT(INDEX(FPL_Fixtures_Extract[],MATCH($A355,FPL_Fixtures_Extract[[Player]:[Player]],0),MATCH(FPL_Combined[[#Headers],[Gameweek 09]],FPL_Fixtures_Extract[#Headers],0)),3))</f>
        <v>SOU(A) 2-2</v>
      </c>
      <c r="K355" t="str">
        <f ca="1">IF(RIGHT(FPL_Combined[[#Headers],[Gameweek 10]],2)&lt;$B$622,INDEX(FPL_Results_Extract[Gameweek 10],MATCH($A355,FPL_Results_Extract[[Player]:[Player]],0)),INDEX(Team_Key[[Abbreviation]:[Abbreviation]],MATCH(LEFT(INDEX(FPL_Fixtures_Extract[],MATCH($A355,FPL_Fixtures_Extract[[Player]:[Player]],0),MATCH(FPL_Combined[[#Headers],[Gameweek 10]],FPL_Fixtures_Extract[#Headers],0)),LEN(INDEX(FPL_Fixtures_Extract[],MATCH($A355,FPL_Fixtures_Extract[[Player]:[Player]],0),MATCH(FPL_Combined[[#Headers],[Gameweek 10]],FPL_Fixtures_Extract[#Headers],0)))-4),Team_Key[[Full Name]:[Full Name]],0))&amp;RIGHT(INDEX(FPL_Fixtures_Extract[],MATCH($A355,FPL_Fixtures_Extract[[Player]:[Player]],0),MATCH(FPL_Combined[[#Headers],[Gameweek 10]],FPL_Fixtures_Extract[#Headers],0)),3))</f>
        <v>CRY(H) 1-0</v>
      </c>
      <c r="L355" t="str">
        <f ca="1">IF(RIGHT(FPL_Combined[[#Headers],[Gameweek 11]],2)&lt;$B$622,INDEX(FPL_Results_Extract[Gameweek 11],MATCH($A355,FPL_Results_Extract[[Player]:[Player]],0)),INDEX(Team_Key[[Abbreviation]:[Abbreviation]],MATCH(LEFT(INDEX(FPL_Fixtures_Extract[],MATCH($A355,FPL_Fixtures_Extract[[Player]:[Player]],0),MATCH(FPL_Combined[[#Headers],[Gameweek 11]],FPL_Fixtures_Extract[#Headers],0)),LEN(INDEX(FPL_Fixtures_Extract[],MATCH($A355,FPL_Fixtures_Extract[[Player]:[Player]],0),MATCH(FPL_Combined[[#Headers],[Gameweek 11]],FPL_Fixtures_Extract[#Headers],0)))-4),Team_Key[[Full Name]:[Full Name]],0))&amp;RIGHT(INDEX(FPL_Fixtures_Extract[],MATCH($A355,FPL_Fixtures_Extract[[Player]:[Player]],0),MATCH(FPL_Combined[[#Headers],[Gameweek 11]],FPL_Fixtures_Extract[#Headers],0)),3))</f>
        <v>WBA(A) 3-2</v>
      </c>
      <c r="M355" t="str">
        <f ca="1">IF(RIGHT(FPL_Combined[[#Headers],[Gameweek 12]],2)&lt;$B$622,INDEX(FPL_Results_Extract[Gameweek 12],MATCH($A355,FPL_Results_Extract[[Player]:[Player]],0)),INDEX(Team_Key[[Abbreviation]:[Abbreviation]],MATCH(LEFT(INDEX(FPL_Fixtures_Extract[],MATCH($A355,FPL_Fixtures_Extract[[Player]:[Player]],0),MATCH(FPL_Combined[[#Headers],[Gameweek 12]],FPL_Fixtures_Extract[#Headers],0)),LEN(INDEX(FPL_Fixtures_Extract[],MATCH($A355,FPL_Fixtures_Extract[[Player]:[Player]],0),MATCH(FPL_Combined[[#Headers],[Gameweek 12]],FPL_Fixtures_Extract[#Headers],0)))-4),Team_Key[[Full Name]:[Full Name]],0))&amp;RIGHT(INDEX(FPL_Fixtures_Extract[],MATCH($A355,FPL_Fixtures_Extract[[Player]:[Player]],0),MATCH(FPL_Combined[[#Headers],[Gameweek 12]],FPL_Fixtures_Extract[#Headers],0)),3))</f>
        <v>WAT(H) 2-1</v>
      </c>
      <c r="N355" t="str">
        <f ca="1">IF(RIGHT(FPL_Combined[[#Headers],[Gameweek 13]],2)&lt;$B$622,INDEX(FPL_Results_Extract[Gameweek 13],MATCH($A355,FPL_Results_Extract[[Player]:[Player]],0)),INDEX(Team_Key[[Abbreviation]:[Abbreviation]],MATCH(LEFT(INDEX(FPL_Fixtures_Extract[],MATCH($A355,FPL_Fixtures_Extract[[Player]:[Player]],0),MATCH(FPL_Combined[[#Headers],[Gameweek 13]],FPL_Fixtures_Extract[#Headers],0)),LEN(INDEX(FPL_Fixtures_Extract[],MATCH($A355,FPL_Fixtures_Extract[[Player]:[Player]],0),MATCH(FPL_Combined[[#Headers],[Gameweek 13]],FPL_Fixtures_Extract[#Headers],0)))-4),Team_Key[[Full Name]:[Full Name]],0))&amp;RIGHT(INDEX(FPL_Fixtures_Extract[],MATCH($A355,FPL_Fixtures_Extract[[Player]:[Player]],0),MATCH(FPL_Combined[[#Headers],[Gameweek 13]],FPL_Fixtures_Extract[#Headers],0)),3))</f>
        <v>NEW(A) 3-0</v>
      </c>
      <c r="O355" t="str">
        <f ca="1">IF(RIGHT(FPL_Combined[[#Headers],[Gameweek 14]],2)&lt;$B$622,INDEX(FPL_Results_Extract[Gameweek 14],MATCH($A355,FPL_Results_Extract[[Player]:[Player]],0)),INDEX(Team_Key[[Abbreviation]:[Abbreviation]],MATCH(LEFT(INDEX(FPL_Fixtures_Extract[],MATCH($A355,FPL_Fixtures_Extract[[Player]:[Player]],0),MATCH(FPL_Combined[[#Headers],[Gameweek 14]],FPL_Fixtures_Extract[#Headers],0)),LEN(INDEX(FPL_Fixtures_Extract[],MATCH($A355,FPL_Fixtures_Extract[[Player]:[Player]],0),MATCH(FPL_Combined[[#Headers],[Gameweek 14]],FPL_Fixtures_Extract[#Headers],0)))-4),Team_Key[[Full Name]:[Full Name]],0))&amp;RIGHT(INDEX(FPL_Fixtures_Extract[],MATCH($A355,FPL_Fixtures_Extract[[Player]:[Player]],0),MATCH(FPL_Combined[[#Headers],[Gameweek 14]],FPL_Fixtures_Extract[#Headers],0)),3))</f>
        <v>MUN(H) 1-1</v>
      </c>
      <c r="P355" t="str">
        <f ca="1">IF(RIGHT(FPL_Combined[[#Headers],[Gameweek 15]],2)&lt;$B$622,INDEX(FPL_Results_Extract[Gameweek 15],MATCH($A355,FPL_Results_Extract[[Player]:[Player]],0)),INDEX(Team_Key[[Abbreviation]:[Abbreviation]],MATCH(LEFT(INDEX(FPL_Fixtures_Extract[],MATCH($A355,FPL_Fixtures_Extract[[Player]:[Player]],0),MATCH(FPL_Combined[[#Headers],[Gameweek 15]],FPL_Fixtures_Extract[#Headers],0)),LEN(INDEX(FPL_Fixtures_Extract[],MATCH($A355,FPL_Fixtures_Extract[[Player]:[Player]],0),MATCH(FPL_Combined[[#Headers],[Gameweek 15]],FPL_Fixtures_Extract[#Headers],0)))-4),Team_Key[[Full Name]:[Full Name]],0))&amp;RIGHT(INDEX(FPL_Fixtures_Extract[],MATCH($A355,FPL_Fixtures_Extract[[Player]:[Player]],0),MATCH(FPL_Combined[[#Headers],[Gameweek 15]],FPL_Fixtures_Extract[#Headers],0)),3))</f>
        <v>SWA(A) 3-0</v>
      </c>
      <c r="Q355" t="str">
        <f ca="1">IF(RIGHT(FPL_Combined[[#Headers],[Gameweek 16]],2)&lt;$B$622,INDEX(FPL_Results_Extract[Gameweek 16],MATCH($A355,FPL_Results_Extract[[Player]:[Player]],0)),INDEX(Team_Key[[Abbreviation]:[Abbreviation]],MATCH(LEFT(INDEX(FPL_Fixtures_Extract[],MATCH($A355,FPL_Fixtures_Extract[[Player]:[Player]],0),MATCH(FPL_Combined[[#Headers],[Gameweek 16]],FPL_Fixtures_Extract[#Headers],0)),LEN(INDEX(FPL_Fixtures_Extract[],MATCH($A355,FPL_Fixtures_Extract[[Player]:[Player]],0),MATCH(FPL_Combined[[#Headers],[Gameweek 16]],FPL_Fixtures_Extract[#Headers],0)))-4),Team_Key[[Full Name]:[Full Name]],0))&amp;RIGHT(INDEX(FPL_Fixtures_Extract[],MATCH($A355,FPL_Fixtures_Extract[[Player]:[Player]],0),MATCH(FPL_Combined[[#Headers],[Gameweek 16]],FPL_Fixtures_Extract[#Headers],0)),3))</f>
        <v>CHE(H) 2-1</v>
      </c>
      <c r="R355" t="str">
        <f ca="1">IF(RIGHT(FPL_Combined[[#Headers],[Gameweek 17]],2)&lt;$B$622,INDEX(FPL_Results_Extract[Gameweek 17],MATCH($A355,FPL_Results_Extract[[Player]:[Player]],0)),INDEX(Team_Key[[Abbreviation]:[Abbreviation]],MATCH(LEFT(INDEX(FPL_Fixtures_Extract[],MATCH($A355,FPL_Fixtures_Extract[[Player]:[Player]],0),MATCH(FPL_Combined[[#Headers],[Gameweek 17]],FPL_Fixtures_Extract[#Headers],0)),LEN(INDEX(FPL_Fixtures_Extract[],MATCH($A355,FPL_Fixtures_Extract[[Player]:[Player]],0),MATCH(FPL_Combined[[#Headers],[Gameweek 17]],FPL_Fixtures_Extract[#Headers],0)))-4),Team_Key[[Full Name]:[Full Name]],0))&amp;RIGHT(INDEX(FPL_Fixtures_Extract[],MATCH($A355,FPL_Fixtures_Extract[[Player]:[Player]],0),MATCH(FPL_Combined[[#Headers],[Gameweek 17]],FPL_Fixtures_Extract[#Headers],0)),3))</f>
        <v>EVE(A) 3-2</v>
      </c>
      <c r="S355" t="str">
        <f ca="1">IF(RIGHT(FPL_Combined[[#Headers],[Gameweek 18]],2)&lt;$B$622,INDEX(FPL_Results_Extract[Gameweek 18],MATCH($A355,FPL_Results_Extract[[Player]:[Player]],0)),INDEX(Team_Key[[Abbreviation]:[Abbreviation]],MATCH(LEFT(INDEX(FPL_Fixtures_Extract[],MATCH($A355,FPL_Fixtures_Extract[[Player]:[Player]],0),MATCH(FPL_Combined[[#Headers],[Gameweek 18]],FPL_Fixtures_Extract[#Headers],0)),LEN(INDEX(FPL_Fixtures_Extract[],MATCH($A355,FPL_Fixtures_Extract[[Player]:[Player]],0),MATCH(FPL_Combined[[#Headers],[Gameweek 18]],FPL_Fixtures_Extract[#Headers],0)))-4),Team_Key[[Full Name]:[Full Name]],0))&amp;RIGHT(INDEX(FPL_Fixtures_Extract[],MATCH($A355,FPL_Fixtures_Extract[[Player]:[Player]],0),MATCH(FPL_Combined[[#Headers],[Gameweek 18]],FPL_Fixtures_Extract[#Headers],0)),3))</f>
        <v>LIV(A) 0-1</v>
      </c>
      <c r="T355" t="str">
        <f ca="1">IF(RIGHT(FPL_Combined[[#Headers],[Gameweek 19]],2)&lt;$B$622,INDEX(FPL_Results_Extract[Gameweek 19],MATCH($A355,FPL_Results_Extract[[Player]:[Player]],0)),INDEX(Team_Key[[Abbreviation]:[Abbreviation]],MATCH(LEFT(INDEX(FPL_Fixtures_Extract[],MATCH($A355,FPL_Fixtures_Extract[[Player]:[Player]],0),MATCH(FPL_Combined[[#Headers],[Gameweek 19]],FPL_Fixtures_Extract[#Headers],0)),LEN(INDEX(FPL_Fixtures_Extract[],MATCH($A355,FPL_Fixtures_Extract[[Player]:[Player]],0),MATCH(FPL_Combined[[#Headers],[Gameweek 19]],FPL_Fixtures_Extract[#Headers],0)))-4),Team_Key[[Full Name]:[Full Name]],0))&amp;RIGHT(INDEX(FPL_Fixtures_Extract[],MATCH($A355,FPL_Fixtures_Extract[[Player]:[Player]],0),MATCH(FPL_Combined[[#Headers],[Gameweek 19]],FPL_Fixtures_Extract[#Headers],0)),3))</f>
        <v>MCI(H) 0-0</v>
      </c>
      <c r="U355" t="str">
        <f ca="1">IF(RIGHT(FPL_Combined[[#Headers],[Gameweek 20]],2)&lt;$B$622,INDEX(FPL_Results_Extract[Gameweek 20],MATCH($A355,FPL_Results_Extract[[Player]:[Player]],0)),INDEX(Team_Key[[Abbreviation]:[Abbreviation]],MATCH(LEFT(INDEX(FPL_Fixtures_Extract[],MATCH($A355,FPL_Fixtures_Extract[[Player]:[Player]],0),MATCH(FPL_Combined[[#Headers],[Gameweek 20]],FPL_Fixtures_Extract[#Headers],0)),LEN(INDEX(FPL_Fixtures_Extract[],MATCH($A355,FPL_Fixtures_Extract[[Player]:[Player]],0),MATCH(FPL_Combined[[#Headers],[Gameweek 20]],FPL_Fixtures_Extract[#Headers],0)))-4),Team_Key[[Full Name]:[Full Name]],0))&amp;RIGHT(INDEX(FPL_Fixtures_Extract[],MATCH($A355,FPL_Fixtures_Extract[[Player]:[Player]],0),MATCH(FPL_Combined[[#Headers],[Gameweek 20]],FPL_Fixtures_Extract[#Headers],0)),3))</f>
        <v>BOU(H) 0-0</v>
      </c>
      <c r="V355" t="str">
        <f ca="1">IF(RIGHT(FPL_Combined[[#Headers],[Gameweek 21]],2)&lt;$B$622,INDEX(FPL_Results_Extract[Gameweek 21],MATCH($A355,FPL_Results_Extract[[Player]:[Player]],0)),INDEX(Team_Key[[Abbreviation]:[Abbreviation]],MATCH(LEFT(INDEX(FPL_Fixtures_Extract[],MATCH($A355,FPL_Fixtures_Extract[[Player]:[Player]],0),MATCH(FPL_Combined[[#Headers],[Gameweek 21]],FPL_Fixtures_Extract[#Headers],0)),LEN(INDEX(FPL_Fixtures_Extract[],MATCH($A355,FPL_Fixtures_Extract[[Player]:[Player]],0),MATCH(FPL_Combined[[#Headers],[Gameweek 21]],FPL_Fixtures_Extract[#Headers],0)))-4),Team_Key[[Full Name]:[Full Name]],0))&amp;RIGHT(INDEX(FPL_Fixtures_Extract[],MATCH($A355,FPL_Fixtures_Extract[[Player]:[Player]],0),MATCH(FPL_Combined[[#Headers],[Gameweek 21]],FPL_Fixtures_Extract[#Headers],0)),3))</f>
        <v>TOT(A) 1-0</v>
      </c>
      <c r="W355" t="str">
        <f ca="1">IF(RIGHT(FPL_Combined[[#Headers],[Gameweek 22]],2)&lt;$B$622,INDEX(FPL_Results_Extract[Gameweek 22],MATCH($A355,FPL_Results_Extract[[Player]:[Player]],0)),INDEX(Team_Key[[Abbreviation]:[Abbreviation]],MATCH(LEFT(INDEX(FPL_Fixtures_Extract[],MATCH($A355,FPL_Fixtures_Extract[[Player]:[Player]],0),MATCH(FPL_Combined[[#Headers],[Gameweek 22]],FPL_Fixtures_Extract[#Headers],0)),LEN(INDEX(FPL_Fixtures_Extract[],MATCH($A355,FPL_Fixtures_Extract[[Player]:[Player]],0),MATCH(FPL_Combined[[#Headers],[Gameweek 22]],FPL_Fixtures_Extract[#Headers],0)))-4),Team_Key[[Full Name]:[Full Name]],0))&amp;RIGHT(INDEX(FPL_Fixtures_Extract[],MATCH($A355,FPL_Fixtures_Extract[[Player]:[Player]],0),MATCH(FPL_Combined[[#Headers],[Gameweek 22]],FPL_Fixtures_Extract[#Headers],0)),3))</f>
        <v>AVL(A) 1-1</v>
      </c>
      <c r="X355" t="str">
        <f ca="1">IF(RIGHT(FPL_Combined[[#Headers],[Gameweek 23]],2)&lt;$B$622,INDEX(FPL_Results_Extract[Gameweek 23],MATCH($A355,FPL_Results_Extract[[Player]:[Player]],0)),INDEX(Team_Key[[Abbreviation]:[Abbreviation]],MATCH(LEFT(INDEX(FPL_Fixtures_Extract[],MATCH($A355,FPL_Fixtures_Extract[[Player]:[Player]],0),MATCH(FPL_Combined[[#Headers],[Gameweek 23]],FPL_Fixtures_Extract[#Headers],0)),LEN(INDEX(FPL_Fixtures_Extract[],MATCH($A355,FPL_Fixtures_Extract[[Player]:[Player]],0),MATCH(FPL_Combined[[#Headers],[Gameweek 23]],FPL_Fixtures_Extract[#Headers],0)))-4),Team_Key[[Full Name]:[Full Name]],0))&amp;RIGHT(INDEX(FPL_Fixtures_Extract[],MATCH($A355,FPL_Fixtures_Extract[[Player]:[Player]],0),MATCH(FPL_Combined[[#Headers],[Gameweek 23]],FPL_Fixtures_Extract[#Headers],0)),3))</f>
        <v>STK(H) 3-0</v>
      </c>
      <c r="Y355" t="str">
        <f ca="1">IF(RIGHT(FPL_Combined[[#Headers],[Gameweek 24]],2)&lt;$B$622,INDEX(FPL_Results_Extract[Team],MATCH($A355,FPL_Results_Extract[[Player]:[Player]],0)),INDEX(Team_Key[[Abbreviation]:[Abbreviation]],MATCH(LEFT(INDEX(FPL_Fixtures_Extract[],MATCH($A355,FPL_Fixtures_Extract[[Player]:[Player]],0),MATCH(FPL_Combined[[#Headers],[Gameweek 24]],FPL_Fixtures_Extract[#Headers],0)),LEN(INDEX(FPL_Fixtures_Extract[],MATCH($A355,FPL_Fixtures_Extract[[Player]:[Player]],0),MATCH(FPL_Combined[[#Headers],[Gameweek 24]],FPL_Fixtures_Extract[#Headers],0)))-4),Team_Key[[Full Name]:[Full Name]],0))&amp;RIGHT(INDEX(FPL_Fixtures_Extract[],MATCH($A355,FPL_Fixtures_Extract[[Player]:[Player]],0),MATCH(FPL_Combined[[#Headers],[Gameweek 24]],FPL_Fixtures_Extract[#Headers],0)),3))</f>
        <v>LEI</v>
      </c>
      <c r="Z355" t="str">
        <f ca="1">IF(RIGHT(FPL_Combined[[#Headers],[Gameweek 25]],2)&lt;$B$622,INDEX(FPL_Results_Extract[Player],MATCH($A355,FPL_Results_Extract[[Player]:[Player]],0)),INDEX(Team_Key[[Abbreviation]:[Abbreviation]],MATCH(LEFT(INDEX(FPL_Fixtures_Extract[],MATCH($A355,FPL_Fixtures_Extract[[Player]:[Player]],0),MATCH(FPL_Combined[[#Headers],[Gameweek 25]],FPL_Fixtures_Extract[#Headers],0)),LEN(INDEX(FPL_Fixtures_Extract[],MATCH($A355,FPL_Fixtures_Extract[[Player]:[Player]],0),MATCH(FPL_Combined[[#Headers],[Gameweek 25]],FPL_Fixtures_Extract[#Headers],0)))-4),Team_Key[[Full Name]:[Full Name]],0))&amp;RIGHT(INDEX(FPL_Fixtures_Extract[],MATCH($A355,FPL_Fixtures_Extract[[Player]:[Player]],0),MATCH(FPL_Combined[[#Headers],[Gameweek 25]],FPL_Fixtures_Extract[#Headers],0)),3))</f>
        <v>Maddison</v>
      </c>
      <c r="AA355" t="str">
        <f ca="1">IF(RIGHT(FPL_Combined[[#Headers],[Gameweek 26]],2)&lt;$B$622,INDEX(FPL_Results_Extract[Gameweek 01],MATCH($A355,FPL_Results_Extract[[Player]:[Player]],0)),INDEX(Team_Key[[Abbreviation]:[Abbreviation]],MATCH(LEFT(INDEX(FPL_Fixtures_Extract[],MATCH($A355,FPL_Fixtures_Extract[[Player]:[Player]],0),MATCH(FPL_Combined[[#Headers],[Gameweek 26]],FPL_Fixtures_Extract[#Headers],0)),LEN(INDEX(FPL_Fixtures_Extract[],MATCH($A355,FPL_Fixtures_Extract[[Player]:[Player]],0),MATCH(FPL_Combined[[#Headers],[Gameweek 26]],FPL_Fixtures_Extract[#Headers],0)))-4),Team_Key[[Full Name]:[Full Name]],0))&amp;RIGHT(INDEX(FPL_Fixtures_Extract[],MATCH($A355,FPL_Fixtures_Extract[[Player]:[Player]],0),MATCH(FPL_Combined[[#Headers],[Gameweek 26]],FPL_Fixtures_Extract[#Headers],0)),3))</f>
        <v>N/A</v>
      </c>
      <c r="AB355" t="str">
        <f ca="1">IF(RIGHT(FPL_Combined[[#Headers],[Gameweek 27]],2)&lt;$B$622,INDEX(FPL_Results_Extract[Gameweek 02],MATCH($A355,FPL_Results_Extract[[Player]:[Player]],0)),INDEX(Team_Key[[Abbreviation]:[Abbreviation]],MATCH(LEFT(INDEX(FPL_Fixtures_Extract[],MATCH($A355,FPL_Fixtures_Extract[[Player]:[Player]],0),MATCH(FPL_Combined[[#Headers],[Gameweek 27]],FPL_Fixtures_Extract[#Headers],0)),LEN(INDEX(FPL_Fixtures_Extract[],MATCH($A355,FPL_Fixtures_Extract[[Player]:[Player]],0),MATCH(FPL_Combined[[#Headers],[Gameweek 27]],FPL_Fixtures_Extract[#Headers],0)))-4),Team_Key[[Full Name]:[Full Name]],0))&amp;RIGHT(INDEX(FPL_Fixtures_Extract[],MATCH($A355,FPL_Fixtures_Extract[[Player]:[Player]],0),MATCH(FPL_Combined[[#Headers],[Gameweek 27]],FPL_Fixtures_Extract[#Headers],0)),3))</f>
        <v>WHU(A) 2-1</v>
      </c>
      <c r="AC355" t="str">
        <f ca="1">IF(RIGHT(FPL_Combined[[#Headers],[Gameweek 28]],2)&lt;$B$622,INDEX(FPL_Results_Extract[Gameweek 03],MATCH($A355,FPL_Results_Extract[[Player]:[Player]],0)),INDEX(Team_Key[[Abbreviation]:[Abbreviation]],MATCH(LEFT(INDEX(FPL_Fixtures_Extract[],MATCH($A355,FPL_Fixtures_Extract[[Player]:[Player]],0),MATCH(FPL_Combined[[#Headers],[Gameweek 28]],FPL_Fixtures_Extract[#Headers],0)),LEN(INDEX(FPL_Fixtures_Extract[],MATCH($A355,FPL_Fixtures_Extract[[Player]:[Player]],0),MATCH(FPL_Combined[[#Headers],[Gameweek 28]],FPL_Fixtures_Extract[#Headers],0)))-4),Team_Key[[Full Name]:[Full Name]],0))&amp;RIGHT(INDEX(FPL_Fixtures_Extract[],MATCH($A355,FPL_Fixtures_Extract[[Player]:[Player]],0),MATCH(FPL_Combined[[#Headers],[Gameweek 28]],FPL_Fixtures_Extract[#Headers],0)),3))</f>
        <v>TOT(H) 1-1</v>
      </c>
      <c r="AD355" t="str">
        <f ca="1">IF(RIGHT(FPL_Combined[[#Headers],[Gameweek 29]],2)&lt;$B$622,INDEX(FPL_Results_Extract[Gameweek 04],MATCH($A355,FPL_Results_Extract[[Player]:[Player]],0)),INDEX(Team_Key[[Abbreviation]:[Abbreviation]],MATCH(LEFT(INDEX(FPL_Fixtures_Extract[],MATCH($A355,FPL_Fixtures_Extract[[Player]:[Player]],0),MATCH(FPL_Combined[[#Headers],[Gameweek 29]],FPL_Fixtures_Extract[#Headers],0)),LEN(INDEX(FPL_Fixtures_Extract[],MATCH($A355,FPL_Fixtures_Extract[[Player]:[Player]],0),MATCH(FPL_Combined[[#Headers],[Gameweek 29]],FPL_Fixtures_Extract[#Headers],0)))-4),Team_Key[[Full Name]:[Full Name]],0))&amp;RIGHT(INDEX(FPL_Fixtures_Extract[],MATCH($A355,FPL_Fixtures_Extract[[Player]:[Player]],0),MATCH(FPL_Combined[[#Headers],[Gameweek 29]],FPL_Fixtures_Extract[#Headers],0)),3))</f>
        <v>WAT(A)</v>
      </c>
      <c r="AE355" t="str">
        <f ca="1">IF(RIGHT(FPL_Combined[[#Headers],[Gameweek 30]],2)&lt;$B$622,INDEX(FPL_Results_Extract[Gameweek 05],MATCH($A355,FPL_Results_Extract[[Player]:[Player]],0)),INDEX(Team_Key[[Abbreviation]:[Abbreviation]],MATCH(LEFT(INDEX(FPL_Fixtures_Extract[],MATCH($A355,FPL_Fixtures_Extract[[Player]:[Player]],0),MATCH(FPL_Combined[[#Headers],[Gameweek 30]],FPL_Fixtures_Extract[#Headers],0)),LEN(INDEX(FPL_Fixtures_Extract[],MATCH($A355,FPL_Fixtures_Extract[[Player]:[Player]],0),MATCH(FPL_Combined[[#Headers],[Gameweek 30]],FPL_Fixtures_Extract[#Headers],0)))-4),Team_Key[[Full Name]:[Full Name]],0))&amp;RIGHT(INDEX(FPL_Fixtures_Extract[],MATCH($A355,FPL_Fixtures_Extract[[Player]:[Player]],0),MATCH(FPL_Combined[[#Headers],[Gameweek 30]],FPL_Fixtures_Extract[#Headers],0)),3))</f>
        <v>NEW(H)</v>
      </c>
      <c r="AF355" t="str">
        <f ca="1">IF(RIGHT(FPL_Combined[[#Headers],[Gameweek 31]],2)&lt;$B$622,INDEX(FPL_Results_Extract[Gameweek 06],MATCH($A355,FPL_Results_Extract[[Player]:[Player]],0)),INDEX(Team_Key[[Abbreviation]:[Abbreviation]],MATCH(LEFT(INDEX(FPL_Fixtures_Extract[],MATCH($A355,FPL_Fixtures_Extract[[Player]:[Player]],0),MATCH(FPL_Combined[[#Headers],[Gameweek 31]],FPL_Fixtures_Extract[#Headers],0)),LEN(INDEX(FPL_Fixtures_Extract[],MATCH($A355,FPL_Fixtures_Extract[[Player]:[Player]],0),MATCH(FPL_Combined[[#Headers],[Gameweek 31]],FPL_Fixtures_Extract[#Headers],0)))-4),Team_Key[[Full Name]:[Full Name]],0))&amp;RIGHT(INDEX(FPL_Fixtures_Extract[],MATCH($A355,FPL_Fixtures_Extract[[Player]:[Player]],0),MATCH(FPL_Combined[[#Headers],[Gameweek 31]],FPL_Fixtures_Extract[#Headers],0)),3))</f>
        <v>CRY(A)</v>
      </c>
      <c r="AG355" t="str">
        <f ca="1">IF(RIGHT(FPL_Combined[[#Headers],[Gameweek 32]],2)&lt;$B$622,INDEX(FPL_Results_Extract[Gameweek 07],MATCH($A355,FPL_Results_Extract[[Player]:[Player]],0)),INDEX(Team_Key[[Abbreviation]:[Abbreviation]],MATCH(LEFT(INDEX(FPL_Fixtures_Extract[],MATCH($A355,FPL_Fixtures_Extract[[Player]:[Player]],0),MATCH(FPL_Combined[[#Headers],[Gameweek 32]],FPL_Fixtures_Extract[#Headers],0)),LEN(INDEX(FPL_Fixtures_Extract[],MATCH($A355,FPL_Fixtures_Extract[[Player]:[Player]],0),MATCH(FPL_Combined[[#Headers],[Gameweek 32]],FPL_Fixtures_Extract[#Headers],0)))-4),Team_Key[[Full Name]:[Full Name]],0))&amp;RIGHT(INDEX(FPL_Fixtures_Extract[],MATCH($A355,FPL_Fixtures_Extract[[Player]:[Player]],0),MATCH(FPL_Combined[[#Headers],[Gameweek 32]],FPL_Fixtures_Extract[#Headers],0)),3))</f>
        <v>SOU(H)</v>
      </c>
      <c r="AH355" t="str">
        <f ca="1">IF(RIGHT(FPL_Combined[[#Headers],[Gameweek 33]],2)&lt;$B$622,INDEX(FPL_Results_Extract[Gameweek 08],MATCH($A355,FPL_Results_Extract[[Player]:[Player]],0)),INDEX(Team_Key[[Abbreviation]:[Abbreviation]],MATCH(LEFT(INDEX(FPL_Fixtures_Extract[],MATCH($A355,FPL_Fixtures_Extract[[Player]:[Player]],0),MATCH(FPL_Combined[[#Headers],[Gameweek 33]],FPL_Fixtures_Extract[#Headers],0)),LEN(INDEX(FPL_Fixtures_Extract[],MATCH($A355,FPL_Fixtures_Extract[[Player]:[Player]],0),MATCH(FPL_Combined[[#Headers],[Gameweek 33]],FPL_Fixtures_Extract[#Headers],0)))-4),Team_Key[[Full Name]:[Full Name]],0))&amp;RIGHT(INDEX(FPL_Fixtures_Extract[],MATCH($A355,FPL_Fixtures_Extract[[Player]:[Player]],0),MATCH(FPL_Combined[[#Headers],[Gameweek 33]],FPL_Fixtures_Extract[#Headers],0)),3))</f>
        <v>SUN(A)</v>
      </c>
      <c r="AI355" t="str">
        <f ca="1">IF(RIGHT(FPL_Combined[[#Headers],[Gameweek 34]],2)&lt;$B$622,INDEX(FPL_Results_Extract[Gameweek 09],MATCH($A355,FPL_Results_Extract[[Player]:[Player]],0)),INDEX(Team_Key[[Abbreviation]:[Abbreviation]],MATCH(LEFT(INDEX(FPL_Fixtures_Extract[],MATCH($A355,FPL_Fixtures_Extract[[Player]:[Player]],0),MATCH(FPL_Combined[[#Headers],[Gameweek 34]],FPL_Fixtures_Extract[#Headers],0)),LEN(INDEX(FPL_Fixtures_Extract[],MATCH($A355,FPL_Fixtures_Extract[[Player]:[Player]],0),MATCH(FPL_Combined[[#Headers],[Gameweek 34]],FPL_Fixtures_Extract[#Headers],0)))-4),Team_Key[[Full Name]:[Full Name]],0))&amp;RIGHT(INDEX(FPL_Fixtures_Extract[],MATCH($A355,FPL_Fixtures_Extract[[Player]:[Player]],0),MATCH(FPL_Combined[[#Headers],[Gameweek 34]],FPL_Fixtures_Extract[#Headers],0)),3))</f>
        <v>WHU(H)</v>
      </c>
      <c r="AJ355" t="str">
        <f ca="1">IF(RIGHT(FPL_Combined[[#Headers],[Gameweek 35]],2)&lt;$B$622,INDEX(FPL_Results_Extract[Gameweek 10],MATCH($A355,FPL_Results_Extract[[Player]:[Player]],0)),INDEX(Team_Key[[Abbreviation]:[Abbreviation]],MATCH(LEFT(INDEX(FPL_Fixtures_Extract[],MATCH($A355,FPL_Fixtures_Extract[[Player]:[Player]],0),MATCH(FPL_Combined[[#Headers],[Gameweek 35]],FPL_Fixtures_Extract[#Headers],0)),LEN(INDEX(FPL_Fixtures_Extract[],MATCH($A355,FPL_Fixtures_Extract[[Player]:[Player]],0),MATCH(FPL_Combined[[#Headers],[Gameweek 35]],FPL_Fixtures_Extract[#Headers],0)))-4),Team_Key[[Full Name]:[Full Name]],0))&amp;RIGHT(INDEX(FPL_Fixtures_Extract[],MATCH($A355,FPL_Fixtures_Extract[[Player]:[Player]],0),MATCH(FPL_Combined[[#Headers],[Gameweek 35]],FPL_Fixtures_Extract[#Headers],0)),3))</f>
        <v>SWA(H)</v>
      </c>
      <c r="AK355" t="str">
        <f ca="1">IF(RIGHT(FPL_Combined[[#Headers],[Gameweek 36]],2)&lt;$B$622,INDEX(FPL_Results_Extract[Gameweek 11],MATCH($A355,FPL_Results_Extract[[Player]:[Player]],0)),INDEX(Team_Key[[Abbreviation]:[Abbreviation]],MATCH(LEFT(INDEX(FPL_Fixtures_Extract[],MATCH($A355,FPL_Fixtures_Extract[[Player]:[Player]],0),MATCH(FPL_Combined[[#Headers],[Gameweek 36]],FPL_Fixtures_Extract[#Headers],0)),LEN(INDEX(FPL_Fixtures_Extract[],MATCH($A355,FPL_Fixtures_Extract[[Player]:[Player]],0),MATCH(FPL_Combined[[#Headers],[Gameweek 36]],FPL_Fixtures_Extract[#Headers],0)))-4),Team_Key[[Full Name]:[Full Name]],0))&amp;RIGHT(INDEX(FPL_Fixtures_Extract[],MATCH($A355,FPL_Fixtures_Extract[[Player]:[Player]],0),MATCH(FPL_Combined[[#Headers],[Gameweek 36]],FPL_Fixtures_Extract[#Headers],0)),3))</f>
        <v>MUN(A)</v>
      </c>
      <c r="AL355" t="str">
        <f ca="1">IF(RIGHT(FPL_Combined[[#Headers],[Gameweek 37]],2)&lt;$B$622,INDEX(FPL_Results_Extract[Gameweek 12],MATCH($A355,FPL_Results_Extract[[Player]:[Player]],0)),INDEX(Team_Key[[Abbreviation]:[Abbreviation]],MATCH(LEFT(INDEX(FPL_Fixtures_Extract[],MATCH($A355,FPL_Fixtures_Extract[[Player]:[Player]],0),MATCH(FPL_Combined[[#Headers],[Gameweek 37]],FPL_Fixtures_Extract[#Headers],0)),LEN(INDEX(FPL_Fixtures_Extract[],MATCH($A355,FPL_Fixtures_Extract[[Player]:[Player]],0),MATCH(FPL_Combined[[#Headers],[Gameweek 37]],FPL_Fixtures_Extract[#Headers],0)))-4),Team_Key[[Full Name]:[Full Name]],0))&amp;RIGHT(INDEX(FPL_Fixtures_Extract[],MATCH($A355,FPL_Fixtures_Extract[[Player]:[Player]],0),MATCH(FPL_Combined[[#Headers],[Gameweek 37]],FPL_Fixtures_Extract[#Headers],0)),3))</f>
        <v>EVE(H)</v>
      </c>
      <c r="AM355" t="str">
        <f ca="1">IF(RIGHT(FPL_Combined[[#Headers],[Gameweek 38]],2)&lt;$B$622,INDEX(FPL_Results_Extract[Gameweek 13],MATCH($A355,FPL_Results_Extract[[Player]:[Player]],0)),INDEX(Team_Key[[Abbreviation]:[Abbreviation]],MATCH(LEFT(INDEX(FPL_Fixtures_Extract[],MATCH($A355,FPL_Fixtures_Extract[[Player]:[Player]],0),MATCH(FPL_Combined[[#Headers],[Gameweek 38]],FPL_Fixtures_Extract[#Headers],0)),LEN(INDEX(FPL_Fixtures_Extract[],MATCH($A355,FPL_Fixtures_Extract[[Player]:[Player]],0),MATCH(FPL_Combined[[#Headers],[Gameweek 38]],FPL_Fixtures_Extract[#Headers],0)))-4),Team_Key[[Full Name]:[Full Name]],0))&amp;RIGHT(INDEX(FPL_Fixtures_Extract[],MATCH($A355,FPL_Fixtures_Extract[[Player]:[Player]],0),MATCH(FPL_Combined[[#Headers],[Gameweek 38]],FPL_Fixtures_Extract[#Headers],0)),3))</f>
        <v>CHE(A)</v>
      </c>
    </row>
    <row r="356" spans="1:39" x14ac:dyDescent="0.45">
      <c r="A356" t="s">
        <v>561</v>
      </c>
      <c r="B356" t="str">
        <f ca="1">IF(RIGHT(FPL_Combined[[#Headers],[Gameweek 01]],2)&lt;$B$622,INDEX(FPL_Results_Extract[Gameweek 01],MATCH($A356,FPL_Results_Extract[[Player]:[Player]],0)),INDEX(Team_Key[[Abbreviation]:[Abbreviation]],MATCH(LEFT(INDEX(FPL_Fixtures_Extract[],MATCH($A356,FPL_Fixtures_Extract[[Player]:[Player]],0),MATCH(FPL_Combined[[#Headers],[Gameweek 01]],FPL_Fixtures_Extract[#Headers],0)),LEN(INDEX(FPL_Fixtures_Extract[],MATCH($A356,FPL_Fixtures_Extract[[Player]:[Player]],0),MATCH(FPL_Combined[[#Headers],[Gameweek 01]],FPL_Fixtures_Extract[#Headers],0)))-4),Team_Key[[Full Name]:[Full Name]],0))&amp;RIGHT(INDEX(FPL_Fixtures_Extract[],MATCH($A356,FPL_Fixtures_Extract[[Player]:[Player]],0),MATCH(FPL_Combined[[#Headers],[Gameweek 01]],FPL_Fixtures_Extract[#Headers],0)),3))</f>
        <v>N/A</v>
      </c>
      <c r="C356" t="str">
        <f ca="1">IF(RIGHT(FPL_Combined[[#Headers],[Gameweek 02]],2)&lt;$B$622,INDEX(FPL_Results_Extract[Gameweek 02],MATCH($A356,FPL_Results_Extract[[Player]:[Player]],0)),INDEX(Team_Key[[Abbreviation]:[Abbreviation]],MATCH(LEFT(INDEX(FPL_Fixtures_Extract[],MATCH($A356,FPL_Fixtures_Extract[[Player]:[Player]],0),MATCH(FPL_Combined[[#Headers],[Gameweek 02]],FPL_Fixtures_Extract[#Headers],0)),LEN(INDEX(FPL_Fixtures_Extract[],MATCH($A356,FPL_Fixtures_Extract[[Player]:[Player]],0),MATCH(FPL_Combined[[#Headers],[Gameweek 02]],FPL_Fixtures_Extract[#Headers],0)))-4),Team_Key[[Full Name]:[Full Name]],0))&amp;RIGHT(INDEX(FPL_Fixtures_Extract[],MATCH($A356,FPL_Fixtures_Extract[[Player]:[Player]],0),MATCH(FPL_Combined[[#Headers],[Gameweek 02]],FPL_Fixtures_Extract[#Headers],0)),3))</f>
        <v>N/A</v>
      </c>
      <c r="D356" t="str">
        <f ca="1">IF(RIGHT(FPL_Combined[[#Headers],[Gameweek 03]],2)&lt;$B$622,INDEX(FPL_Results_Extract[Gameweek 03],MATCH($A356,FPL_Results_Extract[[Player]:[Player]],0)),INDEX(Team_Key[[Abbreviation]:[Abbreviation]],MATCH(LEFT(INDEX(FPL_Fixtures_Extract[],MATCH($A356,FPL_Fixtures_Extract[[Player]:[Player]],0),MATCH(FPL_Combined[[#Headers],[Gameweek 03]],FPL_Fixtures_Extract[#Headers],0)),LEN(INDEX(FPL_Fixtures_Extract[],MATCH($A356,FPL_Fixtures_Extract[[Player]:[Player]],0),MATCH(FPL_Combined[[#Headers],[Gameweek 03]],FPL_Fixtures_Extract[#Headers],0)))-4),Team_Key[[Full Name]:[Full Name]],0))&amp;RIGHT(INDEX(FPL_Fixtures_Extract[],MATCH($A356,FPL_Fixtures_Extract[[Player]:[Player]],0),MATCH(FPL_Combined[[#Headers],[Gameweek 03]],FPL_Fixtures_Extract[#Headers],0)),3))</f>
        <v>N/A</v>
      </c>
      <c r="E356" t="str">
        <f ca="1">IF(RIGHT(FPL_Combined[[#Headers],[Gameweek 04]],2)&lt;$B$622,INDEX(FPL_Results_Extract[Gameweek 04],MATCH($A356,FPL_Results_Extract[[Player]:[Player]],0)),INDEX(Team_Key[[Abbreviation]:[Abbreviation]],MATCH(LEFT(INDEX(FPL_Fixtures_Extract[],MATCH($A356,FPL_Fixtures_Extract[[Player]:[Player]],0),MATCH(FPL_Combined[[#Headers],[Gameweek 04]],FPL_Fixtures_Extract[#Headers],0)),LEN(INDEX(FPL_Fixtures_Extract[],MATCH($A356,FPL_Fixtures_Extract[[Player]:[Player]],0),MATCH(FPL_Combined[[#Headers],[Gameweek 04]],FPL_Fixtures_Extract[#Headers],0)))-4),Team_Key[[Full Name]:[Full Name]],0))&amp;RIGHT(INDEX(FPL_Fixtures_Extract[],MATCH($A356,FPL_Fixtures_Extract[[Player]:[Player]],0),MATCH(FPL_Combined[[#Headers],[Gameweek 04]],FPL_Fixtures_Extract[#Headers],0)),3))</f>
        <v>WAT(H) 2-0</v>
      </c>
      <c r="F356" t="str">
        <f ca="1">IF(RIGHT(FPL_Combined[[#Headers],[Gameweek 05]],2)&lt;$B$622,INDEX(FPL_Results_Extract[Gameweek 05],MATCH($A356,FPL_Results_Extract[[Player]:[Player]],0)),INDEX(Team_Key[[Abbreviation]:[Abbreviation]],MATCH(LEFT(INDEX(FPL_Fixtures_Extract[],MATCH($A356,FPL_Fixtures_Extract[[Player]:[Player]],0),MATCH(FPL_Combined[[#Headers],[Gameweek 05]],FPL_Fixtures_Extract[#Headers],0)),LEN(INDEX(FPL_Fixtures_Extract[],MATCH($A356,FPL_Fixtures_Extract[[Player]:[Player]],0),MATCH(FPL_Combined[[#Headers],[Gameweek 05]],FPL_Fixtures_Extract[#Headers],0)))-4),Team_Key[[Full Name]:[Full Name]],0))&amp;RIGHT(INDEX(FPL_Fixtures_Extract[],MATCH($A356,FPL_Fixtures_Extract[[Player]:[Player]],0),MATCH(FPL_Combined[[#Headers],[Gameweek 05]],FPL_Fixtures_Extract[#Headers],0)),3))</f>
        <v>CRY(A) 1-0</v>
      </c>
      <c r="G356" t="str">
        <f ca="1">IF(RIGHT(FPL_Combined[[#Headers],[Gameweek 06]],2)&lt;$B$622,INDEX(FPL_Results_Extract[Gameweek 06],MATCH($A356,FPL_Results_Extract[[Player]:[Player]],0)),INDEX(Team_Key[[Abbreviation]:[Abbreviation]],MATCH(LEFT(INDEX(FPL_Fixtures_Extract[],MATCH($A356,FPL_Fixtures_Extract[[Player]:[Player]],0),MATCH(FPL_Combined[[#Headers],[Gameweek 06]],FPL_Fixtures_Extract[#Headers],0)),LEN(INDEX(FPL_Fixtures_Extract[],MATCH($A356,FPL_Fixtures_Extract[[Player]:[Player]],0),MATCH(FPL_Combined[[#Headers],[Gameweek 06]],FPL_Fixtures_Extract[#Headers],0)))-4),Team_Key[[Full Name]:[Full Name]],0))&amp;RIGHT(INDEX(FPL_Fixtures_Extract[],MATCH($A356,FPL_Fixtures_Extract[[Player]:[Player]],0),MATCH(FPL_Combined[[#Headers],[Gameweek 06]],FPL_Fixtures_Extract[#Headers],0)),3))</f>
        <v>WHU(H) 1-2</v>
      </c>
      <c r="H356" t="str">
        <f ca="1">IF(RIGHT(FPL_Combined[[#Headers],[Gameweek 07]],2)&lt;$B$622,INDEX(FPL_Results_Extract[Gameweek 07],MATCH($A356,FPL_Results_Extract[[Player]:[Player]],0)),INDEX(Team_Key[[Abbreviation]:[Abbreviation]],MATCH(LEFT(INDEX(FPL_Fixtures_Extract[],MATCH($A356,FPL_Fixtures_Extract[[Player]:[Player]],0),MATCH(FPL_Combined[[#Headers],[Gameweek 07]],FPL_Fixtures_Extract[#Headers],0)),LEN(INDEX(FPL_Fixtures_Extract[],MATCH($A356,FPL_Fixtures_Extract[[Player]:[Player]],0),MATCH(FPL_Combined[[#Headers],[Gameweek 07]],FPL_Fixtures_Extract[#Headers],0)))-4),Team_Key[[Full Name]:[Full Name]],0))&amp;RIGHT(INDEX(FPL_Fixtures_Extract[],MATCH($A356,FPL_Fixtures_Extract[[Player]:[Player]],0),MATCH(FPL_Combined[[#Headers],[Gameweek 07]],FPL_Fixtures_Extract[#Headers],0)),3))</f>
        <v>TOT(A) 1-4</v>
      </c>
      <c r="I356" t="str">
        <f ca="1">IF(RIGHT(FPL_Combined[[#Headers],[Gameweek 08]],2)&lt;$B$622,INDEX(FPL_Results_Extract[Gameweek 08],MATCH($A356,FPL_Results_Extract[[Player]:[Player]],0)),INDEX(Team_Key[[Abbreviation]:[Abbreviation]],MATCH(LEFT(INDEX(FPL_Fixtures_Extract[],MATCH($A356,FPL_Fixtures_Extract[[Player]:[Player]],0),MATCH(FPL_Combined[[#Headers],[Gameweek 08]],FPL_Fixtures_Extract[#Headers],0)),LEN(INDEX(FPL_Fixtures_Extract[],MATCH($A356,FPL_Fixtures_Extract[[Player]:[Player]],0),MATCH(FPL_Combined[[#Headers],[Gameweek 08]],FPL_Fixtures_Extract[#Headers],0)))-4),Team_Key[[Full Name]:[Full Name]],0))&amp;RIGHT(INDEX(FPL_Fixtures_Extract[],MATCH($A356,FPL_Fixtures_Extract[[Player]:[Player]],0),MATCH(FPL_Combined[[#Headers],[Gameweek 08]],FPL_Fixtures_Extract[#Headers],0)),3))</f>
        <v>NEW(H) 6-1</v>
      </c>
      <c r="J356" t="str">
        <f ca="1">IF(RIGHT(FPL_Combined[[#Headers],[Gameweek 09]],2)&lt;$B$622,INDEX(FPL_Results_Extract[Gameweek 09],MATCH($A356,FPL_Results_Extract[[Player]:[Player]],0)),INDEX(Team_Key[[Abbreviation]:[Abbreviation]],MATCH(LEFT(INDEX(FPL_Fixtures_Extract[],MATCH($A356,FPL_Fixtures_Extract[[Player]:[Player]],0),MATCH(FPL_Combined[[#Headers],[Gameweek 09]],FPL_Fixtures_Extract[#Headers],0)),LEN(INDEX(FPL_Fixtures_Extract[],MATCH($A356,FPL_Fixtures_Extract[[Player]:[Player]],0),MATCH(FPL_Combined[[#Headers],[Gameweek 09]],FPL_Fixtures_Extract[#Headers],0)))-4),Team_Key[[Full Name]:[Full Name]],0))&amp;RIGHT(INDEX(FPL_Fixtures_Extract[],MATCH($A356,FPL_Fixtures_Extract[[Player]:[Player]],0),MATCH(FPL_Combined[[#Headers],[Gameweek 09]],FPL_Fixtures_Extract[#Headers],0)),3))</f>
        <v>BOU(H) 5-1</v>
      </c>
      <c r="K356" t="str">
        <f ca="1">IF(RIGHT(FPL_Combined[[#Headers],[Gameweek 10]],2)&lt;$B$622,INDEX(FPL_Results_Extract[Gameweek 10],MATCH($A356,FPL_Results_Extract[[Player]:[Player]],0)),INDEX(Team_Key[[Abbreviation]:[Abbreviation]],MATCH(LEFT(INDEX(FPL_Fixtures_Extract[],MATCH($A356,FPL_Fixtures_Extract[[Player]:[Player]],0),MATCH(FPL_Combined[[#Headers],[Gameweek 10]],FPL_Fixtures_Extract[#Headers],0)),LEN(INDEX(FPL_Fixtures_Extract[],MATCH($A356,FPL_Fixtures_Extract[[Player]:[Player]],0),MATCH(FPL_Combined[[#Headers],[Gameweek 10]],FPL_Fixtures_Extract[#Headers],0)))-4),Team_Key[[Full Name]:[Full Name]],0))&amp;RIGHT(INDEX(FPL_Fixtures_Extract[],MATCH($A356,FPL_Fixtures_Extract[[Player]:[Player]],0),MATCH(FPL_Combined[[#Headers],[Gameweek 10]],FPL_Fixtures_Extract[#Headers],0)),3))</f>
        <v>MUN(A) 0-0</v>
      </c>
      <c r="L356" t="str">
        <f ca="1">IF(RIGHT(FPL_Combined[[#Headers],[Gameweek 11]],2)&lt;$B$622,INDEX(FPL_Results_Extract[Gameweek 11],MATCH($A356,FPL_Results_Extract[[Player]:[Player]],0)),INDEX(Team_Key[[Abbreviation]:[Abbreviation]],MATCH(LEFT(INDEX(FPL_Fixtures_Extract[],MATCH($A356,FPL_Fixtures_Extract[[Player]:[Player]],0),MATCH(FPL_Combined[[#Headers],[Gameweek 11]],FPL_Fixtures_Extract[#Headers],0)),LEN(INDEX(FPL_Fixtures_Extract[],MATCH($A356,FPL_Fixtures_Extract[[Player]:[Player]],0),MATCH(FPL_Combined[[#Headers],[Gameweek 11]],FPL_Fixtures_Extract[#Headers],0)))-4),Team_Key[[Full Name]:[Full Name]],0))&amp;RIGHT(INDEX(FPL_Fixtures_Extract[],MATCH($A356,FPL_Fixtures_Extract[[Player]:[Player]],0),MATCH(FPL_Combined[[#Headers],[Gameweek 11]],FPL_Fixtures_Extract[#Headers],0)),3))</f>
        <v>NOR(H) 2-1</v>
      </c>
      <c r="M356" t="str">
        <f ca="1">IF(RIGHT(FPL_Combined[[#Headers],[Gameweek 12]],2)&lt;$B$622,INDEX(FPL_Results_Extract[Gameweek 12],MATCH($A356,FPL_Results_Extract[[Player]:[Player]],0)),INDEX(Team_Key[[Abbreviation]:[Abbreviation]],MATCH(LEFT(INDEX(FPL_Fixtures_Extract[],MATCH($A356,FPL_Fixtures_Extract[[Player]:[Player]],0),MATCH(FPL_Combined[[#Headers],[Gameweek 12]],FPL_Fixtures_Extract[#Headers],0)),LEN(INDEX(FPL_Fixtures_Extract[],MATCH($A356,FPL_Fixtures_Extract[[Player]:[Player]],0),MATCH(FPL_Combined[[#Headers],[Gameweek 12]],FPL_Fixtures_Extract[#Headers],0)))-4),Team_Key[[Full Name]:[Full Name]],0))&amp;RIGHT(INDEX(FPL_Fixtures_Extract[],MATCH($A356,FPL_Fixtures_Extract[[Player]:[Player]],0),MATCH(FPL_Combined[[#Headers],[Gameweek 12]],FPL_Fixtures_Extract[#Headers],0)),3))</f>
        <v>AVL(A) 0-0</v>
      </c>
      <c r="N356" t="str">
        <f ca="1">IF(RIGHT(FPL_Combined[[#Headers],[Gameweek 13]],2)&lt;$B$622,INDEX(FPL_Results_Extract[Gameweek 13],MATCH($A356,FPL_Results_Extract[[Player]:[Player]],0)),INDEX(Team_Key[[Abbreviation]:[Abbreviation]],MATCH(LEFT(INDEX(FPL_Fixtures_Extract[],MATCH($A356,FPL_Fixtures_Extract[[Player]:[Player]],0),MATCH(FPL_Combined[[#Headers],[Gameweek 13]],FPL_Fixtures_Extract[#Headers],0)),LEN(INDEX(FPL_Fixtures_Extract[],MATCH($A356,FPL_Fixtures_Extract[[Player]:[Player]],0),MATCH(FPL_Combined[[#Headers],[Gameweek 13]],FPL_Fixtures_Extract[#Headers],0)))-4),Team_Key[[Full Name]:[Full Name]],0))&amp;RIGHT(INDEX(FPL_Fixtures_Extract[],MATCH($A356,FPL_Fixtures_Extract[[Player]:[Player]],0),MATCH(FPL_Combined[[#Headers],[Gameweek 13]],FPL_Fixtures_Extract[#Headers],0)),3))</f>
        <v>LIV(H) 1-4</v>
      </c>
      <c r="O356" t="str">
        <f ca="1">IF(RIGHT(FPL_Combined[[#Headers],[Gameweek 14]],2)&lt;$B$622,INDEX(FPL_Results_Extract[Gameweek 14],MATCH($A356,FPL_Results_Extract[[Player]:[Player]],0)),INDEX(Team_Key[[Abbreviation]:[Abbreviation]],MATCH(LEFT(INDEX(FPL_Fixtures_Extract[],MATCH($A356,FPL_Fixtures_Extract[[Player]:[Player]],0),MATCH(FPL_Combined[[#Headers],[Gameweek 14]],FPL_Fixtures_Extract[#Headers],0)),LEN(INDEX(FPL_Fixtures_Extract[],MATCH($A356,FPL_Fixtures_Extract[[Player]:[Player]],0),MATCH(FPL_Combined[[#Headers],[Gameweek 14]],FPL_Fixtures_Extract[#Headers],0)))-4),Team_Key[[Full Name]:[Full Name]],0))&amp;RIGHT(INDEX(FPL_Fixtures_Extract[],MATCH($A356,FPL_Fixtures_Extract[[Player]:[Player]],0),MATCH(FPL_Combined[[#Headers],[Gameweek 14]],FPL_Fixtures_Extract[#Headers],0)),3))</f>
        <v>SOU(H) 3-1</v>
      </c>
      <c r="P356" t="str">
        <f ca="1">IF(RIGHT(FPL_Combined[[#Headers],[Gameweek 15]],2)&lt;$B$622,INDEX(FPL_Results_Extract[Gameweek 15],MATCH($A356,FPL_Results_Extract[[Player]:[Player]],0)),INDEX(Team_Key[[Abbreviation]:[Abbreviation]],MATCH(LEFT(INDEX(FPL_Fixtures_Extract[],MATCH($A356,FPL_Fixtures_Extract[[Player]:[Player]],0),MATCH(FPL_Combined[[#Headers],[Gameweek 15]],FPL_Fixtures_Extract[#Headers],0)),LEN(INDEX(FPL_Fixtures_Extract[],MATCH($A356,FPL_Fixtures_Extract[[Player]:[Player]],0),MATCH(FPL_Combined[[#Headers],[Gameweek 15]],FPL_Fixtures_Extract[#Headers],0)))-4),Team_Key[[Full Name]:[Full Name]],0))&amp;RIGHT(INDEX(FPL_Fixtures_Extract[],MATCH($A356,FPL_Fixtures_Extract[[Player]:[Player]],0),MATCH(FPL_Combined[[#Headers],[Gameweek 15]],FPL_Fixtures_Extract[#Headers],0)),3))</f>
        <v>STK(A) 0-2</v>
      </c>
      <c r="Q356" t="str">
        <f ca="1">IF(RIGHT(FPL_Combined[[#Headers],[Gameweek 16]],2)&lt;$B$622,INDEX(FPL_Results_Extract[Gameweek 16],MATCH($A356,FPL_Results_Extract[[Player]:[Player]],0)),INDEX(Team_Key[[Abbreviation]:[Abbreviation]],MATCH(LEFT(INDEX(FPL_Fixtures_Extract[],MATCH($A356,FPL_Fixtures_Extract[[Player]:[Player]],0),MATCH(FPL_Combined[[#Headers],[Gameweek 16]],FPL_Fixtures_Extract[#Headers],0)),LEN(INDEX(FPL_Fixtures_Extract[],MATCH($A356,FPL_Fixtures_Extract[[Player]:[Player]],0),MATCH(FPL_Combined[[#Headers],[Gameweek 16]],FPL_Fixtures_Extract[#Headers],0)))-4),Team_Key[[Full Name]:[Full Name]],0))&amp;RIGHT(INDEX(FPL_Fixtures_Extract[],MATCH($A356,FPL_Fixtures_Extract[[Player]:[Player]],0),MATCH(FPL_Combined[[#Headers],[Gameweek 16]],FPL_Fixtures_Extract[#Headers],0)),3))</f>
        <v>SWA(H) 2-1</v>
      </c>
      <c r="R356" t="str">
        <f ca="1">IF(RIGHT(FPL_Combined[[#Headers],[Gameweek 17]],2)&lt;$B$622,INDEX(FPL_Results_Extract[Gameweek 17],MATCH($A356,FPL_Results_Extract[[Player]:[Player]],0)),INDEX(Team_Key[[Abbreviation]:[Abbreviation]],MATCH(LEFT(INDEX(FPL_Fixtures_Extract[],MATCH($A356,FPL_Fixtures_Extract[[Player]:[Player]],0),MATCH(FPL_Combined[[#Headers],[Gameweek 17]],FPL_Fixtures_Extract[#Headers],0)),LEN(INDEX(FPL_Fixtures_Extract[],MATCH($A356,FPL_Fixtures_Extract[[Player]:[Player]],0),MATCH(FPL_Combined[[#Headers],[Gameweek 17]],FPL_Fixtures_Extract[#Headers],0)))-4),Team_Key[[Full Name]:[Full Name]],0))&amp;RIGHT(INDEX(FPL_Fixtures_Extract[],MATCH($A356,FPL_Fixtures_Extract[[Player]:[Player]],0),MATCH(FPL_Combined[[#Headers],[Gameweek 17]],FPL_Fixtures_Extract[#Headers],0)),3))</f>
        <v>ARS(A) 1-2</v>
      </c>
      <c r="S356" t="str">
        <f ca="1">IF(RIGHT(FPL_Combined[[#Headers],[Gameweek 18]],2)&lt;$B$622,INDEX(FPL_Results_Extract[Gameweek 18],MATCH($A356,FPL_Results_Extract[[Player]:[Player]],0)),INDEX(Team_Key[[Abbreviation]:[Abbreviation]],MATCH(LEFT(INDEX(FPL_Fixtures_Extract[],MATCH($A356,FPL_Fixtures_Extract[[Player]:[Player]],0),MATCH(FPL_Combined[[#Headers],[Gameweek 18]],FPL_Fixtures_Extract[#Headers],0)),LEN(INDEX(FPL_Fixtures_Extract[],MATCH($A356,FPL_Fixtures_Extract[[Player]:[Player]],0),MATCH(FPL_Combined[[#Headers],[Gameweek 18]],FPL_Fixtures_Extract[#Headers],0)))-4),Team_Key[[Full Name]:[Full Name]],0))&amp;RIGHT(INDEX(FPL_Fixtures_Extract[],MATCH($A356,FPL_Fixtures_Extract[[Player]:[Player]],0),MATCH(FPL_Combined[[#Headers],[Gameweek 18]],FPL_Fixtures_Extract[#Headers],0)),3))</f>
        <v>SUN(H) 4-1</v>
      </c>
      <c r="T356" t="str">
        <f ca="1">IF(RIGHT(FPL_Combined[[#Headers],[Gameweek 19]],2)&lt;$B$622,INDEX(FPL_Results_Extract[Gameweek 19],MATCH($A356,FPL_Results_Extract[[Player]:[Player]],0)),INDEX(Team_Key[[Abbreviation]:[Abbreviation]],MATCH(LEFT(INDEX(FPL_Fixtures_Extract[],MATCH($A356,FPL_Fixtures_Extract[[Player]:[Player]],0),MATCH(FPL_Combined[[#Headers],[Gameweek 19]],FPL_Fixtures_Extract[#Headers],0)),LEN(INDEX(FPL_Fixtures_Extract[],MATCH($A356,FPL_Fixtures_Extract[[Player]:[Player]],0),MATCH(FPL_Combined[[#Headers],[Gameweek 19]],FPL_Fixtures_Extract[#Headers],0)))-4),Team_Key[[Full Name]:[Full Name]],0))&amp;RIGHT(INDEX(FPL_Fixtures_Extract[],MATCH($A356,FPL_Fixtures_Extract[[Player]:[Player]],0),MATCH(FPL_Combined[[#Headers],[Gameweek 19]],FPL_Fixtures_Extract[#Headers],0)),3))</f>
        <v>LEI(A) 0-0</v>
      </c>
      <c r="U356" t="str">
        <f ca="1">IF(RIGHT(FPL_Combined[[#Headers],[Gameweek 20]],2)&lt;$B$622,INDEX(FPL_Results_Extract[Gameweek 20],MATCH($A356,FPL_Results_Extract[[Player]:[Player]],0)),INDEX(Team_Key[[Abbreviation]:[Abbreviation]],MATCH(LEFT(INDEX(FPL_Fixtures_Extract[],MATCH($A356,FPL_Fixtures_Extract[[Player]:[Player]],0),MATCH(FPL_Combined[[#Headers],[Gameweek 20]],FPL_Fixtures_Extract[#Headers],0)),LEN(INDEX(FPL_Fixtures_Extract[],MATCH($A356,FPL_Fixtures_Extract[[Player]:[Player]],0),MATCH(FPL_Combined[[#Headers],[Gameweek 20]],FPL_Fixtures_Extract[#Headers],0)))-4),Team_Key[[Full Name]:[Full Name]],0))&amp;RIGHT(INDEX(FPL_Fixtures_Extract[],MATCH($A356,FPL_Fixtures_Extract[[Player]:[Player]],0),MATCH(FPL_Combined[[#Headers],[Gameweek 20]],FPL_Fixtures_Extract[#Headers],0)),3))</f>
        <v>WAT(A) 2-1</v>
      </c>
      <c r="V356" t="str">
        <f ca="1">IF(RIGHT(FPL_Combined[[#Headers],[Gameweek 21]],2)&lt;$B$622,INDEX(FPL_Results_Extract[Gameweek 21],MATCH($A356,FPL_Results_Extract[[Player]:[Player]],0)),INDEX(Team_Key[[Abbreviation]:[Abbreviation]],MATCH(LEFT(INDEX(FPL_Fixtures_Extract[],MATCH($A356,FPL_Fixtures_Extract[[Player]:[Player]],0),MATCH(FPL_Combined[[#Headers],[Gameweek 21]],FPL_Fixtures_Extract[#Headers],0)),LEN(INDEX(FPL_Fixtures_Extract[],MATCH($A356,FPL_Fixtures_Extract[[Player]:[Player]],0),MATCH(FPL_Combined[[#Headers],[Gameweek 21]],FPL_Fixtures_Extract[#Headers],0)))-4),Team_Key[[Full Name]:[Full Name]],0))&amp;RIGHT(INDEX(FPL_Fixtures_Extract[],MATCH($A356,FPL_Fixtures_Extract[[Player]:[Player]],0),MATCH(FPL_Combined[[#Headers],[Gameweek 21]],FPL_Fixtures_Extract[#Headers],0)),3))</f>
        <v>EVE(H) 0-0</v>
      </c>
      <c r="W356" t="str">
        <f ca="1">IF(RIGHT(FPL_Combined[[#Headers],[Gameweek 22]],2)&lt;$B$622,INDEX(FPL_Results_Extract[Gameweek 22],MATCH($A356,FPL_Results_Extract[[Player]:[Player]],0)),INDEX(Team_Key[[Abbreviation]:[Abbreviation]],MATCH(LEFT(INDEX(FPL_Fixtures_Extract[],MATCH($A356,FPL_Fixtures_Extract[[Player]:[Player]],0),MATCH(FPL_Combined[[#Headers],[Gameweek 22]],FPL_Fixtures_Extract[#Headers],0)),LEN(INDEX(FPL_Fixtures_Extract[],MATCH($A356,FPL_Fixtures_Extract[[Player]:[Player]],0),MATCH(FPL_Combined[[#Headers],[Gameweek 22]],FPL_Fixtures_Extract[#Headers],0)))-4),Team_Key[[Full Name]:[Full Name]],0))&amp;RIGHT(INDEX(FPL_Fixtures_Extract[],MATCH($A356,FPL_Fixtures_Extract[[Player]:[Player]],0),MATCH(FPL_Combined[[#Headers],[Gameweek 22]],FPL_Fixtures_Extract[#Headers],0)),3))</f>
        <v>CRY(H) 4-0</v>
      </c>
      <c r="X356" t="str">
        <f ca="1">IF(RIGHT(FPL_Combined[[#Headers],[Gameweek 23]],2)&lt;$B$622,INDEX(FPL_Results_Extract[Gameweek 23],MATCH($A356,FPL_Results_Extract[[Player]:[Player]],0)),INDEX(Team_Key[[Abbreviation]:[Abbreviation]],MATCH(LEFT(INDEX(FPL_Fixtures_Extract[],MATCH($A356,FPL_Fixtures_Extract[[Player]:[Player]],0),MATCH(FPL_Combined[[#Headers],[Gameweek 23]],FPL_Fixtures_Extract[#Headers],0)),LEN(INDEX(FPL_Fixtures_Extract[],MATCH($A356,FPL_Fixtures_Extract[[Player]:[Player]],0),MATCH(FPL_Combined[[#Headers],[Gameweek 23]],FPL_Fixtures_Extract[#Headers],0)))-4),Team_Key[[Full Name]:[Full Name]],0))&amp;RIGHT(INDEX(FPL_Fixtures_Extract[],MATCH($A356,FPL_Fixtures_Extract[[Player]:[Player]],0),MATCH(FPL_Combined[[#Headers],[Gameweek 23]],FPL_Fixtures_Extract[#Headers],0)),3))</f>
        <v>WHU(A) 2-2</v>
      </c>
      <c r="Y356" t="str">
        <f ca="1">IF(RIGHT(FPL_Combined[[#Headers],[Gameweek 24]],2)&lt;$B$622,INDEX(FPL_Results_Extract[Team],MATCH($A356,FPL_Results_Extract[[Player]:[Player]],0)),INDEX(Team_Key[[Abbreviation]:[Abbreviation]],MATCH(LEFT(INDEX(FPL_Fixtures_Extract[],MATCH($A356,FPL_Fixtures_Extract[[Player]:[Player]],0),MATCH(FPL_Combined[[#Headers],[Gameweek 24]],FPL_Fixtures_Extract[#Headers],0)),LEN(INDEX(FPL_Fixtures_Extract[],MATCH($A356,FPL_Fixtures_Extract[[Player]:[Player]],0),MATCH(FPL_Combined[[#Headers],[Gameweek 24]],FPL_Fixtures_Extract[#Headers],0)))-4),Team_Key[[Full Name]:[Full Name]],0))&amp;RIGHT(INDEX(FPL_Fixtures_Extract[],MATCH($A356,FPL_Fixtures_Extract[[Player]:[Player]],0),MATCH(FPL_Combined[[#Headers],[Gameweek 24]],FPL_Fixtures_Extract[#Headers],0)),3))</f>
        <v>MCI</v>
      </c>
      <c r="Z356" t="str">
        <f ca="1">IF(RIGHT(FPL_Combined[[#Headers],[Gameweek 25]],2)&lt;$B$622,INDEX(FPL_Results_Extract[Player],MATCH($A356,FPL_Results_Extract[[Player]:[Player]],0)),INDEX(Team_Key[[Abbreviation]:[Abbreviation]],MATCH(LEFT(INDEX(FPL_Fixtures_Extract[],MATCH($A356,FPL_Fixtures_Extract[[Player]:[Player]],0),MATCH(FPL_Combined[[#Headers],[Gameweek 25]],FPL_Fixtures_Extract[#Headers],0)),LEN(INDEX(FPL_Fixtures_Extract[],MATCH($A356,FPL_Fixtures_Extract[[Player]:[Player]],0),MATCH(FPL_Combined[[#Headers],[Gameweek 25]],FPL_Fixtures_Extract[#Headers],0)))-4),Team_Key[[Full Name]:[Full Name]],0))&amp;RIGHT(INDEX(FPL_Fixtures_Extract[],MATCH($A356,FPL_Fixtures_Extract[[Player]:[Player]],0),MATCH(FPL_Combined[[#Headers],[Gameweek 25]],FPL_Fixtures_Extract[#Headers],0)),3))</f>
        <v>Maffeo</v>
      </c>
      <c r="AA356" t="str">
        <f ca="1">IF(RIGHT(FPL_Combined[[#Headers],[Gameweek 26]],2)&lt;$B$622,INDEX(FPL_Results_Extract[Gameweek 01],MATCH($A356,FPL_Results_Extract[[Player]:[Player]],0)),INDEX(Team_Key[[Abbreviation]:[Abbreviation]],MATCH(LEFT(INDEX(FPL_Fixtures_Extract[],MATCH($A356,FPL_Fixtures_Extract[[Player]:[Player]],0),MATCH(FPL_Combined[[#Headers],[Gameweek 26]],FPL_Fixtures_Extract[#Headers],0)),LEN(INDEX(FPL_Fixtures_Extract[],MATCH($A356,FPL_Fixtures_Extract[[Player]:[Player]],0),MATCH(FPL_Combined[[#Headers],[Gameweek 26]],FPL_Fixtures_Extract[#Headers],0)))-4),Team_Key[[Full Name]:[Full Name]],0))&amp;RIGHT(INDEX(FPL_Fixtures_Extract[],MATCH($A356,FPL_Fixtures_Extract[[Player]:[Player]],0),MATCH(FPL_Combined[[#Headers],[Gameweek 26]],FPL_Fixtures_Extract[#Headers],0)),3))</f>
        <v>N/A</v>
      </c>
      <c r="AB356" t="str">
        <f ca="1">IF(RIGHT(FPL_Combined[[#Headers],[Gameweek 27]],2)&lt;$B$622,INDEX(FPL_Results_Extract[Gameweek 02],MATCH($A356,FPL_Results_Extract[[Player]:[Player]],0)),INDEX(Team_Key[[Abbreviation]:[Abbreviation]],MATCH(LEFT(INDEX(FPL_Fixtures_Extract[],MATCH($A356,FPL_Fixtures_Extract[[Player]:[Player]],0),MATCH(FPL_Combined[[#Headers],[Gameweek 27]],FPL_Fixtures_Extract[#Headers],0)),LEN(INDEX(FPL_Fixtures_Extract[],MATCH($A356,FPL_Fixtures_Extract[[Player]:[Player]],0),MATCH(FPL_Combined[[#Headers],[Gameweek 27]],FPL_Fixtures_Extract[#Headers],0)))-4),Team_Key[[Full Name]:[Full Name]],0))&amp;RIGHT(INDEX(FPL_Fixtures_Extract[],MATCH($A356,FPL_Fixtures_Extract[[Player]:[Player]],0),MATCH(FPL_Combined[[#Headers],[Gameweek 27]],FPL_Fixtures_Extract[#Headers],0)),3))</f>
        <v>N/A</v>
      </c>
      <c r="AC356" t="str">
        <f ca="1">IF(RIGHT(FPL_Combined[[#Headers],[Gameweek 28]],2)&lt;$B$622,INDEX(FPL_Results_Extract[Gameweek 03],MATCH($A356,FPL_Results_Extract[[Player]:[Player]],0)),INDEX(Team_Key[[Abbreviation]:[Abbreviation]],MATCH(LEFT(INDEX(FPL_Fixtures_Extract[],MATCH($A356,FPL_Fixtures_Extract[[Player]:[Player]],0),MATCH(FPL_Combined[[#Headers],[Gameweek 28]],FPL_Fixtures_Extract[#Headers],0)),LEN(INDEX(FPL_Fixtures_Extract[],MATCH($A356,FPL_Fixtures_Extract[[Player]:[Player]],0),MATCH(FPL_Combined[[#Headers],[Gameweek 28]],FPL_Fixtures_Extract[#Headers],0)))-4),Team_Key[[Full Name]:[Full Name]],0))&amp;RIGHT(INDEX(FPL_Fixtures_Extract[],MATCH($A356,FPL_Fixtures_Extract[[Player]:[Player]],0),MATCH(FPL_Combined[[#Headers],[Gameweek 28]],FPL_Fixtures_Extract[#Headers],0)),3))</f>
        <v>N/A</v>
      </c>
      <c r="AD356" t="str">
        <f ca="1">IF(RIGHT(FPL_Combined[[#Headers],[Gameweek 29]],2)&lt;$B$622,INDEX(FPL_Results_Extract[Gameweek 04],MATCH($A356,FPL_Results_Extract[[Player]:[Player]],0)),INDEX(Team_Key[[Abbreviation]:[Abbreviation]],MATCH(LEFT(INDEX(FPL_Fixtures_Extract[],MATCH($A356,FPL_Fixtures_Extract[[Player]:[Player]],0),MATCH(FPL_Combined[[#Headers],[Gameweek 29]],FPL_Fixtures_Extract[#Headers],0)),LEN(INDEX(FPL_Fixtures_Extract[],MATCH($A356,FPL_Fixtures_Extract[[Player]:[Player]],0),MATCH(FPL_Combined[[#Headers],[Gameweek 29]],FPL_Fixtures_Extract[#Headers],0)))-4),Team_Key[[Full Name]:[Full Name]],0))&amp;RIGHT(INDEX(FPL_Fixtures_Extract[],MATCH($A356,FPL_Fixtures_Extract[[Player]:[Player]],0),MATCH(FPL_Combined[[#Headers],[Gameweek 29]],FPL_Fixtures_Extract[#Headers],0)),3))</f>
        <v>AVL(H)</v>
      </c>
      <c r="AE356" t="str">
        <f ca="1">IF(RIGHT(FPL_Combined[[#Headers],[Gameweek 30]],2)&lt;$B$622,INDEX(FPL_Results_Extract[Gameweek 05],MATCH($A356,FPL_Results_Extract[[Player]:[Player]],0)),INDEX(Team_Key[[Abbreviation]:[Abbreviation]],MATCH(LEFT(INDEX(FPL_Fixtures_Extract[],MATCH($A356,FPL_Fixtures_Extract[[Player]:[Player]],0),MATCH(FPL_Combined[[#Headers],[Gameweek 30]],FPL_Fixtures_Extract[#Headers],0)),LEN(INDEX(FPL_Fixtures_Extract[],MATCH($A356,FPL_Fixtures_Extract[[Player]:[Player]],0),MATCH(FPL_Combined[[#Headers],[Gameweek 30]],FPL_Fixtures_Extract[#Headers],0)))-4),Team_Key[[Full Name]:[Full Name]],0))&amp;RIGHT(INDEX(FPL_Fixtures_Extract[],MATCH($A356,FPL_Fixtures_Extract[[Player]:[Player]],0),MATCH(FPL_Combined[[#Headers],[Gameweek 30]],FPL_Fixtures_Extract[#Headers],0)),3))</f>
        <v>NOR(A)</v>
      </c>
      <c r="AF356" t="str">
        <f ca="1">IF(RIGHT(FPL_Combined[[#Headers],[Gameweek 31]],2)&lt;$B$622,INDEX(FPL_Results_Extract[Gameweek 06],MATCH($A356,FPL_Results_Extract[[Player]:[Player]],0)),INDEX(Team_Key[[Abbreviation]:[Abbreviation]],MATCH(LEFT(INDEX(FPL_Fixtures_Extract[],MATCH($A356,FPL_Fixtures_Extract[[Player]:[Player]],0),MATCH(FPL_Combined[[#Headers],[Gameweek 31]],FPL_Fixtures_Extract[#Headers],0)),LEN(INDEX(FPL_Fixtures_Extract[],MATCH($A356,FPL_Fixtures_Extract[[Player]:[Player]],0),MATCH(FPL_Combined[[#Headers],[Gameweek 31]],FPL_Fixtures_Extract[#Headers],0)))-4),Team_Key[[Full Name]:[Full Name]],0))&amp;RIGHT(INDEX(FPL_Fixtures_Extract[],MATCH($A356,FPL_Fixtures_Extract[[Player]:[Player]],0),MATCH(FPL_Combined[[#Headers],[Gameweek 31]],FPL_Fixtures_Extract[#Headers],0)),3))</f>
        <v>MUN(H)</v>
      </c>
      <c r="AG356" t="str">
        <f ca="1">IF(RIGHT(FPL_Combined[[#Headers],[Gameweek 32]],2)&lt;$B$622,INDEX(FPL_Results_Extract[Gameweek 07],MATCH($A356,FPL_Results_Extract[[Player]:[Player]],0)),INDEX(Team_Key[[Abbreviation]:[Abbreviation]],MATCH(LEFT(INDEX(FPL_Fixtures_Extract[],MATCH($A356,FPL_Fixtures_Extract[[Player]:[Player]],0),MATCH(FPL_Combined[[#Headers],[Gameweek 32]],FPL_Fixtures_Extract[#Headers],0)),LEN(INDEX(FPL_Fixtures_Extract[],MATCH($A356,FPL_Fixtures_Extract[[Player]:[Player]],0),MATCH(FPL_Combined[[#Headers],[Gameweek 32]],FPL_Fixtures_Extract[#Headers],0)))-4),Team_Key[[Full Name]:[Full Name]],0))&amp;RIGHT(INDEX(FPL_Fixtures_Extract[],MATCH($A356,FPL_Fixtures_Extract[[Player]:[Player]],0),MATCH(FPL_Combined[[#Headers],[Gameweek 32]],FPL_Fixtures_Extract[#Headers],0)),3))</f>
        <v>BOU(A)</v>
      </c>
      <c r="AH356" t="str">
        <f ca="1">IF(RIGHT(FPL_Combined[[#Headers],[Gameweek 33]],2)&lt;$B$622,INDEX(FPL_Results_Extract[Gameweek 08],MATCH($A356,FPL_Results_Extract[[Player]:[Player]],0)),INDEX(Team_Key[[Abbreviation]:[Abbreviation]],MATCH(LEFT(INDEX(FPL_Fixtures_Extract[],MATCH($A356,FPL_Fixtures_Extract[[Player]:[Player]],0),MATCH(FPL_Combined[[#Headers],[Gameweek 33]],FPL_Fixtures_Extract[#Headers],0)),LEN(INDEX(FPL_Fixtures_Extract[],MATCH($A356,FPL_Fixtures_Extract[[Player]:[Player]],0),MATCH(FPL_Combined[[#Headers],[Gameweek 33]],FPL_Fixtures_Extract[#Headers],0)))-4),Team_Key[[Full Name]:[Full Name]],0))&amp;RIGHT(INDEX(FPL_Fixtures_Extract[],MATCH($A356,FPL_Fixtures_Extract[[Player]:[Player]],0),MATCH(FPL_Combined[[#Headers],[Gameweek 33]],FPL_Fixtures_Extract[#Headers],0)),3))</f>
        <v>WBA(H)</v>
      </c>
      <c r="AI356" t="str">
        <f ca="1">IF(RIGHT(FPL_Combined[[#Headers],[Gameweek 34]],2)&lt;$B$622,INDEX(FPL_Results_Extract[Gameweek 09],MATCH($A356,FPL_Results_Extract[[Player]:[Player]],0)),INDEX(Team_Key[[Abbreviation]:[Abbreviation]],MATCH(LEFT(INDEX(FPL_Fixtures_Extract[],MATCH($A356,FPL_Fixtures_Extract[[Player]:[Player]],0),MATCH(FPL_Combined[[#Headers],[Gameweek 34]],FPL_Fixtures_Extract[#Headers],0)),LEN(INDEX(FPL_Fixtures_Extract[],MATCH($A356,FPL_Fixtures_Extract[[Player]:[Player]],0),MATCH(FPL_Combined[[#Headers],[Gameweek 34]],FPL_Fixtures_Extract[#Headers],0)))-4),Team_Key[[Full Name]:[Full Name]],0))&amp;RIGHT(INDEX(FPL_Fixtures_Extract[],MATCH($A356,FPL_Fixtures_Extract[[Player]:[Player]],0),MATCH(FPL_Combined[[#Headers],[Gameweek 34]],FPL_Fixtures_Extract[#Headers],0)),3))</f>
        <v>CHE(A)</v>
      </c>
      <c r="AJ356" t="str">
        <f ca="1">IF(RIGHT(FPL_Combined[[#Headers],[Gameweek 35]],2)&lt;$B$622,INDEX(FPL_Results_Extract[Gameweek 10],MATCH($A356,FPL_Results_Extract[[Player]:[Player]],0)),INDEX(Team_Key[[Abbreviation]:[Abbreviation]],MATCH(LEFT(INDEX(FPL_Fixtures_Extract[],MATCH($A356,FPL_Fixtures_Extract[[Player]:[Player]],0),MATCH(FPL_Combined[[#Headers],[Gameweek 35]],FPL_Fixtures_Extract[#Headers],0)),LEN(INDEX(FPL_Fixtures_Extract[],MATCH($A356,FPL_Fixtures_Extract[[Player]:[Player]],0),MATCH(FPL_Combined[[#Headers],[Gameweek 35]],FPL_Fixtures_Extract[#Headers],0)))-4),Team_Key[[Full Name]:[Full Name]],0))&amp;RIGHT(INDEX(FPL_Fixtures_Extract[],MATCH($A356,FPL_Fixtures_Extract[[Player]:[Player]],0),MATCH(FPL_Combined[[#Headers],[Gameweek 35]],FPL_Fixtures_Extract[#Headers],0)),3))</f>
        <v>STK(H)</v>
      </c>
      <c r="AK356" t="str">
        <f ca="1">IF(RIGHT(FPL_Combined[[#Headers],[Gameweek 36]],2)&lt;$B$622,INDEX(FPL_Results_Extract[Gameweek 11],MATCH($A356,FPL_Results_Extract[[Player]:[Player]],0)),INDEX(Team_Key[[Abbreviation]:[Abbreviation]],MATCH(LEFT(INDEX(FPL_Fixtures_Extract[],MATCH($A356,FPL_Fixtures_Extract[[Player]:[Player]],0),MATCH(FPL_Combined[[#Headers],[Gameweek 36]],FPL_Fixtures_Extract[#Headers],0)),LEN(INDEX(FPL_Fixtures_Extract[],MATCH($A356,FPL_Fixtures_Extract[[Player]:[Player]],0),MATCH(FPL_Combined[[#Headers],[Gameweek 36]],FPL_Fixtures_Extract[#Headers],0)))-4),Team_Key[[Full Name]:[Full Name]],0))&amp;RIGHT(INDEX(FPL_Fixtures_Extract[],MATCH($A356,FPL_Fixtures_Extract[[Player]:[Player]],0),MATCH(FPL_Combined[[#Headers],[Gameweek 36]],FPL_Fixtures_Extract[#Headers],0)),3))</f>
        <v>SOU(A)</v>
      </c>
      <c r="AL356" t="str">
        <f ca="1">IF(RIGHT(FPL_Combined[[#Headers],[Gameweek 37]],2)&lt;$B$622,INDEX(FPL_Results_Extract[Gameweek 12],MATCH($A356,FPL_Results_Extract[[Player]:[Player]],0)),INDEX(Team_Key[[Abbreviation]:[Abbreviation]],MATCH(LEFT(INDEX(FPL_Fixtures_Extract[],MATCH($A356,FPL_Fixtures_Extract[[Player]:[Player]],0),MATCH(FPL_Combined[[#Headers],[Gameweek 37]],FPL_Fixtures_Extract[#Headers],0)),LEN(INDEX(FPL_Fixtures_Extract[],MATCH($A356,FPL_Fixtures_Extract[[Player]:[Player]],0),MATCH(FPL_Combined[[#Headers],[Gameweek 37]],FPL_Fixtures_Extract[#Headers],0)))-4),Team_Key[[Full Name]:[Full Name]],0))&amp;RIGHT(INDEX(FPL_Fixtures_Extract[],MATCH($A356,FPL_Fixtures_Extract[[Player]:[Player]],0),MATCH(FPL_Combined[[#Headers],[Gameweek 37]],FPL_Fixtures_Extract[#Headers],0)),3))</f>
        <v>ARS(H)</v>
      </c>
      <c r="AM356" t="str">
        <f ca="1">IF(RIGHT(FPL_Combined[[#Headers],[Gameweek 38]],2)&lt;$B$622,INDEX(FPL_Results_Extract[Gameweek 13],MATCH($A356,FPL_Results_Extract[[Player]:[Player]],0)),INDEX(Team_Key[[Abbreviation]:[Abbreviation]],MATCH(LEFT(INDEX(FPL_Fixtures_Extract[],MATCH($A356,FPL_Fixtures_Extract[[Player]:[Player]],0),MATCH(FPL_Combined[[#Headers],[Gameweek 38]],FPL_Fixtures_Extract[#Headers],0)),LEN(INDEX(FPL_Fixtures_Extract[],MATCH($A356,FPL_Fixtures_Extract[[Player]:[Player]],0),MATCH(FPL_Combined[[#Headers],[Gameweek 38]],FPL_Fixtures_Extract[#Headers],0)))-4),Team_Key[[Full Name]:[Full Name]],0))&amp;RIGHT(INDEX(FPL_Fixtures_Extract[],MATCH($A356,FPL_Fixtures_Extract[[Player]:[Player]],0),MATCH(FPL_Combined[[#Headers],[Gameweek 38]],FPL_Fixtures_Extract[#Headers],0)),3))</f>
        <v>SWA(A)</v>
      </c>
    </row>
    <row r="357" spans="1:39" x14ac:dyDescent="0.45">
      <c r="A357" t="s">
        <v>639</v>
      </c>
      <c r="B357" t="str">
        <f ca="1">IF(RIGHT(FPL_Combined[[#Headers],[Gameweek 01]],2)&lt;$B$622,INDEX(FPL_Results_Extract[Gameweek 01],MATCH($A357,FPL_Results_Extract[[Player]:[Player]],0)),INDEX(Team_Key[[Abbreviation]:[Abbreviation]],MATCH(LEFT(INDEX(FPL_Fixtures_Extract[],MATCH($A357,FPL_Fixtures_Extract[[Player]:[Player]],0),MATCH(FPL_Combined[[#Headers],[Gameweek 01]],FPL_Fixtures_Extract[#Headers],0)),LEN(INDEX(FPL_Fixtures_Extract[],MATCH($A357,FPL_Fixtures_Extract[[Player]:[Player]],0),MATCH(FPL_Combined[[#Headers],[Gameweek 01]],FPL_Fixtures_Extract[#Headers],0)))-4),Team_Key[[Full Name]:[Full Name]],0))&amp;RIGHT(INDEX(FPL_Fixtures_Extract[],MATCH($A357,FPL_Fixtures_Extract[[Player]:[Player]],0),MATCH(FPL_Combined[[#Headers],[Gameweek 01]],FPL_Fixtures_Extract[#Headers],0)),3))</f>
        <v>SUN(H) 4-2</v>
      </c>
      <c r="C357" t="str">
        <f ca="1">IF(RIGHT(FPL_Combined[[#Headers],[Gameweek 02]],2)&lt;$B$622,INDEX(FPL_Results_Extract[Gameweek 02],MATCH($A357,FPL_Results_Extract[[Player]:[Player]],0)),INDEX(Team_Key[[Abbreviation]:[Abbreviation]],MATCH(LEFT(INDEX(FPL_Fixtures_Extract[],MATCH($A357,FPL_Fixtures_Extract[[Player]:[Player]],0),MATCH(FPL_Combined[[#Headers],[Gameweek 02]],FPL_Fixtures_Extract[#Headers],0)),LEN(INDEX(FPL_Fixtures_Extract[],MATCH($A357,FPL_Fixtures_Extract[[Player]:[Player]],0),MATCH(FPL_Combined[[#Headers],[Gameweek 02]],FPL_Fixtures_Extract[#Headers],0)))-4),Team_Key[[Full Name]:[Full Name]],0))&amp;RIGHT(INDEX(FPL_Fixtures_Extract[],MATCH($A357,FPL_Fixtures_Extract[[Player]:[Player]],0),MATCH(FPL_Combined[[#Headers],[Gameweek 02]],FPL_Fixtures_Extract[#Headers],0)),3))</f>
        <v>WHU(A) 2-1</v>
      </c>
      <c r="D357" t="str">
        <f ca="1">IF(RIGHT(FPL_Combined[[#Headers],[Gameweek 03]],2)&lt;$B$622,INDEX(FPL_Results_Extract[Gameweek 03],MATCH($A357,FPL_Results_Extract[[Player]:[Player]],0)),INDEX(Team_Key[[Abbreviation]:[Abbreviation]],MATCH(LEFT(INDEX(FPL_Fixtures_Extract[],MATCH($A357,FPL_Fixtures_Extract[[Player]:[Player]],0),MATCH(FPL_Combined[[#Headers],[Gameweek 03]],FPL_Fixtures_Extract[#Headers],0)),LEN(INDEX(FPL_Fixtures_Extract[],MATCH($A357,FPL_Fixtures_Extract[[Player]:[Player]],0),MATCH(FPL_Combined[[#Headers],[Gameweek 03]],FPL_Fixtures_Extract[#Headers],0)))-4),Team_Key[[Full Name]:[Full Name]],0))&amp;RIGHT(INDEX(FPL_Fixtures_Extract[],MATCH($A357,FPL_Fixtures_Extract[[Player]:[Player]],0),MATCH(FPL_Combined[[#Headers],[Gameweek 03]],FPL_Fixtures_Extract[#Headers],0)),3))</f>
        <v>TOT(H) 1-1</v>
      </c>
      <c r="E357" t="str">
        <f ca="1">IF(RIGHT(FPL_Combined[[#Headers],[Gameweek 04]],2)&lt;$B$622,INDEX(FPL_Results_Extract[Gameweek 04],MATCH($A357,FPL_Results_Extract[[Player]:[Player]],0)),INDEX(Team_Key[[Abbreviation]:[Abbreviation]],MATCH(LEFT(INDEX(FPL_Fixtures_Extract[],MATCH($A357,FPL_Fixtures_Extract[[Player]:[Player]],0),MATCH(FPL_Combined[[#Headers],[Gameweek 04]],FPL_Fixtures_Extract[#Headers],0)),LEN(INDEX(FPL_Fixtures_Extract[],MATCH($A357,FPL_Fixtures_Extract[[Player]:[Player]],0),MATCH(FPL_Combined[[#Headers],[Gameweek 04]],FPL_Fixtures_Extract[#Headers],0)))-4),Team_Key[[Full Name]:[Full Name]],0))&amp;RIGHT(INDEX(FPL_Fixtures_Extract[],MATCH($A357,FPL_Fixtures_Extract[[Player]:[Player]],0),MATCH(FPL_Combined[[#Headers],[Gameweek 04]],FPL_Fixtures_Extract[#Headers],0)),3))</f>
        <v>BOU(A) 1-1</v>
      </c>
      <c r="F357" t="str">
        <f ca="1">IF(RIGHT(FPL_Combined[[#Headers],[Gameweek 05]],2)&lt;$B$622,INDEX(FPL_Results_Extract[Gameweek 05],MATCH($A357,FPL_Results_Extract[[Player]:[Player]],0)),INDEX(Team_Key[[Abbreviation]:[Abbreviation]],MATCH(LEFT(INDEX(FPL_Fixtures_Extract[],MATCH($A357,FPL_Fixtures_Extract[[Player]:[Player]],0),MATCH(FPL_Combined[[#Headers],[Gameweek 05]],FPL_Fixtures_Extract[#Headers],0)),LEN(INDEX(FPL_Fixtures_Extract[],MATCH($A357,FPL_Fixtures_Extract[[Player]:[Player]],0),MATCH(FPL_Combined[[#Headers],[Gameweek 05]],FPL_Fixtures_Extract[#Headers],0)))-4),Team_Key[[Full Name]:[Full Name]],0))&amp;RIGHT(INDEX(FPL_Fixtures_Extract[],MATCH($A357,FPL_Fixtures_Extract[[Player]:[Player]],0),MATCH(FPL_Combined[[#Headers],[Gameweek 05]],FPL_Fixtures_Extract[#Headers],0)),3))</f>
        <v>AVL(H) 3-2</v>
      </c>
      <c r="G357" t="str">
        <f ca="1">IF(RIGHT(FPL_Combined[[#Headers],[Gameweek 06]],2)&lt;$B$622,INDEX(FPL_Results_Extract[Gameweek 06],MATCH($A357,FPL_Results_Extract[[Player]:[Player]],0)),INDEX(Team_Key[[Abbreviation]:[Abbreviation]],MATCH(LEFT(INDEX(FPL_Fixtures_Extract[],MATCH($A357,FPL_Fixtures_Extract[[Player]:[Player]],0),MATCH(FPL_Combined[[#Headers],[Gameweek 06]],FPL_Fixtures_Extract[#Headers],0)),LEN(INDEX(FPL_Fixtures_Extract[],MATCH($A357,FPL_Fixtures_Extract[[Player]:[Player]],0),MATCH(FPL_Combined[[#Headers],[Gameweek 06]],FPL_Fixtures_Extract[#Headers],0)))-4),Team_Key[[Full Name]:[Full Name]],0))&amp;RIGHT(INDEX(FPL_Fixtures_Extract[],MATCH($A357,FPL_Fixtures_Extract[[Player]:[Player]],0),MATCH(FPL_Combined[[#Headers],[Gameweek 06]],FPL_Fixtures_Extract[#Headers],0)),3))</f>
        <v>STK(A) 2-2</v>
      </c>
      <c r="H357" t="str">
        <f ca="1">IF(RIGHT(FPL_Combined[[#Headers],[Gameweek 07]],2)&lt;$B$622,INDEX(FPL_Results_Extract[Gameweek 07],MATCH($A357,FPL_Results_Extract[[Player]:[Player]],0)),INDEX(Team_Key[[Abbreviation]:[Abbreviation]],MATCH(LEFT(INDEX(FPL_Fixtures_Extract[],MATCH($A357,FPL_Fixtures_Extract[[Player]:[Player]],0),MATCH(FPL_Combined[[#Headers],[Gameweek 07]],FPL_Fixtures_Extract[#Headers],0)),LEN(INDEX(FPL_Fixtures_Extract[],MATCH($A357,FPL_Fixtures_Extract[[Player]:[Player]],0),MATCH(FPL_Combined[[#Headers],[Gameweek 07]],FPL_Fixtures_Extract[#Headers],0)))-4),Team_Key[[Full Name]:[Full Name]],0))&amp;RIGHT(INDEX(FPL_Fixtures_Extract[],MATCH($A357,FPL_Fixtures_Extract[[Player]:[Player]],0),MATCH(FPL_Combined[[#Headers],[Gameweek 07]],FPL_Fixtures_Extract[#Headers],0)),3))</f>
        <v>ARS(H) 2-5</v>
      </c>
      <c r="I357" t="str">
        <f ca="1">IF(RIGHT(FPL_Combined[[#Headers],[Gameweek 08]],2)&lt;$B$622,INDEX(FPL_Results_Extract[Gameweek 08],MATCH($A357,FPL_Results_Extract[[Player]:[Player]],0)),INDEX(Team_Key[[Abbreviation]:[Abbreviation]],MATCH(LEFT(INDEX(FPL_Fixtures_Extract[],MATCH($A357,FPL_Fixtures_Extract[[Player]:[Player]],0),MATCH(FPL_Combined[[#Headers],[Gameweek 08]],FPL_Fixtures_Extract[#Headers],0)),LEN(INDEX(FPL_Fixtures_Extract[],MATCH($A357,FPL_Fixtures_Extract[[Player]:[Player]],0),MATCH(FPL_Combined[[#Headers],[Gameweek 08]],FPL_Fixtures_Extract[#Headers],0)))-4),Team_Key[[Full Name]:[Full Name]],0))&amp;RIGHT(INDEX(FPL_Fixtures_Extract[],MATCH($A357,FPL_Fixtures_Extract[[Player]:[Player]],0),MATCH(FPL_Combined[[#Headers],[Gameweek 08]],FPL_Fixtures_Extract[#Headers],0)),3))</f>
        <v>NOR(A) 2-1</v>
      </c>
      <c r="J357" t="str">
        <f ca="1">IF(RIGHT(FPL_Combined[[#Headers],[Gameweek 09]],2)&lt;$B$622,INDEX(FPL_Results_Extract[Gameweek 09],MATCH($A357,FPL_Results_Extract[[Player]:[Player]],0)),INDEX(Team_Key[[Abbreviation]:[Abbreviation]],MATCH(LEFT(INDEX(FPL_Fixtures_Extract[],MATCH($A357,FPL_Fixtures_Extract[[Player]:[Player]],0),MATCH(FPL_Combined[[#Headers],[Gameweek 09]],FPL_Fixtures_Extract[#Headers],0)),LEN(INDEX(FPL_Fixtures_Extract[],MATCH($A357,FPL_Fixtures_Extract[[Player]:[Player]],0),MATCH(FPL_Combined[[#Headers],[Gameweek 09]],FPL_Fixtures_Extract[#Headers],0)))-4),Team_Key[[Full Name]:[Full Name]],0))&amp;RIGHT(INDEX(FPL_Fixtures_Extract[],MATCH($A357,FPL_Fixtures_Extract[[Player]:[Player]],0),MATCH(FPL_Combined[[#Headers],[Gameweek 09]],FPL_Fixtures_Extract[#Headers],0)),3))</f>
        <v>SOU(A) 2-2</v>
      </c>
      <c r="K357" t="str">
        <f ca="1">IF(RIGHT(FPL_Combined[[#Headers],[Gameweek 10]],2)&lt;$B$622,INDEX(FPL_Results_Extract[Gameweek 10],MATCH($A357,FPL_Results_Extract[[Player]:[Player]],0)),INDEX(Team_Key[[Abbreviation]:[Abbreviation]],MATCH(LEFT(INDEX(FPL_Fixtures_Extract[],MATCH($A357,FPL_Fixtures_Extract[[Player]:[Player]],0),MATCH(FPL_Combined[[#Headers],[Gameweek 10]],FPL_Fixtures_Extract[#Headers],0)),LEN(INDEX(FPL_Fixtures_Extract[],MATCH($A357,FPL_Fixtures_Extract[[Player]:[Player]],0),MATCH(FPL_Combined[[#Headers],[Gameweek 10]],FPL_Fixtures_Extract[#Headers],0)))-4),Team_Key[[Full Name]:[Full Name]],0))&amp;RIGHT(INDEX(FPL_Fixtures_Extract[],MATCH($A357,FPL_Fixtures_Extract[[Player]:[Player]],0),MATCH(FPL_Combined[[#Headers],[Gameweek 10]],FPL_Fixtures_Extract[#Headers],0)),3))</f>
        <v>CRY(H) 1-0</v>
      </c>
      <c r="L357" t="str">
        <f ca="1">IF(RIGHT(FPL_Combined[[#Headers],[Gameweek 11]],2)&lt;$B$622,INDEX(FPL_Results_Extract[Gameweek 11],MATCH($A357,FPL_Results_Extract[[Player]:[Player]],0)),INDEX(Team_Key[[Abbreviation]:[Abbreviation]],MATCH(LEFT(INDEX(FPL_Fixtures_Extract[],MATCH($A357,FPL_Fixtures_Extract[[Player]:[Player]],0),MATCH(FPL_Combined[[#Headers],[Gameweek 11]],FPL_Fixtures_Extract[#Headers],0)),LEN(INDEX(FPL_Fixtures_Extract[],MATCH($A357,FPL_Fixtures_Extract[[Player]:[Player]],0),MATCH(FPL_Combined[[#Headers],[Gameweek 11]],FPL_Fixtures_Extract[#Headers],0)))-4),Team_Key[[Full Name]:[Full Name]],0))&amp;RIGHT(INDEX(FPL_Fixtures_Extract[],MATCH($A357,FPL_Fixtures_Extract[[Player]:[Player]],0),MATCH(FPL_Combined[[#Headers],[Gameweek 11]],FPL_Fixtures_Extract[#Headers],0)),3))</f>
        <v>WBA(A) 3-2</v>
      </c>
      <c r="M357" t="str">
        <f ca="1">IF(RIGHT(FPL_Combined[[#Headers],[Gameweek 12]],2)&lt;$B$622,INDEX(FPL_Results_Extract[Gameweek 12],MATCH($A357,FPL_Results_Extract[[Player]:[Player]],0)),INDEX(Team_Key[[Abbreviation]:[Abbreviation]],MATCH(LEFT(INDEX(FPL_Fixtures_Extract[],MATCH($A357,FPL_Fixtures_Extract[[Player]:[Player]],0),MATCH(FPL_Combined[[#Headers],[Gameweek 12]],FPL_Fixtures_Extract[#Headers],0)),LEN(INDEX(FPL_Fixtures_Extract[],MATCH($A357,FPL_Fixtures_Extract[[Player]:[Player]],0),MATCH(FPL_Combined[[#Headers],[Gameweek 12]],FPL_Fixtures_Extract[#Headers],0)))-4),Team_Key[[Full Name]:[Full Name]],0))&amp;RIGHT(INDEX(FPL_Fixtures_Extract[],MATCH($A357,FPL_Fixtures_Extract[[Player]:[Player]],0),MATCH(FPL_Combined[[#Headers],[Gameweek 12]],FPL_Fixtures_Extract[#Headers],0)),3))</f>
        <v>WAT(H) 2-1</v>
      </c>
      <c r="N357" t="str">
        <f ca="1">IF(RIGHT(FPL_Combined[[#Headers],[Gameweek 13]],2)&lt;$B$622,INDEX(FPL_Results_Extract[Gameweek 13],MATCH($A357,FPL_Results_Extract[[Player]:[Player]],0)),INDEX(Team_Key[[Abbreviation]:[Abbreviation]],MATCH(LEFT(INDEX(FPL_Fixtures_Extract[],MATCH($A357,FPL_Fixtures_Extract[[Player]:[Player]],0),MATCH(FPL_Combined[[#Headers],[Gameweek 13]],FPL_Fixtures_Extract[#Headers],0)),LEN(INDEX(FPL_Fixtures_Extract[],MATCH($A357,FPL_Fixtures_Extract[[Player]:[Player]],0),MATCH(FPL_Combined[[#Headers],[Gameweek 13]],FPL_Fixtures_Extract[#Headers],0)))-4),Team_Key[[Full Name]:[Full Name]],0))&amp;RIGHT(INDEX(FPL_Fixtures_Extract[],MATCH($A357,FPL_Fixtures_Extract[[Player]:[Player]],0),MATCH(FPL_Combined[[#Headers],[Gameweek 13]],FPL_Fixtures_Extract[#Headers],0)),3))</f>
        <v>NEW(A) 3-0</v>
      </c>
      <c r="O357" t="str">
        <f ca="1">IF(RIGHT(FPL_Combined[[#Headers],[Gameweek 14]],2)&lt;$B$622,INDEX(FPL_Results_Extract[Gameweek 14],MATCH($A357,FPL_Results_Extract[[Player]:[Player]],0)),INDEX(Team_Key[[Abbreviation]:[Abbreviation]],MATCH(LEFT(INDEX(FPL_Fixtures_Extract[],MATCH($A357,FPL_Fixtures_Extract[[Player]:[Player]],0),MATCH(FPL_Combined[[#Headers],[Gameweek 14]],FPL_Fixtures_Extract[#Headers],0)),LEN(INDEX(FPL_Fixtures_Extract[],MATCH($A357,FPL_Fixtures_Extract[[Player]:[Player]],0),MATCH(FPL_Combined[[#Headers],[Gameweek 14]],FPL_Fixtures_Extract[#Headers],0)))-4),Team_Key[[Full Name]:[Full Name]],0))&amp;RIGHT(INDEX(FPL_Fixtures_Extract[],MATCH($A357,FPL_Fixtures_Extract[[Player]:[Player]],0),MATCH(FPL_Combined[[#Headers],[Gameweek 14]],FPL_Fixtures_Extract[#Headers],0)),3))</f>
        <v>MUN(H) 1-1</v>
      </c>
      <c r="P357" t="str">
        <f ca="1">IF(RIGHT(FPL_Combined[[#Headers],[Gameweek 15]],2)&lt;$B$622,INDEX(FPL_Results_Extract[Gameweek 15],MATCH($A357,FPL_Results_Extract[[Player]:[Player]],0)),INDEX(Team_Key[[Abbreviation]:[Abbreviation]],MATCH(LEFT(INDEX(FPL_Fixtures_Extract[],MATCH($A357,FPL_Fixtures_Extract[[Player]:[Player]],0),MATCH(FPL_Combined[[#Headers],[Gameweek 15]],FPL_Fixtures_Extract[#Headers],0)),LEN(INDEX(FPL_Fixtures_Extract[],MATCH($A357,FPL_Fixtures_Extract[[Player]:[Player]],0),MATCH(FPL_Combined[[#Headers],[Gameweek 15]],FPL_Fixtures_Extract[#Headers],0)))-4),Team_Key[[Full Name]:[Full Name]],0))&amp;RIGHT(INDEX(FPL_Fixtures_Extract[],MATCH($A357,FPL_Fixtures_Extract[[Player]:[Player]],0),MATCH(FPL_Combined[[#Headers],[Gameweek 15]],FPL_Fixtures_Extract[#Headers],0)),3))</f>
        <v>SWA(A) 3-0</v>
      </c>
      <c r="Q357" t="str">
        <f ca="1">IF(RIGHT(FPL_Combined[[#Headers],[Gameweek 16]],2)&lt;$B$622,INDEX(FPL_Results_Extract[Gameweek 16],MATCH($A357,FPL_Results_Extract[[Player]:[Player]],0)),INDEX(Team_Key[[Abbreviation]:[Abbreviation]],MATCH(LEFT(INDEX(FPL_Fixtures_Extract[],MATCH($A357,FPL_Fixtures_Extract[[Player]:[Player]],0),MATCH(FPL_Combined[[#Headers],[Gameweek 16]],FPL_Fixtures_Extract[#Headers],0)),LEN(INDEX(FPL_Fixtures_Extract[],MATCH($A357,FPL_Fixtures_Extract[[Player]:[Player]],0),MATCH(FPL_Combined[[#Headers],[Gameweek 16]],FPL_Fixtures_Extract[#Headers],0)))-4),Team_Key[[Full Name]:[Full Name]],0))&amp;RIGHT(INDEX(FPL_Fixtures_Extract[],MATCH($A357,FPL_Fixtures_Extract[[Player]:[Player]],0),MATCH(FPL_Combined[[#Headers],[Gameweek 16]],FPL_Fixtures_Extract[#Headers],0)),3))</f>
        <v>CHE(H) 2-1</v>
      </c>
      <c r="R357" t="str">
        <f ca="1">IF(RIGHT(FPL_Combined[[#Headers],[Gameweek 17]],2)&lt;$B$622,INDEX(FPL_Results_Extract[Gameweek 17],MATCH($A357,FPL_Results_Extract[[Player]:[Player]],0)),INDEX(Team_Key[[Abbreviation]:[Abbreviation]],MATCH(LEFT(INDEX(FPL_Fixtures_Extract[],MATCH($A357,FPL_Fixtures_Extract[[Player]:[Player]],0),MATCH(FPL_Combined[[#Headers],[Gameweek 17]],FPL_Fixtures_Extract[#Headers],0)),LEN(INDEX(FPL_Fixtures_Extract[],MATCH($A357,FPL_Fixtures_Extract[[Player]:[Player]],0),MATCH(FPL_Combined[[#Headers],[Gameweek 17]],FPL_Fixtures_Extract[#Headers],0)))-4),Team_Key[[Full Name]:[Full Name]],0))&amp;RIGHT(INDEX(FPL_Fixtures_Extract[],MATCH($A357,FPL_Fixtures_Extract[[Player]:[Player]],0),MATCH(FPL_Combined[[#Headers],[Gameweek 17]],FPL_Fixtures_Extract[#Headers],0)),3))</f>
        <v>EVE(A) 3-2</v>
      </c>
      <c r="S357" t="str">
        <f ca="1">IF(RIGHT(FPL_Combined[[#Headers],[Gameweek 18]],2)&lt;$B$622,INDEX(FPL_Results_Extract[Gameweek 18],MATCH($A357,FPL_Results_Extract[[Player]:[Player]],0)),INDEX(Team_Key[[Abbreviation]:[Abbreviation]],MATCH(LEFT(INDEX(FPL_Fixtures_Extract[],MATCH($A357,FPL_Fixtures_Extract[[Player]:[Player]],0),MATCH(FPL_Combined[[#Headers],[Gameweek 18]],FPL_Fixtures_Extract[#Headers],0)),LEN(INDEX(FPL_Fixtures_Extract[],MATCH($A357,FPL_Fixtures_Extract[[Player]:[Player]],0),MATCH(FPL_Combined[[#Headers],[Gameweek 18]],FPL_Fixtures_Extract[#Headers],0)))-4),Team_Key[[Full Name]:[Full Name]],0))&amp;RIGHT(INDEX(FPL_Fixtures_Extract[],MATCH($A357,FPL_Fixtures_Extract[[Player]:[Player]],0),MATCH(FPL_Combined[[#Headers],[Gameweek 18]],FPL_Fixtures_Extract[#Headers],0)),3))</f>
        <v>LIV(A) 0-1</v>
      </c>
      <c r="T357" t="str">
        <f ca="1">IF(RIGHT(FPL_Combined[[#Headers],[Gameweek 19]],2)&lt;$B$622,INDEX(FPL_Results_Extract[Gameweek 19],MATCH($A357,FPL_Results_Extract[[Player]:[Player]],0)),INDEX(Team_Key[[Abbreviation]:[Abbreviation]],MATCH(LEFT(INDEX(FPL_Fixtures_Extract[],MATCH($A357,FPL_Fixtures_Extract[[Player]:[Player]],0),MATCH(FPL_Combined[[#Headers],[Gameweek 19]],FPL_Fixtures_Extract[#Headers],0)),LEN(INDEX(FPL_Fixtures_Extract[],MATCH($A357,FPL_Fixtures_Extract[[Player]:[Player]],0),MATCH(FPL_Combined[[#Headers],[Gameweek 19]],FPL_Fixtures_Extract[#Headers],0)))-4),Team_Key[[Full Name]:[Full Name]],0))&amp;RIGHT(INDEX(FPL_Fixtures_Extract[],MATCH($A357,FPL_Fixtures_Extract[[Player]:[Player]],0),MATCH(FPL_Combined[[#Headers],[Gameweek 19]],FPL_Fixtures_Extract[#Headers],0)),3))</f>
        <v>MCI(H) 0-0</v>
      </c>
      <c r="U357" t="str">
        <f ca="1">IF(RIGHT(FPL_Combined[[#Headers],[Gameweek 20]],2)&lt;$B$622,INDEX(FPL_Results_Extract[Gameweek 20],MATCH($A357,FPL_Results_Extract[[Player]:[Player]],0)),INDEX(Team_Key[[Abbreviation]:[Abbreviation]],MATCH(LEFT(INDEX(FPL_Fixtures_Extract[],MATCH($A357,FPL_Fixtures_Extract[[Player]:[Player]],0),MATCH(FPL_Combined[[#Headers],[Gameweek 20]],FPL_Fixtures_Extract[#Headers],0)),LEN(INDEX(FPL_Fixtures_Extract[],MATCH($A357,FPL_Fixtures_Extract[[Player]:[Player]],0),MATCH(FPL_Combined[[#Headers],[Gameweek 20]],FPL_Fixtures_Extract[#Headers],0)))-4),Team_Key[[Full Name]:[Full Name]],0))&amp;RIGHT(INDEX(FPL_Fixtures_Extract[],MATCH($A357,FPL_Fixtures_Extract[[Player]:[Player]],0),MATCH(FPL_Combined[[#Headers],[Gameweek 20]],FPL_Fixtures_Extract[#Headers],0)),3))</f>
        <v>BOU(H) 0-0</v>
      </c>
      <c r="V357" t="str">
        <f ca="1">IF(RIGHT(FPL_Combined[[#Headers],[Gameweek 21]],2)&lt;$B$622,INDEX(FPL_Results_Extract[Gameweek 21],MATCH($A357,FPL_Results_Extract[[Player]:[Player]],0)),INDEX(Team_Key[[Abbreviation]:[Abbreviation]],MATCH(LEFT(INDEX(FPL_Fixtures_Extract[],MATCH($A357,FPL_Fixtures_Extract[[Player]:[Player]],0),MATCH(FPL_Combined[[#Headers],[Gameweek 21]],FPL_Fixtures_Extract[#Headers],0)),LEN(INDEX(FPL_Fixtures_Extract[],MATCH($A357,FPL_Fixtures_Extract[[Player]:[Player]],0),MATCH(FPL_Combined[[#Headers],[Gameweek 21]],FPL_Fixtures_Extract[#Headers],0)))-4),Team_Key[[Full Name]:[Full Name]],0))&amp;RIGHT(INDEX(FPL_Fixtures_Extract[],MATCH($A357,FPL_Fixtures_Extract[[Player]:[Player]],0),MATCH(FPL_Combined[[#Headers],[Gameweek 21]],FPL_Fixtures_Extract[#Headers],0)),3))</f>
        <v>TOT(A) 1-0</v>
      </c>
      <c r="W357" t="str">
        <f ca="1">IF(RIGHT(FPL_Combined[[#Headers],[Gameweek 22]],2)&lt;$B$622,INDEX(FPL_Results_Extract[Gameweek 22],MATCH($A357,FPL_Results_Extract[[Player]:[Player]],0)),INDEX(Team_Key[[Abbreviation]:[Abbreviation]],MATCH(LEFT(INDEX(FPL_Fixtures_Extract[],MATCH($A357,FPL_Fixtures_Extract[[Player]:[Player]],0),MATCH(FPL_Combined[[#Headers],[Gameweek 22]],FPL_Fixtures_Extract[#Headers],0)),LEN(INDEX(FPL_Fixtures_Extract[],MATCH($A357,FPL_Fixtures_Extract[[Player]:[Player]],0),MATCH(FPL_Combined[[#Headers],[Gameweek 22]],FPL_Fixtures_Extract[#Headers],0)))-4),Team_Key[[Full Name]:[Full Name]],0))&amp;RIGHT(INDEX(FPL_Fixtures_Extract[],MATCH($A357,FPL_Fixtures_Extract[[Player]:[Player]],0),MATCH(FPL_Combined[[#Headers],[Gameweek 22]],FPL_Fixtures_Extract[#Headers],0)),3))</f>
        <v>AVL(A) 1-1</v>
      </c>
      <c r="X357" t="str">
        <f ca="1">IF(RIGHT(FPL_Combined[[#Headers],[Gameweek 23]],2)&lt;$B$622,INDEX(FPL_Results_Extract[Gameweek 23],MATCH($A357,FPL_Results_Extract[[Player]:[Player]],0)),INDEX(Team_Key[[Abbreviation]:[Abbreviation]],MATCH(LEFT(INDEX(FPL_Fixtures_Extract[],MATCH($A357,FPL_Fixtures_Extract[[Player]:[Player]],0),MATCH(FPL_Combined[[#Headers],[Gameweek 23]],FPL_Fixtures_Extract[#Headers],0)),LEN(INDEX(FPL_Fixtures_Extract[],MATCH($A357,FPL_Fixtures_Extract[[Player]:[Player]],0),MATCH(FPL_Combined[[#Headers],[Gameweek 23]],FPL_Fixtures_Extract[#Headers],0)))-4),Team_Key[[Full Name]:[Full Name]],0))&amp;RIGHT(INDEX(FPL_Fixtures_Extract[],MATCH($A357,FPL_Fixtures_Extract[[Player]:[Player]],0),MATCH(FPL_Combined[[#Headers],[Gameweek 23]],FPL_Fixtures_Extract[#Headers],0)),3))</f>
        <v>STK(H) 3-0</v>
      </c>
      <c r="Y357" t="str">
        <f ca="1">IF(RIGHT(FPL_Combined[[#Headers],[Gameweek 24]],2)&lt;$B$622,INDEX(FPL_Results_Extract[Team],MATCH($A357,FPL_Results_Extract[[Player]:[Player]],0)),INDEX(Team_Key[[Abbreviation]:[Abbreviation]],MATCH(LEFT(INDEX(FPL_Fixtures_Extract[],MATCH($A357,FPL_Fixtures_Extract[[Player]:[Player]],0),MATCH(FPL_Combined[[#Headers],[Gameweek 24]],FPL_Fixtures_Extract[#Headers],0)),LEN(INDEX(FPL_Fixtures_Extract[],MATCH($A357,FPL_Fixtures_Extract[[Player]:[Player]],0),MATCH(FPL_Combined[[#Headers],[Gameweek 24]],FPL_Fixtures_Extract[#Headers],0)))-4),Team_Key[[Full Name]:[Full Name]],0))&amp;RIGHT(INDEX(FPL_Fixtures_Extract[],MATCH($A357,FPL_Fixtures_Extract[[Player]:[Player]],0),MATCH(FPL_Combined[[#Headers],[Gameweek 24]],FPL_Fixtures_Extract[#Headers],0)),3))</f>
        <v>LEI</v>
      </c>
      <c r="Z357" t="str">
        <f ca="1">IF(RIGHT(FPL_Combined[[#Headers],[Gameweek 25]],2)&lt;$B$622,INDEX(FPL_Results_Extract[Player],MATCH($A357,FPL_Results_Extract[[Player]:[Player]],0)),INDEX(Team_Key[[Abbreviation]:[Abbreviation]],MATCH(LEFT(INDEX(FPL_Fixtures_Extract[],MATCH($A357,FPL_Fixtures_Extract[[Player]:[Player]],0),MATCH(FPL_Combined[[#Headers],[Gameweek 25]],FPL_Fixtures_Extract[#Headers],0)),LEN(INDEX(FPL_Fixtures_Extract[],MATCH($A357,FPL_Fixtures_Extract[[Player]:[Player]],0),MATCH(FPL_Combined[[#Headers],[Gameweek 25]],FPL_Fixtures_Extract[#Headers],0)))-4),Team_Key[[Full Name]:[Full Name]],0))&amp;RIGHT(INDEX(FPL_Fixtures_Extract[],MATCH($A357,FPL_Fixtures_Extract[[Player]:[Player]],0),MATCH(FPL_Combined[[#Headers],[Gameweek 25]],FPL_Fixtures_Extract[#Headers],0)),3))</f>
        <v>Mahrez</v>
      </c>
      <c r="AA357" t="str">
        <f ca="1">IF(RIGHT(FPL_Combined[[#Headers],[Gameweek 26]],2)&lt;$B$622,INDEX(FPL_Results_Extract[Gameweek 01],MATCH($A357,FPL_Results_Extract[[Player]:[Player]],0)),INDEX(Team_Key[[Abbreviation]:[Abbreviation]],MATCH(LEFT(INDEX(FPL_Fixtures_Extract[],MATCH($A357,FPL_Fixtures_Extract[[Player]:[Player]],0),MATCH(FPL_Combined[[#Headers],[Gameweek 26]],FPL_Fixtures_Extract[#Headers],0)),LEN(INDEX(FPL_Fixtures_Extract[],MATCH($A357,FPL_Fixtures_Extract[[Player]:[Player]],0),MATCH(FPL_Combined[[#Headers],[Gameweek 26]],FPL_Fixtures_Extract[#Headers],0)))-4),Team_Key[[Full Name]:[Full Name]],0))&amp;RIGHT(INDEX(FPL_Fixtures_Extract[],MATCH($A357,FPL_Fixtures_Extract[[Player]:[Player]],0),MATCH(FPL_Combined[[#Headers],[Gameweek 26]],FPL_Fixtures_Extract[#Headers],0)),3))</f>
        <v>SUN(H) 4-2</v>
      </c>
      <c r="AB357" t="str">
        <f ca="1">IF(RIGHT(FPL_Combined[[#Headers],[Gameweek 27]],2)&lt;$B$622,INDEX(FPL_Results_Extract[Gameweek 02],MATCH($A357,FPL_Results_Extract[[Player]:[Player]],0)),INDEX(Team_Key[[Abbreviation]:[Abbreviation]],MATCH(LEFT(INDEX(FPL_Fixtures_Extract[],MATCH($A357,FPL_Fixtures_Extract[[Player]:[Player]],0),MATCH(FPL_Combined[[#Headers],[Gameweek 27]],FPL_Fixtures_Extract[#Headers],0)),LEN(INDEX(FPL_Fixtures_Extract[],MATCH($A357,FPL_Fixtures_Extract[[Player]:[Player]],0),MATCH(FPL_Combined[[#Headers],[Gameweek 27]],FPL_Fixtures_Extract[#Headers],0)))-4),Team_Key[[Full Name]:[Full Name]],0))&amp;RIGHT(INDEX(FPL_Fixtures_Extract[],MATCH($A357,FPL_Fixtures_Extract[[Player]:[Player]],0),MATCH(FPL_Combined[[#Headers],[Gameweek 27]],FPL_Fixtures_Extract[#Headers],0)),3))</f>
        <v>WHU(A) 2-1</v>
      </c>
      <c r="AC357" t="str">
        <f ca="1">IF(RIGHT(FPL_Combined[[#Headers],[Gameweek 28]],2)&lt;$B$622,INDEX(FPL_Results_Extract[Gameweek 03],MATCH($A357,FPL_Results_Extract[[Player]:[Player]],0)),INDEX(Team_Key[[Abbreviation]:[Abbreviation]],MATCH(LEFT(INDEX(FPL_Fixtures_Extract[],MATCH($A357,FPL_Fixtures_Extract[[Player]:[Player]],0),MATCH(FPL_Combined[[#Headers],[Gameweek 28]],FPL_Fixtures_Extract[#Headers],0)),LEN(INDEX(FPL_Fixtures_Extract[],MATCH($A357,FPL_Fixtures_Extract[[Player]:[Player]],0),MATCH(FPL_Combined[[#Headers],[Gameweek 28]],FPL_Fixtures_Extract[#Headers],0)))-4),Team_Key[[Full Name]:[Full Name]],0))&amp;RIGHT(INDEX(FPL_Fixtures_Extract[],MATCH($A357,FPL_Fixtures_Extract[[Player]:[Player]],0),MATCH(FPL_Combined[[#Headers],[Gameweek 28]],FPL_Fixtures_Extract[#Headers],0)),3))</f>
        <v>TOT(H) 1-1</v>
      </c>
      <c r="AD357" t="str">
        <f ca="1">IF(RIGHT(FPL_Combined[[#Headers],[Gameweek 29]],2)&lt;$B$622,INDEX(FPL_Results_Extract[Gameweek 04],MATCH($A357,FPL_Results_Extract[[Player]:[Player]],0)),INDEX(Team_Key[[Abbreviation]:[Abbreviation]],MATCH(LEFT(INDEX(FPL_Fixtures_Extract[],MATCH($A357,FPL_Fixtures_Extract[[Player]:[Player]],0),MATCH(FPL_Combined[[#Headers],[Gameweek 29]],FPL_Fixtures_Extract[#Headers],0)),LEN(INDEX(FPL_Fixtures_Extract[],MATCH($A357,FPL_Fixtures_Extract[[Player]:[Player]],0),MATCH(FPL_Combined[[#Headers],[Gameweek 29]],FPL_Fixtures_Extract[#Headers],0)))-4),Team_Key[[Full Name]:[Full Name]],0))&amp;RIGHT(INDEX(FPL_Fixtures_Extract[],MATCH($A357,FPL_Fixtures_Extract[[Player]:[Player]],0),MATCH(FPL_Combined[[#Headers],[Gameweek 29]],FPL_Fixtures_Extract[#Headers],0)),3))</f>
        <v>WAT(A)</v>
      </c>
      <c r="AE357" t="str">
        <f ca="1">IF(RIGHT(FPL_Combined[[#Headers],[Gameweek 30]],2)&lt;$B$622,INDEX(FPL_Results_Extract[Gameweek 05],MATCH($A357,FPL_Results_Extract[[Player]:[Player]],0)),INDEX(Team_Key[[Abbreviation]:[Abbreviation]],MATCH(LEFT(INDEX(FPL_Fixtures_Extract[],MATCH($A357,FPL_Fixtures_Extract[[Player]:[Player]],0),MATCH(FPL_Combined[[#Headers],[Gameweek 30]],FPL_Fixtures_Extract[#Headers],0)),LEN(INDEX(FPL_Fixtures_Extract[],MATCH($A357,FPL_Fixtures_Extract[[Player]:[Player]],0),MATCH(FPL_Combined[[#Headers],[Gameweek 30]],FPL_Fixtures_Extract[#Headers],0)))-4),Team_Key[[Full Name]:[Full Name]],0))&amp;RIGHT(INDEX(FPL_Fixtures_Extract[],MATCH($A357,FPL_Fixtures_Extract[[Player]:[Player]],0),MATCH(FPL_Combined[[#Headers],[Gameweek 30]],FPL_Fixtures_Extract[#Headers],0)),3))</f>
        <v>NEW(H)</v>
      </c>
      <c r="AF357" t="str">
        <f ca="1">IF(RIGHT(FPL_Combined[[#Headers],[Gameweek 31]],2)&lt;$B$622,INDEX(FPL_Results_Extract[Gameweek 06],MATCH($A357,FPL_Results_Extract[[Player]:[Player]],0)),INDEX(Team_Key[[Abbreviation]:[Abbreviation]],MATCH(LEFT(INDEX(FPL_Fixtures_Extract[],MATCH($A357,FPL_Fixtures_Extract[[Player]:[Player]],0),MATCH(FPL_Combined[[#Headers],[Gameweek 31]],FPL_Fixtures_Extract[#Headers],0)),LEN(INDEX(FPL_Fixtures_Extract[],MATCH($A357,FPL_Fixtures_Extract[[Player]:[Player]],0),MATCH(FPL_Combined[[#Headers],[Gameweek 31]],FPL_Fixtures_Extract[#Headers],0)))-4),Team_Key[[Full Name]:[Full Name]],0))&amp;RIGHT(INDEX(FPL_Fixtures_Extract[],MATCH($A357,FPL_Fixtures_Extract[[Player]:[Player]],0),MATCH(FPL_Combined[[#Headers],[Gameweek 31]],FPL_Fixtures_Extract[#Headers],0)),3))</f>
        <v>CRY(A)</v>
      </c>
      <c r="AG357" t="str">
        <f ca="1">IF(RIGHT(FPL_Combined[[#Headers],[Gameweek 32]],2)&lt;$B$622,INDEX(FPL_Results_Extract[Gameweek 07],MATCH($A357,FPL_Results_Extract[[Player]:[Player]],0)),INDEX(Team_Key[[Abbreviation]:[Abbreviation]],MATCH(LEFT(INDEX(FPL_Fixtures_Extract[],MATCH($A357,FPL_Fixtures_Extract[[Player]:[Player]],0),MATCH(FPL_Combined[[#Headers],[Gameweek 32]],FPL_Fixtures_Extract[#Headers],0)),LEN(INDEX(FPL_Fixtures_Extract[],MATCH($A357,FPL_Fixtures_Extract[[Player]:[Player]],0),MATCH(FPL_Combined[[#Headers],[Gameweek 32]],FPL_Fixtures_Extract[#Headers],0)))-4),Team_Key[[Full Name]:[Full Name]],0))&amp;RIGHT(INDEX(FPL_Fixtures_Extract[],MATCH($A357,FPL_Fixtures_Extract[[Player]:[Player]],0),MATCH(FPL_Combined[[#Headers],[Gameweek 32]],FPL_Fixtures_Extract[#Headers],0)),3))</f>
        <v>SOU(H)</v>
      </c>
      <c r="AH357" t="str">
        <f ca="1">IF(RIGHT(FPL_Combined[[#Headers],[Gameweek 33]],2)&lt;$B$622,INDEX(FPL_Results_Extract[Gameweek 08],MATCH($A357,FPL_Results_Extract[[Player]:[Player]],0)),INDEX(Team_Key[[Abbreviation]:[Abbreviation]],MATCH(LEFT(INDEX(FPL_Fixtures_Extract[],MATCH($A357,FPL_Fixtures_Extract[[Player]:[Player]],0),MATCH(FPL_Combined[[#Headers],[Gameweek 33]],FPL_Fixtures_Extract[#Headers],0)),LEN(INDEX(FPL_Fixtures_Extract[],MATCH($A357,FPL_Fixtures_Extract[[Player]:[Player]],0),MATCH(FPL_Combined[[#Headers],[Gameweek 33]],FPL_Fixtures_Extract[#Headers],0)))-4),Team_Key[[Full Name]:[Full Name]],0))&amp;RIGHT(INDEX(FPL_Fixtures_Extract[],MATCH($A357,FPL_Fixtures_Extract[[Player]:[Player]],0),MATCH(FPL_Combined[[#Headers],[Gameweek 33]],FPL_Fixtures_Extract[#Headers],0)),3))</f>
        <v>SUN(A)</v>
      </c>
      <c r="AI357" t="str">
        <f ca="1">IF(RIGHT(FPL_Combined[[#Headers],[Gameweek 34]],2)&lt;$B$622,INDEX(FPL_Results_Extract[Gameweek 09],MATCH($A357,FPL_Results_Extract[[Player]:[Player]],0)),INDEX(Team_Key[[Abbreviation]:[Abbreviation]],MATCH(LEFT(INDEX(FPL_Fixtures_Extract[],MATCH($A357,FPL_Fixtures_Extract[[Player]:[Player]],0),MATCH(FPL_Combined[[#Headers],[Gameweek 34]],FPL_Fixtures_Extract[#Headers],0)),LEN(INDEX(FPL_Fixtures_Extract[],MATCH($A357,FPL_Fixtures_Extract[[Player]:[Player]],0),MATCH(FPL_Combined[[#Headers],[Gameweek 34]],FPL_Fixtures_Extract[#Headers],0)))-4),Team_Key[[Full Name]:[Full Name]],0))&amp;RIGHT(INDEX(FPL_Fixtures_Extract[],MATCH($A357,FPL_Fixtures_Extract[[Player]:[Player]],0),MATCH(FPL_Combined[[#Headers],[Gameweek 34]],FPL_Fixtures_Extract[#Headers],0)),3))</f>
        <v>WHU(H)</v>
      </c>
      <c r="AJ357" t="str">
        <f ca="1">IF(RIGHT(FPL_Combined[[#Headers],[Gameweek 35]],2)&lt;$B$622,INDEX(FPL_Results_Extract[Gameweek 10],MATCH($A357,FPL_Results_Extract[[Player]:[Player]],0)),INDEX(Team_Key[[Abbreviation]:[Abbreviation]],MATCH(LEFT(INDEX(FPL_Fixtures_Extract[],MATCH($A357,FPL_Fixtures_Extract[[Player]:[Player]],0),MATCH(FPL_Combined[[#Headers],[Gameweek 35]],FPL_Fixtures_Extract[#Headers],0)),LEN(INDEX(FPL_Fixtures_Extract[],MATCH($A357,FPL_Fixtures_Extract[[Player]:[Player]],0),MATCH(FPL_Combined[[#Headers],[Gameweek 35]],FPL_Fixtures_Extract[#Headers],0)))-4),Team_Key[[Full Name]:[Full Name]],0))&amp;RIGHT(INDEX(FPL_Fixtures_Extract[],MATCH($A357,FPL_Fixtures_Extract[[Player]:[Player]],0),MATCH(FPL_Combined[[#Headers],[Gameweek 35]],FPL_Fixtures_Extract[#Headers],0)),3))</f>
        <v>SWA(H)</v>
      </c>
      <c r="AK357" t="str">
        <f ca="1">IF(RIGHT(FPL_Combined[[#Headers],[Gameweek 36]],2)&lt;$B$622,INDEX(FPL_Results_Extract[Gameweek 11],MATCH($A357,FPL_Results_Extract[[Player]:[Player]],0)),INDEX(Team_Key[[Abbreviation]:[Abbreviation]],MATCH(LEFT(INDEX(FPL_Fixtures_Extract[],MATCH($A357,FPL_Fixtures_Extract[[Player]:[Player]],0),MATCH(FPL_Combined[[#Headers],[Gameweek 36]],FPL_Fixtures_Extract[#Headers],0)),LEN(INDEX(FPL_Fixtures_Extract[],MATCH($A357,FPL_Fixtures_Extract[[Player]:[Player]],0),MATCH(FPL_Combined[[#Headers],[Gameweek 36]],FPL_Fixtures_Extract[#Headers],0)))-4),Team_Key[[Full Name]:[Full Name]],0))&amp;RIGHT(INDEX(FPL_Fixtures_Extract[],MATCH($A357,FPL_Fixtures_Extract[[Player]:[Player]],0),MATCH(FPL_Combined[[#Headers],[Gameweek 36]],FPL_Fixtures_Extract[#Headers],0)),3))</f>
        <v>MUN(A)</v>
      </c>
      <c r="AL357" t="str">
        <f ca="1">IF(RIGHT(FPL_Combined[[#Headers],[Gameweek 37]],2)&lt;$B$622,INDEX(FPL_Results_Extract[Gameweek 12],MATCH($A357,FPL_Results_Extract[[Player]:[Player]],0)),INDEX(Team_Key[[Abbreviation]:[Abbreviation]],MATCH(LEFT(INDEX(FPL_Fixtures_Extract[],MATCH($A357,FPL_Fixtures_Extract[[Player]:[Player]],0),MATCH(FPL_Combined[[#Headers],[Gameweek 37]],FPL_Fixtures_Extract[#Headers],0)),LEN(INDEX(FPL_Fixtures_Extract[],MATCH($A357,FPL_Fixtures_Extract[[Player]:[Player]],0),MATCH(FPL_Combined[[#Headers],[Gameweek 37]],FPL_Fixtures_Extract[#Headers],0)))-4),Team_Key[[Full Name]:[Full Name]],0))&amp;RIGHT(INDEX(FPL_Fixtures_Extract[],MATCH($A357,FPL_Fixtures_Extract[[Player]:[Player]],0),MATCH(FPL_Combined[[#Headers],[Gameweek 37]],FPL_Fixtures_Extract[#Headers],0)),3))</f>
        <v>EVE(H)</v>
      </c>
      <c r="AM357" t="str">
        <f ca="1">IF(RIGHT(FPL_Combined[[#Headers],[Gameweek 38]],2)&lt;$B$622,INDEX(FPL_Results_Extract[Gameweek 13],MATCH($A357,FPL_Results_Extract[[Player]:[Player]],0)),INDEX(Team_Key[[Abbreviation]:[Abbreviation]],MATCH(LEFT(INDEX(FPL_Fixtures_Extract[],MATCH($A357,FPL_Fixtures_Extract[[Player]:[Player]],0),MATCH(FPL_Combined[[#Headers],[Gameweek 38]],FPL_Fixtures_Extract[#Headers],0)),LEN(INDEX(FPL_Fixtures_Extract[],MATCH($A357,FPL_Fixtures_Extract[[Player]:[Player]],0),MATCH(FPL_Combined[[#Headers],[Gameweek 38]],FPL_Fixtures_Extract[#Headers],0)))-4),Team_Key[[Full Name]:[Full Name]],0))&amp;RIGHT(INDEX(FPL_Fixtures_Extract[],MATCH($A357,FPL_Fixtures_Extract[[Player]:[Player]],0),MATCH(FPL_Combined[[#Headers],[Gameweek 38]],FPL_Fixtures_Extract[#Headers],0)),3))</f>
        <v>CHE(A)</v>
      </c>
    </row>
    <row r="358" spans="1:39" x14ac:dyDescent="0.45">
      <c r="A358" t="s">
        <v>270</v>
      </c>
      <c r="B358" t="str">
        <f ca="1">IF(RIGHT(FPL_Combined[[#Headers],[Gameweek 01]],2)&lt;$B$622,INDEX(FPL_Results_Extract[Gameweek 01],MATCH($A358,FPL_Results_Extract[[Player]:[Player]],0)),INDEX(Team_Key[[Abbreviation]:[Abbreviation]],MATCH(LEFT(INDEX(FPL_Fixtures_Extract[],MATCH($A358,FPL_Fixtures_Extract[[Player]:[Player]],0),MATCH(FPL_Combined[[#Headers],[Gameweek 01]],FPL_Fixtures_Extract[#Headers],0)),LEN(INDEX(FPL_Fixtures_Extract[],MATCH($A358,FPL_Fixtures_Extract[[Player]:[Player]],0),MATCH(FPL_Combined[[#Headers],[Gameweek 01]],FPL_Fixtures_Extract[#Headers],0)))-4),Team_Key[[Full Name]:[Full Name]],0))&amp;RIGHT(INDEX(FPL_Fixtures_Extract[],MATCH($A358,FPL_Fixtures_Extract[[Player]:[Player]],0),MATCH(FPL_Combined[[#Headers],[Gameweek 01]],FPL_Fixtures_Extract[#Headers],0)),3))</f>
        <v>ARS(A) 2-0</v>
      </c>
      <c r="C358" t="str">
        <f ca="1">IF(RIGHT(FPL_Combined[[#Headers],[Gameweek 02]],2)&lt;$B$622,INDEX(FPL_Results_Extract[Gameweek 02],MATCH($A358,FPL_Results_Extract[[Player]:[Player]],0)),INDEX(Team_Key[[Abbreviation]:[Abbreviation]],MATCH(LEFT(INDEX(FPL_Fixtures_Extract[],MATCH($A358,FPL_Fixtures_Extract[[Player]:[Player]],0),MATCH(FPL_Combined[[#Headers],[Gameweek 02]],FPL_Fixtures_Extract[#Headers],0)),LEN(INDEX(FPL_Fixtures_Extract[],MATCH($A358,FPL_Fixtures_Extract[[Player]:[Player]],0),MATCH(FPL_Combined[[#Headers],[Gameweek 02]],FPL_Fixtures_Extract[#Headers],0)))-4),Team_Key[[Full Name]:[Full Name]],0))&amp;RIGHT(INDEX(FPL_Fixtures_Extract[],MATCH($A358,FPL_Fixtures_Extract[[Player]:[Player]],0),MATCH(FPL_Combined[[#Headers],[Gameweek 02]],FPL_Fixtures_Extract[#Headers],0)),3))</f>
        <v>LEI(H) 1-2</v>
      </c>
      <c r="D358" t="str">
        <f ca="1">IF(RIGHT(FPL_Combined[[#Headers],[Gameweek 03]],2)&lt;$B$622,INDEX(FPL_Results_Extract[Gameweek 03],MATCH($A358,FPL_Results_Extract[[Player]:[Player]],0)),INDEX(Team_Key[[Abbreviation]:[Abbreviation]],MATCH(LEFT(INDEX(FPL_Fixtures_Extract[],MATCH($A358,FPL_Fixtures_Extract[[Player]:[Player]],0),MATCH(FPL_Combined[[#Headers],[Gameweek 03]],FPL_Fixtures_Extract[#Headers],0)),LEN(INDEX(FPL_Fixtures_Extract[],MATCH($A358,FPL_Fixtures_Extract[[Player]:[Player]],0),MATCH(FPL_Combined[[#Headers],[Gameweek 03]],FPL_Fixtures_Extract[#Headers],0)))-4),Team_Key[[Full Name]:[Full Name]],0))&amp;RIGHT(INDEX(FPL_Fixtures_Extract[],MATCH($A358,FPL_Fixtures_Extract[[Player]:[Player]],0),MATCH(FPL_Combined[[#Headers],[Gameweek 03]],FPL_Fixtures_Extract[#Headers],0)),3))</f>
        <v>BOU(H) 3-4</v>
      </c>
      <c r="E358" t="str">
        <f ca="1">IF(RIGHT(FPL_Combined[[#Headers],[Gameweek 04]],2)&lt;$B$622,INDEX(FPL_Results_Extract[Gameweek 04],MATCH($A358,FPL_Results_Extract[[Player]:[Player]],0)),INDEX(Team_Key[[Abbreviation]:[Abbreviation]],MATCH(LEFT(INDEX(FPL_Fixtures_Extract[],MATCH($A358,FPL_Fixtures_Extract[[Player]:[Player]],0),MATCH(FPL_Combined[[#Headers],[Gameweek 04]],FPL_Fixtures_Extract[#Headers],0)),LEN(INDEX(FPL_Fixtures_Extract[],MATCH($A358,FPL_Fixtures_Extract[[Player]:[Player]],0),MATCH(FPL_Combined[[#Headers],[Gameweek 04]],FPL_Fixtures_Extract[#Headers],0)))-4),Team_Key[[Full Name]:[Full Name]],0))&amp;RIGHT(INDEX(FPL_Fixtures_Extract[],MATCH($A358,FPL_Fixtures_Extract[[Player]:[Player]],0),MATCH(FPL_Combined[[#Headers],[Gameweek 04]],FPL_Fixtures_Extract[#Headers],0)),3))</f>
        <v>LIV(A) 3-0</v>
      </c>
      <c r="F358" t="str">
        <f ca="1">IF(RIGHT(FPL_Combined[[#Headers],[Gameweek 05]],2)&lt;$B$622,INDEX(FPL_Results_Extract[Gameweek 05],MATCH($A358,FPL_Results_Extract[[Player]:[Player]],0)),INDEX(Team_Key[[Abbreviation]:[Abbreviation]],MATCH(LEFT(INDEX(FPL_Fixtures_Extract[],MATCH($A358,FPL_Fixtures_Extract[[Player]:[Player]],0),MATCH(FPL_Combined[[#Headers],[Gameweek 05]],FPL_Fixtures_Extract[#Headers],0)),LEN(INDEX(FPL_Fixtures_Extract[],MATCH($A358,FPL_Fixtures_Extract[[Player]:[Player]],0),MATCH(FPL_Combined[[#Headers],[Gameweek 05]],FPL_Fixtures_Extract[#Headers],0)))-4),Team_Key[[Full Name]:[Full Name]],0))&amp;RIGHT(INDEX(FPL_Fixtures_Extract[],MATCH($A358,FPL_Fixtures_Extract[[Player]:[Player]],0),MATCH(FPL_Combined[[#Headers],[Gameweek 05]],FPL_Fixtures_Extract[#Headers],0)),3))</f>
        <v>NEW(H) 2-0</v>
      </c>
      <c r="G358" t="str">
        <f ca="1">IF(RIGHT(FPL_Combined[[#Headers],[Gameweek 06]],2)&lt;$B$622,INDEX(FPL_Results_Extract[Gameweek 06],MATCH($A358,FPL_Results_Extract[[Player]:[Player]],0)),INDEX(Team_Key[[Abbreviation]:[Abbreviation]],MATCH(LEFT(INDEX(FPL_Fixtures_Extract[],MATCH($A358,FPL_Fixtures_Extract[[Player]:[Player]],0),MATCH(FPL_Combined[[#Headers],[Gameweek 06]],FPL_Fixtures_Extract[#Headers],0)),LEN(INDEX(FPL_Fixtures_Extract[],MATCH($A358,FPL_Fixtures_Extract[[Player]:[Player]],0),MATCH(FPL_Combined[[#Headers],[Gameweek 06]],FPL_Fixtures_Extract[#Headers],0)))-4),Team_Key[[Full Name]:[Full Name]],0))&amp;RIGHT(INDEX(FPL_Fixtures_Extract[],MATCH($A358,FPL_Fixtures_Extract[[Player]:[Player]],0),MATCH(FPL_Combined[[#Headers],[Gameweek 06]],FPL_Fixtures_Extract[#Headers],0)),3))</f>
        <v>MCI(A) 2-1</v>
      </c>
      <c r="H358" t="str">
        <f ca="1">IF(RIGHT(FPL_Combined[[#Headers],[Gameweek 07]],2)&lt;$B$622,INDEX(FPL_Results_Extract[Gameweek 07],MATCH($A358,FPL_Results_Extract[[Player]:[Player]],0)),INDEX(Team_Key[[Abbreviation]:[Abbreviation]],MATCH(LEFT(INDEX(FPL_Fixtures_Extract[],MATCH($A358,FPL_Fixtures_Extract[[Player]:[Player]],0),MATCH(FPL_Combined[[#Headers],[Gameweek 07]],FPL_Fixtures_Extract[#Headers],0)),LEN(INDEX(FPL_Fixtures_Extract[],MATCH($A358,FPL_Fixtures_Extract[[Player]:[Player]],0),MATCH(FPL_Combined[[#Headers],[Gameweek 07]],FPL_Fixtures_Extract[#Headers],0)))-4),Team_Key[[Full Name]:[Full Name]],0))&amp;RIGHT(INDEX(FPL_Fixtures_Extract[],MATCH($A358,FPL_Fixtures_Extract[[Player]:[Player]],0),MATCH(FPL_Combined[[#Headers],[Gameweek 07]],FPL_Fixtures_Extract[#Headers],0)),3))</f>
        <v>NOR(H) 2-2</v>
      </c>
      <c r="I358" t="str">
        <f ca="1">IF(RIGHT(FPL_Combined[[#Headers],[Gameweek 08]],2)&lt;$B$622,INDEX(FPL_Results_Extract[Gameweek 08],MATCH($A358,FPL_Results_Extract[[Player]:[Player]],0)),INDEX(Team_Key[[Abbreviation]:[Abbreviation]],MATCH(LEFT(INDEX(FPL_Fixtures_Extract[],MATCH($A358,FPL_Fixtures_Extract[[Player]:[Player]],0),MATCH(FPL_Combined[[#Headers],[Gameweek 08]],FPL_Fixtures_Extract[#Headers],0)),LEN(INDEX(FPL_Fixtures_Extract[],MATCH($A358,FPL_Fixtures_Extract[[Player]:[Player]],0),MATCH(FPL_Combined[[#Headers],[Gameweek 08]],FPL_Fixtures_Extract[#Headers],0)))-4),Team_Key[[Full Name]:[Full Name]],0))&amp;RIGHT(INDEX(FPL_Fixtures_Extract[],MATCH($A358,FPL_Fixtures_Extract[[Player]:[Player]],0),MATCH(FPL_Combined[[#Headers],[Gameweek 08]],FPL_Fixtures_Extract[#Headers],0)),3))</f>
        <v>SUN(A) 2-2</v>
      </c>
      <c r="J358" t="str">
        <f ca="1">IF(RIGHT(FPL_Combined[[#Headers],[Gameweek 09]],2)&lt;$B$622,INDEX(FPL_Results_Extract[Gameweek 09],MATCH($A358,FPL_Results_Extract[[Player]:[Player]],0)),INDEX(Team_Key[[Abbreviation]:[Abbreviation]],MATCH(LEFT(INDEX(FPL_Fixtures_Extract[],MATCH($A358,FPL_Fixtures_Extract[[Player]:[Player]],0),MATCH(FPL_Combined[[#Headers],[Gameweek 09]],FPL_Fixtures_Extract[#Headers],0)),LEN(INDEX(FPL_Fixtures_Extract[],MATCH($A358,FPL_Fixtures_Extract[[Player]:[Player]],0),MATCH(FPL_Combined[[#Headers],[Gameweek 09]],FPL_Fixtures_Extract[#Headers],0)))-4),Team_Key[[Full Name]:[Full Name]],0))&amp;RIGHT(INDEX(FPL_Fixtures_Extract[],MATCH($A358,FPL_Fixtures_Extract[[Player]:[Player]],0),MATCH(FPL_Combined[[#Headers],[Gameweek 09]],FPL_Fixtures_Extract[#Headers],0)),3))</f>
        <v>CRY(A) 3-1</v>
      </c>
      <c r="K358" t="str">
        <f ca="1">IF(RIGHT(FPL_Combined[[#Headers],[Gameweek 10]],2)&lt;$B$622,INDEX(FPL_Results_Extract[Gameweek 10],MATCH($A358,FPL_Results_Extract[[Player]:[Player]],0)),INDEX(Team_Key[[Abbreviation]:[Abbreviation]],MATCH(LEFT(INDEX(FPL_Fixtures_Extract[],MATCH($A358,FPL_Fixtures_Extract[[Player]:[Player]],0),MATCH(FPL_Combined[[#Headers],[Gameweek 10]],FPL_Fixtures_Extract[#Headers],0)),LEN(INDEX(FPL_Fixtures_Extract[],MATCH($A358,FPL_Fixtures_Extract[[Player]:[Player]],0),MATCH(FPL_Combined[[#Headers],[Gameweek 10]],FPL_Fixtures_Extract[#Headers],0)))-4),Team_Key[[Full Name]:[Full Name]],0))&amp;RIGHT(INDEX(FPL_Fixtures_Extract[],MATCH($A358,FPL_Fixtures_Extract[[Player]:[Player]],0),MATCH(FPL_Combined[[#Headers],[Gameweek 10]],FPL_Fixtures_Extract[#Headers],0)),3))</f>
        <v>CHE(H) 2-1</v>
      </c>
      <c r="L358" t="str">
        <f ca="1">IF(RIGHT(FPL_Combined[[#Headers],[Gameweek 11]],2)&lt;$B$622,INDEX(FPL_Results_Extract[Gameweek 11],MATCH($A358,FPL_Results_Extract[[Player]:[Player]],0)),INDEX(Team_Key[[Abbreviation]:[Abbreviation]],MATCH(LEFT(INDEX(FPL_Fixtures_Extract[],MATCH($A358,FPL_Fixtures_Extract[[Player]:[Player]],0),MATCH(FPL_Combined[[#Headers],[Gameweek 11]],FPL_Fixtures_Extract[#Headers],0)),LEN(INDEX(FPL_Fixtures_Extract[],MATCH($A358,FPL_Fixtures_Extract[[Player]:[Player]],0),MATCH(FPL_Combined[[#Headers],[Gameweek 11]],FPL_Fixtures_Extract[#Headers],0)))-4),Team_Key[[Full Name]:[Full Name]],0))&amp;RIGHT(INDEX(FPL_Fixtures_Extract[],MATCH($A358,FPL_Fixtures_Extract[[Player]:[Player]],0),MATCH(FPL_Combined[[#Headers],[Gameweek 11]],FPL_Fixtures_Extract[#Headers],0)),3))</f>
        <v>WAT(A) 0-2</v>
      </c>
      <c r="M358" t="str">
        <f ca="1">IF(RIGHT(FPL_Combined[[#Headers],[Gameweek 12]],2)&lt;$B$622,INDEX(FPL_Results_Extract[Gameweek 12],MATCH($A358,FPL_Results_Extract[[Player]:[Player]],0)),INDEX(Team_Key[[Abbreviation]:[Abbreviation]],MATCH(LEFT(INDEX(FPL_Fixtures_Extract[],MATCH($A358,FPL_Fixtures_Extract[[Player]:[Player]],0),MATCH(FPL_Combined[[#Headers],[Gameweek 12]],FPL_Fixtures_Extract[#Headers],0)),LEN(INDEX(FPL_Fixtures_Extract[],MATCH($A358,FPL_Fixtures_Extract[[Player]:[Player]],0),MATCH(FPL_Combined[[#Headers],[Gameweek 12]],FPL_Fixtures_Extract[#Headers],0)))-4),Team_Key[[Full Name]:[Full Name]],0))&amp;RIGHT(INDEX(FPL_Fixtures_Extract[],MATCH($A358,FPL_Fixtures_Extract[[Player]:[Player]],0),MATCH(FPL_Combined[[#Headers],[Gameweek 12]],FPL_Fixtures_Extract[#Headers],0)),3))</f>
        <v>EVE(H) 1-1</v>
      </c>
      <c r="N358" t="str">
        <f ca="1">IF(RIGHT(FPL_Combined[[#Headers],[Gameweek 13]],2)&lt;$B$622,INDEX(FPL_Results_Extract[Gameweek 13],MATCH($A358,FPL_Results_Extract[[Player]:[Player]],0)),INDEX(Team_Key[[Abbreviation]:[Abbreviation]],MATCH(LEFT(INDEX(FPL_Fixtures_Extract[],MATCH($A358,FPL_Fixtures_Extract[[Player]:[Player]],0),MATCH(FPL_Combined[[#Headers],[Gameweek 13]],FPL_Fixtures_Extract[#Headers],0)),LEN(INDEX(FPL_Fixtures_Extract[],MATCH($A358,FPL_Fixtures_Extract[[Player]:[Player]],0),MATCH(FPL_Combined[[#Headers],[Gameweek 13]],FPL_Fixtures_Extract[#Headers],0)))-4),Team_Key[[Full Name]:[Full Name]],0))&amp;RIGHT(INDEX(FPL_Fixtures_Extract[],MATCH($A358,FPL_Fixtures_Extract[[Player]:[Player]],0),MATCH(FPL_Combined[[#Headers],[Gameweek 13]],FPL_Fixtures_Extract[#Headers],0)),3))</f>
        <v>TOT(A) 1-4</v>
      </c>
      <c r="O358" t="str">
        <f ca="1">IF(RIGHT(FPL_Combined[[#Headers],[Gameweek 14]],2)&lt;$B$622,INDEX(FPL_Results_Extract[Gameweek 14],MATCH($A358,FPL_Results_Extract[[Player]:[Player]],0)),INDEX(Team_Key[[Abbreviation]:[Abbreviation]],MATCH(LEFT(INDEX(FPL_Fixtures_Extract[],MATCH($A358,FPL_Fixtures_Extract[[Player]:[Player]],0),MATCH(FPL_Combined[[#Headers],[Gameweek 14]],FPL_Fixtures_Extract[#Headers],0)),LEN(INDEX(FPL_Fixtures_Extract[],MATCH($A358,FPL_Fixtures_Extract[[Player]:[Player]],0),MATCH(FPL_Combined[[#Headers],[Gameweek 14]],FPL_Fixtures_Extract[#Headers],0)))-4),Team_Key[[Full Name]:[Full Name]],0))&amp;RIGHT(INDEX(FPL_Fixtures_Extract[],MATCH($A358,FPL_Fixtures_Extract[[Player]:[Player]],0),MATCH(FPL_Combined[[#Headers],[Gameweek 14]],FPL_Fixtures_Extract[#Headers],0)),3))</f>
        <v>WBA(H) 1-1</v>
      </c>
      <c r="P358" t="str">
        <f ca="1">IF(RIGHT(FPL_Combined[[#Headers],[Gameweek 15]],2)&lt;$B$622,INDEX(FPL_Results_Extract[Gameweek 15],MATCH($A358,FPL_Results_Extract[[Player]:[Player]],0)),INDEX(Team_Key[[Abbreviation]:[Abbreviation]],MATCH(LEFT(INDEX(FPL_Fixtures_Extract[],MATCH($A358,FPL_Fixtures_Extract[[Player]:[Player]],0),MATCH(FPL_Combined[[#Headers],[Gameweek 15]],FPL_Fixtures_Extract[#Headers],0)),LEN(INDEX(FPL_Fixtures_Extract[],MATCH($A358,FPL_Fixtures_Extract[[Player]:[Player]],0),MATCH(FPL_Combined[[#Headers],[Gameweek 15]],FPL_Fixtures_Extract[#Headers],0)))-4),Team_Key[[Full Name]:[Full Name]],0))&amp;RIGHT(INDEX(FPL_Fixtures_Extract[],MATCH($A358,FPL_Fixtures_Extract[[Player]:[Player]],0),MATCH(FPL_Combined[[#Headers],[Gameweek 15]],FPL_Fixtures_Extract[#Headers],0)),3))</f>
        <v>MUN(A) 0-0</v>
      </c>
      <c r="Q358" t="str">
        <f ca="1">IF(RIGHT(FPL_Combined[[#Headers],[Gameweek 16]],2)&lt;$B$622,INDEX(FPL_Results_Extract[Gameweek 16],MATCH($A358,FPL_Results_Extract[[Player]:[Player]],0)),INDEX(Team_Key[[Abbreviation]:[Abbreviation]],MATCH(LEFT(INDEX(FPL_Fixtures_Extract[],MATCH($A358,FPL_Fixtures_Extract[[Player]:[Player]],0),MATCH(FPL_Combined[[#Headers],[Gameweek 16]],FPL_Fixtures_Extract[#Headers],0)),LEN(INDEX(FPL_Fixtures_Extract[],MATCH($A358,FPL_Fixtures_Extract[[Player]:[Player]],0),MATCH(FPL_Combined[[#Headers],[Gameweek 16]],FPL_Fixtures_Extract[#Headers],0)))-4),Team_Key[[Full Name]:[Full Name]],0))&amp;RIGHT(INDEX(FPL_Fixtures_Extract[],MATCH($A358,FPL_Fixtures_Extract[[Player]:[Player]],0),MATCH(FPL_Combined[[#Headers],[Gameweek 16]],FPL_Fixtures_Extract[#Headers],0)),3))</f>
        <v>STK(H) 0-0</v>
      </c>
      <c r="R358" t="str">
        <f ca="1">IF(RIGHT(FPL_Combined[[#Headers],[Gameweek 17]],2)&lt;$B$622,INDEX(FPL_Results_Extract[Gameweek 17],MATCH($A358,FPL_Results_Extract[[Player]:[Player]],0)),INDEX(Team_Key[[Abbreviation]:[Abbreviation]],MATCH(LEFT(INDEX(FPL_Fixtures_Extract[],MATCH($A358,FPL_Fixtures_Extract[[Player]:[Player]],0),MATCH(FPL_Combined[[#Headers],[Gameweek 17]],FPL_Fixtures_Extract[#Headers],0)),LEN(INDEX(FPL_Fixtures_Extract[],MATCH($A358,FPL_Fixtures_Extract[[Player]:[Player]],0),MATCH(FPL_Combined[[#Headers],[Gameweek 17]],FPL_Fixtures_Extract[#Headers],0)))-4),Team_Key[[Full Name]:[Full Name]],0))&amp;RIGHT(INDEX(FPL_Fixtures_Extract[],MATCH($A358,FPL_Fixtures_Extract[[Player]:[Player]],0),MATCH(FPL_Combined[[#Headers],[Gameweek 17]],FPL_Fixtures_Extract[#Headers],0)),3))</f>
        <v>SWA(A) 0-0</v>
      </c>
      <c r="S358" t="str">
        <f ca="1">IF(RIGHT(FPL_Combined[[#Headers],[Gameweek 18]],2)&lt;$B$622,INDEX(FPL_Results_Extract[Gameweek 18],MATCH($A358,FPL_Results_Extract[[Player]:[Player]],0)),INDEX(Team_Key[[Abbreviation]:[Abbreviation]],MATCH(LEFT(INDEX(FPL_Fixtures_Extract[],MATCH($A358,FPL_Fixtures_Extract[[Player]:[Player]],0),MATCH(FPL_Combined[[#Headers],[Gameweek 18]],FPL_Fixtures_Extract[#Headers],0)),LEN(INDEX(FPL_Fixtures_Extract[],MATCH($A358,FPL_Fixtures_Extract[[Player]:[Player]],0),MATCH(FPL_Combined[[#Headers],[Gameweek 18]],FPL_Fixtures_Extract[#Headers],0)))-4),Team_Key[[Full Name]:[Full Name]],0))&amp;RIGHT(INDEX(FPL_Fixtures_Extract[],MATCH($A358,FPL_Fixtures_Extract[[Player]:[Player]],0),MATCH(FPL_Combined[[#Headers],[Gameweek 18]],FPL_Fixtures_Extract[#Headers],0)),3))</f>
        <v>AVL(A) 1-1</v>
      </c>
      <c r="T358" t="str">
        <f ca="1">IF(RIGHT(FPL_Combined[[#Headers],[Gameweek 19]],2)&lt;$B$622,INDEX(FPL_Results_Extract[Gameweek 19],MATCH($A358,FPL_Results_Extract[[Player]:[Player]],0)),INDEX(Team_Key[[Abbreviation]:[Abbreviation]],MATCH(LEFT(INDEX(FPL_Fixtures_Extract[],MATCH($A358,FPL_Fixtures_Extract[[Player]:[Player]],0),MATCH(FPL_Combined[[#Headers],[Gameweek 19]],FPL_Fixtures_Extract[#Headers],0)),LEN(INDEX(FPL_Fixtures_Extract[],MATCH($A358,FPL_Fixtures_Extract[[Player]:[Player]],0),MATCH(FPL_Combined[[#Headers],[Gameweek 19]],FPL_Fixtures_Extract[#Headers],0)))-4),Team_Key[[Full Name]:[Full Name]],0))&amp;RIGHT(INDEX(FPL_Fixtures_Extract[],MATCH($A358,FPL_Fixtures_Extract[[Player]:[Player]],0),MATCH(FPL_Combined[[#Headers],[Gameweek 19]],FPL_Fixtures_Extract[#Headers],0)),3))</f>
        <v>SOU(H) 2-1</v>
      </c>
      <c r="U358" t="str">
        <f ca="1">IF(RIGHT(FPL_Combined[[#Headers],[Gameweek 20]],2)&lt;$B$622,INDEX(FPL_Results_Extract[Gameweek 20],MATCH($A358,FPL_Results_Extract[[Player]:[Player]],0)),INDEX(Team_Key[[Abbreviation]:[Abbreviation]],MATCH(LEFT(INDEX(FPL_Fixtures_Extract[],MATCH($A358,FPL_Fixtures_Extract[[Player]:[Player]],0),MATCH(FPL_Combined[[#Headers],[Gameweek 20]],FPL_Fixtures_Extract[#Headers],0)),LEN(INDEX(FPL_Fixtures_Extract[],MATCH($A358,FPL_Fixtures_Extract[[Player]:[Player]],0),MATCH(FPL_Combined[[#Headers],[Gameweek 20]],FPL_Fixtures_Extract[#Headers],0)))-4),Team_Key[[Full Name]:[Full Name]],0))&amp;RIGHT(INDEX(FPL_Fixtures_Extract[],MATCH($A358,FPL_Fixtures_Extract[[Player]:[Player]],0),MATCH(FPL_Combined[[#Headers],[Gameweek 20]],FPL_Fixtures_Extract[#Headers],0)),3))</f>
        <v>LIV(H) 2-0</v>
      </c>
      <c r="V358" t="str">
        <f ca="1">IF(RIGHT(FPL_Combined[[#Headers],[Gameweek 21]],2)&lt;$B$622,INDEX(FPL_Results_Extract[Gameweek 21],MATCH($A358,FPL_Results_Extract[[Player]:[Player]],0)),INDEX(Team_Key[[Abbreviation]:[Abbreviation]],MATCH(LEFT(INDEX(FPL_Fixtures_Extract[],MATCH($A358,FPL_Fixtures_Extract[[Player]:[Player]],0),MATCH(FPL_Combined[[#Headers],[Gameweek 21]],FPL_Fixtures_Extract[#Headers],0)),LEN(INDEX(FPL_Fixtures_Extract[],MATCH($A358,FPL_Fixtures_Extract[[Player]:[Player]],0),MATCH(FPL_Combined[[#Headers],[Gameweek 21]],FPL_Fixtures_Extract[#Headers],0)))-4),Team_Key[[Full Name]:[Full Name]],0))&amp;RIGHT(INDEX(FPL_Fixtures_Extract[],MATCH($A358,FPL_Fixtures_Extract[[Player]:[Player]],0),MATCH(FPL_Combined[[#Headers],[Gameweek 21]],FPL_Fixtures_Extract[#Headers],0)),3))</f>
        <v>BOU(A) 3-1</v>
      </c>
      <c r="W358" t="str">
        <f ca="1">IF(RIGHT(FPL_Combined[[#Headers],[Gameweek 22]],2)&lt;$B$622,INDEX(FPL_Results_Extract[Gameweek 22],MATCH($A358,FPL_Results_Extract[[Player]:[Player]],0)),INDEX(Team_Key[[Abbreviation]:[Abbreviation]],MATCH(LEFT(INDEX(FPL_Fixtures_Extract[],MATCH($A358,FPL_Fixtures_Extract[[Player]:[Player]],0),MATCH(FPL_Combined[[#Headers],[Gameweek 22]],FPL_Fixtures_Extract[#Headers],0)),LEN(INDEX(FPL_Fixtures_Extract[],MATCH($A358,FPL_Fixtures_Extract[[Player]:[Player]],0),MATCH(FPL_Combined[[#Headers],[Gameweek 22]],FPL_Fixtures_Extract[#Headers],0)))-4),Team_Key[[Full Name]:[Full Name]],0))&amp;RIGHT(INDEX(FPL_Fixtures_Extract[],MATCH($A358,FPL_Fixtures_Extract[[Player]:[Player]],0),MATCH(FPL_Combined[[#Headers],[Gameweek 22]],FPL_Fixtures_Extract[#Headers],0)),3))</f>
        <v>NEW(A) 1-2</v>
      </c>
      <c r="X358" t="str">
        <f ca="1">IF(RIGHT(FPL_Combined[[#Headers],[Gameweek 23]],2)&lt;$B$622,INDEX(FPL_Results_Extract[Gameweek 23],MATCH($A358,FPL_Results_Extract[[Player]:[Player]],0)),INDEX(Team_Key[[Abbreviation]:[Abbreviation]],MATCH(LEFT(INDEX(FPL_Fixtures_Extract[],MATCH($A358,FPL_Fixtures_Extract[[Player]:[Player]],0),MATCH(FPL_Combined[[#Headers],[Gameweek 23]],FPL_Fixtures_Extract[#Headers],0)),LEN(INDEX(FPL_Fixtures_Extract[],MATCH($A358,FPL_Fixtures_Extract[[Player]:[Player]],0),MATCH(FPL_Combined[[#Headers],[Gameweek 23]],FPL_Fixtures_Extract[#Headers],0)))-4),Team_Key[[Full Name]:[Full Name]],0))&amp;RIGHT(INDEX(FPL_Fixtures_Extract[],MATCH($A358,FPL_Fixtures_Extract[[Player]:[Player]],0),MATCH(FPL_Combined[[#Headers],[Gameweek 23]],FPL_Fixtures_Extract[#Headers],0)),3))</f>
        <v>MCI(H) 2-2</v>
      </c>
      <c r="Y358" t="str">
        <f ca="1">IF(RIGHT(FPL_Combined[[#Headers],[Gameweek 24]],2)&lt;$B$622,INDEX(FPL_Results_Extract[Team],MATCH($A358,FPL_Results_Extract[[Player]:[Player]],0)),INDEX(Team_Key[[Abbreviation]:[Abbreviation]],MATCH(LEFT(INDEX(FPL_Fixtures_Extract[],MATCH($A358,FPL_Fixtures_Extract[[Player]:[Player]],0),MATCH(FPL_Combined[[#Headers],[Gameweek 24]],FPL_Fixtures_Extract[#Headers],0)),LEN(INDEX(FPL_Fixtures_Extract[],MATCH($A358,FPL_Fixtures_Extract[[Player]:[Player]],0),MATCH(FPL_Combined[[#Headers],[Gameweek 24]],FPL_Fixtures_Extract[#Headers],0)))-4),Team_Key[[Full Name]:[Full Name]],0))&amp;RIGHT(INDEX(FPL_Fixtures_Extract[],MATCH($A358,FPL_Fixtures_Extract[[Player]:[Player]],0),MATCH(FPL_Combined[[#Headers],[Gameweek 24]],FPL_Fixtures_Extract[#Headers],0)),3))</f>
        <v>WHU</v>
      </c>
      <c r="Z358" t="str">
        <f ca="1">IF(RIGHT(FPL_Combined[[#Headers],[Gameweek 25]],2)&lt;$B$622,INDEX(FPL_Results_Extract[Player],MATCH($A358,FPL_Results_Extract[[Player]:[Player]],0)),INDEX(Team_Key[[Abbreviation]:[Abbreviation]],MATCH(LEFT(INDEX(FPL_Fixtures_Extract[],MATCH($A358,FPL_Fixtures_Extract[[Player]:[Player]],0),MATCH(FPL_Combined[[#Headers],[Gameweek 25]],FPL_Fixtures_Extract[#Headers],0)),LEN(INDEX(FPL_Fixtures_Extract[],MATCH($A358,FPL_Fixtures_Extract[[Player]:[Player]],0),MATCH(FPL_Combined[[#Headers],[Gameweek 25]],FPL_Fixtures_Extract[#Headers],0)))-4),Team_Key[[Full Name]:[Full Name]],0))&amp;RIGHT(INDEX(FPL_Fixtures_Extract[],MATCH($A358,FPL_Fixtures_Extract[[Player]:[Player]],0),MATCH(FPL_Combined[[#Headers],[Gameweek 25]],FPL_Fixtures_Extract[#Headers],0)),3))</f>
        <v>Maiga</v>
      </c>
      <c r="AA358" t="str">
        <f ca="1">IF(RIGHT(FPL_Combined[[#Headers],[Gameweek 26]],2)&lt;$B$622,INDEX(FPL_Results_Extract[Gameweek 01],MATCH($A358,FPL_Results_Extract[[Player]:[Player]],0)),INDEX(Team_Key[[Abbreviation]:[Abbreviation]],MATCH(LEFT(INDEX(FPL_Fixtures_Extract[],MATCH($A358,FPL_Fixtures_Extract[[Player]:[Player]],0),MATCH(FPL_Combined[[#Headers],[Gameweek 26]],FPL_Fixtures_Extract[#Headers],0)),LEN(INDEX(FPL_Fixtures_Extract[],MATCH($A358,FPL_Fixtures_Extract[[Player]:[Player]],0),MATCH(FPL_Combined[[#Headers],[Gameweek 26]],FPL_Fixtures_Extract[#Headers],0)))-4),Team_Key[[Full Name]:[Full Name]],0))&amp;RIGHT(INDEX(FPL_Fixtures_Extract[],MATCH($A358,FPL_Fixtures_Extract[[Player]:[Player]],0),MATCH(FPL_Combined[[#Headers],[Gameweek 26]],FPL_Fixtures_Extract[#Headers],0)),3))</f>
        <v>ARS(A) 2-0</v>
      </c>
      <c r="AB358" t="str">
        <f ca="1">IF(RIGHT(FPL_Combined[[#Headers],[Gameweek 27]],2)&lt;$B$622,INDEX(FPL_Results_Extract[Gameweek 02],MATCH($A358,FPL_Results_Extract[[Player]:[Player]],0)),INDEX(Team_Key[[Abbreviation]:[Abbreviation]],MATCH(LEFT(INDEX(FPL_Fixtures_Extract[],MATCH($A358,FPL_Fixtures_Extract[[Player]:[Player]],0),MATCH(FPL_Combined[[#Headers],[Gameweek 27]],FPL_Fixtures_Extract[#Headers],0)),LEN(INDEX(FPL_Fixtures_Extract[],MATCH($A358,FPL_Fixtures_Extract[[Player]:[Player]],0),MATCH(FPL_Combined[[#Headers],[Gameweek 27]],FPL_Fixtures_Extract[#Headers],0)))-4),Team_Key[[Full Name]:[Full Name]],0))&amp;RIGHT(INDEX(FPL_Fixtures_Extract[],MATCH($A358,FPL_Fixtures_Extract[[Player]:[Player]],0),MATCH(FPL_Combined[[#Headers],[Gameweek 27]],FPL_Fixtures_Extract[#Headers],0)),3))</f>
        <v>LEI(H) 1-2</v>
      </c>
      <c r="AC358" t="str">
        <f ca="1">IF(RIGHT(FPL_Combined[[#Headers],[Gameweek 28]],2)&lt;$B$622,INDEX(FPL_Results_Extract[Gameweek 03],MATCH($A358,FPL_Results_Extract[[Player]:[Player]],0)),INDEX(Team_Key[[Abbreviation]:[Abbreviation]],MATCH(LEFT(INDEX(FPL_Fixtures_Extract[],MATCH($A358,FPL_Fixtures_Extract[[Player]:[Player]],0),MATCH(FPL_Combined[[#Headers],[Gameweek 28]],FPL_Fixtures_Extract[#Headers],0)),LEN(INDEX(FPL_Fixtures_Extract[],MATCH($A358,FPL_Fixtures_Extract[[Player]:[Player]],0),MATCH(FPL_Combined[[#Headers],[Gameweek 28]],FPL_Fixtures_Extract[#Headers],0)))-4),Team_Key[[Full Name]:[Full Name]],0))&amp;RIGHT(INDEX(FPL_Fixtures_Extract[],MATCH($A358,FPL_Fixtures_Extract[[Player]:[Player]],0),MATCH(FPL_Combined[[#Headers],[Gameweek 28]],FPL_Fixtures_Extract[#Headers],0)),3))</f>
        <v>BOU(H) 3-4</v>
      </c>
      <c r="AD358" t="str">
        <f ca="1">IF(RIGHT(FPL_Combined[[#Headers],[Gameweek 29]],2)&lt;$B$622,INDEX(FPL_Results_Extract[Gameweek 04],MATCH($A358,FPL_Results_Extract[[Player]:[Player]],0)),INDEX(Team_Key[[Abbreviation]:[Abbreviation]],MATCH(LEFT(INDEX(FPL_Fixtures_Extract[],MATCH($A358,FPL_Fixtures_Extract[[Player]:[Player]],0),MATCH(FPL_Combined[[#Headers],[Gameweek 29]],FPL_Fixtures_Extract[#Headers],0)),LEN(INDEX(FPL_Fixtures_Extract[],MATCH($A358,FPL_Fixtures_Extract[[Player]:[Player]],0),MATCH(FPL_Combined[[#Headers],[Gameweek 29]],FPL_Fixtures_Extract[#Headers],0)))-4),Team_Key[[Full Name]:[Full Name]],0))&amp;RIGHT(INDEX(FPL_Fixtures_Extract[],MATCH($A358,FPL_Fixtures_Extract[[Player]:[Player]],0),MATCH(FPL_Combined[[#Headers],[Gameweek 29]],FPL_Fixtures_Extract[#Headers],0)),3))</f>
        <v>EVE(A)</v>
      </c>
      <c r="AE358" t="e">
        <f ca="1">IF(RIGHT(FPL_Combined[[#Headers],[Gameweek 30]],2)&lt;$B$622,INDEX(FPL_Results_Extract[Gameweek 05],MATCH($A358,FPL_Results_Extract[[Player]:[Player]],0)),INDEX(Team_Key[[Abbreviation]:[Abbreviation]],MATCH(LEFT(INDEX(FPL_Fixtures_Extract[],MATCH($A358,FPL_Fixtures_Extract[[Player]:[Player]],0),MATCH(FPL_Combined[[#Headers],[Gameweek 30]],FPL_Fixtures_Extract[#Headers],0)),LEN(INDEX(FPL_Fixtures_Extract[],MATCH($A358,FPL_Fixtures_Extract[[Player]:[Player]],0),MATCH(FPL_Combined[[#Headers],[Gameweek 30]],FPL_Fixtures_Extract[#Headers],0)))-4),Team_Key[[Full Name]:[Full Name]],0))&amp;RIGHT(INDEX(FPL_Fixtures_Extract[],MATCH($A358,FPL_Fixtures_Extract[[Player]:[Player]],0),MATCH(FPL_Combined[[#Headers],[Gameweek 30]],FPL_Fixtures_Extract[#Headers],0)),3))</f>
        <v>#VALUE!</v>
      </c>
      <c r="AF358" t="str">
        <f ca="1">IF(RIGHT(FPL_Combined[[#Headers],[Gameweek 31]],2)&lt;$B$622,INDEX(FPL_Results_Extract[Gameweek 06],MATCH($A358,FPL_Results_Extract[[Player]:[Player]],0)),INDEX(Team_Key[[Abbreviation]:[Abbreviation]],MATCH(LEFT(INDEX(FPL_Fixtures_Extract[],MATCH($A358,FPL_Fixtures_Extract[[Player]:[Player]],0),MATCH(FPL_Combined[[#Headers],[Gameweek 31]],FPL_Fixtures_Extract[#Headers],0)),LEN(INDEX(FPL_Fixtures_Extract[],MATCH($A358,FPL_Fixtures_Extract[[Player]:[Player]],0),MATCH(FPL_Combined[[#Headers],[Gameweek 31]],FPL_Fixtures_Extract[#Headers],0)))-4),Team_Key[[Full Name]:[Full Name]],0))&amp;RIGHT(INDEX(FPL_Fixtures_Extract[],MATCH($A358,FPL_Fixtures_Extract[[Player]:[Player]],0),MATCH(FPL_Combined[[#Headers],[Gameweek 31]],FPL_Fixtures_Extract[#Headers],0)),3))</f>
        <v>CHE(A)</v>
      </c>
      <c r="AG358" t="str">
        <f ca="1">IF(RIGHT(FPL_Combined[[#Headers],[Gameweek 32]],2)&lt;$B$622,INDEX(FPL_Results_Extract[Gameweek 07],MATCH($A358,FPL_Results_Extract[[Player]:[Player]],0)),INDEX(Team_Key[[Abbreviation]:[Abbreviation]],MATCH(LEFT(INDEX(FPL_Fixtures_Extract[],MATCH($A358,FPL_Fixtures_Extract[[Player]:[Player]],0),MATCH(FPL_Combined[[#Headers],[Gameweek 32]],FPL_Fixtures_Extract[#Headers],0)),LEN(INDEX(FPL_Fixtures_Extract[],MATCH($A358,FPL_Fixtures_Extract[[Player]:[Player]],0),MATCH(FPL_Combined[[#Headers],[Gameweek 32]],FPL_Fixtures_Extract[#Headers],0)))-4),Team_Key[[Full Name]:[Full Name]],0))&amp;RIGHT(INDEX(FPL_Fixtures_Extract[],MATCH($A358,FPL_Fixtures_Extract[[Player]:[Player]],0),MATCH(FPL_Combined[[#Headers],[Gameweek 32]],FPL_Fixtures_Extract[#Headers],0)),3))</f>
        <v>CRY(H)</v>
      </c>
      <c r="AH358" t="str">
        <f ca="1">IF(RIGHT(FPL_Combined[[#Headers],[Gameweek 33]],2)&lt;$B$622,INDEX(FPL_Results_Extract[Gameweek 08],MATCH($A358,FPL_Results_Extract[[Player]:[Player]],0)),INDEX(Team_Key[[Abbreviation]:[Abbreviation]],MATCH(LEFT(INDEX(FPL_Fixtures_Extract[],MATCH($A358,FPL_Fixtures_Extract[[Player]:[Player]],0),MATCH(FPL_Combined[[#Headers],[Gameweek 33]],FPL_Fixtures_Extract[#Headers],0)),LEN(INDEX(FPL_Fixtures_Extract[],MATCH($A358,FPL_Fixtures_Extract[[Player]:[Player]],0),MATCH(FPL_Combined[[#Headers],[Gameweek 33]],FPL_Fixtures_Extract[#Headers],0)))-4),Team_Key[[Full Name]:[Full Name]],0))&amp;RIGHT(INDEX(FPL_Fixtures_Extract[],MATCH($A358,FPL_Fixtures_Extract[[Player]:[Player]],0),MATCH(FPL_Combined[[#Headers],[Gameweek 33]],FPL_Fixtures_Extract[#Headers],0)),3))</f>
        <v>ARS(H)</v>
      </c>
      <c r="AI358" t="str">
        <f ca="1">IF(RIGHT(FPL_Combined[[#Headers],[Gameweek 34]],2)&lt;$B$622,INDEX(FPL_Results_Extract[Gameweek 09],MATCH($A358,FPL_Results_Extract[[Player]:[Player]],0)),INDEX(Team_Key[[Abbreviation]:[Abbreviation]],MATCH(LEFT(INDEX(FPL_Fixtures_Extract[],MATCH($A358,FPL_Fixtures_Extract[[Player]:[Player]],0),MATCH(FPL_Combined[[#Headers],[Gameweek 34]],FPL_Fixtures_Extract[#Headers],0)),LEN(INDEX(FPL_Fixtures_Extract[],MATCH($A358,FPL_Fixtures_Extract[[Player]:[Player]],0),MATCH(FPL_Combined[[#Headers],[Gameweek 34]],FPL_Fixtures_Extract[#Headers],0)))-4),Team_Key[[Full Name]:[Full Name]],0))&amp;RIGHT(INDEX(FPL_Fixtures_Extract[],MATCH($A358,FPL_Fixtures_Extract[[Player]:[Player]],0),MATCH(FPL_Combined[[#Headers],[Gameweek 34]],FPL_Fixtures_Extract[#Headers],0)),3))</f>
        <v>LEI(A)</v>
      </c>
      <c r="AJ358" t="e">
        <f ca="1">IF(RIGHT(FPL_Combined[[#Headers],[Gameweek 35]],2)&lt;$B$622,INDEX(FPL_Results_Extract[Gameweek 10],MATCH($A358,FPL_Results_Extract[[Player]:[Player]],0)),INDEX(Team_Key[[Abbreviation]:[Abbreviation]],MATCH(LEFT(INDEX(FPL_Fixtures_Extract[],MATCH($A358,FPL_Fixtures_Extract[[Player]:[Player]],0),MATCH(FPL_Combined[[#Headers],[Gameweek 35]],FPL_Fixtures_Extract[#Headers],0)),LEN(INDEX(FPL_Fixtures_Extract[],MATCH($A358,FPL_Fixtures_Extract[[Player]:[Player]],0),MATCH(FPL_Combined[[#Headers],[Gameweek 35]],FPL_Fixtures_Extract[#Headers],0)))-4),Team_Key[[Full Name]:[Full Name]],0))&amp;RIGHT(INDEX(FPL_Fixtures_Extract[],MATCH($A358,FPL_Fixtures_Extract[[Player]:[Player]],0),MATCH(FPL_Combined[[#Headers],[Gameweek 35]],FPL_Fixtures_Extract[#Headers],0)),3))</f>
        <v>#VALUE!</v>
      </c>
      <c r="AK358" t="str">
        <f ca="1">IF(RIGHT(FPL_Combined[[#Headers],[Gameweek 36]],2)&lt;$B$622,INDEX(FPL_Results_Extract[Gameweek 11],MATCH($A358,FPL_Results_Extract[[Player]:[Player]],0)),INDEX(Team_Key[[Abbreviation]:[Abbreviation]],MATCH(LEFT(INDEX(FPL_Fixtures_Extract[],MATCH($A358,FPL_Fixtures_Extract[[Player]:[Player]],0),MATCH(FPL_Combined[[#Headers],[Gameweek 36]],FPL_Fixtures_Extract[#Headers],0)),LEN(INDEX(FPL_Fixtures_Extract[],MATCH($A358,FPL_Fixtures_Extract[[Player]:[Player]],0),MATCH(FPL_Combined[[#Headers],[Gameweek 36]],FPL_Fixtures_Extract[#Headers],0)))-4),Team_Key[[Full Name]:[Full Name]],0))&amp;RIGHT(INDEX(FPL_Fixtures_Extract[],MATCH($A358,FPL_Fixtures_Extract[[Player]:[Player]],0),MATCH(FPL_Combined[[#Headers],[Gameweek 36]],FPL_Fixtures_Extract[#Headers],0)),3))</f>
        <v>WBA(A)</v>
      </c>
      <c r="AL358" t="str">
        <f ca="1">IF(RIGHT(FPL_Combined[[#Headers],[Gameweek 37]],2)&lt;$B$622,INDEX(FPL_Results_Extract[Gameweek 12],MATCH($A358,FPL_Results_Extract[[Player]:[Player]],0)),INDEX(Team_Key[[Abbreviation]:[Abbreviation]],MATCH(LEFT(INDEX(FPL_Fixtures_Extract[],MATCH($A358,FPL_Fixtures_Extract[[Player]:[Player]],0),MATCH(FPL_Combined[[#Headers],[Gameweek 37]],FPL_Fixtures_Extract[#Headers],0)),LEN(INDEX(FPL_Fixtures_Extract[],MATCH($A358,FPL_Fixtures_Extract[[Player]:[Player]],0),MATCH(FPL_Combined[[#Headers],[Gameweek 37]],FPL_Fixtures_Extract[#Headers],0)))-4),Team_Key[[Full Name]:[Full Name]],0))&amp;RIGHT(INDEX(FPL_Fixtures_Extract[],MATCH($A358,FPL_Fixtures_Extract[[Player]:[Player]],0),MATCH(FPL_Combined[[#Headers],[Gameweek 37]],FPL_Fixtures_Extract[#Headers],0)),3))</f>
        <v>SWA(H)</v>
      </c>
      <c r="AM358" t="str">
        <f ca="1">IF(RIGHT(FPL_Combined[[#Headers],[Gameweek 38]],2)&lt;$B$622,INDEX(FPL_Results_Extract[Gameweek 13],MATCH($A358,FPL_Results_Extract[[Player]:[Player]],0)),INDEX(Team_Key[[Abbreviation]:[Abbreviation]],MATCH(LEFT(INDEX(FPL_Fixtures_Extract[],MATCH($A358,FPL_Fixtures_Extract[[Player]:[Player]],0),MATCH(FPL_Combined[[#Headers],[Gameweek 38]],FPL_Fixtures_Extract[#Headers],0)),LEN(INDEX(FPL_Fixtures_Extract[],MATCH($A358,FPL_Fixtures_Extract[[Player]:[Player]],0),MATCH(FPL_Combined[[#Headers],[Gameweek 38]],FPL_Fixtures_Extract[#Headers],0)))-4),Team_Key[[Full Name]:[Full Name]],0))&amp;RIGHT(INDEX(FPL_Fixtures_Extract[],MATCH($A358,FPL_Fixtures_Extract[[Player]:[Player]],0),MATCH(FPL_Combined[[#Headers],[Gameweek 38]],FPL_Fixtures_Extract[#Headers],0)),3))</f>
        <v>STK(A)</v>
      </c>
    </row>
    <row r="359" spans="1:39" x14ac:dyDescent="0.45">
      <c r="A359" t="s">
        <v>310</v>
      </c>
      <c r="B359" t="str">
        <f ca="1">IF(RIGHT(FPL_Combined[[#Headers],[Gameweek 01]],2)&lt;$B$622,INDEX(FPL_Results_Extract[Gameweek 01],MATCH($A359,FPL_Results_Extract[[Player]:[Player]],0)),INDEX(Team_Key[[Abbreviation]:[Abbreviation]],MATCH(LEFT(INDEX(FPL_Fixtures_Extract[],MATCH($A359,FPL_Fixtures_Extract[[Player]:[Player]],0),MATCH(FPL_Combined[[#Headers],[Gameweek 01]],FPL_Fixtures_Extract[#Headers],0)),LEN(INDEX(FPL_Fixtures_Extract[],MATCH($A359,FPL_Fixtures_Extract[[Player]:[Player]],0),MATCH(FPL_Combined[[#Headers],[Gameweek 01]],FPL_Fixtures_Extract[#Headers],0)))-4),Team_Key[[Full Name]:[Full Name]],0))&amp;RIGHT(INDEX(FPL_Fixtures_Extract[],MATCH($A359,FPL_Fixtures_Extract[[Player]:[Player]],0),MATCH(FPL_Combined[[#Headers],[Gameweek 01]],FPL_Fixtures_Extract[#Headers],0)),3))</f>
        <v>NEW(A) 2-2</v>
      </c>
      <c r="C359" t="str">
        <f ca="1">IF(RIGHT(FPL_Combined[[#Headers],[Gameweek 02]],2)&lt;$B$622,INDEX(FPL_Results_Extract[Gameweek 02],MATCH($A359,FPL_Results_Extract[[Player]:[Player]],0)),INDEX(Team_Key[[Abbreviation]:[Abbreviation]],MATCH(LEFT(INDEX(FPL_Fixtures_Extract[],MATCH($A359,FPL_Fixtures_Extract[[Player]:[Player]],0),MATCH(FPL_Combined[[#Headers],[Gameweek 02]],FPL_Fixtures_Extract[#Headers],0)),LEN(INDEX(FPL_Fixtures_Extract[],MATCH($A359,FPL_Fixtures_Extract[[Player]:[Player]],0),MATCH(FPL_Combined[[#Headers],[Gameweek 02]],FPL_Fixtures_Extract[#Headers],0)))-4),Team_Key[[Full Name]:[Full Name]],0))&amp;RIGHT(INDEX(FPL_Fixtures_Extract[],MATCH($A359,FPL_Fixtures_Extract[[Player]:[Player]],0),MATCH(FPL_Combined[[#Headers],[Gameweek 02]],FPL_Fixtures_Extract[#Headers],0)),3))</f>
        <v>EVE(H) 0-3</v>
      </c>
      <c r="D359" t="str">
        <f ca="1">IF(RIGHT(FPL_Combined[[#Headers],[Gameweek 03]],2)&lt;$B$622,INDEX(FPL_Results_Extract[Gameweek 03],MATCH($A359,FPL_Results_Extract[[Player]:[Player]],0)),INDEX(Team_Key[[Abbreviation]:[Abbreviation]],MATCH(LEFT(INDEX(FPL_Fixtures_Extract[],MATCH($A359,FPL_Fixtures_Extract[[Player]:[Player]],0),MATCH(FPL_Combined[[#Headers],[Gameweek 03]],FPL_Fixtures_Extract[#Headers],0)),LEN(INDEX(FPL_Fixtures_Extract[],MATCH($A359,FPL_Fixtures_Extract[[Player]:[Player]],0),MATCH(FPL_Combined[[#Headers],[Gameweek 03]],FPL_Fixtures_Extract[#Headers],0)))-4),Team_Key[[Full Name]:[Full Name]],0))&amp;RIGHT(INDEX(FPL_Fixtures_Extract[],MATCH($A359,FPL_Fixtures_Extract[[Player]:[Player]],0),MATCH(FPL_Combined[[#Headers],[Gameweek 03]],FPL_Fixtures_Extract[#Headers],0)),3))</f>
        <v>WAT(A) 0-0</v>
      </c>
      <c r="E359" t="str">
        <f ca="1">IF(RIGHT(FPL_Combined[[#Headers],[Gameweek 04]],2)&lt;$B$622,INDEX(FPL_Results_Extract[Gameweek 04],MATCH($A359,FPL_Results_Extract[[Player]:[Player]],0)),INDEX(Team_Key[[Abbreviation]:[Abbreviation]],MATCH(LEFT(INDEX(FPL_Fixtures_Extract[],MATCH($A359,FPL_Fixtures_Extract[[Player]:[Player]],0),MATCH(FPL_Combined[[#Headers],[Gameweek 04]],FPL_Fixtures_Extract[#Headers],0)),LEN(INDEX(FPL_Fixtures_Extract[],MATCH($A359,FPL_Fixtures_Extract[[Player]:[Player]],0),MATCH(FPL_Combined[[#Headers],[Gameweek 04]],FPL_Fixtures_Extract[#Headers],0)))-4),Team_Key[[Full Name]:[Full Name]],0))&amp;RIGHT(INDEX(FPL_Fixtures_Extract[],MATCH($A359,FPL_Fixtures_Extract[[Player]:[Player]],0),MATCH(FPL_Combined[[#Headers],[Gameweek 04]],FPL_Fixtures_Extract[#Headers],0)),3))</f>
        <v>NOR(H) 3-0</v>
      </c>
      <c r="F359" t="str">
        <f ca="1">IF(RIGHT(FPL_Combined[[#Headers],[Gameweek 05]],2)&lt;$B$622,INDEX(FPL_Results_Extract[Gameweek 05],MATCH($A359,FPL_Results_Extract[[Player]:[Player]],0)),INDEX(Team_Key[[Abbreviation]:[Abbreviation]],MATCH(LEFT(INDEX(FPL_Fixtures_Extract[],MATCH($A359,FPL_Fixtures_Extract[[Player]:[Player]],0),MATCH(FPL_Combined[[#Headers],[Gameweek 05]],FPL_Fixtures_Extract[#Headers],0)),LEN(INDEX(FPL_Fixtures_Extract[],MATCH($A359,FPL_Fixtures_Extract[[Player]:[Player]],0),MATCH(FPL_Combined[[#Headers],[Gameweek 05]],FPL_Fixtures_Extract[#Headers],0)))-4),Team_Key[[Full Name]:[Full Name]],0))&amp;RIGHT(INDEX(FPL_Fixtures_Extract[],MATCH($A359,FPL_Fixtures_Extract[[Player]:[Player]],0),MATCH(FPL_Combined[[#Headers],[Gameweek 05]],FPL_Fixtures_Extract[#Headers],0)),3))</f>
        <v>WBA(A) 0-0</v>
      </c>
      <c r="G359" t="str">
        <f ca="1">IF(RIGHT(FPL_Combined[[#Headers],[Gameweek 06]],2)&lt;$B$622,INDEX(FPL_Results_Extract[Gameweek 06],MATCH($A359,FPL_Results_Extract[[Player]:[Player]],0)),INDEX(Team_Key[[Abbreviation]:[Abbreviation]],MATCH(LEFT(INDEX(FPL_Fixtures_Extract[],MATCH($A359,FPL_Fixtures_Extract[[Player]:[Player]],0),MATCH(FPL_Combined[[#Headers],[Gameweek 06]],FPL_Fixtures_Extract[#Headers],0)),LEN(INDEX(FPL_Fixtures_Extract[],MATCH($A359,FPL_Fixtures_Extract[[Player]:[Player]],0),MATCH(FPL_Combined[[#Headers],[Gameweek 06]],FPL_Fixtures_Extract[#Headers],0)))-4),Team_Key[[Full Name]:[Full Name]],0))&amp;RIGHT(INDEX(FPL_Fixtures_Extract[],MATCH($A359,FPL_Fixtures_Extract[[Player]:[Player]],0),MATCH(FPL_Combined[[#Headers],[Gameweek 06]],FPL_Fixtures_Extract[#Headers],0)),3))</f>
        <v>MUN(H) 2-3</v>
      </c>
      <c r="H359" t="str">
        <f ca="1">IF(RIGHT(FPL_Combined[[#Headers],[Gameweek 07]],2)&lt;$B$622,INDEX(FPL_Results_Extract[Gameweek 07],MATCH($A359,FPL_Results_Extract[[Player]:[Player]],0)),INDEX(Team_Key[[Abbreviation]:[Abbreviation]],MATCH(LEFT(INDEX(FPL_Fixtures_Extract[],MATCH($A359,FPL_Fixtures_Extract[[Player]:[Player]],0),MATCH(FPL_Combined[[#Headers],[Gameweek 07]],FPL_Fixtures_Extract[#Headers],0)),LEN(INDEX(FPL_Fixtures_Extract[],MATCH($A359,FPL_Fixtures_Extract[[Player]:[Player]],0),MATCH(FPL_Combined[[#Headers],[Gameweek 07]],FPL_Fixtures_Extract[#Headers],0)))-4),Team_Key[[Full Name]:[Full Name]],0))&amp;RIGHT(INDEX(FPL_Fixtures_Extract[],MATCH($A359,FPL_Fixtures_Extract[[Player]:[Player]],0),MATCH(FPL_Combined[[#Headers],[Gameweek 07]],FPL_Fixtures_Extract[#Headers],0)),3))</f>
        <v>SWA(H) 3-1</v>
      </c>
      <c r="I359" t="str">
        <f ca="1">IF(RIGHT(FPL_Combined[[#Headers],[Gameweek 08]],2)&lt;$B$622,INDEX(FPL_Results_Extract[Gameweek 08],MATCH($A359,FPL_Results_Extract[[Player]:[Player]],0)),INDEX(Team_Key[[Abbreviation]:[Abbreviation]],MATCH(LEFT(INDEX(FPL_Fixtures_Extract[],MATCH($A359,FPL_Fixtures_Extract[[Player]:[Player]],0),MATCH(FPL_Combined[[#Headers],[Gameweek 08]],FPL_Fixtures_Extract[#Headers],0)),LEN(INDEX(FPL_Fixtures_Extract[],MATCH($A359,FPL_Fixtures_Extract[[Player]:[Player]],0),MATCH(FPL_Combined[[#Headers],[Gameweek 08]],FPL_Fixtures_Extract[#Headers],0)))-4),Team_Key[[Full Name]:[Full Name]],0))&amp;RIGHT(INDEX(FPL_Fixtures_Extract[],MATCH($A359,FPL_Fixtures_Extract[[Player]:[Player]],0),MATCH(FPL_Combined[[#Headers],[Gameweek 08]],FPL_Fixtures_Extract[#Headers],0)),3))</f>
        <v>CHE(A) 3-1</v>
      </c>
      <c r="J359" t="str">
        <f ca="1">IF(RIGHT(FPL_Combined[[#Headers],[Gameweek 09]],2)&lt;$B$622,INDEX(FPL_Results_Extract[Gameweek 09],MATCH($A359,FPL_Results_Extract[[Player]:[Player]],0)),INDEX(Team_Key[[Abbreviation]:[Abbreviation]],MATCH(LEFT(INDEX(FPL_Fixtures_Extract[],MATCH($A359,FPL_Fixtures_Extract[[Player]:[Player]],0),MATCH(FPL_Combined[[#Headers],[Gameweek 09]],FPL_Fixtures_Extract[#Headers],0)),LEN(INDEX(FPL_Fixtures_Extract[],MATCH($A359,FPL_Fixtures_Extract[[Player]:[Player]],0),MATCH(FPL_Combined[[#Headers],[Gameweek 09]],FPL_Fixtures_Extract[#Headers],0)))-4),Team_Key[[Full Name]:[Full Name]],0))&amp;RIGHT(INDEX(FPL_Fixtures_Extract[],MATCH($A359,FPL_Fixtures_Extract[[Player]:[Player]],0),MATCH(FPL_Combined[[#Headers],[Gameweek 09]],FPL_Fixtures_Extract[#Headers],0)),3))</f>
        <v>LEI(H) 2-2</v>
      </c>
      <c r="K359" t="str">
        <f ca="1">IF(RIGHT(FPL_Combined[[#Headers],[Gameweek 10]],2)&lt;$B$622,INDEX(FPL_Results_Extract[Gameweek 10],MATCH($A359,FPL_Results_Extract[[Player]:[Player]],0)),INDEX(Team_Key[[Abbreviation]:[Abbreviation]],MATCH(LEFT(INDEX(FPL_Fixtures_Extract[],MATCH($A359,FPL_Fixtures_Extract[[Player]:[Player]],0),MATCH(FPL_Combined[[#Headers],[Gameweek 10]],FPL_Fixtures_Extract[#Headers],0)),LEN(INDEX(FPL_Fixtures_Extract[],MATCH($A359,FPL_Fixtures_Extract[[Player]:[Player]],0),MATCH(FPL_Combined[[#Headers],[Gameweek 10]],FPL_Fixtures_Extract[#Headers],0)))-4),Team_Key[[Full Name]:[Full Name]],0))&amp;RIGHT(INDEX(FPL_Fixtures_Extract[],MATCH($A359,FPL_Fixtures_Extract[[Player]:[Player]],0),MATCH(FPL_Combined[[#Headers],[Gameweek 10]],FPL_Fixtures_Extract[#Headers],0)),3))</f>
        <v>LIV(A) 1-1</v>
      </c>
      <c r="L359" t="str">
        <f ca="1">IF(RIGHT(FPL_Combined[[#Headers],[Gameweek 11]],2)&lt;$B$622,INDEX(FPL_Results_Extract[Gameweek 11],MATCH($A359,FPL_Results_Extract[[Player]:[Player]],0)),INDEX(Team_Key[[Abbreviation]:[Abbreviation]],MATCH(LEFT(INDEX(FPL_Fixtures_Extract[],MATCH($A359,FPL_Fixtures_Extract[[Player]:[Player]],0),MATCH(FPL_Combined[[#Headers],[Gameweek 11]],FPL_Fixtures_Extract[#Headers],0)),LEN(INDEX(FPL_Fixtures_Extract[],MATCH($A359,FPL_Fixtures_Extract[[Player]:[Player]],0),MATCH(FPL_Combined[[#Headers],[Gameweek 11]],FPL_Fixtures_Extract[#Headers],0)))-4),Team_Key[[Full Name]:[Full Name]],0))&amp;RIGHT(INDEX(FPL_Fixtures_Extract[],MATCH($A359,FPL_Fixtures_Extract[[Player]:[Player]],0),MATCH(FPL_Combined[[#Headers],[Gameweek 11]],FPL_Fixtures_Extract[#Headers],0)),3))</f>
        <v>BOU(H) 2-0</v>
      </c>
      <c r="M359" t="str">
        <f ca="1">IF(RIGHT(FPL_Combined[[#Headers],[Gameweek 12]],2)&lt;$B$622,INDEX(FPL_Results_Extract[Gameweek 12],MATCH($A359,FPL_Results_Extract[[Player]:[Player]],0)),INDEX(Team_Key[[Abbreviation]:[Abbreviation]],MATCH(LEFT(INDEX(FPL_Fixtures_Extract[],MATCH($A359,FPL_Fixtures_Extract[[Player]:[Player]],0),MATCH(FPL_Combined[[#Headers],[Gameweek 12]],FPL_Fixtures_Extract[#Headers],0)),LEN(INDEX(FPL_Fixtures_Extract[],MATCH($A359,FPL_Fixtures_Extract[[Player]:[Player]],0),MATCH(FPL_Combined[[#Headers],[Gameweek 12]],FPL_Fixtures_Extract[#Headers],0)))-4),Team_Key[[Full Name]:[Full Name]],0))&amp;RIGHT(INDEX(FPL_Fixtures_Extract[],MATCH($A359,FPL_Fixtures_Extract[[Player]:[Player]],0),MATCH(FPL_Combined[[#Headers],[Gameweek 12]],FPL_Fixtures_Extract[#Headers],0)),3))</f>
        <v>SUN(A) 1-0</v>
      </c>
      <c r="N359" t="str">
        <f ca="1">IF(RIGHT(FPL_Combined[[#Headers],[Gameweek 13]],2)&lt;$B$622,INDEX(FPL_Results_Extract[Gameweek 13],MATCH($A359,FPL_Results_Extract[[Player]:[Player]],0)),INDEX(Team_Key[[Abbreviation]:[Abbreviation]],MATCH(LEFT(INDEX(FPL_Fixtures_Extract[],MATCH($A359,FPL_Fixtures_Extract[[Player]:[Player]],0),MATCH(FPL_Combined[[#Headers],[Gameweek 13]],FPL_Fixtures_Extract[#Headers],0)),LEN(INDEX(FPL_Fixtures_Extract[],MATCH($A359,FPL_Fixtures_Extract[[Player]:[Player]],0),MATCH(FPL_Combined[[#Headers],[Gameweek 13]],FPL_Fixtures_Extract[#Headers],0)))-4),Team_Key[[Full Name]:[Full Name]],0))&amp;RIGHT(INDEX(FPL_Fixtures_Extract[],MATCH($A359,FPL_Fixtures_Extract[[Player]:[Player]],0),MATCH(FPL_Combined[[#Headers],[Gameweek 13]],FPL_Fixtures_Extract[#Headers],0)),3))</f>
        <v>STK(H) 0-1</v>
      </c>
      <c r="O359" t="str">
        <f ca="1">IF(RIGHT(FPL_Combined[[#Headers],[Gameweek 14]],2)&lt;$B$622,INDEX(FPL_Results_Extract[Gameweek 14],MATCH($A359,FPL_Results_Extract[[Player]:[Player]],0)),INDEX(Team_Key[[Abbreviation]:[Abbreviation]],MATCH(LEFT(INDEX(FPL_Fixtures_Extract[],MATCH($A359,FPL_Fixtures_Extract[[Player]:[Player]],0),MATCH(FPL_Combined[[#Headers],[Gameweek 14]],FPL_Fixtures_Extract[#Headers],0)),LEN(INDEX(FPL_Fixtures_Extract[],MATCH($A359,FPL_Fixtures_Extract[[Player]:[Player]],0),MATCH(FPL_Combined[[#Headers],[Gameweek 14]],FPL_Fixtures_Extract[#Headers],0)))-4),Team_Key[[Full Name]:[Full Name]],0))&amp;RIGHT(INDEX(FPL_Fixtures_Extract[],MATCH($A359,FPL_Fixtures_Extract[[Player]:[Player]],0),MATCH(FPL_Combined[[#Headers],[Gameweek 14]],FPL_Fixtures_Extract[#Headers],0)),3))</f>
        <v>MCI(A) 1-3</v>
      </c>
      <c r="P359" t="str">
        <f ca="1">IF(RIGHT(FPL_Combined[[#Headers],[Gameweek 15]],2)&lt;$B$622,INDEX(FPL_Results_Extract[Gameweek 15],MATCH($A359,FPL_Results_Extract[[Player]:[Player]],0)),INDEX(Team_Key[[Abbreviation]:[Abbreviation]],MATCH(LEFT(INDEX(FPL_Fixtures_Extract[],MATCH($A359,FPL_Fixtures_Extract[[Player]:[Player]],0),MATCH(FPL_Combined[[#Headers],[Gameweek 15]],FPL_Fixtures_Extract[#Headers],0)),LEN(INDEX(FPL_Fixtures_Extract[],MATCH($A359,FPL_Fixtures_Extract[[Player]:[Player]],0),MATCH(FPL_Combined[[#Headers],[Gameweek 15]],FPL_Fixtures_Extract[#Headers],0)))-4),Team_Key[[Full Name]:[Full Name]],0))&amp;RIGHT(INDEX(FPL_Fixtures_Extract[],MATCH($A359,FPL_Fixtures_Extract[[Player]:[Player]],0),MATCH(FPL_Combined[[#Headers],[Gameweek 15]],FPL_Fixtures_Extract[#Headers],0)),3))</f>
        <v>AVL(H) 1-1</v>
      </c>
      <c r="Q359" t="str">
        <f ca="1">IF(RIGHT(FPL_Combined[[#Headers],[Gameweek 16]],2)&lt;$B$622,INDEX(FPL_Results_Extract[Gameweek 16],MATCH($A359,FPL_Results_Extract[[Player]:[Player]],0)),INDEX(Team_Key[[Abbreviation]:[Abbreviation]],MATCH(LEFT(INDEX(FPL_Fixtures_Extract[],MATCH($A359,FPL_Fixtures_Extract[[Player]:[Player]],0),MATCH(FPL_Combined[[#Headers],[Gameweek 16]],FPL_Fixtures_Extract[#Headers],0)),LEN(INDEX(FPL_Fixtures_Extract[],MATCH($A359,FPL_Fixtures_Extract[[Player]:[Player]],0),MATCH(FPL_Combined[[#Headers],[Gameweek 16]],FPL_Fixtures_Extract[#Headers],0)))-4),Team_Key[[Full Name]:[Full Name]],0))&amp;RIGHT(INDEX(FPL_Fixtures_Extract[],MATCH($A359,FPL_Fixtures_Extract[[Player]:[Player]],0),MATCH(FPL_Combined[[#Headers],[Gameweek 16]],FPL_Fixtures_Extract[#Headers],0)),3))</f>
        <v>CRY(A) 0-1</v>
      </c>
      <c r="R359" t="str">
        <f ca="1">IF(RIGHT(FPL_Combined[[#Headers],[Gameweek 17]],2)&lt;$B$622,INDEX(FPL_Results_Extract[Gameweek 17],MATCH($A359,FPL_Results_Extract[[Player]:[Player]],0)),INDEX(Team_Key[[Abbreviation]:[Abbreviation]],MATCH(LEFT(INDEX(FPL_Fixtures_Extract[],MATCH($A359,FPL_Fixtures_Extract[[Player]:[Player]],0),MATCH(FPL_Combined[[#Headers],[Gameweek 17]],FPL_Fixtures_Extract[#Headers],0)),LEN(INDEX(FPL_Fixtures_Extract[],MATCH($A359,FPL_Fixtures_Extract[[Player]:[Player]],0),MATCH(FPL_Combined[[#Headers],[Gameweek 17]],FPL_Fixtures_Extract[#Headers],0)))-4),Team_Key[[Full Name]:[Full Name]],0))&amp;RIGHT(INDEX(FPL_Fixtures_Extract[],MATCH($A359,FPL_Fixtures_Extract[[Player]:[Player]],0),MATCH(FPL_Combined[[#Headers],[Gameweek 17]],FPL_Fixtures_Extract[#Headers],0)),3))</f>
        <v>TOT(H) 0-2</v>
      </c>
      <c r="S359" t="str">
        <f ca="1">IF(RIGHT(FPL_Combined[[#Headers],[Gameweek 18]],2)&lt;$B$622,INDEX(FPL_Results_Extract[Gameweek 18],MATCH($A359,FPL_Results_Extract[[Player]:[Player]],0)),INDEX(Team_Key[[Abbreviation]:[Abbreviation]],MATCH(LEFT(INDEX(FPL_Fixtures_Extract[],MATCH($A359,FPL_Fixtures_Extract[[Player]:[Player]],0),MATCH(FPL_Combined[[#Headers],[Gameweek 18]],FPL_Fixtures_Extract[#Headers],0)),LEN(INDEX(FPL_Fixtures_Extract[],MATCH($A359,FPL_Fixtures_Extract[[Player]:[Player]],0),MATCH(FPL_Combined[[#Headers],[Gameweek 18]],FPL_Fixtures_Extract[#Headers],0)))-4),Team_Key[[Full Name]:[Full Name]],0))&amp;RIGHT(INDEX(FPL_Fixtures_Extract[],MATCH($A359,FPL_Fixtures_Extract[[Player]:[Player]],0),MATCH(FPL_Combined[[#Headers],[Gameweek 18]],FPL_Fixtures_Extract[#Headers],0)),3))</f>
        <v>ARS(H) 4-0</v>
      </c>
      <c r="T359" t="str">
        <f ca="1">IF(RIGHT(FPL_Combined[[#Headers],[Gameweek 19]],2)&lt;$B$622,INDEX(FPL_Results_Extract[Gameweek 19],MATCH($A359,FPL_Results_Extract[[Player]:[Player]],0)),INDEX(Team_Key[[Abbreviation]:[Abbreviation]],MATCH(LEFT(INDEX(FPL_Fixtures_Extract[],MATCH($A359,FPL_Fixtures_Extract[[Player]:[Player]],0),MATCH(FPL_Combined[[#Headers],[Gameweek 19]],FPL_Fixtures_Extract[#Headers],0)),LEN(INDEX(FPL_Fixtures_Extract[],MATCH($A359,FPL_Fixtures_Extract[[Player]:[Player]],0),MATCH(FPL_Combined[[#Headers],[Gameweek 19]],FPL_Fixtures_Extract[#Headers],0)))-4),Team_Key[[Full Name]:[Full Name]],0))&amp;RIGHT(INDEX(FPL_Fixtures_Extract[],MATCH($A359,FPL_Fixtures_Extract[[Player]:[Player]],0),MATCH(FPL_Combined[[#Headers],[Gameweek 19]],FPL_Fixtures_Extract[#Headers],0)),3))</f>
        <v>WHU(A) 1-2</v>
      </c>
      <c r="U359" t="str">
        <f ca="1">IF(RIGHT(FPL_Combined[[#Headers],[Gameweek 20]],2)&lt;$B$622,INDEX(FPL_Results_Extract[Gameweek 20],MATCH($A359,FPL_Results_Extract[[Player]:[Player]],0)),INDEX(Team_Key[[Abbreviation]:[Abbreviation]],MATCH(LEFT(INDEX(FPL_Fixtures_Extract[],MATCH($A359,FPL_Fixtures_Extract[[Player]:[Player]],0),MATCH(FPL_Combined[[#Headers],[Gameweek 20]],FPL_Fixtures_Extract[#Headers],0)),LEN(INDEX(FPL_Fixtures_Extract[],MATCH($A359,FPL_Fixtures_Extract[[Player]:[Player]],0),MATCH(FPL_Combined[[#Headers],[Gameweek 20]],FPL_Fixtures_Extract[#Headers],0)))-4),Team_Key[[Full Name]:[Full Name]],0))&amp;RIGHT(INDEX(FPL_Fixtures_Extract[],MATCH($A359,FPL_Fixtures_Extract[[Player]:[Player]],0),MATCH(FPL_Combined[[#Headers],[Gameweek 20]],FPL_Fixtures_Extract[#Headers],0)),3))</f>
        <v>NOR(A) 0-1</v>
      </c>
      <c r="V359" t="str">
        <f ca="1">IF(RIGHT(FPL_Combined[[#Headers],[Gameweek 21]],2)&lt;$B$622,INDEX(FPL_Results_Extract[Gameweek 21],MATCH($A359,FPL_Results_Extract[[Player]:[Player]],0)),INDEX(Team_Key[[Abbreviation]:[Abbreviation]],MATCH(LEFT(INDEX(FPL_Fixtures_Extract[],MATCH($A359,FPL_Fixtures_Extract[[Player]:[Player]],0),MATCH(FPL_Combined[[#Headers],[Gameweek 21]],FPL_Fixtures_Extract[#Headers],0)),LEN(INDEX(FPL_Fixtures_Extract[],MATCH($A359,FPL_Fixtures_Extract[[Player]:[Player]],0),MATCH(FPL_Combined[[#Headers],[Gameweek 21]],FPL_Fixtures_Extract[#Headers],0)))-4),Team_Key[[Full Name]:[Full Name]],0))&amp;RIGHT(INDEX(FPL_Fixtures_Extract[],MATCH($A359,FPL_Fixtures_Extract[[Player]:[Player]],0),MATCH(FPL_Combined[[#Headers],[Gameweek 21]],FPL_Fixtures_Extract[#Headers],0)),3))</f>
        <v>WAT(H) 2-0</v>
      </c>
      <c r="W359" t="str">
        <f ca="1">IF(RIGHT(FPL_Combined[[#Headers],[Gameweek 22]],2)&lt;$B$622,INDEX(FPL_Results_Extract[Gameweek 22],MATCH($A359,FPL_Results_Extract[[Player]:[Player]],0)),INDEX(Team_Key[[Abbreviation]:[Abbreviation]],MATCH(LEFT(INDEX(FPL_Fixtures_Extract[],MATCH($A359,FPL_Fixtures_Extract[[Player]:[Player]],0),MATCH(FPL_Combined[[#Headers],[Gameweek 22]],FPL_Fixtures_Extract[#Headers],0)),LEN(INDEX(FPL_Fixtures_Extract[],MATCH($A359,FPL_Fixtures_Extract[[Player]:[Player]],0),MATCH(FPL_Combined[[#Headers],[Gameweek 22]],FPL_Fixtures_Extract[#Headers],0)))-4),Team_Key[[Full Name]:[Full Name]],0))&amp;RIGHT(INDEX(FPL_Fixtures_Extract[],MATCH($A359,FPL_Fixtures_Extract[[Player]:[Player]],0),MATCH(FPL_Combined[[#Headers],[Gameweek 22]],FPL_Fixtures_Extract[#Headers],0)),3))</f>
        <v>WBA(H) 3-0</v>
      </c>
      <c r="X359" t="str">
        <f ca="1">IF(RIGHT(FPL_Combined[[#Headers],[Gameweek 23]],2)&lt;$B$622,INDEX(FPL_Results_Extract[Gameweek 23],MATCH($A359,FPL_Results_Extract[[Player]:[Player]],0)),INDEX(Team_Key[[Abbreviation]:[Abbreviation]],MATCH(LEFT(INDEX(FPL_Fixtures_Extract[],MATCH($A359,FPL_Fixtures_Extract[[Player]:[Player]],0),MATCH(FPL_Combined[[#Headers],[Gameweek 23]],FPL_Fixtures_Extract[#Headers],0)),LEN(INDEX(FPL_Fixtures_Extract[],MATCH($A359,FPL_Fixtures_Extract[[Player]:[Player]],0),MATCH(FPL_Combined[[#Headers],[Gameweek 23]],FPL_Fixtures_Extract[#Headers],0)))-4),Team_Key[[Full Name]:[Full Name]],0))&amp;RIGHT(INDEX(FPL_Fixtures_Extract[],MATCH($A359,FPL_Fixtures_Extract[[Player]:[Player]],0),MATCH(FPL_Combined[[#Headers],[Gameweek 23]],FPL_Fixtures_Extract[#Headers],0)),3))</f>
        <v>MUN(A) 1-0</v>
      </c>
      <c r="Y359" t="str">
        <f ca="1">IF(RIGHT(FPL_Combined[[#Headers],[Gameweek 24]],2)&lt;$B$622,INDEX(FPL_Results_Extract[Team],MATCH($A359,FPL_Results_Extract[[Player]:[Player]],0)),INDEX(Team_Key[[Abbreviation]:[Abbreviation]],MATCH(LEFT(INDEX(FPL_Fixtures_Extract[],MATCH($A359,FPL_Fixtures_Extract[[Player]:[Player]],0),MATCH(FPL_Combined[[#Headers],[Gameweek 24]],FPL_Fixtures_Extract[#Headers],0)),LEN(INDEX(FPL_Fixtures_Extract[],MATCH($A359,FPL_Fixtures_Extract[[Player]:[Player]],0),MATCH(FPL_Combined[[#Headers],[Gameweek 24]],FPL_Fixtures_Extract[#Headers],0)))-4),Team_Key[[Full Name]:[Full Name]],0))&amp;RIGHT(INDEX(FPL_Fixtures_Extract[],MATCH($A359,FPL_Fixtures_Extract[[Player]:[Player]],0),MATCH(FPL_Combined[[#Headers],[Gameweek 24]],FPL_Fixtures_Extract[#Headers],0)),3))</f>
        <v>SOU</v>
      </c>
      <c r="Z359" t="str">
        <f ca="1">IF(RIGHT(FPL_Combined[[#Headers],[Gameweek 25]],2)&lt;$B$622,INDEX(FPL_Results_Extract[Player],MATCH($A359,FPL_Results_Extract[[Player]:[Player]],0)),INDEX(Team_Key[[Abbreviation]:[Abbreviation]],MATCH(LEFT(INDEX(FPL_Fixtures_Extract[],MATCH($A359,FPL_Fixtures_Extract[[Player]:[Player]],0),MATCH(FPL_Combined[[#Headers],[Gameweek 25]],FPL_Fixtures_Extract[#Headers],0)),LEN(INDEX(FPL_Fixtures_Extract[],MATCH($A359,FPL_Fixtures_Extract[[Player]:[Player]],0),MATCH(FPL_Combined[[#Headers],[Gameweek 25]],FPL_Fixtures_Extract[#Headers],0)))-4),Team_Key[[Full Name]:[Full Name]],0))&amp;RIGHT(INDEX(FPL_Fixtures_Extract[],MATCH($A359,FPL_Fixtures_Extract[[Player]:[Player]],0),MATCH(FPL_Combined[[#Headers],[Gameweek 25]],FPL_Fixtures_Extract[#Headers],0)),3))</f>
        <v>Mané</v>
      </c>
      <c r="AA359" t="str">
        <f ca="1">IF(RIGHT(FPL_Combined[[#Headers],[Gameweek 26]],2)&lt;$B$622,INDEX(FPL_Results_Extract[Gameweek 01],MATCH($A359,FPL_Results_Extract[[Player]:[Player]],0)),INDEX(Team_Key[[Abbreviation]:[Abbreviation]],MATCH(LEFT(INDEX(FPL_Fixtures_Extract[],MATCH($A359,FPL_Fixtures_Extract[[Player]:[Player]],0),MATCH(FPL_Combined[[#Headers],[Gameweek 26]],FPL_Fixtures_Extract[#Headers],0)),LEN(INDEX(FPL_Fixtures_Extract[],MATCH($A359,FPL_Fixtures_Extract[[Player]:[Player]],0),MATCH(FPL_Combined[[#Headers],[Gameweek 26]],FPL_Fixtures_Extract[#Headers],0)))-4),Team_Key[[Full Name]:[Full Name]],0))&amp;RIGHT(INDEX(FPL_Fixtures_Extract[],MATCH($A359,FPL_Fixtures_Extract[[Player]:[Player]],0),MATCH(FPL_Combined[[#Headers],[Gameweek 26]],FPL_Fixtures_Extract[#Headers],0)),3))</f>
        <v>NEW(A) 2-2</v>
      </c>
      <c r="AB359" t="str">
        <f ca="1">IF(RIGHT(FPL_Combined[[#Headers],[Gameweek 27]],2)&lt;$B$622,INDEX(FPL_Results_Extract[Gameweek 02],MATCH($A359,FPL_Results_Extract[[Player]:[Player]],0)),INDEX(Team_Key[[Abbreviation]:[Abbreviation]],MATCH(LEFT(INDEX(FPL_Fixtures_Extract[],MATCH($A359,FPL_Fixtures_Extract[[Player]:[Player]],0),MATCH(FPL_Combined[[#Headers],[Gameweek 27]],FPL_Fixtures_Extract[#Headers],0)),LEN(INDEX(FPL_Fixtures_Extract[],MATCH($A359,FPL_Fixtures_Extract[[Player]:[Player]],0),MATCH(FPL_Combined[[#Headers],[Gameweek 27]],FPL_Fixtures_Extract[#Headers],0)))-4),Team_Key[[Full Name]:[Full Name]],0))&amp;RIGHT(INDEX(FPL_Fixtures_Extract[],MATCH($A359,FPL_Fixtures_Extract[[Player]:[Player]],0),MATCH(FPL_Combined[[#Headers],[Gameweek 27]],FPL_Fixtures_Extract[#Headers],0)),3))</f>
        <v>EVE(H) 0-3</v>
      </c>
      <c r="AC359" t="str">
        <f ca="1">IF(RIGHT(FPL_Combined[[#Headers],[Gameweek 28]],2)&lt;$B$622,INDEX(FPL_Results_Extract[Gameweek 03],MATCH($A359,FPL_Results_Extract[[Player]:[Player]],0)),INDEX(Team_Key[[Abbreviation]:[Abbreviation]],MATCH(LEFT(INDEX(FPL_Fixtures_Extract[],MATCH($A359,FPL_Fixtures_Extract[[Player]:[Player]],0),MATCH(FPL_Combined[[#Headers],[Gameweek 28]],FPL_Fixtures_Extract[#Headers],0)),LEN(INDEX(FPL_Fixtures_Extract[],MATCH($A359,FPL_Fixtures_Extract[[Player]:[Player]],0),MATCH(FPL_Combined[[#Headers],[Gameweek 28]],FPL_Fixtures_Extract[#Headers],0)))-4),Team_Key[[Full Name]:[Full Name]],0))&amp;RIGHT(INDEX(FPL_Fixtures_Extract[],MATCH($A359,FPL_Fixtures_Extract[[Player]:[Player]],0),MATCH(FPL_Combined[[#Headers],[Gameweek 28]],FPL_Fixtures_Extract[#Headers],0)),3))</f>
        <v>WAT(A) 0-0</v>
      </c>
      <c r="AD359" t="str">
        <f ca="1">IF(RIGHT(FPL_Combined[[#Headers],[Gameweek 29]],2)&lt;$B$622,INDEX(FPL_Results_Extract[Gameweek 04],MATCH($A359,FPL_Results_Extract[[Player]:[Player]],0)),INDEX(Team_Key[[Abbreviation]:[Abbreviation]],MATCH(LEFT(INDEX(FPL_Fixtures_Extract[],MATCH($A359,FPL_Fixtures_Extract[[Player]:[Player]],0),MATCH(FPL_Combined[[#Headers],[Gameweek 29]],FPL_Fixtures_Extract[#Headers],0)),LEN(INDEX(FPL_Fixtures_Extract[],MATCH($A359,FPL_Fixtures_Extract[[Player]:[Player]],0),MATCH(FPL_Combined[[#Headers],[Gameweek 29]],FPL_Fixtures_Extract[#Headers],0)))-4),Team_Key[[Full Name]:[Full Name]],0))&amp;RIGHT(INDEX(FPL_Fixtures_Extract[],MATCH($A359,FPL_Fixtures_Extract[[Player]:[Player]],0),MATCH(FPL_Combined[[#Headers],[Gameweek 29]],FPL_Fixtures_Extract[#Headers],0)),3))</f>
        <v>SUN(H)</v>
      </c>
      <c r="AE359" t="str">
        <f ca="1">IF(RIGHT(FPL_Combined[[#Headers],[Gameweek 30]],2)&lt;$B$622,INDEX(FPL_Results_Extract[Gameweek 05],MATCH($A359,FPL_Results_Extract[[Player]:[Player]],0)),INDEX(Team_Key[[Abbreviation]:[Abbreviation]],MATCH(LEFT(INDEX(FPL_Fixtures_Extract[],MATCH($A359,FPL_Fixtures_Extract[[Player]:[Player]],0),MATCH(FPL_Combined[[#Headers],[Gameweek 30]],FPL_Fixtures_Extract[#Headers],0)),LEN(INDEX(FPL_Fixtures_Extract[],MATCH($A359,FPL_Fixtures_Extract[[Player]:[Player]],0),MATCH(FPL_Combined[[#Headers],[Gameweek 30]],FPL_Fixtures_Extract[#Headers],0)))-4),Team_Key[[Full Name]:[Full Name]],0))&amp;RIGHT(INDEX(FPL_Fixtures_Extract[],MATCH($A359,FPL_Fixtures_Extract[[Player]:[Player]],0),MATCH(FPL_Combined[[#Headers],[Gameweek 30]],FPL_Fixtures_Extract[#Headers],0)),3))</f>
        <v>STK(A)</v>
      </c>
      <c r="AF359" t="str">
        <f ca="1">IF(RIGHT(FPL_Combined[[#Headers],[Gameweek 31]],2)&lt;$B$622,INDEX(FPL_Results_Extract[Gameweek 06],MATCH($A359,FPL_Results_Extract[[Player]:[Player]],0)),INDEX(Team_Key[[Abbreviation]:[Abbreviation]],MATCH(LEFT(INDEX(FPL_Fixtures_Extract[],MATCH($A359,FPL_Fixtures_Extract[[Player]:[Player]],0),MATCH(FPL_Combined[[#Headers],[Gameweek 31]],FPL_Fixtures_Extract[#Headers],0)),LEN(INDEX(FPL_Fixtures_Extract[],MATCH($A359,FPL_Fixtures_Extract[[Player]:[Player]],0),MATCH(FPL_Combined[[#Headers],[Gameweek 31]],FPL_Fixtures_Extract[#Headers],0)))-4),Team_Key[[Full Name]:[Full Name]],0))&amp;RIGHT(INDEX(FPL_Fixtures_Extract[],MATCH($A359,FPL_Fixtures_Extract[[Player]:[Player]],0),MATCH(FPL_Combined[[#Headers],[Gameweek 31]],FPL_Fixtures_Extract[#Headers],0)),3))</f>
        <v>LIV(H)</v>
      </c>
      <c r="AG359" t="str">
        <f ca="1">IF(RIGHT(FPL_Combined[[#Headers],[Gameweek 32]],2)&lt;$B$622,INDEX(FPL_Results_Extract[Gameweek 07],MATCH($A359,FPL_Results_Extract[[Player]:[Player]],0)),INDEX(Team_Key[[Abbreviation]:[Abbreviation]],MATCH(LEFT(INDEX(FPL_Fixtures_Extract[],MATCH($A359,FPL_Fixtures_Extract[[Player]:[Player]],0),MATCH(FPL_Combined[[#Headers],[Gameweek 32]],FPL_Fixtures_Extract[#Headers],0)),LEN(INDEX(FPL_Fixtures_Extract[],MATCH($A359,FPL_Fixtures_Extract[[Player]:[Player]],0),MATCH(FPL_Combined[[#Headers],[Gameweek 32]],FPL_Fixtures_Extract[#Headers],0)))-4),Team_Key[[Full Name]:[Full Name]],0))&amp;RIGHT(INDEX(FPL_Fixtures_Extract[],MATCH($A359,FPL_Fixtures_Extract[[Player]:[Player]],0),MATCH(FPL_Combined[[#Headers],[Gameweek 32]],FPL_Fixtures_Extract[#Headers],0)),3))</f>
        <v>LEI(A)</v>
      </c>
      <c r="AH359" t="str">
        <f ca="1">IF(RIGHT(FPL_Combined[[#Headers],[Gameweek 33]],2)&lt;$B$622,INDEX(FPL_Results_Extract[Gameweek 08],MATCH($A359,FPL_Results_Extract[[Player]:[Player]],0)),INDEX(Team_Key[[Abbreviation]:[Abbreviation]],MATCH(LEFT(INDEX(FPL_Fixtures_Extract[],MATCH($A359,FPL_Fixtures_Extract[[Player]:[Player]],0),MATCH(FPL_Combined[[#Headers],[Gameweek 33]],FPL_Fixtures_Extract[#Headers],0)),LEN(INDEX(FPL_Fixtures_Extract[],MATCH($A359,FPL_Fixtures_Extract[[Player]:[Player]],0),MATCH(FPL_Combined[[#Headers],[Gameweek 33]],FPL_Fixtures_Extract[#Headers],0)))-4),Team_Key[[Full Name]:[Full Name]],0))&amp;RIGHT(INDEX(FPL_Fixtures_Extract[],MATCH($A359,FPL_Fixtures_Extract[[Player]:[Player]],0),MATCH(FPL_Combined[[#Headers],[Gameweek 33]],FPL_Fixtures_Extract[#Headers],0)),3))</f>
        <v>NEW(H)</v>
      </c>
      <c r="AI359" t="str">
        <f ca="1">IF(RIGHT(FPL_Combined[[#Headers],[Gameweek 34]],2)&lt;$B$622,INDEX(FPL_Results_Extract[Gameweek 09],MATCH($A359,FPL_Results_Extract[[Player]:[Player]],0)),INDEX(Team_Key[[Abbreviation]:[Abbreviation]],MATCH(LEFT(INDEX(FPL_Fixtures_Extract[],MATCH($A359,FPL_Fixtures_Extract[[Player]:[Player]],0),MATCH(FPL_Combined[[#Headers],[Gameweek 34]],FPL_Fixtures_Extract[#Headers],0)),LEN(INDEX(FPL_Fixtures_Extract[],MATCH($A359,FPL_Fixtures_Extract[[Player]:[Player]],0),MATCH(FPL_Combined[[#Headers],[Gameweek 34]],FPL_Fixtures_Extract[#Headers],0)))-4),Team_Key[[Full Name]:[Full Name]],0))&amp;RIGHT(INDEX(FPL_Fixtures_Extract[],MATCH($A359,FPL_Fixtures_Extract[[Player]:[Player]],0),MATCH(FPL_Combined[[#Headers],[Gameweek 34]],FPL_Fixtures_Extract[#Headers],0)),3))</f>
        <v>EVE(A)</v>
      </c>
      <c r="AJ359" t="str">
        <f ca="1">IF(RIGHT(FPL_Combined[[#Headers],[Gameweek 35]],2)&lt;$B$622,INDEX(FPL_Results_Extract[Gameweek 10],MATCH($A359,FPL_Results_Extract[[Player]:[Player]],0)),INDEX(Team_Key[[Abbreviation]:[Abbreviation]],MATCH(LEFT(INDEX(FPL_Fixtures_Extract[],MATCH($A359,FPL_Fixtures_Extract[[Player]:[Player]],0),MATCH(FPL_Combined[[#Headers],[Gameweek 35]],FPL_Fixtures_Extract[#Headers],0)),LEN(INDEX(FPL_Fixtures_Extract[],MATCH($A359,FPL_Fixtures_Extract[[Player]:[Player]],0),MATCH(FPL_Combined[[#Headers],[Gameweek 35]],FPL_Fixtures_Extract[#Headers],0)))-4),Team_Key[[Full Name]:[Full Name]],0))&amp;RIGHT(INDEX(FPL_Fixtures_Extract[],MATCH($A359,FPL_Fixtures_Extract[[Player]:[Player]],0),MATCH(FPL_Combined[[#Headers],[Gameweek 35]],FPL_Fixtures_Extract[#Headers],0)),3))</f>
        <v>AVL(A)</v>
      </c>
      <c r="AK359" t="str">
        <f ca="1">IF(RIGHT(FPL_Combined[[#Headers],[Gameweek 36]],2)&lt;$B$622,INDEX(FPL_Results_Extract[Gameweek 11],MATCH($A359,FPL_Results_Extract[[Player]:[Player]],0)),INDEX(Team_Key[[Abbreviation]:[Abbreviation]],MATCH(LEFT(INDEX(FPL_Fixtures_Extract[],MATCH($A359,FPL_Fixtures_Extract[[Player]:[Player]],0),MATCH(FPL_Combined[[#Headers],[Gameweek 36]],FPL_Fixtures_Extract[#Headers],0)),LEN(INDEX(FPL_Fixtures_Extract[],MATCH($A359,FPL_Fixtures_Extract[[Player]:[Player]],0),MATCH(FPL_Combined[[#Headers],[Gameweek 36]],FPL_Fixtures_Extract[#Headers],0)))-4),Team_Key[[Full Name]:[Full Name]],0))&amp;RIGHT(INDEX(FPL_Fixtures_Extract[],MATCH($A359,FPL_Fixtures_Extract[[Player]:[Player]],0),MATCH(FPL_Combined[[#Headers],[Gameweek 36]],FPL_Fixtures_Extract[#Headers],0)),3))</f>
        <v>MCI(H)</v>
      </c>
      <c r="AL359" t="str">
        <f ca="1">IF(RIGHT(FPL_Combined[[#Headers],[Gameweek 37]],2)&lt;$B$622,INDEX(FPL_Results_Extract[Gameweek 12],MATCH($A359,FPL_Results_Extract[[Player]:[Player]],0)),INDEX(Team_Key[[Abbreviation]:[Abbreviation]],MATCH(LEFT(INDEX(FPL_Fixtures_Extract[],MATCH($A359,FPL_Fixtures_Extract[[Player]:[Player]],0),MATCH(FPL_Combined[[#Headers],[Gameweek 37]],FPL_Fixtures_Extract[#Headers],0)),LEN(INDEX(FPL_Fixtures_Extract[],MATCH($A359,FPL_Fixtures_Extract[[Player]:[Player]],0),MATCH(FPL_Combined[[#Headers],[Gameweek 37]],FPL_Fixtures_Extract[#Headers],0)))-4),Team_Key[[Full Name]:[Full Name]],0))&amp;RIGHT(INDEX(FPL_Fixtures_Extract[],MATCH($A359,FPL_Fixtures_Extract[[Player]:[Player]],0),MATCH(FPL_Combined[[#Headers],[Gameweek 37]],FPL_Fixtures_Extract[#Headers],0)),3))</f>
        <v>TOT(A)</v>
      </c>
      <c r="AM359" t="str">
        <f ca="1">IF(RIGHT(FPL_Combined[[#Headers],[Gameweek 38]],2)&lt;$B$622,INDEX(FPL_Results_Extract[Gameweek 13],MATCH($A359,FPL_Results_Extract[[Player]:[Player]],0)),INDEX(Team_Key[[Abbreviation]:[Abbreviation]],MATCH(LEFT(INDEX(FPL_Fixtures_Extract[],MATCH($A359,FPL_Fixtures_Extract[[Player]:[Player]],0),MATCH(FPL_Combined[[#Headers],[Gameweek 38]],FPL_Fixtures_Extract[#Headers],0)),LEN(INDEX(FPL_Fixtures_Extract[],MATCH($A359,FPL_Fixtures_Extract[[Player]:[Player]],0),MATCH(FPL_Combined[[#Headers],[Gameweek 38]],FPL_Fixtures_Extract[#Headers],0)))-4),Team_Key[[Full Name]:[Full Name]],0))&amp;RIGHT(INDEX(FPL_Fixtures_Extract[],MATCH($A359,FPL_Fixtures_Extract[[Player]:[Player]],0),MATCH(FPL_Combined[[#Headers],[Gameweek 38]],FPL_Fixtures_Extract[#Headers],0)),3))</f>
        <v>CRY(H)</v>
      </c>
    </row>
    <row r="360" spans="1:39" x14ac:dyDescent="0.45">
      <c r="A360" t="s">
        <v>662</v>
      </c>
      <c r="B360" t="str">
        <f ca="1">IF(RIGHT(FPL_Combined[[#Headers],[Gameweek 01]],2)&lt;$B$622,INDEX(FPL_Results_Extract[Gameweek 01],MATCH($A360,FPL_Results_Extract[[Player]:[Player]],0)),INDEX(Team_Key[[Abbreviation]:[Abbreviation]],MATCH(LEFT(INDEX(FPL_Fixtures_Extract[],MATCH($A360,FPL_Fixtures_Extract[[Player]:[Player]],0),MATCH(FPL_Combined[[#Headers],[Gameweek 01]],FPL_Fixtures_Extract[#Headers],0)),LEN(INDEX(FPL_Fixtures_Extract[],MATCH($A360,FPL_Fixtures_Extract[[Player]:[Player]],0),MATCH(FPL_Combined[[#Headers],[Gameweek 01]],FPL_Fixtures_Extract[#Headers],0)))-4),Team_Key[[Full Name]:[Full Name]],0))&amp;RIGHT(INDEX(FPL_Fixtures_Extract[],MATCH($A360,FPL_Fixtures_Extract[[Player]:[Player]],0),MATCH(FPL_Combined[[#Headers],[Gameweek 01]],FPL_Fixtures_Extract[#Headers],0)),3))</f>
        <v>WBA(A) 3-0</v>
      </c>
      <c r="C360" t="str">
        <f ca="1">IF(RIGHT(FPL_Combined[[#Headers],[Gameweek 02]],2)&lt;$B$622,INDEX(FPL_Results_Extract[Gameweek 02],MATCH($A360,FPL_Results_Extract[[Player]:[Player]],0)),INDEX(Team_Key[[Abbreviation]:[Abbreviation]],MATCH(LEFT(INDEX(FPL_Fixtures_Extract[],MATCH($A360,FPL_Fixtures_Extract[[Player]:[Player]],0),MATCH(FPL_Combined[[#Headers],[Gameweek 02]],FPL_Fixtures_Extract[#Headers],0)),LEN(INDEX(FPL_Fixtures_Extract[],MATCH($A360,FPL_Fixtures_Extract[[Player]:[Player]],0),MATCH(FPL_Combined[[#Headers],[Gameweek 02]],FPL_Fixtures_Extract[#Headers],0)))-4),Team_Key[[Full Name]:[Full Name]],0))&amp;RIGHT(INDEX(FPL_Fixtures_Extract[],MATCH($A360,FPL_Fixtures_Extract[[Player]:[Player]],0),MATCH(FPL_Combined[[#Headers],[Gameweek 02]],FPL_Fixtures_Extract[#Headers],0)),3))</f>
        <v>CHE(H) 3-0</v>
      </c>
      <c r="D360" t="str">
        <f ca="1">IF(RIGHT(FPL_Combined[[#Headers],[Gameweek 03]],2)&lt;$B$622,INDEX(FPL_Results_Extract[Gameweek 03],MATCH($A360,FPL_Results_Extract[[Player]:[Player]],0)),INDEX(Team_Key[[Abbreviation]:[Abbreviation]],MATCH(LEFT(INDEX(FPL_Fixtures_Extract[],MATCH($A360,FPL_Fixtures_Extract[[Player]:[Player]],0),MATCH(FPL_Combined[[#Headers],[Gameweek 03]],FPL_Fixtures_Extract[#Headers],0)),LEN(INDEX(FPL_Fixtures_Extract[],MATCH($A360,FPL_Fixtures_Extract[[Player]:[Player]],0),MATCH(FPL_Combined[[#Headers],[Gameweek 03]],FPL_Fixtures_Extract[#Headers],0)))-4),Team_Key[[Full Name]:[Full Name]],0))&amp;RIGHT(INDEX(FPL_Fixtures_Extract[],MATCH($A360,FPL_Fixtures_Extract[[Player]:[Player]],0),MATCH(FPL_Combined[[#Headers],[Gameweek 03]],FPL_Fixtures_Extract[#Headers],0)),3))</f>
        <v>EVE(A) 2-0</v>
      </c>
      <c r="E360" t="str">
        <f ca="1">IF(RIGHT(FPL_Combined[[#Headers],[Gameweek 04]],2)&lt;$B$622,INDEX(FPL_Results_Extract[Gameweek 04],MATCH($A360,FPL_Results_Extract[[Player]:[Player]],0)),INDEX(Team_Key[[Abbreviation]:[Abbreviation]],MATCH(LEFT(INDEX(FPL_Fixtures_Extract[],MATCH($A360,FPL_Fixtures_Extract[[Player]:[Player]],0),MATCH(FPL_Combined[[#Headers],[Gameweek 04]],FPL_Fixtures_Extract[#Headers],0)),LEN(INDEX(FPL_Fixtures_Extract[],MATCH($A360,FPL_Fixtures_Extract[[Player]:[Player]],0),MATCH(FPL_Combined[[#Headers],[Gameweek 04]],FPL_Fixtures_Extract[#Headers],0)))-4),Team_Key[[Full Name]:[Full Name]],0))&amp;RIGHT(INDEX(FPL_Fixtures_Extract[],MATCH($A360,FPL_Fixtures_Extract[[Player]:[Player]],0),MATCH(FPL_Combined[[#Headers],[Gameweek 04]],FPL_Fixtures_Extract[#Headers],0)),3))</f>
        <v>WAT(H) 2-0</v>
      </c>
      <c r="F360" t="str">
        <f ca="1">IF(RIGHT(FPL_Combined[[#Headers],[Gameweek 05]],2)&lt;$B$622,INDEX(FPL_Results_Extract[Gameweek 05],MATCH($A360,FPL_Results_Extract[[Player]:[Player]],0)),INDEX(Team_Key[[Abbreviation]:[Abbreviation]],MATCH(LEFT(INDEX(FPL_Fixtures_Extract[],MATCH($A360,FPL_Fixtures_Extract[[Player]:[Player]],0),MATCH(FPL_Combined[[#Headers],[Gameweek 05]],FPL_Fixtures_Extract[#Headers],0)),LEN(INDEX(FPL_Fixtures_Extract[],MATCH($A360,FPL_Fixtures_Extract[[Player]:[Player]],0),MATCH(FPL_Combined[[#Headers],[Gameweek 05]],FPL_Fixtures_Extract[#Headers],0)))-4),Team_Key[[Full Name]:[Full Name]],0))&amp;RIGHT(INDEX(FPL_Fixtures_Extract[],MATCH($A360,FPL_Fixtures_Extract[[Player]:[Player]],0),MATCH(FPL_Combined[[#Headers],[Gameweek 05]],FPL_Fixtures_Extract[#Headers],0)),3))</f>
        <v>CRY(A) 1-0</v>
      </c>
      <c r="G360" t="str">
        <f ca="1">IF(RIGHT(FPL_Combined[[#Headers],[Gameweek 06]],2)&lt;$B$622,INDEX(FPL_Results_Extract[Gameweek 06],MATCH($A360,FPL_Results_Extract[[Player]:[Player]],0)),INDEX(Team_Key[[Abbreviation]:[Abbreviation]],MATCH(LEFT(INDEX(FPL_Fixtures_Extract[],MATCH($A360,FPL_Fixtures_Extract[[Player]:[Player]],0),MATCH(FPL_Combined[[#Headers],[Gameweek 06]],FPL_Fixtures_Extract[#Headers],0)),LEN(INDEX(FPL_Fixtures_Extract[],MATCH($A360,FPL_Fixtures_Extract[[Player]:[Player]],0),MATCH(FPL_Combined[[#Headers],[Gameweek 06]],FPL_Fixtures_Extract[#Headers],0)))-4),Team_Key[[Full Name]:[Full Name]],0))&amp;RIGHT(INDEX(FPL_Fixtures_Extract[],MATCH($A360,FPL_Fixtures_Extract[[Player]:[Player]],0),MATCH(FPL_Combined[[#Headers],[Gameweek 06]],FPL_Fixtures_Extract[#Headers],0)),3))</f>
        <v>WHU(H) 1-2</v>
      </c>
      <c r="H360" t="str">
        <f ca="1">IF(RIGHT(FPL_Combined[[#Headers],[Gameweek 07]],2)&lt;$B$622,INDEX(FPL_Results_Extract[Gameweek 07],MATCH($A360,FPL_Results_Extract[[Player]:[Player]],0)),INDEX(Team_Key[[Abbreviation]:[Abbreviation]],MATCH(LEFT(INDEX(FPL_Fixtures_Extract[],MATCH($A360,FPL_Fixtures_Extract[[Player]:[Player]],0),MATCH(FPL_Combined[[#Headers],[Gameweek 07]],FPL_Fixtures_Extract[#Headers],0)),LEN(INDEX(FPL_Fixtures_Extract[],MATCH($A360,FPL_Fixtures_Extract[[Player]:[Player]],0),MATCH(FPL_Combined[[#Headers],[Gameweek 07]],FPL_Fixtures_Extract[#Headers],0)))-4),Team_Key[[Full Name]:[Full Name]],0))&amp;RIGHT(INDEX(FPL_Fixtures_Extract[],MATCH($A360,FPL_Fixtures_Extract[[Player]:[Player]],0),MATCH(FPL_Combined[[#Headers],[Gameweek 07]],FPL_Fixtures_Extract[#Headers],0)),3))</f>
        <v>TOT(A) 1-4</v>
      </c>
      <c r="I360" t="str">
        <f ca="1">IF(RIGHT(FPL_Combined[[#Headers],[Gameweek 08]],2)&lt;$B$622,INDEX(FPL_Results_Extract[Gameweek 08],MATCH($A360,FPL_Results_Extract[[Player]:[Player]],0)),INDEX(Team_Key[[Abbreviation]:[Abbreviation]],MATCH(LEFT(INDEX(FPL_Fixtures_Extract[],MATCH($A360,FPL_Fixtures_Extract[[Player]:[Player]],0),MATCH(FPL_Combined[[#Headers],[Gameweek 08]],FPL_Fixtures_Extract[#Headers],0)),LEN(INDEX(FPL_Fixtures_Extract[],MATCH($A360,FPL_Fixtures_Extract[[Player]:[Player]],0),MATCH(FPL_Combined[[#Headers],[Gameweek 08]],FPL_Fixtures_Extract[#Headers],0)))-4),Team_Key[[Full Name]:[Full Name]],0))&amp;RIGHT(INDEX(FPL_Fixtures_Extract[],MATCH($A360,FPL_Fixtures_Extract[[Player]:[Player]],0),MATCH(FPL_Combined[[#Headers],[Gameweek 08]],FPL_Fixtures_Extract[#Headers],0)),3))</f>
        <v>NEW(H) 6-1</v>
      </c>
      <c r="J360" t="str">
        <f ca="1">IF(RIGHT(FPL_Combined[[#Headers],[Gameweek 09]],2)&lt;$B$622,INDEX(FPL_Results_Extract[Gameweek 09],MATCH($A360,FPL_Results_Extract[[Player]:[Player]],0)),INDEX(Team_Key[[Abbreviation]:[Abbreviation]],MATCH(LEFT(INDEX(FPL_Fixtures_Extract[],MATCH($A360,FPL_Fixtures_Extract[[Player]:[Player]],0),MATCH(FPL_Combined[[#Headers],[Gameweek 09]],FPL_Fixtures_Extract[#Headers],0)),LEN(INDEX(FPL_Fixtures_Extract[],MATCH($A360,FPL_Fixtures_Extract[[Player]:[Player]],0),MATCH(FPL_Combined[[#Headers],[Gameweek 09]],FPL_Fixtures_Extract[#Headers],0)))-4),Team_Key[[Full Name]:[Full Name]],0))&amp;RIGHT(INDEX(FPL_Fixtures_Extract[],MATCH($A360,FPL_Fixtures_Extract[[Player]:[Player]],0),MATCH(FPL_Combined[[#Headers],[Gameweek 09]],FPL_Fixtures_Extract[#Headers],0)),3))</f>
        <v>BOU(H) 5-1</v>
      </c>
      <c r="K360" t="str">
        <f ca="1">IF(RIGHT(FPL_Combined[[#Headers],[Gameweek 10]],2)&lt;$B$622,INDEX(FPL_Results_Extract[Gameweek 10],MATCH($A360,FPL_Results_Extract[[Player]:[Player]],0)),INDEX(Team_Key[[Abbreviation]:[Abbreviation]],MATCH(LEFT(INDEX(FPL_Fixtures_Extract[],MATCH($A360,FPL_Fixtures_Extract[[Player]:[Player]],0),MATCH(FPL_Combined[[#Headers],[Gameweek 10]],FPL_Fixtures_Extract[#Headers],0)),LEN(INDEX(FPL_Fixtures_Extract[],MATCH($A360,FPL_Fixtures_Extract[[Player]:[Player]],0),MATCH(FPL_Combined[[#Headers],[Gameweek 10]],FPL_Fixtures_Extract[#Headers],0)))-4),Team_Key[[Full Name]:[Full Name]],0))&amp;RIGHT(INDEX(FPL_Fixtures_Extract[],MATCH($A360,FPL_Fixtures_Extract[[Player]:[Player]],0),MATCH(FPL_Combined[[#Headers],[Gameweek 10]],FPL_Fixtures_Extract[#Headers],0)),3))</f>
        <v>MUN(A) 0-0</v>
      </c>
      <c r="L360" t="str">
        <f ca="1">IF(RIGHT(FPL_Combined[[#Headers],[Gameweek 11]],2)&lt;$B$622,INDEX(FPL_Results_Extract[Gameweek 11],MATCH($A360,FPL_Results_Extract[[Player]:[Player]],0)),INDEX(Team_Key[[Abbreviation]:[Abbreviation]],MATCH(LEFT(INDEX(FPL_Fixtures_Extract[],MATCH($A360,FPL_Fixtures_Extract[[Player]:[Player]],0),MATCH(FPL_Combined[[#Headers],[Gameweek 11]],FPL_Fixtures_Extract[#Headers],0)),LEN(INDEX(FPL_Fixtures_Extract[],MATCH($A360,FPL_Fixtures_Extract[[Player]:[Player]],0),MATCH(FPL_Combined[[#Headers],[Gameweek 11]],FPL_Fixtures_Extract[#Headers],0)))-4),Team_Key[[Full Name]:[Full Name]],0))&amp;RIGHT(INDEX(FPL_Fixtures_Extract[],MATCH($A360,FPL_Fixtures_Extract[[Player]:[Player]],0),MATCH(FPL_Combined[[#Headers],[Gameweek 11]],FPL_Fixtures_Extract[#Headers],0)),3))</f>
        <v>NOR(H) 2-1</v>
      </c>
      <c r="M360" t="str">
        <f ca="1">IF(RIGHT(FPL_Combined[[#Headers],[Gameweek 12]],2)&lt;$B$622,INDEX(FPL_Results_Extract[Gameweek 12],MATCH($A360,FPL_Results_Extract[[Player]:[Player]],0)),INDEX(Team_Key[[Abbreviation]:[Abbreviation]],MATCH(LEFT(INDEX(FPL_Fixtures_Extract[],MATCH($A360,FPL_Fixtures_Extract[[Player]:[Player]],0),MATCH(FPL_Combined[[#Headers],[Gameweek 12]],FPL_Fixtures_Extract[#Headers],0)),LEN(INDEX(FPL_Fixtures_Extract[],MATCH($A360,FPL_Fixtures_Extract[[Player]:[Player]],0),MATCH(FPL_Combined[[#Headers],[Gameweek 12]],FPL_Fixtures_Extract[#Headers],0)))-4),Team_Key[[Full Name]:[Full Name]],0))&amp;RIGHT(INDEX(FPL_Fixtures_Extract[],MATCH($A360,FPL_Fixtures_Extract[[Player]:[Player]],0),MATCH(FPL_Combined[[#Headers],[Gameweek 12]],FPL_Fixtures_Extract[#Headers],0)),3))</f>
        <v>AVL(A) 0-0</v>
      </c>
      <c r="N360" t="str">
        <f ca="1">IF(RIGHT(FPL_Combined[[#Headers],[Gameweek 13]],2)&lt;$B$622,INDEX(FPL_Results_Extract[Gameweek 13],MATCH($A360,FPL_Results_Extract[[Player]:[Player]],0)),INDEX(Team_Key[[Abbreviation]:[Abbreviation]],MATCH(LEFT(INDEX(FPL_Fixtures_Extract[],MATCH($A360,FPL_Fixtures_Extract[[Player]:[Player]],0),MATCH(FPL_Combined[[#Headers],[Gameweek 13]],FPL_Fixtures_Extract[#Headers],0)),LEN(INDEX(FPL_Fixtures_Extract[],MATCH($A360,FPL_Fixtures_Extract[[Player]:[Player]],0),MATCH(FPL_Combined[[#Headers],[Gameweek 13]],FPL_Fixtures_Extract[#Headers],0)))-4),Team_Key[[Full Name]:[Full Name]],0))&amp;RIGHT(INDEX(FPL_Fixtures_Extract[],MATCH($A360,FPL_Fixtures_Extract[[Player]:[Player]],0),MATCH(FPL_Combined[[#Headers],[Gameweek 13]],FPL_Fixtures_Extract[#Headers],0)),3))</f>
        <v>LIV(H) 1-4</v>
      </c>
      <c r="O360" t="str">
        <f ca="1">IF(RIGHT(FPL_Combined[[#Headers],[Gameweek 14]],2)&lt;$B$622,INDEX(FPL_Results_Extract[Gameweek 14],MATCH($A360,FPL_Results_Extract[[Player]:[Player]],0)),INDEX(Team_Key[[Abbreviation]:[Abbreviation]],MATCH(LEFT(INDEX(FPL_Fixtures_Extract[],MATCH($A360,FPL_Fixtures_Extract[[Player]:[Player]],0),MATCH(FPL_Combined[[#Headers],[Gameweek 14]],FPL_Fixtures_Extract[#Headers],0)),LEN(INDEX(FPL_Fixtures_Extract[],MATCH($A360,FPL_Fixtures_Extract[[Player]:[Player]],0),MATCH(FPL_Combined[[#Headers],[Gameweek 14]],FPL_Fixtures_Extract[#Headers],0)))-4),Team_Key[[Full Name]:[Full Name]],0))&amp;RIGHT(INDEX(FPL_Fixtures_Extract[],MATCH($A360,FPL_Fixtures_Extract[[Player]:[Player]],0),MATCH(FPL_Combined[[#Headers],[Gameweek 14]],FPL_Fixtures_Extract[#Headers],0)),3))</f>
        <v>SOU(H) 3-1</v>
      </c>
      <c r="P360" t="str">
        <f ca="1">IF(RIGHT(FPL_Combined[[#Headers],[Gameweek 15]],2)&lt;$B$622,INDEX(FPL_Results_Extract[Gameweek 15],MATCH($A360,FPL_Results_Extract[[Player]:[Player]],0)),INDEX(Team_Key[[Abbreviation]:[Abbreviation]],MATCH(LEFT(INDEX(FPL_Fixtures_Extract[],MATCH($A360,FPL_Fixtures_Extract[[Player]:[Player]],0),MATCH(FPL_Combined[[#Headers],[Gameweek 15]],FPL_Fixtures_Extract[#Headers],0)),LEN(INDEX(FPL_Fixtures_Extract[],MATCH($A360,FPL_Fixtures_Extract[[Player]:[Player]],0),MATCH(FPL_Combined[[#Headers],[Gameweek 15]],FPL_Fixtures_Extract[#Headers],0)))-4),Team_Key[[Full Name]:[Full Name]],0))&amp;RIGHT(INDEX(FPL_Fixtures_Extract[],MATCH($A360,FPL_Fixtures_Extract[[Player]:[Player]],0),MATCH(FPL_Combined[[#Headers],[Gameweek 15]],FPL_Fixtures_Extract[#Headers],0)),3))</f>
        <v>STK(A) 0-2</v>
      </c>
      <c r="Q360" t="str">
        <f ca="1">IF(RIGHT(FPL_Combined[[#Headers],[Gameweek 16]],2)&lt;$B$622,INDEX(FPL_Results_Extract[Gameweek 16],MATCH($A360,FPL_Results_Extract[[Player]:[Player]],0)),INDEX(Team_Key[[Abbreviation]:[Abbreviation]],MATCH(LEFT(INDEX(FPL_Fixtures_Extract[],MATCH($A360,FPL_Fixtures_Extract[[Player]:[Player]],0),MATCH(FPL_Combined[[#Headers],[Gameweek 16]],FPL_Fixtures_Extract[#Headers],0)),LEN(INDEX(FPL_Fixtures_Extract[],MATCH($A360,FPL_Fixtures_Extract[[Player]:[Player]],0),MATCH(FPL_Combined[[#Headers],[Gameweek 16]],FPL_Fixtures_Extract[#Headers],0)))-4),Team_Key[[Full Name]:[Full Name]],0))&amp;RIGHT(INDEX(FPL_Fixtures_Extract[],MATCH($A360,FPL_Fixtures_Extract[[Player]:[Player]],0),MATCH(FPL_Combined[[#Headers],[Gameweek 16]],FPL_Fixtures_Extract[#Headers],0)),3))</f>
        <v>SWA(H) 2-1</v>
      </c>
      <c r="R360" t="str">
        <f ca="1">IF(RIGHT(FPL_Combined[[#Headers],[Gameweek 17]],2)&lt;$B$622,INDEX(FPL_Results_Extract[Gameweek 17],MATCH($A360,FPL_Results_Extract[[Player]:[Player]],0)),INDEX(Team_Key[[Abbreviation]:[Abbreviation]],MATCH(LEFT(INDEX(FPL_Fixtures_Extract[],MATCH($A360,FPL_Fixtures_Extract[[Player]:[Player]],0),MATCH(FPL_Combined[[#Headers],[Gameweek 17]],FPL_Fixtures_Extract[#Headers],0)),LEN(INDEX(FPL_Fixtures_Extract[],MATCH($A360,FPL_Fixtures_Extract[[Player]:[Player]],0),MATCH(FPL_Combined[[#Headers],[Gameweek 17]],FPL_Fixtures_Extract[#Headers],0)))-4),Team_Key[[Full Name]:[Full Name]],0))&amp;RIGHT(INDEX(FPL_Fixtures_Extract[],MATCH($A360,FPL_Fixtures_Extract[[Player]:[Player]],0),MATCH(FPL_Combined[[#Headers],[Gameweek 17]],FPL_Fixtures_Extract[#Headers],0)),3))</f>
        <v>ARS(A) 1-2</v>
      </c>
      <c r="S360" t="str">
        <f ca="1">IF(RIGHT(FPL_Combined[[#Headers],[Gameweek 18]],2)&lt;$B$622,INDEX(FPL_Results_Extract[Gameweek 18],MATCH($A360,FPL_Results_Extract[[Player]:[Player]],0)),INDEX(Team_Key[[Abbreviation]:[Abbreviation]],MATCH(LEFT(INDEX(FPL_Fixtures_Extract[],MATCH($A360,FPL_Fixtures_Extract[[Player]:[Player]],0),MATCH(FPL_Combined[[#Headers],[Gameweek 18]],FPL_Fixtures_Extract[#Headers],0)),LEN(INDEX(FPL_Fixtures_Extract[],MATCH($A360,FPL_Fixtures_Extract[[Player]:[Player]],0),MATCH(FPL_Combined[[#Headers],[Gameweek 18]],FPL_Fixtures_Extract[#Headers],0)))-4),Team_Key[[Full Name]:[Full Name]],0))&amp;RIGHT(INDEX(FPL_Fixtures_Extract[],MATCH($A360,FPL_Fixtures_Extract[[Player]:[Player]],0),MATCH(FPL_Combined[[#Headers],[Gameweek 18]],FPL_Fixtures_Extract[#Headers],0)),3))</f>
        <v>SUN(H) 4-1</v>
      </c>
      <c r="T360" t="str">
        <f ca="1">IF(RIGHT(FPL_Combined[[#Headers],[Gameweek 19]],2)&lt;$B$622,INDEX(FPL_Results_Extract[Gameweek 19],MATCH($A360,FPL_Results_Extract[[Player]:[Player]],0)),INDEX(Team_Key[[Abbreviation]:[Abbreviation]],MATCH(LEFT(INDEX(FPL_Fixtures_Extract[],MATCH($A360,FPL_Fixtures_Extract[[Player]:[Player]],0),MATCH(FPL_Combined[[#Headers],[Gameweek 19]],FPL_Fixtures_Extract[#Headers],0)),LEN(INDEX(FPL_Fixtures_Extract[],MATCH($A360,FPL_Fixtures_Extract[[Player]:[Player]],0),MATCH(FPL_Combined[[#Headers],[Gameweek 19]],FPL_Fixtures_Extract[#Headers],0)))-4),Team_Key[[Full Name]:[Full Name]],0))&amp;RIGHT(INDEX(FPL_Fixtures_Extract[],MATCH($A360,FPL_Fixtures_Extract[[Player]:[Player]],0),MATCH(FPL_Combined[[#Headers],[Gameweek 19]],FPL_Fixtures_Extract[#Headers],0)),3))</f>
        <v>LEI(A) 0-0</v>
      </c>
      <c r="U360" t="str">
        <f ca="1">IF(RIGHT(FPL_Combined[[#Headers],[Gameweek 20]],2)&lt;$B$622,INDEX(FPL_Results_Extract[Gameweek 20],MATCH($A360,FPL_Results_Extract[[Player]:[Player]],0)),INDEX(Team_Key[[Abbreviation]:[Abbreviation]],MATCH(LEFT(INDEX(FPL_Fixtures_Extract[],MATCH($A360,FPL_Fixtures_Extract[[Player]:[Player]],0),MATCH(FPL_Combined[[#Headers],[Gameweek 20]],FPL_Fixtures_Extract[#Headers],0)),LEN(INDEX(FPL_Fixtures_Extract[],MATCH($A360,FPL_Fixtures_Extract[[Player]:[Player]],0),MATCH(FPL_Combined[[#Headers],[Gameweek 20]],FPL_Fixtures_Extract[#Headers],0)))-4),Team_Key[[Full Name]:[Full Name]],0))&amp;RIGHT(INDEX(FPL_Fixtures_Extract[],MATCH($A360,FPL_Fixtures_Extract[[Player]:[Player]],0),MATCH(FPL_Combined[[#Headers],[Gameweek 20]],FPL_Fixtures_Extract[#Headers],0)),3))</f>
        <v>WAT(A) 2-1</v>
      </c>
      <c r="V360" t="str">
        <f ca="1">IF(RIGHT(FPL_Combined[[#Headers],[Gameweek 21]],2)&lt;$B$622,INDEX(FPL_Results_Extract[Gameweek 21],MATCH($A360,FPL_Results_Extract[[Player]:[Player]],0)),INDEX(Team_Key[[Abbreviation]:[Abbreviation]],MATCH(LEFT(INDEX(FPL_Fixtures_Extract[],MATCH($A360,FPL_Fixtures_Extract[[Player]:[Player]],0),MATCH(FPL_Combined[[#Headers],[Gameweek 21]],FPL_Fixtures_Extract[#Headers],0)),LEN(INDEX(FPL_Fixtures_Extract[],MATCH($A360,FPL_Fixtures_Extract[[Player]:[Player]],0),MATCH(FPL_Combined[[#Headers],[Gameweek 21]],FPL_Fixtures_Extract[#Headers],0)))-4),Team_Key[[Full Name]:[Full Name]],0))&amp;RIGHT(INDEX(FPL_Fixtures_Extract[],MATCH($A360,FPL_Fixtures_Extract[[Player]:[Player]],0),MATCH(FPL_Combined[[#Headers],[Gameweek 21]],FPL_Fixtures_Extract[#Headers],0)),3))</f>
        <v>EVE(H) 0-0</v>
      </c>
      <c r="W360" t="str">
        <f ca="1">IF(RIGHT(FPL_Combined[[#Headers],[Gameweek 22]],2)&lt;$B$622,INDEX(FPL_Results_Extract[Gameweek 22],MATCH($A360,FPL_Results_Extract[[Player]:[Player]],0)),INDEX(Team_Key[[Abbreviation]:[Abbreviation]],MATCH(LEFT(INDEX(FPL_Fixtures_Extract[],MATCH($A360,FPL_Fixtures_Extract[[Player]:[Player]],0),MATCH(FPL_Combined[[#Headers],[Gameweek 22]],FPL_Fixtures_Extract[#Headers],0)),LEN(INDEX(FPL_Fixtures_Extract[],MATCH($A360,FPL_Fixtures_Extract[[Player]:[Player]],0),MATCH(FPL_Combined[[#Headers],[Gameweek 22]],FPL_Fixtures_Extract[#Headers],0)))-4),Team_Key[[Full Name]:[Full Name]],0))&amp;RIGHT(INDEX(FPL_Fixtures_Extract[],MATCH($A360,FPL_Fixtures_Extract[[Player]:[Player]],0),MATCH(FPL_Combined[[#Headers],[Gameweek 22]],FPL_Fixtures_Extract[#Headers],0)),3))</f>
        <v>CRY(H) 4-0</v>
      </c>
      <c r="X360" t="str">
        <f ca="1">IF(RIGHT(FPL_Combined[[#Headers],[Gameweek 23]],2)&lt;$B$622,INDEX(FPL_Results_Extract[Gameweek 23],MATCH($A360,FPL_Results_Extract[[Player]:[Player]],0)),INDEX(Team_Key[[Abbreviation]:[Abbreviation]],MATCH(LEFT(INDEX(FPL_Fixtures_Extract[],MATCH($A360,FPL_Fixtures_Extract[[Player]:[Player]],0),MATCH(FPL_Combined[[#Headers],[Gameweek 23]],FPL_Fixtures_Extract[#Headers],0)),LEN(INDEX(FPL_Fixtures_Extract[],MATCH($A360,FPL_Fixtures_Extract[[Player]:[Player]],0),MATCH(FPL_Combined[[#Headers],[Gameweek 23]],FPL_Fixtures_Extract[#Headers],0)))-4),Team_Key[[Full Name]:[Full Name]],0))&amp;RIGHT(INDEX(FPL_Fixtures_Extract[],MATCH($A360,FPL_Fixtures_Extract[[Player]:[Player]],0),MATCH(FPL_Combined[[#Headers],[Gameweek 23]],FPL_Fixtures_Extract[#Headers],0)),3))</f>
        <v>WHU(A) 2-2</v>
      </c>
      <c r="Y360" t="str">
        <f ca="1">IF(RIGHT(FPL_Combined[[#Headers],[Gameweek 24]],2)&lt;$B$622,INDEX(FPL_Results_Extract[Team],MATCH($A360,FPL_Results_Extract[[Player]:[Player]],0)),INDEX(Team_Key[[Abbreviation]:[Abbreviation]],MATCH(LEFT(INDEX(FPL_Fixtures_Extract[],MATCH($A360,FPL_Fixtures_Extract[[Player]:[Player]],0),MATCH(FPL_Combined[[#Headers],[Gameweek 24]],FPL_Fixtures_Extract[#Headers],0)),LEN(INDEX(FPL_Fixtures_Extract[],MATCH($A360,FPL_Fixtures_Extract[[Player]:[Player]],0),MATCH(FPL_Combined[[#Headers],[Gameweek 24]],FPL_Fixtures_Extract[#Headers],0)))-4),Team_Key[[Full Name]:[Full Name]],0))&amp;RIGHT(INDEX(FPL_Fixtures_Extract[],MATCH($A360,FPL_Fixtures_Extract[[Player]:[Player]],0),MATCH(FPL_Combined[[#Headers],[Gameweek 24]],FPL_Fixtures_Extract[#Headers],0)),3))</f>
        <v>MCI</v>
      </c>
      <c r="Z360" t="str">
        <f ca="1">IF(RIGHT(FPL_Combined[[#Headers],[Gameweek 25]],2)&lt;$B$622,INDEX(FPL_Results_Extract[Player],MATCH($A360,FPL_Results_Extract[[Player]:[Player]],0)),INDEX(Team_Key[[Abbreviation]:[Abbreviation]],MATCH(LEFT(INDEX(FPL_Fixtures_Extract[],MATCH($A360,FPL_Fixtures_Extract[[Player]:[Player]],0),MATCH(FPL_Combined[[#Headers],[Gameweek 25]],FPL_Fixtures_Extract[#Headers],0)),LEN(INDEX(FPL_Fixtures_Extract[],MATCH($A360,FPL_Fixtures_Extract[[Player]:[Player]],0),MATCH(FPL_Combined[[#Headers],[Gameweek 25]],FPL_Fixtures_Extract[#Headers],0)))-4),Team_Key[[Full Name]:[Full Name]],0))&amp;RIGHT(INDEX(FPL_Fixtures_Extract[],MATCH($A360,FPL_Fixtures_Extract[[Player]:[Player]],0),MATCH(FPL_Combined[[#Headers],[Gameweek 25]],FPL_Fixtures_Extract[#Headers],0)),3))</f>
        <v>Mangala</v>
      </c>
      <c r="AA360" t="str">
        <f ca="1">IF(RIGHT(FPL_Combined[[#Headers],[Gameweek 26]],2)&lt;$B$622,INDEX(FPL_Results_Extract[Gameweek 01],MATCH($A360,FPL_Results_Extract[[Player]:[Player]],0)),INDEX(Team_Key[[Abbreviation]:[Abbreviation]],MATCH(LEFT(INDEX(FPL_Fixtures_Extract[],MATCH($A360,FPL_Fixtures_Extract[[Player]:[Player]],0),MATCH(FPL_Combined[[#Headers],[Gameweek 26]],FPL_Fixtures_Extract[#Headers],0)),LEN(INDEX(FPL_Fixtures_Extract[],MATCH($A360,FPL_Fixtures_Extract[[Player]:[Player]],0),MATCH(FPL_Combined[[#Headers],[Gameweek 26]],FPL_Fixtures_Extract[#Headers],0)))-4),Team_Key[[Full Name]:[Full Name]],0))&amp;RIGHT(INDEX(FPL_Fixtures_Extract[],MATCH($A360,FPL_Fixtures_Extract[[Player]:[Player]],0),MATCH(FPL_Combined[[#Headers],[Gameweek 26]],FPL_Fixtures_Extract[#Headers],0)),3))</f>
        <v>WBA(A) 3-0</v>
      </c>
      <c r="AB360" t="str">
        <f ca="1">IF(RIGHT(FPL_Combined[[#Headers],[Gameweek 27]],2)&lt;$B$622,INDEX(FPL_Results_Extract[Gameweek 02],MATCH($A360,FPL_Results_Extract[[Player]:[Player]],0)),INDEX(Team_Key[[Abbreviation]:[Abbreviation]],MATCH(LEFT(INDEX(FPL_Fixtures_Extract[],MATCH($A360,FPL_Fixtures_Extract[[Player]:[Player]],0),MATCH(FPL_Combined[[#Headers],[Gameweek 27]],FPL_Fixtures_Extract[#Headers],0)),LEN(INDEX(FPL_Fixtures_Extract[],MATCH($A360,FPL_Fixtures_Extract[[Player]:[Player]],0),MATCH(FPL_Combined[[#Headers],[Gameweek 27]],FPL_Fixtures_Extract[#Headers],0)))-4),Team_Key[[Full Name]:[Full Name]],0))&amp;RIGHT(INDEX(FPL_Fixtures_Extract[],MATCH($A360,FPL_Fixtures_Extract[[Player]:[Player]],0),MATCH(FPL_Combined[[#Headers],[Gameweek 27]],FPL_Fixtures_Extract[#Headers],0)),3))</f>
        <v>CHE(H) 3-0</v>
      </c>
      <c r="AC360" t="str">
        <f ca="1">IF(RIGHT(FPL_Combined[[#Headers],[Gameweek 28]],2)&lt;$B$622,INDEX(FPL_Results_Extract[Gameweek 03],MATCH($A360,FPL_Results_Extract[[Player]:[Player]],0)),INDEX(Team_Key[[Abbreviation]:[Abbreviation]],MATCH(LEFT(INDEX(FPL_Fixtures_Extract[],MATCH($A360,FPL_Fixtures_Extract[[Player]:[Player]],0),MATCH(FPL_Combined[[#Headers],[Gameweek 28]],FPL_Fixtures_Extract[#Headers],0)),LEN(INDEX(FPL_Fixtures_Extract[],MATCH($A360,FPL_Fixtures_Extract[[Player]:[Player]],0),MATCH(FPL_Combined[[#Headers],[Gameweek 28]],FPL_Fixtures_Extract[#Headers],0)))-4),Team_Key[[Full Name]:[Full Name]],0))&amp;RIGHT(INDEX(FPL_Fixtures_Extract[],MATCH($A360,FPL_Fixtures_Extract[[Player]:[Player]],0),MATCH(FPL_Combined[[#Headers],[Gameweek 28]],FPL_Fixtures_Extract[#Headers],0)),3))</f>
        <v>EVE(A) 2-0</v>
      </c>
      <c r="AD360" t="str">
        <f ca="1">IF(RIGHT(FPL_Combined[[#Headers],[Gameweek 29]],2)&lt;$B$622,INDEX(FPL_Results_Extract[Gameweek 04],MATCH($A360,FPL_Results_Extract[[Player]:[Player]],0)),INDEX(Team_Key[[Abbreviation]:[Abbreviation]],MATCH(LEFT(INDEX(FPL_Fixtures_Extract[],MATCH($A360,FPL_Fixtures_Extract[[Player]:[Player]],0),MATCH(FPL_Combined[[#Headers],[Gameweek 29]],FPL_Fixtures_Extract[#Headers],0)),LEN(INDEX(FPL_Fixtures_Extract[],MATCH($A360,FPL_Fixtures_Extract[[Player]:[Player]],0),MATCH(FPL_Combined[[#Headers],[Gameweek 29]],FPL_Fixtures_Extract[#Headers],0)))-4),Team_Key[[Full Name]:[Full Name]],0))&amp;RIGHT(INDEX(FPL_Fixtures_Extract[],MATCH($A360,FPL_Fixtures_Extract[[Player]:[Player]],0),MATCH(FPL_Combined[[#Headers],[Gameweek 29]],FPL_Fixtures_Extract[#Headers],0)),3))</f>
        <v>AVL(H)</v>
      </c>
      <c r="AE360" t="str">
        <f ca="1">IF(RIGHT(FPL_Combined[[#Headers],[Gameweek 30]],2)&lt;$B$622,INDEX(FPL_Results_Extract[Gameweek 05],MATCH($A360,FPL_Results_Extract[[Player]:[Player]],0)),INDEX(Team_Key[[Abbreviation]:[Abbreviation]],MATCH(LEFT(INDEX(FPL_Fixtures_Extract[],MATCH($A360,FPL_Fixtures_Extract[[Player]:[Player]],0),MATCH(FPL_Combined[[#Headers],[Gameweek 30]],FPL_Fixtures_Extract[#Headers],0)),LEN(INDEX(FPL_Fixtures_Extract[],MATCH($A360,FPL_Fixtures_Extract[[Player]:[Player]],0),MATCH(FPL_Combined[[#Headers],[Gameweek 30]],FPL_Fixtures_Extract[#Headers],0)))-4),Team_Key[[Full Name]:[Full Name]],0))&amp;RIGHT(INDEX(FPL_Fixtures_Extract[],MATCH($A360,FPL_Fixtures_Extract[[Player]:[Player]],0),MATCH(FPL_Combined[[#Headers],[Gameweek 30]],FPL_Fixtures_Extract[#Headers],0)),3))</f>
        <v>NOR(A)</v>
      </c>
      <c r="AF360" t="str">
        <f ca="1">IF(RIGHT(FPL_Combined[[#Headers],[Gameweek 31]],2)&lt;$B$622,INDEX(FPL_Results_Extract[Gameweek 06],MATCH($A360,FPL_Results_Extract[[Player]:[Player]],0)),INDEX(Team_Key[[Abbreviation]:[Abbreviation]],MATCH(LEFT(INDEX(FPL_Fixtures_Extract[],MATCH($A360,FPL_Fixtures_Extract[[Player]:[Player]],0),MATCH(FPL_Combined[[#Headers],[Gameweek 31]],FPL_Fixtures_Extract[#Headers],0)),LEN(INDEX(FPL_Fixtures_Extract[],MATCH($A360,FPL_Fixtures_Extract[[Player]:[Player]],0),MATCH(FPL_Combined[[#Headers],[Gameweek 31]],FPL_Fixtures_Extract[#Headers],0)))-4),Team_Key[[Full Name]:[Full Name]],0))&amp;RIGHT(INDEX(FPL_Fixtures_Extract[],MATCH($A360,FPL_Fixtures_Extract[[Player]:[Player]],0),MATCH(FPL_Combined[[#Headers],[Gameweek 31]],FPL_Fixtures_Extract[#Headers],0)),3))</f>
        <v>MUN(H)</v>
      </c>
      <c r="AG360" t="str">
        <f ca="1">IF(RIGHT(FPL_Combined[[#Headers],[Gameweek 32]],2)&lt;$B$622,INDEX(FPL_Results_Extract[Gameweek 07],MATCH($A360,FPL_Results_Extract[[Player]:[Player]],0)),INDEX(Team_Key[[Abbreviation]:[Abbreviation]],MATCH(LEFT(INDEX(FPL_Fixtures_Extract[],MATCH($A360,FPL_Fixtures_Extract[[Player]:[Player]],0),MATCH(FPL_Combined[[#Headers],[Gameweek 32]],FPL_Fixtures_Extract[#Headers],0)),LEN(INDEX(FPL_Fixtures_Extract[],MATCH($A360,FPL_Fixtures_Extract[[Player]:[Player]],0),MATCH(FPL_Combined[[#Headers],[Gameweek 32]],FPL_Fixtures_Extract[#Headers],0)))-4),Team_Key[[Full Name]:[Full Name]],0))&amp;RIGHT(INDEX(FPL_Fixtures_Extract[],MATCH($A360,FPL_Fixtures_Extract[[Player]:[Player]],0),MATCH(FPL_Combined[[#Headers],[Gameweek 32]],FPL_Fixtures_Extract[#Headers],0)),3))</f>
        <v>BOU(A)</v>
      </c>
      <c r="AH360" t="str">
        <f ca="1">IF(RIGHT(FPL_Combined[[#Headers],[Gameweek 33]],2)&lt;$B$622,INDEX(FPL_Results_Extract[Gameweek 08],MATCH($A360,FPL_Results_Extract[[Player]:[Player]],0)),INDEX(Team_Key[[Abbreviation]:[Abbreviation]],MATCH(LEFT(INDEX(FPL_Fixtures_Extract[],MATCH($A360,FPL_Fixtures_Extract[[Player]:[Player]],0),MATCH(FPL_Combined[[#Headers],[Gameweek 33]],FPL_Fixtures_Extract[#Headers],0)),LEN(INDEX(FPL_Fixtures_Extract[],MATCH($A360,FPL_Fixtures_Extract[[Player]:[Player]],0),MATCH(FPL_Combined[[#Headers],[Gameweek 33]],FPL_Fixtures_Extract[#Headers],0)))-4),Team_Key[[Full Name]:[Full Name]],0))&amp;RIGHT(INDEX(FPL_Fixtures_Extract[],MATCH($A360,FPL_Fixtures_Extract[[Player]:[Player]],0),MATCH(FPL_Combined[[#Headers],[Gameweek 33]],FPL_Fixtures_Extract[#Headers],0)),3))</f>
        <v>WBA(H)</v>
      </c>
      <c r="AI360" t="str">
        <f ca="1">IF(RIGHT(FPL_Combined[[#Headers],[Gameweek 34]],2)&lt;$B$622,INDEX(FPL_Results_Extract[Gameweek 09],MATCH($A360,FPL_Results_Extract[[Player]:[Player]],0)),INDEX(Team_Key[[Abbreviation]:[Abbreviation]],MATCH(LEFT(INDEX(FPL_Fixtures_Extract[],MATCH($A360,FPL_Fixtures_Extract[[Player]:[Player]],0),MATCH(FPL_Combined[[#Headers],[Gameweek 34]],FPL_Fixtures_Extract[#Headers],0)),LEN(INDEX(FPL_Fixtures_Extract[],MATCH($A360,FPL_Fixtures_Extract[[Player]:[Player]],0),MATCH(FPL_Combined[[#Headers],[Gameweek 34]],FPL_Fixtures_Extract[#Headers],0)))-4),Team_Key[[Full Name]:[Full Name]],0))&amp;RIGHT(INDEX(FPL_Fixtures_Extract[],MATCH($A360,FPL_Fixtures_Extract[[Player]:[Player]],0),MATCH(FPL_Combined[[#Headers],[Gameweek 34]],FPL_Fixtures_Extract[#Headers],0)),3))</f>
        <v>CHE(A)</v>
      </c>
      <c r="AJ360" t="str">
        <f ca="1">IF(RIGHT(FPL_Combined[[#Headers],[Gameweek 35]],2)&lt;$B$622,INDEX(FPL_Results_Extract[Gameweek 10],MATCH($A360,FPL_Results_Extract[[Player]:[Player]],0)),INDEX(Team_Key[[Abbreviation]:[Abbreviation]],MATCH(LEFT(INDEX(FPL_Fixtures_Extract[],MATCH($A360,FPL_Fixtures_Extract[[Player]:[Player]],0),MATCH(FPL_Combined[[#Headers],[Gameweek 35]],FPL_Fixtures_Extract[#Headers],0)),LEN(INDEX(FPL_Fixtures_Extract[],MATCH($A360,FPL_Fixtures_Extract[[Player]:[Player]],0),MATCH(FPL_Combined[[#Headers],[Gameweek 35]],FPL_Fixtures_Extract[#Headers],0)))-4),Team_Key[[Full Name]:[Full Name]],0))&amp;RIGHT(INDEX(FPL_Fixtures_Extract[],MATCH($A360,FPL_Fixtures_Extract[[Player]:[Player]],0),MATCH(FPL_Combined[[#Headers],[Gameweek 35]],FPL_Fixtures_Extract[#Headers],0)),3))</f>
        <v>STK(H)</v>
      </c>
      <c r="AK360" t="str">
        <f ca="1">IF(RIGHT(FPL_Combined[[#Headers],[Gameweek 36]],2)&lt;$B$622,INDEX(FPL_Results_Extract[Gameweek 11],MATCH($A360,FPL_Results_Extract[[Player]:[Player]],0)),INDEX(Team_Key[[Abbreviation]:[Abbreviation]],MATCH(LEFT(INDEX(FPL_Fixtures_Extract[],MATCH($A360,FPL_Fixtures_Extract[[Player]:[Player]],0),MATCH(FPL_Combined[[#Headers],[Gameweek 36]],FPL_Fixtures_Extract[#Headers],0)),LEN(INDEX(FPL_Fixtures_Extract[],MATCH($A360,FPL_Fixtures_Extract[[Player]:[Player]],0),MATCH(FPL_Combined[[#Headers],[Gameweek 36]],FPL_Fixtures_Extract[#Headers],0)))-4),Team_Key[[Full Name]:[Full Name]],0))&amp;RIGHT(INDEX(FPL_Fixtures_Extract[],MATCH($A360,FPL_Fixtures_Extract[[Player]:[Player]],0),MATCH(FPL_Combined[[#Headers],[Gameweek 36]],FPL_Fixtures_Extract[#Headers],0)),3))</f>
        <v>SOU(A)</v>
      </c>
      <c r="AL360" t="str">
        <f ca="1">IF(RIGHT(FPL_Combined[[#Headers],[Gameweek 37]],2)&lt;$B$622,INDEX(FPL_Results_Extract[Gameweek 12],MATCH($A360,FPL_Results_Extract[[Player]:[Player]],0)),INDEX(Team_Key[[Abbreviation]:[Abbreviation]],MATCH(LEFT(INDEX(FPL_Fixtures_Extract[],MATCH($A360,FPL_Fixtures_Extract[[Player]:[Player]],0),MATCH(FPL_Combined[[#Headers],[Gameweek 37]],FPL_Fixtures_Extract[#Headers],0)),LEN(INDEX(FPL_Fixtures_Extract[],MATCH($A360,FPL_Fixtures_Extract[[Player]:[Player]],0),MATCH(FPL_Combined[[#Headers],[Gameweek 37]],FPL_Fixtures_Extract[#Headers],0)))-4),Team_Key[[Full Name]:[Full Name]],0))&amp;RIGHT(INDEX(FPL_Fixtures_Extract[],MATCH($A360,FPL_Fixtures_Extract[[Player]:[Player]],0),MATCH(FPL_Combined[[#Headers],[Gameweek 37]],FPL_Fixtures_Extract[#Headers],0)),3))</f>
        <v>ARS(H)</v>
      </c>
      <c r="AM360" t="str">
        <f ca="1">IF(RIGHT(FPL_Combined[[#Headers],[Gameweek 38]],2)&lt;$B$622,INDEX(FPL_Results_Extract[Gameweek 13],MATCH($A360,FPL_Results_Extract[[Player]:[Player]],0)),INDEX(Team_Key[[Abbreviation]:[Abbreviation]],MATCH(LEFT(INDEX(FPL_Fixtures_Extract[],MATCH($A360,FPL_Fixtures_Extract[[Player]:[Player]],0),MATCH(FPL_Combined[[#Headers],[Gameweek 38]],FPL_Fixtures_Extract[#Headers],0)),LEN(INDEX(FPL_Fixtures_Extract[],MATCH($A360,FPL_Fixtures_Extract[[Player]:[Player]],0),MATCH(FPL_Combined[[#Headers],[Gameweek 38]],FPL_Fixtures_Extract[#Headers],0)))-4),Team_Key[[Full Name]:[Full Name]],0))&amp;RIGHT(INDEX(FPL_Fixtures_Extract[],MATCH($A360,FPL_Fixtures_Extract[[Player]:[Player]],0),MATCH(FPL_Combined[[#Headers],[Gameweek 38]],FPL_Fixtures_Extract[#Headers],0)),3))</f>
        <v>SWA(A)</v>
      </c>
    </row>
    <row r="361" spans="1:39" x14ac:dyDescent="0.45">
      <c r="A361" t="s">
        <v>423</v>
      </c>
      <c r="B361" t="str">
        <f ca="1">IF(RIGHT(FPL_Combined[[#Headers],[Gameweek 01]],2)&lt;$B$622,INDEX(FPL_Results_Extract[Gameweek 01],MATCH($A361,FPL_Results_Extract[[Player]:[Player]],0)),INDEX(Team_Key[[Abbreviation]:[Abbreviation]],MATCH(LEFT(INDEX(FPL_Fixtures_Extract[],MATCH($A361,FPL_Fixtures_Extract[[Player]:[Player]],0),MATCH(FPL_Combined[[#Headers],[Gameweek 01]],FPL_Fixtures_Extract[#Headers],0)),LEN(INDEX(FPL_Fixtures_Extract[],MATCH($A361,FPL_Fixtures_Extract[[Player]:[Player]],0),MATCH(FPL_Combined[[#Headers],[Gameweek 01]],FPL_Fixtures_Extract[#Headers],0)))-4),Team_Key[[Full Name]:[Full Name]],0))&amp;RIGHT(INDEX(FPL_Fixtures_Extract[],MATCH($A361,FPL_Fixtures_Extract[[Player]:[Player]],0),MATCH(FPL_Combined[[#Headers],[Gameweek 01]],FPL_Fixtures_Extract[#Headers],0)),3))</f>
        <v>LEI(A) 2-4</v>
      </c>
      <c r="C361" t="str">
        <f ca="1">IF(RIGHT(FPL_Combined[[#Headers],[Gameweek 02]],2)&lt;$B$622,INDEX(FPL_Results_Extract[Gameweek 02],MATCH($A361,FPL_Results_Extract[[Player]:[Player]],0)),INDEX(Team_Key[[Abbreviation]:[Abbreviation]],MATCH(LEFT(INDEX(FPL_Fixtures_Extract[],MATCH($A361,FPL_Fixtures_Extract[[Player]:[Player]],0),MATCH(FPL_Combined[[#Headers],[Gameweek 02]],FPL_Fixtures_Extract[#Headers],0)),LEN(INDEX(FPL_Fixtures_Extract[],MATCH($A361,FPL_Fixtures_Extract[[Player]:[Player]],0),MATCH(FPL_Combined[[#Headers],[Gameweek 02]],FPL_Fixtures_Extract[#Headers],0)))-4),Team_Key[[Full Name]:[Full Name]],0))&amp;RIGHT(INDEX(FPL_Fixtures_Extract[],MATCH($A361,FPL_Fixtures_Extract[[Player]:[Player]],0),MATCH(FPL_Combined[[#Headers],[Gameweek 02]],FPL_Fixtures_Extract[#Headers],0)),3))</f>
        <v>NOR(H) 1-3</v>
      </c>
      <c r="D361" t="str">
        <f ca="1">IF(RIGHT(FPL_Combined[[#Headers],[Gameweek 03]],2)&lt;$B$622,INDEX(FPL_Results_Extract[Gameweek 03],MATCH($A361,FPL_Results_Extract[[Player]:[Player]],0)),INDEX(Team_Key[[Abbreviation]:[Abbreviation]],MATCH(LEFT(INDEX(FPL_Fixtures_Extract[],MATCH($A361,FPL_Fixtures_Extract[[Player]:[Player]],0),MATCH(FPL_Combined[[#Headers],[Gameweek 03]],FPL_Fixtures_Extract[#Headers],0)),LEN(INDEX(FPL_Fixtures_Extract[],MATCH($A361,FPL_Fixtures_Extract[[Player]:[Player]],0),MATCH(FPL_Combined[[#Headers],[Gameweek 03]],FPL_Fixtures_Extract[#Headers],0)))-4),Team_Key[[Full Name]:[Full Name]],0))&amp;RIGHT(INDEX(FPL_Fixtures_Extract[],MATCH($A361,FPL_Fixtures_Extract[[Player]:[Player]],0),MATCH(FPL_Combined[[#Headers],[Gameweek 03]],FPL_Fixtures_Extract[#Headers],0)),3))</f>
        <v>SWA(H) 1-1</v>
      </c>
      <c r="E361" t="str">
        <f ca="1">IF(RIGHT(FPL_Combined[[#Headers],[Gameweek 04]],2)&lt;$B$622,INDEX(FPL_Results_Extract[Gameweek 04],MATCH($A361,FPL_Results_Extract[[Player]:[Player]],0)),INDEX(Team_Key[[Abbreviation]:[Abbreviation]],MATCH(LEFT(INDEX(FPL_Fixtures_Extract[],MATCH($A361,FPL_Fixtures_Extract[[Player]:[Player]],0),MATCH(FPL_Combined[[#Headers],[Gameweek 04]],FPL_Fixtures_Extract[#Headers],0)),LEN(INDEX(FPL_Fixtures_Extract[],MATCH($A361,FPL_Fixtures_Extract[[Player]:[Player]],0),MATCH(FPL_Combined[[#Headers],[Gameweek 04]],FPL_Fixtures_Extract[#Headers],0)))-4),Team_Key[[Full Name]:[Full Name]],0))&amp;RIGHT(INDEX(FPL_Fixtures_Extract[],MATCH($A361,FPL_Fixtures_Extract[[Player]:[Player]],0),MATCH(FPL_Combined[[#Headers],[Gameweek 04]],FPL_Fixtures_Extract[#Headers],0)),3))</f>
        <v>AVL(A) 2-2</v>
      </c>
      <c r="F361" t="str">
        <f ca="1">IF(RIGHT(FPL_Combined[[#Headers],[Gameweek 05]],2)&lt;$B$622,INDEX(FPL_Results_Extract[Gameweek 05],MATCH($A361,FPL_Results_Extract[[Player]:[Player]],0)),INDEX(Team_Key[[Abbreviation]:[Abbreviation]],MATCH(LEFT(INDEX(FPL_Fixtures_Extract[],MATCH($A361,FPL_Fixtures_Extract[[Player]:[Player]],0),MATCH(FPL_Combined[[#Headers],[Gameweek 05]],FPL_Fixtures_Extract[#Headers],0)),LEN(INDEX(FPL_Fixtures_Extract[],MATCH($A361,FPL_Fixtures_Extract[[Player]:[Player]],0),MATCH(FPL_Combined[[#Headers],[Gameweek 05]],FPL_Fixtures_Extract[#Headers],0)))-4),Team_Key[[Full Name]:[Full Name]],0))&amp;RIGHT(INDEX(FPL_Fixtures_Extract[],MATCH($A361,FPL_Fixtures_Extract[[Player]:[Player]],0),MATCH(FPL_Combined[[#Headers],[Gameweek 05]],FPL_Fixtures_Extract[#Headers],0)),3))</f>
        <v>TOT(H) 0-1</v>
      </c>
      <c r="G361" t="str">
        <f ca="1">IF(RIGHT(FPL_Combined[[#Headers],[Gameweek 06]],2)&lt;$B$622,INDEX(FPL_Results_Extract[Gameweek 06],MATCH($A361,FPL_Results_Extract[[Player]:[Player]],0)),INDEX(Team_Key[[Abbreviation]:[Abbreviation]],MATCH(LEFT(INDEX(FPL_Fixtures_Extract[],MATCH($A361,FPL_Fixtures_Extract[[Player]:[Player]],0),MATCH(FPL_Combined[[#Headers],[Gameweek 06]],FPL_Fixtures_Extract[#Headers],0)),LEN(INDEX(FPL_Fixtures_Extract[],MATCH($A361,FPL_Fixtures_Extract[[Player]:[Player]],0),MATCH(FPL_Combined[[#Headers],[Gameweek 06]],FPL_Fixtures_Extract[#Headers],0)))-4),Team_Key[[Full Name]:[Full Name]],0))&amp;RIGHT(INDEX(FPL_Fixtures_Extract[],MATCH($A361,FPL_Fixtures_Extract[[Player]:[Player]],0),MATCH(FPL_Combined[[#Headers],[Gameweek 06]],FPL_Fixtures_Extract[#Headers],0)),3))</f>
        <v>BOU(A) 0-2</v>
      </c>
      <c r="H361" t="str">
        <f ca="1">IF(RIGHT(FPL_Combined[[#Headers],[Gameweek 07]],2)&lt;$B$622,INDEX(FPL_Results_Extract[Gameweek 07],MATCH($A361,FPL_Results_Extract[[Player]:[Player]],0)),INDEX(Team_Key[[Abbreviation]:[Abbreviation]],MATCH(LEFT(INDEX(FPL_Fixtures_Extract[],MATCH($A361,FPL_Fixtures_Extract[[Player]:[Player]],0),MATCH(FPL_Combined[[#Headers],[Gameweek 07]],FPL_Fixtures_Extract[#Headers],0)),LEN(INDEX(FPL_Fixtures_Extract[],MATCH($A361,FPL_Fixtures_Extract[[Player]:[Player]],0),MATCH(FPL_Combined[[#Headers],[Gameweek 07]],FPL_Fixtures_Extract[#Headers],0)))-4),Team_Key[[Full Name]:[Full Name]],0))&amp;RIGHT(INDEX(FPL_Fixtures_Extract[],MATCH($A361,FPL_Fixtures_Extract[[Player]:[Player]],0),MATCH(FPL_Combined[[#Headers],[Gameweek 07]],FPL_Fixtures_Extract[#Headers],0)),3))</f>
        <v>MUN(A) 0-3</v>
      </c>
      <c r="I361" t="str">
        <f ca="1">IF(RIGHT(FPL_Combined[[#Headers],[Gameweek 08]],2)&lt;$B$622,INDEX(FPL_Results_Extract[Gameweek 08],MATCH($A361,FPL_Results_Extract[[Player]:[Player]],0)),INDEX(Team_Key[[Abbreviation]:[Abbreviation]],MATCH(LEFT(INDEX(FPL_Fixtures_Extract[],MATCH($A361,FPL_Fixtures_Extract[[Player]:[Player]],0),MATCH(FPL_Combined[[#Headers],[Gameweek 08]],FPL_Fixtures_Extract[#Headers],0)),LEN(INDEX(FPL_Fixtures_Extract[],MATCH($A361,FPL_Fixtures_Extract[[Player]:[Player]],0),MATCH(FPL_Combined[[#Headers],[Gameweek 08]],FPL_Fixtures_Extract[#Headers],0)))-4),Team_Key[[Full Name]:[Full Name]],0))&amp;RIGHT(INDEX(FPL_Fixtures_Extract[],MATCH($A361,FPL_Fixtures_Extract[[Player]:[Player]],0),MATCH(FPL_Combined[[#Headers],[Gameweek 08]],FPL_Fixtures_Extract[#Headers],0)),3))</f>
        <v>WHU(H) 2-2</v>
      </c>
      <c r="J361" t="str">
        <f ca="1">IF(RIGHT(FPL_Combined[[#Headers],[Gameweek 09]],2)&lt;$B$622,INDEX(FPL_Results_Extract[Gameweek 09],MATCH($A361,FPL_Results_Extract[[Player]:[Player]],0)),INDEX(Team_Key[[Abbreviation]:[Abbreviation]],MATCH(LEFT(INDEX(FPL_Fixtures_Extract[],MATCH($A361,FPL_Fixtures_Extract[[Player]:[Player]],0),MATCH(FPL_Combined[[#Headers],[Gameweek 09]],FPL_Fixtures_Extract[#Headers],0)),LEN(INDEX(FPL_Fixtures_Extract[],MATCH($A361,FPL_Fixtures_Extract[[Player]:[Player]],0),MATCH(FPL_Combined[[#Headers],[Gameweek 09]],FPL_Fixtures_Extract[#Headers],0)))-4),Team_Key[[Full Name]:[Full Name]],0))&amp;RIGHT(INDEX(FPL_Fixtures_Extract[],MATCH($A361,FPL_Fixtures_Extract[[Player]:[Player]],0),MATCH(FPL_Combined[[#Headers],[Gameweek 09]],FPL_Fixtures_Extract[#Headers],0)),3))</f>
        <v>WBA(A) 0-1</v>
      </c>
      <c r="K361" t="str">
        <f ca="1">IF(RIGHT(FPL_Combined[[#Headers],[Gameweek 10]],2)&lt;$B$622,INDEX(FPL_Results_Extract[Gameweek 10],MATCH($A361,FPL_Results_Extract[[Player]:[Player]],0)),INDEX(Team_Key[[Abbreviation]:[Abbreviation]],MATCH(LEFT(INDEX(FPL_Fixtures_Extract[],MATCH($A361,FPL_Fixtures_Extract[[Player]:[Player]],0),MATCH(FPL_Combined[[#Headers],[Gameweek 10]],FPL_Fixtures_Extract[#Headers],0)),LEN(INDEX(FPL_Fixtures_Extract[],MATCH($A361,FPL_Fixtures_Extract[[Player]:[Player]],0),MATCH(FPL_Combined[[#Headers],[Gameweek 10]],FPL_Fixtures_Extract[#Headers],0)))-4),Team_Key[[Full Name]:[Full Name]],0))&amp;RIGHT(INDEX(FPL_Fixtures_Extract[],MATCH($A361,FPL_Fixtures_Extract[[Player]:[Player]],0),MATCH(FPL_Combined[[#Headers],[Gameweek 10]],FPL_Fixtures_Extract[#Headers],0)),3))</f>
        <v>NEW(H) 3-0</v>
      </c>
      <c r="L361" t="str">
        <f ca="1">IF(RIGHT(FPL_Combined[[#Headers],[Gameweek 11]],2)&lt;$B$622,INDEX(FPL_Results_Extract[Gameweek 11],MATCH($A361,FPL_Results_Extract[[Player]:[Player]],0)),INDEX(Team_Key[[Abbreviation]:[Abbreviation]],MATCH(LEFT(INDEX(FPL_Fixtures_Extract[],MATCH($A361,FPL_Fixtures_Extract[[Player]:[Player]],0),MATCH(FPL_Combined[[#Headers],[Gameweek 11]],FPL_Fixtures_Extract[#Headers],0)),LEN(INDEX(FPL_Fixtures_Extract[],MATCH($A361,FPL_Fixtures_Extract[[Player]:[Player]],0),MATCH(FPL_Combined[[#Headers],[Gameweek 11]],FPL_Fixtures_Extract[#Headers],0)))-4),Team_Key[[Full Name]:[Full Name]],0))&amp;RIGHT(INDEX(FPL_Fixtures_Extract[],MATCH($A361,FPL_Fixtures_Extract[[Player]:[Player]],0),MATCH(FPL_Combined[[#Headers],[Gameweek 11]],FPL_Fixtures_Extract[#Headers],0)),3))</f>
        <v>EVE(A) 2-6</v>
      </c>
      <c r="M361" t="str">
        <f ca="1">IF(RIGHT(FPL_Combined[[#Headers],[Gameweek 12]],2)&lt;$B$622,INDEX(FPL_Results_Extract[Gameweek 12],MATCH($A361,FPL_Results_Extract[[Player]:[Player]],0)),INDEX(Team_Key[[Abbreviation]:[Abbreviation]],MATCH(LEFT(INDEX(FPL_Fixtures_Extract[],MATCH($A361,FPL_Fixtures_Extract[[Player]:[Player]],0),MATCH(FPL_Combined[[#Headers],[Gameweek 12]],FPL_Fixtures_Extract[#Headers],0)),LEN(INDEX(FPL_Fixtures_Extract[],MATCH($A361,FPL_Fixtures_Extract[[Player]:[Player]],0),MATCH(FPL_Combined[[#Headers],[Gameweek 12]],FPL_Fixtures_Extract[#Headers],0)))-4),Team_Key[[Full Name]:[Full Name]],0))&amp;RIGHT(INDEX(FPL_Fixtures_Extract[],MATCH($A361,FPL_Fixtures_Extract[[Player]:[Player]],0),MATCH(FPL_Combined[[#Headers],[Gameweek 12]],FPL_Fixtures_Extract[#Headers],0)),3))</f>
        <v>SOU(H) 0-1</v>
      </c>
      <c r="N361" t="str">
        <f ca="1">IF(RIGHT(FPL_Combined[[#Headers],[Gameweek 13]],2)&lt;$B$622,INDEX(FPL_Results_Extract[Gameweek 13],MATCH($A361,FPL_Results_Extract[[Player]:[Player]],0)),INDEX(Team_Key[[Abbreviation]:[Abbreviation]],MATCH(LEFT(INDEX(FPL_Fixtures_Extract[],MATCH($A361,FPL_Fixtures_Extract[[Player]:[Player]],0),MATCH(FPL_Combined[[#Headers],[Gameweek 13]],FPL_Fixtures_Extract[#Headers],0)),LEN(INDEX(FPL_Fixtures_Extract[],MATCH($A361,FPL_Fixtures_Extract[[Player]:[Player]],0),MATCH(FPL_Combined[[#Headers],[Gameweek 13]],FPL_Fixtures_Extract[#Headers],0)))-4),Team_Key[[Full Name]:[Full Name]],0))&amp;RIGHT(INDEX(FPL_Fixtures_Extract[],MATCH($A361,FPL_Fixtures_Extract[[Player]:[Player]],0),MATCH(FPL_Combined[[#Headers],[Gameweek 13]],FPL_Fixtures_Extract[#Headers],0)),3))</f>
        <v>CRY(A) 1-0</v>
      </c>
      <c r="O361" t="str">
        <f ca="1">IF(RIGHT(FPL_Combined[[#Headers],[Gameweek 14]],2)&lt;$B$622,INDEX(FPL_Results_Extract[Gameweek 14],MATCH($A361,FPL_Results_Extract[[Player]:[Player]],0)),INDEX(Team_Key[[Abbreviation]:[Abbreviation]],MATCH(LEFT(INDEX(FPL_Fixtures_Extract[],MATCH($A361,FPL_Fixtures_Extract[[Player]:[Player]],0),MATCH(FPL_Combined[[#Headers],[Gameweek 14]],FPL_Fixtures_Extract[#Headers],0)),LEN(INDEX(FPL_Fixtures_Extract[],MATCH($A361,FPL_Fixtures_Extract[[Player]:[Player]],0),MATCH(FPL_Combined[[#Headers],[Gameweek 14]],FPL_Fixtures_Extract[#Headers],0)))-4),Team_Key[[Full Name]:[Full Name]],0))&amp;RIGHT(INDEX(FPL_Fixtures_Extract[],MATCH($A361,FPL_Fixtures_Extract[[Player]:[Player]],0),MATCH(FPL_Combined[[#Headers],[Gameweek 14]],FPL_Fixtures_Extract[#Headers],0)),3))</f>
        <v>STK(H) 2-0</v>
      </c>
      <c r="P361" t="str">
        <f ca="1">IF(RIGHT(FPL_Combined[[#Headers],[Gameweek 15]],2)&lt;$B$622,INDEX(FPL_Results_Extract[Gameweek 15],MATCH($A361,FPL_Results_Extract[[Player]:[Player]],0)),INDEX(Team_Key[[Abbreviation]:[Abbreviation]],MATCH(LEFT(INDEX(FPL_Fixtures_Extract[],MATCH($A361,FPL_Fixtures_Extract[[Player]:[Player]],0),MATCH(FPL_Combined[[#Headers],[Gameweek 15]],FPL_Fixtures_Extract[#Headers],0)),LEN(INDEX(FPL_Fixtures_Extract[],MATCH($A361,FPL_Fixtures_Extract[[Player]:[Player]],0),MATCH(FPL_Combined[[#Headers],[Gameweek 15]],FPL_Fixtures_Extract[#Headers],0)))-4),Team_Key[[Full Name]:[Full Name]],0))&amp;RIGHT(INDEX(FPL_Fixtures_Extract[],MATCH($A361,FPL_Fixtures_Extract[[Player]:[Player]],0),MATCH(FPL_Combined[[#Headers],[Gameweek 15]],FPL_Fixtures_Extract[#Headers],0)),3))</f>
        <v>ARS(A) 1-3</v>
      </c>
      <c r="Q361" t="str">
        <f ca="1">IF(RIGHT(FPL_Combined[[#Headers],[Gameweek 16]],2)&lt;$B$622,INDEX(FPL_Results_Extract[Gameweek 16],MATCH($A361,FPL_Results_Extract[[Player]:[Player]],0)),INDEX(Team_Key[[Abbreviation]:[Abbreviation]],MATCH(LEFT(INDEX(FPL_Fixtures_Extract[],MATCH($A361,FPL_Fixtures_Extract[[Player]:[Player]],0),MATCH(FPL_Combined[[#Headers],[Gameweek 16]],FPL_Fixtures_Extract[#Headers],0)),LEN(INDEX(FPL_Fixtures_Extract[],MATCH($A361,FPL_Fixtures_Extract[[Player]:[Player]],0),MATCH(FPL_Combined[[#Headers],[Gameweek 16]],FPL_Fixtures_Extract[#Headers],0)))-4),Team_Key[[Full Name]:[Full Name]],0))&amp;RIGHT(INDEX(FPL_Fixtures_Extract[],MATCH($A361,FPL_Fixtures_Extract[[Player]:[Player]],0),MATCH(FPL_Combined[[#Headers],[Gameweek 16]],FPL_Fixtures_Extract[#Headers],0)),3))</f>
        <v>WAT(H) 0-1</v>
      </c>
      <c r="R361" t="str">
        <f ca="1">IF(RIGHT(FPL_Combined[[#Headers],[Gameweek 17]],2)&lt;$B$622,INDEX(FPL_Results_Extract[Gameweek 17],MATCH($A361,FPL_Results_Extract[[Player]:[Player]],0)),INDEX(Team_Key[[Abbreviation]:[Abbreviation]],MATCH(LEFT(INDEX(FPL_Fixtures_Extract[],MATCH($A361,FPL_Fixtures_Extract[[Player]:[Player]],0),MATCH(FPL_Combined[[#Headers],[Gameweek 17]],FPL_Fixtures_Extract[#Headers],0)),LEN(INDEX(FPL_Fixtures_Extract[],MATCH($A361,FPL_Fixtures_Extract[[Player]:[Player]],0),MATCH(FPL_Combined[[#Headers],[Gameweek 17]],FPL_Fixtures_Extract[#Headers],0)))-4),Team_Key[[Full Name]:[Full Name]],0))&amp;RIGHT(INDEX(FPL_Fixtures_Extract[],MATCH($A361,FPL_Fixtures_Extract[[Player]:[Player]],0),MATCH(FPL_Combined[[#Headers],[Gameweek 17]],FPL_Fixtures_Extract[#Headers],0)),3))</f>
        <v>CHE(A) 1-3</v>
      </c>
      <c r="S361" t="str">
        <f ca="1">IF(RIGHT(FPL_Combined[[#Headers],[Gameweek 18]],2)&lt;$B$622,INDEX(FPL_Results_Extract[Gameweek 18],MATCH($A361,FPL_Results_Extract[[Player]:[Player]],0)),INDEX(Team_Key[[Abbreviation]:[Abbreviation]],MATCH(LEFT(INDEX(FPL_Fixtures_Extract[],MATCH($A361,FPL_Fixtures_Extract[[Player]:[Player]],0),MATCH(FPL_Combined[[#Headers],[Gameweek 18]],FPL_Fixtures_Extract[#Headers],0)),LEN(INDEX(FPL_Fixtures_Extract[],MATCH($A361,FPL_Fixtures_Extract[[Player]:[Player]],0),MATCH(FPL_Combined[[#Headers],[Gameweek 18]],FPL_Fixtures_Extract[#Headers],0)))-4),Team_Key[[Full Name]:[Full Name]],0))&amp;RIGHT(INDEX(FPL_Fixtures_Extract[],MATCH($A361,FPL_Fixtures_Extract[[Player]:[Player]],0),MATCH(FPL_Combined[[#Headers],[Gameweek 18]],FPL_Fixtures_Extract[#Headers],0)),3))</f>
        <v>MCI(A) 1-4</v>
      </c>
      <c r="T361" t="str">
        <f ca="1">IF(RIGHT(FPL_Combined[[#Headers],[Gameweek 19]],2)&lt;$B$622,INDEX(FPL_Results_Extract[Gameweek 19],MATCH($A361,FPL_Results_Extract[[Player]:[Player]],0)),INDEX(Team_Key[[Abbreviation]:[Abbreviation]],MATCH(LEFT(INDEX(FPL_Fixtures_Extract[],MATCH($A361,FPL_Fixtures_Extract[[Player]:[Player]],0),MATCH(FPL_Combined[[#Headers],[Gameweek 19]],FPL_Fixtures_Extract[#Headers],0)),LEN(INDEX(FPL_Fixtures_Extract[],MATCH($A361,FPL_Fixtures_Extract[[Player]:[Player]],0),MATCH(FPL_Combined[[#Headers],[Gameweek 19]],FPL_Fixtures_Extract[#Headers],0)))-4),Team_Key[[Full Name]:[Full Name]],0))&amp;RIGHT(INDEX(FPL_Fixtures_Extract[],MATCH($A361,FPL_Fixtures_Extract[[Player]:[Player]],0),MATCH(FPL_Combined[[#Headers],[Gameweek 19]],FPL_Fixtures_Extract[#Headers],0)),3))</f>
        <v>LIV(H) 0-1</v>
      </c>
      <c r="U361" t="str">
        <f ca="1">IF(RIGHT(FPL_Combined[[#Headers],[Gameweek 20]],2)&lt;$B$622,INDEX(FPL_Results_Extract[Gameweek 20],MATCH($A361,FPL_Results_Extract[[Player]:[Player]],0)),INDEX(Team_Key[[Abbreviation]:[Abbreviation]],MATCH(LEFT(INDEX(FPL_Fixtures_Extract[],MATCH($A361,FPL_Fixtures_Extract[[Player]:[Player]],0),MATCH(FPL_Combined[[#Headers],[Gameweek 20]],FPL_Fixtures_Extract[#Headers],0)),LEN(INDEX(FPL_Fixtures_Extract[],MATCH($A361,FPL_Fixtures_Extract[[Player]:[Player]],0),MATCH(FPL_Combined[[#Headers],[Gameweek 20]],FPL_Fixtures_Extract[#Headers],0)))-4),Team_Key[[Full Name]:[Full Name]],0))&amp;RIGHT(INDEX(FPL_Fixtures_Extract[],MATCH($A361,FPL_Fixtures_Extract[[Player]:[Player]],0),MATCH(FPL_Combined[[#Headers],[Gameweek 20]],FPL_Fixtures_Extract[#Headers],0)),3))</f>
        <v>AVL(H) 3-1</v>
      </c>
      <c r="V361" t="str">
        <f ca="1">IF(RIGHT(FPL_Combined[[#Headers],[Gameweek 21]],2)&lt;$B$622,INDEX(FPL_Results_Extract[Gameweek 21],MATCH($A361,FPL_Results_Extract[[Player]:[Player]],0)),INDEX(Team_Key[[Abbreviation]:[Abbreviation]],MATCH(LEFT(INDEX(FPL_Fixtures_Extract[],MATCH($A361,FPL_Fixtures_Extract[[Player]:[Player]],0),MATCH(FPL_Combined[[#Headers],[Gameweek 21]],FPL_Fixtures_Extract[#Headers],0)),LEN(INDEX(FPL_Fixtures_Extract[],MATCH($A361,FPL_Fixtures_Extract[[Player]:[Player]],0),MATCH(FPL_Combined[[#Headers],[Gameweek 21]],FPL_Fixtures_Extract[#Headers],0)))-4),Team_Key[[Full Name]:[Full Name]],0))&amp;RIGHT(INDEX(FPL_Fixtures_Extract[],MATCH($A361,FPL_Fixtures_Extract[[Player]:[Player]],0),MATCH(FPL_Combined[[#Headers],[Gameweek 21]],FPL_Fixtures_Extract[#Headers],0)),3))</f>
        <v>SWA(A) 4-2</v>
      </c>
      <c r="W361" t="str">
        <f ca="1">IF(RIGHT(FPL_Combined[[#Headers],[Gameweek 22]],2)&lt;$B$622,INDEX(FPL_Results_Extract[Gameweek 22],MATCH($A361,FPL_Results_Extract[[Player]:[Player]],0)),INDEX(Team_Key[[Abbreviation]:[Abbreviation]],MATCH(LEFT(INDEX(FPL_Fixtures_Extract[],MATCH($A361,FPL_Fixtures_Extract[[Player]:[Player]],0),MATCH(FPL_Combined[[#Headers],[Gameweek 22]],FPL_Fixtures_Extract[#Headers],0)),LEN(INDEX(FPL_Fixtures_Extract[],MATCH($A361,FPL_Fixtures_Extract[[Player]:[Player]],0),MATCH(FPL_Combined[[#Headers],[Gameweek 22]],FPL_Fixtures_Extract[#Headers],0)))-4),Team_Key[[Full Name]:[Full Name]],0))&amp;RIGHT(INDEX(FPL_Fixtures_Extract[],MATCH($A361,FPL_Fixtures_Extract[[Player]:[Player]],0),MATCH(FPL_Combined[[#Headers],[Gameweek 22]],FPL_Fixtures_Extract[#Headers],0)),3))</f>
        <v>TOT(A) 1-4</v>
      </c>
      <c r="X361" t="str">
        <f ca="1">IF(RIGHT(FPL_Combined[[#Headers],[Gameweek 23]],2)&lt;$B$622,INDEX(FPL_Results_Extract[Gameweek 23],MATCH($A361,FPL_Results_Extract[[Player]:[Player]],0)),INDEX(Team_Key[[Abbreviation]:[Abbreviation]],MATCH(LEFT(INDEX(FPL_Fixtures_Extract[],MATCH($A361,FPL_Fixtures_Extract[[Player]:[Player]],0),MATCH(FPL_Combined[[#Headers],[Gameweek 23]],FPL_Fixtures_Extract[#Headers],0)),LEN(INDEX(FPL_Fixtures_Extract[],MATCH($A361,FPL_Fixtures_Extract[[Player]:[Player]],0),MATCH(FPL_Combined[[#Headers],[Gameweek 23]],FPL_Fixtures_Extract[#Headers],0)))-4),Team_Key[[Full Name]:[Full Name]],0))&amp;RIGHT(INDEX(FPL_Fixtures_Extract[],MATCH($A361,FPL_Fixtures_Extract[[Player]:[Player]],0),MATCH(FPL_Combined[[#Headers],[Gameweek 23]],FPL_Fixtures_Extract[#Headers],0)),3))</f>
        <v>BOU(H) 1-1</v>
      </c>
      <c r="Y361" t="str">
        <f ca="1">IF(RIGHT(FPL_Combined[[#Headers],[Gameweek 24]],2)&lt;$B$622,INDEX(FPL_Results_Extract[Team],MATCH($A361,FPL_Results_Extract[[Player]:[Player]],0)),INDEX(Team_Key[[Abbreviation]:[Abbreviation]],MATCH(LEFT(INDEX(FPL_Fixtures_Extract[],MATCH($A361,FPL_Fixtures_Extract[[Player]:[Player]],0),MATCH(FPL_Combined[[#Headers],[Gameweek 24]],FPL_Fixtures_Extract[#Headers],0)),LEN(INDEX(FPL_Fixtures_Extract[],MATCH($A361,FPL_Fixtures_Extract[[Player]:[Player]],0),MATCH(FPL_Combined[[#Headers],[Gameweek 24]],FPL_Fixtures_Extract[#Headers],0)))-4),Team_Key[[Full Name]:[Full Name]],0))&amp;RIGHT(INDEX(FPL_Fixtures_Extract[],MATCH($A361,FPL_Fixtures_Extract[[Player]:[Player]],0),MATCH(FPL_Combined[[#Headers],[Gameweek 24]],FPL_Fixtures_Extract[#Headers],0)),3))</f>
        <v>SUN</v>
      </c>
      <c r="Z361" t="str">
        <f ca="1">IF(RIGHT(FPL_Combined[[#Headers],[Gameweek 25]],2)&lt;$B$622,INDEX(FPL_Results_Extract[Player],MATCH($A361,FPL_Results_Extract[[Player]:[Player]],0)),INDEX(Team_Key[[Abbreviation]:[Abbreviation]],MATCH(LEFT(INDEX(FPL_Fixtures_Extract[],MATCH($A361,FPL_Fixtures_Extract[[Player]:[Player]],0),MATCH(FPL_Combined[[#Headers],[Gameweek 25]],FPL_Fixtures_Extract[#Headers],0)),LEN(INDEX(FPL_Fixtures_Extract[],MATCH($A361,FPL_Fixtures_Extract[[Player]:[Player]],0),MATCH(FPL_Combined[[#Headers],[Gameweek 25]],FPL_Fixtures_Extract[#Headers],0)))-4),Team_Key[[Full Name]:[Full Name]],0))&amp;RIGHT(INDEX(FPL_Fixtures_Extract[],MATCH($A361,FPL_Fixtures_Extract[[Player]:[Player]],0),MATCH(FPL_Combined[[#Headers],[Gameweek 25]],FPL_Fixtures_Extract[#Headers],0)),3))</f>
        <v>Mannone</v>
      </c>
      <c r="AA361" t="str">
        <f ca="1">IF(RIGHT(FPL_Combined[[#Headers],[Gameweek 26]],2)&lt;$B$622,INDEX(FPL_Results_Extract[Gameweek 01],MATCH($A361,FPL_Results_Extract[[Player]:[Player]],0)),INDEX(Team_Key[[Abbreviation]:[Abbreviation]],MATCH(LEFT(INDEX(FPL_Fixtures_Extract[],MATCH($A361,FPL_Fixtures_Extract[[Player]:[Player]],0),MATCH(FPL_Combined[[#Headers],[Gameweek 26]],FPL_Fixtures_Extract[#Headers],0)),LEN(INDEX(FPL_Fixtures_Extract[],MATCH($A361,FPL_Fixtures_Extract[[Player]:[Player]],0),MATCH(FPL_Combined[[#Headers],[Gameweek 26]],FPL_Fixtures_Extract[#Headers],0)))-4),Team_Key[[Full Name]:[Full Name]],0))&amp;RIGHT(INDEX(FPL_Fixtures_Extract[],MATCH($A361,FPL_Fixtures_Extract[[Player]:[Player]],0),MATCH(FPL_Combined[[#Headers],[Gameweek 26]],FPL_Fixtures_Extract[#Headers],0)),3))</f>
        <v>LEI(A) 2-4</v>
      </c>
      <c r="AB361" t="str">
        <f ca="1">IF(RIGHT(FPL_Combined[[#Headers],[Gameweek 27]],2)&lt;$B$622,INDEX(FPL_Results_Extract[Gameweek 02],MATCH($A361,FPL_Results_Extract[[Player]:[Player]],0)),INDEX(Team_Key[[Abbreviation]:[Abbreviation]],MATCH(LEFT(INDEX(FPL_Fixtures_Extract[],MATCH($A361,FPL_Fixtures_Extract[[Player]:[Player]],0),MATCH(FPL_Combined[[#Headers],[Gameweek 27]],FPL_Fixtures_Extract[#Headers],0)),LEN(INDEX(FPL_Fixtures_Extract[],MATCH($A361,FPL_Fixtures_Extract[[Player]:[Player]],0),MATCH(FPL_Combined[[#Headers],[Gameweek 27]],FPL_Fixtures_Extract[#Headers],0)))-4),Team_Key[[Full Name]:[Full Name]],0))&amp;RIGHT(INDEX(FPL_Fixtures_Extract[],MATCH($A361,FPL_Fixtures_Extract[[Player]:[Player]],0),MATCH(FPL_Combined[[#Headers],[Gameweek 27]],FPL_Fixtures_Extract[#Headers],0)),3))</f>
        <v>NOR(H) 1-3</v>
      </c>
      <c r="AC361" t="str">
        <f ca="1">IF(RIGHT(FPL_Combined[[#Headers],[Gameweek 28]],2)&lt;$B$622,INDEX(FPL_Results_Extract[Gameweek 03],MATCH($A361,FPL_Results_Extract[[Player]:[Player]],0)),INDEX(Team_Key[[Abbreviation]:[Abbreviation]],MATCH(LEFT(INDEX(FPL_Fixtures_Extract[],MATCH($A361,FPL_Fixtures_Extract[[Player]:[Player]],0),MATCH(FPL_Combined[[#Headers],[Gameweek 28]],FPL_Fixtures_Extract[#Headers],0)),LEN(INDEX(FPL_Fixtures_Extract[],MATCH($A361,FPL_Fixtures_Extract[[Player]:[Player]],0),MATCH(FPL_Combined[[#Headers],[Gameweek 28]],FPL_Fixtures_Extract[#Headers],0)))-4),Team_Key[[Full Name]:[Full Name]],0))&amp;RIGHT(INDEX(FPL_Fixtures_Extract[],MATCH($A361,FPL_Fixtures_Extract[[Player]:[Player]],0),MATCH(FPL_Combined[[#Headers],[Gameweek 28]],FPL_Fixtures_Extract[#Headers],0)),3))</f>
        <v>SWA(H) 1-1</v>
      </c>
      <c r="AD361" t="str">
        <f ca="1">IF(RIGHT(FPL_Combined[[#Headers],[Gameweek 29]],2)&lt;$B$622,INDEX(FPL_Results_Extract[Gameweek 04],MATCH($A361,FPL_Results_Extract[[Player]:[Player]],0)),INDEX(Team_Key[[Abbreviation]:[Abbreviation]],MATCH(LEFT(INDEX(FPL_Fixtures_Extract[],MATCH($A361,FPL_Fixtures_Extract[[Player]:[Player]],0),MATCH(FPL_Combined[[#Headers],[Gameweek 29]],FPL_Fixtures_Extract[#Headers],0)),LEN(INDEX(FPL_Fixtures_Extract[],MATCH($A361,FPL_Fixtures_Extract[[Player]:[Player]],0),MATCH(FPL_Combined[[#Headers],[Gameweek 29]],FPL_Fixtures_Extract[#Headers],0)))-4),Team_Key[[Full Name]:[Full Name]],0))&amp;RIGHT(INDEX(FPL_Fixtures_Extract[],MATCH($A361,FPL_Fixtures_Extract[[Player]:[Player]],0),MATCH(FPL_Combined[[#Headers],[Gameweek 29]],FPL_Fixtures_Extract[#Headers],0)),3))</f>
        <v>SOU(A)</v>
      </c>
      <c r="AE361" t="e">
        <f ca="1">IF(RIGHT(FPL_Combined[[#Headers],[Gameweek 30]],2)&lt;$B$622,INDEX(FPL_Results_Extract[Gameweek 05],MATCH($A361,FPL_Results_Extract[[Player]:[Player]],0)),INDEX(Team_Key[[Abbreviation]:[Abbreviation]],MATCH(LEFT(INDEX(FPL_Fixtures_Extract[],MATCH($A361,FPL_Fixtures_Extract[[Player]:[Player]],0),MATCH(FPL_Combined[[#Headers],[Gameweek 30]],FPL_Fixtures_Extract[#Headers],0)),LEN(INDEX(FPL_Fixtures_Extract[],MATCH($A361,FPL_Fixtures_Extract[[Player]:[Player]],0),MATCH(FPL_Combined[[#Headers],[Gameweek 30]],FPL_Fixtures_Extract[#Headers],0)))-4),Team_Key[[Full Name]:[Full Name]],0))&amp;RIGHT(INDEX(FPL_Fixtures_Extract[],MATCH($A361,FPL_Fixtures_Extract[[Player]:[Player]],0),MATCH(FPL_Combined[[#Headers],[Gameweek 30]],FPL_Fixtures_Extract[#Headers],0)),3))</f>
        <v>#VALUE!</v>
      </c>
      <c r="AF361" t="str">
        <f ca="1">IF(RIGHT(FPL_Combined[[#Headers],[Gameweek 31]],2)&lt;$B$622,INDEX(FPL_Results_Extract[Gameweek 06],MATCH($A361,FPL_Results_Extract[[Player]:[Player]],0)),INDEX(Team_Key[[Abbreviation]:[Abbreviation]],MATCH(LEFT(INDEX(FPL_Fixtures_Extract[],MATCH($A361,FPL_Fixtures_Extract[[Player]:[Player]],0),MATCH(FPL_Combined[[#Headers],[Gameweek 31]],FPL_Fixtures_Extract[#Headers],0)),LEN(INDEX(FPL_Fixtures_Extract[],MATCH($A361,FPL_Fixtures_Extract[[Player]:[Player]],0),MATCH(FPL_Combined[[#Headers],[Gameweek 31]],FPL_Fixtures_Extract[#Headers],0)))-4),Team_Key[[Full Name]:[Full Name]],0))&amp;RIGHT(INDEX(FPL_Fixtures_Extract[],MATCH($A361,FPL_Fixtures_Extract[[Player]:[Player]],0),MATCH(FPL_Combined[[#Headers],[Gameweek 31]],FPL_Fixtures_Extract[#Headers],0)),3))</f>
        <v>NEW(A)</v>
      </c>
      <c r="AG361" t="str">
        <f ca="1">IF(RIGHT(FPL_Combined[[#Headers],[Gameweek 32]],2)&lt;$B$622,INDEX(FPL_Results_Extract[Gameweek 07],MATCH($A361,FPL_Results_Extract[[Player]:[Player]],0)),INDEX(Team_Key[[Abbreviation]:[Abbreviation]],MATCH(LEFT(INDEX(FPL_Fixtures_Extract[],MATCH($A361,FPL_Fixtures_Extract[[Player]:[Player]],0),MATCH(FPL_Combined[[#Headers],[Gameweek 32]],FPL_Fixtures_Extract[#Headers],0)),LEN(INDEX(FPL_Fixtures_Extract[],MATCH($A361,FPL_Fixtures_Extract[[Player]:[Player]],0),MATCH(FPL_Combined[[#Headers],[Gameweek 32]],FPL_Fixtures_Extract[#Headers],0)))-4),Team_Key[[Full Name]:[Full Name]],0))&amp;RIGHT(INDEX(FPL_Fixtures_Extract[],MATCH($A361,FPL_Fixtures_Extract[[Player]:[Player]],0),MATCH(FPL_Combined[[#Headers],[Gameweek 32]],FPL_Fixtures_Extract[#Headers],0)),3))</f>
        <v>WBA(H)</v>
      </c>
      <c r="AH361" t="str">
        <f ca="1">IF(RIGHT(FPL_Combined[[#Headers],[Gameweek 33]],2)&lt;$B$622,INDEX(FPL_Results_Extract[Gameweek 08],MATCH($A361,FPL_Results_Extract[[Player]:[Player]],0)),INDEX(Team_Key[[Abbreviation]:[Abbreviation]],MATCH(LEFT(INDEX(FPL_Fixtures_Extract[],MATCH($A361,FPL_Fixtures_Extract[[Player]:[Player]],0),MATCH(FPL_Combined[[#Headers],[Gameweek 33]],FPL_Fixtures_Extract[#Headers],0)),LEN(INDEX(FPL_Fixtures_Extract[],MATCH($A361,FPL_Fixtures_Extract[[Player]:[Player]],0),MATCH(FPL_Combined[[#Headers],[Gameweek 33]],FPL_Fixtures_Extract[#Headers],0)))-4),Team_Key[[Full Name]:[Full Name]],0))&amp;RIGHT(INDEX(FPL_Fixtures_Extract[],MATCH($A361,FPL_Fixtures_Extract[[Player]:[Player]],0),MATCH(FPL_Combined[[#Headers],[Gameweek 33]],FPL_Fixtures_Extract[#Headers],0)),3))</f>
        <v>LEI(H)</v>
      </c>
      <c r="AI361" t="str">
        <f ca="1">IF(RIGHT(FPL_Combined[[#Headers],[Gameweek 34]],2)&lt;$B$622,INDEX(FPL_Results_Extract[Gameweek 09],MATCH($A361,FPL_Results_Extract[[Player]:[Player]],0)),INDEX(Team_Key[[Abbreviation]:[Abbreviation]],MATCH(LEFT(INDEX(FPL_Fixtures_Extract[],MATCH($A361,FPL_Fixtures_Extract[[Player]:[Player]],0),MATCH(FPL_Combined[[#Headers],[Gameweek 34]],FPL_Fixtures_Extract[#Headers],0)),LEN(INDEX(FPL_Fixtures_Extract[],MATCH($A361,FPL_Fixtures_Extract[[Player]:[Player]],0),MATCH(FPL_Combined[[#Headers],[Gameweek 34]],FPL_Fixtures_Extract[#Headers],0)))-4),Team_Key[[Full Name]:[Full Name]],0))&amp;RIGHT(INDEX(FPL_Fixtures_Extract[],MATCH($A361,FPL_Fixtures_Extract[[Player]:[Player]],0),MATCH(FPL_Combined[[#Headers],[Gameweek 34]],FPL_Fixtures_Extract[#Headers],0)),3))</f>
        <v>NOR(A)</v>
      </c>
      <c r="AJ361" t="str">
        <f ca="1">IF(RIGHT(FPL_Combined[[#Headers],[Gameweek 35]],2)&lt;$B$622,INDEX(FPL_Results_Extract[Gameweek 10],MATCH($A361,FPL_Results_Extract[[Player]:[Player]],0)),INDEX(Team_Key[[Abbreviation]:[Abbreviation]],MATCH(LEFT(INDEX(FPL_Fixtures_Extract[],MATCH($A361,FPL_Fixtures_Extract[[Player]:[Player]],0),MATCH(FPL_Combined[[#Headers],[Gameweek 35]],FPL_Fixtures_Extract[#Headers],0)),LEN(INDEX(FPL_Fixtures_Extract[],MATCH($A361,FPL_Fixtures_Extract[[Player]:[Player]],0),MATCH(FPL_Combined[[#Headers],[Gameweek 35]],FPL_Fixtures_Extract[#Headers],0)))-4),Team_Key[[Full Name]:[Full Name]],0))&amp;RIGHT(INDEX(FPL_Fixtures_Extract[],MATCH($A361,FPL_Fixtures_Extract[[Player]:[Player]],0),MATCH(FPL_Combined[[#Headers],[Gameweek 35]],FPL_Fixtures_Extract[#Headers],0)),3))</f>
        <v>ARS(H)</v>
      </c>
      <c r="AK361" t="str">
        <f ca="1">IF(RIGHT(FPL_Combined[[#Headers],[Gameweek 36]],2)&lt;$B$622,INDEX(FPL_Results_Extract[Gameweek 11],MATCH($A361,FPL_Results_Extract[[Player]:[Player]],0)),INDEX(Team_Key[[Abbreviation]:[Abbreviation]],MATCH(LEFT(INDEX(FPL_Fixtures_Extract[],MATCH($A361,FPL_Fixtures_Extract[[Player]:[Player]],0),MATCH(FPL_Combined[[#Headers],[Gameweek 36]],FPL_Fixtures_Extract[#Headers],0)),LEN(INDEX(FPL_Fixtures_Extract[],MATCH($A361,FPL_Fixtures_Extract[[Player]:[Player]],0),MATCH(FPL_Combined[[#Headers],[Gameweek 36]],FPL_Fixtures_Extract[#Headers],0)))-4),Team_Key[[Full Name]:[Full Name]],0))&amp;RIGHT(INDEX(FPL_Fixtures_Extract[],MATCH($A361,FPL_Fixtures_Extract[[Player]:[Player]],0),MATCH(FPL_Combined[[#Headers],[Gameweek 36]],FPL_Fixtures_Extract[#Headers],0)),3))</f>
        <v>STK(A)</v>
      </c>
      <c r="AL361" t="str">
        <f ca="1">IF(RIGHT(FPL_Combined[[#Headers],[Gameweek 37]],2)&lt;$B$622,INDEX(FPL_Results_Extract[Gameweek 12],MATCH($A361,FPL_Results_Extract[[Player]:[Player]],0)),INDEX(Team_Key[[Abbreviation]:[Abbreviation]],MATCH(LEFT(INDEX(FPL_Fixtures_Extract[],MATCH($A361,FPL_Fixtures_Extract[[Player]:[Player]],0),MATCH(FPL_Combined[[#Headers],[Gameweek 37]],FPL_Fixtures_Extract[#Headers],0)),LEN(INDEX(FPL_Fixtures_Extract[],MATCH($A361,FPL_Fixtures_Extract[[Player]:[Player]],0),MATCH(FPL_Combined[[#Headers],[Gameweek 37]],FPL_Fixtures_Extract[#Headers],0)))-4),Team_Key[[Full Name]:[Full Name]],0))&amp;RIGHT(INDEX(FPL_Fixtures_Extract[],MATCH($A361,FPL_Fixtures_Extract[[Player]:[Player]],0),MATCH(FPL_Combined[[#Headers],[Gameweek 37]],FPL_Fixtures_Extract[#Headers],0)),3))</f>
        <v>CHE(H)</v>
      </c>
      <c r="AM361" t="str">
        <f ca="1">IF(RIGHT(FPL_Combined[[#Headers],[Gameweek 38]],2)&lt;$B$622,INDEX(FPL_Results_Extract[Gameweek 13],MATCH($A361,FPL_Results_Extract[[Player]:[Player]],0)),INDEX(Team_Key[[Abbreviation]:[Abbreviation]],MATCH(LEFT(INDEX(FPL_Fixtures_Extract[],MATCH($A361,FPL_Fixtures_Extract[[Player]:[Player]],0),MATCH(FPL_Combined[[#Headers],[Gameweek 38]],FPL_Fixtures_Extract[#Headers],0)),LEN(INDEX(FPL_Fixtures_Extract[],MATCH($A361,FPL_Fixtures_Extract[[Player]:[Player]],0),MATCH(FPL_Combined[[#Headers],[Gameweek 38]],FPL_Fixtures_Extract[#Headers],0)))-4),Team_Key[[Full Name]:[Full Name]],0))&amp;RIGHT(INDEX(FPL_Fixtures_Extract[],MATCH($A361,FPL_Fixtures_Extract[[Player]:[Player]],0),MATCH(FPL_Combined[[#Headers],[Gameweek 38]],FPL_Fixtures_Extract[#Headers],0)),3))</f>
        <v>WAT(A)</v>
      </c>
    </row>
    <row r="362" spans="1:39" x14ac:dyDescent="0.45">
      <c r="A362" t="s">
        <v>678</v>
      </c>
      <c r="B362" t="str">
        <f ca="1">IF(RIGHT(FPL_Combined[[#Headers],[Gameweek 01]],2)&lt;$B$622,INDEX(FPL_Results_Extract[Gameweek 01],MATCH($A362,FPL_Results_Extract[[Player]:[Player]],0)),INDEX(Team_Key[[Abbreviation]:[Abbreviation]],MATCH(LEFT(INDEX(FPL_Fixtures_Extract[],MATCH($A362,FPL_Fixtures_Extract[[Player]:[Player]],0),MATCH(FPL_Combined[[#Headers],[Gameweek 01]],FPL_Fixtures_Extract[#Headers],0)),LEN(INDEX(FPL_Fixtures_Extract[],MATCH($A362,FPL_Fixtures_Extract[[Player]:[Player]],0),MATCH(FPL_Combined[[#Headers],[Gameweek 01]],FPL_Fixtures_Extract[#Headers],0)))-4),Team_Key[[Full Name]:[Full Name]],0))&amp;RIGHT(INDEX(FPL_Fixtures_Extract[],MATCH($A362,FPL_Fixtures_Extract[[Player]:[Player]],0),MATCH(FPL_Combined[[#Headers],[Gameweek 01]],FPL_Fixtures_Extract[#Headers],0)),3))</f>
        <v>STK(A) 1-0</v>
      </c>
      <c r="C362" t="str">
        <f ca="1">IF(RIGHT(FPL_Combined[[#Headers],[Gameweek 02]],2)&lt;$B$622,INDEX(FPL_Results_Extract[Gameweek 02],MATCH($A362,FPL_Results_Extract[[Player]:[Player]],0)),INDEX(Team_Key[[Abbreviation]:[Abbreviation]],MATCH(LEFT(INDEX(FPL_Fixtures_Extract[],MATCH($A362,FPL_Fixtures_Extract[[Player]:[Player]],0),MATCH(FPL_Combined[[#Headers],[Gameweek 02]],FPL_Fixtures_Extract[#Headers],0)),LEN(INDEX(FPL_Fixtures_Extract[],MATCH($A362,FPL_Fixtures_Extract[[Player]:[Player]],0),MATCH(FPL_Combined[[#Headers],[Gameweek 02]],FPL_Fixtures_Extract[#Headers],0)))-4),Team_Key[[Full Name]:[Full Name]],0))&amp;RIGHT(INDEX(FPL_Fixtures_Extract[],MATCH($A362,FPL_Fixtures_Extract[[Player]:[Player]],0),MATCH(FPL_Combined[[#Headers],[Gameweek 02]],FPL_Fixtures_Extract[#Headers],0)),3))</f>
        <v>BOU(H) 1-0</v>
      </c>
      <c r="D362" t="str">
        <f ca="1">IF(RIGHT(FPL_Combined[[#Headers],[Gameweek 03]],2)&lt;$B$622,INDEX(FPL_Results_Extract[Gameweek 03],MATCH($A362,FPL_Results_Extract[[Player]:[Player]],0)),INDEX(Team_Key[[Abbreviation]:[Abbreviation]],MATCH(LEFT(INDEX(FPL_Fixtures_Extract[],MATCH($A362,FPL_Fixtures_Extract[[Player]:[Player]],0),MATCH(FPL_Combined[[#Headers],[Gameweek 03]],FPL_Fixtures_Extract[#Headers],0)),LEN(INDEX(FPL_Fixtures_Extract[],MATCH($A362,FPL_Fixtures_Extract[[Player]:[Player]],0),MATCH(FPL_Combined[[#Headers],[Gameweek 03]],FPL_Fixtures_Extract[#Headers],0)))-4),Team_Key[[Full Name]:[Full Name]],0))&amp;RIGHT(INDEX(FPL_Fixtures_Extract[],MATCH($A362,FPL_Fixtures_Extract[[Player]:[Player]],0),MATCH(FPL_Combined[[#Headers],[Gameweek 03]],FPL_Fixtures_Extract[#Headers],0)),3))</f>
        <v>ARS(A) 0-0</v>
      </c>
      <c r="E362" t="str">
        <f ca="1">IF(RIGHT(FPL_Combined[[#Headers],[Gameweek 04]],2)&lt;$B$622,INDEX(FPL_Results_Extract[Gameweek 04],MATCH($A362,FPL_Results_Extract[[Player]:[Player]],0)),INDEX(Team_Key[[Abbreviation]:[Abbreviation]],MATCH(LEFT(INDEX(FPL_Fixtures_Extract[],MATCH($A362,FPL_Fixtures_Extract[[Player]:[Player]],0),MATCH(FPL_Combined[[#Headers],[Gameweek 04]],FPL_Fixtures_Extract[#Headers],0)),LEN(INDEX(FPL_Fixtures_Extract[],MATCH($A362,FPL_Fixtures_Extract[[Player]:[Player]],0),MATCH(FPL_Combined[[#Headers],[Gameweek 04]],FPL_Fixtures_Extract[#Headers],0)))-4),Team_Key[[Full Name]:[Full Name]],0))&amp;RIGHT(INDEX(FPL_Fixtures_Extract[],MATCH($A362,FPL_Fixtures_Extract[[Player]:[Player]],0),MATCH(FPL_Combined[[#Headers],[Gameweek 04]],FPL_Fixtures_Extract[#Headers],0)),3))</f>
        <v>WHU(H) 0-3</v>
      </c>
      <c r="F362" t="str">
        <f ca="1">IF(RIGHT(FPL_Combined[[#Headers],[Gameweek 05]],2)&lt;$B$622,INDEX(FPL_Results_Extract[Gameweek 05],MATCH($A362,FPL_Results_Extract[[Player]:[Player]],0)),INDEX(Team_Key[[Abbreviation]:[Abbreviation]],MATCH(LEFT(INDEX(FPL_Fixtures_Extract[],MATCH($A362,FPL_Fixtures_Extract[[Player]:[Player]],0),MATCH(FPL_Combined[[#Headers],[Gameweek 05]],FPL_Fixtures_Extract[#Headers],0)),LEN(INDEX(FPL_Fixtures_Extract[],MATCH($A362,FPL_Fixtures_Extract[[Player]:[Player]],0),MATCH(FPL_Combined[[#Headers],[Gameweek 05]],FPL_Fixtures_Extract[#Headers],0)))-4),Team_Key[[Full Name]:[Full Name]],0))&amp;RIGHT(INDEX(FPL_Fixtures_Extract[],MATCH($A362,FPL_Fixtures_Extract[[Player]:[Player]],0),MATCH(FPL_Combined[[#Headers],[Gameweek 05]],FPL_Fixtures_Extract[#Headers],0)),3))</f>
        <v>MUN(A) 1-3</v>
      </c>
      <c r="G362" t="str">
        <f ca="1">IF(RIGHT(FPL_Combined[[#Headers],[Gameweek 06]],2)&lt;$B$622,INDEX(FPL_Results_Extract[Gameweek 06],MATCH($A362,FPL_Results_Extract[[Player]:[Player]],0)),INDEX(Team_Key[[Abbreviation]:[Abbreviation]],MATCH(LEFT(INDEX(FPL_Fixtures_Extract[],MATCH($A362,FPL_Fixtures_Extract[[Player]:[Player]],0),MATCH(FPL_Combined[[#Headers],[Gameweek 06]],FPL_Fixtures_Extract[#Headers],0)),LEN(INDEX(FPL_Fixtures_Extract[],MATCH($A362,FPL_Fixtures_Extract[[Player]:[Player]],0),MATCH(FPL_Combined[[#Headers],[Gameweek 06]],FPL_Fixtures_Extract[#Headers],0)))-4),Team_Key[[Full Name]:[Full Name]],0))&amp;RIGHT(INDEX(FPL_Fixtures_Extract[],MATCH($A362,FPL_Fixtures_Extract[[Player]:[Player]],0),MATCH(FPL_Combined[[#Headers],[Gameweek 06]],FPL_Fixtures_Extract[#Headers],0)),3))</f>
        <v>NOR(H) 1-1</v>
      </c>
      <c r="H362" t="str">
        <f ca="1">IF(RIGHT(FPL_Combined[[#Headers],[Gameweek 07]],2)&lt;$B$622,INDEX(FPL_Results_Extract[Gameweek 07],MATCH($A362,FPL_Results_Extract[[Player]:[Player]],0)),INDEX(Team_Key[[Abbreviation]:[Abbreviation]],MATCH(LEFT(INDEX(FPL_Fixtures_Extract[],MATCH($A362,FPL_Fixtures_Extract[[Player]:[Player]],0),MATCH(FPL_Combined[[#Headers],[Gameweek 07]],FPL_Fixtures_Extract[#Headers],0)),LEN(INDEX(FPL_Fixtures_Extract[],MATCH($A362,FPL_Fixtures_Extract[[Player]:[Player]],0),MATCH(FPL_Combined[[#Headers],[Gameweek 07]],FPL_Fixtures_Extract[#Headers],0)))-4),Team_Key[[Full Name]:[Full Name]],0))&amp;RIGHT(INDEX(FPL_Fixtures_Extract[],MATCH($A362,FPL_Fixtures_Extract[[Player]:[Player]],0),MATCH(FPL_Combined[[#Headers],[Gameweek 07]],FPL_Fixtures_Extract[#Headers],0)),3))</f>
        <v>AVL(H) 3-2</v>
      </c>
      <c r="I362" t="str">
        <f ca="1">IF(RIGHT(FPL_Combined[[#Headers],[Gameweek 08]],2)&lt;$B$622,INDEX(FPL_Results_Extract[Gameweek 08],MATCH($A362,FPL_Results_Extract[[Player]:[Player]],0)),INDEX(Team_Key[[Abbreviation]:[Abbreviation]],MATCH(LEFT(INDEX(FPL_Fixtures_Extract[],MATCH($A362,FPL_Fixtures_Extract[[Player]:[Player]],0),MATCH(FPL_Combined[[#Headers],[Gameweek 08]],FPL_Fixtures_Extract[#Headers],0)),LEN(INDEX(FPL_Fixtures_Extract[],MATCH($A362,FPL_Fixtures_Extract[[Player]:[Player]],0),MATCH(FPL_Combined[[#Headers],[Gameweek 08]],FPL_Fixtures_Extract[#Headers],0)))-4),Team_Key[[Full Name]:[Full Name]],0))&amp;RIGHT(INDEX(FPL_Fixtures_Extract[],MATCH($A362,FPL_Fixtures_Extract[[Player]:[Player]],0),MATCH(FPL_Combined[[#Headers],[Gameweek 08]],FPL_Fixtures_Extract[#Headers],0)),3))</f>
        <v>EVE(A) 1-1</v>
      </c>
      <c r="J362" t="str">
        <f ca="1">IF(RIGHT(FPL_Combined[[#Headers],[Gameweek 09]],2)&lt;$B$622,INDEX(FPL_Results_Extract[Gameweek 09],MATCH($A362,FPL_Results_Extract[[Player]:[Player]],0)),INDEX(Team_Key[[Abbreviation]:[Abbreviation]],MATCH(LEFT(INDEX(FPL_Fixtures_Extract[],MATCH($A362,FPL_Fixtures_Extract[[Player]:[Player]],0),MATCH(FPL_Combined[[#Headers],[Gameweek 09]],FPL_Fixtures_Extract[#Headers],0)),LEN(INDEX(FPL_Fixtures_Extract[],MATCH($A362,FPL_Fixtures_Extract[[Player]:[Player]],0),MATCH(FPL_Combined[[#Headers],[Gameweek 09]],FPL_Fixtures_Extract[#Headers],0)))-4),Team_Key[[Full Name]:[Full Name]],0))&amp;RIGHT(INDEX(FPL_Fixtures_Extract[],MATCH($A362,FPL_Fixtures_Extract[[Player]:[Player]],0),MATCH(FPL_Combined[[#Headers],[Gameweek 09]],FPL_Fixtures_Extract[#Headers],0)),3))</f>
        <v>TOT(A) 0-0</v>
      </c>
      <c r="K362" t="str">
        <f ca="1">IF(RIGHT(FPL_Combined[[#Headers],[Gameweek 10]],2)&lt;$B$622,INDEX(FPL_Results_Extract[Gameweek 10],MATCH($A362,FPL_Results_Extract[[Player]:[Player]],0)),INDEX(Team_Key[[Abbreviation]:[Abbreviation]],MATCH(LEFT(INDEX(FPL_Fixtures_Extract[],MATCH($A362,FPL_Fixtures_Extract[[Player]:[Player]],0),MATCH(FPL_Combined[[#Headers],[Gameweek 10]],FPL_Fixtures_Extract[#Headers],0)),LEN(INDEX(FPL_Fixtures_Extract[],MATCH($A362,FPL_Fixtures_Extract[[Player]:[Player]],0),MATCH(FPL_Combined[[#Headers],[Gameweek 10]],FPL_Fixtures_Extract[#Headers],0)))-4),Team_Key[[Full Name]:[Full Name]],0))&amp;RIGHT(INDEX(FPL_Fixtures_Extract[],MATCH($A362,FPL_Fixtures_Extract[[Player]:[Player]],0),MATCH(FPL_Combined[[#Headers],[Gameweek 10]],FPL_Fixtures_Extract[#Headers],0)),3))</f>
        <v>SOU(H) 1-1</v>
      </c>
      <c r="L362" t="str">
        <f ca="1">IF(RIGHT(FPL_Combined[[#Headers],[Gameweek 11]],2)&lt;$B$622,INDEX(FPL_Results_Extract[Gameweek 11],MATCH($A362,FPL_Results_Extract[[Player]:[Player]],0)),INDEX(Team_Key[[Abbreviation]:[Abbreviation]],MATCH(LEFT(INDEX(FPL_Fixtures_Extract[],MATCH($A362,FPL_Fixtures_Extract[[Player]:[Player]],0),MATCH(FPL_Combined[[#Headers],[Gameweek 11]],FPL_Fixtures_Extract[#Headers],0)),LEN(INDEX(FPL_Fixtures_Extract[],MATCH($A362,FPL_Fixtures_Extract[[Player]:[Player]],0),MATCH(FPL_Combined[[#Headers],[Gameweek 11]],FPL_Fixtures_Extract[#Headers],0)))-4),Team_Key[[Full Name]:[Full Name]],0))&amp;RIGHT(INDEX(FPL_Fixtures_Extract[],MATCH($A362,FPL_Fixtures_Extract[[Player]:[Player]],0),MATCH(FPL_Combined[[#Headers],[Gameweek 11]],FPL_Fixtures_Extract[#Headers],0)),3))</f>
        <v>CHE(A) 3-1</v>
      </c>
      <c r="M362" t="str">
        <f ca="1">IF(RIGHT(FPL_Combined[[#Headers],[Gameweek 12]],2)&lt;$B$622,INDEX(FPL_Results_Extract[Gameweek 12],MATCH($A362,FPL_Results_Extract[[Player]:[Player]],0)),INDEX(Team_Key[[Abbreviation]:[Abbreviation]],MATCH(LEFT(INDEX(FPL_Fixtures_Extract[],MATCH($A362,FPL_Fixtures_Extract[[Player]:[Player]],0),MATCH(FPL_Combined[[#Headers],[Gameweek 12]],FPL_Fixtures_Extract[#Headers],0)),LEN(INDEX(FPL_Fixtures_Extract[],MATCH($A362,FPL_Fixtures_Extract[[Player]:[Player]],0),MATCH(FPL_Combined[[#Headers],[Gameweek 12]],FPL_Fixtures_Extract[#Headers],0)))-4),Team_Key[[Full Name]:[Full Name]],0))&amp;RIGHT(INDEX(FPL_Fixtures_Extract[],MATCH($A362,FPL_Fixtures_Extract[[Player]:[Player]],0),MATCH(FPL_Combined[[#Headers],[Gameweek 12]],FPL_Fixtures_Extract[#Headers],0)),3))</f>
        <v>CRY(H) 1-2</v>
      </c>
      <c r="N362" t="str">
        <f ca="1">IF(RIGHT(FPL_Combined[[#Headers],[Gameweek 13]],2)&lt;$B$622,INDEX(FPL_Results_Extract[Gameweek 13],MATCH($A362,FPL_Results_Extract[[Player]:[Player]],0)),INDEX(Team_Key[[Abbreviation]:[Abbreviation]],MATCH(LEFT(INDEX(FPL_Fixtures_Extract[],MATCH($A362,FPL_Fixtures_Extract[[Player]:[Player]],0),MATCH(FPL_Combined[[#Headers],[Gameweek 13]],FPL_Fixtures_Extract[#Headers],0)),LEN(INDEX(FPL_Fixtures_Extract[],MATCH($A362,FPL_Fixtures_Extract[[Player]:[Player]],0),MATCH(FPL_Combined[[#Headers],[Gameweek 13]],FPL_Fixtures_Extract[#Headers],0)))-4),Team_Key[[Full Name]:[Full Name]],0))&amp;RIGHT(INDEX(FPL_Fixtures_Extract[],MATCH($A362,FPL_Fixtures_Extract[[Player]:[Player]],0),MATCH(FPL_Combined[[#Headers],[Gameweek 13]],FPL_Fixtures_Extract[#Headers],0)),3))</f>
        <v>MCI(A) 4-1</v>
      </c>
      <c r="O362" t="str">
        <f ca="1">IF(RIGHT(FPL_Combined[[#Headers],[Gameweek 14]],2)&lt;$B$622,INDEX(FPL_Results_Extract[Gameweek 14],MATCH($A362,FPL_Results_Extract[[Player]:[Player]],0)),INDEX(Team_Key[[Abbreviation]:[Abbreviation]],MATCH(LEFT(INDEX(FPL_Fixtures_Extract[],MATCH($A362,FPL_Fixtures_Extract[[Player]:[Player]],0),MATCH(FPL_Combined[[#Headers],[Gameweek 14]],FPL_Fixtures_Extract[#Headers],0)),LEN(INDEX(FPL_Fixtures_Extract[],MATCH($A362,FPL_Fixtures_Extract[[Player]:[Player]],0),MATCH(FPL_Combined[[#Headers],[Gameweek 14]],FPL_Fixtures_Extract[#Headers],0)))-4),Team_Key[[Full Name]:[Full Name]],0))&amp;RIGHT(INDEX(FPL_Fixtures_Extract[],MATCH($A362,FPL_Fixtures_Extract[[Player]:[Player]],0),MATCH(FPL_Combined[[#Headers],[Gameweek 14]],FPL_Fixtures_Extract[#Headers],0)),3))</f>
        <v>SWA(H) 1-0</v>
      </c>
      <c r="P362" t="str">
        <f ca="1">IF(RIGHT(FPL_Combined[[#Headers],[Gameweek 15]],2)&lt;$B$622,INDEX(FPL_Results_Extract[Gameweek 15],MATCH($A362,FPL_Results_Extract[[Player]:[Player]],0)),INDEX(Team_Key[[Abbreviation]:[Abbreviation]],MATCH(LEFT(INDEX(FPL_Fixtures_Extract[],MATCH($A362,FPL_Fixtures_Extract[[Player]:[Player]],0),MATCH(FPL_Combined[[#Headers],[Gameweek 15]],FPL_Fixtures_Extract[#Headers],0)),LEN(INDEX(FPL_Fixtures_Extract[],MATCH($A362,FPL_Fixtures_Extract[[Player]:[Player]],0),MATCH(FPL_Combined[[#Headers],[Gameweek 15]],FPL_Fixtures_Extract[#Headers],0)))-4),Team_Key[[Full Name]:[Full Name]],0))&amp;RIGHT(INDEX(FPL_Fixtures_Extract[],MATCH($A362,FPL_Fixtures_Extract[[Player]:[Player]],0),MATCH(FPL_Combined[[#Headers],[Gameweek 15]],FPL_Fixtures_Extract[#Headers],0)),3))</f>
        <v>NEW(A) 0-2</v>
      </c>
      <c r="Q362" t="str">
        <f ca="1">IF(RIGHT(FPL_Combined[[#Headers],[Gameweek 16]],2)&lt;$B$622,INDEX(FPL_Results_Extract[Gameweek 16],MATCH($A362,FPL_Results_Extract[[Player]:[Player]],0)),INDEX(Team_Key[[Abbreviation]:[Abbreviation]],MATCH(LEFT(INDEX(FPL_Fixtures_Extract[],MATCH($A362,FPL_Fixtures_Extract[[Player]:[Player]],0),MATCH(FPL_Combined[[#Headers],[Gameweek 16]],FPL_Fixtures_Extract[#Headers],0)),LEN(INDEX(FPL_Fixtures_Extract[],MATCH($A362,FPL_Fixtures_Extract[[Player]:[Player]],0),MATCH(FPL_Combined[[#Headers],[Gameweek 16]],FPL_Fixtures_Extract[#Headers],0)))-4),Team_Key[[Full Name]:[Full Name]],0))&amp;RIGHT(INDEX(FPL_Fixtures_Extract[],MATCH($A362,FPL_Fixtures_Extract[[Player]:[Player]],0),MATCH(FPL_Combined[[#Headers],[Gameweek 16]],FPL_Fixtures_Extract[#Headers],0)),3))</f>
        <v>WBA(H) 2-2</v>
      </c>
      <c r="R362" t="str">
        <f ca="1">IF(RIGHT(FPL_Combined[[#Headers],[Gameweek 17]],2)&lt;$B$622,INDEX(FPL_Results_Extract[Gameweek 17],MATCH($A362,FPL_Results_Extract[[Player]:[Player]],0)),INDEX(Team_Key[[Abbreviation]:[Abbreviation]],MATCH(LEFT(INDEX(FPL_Fixtures_Extract[],MATCH($A362,FPL_Fixtures_Extract[[Player]:[Player]],0),MATCH(FPL_Combined[[#Headers],[Gameweek 17]],FPL_Fixtures_Extract[#Headers],0)),LEN(INDEX(FPL_Fixtures_Extract[],MATCH($A362,FPL_Fixtures_Extract[[Player]:[Player]],0),MATCH(FPL_Combined[[#Headers],[Gameweek 17]],FPL_Fixtures_Extract[#Headers],0)))-4),Team_Key[[Full Name]:[Full Name]],0))&amp;RIGHT(INDEX(FPL_Fixtures_Extract[],MATCH($A362,FPL_Fixtures_Extract[[Player]:[Player]],0),MATCH(FPL_Combined[[#Headers],[Gameweek 17]],FPL_Fixtures_Extract[#Headers],0)),3))</f>
        <v>WAT(A) 0-3</v>
      </c>
      <c r="S362" t="str">
        <f ca="1">IF(RIGHT(FPL_Combined[[#Headers],[Gameweek 18]],2)&lt;$B$622,INDEX(FPL_Results_Extract[Gameweek 18],MATCH($A362,FPL_Results_Extract[[Player]:[Player]],0)),INDEX(Team_Key[[Abbreviation]:[Abbreviation]],MATCH(LEFT(INDEX(FPL_Fixtures_Extract[],MATCH($A362,FPL_Fixtures_Extract[[Player]:[Player]],0),MATCH(FPL_Combined[[#Headers],[Gameweek 18]],FPL_Fixtures_Extract[#Headers],0)),LEN(INDEX(FPL_Fixtures_Extract[],MATCH($A362,FPL_Fixtures_Extract[[Player]:[Player]],0),MATCH(FPL_Combined[[#Headers],[Gameweek 18]],FPL_Fixtures_Extract[#Headers],0)))-4),Team_Key[[Full Name]:[Full Name]],0))&amp;RIGHT(INDEX(FPL_Fixtures_Extract[],MATCH($A362,FPL_Fixtures_Extract[[Player]:[Player]],0),MATCH(FPL_Combined[[#Headers],[Gameweek 18]],FPL_Fixtures_Extract[#Headers],0)),3))</f>
        <v>LEI(H) 1-0</v>
      </c>
      <c r="T362" t="str">
        <f ca="1">IF(RIGHT(FPL_Combined[[#Headers],[Gameweek 19]],2)&lt;$B$622,INDEX(FPL_Results_Extract[Gameweek 19],MATCH($A362,FPL_Results_Extract[[Player]:[Player]],0)),INDEX(Team_Key[[Abbreviation]:[Abbreviation]],MATCH(LEFT(INDEX(FPL_Fixtures_Extract[],MATCH($A362,FPL_Fixtures_Extract[[Player]:[Player]],0),MATCH(FPL_Combined[[#Headers],[Gameweek 19]],FPL_Fixtures_Extract[#Headers],0)),LEN(INDEX(FPL_Fixtures_Extract[],MATCH($A362,FPL_Fixtures_Extract[[Player]:[Player]],0),MATCH(FPL_Combined[[#Headers],[Gameweek 19]],FPL_Fixtures_Extract[#Headers],0)))-4),Team_Key[[Full Name]:[Full Name]],0))&amp;RIGHT(INDEX(FPL_Fixtures_Extract[],MATCH($A362,FPL_Fixtures_Extract[[Player]:[Player]],0),MATCH(FPL_Combined[[#Headers],[Gameweek 19]],FPL_Fixtures_Extract[#Headers],0)),3))</f>
        <v>SUN(A) 1-0</v>
      </c>
      <c r="U362" t="str">
        <f ca="1">IF(RIGHT(FPL_Combined[[#Headers],[Gameweek 20]],2)&lt;$B$622,INDEX(FPL_Results_Extract[Gameweek 20],MATCH($A362,FPL_Results_Extract[[Player]:[Player]],0)),INDEX(Team_Key[[Abbreviation]:[Abbreviation]],MATCH(LEFT(INDEX(FPL_Fixtures_Extract[],MATCH($A362,FPL_Fixtures_Extract[[Player]:[Player]],0),MATCH(FPL_Combined[[#Headers],[Gameweek 20]],FPL_Fixtures_Extract[#Headers],0)),LEN(INDEX(FPL_Fixtures_Extract[],MATCH($A362,FPL_Fixtures_Extract[[Player]:[Player]],0),MATCH(FPL_Combined[[#Headers],[Gameweek 20]],FPL_Fixtures_Extract[#Headers],0)))-4),Team_Key[[Full Name]:[Full Name]],0))&amp;RIGHT(INDEX(FPL_Fixtures_Extract[],MATCH($A362,FPL_Fixtures_Extract[[Player]:[Player]],0),MATCH(FPL_Combined[[#Headers],[Gameweek 20]],FPL_Fixtures_Extract[#Headers],0)),3))</f>
        <v>WHU(A) 0-2</v>
      </c>
      <c r="V362" t="str">
        <f ca="1">IF(RIGHT(FPL_Combined[[#Headers],[Gameweek 21]],2)&lt;$B$622,INDEX(FPL_Results_Extract[Gameweek 21],MATCH($A362,FPL_Results_Extract[[Player]:[Player]],0)),INDEX(Team_Key[[Abbreviation]:[Abbreviation]],MATCH(LEFT(INDEX(FPL_Fixtures_Extract[],MATCH($A362,FPL_Fixtures_Extract[[Player]:[Player]],0),MATCH(FPL_Combined[[#Headers],[Gameweek 21]],FPL_Fixtures_Extract[#Headers],0)),LEN(INDEX(FPL_Fixtures_Extract[],MATCH($A362,FPL_Fixtures_Extract[[Player]:[Player]],0),MATCH(FPL_Combined[[#Headers],[Gameweek 21]],FPL_Fixtures_Extract[#Headers],0)))-4),Team_Key[[Full Name]:[Full Name]],0))&amp;RIGHT(INDEX(FPL_Fixtures_Extract[],MATCH($A362,FPL_Fixtures_Extract[[Player]:[Player]],0),MATCH(FPL_Combined[[#Headers],[Gameweek 21]],FPL_Fixtures_Extract[#Headers],0)),3))</f>
        <v>ARS(H) 3-3</v>
      </c>
      <c r="W362" t="str">
        <f ca="1">IF(RIGHT(FPL_Combined[[#Headers],[Gameweek 22]],2)&lt;$B$622,INDEX(FPL_Results_Extract[Gameweek 22],MATCH($A362,FPL_Results_Extract[[Player]:[Player]],0)),INDEX(Team_Key[[Abbreviation]:[Abbreviation]],MATCH(LEFT(INDEX(FPL_Fixtures_Extract[],MATCH($A362,FPL_Fixtures_Extract[[Player]:[Player]],0),MATCH(FPL_Combined[[#Headers],[Gameweek 22]],FPL_Fixtures_Extract[#Headers],0)),LEN(INDEX(FPL_Fixtures_Extract[],MATCH($A362,FPL_Fixtures_Extract[[Player]:[Player]],0),MATCH(FPL_Combined[[#Headers],[Gameweek 22]],FPL_Fixtures_Extract[#Headers],0)))-4),Team_Key[[Full Name]:[Full Name]],0))&amp;RIGHT(INDEX(FPL_Fixtures_Extract[],MATCH($A362,FPL_Fixtures_Extract[[Player]:[Player]],0),MATCH(FPL_Combined[[#Headers],[Gameweek 22]],FPL_Fixtures_Extract[#Headers],0)),3))</f>
        <v>MUN(H) 0-1</v>
      </c>
      <c r="X362" t="str">
        <f ca="1">IF(RIGHT(FPL_Combined[[#Headers],[Gameweek 23]],2)&lt;$B$622,INDEX(FPL_Results_Extract[Gameweek 23],MATCH($A362,FPL_Results_Extract[[Player]:[Player]],0)),INDEX(Team_Key[[Abbreviation]:[Abbreviation]],MATCH(LEFT(INDEX(FPL_Fixtures_Extract[],MATCH($A362,FPL_Fixtures_Extract[[Player]:[Player]],0),MATCH(FPL_Combined[[#Headers],[Gameweek 23]],FPL_Fixtures_Extract[#Headers],0)),LEN(INDEX(FPL_Fixtures_Extract[],MATCH($A362,FPL_Fixtures_Extract[[Player]:[Player]],0),MATCH(FPL_Combined[[#Headers],[Gameweek 23]],FPL_Fixtures_Extract[#Headers],0)))-4),Team_Key[[Full Name]:[Full Name]],0))&amp;RIGHT(INDEX(FPL_Fixtures_Extract[],MATCH($A362,FPL_Fixtures_Extract[[Player]:[Player]],0),MATCH(FPL_Combined[[#Headers],[Gameweek 23]],FPL_Fixtures_Extract[#Headers],0)),3))</f>
        <v>NOR(A) 5-4</v>
      </c>
      <c r="Y362" t="str">
        <f ca="1">IF(RIGHT(FPL_Combined[[#Headers],[Gameweek 24]],2)&lt;$B$622,INDEX(FPL_Results_Extract[Team],MATCH($A362,FPL_Results_Extract[[Player]:[Player]],0)),INDEX(Team_Key[[Abbreviation]:[Abbreviation]],MATCH(LEFT(INDEX(FPL_Fixtures_Extract[],MATCH($A362,FPL_Fixtures_Extract[[Player]:[Player]],0),MATCH(FPL_Combined[[#Headers],[Gameweek 24]],FPL_Fixtures_Extract[#Headers],0)),LEN(INDEX(FPL_Fixtures_Extract[],MATCH($A362,FPL_Fixtures_Extract[[Player]:[Player]],0),MATCH(FPL_Combined[[#Headers],[Gameweek 24]],FPL_Fixtures_Extract[#Headers],0)))-4),Team_Key[[Full Name]:[Full Name]],0))&amp;RIGHT(INDEX(FPL_Fixtures_Extract[],MATCH($A362,FPL_Fixtures_Extract[[Player]:[Player]],0),MATCH(FPL_Combined[[#Headers],[Gameweek 24]],FPL_Fixtures_Extract[#Headers],0)),3))</f>
        <v>LIV</v>
      </c>
      <c r="Z362" t="str">
        <f ca="1">IF(RIGHT(FPL_Combined[[#Headers],[Gameweek 25]],2)&lt;$B$622,INDEX(FPL_Results_Extract[Player],MATCH($A362,FPL_Results_Extract[[Player]:[Player]],0)),INDEX(Team_Key[[Abbreviation]:[Abbreviation]],MATCH(LEFT(INDEX(FPL_Fixtures_Extract[],MATCH($A362,FPL_Fixtures_Extract[[Player]:[Player]],0),MATCH(FPL_Combined[[#Headers],[Gameweek 25]],FPL_Fixtures_Extract[#Headers],0)),LEN(INDEX(FPL_Fixtures_Extract[],MATCH($A362,FPL_Fixtures_Extract[[Player]:[Player]],0),MATCH(FPL_Combined[[#Headers],[Gameweek 25]],FPL_Fixtures_Extract[#Headers],0)))-4),Team_Key[[Full Name]:[Full Name]],0))&amp;RIGHT(INDEX(FPL_Fixtures_Extract[],MATCH($A362,FPL_Fixtures_Extract[[Player]:[Player]],0),MATCH(FPL_Combined[[#Headers],[Gameweek 25]],FPL_Fixtures_Extract[#Headers],0)),3))</f>
        <v>Manquillo</v>
      </c>
      <c r="AA362" t="str">
        <f ca="1">IF(RIGHT(FPL_Combined[[#Headers],[Gameweek 26]],2)&lt;$B$622,INDEX(FPL_Results_Extract[Gameweek 01],MATCH($A362,FPL_Results_Extract[[Player]:[Player]],0)),INDEX(Team_Key[[Abbreviation]:[Abbreviation]],MATCH(LEFT(INDEX(FPL_Fixtures_Extract[],MATCH($A362,FPL_Fixtures_Extract[[Player]:[Player]],0),MATCH(FPL_Combined[[#Headers],[Gameweek 26]],FPL_Fixtures_Extract[#Headers],0)),LEN(INDEX(FPL_Fixtures_Extract[],MATCH($A362,FPL_Fixtures_Extract[[Player]:[Player]],0),MATCH(FPL_Combined[[#Headers],[Gameweek 26]],FPL_Fixtures_Extract[#Headers],0)))-4),Team_Key[[Full Name]:[Full Name]],0))&amp;RIGHT(INDEX(FPL_Fixtures_Extract[],MATCH($A362,FPL_Fixtures_Extract[[Player]:[Player]],0),MATCH(FPL_Combined[[#Headers],[Gameweek 26]],FPL_Fixtures_Extract[#Headers],0)),3))</f>
        <v>STK(A) 1-0</v>
      </c>
      <c r="AB362" t="str">
        <f ca="1">IF(RIGHT(FPL_Combined[[#Headers],[Gameweek 27]],2)&lt;$B$622,INDEX(FPL_Results_Extract[Gameweek 02],MATCH($A362,FPL_Results_Extract[[Player]:[Player]],0)),INDEX(Team_Key[[Abbreviation]:[Abbreviation]],MATCH(LEFT(INDEX(FPL_Fixtures_Extract[],MATCH($A362,FPL_Fixtures_Extract[[Player]:[Player]],0),MATCH(FPL_Combined[[#Headers],[Gameweek 27]],FPL_Fixtures_Extract[#Headers],0)),LEN(INDEX(FPL_Fixtures_Extract[],MATCH($A362,FPL_Fixtures_Extract[[Player]:[Player]],0),MATCH(FPL_Combined[[#Headers],[Gameweek 27]],FPL_Fixtures_Extract[#Headers],0)))-4),Team_Key[[Full Name]:[Full Name]],0))&amp;RIGHT(INDEX(FPL_Fixtures_Extract[],MATCH($A362,FPL_Fixtures_Extract[[Player]:[Player]],0),MATCH(FPL_Combined[[#Headers],[Gameweek 27]],FPL_Fixtures_Extract[#Headers],0)),3))</f>
        <v>BOU(H) 1-0</v>
      </c>
      <c r="AC362" t="str">
        <f ca="1">IF(RIGHT(FPL_Combined[[#Headers],[Gameweek 28]],2)&lt;$B$622,INDEX(FPL_Results_Extract[Gameweek 03],MATCH($A362,FPL_Results_Extract[[Player]:[Player]],0)),INDEX(Team_Key[[Abbreviation]:[Abbreviation]],MATCH(LEFT(INDEX(FPL_Fixtures_Extract[],MATCH($A362,FPL_Fixtures_Extract[[Player]:[Player]],0),MATCH(FPL_Combined[[#Headers],[Gameweek 28]],FPL_Fixtures_Extract[#Headers],0)),LEN(INDEX(FPL_Fixtures_Extract[],MATCH($A362,FPL_Fixtures_Extract[[Player]:[Player]],0),MATCH(FPL_Combined[[#Headers],[Gameweek 28]],FPL_Fixtures_Extract[#Headers],0)))-4),Team_Key[[Full Name]:[Full Name]],0))&amp;RIGHT(INDEX(FPL_Fixtures_Extract[],MATCH($A362,FPL_Fixtures_Extract[[Player]:[Player]],0),MATCH(FPL_Combined[[#Headers],[Gameweek 28]],FPL_Fixtures_Extract[#Headers],0)),3))</f>
        <v>ARS(A) 0-0</v>
      </c>
      <c r="AD362" t="str">
        <f ca="1">IF(RIGHT(FPL_Combined[[#Headers],[Gameweek 29]],2)&lt;$B$622,INDEX(FPL_Results_Extract[Gameweek 04],MATCH($A362,FPL_Results_Extract[[Player]:[Player]],0)),INDEX(Team_Key[[Abbreviation]:[Abbreviation]],MATCH(LEFT(INDEX(FPL_Fixtures_Extract[],MATCH($A362,FPL_Fixtures_Extract[[Player]:[Player]],0),MATCH(FPL_Combined[[#Headers],[Gameweek 29]],FPL_Fixtures_Extract[#Headers],0)),LEN(INDEX(FPL_Fixtures_Extract[],MATCH($A362,FPL_Fixtures_Extract[[Player]:[Player]],0),MATCH(FPL_Combined[[#Headers],[Gameweek 29]],FPL_Fixtures_Extract[#Headers],0)))-4),Team_Key[[Full Name]:[Full Name]],0))&amp;RIGHT(INDEX(FPL_Fixtures_Extract[],MATCH($A362,FPL_Fixtures_Extract[[Player]:[Player]],0),MATCH(FPL_Combined[[#Headers],[Gameweek 29]],FPL_Fixtures_Extract[#Headers],0)),3))</f>
        <v>CRY(A)</v>
      </c>
      <c r="AE362" t="e">
        <f ca="1">IF(RIGHT(FPL_Combined[[#Headers],[Gameweek 30]],2)&lt;$B$622,INDEX(FPL_Results_Extract[Gameweek 05],MATCH($A362,FPL_Results_Extract[[Player]:[Player]],0)),INDEX(Team_Key[[Abbreviation]:[Abbreviation]],MATCH(LEFT(INDEX(FPL_Fixtures_Extract[],MATCH($A362,FPL_Fixtures_Extract[[Player]:[Player]],0),MATCH(FPL_Combined[[#Headers],[Gameweek 30]],FPL_Fixtures_Extract[#Headers],0)),LEN(INDEX(FPL_Fixtures_Extract[],MATCH($A362,FPL_Fixtures_Extract[[Player]:[Player]],0),MATCH(FPL_Combined[[#Headers],[Gameweek 30]],FPL_Fixtures_Extract[#Headers],0)))-4),Team_Key[[Full Name]:[Full Name]],0))&amp;RIGHT(INDEX(FPL_Fixtures_Extract[],MATCH($A362,FPL_Fixtures_Extract[[Player]:[Player]],0),MATCH(FPL_Combined[[#Headers],[Gameweek 30]],FPL_Fixtures_Extract[#Headers],0)),3))</f>
        <v>#VALUE!</v>
      </c>
      <c r="AF362" t="str">
        <f ca="1">IF(RIGHT(FPL_Combined[[#Headers],[Gameweek 31]],2)&lt;$B$622,INDEX(FPL_Results_Extract[Gameweek 06],MATCH($A362,FPL_Results_Extract[[Player]:[Player]],0)),INDEX(Team_Key[[Abbreviation]:[Abbreviation]],MATCH(LEFT(INDEX(FPL_Fixtures_Extract[],MATCH($A362,FPL_Fixtures_Extract[[Player]:[Player]],0),MATCH(FPL_Combined[[#Headers],[Gameweek 31]],FPL_Fixtures_Extract[#Headers],0)),LEN(INDEX(FPL_Fixtures_Extract[],MATCH($A362,FPL_Fixtures_Extract[[Player]:[Player]],0),MATCH(FPL_Combined[[#Headers],[Gameweek 31]],FPL_Fixtures_Extract[#Headers],0)))-4),Team_Key[[Full Name]:[Full Name]],0))&amp;RIGHT(INDEX(FPL_Fixtures_Extract[],MATCH($A362,FPL_Fixtures_Extract[[Player]:[Player]],0),MATCH(FPL_Combined[[#Headers],[Gameweek 31]],FPL_Fixtures_Extract[#Headers],0)),3))</f>
        <v>SOU(A)</v>
      </c>
      <c r="AG362" t="str">
        <f ca="1">IF(RIGHT(FPL_Combined[[#Headers],[Gameweek 32]],2)&lt;$B$622,INDEX(FPL_Results_Extract[Gameweek 07],MATCH($A362,FPL_Results_Extract[[Player]:[Player]],0)),INDEX(Team_Key[[Abbreviation]:[Abbreviation]],MATCH(LEFT(INDEX(FPL_Fixtures_Extract[],MATCH($A362,FPL_Fixtures_Extract[[Player]:[Player]],0),MATCH(FPL_Combined[[#Headers],[Gameweek 32]],FPL_Fixtures_Extract[#Headers],0)),LEN(INDEX(FPL_Fixtures_Extract[],MATCH($A362,FPL_Fixtures_Extract[[Player]:[Player]],0),MATCH(FPL_Combined[[#Headers],[Gameweek 32]],FPL_Fixtures_Extract[#Headers],0)))-4),Team_Key[[Full Name]:[Full Name]],0))&amp;RIGHT(INDEX(FPL_Fixtures_Extract[],MATCH($A362,FPL_Fixtures_Extract[[Player]:[Player]],0),MATCH(FPL_Combined[[#Headers],[Gameweek 32]],FPL_Fixtures_Extract[#Headers],0)),3))</f>
        <v>TOT(H)</v>
      </c>
      <c r="AH362" t="str">
        <f ca="1">IF(RIGHT(FPL_Combined[[#Headers],[Gameweek 33]],2)&lt;$B$622,INDEX(FPL_Results_Extract[Gameweek 08],MATCH($A362,FPL_Results_Extract[[Player]:[Player]],0)),INDEX(Team_Key[[Abbreviation]:[Abbreviation]],MATCH(LEFT(INDEX(FPL_Fixtures_Extract[],MATCH($A362,FPL_Fixtures_Extract[[Player]:[Player]],0),MATCH(FPL_Combined[[#Headers],[Gameweek 33]],FPL_Fixtures_Extract[#Headers],0)),LEN(INDEX(FPL_Fixtures_Extract[],MATCH($A362,FPL_Fixtures_Extract[[Player]:[Player]],0),MATCH(FPL_Combined[[#Headers],[Gameweek 33]],FPL_Fixtures_Extract[#Headers],0)))-4),Team_Key[[Full Name]:[Full Name]],0))&amp;RIGHT(INDEX(FPL_Fixtures_Extract[],MATCH($A362,FPL_Fixtures_Extract[[Player]:[Player]],0),MATCH(FPL_Combined[[#Headers],[Gameweek 33]],FPL_Fixtures_Extract[#Headers],0)),3))</f>
        <v>STK(H)</v>
      </c>
      <c r="AI362" t="str">
        <f ca="1">IF(RIGHT(FPL_Combined[[#Headers],[Gameweek 34]],2)&lt;$B$622,INDEX(FPL_Results_Extract[Gameweek 09],MATCH($A362,FPL_Results_Extract[[Player]:[Player]],0)),INDEX(Team_Key[[Abbreviation]:[Abbreviation]],MATCH(LEFT(INDEX(FPL_Fixtures_Extract[],MATCH($A362,FPL_Fixtures_Extract[[Player]:[Player]],0),MATCH(FPL_Combined[[#Headers],[Gameweek 34]],FPL_Fixtures_Extract[#Headers],0)),LEN(INDEX(FPL_Fixtures_Extract[],MATCH($A362,FPL_Fixtures_Extract[[Player]:[Player]],0),MATCH(FPL_Combined[[#Headers],[Gameweek 34]],FPL_Fixtures_Extract[#Headers],0)))-4),Team_Key[[Full Name]:[Full Name]],0))&amp;RIGHT(INDEX(FPL_Fixtures_Extract[],MATCH($A362,FPL_Fixtures_Extract[[Player]:[Player]],0),MATCH(FPL_Combined[[#Headers],[Gameweek 34]],FPL_Fixtures_Extract[#Headers],0)),3))</f>
        <v>BOU(A)</v>
      </c>
      <c r="AJ362" t="str">
        <f ca="1">IF(RIGHT(FPL_Combined[[#Headers],[Gameweek 35]],2)&lt;$B$622,INDEX(FPL_Results_Extract[Gameweek 10],MATCH($A362,FPL_Results_Extract[[Player]:[Player]],0)),INDEX(Team_Key[[Abbreviation]:[Abbreviation]],MATCH(LEFT(INDEX(FPL_Fixtures_Extract[],MATCH($A362,FPL_Fixtures_Extract[[Player]:[Player]],0),MATCH(FPL_Combined[[#Headers],[Gameweek 35]],FPL_Fixtures_Extract[#Headers],0)),LEN(INDEX(FPL_Fixtures_Extract[],MATCH($A362,FPL_Fixtures_Extract[[Player]:[Player]],0),MATCH(FPL_Combined[[#Headers],[Gameweek 35]],FPL_Fixtures_Extract[#Headers],0)))-4),Team_Key[[Full Name]:[Full Name]],0))&amp;RIGHT(INDEX(FPL_Fixtures_Extract[],MATCH($A362,FPL_Fixtures_Extract[[Player]:[Player]],0),MATCH(FPL_Combined[[#Headers],[Gameweek 35]],FPL_Fixtures_Extract[#Headers],0)),3))</f>
        <v>NEW(H)</v>
      </c>
      <c r="AK362" t="str">
        <f ca="1">IF(RIGHT(FPL_Combined[[#Headers],[Gameweek 36]],2)&lt;$B$622,INDEX(FPL_Results_Extract[Gameweek 11],MATCH($A362,FPL_Results_Extract[[Player]:[Player]],0)),INDEX(Team_Key[[Abbreviation]:[Abbreviation]],MATCH(LEFT(INDEX(FPL_Fixtures_Extract[],MATCH($A362,FPL_Fixtures_Extract[[Player]:[Player]],0),MATCH(FPL_Combined[[#Headers],[Gameweek 36]],FPL_Fixtures_Extract[#Headers],0)),LEN(INDEX(FPL_Fixtures_Extract[],MATCH($A362,FPL_Fixtures_Extract[[Player]:[Player]],0),MATCH(FPL_Combined[[#Headers],[Gameweek 36]],FPL_Fixtures_Extract[#Headers],0)))-4),Team_Key[[Full Name]:[Full Name]],0))&amp;RIGHT(INDEX(FPL_Fixtures_Extract[],MATCH($A362,FPL_Fixtures_Extract[[Player]:[Player]],0),MATCH(FPL_Combined[[#Headers],[Gameweek 36]],FPL_Fixtures_Extract[#Headers],0)),3))</f>
        <v>SWA(A)</v>
      </c>
      <c r="AL362" t="str">
        <f ca="1">IF(RIGHT(FPL_Combined[[#Headers],[Gameweek 37]],2)&lt;$B$622,INDEX(FPL_Results_Extract[Gameweek 12],MATCH($A362,FPL_Results_Extract[[Player]:[Player]],0)),INDEX(Team_Key[[Abbreviation]:[Abbreviation]],MATCH(LEFT(INDEX(FPL_Fixtures_Extract[],MATCH($A362,FPL_Fixtures_Extract[[Player]:[Player]],0),MATCH(FPL_Combined[[#Headers],[Gameweek 37]],FPL_Fixtures_Extract[#Headers],0)),LEN(INDEX(FPL_Fixtures_Extract[],MATCH($A362,FPL_Fixtures_Extract[[Player]:[Player]],0),MATCH(FPL_Combined[[#Headers],[Gameweek 37]],FPL_Fixtures_Extract[#Headers],0)))-4),Team_Key[[Full Name]:[Full Name]],0))&amp;RIGHT(INDEX(FPL_Fixtures_Extract[],MATCH($A362,FPL_Fixtures_Extract[[Player]:[Player]],0),MATCH(FPL_Combined[[#Headers],[Gameweek 37]],FPL_Fixtures_Extract[#Headers],0)),3))</f>
        <v>WAT(H)</v>
      </c>
      <c r="AM362" t="str">
        <f ca="1">IF(RIGHT(FPL_Combined[[#Headers],[Gameweek 38]],2)&lt;$B$622,INDEX(FPL_Results_Extract[Gameweek 13],MATCH($A362,FPL_Results_Extract[[Player]:[Player]],0)),INDEX(Team_Key[[Abbreviation]:[Abbreviation]],MATCH(LEFT(INDEX(FPL_Fixtures_Extract[],MATCH($A362,FPL_Fixtures_Extract[[Player]:[Player]],0),MATCH(FPL_Combined[[#Headers],[Gameweek 38]],FPL_Fixtures_Extract[#Headers],0)),LEN(INDEX(FPL_Fixtures_Extract[],MATCH($A362,FPL_Fixtures_Extract[[Player]:[Player]],0),MATCH(FPL_Combined[[#Headers],[Gameweek 38]],FPL_Fixtures_Extract[#Headers],0)))-4),Team_Key[[Full Name]:[Full Name]],0))&amp;RIGHT(INDEX(FPL_Fixtures_Extract[],MATCH($A362,FPL_Fixtures_Extract[[Player]:[Player]],0),MATCH(FPL_Combined[[#Headers],[Gameweek 38]],FPL_Fixtures_Extract[#Headers],0)),3))</f>
        <v>WBA(A)</v>
      </c>
    </row>
    <row r="363" spans="1:39" x14ac:dyDescent="0.45">
      <c r="A363" t="s">
        <v>313</v>
      </c>
      <c r="B363" t="str">
        <f ca="1">IF(RIGHT(FPL_Combined[[#Headers],[Gameweek 01]],2)&lt;$B$622,INDEX(FPL_Results_Extract[Gameweek 01],MATCH($A363,FPL_Results_Extract[[Player]:[Player]],0)),INDEX(Team_Key[[Abbreviation]:[Abbreviation]],MATCH(LEFT(INDEX(FPL_Fixtures_Extract[],MATCH($A363,FPL_Fixtures_Extract[[Player]:[Player]],0),MATCH(FPL_Combined[[#Headers],[Gameweek 01]],FPL_Fixtures_Extract[#Headers],0)),LEN(INDEX(FPL_Fixtures_Extract[],MATCH($A363,FPL_Fixtures_Extract[[Player]:[Player]],0),MATCH(FPL_Combined[[#Headers],[Gameweek 01]],FPL_Fixtures_Extract[#Headers],0)))-4),Team_Key[[Full Name]:[Full Name]],0))&amp;RIGHT(INDEX(FPL_Fixtures_Extract[],MATCH($A363,FPL_Fixtures_Extract[[Player]:[Player]],0),MATCH(FPL_Combined[[#Headers],[Gameweek 01]],FPL_Fixtures_Extract[#Headers],0)),3))</f>
        <v>N/A</v>
      </c>
      <c r="C363" t="str">
        <f ca="1">IF(RIGHT(FPL_Combined[[#Headers],[Gameweek 02]],2)&lt;$B$622,INDEX(FPL_Results_Extract[Gameweek 02],MATCH($A363,FPL_Results_Extract[[Player]:[Player]],0)),INDEX(Team_Key[[Abbreviation]:[Abbreviation]],MATCH(LEFT(INDEX(FPL_Fixtures_Extract[],MATCH($A363,FPL_Fixtures_Extract[[Player]:[Player]],0),MATCH(FPL_Combined[[#Headers],[Gameweek 02]],FPL_Fixtures_Extract[#Headers],0)),LEN(INDEX(FPL_Fixtures_Extract[],MATCH($A363,FPL_Fixtures_Extract[[Player]:[Player]],0),MATCH(FPL_Combined[[#Headers],[Gameweek 02]],FPL_Fixtures_Extract[#Headers],0)))-4),Team_Key[[Full Name]:[Full Name]],0))&amp;RIGHT(INDEX(FPL_Fixtures_Extract[],MATCH($A363,FPL_Fixtures_Extract[[Player]:[Player]],0),MATCH(FPL_Combined[[#Headers],[Gameweek 02]],FPL_Fixtures_Extract[#Headers],0)),3))</f>
        <v>N/A</v>
      </c>
      <c r="D363" t="str">
        <f ca="1">IF(RIGHT(FPL_Combined[[#Headers],[Gameweek 03]],2)&lt;$B$622,INDEX(FPL_Results_Extract[Gameweek 03],MATCH($A363,FPL_Results_Extract[[Player]:[Player]],0)),INDEX(Team_Key[[Abbreviation]:[Abbreviation]],MATCH(LEFT(INDEX(FPL_Fixtures_Extract[],MATCH($A363,FPL_Fixtures_Extract[[Player]:[Player]],0),MATCH(FPL_Combined[[#Headers],[Gameweek 03]],FPL_Fixtures_Extract[#Headers],0)),LEN(INDEX(FPL_Fixtures_Extract[],MATCH($A363,FPL_Fixtures_Extract[[Player]:[Player]],0),MATCH(FPL_Combined[[#Headers],[Gameweek 03]],FPL_Fixtures_Extract[#Headers],0)))-4),Team_Key[[Full Name]:[Full Name]],0))&amp;RIGHT(INDEX(FPL_Fixtures_Extract[],MATCH($A363,FPL_Fixtures_Extract[[Player]:[Player]],0),MATCH(FPL_Combined[[#Headers],[Gameweek 03]],FPL_Fixtures_Extract[#Headers],0)),3))</f>
        <v>N/A</v>
      </c>
      <c r="E363" t="str">
        <f ca="1">IF(RIGHT(FPL_Combined[[#Headers],[Gameweek 04]],2)&lt;$B$622,INDEX(FPL_Results_Extract[Gameweek 04],MATCH($A363,FPL_Results_Extract[[Player]:[Player]],0)),INDEX(Team_Key[[Abbreviation]:[Abbreviation]],MATCH(LEFT(INDEX(FPL_Fixtures_Extract[],MATCH($A363,FPL_Fixtures_Extract[[Player]:[Player]],0),MATCH(FPL_Combined[[#Headers],[Gameweek 04]],FPL_Fixtures_Extract[#Headers],0)),LEN(INDEX(FPL_Fixtures_Extract[],MATCH($A363,FPL_Fixtures_Extract[[Player]:[Player]],0),MATCH(FPL_Combined[[#Headers],[Gameweek 04]],FPL_Fixtures_Extract[#Headers],0)))-4),Team_Key[[Full Name]:[Full Name]],0))&amp;RIGHT(INDEX(FPL_Fixtures_Extract[],MATCH($A363,FPL_Fixtures_Extract[[Player]:[Player]],0),MATCH(FPL_Combined[[#Headers],[Gameweek 04]],FPL_Fixtures_Extract[#Headers],0)),3))</f>
        <v>N/A</v>
      </c>
      <c r="F363" t="str">
        <f ca="1">IF(RIGHT(FPL_Combined[[#Headers],[Gameweek 05]],2)&lt;$B$622,INDEX(FPL_Results_Extract[Gameweek 05],MATCH($A363,FPL_Results_Extract[[Player]:[Player]],0)),INDEX(Team_Key[[Abbreviation]:[Abbreviation]],MATCH(LEFT(INDEX(FPL_Fixtures_Extract[],MATCH($A363,FPL_Fixtures_Extract[[Player]:[Player]],0),MATCH(FPL_Combined[[#Headers],[Gameweek 05]],FPL_Fixtures_Extract[#Headers],0)),LEN(INDEX(FPL_Fixtures_Extract[],MATCH($A363,FPL_Fixtures_Extract[[Player]:[Player]],0),MATCH(FPL_Combined[[#Headers],[Gameweek 05]],FPL_Fixtures_Extract[#Headers],0)))-4),Team_Key[[Full Name]:[Full Name]],0))&amp;RIGHT(INDEX(FPL_Fixtures_Extract[],MATCH($A363,FPL_Fixtures_Extract[[Player]:[Player]],0),MATCH(FPL_Combined[[#Headers],[Gameweek 05]],FPL_Fixtures_Extract[#Headers],0)),3))</f>
        <v>CRY(A) 1-0</v>
      </c>
      <c r="G363" t="str">
        <f ca="1">IF(RIGHT(FPL_Combined[[#Headers],[Gameweek 06]],2)&lt;$B$622,INDEX(FPL_Results_Extract[Gameweek 06],MATCH($A363,FPL_Results_Extract[[Player]:[Player]],0)),INDEX(Team_Key[[Abbreviation]:[Abbreviation]],MATCH(LEFT(INDEX(FPL_Fixtures_Extract[],MATCH($A363,FPL_Fixtures_Extract[[Player]:[Player]],0),MATCH(FPL_Combined[[#Headers],[Gameweek 06]],FPL_Fixtures_Extract[#Headers],0)),LEN(INDEX(FPL_Fixtures_Extract[],MATCH($A363,FPL_Fixtures_Extract[[Player]:[Player]],0),MATCH(FPL_Combined[[#Headers],[Gameweek 06]],FPL_Fixtures_Extract[#Headers],0)))-4),Team_Key[[Full Name]:[Full Name]],0))&amp;RIGHT(INDEX(FPL_Fixtures_Extract[],MATCH($A363,FPL_Fixtures_Extract[[Player]:[Player]],0),MATCH(FPL_Combined[[#Headers],[Gameweek 06]],FPL_Fixtures_Extract[#Headers],0)),3))</f>
        <v>WHU(H) 1-2</v>
      </c>
      <c r="H363" t="str">
        <f ca="1">IF(RIGHT(FPL_Combined[[#Headers],[Gameweek 07]],2)&lt;$B$622,INDEX(FPL_Results_Extract[Gameweek 07],MATCH($A363,FPL_Results_Extract[[Player]:[Player]],0)),INDEX(Team_Key[[Abbreviation]:[Abbreviation]],MATCH(LEFT(INDEX(FPL_Fixtures_Extract[],MATCH($A363,FPL_Fixtures_Extract[[Player]:[Player]],0),MATCH(FPL_Combined[[#Headers],[Gameweek 07]],FPL_Fixtures_Extract[#Headers],0)),LEN(INDEX(FPL_Fixtures_Extract[],MATCH($A363,FPL_Fixtures_Extract[[Player]:[Player]],0),MATCH(FPL_Combined[[#Headers],[Gameweek 07]],FPL_Fixtures_Extract[#Headers],0)))-4),Team_Key[[Full Name]:[Full Name]],0))&amp;RIGHT(INDEX(FPL_Fixtures_Extract[],MATCH($A363,FPL_Fixtures_Extract[[Player]:[Player]],0),MATCH(FPL_Combined[[#Headers],[Gameweek 07]],FPL_Fixtures_Extract[#Headers],0)),3))</f>
        <v>TOT(A) 1-4</v>
      </c>
      <c r="I363" t="str">
        <f ca="1">IF(RIGHT(FPL_Combined[[#Headers],[Gameweek 08]],2)&lt;$B$622,INDEX(FPL_Results_Extract[Gameweek 08],MATCH($A363,FPL_Results_Extract[[Player]:[Player]],0)),INDEX(Team_Key[[Abbreviation]:[Abbreviation]],MATCH(LEFT(INDEX(FPL_Fixtures_Extract[],MATCH($A363,FPL_Fixtures_Extract[[Player]:[Player]],0),MATCH(FPL_Combined[[#Headers],[Gameweek 08]],FPL_Fixtures_Extract[#Headers],0)),LEN(INDEX(FPL_Fixtures_Extract[],MATCH($A363,FPL_Fixtures_Extract[[Player]:[Player]],0),MATCH(FPL_Combined[[#Headers],[Gameweek 08]],FPL_Fixtures_Extract[#Headers],0)))-4),Team_Key[[Full Name]:[Full Name]],0))&amp;RIGHT(INDEX(FPL_Fixtures_Extract[],MATCH($A363,FPL_Fixtures_Extract[[Player]:[Player]],0),MATCH(FPL_Combined[[#Headers],[Gameweek 08]],FPL_Fixtures_Extract[#Headers],0)),3))</f>
        <v>NEW(H) 6-1</v>
      </c>
      <c r="J363" t="str">
        <f ca="1">IF(RIGHT(FPL_Combined[[#Headers],[Gameweek 09]],2)&lt;$B$622,INDEX(FPL_Results_Extract[Gameweek 09],MATCH($A363,FPL_Results_Extract[[Player]:[Player]],0)),INDEX(Team_Key[[Abbreviation]:[Abbreviation]],MATCH(LEFT(INDEX(FPL_Fixtures_Extract[],MATCH($A363,FPL_Fixtures_Extract[[Player]:[Player]],0),MATCH(FPL_Combined[[#Headers],[Gameweek 09]],FPL_Fixtures_Extract[#Headers],0)),LEN(INDEX(FPL_Fixtures_Extract[],MATCH($A363,FPL_Fixtures_Extract[[Player]:[Player]],0),MATCH(FPL_Combined[[#Headers],[Gameweek 09]],FPL_Fixtures_Extract[#Headers],0)))-4),Team_Key[[Full Name]:[Full Name]],0))&amp;RIGHT(INDEX(FPL_Fixtures_Extract[],MATCH($A363,FPL_Fixtures_Extract[[Player]:[Player]],0),MATCH(FPL_Combined[[#Headers],[Gameweek 09]],FPL_Fixtures_Extract[#Headers],0)),3))</f>
        <v>BOU(H) 5-1</v>
      </c>
      <c r="K363" t="str">
        <f ca="1">IF(RIGHT(FPL_Combined[[#Headers],[Gameweek 10]],2)&lt;$B$622,INDEX(FPL_Results_Extract[Gameweek 10],MATCH($A363,FPL_Results_Extract[[Player]:[Player]],0)),INDEX(Team_Key[[Abbreviation]:[Abbreviation]],MATCH(LEFT(INDEX(FPL_Fixtures_Extract[],MATCH($A363,FPL_Fixtures_Extract[[Player]:[Player]],0),MATCH(FPL_Combined[[#Headers],[Gameweek 10]],FPL_Fixtures_Extract[#Headers],0)),LEN(INDEX(FPL_Fixtures_Extract[],MATCH($A363,FPL_Fixtures_Extract[[Player]:[Player]],0),MATCH(FPL_Combined[[#Headers],[Gameweek 10]],FPL_Fixtures_Extract[#Headers],0)))-4),Team_Key[[Full Name]:[Full Name]],0))&amp;RIGHT(INDEX(FPL_Fixtures_Extract[],MATCH($A363,FPL_Fixtures_Extract[[Player]:[Player]],0),MATCH(FPL_Combined[[#Headers],[Gameweek 10]],FPL_Fixtures_Extract[#Headers],0)),3))</f>
        <v>MUN(A) 0-0</v>
      </c>
      <c r="L363" t="str">
        <f ca="1">IF(RIGHT(FPL_Combined[[#Headers],[Gameweek 11]],2)&lt;$B$622,INDEX(FPL_Results_Extract[Gameweek 11],MATCH($A363,FPL_Results_Extract[[Player]:[Player]],0)),INDEX(Team_Key[[Abbreviation]:[Abbreviation]],MATCH(LEFT(INDEX(FPL_Fixtures_Extract[],MATCH($A363,FPL_Fixtures_Extract[[Player]:[Player]],0),MATCH(FPL_Combined[[#Headers],[Gameweek 11]],FPL_Fixtures_Extract[#Headers],0)),LEN(INDEX(FPL_Fixtures_Extract[],MATCH($A363,FPL_Fixtures_Extract[[Player]:[Player]],0),MATCH(FPL_Combined[[#Headers],[Gameweek 11]],FPL_Fixtures_Extract[#Headers],0)))-4),Team_Key[[Full Name]:[Full Name]],0))&amp;RIGHT(INDEX(FPL_Fixtures_Extract[],MATCH($A363,FPL_Fixtures_Extract[[Player]:[Player]],0),MATCH(FPL_Combined[[#Headers],[Gameweek 11]],FPL_Fixtures_Extract[#Headers],0)),3))</f>
        <v>NOR(H) 2-1</v>
      </c>
      <c r="M363" t="str">
        <f ca="1">IF(RIGHT(FPL_Combined[[#Headers],[Gameweek 12]],2)&lt;$B$622,INDEX(FPL_Results_Extract[Gameweek 12],MATCH($A363,FPL_Results_Extract[[Player]:[Player]],0)),INDEX(Team_Key[[Abbreviation]:[Abbreviation]],MATCH(LEFT(INDEX(FPL_Fixtures_Extract[],MATCH($A363,FPL_Fixtures_Extract[[Player]:[Player]],0),MATCH(FPL_Combined[[#Headers],[Gameweek 12]],FPL_Fixtures_Extract[#Headers],0)),LEN(INDEX(FPL_Fixtures_Extract[],MATCH($A363,FPL_Fixtures_Extract[[Player]:[Player]],0),MATCH(FPL_Combined[[#Headers],[Gameweek 12]],FPL_Fixtures_Extract[#Headers],0)))-4),Team_Key[[Full Name]:[Full Name]],0))&amp;RIGHT(INDEX(FPL_Fixtures_Extract[],MATCH($A363,FPL_Fixtures_Extract[[Player]:[Player]],0),MATCH(FPL_Combined[[#Headers],[Gameweek 12]],FPL_Fixtures_Extract[#Headers],0)),3))</f>
        <v>AVL(A) 0-0</v>
      </c>
      <c r="N363" t="str">
        <f ca="1">IF(RIGHT(FPL_Combined[[#Headers],[Gameweek 13]],2)&lt;$B$622,INDEX(FPL_Results_Extract[Gameweek 13],MATCH($A363,FPL_Results_Extract[[Player]:[Player]],0)),INDEX(Team_Key[[Abbreviation]:[Abbreviation]],MATCH(LEFT(INDEX(FPL_Fixtures_Extract[],MATCH($A363,FPL_Fixtures_Extract[[Player]:[Player]],0),MATCH(FPL_Combined[[#Headers],[Gameweek 13]],FPL_Fixtures_Extract[#Headers],0)),LEN(INDEX(FPL_Fixtures_Extract[],MATCH($A363,FPL_Fixtures_Extract[[Player]:[Player]],0),MATCH(FPL_Combined[[#Headers],[Gameweek 13]],FPL_Fixtures_Extract[#Headers],0)))-4),Team_Key[[Full Name]:[Full Name]],0))&amp;RIGHT(INDEX(FPL_Fixtures_Extract[],MATCH($A363,FPL_Fixtures_Extract[[Player]:[Player]],0),MATCH(FPL_Combined[[#Headers],[Gameweek 13]],FPL_Fixtures_Extract[#Headers],0)),3))</f>
        <v>LIV(H) 1-4</v>
      </c>
      <c r="O363" t="str">
        <f ca="1">IF(RIGHT(FPL_Combined[[#Headers],[Gameweek 14]],2)&lt;$B$622,INDEX(FPL_Results_Extract[Gameweek 14],MATCH($A363,FPL_Results_Extract[[Player]:[Player]],0)),INDEX(Team_Key[[Abbreviation]:[Abbreviation]],MATCH(LEFT(INDEX(FPL_Fixtures_Extract[],MATCH($A363,FPL_Fixtures_Extract[[Player]:[Player]],0),MATCH(FPL_Combined[[#Headers],[Gameweek 14]],FPL_Fixtures_Extract[#Headers],0)),LEN(INDEX(FPL_Fixtures_Extract[],MATCH($A363,FPL_Fixtures_Extract[[Player]:[Player]],0),MATCH(FPL_Combined[[#Headers],[Gameweek 14]],FPL_Fixtures_Extract[#Headers],0)))-4),Team_Key[[Full Name]:[Full Name]],0))&amp;RIGHT(INDEX(FPL_Fixtures_Extract[],MATCH($A363,FPL_Fixtures_Extract[[Player]:[Player]],0),MATCH(FPL_Combined[[#Headers],[Gameweek 14]],FPL_Fixtures_Extract[#Headers],0)),3))</f>
        <v>SOU(H) 3-1</v>
      </c>
      <c r="P363" t="str">
        <f ca="1">IF(RIGHT(FPL_Combined[[#Headers],[Gameweek 15]],2)&lt;$B$622,INDEX(FPL_Results_Extract[Gameweek 15],MATCH($A363,FPL_Results_Extract[[Player]:[Player]],0)),INDEX(Team_Key[[Abbreviation]:[Abbreviation]],MATCH(LEFT(INDEX(FPL_Fixtures_Extract[],MATCH($A363,FPL_Fixtures_Extract[[Player]:[Player]],0),MATCH(FPL_Combined[[#Headers],[Gameweek 15]],FPL_Fixtures_Extract[#Headers],0)),LEN(INDEX(FPL_Fixtures_Extract[],MATCH($A363,FPL_Fixtures_Extract[[Player]:[Player]],0),MATCH(FPL_Combined[[#Headers],[Gameweek 15]],FPL_Fixtures_Extract[#Headers],0)))-4),Team_Key[[Full Name]:[Full Name]],0))&amp;RIGHT(INDEX(FPL_Fixtures_Extract[],MATCH($A363,FPL_Fixtures_Extract[[Player]:[Player]],0),MATCH(FPL_Combined[[#Headers],[Gameweek 15]],FPL_Fixtures_Extract[#Headers],0)),3))</f>
        <v>STK(A) 0-2</v>
      </c>
      <c r="Q363" t="str">
        <f ca="1">IF(RIGHT(FPL_Combined[[#Headers],[Gameweek 16]],2)&lt;$B$622,INDEX(FPL_Results_Extract[Gameweek 16],MATCH($A363,FPL_Results_Extract[[Player]:[Player]],0)),INDEX(Team_Key[[Abbreviation]:[Abbreviation]],MATCH(LEFT(INDEX(FPL_Fixtures_Extract[],MATCH($A363,FPL_Fixtures_Extract[[Player]:[Player]],0),MATCH(FPL_Combined[[#Headers],[Gameweek 16]],FPL_Fixtures_Extract[#Headers],0)),LEN(INDEX(FPL_Fixtures_Extract[],MATCH($A363,FPL_Fixtures_Extract[[Player]:[Player]],0),MATCH(FPL_Combined[[#Headers],[Gameweek 16]],FPL_Fixtures_Extract[#Headers],0)))-4),Team_Key[[Full Name]:[Full Name]],0))&amp;RIGHT(INDEX(FPL_Fixtures_Extract[],MATCH($A363,FPL_Fixtures_Extract[[Player]:[Player]],0),MATCH(FPL_Combined[[#Headers],[Gameweek 16]],FPL_Fixtures_Extract[#Headers],0)),3))</f>
        <v>SWA(H) 2-1</v>
      </c>
      <c r="R363" t="str">
        <f ca="1">IF(RIGHT(FPL_Combined[[#Headers],[Gameweek 17]],2)&lt;$B$622,INDEX(FPL_Results_Extract[Gameweek 17],MATCH($A363,FPL_Results_Extract[[Player]:[Player]],0)),INDEX(Team_Key[[Abbreviation]:[Abbreviation]],MATCH(LEFT(INDEX(FPL_Fixtures_Extract[],MATCH($A363,FPL_Fixtures_Extract[[Player]:[Player]],0),MATCH(FPL_Combined[[#Headers],[Gameweek 17]],FPL_Fixtures_Extract[#Headers],0)),LEN(INDEX(FPL_Fixtures_Extract[],MATCH($A363,FPL_Fixtures_Extract[[Player]:[Player]],0),MATCH(FPL_Combined[[#Headers],[Gameweek 17]],FPL_Fixtures_Extract[#Headers],0)))-4),Team_Key[[Full Name]:[Full Name]],0))&amp;RIGHT(INDEX(FPL_Fixtures_Extract[],MATCH($A363,FPL_Fixtures_Extract[[Player]:[Player]],0),MATCH(FPL_Combined[[#Headers],[Gameweek 17]],FPL_Fixtures_Extract[#Headers],0)),3))</f>
        <v>ARS(A) 1-2</v>
      </c>
      <c r="S363" t="str">
        <f ca="1">IF(RIGHT(FPL_Combined[[#Headers],[Gameweek 18]],2)&lt;$B$622,INDEX(FPL_Results_Extract[Gameweek 18],MATCH($A363,FPL_Results_Extract[[Player]:[Player]],0)),INDEX(Team_Key[[Abbreviation]:[Abbreviation]],MATCH(LEFT(INDEX(FPL_Fixtures_Extract[],MATCH($A363,FPL_Fixtures_Extract[[Player]:[Player]],0),MATCH(FPL_Combined[[#Headers],[Gameweek 18]],FPL_Fixtures_Extract[#Headers],0)),LEN(INDEX(FPL_Fixtures_Extract[],MATCH($A363,FPL_Fixtures_Extract[[Player]:[Player]],0),MATCH(FPL_Combined[[#Headers],[Gameweek 18]],FPL_Fixtures_Extract[#Headers],0)))-4),Team_Key[[Full Name]:[Full Name]],0))&amp;RIGHT(INDEX(FPL_Fixtures_Extract[],MATCH($A363,FPL_Fixtures_Extract[[Player]:[Player]],0),MATCH(FPL_Combined[[#Headers],[Gameweek 18]],FPL_Fixtures_Extract[#Headers],0)),3))</f>
        <v>SUN(H) 4-1</v>
      </c>
      <c r="T363" t="str">
        <f ca="1">IF(RIGHT(FPL_Combined[[#Headers],[Gameweek 19]],2)&lt;$B$622,INDEX(FPL_Results_Extract[Gameweek 19],MATCH($A363,FPL_Results_Extract[[Player]:[Player]],0)),INDEX(Team_Key[[Abbreviation]:[Abbreviation]],MATCH(LEFT(INDEX(FPL_Fixtures_Extract[],MATCH($A363,FPL_Fixtures_Extract[[Player]:[Player]],0),MATCH(FPL_Combined[[#Headers],[Gameweek 19]],FPL_Fixtures_Extract[#Headers],0)),LEN(INDEX(FPL_Fixtures_Extract[],MATCH($A363,FPL_Fixtures_Extract[[Player]:[Player]],0),MATCH(FPL_Combined[[#Headers],[Gameweek 19]],FPL_Fixtures_Extract[#Headers],0)))-4),Team_Key[[Full Name]:[Full Name]],0))&amp;RIGHT(INDEX(FPL_Fixtures_Extract[],MATCH($A363,FPL_Fixtures_Extract[[Player]:[Player]],0),MATCH(FPL_Combined[[#Headers],[Gameweek 19]],FPL_Fixtures_Extract[#Headers],0)),3))</f>
        <v>LEI(A) 0-0</v>
      </c>
      <c r="U363" t="str">
        <f ca="1">IF(RIGHT(FPL_Combined[[#Headers],[Gameweek 20]],2)&lt;$B$622,INDEX(FPL_Results_Extract[Gameweek 20],MATCH($A363,FPL_Results_Extract[[Player]:[Player]],0)),INDEX(Team_Key[[Abbreviation]:[Abbreviation]],MATCH(LEFT(INDEX(FPL_Fixtures_Extract[],MATCH($A363,FPL_Fixtures_Extract[[Player]:[Player]],0),MATCH(FPL_Combined[[#Headers],[Gameweek 20]],FPL_Fixtures_Extract[#Headers],0)),LEN(INDEX(FPL_Fixtures_Extract[],MATCH($A363,FPL_Fixtures_Extract[[Player]:[Player]],0),MATCH(FPL_Combined[[#Headers],[Gameweek 20]],FPL_Fixtures_Extract[#Headers],0)))-4),Team_Key[[Full Name]:[Full Name]],0))&amp;RIGHT(INDEX(FPL_Fixtures_Extract[],MATCH($A363,FPL_Fixtures_Extract[[Player]:[Player]],0),MATCH(FPL_Combined[[#Headers],[Gameweek 20]],FPL_Fixtures_Extract[#Headers],0)),3))</f>
        <v>WAT(A) 2-1</v>
      </c>
      <c r="V363" t="str">
        <f ca="1">IF(RIGHT(FPL_Combined[[#Headers],[Gameweek 21]],2)&lt;$B$622,INDEX(FPL_Results_Extract[Gameweek 21],MATCH($A363,FPL_Results_Extract[[Player]:[Player]],0)),INDEX(Team_Key[[Abbreviation]:[Abbreviation]],MATCH(LEFT(INDEX(FPL_Fixtures_Extract[],MATCH($A363,FPL_Fixtures_Extract[[Player]:[Player]],0),MATCH(FPL_Combined[[#Headers],[Gameweek 21]],FPL_Fixtures_Extract[#Headers],0)),LEN(INDEX(FPL_Fixtures_Extract[],MATCH($A363,FPL_Fixtures_Extract[[Player]:[Player]],0),MATCH(FPL_Combined[[#Headers],[Gameweek 21]],FPL_Fixtures_Extract[#Headers],0)))-4),Team_Key[[Full Name]:[Full Name]],0))&amp;RIGHT(INDEX(FPL_Fixtures_Extract[],MATCH($A363,FPL_Fixtures_Extract[[Player]:[Player]],0),MATCH(FPL_Combined[[#Headers],[Gameweek 21]],FPL_Fixtures_Extract[#Headers],0)),3))</f>
        <v>EVE(H) 0-0</v>
      </c>
      <c r="W363" t="str">
        <f ca="1">IF(RIGHT(FPL_Combined[[#Headers],[Gameweek 22]],2)&lt;$B$622,INDEX(FPL_Results_Extract[Gameweek 22],MATCH($A363,FPL_Results_Extract[[Player]:[Player]],0)),INDEX(Team_Key[[Abbreviation]:[Abbreviation]],MATCH(LEFT(INDEX(FPL_Fixtures_Extract[],MATCH($A363,FPL_Fixtures_Extract[[Player]:[Player]],0),MATCH(FPL_Combined[[#Headers],[Gameweek 22]],FPL_Fixtures_Extract[#Headers],0)),LEN(INDEX(FPL_Fixtures_Extract[],MATCH($A363,FPL_Fixtures_Extract[[Player]:[Player]],0),MATCH(FPL_Combined[[#Headers],[Gameweek 22]],FPL_Fixtures_Extract[#Headers],0)))-4),Team_Key[[Full Name]:[Full Name]],0))&amp;RIGHT(INDEX(FPL_Fixtures_Extract[],MATCH($A363,FPL_Fixtures_Extract[[Player]:[Player]],0),MATCH(FPL_Combined[[#Headers],[Gameweek 22]],FPL_Fixtures_Extract[#Headers],0)),3))</f>
        <v>CRY(H) 4-0</v>
      </c>
      <c r="X363" t="str">
        <f ca="1">IF(RIGHT(FPL_Combined[[#Headers],[Gameweek 23]],2)&lt;$B$622,INDEX(FPL_Results_Extract[Gameweek 23],MATCH($A363,FPL_Results_Extract[[Player]:[Player]],0)),INDEX(Team_Key[[Abbreviation]:[Abbreviation]],MATCH(LEFT(INDEX(FPL_Fixtures_Extract[],MATCH($A363,FPL_Fixtures_Extract[[Player]:[Player]],0),MATCH(FPL_Combined[[#Headers],[Gameweek 23]],FPL_Fixtures_Extract[#Headers],0)),LEN(INDEX(FPL_Fixtures_Extract[],MATCH($A363,FPL_Fixtures_Extract[[Player]:[Player]],0),MATCH(FPL_Combined[[#Headers],[Gameweek 23]],FPL_Fixtures_Extract[#Headers],0)))-4),Team_Key[[Full Name]:[Full Name]],0))&amp;RIGHT(INDEX(FPL_Fixtures_Extract[],MATCH($A363,FPL_Fixtures_Extract[[Player]:[Player]],0),MATCH(FPL_Combined[[#Headers],[Gameweek 23]],FPL_Fixtures_Extract[#Headers],0)),3))</f>
        <v>WHU(A) 2-2</v>
      </c>
      <c r="Y363" t="str">
        <f ca="1">IF(RIGHT(FPL_Combined[[#Headers],[Gameweek 24]],2)&lt;$B$622,INDEX(FPL_Results_Extract[Team],MATCH($A363,FPL_Results_Extract[[Player]:[Player]],0)),INDEX(Team_Key[[Abbreviation]:[Abbreviation]],MATCH(LEFT(INDEX(FPL_Fixtures_Extract[],MATCH($A363,FPL_Fixtures_Extract[[Player]:[Player]],0),MATCH(FPL_Combined[[#Headers],[Gameweek 24]],FPL_Fixtures_Extract[#Headers],0)),LEN(INDEX(FPL_Fixtures_Extract[],MATCH($A363,FPL_Fixtures_Extract[[Player]:[Player]],0),MATCH(FPL_Combined[[#Headers],[Gameweek 24]],FPL_Fixtures_Extract[#Headers],0)))-4),Team_Key[[Full Name]:[Full Name]],0))&amp;RIGHT(INDEX(FPL_Fixtures_Extract[],MATCH($A363,FPL_Fixtures_Extract[[Player]:[Player]],0),MATCH(FPL_Combined[[#Headers],[Gameweek 24]],FPL_Fixtures_Extract[#Headers],0)),3))</f>
        <v>MCI</v>
      </c>
      <c r="Z363" t="str">
        <f ca="1">IF(RIGHT(FPL_Combined[[#Headers],[Gameweek 25]],2)&lt;$B$622,INDEX(FPL_Results_Extract[Player],MATCH($A363,FPL_Results_Extract[[Player]:[Player]],0)),INDEX(Team_Key[[Abbreviation]:[Abbreviation]],MATCH(LEFT(INDEX(FPL_Fixtures_Extract[],MATCH($A363,FPL_Fixtures_Extract[[Player]:[Player]],0),MATCH(FPL_Combined[[#Headers],[Gameweek 25]],FPL_Fixtures_Extract[#Headers],0)),LEN(INDEX(FPL_Fixtures_Extract[],MATCH($A363,FPL_Fixtures_Extract[[Player]:[Player]],0),MATCH(FPL_Combined[[#Headers],[Gameweek 25]],FPL_Fixtures_Extract[#Headers],0)))-4),Team_Key[[Full Name]:[Full Name]],0))&amp;RIGHT(INDEX(FPL_Fixtures_Extract[],MATCH($A363,FPL_Fixtures_Extract[[Player]:[Player]],0),MATCH(FPL_Combined[[#Headers],[Gameweek 25]],FPL_Fixtures_Extract[#Headers],0)),3))</f>
        <v>Manu García</v>
      </c>
      <c r="AA363" t="str">
        <f ca="1">IF(RIGHT(FPL_Combined[[#Headers],[Gameweek 26]],2)&lt;$B$622,INDEX(FPL_Results_Extract[Gameweek 01],MATCH($A363,FPL_Results_Extract[[Player]:[Player]],0)),INDEX(Team_Key[[Abbreviation]:[Abbreviation]],MATCH(LEFT(INDEX(FPL_Fixtures_Extract[],MATCH($A363,FPL_Fixtures_Extract[[Player]:[Player]],0),MATCH(FPL_Combined[[#Headers],[Gameweek 26]],FPL_Fixtures_Extract[#Headers],0)),LEN(INDEX(FPL_Fixtures_Extract[],MATCH($A363,FPL_Fixtures_Extract[[Player]:[Player]],0),MATCH(FPL_Combined[[#Headers],[Gameweek 26]],FPL_Fixtures_Extract[#Headers],0)))-4),Team_Key[[Full Name]:[Full Name]],0))&amp;RIGHT(INDEX(FPL_Fixtures_Extract[],MATCH($A363,FPL_Fixtures_Extract[[Player]:[Player]],0),MATCH(FPL_Combined[[#Headers],[Gameweek 26]],FPL_Fixtures_Extract[#Headers],0)),3))</f>
        <v>N/A</v>
      </c>
      <c r="AB363" t="str">
        <f ca="1">IF(RIGHT(FPL_Combined[[#Headers],[Gameweek 27]],2)&lt;$B$622,INDEX(FPL_Results_Extract[Gameweek 02],MATCH($A363,FPL_Results_Extract[[Player]:[Player]],0)),INDEX(Team_Key[[Abbreviation]:[Abbreviation]],MATCH(LEFT(INDEX(FPL_Fixtures_Extract[],MATCH($A363,FPL_Fixtures_Extract[[Player]:[Player]],0),MATCH(FPL_Combined[[#Headers],[Gameweek 27]],FPL_Fixtures_Extract[#Headers],0)),LEN(INDEX(FPL_Fixtures_Extract[],MATCH($A363,FPL_Fixtures_Extract[[Player]:[Player]],0),MATCH(FPL_Combined[[#Headers],[Gameweek 27]],FPL_Fixtures_Extract[#Headers],0)))-4),Team_Key[[Full Name]:[Full Name]],0))&amp;RIGHT(INDEX(FPL_Fixtures_Extract[],MATCH($A363,FPL_Fixtures_Extract[[Player]:[Player]],0),MATCH(FPL_Combined[[#Headers],[Gameweek 27]],FPL_Fixtures_Extract[#Headers],0)),3))</f>
        <v>N/A</v>
      </c>
      <c r="AC363" t="str">
        <f ca="1">IF(RIGHT(FPL_Combined[[#Headers],[Gameweek 28]],2)&lt;$B$622,INDEX(FPL_Results_Extract[Gameweek 03],MATCH($A363,FPL_Results_Extract[[Player]:[Player]],0)),INDEX(Team_Key[[Abbreviation]:[Abbreviation]],MATCH(LEFT(INDEX(FPL_Fixtures_Extract[],MATCH($A363,FPL_Fixtures_Extract[[Player]:[Player]],0),MATCH(FPL_Combined[[#Headers],[Gameweek 28]],FPL_Fixtures_Extract[#Headers],0)),LEN(INDEX(FPL_Fixtures_Extract[],MATCH($A363,FPL_Fixtures_Extract[[Player]:[Player]],0),MATCH(FPL_Combined[[#Headers],[Gameweek 28]],FPL_Fixtures_Extract[#Headers],0)))-4),Team_Key[[Full Name]:[Full Name]],0))&amp;RIGHT(INDEX(FPL_Fixtures_Extract[],MATCH($A363,FPL_Fixtures_Extract[[Player]:[Player]],0),MATCH(FPL_Combined[[#Headers],[Gameweek 28]],FPL_Fixtures_Extract[#Headers],0)),3))</f>
        <v>N/A</v>
      </c>
      <c r="AD363" t="str">
        <f ca="1">IF(RIGHT(FPL_Combined[[#Headers],[Gameweek 29]],2)&lt;$B$622,INDEX(FPL_Results_Extract[Gameweek 04],MATCH($A363,FPL_Results_Extract[[Player]:[Player]],0)),INDEX(Team_Key[[Abbreviation]:[Abbreviation]],MATCH(LEFT(INDEX(FPL_Fixtures_Extract[],MATCH($A363,FPL_Fixtures_Extract[[Player]:[Player]],0),MATCH(FPL_Combined[[#Headers],[Gameweek 29]],FPL_Fixtures_Extract[#Headers],0)),LEN(INDEX(FPL_Fixtures_Extract[],MATCH($A363,FPL_Fixtures_Extract[[Player]:[Player]],0),MATCH(FPL_Combined[[#Headers],[Gameweek 29]],FPL_Fixtures_Extract[#Headers],0)))-4),Team_Key[[Full Name]:[Full Name]],0))&amp;RIGHT(INDEX(FPL_Fixtures_Extract[],MATCH($A363,FPL_Fixtures_Extract[[Player]:[Player]],0),MATCH(FPL_Combined[[#Headers],[Gameweek 29]],FPL_Fixtures_Extract[#Headers],0)),3))</f>
        <v>AVL(H)</v>
      </c>
      <c r="AE363" t="str">
        <f ca="1">IF(RIGHT(FPL_Combined[[#Headers],[Gameweek 30]],2)&lt;$B$622,INDEX(FPL_Results_Extract[Gameweek 05],MATCH($A363,FPL_Results_Extract[[Player]:[Player]],0)),INDEX(Team_Key[[Abbreviation]:[Abbreviation]],MATCH(LEFT(INDEX(FPL_Fixtures_Extract[],MATCH($A363,FPL_Fixtures_Extract[[Player]:[Player]],0),MATCH(FPL_Combined[[#Headers],[Gameweek 30]],FPL_Fixtures_Extract[#Headers],0)),LEN(INDEX(FPL_Fixtures_Extract[],MATCH($A363,FPL_Fixtures_Extract[[Player]:[Player]],0),MATCH(FPL_Combined[[#Headers],[Gameweek 30]],FPL_Fixtures_Extract[#Headers],0)))-4),Team_Key[[Full Name]:[Full Name]],0))&amp;RIGHT(INDEX(FPL_Fixtures_Extract[],MATCH($A363,FPL_Fixtures_Extract[[Player]:[Player]],0),MATCH(FPL_Combined[[#Headers],[Gameweek 30]],FPL_Fixtures_Extract[#Headers],0)),3))</f>
        <v>NOR(A)</v>
      </c>
      <c r="AF363" t="str">
        <f ca="1">IF(RIGHT(FPL_Combined[[#Headers],[Gameweek 31]],2)&lt;$B$622,INDEX(FPL_Results_Extract[Gameweek 06],MATCH($A363,FPL_Results_Extract[[Player]:[Player]],0)),INDEX(Team_Key[[Abbreviation]:[Abbreviation]],MATCH(LEFT(INDEX(FPL_Fixtures_Extract[],MATCH($A363,FPL_Fixtures_Extract[[Player]:[Player]],0),MATCH(FPL_Combined[[#Headers],[Gameweek 31]],FPL_Fixtures_Extract[#Headers],0)),LEN(INDEX(FPL_Fixtures_Extract[],MATCH($A363,FPL_Fixtures_Extract[[Player]:[Player]],0),MATCH(FPL_Combined[[#Headers],[Gameweek 31]],FPL_Fixtures_Extract[#Headers],0)))-4),Team_Key[[Full Name]:[Full Name]],0))&amp;RIGHT(INDEX(FPL_Fixtures_Extract[],MATCH($A363,FPL_Fixtures_Extract[[Player]:[Player]],0),MATCH(FPL_Combined[[#Headers],[Gameweek 31]],FPL_Fixtures_Extract[#Headers],0)),3))</f>
        <v>MUN(H)</v>
      </c>
      <c r="AG363" t="str">
        <f ca="1">IF(RIGHT(FPL_Combined[[#Headers],[Gameweek 32]],2)&lt;$B$622,INDEX(FPL_Results_Extract[Gameweek 07],MATCH($A363,FPL_Results_Extract[[Player]:[Player]],0)),INDEX(Team_Key[[Abbreviation]:[Abbreviation]],MATCH(LEFT(INDEX(FPL_Fixtures_Extract[],MATCH($A363,FPL_Fixtures_Extract[[Player]:[Player]],0),MATCH(FPL_Combined[[#Headers],[Gameweek 32]],FPL_Fixtures_Extract[#Headers],0)),LEN(INDEX(FPL_Fixtures_Extract[],MATCH($A363,FPL_Fixtures_Extract[[Player]:[Player]],0),MATCH(FPL_Combined[[#Headers],[Gameweek 32]],FPL_Fixtures_Extract[#Headers],0)))-4),Team_Key[[Full Name]:[Full Name]],0))&amp;RIGHT(INDEX(FPL_Fixtures_Extract[],MATCH($A363,FPL_Fixtures_Extract[[Player]:[Player]],0),MATCH(FPL_Combined[[#Headers],[Gameweek 32]],FPL_Fixtures_Extract[#Headers],0)),3))</f>
        <v>BOU(A)</v>
      </c>
      <c r="AH363" t="str">
        <f ca="1">IF(RIGHT(FPL_Combined[[#Headers],[Gameweek 33]],2)&lt;$B$622,INDEX(FPL_Results_Extract[Gameweek 08],MATCH($A363,FPL_Results_Extract[[Player]:[Player]],0)),INDEX(Team_Key[[Abbreviation]:[Abbreviation]],MATCH(LEFT(INDEX(FPL_Fixtures_Extract[],MATCH($A363,FPL_Fixtures_Extract[[Player]:[Player]],0),MATCH(FPL_Combined[[#Headers],[Gameweek 33]],FPL_Fixtures_Extract[#Headers],0)),LEN(INDEX(FPL_Fixtures_Extract[],MATCH($A363,FPL_Fixtures_Extract[[Player]:[Player]],0),MATCH(FPL_Combined[[#Headers],[Gameweek 33]],FPL_Fixtures_Extract[#Headers],0)))-4),Team_Key[[Full Name]:[Full Name]],0))&amp;RIGHT(INDEX(FPL_Fixtures_Extract[],MATCH($A363,FPL_Fixtures_Extract[[Player]:[Player]],0),MATCH(FPL_Combined[[#Headers],[Gameweek 33]],FPL_Fixtures_Extract[#Headers],0)),3))</f>
        <v>WBA(H)</v>
      </c>
      <c r="AI363" t="str">
        <f ca="1">IF(RIGHT(FPL_Combined[[#Headers],[Gameweek 34]],2)&lt;$B$622,INDEX(FPL_Results_Extract[Gameweek 09],MATCH($A363,FPL_Results_Extract[[Player]:[Player]],0)),INDEX(Team_Key[[Abbreviation]:[Abbreviation]],MATCH(LEFT(INDEX(FPL_Fixtures_Extract[],MATCH($A363,FPL_Fixtures_Extract[[Player]:[Player]],0),MATCH(FPL_Combined[[#Headers],[Gameweek 34]],FPL_Fixtures_Extract[#Headers],0)),LEN(INDEX(FPL_Fixtures_Extract[],MATCH($A363,FPL_Fixtures_Extract[[Player]:[Player]],0),MATCH(FPL_Combined[[#Headers],[Gameweek 34]],FPL_Fixtures_Extract[#Headers],0)))-4),Team_Key[[Full Name]:[Full Name]],0))&amp;RIGHT(INDEX(FPL_Fixtures_Extract[],MATCH($A363,FPL_Fixtures_Extract[[Player]:[Player]],0),MATCH(FPL_Combined[[#Headers],[Gameweek 34]],FPL_Fixtures_Extract[#Headers],0)),3))</f>
        <v>CHE(A)</v>
      </c>
      <c r="AJ363" t="str">
        <f ca="1">IF(RIGHT(FPL_Combined[[#Headers],[Gameweek 35]],2)&lt;$B$622,INDEX(FPL_Results_Extract[Gameweek 10],MATCH($A363,FPL_Results_Extract[[Player]:[Player]],0)),INDEX(Team_Key[[Abbreviation]:[Abbreviation]],MATCH(LEFT(INDEX(FPL_Fixtures_Extract[],MATCH($A363,FPL_Fixtures_Extract[[Player]:[Player]],0),MATCH(FPL_Combined[[#Headers],[Gameweek 35]],FPL_Fixtures_Extract[#Headers],0)),LEN(INDEX(FPL_Fixtures_Extract[],MATCH($A363,FPL_Fixtures_Extract[[Player]:[Player]],0),MATCH(FPL_Combined[[#Headers],[Gameweek 35]],FPL_Fixtures_Extract[#Headers],0)))-4),Team_Key[[Full Name]:[Full Name]],0))&amp;RIGHT(INDEX(FPL_Fixtures_Extract[],MATCH($A363,FPL_Fixtures_Extract[[Player]:[Player]],0),MATCH(FPL_Combined[[#Headers],[Gameweek 35]],FPL_Fixtures_Extract[#Headers],0)),3))</f>
        <v>STK(H)</v>
      </c>
      <c r="AK363" t="str">
        <f ca="1">IF(RIGHT(FPL_Combined[[#Headers],[Gameweek 36]],2)&lt;$B$622,INDEX(FPL_Results_Extract[Gameweek 11],MATCH($A363,FPL_Results_Extract[[Player]:[Player]],0)),INDEX(Team_Key[[Abbreviation]:[Abbreviation]],MATCH(LEFT(INDEX(FPL_Fixtures_Extract[],MATCH($A363,FPL_Fixtures_Extract[[Player]:[Player]],0),MATCH(FPL_Combined[[#Headers],[Gameweek 36]],FPL_Fixtures_Extract[#Headers],0)),LEN(INDEX(FPL_Fixtures_Extract[],MATCH($A363,FPL_Fixtures_Extract[[Player]:[Player]],0),MATCH(FPL_Combined[[#Headers],[Gameweek 36]],FPL_Fixtures_Extract[#Headers],0)))-4),Team_Key[[Full Name]:[Full Name]],0))&amp;RIGHT(INDEX(FPL_Fixtures_Extract[],MATCH($A363,FPL_Fixtures_Extract[[Player]:[Player]],0),MATCH(FPL_Combined[[#Headers],[Gameweek 36]],FPL_Fixtures_Extract[#Headers],0)),3))</f>
        <v>SOU(A)</v>
      </c>
      <c r="AL363" t="str">
        <f ca="1">IF(RIGHT(FPL_Combined[[#Headers],[Gameweek 37]],2)&lt;$B$622,INDEX(FPL_Results_Extract[Gameweek 12],MATCH($A363,FPL_Results_Extract[[Player]:[Player]],0)),INDEX(Team_Key[[Abbreviation]:[Abbreviation]],MATCH(LEFT(INDEX(FPL_Fixtures_Extract[],MATCH($A363,FPL_Fixtures_Extract[[Player]:[Player]],0),MATCH(FPL_Combined[[#Headers],[Gameweek 37]],FPL_Fixtures_Extract[#Headers],0)),LEN(INDEX(FPL_Fixtures_Extract[],MATCH($A363,FPL_Fixtures_Extract[[Player]:[Player]],0),MATCH(FPL_Combined[[#Headers],[Gameweek 37]],FPL_Fixtures_Extract[#Headers],0)))-4),Team_Key[[Full Name]:[Full Name]],0))&amp;RIGHT(INDEX(FPL_Fixtures_Extract[],MATCH($A363,FPL_Fixtures_Extract[[Player]:[Player]],0),MATCH(FPL_Combined[[#Headers],[Gameweek 37]],FPL_Fixtures_Extract[#Headers],0)),3))</f>
        <v>ARS(H)</v>
      </c>
      <c r="AM363" t="str">
        <f ca="1">IF(RIGHT(FPL_Combined[[#Headers],[Gameweek 38]],2)&lt;$B$622,INDEX(FPL_Results_Extract[Gameweek 13],MATCH($A363,FPL_Results_Extract[[Player]:[Player]],0)),INDEX(Team_Key[[Abbreviation]:[Abbreviation]],MATCH(LEFT(INDEX(FPL_Fixtures_Extract[],MATCH($A363,FPL_Fixtures_Extract[[Player]:[Player]],0),MATCH(FPL_Combined[[#Headers],[Gameweek 38]],FPL_Fixtures_Extract[#Headers],0)),LEN(INDEX(FPL_Fixtures_Extract[],MATCH($A363,FPL_Fixtures_Extract[[Player]:[Player]],0),MATCH(FPL_Combined[[#Headers],[Gameweek 38]],FPL_Fixtures_Extract[#Headers],0)))-4),Team_Key[[Full Name]:[Full Name]],0))&amp;RIGHT(INDEX(FPL_Fixtures_Extract[],MATCH($A363,FPL_Fixtures_Extract[[Player]:[Player]],0),MATCH(FPL_Combined[[#Headers],[Gameweek 38]],FPL_Fixtures_Extract[#Headers],0)),3))</f>
        <v>SWA(A)</v>
      </c>
    </row>
    <row r="364" spans="1:39" x14ac:dyDescent="0.45">
      <c r="A364" t="s">
        <v>325</v>
      </c>
      <c r="B364" t="str">
        <f ca="1">IF(RIGHT(FPL_Combined[[#Headers],[Gameweek 01]],2)&lt;$B$622,INDEX(FPL_Results_Extract[Gameweek 01],MATCH($A364,FPL_Results_Extract[[Player]:[Player]],0)),INDEX(Team_Key[[Abbreviation]:[Abbreviation]],MATCH(LEFT(INDEX(FPL_Fixtures_Extract[],MATCH($A364,FPL_Fixtures_Extract[[Player]:[Player]],0),MATCH(FPL_Combined[[#Headers],[Gameweek 01]],FPL_Fixtures_Extract[#Headers],0)),LEN(INDEX(FPL_Fixtures_Extract[],MATCH($A364,FPL_Fixtures_Extract[[Player]:[Player]],0),MATCH(FPL_Combined[[#Headers],[Gameweek 01]],FPL_Fixtures_Extract[#Headers],0)))-4),Team_Key[[Full Name]:[Full Name]],0))&amp;RIGHT(INDEX(FPL_Fixtures_Extract[],MATCH($A364,FPL_Fixtures_Extract[[Player]:[Player]],0),MATCH(FPL_Combined[[#Headers],[Gameweek 01]],FPL_Fixtures_Extract[#Headers],0)),3))</f>
        <v>NOR(A) 3-1</v>
      </c>
      <c r="C364" t="str">
        <f ca="1">IF(RIGHT(FPL_Combined[[#Headers],[Gameweek 02]],2)&lt;$B$622,INDEX(FPL_Results_Extract[Gameweek 02],MATCH($A364,FPL_Results_Extract[[Player]:[Player]],0)),INDEX(Team_Key[[Abbreviation]:[Abbreviation]],MATCH(LEFT(INDEX(FPL_Fixtures_Extract[],MATCH($A364,FPL_Fixtures_Extract[[Player]:[Player]],0),MATCH(FPL_Combined[[#Headers],[Gameweek 02]],FPL_Fixtures_Extract[#Headers],0)),LEN(INDEX(FPL_Fixtures_Extract[],MATCH($A364,FPL_Fixtures_Extract[[Player]:[Player]],0),MATCH(FPL_Combined[[#Headers],[Gameweek 02]],FPL_Fixtures_Extract[#Headers],0)))-4),Team_Key[[Full Name]:[Full Name]],0))&amp;RIGHT(INDEX(FPL_Fixtures_Extract[],MATCH($A364,FPL_Fixtures_Extract[[Player]:[Player]],0),MATCH(FPL_Combined[[#Headers],[Gameweek 02]],FPL_Fixtures_Extract[#Headers],0)),3))</f>
        <v>ARS(H) 1-2</v>
      </c>
      <c r="D364" t="str">
        <f ca="1">IF(RIGHT(FPL_Combined[[#Headers],[Gameweek 03]],2)&lt;$B$622,INDEX(FPL_Results_Extract[Gameweek 03],MATCH($A364,FPL_Results_Extract[[Player]:[Player]],0)),INDEX(Team_Key[[Abbreviation]:[Abbreviation]],MATCH(LEFT(INDEX(FPL_Fixtures_Extract[],MATCH($A364,FPL_Fixtures_Extract[[Player]:[Player]],0),MATCH(FPL_Combined[[#Headers],[Gameweek 03]],FPL_Fixtures_Extract[#Headers],0)),LEN(INDEX(FPL_Fixtures_Extract[],MATCH($A364,FPL_Fixtures_Extract[[Player]:[Player]],0),MATCH(FPL_Combined[[#Headers],[Gameweek 03]],FPL_Fixtures_Extract[#Headers],0)))-4),Team_Key[[Full Name]:[Full Name]],0))&amp;RIGHT(INDEX(FPL_Fixtures_Extract[],MATCH($A364,FPL_Fixtures_Extract[[Player]:[Player]],0),MATCH(FPL_Combined[[#Headers],[Gameweek 03]],FPL_Fixtures_Extract[#Headers],0)),3))</f>
        <v>AVL(H) 2-1</v>
      </c>
      <c r="E364" t="str">
        <f ca="1">IF(RIGHT(FPL_Combined[[#Headers],[Gameweek 04]],2)&lt;$B$622,INDEX(FPL_Results_Extract[Gameweek 04],MATCH($A364,FPL_Results_Extract[[Player]:[Player]],0)),INDEX(Team_Key[[Abbreviation]:[Abbreviation]],MATCH(LEFT(INDEX(FPL_Fixtures_Extract[],MATCH($A364,FPL_Fixtures_Extract[[Player]:[Player]],0),MATCH(FPL_Combined[[#Headers],[Gameweek 04]],FPL_Fixtures_Extract[#Headers],0)),LEN(INDEX(FPL_Fixtures_Extract[],MATCH($A364,FPL_Fixtures_Extract[[Player]:[Player]],0),MATCH(FPL_Combined[[#Headers],[Gameweek 04]],FPL_Fixtures_Extract[#Headers],0)))-4),Team_Key[[Full Name]:[Full Name]],0))&amp;RIGHT(INDEX(FPL_Fixtures_Extract[],MATCH($A364,FPL_Fixtures_Extract[[Player]:[Player]],0),MATCH(FPL_Combined[[#Headers],[Gameweek 04]],FPL_Fixtures_Extract[#Headers],0)),3))</f>
        <v>CHE(A) 2-1</v>
      </c>
      <c r="F364" t="str">
        <f ca="1">IF(RIGHT(FPL_Combined[[#Headers],[Gameweek 05]],2)&lt;$B$622,INDEX(FPL_Results_Extract[Gameweek 05],MATCH($A364,FPL_Results_Extract[[Player]:[Player]],0)),INDEX(Team_Key[[Abbreviation]:[Abbreviation]],MATCH(LEFT(INDEX(FPL_Fixtures_Extract[],MATCH($A364,FPL_Fixtures_Extract[[Player]:[Player]],0),MATCH(FPL_Combined[[#Headers],[Gameweek 05]],FPL_Fixtures_Extract[#Headers],0)),LEN(INDEX(FPL_Fixtures_Extract[],MATCH($A364,FPL_Fixtures_Extract[[Player]:[Player]],0),MATCH(FPL_Combined[[#Headers],[Gameweek 05]],FPL_Fixtures_Extract[#Headers],0)))-4),Team_Key[[Full Name]:[Full Name]],0))&amp;RIGHT(INDEX(FPL_Fixtures_Extract[],MATCH($A364,FPL_Fixtures_Extract[[Player]:[Player]],0),MATCH(FPL_Combined[[#Headers],[Gameweek 05]],FPL_Fixtures_Extract[#Headers],0)),3))</f>
        <v>MCI(H) 0-1</v>
      </c>
      <c r="G364" t="str">
        <f ca="1">IF(RIGHT(FPL_Combined[[#Headers],[Gameweek 06]],2)&lt;$B$622,INDEX(FPL_Results_Extract[Gameweek 06],MATCH($A364,FPL_Results_Extract[[Player]:[Player]],0)),INDEX(Team_Key[[Abbreviation]:[Abbreviation]],MATCH(LEFT(INDEX(FPL_Fixtures_Extract[],MATCH($A364,FPL_Fixtures_Extract[[Player]:[Player]],0),MATCH(FPL_Combined[[#Headers],[Gameweek 06]],FPL_Fixtures_Extract[#Headers],0)),LEN(INDEX(FPL_Fixtures_Extract[],MATCH($A364,FPL_Fixtures_Extract[[Player]:[Player]],0),MATCH(FPL_Combined[[#Headers],[Gameweek 06]],FPL_Fixtures_Extract[#Headers],0)))-4),Team_Key[[Full Name]:[Full Name]],0))&amp;RIGHT(INDEX(FPL_Fixtures_Extract[],MATCH($A364,FPL_Fixtures_Extract[[Player]:[Player]],0),MATCH(FPL_Combined[[#Headers],[Gameweek 06]],FPL_Fixtures_Extract[#Headers],0)),3))</f>
        <v>TOT(A) 0-1</v>
      </c>
      <c r="H364" t="str">
        <f ca="1">IF(RIGHT(FPL_Combined[[#Headers],[Gameweek 07]],2)&lt;$B$622,INDEX(FPL_Results_Extract[Gameweek 07],MATCH($A364,FPL_Results_Extract[[Player]:[Player]],0)),INDEX(Team_Key[[Abbreviation]:[Abbreviation]],MATCH(LEFT(INDEX(FPL_Fixtures_Extract[],MATCH($A364,FPL_Fixtures_Extract[[Player]:[Player]],0),MATCH(FPL_Combined[[#Headers],[Gameweek 07]],FPL_Fixtures_Extract[#Headers],0)),LEN(INDEX(FPL_Fixtures_Extract[],MATCH($A364,FPL_Fixtures_Extract[[Player]:[Player]],0),MATCH(FPL_Combined[[#Headers],[Gameweek 07]],FPL_Fixtures_Extract[#Headers],0)))-4),Team_Key[[Full Name]:[Full Name]],0))&amp;RIGHT(INDEX(FPL_Fixtures_Extract[],MATCH($A364,FPL_Fixtures_Extract[[Player]:[Player]],0),MATCH(FPL_Combined[[#Headers],[Gameweek 07]],FPL_Fixtures_Extract[#Headers],0)),3))</f>
        <v>WAT(A) 1-0</v>
      </c>
      <c r="I364" t="str">
        <f ca="1">IF(RIGHT(FPL_Combined[[#Headers],[Gameweek 08]],2)&lt;$B$622,INDEX(FPL_Results_Extract[Gameweek 08],MATCH($A364,FPL_Results_Extract[[Player]:[Player]],0)),INDEX(Team_Key[[Abbreviation]:[Abbreviation]],MATCH(LEFT(INDEX(FPL_Fixtures_Extract[],MATCH($A364,FPL_Fixtures_Extract[[Player]:[Player]],0),MATCH(FPL_Combined[[#Headers],[Gameweek 08]],FPL_Fixtures_Extract[#Headers],0)),LEN(INDEX(FPL_Fixtures_Extract[],MATCH($A364,FPL_Fixtures_Extract[[Player]:[Player]],0),MATCH(FPL_Combined[[#Headers],[Gameweek 08]],FPL_Fixtures_Extract[#Headers],0)))-4),Team_Key[[Full Name]:[Full Name]],0))&amp;RIGHT(INDEX(FPL_Fixtures_Extract[],MATCH($A364,FPL_Fixtures_Extract[[Player]:[Player]],0),MATCH(FPL_Combined[[#Headers],[Gameweek 08]],FPL_Fixtures_Extract[#Headers],0)),3))</f>
        <v>WBA(H) 2-0</v>
      </c>
      <c r="J364" t="str">
        <f ca="1">IF(RIGHT(FPL_Combined[[#Headers],[Gameweek 09]],2)&lt;$B$622,INDEX(FPL_Results_Extract[Gameweek 09],MATCH($A364,FPL_Results_Extract[[Player]:[Player]],0)),INDEX(Team_Key[[Abbreviation]:[Abbreviation]],MATCH(LEFT(INDEX(FPL_Fixtures_Extract[],MATCH($A364,FPL_Fixtures_Extract[[Player]:[Player]],0),MATCH(FPL_Combined[[#Headers],[Gameweek 09]],FPL_Fixtures_Extract[#Headers],0)),LEN(INDEX(FPL_Fixtures_Extract[],MATCH($A364,FPL_Fixtures_Extract[[Player]:[Player]],0),MATCH(FPL_Combined[[#Headers],[Gameweek 09]],FPL_Fixtures_Extract[#Headers],0)))-4),Team_Key[[Full Name]:[Full Name]],0))&amp;RIGHT(INDEX(FPL_Fixtures_Extract[],MATCH($A364,FPL_Fixtures_Extract[[Player]:[Player]],0),MATCH(FPL_Combined[[#Headers],[Gameweek 09]],FPL_Fixtures_Extract[#Headers],0)),3))</f>
        <v>WHU(H) 1-3</v>
      </c>
      <c r="K364" t="str">
        <f ca="1">IF(RIGHT(FPL_Combined[[#Headers],[Gameweek 10]],2)&lt;$B$622,INDEX(FPL_Results_Extract[Gameweek 10],MATCH($A364,FPL_Results_Extract[[Player]:[Player]],0)),INDEX(Team_Key[[Abbreviation]:[Abbreviation]],MATCH(LEFT(INDEX(FPL_Fixtures_Extract[],MATCH($A364,FPL_Fixtures_Extract[[Player]:[Player]],0),MATCH(FPL_Combined[[#Headers],[Gameweek 10]],FPL_Fixtures_Extract[#Headers],0)),LEN(INDEX(FPL_Fixtures_Extract[],MATCH($A364,FPL_Fixtures_Extract[[Player]:[Player]],0),MATCH(FPL_Combined[[#Headers],[Gameweek 10]],FPL_Fixtures_Extract[#Headers],0)))-4),Team_Key[[Full Name]:[Full Name]],0))&amp;RIGHT(INDEX(FPL_Fixtures_Extract[],MATCH($A364,FPL_Fixtures_Extract[[Player]:[Player]],0),MATCH(FPL_Combined[[#Headers],[Gameweek 10]],FPL_Fixtures_Extract[#Headers],0)),3))</f>
        <v>LEI(A) 0-1</v>
      </c>
      <c r="L364" t="str">
        <f ca="1">IF(RIGHT(FPL_Combined[[#Headers],[Gameweek 11]],2)&lt;$B$622,INDEX(FPL_Results_Extract[Gameweek 11],MATCH($A364,FPL_Results_Extract[[Player]:[Player]],0)),INDEX(Team_Key[[Abbreviation]:[Abbreviation]],MATCH(LEFT(INDEX(FPL_Fixtures_Extract[],MATCH($A364,FPL_Fixtures_Extract[[Player]:[Player]],0),MATCH(FPL_Combined[[#Headers],[Gameweek 11]],FPL_Fixtures_Extract[#Headers],0)),LEN(INDEX(FPL_Fixtures_Extract[],MATCH($A364,FPL_Fixtures_Extract[[Player]:[Player]],0),MATCH(FPL_Combined[[#Headers],[Gameweek 11]],FPL_Fixtures_Extract[#Headers],0)))-4),Team_Key[[Full Name]:[Full Name]],0))&amp;RIGHT(INDEX(FPL_Fixtures_Extract[],MATCH($A364,FPL_Fixtures_Extract[[Player]:[Player]],0),MATCH(FPL_Combined[[#Headers],[Gameweek 11]],FPL_Fixtures_Extract[#Headers],0)),3))</f>
        <v>MUN(H) 0-0</v>
      </c>
      <c r="M364" t="str">
        <f ca="1">IF(RIGHT(FPL_Combined[[#Headers],[Gameweek 12]],2)&lt;$B$622,INDEX(FPL_Results_Extract[Gameweek 12],MATCH($A364,FPL_Results_Extract[[Player]:[Player]],0)),INDEX(Team_Key[[Abbreviation]:[Abbreviation]],MATCH(LEFT(INDEX(FPL_Fixtures_Extract[],MATCH($A364,FPL_Fixtures_Extract[[Player]:[Player]],0),MATCH(FPL_Combined[[#Headers],[Gameweek 12]],FPL_Fixtures_Extract[#Headers],0)),LEN(INDEX(FPL_Fixtures_Extract[],MATCH($A364,FPL_Fixtures_Extract[[Player]:[Player]],0),MATCH(FPL_Combined[[#Headers],[Gameweek 12]],FPL_Fixtures_Extract[#Headers],0)))-4),Team_Key[[Full Name]:[Full Name]],0))&amp;RIGHT(INDEX(FPL_Fixtures_Extract[],MATCH($A364,FPL_Fixtures_Extract[[Player]:[Player]],0),MATCH(FPL_Combined[[#Headers],[Gameweek 12]],FPL_Fixtures_Extract[#Headers],0)),3))</f>
        <v>LIV(A) 2-1</v>
      </c>
      <c r="N364" t="str">
        <f ca="1">IF(RIGHT(FPL_Combined[[#Headers],[Gameweek 13]],2)&lt;$B$622,INDEX(FPL_Results_Extract[Gameweek 13],MATCH($A364,FPL_Results_Extract[[Player]:[Player]],0)),INDEX(Team_Key[[Abbreviation]:[Abbreviation]],MATCH(LEFT(INDEX(FPL_Fixtures_Extract[],MATCH($A364,FPL_Fixtures_Extract[[Player]:[Player]],0),MATCH(FPL_Combined[[#Headers],[Gameweek 13]],FPL_Fixtures_Extract[#Headers],0)),LEN(INDEX(FPL_Fixtures_Extract[],MATCH($A364,FPL_Fixtures_Extract[[Player]:[Player]],0),MATCH(FPL_Combined[[#Headers],[Gameweek 13]],FPL_Fixtures_Extract[#Headers],0)))-4),Team_Key[[Full Name]:[Full Name]],0))&amp;RIGHT(INDEX(FPL_Fixtures_Extract[],MATCH($A364,FPL_Fixtures_Extract[[Player]:[Player]],0),MATCH(FPL_Combined[[#Headers],[Gameweek 13]],FPL_Fixtures_Extract[#Headers],0)),3))</f>
        <v>SUN(H) 0-1</v>
      </c>
      <c r="O364" t="str">
        <f ca="1">IF(RIGHT(FPL_Combined[[#Headers],[Gameweek 14]],2)&lt;$B$622,INDEX(FPL_Results_Extract[Gameweek 14],MATCH($A364,FPL_Results_Extract[[Player]:[Player]],0)),INDEX(Team_Key[[Abbreviation]:[Abbreviation]],MATCH(LEFT(INDEX(FPL_Fixtures_Extract[],MATCH($A364,FPL_Fixtures_Extract[[Player]:[Player]],0),MATCH(FPL_Combined[[#Headers],[Gameweek 14]],FPL_Fixtures_Extract[#Headers],0)),LEN(INDEX(FPL_Fixtures_Extract[],MATCH($A364,FPL_Fixtures_Extract[[Player]:[Player]],0),MATCH(FPL_Combined[[#Headers],[Gameweek 14]],FPL_Fixtures_Extract[#Headers],0)))-4),Team_Key[[Full Name]:[Full Name]],0))&amp;RIGHT(INDEX(FPL_Fixtures_Extract[],MATCH($A364,FPL_Fixtures_Extract[[Player]:[Player]],0),MATCH(FPL_Combined[[#Headers],[Gameweek 14]],FPL_Fixtures_Extract[#Headers],0)),3))</f>
        <v>NEW(H) 5-1</v>
      </c>
      <c r="P364" t="str">
        <f ca="1">IF(RIGHT(FPL_Combined[[#Headers],[Gameweek 15]],2)&lt;$B$622,INDEX(FPL_Results_Extract[Gameweek 15],MATCH($A364,FPL_Results_Extract[[Player]:[Player]],0)),INDEX(Team_Key[[Abbreviation]:[Abbreviation]],MATCH(LEFT(INDEX(FPL_Fixtures_Extract[],MATCH($A364,FPL_Fixtures_Extract[[Player]:[Player]],0),MATCH(FPL_Combined[[#Headers],[Gameweek 15]],FPL_Fixtures_Extract[#Headers],0)),LEN(INDEX(FPL_Fixtures_Extract[],MATCH($A364,FPL_Fixtures_Extract[[Player]:[Player]],0),MATCH(FPL_Combined[[#Headers],[Gameweek 15]],FPL_Fixtures_Extract[#Headers],0)))-4),Team_Key[[Full Name]:[Full Name]],0))&amp;RIGHT(INDEX(FPL_Fixtures_Extract[],MATCH($A364,FPL_Fixtures_Extract[[Player]:[Player]],0),MATCH(FPL_Combined[[#Headers],[Gameweek 15]],FPL_Fixtures_Extract[#Headers],0)),3))</f>
        <v>EVE(A) 1-1</v>
      </c>
      <c r="Q364" t="str">
        <f ca="1">IF(RIGHT(FPL_Combined[[#Headers],[Gameweek 16]],2)&lt;$B$622,INDEX(FPL_Results_Extract[Gameweek 16],MATCH($A364,FPL_Results_Extract[[Player]:[Player]],0)),INDEX(Team_Key[[Abbreviation]:[Abbreviation]],MATCH(LEFT(INDEX(FPL_Fixtures_Extract[],MATCH($A364,FPL_Fixtures_Extract[[Player]:[Player]],0),MATCH(FPL_Combined[[#Headers],[Gameweek 16]],FPL_Fixtures_Extract[#Headers],0)),LEN(INDEX(FPL_Fixtures_Extract[],MATCH($A364,FPL_Fixtures_Extract[[Player]:[Player]],0),MATCH(FPL_Combined[[#Headers],[Gameweek 16]],FPL_Fixtures_Extract[#Headers],0)))-4),Team_Key[[Full Name]:[Full Name]],0))&amp;RIGHT(INDEX(FPL_Fixtures_Extract[],MATCH($A364,FPL_Fixtures_Extract[[Player]:[Player]],0),MATCH(FPL_Combined[[#Headers],[Gameweek 16]],FPL_Fixtures_Extract[#Headers],0)),3))</f>
        <v>SOU(H) 1-0</v>
      </c>
      <c r="R364" t="str">
        <f ca="1">IF(RIGHT(FPL_Combined[[#Headers],[Gameweek 17]],2)&lt;$B$622,INDEX(FPL_Results_Extract[Gameweek 17],MATCH($A364,FPL_Results_Extract[[Player]:[Player]],0)),INDEX(Team_Key[[Abbreviation]:[Abbreviation]],MATCH(LEFT(INDEX(FPL_Fixtures_Extract[],MATCH($A364,FPL_Fixtures_Extract[[Player]:[Player]],0),MATCH(FPL_Combined[[#Headers],[Gameweek 17]],FPL_Fixtures_Extract[#Headers],0)),LEN(INDEX(FPL_Fixtures_Extract[],MATCH($A364,FPL_Fixtures_Extract[[Player]:[Player]],0),MATCH(FPL_Combined[[#Headers],[Gameweek 17]],FPL_Fixtures_Extract[#Headers],0)))-4),Team_Key[[Full Name]:[Full Name]],0))&amp;RIGHT(INDEX(FPL_Fixtures_Extract[],MATCH($A364,FPL_Fixtures_Extract[[Player]:[Player]],0),MATCH(FPL_Combined[[#Headers],[Gameweek 17]],FPL_Fixtures_Extract[#Headers],0)),3))</f>
        <v>STK(A) 2-1</v>
      </c>
      <c r="S364" t="str">
        <f ca="1">IF(RIGHT(FPL_Combined[[#Headers],[Gameweek 18]],2)&lt;$B$622,INDEX(FPL_Results_Extract[Gameweek 18],MATCH($A364,FPL_Results_Extract[[Player]:[Player]],0)),INDEX(Team_Key[[Abbreviation]:[Abbreviation]],MATCH(LEFT(INDEX(FPL_Fixtures_Extract[],MATCH($A364,FPL_Fixtures_Extract[[Player]:[Player]],0),MATCH(FPL_Combined[[#Headers],[Gameweek 18]],FPL_Fixtures_Extract[#Headers],0)),LEN(INDEX(FPL_Fixtures_Extract[],MATCH($A364,FPL_Fixtures_Extract[[Player]:[Player]],0),MATCH(FPL_Combined[[#Headers],[Gameweek 18]],FPL_Fixtures_Extract[#Headers],0)))-4),Team_Key[[Full Name]:[Full Name]],0))&amp;RIGHT(INDEX(FPL_Fixtures_Extract[],MATCH($A364,FPL_Fixtures_Extract[[Player]:[Player]],0),MATCH(FPL_Combined[[#Headers],[Gameweek 18]],FPL_Fixtures_Extract[#Headers],0)),3))</f>
        <v>BOU(A) 0-0</v>
      </c>
      <c r="T364" t="str">
        <f ca="1">IF(RIGHT(FPL_Combined[[#Headers],[Gameweek 19]],2)&lt;$B$622,INDEX(FPL_Results_Extract[Gameweek 19],MATCH($A364,FPL_Results_Extract[[Player]:[Player]],0)),INDEX(Team_Key[[Abbreviation]:[Abbreviation]],MATCH(LEFT(INDEX(FPL_Fixtures_Extract[],MATCH($A364,FPL_Fixtures_Extract[[Player]:[Player]],0),MATCH(FPL_Combined[[#Headers],[Gameweek 19]],FPL_Fixtures_Extract[#Headers],0)),LEN(INDEX(FPL_Fixtures_Extract[],MATCH($A364,FPL_Fixtures_Extract[[Player]:[Player]],0),MATCH(FPL_Combined[[#Headers],[Gameweek 19]],FPL_Fixtures_Extract[#Headers],0)))-4),Team_Key[[Full Name]:[Full Name]],0))&amp;RIGHT(INDEX(FPL_Fixtures_Extract[],MATCH($A364,FPL_Fixtures_Extract[[Player]:[Player]],0),MATCH(FPL_Combined[[#Headers],[Gameweek 19]],FPL_Fixtures_Extract[#Headers],0)),3))</f>
        <v>SWA(H) 0-0</v>
      </c>
      <c r="U364" t="str">
        <f ca="1">IF(RIGHT(FPL_Combined[[#Headers],[Gameweek 20]],2)&lt;$B$622,INDEX(FPL_Results_Extract[Gameweek 20],MATCH($A364,FPL_Results_Extract[[Player]:[Player]],0)),INDEX(Team_Key[[Abbreviation]:[Abbreviation]],MATCH(LEFT(INDEX(FPL_Fixtures_Extract[],MATCH($A364,FPL_Fixtures_Extract[[Player]:[Player]],0),MATCH(FPL_Combined[[#Headers],[Gameweek 20]],FPL_Fixtures_Extract[#Headers],0)),LEN(INDEX(FPL_Fixtures_Extract[],MATCH($A364,FPL_Fixtures_Extract[[Player]:[Player]],0),MATCH(FPL_Combined[[#Headers],[Gameweek 20]],FPL_Fixtures_Extract[#Headers],0)))-4),Team_Key[[Full Name]:[Full Name]],0))&amp;RIGHT(INDEX(FPL_Fixtures_Extract[],MATCH($A364,FPL_Fixtures_Extract[[Player]:[Player]],0),MATCH(FPL_Combined[[#Headers],[Gameweek 20]],FPL_Fixtures_Extract[#Headers],0)),3))</f>
        <v>CHE(H) 0-3</v>
      </c>
      <c r="V364" t="str">
        <f ca="1">IF(RIGHT(FPL_Combined[[#Headers],[Gameweek 21]],2)&lt;$B$622,INDEX(FPL_Results_Extract[Gameweek 21],MATCH($A364,FPL_Results_Extract[[Player]:[Player]],0)),INDEX(Team_Key[[Abbreviation]:[Abbreviation]],MATCH(LEFT(INDEX(FPL_Fixtures_Extract[],MATCH($A364,FPL_Fixtures_Extract[[Player]:[Player]],0),MATCH(FPL_Combined[[#Headers],[Gameweek 21]],FPL_Fixtures_Extract[#Headers],0)),LEN(INDEX(FPL_Fixtures_Extract[],MATCH($A364,FPL_Fixtures_Extract[[Player]:[Player]],0),MATCH(FPL_Combined[[#Headers],[Gameweek 21]],FPL_Fixtures_Extract[#Headers],0)))-4),Team_Key[[Full Name]:[Full Name]],0))&amp;RIGHT(INDEX(FPL_Fixtures_Extract[],MATCH($A364,FPL_Fixtures_Extract[[Player]:[Player]],0),MATCH(FPL_Combined[[#Headers],[Gameweek 21]],FPL_Fixtures_Extract[#Headers],0)),3))</f>
        <v>AVL(A) 0-1</v>
      </c>
      <c r="W364" t="str">
        <f ca="1">IF(RIGHT(FPL_Combined[[#Headers],[Gameweek 22]],2)&lt;$B$622,INDEX(FPL_Results_Extract[Gameweek 22],MATCH($A364,FPL_Results_Extract[[Player]:[Player]],0)),INDEX(Team_Key[[Abbreviation]:[Abbreviation]],MATCH(LEFT(INDEX(FPL_Fixtures_Extract[],MATCH($A364,FPL_Fixtures_Extract[[Player]:[Player]],0),MATCH(FPL_Combined[[#Headers],[Gameweek 22]],FPL_Fixtures_Extract[#Headers],0)),LEN(INDEX(FPL_Fixtures_Extract[],MATCH($A364,FPL_Fixtures_Extract[[Player]:[Player]],0),MATCH(FPL_Combined[[#Headers],[Gameweek 22]],FPL_Fixtures_Extract[#Headers],0)))-4),Team_Key[[Full Name]:[Full Name]],0))&amp;RIGHT(INDEX(FPL_Fixtures_Extract[],MATCH($A364,FPL_Fixtures_Extract[[Player]:[Player]],0),MATCH(FPL_Combined[[#Headers],[Gameweek 22]],FPL_Fixtures_Extract[#Headers],0)),3))</f>
        <v>MCI(A) 0-4</v>
      </c>
      <c r="X364" t="str">
        <f ca="1">IF(RIGHT(FPL_Combined[[#Headers],[Gameweek 23]],2)&lt;$B$622,INDEX(FPL_Results_Extract[Gameweek 23],MATCH($A364,FPL_Results_Extract[[Player]:[Player]],0)),INDEX(Team_Key[[Abbreviation]:[Abbreviation]],MATCH(LEFT(INDEX(FPL_Fixtures_Extract[],MATCH($A364,FPL_Fixtures_Extract[[Player]:[Player]],0),MATCH(FPL_Combined[[#Headers],[Gameweek 23]],FPL_Fixtures_Extract[#Headers],0)),LEN(INDEX(FPL_Fixtures_Extract[],MATCH($A364,FPL_Fixtures_Extract[[Player]:[Player]],0),MATCH(FPL_Combined[[#Headers],[Gameweek 23]],FPL_Fixtures_Extract[#Headers],0)))-4),Team_Key[[Full Name]:[Full Name]],0))&amp;RIGHT(INDEX(FPL_Fixtures_Extract[],MATCH($A364,FPL_Fixtures_Extract[[Player]:[Player]],0),MATCH(FPL_Combined[[#Headers],[Gameweek 23]],FPL_Fixtures_Extract[#Headers],0)),3))</f>
        <v>TOT(H) 1-3</v>
      </c>
      <c r="Y364" t="str">
        <f ca="1">IF(RIGHT(FPL_Combined[[#Headers],[Gameweek 24]],2)&lt;$B$622,INDEX(FPL_Results_Extract[Team],MATCH($A364,FPL_Results_Extract[[Player]:[Player]],0)),INDEX(Team_Key[[Abbreviation]:[Abbreviation]],MATCH(LEFT(INDEX(FPL_Fixtures_Extract[],MATCH($A364,FPL_Fixtures_Extract[[Player]:[Player]],0),MATCH(FPL_Combined[[#Headers],[Gameweek 24]],FPL_Fixtures_Extract[#Headers],0)),LEN(INDEX(FPL_Fixtures_Extract[],MATCH($A364,FPL_Fixtures_Extract[[Player]:[Player]],0),MATCH(FPL_Combined[[#Headers],[Gameweek 24]],FPL_Fixtures_Extract[#Headers],0)))-4),Team_Key[[Full Name]:[Full Name]],0))&amp;RIGHT(INDEX(FPL_Fixtures_Extract[],MATCH($A364,FPL_Fixtures_Extract[[Player]:[Player]],0),MATCH(FPL_Combined[[#Headers],[Gameweek 24]],FPL_Fixtures_Extract[#Headers],0)),3))</f>
        <v>CRY</v>
      </c>
      <c r="Z364" t="str">
        <f ca="1">IF(RIGHT(FPL_Combined[[#Headers],[Gameweek 25]],2)&lt;$B$622,INDEX(FPL_Results_Extract[Player],MATCH($A364,FPL_Results_Extract[[Player]:[Player]],0)),INDEX(Team_Key[[Abbreviation]:[Abbreviation]],MATCH(LEFT(INDEX(FPL_Fixtures_Extract[],MATCH($A364,FPL_Fixtures_Extract[[Player]:[Player]],0),MATCH(FPL_Combined[[#Headers],[Gameweek 25]],FPL_Fixtures_Extract[#Headers],0)),LEN(INDEX(FPL_Fixtures_Extract[],MATCH($A364,FPL_Fixtures_Extract[[Player]:[Player]],0),MATCH(FPL_Combined[[#Headers],[Gameweek 25]],FPL_Fixtures_Extract[#Headers],0)))-4),Team_Key[[Full Name]:[Full Name]],0))&amp;RIGHT(INDEX(FPL_Fixtures_Extract[],MATCH($A364,FPL_Fixtures_Extract[[Player]:[Player]],0),MATCH(FPL_Combined[[#Headers],[Gameweek 25]],FPL_Fixtures_Extract[#Headers],0)),3))</f>
        <v>Mariappa</v>
      </c>
      <c r="AA364" t="str">
        <f ca="1">IF(RIGHT(FPL_Combined[[#Headers],[Gameweek 26]],2)&lt;$B$622,INDEX(FPL_Results_Extract[Gameweek 01],MATCH($A364,FPL_Results_Extract[[Player]:[Player]],0)),INDEX(Team_Key[[Abbreviation]:[Abbreviation]],MATCH(LEFT(INDEX(FPL_Fixtures_Extract[],MATCH($A364,FPL_Fixtures_Extract[[Player]:[Player]],0),MATCH(FPL_Combined[[#Headers],[Gameweek 26]],FPL_Fixtures_Extract[#Headers],0)),LEN(INDEX(FPL_Fixtures_Extract[],MATCH($A364,FPL_Fixtures_Extract[[Player]:[Player]],0),MATCH(FPL_Combined[[#Headers],[Gameweek 26]],FPL_Fixtures_Extract[#Headers],0)))-4),Team_Key[[Full Name]:[Full Name]],0))&amp;RIGHT(INDEX(FPL_Fixtures_Extract[],MATCH($A364,FPL_Fixtures_Extract[[Player]:[Player]],0),MATCH(FPL_Combined[[#Headers],[Gameweek 26]],FPL_Fixtures_Extract[#Headers],0)),3))</f>
        <v>NOR(A) 3-1</v>
      </c>
      <c r="AB364" t="str">
        <f ca="1">IF(RIGHT(FPL_Combined[[#Headers],[Gameweek 27]],2)&lt;$B$622,INDEX(FPL_Results_Extract[Gameweek 02],MATCH($A364,FPL_Results_Extract[[Player]:[Player]],0)),INDEX(Team_Key[[Abbreviation]:[Abbreviation]],MATCH(LEFT(INDEX(FPL_Fixtures_Extract[],MATCH($A364,FPL_Fixtures_Extract[[Player]:[Player]],0),MATCH(FPL_Combined[[#Headers],[Gameweek 27]],FPL_Fixtures_Extract[#Headers],0)),LEN(INDEX(FPL_Fixtures_Extract[],MATCH($A364,FPL_Fixtures_Extract[[Player]:[Player]],0),MATCH(FPL_Combined[[#Headers],[Gameweek 27]],FPL_Fixtures_Extract[#Headers],0)))-4),Team_Key[[Full Name]:[Full Name]],0))&amp;RIGHT(INDEX(FPL_Fixtures_Extract[],MATCH($A364,FPL_Fixtures_Extract[[Player]:[Player]],0),MATCH(FPL_Combined[[#Headers],[Gameweek 27]],FPL_Fixtures_Extract[#Headers],0)),3))</f>
        <v>ARS(H) 1-2</v>
      </c>
      <c r="AC364" t="str">
        <f ca="1">IF(RIGHT(FPL_Combined[[#Headers],[Gameweek 28]],2)&lt;$B$622,INDEX(FPL_Results_Extract[Gameweek 03],MATCH($A364,FPL_Results_Extract[[Player]:[Player]],0)),INDEX(Team_Key[[Abbreviation]:[Abbreviation]],MATCH(LEFT(INDEX(FPL_Fixtures_Extract[],MATCH($A364,FPL_Fixtures_Extract[[Player]:[Player]],0),MATCH(FPL_Combined[[#Headers],[Gameweek 28]],FPL_Fixtures_Extract[#Headers],0)),LEN(INDEX(FPL_Fixtures_Extract[],MATCH($A364,FPL_Fixtures_Extract[[Player]:[Player]],0),MATCH(FPL_Combined[[#Headers],[Gameweek 28]],FPL_Fixtures_Extract[#Headers],0)))-4),Team_Key[[Full Name]:[Full Name]],0))&amp;RIGHT(INDEX(FPL_Fixtures_Extract[],MATCH($A364,FPL_Fixtures_Extract[[Player]:[Player]],0),MATCH(FPL_Combined[[#Headers],[Gameweek 28]],FPL_Fixtures_Extract[#Headers],0)),3))</f>
        <v>AVL(H) 2-1</v>
      </c>
      <c r="AD364" t="str">
        <f ca="1">IF(RIGHT(FPL_Combined[[#Headers],[Gameweek 29]],2)&lt;$B$622,INDEX(FPL_Results_Extract[Gameweek 04],MATCH($A364,FPL_Results_Extract[[Player]:[Player]],0)),INDEX(Team_Key[[Abbreviation]:[Abbreviation]],MATCH(LEFT(INDEX(FPL_Fixtures_Extract[],MATCH($A364,FPL_Fixtures_Extract[[Player]:[Player]],0),MATCH(FPL_Combined[[#Headers],[Gameweek 29]],FPL_Fixtures_Extract[#Headers],0)),LEN(INDEX(FPL_Fixtures_Extract[],MATCH($A364,FPL_Fixtures_Extract[[Player]:[Player]],0),MATCH(FPL_Combined[[#Headers],[Gameweek 29]],FPL_Fixtures_Extract[#Headers],0)))-4),Team_Key[[Full Name]:[Full Name]],0))&amp;RIGHT(INDEX(FPL_Fixtures_Extract[],MATCH($A364,FPL_Fixtures_Extract[[Player]:[Player]],0),MATCH(FPL_Combined[[#Headers],[Gameweek 29]],FPL_Fixtures_Extract[#Headers],0)),3))</f>
        <v>LIV(H)</v>
      </c>
      <c r="AE364" t="e">
        <f ca="1">IF(RIGHT(FPL_Combined[[#Headers],[Gameweek 30]],2)&lt;$B$622,INDEX(FPL_Results_Extract[Gameweek 05],MATCH($A364,FPL_Results_Extract[[Player]:[Player]],0)),INDEX(Team_Key[[Abbreviation]:[Abbreviation]],MATCH(LEFT(INDEX(FPL_Fixtures_Extract[],MATCH($A364,FPL_Fixtures_Extract[[Player]:[Player]],0),MATCH(FPL_Combined[[#Headers],[Gameweek 30]],FPL_Fixtures_Extract[#Headers],0)),LEN(INDEX(FPL_Fixtures_Extract[],MATCH($A364,FPL_Fixtures_Extract[[Player]:[Player]],0),MATCH(FPL_Combined[[#Headers],[Gameweek 30]],FPL_Fixtures_Extract[#Headers],0)))-4),Team_Key[[Full Name]:[Full Name]],0))&amp;RIGHT(INDEX(FPL_Fixtures_Extract[],MATCH($A364,FPL_Fixtures_Extract[[Player]:[Player]],0),MATCH(FPL_Combined[[#Headers],[Gameweek 30]],FPL_Fixtures_Extract[#Headers],0)),3))</f>
        <v>#VALUE!</v>
      </c>
      <c r="AF364" t="str">
        <f ca="1">IF(RIGHT(FPL_Combined[[#Headers],[Gameweek 31]],2)&lt;$B$622,INDEX(FPL_Results_Extract[Gameweek 06],MATCH($A364,FPL_Results_Extract[[Player]:[Player]],0)),INDEX(Team_Key[[Abbreviation]:[Abbreviation]],MATCH(LEFT(INDEX(FPL_Fixtures_Extract[],MATCH($A364,FPL_Fixtures_Extract[[Player]:[Player]],0),MATCH(FPL_Combined[[#Headers],[Gameweek 31]],FPL_Fixtures_Extract[#Headers],0)),LEN(INDEX(FPL_Fixtures_Extract[],MATCH($A364,FPL_Fixtures_Extract[[Player]:[Player]],0),MATCH(FPL_Combined[[#Headers],[Gameweek 31]],FPL_Fixtures_Extract[#Headers],0)))-4),Team_Key[[Full Name]:[Full Name]],0))&amp;RIGHT(INDEX(FPL_Fixtures_Extract[],MATCH($A364,FPL_Fixtures_Extract[[Player]:[Player]],0),MATCH(FPL_Combined[[#Headers],[Gameweek 31]],FPL_Fixtures_Extract[#Headers],0)),3))</f>
        <v>LEI(H)</v>
      </c>
      <c r="AG364" t="str">
        <f ca="1">IF(RIGHT(FPL_Combined[[#Headers],[Gameweek 32]],2)&lt;$B$622,INDEX(FPL_Results_Extract[Gameweek 07],MATCH($A364,FPL_Results_Extract[[Player]:[Player]],0)),INDEX(Team_Key[[Abbreviation]:[Abbreviation]],MATCH(LEFT(INDEX(FPL_Fixtures_Extract[],MATCH($A364,FPL_Fixtures_Extract[[Player]:[Player]],0),MATCH(FPL_Combined[[#Headers],[Gameweek 32]],FPL_Fixtures_Extract[#Headers],0)),LEN(INDEX(FPL_Fixtures_Extract[],MATCH($A364,FPL_Fixtures_Extract[[Player]:[Player]],0),MATCH(FPL_Combined[[#Headers],[Gameweek 32]],FPL_Fixtures_Extract[#Headers],0)))-4),Team_Key[[Full Name]:[Full Name]],0))&amp;RIGHT(INDEX(FPL_Fixtures_Extract[],MATCH($A364,FPL_Fixtures_Extract[[Player]:[Player]],0),MATCH(FPL_Combined[[#Headers],[Gameweek 32]],FPL_Fixtures_Extract[#Headers],0)),3))</f>
        <v>WHU(A)</v>
      </c>
      <c r="AH364" t="str">
        <f ca="1">IF(RIGHT(FPL_Combined[[#Headers],[Gameweek 33]],2)&lt;$B$622,INDEX(FPL_Results_Extract[Gameweek 08],MATCH($A364,FPL_Results_Extract[[Player]:[Player]],0)),INDEX(Team_Key[[Abbreviation]:[Abbreviation]],MATCH(LEFT(INDEX(FPL_Fixtures_Extract[],MATCH($A364,FPL_Fixtures_Extract[[Player]:[Player]],0),MATCH(FPL_Combined[[#Headers],[Gameweek 33]],FPL_Fixtures_Extract[#Headers],0)),LEN(INDEX(FPL_Fixtures_Extract[],MATCH($A364,FPL_Fixtures_Extract[[Player]:[Player]],0),MATCH(FPL_Combined[[#Headers],[Gameweek 33]],FPL_Fixtures_Extract[#Headers],0)))-4),Team_Key[[Full Name]:[Full Name]],0))&amp;RIGHT(INDEX(FPL_Fixtures_Extract[],MATCH($A364,FPL_Fixtures_Extract[[Player]:[Player]],0),MATCH(FPL_Combined[[#Headers],[Gameweek 33]],FPL_Fixtures_Extract[#Headers],0)),3))</f>
        <v>NOR(H)</v>
      </c>
      <c r="AI364" t="str">
        <f ca="1">IF(RIGHT(FPL_Combined[[#Headers],[Gameweek 34]],2)&lt;$B$622,INDEX(FPL_Results_Extract[Gameweek 09],MATCH($A364,FPL_Results_Extract[[Player]:[Player]],0)),INDEX(Team_Key[[Abbreviation]:[Abbreviation]],MATCH(LEFT(INDEX(FPL_Fixtures_Extract[],MATCH($A364,FPL_Fixtures_Extract[[Player]:[Player]],0),MATCH(FPL_Combined[[#Headers],[Gameweek 34]],FPL_Fixtures_Extract[#Headers],0)),LEN(INDEX(FPL_Fixtures_Extract[],MATCH($A364,FPL_Fixtures_Extract[[Player]:[Player]],0),MATCH(FPL_Combined[[#Headers],[Gameweek 34]],FPL_Fixtures_Extract[#Headers],0)))-4),Team_Key[[Full Name]:[Full Name]],0))&amp;RIGHT(INDEX(FPL_Fixtures_Extract[],MATCH($A364,FPL_Fixtures_Extract[[Player]:[Player]],0),MATCH(FPL_Combined[[#Headers],[Gameweek 34]],FPL_Fixtures_Extract[#Headers],0)),3))</f>
        <v>ARS(A)</v>
      </c>
      <c r="AJ364" t="str">
        <f ca="1">IF(RIGHT(FPL_Combined[[#Headers],[Gameweek 35]],2)&lt;$B$622,INDEX(FPL_Results_Extract[Gameweek 10],MATCH($A364,FPL_Results_Extract[[Player]:[Player]],0)),INDEX(Team_Key[[Abbreviation]:[Abbreviation]],MATCH(LEFT(INDEX(FPL_Fixtures_Extract[],MATCH($A364,FPL_Fixtures_Extract[[Player]:[Player]],0),MATCH(FPL_Combined[[#Headers],[Gameweek 35]],FPL_Fixtures_Extract[#Headers],0)),LEN(INDEX(FPL_Fixtures_Extract[],MATCH($A364,FPL_Fixtures_Extract[[Player]:[Player]],0),MATCH(FPL_Combined[[#Headers],[Gameweek 35]],FPL_Fixtures_Extract[#Headers],0)))-4),Team_Key[[Full Name]:[Full Name]],0))&amp;RIGHT(INDEX(FPL_Fixtures_Extract[],MATCH($A364,FPL_Fixtures_Extract[[Player]:[Player]],0),MATCH(FPL_Combined[[#Headers],[Gameweek 35]],FPL_Fixtures_Extract[#Headers],0)),3))</f>
        <v>EVE(H)</v>
      </c>
      <c r="AK364" t="str">
        <f ca="1">IF(RIGHT(FPL_Combined[[#Headers],[Gameweek 36]],2)&lt;$B$622,INDEX(FPL_Results_Extract[Gameweek 11],MATCH($A364,FPL_Results_Extract[[Player]:[Player]],0)),INDEX(Team_Key[[Abbreviation]:[Abbreviation]],MATCH(LEFT(INDEX(FPL_Fixtures_Extract[],MATCH($A364,FPL_Fixtures_Extract[[Player]:[Player]],0),MATCH(FPL_Combined[[#Headers],[Gameweek 36]],FPL_Fixtures_Extract[#Headers],0)),LEN(INDEX(FPL_Fixtures_Extract[],MATCH($A364,FPL_Fixtures_Extract[[Player]:[Player]],0),MATCH(FPL_Combined[[#Headers],[Gameweek 36]],FPL_Fixtures_Extract[#Headers],0)))-4),Team_Key[[Full Name]:[Full Name]],0))&amp;RIGHT(INDEX(FPL_Fixtures_Extract[],MATCH($A364,FPL_Fixtures_Extract[[Player]:[Player]],0),MATCH(FPL_Combined[[#Headers],[Gameweek 36]],FPL_Fixtures_Extract[#Headers],0)),3))</f>
        <v>NEW(A)</v>
      </c>
      <c r="AL364" t="str">
        <f ca="1">IF(RIGHT(FPL_Combined[[#Headers],[Gameweek 37]],2)&lt;$B$622,INDEX(FPL_Results_Extract[Gameweek 12],MATCH($A364,FPL_Results_Extract[[Player]:[Player]],0)),INDEX(Team_Key[[Abbreviation]:[Abbreviation]],MATCH(LEFT(INDEX(FPL_Fixtures_Extract[],MATCH($A364,FPL_Fixtures_Extract[[Player]:[Player]],0),MATCH(FPL_Combined[[#Headers],[Gameweek 37]],FPL_Fixtures_Extract[#Headers],0)),LEN(INDEX(FPL_Fixtures_Extract[],MATCH($A364,FPL_Fixtures_Extract[[Player]:[Player]],0),MATCH(FPL_Combined[[#Headers],[Gameweek 37]],FPL_Fixtures_Extract[#Headers],0)))-4),Team_Key[[Full Name]:[Full Name]],0))&amp;RIGHT(INDEX(FPL_Fixtures_Extract[],MATCH($A364,FPL_Fixtures_Extract[[Player]:[Player]],0),MATCH(FPL_Combined[[#Headers],[Gameweek 37]],FPL_Fixtures_Extract[#Headers],0)),3))</f>
        <v>STK(H)</v>
      </c>
      <c r="AM364" t="str">
        <f ca="1">IF(RIGHT(FPL_Combined[[#Headers],[Gameweek 38]],2)&lt;$B$622,INDEX(FPL_Results_Extract[Gameweek 13],MATCH($A364,FPL_Results_Extract[[Player]:[Player]],0)),INDEX(Team_Key[[Abbreviation]:[Abbreviation]],MATCH(LEFT(INDEX(FPL_Fixtures_Extract[],MATCH($A364,FPL_Fixtures_Extract[[Player]:[Player]],0),MATCH(FPL_Combined[[#Headers],[Gameweek 38]],FPL_Fixtures_Extract[#Headers],0)),LEN(INDEX(FPL_Fixtures_Extract[],MATCH($A364,FPL_Fixtures_Extract[[Player]:[Player]],0),MATCH(FPL_Combined[[#Headers],[Gameweek 38]],FPL_Fixtures_Extract[#Headers],0)))-4),Team_Key[[Full Name]:[Full Name]],0))&amp;RIGHT(INDEX(FPL_Fixtures_Extract[],MATCH($A364,FPL_Fixtures_Extract[[Player]:[Player]],0),MATCH(FPL_Combined[[#Headers],[Gameweek 38]],FPL_Fixtures_Extract[#Headers],0)),3))</f>
        <v>SOU(A)</v>
      </c>
    </row>
    <row r="365" spans="1:39" x14ac:dyDescent="0.45">
      <c r="A365" t="s">
        <v>513</v>
      </c>
      <c r="B365" t="str">
        <f ca="1">IF(RIGHT(FPL_Combined[[#Headers],[Gameweek 01]],2)&lt;$B$622,INDEX(FPL_Results_Extract[Gameweek 01],MATCH($A365,FPL_Results_Extract[[Player]:[Player]],0)),INDEX(Team_Key[[Abbreviation]:[Abbreviation]],MATCH(LEFT(INDEX(FPL_Fixtures_Extract[],MATCH($A365,FPL_Fixtures_Extract[[Player]:[Player]],0),MATCH(FPL_Combined[[#Headers],[Gameweek 01]],FPL_Fixtures_Extract[#Headers],0)),LEN(INDEX(FPL_Fixtures_Extract[],MATCH($A365,FPL_Fixtures_Extract[[Player]:[Player]],0),MATCH(FPL_Combined[[#Headers],[Gameweek 01]],FPL_Fixtures_Extract[#Headers],0)))-4),Team_Key[[Full Name]:[Full Name]],0))&amp;RIGHT(INDEX(FPL_Fixtures_Extract[],MATCH($A365,FPL_Fixtures_Extract[[Player]:[Player]],0),MATCH(FPL_Combined[[#Headers],[Gameweek 01]],FPL_Fixtures_Extract[#Headers],0)),3))</f>
        <v>STK(A) 1-0</v>
      </c>
      <c r="C365" t="str">
        <f ca="1">IF(RIGHT(FPL_Combined[[#Headers],[Gameweek 02]],2)&lt;$B$622,INDEX(FPL_Results_Extract[Gameweek 02],MATCH($A365,FPL_Results_Extract[[Player]:[Player]],0)),INDEX(Team_Key[[Abbreviation]:[Abbreviation]],MATCH(LEFT(INDEX(FPL_Fixtures_Extract[],MATCH($A365,FPL_Fixtures_Extract[[Player]:[Player]],0),MATCH(FPL_Combined[[#Headers],[Gameweek 02]],FPL_Fixtures_Extract[#Headers],0)),LEN(INDEX(FPL_Fixtures_Extract[],MATCH($A365,FPL_Fixtures_Extract[[Player]:[Player]],0),MATCH(FPL_Combined[[#Headers],[Gameweek 02]],FPL_Fixtures_Extract[#Headers],0)))-4),Team_Key[[Full Name]:[Full Name]],0))&amp;RIGHT(INDEX(FPL_Fixtures_Extract[],MATCH($A365,FPL_Fixtures_Extract[[Player]:[Player]],0),MATCH(FPL_Combined[[#Headers],[Gameweek 02]],FPL_Fixtures_Extract[#Headers],0)),3))</f>
        <v>BOU(H) 1-0</v>
      </c>
      <c r="D365" t="str">
        <f ca="1">IF(RIGHT(FPL_Combined[[#Headers],[Gameweek 03]],2)&lt;$B$622,INDEX(FPL_Results_Extract[Gameweek 03],MATCH($A365,FPL_Results_Extract[[Player]:[Player]],0)),INDEX(Team_Key[[Abbreviation]:[Abbreviation]],MATCH(LEFT(INDEX(FPL_Fixtures_Extract[],MATCH($A365,FPL_Fixtures_Extract[[Player]:[Player]],0),MATCH(FPL_Combined[[#Headers],[Gameweek 03]],FPL_Fixtures_Extract[#Headers],0)),LEN(INDEX(FPL_Fixtures_Extract[],MATCH($A365,FPL_Fixtures_Extract[[Player]:[Player]],0),MATCH(FPL_Combined[[#Headers],[Gameweek 03]],FPL_Fixtures_Extract[#Headers],0)))-4),Team_Key[[Full Name]:[Full Name]],0))&amp;RIGHT(INDEX(FPL_Fixtures_Extract[],MATCH($A365,FPL_Fixtures_Extract[[Player]:[Player]],0),MATCH(FPL_Combined[[#Headers],[Gameweek 03]],FPL_Fixtures_Extract[#Headers],0)),3))</f>
        <v>ARS(A) 0-0</v>
      </c>
      <c r="E365" t="str">
        <f ca="1">IF(RIGHT(FPL_Combined[[#Headers],[Gameweek 04]],2)&lt;$B$622,INDEX(FPL_Results_Extract[Gameweek 04],MATCH($A365,FPL_Results_Extract[[Player]:[Player]],0)),INDEX(Team_Key[[Abbreviation]:[Abbreviation]],MATCH(LEFT(INDEX(FPL_Fixtures_Extract[],MATCH($A365,FPL_Fixtures_Extract[[Player]:[Player]],0),MATCH(FPL_Combined[[#Headers],[Gameweek 04]],FPL_Fixtures_Extract[#Headers],0)),LEN(INDEX(FPL_Fixtures_Extract[],MATCH($A365,FPL_Fixtures_Extract[[Player]:[Player]],0),MATCH(FPL_Combined[[#Headers],[Gameweek 04]],FPL_Fixtures_Extract[#Headers],0)))-4),Team_Key[[Full Name]:[Full Name]],0))&amp;RIGHT(INDEX(FPL_Fixtures_Extract[],MATCH($A365,FPL_Fixtures_Extract[[Player]:[Player]],0),MATCH(FPL_Combined[[#Headers],[Gameweek 04]],FPL_Fixtures_Extract[#Headers],0)),3))</f>
        <v>WHU(H) 0-3</v>
      </c>
      <c r="F365" t="str">
        <f ca="1">IF(RIGHT(FPL_Combined[[#Headers],[Gameweek 05]],2)&lt;$B$622,INDEX(FPL_Results_Extract[Gameweek 05],MATCH($A365,FPL_Results_Extract[[Player]:[Player]],0)),INDEX(Team_Key[[Abbreviation]:[Abbreviation]],MATCH(LEFT(INDEX(FPL_Fixtures_Extract[],MATCH($A365,FPL_Fixtures_Extract[[Player]:[Player]],0),MATCH(FPL_Combined[[#Headers],[Gameweek 05]],FPL_Fixtures_Extract[#Headers],0)),LEN(INDEX(FPL_Fixtures_Extract[],MATCH($A365,FPL_Fixtures_Extract[[Player]:[Player]],0),MATCH(FPL_Combined[[#Headers],[Gameweek 05]],FPL_Fixtures_Extract[#Headers],0)))-4),Team_Key[[Full Name]:[Full Name]],0))&amp;RIGHT(INDEX(FPL_Fixtures_Extract[],MATCH($A365,FPL_Fixtures_Extract[[Player]:[Player]],0),MATCH(FPL_Combined[[#Headers],[Gameweek 05]],FPL_Fixtures_Extract[#Headers],0)),3))</f>
        <v>MUN(A) 1-3</v>
      </c>
      <c r="G365" t="str">
        <f ca="1">IF(RIGHT(FPL_Combined[[#Headers],[Gameweek 06]],2)&lt;$B$622,INDEX(FPL_Results_Extract[Gameweek 06],MATCH($A365,FPL_Results_Extract[[Player]:[Player]],0)),INDEX(Team_Key[[Abbreviation]:[Abbreviation]],MATCH(LEFT(INDEX(FPL_Fixtures_Extract[],MATCH($A365,FPL_Fixtures_Extract[[Player]:[Player]],0),MATCH(FPL_Combined[[#Headers],[Gameweek 06]],FPL_Fixtures_Extract[#Headers],0)),LEN(INDEX(FPL_Fixtures_Extract[],MATCH($A365,FPL_Fixtures_Extract[[Player]:[Player]],0),MATCH(FPL_Combined[[#Headers],[Gameweek 06]],FPL_Fixtures_Extract[#Headers],0)))-4),Team_Key[[Full Name]:[Full Name]],0))&amp;RIGHT(INDEX(FPL_Fixtures_Extract[],MATCH($A365,FPL_Fixtures_Extract[[Player]:[Player]],0),MATCH(FPL_Combined[[#Headers],[Gameweek 06]],FPL_Fixtures_Extract[#Headers],0)),3))</f>
        <v>NOR(H) 1-1</v>
      </c>
      <c r="H365" t="str">
        <f ca="1">IF(RIGHT(FPL_Combined[[#Headers],[Gameweek 07]],2)&lt;$B$622,INDEX(FPL_Results_Extract[Gameweek 07],MATCH($A365,FPL_Results_Extract[[Player]:[Player]],0)),INDEX(Team_Key[[Abbreviation]:[Abbreviation]],MATCH(LEFT(INDEX(FPL_Fixtures_Extract[],MATCH($A365,FPL_Fixtures_Extract[[Player]:[Player]],0),MATCH(FPL_Combined[[#Headers],[Gameweek 07]],FPL_Fixtures_Extract[#Headers],0)),LEN(INDEX(FPL_Fixtures_Extract[],MATCH($A365,FPL_Fixtures_Extract[[Player]:[Player]],0),MATCH(FPL_Combined[[#Headers],[Gameweek 07]],FPL_Fixtures_Extract[#Headers],0)))-4),Team_Key[[Full Name]:[Full Name]],0))&amp;RIGHT(INDEX(FPL_Fixtures_Extract[],MATCH($A365,FPL_Fixtures_Extract[[Player]:[Player]],0),MATCH(FPL_Combined[[#Headers],[Gameweek 07]],FPL_Fixtures_Extract[#Headers],0)),3))</f>
        <v>AVL(H) 3-2</v>
      </c>
      <c r="I365" t="str">
        <f ca="1">IF(RIGHT(FPL_Combined[[#Headers],[Gameweek 08]],2)&lt;$B$622,INDEX(FPL_Results_Extract[Gameweek 08],MATCH($A365,FPL_Results_Extract[[Player]:[Player]],0)),INDEX(Team_Key[[Abbreviation]:[Abbreviation]],MATCH(LEFT(INDEX(FPL_Fixtures_Extract[],MATCH($A365,FPL_Fixtures_Extract[[Player]:[Player]],0),MATCH(FPL_Combined[[#Headers],[Gameweek 08]],FPL_Fixtures_Extract[#Headers],0)),LEN(INDEX(FPL_Fixtures_Extract[],MATCH($A365,FPL_Fixtures_Extract[[Player]:[Player]],0),MATCH(FPL_Combined[[#Headers],[Gameweek 08]],FPL_Fixtures_Extract[#Headers],0)))-4),Team_Key[[Full Name]:[Full Name]],0))&amp;RIGHT(INDEX(FPL_Fixtures_Extract[],MATCH($A365,FPL_Fixtures_Extract[[Player]:[Player]],0),MATCH(FPL_Combined[[#Headers],[Gameweek 08]],FPL_Fixtures_Extract[#Headers],0)),3))</f>
        <v>EVE(A) 1-1</v>
      </c>
      <c r="J365" t="str">
        <f ca="1">IF(RIGHT(FPL_Combined[[#Headers],[Gameweek 09]],2)&lt;$B$622,INDEX(FPL_Results_Extract[Gameweek 09],MATCH($A365,FPL_Results_Extract[[Player]:[Player]],0)),INDEX(Team_Key[[Abbreviation]:[Abbreviation]],MATCH(LEFT(INDEX(FPL_Fixtures_Extract[],MATCH($A365,FPL_Fixtures_Extract[[Player]:[Player]],0),MATCH(FPL_Combined[[#Headers],[Gameweek 09]],FPL_Fixtures_Extract[#Headers],0)),LEN(INDEX(FPL_Fixtures_Extract[],MATCH($A365,FPL_Fixtures_Extract[[Player]:[Player]],0),MATCH(FPL_Combined[[#Headers],[Gameweek 09]],FPL_Fixtures_Extract[#Headers],0)))-4),Team_Key[[Full Name]:[Full Name]],0))&amp;RIGHT(INDEX(FPL_Fixtures_Extract[],MATCH($A365,FPL_Fixtures_Extract[[Player]:[Player]],0),MATCH(FPL_Combined[[#Headers],[Gameweek 09]],FPL_Fixtures_Extract[#Headers],0)),3))</f>
        <v>TOT(A) 0-0</v>
      </c>
      <c r="K365" t="str">
        <f ca="1">IF(RIGHT(FPL_Combined[[#Headers],[Gameweek 10]],2)&lt;$B$622,INDEX(FPL_Results_Extract[Gameweek 10],MATCH($A365,FPL_Results_Extract[[Player]:[Player]],0)),INDEX(Team_Key[[Abbreviation]:[Abbreviation]],MATCH(LEFT(INDEX(FPL_Fixtures_Extract[],MATCH($A365,FPL_Fixtures_Extract[[Player]:[Player]],0),MATCH(FPL_Combined[[#Headers],[Gameweek 10]],FPL_Fixtures_Extract[#Headers],0)),LEN(INDEX(FPL_Fixtures_Extract[],MATCH($A365,FPL_Fixtures_Extract[[Player]:[Player]],0),MATCH(FPL_Combined[[#Headers],[Gameweek 10]],FPL_Fixtures_Extract[#Headers],0)))-4),Team_Key[[Full Name]:[Full Name]],0))&amp;RIGHT(INDEX(FPL_Fixtures_Extract[],MATCH($A365,FPL_Fixtures_Extract[[Player]:[Player]],0),MATCH(FPL_Combined[[#Headers],[Gameweek 10]],FPL_Fixtures_Extract[#Headers],0)),3))</f>
        <v>SOU(H) 1-1</v>
      </c>
      <c r="L365" t="str">
        <f ca="1">IF(RIGHT(FPL_Combined[[#Headers],[Gameweek 11]],2)&lt;$B$622,INDEX(FPL_Results_Extract[Gameweek 11],MATCH($A365,FPL_Results_Extract[[Player]:[Player]],0)),INDEX(Team_Key[[Abbreviation]:[Abbreviation]],MATCH(LEFT(INDEX(FPL_Fixtures_Extract[],MATCH($A365,FPL_Fixtures_Extract[[Player]:[Player]],0),MATCH(FPL_Combined[[#Headers],[Gameweek 11]],FPL_Fixtures_Extract[#Headers],0)),LEN(INDEX(FPL_Fixtures_Extract[],MATCH($A365,FPL_Fixtures_Extract[[Player]:[Player]],0),MATCH(FPL_Combined[[#Headers],[Gameweek 11]],FPL_Fixtures_Extract[#Headers],0)))-4),Team_Key[[Full Name]:[Full Name]],0))&amp;RIGHT(INDEX(FPL_Fixtures_Extract[],MATCH($A365,FPL_Fixtures_Extract[[Player]:[Player]],0),MATCH(FPL_Combined[[#Headers],[Gameweek 11]],FPL_Fixtures_Extract[#Headers],0)),3))</f>
        <v>CHE(A) 3-1</v>
      </c>
      <c r="M365" t="str">
        <f ca="1">IF(RIGHT(FPL_Combined[[#Headers],[Gameweek 12]],2)&lt;$B$622,INDEX(FPL_Results_Extract[Gameweek 12],MATCH($A365,FPL_Results_Extract[[Player]:[Player]],0)),INDEX(Team_Key[[Abbreviation]:[Abbreviation]],MATCH(LEFT(INDEX(FPL_Fixtures_Extract[],MATCH($A365,FPL_Fixtures_Extract[[Player]:[Player]],0),MATCH(FPL_Combined[[#Headers],[Gameweek 12]],FPL_Fixtures_Extract[#Headers],0)),LEN(INDEX(FPL_Fixtures_Extract[],MATCH($A365,FPL_Fixtures_Extract[[Player]:[Player]],0),MATCH(FPL_Combined[[#Headers],[Gameweek 12]],FPL_Fixtures_Extract[#Headers],0)))-4),Team_Key[[Full Name]:[Full Name]],0))&amp;RIGHT(INDEX(FPL_Fixtures_Extract[],MATCH($A365,FPL_Fixtures_Extract[[Player]:[Player]],0),MATCH(FPL_Combined[[#Headers],[Gameweek 12]],FPL_Fixtures_Extract[#Headers],0)),3))</f>
        <v>CRY(H) 1-2</v>
      </c>
      <c r="N365" t="str">
        <f ca="1">IF(RIGHT(FPL_Combined[[#Headers],[Gameweek 13]],2)&lt;$B$622,INDEX(FPL_Results_Extract[Gameweek 13],MATCH($A365,FPL_Results_Extract[[Player]:[Player]],0)),INDEX(Team_Key[[Abbreviation]:[Abbreviation]],MATCH(LEFT(INDEX(FPL_Fixtures_Extract[],MATCH($A365,FPL_Fixtures_Extract[[Player]:[Player]],0),MATCH(FPL_Combined[[#Headers],[Gameweek 13]],FPL_Fixtures_Extract[#Headers],0)),LEN(INDEX(FPL_Fixtures_Extract[],MATCH($A365,FPL_Fixtures_Extract[[Player]:[Player]],0),MATCH(FPL_Combined[[#Headers],[Gameweek 13]],FPL_Fixtures_Extract[#Headers],0)))-4),Team_Key[[Full Name]:[Full Name]],0))&amp;RIGHT(INDEX(FPL_Fixtures_Extract[],MATCH($A365,FPL_Fixtures_Extract[[Player]:[Player]],0),MATCH(FPL_Combined[[#Headers],[Gameweek 13]],FPL_Fixtures_Extract[#Headers],0)),3))</f>
        <v>MCI(A) 4-1</v>
      </c>
      <c r="O365" t="str">
        <f ca="1">IF(RIGHT(FPL_Combined[[#Headers],[Gameweek 14]],2)&lt;$B$622,INDEX(FPL_Results_Extract[Gameweek 14],MATCH($A365,FPL_Results_Extract[[Player]:[Player]],0)),INDEX(Team_Key[[Abbreviation]:[Abbreviation]],MATCH(LEFT(INDEX(FPL_Fixtures_Extract[],MATCH($A365,FPL_Fixtures_Extract[[Player]:[Player]],0),MATCH(FPL_Combined[[#Headers],[Gameweek 14]],FPL_Fixtures_Extract[#Headers],0)),LEN(INDEX(FPL_Fixtures_Extract[],MATCH($A365,FPL_Fixtures_Extract[[Player]:[Player]],0),MATCH(FPL_Combined[[#Headers],[Gameweek 14]],FPL_Fixtures_Extract[#Headers],0)))-4),Team_Key[[Full Name]:[Full Name]],0))&amp;RIGHT(INDEX(FPL_Fixtures_Extract[],MATCH($A365,FPL_Fixtures_Extract[[Player]:[Player]],0),MATCH(FPL_Combined[[#Headers],[Gameweek 14]],FPL_Fixtures_Extract[#Headers],0)),3))</f>
        <v>SWA(H) 1-0</v>
      </c>
      <c r="P365" t="str">
        <f ca="1">IF(RIGHT(FPL_Combined[[#Headers],[Gameweek 15]],2)&lt;$B$622,INDEX(FPL_Results_Extract[Gameweek 15],MATCH($A365,FPL_Results_Extract[[Player]:[Player]],0)),INDEX(Team_Key[[Abbreviation]:[Abbreviation]],MATCH(LEFT(INDEX(FPL_Fixtures_Extract[],MATCH($A365,FPL_Fixtures_Extract[[Player]:[Player]],0),MATCH(FPL_Combined[[#Headers],[Gameweek 15]],FPL_Fixtures_Extract[#Headers],0)),LEN(INDEX(FPL_Fixtures_Extract[],MATCH($A365,FPL_Fixtures_Extract[[Player]:[Player]],0),MATCH(FPL_Combined[[#Headers],[Gameweek 15]],FPL_Fixtures_Extract[#Headers],0)))-4),Team_Key[[Full Name]:[Full Name]],0))&amp;RIGHT(INDEX(FPL_Fixtures_Extract[],MATCH($A365,FPL_Fixtures_Extract[[Player]:[Player]],0),MATCH(FPL_Combined[[#Headers],[Gameweek 15]],FPL_Fixtures_Extract[#Headers],0)),3))</f>
        <v>NEW(A) 0-2</v>
      </c>
      <c r="Q365" t="str">
        <f ca="1">IF(RIGHT(FPL_Combined[[#Headers],[Gameweek 16]],2)&lt;$B$622,INDEX(FPL_Results_Extract[Gameweek 16],MATCH($A365,FPL_Results_Extract[[Player]:[Player]],0)),INDEX(Team_Key[[Abbreviation]:[Abbreviation]],MATCH(LEFT(INDEX(FPL_Fixtures_Extract[],MATCH($A365,FPL_Fixtures_Extract[[Player]:[Player]],0),MATCH(FPL_Combined[[#Headers],[Gameweek 16]],FPL_Fixtures_Extract[#Headers],0)),LEN(INDEX(FPL_Fixtures_Extract[],MATCH($A365,FPL_Fixtures_Extract[[Player]:[Player]],0),MATCH(FPL_Combined[[#Headers],[Gameweek 16]],FPL_Fixtures_Extract[#Headers],0)))-4),Team_Key[[Full Name]:[Full Name]],0))&amp;RIGHT(INDEX(FPL_Fixtures_Extract[],MATCH($A365,FPL_Fixtures_Extract[[Player]:[Player]],0),MATCH(FPL_Combined[[#Headers],[Gameweek 16]],FPL_Fixtures_Extract[#Headers],0)),3))</f>
        <v>WBA(H) 2-2</v>
      </c>
      <c r="R365" t="str">
        <f ca="1">IF(RIGHT(FPL_Combined[[#Headers],[Gameweek 17]],2)&lt;$B$622,INDEX(FPL_Results_Extract[Gameweek 17],MATCH($A365,FPL_Results_Extract[[Player]:[Player]],0)),INDEX(Team_Key[[Abbreviation]:[Abbreviation]],MATCH(LEFT(INDEX(FPL_Fixtures_Extract[],MATCH($A365,FPL_Fixtures_Extract[[Player]:[Player]],0),MATCH(FPL_Combined[[#Headers],[Gameweek 17]],FPL_Fixtures_Extract[#Headers],0)),LEN(INDEX(FPL_Fixtures_Extract[],MATCH($A365,FPL_Fixtures_Extract[[Player]:[Player]],0),MATCH(FPL_Combined[[#Headers],[Gameweek 17]],FPL_Fixtures_Extract[#Headers],0)))-4),Team_Key[[Full Name]:[Full Name]],0))&amp;RIGHT(INDEX(FPL_Fixtures_Extract[],MATCH($A365,FPL_Fixtures_Extract[[Player]:[Player]],0),MATCH(FPL_Combined[[#Headers],[Gameweek 17]],FPL_Fixtures_Extract[#Headers],0)),3))</f>
        <v>WAT(A) 0-3</v>
      </c>
      <c r="S365" t="str">
        <f ca="1">IF(RIGHT(FPL_Combined[[#Headers],[Gameweek 18]],2)&lt;$B$622,INDEX(FPL_Results_Extract[Gameweek 18],MATCH($A365,FPL_Results_Extract[[Player]:[Player]],0)),INDEX(Team_Key[[Abbreviation]:[Abbreviation]],MATCH(LEFT(INDEX(FPL_Fixtures_Extract[],MATCH($A365,FPL_Fixtures_Extract[[Player]:[Player]],0),MATCH(FPL_Combined[[#Headers],[Gameweek 18]],FPL_Fixtures_Extract[#Headers],0)),LEN(INDEX(FPL_Fixtures_Extract[],MATCH($A365,FPL_Fixtures_Extract[[Player]:[Player]],0),MATCH(FPL_Combined[[#Headers],[Gameweek 18]],FPL_Fixtures_Extract[#Headers],0)))-4),Team_Key[[Full Name]:[Full Name]],0))&amp;RIGHT(INDEX(FPL_Fixtures_Extract[],MATCH($A365,FPL_Fixtures_Extract[[Player]:[Player]],0),MATCH(FPL_Combined[[#Headers],[Gameweek 18]],FPL_Fixtures_Extract[#Headers],0)),3))</f>
        <v>LEI(H) 1-0</v>
      </c>
      <c r="T365" t="str">
        <f ca="1">IF(RIGHT(FPL_Combined[[#Headers],[Gameweek 19]],2)&lt;$B$622,INDEX(FPL_Results_Extract[Gameweek 19],MATCH($A365,FPL_Results_Extract[[Player]:[Player]],0)),INDEX(Team_Key[[Abbreviation]:[Abbreviation]],MATCH(LEFT(INDEX(FPL_Fixtures_Extract[],MATCH($A365,FPL_Fixtures_Extract[[Player]:[Player]],0),MATCH(FPL_Combined[[#Headers],[Gameweek 19]],FPL_Fixtures_Extract[#Headers],0)),LEN(INDEX(FPL_Fixtures_Extract[],MATCH($A365,FPL_Fixtures_Extract[[Player]:[Player]],0),MATCH(FPL_Combined[[#Headers],[Gameweek 19]],FPL_Fixtures_Extract[#Headers],0)))-4),Team_Key[[Full Name]:[Full Name]],0))&amp;RIGHT(INDEX(FPL_Fixtures_Extract[],MATCH($A365,FPL_Fixtures_Extract[[Player]:[Player]],0),MATCH(FPL_Combined[[#Headers],[Gameweek 19]],FPL_Fixtures_Extract[#Headers],0)),3))</f>
        <v>SUN(A) 1-0</v>
      </c>
      <c r="U365" t="str">
        <f ca="1">IF(RIGHT(FPL_Combined[[#Headers],[Gameweek 20]],2)&lt;$B$622,INDEX(FPL_Results_Extract[Gameweek 20],MATCH($A365,FPL_Results_Extract[[Player]:[Player]],0)),INDEX(Team_Key[[Abbreviation]:[Abbreviation]],MATCH(LEFT(INDEX(FPL_Fixtures_Extract[],MATCH($A365,FPL_Fixtures_Extract[[Player]:[Player]],0),MATCH(FPL_Combined[[#Headers],[Gameweek 20]],FPL_Fixtures_Extract[#Headers],0)),LEN(INDEX(FPL_Fixtures_Extract[],MATCH($A365,FPL_Fixtures_Extract[[Player]:[Player]],0),MATCH(FPL_Combined[[#Headers],[Gameweek 20]],FPL_Fixtures_Extract[#Headers],0)))-4),Team_Key[[Full Name]:[Full Name]],0))&amp;RIGHT(INDEX(FPL_Fixtures_Extract[],MATCH($A365,FPL_Fixtures_Extract[[Player]:[Player]],0),MATCH(FPL_Combined[[#Headers],[Gameweek 20]],FPL_Fixtures_Extract[#Headers],0)),3))</f>
        <v>WHU(A) 0-2</v>
      </c>
      <c r="V365" t="str">
        <f ca="1">IF(RIGHT(FPL_Combined[[#Headers],[Gameweek 21]],2)&lt;$B$622,INDEX(FPL_Results_Extract[Gameweek 21],MATCH($A365,FPL_Results_Extract[[Player]:[Player]],0)),INDEX(Team_Key[[Abbreviation]:[Abbreviation]],MATCH(LEFT(INDEX(FPL_Fixtures_Extract[],MATCH($A365,FPL_Fixtures_Extract[[Player]:[Player]],0),MATCH(FPL_Combined[[#Headers],[Gameweek 21]],FPL_Fixtures_Extract[#Headers],0)),LEN(INDEX(FPL_Fixtures_Extract[],MATCH($A365,FPL_Fixtures_Extract[[Player]:[Player]],0),MATCH(FPL_Combined[[#Headers],[Gameweek 21]],FPL_Fixtures_Extract[#Headers],0)))-4),Team_Key[[Full Name]:[Full Name]],0))&amp;RIGHT(INDEX(FPL_Fixtures_Extract[],MATCH($A365,FPL_Fixtures_Extract[[Player]:[Player]],0),MATCH(FPL_Combined[[#Headers],[Gameweek 21]],FPL_Fixtures_Extract[#Headers],0)),3))</f>
        <v>ARS(H) 3-3</v>
      </c>
      <c r="W365" t="str">
        <f ca="1">IF(RIGHT(FPL_Combined[[#Headers],[Gameweek 22]],2)&lt;$B$622,INDEX(FPL_Results_Extract[Gameweek 22],MATCH($A365,FPL_Results_Extract[[Player]:[Player]],0)),INDEX(Team_Key[[Abbreviation]:[Abbreviation]],MATCH(LEFT(INDEX(FPL_Fixtures_Extract[],MATCH($A365,FPL_Fixtures_Extract[[Player]:[Player]],0),MATCH(FPL_Combined[[#Headers],[Gameweek 22]],FPL_Fixtures_Extract[#Headers],0)),LEN(INDEX(FPL_Fixtures_Extract[],MATCH($A365,FPL_Fixtures_Extract[[Player]:[Player]],0),MATCH(FPL_Combined[[#Headers],[Gameweek 22]],FPL_Fixtures_Extract[#Headers],0)))-4),Team_Key[[Full Name]:[Full Name]],0))&amp;RIGHT(INDEX(FPL_Fixtures_Extract[],MATCH($A365,FPL_Fixtures_Extract[[Player]:[Player]],0),MATCH(FPL_Combined[[#Headers],[Gameweek 22]],FPL_Fixtures_Extract[#Headers],0)),3))</f>
        <v>MUN(H) 0-1</v>
      </c>
      <c r="X365" t="str">
        <f ca="1">IF(RIGHT(FPL_Combined[[#Headers],[Gameweek 23]],2)&lt;$B$622,INDEX(FPL_Results_Extract[Gameweek 23],MATCH($A365,FPL_Results_Extract[[Player]:[Player]],0)),INDEX(Team_Key[[Abbreviation]:[Abbreviation]],MATCH(LEFT(INDEX(FPL_Fixtures_Extract[],MATCH($A365,FPL_Fixtures_Extract[[Player]:[Player]],0),MATCH(FPL_Combined[[#Headers],[Gameweek 23]],FPL_Fixtures_Extract[#Headers],0)),LEN(INDEX(FPL_Fixtures_Extract[],MATCH($A365,FPL_Fixtures_Extract[[Player]:[Player]],0),MATCH(FPL_Combined[[#Headers],[Gameweek 23]],FPL_Fixtures_Extract[#Headers],0)))-4),Team_Key[[Full Name]:[Full Name]],0))&amp;RIGHT(INDEX(FPL_Fixtures_Extract[],MATCH($A365,FPL_Fixtures_Extract[[Player]:[Player]],0),MATCH(FPL_Combined[[#Headers],[Gameweek 23]],FPL_Fixtures_Extract[#Headers],0)),3))</f>
        <v>NOR(A) 5-4</v>
      </c>
      <c r="Y365" t="str">
        <f ca="1">IF(RIGHT(FPL_Combined[[#Headers],[Gameweek 24]],2)&lt;$B$622,INDEX(FPL_Results_Extract[Team],MATCH($A365,FPL_Results_Extract[[Player]:[Player]],0)),INDEX(Team_Key[[Abbreviation]:[Abbreviation]],MATCH(LEFT(INDEX(FPL_Fixtures_Extract[],MATCH($A365,FPL_Fixtures_Extract[[Player]:[Player]],0),MATCH(FPL_Combined[[#Headers],[Gameweek 24]],FPL_Fixtures_Extract[#Headers],0)),LEN(INDEX(FPL_Fixtures_Extract[],MATCH($A365,FPL_Fixtures_Extract[[Player]:[Player]],0),MATCH(FPL_Combined[[#Headers],[Gameweek 24]],FPL_Fixtures_Extract[#Headers],0)))-4),Team_Key[[Full Name]:[Full Name]],0))&amp;RIGHT(INDEX(FPL_Fixtures_Extract[],MATCH($A365,FPL_Fixtures_Extract[[Player]:[Player]],0),MATCH(FPL_Combined[[#Headers],[Gameweek 24]],FPL_Fixtures_Extract[#Headers],0)),3))</f>
        <v>LIV</v>
      </c>
      <c r="Z365" t="str">
        <f ca="1">IF(RIGHT(FPL_Combined[[#Headers],[Gameweek 25]],2)&lt;$B$622,INDEX(FPL_Results_Extract[Player],MATCH($A365,FPL_Results_Extract[[Player]:[Player]],0)),INDEX(Team_Key[[Abbreviation]:[Abbreviation]],MATCH(LEFT(INDEX(FPL_Fixtures_Extract[],MATCH($A365,FPL_Fixtures_Extract[[Player]:[Player]],0),MATCH(FPL_Combined[[#Headers],[Gameweek 25]],FPL_Fixtures_Extract[#Headers],0)),LEN(INDEX(FPL_Fixtures_Extract[],MATCH($A365,FPL_Fixtures_Extract[[Player]:[Player]],0),MATCH(FPL_Combined[[#Headers],[Gameweek 25]],FPL_Fixtures_Extract[#Headers],0)))-4),Team_Key[[Full Name]:[Full Name]],0))&amp;RIGHT(INDEX(FPL_Fixtures_Extract[],MATCH($A365,FPL_Fixtures_Extract[[Player]:[Player]],0),MATCH(FPL_Combined[[#Headers],[Gameweek 25]],FPL_Fixtures_Extract[#Headers],0)),3))</f>
        <v>Markovic</v>
      </c>
      <c r="AA365" t="str">
        <f ca="1">IF(RIGHT(FPL_Combined[[#Headers],[Gameweek 26]],2)&lt;$B$622,INDEX(FPL_Results_Extract[Gameweek 01],MATCH($A365,FPL_Results_Extract[[Player]:[Player]],0)),INDEX(Team_Key[[Abbreviation]:[Abbreviation]],MATCH(LEFT(INDEX(FPL_Fixtures_Extract[],MATCH($A365,FPL_Fixtures_Extract[[Player]:[Player]],0),MATCH(FPL_Combined[[#Headers],[Gameweek 26]],FPL_Fixtures_Extract[#Headers],0)),LEN(INDEX(FPL_Fixtures_Extract[],MATCH($A365,FPL_Fixtures_Extract[[Player]:[Player]],0),MATCH(FPL_Combined[[#Headers],[Gameweek 26]],FPL_Fixtures_Extract[#Headers],0)))-4),Team_Key[[Full Name]:[Full Name]],0))&amp;RIGHT(INDEX(FPL_Fixtures_Extract[],MATCH($A365,FPL_Fixtures_Extract[[Player]:[Player]],0),MATCH(FPL_Combined[[#Headers],[Gameweek 26]],FPL_Fixtures_Extract[#Headers],0)),3))</f>
        <v>STK(A) 1-0</v>
      </c>
      <c r="AB365" t="str">
        <f ca="1">IF(RIGHT(FPL_Combined[[#Headers],[Gameweek 27]],2)&lt;$B$622,INDEX(FPL_Results_Extract[Gameweek 02],MATCH($A365,FPL_Results_Extract[[Player]:[Player]],0)),INDEX(Team_Key[[Abbreviation]:[Abbreviation]],MATCH(LEFT(INDEX(FPL_Fixtures_Extract[],MATCH($A365,FPL_Fixtures_Extract[[Player]:[Player]],0),MATCH(FPL_Combined[[#Headers],[Gameweek 27]],FPL_Fixtures_Extract[#Headers],0)),LEN(INDEX(FPL_Fixtures_Extract[],MATCH($A365,FPL_Fixtures_Extract[[Player]:[Player]],0),MATCH(FPL_Combined[[#Headers],[Gameweek 27]],FPL_Fixtures_Extract[#Headers],0)))-4),Team_Key[[Full Name]:[Full Name]],0))&amp;RIGHT(INDEX(FPL_Fixtures_Extract[],MATCH($A365,FPL_Fixtures_Extract[[Player]:[Player]],0),MATCH(FPL_Combined[[#Headers],[Gameweek 27]],FPL_Fixtures_Extract[#Headers],0)),3))</f>
        <v>BOU(H) 1-0</v>
      </c>
      <c r="AC365" t="str">
        <f ca="1">IF(RIGHT(FPL_Combined[[#Headers],[Gameweek 28]],2)&lt;$B$622,INDEX(FPL_Results_Extract[Gameweek 03],MATCH($A365,FPL_Results_Extract[[Player]:[Player]],0)),INDEX(Team_Key[[Abbreviation]:[Abbreviation]],MATCH(LEFT(INDEX(FPL_Fixtures_Extract[],MATCH($A365,FPL_Fixtures_Extract[[Player]:[Player]],0),MATCH(FPL_Combined[[#Headers],[Gameweek 28]],FPL_Fixtures_Extract[#Headers],0)),LEN(INDEX(FPL_Fixtures_Extract[],MATCH($A365,FPL_Fixtures_Extract[[Player]:[Player]],0),MATCH(FPL_Combined[[#Headers],[Gameweek 28]],FPL_Fixtures_Extract[#Headers],0)))-4),Team_Key[[Full Name]:[Full Name]],0))&amp;RIGHT(INDEX(FPL_Fixtures_Extract[],MATCH($A365,FPL_Fixtures_Extract[[Player]:[Player]],0),MATCH(FPL_Combined[[#Headers],[Gameweek 28]],FPL_Fixtures_Extract[#Headers],0)),3))</f>
        <v>ARS(A) 0-0</v>
      </c>
      <c r="AD365" t="str">
        <f ca="1">IF(RIGHT(FPL_Combined[[#Headers],[Gameweek 29]],2)&lt;$B$622,INDEX(FPL_Results_Extract[Gameweek 04],MATCH($A365,FPL_Results_Extract[[Player]:[Player]],0)),INDEX(Team_Key[[Abbreviation]:[Abbreviation]],MATCH(LEFT(INDEX(FPL_Fixtures_Extract[],MATCH($A365,FPL_Fixtures_Extract[[Player]:[Player]],0),MATCH(FPL_Combined[[#Headers],[Gameweek 29]],FPL_Fixtures_Extract[#Headers],0)),LEN(INDEX(FPL_Fixtures_Extract[],MATCH($A365,FPL_Fixtures_Extract[[Player]:[Player]],0),MATCH(FPL_Combined[[#Headers],[Gameweek 29]],FPL_Fixtures_Extract[#Headers],0)))-4),Team_Key[[Full Name]:[Full Name]],0))&amp;RIGHT(INDEX(FPL_Fixtures_Extract[],MATCH($A365,FPL_Fixtures_Extract[[Player]:[Player]],0),MATCH(FPL_Combined[[#Headers],[Gameweek 29]],FPL_Fixtures_Extract[#Headers],0)),3))</f>
        <v>CRY(A)</v>
      </c>
      <c r="AE365" t="e">
        <f ca="1">IF(RIGHT(FPL_Combined[[#Headers],[Gameweek 30]],2)&lt;$B$622,INDEX(FPL_Results_Extract[Gameweek 05],MATCH($A365,FPL_Results_Extract[[Player]:[Player]],0)),INDEX(Team_Key[[Abbreviation]:[Abbreviation]],MATCH(LEFT(INDEX(FPL_Fixtures_Extract[],MATCH($A365,FPL_Fixtures_Extract[[Player]:[Player]],0),MATCH(FPL_Combined[[#Headers],[Gameweek 30]],FPL_Fixtures_Extract[#Headers],0)),LEN(INDEX(FPL_Fixtures_Extract[],MATCH($A365,FPL_Fixtures_Extract[[Player]:[Player]],0),MATCH(FPL_Combined[[#Headers],[Gameweek 30]],FPL_Fixtures_Extract[#Headers],0)))-4),Team_Key[[Full Name]:[Full Name]],0))&amp;RIGHT(INDEX(FPL_Fixtures_Extract[],MATCH($A365,FPL_Fixtures_Extract[[Player]:[Player]],0),MATCH(FPL_Combined[[#Headers],[Gameweek 30]],FPL_Fixtures_Extract[#Headers],0)),3))</f>
        <v>#VALUE!</v>
      </c>
      <c r="AF365" t="str">
        <f ca="1">IF(RIGHT(FPL_Combined[[#Headers],[Gameweek 31]],2)&lt;$B$622,INDEX(FPL_Results_Extract[Gameweek 06],MATCH($A365,FPL_Results_Extract[[Player]:[Player]],0)),INDEX(Team_Key[[Abbreviation]:[Abbreviation]],MATCH(LEFT(INDEX(FPL_Fixtures_Extract[],MATCH($A365,FPL_Fixtures_Extract[[Player]:[Player]],0),MATCH(FPL_Combined[[#Headers],[Gameweek 31]],FPL_Fixtures_Extract[#Headers],0)),LEN(INDEX(FPL_Fixtures_Extract[],MATCH($A365,FPL_Fixtures_Extract[[Player]:[Player]],0),MATCH(FPL_Combined[[#Headers],[Gameweek 31]],FPL_Fixtures_Extract[#Headers],0)))-4),Team_Key[[Full Name]:[Full Name]],0))&amp;RIGHT(INDEX(FPL_Fixtures_Extract[],MATCH($A365,FPL_Fixtures_Extract[[Player]:[Player]],0),MATCH(FPL_Combined[[#Headers],[Gameweek 31]],FPL_Fixtures_Extract[#Headers],0)),3))</f>
        <v>SOU(A)</v>
      </c>
      <c r="AG365" t="str">
        <f ca="1">IF(RIGHT(FPL_Combined[[#Headers],[Gameweek 32]],2)&lt;$B$622,INDEX(FPL_Results_Extract[Gameweek 07],MATCH($A365,FPL_Results_Extract[[Player]:[Player]],0)),INDEX(Team_Key[[Abbreviation]:[Abbreviation]],MATCH(LEFT(INDEX(FPL_Fixtures_Extract[],MATCH($A365,FPL_Fixtures_Extract[[Player]:[Player]],0),MATCH(FPL_Combined[[#Headers],[Gameweek 32]],FPL_Fixtures_Extract[#Headers],0)),LEN(INDEX(FPL_Fixtures_Extract[],MATCH($A365,FPL_Fixtures_Extract[[Player]:[Player]],0),MATCH(FPL_Combined[[#Headers],[Gameweek 32]],FPL_Fixtures_Extract[#Headers],0)))-4),Team_Key[[Full Name]:[Full Name]],0))&amp;RIGHT(INDEX(FPL_Fixtures_Extract[],MATCH($A365,FPL_Fixtures_Extract[[Player]:[Player]],0),MATCH(FPL_Combined[[#Headers],[Gameweek 32]],FPL_Fixtures_Extract[#Headers],0)),3))</f>
        <v>TOT(H)</v>
      </c>
      <c r="AH365" t="str">
        <f ca="1">IF(RIGHT(FPL_Combined[[#Headers],[Gameweek 33]],2)&lt;$B$622,INDEX(FPL_Results_Extract[Gameweek 08],MATCH($A365,FPL_Results_Extract[[Player]:[Player]],0)),INDEX(Team_Key[[Abbreviation]:[Abbreviation]],MATCH(LEFT(INDEX(FPL_Fixtures_Extract[],MATCH($A365,FPL_Fixtures_Extract[[Player]:[Player]],0),MATCH(FPL_Combined[[#Headers],[Gameweek 33]],FPL_Fixtures_Extract[#Headers],0)),LEN(INDEX(FPL_Fixtures_Extract[],MATCH($A365,FPL_Fixtures_Extract[[Player]:[Player]],0),MATCH(FPL_Combined[[#Headers],[Gameweek 33]],FPL_Fixtures_Extract[#Headers],0)))-4),Team_Key[[Full Name]:[Full Name]],0))&amp;RIGHT(INDEX(FPL_Fixtures_Extract[],MATCH($A365,FPL_Fixtures_Extract[[Player]:[Player]],0),MATCH(FPL_Combined[[#Headers],[Gameweek 33]],FPL_Fixtures_Extract[#Headers],0)),3))</f>
        <v>STK(H)</v>
      </c>
      <c r="AI365" t="str">
        <f ca="1">IF(RIGHT(FPL_Combined[[#Headers],[Gameweek 34]],2)&lt;$B$622,INDEX(FPL_Results_Extract[Gameweek 09],MATCH($A365,FPL_Results_Extract[[Player]:[Player]],0)),INDEX(Team_Key[[Abbreviation]:[Abbreviation]],MATCH(LEFT(INDEX(FPL_Fixtures_Extract[],MATCH($A365,FPL_Fixtures_Extract[[Player]:[Player]],0),MATCH(FPL_Combined[[#Headers],[Gameweek 34]],FPL_Fixtures_Extract[#Headers],0)),LEN(INDEX(FPL_Fixtures_Extract[],MATCH($A365,FPL_Fixtures_Extract[[Player]:[Player]],0),MATCH(FPL_Combined[[#Headers],[Gameweek 34]],FPL_Fixtures_Extract[#Headers],0)))-4),Team_Key[[Full Name]:[Full Name]],0))&amp;RIGHT(INDEX(FPL_Fixtures_Extract[],MATCH($A365,FPL_Fixtures_Extract[[Player]:[Player]],0),MATCH(FPL_Combined[[#Headers],[Gameweek 34]],FPL_Fixtures_Extract[#Headers],0)),3))</f>
        <v>BOU(A)</v>
      </c>
      <c r="AJ365" t="str">
        <f ca="1">IF(RIGHT(FPL_Combined[[#Headers],[Gameweek 35]],2)&lt;$B$622,INDEX(FPL_Results_Extract[Gameweek 10],MATCH($A365,FPL_Results_Extract[[Player]:[Player]],0)),INDEX(Team_Key[[Abbreviation]:[Abbreviation]],MATCH(LEFT(INDEX(FPL_Fixtures_Extract[],MATCH($A365,FPL_Fixtures_Extract[[Player]:[Player]],0),MATCH(FPL_Combined[[#Headers],[Gameweek 35]],FPL_Fixtures_Extract[#Headers],0)),LEN(INDEX(FPL_Fixtures_Extract[],MATCH($A365,FPL_Fixtures_Extract[[Player]:[Player]],0),MATCH(FPL_Combined[[#Headers],[Gameweek 35]],FPL_Fixtures_Extract[#Headers],0)))-4),Team_Key[[Full Name]:[Full Name]],0))&amp;RIGHT(INDEX(FPL_Fixtures_Extract[],MATCH($A365,FPL_Fixtures_Extract[[Player]:[Player]],0),MATCH(FPL_Combined[[#Headers],[Gameweek 35]],FPL_Fixtures_Extract[#Headers],0)),3))</f>
        <v>NEW(H)</v>
      </c>
      <c r="AK365" t="str">
        <f ca="1">IF(RIGHT(FPL_Combined[[#Headers],[Gameweek 36]],2)&lt;$B$622,INDEX(FPL_Results_Extract[Gameweek 11],MATCH($A365,FPL_Results_Extract[[Player]:[Player]],0)),INDEX(Team_Key[[Abbreviation]:[Abbreviation]],MATCH(LEFT(INDEX(FPL_Fixtures_Extract[],MATCH($A365,FPL_Fixtures_Extract[[Player]:[Player]],0),MATCH(FPL_Combined[[#Headers],[Gameweek 36]],FPL_Fixtures_Extract[#Headers],0)),LEN(INDEX(FPL_Fixtures_Extract[],MATCH($A365,FPL_Fixtures_Extract[[Player]:[Player]],0),MATCH(FPL_Combined[[#Headers],[Gameweek 36]],FPL_Fixtures_Extract[#Headers],0)))-4),Team_Key[[Full Name]:[Full Name]],0))&amp;RIGHT(INDEX(FPL_Fixtures_Extract[],MATCH($A365,FPL_Fixtures_Extract[[Player]:[Player]],0),MATCH(FPL_Combined[[#Headers],[Gameweek 36]],FPL_Fixtures_Extract[#Headers],0)),3))</f>
        <v>SWA(A)</v>
      </c>
      <c r="AL365" t="str">
        <f ca="1">IF(RIGHT(FPL_Combined[[#Headers],[Gameweek 37]],2)&lt;$B$622,INDEX(FPL_Results_Extract[Gameweek 12],MATCH($A365,FPL_Results_Extract[[Player]:[Player]],0)),INDEX(Team_Key[[Abbreviation]:[Abbreviation]],MATCH(LEFT(INDEX(FPL_Fixtures_Extract[],MATCH($A365,FPL_Fixtures_Extract[[Player]:[Player]],0),MATCH(FPL_Combined[[#Headers],[Gameweek 37]],FPL_Fixtures_Extract[#Headers],0)),LEN(INDEX(FPL_Fixtures_Extract[],MATCH($A365,FPL_Fixtures_Extract[[Player]:[Player]],0),MATCH(FPL_Combined[[#Headers],[Gameweek 37]],FPL_Fixtures_Extract[#Headers],0)))-4),Team_Key[[Full Name]:[Full Name]],0))&amp;RIGHT(INDEX(FPL_Fixtures_Extract[],MATCH($A365,FPL_Fixtures_Extract[[Player]:[Player]],0),MATCH(FPL_Combined[[#Headers],[Gameweek 37]],FPL_Fixtures_Extract[#Headers],0)),3))</f>
        <v>WAT(H)</v>
      </c>
      <c r="AM365" t="str">
        <f ca="1">IF(RIGHT(FPL_Combined[[#Headers],[Gameweek 38]],2)&lt;$B$622,INDEX(FPL_Results_Extract[Gameweek 13],MATCH($A365,FPL_Results_Extract[[Player]:[Player]],0)),INDEX(Team_Key[[Abbreviation]:[Abbreviation]],MATCH(LEFT(INDEX(FPL_Fixtures_Extract[],MATCH($A365,FPL_Fixtures_Extract[[Player]:[Player]],0),MATCH(FPL_Combined[[#Headers],[Gameweek 38]],FPL_Fixtures_Extract[#Headers],0)),LEN(INDEX(FPL_Fixtures_Extract[],MATCH($A365,FPL_Fixtures_Extract[[Player]:[Player]],0),MATCH(FPL_Combined[[#Headers],[Gameweek 38]],FPL_Fixtures_Extract[#Headers],0)))-4),Team_Key[[Full Name]:[Full Name]],0))&amp;RIGHT(INDEX(FPL_Fixtures_Extract[],MATCH($A365,FPL_Fixtures_Extract[[Player]:[Player]],0),MATCH(FPL_Combined[[#Headers],[Gameweek 38]],FPL_Fixtures_Extract[#Headers],0)),3))</f>
        <v>WBA(A)</v>
      </c>
    </row>
    <row r="366" spans="1:39" x14ac:dyDescent="0.45">
      <c r="A366" t="s">
        <v>510</v>
      </c>
      <c r="B366" t="str">
        <f ca="1">IF(RIGHT(FPL_Combined[[#Headers],[Gameweek 01]],2)&lt;$B$622,INDEX(FPL_Results_Extract[Gameweek 01],MATCH($A366,FPL_Results_Extract[[Player]:[Player]],0)),INDEX(Team_Key[[Abbreviation]:[Abbreviation]],MATCH(LEFT(INDEX(FPL_Fixtures_Extract[],MATCH($A366,FPL_Fixtures_Extract[[Player]:[Player]],0),MATCH(FPL_Combined[[#Headers],[Gameweek 01]],FPL_Fixtures_Extract[#Headers],0)),LEN(INDEX(FPL_Fixtures_Extract[],MATCH($A366,FPL_Fixtures_Extract[[Player]:[Player]],0),MATCH(FPL_Combined[[#Headers],[Gameweek 01]],FPL_Fixtures_Extract[#Headers],0)))-4),Team_Key[[Full Name]:[Full Name]],0))&amp;RIGHT(INDEX(FPL_Fixtures_Extract[],MATCH($A366,FPL_Fixtures_Extract[[Player]:[Player]],0),MATCH(FPL_Combined[[#Headers],[Gameweek 01]],FPL_Fixtures_Extract[#Headers],0)),3))</f>
        <v>N/A</v>
      </c>
      <c r="C366" t="str">
        <f ca="1">IF(RIGHT(FPL_Combined[[#Headers],[Gameweek 02]],2)&lt;$B$622,INDEX(FPL_Results_Extract[Gameweek 02],MATCH($A366,FPL_Results_Extract[[Player]:[Player]],0)),INDEX(Team_Key[[Abbreviation]:[Abbreviation]],MATCH(LEFT(INDEX(FPL_Fixtures_Extract[],MATCH($A366,FPL_Fixtures_Extract[[Player]:[Player]],0),MATCH(FPL_Combined[[#Headers],[Gameweek 02]],FPL_Fixtures_Extract[#Headers],0)),LEN(INDEX(FPL_Fixtures_Extract[],MATCH($A366,FPL_Fixtures_Extract[[Player]:[Player]],0),MATCH(FPL_Combined[[#Headers],[Gameweek 02]],FPL_Fixtures_Extract[#Headers],0)))-4),Team_Key[[Full Name]:[Full Name]],0))&amp;RIGHT(INDEX(FPL_Fixtures_Extract[],MATCH($A366,FPL_Fixtures_Extract[[Player]:[Player]],0),MATCH(FPL_Combined[[#Headers],[Gameweek 02]],FPL_Fixtures_Extract[#Headers],0)),3))</f>
        <v>N/A</v>
      </c>
      <c r="D366" t="str">
        <f ca="1">IF(RIGHT(FPL_Combined[[#Headers],[Gameweek 03]],2)&lt;$B$622,INDEX(FPL_Results_Extract[Gameweek 03],MATCH($A366,FPL_Results_Extract[[Player]:[Player]],0)),INDEX(Team_Key[[Abbreviation]:[Abbreviation]],MATCH(LEFT(INDEX(FPL_Fixtures_Extract[],MATCH($A366,FPL_Fixtures_Extract[[Player]:[Player]],0),MATCH(FPL_Combined[[#Headers],[Gameweek 03]],FPL_Fixtures_Extract[#Headers],0)),LEN(INDEX(FPL_Fixtures_Extract[],MATCH($A366,FPL_Fixtures_Extract[[Player]:[Player]],0),MATCH(FPL_Combined[[#Headers],[Gameweek 03]],FPL_Fixtures_Extract[#Headers],0)))-4),Team_Key[[Full Name]:[Full Name]],0))&amp;RIGHT(INDEX(FPL_Fixtures_Extract[],MATCH($A366,FPL_Fixtures_Extract[[Player]:[Player]],0),MATCH(FPL_Combined[[#Headers],[Gameweek 03]],FPL_Fixtures_Extract[#Headers],0)),3))</f>
        <v>N/A</v>
      </c>
      <c r="E366" t="str">
        <f ca="1">IF(RIGHT(FPL_Combined[[#Headers],[Gameweek 04]],2)&lt;$B$622,INDEX(FPL_Results_Extract[Gameweek 04],MATCH($A366,FPL_Results_Extract[[Player]:[Player]],0)),INDEX(Team_Key[[Abbreviation]:[Abbreviation]],MATCH(LEFT(INDEX(FPL_Fixtures_Extract[],MATCH($A366,FPL_Fixtures_Extract[[Player]:[Player]],0),MATCH(FPL_Combined[[#Headers],[Gameweek 04]],FPL_Fixtures_Extract[#Headers],0)),LEN(INDEX(FPL_Fixtures_Extract[],MATCH($A366,FPL_Fixtures_Extract[[Player]:[Player]],0),MATCH(FPL_Combined[[#Headers],[Gameweek 04]],FPL_Fixtures_Extract[#Headers],0)))-4),Team_Key[[Full Name]:[Full Name]],0))&amp;RIGHT(INDEX(FPL_Fixtures_Extract[],MATCH($A366,FPL_Fixtures_Extract[[Player]:[Player]],0),MATCH(FPL_Combined[[#Headers],[Gameweek 04]],FPL_Fixtures_Extract[#Headers],0)),3))</f>
        <v>N/A</v>
      </c>
      <c r="F366" t="str">
        <f ca="1">IF(RIGHT(FPL_Combined[[#Headers],[Gameweek 05]],2)&lt;$B$622,INDEX(FPL_Results_Extract[Gameweek 05],MATCH($A366,FPL_Results_Extract[[Player]:[Player]],0)),INDEX(Team_Key[[Abbreviation]:[Abbreviation]],MATCH(LEFT(INDEX(FPL_Fixtures_Extract[],MATCH($A366,FPL_Fixtures_Extract[[Player]:[Player]],0),MATCH(FPL_Combined[[#Headers],[Gameweek 05]],FPL_Fixtures_Extract[#Headers],0)),LEN(INDEX(FPL_Fixtures_Extract[],MATCH($A366,FPL_Fixtures_Extract[[Player]:[Player]],0),MATCH(FPL_Combined[[#Headers],[Gameweek 05]],FPL_Fixtures_Extract[#Headers],0)))-4),Team_Key[[Full Name]:[Full Name]],0))&amp;RIGHT(INDEX(FPL_Fixtures_Extract[],MATCH($A366,FPL_Fixtures_Extract[[Player]:[Player]],0),MATCH(FPL_Combined[[#Headers],[Gameweek 05]],FPL_Fixtures_Extract[#Headers],0)),3))</f>
        <v>LIV(H) 3-1</v>
      </c>
      <c r="G366" t="str">
        <f ca="1">IF(RIGHT(FPL_Combined[[#Headers],[Gameweek 06]],2)&lt;$B$622,INDEX(FPL_Results_Extract[Gameweek 06],MATCH($A366,FPL_Results_Extract[[Player]:[Player]],0)),INDEX(Team_Key[[Abbreviation]:[Abbreviation]],MATCH(LEFT(INDEX(FPL_Fixtures_Extract[],MATCH($A366,FPL_Fixtures_Extract[[Player]:[Player]],0),MATCH(FPL_Combined[[#Headers],[Gameweek 06]],FPL_Fixtures_Extract[#Headers],0)),LEN(INDEX(FPL_Fixtures_Extract[],MATCH($A366,FPL_Fixtures_Extract[[Player]:[Player]],0),MATCH(FPL_Combined[[#Headers],[Gameweek 06]],FPL_Fixtures_Extract[#Headers],0)))-4),Team_Key[[Full Name]:[Full Name]],0))&amp;RIGHT(INDEX(FPL_Fixtures_Extract[],MATCH($A366,FPL_Fixtures_Extract[[Player]:[Player]],0),MATCH(FPL_Combined[[#Headers],[Gameweek 06]],FPL_Fixtures_Extract[#Headers],0)),3))</f>
        <v>SOU(A) 3-2</v>
      </c>
      <c r="H366" t="str">
        <f ca="1">IF(RIGHT(FPL_Combined[[#Headers],[Gameweek 07]],2)&lt;$B$622,INDEX(FPL_Results_Extract[Gameweek 07],MATCH($A366,FPL_Results_Extract[[Player]:[Player]],0)),INDEX(Team_Key[[Abbreviation]:[Abbreviation]],MATCH(LEFT(INDEX(FPL_Fixtures_Extract[],MATCH($A366,FPL_Fixtures_Extract[[Player]:[Player]],0),MATCH(FPL_Combined[[#Headers],[Gameweek 07]],FPL_Fixtures_Extract[#Headers],0)),LEN(INDEX(FPL_Fixtures_Extract[],MATCH($A366,FPL_Fixtures_Extract[[Player]:[Player]],0),MATCH(FPL_Combined[[#Headers],[Gameweek 07]],FPL_Fixtures_Extract[#Headers],0)))-4),Team_Key[[Full Name]:[Full Name]],0))&amp;RIGHT(INDEX(FPL_Fixtures_Extract[],MATCH($A366,FPL_Fixtures_Extract[[Player]:[Player]],0),MATCH(FPL_Combined[[#Headers],[Gameweek 07]],FPL_Fixtures_Extract[#Headers],0)),3))</f>
        <v>SUN(H) 3-0</v>
      </c>
      <c r="I366" t="str">
        <f ca="1">IF(RIGHT(FPL_Combined[[#Headers],[Gameweek 08]],2)&lt;$B$622,INDEX(FPL_Results_Extract[Gameweek 08],MATCH($A366,FPL_Results_Extract[[Player]:[Player]],0)),INDEX(Team_Key[[Abbreviation]:[Abbreviation]],MATCH(LEFT(INDEX(FPL_Fixtures_Extract[],MATCH($A366,FPL_Fixtures_Extract[[Player]:[Player]],0),MATCH(FPL_Combined[[#Headers],[Gameweek 08]],FPL_Fixtures_Extract[#Headers],0)),LEN(INDEX(FPL_Fixtures_Extract[],MATCH($A366,FPL_Fixtures_Extract[[Player]:[Player]],0),MATCH(FPL_Combined[[#Headers],[Gameweek 08]],FPL_Fixtures_Extract[#Headers],0)))-4),Team_Key[[Full Name]:[Full Name]],0))&amp;RIGHT(INDEX(FPL_Fixtures_Extract[],MATCH($A366,FPL_Fixtures_Extract[[Player]:[Player]],0),MATCH(FPL_Combined[[#Headers],[Gameweek 08]],FPL_Fixtures_Extract[#Headers],0)),3))</f>
        <v>ARS(A) 0-3</v>
      </c>
      <c r="J366" t="str">
        <f ca="1">IF(RIGHT(FPL_Combined[[#Headers],[Gameweek 09]],2)&lt;$B$622,INDEX(FPL_Results_Extract[Gameweek 09],MATCH($A366,FPL_Results_Extract[[Player]:[Player]],0)),INDEX(Team_Key[[Abbreviation]:[Abbreviation]],MATCH(LEFT(INDEX(FPL_Fixtures_Extract[],MATCH($A366,FPL_Fixtures_Extract[[Player]:[Player]],0),MATCH(FPL_Combined[[#Headers],[Gameweek 09]],FPL_Fixtures_Extract[#Headers],0)),LEN(INDEX(FPL_Fixtures_Extract[],MATCH($A366,FPL_Fixtures_Extract[[Player]:[Player]],0),MATCH(FPL_Combined[[#Headers],[Gameweek 09]],FPL_Fixtures_Extract[#Headers],0)))-4),Team_Key[[Full Name]:[Full Name]],0))&amp;RIGHT(INDEX(FPL_Fixtures_Extract[],MATCH($A366,FPL_Fixtures_Extract[[Player]:[Player]],0),MATCH(FPL_Combined[[#Headers],[Gameweek 09]],FPL_Fixtures_Extract[#Headers],0)),3))</f>
        <v>EVE(A) 3-0</v>
      </c>
      <c r="K366" t="str">
        <f ca="1">IF(RIGHT(FPL_Combined[[#Headers],[Gameweek 10]],2)&lt;$B$622,INDEX(FPL_Results_Extract[Gameweek 10],MATCH($A366,FPL_Results_Extract[[Player]:[Player]],0)),INDEX(Team_Key[[Abbreviation]:[Abbreviation]],MATCH(LEFT(INDEX(FPL_Fixtures_Extract[],MATCH($A366,FPL_Fixtures_Extract[[Player]:[Player]],0),MATCH(FPL_Combined[[#Headers],[Gameweek 10]],FPL_Fixtures_Extract[#Headers],0)),LEN(INDEX(FPL_Fixtures_Extract[],MATCH($A366,FPL_Fixtures_Extract[[Player]:[Player]],0),MATCH(FPL_Combined[[#Headers],[Gameweek 10]],FPL_Fixtures_Extract[#Headers],0)))-4),Team_Key[[Full Name]:[Full Name]],0))&amp;RIGHT(INDEX(FPL_Fixtures_Extract[],MATCH($A366,FPL_Fixtures_Extract[[Player]:[Player]],0),MATCH(FPL_Combined[[#Headers],[Gameweek 10]],FPL_Fixtures_Extract[#Headers],0)),3))</f>
        <v>MCI(H) 0-0</v>
      </c>
      <c r="L366" t="str">
        <f ca="1">IF(RIGHT(FPL_Combined[[#Headers],[Gameweek 11]],2)&lt;$B$622,INDEX(FPL_Results_Extract[Gameweek 11],MATCH($A366,FPL_Results_Extract[[Player]:[Player]],0)),INDEX(Team_Key[[Abbreviation]:[Abbreviation]],MATCH(LEFT(INDEX(FPL_Fixtures_Extract[],MATCH($A366,FPL_Fixtures_Extract[[Player]:[Player]],0),MATCH(FPL_Combined[[#Headers],[Gameweek 11]],FPL_Fixtures_Extract[#Headers],0)),LEN(INDEX(FPL_Fixtures_Extract[],MATCH($A366,FPL_Fixtures_Extract[[Player]:[Player]],0),MATCH(FPL_Combined[[#Headers],[Gameweek 11]],FPL_Fixtures_Extract[#Headers],0)))-4),Team_Key[[Full Name]:[Full Name]],0))&amp;RIGHT(INDEX(FPL_Fixtures_Extract[],MATCH($A366,FPL_Fixtures_Extract[[Player]:[Player]],0),MATCH(FPL_Combined[[#Headers],[Gameweek 11]],FPL_Fixtures_Extract[#Headers],0)),3))</f>
        <v>CRY(A) 0-0</v>
      </c>
      <c r="M366" t="str">
        <f ca="1">IF(RIGHT(FPL_Combined[[#Headers],[Gameweek 12]],2)&lt;$B$622,INDEX(FPL_Results_Extract[Gameweek 12],MATCH($A366,FPL_Results_Extract[[Player]:[Player]],0)),INDEX(Team_Key[[Abbreviation]:[Abbreviation]],MATCH(LEFT(INDEX(FPL_Fixtures_Extract[],MATCH($A366,FPL_Fixtures_Extract[[Player]:[Player]],0),MATCH(FPL_Combined[[#Headers],[Gameweek 12]],FPL_Fixtures_Extract[#Headers],0)),LEN(INDEX(FPL_Fixtures_Extract[],MATCH($A366,FPL_Fixtures_Extract[[Player]:[Player]],0),MATCH(FPL_Combined[[#Headers],[Gameweek 12]],FPL_Fixtures_Extract[#Headers],0)))-4),Team_Key[[Full Name]:[Full Name]],0))&amp;RIGHT(INDEX(FPL_Fixtures_Extract[],MATCH($A366,FPL_Fixtures_Extract[[Player]:[Player]],0),MATCH(FPL_Combined[[#Headers],[Gameweek 12]],FPL_Fixtures_Extract[#Headers],0)),3))</f>
        <v>WBA(H) 2-0</v>
      </c>
      <c r="N366" t="str">
        <f ca="1">IF(RIGHT(FPL_Combined[[#Headers],[Gameweek 13]],2)&lt;$B$622,INDEX(FPL_Results_Extract[Gameweek 13],MATCH($A366,FPL_Results_Extract[[Player]:[Player]],0)),INDEX(Team_Key[[Abbreviation]:[Abbreviation]],MATCH(LEFT(INDEX(FPL_Fixtures_Extract[],MATCH($A366,FPL_Fixtures_Extract[[Player]:[Player]],0),MATCH(FPL_Combined[[#Headers],[Gameweek 13]],FPL_Fixtures_Extract[#Headers],0)),LEN(INDEX(FPL_Fixtures_Extract[],MATCH($A366,FPL_Fixtures_Extract[[Player]:[Player]],0),MATCH(FPL_Combined[[#Headers],[Gameweek 13]],FPL_Fixtures_Extract[#Headers],0)))-4),Team_Key[[Full Name]:[Full Name]],0))&amp;RIGHT(INDEX(FPL_Fixtures_Extract[],MATCH($A366,FPL_Fixtures_Extract[[Player]:[Player]],0),MATCH(FPL_Combined[[#Headers],[Gameweek 13]],FPL_Fixtures_Extract[#Headers],0)),3))</f>
        <v>WAT(A) 2-1</v>
      </c>
      <c r="O366" t="str">
        <f ca="1">IF(RIGHT(FPL_Combined[[#Headers],[Gameweek 14]],2)&lt;$B$622,INDEX(FPL_Results_Extract[Gameweek 14],MATCH($A366,FPL_Results_Extract[[Player]:[Player]],0)),INDEX(Team_Key[[Abbreviation]:[Abbreviation]],MATCH(LEFT(INDEX(FPL_Fixtures_Extract[],MATCH($A366,FPL_Fixtures_Extract[[Player]:[Player]],0),MATCH(FPL_Combined[[#Headers],[Gameweek 14]],FPL_Fixtures_Extract[#Headers],0)),LEN(INDEX(FPL_Fixtures_Extract[],MATCH($A366,FPL_Fixtures_Extract[[Player]:[Player]],0),MATCH(FPL_Combined[[#Headers],[Gameweek 14]],FPL_Fixtures_Extract[#Headers],0)))-4),Team_Key[[Full Name]:[Full Name]],0))&amp;RIGHT(INDEX(FPL_Fixtures_Extract[],MATCH($A366,FPL_Fixtures_Extract[[Player]:[Player]],0),MATCH(FPL_Combined[[#Headers],[Gameweek 14]],FPL_Fixtures_Extract[#Headers],0)),3))</f>
        <v>LEI(A) 1-1</v>
      </c>
      <c r="P366" t="str">
        <f ca="1">IF(RIGHT(FPL_Combined[[#Headers],[Gameweek 15]],2)&lt;$B$622,INDEX(FPL_Results_Extract[Gameweek 15],MATCH($A366,FPL_Results_Extract[[Player]:[Player]],0)),INDEX(Team_Key[[Abbreviation]:[Abbreviation]],MATCH(LEFT(INDEX(FPL_Fixtures_Extract[],MATCH($A366,FPL_Fixtures_Extract[[Player]:[Player]],0),MATCH(FPL_Combined[[#Headers],[Gameweek 15]],FPL_Fixtures_Extract[#Headers],0)),LEN(INDEX(FPL_Fixtures_Extract[],MATCH($A366,FPL_Fixtures_Extract[[Player]:[Player]],0),MATCH(FPL_Combined[[#Headers],[Gameweek 15]],FPL_Fixtures_Extract[#Headers],0)))-4),Team_Key[[Full Name]:[Full Name]],0))&amp;RIGHT(INDEX(FPL_Fixtures_Extract[],MATCH($A366,FPL_Fixtures_Extract[[Player]:[Player]],0),MATCH(FPL_Combined[[#Headers],[Gameweek 15]],FPL_Fixtures_Extract[#Headers],0)),3))</f>
        <v>WHU(H) 0-0</v>
      </c>
      <c r="Q366" t="str">
        <f ca="1">IF(RIGHT(FPL_Combined[[#Headers],[Gameweek 16]],2)&lt;$B$622,INDEX(FPL_Results_Extract[Gameweek 16],MATCH($A366,FPL_Results_Extract[[Player]:[Player]],0)),INDEX(Team_Key[[Abbreviation]:[Abbreviation]],MATCH(LEFT(INDEX(FPL_Fixtures_Extract[],MATCH($A366,FPL_Fixtures_Extract[[Player]:[Player]],0),MATCH(FPL_Combined[[#Headers],[Gameweek 16]],FPL_Fixtures_Extract[#Headers],0)),LEN(INDEX(FPL_Fixtures_Extract[],MATCH($A366,FPL_Fixtures_Extract[[Player]:[Player]],0),MATCH(FPL_Combined[[#Headers],[Gameweek 16]],FPL_Fixtures_Extract[#Headers],0)))-4),Team_Key[[Full Name]:[Full Name]],0))&amp;RIGHT(INDEX(FPL_Fixtures_Extract[],MATCH($A366,FPL_Fixtures_Extract[[Player]:[Player]],0),MATCH(FPL_Combined[[#Headers],[Gameweek 16]],FPL_Fixtures_Extract[#Headers],0)),3))</f>
        <v>BOU(A) 1-2</v>
      </c>
      <c r="R366" t="str">
        <f ca="1">IF(RIGHT(FPL_Combined[[#Headers],[Gameweek 17]],2)&lt;$B$622,INDEX(FPL_Results_Extract[Gameweek 17],MATCH($A366,FPL_Results_Extract[[Player]:[Player]],0)),INDEX(Team_Key[[Abbreviation]:[Abbreviation]],MATCH(LEFT(INDEX(FPL_Fixtures_Extract[],MATCH($A366,FPL_Fixtures_Extract[[Player]:[Player]],0),MATCH(FPL_Combined[[#Headers],[Gameweek 17]],FPL_Fixtures_Extract[#Headers],0)),LEN(INDEX(FPL_Fixtures_Extract[],MATCH($A366,FPL_Fixtures_Extract[[Player]:[Player]],0),MATCH(FPL_Combined[[#Headers],[Gameweek 17]],FPL_Fixtures_Extract[#Headers],0)))-4),Team_Key[[Full Name]:[Full Name]],0))&amp;RIGHT(INDEX(FPL_Fixtures_Extract[],MATCH($A366,FPL_Fixtures_Extract[[Player]:[Player]],0),MATCH(FPL_Combined[[#Headers],[Gameweek 17]],FPL_Fixtures_Extract[#Headers],0)),3))</f>
        <v>NOR(H) 1-2</v>
      </c>
      <c r="S366" t="str">
        <f ca="1">IF(RIGHT(FPL_Combined[[#Headers],[Gameweek 18]],2)&lt;$B$622,INDEX(FPL_Results_Extract[Gameweek 18],MATCH($A366,FPL_Results_Extract[[Player]:[Player]],0)),INDEX(Team_Key[[Abbreviation]:[Abbreviation]],MATCH(LEFT(INDEX(FPL_Fixtures_Extract[],MATCH($A366,FPL_Fixtures_Extract[[Player]:[Player]],0),MATCH(FPL_Combined[[#Headers],[Gameweek 18]],FPL_Fixtures_Extract[#Headers],0)),LEN(INDEX(FPL_Fixtures_Extract[],MATCH($A366,FPL_Fixtures_Extract[[Player]:[Player]],0),MATCH(FPL_Combined[[#Headers],[Gameweek 18]],FPL_Fixtures_Extract[#Headers],0)))-4),Team_Key[[Full Name]:[Full Name]],0))&amp;RIGHT(INDEX(FPL_Fixtures_Extract[],MATCH($A366,FPL_Fixtures_Extract[[Player]:[Player]],0),MATCH(FPL_Combined[[#Headers],[Gameweek 18]],FPL_Fixtures_Extract[#Headers],0)),3))</f>
        <v>STK(A) 0-2</v>
      </c>
      <c r="T366" t="str">
        <f ca="1">IF(RIGHT(FPL_Combined[[#Headers],[Gameweek 19]],2)&lt;$B$622,INDEX(FPL_Results_Extract[Gameweek 19],MATCH($A366,FPL_Results_Extract[[Player]:[Player]],0)),INDEX(Team_Key[[Abbreviation]:[Abbreviation]],MATCH(LEFT(INDEX(FPL_Fixtures_Extract[],MATCH($A366,FPL_Fixtures_Extract[[Player]:[Player]],0),MATCH(FPL_Combined[[#Headers],[Gameweek 19]],FPL_Fixtures_Extract[#Headers],0)),LEN(INDEX(FPL_Fixtures_Extract[],MATCH($A366,FPL_Fixtures_Extract[[Player]:[Player]],0),MATCH(FPL_Combined[[#Headers],[Gameweek 19]],FPL_Fixtures_Extract[#Headers],0)))-4),Team_Key[[Full Name]:[Full Name]],0))&amp;RIGHT(INDEX(FPL_Fixtures_Extract[],MATCH($A366,FPL_Fixtures_Extract[[Player]:[Player]],0),MATCH(FPL_Combined[[#Headers],[Gameweek 19]],FPL_Fixtures_Extract[#Headers],0)),3))</f>
        <v>CHE(H) 0-0</v>
      </c>
      <c r="U366" t="str">
        <f ca="1">IF(RIGHT(FPL_Combined[[#Headers],[Gameweek 20]],2)&lt;$B$622,INDEX(FPL_Results_Extract[Gameweek 20],MATCH($A366,FPL_Results_Extract[[Player]:[Player]],0)),INDEX(Team_Key[[Abbreviation]:[Abbreviation]],MATCH(LEFT(INDEX(FPL_Fixtures_Extract[],MATCH($A366,FPL_Fixtures_Extract[[Player]:[Player]],0),MATCH(FPL_Combined[[#Headers],[Gameweek 20]],FPL_Fixtures_Extract[#Headers],0)),LEN(INDEX(FPL_Fixtures_Extract[],MATCH($A366,FPL_Fixtures_Extract[[Player]:[Player]],0),MATCH(FPL_Combined[[#Headers],[Gameweek 20]],FPL_Fixtures_Extract[#Headers],0)))-4),Team_Key[[Full Name]:[Full Name]],0))&amp;RIGHT(INDEX(FPL_Fixtures_Extract[],MATCH($A366,FPL_Fixtures_Extract[[Player]:[Player]],0),MATCH(FPL_Combined[[#Headers],[Gameweek 20]],FPL_Fixtures_Extract[#Headers],0)),3))</f>
        <v>SWA(H) 2-1</v>
      </c>
      <c r="V366" t="str">
        <f ca="1">IF(RIGHT(FPL_Combined[[#Headers],[Gameweek 21]],2)&lt;$B$622,INDEX(FPL_Results_Extract[Gameweek 21],MATCH($A366,FPL_Results_Extract[[Player]:[Player]],0)),INDEX(Team_Key[[Abbreviation]:[Abbreviation]],MATCH(LEFT(INDEX(FPL_Fixtures_Extract[],MATCH($A366,FPL_Fixtures_Extract[[Player]:[Player]],0),MATCH(FPL_Combined[[#Headers],[Gameweek 21]],FPL_Fixtures_Extract[#Headers],0)),LEN(INDEX(FPL_Fixtures_Extract[],MATCH($A366,FPL_Fixtures_Extract[[Player]:[Player]],0),MATCH(FPL_Combined[[#Headers],[Gameweek 21]],FPL_Fixtures_Extract[#Headers],0)))-4),Team_Key[[Full Name]:[Full Name]],0))&amp;RIGHT(INDEX(FPL_Fixtures_Extract[],MATCH($A366,FPL_Fixtures_Extract[[Player]:[Player]],0),MATCH(FPL_Combined[[#Headers],[Gameweek 21]],FPL_Fixtures_Extract[#Headers],0)),3))</f>
        <v>NEW(A) 3-3</v>
      </c>
      <c r="W366" t="str">
        <f ca="1">IF(RIGHT(FPL_Combined[[#Headers],[Gameweek 22]],2)&lt;$B$622,INDEX(FPL_Results_Extract[Gameweek 22],MATCH($A366,FPL_Results_Extract[[Player]:[Player]],0)),INDEX(Team_Key[[Abbreviation]:[Abbreviation]],MATCH(LEFT(INDEX(FPL_Fixtures_Extract[],MATCH($A366,FPL_Fixtures_Extract[[Player]:[Player]],0),MATCH(FPL_Combined[[#Headers],[Gameweek 22]],FPL_Fixtures_Extract[#Headers],0)),LEN(INDEX(FPL_Fixtures_Extract[],MATCH($A366,FPL_Fixtures_Extract[[Player]:[Player]],0),MATCH(FPL_Combined[[#Headers],[Gameweek 22]],FPL_Fixtures_Extract[#Headers],0)))-4),Team_Key[[Full Name]:[Full Name]],0))&amp;RIGHT(INDEX(FPL_Fixtures_Extract[],MATCH($A366,FPL_Fixtures_Extract[[Player]:[Player]],0),MATCH(FPL_Combined[[#Headers],[Gameweek 22]],FPL_Fixtures_Extract[#Headers],0)),3))</f>
        <v>LIV(A) 1-0</v>
      </c>
      <c r="X366" t="str">
        <f ca="1">IF(RIGHT(FPL_Combined[[#Headers],[Gameweek 23]],2)&lt;$B$622,INDEX(FPL_Results_Extract[Gameweek 23],MATCH($A366,FPL_Results_Extract[[Player]:[Player]],0)),INDEX(Team_Key[[Abbreviation]:[Abbreviation]],MATCH(LEFT(INDEX(FPL_Fixtures_Extract[],MATCH($A366,FPL_Fixtures_Extract[[Player]:[Player]],0),MATCH(FPL_Combined[[#Headers],[Gameweek 23]],FPL_Fixtures_Extract[#Headers],0)),LEN(INDEX(FPL_Fixtures_Extract[],MATCH($A366,FPL_Fixtures_Extract[[Player]:[Player]],0),MATCH(FPL_Combined[[#Headers],[Gameweek 23]],FPL_Fixtures_Extract[#Headers],0)))-4),Team_Key[[Full Name]:[Full Name]],0))&amp;RIGHT(INDEX(FPL_Fixtures_Extract[],MATCH($A366,FPL_Fixtures_Extract[[Player]:[Player]],0),MATCH(FPL_Combined[[#Headers],[Gameweek 23]],FPL_Fixtures_Extract[#Headers],0)),3))</f>
        <v>SOU(H) 0-1</v>
      </c>
      <c r="Y366" t="str">
        <f ca="1">IF(RIGHT(FPL_Combined[[#Headers],[Gameweek 24]],2)&lt;$B$622,INDEX(FPL_Results_Extract[Team],MATCH($A366,FPL_Results_Extract[[Player]:[Player]],0)),INDEX(Team_Key[[Abbreviation]:[Abbreviation]],MATCH(LEFT(INDEX(FPL_Fixtures_Extract[],MATCH($A366,FPL_Fixtures_Extract[[Player]:[Player]],0),MATCH(FPL_Combined[[#Headers],[Gameweek 24]],FPL_Fixtures_Extract[#Headers],0)),LEN(INDEX(FPL_Fixtures_Extract[],MATCH($A366,FPL_Fixtures_Extract[[Player]:[Player]],0),MATCH(FPL_Combined[[#Headers],[Gameweek 24]],FPL_Fixtures_Extract[#Headers],0)))-4),Team_Key[[Full Name]:[Full Name]],0))&amp;RIGHT(INDEX(FPL_Fixtures_Extract[],MATCH($A366,FPL_Fixtures_Extract[[Player]:[Player]],0),MATCH(FPL_Combined[[#Headers],[Gameweek 24]],FPL_Fixtures_Extract[#Headers],0)),3))</f>
        <v>MUN</v>
      </c>
      <c r="Z366" t="str">
        <f ca="1">IF(RIGHT(FPL_Combined[[#Headers],[Gameweek 25]],2)&lt;$B$622,INDEX(FPL_Results_Extract[Player],MATCH($A366,FPL_Results_Extract[[Player]:[Player]],0)),INDEX(Team_Key[[Abbreviation]:[Abbreviation]],MATCH(LEFT(INDEX(FPL_Fixtures_Extract[],MATCH($A366,FPL_Fixtures_Extract[[Player]:[Player]],0),MATCH(FPL_Combined[[#Headers],[Gameweek 25]],FPL_Fixtures_Extract[#Headers],0)),LEN(INDEX(FPL_Fixtures_Extract[],MATCH($A366,FPL_Fixtures_Extract[[Player]:[Player]],0),MATCH(FPL_Combined[[#Headers],[Gameweek 25]],FPL_Fixtures_Extract[#Headers],0)))-4),Team_Key[[Full Name]:[Full Name]],0))&amp;RIGHT(INDEX(FPL_Fixtures_Extract[],MATCH($A366,FPL_Fixtures_Extract[[Player]:[Player]],0),MATCH(FPL_Combined[[#Headers],[Gameweek 25]],FPL_Fixtures_Extract[#Headers],0)),3))</f>
        <v>Martial</v>
      </c>
      <c r="AA366" t="str">
        <f ca="1">IF(RIGHT(FPL_Combined[[#Headers],[Gameweek 26]],2)&lt;$B$622,INDEX(FPL_Results_Extract[Gameweek 01],MATCH($A366,FPL_Results_Extract[[Player]:[Player]],0)),INDEX(Team_Key[[Abbreviation]:[Abbreviation]],MATCH(LEFT(INDEX(FPL_Fixtures_Extract[],MATCH($A366,FPL_Fixtures_Extract[[Player]:[Player]],0),MATCH(FPL_Combined[[#Headers],[Gameweek 26]],FPL_Fixtures_Extract[#Headers],0)),LEN(INDEX(FPL_Fixtures_Extract[],MATCH($A366,FPL_Fixtures_Extract[[Player]:[Player]],0),MATCH(FPL_Combined[[#Headers],[Gameweek 26]],FPL_Fixtures_Extract[#Headers],0)))-4),Team_Key[[Full Name]:[Full Name]],0))&amp;RIGHT(INDEX(FPL_Fixtures_Extract[],MATCH($A366,FPL_Fixtures_Extract[[Player]:[Player]],0),MATCH(FPL_Combined[[#Headers],[Gameweek 26]],FPL_Fixtures_Extract[#Headers],0)),3))</f>
        <v>N/A</v>
      </c>
      <c r="AB366" t="str">
        <f ca="1">IF(RIGHT(FPL_Combined[[#Headers],[Gameweek 27]],2)&lt;$B$622,INDEX(FPL_Results_Extract[Gameweek 02],MATCH($A366,FPL_Results_Extract[[Player]:[Player]],0)),INDEX(Team_Key[[Abbreviation]:[Abbreviation]],MATCH(LEFT(INDEX(FPL_Fixtures_Extract[],MATCH($A366,FPL_Fixtures_Extract[[Player]:[Player]],0),MATCH(FPL_Combined[[#Headers],[Gameweek 27]],FPL_Fixtures_Extract[#Headers],0)),LEN(INDEX(FPL_Fixtures_Extract[],MATCH($A366,FPL_Fixtures_Extract[[Player]:[Player]],0),MATCH(FPL_Combined[[#Headers],[Gameweek 27]],FPL_Fixtures_Extract[#Headers],0)))-4),Team_Key[[Full Name]:[Full Name]],0))&amp;RIGHT(INDEX(FPL_Fixtures_Extract[],MATCH($A366,FPL_Fixtures_Extract[[Player]:[Player]],0),MATCH(FPL_Combined[[#Headers],[Gameweek 27]],FPL_Fixtures_Extract[#Headers],0)),3))</f>
        <v>N/A</v>
      </c>
      <c r="AC366" t="str">
        <f ca="1">IF(RIGHT(FPL_Combined[[#Headers],[Gameweek 28]],2)&lt;$B$622,INDEX(FPL_Results_Extract[Gameweek 03],MATCH($A366,FPL_Results_Extract[[Player]:[Player]],0)),INDEX(Team_Key[[Abbreviation]:[Abbreviation]],MATCH(LEFT(INDEX(FPL_Fixtures_Extract[],MATCH($A366,FPL_Fixtures_Extract[[Player]:[Player]],0),MATCH(FPL_Combined[[#Headers],[Gameweek 28]],FPL_Fixtures_Extract[#Headers],0)),LEN(INDEX(FPL_Fixtures_Extract[],MATCH($A366,FPL_Fixtures_Extract[[Player]:[Player]],0),MATCH(FPL_Combined[[#Headers],[Gameweek 28]],FPL_Fixtures_Extract[#Headers],0)))-4),Team_Key[[Full Name]:[Full Name]],0))&amp;RIGHT(INDEX(FPL_Fixtures_Extract[],MATCH($A366,FPL_Fixtures_Extract[[Player]:[Player]],0),MATCH(FPL_Combined[[#Headers],[Gameweek 28]],FPL_Fixtures_Extract[#Headers],0)),3))</f>
        <v>N/A</v>
      </c>
      <c r="AD366" t="str">
        <f ca="1">IF(RIGHT(FPL_Combined[[#Headers],[Gameweek 29]],2)&lt;$B$622,INDEX(FPL_Results_Extract[Gameweek 04],MATCH($A366,FPL_Results_Extract[[Player]:[Player]],0)),INDEX(Team_Key[[Abbreviation]:[Abbreviation]],MATCH(LEFT(INDEX(FPL_Fixtures_Extract[],MATCH($A366,FPL_Fixtures_Extract[[Player]:[Player]],0),MATCH(FPL_Combined[[#Headers],[Gameweek 29]],FPL_Fixtures_Extract[#Headers],0)),LEN(INDEX(FPL_Fixtures_Extract[],MATCH($A366,FPL_Fixtures_Extract[[Player]:[Player]],0),MATCH(FPL_Combined[[#Headers],[Gameweek 29]],FPL_Fixtures_Extract[#Headers],0)))-4),Team_Key[[Full Name]:[Full Name]],0))&amp;RIGHT(INDEX(FPL_Fixtures_Extract[],MATCH($A366,FPL_Fixtures_Extract[[Player]:[Player]],0),MATCH(FPL_Combined[[#Headers],[Gameweek 29]],FPL_Fixtures_Extract[#Headers],0)),3))</f>
        <v>WBA(A)</v>
      </c>
      <c r="AE366" t="e">
        <f ca="1">IF(RIGHT(FPL_Combined[[#Headers],[Gameweek 30]],2)&lt;$B$622,INDEX(FPL_Results_Extract[Gameweek 05],MATCH($A366,FPL_Results_Extract[[Player]:[Player]],0)),INDEX(Team_Key[[Abbreviation]:[Abbreviation]],MATCH(LEFT(INDEX(FPL_Fixtures_Extract[],MATCH($A366,FPL_Fixtures_Extract[[Player]:[Player]],0),MATCH(FPL_Combined[[#Headers],[Gameweek 30]],FPL_Fixtures_Extract[#Headers],0)),LEN(INDEX(FPL_Fixtures_Extract[],MATCH($A366,FPL_Fixtures_Extract[[Player]:[Player]],0),MATCH(FPL_Combined[[#Headers],[Gameweek 30]],FPL_Fixtures_Extract[#Headers],0)))-4),Team_Key[[Full Name]:[Full Name]],0))&amp;RIGHT(INDEX(FPL_Fixtures_Extract[],MATCH($A366,FPL_Fixtures_Extract[[Player]:[Player]],0),MATCH(FPL_Combined[[#Headers],[Gameweek 30]],FPL_Fixtures_Extract[#Headers],0)),3))</f>
        <v>#VALUE!</v>
      </c>
      <c r="AF366" t="str">
        <f ca="1">IF(RIGHT(FPL_Combined[[#Headers],[Gameweek 31]],2)&lt;$B$622,INDEX(FPL_Results_Extract[Gameweek 06],MATCH($A366,FPL_Results_Extract[[Player]:[Player]],0)),INDEX(Team_Key[[Abbreviation]:[Abbreviation]],MATCH(LEFT(INDEX(FPL_Fixtures_Extract[],MATCH($A366,FPL_Fixtures_Extract[[Player]:[Player]],0),MATCH(FPL_Combined[[#Headers],[Gameweek 31]],FPL_Fixtures_Extract[#Headers],0)),LEN(INDEX(FPL_Fixtures_Extract[],MATCH($A366,FPL_Fixtures_Extract[[Player]:[Player]],0),MATCH(FPL_Combined[[#Headers],[Gameweek 31]],FPL_Fixtures_Extract[#Headers],0)))-4),Team_Key[[Full Name]:[Full Name]],0))&amp;RIGHT(INDEX(FPL_Fixtures_Extract[],MATCH($A366,FPL_Fixtures_Extract[[Player]:[Player]],0),MATCH(FPL_Combined[[#Headers],[Gameweek 31]],FPL_Fixtures_Extract[#Headers],0)),3))</f>
        <v>MCI(A)</v>
      </c>
      <c r="AG366" t="str">
        <f ca="1">IF(RIGHT(FPL_Combined[[#Headers],[Gameweek 32]],2)&lt;$B$622,INDEX(FPL_Results_Extract[Gameweek 07],MATCH($A366,FPL_Results_Extract[[Player]:[Player]],0)),INDEX(Team_Key[[Abbreviation]:[Abbreviation]],MATCH(LEFT(INDEX(FPL_Fixtures_Extract[],MATCH($A366,FPL_Fixtures_Extract[[Player]:[Player]],0),MATCH(FPL_Combined[[#Headers],[Gameweek 32]],FPL_Fixtures_Extract[#Headers],0)),LEN(INDEX(FPL_Fixtures_Extract[],MATCH($A366,FPL_Fixtures_Extract[[Player]:[Player]],0),MATCH(FPL_Combined[[#Headers],[Gameweek 32]],FPL_Fixtures_Extract[#Headers],0)))-4),Team_Key[[Full Name]:[Full Name]],0))&amp;RIGHT(INDEX(FPL_Fixtures_Extract[],MATCH($A366,FPL_Fixtures_Extract[[Player]:[Player]],0),MATCH(FPL_Combined[[#Headers],[Gameweek 32]],FPL_Fixtures_Extract[#Headers],0)),3))</f>
        <v>EVE(H)</v>
      </c>
      <c r="AH366" t="str">
        <f ca="1">IF(RIGHT(FPL_Combined[[#Headers],[Gameweek 33]],2)&lt;$B$622,INDEX(FPL_Results_Extract[Gameweek 08],MATCH($A366,FPL_Results_Extract[[Player]:[Player]],0)),INDEX(Team_Key[[Abbreviation]:[Abbreviation]],MATCH(LEFT(INDEX(FPL_Fixtures_Extract[],MATCH($A366,FPL_Fixtures_Extract[[Player]:[Player]],0),MATCH(FPL_Combined[[#Headers],[Gameweek 33]],FPL_Fixtures_Extract[#Headers],0)),LEN(INDEX(FPL_Fixtures_Extract[],MATCH($A366,FPL_Fixtures_Extract[[Player]:[Player]],0),MATCH(FPL_Combined[[#Headers],[Gameweek 33]],FPL_Fixtures_Extract[#Headers],0)))-4),Team_Key[[Full Name]:[Full Name]],0))&amp;RIGHT(INDEX(FPL_Fixtures_Extract[],MATCH($A366,FPL_Fixtures_Extract[[Player]:[Player]],0),MATCH(FPL_Combined[[#Headers],[Gameweek 33]],FPL_Fixtures_Extract[#Headers],0)),3))</f>
        <v>TOT(A)</v>
      </c>
      <c r="AI366" t="str">
        <f ca="1">IF(RIGHT(FPL_Combined[[#Headers],[Gameweek 34]],2)&lt;$B$622,INDEX(FPL_Results_Extract[Gameweek 09],MATCH($A366,FPL_Results_Extract[[Player]:[Player]],0)),INDEX(Team_Key[[Abbreviation]:[Abbreviation]],MATCH(LEFT(INDEX(FPL_Fixtures_Extract[],MATCH($A366,FPL_Fixtures_Extract[[Player]:[Player]],0),MATCH(FPL_Combined[[#Headers],[Gameweek 34]],FPL_Fixtures_Extract[#Headers],0)),LEN(INDEX(FPL_Fixtures_Extract[],MATCH($A366,FPL_Fixtures_Extract[[Player]:[Player]],0),MATCH(FPL_Combined[[#Headers],[Gameweek 34]],FPL_Fixtures_Extract[#Headers],0)))-4),Team_Key[[Full Name]:[Full Name]],0))&amp;RIGHT(INDEX(FPL_Fixtures_Extract[],MATCH($A366,FPL_Fixtures_Extract[[Player]:[Player]],0),MATCH(FPL_Combined[[#Headers],[Gameweek 34]],FPL_Fixtures_Extract[#Headers],0)),3))</f>
        <v>AVL(H)</v>
      </c>
      <c r="AJ366" t="e">
        <f ca="1">IF(RIGHT(FPL_Combined[[#Headers],[Gameweek 35]],2)&lt;$B$622,INDEX(FPL_Results_Extract[Gameweek 10],MATCH($A366,FPL_Results_Extract[[Player]:[Player]],0)),INDEX(Team_Key[[Abbreviation]:[Abbreviation]],MATCH(LEFT(INDEX(FPL_Fixtures_Extract[],MATCH($A366,FPL_Fixtures_Extract[[Player]:[Player]],0),MATCH(FPL_Combined[[#Headers],[Gameweek 35]],FPL_Fixtures_Extract[#Headers],0)),LEN(INDEX(FPL_Fixtures_Extract[],MATCH($A366,FPL_Fixtures_Extract[[Player]:[Player]],0),MATCH(FPL_Combined[[#Headers],[Gameweek 35]],FPL_Fixtures_Extract[#Headers],0)))-4),Team_Key[[Full Name]:[Full Name]],0))&amp;RIGHT(INDEX(FPL_Fixtures_Extract[],MATCH($A366,FPL_Fixtures_Extract[[Player]:[Player]],0),MATCH(FPL_Combined[[#Headers],[Gameweek 35]],FPL_Fixtures_Extract[#Headers],0)),3))</f>
        <v>#VALUE!</v>
      </c>
      <c r="AK366" t="str">
        <f ca="1">IF(RIGHT(FPL_Combined[[#Headers],[Gameweek 36]],2)&lt;$B$622,INDEX(FPL_Results_Extract[Gameweek 11],MATCH($A366,FPL_Results_Extract[[Player]:[Player]],0)),INDEX(Team_Key[[Abbreviation]:[Abbreviation]],MATCH(LEFT(INDEX(FPL_Fixtures_Extract[],MATCH($A366,FPL_Fixtures_Extract[[Player]:[Player]],0),MATCH(FPL_Combined[[#Headers],[Gameweek 36]],FPL_Fixtures_Extract[#Headers],0)),LEN(INDEX(FPL_Fixtures_Extract[],MATCH($A366,FPL_Fixtures_Extract[[Player]:[Player]],0),MATCH(FPL_Combined[[#Headers],[Gameweek 36]],FPL_Fixtures_Extract[#Headers],0)))-4),Team_Key[[Full Name]:[Full Name]],0))&amp;RIGHT(INDEX(FPL_Fixtures_Extract[],MATCH($A366,FPL_Fixtures_Extract[[Player]:[Player]],0),MATCH(FPL_Combined[[#Headers],[Gameweek 36]],FPL_Fixtures_Extract[#Headers],0)),3))</f>
        <v>LEI(H)</v>
      </c>
      <c r="AL366" t="str">
        <f ca="1">IF(RIGHT(FPL_Combined[[#Headers],[Gameweek 37]],2)&lt;$B$622,INDEX(FPL_Results_Extract[Gameweek 12],MATCH($A366,FPL_Results_Extract[[Player]:[Player]],0)),INDEX(Team_Key[[Abbreviation]:[Abbreviation]],MATCH(LEFT(INDEX(FPL_Fixtures_Extract[],MATCH($A366,FPL_Fixtures_Extract[[Player]:[Player]],0),MATCH(FPL_Combined[[#Headers],[Gameweek 37]],FPL_Fixtures_Extract[#Headers],0)),LEN(INDEX(FPL_Fixtures_Extract[],MATCH($A366,FPL_Fixtures_Extract[[Player]:[Player]],0),MATCH(FPL_Combined[[#Headers],[Gameweek 37]],FPL_Fixtures_Extract[#Headers],0)))-4),Team_Key[[Full Name]:[Full Name]],0))&amp;RIGHT(INDEX(FPL_Fixtures_Extract[],MATCH($A366,FPL_Fixtures_Extract[[Player]:[Player]],0),MATCH(FPL_Combined[[#Headers],[Gameweek 37]],FPL_Fixtures_Extract[#Headers],0)),3))</f>
        <v>NOR(A)</v>
      </c>
      <c r="AM366" t="str">
        <f ca="1">IF(RIGHT(FPL_Combined[[#Headers],[Gameweek 38]],2)&lt;$B$622,INDEX(FPL_Results_Extract[Gameweek 13],MATCH($A366,FPL_Results_Extract[[Player]:[Player]],0)),INDEX(Team_Key[[Abbreviation]:[Abbreviation]],MATCH(LEFT(INDEX(FPL_Fixtures_Extract[],MATCH($A366,FPL_Fixtures_Extract[[Player]:[Player]],0),MATCH(FPL_Combined[[#Headers],[Gameweek 38]],FPL_Fixtures_Extract[#Headers],0)),LEN(INDEX(FPL_Fixtures_Extract[],MATCH($A366,FPL_Fixtures_Extract[[Player]:[Player]],0),MATCH(FPL_Combined[[#Headers],[Gameweek 38]],FPL_Fixtures_Extract[#Headers],0)))-4),Team_Key[[Full Name]:[Full Name]],0))&amp;RIGHT(INDEX(FPL_Fixtures_Extract[],MATCH($A366,FPL_Fixtures_Extract[[Player]:[Player]],0),MATCH(FPL_Combined[[#Headers],[Gameweek 38]],FPL_Fixtures_Extract[#Headers],0)),3))</f>
        <v>BOU(H)</v>
      </c>
    </row>
    <row r="367" spans="1:39" x14ac:dyDescent="0.45">
      <c r="A367" t="s">
        <v>427</v>
      </c>
      <c r="B367" t="str">
        <f ca="1">IF(RIGHT(FPL_Combined[[#Headers],[Gameweek 01]],2)&lt;$B$622,INDEX(FPL_Results_Extract[Gameweek 01],MATCH($A367,FPL_Results_Extract[[Player]:[Player]],0)),INDEX(Team_Key[[Abbreviation]:[Abbreviation]],MATCH(LEFT(INDEX(FPL_Fixtures_Extract[],MATCH($A367,FPL_Fixtures_Extract[[Player]:[Player]],0),MATCH(FPL_Combined[[#Headers],[Gameweek 01]],FPL_Fixtures_Extract[#Headers],0)),LEN(INDEX(FPL_Fixtures_Extract[],MATCH($A367,FPL_Fixtures_Extract[[Player]:[Player]],0),MATCH(FPL_Combined[[#Headers],[Gameweek 01]],FPL_Fixtures_Extract[#Headers],0)))-4),Team_Key[[Full Name]:[Full Name]],0))&amp;RIGHT(INDEX(FPL_Fixtures_Extract[],MATCH($A367,FPL_Fixtures_Extract[[Player]:[Player]],0),MATCH(FPL_Combined[[#Headers],[Gameweek 01]],FPL_Fixtures_Extract[#Headers],0)),3))</f>
        <v>CRY(H) 1-3</v>
      </c>
      <c r="C367" t="str">
        <f ca="1">IF(RIGHT(FPL_Combined[[#Headers],[Gameweek 02]],2)&lt;$B$622,INDEX(FPL_Results_Extract[Gameweek 02],MATCH($A367,FPL_Results_Extract[[Player]:[Player]],0)),INDEX(Team_Key[[Abbreviation]:[Abbreviation]],MATCH(LEFT(INDEX(FPL_Fixtures_Extract[],MATCH($A367,FPL_Fixtures_Extract[[Player]:[Player]],0),MATCH(FPL_Combined[[#Headers],[Gameweek 02]],FPL_Fixtures_Extract[#Headers],0)),LEN(INDEX(FPL_Fixtures_Extract[],MATCH($A367,FPL_Fixtures_Extract[[Player]:[Player]],0),MATCH(FPL_Combined[[#Headers],[Gameweek 02]],FPL_Fixtures_Extract[#Headers],0)))-4),Team_Key[[Full Name]:[Full Name]],0))&amp;RIGHT(INDEX(FPL_Fixtures_Extract[],MATCH($A367,FPL_Fixtures_Extract[[Player]:[Player]],0),MATCH(FPL_Combined[[#Headers],[Gameweek 02]],FPL_Fixtures_Extract[#Headers],0)),3))</f>
        <v>SUN(A) 3-1</v>
      </c>
      <c r="D367" t="str">
        <f ca="1">IF(RIGHT(FPL_Combined[[#Headers],[Gameweek 03]],2)&lt;$B$622,INDEX(FPL_Results_Extract[Gameweek 03],MATCH($A367,FPL_Results_Extract[[Player]:[Player]],0)),INDEX(Team_Key[[Abbreviation]:[Abbreviation]],MATCH(LEFT(INDEX(FPL_Fixtures_Extract[],MATCH($A367,FPL_Fixtures_Extract[[Player]:[Player]],0),MATCH(FPL_Combined[[#Headers],[Gameweek 03]],FPL_Fixtures_Extract[#Headers],0)),LEN(INDEX(FPL_Fixtures_Extract[],MATCH($A367,FPL_Fixtures_Extract[[Player]:[Player]],0),MATCH(FPL_Combined[[#Headers],[Gameweek 03]],FPL_Fixtures_Extract[#Headers],0)))-4),Team_Key[[Full Name]:[Full Name]],0))&amp;RIGHT(INDEX(FPL_Fixtures_Extract[],MATCH($A367,FPL_Fixtures_Extract[[Player]:[Player]],0),MATCH(FPL_Combined[[#Headers],[Gameweek 03]],FPL_Fixtures_Extract[#Headers],0)),3))</f>
        <v>STK(H) 1-1</v>
      </c>
      <c r="E367" t="str">
        <f ca="1">IF(RIGHT(FPL_Combined[[#Headers],[Gameweek 04]],2)&lt;$B$622,INDEX(FPL_Results_Extract[Gameweek 04],MATCH($A367,FPL_Results_Extract[[Player]:[Player]],0)),INDEX(Team_Key[[Abbreviation]:[Abbreviation]],MATCH(LEFT(INDEX(FPL_Fixtures_Extract[],MATCH($A367,FPL_Fixtures_Extract[[Player]:[Player]],0),MATCH(FPL_Combined[[#Headers],[Gameweek 04]],FPL_Fixtures_Extract[#Headers],0)),LEN(INDEX(FPL_Fixtures_Extract[],MATCH($A367,FPL_Fixtures_Extract[[Player]:[Player]],0),MATCH(FPL_Combined[[#Headers],[Gameweek 04]],FPL_Fixtures_Extract[#Headers],0)))-4),Team_Key[[Full Name]:[Full Name]],0))&amp;RIGHT(INDEX(FPL_Fixtures_Extract[],MATCH($A367,FPL_Fixtures_Extract[[Player]:[Player]],0),MATCH(FPL_Combined[[#Headers],[Gameweek 04]],FPL_Fixtures_Extract[#Headers],0)),3))</f>
        <v>SOU(A) 0-3</v>
      </c>
      <c r="F367" t="str">
        <f ca="1">IF(RIGHT(FPL_Combined[[#Headers],[Gameweek 05]],2)&lt;$B$622,INDEX(FPL_Results_Extract[Gameweek 05],MATCH($A367,FPL_Results_Extract[[Player]:[Player]],0)),INDEX(Team_Key[[Abbreviation]:[Abbreviation]],MATCH(LEFT(INDEX(FPL_Fixtures_Extract[],MATCH($A367,FPL_Fixtures_Extract[[Player]:[Player]],0),MATCH(FPL_Combined[[#Headers],[Gameweek 05]],FPL_Fixtures_Extract[#Headers],0)),LEN(INDEX(FPL_Fixtures_Extract[],MATCH($A367,FPL_Fixtures_Extract[[Player]:[Player]],0),MATCH(FPL_Combined[[#Headers],[Gameweek 05]],FPL_Fixtures_Extract[#Headers],0)))-4),Team_Key[[Full Name]:[Full Name]],0))&amp;RIGHT(INDEX(FPL_Fixtures_Extract[],MATCH($A367,FPL_Fixtures_Extract[[Player]:[Player]],0),MATCH(FPL_Combined[[#Headers],[Gameweek 05]],FPL_Fixtures_Extract[#Headers],0)),3))</f>
        <v>BOU(H) 3-1</v>
      </c>
      <c r="G367" t="str">
        <f ca="1">IF(RIGHT(FPL_Combined[[#Headers],[Gameweek 06]],2)&lt;$B$622,INDEX(FPL_Results_Extract[Gameweek 06],MATCH($A367,FPL_Results_Extract[[Player]:[Player]],0)),INDEX(Team_Key[[Abbreviation]:[Abbreviation]],MATCH(LEFT(INDEX(FPL_Fixtures_Extract[],MATCH($A367,FPL_Fixtures_Extract[[Player]:[Player]],0),MATCH(FPL_Combined[[#Headers],[Gameweek 06]],FPL_Fixtures_Extract[#Headers],0)),LEN(INDEX(FPL_Fixtures_Extract[],MATCH($A367,FPL_Fixtures_Extract[[Player]:[Player]],0),MATCH(FPL_Combined[[#Headers],[Gameweek 06]],FPL_Fixtures_Extract[#Headers],0)))-4),Team_Key[[Full Name]:[Full Name]],0))&amp;RIGHT(INDEX(FPL_Fixtures_Extract[],MATCH($A367,FPL_Fixtures_Extract[[Player]:[Player]],0),MATCH(FPL_Combined[[#Headers],[Gameweek 06]],FPL_Fixtures_Extract[#Headers],0)),3))</f>
        <v>LIV(A) 1-1</v>
      </c>
      <c r="H367" t="str">
        <f ca="1">IF(RIGHT(FPL_Combined[[#Headers],[Gameweek 07]],2)&lt;$B$622,INDEX(FPL_Results_Extract[Gameweek 07],MATCH($A367,FPL_Results_Extract[[Player]:[Player]],0)),INDEX(Team_Key[[Abbreviation]:[Abbreviation]],MATCH(LEFT(INDEX(FPL_Fixtures_Extract[],MATCH($A367,FPL_Fixtures_Extract[[Player]:[Player]],0),MATCH(FPL_Combined[[#Headers],[Gameweek 07]],FPL_Fixtures_Extract[#Headers],0)),LEN(INDEX(FPL_Fixtures_Extract[],MATCH($A367,FPL_Fixtures_Extract[[Player]:[Player]],0),MATCH(FPL_Combined[[#Headers],[Gameweek 07]],FPL_Fixtures_Extract[#Headers],0)))-4),Team_Key[[Full Name]:[Full Name]],0))&amp;RIGHT(INDEX(FPL_Fixtures_Extract[],MATCH($A367,FPL_Fixtures_Extract[[Player]:[Player]],0),MATCH(FPL_Combined[[#Headers],[Gameweek 07]],FPL_Fixtures_Extract[#Headers],0)),3))</f>
        <v>WHU(A) 2-2</v>
      </c>
      <c r="I367" t="str">
        <f ca="1">IF(RIGHT(FPL_Combined[[#Headers],[Gameweek 08]],2)&lt;$B$622,INDEX(FPL_Results_Extract[Gameweek 08],MATCH($A367,FPL_Results_Extract[[Player]:[Player]],0)),INDEX(Team_Key[[Abbreviation]:[Abbreviation]],MATCH(LEFT(INDEX(FPL_Fixtures_Extract[],MATCH($A367,FPL_Fixtures_Extract[[Player]:[Player]],0),MATCH(FPL_Combined[[#Headers],[Gameweek 08]],FPL_Fixtures_Extract[#Headers],0)),LEN(INDEX(FPL_Fixtures_Extract[],MATCH($A367,FPL_Fixtures_Extract[[Player]:[Player]],0),MATCH(FPL_Combined[[#Headers],[Gameweek 08]],FPL_Fixtures_Extract[#Headers],0)))-4),Team_Key[[Full Name]:[Full Name]],0))&amp;RIGHT(INDEX(FPL_Fixtures_Extract[],MATCH($A367,FPL_Fixtures_Extract[[Player]:[Player]],0),MATCH(FPL_Combined[[#Headers],[Gameweek 08]],FPL_Fixtures_Extract[#Headers],0)),3))</f>
        <v>LEI(H) 1-2</v>
      </c>
      <c r="J367" t="str">
        <f ca="1">IF(RIGHT(FPL_Combined[[#Headers],[Gameweek 09]],2)&lt;$B$622,INDEX(FPL_Results_Extract[Gameweek 09],MATCH($A367,FPL_Results_Extract[[Player]:[Player]],0)),INDEX(Team_Key[[Abbreviation]:[Abbreviation]],MATCH(LEFT(INDEX(FPL_Fixtures_Extract[],MATCH($A367,FPL_Fixtures_Extract[[Player]:[Player]],0),MATCH(FPL_Combined[[#Headers],[Gameweek 09]],FPL_Fixtures_Extract[#Headers],0)),LEN(INDEX(FPL_Fixtures_Extract[],MATCH($A367,FPL_Fixtures_Extract[[Player]:[Player]],0),MATCH(FPL_Combined[[#Headers],[Gameweek 09]],FPL_Fixtures_Extract[#Headers],0)))-4),Team_Key[[Full Name]:[Full Name]],0))&amp;RIGHT(INDEX(FPL_Fixtures_Extract[],MATCH($A367,FPL_Fixtures_Extract[[Player]:[Player]],0),MATCH(FPL_Combined[[#Headers],[Gameweek 09]],FPL_Fixtures_Extract[#Headers],0)),3))</f>
        <v>NEW(A) 2-6</v>
      </c>
      <c r="K367" t="str">
        <f ca="1">IF(RIGHT(FPL_Combined[[#Headers],[Gameweek 10]],2)&lt;$B$622,INDEX(FPL_Results_Extract[Gameweek 10],MATCH($A367,FPL_Results_Extract[[Player]:[Player]],0)),INDEX(Team_Key[[Abbreviation]:[Abbreviation]],MATCH(LEFT(INDEX(FPL_Fixtures_Extract[],MATCH($A367,FPL_Fixtures_Extract[[Player]:[Player]],0),MATCH(FPL_Combined[[#Headers],[Gameweek 10]],FPL_Fixtures_Extract[#Headers],0)),LEN(INDEX(FPL_Fixtures_Extract[],MATCH($A367,FPL_Fixtures_Extract[[Player]:[Player]],0),MATCH(FPL_Combined[[#Headers],[Gameweek 10]],FPL_Fixtures_Extract[#Headers],0)))-4),Team_Key[[Full Name]:[Full Name]],0))&amp;RIGHT(INDEX(FPL_Fixtures_Extract[],MATCH($A367,FPL_Fixtures_Extract[[Player]:[Player]],0),MATCH(FPL_Combined[[#Headers],[Gameweek 10]],FPL_Fixtures_Extract[#Headers],0)),3))</f>
        <v>WBA(H) 0-1</v>
      </c>
      <c r="L367" t="str">
        <f ca="1">IF(RIGHT(FPL_Combined[[#Headers],[Gameweek 11]],2)&lt;$B$622,INDEX(FPL_Results_Extract[Gameweek 11],MATCH($A367,FPL_Results_Extract[[Player]:[Player]],0)),INDEX(Team_Key[[Abbreviation]:[Abbreviation]],MATCH(LEFT(INDEX(FPL_Fixtures_Extract[],MATCH($A367,FPL_Fixtures_Extract[[Player]:[Player]],0),MATCH(FPL_Combined[[#Headers],[Gameweek 11]],FPL_Fixtures_Extract[#Headers],0)),LEN(INDEX(FPL_Fixtures_Extract[],MATCH($A367,FPL_Fixtures_Extract[[Player]:[Player]],0),MATCH(FPL_Combined[[#Headers],[Gameweek 11]],FPL_Fixtures_Extract[#Headers],0)))-4),Team_Key[[Full Name]:[Full Name]],0))&amp;RIGHT(INDEX(FPL_Fixtures_Extract[],MATCH($A367,FPL_Fixtures_Extract[[Player]:[Player]],0),MATCH(FPL_Combined[[#Headers],[Gameweek 11]],FPL_Fixtures_Extract[#Headers],0)),3))</f>
        <v>MCI(A) 1-2</v>
      </c>
      <c r="M367" t="str">
        <f ca="1">IF(RIGHT(FPL_Combined[[#Headers],[Gameweek 12]],2)&lt;$B$622,INDEX(FPL_Results_Extract[Gameweek 12],MATCH($A367,FPL_Results_Extract[[Player]:[Player]],0)),INDEX(Team_Key[[Abbreviation]:[Abbreviation]],MATCH(LEFT(INDEX(FPL_Fixtures_Extract[],MATCH($A367,FPL_Fixtures_Extract[[Player]:[Player]],0),MATCH(FPL_Combined[[#Headers],[Gameweek 12]],FPL_Fixtures_Extract[#Headers],0)),LEN(INDEX(FPL_Fixtures_Extract[],MATCH($A367,FPL_Fixtures_Extract[[Player]:[Player]],0),MATCH(FPL_Combined[[#Headers],[Gameweek 12]],FPL_Fixtures_Extract[#Headers],0)))-4),Team_Key[[Full Name]:[Full Name]],0))&amp;RIGHT(INDEX(FPL_Fixtures_Extract[],MATCH($A367,FPL_Fixtures_Extract[[Player]:[Player]],0),MATCH(FPL_Combined[[#Headers],[Gameweek 12]],FPL_Fixtures_Extract[#Headers],0)),3))</f>
        <v>SWA(H) 1-0</v>
      </c>
      <c r="N367" t="str">
        <f ca="1">IF(RIGHT(FPL_Combined[[#Headers],[Gameweek 13]],2)&lt;$B$622,INDEX(FPL_Results_Extract[Gameweek 13],MATCH($A367,FPL_Results_Extract[[Player]:[Player]],0)),INDEX(Team_Key[[Abbreviation]:[Abbreviation]],MATCH(LEFT(INDEX(FPL_Fixtures_Extract[],MATCH($A367,FPL_Fixtures_Extract[[Player]:[Player]],0),MATCH(FPL_Combined[[#Headers],[Gameweek 13]],FPL_Fixtures_Extract[#Headers],0)),LEN(INDEX(FPL_Fixtures_Extract[],MATCH($A367,FPL_Fixtures_Extract[[Player]:[Player]],0),MATCH(FPL_Combined[[#Headers],[Gameweek 13]],FPL_Fixtures_Extract[#Headers],0)))-4),Team_Key[[Full Name]:[Full Name]],0))&amp;RIGHT(INDEX(FPL_Fixtures_Extract[],MATCH($A367,FPL_Fixtures_Extract[[Player]:[Player]],0),MATCH(FPL_Combined[[#Headers],[Gameweek 13]],FPL_Fixtures_Extract[#Headers],0)),3))</f>
        <v>CHE(A) 0-1</v>
      </c>
      <c r="O367" t="str">
        <f ca="1">IF(RIGHT(FPL_Combined[[#Headers],[Gameweek 14]],2)&lt;$B$622,INDEX(FPL_Results_Extract[Gameweek 14],MATCH($A367,FPL_Results_Extract[[Player]:[Player]],0)),INDEX(Team_Key[[Abbreviation]:[Abbreviation]],MATCH(LEFT(INDEX(FPL_Fixtures_Extract[],MATCH($A367,FPL_Fixtures_Extract[[Player]:[Player]],0),MATCH(FPL_Combined[[#Headers],[Gameweek 14]],FPL_Fixtures_Extract[#Headers],0)),LEN(INDEX(FPL_Fixtures_Extract[],MATCH($A367,FPL_Fixtures_Extract[[Player]:[Player]],0),MATCH(FPL_Combined[[#Headers],[Gameweek 14]],FPL_Fixtures_Extract[#Headers],0)))-4),Team_Key[[Full Name]:[Full Name]],0))&amp;RIGHT(INDEX(FPL_Fixtures_Extract[],MATCH($A367,FPL_Fixtures_Extract[[Player]:[Player]],0),MATCH(FPL_Combined[[#Headers],[Gameweek 14]],FPL_Fixtures_Extract[#Headers],0)),3))</f>
        <v>ARS(H) 1-1</v>
      </c>
      <c r="P367" t="str">
        <f ca="1">IF(RIGHT(FPL_Combined[[#Headers],[Gameweek 15]],2)&lt;$B$622,INDEX(FPL_Results_Extract[Gameweek 15],MATCH($A367,FPL_Results_Extract[[Player]:[Player]],0)),INDEX(Team_Key[[Abbreviation]:[Abbreviation]],MATCH(LEFT(INDEX(FPL_Fixtures_Extract[],MATCH($A367,FPL_Fixtures_Extract[[Player]:[Player]],0),MATCH(FPL_Combined[[#Headers],[Gameweek 15]],FPL_Fixtures_Extract[#Headers],0)),LEN(INDEX(FPL_Fixtures_Extract[],MATCH($A367,FPL_Fixtures_Extract[[Player]:[Player]],0),MATCH(FPL_Combined[[#Headers],[Gameweek 15]],FPL_Fixtures_Extract[#Headers],0)))-4),Team_Key[[Full Name]:[Full Name]],0))&amp;RIGHT(INDEX(FPL_Fixtures_Extract[],MATCH($A367,FPL_Fixtures_Extract[[Player]:[Player]],0),MATCH(FPL_Combined[[#Headers],[Gameweek 15]],FPL_Fixtures_Extract[#Headers],0)),3))</f>
        <v>WAT(A) 0-2</v>
      </c>
      <c r="Q367" t="str">
        <f ca="1">IF(RIGHT(FPL_Combined[[#Headers],[Gameweek 16]],2)&lt;$B$622,INDEX(FPL_Results_Extract[Gameweek 16],MATCH($A367,FPL_Results_Extract[[Player]:[Player]],0)),INDEX(Team_Key[[Abbreviation]:[Abbreviation]],MATCH(LEFT(INDEX(FPL_Fixtures_Extract[],MATCH($A367,FPL_Fixtures_Extract[[Player]:[Player]],0),MATCH(FPL_Combined[[#Headers],[Gameweek 16]],FPL_Fixtures_Extract[#Headers],0)),LEN(INDEX(FPL_Fixtures_Extract[],MATCH($A367,FPL_Fixtures_Extract[[Player]:[Player]],0),MATCH(FPL_Combined[[#Headers],[Gameweek 16]],FPL_Fixtures_Extract[#Headers],0)))-4),Team_Key[[Full Name]:[Full Name]],0))&amp;RIGHT(INDEX(FPL_Fixtures_Extract[],MATCH($A367,FPL_Fixtures_Extract[[Player]:[Player]],0),MATCH(FPL_Combined[[#Headers],[Gameweek 16]],FPL_Fixtures_Extract[#Headers],0)),3))</f>
        <v>EVE(H) 1-1</v>
      </c>
      <c r="R367" t="str">
        <f ca="1">IF(RIGHT(FPL_Combined[[#Headers],[Gameweek 17]],2)&lt;$B$622,INDEX(FPL_Results_Extract[Gameweek 17],MATCH($A367,FPL_Results_Extract[[Player]:[Player]],0)),INDEX(Team_Key[[Abbreviation]:[Abbreviation]],MATCH(LEFT(INDEX(FPL_Fixtures_Extract[],MATCH($A367,FPL_Fixtures_Extract[[Player]:[Player]],0),MATCH(FPL_Combined[[#Headers],[Gameweek 17]],FPL_Fixtures_Extract[#Headers],0)),LEN(INDEX(FPL_Fixtures_Extract[],MATCH($A367,FPL_Fixtures_Extract[[Player]:[Player]],0),MATCH(FPL_Combined[[#Headers],[Gameweek 17]],FPL_Fixtures_Extract[#Headers],0)))-4),Team_Key[[Full Name]:[Full Name]],0))&amp;RIGHT(INDEX(FPL_Fixtures_Extract[],MATCH($A367,FPL_Fixtures_Extract[[Player]:[Player]],0),MATCH(FPL_Combined[[#Headers],[Gameweek 17]],FPL_Fixtures_Extract[#Headers],0)),3))</f>
        <v>MUN(A) 2-1</v>
      </c>
      <c r="S367" t="str">
        <f ca="1">IF(RIGHT(FPL_Combined[[#Headers],[Gameweek 18]],2)&lt;$B$622,INDEX(FPL_Results_Extract[Gameweek 18],MATCH($A367,FPL_Results_Extract[[Player]:[Player]],0)),INDEX(Team_Key[[Abbreviation]:[Abbreviation]],MATCH(LEFT(INDEX(FPL_Fixtures_Extract[],MATCH($A367,FPL_Fixtures_Extract[[Player]:[Player]],0),MATCH(FPL_Combined[[#Headers],[Gameweek 18]],FPL_Fixtures_Extract[#Headers],0)),LEN(INDEX(FPL_Fixtures_Extract[],MATCH($A367,FPL_Fixtures_Extract[[Player]:[Player]],0),MATCH(FPL_Combined[[#Headers],[Gameweek 18]],FPL_Fixtures_Extract[#Headers],0)))-4),Team_Key[[Full Name]:[Full Name]],0))&amp;RIGHT(INDEX(FPL_Fixtures_Extract[],MATCH($A367,FPL_Fixtures_Extract[[Player]:[Player]],0),MATCH(FPL_Combined[[#Headers],[Gameweek 18]],FPL_Fixtures_Extract[#Headers],0)),3))</f>
        <v>TOT(A) 0-3</v>
      </c>
      <c r="T367" t="str">
        <f ca="1">IF(RIGHT(FPL_Combined[[#Headers],[Gameweek 19]],2)&lt;$B$622,INDEX(FPL_Results_Extract[Gameweek 19],MATCH($A367,FPL_Results_Extract[[Player]:[Player]],0)),INDEX(Team_Key[[Abbreviation]:[Abbreviation]],MATCH(LEFT(INDEX(FPL_Fixtures_Extract[],MATCH($A367,FPL_Fixtures_Extract[[Player]:[Player]],0),MATCH(FPL_Combined[[#Headers],[Gameweek 19]],FPL_Fixtures_Extract[#Headers],0)),LEN(INDEX(FPL_Fixtures_Extract[],MATCH($A367,FPL_Fixtures_Extract[[Player]:[Player]],0),MATCH(FPL_Combined[[#Headers],[Gameweek 19]],FPL_Fixtures_Extract[#Headers],0)))-4),Team_Key[[Full Name]:[Full Name]],0))&amp;RIGHT(INDEX(FPL_Fixtures_Extract[],MATCH($A367,FPL_Fixtures_Extract[[Player]:[Player]],0),MATCH(FPL_Combined[[#Headers],[Gameweek 19]],FPL_Fixtures_Extract[#Headers],0)),3))</f>
        <v>AVL(H) 2-0</v>
      </c>
      <c r="U367" t="str">
        <f ca="1">IF(RIGHT(FPL_Combined[[#Headers],[Gameweek 20]],2)&lt;$B$622,INDEX(FPL_Results_Extract[Gameweek 20],MATCH($A367,FPL_Results_Extract[[Player]:[Player]],0)),INDEX(Team_Key[[Abbreviation]:[Abbreviation]],MATCH(LEFT(INDEX(FPL_Fixtures_Extract[],MATCH($A367,FPL_Fixtures_Extract[[Player]:[Player]],0),MATCH(FPL_Combined[[#Headers],[Gameweek 20]],FPL_Fixtures_Extract[#Headers],0)),LEN(INDEX(FPL_Fixtures_Extract[],MATCH($A367,FPL_Fixtures_Extract[[Player]:[Player]],0),MATCH(FPL_Combined[[#Headers],[Gameweek 20]],FPL_Fixtures_Extract[#Headers],0)))-4),Team_Key[[Full Name]:[Full Name]],0))&amp;RIGHT(INDEX(FPL_Fixtures_Extract[],MATCH($A367,FPL_Fixtures_Extract[[Player]:[Player]],0),MATCH(FPL_Combined[[#Headers],[Gameweek 20]],FPL_Fixtures_Extract[#Headers],0)),3))</f>
        <v>SOU(H) 1-0</v>
      </c>
      <c r="V367" t="str">
        <f ca="1">IF(RIGHT(FPL_Combined[[#Headers],[Gameweek 21]],2)&lt;$B$622,INDEX(FPL_Results_Extract[Gameweek 21],MATCH($A367,FPL_Results_Extract[[Player]:[Player]],0)),INDEX(Team_Key[[Abbreviation]:[Abbreviation]],MATCH(LEFT(INDEX(FPL_Fixtures_Extract[],MATCH($A367,FPL_Fixtures_Extract[[Player]:[Player]],0),MATCH(FPL_Combined[[#Headers],[Gameweek 21]],FPL_Fixtures_Extract[#Headers],0)),LEN(INDEX(FPL_Fixtures_Extract[],MATCH($A367,FPL_Fixtures_Extract[[Player]:[Player]],0),MATCH(FPL_Combined[[#Headers],[Gameweek 21]],FPL_Fixtures_Extract[#Headers],0)))-4),Team_Key[[Full Name]:[Full Name]],0))&amp;RIGHT(INDEX(FPL_Fixtures_Extract[],MATCH($A367,FPL_Fixtures_Extract[[Player]:[Player]],0),MATCH(FPL_Combined[[#Headers],[Gameweek 21]],FPL_Fixtures_Extract[#Headers],0)),3))</f>
        <v>STK(A) 1-3</v>
      </c>
      <c r="W367" t="str">
        <f ca="1">IF(RIGHT(FPL_Combined[[#Headers],[Gameweek 22]],2)&lt;$B$622,INDEX(FPL_Results_Extract[Gameweek 22],MATCH($A367,FPL_Results_Extract[[Player]:[Player]],0)),INDEX(Team_Key[[Abbreviation]:[Abbreviation]],MATCH(LEFT(INDEX(FPL_Fixtures_Extract[],MATCH($A367,FPL_Fixtures_Extract[[Player]:[Player]],0),MATCH(FPL_Combined[[#Headers],[Gameweek 22]],FPL_Fixtures_Extract[#Headers],0)),LEN(INDEX(FPL_Fixtures_Extract[],MATCH($A367,FPL_Fixtures_Extract[[Player]:[Player]],0),MATCH(FPL_Combined[[#Headers],[Gameweek 22]],FPL_Fixtures_Extract[#Headers],0)))-4),Team_Key[[Full Name]:[Full Name]],0))&amp;RIGHT(INDEX(FPL_Fixtures_Extract[],MATCH($A367,FPL_Fixtures_Extract[[Player]:[Player]],0),MATCH(FPL_Combined[[#Headers],[Gameweek 22]],FPL_Fixtures_Extract[#Headers],0)),3))</f>
        <v>BOU(A) 0-3</v>
      </c>
      <c r="X367" t="str">
        <f ca="1">IF(RIGHT(FPL_Combined[[#Headers],[Gameweek 23]],2)&lt;$B$622,INDEX(FPL_Results_Extract[Gameweek 23],MATCH($A367,FPL_Results_Extract[[Player]:[Player]],0)),INDEX(Team_Key[[Abbreviation]:[Abbreviation]],MATCH(LEFT(INDEX(FPL_Fixtures_Extract[],MATCH($A367,FPL_Fixtures_Extract[[Player]:[Player]],0),MATCH(FPL_Combined[[#Headers],[Gameweek 23]],FPL_Fixtures_Extract[#Headers],0)),LEN(INDEX(FPL_Fixtures_Extract[],MATCH($A367,FPL_Fixtures_Extract[[Player]:[Player]],0),MATCH(FPL_Combined[[#Headers],[Gameweek 23]],FPL_Fixtures_Extract[#Headers],0)))-4),Team_Key[[Full Name]:[Full Name]],0))&amp;RIGHT(INDEX(FPL_Fixtures_Extract[],MATCH($A367,FPL_Fixtures_Extract[[Player]:[Player]],0),MATCH(FPL_Combined[[#Headers],[Gameweek 23]],FPL_Fixtures_Extract[#Headers],0)),3))</f>
        <v>LIV(H) 4-5</v>
      </c>
      <c r="Y367" t="str">
        <f ca="1">IF(RIGHT(FPL_Combined[[#Headers],[Gameweek 24]],2)&lt;$B$622,INDEX(FPL_Results_Extract[Team],MATCH($A367,FPL_Results_Extract[[Player]:[Player]],0)),INDEX(Team_Key[[Abbreviation]:[Abbreviation]],MATCH(LEFT(INDEX(FPL_Fixtures_Extract[],MATCH($A367,FPL_Fixtures_Extract[[Player]:[Player]],0),MATCH(FPL_Combined[[#Headers],[Gameweek 24]],FPL_Fixtures_Extract[#Headers],0)),LEN(INDEX(FPL_Fixtures_Extract[],MATCH($A367,FPL_Fixtures_Extract[[Player]:[Player]],0),MATCH(FPL_Combined[[#Headers],[Gameweek 24]],FPL_Fixtures_Extract[#Headers],0)))-4),Team_Key[[Full Name]:[Full Name]],0))&amp;RIGHT(INDEX(FPL_Fixtures_Extract[],MATCH($A367,FPL_Fixtures_Extract[[Player]:[Player]],0),MATCH(FPL_Combined[[#Headers],[Gameweek 24]],FPL_Fixtures_Extract[#Headers],0)),3))</f>
        <v>NOR</v>
      </c>
      <c r="Z367" t="str">
        <f ca="1">IF(RIGHT(FPL_Combined[[#Headers],[Gameweek 25]],2)&lt;$B$622,INDEX(FPL_Results_Extract[Player],MATCH($A367,FPL_Results_Extract[[Player]:[Player]],0)),INDEX(Team_Key[[Abbreviation]:[Abbreviation]],MATCH(LEFT(INDEX(FPL_Fixtures_Extract[],MATCH($A367,FPL_Fixtures_Extract[[Player]:[Player]],0),MATCH(FPL_Combined[[#Headers],[Gameweek 25]],FPL_Fixtures_Extract[#Headers],0)),LEN(INDEX(FPL_Fixtures_Extract[],MATCH($A367,FPL_Fixtures_Extract[[Player]:[Player]],0),MATCH(FPL_Combined[[#Headers],[Gameweek 25]],FPL_Fixtures_Extract[#Headers],0)))-4),Team_Key[[Full Name]:[Full Name]],0))&amp;RIGHT(INDEX(FPL_Fixtures_Extract[],MATCH($A367,FPL_Fixtures_Extract[[Player]:[Player]],0),MATCH(FPL_Combined[[#Headers],[Gameweek 25]],FPL_Fixtures_Extract[#Headers],0)),3))</f>
        <v>Martin</v>
      </c>
      <c r="AA367" t="str">
        <f ca="1">IF(RIGHT(FPL_Combined[[#Headers],[Gameweek 26]],2)&lt;$B$622,INDEX(FPL_Results_Extract[Gameweek 01],MATCH($A367,FPL_Results_Extract[[Player]:[Player]],0)),INDEX(Team_Key[[Abbreviation]:[Abbreviation]],MATCH(LEFT(INDEX(FPL_Fixtures_Extract[],MATCH($A367,FPL_Fixtures_Extract[[Player]:[Player]],0),MATCH(FPL_Combined[[#Headers],[Gameweek 26]],FPL_Fixtures_Extract[#Headers],0)),LEN(INDEX(FPL_Fixtures_Extract[],MATCH($A367,FPL_Fixtures_Extract[[Player]:[Player]],0),MATCH(FPL_Combined[[#Headers],[Gameweek 26]],FPL_Fixtures_Extract[#Headers],0)))-4),Team_Key[[Full Name]:[Full Name]],0))&amp;RIGHT(INDEX(FPL_Fixtures_Extract[],MATCH($A367,FPL_Fixtures_Extract[[Player]:[Player]],0),MATCH(FPL_Combined[[#Headers],[Gameweek 26]],FPL_Fixtures_Extract[#Headers],0)),3))</f>
        <v>CRY(H) 1-3</v>
      </c>
      <c r="AB367" t="str">
        <f ca="1">IF(RIGHT(FPL_Combined[[#Headers],[Gameweek 27]],2)&lt;$B$622,INDEX(FPL_Results_Extract[Gameweek 02],MATCH($A367,FPL_Results_Extract[[Player]:[Player]],0)),INDEX(Team_Key[[Abbreviation]:[Abbreviation]],MATCH(LEFT(INDEX(FPL_Fixtures_Extract[],MATCH($A367,FPL_Fixtures_Extract[[Player]:[Player]],0),MATCH(FPL_Combined[[#Headers],[Gameweek 27]],FPL_Fixtures_Extract[#Headers],0)),LEN(INDEX(FPL_Fixtures_Extract[],MATCH($A367,FPL_Fixtures_Extract[[Player]:[Player]],0),MATCH(FPL_Combined[[#Headers],[Gameweek 27]],FPL_Fixtures_Extract[#Headers],0)))-4),Team_Key[[Full Name]:[Full Name]],0))&amp;RIGHT(INDEX(FPL_Fixtures_Extract[],MATCH($A367,FPL_Fixtures_Extract[[Player]:[Player]],0),MATCH(FPL_Combined[[#Headers],[Gameweek 27]],FPL_Fixtures_Extract[#Headers],0)),3))</f>
        <v>SUN(A) 3-1</v>
      </c>
      <c r="AC367" t="str">
        <f ca="1">IF(RIGHT(FPL_Combined[[#Headers],[Gameweek 28]],2)&lt;$B$622,INDEX(FPL_Results_Extract[Gameweek 03],MATCH($A367,FPL_Results_Extract[[Player]:[Player]],0)),INDEX(Team_Key[[Abbreviation]:[Abbreviation]],MATCH(LEFT(INDEX(FPL_Fixtures_Extract[],MATCH($A367,FPL_Fixtures_Extract[[Player]:[Player]],0),MATCH(FPL_Combined[[#Headers],[Gameweek 28]],FPL_Fixtures_Extract[#Headers],0)),LEN(INDEX(FPL_Fixtures_Extract[],MATCH($A367,FPL_Fixtures_Extract[[Player]:[Player]],0),MATCH(FPL_Combined[[#Headers],[Gameweek 28]],FPL_Fixtures_Extract[#Headers],0)))-4),Team_Key[[Full Name]:[Full Name]],0))&amp;RIGHT(INDEX(FPL_Fixtures_Extract[],MATCH($A367,FPL_Fixtures_Extract[[Player]:[Player]],0),MATCH(FPL_Combined[[#Headers],[Gameweek 28]],FPL_Fixtures_Extract[#Headers],0)),3))</f>
        <v>STK(H) 1-1</v>
      </c>
      <c r="AD367" t="str">
        <f ca="1">IF(RIGHT(FPL_Combined[[#Headers],[Gameweek 29]],2)&lt;$B$622,INDEX(FPL_Results_Extract[Gameweek 04],MATCH($A367,FPL_Results_Extract[[Player]:[Player]],0)),INDEX(Team_Key[[Abbreviation]:[Abbreviation]],MATCH(LEFT(INDEX(FPL_Fixtures_Extract[],MATCH($A367,FPL_Fixtures_Extract[[Player]:[Player]],0),MATCH(FPL_Combined[[#Headers],[Gameweek 29]],FPL_Fixtures_Extract[#Headers],0)),LEN(INDEX(FPL_Fixtures_Extract[],MATCH($A367,FPL_Fixtures_Extract[[Player]:[Player]],0),MATCH(FPL_Combined[[#Headers],[Gameweek 29]],FPL_Fixtures_Extract[#Headers],0)))-4),Team_Key[[Full Name]:[Full Name]],0))&amp;RIGHT(INDEX(FPL_Fixtures_Extract[],MATCH($A367,FPL_Fixtures_Extract[[Player]:[Player]],0),MATCH(FPL_Combined[[#Headers],[Gameweek 29]],FPL_Fixtures_Extract[#Headers],0)),3))</f>
        <v>SWA(A)</v>
      </c>
      <c r="AE367" t="str">
        <f ca="1">IF(RIGHT(FPL_Combined[[#Headers],[Gameweek 30]],2)&lt;$B$622,INDEX(FPL_Results_Extract[Gameweek 05],MATCH($A367,FPL_Results_Extract[[Player]:[Player]],0)),INDEX(Team_Key[[Abbreviation]:[Abbreviation]],MATCH(LEFT(INDEX(FPL_Fixtures_Extract[],MATCH($A367,FPL_Fixtures_Extract[[Player]:[Player]],0),MATCH(FPL_Combined[[#Headers],[Gameweek 30]],FPL_Fixtures_Extract[#Headers],0)),LEN(INDEX(FPL_Fixtures_Extract[],MATCH($A367,FPL_Fixtures_Extract[[Player]:[Player]],0),MATCH(FPL_Combined[[#Headers],[Gameweek 30]],FPL_Fixtures_Extract[#Headers],0)))-4),Team_Key[[Full Name]:[Full Name]],0))&amp;RIGHT(INDEX(FPL_Fixtures_Extract[],MATCH($A367,FPL_Fixtures_Extract[[Player]:[Player]],0),MATCH(FPL_Combined[[#Headers],[Gameweek 30]],FPL_Fixtures_Extract[#Headers],0)),3))</f>
        <v>MCI(H)</v>
      </c>
      <c r="AF367" t="str">
        <f ca="1">IF(RIGHT(FPL_Combined[[#Headers],[Gameweek 31]],2)&lt;$B$622,INDEX(FPL_Results_Extract[Gameweek 06],MATCH($A367,FPL_Results_Extract[[Player]:[Player]],0)),INDEX(Team_Key[[Abbreviation]:[Abbreviation]],MATCH(LEFT(INDEX(FPL_Fixtures_Extract[],MATCH($A367,FPL_Fixtures_Extract[[Player]:[Player]],0),MATCH(FPL_Combined[[#Headers],[Gameweek 31]],FPL_Fixtures_Extract[#Headers],0)),LEN(INDEX(FPL_Fixtures_Extract[],MATCH($A367,FPL_Fixtures_Extract[[Player]:[Player]],0),MATCH(FPL_Combined[[#Headers],[Gameweek 31]],FPL_Fixtures_Extract[#Headers],0)))-4),Team_Key[[Full Name]:[Full Name]],0))&amp;RIGHT(INDEX(FPL_Fixtures_Extract[],MATCH($A367,FPL_Fixtures_Extract[[Player]:[Player]],0),MATCH(FPL_Combined[[#Headers],[Gameweek 31]],FPL_Fixtures_Extract[#Headers],0)),3))</f>
        <v>WBA(A)</v>
      </c>
      <c r="AG367" t="str">
        <f ca="1">IF(RIGHT(FPL_Combined[[#Headers],[Gameweek 32]],2)&lt;$B$622,INDEX(FPL_Results_Extract[Gameweek 07],MATCH($A367,FPL_Results_Extract[[Player]:[Player]],0)),INDEX(Team_Key[[Abbreviation]:[Abbreviation]],MATCH(LEFT(INDEX(FPL_Fixtures_Extract[],MATCH($A367,FPL_Fixtures_Extract[[Player]:[Player]],0),MATCH(FPL_Combined[[#Headers],[Gameweek 32]],FPL_Fixtures_Extract[#Headers],0)),LEN(INDEX(FPL_Fixtures_Extract[],MATCH($A367,FPL_Fixtures_Extract[[Player]:[Player]],0),MATCH(FPL_Combined[[#Headers],[Gameweek 32]],FPL_Fixtures_Extract[#Headers],0)))-4),Team_Key[[Full Name]:[Full Name]],0))&amp;RIGHT(INDEX(FPL_Fixtures_Extract[],MATCH($A367,FPL_Fixtures_Extract[[Player]:[Player]],0),MATCH(FPL_Combined[[#Headers],[Gameweek 32]],FPL_Fixtures_Extract[#Headers],0)),3))</f>
        <v>NEW(H)</v>
      </c>
      <c r="AH367" t="str">
        <f ca="1">IF(RIGHT(FPL_Combined[[#Headers],[Gameweek 33]],2)&lt;$B$622,INDEX(FPL_Results_Extract[Gameweek 08],MATCH($A367,FPL_Results_Extract[[Player]:[Player]],0)),INDEX(Team_Key[[Abbreviation]:[Abbreviation]],MATCH(LEFT(INDEX(FPL_Fixtures_Extract[],MATCH($A367,FPL_Fixtures_Extract[[Player]:[Player]],0),MATCH(FPL_Combined[[#Headers],[Gameweek 33]],FPL_Fixtures_Extract[#Headers],0)),LEN(INDEX(FPL_Fixtures_Extract[],MATCH($A367,FPL_Fixtures_Extract[[Player]:[Player]],0),MATCH(FPL_Combined[[#Headers],[Gameweek 33]],FPL_Fixtures_Extract[#Headers],0)))-4),Team_Key[[Full Name]:[Full Name]],0))&amp;RIGHT(INDEX(FPL_Fixtures_Extract[],MATCH($A367,FPL_Fixtures_Extract[[Player]:[Player]],0),MATCH(FPL_Combined[[#Headers],[Gameweek 33]],FPL_Fixtures_Extract[#Headers],0)),3))</f>
        <v>CRY(A)</v>
      </c>
      <c r="AI367" t="str">
        <f ca="1">IF(RIGHT(FPL_Combined[[#Headers],[Gameweek 34]],2)&lt;$B$622,INDEX(FPL_Results_Extract[Gameweek 09],MATCH($A367,FPL_Results_Extract[[Player]:[Player]],0)),INDEX(Team_Key[[Abbreviation]:[Abbreviation]],MATCH(LEFT(INDEX(FPL_Fixtures_Extract[],MATCH($A367,FPL_Fixtures_Extract[[Player]:[Player]],0),MATCH(FPL_Combined[[#Headers],[Gameweek 34]],FPL_Fixtures_Extract[#Headers],0)),LEN(INDEX(FPL_Fixtures_Extract[],MATCH($A367,FPL_Fixtures_Extract[[Player]:[Player]],0),MATCH(FPL_Combined[[#Headers],[Gameweek 34]],FPL_Fixtures_Extract[#Headers],0)))-4),Team_Key[[Full Name]:[Full Name]],0))&amp;RIGHT(INDEX(FPL_Fixtures_Extract[],MATCH($A367,FPL_Fixtures_Extract[[Player]:[Player]],0),MATCH(FPL_Combined[[#Headers],[Gameweek 34]],FPL_Fixtures_Extract[#Headers],0)),3))</f>
        <v>SUN(H)</v>
      </c>
      <c r="AJ367" t="str">
        <f ca="1">IF(RIGHT(FPL_Combined[[#Headers],[Gameweek 35]],2)&lt;$B$622,INDEX(FPL_Results_Extract[Gameweek 10],MATCH($A367,FPL_Results_Extract[[Player]:[Player]],0)),INDEX(Team_Key[[Abbreviation]:[Abbreviation]],MATCH(LEFT(INDEX(FPL_Fixtures_Extract[],MATCH($A367,FPL_Fixtures_Extract[[Player]:[Player]],0),MATCH(FPL_Combined[[#Headers],[Gameweek 35]],FPL_Fixtures_Extract[#Headers],0)),LEN(INDEX(FPL_Fixtures_Extract[],MATCH($A367,FPL_Fixtures_Extract[[Player]:[Player]],0),MATCH(FPL_Combined[[#Headers],[Gameweek 35]],FPL_Fixtures_Extract[#Headers],0)))-4),Team_Key[[Full Name]:[Full Name]],0))&amp;RIGHT(INDEX(FPL_Fixtures_Extract[],MATCH($A367,FPL_Fixtures_Extract[[Player]:[Player]],0),MATCH(FPL_Combined[[#Headers],[Gameweek 35]],FPL_Fixtures_Extract[#Headers],0)),3))</f>
        <v>WAT(H)</v>
      </c>
      <c r="AK367" t="str">
        <f ca="1">IF(RIGHT(FPL_Combined[[#Headers],[Gameweek 36]],2)&lt;$B$622,INDEX(FPL_Results_Extract[Gameweek 11],MATCH($A367,FPL_Results_Extract[[Player]:[Player]],0)),INDEX(Team_Key[[Abbreviation]:[Abbreviation]],MATCH(LEFT(INDEX(FPL_Fixtures_Extract[],MATCH($A367,FPL_Fixtures_Extract[[Player]:[Player]],0),MATCH(FPL_Combined[[#Headers],[Gameweek 36]],FPL_Fixtures_Extract[#Headers],0)),LEN(INDEX(FPL_Fixtures_Extract[],MATCH($A367,FPL_Fixtures_Extract[[Player]:[Player]],0),MATCH(FPL_Combined[[#Headers],[Gameweek 36]],FPL_Fixtures_Extract[#Headers],0)))-4),Team_Key[[Full Name]:[Full Name]],0))&amp;RIGHT(INDEX(FPL_Fixtures_Extract[],MATCH($A367,FPL_Fixtures_Extract[[Player]:[Player]],0),MATCH(FPL_Combined[[#Headers],[Gameweek 36]],FPL_Fixtures_Extract[#Headers],0)),3))</f>
        <v>ARS(A)</v>
      </c>
      <c r="AL367" t="str">
        <f ca="1">IF(RIGHT(FPL_Combined[[#Headers],[Gameweek 37]],2)&lt;$B$622,INDEX(FPL_Results_Extract[Gameweek 12],MATCH($A367,FPL_Results_Extract[[Player]:[Player]],0)),INDEX(Team_Key[[Abbreviation]:[Abbreviation]],MATCH(LEFT(INDEX(FPL_Fixtures_Extract[],MATCH($A367,FPL_Fixtures_Extract[[Player]:[Player]],0),MATCH(FPL_Combined[[#Headers],[Gameweek 37]],FPL_Fixtures_Extract[#Headers],0)),LEN(INDEX(FPL_Fixtures_Extract[],MATCH($A367,FPL_Fixtures_Extract[[Player]:[Player]],0),MATCH(FPL_Combined[[#Headers],[Gameweek 37]],FPL_Fixtures_Extract[#Headers],0)))-4),Team_Key[[Full Name]:[Full Name]],0))&amp;RIGHT(INDEX(FPL_Fixtures_Extract[],MATCH($A367,FPL_Fixtures_Extract[[Player]:[Player]],0),MATCH(FPL_Combined[[#Headers],[Gameweek 37]],FPL_Fixtures_Extract[#Headers],0)),3))</f>
        <v>MUN(H)</v>
      </c>
      <c r="AM367" t="str">
        <f ca="1">IF(RIGHT(FPL_Combined[[#Headers],[Gameweek 38]],2)&lt;$B$622,INDEX(FPL_Results_Extract[Gameweek 13],MATCH($A367,FPL_Results_Extract[[Player]:[Player]],0)),INDEX(Team_Key[[Abbreviation]:[Abbreviation]],MATCH(LEFT(INDEX(FPL_Fixtures_Extract[],MATCH($A367,FPL_Fixtures_Extract[[Player]:[Player]],0),MATCH(FPL_Combined[[#Headers],[Gameweek 38]],FPL_Fixtures_Extract[#Headers],0)),LEN(INDEX(FPL_Fixtures_Extract[],MATCH($A367,FPL_Fixtures_Extract[[Player]:[Player]],0),MATCH(FPL_Combined[[#Headers],[Gameweek 38]],FPL_Fixtures_Extract[#Headers],0)))-4),Team_Key[[Full Name]:[Full Name]],0))&amp;RIGHT(INDEX(FPL_Fixtures_Extract[],MATCH($A367,FPL_Fixtures_Extract[[Player]:[Player]],0),MATCH(FPL_Combined[[#Headers],[Gameweek 38]],FPL_Fixtures_Extract[#Headers],0)),3))</f>
        <v>EVE(A)</v>
      </c>
    </row>
    <row r="368" spans="1:39" x14ac:dyDescent="0.45">
      <c r="A368" t="s">
        <v>271</v>
      </c>
      <c r="B368" t="str">
        <f ca="1">IF(RIGHT(FPL_Combined[[#Headers],[Gameweek 01]],2)&lt;$B$622,INDEX(FPL_Results_Extract[Gameweek 01],MATCH($A368,FPL_Results_Extract[[Player]:[Player]],0)),INDEX(Team_Key[[Abbreviation]:[Abbreviation]],MATCH(LEFT(INDEX(FPL_Fixtures_Extract[],MATCH($A368,FPL_Fixtures_Extract[[Player]:[Player]],0),MATCH(FPL_Combined[[#Headers],[Gameweek 01]],FPL_Fixtures_Extract[#Headers],0)),LEN(INDEX(FPL_Fixtures_Extract[],MATCH($A368,FPL_Fixtures_Extract[[Player]:[Player]],0),MATCH(FPL_Combined[[#Headers],[Gameweek 01]],FPL_Fixtures_Extract[#Headers],0)))-4),Team_Key[[Full Name]:[Full Name]],0))&amp;RIGHT(INDEX(FPL_Fixtures_Extract[],MATCH($A368,FPL_Fixtures_Extract[[Player]:[Player]],0),MATCH(FPL_Combined[[#Headers],[Gameweek 01]],FPL_Fixtures_Extract[#Headers],0)),3))</f>
        <v>NEW(A) 2-2</v>
      </c>
      <c r="C368" t="str">
        <f ca="1">IF(RIGHT(FPL_Combined[[#Headers],[Gameweek 02]],2)&lt;$B$622,INDEX(FPL_Results_Extract[Gameweek 02],MATCH($A368,FPL_Results_Extract[[Player]:[Player]],0)),INDEX(Team_Key[[Abbreviation]:[Abbreviation]],MATCH(LEFT(INDEX(FPL_Fixtures_Extract[],MATCH($A368,FPL_Fixtures_Extract[[Player]:[Player]],0),MATCH(FPL_Combined[[#Headers],[Gameweek 02]],FPL_Fixtures_Extract[#Headers],0)),LEN(INDEX(FPL_Fixtures_Extract[],MATCH($A368,FPL_Fixtures_Extract[[Player]:[Player]],0),MATCH(FPL_Combined[[#Headers],[Gameweek 02]],FPL_Fixtures_Extract[#Headers],0)))-4),Team_Key[[Full Name]:[Full Name]],0))&amp;RIGHT(INDEX(FPL_Fixtures_Extract[],MATCH($A368,FPL_Fixtures_Extract[[Player]:[Player]],0),MATCH(FPL_Combined[[#Headers],[Gameweek 02]],FPL_Fixtures_Extract[#Headers],0)),3))</f>
        <v>EVE(H) 0-3</v>
      </c>
      <c r="D368" t="str">
        <f ca="1">IF(RIGHT(FPL_Combined[[#Headers],[Gameweek 03]],2)&lt;$B$622,INDEX(FPL_Results_Extract[Gameweek 03],MATCH($A368,FPL_Results_Extract[[Player]:[Player]],0)),INDEX(Team_Key[[Abbreviation]:[Abbreviation]],MATCH(LEFT(INDEX(FPL_Fixtures_Extract[],MATCH($A368,FPL_Fixtures_Extract[[Player]:[Player]],0),MATCH(FPL_Combined[[#Headers],[Gameweek 03]],FPL_Fixtures_Extract[#Headers],0)),LEN(INDEX(FPL_Fixtures_Extract[],MATCH($A368,FPL_Fixtures_Extract[[Player]:[Player]],0),MATCH(FPL_Combined[[#Headers],[Gameweek 03]],FPL_Fixtures_Extract[#Headers],0)))-4),Team_Key[[Full Name]:[Full Name]],0))&amp;RIGHT(INDEX(FPL_Fixtures_Extract[],MATCH($A368,FPL_Fixtures_Extract[[Player]:[Player]],0),MATCH(FPL_Combined[[#Headers],[Gameweek 03]],FPL_Fixtures_Extract[#Headers],0)),3))</f>
        <v>WAT(A) 0-0</v>
      </c>
      <c r="E368" t="str">
        <f ca="1">IF(RIGHT(FPL_Combined[[#Headers],[Gameweek 04]],2)&lt;$B$622,INDEX(FPL_Results_Extract[Gameweek 04],MATCH($A368,FPL_Results_Extract[[Player]:[Player]],0)),INDEX(Team_Key[[Abbreviation]:[Abbreviation]],MATCH(LEFT(INDEX(FPL_Fixtures_Extract[],MATCH($A368,FPL_Fixtures_Extract[[Player]:[Player]],0),MATCH(FPL_Combined[[#Headers],[Gameweek 04]],FPL_Fixtures_Extract[#Headers],0)),LEN(INDEX(FPL_Fixtures_Extract[],MATCH($A368,FPL_Fixtures_Extract[[Player]:[Player]],0),MATCH(FPL_Combined[[#Headers],[Gameweek 04]],FPL_Fixtures_Extract[#Headers],0)))-4),Team_Key[[Full Name]:[Full Name]],0))&amp;RIGHT(INDEX(FPL_Fixtures_Extract[],MATCH($A368,FPL_Fixtures_Extract[[Player]:[Player]],0),MATCH(FPL_Combined[[#Headers],[Gameweek 04]],FPL_Fixtures_Extract[#Headers],0)),3))</f>
        <v>NOR(H) 3-0</v>
      </c>
      <c r="F368" t="str">
        <f ca="1">IF(RIGHT(FPL_Combined[[#Headers],[Gameweek 05]],2)&lt;$B$622,INDEX(FPL_Results_Extract[Gameweek 05],MATCH($A368,FPL_Results_Extract[[Player]:[Player]],0)),INDEX(Team_Key[[Abbreviation]:[Abbreviation]],MATCH(LEFT(INDEX(FPL_Fixtures_Extract[],MATCH($A368,FPL_Fixtures_Extract[[Player]:[Player]],0),MATCH(FPL_Combined[[#Headers],[Gameweek 05]],FPL_Fixtures_Extract[#Headers],0)),LEN(INDEX(FPL_Fixtures_Extract[],MATCH($A368,FPL_Fixtures_Extract[[Player]:[Player]],0),MATCH(FPL_Combined[[#Headers],[Gameweek 05]],FPL_Fixtures_Extract[#Headers],0)))-4),Team_Key[[Full Name]:[Full Name]],0))&amp;RIGHT(INDEX(FPL_Fixtures_Extract[],MATCH($A368,FPL_Fixtures_Extract[[Player]:[Player]],0),MATCH(FPL_Combined[[#Headers],[Gameweek 05]],FPL_Fixtures_Extract[#Headers],0)),3))</f>
        <v>WBA(A) 0-0</v>
      </c>
      <c r="G368" t="str">
        <f ca="1">IF(RIGHT(FPL_Combined[[#Headers],[Gameweek 06]],2)&lt;$B$622,INDEX(FPL_Results_Extract[Gameweek 06],MATCH($A368,FPL_Results_Extract[[Player]:[Player]],0)),INDEX(Team_Key[[Abbreviation]:[Abbreviation]],MATCH(LEFT(INDEX(FPL_Fixtures_Extract[],MATCH($A368,FPL_Fixtures_Extract[[Player]:[Player]],0),MATCH(FPL_Combined[[#Headers],[Gameweek 06]],FPL_Fixtures_Extract[#Headers],0)),LEN(INDEX(FPL_Fixtures_Extract[],MATCH($A368,FPL_Fixtures_Extract[[Player]:[Player]],0),MATCH(FPL_Combined[[#Headers],[Gameweek 06]],FPL_Fixtures_Extract[#Headers],0)))-4),Team_Key[[Full Name]:[Full Name]],0))&amp;RIGHT(INDEX(FPL_Fixtures_Extract[],MATCH($A368,FPL_Fixtures_Extract[[Player]:[Player]],0),MATCH(FPL_Combined[[#Headers],[Gameweek 06]],FPL_Fixtures_Extract[#Headers],0)),3))</f>
        <v>MUN(H) 2-3</v>
      </c>
      <c r="H368" t="str">
        <f ca="1">IF(RIGHT(FPL_Combined[[#Headers],[Gameweek 07]],2)&lt;$B$622,INDEX(FPL_Results_Extract[Gameweek 07],MATCH($A368,FPL_Results_Extract[[Player]:[Player]],0)),INDEX(Team_Key[[Abbreviation]:[Abbreviation]],MATCH(LEFT(INDEX(FPL_Fixtures_Extract[],MATCH($A368,FPL_Fixtures_Extract[[Player]:[Player]],0),MATCH(FPL_Combined[[#Headers],[Gameweek 07]],FPL_Fixtures_Extract[#Headers],0)),LEN(INDEX(FPL_Fixtures_Extract[],MATCH($A368,FPL_Fixtures_Extract[[Player]:[Player]],0),MATCH(FPL_Combined[[#Headers],[Gameweek 07]],FPL_Fixtures_Extract[#Headers],0)))-4),Team_Key[[Full Name]:[Full Name]],0))&amp;RIGHT(INDEX(FPL_Fixtures_Extract[],MATCH($A368,FPL_Fixtures_Extract[[Player]:[Player]],0),MATCH(FPL_Combined[[#Headers],[Gameweek 07]],FPL_Fixtures_Extract[#Headers],0)),3))</f>
        <v>SWA(H) 3-1</v>
      </c>
      <c r="I368" t="str">
        <f ca="1">IF(RIGHT(FPL_Combined[[#Headers],[Gameweek 08]],2)&lt;$B$622,INDEX(FPL_Results_Extract[Gameweek 08],MATCH($A368,FPL_Results_Extract[[Player]:[Player]],0)),INDEX(Team_Key[[Abbreviation]:[Abbreviation]],MATCH(LEFT(INDEX(FPL_Fixtures_Extract[],MATCH($A368,FPL_Fixtures_Extract[[Player]:[Player]],0),MATCH(FPL_Combined[[#Headers],[Gameweek 08]],FPL_Fixtures_Extract[#Headers],0)),LEN(INDEX(FPL_Fixtures_Extract[],MATCH($A368,FPL_Fixtures_Extract[[Player]:[Player]],0),MATCH(FPL_Combined[[#Headers],[Gameweek 08]],FPL_Fixtures_Extract[#Headers],0)))-4),Team_Key[[Full Name]:[Full Name]],0))&amp;RIGHT(INDEX(FPL_Fixtures_Extract[],MATCH($A368,FPL_Fixtures_Extract[[Player]:[Player]],0),MATCH(FPL_Combined[[#Headers],[Gameweek 08]],FPL_Fixtures_Extract[#Headers],0)),3))</f>
        <v>CHE(A) 3-1</v>
      </c>
      <c r="J368" t="str">
        <f ca="1">IF(RIGHT(FPL_Combined[[#Headers],[Gameweek 09]],2)&lt;$B$622,INDEX(FPL_Results_Extract[Gameweek 09],MATCH($A368,FPL_Results_Extract[[Player]:[Player]],0)),INDEX(Team_Key[[Abbreviation]:[Abbreviation]],MATCH(LEFT(INDEX(FPL_Fixtures_Extract[],MATCH($A368,FPL_Fixtures_Extract[[Player]:[Player]],0),MATCH(FPL_Combined[[#Headers],[Gameweek 09]],FPL_Fixtures_Extract[#Headers],0)),LEN(INDEX(FPL_Fixtures_Extract[],MATCH($A368,FPL_Fixtures_Extract[[Player]:[Player]],0),MATCH(FPL_Combined[[#Headers],[Gameweek 09]],FPL_Fixtures_Extract[#Headers],0)))-4),Team_Key[[Full Name]:[Full Name]],0))&amp;RIGHT(INDEX(FPL_Fixtures_Extract[],MATCH($A368,FPL_Fixtures_Extract[[Player]:[Player]],0),MATCH(FPL_Combined[[#Headers],[Gameweek 09]],FPL_Fixtures_Extract[#Headers],0)),3))</f>
        <v>LEI(H) 2-2</v>
      </c>
      <c r="K368" t="str">
        <f ca="1">IF(RIGHT(FPL_Combined[[#Headers],[Gameweek 10]],2)&lt;$B$622,INDEX(FPL_Results_Extract[Gameweek 10],MATCH($A368,FPL_Results_Extract[[Player]:[Player]],0)),INDEX(Team_Key[[Abbreviation]:[Abbreviation]],MATCH(LEFT(INDEX(FPL_Fixtures_Extract[],MATCH($A368,FPL_Fixtures_Extract[[Player]:[Player]],0),MATCH(FPL_Combined[[#Headers],[Gameweek 10]],FPL_Fixtures_Extract[#Headers],0)),LEN(INDEX(FPL_Fixtures_Extract[],MATCH($A368,FPL_Fixtures_Extract[[Player]:[Player]],0),MATCH(FPL_Combined[[#Headers],[Gameweek 10]],FPL_Fixtures_Extract[#Headers],0)))-4),Team_Key[[Full Name]:[Full Name]],0))&amp;RIGHT(INDEX(FPL_Fixtures_Extract[],MATCH($A368,FPL_Fixtures_Extract[[Player]:[Player]],0),MATCH(FPL_Combined[[#Headers],[Gameweek 10]],FPL_Fixtures_Extract[#Headers],0)),3))</f>
        <v>LIV(A) 1-1</v>
      </c>
      <c r="L368" t="str">
        <f ca="1">IF(RIGHT(FPL_Combined[[#Headers],[Gameweek 11]],2)&lt;$B$622,INDEX(FPL_Results_Extract[Gameweek 11],MATCH($A368,FPL_Results_Extract[[Player]:[Player]],0)),INDEX(Team_Key[[Abbreviation]:[Abbreviation]],MATCH(LEFT(INDEX(FPL_Fixtures_Extract[],MATCH($A368,FPL_Fixtures_Extract[[Player]:[Player]],0),MATCH(FPL_Combined[[#Headers],[Gameweek 11]],FPL_Fixtures_Extract[#Headers],0)),LEN(INDEX(FPL_Fixtures_Extract[],MATCH($A368,FPL_Fixtures_Extract[[Player]:[Player]],0),MATCH(FPL_Combined[[#Headers],[Gameweek 11]],FPL_Fixtures_Extract[#Headers],0)))-4),Team_Key[[Full Name]:[Full Name]],0))&amp;RIGHT(INDEX(FPL_Fixtures_Extract[],MATCH($A368,FPL_Fixtures_Extract[[Player]:[Player]],0),MATCH(FPL_Combined[[#Headers],[Gameweek 11]],FPL_Fixtures_Extract[#Headers],0)),3))</f>
        <v>BOU(H) 2-0</v>
      </c>
      <c r="M368" t="str">
        <f ca="1">IF(RIGHT(FPL_Combined[[#Headers],[Gameweek 12]],2)&lt;$B$622,INDEX(FPL_Results_Extract[Gameweek 12],MATCH($A368,FPL_Results_Extract[[Player]:[Player]],0)),INDEX(Team_Key[[Abbreviation]:[Abbreviation]],MATCH(LEFT(INDEX(FPL_Fixtures_Extract[],MATCH($A368,FPL_Fixtures_Extract[[Player]:[Player]],0),MATCH(FPL_Combined[[#Headers],[Gameweek 12]],FPL_Fixtures_Extract[#Headers],0)),LEN(INDEX(FPL_Fixtures_Extract[],MATCH($A368,FPL_Fixtures_Extract[[Player]:[Player]],0),MATCH(FPL_Combined[[#Headers],[Gameweek 12]],FPL_Fixtures_Extract[#Headers],0)))-4),Team_Key[[Full Name]:[Full Name]],0))&amp;RIGHT(INDEX(FPL_Fixtures_Extract[],MATCH($A368,FPL_Fixtures_Extract[[Player]:[Player]],0),MATCH(FPL_Combined[[#Headers],[Gameweek 12]],FPL_Fixtures_Extract[#Headers],0)),3))</f>
        <v>SUN(A) 1-0</v>
      </c>
      <c r="N368" t="str">
        <f ca="1">IF(RIGHT(FPL_Combined[[#Headers],[Gameweek 13]],2)&lt;$B$622,INDEX(FPL_Results_Extract[Gameweek 13],MATCH($A368,FPL_Results_Extract[[Player]:[Player]],0)),INDEX(Team_Key[[Abbreviation]:[Abbreviation]],MATCH(LEFT(INDEX(FPL_Fixtures_Extract[],MATCH($A368,FPL_Fixtures_Extract[[Player]:[Player]],0),MATCH(FPL_Combined[[#Headers],[Gameweek 13]],FPL_Fixtures_Extract[#Headers],0)),LEN(INDEX(FPL_Fixtures_Extract[],MATCH($A368,FPL_Fixtures_Extract[[Player]:[Player]],0),MATCH(FPL_Combined[[#Headers],[Gameweek 13]],FPL_Fixtures_Extract[#Headers],0)))-4),Team_Key[[Full Name]:[Full Name]],0))&amp;RIGHT(INDEX(FPL_Fixtures_Extract[],MATCH($A368,FPL_Fixtures_Extract[[Player]:[Player]],0),MATCH(FPL_Combined[[#Headers],[Gameweek 13]],FPL_Fixtures_Extract[#Headers],0)),3))</f>
        <v>STK(H) 0-1</v>
      </c>
      <c r="O368" t="str">
        <f ca="1">IF(RIGHT(FPL_Combined[[#Headers],[Gameweek 14]],2)&lt;$B$622,INDEX(FPL_Results_Extract[Gameweek 14],MATCH($A368,FPL_Results_Extract[[Player]:[Player]],0)),INDEX(Team_Key[[Abbreviation]:[Abbreviation]],MATCH(LEFT(INDEX(FPL_Fixtures_Extract[],MATCH($A368,FPL_Fixtures_Extract[[Player]:[Player]],0),MATCH(FPL_Combined[[#Headers],[Gameweek 14]],FPL_Fixtures_Extract[#Headers],0)),LEN(INDEX(FPL_Fixtures_Extract[],MATCH($A368,FPL_Fixtures_Extract[[Player]:[Player]],0),MATCH(FPL_Combined[[#Headers],[Gameweek 14]],FPL_Fixtures_Extract[#Headers],0)))-4),Team_Key[[Full Name]:[Full Name]],0))&amp;RIGHT(INDEX(FPL_Fixtures_Extract[],MATCH($A368,FPL_Fixtures_Extract[[Player]:[Player]],0),MATCH(FPL_Combined[[#Headers],[Gameweek 14]],FPL_Fixtures_Extract[#Headers],0)),3))</f>
        <v>MCI(A) 1-3</v>
      </c>
      <c r="P368" t="str">
        <f ca="1">IF(RIGHT(FPL_Combined[[#Headers],[Gameweek 15]],2)&lt;$B$622,INDEX(FPL_Results_Extract[Gameweek 15],MATCH($A368,FPL_Results_Extract[[Player]:[Player]],0)),INDEX(Team_Key[[Abbreviation]:[Abbreviation]],MATCH(LEFT(INDEX(FPL_Fixtures_Extract[],MATCH($A368,FPL_Fixtures_Extract[[Player]:[Player]],0),MATCH(FPL_Combined[[#Headers],[Gameweek 15]],FPL_Fixtures_Extract[#Headers],0)),LEN(INDEX(FPL_Fixtures_Extract[],MATCH($A368,FPL_Fixtures_Extract[[Player]:[Player]],0),MATCH(FPL_Combined[[#Headers],[Gameweek 15]],FPL_Fixtures_Extract[#Headers],0)))-4),Team_Key[[Full Name]:[Full Name]],0))&amp;RIGHT(INDEX(FPL_Fixtures_Extract[],MATCH($A368,FPL_Fixtures_Extract[[Player]:[Player]],0),MATCH(FPL_Combined[[#Headers],[Gameweek 15]],FPL_Fixtures_Extract[#Headers],0)),3))</f>
        <v>AVL(H) 1-1</v>
      </c>
      <c r="Q368" t="str">
        <f ca="1">IF(RIGHT(FPL_Combined[[#Headers],[Gameweek 16]],2)&lt;$B$622,INDEX(FPL_Results_Extract[Gameweek 16],MATCH($A368,FPL_Results_Extract[[Player]:[Player]],0)),INDEX(Team_Key[[Abbreviation]:[Abbreviation]],MATCH(LEFT(INDEX(FPL_Fixtures_Extract[],MATCH($A368,FPL_Fixtures_Extract[[Player]:[Player]],0),MATCH(FPL_Combined[[#Headers],[Gameweek 16]],FPL_Fixtures_Extract[#Headers],0)),LEN(INDEX(FPL_Fixtures_Extract[],MATCH($A368,FPL_Fixtures_Extract[[Player]:[Player]],0),MATCH(FPL_Combined[[#Headers],[Gameweek 16]],FPL_Fixtures_Extract[#Headers],0)))-4),Team_Key[[Full Name]:[Full Name]],0))&amp;RIGHT(INDEX(FPL_Fixtures_Extract[],MATCH($A368,FPL_Fixtures_Extract[[Player]:[Player]],0),MATCH(FPL_Combined[[#Headers],[Gameweek 16]],FPL_Fixtures_Extract[#Headers],0)),3))</f>
        <v>CRY(A) 0-1</v>
      </c>
      <c r="R368" t="str">
        <f ca="1">IF(RIGHT(FPL_Combined[[#Headers],[Gameweek 17]],2)&lt;$B$622,INDEX(FPL_Results_Extract[Gameweek 17],MATCH($A368,FPL_Results_Extract[[Player]:[Player]],0)),INDEX(Team_Key[[Abbreviation]:[Abbreviation]],MATCH(LEFT(INDEX(FPL_Fixtures_Extract[],MATCH($A368,FPL_Fixtures_Extract[[Player]:[Player]],0),MATCH(FPL_Combined[[#Headers],[Gameweek 17]],FPL_Fixtures_Extract[#Headers],0)),LEN(INDEX(FPL_Fixtures_Extract[],MATCH($A368,FPL_Fixtures_Extract[[Player]:[Player]],0),MATCH(FPL_Combined[[#Headers],[Gameweek 17]],FPL_Fixtures_Extract[#Headers],0)))-4),Team_Key[[Full Name]:[Full Name]],0))&amp;RIGHT(INDEX(FPL_Fixtures_Extract[],MATCH($A368,FPL_Fixtures_Extract[[Player]:[Player]],0),MATCH(FPL_Combined[[#Headers],[Gameweek 17]],FPL_Fixtures_Extract[#Headers],0)),3))</f>
        <v>TOT(H) 0-2</v>
      </c>
      <c r="S368" t="str">
        <f ca="1">IF(RIGHT(FPL_Combined[[#Headers],[Gameweek 18]],2)&lt;$B$622,INDEX(FPL_Results_Extract[Gameweek 18],MATCH($A368,FPL_Results_Extract[[Player]:[Player]],0)),INDEX(Team_Key[[Abbreviation]:[Abbreviation]],MATCH(LEFT(INDEX(FPL_Fixtures_Extract[],MATCH($A368,FPL_Fixtures_Extract[[Player]:[Player]],0),MATCH(FPL_Combined[[#Headers],[Gameweek 18]],FPL_Fixtures_Extract[#Headers],0)),LEN(INDEX(FPL_Fixtures_Extract[],MATCH($A368,FPL_Fixtures_Extract[[Player]:[Player]],0),MATCH(FPL_Combined[[#Headers],[Gameweek 18]],FPL_Fixtures_Extract[#Headers],0)))-4),Team_Key[[Full Name]:[Full Name]],0))&amp;RIGHT(INDEX(FPL_Fixtures_Extract[],MATCH($A368,FPL_Fixtures_Extract[[Player]:[Player]],0),MATCH(FPL_Combined[[#Headers],[Gameweek 18]],FPL_Fixtures_Extract[#Headers],0)),3))</f>
        <v>ARS(H) 4-0</v>
      </c>
      <c r="T368" t="str">
        <f ca="1">IF(RIGHT(FPL_Combined[[#Headers],[Gameweek 19]],2)&lt;$B$622,INDEX(FPL_Results_Extract[Gameweek 19],MATCH($A368,FPL_Results_Extract[[Player]:[Player]],0)),INDEX(Team_Key[[Abbreviation]:[Abbreviation]],MATCH(LEFT(INDEX(FPL_Fixtures_Extract[],MATCH($A368,FPL_Fixtures_Extract[[Player]:[Player]],0),MATCH(FPL_Combined[[#Headers],[Gameweek 19]],FPL_Fixtures_Extract[#Headers],0)),LEN(INDEX(FPL_Fixtures_Extract[],MATCH($A368,FPL_Fixtures_Extract[[Player]:[Player]],0),MATCH(FPL_Combined[[#Headers],[Gameweek 19]],FPL_Fixtures_Extract[#Headers],0)))-4),Team_Key[[Full Name]:[Full Name]],0))&amp;RIGHT(INDEX(FPL_Fixtures_Extract[],MATCH($A368,FPL_Fixtures_Extract[[Player]:[Player]],0),MATCH(FPL_Combined[[#Headers],[Gameweek 19]],FPL_Fixtures_Extract[#Headers],0)),3))</f>
        <v>WHU(A) 1-2</v>
      </c>
      <c r="U368" t="str">
        <f ca="1">IF(RIGHT(FPL_Combined[[#Headers],[Gameweek 20]],2)&lt;$B$622,INDEX(FPL_Results_Extract[Gameweek 20],MATCH($A368,FPL_Results_Extract[[Player]:[Player]],0)),INDEX(Team_Key[[Abbreviation]:[Abbreviation]],MATCH(LEFT(INDEX(FPL_Fixtures_Extract[],MATCH($A368,FPL_Fixtures_Extract[[Player]:[Player]],0),MATCH(FPL_Combined[[#Headers],[Gameweek 20]],FPL_Fixtures_Extract[#Headers],0)),LEN(INDEX(FPL_Fixtures_Extract[],MATCH($A368,FPL_Fixtures_Extract[[Player]:[Player]],0),MATCH(FPL_Combined[[#Headers],[Gameweek 20]],FPL_Fixtures_Extract[#Headers],0)))-4),Team_Key[[Full Name]:[Full Name]],0))&amp;RIGHT(INDEX(FPL_Fixtures_Extract[],MATCH($A368,FPL_Fixtures_Extract[[Player]:[Player]],0),MATCH(FPL_Combined[[#Headers],[Gameweek 20]],FPL_Fixtures_Extract[#Headers],0)),3))</f>
        <v>NOR(A) 0-1</v>
      </c>
      <c r="V368" t="str">
        <f ca="1">IF(RIGHT(FPL_Combined[[#Headers],[Gameweek 21]],2)&lt;$B$622,INDEX(FPL_Results_Extract[Gameweek 21],MATCH($A368,FPL_Results_Extract[[Player]:[Player]],0)),INDEX(Team_Key[[Abbreviation]:[Abbreviation]],MATCH(LEFT(INDEX(FPL_Fixtures_Extract[],MATCH($A368,FPL_Fixtures_Extract[[Player]:[Player]],0),MATCH(FPL_Combined[[#Headers],[Gameweek 21]],FPL_Fixtures_Extract[#Headers],0)),LEN(INDEX(FPL_Fixtures_Extract[],MATCH($A368,FPL_Fixtures_Extract[[Player]:[Player]],0),MATCH(FPL_Combined[[#Headers],[Gameweek 21]],FPL_Fixtures_Extract[#Headers],0)))-4),Team_Key[[Full Name]:[Full Name]],0))&amp;RIGHT(INDEX(FPL_Fixtures_Extract[],MATCH($A368,FPL_Fixtures_Extract[[Player]:[Player]],0),MATCH(FPL_Combined[[#Headers],[Gameweek 21]],FPL_Fixtures_Extract[#Headers],0)),3))</f>
        <v>WAT(H) 2-0</v>
      </c>
      <c r="W368" t="str">
        <f ca="1">IF(RIGHT(FPL_Combined[[#Headers],[Gameweek 22]],2)&lt;$B$622,INDEX(FPL_Results_Extract[Gameweek 22],MATCH($A368,FPL_Results_Extract[[Player]:[Player]],0)),INDEX(Team_Key[[Abbreviation]:[Abbreviation]],MATCH(LEFT(INDEX(FPL_Fixtures_Extract[],MATCH($A368,FPL_Fixtures_Extract[[Player]:[Player]],0),MATCH(FPL_Combined[[#Headers],[Gameweek 22]],FPL_Fixtures_Extract[#Headers],0)),LEN(INDEX(FPL_Fixtures_Extract[],MATCH($A368,FPL_Fixtures_Extract[[Player]:[Player]],0),MATCH(FPL_Combined[[#Headers],[Gameweek 22]],FPL_Fixtures_Extract[#Headers],0)))-4),Team_Key[[Full Name]:[Full Name]],0))&amp;RIGHT(INDEX(FPL_Fixtures_Extract[],MATCH($A368,FPL_Fixtures_Extract[[Player]:[Player]],0),MATCH(FPL_Combined[[#Headers],[Gameweek 22]],FPL_Fixtures_Extract[#Headers],0)),3))</f>
        <v>WBA(H) 3-0</v>
      </c>
      <c r="X368" t="str">
        <f ca="1">IF(RIGHT(FPL_Combined[[#Headers],[Gameweek 23]],2)&lt;$B$622,INDEX(FPL_Results_Extract[Gameweek 23],MATCH($A368,FPL_Results_Extract[[Player]:[Player]],0)),INDEX(Team_Key[[Abbreviation]:[Abbreviation]],MATCH(LEFT(INDEX(FPL_Fixtures_Extract[],MATCH($A368,FPL_Fixtures_Extract[[Player]:[Player]],0),MATCH(FPL_Combined[[#Headers],[Gameweek 23]],FPL_Fixtures_Extract[#Headers],0)),LEN(INDEX(FPL_Fixtures_Extract[],MATCH($A368,FPL_Fixtures_Extract[[Player]:[Player]],0),MATCH(FPL_Combined[[#Headers],[Gameweek 23]],FPL_Fixtures_Extract[#Headers],0)))-4),Team_Key[[Full Name]:[Full Name]],0))&amp;RIGHT(INDEX(FPL_Fixtures_Extract[],MATCH($A368,FPL_Fixtures_Extract[[Player]:[Player]],0),MATCH(FPL_Combined[[#Headers],[Gameweek 23]],FPL_Fixtures_Extract[#Headers],0)),3))</f>
        <v>MUN(A) 1-0</v>
      </c>
      <c r="Y368" t="str">
        <f ca="1">IF(RIGHT(FPL_Combined[[#Headers],[Gameweek 24]],2)&lt;$B$622,INDEX(FPL_Results_Extract[Team],MATCH($A368,FPL_Results_Extract[[Player]:[Player]],0)),INDEX(Team_Key[[Abbreviation]:[Abbreviation]],MATCH(LEFT(INDEX(FPL_Fixtures_Extract[],MATCH($A368,FPL_Fixtures_Extract[[Player]:[Player]],0),MATCH(FPL_Combined[[#Headers],[Gameweek 24]],FPL_Fixtures_Extract[#Headers],0)),LEN(INDEX(FPL_Fixtures_Extract[],MATCH($A368,FPL_Fixtures_Extract[[Player]:[Player]],0),MATCH(FPL_Combined[[#Headers],[Gameweek 24]],FPL_Fixtures_Extract[#Headers],0)))-4),Team_Key[[Full Name]:[Full Name]],0))&amp;RIGHT(INDEX(FPL_Fixtures_Extract[],MATCH($A368,FPL_Fixtures_Extract[[Player]:[Player]],0),MATCH(FPL_Combined[[#Headers],[Gameweek 24]],FPL_Fixtures_Extract[#Headers],0)),3))</f>
        <v>SOU</v>
      </c>
      <c r="Z368" t="str">
        <f ca="1">IF(RIGHT(FPL_Combined[[#Headers],[Gameweek 25]],2)&lt;$B$622,INDEX(FPL_Results_Extract[Player],MATCH($A368,FPL_Results_Extract[[Player]:[Player]],0)),INDEX(Team_Key[[Abbreviation]:[Abbreviation]],MATCH(LEFT(INDEX(FPL_Fixtures_Extract[],MATCH($A368,FPL_Fixtures_Extract[[Player]:[Player]],0),MATCH(FPL_Combined[[#Headers],[Gameweek 25]],FPL_Fixtures_Extract[#Headers],0)),LEN(INDEX(FPL_Fixtures_Extract[],MATCH($A368,FPL_Fixtures_Extract[[Player]:[Player]],0),MATCH(FPL_Combined[[#Headers],[Gameweek 25]],FPL_Fixtures_Extract[#Headers],0)))-4),Team_Key[[Full Name]:[Full Name]],0))&amp;RIGHT(INDEX(FPL_Fixtures_Extract[],MATCH($A368,FPL_Fixtures_Extract[[Player]:[Player]],0),MATCH(FPL_Combined[[#Headers],[Gameweek 25]],FPL_Fixtures_Extract[#Headers],0)),3))</f>
        <v>Martina</v>
      </c>
      <c r="AA368" t="str">
        <f ca="1">IF(RIGHT(FPL_Combined[[#Headers],[Gameweek 26]],2)&lt;$B$622,INDEX(FPL_Results_Extract[Gameweek 01],MATCH($A368,FPL_Results_Extract[[Player]:[Player]],0)),INDEX(Team_Key[[Abbreviation]:[Abbreviation]],MATCH(LEFT(INDEX(FPL_Fixtures_Extract[],MATCH($A368,FPL_Fixtures_Extract[[Player]:[Player]],0),MATCH(FPL_Combined[[#Headers],[Gameweek 26]],FPL_Fixtures_Extract[#Headers],0)),LEN(INDEX(FPL_Fixtures_Extract[],MATCH($A368,FPL_Fixtures_Extract[[Player]:[Player]],0),MATCH(FPL_Combined[[#Headers],[Gameweek 26]],FPL_Fixtures_Extract[#Headers],0)))-4),Team_Key[[Full Name]:[Full Name]],0))&amp;RIGHT(INDEX(FPL_Fixtures_Extract[],MATCH($A368,FPL_Fixtures_Extract[[Player]:[Player]],0),MATCH(FPL_Combined[[#Headers],[Gameweek 26]],FPL_Fixtures_Extract[#Headers],0)),3))</f>
        <v>NEW(A) 2-2</v>
      </c>
      <c r="AB368" t="str">
        <f ca="1">IF(RIGHT(FPL_Combined[[#Headers],[Gameweek 27]],2)&lt;$B$622,INDEX(FPL_Results_Extract[Gameweek 02],MATCH($A368,FPL_Results_Extract[[Player]:[Player]],0)),INDEX(Team_Key[[Abbreviation]:[Abbreviation]],MATCH(LEFT(INDEX(FPL_Fixtures_Extract[],MATCH($A368,FPL_Fixtures_Extract[[Player]:[Player]],0),MATCH(FPL_Combined[[#Headers],[Gameweek 27]],FPL_Fixtures_Extract[#Headers],0)),LEN(INDEX(FPL_Fixtures_Extract[],MATCH($A368,FPL_Fixtures_Extract[[Player]:[Player]],0),MATCH(FPL_Combined[[#Headers],[Gameweek 27]],FPL_Fixtures_Extract[#Headers],0)))-4),Team_Key[[Full Name]:[Full Name]],0))&amp;RIGHT(INDEX(FPL_Fixtures_Extract[],MATCH($A368,FPL_Fixtures_Extract[[Player]:[Player]],0),MATCH(FPL_Combined[[#Headers],[Gameweek 27]],FPL_Fixtures_Extract[#Headers],0)),3))</f>
        <v>EVE(H) 0-3</v>
      </c>
      <c r="AC368" t="str">
        <f ca="1">IF(RIGHT(FPL_Combined[[#Headers],[Gameweek 28]],2)&lt;$B$622,INDEX(FPL_Results_Extract[Gameweek 03],MATCH($A368,FPL_Results_Extract[[Player]:[Player]],0)),INDEX(Team_Key[[Abbreviation]:[Abbreviation]],MATCH(LEFT(INDEX(FPL_Fixtures_Extract[],MATCH($A368,FPL_Fixtures_Extract[[Player]:[Player]],0),MATCH(FPL_Combined[[#Headers],[Gameweek 28]],FPL_Fixtures_Extract[#Headers],0)),LEN(INDEX(FPL_Fixtures_Extract[],MATCH($A368,FPL_Fixtures_Extract[[Player]:[Player]],0),MATCH(FPL_Combined[[#Headers],[Gameweek 28]],FPL_Fixtures_Extract[#Headers],0)))-4),Team_Key[[Full Name]:[Full Name]],0))&amp;RIGHT(INDEX(FPL_Fixtures_Extract[],MATCH($A368,FPL_Fixtures_Extract[[Player]:[Player]],0),MATCH(FPL_Combined[[#Headers],[Gameweek 28]],FPL_Fixtures_Extract[#Headers],0)),3))</f>
        <v>WAT(A) 0-0</v>
      </c>
      <c r="AD368" t="str">
        <f ca="1">IF(RIGHT(FPL_Combined[[#Headers],[Gameweek 29]],2)&lt;$B$622,INDEX(FPL_Results_Extract[Gameweek 04],MATCH($A368,FPL_Results_Extract[[Player]:[Player]],0)),INDEX(Team_Key[[Abbreviation]:[Abbreviation]],MATCH(LEFT(INDEX(FPL_Fixtures_Extract[],MATCH($A368,FPL_Fixtures_Extract[[Player]:[Player]],0),MATCH(FPL_Combined[[#Headers],[Gameweek 29]],FPL_Fixtures_Extract[#Headers],0)),LEN(INDEX(FPL_Fixtures_Extract[],MATCH($A368,FPL_Fixtures_Extract[[Player]:[Player]],0),MATCH(FPL_Combined[[#Headers],[Gameweek 29]],FPL_Fixtures_Extract[#Headers],0)))-4),Team_Key[[Full Name]:[Full Name]],0))&amp;RIGHT(INDEX(FPL_Fixtures_Extract[],MATCH($A368,FPL_Fixtures_Extract[[Player]:[Player]],0),MATCH(FPL_Combined[[#Headers],[Gameweek 29]],FPL_Fixtures_Extract[#Headers],0)),3))</f>
        <v>SUN(H)</v>
      </c>
      <c r="AE368" t="str">
        <f ca="1">IF(RIGHT(FPL_Combined[[#Headers],[Gameweek 30]],2)&lt;$B$622,INDEX(FPL_Results_Extract[Gameweek 05],MATCH($A368,FPL_Results_Extract[[Player]:[Player]],0)),INDEX(Team_Key[[Abbreviation]:[Abbreviation]],MATCH(LEFT(INDEX(FPL_Fixtures_Extract[],MATCH($A368,FPL_Fixtures_Extract[[Player]:[Player]],0),MATCH(FPL_Combined[[#Headers],[Gameweek 30]],FPL_Fixtures_Extract[#Headers],0)),LEN(INDEX(FPL_Fixtures_Extract[],MATCH($A368,FPL_Fixtures_Extract[[Player]:[Player]],0),MATCH(FPL_Combined[[#Headers],[Gameweek 30]],FPL_Fixtures_Extract[#Headers],0)))-4),Team_Key[[Full Name]:[Full Name]],0))&amp;RIGHT(INDEX(FPL_Fixtures_Extract[],MATCH($A368,FPL_Fixtures_Extract[[Player]:[Player]],0),MATCH(FPL_Combined[[#Headers],[Gameweek 30]],FPL_Fixtures_Extract[#Headers],0)),3))</f>
        <v>STK(A)</v>
      </c>
      <c r="AF368" t="str">
        <f ca="1">IF(RIGHT(FPL_Combined[[#Headers],[Gameweek 31]],2)&lt;$B$622,INDEX(FPL_Results_Extract[Gameweek 06],MATCH($A368,FPL_Results_Extract[[Player]:[Player]],0)),INDEX(Team_Key[[Abbreviation]:[Abbreviation]],MATCH(LEFT(INDEX(FPL_Fixtures_Extract[],MATCH($A368,FPL_Fixtures_Extract[[Player]:[Player]],0),MATCH(FPL_Combined[[#Headers],[Gameweek 31]],FPL_Fixtures_Extract[#Headers],0)),LEN(INDEX(FPL_Fixtures_Extract[],MATCH($A368,FPL_Fixtures_Extract[[Player]:[Player]],0),MATCH(FPL_Combined[[#Headers],[Gameweek 31]],FPL_Fixtures_Extract[#Headers],0)))-4),Team_Key[[Full Name]:[Full Name]],0))&amp;RIGHT(INDEX(FPL_Fixtures_Extract[],MATCH($A368,FPL_Fixtures_Extract[[Player]:[Player]],0),MATCH(FPL_Combined[[#Headers],[Gameweek 31]],FPL_Fixtures_Extract[#Headers],0)),3))</f>
        <v>LIV(H)</v>
      </c>
      <c r="AG368" t="str">
        <f ca="1">IF(RIGHT(FPL_Combined[[#Headers],[Gameweek 32]],2)&lt;$B$622,INDEX(FPL_Results_Extract[Gameweek 07],MATCH($A368,FPL_Results_Extract[[Player]:[Player]],0)),INDEX(Team_Key[[Abbreviation]:[Abbreviation]],MATCH(LEFT(INDEX(FPL_Fixtures_Extract[],MATCH($A368,FPL_Fixtures_Extract[[Player]:[Player]],0),MATCH(FPL_Combined[[#Headers],[Gameweek 32]],FPL_Fixtures_Extract[#Headers],0)),LEN(INDEX(FPL_Fixtures_Extract[],MATCH($A368,FPL_Fixtures_Extract[[Player]:[Player]],0),MATCH(FPL_Combined[[#Headers],[Gameweek 32]],FPL_Fixtures_Extract[#Headers],0)))-4),Team_Key[[Full Name]:[Full Name]],0))&amp;RIGHT(INDEX(FPL_Fixtures_Extract[],MATCH($A368,FPL_Fixtures_Extract[[Player]:[Player]],0),MATCH(FPL_Combined[[#Headers],[Gameweek 32]],FPL_Fixtures_Extract[#Headers],0)),3))</f>
        <v>LEI(A)</v>
      </c>
      <c r="AH368" t="str">
        <f ca="1">IF(RIGHT(FPL_Combined[[#Headers],[Gameweek 33]],2)&lt;$B$622,INDEX(FPL_Results_Extract[Gameweek 08],MATCH($A368,FPL_Results_Extract[[Player]:[Player]],0)),INDEX(Team_Key[[Abbreviation]:[Abbreviation]],MATCH(LEFT(INDEX(FPL_Fixtures_Extract[],MATCH($A368,FPL_Fixtures_Extract[[Player]:[Player]],0),MATCH(FPL_Combined[[#Headers],[Gameweek 33]],FPL_Fixtures_Extract[#Headers],0)),LEN(INDEX(FPL_Fixtures_Extract[],MATCH($A368,FPL_Fixtures_Extract[[Player]:[Player]],0),MATCH(FPL_Combined[[#Headers],[Gameweek 33]],FPL_Fixtures_Extract[#Headers],0)))-4),Team_Key[[Full Name]:[Full Name]],0))&amp;RIGHT(INDEX(FPL_Fixtures_Extract[],MATCH($A368,FPL_Fixtures_Extract[[Player]:[Player]],0),MATCH(FPL_Combined[[#Headers],[Gameweek 33]],FPL_Fixtures_Extract[#Headers],0)),3))</f>
        <v>NEW(H)</v>
      </c>
      <c r="AI368" t="str">
        <f ca="1">IF(RIGHT(FPL_Combined[[#Headers],[Gameweek 34]],2)&lt;$B$622,INDEX(FPL_Results_Extract[Gameweek 09],MATCH($A368,FPL_Results_Extract[[Player]:[Player]],0)),INDEX(Team_Key[[Abbreviation]:[Abbreviation]],MATCH(LEFT(INDEX(FPL_Fixtures_Extract[],MATCH($A368,FPL_Fixtures_Extract[[Player]:[Player]],0),MATCH(FPL_Combined[[#Headers],[Gameweek 34]],FPL_Fixtures_Extract[#Headers],0)),LEN(INDEX(FPL_Fixtures_Extract[],MATCH($A368,FPL_Fixtures_Extract[[Player]:[Player]],0),MATCH(FPL_Combined[[#Headers],[Gameweek 34]],FPL_Fixtures_Extract[#Headers],0)))-4),Team_Key[[Full Name]:[Full Name]],0))&amp;RIGHT(INDEX(FPL_Fixtures_Extract[],MATCH($A368,FPL_Fixtures_Extract[[Player]:[Player]],0),MATCH(FPL_Combined[[#Headers],[Gameweek 34]],FPL_Fixtures_Extract[#Headers],0)),3))</f>
        <v>EVE(A)</v>
      </c>
      <c r="AJ368" t="str">
        <f ca="1">IF(RIGHT(FPL_Combined[[#Headers],[Gameweek 35]],2)&lt;$B$622,INDEX(FPL_Results_Extract[Gameweek 10],MATCH($A368,FPL_Results_Extract[[Player]:[Player]],0)),INDEX(Team_Key[[Abbreviation]:[Abbreviation]],MATCH(LEFT(INDEX(FPL_Fixtures_Extract[],MATCH($A368,FPL_Fixtures_Extract[[Player]:[Player]],0),MATCH(FPL_Combined[[#Headers],[Gameweek 35]],FPL_Fixtures_Extract[#Headers],0)),LEN(INDEX(FPL_Fixtures_Extract[],MATCH($A368,FPL_Fixtures_Extract[[Player]:[Player]],0),MATCH(FPL_Combined[[#Headers],[Gameweek 35]],FPL_Fixtures_Extract[#Headers],0)))-4),Team_Key[[Full Name]:[Full Name]],0))&amp;RIGHT(INDEX(FPL_Fixtures_Extract[],MATCH($A368,FPL_Fixtures_Extract[[Player]:[Player]],0),MATCH(FPL_Combined[[#Headers],[Gameweek 35]],FPL_Fixtures_Extract[#Headers],0)),3))</f>
        <v>AVL(A)</v>
      </c>
      <c r="AK368" t="str">
        <f ca="1">IF(RIGHT(FPL_Combined[[#Headers],[Gameweek 36]],2)&lt;$B$622,INDEX(FPL_Results_Extract[Gameweek 11],MATCH($A368,FPL_Results_Extract[[Player]:[Player]],0)),INDEX(Team_Key[[Abbreviation]:[Abbreviation]],MATCH(LEFT(INDEX(FPL_Fixtures_Extract[],MATCH($A368,FPL_Fixtures_Extract[[Player]:[Player]],0),MATCH(FPL_Combined[[#Headers],[Gameweek 36]],FPL_Fixtures_Extract[#Headers],0)),LEN(INDEX(FPL_Fixtures_Extract[],MATCH($A368,FPL_Fixtures_Extract[[Player]:[Player]],0),MATCH(FPL_Combined[[#Headers],[Gameweek 36]],FPL_Fixtures_Extract[#Headers],0)))-4),Team_Key[[Full Name]:[Full Name]],0))&amp;RIGHT(INDEX(FPL_Fixtures_Extract[],MATCH($A368,FPL_Fixtures_Extract[[Player]:[Player]],0),MATCH(FPL_Combined[[#Headers],[Gameweek 36]],FPL_Fixtures_Extract[#Headers],0)),3))</f>
        <v>MCI(H)</v>
      </c>
      <c r="AL368" t="str">
        <f ca="1">IF(RIGHT(FPL_Combined[[#Headers],[Gameweek 37]],2)&lt;$B$622,INDEX(FPL_Results_Extract[Gameweek 12],MATCH($A368,FPL_Results_Extract[[Player]:[Player]],0)),INDEX(Team_Key[[Abbreviation]:[Abbreviation]],MATCH(LEFT(INDEX(FPL_Fixtures_Extract[],MATCH($A368,FPL_Fixtures_Extract[[Player]:[Player]],0),MATCH(FPL_Combined[[#Headers],[Gameweek 37]],FPL_Fixtures_Extract[#Headers],0)),LEN(INDEX(FPL_Fixtures_Extract[],MATCH($A368,FPL_Fixtures_Extract[[Player]:[Player]],0),MATCH(FPL_Combined[[#Headers],[Gameweek 37]],FPL_Fixtures_Extract[#Headers],0)))-4),Team_Key[[Full Name]:[Full Name]],0))&amp;RIGHT(INDEX(FPL_Fixtures_Extract[],MATCH($A368,FPL_Fixtures_Extract[[Player]:[Player]],0),MATCH(FPL_Combined[[#Headers],[Gameweek 37]],FPL_Fixtures_Extract[#Headers],0)),3))</f>
        <v>TOT(A)</v>
      </c>
      <c r="AM368" t="str">
        <f ca="1">IF(RIGHT(FPL_Combined[[#Headers],[Gameweek 38]],2)&lt;$B$622,INDEX(FPL_Results_Extract[Gameweek 13],MATCH($A368,FPL_Results_Extract[[Player]:[Player]],0)),INDEX(Team_Key[[Abbreviation]:[Abbreviation]],MATCH(LEFT(INDEX(FPL_Fixtures_Extract[],MATCH($A368,FPL_Fixtures_Extract[[Player]:[Player]],0),MATCH(FPL_Combined[[#Headers],[Gameweek 38]],FPL_Fixtures_Extract[#Headers],0)),LEN(INDEX(FPL_Fixtures_Extract[],MATCH($A368,FPL_Fixtures_Extract[[Player]:[Player]],0),MATCH(FPL_Combined[[#Headers],[Gameweek 38]],FPL_Fixtures_Extract[#Headers],0)))-4),Team_Key[[Full Name]:[Full Name]],0))&amp;RIGHT(INDEX(FPL_Fixtures_Extract[],MATCH($A368,FPL_Fixtures_Extract[[Player]:[Player]],0),MATCH(FPL_Combined[[#Headers],[Gameweek 38]],FPL_Fixtures_Extract[#Headers],0)),3))</f>
        <v>CRY(H)</v>
      </c>
    </row>
    <row r="369" spans="1:39" x14ac:dyDescent="0.45">
      <c r="A369" t="s">
        <v>145</v>
      </c>
      <c r="B369" t="str">
        <f ca="1">IF(RIGHT(FPL_Combined[[#Headers],[Gameweek 01]],2)&lt;$B$622,INDEX(FPL_Results_Extract[Gameweek 01],MATCH($A369,FPL_Results_Extract[[Player]:[Player]],0)),INDEX(Team_Key[[Abbreviation]:[Abbreviation]],MATCH(LEFT(INDEX(FPL_Fixtures_Extract[],MATCH($A369,FPL_Fixtures_Extract[[Player]:[Player]],0),MATCH(FPL_Combined[[#Headers],[Gameweek 01]],FPL_Fixtures_Extract[#Headers],0)),LEN(INDEX(FPL_Fixtures_Extract[],MATCH($A369,FPL_Fixtures_Extract[[Player]:[Player]],0),MATCH(FPL_Combined[[#Headers],[Gameweek 01]],FPL_Fixtures_Extract[#Headers],0)))-4),Team_Key[[Full Name]:[Full Name]],0))&amp;RIGHT(INDEX(FPL_Fixtures_Extract[],MATCH($A369,FPL_Fixtures_Extract[[Player]:[Player]],0),MATCH(FPL_Combined[[#Headers],[Gameweek 01]],FPL_Fixtures_Extract[#Headers],0)),3))</f>
        <v>N/A</v>
      </c>
      <c r="C369" t="str">
        <f ca="1">IF(RIGHT(FPL_Combined[[#Headers],[Gameweek 02]],2)&lt;$B$622,INDEX(FPL_Results_Extract[Gameweek 02],MATCH($A369,FPL_Results_Extract[[Player]:[Player]],0)),INDEX(Team_Key[[Abbreviation]:[Abbreviation]],MATCH(LEFT(INDEX(FPL_Fixtures_Extract[],MATCH($A369,FPL_Fixtures_Extract[[Player]:[Player]],0),MATCH(FPL_Combined[[#Headers],[Gameweek 02]],FPL_Fixtures_Extract[#Headers],0)),LEN(INDEX(FPL_Fixtures_Extract[],MATCH($A369,FPL_Fixtures_Extract[[Player]:[Player]],0),MATCH(FPL_Combined[[#Headers],[Gameweek 02]],FPL_Fixtures_Extract[#Headers],0)))-4),Team_Key[[Full Name]:[Full Name]],0))&amp;RIGHT(INDEX(FPL_Fixtures_Extract[],MATCH($A369,FPL_Fixtures_Extract[[Player]:[Player]],0),MATCH(FPL_Combined[[#Headers],[Gameweek 02]],FPL_Fixtures_Extract[#Headers],0)),3))</f>
        <v>N/A</v>
      </c>
      <c r="D369" t="str">
        <f ca="1">IF(RIGHT(FPL_Combined[[#Headers],[Gameweek 03]],2)&lt;$B$622,INDEX(FPL_Results_Extract[Gameweek 03],MATCH($A369,FPL_Results_Extract[[Player]:[Player]],0)),INDEX(Team_Key[[Abbreviation]:[Abbreviation]],MATCH(LEFT(INDEX(FPL_Fixtures_Extract[],MATCH($A369,FPL_Fixtures_Extract[[Player]:[Player]],0),MATCH(FPL_Combined[[#Headers],[Gameweek 03]],FPL_Fixtures_Extract[#Headers],0)),LEN(INDEX(FPL_Fixtures_Extract[],MATCH($A369,FPL_Fixtures_Extract[[Player]:[Player]],0),MATCH(FPL_Combined[[#Headers],[Gameweek 03]],FPL_Fixtures_Extract[#Headers],0)))-4),Team_Key[[Full Name]:[Full Name]],0))&amp;RIGHT(INDEX(FPL_Fixtures_Extract[],MATCH($A369,FPL_Fixtures_Extract[[Player]:[Player]],0),MATCH(FPL_Combined[[#Headers],[Gameweek 03]],FPL_Fixtures_Extract[#Headers],0)),3))</f>
        <v>N/A</v>
      </c>
      <c r="E369" t="str">
        <f ca="1">IF(RIGHT(FPL_Combined[[#Headers],[Gameweek 04]],2)&lt;$B$622,INDEX(FPL_Results_Extract[Gameweek 04],MATCH($A369,FPL_Results_Extract[[Player]:[Player]],0)),INDEX(Team_Key[[Abbreviation]:[Abbreviation]],MATCH(LEFT(INDEX(FPL_Fixtures_Extract[],MATCH($A369,FPL_Fixtures_Extract[[Player]:[Player]],0),MATCH(FPL_Combined[[#Headers],[Gameweek 04]],FPL_Fixtures_Extract[#Headers],0)),LEN(INDEX(FPL_Fixtures_Extract[],MATCH($A369,FPL_Fixtures_Extract[[Player]:[Player]],0),MATCH(FPL_Combined[[#Headers],[Gameweek 04]],FPL_Fixtures_Extract[#Headers],0)))-4),Team_Key[[Full Name]:[Full Name]],0))&amp;RIGHT(INDEX(FPL_Fixtures_Extract[],MATCH($A369,FPL_Fixtures_Extract[[Player]:[Player]],0),MATCH(FPL_Combined[[#Headers],[Gameweek 04]],FPL_Fixtures_Extract[#Headers],0)),3))</f>
        <v>N/A</v>
      </c>
      <c r="F369" t="str">
        <f ca="1">IF(RIGHT(FPL_Combined[[#Headers],[Gameweek 05]],2)&lt;$B$622,INDEX(FPL_Results_Extract[Gameweek 05],MATCH($A369,FPL_Results_Extract[[Player]:[Player]],0)),INDEX(Team_Key[[Abbreviation]:[Abbreviation]],MATCH(LEFT(INDEX(FPL_Fixtures_Extract[],MATCH($A369,FPL_Fixtures_Extract[[Player]:[Player]],0),MATCH(FPL_Combined[[#Headers],[Gameweek 05]],FPL_Fixtures_Extract[#Headers],0)),LEN(INDEX(FPL_Fixtures_Extract[],MATCH($A369,FPL_Fixtures_Extract[[Player]:[Player]],0),MATCH(FPL_Combined[[#Headers],[Gameweek 05]],FPL_Fixtures_Extract[#Headers],0)))-4),Team_Key[[Full Name]:[Full Name]],0))&amp;RIGHT(INDEX(FPL_Fixtures_Extract[],MATCH($A369,FPL_Fixtures_Extract[[Player]:[Player]],0),MATCH(FPL_Combined[[#Headers],[Gameweek 05]],FPL_Fixtures_Extract[#Headers],0)),3))</f>
        <v>WHU(A) 0-2</v>
      </c>
      <c r="G369" t="str">
        <f ca="1">IF(RIGHT(FPL_Combined[[#Headers],[Gameweek 06]],2)&lt;$B$622,INDEX(FPL_Results_Extract[Gameweek 06],MATCH($A369,FPL_Results_Extract[[Player]:[Player]],0)),INDEX(Team_Key[[Abbreviation]:[Abbreviation]],MATCH(LEFT(INDEX(FPL_Fixtures_Extract[],MATCH($A369,FPL_Fixtures_Extract[[Player]:[Player]],0),MATCH(FPL_Combined[[#Headers],[Gameweek 06]],FPL_Fixtures_Extract[#Headers],0)),LEN(INDEX(FPL_Fixtures_Extract[],MATCH($A369,FPL_Fixtures_Extract[[Player]:[Player]],0),MATCH(FPL_Combined[[#Headers],[Gameweek 06]],FPL_Fixtures_Extract[#Headers],0)))-4),Team_Key[[Full Name]:[Full Name]],0))&amp;RIGHT(INDEX(FPL_Fixtures_Extract[],MATCH($A369,FPL_Fixtures_Extract[[Player]:[Player]],0),MATCH(FPL_Combined[[#Headers],[Gameweek 06]],FPL_Fixtures_Extract[#Headers],0)),3))</f>
        <v>WAT(H) 1-2</v>
      </c>
      <c r="H369" t="str">
        <f ca="1">IF(RIGHT(FPL_Combined[[#Headers],[Gameweek 07]],2)&lt;$B$622,INDEX(FPL_Results_Extract[Gameweek 07],MATCH($A369,FPL_Results_Extract[[Player]:[Player]],0)),INDEX(Team_Key[[Abbreviation]:[Abbreviation]],MATCH(LEFT(INDEX(FPL_Fixtures_Extract[],MATCH($A369,FPL_Fixtures_Extract[[Player]:[Player]],0),MATCH(FPL_Combined[[#Headers],[Gameweek 07]],FPL_Fixtures_Extract[#Headers],0)),LEN(INDEX(FPL_Fixtures_Extract[],MATCH($A369,FPL_Fixtures_Extract[[Player]:[Player]],0),MATCH(FPL_Combined[[#Headers],[Gameweek 07]],FPL_Fixtures_Extract[#Headers],0)))-4),Team_Key[[Full Name]:[Full Name]],0))&amp;RIGHT(INDEX(FPL_Fixtures_Extract[],MATCH($A369,FPL_Fixtures_Extract[[Player]:[Player]],0),MATCH(FPL_Combined[[#Headers],[Gameweek 07]],FPL_Fixtures_Extract[#Headers],0)),3))</f>
        <v>CHE(H) 2-2</v>
      </c>
      <c r="I369" t="str">
        <f ca="1">IF(RIGHT(FPL_Combined[[#Headers],[Gameweek 08]],2)&lt;$B$622,INDEX(FPL_Results_Extract[Gameweek 08],MATCH($A369,FPL_Results_Extract[[Player]:[Player]],0)),INDEX(Team_Key[[Abbreviation]:[Abbreviation]],MATCH(LEFT(INDEX(FPL_Fixtures_Extract[],MATCH($A369,FPL_Fixtures_Extract[[Player]:[Player]],0),MATCH(FPL_Combined[[#Headers],[Gameweek 08]],FPL_Fixtures_Extract[#Headers],0)),LEN(INDEX(FPL_Fixtures_Extract[],MATCH($A369,FPL_Fixtures_Extract[[Player]:[Player]],0),MATCH(FPL_Combined[[#Headers],[Gameweek 08]],FPL_Fixtures_Extract[#Headers],0)))-4),Team_Key[[Full Name]:[Full Name]],0))&amp;RIGHT(INDEX(FPL_Fixtures_Extract[],MATCH($A369,FPL_Fixtures_Extract[[Player]:[Player]],0),MATCH(FPL_Combined[[#Headers],[Gameweek 08]],FPL_Fixtures_Extract[#Headers],0)),3))</f>
        <v>MCI(A) 1-6</v>
      </c>
      <c r="J369" t="str">
        <f ca="1">IF(RIGHT(FPL_Combined[[#Headers],[Gameweek 09]],2)&lt;$B$622,INDEX(FPL_Results_Extract[Gameweek 09],MATCH($A369,FPL_Results_Extract[[Player]:[Player]],0)),INDEX(Team_Key[[Abbreviation]:[Abbreviation]],MATCH(LEFT(INDEX(FPL_Fixtures_Extract[],MATCH($A369,FPL_Fixtures_Extract[[Player]:[Player]],0),MATCH(FPL_Combined[[#Headers],[Gameweek 09]],FPL_Fixtures_Extract[#Headers],0)),LEN(INDEX(FPL_Fixtures_Extract[],MATCH($A369,FPL_Fixtures_Extract[[Player]:[Player]],0),MATCH(FPL_Combined[[#Headers],[Gameweek 09]],FPL_Fixtures_Extract[#Headers],0)))-4),Team_Key[[Full Name]:[Full Name]],0))&amp;RIGHT(INDEX(FPL_Fixtures_Extract[],MATCH($A369,FPL_Fixtures_Extract[[Player]:[Player]],0),MATCH(FPL_Combined[[#Headers],[Gameweek 09]],FPL_Fixtures_Extract[#Headers],0)),3))</f>
        <v>NOR(H) 6-2</v>
      </c>
      <c r="K369" t="str">
        <f ca="1">IF(RIGHT(FPL_Combined[[#Headers],[Gameweek 10]],2)&lt;$B$622,INDEX(FPL_Results_Extract[Gameweek 10],MATCH($A369,FPL_Results_Extract[[Player]:[Player]],0)),INDEX(Team_Key[[Abbreviation]:[Abbreviation]],MATCH(LEFT(INDEX(FPL_Fixtures_Extract[],MATCH($A369,FPL_Fixtures_Extract[[Player]:[Player]],0),MATCH(FPL_Combined[[#Headers],[Gameweek 10]],FPL_Fixtures_Extract[#Headers],0)),LEN(INDEX(FPL_Fixtures_Extract[],MATCH($A369,FPL_Fixtures_Extract[[Player]:[Player]],0),MATCH(FPL_Combined[[#Headers],[Gameweek 10]],FPL_Fixtures_Extract[#Headers],0)))-4),Team_Key[[Full Name]:[Full Name]],0))&amp;RIGHT(INDEX(FPL_Fixtures_Extract[],MATCH($A369,FPL_Fixtures_Extract[[Player]:[Player]],0),MATCH(FPL_Combined[[#Headers],[Gameweek 10]],FPL_Fixtures_Extract[#Headers],0)),3))</f>
        <v>SUN(A) 0-3</v>
      </c>
      <c r="L369" t="str">
        <f ca="1">IF(RIGHT(FPL_Combined[[#Headers],[Gameweek 11]],2)&lt;$B$622,INDEX(FPL_Results_Extract[Gameweek 11],MATCH($A369,FPL_Results_Extract[[Player]:[Player]],0)),INDEX(Team_Key[[Abbreviation]:[Abbreviation]],MATCH(LEFT(INDEX(FPL_Fixtures_Extract[],MATCH($A369,FPL_Fixtures_Extract[[Player]:[Player]],0),MATCH(FPL_Combined[[#Headers],[Gameweek 11]],FPL_Fixtures_Extract[#Headers],0)),LEN(INDEX(FPL_Fixtures_Extract[],MATCH($A369,FPL_Fixtures_Extract[[Player]:[Player]],0),MATCH(FPL_Combined[[#Headers],[Gameweek 11]],FPL_Fixtures_Extract[#Headers],0)))-4),Team_Key[[Full Name]:[Full Name]],0))&amp;RIGHT(INDEX(FPL_Fixtures_Extract[],MATCH($A369,FPL_Fixtures_Extract[[Player]:[Player]],0),MATCH(FPL_Combined[[#Headers],[Gameweek 11]],FPL_Fixtures_Extract[#Headers],0)),3))</f>
        <v>STK(H) 0-0</v>
      </c>
      <c r="M369" t="str">
        <f ca="1">IF(RIGHT(FPL_Combined[[#Headers],[Gameweek 12]],2)&lt;$B$622,INDEX(FPL_Results_Extract[Gameweek 12],MATCH($A369,FPL_Results_Extract[[Player]:[Player]],0)),INDEX(Team_Key[[Abbreviation]:[Abbreviation]],MATCH(LEFT(INDEX(FPL_Fixtures_Extract[],MATCH($A369,FPL_Fixtures_Extract[[Player]:[Player]],0),MATCH(FPL_Combined[[#Headers],[Gameweek 12]],FPL_Fixtures_Extract[#Headers],0)),LEN(INDEX(FPL_Fixtures_Extract[],MATCH($A369,FPL_Fixtures_Extract[[Player]:[Player]],0),MATCH(FPL_Combined[[#Headers],[Gameweek 12]],FPL_Fixtures_Extract[#Headers],0)))-4),Team_Key[[Full Name]:[Full Name]],0))&amp;RIGHT(INDEX(FPL_Fixtures_Extract[],MATCH($A369,FPL_Fixtures_Extract[[Player]:[Player]],0),MATCH(FPL_Combined[[#Headers],[Gameweek 12]],FPL_Fixtures_Extract[#Headers],0)),3))</f>
        <v>BOU(A) 1-0</v>
      </c>
      <c r="N369" t="str">
        <f ca="1">IF(RIGHT(FPL_Combined[[#Headers],[Gameweek 13]],2)&lt;$B$622,INDEX(FPL_Results_Extract[Gameweek 13],MATCH($A369,FPL_Results_Extract[[Player]:[Player]],0)),INDEX(Team_Key[[Abbreviation]:[Abbreviation]],MATCH(LEFT(INDEX(FPL_Fixtures_Extract[],MATCH($A369,FPL_Fixtures_Extract[[Player]:[Player]],0),MATCH(FPL_Combined[[#Headers],[Gameweek 13]],FPL_Fixtures_Extract[#Headers],0)),LEN(INDEX(FPL_Fixtures_Extract[],MATCH($A369,FPL_Fixtures_Extract[[Player]:[Player]],0),MATCH(FPL_Combined[[#Headers],[Gameweek 13]],FPL_Fixtures_Extract[#Headers],0)))-4),Team_Key[[Full Name]:[Full Name]],0))&amp;RIGHT(INDEX(FPL_Fixtures_Extract[],MATCH($A369,FPL_Fixtures_Extract[[Player]:[Player]],0),MATCH(FPL_Combined[[#Headers],[Gameweek 13]],FPL_Fixtures_Extract[#Headers],0)),3))</f>
        <v>LEI(H) 0-3</v>
      </c>
      <c r="O369" t="str">
        <f ca="1">IF(RIGHT(FPL_Combined[[#Headers],[Gameweek 14]],2)&lt;$B$622,INDEX(FPL_Results_Extract[Gameweek 14],MATCH($A369,FPL_Results_Extract[[Player]:[Player]],0)),INDEX(Team_Key[[Abbreviation]:[Abbreviation]],MATCH(LEFT(INDEX(FPL_Fixtures_Extract[],MATCH($A369,FPL_Fixtures_Extract[[Player]:[Player]],0),MATCH(FPL_Combined[[#Headers],[Gameweek 14]],FPL_Fixtures_Extract[#Headers],0)),LEN(INDEX(FPL_Fixtures_Extract[],MATCH($A369,FPL_Fixtures_Extract[[Player]:[Player]],0),MATCH(FPL_Combined[[#Headers],[Gameweek 14]],FPL_Fixtures_Extract[#Headers],0)))-4),Team_Key[[Full Name]:[Full Name]],0))&amp;RIGHT(INDEX(FPL_Fixtures_Extract[],MATCH($A369,FPL_Fixtures_Extract[[Player]:[Player]],0),MATCH(FPL_Combined[[#Headers],[Gameweek 14]],FPL_Fixtures_Extract[#Headers],0)),3))</f>
        <v>CRY(A) 1-5</v>
      </c>
      <c r="P369" t="str">
        <f ca="1">IF(RIGHT(FPL_Combined[[#Headers],[Gameweek 15]],2)&lt;$B$622,INDEX(FPL_Results_Extract[Gameweek 15],MATCH($A369,FPL_Results_Extract[[Player]:[Player]],0)),INDEX(Team_Key[[Abbreviation]:[Abbreviation]],MATCH(LEFT(INDEX(FPL_Fixtures_Extract[],MATCH($A369,FPL_Fixtures_Extract[[Player]:[Player]],0),MATCH(FPL_Combined[[#Headers],[Gameweek 15]],FPL_Fixtures_Extract[#Headers],0)),LEN(INDEX(FPL_Fixtures_Extract[],MATCH($A369,FPL_Fixtures_Extract[[Player]:[Player]],0),MATCH(FPL_Combined[[#Headers],[Gameweek 15]],FPL_Fixtures_Extract[#Headers],0)))-4),Team_Key[[Full Name]:[Full Name]],0))&amp;RIGHT(INDEX(FPL_Fixtures_Extract[],MATCH($A369,FPL_Fixtures_Extract[[Player]:[Player]],0),MATCH(FPL_Combined[[#Headers],[Gameweek 15]],FPL_Fixtures_Extract[#Headers],0)),3))</f>
        <v>LIV(H) 2-0</v>
      </c>
      <c r="Q369" t="str">
        <f ca="1">IF(RIGHT(FPL_Combined[[#Headers],[Gameweek 16]],2)&lt;$B$622,INDEX(FPL_Results_Extract[Gameweek 16],MATCH($A369,FPL_Results_Extract[[Player]:[Player]],0)),INDEX(Team_Key[[Abbreviation]:[Abbreviation]],MATCH(LEFT(INDEX(FPL_Fixtures_Extract[],MATCH($A369,FPL_Fixtures_Extract[[Player]:[Player]],0),MATCH(FPL_Combined[[#Headers],[Gameweek 16]],FPL_Fixtures_Extract[#Headers],0)),LEN(INDEX(FPL_Fixtures_Extract[],MATCH($A369,FPL_Fixtures_Extract[[Player]:[Player]],0),MATCH(FPL_Combined[[#Headers],[Gameweek 16]],FPL_Fixtures_Extract[#Headers],0)))-4),Team_Key[[Full Name]:[Full Name]],0))&amp;RIGHT(INDEX(FPL_Fixtures_Extract[],MATCH($A369,FPL_Fixtures_Extract[[Player]:[Player]],0),MATCH(FPL_Combined[[#Headers],[Gameweek 16]],FPL_Fixtures_Extract[#Headers],0)),3))</f>
        <v>TOT(A) 2-1</v>
      </c>
      <c r="R369" t="str">
        <f ca="1">IF(RIGHT(FPL_Combined[[#Headers],[Gameweek 17]],2)&lt;$B$622,INDEX(FPL_Results_Extract[Gameweek 17],MATCH($A369,FPL_Results_Extract[[Player]:[Player]],0)),INDEX(Team_Key[[Abbreviation]:[Abbreviation]],MATCH(LEFT(INDEX(FPL_Fixtures_Extract[],MATCH($A369,FPL_Fixtures_Extract[[Player]:[Player]],0),MATCH(FPL_Combined[[#Headers],[Gameweek 17]],FPL_Fixtures_Extract[#Headers],0)),LEN(INDEX(FPL_Fixtures_Extract[],MATCH($A369,FPL_Fixtures_Extract[[Player]:[Player]],0),MATCH(FPL_Combined[[#Headers],[Gameweek 17]],FPL_Fixtures_Extract[#Headers],0)))-4),Team_Key[[Full Name]:[Full Name]],0))&amp;RIGHT(INDEX(FPL_Fixtures_Extract[],MATCH($A369,FPL_Fixtures_Extract[[Player]:[Player]],0),MATCH(FPL_Combined[[#Headers],[Gameweek 17]],FPL_Fixtures_Extract[#Headers],0)),3))</f>
        <v>AVL(H) 1-1</v>
      </c>
      <c r="S369" t="str">
        <f ca="1">IF(RIGHT(FPL_Combined[[#Headers],[Gameweek 18]],2)&lt;$B$622,INDEX(FPL_Results_Extract[Gameweek 18],MATCH($A369,FPL_Results_Extract[[Player]:[Player]],0)),INDEX(Team_Key[[Abbreviation]:[Abbreviation]],MATCH(LEFT(INDEX(FPL_Fixtures_Extract[],MATCH($A369,FPL_Fixtures_Extract[[Player]:[Player]],0),MATCH(FPL_Combined[[#Headers],[Gameweek 18]],FPL_Fixtures_Extract[#Headers],0)),LEN(INDEX(FPL_Fixtures_Extract[],MATCH($A369,FPL_Fixtures_Extract[[Player]:[Player]],0),MATCH(FPL_Combined[[#Headers],[Gameweek 18]],FPL_Fixtures_Extract[#Headers],0)))-4),Team_Key[[Full Name]:[Full Name]],0))&amp;RIGHT(INDEX(FPL_Fixtures_Extract[],MATCH($A369,FPL_Fixtures_Extract[[Player]:[Player]],0),MATCH(FPL_Combined[[#Headers],[Gameweek 18]],FPL_Fixtures_Extract[#Headers],0)),3))</f>
        <v>EVE(H) 0-1</v>
      </c>
      <c r="T369" t="str">
        <f ca="1">IF(RIGHT(FPL_Combined[[#Headers],[Gameweek 19]],2)&lt;$B$622,INDEX(FPL_Results_Extract[Gameweek 19],MATCH($A369,FPL_Results_Extract[[Player]:[Player]],0)),INDEX(Team_Key[[Abbreviation]:[Abbreviation]],MATCH(LEFT(INDEX(FPL_Fixtures_Extract[],MATCH($A369,FPL_Fixtures_Extract[[Player]:[Player]],0),MATCH(FPL_Combined[[#Headers],[Gameweek 19]],FPL_Fixtures_Extract[#Headers],0)),LEN(INDEX(FPL_Fixtures_Extract[],MATCH($A369,FPL_Fixtures_Extract[[Player]:[Player]],0),MATCH(FPL_Combined[[#Headers],[Gameweek 19]],FPL_Fixtures_Extract[#Headers],0)))-4),Team_Key[[Full Name]:[Full Name]],0))&amp;RIGHT(INDEX(FPL_Fixtures_Extract[],MATCH($A369,FPL_Fixtures_Extract[[Player]:[Player]],0),MATCH(FPL_Combined[[#Headers],[Gameweek 19]],FPL_Fixtures_Extract[#Headers],0)),3))</f>
        <v>WBA(A) 0-1</v>
      </c>
      <c r="U369" t="str">
        <f ca="1">IF(RIGHT(FPL_Combined[[#Headers],[Gameweek 20]],2)&lt;$B$622,INDEX(FPL_Results_Extract[Gameweek 20],MATCH($A369,FPL_Results_Extract[[Player]:[Player]],0)),INDEX(Team_Key[[Abbreviation]:[Abbreviation]],MATCH(LEFT(INDEX(FPL_Fixtures_Extract[],MATCH($A369,FPL_Fixtures_Extract[[Player]:[Player]],0),MATCH(FPL_Combined[[#Headers],[Gameweek 20]],FPL_Fixtures_Extract[#Headers],0)),LEN(INDEX(FPL_Fixtures_Extract[],MATCH($A369,FPL_Fixtures_Extract[[Player]:[Player]],0),MATCH(FPL_Combined[[#Headers],[Gameweek 20]],FPL_Fixtures_Extract[#Headers],0)))-4),Team_Key[[Full Name]:[Full Name]],0))&amp;RIGHT(INDEX(FPL_Fixtures_Extract[],MATCH($A369,FPL_Fixtures_Extract[[Player]:[Player]],0),MATCH(FPL_Combined[[#Headers],[Gameweek 20]],FPL_Fixtures_Extract[#Headers],0)),3))</f>
        <v>ARS(A) 0-1</v>
      </c>
      <c r="V369" t="str">
        <f ca="1">IF(RIGHT(FPL_Combined[[#Headers],[Gameweek 21]],2)&lt;$B$622,INDEX(FPL_Results_Extract[Gameweek 21],MATCH($A369,FPL_Results_Extract[[Player]:[Player]],0)),INDEX(Team_Key[[Abbreviation]:[Abbreviation]],MATCH(LEFT(INDEX(FPL_Fixtures_Extract[],MATCH($A369,FPL_Fixtures_Extract[[Player]:[Player]],0),MATCH(FPL_Combined[[#Headers],[Gameweek 21]],FPL_Fixtures_Extract[#Headers],0)),LEN(INDEX(FPL_Fixtures_Extract[],MATCH($A369,FPL_Fixtures_Extract[[Player]:[Player]],0),MATCH(FPL_Combined[[#Headers],[Gameweek 21]],FPL_Fixtures_Extract[#Headers],0)))-4),Team_Key[[Full Name]:[Full Name]],0))&amp;RIGHT(INDEX(FPL_Fixtures_Extract[],MATCH($A369,FPL_Fixtures_Extract[[Player]:[Player]],0),MATCH(FPL_Combined[[#Headers],[Gameweek 21]],FPL_Fixtures_Extract[#Headers],0)),3))</f>
        <v>MUN(H) 3-3</v>
      </c>
      <c r="W369" t="str">
        <f ca="1">IF(RIGHT(FPL_Combined[[#Headers],[Gameweek 22]],2)&lt;$B$622,INDEX(FPL_Results_Extract[Gameweek 22],MATCH($A369,FPL_Results_Extract[[Player]:[Player]],0)),INDEX(Team_Key[[Abbreviation]:[Abbreviation]],MATCH(LEFT(INDEX(FPL_Fixtures_Extract[],MATCH($A369,FPL_Fixtures_Extract[[Player]:[Player]],0),MATCH(FPL_Combined[[#Headers],[Gameweek 22]],FPL_Fixtures_Extract[#Headers],0)),LEN(INDEX(FPL_Fixtures_Extract[],MATCH($A369,FPL_Fixtures_Extract[[Player]:[Player]],0),MATCH(FPL_Combined[[#Headers],[Gameweek 22]],FPL_Fixtures_Extract[#Headers],0)))-4),Team_Key[[Full Name]:[Full Name]],0))&amp;RIGHT(INDEX(FPL_Fixtures_Extract[],MATCH($A369,FPL_Fixtures_Extract[[Player]:[Player]],0),MATCH(FPL_Combined[[#Headers],[Gameweek 22]],FPL_Fixtures_Extract[#Headers],0)),3))</f>
        <v>WHU(H) 2-1</v>
      </c>
      <c r="X369" t="str">
        <f ca="1">IF(RIGHT(FPL_Combined[[#Headers],[Gameweek 23]],2)&lt;$B$622,INDEX(FPL_Results_Extract[Gameweek 23],MATCH($A369,FPL_Results_Extract[[Player]:[Player]],0)),INDEX(Team_Key[[Abbreviation]:[Abbreviation]],MATCH(LEFT(INDEX(FPL_Fixtures_Extract[],MATCH($A369,FPL_Fixtures_Extract[[Player]:[Player]],0),MATCH(FPL_Combined[[#Headers],[Gameweek 23]],FPL_Fixtures_Extract[#Headers],0)),LEN(INDEX(FPL_Fixtures_Extract[],MATCH($A369,FPL_Fixtures_Extract[[Player]:[Player]],0),MATCH(FPL_Combined[[#Headers],[Gameweek 23]],FPL_Fixtures_Extract[#Headers],0)))-4),Team_Key[[Full Name]:[Full Name]],0))&amp;RIGHT(INDEX(FPL_Fixtures_Extract[],MATCH($A369,FPL_Fixtures_Extract[[Player]:[Player]],0),MATCH(FPL_Combined[[#Headers],[Gameweek 23]],FPL_Fixtures_Extract[#Headers],0)),3))</f>
        <v>WAT(A) 1-2</v>
      </c>
      <c r="Y369" t="str">
        <f ca="1">IF(RIGHT(FPL_Combined[[#Headers],[Gameweek 24]],2)&lt;$B$622,INDEX(FPL_Results_Extract[Team],MATCH($A369,FPL_Results_Extract[[Player]:[Player]],0)),INDEX(Team_Key[[Abbreviation]:[Abbreviation]],MATCH(LEFT(INDEX(FPL_Fixtures_Extract[],MATCH($A369,FPL_Fixtures_Extract[[Player]:[Player]],0),MATCH(FPL_Combined[[#Headers],[Gameweek 24]],FPL_Fixtures_Extract[#Headers],0)),LEN(INDEX(FPL_Fixtures_Extract[],MATCH($A369,FPL_Fixtures_Extract[[Player]:[Player]],0),MATCH(FPL_Combined[[#Headers],[Gameweek 24]],FPL_Fixtures_Extract[#Headers],0)))-4),Team_Key[[Full Name]:[Full Name]],0))&amp;RIGHT(INDEX(FPL_Fixtures_Extract[],MATCH($A369,FPL_Fixtures_Extract[[Player]:[Player]],0),MATCH(FPL_Combined[[#Headers],[Gameweek 24]],FPL_Fixtures_Extract[#Headers],0)),3))</f>
        <v>NEW</v>
      </c>
      <c r="Z369" t="str">
        <f ca="1">IF(RIGHT(FPL_Combined[[#Headers],[Gameweek 25]],2)&lt;$B$622,INDEX(FPL_Results_Extract[Player],MATCH($A369,FPL_Results_Extract[[Player]:[Player]],0)),INDEX(Team_Key[[Abbreviation]:[Abbreviation]],MATCH(LEFT(INDEX(FPL_Fixtures_Extract[],MATCH($A369,FPL_Fixtures_Extract[[Player]:[Player]],0),MATCH(FPL_Combined[[#Headers],[Gameweek 25]],FPL_Fixtures_Extract[#Headers],0)),LEN(INDEX(FPL_Fixtures_Extract[],MATCH($A369,FPL_Fixtures_Extract[[Player]:[Player]],0),MATCH(FPL_Combined[[#Headers],[Gameweek 25]],FPL_Fixtures_Extract[#Headers],0)))-4),Team_Key[[Full Name]:[Full Name]],0))&amp;RIGHT(INDEX(FPL_Fixtures_Extract[],MATCH($A369,FPL_Fixtures_Extract[[Player]:[Player]],0),MATCH(FPL_Combined[[#Headers],[Gameweek 25]],FPL_Fixtures_Extract[#Headers],0)),3))</f>
        <v>Marveaux</v>
      </c>
      <c r="AA369" t="str">
        <f ca="1">IF(RIGHT(FPL_Combined[[#Headers],[Gameweek 26]],2)&lt;$B$622,INDEX(FPL_Results_Extract[Gameweek 01],MATCH($A369,FPL_Results_Extract[[Player]:[Player]],0)),INDEX(Team_Key[[Abbreviation]:[Abbreviation]],MATCH(LEFT(INDEX(FPL_Fixtures_Extract[],MATCH($A369,FPL_Fixtures_Extract[[Player]:[Player]],0),MATCH(FPL_Combined[[#Headers],[Gameweek 26]],FPL_Fixtures_Extract[#Headers],0)),LEN(INDEX(FPL_Fixtures_Extract[],MATCH($A369,FPL_Fixtures_Extract[[Player]:[Player]],0),MATCH(FPL_Combined[[#Headers],[Gameweek 26]],FPL_Fixtures_Extract[#Headers],0)))-4),Team_Key[[Full Name]:[Full Name]],0))&amp;RIGHT(INDEX(FPL_Fixtures_Extract[],MATCH($A369,FPL_Fixtures_Extract[[Player]:[Player]],0),MATCH(FPL_Combined[[#Headers],[Gameweek 26]],FPL_Fixtures_Extract[#Headers],0)),3))</f>
        <v>N/A</v>
      </c>
      <c r="AB369" t="str">
        <f ca="1">IF(RIGHT(FPL_Combined[[#Headers],[Gameweek 27]],2)&lt;$B$622,INDEX(FPL_Results_Extract[Gameweek 02],MATCH($A369,FPL_Results_Extract[[Player]:[Player]],0)),INDEX(Team_Key[[Abbreviation]:[Abbreviation]],MATCH(LEFT(INDEX(FPL_Fixtures_Extract[],MATCH($A369,FPL_Fixtures_Extract[[Player]:[Player]],0),MATCH(FPL_Combined[[#Headers],[Gameweek 27]],FPL_Fixtures_Extract[#Headers],0)),LEN(INDEX(FPL_Fixtures_Extract[],MATCH($A369,FPL_Fixtures_Extract[[Player]:[Player]],0),MATCH(FPL_Combined[[#Headers],[Gameweek 27]],FPL_Fixtures_Extract[#Headers],0)))-4),Team_Key[[Full Name]:[Full Name]],0))&amp;RIGHT(INDEX(FPL_Fixtures_Extract[],MATCH($A369,FPL_Fixtures_Extract[[Player]:[Player]],0),MATCH(FPL_Combined[[#Headers],[Gameweek 27]],FPL_Fixtures_Extract[#Headers],0)),3))</f>
        <v>N/A</v>
      </c>
      <c r="AC369" t="str">
        <f ca="1">IF(RIGHT(FPL_Combined[[#Headers],[Gameweek 28]],2)&lt;$B$622,INDEX(FPL_Results_Extract[Gameweek 03],MATCH($A369,FPL_Results_Extract[[Player]:[Player]],0)),INDEX(Team_Key[[Abbreviation]:[Abbreviation]],MATCH(LEFT(INDEX(FPL_Fixtures_Extract[],MATCH($A369,FPL_Fixtures_Extract[[Player]:[Player]],0),MATCH(FPL_Combined[[#Headers],[Gameweek 28]],FPL_Fixtures_Extract[#Headers],0)),LEN(INDEX(FPL_Fixtures_Extract[],MATCH($A369,FPL_Fixtures_Extract[[Player]:[Player]],0),MATCH(FPL_Combined[[#Headers],[Gameweek 28]],FPL_Fixtures_Extract[#Headers],0)))-4),Team_Key[[Full Name]:[Full Name]],0))&amp;RIGHT(INDEX(FPL_Fixtures_Extract[],MATCH($A369,FPL_Fixtures_Extract[[Player]:[Player]],0),MATCH(FPL_Combined[[#Headers],[Gameweek 28]],FPL_Fixtures_Extract[#Headers],0)),3))</f>
        <v>N/A</v>
      </c>
      <c r="AD369" t="str">
        <f ca="1">IF(RIGHT(FPL_Combined[[#Headers],[Gameweek 29]],2)&lt;$B$622,INDEX(FPL_Results_Extract[Gameweek 04],MATCH($A369,FPL_Results_Extract[[Player]:[Player]],0)),INDEX(Team_Key[[Abbreviation]:[Abbreviation]],MATCH(LEFT(INDEX(FPL_Fixtures_Extract[],MATCH($A369,FPL_Fixtures_Extract[[Player]:[Player]],0),MATCH(FPL_Combined[[#Headers],[Gameweek 29]],FPL_Fixtures_Extract[#Headers],0)),LEN(INDEX(FPL_Fixtures_Extract[],MATCH($A369,FPL_Fixtures_Extract[[Player]:[Player]],0),MATCH(FPL_Combined[[#Headers],[Gameweek 29]],FPL_Fixtures_Extract[#Headers],0)))-4),Team_Key[[Full Name]:[Full Name]],0))&amp;RIGHT(INDEX(FPL_Fixtures_Extract[],MATCH($A369,FPL_Fixtures_Extract[[Player]:[Player]],0),MATCH(FPL_Combined[[#Headers],[Gameweek 29]],FPL_Fixtures_Extract[#Headers],0)),3))</f>
        <v>BOU(H)</v>
      </c>
      <c r="AE369" t="str">
        <f ca="1">IF(RIGHT(FPL_Combined[[#Headers],[Gameweek 30]],2)&lt;$B$622,INDEX(FPL_Results_Extract[Gameweek 05],MATCH($A369,FPL_Results_Extract[[Player]:[Player]],0)),INDEX(Team_Key[[Abbreviation]:[Abbreviation]],MATCH(LEFT(INDEX(FPL_Fixtures_Extract[],MATCH($A369,FPL_Fixtures_Extract[[Player]:[Player]],0),MATCH(FPL_Combined[[#Headers],[Gameweek 30]],FPL_Fixtures_Extract[#Headers],0)),LEN(INDEX(FPL_Fixtures_Extract[],MATCH($A369,FPL_Fixtures_Extract[[Player]:[Player]],0),MATCH(FPL_Combined[[#Headers],[Gameweek 30]],FPL_Fixtures_Extract[#Headers],0)))-4),Team_Key[[Full Name]:[Full Name]],0))&amp;RIGHT(INDEX(FPL_Fixtures_Extract[],MATCH($A369,FPL_Fixtures_Extract[[Player]:[Player]],0),MATCH(FPL_Combined[[#Headers],[Gameweek 30]],FPL_Fixtures_Extract[#Headers],0)),3))</f>
        <v>LEI(A)</v>
      </c>
      <c r="AF369" t="str">
        <f ca="1">IF(RIGHT(FPL_Combined[[#Headers],[Gameweek 31]],2)&lt;$B$622,INDEX(FPL_Results_Extract[Gameweek 06],MATCH($A369,FPL_Results_Extract[[Player]:[Player]],0)),INDEX(Team_Key[[Abbreviation]:[Abbreviation]],MATCH(LEFT(INDEX(FPL_Fixtures_Extract[],MATCH($A369,FPL_Fixtures_Extract[[Player]:[Player]],0),MATCH(FPL_Combined[[#Headers],[Gameweek 31]],FPL_Fixtures_Extract[#Headers],0)),LEN(INDEX(FPL_Fixtures_Extract[],MATCH($A369,FPL_Fixtures_Extract[[Player]:[Player]],0),MATCH(FPL_Combined[[#Headers],[Gameweek 31]],FPL_Fixtures_Extract[#Headers],0)))-4),Team_Key[[Full Name]:[Full Name]],0))&amp;RIGHT(INDEX(FPL_Fixtures_Extract[],MATCH($A369,FPL_Fixtures_Extract[[Player]:[Player]],0),MATCH(FPL_Combined[[#Headers],[Gameweek 31]],FPL_Fixtures_Extract[#Headers],0)),3))</f>
        <v>SUN(H)</v>
      </c>
      <c r="AG369" t="str">
        <f ca="1">IF(RIGHT(FPL_Combined[[#Headers],[Gameweek 32]],2)&lt;$B$622,INDEX(FPL_Results_Extract[Gameweek 07],MATCH($A369,FPL_Results_Extract[[Player]:[Player]],0)),INDEX(Team_Key[[Abbreviation]:[Abbreviation]],MATCH(LEFT(INDEX(FPL_Fixtures_Extract[],MATCH($A369,FPL_Fixtures_Extract[[Player]:[Player]],0),MATCH(FPL_Combined[[#Headers],[Gameweek 32]],FPL_Fixtures_Extract[#Headers],0)),LEN(INDEX(FPL_Fixtures_Extract[],MATCH($A369,FPL_Fixtures_Extract[[Player]:[Player]],0),MATCH(FPL_Combined[[#Headers],[Gameweek 32]],FPL_Fixtures_Extract[#Headers],0)))-4),Team_Key[[Full Name]:[Full Name]],0))&amp;RIGHT(INDEX(FPL_Fixtures_Extract[],MATCH($A369,FPL_Fixtures_Extract[[Player]:[Player]],0),MATCH(FPL_Combined[[#Headers],[Gameweek 32]],FPL_Fixtures_Extract[#Headers],0)),3))</f>
        <v>NOR(A)</v>
      </c>
      <c r="AH369" t="str">
        <f ca="1">IF(RIGHT(FPL_Combined[[#Headers],[Gameweek 33]],2)&lt;$B$622,INDEX(FPL_Results_Extract[Gameweek 08],MATCH($A369,FPL_Results_Extract[[Player]:[Player]],0)),INDEX(Team_Key[[Abbreviation]:[Abbreviation]],MATCH(LEFT(INDEX(FPL_Fixtures_Extract[],MATCH($A369,FPL_Fixtures_Extract[[Player]:[Player]],0),MATCH(FPL_Combined[[#Headers],[Gameweek 33]],FPL_Fixtures_Extract[#Headers],0)),LEN(INDEX(FPL_Fixtures_Extract[],MATCH($A369,FPL_Fixtures_Extract[[Player]:[Player]],0),MATCH(FPL_Combined[[#Headers],[Gameweek 33]],FPL_Fixtures_Extract[#Headers],0)))-4),Team_Key[[Full Name]:[Full Name]],0))&amp;RIGHT(INDEX(FPL_Fixtures_Extract[],MATCH($A369,FPL_Fixtures_Extract[[Player]:[Player]],0),MATCH(FPL_Combined[[#Headers],[Gameweek 33]],FPL_Fixtures_Extract[#Headers],0)),3))</f>
        <v>SOU(A)</v>
      </c>
      <c r="AI369" t="str">
        <f ca="1">IF(RIGHT(FPL_Combined[[#Headers],[Gameweek 34]],2)&lt;$B$622,INDEX(FPL_Results_Extract[Gameweek 09],MATCH($A369,FPL_Results_Extract[[Player]:[Player]],0)),INDEX(Team_Key[[Abbreviation]:[Abbreviation]],MATCH(LEFT(INDEX(FPL_Fixtures_Extract[],MATCH($A369,FPL_Fixtures_Extract[[Player]:[Player]],0),MATCH(FPL_Combined[[#Headers],[Gameweek 34]],FPL_Fixtures_Extract[#Headers],0)),LEN(INDEX(FPL_Fixtures_Extract[],MATCH($A369,FPL_Fixtures_Extract[[Player]:[Player]],0),MATCH(FPL_Combined[[#Headers],[Gameweek 34]],FPL_Fixtures_Extract[#Headers],0)))-4),Team_Key[[Full Name]:[Full Name]],0))&amp;RIGHT(INDEX(FPL_Fixtures_Extract[],MATCH($A369,FPL_Fixtures_Extract[[Player]:[Player]],0),MATCH(FPL_Combined[[#Headers],[Gameweek 34]],FPL_Fixtures_Extract[#Headers],0)),3))</f>
        <v>SWA(H)</v>
      </c>
      <c r="AJ369" t="str">
        <f ca="1">IF(RIGHT(FPL_Combined[[#Headers],[Gameweek 35]],2)&lt;$B$622,INDEX(FPL_Results_Extract[Gameweek 10],MATCH($A369,FPL_Results_Extract[[Player]:[Player]],0)),INDEX(Team_Key[[Abbreviation]:[Abbreviation]],MATCH(LEFT(INDEX(FPL_Fixtures_Extract[],MATCH($A369,FPL_Fixtures_Extract[[Player]:[Player]],0),MATCH(FPL_Combined[[#Headers],[Gameweek 35]],FPL_Fixtures_Extract[#Headers],0)),LEN(INDEX(FPL_Fixtures_Extract[],MATCH($A369,FPL_Fixtures_Extract[[Player]:[Player]],0),MATCH(FPL_Combined[[#Headers],[Gameweek 35]],FPL_Fixtures_Extract[#Headers],0)))-4),Team_Key[[Full Name]:[Full Name]],0))&amp;RIGHT(INDEX(FPL_Fixtures_Extract[],MATCH($A369,FPL_Fixtures_Extract[[Player]:[Player]],0),MATCH(FPL_Combined[[#Headers],[Gameweek 35]],FPL_Fixtures_Extract[#Headers],0)),3))</f>
        <v>LIV(A)</v>
      </c>
      <c r="AK369" t="str">
        <f ca="1">IF(RIGHT(FPL_Combined[[#Headers],[Gameweek 36]],2)&lt;$B$622,INDEX(FPL_Results_Extract[Gameweek 11],MATCH($A369,FPL_Results_Extract[[Player]:[Player]],0)),INDEX(Team_Key[[Abbreviation]:[Abbreviation]],MATCH(LEFT(INDEX(FPL_Fixtures_Extract[],MATCH($A369,FPL_Fixtures_Extract[[Player]:[Player]],0),MATCH(FPL_Combined[[#Headers],[Gameweek 36]],FPL_Fixtures_Extract[#Headers],0)),LEN(INDEX(FPL_Fixtures_Extract[],MATCH($A369,FPL_Fixtures_Extract[[Player]:[Player]],0),MATCH(FPL_Combined[[#Headers],[Gameweek 36]],FPL_Fixtures_Extract[#Headers],0)))-4),Team_Key[[Full Name]:[Full Name]],0))&amp;RIGHT(INDEX(FPL_Fixtures_Extract[],MATCH($A369,FPL_Fixtures_Extract[[Player]:[Player]],0),MATCH(FPL_Combined[[#Headers],[Gameweek 36]],FPL_Fixtures_Extract[#Headers],0)),3))</f>
        <v>CRY(H)</v>
      </c>
      <c r="AL369" t="str">
        <f ca="1">IF(RIGHT(FPL_Combined[[#Headers],[Gameweek 37]],2)&lt;$B$622,INDEX(FPL_Results_Extract[Gameweek 12],MATCH($A369,FPL_Results_Extract[[Player]:[Player]],0)),INDEX(Team_Key[[Abbreviation]:[Abbreviation]],MATCH(LEFT(INDEX(FPL_Fixtures_Extract[],MATCH($A369,FPL_Fixtures_Extract[[Player]:[Player]],0),MATCH(FPL_Combined[[#Headers],[Gameweek 37]],FPL_Fixtures_Extract[#Headers],0)),LEN(INDEX(FPL_Fixtures_Extract[],MATCH($A369,FPL_Fixtures_Extract[[Player]:[Player]],0),MATCH(FPL_Combined[[#Headers],[Gameweek 37]],FPL_Fixtures_Extract[#Headers],0)))-4),Team_Key[[Full Name]:[Full Name]],0))&amp;RIGHT(INDEX(FPL_Fixtures_Extract[],MATCH($A369,FPL_Fixtures_Extract[[Player]:[Player]],0),MATCH(FPL_Combined[[#Headers],[Gameweek 37]],FPL_Fixtures_Extract[#Headers],0)),3))</f>
        <v>AVL(A)</v>
      </c>
      <c r="AM369" t="str">
        <f ca="1">IF(RIGHT(FPL_Combined[[#Headers],[Gameweek 38]],2)&lt;$B$622,INDEX(FPL_Results_Extract[Gameweek 13],MATCH($A369,FPL_Results_Extract[[Player]:[Player]],0)),INDEX(Team_Key[[Abbreviation]:[Abbreviation]],MATCH(LEFT(INDEX(FPL_Fixtures_Extract[],MATCH($A369,FPL_Fixtures_Extract[[Player]:[Player]],0),MATCH(FPL_Combined[[#Headers],[Gameweek 38]],FPL_Fixtures_Extract[#Headers],0)),LEN(INDEX(FPL_Fixtures_Extract[],MATCH($A369,FPL_Fixtures_Extract[[Player]:[Player]],0),MATCH(FPL_Combined[[#Headers],[Gameweek 38]],FPL_Fixtures_Extract[#Headers],0)))-4),Team_Key[[Full Name]:[Full Name]],0))&amp;RIGHT(INDEX(FPL_Fixtures_Extract[],MATCH($A369,FPL_Fixtures_Extract[[Player]:[Player]],0),MATCH(FPL_Combined[[#Headers],[Gameweek 38]],FPL_Fixtures_Extract[#Headers],0)),3))</f>
        <v>TOT(H)</v>
      </c>
    </row>
    <row r="370" spans="1:39" x14ac:dyDescent="0.45">
      <c r="A370" t="s">
        <v>332</v>
      </c>
      <c r="B370" t="str">
        <f ca="1">IF(RIGHT(FPL_Combined[[#Headers],[Gameweek 01]],2)&lt;$B$622,INDEX(FPL_Results_Extract[Gameweek 01],MATCH($A370,FPL_Results_Extract[[Player]:[Player]],0)),INDEX(Team_Key[[Abbreviation]:[Abbreviation]],MATCH(LEFT(INDEX(FPL_Fixtures_Extract[],MATCH($A370,FPL_Fixtures_Extract[[Player]:[Player]],0),MATCH(FPL_Combined[[#Headers],[Gameweek 01]],FPL_Fixtures_Extract[#Headers],0)),LEN(INDEX(FPL_Fixtures_Extract[],MATCH($A370,FPL_Fixtures_Extract[[Player]:[Player]],0),MATCH(FPL_Combined[[#Headers],[Gameweek 01]],FPL_Fixtures_Extract[#Headers],0)))-4),Team_Key[[Full Name]:[Full Name]],0))&amp;RIGHT(INDEX(FPL_Fixtures_Extract[],MATCH($A370,FPL_Fixtures_Extract[[Player]:[Player]],0),MATCH(FPL_Combined[[#Headers],[Gameweek 01]],FPL_Fixtures_Extract[#Headers],0)),3))</f>
        <v>MUN(A) 0-1</v>
      </c>
      <c r="C370" t="str">
        <f ca="1">IF(RIGHT(FPL_Combined[[#Headers],[Gameweek 02]],2)&lt;$B$622,INDEX(FPL_Results_Extract[Gameweek 02],MATCH($A370,FPL_Results_Extract[[Player]:[Player]],0)),INDEX(Team_Key[[Abbreviation]:[Abbreviation]],MATCH(LEFT(INDEX(FPL_Fixtures_Extract[],MATCH($A370,FPL_Fixtures_Extract[[Player]:[Player]],0),MATCH(FPL_Combined[[#Headers],[Gameweek 02]],FPL_Fixtures_Extract[#Headers],0)),LEN(INDEX(FPL_Fixtures_Extract[],MATCH($A370,FPL_Fixtures_Extract[[Player]:[Player]],0),MATCH(FPL_Combined[[#Headers],[Gameweek 02]],FPL_Fixtures_Extract[#Headers],0)))-4),Team_Key[[Full Name]:[Full Name]],0))&amp;RIGHT(INDEX(FPL_Fixtures_Extract[],MATCH($A370,FPL_Fixtures_Extract[[Player]:[Player]],0),MATCH(FPL_Combined[[#Headers],[Gameweek 02]],FPL_Fixtures_Extract[#Headers],0)),3))</f>
        <v>STK(H) 2-2</v>
      </c>
      <c r="D370" t="str">
        <f ca="1">IF(RIGHT(FPL_Combined[[#Headers],[Gameweek 03]],2)&lt;$B$622,INDEX(FPL_Results_Extract[Gameweek 03],MATCH($A370,FPL_Results_Extract[[Player]:[Player]],0)),INDEX(Team_Key[[Abbreviation]:[Abbreviation]],MATCH(LEFT(INDEX(FPL_Fixtures_Extract[],MATCH($A370,FPL_Fixtures_Extract[[Player]:[Player]],0),MATCH(FPL_Combined[[#Headers],[Gameweek 03]],FPL_Fixtures_Extract[#Headers],0)),LEN(INDEX(FPL_Fixtures_Extract[],MATCH($A370,FPL_Fixtures_Extract[[Player]:[Player]],0),MATCH(FPL_Combined[[#Headers],[Gameweek 03]],FPL_Fixtures_Extract[#Headers],0)))-4),Team_Key[[Full Name]:[Full Name]],0))&amp;RIGHT(INDEX(FPL_Fixtures_Extract[],MATCH($A370,FPL_Fixtures_Extract[[Player]:[Player]],0),MATCH(FPL_Combined[[#Headers],[Gameweek 03]],FPL_Fixtures_Extract[#Headers],0)),3))</f>
        <v>LEI(A) 1-1</v>
      </c>
      <c r="E370" t="str">
        <f ca="1">IF(RIGHT(FPL_Combined[[#Headers],[Gameweek 04]],2)&lt;$B$622,INDEX(FPL_Results_Extract[Gameweek 04],MATCH($A370,FPL_Results_Extract[[Player]:[Player]],0)),INDEX(Team_Key[[Abbreviation]:[Abbreviation]],MATCH(LEFT(INDEX(FPL_Fixtures_Extract[],MATCH($A370,FPL_Fixtures_Extract[[Player]:[Player]],0),MATCH(FPL_Combined[[#Headers],[Gameweek 04]],FPL_Fixtures_Extract[#Headers],0)),LEN(INDEX(FPL_Fixtures_Extract[],MATCH($A370,FPL_Fixtures_Extract[[Player]:[Player]],0),MATCH(FPL_Combined[[#Headers],[Gameweek 04]],FPL_Fixtures_Extract[#Headers],0)))-4),Team_Key[[Full Name]:[Full Name]],0))&amp;RIGHT(INDEX(FPL_Fixtures_Extract[],MATCH($A370,FPL_Fixtures_Extract[[Player]:[Player]],0),MATCH(FPL_Combined[[#Headers],[Gameweek 04]],FPL_Fixtures_Extract[#Headers],0)),3))</f>
        <v>EVE(H) 0-0</v>
      </c>
      <c r="F370" t="str">
        <f ca="1">IF(RIGHT(FPL_Combined[[#Headers],[Gameweek 05]],2)&lt;$B$622,INDEX(FPL_Results_Extract[Gameweek 05],MATCH($A370,FPL_Results_Extract[[Player]:[Player]],0)),INDEX(Team_Key[[Abbreviation]:[Abbreviation]],MATCH(LEFT(INDEX(FPL_Fixtures_Extract[],MATCH($A370,FPL_Fixtures_Extract[[Player]:[Player]],0),MATCH(FPL_Combined[[#Headers],[Gameweek 05]],FPL_Fixtures_Extract[#Headers],0)),LEN(INDEX(FPL_Fixtures_Extract[],MATCH($A370,FPL_Fixtures_Extract[[Player]:[Player]],0),MATCH(FPL_Combined[[#Headers],[Gameweek 05]],FPL_Fixtures_Extract[#Headers],0)))-4),Team_Key[[Full Name]:[Full Name]],0))&amp;RIGHT(INDEX(FPL_Fixtures_Extract[],MATCH($A370,FPL_Fixtures_Extract[[Player]:[Player]],0),MATCH(FPL_Combined[[#Headers],[Gameweek 05]],FPL_Fixtures_Extract[#Headers],0)),3))</f>
        <v>SUN(A) 1-0</v>
      </c>
      <c r="G370" t="str">
        <f ca="1">IF(RIGHT(FPL_Combined[[#Headers],[Gameweek 06]],2)&lt;$B$622,INDEX(FPL_Results_Extract[Gameweek 06],MATCH($A370,FPL_Results_Extract[[Player]:[Player]],0)),INDEX(Team_Key[[Abbreviation]:[Abbreviation]],MATCH(LEFT(INDEX(FPL_Fixtures_Extract[],MATCH($A370,FPL_Fixtures_Extract[[Player]:[Player]],0),MATCH(FPL_Combined[[#Headers],[Gameweek 06]],FPL_Fixtures_Extract[#Headers],0)),LEN(INDEX(FPL_Fixtures_Extract[],MATCH($A370,FPL_Fixtures_Extract[[Player]:[Player]],0),MATCH(FPL_Combined[[#Headers],[Gameweek 06]],FPL_Fixtures_Extract[#Headers],0)))-4),Team_Key[[Full Name]:[Full Name]],0))&amp;RIGHT(INDEX(FPL_Fixtures_Extract[],MATCH($A370,FPL_Fixtures_Extract[[Player]:[Player]],0),MATCH(FPL_Combined[[#Headers],[Gameweek 06]],FPL_Fixtures_Extract[#Headers],0)),3))</f>
        <v>CRY(H) 1-0</v>
      </c>
      <c r="H370" t="str">
        <f ca="1">IF(RIGHT(FPL_Combined[[#Headers],[Gameweek 07]],2)&lt;$B$622,INDEX(FPL_Results_Extract[Gameweek 07],MATCH($A370,FPL_Results_Extract[[Player]:[Player]],0)),INDEX(Team_Key[[Abbreviation]:[Abbreviation]],MATCH(LEFT(INDEX(FPL_Fixtures_Extract[],MATCH($A370,FPL_Fixtures_Extract[[Player]:[Player]],0),MATCH(FPL_Combined[[#Headers],[Gameweek 07]],FPL_Fixtures_Extract[#Headers],0)),LEN(INDEX(FPL_Fixtures_Extract[],MATCH($A370,FPL_Fixtures_Extract[[Player]:[Player]],0),MATCH(FPL_Combined[[#Headers],[Gameweek 07]],FPL_Fixtures_Extract[#Headers],0)))-4),Team_Key[[Full Name]:[Full Name]],0))&amp;RIGHT(INDEX(FPL_Fixtures_Extract[],MATCH($A370,FPL_Fixtures_Extract[[Player]:[Player]],0),MATCH(FPL_Combined[[#Headers],[Gameweek 07]],FPL_Fixtures_Extract[#Headers],0)),3))</f>
        <v>MCI(H) 4-1</v>
      </c>
      <c r="I370" t="str">
        <f ca="1">IF(RIGHT(FPL_Combined[[#Headers],[Gameweek 08]],2)&lt;$B$622,INDEX(FPL_Results_Extract[Gameweek 08],MATCH($A370,FPL_Results_Extract[[Player]:[Player]],0)),INDEX(Team_Key[[Abbreviation]:[Abbreviation]],MATCH(LEFT(INDEX(FPL_Fixtures_Extract[],MATCH($A370,FPL_Fixtures_Extract[[Player]:[Player]],0),MATCH(FPL_Combined[[#Headers],[Gameweek 08]],FPL_Fixtures_Extract[#Headers],0)),LEN(INDEX(FPL_Fixtures_Extract[],MATCH($A370,FPL_Fixtures_Extract[[Player]:[Player]],0),MATCH(FPL_Combined[[#Headers],[Gameweek 08]],FPL_Fixtures_Extract[#Headers],0)))-4),Team_Key[[Full Name]:[Full Name]],0))&amp;RIGHT(INDEX(FPL_Fixtures_Extract[],MATCH($A370,FPL_Fixtures_Extract[[Player]:[Player]],0),MATCH(FPL_Combined[[#Headers],[Gameweek 08]],FPL_Fixtures_Extract[#Headers],0)),3))</f>
        <v>SWA(A) 2-2</v>
      </c>
      <c r="J370" t="str">
        <f ca="1">IF(RIGHT(FPL_Combined[[#Headers],[Gameweek 09]],2)&lt;$B$622,INDEX(FPL_Results_Extract[Gameweek 09],MATCH($A370,FPL_Results_Extract[[Player]:[Player]],0)),INDEX(Team_Key[[Abbreviation]:[Abbreviation]],MATCH(LEFT(INDEX(FPL_Fixtures_Extract[],MATCH($A370,FPL_Fixtures_Extract[[Player]:[Player]],0),MATCH(FPL_Combined[[#Headers],[Gameweek 09]],FPL_Fixtures_Extract[#Headers],0)),LEN(INDEX(FPL_Fixtures_Extract[],MATCH($A370,FPL_Fixtures_Extract[[Player]:[Player]],0),MATCH(FPL_Combined[[#Headers],[Gameweek 09]],FPL_Fixtures_Extract[#Headers],0)))-4),Team_Key[[Full Name]:[Full Name]],0))&amp;RIGHT(INDEX(FPL_Fixtures_Extract[],MATCH($A370,FPL_Fixtures_Extract[[Player]:[Player]],0),MATCH(FPL_Combined[[#Headers],[Gameweek 09]],FPL_Fixtures_Extract[#Headers],0)),3))</f>
        <v>LIV(H) 0-0</v>
      </c>
      <c r="K370" t="str">
        <f ca="1">IF(RIGHT(FPL_Combined[[#Headers],[Gameweek 10]],2)&lt;$B$622,INDEX(FPL_Results_Extract[Gameweek 10],MATCH($A370,FPL_Results_Extract[[Player]:[Player]],0)),INDEX(Team_Key[[Abbreviation]:[Abbreviation]],MATCH(LEFT(INDEX(FPL_Fixtures_Extract[],MATCH($A370,FPL_Fixtures_Extract[[Player]:[Player]],0),MATCH(FPL_Combined[[#Headers],[Gameweek 10]],FPL_Fixtures_Extract[#Headers],0)),LEN(INDEX(FPL_Fixtures_Extract[],MATCH($A370,FPL_Fixtures_Extract[[Player]:[Player]],0),MATCH(FPL_Combined[[#Headers],[Gameweek 10]],FPL_Fixtures_Extract[#Headers],0)))-4),Team_Key[[Full Name]:[Full Name]],0))&amp;RIGHT(INDEX(FPL_Fixtures_Extract[],MATCH($A370,FPL_Fixtures_Extract[[Player]:[Player]],0),MATCH(FPL_Combined[[#Headers],[Gameweek 10]],FPL_Fixtures_Extract[#Headers],0)),3))</f>
        <v>BOU(A) 5-1</v>
      </c>
      <c r="L370" t="str">
        <f ca="1">IF(RIGHT(FPL_Combined[[#Headers],[Gameweek 11]],2)&lt;$B$622,INDEX(FPL_Results_Extract[Gameweek 11],MATCH($A370,FPL_Results_Extract[[Player]:[Player]],0)),INDEX(Team_Key[[Abbreviation]:[Abbreviation]],MATCH(LEFT(INDEX(FPL_Fixtures_Extract[],MATCH($A370,FPL_Fixtures_Extract[[Player]:[Player]],0),MATCH(FPL_Combined[[#Headers],[Gameweek 11]],FPL_Fixtures_Extract[#Headers],0)),LEN(INDEX(FPL_Fixtures_Extract[],MATCH($A370,FPL_Fixtures_Extract[[Player]:[Player]],0),MATCH(FPL_Combined[[#Headers],[Gameweek 11]],FPL_Fixtures_Extract[#Headers],0)))-4),Team_Key[[Full Name]:[Full Name]],0))&amp;RIGHT(INDEX(FPL_Fixtures_Extract[],MATCH($A370,FPL_Fixtures_Extract[[Player]:[Player]],0),MATCH(FPL_Combined[[#Headers],[Gameweek 11]],FPL_Fixtures_Extract[#Headers],0)),3))</f>
        <v>AVL(H) 3-1</v>
      </c>
      <c r="M370" t="str">
        <f ca="1">IF(RIGHT(FPL_Combined[[#Headers],[Gameweek 12]],2)&lt;$B$622,INDEX(FPL_Results_Extract[Gameweek 12],MATCH($A370,FPL_Results_Extract[[Player]:[Player]],0)),INDEX(Team_Key[[Abbreviation]:[Abbreviation]],MATCH(LEFT(INDEX(FPL_Fixtures_Extract[],MATCH($A370,FPL_Fixtures_Extract[[Player]:[Player]],0),MATCH(FPL_Combined[[#Headers],[Gameweek 12]],FPL_Fixtures_Extract[#Headers],0)),LEN(INDEX(FPL_Fixtures_Extract[],MATCH($A370,FPL_Fixtures_Extract[[Player]:[Player]],0),MATCH(FPL_Combined[[#Headers],[Gameweek 12]],FPL_Fixtures_Extract[#Headers],0)))-4),Team_Key[[Full Name]:[Full Name]],0))&amp;RIGHT(INDEX(FPL_Fixtures_Extract[],MATCH($A370,FPL_Fixtures_Extract[[Player]:[Player]],0),MATCH(FPL_Combined[[#Headers],[Gameweek 12]],FPL_Fixtures_Extract[#Headers],0)),3))</f>
        <v>ARS(A) 1-1</v>
      </c>
      <c r="N370" t="str">
        <f ca="1">IF(RIGHT(FPL_Combined[[#Headers],[Gameweek 13]],2)&lt;$B$622,INDEX(FPL_Results_Extract[Gameweek 13],MATCH($A370,FPL_Results_Extract[[Player]:[Player]],0)),INDEX(Team_Key[[Abbreviation]:[Abbreviation]],MATCH(LEFT(INDEX(FPL_Fixtures_Extract[],MATCH($A370,FPL_Fixtures_Extract[[Player]:[Player]],0),MATCH(FPL_Combined[[#Headers],[Gameweek 13]],FPL_Fixtures_Extract[#Headers],0)),LEN(INDEX(FPL_Fixtures_Extract[],MATCH($A370,FPL_Fixtures_Extract[[Player]:[Player]],0),MATCH(FPL_Combined[[#Headers],[Gameweek 13]],FPL_Fixtures_Extract[#Headers],0)))-4),Team_Key[[Full Name]:[Full Name]],0))&amp;RIGHT(INDEX(FPL_Fixtures_Extract[],MATCH($A370,FPL_Fixtures_Extract[[Player]:[Player]],0),MATCH(FPL_Combined[[#Headers],[Gameweek 13]],FPL_Fixtures_Extract[#Headers],0)),3))</f>
        <v>WHU(H) 4-1</v>
      </c>
      <c r="O370" t="str">
        <f ca="1">IF(RIGHT(FPL_Combined[[#Headers],[Gameweek 14]],2)&lt;$B$622,INDEX(FPL_Results_Extract[Gameweek 14],MATCH($A370,FPL_Results_Extract[[Player]:[Player]],0)),INDEX(Team_Key[[Abbreviation]:[Abbreviation]],MATCH(LEFT(INDEX(FPL_Fixtures_Extract[],MATCH($A370,FPL_Fixtures_Extract[[Player]:[Player]],0),MATCH(FPL_Combined[[#Headers],[Gameweek 14]],FPL_Fixtures_Extract[#Headers],0)),LEN(INDEX(FPL_Fixtures_Extract[],MATCH($A370,FPL_Fixtures_Extract[[Player]:[Player]],0),MATCH(FPL_Combined[[#Headers],[Gameweek 14]],FPL_Fixtures_Extract[#Headers],0)))-4),Team_Key[[Full Name]:[Full Name]],0))&amp;RIGHT(INDEX(FPL_Fixtures_Extract[],MATCH($A370,FPL_Fixtures_Extract[[Player]:[Player]],0),MATCH(FPL_Combined[[#Headers],[Gameweek 14]],FPL_Fixtures_Extract[#Headers],0)),3))</f>
        <v>CHE(H) 0-0</v>
      </c>
      <c r="P370" t="str">
        <f ca="1">IF(RIGHT(FPL_Combined[[#Headers],[Gameweek 15]],2)&lt;$B$622,INDEX(FPL_Results_Extract[Gameweek 15],MATCH($A370,FPL_Results_Extract[[Player]:[Player]],0)),INDEX(Team_Key[[Abbreviation]:[Abbreviation]],MATCH(LEFT(INDEX(FPL_Fixtures_Extract[],MATCH($A370,FPL_Fixtures_Extract[[Player]:[Player]],0),MATCH(FPL_Combined[[#Headers],[Gameweek 15]],FPL_Fixtures_Extract[#Headers],0)),LEN(INDEX(FPL_Fixtures_Extract[],MATCH($A370,FPL_Fixtures_Extract[[Player]:[Player]],0),MATCH(FPL_Combined[[#Headers],[Gameweek 15]],FPL_Fixtures_Extract[#Headers],0)))-4),Team_Key[[Full Name]:[Full Name]],0))&amp;RIGHT(INDEX(FPL_Fixtures_Extract[],MATCH($A370,FPL_Fixtures_Extract[[Player]:[Player]],0),MATCH(FPL_Combined[[#Headers],[Gameweek 15]],FPL_Fixtures_Extract[#Headers],0)),3))</f>
        <v>WBA(A) 1-1</v>
      </c>
      <c r="Q370" t="str">
        <f ca="1">IF(RIGHT(FPL_Combined[[#Headers],[Gameweek 16]],2)&lt;$B$622,INDEX(FPL_Results_Extract[Gameweek 16],MATCH($A370,FPL_Results_Extract[[Player]:[Player]],0)),INDEX(Team_Key[[Abbreviation]:[Abbreviation]],MATCH(LEFT(INDEX(FPL_Fixtures_Extract[],MATCH($A370,FPL_Fixtures_Extract[[Player]:[Player]],0),MATCH(FPL_Combined[[#Headers],[Gameweek 16]],FPL_Fixtures_Extract[#Headers],0)),LEN(INDEX(FPL_Fixtures_Extract[],MATCH($A370,FPL_Fixtures_Extract[[Player]:[Player]],0),MATCH(FPL_Combined[[#Headers],[Gameweek 16]],FPL_Fixtures_Extract[#Headers],0)))-4),Team_Key[[Full Name]:[Full Name]],0))&amp;RIGHT(INDEX(FPL_Fixtures_Extract[],MATCH($A370,FPL_Fixtures_Extract[[Player]:[Player]],0),MATCH(FPL_Combined[[#Headers],[Gameweek 16]],FPL_Fixtures_Extract[#Headers],0)),3))</f>
        <v>NEW(H) 1-2</v>
      </c>
      <c r="R370" t="str">
        <f ca="1">IF(RIGHT(FPL_Combined[[#Headers],[Gameweek 17]],2)&lt;$B$622,INDEX(FPL_Results_Extract[Gameweek 17],MATCH($A370,FPL_Results_Extract[[Player]:[Player]],0)),INDEX(Team_Key[[Abbreviation]:[Abbreviation]],MATCH(LEFT(INDEX(FPL_Fixtures_Extract[],MATCH($A370,FPL_Fixtures_Extract[[Player]:[Player]],0),MATCH(FPL_Combined[[#Headers],[Gameweek 17]],FPL_Fixtures_Extract[#Headers],0)),LEN(INDEX(FPL_Fixtures_Extract[],MATCH($A370,FPL_Fixtures_Extract[[Player]:[Player]],0),MATCH(FPL_Combined[[#Headers],[Gameweek 17]],FPL_Fixtures_Extract[#Headers],0)))-4),Team_Key[[Full Name]:[Full Name]],0))&amp;RIGHT(INDEX(FPL_Fixtures_Extract[],MATCH($A370,FPL_Fixtures_Extract[[Player]:[Player]],0),MATCH(FPL_Combined[[#Headers],[Gameweek 17]],FPL_Fixtures_Extract[#Headers],0)),3))</f>
        <v>SOU(A) 2-0</v>
      </c>
      <c r="S370" t="str">
        <f ca="1">IF(RIGHT(FPL_Combined[[#Headers],[Gameweek 18]],2)&lt;$B$622,INDEX(FPL_Results_Extract[Gameweek 18],MATCH($A370,FPL_Results_Extract[[Player]:[Player]],0)),INDEX(Team_Key[[Abbreviation]:[Abbreviation]],MATCH(LEFT(INDEX(FPL_Fixtures_Extract[],MATCH($A370,FPL_Fixtures_Extract[[Player]:[Player]],0),MATCH(FPL_Combined[[#Headers],[Gameweek 18]],FPL_Fixtures_Extract[#Headers],0)),LEN(INDEX(FPL_Fixtures_Extract[],MATCH($A370,FPL_Fixtures_Extract[[Player]:[Player]],0),MATCH(FPL_Combined[[#Headers],[Gameweek 18]],FPL_Fixtures_Extract[#Headers],0)))-4),Team_Key[[Full Name]:[Full Name]],0))&amp;RIGHT(INDEX(FPL_Fixtures_Extract[],MATCH($A370,FPL_Fixtures_Extract[[Player]:[Player]],0),MATCH(FPL_Combined[[#Headers],[Gameweek 18]],FPL_Fixtures_Extract[#Headers],0)),3))</f>
        <v>NOR(H) 3-0</v>
      </c>
      <c r="T370" t="str">
        <f ca="1">IF(RIGHT(FPL_Combined[[#Headers],[Gameweek 19]],2)&lt;$B$622,INDEX(FPL_Results_Extract[Gameweek 19],MATCH($A370,FPL_Results_Extract[[Player]:[Player]],0)),INDEX(Team_Key[[Abbreviation]:[Abbreviation]],MATCH(LEFT(INDEX(FPL_Fixtures_Extract[],MATCH($A370,FPL_Fixtures_Extract[[Player]:[Player]],0),MATCH(FPL_Combined[[#Headers],[Gameweek 19]],FPL_Fixtures_Extract[#Headers],0)),LEN(INDEX(FPL_Fixtures_Extract[],MATCH($A370,FPL_Fixtures_Extract[[Player]:[Player]],0),MATCH(FPL_Combined[[#Headers],[Gameweek 19]],FPL_Fixtures_Extract[#Headers],0)))-4),Team_Key[[Full Name]:[Full Name]],0))&amp;RIGHT(INDEX(FPL_Fixtures_Extract[],MATCH($A370,FPL_Fixtures_Extract[[Player]:[Player]],0),MATCH(FPL_Combined[[#Headers],[Gameweek 19]],FPL_Fixtures_Extract[#Headers],0)),3))</f>
        <v>WAT(A) 2-1</v>
      </c>
      <c r="U370" t="str">
        <f ca="1">IF(RIGHT(FPL_Combined[[#Headers],[Gameweek 20]],2)&lt;$B$622,INDEX(FPL_Results_Extract[Gameweek 20],MATCH($A370,FPL_Results_Extract[[Player]:[Player]],0)),INDEX(Team_Key[[Abbreviation]:[Abbreviation]],MATCH(LEFT(INDEX(FPL_Fixtures_Extract[],MATCH($A370,FPL_Fixtures_Extract[[Player]:[Player]],0),MATCH(FPL_Combined[[#Headers],[Gameweek 20]],FPL_Fixtures_Extract[#Headers],0)),LEN(INDEX(FPL_Fixtures_Extract[],MATCH($A370,FPL_Fixtures_Extract[[Player]:[Player]],0),MATCH(FPL_Combined[[#Headers],[Gameweek 20]],FPL_Fixtures_Extract[#Headers],0)))-4),Team_Key[[Full Name]:[Full Name]],0))&amp;RIGHT(INDEX(FPL_Fixtures_Extract[],MATCH($A370,FPL_Fixtures_Extract[[Player]:[Player]],0),MATCH(FPL_Combined[[#Headers],[Gameweek 20]],FPL_Fixtures_Extract[#Headers],0)),3))</f>
        <v>EVE(A) 1-1</v>
      </c>
      <c r="V370" t="str">
        <f ca="1">IF(RIGHT(FPL_Combined[[#Headers],[Gameweek 21]],2)&lt;$B$622,INDEX(FPL_Results_Extract[Gameweek 21],MATCH($A370,FPL_Results_Extract[[Player]:[Player]],0)),INDEX(Team_Key[[Abbreviation]:[Abbreviation]],MATCH(LEFT(INDEX(FPL_Fixtures_Extract[],MATCH($A370,FPL_Fixtures_Extract[[Player]:[Player]],0),MATCH(FPL_Combined[[#Headers],[Gameweek 21]],FPL_Fixtures_Extract[#Headers],0)),LEN(INDEX(FPL_Fixtures_Extract[],MATCH($A370,FPL_Fixtures_Extract[[Player]:[Player]],0),MATCH(FPL_Combined[[#Headers],[Gameweek 21]],FPL_Fixtures_Extract[#Headers],0)))-4),Team_Key[[Full Name]:[Full Name]],0))&amp;RIGHT(INDEX(FPL_Fixtures_Extract[],MATCH($A370,FPL_Fixtures_Extract[[Player]:[Player]],0),MATCH(FPL_Combined[[#Headers],[Gameweek 21]],FPL_Fixtures_Extract[#Headers],0)),3))</f>
        <v>LEI(H) 0-1</v>
      </c>
      <c r="W370" t="str">
        <f ca="1">IF(RIGHT(FPL_Combined[[#Headers],[Gameweek 22]],2)&lt;$B$622,INDEX(FPL_Results_Extract[Gameweek 22],MATCH($A370,FPL_Results_Extract[[Player]:[Player]],0)),INDEX(Team_Key[[Abbreviation]:[Abbreviation]],MATCH(LEFT(INDEX(FPL_Fixtures_Extract[],MATCH($A370,FPL_Fixtures_Extract[[Player]:[Player]],0),MATCH(FPL_Combined[[#Headers],[Gameweek 22]],FPL_Fixtures_Extract[#Headers],0)),LEN(INDEX(FPL_Fixtures_Extract[],MATCH($A370,FPL_Fixtures_Extract[[Player]:[Player]],0),MATCH(FPL_Combined[[#Headers],[Gameweek 22]],FPL_Fixtures_Extract[#Headers],0)))-4),Team_Key[[Full Name]:[Full Name]],0))&amp;RIGHT(INDEX(FPL_Fixtures_Extract[],MATCH($A370,FPL_Fixtures_Extract[[Player]:[Player]],0),MATCH(FPL_Combined[[#Headers],[Gameweek 22]],FPL_Fixtures_Extract[#Headers],0)),3))</f>
        <v>SUN(H) 4-1</v>
      </c>
      <c r="X370" t="str">
        <f ca="1">IF(RIGHT(FPL_Combined[[#Headers],[Gameweek 23]],2)&lt;$B$622,INDEX(FPL_Results_Extract[Gameweek 23],MATCH($A370,FPL_Results_Extract[[Player]:[Player]],0)),INDEX(Team_Key[[Abbreviation]:[Abbreviation]],MATCH(LEFT(INDEX(FPL_Fixtures_Extract[],MATCH($A370,FPL_Fixtures_Extract[[Player]:[Player]],0),MATCH(FPL_Combined[[#Headers],[Gameweek 23]],FPL_Fixtures_Extract[#Headers],0)),LEN(INDEX(FPL_Fixtures_Extract[],MATCH($A370,FPL_Fixtures_Extract[[Player]:[Player]],0),MATCH(FPL_Combined[[#Headers],[Gameweek 23]],FPL_Fixtures_Extract[#Headers],0)))-4),Team_Key[[Full Name]:[Full Name]],0))&amp;RIGHT(INDEX(FPL_Fixtures_Extract[],MATCH($A370,FPL_Fixtures_Extract[[Player]:[Player]],0),MATCH(FPL_Combined[[#Headers],[Gameweek 23]],FPL_Fixtures_Extract[#Headers],0)),3))</f>
        <v>CRY(A) 3-1</v>
      </c>
      <c r="Y370" t="str">
        <f ca="1">IF(RIGHT(FPL_Combined[[#Headers],[Gameweek 24]],2)&lt;$B$622,INDEX(FPL_Results_Extract[Team],MATCH($A370,FPL_Results_Extract[[Player]:[Player]],0)),INDEX(Team_Key[[Abbreviation]:[Abbreviation]],MATCH(LEFT(INDEX(FPL_Fixtures_Extract[],MATCH($A370,FPL_Fixtures_Extract[[Player]:[Player]],0),MATCH(FPL_Combined[[#Headers],[Gameweek 24]],FPL_Fixtures_Extract[#Headers],0)),LEN(INDEX(FPL_Fixtures_Extract[],MATCH($A370,FPL_Fixtures_Extract[[Player]:[Player]],0),MATCH(FPL_Combined[[#Headers],[Gameweek 24]],FPL_Fixtures_Extract[#Headers],0)))-4),Team_Key[[Full Name]:[Full Name]],0))&amp;RIGHT(INDEX(FPL_Fixtures_Extract[],MATCH($A370,FPL_Fixtures_Extract[[Player]:[Player]],0),MATCH(FPL_Combined[[#Headers],[Gameweek 24]],FPL_Fixtures_Extract[#Headers],0)),3))</f>
        <v>TOT</v>
      </c>
      <c r="Z370" t="str">
        <f ca="1">IF(RIGHT(FPL_Combined[[#Headers],[Gameweek 25]],2)&lt;$B$622,INDEX(FPL_Results_Extract[Player],MATCH($A370,FPL_Results_Extract[[Player]:[Player]],0)),INDEX(Team_Key[[Abbreviation]:[Abbreviation]],MATCH(LEFT(INDEX(FPL_Fixtures_Extract[],MATCH($A370,FPL_Fixtures_Extract[[Player]:[Player]],0),MATCH(FPL_Combined[[#Headers],[Gameweek 25]],FPL_Fixtures_Extract[#Headers],0)),LEN(INDEX(FPL_Fixtures_Extract[],MATCH($A370,FPL_Fixtures_Extract[[Player]:[Player]],0),MATCH(FPL_Combined[[#Headers],[Gameweek 25]],FPL_Fixtures_Extract[#Headers],0)))-4),Team_Key[[Full Name]:[Full Name]],0))&amp;RIGHT(INDEX(FPL_Fixtures_Extract[],MATCH($A370,FPL_Fixtures_Extract[[Player]:[Player]],0),MATCH(FPL_Combined[[#Headers],[Gameweek 25]],FPL_Fixtures_Extract[#Headers],0)),3))</f>
        <v>Mason</v>
      </c>
      <c r="AA370" t="str">
        <f ca="1">IF(RIGHT(FPL_Combined[[#Headers],[Gameweek 26]],2)&lt;$B$622,INDEX(FPL_Results_Extract[Gameweek 01],MATCH($A370,FPL_Results_Extract[[Player]:[Player]],0)),INDEX(Team_Key[[Abbreviation]:[Abbreviation]],MATCH(LEFT(INDEX(FPL_Fixtures_Extract[],MATCH($A370,FPL_Fixtures_Extract[[Player]:[Player]],0),MATCH(FPL_Combined[[#Headers],[Gameweek 26]],FPL_Fixtures_Extract[#Headers],0)),LEN(INDEX(FPL_Fixtures_Extract[],MATCH($A370,FPL_Fixtures_Extract[[Player]:[Player]],0),MATCH(FPL_Combined[[#Headers],[Gameweek 26]],FPL_Fixtures_Extract[#Headers],0)))-4),Team_Key[[Full Name]:[Full Name]],0))&amp;RIGHT(INDEX(FPL_Fixtures_Extract[],MATCH($A370,FPL_Fixtures_Extract[[Player]:[Player]],0),MATCH(FPL_Combined[[#Headers],[Gameweek 26]],FPL_Fixtures_Extract[#Headers],0)),3))</f>
        <v>MUN(A) 0-1</v>
      </c>
      <c r="AB370" t="str">
        <f ca="1">IF(RIGHT(FPL_Combined[[#Headers],[Gameweek 27]],2)&lt;$B$622,INDEX(FPL_Results_Extract[Gameweek 02],MATCH($A370,FPL_Results_Extract[[Player]:[Player]],0)),INDEX(Team_Key[[Abbreviation]:[Abbreviation]],MATCH(LEFT(INDEX(FPL_Fixtures_Extract[],MATCH($A370,FPL_Fixtures_Extract[[Player]:[Player]],0),MATCH(FPL_Combined[[#Headers],[Gameweek 27]],FPL_Fixtures_Extract[#Headers],0)),LEN(INDEX(FPL_Fixtures_Extract[],MATCH($A370,FPL_Fixtures_Extract[[Player]:[Player]],0),MATCH(FPL_Combined[[#Headers],[Gameweek 27]],FPL_Fixtures_Extract[#Headers],0)))-4),Team_Key[[Full Name]:[Full Name]],0))&amp;RIGHT(INDEX(FPL_Fixtures_Extract[],MATCH($A370,FPL_Fixtures_Extract[[Player]:[Player]],0),MATCH(FPL_Combined[[#Headers],[Gameweek 27]],FPL_Fixtures_Extract[#Headers],0)),3))</f>
        <v>STK(H) 2-2</v>
      </c>
      <c r="AC370" t="str">
        <f ca="1">IF(RIGHT(FPL_Combined[[#Headers],[Gameweek 28]],2)&lt;$B$622,INDEX(FPL_Results_Extract[Gameweek 03],MATCH($A370,FPL_Results_Extract[[Player]:[Player]],0)),INDEX(Team_Key[[Abbreviation]:[Abbreviation]],MATCH(LEFT(INDEX(FPL_Fixtures_Extract[],MATCH($A370,FPL_Fixtures_Extract[[Player]:[Player]],0),MATCH(FPL_Combined[[#Headers],[Gameweek 28]],FPL_Fixtures_Extract[#Headers],0)),LEN(INDEX(FPL_Fixtures_Extract[],MATCH($A370,FPL_Fixtures_Extract[[Player]:[Player]],0),MATCH(FPL_Combined[[#Headers],[Gameweek 28]],FPL_Fixtures_Extract[#Headers],0)))-4),Team_Key[[Full Name]:[Full Name]],0))&amp;RIGHT(INDEX(FPL_Fixtures_Extract[],MATCH($A370,FPL_Fixtures_Extract[[Player]:[Player]],0),MATCH(FPL_Combined[[#Headers],[Gameweek 28]],FPL_Fixtures_Extract[#Headers],0)),3))</f>
        <v>LEI(A) 1-1</v>
      </c>
      <c r="AD370" t="str">
        <f ca="1">IF(RIGHT(FPL_Combined[[#Headers],[Gameweek 29]],2)&lt;$B$622,INDEX(FPL_Results_Extract[Gameweek 04],MATCH($A370,FPL_Results_Extract[[Player]:[Player]],0)),INDEX(Team_Key[[Abbreviation]:[Abbreviation]],MATCH(LEFT(INDEX(FPL_Fixtures_Extract[],MATCH($A370,FPL_Fixtures_Extract[[Player]:[Player]],0),MATCH(FPL_Combined[[#Headers],[Gameweek 29]],FPL_Fixtures_Extract[#Headers],0)),LEN(INDEX(FPL_Fixtures_Extract[],MATCH($A370,FPL_Fixtures_Extract[[Player]:[Player]],0),MATCH(FPL_Combined[[#Headers],[Gameweek 29]],FPL_Fixtures_Extract[#Headers],0)))-4),Team_Key[[Full Name]:[Full Name]],0))&amp;RIGHT(INDEX(FPL_Fixtures_Extract[],MATCH($A370,FPL_Fixtures_Extract[[Player]:[Player]],0),MATCH(FPL_Combined[[#Headers],[Gameweek 29]],FPL_Fixtures_Extract[#Headers],0)),3))</f>
        <v>AVL(A)</v>
      </c>
      <c r="AE370" t="str">
        <f ca="1">IF(RIGHT(FPL_Combined[[#Headers],[Gameweek 30]],2)&lt;$B$622,INDEX(FPL_Results_Extract[Gameweek 05],MATCH($A370,FPL_Results_Extract[[Player]:[Player]],0)),INDEX(Team_Key[[Abbreviation]:[Abbreviation]],MATCH(LEFT(INDEX(FPL_Fixtures_Extract[],MATCH($A370,FPL_Fixtures_Extract[[Player]:[Player]],0),MATCH(FPL_Combined[[#Headers],[Gameweek 30]],FPL_Fixtures_Extract[#Headers],0)),LEN(INDEX(FPL_Fixtures_Extract[],MATCH($A370,FPL_Fixtures_Extract[[Player]:[Player]],0),MATCH(FPL_Combined[[#Headers],[Gameweek 30]],FPL_Fixtures_Extract[#Headers],0)))-4),Team_Key[[Full Name]:[Full Name]],0))&amp;RIGHT(INDEX(FPL_Fixtures_Extract[],MATCH($A370,FPL_Fixtures_Extract[[Player]:[Player]],0),MATCH(FPL_Combined[[#Headers],[Gameweek 30]],FPL_Fixtures_Extract[#Headers],0)),3))</f>
        <v>BOU(H)</v>
      </c>
      <c r="AF370" t="str">
        <f ca="1">IF(RIGHT(FPL_Combined[[#Headers],[Gameweek 31]],2)&lt;$B$622,INDEX(FPL_Results_Extract[Gameweek 06],MATCH($A370,FPL_Results_Extract[[Player]:[Player]],0)),INDEX(Team_Key[[Abbreviation]:[Abbreviation]],MATCH(LEFT(INDEX(FPL_Fixtures_Extract[],MATCH($A370,FPL_Fixtures_Extract[[Player]:[Player]],0),MATCH(FPL_Combined[[#Headers],[Gameweek 31]],FPL_Fixtures_Extract[#Headers],0)),LEN(INDEX(FPL_Fixtures_Extract[],MATCH($A370,FPL_Fixtures_Extract[[Player]:[Player]],0),MATCH(FPL_Combined[[#Headers],[Gameweek 31]],FPL_Fixtures_Extract[#Headers],0)))-4),Team_Key[[Full Name]:[Full Name]],0))&amp;RIGHT(INDEX(FPL_Fixtures_Extract[],MATCH($A370,FPL_Fixtures_Extract[[Player]:[Player]],0),MATCH(FPL_Combined[[#Headers],[Gameweek 31]],FPL_Fixtures_Extract[#Headers],0)),3))</f>
        <v>LIV(A)</v>
      </c>
      <c r="AG370" t="str">
        <f ca="1">IF(RIGHT(FPL_Combined[[#Headers],[Gameweek 32]],2)&lt;$B$622,INDEX(FPL_Results_Extract[Gameweek 07],MATCH($A370,FPL_Results_Extract[[Player]:[Player]],0)),INDEX(Team_Key[[Abbreviation]:[Abbreviation]],MATCH(LEFT(INDEX(FPL_Fixtures_Extract[],MATCH($A370,FPL_Fixtures_Extract[[Player]:[Player]],0),MATCH(FPL_Combined[[#Headers],[Gameweek 32]],FPL_Fixtures_Extract[#Headers],0)),LEN(INDEX(FPL_Fixtures_Extract[],MATCH($A370,FPL_Fixtures_Extract[[Player]:[Player]],0),MATCH(FPL_Combined[[#Headers],[Gameweek 32]],FPL_Fixtures_Extract[#Headers],0)))-4),Team_Key[[Full Name]:[Full Name]],0))&amp;RIGHT(INDEX(FPL_Fixtures_Extract[],MATCH($A370,FPL_Fixtures_Extract[[Player]:[Player]],0),MATCH(FPL_Combined[[#Headers],[Gameweek 32]],FPL_Fixtures_Extract[#Headers],0)),3))</f>
        <v>MUN(H)</v>
      </c>
      <c r="AH370" t="str">
        <f ca="1">IF(RIGHT(FPL_Combined[[#Headers],[Gameweek 33]],2)&lt;$B$622,INDEX(FPL_Results_Extract[Gameweek 08],MATCH($A370,FPL_Results_Extract[[Player]:[Player]],0)),INDEX(Team_Key[[Abbreviation]:[Abbreviation]],MATCH(LEFT(INDEX(FPL_Fixtures_Extract[],MATCH($A370,FPL_Fixtures_Extract[[Player]:[Player]],0),MATCH(FPL_Combined[[#Headers],[Gameweek 33]],FPL_Fixtures_Extract[#Headers],0)),LEN(INDEX(FPL_Fixtures_Extract[],MATCH($A370,FPL_Fixtures_Extract[[Player]:[Player]],0),MATCH(FPL_Combined[[#Headers],[Gameweek 33]],FPL_Fixtures_Extract[#Headers],0)))-4),Team_Key[[Full Name]:[Full Name]],0))&amp;RIGHT(INDEX(FPL_Fixtures_Extract[],MATCH($A370,FPL_Fixtures_Extract[[Player]:[Player]],0),MATCH(FPL_Combined[[#Headers],[Gameweek 33]],FPL_Fixtures_Extract[#Headers],0)),3))</f>
        <v>STK(A)</v>
      </c>
      <c r="AI370" t="str">
        <f ca="1">IF(RIGHT(FPL_Combined[[#Headers],[Gameweek 34]],2)&lt;$B$622,INDEX(FPL_Results_Extract[Gameweek 09],MATCH($A370,FPL_Results_Extract[[Player]:[Player]],0)),INDEX(Team_Key[[Abbreviation]:[Abbreviation]],MATCH(LEFT(INDEX(FPL_Fixtures_Extract[],MATCH($A370,FPL_Fixtures_Extract[[Player]:[Player]],0),MATCH(FPL_Combined[[#Headers],[Gameweek 34]],FPL_Fixtures_Extract[#Headers],0)),LEN(INDEX(FPL_Fixtures_Extract[],MATCH($A370,FPL_Fixtures_Extract[[Player]:[Player]],0),MATCH(FPL_Combined[[#Headers],[Gameweek 34]],FPL_Fixtures_Extract[#Headers],0)))-4),Team_Key[[Full Name]:[Full Name]],0))&amp;RIGHT(INDEX(FPL_Fixtures_Extract[],MATCH($A370,FPL_Fixtures_Extract[[Player]:[Player]],0),MATCH(FPL_Combined[[#Headers],[Gameweek 34]],FPL_Fixtures_Extract[#Headers],0)),3))</f>
        <v>WBA(H)</v>
      </c>
      <c r="AJ370" t="str">
        <f ca="1">IF(RIGHT(FPL_Combined[[#Headers],[Gameweek 35]],2)&lt;$B$622,INDEX(FPL_Results_Extract[Gameweek 10],MATCH($A370,FPL_Results_Extract[[Player]:[Player]],0)),INDEX(Team_Key[[Abbreviation]:[Abbreviation]],MATCH(LEFT(INDEX(FPL_Fixtures_Extract[],MATCH($A370,FPL_Fixtures_Extract[[Player]:[Player]],0),MATCH(FPL_Combined[[#Headers],[Gameweek 35]],FPL_Fixtures_Extract[#Headers],0)),LEN(INDEX(FPL_Fixtures_Extract[],MATCH($A370,FPL_Fixtures_Extract[[Player]:[Player]],0),MATCH(FPL_Combined[[#Headers],[Gameweek 35]],FPL_Fixtures_Extract[#Headers],0)))-4),Team_Key[[Full Name]:[Full Name]],0))&amp;RIGHT(INDEX(FPL_Fixtures_Extract[],MATCH($A370,FPL_Fixtures_Extract[[Player]:[Player]],0),MATCH(FPL_Combined[[#Headers],[Gameweek 35]],FPL_Fixtures_Extract[#Headers],0)),3))</f>
        <v>CHE(A)</v>
      </c>
      <c r="AK370" t="str">
        <f ca="1">IF(RIGHT(FPL_Combined[[#Headers],[Gameweek 36]],2)&lt;$B$622,INDEX(FPL_Results_Extract[Gameweek 11],MATCH($A370,FPL_Results_Extract[[Player]:[Player]],0)),INDEX(Team_Key[[Abbreviation]:[Abbreviation]],MATCH(LEFT(INDEX(FPL_Fixtures_Extract[],MATCH($A370,FPL_Fixtures_Extract[[Player]:[Player]],0),MATCH(FPL_Combined[[#Headers],[Gameweek 36]],FPL_Fixtures_Extract[#Headers],0)),LEN(INDEX(FPL_Fixtures_Extract[],MATCH($A370,FPL_Fixtures_Extract[[Player]:[Player]],0),MATCH(FPL_Combined[[#Headers],[Gameweek 36]],FPL_Fixtures_Extract[#Headers],0)))-4),Team_Key[[Full Name]:[Full Name]],0))&amp;RIGHT(INDEX(FPL_Fixtures_Extract[],MATCH($A370,FPL_Fixtures_Extract[[Player]:[Player]],0),MATCH(FPL_Combined[[#Headers],[Gameweek 36]],FPL_Fixtures_Extract[#Headers],0)),3))</f>
        <v>SOU(H)</v>
      </c>
      <c r="AL370" t="str">
        <f ca="1">IF(RIGHT(FPL_Combined[[#Headers],[Gameweek 37]],2)&lt;$B$622,INDEX(FPL_Results_Extract[Gameweek 12],MATCH($A370,FPL_Results_Extract[[Player]:[Player]],0)),INDEX(Team_Key[[Abbreviation]:[Abbreviation]],MATCH(LEFT(INDEX(FPL_Fixtures_Extract[],MATCH($A370,FPL_Fixtures_Extract[[Player]:[Player]],0),MATCH(FPL_Combined[[#Headers],[Gameweek 37]],FPL_Fixtures_Extract[#Headers],0)),LEN(INDEX(FPL_Fixtures_Extract[],MATCH($A370,FPL_Fixtures_Extract[[Player]:[Player]],0),MATCH(FPL_Combined[[#Headers],[Gameweek 37]],FPL_Fixtures_Extract[#Headers],0)))-4),Team_Key[[Full Name]:[Full Name]],0))&amp;RIGHT(INDEX(FPL_Fixtures_Extract[],MATCH($A370,FPL_Fixtures_Extract[[Player]:[Player]],0),MATCH(FPL_Combined[[#Headers],[Gameweek 37]],FPL_Fixtures_Extract[#Headers],0)),3))</f>
        <v>NEW(A)</v>
      </c>
      <c r="AM370" t="e">
        <f ca="1">IF(RIGHT(FPL_Combined[[#Headers],[Gameweek 38]],2)&lt;$B$622,INDEX(FPL_Results_Extract[Gameweek 13],MATCH($A370,FPL_Results_Extract[[Player]:[Player]],0)),INDEX(Team_Key[[Abbreviation]:[Abbreviation]],MATCH(LEFT(INDEX(FPL_Fixtures_Extract[],MATCH($A370,FPL_Fixtures_Extract[[Player]:[Player]],0),MATCH(FPL_Combined[[#Headers],[Gameweek 38]],FPL_Fixtures_Extract[#Headers],0)),LEN(INDEX(FPL_Fixtures_Extract[],MATCH($A370,FPL_Fixtures_Extract[[Player]:[Player]],0),MATCH(FPL_Combined[[#Headers],[Gameweek 38]],FPL_Fixtures_Extract[#Headers],0)))-4),Team_Key[[Full Name]:[Full Name]],0))&amp;RIGHT(INDEX(FPL_Fixtures_Extract[],MATCH($A370,FPL_Fixtures_Extract[[Player]:[Player]],0),MATCH(FPL_Combined[[#Headers],[Gameweek 38]],FPL_Fixtures_Extract[#Headers],0)),3))</f>
        <v>#VALUE!</v>
      </c>
    </row>
    <row r="371" spans="1:39" x14ac:dyDescent="0.45">
      <c r="A371" t="s">
        <v>377</v>
      </c>
      <c r="B371" t="str">
        <f ca="1">IF(RIGHT(FPL_Combined[[#Headers],[Gameweek 01]],2)&lt;$B$622,INDEX(FPL_Results_Extract[Gameweek 01],MATCH($A371,FPL_Results_Extract[[Player]:[Player]],0)),INDEX(Team_Key[[Abbreviation]:[Abbreviation]],MATCH(LEFT(INDEX(FPL_Fixtures_Extract[],MATCH($A371,FPL_Fixtures_Extract[[Player]:[Player]],0),MATCH(FPL_Combined[[#Headers],[Gameweek 01]],FPL_Fixtures_Extract[#Headers],0)),LEN(INDEX(FPL_Fixtures_Extract[],MATCH($A371,FPL_Fixtures_Extract[[Player]:[Player]],0),MATCH(FPL_Combined[[#Headers],[Gameweek 01]],FPL_Fixtures_Extract[#Headers],0)))-4),Team_Key[[Full Name]:[Full Name]],0))&amp;RIGHT(INDEX(FPL_Fixtures_Extract[],MATCH($A371,FPL_Fixtures_Extract[[Player]:[Player]],0),MATCH(FPL_Combined[[#Headers],[Gameweek 01]],FPL_Fixtures_Extract[#Headers],0)),3))</f>
        <v>TOT(H) 1-0</v>
      </c>
      <c r="C371" t="str">
        <f ca="1">IF(RIGHT(FPL_Combined[[#Headers],[Gameweek 02]],2)&lt;$B$622,INDEX(FPL_Results_Extract[Gameweek 02],MATCH($A371,FPL_Results_Extract[[Player]:[Player]],0)),INDEX(Team_Key[[Abbreviation]:[Abbreviation]],MATCH(LEFT(INDEX(FPL_Fixtures_Extract[],MATCH($A371,FPL_Fixtures_Extract[[Player]:[Player]],0),MATCH(FPL_Combined[[#Headers],[Gameweek 02]],FPL_Fixtures_Extract[#Headers],0)),LEN(INDEX(FPL_Fixtures_Extract[],MATCH($A371,FPL_Fixtures_Extract[[Player]:[Player]],0),MATCH(FPL_Combined[[#Headers],[Gameweek 02]],FPL_Fixtures_Extract[#Headers],0)))-4),Team_Key[[Full Name]:[Full Name]],0))&amp;RIGHT(INDEX(FPL_Fixtures_Extract[],MATCH($A371,FPL_Fixtures_Extract[[Player]:[Player]],0),MATCH(FPL_Combined[[#Headers],[Gameweek 02]],FPL_Fixtures_Extract[#Headers],0)),3))</f>
        <v>AVL(A) 1-0</v>
      </c>
      <c r="D371" t="str">
        <f ca="1">IF(RIGHT(FPL_Combined[[#Headers],[Gameweek 03]],2)&lt;$B$622,INDEX(FPL_Results_Extract[Gameweek 03],MATCH($A371,FPL_Results_Extract[[Player]:[Player]],0)),INDEX(Team_Key[[Abbreviation]:[Abbreviation]],MATCH(LEFT(INDEX(FPL_Fixtures_Extract[],MATCH($A371,FPL_Fixtures_Extract[[Player]:[Player]],0),MATCH(FPL_Combined[[#Headers],[Gameweek 03]],FPL_Fixtures_Extract[#Headers],0)),LEN(INDEX(FPL_Fixtures_Extract[],MATCH($A371,FPL_Fixtures_Extract[[Player]:[Player]],0),MATCH(FPL_Combined[[#Headers],[Gameweek 03]],FPL_Fixtures_Extract[#Headers],0)))-4),Team_Key[[Full Name]:[Full Name]],0))&amp;RIGHT(INDEX(FPL_Fixtures_Extract[],MATCH($A371,FPL_Fixtures_Extract[[Player]:[Player]],0),MATCH(FPL_Combined[[#Headers],[Gameweek 03]],FPL_Fixtures_Extract[#Headers],0)),3))</f>
        <v>NEW(H) 0-0</v>
      </c>
      <c r="E371" t="str">
        <f ca="1">IF(RIGHT(FPL_Combined[[#Headers],[Gameweek 04]],2)&lt;$B$622,INDEX(FPL_Results_Extract[Gameweek 04],MATCH($A371,FPL_Results_Extract[[Player]:[Player]],0)),INDEX(Team_Key[[Abbreviation]:[Abbreviation]],MATCH(LEFT(INDEX(FPL_Fixtures_Extract[],MATCH($A371,FPL_Fixtures_Extract[[Player]:[Player]],0),MATCH(FPL_Combined[[#Headers],[Gameweek 04]],FPL_Fixtures_Extract[#Headers],0)),LEN(INDEX(FPL_Fixtures_Extract[],MATCH($A371,FPL_Fixtures_Extract[[Player]:[Player]],0),MATCH(FPL_Combined[[#Headers],[Gameweek 04]],FPL_Fixtures_Extract[#Headers],0)))-4),Team_Key[[Full Name]:[Full Name]],0))&amp;RIGHT(INDEX(FPL_Fixtures_Extract[],MATCH($A371,FPL_Fixtures_Extract[[Player]:[Player]],0),MATCH(FPL_Combined[[#Headers],[Gameweek 04]],FPL_Fixtures_Extract[#Headers],0)),3))</f>
        <v>SWA(A) 1-2</v>
      </c>
      <c r="F371" t="str">
        <f ca="1">IF(RIGHT(FPL_Combined[[#Headers],[Gameweek 05]],2)&lt;$B$622,INDEX(FPL_Results_Extract[Gameweek 05],MATCH($A371,FPL_Results_Extract[[Player]:[Player]],0)),INDEX(Team_Key[[Abbreviation]:[Abbreviation]],MATCH(LEFT(INDEX(FPL_Fixtures_Extract[],MATCH($A371,FPL_Fixtures_Extract[[Player]:[Player]],0),MATCH(FPL_Combined[[#Headers],[Gameweek 05]],FPL_Fixtures_Extract[#Headers],0)),LEN(INDEX(FPL_Fixtures_Extract[],MATCH($A371,FPL_Fixtures_Extract[[Player]:[Player]],0),MATCH(FPL_Combined[[#Headers],[Gameweek 05]],FPL_Fixtures_Extract[#Headers],0)))-4),Team_Key[[Full Name]:[Full Name]],0))&amp;RIGHT(INDEX(FPL_Fixtures_Extract[],MATCH($A371,FPL_Fixtures_Extract[[Player]:[Player]],0),MATCH(FPL_Combined[[#Headers],[Gameweek 05]],FPL_Fixtures_Extract[#Headers],0)),3))</f>
        <v>LIV(H) 3-1</v>
      </c>
      <c r="G371" t="str">
        <f ca="1">IF(RIGHT(FPL_Combined[[#Headers],[Gameweek 06]],2)&lt;$B$622,INDEX(FPL_Results_Extract[Gameweek 06],MATCH($A371,FPL_Results_Extract[[Player]:[Player]],0)),INDEX(Team_Key[[Abbreviation]:[Abbreviation]],MATCH(LEFT(INDEX(FPL_Fixtures_Extract[],MATCH($A371,FPL_Fixtures_Extract[[Player]:[Player]],0),MATCH(FPL_Combined[[#Headers],[Gameweek 06]],FPL_Fixtures_Extract[#Headers],0)),LEN(INDEX(FPL_Fixtures_Extract[],MATCH($A371,FPL_Fixtures_Extract[[Player]:[Player]],0),MATCH(FPL_Combined[[#Headers],[Gameweek 06]],FPL_Fixtures_Extract[#Headers],0)))-4),Team_Key[[Full Name]:[Full Name]],0))&amp;RIGHT(INDEX(FPL_Fixtures_Extract[],MATCH($A371,FPL_Fixtures_Extract[[Player]:[Player]],0),MATCH(FPL_Combined[[#Headers],[Gameweek 06]],FPL_Fixtures_Extract[#Headers],0)),3))</f>
        <v>SOU(A) 3-2</v>
      </c>
      <c r="H371" t="str">
        <f ca="1">IF(RIGHT(FPL_Combined[[#Headers],[Gameweek 07]],2)&lt;$B$622,INDEX(FPL_Results_Extract[Gameweek 07],MATCH($A371,FPL_Results_Extract[[Player]:[Player]],0)),INDEX(Team_Key[[Abbreviation]:[Abbreviation]],MATCH(LEFT(INDEX(FPL_Fixtures_Extract[],MATCH($A371,FPL_Fixtures_Extract[[Player]:[Player]],0),MATCH(FPL_Combined[[#Headers],[Gameweek 07]],FPL_Fixtures_Extract[#Headers],0)),LEN(INDEX(FPL_Fixtures_Extract[],MATCH($A371,FPL_Fixtures_Extract[[Player]:[Player]],0),MATCH(FPL_Combined[[#Headers],[Gameweek 07]],FPL_Fixtures_Extract[#Headers],0)))-4),Team_Key[[Full Name]:[Full Name]],0))&amp;RIGHT(INDEX(FPL_Fixtures_Extract[],MATCH($A371,FPL_Fixtures_Extract[[Player]:[Player]],0),MATCH(FPL_Combined[[#Headers],[Gameweek 07]],FPL_Fixtures_Extract[#Headers],0)),3))</f>
        <v>SUN(H) 3-0</v>
      </c>
      <c r="I371" t="str">
        <f ca="1">IF(RIGHT(FPL_Combined[[#Headers],[Gameweek 08]],2)&lt;$B$622,INDEX(FPL_Results_Extract[Gameweek 08],MATCH($A371,FPL_Results_Extract[[Player]:[Player]],0)),INDEX(Team_Key[[Abbreviation]:[Abbreviation]],MATCH(LEFT(INDEX(FPL_Fixtures_Extract[],MATCH($A371,FPL_Fixtures_Extract[[Player]:[Player]],0),MATCH(FPL_Combined[[#Headers],[Gameweek 08]],FPL_Fixtures_Extract[#Headers],0)),LEN(INDEX(FPL_Fixtures_Extract[],MATCH($A371,FPL_Fixtures_Extract[[Player]:[Player]],0),MATCH(FPL_Combined[[#Headers],[Gameweek 08]],FPL_Fixtures_Extract[#Headers],0)))-4),Team_Key[[Full Name]:[Full Name]],0))&amp;RIGHT(INDEX(FPL_Fixtures_Extract[],MATCH($A371,FPL_Fixtures_Extract[[Player]:[Player]],0),MATCH(FPL_Combined[[#Headers],[Gameweek 08]],FPL_Fixtures_Extract[#Headers],0)),3))</f>
        <v>ARS(A) 0-3</v>
      </c>
      <c r="J371" t="str">
        <f ca="1">IF(RIGHT(FPL_Combined[[#Headers],[Gameweek 09]],2)&lt;$B$622,INDEX(FPL_Results_Extract[Gameweek 09],MATCH($A371,FPL_Results_Extract[[Player]:[Player]],0)),INDEX(Team_Key[[Abbreviation]:[Abbreviation]],MATCH(LEFT(INDEX(FPL_Fixtures_Extract[],MATCH($A371,FPL_Fixtures_Extract[[Player]:[Player]],0),MATCH(FPL_Combined[[#Headers],[Gameweek 09]],FPL_Fixtures_Extract[#Headers],0)),LEN(INDEX(FPL_Fixtures_Extract[],MATCH($A371,FPL_Fixtures_Extract[[Player]:[Player]],0),MATCH(FPL_Combined[[#Headers],[Gameweek 09]],FPL_Fixtures_Extract[#Headers],0)))-4),Team_Key[[Full Name]:[Full Name]],0))&amp;RIGHT(INDEX(FPL_Fixtures_Extract[],MATCH($A371,FPL_Fixtures_Extract[[Player]:[Player]],0),MATCH(FPL_Combined[[#Headers],[Gameweek 09]],FPL_Fixtures_Extract[#Headers],0)),3))</f>
        <v>EVE(A) 3-0</v>
      </c>
      <c r="K371" t="str">
        <f ca="1">IF(RIGHT(FPL_Combined[[#Headers],[Gameweek 10]],2)&lt;$B$622,INDEX(FPL_Results_Extract[Gameweek 10],MATCH($A371,FPL_Results_Extract[[Player]:[Player]],0)),INDEX(Team_Key[[Abbreviation]:[Abbreviation]],MATCH(LEFT(INDEX(FPL_Fixtures_Extract[],MATCH($A371,FPL_Fixtures_Extract[[Player]:[Player]],0),MATCH(FPL_Combined[[#Headers],[Gameweek 10]],FPL_Fixtures_Extract[#Headers],0)),LEN(INDEX(FPL_Fixtures_Extract[],MATCH($A371,FPL_Fixtures_Extract[[Player]:[Player]],0),MATCH(FPL_Combined[[#Headers],[Gameweek 10]],FPL_Fixtures_Extract[#Headers],0)))-4),Team_Key[[Full Name]:[Full Name]],0))&amp;RIGHT(INDEX(FPL_Fixtures_Extract[],MATCH($A371,FPL_Fixtures_Extract[[Player]:[Player]],0),MATCH(FPL_Combined[[#Headers],[Gameweek 10]],FPL_Fixtures_Extract[#Headers],0)),3))</f>
        <v>MCI(H) 0-0</v>
      </c>
      <c r="L371" t="str">
        <f ca="1">IF(RIGHT(FPL_Combined[[#Headers],[Gameweek 11]],2)&lt;$B$622,INDEX(FPL_Results_Extract[Gameweek 11],MATCH($A371,FPL_Results_Extract[[Player]:[Player]],0)),INDEX(Team_Key[[Abbreviation]:[Abbreviation]],MATCH(LEFT(INDEX(FPL_Fixtures_Extract[],MATCH($A371,FPL_Fixtures_Extract[[Player]:[Player]],0),MATCH(FPL_Combined[[#Headers],[Gameweek 11]],FPL_Fixtures_Extract[#Headers],0)),LEN(INDEX(FPL_Fixtures_Extract[],MATCH($A371,FPL_Fixtures_Extract[[Player]:[Player]],0),MATCH(FPL_Combined[[#Headers],[Gameweek 11]],FPL_Fixtures_Extract[#Headers],0)))-4),Team_Key[[Full Name]:[Full Name]],0))&amp;RIGHT(INDEX(FPL_Fixtures_Extract[],MATCH($A371,FPL_Fixtures_Extract[[Player]:[Player]],0),MATCH(FPL_Combined[[#Headers],[Gameweek 11]],FPL_Fixtures_Extract[#Headers],0)),3))</f>
        <v>CRY(A) 0-0</v>
      </c>
      <c r="M371" t="str">
        <f ca="1">IF(RIGHT(FPL_Combined[[#Headers],[Gameweek 12]],2)&lt;$B$622,INDEX(FPL_Results_Extract[Gameweek 12],MATCH($A371,FPL_Results_Extract[[Player]:[Player]],0)),INDEX(Team_Key[[Abbreviation]:[Abbreviation]],MATCH(LEFT(INDEX(FPL_Fixtures_Extract[],MATCH($A371,FPL_Fixtures_Extract[[Player]:[Player]],0),MATCH(FPL_Combined[[#Headers],[Gameweek 12]],FPL_Fixtures_Extract[#Headers],0)),LEN(INDEX(FPL_Fixtures_Extract[],MATCH($A371,FPL_Fixtures_Extract[[Player]:[Player]],0),MATCH(FPL_Combined[[#Headers],[Gameweek 12]],FPL_Fixtures_Extract[#Headers],0)))-4),Team_Key[[Full Name]:[Full Name]],0))&amp;RIGHT(INDEX(FPL_Fixtures_Extract[],MATCH($A371,FPL_Fixtures_Extract[[Player]:[Player]],0),MATCH(FPL_Combined[[#Headers],[Gameweek 12]],FPL_Fixtures_Extract[#Headers],0)),3))</f>
        <v>WBA(H) 2-0</v>
      </c>
      <c r="N371" t="str">
        <f ca="1">IF(RIGHT(FPL_Combined[[#Headers],[Gameweek 13]],2)&lt;$B$622,INDEX(FPL_Results_Extract[Gameweek 13],MATCH($A371,FPL_Results_Extract[[Player]:[Player]],0)),INDEX(Team_Key[[Abbreviation]:[Abbreviation]],MATCH(LEFT(INDEX(FPL_Fixtures_Extract[],MATCH($A371,FPL_Fixtures_Extract[[Player]:[Player]],0),MATCH(FPL_Combined[[#Headers],[Gameweek 13]],FPL_Fixtures_Extract[#Headers],0)),LEN(INDEX(FPL_Fixtures_Extract[],MATCH($A371,FPL_Fixtures_Extract[[Player]:[Player]],0),MATCH(FPL_Combined[[#Headers],[Gameweek 13]],FPL_Fixtures_Extract[#Headers],0)))-4),Team_Key[[Full Name]:[Full Name]],0))&amp;RIGHT(INDEX(FPL_Fixtures_Extract[],MATCH($A371,FPL_Fixtures_Extract[[Player]:[Player]],0),MATCH(FPL_Combined[[#Headers],[Gameweek 13]],FPL_Fixtures_Extract[#Headers],0)),3))</f>
        <v>WAT(A) 2-1</v>
      </c>
      <c r="O371" t="str">
        <f ca="1">IF(RIGHT(FPL_Combined[[#Headers],[Gameweek 14]],2)&lt;$B$622,INDEX(FPL_Results_Extract[Gameweek 14],MATCH($A371,FPL_Results_Extract[[Player]:[Player]],0)),INDEX(Team_Key[[Abbreviation]:[Abbreviation]],MATCH(LEFT(INDEX(FPL_Fixtures_Extract[],MATCH($A371,FPL_Fixtures_Extract[[Player]:[Player]],0),MATCH(FPL_Combined[[#Headers],[Gameweek 14]],FPL_Fixtures_Extract[#Headers],0)),LEN(INDEX(FPL_Fixtures_Extract[],MATCH($A371,FPL_Fixtures_Extract[[Player]:[Player]],0),MATCH(FPL_Combined[[#Headers],[Gameweek 14]],FPL_Fixtures_Extract[#Headers],0)))-4),Team_Key[[Full Name]:[Full Name]],0))&amp;RIGHT(INDEX(FPL_Fixtures_Extract[],MATCH($A371,FPL_Fixtures_Extract[[Player]:[Player]],0),MATCH(FPL_Combined[[#Headers],[Gameweek 14]],FPL_Fixtures_Extract[#Headers],0)),3))</f>
        <v>LEI(A) 1-1</v>
      </c>
      <c r="P371" t="str">
        <f ca="1">IF(RIGHT(FPL_Combined[[#Headers],[Gameweek 15]],2)&lt;$B$622,INDEX(FPL_Results_Extract[Gameweek 15],MATCH($A371,FPL_Results_Extract[[Player]:[Player]],0)),INDEX(Team_Key[[Abbreviation]:[Abbreviation]],MATCH(LEFT(INDEX(FPL_Fixtures_Extract[],MATCH($A371,FPL_Fixtures_Extract[[Player]:[Player]],0),MATCH(FPL_Combined[[#Headers],[Gameweek 15]],FPL_Fixtures_Extract[#Headers],0)),LEN(INDEX(FPL_Fixtures_Extract[],MATCH($A371,FPL_Fixtures_Extract[[Player]:[Player]],0),MATCH(FPL_Combined[[#Headers],[Gameweek 15]],FPL_Fixtures_Extract[#Headers],0)))-4),Team_Key[[Full Name]:[Full Name]],0))&amp;RIGHT(INDEX(FPL_Fixtures_Extract[],MATCH($A371,FPL_Fixtures_Extract[[Player]:[Player]],0),MATCH(FPL_Combined[[#Headers],[Gameweek 15]],FPL_Fixtures_Extract[#Headers],0)),3))</f>
        <v>WHU(H) 0-0</v>
      </c>
      <c r="Q371" t="str">
        <f ca="1">IF(RIGHT(FPL_Combined[[#Headers],[Gameweek 16]],2)&lt;$B$622,INDEX(FPL_Results_Extract[Gameweek 16],MATCH($A371,FPL_Results_Extract[[Player]:[Player]],0)),INDEX(Team_Key[[Abbreviation]:[Abbreviation]],MATCH(LEFT(INDEX(FPL_Fixtures_Extract[],MATCH($A371,FPL_Fixtures_Extract[[Player]:[Player]],0),MATCH(FPL_Combined[[#Headers],[Gameweek 16]],FPL_Fixtures_Extract[#Headers],0)),LEN(INDEX(FPL_Fixtures_Extract[],MATCH($A371,FPL_Fixtures_Extract[[Player]:[Player]],0),MATCH(FPL_Combined[[#Headers],[Gameweek 16]],FPL_Fixtures_Extract[#Headers],0)))-4),Team_Key[[Full Name]:[Full Name]],0))&amp;RIGHT(INDEX(FPL_Fixtures_Extract[],MATCH($A371,FPL_Fixtures_Extract[[Player]:[Player]],0),MATCH(FPL_Combined[[#Headers],[Gameweek 16]],FPL_Fixtures_Extract[#Headers],0)),3))</f>
        <v>BOU(A) 1-2</v>
      </c>
      <c r="R371" t="str">
        <f ca="1">IF(RIGHT(FPL_Combined[[#Headers],[Gameweek 17]],2)&lt;$B$622,INDEX(FPL_Results_Extract[Gameweek 17],MATCH($A371,FPL_Results_Extract[[Player]:[Player]],0)),INDEX(Team_Key[[Abbreviation]:[Abbreviation]],MATCH(LEFT(INDEX(FPL_Fixtures_Extract[],MATCH($A371,FPL_Fixtures_Extract[[Player]:[Player]],0),MATCH(FPL_Combined[[#Headers],[Gameweek 17]],FPL_Fixtures_Extract[#Headers],0)),LEN(INDEX(FPL_Fixtures_Extract[],MATCH($A371,FPL_Fixtures_Extract[[Player]:[Player]],0),MATCH(FPL_Combined[[#Headers],[Gameweek 17]],FPL_Fixtures_Extract[#Headers],0)))-4),Team_Key[[Full Name]:[Full Name]],0))&amp;RIGHT(INDEX(FPL_Fixtures_Extract[],MATCH($A371,FPL_Fixtures_Extract[[Player]:[Player]],0),MATCH(FPL_Combined[[#Headers],[Gameweek 17]],FPL_Fixtures_Extract[#Headers],0)),3))</f>
        <v>NOR(H) 1-2</v>
      </c>
      <c r="S371" t="str">
        <f ca="1">IF(RIGHT(FPL_Combined[[#Headers],[Gameweek 18]],2)&lt;$B$622,INDEX(FPL_Results_Extract[Gameweek 18],MATCH($A371,FPL_Results_Extract[[Player]:[Player]],0)),INDEX(Team_Key[[Abbreviation]:[Abbreviation]],MATCH(LEFT(INDEX(FPL_Fixtures_Extract[],MATCH($A371,FPL_Fixtures_Extract[[Player]:[Player]],0),MATCH(FPL_Combined[[#Headers],[Gameweek 18]],FPL_Fixtures_Extract[#Headers],0)),LEN(INDEX(FPL_Fixtures_Extract[],MATCH($A371,FPL_Fixtures_Extract[[Player]:[Player]],0),MATCH(FPL_Combined[[#Headers],[Gameweek 18]],FPL_Fixtures_Extract[#Headers],0)))-4),Team_Key[[Full Name]:[Full Name]],0))&amp;RIGHT(INDEX(FPL_Fixtures_Extract[],MATCH($A371,FPL_Fixtures_Extract[[Player]:[Player]],0),MATCH(FPL_Combined[[#Headers],[Gameweek 18]],FPL_Fixtures_Extract[#Headers],0)),3))</f>
        <v>STK(A) 0-2</v>
      </c>
      <c r="T371" t="str">
        <f ca="1">IF(RIGHT(FPL_Combined[[#Headers],[Gameweek 19]],2)&lt;$B$622,INDEX(FPL_Results_Extract[Gameweek 19],MATCH($A371,FPL_Results_Extract[[Player]:[Player]],0)),INDEX(Team_Key[[Abbreviation]:[Abbreviation]],MATCH(LEFT(INDEX(FPL_Fixtures_Extract[],MATCH($A371,FPL_Fixtures_Extract[[Player]:[Player]],0),MATCH(FPL_Combined[[#Headers],[Gameweek 19]],FPL_Fixtures_Extract[#Headers],0)),LEN(INDEX(FPL_Fixtures_Extract[],MATCH($A371,FPL_Fixtures_Extract[[Player]:[Player]],0),MATCH(FPL_Combined[[#Headers],[Gameweek 19]],FPL_Fixtures_Extract[#Headers],0)))-4),Team_Key[[Full Name]:[Full Name]],0))&amp;RIGHT(INDEX(FPL_Fixtures_Extract[],MATCH($A371,FPL_Fixtures_Extract[[Player]:[Player]],0),MATCH(FPL_Combined[[#Headers],[Gameweek 19]],FPL_Fixtures_Extract[#Headers],0)),3))</f>
        <v>CHE(H) 0-0</v>
      </c>
      <c r="U371" t="str">
        <f ca="1">IF(RIGHT(FPL_Combined[[#Headers],[Gameweek 20]],2)&lt;$B$622,INDEX(FPL_Results_Extract[Gameweek 20],MATCH($A371,FPL_Results_Extract[[Player]:[Player]],0)),INDEX(Team_Key[[Abbreviation]:[Abbreviation]],MATCH(LEFT(INDEX(FPL_Fixtures_Extract[],MATCH($A371,FPL_Fixtures_Extract[[Player]:[Player]],0),MATCH(FPL_Combined[[#Headers],[Gameweek 20]],FPL_Fixtures_Extract[#Headers],0)),LEN(INDEX(FPL_Fixtures_Extract[],MATCH($A371,FPL_Fixtures_Extract[[Player]:[Player]],0),MATCH(FPL_Combined[[#Headers],[Gameweek 20]],FPL_Fixtures_Extract[#Headers],0)))-4),Team_Key[[Full Name]:[Full Name]],0))&amp;RIGHT(INDEX(FPL_Fixtures_Extract[],MATCH($A371,FPL_Fixtures_Extract[[Player]:[Player]],0),MATCH(FPL_Combined[[#Headers],[Gameweek 20]],FPL_Fixtures_Extract[#Headers],0)),3))</f>
        <v>SWA(H) 2-1</v>
      </c>
      <c r="V371" t="str">
        <f ca="1">IF(RIGHT(FPL_Combined[[#Headers],[Gameweek 21]],2)&lt;$B$622,INDEX(FPL_Results_Extract[Gameweek 21],MATCH($A371,FPL_Results_Extract[[Player]:[Player]],0)),INDEX(Team_Key[[Abbreviation]:[Abbreviation]],MATCH(LEFT(INDEX(FPL_Fixtures_Extract[],MATCH($A371,FPL_Fixtures_Extract[[Player]:[Player]],0),MATCH(FPL_Combined[[#Headers],[Gameweek 21]],FPL_Fixtures_Extract[#Headers],0)),LEN(INDEX(FPL_Fixtures_Extract[],MATCH($A371,FPL_Fixtures_Extract[[Player]:[Player]],0),MATCH(FPL_Combined[[#Headers],[Gameweek 21]],FPL_Fixtures_Extract[#Headers],0)))-4),Team_Key[[Full Name]:[Full Name]],0))&amp;RIGHT(INDEX(FPL_Fixtures_Extract[],MATCH($A371,FPL_Fixtures_Extract[[Player]:[Player]],0),MATCH(FPL_Combined[[#Headers],[Gameweek 21]],FPL_Fixtures_Extract[#Headers],0)),3))</f>
        <v>NEW(A) 3-3</v>
      </c>
      <c r="W371" t="str">
        <f ca="1">IF(RIGHT(FPL_Combined[[#Headers],[Gameweek 22]],2)&lt;$B$622,INDEX(FPL_Results_Extract[Gameweek 22],MATCH($A371,FPL_Results_Extract[[Player]:[Player]],0)),INDEX(Team_Key[[Abbreviation]:[Abbreviation]],MATCH(LEFT(INDEX(FPL_Fixtures_Extract[],MATCH($A371,FPL_Fixtures_Extract[[Player]:[Player]],0),MATCH(FPL_Combined[[#Headers],[Gameweek 22]],FPL_Fixtures_Extract[#Headers],0)),LEN(INDEX(FPL_Fixtures_Extract[],MATCH($A371,FPL_Fixtures_Extract[[Player]:[Player]],0),MATCH(FPL_Combined[[#Headers],[Gameweek 22]],FPL_Fixtures_Extract[#Headers],0)))-4),Team_Key[[Full Name]:[Full Name]],0))&amp;RIGHT(INDEX(FPL_Fixtures_Extract[],MATCH($A371,FPL_Fixtures_Extract[[Player]:[Player]],0),MATCH(FPL_Combined[[#Headers],[Gameweek 22]],FPL_Fixtures_Extract[#Headers],0)),3))</f>
        <v>LIV(A) 1-0</v>
      </c>
      <c r="X371" t="str">
        <f ca="1">IF(RIGHT(FPL_Combined[[#Headers],[Gameweek 23]],2)&lt;$B$622,INDEX(FPL_Results_Extract[Gameweek 23],MATCH($A371,FPL_Results_Extract[[Player]:[Player]],0)),INDEX(Team_Key[[Abbreviation]:[Abbreviation]],MATCH(LEFT(INDEX(FPL_Fixtures_Extract[],MATCH($A371,FPL_Fixtures_Extract[[Player]:[Player]],0),MATCH(FPL_Combined[[#Headers],[Gameweek 23]],FPL_Fixtures_Extract[#Headers],0)),LEN(INDEX(FPL_Fixtures_Extract[],MATCH($A371,FPL_Fixtures_Extract[[Player]:[Player]],0),MATCH(FPL_Combined[[#Headers],[Gameweek 23]],FPL_Fixtures_Extract[#Headers],0)))-4),Team_Key[[Full Name]:[Full Name]],0))&amp;RIGHT(INDEX(FPL_Fixtures_Extract[],MATCH($A371,FPL_Fixtures_Extract[[Player]:[Player]],0),MATCH(FPL_Combined[[#Headers],[Gameweek 23]],FPL_Fixtures_Extract[#Headers],0)),3))</f>
        <v>SOU(H) 0-1</v>
      </c>
      <c r="Y371" t="str">
        <f ca="1">IF(RIGHT(FPL_Combined[[#Headers],[Gameweek 24]],2)&lt;$B$622,INDEX(FPL_Results_Extract[Team],MATCH($A371,FPL_Results_Extract[[Player]:[Player]],0)),INDEX(Team_Key[[Abbreviation]:[Abbreviation]],MATCH(LEFT(INDEX(FPL_Fixtures_Extract[],MATCH($A371,FPL_Fixtures_Extract[[Player]:[Player]],0),MATCH(FPL_Combined[[#Headers],[Gameweek 24]],FPL_Fixtures_Extract[#Headers],0)),LEN(INDEX(FPL_Fixtures_Extract[],MATCH($A371,FPL_Fixtures_Extract[[Player]:[Player]],0),MATCH(FPL_Combined[[#Headers],[Gameweek 24]],FPL_Fixtures_Extract[#Headers],0)))-4),Team_Key[[Full Name]:[Full Name]],0))&amp;RIGHT(INDEX(FPL_Fixtures_Extract[],MATCH($A371,FPL_Fixtures_Extract[[Player]:[Player]],0),MATCH(FPL_Combined[[#Headers],[Gameweek 24]],FPL_Fixtures_Extract[#Headers],0)),3))</f>
        <v>MUN</v>
      </c>
      <c r="Z371" t="str">
        <f ca="1">IF(RIGHT(FPL_Combined[[#Headers],[Gameweek 25]],2)&lt;$B$622,INDEX(FPL_Results_Extract[Player],MATCH($A371,FPL_Results_Extract[[Player]:[Player]],0)),INDEX(Team_Key[[Abbreviation]:[Abbreviation]],MATCH(LEFT(INDEX(FPL_Fixtures_Extract[],MATCH($A371,FPL_Fixtures_Extract[[Player]:[Player]],0),MATCH(FPL_Combined[[#Headers],[Gameweek 25]],FPL_Fixtures_Extract[#Headers],0)),LEN(INDEX(FPL_Fixtures_Extract[],MATCH($A371,FPL_Fixtures_Extract[[Player]:[Player]],0),MATCH(FPL_Combined[[#Headers],[Gameweek 25]],FPL_Fixtures_Extract[#Headers],0)))-4),Team_Key[[Full Name]:[Full Name]],0))&amp;RIGHT(INDEX(FPL_Fixtures_Extract[],MATCH($A371,FPL_Fixtures_Extract[[Player]:[Player]],0),MATCH(FPL_Combined[[#Headers],[Gameweek 25]],FPL_Fixtures_Extract[#Headers],0)),3))</f>
        <v>Mata</v>
      </c>
      <c r="AA371" t="str">
        <f ca="1">IF(RIGHT(FPL_Combined[[#Headers],[Gameweek 26]],2)&lt;$B$622,INDEX(FPL_Results_Extract[Gameweek 01],MATCH($A371,FPL_Results_Extract[[Player]:[Player]],0)),INDEX(Team_Key[[Abbreviation]:[Abbreviation]],MATCH(LEFT(INDEX(FPL_Fixtures_Extract[],MATCH($A371,FPL_Fixtures_Extract[[Player]:[Player]],0),MATCH(FPL_Combined[[#Headers],[Gameweek 26]],FPL_Fixtures_Extract[#Headers],0)),LEN(INDEX(FPL_Fixtures_Extract[],MATCH($A371,FPL_Fixtures_Extract[[Player]:[Player]],0),MATCH(FPL_Combined[[#Headers],[Gameweek 26]],FPL_Fixtures_Extract[#Headers],0)))-4),Team_Key[[Full Name]:[Full Name]],0))&amp;RIGHT(INDEX(FPL_Fixtures_Extract[],MATCH($A371,FPL_Fixtures_Extract[[Player]:[Player]],0),MATCH(FPL_Combined[[#Headers],[Gameweek 26]],FPL_Fixtures_Extract[#Headers],0)),3))</f>
        <v>TOT(H) 1-0</v>
      </c>
      <c r="AB371" t="str">
        <f ca="1">IF(RIGHT(FPL_Combined[[#Headers],[Gameweek 27]],2)&lt;$B$622,INDEX(FPL_Results_Extract[Gameweek 02],MATCH($A371,FPL_Results_Extract[[Player]:[Player]],0)),INDEX(Team_Key[[Abbreviation]:[Abbreviation]],MATCH(LEFT(INDEX(FPL_Fixtures_Extract[],MATCH($A371,FPL_Fixtures_Extract[[Player]:[Player]],0),MATCH(FPL_Combined[[#Headers],[Gameweek 27]],FPL_Fixtures_Extract[#Headers],0)),LEN(INDEX(FPL_Fixtures_Extract[],MATCH($A371,FPL_Fixtures_Extract[[Player]:[Player]],0),MATCH(FPL_Combined[[#Headers],[Gameweek 27]],FPL_Fixtures_Extract[#Headers],0)))-4),Team_Key[[Full Name]:[Full Name]],0))&amp;RIGHT(INDEX(FPL_Fixtures_Extract[],MATCH($A371,FPL_Fixtures_Extract[[Player]:[Player]],0),MATCH(FPL_Combined[[#Headers],[Gameweek 27]],FPL_Fixtures_Extract[#Headers],0)),3))</f>
        <v>AVL(A) 1-0</v>
      </c>
      <c r="AC371" t="str">
        <f ca="1">IF(RIGHT(FPL_Combined[[#Headers],[Gameweek 28]],2)&lt;$B$622,INDEX(FPL_Results_Extract[Gameweek 03],MATCH($A371,FPL_Results_Extract[[Player]:[Player]],0)),INDEX(Team_Key[[Abbreviation]:[Abbreviation]],MATCH(LEFT(INDEX(FPL_Fixtures_Extract[],MATCH($A371,FPL_Fixtures_Extract[[Player]:[Player]],0),MATCH(FPL_Combined[[#Headers],[Gameweek 28]],FPL_Fixtures_Extract[#Headers],0)),LEN(INDEX(FPL_Fixtures_Extract[],MATCH($A371,FPL_Fixtures_Extract[[Player]:[Player]],0),MATCH(FPL_Combined[[#Headers],[Gameweek 28]],FPL_Fixtures_Extract[#Headers],0)))-4),Team_Key[[Full Name]:[Full Name]],0))&amp;RIGHT(INDEX(FPL_Fixtures_Extract[],MATCH($A371,FPL_Fixtures_Extract[[Player]:[Player]],0),MATCH(FPL_Combined[[#Headers],[Gameweek 28]],FPL_Fixtures_Extract[#Headers],0)),3))</f>
        <v>NEW(H) 0-0</v>
      </c>
      <c r="AD371" t="str">
        <f ca="1">IF(RIGHT(FPL_Combined[[#Headers],[Gameweek 29]],2)&lt;$B$622,INDEX(FPL_Results_Extract[Gameweek 04],MATCH($A371,FPL_Results_Extract[[Player]:[Player]],0)),INDEX(Team_Key[[Abbreviation]:[Abbreviation]],MATCH(LEFT(INDEX(FPL_Fixtures_Extract[],MATCH($A371,FPL_Fixtures_Extract[[Player]:[Player]],0),MATCH(FPL_Combined[[#Headers],[Gameweek 29]],FPL_Fixtures_Extract[#Headers],0)),LEN(INDEX(FPL_Fixtures_Extract[],MATCH($A371,FPL_Fixtures_Extract[[Player]:[Player]],0),MATCH(FPL_Combined[[#Headers],[Gameweek 29]],FPL_Fixtures_Extract[#Headers],0)))-4),Team_Key[[Full Name]:[Full Name]],0))&amp;RIGHT(INDEX(FPL_Fixtures_Extract[],MATCH($A371,FPL_Fixtures_Extract[[Player]:[Player]],0),MATCH(FPL_Combined[[#Headers],[Gameweek 29]],FPL_Fixtures_Extract[#Headers],0)),3))</f>
        <v>WBA(A)</v>
      </c>
      <c r="AE371" t="e">
        <f ca="1">IF(RIGHT(FPL_Combined[[#Headers],[Gameweek 30]],2)&lt;$B$622,INDEX(FPL_Results_Extract[Gameweek 05],MATCH($A371,FPL_Results_Extract[[Player]:[Player]],0)),INDEX(Team_Key[[Abbreviation]:[Abbreviation]],MATCH(LEFT(INDEX(FPL_Fixtures_Extract[],MATCH($A371,FPL_Fixtures_Extract[[Player]:[Player]],0),MATCH(FPL_Combined[[#Headers],[Gameweek 30]],FPL_Fixtures_Extract[#Headers],0)),LEN(INDEX(FPL_Fixtures_Extract[],MATCH($A371,FPL_Fixtures_Extract[[Player]:[Player]],0),MATCH(FPL_Combined[[#Headers],[Gameweek 30]],FPL_Fixtures_Extract[#Headers],0)))-4),Team_Key[[Full Name]:[Full Name]],0))&amp;RIGHT(INDEX(FPL_Fixtures_Extract[],MATCH($A371,FPL_Fixtures_Extract[[Player]:[Player]],0),MATCH(FPL_Combined[[#Headers],[Gameweek 30]],FPL_Fixtures_Extract[#Headers],0)),3))</f>
        <v>#VALUE!</v>
      </c>
      <c r="AF371" t="str">
        <f ca="1">IF(RIGHT(FPL_Combined[[#Headers],[Gameweek 31]],2)&lt;$B$622,INDEX(FPL_Results_Extract[Gameweek 06],MATCH($A371,FPL_Results_Extract[[Player]:[Player]],0)),INDEX(Team_Key[[Abbreviation]:[Abbreviation]],MATCH(LEFT(INDEX(FPL_Fixtures_Extract[],MATCH($A371,FPL_Fixtures_Extract[[Player]:[Player]],0),MATCH(FPL_Combined[[#Headers],[Gameweek 31]],FPL_Fixtures_Extract[#Headers],0)),LEN(INDEX(FPL_Fixtures_Extract[],MATCH($A371,FPL_Fixtures_Extract[[Player]:[Player]],0),MATCH(FPL_Combined[[#Headers],[Gameweek 31]],FPL_Fixtures_Extract[#Headers],0)))-4),Team_Key[[Full Name]:[Full Name]],0))&amp;RIGHT(INDEX(FPL_Fixtures_Extract[],MATCH($A371,FPL_Fixtures_Extract[[Player]:[Player]],0),MATCH(FPL_Combined[[#Headers],[Gameweek 31]],FPL_Fixtures_Extract[#Headers],0)),3))</f>
        <v>MCI(A)</v>
      </c>
      <c r="AG371" t="str">
        <f ca="1">IF(RIGHT(FPL_Combined[[#Headers],[Gameweek 32]],2)&lt;$B$622,INDEX(FPL_Results_Extract[Gameweek 07],MATCH($A371,FPL_Results_Extract[[Player]:[Player]],0)),INDEX(Team_Key[[Abbreviation]:[Abbreviation]],MATCH(LEFT(INDEX(FPL_Fixtures_Extract[],MATCH($A371,FPL_Fixtures_Extract[[Player]:[Player]],0),MATCH(FPL_Combined[[#Headers],[Gameweek 32]],FPL_Fixtures_Extract[#Headers],0)),LEN(INDEX(FPL_Fixtures_Extract[],MATCH($A371,FPL_Fixtures_Extract[[Player]:[Player]],0),MATCH(FPL_Combined[[#Headers],[Gameweek 32]],FPL_Fixtures_Extract[#Headers],0)))-4),Team_Key[[Full Name]:[Full Name]],0))&amp;RIGHT(INDEX(FPL_Fixtures_Extract[],MATCH($A371,FPL_Fixtures_Extract[[Player]:[Player]],0),MATCH(FPL_Combined[[#Headers],[Gameweek 32]],FPL_Fixtures_Extract[#Headers],0)),3))</f>
        <v>EVE(H)</v>
      </c>
      <c r="AH371" t="str">
        <f ca="1">IF(RIGHT(FPL_Combined[[#Headers],[Gameweek 33]],2)&lt;$B$622,INDEX(FPL_Results_Extract[Gameweek 08],MATCH($A371,FPL_Results_Extract[[Player]:[Player]],0)),INDEX(Team_Key[[Abbreviation]:[Abbreviation]],MATCH(LEFT(INDEX(FPL_Fixtures_Extract[],MATCH($A371,FPL_Fixtures_Extract[[Player]:[Player]],0),MATCH(FPL_Combined[[#Headers],[Gameweek 33]],FPL_Fixtures_Extract[#Headers],0)),LEN(INDEX(FPL_Fixtures_Extract[],MATCH($A371,FPL_Fixtures_Extract[[Player]:[Player]],0),MATCH(FPL_Combined[[#Headers],[Gameweek 33]],FPL_Fixtures_Extract[#Headers],0)))-4),Team_Key[[Full Name]:[Full Name]],0))&amp;RIGHT(INDEX(FPL_Fixtures_Extract[],MATCH($A371,FPL_Fixtures_Extract[[Player]:[Player]],0),MATCH(FPL_Combined[[#Headers],[Gameweek 33]],FPL_Fixtures_Extract[#Headers],0)),3))</f>
        <v>TOT(A)</v>
      </c>
      <c r="AI371" t="str">
        <f ca="1">IF(RIGHT(FPL_Combined[[#Headers],[Gameweek 34]],2)&lt;$B$622,INDEX(FPL_Results_Extract[Gameweek 09],MATCH($A371,FPL_Results_Extract[[Player]:[Player]],0)),INDEX(Team_Key[[Abbreviation]:[Abbreviation]],MATCH(LEFT(INDEX(FPL_Fixtures_Extract[],MATCH($A371,FPL_Fixtures_Extract[[Player]:[Player]],0),MATCH(FPL_Combined[[#Headers],[Gameweek 34]],FPL_Fixtures_Extract[#Headers],0)),LEN(INDEX(FPL_Fixtures_Extract[],MATCH($A371,FPL_Fixtures_Extract[[Player]:[Player]],0),MATCH(FPL_Combined[[#Headers],[Gameweek 34]],FPL_Fixtures_Extract[#Headers],0)))-4),Team_Key[[Full Name]:[Full Name]],0))&amp;RIGHT(INDEX(FPL_Fixtures_Extract[],MATCH($A371,FPL_Fixtures_Extract[[Player]:[Player]],0),MATCH(FPL_Combined[[#Headers],[Gameweek 34]],FPL_Fixtures_Extract[#Headers],0)),3))</f>
        <v>AVL(H)</v>
      </c>
      <c r="AJ371" t="e">
        <f ca="1">IF(RIGHT(FPL_Combined[[#Headers],[Gameweek 35]],2)&lt;$B$622,INDEX(FPL_Results_Extract[Gameweek 10],MATCH($A371,FPL_Results_Extract[[Player]:[Player]],0)),INDEX(Team_Key[[Abbreviation]:[Abbreviation]],MATCH(LEFT(INDEX(FPL_Fixtures_Extract[],MATCH($A371,FPL_Fixtures_Extract[[Player]:[Player]],0),MATCH(FPL_Combined[[#Headers],[Gameweek 35]],FPL_Fixtures_Extract[#Headers],0)),LEN(INDEX(FPL_Fixtures_Extract[],MATCH($A371,FPL_Fixtures_Extract[[Player]:[Player]],0),MATCH(FPL_Combined[[#Headers],[Gameweek 35]],FPL_Fixtures_Extract[#Headers],0)))-4),Team_Key[[Full Name]:[Full Name]],0))&amp;RIGHT(INDEX(FPL_Fixtures_Extract[],MATCH($A371,FPL_Fixtures_Extract[[Player]:[Player]],0),MATCH(FPL_Combined[[#Headers],[Gameweek 35]],FPL_Fixtures_Extract[#Headers],0)),3))</f>
        <v>#VALUE!</v>
      </c>
      <c r="AK371" t="str">
        <f ca="1">IF(RIGHT(FPL_Combined[[#Headers],[Gameweek 36]],2)&lt;$B$622,INDEX(FPL_Results_Extract[Gameweek 11],MATCH($A371,FPL_Results_Extract[[Player]:[Player]],0)),INDEX(Team_Key[[Abbreviation]:[Abbreviation]],MATCH(LEFT(INDEX(FPL_Fixtures_Extract[],MATCH($A371,FPL_Fixtures_Extract[[Player]:[Player]],0),MATCH(FPL_Combined[[#Headers],[Gameweek 36]],FPL_Fixtures_Extract[#Headers],0)),LEN(INDEX(FPL_Fixtures_Extract[],MATCH($A371,FPL_Fixtures_Extract[[Player]:[Player]],0),MATCH(FPL_Combined[[#Headers],[Gameweek 36]],FPL_Fixtures_Extract[#Headers],0)))-4),Team_Key[[Full Name]:[Full Name]],0))&amp;RIGHT(INDEX(FPL_Fixtures_Extract[],MATCH($A371,FPL_Fixtures_Extract[[Player]:[Player]],0),MATCH(FPL_Combined[[#Headers],[Gameweek 36]],FPL_Fixtures_Extract[#Headers],0)),3))</f>
        <v>LEI(H)</v>
      </c>
      <c r="AL371" t="str">
        <f ca="1">IF(RIGHT(FPL_Combined[[#Headers],[Gameweek 37]],2)&lt;$B$622,INDEX(FPL_Results_Extract[Gameweek 12],MATCH($A371,FPL_Results_Extract[[Player]:[Player]],0)),INDEX(Team_Key[[Abbreviation]:[Abbreviation]],MATCH(LEFT(INDEX(FPL_Fixtures_Extract[],MATCH($A371,FPL_Fixtures_Extract[[Player]:[Player]],0),MATCH(FPL_Combined[[#Headers],[Gameweek 37]],FPL_Fixtures_Extract[#Headers],0)),LEN(INDEX(FPL_Fixtures_Extract[],MATCH($A371,FPL_Fixtures_Extract[[Player]:[Player]],0),MATCH(FPL_Combined[[#Headers],[Gameweek 37]],FPL_Fixtures_Extract[#Headers],0)))-4),Team_Key[[Full Name]:[Full Name]],0))&amp;RIGHT(INDEX(FPL_Fixtures_Extract[],MATCH($A371,FPL_Fixtures_Extract[[Player]:[Player]],0),MATCH(FPL_Combined[[#Headers],[Gameweek 37]],FPL_Fixtures_Extract[#Headers],0)),3))</f>
        <v>NOR(A)</v>
      </c>
      <c r="AM371" t="str">
        <f ca="1">IF(RIGHT(FPL_Combined[[#Headers],[Gameweek 38]],2)&lt;$B$622,INDEX(FPL_Results_Extract[Gameweek 13],MATCH($A371,FPL_Results_Extract[[Player]:[Player]],0)),INDEX(Team_Key[[Abbreviation]:[Abbreviation]],MATCH(LEFT(INDEX(FPL_Fixtures_Extract[],MATCH($A371,FPL_Fixtures_Extract[[Player]:[Player]],0),MATCH(FPL_Combined[[#Headers],[Gameweek 38]],FPL_Fixtures_Extract[#Headers],0)),LEN(INDEX(FPL_Fixtures_Extract[],MATCH($A371,FPL_Fixtures_Extract[[Player]:[Player]],0),MATCH(FPL_Combined[[#Headers],[Gameweek 38]],FPL_Fixtures_Extract[#Headers],0)))-4),Team_Key[[Full Name]:[Full Name]],0))&amp;RIGHT(INDEX(FPL_Fixtures_Extract[],MATCH($A371,FPL_Fixtures_Extract[[Player]:[Player]],0),MATCH(FPL_Combined[[#Headers],[Gameweek 38]],FPL_Fixtures_Extract[#Headers],0)),3))</f>
        <v>BOU(H)</v>
      </c>
    </row>
    <row r="372" spans="1:39" x14ac:dyDescent="0.45">
      <c r="A372" t="s">
        <v>303</v>
      </c>
      <c r="B372" t="str">
        <f ca="1">IF(RIGHT(FPL_Combined[[#Headers],[Gameweek 01]],2)&lt;$B$622,INDEX(FPL_Results_Extract[Gameweek 01],MATCH($A372,FPL_Results_Extract[[Player]:[Player]],0)),INDEX(Team_Key[[Abbreviation]:[Abbreviation]],MATCH(LEFT(INDEX(FPL_Fixtures_Extract[],MATCH($A372,FPL_Fixtures_Extract[[Player]:[Player]],0),MATCH(FPL_Combined[[#Headers],[Gameweek 01]],FPL_Fixtures_Extract[#Headers],0)),LEN(INDEX(FPL_Fixtures_Extract[],MATCH($A372,FPL_Fixtures_Extract[[Player]:[Player]],0),MATCH(FPL_Combined[[#Headers],[Gameweek 01]],FPL_Fixtures_Extract[#Headers],0)))-4),Team_Key[[Full Name]:[Full Name]],0))&amp;RIGHT(INDEX(FPL_Fixtures_Extract[],MATCH($A372,FPL_Fixtures_Extract[[Player]:[Player]],0),MATCH(FPL_Combined[[#Headers],[Gameweek 01]],FPL_Fixtures_Extract[#Headers],0)),3))</f>
        <v>SWA(H) 2-2</v>
      </c>
      <c r="C372" t="str">
        <f ca="1">IF(RIGHT(FPL_Combined[[#Headers],[Gameweek 02]],2)&lt;$B$622,INDEX(FPL_Results_Extract[Gameweek 02],MATCH($A372,FPL_Results_Extract[[Player]:[Player]],0)),INDEX(Team_Key[[Abbreviation]:[Abbreviation]],MATCH(LEFT(INDEX(FPL_Fixtures_Extract[],MATCH($A372,FPL_Fixtures_Extract[[Player]:[Player]],0),MATCH(FPL_Combined[[#Headers],[Gameweek 02]],FPL_Fixtures_Extract[#Headers],0)),LEN(INDEX(FPL_Fixtures_Extract[],MATCH($A372,FPL_Fixtures_Extract[[Player]:[Player]],0),MATCH(FPL_Combined[[#Headers],[Gameweek 02]],FPL_Fixtures_Extract[#Headers],0)))-4),Team_Key[[Full Name]:[Full Name]],0))&amp;RIGHT(INDEX(FPL_Fixtures_Extract[],MATCH($A372,FPL_Fixtures_Extract[[Player]:[Player]],0),MATCH(FPL_Combined[[#Headers],[Gameweek 02]],FPL_Fixtures_Extract[#Headers],0)),3))</f>
        <v>MCI(A) 0-3</v>
      </c>
      <c r="D372" t="str">
        <f ca="1">IF(RIGHT(FPL_Combined[[#Headers],[Gameweek 03]],2)&lt;$B$622,INDEX(FPL_Results_Extract[Gameweek 03],MATCH($A372,FPL_Results_Extract[[Player]:[Player]],0)),INDEX(Team_Key[[Abbreviation]:[Abbreviation]],MATCH(LEFT(INDEX(FPL_Fixtures_Extract[],MATCH($A372,FPL_Fixtures_Extract[[Player]:[Player]],0),MATCH(FPL_Combined[[#Headers],[Gameweek 03]],FPL_Fixtures_Extract[#Headers],0)),LEN(INDEX(FPL_Fixtures_Extract[],MATCH($A372,FPL_Fixtures_Extract[[Player]:[Player]],0),MATCH(FPL_Combined[[#Headers],[Gameweek 03]],FPL_Fixtures_Extract[#Headers],0)))-4),Team_Key[[Full Name]:[Full Name]],0))&amp;RIGHT(INDEX(FPL_Fixtures_Extract[],MATCH($A372,FPL_Fixtures_Extract[[Player]:[Player]],0),MATCH(FPL_Combined[[#Headers],[Gameweek 03]],FPL_Fixtures_Extract[#Headers],0)),3))</f>
        <v>WBA(A) 3-2</v>
      </c>
      <c r="E372" t="str">
        <f ca="1">IF(RIGHT(FPL_Combined[[#Headers],[Gameweek 04]],2)&lt;$B$622,INDEX(FPL_Results_Extract[Gameweek 04],MATCH($A372,FPL_Results_Extract[[Player]:[Player]],0)),INDEX(Team_Key[[Abbreviation]:[Abbreviation]],MATCH(LEFT(INDEX(FPL_Fixtures_Extract[],MATCH($A372,FPL_Fixtures_Extract[[Player]:[Player]],0),MATCH(FPL_Combined[[#Headers],[Gameweek 04]],FPL_Fixtures_Extract[#Headers],0)),LEN(INDEX(FPL_Fixtures_Extract[],MATCH($A372,FPL_Fixtures_Extract[[Player]:[Player]],0),MATCH(FPL_Combined[[#Headers],[Gameweek 04]],FPL_Fixtures_Extract[#Headers],0)))-4),Team_Key[[Full Name]:[Full Name]],0))&amp;RIGHT(INDEX(FPL_Fixtures_Extract[],MATCH($A372,FPL_Fixtures_Extract[[Player]:[Player]],0),MATCH(FPL_Combined[[#Headers],[Gameweek 04]],FPL_Fixtures_Extract[#Headers],0)),3))</f>
        <v>CRY(H) 1-2</v>
      </c>
      <c r="F372" t="str">
        <f ca="1">IF(RIGHT(FPL_Combined[[#Headers],[Gameweek 05]],2)&lt;$B$622,INDEX(FPL_Results_Extract[Gameweek 05],MATCH($A372,FPL_Results_Extract[[Player]:[Player]],0)),INDEX(Team_Key[[Abbreviation]:[Abbreviation]],MATCH(LEFT(INDEX(FPL_Fixtures_Extract[],MATCH($A372,FPL_Fixtures_Extract[[Player]:[Player]],0),MATCH(FPL_Combined[[#Headers],[Gameweek 05]],FPL_Fixtures_Extract[#Headers],0)),LEN(INDEX(FPL_Fixtures_Extract[],MATCH($A372,FPL_Fixtures_Extract[[Player]:[Player]],0),MATCH(FPL_Combined[[#Headers],[Gameweek 05]],FPL_Fixtures_Extract[#Headers],0)))-4),Team_Key[[Full Name]:[Full Name]],0))&amp;RIGHT(INDEX(FPL_Fixtures_Extract[],MATCH($A372,FPL_Fixtures_Extract[[Player]:[Player]],0),MATCH(FPL_Combined[[#Headers],[Gameweek 05]],FPL_Fixtures_Extract[#Headers],0)),3))</f>
        <v>EVE(A) 1-3</v>
      </c>
      <c r="G372" t="str">
        <f ca="1">IF(RIGHT(FPL_Combined[[#Headers],[Gameweek 06]],2)&lt;$B$622,INDEX(FPL_Results_Extract[Gameweek 06],MATCH($A372,FPL_Results_Extract[[Player]:[Player]],0)),INDEX(Team_Key[[Abbreviation]:[Abbreviation]],MATCH(LEFT(INDEX(FPL_Fixtures_Extract[],MATCH($A372,FPL_Fixtures_Extract[[Player]:[Player]],0),MATCH(FPL_Combined[[#Headers],[Gameweek 06]],FPL_Fixtures_Extract[#Headers],0)),LEN(INDEX(FPL_Fixtures_Extract[],MATCH($A372,FPL_Fixtures_Extract[[Player]:[Player]],0),MATCH(FPL_Combined[[#Headers],[Gameweek 06]],FPL_Fixtures_Extract[#Headers],0)))-4),Team_Key[[Full Name]:[Full Name]],0))&amp;RIGHT(INDEX(FPL_Fixtures_Extract[],MATCH($A372,FPL_Fixtures_Extract[[Player]:[Player]],0),MATCH(FPL_Combined[[#Headers],[Gameweek 06]],FPL_Fixtures_Extract[#Headers],0)),3))</f>
        <v>ARS(H) 2-0</v>
      </c>
      <c r="H372" t="str">
        <f ca="1">IF(RIGHT(FPL_Combined[[#Headers],[Gameweek 07]],2)&lt;$B$622,INDEX(FPL_Results_Extract[Gameweek 07],MATCH($A372,FPL_Results_Extract[[Player]:[Player]],0)),INDEX(Team_Key[[Abbreviation]:[Abbreviation]],MATCH(LEFT(INDEX(FPL_Fixtures_Extract[],MATCH($A372,FPL_Fixtures_Extract[[Player]:[Player]],0),MATCH(FPL_Combined[[#Headers],[Gameweek 07]],FPL_Fixtures_Extract[#Headers],0)),LEN(INDEX(FPL_Fixtures_Extract[],MATCH($A372,FPL_Fixtures_Extract[[Player]:[Player]],0),MATCH(FPL_Combined[[#Headers],[Gameweek 07]],FPL_Fixtures_Extract[#Headers],0)))-4),Team_Key[[Full Name]:[Full Name]],0))&amp;RIGHT(INDEX(FPL_Fixtures_Extract[],MATCH($A372,FPL_Fixtures_Extract[[Player]:[Player]],0),MATCH(FPL_Combined[[#Headers],[Gameweek 07]],FPL_Fixtures_Extract[#Headers],0)),3))</f>
        <v>NEW(A) 2-2</v>
      </c>
      <c r="I372" t="str">
        <f ca="1">IF(RIGHT(FPL_Combined[[#Headers],[Gameweek 08]],2)&lt;$B$622,INDEX(FPL_Results_Extract[Gameweek 08],MATCH($A372,FPL_Results_Extract[[Player]:[Player]],0)),INDEX(Team_Key[[Abbreviation]:[Abbreviation]],MATCH(LEFT(INDEX(FPL_Fixtures_Extract[],MATCH($A372,FPL_Fixtures_Extract[[Player]:[Player]],0),MATCH(FPL_Combined[[#Headers],[Gameweek 08]],FPL_Fixtures_Extract[#Headers],0)),LEN(INDEX(FPL_Fixtures_Extract[],MATCH($A372,FPL_Fixtures_Extract[[Player]:[Player]],0),MATCH(FPL_Combined[[#Headers],[Gameweek 08]],FPL_Fixtures_Extract[#Headers],0)))-4),Team_Key[[Full Name]:[Full Name]],0))&amp;RIGHT(INDEX(FPL_Fixtures_Extract[],MATCH($A372,FPL_Fixtures_Extract[[Player]:[Player]],0),MATCH(FPL_Combined[[#Headers],[Gameweek 08]],FPL_Fixtures_Extract[#Headers],0)),3))</f>
        <v>SOU(H) 1-3</v>
      </c>
      <c r="J372" t="str">
        <f ca="1">IF(RIGHT(FPL_Combined[[#Headers],[Gameweek 09]],2)&lt;$B$622,INDEX(FPL_Results_Extract[Gameweek 09],MATCH($A372,FPL_Results_Extract[[Player]:[Player]],0)),INDEX(Team_Key[[Abbreviation]:[Abbreviation]],MATCH(LEFT(INDEX(FPL_Fixtures_Extract[],MATCH($A372,FPL_Fixtures_Extract[[Player]:[Player]],0),MATCH(FPL_Combined[[#Headers],[Gameweek 09]],FPL_Fixtures_Extract[#Headers],0)),LEN(INDEX(FPL_Fixtures_Extract[],MATCH($A372,FPL_Fixtures_Extract[[Player]:[Player]],0),MATCH(FPL_Combined[[#Headers],[Gameweek 09]],FPL_Fixtures_Extract[#Headers],0)))-4),Team_Key[[Full Name]:[Full Name]],0))&amp;RIGHT(INDEX(FPL_Fixtures_Extract[],MATCH($A372,FPL_Fixtures_Extract[[Player]:[Player]],0),MATCH(FPL_Combined[[#Headers],[Gameweek 09]],FPL_Fixtures_Extract[#Headers],0)),3))</f>
        <v>AVL(H) 2-0</v>
      </c>
      <c r="K372" t="str">
        <f ca="1">IF(RIGHT(FPL_Combined[[#Headers],[Gameweek 10]],2)&lt;$B$622,INDEX(FPL_Results_Extract[Gameweek 10],MATCH($A372,FPL_Results_Extract[[Player]:[Player]],0)),INDEX(Team_Key[[Abbreviation]:[Abbreviation]],MATCH(LEFT(INDEX(FPL_Fixtures_Extract[],MATCH($A372,FPL_Fixtures_Extract[[Player]:[Player]],0),MATCH(FPL_Combined[[#Headers],[Gameweek 10]],FPL_Fixtures_Extract[#Headers],0)),LEN(INDEX(FPL_Fixtures_Extract[],MATCH($A372,FPL_Fixtures_Extract[[Player]:[Player]],0),MATCH(FPL_Combined[[#Headers],[Gameweek 10]],FPL_Fixtures_Extract[#Headers],0)))-4),Team_Key[[Full Name]:[Full Name]],0))&amp;RIGHT(INDEX(FPL_Fixtures_Extract[],MATCH($A372,FPL_Fixtures_Extract[[Player]:[Player]],0),MATCH(FPL_Combined[[#Headers],[Gameweek 10]],FPL_Fixtures_Extract[#Headers],0)),3))</f>
        <v>WHU(A) 1-2</v>
      </c>
      <c r="L372" t="str">
        <f ca="1">IF(RIGHT(FPL_Combined[[#Headers],[Gameweek 11]],2)&lt;$B$622,INDEX(FPL_Results_Extract[Gameweek 11],MATCH($A372,FPL_Results_Extract[[Player]:[Player]],0)),INDEX(Team_Key[[Abbreviation]:[Abbreviation]],MATCH(LEFT(INDEX(FPL_Fixtures_Extract[],MATCH($A372,FPL_Fixtures_Extract[[Player]:[Player]],0),MATCH(FPL_Combined[[#Headers],[Gameweek 11]],FPL_Fixtures_Extract[#Headers],0)),LEN(INDEX(FPL_Fixtures_Extract[],MATCH($A372,FPL_Fixtures_Extract[[Player]:[Player]],0),MATCH(FPL_Combined[[#Headers],[Gameweek 11]],FPL_Fixtures_Extract[#Headers],0)))-4),Team_Key[[Full Name]:[Full Name]],0))&amp;RIGHT(INDEX(FPL_Fixtures_Extract[],MATCH($A372,FPL_Fixtures_Extract[[Player]:[Player]],0),MATCH(FPL_Combined[[#Headers],[Gameweek 11]],FPL_Fixtures_Extract[#Headers],0)),3))</f>
        <v>LIV(H) 1-3</v>
      </c>
      <c r="M372" t="str">
        <f ca="1">IF(RIGHT(FPL_Combined[[#Headers],[Gameweek 12]],2)&lt;$B$622,INDEX(FPL_Results_Extract[Gameweek 12],MATCH($A372,FPL_Results_Extract[[Player]:[Player]],0)),INDEX(Team_Key[[Abbreviation]:[Abbreviation]],MATCH(LEFT(INDEX(FPL_Fixtures_Extract[],MATCH($A372,FPL_Fixtures_Extract[[Player]:[Player]],0),MATCH(FPL_Combined[[#Headers],[Gameweek 12]],FPL_Fixtures_Extract[#Headers],0)),LEN(INDEX(FPL_Fixtures_Extract[],MATCH($A372,FPL_Fixtures_Extract[[Player]:[Player]],0),MATCH(FPL_Combined[[#Headers],[Gameweek 12]],FPL_Fixtures_Extract[#Headers],0)))-4),Team_Key[[Full Name]:[Full Name]],0))&amp;RIGHT(INDEX(FPL_Fixtures_Extract[],MATCH($A372,FPL_Fixtures_Extract[[Player]:[Player]],0),MATCH(FPL_Combined[[#Headers],[Gameweek 12]],FPL_Fixtures_Extract[#Headers],0)),3))</f>
        <v>STK(A) 0-1</v>
      </c>
      <c r="N372" t="str">
        <f ca="1">IF(RIGHT(FPL_Combined[[#Headers],[Gameweek 13]],2)&lt;$B$622,INDEX(FPL_Results_Extract[Gameweek 13],MATCH($A372,FPL_Results_Extract[[Player]:[Player]],0)),INDEX(Team_Key[[Abbreviation]:[Abbreviation]],MATCH(LEFT(INDEX(FPL_Fixtures_Extract[],MATCH($A372,FPL_Fixtures_Extract[[Player]:[Player]],0),MATCH(FPL_Combined[[#Headers],[Gameweek 13]],FPL_Fixtures_Extract[#Headers],0)),LEN(INDEX(FPL_Fixtures_Extract[],MATCH($A372,FPL_Fixtures_Extract[[Player]:[Player]],0),MATCH(FPL_Combined[[#Headers],[Gameweek 13]],FPL_Fixtures_Extract[#Headers],0)))-4),Team_Key[[Full Name]:[Full Name]],0))&amp;RIGHT(INDEX(FPL_Fixtures_Extract[],MATCH($A372,FPL_Fixtures_Extract[[Player]:[Player]],0),MATCH(FPL_Combined[[#Headers],[Gameweek 13]],FPL_Fixtures_Extract[#Headers],0)),3))</f>
        <v>NOR(H) 1-0</v>
      </c>
      <c r="O372" t="str">
        <f ca="1">IF(RIGHT(FPL_Combined[[#Headers],[Gameweek 14]],2)&lt;$B$622,INDEX(FPL_Results_Extract[Gameweek 14],MATCH($A372,FPL_Results_Extract[[Player]:[Player]],0)),INDEX(Team_Key[[Abbreviation]:[Abbreviation]],MATCH(LEFT(INDEX(FPL_Fixtures_Extract[],MATCH($A372,FPL_Fixtures_Extract[[Player]:[Player]],0),MATCH(FPL_Combined[[#Headers],[Gameweek 14]],FPL_Fixtures_Extract[#Headers],0)),LEN(INDEX(FPL_Fixtures_Extract[],MATCH($A372,FPL_Fixtures_Extract[[Player]:[Player]],0),MATCH(FPL_Combined[[#Headers],[Gameweek 14]],FPL_Fixtures_Extract[#Headers],0)))-4),Team_Key[[Full Name]:[Full Name]],0))&amp;RIGHT(INDEX(FPL_Fixtures_Extract[],MATCH($A372,FPL_Fixtures_Extract[[Player]:[Player]],0),MATCH(FPL_Combined[[#Headers],[Gameweek 14]],FPL_Fixtures_Extract[#Headers],0)),3))</f>
        <v>TOT(A) 0-0</v>
      </c>
      <c r="P372" t="str">
        <f ca="1">IF(RIGHT(FPL_Combined[[#Headers],[Gameweek 15]],2)&lt;$B$622,INDEX(FPL_Results_Extract[Gameweek 15],MATCH($A372,FPL_Results_Extract[[Player]:[Player]],0)),INDEX(Team_Key[[Abbreviation]:[Abbreviation]],MATCH(LEFT(INDEX(FPL_Fixtures_Extract[],MATCH($A372,FPL_Fixtures_Extract[[Player]:[Player]],0),MATCH(FPL_Combined[[#Headers],[Gameweek 15]],FPL_Fixtures_Extract[#Headers],0)),LEN(INDEX(FPL_Fixtures_Extract[],MATCH($A372,FPL_Fixtures_Extract[[Player]:[Player]],0),MATCH(FPL_Combined[[#Headers],[Gameweek 15]],FPL_Fixtures_Extract[#Headers],0)))-4),Team_Key[[Full Name]:[Full Name]],0))&amp;RIGHT(INDEX(FPL_Fixtures_Extract[],MATCH($A372,FPL_Fixtures_Extract[[Player]:[Player]],0),MATCH(FPL_Combined[[#Headers],[Gameweek 15]],FPL_Fixtures_Extract[#Headers],0)),3))</f>
        <v>BOU(H) 0-1</v>
      </c>
      <c r="Q372" t="str">
        <f ca="1">IF(RIGHT(FPL_Combined[[#Headers],[Gameweek 16]],2)&lt;$B$622,INDEX(FPL_Results_Extract[Gameweek 16],MATCH($A372,FPL_Results_Extract[[Player]:[Player]],0)),INDEX(Team_Key[[Abbreviation]:[Abbreviation]],MATCH(LEFT(INDEX(FPL_Fixtures_Extract[],MATCH($A372,FPL_Fixtures_Extract[[Player]:[Player]],0),MATCH(FPL_Combined[[#Headers],[Gameweek 16]],FPL_Fixtures_Extract[#Headers],0)),LEN(INDEX(FPL_Fixtures_Extract[],MATCH($A372,FPL_Fixtures_Extract[[Player]:[Player]],0),MATCH(FPL_Combined[[#Headers],[Gameweek 16]],FPL_Fixtures_Extract[#Headers],0)))-4),Team_Key[[Full Name]:[Full Name]],0))&amp;RIGHT(INDEX(FPL_Fixtures_Extract[],MATCH($A372,FPL_Fixtures_Extract[[Player]:[Player]],0),MATCH(FPL_Combined[[#Headers],[Gameweek 16]],FPL_Fixtures_Extract[#Headers],0)),3))</f>
        <v>LEI(A) 1-2</v>
      </c>
      <c r="R372" t="str">
        <f ca="1">IF(RIGHT(FPL_Combined[[#Headers],[Gameweek 17]],2)&lt;$B$622,INDEX(FPL_Results_Extract[Gameweek 17],MATCH($A372,FPL_Results_Extract[[Player]:[Player]],0)),INDEX(Team_Key[[Abbreviation]:[Abbreviation]],MATCH(LEFT(INDEX(FPL_Fixtures_Extract[],MATCH($A372,FPL_Fixtures_Extract[[Player]:[Player]],0),MATCH(FPL_Combined[[#Headers],[Gameweek 17]],FPL_Fixtures_Extract[#Headers],0)),LEN(INDEX(FPL_Fixtures_Extract[],MATCH($A372,FPL_Fixtures_Extract[[Player]:[Player]],0),MATCH(FPL_Combined[[#Headers],[Gameweek 17]],FPL_Fixtures_Extract[#Headers],0)))-4),Team_Key[[Full Name]:[Full Name]],0))&amp;RIGHT(INDEX(FPL_Fixtures_Extract[],MATCH($A372,FPL_Fixtures_Extract[[Player]:[Player]],0),MATCH(FPL_Combined[[#Headers],[Gameweek 17]],FPL_Fixtures_Extract[#Headers],0)),3))</f>
        <v>SUN(H) 3-1</v>
      </c>
      <c r="S372" t="str">
        <f ca="1">IF(RIGHT(FPL_Combined[[#Headers],[Gameweek 18]],2)&lt;$B$622,INDEX(FPL_Results_Extract[Gameweek 18],MATCH($A372,FPL_Results_Extract[[Player]:[Player]],0)),INDEX(Team_Key[[Abbreviation]:[Abbreviation]],MATCH(LEFT(INDEX(FPL_Fixtures_Extract[],MATCH($A372,FPL_Fixtures_Extract[[Player]:[Player]],0),MATCH(FPL_Combined[[#Headers],[Gameweek 18]],FPL_Fixtures_Extract[#Headers],0)),LEN(INDEX(FPL_Fixtures_Extract[],MATCH($A372,FPL_Fixtures_Extract[[Player]:[Player]],0),MATCH(FPL_Combined[[#Headers],[Gameweek 18]],FPL_Fixtures_Extract[#Headers],0)))-4),Team_Key[[Full Name]:[Full Name]],0))&amp;RIGHT(INDEX(FPL_Fixtures_Extract[],MATCH($A372,FPL_Fixtures_Extract[[Player]:[Player]],0),MATCH(FPL_Combined[[#Headers],[Gameweek 18]],FPL_Fixtures_Extract[#Headers],0)),3))</f>
        <v>WAT(H) 2-2</v>
      </c>
      <c r="T372" t="str">
        <f ca="1">IF(RIGHT(FPL_Combined[[#Headers],[Gameweek 19]],2)&lt;$B$622,INDEX(FPL_Results_Extract[Gameweek 19],MATCH($A372,FPL_Results_Extract[[Player]:[Player]],0)),INDEX(Team_Key[[Abbreviation]:[Abbreviation]],MATCH(LEFT(INDEX(FPL_Fixtures_Extract[],MATCH($A372,FPL_Fixtures_Extract[[Player]:[Player]],0),MATCH(FPL_Combined[[#Headers],[Gameweek 19]],FPL_Fixtures_Extract[#Headers],0)),LEN(INDEX(FPL_Fixtures_Extract[],MATCH($A372,FPL_Fixtures_Extract[[Player]:[Player]],0),MATCH(FPL_Combined[[#Headers],[Gameweek 19]],FPL_Fixtures_Extract[#Headers],0)))-4),Team_Key[[Full Name]:[Full Name]],0))&amp;RIGHT(INDEX(FPL_Fixtures_Extract[],MATCH($A372,FPL_Fixtures_Extract[[Player]:[Player]],0),MATCH(FPL_Combined[[#Headers],[Gameweek 19]],FPL_Fixtures_Extract[#Headers],0)),3))</f>
        <v>MUN(A) 0-0</v>
      </c>
      <c r="U372" t="str">
        <f ca="1">IF(RIGHT(FPL_Combined[[#Headers],[Gameweek 20]],2)&lt;$B$622,INDEX(FPL_Results_Extract[Gameweek 20],MATCH($A372,FPL_Results_Extract[[Player]:[Player]],0)),INDEX(Team_Key[[Abbreviation]:[Abbreviation]],MATCH(LEFT(INDEX(FPL_Fixtures_Extract[],MATCH($A372,FPL_Fixtures_Extract[[Player]:[Player]],0),MATCH(FPL_Combined[[#Headers],[Gameweek 20]],FPL_Fixtures_Extract[#Headers],0)),LEN(INDEX(FPL_Fixtures_Extract[],MATCH($A372,FPL_Fixtures_Extract[[Player]:[Player]],0),MATCH(FPL_Combined[[#Headers],[Gameweek 20]],FPL_Fixtures_Extract[#Headers],0)))-4),Team_Key[[Full Name]:[Full Name]],0))&amp;RIGHT(INDEX(FPL_Fixtures_Extract[],MATCH($A372,FPL_Fixtures_Extract[[Player]:[Player]],0),MATCH(FPL_Combined[[#Headers],[Gameweek 20]],FPL_Fixtures_Extract[#Headers],0)),3))</f>
        <v>CRY(A) 3-0</v>
      </c>
      <c r="V372" t="str">
        <f ca="1">IF(RIGHT(FPL_Combined[[#Headers],[Gameweek 21]],2)&lt;$B$622,INDEX(FPL_Results_Extract[Gameweek 21],MATCH($A372,FPL_Results_Extract[[Player]:[Player]],0)),INDEX(Team_Key[[Abbreviation]:[Abbreviation]],MATCH(LEFT(INDEX(FPL_Fixtures_Extract[],MATCH($A372,FPL_Fixtures_Extract[[Player]:[Player]],0),MATCH(FPL_Combined[[#Headers],[Gameweek 21]],FPL_Fixtures_Extract[#Headers],0)),LEN(INDEX(FPL_Fixtures_Extract[],MATCH($A372,FPL_Fixtures_Extract[[Player]:[Player]],0),MATCH(FPL_Combined[[#Headers],[Gameweek 21]],FPL_Fixtures_Extract[#Headers],0)))-4),Team_Key[[Full Name]:[Full Name]],0))&amp;RIGHT(INDEX(FPL_Fixtures_Extract[],MATCH($A372,FPL_Fixtures_Extract[[Player]:[Player]],0),MATCH(FPL_Combined[[#Headers],[Gameweek 21]],FPL_Fixtures_Extract[#Headers],0)),3))</f>
        <v>WBA(H) 2-2</v>
      </c>
      <c r="W372" t="str">
        <f ca="1">IF(RIGHT(FPL_Combined[[#Headers],[Gameweek 22]],2)&lt;$B$622,INDEX(FPL_Results_Extract[Gameweek 22],MATCH($A372,FPL_Results_Extract[[Player]:[Player]],0)),INDEX(Team_Key[[Abbreviation]:[Abbreviation]],MATCH(LEFT(INDEX(FPL_Fixtures_Extract[],MATCH($A372,FPL_Fixtures_Extract[[Player]:[Player]],0),MATCH(FPL_Combined[[#Headers],[Gameweek 22]],FPL_Fixtures_Extract[#Headers],0)),LEN(INDEX(FPL_Fixtures_Extract[],MATCH($A372,FPL_Fixtures_Extract[[Player]:[Player]],0),MATCH(FPL_Combined[[#Headers],[Gameweek 22]],FPL_Fixtures_Extract[#Headers],0)))-4),Team_Key[[Full Name]:[Full Name]],0))&amp;RIGHT(INDEX(FPL_Fixtures_Extract[],MATCH($A372,FPL_Fixtures_Extract[[Player]:[Player]],0),MATCH(FPL_Combined[[#Headers],[Gameweek 22]],FPL_Fixtures_Extract[#Headers],0)),3))</f>
        <v>EVE(H) 3-3</v>
      </c>
      <c r="X372" t="str">
        <f ca="1">IF(RIGHT(FPL_Combined[[#Headers],[Gameweek 23]],2)&lt;$B$622,INDEX(FPL_Results_Extract[Gameweek 23],MATCH($A372,FPL_Results_Extract[[Player]:[Player]],0)),INDEX(Team_Key[[Abbreviation]:[Abbreviation]],MATCH(LEFT(INDEX(FPL_Fixtures_Extract[],MATCH($A372,FPL_Fixtures_Extract[[Player]:[Player]],0),MATCH(FPL_Combined[[#Headers],[Gameweek 23]],FPL_Fixtures_Extract[#Headers],0)),LEN(INDEX(FPL_Fixtures_Extract[],MATCH($A372,FPL_Fixtures_Extract[[Player]:[Player]],0),MATCH(FPL_Combined[[#Headers],[Gameweek 23]],FPL_Fixtures_Extract[#Headers],0)))-4),Team_Key[[Full Name]:[Full Name]],0))&amp;RIGHT(INDEX(FPL_Fixtures_Extract[],MATCH($A372,FPL_Fixtures_Extract[[Player]:[Player]],0),MATCH(FPL_Combined[[#Headers],[Gameweek 23]],FPL_Fixtures_Extract[#Headers],0)),3))</f>
        <v>ARS(A) 1-0</v>
      </c>
      <c r="Y372" t="str">
        <f ca="1">IF(RIGHT(FPL_Combined[[#Headers],[Gameweek 24]],2)&lt;$B$622,INDEX(FPL_Results_Extract[Team],MATCH($A372,FPL_Results_Extract[[Player]:[Player]],0)),INDEX(Team_Key[[Abbreviation]:[Abbreviation]],MATCH(LEFT(INDEX(FPL_Fixtures_Extract[],MATCH($A372,FPL_Fixtures_Extract[[Player]:[Player]],0),MATCH(FPL_Combined[[#Headers],[Gameweek 24]],FPL_Fixtures_Extract[#Headers],0)),LEN(INDEX(FPL_Fixtures_Extract[],MATCH($A372,FPL_Fixtures_Extract[[Player]:[Player]],0),MATCH(FPL_Combined[[#Headers],[Gameweek 24]],FPL_Fixtures_Extract[#Headers],0)))-4),Team_Key[[Full Name]:[Full Name]],0))&amp;RIGHT(INDEX(FPL_Fixtures_Extract[],MATCH($A372,FPL_Fixtures_Extract[[Player]:[Player]],0),MATCH(FPL_Combined[[#Headers],[Gameweek 24]],FPL_Fixtures_Extract[#Headers],0)),3))</f>
        <v>CHE</v>
      </c>
      <c r="Z372" t="str">
        <f ca="1">IF(RIGHT(FPL_Combined[[#Headers],[Gameweek 25]],2)&lt;$B$622,INDEX(FPL_Results_Extract[Player],MATCH($A372,FPL_Results_Extract[[Player]:[Player]],0)),INDEX(Team_Key[[Abbreviation]:[Abbreviation]],MATCH(LEFT(INDEX(FPL_Fixtures_Extract[],MATCH($A372,FPL_Fixtures_Extract[[Player]:[Player]],0),MATCH(FPL_Combined[[#Headers],[Gameweek 25]],FPL_Fixtures_Extract[#Headers],0)),LEN(INDEX(FPL_Fixtures_Extract[],MATCH($A372,FPL_Fixtures_Extract[[Player]:[Player]],0),MATCH(FPL_Combined[[#Headers],[Gameweek 25]],FPL_Fixtures_Extract[#Headers],0)))-4),Team_Key[[Full Name]:[Full Name]],0))&amp;RIGHT(INDEX(FPL_Fixtures_Extract[],MATCH($A372,FPL_Fixtures_Extract[[Player]:[Player]],0),MATCH(FPL_Combined[[#Headers],[Gameweek 25]],FPL_Fixtures_Extract[#Headers],0)),3))</f>
        <v>Matic</v>
      </c>
      <c r="AA372" t="str">
        <f ca="1">IF(RIGHT(FPL_Combined[[#Headers],[Gameweek 26]],2)&lt;$B$622,INDEX(FPL_Results_Extract[Gameweek 01],MATCH($A372,FPL_Results_Extract[[Player]:[Player]],0)),INDEX(Team_Key[[Abbreviation]:[Abbreviation]],MATCH(LEFT(INDEX(FPL_Fixtures_Extract[],MATCH($A372,FPL_Fixtures_Extract[[Player]:[Player]],0),MATCH(FPL_Combined[[#Headers],[Gameweek 26]],FPL_Fixtures_Extract[#Headers],0)),LEN(INDEX(FPL_Fixtures_Extract[],MATCH($A372,FPL_Fixtures_Extract[[Player]:[Player]],0),MATCH(FPL_Combined[[#Headers],[Gameweek 26]],FPL_Fixtures_Extract[#Headers],0)))-4),Team_Key[[Full Name]:[Full Name]],0))&amp;RIGHT(INDEX(FPL_Fixtures_Extract[],MATCH($A372,FPL_Fixtures_Extract[[Player]:[Player]],0),MATCH(FPL_Combined[[#Headers],[Gameweek 26]],FPL_Fixtures_Extract[#Headers],0)),3))</f>
        <v>SWA(H) 2-2</v>
      </c>
      <c r="AB372" t="str">
        <f ca="1">IF(RIGHT(FPL_Combined[[#Headers],[Gameweek 27]],2)&lt;$B$622,INDEX(FPL_Results_Extract[Gameweek 02],MATCH($A372,FPL_Results_Extract[[Player]:[Player]],0)),INDEX(Team_Key[[Abbreviation]:[Abbreviation]],MATCH(LEFT(INDEX(FPL_Fixtures_Extract[],MATCH($A372,FPL_Fixtures_Extract[[Player]:[Player]],0),MATCH(FPL_Combined[[#Headers],[Gameweek 27]],FPL_Fixtures_Extract[#Headers],0)),LEN(INDEX(FPL_Fixtures_Extract[],MATCH($A372,FPL_Fixtures_Extract[[Player]:[Player]],0),MATCH(FPL_Combined[[#Headers],[Gameweek 27]],FPL_Fixtures_Extract[#Headers],0)))-4),Team_Key[[Full Name]:[Full Name]],0))&amp;RIGHT(INDEX(FPL_Fixtures_Extract[],MATCH($A372,FPL_Fixtures_Extract[[Player]:[Player]],0),MATCH(FPL_Combined[[#Headers],[Gameweek 27]],FPL_Fixtures_Extract[#Headers],0)),3))</f>
        <v>MCI(A) 0-3</v>
      </c>
      <c r="AC372" t="str">
        <f ca="1">IF(RIGHT(FPL_Combined[[#Headers],[Gameweek 28]],2)&lt;$B$622,INDEX(FPL_Results_Extract[Gameweek 03],MATCH($A372,FPL_Results_Extract[[Player]:[Player]],0)),INDEX(Team_Key[[Abbreviation]:[Abbreviation]],MATCH(LEFT(INDEX(FPL_Fixtures_Extract[],MATCH($A372,FPL_Fixtures_Extract[[Player]:[Player]],0),MATCH(FPL_Combined[[#Headers],[Gameweek 28]],FPL_Fixtures_Extract[#Headers],0)),LEN(INDEX(FPL_Fixtures_Extract[],MATCH($A372,FPL_Fixtures_Extract[[Player]:[Player]],0),MATCH(FPL_Combined[[#Headers],[Gameweek 28]],FPL_Fixtures_Extract[#Headers],0)))-4),Team_Key[[Full Name]:[Full Name]],0))&amp;RIGHT(INDEX(FPL_Fixtures_Extract[],MATCH($A372,FPL_Fixtures_Extract[[Player]:[Player]],0),MATCH(FPL_Combined[[#Headers],[Gameweek 28]],FPL_Fixtures_Extract[#Headers],0)),3))</f>
        <v>WBA(A) 3-2</v>
      </c>
      <c r="AD372" t="str">
        <f ca="1">IF(RIGHT(FPL_Combined[[#Headers],[Gameweek 29]],2)&lt;$B$622,INDEX(FPL_Results_Extract[Gameweek 04],MATCH($A372,FPL_Results_Extract[[Player]:[Player]],0)),INDEX(Team_Key[[Abbreviation]:[Abbreviation]],MATCH(LEFT(INDEX(FPL_Fixtures_Extract[],MATCH($A372,FPL_Fixtures_Extract[[Player]:[Player]],0),MATCH(FPL_Combined[[#Headers],[Gameweek 29]],FPL_Fixtures_Extract[#Headers],0)),LEN(INDEX(FPL_Fixtures_Extract[],MATCH($A372,FPL_Fixtures_Extract[[Player]:[Player]],0),MATCH(FPL_Combined[[#Headers],[Gameweek 29]],FPL_Fixtures_Extract[#Headers],0)))-4),Team_Key[[Full Name]:[Full Name]],0))&amp;RIGHT(INDEX(FPL_Fixtures_Extract[],MATCH($A372,FPL_Fixtures_Extract[[Player]:[Player]],0),MATCH(FPL_Combined[[#Headers],[Gameweek 29]],FPL_Fixtures_Extract[#Headers],0)),3))</f>
        <v>STK(H)</v>
      </c>
      <c r="AE372" t="e">
        <f ca="1">IF(RIGHT(FPL_Combined[[#Headers],[Gameweek 30]],2)&lt;$B$622,INDEX(FPL_Results_Extract[Gameweek 05],MATCH($A372,FPL_Results_Extract[[Player]:[Player]],0)),INDEX(Team_Key[[Abbreviation]:[Abbreviation]],MATCH(LEFT(INDEX(FPL_Fixtures_Extract[],MATCH($A372,FPL_Fixtures_Extract[[Player]:[Player]],0),MATCH(FPL_Combined[[#Headers],[Gameweek 30]],FPL_Fixtures_Extract[#Headers],0)),LEN(INDEX(FPL_Fixtures_Extract[],MATCH($A372,FPL_Fixtures_Extract[[Player]:[Player]],0),MATCH(FPL_Combined[[#Headers],[Gameweek 30]],FPL_Fixtures_Extract[#Headers],0)))-4),Team_Key[[Full Name]:[Full Name]],0))&amp;RIGHT(INDEX(FPL_Fixtures_Extract[],MATCH($A372,FPL_Fixtures_Extract[[Player]:[Player]],0),MATCH(FPL_Combined[[#Headers],[Gameweek 30]],FPL_Fixtures_Extract[#Headers],0)),3))</f>
        <v>#VALUE!</v>
      </c>
      <c r="AF372" t="str">
        <f ca="1">IF(RIGHT(FPL_Combined[[#Headers],[Gameweek 31]],2)&lt;$B$622,INDEX(FPL_Results_Extract[Gameweek 06],MATCH($A372,FPL_Results_Extract[[Player]:[Player]],0)),INDEX(Team_Key[[Abbreviation]:[Abbreviation]],MATCH(LEFT(INDEX(FPL_Fixtures_Extract[],MATCH($A372,FPL_Fixtures_Extract[[Player]:[Player]],0),MATCH(FPL_Combined[[#Headers],[Gameweek 31]],FPL_Fixtures_Extract[#Headers],0)),LEN(INDEX(FPL_Fixtures_Extract[],MATCH($A372,FPL_Fixtures_Extract[[Player]:[Player]],0),MATCH(FPL_Combined[[#Headers],[Gameweek 31]],FPL_Fixtures_Extract[#Headers],0)))-4),Team_Key[[Full Name]:[Full Name]],0))&amp;RIGHT(INDEX(FPL_Fixtures_Extract[],MATCH($A372,FPL_Fixtures_Extract[[Player]:[Player]],0),MATCH(FPL_Combined[[#Headers],[Gameweek 31]],FPL_Fixtures_Extract[#Headers],0)),3))</f>
        <v>WHU(H)</v>
      </c>
      <c r="AG372" t="str">
        <f ca="1">IF(RIGHT(FPL_Combined[[#Headers],[Gameweek 32]],2)&lt;$B$622,INDEX(FPL_Results_Extract[Gameweek 07],MATCH($A372,FPL_Results_Extract[[Player]:[Player]],0)),INDEX(Team_Key[[Abbreviation]:[Abbreviation]],MATCH(LEFT(INDEX(FPL_Fixtures_Extract[],MATCH($A372,FPL_Fixtures_Extract[[Player]:[Player]],0),MATCH(FPL_Combined[[#Headers],[Gameweek 32]],FPL_Fixtures_Extract[#Headers],0)),LEN(INDEX(FPL_Fixtures_Extract[],MATCH($A372,FPL_Fixtures_Extract[[Player]:[Player]],0),MATCH(FPL_Combined[[#Headers],[Gameweek 32]],FPL_Fixtures_Extract[#Headers],0)))-4),Team_Key[[Full Name]:[Full Name]],0))&amp;RIGHT(INDEX(FPL_Fixtures_Extract[],MATCH($A372,FPL_Fixtures_Extract[[Player]:[Player]],0),MATCH(FPL_Combined[[#Headers],[Gameweek 32]],FPL_Fixtures_Extract[#Headers],0)),3))</f>
        <v>AVL(A)</v>
      </c>
      <c r="AH372" t="str">
        <f ca="1">IF(RIGHT(FPL_Combined[[#Headers],[Gameweek 33]],2)&lt;$B$622,INDEX(FPL_Results_Extract[Gameweek 08],MATCH($A372,FPL_Results_Extract[[Player]:[Player]],0)),INDEX(Team_Key[[Abbreviation]:[Abbreviation]],MATCH(LEFT(INDEX(FPL_Fixtures_Extract[],MATCH($A372,FPL_Fixtures_Extract[[Player]:[Player]],0),MATCH(FPL_Combined[[#Headers],[Gameweek 33]],FPL_Fixtures_Extract[#Headers],0)),LEN(INDEX(FPL_Fixtures_Extract[],MATCH($A372,FPL_Fixtures_Extract[[Player]:[Player]],0),MATCH(FPL_Combined[[#Headers],[Gameweek 33]],FPL_Fixtures_Extract[#Headers],0)))-4),Team_Key[[Full Name]:[Full Name]],0))&amp;RIGHT(INDEX(FPL_Fixtures_Extract[],MATCH($A372,FPL_Fixtures_Extract[[Player]:[Player]],0),MATCH(FPL_Combined[[#Headers],[Gameweek 33]],FPL_Fixtures_Extract[#Headers],0)),3))</f>
        <v>SWA(A)</v>
      </c>
      <c r="AI372" t="str">
        <f ca="1">IF(RIGHT(FPL_Combined[[#Headers],[Gameweek 34]],2)&lt;$B$622,INDEX(FPL_Results_Extract[Gameweek 09],MATCH($A372,FPL_Results_Extract[[Player]:[Player]],0)),INDEX(Team_Key[[Abbreviation]:[Abbreviation]],MATCH(LEFT(INDEX(FPL_Fixtures_Extract[],MATCH($A372,FPL_Fixtures_Extract[[Player]:[Player]],0),MATCH(FPL_Combined[[#Headers],[Gameweek 34]],FPL_Fixtures_Extract[#Headers],0)),LEN(INDEX(FPL_Fixtures_Extract[],MATCH($A372,FPL_Fixtures_Extract[[Player]:[Player]],0),MATCH(FPL_Combined[[#Headers],[Gameweek 34]],FPL_Fixtures_Extract[#Headers],0)))-4),Team_Key[[Full Name]:[Full Name]],0))&amp;RIGHT(INDEX(FPL_Fixtures_Extract[],MATCH($A372,FPL_Fixtures_Extract[[Player]:[Player]],0),MATCH(FPL_Combined[[#Headers],[Gameweek 34]],FPL_Fixtures_Extract[#Headers],0)),3))</f>
        <v>MCI(H)</v>
      </c>
      <c r="AJ372" t="str">
        <f ca="1">IF(RIGHT(FPL_Combined[[#Headers],[Gameweek 35]],2)&lt;$B$622,INDEX(FPL_Results_Extract[Gameweek 10],MATCH($A372,FPL_Results_Extract[[Player]:[Player]],0)),INDEX(Team_Key[[Abbreviation]:[Abbreviation]],MATCH(LEFT(INDEX(FPL_Fixtures_Extract[],MATCH($A372,FPL_Fixtures_Extract[[Player]:[Player]],0),MATCH(FPL_Combined[[#Headers],[Gameweek 35]],FPL_Fixtures_Extract[#Headers],0)),LEN(INDEX(FPL_Fixtures_Extract[],MATCH($A372,FPL_Fixtures_Extract[[Player]:[Player]],0),MATCH(FPL_Combined[[#Headers],[Gameweek 35]],FPL_Fixtures_Extract[#Headers],0)))-4),Team_Key[[Full Name]:[Full Name]],0))&amp;RIGHT(INDEX(FPL_Fixtures_Extract[],MATCH($A372,FPL_Fixtures_Extract[[Player]:[Player]],0),MATCH(FPL_Combined[[#Headers],[Gameweek 35]],FPL_Fixtures_Extract[#Headers],0)),3))</f>
        <v>BOU(A)</v>
      </c>
      <c r="AK372" t="str">
        <f ca="1">IF(RIGHT(FPL_Combined[[#Headers],[Gameweek 36]],2)&lt;$B$622,INDEX(FPL_Results_Extract[Gameweek 11],MATCH($A372,FPL_Results_Extract[[Player]:[Player]],0)),INDEX(Team_Key[[Abbreviation]:[Abbreviation]],MATCH(LEFT(INDEX(FPL_Fixtures_Extract[],MATCH($A372,FPL_Fixtures_Extract[[Player]:[Player]],0),MATCH(FPL_Combined[[#Headers],[Gameweek 36]],FPL_Fixtures_Extract[#Headers],0)),LEN(INDEX(FPL_Fixtures_Extract[],MATCH($A372,FPL_Fixtures_Extract[[Player]:[Player]],0),MATCH(FPL_Combined[[#Headers],[Gameweek 36]],FPL_Fixtures_Extract[#Headers],0)))-4),Team_Key[[Full Name]:[Full Name]],0))&amp;RIGHT(INDEX(FPL_Fixtures_Extract[],MATCH($A372,FPL_Fixtures_Extract[[Player]:[Player]],0),MATCH(FPL_Combined[[#Headers],[Gameweek 36]],FPL_Fixtures_Extract[#Headers],0)),3))</f>
        <v>TOT(H)</v>
      </c>
      <c r="AL372" t="str">
        <f ca="1">IF(RIGHT(FPL_Combined[[#Headers],[Gameweek 37]],2)&lt;$B$622,INDEX(FPL_Results_Extract[Gameweek 12],MATCH($A372,FPL_Results_Extract[[Player]:[Player]],0)),INDEX(Team_Key[[Abbreviation]:[Abbreviation]],MATCH(LEFT(INDEX(FPL_Fixtures_Extract[],MATCH($A372,FPL_Fixtures_Extract[[Player]:[Player]],0),MATCH(FPL_Combined[[#Headers],[Gameweek 37]],FPL_Fixtures_Extract[#Headers],0)),LEN(INDEX(FPL_Fixtures_Extract[],MATCH($A372,FPL_Fixtures_Extract[[Player]:[Player]],0),MATCH(FPL_Combined[[#Headers],[Gameweek 37]],FPL_Fixtures_Extract[#Headers],0)))-4),Team_Key[[Full Name]:[Full Name]],0))&amp;RIGHT(INDEX(FPL_Fixtures_Extract[],MATCH($A372,FPL_Fixtures_Extract[[Player]:[Player]],0),MATCH(FPL_Combined[[#Headers],[Gameweek 37]],FPL_Fixtures_Extract[#Headers],0)),3))</f>
        <v>SUN(A)</v>
      </c>
      <c r="AM372" t="str">
        <f ca="1">IF(RIGHT(FPL_Combined[[#Headers],[Gameweek 38]],2)&lt;$B$622,INDEX(FPL_Results_Extract[Gameweek 13],MATCH($A372,FPL_Results_Extract[[Player]:[Player]],0)),INDEX(Team_Key[[Abbreviation]:[Abbreviation]],MATCH(LEFT(INDEX(FPL_Fixtures_Extract[],MATCH($A372,FPL_Fixtures_Extract[[Player]:[Player]],0),MATCH(FPL_Combined[[#Headers],[Gameweek 38]],FPL_Fixtures_Extract[#Headers],0)),LEN(INDEX(FPL_Fixtures_Extract[],MATCH($A372,FPL_Fixtures_Extract[[Player]:[Player]],0),MATCH(FPL_Combined[[#Headers],[Gameweek 38]],FPL_Fixtures_Extract[#Headers],0)))-4),Team_Key[[Full Name]:[Full Name]],0))&amp;RIGHT(INDEX(FPL_Fixtures_Extract[],MATCH($A372,FPL_Fixtures_Extract[[Player]:[Player]],0),MATCH(FPL_Combined[[#Headers],[Gameweek 38]],FPL_Fixtures_Extract[#Headers],0)),3))</f>
        <v>LEI(H)</v>
      </c>
    </row>
    <row r="373" spans="1:39" x14ac:dyDescent="0.45">
      <c r="A373" t="s">
        <v>348</v>
      </c>
      <c r="B373" t="str">
        <f ca="1">IF(RIGHT(FPL_Combined[[#Headers],[Gameweek 01]],2)&lt;$B$622,INDEX(FPL_Results_Extract[Gameweek 01],MATCH($A373,FPL_Results_Extract[[Player]:[Player]],0)),INDEX(Team_Key[[Abbreviation]:[Abbreviation]],MATCH(LEFT(INDEX(FPL_Fixtures_Extract[],MATCH($A373,FPL_Fixtures_Extract[[Player]:[Player]],0),MATCH(FPL_Combined[[#Headers],[Gameweek 01]],FPL_Fixtures_Extract[#Headers],0)),LEN(INDEX(FPL_Fixtures_Extract[],MATCH($A373,FPL_Fixtures_Extract[[Player]:[Player]],0),MATCH(FPL_Combined[[#Headers],[Gameweek 01]],FPL_Fixtures_Extract[#Headers],0)))-4),Team_Key[[Full Name]:[Full Name]],0))&amp;RIGHT(INDEX(FPL_Fixtures_Extract[],MATCH($A373,FPL_Fixtures_Extract[[Player]:[Player]],0),MATCH(FPL_Combined[[#Headers],[Gameweek 01]],FPL_Fixtures_Extract[#Headers],0)),3))</f>
        <v>LEI(A) 2-4</v>
      </c>
      <c r="C373" t="str">
        <f ca="1">IF(RIGHT(FPL_Combined[[#Headers],[Gameweek 02]],2)&lt;$B$622,INDEX(FPL_Results_Extract[Gameweek 02],MATCH($A373,FPL_Results_Extract[[Player]:[Player]],0)),INDEX(Team_Key[[Abbreviation]:[Abbreviation]],MATCH(LEFT(INDEX(FPL_Fixtures_Extract[],MATCH($A373,FPL_Fixtures_Extract[[Player]:[Player]],0),MATCH(FPL_Combined[[#Headers],[Gameweek 02]],FPL_Fixtures_Extract[#Headers],0)),LEN(INDEX(FPL_Fixtures_Extract[],MATCH($A373,FPL_Fixtures_Extract[[Player]:[Player]],0),MATCH(FPL_Combined[[#Headers],[Gameweek 02]],FPL_Fixtures_Extract[#Headers],0)))-4),Team_Key[[Full Name]:[Full Name]],0))&amp;RIGHT(INDEX(FPL_Fixtures_Extract[],MATCH($A373,FPL_Fixtures_Extract[[Player]:[Player]],0),MATCH(FPL_Combined[[#Headers],[Gameweek 02]],FPL_Fixtures_Extract[#Headers],0)),3))</f>
        <v>NOR(H) 1-3</v>
      </c>
      <c r="D373" t="str">
        <f ca="1">IF(RIGHT(FPL_Combined[[#Headers],[Gameweek 03]],2)&lt;$B$622,INDEX(FPL_Results_Extract[Gameweek 03],MATCH($A373,FPL_Results_Extract[[Player]:[Player]],0)),INDEX(Team_Key[[Abbreviation]:[Abbreviation]],MATCH(LEFT(INDEX(FPL_Fixtures_Extract[],MATCH($A373,FPL_Fixtures_Extract[[Player]:[Player]],0),MATCH(FPL_Combined[[#Headers],[Gameweek 03]],FPL_Fixtures_Extract[#Headers],0)),LEN(INDEX(FPL_Fixtures_Extract[],MATCH($A373,FPL_Fixtures_Extract[[Player]:[Player]],0),MATCH(FPL_Combined[[#Headers],[Gameweek 03]],FPL_Fixtures_Extract[#Headers],0)))-4),Team_Key[[Full Name]:[Full Name]],0))&amp;RIGHT(INDEX(FPL_Fixtures_Extract[],MATCH($A373,FPL_Fixtures_Extract[[Player]:[Player]],0),MATCH(FPL_Combined[[#Headers],[Gameweek 03]],FPL_Fixtures_Extract[#Headers],0)),3))</f>
        <v>SWA(H) 1-1</v>
      </c>
      <c r="E373" t="str">
        <f ca="1">IF(RIGHT(FPL_Combined[[#Headers],[Gameweek 04]],2)&lt;$B$622,INDEX(FPL_Results_Extract[Gameweek 04],MATCH($A373,FPL_Results_Extract[[Player]:[Player]],0)),INDEX(Team_Key[[Abbreviation]:[Abbreviation]],MATCH(LEFT(INDEX(FPL_Fixtures_Extract[],MATCH($A373,FPL_Fixtures_Extract[[Player]:[Player]],0),MATCH(FPL_Combined[[#Headers],[Gameweek 04]],FPL_Fixtures_Extract[#Headers],0)),LEN(INDEX(FPL_Fixtures_Extract[],MATCH($A373,FPL_Fixtures_Extract[[Player]:[Player]],0),MATCH(FPL_Combined[[#Headers],[Gameweek 04]],FPL_Fixtures_Extract[#Headers],0)))-4),Team_Key[[Full Name]:[Full Name]],0))&amp;RIGHT(INDEX(FPL_Fixtures_Extract[],MATCH($A373,FPL_Fixtures_Extract[[Player]:[Player]],0),MATCH(FPL_Combined[[#Headers],[Gameweek 04]],FPL_Fixtures_Extract[#Headers],0)),3))</f>
        <v>AVL(A) 2-2</v>
      </c>
      <c r="F373" t="str">
        <f ca="1">IF(RIGHT(FPL_Combined[[#Headers],[Gameweek 05]],2)&lt;$B$622,INDEX(FPL_Results_Extract[Gameweek 05],MATCH($A373,FPL_Results_Extract[[Player]:[Player]],0)),INDEX(Team_Key[[Abbreviation]:[Abbreviation]],MATCH(LEFT(INDEX(FPL_Fixtures_Extract[],MATCH($A373,FPL_Fixtures_Extract[[Player]:[Player]],0),MATCH(FPL_Combined[[#Headers],[Gameweek 05]],FPL_Fixtures_Extract[#Headers],0)),LEN(INDEX(FPL_Fixtures_Extract[],MATCH($A373,FPL_Fixtures_Extract[[Player]:[Player]],0),MATCH(FPL_Combined[[#Headers],[Gameweek 05]],FPL_Fixtures_Extract[#Headers],0)))-4),Team_Key[[Full Name]:[Full Name]],0))&amp;RIGHT(INDEX(FPL_Fixtures_Extract[],MATCH($A373,FPL_Fixtures_Extract[[Player]:[Player]],0),MATCH(FPL_Combined[[#Headers],[Gameweek 05]],FPL_Fixtures_Extract[#Headers],0)),3))</f>
        <v>TOT(H) 0-1</v>
      </c>
      <c r="G373" t="str">
        <f ca="1">IF(RIGHT(FPL_Combined[[#Headers],[Gameweek 06]],2)&lt;$B$622,INDEX(FPL_Results_Extract[Gameweek 06],MATCH($A373,FPL_Results_Extract[[Player]:[Player]],0)),INDEX(Team_Key[[Abbreviation]:[Abbreviation]],MATCH(LEFT(INDEX(FPL_Fixtures_Extract[],MATCH($A373,FPL_Fixtures_Extract[[Player]:[Player]],0),MATCH(FPL_Combined[[#Headers],[Gameweek 06]],FPL_Fixtures_Extract[#Headers],0)),LEN(INDEX(FPL_Fixtures_Extract[],MATCH($A373,FPL_Fixtures_Extract[[Player]:[Player]],0),MATCH(FPL_Combined[[#Headers],[Gameweek 06]],FPL_Fixtures_Extract[#Headers],0)))-4),Team_Key[[Full Name]:[Full Name]],0))&amp;RIGHT(INDEX(FPL_Fixtures_Extract[],MATCH($A373,FPL_Fixtures_Extract[[Player]:[Player]],0),MATCH(FPL_Combined[[#Headers],[Gameweek 06]],FPL_Fixtures_Extract[#Headers],0)),3))</f>
        <v>BOU(A) 0-2</v>
      </c>
      <c r="H373" t="str">
        <f ca="1">IF(RIGHT(FPL_Combined[[#Headers],[Gameweek 07]],2)&lt;$B$622,INDEX(FPL_Results_Extract[Gameweek 07],MATCH($A373,FPL_Results_Extract[[Player]:[Player]],0)),INDEX(Team_Key[[Abbreviation]:[Abbreviation]],MATCH(LEFT(INDEX(FPL_Fixtures_Extract[],MATCH($A373,FPL_Fixtures_Extract[[Player]:[Player]],0),MATCH(FPL_Combined[[#Headers],[Gameweek 07]],FPL_Fixtures_Extract[#Headers],0)),LEN(INDEX(FPL_Fixtures_Extract[],MATCH($A373,FPL_Fixtures_Extract[[Player]:[Player]],0),MATCH(FPL_Combined[[#Headers],[Gameweek 07]],FPL_Fixtures_Extract[#Headers],0)))-4),Team_Key[[Full Name]:[Full Name]],0))&amp;RIGHT(INDEX(FPL_Fixtures_Extract[],MATCH($A373,FPL_Fixtures_Extract[[Player]:[Player]],0),MATCH(FPL_Combined[[#Headers],[Gameweek 07]],FPL_Fixtures_Extract[#Headers],0)),3))</f>
        <v>MUN(A) 0-3</v>
      </c>
      <c r="I373" t="str">
        <f ca="1">IF(RIGHT(FPL_Combined[[#Headers],[Gameweek 08]],2)&lt;$B$622,INDEX(FPL_Results_Extract[Gameweek 08],MATCH($A373,FPL_Results_Extract[[Player]:[Player]],0)),INDEX(Team_Key[[Abbreviation]:[Abbreviation]],MATCH(LEFT(INDEX(FPL_Fixtures_Extract[],MATCH($A373,FPL_Fixtures_Extract[[Player]:[Player]],0),MATCH(FPL_Combined[[#Headers],[Gameweek 08]],FPL_Fixtures_Extract[#Headers],0)),LEN(INDEX(FPL_Fixtures_Extract[],MATCH($A373,FPL_Fixtures_Extract[[Player]:[Player]],0),MATCH(FPL_Combined[[#Headers],[Gameweek 08]],FPL_Fixtures_Extract[#Headers],0)))-4),Team_Key[[Full Name]:[Full Name]],0))&amp;RIGHT(INDEX(FPL_Fixtures_Extract[],MATCH($A373,FPL_Fixtures_Extract[[Player]:[Player]],0),MATCH(FPL_Combined[[#Headers],[Gameweek 08]],FPL_Fixtures_Extract[#Headers],0)),3))</f>
        <v>WHU(H) 2-2</v>
      </c>
      <c r="J373" t="str">
        <f ca="1">IF(RIGHT(FPL_Combined[[#Headers],[Gameweek 09]],2)&lt;$B$622,INDEX(FPL_Results_Extract[Gameweek 09],MATCH($A373,FPL_Results_Extract[[Player]:[Player]],0)),INDEX(Team_Key[[Abbreviation]:[Abbreviation]],MATCH(LEFT(INDEX(FPL_Fixtures_Extract[],MATCH($A373,FPL_Fixtures_Extract[[Player]:[Player]],0),MATCH(FPL_Combined[[#Headers],[Gameweek 09]],FPL_Fixtures_Extract[#Headers],0)),LEN(INDEX(FPL_Fixtures_Extract[],MATCH($A373,FPL_Fixtures_Extract[[Player]:[Player]],0),MATCH(FPL_Combined[[#Headers],[Gameweek 09]],FPL_Fixtures_Extract[#Headers],0)))-4),Team_Key[[Full Name]:[Full Name]],0))&amp;RIGHT(INDEX(FPL_Fixtures_Extract[],MATCH($A373,FPL_Fixtures_Extract[[Player]:[Player]],0),MATCH(FPL_Combined[[#Headers],[Gameweek 09]],FPL_Fixtures_Extract[#Headers],0)),3))</f>
        <v>WBA(A) 0-1</v>
      </c>
      <c r="K373" t="str">
        <f ca="1">IF(RIGHT(FPL_Combined[[#Headers],[Gameweek 10]],2)&lt;$B$622,INDEX(FPL_Results_Extract[Gameweek 10],MATCH($A373,FPL_Results_Extract[[Player]:[Player]],0)),INDEX(Team_Key[[Abbreviation]:[Abbreviation]],MATCH(LEFT(INDEX(FPL_Fixtures_Extract[],MATCH($A373,FPL_Fixtures_Extract[[Player]:[Player]],0),MATCH(FPL_Combined[[#Headers],[Gameweek 10]],FPL_Fixtures_Extract[#Headers],0)),LEN(INDEX(FPL_Fixtures_Extract[],MATCH($A373,FPL_Fixtures_Extract[[Player]:[Player]],0),MATCH(FPL_Combined[[#Headers],[Gameweek 10]],FPL_Fixtures_Extract[#Headers],0)))-4),Team_Key[[Full Name]:[Full Name]],0))&amp;RIGHT(INDEX(FPL_Fixtures_Extract[],MATCH($A373,FPL_Fixtures_Extract[[Player]:[Player]],0),MATCH(FPL_Combined[[#Headers],[Gameweek 10]],FPL_Fixtures_Extract[#Headers],0)),3))</f>
        <v>NEW(H) 3-0</v>
      </c>
      <c r="L373" t="str">
        <f ca="1">IF(RIGHT(FPL_Combined[[#Headers],[Gameweek 11]],2)&lt;$B$622,INDEX(FPL_Results_Extract[Gameweek 11],MATCH($A373,FPL_Results_Extract[[Player]:[Player]],0)),INDEX(Team_Key[[Abbreviation]:[Abbreviation]],MATCH(LEFT(INDEX(FPL_Fixtures_Extract[],MATCH($A373,FPL_Fixtures_Extract[[Player]:[Player]],0),MATCH(FPL_Combined[[#Headers],[Gameweek 11]],FPL_Fixtures_Extract[#Headers],0)),LEN(INDEX(FPL_Fixtures_Extract[],MATCH($A373,FPL_Fixtures_Extract[[Player]:[Player]],0),MATCH(FPL_Combined[[#Headers],[Gameweek 11]],FPL_Fixtures_Extract[#Headers],0)))-4),Team_Key[[Full Name]:[Full Name]],0))&amp;RIGHT(INDEX(FPL_Fixtures_Extract[],MATCH($A373,FPL_Fixtures_Extract[[Player]:[Player]],0),MATCH(FPL_Combined[[#Headers],[Gameweek 11]],FPL_Fixtures_Extract[#Headers],0)),3))</f>
        <v>EVE(A) 2-6</v>
      </c>
      <c r="M373" t="str">
        <f ca="1">IF(RIGHT(FPL_Combined[[#Headers],[Gameweek 12]],2)&lt;$B$622,INDEX(FPL_Results_Extract[Gameweek 12],MATCH($A373,FPL_Results_Extract[[Player]:[Player]],0)),INDEX(Team_Key[[Abbreviation]:[Abbreviation]],MATCH(LEFT(INDEX(FPL_Fixtures_Extract[],MATCH($A373,FPL_Fixtures_Extract[[Player]:[Player]],0),MATCH(FPL_Combined[[#Headers],[Gameweek 12]],FPL_Fixtures_Extract[#Headers],0)),LEN(INDEX(FPL_Fixtures_Extract[],MATCH($A373,FPL_Fixtures_Extract[[Player]:[Player]],0),MATCH(FPL_Combined[[#Headers],[Gameweek 12]],FPL_Fixtures_Extract[#Headers],0)))-4),Team_Key[[Full Name]:[Full Name]],0))&amp;RIGHT(INDEX(FPL_Fixtures_Extract[],MATCH($A373,FPL_Fixtures_Extract[[Player]:[Player]],0),MATCH(FPL_Combined[[#Headers],[Gameweek 12]],FPL_Fixtures_Extract[#Headers],0)),3))</f>
        <v>SOU(H) 0-1</v>
      </c>
      <c r="N373" t="str">
        <f ca="1">IF(RIGHT(FPL_Combined[[#Headers],[Gameweek 13]],2)&lt;$B$622,INDEX(FPL_Results_Extract[Gameweek 13],MATCH($A373,FPL_Results_Extract[[Player]:[Player]],0)),INDEX(Team_Key[[Abbreviation]:[Abbreviation]],MATCH(LEFT(INDEX(FPL_Fixtures_Extract[],MATCH($A373,FPL_Fixtures_Extract[[Player]:[Player]],0),MATCH(FPL_Combined[[#Headers],[Gameweek 13]],FPL_Fixtures_Extract[#Headers],0)),LEN(INDEX(FPL_Fixtures_Extract[],MATCH($A373,FPL_Fixtures_Extract[[Player]:[Player]],0),MATCH(FPL_Combined[[#Headers],[Gameweek 13]],FPL_Fixtures_Extract[#Headers],0)))-4),Team_Key[[Full Name]:[Full Name]],0))&amp;RIGHT(INDEX(FPL_Fixtures_Extract[],MATCH($A373,FPL_Fixtures_Extract[[Player]:[Player]],0),MATCH(FPL_Combined[[#Headers],[Gameweek 13]],FPL_Fixtures_Extract[#Headers],0)),3))</f>
        <v>CRY(A) 1-0</v>
      </c>
      <c r="O373" t="str">
        <f ca="1">IF(RIGHT(FPL_Combined[[#Headers],[Gameweek 14]],2)&lt;$B$622,INDEX(FPL_Results_Extract[Gameweek 14],MATCH($A373,FPL_Results_Extract[[Player]:[Player]],0)),INDEX(Team_Key[[Abbreviation]:[Abbreviation]],MATCH(LEFT(INDEX(FPL_Fixtures_Extract[],MATCH($A373,FPL_Fixtures_Extract[[Player]:[Player]],0),MATCH(FPL_Combined[[#Headers],[Gameweek 14]],FPL_Fixtures_Extract[#Headers],0)),LEN(INDEX(FPL_Fixtures_Extract[],MATCH($A373,FPL_Fixtures_Extract[[Player]:[Player]],0),MATCH(FPL_Combined[[#Headers],[Gameweek 14]],FPL_Fixtures_Extract[#Headers],0)))-4),Team_Key[[Full Name]:[Full Name]],0))&amp;RIGHT(INDEX(FPL_Fixtures_Extract[],MATCH($A373,FPL_Fixtures_Extract[[Player]:[Player]],0),MATCH(FPL_Combined[[#Headers],[Gameweek 14]],FPL_Fixtures_Extract[#Headers],0)),3))</f>
        <v>STK(H) 2-0</v>
      </c>
      <c r="P373" t="str">
        <f ca="1">IF(RIGHT(FPL_Combined[[#Headers],[Gameweek 15]],2)&lt;$B$622,INDEX(FPL_Results_Extract[Gameweek 15],MATCH($A373,FPL_Results_Extract[[Player]:[Player]],0)),INDEX(Team_Key[[Abbreviation]:[Abbreviation]],MATCH(LEFT(INDEX(FPL_Fixtures_Extract[],MATCH($A373,FPL_Fixtures_Extract[[Player]:[Player]],0),MATCH(FPL_Combined[[#Headers],[Gameweek 15]],FPL_Fixtures_Extract[#Headers],0)),LEN(INDEX(FPL_Fixtures_Extract[],MATCH($A373,FPL_Fixtures_Extract[[Player]:[Player]],0),MATCH(FPL_Combined[[#Headers],[Gameweek 15]],FPL_Fixtures_Extract[#Headers],0)))-4),Team_Key[[Full Name]:[Full Name]],0))&amp;RIGHT(INDEX(FPL_Fixtures_Extract[],MATCH($A373,FPL_Fixtures_Extract[[Player]:[Player]],0),MATCH(FPL_Combined[[#Headers],[Gameweek 15]],FPL_Fixtures_Extract[#Headers],0)),3))</f>
        <v>ARS(A) 1-3</v>
      </c>
      <c r="Q373" t="str">
        <f ca="1">IF(RIGHT(FPL_Combined[[#Headers],[Gameweek 16]],2)&lt;$B$622,INDEX(FPL_Results_Extract[Gameweek 16],MATCH($A373,FPL_Results_Extract[[Player]:[Player]],0)),INDEX(Team_Key[[Abbreviation]:[Abbreviation]],MATCH(LEFT(INDEX(FPL_Fixtures_Extract[],MATCH($A373,FPL_Fixtures_Extract[[Player]:[Player]],0),MATCH(FPL_Combined[[#Headers],[Gameweek 16]],FPL_Fixtures_Extract[#Headers],0)),LEN(INDEX(FPL_Fixtures_Extract[],MATCH($A373,FPL_Fixtures_Extract[[Player]:[Player]],0),MATCH(FPL_Combined[[#Headers],[Gameweek 16]],FPL_Fixtures_Extract[#Headers],0)))-4),Team_Key[[Full Name]:[Full Name]],0))&amp;RIGHT(INDEX(FPL_Fixtures_Extract[],MATCH($A373,FPL_Fixtures_Extract[[Player]:[Player]],0),MATCH(FPL_Combined[[#Headers],[Gameweek 16]],FPL_Fixtures_Extract[#Headers],0)),3))</f>
        <v>WAT(H) 0-1</v>
      </c>
      <c r="R373" t="str">
        <f ca="1">IF(RIGHT(FPL_Combined[[#Headers],[Gameweek 17]],2)&lt;$B$622,INDEX(FPL_Results_Extract[Gameweek 17],MATCH($A373,FPL_Results_Extract[[Player]:[Player]],0)),INDEX(Team_Key[[Abbreviation]:[Abbreviation]],MATCH(LEFT(INDEX(FPL_Fixtures_Extract[],MATCH($A373,FPL_Fixtures_Extract[[Player]:[Player]],0),MATCH(FPL_Combined[[#Headers],[Gameweek 17]],FPL_Fixtures_Extract[#Headers],0)),LEN(INDEX(FPL_Fixtures_Extract[],MATCH($A373,FPL_Fixtures_Extract[[Player]:[Player]],0),MATCH(FPL_Combined[[#Headers],[Gameweek 17]],FPL_Fixtures_Extract[#Headers],0)))-4),Team_Key[[Full Name]:[Full Name]],0))&amp;RIGHT(INDEX(FPL_Fixtures_Extract[],MATCH($A373,FPL_Fixtures_Extract[[Player]:[Player]],0),MATCH(FPL_Combined[[#Headers],[Gameweek 17]],FPL_Fixtures_Extract[#Headers],0)),3))</f>
        <v>CHE(A) 1-3</v>
      </c>
      <c r="S373" t="str">
        <f ca="1">IF(RIGHT(FPL_Combined[[#Headers],[Gameweek 18]],2)&lt;$B$622,INDEX(FPL_Results_Extract[Gameweek 18],MATCH($A373,FPL_Results_Extract[[Player]:[Player]],0)),INDEX(Team_Key[[Abbreviation]:[Abbreviation]],MATCH(LEFT(INDEX(FPL_Fixtures_Extract[],MATCH($A373,FPL_Fixtures_Extract[[Player]:[Player]],0),MATCH(FPL_Combined[[#Headers],[Gameweek 18]],FPL_Fixtures_Extract[#Headers],0)),LEN(INDEX(FPL_Fixtures_Extract[],MATCH($A373,FPL_Fixtures_Extract[[Player]:[Player]],0),MATCH(FPL_Combined[[#Headers],[Gameweek 18]],FPL_Fixtures_Extract[#Headers],0)))-4),Team_Key[[Full Name]:[Full Name]],0))&amp;RIGHT(INDEX(FPL_Fixtures_Extract[],MATCH($A373,FPL_Fixtures_Extract[[Player]:[Player]],0),MATCH(FPL_Combined[[#Headers],[Gameweek 18]],FPL_Fixtures_Extract[#Headers],0)),3))</f>
        <v>MCI(A) 1-4</v>
      </c>
      <c r="T373" t="str">
        <f ca="1">IF(RIGHT(FPL_Combined[[#Headers],[Gameweek 19]],2)&lt;$B$622,INDEX(FPL_Results_Extract[Gameweek 19],MATCH($A373,FPL_Results_Extract[[Player]:[Player]],0)),INDEX(Team_Key[[Abbreviation]:[Abbreviation]],MATCH(LEFT(INDEX(FPL_Fixtures_Extract[],MATCH($A373,FPL_Fixtures_Extract[[Player]:[Player]],0),MATCH(FPL_Combined[[#Headers],[Gameweek 19]],FPL_Fixtures_Extract[#Headers],0)),LEN(INDEX(FPL_Fixtures_Extract[],MATCH($A373,FPL_Fixtures_Extract[[Player]:[Player]],0),MATCH(FPL_Combined[[#Headers],[Gameweek 19]],FPL_Fixtures_Extract[#Headers],0)))-4),Team_Key[[Full Name]:[Full Name]],0))&amp;RIGHT(INDEX(FPL_Fixtures_Extract[],MATCH($A373,FPL_Fixtures_Extract[[Player]:[Player]],0),MATCH(FPL_Combined[[#Headers],[Gameweek 19]],FPL_Fixtures_Extract[#Headers],0)),3))</f>
        <v>LIV(H) 0-1</v>
      </c>
      <c r="U373" t="str">
        <f ca="1">IF(RIGHT(FPL_Combined[[#Headers],[Gameweek 20]],2)&lt;$B$622,INDEX(FPL_Results_Extract[Gameweek 20],MATCH($A373,FPL_Results_Extract[[Player]:[Player]],0)),INDEX(Team_Key[[Abbreviation]:[Abbreviation]],MATCH(LEFT(INDEX(FPL_Fixtures_Extract[],MATCH($A373,FPL_Fixtures_Extract[[Player]:[Player]],0),MATCH(FPL_Combined[[#Headers],[Gameweek 20]],FPL_Fixtures_Extract[#Headers],0)),LEN(INDEX(FPL_Fixtures_Extract[],MATCH($A373,FPL_Fixtures_Extract[[Player]:[Player]],0),MATCH(FPL_Combined[[#Headers],[Gameweek 20]],FPL_Fixtures_Extract[#Headers],0)))-4),Team_Key[[Full Name]:[Full Name]],0))&amp;RIGHT(INDEX(FPL_Fixtures_Extract[],MATCH($A373,FPL_Fixtures_Extract[[Player]:[Player]],0),MATCH(FPL_Combined[[#Headers],[Gameweek 20]],FPL_Fixtures_Extract[#Headers],0)),3))</f>
        <v>AVL(H) 3-1</v>
      </c>
      <c r="V373" t="str">
        <f ca="1">IF(RIGHT(FPL_Combined[[#Headers],[Gameweek 21]],2)&lt;$B$622,INDEX(FPL_Results_Extract[Gameweek 21],MATCH($A373,FPL_Results_Extract[[Player]:[Player]],0)),INDEX(Team_Key[[Abbreviation]:[Abbreviation]],MATCH(LEFT(INDEX(FPL_Fixtures_Extract[],MATCH($A373,FPL_Fixtures_Extract[[Player]:[Player]],0),MATCH(FPL_Combined[[#Headers],[Gameweek 21]],FPL_Fixtures_Extract[#Headers],0)),LEN(INDEX(FPL_Fixtures_Extract[],MATCH($A373,FPL_Fixtures_Extract[[Player]:[Player]],0),MATCH(FPL_Combined[[#Headers],[Gameweek 21]],FPL_Fixtures_Extract[#Headers],0)))-4),Team_Key[[Full Name]:[Full Name]],0))&amp;RIGHT(INDEX(FPL_Fixtures_Extract[],MATCH($A373,FPL_Fixtures_Extract[[Player]:[Player]],0),MATCH(FPL_Combined[[#Headers],[Gameweek 21]],FPL_Fixtures_Extract[#Headers],0)),3))</f>
        <v>SWA(A) 4-2</v>
      </c>
      <c r="W373" t="str">
        <f ca="1">IF(RIGHT(FPL_Combined[[#Headers],[Gameweek 22]],2)&lt;$B$622,INDEX(FPL_Results_Extract[Gameweek 22],MATCH($A373,FPL_Results_Extract[[Player]:[Player]],0)),INDEX(Team_Key[[Abbreviation]:[Abbreviation]],MATCH(LEFT(INDEX(FPL_Fixtures_Extract[],MATCH($A373,FPL_Fixtures_Extract[[Player]:[Player]],0),MATCH(FPL_Combined[[#Headers],[Gameweek 22]],FPL_Fixtures_Extract[#Headers],0)),LEN(INDEX(FPL_Fixtures_Extract[],MATCH($A373,FPL_Fixtures_Extract[[Player]:[Player]],0),MATCH(FPL_Combined[[#Headers],[Gameweek 22]],FPL_Fixtures_Extract[#Headers],0)))-4),Team_Key[[Full Name]:[Full Name]],0))&amp;RIGHT(INDEX(FPL_Fixtures_Extract[],MATCH($A373,FPL_Fixtures_Extract[[Player]:[Player]],0),MATCH(FPL_Combined[[#Headers],[Gameweek 22]],FPL_Fixtures_Extract[#Headers],0)),3))</f>
        <v>TOT(A) 1-4</v>
      </c>
      <c r="X373" t="str">
        <f ca="1">IF(RIGHT(FPL_Combined[[#Headers],[Gameweek 23]],2)&lt;$B$622,INDEX(FPL_Results_Extract[Gameweek 23],MATCH($A373,FPL_Results_Extract[[Player]:[Player]],0)),INDEX(Team_Key[[Abbreviation]:[Abbreviation]],MATCH(LEFT(INDEX(FPL_Fixtures_Extract[],MATCH($A373,FPL_Fixtures_Extract[[Player]:[Player]],0),MATCH(FPL_Combined[[#Headers],[Gameweek 23]],FPL_Fixtures_Extract[#Headers],0)),LEN(INDEX(FPL_Fixtures_Extract[],MATCH($A373,FPL_Fixtures_Extract[[Player]:[Player]],0),MATCH(FPL_Combined[[#Headers],[Gameweek 23]],FPL_Fixtures_Extract[#Headers],0)))-4),Team_Key[[Full Name]:[Full Name]],0))&amp;RIGHT(INDEX(FPL_Fixtures_Extract[],MATCH($A373,FPL_Fixtures_Extract[[Player]:[Player]],0),MATCH(FPL_Combined[[#Headers],[Gameweek 23]],FPL_Fixtures_Extract[#Headers],0)),3))</f>
        <v>BOU(H) 1-1</v>
      </c>
      <c r="Y373" t="str">
        <f ca="1">IF(RIGHT(FPL_Combined[[#Headers],[Gameweek 24]],2)&lt;$B$622,INDEX(FPL_Results_Extract[Team],MATCH($A373,FPL_Results_Extract[[Player]:[Player]],0)),INDEX(Team_Key[[Abbreviation]:[Abbreviation]],MATCH(LEFT(INDEX(FPL_Fixtures_Extract[],MATCH($A373,FPL_Fixtures_Extract[[Player]:[Player]],0),MATCH(FPL_Combined[[#Headers],[Gameweek 24]],FPL_Fixtures_Extract[#Headers],0)),LEN(INDEX(FPL_Fixtures_Extract[],MATCH($A373,FPL_Fixtures_Extract[[Player]:[Player]],0),MATCH(FPL_Combined[[#Headers],[Gameweek 24]],FPL_Fixtures_Extract[#Headers],0)))-4),Team_Key[[Full Name]:[Full Name]],0))&amp;RIGHT(INDEX(FPL_Fixtures_Extract[],MATCH($A373,FPL_Fixtures_Extract[[Player]:[Player]],0),MATCH(FPL_Combined[[#Headers],[Gameweek 24]],FPL_Fixtures_Extract[#Headers],0)),3))</f>
        <v>SUN</v>
      </c>
      <c r="Z373" t="str">
        <f ca="1">IF(RIGHT(FPL_Combined[[#Headers],[Gameweek 25]],2)&lt;$B$622,INDEX(FPL_Results_Extract[Player],MATCH($A373,FPL_Results_Extract[[Player]:[Player]],0)),INDEX(Team_Key[[Abbreviation]:[Abbreviation]],MATCH(LEFT(INDEX(FPL_Fixtures_Extract[],MATCH($A373,FPL_Fixtures_Extract[[Player]:[Player]],0),MATCH(FPL_Combined[[#Headers],[Gameweek 25]],FPL_Fixtures_Extract[#Headers],0)),LEN(INDEX(FPL_Fixtures_Extract[],MATCH($A373,FPL_Fixtures_Extract[[Player]:[Player]],0),MATCH(FPL_Combined[[#Headers],[Gameweek 25]],FPL_Fixtures_Extract[#Headers],0)))-4),Team_Key[[Full Name]:[Full Name]],0))&amp;RIGHT(INDEX(FPL_Fixtures_Extract[],MATCH($A373,FPL_Fixtures_Extract[[Player]:[Player]],0),MATCH(FPL_Combined[[#Headers],[Gameweek 25]],FPL_Fixtures_Extract[#Headers],0)),3))</f>
        <v>Matthews</v>
      </c>
      <c r="AA373" t="str">
        <f ca="1">IF(RIGHT(FPL_Combined[[#Headers],[Gameweek 26]],2)&lt;$B$622,INDEX(FPL_Results_Extract[Gameweek 01],MATCH($A373,FPL_Results_Extract[[Player]:[Player]],0)),INDEX(Team_Key[[Abbreviation]:[Abbreviation]],MATCH(LEFT(INDEX(FPL_Fixtures_Extract[],MATCH($A373,FPL_Fixtures_Extract[[Player]:[Player]],0),MATCH(FPL_Combined[[#Headers],[Gameweek 26]],FPL_Fixtures_Extract[#Headers],0)),LEN(INDEX(FPL_Fixtures_Extract[],MATCH($A373,FPL_Fixtures_Extract[[Player]:[Player]],0),MATCH(FPL_Combined[[#Headers],[Gameweek 26]],FPL_Fixtures_Extract[#Headers],0)))-4),Team_Key[[Full Name]:[Full Name]],0))&amp;RIGHT(INDEX(FPL_Fixtures_Extract[],MATCH($A373,FPL_Fixtures_Extract[[Player]:[Player]],0),MATCH(FPL_Combined[[#Headers],[Gameweek 26]],FPL_Fixtures_Extract[#Headers],0)),3))</f>
        <v>LEI(A) 2-4</v>
      </c>
      <c r="AB373" t="str">
        <f ca="1">IF(RIGHT(FPL_Combined[[#Headers],[Gameweek 27]],2)&lt;$B$622,INDEX(FPL_Results_Extract[Gameweek 02],MATCH($A373,FPL_Results_Extract[[Player]:[Player]],0)),INDEX(Team_Key[[Abbreviation]:[Abbreviation]],MATCH(LEFT(INDEX(FPL_Fixtures_Extract[],MATCH($A373,FPL_Fixtures_Extract[[Player]:[Player]],0),MATCH(FPL_Combined[[#Headers],[Gameweek 27]],FPL_Fixtures_Extract[#Headers],0)),LEN(INDEX(FPL_Fixtures_Extract[],MATCH($A373,FPL_Fixtures_Extract[[Player]:[Player]],0),MATCH(FPL_Combined[[#Headers],[Gameweek 27]],FPL_Fixtures_Extract[#Headers],0)))-4),Team_Key[[Full Name]:[Full Name]],0))&amp;RIGHT(INDEX(FPL_Fixtures_Extract[],MATCH($A373,FPL_Fixtures_Extract[[Player]:[Player]],0),MATCH(FPL_Combined[[#Headers],[Gameweek 27]],FPL_Fixtures_Extract[#Headers],0)),3))</f>
        <v>NOR(H) 1-3</v>
      </c>
      <c r="AC373" t="str">
        <f ca="1">IF(RIGHT(FPL_Combined[[#Headers],[Gameweek 28]],2)&lt;$B$622,INDEX(FPL_Results_Extract[Gameweek 03],MATCH($A373,FPL_Results_Extract[[Player]:[Player]],0)),INDEX(Team_Key[[Abbreviation]:[Abbreviation]],MATCH(LEFT(INDEX(FPL_Fixtures_Extract[],MATCH($A373,FPL_Fixtures_Extract[[Player]:[Player]],0),MATCH(FPL_Combined[[#Headers],[Gameweek 28]],FPL_Fixtures_Extract[#Headers],0)),LEN(INDEX(FPL_Fixtures_Extract[],MATCH($A373,FPL_Fixtures_Extract[[Player]:[Player]],0),MATCH(FPL_Combined[[#Headers],[Gameweek 28]],FPL_Fixtures_Extract[#Headers],0)))-4),Team_Key[[Full Name]:[Full Name]],0))&amp;RIGHT(INDEX(FPL_Fixtures_Extract[],MATCH($A373,FPL_Fixtures_Extract[[Player]:[Player]],0),MATCH(FPL_Combined[[#Headers],[Gameweek 28]],FPL_Fixtures_Extract[#Headers],0)),3))</f>
        <v>SWA(H) 1-1</v>
      </c>
      <c r="AD373" t="str">
        <f ca="1">IF(RIGHT(FPL_Combined[[#Headers],[Gameweek 29]],2)&lt;$B$622,INDEX(FPL_Results_Extract[Gameweek 04],MATCH($A373,FPL_Results_Extract[[Player]:[Player]],0)),INDEX(Team_Key[[Abbreviation]:[Abbreviation]],MATCH(LEFT(INDEX(FPL_Fixtures_Extract[],MATCH($A373,FPL_Fixtures_Extract[[Player]:[Player]],0),MATCH(FPL_Combined[[#Headers],[Gameweek 29]],FPL_Fixtures_Extract[#Headers],0)),LEN(INDEX(FPL_Fixtures_Extract[],MATCH($A373,FPL_Fixtures_Extract[[Player]:[Player]],0),MATCH(FPL_Combined[[#Headers],[Gameweek 29]],FPL_Fixtures_Extract[#Headers],0)))-4),Team_Key[[Full Name]:[Full Name]],0))&amp;RIGHT(INDEX(FPL_Fixtures_Extract[],MATCH($A373,FPL_Fixtures_Extract[[Player]:[Player]],0),MATCH(FPL_Combined[[#Headers],[Gameweek 29]],FPL_Fixtures_Extract[#Headers],0)),3))</f>
        <v>SOU(A)</v>
      </c>
      <c r="AE373" t="e">
        <f ca="1">IF(RIGHT(FPL_Combined[[#Headers],[Gameweek 30]],2)&lt;$B$622,INDEX(FPL_Results_Extract[Gameweek 05],MATCH($A373,FPL_Results_Extract[[Player]:[Player]],0)),INDEX(Team_Key[[Abbreviation]:[Abbreviation]],MATCH(LEFT(INDEX(FPL_Fixtures_Extract[],MATCH($A373,FPL_Fixtures_Extract[[Player]:[Player]],0),MATCH(FPL_Combined[[#Headers],[Gameweek 30]],FPL_Fixtures_Extract[#Headers],0)),LEN(INDEX(FPL_Fixtures_Extract[],MATCH($A373,FPL_Fixtures_Extract[[Player]:[Player]],0),MATCH(FPL_Combined[[#Headers],[Gameweek 30]],FPL_Fixtures_Extract[#Headers],0)))-4),Team_Key[[Full Name]:[Full Name]],0))&amp;RIGHT(INDEX(FPL_Fixtures_Extract[],MATCH($A373,FPL_Fixtures_Extract[[Player]:[Player]],0),MATCH(FPL_Combined[[#Headers],[Gameweek 30]],FPL_Fixtures_Extract[#Headers],0)),3))</f>
        <v>#VALUE!</v>
      </c>
      <c r="AF373" t="str">
        <f ca="1">IF(RIGHT(FPL_Combined[[#Headers],[Gameweek 31]],2)&lt;$B$622,INDEX(FPL_Results_Extract[Gameweek 06],MATCH($A373,FPL_Results_Extract[[Player]:[Player]],0)),INDEX(Team_Key[[Abbreviation]:[Abbreviation]],MATCH(LEFT(INDEX(FPL_Fixtures_Extract[],MATCH($A373,FPL_Fixtures_Extract[[Player]:[Player]],0),MATCH(FPL_Combined[[#Headers],[Gameweek 31]],FPL_Fixtures_Extract[#Headers],0)),LEN(INDEX(FPL_Fixtures_Extract[],MATCH($A373,FPL_Fixtures_Extract[[Player]:[Player]],0),MATCH(FPL_Combined[[#Headers],[Gameweek 31]],FPL_Fixtures_Extract[#Headers],0)))-4),Team_Key[[Full Name]:[Full Name]],0))&amp;RIGHT(INDEX(FPL_Fixtures_Extract[],MATCH($A373,FPL_Fixtures_Extract[[Player]:[Player]],0),MATCH(FPL_Combined[[#Headers],[Gameweek 31]],FPL_Fixtures_Extract[#Headers],0)),3))</f>
        <v>NEW(A)</v>
      </c>
      <c r="AG373" t="str">
        <f ca="1">IF(RIGHT(FPL_Combined[[#Headers],[Gameweek 32]],2)&lt;$B$622,INDEX(FPL_Results_Extract[Gameweek 07],MATCH($A373,FPL_Results_Extract[[Player]:[Player]],0)),INDEX(Team_Key[[Abbreviation]:[Abbreviation]],MATCH(LEFT(INDEX(FPL_Fixtures_Extract[],MATCH($A373,FPL_Fixtures_Extract[[Player]:[Player]],0),MATCH(FPL_Combined[[#Headers],[Gameweek 32]],FPL_Fixtures_Extract[#Headers],0)),LEN(INDEX(FPL_Fixtures_Extract[],MATCH($A373,FPL_Fixtures_Extract[[Player]:[Player]],0),MATCH(FPL_Combined[[#Headers],[Gameweek 32]],FPL_Fixtures_Extract[#Headers],0)))-4),Team_Key[[Full Name]:[Full Name]],0))&amp;RIGHT(INDEX(FPL_Fixtures_Extract[],MATCH($A373,FPL_Fixtures_Extract[[Player]:[Player]],0),MATCH(FPL_Combined[[#Headers],[Gameweek 32]],FPL_Fixtures_Extract[#Headers],0)),3))</f>
        <v>WBA(H)</v>
      </c>
      <c r="AH373" t="str">
        <f ca="1">IF(RIGHT(FPL_Combined[[#Headers],[Gameweek 33]],2)&lt;$B$622,INDEX(FPL_Results_Extract[Gameweek 08],MATCH($A373,FPL_Results_Extract[[Player]:[Player]],0)),INDEX(Team_Key[[Abbreviation]:[Abbreviation]],MATCH(LEFT(INDEX(FPL_Fixtures_Extract[],MATCH($A373,FPL_Fixtures_Extract[[Player]:[Player]],0),MATCH(FPL_Combined[[#Headers],[Gameweek 33]],FPL_Fixtures_Extract[#Headers],0)),LEN(INDEX(FPL_Fixtures_Extract[],MATCH($A373,FPL_Fixtures_Extract[[Player]:[Player]],0),MATCH(FPL_Combined[[#Headers],[Gameweek 33]],FPL_Fixtures_Extract[#Headers],0)))-4),Team_Key[[Full Name]:[Full Name]],0))&amp;RIGHT(INDEX(FPL_Fixtures_Extract[],MATCH($A373,FPL_Fixtures_Extract[[Player]:[Player]],0),MATCH(FPL_Combined[[#Headers],[Gameweek 33]],FPL_Fixtures_Extract[#Headers],0)),3))</f>
        <v>LEI(H)</v>
      </c>
      <c r="AI373" t="str">
        <f ca="1">IF(RIGHT(FPL_Combined[[#Headers],[Gameweek 34]],2)&lt;$B$622,INDEX(FPL_Results_Extract[Gameweek 09],MATCH($A373,FPL_Results_Extract[[Player]:[Player]],0)),INDEX(Team_Key[[Abbreviation]:[Abbreviation]],MATCH(LEFT(INDEX(FPL_Fixtures_Extract[],MATCH($A373,FPL_Fixtures_Extract[[Player]:[Player]],0),MATCH(FPL_Combined[[#Headers],[Gameweek 34]],FPL_Fixtures_Extract[#Headers],0)),LEN(INDEX(FPL_Fixtures_Extract[],MATCH($A373,FPL_Fixtures_Extract[[Player]:[Player]],0),MATCH(FPL_Combined[[#Headers],[Gameweek 34]],FPL_Fixtures_Extract[#Headers],0)))-4),Team_Key[[Full Name]:[Full Name]],0))&amp;RIGHT(INDEX(FPL_Fixtures_Extract[],MATCH($A373,FPL_Fixtures_Extract[[Player]:[Player]],0),MATCH(FPL_Combined[[#Headers],[Gameweek 34]],FPL_Fixtures_Extract[#Headers],0)),3))</f>
        <v>NOR(A)</v>
      </c>
      <c r="AJ373" t="str">
        <f ca="1">IF(RIGHT(FPL_Combined[[#Headers],[Gameweek 35]],2)&lt;$B$622,INDEX(FPL_Results_Extract[Gameweek 10],MATCH($A373,FPL_Results_Extract[[Player]:[Player]],0)),INDEX(Team_Key[[Abbreviation]:[Abbreviation]],MATCH(LEFT(INDEX(FPL_Fixtures_Extract[],MATCH($A373,FPL_Fixtures_Extract[[Player]:[Player]],0),MATCH(FPL_Combined[[#Headers],[Gameweek 35]],FPL_Fixtures_Extract[#Headers],0)),LEN(INDEX(FPL_Fixtures_Extract[],MATCH($A373,FPL_Fixtures_Extract[[Player]:[Player]],0),MATCH(FPL_Combined[[#Headers],[Gameweek 35]],FPL_Fixtures_Extract[#Headers],0)))-4),Team_Key[[Full Name]:[Full Name]],0))&amp;RIGHT(INDEX(FPL_Fixtures_Extract[],MATCH($A373,FPL_Fixtures_Extract[[Player]:[Player]],0),MATCH(FPL_Combined[[#Headers],[Gameweek 35]],FPL_Fixtures_Extract[#Headers],0)),3))</f>
        <v>ARS(H)</v>
      </c>
      <c r="AK373" t="str">
        <f ca="1">IF(RIGHT(FPL_Combined[[#Headers],[Gameweek 36]],2)&lt;$B$622,INDEX(FPL_Results_Extract[Gameweek 11],MATCH($A373,FPL_Results_Extract[[Player]:[Player]],0)),INDEX(Team_Key[[Abbreviation]:[Abbreviation]],MATCH(LEFT(INDEX(FPL_Fixtures_Extract[],MATCH($A373,FPL_Fixtures_Extract[[Player]:[Player]],0),MATCH(FPL_Combined[[#Headers],[Gameweek 36]],FPL_Fixtures_Extract[#Headers],0)),LEN(INDEX(FPL_Fixtures_Extract[],MATCH($A373,FPL_Fixtures_Extract[[Player]:[Player]],0),MATCH(FPL_Combined[[#Headers],[Gameweek 36]],FPL_Fixtures_Extract[#Headers],0)))-4),Team_Key[[Full Name]:[Full Name]],0))&amp;RIGHT(INDEX(FPL_Fixtures_Extract[],MATCH($A373,FPL_Fixtures_Extract[[Player]:[Player]],0),MATCH(FPL_Combined[[#Headers],[Gameweek 36]],FPL_Fixtures_Extract[#Headers],0)),3))</f>
        <v>STK(A)</v>
      </c>
      <c r="AL373" t="str">
        <f ca="1">IF(RIGHT(FPL_Combined[[#Headers],[Gameweek 37]],2)&lt;$B$622,INDEX(FPL_Results_Extract[Gameweek 12],MATCH($A373,FPL_Results_Extract[[Player]:[Player]],0)),INDEX(Team_Key[[Abbreviation]:[Abbreviation]],MATCH(LEFT(INDEX(FPL_Fixtures_Extract[],MATCH($A373,FPL_Fixtures_Extract[[Player]:[Player]],0),MATCH(FPL_Combined[[#Headers],[Gameweek 37]],FPL_Fixtures_Extract[#Headers],0)),LEN(INDEX(FPL_Fixtures_Extract[],MATCH($A373,FPL_Fixtures_Extract[[Player]:[Player]],0),MATCH(FPL_Combined[[#Headers],[Gameweek 37]],FPL_Fixtures_Extract[#Headers],0)))-4),Team_Key[[Full Name]:[Full Name]],0))&amp;RIGHT(INDEX(FPL_Fixtures_Extract[],MATCH($A373,FPL_Fixtures_Extract[[Player]:[Player]],0),MATCH(FPL_Combined[[#Headers],[Gameweek 37]],FPL_Fixtures_Extract[#Headers],0)),3))</f>
        <v>CHE(H)</v>
      </c>
      <c r="AM373" t="str">
        <f ca="1">IF(RIGHT(FPL_Combined[[#Headers],[Gameweek 38]],2)&lt;$B$622,INDEX(FPL_Results_Extract[Gameweek 13],MATCH($A373,FPL_Results_Extract[[Player]:[Player]],0)),INDEX(Team_Key[[Abbreviation]:[Abbreviation]],MATCH(LEFT(INDEX(FPL_Fixtures_Extract[],MATCH($A373,FPL_Fixtures_Extract[[Player]:[Player]],0),MATCH(FPL_Combined[[#Headers],[Gameweek 38]],FPL_Fixtures_Extract[#Headers],0)),LEN(INDEX(FPL_Fixtures_Extract[],MATCH($A373,FPL_Fixtures_Extract[[Player]:[Player]],0),MATCH(FPL_Combined[[#Headers],[Gameweek 38]],FPL_Fixtures_Extract[#Headers],0)))-4),Team_Key[[Full Name]:[Full Name]],0))&amp;RIGHT(INDEX(FPL_Fixtures_Extract[],MATCH($A373,FPL_Fixtures_Extract[[Player]:[Player]],0),MATCH(FPL_Combined[[#Headers],[Gameweek 38]],FPL_Fixtures_Extract[#Headers],0)),3))</f>
        <v>WAT(A)</v>
      </c>
    </row>
    <row r="374" spans="1:39" x14ac:dyDescent="0.45">
      <c r="A374" t="s">
        <v>382</v>
      </c>
      <c r="B374" t="str">
        <f ca="1">IF(RIGHT(FPL_Combined[[#Headers],[Gameweek 01]],2)&lt;$B$622,INDEX(FPL_Results_Extract[Gameweek 01],MATCH($A374,FPL_Results_Extract[[Player]:[Player]],0)),INDEX(Team_Key[[Abbreviation]:[Abbreviation]],MATCH(LEFT(INDEX(FPL_Fixtures_Extract[],MATCH($A374,FPL_Fixtures_Extract[[Player]:[Player]],0),MATCH(FPL_Combined[[#Headers],[Gameweek 01]],FPL_Fixtures_Extract[#Headers],0)),LEN(INDEX(FPL_Fixtures_Extract[],MATCH($A374,FPL_Fixtures_Extract[[Player]:[Player]],0),MATCH(FPL_Combined[[#Headers],[Gameweek 01]],FPL_Fixtures_Extract[#Headers],0)))-4),Team_Key[[Full Name]:[Full Name]],0))&amp;RIGHT(INDEX(FPL_Fixtures_Extract[],MATCH($A374,FPL_Fixtures_Extract[[Player]:[Player]],0),MATCH(FPL_Combined[[#Headers],[Gameweek 01]],FPL_Fixtures_Extract[#Headers],0)),3))</f>
        <v>NEW(A) 2-2</v>
      </c>
      <c r="C374" t="str">
        <f ca="1">IF(RIGHT(FPL_Combined[[#Headers],[Gameweek 02]],2)&lt;$B$622,INDEX(FPL_Results_Extract[Gameweek 02],MATCH($A374,FPL_Results_Extract[[Player]:[Player]],0)),INDEX(Team_Key[[Abbreviation]:[Abbreviation]],MATCH(LEFT(INDEX(FPL_Fixtures_Extract[],MATCH($A374,FPL_Fixtures_Extract[[Player]:[Player]],0),MATCH(FPL_Combined[[#Headers],[Gameweek 02]],FPL_Fixtures_Extract[#Headers],0)),LEN(INDEX(FPL_Fixtures_Extract[],MATCH($A374,FPL_Fixtures_Extract[[Player]:[Player]],0),MATCH(FPL_Combined[[#Headers],[Gameweek 02]],FPL_Fixtures_Extract[#Headers],0)))-4),Team_Key[[Full Name]:[Full Name]],0))&amp;RIGHT(INDEX(FPL_Fixtures_Extract[],MATCH($A374,FPL_Fixtures_Extract[[Player]:[Player]],0),MATCH(FPL_Combined[[#Headers],[Gameweek 02]],FPL_Fixtures_Extract[#Headers],0)),3))</f>
        <v>EVE(H) 0-3</v>
      </c>
      <c r="D374" t="str">
        <f ca="1">IF(RIGHT(FPL_Combined[[#Headers],[Gameweek 03]],2)&lt;$B$622,INDEX(FPL_Results_Extract[Gameweek 03],MATCH($A374,FPL_Results_Extract[[Player]:[Player]],0)),INDEX(Team_Key[[Abbreviation]:[Abbreviation]],MATCH(LEFT(INDEX(FPL_Fixtures_Extract[],MATCH($A374,FPL_Fixtures_Extract[[Player]:[Player]],0),MATCH(FPL_Combined[[#Headers],[Gameweek 03]],FPL_Fixtures_Extract[#Headers],0)),LEN(INDEX(FPL_Fixtures_Extract[],MATCH($A374,FPL_Fixtures_Extract[[Player]:[Player]],0),MATCH(FPL_Combined[[#Headers],[Gameweek 03]],FPL_Fixtures_Extract[#Headers],0)))-4),Team_Key[[Full Name]:[Full Name]],0))&amp;RIGHT(INDEX(FPL_Fixtures_Extract[],MATCH($A374,FPL_Fixtures_Extract[[Player]:[Player]],0),MATCH(FPL_Combined[[#Headers],[Gameweek 03]],FPL_Fixtures_Extract[#Headers],0)),3))</f>
        <v>WAT(A) 0-0</v>
      </c>
      <c r="E374" t="str">
        <f ca="1">IF(RIGHT(FPL_Combined[[#Headers],[Gameweek 04]],2)&lt;$B$622,INDEX(FPL_Results_Extract[Gameweek 04],MATCH($A374,FPL_Results_Extract[[Player]:[Player]],0)),INDEX(Team_Key[[Abbreviation]:[Abbreviation]],MATCH(LEFT(INDEX(FPL_Fixtures_Extract[],MATCH($A374,FPL_Fixtures_Extract[[Player]:[Player]],0),MATCH(FPL_Combined[[#Headers],[Gameweek 04]],FPL_Fixtures_Extract[#Headers],0)),LEN(INDEX(FPL_Fixtures_Extract[],MATCH($A374,FPL_Fixtures_Extract[[Player]:[Player]],0),MATCH(FPL_Combined[[#Headers],[Gameweek 04]],FPL_Fixtures_Extract[#Headers],0)))-4),Team_Key[[Full Name]:[Full Name]],0))&amp;RIGHT(INDEX(FPL_Fixtures_Extract[],MATCH($A374,FPL_Fixtures_Extract[[Player]:[Player]],0),MATCH(FPL_Combined[[#Headers],[Gameweek 04]],FPL_Fixtures_Extract[#Headers],0)),3))</f>
        <v>NOR(H) 3-0</v>
      </c>
      <c r="F374" t="str">
        <f ca="1">IF(RIGHT(FPL_Combined[[#Headers],[Gameweek 05]],2)&lt;$B$622,INDEX(FPL_Results_Extract[Gameweek 05],MATCH($A374,FPL_Results_Extract[[Player]:[Player]],0)),INDEX(Team_Key[[Abbreviation]:[Abbreviation]],MATCH(LEFT(INDEX(FPL_Fixtures_Extract[],MATCH($A374,FPL_Fixtures_Extract[[Player]:[Player]],0),MATCH(FPL_Combined[[#Headers],[Gameweek 05]],FPL_Fixtures_Extract[#Headers],0)),LEN(INDEX(FPL_Fixtures_Extract[],MATCH($A374,FPL_Fixtures_Extract[[Player]:[Player]],0),MATCH(FPL_Combined[[#Headers],[Gameweek 05]],FPL_Fixtures_Extract[#Headers],0)))-4),Team_Key[[Full Name]:[Full Name]],0))&amp;RIGHT(INDEX(FPL_Fixtures_Extract[],MATCH($A374,FPL_Fixtures_Extract[[Player]:[Player]],0),MATCH(FPL_Combined[[#Headers],[Gameweek 05]],FPL_Fixtures_Extract[#Headers],0)),3))</f>
        <v>WBA(A) 0-0</v>
      </c>
      <c r="G374" t="str">
        <f ca="1">IF(RIGHT(FPL_Combined[[#Headers],[Gameweek 06]],2)&lt;$B$622,INDEX(FPL_Results_Extract[Gameweek 06],MATCH($A374,FPL_Results_Extract[[Player]:[Player]],0)),INDEX(Team_Key[[Abbreviation]:[Abbreviation]],MATCH(LEFT(INDEX(FPL_Fixtures_Extract[],MATCH($A374,FPL_Fixtures_Extract[[Player]:[Player]],0),MATCH(FPL_Combined[[#Headers],[Gameweek 06]],FPL_Fixtures_Extract[#Headers],0)),LEN(INDEX(FPL_Fixtures_Extract[],MATCH($A374,FPL_Fixtures_Extract[[Player]:[Player]],0),MATCH(FPL_Combined[[#Headers],[Gameweek 06]],FPL_Fixtures_Extract[#Headers],0)))-4),Team_Key[[Full Name]:[Full Name]],0))&amp;RIGHT(INDEX(FPL_Fixtures_Extract[],MATCH($A374,FPL_Fixtures_Extract[[Player]:[Player]],0),MATCH(FPL_Combined[[#Headers],[Gameweek 06]],FPL_Fixtures_Extract[#Headers],0)),3))</f>
        <v>MUN(H) 2-3</v>
      </c>
      <c r="H374" t="str">
        <f ca="1">IF(RIGHT(FPL_Combined[[#Headers],[Gameweek 07]],2)&lt;$B$622,INDEX(FPL_Results_Extract[Gameweek 07],MATCH($A374,FPL_Results_Extract[[Player]:[Player]],0)),INDEX(Team_Key[[Abbreviation]:[Abbreviation]],MATCH(LEFT(INDEX(FPL_Fixtures_Extract[],MATCH($A374,FPL_Fixtures_Extract[[Player]:[Player]],0),MATCH(FPL_Combined[[#Headers],[Gameweek 07]],FPL_Fixtures_Extract[#Headers],0)),LEN(INDEX(FPL_Fixtures_Extract[],MATCH($A374,FPL_Fixtures_Extract[[Player]:[Player]],0),MATCH(FPL_Combined[[#Headers],[Gameweek 07]],FPL_Fixtures_Extract[#Headers],0)))-4),Team_Key[[Full Name]:[Full Name]],0))&amp;RIGHT(INDEX(FPL_Fixtures_Extract[],MATCH($A374,FPL_Fixtures_Extract[[Player]:[Player]],0),MATCH(FPL_Combined[[#Headers],[Gameweek 07]],FPL_Fixtures_Extract[#Headers],0)),3))</f>
        <v>SWA(H) 3-1</v>
      </c>
      <c r="I374" t="str">
        <f ca="1">IF(RIGHT(FPL_Combined[[#Headers],[Gameweek 08]],2)&lt;$B$622,INDEX(FPL_Results_Extract[Gameweek 08],MATCH($A374,FPL_Results_Extract[[Player]:[Player]],0)),INDEX(Team_Key[[Abbreviation]:[Abbreviation]],MATCH(LEFT(INDEX(FPL_Fixtures_Extract[],MATCH($A374,FPL_Fixtures_Extract[[Player]:[Player]],0),MATCH(FPL_Combined[[#Headers],[Gameweek 08]],FPL_Fixtures_Extract[#Headers],0)),LEN(INDEX(FPL_Fixtures_Extract[],MATCH($A374,FPL_Fixtures_Extract[[Player]:[Player]],0),MATCH(FPL_Combined[[#Headers],[Gameweek 08]],FPL_Fixtures_Extract[#Headers],0)))-4),Team_Key[[Full Name]:[Full Name]],0))&amp;RIGHT(INDEX(FPL_Fixtures_Extract[],MATCH($A374,FPL_Fixtures_Extract[[Player]:[Player]],0),MATCH(FPL_Combined[[#Headers],[Gameweek 08]],FPL_Fixtures_Extract[#Headers],0)),3))</f>
        <v>CHE(A) 3-1</v>
      </c>
      <c r="J374" t="str">
        <f ca="1">IF(RIGHT(FPL_Combined[[#Headers],[Gameweek 09]],2)&lt;$B$622,INDEX(FPL_Results_Extract[Gameweek 09],MATCH($A374,FPL_Results_Extract[[Player]:[Player]],0)),INDEX(Team_Key[[Abbreviation]:[Abbreviation]],MATCH(LEFT(INDEX(FPL_Fixtures_Extract[],MATCH($A374,FPL_Fixtures_Extract[[Player]:[Player]],0),MATCH(FPL_Combined[[#Headers],[Gameweek 09]],FPL_Fixtures_Extract[#Headers],0)),LEN(INDEX(FPL_Fixtures_Extract[],MATCH($A374,FPL_Fixtures_Extract[[Player]:[Player]],0),MATCH(FPL_Combined[[#Headers],[Gameweek 09]],FPL_Fixtures_Extract[#Headers],0)))-4),Team_Key[[Full Name]:[Full Name]],0))&amp;RIGHT(INDEX(FPL_Fixtures_Extract[],MATCH($A374,FPL_Fixtures_Extract[[Player]:[Player]],0),MATCH(FPL_Combined[[#Headers],[Gameweek 09]],FPL_Fixtures_Extract[#Headers],0)),3))</f>
        <v>LEI(H) 2-2</v>
      </c>
      <c r="K374" t="str">
        <f ca="1">IF(RIGHT(FPL_Combined[[#Headers],[Gameweek 10]],2)&lt;$B$622,INDEX(FPL_Results_Extract[Gameweek 10],MATCH($A374,FPL_Results_Extract[[Player]:[Player]],0)),INDEX(Team_Key[[Abbreviation]:[Abbreviation]],MATCH(LEFT(INDEX(FPL_Fixtures_Extract[],MATCH($A374,FPL_Fixtures_Extract[[Player]:[Player]],0),MATCH(FPL_Combined[[#Headers],[Gameweek 10]],FPL_Fixtures_Extract[#Headers],0)),LEN(INDEX(FPL_Fixtures_Extract[],MATCH($A374,FPL_Fixtures_Extract[[Player]:[Player]],0),MATCH(FPL_Combined[[#Headers],[Gameweek 10]],FPL_Fixtures_Extract[#Headers],0)))-4),Team_Key[[Full Name]:[Full Name]],0))&amp;RIGHT(INDEX(FPL_Fixtures_Extract[],MATCH($A374,FPL_Fixtures_Extract[[Player]:[Player]],0),MATCH(FPL_Combined[[#Headers],[Gameweek 10]],FPL_Fixtures_Extract[#Headers],0)),3))</f>
        <v>LIV(A) 1-1</v>
      </c>
      <c r="L374" t="str">
        <f ca="1">IF(RIGHT(FPL_Combined[[#Headers],[Gameweek 11]],2)&lt;$B$622,INDEX(FPL_Results_Extract[Gameweek 11],MATCH($A374,FPL_Results_Extract[[Player]:[Player]],0)),INDEX(Team_Key[[Abbreviation]:[Abbreviation]],MATCH(LEFT(INDEX(FPL_Fixtures_Extract[],MATCH($A374,FPL_Fixtures_Extract[[Player]:[Player]],0),MATCH(FPL_Combined[[#Headers],[Gameweek 11]],FPL_Fixtures_Extract[#Headers],0)),LEN(INDEX(FPL_Fixtures_Extract[],MATCH($A374,FPL_Fixtures_Extract[[Player]:[Player]],0),MATCH(FPL_Combined[[#Headers],[Gameweek 11]],FPL_Fixtures_Extract[#Headers],0)))-4),Team_Key[[Full Name]:[Full Name]],0))&amp;RIGHT(INDEX(FPL_Fixtures_Extract[],MATCH($A374,FPL_Fixtures_Extract[[Player]:[Player]],0),MATCH(FPL_Combined[[#Headers],[Gameweek 11]],FPL_Fixtures_Extract[#Headers],0)),3))</f>
        <v>BOU(H) 2-0</v>
      </c>
      <c r="M374" t="str">
        <f ca="1">IF(RIGHT(FPL_Combined[[#Headers],[Gameweek 12]],2)&lt;$B$622,INDEX(FPL_Results_Extract[Gameweek 12],MATCH($A374,FPL_Results_Extract[[Player]:[Player]],0)),INDEX(Team_Key[[Abbreviation]:[Abbreviation]],MATCH(LEFT(INDEX(FPL_Fixtures_Extract[],MATCH($A374,FPL_Fixtures_Extract[[Player]:[Player]],0),MATCH(FPL_Combined[[#Headers],[Gameweek 12]],FPL_Fixtures_Extract[#Headers],0)),LEN(INDEX(FPL_Fixtures_Extract[],MATCH($A374,FPL_Fixtures_Extract[[Player]:[Player]],0),MATCH(FPL_Combined[[#Headers],[Gameweek 12]],FPL_Fixtures_Extract[#Headers],0)))-4),Team_Key[[Full Name]:[Full Name]],0))&amp;RIGHT(INDEX(FPL_Fixtures_Extract[],MATCH($A374,FPL_Fixtures_Extract[[Player]:[Player]],0),MATCH(FPL_Combined[[#Headers],[Gameweek 12]],FPL_Fixtures_Extract[#Headers],0)),3))</f>
        <v>SUN(A) 1-0</v>
      </c>
      <c r="N374" t="str">
        <f ca="1">IF(RIGHT(FPL_Combined[[#Headers],[Gameweek 13]],2)&lt;$B$622,INDEX(FPL_Results_Extract[Gameweek 13],MATCH($A374,FPL_Results_Extract[[Player]:[Player]],0)),INDEX(Team_Key[[Abbreviation]:[Abbreviation]],MATCH(LEFT(INDEX(FPL_Fixtures_Extract[],MATCH($A374,FPL_Fixtures_Extract[[Player]:[Player]],0),MATCH(FPL_Combined[[#Headers],[Gameweek 13]],FPL_Fixtures_Extract[#Headers],0)),LEN(INDEX(FPL_Fixtures_Extract[],MATCH($A374,FPL_Fixtures_Extract[[Player]:[Player]],0),MATCH(FPL_Combined[[#Headers],[Gameweek 13]],FPL_Fixtures_Extract[#Headers],0)))-4),Team_Key[[Full Name]:[Full Name]],0))&amp;RIGHT(INDEX(FPL_Fixtures_Extract[],MATCH($A374,FPL_Fixtures_Extract[[Player]:[Player]],0),MATCH(FPL_Combined[[#Headers],[Gameweek 13]],FPL_Fixtures_Extract[#Headers],0)),3))</f>
        <v>STK(H) 0-1</v>
      </c>
      <c r="O374" t="str">
        <f ca="1">IF(RIGHT(FPL_Combined[[#Headers],[Gameweek 14]],2)&lt;$B$622,INDEX(FPL_Results_Extract[Gameweek 14],MATCH($A374,FPL_Results_Extract[[Player]:[Player]],0)),INDEX(Team_Key[[Abbreviation]:[Abbreviation]],MATCH(LEFT(INDEX(FPL_Fixtures_Extract[],MATCH($A374,FPL_Fixtures_Extract[[Player]:[Player]],0),MATCH(FPL_Combined[[#Headers],[Gameweek 14]],FPL_Fixtures_Extract[#Headers],0)),LEN(INDEX(FPL_Fixtures_Extract[],MATCH($A374,FPL_Fixtures_Extract[[Player]:[Player]],0),MATCH(FPL_Combined[[#Headers],[Gameweek 14]],FPL_Fixtures_Extract[#Headers],0)))-4),Team_Key[[Full Name]:[Full Name]],0))&amp;RIGHT(INDEX(FPL_Fixtures_Extract[],MATCH($A374,FPL_Fixtures_Extract[[Player]:[Player]],0),MATCH(FPL_Combined[[#Headers],[Gameweek 14]],FPL_Fixtures_Extract[#Headers],0)),3))</f>
        <v>MCI(A) 1-3</v>
      </c>
      <c r="P374" t="str">
        <f ca="1">IF(RIGHT(FPL_Combined[[#Headers],[Gameweek 15]],2)&lt;$B$622,INDEX(FPL_Results_Extract[Gameweek 15],MATCH($A374,FPL_Results_Extract[[Player]:[Player]],0)),INDEX(Team_Key[[Abbreviation]:[Abbreviation]],MATCH(LEFT(INDEX(FPL_Fixtures_Extract[],MATCH($A374,FPL_Fixtures_Extract[[Player]:[Player]],0),MATCH(FPL_Combined[[#Headers],[Gameweek 15]],FPL_Fixtures_Extract[#Headers],0)),LEN(INDEX(FPL_Fixtures_Extract[],MATCH($A374,FPL_Fixtures_Extract[[Player]:[Player]],0),MATCH(FPL_Combined[[#Headers],[Gameweek 15]],FPL_Fixtures_Extract[#Headers],0)))-4),Team_Key[[Full Name]:[Full Name]],0))&amp;RIGHT(INDEX(FPL_Fixtures_Extract[],MATCH($A374,FPL_Fixtures_Extract[[Player]:[Player]],0),MATCH(FPL_Combined[[#Headers],[Gameweek 15]],FPL_Fixtures_Extract[#Headers],0)),3))</f>
        <v>AVL(H) 1-1</v>
      </c>
      <c r="Q374" t="str">
        <f ca="1">IF(RIGHT(FPL_Combined[[#Headers],[Gameweek 16]],2)&lt;$B$622,INDEX(FPL_Results_Extract[Gameweek 16],MATCH($A374,FPL_Results_Extract[[Player]:[Player]],0)),INDEX(Team_Key[[Abbreviation]:[Abbreviation]],MATCH(LEFT(INDEX(FPL_Fixtures_Extract[],MATCH($A374,FPL_Fixtures_Extract[[Player]:[Player]],0),MATCH(FPL_Combined[[#Headers],[Gameweek 16]],FPL_Fixtures_Extract[#Headers],0)),LEN(INDEX(FPL_Fixtures_Extract[],MATCH($A374,FPL_Fixtures_Extract[[Player]:[Player]],0),MATCH(FPL_Combined[[#Headers],[Gameweek 16]],FPL_Fixtures_Extract[#Headers],0)))-4),Team_Key[[Full Name]:[Full Name]],0))&amp;RIGHT(INDEX(FPL_Fixtures_Extract[],MATCH($A374,FPL_Fixtures_Extract[[Player]:[Player]],0),MATCH(FPL_Combined[[#Headers],[Gameweek 16]],FPL_Fixtures_Extract[#Headers],0)),3))</f>
        <v>CRY(A) 0-1</v>
      </c>
      <c r="R374" t="str">
        <f ca="1">IF(RIGHT(FPL_Combined[[#Headers],[Gameweek 17]],2)&lt;$B$622,INDEX(FPL_Results_Extract[Gameweek 17],MATCH($A374,FPL_Results_Extract[[Player]:[Player]],0)),INDEX(Team_Key[[Abbreviation]:[Abbreviation]],MATCH(LEFT(INDEX(FPL_Fixtures_Extract[],MATCH($A374,FPL_Fixtures_Extract[[Player]:[Player]],0),MATCH(FPL_Combined[[#Headers],[Gameweek 17]],FPL_Fixtures_Extract[#Headers],0)),LEN(INDEX(FPL_Fixtures_Extract[],MATCH($A374,FPL_Fixtures_Extract[[Player]:[Player]],0),MATCH(FPL_Combined[[#Headers],[Gameweek 17]],FPL_Fixtures_Extract[#Headers],0)))-4),Team_Key[[Full Name]:[Full Name]],0))&amp;RIGHT(INDEX(FPL_Fixtures_Extract[],MATCH($A374,FPL_Fixtures_Extract[[Player]:[Player]],0),MATCH(FPL_Combined[[#Headers],[Gameweek 17]],FPL_Fixtures_Extract[#Headers],0)),3))</f>
        <v>TOT(H) 0-2</v>
      </c>
      <c r="S374" t="str">
        <f ca="1">IF(RIGHT(FPL_Combined[[#Headers],[Gameweek 18]],2)&lt;$B$622,INDEX(FPL_Results_Extract[Gameweek 18],MATCH($A374,FPL_Results_Extract[[Player]:[Player]],0)),INDEX(Team_Key[[Abbreviation]:[Abbreviation]],MATCH(LEFT(INDEX(FPL_Fixtures_Extract[],MATCH($A374,FPL_Fixtures_Extract[[Player]:[Player]],0),MATCH(FPL_Combined[[#Headers],[Gameweek 18]],FPL_Fixtures_Extract[#Headers],0)),LEN(INDEX(FPL_Fixtures_Extract[],MATCH($A374,FPL_Fixtures_Extract[[Player]:[Player]],0),MATCH(FPL_Combined[[#Headers],[Gameweek 18]],FPL_Fixtures_Extract[#Headers],0)))-4),Team_Key[[Full Name]:[Full Name]],0))&amp;RIGHT(INDEX(FPL_Fixtures_Extract[],MATCH($A374,FPL_Fixtures_Extract[[Player]:[Player]],0),MATCH(FPL_Combined[[#Headers],[Gameweek 18]],FPL_Fixtures_Extract[#Headers],0)),3))</f>
        <v>ARS(H) 4-0</v>
      </c>
      <c r="T374" t="str">
        <f ca="1">IF(RIGHT(FPL_Combined[[#Headers],[Gameweek 19]],2)&lt;$B$622,INDEX(FPL_Results_Extract[Gameweek 19],MATCH($A374,FPL_Results_Extract[[Player]:[Player]],0)),INDEX(Team_Key[[Abbreviation]:[Abbreviation]],MATCH(LEFT(INDEX(FPL_Fixtures_Extract[],MATCH($A374,FPL_Fixtures_Extract[[Player]:[Player]],0),MATCH(FPL_Combined[[#Headers],[Gameweek 19]],FPL_Fixtures_Extract[#Headers],0)),LEN(INDEX(FPL_Fixtures_Extract[],MATCH($A374,FPL_Fixtures_Extract[[Player]:[Player]],0),MATCH(FPL_Combined[[#Headers],[Gameweek 19]],FPL_Fixtures_Extract[#Headers],0)))-4),Team_Key[[Full Name]:[Full Name]],0))&amp;RIGHT(INDEX(FPL_Fixtures_Extract[],MATCH($A374,FPL_Fixtures_Extract[[Player]:[Player]],0),MATCH(FPL_Combined[[#Headers],[Gameweek 19]],FPL_Fixtures_Extract[#Headers],0)),3))</f>
        <v>WHU(A) 1-2</v>
      </c>
      <c r="U374" t="str">
        <f ca="1">IF(RIGHT(FPL_Combined[[#Headers],[Gameweek 20]],2)&lt;$B$622,INDEX(FPL_Results_Extract[Gameweek 20],MATCH($A374,FPL_Results_Extract[[Player]:[Player]],0)),INDEX(Team_Key[[Abbreviation]:[Abbreviation]],MATCH(LEFT(INDEX(FPL_Fixtures_Extract[],MATCH($A374,FPL_Fixtures_Extract[[Player]:[Player]],0),MATCH(FPL_Combined[[#Headers],[Gameweek 20]],FPL_Fixtures_Extract[#Headers],0)),LEN(INDEX(FPL_Fixtures_Extract[],MATCH($A374,FPL_Fixtures_Extract[[Player]:[Player]],0),MATCH(FPL_Combined[[#Headers],[Gameweek 20]],FPL_Fixtures_Extract[#Headers],0)))-4),Team_Key[[Full Name]:[Full Name]],0))&amp;RIGHT(INDEX(FPL_Fixtures_Extract[],MATCH($A374,FPL_Fixtures_Extract[[Player]:[Player]],0),MATCH(FPL_Combined[[#Headers],[Gameweek 20]],FPL_Fixtures_Extract[#Headers],0)),3))</f>
        <v>NOR(A) 0-1</v>
      </c>
      <c r="V374" t="str">
        <f ca="1">IF(RIGHT(FPL_Combined[[#Headers],[Gameweek 21]],2)&lt;$B$622,INDEX(FPL_Results_Extract[Gameweek 21],MATCH($A374,FPL_Results_Extract[[Player]:[Player]],0)),INDEX(Team_Key[[Abbreviation]:[Abbreviation]],MATCH(LEFT(INDEX(FPL_Fixtures_Extract[],MATCH($A374,FPL_Fixtures_Extract[[Player]:[Player]],0),MATCH(FPL_Combined[[#Headers],[Gameweek 21]],FPL_Fixtures_Extract[#Headers],0)),LEN(INDEX(FPL_Fixtures_Extract[],MATCH($A374,FPL_Fixtures_Extract[[Player]:[Player]],0),MATCH(FPL_Combined[[#Headers],[Gameweek 21]],FPL_Fixtures_Extract[#Headers],0)))-4),Team_Key[[Full Name]:[Full Name]],0))&amp;RIGHT(INDEX(FPL_Fixtures_Extract[],MATCH($A374,FPL_Fixtures_Extract[[Player]:[Player]],0),MATCH(FPL_Combined[[#Headers],[Gameweek 21]],FPL_Fixtures_Extract[#Headers],0)),3))</f>
        <v>WAT(H) 2-0</v>
      </c>
      <c r="W374" t="str">
        <f ca="1">IF(RIGHT(FPL_Combined[[#Headers],[Gameweek 22]],2)&lt;$B$622,INDEX(FPL_Results_Extract[Gameweek 22],MATCH($A374,FPL_Results_Extract[[Player]:[Player]],0)),INDEX(Team_Key[[Abbreviation]:[Abbreviation]],MATCH(LEFT(INDEX(FPL_Fixtures_Extract[],MATCH($A374,FPL_Fixtures_Extract[[Player]:[Player]],0),MATCH(FPL_Combined[[#Headers],[Gameweek 22]],FPL_Fixtures_Extract[#Headers],0)),LEN(INDEX(FPL_Fixtures_Extract[],MATCH($A374,FPL_Fixtures_Extract[[Player]:[Player]],0),MATCH(FPL_Combined[[#Headers],[Gameweek 22]],FPL_Fixtures_Extract[#Headers],0)))-4),Team_Key[[Full Name]:[Full Name]],0))&amp;RIGHT(INDEX(FPL_Fixtures_Extract[],MATCH($A374,FPL_Fixtures_Extract[[Player]:[Player]],0),MATCH(FPL_Combined[[#Headers],[Gameweek 22]],FPL_Fixtures_Extract[#Headers],0)),3))</f>
        <v>WBA(H) 3-0</v>
      </c>
      <c r="X374" t="str">
        <f ca="1">IF(RIGHT(FPL_Combined[[#Headers],[Gameweek 23]],2)&lt;$B$622,INDEX(FPL_Results_Extract[Gameweek 23],MATCH($A374,FPL_Results_Extract[[Player]:[Player]],0)),INDEX(Team_Key[[Abbreviation]:[Abbreviation]],MATCH(LEFT(INDEX(FPL_Fixtures_Extract[],MATCH($A374,FPL_Fixtures_Extract[[Player]:[Player]],0),MATCH(FPL_Combined[[#Headers],[Gameweek 23]],FPL_Fixtures_Extract[#Headers],0)),LEN(INDEX(FPL_Fixtures_Extract[],MATCH($A374,FPL_Fixtures_Extract[[Player]:[Player]],0),MATCH(FPL_Combined[[#Headers],[Gameweek 23]],FPL_Fixtures_Extract[#Headers],0)))-4),Team_Key[[Full Name]:[Full Name]],0))&amp;RIGHT(INDEX(FPL_Fixtures_Extract[],MATCH($A374,FPL_Fixtures_Extract[[Player]:[Player]],0),MATCH(FPL_Combined[[#Headers],[Gameweek 23]],FPL_Fixtures_Extract[#Headers],0)),3))</f>
        <v>MUN(A) 1-0</v>
      </c>
      <c r="Y374" t="str">
        <f ca="1">IF(RIGHT(FPL_Combined[[#Headers],[Gameweek 24]],2)&lt;$B$622,INDEX(FPL_Results_Extract[Team],MATCH($A374,FPL_Results_Extract[[Player]:[Player]],0)),INDEX(Team_Key[[Abbreviation]:[Abbreviation]],MATCH(LEFT(INDEX(FPL_Fixtures_Extract[],MATCH($A374,FPL_Fixtures_Extract[[Player]:[Player]],0),MATCH(FPL_Combined[[#Headers],[Gameweek 24]],FPL_Fixtures_Extract[#Headers],0)),LEN(INDEX(FPL_Fixtures_Extract[],MATCH($A374,FPL_Fixtures_Extract[[Player]:[Player]],0),MATCH(FPL_Combined[[#Headers],[Gameweek 24]],FPL_Fixtures_Extract[#Headers],0)))-4),Team_Key[[Full Name]:[Full Name]],0))&amp;RIGHT(INDEX(FPL_Fixtures_Extract[],MATCH($A374,FPL_Fixtures_Extract[[Player]:[Player]],0),MATCH(FPL_Combined[[#Headers],[Gameweek 24]],FPL_Fixtures_Extract[#Headers],0)),3))</f>
        <v>SOU</v>
      </c>
      <c r="Z374" t="str">
        <f ca="1">IF(RIGHT(FPL_Combined[[#Headers],[Gameweek 25]],2)&lt;$B$622,INDEX(FPL_Results_Extract[Player],MATCH($A374,FPL_Results_Extract[[Player]:[Player]],0)),INDEX(Team_Key[[Abbreviation]:[Abbreviation]],MATCH(LEFT(INDEX(FPL_Fixtures_Extract[],MATCH($A374,FPL_Fixtures_Extract[[Player]:[Player]],0),MATCH(FPL_Combined[[#Headers],[Gameweek 25]],FPL_Fixtures_Extract[#Headers],0)),LEN(INDEX(FPL_Fixtures_Extract[],MATCH($A374,FPL_Fixtures_Extract[[Player]:[Player]],0),MATCH(FPL_Combined[[#Headers],[Gameweek 25]],FPL_Fixtures_Extract[#Headers],0)))-4),Team_Key[[Full Name]:[Full Name]],0))&amp;RIGHT(INDEX(FPL_Fixtures_Extract[],MATCH($A374,FPL_Fixtures_Extract[[Player]:[Player]],0),MATCH(FPL_Combined[[#Headers],[Gameweek 25]],FPL_Fixtures_Extract[#Headers],0)),3))</f>
        <v>Mayuka</v>
      </c>
      <c r="AA374" t="str">
        <f ca="1">IF(RIGHT(FPL_Combined[[#Headers],[Gameweek 26]],2)&lt;$B$622,INDEX(FPL_Results_Extract[Gameweek 01],MATCH($A374,FPL_Results_Extract[[Player]:[Player]],0)),INDEX(Team_Key[[Abbreviation]:[Abbreviation]],MATCH(LEFT(INDEX(FPL_Fixtures_Extract[],MATCH($A374,FPL_Fixtures_Extract[[Player]:[Player]],0),MATCH(FPL_Combined[[#Headers],[Gameweek 26]],FPL_Fixtures_Extract[#Headers],0)),LEN(INDEX(FPL_Fixtures_Extract[],MATCH($A374,FPL_Fixtures_Extract[[Player]:[Player]],0),MATCH(FPL_Combined[[#Headers],[Gameweek 26]],FPL_Fixtures_Extract[#Headers],0)))-4),Team_Key[[Full Name]:[Full Name]],0))&amp;RIGHT(INDEX(FPL_Fixtures_Extract[],MATCH($A374,FPL_Fixtures_Extract[[Player]:[Player]],0),MATCH(FPL_Combined[[#Headers],[Gameweek 26]],FPL_Fixtures_Extract[#Headers],0)),3))</f>
        <v>NEW(A) 2-2</v>
      </c>
      <c r="AB374" t="str">
        <f ca="1">IF(RIGHT(FPL_Combined[[#Headers],[Gameweek 27]],2)&lt;$B$622,INDEX(FPL_Results_Extract[Gameweek 02],MATCH($A374,FPL_Results_Extract[[Player]:[Player]],0)),INDEX(Team_Key[[Abbreviation]:[Abbreviation]],MATCH(LEFT(INDEX(FPL_Fixtures_Extract[],MATCH($A374,FPL_Fixtures_Extract[[Player]:[Player]],0),MATCH(FPL_Combined[[#Headers],[Gameweek 27]],FPL_Fixtures_Extract[#Headers],0)),LEN(INDEX(FPL_Fixtures_Extract[],MATCH($A374,FPL_Fixtures_Extract[[Player]:[Player]],0),MATCH(FPL_Combined[[#Headers],[Gameweek 27]],FPL_Fixtures_Extract[#Headers],0)))-4),Team_Key[[Full Name]:[Full Name]],0))&amp;RIGHT(INDEX(FPL_Fixtures_Extract[],MATCH($A374,FPL_Fixtures_Extract[[Player]:[Player]],0),MATCH(FPL_Combined[[#Headers],[Gameweek 27]],FPL_Fixtures_Extract[#Headers],0)),3))</f>
        <v>EVE(H) 0-3</v>
      </c>
      <c r="AC374" t="str">
        <f ca="1">IF(RIGHT(FPL_Combined[[#Headers],[Gameweek 28]],2)&lt;$B$622,INDEX(FPL_Results_Extract[Gameweek 03],MATCH($A374,FPL_Results_Extract[[Player]:[Player]],0)),INDEX(Team_Key[[Abbreviation]:[Abbreviation]],MATCH(LEFT(INDEX(FPL_Fixtures_Extract[],MATCH($A374,FPL_Fixtures_Extract[[Player]:[Player]],0),MATCH(FPL_Combined[[#Headers],[Gameweek 28]],FPL_Fixtures_Extract[#Headers],0)),LEN(INDEX(FPL_Fixtures_Extract[],MATCH($A374,FPL_Fixtures_Extract[[Player]:[Player]],0),MATCH(FPL_Combined[[#Headers],[Gameweek 28]],FPL_Fixtures_Extract[#Headers],0)))-4),Team_Key[[Full Name]:[Full Name]],0))&amp;RIGHT(INDEX(FPL_Fixtures_Extract[],MATCH($A374,FPL_Fixtures_Extract[[Player]:[Player]],0),MATCH(FPL_Combined[[#Headers],[Gameweek 28]],FPL_Fixtures_Extract[#Headers],0)),3))</f>
        <v>WAT(A) 0-0</v>
      </c>
      <c r="AD374" t="str">
        <f ca="1">IF(RIGHT(FPL_Combined[[#Headers],[Gameweek 29]],2)&lt;$B$622,INDEX(FPL_Results_Extract[Gameweek 04],MATCH($A374,FPL_Results_Extract[[Player]:[Player]],0)),INDEX(Team_Key[[Abbreviation]:[Abbreviation]],MATCH(LEFT(INDEX(FPL_Fixtures_Extract[],MATCH($A374,FPL_Fixtures_Extract[[Player]:[Player]],0),MATCH(FPL_Combined[[#Headers],[Gameweek 29]],FPL_Fixtures_Extract[#Headers],0)),LEN(INDEX(FPL_Fixtures_Extract[],MATCH($A374,FPL_Fixtures_Extract[[Player]:[Player]],0),MATCH(FPL_Combined[[#Headers],[Gameweek 29]],FPL_Fixtures_Extract[#Headers],0)))-4),Team_Key[[Full Name]:[Full Name]],0))&amp;RIGHT(INDEX(FPL_Fixtures_Extract[],MATCH($A374,FPL_Fixtures_Extract[[Player]:[Player]],0),MATCH(FPL_Combined[[#Headers],[Gameweek 29]],FPL_Fixtures_Extract[#Headers],0)),3))</f>
        <v>SUN(H)</v>
      </c>
      <c r="AE374" t="str">
        <f ca="1">IF(RIGHT(FPL_Combined[[#Headers],[Gameweek 30]],2)&lt;$B$622,INDEX(FPL_Results_Extract[Gameweek 05],MATCH($A374,FPL_Results_Extract[[Player]:[Player]],0)),INDEX(Team_Key[[Abbreviation]:[Abbreviation]],MATCH(LEFT(INDEX(FPL_Fixtures_Extract[],MATCH($A374,FPL_Fixtures_Extract[[Player]:[Player]],0),MATCH(FPL_Combined[[#Headers],[Gameweek 30]],FPL_Fixtures_Extract[#Headers],0)),LEN(INDEX(FPL_Fixtures_Extract[],MATCH($A374,FPL_Fixtures_Extract[[Player]:[Player]],0),MATCH(FPL_Combined[[#Headers],[Gameweek 30]],FPL_Fixtures_Extract[#Headers],0)))-4),Team_Key[[Full Name]:[Full Name]],0))&amp;RIGHT(INDEX(FPL_Fixtures_Extract[],MATCH($A374,FPL_Fixtures_Extract[[Player]:[Player]],0),MATCH(FPL_Combined[[#Headers],[Gameweek 30]],FPL_Fixtures_Extract[#Headers],0)),3))</f>
        <v>STK(A)</v>
      </c>
      <c r="AF374" t="str">
        <f ca="1">IF(RIGHT(FPL_Combined[[#Headers],[Gameweek 31]],2)&lt;$B$622,INDEX(FPL_Results_Extract[Gameweek 06],MATCH($A374,FPL_Results_Extract[[Player]:[Player]],0)),INDEX(Team_Key[[Abbreviation]:[Abbreviation]],MATCH(LEFT(INDEX(FPL_Fixtures_Extract[],MATCH($A374,FPL_Fixtures_Extract[[Player]:[Player]],0),MATCH(FPL_Combined[[#Headers],[Gameweek 31]],FPL_Fixtures_Extract[#Headers],0)),LEN(INDEX(FPL_Fixtures_Extract[],MATCH($A374,FPL_Fixtures_Extract[[Player]:[Player]],0),MATCH(FPL_Combined[[#Headers],[Gameweek 31]],FPL_Fixtures_Extract[#Headers],0)))-4),Team_Key[[Full Name]:[Full Name]],0))&amp;RIGHT(INDEX(FPL_Fixtures_Extract[],MATCH($A374,FPL_Fixtures_Extract[[Player]:[Player]],0),MATCH(FPL_Combined[[#Headers],[Gameweek 31]],FPL_Fixtures_Extract[#Headers],0)),3))</f>
        <v>LIV(H)</v>
      </c>
      <c r="AG374" t="str">
        <f ca="1">IF(RIGHT(FPL_Combined[[#Headers],[Gameweek 32]],2)&lt;$B$622,INDEX(FPL_Results_Extract[Gameweek 07],MATCH($A374,FPL_Results_Extract[[Player]:[Player]],0)),INDEX(Team_Key[[Abbreviation]:[Abbreviation]],MATCH(LEFT(INDEX(FPL_Fixtures_Extract[],MATCH($A374,FPL_Fixtures_Extract[[Player]:[Player]],0),MATCH(FPL_Combined[[#Headers],[Gameweek 32]],FPL_Fixtures_Extract[#Headers],0)),LEN(INDEX(FPL_Fixtures_Extract[],MATCH($A374,FPL_Fixtures_Extract[[Player]:[Player]],0),MATCH(FPL_Combined[[#Headers],[Gameweek 32]],FPL_Fixtures_Extract[#Headers],0)))-4),Team_Key[[Full Name]:[Full Name]],0))&amp;RIGHT(INDEX(FPL_Fixtures_Extract[],MATCH($A374,FPL_Fixtures_Extract[[Player]:[Player]],0),MATCH(FPL_Combined[[#Headers],[Gameweek 32]],FPL_Fixtures_Extract[#Headers],0)),3))</f>
        <v>LEI(A)</v>
      </c>
      <c r="AH374" t="str">
        <f ca="1">IF(RIGHT(FPL_Combined[[#Headers],[Gameweek 33]],2)&lt;$B$622,INDEX(FPL_Results_Extract[Gameweek 08],MATCH($A374,FPL_Results_Extract[[Player]:[Player]],0)),INDEX(Team_Key[[Abbreviation]:[Abbreviation]],MATCH(LEFT(INDEX(FPL_Fixtures_Extract[],MATCH($A374,FPL_Fixtures_Extract[[Player]:[Player]],0),MATCH(FPL_Combined[[#Headers],[Gameweek 33]],FPL_Fixtures_Extract[#Headers],0)),LEN(INDEX(FPL_Fixtures_Extract[],MATCH($A374,FPL_Fixtures_Extract[[Player]:[Player]],0),MATCH(FPL_Combined[[#Headers],[Gameweek 33]],FPL_Fixtures_Extract[#Headers],0)))-4),Team_Key[[Full Name]:[Full Name]],0))&amp;RIGHT(INDEX(FPL_Fixtures_Extract[],MATCH($A374,FPL_Fixtures_Extract[[Player]:[Player]],0),MATCH(FPL_Combined[[#Headers],[Gameweek 33]],FPL_Fixtures_Extract[#Headers],0)),3))</f>
        <v>NEW(H)</v>
      </c>
      <c r="AI374" t="str">
        <f ca="1">IF(RIGHT(FPL_Combined[[#Headers],[Gameweek 34]],2)&lt;$B$622,INDEX(FPL_Results_Extract[Gameweek 09],MATCH($A374,FPL_Results_Extract[[Player]:[Player]],0)),INDEX(Team_Key[[Abbreviation]:[Abbreviation]],MATCH(LEFT(INDEX(FPL_Fixtures_Extract[],MATCH($A374,FPL_Fixtures_Extract[[Player]:[Player]],0),MATCH(FPL_Combined[[#Headers],[Gameweek 34]],FPL_Fixtures_Extract[#Headers],0)),LEN(INDEX(FPL_Fixtures_Extract[],MATCH($A374,FPL_Fixtures_Extract[[Player]:[Player]],0),MATCH(FPL_Combined[[#Headers],[Gameweek 34]],FPL_Fixtures_Extract[#Headers],0)))-4),Team_Key[[Full Name]:[Full Name]],0))&amp;RIGHT(INDEX(FPL_Fixtures_Extract[],MATCH($A374,FPL_Fixtures_Extract[[Player]:[Player]],0),MATCH(FPL_Combined[[#Headers],[Gameweek 34]],FPL_Fixtures_Extract[#Headers],0)),3))</f>
        <v>EVE(A)</v>
      </c>
      <c r="AJ374" t="str">
        <f ca="1">IF(RIGHT(FPL_Combined[[#Headers],[Gameweek 35]],2)&lt;$B$622,INDEX(FPL_Results_Extract[Gameweek 10],MATCH($A374,FPL_Results_Extract[[Player]:[Player]],0)),INDEX(Team_Key[[Abbreviation]:[Abbreviation]],MATCH(LEFT(INDEX(FPL_Fixtures_Extract[],MATCH($A374,FPL_Fixtures_Extract[[Player]:[Player]],0),MATCH(FPL_Combined[[#Headers],[Gameweek 35]],FPL_Fixtures_Extract[#Headers],0)),LEN(INDEX(FPL_Fixtures_Extract[],MATCH($A374,FPL_Fixtures_Extract[[Player]:[Player]],0),MATCH(FPL_Combined[[#Headers],[Gameweek 35]],FPL_Fixtures_Extract[#Headers],0)))-4),Team_Key[[Full Name]:[Full Name]],0))&amp;RIGHT(INDEX(FPL_Fixtures_Extract[],MATCH($A374,FPL_Fixtures_Extract[[Player]:[Player]],0),MATCH(FPL_Combined[[#Headers],[Gameweek 35]],FPL_Fixtures_Extract[#Headers],0)),3))</f>
        <v>AVL(A)</v>
      </c>
      <c r="AK374" t="str">
        <f ca="1">IF(RIGHT(FPL_Combined[[#Headers],[Gameweek 36]],2)&lt;$B$622,INDEX(FPL_Results_Extract[Gameweek 11],MATCH($A374,FPL_Results_Extract[[Player]:[Player]],0)),INDEX(Team_Key[[Abbreviation]:[Abbreviation]],MATCH(LEFT(INDEX(FPL_Fixtures_Extract[],MATCH($A374,FPL_Fixtures_Extract[[Player]:[Player]],0),MATCH(FPL_Combined[[#Headers],[Gameweek 36]],FPL_Fixtures_Extract[#Headers],0)),LEN(INDEX(FPL_Fixtures_Extract[],MATCH($A374,FPL_Fixtures_Extract[[Player]:[Player]],0),MATCH(FPL_Combined[[#Headers],[Gameweek 36]],FPL_Fixtures_Extract[#Headers],0)))-4),Team_Key[[Full Name]:[Full Name]],0))&amp;RIGHT(INDEX(FPL_Fixtures_Extract[],MATCH($A374,FPL_Fixtures_Extract[[Player]:[Player]],0),MATCH(FPL_Combined[[#Headers],[Gameweek 36]],FPL_Fixtures_Extract[#Headers],0)),3))</f>
        <v>MCI(H)</v>
      </c>
      <c r="AL374" t="str">
        <f ca="1">IF(RIGHT(FPL_Combined[[#Headers],[Gameweek 37]],2)&lt;$B$622,INDEX(FPL_Results_Extract[Gameweek 12],MATCH($A374,FPL_Results_Extract[[Player]:[Player]],0)),INDEX(Team_Key[[Abbreviation]:[Abbreviation]],MATCH(LEFT(INDEX(FPL_Fixtures_Extract[],MATCH($A374,FPL_Fixtures_Extract[[Player]:[Player]],0),MATCH(FPL_Combined[[#Headers],[Gameweek 37]],FPL_Fixtures_Extract[#Headers],0)),LEN(INDEX(FPL_Fixtures_Extract[],MATCH($A374,FPL_Fixtures_Extract[[Player]:[Player]],0),MATCH(FPL_Combined[[#Headers],[Gameweek 37]],FPL_Fixtures_Extract[#Headers],0)))-4),Team_Key[[Full Name]:[Full Name]],0))&amp;RIGHT(INDEX(FPL_Fixtures_Extract[],MATCH($A374,FPL_Fixtures_Extract[[Player]:[Player]],0),MATCH(FPL_Combined[[#Headers],[Gameweek 37]],FPL_Fixtures_Extract[#Headers],0)),3))</f>
        <v>TOT(A)</v>
      </c>
      <c r="AM374" t="str">
        <f ca="1">IF(RIGHT(FPL_Combined[[#Headers],[Gameweek 38]],2)&lt;$B$622,INDEX(FPL_Results_Extract[Gameweek 13],MATCH($A374,FPL_Results_Extract[[Player]:[Player]],0)),INDEX(Team_Key[[Abbreviation]:[Abbreviation]],MATCH(LEFT(INDEX(FPL_Fixtures_Extract[],MATCH($A374,FPL_Fixtures_Extract[[Player]:[Player]],0),MATCH(FPL_Combined[[#Headers],[Gameweek 38]],FPL_Fixtures_Extract[#Headers],0)),LEN(INDEX(FPL_Fixtures_Extract[],MATCH($A374,FPL_Fixtures_Extract[[Player]:[Player]],0),MATCH(FPL_Combined[[#Headers],[Gameweek 38]],FPL_Fixtures_Extract[#Headers],0)))-4),Team_Key[[Full Name]:[Full Name]],0))&amp;RIGHT(INDEX(FPL_Fixtures_Extract[],MATCH($A374,FPL_Fixtures_Extract[[Player]:[Player]],0),MATCH(FPL_Combined[[#Headers],[Gameweek 38]],FPL_Fixtures_Extract[#Headers],0)),3))</f>
        <v>CRY(H)</v>
      </c>
    </row>
    <row r="375" spans="1:39" x14ac:dyDescent="0.45">
      <c r="A375" t="s">
        <v>294</v>
      </c>
      <c r="B375" t="str">
        <f ca="1">IF(RIGHT(FPL_Combined[[#Headers],[Gameweek 01]],2)&lt;$B$622,INDEX(FPL_Results_Extract[Gameweek 01],MATCH($A375,FPL_Results_Extract[[Player]:[Player]],0)),INDEX(Team_Key[[Abbreviation]:[Abbreviation]],MATCH(LEFT(INDEX(FPL_Fixtures_Extract[],MATCH($A375,FPL_Fixtures_Extract[[Player]:[Player]],0),MATCH(FPL_Combined[[#Headers],[Gameweek 01]],FPL_Fixtures_Extract[#Headers],0)),LEN(INDEX(FPL_Fixtures_Extract[],MATCH($A375,FPL_Fixtures_Extract[[Player]:[Player]],0),MATCH(FPL_Combined[[#Headers],[Gameweek 01]],FPL_Fixtures_Extract[#Headers],0)))-4),Team_Key[[Full Name]:[Full Name]],0))&amp;RIGHT(INDEX(FPL_Fixtures_Extract[],MATCH($A375,FPL_Fixtures_Extract[[Player]:[Player]],0),MATCH(FPL_Combined[[#Headers],[Gameweek 01]],FPL_Fixtures_Extract[#Headers],0)),3))</f>
        <v>N/A</v>
      </c>
      <c r="C375" t="str">
        <f ca="1">IF(RIGHT(FPL_Combined[[#Headers],[Gameweek 02]],2)&lt;$B$622,INDEX(FPL_Results_Extract[Gameweek 02],MATCH($A375,FPL_Results_Extract[[Player]:[Player]],0)),INDEX(Team_Key[[Abbreviation]:[Abbreviation]],MATCH(LEFT(INDEX(FPL_Fixtures_Extract[],MATCH($A375,FPL_Fixtures_Extract[[Player]:[Player]],0),MATCH(FPL_Combined[[#Headers],[Gameweek 02]],FPL_Fixtures_Extract[#Headers],0)),LEN(INDEX(FPL_Fixtures_Extract[],MATCH($A375,FPL_Fixtures_Extract[[Player]:[Player]],0),MATCH(FPL_Combined[[#Headers],[Gameweek 02]],FPL_Fixtures_Extract[#Headers],0)))-4),Team_Key[[Full Name]:[Full Name]],0))&amp;RIGHT(INDEX(FPL_Fixtures_Extract[],MATCH($A375,FPL_Fixtures_Extract[[Player]:[Player]],0),MATCH(FPL_Combined[[#Headers],[Gameweek 02]],FPL_Fixtures_Extract[#Headers],0)),3))</f>
        <v>N/A</v>
      </c>
      <c r="D375" t="str">
        <f ca="1">IF(RIGHT(FPL_Combined[[#Headers],[Gameweek 03]],2)&lt;$B$622,INDEX(FPL_Results_Extract[Gameweek 03],MATCH($A375,FPL_Results_Extract[[Player]:[Player]],0)),INDEX(Team_Key[[Abbreviation]:[Abbreviation]],MATCH(LEFT(INDEX(FPL_Fixtures_Extract[],MATCH($A375,FPL_Fixtures_Extract[[Player]:[Player]],0),MATCH(FPL_Combined[[#Headers],[Gameweek 03]],FPL_Fixtures_Extract[#Headers],0)),LEN(INDEX(FPL_Fixtures_Extract[],MATCH($A375,FPL_Fixtures_Extract[[Player]:[Player]],0),MATCH(FPL_Combined[[#Headers],[Gameweek 03]],FPL_Fixtures_Extract[#Headers],0)))-4),Team_Key[[Full Name]:[Full Name]],0))&amp;RIGHT(INDEX(FPL_Fixtures_Extract[],MATCH($A375,FPL_Fixtures_Extract[[Player]:[Player]],0),MATCH(FPL_Combined[[#Headers],[Gameweek 03]],FPL_Fixtures_Extract[#Headers],0)),3))</f>
        <v>N/A</v>
      </c>
      <c r="E375" t="str">
        <f ca="1">IF(RIGHT(FPL_Combined[[#Headers],[Gameweek 04]],2)&lt;$B$622,INDEX(FPL_Results_Extract[Gameweek 04],MATCH($A375,FPL_Results_Extract[[Player]:[Player]],0)),INDEX(Team_Key[[Abbreviation]:[Abbreviation]],MATCH(LEFT(INDEX(FPL_Fixtures_Extract[],MATCH($A375,FPL_Fixtures_Extract[[Player]:[Player]],0),MATCH(FPL_Combined[[#Headers],[Gameweek 04]],FPL_Fixtures_Extract[#Headers],0)),LEN(INDEX(FPL_Fixtures_Extract[],MATCH($A375,FPL_Fixtures_Extract[[Player]:[Player]],0),MATCH(FPL_Combined[[#Headers],[Gameweek 04]],FPL_Fixtures_Extract[#Headers],0)))-4),Team_Key[[Full Name]:[Full Name]],0))&amp;RIGHT(INDEX(FPL_Fixtures_Extract[],MATCH($A375,FPL_Fixtures_Extract[[Player]:[Player]],0),MATCH(FPL_Combined[[#Headers],[Gameweek 04]],FPL_Fixtures_Extract[#Headers],0)),3))</f>
        <v>N/A</v>
      </c>
      <c r="F375" t="str">
        <f ca="1">IF(RIGHT(FPL_Combined[[#Headers],[Gameweek 05]],2)&lt;$B$622,INDEX(FPL_Results_Extract[Gameweek 05],MATCH($A375,FPL_Results_Extract[[Player]:[Player]],0)),INDEX(Team_Key[[Abbreviation]:[Abbreviation]],MATCH(LEFT(INDEX(FPL_Fixtures_Extract[],MATCH($A375,FPL_Fixtures_Extract[[Player]:[Player]],0),MATCH(FPL_Combined[[#Headers],[Gameweek 05]],FPL_Fixtures_Extract[#Headers],0)),LEN(INDEX(FPL_Fixtures_Extract[],MATCH($A375,FPL_Fixtures_Extract[[Player]:[Player]],0),MATCH(FPL_Combined[[#Headers],[Gameweek 05]],FPL_Fixtures_Extract[#Headers],0)))-4),Team_Key[[Full Name]:[Full Name]],0))&amp;RIGHT(INDEX(FPL_Fixtures_Extract[],MATCH($A375,FPL_Fixtures_Extract[[Player]:[Player]],0),MATCH(FPL_Combined[[#Headers],[Gameweek 05]],FPL_Fixtures_Extract[#Headers],0)),3))</f>
        <v>N/A</v>
      </c>
      <c r="G375" t="str">
        <f ca="1">IF(RIGHT(FPL_Combined[[#Headers],[Gameweek 06]],2)&lt;$B$622,INDEX(FPL_Results_Extract[Gameweek 06],MATCH($A375,FPL_Results_Extract[[Player]:[Player]],0)),INDEX(Team_Key[[Abbreviation]:[Abbreviation]],MATCH(LEFT(INDEX(FPL_Fixtures_Extract[],MATCH($A375,FPL_Fixtures_Extract[[Player]:[Player]],0),MATCH(FPL_Combined[[#Headers],[Gameweek 06]],FPL_Fixtures_Extract[#Headers],0)),LEN(INDEX(FPL_Fixtures_Extract[],MATCH($A375,FPL_Fixtures_Extract[[Player]:[Player]],0),MATCH(FPL_Combined[[#Headers],[Gameweek 06]],FPL_Fixtures_Extract[#Headers],0)))-4),Team_Key[[Full Name]:[Full Name]],0))&amp;RIGHT(INDEX(FPL_Fixtures_Extract[],MATCH($A375,FPL_Fixtures_Extract[[Player]:[Player]],0),MATCH(FPL_Combined[[#Headers],[Gameweek 06]],FPL_Fixtures_Extract[#Headers],0)),3))</f>
        <v>N/A</v>
      </c>
      <c r="H375" t="str">
        <f ca="1">IF(RIGHT(FPL_Combined[[#Headers],[Gameweek 07]],2)&lt;$B$622,INDEX(FPL_Results_Extract[Gameweek 07],MATCH($A375,FPL_Results_Extract[[Player]:[Player]],0)),INDEX(Team_Key[[Abbreviation]:[Abbreviation]],MATCH(LEFT(INDEX(FPL_Fixtures_Extract[],MATCH($A375,FPL_Fixtures_Extract[[Player]:[Player]],0),MATCH(FPL_Combined[[#Headers],[Gameweek 07]],FPL_Fixtures_Extract[#Headers],0)),LEN(INDEX(FPL_Fixtures_Extract[],MATCH($A375,FPL_Fixtures_Extract[[Player]:[Player]],0),MATCH(FPL_Combined[[#Headers],[Gameweek 07]],FPL_Fixtures_Extract[#Headers],0)))-4),Team_Key[[Full Name]:[Full Name]],0))&amp;RIGHT(INDEX(FPL_Fixtures_Extract[],MATCH($A375,FPL_Fixtures_Extract[[Player]:[Player]],0),MATCH(FPL_Combined[[#Headers],[Gameweek 07]],FPL_Fixtures_Extract[#Headers],0)),3))</f>
        <v>CHE(H) 2-2</v>
      </c>
      <c r="I375" t="str">
        <f ca="1">IF(RIGHT(FPL_Combined[[#Headers],[Gameweek 08]],2)&lt;$B$622,INDEX(FPL_Results_Extract[Gameweek 08],MATCH($A375,FPL_Results_Extract[[Player]:[Player]],0)),INDEX(Team_Key[[Abbreviation]:[Abbreviation]],MATCH(LEFT(INDEX(FPL_Fixtures_Extract[],MATCH($A375,FPL_Fixtures_Extract[[Player]:[Player]],0),MATCH(FPL_Combined[[#Headers],[Gameweek 08]],FPL_Fixtures_Extract[#Headers],0)),LEN(INDEX(FPL_Fixtures_Extract[],MATCH($A375,FPL_Fixtures_Extract[[Player]:[Player]],0),MATCH(FPL_Combined[[#Headers],[Gameweek 08]],FPL_Fixtures_Extract[#Headers],0)))-4),Team_Key[[Full Name]:[Full Name]],0))&amp;RIGHT(INDEX(FPL_Fixtures_Extract[],MATCH($A375,FPL_Fixtures_Extract[[Player]:[Player]],0),MATCH(FPL_Combined[[#Headers],[Gameweek 08]],FPL_Fixtures_Extract[#Headers],0)),3))</f>
        <v>MCI(A) 1-6</v>
      </c>
      <c r="J375" t="str">
        <f ca="1">IF(RIGHT(FPL_Combined[[#Headers],[Gameweek 09]],2)&lt;$B$622,INDEX(FPL_Results_Extract[Gameweek 09],MATCH($A375,FPL_Results_Extract[[Player]:[Player]],0)),INDEX(Team_Key[[Abbreviation]:[Abbreviation]],MATCH(LEFT(INDEX(FPL_Fixtures_Extract[],MATCH($A375,FPL_Fixtures_Extract[[Player]:[Player]],0),MATCH(FPL_Combined[[#Headers],[Gameweek 09]],FPL_Fixtures_Extract[#Headers],0)),LEN(INDEX(FPL_Fixtures_Extract[],MATCH($A375,FPL_Fixtures_Extract[[Player]:[Player]],0),MATCH(FPL_Combined[[#Headers],[Gameweek 09]],FPL_Fixtures_Extract[#Headers],0)))-4),Team_Key[[Full Name]:[Full Name]],0))&amp;RIGHT(INDEX(FPL_Fixtures_Extract[],MATCH($A375,FPL_Fixtures_Extract[[Player]:[Player]],0),MATCH(FPL_Combined[[#Headers],[Gameweek 09]],FPL_Fixtures_Extract[#Headers],0)),3))</f>
        <v>NOR(H) 6-2</v>
      </c>
      <c r="K375" t="str">
        <f ca="1">IF(RIGHT(FPL_Combined[[#Headers],[Gameweek 10]],2)&lt;$B$622,INDEX(FPL_Results_Extract[Gameweek 10],MATCH($A375,FPL_Results_Extract[[Player]:[Player]],0)),INDEX(Team_Key[[Abbreviation]:[Abbreviation]],MATCH(LEFT(INDEX(FPL_Fixtures_Extract[],MATCH($A375,FPL_Fixtures_Extract[[Player]:[Player]],0),MATCH(FPL_Combined[[#Headers],[Gameweek 10]],FPL_Fixtures_Extract[#Headers],0)),LEN(INDEX(FPL_Fixtures_Extract[],MATCH($A375,FPL_Fixtures_Extract[[Player]:[Player]],0),MATCH(FPL_Combined[[#Headers],[Gameweek 10]],FPL_Fixtures_Extract[#Headers],0)))-4),Team_Key[[Full Name]:[Full Name]],0))&amp;RIGHT(INDEX(FPL_Fixtures_Extract[],MATCH($A375,FPL_Fixtures_Extract[[Player]:[Player]],0),MATCH(FPL_Combined[[#Headers],[Gameweek 10]],FPL_Fixtures_Extract[#Headers],0)),3))</f>
        <v>SUN(A) 0-3</v>
      </c>
      <c r="L375" t="str">
        <f ca="1">IF(RIGHT(FPL_Combined[[#Headers],[Gameweek 11]],2)&lt;$B$622,INDEX(FPL_Results_Extract[Gameweek 11],MATCH($A375,FPL_Results_Extract[[Player]:[Player]],0)),INDEX(Team_Key[[Abbreviation]:[Abbreviation]],MATCH(LEFT(INDEX(FPL_Fixtures_Extract[],MATCH($A375,FPL_Fixtures_Extract[[Player]:[Player]],0),MATCH(FPL_Combined[[#Headers],[Gameweek 11]],FPL_Fixtures_Extract[#Headers],0)),LEN(INDEX(FPL_Fixtures_Extract[],MATCH($A375,FPL_Fixtures_Extract[[Player]:[Player]],0),MATCH(FPL_Combined[[#Headers],[Gameweek 11]],FPL_Fixtures_Extract[#Headers],0)))-4),Team_Key[[Full Name]:[Full Name]],0))&amp;RIGHT(INDEX(FPL_Fixtures_Extract[],MATCH($A375,FPL_Fixtures_Extract[[Player]:[Player]],0),MATCH(FPL_Combined[[#Headers],[Gameweek 11]],FPL_Fixtures_Extract[#Headers],0)),3))</f>
        <v>STK(H) 0-0</v>
      </c>
      <c r="M375" t="str">
        <f ca="1">IF(RIGHT(FPL_Combined[[#Headers],[Gameweek 12]],2)&lt;$B$622,INDEX(FPL_Results_Extract[Gameweek 12],MATCH($A375,FPL_Results_Extract[[Player]:[Player]],0)),INDEX(Team_Key[[Abbreviation]:[Abbreviation]],MATCH(LEFT(INDEX(FPL_Fixtures_Extract[],MATCH($A375,FPL_Fixtures_Extract[[Player]:[Player]],0),MATCH(FPL_Combined[[#Headers],[Gameweek 12]],FPL_Fixtures_Extract[#Headers],0)),LEN(INDEX(FPL_Fixtures_Extract[],MATCH($A375,FPL_Fixtures_Extract[[Player]:[Player]],0),MATCH(FPL_Combined[[#Headers],[Gameweek 12]],FPL_Fixtures_Extract[#Headers],0)))-4),Team_Key[[Full Name]:[Full Name]],0))&amp;RIGHT(INDEX(FPL_Fixtures_Extract[],MATCH($A375,FPL_Fixtures_Extract[[Player]:[Player]],0),MATCH(FPL_Combined[[#Headers],[Gameweek 12]],FPL_Fixtures_Extract[#Headers],0)),3))</f>
        <v>BOU(A) 1-0</v>
      </c>
      <c r="N375" t="str">
        <f ca="1">IF(RIGHT(FPL_Combined[[#Headers],[Gameweek 13]],2)&lt;$B$622,INDEX(FPL_Results_Extract[Gameweek 13],MATCH($A375,FPL_Results_Extract[[Player]:[Player]],0)),INDEX(Team_Key[[Abbreviation]:[Abbreviation]],MATCH(LEFT(INDEX(FPL_Fixtures_Extract[],MATCH($A375,FPL_Fixtures_Extract[[Player]:[Player]],0),MATCH(FPL_Combined[[#Headers],[Gameweek 13]],FPL_Fixtures_Extract[#Headers],0)),LEN(INDEX(FPL_Fixtures_Extract[],MATCH($A375,FPL_Fixtures_Extract[[Player]:[Player]],0),MATCH(FPL_Combined[[#Headers],[Gameweek 13]],FPL_Fixtures_Extract[#Headers],0)))-4),Team_Key[[Full Name]:[Full Name]],0))&amp;RIGHT(INDEX(FPL_Fixtures_Extract[],MATCH($A375,FPL_Fixtures_Extract[[Player]:[Player]],0),MATCH(FPL_Combined[[#Headers],[Gameweek 13]],FPL_Fixtures_Extract[#Headers],0)),3))</f>
        <v>LEI(H) 0-3</v>
      </c>
      <c r="O375" t="str">
        <f ca="1">IF(RIGHT(FPL_Combined[[#Headers],[Gameweek 14]],2)&lt;$B$622,INDEX(FPL_Results_Extract[Gameweek 14],MATCH($A375,FPL_Results_Extract[[Player]:[Player]],0)),INDEX(Team_Key[[Abbreviation]:[Abbreviation]],MATCH(LEFT(INDEX(FPL_Fixtures_Extract[],MATCH($A375,FPL_Fixtures_Extract[[Player]:[Player]],0),MATCH(FPL_Combined[[#Headers],[Gameweek 14]],FPL_Fixtures_Extract[#Headers],0)),LEN(INDEX(FPL_Fixtures_Extract[],MATCH($A375,FPL_Fixtures_Extract[[Player]:[Player]],0),MATCH(FPL_Combined[[#Headers],[Gameweek 14]],FPL_Fixtures_Extract[#Headers],0)))-4),Team_Key[[Full Name]:[Full Name]],0))&amp;RIGHT(INDEX(FPL_Fixtures_Extract[],MATCH($A375,FPL_Fixtures_Extract[[Player]:[Player]],0),MATCH(FPL_Combined[[#Headers],[Gameweek 14]],FPL_Fixtures_Extract[#Headers],0)),3))</f>
        <v>CRY(A) 1-5</v>
      </c>
      <c r="P375" t="str">
        <f ca="1">IF(RIGHT(FPL_Combined[[#Headers],[Gameweek 15]],2)&lt;$B$622,INDEX(FPL_Results_Extract[Gameweek 15],MATCH($A375,FPL_Results_Extract[[Player]:[Player]],0)),INDEX(Team_Key[[Abbreviation]:[Abbreviation]],MATCH(LEFT(INDEX(FPL_Fixtures_Extract[],MATCH($A375,FPL_Fixtures_Extract[[Player]:[Player]],0),MATCH(FPL_Combined[[#Headers],[Gameweek 15]],FPL_Fixtures_Extract[#Headers],0)),LEN(INDEX(FPL_Fixtures_Extract[],MATCH($A375,FPL_Fixtures_Extract[[Player]:[Player]],0),MATCH(FPL_Combined[[#Headers],[Gameweek 15]],FPL_Fixtures_Extract[#Headers],0)))-4),Team_Key[[Full Name]:[Full Name]],0))&amp;RIGHT(INDEX(FPL_Fixtures_Extract[],MATCH($A375,FPL_Fixtures_Extract[[Player]:[Player]],0),MATCH(FPL_Combined[[#Headers],[Gameweek 15]],FPL_Fixtures_Extract[#Headers],0)),3))</f>
        <v>LIV(H) 2-0</v>
      </c>
      <c r="Q375" t="str">
        <f ca="1">IF(RIGHT(FPL_Combined[[#Headers],[Gameweek 16]],2)&lt;$B$622,INDEX(FPL_Results_Extract[Gameweek 16],MATCH($A375,FPL_Results_Extract[[Player]:[Player]],0)),INDEX(Team_Key[[Abbreviation]:[Abbreviation]],MATCH(LEFT(INDEX(FPL_Fixtures_Extract[],MATCH($A375,FPL_Fixtures_Extract[[Player]:[Player]],0),MATCH(FPL_Combined[[#Headers],[Gameweek 16]],FPL_Fixtures_Extract[#Headers],0)),LEN(INDEX(FPL_Fixtures_Extract[],MATCH($A375,FPL_Fixtures_Extract[[Player]:[Player]],0),MATCH(FPL_Combined[[#Headers],[Gameweek 16]],FPL_Fixtures_Extract[#Headers],0)))-4),Team_Key[[Full Name]:[Full Name]],0))&amp;RIGHT(INDEX(FPL_Fixtures_Extract[],MATCH($A375,FPL_Fixtures_Extract[[Player]:[Player]],0),MATCH(FPL_Combined[[#Headers],[Gameweek 16]],FPL_Fixtures_Extract[#Headers],0)),3))</f>
        <v>TOT(A) 2-1</v>
      </c>
      <c r="R375" t="str">
        <f ca="1">IF(RIGHT(FPL_Combined[[#Headers],[Gameweek 17]],2)&lt;$B$622,INDEX(FPL_Results_Extract[Gameweek 17],MATCH($A375,FPL_Results_Extract[[Player]:[Player]],0)),INDEX(Team_Key[[Abbreviation]:[Abbreviation]],MATCH(LEFT(INDEX(FPL_Fixtures_Extract[],MATCH($A375,FPL_Fixtures_Extract[[Player]:[Player]],0),MATCH(FPL_Combined[[#Headers],[Gameweek 17]],FPL_Fixtures_Extract[#Headers],0)),LEN(INDEX(FPL_Fixtures_Extract[],MATCH($A375,FPL_Fixtures_Extract[[Player]:[Player]],0),MATCH(FPL_Combined[[#Headers],[Gameweek 17]],FPL_Fixtures_Extract[#Headers],0)))-4),Team_Key[[Full Name]:[Full Name]],0))&amp;RIGHT(INDEX(FPL_Fixtures_Extract[],MATCH($A375,FPL_Fixtures_Extract[[Player]:[Player]],0),MATCH(FPL_Combined[[#Headers],[Gameweek 17]],FPL_Fixtures_Extract[#Headers],0)),3))</f>
        <v>AVL(H) 1-1</v>
      </c>
      <c r="S375" t="str">
        <f ca="1">IF(RIGHT(FPL_Combined[[#Headers],[Gameweek 18]],2)&lt;$B$622,INDEX(FPL_Results_Extract[Gameweek 18],MATCH($A375,FPL_Results_Extract[[Player]:[Player]],0)),INDEX(Team_Key[[Abbreviation]:[Abbreviation]],MATCH(LEFT(INDEX(FPL_Fixtures_Extract[],MATCH($A375,FPL_Fixtures_Extract[[Player]:[Player]],0),MATCH(FPL_Combined[[#Headers],[Gameweek 18]],FPL_Fixtures_Extract[#Headers],0)),LEN(INDEX(FPL_Fixtures_Extract[],MATCH($A375,FPL_Fixtures_Extract[[Player]:[Player]],0),MATCH(FPL_Combined[[#Headers],[Gameweek 18]],FPL_Fixtures_Extract[#Headers],0)))-4),Team_Key[[Full Name]:[Full Name]],0))&amp;RIGHT(INDEX(FPL_Fixtures_Extract[],MATCH($A375,FPL_Fixtures_Extract[[Player]:[Player]],0),MATCH(FPL_Combined[[#Headers],[Gameweek 18]],FPL_Fixtures_Extract[#Headers],0)),3))</f>
        <v>EVE(H) 0-1</v>
      </c>
      <c r="T375" t="str">
        <f ca="1">IF(RIGHT(FPL_Combined[[#Headers],[Gameweek 19]],2)&lt;$B$622,INDEX(FPL_Results_Extract[Gameweek 19],MATCH($A375,FPL_Results_Extract[[Player]:[Player]],0)),INDEX(Team_Key[[Abbreviation]:[Abbreviation]],MATCH(LEFT(INDEX(FPL_Fixtures_Extract[],MATCH($A375,FPL_Fixtures_Extract[[Player]:[Player]],0),MATCH(FPL_Combined[[#Headers],[Gameweek 19]],FPL_Fixtures_Extract[#Headers],0)),LEN(INDEX(FPL_Fixtures_Extract[],MATCH($A375,FPL_Fixtures_Extract[[Player]:[Player]],0),MATCH(FPL_Combined[[#Headers],[Gameweek 19]],FPL_Fixtures_Extract[#Headers],0)))-4),Team_Key[[Full Name]:[Full Name]],0))&amp;RIGHT(INDEX(FPL_Fixtures_Extract[],MATCH($A375,FPL_Fixtures_Extract[[Player]:[Player]],0),MATCH(FPL_Combined[[#Headers],[Gameweek 19]],FPL_Fixtures_Extract[#Headers],0)),3))</f>
        <v>WBA(A) 0-1</v>
      </c>
      <c r="U375" t="str">
        <f ca="1">IF(RIGHT(FPL_Combined[[#Headers],[Gameweek 20]],2)&lt;$B$622,INDEX(FPL_Results_Extract[Gameweek 20],MATCH($A375,FPL_Results_Extract[[Player]:[Player]],0)),INDEX(Team_Key[[Abbreviation]:[Abbreviation]],MATCH(LEFT(INDEX(FPL_Fixtures_Extract[],MATCH($A375,FPL_Fixtures_Extract[[Player]:[Player]],0),MATCH(FPL_Combined[[#Headers],[Gameweek 20]],FPL_Fixtures_Extract[#Headers],0)),LEN(INDEX(FPL_Fixtures_Extract[],MATCH($A375,FPL_Fixtures_Extract[[Player]:[Player]],0),MATCH(FPL_Combined[[#Headers],[Gameweek 20]],FPL_Fixtures_Extract[#Headers],0)))-4),Team_Key[[Full Name]:[Full Name]],0))&amp;RIGHT(INDEX(FPL_Fixtures_Extract[],MATCH($A375,FPL_Fixtures_Extract[[Player]:[Player]],0),MATCH(FPL_Combined[[#Headers],[Gameweek 20]],FPL_Fixtures_Extract[#Headers],0)),3))</f>
        <v>ARS(A) 0-1</v>
      </c>
      <c r="V375" t="str">
        <f ca="1">IF(RIGHT(FPL_Combined[[#Headers],[Gameweek 21]],2)&lt;$B$622,INDEX(FPL_Results_Extract[Gameweek 21],MATCH($A375,FPL_Results_Extract[[Player]:[Player]],0)),INDEX(Team_Key[[Abbreviation]:[Abbreviation]],MATCH(LEFT(INDEX(FPL_Fixtures_Extract[],MATCH($A375,FPL_Fixtures_Extract[[Player]:[Player]],0),MATCH(FPL_Combined[[#Headers],[Gameweek 21]],FPL_Fixtures_Extract[#Headers],0)),LEN(INDEX(FPL_Fixtures_Extract[],MATCH($A375,FPL_Fixtures_Extract[[Player]:[Player]],0),MATCH(FPL_Combined[[#Headers],[Gameweek 21]],FPL_Fixtures_Extract[#Headers],0)))-4),Team_Key[[Full Name]:[Full Name]],0))&amp;RIGHT(INDEX(FPL_Fixtures_Extract[],MATCH($A375,FPL_Fixtures_Extract[[Player]:[Player]],0),MATCH(FPL_Combined[[#Headers],[Gameweek 21]],FPL_Fixtures_Extract[#Headers],0)),3))</f>
        <v>MUN(H) 3-3</v>
      </c>
      <c r="W375" t="str">
        <f ca="1">IF(RIGHT(FPL_Combined[[#Headers],[Gameweek 22]],2)&lt;$B$622,INDEX(FPL_Results_Extract[Gameweek 22],MATCH($A375,FPL_Results_Extract[[Player]:[Player]],0)),INDEX(Team_Key[[Abbreviation]:[Abbreviation]],MATCH(LEFT(INDEX(FPL_Fixtures_Extract[],MATCH($A375,FPL_Fixtures_Extract[[Player]:[Player]],0),MATCH(FPL_Combined[[#Headers],[Gameweek 22]],FPL_Fixtures_Extract[#Headers],0)),LEN(INDEX(FPL_Fixtures_Extract[],MATCH($A375,FPL_Fixtures_Extract[[Player]:[Player]],0),MATCH(FPL_Combined[[#Headers],[Gameweek 22]],FPL_Fixtures_Extract[#Headers],0)))-4),Team_Key[[Full Name]:[Full Name]],0))&amp;RIGHT(INDEX(FPL_Fixtures_Extract[],MATCH($A375,FPL_Fixtures_Extract[[Player]:[Player]],0),MATCH(FPL_Combined[[#Headers],[Gameweek 22]],FPL_Fixtures_Extract[#Headers],0)),3))</f>
        <v>WHU(H) 2-1</v>
      </c>
      <c r="X375" t="str">
        <f ca="1">IF(RIGHT(FPL_Combined[[#Headers],[Gameweek 23]],2)&lt;$B$622,INDEX(FPL_Results_Extract[Gameweek 23],MATCH($A375,FPL_Results_Extract[[Player]:[Player]],0)),INDEX(Team_Key[[Abbreviation]:[Abbreviation]],MATCH(LEFT(INDEX(FPL_Fixtures_Extract[],MATCH($A375,FPL_Fixtures_Extract[[Player]:[Player]],0),MATCH(FPL_Combined[[#Headers],[Gameweek 23]],FPL_Fixtures_Extract[#Headers],0)),LEN(INDEX(FPL_Fixtures_Extract[],MATCH($A375,FPL_Fixtures_Extract[[Player]:[Player]],0),MATCH(FPL_Combined[[#Headers],[Gameweek 23]],FPL_Fixtures_Extract[#Headers],0)))-4),Team_Key[[Full Name]:[Full Name]],0))&amp;RIGHT(INDEX(FPL_Fixtures_Extract[],MATCH($A375,FPL_Fixtures_Extract[[Player]:[Player]],0),MATCH(FPL_Combined[[#Headers],[Gameweek 23]],FPL_Fixtures_Extract[#Headers],0)),3))</f>
        <v>WAT(A) 1-2</v>
      </c>
      <c r="Y375" t="str">
        <f ca="1">IF(RIGHT(FPL_Combined[[#Headers],[Gameweek 24]],2)&lt;$B$622,INDEX(FPL_Results_Extract[Team],MATCH($A375,FPL_Results_Extract[[Player]:[Player]],0)),INDEX(Team_Key[[Abbreviation]:[Abbreviation]],MATCH(LEFT(INDEX(FPL_Fixtures_Extract[],MATCH($A375,FPL_Fixtures_Extract[[Player]:[Player]],0),MATCH(FPL_Combined[[#Headers],[Gameweek 24]],FPL_Fixtures_Extract[#Headers],0)),LEN(INDEX(FPL_Fixtures_Extract[],MATCH($A375,FPL_Fixtures_Extract[[Player]:[Player]],0),MATCH(FPL_Combined[[#Headers],[Gameweek 24]],FPL_Fixtures_Extract[#Headers],0)))-4),Team_Key[[Full Name]:[Full Name]],0))&amp;RIGHT(INDEX(FPL_Fixtures_Extract[],MATCH($A375,FPL_Fixtures_Extract[[Player]:[Player]],0),MATCH(FPL_Combined[[#Headers],[Gameweek 24]],FPL_Fixtures_Extract[#Headers],0)),3))</f>
        <v>NEW</v>
      </c>
      <c r="Z375" t="str">
        <f ca="1">IF(RIGHT(FPL_Combined[[#Headers],[Gameweek 25]],2)&lt;$B$622,INDEX(FPL_Results_Extract[Player],MATCH($A375,FPL_Results_Extract[[Player]:[Player]],0)),INDEX(Team_Key[[Abbreviation]:[Abbreviation]],MATCH(LEFT(INDEX(FPL_Fixtures_Extract[],MATCH($A375,FPL_Fixtures_Extract[[Player]:[Player]],0),MATCH(FPL_Combined[[#Headers],[Gameweek 25]],FPL_Fixtures_Extract[#Headers],0)),LEN(INDEX(FPL_Fixtures_Extract[],MATCH($A375,FPL_Fixtures_Extract[[Player]:[Player]],0),MATCH(FPL_Combined[[#Headers],[Gameweek 25]],FPL_Fixtures_Extract[#Headers],0)))-4),Team_Key[[Full Name]:[Full Name]],0))&amp;RIGHT(INDEX(FPL_Fixtures_Extract[],MATCH($A375,FPL_Fixtures_Extract[[Player]:[Player]],0),MATCH(FPL_Combined[[#Headers],[Gameweek 25]],FPL_Fixtures_Extract[#Headers],0)),3))</f>
        <v>Mbabu</v>
      </c>
      <c r="AA375" t="str">
        <f ca="1">IF(RIGHT(FPL_Combined[[#Headers],[Gameweek 26]],2)&lt;$B$622,INDEX(FPL_Results_Extract[Gameweek 01],MATCH($A375,FPL_Results_Extract[[Player]:[Player]],0)),INDEX(Team_Key[[Abbreviation]:[Abbreviation]],MATCH(LEFT(INDEX(FPL_Fixtures_Extract[],MATCH($A375,FPL_Fixtures_Extract[[Player]:[Player]],0),MATCH(FPL_Combined[[#Headers],[Gameweek 26]],FPL_Fixtures_Extract[#Headers],0)),LEN(INDEX(FPL_Fixtures_Extract[],MATCH($A375,FPL_Fixtures_Extract[[Player]:[Player]],0),MATCH(FPL_Combined[[#Headers],[Gameweek 26]],FPL_Fixtures_Extract[#Headers],0)))-4),Team_Key[[Full Name]:[Full Name]],0))&amp;RIGHT(INDEX(FPL_Fixtures_Extract[],MATCH($A375,FPL_Fixtures_Extract[[Player]:[Player]],0),MATCH(FPL_Combined[[#Headers],[Gameweek 26]],FPL_Fixtures_Extract[#Headers],0)),3))</f>
        <v>N/A</v>
      </c>
      <c r="AB375" t="str">
        <f ca="1">IF(RIGHT(FPL_Combined[[#Headers],[Gameweek 27]],2)&lt;$B$622,INDEX(FPL_Results_Extract[Gameweek 02],MATCH($A375,FPL_Results_Extract[[Player]:[Player]],0)),INDEX(Team_Key[[Abbreviation]:[Abbreviation]],MATCH(LEFT(INDEX(FPL_Fixtures_Extract[],MATCH($A375,FPL_Fixtures_Extract[[Player]:[Player]],0),MATCH(FPL_Combined[[#Headers],[Gameweek 27]],FPL_Fixtures_Extract[#Headers],0)),LEN(INDEX(FPL_Fixtures_Extract[],MATCH($A375,FPL_Fixtures_Extract[[Player]:[Player]],0),MATCH(FPL_Combined[[#Headers],[Gameweek 27]],FPL_Fixtures_Extract[#Headers],0)))-4),Team_Key[[Full Name]:[Full Name]],0))&amp;RIGHT(INDEX(FPL_Fixtures_Extract[],MATCH($A375,FPL_Fixtures_Extract[[Player]:[Player]],0),MATCH(FPL_Combined[[#Headers],[Gameweek 27]],FPL_Fixtures_Extract[#Headers],0)),3))</f>
        <v>N/A</v>
      </c>
      <c r="AC375" t="str">
        <f ca="1">IF(RIGHT(FPL_Combined[[#Headers],[Gameweek 28]],2)&lt;$B$622,INDEX(FPL_Results_Extract[Gameweek 03],MATCH($A375,FPL_Results_Extract[[Player]:[Player]],0)),INDEX(Team_Key[[Abbreviation]:[Abbreviation]],MATCH(LEFT(INDEX(FPL_Fixtures_Extract[],MATCH($A375,FPL_Fixtures_Extract[[Player]:[Player]],0),MATCH(FPL_Combined[[#Headers],[Gameweek 28]],FPL_Fixtures_Extract[#Headers],0)),LEN(INDEX(FPL_Fixtures_Extract[],MATCH($A375,FPL_Fixtures_Extract[[Player]:[Player]],0),MATCH(FPL_Combined[[#Headers],[Gameweek 28]],FPL_Fixtures_Extract[#Headers],0)))-4),Team_Key[[Full Name]:[Full Name]],0))&amp;RIGHT(INDEX(FPL_Fixtures_Extract[],MATCH($A375,FPL_Fixtures_Extract[[Player]:[Player]],0),MATCH(FPL_Combined[[#Headers],[Gameweek 28]],FPL_Fixtures_Extract[#Headers],0)),3))</f>
        <v>N/A</v>
      </c>
      <c r="AD375" t="str">
        <f ca="1">IF(RIGHT(FPL_Combined[[#Headers],[Gameweek 29]],2)&lt;$B$622,INDEX(FPL_Results_Extract[Gameweek 04],MATCH($A375,FPL_Results_Extract[[Player]:[Player]],0)),INDEX(Team_Key[[Abbreviation]:[Abbreviation]],MATCH(LEFT(INDEX(FPL_Fixtures_Extract[],MATCH($A375,FPL_Fixtures_Extract[[Player]:[Player]],0),MATCH(FPL_Combined[[#Headers],[Gameweek 29]],FPL_Fixtures_Extract[#Headers],0)),LEN(INDEX(FPL_Fixtures_Extract[],MATCH($A375,FPL_Fixtures_Extract[[Player]:[Player]],0),MATCH(FPL_Combined[[#Headers],[Gameweek 29]],FPL_Fixtures_Extract[#Headers],0)))-4),Team_Key[[Full Name]:[Full Name]],0))&amp;RIGHT(INDEX(FPL_Fixtures_Extract[],MATCH($A375,FPL_Fixtures_Extract[[Player]:[Player]],0),MATCH(FPL_Combined[[#Headers],[Gameweek 29]],FPL_Fixtures_Extract[#Headers],0)),3))</f>
        <v>BOU(H)</v>
      </c>
      <c r="AE375" t="str">
        <f ca="1">IF(RIGHT(FPL_Combined[[#Headers],[Gameweek 30]],2)&lt;$B$622,INDEX(FPL_Results_Extract[Gameweek 05],MATCH($A375,FPL_Results_Extract[[Player]:[Player]],0)),INDEX(Team_Key[[Abbreviation]:[Abbreviation]],MATCH(LEFT(INDEX(FPL_Fixtures_Extract[],MATCH($A375,FPL_Fixtures_Extract[[Player]:[Player]],0),MATCH(FPL_Combined[[#Headers],[Gameweek 30]],FPL_Fixtures_Extract[#Headers],0)),LEN(INDEX(FPL_Fixtures_Extract[],MATCH($A375,FPL_Fixtures_Extract[[Player]:[Player]],0),MATCH(FPL_Combined[[#Headers],[Gameweek 30]],FPL_Fixtures_Extract[#Headers],0)))-4),Team_Key[[Full Name]:[Full Name]],0))&amp;RIGHT(INDEX(FPL_Fixtures_Extract[],MATCH($A375,FPL_Fixtures_Extract[[Player]:[Player]],0),MATCH(FPL_Combined[[#Headers],[Gameweek 30]],FPL_Fixtures_Extract[#Headers],0)),3))</f>
        <v>LEI(A)</v>
      </c>
      <c r="AF375" t="str">
        <f ca="1">IF(RIGHT(FPL_Combined[[#Headers],[Gameweek 31]],2)&lt;$B$622,INDEX(FPL_Results_Extract[Gameweek 06],MATCH($A375,FPL_Results_Extract[[Player]:[Player]],0)),INDEX(Team_Key[[Abbreviation]:[Abbreviation]],MATCH(LEFT(INDEX(FPL_Fixtures_Extract[],MATCH($A375,FPL_Fixtures_Extract[[Player]:[Player]],0),MATCH(FPL_Combined[[#Headers],[Gameweek 31]],FPL_Fixtures_Extract[#Headers],0)),LEN(INDEX(FPL_Fixtures_Extract[],MATCH($A375,FPL_Fixtures_Extract[[Player]:[Player]],0),MATCH(FPL_Combined[[#Headers],[Gameweek 31]],FPL_Fixtures_Extract[#Headers],0)))-4),Team_Key[[Full Name]:[Full Name]],0))&amp;RIGHT(INDEX(FPL_Fixtures_Extract[],MATCH($A375,FPL_Fixtures_Extract[[Player]:[Player]],0),MATCH(FPL_Combined[[#Headers],[Gameweek 31]],FPL_Fixtures_Extract[#Headers],0)),3))</f>
        <v>SUN(H)</v>
      </c>
      <c r="AG375" t="str">
        <f ca="1">IF(RIGHT(FPL_Combined[[#Headers],[Gameweek 32]],2)&lt;$B$622,INDEX(FPL_Results_Extract[Gameweek 07],MATCH($A375,FPL_Results_Extract[[Player]:[Player]],0)),INDEX(Team_Key[[Abbreviation]:[Abbreviation]],MATCH(LEFT(INDEX(FPL_Fixtures_Extract[],MATCH($A375,FPL_Fixtures_Extract[[Player]:[Player]],0),MATCH(FPL_Combined[[#Headers],[Gameweek 32]],FPL_Fixtures_Extract[#Headers],0)),LEN(INDEX(FPL_Fixtures_Extract[],MATCH($A375,FPL_Fixtures_Extract[[Player]:[Player]],0),MATCH(FPL_Combined[[#Headers],[Gameweek 32]],FPL_Fixtures_Extract[#Headers],0)))-4),Team_Key[[Full Name]:[Full Name]],0))&amp;RIGHT(INDEX(FPL_Fixtures_Extract[],MATCH($A375,FPL_Fixtures_Extract[[Player]:[Player]],0),MATCH(FPL_Combined[[#Headers],[Gameweek 32]],FPL_Fixtures_Extract[#Headers],0)),3))</f>
        <v>NOR(A)</v>
      </c>
      <c r="AH375" t="str">
        <f ca="1">IF(RIGHT(FPL_Combined[[#Headers],[Gameweek 33]],2)&lt;$B$622,INDEX(FPL_Results_Extract[Gameweek 08],MATCH($A375,FPL_Results_Extract[[Player]:[Player]],0)),INDEX(Team_Key[[Abbreviation]:[Abbreviation]],MATCH(LEFT(INDEX(FPL_Fixtures_Extract[],MATCH($A375,FPL_Fixtures_Extract[[Player]:[Player]],0),MATCH(FPL_Combined[[#Headers],[Gameweek 33]],FPL_Fixtures_Extract[#Headers],0)),LEN(INDEX(FPL_Fixtures_Extract[],MATCH($A375,FPL_Fixtures_Extract[[Player]:[Player]],0),MATCH(FPL_Combined[[#Headers],[Gameweek 33]],FPL_Fixtures_Extract[#Headers],0)))-4),Team_Key[[Full Name]:[Full Name]],0))&amp;RIGHT(INDEX(FPL_Fixtures_Extract[],MATCH($A375,FPL_Fixtures_Extract[[Player]:[Player]],0),MATCH(FPL_Combined[[#Headers],[Gameweek 33]],FPL_Fixtures_Extract[#Headers],0)),3))</f>
        <v>SOU(A)</v>
      </c>
      <c r="AI375" t="str">
        <f ca="1">IF(RIGHT(FPL_Combined[[#Headers],[Gameweek 34]],2)&lt;$B$622,INDEX(FPL_Results_Extract[Gameweek 09],MATCH($A375,FPL_Results_Extract[[Player]:[Player]],0)),INDEX(Team_Key[[Abbreviation]:[Abbreviation]],MATCH(LEFT(INDEX(FPL_Fixtures_Extract[],MATCH($A375,FPL_Fixtures_Extract[[Player]:[Player]],0),MATCH(FPL_Combined[[#Headers],[Gameweek 34]],FPL_Fixtures_Extract[#Headers],0)),LEN(INDEX(FPL_Fixtures_Extract[],MATCH($A375,FPL_Fixtures_Extract[[Player]:[Player]],0),MATCH(FPL_Combined[[#Headers],[Gameweek 34]],FPL_Fixtures_Extract[#Headers],0)))-4),Team_Key[[Full Name]:[Full Name]],0))&amp;RIGHT(INDEX(FPL_Fixtures_Extract[],MATCH($A375,FPL_Fixtures_Extract[[Player]:[Player]],0),MATCH(FPL_Combined[[#Headers],[Gameweek 34]],FPL_Fixtures_Extract[#Headers],0)),3))</f>
        <v>SWA(H)</v>
      </c>
      <c r="AJ375" t="str">
        <f ca="1">IF(RIGHT(FPL_Combined[[#Headers],[Gameweek 35]],2)&lt;$B$622,INDEX(FPL_Results_Extract[Gameweek 10],MATCH($A375,FPL_Results_Extract[[Player]:[Player]],0)),INDEX(Team_Key[[Abbreviation]:[Abbreviation]],MATCH(LEFT(INDEX(FPL_Fixtures_Extract[],MATCH($A375,FPL_Fixtures_Extract[[Player]:[Player]],0),MATCH(FPL_Combined[[#Headers],[Gameweek 35]],FPL_Fixtures_Extract[#Headers],0)),LEN(INDEX(FPL_Fixtures_Extract[],MATCH($A375,FPL_Fixtures_Extract[[Player]:[Player]],0),MATCH(FPL_Combined[[#Headers],[Gameweek 35]],FPL_Fixtures_Extract[#Headers],0)))-4),Team_Key[[Full Name]:[Full Name]],0))&amp;RIGHT(INDEX(FPL_Fixtures_Extract[],MATCH($A375,FPL_Fixtures_Extract[[Player]:[Player]],0),MATCH(FPL_Combined[[#Headers],[Gameweek 35]],FPL_Fixtures_Extract[#Headers],0)),3))</f>
        <v>LIV(A)</v>
      </c>
      <c r="AK375" t="str">
        <f ca="1">IF(RIGHT(FPL_Combined[[#Headers],[Gameweek 36]],2)&lt;$B$622,INDEX(FPL_Results_Extract[Gameweek 11],MATCH($A375,FPL_Results_Extract[[Player]:[Player]],0)),INDEX(Team_Key[[Abbreviation]:[Abbreviation]],MATCH(LEFT(INDEX(FPL_Fixtures_Extract[],MATCH($A375,FPL_Fixtures_Extract[[Player]:[Player]],0),MATCH(FPL_Combined[[#Headers],[Gameweek 36]],FPL_Fixtures_Extract[#Headers],0)),LEN(INDEX(FPL_Fixtures_Extract[],MATCH($A375,FPL_Fixtures_Extract[[Player]:[Player]],0),MATCH(FPL_Combined[[#Headers],[Gameweek 36]],FPL_Fixtures_Extract[#Headers],0)))-4),Team_Key[[Full Name]:[Full Name]],0))&amp;RIGHT(INDEX(FPL_Fixtures_Extract[],MATCH($A375,FPL_Fixtures_Extract[[Player]:[Player]],0),MATCH(FPL_Combined[[#Headers],[Gameweek 36]],FPL_Fixtures_Extract[#Headers],0)),3))</f>
        <v>CRY(H)</v>
      </c>
      <c r="AL375" t="str">
        <f ca="1">IF(RIGHT(FPL_Combined[[#Headers],[Gameweek 37]],2)&lt;$B$622,INDEX(FPL_Results_Extract[Gameweek 12],MATCH($A375,FPL_Results_Extract[[Player]:[Player]],0)),INDEX(Team_Key[[Abbreviation]:[Abbreviation]],MATCH(LEFT(INDEX(FPL_Fixtures_Extract[],MATCH($A375,FPL_Fixtures_Extract[[Player]:[Player]],0),MATCH(FPL_Combined[[#Headers],[Gameweek 37]],FPL_Fixtures_Extract[#Headers],0)),LEN(INDEX(FPL_Fixtures_Extract[],MATCH($A375,FPL_Fixtures_Extract[[Player]:[Player]],0),MATCH(FPL_Combined[[#Headers],[Gameweek 37]],FPL_Fixtures_Extract[#Headers],0)))-4),Team_Key[[Full Name]:[Full Name]],0))&amp;RIGHT(INDEX(FPL_Fixtures_Extract[],MATCH($A375,FPL_Fixtures_Extract[[Player]:[Player]],0),MATCH(FPL_Combined[[#Headers],[Gameweek 37]],FPL_Fixtures_Extract[#Headers],0)),3))</f>
        <v>AVL(A)</v>
      </c>
      <c r="AM375" t="str">
        <f ca="1">IF(RIGHT(FPL_Combined[[#Headers],[Gameweek 38]],2)&lt;$B$622,INDEX(FPL_Results_Extract[Gameweek 13],MATCH($A375,FPL_Results_Extract[[Player]:[Player]],0)),INDEX(Team_Key[[Abbreviation]:[Abbreviation]],MATCH(LEFT(INDEX(FPL_Fixtures_Extract[],MATCH($A375,FPL_Fixtures_Extract[[Player]:[Player]],0),MATCH(FPL_Combined[[#Headers],[Gameweek 38]],FPL_Fixtures_Extract[#Headers],0)),LEN(INDEX(FPL_Fixtures_Extract[],MATCH($A375,FPL_Fixtures_Extract[[Player]:[Player]],0),MATCH(FPL_Combined[[#Headers],[Gameweek 38]],FPL_Fixtures_Extract[#Headers],0)))-4),Team_Key[[Full Name]:[Full Name]],0))&amp;RIGHT(INDEX(FPL_Fixtures_Extract[],MATCH($A375,FPL_Fixtures_Extract[[Player]:[Player]],0),MATCH(FPL_Combined[[#Headers],[Gameweek 38]],FPL_Fixtures_Extract[#Headers],0)),3))</f>
        <v>TOT(H)</v>
      </c>
    </row>
    <row r="376" spans="1:39" x14ac:dyDescent="0.45">
      <c r="A376" t="s">
        <v>521</v>
      </c>
      <c r="B376" t="str">
        <f ca="1">IF(RIGHT(FPL_Combined[[#Headers],[Gameweek 01]],2)&lt;$B$622,INDEX(FPL_Results_Extract[Gameweek 01],MATCH($A376,FPL_Results_Extract[[Player]:[Player]],0)),INDEX(Team_Key[[Abbreviation]:[Abbreviation]],MATCH(LEFT(INDEX(FPL_Fixtures_Extract[],MATCH($A376,FPL_Fixtures_Extract[[Player]:[Player]],0),MATCH(FPL_Combined[[#Headers],[Gameweek 01]],FPL_Fixtures_Extract[#Headers],0)),LEN(INDEX(FPL_Fixtures_Extract[],MATCH($A376,FPL_Fixtures_Extract[[Player]:[Player]],0),MATCH(FPL_Combined[[#Headers],[Gameweek 01]],FPL_Fixtures_Extract[#Headers],0)))-4),Team_Key[[Full Name]:[Full Name]],0))&amp;RIGHT(INDEX(FPL_Fixtures_Extract[],MATCH($A376,FPL_Fixtures_Extract[[Player]:[Player]],0),MATCH(FPL_Combined[[#Headers],[Gameweek 01]],FPL_Fixtures_Extract[#Headers],0)),3))</f>
        <v>SOU(H) 2-2</v>
      </c>
      <c r="C376" t="str">
        <f ca="1">IF(RIGHT(FPL_Combined[[#Headers],[Gameweek 02]],2)&lt;$B$622,INDEX(FPL_Results_Extract[Gameweek 02],MATCH($A376,FPL_Results_Extract[[Player]:[Player]],0)),INDEX(Team_Key[[Abbreviation]:[Abbreviation]],MATCH(LEFT(INDEX(FPL_Fixtures_Extract[],MATCH($A376,FPL_Fixtures_Extract[[Player]:[Player]],0),MATCH(FPL_Combined[[#Headers],[Gameweek 02]],FPL_Fixtures_Extract[#Headers],0)),LEN(INDEX(FPL_Fixtures_Extract[],MATCH($A376,FPL_Fixtures_Extract[[Player]:[Player]],0),MATCH(FPL_Combined[[#Headers],[Gameweek 02]],FPL_Fixtures_Extract[#Headers],0)))-4),Team_Key[[Full Name]:[Full Name]],0))&amp;RIGHT(INDEX(FPL_Fixtures_Extract[],MATCH($A376,FPL_Fixtures_Extract[[Player]:[Player]],0),MATCH(FPL_Combined[[#Headers],[Gameweek 02]],FPL_Fixtures_Extract[#Headers],0)),3))</f>
        <v>SWA(A) 0-2</v>
      </c>
      <c r="D376" t="str">
        <f ca="1">IF(RIGHT(FPL_Combined[[#Headers],[Gameweek 03]],2)&lt;$B$622,INDEX(FPL_Results_Extract[Gameweek 03],MATCH($A376,FPL_Results_Extract[[Player]:[Player]],0)),INDEX(Team_Key[[Abbreviation]:[Abbreviation]],MATCH(LEFT(INDEX(FPL_Fixtures_Extract[],MATCH($A376,FPL_Fixtures_Extract[[Player]:[Player]],0),MATCH(FPL_Combined[[#Headers],[Gameweek 03]],FPL_Fixtures_Extract[#Headers],0)),LEN(INDEX(FPL_Fixtures_Extract[],MATCH($A376,FPL_Fixtures_Extract[[Player]:[Player]],0),MATCH(FPL_Combined[[#Headers],[Gameweek 03]],FPL_Fixtures_Extract[#Headers],0)))-4),Team_Key[[Full Name]:[Full Name]],0))&amp;RIGHT(INDEX(FPL_Fixtures_Extract[],MATCH($A376,FPL_Fixtures_Extract[[Player]:[Player]],0),MATCH(FPL_Combined[[#Headers],[Gameweek 03]],FPL_Fixtures_Extract[#Headers],0)),3))</f>
        <v>MUN(A) 0-0</v>
      </c>
      <c r="E376" t="str">
        <f ca="1">IF(RIGHT(FPL_Combined[[#Headers],[Gameweek 04]],2)&lt;$B$622,INDEX(FPL_Results_Extract[Gameweek 04],MATCH($A376,FPL_Results_Extract[[Player]:[Player]],0)),INDEX(Team_Key[[Abbreviation]:[Abbreviation]],MATCH(LEFT(INDEX(FPL_Fixtures_Extract[],MATCH($A376,FPL_Fixtures_Extract[[Player]:[Player]],0),MATCH(FPL_Combined[[#Headers],[Gameweek 04]],FPL_Fixtures_Extract[#Headers],0)),LEN(INDEX(FPL_Fixtures_Extract[],MATCH($A376,FPL_Fixtures_Extract[[Player]:[Player]],0),MATCH(FPL_Combined[[#Headers],[Gameweek 04]],FPL_Fixtures_Extract[#Headers],0)))-4),Team_Key[[Full Name]:[Full Name]],0))&amp;RIGHT(INDEX(FPL_Fixtures_Extract[],MATCH($A376,FPL_Fixtures_Extract[[Player]:[Player]],0),MATCH(FPL_Combined[[#Headers],[Gameweek 04]],FPL_Fixtures_Extract[#Headers],0)),3))</f>
        <v>ARS(H) 0-1</v>
      </c>
      <c r="F376" t="str">
        <f ca="1">IF(RIGHT(FPL_Combined[[#Headers],[Gameweek 05]],2)&lt;$B$622,INDEX(FPL_Results_Extract[Gameweek 05],MATCH($A376,FPL_Results_Extract[[Player]:[Player]],0)),INDEX(Team_Key[[Abbreviation]:[Abbreviation]],MATCH(LEFT(INDEX(FPL_Fixtures_Extract[],MATCH($A376,FPL_Fixtures_Extract[[Player]:[Player]],0),MATCH(FPL_Combined[[#Headers],[Gameweek 05]],FPL_Fixtures_Extract[#Headers],0)),LEN(INDEX(FPL_Fixtures_Extract[],MATCH($A376,FPL_Fixtures_Extract[[Player]:[Player]],0),MATCH(FPL_Combined[[#Headers],[Gameweek 05]],FPL_Fixtures_Extract[#Headers],0)))-4),Team_Key[[Full Name]:[Full Name]],0))&amp;RIGHT(INDEX(FPL_Fixtures_Extract[],MATCH($A376,FPL_Fixtures_Extract[[Player]:[Player]],0),MATCH(FPL_Combined[[#Headers],[Gameweek 05]],FPL_Fixtures_Extract[#Headers],0)),3))</f>
        <v>WHU(A) 0-2</v>
      </c>
      <c r="G376" t="str">
        <f ca="1">IF(RIGHT(FPL_Combined[[#Headers],[Gameweek 06]],2)&lt;$B$622,INDEX(FPL_Results_Extract[Gameweek 06],MATCH($A376,FPL_Results_Extract[[Player]:[Player]],0)),INDEX(Team_Key[[Abbreviation]:[Abbreviation]],MATCH(LEFT(INDEX(FPL_Fixtures_Extract[],MATCH($A376,FPL_Fixtures_Extract[[Player]:[Player]],0),MATCH(FPL_Combined[[#Headers],[Gameweek 06]],FPL_Fixtures_Extract[#Headers],0)),LEN(INDEX(FPL_Fixtures_Extract[],MATCH($A376,FPL_Fixtures_Extract[[Player]:[Player]],0),MATCH(FPL_Combined[[#Headers],[Gameweek 06]],FPL_Fixtures_Extract[#Headers],0)))-4),Team_Key[[Full Name]:[Full Name]],0))&amp;RIGHT(INDEX(FPL_Fixtures_Extract[],MATCH($A376,FPL_Fixtures_Extract[[Player]:[Player]],0),MATCH(FPL_Combined[[#Headers],[Gameweek 06]],FPL_Fixtures_Extract[#Headers],0)),3))</f>
        <v>WAT(H) 1-2</v>
      </c>
      <c r="H376" t="str">
        <f ca="1">IF(RIGHT(FPL_Combined[[#Headers],[Gameweek 07]],2)&lt;$B$622,INDEX(FPL_Results_Extract[Gameweek 07],MATCH($A376,FPL_Results_Extract[[Player]:[Player]],0)),INDEX(Team_Key[[Abbreviation]:[Abbreviation]],MATCH(LEFT(INDEX(FPL_Fixtures_Extract[],MATCH($A376,FPL_Fixtures_Extract[[Player]:[Player]],0),MATCH(FPL_Combined[[#Headers],[Gameweek 07]],FPL_Fixtures_Extract[#Headers],0)),LEN(INDEX(FPL_Fixtures_Extract[],MATCH($A376,FPL_Fixtures_Extract[[Player]:[Player]],0),MATCH(FPL_Combined[[#Headers],[Gameweek 07]],FPL_Fixtures_Extract[#Headers],0)))-4),Team_Key[[Full Name]:[Full Name]],0))&amp;RIGHT(INDEX(FPL_Fixtures_Extract[],MATCH($A376,FPL_Fixtures_Extract[[Player]:[Player]],0),MATCH(FPL_Combined[[#Headers],[Gameweek 07]],FPL_Fixtures_Extract[#Headers],0)),3))</f>
        <v>CHE(H) 2-2</v>
      </c>
      <c r="I376" t="str">
        <f ca="1">IF(RIGHT(FPL_Combined[[#Headers],[Gameweek 08]],2)&lt;$B$622,INDEX(FPL_Results_Extract[Gameweek 08],MATCH($A376,FPL_Results_Extract[[Player]:[Player]],0)),INDEX(Team_Key[[Abbreviation]:[Abbreviation]],MATCH(LEFT(INDEX(FPL_Fixtures_Extract[],MATCH($A376,FPL_Fixtures_Extract[[Player]:[Player]],0),MATCH(FPL_Combined[[#Headers],[Gameweek 08]],FPL_Fixtures_Extract[#Headers],0)),LEN(INDEX(FPL_Fixtures_Extract[],MATCH($A376,FPL_Fixtures_Extract[[Player]:[Player]],0),MATCH(FPL_Combined[[#Headers],[Gameweek 08]],FPL_Fixtures_Extract[#Headers],0)))-4),Team_Key[[Full Name]:[Full Name]],0))&amp;RIGHT(INDEX(FPL_Fixtures_Extract[],MATCH($A376,FPL_Fixtures_Extract[[Player]:[Player]],0),MATCH(FPL_Combined[[#Headers],[Gameweek 08]],FPL_Fixtures_Extract[#Headers],0)),3))</f>
        <v>MCI(A) 1-6</v>
      </c>
      <c r="J376" t="str">
        <f ca="1">IF(RIGHT(FPL_Combined[[#Headers],[Gameweek 09]],2)&lt;$B$622,INDEX(FPL_Results_Extract[Gameweek 09],MATCH($A376,FPL_Results_Extract[[Player]:[Player]],0)),INDEX(Team_Key[[Abbreviation]:[Abbreviation]],MATCH(LEFT(INDEX(FPL_Fixtures_Extract[],MATCH($A376,FPL_Fixtures_Extract[[Player]:[Player]],0),MATCH(FPL_Combined[[#Headers],[Gameweek 09]],FPL_Fixtures_Extract[#Headers],0)),LEN(INDEX(FPL_Fixtures_Extract[],MATCH($A376,FPL_Fixtures_Extract[[Player]:[Player]],0),MATCH(FPL_Combined[[#Headers],[Gameweek 09]],FPL_Fixtures_Extract[#Headers],0)))-4),Team_Key[[Full Name]:[Full Name]],0))&amp;RIGHT(INDEX(FPL_Fixtures_Extract[],MATCH($A376,FPL_Fixtures_Extract[[Player]:[Player]],0),MATCH(FPL_Combined[[#Headers],[Gameweek 09]],FPL_Fixtures_Extract[#Headers],0)),3))</f>
        <v>NOR(H) 6-2</v>
      </c>
      <c r="K376" t="str">
        <f ca="1">IF(RIGHT(FPL_Combined[[#Headers],[Gameweek 10]],2)&lt;$B$622,INDEX(FPL_Results_Extract[Gameweek 10],MATCH($A376,FPL_Results_Extract[[Player]:[Player]],0)),INDEX(Team_Key[[Abbreviation]:[Abbreviation]],MATCH(LEFT(INDEX(FPL_Fixtures_Extract[],MATCH($A376,FPL_Fixtures_Extract[[Player]:[Player]],0),MATCH(FPL_Combined[[#Headers],[Gameweek 10]],FPL_Fixtures_Extract[#Headers],0)),LEN(INDEX(FPL_Fixtures_Extract[],MATCH($A376,FPL_Fixtures_Extract[[Player]:[Player]],0),MATCH(FPL_Combined[[#Headers],[Gameweek 10]],FPL_Fixtures_Extract[#Headers],0)))-4),Team_Key[[Full Name]:[Full Name]],0))&amp;RIGHT(INDEX(FPL_Fixtures_Extract[],MATCH($A376,FPL_Fixtures_Extract[[Player]:[Player]],0),MATCH(FPL_Combined[[#Headers],[Gameweek 10]],FPL_Fixtures_Extract[#Headers],0)),3))</f>
        <v>SUN(A) 0-3</v>
      </c>
      <c r="L376" t="str">
        <f ca="1">IF(RIGHT(FPL_Combined[[#Headers],[Gameweek 11]],2)&lt;$B$622,INDEX(FPL_Results_Extract[Gameweek 11],MATCH($A376,FPL_Results_Extract[[Player]:[Player]],0)),INDEX(Team_Key[[Abbreviation]:[Abbreviation]],MATCH(LEFT(INDEX(FPL_Fixtures_Extract[],MATCH($A376,FPL_Fixtures_Extract[[Player]:[Player]],0),MATCH(FPL_Combined[[#Headers],[Gameweek 11]],FPL_Fixtures_Extract[#Headers],0)),LEN(INDEX(FPL_Fixtures_Extract[],MATCH($A376,FPL_Fixtures_Extract[[Player]:[Player]],0),MATCH(FPL_Combined[[#Headers],[Gameweek 11]],FPL_Fixtures_Extract[#Headers],0)))-4),Team_Key[[Full Name]:[Full Name]],0))&amp;RIGHT(INDEX(FPL_Fixtures_Extract[],MATCH($A376,FPL_Fixtures_Extract[[Player]:[Player]],0),MATCH(FPL_Combined[[#Headers],[Gameweek 11]],FPL_Fixtures_Extract[#Headers],0)),3))</f>
        <v>STK(H) 0-0</v>
      </c>
      <c r="M376" t="str">
        <f ca="1">IF(RIGHT(FPL_Combined[[#Headers],[Gameweek 12]],2)&lt;$B$622,INDEX(FPL_Results_Extract[Gameweek 12],MATCH($A376,FPL_Results_Extract[[Player]:[Player]],0)),INDEX(Team_Key[[Abbreviation]:[Abbreviation]],MATCH(LEFT(INDEX(FPL_Fixtures_Extract[],MATCH($A376,FPL_Fixtures_Extract[[Player]:[Player]],0),MATCH(FPL_Combined[[#Headers],[Gameweek 12]],FPL_Fixtures_Extract[#Headers],0)),LEN(INDEX(FPL_Fixtures_Extract[],MATCH($A376,FPL_Fixtures_Extract[[Player]:[Player]],0),MATCH(FPL_Combined[[#Headers],[Gameweek 12]],FPL_Fixtures_Extract[#Headers],0)))-4),Team_Key[[Full Name]:[Full Name]],0))&amp;RIGHT(INDEX(FPL_Fixtures_Extract[],MATCH($A376,FPL_Fixtures_Extract[[Player]:[Player]],0),MATCH(FPL_Combined[[#Headers],[Gameweek 12]],FPL_Fixtures_Extract[#Headers],0)),3))</f>
        <v>BOU(A) 1-0</v>
      </c>
      <c r="N376" t="str">
        <f ca="1">IF(RIGHT(FPL_Combined[[#Headers],[Gameweek 13]],2)&lt;$B$622,INDEX(FPL_Results_Extract[Gameweek 13],MATCH($A376,FPL_Results_Extract[[Player]:[Player]],0)),INDEX(Team_Key[[Abbreviation]:[Abbreviation]],MATCH(LEFT(INDEX(FPL_Fixtures_Extract[],MATCH($A376,FPL_Fixtures_Extract[[Player]:[Player]],0),MATCH(FPL_Combined[[#Headers],[Gameweek 13]],FPL_Fixtures_Extract[#Headers],0)),LEN(INDEX(FPL_Fixtures_Extract[],MATCH($A376,FPL_Fixtures_Extract[[Player]:[Player]],0),MATCH(FPL_Combined[[#Headers],[Gameweek 13]],FPL_Fixtures_Extract[#Headers],0)))-4),Team_Key[[Full Name]:[Full Name]],0))&amp;RIGHT(INDEX(FPL_Fixtures_Extract[],MATCH($A376,FPL_Fixtures_Extract[[Player]:[Player]],0),MATCH(FPL_Combined[[#Headers],[Gameweek 13]],FPL_Fixtures_Extract[#Headers],0)),3))</f>
        <v>LEI(H) 0-3</v>
      </c>
      <c r="O376" t="str">
        <f ca="1">IF(RIGHT(FPL_Combined[[#Headers],[Gameweek 14]],2)&lt;$B$622,INDEX(FPL_Results_Extract[Gameweek 14],MATCH($A376,FPL_Results_Extract[[Player]:[Player]],0)),INDEX(Team_Key[[Abbreviation]:[Abbreviation]],MATCH(LEFT(INDEX(FPL_Fixtures_Extract[],MATCH($A376,FPL_Fixtures_Extract[[Player]:[Player]],0),MATCH(FPL_Combined[[#Headers],[Gameweek 14]],FPL_Fixtures_Extract[#Headers],0)),LEN(INDEX(FPL_Fixtures_Extract[],MATCH($A376,FPL_Fixtures_Extract[[Player]:[Player]],0),MATCH(FPL_Combined[[#Headers],[Gameweek 14]],FPL_Fixtures_Extract[#Headers],0)))-4),Team_Key[[Full Name]:[Full Name]],0))&amp;RIGHT(INDEX(FPL_Fixtures_Extract[],MATCH($A376,FPL_Fixtures_Extract[[Player]:[Player]],0),MATCH(FPL_Combined[[#Headers],[Gameweek 14]],FPL_Fixtures_Extract[#Headers],0)),3))</f>
        <v>CRY(A) 1-5</v>
      </c>
      <c r="P376" t="str">
        <f ca="1">IF(RIGHT(FPL_Combined[[#Headers],[Gameweek 15]],2)&lt;$B$622,INDEX(FPL_Results_Extract[Gameweek 15],MATCH($A376,FPL_Results_Extract[[Player]:[Player]],0)),INDEX(Team_Key[[Abbreviation]:[Abbreviation]],MATCH(LEFT(INDEX(FPL_Fixtures_Extract[],MATCH($A376,FPL_Fixtures_Extract[[Player]:[Player]],0),MATCH(FPL_Combined[[#Headers],[Gameweek 15]],FPL_Fixtures_Extract[#Headers],0)),LEN(INDEX(FPL_Fixtures_Extract[],MATCH($A376,FPL_Fixtures_Extract[[Player]:[Player]],0),MATCH(FPL_Combined[[#Headers],[Gameweek 15]],FPL_Fixtures_Extract[#Headers],0)))-4),Team_Key[[Full Name]:[Full Name]],0))&amp;RIGHT(INDEX(FPL_Fixtures_Extract[],MATCH($A376,FPL_Fixtures_Extract[[Player]:[Player]],0),MATCH(FPL_Combined[[#Headers],[Gameweek 15]],FPL_Fixtures_Extract[#Headers],0)),3))</f>
        <v>LIV(H) 2-0</v>
      </c>
      <c r="Q376" t="str">
        <f ca="1">IF(RIGHT(FPL_Combined[[#Headers],[Gameweek 16]],2)&lt;$B$622,INDEX(FPL_Results_Extract[Gameweek 16],MATCH($A376,FPL_Results_Extract[[Player]:[Player]],0)),INDEX(Team_Key[[Abbreviation]:[Abbreviation]],MATCH(LEFT(INDEX(FPL_Fixtures_Extract[],MATCH($A376,FPL_Fixtures_Extract[[Player]:[Player]],0),MATCH(FPL_Combined[[#Headers],[Gameweek 16]],FPL_Fixtures_Extract[#Headers],0)),LEN(INDEX(FPL_Fixtures_Extract[],MATCH($A376,FPL_Fixtures_Extract[[Player]:[Player]],0),MATCH(FPL_Combined[[#Headers],[Gameweek 16]],FPL_Fixtures_Extract[#Headers],0)))-4),Team_Key[[Full Name]:[Full Name]],0))&amp;RIGHT(INDEX(FPL_Fixtures_Extract[],MATCH($A376,FPL_Fixtures_Extract[[Player]:[Player]],0),MATCH(FPL_Combined[[#Headers],[Gameweek 16]],FPL_Fixtures_Extract[#Headers],0)),3))</f>
        <v>TOT(A) 2-1</v>
      </c>
      <c r="R376" t="str">
        <f ca="1">IF(RIGHT(FPL_Combined[[#Headers],[Gameweek 17]],2)&lt;$B$622,INDEX(FPL_Results_Extract[Gameweek 17],MATCH($A376,FPL_Results_Extract[[Player]:[Player]],0)),INDEX(Team_Key[[Abbreviation]:[Abbreviation]],MATCH(LEFT(INDEX(FPL_Fixtures_Extract[],MATCH($A376,FPL_Fixtures_Extract[[Player]:[Player]],0),MATCH(FPL_Combined[[#Headers],[Gameweek 17]],FPL_Fixtures_Extract[#Headers],0)),LEN(INDEX(FPL_Fixtures_Extract[],MATCH($A376,FPL_Fixtures_Extract[[Player]:[Player]],0),MATCH(FPL_Combined[[#Headers],[Gameweek 17]],FPL_Fixtures_Extract[#Headers],0)))-4),Team_Key[[Full Name]:[Full Name]],0))&amp;RIGHT(INDEX(FPL_Fixtures_Extract[],MATCH($A376,FPL_Fixtures_Extract[[Player]:[Player]],0),MATCH(FPL_Combined[[#Headers],[Gameweek 17]],FPL_Fixtures_Extract[#Headers],0)),3))</f>
        <v>AVL(H) 1-1</v>
      </c>
      <c r="S376" t="str">
        <f ca="1">IF(RIGHT(FPL_Combined[[#Headers],[Gameweek 18]],2)&lt;$B$622,INDEX(FPL_Results_Extract[Gameweek 18],MATCH($A376,FPL_Results_Extract[[Player]:[Player]],0)),INDEX(Team_Key[[Abbreviation]:[Abbreviation]],MATCH(LEFT(INDEX(FPL_Fixtures_Extract[],MATCH($A376,FPL_Fixtures_Extract[[Player]:[Player]],0),MATCH(FPL_Combined[[#Headers],[Gameweek 18]],FPL_Fixtures_Extract[#Headers],0)),LEN(INDEX(FPL_Fixtures_Extract[],MATCH($A376,FPL_Fixtures_Extract[[Player]:[Player]],0),MATCH(FPL_Combined[[#Headers],[Gameweek 18]],FPL_Fixtures_Extract[#Headers],0)))-4),Team_Key[[Full Name]:[Full Name]],0))&amp;RIGHT(INDEX(FPL_Fixtures_Extract[],MATCH($A376,FPL_Fixtures_Extract[[Player]:[Player]],0),MATCH(FPL_Combined[[#Headers],[Gameweek 18]],FPL_Fixtures_Extract[#Headers],0)),3))</f>
        <v>EVE(H) 0-1</v>
      </c>
      <c r="T376" t="str">
        <f ca="1">IF(RIGHT(FPL_Combined[[#Headers],[Gameweek 19]],2)&lt;$B$622,INDEX(FPL_Results_Extract[Gameweek 19],MATCH($A376,FPL_Results_Extract[[Player]:[Player]],0)),INDEX(Team_Key[[Abbreviation]:[Abbreviation]],MATCH(LEFT(INDEX(FPL_Fixtures_Extract[],MATCH($A376,FPL_Fixtures_Extract[[Player]:[Player]],0),MATCH(FPL_Combined[[#Headers],[Gameweek 19]],FPL_Fixtures_Extract[#Headers],0)),LEN(INDEX(FPL_Fixtures_Extract[],MATCH($A376,FPL_Fixtures_Extract[[Player]:[Player]],0),MATCH(FPL_Combined[[#Headers],[Gameweek 19]],FPL_Fixtures_Extract[#Headers],0)))-4),Team_Key[[Full Name]:[Full Name]],0))&amp;RIGHT(INDEX(FPL_Fixtures_Extract[],MATCH($A376,FPL_Fixtures_Extract[[Player]:[Player]],0),MATCH(FPL_Combined[[#Headers],[Gameweek 19]],FPL_Fixtures_Extract[#Headers],0)),3))</f>
        <v>WBA(A) 0-1</v>
      </c>
      <c r="U376" t="str">
        <f ca="1">IF(RIGHT(FPL_Combined[[#Headers],[Gameweek 20]],2)&lt;$B$622,INDEX(FPL_Results_Extract[Gameweek 20],MATCH($A376,FPL_Results_Extract[[Player]:[Player]],0)),INDEX(Team_Key[[Abbreviation]:[Abbreviation]],MATCH(LEFT(INDEX(FPL_Fixtures_Extract[],MATCH($A376,FPL_Fixtures_Extract[[Player]:[Player]],0),MATCH(FPL_Combined[[#Headers],[Gameweek 20]],FPL_Fixtures_Extract[#Headers],0)),LEN(INDEX(FPL_Fixtures_Extract[],MATCH($A376,FPL_Fixtures_Extract[[Player]:[Player]],0),MATCH(FPL_Combined[[#Headers],[Gameweek 20]],FPL_Fixtures_Extract[#Headers],0)))-4),Team_Key[[Full Name]:[Full Name]],0))&amp;RIGHT(INDEX(FPL_Fixtures_Extract[],MATCH($A376,FPL_Fixtures_Extract[[Player]:[Player]],0),MATCH(FPL_Combined[[#Headers],[Gameweek 20]],FPL_Fixtures_Extract[#Headers],0)),3))</f>
        <v>ARS(A) 0-1</v>
      </c>
      <c r="V376" t="str">
        <f ca="1">IF(RIGHT(FPL_Combined[[#Headers],[Gameweek 21]],2)&lt;$B$622,INDEX(FPL_Results_Extract[Gameweek 21],MATCH($A376,FPL_Results_Extract[[Player]:[Player]],0)),INDEX(Team_Key[[Abbreviation]:[Abbreviation]],MATCH(LEFT(INDEX(FPL_Fixtures_Extract[],MATCH($A376,FPL_Fixtures_Extract[[Player]:[Player]],0),MATCH(FPL_Combined[[#Headers],[Gameweek 21]],FPL_Fixtures_Extract[#Headers],0)),LEN(INDEX(FPL_Fixtures_Extract[],MATCH($A376,FPL_Fixtures_Extract[[Player]:[Player]],0),MATCH(FPL_Combined[[#Headers],[Gameweek 21]],FPL_Fixtures_Extract[#Headers],0)))-4),Team_Key[[Full Name]:[Full Name]],0))&amp;RIGHT(INDEX(FPL_Fixtures_Extract[],MATCH($A376,FPL_Fixtures_Extract[[Player]:[Player]],0),MATCH(FPL_Combined[[#Headers],[Gameweek 21]],FPL_Fixtures_Extract[#Headers],0)),3))</f>
        <v>MUN(H) 3-3</v>
      </c>
      <c r="W376" t="str">
        <f ca="1">IF(RIGHT(FPL_Combined[[#Headers],[Gameweek 22]],2)&lt;$B$622,INDEX(FPL_Results_Extract[Gameweek 22],MATCH($A376,FPL_Results_Extract[[Player]:[Player]],0)),INDEX(Team_Key[[Abbreviation]:[Abbreviation]],MATCH(LEFT(INDEX(FPL_Fixtures_Extract[],MATCH($A376,FPL_Fixtures_Extract[[Player]:[Player]],0),MATCH(FPL_Combined[[#Headers],[Gameweek 22]],FPL_Fixtures_Extract[#Headers],0)),LEN(INDEX(FPL_Fixtures_Extract[],MATCH($A376,FPL_Fixtures_Extract[[Player]:[Player]],0),MATCH(FPL_Combined[[#Headers],[Gameweek 22]],FPL_Fixtures_Extract[#Headers],0)))-4),Team_Key[[Full Name]:[Full Name]],0))&amp;RIGHT(INDEX(FPL_Fixtures_Extract[],MATCH($A376,FPL_Fixtures_Extract[[Player]:[Player]],0),MATCH(FPL_Combined[[#Headers],[Gameweek 22]],FPL_Fixtures_Extract[#Headers],0)),3))</f>
        <v>WHU(H) 2-1</v>
      </c>
      <c r="X376" t="str">
        <f ca="1">IF(RIGHT(FPL_Combined[[#Headers],[Gameweek 23]],2)&lt;$B$622,INDEX(FPL_Results_Extract[Gameweek 23],MATCH($A376,FPL_Results_Extract[[Player]:[Player]],0)),INDEX(Team_Key[[Abbreviation]:[Abbreviation]],MATCH(LEFT(INDEX(FPL_Fixtures_Extract[],MATCH($A376,FPL_Fixtures_Extract[[Player]:[Player]],0),MATCH(FPL_Combined[[#Headers],[Gameweek 23]],FPL_Fixtures_Extract[#Headers],0)),LEN(INDEX(FPL_Fixtures_Extract[],MATCH($A376,FPL_Fixtures_Extract[[Player]:[Player]],0),MATCH(FPL_Combined[[#Headers],[Gameweek 23]],FPL_Fixtures_Extract[#Headers],0)))-4),Team_Key[[Full Name]:[Full Name]],0))&amp;RIGHT(INDEX(FPL_Fixtures_Extract[],MATCH($A376,FPL_Fixtures_Extract[[Player]:[Player]],0),MATCH(FPL_Combined[[#Headers],[Gameweek 23]],FPL_Fixtures_Extract[#Headers],0)),3))</f>
        <v>WAT(A) 1-2</v>
      </c>
      <c r="Y376" t="str">
        <f ca="1">IF(RIGHT(FPL_Combined[[#Headers],[Gameweek 24]],2)&lt;$B$622,INDEX(FPL_Results_Extract[Team],MATCH($A376,FPL_Results_Extract[[Player]:[Player]],0)),INDEX(Team_Key[[Abbreviation]:[Abbreviation]],MATCH(LEFT(INDEX(FPL_Fixtures_Extract[],MATCH($A376,FPL_Fixtures_Extract[[Player]:[Player]],0),MATCH(FPL_Combined[[#Headers],[Gameweek 24]],FPL_Fixtures_Extract[#Headers],0)),LEN(INDEX(FPL_Fixtures_Extract[],MATCH($A376,FPL_Fixtures_Extract[[Player]:[Player]],0),MATCH(FPL_Combined[[#Headers],[Gameweek 24]],FPL_Fixtures_Extract[#Headers],0)))-4),Team_Key[[Full Name]:[Full Name]],0))&amp;RIGHT(INDEX(FPL_Fixtures_Extract[],MATCH($A376,FPL_Fixtures_Extract[[Player]:[Player]],0),MATCH(FPL_Combined[[#Headers],[Gameweek 24]],FPL_Fixtures_Extract[#Headers],0)),3))</f>
        <v>NEW</v>
      </c>
      <c r="Z376" t="str">
        <f ca="1">IF(RIGHT(FPL_Combined[[#Headers],[Gameweek 25]],2)&lt;$B$622,INDEX(FPL_Results_Extract[Player],MATCH($A376,FPL_Results_Extract[[Player]:[Player]],0)),INDEX(Team_Key[[Abbreviation]:[Abbreviation]],MATCH(LEFT(INDEX(FPL_Fixtures_Extract[],MATCH($A376,FPL_Fixtures_Extract[[Player]:[Player]],0),MATCH(FPL_Combined[[#Headers],[Gameweek 25]],FPL_Fixtures_Extract[#Headers],0)),LEN(INDEX(FPL_Fixtures_Extract[],MATCH($A376,FPL_Fixtures_Extract[[Player]:[Player]],0),MATCH(FPL_Combined[[#Headers],[Gameweek 25]],FPL_Fixtures_Extract[#Headers],0)))-4),Team_Key[[Full Name]:[Full Name]],0))&amp;RIGHT(INDEX(FPL_Fixtures_Extract[],MATCH($A376,FPL_Fixtures_Extract[[Player]:[Player]],0),MATCH(FPL_Combined[[#Headers],[Gameweek 25]],FPL_Fixtures_Extract[#Headers],0)),3))</f>
        <v>Mbemba</v>
      </c>
      <c r="AA376" t="str">
        <f ca="1">IF(RIGHT(FPL_Combined[[#Headers],[Gameweek 26]],2)&lt;$B$622,INDEX(FPL_Results_Extract[Gameweek 01],MATCH($A376,FPL_Results_Extract[[Player]:[Player]],0)),INDEX(Team_Key[[Abbreviation]:[Abbreviation]],MATCH(LEFT(INDEX(FPL_Fixtures_Extract[],MATCH($A376,FPL_Fixtures_Extract[[Player]:[Player]],0),MATCH(FPL_Combined[[#Headers],[Gameweek 26]],FPL_Fixtures_Extract[#Headers],0)),LEN(INDEX(FPL_Fixtures_Extract[],MATCH($A376,FPL_Fixtures_Extract[[Player]:[Player]],0),MATCH(FPL_Combined[[#Headers],[Gameweek 26]],FPL_Fixtures_Extract[#Headers],0)))-4),Team_Key[[Full Name]:[Full Name]],0))&amp;RIGHT(INDEX(FPL_Fixtures_Extract[],MATCH($A376,FPL_Fixtures_Extract[[Player]:[Player]],0),MATCH(FPL_Combined[[#Headers],[Gameweek 26]],FPL_Fixtures_Extract[#Headers],0)),3))</f>
        <v>SOU(H) 2-2</v>
      </c>
      <c r="AB376" t="str">
        <f ca="1">IF(RIGHT(FPL_Combined[[#Headers],[Gameweek 27]],2)&lt;$B$622,INDEX(FPL_Results_Extract[Gameweek 02],MATCH($A376,FPL_Results_Extract[[Player]:[Player]],0)),INDEX(Team_Key[[Abbreviation]:[Abbreviation]],MATCH(LEFT(INDEX(FPL_Fixtures_Extract[],MATCH($A376,FPL_Fixtures_Extract[[Player]:[Player]],0),MATCH(FPL_Combined[[#Headers],[Gameweek 27]],FPL_Fixtures_Extract[#Headers],0)),LEN(INDEX(FPL_Fixtures_Extract[],MATCH($A376,FPL_Fixtures_Extract[[Player]:[Player]],0),MATCH(FPL_Combined[[#Headers],[Gameweek 27]],FPL_Fixtures_Extract[#Headers],0)))-4),Team_Key[[Full Name]:[Full Name]],0))&amp;RIGHT(INDEX(FPL_Fixtures_Extract[],MATCH($A376,FPL_Fixtures_Extract[[Player]:[Player]],0),MATCH(FPL_Combined[[#Headers],[Gameweek 27]],FPL_Fixtures_Extract[#Headers],0)),3))</f>
        <v>SWA(A) 0-2</v>
      </c>
      <c r="AC376" t="str">
        <f ca="1">IF(RIGHT(FPL_Combined[[#Headers],[Gameweek 28]],2)&lt;$B$622,INDEX(FPL_Results_Extract[Gameweek 03],MATCH($A376,FPL_Results_Extract[[Player]:[Player]],0)),INDEX(Team_Key[[Abbreviation]:[Abbreviation]],MATCH(LEFT(INDEX(FPL_Fixtures_Extract[],MATCH($A376,FPL_Fixtures_Extract[[Player]:[Player]],0),MATCH(FPL_Combined[[#Headers],[Gameweek 28]],FPL_Fixtures_Extract[#Headers],0)),LEN(INDEX(FPL_Fixtures_Extract[],MATCH($A376,FPL_Fixtures_Extract[[Player]:[Player]],0),MATCH(FPL_Combined[[#Headers],[Gameweek 28]],FPL_Fixtures_Extract[#Headers],0)))-4),Team_Key[[Full Name]:[Full Name]],0))&amp;RIGHT(INDEX(FPL_Fixtures_Extract[],MATCH($A376,FPL_Fixtures_Extract[[Player]:[Player]],0),MATCH(FPL_Combined[[#Headers],[Gameweek 28]],FPL_Fixtures_Extract[#Headers],0)),3))</f>
        <v>MUN(A) 0-0</v>
      </c>
      <c r="AD376" t="str">
        <f ca="1">IF(RIGHT(FPL_Combined[[#Headers],[Gameweek 29]],2)&lt;$B$622,INDEX(FPL_Results_Extract[Gameweek 04],MATCH($A376,FPL_Results_Extract[[Player]:[Player]],0)),INDEX(Team_Key[[Abbreviation]:[Abbreviation]],MATCH(LEFT(INDEX(FPL_Fixtures_Extract[],MATCH($A376,FPL_Fixtures_Extract[[Player]:[Player]],0),MATCH(FPL_Combined[[#Headers],[Gameweek 29]],FPL_Fixtures_Extract[#Headers],0)),LEN(INDEX(FPL_Fixtures_Extract[],MATCH($A376,FPL_Fixtures_Extract[[Player]:[Player]],0),MATCH(FPL_Combined[[#Headers],[Gameweek 29]],FPL_Fixtures_Extract[#Headers],0)))-4),Team_Key[[Full Name]:[Full Name]],0))&amp;RIGHT(INDEX(FPL_Fixtures_Extract[],MATCH($A376,FPL_Fixtures_Extract[[Player]:[Player]],0),MATCH(FPL_Combined[[#Headers],[Gameweek 29]],FPL_Fixtures_Extract[#Headers],0)),3))</f>
        <v>BOU(H)</v>
      </c>
      <c r="AE376" t="str">
        <f ca="1">IF(RIGHT(FPL_Combined[[#Headers],[Gameweek 30]],2)&lt;$B$622,INDEX(FPL_Results_Extract[Gameweek 05],MATCH($A376,FPL_Results_Extract[[Player]:[Player]],0)),INDEX(Team_Key[[Abbreviation]:[Abbreviation]],MATCH(LEFT(INDEX(FPL_Fixtures_Extract[],MATCH($A376,FPL_Fixtures_Extract[[Player]:[Player]],0),MATCH(FPL_Combined[[#Headers],[Gameweek 30]],FPL_Fixtures_Extract[#Headers],0)),LEN(INDEX(FPL_Fixtures_Extract[],MATCH($A376,FPL_Fixtures_Extract[[Player]:[Player]],0),MATCH(FPL_Combined[[#Headers],[Gameweek 30]],FPL_Fixtures_Extract[#Headers],0)))-4),Team_Key[[Full Name]:[Full Name]],0))&amp;RIGHT(INDEX(FPL_Fixtures_Extract[],MATCH($A376,FPL_Fixtures_Extract[[Player]:[Player]],0),MATCH(FPL_Combined[[#Headers],[Gameweek 30]],FPL_Fixtures_Extract[#Headers],0)),3))</f>
        <v>LEI(A)</v>
      </c>
      <c r="AF376" t="str">
        <f ca="1">IF(RIGHT(FPL_Combined[[#Headers],[Gameweek 31]],2)&lt;$B$622,INDEX(FPL_Results_Extract[Gameweek 06],MATCH($A376,FPL_Results_Extract[[Player]:[Player]],0)),INDEX(Team_Key[[Abbreviation]:[Abbreviation]],MATCH(LEFT(INDEX(FPL_Fixtures_Extract[],MATCH($A376,FPL_Fixtures_Extract[[Player]:[Player]],0),MATCH(FPL_Combined[[#Headers],[Gameweek 31]],FPL_Fixtures_Extract[#Headers],0)),LEN(INDEX(FPL_Fixtures_Extract[],MATCH($A376,FPL_Fixtures_Extract[[Player]:[Player]],0),MATCH(FPL_Combined[[#Headers],[Gameweek 31]],FPL_Fixtures_Extract[#Headers],0)))-4),Team_Key[[Full Name]:[Full Name]],0))&amp;RIGHT(INDEX(FPL_Fixtures_Extract[],MATCH($A376,FPL_Fixtures_Extract[[Player]:[Player]],0),MATCH(FPL_Combined[[#Headers],[Gameweek 31]],FPL_Fixtures_Extract[#Headers],0)),3))</f>
        <v>SUN(H)</v>
      </c>
      <c r="AG376" t="str">
        <f ca="1">IF(RIGHT(FPL_Combined[[#Headers],[Gameweek 32]],2)&lt;$B$622,INDEX(FPL_Results_Extract[Gameweek 07],MATCH($A376,FPL_Results_Extract[[Player]:[Player]],0)),INDEX(Team_Key[[Abbreviation]:[Abbreviation]],MATCH(LEFT(INDEX(FPL_Fixtures_Extract[],MATCH($A376,FPL_Fixtures_Extract[[Player]:[Player]],0),MATCH(FPL_Combined[[#Headers],[Gameweek 32]],FPL_Fixtures_Extract[#Headers],0)),LEN(INDEX(FPL_Fixtures_Extract[],MATCH($A376,FPL_Fixtures_Extract[[Player]:[Player]],0),MATCH(FPL_Combined[[#Headers],[Gameweek 32]],FPL_Fixtures_Extract[#Headers],0)))-4),Team_Key[[Full Name]:[Full Name]],0))&amp;RIGHT(INDEX(FPL_Fixtures_Extract[],MATCH($A376,FPL_Fixtures_Extract[[Player]:[Player]],0),MATCH(FPL_Combined[[#Headers],[Gameweek 32]],FPL_Fixtures_Extract[#Headers],0)),3))</f>
        <v>NOR(A)</v>
      </c>
      <c r="AH376" t="str">
        <f ca="1">IF(RIGHT(FPL_Combined[[#Headers],[Gameweek 33]],2)&lt;$B$622,INDEX(FPL_Results_Extract[Gameweek 08],MATCH($A376,FPL_Results_Extract[[Player]:[Player]],0)),INDEX(Team_Key[[Abbreviation]:[Abbreviation]],MATCH(LEFT(INDEX(FPL_Fixtures_Extract[],MATCH($A376,FPL_Fixtures_Extract[[Player]:[Player]],0),MATCH(FPL_Combined[[#Headers],[Gameweek 33]],FPL_Fixtures_Extract[#Headers],0)),LEN(INDEX(FPL_Fixtures_Extract[],MATCH($A376,FPL_Fixtures_Extract[[Player]:[Player]],0),MATCH(FPL_Combined[[#Headers],[Gameweek 33]],FPL_Fixtures_Extract[#Headers],0)))-4),Team_Key[[Full Name]:[Full Name]],0))&amp;RIGHT(INDEX(FPL_Fixtures_Extract[],MATCH($A376,FPL_Fixtures_Extract[[Player]:[Player]],0),MATCH(FPL_Combined[[#Headers],[Gameweek 33]],FPL_Fixtures_Extract[#Headers],0)),3))</f>
        <v>SOU(A)</v>
      </c>
      <c r="AI376" t="str">
        <f ca="1">IF(RIGHT(FPL_Combined[[#Headers],[Gameweek 34]],2)&lt;$B$622,INDEX(FPL_Results_Extract[Gameweek 09],MATCH($A376,FPL_Results_Extract[[Player]:[Player]],0)),INDEX(Team_Key[[Abbreviation]:[Abbreviation]],MATCH(LEFT(INDEX(FPL_Fixtures_Extract[],MATCH($A376,FPL_Fixtures_Extract[[Player]:[Player]],0),MATCH(FPL_Combined[[#Headers],[Gameweek 34]],FPL_Fixtures_Extract[#Headers],0)),LEN(INDEX(FPL_Fixtures_Extract[],MATCH($A376,FPL_Fixtures_Extract[[Player]:[Player]],0),MATCH(FPL_Combined[[#Headers],[Gameweek 34]],FPL_Fixtures_Extract[#Headers],0)))-4),Team_Key[[Full Name]:[Full Name]],0))&amp;RIGHT(INDEX(FPL_Fixtures_Extract[],MATCH($A376,FPL_Fixtures_Extract[[Player]:[Player]],0),MATCH(FPL_Combined[[#Headers],[Gameweek 34]],FPL_Fixtures_Extract[#Headers],0)),3))</f>
        <v>SWA(H)</v>
      </c>
      <c r="AJ376" t="str">
        <f ca="1">IF(RIGHT(FPL_Combined[[#Headers],[Gameweek 35]],2)&lt;$B$622,INDEX(FPL_Results_Extract[Gameweek 10],MATCH($A376,FPL_Results_Extract[[Player]:[Player]],0)),INDEX(Team_Key[[Abbreviation]:[Abbreviation]],MATCH(LEFT(INDEX(FPL_Fixtures_Extract[],MATCH($A376,FPL_Fixtures_Extract[[Player]:[Player]],0),MATCH(FPL_Combined[[#Headers],[Gameweek 35]],FPL_Fixtures_Extract[#Headers],0)),LEN(INDEX(FPL_Fixtures_Extract[],MATCH($A376,FPL_Fixtures_Extract[[Player]:[Player]],0),MATCH(FPL_Combined[[#Headers],[Gameweek 35]],FPL_Fixtures_Extract[#Headers],0)))-4),Team_Key[[Full Name]:[Full Name]],0))&amp;RIGHT(INDEX(FPL_Fixtures_Extract[],MATCH($A376,FPL_Fixtures_Extract[[Player]:[Player]],0),MATCH(FPL_Combined[[#Headers],[Gameweek 35]],FPL_Fixtures_Extract[#Headers],0)),3))</f>
        <v>LIV(A)</v>
      </c>
      <c r="AK376" t="str">
        <f ca="1">IF(RIGHT(FPL_Combined[[#Headers],[Gameweek 36]],2)&lt;$B$622,INDEX(FPL_Results_Extract[Gameweek 11],MATCH($A376,FPL_Results_Extract[[Player]:[Player]],0)),INDEX(Team_Key[[Abbreviation]:[Abbreviation]],MATCH(LEFT(INDEX(FPL_Fixtures_Extract[],MATCH($A376,FPL_Fixtures_Extract[[Player]:[Player]],0),MATCH(FPL_Combined[[#Headers],[Gameweek 36]],FPL_Fixtures_Extract[#Headers],0)),LEN(INDEX(FPL_Fixtures_Extract[],MATCH($A376,FPL_Fixtures_Extract[[Player]:[Player]],0),MATCH(FPL_Combined[[#Headers],[Gameweek 36]],FPL_Fixtures_Extract[#Headers],0)))-4),Team_Key[[Full Name]:[Full Name]],0))&amp;RIGHT(INDEX(FPL_Fixtures_Extract[],MATCH($A376,FPL_Fixtures_Extract[[Player]:[Player]],0),MATCH(FPL_Combined[[#Headers],[Gameweek 36]],FPL_Fixtures_Extract[#Headers],0)),3))</f>
        <v>CRY(H)</v>
      </c>
      <c r="AL376" t="str">
        <f ca="1">IF(RIGHT(FPL_Combined[[#Headers],[Gameweek 37]],2)&lt;$B$622,INDEX(FPL_Results_Extract[Gameweek 12],MATCH($A376,FPL_Results_Extract[[Player]:[Player]],0)),INDEX(Team_Key[[Abbreviation]:[Abbreviation]],MATCH(LEFT(INDEX(FPL_Fixtures_Extract[],MATCH($A376,FPL_Fixtures_Extract[[Player]:[Player]],0),MATCH(FPL_Combined[[#Headers],[Gameweek 37]],FPL_Fixtures_Extract[#Headers],0)),LEN(INDEX(FPL_Fixtures_Extract[],MATCH($A376,FPL_Fixtures_Extract[[Player]:[Player]],0),MATCH(FPL_Combined[[#Headers],[Gameweek 37]],FPL_Fixtures_Extract[#Headers],0)))-4),Team_Key[[Full Name]:[Full Name]],0))&amp;RIGHT(INDEX(FPL_Fixtures_Extract[],MATCH($A376,FPL_Fixtures_Extract[[Player]:[Player]],0),MATCH(FPL_Combined[[#Headers],[Gameweek 37]],FPL_Fixtures_Extract[#Headers],0)),3))</f>
        <v>AVL(A)</v>
      </c>
      <c r="AM376" t="str">
        <f ca="1">IF(RIGHT(FPL_Combined[[#Headers],[Gameweek 38]],2)&lt;$B$622,INDEX(FPL_Results_Extract[Gameweek 13],MATCH($A376,FPL_Results_Extract[[Player]:[Player]],0)),INDEX(Team_Key[[Abbreviation]:[Abbreviation]],MATCH(LEFT(INDEX(FPL_Fixtures_Extract[],MATCH($A376,FPL_Fixtures_Extract[[Player]:[Player]],0),MATCH(FPL_Combined[[#Headers],[Gameweek 38]],FPL_Fixtures_Extract[#Headers],0)),LEN(INDEX(FPL_Fixtures_Extract[],MATCH($A376,FPL_Fixtures_Extract[[Player]:[Player]],0),MATCH(FPL_Combined[[#Headers],[Gameweek 38]],FPL_Fixtures_Extract[#Headers],0)))-4),Team_Key[[Full Name]:[Full Name]],0))&amp;RIGHT(INDEX(FPL_Fixtures_Extract[],MATCH($A376,FPL_Fixtures_Extract[[Player]:[Player]],0),MATCH(FPL_Combined[[#Headers],[Gameweek 38]],FPL_Fixtures_Extract[#Headers],0)),3))</f>
        <v>TOT(H)</v>
      </c>
    </row>
    <row r="377" spans="1:39" x14ac:dyDescent="0.45">
      <c r="A377" t="s">
        <v>597</v>
      </c>
      <c r="B377" t="str">
        <f ca="1">IF(RIGHT(FPL_Combined[[#Headers],[Gameweek 01]],2)&lt;$B$622,INDEX(FPL_Results_Extract[Gameweek 01],MATCH($A377,FPL_Results_Extract[[Player]:[Player]],0)),INDEX(Team_Key[[Abbreviation]:[Abbreviation]],MATCH(LEFT(INDEX(FPL_Fixtures_Extract[],MATCH($A377,FPL_Fixtures_Extract[[Player]:[Player]],0),MATCH(FPL_Combined[[#Headers],[Gameweek 01]],FPL_Fixtures_Extract[#Headers],0)),LEN(INDEX(FPL_Fixtures_Extract[],MATCH($A377,FPL_Fixtures_Extract[[Player]:[Player]],0),MATCH(FPL_Combined[[#Headers],[Gameweek 01]],FPL_Fixtures_Extract[#Headers],0)))-4),Team_Key[[Full Name]:[Full Name]],0))&amp;RIGHT(INDEX(FPL_Fixtures_Extract[],MATCH($A377,FPL_Fixtures_Extract[[Player]:[Player]],0),MATCH(FPL_Combined[[#Headers],[Gameweek 01]],FPL_Fixtures_Extract[#Headers],0)),3))</f>
        <v>N/A</v>
      </c>
      <c r="C377" t="str">
        <f ca="1">IF(RIGHT(FPL_Combined[[#Headers],[Gameweek 02]],2)&lt;$B$622,INDEX(FPL_Results_Extract[Gameweek 02],MATCH($A377,FPL_Results_Extract[[Player]:[Player]],0)),INDEX(Team_Key[[Abbreviation]:[Abbreviation]],MATCH(LEFT(INDEX(FPL_Fixtures_Extract[],MATCH($A377,FPL_Fixtures_Extract[[Player]:[Player]],0),MATCH(FPL_Combined[[#Headers],[Gameweek 02]],FPL_Fixtures_Extract[#Headers],0)),LEN(INDEX(FPL_Fixtures_Extract[],MATCH($A377,FPL_Fixtures_Extract[[Player]:[Player]],0),MATCH(FPL_Combined[[#Headers],[Gameweek 02]],FPL_Fixtures_Extract[#Headers],0)))-4),Team_Key[[Full Name]:[Full Name]],0))&amp;RIGHT(INDEX(FPL_Fixtures_Extract[],MATCH($A377,FPL_Fixtures_Extract[[Player]:[Player]],0),MATCH(FPL_Combined[[#Headers],[Gameweek 02]],FPL_Fixtures_Extract[#Headers],0)),3))</f>
        <v>N/A</v>
      </c>
      <c r="D377" t="str">
        <f ca="1">IF(RIGHT(FPL_Combined[[#Headers],[Gameweek 03]],2)&lt;$B$622,INDEX(FPL_Results_Extract[Gameweek 03],MATCH($A377,FPL_Results_Extract[[Player]:[Player]],0)),INDEX(Team_Key[[Abbreviation]:[Abbreviation]],MATCH(LEFT(INDEX(FPL_Fixtures_Extract[],MATCH($A377,FPL_Fixtures_Extract[[Player]:[Player]],0),MATCH(FPL_Combined[[#Headers],[Gameweek 03]],FPL_Fixtures_Extract[#Headers],0)),LEN(INDEX(FPL_Fixtures_Extract[],MATCH($A377,FPL_Fixtures_Extract[[Player]:[Player]],0),MATCH(FPL_Combined[[#Headers],[Gameweek 03]],FPL_Fixtures_Extract[#Headers],0)))-4),Team_Key[[Full Name]:[Full Name]],0))&amp;RIGHT(INDEX(FPL_Fixtures_Extract[],MATCH($A377,FPL_Fixtures_Extract[[Player]:[Player]],0),MATCH(FPL_Combined[[#Headers],[Gameweek 03]],FPL_Fixtures_Extract[#Headers],0)),3))</f>
        <v>N/A</v>
      </c>
      <c r="E377" t="str">
        <f ca="1">IF(RIGHT(FPL_Combined[[#Headers],[Gameweek 04]],2)&lt;$B$622,INDEX(FPL_Results_Extract[Gameweek 04],MATCH($A377,FPL_Results_Extract[[Player]:[Player]],0)),INDEX(Team_Key[[Abbreviation]:[Abbreviation]],MATCH(LEFT(INDEX(FPL_Fixtures_Extract[],MATCH($A377,FPL_Fixtures_Extract[[Player]:[Player]],0),MATCH(FPL_Combined[[#Headers],[Gameweek 04]],FPL_Fixtures_Extract[#Headers],0)),LEN(INDEX(FPL_Fixtures_Extract[],MATCH($A377,FPL_Fixtures_Extract[[Player]:[Player]],0),MATCH(FPL_Combined[[#Headers],[Gameweek 04]],FPL_Fixtures_Extract[#Headers],0)))-4),Team_Key[[Full Name]:[Full Name]],0))&amp;RIGHT(INDEX(FPL_Fixtures_Extract[],MATCH($A377,FPL_Fixtures_Extract[[Player]:[Player]],0),MATCH(FPL_Combined[[#Headers],[Gameweek 04]],FPL_Fixtures_Extract[#Headers],0)),3))</f>
        <v>N/A</v>
      </c>
      <c r="F377" t="str">
        <f ca="1">IF(RIGHT(FPL_Combined[[#Headers],[Gameweek 05]],2)&lt;$B$622,INDEX(FPL_Results_Extract[Gameweek 05],MATCH($A377,FPL_Results_Extract[[Player]:[Player]],0)),INDEX(Team_Key[[Abbreviation]:[Abbreviation]],MATCH(LEFT(INDEX(FPL_Fixtures_Extract[],MATCH($A377,FPL_Fixtures_Extract[[Player]:[Player]],0),MATCH(FPL_Combined[[#Headers],[Gameweek 05]],FPL_Fixtures_Extract[#Headers],0)),LEN(INDEX(FPL_Fixtures_Extract[],MATCH($A377,FPL_Fixtures_Extract[[Player]:[Player]],0),MATCH(FPL_Combined[[#Headers],[Gameweek 05]],FPL_Fixtures_Extract[#Headers],0)))-4),Team_Key[[Full Name]:[Full Name]],0))&amp;RIGHT(INDEX(FPL_Fixtures_Extract[],MATCH($A377,FPL_Fixtures_Extract[[Player]:[Player]],0),MATCH(FPL_Combined[[#Headers],[Gameweek 05]],FPL_Fixtures_Extract[#Headers],0)),3))</f>
        <v>BOU(H) 3-1</v>
      </c>
      <c r="G377" t="str">
        <f ca="1">IF(RIGHT(FPL_Combined[[#Headers],[Gameweek 06]],2)&lt;$B$622,INDEX(FPL_Results_Extract[Gameweek 06],MATCH($A377,FPL_Results_Extract[[Player]:[Player]],0)),INDEX(Team_Key[[Abbreviation]:[Abbreviation]],MATCH(LEFT(INDEX(FPL_Fixtures_Extract[],MATCH($A377,FPL_Fixtures_Extract[[Player]:[Player]],0),MATCH(FPL_Combined[[#Headers],[Gameweek 06]],FPL_Fixtures_Extract[#Headers],0)),LEN(INDEX(FPL_Fixtures_Extract[],MATCH($A377,FPL_Fixtures_Extract[[Player]:[Player]],0),MATCH(FPL_Combined[[#Headers],[Gameweek 06]],FPL_Fixtures_Extract[#Headers],0)))-4),Team_Key[[Full Name]:[Full Name]],0))&amp;RIGHT(INDEX(FPL_Fixtures_Extract[],MATCH($A377,FPL_Fixtures_Extract[[Player]:[Player]],0),MATCH(FPL_Combined[[#Headers],[Gameweek 06]],FPL_Fixtures_Extract[#Headers],0)),3))</f>
        <v>LIV(A) 1-1</v>
      </c>
      <c r="H377" t="str">
        <f ca="1">IF(RIGHT(FPL_Combined[[#Headers],[Gameweek 07]],2)&lt;$B$622,INDEX(FPL_Results_Extract[Gameweek 07],MATCH($A377,FPL_Results_Extract[[Player]:[Player]],0)),INDEX(Team_Key[[Abbreviation]:[Abbreviation]],MATCH(LEFT(INDEX(FPL_Fixtures_Extract[],MATCH($A377,FPL_Fixtures_Extract[[Player]:[Player]],0),MATCH(FPL_Combined[[#Headers],[Gameweek 07]],FPL_Fixtures_Extract[#Headers],0)),LEN(INDEX(FPL_Fixtures_Extract[],MATCH($A377,FPL_Fixtures_Extract[[Player]:[Player]],0),MATCH(FPL_Combined[[#Headers],[Gameweek 07]],FPL_Fixtures_Extract[#Headers],0)))-4),Team_Key[[Full Name]:[Full Name]],0))&amp;RIGHT(INDEX(FPL_Fixtures_Extract[],MATCH($A377,FPL_Fixtures_Extract[[Player]:[Player]],0),MATCH(FPL_Combined[[#Headers],[Gameweek 07]],FPL_Fixtures_Extract[#Headers],0)),3))</f>
        <v>WHU(A) 2-2</v>
      </c>
      <c r="I377" t="str">
        <f ca="1">IF(RIGHT(FPL_Combined[[#Headers],[Gameweek 08]],2)&lt;$B$622,INDEX(FPL_Results_Extract[Gameweek 08],MATCH($A377,FPL_Results_Extract[[Player]:[Player]],0)),INDEX(Team_Key[[Abbreviation]:[Abbreviation]],MATCH(LEFT(INDEX(FPL_Fixtures_Extract[],MATCH($A377,FPL_Fixtures_Extract[[Player]:[Player]],0),MATCH(FPL_Combined[[#Headers],[Gameweek 08]],FPL_Fixtures_Extract[#Headers],0)),LEN(INDEX(FPL_Fixtures_Extract[],MATCH($A377,FPL_Fixtures_Extract[[Player]:[Player]],0),MATCH(FPL_Combined[[#Headers],[Gameweek 08]],FPL_Fixtures_Extract[#Headers],0)))-4),Team_Key[[Full Name]:[Full Name]],0))&amp;RIGHT(INDEX(FPL_Fixtures_Extract[],MATCH($A377,FPL_Fixtures_Extract[[Player]:[Player]],0),MATCH(FPL_Combined[[#Headers],[Gameweek 08]],FPL_Fixtures_Extract[#Headers],0)),3))</f>
        <v>LEI(H) 1-2</v>
      </c>
      <c r="J377" t="str">
        <f ca="1">IF(RIGHT(FPL_Combined[[#Headers],[Gameweek 09]],2)&lt;$B$622,INDEX(FPL_Results_Extract[Gameweek 09],MATCH($A377,FPL_Results_Extract[[Player]:[Player]],0)),INDEX(Team_Key[[Abbreviation]:[Abbreviation]],MATCH(LEFT(INDEX(FPL_Fixtures_Extract[],MATCH($A377,FPL_Fixtures_Extract[[Player]:[Player]],0),MATCH(FPL_Combined[[#Headers],[Gameweek 09]],FPL_Fixtures_Extract[#Headers],0)),LEN(INDEX(FPL_Fixtures_Extract[],MATCH($A377,FPL_Fixtures_Extract[[Player]:[Player]],0),MATCH(FPL_Combined[[#Headers],[Gameweek 09]],FPL_Fixtures_Extract[#Headers],0)))-4),Team_Key[[Full Name]:[Full Name]],0))&amp;RIGHT(INDEX(FPL_Fixtures_Extract[],MATCH($A377,FPL_Fixtures_Extract[[Player]:[Player]],0),MATCH(FPL_Combined[[#Headers],[Gameweek 09]],FPL_Fixtures_Extract[#Headers],0)),3))</f>
        <v>NEW(A) 2-6</v>
      </c>
      <c r="K377" t="str">
        <f ca="1">IF(RIGHT(FPL_Combined[[#Headers],[Gameweek 10]],2)&lt;$B$622,INDEX(FPL_Results_Extract[Gameweek 10],MATCH($A377,FPL_Results_Extract[[Player]:[Player]],0)),INDEX(Team_Key[[Abbreviation]:[Abbreviation]],MATCH(LEFT(INDEX(FPL_Fixtures_Extract[],MATCH($A377,FPL_Fixtures_Extract[[Player]:[Player]],0),MATCH(FPL_Combined[[#Headers],[Gameweek 10]],FPL_Fixtures_Extract[#Headers],0)),LEN(INDEX(FPL_Fixtures_Extract[],MATCH($A377,FPL_Fixtures_Extract[[Player]:[Player]],0),MATCH(FPL_Combined[[#Headers],[Gameweek 10]],FPL_Fixtures_Extract[#Headers],0)))-4),Team_Key[[Full Name]:[Full Name]],0))&amp;RIGHT(INDEX(FPL_Fixtures_Extract[],MATCH($A377,FPL_Fixtures_Extract[[Player]:[Player]],0),MATCH(FPL_Combined[[#Headers],[Gameweek 10]],FPL_Fixtures_Extract[#Headers],0)),3))</f>
        <v>WBA(H) 0-1</v>
      </c>
      <c r="L377" t="str">
        <f ca="1">IF(RIGHT(FPL_Combined[[#Headers],[Gameweek 11]],2)&lt;$B$622,INDEX(FPL_Results_Extract[Gameweek 11],MATCH($A377,FPL_Results_Extract[[Player]:[Player]],0)),INDEX(Team_Key[[Abbreviation]:[Abbreviation]],MATCH(LEFT(INDEX(FPL_Fixtures_Extract[],MATCH($A377,FPL_Fixtures_Extract[[Player]:[Player]],0),MATCH(FPL_Combined[[#Headers],[Gameweek 11]],FPL_Fixtures_Extract[#Headers],0)),LEN(INDEX(FPL_Fixtures_Extract[],MATCH($A377,FPL_Fixtures_Extract[[Player]:[Player]],0),MATCH(FPL_Combined[[#Headers],[Gameweek 11]],FPL_Fixtures_Extract[#Headers],0)))-4),Team_Key[[Full Name]:[Full Name]],0))&amp;RIGHT(INDEX(FPL_Fixtures_Extract[],MATCH($A377,FPL_Fixtures_Extract[[Player]:[Player]],0),MATCH(FPL_Combined[[#Headers],[Gameweek 11]],FPL_Fixtures_Extract[#Headers],0)),3))</f>
        <v>MCI(A) 1-2</v>
      </c>
      <c r="M377" t="str">
        <f ca="1">IF(RIGHT(FPL_Combined[[#Headers],[Gameweek 12]],2)&lt;$B$622,INDEX(FPL_Results_Extract[Gameweek 12],MATCH($A377,FPL_Results_Extract[[Player]:[Player]],0)),INDEX(Team_Key[[Abbreviation]:[Abbreviation]],MATCH(LEFT(INDEX(FPL_Fixtures_Extract[],MATCH($A377,FPL_Fixtures_Extract[[Player]:[Player]],0),MATCH(FPL_Combined[[#Headers],[Gameweek 12]],FPL_Fixtures_Extract[#Headers],0)),LEN(INDEX(FPL_Fixtures_Extract[],MATCH($A377,FPL_Fixtures_Extract[[Player]:[Player]],0),MATCH(FPL_Combined[[#Headers],[Gameweek 12]],FPL_Fixtures_Extract[#Headers],0)))-4),Team_Key[[Full Name]:[Full Name]],0))&amp;RIGHT(INDEX(FPL_Fixtures_Extract[],MATCH($A377,FPL_Fixtures_Extract[[Player]:[Player]],0),MATCH(FPL_Combined[[#Headers],[Gameweek 12]],FPL_Fixtures_Extract[#Headers],0)),3))</f>
        <v>SWA(H) 1-0</v>
      </c>
      <c r="N377" t="str">
        <f ca="1">IF(RIGHT(FPL_Combined[[#Headers],[Gameweek 13]],2)&lt;$B$622,INDEX(FPL_Results_Extract[Gameweek 13],MATCH($A377,FPL_Results_Extract[[Player]:[Player]],0)),INDEX(Team_Key[[Abbreviation]:[Abbreviation]],MATCH(LEFT(INDEX(FPL_Fixtures_Extract[],MATCH($A377,FPL_Fixtures_Extract[[Player]:[Player]],0),MATCH(FPL_Combined[[#Headers],[Gameweek 13]],FPL_Fixtures_Extract[#Headers],0)),LEN(INDEX(FPL_Fixtures_Extract[],MATCH($A377,FPL_Fixtures_Extract[[Player]:[Player]],0),MATCH(FPL_Combined[[#Headers],[Gameweek 13]],FPL_Fixtures_Extract[#Headers],0)))-4),Team_Key[[Full Name]:[Full Name]],0))&amp;RIGHT(INDEX(FPL_Fixtures_Extract[],MATCH($A377,FPL_Fixtures_Extract[[Player]:[Player]],0),MATCH(FPL_Combined[[#Headers],[Gameweek 13]],FPL_Fixtures_Extract[#Headers],0)),3))</f>
        <v>CHE(A) 0-1</v>
      </c>
      <c r="O377" t="str">
        <f ca="1">IF(RIGHT(FPL_Combined[[#Headers],[Gameweek 14]],2)&lt;$B$622,INDEX(FPL_Results_Extract[Gameweek 14],MATCH($A377,FPL_Results_Extract[[Player]:[Player]],0)),INDEX(Team_Key[[Abbreviation]:[Abbreviation]],MATCH(LEFT(INDEX(FPL_Fixtures_Extract[],MATCH($A377,FPL_Fixtures_Extract[[Player]:[Player]],0),MATCH(FPL_Combined[[#Headers],[Gameweek 14]],FPL_Fixtures_Extract[#Headers],0)),LEN(INDEX(FPL_Fixtures_Extract[],MATCH($A377,FPL_Fixtures_Extract[[Player]:[Player]],0),MATCH(FPL_Combined[[#Headers],[Gameweek 14]],FPL_Fixtures_Extract[#Headers],0)))-4),Team_Key[[Full Name]:[Full Name]],0))&amp;RIGHT(INDEX(FPL_Fixtures_Extract[],MATCH($A377,FPL_Fixtures_Extract[[Player]:[Player]],0),MATCH(FPL_Combined[[#Headers],[Gameweek 14]],FPL_Fixtures_Extract[#Headers],0)),3))</f>
        <v>ARS(H) 1-1</v>
      </c>
      <c r="P377" t="str">
        <f ca="1">IF(RIGHT(FPL_Combined[[#Headers],[Gameweek 15]],2)&lt;$B$622,INDEX(FPL_Results_Extract[Gameweek 15],MATCH($A377,FPL_Results_Extract[[Player]:[Player]],0)),INDEX(Team_Key[[Abbreviation]:[Abbreviation]],MATCH(LEFT(INDEX(FPL_Fixtures_Extract[],MATCH($A377,FPL_Fixtures_Extract[[Player]:[Player]],0),MATCH(FPL_Combined[[#Headers],[Gameweek 15]],FPL_Fixtures_Extract[#Headers],0)),LEN(INDEX(FPL_Fixtures_Extract[],MATCH($A377,FPL_Fixtures_Extract[[Player]:[Player]],0),MATCH(FPL_Combined[[#Headers],[Gameweek 15]],FPL_Fixtures_Extract[#Headers],0)))-4),Team_Key[[Full Name]:[Full Name]],0))&amp;RIGHT(INDEX(FPL_Fixtures_Extract[],MATCH($A377,FPL_Fixtures_Extract[[Player]:[Player]],0),MATCH(FPL_Combined[[#Headers],[Gameweek 15]],FPL_Fixtures_Extract[#Headers],0)),3))</f>
        <v>WAT(A) 0-2</v>
      </c>
      <c r="Q377" t="str">
        <f ca="1">IF(RIGHT(FPL_Combined[[#Headers],[Gameweek 16]],2)&lt;$B$622,INDEX(FPL_Results_Extract[Gameweek 16],MATCH($A377,FPL_Results_Extract[[Player]:[Player]],0)),INDEX(Team_Key[[Abbreviation]:[Abbreviation]],MATCH(LEFT(INDEX(FPL_Fixtures_Extract[],MATCH($A377,FPL_Fixtures_Extract[[Player]:[Player]],0),MATCH(FPL_Combined[[#Headers],[Gameweek 16]],FPL_Fixtures_Extract[#Headers],0)),LEN(INDEX(FPL_Fixtures_Extract[],MATCH($A377,FPL_Fixtures_Extract[[Player]:[Player]],0),MATCH(FPL_Combined[[#Headers],[Gameweek 16]],FPL_Fixtures_Extract[#Headers],0)))-4),Team_Key[[Full Name]:[Full Name]],0))&amp;RIGHT(INDEX(FPL_Fixtures_Extract[],MATCH($A377,FPL_Fixtures_Extract[[Player]:[Player]],0),MATCH(FPL_Combined[[#Headers],[Gameweek 16]],FPL_Fixtures_Extract[#Headers],0)),3))</f>
        <v>EVE(H) 1-1</v>
      </c>
      <c r="R377" t="str">
        <f ca="1">IF(RIGHT(FPL_Combined[[#Headers],[Gameweek 17]],2)&lt;$B$622,INDEX(FPL_Results_Extract[Gameweek 17],MATCH($A377,FPL_Results_Extract[[Player]:[Player]],0)),INDEX(Team_Key[[Abbreviation]:[Abbreviation]],MATCH(LEFT(INDEX(FPL_Fixtures_Extract[],MATCH($A377,FPL_Fixtures_Extract[[Player]:[Player]],0),MATCH(FPL_Combined[[#Headers],[Gameweek 17]],FPL_Fixtures_Extract[#Headers],0)),LEN(INDEX(FPL_Fixtures_Extract[],MATCH($A377,FPL_Fixtures_Extract[[Player]:[Player]],0),MATCH(FPL_Combined[[#Headers],[Gameweek 17]],FPL_Fixtures_Extract[#Headers],0)))-4),Team_Key[[Full Name]:[Full Name]],0))&amp;RIGHT(INDEX(FPL_Fixtures_Extract[],MATCH($A377,FPL_Fixtures_Extract[[Player]:[Player]],0),MATCH(FPL_Combined[[#Headers],[Gameweek 17]],FPL_Fixtures_Extract[#Headers],0)),3))</f>
        <v>MUN(A) 2-1</v>
      </c>
      <c r="S377" t="str">
        <f ca="1">IF(RIGHT(FPL_Combined[[#Headers],[Gameweek 18]],2)&lt;$B$622,INDEX(FPL_Results_Extract[Gameweek 18],MATCH($A377,FPL_Results_Extract[[Player]:[Player]],0)),INDEX(Team_Key[[Abbreviation]:[Abbreviation]],MATCH(LEFT(INDEX(FPL_Fixtures_Extract[],MATCH($A377,FPL_Fixtures_Extract[[Player]:[Player]],0),MATCH(FPL_Combined[[#Headers],[Gameweek 18]],FPL_Fixtures_Extract[#Headers],0)),LEN(INDEX(FPL_Fixtures_Extract[],MATCH($A377,FPL_Fixtures_Extract[[Player]:[Player]],0),MATCH(FPL_Combined[[#Headers],[Gameweek 18]],FPL_Fixtures_Extract[#Headers],0)))-4),Team_Key[[Full Name]:[Full Name]],0))&amp;RIGHT(INDEX(FPL_Fixtures_Extract[],MATCH($A377,FPL_Fixtures_Extract[[Player]:[Player]],0),MATCH(FPL_Combined[[#Headers],[Gameweek 18]],FPL_Fixtures_Extract[#Headers],0)),3))</f>
        <v>TOT(A) 0-3</v>
      </c>
      <c r="T377" t="str">
        <f ca="1">IF(RIGHT(FPL_Combined[[#Headers],[Gameweek 19]],2)&lt;$B$622,INDEX(FPL_Results_Extract[Gameweek 19],MATCH($A377,FPL_Results_Extract[[Player]:[Player]],0)),INDEX(Team_Key[[Abbreviation]:[Abbreviation]],MATCH(LEFT(INDEX(FPL_Fixtures_Extract[],MATCH($A377,FPL_Fixtures_Extract[[Player]:[Player]],0),MATCH(FPL_Combined[[#Headers],[Gameweek 19]],FPL_Fixtures_Extract[#Headers],0)),LEN(INDEX(FPL_Fixtures_Extract[],MATCH($A377,FPL_Fixtures_Extract[[Player]:[Player]],0),MATCH(FPL_Combined[[#Headers],[Gameweek 19]],FPL_Fixtures_Extract[#Headers],0)))-4),Team_Key[[Full Name]:[Full Name]],0))&amp;RIGHT(INDEX(FPL_Fixtures_Extract[],MATCH($A377,FPL_Fixtures_Extract[[Player]:[Player]],0),MATCH(FPL_Combined[[#Headers],[Gameweek 19]],FPL_Fixtures_Extract[#Headers],0)),3))</f>
        <v>AVL(H) 2-0</v>
      </c>
      <c r="U377" t="str">
        <f ca="1">IF(RIGHT(FPL_Combined[[#Headers],[Gameweek 20]],2)&lt;$B$622,INDEX(FPL_Results_Extract[Gameweek 20],MATCH($A377,FPL_Results_Extract[[Player]:[Player]],0)),INDEX(Team_Key[[Abbreviation]:[Abbreviation]],MATCH(LEFT(INDEX(FPL_Fixtures_Extract[],MATCH($A377,FPL_Fixtures_Extract[[Player]:[Player]],0),MATCH(FPL_Combined[[#Headers],[Gameweek 20]],FPL_Fixtures_Extract[#Headers],0)),LEN(INDEX(FPL_Fixtures_Extract[],MATCH($A377,FPL_Fixtures_Extract[[Player]:[Player]],0),MATCH(FPL_Combined[[#Headers],[Gameweek 20]],FPL_Fixtures_Extract[#Headers],0)))-4),Team_Key[[Full Name]:[Full Name]],0))&amp;RIGHT(INDEX(FPL_Fixtures_Extract[],MATCH($A377,FPL_Fixtures_Extract[[Player]:[Player]],0),MATCH(FPL_Combined[[#Headers],[Gameweek 20]],FPL_Fixtures_Extract[#Headers],0)),3))</f>
        <v>SOU(H) 1-0</v>
      </c>
      <c r="V377" t="str">
        <f ca="1">IF(RIGHT(FPL_Combined[[#Headers],[Gameweek 21]],2)&lt;$B$622,INDEX(FPL_Results_Extract[Gameweek 21],MATCH($A377,FPL_Results_Extract[[Player]:[Player]],0)),INDEX(Team_Key[[Abbreviation]:[Abbreviation]],MATCH(LEFT(INDEX(FPL_Fixtures_Extract[],MATCH($A377,FPL_Fixtures_Extract[[Player]:[Player]],0),MATCH(FPL_Combined[[#Headers],[Gameweek 21]],FPL_Fixtures_Extract[#Headers],0)),LEN(INDEX(FPL_Fixtures_Extract[],MATCH($A377,FPL_Fixtures_Extract[[Player]:[Player]],0),MATCH(FPL_Combined[[#Headers],[Gameweek 21]],FPL_Fixtures_Extract[#Headers],0)))-4),Team_Key[[Full Name]:[Full Name]],0))&amp;RIGHT(INDEX(FPL_Fixtures_Extract[],MATCH($A377,FPL_Fixtures_Extract[[Player]:[Player]],0),MATCH(FPL_Combined[[#Headers],[Gameweek 21]],FPL_Fixtures_Extract[#Headers],0)),3))</f>
        <v>STK(A) 1-3</v>
      </c>
      <c r="W377" t="str">
        <f ca="1">IF(RIGHT(FPL_Combined[[#Headers],[Gameweek 22]],2)&lt;$B$622,INDEX(FPL_Results_Extract[Gameweek 22],MATCH($A377,FPL_Results_Extract[[Player]:[Player]],0)),INDEX(Team_Key[[Abbreviation]:[Abbreviation]],MATCH(LEFT(INDEX(FPL_Fixtures_Extract[],MATCH($A377,FPL_Fixtures_Extract[[Player]:[Player]],0),MATCH(FPL_Combined[[#Headers],[Gameweek 22]],FPL_Fixtures_Extract[#Headers],0)),LEN(INDEX(FPL_Fixtures_Extract[],MATCH($A377,FPL_Fixtures_Extract[[Player]:[Player]],0),MATCH(FPL_Combined[[#Headers],[Gameweek 22]],FPL_Fixtures_Extract[#Headers],0)))-4),Team_Key[[Full Name]:[Full Name]],0))&amp;RIGHT(INDEX(FPL_Fixtures_Extract[],MATCH($A377,FPL_Fixtures_Extract[[Player]:[Player]],0),MATCH(FPL_Combined[[#Headers],[Gameweek 22]],FPL_Fixtures_Extract[#Headers],0)),3))</f>
        <v>BOU(A) 0-3</v>
      </c>
      <c r="X377" t="str">
        <f ca="1">IF(RIGHT(FPL_Combined[[#Headers],[Gameweek 23]],2)&lt;$B$622,INDEX(FPL_Results_Extract[Gameweek 23],MATCH($A377,FPL_Results_Extract[[Player]:[Player]],0)),INDEX(Team_Key[[Abbreviation]:[Abbreviation]],MATCH(LEFT(INDEX(FPL_Fixtures_Extract[],MATCH($A377,FPL_Fixtures_Extract[[Player]:[Player]],0),MATCH(FPL_Combined[[#Headers],[Gameweek 23]],FPL_Fixtures_Extract[#Headers],0)),LEN(INDEX(FPL_Fixtures_Extract[],MATCH($A377,FPL_Fixtures_Extract[[Player]:[Player]],0),MATCH(FPL_Combined[[#Headers],[Gameweek 23]],FPL_Fixtures_Extract[#Headers],0)))-4),Team_Key[[Full Name]:[Full Name]],0))&amp;RIGHT(INDEX(FPL_Fixtures_Extract[],MATCH($A377,FPL_Fixtures_Extract[[Player]:[Player]],0),MATCH(FPL_Combined[[#Headers],[Gameweek 23]],FPL_Fixtures_Extract[#Headers],0)),3))</f>
        <v>LIV(H) 4-5</v>
      </c>
      <c r="Y377" t="str">
        <f ca="1">IF(RIGHT(FPL_Combined[[#Headers],[Gameweek 24]],2)&lt;$B$622,INDEX(FPL_Results_Extract[Team],MATCH($A377,FPL_Results_Extract[[Player]:[Player]],0)),INDEX(Team_Key[[Abbreviation]:[Abbreviation]],MATCH(LEFT(INDEX(FPL_Fixtures_Extract[],MATCH($A377,FPL_Fixtures_Extract[[Player]:[Player]],0),MATCH(FPL_Combined[[#Headers],[Gameweek 24]],FPL_Fixtures_Extract[#Headers],0)),LEN(INDEX(FPL_Fixtures_Extract[],MATCH($A377,FPL_Fixtures_Extract[[Player]:[Player]],0),MATCH(FPL_Combined[[#Headers],[Gameweek 24]],FPL_Fixtures_Extract[#Headers],0)))-4),Team_Key[[Full Name]:[Full Name]],0))&amp;RIGHT(INDEX(FPL_Fixtures_Extract[],MATCH($A377,FPL_Fixtures_Extract[[Player]:[Player]],0),MATCH(FPL_Combined[[#Headers],[Gameweek 24]],FPL_Fixtures_Extract[#Headers],0)),3))</f>
        <v>NOR</v>
      </c>
      <c r="Z377" t="str">
        <f ca="1">IF(RIGHT(FPL_Combined[[#Headers],[Gameweek 25]],2)&lt;$B$622,INDEX(FPL_Results_Extract[Player],MATCH($A377,FPL_Results_Extract[[Player]:[Player]],0)),INDEX(Team_Key[[Abbreviation]:[Abbreviation]],MATCH(LEFT(INDEX(FPL_Fixtures_Extract[],MATCH($A377,FPL_Fixtures_Extract[[Player]:[Player]],0),MATCH(FPL_Combined[[#Headers],[Gameweek 25]],FPL_Fixtures_Extract[#Headers],0)),LEN(INDEX(FPL_Fixtures_Extract[],MATCH($A377,FPL_Fixtures_Extract[[Player]:[Player]],0),MATCH(FPL_Combined[[#Headers],[Gameweek 25]],FPL_Fixtures_Extract[#Headers],0)))-4),Team_Key[[Full Name]:[Full Name]],0))&amp;RIGHT(INDEX(FPL_Fixtures_Extract[],MATCH($A377,FPL_Fixtures_Extract[[Player]:[Player]],0),MATCH(FPL_Combined[[#Headers],[Gameweek 25]],FPL_Fixtures_Extract[#Headers],0)),3))</f>
        <v>Mbokani</v>
      </c>
      <c r="AA377" t="str">
        <f ca="1">IF(RIGHT(FPL_Combined[[#Headers],[Gameweek 26]],2)&lt;$B$622,INDEX(FPL_Results_Extract[Gameweek 01],MATCH($A377,FPL_Results_Extract[[Player]:[Player]],0)),INDEX(Team_Key[[Abbreviation]:[Abbreviation]],MATCH(LEFT(INDEX(FPL_Fixtures_Extract[],MATCH($A377,FPL_Fixtures_Extract[[Player]:[Player]],0),MATCH(FPL_Combined[[#Headers],[Gameweek 26]],FPL_Fixtures_Extract[#Headers],0)),LEN(INDEX(FPL_Fixtures_Extract[],MATCH($A377,FPL_Fixtures_Extract[[Player]:[Player]],0),MATCH(FPL_Combined[[#Headers],[Gameweek 26]],FPL_Fixtures_Extract[#Headers],0)))-4),Team_Key[[Full Name]:[Full Name]],0))&amp;RIGHT(INDEX(FPL_Fixtures_Extract[],MATCH($A377,FPL_Fixtures_Extract[[Player]:[Player]],0),MATCH(FPL_Combined[[#Headers],[Gameweek 26]],FPL_Fixtures_Extract[#Headers],0)),3))</f>
        <v>N/A</v>
      </c>
      <c r="AB377" t="str">
        <f ca="1">IF(RIGHT(FPL_Combined[[#Headers],[Gameweek 27]],2)&lt;$B$622,INDEX(FPL_Results_Extract[Gameweek 02],MATCH($A377,FPL_Results_Extract[[Player]:[Player]],0)),INDEX(Team_Key[[Abbreviation]:[Abbreviation]],MATCH(LEFT(INDEX(FPL_Fixtures_Extract[],MATCH($A377,FPL_Fixtures_Extract[[Player]:[Player]],0),MATCH(FPL_Combined[[#Headers],[Gameweek 27]],FPL_Fixtures_Extract[#Headers],0)),LEN(INDEX(FPL_Fixtures_Extract[],MATCH($A377,FPL_Fixtures_Extract[[Player]:[Player]],0),MATCH(FPL_Combined[[#Headers],[Gameweek 27]],FPL_Fixtures_Extract[#Headers],0)))-4),Team_Key[[Full Name]:[Full Name]],0))&amp;RIGHT(INDEX(FPL_Fixtures_Extract[],MATCH($A377,FPL_Fixtures_Extract[[Player]:[Player]],0),MATCH(FPL_Combined[[#Headers],[Gameweek 27]],FPL_Fixtures_Extract[#Headers],0)),3))</f>
        <v>N/A</v>
      </c>
      <c r="AC377" t="str">
        <f ca="1">IF(RIGHT(FPL_Combined[[#Headers],[Gameweek 28]],2)&lt;$B$622,INDEX(FPL_Results_Extract[Gameweek 03],MATCH($A377,FPL_Results_Extract[[Player]:[Player]],0)),INDEX(Team_Key[[Abbreviation]:[Abbreviation]],MATCH(LEFT(INDEX(FPL_Fixtures_Extract[],MATCH($A377,FPL_Fixtures_Extract[[Player]:[Player]],0),MATCH(FPL_Combined[[#Headers],[Gameweek 28]],FPL_Fixtures_Extract[#Headers],0)),LEN(INDEX(FPL_Fixtures_Extract[],MATCH($A377,FPL_Fixtures_Extract[[Player]:[Player]],0),MATCH(FPL_Combined[[#Headers],[Gameweek 28]],FPL_Fixtures_Extract[#Headers],0)))-4),Team_Key[[Full Name]:[Full Name]],0))&amp;RIGHT(INDEX(FPL_Fixtures_Extract[],MATCH($A377,FPL_Fixtures_Extract[[Player]:[Player]],0),MATCH(FPL_Combined[[#Headers],[Gameweek 28]],FPL_Fixtures_Extract[#Headers],0)),3))</f>
        <v>N/A</v>
      </c>
      <c r="AD377" t="str">
        <f ca="1">IF(RIGHT(FPL_Combined[[#Headers],[Gameweek 29]],2)&lt;$B$622,INDEX(FPL_Results_Extract[Gameweek 04],MATCH($A377,FPL_Results_Extract[[Player]:[Player]],0)),INDEX(Team_Key[[Abbreviation]:[Abbreviation]],MATCH(LEFT(INDEX(FPL_Fixtures_Extract[],MATCH($A377,FPL_Fixtures_Extract[[Player]:[Player]],0),MATCH(FPL_Combined[[#Headers],[Gameweek 29]],FPL_Fixtures_Extract[#Headers],0)),LEN(INDEX(FPL_Fixtures_Extract[],MATCH($A377,FPL_Fixtures_Extract[[Player]:[Player]],0),MATCH(FPL_Combined[[#Headers],[Gameweek 29]],FPL_Fixtures_Extract[#Headers],0)))-4),Team_Key[[Full Name]:[Full Name]],0))&amp;RIGHT(INDEX(FPL_Fixtures_Extract[],MATCH($A377,FPL_Fixtures_Extract[[Player]:[Player]],0),MATCH(FPL_Combined[[#Headers],[Gameweek 29]],FPL_Fixtures_Extract[#Headers],0)),3))</f>
        <v>SWA(A)</v>
      </c>
      <c r="AE377" t="str">
        <f ca="1">IF(RIGHT(FPL_Combined[[#Headers],[Gameweek 30]],2)&lt;$B$622,INDEX(FPL_Results_Extract[Gameweek 05],MATCH($A377,FPL_Results_Extract[[Player]:[Player]],0)),INDEX(Team_Key[[Abbreviation]:[Abbreviation]],MATCH(LEFT(INDEX(FPL_Fixtures_Extract[],MATCH($A377,FPL_Fixtures_Extract[[Player]:[Player]],0),MATCH(FPL_Combined[[#Headers],[Gameweek 30]],FPL_Fixtures_Extract[#Headers],0)),LEN(INDEX(FPL_Fixtures_Extract[],MATCH($A377,FPL_Fixtures_Extract[[Player]:[Player]],0),MATCH(FPL_Combined[[#Headers],[Gameweek 30]],FPL_Fixtures_Extract[#Headers],0)))-4),Team_Key[[Full Name]:[Full Name]],0))&amp;RIGHT(INDEX(FPL_Fixtures_Extract[],MATCH($A377,FPL_Fixtures_Extract[[Player]:[Player]],0),MATCH(FPL_Combined[[#Headers],[Gameweek 30]],FPL_Fixtures_Extract[#Headers],0)),3))</f>
        <v>MCI(H)</v>
      </c>
      <c r="AF377" t="str">
        <f ca="1">IF(RIGHT(FPL_Combined[[#Headers],[Gameweek 31]],2)&lt;$B$622,INDEX(FPL_Results_Extract[Gameweek 06],MATCH($A377,FPL_Results_Extract[[Player]:[Player]],0)),INDEX(Team_Key[[Abbreviation]:[Abbreviation]],MATCH(LEFT(INDEX(FPL_Fixtures_Extract[],MATCH($A377,FPL_Fixtures_Extract[[Player]:[Player]],0),MATCH(FPL_Combined[[#Headers],[Gameweek 31]],FPL_Fixtures_Extract[#Headers],0)),LEN(INDEX(FPL_Fixtures_Extract[],MATCH($A377,FPL_Fixtures_Extract[[Player]:[Player]],0),MATCH(FPL_Combined[[#Headers],[Gameweek 31]],FPL_Fixtures_Extract[#Headers],0)))-4),Team_Key[[Full Name]:[Full Name]],0))&amp;RIGHT(INDEX(FPL_Fixtures_Extract[],MATCH($A377,FPL_Fixtures_Extract[[Player]:[Player]],0),MATCH(FPL_Combined[[#Headers],[Gameweek 31]],FPL_Fixtures_Extract[#Headers],0)),3))</f>
        <v>WBA(A)</v>
      </c>
      <c r="AG377" t="str">
        <f ca="1">IF(RIGHT(FPL_Combined[[#Headers],[Gameweek 32]],2)&lt;$B$622,INDEX(FPL_Results_Extract[Gameweek 07],MATCH($A377,FPL_Results_Extract[[Player]:[Player]],0)),INDEX(Team_Key[[Abbreviation]:[Abbreviation]],MATCH(LEFT(INDEX(FPL_Fixtures_Extract[],MATCH($A377,FPL_Fixtures_Extract[[Player]:[Player]],0),MATCH(FPL_Combined[[#Headers],[Gameweek 32]],FPL_Fixtures_Extract[#Headers],0)),LEN(INDEX(FPL_Fixtures_Extract[],MATCH($A377,FPL_Fixtures_Extract[[Player]:[Player]],0),MATCH(FPL_Combined[[#Headers],[Gameweek 32]],FPL_Fixtures_Extract[#Headers],0)))-4),Team_Key[[Full Name]:[Full Name]],0))&amp;RIGHT(INDEX(FPL_Fixtures_Extract[],MATCH($A377,FPL_Fixtures_Extract[[Player]:[Player]],0),MATCH(FPL_Combined[[#Headers],[Gameweek 32]],FPL_Fixtures_Extract[#Headers],0)),3))</f>
        <v>NEW(H)</v>
      </c>
      <c r="AH377" t="str">
        <f ca="1">IF(RIGHT(FPL_Combined[[#Headers],[Gameweek 33]],2)&lt;$B$622,INDEX(FPL_Results_Extract[Gameweek 08],MATCH($A377,FPL_Results_Extract[[Player]:[Player]],0)),INDEX(Team_Key[[Abbreviation]:[Abbreviation]],MATCH(LEFT(INDEX(FPL_Fixtures_Extract[],MATCH($A377,FPL_Fixtures_Extract[[Player]:[Player]],0),MATCH(FPL_Combined[[#Headers],[Gameweek 33]],FPL_Fixtures_Extract[#Headers],0)),LEN(INDEX(FPL_Fixtures_Extract[],MATCH($A377,FPL_Fixtures_Extract[[Player]:[Player]],0),MATCH(FPL_Combined[[#Headers],[Gameweek 33]],FPL_Fixtures_Extract[#Headers],0)))-4),Team_Key[[Full Name]:[Full Name]],0))&amp;RIGHT(INDEX(FPL_Fixtures_Extract[],MATCH($A377,FPL_Fixtures_Extract[[Player]:[Player]],0),MATCH(FPL_Combined[[#Headers],[Gameweek 33]],FPL_Fixtures_Extract[#Headers],0)),3))</f>
        <v>CRY(A)</v>
      </c>
      <c r="AI377" t="str">
        <f ca="1">IF(RIGHT(FPL_Combined[[#Headers],[Gameweek 34]],2)&lt;$B$622,INDEX(FPL_Results_Extract[Gameweek 09],MATCH($A377,FPL_Results_Extract[[Player]:[Player]],0)),INDEX(Team_Key[[Abbreviation]:[Abbreviation]],MATCH(LEFT(INDEX(FPL_Fixtures_Extract[],MATCH($A377,FPL_Fixtures_Extract[[Player]:[Player]],0),MATCH(FPL_Combined[[#Headers],[Gameweek 34]],FPL_Fixtures_Extract[#Headers],0)),LEN(INDEX(FPL_Fixtures_Extract[],MATCH($A377,FPL_Fixtures_Extract[[Player]:[Player]],0),MATCH(FPL_Combined[[#Headers],[Gameweek 34]],FPL_Fixtures_Extract[#Headers],0)))-4),Team_Key[[Full Name]:[Full Name]],0))&amp;RIGHT(INDEX(FPL_Fixtures_Extract[],MATCH($A377,FPL_Fixtures_Extract[[Player]:[Player]],0),MATCH(FPL_Combined[[#Headers],[Gameweek 34]],FPL_Fixtures_Extract[#Headers],0)),3))</f>
        <v>SUN(H)</v>
      </c>
      <c r="AJ377" t="str">
        <f ca="1">IF(RIGHT(FPL_Combined[[#Headers],[Gameweek 35]],2)&lt;$B$622,INDEX(FPL_Results_Extract[Gameweek 10],MATCH($A377,FPL_Results_Extract[[Player]:[Player]],0)),INDEX(Team_Key[[Abbreviation]:[Abbreviation]],MATCH(LEFT(INDEX(FPL_Fixtures_Extract[],MATCH($A377,FPL_Fixtures_Extract[[Player]:[Player]],0),MATCH(FPL_Combined[[#Headers],[Gameweek 35]],FPL_Fixtures_Extract[#Headers],0)),LEN(INDEX(FPL_Fixtures_Extract[],MATCH($A377,FPL_Fixtures_Extract[[Player]:[Player]],0),MATCH(FPL_Combined[[#Headers],[Gameweek 35]],FPL_Fixtures_Extract[#Headers],0)))-4),Team_Key[[Full Name]:[Full Name]],0))&amp;RIGHT(INDEX(FPL_Fixtures_Extract[],MATCH($A377,FPL_Fixtures_Extract[[Player]:[Player]],0),MATCH(FPL_Combined[[#Headers],[Gameweek 35]],FPL_Fixtures_Extract[#Headers],0)),3))</f>
        <v>WAT(H)</v>
      </c>
      <c r="AK377" t="str">
        <f ca="1">IF(RIGHT(FPL_Combined[[#Headers],[Gameweek 36]],2)&lt;$B$622,INDEX(FPL_Results_Extract[Gameweek 11],MATCH($A377,FPL_Results_Extract[[Player]:[Player]],0)),INDEX(Team_Key[[Abbreviation]:[Abbreviation]],MATCH(LEFT(INDEX(FPL_Fixtures_Extract[],MATCH($A377,FPL_Fixtures_Extract[[Player]:[Player]],0),MATCH(FPL_Combined[[#Headers],[Gameweek 36]],FPL_Fixtures_Extract[#Headers],0)),LEN(INDEX(FPL_Fixtures_Extract[],MATCH($A377,FPL_Fixtures_Extract[[Player]:[Player]],0),MATCH(FPL_Combined[[#Headers],[Gameweek 36]],FPL_Fixtures_Extract[#Headers],0)))-4),Team_Key[[Full Name]:[Full Name]],0))&amp;RIGHT(INDEX(FPL_Fixtures_Extract[],MATCH($A377,FPL_Fixtures_Extract[[Player]:[Player]],0),MATCH(FPL_Combined[[#Headers],[Gameweek 36]],FPL_Fixtures_Extract[#Headers],0)),3))</f>
        <v>ARS(A)</v>
      </c>
      <c r="AL377" t="str">
        <f ca="1">IF(RIGHT(FPL_Combined[[#Headers],[Gameweek 37]],2)&lt;$B$622,INDEX(FPL_Results_Extract[Gameweek 12],MATCH($A377,FPL_Results_Extract[[Player]:[Player]],0)),INDEX(Team_Key[[Abbreviation]:[Abbreviation]],MATCH(LEFT(INDEX(FPL_Fixtures_Extract[],MATCH($A377,FPL_Fixtures_Extract[[Player]:[Player]],0),MATCH(FPL_Combined[[#Headers],[Gameweek 37]],FPL_Fixtures_Extract[#Headers],0)),LEN(INDEX(FPL_Fixtures_Extract[],MATCH($A377,FPL_Fixtures_Extract[[Player]:[Player]],0),MATCH(FPL_Combined[[#Headers],[Gameweek 37]],FPL_Fixtures_Extract[#Headers],0)))-4),Team_Key[[Full Name]:[Full Name]],0))&amp;RIGHT(INDEX(FPL_Fixtures_Extract[],MATCH($A377,FPL_Fixtures_Extract[[Player]:[Player]],0),MATCH(FPL_Combined[[#Headers],[Gameweek 37]],FPL_Fixtures_Extract[#Headers],0)),3))</f>
        <v>MUN(H)</v>
      </c>
      <c r="AM377" t="str">
        <f ca="1">IF(RIGHT(FPL_Combined[[#Headers],[Gameweek 38]],2)&lt;$B$622,INDEX(FPL_Results_Extract[Gameweek 13],MATCH($A377,FPL_Results_Extract[[Player]:[Player]],0)),INDEX(Team_Key[[Abbreviation]:[Abbreviation]],MATCH(LEFT(INDEX(FPL_Fixtures_Extract[],MATCH($A377,FPL_Fixtures_Extract[[Player]:[Player]],0),MATCH(FPL_Combined[[#Headers],[Gameweek 38]],FPL_Fixtures_Extract[#Headers],0)),LEN(INDEX(FPL_Fixtures_Extract[],MATCH($A377,FPL_Fixtures_Extract[[Player]:[Player]],0),MATCH(FPL_Combined[[#Headers],[Gameweek 38]],FPL_Fixtures_Extract[#Headers],0)))-4),Team_Key[[Full Name]:[Full Name]],0))&amp;RIGHT(INDEX(FPL_Fixtures_Extract[],MATCH($A377,FPL_Fixtures_Extract[[Player]:[Player]],0),MATCH(FPL_Combined[[#Headers],[Gameweek 38]],FPL_Fixtures_Extract[#Headers],0)),3))</f>
        <v>EVE(A)</v>
      </c>
    </row>
    <row r="378" spans="1:39" x14ac:dyDescent="0.45">
      <c r="A378" t="s">
        <v>420</v>
      </c>
      <c r="B378" t="str">
        <f ca="1">IF(RIGHT(FPL_Combined[[#Headers],[Gameweek 01]],2)&lt;$B$622,INDEX(FPL_Results_Extract[Gameweek 01],MATCH($A378,FPL_Results_Extract[[Player]:[Player]],0)),INDEX(Team_Key[[Abbreviation]:[Abbreviation]],MATCH(LEFT(INDEX(FPL_Fixtures_Extract[],MATCH($A378,FPL_Fixtures_Extract[[Player]:[Player]],0),MATCH(FPL_Combined[[#Headers],[Gameweek 01]],FPL_Fixtures_Extract[#Headers],0)),LEN(INDEX(FPL_Fixtures_Extract[],MATCH($A378,FPL_Fixtures_Extract[[Player]:[Player]],0),MATCH(FPL_Combined[[#Headers],[Gameweek 01]],FPL_Fixtures_Extract[#Headers],0)))-4),Team_Key[[Full Name]:[Full Name]],0))&amp;RIGHT(INDEX(FPL_Fixtures_Extract[],MATCH($A378,FPL_Fixtures_Extract[[Player]:[Player]],0),MATCH(FPL_Combined[[#Headers],[Gameweek 01]],FPL_Fixtures_Extract[#Headers],0)),3))</f>
        <v>WAT(H) 2-2</v>
      </c>
      <c r="C378" t="str">
        <f ca="1">IF(RIGHT(FPL_Combined[[#Headers],[Gameweek 02]],2)&lt;$B$622,INDEX(FPL_Results_Extract[Gameweek 02],MATCH($A378,FPL_Results_Extract[[Player]:[Player]],0)),INDEX(Team_Key[[Abbreviation]:[Abbreviation]],MATCH(LEFT(INDEX(FPL_Fixtures_Extract[],MATCH($A378,FPL_Fixtures_Extract[[Player]:[Player]],0),MATCH(FPL_Combined[[#Headers],[Gameweek 02]],FPL_Fixtures_Extract[#Headers],0)),LEN(INDEX(FPL_Fixtures_Extract[],MATCH($A378,FPL_Fixtures_Extract[[Player]:[Player]],0),MATCH(FPL_Combined[[#Headers],[Gameweek 02]],FPL_Fixtures_Extract[#Headers],0)))-4),Team_Key[[Full Name]:[Full Name]],0))&amp;RIGHT(INDEX(FPL_Fixtures_Extract[],MATCH($A378,FPL_Fixtures_Extract[[Player]:[Player]],0),MATCH(FPL_Combined[[#Headers],[Gameweek 02]],FPL_Fixtures_Extract[#Headers],0)),3))</f>
        <v>SOU(A) 3-0</v>
      </c>
      <c r="D378" t="str">
        <f ca="1">IF(RIGHT(FPL_Combined[[#Headers],[Gameweek 03]],2)&lt;$B$622,INDEX(FPL_Results_Extract[Gameweek 03],MATCH($A378,FPL_Results_Extract[[Player]:[Player]],0)),INDEX(Team_Key[[Abbreviation]:[Abbreviation]],MATCH(LEFT(INDEX(FPL_Fixtures_Extract[],MATCH($A378,FPL_Fixtures_Extract[[Player]:[Player]],0),MATCH(FPL_Combined[[#Headers],[Gameweek 03]],FPL_Fixtures_Extract[#Headers],0)),LEN(INDEX(FPL_Fixtures_Extract[],MATCH($A378,FPL_Fixtures_Extract[[Player]:[Player]],0),MATCH(FPL_Combined[[#Headers],[Gameweek 03]],FPL_Fixtures_Extract[#Headers],0)))-4),Team_Key[[Full Name]:[Full Name]],0))&amp;RIGHT(INDEX(FPL_Fixtures_Extract[],MATCH($A378,FPL_Fixtures_Extract[[Player]:[Player]],0),MATCH(FPL_Combined[[#Headers],[Gameweek 03]],FPL_Fixtures_Extract[#Headers],0)),3))</f>
        <v>MCI(H) 0-2</v>
      </c>
      <c r="E378" t="str">
        <f ca="1">IF(RIGHT(FPL_Combined[[#Headers],[Gameweek 04]],2)&lt;$B$622,INDEX(FPL_Results_Extract[Gameweek 04],MATCH($A378,FPL_Results_Extract[[Player]:[Player]],0)),INDEX(Team_Key[[Abbreviation]:[Abbreviation]],MATCH(LEFT(INDEX(FPL_Fixtures_Extract[],MATCH($A378,FPL_Fixtures_Extract[[Player]:[Player]],0),MATCH(FPL_Combined[[#Headers],[Gameweek 04]],FPL_Fixtures_Extract[#Headers],0)),LEN(INDEX(FPL_Fixtures_Extract[],MATCH($A378,FPL_Fixtures_Extract[[Player]:[Player]],0),MATCH(FPL_Combined[[#Headers],[Gameweek 04]],FPL_Fixtures_Extract[#Headers],0)))-4),Team_Key[[Full Name]:[Full Name]],0))&amp;RIGHT(INDEX(FPL_Fixtures_Extract[],MATCH($A378,FPL_Fixtures_Extract[[Player]:[Player]],0),MATCH(FPL_Combined[[#Headers],[Gameweek 04]],FPL_Fixtures_Extract[#Headers],0)),3))</f>
        <v>TOT(A) 0-0</v>
      </c>
      <c r="F378" t="str">
        <f ca="1">IF(RIGHT(FPL_Combined[[#Headers],[Gameweek 05]],2)&lt;$B$622,INDEX(FPL_Results_Extract[Gameweek 05],MATCH($A378,FPL_Results_Extract[[Player]:[Player]],0)),INDEX(Team_Key[[Abbreviation]:[Abbreviation]],MATCH(LEFT(INDEX(FPL_Fixtures_Extract[],MATCH($A378,FPL_Fixtures_Extract[[Player]:[Player]],0),MATCH(FPL_Combined[[#Headers],[Gameweek 05]],FPL_Fixtures_Extract[#Headers],0)),LEN(INDEX(FPL_Fixtures_Extract[],MATCH($A378,FPL_Fixtures_Extract[[Player]:[Player]],0),MATCH(FPL_Combined[[#Headers],[Gameweek 05]],FPL_Fixtures_Extract[#Headers],0)))-4),Team_Key[[Full Name]:[Full Name]],0))&amp;RIGHT(INDEX(FPL_Fixtures_Extract[],MATCH($A378,FPL_Fixtures_Extract[[Player]:[Player]],0),MATCH(FPL_Combined[[#Headers],[Gameweek 05]],FPL_Fixtures_Extract[#Headers],0)),3))</f>
        <v>CHE(H) 3-1</v>
      </c>
      <c r="G378" t="str">
        <f ca="1">IF(RIGHT(FPL_Combined[[#Headers],[Gameweek 06]],2)&lt;$B$622,INDEX(FPL_Results_Extract[Gameweek 06],MATCH($A378,FPL_Results_Extract[[Player]:[Player]],0)),INDEX(Team_Key[[Abbreviation]:[Abbreviation]],MATCH(LEFT(INDEX(FPL_Fixtures_Extract[],MATCH($A378,FPL_Fixtures_Extract[[Player]:[Player]],0),MATCH(FPL_Combined[[#Headers],[Gameweek 06]],FPL_Fixtures_Extract[#Headers],0)),LEN(INDEX(FPL_Fixtures_Extract[],MATCH($A378,FPL_Fixtures_Extract[[Player]:[Player]],0),MATCH(FPL_Combined[[#Headers],[Gameweek 06]],FPL_Fixtures_Extract[#Headers],0)))-4),Team_Key[[Full Name]:[Full Name]],0))&amp;RIGHT(INDEX(FPL_Fixtures_Extract[],MATCH($A378,FPL_Fixtures_Extract[[Player]:[Player]],0),MATCH(FPL_Combined[[#Headers],[Gameweek 06]],FPL_Fixtures_Extract[#Headers],0)),3))</f>
        <v>SWA(A) 0-0</v>
      </c>
      <c r="H378" t="str">
        <f ca="1">IF(RIGHT(FPL_Combined[[#Headers],[Gameweek 07]],2)&lt;$B$622,INDEX(FPL_Results_Extract[Gameweek 07],MATCH($A378,FPL_Results_Extract[[Player]:[Player]],0)),INDEX(Team_Key[[Abbreviation]:[Abbreviation]],MATCH(LEFT(INDEX(FPL_Fixtures_Extract[],MATCH($A378,FPL_Fixtures_Extract[[Player]:[Player]],0),MATCH(FPL_Combined[[#Headers],[Gameweek 07]],FPL_Fixtures_Extract[#Headers],0)),LEN(INDEX(FPL_Fixtures_Extract[],MATCH($A378,FPL_Fixtures_Extract[[Player]:[Player]],0),MATCH(FPL_Combined[[#Headers],[Gameweek 07]],FPL_Fixtures_Extract[#Headers],0)))-4),Team_Key[[Full Name]:[Full Name]],0))&amp;RIGHT(INDEX(FPL_Fixtures_Extract[],MATCH($A378,FPL_Fixtures_Extract[[Player]:[Player]],0),MATCH(FPL_Combined[[#Headers],[Gameweek 07]],FPL_Fixtures_Extract[#Headers],0)),3))</f>
        <v>WBA(A) 3-2</v>
      </c>
      <c r="I378" t="str">
        <f ca="1">IF(RIGHT(FPL_Combined[[#Headers],[Gameweek 08]],2)&lt;$B$622,INDEX(FPL_Results_Extract[Gameweek 08],MATCH($A378,FPL_Results_Extract[[Player]:[Player]],0)),INDEX(Team_Key[[Abbreviation]:[Abbreviation]],MATCH(LEFT(INDEX(FPL_Fixtures_Extract[],MATCH($A378,FPL_Fixtures_Extract[[Player]:[Player]],0),MATCH(FPL_Combined[[#Headers],[Gameweek 08]],FPL_Fixtures_Extract[#Headers],0)),LEN(INDEX(FPL_Fixtures_Extract[],MATCH($A378,FPL_Fixtures_Extract[[Player]:[Player]],0),MATCH(FPL_Combined[[#Headers],[Gameweek 08]],FPL_Fixtures_Extract[#Headers],0)))-4),Team_Key[[Full Name]:[Full Name]],0))&amp;RIGHT(INDEX(FPL_Fixtures_Extract[],MATCH($A378,FPL_Fixtures_Extract[[Player]:[Player]],0),MATCH(FPL_Combined[[#Headers],[Gameweek 08]],FPL_Fixtures_Extract[#Headers],0)),3))</f>
        <v>LIV(H) 1-1</v>
      </c>
      <c r="J378" t="str">
        <f ca="1">IF(RIGHT(FPL_Combined[[#Headers],[Gameweek 09]],2)&lt;$B$622,INDEX(FPL_Results_Extract[Gameweek 09],MATCH($A378,FPL_Results_Extract[[Player]:[Player]],0)),INDEX(Team_Key[[Abbreviation]:[Abbreviation]],MATCH(LEFT(INDEX(FPL_Fixtures_Extract[],MATCH($A378,FPL_Fixtures_Extract[[Player]:[Player]],0),MATCH(FPL_Combined[[#Headers],[Gameweek 09]],FPL_Fixtures_Extract[#Headers],0)),LEN(INDEX(FPL_Fixtures_Extract[],MATCH($A378,FPL_Fixtures_Extract[[Player]:[Player]],0),MATCH(FPL_Combined[[#Headers],[Gameweek 09]],FPL_Fixtures_Extract[#Headers],0)))-4),Team_Key[[Full Name]:[Full Name]],0))&amp;RIGHT(INDEX(FPL_Fixtures_Extract[],MATCH($A378,FPL_Fixtures_Extract[[Player]:[Player]],0),MATCH(FPL_Combined[[#Headers],[Gameweek 09]],FPL_Fixtures_Extract[#Headers],0)),3))</f>
        <v>MUN(H) 0-3</v>
      </c>
      <c r="K378" t="str">
        <f ca="1">IF(RIGHT(FPL_Combined[[#Headers],[Gameweek 10]],2)&lt;$B$622,INDEX(FPL_Results_Extract[Gameweek 10],MATCH($A378,FPL_Results_Extract[[Player]:[Player]],0)),INDEX(Team_Key[[Abbreviation]:[Abbreviation]],MATCH(LEFT(INDEX(FPL_Fixtures_Extract[],MATCH($A378,FPL_Fixtures_Extract[[Player]:[Player]],0),MATCH(FPL_Combined[[#Headers],[Gameweek 10]],FPL_Fixtures_Extract[#Headers],0)),LEN(INDEX(FPL_Fixtures_Extract[],MATCH($A378,FPL_Fixtures_Extract[[Player]:[Player]],0),MATCH(FPL_Combined[[#Headers],[Gameweek 10]],FPL_Fixtures_Extract[#Headers],0)))-4),Team_Key[[Full Name]:[Full Name]],0))&amp;RIGHT(INDEX(FPL_Fixtures_Extract[],MATCH($A378,FPL_Fixtures_Extract[[Player]:[Player]],0),MATCH(FPL_Combined[[#Headers],[Gameweek 10]],FPL_Fixtures_Extract[#Headers],0)),3))</f>
        <v>ARS(A) 1-2</v>
      </c>
      <c r="L378" t="str">
        <f ca="1">IF(RIGHT(FPL_Combined[[#Headers],[Gameweek 11]],2)&lt;$B$622,INDEX(FPL_Results_Extract[Gameweek 11],MATCH($A378,FPL_Results_Extract[[Player]:[Player]],0)),INDEX(Team_Key[[Abbreviation]:[Abbreviation]],MATCH(LEFT(INDEX(FPL_Fixtures_Extract[],MATCH($A378,FPL_Fixtures_Extract[[Player]:[Player]],0),MATCH(FPL_Combined[[#Headers],[Gameweek 11]],FPL_Fixtures_Extract[#Headers],0)),LEN(INDEX(FPL_Fixtures_Extract[],MATCH($A378,FPL_Fixtures_Extract[[Player]:[Player]],0),MATCH(FPL_Combined[[#Headers],[Gameweek 11]],FPL_Fixtures_Extract[#Headers],0)))-4),Team_Key[[Full Name]:[Full Name]],0))&amp;RIGHT(INDEX(FPL_Fixtures_Extract[],MATCH($A378,FPL_Fixtures_Extract[[Player]:[Player]],0),MATCH(FPL_Combined[[#Headers],[Gameweek 11]],FPL_Fixtures_Extract[#Headers],0)),3))</f>
        <v>SUN(H) 6-2</v>
      </c>
      <c r="M378" t="str">
        <f ca="1">IF(RIGHT(FPL_Combined[[#Headers],[Gameweek 12]],2)&lt;$B$622,INDEX(FPL_Results_Extract[Gameweek 12],MATCH($A378,FPL_Results_Extract[[Player]:[Player]],0)),INDEX(Team_Key[[Abbreviation]:[Abbreviation]],MATCH(LEFT(INDEX(FPL_Fixtures_Extract[],MATCH($A378,FPL_Fixtures_Extract[[Player]:[Player]],0),MATCH(FPL_Combined[[#Headers],[Gameweek 12]],FPL_Fixtures_Extract[#Headers],0)),LEN(INDEX(FPL_Fixtures_Extract[],MATCH($A378,FPL_Fixtures_Extract[[Player]:[Player]],0),MATCH(FPL_Combined[[#Headers],[Gameweek 12]],FPL_Fixtures_Extract[#Headers],0)))-4),Team_Key[[Full Name]:[Full Name]],0))&amp;RIGHT(INDEX(FPL_Fixtures_Extract[],MATCH($A378,FPL_Fixtures_Extract[[Player]:[Player]],0),MATCH(FPL_Combined[[#Headers],[Gameweek 12]],FPL_Fixtures_Extract[#Headers],0)),3))</f>
        <v>WHU(A) 1-1</v>
      </c>
      <c r="N378" t="str">
        <f ca="1">IF(RIGHT(FPL_Combined[[#Headers],[Gameweek 13]],2)&lt;$B$622,INDEX(FPL_Results_Extract[Gameweek 13],MATCH($A378,FPL_Results_Extract[[Player]:[Player]],0)),INDEX(Team_Key[[Abbreviation]:[Abbreviation]],MATCH(LEFT(INDEX(FPL_Fixtures_Extract[],MATCH($A378,FPL_Fixtures_Extract[[Player]:[Player]],0),MATCH(FPL_Combined[[#Headers],[Gameweek 13]],FPL_Fixtures_Extract[#Headers],0)),LEN(INDEX(FPL_Fixtures_Extract[],MATCH($A378,FPL_Fixtures_Extract[[Player]:[Player]],0),MATCH(FPL_Combined[[#Headers],[Gameweek 13]],FPL_Fixtures_Extract[#Headers],0)))-4),Team_Key[[Full Name]:[Full Name]],0))&amp;RIGHT(INDEX(FPL_Fixtures_Extract[],MATCH($A378,FPL_Fixtures_Extract[[Player]:[Player]],0),MATCH(FPL_Combined[[#Headers],[Gameweek 13]],FPL_Fixtures_Extract[#Headers],0)),3))</f>
        <v>AVL(H) 4-0</v>
      </c>
      <c r="O378" t="str">
        <f ca="1">IF(RIGHT(FPL_Combined[[#Headers],[Gameweek 14]],2)&lt;$B$622,INDEX(FPL_Results_Extract[Gameweek 14],MATCH($A378,FPL_Results_Extract[[Player]:[Player]],0)),INDEX(Team_Key[[Abbreviation]:[Abbreviation]],MATCH(LEFT(INDEX(FPL_Fixtures_Extract[],MATCH($A378,FPL_Fixtures_Extract[[Player]:[Player]],0),MATCH(FPL_Combined[[#Headers],[Gameweek 14]],FPL_Fixtures_Extract[#Headers],0)),LEN(INDEX(FPL_Fixtures_Extract[],MATCH($A378,FPL_Fixtures_Extract[[Player]:[Player]],0),MATCH(FPL_Combined[[#Headers],[Gameweek 14]],FPL_Fixtures_Extract[#Headers],0)))-4),Team_Key[[Full Name]:[Full Name]],0))&amp;RIGHT(INDEX(FPL_Fixtures_Extract[],MATCH($A378,FPL_Fixtures_Extract[[Player]:[Player]],0),MATCH(FPL_Combined[[#Headers],[Gameweek 14]],FPL_Fixtures_Extract[#Headers],0)),3))</f>
        <v>BOU(A) 3-3</v>
      </c>
      <c r="P378" t="str">
        <f ca="1">IF(RIGHT(FPL_Combined[[#Headers],[Gameweek 15]],2)&lt;$B$622,INDEX(FPL_Results_Extract[Gameweek 15],MATCH($A378,FPL_Results_Extract[[Player]:[Player]],0)),INDEX(Team_Key[[Abbreviation]:[Abbreviation]],MATCH(LEFT(INDEX(FPL_Fixtures_Extract[],MATCH($A378,FPL_Fixtures_Extract[[Player]:[Player]],0),MATCH(FPL_Combined[[#Headers],[Gameweek 15]],FPL_Fixtures_Extract[#Headers],0)),LEN(INDEX(FPL_Fixtures_Extract[],MATCH($A378,FPL_Fixtures_Extract[[Player]:[Player]],0),MATCH(FPL_Combined[[#Headers],[Gameweek 15]],FPL_Fixtures_Extract[#Headers],0)))-4),Team_Key[[Full Name]:[Full Name]],0))&amp;RIGHT(INDEX(FPL_Fixtures_Extract[],MATCH($A378,FPL_Fixtures_Extract[[Player]:[Player]],0),MATCH(FPL_Combined[[#Headers],[Gameweek 15]],FPL_Fixtures_Extract[#Headers],0)),3))</f>
        <v>CRY(H) 1-1</v>
      </c>
      <c r="Q378" t="str">
        <f ca="1">IF(RIGHT(FPL_Combined[[#Headers],[Gameweek 16]],2)&lt;$B$622,INDEX(FPL_Results_Extract[Gameweek 16],MATCH($A378,FPL_Results_Extract[[Player]:[Player]],0)),INDEX(Team_Key[[Abbreviation]:[Abbreviation]],MATCH(LEFT(INDEX(FPL_Fixtures_Extract[],MATCH($A378,FPL_Fixtures_Extract[[Player]:[Player]],0),MATCH(FPL_Combined[[#Headers],[Gameweek 16]],FPL_Fixtures_Extract[#Headers],0)),LEN(INDEX(FPL_Fixtures_Extract[],MATCH($A378,FPL_Fixtures_Extract[[Player]:[Player]],0),MATCH(FPL_Combined[[#Headers],[Gameweek 16]],FPL_Fixtures_Extract[#Headers],0)))-4),Team_Key[[Full Name]:[Full Name]],0))&amp;RIGHT(INDEX(FPL_Fixtures_Extract[],MATCH($A378,FPL_Fixtures_Extract[[Player]:[Player]],0),MATCH(FPL_Combined[[#Headers],[Gameweek 16]],FPL_Fixtures_Extract[#Headers],0)),3))</f>
        <v>NOR(A) 1-1</v>
      </c>
      <c r="R378" t="str">
        <f ca="1">IF(RIGHT(FPL_Combined[[#Headers],[Gameweek 17]],2)&lt;$B$622,INDEX(FPL_Results_Extract[Gameweek 17],MATCH($A378,FPL_Results_Extract[[Player]:[Player]],0)),INDEX(Team_Key[[Abbreviation]:[Abbreviation]],MATCH(LEFT(INDEX(FPL_Fixtures_Extract[],MATCH($A378,FPL_Fixtures_Extract[[Player]:[Player]],0),MATCH(FPL_Combined[[#Headers],[Gameweek 17]],FPL_Fixtures_Extract[#Headers],0)),LEN(INDEX(FPL_Fixtures_Extract[],MATCH($A378,FPL_Fixtures_Extract[[Player]:[Player]],0),MATCH(FPL_Combined[[#Headers],[Gameweek 17]],FPL_Fixtures_Extract[#Headers],0)))-4),Team_Key[[Full Name]:[Full Name]],0))&amp;RIGHT(INDEX(FPL_Fixtures_Extract[],MATCH($A378,FPL_Fixtures_Extract[[Player]:[Player]],0),MATCH(FPL_Combined[[#Headers],[Gameweek 17]],FPL_Fixtures_Extract[#Headers],0)),3))</f>
        <v>LEI(H) 2-3</v>
      </c>
      <c r="S378" t="str">
        <f ca="1">IF(RIGHT(FPL_Combined[[#Headers],[Gameweek 18]],2)&lt;$B$622,INDEX(FPL_Results_Extract[Gameweek 18],MATCH($A378,FPL_Results_Extract[[Player]:[Player]],0)),INDEX(Team_Key[[Abbreviation]:[Abbreviation]],MATCH(LEFT(INDEX(FPL_Fixtures_Extract[],MATCH($A378,FPL_Fixtures_Extract[[Player]:[Player]],0),MATCH(FPL_Combined[[#Headers],[Gameweek 18]],FPL_Fixtures_Extract[#Headers],0)),LEN(INDEX(FPL_Fixtures_Extract[],MATCH($A378,FPL_Fixtures_Extract[[Player]:[Player]],0),MATCH(FPL_Combined[[#Headers],[Gameweek 18]],FPL_Fixtures_Extract[#Headers],0)))-4),Team_Key[[Full Name]:[Full Name]],0))&amp;RIGHT(INDEX(FPL_Fixtures_Extract[],MATCH($A378,FPL_Fixtures_Extract[[Player]:[Player]],0),MATCH(FPL_Combined[[#Headers],[Gameweek 18]],FPL_Fixtures_Extract[#Headers],0)),3))</f>
        <v>NEW(A) 1-0</v>
      </c>
      <c r="T378" t="str">
        <f ca="1">IF(RIGHT(FPL_Combined[[#Headers],[Gameweek 19]],2)&lt;$B$622,INDEX(FPL_Results_Extract[Gameweek 19],MATCH($A378,FPL_Results_Extract[[Player]:[Player]],0)),INDEX(Team_Key[[Abbreviation]:[Abbreviation]],MATCH(LEFT(INDEX(FPL_Fixtures_Extract[],MATCH($A378,FPL_Fixtures_Extract[[Player]:[Player]],0),MATCH(FPL_Combined[[#Headers],[Gameweek 19]],FPL_Fixtures_Extract[#Headers],0)),LEN(INDEX(FPL_Fixtures_Extract[],MATCH($A378,FPL_Fixtures_Extract[[Player]:[Player]],0),MATCH(FPL_Combined[[#Headers],[Gameweek 19]],FPL_Fixtures_Extract[#Headers],0)))-4),Team_Key[[Full Name]:[Full Name]],0))&amp;RIGHT(INDEX(FPL_Fixtures_Extract[],MATCH($A378,FPL_Fixtures_Extract[[Player]:[Player]],0),MATCH(FPL_Combined[[#Headers],[Gameweek 19]],FPL_Fixtures_Extract[#Headers],0)),3))</f>
        <v>STK(H) 3-4</v>
      </c>
      <c r="U378" t="str">
        <f ca="1">IF(RIGHT(FPL_Combined[[#Headers],[Gameweek 20]],2)&lt;$B$622,INDEX(FPL_Results_Extract[Gameweek 20],MATCH($A378,FPL_Results_Extract[[Player]:[Player]],0)),INDEX(Team_Key[[Abbreviation]:[Abbreviation]],MATCH(LEFT(INDEX(FPL_Fixtures_Extract[],MATCH($A378,FPL_Fixtures_Extract[[Player]:[Player]],0),MATCH(FPL_Combined[[#Headers],[Gameweek 20]],FPL_Fixtures_Extract[#Headers],0)),LEN(INDEX(FPL_Fixtures_Extract[],MATCH($A378,FPL_Fixtures_Extract[[Player]:[Player]],0),MATCH(FPL_Combined[[#Headers],[Gameweek 20]],FPL_Fixtures_Extract[#Headers],0)))-4),Team_Key[[Full Name]:[Full Name]],0))&amp;RIGHT(INDEX(FPL_Fixtures_Extract[],MATCH($A378,FPL_Fixtures_Extract[[Player]:[Player]],0),MATCH(FPL_Combined[[#Headers],[Gameweek 20]],FPL_Fixtures_Extract[#Headers],0)),3))</f>
        <v>TOT(H) 1-1</v>
      </c>
      <c r="V378" t="str">
        <f ca="1">IF(RIGHT(FPL_Combined[[#Headers],[Gameweek 21]],2)&lt;$B$622,INDEX(FPL_Results_Extract[Gameweek 21],MATCH($A378,FPL_Results_Extract[[Player]:[Player]],0)),INDEX(Team_Key[[Abbreviation]:[Abbreviation]],MATCH(LEFT(INDEX(FPL_Fixtures_Extract[],MATCH($A378,FPL_Fixtures_Extract[[Player]:[Player]],0),MATCH(FPL_Combined[[#Headers],[Gameweek 21]],FPL_Fixtures_Extract[#Headers],0)),LEN(INDEX(FPL_Fixtures_Extract[],MATCH($A378,FPL_Fixtures_Extract[[Player]:[Player]],0),MATCH(FPL_Combined[[#Headers],[Gameweek 21]],FPL_Fixtures_Extract[#Headers],0)))-4),Team_Key[[Full Name]:[Full Name]],0))&amp;RIGHT(INDEX(FPL_Fixtures_Extract[],MATCH($A378,FPL_Fixtures_Extract[[Player]:[Player]],0),MATCH(FPL_Combined[[#Headers],[Gameweek 21]],FPL_Fixtures_Extract[#Headers],0)),3))</f>
        <v>MCI(A) 0-0</v>
      </c>
      <c r="W378" t="str">
        <f ca="1">IF(RIGHT(FPL_Combined[[#Headers],[Gameweek 22]],2)&lt;$B$622,INDEX(FPL_Results_Extract[Gameweek 22],MATCH($A378,FPL_Results_Extract[[Player]:[Player]],0)),INDEX(Team_Key[[Abbreviation]:[Abbreviation]],MATCH(LEFT(INDEX(FPL_Fixtures_Extract[],MATCH($A378,FPL_Fixtures_Extract[[Player]:[Player]],0),MATCH(FPL_Combined[[#Headers],[Gameweek 22]],FPL_Fixtures_Extract[#Headers],0)),LEN(INDEX(FPL_Fixtures_Extract[],MATCH($A378,FPL_Fixtures_Extract[[Player]:[Player]],0),MATCH(FPL_Combined[[#Headers],[Gameweek 22]],FPL_Fixtures_Extract[#Headers],0)))-4),Team_Key[[Full Name]:[Full Name]],0))&amp;RIGHT(INDEX(FPL_Fixtures_Extract[],MATCH($A378,FPL_Fixtures_Extract[[Player]:[Player]],0),MATCH(FPL_Combined[[#Headers],[Gameweek 22]],FPL_Fixtures_Extract[#Headers],0)),3))</f>
        <v>CHE(A) 3-3</v>
      </c>
      <c r="X378" t="str">
        <f ca="1">IF(RIGHT(FPL_Combined[[#Headers],[Gameweek 23]],2)&lt;$B$622,INDEX(FPL_Results_Extract[Gameweek 23],MATCH($A378,FPL_Results_Extract[[Player]:[Player]],0)),INDEX(Team_Key[[Abbreviation]:[Abbreviation]],MATCH(LEFT(INDEX(FPL_Fixtures_Extract[],MATCH($A378,FPL_Fixtures_Extract[[Player]:[Player]],0),MATCH(FPL_Combined[[#Headers],[Gameweek 23]],FPL_Fixtures_Extract[#Headers],0)),LEN(INDEX(FPL_Fixtures_Extract[],MATCH($A378,FPL_Fixtures_Extract[[Player]:[Player]],0),MATCH(FPL_Combined[[#Headers],[Gameweek 23]],FPL_Fixtures_Extract[#Headers],0)))-4),Team_Key[[Full Name]:[Full Name]],0))&amp;RIGHT(INDEX(FPL_Fixtures_Extract[],MATCH($A378,FPL_Fixtures_Extract[[Player]:[Player]],0),MATCH(FPL_Combined[[#Headers],[Gameweek 23]],FPL_Fixtures_Extract[#Headers],0)),3))</f>
        <v>SWA(H) 1-2</v>
      </c>
      <c r="Y378" t="str">
        <f ca="1">IF(RIGHT(FPL_Combined[[#Headers],[Gameweek 24]],2)&lt;$B$622,INDEX(FPL_Results_Extract[Team],MATCH($A378,FPL_Results_Extract[[Player]:[Player]],0)),INDEX(Team_Key[[Abbreviation]:[Abbreviation]],MATCH(LEFT(INDEX(FPL_Fixtures_Extract[],MATCH($A378,FPL_Fixtures_Extract[[Player]:[Player]],0),MATCH(FPL_Combined[[#Headers],[Gameweek 24]],FPL_Fixtures_Extract[#Headers],0)),LEN(INDEX(FPL_Fixtures_Extract[],MATCH($A378,FPL_Fixtures_Extract[[Player]:[Player]],0),MATCH(FPL_Combined[[#Headers],[Gameweek 24]],FPL_Fixtures_Extract[#Headers],0)))-4),Team_Key[[Full Name]:[Full Name]],0))&amp;RIGHT(INDEX(FPL_Fixtures_Extract[],MATCH($A378,FPL_Fixtures_Extract[[Player]:[Player]],0),MATCH(FPL_Combined[[#Headers],[Gameweek 24]],FPL_Fixtures_Extract[#Headers],0)),3))</f>
        <v>EVE</v>
      </c>
      <c r="Z378" t="str">
        <f ca="1">IF(RIGHT(FPL_Combined[[#Headers],[Gameweek 25]],2)&lt;$B$622,INDEX(FPL_Results_Extract[Player],MATCH($A378,FPL_Results_Extract[[Player]:[Player]],0)),INDEX(Team_Key[[Abbreviation]:[Abbreviation]],MATCH(LEFT(INDEX(FPL_Fixtures_Extract[],MATCH($A378,FPL_Fixtures_Extract[[Player]:[Player]],0),MATCH(FPL_Combined[[#Headers],[Gameweek 25]],FPL_Fixtures_Extract[#Headers],0)),LEN(INDEX(FPL_Fixtures_Extract[],MATCH($A378,FPL_Fixtures_Extract[[Player]:[Player]],0),MATCH(FPL_Combined[[#Headers],[Gameweek 25]],FPL_Fixtures_Extract[#Headers],0)))-4),Team_Key[[Full Name]:[Full Name]],0))&amp;RIGHT(INDEX(FPL_Fixtures_Extract[],MATCH($A378,FPL_Fixtures_Extract[[Player]:[Player]],0),MATCH(FPL_Combined[[#Headers],[Gameweek 25]],FPL_Fixtures_Extract[#Headers],0)),3))</f>
        <v>McAleny</v>
      </c>
      <c r="AA378" t="str">
        <f ca="1">IF(RIGHT(FPL_Combined[[#Headers],[Gameweek 26]],2)&lt;$B$622,INDEX(FPL_Results_Extract[Gameweek 01],MATCH($A378,FPL_Results_Extract[[Player]:[Player]],0)),INDEX(Team_Key[[Abbreviation]:[Abbreviation]],MATCH(LEFT(INDEX(FPL_Fixtures_Extract[],MATCH($A378,FPL_Fixtures_Extract[[Player]:[Player]],0),MATCH(FPL_Combined[[#Headers],[Gameweek 26]],FPL_Fixtures_Extract[#Headers],0)),LEN(INDEX(FPL_Fixtures_Extract[],MATCH($A378,FPL_Fixtures_Extract[[Player]:[Player]],0),MATCH(FPL_Combined[[#Headers],[Gameweek 26]],FPL_Fixtures_Extract[#Headers],0)))-4),Team_Key[[Full Name]:[Full Name]],0))&amp;RIGHT(INDEX(FPL_Fixtures_Extract[],MATCH($A378,FPL_Fixtures_Extract[[Player]:[Player]],0),MATCH(FPL_Combined[[#Headers],[Gameweek 26]],FPL_Fixtures_Extract[#Headers],0)),3))</f>
        <v>WAT(H) 2-2</v>
      </c>
      <c r="AB378" t="str">
        <f ca="1">IF(RIGHT(FPL_Combined[[#Headers],[Gameweek 27]],2)&lt;$B$622,INDEX(FPL_Results_Extract[Gameweek 02],MATCH($A378,FPL_Results_Extract[[Player]:[Player]],0)),INDEX(Team_Key[[Abbreviation]:[Abbreviation]],MATCH(LEFT(INDEX(FPL_Fixtures_Extract[],MATCH($A378,FPL_Fixtures_Extract[[Player]:[Player]],0),MATCH(FPL_Combined[[#Headers],[Gameweek 27]],FPL_Fixtures_Extract[#Headers],0)),LEN(INDEX(FPL_Fixtures_Extract[],MATCH($A378,FPL_Fixtures_Extract[[Player]:[Player]],0),MATCH(FPL_Combined[[#Headers],[Gameweek 27]],FPL_Fixtures_Extract[#Headers],0)))-4),Team_Key[[Full Name]:[Full Name]],0))&amp;RIGHT(INDEX(FPL_Fixtures_Extract[],MATCH($A378,FPL_Fixtures_Extract[[Player]:[Player]],0),MATCH(FPL_Combined[[#Headers],[Gameweek 27]],FPL_Fixtures_Extract[#Headers],0)),3))</f>
        <v>SOU(A) 3-0</v>
      </c>
      <c r="AC378" t="str">
        <f ca="1">IF(RIGHT(FPL_Combined[[#Headers],[Gameweek 28]],2)&lt;$B$622,INDEX(FPL_Results_Extract[Gameweek 03],MATCH($A378,FPL_Results_Extract[[Player]:[Player]],0)),INDEX(Team_Key[[Abbreviation]:[Abbreviation]],MATCH(LEFT(INDEX(FPL_Fixtures_Extract[],MATCH($A378,FPL_Fixtures_Extract[[Player]:[Player]],0),MATCH(FPL_Combined[[#Headers],[Gameweek 28]],FPL_Fixtures_Extract[#Headers],0)),LEN(INDEX(FPL_Fixtures_Extract[],MATCH($A378,FPL_Fixtures_Extract[[Player]:[Player]],0),MATCH(FPL_Combined[[#Headers],[Gameweek 28]],FPL_Fixtures_Extract[#Headers],0)))-4),Team_Key[[Full Name]:[Full Name]],0))&amp;RIGHT(INDEX(FPL_Fixtures_Extract[],MATCH($A378,FPL_Fixtures_Extract[[Player]:[Player]],0),MATCH(FPL_Combined[[#Headers],[Gameweek 28]],FPL_Fixtures_Extract[#Headers],0)),3))</f>
        <v>MCI(H) 0-2</v>
      </c>
      <c r="AD378" t="str">
        <f ca="1">IF(RIGHT(FPL_Combined[[#Headers],[Gameweek 29]],2)&lt;$B$622,INDEX(FPL_Results_Extract[Gameweek 04],MATCH($A378,FPL_Results_Extract[[Player]:[Player]],0)),INDEX(Team_Key[[Abbreviation]:[Abbreviation]],MATCH(LEFT(INDEX(FPL_Fixtures_Extract[],MATCH($A378,FPL_Fixtures_Extract[[Player]:[Player]],0),MATCH(FPL_Combined[[#Headers],[Gameweek 29]],FPL_Fixtures_Extract[#Headers],0)),LEN(INDEX(FPL_Fixtures_Extract[],MATCH($A378,FPL_Fixtures_Extract[[Player]:[Player]],0),MATCH(FPL_Combined[[#Headers],[Gameweek 29]],FPL_Fixtures_Extract[#Headers],0)))-4),Team_Key[[Full Name]:[Full Name]],0))&amp;RIGHT(INDEX(FPL_Fixtures_Extract[],MATCH($A378,FPL_Fixtures_Extract[[Player]:[Player]],0),MATCH(FPL_Combined[[#Headers],[Gameweek 29]],FPL_Fixtures_Extract[#Headers],0)),3))</f>
        <v>WHU(H)</v>
      </c>
      <c r="AE378" t="e">
        <f ca="1">IF(RIGHT(FPL_Combined[[#Headers],[Gameweek 30]],2)&lt;$B$622,INDEX(FPL_Results_Extract[Gameweek 05],MATCH($A378,FPL_Results_Extract[[Player]:[Player]],0)),INDEX(Team_Key[[Abbreviation]:[Abbreviation]],MATCH(LEFT(INDEX(FPL_Fixtures_Extract[],MATCH($A378,FPL_Fixtures_Extract[[Player]:[Player]],0),MATCH(FPL_Combined[[#Headers],[Gameweek 30]],FPL_Fixtures_Extract[#Headers],0)),LEN(INDEX(FPL_Fixtures_Extract[],MATCH($A378,FPL_Fixtures_Extract[[Player]:[Player]],0),MATCH(FPL_Combined[[#Headers],[Gameweek 30]],FPL_Fixtures_Extract[#Headers],0)))-4),Team_Key[[Full Name]:[Full Name]],0))&amp;RIGHT(INDEX(FPL_Fixtures_Extract[],MATCH($A378,FPL_Fixtures_Extract[[Player]:[Player]],0),MATCH(FPL_Combined[[#Headers],[Gameweek 30]],FPL_Fixtures_Extract[#Headers],0)),3))</f>
        <v>#VALUE!</v>
      </c>
      <c r="AF378" t="str">
        <f ca="1">IF(RIGHT(FPL_Combined[[#Headers],[Gameweek 31]],2)&lt;$B$622,INDEX(FPL_Results_Extract[Gameweek 06],MATCH($A378,FPL_Results_Extract[[Player]:[Player]],0)),INDEX(Team_Key[[Abbreviation]:[Abbreviation]],MATCH(LEFT(INDEX(FPL_Fixtures_Extract[],MATCH($A378,FPL_Fixtures_Extract[[Player]:[Player]],0),MATCH(FPL_Combined[[#Headers],[Gameweek 31]],FPL_Fixtures_Extract[#Headers],0)),LEN(INDEX(FPL_Fixtures_Extract[],MATCH($A378,FPL_Fixtures_Extract[[Player]:[Player]],0),MATCH(FPL_Combined[[#Headers],[Gameweek 31]],FPL_Fixtures_Extract[#Headers],0)))-4),Team_Key[[Full Name]:[Full Name]],0))&amp;RIGHT(INDEX(FPL_Fixtures_Extract[],MATCH($A378,FPL_Fixtures_Extract[[Player]:[Player]],0),MATCH(FPL_Combined[[#Headers],[Gameweek 31]],FPL_Fixtures_Extract[#Headers],0)),3))</f>
        <v>ARS(H)</v>
      </c>
      <c r="AG378" t="str">
        <f ca="1">IF(RIGHT(FPL_Combined[[#Headers],[Gameweek 32]],2)&lt;$B$622,INDEX(FPL_Results_Extract[Gameweek 07],MATCH($A378,FPL_Results_Extract[[Player]:[Player]],0)),INDEX(Team_Key[[Abbreviation]:[Abbreviation]],MATCH(LEFT(INDEX(FPL_Fixtures_Extract[],MATCH($A378,FPL_Fixtures_Extract[[Player]:[Player]],0),MATCH(FPL_Combined[[#Headers],[Gameweek 32]],FPL_Fixtures_Extract[#Headers],0)),LEN(INDEX(FPL_Fixtures_Extract[],MATCH($A378,FPL_Fixtures_Extract[[Player]:[Player]],0),MATCH(FPL_Combined[[#Headers],[Gameweek 32]],FPL_Fixtures_Extract[#Headers],0)))-4),Team_Key[[Full Name]:[Full Name]],0))&amp;RIGHT(INDEX(FPL_Fixtures_Extract[],MATCH($A378,FPL_Fixtures_Extract[[Player]:[Player]],0),MATCH(FPL_Combined[[#Headers],[Gameweek 32]],FPL_Fixtures_Extract[#Headers],0)),3))</f>
        <v>MUN(A)</v>
      </c>
      <c r="AH378" t="str">
        <f ca="1">IF(RIGHT(FPL_Combined[[#Headers],[Gameweek 33]],2)&lt;$B$622,INDEX(FPL_Results_Extract[Gameweek 08],MATCH($A378,FPL_Results_Extract[[Player]:[Player]],0)),INDEX(Team_Key[[Abbreviation]:[Abbreviation]],MATCH(LEFT(INDEX(FPL_Fixtures_Extract[],MATCH($A378,FPL_Fixtures_Extract[[Player]:[Player]],0),MATCH(FPL_Combined[[#Headers],[Gameweek 33]],FPL_Fixtures_Extract[#Headers],0)),LEN(INDEX(FPL_Fixtures_Extract[],MATCH($A378,FPL_Fixtures_Extract[[Player]:[Player]],0),MATCH(FPL_Combined[[#Headers],[Gameweek 33]],FPL_Fixtures_Extract[#Headers],0)))-4),Team_Key[[Full Name]:[Full Name]],0))&amp;RIGHT(INDEX(FPL_Fixtures_Extract[],MATCH($A378,FPL_Fixtures_Extract[[Player]:[Player]],0),MATCH(FPL_Combined[[#Headers],[Gameweek 33]],FPL_Fixtures_Extract[#Headers],0)),3))</f>
        <v>WAT(A)</v>
      </c>
      <c r="AI378" t="str">
        <f ca="1">IF(RIGHT(FPL_Combined[[#Headers],[Gameweek 34]],2)&lt;$B$622,INDEX(FPL_Results_Extract[Gameweek 09],MATCH($A378,FPL_Results_Extract[[Player]:[Player]],0)),INDEX(Team_Key[[Abbreviation]:[Abbreviation]],MATCH(LEFT(INDEX(FPL_Fixtures_Extract[],MATCH($A378,FPL_Fixtures_Extract[[Player]:[Player]],0),MATCH(FPL_Combined[[#Headers],[Gameweek 34]],FPL_Fixtures_Extract[#Headers],0)),LEN(INDEX(FPL_Fixtures_Extract[],MATCH($A378,FPL_Fixtures_Extract[[Player]:[Player]],0),MATCH(FPL_Combined[[#Headers],[Gameweek 34]],FPL_Fixtures_Extract[#Headers],0)))-4),Team_Key[[Full Name]:[Full Name]],0))&amp;RIGHT(INDEX(FPL_Fixtures_Extract[],MATCH($A378,FPL_Fixtures_Extract[[Player]:[Player]],0),MATCH(FPL_Combined[[#Headers],[Gameweek 34]],FPL_Fixtures_Extract[#Headers],0)),3))</f>
        <v>SOU(H)</v>
      </c>
      <c r="AJ378" t="str">
        <f ca="1">IF(RIGHT(FPL_Combined[[#Headers],[Gameweek 35]],2)&lt;$B$622,INDEX(FPL_Results_Extract[Gameweek 10],MATCH($A378,FPL_Results_Extract[[Player]:[Player]],0)),INDEX(Team_Key[[Abbreviation]:[Abbreviation]],MATCH(LEFT(INDEX(FPL_Fixtures_Extract[],MATCH($A378,FPL_Fixtures_Extract[[Player]:[Player]],0),MATCH(FPL_Combined[[#Headers],[Gameweek 35]],FPL_Fixtures_Extract[#Headers],0)),LEN(INDEX(FPL_Fixtures_Extract[],MATCH($A378,FPL_Fixtures_Extract[[Player]:[Player]],0),MATCH(FPL_Combined[[#Headers],[Gameweek 35]],FPL_Fixtures_Extract[#Headers],0)))-4),Team_Key[[Full Name]:[Full Name]],0))&amp;RIGHT(INDEX(FPL_Fixtures_Extract[],MATCH($A378,FPL_Fixtures_Extract[[Player]:[Player]],0),MATCH(FPL_Combined[[#Headers],[Gameweek 35]],FPL_Fixtures_Extract[#Headers],0)),3))</f>
        <v>CRY(A)</v>
      </c>
      <c r="AK378" t="str">
        <f ca="1">IF(RIGHT(FPL_Combined[[#Headers],[Gameweek 36]],2)&lt;$B$622,INDEX(FPL_Results_Extract[Gameweek 11],MATCH($A378,FPL_Results_Extract[[Player]:[Player]],0)),INDEX(Team_Key[[Abbreviation]:[Abbreviation]],MATCH(LEFT(INDEX(FPL_Fixtures_Extract[],MATCH($A378,FPL_Fixtures_Extract[[Player]:[Player]],0),MATCH(FPL_Combined[[#Headers],[Gameweek 36]],FPL_Fixtures_Extract[#Headers],0)),LEN(INDEX(FPL_Fixtures_Extract[],MATCH($A378,FPL_Fixtures_Extract[[Player]:[Player]],0),MATCH(FPL_Combined[[#Headers],[Gameweek 36]],FPL_Fixtures_Extract[#Headers],0)))-4),Team_Key[[Full Name]:[Full Name]],0))&amp;RIGHT(INDEX(FPL_Fixtures_Extract[],MATCH($A378,FPL_Fixtures_Extract[[Player]:[Player]],0),MATCH(FPL_Combined[[#Headers],[Gameweek 36]],FPL_Fixtures_Extract[#Headers],0)),3))</f>
        <v>BOU(H)</v>
      </c>
      <c r="AL378" t="str">
        <f ca="1">IF(RIGHT(FPL_Combined[[#Headers],[Gameweek 37]],2)&lt;$B$622,INDEX(FPL_Results_Extract[Gameweek 12],MATCH($A378,FPL_Results_Extract[[Player]:[Player]],0)),INDEX(Team_Key[[Abbreviation]:[Abbreviation]],MATCH(LEFT(INDEX(FPL_Fixtures_Extract[],MATCH($A378,FPL_Fixtures_Extract[[Player]:[Player]],0),MATCH(FPL_Combined[[#Headers],[Gameweek 37]],FPL_Fixtures_Extract[#Headers],0)),LEN(INDEX(FPL_Fixtures_Extract[],MATCH($A378,FPL_Fixtures_Extract[[Player]:[Player]],0),MATCH(FPL_Combined[[#Headers],[Gameweek 37]],FPL_Fixtures_Extract[#Headers],0)))-4),Team_Key[[Full Name]:[Full Name]],0))&amp;RIGHT(INDEX(FPL_Fixtures_Extract[],MATCH($A378,FPL_Fixtures_Extract[[Player]:[Player]],0),MATCH(FPL_Combined[[#Headers],[Gameweek 37]],FPL_Fixtures_Extract[#Headers],0)),3))</f>
        <v>LEI(A)</v>
      </c>
      <c r="AM378" t="str">
        <f ca="1">IF(RIGHT(FPL_Combined[[#Headers],[Gameweek 38]],2)&lt;$B$622,INDEX(FPL_Results_Extract[Gameweek 13],MATCH($A378,FPL_Results_Extract[[Player]:[Player]],0)),INDEX(Team_Key[[Abbreviation]:[Abbreviation]],MATCH(LEFT(INDEX(FPL_Fixtures_Extract[],MATCH($A378,FPL_Fixtures_Extract[[Player]:[Player]],0),MATCH(FPL_Combined[[#Headers],[Gameweek 38]],FPL_Fixtures_Extract[#Headers],0)),LEN(INDEX(FPL_Fixtures_Extract[],MATCH($A378,FPL_Fixtures_Extract[[Player]:[Player]],0),MATCH(FPL_Combined[[#Headers],[Gameweek 38]],FPL_Fixtures_Extract[#Headers],0)))-4),Team_Key[[Full Name]:[Full Name]],0))&amp;RIGHT(INDEX(FPL_Fixtures_Extract[],MATCH($A378,FPL_Fixtures_Extract[[Player]:[Player]],0),MATCH(FPL_Combined[[#Headers],[Gameweek 38]],FPL_Fixtures_Extract[#Headers],0)),3))</f>
        <v>NOR(H)</v>
      </c>
    </row>
    <row r="379" spans="1:39" x14ac:dyDescent="0.45">
      <c r="A379" t="s">
        <v>307</v>
      </c>
      <c r="B379" t="str">
        <f ca="1">IF(RIGHT(FPL_Combined[[#Headers],[Gameweek 01]],2)&lt;$B$622,INDEX(FPL_Results_Extract[Gameweek 01],MATCH($A379,FPL_Results_Extract[[Player]:[Player]],0)),INDEX(Team_Key[[Abbreviation]:[Abbreviation]],MATCH(LEFT(INDEX(FPL_Fixtures_Extract[],MATCH($A379,FPL_Fixtures_Extract[[Player]:[Player]],0),MATCH(FPL_Combined[[#Headers],[Gameweek 01]],FPL_Fixtures_Extract[#Headers],0)),LEN(INDEX(FPL_Fixtures_Extract[],MATCH($A379,FPL_Fixtures_Extract[[Player]:[Player]],0),MATCH(FPL_Combined[[#Headers],[Gameweek 01]],FPL_Fixtures_Extract[#Headers],0)))-4),Team_Key[[Full Name]:[Full Name]],0))&amp;RIGHT(INDEX(FPL_Fixtures_Extract[],MATCH($A379,FPL_Fixtures_Extract[[Player]:[Player]],0),MATCH(FPL_Combined[[#Headers],[Gameweek 01]],FPL_Fixtures_Extract[#Headers],0)),3))</f>
        <v>NOR(A) 3-1</v>
      </c>
      <c r="C379" t="str">
        <f ca="1">IF(RIGHT(FPL_Combined[[#Headers],[Gameweek 02]],2)&lt;$B$622,INDEX(FPL_Results_Extract[Gameweek 02],MATCH($A379,FPL_Results_Extract[[Player]:[Player]],0)),INDEX(Team_Key[[Abbreviation]:[Abbreviation]],MATCH(LEFT(INDEX(FPL_Fixtures_Extract[],MATCH($A379,FPL_Fixtures_Extract[[Player]:[Player]],0),MATCH(FPL_Combined[[#Headers],[Gameweek 02]],FPL_Fixtures_Extract[#Headers],0)),LEN(INDEX(FPL_Fixtures_Extract[],MATCH($A379,FPL_Fixtures_Extract[[Player]:[Player]],0),MATCH(FPL_Combined[[#Headers],[Gameweek 02]],FPL_Fixtures_Extract[#Headers],0)))-4),Team_Key[[Full Name]:[Full Name]],0))&amp;RIGHT(INDEX(FPL_Fixtures_Extract[],MATCH($A379,FPL_Fixtures_Extract[[Player]:[Player]],0),MATCH(FPL_Combined[[#Headers],[Gameweek 02]],FPL_Fixtures_Extract[#Headers],0)),3))</f>
        <v>ARS(H) 1-2</v>
      </c>
      <c r="D379" t="str">
        <f ca="1">IF(RIGHT(FPL_Combined[[#Headers],[Gameweek 03]],2)&lt;$B$622,INDEX(FPL_Results_Extract[Gameweek 03],MATCH($A379,FPL_Results_Extract[[Player]:[Player]],0)),INDEX(Team_Key[[Abbreviation]:[Abbreviation]],MATCH(LEFT(INDEX(FPL_Fixtures_Extract[],MATCH($A379,FPL_Fixtures_Extract[[Player]:[Player]],0),MATCH(FPL_Combined[[#Headers],[Gameweek 03]],FPL_Fixtures_Extract[#Headers],0)),LEN(INDEX(FPL_Fixtures_Extract[],MATCH($A379,FPL_Fixtures_Extract[[Player]:[Player]],0),MATCH(FPL_Combined[[#Headers],[Gameweek 03]],FPL_Fixtures_Extract[#Headers],0)))-4),Team_Key[[Full Name]:[Full Name]],0))&amp;RIGHT(INDEX(FPL_Fixtures_Extract[],MATCH($A379,FPL_Fixtures_Extract[[Player]:[Player]],0),MATCH(FPL_Combined[[#Headers],[Gameweek 03]],FPL_Fixtures_Extract[#Headers],0)),3))</f>
        <v>AVL(H) 2-1</v>
      </c>
      <c r="E379" t="str">
        <f ca="1">IF(RIGHT(FPL_Combined[[#Headers],[Gameweek 04]],2)&lt;$B$622,INDEX(FPL_Results_Extract[Gameweek 04],MATCH($A379,FPL_Results_Extract[[Player]:[Player]],0)),INDEX(Team_Key[[Abbreviation]:[Abbreviation]],MATCH(LEFT(INDEX(FPL_Fixtures_Extract[],MATCH($A379,FPL_Fixtures_Extract[[Player]:[Player]],0),MATCH(FPL_Combined[[#Headers],[Gameweek 04]],FPL_Fixtures_Extract[#Headers],0)),LEN(INDEX(FPL_Fixtures_Extract[],MATCH($A379,FPL_Fixtures_Extract[[Player]:[Player]],0),MATCH(FPL_Combined[[#Headers],[Gameweek 04]],FPL_Fixtures_Extract[#Headers],0)))-4),Team_Key[[Full Name]:[Full Name]],0))&amp;RIGHT(INDEX(FPL_Fixtures_Extract[],MATCH($A379,FPL_Fixtures_Extract[[Player]:[Player]],0),MATCH(FPL_Combined[[#Headers],[Gameweek 04]],FPL_Fixtures_Extract[#Headers],0)),3))</f>
        <v>CHE(A) 2-1</v>
      </c>
      <c r="F379" t="str">
        <f ca="1">IF(RIGHT(FPL_Combined[[#Headers],[Gameweek 05]],2)&lt;$B$622,INDEX(FPL_Results_Extract[Gameweek 05],MATCH($A379,FPL_Results_Extract[[Player]:[Player]],0)),INDEX(Team_Key[[Abbreviation]:[Abbreviation]],MATCH(LEFT(INDEX(FPL_Fixtures_Extract[],MATCH($A379,FPL_Fixtures_Extract[[Player]:[Player]],0),MATCH(FPL_Combined[[#Headers],[Gameweek 05]],FPL_Fixtures_Extract[#Headers],0)),LEN(INDEX(FPL_Fixtures_Extract[],MATCH($A379,FPL_Fixtures_Extract[[Player]:[Player]],0),MATCH(FPL_Combined[[#Headers],[Gameweek 05]],FPL_Fixtures_Extract[#Headers],0)))-4),Team_Key[[Full Name]:[Full Name]],0))&amp;RIGHT(INDEX(FPL_Fixtures_Extract[],MATCH($A379,FPL_Fixtures_Extract[[Player]:[Player]],0),MATCH(FPL_Combined[[#Headers],[Gameweek 05]],FPL_Fixtures_Extract[#Headers],0)),3))</f>
        <v>MCI(H) 0-1</v>
      </c>
      <c r="G379" t="str">
        <f ca="1">IF(RIGHT(FPL_Combined[[#Headers],[Gameweek 06]],2)&lt;$B$622,INDEX(FPL_Results_Extract[Gameweek 06],MATCH($A379,FPL_Results_Extract[[Player]:[Player]],0)),INDEX(Team_Key[[Abbreviation]:[Abbreviation]],MATCH(LEFT(INDEX(FPL_Fixtures_Extract[],MATCH($A379,FPL_Fixtures_Extract[[Player]:[Player]],0),MATCH(FPL_Combined[[#Headers],[Gameweek 06]],FPL_Fixtures_Extract[#Headers],0)),LEN(INDEX(FPL_Fixtures_Extract[],MATCH($A379,FPL_Fixtures_Extract[[Player]:[Player]],0),MATCH(FPL_Combined[[#Headers],[Gameweek 06]],FPL_Fixtures_Extract[#Headers],0)))-4),Team_Key[[Full Name]:[Full Name]],0))&amp;RIGHT(INDEX(FPL_Fixtures_Extract[],MATCH($A379,FPL_Fixtures_Extract[[Player]:[Player]],0),MATCH(FPL_Combined[[#Headers],[Gameweek 06]],FPL_Fixtures_Extract[#Headers],0)),3))</f>
        <v>TOT(A) 0-1</v>
      </c>
      <c r="H379" t="str">
        <f ca="1">IF(RIGHT(FPL_Combined[[#Headers],[Gameweek 07]],2)&lt;$B$622,INDEX(FPL_Results_Extract[Gameweek 07],MATCH($A379,FPL_Results_Extract[[Player]:[Player]],0)),INDEX(Team_Key[[Abbreviation]:[Abbreviation]],MATCH(LEFT(INDEX(FPL_Fixtures_Extract[],MATCH($A379,FPL_Fixtures_Extract[[Player]:[Player]],0),MATCH(FPL_Combined[[#Headers],[Gameweek 07]],FPL_Fixtures_Extract[#Headers],0)),LEN(INDEX(FPL_Fixtures_Extract[],MATCH($A379,FPL_Fixtures_Extract[[Player]:[Player]],0),MATCH(FPL_Combined[[#Headers],[Gameweek 07]],FPL_Fixtures_Extract[#Headers],0)))-4),Team_Key[[Full Name]:[Full Name]],0))&amp;RIGHT(INDEX(FPL_Fixtures_Extract[],MATCH($A379,FPL_Fixtures_Extract[[Player]:[Player]],0),MATCH(FPL_Combined[[#Headers],[Gameweek 07]],FPL_Fixtures_Extract[#Headers],0)),3))</f>
        <v>WAT(A) 1-0</v>
      </c>
      <c r="I379" t="str">
        <f ca="1">IF(RIGHT(FPL_Combined[[#Headers],[Gameweek 08]],2)&lt;$B$622,INDEX(FPL_Results_Extract[Gameweek 08],MATCH($A379,FPL_Results_Extract[[Player]:[Player]],0)),INDEX(Team_Key[[Abbreviation]:[Abbreviation]],MATCH(LEFT(INDEX(FPL_Fixtures_Extract[],MATCH($A379,FPL_Fixtures_Extract[[Player]:[Player]],0),MATCH(FPL_Combined[[#Headers],[Gameweek 08]],FPL_Fixtures_Extract[#Headers],0)),LEN(INDEX(FPL_Fixtures_Extract[],MATCH($A379,FPL_Fixtures_Extract[[Player]:[Player]],0),MATCH(FPL_Combined[[#Headers],[Gameweek 08]],FPL_Fixtures_Extract[#Headers],0)))-4),Team_Key[[Full Name]:[Full Name]],0))&amp;RIGHT(INDEX(FPL_Fixtures_Extract[],MATCH($A379,FPL_Fixtures_Extract[[Player]:[Player]],0),MATCH(FPL_Combined[[#Headers],[Gameweek 08]],FPL_Fixtures_Extract[#Headers],0)),3))</f>
        <v>WBA(H) 2-0</v>
      </c>
      <c r="J379" t="str">
        <f ca="1">IF(RIGHT(FPL_Combined[[#Headers],[Gameweek 09]],2)&lt;$B$622,INDEX(FPL_Results_Extract[Gameweek 09],MATCH($A379,FPL_Results_Extract[[Player]:[Player]],0)),INDEX(Team_Key[[Abbreviation]:[Abbreviation]],MATCH(LEFT(INDEX(FPL_Fixtures_Extract[],MATCH($A379,FPL_Fixtures_Extract[[Player]:[Player]],0),MATCH(FPL_Combined[[#Headers],[Gameweek 09]],FPL_Fixtures_Extract[#Headers],0)),LEN(INDEX(FPL_Fixtures_Extract[],MATCH($A379,FPL_Fixtures_Extract[[Player]:[Player]],0),MATCH(FPL_Combined[[#Headers],[Gameweek 09]],FPL_Fixtures_Extract[#Headers],0)))-4),Team_Key[[Full Name]:[Full Name]],0))&amp;RIGHT(INDEX(FPL_Fixtures_Extract[],MATCH($A379,FPL_Fixtures_Extract[[Player]:[Player]],0),MATCH(FPL_Combined[[#Headers],[Gameweek 09]],FPL_Fixtures_Extract[#Headers],0)),3))</f>
        <v>WHU(H) 1-3</v>
      </c>
      <c r="K379" t="str">
        <f ca="1">IF(RIGHT(FPL_Combined[[#Headers],[Gameweek 10]],2)&lt;$B$622,INDEX(FPL_Results_Extract[Gameweek 10],MATCH($A379,FPL_Results_Extract[[Player]:[Player]],0)),INDEX(Team_Key[[Abbreviation]:[Abbreviation]],MATCH(LEFT(INDEX(FPL_Fixtures_Extract[],MATCH($A379,FPL_Fixtures_Extract[[Player]:[Player]],0),MATCH(FPL_Combined[[#Headers],[Gameweek 10]],FPL_Fixtures_Extract[#Headers],0)),LEN(INDEX(FPL_Fixtures_Extract[],MATCH($A379,FPL_Fixtures_Extract[[Player]:[Player]],0),MATCH(FPL_Combined[[#Headers],[Gameweek 10]],FPL_Fixtures_Extract[#Headers],0)))-4),Team_Key[[Full Name]:[Full Name]],0))&amp;RIGHT(INDEX(FPL_Fixtures_Extract[],MATCH($A379,FPL_Fixtures_Extract[[Player]:[Player]],0),MATCH(FPL_Combined[[#Headers],[Gameweek 10]],FPL_Fixtures_Extract[#Headers],0)),3))</f>
        <v>LEI(A) 0-1</v>
      </c>
      <c r="L379" t="str">
        <f ca="1">IF(RIGHT(FPL_Combined[[#Headers],[Gameweek 11]],2)&lt;$B$622,INDEX(FPL_Results_Extract[Gameweek 11],MATCH($A379,FPL_Results_Extract[[Player]:[Player]],0)),INDEX(Team_Key[[Abbreviation]:[Abbreviation]],MATCH(LEFT(INDEX(FPL_Fixtures_Extract[],MATCH($A379,FPL_Fixtures_Extract[[Player]:[Player]],0),MATCH(FPL_Combined[[#Headers],[Gameweek 11]],FPL_Fixtures_Extract[#Headers],0)),LEN(INDEX(FPL_Fixtures_Extract[],MATCH($A379,FPL_Fixtures_Extract[[Player]:[Player]],0),MATCH(FPL_Combined[[#Headers],[Gameweek 11]],FPL_Fixtures_Extract[#Headers],0)))-4),Team_Key[[Full Name]:[Full Name]],0))&amp;RIGHT(INDEX(FPL_Fixtures_Extract[],MATCH($A379,FPL_Fixtures_Extract[[Player]:[Player]],0),MATCH(FPL_Combined[[#Headers],[Gameweek 11]],FPL_Fixtures_Extract[#Headers],0)),3))</f>
        <v>MUN(H) 0-0</v>
      </c>
      <c r="M379" t="str">
        <f ca="1">IF(RIGHT(FPL_Combined[[#Headers],[Gameweek 12]],2)&lt;$B$622,INDEX(FPL_Results_Extract[Gameweek 12],MATCH($A379,FPL_Results_Extract[[Player]:[Player]],0)),INDEX(Team_Key[[Abbreviation]:[Abbreviation]],MATCH(LEFT(INDEX(FPL_Fixtures_Extract[],MATCH($A379,FPL_Fixtures_Extract[[Player]:[Player]],0),MATCH(FPL_Combined[[#Headers],[Gameweek 12]],FPL_Fixtures_Extract[#Headers],0)),LEN(INDEX(FPL_Fixtures_Extract[],MATCH($A379,FPL_Fixtures_Extract[[Player]:[Player]],0),MATCH(FPL_Combined[[#Headers],[Gameweek 12]],FPL_Fixtures_Extract[#Headers],0)))-4),Team_Key[[Full Name]:[Full Name]],0))&amp;RIGHT(INDEX(FPL_Fixtures_Extract[],MATCH($A379,FPL_Fixtures_Extract[[Player]:[Player]],0),MATCH(FPL_Combined[[#Headers],[Gameweek 12]],FPL_Fixtures_Extract[#Headers],0)),3))</f>
        <v>LIV(A) 2-1</v>
      </c>
      <c r="N379" t="str">
        <f ca="1">IF(RIGHT(FPL_Combined[[#Headers],[Gameweek 13]],2)&lt;$B$622,INDEX(FPL_Results_Extract[Gameweek 13],MATCH($A379,FPL_Results_Extract[[Player]:[Player]],0)),INDEX(Team_Key[[Abbreviation]:[Abbreviation]],MATCH(LEFT(INDEX(FPL_Fixtures_Extract[],MATCH($A379,FPL_Fixtures_Extract[[Player]:[Player]],0),MATCH(FPL_Combined[[#Headers],[Gameweek 13]],FPL_Fixtures_Extract[#Headers],0)),LEN(INDEX(FPL_Fixtures_Extract[],MATCH($A379,FPL_Fixtures_Extract[[Player]:[Player]],0),MATCH(FPL_Combined[[#Headers],[Gameweek 13]],FPL_Fixtures_Extract[#Headers],0)))-4),Team_Key[[Full Name]:[Full Name]],0))&amp;RIGHT(INDEX(FPL_Fixtures_Extract[],MATCH($A379,FPL_Fixtures_Extract[[Player]:[Player]],0),MATCH(FPL_Combined[[#Headers],[Gameweek 13]],FPL_Fixtures_Extract[#Headers],0)),3))</f>
        <v>SUN(H) 0-1</v>
      </c>
      <c r="O379" t="str">
        <f ca="1">IF(RIGHT(FPL_Combined[[#Headers],[Gameweek 14]],2)&lt;$B$622,INDEX(FPL_Results_Extract[Gameweek 14],MATCH($A379,FPL_Results_Extract[[Player]:[Player]],0)),INDEX(Team_Key[[Abbreviation]:[Abbreviation]],MATCH(LEFT(INDEX(FPL_Fixtures_Extract[],MATCH($A379,FPL_Fixtures_Extract[[Player]:[Player]],0),MATCH(FPL_Combined[[#Headers],[Gameweek 14]],FPL_Fixtures_Extract[#Headers],0)),LEN(INDEX(FPL_Fixtures_Extract[],MATCH($A379,FPL_Fixtures_Extract[[Player]:[Player]],0),MATCH(FPL_Combined[[#Headers],[Gameweek 14]],FPL_Fixtures_Extract[#Headers],0)))-4),Team_Key[[Full Name]:[Full Name]],0))&amp;RIGHT(INDEX(FPL_Fixtures_Extract[],MATCH($A379,FPL_Fixtures_Extract[[Player]:[Player]],0),MATCH(FPL_Combined[[#Headers],[Gameweek 14]],FPL_Fixtures_Extract[#Headers],0)),3))</f>
        <v>NEW(H) 5-1</v>
      </c>
      <c r="P379" t="str">
        <f ca="1">IF(RIGHT(FPL_Combined[[#Headers],[Gameweek 15]],2)&lt;$B$622,INDEX(FPL_Results_Extract[Gameweek 15],MATCH($A379,FPL_Results_Extract[[Player]:[Player]],0)),INDEX(Team_Key[[Abbreviation]:[Abbreviation]],MATCH(LEFT(INDEX(FPL_Fixtures_Extract[],MATCH($A379,FPL_Fixtures_Extract[[Player]:[Player]],0),MATCH(FPL_Combined[[#Headers],[Gameweek 15]],FPL_Fixtures_Extract[#Headers],0)),LEN(INDEX(FPL_Fixtures_Extract[],MATCH($A379,FPL_Fixtures_Extract[[Player]:[Player]],0),MATCH(FPL_Combined[[#Headers],[Gameweek 15]],FPL_Fixtures_Extract[#Headers],0)))-4),Team_Key[[Full Name]:[Full Name]],0))&amp;RIGHT(INDEX(FPL_Fixtures_Extract[],MATCH($A379,FPL_Fixtures_Extract[[Player]:[Player]],0),MATCH(FPL_Combined[[#Headers],[Gameweek 15]],FPL_Fixtures_Extract[#Headers],0)),3))</f>
        <v>EVE(A) 1-1</v>
      </c>
      <c r="Q379" t="str">
        <f ca="1">IF(RIGHT(FPL_Combined[[#Headers],[Gameweek 16]],2)&lt;$B$622,INDEX(FPL_Results_Extract[Gameweek 16],MATCH($A379,FPL_Results_Extract[[Player]:[Player]],0)),INDEX(Team_Key[[Abbreviation]:[Abbreviation]],MATCH(LEFT(INDEX(FPL_Fixtures_Extract[],MATCH($A379,FPL_Fixtures_Extract[[Player]:[Player]],0),MATCH(FPL_Combined[[#Headers],[Gameweek 16]],FPL_Fixtures_Extract[#Headers],0)),LEN(INDEX(FPL_Fixtures_Extract[],MATCH($A379,FPL_Fixtures_Extract[[Player]:[Player]],0),MATCH(FPL_Combined[[#Headers],[Gameweek 16]],FPL_Fixtures_Extract[#Headers],0)))-4),Team_Key[[Full Name]:[Full Name]],0))&amp;RIGHT(INDEX(FPL_Fixtures_Extract[],MATCH($A379,FPL_Fixtures_Extract[[Player]:[Player]],0),MATCH(FPL_Combined[[#Headers],[Gameweek 16]],FPL_Fixtures_Extract[#Headers],0)),3))</f>
        <v>SOU(H) 1-0</v>
      </c>
      <c r="R379" t="str">
        <f ca="1">IF(RIGHT(FPL_Combined[[#Headers],[Gameweek 17]],2)&lt;$B$622,INDEX(FPL_Results_Extract[Gameweek 17],MATCH($A379,FPL_Results_Extract[[Player]:[Player]],0)),INDEX(Team_Key[[Abbreviation]:[Abbreviation]],MATCH(LEFT(INDEX(FPL_Fixtures_Extract[],MATCH($A379,FPL_Fixtures_Extract[[Player]:[Player]],0),MATCH(FPL_Combined[[#Headers],[Gameweek 17]],FPL_Fixtures_Extract[#Headers],0)),LEN(INDEX(FPL_Fixtures_Extract[],MATCH($A379,FPL_Fixtures_Extract[[Player]:[Player]],0),MATCH(FPL_Combined[[#Headers],[Gameweek 17]],FPL_Fixtures_Extract[#Headers],0)))-4),Team_Key[[Full Name]:[Full Name]],0))&amp;RIGHT(INDEX(FPL_Fixtures_Extract[],MATCH($A379,FPL_Fixtures_Extract[[Player]:[Player]],0),MATCH(FPL_Combined[[#Headers],[Gameweek 17]],FPL_Fixtures_Extract[#Headers],0)),3))</f>
        <v>STK(A) 2-1</v>
      </c>
      <c r="S379" t="str">
        <f ca="1">IF(RIGHT(FPL_Combined[[#Headers],[Gameweek 18]],2)&lt;$B$622,INDEX(FPL_Results_Extract[Gameweek 18],MATCH($A379,FPL_Results_Extract[[Player]:[Player]],0)),INDEX(Team_Key[[Abbreviation]:[Abbreviation]],MATCH(LEFT(INDEX(FPL_Fixtures_Extract[],MATCH($A379,FPL_Fixtures_Extract[[Player]:[Player]],0),MATCH(FPL_Combined[[#Headers],[Gameweek 18]],FPL_Fixtures_Extract[#Headers],0)),LEN(INDEX(FPL_Fixtures_Extract[],MATCH($A379,FPL_Fixtures_Extract[[Player]:[Player]],0),MATCH(FPL_Combined[[#Headers],[Gameweek 18]],FPL_Fixtures_Extract[#Headers],0)))-4),Team_Key[[Full Name]:[Full Name]],0))&amp;RIGHT(INDEX(FPL_Fixtures_Extract[],MATCH($A379,FPL_Fixtures_Extract[[Player]:[Player]],0),MATCH(FPL_Combined[[#Headers],[Gameweek 18]],FPL_Fixtures_Extract[#Headers],0)),3))</f>
        <v>BOU(A) 0-0</v>
      </c>
      <c r="T379" t="str">
        <f ca="1">IF(RIGHT(FPL_Combined[[#Headers],[Gameweek 19]],2)&lt;$B$622,INDEX(FPL_Results_Extract[Gameweek 19],MATCH($A379,FPL_Results_Extract[[Player]:[Player]],0)),INDEX(Team_Key[[Abbreviation]:[Abbreviation]],MATCH(LEFT(INDEX(FPL_Fixtures_Extract[],MATCH($A379,FPL_Fixtures_Extract[[Player]:[Player]],0),MATCH(FPL_Combined[[#Headers],[Gameweek 19]],FPL_Fixtures_Extract[#Headers],0)),LEN(INDEX(FPL_Fixtures_Extract[],MATCH($A379,FPL_Fixtures_Extract[[Player]:[Player]],0),MATCH(FPL_Combined[[#Headers],[Gameweek 19]],FPL_Fixtures_Extract[#Headers],0)))-4),Team_Key[[Full Name]:[Full Name]],0))&amp;RIGHT(INDEX(FPL_Fixtures_Extract[],MATCH($A379,FPL_Fixtures_Extract[[Player]:[Player]],0),MATCH(FPL_Combined[[#Headers],[Gameweek 19]],FPL_Fixtures_Extract[#Headers],0)),3))</f>
        <v>SWA(H) 0-0</v>
      </c>
      <c r="U379" t="str">
        <f ca="1">IF(RIGHT(FPL_Combined[[#Headers],[Gameweek 20]],2)&lt;$B$622,INDEX(FPL_Results_Extract[Gameweek 20],MATCH($A379,FPL_Results_Extract[[Player]:[Player]],0)),INDEX(Team_Key[[Abbreviation]:[Abbreviation]],MATCH(LEFT(INDEX(FPL_Fixtures_Extract[],MATCH($A379,FPL_Fixtures_Extract[[Player]:[Player]],0),MATCH(FPL_Combined[[#Headers],[Gameweek 20]],FPL_Fixtures_Extract[#Headers],0)),LEN(INDEX(FPL_Fixtures_Extract[],MATCH($A379,FPL_Fixtures_Extract[[Player]:[Player]],0),MATCH(FPL_Combined[[#Headers],[Gameweek 20]],FPL_Fixtures_Extract[#Headers],0)))-4),Team_Key[[Full Name]:[Full Name]],0))&amp;RIGHT(INDEX(FPL_Fixtures_Extract[],MATCH($A379,FPL_Fixtures_Extract[[Player]:[Player]],0),MATCH(FPL_Combined[[#Headers],[Gameweek 20]],FPL_Fixtures_Extract[#Headers],0)),3))</f>
        <v>CHE(H) 0-3</v>
      </c>
      <c r="V379" t="str">
        <f ca="1">IF(RIGHT(FPL_Combined[[#Headers],[Gameweek 21]],2)&lt;$B$622,INDEX(FPL_Results_Extract[Gameweek 21],MATCH($A379,FPL_Results_Extract[[Player]:[Player]],0)),INDEX(Team_Key[[Abbreviation]:[Abbreviation]],MATCH(LEFT(INDEX(FPL_Fixtures_Extract[],MATCH($A379,FPL_Fixtures_Extract[[Player]:[Player]],0),MATCH(FPL_Combined[[#Headers],[Gameweek 21]],FPL_Fixtures_Extract[#Headers],0)),LEN(INDEX(FPL_Fixtures_Extract[],MATCH($A379,FPL_Fixtures_Extract[[Player]:[Player]],0),MATCH(FPL_Combined[[#Headers],[Gameweek 21]],FPL_Fixtures_Extract[#Headers],0)))-4),Team_Key[[Full Name]:[Full Name]],0))&amp;RIGHT(INDEX(FPL_Fixtures_Extract[],MATCH($A379,FPL_Fixtures_Extract[[Player]:[Player]],0),MATCH(FPL_Combined[[#Headers],[Gameweek 21]],FPL_Fixtures_Extract[#Headers],0)),3))</f>
        <v>AVL(A) 0-1</v>
      </c>
      <c r="W379" t="str">
        <f ca="1">IF(RIGHT(FPL_Combined[[#Headers],[Gameweek 22]],2)&lt;$B$622,INDEX(FPL_Results_Extract[Gameweek 22],MATCH($A379,FPL_Results_Extract[[Player]:[Player]],0)),INDEX(Team_Key[[Abbreviation]:[Abbreviation]],MATCH(LEFT(INDEX(FPL_Fixtures_Extract[],MATCH($A379,FPL_Fixtures_Extract[[Player]:[Player]],0),MATCH(FPL_Combined[[#Headers],[Gameweek 22]],FPL_Fixtures_Extract[#Headers],0)),LEN(INDEX(FPL_Fixtures_Extract[],MATCH($A379,FPL_Fixtures_Extract[[Player]:[Player]],0),MATCH(FPL_Combined[[#Headers],[Gameweek 22]],FPL_Fixtures_Extract[#Headers],0)))-4),Team_Key[[Full Name]:[Full Name]],0))&amp;RIGHT(INDEX(FPL_Fixtures_Extract[],MATCH($A379,FPL_Fixtures_Extract[[Player]:[Player]],0),MATCH(FPL_Combined[[#Headers],[Gameweek 22]],FPL_Fixtures_Extract[#Headers],0)),3))</f>
        <v>MCI(A) 0-4</v>
      </c>
      <c r="X379" t="str">
        <f ca="1">IF(RIGHT(FPL_Combined[[#Headers],[Gameweek 23]],2)&lt;$B$622,INDEX(FPL_Results_Extract[Gameweek 23],MATCH($A379,FPL_Results_Extract[[Player]:[Player]],0)),INDEX(Team_Key[[Abbreviation]:[Abbreviation]],MATCH(LEFT(INDEX(FPL_Fixtures_Extract[],MATCH($A379,FPL_Fixtures_Extract[[Player]:[Player]],0),MATCH(FPL_Combined[[#Headers],[Gameweek 23]],FPL_Fixtures_Extract[#Headers],0)),LEN(INDEX(FPL_Fixtures_Extract[],MATCH($A379,FPL_Fixtures_Extract[[Player]:[Player]],0),MATCH(FPL_Combined[[#Headers],[Gameweek 23]],FPL_Fixtures_Extract[#Headers],0)))-4),Team_Key[[Full Name]:[Full Name]],0))&amp;RIGHT(INDEX(FPL_Fixtures_Extract[],MATCH($A379,FPL_Fixtures_Extract[[Player]:[Player]],0),MATCH(FPL_Combined[[#Headers],[Gameweek 23]],FPL_Fixtures_Extract[#Headers],0)),3))</f>
        <v>TOT(H) 1-3</v>
      </c>
      <c r="Y379" t="str">
        <f ca="1">IF(RIGHT(FPL_Combined[[#Headers],[Gameweek 24]],2)&lt;$B$622,INDEX(FPL_Results_Extract[Team],MATCH($A379,FPL_Results_Extract[[Player]:[Player]],0)),INDEX(Team_Key[[Abbreviation]:[Abbreviation]],MATCH(LEFT(INDEX(FPL_Fixtures_Extract[],MATCH($A379,FPL_Fixtures_Extract[[Player]:[Player]],0),MATCH(FPL_Combined[[#Headers],[Gameweek 24]],FPL_Fixtures_Extract[#Headers],0)),LEN(INDEX(FPL_Fixtures_Extract[],MATCH($A379,FPL_Fixtures_Extract[[Player]:[Player]],0),MATCH(FPL_Combined[[#Headers],[Gameweek 24]],FPL_Fixtures_Extract[#Headers],0)))-4),Team_Key[[Full Name]:[Full Name]],0))&amp;RIGHT(INDEX(FPL_Fixtures_Extract[],MATCH($A379,FPL_Fixtures_Extract[[Player]:[Player]],0),MATCH(FPL_Combined[[#Headers],[Gameweek 24]],FPL_Fixtures_Extract[#Headers],0)),3))</f>
        <v>CRY</v>
      </c>
      <c r="Z379" t="str">
        <f ca="1">IF(RIGHT(FPL_Combined[[#Headers],[Gameweek 25]],2)&lt;$B$622,INDEX(FPL_Results_Extract[Player],MATCH($A379,FPL_Results_Extract[[Player]:[Player]],0)),INDEX(Team_Key[[Abbreviation]:[Abbreviation]],MATCH(LEFT(INDEX(FPL_Fixtures_Extract[],MATCH($A379,FPL_Fixtures_Extract[[Player]:[Player]],0),MATCH(FPL_Combined[[#Headers],[Gameweek 25]],FPL_Fixtures_Extract[#Headers],0)),LEN(INDEX(FPL_Fixtures_Extract[],MATCH($A379,FPL_Fixtures_Extract[[Player]:[Player]],0),MATCH(FPL_Combined[[#Headers],[Gameweek 25]],FPL_Fixtures_Extract[#Headers],0)))-4),Team_Key[[Full Name]:[Full Name]],0))&amp;RIGHT(INDEX(FPL_Fixtures_Extract[],MATCH($A379,FPL_Fixtures_Extract[[Player]:[Player]],0),MATCH(FPL_Combined[[#Headers],[Gameweek 25]],FPL_Fixtures_Extract[#Headers],0)),3))</f>
        <v>McArthur</v>
      </c>
      <c r="AA379" t="str">
        <f ca="1">IF(RIGHT(FPL_Combined[[#Headers],[Gameweek 26]],2)&lt;$B$622,INDEX(FPL_Results_Extract[Gameweek 01],MATCH($A379,FPL_Results_Extract[[Player]:[Player]],0)),INDEX(Team_Key[[Abbreviation]:[Abbreviation]],MATCH(LEFT(INDEX(FPL_Fixtures_Extract[],MATCH($A379,FPL_Fixtures_Extract[[Player]:[Player]],0),MATCH(FPL_Combined[[#Headers],[Gameweek 26]],FPL_Fixtures_Extract[#Headers],0)),LEN(INDEX(FPL_Fixtures_Extract[],MATCH($A379,FPL_Fixtures_Extract[[Player]:[Player]],0),MATCH(FPL_Combined[[#Headers],[Gameweek 26]],FPL_Fixtures_Extract[#Headers],0)))-4),Team_Key[[Full Name]:[Full Name]],0))&amp;RIGHT(INDEX(FPL_Fixtures_Extract[],MATCH($A379,FPL_Fixtures_Extract[[Player]:[Player]],0),MATCH(FPL_Combined[[#Headers],[Gameweek 26]],FPL_Fixtures_Extract[#Headers],0)),3))</f>
        <v>NOR(A) 3-1</v>
      </c>
      <c r="AB379" t="str">
        <f ca="1">IF(RIGHT(FPL_Combined[[#Headers],[Gameweek 27]],2)&lt;$B$622,INDEX(FPL_Results_Extract[Gameweek 02],MATCH($A379,FPL_Results_Extract[[Player]:[Player]],0)),INDEX(Team_Key[[Abbreviation]:[Abbreviation]],MATCH(LEFT(INDEX(FPL_Fixtures_Extract[],MATCH($A379,FPL_Fixtures_Extract[[Player]:[Player]],0),MATCH(FPL_Combined[[#Headers],[Gameweek 27]],FPL_Fixtures_Extract[#Headers],0)),LEN(INDEX(FPL_Fixtures_Extract[],MATCH($A379,FPL_Fixtures_Extract[[Player]:[Player]],0),MATCH(FPL_Combined[[#Headers],[Gameweek 27]],FPL_Fixtures_Extract[#Headers],0)))-4),Team_Key[[Full Name]:[Full Name]],0))&amp;RIGHT(INDEX(FPL_Fixtures_Extract[],MATCH($A379,FPL_Fixtures_Extract[[Player]:[Player]],0),MATCH(FPL_Combined[[#Headers],[Gameweek 27]],FPL_Fixtures_Extract[#Headers],0)),3))</f>
        <v>ARS(H) 1-2</v>
      </c>
      <c r="AC379" t="str">
        <f ca="1">IF(RIGHT(FPL_Combined[[#Headers],[Gameweek 28]],2)&lt;$B$622,INDEX(FPL_Results_Extract[Gameweek 03],MATCH($A379,FPL_Results_Extract[[Player]:[Player]],0)),INDEX(Team_Key[[Abbreviation]:[Abbreviation]],MATCH(LEFT(INDEX(FPL_Fixtures_Extract[],MATCH($A379,FPL_Fixtures_Extract[[Player]:[Player]],0),MATCH(FPL_Combined[[#Headers],[Gameweek 28]],FPL_Fixtures_Extract[#Headers],0)),LEN(INDEX(FPL_Fixtures_Extract[],MATCH($A379,FPL_Fixtures_Extract[[Player]:[Player]],0),MATCH(FPL_Combined[[#Headers],[Gameweek 28]],FPL_Fixtures_Extract[#Headers],0)))-4),Team_Key[[Full Name]:[Full Name]],0))&amp;RIGHT(INDEX(FPL_Fixtures_Extract[],MATCH($A379,FPL_Fixtures_Extract[[Player]:[Player]],0),MATCH(FPL_Combined[[#Headers],[Gameweek 28]],FPL_Fixtures_Extract[#Headers],0)),3))</f>
        <v>AVL(H) 2-1</v>
      </c>
      <c r="AD379" t="str">
        <f ca="1">IF(RIGHT(FPL_Combined[[#Headers],[Gameweek 29]],2)&lt;$B$622,INDEX(FPL_Results_Extract[Gameweek 04],MATCH($A379,FPL_Results_Extract[[Player]:[Player]],0)),INDEX(Team_Key[[Abbreviation]:[Abbreviation]],MATCH(LEFT(INDEX(FPL_Fixtures_Extract[],MATCH($A379,FPL_Fixtures_Extract[[Player]:[Player]],0),MATCH(FPL_Combined[[#Headers],[Gameweek 29]],FPL_Fixtures_Extract[#Headers],0)),LEN(INDEX(FPL_Fixtures_Extract[],MATCH($A379,FPL_Fixtures_Extract[[Player]:[Player]],0),MATCH(FPL_Combined[[#Headers],[Gameweek 29]],FPL_Fixtures_Extract[#Headers],0)))-4),Team_Key[[Full Name]:[Full Name]],0))&amp;RIGHT(INDEX(FPL_Fixtures_Extract[],MATCH($A379,FPL_Fixtures_Extract[[Player]:[Player]],0),MATCH(FPL_Combined[[#Headers],[Gameweek 29]],FPL_Fixtures_Extract[#Headers],0)),3))</f>
        <v>LIV(H)</v>
      </c>
      <c r="AE379" t="e">
        <f ca="1">IF(RIGHT(FPL_Combined[[#Headers],[Gameweek 30]],2)&lt;$B$622,INDEX(FPL_Results_Extract[Gameweek 05],MATCH($A379,FPL_Results_Extract[[Player]:[Player]],0)),INDEX(Team_Key[[Abbreviation]:[Abbreviation]],MATCH(LEFT(INDEX(FPL_Fixtures_Extract[],MATCH($A379,FPL_Fixtures_Extract[[Player]:[Player]],0),MATCH(FPL_Combined[[#Headers],[Gameweek 30]],FPL_Fixtures_Extract[#Headers],0)),LEN(INDEX(FPL_Fixtures_Extract[],MATCH($A379,FPL_Fixtures_Extract[[Player]:[Player]],0),MATCH(FPL_Combined[[#Headers],[Gameweek 30]],FPL_Fixtures_Extract[#Headers],0)))-4),Team_Key[[Full Name]:[Full Name]],0))&amp;RIGHT(INDEX(FPL_Fixtures_Extract[],MATCH($A379,FPL_Fixtures_Extract[[Player]:[Player]],0),MATCH(FPL_Combined[[#Headers],[Gameweek 30]],FPL_Fixtures_Extract[#Headers],0)),3))</f>
        <v>#VALUE!</v>
      </c>
      <c r="AF379" t="str">
        <f ca="1">IF(RIGHT(FPL_Combined[[#Headers],[Gameweek 31]],2)&lt;$B$622,INDEX(FPL_Results_Extract[Gameweek 06],MATCH($A379,FPL_Results_Extract[[Player]:[Player]],0)),INDEX(Team_Key[[Abbreviation]:[Abbreviation]],MATCH(LEFT(INDEX(FPL_Fixtures_Extract[],MATCH($A379,FPL_Fixtures_Extract[[Player]:[Player]],0),MATCH(FPL_Combined[[#Headers],[Gameweek 31]],FPL_Fixtures_Extract[#Headers],0)),LEN(INDEX(FPL_Fixtures_Extract[],MATCH($A379,FPL_Fixtures_Extract[[Player]:[Player]],0),MATCH(FPL_Combined[[#Headers],[Gameweek 31]],FPL_Fixtures_Extract[#Headers],0)))-4),Team_Key[[Full Name]:[Full Name]],0))&amp;RIGHT(INDEX(FPL_Fixtures_Extract[],MATCH($A379,FPL_Fixtures_Extract[[Player]:[Player]],0),MATCH(FPL_Combined[[#Headers],[Gameweek 31]],FPL_Fixtures_Extract[#Headers],0)),3))</f>
        <v>LEI(H)</v>
      </c>
      <c r="AG379" t="str">
        <f ca="1">IF(RIGHT(FPL_Combined[[#Headers],[Gameweek 32]],2)&lt;$B$622,INDEX(FPL_Results_Extract[Gameweek 07],MATCH($A379,FPL_Results_Extract[[Player]:[Player]],0)),INDEX(Team_Key[[Abbreviation]:[Abbreviation]],MATCH(LEFT(INDEX(FPL_Fixtures_Extract[],MATCH($A379,FPL_Fixtures_Extract[[Player]:[Player]],0),MATCH(FPL_Combined[[#Headers],[Gameweek 32]],FPL_Fixtures_Extract[#Headers],0)),LEN(INDEX(FPL_Fixtures_Extract[],MATCH($A379,FPL_Fixtures_Extract[[Player]:[Player]],0),MATCH(FPL_Combined[[#Headers],[Gameweek 32]],FPL_Fixtures_Extract[#Headers],0)))-4),Team_Key[[Full Name]:[Full Name]],0))&amp;RIGHT(INDEX(FPL_Fixtures_Extract[],MATCH($A379,FPL_Fixtures_Extract[[Player]:[Player]],0),MATCH(FPL_Combined[[#Headers],[Gameweek 32]],FPL_Fixtures_Extract[#Headers],0)),3))</f>
        <v>WHU(A)</v>
      </c>
      <c r="AH379" t="str">
        <f ca="1">IF(RIGHT(FPL_Combined[[#Headers],[Gameweek 33]],2)&lt;$B$622,INDEX(FPL_Results_Extract[Gameweek 08],MATCH($A379,FPL_Results_Extract[[Player]:[Player]],0)),INDEX(Team_Key[[Abbreviation]:[Abbreviation]],MATCH(LEFT(INDEX(FPL_Fixtures_Extract[],MATCH($A379,FPL_Fixtures_Extract[[Player]:[Player]],0),MATCH(FPL_Combined[[#Headers],[Gameweek 33]],FPL_Fixtures_Extract[#Headers],0)),LEN(INDEX(FPL_Fixtures_Extract[],MATCH($A379,FPL_Fixtures_Extract[[Player]:[Player]],0),MATCH(FPL_Combined[[#Headers],[Gameweek 33]],FPL_Fixtures_Extract[#Headers],0)))-4),Team_Key[[Full Name]:[Full Name]],0))&amp;RIGHT(INDEX(FPL_Fixtures_Extract[],MATCH($A379,FPL_Fixtures_Extract[[Player]:[Player]],0),MATCH(FPL_Combined[[#Headers],[Gameweek 33]],FPL_Fixtures_Extract[#Headers],0)),3))</f>
        <v>NOR(H)</v>
      </c>
      <c r="AI379" t="str">
        <f ca="1">IF(RIGHT(FPL_Combined[[#Headers],[Gameweek 34]],2)&lt;$B$622,INDEX(FPL_Results_Extract[Gameweek 09],MATCH($A379,FPL_Results_Extract[[Player]:[Player]],0)),INDEX(Team_Key[[Abbreviation]:[Abbreviation]],MATCH(LEFT(INDEX(FPL_Fixtures_Extract[],MATCH($A379,FPL_Fixtures_Extract[[Player]:[Player]],0),MATCH(FPL_Combined[[#Headers],[Gameweek 34]],FPL_Fixtures_Extract[#Headers],0)),LEN(INDEX(FPL_Fixtures_Extract[],MATCH($A379,FPL_Fixtures_Extract[[Player]:[Player]],0),MATCH(FPL_Combined[[#Headers],[Gameweek 34]],FPL_Fixtures_Extract[#Headers],0)))-4),Team_Key[[Full Name]:[Full Name]],0))&amp;RIGHT(INDEX(FPL_Fixtures_Extract[],MATCH($A379,FPL_Fixtures_Extract[[Player]:[Player]],0),MATCH(FPL_Combined[[#Headers],[Gameweek 34]],FPL_Fixtures_Extract[#Headers],0)),3))</f>
        <v>ARS(A)</v>
      </c>
      <c r="AJ379" t="str">
        <f ca="1">IF(RIGHT(FPL_Combined[[#Headers],[Gameweek 35]],2)&lt;$B$622,INDEX(FPL_Results_Extract[Gameweek 10],MATCH($A379,FPL_Results_Extract[[Player]:[Player]],0)),INDEX(Team_Key[[Abbreviation]:[Abbreviation]],MATCH(LEFT(INDEX(FPL_Fixtures_Extract[],MATCH($A379,FPL_Fixtures_Extract[[Player]:[Player]],0),MATCH(FPL_Combined[[#Headers],[Gameweek 35]],FPL_Fixtures_Extract[#Headers],0)),LEN(INDEX(FPL_Fixtures_Extract[],MATCH($A379,FPL_Fixtures_Extract[[Player]:[Player]],0),MATCH(FPL_Combined[[#Headers],[Gameweek 35]],FPL_Fixtures_Extract[#Headers],0)))-4),Team_Key[[Full Name]:[Full Name]],0))&amp;RIGHT(INDEX(FPL_Fixtures_Extract[],MATCH($A379,FPL_Fixtures_Extract[[Player]:[Player]],0),MATCH(FPL_Combined[[#Headers],[Gameweek 35]],FPL_Fixtures_Extract[#Headers],0)),3))</f>
        <v>EVE(H)</v>
      </c>
      <c r="AK379" t="str">
        <f ca="1">IF(RIGHT(FPL_Combined[[#Headers],[Gameweek 36]],2)&lt;$B$622,INDEX(FPL_Results_Extract[Gameweek 11],MATCH($A379,FPL_Results_Extract[[Player]:[Player]],0)),INDEX(Team_Key[[Abbreviation]:[Abbreviation]],MATCH(LEFT(INDEX(FPL_Fixtures_Extract[],MATCH($A379,FPL_Fixtures_Extract[[Player]:[Player]],0),MATCH(FPL_Combined[[#Headers],[Gameweek 36]],FPL_Fixtures_Extract[#Headers],0)),LEN(INDEX(FPL_Fixtures_Extract[],MATCH($A379,FPL_Fixtures_Extract[[Player]:[Player]],0),MATCH(FPL_Combined[[#Headers],[Gameweek 36]],FPL_Fixtures_Extract[#Headers],0)))-4),Team_Key[[Full Name]:[Full Name]],0))&amp;RIGHT(INDEX(FPL_Fixtures_Extract[],MATCH($A379,FPL_Fixtures_Extract[[Player]:[Player]],0),MATCH(FPL_Combined[[#Headers],[Gameweek 36]],FPL_Fixtures_Extract[#Headers],0)),3))</f>
        <v>NEW(A)</v>
      </c>
      <c r="AL379" t="str">
        <f ca="1">IF(RIGHT(FPL_Combined[[#Headers],[Gameweek 37]],2)&lt;$B$622,INDEX(FPL_Results_Extract[Gameweek 12],MATCH($A379,FPL_Results_Extract[[Player]:[Player]],0)),INDEX(Team_Key[[Abbreviation]:[Abbreviation]],MATCH(LEFT(INDEX(FPL_Fixtures_Extract[],MATCH($A379,FPL_Fixtures_Extract[[Player]:[Player]],0),MATCH(FPL_Combined[[#Headers],[Gameweek 37]],FPL_Fixtures_Extract[#Headers],0)),LEN(INDEX(FPL_Fixtures_Extract[],MATCH($A379,FPL_Fixtures_Extract[[Player]:[Player]],0),MATCH(FPL_Combined[[#Headers],[Gameweek 37]],FPL_Fixtures_Extract[#Headers],0)))-4),Team_Key[[Full Name]:[Full Name]],0))&amp;RIGHT(INDEX(FPL_Fixtures_Extract[],MATCH($A379,FPL_Fixtures_Extract[[Player]:[Player]],0),MATCH(FPL_Combined[[#Headers],[Gameweek 37]],FPL_Fixtures_Extract[#Headers],0)),3))</f>
        <v>STK(H)</v>
      </c>
      <c r="AM379" t="str">
        <f ca="1">IF(RIGHT(FPL_Combined[[#Headers],[Gameweek 38]],2)&lt;$B$622,INDEX(FPL_Results_Extract[Gameweek 13],MATCH($A379,FPL_Results_Extract[[Player]:[Player]],0)),INDEX(Team_Key[[Abbreviation]:[Abbreviation]],MATCH(LEFT(INDEX(FPL_Fixtures_Extract[],MATCH($A379,FPL_Fixtures_Extract[[Player]:[Player]],0),MATCH(FPL_Combined[[#Headers],[Gameweek 38]],FPL_Fixtures_Extract[#Headers],0)),LEN(INDEX(FPL_Fixtures_Extract[],MATCH($A379,FPL_Fixtures_Extract[[Player]:[Player]],0),MATCH(FPL_Combined[[#Headers],[Gameweek 38]],FPL_Fixtures_Extract[#Headers],0)))-4),Team_Key[[Full Name]:[Full Name]],0))&amp;RIGHT(INDEX(FPL_Fixtures_Extract[],MATCH($A379,FPL_Fixtures_Extract[[Player]:[Player]],0),MATCH(FPL_Combined[[#Headers],[Gameweek 38]],FPL_Fixtures_Extract[#Headers],0)),3))</f>
        <v>SOU(A)</v>
      </c>
    </row>
    <row r="380" spans="1:39" x14ac:dyDescent="0.45">
      <c r="A380" t="s">
        <v>606</v>
      </c>
      <c r="B380" t="str">
        <f ca="1">IF(RIGHT(FPL_Combined[[#Headers],[Gameweek 01]],2)&lt;$B$622,INDEX(FPL_Results_Extract[Gameweek 01],MATCH($A380,FPL_Results_Extract[[Player]:[Player]],0)),INDEX(Team_Key[[Abbreviation]:[Abbreviation]],MATCH(LEFT(INDEX(FPL_Fixtures_Extract[],MATCH($A380,FPL_Fixtures_Extract[[Player]:[Player]],0),MATCH(FPL_Combined[[#Headers],[Gameweek 01]],FPL_Fixtures_Extract[#Headers],0)),LEN(INDEX(FPL_Fixtures_Extract[],MATCH($A380,FPL_Fixtures_Extract[[Player]:[Player]],0),MATCH(FPL_Combined[[#Headers],[Gameweek 01]],FPL_Fixtures_Extract[#Headers],0)))-4),Team_Key[[Full Name]:[Full Name]],0))&amp;RIGHT(INDEX(FPL_Fixtures_Extract[],MATCH($A380,FPL_Fixtures_Extract[[Player]:[Player]],0),MATCH(FPL_Combined[[#Headers],[Gameweek 01]],FPL_Fixtures_Extract[#Headers],0)),3))</f>
        <v>MCI(H) 0-3</v>
      </c>
      <c r="C380" t="str">
        <f ca="1">IF(RIGHT(FPL_Combined[[#Headers],[Gameweek 02]],2)&lt;$B$622,INDEX(FPL_Results_Extract[Gameweek 02],MATCH($A380,FPL_Results_Extract[[Player]:[Player]],0)),INDEX(Team_Key[[Abbreviation]:[Abbreviation]],MATCH(LEFT(INDEX(FPL_Fixtures_Extract[],MATCH($A380,FPL_Fixtures_Extract[[Player]:[Player]],0),MATCH(FPL_Combined[[#Headers],[Gameweek 02]],FPL_Fixtures_Extract[#Headers],0)),LEN(INDEX(FPL_Fixtures_Extract[],MATCH($A380,FPL_Fixtures_Extract[[Player]:[Player]],0),MATCH(FPL_Combined[[#Headers],[Gameweek 02]],FPL_Fixtures_Extract[#Headers],0)))-4),Team_Key[[Full Name]:[Full Name]],0))&amp;RIGHT(INDEX(FPL_Fixtures_Extract[],MATCH($A380,FPL_Fixtures_Extract[[Player]:[Player]],0),MATCH(FPL_Combined[[#Headers],[Gameweek 02]],FPL_Fixtures_Extract[#Headers],0)),3))</f>
        <v>WAT(A) 0-0</v>
      </c>
      <c r="D380" t="str">
        <f ca="1">IF(RIGHT(FPL_Combined[[#Headers],[Gameweek 03]],2)&lt;$B$622,INDEX(FPL_Results_Extract[Gameweek 03],MATCH($A380,FPL_Results_Extract[[Player]:[Player]],0)),INDEX(Team_Key[[Abbreviation]:[Abbreviation]],MATCH(LEFT(INDEX(FPL_Fixtures_Extract[],MATCH($A380,FPL_Fixtures_Extract[[Player]:[Player]],0),MATCH(FPL_Combined[[#Headers],[Gameweek 03]],FPL_Fixtures_Extract[#Headers],0)),LEN(INDEX(FPL_Fixtures_Extract[],MATCH($A380,FPL_Fixtures_Extract[[Player]:[Player]],0),MATCH(FPL_Combined[[#Headers],[Gameweek 03]],FPL_Fixtures_Extract[#Headers],0)))-4),Team_Key[[Full Name]:[Full Name]],0))&amp;RIGHT(INDEX(FPL_Fixtures_Extract[],MATCH($A380,FPL_Fixtures_Extract[[Player]:[Player]],0),MATCH(FPL_Combined[[#Headers],[Gameweek 03]],FPL_Fixtures_Extract[#Headers],0)),3))</f>
        <v>CHE(H) 2-3</v>
      </c>
      <c r="E380" t="str">
        <f ca="1">IF(RIGHT(FPL_Combined[[#Headers],[Gameweek 04]],2)&lt;$B$622,INDEX(FPL_Results_Extract[Gameweek 04],MATCH($A380,FPL_Results_Extract[[Player]:[Player]],0)),INDEX(Team_Key[[Abbreviation]:[Abbreviation]],MATCH(LEFT(INDEX(FPL_Fixtures_Extract[],MATCH($A380,FPL_Fixtures_Extract[[Player]:[Player]],0),MATCH(FPL_Combined[[#Headers],[Gameweek 04]],FPL_Fixtures_Extract[#Headers],0)),LEN(INDEX(FPL_Fixtures_Extract[],MATCH($A380,FPL_Fixtures_Extract[[Player]:[Player]],0),MATCH(FPL_Combined[[#Headers],[Gameweek 04]],FPL_Fixtures_Extract[#Headers],0)))-4),Team_Key[[Full Name]:[Full Name]],0))&amp;RIGHT(INDEX(FPL_Fixtures_Extract[],MATCH($A380,FPL_Fixtures_Extract[[Player]:[Player]],0),MATCH(FPL_Combined[[#Headers],[Gameweek 04]],FPL_Fixtures_Extract[#Headers],0)),3))</f>
        <v>STK(A) 1-0</v>
      </c>
      <c r="F380" t="str">
        <f ca="1">IF(RIGHT(FPL_Combined[[#Headers],[Gameweek 05]],2)&lt;$B$622,INDEX(FPL_Results_Extract[Gameweek 05],MATCH($A380,FPL_Results_Extract[[Player]:[Player]],0)),INDEX(Team_Key[[Abbreviation]:[Abbreviation]],MATCH(LEFT(INDEX(FPL_Fixtures_Extract[],MATCH($A380,FPL_Fixtures_Extract[[Player]:[Player]],0),MATCH(FPL_Combined[[#Headers],[Gameweek 05]],FPL_Fixtures_Extract[#Headers],0)),LEN(INDEX(FPL_Fixtures_Extract[],MATCH($A380,FPL_Fixtures_Extract[[Player]:[Player]],0),MATCH(FPL_Combined[[#Headers],[Gameweek 05]],FPL_Fixtures_Extract[#Headers],0)))-4),Team_Key[[Full Name]:[Full Name]],0))&amp;RIGHT(INDEX(FPL_Fixtures_Extract[],MATCH($A380,FPL_Fixtures_Extract[[Player]:[Player]],0),MATCH(FPL_Combined[[#Headers],[Gameweek 05]],FPL_Fixtures_Extract[#Headers],0)),3))</f>
        <v>SOU(H) 0-0</v>
      </c>
      <c r="G380" t="str">
        <f ca="1">IF(RIGHT(FPL_Combined[[#Headers],[Gameweek 06]],2)&lt;$B$622,INDEX(FPL_Results_Extract[Gameweek 06],MATCH($A380,FPL_Results_Extract[[Player]:[Player]],0)),INDEX(Team_Key[[Abbreviation]:[Abbreviation]],MATCH(LEFT(INDEX(FPL_Fixtures_Extract[],MATCH($A380,FPL_Fixtures_Extract[[Player]:[Player]],0),MATCH(FPL_Combined[[#Headers],[Gameweek 06]],FPL_Fixtures_Extract[#Headers],0)),LEN(INDEX(FPL_Fixtures_Extract[],MATCH($A380,FPL_Fixtures_Extract[[Player]:[Player]],0),MATCH(FPL_Combined[[#Headers],[Gameweek 06]],FPL_Fixtures_Extract[#Headers],0)))-4),Team_Key[[Full Name]:[Full Name]],0))&amp;RIGHT(INDEX(FPL_Fixtures_Extract[],MATCH($A380,FPL_Fixtures_Extract[[Player]:[Player]],0),MATCH(FPL_Combined[[#Headers],[Gameweek 06]],FPL_Fixtures_Extract[#Headers],0)),3))</f>
        <v>AVL(A) 1-0</v>
      </c>
      <c r="H380" t="str">
        <f ca="1">IF(RIGHT(FPL_Combined[[#Headers],[Gameweek 07]],2)&lt;$B$622,INDEX(FPL_Results_Extract[Gameweek 07],MATCH($A380,FPL_Results_Extract[[Player]:[Player]],0)),INDEX(Team_Key[[Abbreviation]:[Abbreviation]],MATCH(LEFT(INDEX(FPL_Fixtures_Extract[],MATCH($A380,FPL_Fixtures_Extract[[Player]:[Player]],0),MATCH(FPL_Combined[[#Headers],[Gameweek 07]],FPL_Fixtures_Extract[#Headers],0)),LEN(INDEX(FPL_Fixtures_Extract[],MATCH($A380,FPL_Fixtures_Extract[[Player]:[Player]],0),MATCH(FPL_Combined[[#Headers],[Gameweek 07]],FPL_Fixtures_Extract[#Headers],0)))-4),Team_Key[[Full Name]:[Full Name]],0))&amp;RIGHT(INDEX(FPL_Fixtures_Extract[],MATCH($A380,FPL_Fixtures_Extract[[Player]:[Player]],0),MATCH(FPL_Combined[[#Headers],[Gameweek 07]],FPL_Fixtures_Extract[#Headers],0)),3))</f>
        <v>EVE(H) 2-3</v>
      </c>
      <c r="I380" t="str">
        <f ca="1">IF(RIGHT(FPL_Combined[[#Headers],[Gameweek 08]],2)&lt;$B$622,INDEX(FPL_Results_Extract[Gameweek 08],MATCH($A380,FPL_Results_Extract[[Player]:[Player]],0)),INDEX(Team_Key[[Abbreviation]:[Abbreviation]],MATCH(LEFT(INDEX(FPL_Fixtures_Extract[],MATCH($A380,FPL_Fixtures_Extract[[Player]:[Player]],0),MATCH(FPL_Combined[[#Headers],[Gameweek 08]],FPL_Fixtures_Extract[#Headers],0)),LEN(INDEX(FPL_Fixtures_Extract[],MATCH($A380,FPL_Fixtures_Extract[[Player]:[Player]],0),MATCH(FPL_Combined[[#Headers],[Gameweek 08]],FPL_Fixtures_Extract[#Headers],0)))-4),Team_Key[[Full Name]:[Full Name]],0))&amp;RIGHT(INDEX(FPL_Fixtures_Extract[],MATCH($A380,FPL_Fixtures_Extract[[Player]:[Player]],0),MATCH(FPL_Combined[[#Headers],[Gameweek 08]],FPL_Fixtures_Extract[#Headers],0)),3))</f>
        <v>CRY(A) 0-2</v>
      </c>
      <c r="J380" t="str">
        <f ca="1">IF(RIGHT(FPL_Combined[[#Headers],[Gameweek 09]],2)&lt;$B$622,INDEX(FPL_Results_Extract[Gameweek 09],MATCH($A380,FPL_Results_Extract[[Player]:[Player]],0)),INDEX(Team_Key[[Abbreviation]:[Abbreviation]],MATCH(LEFT(INDEX(FPL_Fixtures_Extract[],MATCH($A380,FPL_Fixtures_Extract[[Player]:[Player]],0),MATCH(FPL_Combined[[#Headers],[Gameweek 09]],FPL_Fixtures_Extract[#Headers],0)),LEN(INDEX(FPL_Fixtures_Extract[],MATCH($A380,FPL_Fixtures_Extract[[Player]:[Player]],0),MATCH(FPL_Combined[[#Headers],[Gameweek 09]],FPL_Fixtures_Extract[#Headers],0)))-4),Team_Key[[Full Name]:[Full Name]],0))&amp;RIGHT(INDEX(FPL_Fixtures_Extract[],MATCH($A380,FPL_Fixtures_Extract[[Player]:[Player]],0),MATCH(FPL_Combined[[#Headers],[Gameweek 09]],FPL_Fixtures_Extract[#Headers],0)),3))</f>
        <v>SUN(H) 1-0</v>
      </c>
      <c r="K380" t="str">
        <f ca="1">IF(RIGHT(FPL_Combined[[#Headers],[Gameweek 10]],2)&lt;$B$622,INDEX(FPL_Results_Extract[Gameweek 10],MATCH($A380,FPL_Results_Extract[[Player]:[Player]],0)),INDEX(Team_Key[[Abbreviation]:[Abbreviation]],MATCH(LEFT(INDEX(FPL_Fixtures_Extract[],MATCH($A380,FPL_Fixtures_Extract[[Player]:[Player]],0),MATCH(FPL_Combined[[#Headers],[Gameweek 10]],FPL_Fixtures_Extract[#Headers],0)),LEN(INDEX(FPL_Fixtures_Extract[],MATCH($A380,FPL_Fixtures_Extract[[Player]:[Player]],0),MATCH(FPL_Combined[[#Headers],[Gameweek 10]],FPL_Fixtures_Extract[#Headers],0)))-4),Team_Key[[Full Name]:[Full Name]],0))&amp;RIGHT(INDEX(FPL_Fixtures_Extract[],MATCH($A380,FPL_Fixtures_Extract[[Player]:[Player]],0),MATCH(FPL_Combined[[#Headers],[Gameweek 10]],FPL_Fixtures_Extract[#Headers],0)),3))</f>
        <v>NOR(A) 1-0</v>
      </c>
      <c r="L380" t="str">
        <f ca="1">IF(RIGHT(FPL_Combined[[#Headers],[Gameweek 11]],2)&lt;$B$622,INDEX(FPL_Results_Extract[Gameweek 11],MATCH($A380,FPL_Results_Extract[[Player]:[Player]],0)),INDEX(Team_Key[[Abbreviation]:[Abbreviation]],MATCH(LEFT(INDEX(FPL_Fixtures_Extract[],MATCH($A380,FPL_Fixtures_Extract[[Player]:[Player]],0),MATCH(FPL_Combined[[#Headers],[Gameweek 11]],FPL_Fixtures_Extract[#Headers],0)),LEN(INDEX(FPL_Fixtures_Extract[],MATCH($A380,FPL_Fixtures_Extract[[Player]:[Player]],0),MATCH(FPL_Combined[[#Headers],[Gameweek 11]],FPL_Fixtures_Extract[#Headers],0)))-4),Team_Key[[Full Name]:[Full Name]],0))&amp;RIGHT(INDEX(FPL_Fixtures_Extract[],MATCH($A380,FPL_Fixtures_Extract[[Player]:[Player]],0),MATCH(FPL_Combined[[#Headers],[Gameweek 11]],FPL_Fixtures_Extract[#Headers],0)),3))</f>
        <v>LEI(H) 2-3</v>
      </c>
      <c r="M380" t="str">
        <f ca="1">IF(RIGHT(FPL_Combined[[#Headers],[Gameweek 12]],2)&lt;$B$622,INDEX(FPL_Results_Extract[Gameweek 12],MATCH($A380,FPL_Results_Extract[[Player]:[Player]],0)),INDEX(Team_Key[[Abbreviation]:[Abbreviation]],MATCH(LEFT(INDEX(FPL_Fixtures_Extract[],MATCH($A380,FPL_Fixtures_Extract[[Player]:[Player]],0),MATCH(FPL_Combined[[#Headers],[Gameweek 12]],FPL_Fixtures_Extract[#Headers],0)),LEN(INDEX(FPL_Fixtures_Extract[],MATCH($A380,FPL_Fixtures_Extract[[Player]:[Player]],0),MATCH(FPL_Combined[[#Headers],[Gameweek 12]],FPL_Fixtures_Extract[#Headers],0)))-4),Team_Key[[Full Name]:[Full Name]],0))&amp;RIGHT(INDEX(FPL_Fixtures_Extract[],MATCH($A380,FPL_Fixtures_Extract[[Player]:[Player]],0),MATCH(FPL_Combined[[#Headers],[Gameweek 12]],FPL_Fixtures_Extract[#Headers],0)),3))</f>
        <v>MUN(A) 0-2</v>
      </c>
      <c r="N380" t="str">
        <f ca="1">IF(RIGHT(FPL_Combined[[#Headers],[Gameweek 13]],2)&lt;$B$622,INDEX(FPL_Results_Extract[Gameweek 13],MATCH($A380,FPL_Results_Extract[[Player]:[Player]],0)),INDEX(Team_Key[[Abbreviation]:[Abbreviation]],MATCH(LEFT(INDEX(FPL_Fixtures_Extract[],MATCH($A380,FPL_Fixtures_Extract[[Player]:[Player]],0),MATCH(FPL_Combined[[#Headers],[Gameweek 13]],FPL_Fixtures_Extract[#Headers],0)),LEN(INDEX(FPL_Fixtures_Extract[],MATCH($A380,FPL_Fixtures_Extract[[Player]:[Player]],0),MATCH(FPL_Combined[[#Headers],[Gameweek 13]],FPL_Fixtures_Extract[#Headers],0)))-4),Team_Key[[Full Name]:[Full Name]],0))&amp;RIGHT(INDEX(FPL_Fixtures_Extract[],MATCH($A380,FPL_Fixtures_Extract[[Player]:[Player]],0),MATCH(FPL_Combined[[#Headers],[Gameweek 13]],FPL_Fixtures_Extract[#Headers],0)),3))</f>
        <v>ARS(H) 2-1</v>
      </c>
      <c r="O380" t="str">
        <f ca="1">IF(RIGHT(FPL_Combined[[#Headers],[Gameweek 14]],2)&lt;$B$622,INDEX(FPL_Results_Extract[Gameweek 14],MATCH($A380,FPL_Results_Extract[[Player]:[Player]],0)),INDEX(Team_Key[[Abbreviation]:[Abbreviation]],MATCH(LEFT(INDEX(FPL_Fixtures_Extract[],MATCH($A380,FPL_Fixtures_Extract[[Player]:[Player]],0),MATCH(FPL_Combined[[#Headers],[Gameweek 14]],FPL_Fixtures_Extract[#Headers],0)),LEN(INDEX(FPL_Fixtures_Extract[],MATCH($A380,FPL_Fixtures_Extract[[Player]:[Player]],0),MATCH(FPL_Combined[[#Headers],[Gameweek 14]],FPL_Fixtures_Extract[#Headers],0)))-4),Team_Key[[Full Name]:[Full Name]],0))&amp;RIGHT(INDEX(FPL_Fixtures_Extract[],MATCH($A380,FPL_Fixtures_Extract[[Player]:[Player]],0),MATCH(FPL_Combined[[#Headers],[Gameweek 14]],FPL_Fixtures_Extract[#Headers],0)),3))</f>
        <v>WHU(A) 1-1</v>
      </c>
      <c r="P380" t="str">
        <f ca="1">IF(RIGHT(FPL_Combined[[#Headers],[Gameweek 15]],2)&lt;$B$622,INDEX(FPL_Results_Extract[Gameweek 15],MATCH($A380,FPL_Results_Extract[[Player]:[Player]],0)),INDEX(Team_Key[[Abbreviation]:[Abbreviation]],MATCH(LEFT(INDEX(FPL_Fixtures_Extract[],MATCH($A380,FPL_Fixtures_Extract[[Player]:[Player]],0),MATCH(FPL_Combined[[#Headers],[Gameweek 15]],FPL_Fixtures_Extract[#Headers],0)),LEN(INDEX(FPL_Fixtures_Extract[],MATCH($A380,FPL_Fixtures_Extract[[Player]:[Player]],0),MATCH(FPL_Combined[[#Headers],[Gameweek 15]],FPL_Fixtures_Extract[#Headers],0)))-4),Team_Key[[Full Name]:[Full Name]],0))&amp;RIGHT(INDEX(FPL_Fixtures_Extract[],MATCH($A380,FPL_Fixtures_Extract[[Player]:[Player]],0),MATCH(FPL_Combined[[#Headers],[Gameweek 15]],FPL_Fixtures_Extract[#Headers],0)),3))</f>
        <v>TOT(H) 1-1</v>
      </c>
      <c r="Q380" t="str">
        <f ca="1">IF(RIGHT(FPL_Combined[[#Headers],[Gameweek 16]],2)&lt;$B$622,INDEX(FPL_Results_Extract[Gameweek 16],MATCH($A380,FPL_Results_Extract[[Player]:[Player]],0)),INDEX(Team_Key[[Abbreviation]:[Abbreviation]],MATCH(LEFT(INDEX(FPL_Fixtures_Extract[],MATCH($A380,FPL_Fixtures_Extract[[Player]:[Player]],0),MATCH(FPL_Combined[[#Headers],[Gameweek 16]],FPL_Fixtures_Extract[#Headers],0)),LEN(INDEX(FPL_Fixtures_Extract[],MATCH($A380,FPL_Fixtures_Extract[[Player]:[Player]],0),MATCH(FPL_Combined[[#Headers],[Gameweek 16]],FPL_Fixtures_Extract[#Headers],0)))-4),Team_Key[[Full Name]:[Full Name]],0))&amp;RIGHT(INDEX(FPL_Fixtures_Extract[],MATCH($A380,FPL_Fixtures_Extract[[Player]:[Player]],0),MATCH(FPL_Combined[[#Headers],[Gameweek 16]],FPL_Fixtures_Extract[#Headers],0)),3))</f>
        <v>LIV(A) 2-2</v>
      </c>
      <c r="R380" t="str">
        <f ca="1">IF(RIGHT(FPL_Combined[[#Headers],[Gameweek 17]],2)&lt;$B$622,INDEX(FPL_Results_Extract[Gameweek 17],MATCH($A380,FPL_Results_Extract[[Player]:[Player]],0)),INDEX(Team_Key[[Abbreviation]:[Abbreviation]],MATCH(LEFT(INDEX(FPL_Fixtures_Extract[],MATCH($A380,FPL_Fixtures_Extract[[Player]:[Player]],0),MATCH(FPL_Combined[[#Headers],[Gameweek 17]],FPL_Fixtures_Extract[#Headers],0)),LEN(INDEX(FPL_Fixtures_Extract[],MATCH($A380,FPL_Fixtures_Extract[[Player]:[Player]],0),MATCH(FPL_Combined[[#Headers],[Gameweek 17]],FPL_Fixtures_Extract[#Headers],0)))-4),Team_Key[[Full Name]:[Full Name]],0))&amp;RIGHT(INDEX(FPL_Fixtures_Extract[],MATCH($A380,FPL_Fixtures_Extract[[Player]:[Player]],0),MATCH(FPL_Combined[[#Headers],[Gameweek 17]],FPL_Fixtures_Extract[#Headers],0)),3))</f>
        <v>BOU(H) 1-2</v>
      </c>
      <c r="S380" t="str">
        <f ca="1">IF(RIGHT(FPL_Combined[[#Headers],[Gameweek 18]],2)&lt;$B$622,INDEX(FPL_Results_Extract[Gameweek 18],MATCH($A380,FPL_Results_Extract[[Player]:[Player]],0)),INDEX(Team_Key[[Abbreviation]:[Abbreviation]],MATCH(LEFT(INDEX(FPL_Fixtures_Extract[],MATCH($A380,FPL_Fixtures_Extract[[Player]:[Player]],0),MATCH(FPL_Combined[[#Headers],[Gameweek 18]],FPL_Fixtures_Extract[#Headers],0)),LEN(INDEX(FPL_Fixtures_Extract[],MATCH($A380,FPL_Fixtures_Extract[[Player]:[Player]],0),MATCH(FPL_Combined[[#Headers],[Gameweek 18]],FPL_Fixtures_Extract[#Headers],0)))-4),Team_Key[[Full Name]:[Full Name]],0))&amp;RIGHT(INDEX(FPL_Fixtures_Extract[],MATCH($A380,FPL_Fixtures_Extract[[Player]:[Player]],0),MATCH(FPL_Combined[[#Headers],[Gameweek 18]],FPL_Fixtures_Extract[#Headers],0)),3))</f>
        <v>SWA(A) 0-1</v>
      </c>
      <c r="T380" t="str">
        <f ca="1">IF(RIGHT(FPL_Combined[[#Headers],[Gameweek 19]],2)&lt;$B$622,INDEX(FPL_Results_Extract[Gameweek 19],MATCH($A380,FPL_Results_Extract[[Player]:[Player]],0)),INDEX(Team_Key[[Abbreviation]:[Abbreviation]],MATCH(LEFT(INDEX(FPL_Fixtures_Extract[],MATCH($A380,FPL_Fixtures_Extract[[Player]:[Player]],0),MATCH(FPL_Combined[[#Headers],[Gameweek 19]],FPL_Fixtures_Extract[#Headers],0)),LEN(INDEX(FPL_Fixtures_Extract[],MATCH($A380,FPL_Fixtures_Extract[[Player]:[Player]],0),MATCH(FPL_Combined[[#Headers],[Gameweek 19]],FPL_Fixtures_Extract[#Headers],0)))-4),Team_Key[[Full Name]:[Full Name]],0))&amp;RIGHT(INDEX(FPL_Fixtures_Extract[],MATCH($A380,FPL_Fixtures_Extract[[Player]:[Player]],0),MATCH(FPL_Combined[[#Headers],[Gameweek 19]],FPL_Fixtures_Extract[#Headers],0)),3))</f>
        <v>NEW(H) 1-0</v>
      </c>
      <c r="U380" t="str">
        <f ca="1">IF(RIGHT(FPL_Combined[[#Headers],[Gameweek 20]],2)&lt;$B$622,INDEX(FPL_Results_Extract[Gameweek 20],MATCH($A380,FPL_Results_Extract[[Player]:[Player]],0)),INDEX(Team_Key[[Abbreviation]:[Abbreviation]],MATCH(LEFT(INDEX(FPL_Fixtures_Extract[],MATCH($A380,FPL_Fixtures_Extract[[Player]:[Player]],0),MATCH(FPL_Combined[[#Headers],[Gameweek 20]],FPL_Fixtures_Extract[#Headers],0)),LEN(INDEX(FPL_Fixtures_Extract[],MATCH($A380,FPL_Fixtures_Extract[[Player]:[Player]],0),MATCH(FPL_Combined[[#Headers],[Gameweek 20]],FPL_Fixtures_Extract[#Headers],0)))-4),Team_Key[[Full Name]:[Full Name]],0))&amp;RIGHT(INDEX(FPL_Fixtures_Extract[],MATCH($A380,FPL_Fixtures_Extract[[Player]:[Player]],0),MATCH(FPL_Combined[[#Headers],[Gameweek 20]],FPL_Fixtures_Extract[#Headers],0)),3))</f>
        <v>STK(H) 2-1</v>
      </c>
      <c r="V380" t="str">
        <f ca="1">IF(RIGHT(FPL_Combined[[#Headers],[Gameweek 21]],2)&lt;$B$622,INDEX(FPL_Results_Extract[Gameweek 21],MATCH($A380,FPL_Results_Extract[[Player]:[Player]],0)),INDEX(Team_Key[[Abbreviation]:[Abbreviation]],MATCH(LEFT(INDEX(FPL_Fixtures_Extract[],MATCH($A380,FPL_Fixtures_Extract[[Player]:[Player]],0),MATCH(FPL_Combined[[#Headers],[Gameweek 21]],FPL_Fixtures_Extract[#Headers],0)),LEN(INDEX(FPL_Fixtures_Extract[],MATCH($A380,FPL_Fixtures_Extract[[Player]:[Player]],0),MATCH(FPL_Combined[[#Headers],[Gameweek 21]],FPL_Fixtures_Extract[#Headers],0)))-4),Team_Key[[Full Name]:[Full Name]],0))&amp;RIGHT(INDEX(FPL_Fixtures_Extract[],MATCH($A380,FPL_Fixtures_Extract[[Player]:[Player]],0),MATCH(FPL_Combined[[#Headers],[Gameweek 21]],FPL_Fixtures_Extract[#Headers],0)),3))</f>
        <v>CHE(A) 2-2</v>
      </c>
      <c r="W380" t="str">
        <f ca="1">IF(RIGHT(FPL_Combined[[#Headers],[Gameweek 22]],2)&lt;$B$622,INDEX(FPL_Results_Extract[Gameweek 22],MATCH($A380,FPL_Results_Extract[[Player]:[Player]],0)),INDEX(Team_Key[[Abbreviation]:[Abbreviation]],MATCH(LEFT(INDEX(FPL_Fixtures_Extract[],MATCH($A380,FPL_Fixtures_Extract[[Player]:[Player]],0),MATCH(FPL_Combined[[#Headers],[Gameweek 22]],FPL_Fixtures_Extract[#Headers],0)),LEN(INDEX(FPL_Fixtures_Extract[],MATCH($A380,FPL_Fixtures_Extract[[Player]:[Player]],0),MATCH(FPL_Combined[[#Headers],[Gameweek 22]],FPL_Fixtures_Extract[#Headers],0)))-4),Team_Key[[Full Name]:[Full Name]],0))&amp;RIGHT(INDEX(FPL_Fixtures_Extract[],MATCH($A380,FPL_Fixtures_Extract[[Player]:[Player]],0),MATCH(FPL_Combined[[#Headers],[Gameweek 22]],FPL_Fixtures_Extract[#Headers],0)),3))</f>
        <v>SOU(A) 0-3</v>
      </c>
      <c r="X380" t="str">
        <f ca="1">IF(RIGHT(FPL_Combined[[#Headers],[Gameweek 23]],2)&lt;$B$622,INDEX(FPL_Results_Extract[Gameweek 23],MATCH($A380,FPL_Results_Extract[[Player]:[Player]],0)),INDEX(Team_Key[[Abbreviation]:[Abbreviation]],MATCH(LEFT(INDEX(FPL_Fixtures_Extract[],MATCH($A380,FPL_Fixtures_Extract[[Player]:[Player]],0),MATCH(FPL_Combined[[#Headers],[Gameweek 23]],FPL_Fixtures_Extract[#Headers],0)),LEN(INDEX(FPL_Fixtures_Extract[],MATCH($A380,FPL_Fixtures_Extract[[Player]:[Player]],0),MATCH(FPL_Combined[[#Headers],[Gameweek 23]],FPL_Fixtures_Extract[#Headers],0)))-4),Team_Key[[Full Name]:[Full Name]],0))&amp;RIGHT(INDEX(FPL_Fixtures_Extract[],MATCH($A380,FPL_Fixtures_Extract[[Player]:[Player]],0),MATCH(FPL_Combined[[#Headers],[Gameweek 23]],FPL_Fixtures_Extract[#Headers],0)),3))</f>
        <v>AVL(H) 0-0</v>
      </c>
      <c r="Y380" t="str">
        <f ca="1">IF(RIGHT(FPL_Combined[[#Headers],[Gameweek 24]],2)&lt;$B$622,INDEX(FPL_Results_Extract[Team],MATCH($A380,FPL_Results_Extract[[Player]:[Player]],0)),INDEX(Team_Key[[Abbreviation]:[Abbreviation]],MATCH(LEFT(INDEX(FPL_Fixtures_Extract[],MATCH($A380,FPL_Fixtures_Extract[[Player]:[Player]],0),MATCH(FPL_Combined[[#Headers],[Gameweek 24]],FPL_Fixtures_Extract[#Headers],0)),LEN(INDEX(FPL_Fixtures_Extract[],MATCH($A380,FPL_Fixtures_Extract[[Player]:[Player]],0),MATCH(FPL_Combined[[#Headers],[Gameweek 24]],FPL_Fixtures_Extract[#Headers],0)))-4),Team_Key[[Full Name]:[Full Name]],0))&amp;RIGHT(INDEX(FPL_Fixtures_Extract[],MATCH($A380,FPL_Fixtures_Extract[[Player]:[Player]],0),MATCH(FPL_Combined[[#Headers],[Gameweek 24]],FPL_Fixtures_Extract[#Headers],0)),3))</f>
        <v>WBA</v>
      </c>
      <c r="Z380" t="str">
        <f ca="1">IF(RIGHT(FPL_Combined[[#Headers],[Gameweek 25]],2)&lt;$B$622,INDEX(FPL_Results_Extract[Player],MATCH($A380,FPL_Results_Extract[[Player]:[Player]],0)),INDEX(Team_Key[[Abbreviation]:[Abbreviation]],MATCH(LEFT(INDEX(FPL_Fixtures_Extract[],MATCH($A380,FPL_Fixtures_Extract[[Player]:[Player]],0),MATCH(FPL_Combined[[#Headers],[Gameweek 25]],FPL_Fixtures_Extract[#Headers],0)),LEN(INDEX(FPL_Fixtures_Extract[],MATCH($A380,FPL_Fixtures_Extract[[Player]:[Player]],0),MATCH(FPL_Combined[[#Headers],[Gameweek 25]],FPL_Fixtures_Extract[#Headers],0)))-4),Team_Key[[Full Name]:[Full Name]],0))&amp;RIGHT(INDEX(FPL_Fixtures_Extract[],MATCH($A380,FPL_Fixtures_Extract[[Player]:[Player]],0),MATCH(FPL_Combined[[#Headers],[Gameweek 25]],FPL_Fixtures_Extract[#Headers],0)),3))</f>
        <v>McAuley</v>
      </c>
      <c r="AA380" t="str">
        <f ca="1">IF(RIGHT(FPL_Combined[[#Headers],[Gameweek 26]],2)&lt;$B$622,INDEX(FPL_Results_Extract[Gameweek 01],MATCH($A380,FPL_Results_Extract[[Player]:[Player]],0)),INDEX(Team_Key[[Abbreviation]:[Abbreviation]],MATCH(LEFT(INDEX(FPL_Fixtures_Extract[],MATCH($A380,FPL_Fixtures_Extract[[Player]:[Player]],0),MATCH(FPL_Combined[[#Headers],[Gameweek 26]],FPL_Fixtures_Extract[#Headers],0)),LEN(INDEX(FPL_Fixtures_Extract[],MATCH($A380,FPL_Fixtures_Extract[[Player]:[Player]],0),MATCH(FPL_Combined[[#Headers],[Gameweek 26]],FPL_Fixtures_Extract[#Headers],0)))-4),Team_Key[[Full Name]:[Full Name]],0))&amp;RIGHT(INDEX(FPL_Fixtures_Extract[],MATCH($A380,FPL_Fixtures_Extract[[Player]:[Player]],0),MATCH(FPL_Combined[[#Headers],[Gameweek 26]],FPL_Fixtures_Extract[#Headers],0)),3))</f>
        <v>MCI(H) 0-3</v>
      </c>
      <c r="AB380" t="str">
        <f ca="1">IF(RIGHT(FPL_Combined[[#Headers],[Gameweek 27]],2)&lt;$B$622,INDEX(FPL_Results_Extract[Gameweek 02],MATCH($A380,FPL_Results_Extract[[Player]:[Player]],0)),INDEX(Team_Key[[Abbreviation]:[Abbreviation]],MATCH(LEFT(INDEX(FPL_Fixtures_Extract[],MATCH($A380,FPL_Fixtures_Extract[[Player]:[Player]],0),MATCH(FPL_Combined[[#Headers],[Gameweek 27]],FPL_Fixtures_Extract[#Headers],0)),LEN(INDEX(FPL_Fixtures_Extract[],MATCH($A380,FPL_Fixtures_Extract[[Player]:[Player]],0),MATCH(FPL_Combined[[#Headers],[Gameweek 27]],FPL_Fixtures_Extract[#Headers],0)))-4),Team_Key[[Full Name]:[Full Name]],0))&amp;RIGHT(INDEX(FPL_Fixtures_Extract[],MATCH($A380,FPL_Fixtures_Extract[[Player]:[Player]],0),MATCH(FPL_Combined[[#Headers],[Gameweek 27]],FPL_Fixtures_Extract[#Headers],0)),3))</f>
        <v>WAT(A) 0-0</v>
      </c>
      <c r="AC380" t="str">
        <f ca="1">IF(RIGHT(FPL_Combined[[#Headers],[Gameweek 28]],2)&lt;$B$622,INDEX(FPL_Results_Extract[Gameweek 03],MATCH($A380,FPL_Results_Extract[[Player]:[Player]],0)),INDEX(Team_Key[[Abbreviation]:[Abbreviation]],MATCH(LEFT(INDEX(FPL_Fixtures_Extract[],MATCH($A380,FPL_Fixtures_Extract[[Player]:[Player]],0),MATCH(FPL_Combined[[#Headers],[Gameweek 28]],FPL_Fixtures_Extract[#Headers],0)),LEN(INDEX(FPL_Fixtures_Extract[],MATCH($A380,FPL_Fixtures_Extract[[Player]:[Player]],0),MATCH(FPL_Combined[[#Headers],[Gameweek 28]],FPL_Fixtures_Extract[#Headers],0)))-4),Team_Key[[Full Name]:[Full Name]],0))&amp;RIGHT(INDEX(FPL_Fixtures_Extract[],MATCH($A380,FPL_Fixtures_Extract[[Player]:[Player]],0),MATCH(FPL_Combined[[#Headers],[Gameweek 28]],FPL_Fixtures_Extract[#Headers],0)),3))</f>
        <v>CHE(H) 2-3</v>
      </c>
      <c r="AD380" t="str">
        <f ca="1">IF(RIGHT(FPL_Combined[[#Headers],[Gameweek 29]],2)&lt;$B$622,INDEX(FPL_Results_Extract[Gameweek 04],MATCH($A380,FPL_Results_Extract[[Player]:[Player]],0)),INDEX(Team_Key[[Abbreviation]:[Abbreviation]],MATCH(LEFT(INDEX(FPL_Fixtures_Extract[],MATCH($A380,FPL_Fixtures_Extract[[Player]:[Player]],0),MATCH(FPL_Combined[[#Headers],[Gameweek 29]],FPL_Fixtures_Extract[#Headers],0)),LEN(INDEX(FPL_Fixtures_Extract[],MATCH($A380,FPL_Fixtures_Extract[[Player]:[Player]],0),MATCH(FPL_Combined[[#Headers],[Gameweek 29]],FPL_Fixtures_Extract[#Headers],0)))-4),Team_Key[[Full Name]:[Full Name]],0))&amp;RIGHT(INDEX(FPL_Fixtures_Extract[],MATCH($A380,FPL_Fixtures_Extract[[Player]:[Player]],0),MATCH(FPL_Combined[[#Headers],[Gameweek 29]],FPL_Fixtures_Extract[#Headers],0)),3))</f>
        <v>MUN(H)</v>
      </c>
      <c r="AE380" t="str">
        <f ca="1">IF(RIGHT(FPL_Combined[[#Headers],[Gameweek 30]],2)&lt;$B$622,INDEX(FPL_Results_Extract[Gameweek 05],MATCH($A380,FPL_Results_Extract[[Player]:[Player]],0)),INDEX(Team_Key[[Abbreviation]:[Abbreviation]],MATCH(LEFT(INDEX(FPL_Fixtures_Extract[],MATCH($A380,FPL_Fixtures_Extract[[Player]:[Player]],0),MATCH(FPL_Combined[[#Headers],[Gameweek 30]],FPL_Fixtures_Extract[#Headers],0)),LEN(INDEX(FPL_Fixtures_Extract[],MATCH($A380,FPL_Fixtures_Extract[[Player]:[Player]],0),MATCH(FPL_Combined[[#Headers],[Gameweek 30]],FPL_Fixtures_Extract[#Headers],0)))-4),Team_Key[[Full Name]:[Full Name]],0))&amp;RIGHT(INDEX(FPL_Fixtures_Extract[],MATCH($A380,FPL_Fixtures_Extract[[Player]:[Player]],0),MATCH(FPL_Combined[[#Headers],[Gameweek 30]],FPL_Fixtures_Extract[#Headers],0)),3))</f>
        <v>ARS(A)</v>
      </c>
      <c r="AF380" t="str">
        <f ca="1">IF(RIGHT(FPL_Combined[[#Headers],[Gameweek 31]],2)&lt;$B$622,INDEX(FPL_Results_Extract[Gameweek 06],MATCH($A380,FPL_Results_Extract[[Player]:[Player]],0)),INDEX(Team_Key[[Abbreviation]:[Abbreviation]],MATCH(LEFT(INDEX(FPL_Fixtures_Extract[],MATCH($A380,FPL_Fixtures_Extract[[Player]:[Player]],0),MATCH(FPL_Combined[[#Headers],[Gameweek 31]],FPL_Fixtures_Extract[#Headers],0)),LEN(INDEX(FPL_Fixtures_Extract[],MATCH($A380,FPL_Fixtures_Extract[[Player]:[Player]],0),MATCH(FPL_Combined[[#Headers],[Gameweek 31]],FPL_Fixtures_Extract[#Headers],0)))-4),Team_Key[[Full Name]:[Full Name]],0))&amp;RIGHT(INDEX(FPL_Fixtures_Extract[],MATCH($A380,FPL_Fixtures_Extract[[Player]:[Player]],0),MATCH(FPL_Combined[[#Headers],[Gameweek 31]],FPL_Fixtures_Extract[#Headers],0)),3))</f>
        <v>NOR(H)</v>
      </c>
      <c r="AG380" t="str">
        <f ca="1">IF(RIGHT(FPL_Combined[[#Headers],[Gameweek 32]],2)&lt;$B$622,INDEX(FPL_Results_Extract[Gameweek 07],MATCH($A380,FPL_Results_Extract[[Player]:[Player]],0)),INDEX(Team_Key[[Abbreviation]:[Abbreviation]],MATCH(LEFT(INDEX(FPL_Fixtures_Extract[],MATCH($A380,FPL_Fixtures_Extract[[Player]:[Player]],0),MATCH(FPL_Combined[[#Headers],[Gameweek 32]],FPL_Fixtures_Extract[#Headers],0)),LEN(INDEX(FPL_Fixtures_Extract[],MATCH($A380,FPL_Fixtures_Extract[[Player]:[Player]],0),MATCH(FPL_Combined[[#Headers],[Gameweek 32]],FPL_Fixtures_Extract[#Headers],0)))-4),Team_Key[[Full Name]:[Full Name]],0))&amp;RIGHT(INDEX(FPL_Fixtures_Extract[],MATCH($A380,FPL_Fixtures_Extract[[Player]:[Player]],0),MATCH(FPL_Combined[[#Headers],[Gameweek 32]],FPL_Fixtures_Extract[#Headers],0)),3))</f>
        <v>SUN(A)</v>
      </c>
      <c r="AH380" t="str">
        <f ca="1">IF(RIGHT(FPL_Combined[[#Headers],[Gameweek 33]],2)&lt;$B$622,INDEX(FPL_Results_Extract[Gameweek 08],MATCH($A380,FPL_Results_Extract[[Player]:[Player]],0)),INDEX(Team_Key[[Abbreviation]:[Abbreviation]],MATCH(LEFT(INDEX(FPL_Fixtures_Extract[],MATCH($A380,FPL_Fixtures_Extract[[Player]:[Player]],0),MATCH(FPL_Combined[[#Headers],[Gameweek 33]],FPL_Fixtures_Extract[#Headers],0)),LEN(INDEX(FPL_Fixtures_Extract[],MATCH($A380,FPL_Fixtures_Extract[[Player]:[Player]],0),MATCH(FPL_Combined[[#Headers],[Gameweek 33]],FPL_Fixtures_Extract[#Headers],0)))-4),Team_Key[[Full Name]:[Full Name]],0))&amp;RIGHT(INDEX(FPL_Fixtures_Extract[],MATCH($A380,FPL_Fixtures_Extract[[Player]:[Player]],0),MATCH(FPL_Combined[[#Headers],[Gameweek 33]],FPL_Fixtures_Extract[#Headers],0)),3))</f>
        <v>MCI(A)</v>
      </c>
      <c r="AI380" t="str">
        <f ca="1">IF(RIGHT(FPL_Combined[[#Headers],[Gameweek 34]],2)&lt;$B$622,INDEX(FPL_Results_Extract[Gameweek 09],MATCH($A380,FPL_Results_Extract[[Player]:[Player]],0)),INDEX(Team_Key[[Abbreviation]:[Abbreviation]],MATCH(LEFT(INDEX(FPL_Fixtures_Extract[],MATCH($A380,FPL_Fixtures_Extract[[Player]:[Player]],0),MATCH(FPL_Combined[[#Headers],[Gameweek 34]],FPL_Fixtures_Extract[#Headers],0)),LEN(INDEX(FPL_Fixtures_Extract[],MATCH($A380,FPL_Fixtures_Extract[[Player]:[Player]],0),MATCH(FPL_Combined[[#Headers],[Gameweek 34]],FPL_Fixtures_Extract[#Headers],0)))-4),Team_Key[[Full Name]:[Full Name]],0))&amp;RIGHT(INDEX(FPL_Fixtures_Extract[],MATCH($A380,FPL_Fixtures_Extract[[Player]:[Player]],0),MATCH(FPL_Combined[[#Headers],[Gameweek 34]],FPL_Fixtures_Extract[#Headers],0)),3))</f>
        <v>WAT(H)</v>
      </c>
      <c r="AJ380" t="str">
        <f ca="1">IF(RIGHT(FPL_Combined[[#Headers],[Gameweek 35]],2)&lt;$B$622,INDEX(FPL_Results_Extract[Gameweek 10],MATCH($A380,FPL_Results_Extract[[Player]:[Player]],0)),INDEX(Team_Key[[Abbreviation]:[Abbreviation]],MATCH(LEFT(INDEX(FPL_Fixtures_Extract[],MATCH($A380,FPL_Fixtures_Extract[[Player]:[Player]],0),MATCH(FPL_Combined[[#Headers],[Gameweek 35]],FPL_Fixtures_Extract[#Headers],0)),LEN(INDEX(FPL_Fixtures_Extract[],MATCH($A380,FPL_Fixtures_Extract[[Player]:[Player]],0),MATCH(FPL_Combined[[#Headers],[Gameweek 35]],FPL_Fixtures_Extract[#Headers],0)))-4),Team_Key[[Full Name]:[Full Name]],0))&amp;RIGHT(INDEX(FPL_Fixtures_Extract[],MATCH($A380,FPL_Fixtures_Extract[[Player]:[Player]],0),MATCH(FPL_Combined[[#Headers],[Gameweek 35]],FPL_Fixtures_Extract[#Headers],0)),3))</f>
        <v>TOT(A)</v>
      </c>
      <c r="AK380" t="str">
        <f ca="1">IF(RIGHT(FPL_Combined[[#Headers],[Gameweek 36]],2)&lt;$B$622,INDEX(FPL_Results_Extract[Gameweek 11],MATCH($A380,FPL_Results_Extract[[Player]:[Player]],0)),INDEX(Team_Key[[Abbreviation]:[Abbreviation]],MATCH(LEFT(INDEX(FPL_Fixtures_Extract[],MATCH($A380,FPL_Fixtures_Extract[[Player]:[Player]],0),MATCH(FPL_Combined[[#Headers],[Gameweek 36]],FPL_Fixtures_Extract[#Headers],0)),LEN(INDEX(FPL_Fixtures_Extract[],MATCH($A380,FPL_Fixtures_Extract[[Player]:[Player]],0),MATCH(FPL_Combined[[#Headers],[Gameweek 36]],FPL_Fixtures_Extract[#Headers],0)))-4),Team_Key[[Full Name]:[Full Name]],0))&amp;RIGHT(INDEX(FPL_Fixtures_Extract[],MATCH($A380,FPL_Fixtures_Extract[[Player]:[Player]],0),MATCH(FPL_Combined[[#Headers],[Gameweek 36]],FPL_Fixtures_Extract[#Headers],0)),3))</f>
        <v>WHU(H)</v>
      </c>
      <c r="AL380" t="str">
        <f ca="1">IF(RIGHT(FPL_Combined[[#Headers],[Gameweek 37]],2)&lt;$B$622,INDEX(FPL_Results_Extract[Gameweek 12],MATCH($A380,FPL_Results_Extract[[Player]:[Player]],0)),INDEX(Team_Key[[Abbreviation]:[Abbreviation]],MATCH(LEFT(INDEX(FPL_Fixtures_Extract[],MATCH($A380,FPL_Fixtures_Extract[[Player]:[Player]],0),MATCH(FPL_Combined[[#Headers],[Gameweek 37]],FPL_Fixtures_Extract[#Headers],0)),LEN(INDEX(FPL_Fixtures_Extract[],MATCH($A380,FPL_Fixtures_Extract[[Player]:[Player]],0),MATCH(FPL_Combined[[#Headers],[Gameweek 37]],FPL_Fixtures_Extract[#Headers],0)))-4),Team_Key[[Full Name]:[Full Name]],0))&amp;RIGHT(INDEX(FPL_Fixtures_Extract[],MATCH($A380,FPL_Fixtures_Extract[[Player]:[Player]],0),MATCH(FPL_Combined[[#Headers],[Gameweek 37]],FPL_Fixtures_Extract[#Headers],0)),3))</f>
        <v>BOU(A)</v>
      </c>
      <c r="AM380" t="str">
        <f ca="1">IF(RIGHT(FPL_Combined[[#Headers],[Gameweek 38]],2)&lt;$B$622,INDEX(FPL_Results_Extract[Gameweek 13],MATCH($A380,FPL_Results_Extract[[Player]:[Player]],0)),INDEX(Team_Key[[Abbreviation]:[Abbreviation]],MATCH(LEFT(INDEX(FPL_Fixtures_Extract[],MATCH($A380,FPL_Fixtures_Extract[[Player]:[Player]],0),MATCH(FPL_Combined[[#Headers],[Gameweek 38]],FPL_Fixtures_Extract[#Headers],0)),LEN(INDEX(FPL_Fixtures_Extract[],MATCH($A380,FPL_Fixtures_Extract[[Player]:[Player]],0),MATCH(FPL_Combined[[#Headers],[Gameweek 38]],FPL_Fixtures_Extract[#Headers],0)))-4),Team_Key[[Full Name]:[Full Name]],0))&amp;RIGHT(INDEX(FPL_Fixtures_Extract[],MATCH($A380,FPL_Fixtures_Extract[[Player]:[Player]],0),MATCH(FPL_Combined[[#Headers],[Gameweek 38]],FPL_Fixtures_Extract[#Headers],0)),3))</f>
        <v>LIV(H)</v>
      </c>
    </row>
    <row r="381" spans="1:39" x14ac:dyDescent="0.45">
      <c r="A381" t="s">
        <v>181</v>
      </c>
      <c r="B381" t="str">
        <f ca="1">IF(RIGHT(FPL_Combined[[#Headers],[Gameweek 01]],2)&lt;$B$622,INDEX(FPL_Results_Extract[Gameweek 01],MATCH($A381,FPL_Results_Extract[[Player]:[Player]],0)),INDEX(Team_Key[[Abbreviation]:[Abbreviation]],MATCH(LEFT(INDEX(FPL_Fixtures_Extract[],MATCH($A381,FPL_Fixtures_Extract[[Player]:[Player]],0),MATCH(FPL_Combined[[#Headers],[Gameweek 01]],FPL_Fixtures_Extract[#Headers],0)),LEN(INDEX(FPL_Fixtures_Extract[],MATCH($A381,FPL_Fixtures_Extract[[Player]:[Player]],0),MATCH(FPL_Combined[[#Headers],[Gameweek 01]],FPL_Fixtures_Extract[#Headers],0)))-4),Team_Key[[Full Name]:[Full Name]],0))&amp;RIGHT(INDEX(FPL_Fixtures_Extract[],MATCH($A381,FPL_Fixtures_Extract[[Player]:[Player]],0),MATCH(FPL_Combined[[#Headers],[Gameweek 01]],FPL_Fixtures_Extract[#Headers],0)),3))</f>
        <v>NOR(A) 3-1</v>
      </c>
      <c r="C381" t="str">
        <f ca="1">IF(RIGHT(FPL_Combined[[#Headers],[Gameweek 02]],2)&lt;$B$622,INDEX(FPL_Results_Extract[Gameweek 02],MATCH($A381,FPL_Results_Extract[[Player]:[Player]],0)),INDEX(Team_Key[[Abbreviation]:[Abbreviation]],MATCH(LEFT(INDEX(FPL_Fixtures_Extract[],MATCH($A381,FPL_Fixtures_Extract[[Player]:[Player]],0),MATCH(FPL_Combined[[#Headers],[Gameweek 02]],FPL_Fixtures_Extract[#Headers],0)),LEN(INDEX(FPL_Fixtures_Extract[],MATCH($A381,FPL_Fixtures_Extract[[Player]:[Player]],0),MATCH(FPL_Combined[[#Headers],[Gameweek 02]],FPL_Fixtures_Extract[#Headers],0)))-4),Team_Key[[Full Name]:[Full Name]],0))&amp;RIGHT(INDEX(FPL_Fixtures_Extract[],MATCH($A381,FPL_Fixtures_Extract[[Player]:[Player]],0),MATCH(FPL_Combined[[#Headers],[Gameweek 02]],FPL_Fixtures_Extract[#Headers],0)),3))</f>
        <v>ARS(H) 1-2</v>
      </c>
      <c r="D381" t="str">
        <f ca="1">IF(RIGHT(FPL_Combined[[#Headers],[Gameweek 03]],2)&lt;$B$622,INDEX(FPL_Results_Extract[Gameweek 03],MATCH($A381,FPL_Results_Extract[[Player]:[Player]],0)),INDEX(Team_Key[[Abbreviation]:[Abbreviation]],MATCH(LEFT(INDEX(FPL_Fixtures_Extract[],MATCH($A381,FPL_Fixtures_Extract[[Player]:[Player]],0),MATCH(FPL_Combined[[#Headers],[Gameweek 03]],FPL_Fixtures_Extract[#Headers],0)),LEN(INDEX(FPL_Fixtures_Extract[],MATCH($A381,FPL_Fixtures_Extract[[Player]:[Player]],0),MATCH(FPL_Combined[[#Headers],[Gameweek 03]],FPL_Fixtures_Extract[#Headers],0)))-4),Team_Key[[Full Name]:[Full Name]],0))&amp;RIGHT(INDEX(FPL_Fixtures_Extract[],MATCH($A381,FPL_Fixtures_Extract[[Player]:[Player]],0),MATCH(FPL_Combined[[#Headers],[Gameweek 03]],FPL_Fixtures_Extract[#Headers],0)),3))</f>
        <v>AVL(H) 2-1</v>
      </c>
      <c r="E381" t="str">
        <f ca="1">IF(RIGHT(FPL_Combined[[#Headers],[Gameweek 04]],2)&lt;$B$622,INDEX(FPL_Results_Extract[Gameweek 04],MATCH($A381,FPL_Results_Extract[[Player]:[Player]],0)),INDEX(Team_Key[[Abbreviation]:[Abbreviation]],MATCH(LEFT(INDEX(FPL_Fixtures_Extract[],MATCH($A381,FPL_Fixtures_Extract[[Player]:[Player]],0),MATCH(FPL_Combined[[#Headers],[Gameweek 04]],FPL_Fixtures_Extract[#Headers],0)),LEN(INDEX(FPL_Fixtures_Extract[],MATCH($A381,FPL_Fixtures_Extract[[Player]:[Player]],0),MATCH(FPL_Combined[[#Headers],[Gameweek 04]],FPL_Fixtures_Extract[#Headers],0)))-4),Team_Key[[Full Name]:[Full Name]],0))&amp;RIGHT(INDEX(FPL_Fixtures_Extract[],MATCH($A381,FPL_Fixtures_Extract[[Player]:[Player]],0),MATCH(FPL_Combined[[#Headers],[Gameweek 04]],FPL_Fixtures_Extract[#Headers],0)),3))</f>
        <v>CHE(A) 2-1</v>
      </c>
      <c r="F381" t="str">
        <f ca="1">IF(RIGHT(FPL_Combined[[#Headers],[Gameweek 05]],2)&lt;$B$622,INDEX(FPL_Results_Extract[Gameweek 05],MATCH($A381,FPL_Results_Extract[[Player]:[Player]],0)),INDEX(Team_Key[[Abbreviation]:[Abbreviation]],MATCH(LEFT(INDEX(FPL_Fixtures_Extract[],MATCH($A381,FPL_Fixtures_Extract[[Player]:[Player]],0),MATCH(FPL_Combined[[#Headers],[Gameweek 05]],FPL_Fixtures_Extract[#Headers],0)),LEN(INDEX(FPL_Fixtures_Extract[],MATCH($A381,FPL_Fixtures_Extract[[Player]:[Player]],0),MATCH(FPL_Combined[[#Headers],[Gameweek 05]],FPL_Fixtures_Extract[#Headers],0)))-4),Team_Key[[Full Name]:[Full Name]],0))&amp;RIGHT(INDEX(FPL_Fixtures_Extract[],MATCH($A381,FPL_Fixtures_Extract[[Player]:[Player]],0),MATCH(FPL_Combined[[#Headers],[Gameweek 05]],FPL_Fixtures_Extract[#Headers],0)),3))</f>
        <v>MCI(H) 0-1</v>
      </c>
      <c r="G381" t="str">
        <f ca="1">IF(RIGHT(FPL_Combined[[#Headers],[Gameweek 06]],2)&lt;$B$622,INDEX(FPL_Results_Extract[Gameweek 06],MATCH($A381,FPL_Results_Extract[[Player]:[Player]],0)),INDEX(Team_Key[[Abbreviation]:[Abbreviation]],MATCH(LEFT(INDEX(FPL_Fixtures_Extract[],MATCH($A381,FPL_Fixtures_Extract[[Player]:[Player]],0),MATCH(FPL_Combined[[#Headers],[Gameweek 06]],FPL_Fixtures_Extract[#Headers],0)),LEN(INDEX(FPL_Fixtures_Extract[],MATCH($A381,FPL_Fixtures_Extract[[Player]:[Player]],0),MATCH(FPL_Combined[[#Headers],[Gameweek 06]],FPL_Fixtures_Extract[#Headers],0)))-4),Team_Key[[Full Name]:[Full Name]],0))&amp;RIGHT(INDEX(FPL_Fixtures_Extract[],MATCH($A381,FPL_Fixtures_Extract[[Player]:[Player]],0),MATCH(FPL_Combined[[#Headers],[Gameweek 06]],FPL_Fixtures_Extract[#Headers],0)),3))</f>
        <v>TOT(A) 0-1</v>
      </c>
      <c r="H381" t="str">
        <f ca="1">IF(RIGHT(FPL_Combined[[#Headers],[Gameweek 07]],2)&lt;$B$622,INDEX(FPL_Results_Extract[Gameweek 07],MATCH($A381,FPL_Results_Extract[[Player]:[Player]],0)),INDEX(Team_Key[[Abbreviation]:[Abbreviation]],MATCH(LEFT(INDEX(FPL_Fixtures_Extract[],MATCH($A381,FPL_Fixtures_Extract[[Player]:[Player]],0),MATCH(FPL_Combined[[#Headers],[Gameweek 07]],FPL_Fixtures_Extract[#Headers],0)),LEN(INDEX(FPL_Fixtures_Extract[],MATCH($A381,FPL_Fixtures_Extract[[Player]:[Player]],0),MATCH(FPL_Combined[[#Headers],[Gameweek 07]],FPL_Fixtures_Extract[#Headers],0)))-4),Team_Key[[Full Name]:[Full Name]],0))&amp;RIGHT(INDEX(FPL_Fixtures_Extract[],MATCH($A381,FPL_Fixtures_Extract[[Player]:[Player]],0),MATCH(FPL_Combined[[#Headers],[Gameweek 07]],FPL_Fixtures_Extract[#Headers],0)),3))</f>
        <v>WAT(A) 1-0</v>
      </c>
      <c r="I381" t="str">
        <f ca="1">IF(RIGHT(FPL_Combined[[#Headers],[Gameweek 08]],2)&lt;$B$622,INDEX(FPL_Results_Extract[Gameweek 08],MATCH($A381,FPL_Results_Extract[[Player]:[Player]],0)),INDEX(Team_Key[[Abbreviation]:[Abbreviation]],MATCH(LEFT(INDEX(FPL_Fixtures_Extract[],MATCH($A381,FPL_Fixtures_Extract[[Player]:[Player]],0),MATCH(FPL_Combined[[#Headers],[Gameweek 08]],FPL_Fixtures_Extract[#Headers],0)),LEN(INDEX(FPL_Fixtures_Extract[],MATCH($A381,FPL_Fixtures_Extract[[Player]:[Player]],0),MATCH(FPL_Combined[[#Headers],[Gameweek 08]],FPL_Fixtures_Extract[#Headers],0)))-4),Team_Key[[Full Name]:[Full Name]],0))&amp;RIGHT(INDEX(FPL_Fixtures_Extract[],MATCH($A381,FPL_Fixtures_Extract[[Player]:[Player]],0),MATCH(FPL_Combined[[#Headers],[Gameweek 08]],FPL_Fixtures_Extract[#Headers],0)),3))</f>
        <v>WBA(H) 2-0</v>
      </c>
      <c r="J381" t="str">
        <f ca="1">IF(RIGHT(FPL_Combined[[#Headers],[Gameweek 09]],2)&lt;$B$622,INDEX(FPL_Results_Extract[Gameweek 09],MATCH($A381,FPL_Results_Extract[[Player]:[Player]],0)),INDEX(Team_Key[[Abbreviation]:[Abbreviation]],MATCH(LEFT(INDEX(FPL_Fixtures_Extract[],MATCH($A381,FPL_Fixtures_Extract[[Player]:[Player]],0),MATCH(FPL_Combined[[#Headers],[Gameweek 09]],FPL_Fixtures_Extract[#Headers],0)),LEN(INDEX(FPL_Fixtures_Extract[],MATCH($A381,FPL_Fixtures_Extract[[Player]:[Player]],0),MATCH(FPL_Combined[[#Headers],[Gameweek 09]],FPL_Fixtures_Extract[#Headers],0)))-4),Team_Key[[Full Name]:[Full Name]],0))&amp;RIGHT(INDEX(FPL_Fixtures_Extract[],MATCH($A381,FPL_Fixtures_Extract[[Player]:[Player]],0),MATCH(FPL_Combined[[#Headers],[Gameweek 09]],FPL_Fixtures_Extract[#Headers],0)),3))</f>
        <v>WHU(H) 1-3</v>
      </c>
      <c r="K381" t="str">
        <f ca="1">IF(RIGHT(FPL_Combined[[#Headers],[Gameweek 10]],2)&lt;$B$622,INDEX(FPL_Results_Extract[Gameweek 10],MATCH($A381,FPL_Results_Extract[[Player]:[Player]],0)),INDEX(Team_Key[[Abbreviation]:[Abbreviation]],MATCH(LEFT(INDEX(FPL_Fixtures_Extract[],MATCH($A381,FPL_Fixtures_Extract[[Player]:[Player]],0),MATCH(FPL_Combined[[#Headers],[Gameweek 10]],FPL_Fixtures_Extract[#Headers],0)),LEN(INDEX(FPL_Fixtures_Extract[],MATCH($A381,FPL_Fixtures_Extract[[Player]:[Player]],0),MATCH(FPL_Combined[[#Headers],[Gameweek 10]],FPL_Fixtures_Extract[#Headers],0)))-4),Team_Key[[Full Name]:[Full Name]],0))&amp;RIGHT(INDEX(FPL_Fixtures_Extract[],MATCH($A381,FPL_Fixtures_Extract[[Player]:[Player]],0),MATCH(FPL_Combined[[#Headers],[Gameweek 10]],FPL_Fixtures_Extract[#Headers],0)),3))</f>
        <v>LEI(A) 0-1</v>
      </c>
      <c r="L381" t="str">
        <f ca="1">IF(RIGHT(FPL_Combined[[#Headers],[Gameweek 11]],2)&lt;$B$622,INDEX(FPL_Results_Extract[Gameweek 11],MATCH($A381,FPL_Results_Extract[[Player]:[Player]],0)),INDEX(Team_Key[[Abbreviation]:[Abbreviation]],MATCH(LEFT(INDEX(FPL_Fixtures_Extract[],MATCH($A381,FPL_Fixtures_Extract[[Player]:[Player]],0),MATCH(FPL_Combined[[#Headers],[Gameweek 11]],FPL_Fixtures_Extract[#Headers],0)),LEN(INDEX(FPL_Fixtures_Extract[],MATCH($A381,FPL_Fixtures_Extract[[Player]:[Player]],0),MATCH(FPL_Combined[[#Headers],[Gameweek 11]],FPL_Fixtures_Extract[#Headers],0)))-4),Team_Key[[Full Name]:[Full Name]],0))&amp;RIGHT(INDEX(FPL_Fixtures_Extract[],MATCH($A381,FPL_Fixtures_Extract[[Player]:[Player]],0),MATCH(FPL_Combined[[#Headers],[Gameweek 11]],FPL_Fixtures_Extract[#Headers],0)),3))</f>
        <v>MUN(H) 0-0</v>
      </c>
      <c r="M381" t="str">
        <f ca="1">IF(RIGHT(FPL_Combined[[#Headers],[Gameweek 12]],2)&lt;$B$622,INDEX(FPL_Results_Extract[Gameweek 12],MATCH($A381,FPL_Results_Extract[[Player]:[Player]],0)),INDEX(Team_Key[[Abbreviation]:[Abbreviation]],MATCH(LEFT(INDEX(FPL_Fixtures_Extract[],MATCH($A381,FPL_Fixtures_Extract[[Player]:[Player]],0),MATCH(FPL_Combined[[#Headers],[Gameweek 12]],FPL_Fixtures_Extract[#Headers],0)),LEN(INDEX(FPL_Fixtures_Extract[],MATCH($A381,FPL_Fixtures_Extract[[Player]:[Player]],0),MATCH(FPL_Combined[[#Headers],[Gameweek 12]],FPL_Fixtures_Extract[#Headers],0)))-4),Team_Key[[Full Name]:[Full Name]],0))&amp;RIGHT(INDEX(FPL_Fixtures_Extract[],MATCH($A381,FPL_Fixtures_Extract[[Player]:[Player]],0),MATCH(FPL_Combined[[#Headers],[Gameweek 12]],FPL_Fixtures_Extract[#Headers],0)),3))</f>
        <v>LIV(A) 2-1</v>
      </c>
      <c r="N381" t="str">
        <f ca="1">IF(RIGHT(FPL_Combined[[#Headers],[Gameweek 13]],2)&lt;$B$622,INDEX(FPL_Results_Extract[Gameweek 13],MATCH($A381,FPL_Results_Extract[[Player]:[Player]],0)),INDEX(Team_Key[[Abbreviation]:[Abbreviation]],MATCH(LEFT(INDEX(FPL_Fixtures_Extract[],MATCH($A381,FPL_Fixtures_Extract[[Player]:[Player]],0),MATCH(FPL_Combined[[#Headers],[Gameweek 13]],FPL_Fixtures_Extract[#Headers],0)),LEN(INDEX(FPL_Fixtures_Extract[],MATCH($A381,FPL_Fixtures_Extract[[Player]:[Player]],0),MATCH(FPL_Combined[[#Headers],[Gameweek 13]],FPL_Fixtures_Extract[#Headers],0)))-4),Team_Key[[Full Name]:[Full Name]],0))&amp;RIGHT(INDEX(FPL_Fixtures_Extract[],MATCH($A381,FPL_Fixtures_Extract[[Player]:[Player]],0),MATCH(FPL_Combined[[#Headers],[Gameweek 13]],FPL_Fixtures_Extract[#Headers],0)),3))</f>
        <v>SUN(H) 0-1</v>
      </c>
      <c r="O381" t="str">
        <f ca="1">IF(RIGHT(FPL_Combined[[#Headers],[Gameweek 14]],2)&lt;$B$622,INDEX(FPL_Results_Extract[Gameweek 14],MATCH($A381,FPL_Results_Extract[[Player]:[Player]],0)),INDEX(Team_Key[[Abbreviation]:[Abbreviation]],MATCH(LEFT(INDEX(FPL_Fixtures_Extract[],MATCH($A381,FPL_Fixtures_Extract[[Player]:[Player]],0),MATCH(FPL_Combined[[#Headers],[Gameweek 14]],FPL_Fixtures_Extract[#Headers],0)),LEN(INDEX(FPL_Fixtures_Extract[],MATCH($A381,FPL_Fixtures_Extract[[Player]:[Player]],0),MATCH(FPL_Combined[[#Headers],[Gameweek 14]],FPL_Fixtures_Extract[#Headers],0)))-4),Team_Key[[Full Name]:[Full Name]],0))&amp;RIGHT(INDEX(FPL_Fixtures_Extract[],MATCH($A381,FPL_Fixtures_Extract[[Player]:[Player]],0),MATCH(FPL_Combined[[#Headers],[Gameweek 14]],FPL_Fixtures_Extract[#Headers],0)),3))</f>
        <v>NEW(H) 5-1</v>
      </c>
      <c r="P381" t="str">
        <f ca="1">IF(RIGHT(FPL_Combined[[#Headers],[Gameweek 15]],2)&lt;$B$622,INDEX(FPL_Results_Extract[Gameweek 15],MATCH($A381,FPL_Results_Extract[[Player]:[Player]],0)),INDEX(Team_Key[[Abbreviation]:[Abbreviation]],MATCH(LEFT(INDEX(FPL_Fixtures_Extract[],MATCH($A381,FPL_Fixtures_Extract[[Player]:[Player]],0),MATCH(FPL_Combined[[#Headers],[Gameweek 15]],FPL_Fixtures_Extract[#Headers],0)),LEN(INDEX(FPL_Fixtures_Extract[],MATCH($A381,FPL_Fixtures_Extract[[Player]:[Player]],0),MATCH(FPL_Combined[[#Headers],[Gameweek 15]],FPL_Fixtures_Extract[#Headers],0)))-4),Team_Key[[Full Name]:[Full Name]],0))&amp;RIGHT(INDEX(FPL_Fixtures_Extract[],MATCH($A381,FPL_Fixtures_Extract[[Player]:[Player]],0),MATCH(FPL_Combined[[#Headers],[Gameweek 15]],FPL_Fixtures_Extract[#Headers],0)),3))</f>
        <v>EVE(A) 1-1</v>
      </c>
      <c r="Q381" t="str">
        <f ca="1">IF(RIGHT(FPL_Combined[[#Headers],[Gameweek 16]],2)&lt;$B$622,INDEX(FPL_Results_Extract[Gameweek 16],MATCH($A381,FPL_Results_Extract[[Player]:[Player]],0)),INDEX(Team_Key[[Abbreviation]:[Abbreviation]],MATCH(LEFT(INDEX(FPL_Fixtures_Extract[],MATCH($A381,FPL_Fixtures_Extract[[Player]:[Player]],0),MATCH(FPL_Combined[[#Headers],[Gameweek 16]],FPL_Fixtures_Extract[#Headers],0)),LEN(INDEX(FPL_Fixtures_Extract[],MATCH($A381,FPL_Fixtures_Extract[[Player]:[Player]],0),MATCH(FPL_Combined[[#Headers],[Gameweek 16]],FPL_Fixtures_Extract[#Headers],0)))-4),Team_Key[[Full Name]:[Full Name]],0))&amp;RIGHT(INDEX(FPL_Fixtures_Extract[],MATCH($A381,FPL_Fixtures_Extract[[Player]:[Player]],0),MATCH(FPL_Combined[[#Headers],[Gameweek 16]],FPL_Fixtures_Extract[#Headers],0)),3))</f>
        <v>SOU(H) 1-0</v>
      </c>
      <c r="R381" t="str">
        <f ca="1">IF(RIGHT(FPL_Combined[[#Headers],[Gameweek 17]],2)&lt;$B$622,INDEX(FPL_Results_Extract[Gameweek 17],MATCH($A381,FPL_Results_Extract[[Player]:[Player]],0)),INDEX(Team_Key[[Abbreviation]:[Abbreviation]],MATCH(LEFT(INDEX(FPL_Fixtures_Extract[],MATCH($A381,FPL_Fixtures_Extract[[Player]:[Player]],0),MATCH(FPL_Combined[[#Headers],[Gameweek 17]],FPL_Fixtures_Extract[#Headers],0)),LEN(INDEX(FPL_Fixtures_Extract[],MATCH($A381,FPL_Fixtures_Extract[[Player]:[Player]],0),MATCH(FPL_Combined[[#Headers],[Gameweek 17]],FPL_Fixtures_Extract[#Headers],0)))-4),Team_Key[[Full Name]:[Full Name]],0))&amp;RIGHT(INDEX(FPL_Fixtures_Extract[],MATCH($A381,FPL_Fixtures_Extract[[Player]:[Player]],0),MATCH(FPL_Combined[[#Headers],[Gameweek 17]],FPL_Fixtures_Extract[#Headers],0)),3))</f>
        <v>STK(A) 2-1</v>
      </c>
      <c r="S381" t="str">
        <f ca="1">IF(RIGHT(FPL_Combined[[#Headers],[Gameweek 18]],2)&lt;$B$622,INDEX(FPL_Results_Extract[Gameweek 18],MATCH($A381,FPL_Results_Extract[[Player]:[Player]],0)),INDEX(Team_Key[[Abbreviation]:[Abbreviation]],MATCH(LEFT(INDEX(FPL_Fixtures_Extract[],MATCH($A381,FPL_Fixtures_Extract[[Player]:[Player]],0),MATCH(FPL_Combined[[#Headers],[Gameweek 18]],FPL_Fixtures_Extract[#Headers],0)),LEN(INDEX(FPL_Fixtures_Extract[],MATCH($A381,FPL_Fixtures_Extract[[Player]:[Player]],0),MATCH(FPL_Combined[[#Headers],[Gameweek 18]],FPL_Fixtures_Extract[#Headers],0)))-4),Team_Key[[Full Name]:[Full Name]],0))&amp;RIGHT(INDEX(FPL_Fixtures_Extract[],MATCH($A381,FPL_Fixtures_Extract[[Player]:[Player]],0),MATCH(FPL_Combined[[#Headers],[Gameweek 18]],FPL_Fixtures_Extract[#Headers],0)),3))</f>
        <v>BOU(A) 0-0</v>
      </c>
      <c r="T381" t="str">
        <f ca="1">IF(RIGHT(FPL_Combined[[#Headers],[Gameweek 19]],2)&lt;$B$622,INDEX(FPL_Results_Extract[Gameweek 19],MATCH($A381,FPL_Results_Extract[[Player]:[Player]],0)),INDEX(Team_Key[[Abbreviation]:[Abbreviation]],MATCH(LEFT(INDEX(FPL_Fixtures_Extract[],MATCH($A381,FPL_Fixtures_Extract[[Player]:[Player]],0),MATCH(FPL_Combined[[#Headers],[Gameweek 19]],FPL_Fixtures_Extract[#Headers],0)),LEN(INDEX(FPL_Fixtures_Extract[],MATCH($A381,FPL_Fixtures_Extract[[Player]:[Player]],0),MATCH(FPL_Combined[[#Headers],[Gameweek 19]],FPL_Fixtures_Extract[#Headers],0)))-4),Team_Key[[Full Name]:[Full Name]],0))&amp;RIGHT(INDEX(FPL_Fixtures_Extract[],MATCH($A381,FPL_Fixtures_Extract[[Player]:[Player]],0),MATCH(FPL_Combined[[#Headers],[Gameweek 19]],FPL_Fixtures_Extract[#Headers],0)),3))</f>
        <v>SWA(H) 0-0</v>
      </c>
      <c r="U381" t="str">
        <f ca="1">IF(RIGHT(FPL_Combined[[#Headers],[Gameweek 20]],2)&lt;$B$622,INDEX(FPL_Results_Extract[Gameweek 20],MATCH($A381,FPL_Results_Extract[[Player]:[Player]],0)),INDEX(Team_Key[[Abbreviation]:[Abbreviation]],MATCH(LEFT(INDEX(FPL_Fixtures_Extract[],MATCH($A381,FPL_Fixtures_Extract[[Player]:[Player]],0),MATCH(FPL_Combined[[#Headers],[Gameweek 20]],FPL_Fixtures_Extract[#Headers],0)),LEN(INDEX(FPL_Fixtures_Extract[],MATCH($A381,FPL_Fixtures_Extract[[Player]:[Player]],0),MATCH(FPL_Combined[[#Headers],[Gameweek 20]],FPL_Fixtures_Extract[#Headers],0)))-4),Team_Key[[Full Name]:[Full Name]],0))&amp;RIGHT(INDEX(FPL_Fixtures_Extract[],MATCH($A381,FPL_Fixtures_Extract[[Player]:[Player]],0),MATCH(FPL_Combined[[#Headers],[Gameweek 20]],FPL_Fixtures_Extract[#Headers],0)),3))</f>
        <v>CHE(H) 0-3</v>
      </c>
      <c r="V381" t="str">
        <f ca="1">IF(RIGHT(FPL_Combined[[#Headers],[Gameweek 21]],2)&lt;$B$622,INDEX(FPL_Results_Extract[Gameweek 21],MATCH($A381,FPL_Results_Extract[[Player]:[Player]],0)),INDEX(Team_Key[[Abbreviation]:[Abbreviation]],MATCH(LEFT(INDEX(FPL_Fixtures_Extract[],MATCH($A381,FPL_Fixtures_Extract[[Player]:[Player]],0),MATCH(FPL_Combined[[#Headers],[Gameweek 21]],FPL_Fixtures_Extract[#Headers],0)),LEN(INDEX(FPL_Fixtures_Extract[],MATCH($A381,FPL_Fixtures_Extract[[Player]:[Player]],0),MATCH(FPL_Combined[[#Headers],[Gameweek 21]],FPL_Fixtures_Extract[#Headers],0)))-4),Team_Key[[Full Name]:[Full Name]],0))&amp;RIGHT(INDEX(FPL_Fixtures_Extract[],MATCH($A381,FPL_Fixtures_Extract[[Player]:[Player]],0),MATCH(FPL_Combined[[#Headers],[Gameweek 21]],FPL_Fixtures_Extract[#Headers],0)),3))</f>
        <v>AVL(A) 0-1</v>
      </c>
      <c r="W381" t="str">
        <f ca="1">IF(RIGHT(FPL_Combined[[#Headers],[Gameweek 22]],2)&lt;$B$622,INDEX(FPL_Results_Extract[Gameweek 22],MATCH($A381,FPL_Results_Extract[[Player]:[Player]],0)),INDEX(Team_Key[[Abbreviation]:[Abbreviation]],MATCH(LEFT(INDEX(FPL_Fixtures_Extract[],MATCH($A381,FPL_Fixtures_Extract[[Player]:[Player]],0),MATCH(FPL_Combined[[#Headers],[Gameweek 22]],FPL_Fixtures_Extract[#Headers],0)),LEN(INDEX(FPL_Fixtures_Extract[],MATCH($A381,FPL_Fixtures_Extract[[Player]:[Player]],0),MATCH(FPL_Combined[[#Headers],[Gameweek 22]],FPL_Fixtures_Extract[#Headers],0)))-4),Team_Key[[Full Name]:[Full Name]],0))&amp;RIGHT(INDEX(FPL_Fixtures_Extract[],MATCH($A381,FPL_Fixtures_Extract[[Player]:[Player]],0),MATCH(FPL_Combined[[#Headers],[Gameweek 22]],FPL_Fixtures_Extract[#Headers],0)),3))</f>
        <v>MCI(A) 0-4</v>
      </c>
      <c r="X381" t="str">
        <f ca="1">IF(RIGHT(FPL_Combined[[#Headers],[Gameweek 23]],2)&lt;$B$622,INDEX(FPL_Results_Extract[Gameweek 23],MATCH($A381,FPL_Results_Extract[[Player]:[Player]],0)),INDEX(Team_Key[[Abbreviation]:[Abbreviation]],MATCH(LEFT(INDEX(FPL_Fixtures_Extract[],MATCH($A381,FPL_Fixtures_Extract[[Player]:[Player]],0),MATCH(FPL_Combined[[#Headers],[Gameweek 23]],FPL_Fixtures_Extract[#Headers],0)),LEN(INDEX(FPL_Fixtures_Extract[],MATCH($A381,FPL_Fixtures_Extract[[Player]:[Player]],0),MATCH(FPL_Combined[[#Headers],[Gameweek 23]],FPL_Fixtures_Extract[#Headers],0)))-4),Team_Key[[Full Name]:[Full Name]],0))&amp;RIGHT(INDEX(FPL_Fixtures_Extract[],MATCH($A381,FPL_Fixtures_Extract[[Player]:[Player]],0),MATCH(FPL_Combined[[#Headers],[Gameweek 23]],FPL_Fixtures_Extract[#Headers],0)),3))</f>
        <v>TOT(H) 1-3</v>
      </c>
      <c r="Y381" t="str">
        <f ca="1">IF(RIGHT(FPL_Combined[[#Headers],[Gameweek 24]],2)&lt;$B$622,INDEX(FPL_Results_Extract[Team],MATCH($A381,FPL_Results_Extract[[Player]:[Player]],0)),INDEX(Team_Key[[Abbreviation]:[Abbreviation]],MATCH(LEFT(INDEX(FPL_Fixtures_Extract[],MATCH($A381,FPL_Fixtures_Extract[[Player]:[Player]],0),MATCH(FPL_Combined[[#Headers],[Gameweek 24]],FPL_Fixtures_Extract[#Headers],0)),LEN(INDEX(FPL_Fixtures_Extract[],MATCH($A381,FPL_Fixtures_Extract[[Player]:[Player]],0),MATCH(FPL_Combined[[#Headers],[Gameweek 24]],FPL_Fixtures_Extract[#Headers],0)))-4),Team_Key[[Full Name]:[Full Name]],0))&amp;RIGHT(INDEX(FPL_Fixtures_Extract[],MATCH($A381,FPL_Fixtures_Extract[[Player]:[Player]],0),MATCH(FPL_Combined[[#Headers],[Gameweek 24]],FPL_Fixtures_Extract[#Headers],0)),3))</f>
        <v>CRY</v>
      </c>
      <c r="Z381" t="str">
        <f ca="1">IF(RIGHT(FPL_Combined[[#Headers],[Gameweek 25]],2)&lt;$B$622,INDEX(FPL_Results_Extract[Player],MATCH($A381,FPL_Results_Extract[[Player]:[Player]],0)),INDEX(Team_Key[[Abbreviation]:[Abbreviation]],MATCH(LEFT(INDEX(FPL_Fixtures_Extract[],MATCH($A381,FPL_Fixtures_Extract[[Player]:[Player]],0),MATCH(FPL_Combined[[#Headers],[Gameweek 25]],FPL_Fixtures_Extract[#Headers],0)),LEN(INDEX(FPL_Fixtures_Extract[],MATCH($A381,FPL_Fixtures_Extract[[Player]:[Player]],0),MATCH(FPL_Combined[[#Headers],[Gameweek 25]],FPL_Fixtures_Extract[#Headers],0)))-4),Team_Key[[Full Name]:[Full Name]],0))&amp;RIGHT(INDEX(FPL_Fixtures_Extract[],MATCH($A381,FPL_Fixtures_Extract[[Player]:[Player]],0),MATCH(FPL_Combined[[#Headers],[Gameweek 25]],FPL_Fixtures_Extract[#Headers],0)),3))</f>
        <v>McCarthy</v>
      </c>
      <c r="AA381" t="str">
        <f ca="1">IF(RIGHT(FPL_Combined[[#Headers],[Gameweek 26]],2)&lt;$B$622,INDEX(FPL_Results_Extract[Gameweek 01],MATCH($A381,FPL_Results_Extract[[Player]:[Player]],0)),INDEX(Team_Key[[Abbreviation]:[Abbreviation]],MATCH(LEFT(INDEX(FPL_Fixtures_Extract[],MATCH($A381,FPL_Fixtures_Extract[[Player]:[Player]],0),MATCH(FPL_Combined[[#Headers],[Gameweek 26]],FPL_Fixtures_Extract[#Headers],0)),LEN(INDEX(FPL_Fixtures_Extract[],MATCH($A381,FPL_Fixtures_Extract[[Player]:[Player]],0),MATCH(FPL_Combined[[#Headers],[Gameweek 26]],FPL_Fixtures_Extract[#Headers],0)))-4),Team_Key[[Full Name]:[Full Name]],0))&amp;RIGHT(INDEX(FPL_Fixtures_Extract[],MATCH($A381,FPL_Fixtures_Extract[[Player]:[Player]],0),MATCH(FPL_Combined[[#Headers],[Gameweek 26]],FPL_Fixtures_Extract[#Headers],0)),3))</f>
        <v>NOR(A) 3-1</v>
      </c>
      <c r="AB381" t="str">
        <f ca="1">IF(RIGHT(FPL_Combined[[#Headers],[Gameweek 27]],2)&lt;$B$622,INDEX(FPL_Results_Extract[Gameweek 02],MATCH($A381,FPL_Results_Extract[[Player]:[Player]],0)),INDEX(Team_Key[[Abbreviation]:[Abbreviation]],MATCH(LEFT(INDEX(FPL_Fixtures_Extract[],MATCH($A381,FPL_Fixtures_Extract[[Player]:[Player]],0),MATCH(FPL_Combined[[#Headers],[Gameweek 27]],FPL_Fixtures_Extract[#Headers],0)),LEN(INDEX(FPL_Fixtures_Extract[],MATCH($A381,FPL_Fixtures_Extract[[Player]:[Player]],0),MATCH(FPL_Combined[[#Headers],[Gameweek 27]],FPL_Fixtures_Extract[#Headers],0)))-4),Team_Key[[Full Name]:[Full Name]],0))&amp;RIGHT(INDEX(FPL_Fixtures_Extract[],MATCH($A381,FPL_Fixtures_Extract[[Player]:[Player]],0),MATCH(FPL_Combined[[#Headers],[Gameweek 27]],FPL_Fixtures_Extract[#Headers],0)),3))</f>
        <v>ARS(H) 1-2</v>
      </c>
      <c r="AC381" t="str">
        <f ca="1">IF(RIGHT(FPL_Combined[[#Headers],[Gameweek 28]],2)&lt;$B$622,INDEX(FPL_Results_Extract[Gameweek 03],MATCH($A381,FPL_Results_Extract[[Player]:[Player]],0)),INDEX(Team_Key[[Abbreviation]:[Abbreviation]],MATCH(LEFT(INDEX(FPL_Fixtures_Extract[],MATCH($A381,FPL_Fixtures_Extract[[Player]:[Player]],0),MATCH(FPL_Combined[[#Headers],[Gameweek 28]],FPL_Fixtures_Extract[#Headers],0)),LEN(INDEX(FPL_Fixtures_Extract[],MATCH($A381,FPL_Fixtures_Extract[[Player]:[Player]],0),MATCH(FPL_Combined[[#Headers],[Gameweek 28]],FPL_Fixtures_Extract[#Headers],0)))-4),Team_Key[[Full Name]:[Full Name]],0))&amp;RIGHT(INDEX(FPL_Fixtures_Extract[],MATCH($A381,FPL_Fixtures_Extract[[Player]:[Player]],0),MATCH(FPL_Combined[[#Headers],[Gameweek 28]],FPL_Fixtures_Extract[#Headers],0)),3))</f>
        <v>AVL(H) 2-1</v>
      </c>
      <c r="AD381" t="str">
        <f ca="1">IF(RIGHT(FPL_Combined[[#Headers],[Gameweek 29]],2)&lt;$B$622,INDEX(FPL_Results_Extract[Gameweek 04],MATCH($A381,FPL_Results_Extract[[Player]:[Player]],0)),INDEX(Team_Key[[Abbreviation]:[Abbreviation]],MATCH(LEFT(INDEX(FPL_Fixtures_Extract[],MATCH($A381,FPL_Fixtures_Extract[[Player]:[Player]],0),MATCH(FPL_Combined[[#Headers],[Gameweek 29]],FPL_Fixtures_Extract[#Headers],0)),LEN(INDEX(FPL_Fixtures_Extract[],MATCH($A381,FPL_Fixtures_Extract[[Player]:[Player]],0),MATCH(FPL_Combined[[#Headers],[Gameweek 29]],FPL_Fixtures_Extract[#Headers],0)))-4),Team_Key[[Full Name]:[Full Name]],0))&amp;RIGHT(INDEX(FPL_Fixtures_Extract[],MATCH($A381,FPL_Fixtures_Extract[[Player]:[Player]],0),MATCH(FPL_Combined[[#Headers],[Gameweek 29]],FPL_Fixtures_Extract[#Headers],0)),3))</f>
        <v>LIV(H)</v>
      </c>
      <c r="AE381" t="e">
        <f ca="1">IF(RIGHT(FPL_Combined[[#Headers],[Gameweek 30]],2)&lt;$B$622,INDEX(FPL_Results_Extract[Gameweek 05],MATCH($A381,FPL_Results_Extract[[Player]:[Player]],0)),INDEX(Team_Key[[Abbreviation]:[Abbreviation]],MATCH(LEFT(INDEX(FPL_Fixtures_Extract[],MATCH($A381,FPL_Fixtures_Extract[[Player]:[Player]],0),MATCH(FPL_Combined[[#Headers],[Gameweek 30]],FPL_Fixtures_Extract[#Headers],0)),LEN(INDEX(FPL_Fixtures_Extract[],MATCH($A381,FPL_Fixtures_Extract[[Player]:[Player]],0),MATCH(FPL_Combined[[#Headers],[Gameweek 30]],FPL_Fixtures_Extract[#Headers],0)))-4),Team_Key[[Full Name]:[Full Name]],0))&amp;RIGHT(INDEX(FPL_Fixtures_Extract[],MATCH($A381,FPL_Fixtures_Extract[[Player]:[Player]],0),MATCH(FPL_Combined[[#Headers],[Gameweek 30]],FPL_Fixtures_Extract[#Headers],0)),3))</f>
        <v>#VALUE!</v>
      </c>
      <c r="AF381" t="str">
        <f ca="1">IF(RIGHT(FPL_Combined[[#Headers],[Gameweek 31]],2)&lt;$B$622,INDEX(FPL_Results_Extract[Gameweek 06],MATCH($A381,FPL_Results_Extract[[Player]:[Player]],0)),INDEX(Team_Key[[Abbreviation]:[Abbreviation]],MATCH(LEFT(INDEX(FPL_Fixtures_Extract[],MATCH($A381,FPL_Fixtures_Extract[[Player]:[Player]],0),MATCH(FPL_Combined[[#Headers],[Gameweek 31]],FPL_Fixtures_Extract[#Headers],0)),LEN(INDEX(FPL_Fixtures_Extract[],MATCH($A381,FPL_Fixtures_Extract[[Player]:[Player]],0),MATCH(FPL_Combined[[#Headers],[Gameweek 31]],FPL_Fixtures_Extract[#Headers],0)))-4),Team_Key[[Full Name]:[Full Name]],0))&amp;RIGHT(INDEX(FPL_Fixtures_Extract[],MATCH($A381,FPL_Fixtures_Extract[[Player]:[Player]],0),MATCH(FPL_Combined[[#Headers],[Gameweek 31]],FPL_Fixtures_Extract[#Headers],0)),3))</f>
        <v>LEI(H)</v>
      </c>
      <c r="AG381" t="str">
        <f ca="1">IF(RIGHT(FPL_Combined[[#Headers],[Gameweek 32]],2)&lt;$B$622,INDEX(FPL_Results_Extract[Gameweek 07],MATCH($A381,FPL_Results_Extract[[Player]:[Player]],0)),INDEX(Team_Key[[Abbreviation]:[Abbreviation]],MATCH(LEFT(INDEX(FPL_Fixtures_Extract[],MATCH($A381,FPL_Fixtures_Extract[[Player]:[Player]],0),MATCH(FPL_Combined[[#Headers],[Gameweek 32]],FPL_Fixtures_Extract[#Headers],0)),LEN(INDEX(FPL_Fixtures_Extract[],MATCH($A381,FPL_Fixtures_Extract[[Player]:[Player]],0),MATCH(FPL_Combined[[#Headers],[Gameweek 32]],FPL_Fixtures_Extract[#Headers],0)))-4),Team_Key[[Full Name]:[Full Name]],0))&amp;RIGHT(INDEX(FPL_Fixtures_Extract[],MATCH($A381,FPL_Fixtures_Extract[[Player]:[Player]],0),MATCH(FPL_Combined[[#Headers],[Gameweek 32]],FPL_Fixtures_Extract[#Headers],0)),3))</f>
        <v>WHU(A)</v>
      </c>
      <c r="AH381" t="str">
        <f ca="1">IF(RIGHT(FPL_Combined[[#Headers],[Gameweek 33]],2)&lt;$B$622,INDEX(FPL_Results_Extract[Gameweek 08],MATCH($A381,FPL_Results_Extract[[Player]:[Player]],0)),INDEX(Team_Key[[Abbreviation]:[Abbreviation]],MATCH(LEFT(INDEX(FPL_Fixtures_Extract[],MATCH($A381,FPL_Fixtures_Extract[[Player]:[Player]],0),MATCH(FPL_Combined[[#Headers],[Gameweek 33]],FPL_Fixtures_Extract[#Headers],0)),LEN(INDEX(FPL_Fixtures_Extract[],MATCH($A381,FPL_Fixtures_Extract[[Player]:[Player]],0),MATCH(FPL_Combined[[#Headers],[Gameweek 33]],FPL_Fixtures_Extract[#Headers],0)))-4),Team_Key[[Full Name]:[Full Name]],0))&amp;RIGHT(INDEX(FPL_Fixtures_Extract[],MATCH($A381,FPL_Fixtures_Extract[[Player]:[Player]],0),MATCH(FPL_Combined[[#Headers],[Gameweek 33]],FPL_Fixtures_Extract[#Headers],0)),3))</f>
        <v>NOR(H)</v>
      </c>
      <c r="AI381" t="str">
        <f ca="1">IF(RIGHT(FPL_Combined[[#Headers],[Gameweek 34]],2)&lt;$B$622,INDEX(FPL_Results_Extract[Gameweek 09],MATCH($A381,FPL_Results_Extract[[Player]:[Player]],0)),INDEX(Team_Key[[Abbreviation]:[Abbreviation]],MATCH(LEFT(INDEX(FPL_Fixtures_Extract[],MATCH($A381,FPL_Fixtures_Extract[[Player]:[Player]],0),MATCH(FPL_Combined[[#Headers],[Gameweek 34]],FPL_Fixtures_Extract[#Headers],0)),LEN(INDEX(FPL_Fixtures_Extract[],MATCH($A381,FPL_Fixtures_Extract[[Player]:[Player]],0),MATCH(FPL_Combined[[#Headers],[Gameweek 34]],FPL_Fixtures_Extract[#Headers],0)))-4),Team_Key[[Full Name]:[Full Name]],0))&amp;RIGHT(INDEX(FPL_Fixtures_Extract[],MATCH($A381,FPL_Fixtures_Extract[[Player]:[Player]],0),MATCH(FPL_Combined[[#Headers],[Gameweek 34]],FPL_Fixtures_Extract[#Headers],0)),3))</f>
        <v>ARS(A)</v>
      </c>
      <c r="AJ381" t="str">
        <f ca="1">IF(RIGHT(FPL_Combined[[#Headers],[Gameweek 35]],2)&lt;$B$622,INDEX(FPL_Results_Extract[Gameweek 10],MATCH($A381,FPL_Results_Extract[[Player]:[Player]],0)),INDEX(Team_Key[[Abbreviation]:[Abbreviation]],MATCH(LEFT(INDEX(FPL_Fixtures_Extract[],MATCH($A381,FPL_Fixtures_Extract[[Player]:[Player]],0),MATCH(FPL_Combined[[#Headers],[Gameweek 35]],FPL_Fixtures_Extract[#Headers],0)),LEN(INDEX(FPL_Fixtures_Extract[],MATCH($A381,FPL_Fixtures_Extract[[Player]:[Player]],0),MATCH(FPL_Combined[[#Headers],[Gameweek 35]],FPL_Fixtures_Extract[#Headers],0)))-4),Team_Key[[Full Name]:[Full Name]],0))&amp;RIGHT(INDEX(FPL_Fixtures_Extract[],MATCH($A381,FPL_Fixtures_Extract[[Player]:[Player]],0),MATCH(FPL_Combined[[#Headers],[Gameweek 35]],FPL_Fixtures_Extract[#Headers],0)),3))</f>
        <v>EVE(H)</v>
      </c>
      <c r="AK381" t="str">
        <f ca="1">IF(RIGHT(FPL_Combined[[#Headers],[Gameweek 36]],2)&lt;$B$622,INDEX(FPL_Results_Extract[Gameweek 11],MATCH($A381,FPL_Results_Extract[[Player]:[Player]],0)),INDEX(Team_Key[[Abbreviation]:[Abbreviation]],MATCH(LEFT(INDEX(FPL_Fixtures_Extract[],MATCH($A381,FPL_Fixtures_Extract[[Player]:[Player]],0),MATCH(FPL_Combined[[#Headers],[Gameweek 36]],FPL_Fixtures_Extract[#Headers],0)),LEN(INDEX(FPL_Fixtures_Extract[],MATCH($A381,FPL_Fixtures_Extract[[Player]:[Player]],0),MATCH(FPL_Combined[[#Headers],[Gameweek 36]],FPL_Fixtures_Extract[#Headers],0)))-4),Team_Key[[Full Name]:[Full Name]],0))&amp;RIGHT(INDEX(FPL_Fixtures_Extract[],MATCH($A381,FPL_Fixtures_Extract[[Player]:[Player]],0),MATCH(FPL_Combined[[#Headers],[Gameweek 36]],FPL_Fixtures_Extract[#Headers],0)),3))</f>
        <v>NEW(A)</v>
      </c>
      <c r="AL381" t="str">
        <f ca="1">IF(RIGHT(FPL_Combined[[#Headers],[Gameweek 37]],2)&lt;$B$622,INDEX(FPL_Results_Extract[Gameweek 12],MATCH($A381,FPL_Results_Extract[[Player]:[Player]],0)),INDEX(Team_Key[[Abbreviation]:[Abbreviation]],MATCH(LEFT(INDEX(FPL_Fixtures_Extract[],MATCH($A381,FPL_Fixtures_Extract[[Player]:[Player]],0),MATCH(FPL_Combined[[#Headers],[Gameweek 37]],FPL_Fixtures_Extract[#Headers],0)),LEN(INDEX(FPL_Fixtures_Extract[],MATCH($A381,FPL_Fixtures_Extract[[Player]:[Player]],0),MATCH(FPL_Combined[[#Headers],[Gameweek 37]],FPL_Fixtures_Extract[#Headers],0)))-4),Team_Key[[Full Name]:[Full Name]],0))&amp;RIGHT(INDEX(FPL_Fixtures_Extract[],MATCH($A381,FPL_Fixtures_Extract[[Player]:[Player]],0),MATCH(FPL_Combined[[#Headers],[Gameweek 37]],FPL_Fixtures_Extract[#Headers],0)),3))</f>
        <v>STK(H)</v>
      </c>
      <c r="AM381" t="str">
        <f ca="1">IF(RIGHT(FPL_Combined[[#Headers],[Gameweek 38]],2)&lt;$B$622,INDEX(FPL_Results_Extract[Gameweek 13],MATCH($A381,FPL_Results_Extract[[Player]:[Player]],0)),INDEX(Team_Key[[Abbreviation]:[Abbreviation]],MATCH(LEFT(INDEX(FPL_Fixtures_Extract[],MATCH($A381,FPL_Fixtures_Extract[[Player]:[Player]],0),MATCH(FPL_Combined[[#Headers],[Gameweek 38]],FPL_Fixtures_Extract[#Headers],0)),LEN(INDEX(FPL_Fixtures_Extract[],MATCH($A381,FPL_Fixtures_Extract[[Player]:[Player]],0),MATCH(FPL_Combined[[#Headers],[Gameweek 38]],FPL_Fixtures_Extract[#Headers],0)))-4),Team_Key[[Full Name]:[Full Name]],0))&amp;RIGHT(INDEX(FPL_Fixtures_Extract[],MATCH($A381,FPL_Fixtures_Extract[[Player]:[Player]],0),MATCH(FPL_Combined[[#Headers],[Gameweek 38]],FPL_Fixtures_Extract[#Headers],0)),3))</f>
        <v>SOU(A)</v>
      </c>
    </row>
    <row r="382" spans="1:39" x14ac:dyDescent="0.45">
      <c r="A382" t="s">
        <v>462</v>
      </c>
      <c r="B382" t="str">
        <f ca="1">IF(RIGHT(FPL_Combined[[#Headers],[Gameweek 01]],2)&lt;$B$622,INDEX(FPL_Results_Extract[Gameweek 01],MATCH($A382,FPL_Results_Extract[[Player]:[Player]],0)),INDEX(Team_Key[[Abbreviation]:[Abbreviation]],MATCH(LEFT(INDEX(FPL_Fixtures_Extract[],MATCH($A382,FPL_Fixtures_Extract[[Player]:[Player]],0),MATCH(FPL_Combined[[#Headers],[Gameweek 01]],FPL_Fixtures_Extract[#Headers],0)),LEN(INDEX(FPL_Fixtures_Extract[],MATCH($A382,FPL_Fixtures_Extract[[Player]:[Player]],0),MATCH(FPL_Combined[[#Headers],[Gameweek 01]],FPL_Fixtures_Extract[#Headers],0)))-4),Team_Key[[Full Name]:[Full Name]],0))&amp;RIGHT(INDEX(FPL_Fixtures_Extract[],MATCH($A382,FPL_Fixtures_Extract[[Player]:[Player]],0),MATCH(FPL_Combined[[#Headers],[Gameweek 01]],FPL_Fixtures_Extract[#Headers],0)),3))</f>
        <v>MCI(H) 0-3</v>
      </c>
      <c r="C382" t="str">
        <f ca="1">IF(RIGHT(FPL_Combined[[#Headers],[Gameweek 02]],2)&lt;$B$622,INDEX(FPL_Results_Extract[Gameweek 02],MATCH($A382,FPL_Results_Extract[[Player]:[Player]],0)),INDEX(Team_Key[[Abbreviation]:[Abbreviation]],MATCH(LEFT(INDEX(FPL_Fixtures_Extract[],MATCH($A382,FPL_Fixtures_Extract[[Player]:[Player]],0),MATCH(FPL_Combined[[#Headers],[Gameweek 02]],FPL_Fixtures_Extract[#Headers],0)),LEN(INDEX(FPL_Fixtures_Extract[],MATCH($A382,FPL_Fixtures_Extract[[Player]:[Player]],0),MATCH(FPL_Combined[[#Headers],[Gameweek 02]],FPL_Fixtures_Extract[#Headers],0)))-4),Team_Key[[Full Name]:[Full Name]],0))&amp;RIGHT(INDEX(FPL_Fixtures_Extract[],MATCH($A382,FPL_Fixtures_Extract[[Player]:[Player]],0),MATCH(FPL_Combined[[#Headers],[Gameweek 02]],FPL_Fixtures_Extract[#Headers],0)),3))</f>
        <v>WAT(A) 0-0</v>
      </c>
      <c r="D382" t="str">
        <f ca="1">IF(RIGHT(FPL_Combined[[#Headers],[Gameweek 03]],2)&lt;$B$622,INDEX(FPL_Results_Extract[Gameweek 03],MATCH($A382,FPL_Results_Extract[[Player]:[Player]],0)),INDEX(Team_Key[[Abbreviation]:[Abbreviation]],MATCH(LEFT(INDEX(FPL_Fixtures_Extract[],MATCH($A382,FPL_Fixtures_Extract[[Player]:[Player]],0),MATCH(FPL_Combined[[#Headers],[Gameweek 03]],FPL_Fixtures_Extract[#Headers],0)),LEN(INDEX(FPL_Fixtures_Extract[],MATCH($A382,FPL_Fixtures_Extract[[Player]:[Player]],0),MATCH(FPL_Combined[[#Headers],[Gameweek 03]],FPL_Fixtures_Extract[#Headers],0)))-4),Team_Key[[Full Name]:[Full Name]],0))&amp;RIGHT(INDEX(FPL_Fixtures_Extract[],MATCH($A382,FPL_Fixtures_Extract[[Player]:[Player]],0),MATCH(FPL_Combined[[#Headers],[Gameweek 03]],FPL_Fixtures_Extract[#Headers],0)),3))</f>
        <v>CHE(H) 2-3</v>
      </c>
      <c r="E382" t="str">
        <f ca="1">IF(RIGHT(FPL_Combined[[#Headers],[Gameweek 04]],2)&lt;$B$622,INDEX(FPL_Results_Extract[Gameweek 04],MATCH($A382,FPL_Results_Extract[[Player]:[Player]],0)),INDEX(Team_Key[[Abbreviation]:[Abbreviation]],MATCH(LEFT(INDEX(FPL_Fixtures_Extract[],MATCH($A382,FPL_Fixtures_Extract[[Player]:[Player]],0),MATCH(FPL_Combined[[#Headers],[Gameweek 04]],FPL_Fixtures_Extract[#Headers],0)),LEN(INDEX(FPL_Fixtures_Extract[],MATCH($A382,FPL_Fixtures_Extract[[Player]:[Player]],0),MATCH(FPL_Combined[[#Headers],[Gameweek 04]],FPL_Fixtures_Extract[#Headers],0)))-4),Team_Key[[Full Name]:[Full Name]],0))&amp;RIGHT(INDEX(FPL_Fixtures_Extract[],MATCH($A382,FPL_Fixtures_Extract[[Player]:[Player]],0),MATCH(FPL_Combined[[#Headers],[Gameweek 04]],FPL_Fixtures_Extract[#Headers],0)),3))</f>
        <v>STK(A) 1-0</v>
      </c>
      <c r="F382" t="str">
        <f ca="1">IF(RIGHT(FPL_Combined[[#Headers],[Gameweek 05]],2)&lt;$B$622,INDEX(FPL_Results_Extract[Gameweek 05],MATCH($A382,FPL_Results_Extract[[Player]:[Player]],0)),INDEX(Team_Key[[Abbreviation]:[Abbreviation]],MATCH(LEFT(INDEX(FPL_Fixtures_Extract[],MATCH($A382,FPL_Fixtures_Extract[[Player]:[Player]],0),MATCH(FPL_Combined[[#Headers],[Gameweek 05]],FPL_Fixtures_Extract[#Headers],0)),LEN(INDEX(FPL_Fixtures_Extract[],MATCH($A382,FPL_Fixtures_Extract[[Player]:[Player]],0),MATCH(FPL_Combined[[#Headers],[Gameweek 05]],FPL_Fixtures_Extract[#Headers],0)))-4),Team_Key[[Full Name]:[Full Name]],0))&amp;RIGHT(INDEX(FPL_Fixtures_Extract[],MATCH($A382,FPL_Fixtures_Extract[[Player]:[Player]],0),MATCH(FPL_Combined[[#Headers],[Gameweek 05]],FPL_Fixtures_Extract[#Headers],0)),3))</f>
        <v>SOU(H) 0-0</v>
      </c>
      <c r="G382" t="str">
        <f ca="1">IF(RIGHT(FPL_Combined[[#Headers],[Gameweek 06]],2)&lt;$B$622,INDEX(FPL_Results_Extract[Gameweek 06],MATCH($A382,FPL_Results_Extract[[Player]:[Player]],0)),INDEX(Team_Key[[Abbreviation]:[Abbreviation]],MATCH(LEFT(INDEX(FPL_Fixtures_Extract[],MATCH($A382,FPL_Fixtures_Extract[[Player]:[Player]],0),MATCH(FPL_Combined[[#Headers],[Gameweek 06]],FPL_Fixtures_Extract[#Headers],0)),LEN(INDEX(FPL_Fixtures_Extract[],MATCH($A382,FPL_Fixtures_Extract[[Player]:[Player]],0),MATCH(FPL_Combined[[#Headers],[Gameweek 06]],FPL_Fixtures_Extract[#Headers],0)))-4),Team_Key[[Full Name]:[Full Name]],0))&amp;RIGHT(INDEX(FPL_Fixtures_Extract[],MATCH($A382,FPL_Fixtures_Extract[[Player]:[Player]],0),MATCH(FPL_Combined[[#Headers],[Gameweek 06]],FPL_Fixtures_Extract[#Headers],0)),3))</f>
        <v>AVL(A) 1-0</v>
      </c>
      <c r="H382" t="str">
        <f ca="1">IF(RIGHT(FPL_Combined[[#Headers],[Gameweek 07]],2)&lt;$B$622,INDEX(FPL_Results_Extract[Gameweek 07],MATCH($A382,FPL_Results_Extract[[Player]:[Player]],0)),INDEX(Team_Key[[Abbreviation]:[Abbreviation]],MATCH(LEFT(INDEX(FPL_Fixtures_Extract[],MATCH($A382,FPL_Fixtures_Extract[[Player]:[Player]],0),MATCH(FPL_Combined[[#Headers],[Gameweek 07]],FPL_Fixtures_Extract[#Headers],0)),LEN(INDEX(FPL_Fixtures_Extract[],MATCH($A382,FPL_Fixtures_Extract[[Player]:[Player]],0),MATCH(FPL_Combined[[#Headers],[Gameweek 07]],FPL_Fixtures_Extract[#Headers],0)))-4),Team_Key[[Full Name]:[Full Name]],0))&amp;RIGHT(INDEX(FPL_Fixtures_Extract[],MATCH($A382,FPL_Fixtures_Extract[[Player]:[Player]],0),MATCH(FPL_Combined[[#Headers],[Gameweek 07]],FPL_Fixtures_Extract[#Headers],0)),3))</f>
        <v>EVE(H) 2-3</v>
      </c>
      <c r="I382" t="str">
        <f ca="1">IF(RIGHT(FPL_Combined[[#Headers],[Gameweek 08]],2)&lt;$B$622,INDEX(FPL_Results_Extract[Gameweek 08],MATCH($A382,FPL_Results_Extract[[Player]:[Player]],0)),INDEX(Team_Key[[Abbreviation]:[Abbreviation]],MATCH(LEFT(INDEX(FPL_Fixtures_Extract[],MATCH($A382,FPL_Fixtures_Extract[[Player]:[Player]],0),MATCH(FPL_Combined[[#Headers],[Gameweek 08]],FPL_Fixtures_Extract[#Headers],0)),LEN(INDEX(FPL_Fixtures_Extract[],MATCH($A382,FPL_Fixtures_Extract[[Player]:[Player]],0),MATCH(FPL_Combined[[#Headers],[Gameweek 08]],FPL_Fixtures_Extract[#Headers],0)))-4),Team_Key[[Full Name]:[Full Name]],0))&amp;RIGHT(INDEX(FPL_Fixtures_Extract[],MATCH($A382,FPL_Fixtures_Extract[[Player]:[Player]],0),MATCH(FPL_Combined[[#Headers],[Gameweek 08]],FPL_Fixtures_Extract[#Headers],0)),3))</f>
        <v>CRY(A) 0-2</v>
      </c>
      <c r="J382" t="str">
        <f ca="1">IF(RIGHT(FPL_Combined[[#Headers],[Gameweek 09]],2)&lt;$B$622,INDEX(FPL_Results_Extract[Gameweek 09],MATCH($A382,FPL_Results_Extract[[Player]:[Player]],0)),INDEX(Team_Key[[Abbreviation]:[Abbreviation]],MATCH(LEFT(INDEX(FPL_Fixtures_Extract[],MATCH($A382,FPL_Fixtures_Extract[[Player]:[Player]],0),MATCH(FPL_Combined[[#Headers],[Gameweek 09]],FPL_Fixtures_Extract[#Headers],0)),LEN(INDEX(FPL_Fixtures_Extract[],MATCH($A382,FPL_Fixtures_Extract[[Player]:[Player]],0),MATCH(FPL_Combined[[#Headers],[Gameweek 09]],FPL_Fixtures_Extract[#Headers],0)))-4),Team_Key[[Full Name]:[Full Name]],0))&amp;RIGHT(INDEX(FPL_Fixtures_Extract[],MATCH($A382,FPL_Fixtures_Extract[[Player]:[Player]],0),MATCH(FPL_Combined[[#Headers],[Gameweek 09]],FPL_Fixtures_Extract[#Headers],0)),3))</f>
        <v>SUN(H) 1-0</v>
      </c>
      <c r="K382" t="str">
        <f ca="1">IF(RIGHT(FPL_Combined[[#Headers],[Gameweek 10]],2)&lt;$B$622,INDEX(FPL_Results_Extract[Gameweek 10],MATCH($A382,FPL_Results_Extract[[Player]:[Player]],0)),INDEX(Team_Key[[Abbreviation]:[Abbreviation]],MATCH(LEFT(INDEX(FPL_Fixtures_Extract[],MATCH($A382,FPL_Fixtures_Extract[[Player]:[Player]],0),MATCH(FPL_Combined[[#Headers],[Gameweek 10]],FPL_Fixtures_Extract[#Headers],0)),LEN(INDEX(FPL_Fixtures_Extract[],MATCH($A382,FPL_Fixtures_Extract[[Player]:[Player]],0),MATCH(FPL_Combined[[#Headers],[Gameweek 10]],FPL_Fixtures_Extract[#Headers],0)))-4),Team_Key[[Full Name]:[Full Name]],0))&amp;RIGHT(INDEX(FPL_Fixtures_Extract[],MATCH($A382,FPL_Fixtures_Extract[[Player]:[Player]],0),MATCH(FPL_Combined[[#Headers],[Gameweek 10]],FPL_Fixtures_Extract[#Headers],0)),3))</f>
        <v>NOR(A) 1-0</v>
      </c>
      <c r="L382" t="str">
        <f ca="1">IF(RIGHT(FPL_Combined[[#Headers],[Gameweek 11]],2)&lt;$B$622,INDEX(FPL_Results_Extract[Gameweek 11],MATCH($A382,FPL_Results_Extract[[Player]:[Player]],0)),INDEX(Team_Key[[Abbreviation]:[Abbreviation]],MATCH(LEFT(INDEX(FPL_Fixtures_Extract[],MATCH($A382,FPL_Fixtures_Extract[[Player]:[Player]],0),MATCH(FPL_Combined[[#Headers],[Gameweek 11]],FPL_Fixtures_Extract[#Headers],0)),LEN(INDEX(FPL_Fixtures_Extract[],MATCH($A382,FPL_Fixtures_Extract[[Player]:[Player]],0),MATCH(FPL_Combined[[#Headers],[Gameweek 11]],FPL_Fixtures_Extract[#Headers],0)))-4),Team_Key[[Full Name]:[Full Name]],0))&amp;RIGHT(INDEX(FPL_Fixtures_Extract[],MATCH($A382,FPL_Fixtures_Extract[[Player]:[Player]],0),MATCH(FPL_Combined[[#Headers],[Gameweek 11]],FPL_Fixtures_Extract[#Headers],0)),3))</f>
        <v>LEI(H) 2-3</v>
      </c>
      <c r="M382" t="str">
        <f ca="1">IF(RIGHT(FPL_Combined[[#Headers],[Gameweek 12]],2)&lt;$B$622,INDEX(FPL_Results_Extract[Gameweek 12],MATCH($A382,FPL_Results_Extract[[Player]:[Player]],0)),INDEX(Team_Key[[Abbreviation]:[Abbreviation]],MATCH(LEFT(INDEX(FPL_Fixtures_Extract[],MATCH($A382,FPL_Fixtures_Extract[[Player]:[Player]],0),MATCH(FPL_Combined[[#Headers],[Gameweek 12]],FPL_Fixtures_Extract[#Headers],0)),LEN(INDEX(FPL_Fixtures_Extract[],MATCH($A382,FPL_Fixtures_Extract[[Player]:[Player]],0),MATCH(FPL_Combined[[#Headers],[Gameweek 12]],FPL_Fixtures_Extract[#Headers],0)))-4),Team_Key[[Full Name]:[Full Name]],0))&amp;RIGHT(INDEX(FPL_Fixtures_Extract[],MATCH($A382,FPL_Fixtures_Extract[[Player]:[Player]],0),MATCH(FPL_Combined[[#Headers],[Gameweek 12]],FPL_Fixtures_Extract[#Headers],0)),3))</f>
        <v>MUN(A) 0-2</v>
      </c>
      <c r="N382" t="str">
        <f ca="1">IF(RIGHT(FPL_Combined[[#Headers],[Gameweek 13]],2)&lt;$B$622,INDEX(FPL_Results_Extract[Gameweek 13],MATCH($A382,FPL_Results_Extract[[Player]:[Player]],0)),INDEX(Team_Key[[Abbreviation]:[Abbreviation]],MATCH(LEFT(INDEX(FPL_Fixtures_Extract[],MATCH($A382,FPL_Fixtures_Extract[[Player]:[Player]],0),MATCH(FPL_Combined[[#Headers],[Gameweek 13]],FPL_Fixtures_Extract[#Headers],0)),LEN(INDEX(FPL_Fixtures_Extract[],MATCH($A382,FPL_Fixtures_Extract[[Player]:[Player]],0),MATCH(FPL_Combined[[#Headers],[Gameweek 13]],FPL_Fixtures_Extract[#Headers],0)))-4),Team_Key[[Full Name]:[Full Name]],0))&amp;RIGHT(INDEX(FPL_Fixtures_Extract[],MATCH($A382,FPL_Fixtures_Extract[[Player]:[Player]],0),MATCH(FPL_Combined[[#Headers],[Gameweek 13]],FPL_Fixtures_Extract[#Headers],0)),3))</f>
        <v>ARS(H) 2-1</v>
      </c>
      <c r="O382" t="str">
        <f ca="1">IF(RIGHT(FPL_Combined[[#Headers],[Gameweek 14]],2)&lt;$B$622,INDEX(FPL_Results_Extract[Gameweek 14],MATCH($A382,FPL_Results_Extract[[Player]:[Player]],0)),INDEX(Team_Key[[Abbreviation]:[Abbreviation]],MATCH(LEFT(INDEX(FPL_Fixtures_Extract[],MATCH($A382,FPL_Fixtures_Extract[[Player]:[Player]],0),MATCH(FPL_Combined[[#Headers],[Gameweek 14]],FPL_Fixtures_Extract[#Headers],0)),LEN(INDEX(FPL_Fixtures_Extract[],MATCH($A382,FPL_Fixtures_Extract[[Player]:[Player]],0),MATCH(FPL_Combined[[#Headers],[Gameweek 14]],FPL_Fixtures_Extract[#Headers],0)))-4),Team_Key[[Full Name]:[Full Name]],0))&amp;RIGHT(INDEX(FPL_Fixtures_Extract[],MATCH($A382,FPL_Fixtures_Extract[[Player]:[Player]],0),MATCH(FPL_Combined[[#Headers],[Gameweek 14]],FPL_Fixtures_Extract[#Headers],0)),3))</f>
        <v>WHU(A) 1-1</v>
      </c>
      <c r="P382" t="str">
        <f ca="1">IF(RIGHT(FPL_Combined[[#Headers],[Gameweek 15]],2)&lt;$B$622,INDEX(FPL_Results_Extract[Gameweek 15],MATCH($A382,FPL_Results_Extract[[Player]:[Player]],0)),INDEX(Team_Key[[Abbreviation]:[Abbreviation]],MATCH(LEFT(INDEX(FPL_Fixtures_Extract[],MATCH($A382,FPL_Fixtures_Extract[[Player]:[Player]],0),MATCH(FPL_Combined[[#Headers],[Gameweek 15]],FPL_Fixtures_Extract[#Headers],0)),LEN(INDEX(FPL_Fixtures_Extract[],MATCH($A382,FPL_Fixtures_Extract[[Player]:[Player]],0),MATCH(FPL_Combined[[#Headers],[Gameweek 15]],FPL_Fixtures_Extract[#Headers],0)))-4),Team_Key[[Full Name]:[Full Name]],0))&amp;RIGHT(INDEX(FPL_Fixtures_Extract[],MATCH($A382,FPL_Fixtures_Extract[[Player]:[Player]],0),MATCH(FPL_Combined[[#Headers],[Gameweek 15]],FPL_Fixtures_Extract[#Headers],0)),3))</f>
        <v>TOT(H) 1-1</v>
      </c>
      <c r="Q382" t="str">
        <f ca="1">IF(RIGHT(FPL_Combined[[#Headers],[Gameweek 16]],2)&lt;$B$622,INDEX(FPL_Results_Extract[Gameweek 16],MATCH($A382,FPL_Results_Extract[[Player]:[Player]],0)),INDEX(Team_Key[[Abbreviation]:[Abbreviation]],MATCH(LEFT(INDEX(FPL_Fixtures_Extract[],MATCH($A382,FPL_Fixtures_Extract[[Player]:[Player]],0),MATCH(FPL_Combined[[#Headers],[Gameweek 16]],FPL_Fixtures_Extract[#Headers],0)),LEN(INDEX(FPL_Fixtures_Extract[],MATCH($A382,FPL_Fixtures_Extract[[Player]:[Player]],0),MATCH(FPL_Combined[[#Headers],[Gameweek 16]],FPL_Fixtures_Extract[#Headers],0)))-4),Team_Key[[Full Name]:[Full Name]],0))&amp;RIGHT(INDEX(FPL_Fixtures_Extract[],MATCH($A382,FPL_Fixtures_Extract[[Player]:[Player]],0),MATCH(FPL_Combined[[#Headers],[Gameweek 16]],FPL_Fixtures_Extract[#Headers],0)),3))</f>
        <v>LIV(A) 2-2</v>
      </c>
      <c r="R382" t="str">
        <f ca="1">IF(RIGHT(FPL_Combined[[#Headers],[Gameweek 17]],2)&lt;$B$622,INDEX(FPL_Results_Extract[Gameweek 17],MATCH($A382,FPL_Results_Extract[[Player]:[Player]],0)),INDEX(Team_Key[[Abbreviation]:[Abbreviation]],MATCH(LEFT(INDEX(FPL_Fixtures_Extract[],MATCH($A382,FPL_Fixtures_Extract[[Player]:[Player]],0),MATCH(FPL_Combined[[#Headers],[Gameweek 17]],FPL_Fixtures_Extract[#Headers],0)),LEN(INDEX(FPL_Fixtures_Extract[],MATCH($A382,FPL_Fixtures_Extract[[Player]:[Player]],0),MATCH(FPL_Combined[[#Headers],[Gameweek 17]],FPL_Fixtures_Extract[#Headers],0)))-4),Team_Key[[Full Name]:[Full Name]],0))&amp;RIGHT(INDEX(FPL_Fixtures_Extract[],MATCH($A382,FPL_Fixtures_Extract[[Player]:[Player]],0),MATCH(FPL_Combined[[#Headers],[Gameweek 17]],FPL_Fixtures_Extract[#Headers],0)),3))</f>
        <v>BOU(H) 1-2</v>
      </c>
      <c r="S382" t="str">
        <f ca="1">IF(RIGHT(FPL_Combined[[#Headers],[Gameweek 18]],2)&lt;$B$622,INDEX(FPL_Results_Extract[Gameweek 18],MATCH($A382,FPL_Results_Extract[[Player]:[Player]],0)),INDEX(Team_Key[[Abbreviation]:[Abbreviation]],MATCH(LEFT(INDEX(FPL_Fixtures_Extract[],MATCH($A382,FPL_Fixtures_Extract[[Player]:[Player]],0),MATCH(FPL_Combined[[#Headers],[Gameweek 18]],FPL_Fixtures_Extract[#Headers],0)),LEN(INDEX(FPL_Fixtures_Extract[],MATCH($A382,FPL_Fixtures_Extract[[Player]:[Player]],0),MATCH(FPL_Combined[[#Headers],[Gameweek 18]],FPL_Fixtures_Extract[#Headers],0)))-4),Team_Key[[Full Name]:[Full Name]],0))&amp;RIGHT(INDEX(FPL_Fixtures_Extract[],MATCH($A382,FPL_Fixtures_Extract[[Player]:[Player]],0),MATCH(FPL_Combined[[#Headers],[Gameweek 18]],FPL_Fixtures_Extract[#Headers],0)),3))</f>
        <v>SWA(A) 0-1</v>
      </c>
      <c r="T382" t="str">
        <f ca="1">IF(RIGHT(FPL_Combined[[#Headers],[Gameweek 19]],2)&lt;$B$622,INDEX(FPL_Results_Extract[Gameweek 19],MATCH($A382,FPL_Results_Extract[[Player]:[Player]],0)),INDEX(Team_Key[[Abbreviation]:[Abbreviation]],MATCH(LEFT(INDEX(FPL_Fixtures_Extract[],MATCH($A382,FPL_Fixtures_Extract[[Player]:[Player]],0),MATCH(FPL_Combined[[#Headers],[Gameweek 19]],FPL_Fixtures_Extract[#Headers],0)),LEN(INDEX(FPL_Fixtures_Extract[],MATCH($A382,FPL_Fixtures_Extract[[Player]:[Player]],0),MATCH(FPL_Combined[[#Headers],[Gameweek 19]],FPL_Fixtures_Extract[#Headers],0)))-4),Team_Key[[Full Name]:[Full Name]],0))&amp;RIGHT(INDEX(FPL_Fixtures_Extract[],MATCH($A382,FPL_Fixtures_Extract[[Player]:[Player]],0),MATCH(FPL_Combined[[#Headers],[Gameweek 19]],FPL_Fixtures_Extract[#Headers],0)),3))</f>
        <v>NEW(H) 1-0</v>
      </c>
      <c r="U382" t="str">
        <f ca="1">IF(RIGHT(FPL_Combined[[#Headers],[Gameweek 20]],2)&lt;$B$622,INDEX(FPL_Results_Extract[Gameweek 20],MATCH($A382,FPL_Results_Extract[[Player]:[Player]],0)),INDEX(Team_Key[[Abbreviation]:[Abbreviation]],MATCH(LEFT(INDEX(FPL_Fixtures_Extract[],MATCH($A382,FPL_Fixtures_Extract[[Player]:[Player]],0),MATCH(FPL_Combined[[#Headers],[Gameweek 20]],FPL_Fixtures_Extract[#Headers],0)),LEN(INDEX(FPL_Fixtures_Extract[],MATCH($A382,FPL_Fixtures_Extract[[Player]:[Player]],0),MATCH(FPL_Combined[[#Headers],[Gameweek 20]],FPL_Fixtures_Extract[#Headers],0)))-4),Team_Key[[Full Name]:[Full Name]],0))&amp;RIGHT(INDEX(FPL_Fixtures_Extract[],MATCH($A382,FPL_Fixtures_Extract[[Player]:[Player]],0),MATCH(FPL_Combined[[#Headers],[Gameweek 20]],FPL_Fixtures_Extract[#Headers],0)),3))</f>
        <v>STK(H) 2-1</v>
      </c>
      <c r="V382" t="str">
        <f ca="1">IF(RIGHT(FPL_Combined[[#Headers],[Gameweek 21]],2)&lt;$B$622,INDEX(FPL_Results_Extract[Gameweek 21],MATCH($A382,FPL_Results_Extract[[Player]:[Player]],0)),INDEX(Team_Key[[Abbreviation]:[Abbreviation]],MATCH(LEFT(INDEX(FPL_Fixtures_Extract[],MATCH($A382,FPL_Fixtures_Extract[[Player]:[Player]],0),MATCH(FPL_Combined[[#Headers],[Gameweek 21]],FPL_Fixtures_Extract[#Headers],0)),LEN(INDEX(FPL_Fixtures_Extract[],MATCH($A382,FPL_Fixtures_Extract[[Player]:[Player]],0),MATCH(FPL_Combined[[#Headers],[Gameweek 21]],FPL_Fixtures_Extract[#Headers],0)))-4),Team_Key[[Full Name]:[Full Name]],0))&amp;RIGHT(INDEX(FPL_Fixtures_Extract[],MATCH($A382,FPL_Fixtures_Extract[[Player]:[Player]],0),MATCH(FPL_Combined[[#Headers],[Gameweek 21]],FPL_Fixtures_Extract[#Headers],0)),3))</f>
        <v>CHE(A) 2-2</v>
      </c>
      <c r="W382" t="str">
        <f ca="1">IF(RIGHT(FPL_Combined[[#Headers],[Gameweek 22]],2)&lt;$B$622,INDEX(FPL_Results_Extract[Gameweek 22],MATCH($A382,FPL_Results_Extract[[Player]:[Player]],0)),INDEX(Team_Key[[Abbreviation]:[Abbreviation]],MATCH(LEFT(INDEX(FPL_Fixtures_Extract[],MATCH($A382,FPL_Fixtures_Extract[[Player]:[Player]],0),MATCH(FPL_Combined[[#Headers],[Gameweek 22]],FPL_Fixtures_Extract[#Headers],0)),LEN(INDEX(FPL_Fixtures_Extract[],MATCH($A382,FPL_Fixtures_Extract[[Player]:[Player]],0),MATCH(FPL_Combined[[#Headers],[Gameweek 22]],FPL_Fixtures_Extract[#Headers],0)))-4),Team_Key[[Full Name]:[Full Name]],0))&amp;RIGHT(INDEX(FPL_Fixtures_Extract[],MATCH($A382,FPL_Fixtures_Extract[[Player]:[Player]],0),MATCH(FPL_Combined[[#Headers],[Gameweek 22]],FPL_Fixtures_Extract[#Headers],0)),3))</f>
        <v>SOU(A) 0-3</v>
      </c>
      <c r="X382" t="str">
        <f ca="1">IF(RIGHT(FPL_Combined[[#Headers],[Gameweek 23]],2)&lt;$B$622,INDEX(FPL_Results_Extract[Gameweek 23],MATCH($A382,FPL_Results_Extract[[Player]:[Player]],0)),INDEX(Team_Key[[Abbreviation]:[Abbreviation]],MATCH(LEFT(INDEX(FPL_Fixtures_Extract[],MATCH($A382,FPL_Fixtures_Extract[[Player]:[Player]],0),MATCH(FPL_Combined[[#Headers],[Gameweek 23]],FPL_Fixtures_Extract[#Headers],0)),LEN(INDEX(FPL_Fixtures_Extract[],MATCH($A382,FPL_Fixtures_Extract[[Player]:[Player]],0),MATCH(FPL_Combined[[#Headers],[Gameweek 23]],FPL_Fixtures_Extract[#Headers],0)))-4),Team_Key[[Full Name]:[Full Name]],0))&amp;RIGHT(INDEX(FPL_Fixtures_Extract[],MATCH($A382,FPL_Fixtures_Extract[[Player]:[Player]],0),MATCH(FPL_Combined[[#Headers],[Gameweek 23]],FPL_Fixtures_Extract[#Headers],0)),3))</f>
        <v>AVL(H) 0-0</v>
      </c>
      <c r="Y382" t="str">
        <f ca="1">IF(RIGHT(FPL_Combined[[#Headers],[Gameweek 24]],2)&lt;$B$622,INDEX(FPL_Results_Extract[Team],MATCH($A382,FPL_Results_Extract[[Player]:[Player]],0)),INDEX(Team_Key[[Abbreviation]:[Abbreviation]],MATCH(LEFT(INDEX(FPL_Fixtures_Extract[],MATCH($A382,FPL_Fixtures_Extract[[Player]:[Player]],0),MATCH(FPL_Combined[[#Headers],[Gameweek 24]],FPL_Fixtures_Extract[#Headers],0)),LEN(INDEX(FPL_Fixtures_Extract[],MATCH($A382,FPL_Fixtures_Extract[[Player]:[Player]],0),MATCH(FPL_Combined[[#Headers],[Gameweek 24]],FPL_Fixtures_Extract[#Headers],0)))-4),Team_Key[[Full Name]:[Full Name]],0))&amp;RIGHT(INDEX(FPL_Fixtures_Extract[],MATCH($A382,FPL_Fixtures_Extract[[Player]:[Player]],0),MATCH(FPL_Combined[[#Headers],[Gameweek 24]],FPL_Fixtures_Extract[#Headers],0)),3))</f>
        <v>WBA</v>
      </c>
      <c r="Z382" t="str">
        <f ca="1">IF(RIGHT(FPL_Combined[[#Headers],[Gameweek 25]],2)&lt;$B$622,INDEX(FPL_Results_Extract[Player],MATCH($A382,FPL_Results_Extract[[Player]:[Player]],0)),INDEX(Team_Key[[Abbreviation]:[Abbreviation]],MATCH(LEFT(INDEX(FPL_Fixtures_Extract[],MATCH($A382,FPL_Fixtures_Extract[[Player]:[Player]],0),MATCH(FPL_Combined[[#Headers],[Gameweek 25]],FPL_Fixtures_Extract[#Headers],0)),LEN(INDEX(FPL_Fixtures_Extract[],MATCH($A382,FPL_Fixtures_Extract[[Player]:[Player]],0),MATCH(FPL_Combined[[#Headers],[Gameweek 25]],FPL_Fixtures_Extract[#Headers],0)))-4),Team_Key[[Full Name]:[Full Name]],0))&amp;RIGHT(INDEX(FPL_Fixtures_Extract[],MATCH($A382,FPL_Fixtures_Extract[[Player]:[Player]],0),MATCH(FPL_Combined[[#Headers],[Gameweek 25]],FPL_Fixtures_Extract[#Headers],0)),3))</f>
        <v>McClean</v>
      </c>
      <c r="AA382" t="str">
        <f ca="1">IF(RIGHT(FPL_Combined[[#Headers],[Gameweek 26]],2)&lt;$B$622,INDEX(FPL_Results_Extract[Gameweek 01],MATCH($A382,FPL_Results_Extract[[Player]:[Player]],0)),INDEX(Team_Key[[Abbreviation]:[Abbreviation]],MATCH(LEFT(INDEX(FPL_Fixtures_Extract[],MATCH($A382,FPL_Fixtures_Extract[[Player]:[Player]],0),MATCH(FPL_Combined[[#Headers],[Gameweek 26]],FPL_Fixtures_Extract[#Headers],0)),LEN(INDEX(FPL_Fixtures_Extract[],MATCH($A382,FPL_Fixtures_Extract[[Player]:[Player]],0),MATCH(FPL_Combined[[#Headers],[Gameweek 26]],FPL_Fixtures_Extract[#Headers],0)))-4),Team_Key[[Full Name]:[Full Name]],0))&amp;RIGHT(INDEX(FPL_Fixtures_Extract[],MATCH($A382,FPL_Fixtures_Extract[[Player]:[Player]],0),MATCH(FPL_Combined[[#Headers],[Gameweek 26]],FPL_Fixtures_Extract[#Headers],0)),3))</f>
        <v>MCI(H) 0-3</v>
      </c>
      <c r="AB382" t="str">
        <f ca="1">IF(RIGHT(FPL_Combined[[#Headers],[Gameweek 27]],2)&lt;$B$622,INDEX(FPL_Results_Extract[Gameweek 02],MATCH($A382,FPL_Results_Extract[[Player]:[Player]],0)),INDEX(Team_Key[[Abbreviation]:[Abbreviation]],MATCH(LEFT(INDEX(FPL_Fixtures_Extract[],MATCH($A382,FPL_Fixtures_Extract[[Player]:[Player]],0),MATCH(FPL_Combined[[#Headers],[Gameweek 27]],FPL_Fixtures_Extract[#Headers],0)),LEN(INDEX(FPL_Fixtures_Extract[],MATCH($A382,FPL_Fixtures_Extract[[Player]:[Player]],0),MATCH(FPL_Combined[[#Headers],[Gameweek 27]],FPL_Fixtures_Extract[#Headers],0)))-4),Team_Key[[Full Name]:[Full Name]],0))&amp;RIGHT(INDEX(FPL_Fixtures_Extract[],MATCH($A382,FPL_Fixtures_Extract[[Player]:[Player]],0),MATCH(FPL_Combined[[#Headers],[Gameweek 27]],FPL_Fixtures_Extract[#Headers],0)),3))</f>
        <v>WAT(A) 0-0</v>
      </c>
      <c r="AC382" t="str">
        <f ca="1">IF(RIGHT(FPL_Combined[[#Headers],[Gameweek 28]],2)&lt;$B$622,INDEX(FPL_Results_Extract[Gameweek 03],MATCH($A382,FPL_Results_Extract[[Player]:[Player]],0)),INDEX(Team_Key[[Abbreviation]:[Abbreviation]],MATCH(LEFT(INDEX(FPL_Fixtures_Extract[],MATCH($A382,FPL_Fixtures_Extract[[Player]:[Player]],0),MATCH(FPL_Combined[[#Headers],[Gameweek 28]],FPL_Fixtures_Extract[#Headers],0)),LEN(INDEX(FPL_Fixtures_Extract[],MATCH($A382,FPL_Fixtures_Extract[[Player]:[Player]],0),MATCH(FPL_Combined[[#Headers],[Gameweek 28]],FPL_Fixtures_Extract[#Headers],0)))-4),Team_Key[[Full Name]:[Full Name]],0))&amp;RIGHT(INDEX(FPL_Fixtures_Extract[],MATCH($A382,FPL_Fixtures_Extract[[Player]:[Player]],0),MATCH(FPL_Combined[[#Headers],[Gameweek 28]],FPL_Fixtures_Extract[#Headers],0)),3))</f>
        <v>CHE(H) 2-3</v>
      </c>
      <c r="AD382" t="str">
        <f ca="1">IF(RIGHT(FPL_Combined[[#Headers],[Gameweek 29]],2)&lt;$B$622,INDEX(FPL_Results_Extract[Gameweek 04],MATCH($A382,FPL_Results_Extract[[Player]:[Player]],0)),INDEX(Team_Key[[Abbreviation]:[Abbreviation]],MATCH(LEFT(INDEX(FPL_Fixtures_Extract[],MATCH($A382,FPL_Fixtures_Extract[[Player]:[Player]],0),MATCH(FPL_Combined[[#Headers],[Gameweek 29]],FPL_Fixtures_Extract[#Headers],0)),LEN(INDEX(FPL_Fixtures_Extract[],MATCH($A382,FPL_Fixtures_Extract[[Player]:[Player]],0),MATCH(FPL_Combined[[#Headers],[Gameweek 29]],FPL_Fixtures_Extract[#Headers],0)))-4),Team_Key[[Full Name]:[Full Name]],0))&amp;RIGHT(INDEX(FPL_Fixtures_Extract[],MATCH($A382,FPL_Fixtures_Extract[[Player]:[Player]],0),MATCH(FPL_Combined[[#Headers],[Gameweek 29]],FPL_Fixtures_Extract[#Headers],0)),3))</f>
        <v>MUN(H)</v>
      </c>
      <c r="AE382" t="str">
        <f ca="1">IF(RIGHT(FPL_Combined[[#Headers],[Gameweek 30]],2)&lt;$B$622,INDEX(FPL_Results_Extract[Gameweek 05],MATCH($A382,FPL_Results_Extract[[Player]:[Player]],0)),INDEX(Team_Key[[Abbreviation]:[Abbreviation]],MATCH(LEFT(INDEX(FPL_Fixtures_Extract[],MATCH($A382,FPL_Fixtures_Extract[[Player]:[Player]],0),MATCH(FPL_Combined[[#Headers],[Gameweek 30]],FPL_Fixtures_Extract[#Headers],0)),LEN(INDEX(FPL_Fixtures_Extract[],MATCH($A382,FPL_Fixtures_Extract[[Player]:[Player]],0),MATCH(FPL_Combined[[#Headers],[Gameweek 30]],FPL_Fixtures_Extract[#Headers],0)))-4),Team_Key[[Full Name]:[Full Name]],0))&amp;RIGHT(INDEX(FPL_Fixtures_Extract[],MATCH($A382,FPL_Fixtures_Extract[[Player]:[Player]],0),MATCH(FPL_Combined[[#Headers],[Gameweek 30]],FPL_Fixtures_Extract[#Headers],0)),3))</f>
        <v>ARS(A)</v>
      </c>
      <c r="AF382" t="str">
        <f ca="1">IF(RIGHT(FPL_Combined[[#Headers],[Gameweek 31]],2)&lt;$B$622,INDEX(FPL_Results_Extract[Gameweek 06],MATCH($A382,FPL_Results_Extract[[Player]:[Player]],0)),INDEX(Team_Key[[Abbreviation]:[Abbreviation]],MATCH(LEFT(INDEX(FPL_Fixtures_Extract[],MATCH($A382,FPL_Fixtures_Extract[[Player]:[Player]],0),MATCH(FPL_Combined[[#Headers],[Gameweek 31]],FPL_Fixtures_Extract[#Headers],0)),LEN(INDEX(FPL_Fixtures_Extract[],MATCH($A382,FPL_Fixtures_Extract[[Player]:[Player]],0),MATCH(FPL_Combined[[#Headers],[Gameweek 31]],FPL_Fixtures_Extract[#Headers],0)))-4),Team_Key[[Full Name]:[Full Name]],0))&amp;RIGHT(INDEX(FPL_Fixtures_Extract[],MATCH($A382,FPL_Fixtures_Extract[[Player]:[Player]],0),MATCH(FPL_Combined[[#Headers],[Gameweek 31]],FPL_Fixtures_Extract[#Headers],0)),3))</f>
        <v>NOR(H)</v>
      </c>
      <c r="AG382" t="str">
        <f ca="1">IF(RIGHT(FPL_Combined[[#Headers],[Gameweek 32]],2)&lt;$B$622,INDEX(FPL_Results_Extract[Gameweek 07],MATCH($A382,FPL_Results_Extract[[Player]:[Player]],0)),INDEX(Team_Key[[Abbreviation]:[Abbreviation]],MATCH(LEFT(INDEX(FPL_Fixtures_Extract[],MATCH($A382,FPL_Fixtures_Extract[[Player]:[Player]],0),MATCH(FPL_Combined[[#Headers],[Gameweek 32]],FPL_Fixtures_Extract[#Headers],0)),LEN(INDEX(FPL_Fixtures_Extract[],MATCH($A382,FPL_Fixtures_Extract[[Player]:[Player]],0),MATCH(FPL_Combined[[#Headers],[Gameweek 32]],FPL_Fixtures_Extract[#Headers],0)))-4),Team_Key[[Full Name]:[Full Name]],0))&amp;RIGHT(INDEX(FPL_Fixtures_Extract[],MATCH($A382,FPL_Fixtures_Extract[[Player]:[Player]],0),MATCH(FPL_Combined[[#Headers],[Gameweek 32]],FPL_Fixtures_Extract[#Headers],0)),3))</f>
        <v>SUN(A)</v>
      </c>
      <c r="AH382" t="str">
        <f ca="1">IF(RIGHT(FPL_Combined[[#Headers],[Gameweek 33]],2)&lt;$B$622,INDEX(FPL_Results_Extract[Gameweek 08],MATCH($A382,FPL_Results_Extract[[Player]:[Player]],0)),INDEX(Team_Key[[Abbreviation]:[Abbreviation]],MATCH(LEFT(INDEX(FPL_Fixtures_Extract[],MATCH($A382,FPL_Fixtures_Extract[[Player]:[Player]],0),MATCH(FPL_Combined[[#Headers],[Gameweek 33]],FPL_Fixtures_Extract[#Headers],0)),LEN(INDEX(FPL_Fixtures_Extract[],MATCH($A382,FPL_Fixtures_Extract[[Player]:[Player]],0),MATCH(FPL_Combined[[#Headers],[Gameweek 33]],FPL_Fixtures_Extract[#Headers],0)))-4),Team_Key[[Full Name]:[Full Name]],0))&amp;RIGHT(INDEX(FPL_Fixtures_Extract[],MATCH($A382,FPL_Fixtures_Extract[[Player]:[Player]],0),MATCH(FPL_Combined[[#Headers],[Gameweek 33]],FPL_Fixtures_Extract[#Headers],0)),3))</f>
        <v>MCI(A)</v>
      </c>
      <c r="AI382" t="str">
        <f ca="1">IF(RIGHT(FPL_Combined[[#Headers],[Gameweek 34]],2)&lt;$B$622,INDEX(FPL_Results_Extract[Gameweek 09],MATCH($A382,FPL_Results_Extract[[Player]:[Player]],0)),INDEX(Team_Key[[Abbreviation]:[Abbreviation]],MATCH(LEFT(INDEX(FPL_Fixtures_Extract[],MATCH($A382,FPL_Fixtures_Extract[[Player]:[Player]],0),MATCH(FPL_Combined[[#Headers],[Gameweek 34]],FPL_Fixtures_Extract[#Headers],0)),LEN(INDEX(FPL_Fixtures_Extract[],MATCH($A382,FPL_Fixtures_Extract[[Player]:[Player]],0),MATCH(FPL_Combined[[#Headers],[Gameweek 34]],FPL_Fixtures_Extract[#Headers],0)))-4),Team_Key[[Full Name]:[Full Name]],0))&amp;RIGHT(INDEX(FPL_Fixtures_Extract[],MATCH($A382,FPL_Fixtures_Extract[[Player]:[Player]],0),MATCH(FPL_Combined[[#Headers],[Gameweek 34]],FPL_Fixtures_Extract[#Headers],0)),3))</f>
        <v>WAT(H)</v>
      </c>
      <c r="AJ382" t="str">
        <f ca="1">IF(RIGHT(FPL_Combined[[#Headers],[Gameweek 35]],2)&lt;$B$622,INDEX(FPL_Results_Extract[Gameweek 10],MATCH($A382,FPL_Results_Extract[[Player]:[Player]],0)),INDEX(Team_Key[[Abbreviation]:[Abbreviation]],MATCH(LEFT(INDEX(FPL_Fixtures_Extract[],MATCH($A382,FPL_Fixtures_Extract[[Player]:[Player]],0),MATCH(FPL_Combined[[#Headers],[Gameweek 35]],FPL_Fixtures_Extract[#Headers],0)),LEN(INDEX(FPL_Fixtures_Extract[],MATCH($A382,FPL_Fixtures_Extract[[Player]:[Player]],0),MATCH(FPL_Combined[[#Headers],[Gameweek 35]],FPL_Fixtures_Extract[#Headers],0)))-4),Team_Key[[Full Name]:[Full Name]],0))&amp;RIGHT(INDEX(FPL_Fixtures_Extract[],MATCH($A382,FPL_Fixtures_Extract[[Player]:[Player]],0),MATCH(FPL_Combined[[#Headers],[Gameweek 35]],FPL_Fixtures_Extract[#Headers],0)),3))</f>
        <v>TOT(A)</v>
      </c>
      <c r="AK382" t="str">
        <f ca="1">IF(RIGHT(FPL_Combined[[#Headers],[Gameweek 36]],2)&lt;$B$622,INDEX(FPL_Results_Extract[Gameweek 11],MATCH($A382,FPL_Results_Extract[[Player]:[Player]],0)),INDEX(Team_Key[[Abbreviation]:[Abbreviation]],MATCH(LEFT(INDEX(FPL_Fixtures_Extract[],MATCH($A382,FPL_Fixtures_Extract[[Player]:[Player]],0),MATCH(FPL_Combined[[#Headers],[Gameweek 36]],FPL_Fixtures_Extract[#Headers],0)),LEN(INDEX(FPL_Fixtures_Extract[],MATCH($A382,FPL_Fixtures_Extract[[Player]:[Player]],0),MATCH(FPL_Combined[[#Headers],[Gameweek 36]],FPL_Fixtures_Extract[#Headers],0)))-4),Team_Key[[Full Name]:[Full Name]],0))&amp;RIGHT(INDEX(FPL_Fixtures_Extract[],MATCH($A382,FPL_Fixtures_Extract[[Player]:[Player]],0),MATCH(FPL_Combined[[#Headers],[Gameweek 36]],FPL_Fixtures_Extract[#Headers],0)),3))</f>
        <v>WHU(H)</v>
      </c>
      <c r="AL382" t="str">
        <f ca="1">IF(RIGHT(FPL_Combined[[#Headers],[Gameweek 37]],2)&lt;$B$622,INDEX(FPL_Results_Extract[Gameweek 12],MATCH($A382,FPL_Results_Extract[[Player]:[Player]],0)),INDEX(Team_Key[[Abbreviation]:[Abbreviation]],MATCH(LEFT(INDEX(FPL_Fixtures_Extract[],MATCH($A382,FPL_Fixtures_Extract[[Player]:[Player]],0),MATCH(FPL_Combined[[#Headers],[Gameweek 37]],FPL_Fixtures_Extract[#Headers],0)),LEN(INDEX(FPL_Fixtures_Extract[],MATCH($A382,FPL_Fixtures_Extract[[Player]:[Player]],0),MATCH(FPL_Combined[[#Headers],[Gameweek 37]],FPL_Fixtures_Extract[#Headers],0)))-4),Team_Key[[Full Name]:[Full Name]],0))&amp;RIGHT(INDEX(FPL_Fixtures_Extract[],MATCH($A382,FPL_Fixtures_Extract[[Player]:[Player]],0),MATCH(FPL_Combined[[#Headers],[Gameweek 37]],FPL_Fixtures_Extract[#Headers],0)),3))</f>
        <v>BOU(A)</v>
      </c>
      <c r="AM382" t="str">
        <f ca="1">IF(RIGHT(FPL_Combined[[#Headers],[Gameweek 38]],2)&lt;$B$622,INDEX(FPL_Results_Extract[Gameweek 13],MATCH($A382,FPL_Results_Extract[[Player]:[Player]],0)),INDEX(Team_Key[[Abbreviation]:[Abbreviation]],MATCH(LEFT(INDEX(FPL_Fixtures_Extract[],MATCH($A382,FPL_Fixtures_Extract[[Player]:[Player]],0),MATCH(FPL_Combined[[#Headers],[Gameweek 38]],FPL_Fixtures_Extract[#Headers],0)),LEN(INDEX(FPL_Fixtures_Extract[],MATCH($A382,FPL_Fixtures_Extract[[Player]:[Player]],0),MATCH(FPL_Combined[[#Headers],[Gameweek 38]],FPL_Fixtures_Extract[#Headers],0)))-4),Team_Key[[Full Name]:[Full Name]],0))&amp;RIGHT(INDEX(FPL_Fixtures_Extract[],MATCH($A382,FPL_Fixtures_Extract[[Player]:[Player]],0),MATCH(FPL_Combined[[#Headers],[Gameweek 38]],FPL_Fixtures_Extract[#Headers],0)),3))</f>
        <v>LIV(H)</v>
      </c>
    </row>
    <row r="383" spans="1:39" x14ac:dyDescent="0.45">
      <c r="A383" t="s">
        <v>475</v>
      </c>
      <c r="B383" t="str">
        <f ca="1">IF(RIGHT(FPL_Combined[[#Headers],[Gameweek 01]],2)&lt;$B$622,INDEX(FPL_Results_Extract[Gameweek 01],MATCH($A383,FPL_Results_Extract[[Player]:[Player]],0)),INDEX(Team_Key[[Abbreviation]:[Abbreviation]],MATCH(LEFT(INDEX(FPL_Fixtures_Extract[],MATCH($A383,FPL_Fixtures_Extract[[Player]:[Player]],0),MATCH(FPL_Combined[[#Headers],[Gameweek 01]],FPL_Fixtures_Extract[#Headers],0)),LEN(INDEX(FPL_Fixtures_Extract[],MATCH($A383,FPL_Fixtures_Extract[[Player]:[Player]],0),MATCH(FPL_Combined[[#Headers],[Gameweek 01]],FPL_Fixtures_Extract[#Headers],0)))-4),Team_Key[[Full Name]:[Full Name]],0))&amp;RIGHT(INDEX(FPL_Fixtures_Extract[],MATCH($A383,FPL_Fixtures_Extract[[Player]:[Player]],0),MATCH(FPL_Combined[[#Headers],[Gameweek 01]],FPL_Fixtures_Extract[#Headers],0)),3))</f>
        <v>WAT(H) 2-2</v>
      </c>
      <c r="C383" t="str">
        <f ca="1">IF(RIGHT(FPL_Combined[[#Headers],[Gameweek 02]],2)&lt;$B$622,INDEX(FPL_Results_Extract[Gameweek 02],MATCH($A383,FPL_Results_Extract[[Player]:[Player]],0)),INDEX(Team_Key[[Abbreviation]:[Abbreviation]],MATCH(LEFT(INDEX(FPL_Fixtures_Extract[],MATCH($A383,FPL_Fixtures_Extract[[Player]:[Player]],0),MATCH(FPL_Combined[[#Headers],[Gameweek 02]],FPL_Fixtures_Extract[#Headers],0)),LEN(INDEX(FPL_Fixtures_Extract[],MATCH($A383,FPL_Fixtures_Extract[[Player]:[Player]],0),MATCH(FPL_Combined[[#Headers],[Gameweek 02]],FPL_Fixtures_Extract[#Headers],0)))-4),Team_Key[[Full Name]:[Full Name]],0))&amp;RIGHT(INDEX(FPL_Fixtures_Extract[],MATCH($A383,FPL_Fixtures_Extract[[Player]:[Player]],0),MATCH(FPL_Combined[[#Headers],[Gameweek 02]],FPL_Fixtures_Extract[#Headers],0)),3))</f>
        <v>SOU(A) 3-0</v>
      </c>
      <c r="D383" t="str">
        <f ca="1">IF(RIGHT(FPL_Combined[[#Headers],[Gameweek 03]],2)&lt;$B$622,INDEX(FPL_Results_Extract[Gameweek 03],MATCH($A383,FPL_Results_Extract[[Player]:[Player]],0)),INDEX(Team_Key[[Abbreviation]:[Abbreviation]],MATCH(LEFT(INDEX(FPL_Fixtures_Extract[],MATCH($A383,FPL_Fixtures_Extract[[Player]:[Player]],0),MATCH(FPL_Combined[[#Headers],[Gameweek 03]],FPL_Fixtures_Extract[#Headers],0)),LEN(INDEX(FPL_Fixtures_Extract[],MATCH($A383,FPL_Fixtures_Extract[[Player]:[Player]],0),MATCH(FPL_Combined[[#Headers],[Gameweek 03]],FPL_Fixtures_Extract[#Headers],0)))-4),Team_Key[[Full Name]:[Full Name]],0))&amp;RIGHT(INDEX(FPL_Fixtures_Extract[],MATCH($A383,FPL_Fixtures_Extract[[Player]:[Player]],0),MATCH(FPL_Combined[[#Headers],[Gameweek 03]],FPL_Fixtures_Extract[#Headers],0)),3))</f>
        <v>MCI(H) 0-2</v>
      </c>
      <c r="E383" t="str">
        <f ca="1">IF(RIGHT(FPL_Combined[[#Headers],[Gameweek 04]],2)&lt;$B$622,INDEX(FPL_Results_Extract[Gameweek 04],MATCH($A383,FPL_Results_Extract[[Player]:[Player]],0)),INDEX(Team_Key[[Abbreviation]:[Abbreviation]],MATCH(LEFT(INDEX(FPL_Fixtures_Extract[],MATCH($A383,FPL_Fixtures_Extract[[Player]:[Player]],0),MATCH(FPL_Combined[[#Headers],[Gameweek 04]],FPL_Fixtures_Extract[#Headers],0)),LEN(INDEX(FPL_Fixtures_Extract[],MATCH($A383,FPL_Fixtures_Extract[[Player]:[Player]],0),MATCH(FPL_Combined[[#Headers],[Gameweek 04]],FPL_Fixtures_Extract[#Headers],0)))-4),Team_Key[[Full Name]:[Full Name]],0))&amp;RIGHT(INDEX(FPL_Fixtures_Extract[],MATCH($A383,FPL_Fixtures_Extract[[Player]:[Player]],0),MATCH(FPL_Combined[[#Headers],[Gameweek 04]],FPL_Fixtures_Extract[#Headers],0)),3))</f>
        <v>TOT(A) 0-0</v>
      </c>
      <c r="F383" t="str">
        <f ca="1">IF(RIGHT(FPL_Combined[[#Headers],[Gameweek 05]],2)&lt;$B$622,INDEX(FPL_Results_Extract[Gameweek 05],MATCH($A383,FPL_Results_Extract[[Player]:[Player]],0)),INDEX(Team_Key[[Abbreviation]:[Abbreviation]],MATCH(LEFT(INDEX(FPL_Fixtures_Extract[],MATCH($A383,FPL_Fixtures_Extract[[Player]:[Player]],0),MATCH(FPL_Combined[[#Headers],[Gameweek 05]],FPL_Fixtures_Extract[#Headers],0)),LEN(INDEX(FPL_Fixtures_Extract[],MATCH($A383,FPL_Fixtures_Extract[[Player]:[Player]],0),MATCH(FPL_Combined[[#Headers],[Gameweek 05]],FPL_Fixtures_Extract[#Headers],0)))-4),Team_Key[[Full Name]:[Full Name]],0))&amp;RIGHT(INDEX(FPL_Fixtures_Extract[],MATCH($A383,FPL_Fixtures_Extract[[Player]:[Player]],0),MATCH(FPL_Combined[[#Headers],[Gameweek 05]],FPL_Fixtures_Extract[#Headers],0)),3))</f>
        <v>CHE(H) 3-1</v>
      </c>
      <c r="G383" t="str">
        <f ca="1">IF(RIGHT(FPL_Combined[[#Headers],[Gameweek 06]],2)&lt;$B$622,INDEX(FPL_Results_Extract[Gameweek 06],MATCH($A383,FPL_Results_Extract[[Player]:[Player]],0)),INDEX(Team_Key[[Abbreviation]:[Abbreviation]],MATCH(LEFT(INDEX(FPL_Fixtures_Extract[],MATCH($A383,FPL_Fixtures_Extract[[Player]:[Player]],0),MATCH(FPL_Combined[[#Headers],[Gameweek 06]],FPL_Fixtures_Extract[#Headers],0)),LEN(INDEX(FPL_Fixtures_Extract[],MATCH($A383,FPL_Fixtures_Extract[[Player]:[Player]],0),MATCH(FPL_Combined[[#Headers],[Gameweek 06]],FPL_Fixtures_Extract[#Headers],0)))-4),Team_Key[[Full Name]:[Full Name]],0))&amp;RIGHT(INDEX(FPL_Fixtures_Extract[],MATCH($A383,FPL_Fixtures_Extract[[Player]:[Player]],0),MATCH(FPL_Combined[[#Headers],[Gameweek 06]],FPL_Fixtures_Extract[#Headers],0)),3))</f>
        <v>SWA(A) 0-0</v>
      </c>
      <c r="H383" t="str">
        <f ca="1">IF(RIGHT(FPL_Combined[[#Headers],[Gameweek 07]],2)&lt;$B$622,INDEX(FPL_Results_Extract[Gameweek 07],MATCH($A383,FPL_Results_Extract[[Player]:[Player]],0)),INDEX(Team_Key[[Abbreviation]:[Abbreviation]],MATCH(LEFT(INDEX(FPL_Fixtures_Extract[],MATCH($A383,FPL_Fixtures_Extract[[Player]:[Player]],0),MATCH(FPL_Combined[[#Headers],[Gameweek 07]],FPL_Fixtures_Extract[#Headers],0)),LEN(INDEX(FPL_Fixtures_Extract[],MATCH($A383,FPL_Fixtures_Extract[[Player]:[Player]],0),MATCH(FPL_Combined[[#Headers],[Gameweek 07]],FPL_Fixtures_Extract[#Headers],0)))-4),Team_Key[[Full Name]:[Full Name]],0))&amp;RIGHT(INDEX(FPL_Fixtures_Extract[],MATCH($A383,FPL_Fixtures_Extract[[Player]:[Player]],0),MATCH(FPL_Combined[[#Headers],[Gameweek 07]],FPL_Fixtures_Extract[#Headers],0)),3))</f>
        <v>WBA(A) 3-2</v>
      </c>
      <c r="I383" t="str">
        <f ca="1">IF(RIGHT(FPL_Combined[[#Headers],[Gameweek 08]],2)&lt;$B$622,INDEX(FPL_Results_Extract[Gameweek 08],MATCH($A383,FPL_Results_Extract[[Player]:[Player]],0)),INDEX(Team_Key[[Abbreviation]:[Abbreviation]],MATCH(LEFT(INDEX(FPL_Fixtures_Extract[],MATCH($A383,FPL_Fixtures_Extract[[Player]:[Player]],0),MATCH(FPL_Combined[[#Headers],[Gameweek 08]],FPL_Fixtures_Extract[#Headers],0)),LEN(INDEX(FPL_Fixtures_Extract[],MATCH($A383,FPL_Fixtures_Extract[[Player]:[Player]],0),MATCH(FPL_Combined[[#Headers],[Gameweek 08]],FPL_Fixtures_Extract[#Headers],0)))-4),Team_Key[[Full Name]:[Full Name]],0))&amp;RIGHT(INDEX(FPL_Fixtures_Extract[],MATCH($A383,FPL_Fixtures_Extract[[Player]:[Player]],0),MATCH(FPL_Combined[[#Headers],[Gameweek 08]],FPL_Fixtures_Extract[#Headers],0)),3))</f>
        <v>LIV(H) 1-1</v>
      </c>
      <c r="J383" t="str">
        <f ca="1">IF(RIGHT(FPL_Combined[[#Headers],[Gameweek 09]],2)&lt;$B$622,INDEX(FPL_Results_Extract[Gameweek 09],MATCH($A383,FPL_Results_Extract[[Player]:[Player]],0)),INDEX(Team_Key[[Abbreviation]:[Abbreviation]],MATCH(LEFT(INDEX(FPL_Fixtures_Extract[],MATCH($A383,FPL_Fixtures_Extract[[Player]:[Player]],0),MATCH(FPL_Combined[[#Headers],[Gameweek 09]],FPL_Fixtures_Extract[#Headers],0)),LEN(INDEX(FPL_Fixtures_Extract[],MATCH($A383,FPL_Fixtures_Extract[[Player]:[Player]],0),MATCH(FPL_Combined[[#Headers],[Gameweek 09]],FPL_Fixtures_Extract[#Headers],0)))-4),Team_Key[[Full Name]:[Full Name]],0))&amp;RIGHT(INDEX(FPL_Fixtures_Extract[],MATCH($A383,FPL_Fixtures_Extract[[Player]:[Player]],0),MATCH(FPL_Combined[[#Headers],[Gameweek 09]],FPL_Fixtures_Extract[#Headers],0)),3))</f>
        <v>MUN(H) 0-3</v>
      </c>
      <c r="K383" t="str">
        <f ca="1">IF(RIGHT(FPL_Combined[[#Headers],[Gameweek 10]],2)&lt;$B$622,INDEX(FPL_Results_Extract[Gameweek 10],MATCH($A383,FPL_Results_Extract[[Player]:[Player]],0)),INDEX(Team_Key[[Abbreviation]:[Abbreviation]],MATCH(LEFT(INDEX(FPL_Fixtures_Extract[],MATCH($A383,FPL_Fixtures_Extract[[Player]:[Player]],0),MATCH(FPL_Combined[[#Headers],[Gameweek 10]],FPL_Fixtures_Extract[#Headers],0)),LEN(INDEX(FPL_Fixtures_Extract[],MATCH($A383,FPL_Fixtures_Extract[[Player]:[Player]],0),MATCH(FPL_Combined[[#Headers],[Gameweek 10]],FPL_Fixtures_Extract[#Headers],0)))-4),Team_Key[[Full Name]:[Full Name]],0))&amp;RIGHT(INDEX(FPL_Fixtures_Extract[],MATCH($A383,FPL_Fixtures_Extract[[Player]:[Player]],0),MATCH(FPL_Combined[[#Headers],[Gameweek 10]],FPL_Fixtures_Extract[#Headers],0)),3))</f>
        <v>ARS(A) 1-2</v>
      </c>
      <c r="L383" t="str">
        <f ca="1">IF(RIGHT(FPL_Combined[[#Headers],[Gameweek 11]],2)&lt;$B$622,INDEX(FPL_Results_Extract[Gameweek 11],MATCH($A383,FPL_Results_Extract[[Player]:[Player]],0)),INDEX(Team_Key[[Abbreviation]:[Abbreviation]],MATCH(LEFT(INDEX(FPL_Fixtures_Extract[],MATCH($A383,FPL_Fixtures_Extract[[Player]:[Player]],0),MATCH(FPL_Combined[[#Headers],[Gameweek 11]],FPL_Fixtures_Extract[#Headers],0)),LEN(INDEX(FPL_Fixtures_Extract[],MATCH($A383,FPL_Fixtures_Extract[[Player]:[Player]],0),MATCH(FPL_Combined[[#Headers],[Gameweek 11]],FPL_Fixtures_Extract[#Headers],0)))-4),Team_Key[[Full Name]:[Full Name]],0))&amp;RIGHT(INDEX(FPL_Fixtures_Extract[],MATCH($A383,FPL_Fixtures_Extract[[Player]:[Player]],0),MATCH(FPL_Combined[[#Headers],[Gameweek 11]],FPL_Fixtures_Extract[#Headers],0)),3))</f>
        <v>SUN(H) 6-2</v>
      </c>
      <c r="M383" t="str">
        <f ca="1">IF(RIGHT(FPL_Combined[[#Headers],[Gameweek 12]],2)&lt;$B$622,INDEX(FPL_Results_Extract[Gameweek 12],MATCH($A383,FPL_Results_Extract[[Player]:[Player]],0)),INDEX(Team_Key[[Abbreviation]:[Abbreviation]],MATCH(LEFT(INDEX(FPL_Fixtures_Extract[],MATCH($A383,FPL_Fixtures_Extract[[Player]:[Player]],0),MATCH(FPL_Combined[[#Headers],[Gameweek 12]],FPL_Fixtures_Extract[#Headers],0)),LEN(INDEX(FPL_Fixtures_Extract[],MATCH($A383,FPL_Fixtures_Extract[[Player]:[Player]],0),MATCH(FPL_Combined[[#Headers],[Gameweek 12]],FPL_Fixtures_Extract[#Headers],0)))-4),Team_Key[[Full Name]:[Full Name]],0))&amp;RIGHT(INDEX(FPL_Fixtures_Extract[],MATCH($A383,FPL_Fixtures_Extract[[Player]:[Player]],0),MATCH(FPL_Combined[[#Headers],[Gameweek 12]],FPL_Fixtures_Extract[#Headers],0)),3))</f>
        <v>WHU(A) 1-1</v>
      </c>
      <c r="N383" t="str">
        <f ca="1">IF(RIGHT(FPL_Combined[[#Headers],[Gameweek 13]],2)&lt;$B$622,INDEX(FPL_Results_Extract[Gameweek 13],MATCH($A383,FPL_Results_Extract[[Player]:[Player]],0)),INDEX(Team_Key[[Abbreviation]:[Abbreviation]],MATCH(LEFT(INDEX(FPL_Fixtures_Extract[],MATCH($A383,FPL_Fixtures_Extract[[Player]:[Player]],0),MATCH(FPL_Combined[[#Headers],[Gameweek 13]],FPL_Fixtures_Extract[#Headers],0)),LEN(INDEX(FPL_Fixtures_Extract[],MATCH($A383,FPL_Fixtures_Extract[[Player]:[Player]],0),MATCH(FPL_Combined[[#Headers],[Gameweek 13]],FPL_Fixtures_Extract[#Headers],0)))-4),Team_Key[[Full Name]:[Full Name]],0))&amp;RIGHT(INDEX(FPL_Fixtures_Extract[],MATCH($A383,FPL_Fixtures_Extract[[Player]:[Player]],0),MATCH(FPL_Combined[[#Headers],[Gameweek 13]],FPL_Fixtures_Extract[#Headers],0)),3))</f>
        <v>AVL(H) 4-0</v>
      </c>
      <c r="O383" t="str">
        <f ca="1">IF(RIGHT(FPL_Combined[[#Headers],[Gameweek 14]],2)&lt;$B$622,INDEX(FPL_Results_Extract[Gameweek 14],MATCH($A383,FPL_Results_Extract[[Player]:[Player]],0)),INDEX(Team_Key[[Abbreviation]:[Abbreviation]],MATCH(LEFT(INDEX(FPL_Fixtures_Extract[],MATCH($A383,FPL_Fixtures_Extract[[Player]:[Player]],0),MATCH(FPL_Combined[[#Headers],[Gameweek 14]],FPL_Fixtures_Extract[#Headers],0)),LEN(INDEX(FPL_Fixtures_Extract[],MATCH($A383,FPL_Fixtures_Extract[[Player]:[Player]],0),MATCH(FPL_Combined[[#Headers],[Gameweek 14]],FPL_Fixtures_Extract[#Headers],0)))-4),Team_Key[[Full Name]:[Full Name]],0))&amp;RIGHT(INDEX(FPL_Fixtures_Extract[],MATCH($A383,FPL_Fixtures_Extract[[Player]:[Player]],0),MATCH(FPL_Combined[[#Headers],[Gameweek 14]],FPL_Fixtures_Extract[#Headers],0)),3))</f>
        <v>BOU(A) 3-3</v>
      </c>
      <c r="P383" t="str">
        <f ca="1">IF(RIGHT(FPL_Combined[[#Headers],[Gameweek 15]],2)&lt;$B$622,INDEX(FPL_Results_Extract[Gameweek 15],MATCH($A383,FPL_Results_Extract[[Player]:[Player]],0)),INDEX(Team_Key[[Abbreviation]:[Abbreviation]],MATCH(LEFT(INDEX(FPL_Fixtures_Extract[],MATCH($A383,FPL_Fixtures_Extract[[Player]:[Player]],0),MATCH(FPL_Combined[[#Headers],[Gameweek 15]],FPL_Fixtures_Extract[#Headers],0)),LEN(INDEX(FPL_Fixtures_Extract[],MATCH($A383,FPL_Fixtures_Extract[[Player]:[Player]],0),MATCH(FPL_Combined[[#Headers],[Gameweek 15]],FPL_Fixtures_Extract[#Headers],0)))-4),Team_Key[[Full Name]:[Full Name]],0))&amp;RIGHT(INDEX(FPL_Fixtures_Extract[],MATCH($A383,FPL_Fixtures_Extract[[Player]:[Player]],0),MATCH(FPL_Combined[[#Headers],[Gameweek 15]],FPL_Fixtures_Extract[#Headers],0)),3))</f>
        <v>CRY(H) 1-1</v>
      </c>
      <c r="Q383" t="str">
        <f ca="1">IF(RIGHT(FPL_Combined[[#Headers],[Gameweek 16]],2)&lt;$B$622,INDEX(FPL_Results_Extract[Gameweek 16],MATCH($A383,FPL_Results_Extract[[Player]:[Player]],0)),INDEX(Team_Key[[Abbreviation]:[Abbreviation]],MATCH(LEFT(INDEX(FPL_Fixtures_Extract[],MATCH($A383,FPL_Fixtures_Extract[[Player]:[Player]],0),MATCH(FPL_Combined[[#Headers],[Gameweek 16]],FPL_Fixtures_Extract[#Headers],0)),LEN(INDEX(FPL_Fixtures_Extract[],MATCH($A383,FPL_Fixtures_Extract[[Player]:[Player]],0),MATCH(FPL_Combined[[#Headers],[Gameweek 16]],FPL_Fixtures_Extract[#Headers],0)))-4),Team_Key[[Full Name]:[Full Name]],0))&amp;RIGHT(INDEX(FPL_Fixtures_Extract[],MATCH($A383,FPL_Fixtures_Extract[[Player]:[Player]],0),MATCH(FPL_Combined[[#Headers],[Gameweek 16]],FPL_Fixtures_Extract[#Headers],0)),3))</f>
        <v>NOR(A) 1-1</v>
      </c>
      <c r="R383" t="str">
        <f ca="1">IF(RIGHT(FPL_Combined[[#Headers],[Gameweek 17]],2)&lt;$B$622,INDEX(FPL_Results_Extract[Gameweek 17],MATCH($A383,FPL_Results_Extract[[Player]:[Player]],0)),INDEX(Team_Key[[Abbreviation]:[Abbreviation]],MATCH(LEFT(INDEX(FPL_Fixtures_Extract[],MATCH($A383,FPL_Fixtures_Extract[[Player]:[Player]],0),MATCH(FPL_Combined[[#Headers],[Gameweek 17]],FPL_Fixtures_Extract[#Headers],0)),LEN(INDEX(FPL_Fixtures_Extract[],MATCH($A383,FPL_Fixtures_Extract[[Player]:[Player]],0),MATCH(FPL_Combined[[#Headers],[Gameweek 17]],FPL_Fixtures_Extract[#Headers],0)))-4),Team_Key[[Full Name]:[Full Name]],0))&amp;RIGHT(INDEX(FPL_Fixtures_Extract[],MATCH($A383,FPL_Fixtures_Extract[[Player]:[Player]],0),MATCH(FPL_Combined[[#Headers],[Gameweek 17]],FPL_Fixtures_Extract[#Headers],0)),3))</f>
        <v>LEI(H) 2-3</v>
      </c>
      <c r="S383" t="str">
        <f ca="1">IF(RIGHT(FPL_Combined[[#Headers],[Gameweek 18]],2)&lt;$B$622,INDEX(FPL_Results_Extract[Gameweek 18],MATCH($A383,FPL_Results_Extract[[Player]:[Player]],0)),INDEX(Team_Key[[Abbreviation]:[Abbreviation]],MATCH(LEFT(INDEX(FPL_Fixtures_Extract[],MATCH($A383,FPL_Fixtures_Extract[[Player]:[Player]],0),MATCH(FPL_Combined[[#Headers],[Gameweek 18]],FPL_Fixtures_Extract[#Headers],0)),LEN(INDEX(FPL_Fixtures_Extract[],MATCH($A383,FPL_Fixtures_Extract[[Player]:[Player]],0),MATCH(FPL_Combined[[#Headers],[Gameweek 18]],FPL_Fixtures_Extract[#Headers],0)))-4),Team_Key[[Full Name]:[Full Name]],0))&amp;RIGHT(INDEX(FPL_Fixtures_Extract[],MATCH($A383,FPL_Fixtures_Extract[[Player]:[Player]],0),MATCH(FPL_Combined[[#Headers],[Gameweek 18]],FPL_Fixtures_Extract[#Headers],0)),3))</f>
        <v>NEW(A) 1-0</v>
      </c>
      <c r="T383" t="str">
        <f ca="1">IF(RIGHT(FPL_Combined[[#Headers],[Gameweek 19]],2)&lt;$B$622,INDEX(FPL_Results_Extract[Gameweek 19],MATCH($A383,FPL_Results_Extract[[Player]:[Player]],0)),INDEX(Team_Key[[Abbreviation]:[Abbreviation]],MATCH(LEFT(INDEX(FPL_Fixtures_Extract[],MATCH($A383,FPL_Fixtures_Extract[[Player]:[Player]],0),MATCH(FPL_Combined[[#Headers],[Gameweek 19]],FPL_Fixtures_Extract[#Headers],0)),LEN(INDEX(FPL_Fixtures_Extract[],MATCH($A383,FPL_Fixtures_Extract[[Player]:[Player]],0),MATCH(FPL_Combined[[#Headers],[Gameweek 19]],FPL_Fixtures_Extract[#Headers],0)))-4),Team_Key[[Full Name]:[Full Name]],0))&amp;RIGHT(INDEX(FPL_Fixtures_Extract[],MATCH($A383,FPL_Fixtures_Extract[[Player]:[Player]],0),MATCH(FPL_Combined[[#Headers],[Gameweek 19]],FPL_Fixtures_Extract[#Headers],0)),3))</f>
        <v>STK(H) 3-4</v>
      </c>
      <c r="U383" t="str">
        <f ca="1">IF(RIGHT(FPL_Combined[[#Headers],[Gameweek 20]],2)&lt;$B$622,INDEX(FPL_Results_Extract[Gameweek 20],MATCH($A383,FPL_Results_Extract[[Player]:[Player]],0)),INDEX(Team_Key[[Abbreviation]:[Abbreviation]],MATCH(LEFT(INDEX(FPL_Fixtures_Extract[],MATCH($A383,FPL_Fixtures_Extract[[Player]:[Player]],0),MATCH(FPL_Combined[[#Headers],[Gameweek 20]],FPL_Fixtures_Extract[#Headers],0)),LEN(INDEX(FPL_Fixtures_Extract[],MATCH($A383,FPL_Fixtures_Extract[[Player]:[Player]],0),MATCH(FPL_Combined[[#Headers],[Gameweek 20]],FPL_Fixtures_Extract[#Headers],0)))-4),Team_Key[[Full Name]:[Full Name]],0))&amp;RIGHT(INDEX(FPL_Fixtures_Extract[],MATCH($A383,FPL_Fixtures_Extract[[Player]:[Player]],0),MATCH(FPL_Combined[[#Headers],[Gameweek 20]],FPL_Fixtures_Extract[#Headers],0)),3))</f>
        <v>TOT(H) 1-1</v>
      </c>
      <c r="V383" t="str">
        <f ca="1">IF(RIGHT(FPL_Combined[[#Headers],[Gameweek 21]],2)&lt;$B$622,INDEX(FPL_Results_Extract[Gameweek 21],MATCH($A383,FPL_Results_Extract[[Player]:[Player]],0)),INDEX(Team_Key[[Abbreviation]:[Abbreviation]],MATCH(LEFT(INDEX(FPL_Fixtures_Extract[],MATCH($A383,FPL_Fixtures_Extract[[Player]:[Player]],0),MATCH(FPL_Combined[[#Headers],[Gameweek 21]],FPL_Fixtures_Extract[#Headers],0)),LEN(INDEX(FPL_Fixtures_Extract[],MATCH($A383,FPL_Fixtures_Extract[[Player]:[Player]],0),MATCH(FPL_Combined[[#Headers],[Gameweek 21]],FPL_Fixtures_Extract[#Headers],0)))-4),Team_Key[[Full Name]:[Full Name]],0))&amp;RIGHT(INDEX(FPL_Fixtures_Extract[],MATCH($A383,FPL_Fixtures_Extract[[Player]:[Player]],0),MATCH(FPL_Combined[[#Headers],[Gameweek 21]],FPL_Fixtures_Extract[#Headers],0)),3))</f>
        <v>MCI(A) 0-0</v>
      </c>
      <c r="W383" t="str">
        <f ca="1">IF(RIGHT(FPL_Combined[[#Headers],[Gameweek 22]],2)&lt;$B$622,INDEX(FPL_Results_Extract[Gameweek 22],MATCH($A383,FPL_Results_Extract[[Player]:[Player]],0)),INDEX(Team_Key[[Abbreviation]:[Abbreviation]],MATCH(LEFT(INDEX(FPL_Fixtures_Extract[],MATCH($A383,FPL_Fixtures_Extract[[Player]:[Player]],0),MATCH(FPL_Combined[[#Headers],[Gameweek 22]],FPL_Fixtures_Extract[#Headers],0)),LEN(INDEX(FPL_Fixtures_Extract[],MATCH($A383,FPL_Fixtures_Extract[[Player]:[Player]],0),MATCH(FPL_Combined[[#Headers],[Gameweek 22]],FPL_Fixtures_Extract[#Headers],0)))-4),Team_Key[[Full Name]:[Full Name]],0))&amp;RIGHT(INDEX(FPL_Fixtures_Extract[],MATCH($A383,FPL_Fixtures_Extract[[Player]:[Player]],0),MATCH(FPL_Combined[[#Headers],[Gameweek 22]],FPL_Fixtures_Extract[#Headers],0)),3))</f>
        <v>CHE(A) 3-3</v>
      </c>
      <c r="X383" t="str">
        <f ca="1">IF(RIGHT(FPL_Combined[[#Headers],[Gameweek 23]],2)&lt;$B$622,INDEX(FPL_Results_Extract[Gameweek 23],MATCH($A383,FPL_Results_Extract[[Player]:[Player]],0)),INDEX(Team_Key[[Abbreviation]:[Abbreviation]],MATCH(LEFT(INDEX(FPL_Fixtures_Extract[],MATCH($A383,FPL_Fixtures_Extract[[Player]:[Player]],0),MATCH(FPL_Combined[[#Headers],[Gameweek 23]],FPL_Fixtures_Extract[#Headers],0)),LEN(INDEX(FPL_Fixtures_Extract[],MATCH($A383,FPL_Fixtures_Extract[[Player]:[Player]],0),MATCH(FPL_Combined[[#Headers],[Gameweek 23]],FPL_Fixtures_Extract[#Headers],0)))-4),Team_Key[[Full Name]:[Full Name]],0))&amp;RIGHT(INDEX(FPL_Fixtures_Extract[],MATCH($A383,FPL_Fixtures_Extract[[Player]:[Player]],0),MATCH(FPL_Combined[[#Headers],[Gameweek 23]],FPL_Fixtures_Extract[#Headers],0)),3))</f>
        <v>SWA(H) 1-2</v>
      </c>
      <c r="Y383" t="str">
        <f ca="1">IF(RIGHT(FPL_Combined[[#Headers],[Gameweek 24]],2)&lt;$B$622,INDEX(FPL_Results_Extract[Team],MATCH($A383,FPL_Results_Extract[[Player]:[Player]],0)),INDEX(Team_Key[[Abbreviation]:[Abbreviation]],MATCH(LEFT(INDEX(FPL_Fixtures_Extract[],MATCH($A383,FPL_Fixtures_Extract[[Player]:[Player]],0),MATCH(FPL_Combined[[#Headers],[Gameweek 24]],FPL_Fixtures_Extract[#Headers],0)),LEN(INDEX(FPL_Fixtures_Extract[],MATCH($A383,FPL_Fixtures_Extract[[Player]:[Player]],0),MATCH(FPL_Combined[[#Headers],[Gameweek 24]],FPL_Fixtures_Extract[#Headers],0)))-4),Team_Key[[Full Name]:[Full Name]],0))&amp;RIGHT(INDEX(FPL_Fixtures_Extract[],MATCH($A383,FPL_Fixtures_Extract[[Player]:[Player]],0),MATCH(FPL_Combined[[#Headers],[Gameweek 24]],FPL_Fixtures_Extract[#Headers],0)),3))</f>
        <v>EVE</v>
      </c>
      <c r="Z383" t="str">
        <f ca="1">IF(RIGHT(FPL_Combined[[#Headers],[Gameweek 25]],2)&lt;$B$622,INDEX(FPL_Results_Extract[Player],MATCH($A383,FPL_Results_Extract[[Player]:[Player]],0)),INDEX(Team_Key[[Abbreviation]:[Abbreviation]],MATCH(LEFT(INDEX(FPL_Fixtures_Extract[],MATCH($A383,FPL_Fixtures_Extract[[Player]:[Player]],0),MATCH(FPL_Combined[[#Headers],[Gameweek 25]],FPL_Fixtures_Extract[#Headers],0)),LEN(INDEX(FPL_Fixtures_Extract[],MATCH($A383,FPL_Fixtures_Extract[[Player]:[Player]],0),MATCH(FPL_Combined[[#Headers],[Gameweek 25]],FPL_Fixtures_Extract[#Headers],0)))-4),Team_Key[[Full Name]:[Full Name]],0))&amp;RIGHT(INDEX(FPL_Fixtures_Extract[],MATCH($A383,FPL_Fixtures_Extract[[Player]:[Player]],0),MATCH(FPL_Combined[[#Headers],[Gameweek 25]],FPL_Fixtures_Extract[#Headers],0)),3))</f>
        <v>McGeady</v>
      </c>
      <c r="AA383" t="str">
        <f ca="1">IF(RIGHT(FPL_Combined[[#Headers],[Gameweek 26]],2)&lt;$B$622,INDEX(FPL_Results_Extract[Gameweek 01],MATCH($A383,FPL_Results_Extract[[Player]:[Player]],0)),INDEX(Team_Key[[Abbreviation]:[Abbreviation]],MATCH(LEFT(INDEX(FPL_Fixtures_Extract[],MATCH($A383,FPL_Fixtures_Extract[[Player]:[Player]],0),MATCH(FPL_Combined[[#Headers],[Gameweek 26]],FPL_Fixtures_Extract[#Headers],0)),LEN(INDEX(FPL_Fixtures_Extract[],MATCH($A383,FPL_Fixtures_Extract[[Player]:[Player]],0),MATCH(FPL_Combined[[#Headers],[Gameweek 26]],FPL_Fixtures_Extract[#Headers],0)))-4),Team_Key[[Full Name]:[Full Name]],0))&amp;RIGHT(INDEX(FPL_Fixtures_Extract[],MATCH($A383,FPL_Fixtures_Extract[[Player]:[Player]],0),MATCH(FPL_Combined[[#Headers],[Gameweek 26]],FPL_Fixtures_Extract[#Headers],0)),3))</f>
        <v>WAT(H) 2-2</v>
      </c>
      <c r="AB383" t="str">
        <f ca="1">IF(RIGHT(FPL_Combined[[#Headers],[Gameweek 27]],2)&lt;$B$622,INDEX(FPL_Results_Extract[Gameweek 02],MATCH($A383,FPL_Results_Extract[[Player]:[Player]],0)),INDEX(Team_Key[[Abbreviation]:[Abbreviation]],MATCH(LEFT(INDEX(FPL_Fixtures_Extract[],MATCH($A383,FPL_Fixtures_Extract[[Player]:[Player]],0),MATCH(FPL_Combined[[#Headers],[Gameweek 27]],FPL_Fixtures_Extract[#Headers],0)),LEN(INDEX(FPL_Fixtures_Extract[],MATCH($A383,FPL_Fixtures_Extract[[Player]:[Player]],0),MATCH(FPL_Combined[[#Headers],[Gameweek 27]],FPL_Fixtures_Extract[#Headers],0)))-4),Team_Key[[Full Name]:[Full Name]],0))&amp;RIGHT(INDEX(FPL_Fixtures_Extract[],MATCH($A383,FPL_Fixtures_Extract[[Player]:[Player]],0),MATCH(FPL_Combined[[#Headers],[Gameweek 27]],FPL_Fixtures_Extract[#Headers],0)),3))</f>
        <v>SOU(A) 3-0</v>
      </c>
      <c r="AC383" t="str">
        <f ca="1">IF(RIGHT(FPL_Combined[[#Headers],[Gameweek 28]],2)&lt;$B$622,INDEX(FPL_Results_Extract[Gameweek 03],MATCH($A383,FPL_Results_Extract[[Player]:[Player]],0)),INDEX(Team_Key[[Abbreviation]:[Abbreviation]],MATCH(LEFT(INDEX(FPL_Fixtures_Extract[],MATCH($A383,FPL_Fixtures_Extract[[Player]:[Player]],0),MATCH(FPL_Combined[[#Headers],[Gameweek 28]],FPL_Fixtures_Extract[#Headers],0)),LEN(INDEX(FPL_Fixtures_Extract[],MATCH($A383,FPL_Fixtures_Extract[[Player]:[Player]],0),MATCH(FPL_Combined[[#Headers],[Gameweek 28]],FPL_Fixtures_Extract[#Headers],0)))-4),Team_Key[[Full Name]:[Full Name]],0))&amp;RIGHT(INDEX(FPL_Fixtures_Extract[],MATCH($A383,FPL_Fixtures_Extract[[Player]:[Player]],0),MATCH(FPL_Combined[[#Headers],[Gameweek 28]],FPL_Fixtures_Extract[#Headers],0)),3))</f>
        <v>MCI(H) 0-2</v>
      </c>
      <c r="AD383" t="str">
        <f ca="1">IF(RIGHT(FPL_Combined[[#Headers],[Gameweek 29]],2)&lt;$B$622,INDEX(FPL_Results_Extract[Gameweek 04],MATCH($A383,FPL_Results_Extract[[Player]:[Player]],0)),INDEX(Team_Key[[Abbreviation]:[Abbreviation]],MATCH(LEFT(INDEX(FPL_Fixtures_Extract[],MATCH($A383,FPL_Fixtures_Extract[[Player]:[Player]],0),MATCH(FPL_Combined[[#Headers],[Gameweek 29]],FPL_Fixtures_Extract[#Headers],0)),LEN(INDEX(FPL_Fixtures_Extract[],MATCH($A383,FPL_Fixtures_Extract[[Player]:[Player]],0),MATCH(FPL_Combined[[#Headers],[Gameweek 29]],FPL_Fixtures_Extract[#Headers],0)))-4),Team_Key[[Full Name]:[Full Name]],0))&amp;RIGHT(INDEX(FPL_Fixtures_Extract[],MATCH($A383,FPL_Fixtures_Extract[[Player]:[Player]],0),MATCH(FPL_Combined[[#Headers],[Gameweek 29]],FPL_Fixtures_Extract[#Headers],0)),3))</f>
        <v>WHU(H)</v>
      </c>
      <c r="AE383" t="e">
        <f ca="1">IF(RIGHT(FPL_Combined[[#Headers],[Gameweek 30]],2)&lt;$B$622,INDEX(FPL_Results_Extract[Gameweek 05],MATCH($A383,FPL_Results_Extract[[Player]:[Player]],0)),INDEX(Team_Key[[Abbreviation]:[Abbreviation]],MATCH(LEFT(INDEX(FPL_Fixtures_Extract[],MATCH($A383,FPL_Fixtures_Extract[[Player]:[Player]],0),MATCH(FPL_Combined[[#Headers],[Gameweek 30]],FPL_Fixtures_Extract[#Headers],0)),LEN(INDEX(FPL_Fixtures_Extract[],MATCH($A383,FPL_Fixtures_Extract[[Player]:[Player]],0),MATCH(FPL_Combined[[#Headers],[Gameweek 30]],FPL_Fixtures_Extract[#Headers],0)))-4),Team_Key[[Full Name]:[Full Name]],0))&amp;RIGHT(INDEX(FPL_Fixtures_Extract[],MATCH($A383,FPL_Fixtures_Extract[[Player]:[Player]],0),MATCH(FPL_Combined[[#Headers],[Gameweek 30]],FPL_Fixtures_Extract[#Headers],0)),3))</f>
        <v>#VALUE!</v>
      </c>
      <c r="AF383" t="str">
        <f ca="1">IF(RIGHT(FPL_Combined[[#Headers],[Gameweek 31]],2)&lt;$B$622,INDEX(FPL_Results_Extract[Gameweek 06],MATCH($A383,FPL_Results_Extract[[Player]:[Player]],0)),INDEX(Team_Key[[Abbreviation]:[Abbreviation]],MATCH(LEFT(INDEX(FPL_Fixtures_Extract[],MATCH($A383,FPL_Fixtures_Extract[[Player]:[Player]],0),MATCH(FPL_Combined[[#Headers],[Gameweek 31]],FPL_Fixtures_Extract[#Headers],0)),LEN(INDEX(FPL_Fixtures_Extract[],MATCH($A383,FPL_Fixtures_Extract[[Player]:[Player]],0),MATCH(FPL_Combined[[#Headers],[Gameweek 31]],FPL_Fixtures_Extract[#Headers],0)))-4),Team_Key[[Full Name]:[Full Name]],0))&amp;RIGHT(INDEX(FPL_Fixtures_Extract[],MATCH($A383,FPL_Fixtures_Extract[[Player]:[Player]],0),MATCH(FPL_Combined[[#Headers],[Gameweek 31]],FPL_Fixtures_Extract[#Headers],0)),3))</f>
        <v>ARS(H)</v>
      </c>
      <c r="AG383" t="str">
        <f ca="1">IF(RIGHT(FPL_Combined[[#Headers],[Gameweek 32]],2)&lt;$B$622,INDEX(FPL_Results_Extract[Gameweek 07],MATCH($A383,FPL_Results_Extract[[Player]:[Player]],0)),INDEX(Team_Key[[Abbreviation]:[Abbreviation]],MATCH(LEFT(INDEX(FPL_Fixtures_Extract[],MATCH($A383,FPL_Fixtures_Extract[[Player]:[Player]],0),MATCH(FPL_Combined[[#Headers],[Gameweek 32]],FPL_Fixtures_Extract[#Headers],0)),LEN(INDEX(FPL_Fixtures_Extract[],MATCH($A383,FPL_Fixtures_Extract[[Player]:[Player]],0),MATCH(FPL_Combined[[#Headers],[Gameweek 32]],FPL_Fixtures_Extract[#Headers],0)))-4),Team_Key[[Full Name]:[Full Name]],0))&amp;RIGHT(INDEX(FPL_Fixtures_Extract[],MATCH($A383,FPL_Fixtures_Extract[[Player]:[Player]],0),MATCH(FPL_Combined[[#Headers],[Gameweek 32]],FPL_Fixtures_Extract[#Headers],0)),3))</f>
        <v>MUN(A)</v>
      </c>
      <c r="AH383" t="str">
        <f ca="1">IF(RIGHT(FPL_Combined[[#Headers],[Gameweek 33]],2)&lt;$B$622,INDEX(FPL_Results_Extract[Gameweek 08],MATCH($A383,FPL_Results_Extract[[Player]:[Player]],0)),INDEX(Team_Key[[Abbreviation]:[Abbreviation]],MATCH(LEFT(INDEX(FPL_Fixtures_Extract[],MATCH($A383,FPL_Fixtures_Extract[[Player]:[Player]],0),MATCH(FPL_Combined[[#Headers],[Gameweek 33]],FPL_Fixtures_Extract[#Headers],0)),LEN(INDEX(FPL_Fixtures_Extract[],MATCH($A383,FPL_Fixtures_Extract[[Player]:[Player]],0),MATCH(FPL_Combined[[#Headers],[Gameweek 33]],FPL_Fixtures_Extract[#Headers],0)))-4),Team_Key[[Full Name]:[Full Name]],0))&amp;RIGHT(INDEX(FPL_Fixtures_Extract[],MATCH($A383,FPL_Fixtures_Extract[[Player]:[Player]],0),MATCH(FPL_Combined[[#Headers],[Gameweek 33]],FPL_Fixtures_Extract[#Headers],0)),3))</f>
        <v>WAT(A)</v>
      </c>
      <c r="AI383" t="str">
        <f ca="1">IF(RIGHT(FPL_Combined[[#Headers],[Gameweek 34]],2)&lt;$B$622,INDEX(FPL_Results_Extract[Gameweek 09],MATCH($A383,FPL_Results_Extract[[Player]:[Player]],0)),INDEX(Team_Key[[Abbreviation]:[Abbreviation]],MATCH(LEFT(INDEX(FPL_Fixtures_Extract[],MATCH($A383,FPL_Fixtures_Extract[[Player]:[Player]],0),MATCH(FPL_Combined[[#Headers],[Gameweek 34]],FPL_Fixtures_Extract[#Headers],0)),LEN(INDEX(FPL_Fixtures_Extract[],MATCH($A383,FPL_Fixtures_Extract[[Player]:[Player]],0),MATCH(FPL_Combined[[#Headers],[Gameweek 34]],FPL_Fixtures_Extract[#Headers],0)))-4),Team_Key[[Full Name]:[Full Name]],0))&amp;RIGHT(INDEX(FPL_Fixtures_Extract[],MATCH($A383,FPL_Fixtures_Extract[[Player]:[Player]],0),MATCH(FPL_Combined[[#Headers],[Gameweek 34]],FPL_Fixtures_Extract[#Headers],0)),3))</f>
        <v>SOU(H)</v>
      </c>
      <c r="AJ383" t="str">
        <f ca="1">IF(RIGHT(FPL_Combined[[#Headers],[Gameweek 35]],2)&lt;$B$622,INDEX(FPL_Results_Extract[Gameweek 10],MATCH($A383,FPL_Results_Extract[[Player]:[Player]],0)),INDEX(Team_Key[[Abbreviation]:[Abbreviation]],MATCH(LEFT(INDEX(FPL_Fixtures_Extract[],MATCH($A383,FPL_Fixtures_Extract[[Player]:[Player]],0),MATCH(FPL_Combined[[#Headers],[Gameweek 35]],FPL_Fixtures_Extract[#Headers],0)),LEN(INDEX(FPL_Fixtures_Extract[],MATCH($A383,FPL_Fixtures_Extract[[Player]:[Player]],0),MATCH(FPL_Combined[[#Headers],[Gameweek 35]],FPL_Fixtures_Extract[#Headers],0)))-4),Team_Key[[Full Name]:[Full Name]],0))&amp;RIGHT(INDEX(FPL_Fixtures_Extract[],MATCH($A383,FPL_Fixtures_Extract[[Player]:[Player]],0),MATCH(FPL_Combined[[#Headers],[Gameweek 35]],FPL_Fixtures_Extract[#Headers],0)),3))</f>
        <v>CRY(A)</v>
      </c>
      <c r="AK383" t="str">
        <f ca="1">IF(RIGHT(FPL_Combined[[#Headers],[Gameweek 36]],2)&lt;$B$622,INDEX(FPL_Results_Extract[Gameweek 11],MATCH($A383,FPL_Results_Extract[[Player]:[Player]],0)),INDEX(Team_Key[[Abbreviation]:[Abbreviation]],MATCH(LEFT(INDEX(FPL_Fixtures_Extract[],MATCH($A383,FPL_Fixtures_Extract[[Player]:[Player]],0),MATCH(FPL_Combined[[#Headers],[Gameweek 36]],FPL_Fixtures_Extract[#Headers],0)),LEN(INDEX(FPL_Fixtures_Extract[],MATCH($A383,FPL_Fixtures_Extract[[Player]:[Player]],0),MATCH(FPL_Combined[[#Headers],[Gameweek 36]],FPL_Fixtures_Extract[#Headers],0)))-4),Team_Key[[Full Name]:[Full Name]],0))&amp;RIGHT(INDEX(FPL_Fixtures_Extract[],MATCH($A383,FPL_Fixtures_Extract[[Player]:[Player]],0),MATCH(FPL_Combined[[#Headers],[Gameweek 36]],FPL_Fixtures_Extract[#Headers],0)),3))</f>
        <v>BOU(H)</v>
      </c>
      <c r="AL383" t="str">
        <f ca="1">IF(RIGHT(FPL_Combined[[#Headers],[Gameweek 37]],2)&lt;$B$622,INDEX(FPL_Results_Extract[Gameweek 12],MATCH($A383,FPL_Results_Extract[[Player]:[Player]],0)),INDEX(Team_Key[[Abbreviation]:[Abbreviation]],MATCH(LEFT(INDEX(FPL_Fixtures_Extract[],MATCH($A383,FPL_Fixtures_Extract[[Player]:[Player]],0),MATCH(FPL_Combined[[#Headers],[Gameweek 37]],FPL_Fixtures_Extract[#Headers],0)),LEN(INDEX(FPL_Fixtures_Extract[],MATCH($A383,FPL_Fixtures_Extract[[Player]:[Player]],0),MATCH(FPL_Combined[[#Headers],[Gameweek 37]],FPL_Fixtures_Extract[#Headers],0)))-4),Team_Key[[Full Name]:[Full Name]],0))&amp;RIGHT(INDEX(FPL_Fixtures_Extract[],MATCH($A383,FPL_Fixtures_Extract[[Player]:[Player]],0),MATCH(FPL_Combined[[#Headers],[Gameweek 37]],FPL_Fixtures_Extract[#Headers],0)),3))</f>
        <v>LEI(A)</v>
      </c>
      <c r="AM383" t="str">
        <f ca="1">IF(RIGHT(FPL_Combined[[#Headers],[Gameweek 38]],2)&lt;$B$622,INDEX(FPL_Results_Extract[Gameweek 13],MATCH($A383,FPL_Results_Extract[[Player]:[Player]],0)),INDEX(Team_Key[[Abbreviation]:[Abbreviation]],MATCH(LEFT(INDEX(FPL_Fixtures_Extract[],MATCH($A383,FPL_Fixtures_Extract[[Player]:[Player]],0),MATCH(FPL_Combined[[#Headers],[Gameweek 38]],FPL_Fixtures_Extract[#Headers],0)),LEN(INDEX(FPL_Fixtures_Extract[],MATCH($A383,FPL_Fixtures_Extract[[Player]:[Player]],0),MATCH(FPL_Combined[[#Headers],[Gameweek 38]],FPL_Fixtures_Extract[#Headers],0)))-4),Team_Key[[Full Name]:[Full Name]],0))&amp;RIGHT(INDEX(FPL_Fixtures_Extract[],MATCH($A383,FPL_Fixtures_Extract[[Player]:[Player]],0),MATCH(FPL_Combined[[#Headers],[Gameweek 38]],FPL_Fixtures_Extract[#Headers],0)),3))</f>
        <v>NOR(H)</v>
      </c>
    </row>
    <row r="384" spans="1:39" x14ac:dyDescent="0.45">
      <c r="A384" t="s">
        <v>370</v>
      </c>
      <c r="B384" t="str">
        <f ca="1">IF(RIGHT(FPL_Combined[[#Headers],[Gameweek 01]],2)&lt;$B$622,INDEX(FPL_Results_Extract[Gameweek 01],MATCH($A384,FPL_Results_Extract[[Player]:[Player]],0)),INDEX(Team_Key[[Abbreviation]:[Abbreviation]],MATCH(LEFT(INDEX(FPL_Fixtures_Extract[],MATCH($A384,FPL_Fixtures_Extract[[Player]:[Player]],0),MATCH(FPL_Combined[[#Headers],[Gameweek 01]],FPL_Fixtures_Extract[#Headers],0)),LEN(INDEX(FPL_Fixtures_Extract[],MATCH($A384,FPL_Fixtures_Extract[[Player]:[Player]],0),MATCH(FPL_Combined[[#Headers],[Gameweek 01]],FPL_Fixtures_Extract[#Headers],0)))-4),Team_Key[[Full Name]:[Full Name]],0))&amp;RIGHT(INDEX(FPL_Fixtures_Extract[],MATCH($A384,FPL_Fixtures_Extract[[Player]:[Player]],0),MATCH(FPL_Combined[[#Headers],[Gameweek 01]],FPL_Fixtures_Extract[#Headers],0)),3))</f>
        <v>EVE(A) 2-2</v>
      </c>
      <c r="C384" t="str">
        <f ca="1">IF(RIGHT(FPL_Combined[[#Headers],[Gameweek 02]],2)&lt;$B$622,INDEX(FPL_Results_Extract[Gameweek 02],MATCH($A384,FPL_Results_Extract[[Player]:[Player]],0)),INDEX(Team_Key[[Abbreviation]:[Abbreviation]],MATCH(LEFT(INDEX(FPL_Fixtures_Extract[],MATCH($A384,FPL_Fixtures_Extract[[Player]:[Player]],0),MATCH(FPL_Combined[[#Headers],[Gameweek 02]],FPL_Fixtures_Extract[#Headers],0)),LEN(INDEX(FPL_Fixtures_Extract[],MATCH($A384,FPL_Fixtures_Extract[[Player]:[Player]],0),MATCH(FPL_Combined[[#Headers],[Gameweek 02]],FPL_Fixtures_Extract[#Headers],0)))-4),Team_Key[[Full Name]:[Full Name]],0))&amp;RIGHT(INDEX(FPL_Fixtures_Extract[],MATCH($A384,FPL_Fixtures_Extract[[Player]:[Player]],0),MATCH(FPL_Combined[[#Headers],[Gameweek 02]],FPL_Fixtures_Extract[#Headers],0)),3))</f>
        <v>WBA(H) 0-0</v>
      </c>
      <c r="D384" t="str">
        <f ca="1">IF(RIGHT(FPL_Combined[[#Headers],[Gameweek 03]],2)&lt;$B$622,INDEX(FPL_Results_Extract[Gameweek 03],MATCH($A384,FPL_Results_Extract[[Player]:[Player]],0)),INDEX(Team_Key[[Abbreviation]:[Abbreviation]],MATCH(LEFT(INDEX(FPL_Fixtures_Extract[],MATCH($A384,FPL_Fixtures_Extract[[Player]:[Player]],0),MATCH(FPL_Combined[[#Headers],[Gameweek 03]],FPL_Fixtures_Extract[#Headers],0)),LEN(INDEX(FPL_Fixtures_Extract[],MATCH($A384,FPL_Fixtures_Extract[[Player]:[Player]],0),MATCH(FPL_Combined[[#Headers],[Gameweek 03]],FPL_Fixtures_Extract[#Headers],0)))-4),Team_Key[[Full Name]:[Full Name]],0))&amp;RIGHT(INDEX(FPL_Fixtures_Extract[],MATCH($A384,FPL_Fixtures_Extract[[Player]:[Player]],0),MATCH(FPL_Combined[[#Headers],[Gameweek 03]],FPL_Fixtures_Extract[#Headers],0)),3))</f>
        <v>SOU(H) 0-0</v>
      </c>
      <c r="E384" t="str">
        <f ca="1">IF(RIGHT(FPL_Combined[[#Headers],[Gameweek 04]],2)&lt;$B$622,INDEX(FPL_Results_Extract[Gameweek 04],MATCH($A384,FPL_Results_Extract[[Player]:[Player]],0)),INDEX(Team_Key[[Abbreviation]:[Abbreviation]],MATCH(LEFT(INDEX(FPL_Fixtures_Extract[],MATCH($A384,FPL_Fixtures_Extract[[Player]:[Player]],0),MATCH(FPL_Combined[[#Headers],[Gameweek 04]],FPL_Fixtures_Extract[#Headers],0)),LEN(INDEX(FPL_Fixtures_Extract[],MATCH($A384,FPL_Fixtures_Extract[[Player]:[Player]],0),MATCH(FPL_Combined[[#Headers],[Gameweek 04]],FPL_Fixtures_Extract[#Headers],0)))-4),Team_Key[[Full Name]:[Full Name]],0))&amp;RIGHT(INDEX(FPL_Fixtures_Extract[],MATCH($A384,FPL_Fixtures_Extract[[Player]:[Player]],0),MATCH(FPL_Combined[[#Headers],[Gameweek 04]],FPL_Fixtures_Extract[#Headers],0)),3))</f>
        <v>MCI(A) 0-2</v>
      </c>
      <c r="F384" t="str">
        <f ca="1">IF(RIGHT(FPL_Combined[[#Headers],[Gameweek 05]],2)&lt;$B$622,INDEX(FPL_Results_Extract[Gameweek 05],MATCH($A384,FPL_Results_Extract[[Player]:[Player]],0)),INDEX(Team_Key[[Abbreviation]:[Abbreviation]],MATCH(LEFT(INDEX(FPL_Fixtures_Extract[],MATCH($A384,FPL_Fixtures_Extract[[Player]:[Player]],0),MATCH(FPL_Combined[[#Headers],[Gameweek 05]],FPL_Fixtures_Extract[#Headers],0)),LEN(INDEX(FPL_Fixtures_Extract[],MATCH($A384,FPL_Fixtures_Extract[[Player]:[Player]],0),MATCH(FPL_Combined[[#Headers],[Gameweek 05]],FPL_Fixtures_Extract[#Headers],0)))-4),Team_Key[[Full Name]:[Full Name]],0))&amp;RIGHT(INDEX(FPL_Fixtures_Extract[],MATCH($A384,FPL_Fixtures_Extract[[Player]:[Player]],0),MATCH(FPL_Combined[[#Headers],[Gameweek 05]],FPL_Fixtures_Extract[#Headers],0)),3))</f>
        <v>SWA(H) 1-0</v>
      </c>
      <c r="G384" t="str">
        <f ca="1">IF(RIGHT(FPL_Combined[[#Headers],[Gameweek 06]],2)&lt;$B$622,INDEX(FPL_Results_Extract[Gameweek 06],MATCH($A384,FPL_Results_Extract[[Player]:[Player]],0)),INDEX(Team_Key[[Abbreviation]:[Abbreviation]],MATCH(LEFT(INDEX(FPL_Fixtures_Extract[],MATCH($A384,FPL_Fixtures_Extract[[Player]:[Player]],0),MATCH(FPL_Combined[[#Headers],[Gameweek 06]],FPL_Fixtures_Extract[#Headers],0)),LEN(INDEX(FPL_Fixtures_Extract[],MATCH($A384,FPL_Fixtures_Extract[[Player]:[Player]],0),MATCH(FPL_Combined[[#Headers],[Gameweek 06]],FPL_Fixtures_Extract[#Headers],0)))-4),Team_Key[[Full Name]:[Full Name]],0))&amp;RIGHT(INDEX(FPL_Fixtures_Extract[],MATCH($A384,FPL_Fixtures_Extract[[Player]:[Player]],0),MATCH(FPL_Combined[[#Headers],[Gameweek 06]],FPL_Fixtures_Extract[#Headers],0)),3))</f>
        <v>NEW(A) 2-1</v>
      </c>
      <c r="H384" t="str">
        <f ca="1">IF(RIGHT(FPL_Combined[[#Headers],[Gameweek 07]],2)&lt;$B$622,INDEX(FPL_Results_Extract[Gameweek 07],MATCH($A384,FPL_Results_Extract[[Player]:[Player]],0)),INDEX(Team_Key[[Abbreviation]:[Abbreviation]],MATCH(LEFT(INDEX(FPL_Fixtures_Extract[],MATCH($A384,FPL_Fixtures_Extract[[Player]:[Player]],0),MATCH(FPL_Combined[[#Headers],[Gameweek 07]],FPL_Fixtures_Extract[#Headers],0)),LEN(INDEX(FPL_Fixtures_Extract[],MATCH($A384,FPL_Fixtures_Extract[[Player]:[Player]],0),MATCH(FPL_Combined[[#Headers],[Gameweek 07]],FPL_Fixtures_Extract[#Headers],0)))-4),Team_Key[[Full Name]:[Full Name]],0))&amp;RIGHT(INDEX(FPL_Fixtures_Extract[],MATCH($A384,FPL_Fixtures_Extract[[Player]:[Player]],0),MATCH(FPL_Combined[[#Headers],[Gameweek 07]],FPL_Fixtures_Extract[#Headers],0)),3))</f>
        <v>CRY(H) 0-1</v>
      </c>
      <c r="I384" t="str">
        <f ca="1">IF(RIGHT(FPL_Combined[[#Headers],[Gameweek 08]],2)&lt;$B$622,INDEX(FPL_Results_Extract[Gameweek 08],MATCH($A384,FPL_Results_Extract[[Player]:[Player]],0)),INDEX(Team_Key[[Abbreviation]:[Abbreviation]],MATCH(LEFT(INDEX(FPL_Fixtures_Extract[],MATCH($A384,FPL_Fixtures_Extract[[Player]:[Player]],0),MATCH(FPL_Combined[[#Headers],[Gameweek 08]],FPL_Fixtures_Extract[#Headers],0)),LEN(INDEX(FPL_Fixtures_Extract[],MATCH($A384,FPL_Fixtures_Extract[[Player]:[Player]],0),MATCH(FPL_Combined[[#Headers],[Gameweek 08]],FPL_Fixtures_Extract[#Headers],0)))-4),Team_Key[[Full Name]:[Full Name]],0))&amp;RIGHT(INDEX(FPL_Fixtures_Extract[],MATCH($A384,FPL_Fixtures_Extract[[Player]:[Player]],0),MATCH(FPL_Combined[[#Headers],[Gameweek 08]],FPL_Fixtures_Extract[#Headers],0)),3))</f>
        <v>BOU(A) 1-1</v>
      </c>
      <c r="J384" t="str">
        <f ca="1">IF(RIGHT(FPL_Combined[[#Headers],[Gameweek 09]],2)&lt;$B$622,INDEX(FPL_Results_Extract[Gameweek 09],MATCH($A384,FPL_Results_Extract[[Player]:[Player]],0)),INDEX(Team_Key[[Abbreviation]:[Abbreviation]],MATCH(LEFT(INDEX(FPL_Fixtures_Extract[],MATCH($A384,FPL_Fixtures_Extract[[Player]:[Player]],0),MATCH(FPL_Combined[[#Headers],[Gameweek 09]],FPL_Fixtures_Extract[#Headers],0)),LEN(INDEX(FPL_Fixtures_Extract[],MATCH($A384,FPL_Fixtures_Extract[[Player]:[Player]],0),MATCH(FPL_Combined[[#Headers],[Gameweek 09]],FPL_Fixtures_Extract[#Headers],0)))-4),Team_Key[[Full Name]:[Full Name]],0))&amp;RIGHT(INDEX(FPL_Fixtures_Extract[],MATCH($A384,FPL_Fixtures_Extract[[Player]:[Player]],0),MATCH(FPL_Combined[[#Headers],[Gameweek 09]],FPL_Fixtures_Extract[#Headers],0)),3))</f>
        <v>ARS(H) 0-3</v>
      </c>
      <c r="K384" t="str">
        <f ca="1">IF(RIGHT(FPL_Combined[[#Headers],[Gameweek 10]],2)&lt;$B$622,INDEX(FPL_Results_Extract[Gameweek 10],MATCH($A384,FPL_Results_Extract[[Player]:[Player]],0)),INDEX(Team_Key[[Abbreviation]:[Abbreviation]],MATCH(LEFT(INDEX(FPL_Fixtures_Extract[],MATCH($A384,FPL_Fixtures_Extract[[Player]:[Player]],0),MATCH(FPL_Combined[[#Headers],[Gameweek 10]],FPL_Fixtures_Extract[#Headers],0)),LEN(INDEX(FPL_Fixtures_Extract[],MATCH($A384,FPL_Fixtures_Extract[[Player]:[Player]],0),MATCH(FPL_Combined[[#Headers],[Gameweek 10]],FPL_Fixtures_Extract[#Headers],0)))-4),Team_Key[[Full Name]:[Full Name]],0))&amp;RIGHT(INDEX(FPL_Fixtures_Extract[],MATCH($A384,FPL_Fixtures_Extract[[Player]:[Player]],0),MATCH(FPL_Combined[[#Headers],[Gameweek 10]],FPL_Fixtures_Extract[#Headers],0)),3))</f>
        <v>STK(A) 2-0</v>
      </c>
      <c r="L384" t="str">
        <f ca="1">IF(RIGHT(FPL_Combined[[#Headers],[Gameweek 11]],2)&lt;$B$622,INDEX(FPL_Results_Extract[Gameweek 11],MATCH($A384,FPL_Results_Extract[[Player]:[Player]],0)),INDEX(Team_Key[[Abbreviation]:[Abbreviation]],MATCH(LEFT(INDEX(FPL_Fixtures_Extract[],MATCH($A384,FPL_Fixtures_Extract[[Player]:[Player]],0),MATCH(FPL_Combined[[#Headers],[Gameweek 11]],FPL_Fixtures_Extract[#Headers],0)),LEN(INDEX(FPL_Fixtures_Extract[],MATCH($A384,FPL_Fixtures_Extract[[Player]:[Player]],0),MATCH(FPL_Combined[[#Headers],[Gameweek 11]],FPL_Fixtures_Extract[#Headers],0)))-4),Team_Key[[Full Name]:[Full Name]],0))&amp;RIGHT(INDEX(FPL_Fixtures_Extract[],MATCH($A384,FPL_Fixtures_Extract[[Player]:[Player]],0),MATCH(FPL_Combined[[#Headers],[Gameweek 11]],FPL_Fixtures_Extract[#Headers],0)),3))</f>
        <v>WHU(H) 2-0</v>
      </c>
      <c r="M384" t="str">
        <f ca="1">IF(RIGHT(FPL_Combined[[#Headers],[Gameweek 12]],2)&lt;$B$622,INDEX(FPL_Results_Extract[Gameweek 12],MATCH($A384,FPL_Results_Extract[[Player]:[Player]],0)),INDEX(Team_Key[[Abbreviation]:[Abbreviation]],MATCH(LEFT(INDEX(FPL_Fixtures_Extract[],MATCH($A384,FPL_Fixtures_Extract[[Player]:[Player]],0),MATCH(FPL_Combined[[#Headers],[Gameweek 12]],FPL_Fixtures_Extract[#Headers],0)),LEN(INDEX(FPL_Fixtures_Extract[],MATCH($A384,FPL_Fixtures_Extract[[Player]:[Player]],0),MATCH(FPL_Combined[[#Headers],[Gameweek 12]],FPL_Fixtures_Extract[#Headers],0)))-4),Team_Key[[Full Name]:[Full Name]],0))&amp;RIGHT(INDEX(FPL_Fixtures_Extract[],MATCH($A384,FPL_Fixtures_Extract[[Player]:[Player]],0),MATCH(FPL_Combined[[#Headers],[Gameweek 12]],FPL_Fixtures_Extract[#Headers],0)),3))</f>
        <v>LEI(A) 1-2</v>
      </c>
      <c r="N384" t="str">
        <f ca="1">IF(RIGHT(FPL_Combined[[#Headers],[Gameweek 13]],2)&lt;$B$622,INDEX(FPL_Results_Extract[Gameweek 13],MATCH($A384,FPL_Results_Extract[[Player]:[Player]],0)),INDEX(Team_Key[[Abbreviation]:[Abbreviation]],MATCH(LEFT(INDEX(FPL_Fixtures_Extract[],MATCH($A384,FPL_Fixtures_Extract[[Player]:[Player]],0),MATCH(FPL_Combined[[#Headers],[Gameweek 13]],FPL_Fixtures_Extract[#Headers],0)),LEN(INDEX(FPL_Fixtures_Extract[],MATCH($A384,FPL_Fixtures_Extract[[Player]:[Player]],0),MATCH(FPL_Combined[[#Headers],[Gameweek 13]],FPL_Fixtures_Extract[#Headers],0)))-4),Team_Key[[Full Name]:[Full Name]],0))&amp;RIGHT(INDEX(FPL_Fixtures_Extract[],MATCH($A384,FPL_Fixtures_Extract[[Player]:[Player]],0),MATCH(FPL_Combined[[#Headers],[Gameweek 13]],FPL_Fixtures_Extract[#Headers],0)),3))</f>
        <v>MUN(H) 1-2</v>
      </c>
      <c r="O384" t="str">
        <f ca="1">IF(RIGHT(FPL_Combined[[#Headers],[Gameweek 14]],2)&lt;$B$622,INDEX(FPL_Results_Extract[Gameweek 14],MATCH($A384,FPL_Results_Extract[[Player]:[Player]],0)),INDEX(Team_Key[[Abbreviation]:[Abbreviation]],MATCH(LEFT(INDEX(FPL_Fixtures_Extract[],MATCH($A384,FPL_Fixtures_Extract[[Player]:[Player]],0),MATCH(FPL_Combined[[#Headers],[Gameweek 14]],FPL_Fixtures_Extract[#Headers],0)),LEN(INDEX(FPL_Fixtures_Extract[],MATCH($A384,FPL_Fixtures_Extract[[Player]:[Player]],0),MATCH(FPL_Combined[[#Headers],[Gameweek 14]],FPL_Fixtures_Extract[#Headers],0)))-4),Team_Key[[Full Name]:[Full Name]],0))&amp;RIGHT(INDEX(FPL_Fixtures_Extract[],MATCH($A384,FPL_Fixtures_Extract[[Player]:[Player]],0),MATCH(FPL_Combined[[#Headers],[Gameweek 14]],FPL_Fixtures_Extract[#Headers],0)),3))</f>
        <v>AVL(A) 3-2</v>
      </c>
      <c r="P384" t="str">
        <f ca="1">IF(RIGHT(FPL_Combined[[#Headers],[Gameweek 15]],2)&lt;$B$622,INDEX(FPL_Results_Extract[Gameweek 15],MATCH($A384,FPL_Results_Extract[[Player]:[Player]],0)),INDEX(Team_Key[[Abbreviation]:[Abbreviation]],MATCH(LEFT(INDEX(FPL_Fixtures_Extract[],MATCH($A384,FPL_Fixtures_Extract[[Player]:[Player]],0),MATCH(FPL_Combined[[#Headers],[Gameweek 15]],FPL_Fixtures_Extract[#Headers],0)),LEN(INDEX(FPL_Fixtures_Extract[],MATCH($A384,FPL_Fixtures_Extract[[Player]:[Player]],0),MATCH(FPL_Combined[[#Headers],[Gameweek 15]],FPL_Fixtures_Extract[#Headers],0)))-4),Team_Key[[Full Name]:[Full Name]],0))&amp;RIGHT(INDEX(FPL_Fixtures_Extract[],MATCH($A384,FPL_Fixtures_Extract[[Player]:[Player]],0),MATCH(FPL_Combined[[#Headers],[Gameweek 15]],FPL_Fixtures_Extract[#Headers],0)),3))</f>
        <v>NOR(H) 2-0</v>
      </c>
      <c r="Q384" t="str">
        <f ca="1">IF(RIGHT(FPL_Combined[[#Headers],[Gameweek 16]],2)&lt;$B$622,INDEX(FPL_Results_Extract[Gameweek 16],MATCH($A384,FPL_Results_Extract[[Player]:[Player]],0)),INDEX(Team_Key[[Abbreviation]:[Abbreviation]],MATCH(LEFT(INDEX(FPL_Fixtures_Extract[],MATCH($A384,FPL_Fixtures_Extract[[Player]:[Player]],0),MATCH(FPL_Combined[[#Headers],[Gameweek 16]],FPL_Fixtures_Extract[#Headers],0)),LEN(INDEX(FPL_Fixtures_Extract[],MATCH($A384,FPL_Fixtures_Extract[[Player]:[Player]],0),MATCH(FPL_Combined[[#Headers],[Gameweek 16]],FPL_Fixtures_Extract[#Headers],0)))-4),Team_Key[[Full Name]:[Full Name]],0))&amp;RIGHT(INDEX(FPL_Fixtures_Extract[],MATCH($A384,FPL_Fixtures_Extract[[Player]:[Player]],0),MATCH(FPL_Combined[[#Headers],[Gameweek 16]],FPL_Fixtures_Extract[#Headers],0)),3))</f>
        <v>SUN(A) 1-0</v>
      </c>
      <c r="R384" t="str">
        <f ca="1">IF(RIGHT(FPL_Combined[[#Headers],[Gameweek 17]],2)&lt;$B$622,INDEX(FPL_Results_Extract[Gameweek 17],MATCH($A384,FPL_Results_Extract[[Player]:[Player]],0)),INDEX(Team_Key[[Abbreviation]:[Abbreviation]],MATCH(LEFT(INDEX(FPL_Fixtures_Extract[],MATCH($A384,FPL_Fixtures_Extract[[Player]:[Player]],0),MATCH(FPL_Combined[[#Headers],[Gameweek 17]],FPL_Fixtures_Extract[#Headers],0)),LEN(INDEX(FPL_Fixtures_Extract[],MATCH($A384,FPL_Fixtures_Extract[[Player]:[Player]],0),MATCH(FPL_Combined[[#Headers],[Gameweek 17]],FPL_Fixtures_Extract[#Headers],0)))-4),Team_Key[[Full Name]:[Full Name]],0))&amp;RIGHT(INDEX(FPL_Fixtures_Extract[],MATCH($A384,FPL_Fixtures_Extract[[Player]:[Player]],0),MATCH(FPL_Combined[[#Headers],[Gameweek 17]],FPL_Fixtures_Extract[#Headers],0)),3))</f>
        <v>LIV(H) 3-0</v>
      </c>
      <c r="S384" t="str">
        <f ca="1">IF(RIGHT(FPL_Combined[[#Headers],[Gameweek 18]],2)&lt;$B$622,INDEX(FPL_Results_Extract[Gameweek 18],MATCH($A384,FPL_Results_Extract[[Player]:[Player]],0)),INDEX(Team_Key[[Abbreviation]:[Abbreviation]],MATCH(LEFT(INDEX(FPL_Fixtures_Extract[],MATCH($A384,FPL_Fixtures_Extract[[Player]:[Player]],0),MATCH(FPL_Combined[[#Headers],[Gameweek 18]],FPL_Fixtures_Extract[#Headers],0)),LEN(INDEX(FPL_Fixtures_Extract[],MATCH($A384,FPL_Fixtures_Extract[[Player]:[Player]],0),MATCH(FPL_Combined[[#Headers],[Gameweek 18]],FPL_Fixtures_Extract[#Headers],0)))-4),Team_Key[[Full Name]:[Full Name]],0))&amp;RIGHT(INDEX(FPL_Fixtures_Extract[],MATCH($A384,FPL_Fixtures_Extract[[Player]:[Player]],0),MATCH(FPL_Combined[[#Headers],[Gameweek 18]],FPL_Fixtures_Extract[#Headers],0)),3))</f>
        <v>CHE(A) 2-2</v>
      </c>
      <c r="T384" t="str">
        <f ca="1">IF(RIGHT(FPL_Combined[[#Headers],[Gameweek 19]],2)&lt;$B$622,INDEX(FPL_Results_Extract[Gameweek 19],MATCH($A384,FPL_Results_Extract[[Player]:[Player]],0)),INDEX(Team_Key[[Abbreviation]:[Abbreviation]],MATCH(LEFT(INDEX(FPL_Fixtures_Extract[],MATCH($A384,FPL_Fixtures_Extract[[Player]:[Player]],0),MATCH(FPL_Combined[[#Headers],[Gameweek 19]],FPL_Fixtures_Extract[#Headers],0)),LEN(INDEX(FPL_Fixtures_Extract[],MATCH($A384,FPL_Fixtures_Extract[[Player]:[Player]],0),MATCH(FPL_Combined[[#Headers],[Gameweek 19]],FPL_Fixtures_Extract[#Headers],0)))-4),Team_Key[[Full Name]:[Full Name]],0))&amp;RIGHT(INDEX(FPL_Fixtures_Extract[],MATCH($A384,FPL_Fixtures_Extract[[Player]:[Player]],0),MATCH(FPL_Combined[[#Headers],[Gameweek 19]],FPL_Fixtures_Extract[#Headers],0)),3))</f>
        <v>TOT(H) 1-2</v>
      </c>
      <c r="U384" t="str">
        <f ca="1">IF(RIGHT(FPL_Combined[[#Headers],[Gameweek 20]],2)&lt;$B$622,INDEX(FPL_Results_Extract[Gameweek 20],MATCH($A384,FPL_Results_Extract[[Player]:[Player]],0)),INDEX(Team_Key[[Abbreviation]:[Abbreviation]],MATCH(LEFT(INDEX(FPL_Fixtures_Extract[],MATCH($A384,FPL_Fixtures_Extract[[Player]:[Player]],0),MATCH(FPL_Combined[[#Headers],[Gameweek 20]],FPL_Fixtures_Extract[#Headers],0)),LEN(INDEX(FPL_Fixtures_Extract[],MATCH($A384,FPL_Fixtures_Extract[[Player]:[Player]],0),MATCH(FPL_Combined[[#Headers],[Gameweek 20]],FPL_Fixtures_Extract[#Headers],0)))-4),Team_Key[[Full Name]:[Full Name]],0))&amp;RIGHT(INDEX(FPL_Fixtures_Extract[],MATCH($A384,FPL_Fixtures_Extract[[Player]:[Player]],0),MATCH(FPL_Combined[[#Headers],[Gameweek 20]],FPL_Fixtures_Extract[#Headers],0)),3))</f>
        <v>MCI(H) 1-2</v>
      </c>
      <c r="V384" t="str">
        <f ca="1">IF(RIGHT(FPL_Combined[[#Headers],[Gameweek 21]],2)&lt;$B$622,INDEX(FPL_Results_Extract[Gameweek 21],MATCH($A384,FPL_Results_Extract[[Player]:[Player]],0)),INDEX(Team_Key[[Abbreviation]:[Abbreviation]],MATCH(LEFT(INDEX(FPL_Fixtures_Extract[],MATCH($A384,FPL_Fixtures_Extract[[Player]:[Player]],0),MATCH(FPL_Combined[[#Headers],[Gameweek 21]],FPL_Fixtures_Extract[#Headers],0)),LEN(INDEX(FPL_Fixtures_Extract[],MATCH($A384,FPL_Fixtures_Extract[[Player]:[Player]],0),MATCH(FPL_Combined[[#Headers],[Gameweek 21]],FPL_Fixtures_Extract[#Headers],0)))-4),Team_Key[[Full Name]:[Full Name]],0))&amp;RIGHT(INDEX(FPL_Fixtures_Extract[],MATCH($A384,FPL_Fixtures_Extract[[Player]:[Player]],0),MATCH(FPL_Combined[[#Headers],[Gameweek 21]],FPL_Fixtures_Extract[#Headers],0)),3))</f>
        <v>SOU(A) 0-2</v>
      </c>
      <c r="W384" t="str">
        <f ca="1">IF(RIGHT(FPL_Combined[[#Headers],[Gameweek 22]],2)&lt;$B$622,INDEX(FPL_Results_Extract[Gameweek 22],MATCH($A384,FPL_Results_Extract[[Player]:[Player]],0)),INDEX(Team_Key[[Abbreviation]:[Abbreviation]],MATCH(LEFT(INDEX(FPL_Fixtures_Extract[],MATCH($A384,FPL_Fixtures_Extract[[Player]:[Player]],0),MATCH(FPL_Combined[[#Headers],[Gameweek 22]],FPL_Fixtures_Extract[#Headers],0)),LEN(INDEX(FPL_Fixtures_Extract[],MATCH($A384,FPL_Fixtures_Extract[[Player]:[Player]],0),MATCH(FPL_Combined[[#Headers],[Gameweek 22]],FPL_Fixtures_Extract[#Headers],0)))-4),Team_Key[[Full Name]:[Full Name]],0))&amp;RIGHT(INDEX(FPL_Fixtures_Extract[],MATCH($A384,FPL_Fixtures_Extract[[Player]:[Player]],0),MATCH(FPL_Combined[[#Headers],[Gameweek 22]],FPL_Fixtures_Extract[#Headers],0)),3))</f>
        <v>SWA(A) 0-1</v>
      </c>
      <c r="X384" t="str">
        <f ca="1">IF(RIGHT(FPL_Combined[[#Headers],[Gameweek 23]],2)&lt;$B$622,INDEX(FPL_Results_Extract[Gameweek 23],MATCH($A384,FPL_Results_Extract[[Player]:[Player]],0)),INDEX(Team_Key[[Abbreviation]:[Abbreviation]],MATCH(LEFT(INDEX(FPL_Fixtures_Extract[],MATCH($A384,FPL_Fixtures_Extract[[Player]:[Player]],0),MATCH(FPL_Combined[[#Headers],[Gameweek 23]],FPL_Fixtures_Extract[#Headers],0)),LEN(INDEX(FPL_Fixtures_Extract[],MATCH($A384,FPL_Fixtures_Extract[[Player]:[Player]],0),MATCH(FPL_Combined[[#Headers],[Gameweek 23]],FPL_Fixtures_Extract[#Headers],0)))-4),Team_Key[[Full Name]:[Full Name]],0))&amp;RIGHT(INDEX(FPL_Fixtures_Extract[],MATCH($A384,FPL_Fixtures_Extract[[Player]:[Player]],0),MATCH(FPL_Combined[[#Headers],[Gameweek 23]],FPL_Fixtures_Extract[#Headers],0)),3))</f>
        <v>NEW(H) 2-1</v>
      </c>
      <c r="Y384" t="str">
        <f ca="1">IF(RIGHT(FPL_Combined[[#Headers],[Gameweek 24]],2)&lt;$B$622,INDEX(FPL_Results_Extract[Team],MATCH($A384,FPL_Results_Extract[[Player]:[Player]],0)),INDEX(Team_Key[[Abbreviation]:[Abbreviation]],MATCH(LEFT(INDEX(FPL_Fixtures_Extract[],MATCH($A384,FPL_Fixtures_Extract[[Player]:[Player]],0),MATCH(FPL_Combined[[#Headers],[Gameweek 24]],FPL_Fixtures_Extract[#Headers],0)),LEN(INDEX(FPL_Fixtures_Extract[],MATCH($A384,FPL_Fixtures_Extract[[Player]:[Player]],0),MATCH(FPL_Combined[[#Headers],[Gameweek 24]],FPL_Fixtures_Extract[#Headers],0)))-4),Team_Key[[Full Name]:[Full Name]],0))&amp;RIGHT(INDEX(FPL_Fixtures_Extract[],MATCH($A384,FPL_Fixtures_Extract[[Player]:[Player]],0),MATCH(FPL_Combined[[#Headers],[Gameweek 24]],FPL_Fixtures_Extract[#Headers],0)),3))</f>
        <v>WAT</v>
      </c>
      <c r="Z384" t="str">
        <f ca="1">IF(RIGHT(FPL_Combined[[#Headers],[Gameweek 25]],2)&lt;$B$622,INDEX(FPL_Results_Extract[Player],MATCH($A384,FPL_Results_Extract[[Player]:[Player]],0)),INDEX(Team_Key[[Abbreviation]:[Abbreviation]],MATCH(LEFT(INDEX(FPL_Fixtures_Extract[],MATCH($A384,FPL_Fixtures_Extract[[Player]:[Player]],0),MATCH(FPL_Combined[[#Headers],[Gameweek 25]],FPL_Fixtures_Extract[#Headers],0)),LEN(INDEX(FPL_Fixtures_Extract[],MATCH($A384,FPL_Fixtures_Extract[[Player]:[Player]],0),MATCH(FPL_Combined[[#Headers],[Gameweek 25]],FPL_Fixtures_Extract[#Headers],0)))-4),Team_Key[[Full Name]:[Full Name]],0))&amp;RIGHT(INDEX(FPL_Fixtures_Extract[],MATCH($A384,FPL_Fixtures_Extract[[Player]:[Player]],0),MATCH(FPL_Combined[[#Headers],[Gameweek 25]],FPL_Fixtures_Extract[#Headers],0)),3))</f>
        <v>McGugan</v>
      </c>
      <c r="AA384" t="str">
        <f ca="1">IF(RIGHT(FPL_Combined[[#Headers],[Gameweek 26]],2)&lt;$B$622,INDEX(FPL_Results_Extract[Gameweek 01],MATCH($A384,FPL_Results_Extract[[Player]:[Player]],0)),INDEX(Team_Key[[Abbreviation]:[Abbreviation]],MATCH(LEFT(INDEX(FPL_Fixtures_Extract[],MATCH($A384,FPL_Fixtures_Extract[[Player]:[Player]],0),MATCH(FPL_Combined[[#Headers],[Gameweek 26]],FPL_Fixtures_Extract[#Headers],0)),LEN(INDEX(FPL_Fixtures_Extract[],MATCH($A384,FPL_Fixtures_Extract[[Player]:[Player]],0),MATCH(FPL_Combined[[#Headers],[Gameweek 26]],FPL_Fixtures_Extract[#Headers],0)))-4),Team_Key[[Full Name]:[Full Name]],0))&amp;RIGHT(INDEX(FPL_Fixtures_Extract[],MATCH($A384,FPL_Fixtures_Extract[[Player]:[Player]],0),MATCH(FPL_Combined[[#Headers],[Gameweek 26]],FPL_Fixtures_Extract[#Headers],0)),3))</f>
        <v>EVE(A) 2-2</v>
      </c>
      <c r="AB384" t="str">
        <f ca="1">IF(RIGHT(FPL_Combined[[#Headers],[Gameweek 27]],2)&lt;$B$622,INDEX(FPL_Results_Extract[Gameweek 02],MATCH($A384,FPL_Results_Extract[[Player]:[Player]],0)),INDEX(Team_Key[[Abbreviation]:[Abbreviation]],MATCH(LEFT(INDEX(FPL_Fixtures_Extract[],MATCH($A384,FPL_Fixtures_Extract[[Player]:[Player]],0),MATCH(FPL_Combined[[#Headers],[Gameweek 27]],FPL_Fixtures_Extract[#Headers],0)),LEN(INDEX(FPL_Fixtures_Extract[],MATCH($A384,FPL_Fixtures_Extract[[Player]:[Player]],0),MATCH(FPL_Combined[[#Headers],[Gameweek 27]],FPL_Fixtures_Extract[#Headers],0)))-4),Team_Key[[Full Name]:[Full Name]],0))&amp;RIGHT(INDEX(FPL_Fixtures_Extract[],MATCH($A384,FPL_Fixtures_Extract[[Player]:[Player]],0),MATCH(FPL_Combined[[#Headers],[Gameweek 27]],FPL_Fixtures_Extract[#Headers],0)),3))</f>
        <v>WBA(H) 0-0</v>
      </c>
      <c r="AC384" t="str">
        <f ca="1">IF(RIGHT(FPL_Combined[[#Headers],[Gameweek 28]],2)&lt;$B$622,INDEX(FPL_Results_Extract[Gameweek 03],MATCH($A384,FPL_Results_Extract[[Player]:[Player]],0)),INDEX(Team_Key[[Abbreviation]:[Abbreviation]],MATCH(LEFT(INDEX(FPL_Fixtures_Extract[],MATCH($A384,FPL_Fixtures_Extract[[Player]:[Player]],0),MATCH(FPL_Combined[[#Headers],[Gameweek 28]],FPL_Fixtures_Extract[#Headers],0)),LEN(INDEX(FPL_Fixtures_Extract[],MATCH($A384,FPL_Fixtures_Extract[[Player]:[Player]],0),MATCH(FPL_Combined[[#Headers],[Gameweek 28]],FPL_Fixtures_Extract[#Headers],0)))-4),Team_Key[[Full Name]:[Full Name]],0))&amp;RIGHT(INDEX(FPL_Fixtures_Extract[],MATCH($A384,FPL_Fixtures_Extract[[Player]:[Player]],0),MATCH(FPL_Combined[[#Headers],[Gameweek 28]],FPL_Fixtures_Extract[#Headers],0)),3))</f>
        <v>SOU(H) 0-0</v>
      </c>
      <c r="AD384" t="str">
        <f ca="1">IF(RIGHT(FPL_Combined[[#Headers],[Gameweek 29]],2)&lt;$B$622,INDEX(FPL_Results_Extract[Gameweek 04],MATCH($A384,FPL_Results_Extract[[Player]:[Player]],0)),INDEX(Team_Key[[Abbreviation]:[Abbreviation]],MATCH(LEFT(INDEX(FPL_Fixtures_Extract[],MATCH($A384,FPL_Fixtures_Extract[[Player]:[Player]],0),MATCH(FPL_Combined[[#Headers],[Gameweek 29]],FPL_Fixtures_Extract[#Headers],0)),LEN(INDEX(FPL_Fixtures_Extract[],MATCH($A384,FPL_Fixtures_Extract[[Player]:[Player]],0),MATCH(FPL_Combined[[#Headers],[Gameweek 29]],FPL_Fixtures_Extract[#Headers],0)))-4),Team_Key[[Full Name]:[Full Name]],0))&amp;RIGHT(INDEX(FPL_Fixtures_Extract[],MATCH($A384,FPL_Fixtures_Extract[[Player]:[Player]],0),MATCH(FPL_Combined[[#Headers],[Gameweek 29]],FPL_Fixtures_Extract[#Headers],0)),3))</f>
        <v>LEI(H)</v>
      </c>
      <c r="AE384" t="e">
        <f ca="1">IF(RIGHT(FPL_Combined[[#Headers],[Gameweek 30]],2)&lt;$B$622,INDEX(FPL_Results_Extract[Gameweek 05],MATCH($A384,FPL_Results_Extract[[Player]:[Player]],0)),INDEX(Team_Key[[Abbreviation]:[Abbreviation]],MATCH(LEFT(INDEX(FPL_Fixtures_Extract[],MATCH($A384,FPL_Fixtures_Extract[[Player]:[Player]],0),MATCH(FPL_Combined[[#Headers],[Gameweek 30]],FPL_Fixtures_Extract[#Headers],0)),LEN(INDEX(FPL_Fixtures_Extract[],MATCH($A384,FPL_Fixtures_Extract[[Player]:[Player]],0),MATCH(FPL_Combined[[#Headers],[Gameweek 30]],FPL_Fixtures_Extract[#Headers],0)))-4),Team_Key[[Full Name]:[Full Name]],0))&amp;RIGHT(INDEX(FPL_Fixtures_Extract[],MATCH($A384,FPL_Fixtures_Extract[[Player]:[Player]],0),MATCH(FPL_Combined[[#Headers],[Gameweek 30]],FPL_Fixtures_Extract[#Headers],0)),3))</f>
        <v>#VALUE!</v>
      </c>
      <c r="AF384" t="str">
        <f ca="1">IF(RIGHT(FPL_Combined[[#Headers],[Gameweek 31]],2)&lt;$B$622,INDEX(FPL_Results_Extract[Gameweek 06],MATCH($A384,FPL_Results_Extract[[Player]:[Player]],0)),INDEX(Team_Key[[Abbreviation]:[Abbreviation]],MATCH(LEFT(INDEX(FPL_Fixtures_Extract[],MATCH($A384,FPL_Fixtures_Extract[[Player]:[Player]],0),MATCH(FPL_Combined[[#Headers],[Gameweek 31]],FPL_Fixtures_Extract[#Headers],0)),LEN(INDEX(FPL_Fixtures_Extract[],MATCH($A384,FPL_Fixtures_Extract[[Player]:[Player]],0),MATCH(FPL_Combined[[#Headers],[Gameweek 31]],FPL_Fixtures_Extract[#Headers],0)))-4),Team_Key[[Full Name]:[Full Name]],0))&amp;RIGHT(INDEX(FPL_Fixtures_Extract[],MATCH($A384,FPL_Fixtures_Extract[[Player]:[Player]],0),MATCH(FPL_Combined[[#Headers],[Gameweek 31]],FPL_Fixtures_Extract[#Headers],0)),3))</f>
        <v>STK(H)</v>
      </c>
      <c r="AG384" t="str">
        <f ca="1">IF(RIGHT(FPL_Combined[[#Headers],[Gameweek 32]],2)&lt;$B$622,INDEX(FPL_Results_Extract[Gameweek 07],MATCH($A384,FPL_Results_Extract[[Player]:[Player]],0)),INDEX(Team_Key[[Abbreviation]:[Abbreviation]],MATCH(LEFT(INDEX(FPL_Fixtures_Extract[],MATCH($A384,FPL_Fixtures_Extract[[Player]:[Player]],0),MATCH(FPL_Combined[[#Headers],[Gameweek 32]],FPL_Fixtures_Extract[#Headers],0)),LEN(INDEX(FPL_Fixtures_Extract[],MATCH($A384,FPL_Fixtures_Extract[[Player]:[Player]],0),MATCH(FPL_Combined[[#Headers],[Gameweek 32]],FPL_Fixtures_Extract[#Headers],0)))-4),Team_Key[[Full Name]:[Full Name]],0))&amp;RIGHT(INDEX(FPL_Fixtures_Extract[],MATCH($A384,FPL_Fixtures_Extract[[Player]:[Player]],0),MATCH(FPL_Combined[[#Headers],[Gameweek 32]],FPL_Fixtures_Extract[#Headers],0)),3))</f>
        <v>ARS(A)</v>
      </c>
      <c r="AH384" t="str">
        <f ca="1">IF(RIGHT(FPL_Combined[[#Headers],[Gameweek 33]],2)&lt;$B$622,INDEX(FPL_Results_Extract[Gameweek 08],MATCH($A384,FPL_Results_Extract[[Player]:[Player]],0)),INDEX(Team_Key[[Abbreviation]:[Abbreviation]],MATCH(LEFT(INDEX(FPL_Fixtures_Extract[],MATCH($A384,FPL_Fixtures_Extract[[Player]:[Player]],0),MATCH(FPL_Combined[[#Headers],[Gameweek 33]],FPL_Fixtures_Extract[#Headers],0)),LEN(INDEX(FPL_Fixtures_Extract[],MATCH($A384,FPL_Fixtures_Extract[[Player]:[Player]],0),MATCH(FPL_Combined[[#Headers],[Gameweek 33]],FPL_Fixtures_Extract[#Headers],0)))-4),Team_Key[[Full Name]:[Full Name]],0))&amp;RIGHT(INDEX(FPL_Fixtures_Extract[],MATCH($A384,FPL_Fixtures_Extract[[Player]:[Player]],0),MATCH(FPL_Combined[[#Headers],[Gameweek 33]],FPL_Fixtures_Extract[#Headers],0)),3))</f>
        <v>EVE(H)</v>
      </c>
      <c r="AI384" t="str">
        <f ca="1">IF(RIGHT(FPL_Combined[[#Headers],[Gameweek 34]],2)&lt;$B$622,INDEX(FPL_Results_Extract[Gameweek 09],MATCH($A384,FPL_Results_Extract[[Player]:[Player]],0)),INDEX(Team_Key[[Abbreviation]:[Abbreviation]],MATCH(LEFT(INDEX(FPL_Fixtures_Extract[],MATCH($A384,FPL_Fixtures_Extract[[Player]:[Player]],0),MATCH(FPL_Combined[[#Headers],[Gameweek 34]],FPL_Fixtures_Extract[#Headers],0)),LEN(INDEX(FPL_Fixtures_Extract[],MATCH($A384,FPL_Fixtures_Extract[[Player]:[Player]],0),MATCH(FPL_Combined[[#Headers],[Gameweek 34]],FPL_Fixtures_Extract[#Headers],0)))-4),Team_Key[[Full Name]:[Full Name]],0))&amp;RIGHT(INDEX(FPL_Fixtures_Extract[],MATCH($A384,FPL_Fixtures_Extract[[Player]:[Player]],0),MATCH(FPL_Combined[[#Headers],[Gameweek 34]],FPL_Fixtures_Extract[#Headers],0)),3))</f>
        <v>WBA(A)</v>
      </c>
      <c r="AJ384" t="str">
        <f ca="1">IF(RIGHT(FPL_Combined[[#Headers],[Gameweek 35]],2)&lt;$B$622,INDEX(FPL_Results_Extract[Gameweek 10],MATCH($A384,FPL_Results_Extract[[Player]:[Player]],0)),INDEX(Team_Key[[Abbreviation]:[Abbreviation]],MATCH(LEFT(INDEX(FPL_Fixtures_Extract[],MATCH($A384,FPL_Fixtures_Extract[[Player]:[Player]],0),MATCH(FPL_Combined[[#Headers],[Gameweek 35]],FPL_Fixtures_Extract[#Headers],0)),LEN(INDEX(FPL_Fixtures_Extract[],MATCH($A384,FPL_Fixtures_Extract[[Player]:[Player]],0),MATCH(FPL_Combined[[#Headers],[Gameweek 35]],FPL_Fixtures_Extract[#Headers],0)))-4),Team_Key[[Full Name]:[Full Name]],0))&amp;RIGHT(INDEX(FPL_Fixtures_Extract[],MATCH($A384,FPL_Fixtures_Extract[[Player]:[Player]],0),MATCH(FPL_Combined[[#Headers],[Gameweek 35]],FPL_Fixtures_Extract[#Headers],0)),3))</f>
        <v>NOR(A)</v>
      </c>
      <c r="AK384" t="str">
        <f ca="1">IF(RIGHT(FPL_Combined[[#Headers],[Gameweek 36]],2)&lt;$B$622,INDEX(FPL_Results_Extract[Gameweek 11],MATCH($A384,FPL_Results_Extract[[Player]:[Player]],0)),INDEX(Team_Key[[Abbreviation]:[Abbreviation]],MATCH(LEFT(INDEX(FPL_Fixtures_Extract[],MATCH($A384,FPL_Fixtures_Extract[[Player]:[Player]],0),MATCH(FPL_Combined[[#Headers],[Gameweek 36]],FPL_Fixtures_Extract[#Headers],0)),LEN(INDEX(FPL_Fixtures_Extract[],MATCH($A384,FPL_Fixtures_Extract[[Player]:[Player]],0),MATCH(FPL_Combined[[#Headers],[Gameweek 36]],FPL_Fixtures_Extract[#Headers],0)))-4),Team_Key[[Full Name]:[Full Name]],0))&amp;RIGHT(INDEX(FPL_Fixtures_Extract[],MATCH($A384,FPL_Fixtures_Extract[[Player]:[Player]],0),MATCH(FPL_Combined[[#Headers],[Gameweek 36]],FPL_Fixtures_Extract[#Headers],0)),3))</f>
        <v>AVL(H)</v>
      </c>
      <c r="AL384" t="str">
        <f ca="1">IF(RIGHT(FPL_Combined[[#Headers],[Gameweek 37]],2)&lt;$B$622,INDEX(FPL_Results_Extract[Gameweek 12],MATCH($A384,FPL_Results_Extract[[Player]:[Player]],0)),INDEX(Team_Key[[Abbreviation]:[Abbreviation]],MATCH(LEFT(INDEX(FPL_Fixtures_Extract[],MATCH($A384,FPL_Fixtures_Extract[[Player]:[Player]],0),MATCH(FPL_Combined[[#Headers],[Gameweek 37]],FPL_Fixtures_Extract[#Headers],0)),LEN(INDEX(FPL_Fixtures_Extract[],MATCH($A384,FPL_Fixtures_Extract[[Player]:[Player]],0),MATCH(FPL_Combined[[#Headers],[Gameweek 37]],FPL_Fixtures_Extract[#Headers],0)))-4),Team_Key[[Full Name]:[Full Name]],0))&amp;RIGHT(INDEX(FPL_Fixtures_Extract[],MATCH($A384,FPL_Fixtures_Extract[[Player]:[Player]],0),MATCH(FPL_Combined[[#Headers],[Gameweek 37]],FPL_Fixtures_Extract[#Headers],0)),3))</f>
        <v>LIV(A)</v>
      </c>
      <c r="AM384" t="str">
        <f ca="1">IF(RIGHT(FPL_Combined[[#Headers],[Gameweek 38]],2)&lt;$B$622,INDEX(FPL_Results_Extract[Gameweek 13],MATCH($A384,FPL_Results_Extract[[Player]:[Player]],0)),INDEX(Team_Key[[Abbreviation]:[Abbreviation]],MATCH(LEFT(INDEX(FPL_Fixtures_Extract[],MATCH($A384,FPL_Fixtures_Extract[[Player]:[Player]],0),MATCH(FPL_Combined[[#Headers],[Gameweek 38]],FPL_Fixtures_Extract[#Headers],0)),LEN(INDEX(FPL_Fixtures_Extract[],MATCH($A384,FPL_Fixtures_Extract[[Player]:[Player]],0),MATCH(FPL_Combined[[#Headers],[Gameweek 38]],FPL_Fixtures_Extract[#Headers],0)))-4),Team_Key[[Full Name]:[Full Name]],0))&amp;RIGHT(INDEX(FPL_Fixtures_Extract[],MATCH($A384,FPL_Fixtures_Extract[[Player]:[Player]],0),MATCH(FPL_Combined[[#Headers],[Gameweek 38]],FPL_Fixtures_Extract[#Headers],0)),3))</f>
        <v>SUN(H)</v>
      </c>
    </row>
    <row r="385" spans="1:39" x14ac:dyDescent="0.45">
      <c r="A385" t="s">
        <v>305</v>
      </c>
      <c r="B385" t="str">
        <f ca="1">IF(RIGHT(FPL_Combined[[#Headers],[Gameweek 01]],2)&lt;$B$622,INDEX(FPL_Results_Extract[Gameweek 01],MATCH($A385,FPL_Results_Extract[[Player]:[Player]],0)),INDEX(Team_Key[[Abbreviation]:[Abbreviation]],MATCH(LEFT(INDEX(FPL_Fixtures_Extract[],MATCH($A385,FPL_Fixtures_Extract[[Player]:[Player]],0),MATCH(FPL_Combined[[#Headers],[Gameweek 01]],FPL_Fixtures_Extract[#Headers],0)),LEN(INDEX(FPL_Fixtures_Extract[],MATCH($A385,FPL_Fixtures_Extract[[Player]:[Player]],0),MATCH(FPL_Combined[[#Headers],[Gameweek 01]],FPL_Fixtures_Extract[#Headers],0)))-4),Team_Key[[Full Name]:[Full Name]],0))&amp;RIGHT(INDEX(FPL_Fixtures_Extract[],MATCH($A385,FPL_Fixtures_Extract[[Player]:[Player]],0),MATCH(FPL_Combined[[#Headers],[Gameweek 01]],FPL_Fixtures_Extract[#Headers],0)),3))</f>
        <v>MCI(H) 0-3</v>
      </c>
      <c r="C385" t="str">
        <f ca="1">IF(RIGHT(FPL_Combined[[#Headers],[Gameweek 02]],2)&lt;$B$622,INDEX(FPL_Results_Extract[Gameweek 02],MATCH($A385,FPL_Results_Extract[[Player]:[Player]],0)),INDEX(Team_Key[[Abbreviation]:[Abbreviation]],MATCH(LEFT(INDEX(FPL_Fixtures_Extract[],MATCH($A385,FPL_Fixtures_Extract[[Player]:[Player]],0),MATCH(FPL_Combined[[#Headers],[Gameweek 02]],FPL_Fixtures_Extract[#Headers],0)),LEN(INDEX(FPL_Fixtures_Extract[],MATCH($A385,FPL_Fixtures_Extract[[Player]:[Player]],0),MATCH(FPL_Combined[[#Headers],[Gameweek 02]],FPL_Fixtures_Extract[#Headers],0)))-4),Team_Key[[Full Name]:[Full Name]],0))&amp;RIGHT(INDEX(FPL_Fixtures_Extract[],MATCH($A385,FPL_Fixtures_Extract[[Player]:[Player]],0),MATCH(FPL_Combined[[#Headers],[Gameweek 02]],FPL_Fixtures_Extract[#Headers],0)),3))</f>
        <v>WAT(A) 0-0</v>
      </c>
      <c r="D385" t="str">
        <f ca="1">IF(RIGHT(FPL_Combined[[#Headers],[Gameweek 03]],2)&lt;$B$622,INDEX(FPL_Results_Extract[Gameweek 03],MATCH($A385,FPL_Results_Extract[[Player]:[Player]],0)),INDEX(Team_Key[[Abbreviation]:[Abbreviation]],MATCH(LEFT(INDEX(FPL_Fixtures_Extract[],MATCH($A385,FPL_Fixtures_Extract[[Player]:[Player]],0),MATCH(FPL_Combined[[#Headers],[Gameweek 03]],FPL_Fixtures_Extract[#Headers],0)),LEN(INDEX(FPL_Fixtures_Extract[],MATCH($A385,FPL_Fixtures_Extract[[Player]:[Player]],0),MATCH(FPL_Combined[[#Headers],[Gameweek 03]],FPL_Fixtures_Extract[#Headers],0)))-4),Team_Key[[Full Name]:[Full Name]],0))&amp;RIGHT(INDEX(FPL_Fixtures_Extract[],MATCH($A385,FPL_Fixtures_Extract[[Player]:[Player]],0),MATCH(FPL_Combined[[#Headers],[Gameweek 03]],FPL_Fixtures_Extract[#Headers],0)),3))</f>
        <v>CHE(H) 2-3</v>
      </c>
      <c r="E385" t="str">
        <f ca="1">IF(RIGHT(FPL_Combined[[#Headers],[Gameweek 04]],2)&lt;$B$622,INDEX(FPL_Results_Extract[Gameweek 04],MATCH($A385,FPL_Results_Extract[[Player]:[Player]],0)),INDEX(Team_Key[[Abbreviation]:[Abbreviation]],MATCH(LEFT(INDEX(FPL_Fixtures_Extract[],MATCH($A385,FPL_Fixtures_Extract[[Player]:[Player]],0),MATCH(FPL_Combined[[#Headers],[Gameweek 04]],FPL_Fixtures_Extract[#Headers],0)),LEN(INDEX(FPL_Fixtures_Extract[],MATCH($A385,FPL_Fixtures_Extract[[Player]:[Player]],0),MATCH(FPL_Combined[[#Headers],[Gameweek 04]],FPL_Fixtures_Extract[#Headers],0)))-4),Team_Key[[Full Name]:[Full Name]],0))&amp;RIGHT(INDEX(FPL_Fixtures_Extract[],MATCH($A385,FPL_Fixtures_Extract[[Player]:[Player]],0),MATCH(FPL_Combined[[#Headers],[Gameweek 04]],FPL_Fixtures_Extract[#Headers],0)),3))</f>
        <v>STK(A) 1-0</v>
      </c>
      <c r="F385" t="str">
        <f ca="1">IF(RIGHT(FPL_Combined[[#Headers],[Gameweek 05]],2)&lt;$B$622,INDEX(FPL_Results_Extract[Gameweek 05],MATCH($A385,FPL_Results_Extract[[Player]:[Player]],0)),INDEX(Team_Key[[Abbreviation]:[Abbreviation]],MATCH(LEFT(INDEX(FPL_Fixtures_Extract[],MATCH($A385,FPL_Fixtures_Extract[[Player]:[Player]],0),MATCH(FPL_Combined[[#Headers],[Gameweek 05]],FPL_Fixtures_Extract[#Headers],0)),LEN(INDEX(FPL_Fixtures_Extract[],MATCH($A385,FPL_Fixtures_Extract[[Player]:[Player]],0),MATCH(FPL_Combined[[#Headers],[Gameweek 05]],FPL_Fixtures_Extract[#Headers],0)))-4),Team_Key[[Full Name]:[Full Name]],0))&amp;RIGHT(INDEX(FPL_Fixtures_Extract[],MATCH($A385,FPL_Fixtures_Extract[[Player]:[Player]],0),MATCH(FPL_Combined[[#Headers],[Gameweek 05]],FPL_Fixtures_Extract[#Headers],0)),3))</f>
        <v>SOU(H) 0-0</v>
      </c>
      <c r="G385" t="str">
        <f ca="1">IF(RIGHT(FPL_Combined[[#Headers],[Gameweek 06]],2)&lt;$B$622,INDEX(FPL_Results_Extract[Gameweek 06],MATCH($A385,FPL_Results_Extract[[Player]:[Player]],0)),INDEX(Team_Key[[Abbreviation]:[Abbreviation]],MATCH(LEFT(INDEX(FPL_Fixtures_Extract[],MATCH($A385,FPL_Fixtures_Extract[[Player]:[Player]],0),MATCH(FPL_Combined[[#Headers],[Gameweek 06]],FPL_Fixtures_Extract[#Headers],0)),LEN(INDEX(FPL_Fixtures_Extract[],MATCH($A385,FPL_Fixtures_Extract[[Player]:[Player]],0),MATCH(FPL_Combined[[#Headers],[Gameweek 06]],FPL_Fixtures_Extract[#Headers],0)))-4),Team_Key[[Full Name]:[Full Name]],0))&amp;RIGHT(INDEX(FPL_Fixtures_Extract[],MATCH($A385,FPL_Fixtures_Extract[[Player]:[Player]],0),MATCH(FPL_Combined[[#Headers],[Gameweek 06]],FPL_Fixtures_Extract[#Headers],0)),3))</f>
        <v>AVL(A) 1-0</v>
      </c>
      <c r="H385" t="str">
        <f ca="1">IF(RIGHT(FPL_Combined[[#Headers],[Gameweek 07]],2)&lt;$B$622,INDEX(FPL_Results_Extract[Gameweek 07],MATCH($A385,FPL_Results_Extract[[Player]:[Player]],0)),INDEX(Team_Key[[Abbreviation]:[Abbreviation]],MATCH(LEFT(INDEX(FPL_Fixtures_Extract[],MATCH($A385,FPL_Fixtures_Extract[[Player]:[Player]],0),MATCH(FPL_Combined[[#Headers],[Gameweek 07]],FPL_Fixtures_Extract[#Headers],0)),LEN(INDEX(FPL_Fixtures_Extract[],MATCH($A385,FPL_Fixtures_Extract[[Player]:[Player]],0),MATCH(FPL_Combined[[#Headers],[Gameweek 07]],FPL_Fixtures_Extract[#Headers],0)))-4),Team_Key[[Full Name]:[Full Name]],0))&amp;RIGHT(INDEX(FPL_Fixtures_Extract[],MATCH($A385,FPL_Fixtures_Extract[[Player]:[Player]],0),MATCH(FPL_Combined[[#Headers],[Gameweek 07]],FPL_Fixtures_Extract[#Headers],0)),3))</f>
        <v>EVE(H) 2-3</v>
      </c>
      <c r="I385" t="str">
        <f ca="1">IF(RIGHT(FPL_Combined[[#Headers],[Gameweek 08]],2)&lt;$B$622,INDEX(FPL_Results_Extract[Gameweek 08],MATCH($A385,FPL_Results_Extract[[Player]:[Player]],0)),INDEX(Team_Key[[Abbreviation]:[Abbreviation]],MATCH(LEFT(INDEX(FPL_Fixtures_Extract[],MATCH($A385,FPL_Fixtures_Extract[[Player]:[Player]],0),MATCH(FPL_Combined[[#Headers],[Gameweek 08]],FPL_Fixtures_Extract[#Headers],0)),LEN(INDEX(FPL_Fixtures_Extract[],MATCH($A385,FPL_Fixtures_Extract[[Player]:[Player]],0),MATCH(FPL_Combined[[#Headers],[Gameweek 08]],FPL_Fixtures_Extract[#Headers],0)))-4),Team_Key[[Full Name]:[Full Name]],0))&amp;RIGHT(INDEX(FPL_Fixtures_Extract[],MATCH($A385,FPL_Fixtures_Extract[[Player]:[Player]],0),MATCH(FPL_Combined[[#Headers],[Gameweek 08]],FPL_Fixtures_Extract[#Headers],0)),3))</f>
        <v>CRY(A) 0-2</v>
      </c>
      <c r="J385" t="str">
        <f ca="1">IF(RIGHT(FPL_Combined[[#Headers],[Gameweek 09]],2)&lt;$B$622,INDEX(FPL_Results_Extract[Gameweek 09],MATCH($A385,FPL_Results_Extract[[Player]:[Player]],0)),INDEX(Team_Key[[Abbreviation]:[Abbreviation]],MATCH(LEFT(INDEX(FPL_Fixtures_Extract[],MATCH($A385,FPL_Fixtures_Extract[[Player]:[Player]],0),MATCH(FPL_Combined[[#Headers],[Gameweek 09]],FPL_Fixtures_Extract[#Headers],0)),LEN(INDEX(FPL_Fixtures_Extract[],MATCH($A385,FPL_Fixtures_Extract[[Player]:[Player]],0),MATCH(FPL_Combined[[#Headers],[Gameweek 09]],FPL_Fixtures_Extract[#Headers],0)))-4),Team_Key[[Full Name]:[Full Name]],0))&amp;RIGHT(INDEX(FPL_Fixtures_Extract[],MATCH($A385,FPL_Fixtures_Extract[[Player]:[Player]],0),MATCH(FPL_Combined[[#Headers],[Gameweek 09]],FPL_Fixtures_Extract[#Headers],0)),3))</f>
        <v>SUN(H) 1-0</v>
      </c>
      <c r="K385" t="str">
        <f ca="1">IF(RIGHT(FPL_Combined[[#Headers],[Gameweek 10]],2)&lt;$B$622,INDEX(FPL_Results_Extract[Gameweek 10],MATCH($A385,FPL_Results_Extract[[Player]:[Player]],0)),INDEX(Team_Key[[Abbreviation]:[Abbreviation]],MATCH(LEFT(INDEX(FPL_Fixtures_Extract[],MATCH($A385,FPL_Fixtures_Extract[[Player]:[Player]],0),MATCH(FPL_Combined[[#Headers],[Gameweek 10]],FPL_Fixtures_Extract[#Headers],0)),LEN(INDEX(FPL_Fixtures_Extract[],MATCH($A385,FPL_Fixtures_Extract[[Player]:[Player]],0),MATCH(FPL_Combined[[#Headers],[Gameweek 10]],FPL_Fixtures_Extract[#Headers],0)))-4),Team_Key[[Full Name]:[Full Name]],0))&amp;RIGHT(INDEX(FPL_Fixtures_Extract[],MATCH($A385,FPL_Fixtures_Extract[[Player]:[Player]],0),MATCH(FPL_Combined[[#Headers],[Gameweek 10]],FPL_Fixtures_Extract[#Headers],0)),3))</f>
        <v>NOR(A) 1-0</v>
      </c>
      <c r="L385" t="str">
        <f ca="1">IF(RIGHT(FPL_Combined[[#Headers],[Gameweek 11]],2)&lt;$B$622,INDEX(FPL_Results_Extract[Gameweek 11],MATCH($A385,FPL_Results_Extract[[Player]:[Player]],0)),INDEX(Team_Key[[Abbreviation]:[Abbreviation]],MATCH(LEFT(INDEX(FPL_Fixtures_Extract[],MATCH($A385,FPL_Fixtures_Extract[[Player]:[Player]],0),MATCH(FPL_Combined[[#Headers],[Gameweek 11]],FPL_Fixtures_Extract[#Headers],0)),LEN(INDEX(FPL_Fixtures_Extract[],MATCH($A385,FPL_Fixtures_Extract[[Player]:[Player]],0),MATCH(FPL_Combined[[#Headers],[Gameweek 11]],FPL_Fixtures_Extract[#Headers],0)))-4),Team_Key[[Full Name]:[Full Name]],0))&amp;RIGHT(INDEX(FPL_Fixtures_Extract[],MATCH($A385,FPL_Fixtures_Extract[[Player]:[Player]],0),MATCH(FPL_Combined[[#Headers],[Gameweek 11]],FPL_Fixtures_Extract[#Headers],0)),3))</f>
        <v>LEI(H) 2-3</v>
      </c>
      <c r="M385" t="str">
        <f ca="1">IF(RIGHT(FPL_Combined[[#Headers],[Gameweek 12]],2)&lt;$B$622,INDEX(FPL_Results_Extract[Gameweek 12],MATCH($A385,FPL_Results_Extract[[Player]:[Player]],0)),INDEX(Team_Key[[Abbreviation]:[Abbreviation]],MATCH(LEFT(INDEX(FPL_Fixtures_Extract[],MATCH($A385,FPL_Fixtures_Extract[[Player]:[Player]],0),MATCH(FPL_Combined[[#Headers],[Gameweek 12]],FPL_Fixtures_Extract[#Headers],0)),LEN(INDEX(FPL_Fixtures_Extract[],MATCH($A385,FPL_Fixtures_Extract[[Player]:[Player]],0),MATCH(FPL_Combined[[#Headers],[Gameweek 12]],FPL_Fixtures_Extract[#Headers],0)))-4),Team_Key[[Full Name]:[Full Name]],0))&amp;RIGHT(INDEX(FPL_Fixtures_Extract[],MATCH($A385,FPL_Fixtures_Extract[[Player]:[Player]],0),MATCH(FPL_Combined[[#Headers],[Gameweek 12]],FPL_Fixtures_Extract[#Headers],0)),3))</f>
        <v>MUN(A) 0-2</v>
      </c>
      <c r="N385" t="str">
        <f ca="1">IF(RIGHT(FPL_Combined[[#Headers],[Gameweek 13]],2)&lt;$B$622,INDEX(FPL_Results_Extract[Gameweek 13],MATCH($A385,FPL_Results_Extract[[Player]:[Player]],0)),INDEX(Team_Key[[Abbreviation]:[Abbreviation]],MATCH(LEFT(INDEX(FPL_Fixtures_Extract[],MATCH($A385,FPL_Fixtures_Extract[[Player]:[Player]],0),MATCH(FPL_Combined[[#Headers],[Gameweek 13]],FPL_Fixtures_Extract[#Headers],0)),LEN(INDEX(FPL_Fixtures_Extract[],MATCH($A385,FPL_Fixtures_Extract[[Player]:[Player]],0),MATCH(FPL_Combined[[#Headers],[Gameweek 13]],FPL_Fixtures_Extract[#Headers],0)))-4),Team_Key[[Full Name]:[Full Name]],0))&amp;RIGHT(INDEX(FPL_Fixtures_Extract[],MATCH($A385,FPL_Fixtures_Extract[[Player]:[Player]],0),MATCH(FPL_Combined[[#Headers],[Gameweek 13]],FPL_Fixtures_Extract[#Headers],0)),3))</f>
        <v>ARS(H) 2-1</v>
      </c>
      <c r="O385" t="str">
        <f ca="1">IF(RIGHT(FPL_Combined[[#Headers],[Gameweek 14]],2)&lt;$B$622,INDEX(FPL_Results_Extract[Gameweek 14],MATCH($A385,FPL_Results_Extract[[Player]:[Player]],0)),INDEX(Team_Key[[Abbreviation]:[Abbreviation]],MATCH(LEFT(INDEX(FPL_Fixtures_Extract[],MATCH($A385,FPL_Fixtures_Extract[[Player]:[Player]],0),MATCH(FPL_Combined[[#Headers],[Gameweek 14]],FPL_Fixtures_Extract[#Headers],0)),LEN(INDEX(FPL_Fixtures_Extract[],MATCH($A385,FPL_Fixtures_Extract[[Player]:[Player]],0),MATCH(FPL_Combined[[#Headers],[Gameweek 14]],FPL_Fixtures_Extract[#Headers],0)))-4),Team_Key[[Full Name]:[Full Name]],0))&amp;RIGHT(INDEX(FPL_Fixtures_Extract[],MATCH($A385,FPL_Fixtures_Extract[[Player]:[Player]],0),MATCH(FPL_Combined[[#Headers],[Gameweek 14]],FPL_Fixtures_Extract[#Headers],0)),3))</f>
        <v>WHU(A) 1-1</v>
      </c>
      <c r="P385" t="str">
        <f ca="1">IF(RIGHT(FPL_Combined[[#Headers],[Gameweek 15]],2)&lt;$B$622,INDEX(FPL_Results_Extract[Gameweek 15],MATCH($A385,FPL_Results_Extract[[Player]:[Player]],0)),INDEX(Team_Key[[Abbreviation]:[Abbreviation]],MATCH(LEFT(INDEX(FPL_Fixtures_Extract[],MATCH($A385,FPL_Fixtures_Extract[[Player]:[Player]],0),MATCH(FPL_Combined[[#Headers],[Gameweek 15]],FPL_Fixtures_Extract[#Headers],0)),LEN(INDEX(FPL_Fixtures_Extract[],MATCH($A385,FPL_Fixtures_Extract[[Player]:[Player]],0),MATCH(FPL_Combined[[#Headers],[Gameweek 15]],FPL_Fixtures_Extract[#Headers],0)))-4),Team_Key[[Full Name]:[Full Name]],0))&amp;RIGHT(INDEX(FPL_Fixtures_Extract[],MATCH($A385,FPL_Fixtures_Extract[[Player]:[Player]],0),MATCH(FPL_Combined[[#Headers],[Gameweek 15]],FPL_Fixtures_Extract[#Headers],0)),3))</f>
        <v>TOT(H) 1-1</v>
      </c>
      <c r="Q385" t="str">
        <f ca="1">IF(RIGHT(FPL_Combined[[#Headers],[Gameweek 16]],2)&lt;$B$622,INDEX(FPL_Results_Extract[Gameweek 16],MATCH($A385,FPL_Results_Extract[[Player]:[Player]],0)),INDEX(Team_Key[[Abbreviation]:[Abbreviation]],MATCH(LEFT(INDEX(FPL_Fixtures_Extract[],MATCH($A385,FPL_Fixtures_Extract[[Player]:[Player]],0),MATCH(FPL_Combined[[#Headers],[Gameweek 16]],FPL_Fixtures_Extract[#Headers],0)),LEN(INDEX(FPL_Fixtures_Extract[],MATCH($A385,FPL_Fixtures_Extract[[Player]:[Player]],0),MATCH(FPL_Combined[[#Headers],[Gameweek 16]],FPL_Fixtures_Extract[#Headers],0)))-4),Team_Key[[Full Name]:[Full Name]],0))&amp;RIGHT(INDEX(FPL_Fixtures_Extract[],MATCH($A385,FPL_Fixtures_Extract[[Player]:[Player]],0),MATCH(FPL_Combined[[#Headers],[Gameweek 16]],FPL_Fixtures_Extract[#Headers],0)),3))</f>
        <v>LIV(A) 2-2</v>
      </c>
      <c r="R385" t="str">
        <f ca="1">IF(RIGHT(FPL_Combined[[#Headers],[Gameweek 17]],2)&lt;$B$622,INDEX(FPL_Results_Extract[Gameweek 17],MATCH($A385,FPL_Results_Extract[[Player]:[Player]],0)),INDEX(Team_Key[[Abbreviation]:[Abbreviation]],MATCH(LEFT(INDEX(FPL_Fixtures_Extract[],MATCH($A385,FPL_Fixtures_Extract[[Player]:[Player]],0),MATCH(FPL_Combined[[#Headers],[Gameweek 17]],FPL_Fixtures_Extract[#Headers],0)),LEN(INDEX(FPL_Fixtures_Extract[],MATCH($A385,FPL_Fixtures_Extract[[Player]:[Player]],0),MATCH(FPL_Combined[[#Headers],[Gameweek 17]],FPL_Fixtures_Extract[#Headers],0)))-4),Team_Key[[Full Name]:[Full Name]],0))&amp;RIGHT(INDEX(FPL_Fixtures_Extract[],MATCH($A385,FPL_Fixtures_Extract[[Player]:[Player]],0),MATCH(FPL_Combined[[#Headers],[Gameweek 17]],FPL_Fixtures_Extract[#Headers],0)),3))</f>
        <v>BOU(H) 1-2</v>
      </c>
      <c r="S385" t="str">
        <f ca="1">IF(RIGHT(FPL_Combined[[#Headers],[Gameweek 18]],2)&lt;$B$622,INDEX(FPL_Results_Extract[Gameweek 18],MATCH($A385,FPL_Results_Extract[[Player]:[Player]],0)),INDEX(Team_Key[[Abbreviation]:[Abbreviation]],MATCH(LEFT(INDEX(FPL_Fixtures_Extract[],MATCH($A385,FPL_Fixtures_Extract[[Player]:[Player]],0),MATCH(FPL_Combined[[#Headers],[Gameweek 18]],FPL_Fixtures_Extract[#Headers],0)),LEN(INDEX(FPL_Fixtures_Extract[],MATCH($A385,FPL_Fixtures_Extract[[Player]:[Player]],0),MATCH(FPL_Combined[[#Headers],[Gameweek 18]],FPL_Fixtures_Extract[#Headers],0)))-4),Team_Key[[Full Name]:[Full Name]],0))&amp;RIGHT(INDEX(FPL_Fixtures_Extract[],MATCH($A385,FPL_Fixtures_Extract[[Player]:[Player]],0),MATCH(FPL_Combined[[#Headers],[Gameweek 18]],FPL_Fixtures_Extract[#Headers],0)),3))</f>
        <v>SWA(A) 0-1</v>
      </c>
      <c r="T385" t="str">
        <f ca="1">IF(RIGHT(FPL_Combined[[#Headers],[Gameweek 19]],2)&lt;$B$622,INDEX(FPL_Results_Extract[Gameweek 19],MATCH($A385,FPL_Results_Extract[[Player]:[Player]],0)),INDEX(Team_Key[[Abbreviation]:[Abbreviation]],MATCH(LEFT(INDEX(FPL_Fixtures_Extract[],MATCH($A385,FPL_Fixtures_Extract[[Player]:[Player]],0),MATCH(FPL_Combined[[#Headers],[Gameweek 19]],FPL_Fixtures_Extract[#Headers],0)),LEN(INDEX(FPL_Fixtures_Extract[],MATCH($A385,FPL_Fixtures_Extract[[Player]:[Player]],0),MATCH(FPL_Combined[[#Headers],[Gameweek 19]],FPL_Fixtures_Extract[#Headers],0)))-4),Team_Key[[Full Name]:[Full Name]],0))&amp;RIGHT(INDEX(FPL_Fixtures_Extract[],MATCH($A385,FPL_Fixtures_Extract[[Player]:[Player]],0),MATCH(FPL_Combined[[#Headers],[Gameweek 19]],FPL_Fixtures_Extract[#Headers],0)),3))</f>
        <v>NEW(H) 1-0</v>
      </c>
      <c r="U385" t="str">
        <f ca="1">IF(RIGHT(FPL_Combined[[#Headers],[Gameweek 20]],2)&lt;$B$622,INDEX(FPL_Results_Extract[Gameweek 20],MATCH($A385,FPL_Results_Extract[[Player]:[Player]],0)),INDEX(Team_Key[[Abbreviation]:[Abbreviation]],MATCH(LEFT(INDEX(FPL_Fixtures_Extract[],MATCH($A385,FPL_Fixtures_Extract[[Player]:[Player]],0),MATCH(FPL_Combined[[#Headers],[Gameweek 20]],FPL_Fixtures_Extract[#Headers],0)),LEN(INDEX(FPL_Fixtures_Extract[],MATCH($A385,FPL_Fixtures_Extract[[Player]:[Player]],0),MATCH(FPL_Combined[[#Headers],[Gameweek 20]],FPL_Fixtures_Extract[#Headers],0)))-4),Team_Key[[Full Name]:[Full Name]],0))&amp;RIGHT(INDEX(FPL_Fixtures_Extract[],MATCH($A385,FPL_Fixtures_Extract[[Player]:[Player]],0),MATCH(FPL_Combined[[#Headers],[Gameweek 20]],FPL_Fixtures_Extract[#Headers],0)),3))</f>
        <v>STK(H) 2-1</v>
      </c>
      <c r="V385" t="str">
        <f ca="1">IF(RIGHT(FPL_Combined[[#Headers],[Gameweek 21]],2)&lt;$B$622,INDEX(FPL_Results_Extract[Gameweek 21],MATCH($A385,FPL_Results_Extract[[Player]:[Player]],0)),INDEX(Team_Key[[Abbreviation]:[Abbreviation]],MATCH(LEFT(INDEX(FPL_Fixtures_Extract[],MATCH($A385,FPL_Fixtures_Extract[[Player]:[Player]],0),MATCH(FPL_Combined[[#Headers],[Gameweek 21]],FPL_Fixtures_Extract[#Headers],0)),LEN(INDEX(FPL_Fixtures_Extract[],MATCH($A385,FPL_Fixtures_Extract[[Player]:[Player]],0),MATCH(FPL_Combined[[#Headers],[Gameweek 21]],FPL_Fixtures_Extract[#Headers],0)))-4),Team_Key[[Full Name]:[Full Name]],0))&amp;RIGHT(INDEX(FPL_Fixtures_Extract[],MATCH($A385,FPL_Fixtures_Extract[[Player]:[Player]],0),MATCH(FPL_Combined[[#Headers],[Gameweek 21]],FPL_Fixtures_Extract[#Headers],0)),3))</f>
        <v>CHE(A) 2-2</v>
      </c>
      <c r="W385" t="str">
        <f ca="1">IF(RIGHT(FPL_Combined[[#Headers],[Gameweek 22]],2)&lt;$B$622,INDEX(FPL_Results_Extract[Gameweek 22],MATCH($A385,FPL_Results_Extract[[Player]:[Player]],0)),INDEX(Team_Key[[Abbreviation]:[Abbreviation]],MATCH(LEFT(INDEX(FPL_Fixtures_Extract[],MATCH($A385,FPL_Fixtures_Extract[[Player]:[Player]],0),MATCH(FPL_Combined[[#Headers],[Gameweek 22]],FPL_Fixtures_Extract[#Headers],0)),LEN(INDEX(FPL_Fixtures_Extract[],MATCH($A385,FPL_Fixtures_Extract[[Player]:[Player]],0),MATCH(FPL_Combined[[#Headers],[Gameweek 22]],FPL_Fixtures_Extract[#Headers],0)))-4),Team_Key[[Full Name]:[Full Name]],0))&amp;RIGHT(INDEX(FPL_Fixtures_Extract[],MATCH($A385,FPL_Fixtures_Extract[[Player]:[Player]],0),MATCH(FPL_Combined[[#Headers],[Gameweek 22]],FPL_Fixtures_Extract[#Headers],0)),3))</f>
        <v>SOU(A) 0-3</v>
      </c>
      <c r="X385" t="str">
        <f ca="1">IF(RIGHT(FPL_Combined[[#Headers],[Gameweek 23]],2)&lt;$B$622,INDEX(FPL_Results_Extract[Gameweek 23],MATCH($A385,FPL_Results_Extract[[Player]:[Player]],0)),INDEX(Team_Key[[Abbreviation]:[Abbreviation]],MATCH(LEFT(INDEX(FPL_Fixtures_Extract[],MATCH($A385,FPL_Fixtures_Extract[[Player]:[Player]],0),MATCH(FPL_Combined[[#Headers],[Gameweek 23]],FPL_Fixtures_Extract[#Headers],0)),LEN(INDEX(FPL_Fixtures_Extract[],MATCH($A385,FPL_Fixtures_Extract[[Player]:[Player]],0),MATCH(FPL_Combined[[#Headers],[Gameweek 23]],FPL_Fixtures_Extract[#Headers],0)))-4),Team_Key[[Full Name]:[Full Name]],0))&amp;RIGHT(INDEX(FPL_Fixtures_Extract[],MATCH($A385,FPL_Fixtures_Extract[[Player]:[Player]],0),MATCH(FPL_Combined[[#Headers],[Gameweek 23]],FPL_Fixtures_Extract[#Headers],0)),3))</f>
        <v>AVL(H) 0-0</v>
      </c>
      <c r="Y385" t="str">
        <f ca="1">IF(RIGHT(FPL_Combined[[#Headers],[Gameweek 24]],2)&lt;$B$622,INDEX(FPL_Results_Extract[Team],MATCH($A385,FPL_Results_Extract[[Player]:[Player]],0)),INDEX(Team_Key[[Abbreviation]:[Abbreviation]],MATCH(LEFT(INDEX(FPL_Fixtures_Extract[],MATCH($A385,FPL_Fixtures_Extract[[Player]:[Player]],0),MATCH(FPL_Combined[[#Headers],[Gameweek 24]],FPL_Fixtures_Extract[#Headers],0)),LEN(INDEX(FPL_Fixtures_Extract[],MATCH($A385,FPL_Fixtures_Extract[[Player]:[Player]],0),MATCH(FPL_Combined[[#Headers],[Gameweek 24]],FPL_Fixtures_Extract[#Headers],0)))-4),Team_Key[[Full Name]:[Full Name]],0))&amp;RIGHT(INDEX(FPL_Fixtures_Extract[],MATCH($A385,FPL_Fixtures_Extract[[Player]:[Player]],0),MATCH(FPL_Combined[[#Headers],[Gameweek 24]],FPL_Fixtures_Extract[#Headers],0)),3))</f>
        <v>WBA</v>
      </c>
      <c r="Z385" t="str">
        <f ca="1">IF(RIGHT(FPL_Combined[[#Headers],[Gameweek 25]],2)&lt;$B$622,INDEX(FPL_Results_Extract[Player],MATCH($A385,FPL_Results_Extract[[Player]:[Player]],0)),INDEX(Team_Key[[Abbreviation]:[Abbreviation]],MATCH(LEFT(INDEX(FPL_Fixtures_Extract[],MATCH($A385,FPL_Fixtures_Extract[[Player]:[Player]],0),MATCH(FPL_Combined[[#Headers],[Gameweek 25]],FPL_Fixtures_Extract[#Headers],0)),LEN(INDEX(FPL_Fixtures_Extract[],MATCH($A385,FPL_Fixtures_Extract[[Player]:[Player]],0),MATCH(FPL_Combined[[#Headers],[Gameweek 25]],FPL_Fixtures_Extract[#Headers],0)))-4),Team_Key[[Full Name]:[Full Name]],0))&amp;RIGHT(INDEX(FPL_Fixtures_Extract[],MATCH($A385,FPL_Fixtures_Extract[[Player]:[Player]],0),MATCH(FPL_Combined[[#Headers],[Gameweek 25]],FPL_Fixtures_Extract[#Headers],0)),3))</f>
        <v>McManaman</v>
      </c>
      <c r="AA385" t="str">
        <f ca="1">IF(RIGHT(FPL_Combined[[#Headers],[Gameweek 26]],2)&lt;$B$622,INDEX(FPL_Results_Extract[Gameweek 01],MATCH($A385,FPL_Results_Extract[[Player]:[Player]],0)),INDEX(Team_Key[[Abbreviation]:[Abbreviation]],MATCH(LEFT(INDEX(FPL_Fixtures_Extract[],MATCH($A385,FPL_Fixtures_Extract[[Player]:[Player]],0),MATCH(FPL_Combined[[#Headers],[Gameweek 26]],FPL_Fixtures_Extract[#Headers],0)),LEN(INDEX(FPL_Fixtures_Extract[],MATCH($A385,FPL_Fixtures_Extract[[Player]:[Player]],0),MATCH(FPL_Combined[[#Headers],[Gameweek 26]],FPL_Fixtures_Extract[#Headers],0)))-4),Team_Key[[Full Name]:[Full Name]],0))&amp;RIGHT(INDEX(FPL_Fixtures_Extract[],MATCH($A385,FPL_Fixtures_Extract[[Player]:[Player]],0),MATCH(FPL_Combined[[#Headers],[Gameweek 26]],FPL_Fixtures_Extract[#Headers],0)),3))</f>
        <v>MCI(H) 0-3</v>
      </c>
      <c r="AB385" t="str">
        <f ca="1">IF(RIGHT(FPL_Combined[[#Headers],[Gameweek 27]],2)&lt;$B$622,INDEX(FPL_Results_Extract[Gameweek 02],MATCH($A385,FPL_Results_Extract[[Player]:[Player]],0)),INDEX(Team_Key[[Abbreviation]:[Abbreviation]],MATCH(LEFT(INDEX(FPL_Fixtures_Extract[],MATCH($A385,FPL_Fixtures_Extract[[Player]:[Player]],0),MATCH(FPL_Combined[[#Headers],[Gameweek 27]],FPL_Fixtures_Extract[#Headers],0)),LEN(INDEX(FPL_Fixtures_Extract[],MATCH($A385,FPL_Fixtures_Extract[[Player]:[Player]],0),MATCH(FPL_Combined[[#Headers],[Gameweek 27]],FPL_Fixtures_Extract[#Headers],0)))-4),Team_Key[[Full Name]:[Full Name]],0))&amp;RIGHT(INDEX(FPL_Fixtures_Extract[],MATCH($A385,FPL_Fixtures_Extract[[Player]:[Player]],0),MATCH(FPL_Combined[[#Headers],[Gameweek 27]],FPL_Fixtures_Extract[#Headers],0)),3))</f>
        <v>WAT(A) 0-0</v>
      </c>
      <c r="AC385" t="str">
        <f ca="1">IF(RIGHT(FPL_Combined[[#Headers],[Gameweek 28]],2)&lt;$B$622,INDEX(FPL_Results_Extract[Gameweek 03],MATCH($A385,FPL_Results_Extract[[Player]:[Player]],0)),INDEX(Team_Key[[Abbreviation]:[Abbreviation]],MATCH(LEFT(INDEX(FPL_Fixtures_Extract[],MATCH($A385,FPL_Fixtures_Extract[[Player]:[Player]],0),MATCH(FPL_Combined[[#Headers],[Gameweek 28]],FPL_Fixtures_Extract[#Headers],0)),LEN(INDEX(FPL_Fixtures_Extract[],MATCH($A385,FPL_Fixtures_Extract[[Player]:[Player]],0),MATCH(FPL_Combined[[#Headers],[Gameweek 28]],FPL_Fixtures_Extract[#Headers],0)))-4),Team_Key[[Full Name]:[Full Name]],0))&amp;RIGHT(INDEX(FPL_Fixtures_Extract[],MATCH($A385,FPL_Fixtures_Extract[[Player]:[Player]],0),MATCH(FPL_Combined[[#Headers],[Gameweek 28]],FPL_Fixtures_Extract[#Headers],0)),3))</f>
        <v>CHE(H) 2-3</v>
      </c>
      <c r="AD385" t="str">
        <f ca="1">IF(RIGHT(FPL_Combined[[#Headers],[Gameweek 29]],2)&lt;$B$622,INDEX(FPL_Results_Extract[Gameweek 04],MATCH($A385,FPL_Results_Extract[[Player]:[Player]],0)),INDEX(Team_Key[[Abbreviation]:[Abbreviation]],MATCH(LEFT(INDEX(FPL_Fixtures_Extract[],MATCH($A385,FPL_Fixtures_Extract[[Player]:[Player]],0),MATCH(FPL_Combined[[#Headers],[Gameweek 29]],FPL_Fixtures_Extract[#Headers],0)),LEN(INDEX(FPL_Fixtures_Extract[],MATCH($A385,FPL_Fixtures_Extract[[Player]:[Player]],0),MATCH(FPL_Combined[[#Headers],[Gameweek 29]],FPL_Fixtures_Extract[#Headers],0)))-4),Team_Key[[Full Name]:[Full Name]],0))&amp;RIGHT(INDEX(FPL_Fixtures_Extract[],MATCH($A385,FPL_Fixtures_Extract[[Player]:[Player]],0),MATCH(FPL_Combined[[#Headers],[Gameweek 29]],FPL_Fixtures_Extract[#Headers],0)),3))</f>
        <v>MUN(H)</v>
      </c>
      <c r="AE385" t="str">
        <f ca="1">IF(RIGHT(FPL_Combined[[#Headers],[Gameweek 30]],2)&lt;$B$622,INDEX(FPL_Results_Extract[Gameweek 05],MATCH($A385,FPL_Results_Extract[[Player]:[Player]],0)),INDEX(Team_Key[[Abbreviation]:[Abbreviation]],MATCH(LEFT(INDEX(FPL_Fixtures_Extract[],MATCH($A385,FPL_Fixtures_Extract[[Player]:[Player]],0),MATCH(FPL_Combined[[#Headers],[Gameweek 30]],FPL_Fixtures_Extract[#Headers],0)),LEN(INDEX(FPL_Fixtures_Extract[],MATCH($A385,FPL_Fixtures_Extract[[Player]:[Player]],0),MATCH(FPL_Combined[[#Headers],[Gameweek 30]],FPL_Fixtures_Extract[#Headers],0)))-4),Team_Key[[Full Name]:[Full Name]],0))&amp;RIGHT(INDEX(FPL_Fixtures_Extract[],MATCH($A385,FPL_Fixtures_Extract[[Player]:[Player]],0),MATCH(FPL_Combined[[#Headers],[Gameweek 30]],FPL_Fixtures_Extract[#Headers],0)),3))</f>
        <v>ARS(A)</v>
      </c>
      <c r="AF385" t="str">
        <f ca="1">IF(RIGHT(FPL_Combined[[#Headers],[Gameweek 31]],2)&lt;$B$622,INDEX(FPL_Results_Extract[Gameweek 06],MATCH($A385,FPL_Results_Extract[[Player]:[Player]],0)),INDEX(Team_Key[[Abbreviation]:[Abbreviation]],MATCH(LEFT(INDEX(FPL_Fixtures_Extract[],MATCH($A385,FPL_Fixtures_Extract[[Player]:[Player]],0),MATCH(FPL_Combined[[#Headers],[Gameweek 31]],FPL_Fixtures_Extract[#Headers],0)),LEN(INDEX(FPL_Fixtures_Extract[],MATCH($A385,FPL_Fixtures_Extract[[Player]:[Player]],0),MATCH(FPL_Combined[[#Headers],[Gameweek 31]],FPL_Fixtures_Extract[#Headers],0)))-4),Team_Key[[Full Name]:[Full Name]],0))&amp;RIGHT(INDEX(FPL_Fixtures_Extract[],MATCH($A385,FPL_Fixtures_Extract[[Player]:[Player]],0),MATCH(FPL_Combined[[#Headers],[Gameweek 31]],FPL_Fixtures_Extract[#Headers],0)),3))</f>
        <v>NOR(H)</v>
      </c>
      <c r="AG385" t="str">
        <f ca="1">IF(RIGHT(FPL_Combined[[#Headers],[Gameweek 32]],2)&lt;$B$622,INDEX(FPL_Results_Extract[Gameweek 07],MATCH($A385,FPL_Results_Extract[[Player]:[Player]],0)),INDEX(Team_Key[[Abbreviation]:[Abbreviation]],MATCH(LEFT(INDEX(FPL_Fixtures_Extract[],MATCH($A385,FPL_Fixtures_Extract[[Player]:[Player]],0),MATCH(FPL_Combined[[#Headers],[Gameweek 32]],FPL_Fixtures_Extract[#Headers],0)),LEN(INDEX(FPL_Fixtures_Extract[],MATCH($A385,FPL_Fixtures_Extract[[Player]:[Player]],0),MATCH(FPL_Combined[[#Headers],[Gameweek 32]],FPL_Fixtures_Extract[#Headers],0)))-4),Team_Key[[Full Name]:[Full Name]],0))&amp;RIGHT(INDEX(FPL_Fixtures_Extract[],MATCH($A385,FPL_Fixtures_Extract[[Player]:[Player]],0),MATCH(FPL_Combined[[#Headers],[Gameweek 32]],FPL_Fixtures_Extract[#Headers],0)),3))</f>
        <v>SUN(A)</v>
      </c>
      <c r="AH385" t="str">
        <f ca="1">IF(RIGHT(FPL_Combined[[#Headers],[Gameweek 33]],2)&lt;$B$622,INDEX(FPL_Results_Extract[Gameweek 08],MATCH($A385,FPL_Results_Extract[[Player]:[Player]],0)),INDEX(Team_Key[[Abbreviation]:[Abbreviation]],MATCH(LEFT(INDEX(FPL_Fixtures_Extract[],MATCH($A385,FPL_Fixtures_Extract[[Player]:[Player]],0),MATCH(FPL_Combined[[#Headers],[Gameweek 33]],FPL_Fixtures_Extract[#Headers],0)),LEN(INDEX(FPL_Fixtures_Extract[],MATCH($A385,FPL_Fixtures_Extract[[Player]:[Player]],0),MATCH(FPL_Combined[[#Headers],[Gameweek 33]],FPL_Fixtures_Extract[#Headers],0)))-4),Team_Key[[Full Name]:[Full Name]],0))&amp;RIGHT(INDEX(FPL_Fixtures_Extract[],MATCH($A385,FPL_Fixtures_Extract[[Player]:[Player]],0),MATCH(FPL_Combined[[#Headers],[Gameweek 33]],FPL_Fixtures_Extract[#Headers],0)),3))</f>
        <v>MCI(A)</v>
      </c>
      <c r="AI385" t="str">
        <f ca="1">IF(RIGHT(FPL_Combined[[#Headers],[Gameweek 34]],2)&lt;$B$622,INDEX(FPL_Results_Extract[Gameweek 09],MATCH($A385,FPL_Results_Extract[[Player]:[Player]],0)),INDEX(Team_Key[[Abbreviation]:[Abbreviation]],MATCH(LEFT(INDEX(FPL_Fixtures_Extract[],MATCH($A385,FPL_Fixtures_Extract[[Player]:[Player]],0),MATCH(FPL_Combined[[#Headers],[Gameweek 34]],FPL_Fixtures_Extract[#Headers],0)),LEN(INDEX(FPL_Fixtures_Extract[],MATCH($A385,FPL_Fixtures_Extract[[Player]:[Player]],0),MATCH(FPL_Combined[[#Headers],[Gameweek 34]],FPL_Fixtures_Extract[#Headers],0)))-4),Team_Key[[Full Name]:[Full Name]],0))&amp;RIGHT(INDEX(FPL_Fixtures_Extract[],MATCH($A385,FPL_Fixtures_Extract[[Player]:[Player]],0),MATCH(FPL_Combined[[#Headers],[Gameweek 34]],FPL_Fixtures_Extract[#Headers],0)),3))</f>
        <v>WAT(H)</v>
      </c>
      <c r="AJ385" t="str">
        <f ca="1">IF(RIGHT(FPL_Combined[[#Headers],[Gameweek 35]],2)&lt;$B$622,INDEX(FPL_Results_Extract[Gameweek 10],MATCH($A385,FPL_Results_Extract[[Player]:[Player]],0)),INDEX(Team_Key[[Abbreviation]:[Abbreviation]],MATCH(LEFT(INDEX(FPL_Fixtures_Extract[],MATCH($A385,FPL_Fixtures_Extract[[Player]:[Player]],0),MATCH(FPL_Combined[[#Headers],[Gameweek 35]],FPL_Fixtures_Extract[#Headers],0)),LEN(INDEX(FPL_Fixtures_Extract[],MATCH($A385,FPL_Fixtures_Extract[[Player]:[Player]],0),MATCH(FPL_Combined[[#Headers],[Gameweek 35]],FPL_Fixtures_Extract[#Headers],0)))-4),Team_Key[[Full Name]:[Full Name]],0))&amp;RIGHT(INDEX(FPL_Fixtures_Extract[],MATCH($A385,FPL_Fixtures_Extract[[Player]:[Player]],0),MATCH(FPL_Combined[[#Headers],[Gameweek 35]],FPL_Fixtures_Extract[#Headers],0)),3))</f>
        <v>TOT(A)</v>
      </c>
      <c r="AK385" t="str">
        <f ca="1">IF(RIGHT(FPL_Combined[[#Headers],[Gameweek 36]],2)&lt;$B$622,INDEX(FPL_Results_Extract[Gameweek 11],MATCH($A385,FPL_Results_Extract[[Player]:[Player]],0)),INDEX(Team_Key[[Abbreviation]:[Abbreviation]],MATCH(LEFT(INDEX(FPL_Fixtures_Extract[],MATCH($A385,FPL_Fixtures_Extract[[Player]:[Player]],0),MATCH(FPL_Combined[[#Headers],[Gameweek 36]],FPL_Fixtures_Extract[#Headers],0)),LEN(INDEX(FPL_Fixtures_Extract[],MATCH($A385,FPL_Fixtures_Extract[[Player]:[Player]],0),MATCH(FPL_Combined[[#Headers],[Gameweek 36]],FPL_Fixtures_Extract[#Headers],0)))-4),Team_Key[[Full Name]:[Full Name]],0))&amp;RIGHT(INDEX(FPL_Fixtures_Extract[],MATCH($A385,FPL_Fixtures_Extract[[Player]:[Player]],0),MATCH(FPL_Combined[[#Headers],[Gameweek 36]],FPL_Fixtures_Extract[#Headers],0)),3))</f>
        <v>WHU(H)</v>
      </c>
      <c r="AL385" t="str">
        <f ca="1">IF(RIGHT(FPL_Combined[[#Headers],[Gameweek 37]],2)&lt;$B$622,INDEX(FPL_Results_Extract[Gameweek 12],MATCH($A385,FPL_Results_Extract[[Player]:[Player]],0)),INDEX(Team_Key[[Abbreviation]:[Abbreviation]],MATCH(LEFT(INDEX(FPL_Fixtures_Extract[],MATCH($A385,FPL_Fixtures_Extract[[Player]:[Player]],0),MATCH(FPL_Combined[[#Headers],[Gameweek 37]],FPL_Fixtures_Extract[#Headers],0)),LEN(INDEX(FPL_Fixtures_Extract[],MATCH($A385,FPL_Fixtures_Extract[[Player]:[Player]],0),MATCH(FPL_Combined[[#Headers],[Gameweek 37]],FPL_Fixtures_Extract[#Headers],0)))-4),Team_Key[[Full Name]:[Full Name]],0))&amp;RIGHT(INDEX(FPL_Fixtures_Extract[],MATCH($A385,FPL_Fixtures_Extract[[Player]:[Player]],0),MATCH(FPL_Combined[[#Headers],[Gameweek 37]],FPL_Fixtures_Extract[#Headers],0)),3))</f>
        <v>BOU(A)</v>
      </c>
      <c r="AM385" t="str">
        <f ca="1">IF(RIGHT(FPL_Combined[[#Headers],[Gameweek 38]],2)&lt;$B$622,INDEX(FPL_Results_Extract[Gameweek 13],MATCH($A385,FPL_Results_Extract[[Player]:[Player]],0)),INDEX(Team_Key[[Abbreviation]:[Abbreviation]],MATCH(LEFT(INDEX(FPL_Fixtures_Extract[],MATCH($A385,FPL_Fixtures_Extract[[Player]:[Player]],0),MATCH(FPL_Combined[[#Headers],[Gameweek 38]],FPL_Fixtures_Extract[#Headers],0)),LEN(INDEX(FPL_Fixtures_Extract[],MATCH($A385,FPL_Fixtures_Extract[[Player]:[Player]],0),MATCH(FPL_Combined[[#Headers],[Gameweek 38]],FPL_Fixtures_Extract[#Headers],0)))-4),Team_Key[[Full Name]:[Full Name]],0))&amp;RIGHT(INDEX(FPL_Fixtures_Extract[],MATCH($A385,FPL_Fixtures_Extract[[Player]:[Player]],0),MATCH(FPL_Combined[[#Headers],[Gameweek 38]],FPL_Fixtures_Extract[#Headers],0)),3))</f>
        <v>LIV(H)</v>
      </c>
    </row>
    <row r="386" spans="1:39" x14ac:dyDescent="0.45">
      <c r="A386" t="s">
        <v>675</v>
      </c>
      <c r="B386" t="str">
        <f ca="1">IF(RIGHT(FPL_Combined[[#Headers],[Gameweek 01]],2)&lt;$B$622,INDEX(FPL_Results_Extract[Gameweek 01],MATCH($A386,FPL_Results_Extract[[Player]:[Player]],0)),INDEX(Team_Key[[Abbreviation]:[Abbreviation]],MATCH(LEFT(INDEX(FPL_Fixtures_Extract[],MATCH($A386,FPL_Fixtures_Extract[[Player]:[Player]],0),MATCH(FPL_Combined[[#Headers],[Gameweek 01]],FPL_Fixtures_Extract[#Headers],0)),LEN(INDEX(FPL_Fixtures_Extract[],MATCH($A386,FPL_Fixtures_Extract[[Player]:[Player]],0),MATCH(FPL_Combined[[#Headers],[Gameweek 01]],FPL_Fixtures_Extract[#Headers],0)))-4),Team_Key[[Full Name]:[Full Name]],0))&amp;RIGHT(INDEX(FPL_Fixtures_Extract[],MATCH($A386,FPL_Fixtures_Extract[[Player]:[Player]],0),MATCH(FPL_Combined[[#Headers],[Gameweek 01]],FPL_Fixtures_Extract[#Headers],0)),3))</f>
        <v>TOT(H) 1-0</v>
      </c>
      <c r="C386" t="str">
        <f ca="1">IF(RIGHT(FPL_Combined[[#Headers],[Gameweek 02]],2)&lt;$B$622,INDEX(FPL_Results_Extract[Gameweek 02],MATCH($A386,FPL_Results_Extract[[Player]:[Player]],0)),INDEX(Team_Key[[Abbreviation]:[Abbreviation]],MATCH(LEFT(INDEX(FPL_Fixtures_Extract[],MATCH($A386,FPL_Fixtures_Extract[[Player]:[Player]],0),MATCH(FPL_Combined[[#Headers],[Gameweek 02]],FPL_Fixtures_Extract[#Headers],0)),LEN(INDEX(FPL_Fixtures_Extract[],MATCH($A386,FPL_Fixtures_Extract[[Player]:[Player]],0),MATCH(FPL_Combined[[#Headers],[Gameweek 02]],FPL_Fixtures_Extract[#Headers],0)))-4),Team_Key[[Full Name]:[Full Name]],0))&amp;RIGHT(INDEX(FPL_Fixtures_Extract[],MATCH($A386,FPL_Fixtures_Extract[[Player]:[Player]],0),MATCH(FPL_Combined[[#Headers],[Gameweek 02]],FPL_Fixtures_Extract[#Headers],0)),3))</f>
        <v>AVL(A) 1-0</v>
      </c>
      <c r="D386" t="str">
        <f ca="1">IF(RIGHT(FPL_Combined[[#Headers],[Gameweek 03]],2)&lt;$B$622,INDEX(FPL_Results_Extract[Gameweek 03],MATCH($A386,FPL_Results_Extract[[Player]:[Player]],0)),INDEX(Team_Key[[Abbreviation]:[Abbreviation]],MATCH(LEFT(INDEX(FPL_Fixtures_Extract[],MATCH($A386,FPL_Fixtures_Extract[[Player]:[Player]],0),MATCH(FPL_Combined[[#Headers],[Gameweek 03]],FPL_Fixtures_Extract[#Headers],0)),LEN(INDEX(FPL_Fixtures_Extract[],MATCH($A386,FPL_Fixtures_Extract[[Player]:[Player]],0),MATCH(FPL_Combined[[#Headers],[Gameweek 03]],FPL_Fixtures_Extract[#Headers],0)))-4),Team_Key[[Full Name]:[Full Name]],0))&amp;RIGHT(INDEX(FPL_Fixtures_Extract[],MATCH($A386,FPL_Fixtures_Extract[[Player]:[Player]],0),MATCH(FPL_Combined[[#Headers],[Gameweek 03]],FPL_Fixtures_Extract[#Headers],0)),3))</f>
        <v>NEW(H) 0-0</v>
      </c>
      <c r="E386" t="str">
        <f ca="1">IF(RIGHT(FPL_Combined[[#Headers],[Gameweek 04]],2)&lt;$B$622,INDEX(FPL_Results_Extract[Gameweek 04],MATCH($A386,FPL_Results_Extract[[Player]:[Player]],0)),INDEX(Team_Key[[Abbreviation]:[Abbreviation]],MATCH(LEFT(INDEX(FPL_Fixtures_Extract[],MATCH($A386,FPL_Fixtures_Extract[[Player]:[Player]],0),MATCH(FPL_Combined[[#Headers],[Gameweek 04]],FPL_Fixtures_Extract[#Headers],0)),LEN(INDEX(FPL_Fixtures_Extract[],MATCH($A386,FPL_Fixtures_Extract[[Player]:[Player]],0),MATCH(FPL_Combined[[#Headers],[Gameweek 04]],FPL_Fixtures_Extract[#Headers],0)))-4),Team_Key[[Full Name]:[Full Name]],0))&amp;RIGHT(INDEX(FPL_Fixtures_Extract[],MATCH($A386,FPL_Fixtures_Extract[[Player]:[Player]],0),MATCH(FPL_Combined[[#Headers],[Gameweek 04]],FPL_Fixtures_Extract[#Headers],0)),3))</f>
        <v>SWA(A) 1-2</v>
      </c>
      <c r="F386" t="str">
        <f ca="1">IF(RIGHT(FPL_Combined[[#Headers],[Gameweek 05]],2)&lt;$B$622,INDEX(FPL_Results_Extract[Gameweek 05],MATCH($A386,FPL_Results_Extract[[Player]:[Player]],0)),INDEX(Team_Key[[Abbreviation]:[Abbreviation]],MATCH(LEFT(INDEX(FPL_Fixtures_Extract[],MATCH($A386,FPL_Fixtures_Extract[[Player]:[Player]],0),MATCH(FPL_Combined[[#Headers],[Gameweek 05]],FPL_Fixtures_Extract[#Headers],0)),LEN(INDEX(FPL_Fixtures_Extract[],MATCH($A386,FPL_Fixtures_Extract[[Player]:[Player]],0),MATCH(FPL_Combined[[#Headers],[Gameweek 05]],FPL_Fixtures_Extract[#Headers],0)))-4),Team_Key[[Full Name]:[Full Name]],0))&amp;RIGHT(INDEX(FPL_Fixtures_Extract[],MATCH($A386,FPL_Fixtures_Extract[[Player]:[Player]],0),MATCH(FPL_Combined[[#Headers],[Gameweek 05]],FPL_Fixtures_Extract[#Headers],0)),3))</f>
        <v>LIV(H) 3-1</v>
      </c>
      <c r="G386" t="str">
        <f ca="1">IF(RIGHT(FPL_Combined[[#Headers],[Gameweek 06]],2)&lt;$B$622,INDEX(FPL_Results_Extract[Gameweek 06],MATCH($A386,FPL_Results_Extract[[Player]:[Player]],0)),INDEX(Team_Key[[Abbreviation]:[Abbreviation]],MATCH(LEFT(INDEX(FPL_Fixtures_Extract[],MATCH($A386,FPL_Fixtures_Extract[[Player]:[Player]],0),MATCH(FPL_Combined[[#Headers],[Gameweek 06]],FPL_Fixtures_Extract[#Headers],0)),LEN(INDEX(FPL_Fixtures_Extract[],MATCH($A386,FPL_Fixtures_Extract[[Player]:[Player]],0),MATCH(FPL_Combined[[#Headers],[Gameweek 06]],FPL_Fixtures_Extract[#Headers],0)))-4),Team_Key[[Full Name]:[Full Name]],0))&amp;RIGHT(INDEX(FPL_Fixtures_Extract[],MATCH($A386,FPL_Fixtures_Extract[[Player]:[Player]],0),MATCH(FPL_Combined[[#Headers],[Gameweek 06]],FPL_Fixtures_Extract[#Headers],0)),3))</f>
        <v>SOU(A) 3-2</v>
      </c>
      <c r="H386" t="str">
        <f ca="1">IF(RIGHT(FPL_Combined[[#Headers],[Gameweek 07]],2)&lt;$B$622,INDEX(FPL_Results_Extract[Gameweek 07],MATCH($A386,FPL_Results_Extract[[Player]:[Player]],0)),INDEX(Team_Key[[Abbreviation]:[Abbreviation]],MATCH(LEFT(INDEX(FPL_Fixtures_Extract[],MATCH($A386,FPL_Fixtures_Extract[[Player]:[Player]],0),MATCH(FPL_Combined[[#Headers],[Gameweek 07]],FPL_Fixtures_Extract[#Headers],0)),LEN(INDEX(FPL_Fixtures_Extract[],MATCH($A386,FPL_Fixtures_Extract[[Player]:[Player]],0),MATCH(FPL_Combined[[#Headers],[Gameweek 07]],FPL_Fixtures_Extract[#Headers],0)))-4),Team_Key[[Full Name]:[Full Name]],0))&amp;RIGHT(INDEX(FPL_Fixtures_Extract[],MATCH($A386,FPL_Fixtures_Extract[[Player]:[Player]],0),MATCH(FPL_Combined[[#Headers],[Gameweek 07]],FPL_Fixtures_Extract[#Headers],0)),3))</f>
        <v>SUN(H) 3-0</v>
      </c>
      <c r="I386" t="str">
        <f ca="1">IF(RIGHT(FPL_Combined[[#Headers],[Gameweek 08]],2)&lt;$B$622,INDEX(FPL_Results_Extract[Gameweek 08],MATCH($A386,FPL_Results_Extract[[Player]:[Player]],0)),INDEX(Team_Key[[Abbreviation]:[Abbreviation]],MATCH(LEFT(INDEX(FPL_Fixtures_Extract[],MATCH($A386,FPL_Fixtures_Extract[[Player]:[Player]],0),MATCH(FPL_Combined[[#Headers],[Gameweek 08]],FPL_Fixtures_Extract[#Headers],0)),LEN(INDEX(FPL_Fixtures_Extract[],MATCH($A386,FPL_Fixtures_Extract[[Player]:[Player]],0),MATCH(FPL_Combined[[#Headers],[Gameweek 08]],FPL_Fixtures_Extract[#Headers],0)))-4),Team_Key[[Full Name]:[Full Name]],0))&amp;RIGHT(INDEX(FPL_Fixtures_Extract[],MATCH($A386,FPL_Fixtures_Extract[[Player]:[Player]],0),MATCH(FPL_Combined[[#Headers],[Gameweek 08]],FPL_Fixtures_Extract[#Headers],0)),3))</f>
        <v>ARS(A) 0-3</v>
      </c>
      <c r="J386" t="str">
        <f ca="1">IF(RIGHT(FPL_Combined[[#Headers],[Gameweek 09]],2)&lt;$B$622,INDEX(FPL_Results_Extract[Gameweek 09],MATCH($A386,FPL_Results_Extract[[Player]:[Player]],0)),INDEX(Team_Key[[Abbreviation]:[Abbreviation]],MATCH(LEFT(INDEX(FPL_Fixtures_Extract[],MATCH($A386,FPL_Fixtures_Extract[[Player]:[Player]],0),MATCH(FPL_Combined[[#Headers],[Gameweek 09]],FPL_Fixtures_Extract[#Headers],0)),LEN(INDEX(FPL_Fixtures_Extract[],MATCH($A386,FPL_Fixtures_Extract[[Player]:[Player]],0),MATCH(FPL_Combined[[#Headers],[Gameweek 09]],FPL_Fixtures_Extract[#Headers],0)))-4),Team_Key[[Full Name]:[Full Name]],0))&amp;RIGHT(INDEX(FPL_Fixtures_Extract[],MATCH($A386,FPL_Fixtures_Extract[[Player]:[Player]],0),MATCH(FPL_Combined[[#Headers],[Gameweek 09]],FPL_Fixtures_Extract[#Headers],0)),3))</f>
        <v>EVE(A) 3-0</v>
      </c>
      <c r="K386" t="str">
        <f ca="1">IF(RIGHT(FPL_Combined[[#Headers],[Gameweek 10]],2)&lt;$B$622,INDEX(FPL_Results_Extract[Gameweek 10],MATCH($A386,FPL_Results_Extract[[Player]:[Player]],0)),INDEX(Team_Key[[Abbreviation]:[Abbreviation]],MATCH(LEFT(INDEX(FPL_Fixtures_Extract[],MATCH($A386,FPL_Fixtures_Extract[[Player]:[Player]],0),MATCH(FPL_Combined[[#Headers],[Gameweek 10]],FPL_Fixtures_Extract[#Headers],0)),LEN(INDEX(FPL_Fixtures_Extract[],MATCH($A386,FPL_Fixtures_Extract[[Player]:[Player]],0),MATCH(FPL_Combined[[#Headers],[Gameweek 10]],FPL_Fixtures_Extract[#Headers],0)))-4),Team_Key[[Full Name]:[Full Name]],0))&amp;RIGHT(INDEX(FPL_Fixtures_Extract[],MATCH($A386,FPL_Fixtures_Extract[[Player]:[Player]],0),MATCH(FPL_Combined[[#Headers],[Gameweek 10]],FPL_Fixtures_Extract[#Headers],0)),3))</f>
        <v>MCI(H) 0-0</v>
      </c>
      <c r="L386" t="str">
        <f ca="1">IF(RIGHT(FPL_Combined[[#Headers],[Gameweek 11]],2)&lt;$B$622,INDEX(FPL_Results_Extract[Gameweek 11],MATCH($A386,FPL_Results_Extract[[Player]:[Player]],0)),INDEX(Team_Key[[Abbreviation]:[Abbreviation]],MATCH(LEFT(INDEX(FPL_Fixtures_Extract[],MATCH($A386,FPL_Fixtures_Extract[[Player]:[Player]],0),MATCH(FPL_Combined[[#Headers],[Gameweek 11]],FPL_Fixtures_Extract[#Headers],0)),LEN(INDEX(FPL_Fixtures_Extract[],MATCH($A386,FPL_Fixtures_Extract[[Player]:[Player]],0),MATCH(FPL_Combined[[#Headers],[Gameweek 11]],FPL_Fixtures_Extract[#Headers],0)))-4),Team_Key[[Full Name]:[Full Name]],0))&amp;RIGHT(INDEX(FPL_Fixtures_Extract[],MATCH($A386,FPL_Fixtures_Extract[[Player]:[Player]],0),MATCH(FPL_Combined[[#Headers],[Gameweek 11]],FPL_Fixtures_Extract[#Headers],0)),3))</f>
        <v>CRY(A) 0-0</v>
      </c>
      <c r="M386" t="str">
        <f ca="1">IF(RIGHT(FPL_Combined[[#Headers],[Gameweek 12]],2)&lt;$B$622,INDEX(FPL_Results_Extract[Gameweek 12],MATCH($A386,FPL_Results_Extract[[Player]:[Player]],0)),INDEX(Team_Key[[Abbreviation]:[Abbreviation]],MATCH(LEFT(INDEX(FPL_Fixtures_Extract[],MATCH($A386,FPL_Fixtures_Extract[[Player]:[Player]],0),MATCH(FPL_Combined[[#Headers],[Gameweek 12]],FPL_Fixtures_Extract[#Headers],0)),LEN(INDEX(FPL_Fixtures_Extract[],MATCH($A386,FPL_Fixtures_Extract[[Player]:[Player]],0),MATCH(FPL_Combined[[#Headers],[Gameweek 12]],FPL_Fixtures_Extract[#Headers],0)))-4),Team_Key[[Full Name]:[Full Name]],0))&amp;RIGHT(INDEX(FPL_Fixtures_Extract[],MATCH($A386,FPL_Fixtures_Extract[[Player]:[Player]],0),MATCH(FPL_Combined[[#Headers],[Gameweek 12]],FPL_Fixtures_Extract[#Headers],0)),3))</f>
        <v>WBA(H) 2-0</v>
      </c>
      <c r="N386" t="str">
        <f ca="1">IF(RIGHT(FPL_Combined[[#Headers],[Gameweek 13]],2)&lt;$B$622,INDEX(FPL_Results_Extract[Gameweek 13],MATCH($A386,FPL_Results_Extract[[Player]:[Player]],0)),INDEX(Team_Key[[Abbreviation]:[Abbreviation]],MATCH(LEFT(INDEX(FPL_Fixtures_Extract[],MATCH($A386,FPL_Fixtures_Extract[[Player]:[Player]],0),MATCH(FPL_Combined[[#Headers],[Gameweek 13]],FPL_Fixtures_Extract[#Headers],0)),LEN(INDEX(FPL_Fixtures_Extract[],MATCH($A386,FPL_Fixtures_Extract[[Player]:[Player]],0),MATCH(FPL_Combined[[#Headers],[Gameweek 13]],FPL_Fixtures_Extract[#Headers],0)))-4),Team_Key[[Full Name]:[Full Name]],0))&amp;RIGHT(INDEX(FPL_Fixtures_Extract[],MATCH($A386,FPL_Fixtures_Extract[[Player]:[Player]],0),MATCH(FPL_Combined[[#Headers],[Gameweek 13]],FPL_Fixtures_Extract[#Headers],0)),3))</f>
        <v>WAT(A) 2-1</v>
      </c>
      <c r="O386" t="str">
        <f ca="1">IF(RIGHT(FPL_Combined[[#Headers],[Gameweek 14]],2)&lt;$B$622,INDEX(FPL_Results_Extract[Gameweek 14],MATCH($A386,FPL_Results_Extract[[Player]:[Player]],0)),INDEX(Team_Key[[Abbreviation]:[Abbreviation]],MATCH(LEFT(INDEX(FPL_Fixtures_Extract[],MATCH($A386,FPL_Fixtures_Extract[[Player]:[Player]],0),MATCH(FPL_Combined[[#Headers],[Gameweek 14]],FPL_Fixtures_Extract[#Headers],0)),LEN(INDEX(FPL_Fixtures_Extract[],MATCH($A386,FPL_Fixtures_Extract[[Player]:[Player]],0),MATCH(FPL_Combined[[#Headers],[Gameweek 14]],FPL_Fixtures_Extract[#Headers],0)))-4),Team_Key[[Full Name]:[Full Name]],0))&amp;RIGHT(INDEX(FPL_Fixtures_Extract[],MATCH($A386,FPL_Fixtures_Extract[[Player]:[Player]],0),MATCH(FPL_Combined[[#Headers],[Gameweek 14]],FPL_Fixtures_Extract[#Headers],0)),3))</f>
        <v>LEI(A) 1-1</v>
      </c>
      <c r="P386" t="str">
        <f ca="1">IF(RIGHT(FPL_Combined[[#Headers],[Gameweek 15]],2)&lt;$B$622,INDEX(FPL_Results_Extract[Gameweek 15],MATCH($A386,FPL_Results_Extract[[Player]:[Player]],0)),INDEX(Team_Key[[Abbreviation]:[Abbreviation]],MATCH(LEFT(INDEX(FPL_Fixtures_Extract[],MATCH($A386,FPL_Fixtures_Extract[[Player]:[Player]],0),MATCH(FPL_Combined[[#Headers],[Gameweek 15]],FPL_Fixtures_Extract[#Headers],0)),LEN(INDEX(FPL_Fixtures_Extract[],MATCH($A386,FPL_Fixtures_Extract[[Player]:[Player]],0),MATCH(FPL_Combined[[#Headers],[Gameweek 15]],FPL_Fixtures_Extract[#Headers],0)))-4),Team_Key[[Full Name]:[Full Name]],0))&amp;RIGHT(INDEX(FPL_Fixtures_Extract[],MATCH($A386,FPL_Fixtures_Extract[[Player]:[Player]],0),MATCH(FPL_Combined[[#Headers],[Gameweek 15]],FPL_Fixtures_Extract[#Headers],0)),3))</f>
        <v>WHU(H) 0-0</v>
      </c>
      <c r="Q386" t="str">
        <f ca="1">IF(RIGHT(FPL_Combined[[#Headers],[Gameweek 16]],2)&lt;$B$622,INDEX(FPL_Results_Extract[Gameweek 16],MATCH($A386,FPL_Results_Extract[[Player]:[Player]],0)),INDEX(Team_Key[[Abbreviation]:[Abbreviation]],MATCH(LEFT(INDEX(FPL_Fixtures_Extract[],MATCH($A386,FPL_Fixtures_Extract[[Player]:[Player]],0),MATCH(FPL_Combined[[#Headers],[Gameweek 16]],FPL_Fixtures_Extract[#Headers],0)),LEN(INDEX(FPL_Fixtures_Extract[],MATCH($A386,FPL_Fixtures_Extract[[Player]:[Player]],0),MATCH(FPL_Combined[[#Headers],[Gameweek 16]],FPL_Fixtures_Extract[#Headers],0)))-4),Team_Key[[Full Name]:[Full Name]],0))&amp;RIGHT(INDEX(FPL_Fixtures_Extract[],MATCH($A386,FPL_Fixtures_Extract[[Player]:[Player]],0),MATCH(FPL_Combined[[#Headers],[Gameweek 16]],FPL_Fixtures_Extract[#Headers],0)),3))</f>
        <v>BOU(A) 1-2</v>
      </c>
      <c r="R386" t="str">
        <f ca="1">IF(RIGHT(FPL_Combined[[#Headers],[Gameweek 17]],2)&lt;$B$622,INDEX(FPL_Results_Extract[Gameweek 17],MATCH($A386,FPL_Results_Extract[[Player]:[Player]],0)),INDEX(Team_Key[[Abbreviation]:[Abbreviation]],MATCH(LEFT(INDEX(FPL_Fixtures_Extract[],MATCH($A386,FPL_Fixtures_Extract[[Player]:[Player]],0),MATCH(FPL_Combined[[#Headers],[Gameweek 17]],FPL_Fixtures_Extract[#Headers],0)),LEN(INDEX(FPL_Fixtures_Extract[],MATCH($A386,FPL_Fixtures_Extract[[Player]:[Player]],0),MATCH(FPL_Combined[[#Headers],[Gameweek 17]],FPL_Fixtures_Extract[#Headers],0)))-4),Team_Key[[Full Name]:[Full Name]],0))&amp;RIGHT(INDEX(FPL_Fixtures_Extract[],MATCH($A386,FPL_Fixtures_Extract[[Player]:[Player]],0),MATCH(FPL_Combined[[#Headers],[Gameweek 17]],FPL_Fixtures_Extract[#Headers],0)),3))</f>
        <v>NOR(H) 1-2</v>
      </c>
      <c r="S386" t="str">
        <f ca="1">IF(RIGHT(FPL_Combined[[#Headers],[Gameweek 18]],2)&lt;$B$622,INDEX(FPL_Results_Extract[Gameweek 18],MATCH($A386,FPL_Results_Extract[[Player]:[Player]],0)),INDEX(Team_Key[[Abbreviation]:[Abbreviation]],MATCH(LEFT(INDEX(FPL_Fixtures_Extract[],MATCH($A386,FPL_Fixtures_Extract[[Player]:[Player]],0),MATCH(FPL_Combined[[#Headers],[Gameweek 18]],FPL_Fixtures_Extract[#Headers],0)),LEN(INDEX(FPL_Fixtures_Extract[],MATCH($A386,FPL_Fixtures_Extract[[Player]:[Player]],0),MATCH(FPL_Combined[[#Headers],[Gameweek 18]],FPL_Fixtures_Extract[#Headers],0)))-4),Team_Key[[Full Name]:[Full Name]],0))&amp;RIGHT(INDEX(FPL_Fixtures_Extract[],MATCH($A386,FPL_Fixtures_Extract[[Player]:[Player]],0),MATCH(FPL_Combined[[#Headers],[Gameweek 18]],FPL_Fixtures_Extract[#Headers],0)),3))</f>
        <v>STK(A) 0-2</v>
      </c>
      <c r="T386" t="str">
        <f ca="1">IF(RIGHT(FPL_Combined[[#Headers],[Gameweek 19]],2)&lt;$B$622,INDEX(FPL_Results_Extract[Gameweek 19],MATCH($A386,FPL_Results_Extract[[Player]:[Player]],0)),INDEX(Team_Key[[Abbreviation]:[Abbreviation]],MATCH(LEFT(INDEX(FPL_Fixtures_Extract[],MATCH($A386,FPL_Fixtures_Extract[[Player]:[Player]],0),MATCH(FPL_Combined[[#Headers],[Gameweek 19]],FPL_Fixtures_Extract[#Headers],0)),LEN(INDEX(FPL_Fixtures_Extract[],MATCH($A386,FPL_Fixtures_Extract[[Player]:[Player]],0),MATCH(FPL_Combined[[#Headers],[Gameweek 19]],FPL_Fixtures_Extract[#Headers],0)))-4),Team_Key[[Full Name]:[Full Name]],0))&amp;RIGHT(INDEX(FPL_Fixtures_Extract[],MATCH($A386,FPL_Fixtures_Extract[[Player]:[Player]],0),MATCH(FPL_Combined[[#Headers],[Gameweek 19]],FPL_Fixtures_Extract[#Headers],0)),3))</f>
        <v>CHE(H) 0-0</v>
      </c>
      <c r="U386" t="str">
        <f ca="1">IF(RIGHT(FPL_Combined[[#Headers],[Gameweek 20]],2)&lt;$B$622,INDEX(FPL_Results_Extract[Gameweek 20],MATCH($A386,FPL_Results_Extract[[Player]:[Player]],0)),INDEX(Team_Key[[Abbreviation]:[Abbreviation]],MATCH(LEFT(INDEX(FPL_Fixtures_Extract[],MATCH($A386,FPL_Fixtures_Extract[[Player]:[Player]],0),MATCH(FPL_Combined[[#Headers],[Gameweek 20]],FPL_Fixtures_Extract[#Headers],0)),LEN(INDEX(FPL_Fixtures_Extract[],MATCH($A386,FPL_Fixtures_Extract[[Player]:[Player]],0),MATCH(FPL_Combined[[#Headers],[Gameweek 20]],FPL_Fixtures_Extract[#Headers],0)))-4),Team_Key[[Full Name]:[Full Name]],0))&amp;RIGHT(INDEX(FPL_Fixtures_Extract[],MATCH($A386,FPL_Fixtures_Extract[[Player]:[Player]],0),MATCH(FPL_Combined[[#Headers],[Gameweek 20]],FPL_Fixtures_Extract[#Headers],0)),3))</f>
        <v>SWA(H) 2-1</v>
      </c>
      <c r="V386" t="str">
        <f ca="1">IF(RIGHT(FPL_Combined[[#Headers],[Gameweek 21]],2)&lt;$B$622,INDEX(FPL_Results_Extract[Gameweek 21],MATCH($A386,FPL_Results_Extract[[Player]:[Player]],0)),INDEX(Team_Key[[Abbreviation]:[Abbreviation]],MATCH(LEFT(INDEX(FPL_Fixtures_Extract[],MATCH($A386,FPL_Fixtures_Extract[[Player]:[Player]],0),MATCH(FPL_Combined[[#Headers],[Gameweek 21]],FPL_Fixtures_Extract[#Headers],0)),LEN(INDEX(FPL_Fixtures_Extract[],MATCH($A386,FPL_Fixtures_Extract[[Player]:[Player]],0),MATCH(FPL_Combined[[#Headers],[Gameweek 21]],FPL_Fixtures_Extract[#Headers],0)))-4),Team_Key[[Full Name]:[Full Name]],0))&amp;RIGHT(INDEX(FPL_Fixtures_Extract[],MATCH($A386,FPL_Fixtures_Extract[[Player]:[Player]],0),MATCH(FPL_Combined[[#Headers],[Gameweek 21]],FPL_Fixtures_Extract[#Headers],0)),3))</f>
        <v>NEW(A) 3-3</v>
      </c>
      <c r="W386" t="str">
        <f ca="1">IF(RIGHT(FPL_Combined[[#Headers],[Gameweek 22]],2)&lt;$B$622,INDEX(FPL_Results_Extract[Gameweek 22],MATCH($A386,FPL_Results_Extract[[Player]:[Player]],0)),INDEX(Team_Key[[Abbreviation]:[Abbreviation]],MATCH(LEFT(INDEX(FPL_Fixtures_Extract[],MATCH($A386,FPL_Fixtures_Extract[[Player]:[Player]],0),MATCH(FPL_Combined[[#Headers],[Gameweek 22]],FPL_Fixtures_Extract[#Headers],0)),LEN(INDEX(FPL_Fixtures_Extract[],MATCH($A386,FPL_Fixtures_Extract[[Player]:[Player]],0),MATCH(FPL_Combined[[#Headers],[Gameweek 22]],FPL_Fixtures_Extract[#Headers],0)))-4),Team_Key[[Full Name]:[Full Name]],0))&amp;RIGHT(INDEX(FPL_Fixtures_Extract[],MATCH($A386,FPL_Fixtures_Extract[[Player]:[Player]],0),MATCH(FPL_Combined[[#Headers],[Gameweek 22]],FPL_Fixtures_Extract[#Headers],0)),3))</f>
        <v>LIV(A) 1-0</v>
      </c>
      <c r="X386" t="str">
        <f ca="1">IF(RIGHT(FPL_Combined[[#Headers],[Gameweek 23]],2)&lt;$B$622,INDEX(FPL_Results_Extract[Gameweek 23],MATCH($A386,FPL_Results_Extract[[Player]:[Player]],0)),INDEX(Team_Key[[Abbreviation]:[Abbreviation]],MATCH(LEFT(INDEX(FPL_Fixtures_Extract[],MATCH($A386,FPL_Fixtures_Extract[[Player]:[Player]],0),MATCH(FPL_Combined[[#Headers],[Gameweek 23]],FPL_Fixtures_Extract[#Headers],0)),LEN(INDEX(FPL_Fixtures_Extract[],MATCH($A386,FPL_Fixtures_Extract[[Player]:[Player]],0),MATCH(FPL_Combined[[#Headers],[Gameweek 23]],FPL_Fixtures_Extract[#Headers],0)))-4),Team_Key[[Full Name]:[Full Name]],0))&amp;RIGHT(INDEX(FPL_Fixtures_Extract[],MATCH($A386,FPL_Fixtures_Extract[[Player]:[Player]],0),MATCH(FPL_Combined[[#Headers],[Gameweek 23]],FPL_Fixtures_Extract[#Headers],0)),3))</f>
        <v>SOU(H) 0-1</v>
      </c>
      <c r="Y386" t="str">
        <f ca="1">IF(RIGHT(FPL_Combined[[#Headers],[Gameweek 24]],2)&lt;$B$622,INDEX(FPL_Results_Extract[Team],MATCH($A386,FPL_Results_Extract[[Player]:[Player]],0)),INDEX(Team_Key[[Abbreviation]:[Abbreviation]],MATCH(LEFT(INDEX(FPL_Fixtures_Extract[],MATCH($A386,FPL_Fixtures_Extract[[Player]:[Player]],0),MATCH(FPL_Combined[[#Headers],[Gameweek 24]],FPL_Fixtures_Extract[#Headers],0)),LEN(INDEX(FPL_Fixtures_Extract[],MATCH($A386,FPL_Fixtures_Extract[[Player]:[Player]],0),MATCH(FPL_Combined[[#Headers],[Gameweek 24]],FPL_Fixtures_Extract[#Headers],0)))-4),Team_Key[[Full Name]:[Full Name]],0))&amp;RIGHT(INDEX(FPL_Fixtures_Extract[],MATCH($A386,FPL_Fixtures_Extract[[Player]:[Player]],0),MATCH(FPL_Combined[[#Headers],[Gameweek 24]],FPL_Fixtures_Extract[#Headers],0)),3))</f>
        <v>MUN</v>
      </c>
      <c r="Z386" t="str">
        <f ca="1">IF(RIGHT(FPL_Combined[[#Headers],[Gameweek 25]],2)&lt;$B$622,INDEX(FPL_Results_Extract[Player],MATCH($A386,FPL_Results_Extract[[Player]:[Player]],0)),INDEX(Team_Key[[Abbreviation]:[Abbreviation]],MATCH(LEFT(INDEX(FPL_Fixtures_Extract[],MATCH($A386,FPL_Fixtures_Extract[[Player]:[Player]],0),MATCH(FPL_Combined[[#Headers],[Gameweek 25]],FPL_Fixtures_Extract[#Headers],0)),LEN(INDEX(FPL_Fixtures_Extract[],MATCH($A386,FPL_Fixtures_Extract[[Player]:[Player]],0),MATCH(FPL_Combined[[#Headers],[Gameweek 25]],FPL_Fixtures_Extract[#Headers],0)))-4),Team_Key[[Full Name]:[Full Name]],0))&amp;RIGHT(INDEX(FPL_Fixtures_Extract[],MATCH($A386,FPL_Fixtures_Extract[[Player]:[Player]],0),MATCH(FPL_Combined[[#Headers],[Gameweek 25]],FPL_Fixtures_Extract[#Headers],0)),3))</f>
        <v>McNair</v>
      </c>
      <c r="AA386" t="str">
        <f ca="1">IF(RIGHT(FPL_Combined[[#Headers],[Gameweek 26]],2)&lt;$B$622,INDEX(FPL_Results_Extract[Gameweek 01],MATCH($A386,FPL_Results_Extract[[Player]:[Player]],0)),INDEX(Team_Key[[Abbreviation]:[Abbreviation]],MATCH(LEFT(INDEX(FPL_Fixtures_Extract[],MATCH($A386,FPL_Fixtures_Extract[[Player]:[Player]],0),MATCH(FPL_Combined[[#Headers],[Gameweek 26]],FPL_Fixtures_Extract[#Headers],0)),LEN(INDEX(FPL_Fixtures_Extract[],MATCH($A386,FPL_Fixtures_Extract[[Player]:[Player]],0),MATCH(FPL_Combined[[#Headers],[Gameweek 26]],FPL_Fixtures_Extract[#Headers],0)))-4),Team_Key[[Full Name]:[Full Name]],0))&amp;RIGHT(INDEX(FPL_Fixtures_Extract[],MATCH($A386,FPL_Fixtures_Extract[[Player]:[Player]],0),MATCH(FPL_Combined[[#Headers],[Gameweek 26]],FPL_Fixtures_Extract[#Headers],0)),3))</f>
        <v>TOT(H) 1-0</v>
      </c>
      <c r="AB386" t="str">
        <f ca="1">IF(RIGHT(FPL_Combined[[#Headers],[Gameweek 27]],2)&lt;$B$622,INDEX(FPL_Results_Extract[Gameweek 02],MATCH($A386,FPL_Results_Extract[[Player]:[Player]],0)),INDEX(Team_Key[[Abbreviation]:[Abbreviation]],MATCH(LEFT(INDEX(FPL_Fixtures_Extract[],MATCH($A386,FPL_Fixtures_Extract[[Player]:[Player]],0),MATCH(FPL_Combined[[#Headers],[Gameweek 27]],FPL_Fixtures_Extract[#Headers],0)),LEN(INDEX(FPL_Fixtures_Extract[],MATCH($A386,FPL_Fixtures_Extract[[Player]:[Player]],0),MATCH(FPL_Combined[[#Headers],[Gameweek 27]],FPL_Fixtures_Extract[#Headers],0)))-4),Team_Key[[Full Name]:[Full Name]],0))&amp;RIGHT(INDEX(FPL_Fixtures_Extract[],MATCH($A386,FPL_Fixtures_Extract[[Player]:[Player]],0),MATCH(FPL_Combined[[#Headers],[Gameweek 27]],FPL_Fixtures_Extract[#Headers],0)),3))</f>
        <v>AVL(A) 1-0</v>
      </c>
      <c r="AC386" t="str">
        <f ca="1">IF(RIGHT(FPL_Combined[[#Headers],[Gameweek 28]],2)&lt;$B$622,INDEX(FPL_Results_Extract[Gameweek 03],MATCH($A386,FPL_Results_Extract[[Player]:[Player]],0)),INDEX(Team_Key[[Abbreviation]:[Abbreviation]],MATCH(LEFT(INDEX(FPL_Fixtures_Extract[],MATCH($A386,FPL_Fixtures_Extract[[Player]:[Player]],0),MATCH(FPL_Combined[[#Headers],[Gameweek 28]],FPL_Fixtures_Extract[#Headers],0)),LEN(INDEX(FPL_Fixtures_Extract[],MATCH($A386,FPL_Fixtures_Extract[[Player]:[Player]],0),MATCH(FPL_Combined[[#Headers],[Gameweek 28]],FPL_Fixtures_Extract[#Headers],0)))-4),Team_Key[[Full Name]:[Full Name]],0))&amp;RIGHT(INDEX(FPL_Fixtures_Extract[],MATCH($A386,FPL_Fixtures_Extract[[Player]:[Player]],0),MATCH(FPL_Combined[[#Headers],[Gameweek 28]],FPL_Fixtures_Extract[#Headers],0)),3))</f>
        <v>NEW(H) 0-0</v>
      </c>
      <c r="AD386" t="str">
        <f ca="1">IF(RIGHT(FPL_Combined[[#Headers],[Gameweek 29]],2)&lt;$B$622,INDEX(FPL_Results_Extract[Gameweek 04],MATCH($A386,FPL_Results_Extract[[Player]:[Player]],0)),INDEX(Team_Key[[Abbreviation]:[Abbreviation]],MATCH(LEFT(INDEX(FPL_Fixtures_Extract[],MATCH($A386,FPL_Fixtures_Extract[[Player]:[Player]],0),MATCH(FPL_Combined[[#Headers],[Gameweek 29]],FPL_Fixtures_Extract[#Headers],0)),LEN(INDEX(FPL_Fixtures_Extract[],MATCH($A386,FPL_Fixtures_Extract[[Player]:[Player]],0),MATCH(FPL_Combined[[#Headers],[Gameweek 29]],FPL_Fixtures_Extract[#Headers],0)))-4),Team_Key[[Full Name]:[Full Name]],0))&amp;RIGHT(INDEX(FPL_Fixtures_Extract[],MATCH($A386,FPL_Fixtures_Extract[[Player]:[Player]],0),MATCH(FPL_Combined[[#Headers],[Gameweek 29]],FPL_Fixtures_Extract[#Headers],0)),3))</f>
        <v>WBA(A)</v>
      </c>
      <c r="AE386" t="e">
        <f ca="1">IF(RIGHT(FPL_Combined[[#Headers],[Gameweek 30]],2)&lt;$B$622,INDEX(FPL_Results_Extract[Gameweek 05],MATCH($A386,FPL_Results_Extract[[Player]:[Player]],0)),INDEX(Team_Key[[Abbreviation]:[Abbreviation]],MATCH(LEFT(INDEX(FPL_Fixtures_Extract[],MATCH($A386,FPL_Fixtures_Extract[[Player]:[Player]],0),MATCH(FPL_Combined[[#Headers],[Gameweek 30]],FPL_Fixtures_Extract[#Headers],0)),LEN(INDEX(FPL_Fixtures_Extract[],MATCH($A386,FPL_Fixtures_Extract[[Player]:[Player]],0),MATCH(FPL_Combined[[#Headers],[Gameweek 30]],FPL_Fixtures_Extract[#Headers],0)))-4),Team_Key[[Full Name]:[Full Name]],0))&amp;RIGHT(INDEX(FPL_Fixtures_Extract[],MATCH($A386,FPL_Fixtures_Extract[[Player]:[Player]],0),MATCH(FPL_Combined[[#Headers],[Gameweek 30]],FPL_Fixtures_Extract[#Headers],0)),3))</f>
        <v>#VALUE!</v>
      </c>
      <c r="AF386" t="str">
        <f ca="1">IF(RIGHT(FPL_Combined[[#Headers],[Gameweek 31]],2)&lt;$B$622,INDEX(FPL_Results_Extract[Gameweek 06],MATCH($A386,FPL_Results_Extract[[Player]:[Player]],0)),INDEX(Team_Key[[Abbreviation]:[Abbreviation]],MATCH(LEFT(INDEX(FPL_Fixtures_Extract[],MATCH($A386,FPL_Fixtures_Extract[[Player]:[Player]],0),MATCH(FPL_Combined[[#Headers],[Gameweek 31]],FPL_Fixtures_Extract[#Headers],0)),LEN(INDEX(FPL_Fixtures_Extract[],MATCH($A386,FPL_Fixtures_Extract[[Player]:[Player]],0),MATCH(FPL_Combined[[#Headers],[Gameweek 31]],FPL_Fixtures_Extract[#Headers],0)))-4),Team_Key[[Full Name]:[Full Name]],0))&amp;RIGHT(INDEX(FPL_Fixtures_Extract[],MATCH($A386,FPL_Fixtures_Extract[[Player]:[Player]],0),MATCH(FPL_Combined[[#Headers],[Gameweek 31]],FPL_Fixtures_Extract[#Headers],0)),3))</f>
        <v>MCI(A)</v>
      </c>
      <c r="AG386" t="str">
        <f ca="1">IF(RIGHT(FPL_Combined[[#Headers],[Gameweek 32]],2)&lt;$B$622,INDEX(FPL_Results_Extract[Gameweek 07],MATCH($A386,FPL_Results_Extract[[Player]:[Player]],0)),INDEX(Team_Key[[Abbreviation]:[Abbreviation]],MATCH(LEFT(INDEX(FPL_Fixtures_Extract[],MATCH($A386,FPL_Fixtures_Extract[[Player]:[Player]],0),MATCH(FPL_Combined[[#Headers],[Gameweek 32]],FPL_Fixtures_Extract[#Headers],0)),LEN(INDEX(FPL_Fixtures_Extract[],MATCH($A386,FPL_Fixtures_Extract[[Player]:[Player]],0),MATCH(FPL_Combined[[#Headers],[Gameweek 32]],FPL_Fixtures_Extract[#Headers],0)))-4),Team_Key[[Full Name]:[Full Name]],0))&amp;RIGHT(INDEX(FPL_Fixtures_Extract[],MATCH($A386,FPL_Fixtures_Extract[[Player]:[Player]],0),MATCH(FPL_Combined[[#Headers],[Gameweek 32]],FPL_Fixtures_Extract[#Headers],0)),3))</f>
        <v>EVE(H)</v>
      </c>
      <c r="AH386" t="str">
        <f ca="1">IF(RIGHT(FPL_Combined[[#Headers],[Gameweek 33]],2)&lt;$B$622,INDEX(FPL_Results_Extract[Gameweek 08],MATCH($A386,FPL_Results_Extract[[Player]:[Player]],0)),INDEX(Team_Key[[Abbreviation]:[Abbreviation]],MATCH(LEFT(INDEX(FPL_Fixtures_Extract[],MATCH($A386,FPL_Fixtures_Extract[[Player]:[Player]],0),MATCH(FPL_Combined[[#Headers],[Gameweek 33]],FPL_Fixtures_Extract[#Headers],0)),LEN(INDEX(FPL_Fixtures_Extract[],MATCH($A386,FPL_Fixtures_Extract[[Player]:[Player]],0),MATCH(FPL_Combined[[#Headers],[Gameweek 33]],FPL_Fixtures_Extract[#Headers],0)))-4),Team_Key[[Full Name]:[Full Name]],0))&amp;RIGHT(INDEX(FPL_Fixtures_Extract[],MATCH($A386,FPL_Fixtures_Extract[[Player]:[Player]],0),MATCH(FPL_Combined[[#Headers],[Gameweek 33]],FPL_Fixtures_Extract[#Headers],0)),3))</f>
        <v>TOT(A)</v>
      </c>
      <c r="AI386" t="str">
        <f ca="1">IF(RIGHT(FPL_Combined[[#Headers],[Gameweek 34]],2)&lt;$B$622,INDEX(FPL_Results_Extract[Gameweek 09],MATCH($A386,FPL_Results_Extract[[Player]:[Player]],0)),INDEX(Team_Key[[Abbreviation]:[Abbreviation]],MATCH(LEFT(INDEX(FPL_Fixtures_Extract[],MATCH($A386,FPL_Fixtures_Extract[[Player]:[Player]],0),MATCH(FPL_Combined[[#Headers],[Gameweek 34]],FPL_Fixtures_Extract[#Headers],0)),LEN(INDEX(FPL_Fixtures_Extract[],MATCH($A386,FPL_Fixtures_Extract[[Player]:[Player]],0),MATCH(FPL_Combined[[#Headers],[Gameweek 34]],FPL_Fixtures_Extract[#Headers],0)))-4),Team_Key[[Full Name]:[Full Name]],0))&amp;RIGHT(INDEX(FPL_Fixtures_Extract[],MATCH($A386,FPL_Fixtures_Extract[[Player]:[Player]],0),MATCH(FPL_Combined[[#Headers],[Gameweek 34]],FPL_Fixtures_Extract[#Headers],0)),3))</f>
        <v>AVL(H)</v>
      </c>
      <c r="AJ386" t="e">
        <f ca="1">IF(RIGHT(FPL_Combined[[#Headers],[Gameweek 35]],2)&lt;$B$622,INDEX(FPL_Results_Extract[Gameweek 10],MATCH($A386,FPL_Results_Extract[[Player]:[Player]],0)),INDEX(Team_Key[[Abbreviation]:[Abbreviation]],MATCH(LEFT(INDEX(FPL_Fixtures_Extract[],MATCH($A386,FPL_Fixtures_Extract[[Player]:[Player]],0),MATCH(FPL_Combined[[#Headers],[Gameweek 35]],FPL_Fixtures_Extract[#Headers],0)),LEN(INDEX(FPL_Fixtures_Extract[],MATCH($A386,FPL_Fixtures_Extract[[Player]:[Player]],0),MATCH(FPL_Combined[[#Headers],[Gameweek 35]],FPL_Fixtures_Extract[#Headers],0)))-4),Team_Key[[Full Name]:[Full Name]],0))&amp;RIGHT(INDEX(FPL_Fixtures_Extract[],MATCH($A386,FPL_Fixtures_Extract[[Player]:[Player]],0),MATCH(FPL_Combined[[#Headers],[Gameweek 35]],FPL_Fixtures_Extract[#Headers],0)),3))</f>
        <v>#VALUE!</v>
      </c>
      <c r="AK386" t="str">
        <f ca="1">IF(RIGHT(FPL_Combined[[#Headers],[Gameweek 36]],2)&lt;$B$622,INDEX(FPL_Results_Extract[Gameweek 11],MATCH($A386,FPL_Results_Extract[[Player]:[Player]],0)),INDEX(Team_Key[[Abbreviation]:[Abbreviation]],MATCH(LEFT(INDEX(FPL_Fixtures_Extract[],MATCH($A386,FPL_Fixtures_Extract[[Player]:[Player]],0),MATCH(FPL_Combined[[#Headers],[Gameweek 36]],FPL_Fixtures_Extract[#Headers],0)),LEN(INDEX(FPL_Fixtures_Extract[],MATCH($A386,FPL_Fixtures_Extract[[Player]:[Player]],0),MATCH(FPL_Combined[[#Headers],[Gameweek 36]],FPL_Fixtures_Extract[#Headers],0)))-4),Team_Key[[Full Name]:[Full Name]],0))&amp;RIGHT(INDEX(FPL_Fixtures_Extract[],MATCH($A386,FPL_Fixtures_Extract[[Player]:[Player]],0),MATCH(FPL_Combined[[#Headers],[Gameweek 36]],FPL_Fixtures_Extract[#Headers],0)),3))</f>
        <v>LEI(H)</v>
      </c>
      <c r="AL386" t="str">
        <f ca="1">IF(RIGHT(FPL_Combined[[#Headers],[Gameweek 37]],2)&lt;$B$622,INDEX(FPL_Results_Extract[Gameweek 12],MATCH($A386,FPL_Results_Extract[[Player]:[Player]],0)),INDEX(Team_Key[[Abbreviation]:[Abbreviation]],MATCH(LEFT(INDEX(FPL_Fixtures_Extract[],MATCH($A386,FPL_Fixtures_Extract[[Player]:[Player]],0),MATCH(FPL_Combined[[#Headers],[Gameweek 37]],FPL_Fixtures_Extract[#Headers],0)),LEN(INDEX(FPL_Fixtures_Extract[],MATCH($A386,FPL_Fixtures_Extract[[Player]:[Player]],0),MATCH(FPL_Combined[[#Headers],[Gameweek 37]],FPL_Fixtures_Extract[#Headers],0)))-4),Team_Key[[Full Name]:[Full Name]],0))&amp;RIGHT(INDEX(FPL_Fixtures_Extract[],MATCH($A386,FPL_Fixtures_Extract[[Player]:[Player]],0),MATCH(FPL_Combined[[#Headers],[Gameweek 37]],FPL_Fixtures_Extract[#Headers],0)),3))</f>
        <v>NOR(A)</v>
      </c>
      <c r="AM386" t="str">
        <f ca="1">IF(RIGHT(FPL_Combined[[#Headers],[Gameweek 38]],2)&lt;$B$622,INDEX(FPL_Results_Extract[Gameweek 13],MATCH($A386,FPL_Results_Extract[[Player]:[Player]],0)),INDEX(Team_Key[[Abbreviation]:[Abbreviation]],MATCH(LEFT(INDEX(FPL_Fixtures_Extract[],MATCH($A386,FPL_Fixtures_Extract[[Player]:[Player]],0),MATCH(FPL_Combined[[#Headers],[Gameweek 38]],FPL_Fixtures_Extract[#Headers],0)),LEN(INDEX(FPL_Fixtures_Extract[],MATCH($A386,FPL_Fixtures_Extract[[Player]:[Player]],0),MATCH(FPL_Combined[[#Headers],[Gameweek 38]],FPL_Fixtures_Extract[#Headers],0)))-4),Team_Key[[Full Name]:[Full Name]],0))&amp;RIGHT(INDEX(FPL_Fixtures_Extract[],MATCH($A386,FPL_Fixtures_Extract[[Player]:[Player]],0),MATCH(FPL_Combined[[#Headers],[Gameweek 38]],FPL_Fixtures_Extract[#Headers],0)),3))</f>
        <v>BOU(H)</v>
      </c>
    </row>
    <row r="387" spans="1:39" x14ac:dyDescent="0.45">
      <c r="A387" t="s">
        <v>540</v>
      </c>
      <c r="B387" t="str">
        <f ca="1">IF(RIGHT(FPL_Combined[[#Headers],[Gameweek 01]],2)&lt;$B$622,INDEX(FPL_Results_Extract[Gameweek 01],MATCH($A387,FPL_Results_Extract[[Player]:[Player]],0)),INDEX(Team_Key[[Abbreviation]:[Abbreviation]],MATCH(LEFT(INDEX(FPL_Fixtures_Extract[],MATCH($A387,FPL_Fixtures_Extract[[Player]:[Player]],0),MATCH(FPL_Combined[[#Headers],[Gameweek 01]],FPL_Fixtures_Extract[#Headers],0)),LEN(INDEX(FPL_Fixtures_Extract[],MATCH($A387,FPL_Fixtures_Extract[[Player]:[Player]],0),MATCH(FPL_Combined[[#Headers],[Gameweek 01]],FPL_Fixtures_Extract[#Headers],0)))-4),Team_Key[[Full Name]:[Full Name]],0))&amp;RIGHT(INDEX(FPL_Fixtures_Extract[],MATCH($A387,FPL_Fixtures_Extract[[Player]:[Player]],0),MATCH(FPL_Combined[[#Headers],[Gameweek 01]],FPL_Fixtures_Extract[#Headers],0)),3))</f>
        <v>WHU(H) 0-2</v>
      </c>
      <c r="C387" t="str">
        <f ca="1">IF(RIGHT(FPL_Combined[[#Headers],[Gameweek 02]],2)&lt;$B$622,INDEX(FPL_Results_Extract[Gameweek 02],MATCH($A387,FPL_Results_Extract[[Player]:[Player]],0)),INDEX(Team_Key[[Abbreviation]:[Abbreviation]],MATCH(LEFT(INDEX(FPL_Fixtures_Extract[],MATCH($A387,FPL_Fixtures_Extract[[Player]:[Player]],0),MATCH(FPL_Combined[[#Headers],[Gameweek 02]],FPL_Fixtures_Extract[#Headers],0)),LEN(INDEX(FPL_Fixtures_Extract[],MATCH($A387,FPL_Fixtures_Extract[[Player]:[Player]],0),MATCH(FPL_Combined[[#Headers],[Gameweek 02]],FPL_Fixtures_Extract[#Headers],0)))-4),Team_Key[[Full Name]:[Full Name]],0))&amp;RIGHT(INDEX(FPL_Fixtures_Extract[],MATCH($A387,FPL_Fixtures_Extract[[Player]:[Player]],0),MATCH(FPL_Combined[[#Headers],[Gameweek 02]],FPL_Fixtures_Extract[#Headers],0)),3))</f>
        <v>CRY(A) 2-1</v>
      </c>
      <c r="D387" t="str">
        <f ca="1">IF(RIGHT(FPL_Combined[[#Headers],[Gameweek 03]],2)&lt;$B$622,INDEX(FPL_Results_Extract[Gameweek 03],MATCH($A387,FPL_Results_Extract[[Player]:[Player]],0)),INDEX(Team_Key[[Abbreviation]:[Abbreviation]],MATCH(LEFT(INDEX(FPL_Fixtures_Extract[],MATCH($A387,FPL_Fixtures_Extract[[Player]:[Player]],0),MATCH(FPL_Combined[[#Headers],[Gameweek 03]],FPL_Fixtures_Extract[#Headers],0)),LEN(INDEX(FPL_Fixtures_Extract[],MATCH($A387,FPL_Fixtures_Extract[[Player]:[Player]],0),MATCH(FPL_Combined[[#Headers],[Gameweek 03]],FPL_Fixtures_Extract[#Headers],0)))-4),Team_Key[[Full Name]:[Full Name]],0))&amp;RIGHT(INDEX(FPL_Fixtures_Extract[],MATCH($A387,FPL_Fixtures_Extract[[Player]:[Player]],0),MATCH(FPL_Combined[[#Headers],[Gameweek 03]],FPL_Fixtures_Extract[#Headers],0)),3))</f>
        <v>LIV(H) 0-0</v>
      </c>
      <c r="E387" t="str">
        <f ca="1">IF(RIGHT(FPL_Combined[[#Headers],[Gameweek 04]],2)&lt;$B$622,INDEX(FPL_Results_Extract[Gameweek 04],MATCH($A387,FPL_Results_Extract[[Player]:[Player]],0)),INDEX(Team_Key[[Abbreviation]:[Abbreviation]],MATCH(LEFT(INDEX(FPL_Fixtures_Extract[],MATCH($A387,FPL_Fixtures_Extract[[Player]:[Player]],0),MATCH(FPL_Combined[[#Headers],[Gameweek 04]],FPL_Fixtures_Extract[#Headers],0)),LEN(INDEX(FPL_Fixtures_Extract[],MATCH($A387,FPL_Fixtures_Extract[[Player]:[Player]],0),MATCH(FPL_Combined[[#Headers],[Gameweek 04]],FPL_Fixtures_Extract[#Headers],0)))-4),Team_Key[[Full Name]:[Full Name]],0))&amp;RIGHT(INDEX(FPL_Fixtures_Extract[],MATCH($A387,FPL_Fixtures_Extract[[Player]:[Player]],0),MATCH(FPL_Combined[[#Headers],[Gameweek 04]],FPL_Fixtures_Extract[#Headers],0)),3))</f>
        <v>NEW(A) 1-0</v>
      </c>
      <c r="F387" t="str">
        <f ca="1">IF(RIGHT(FPL_Combined[[#Headers],[Gameweek 05]],2)&lt;$B$622,INDEX(FPL_Results_Extract[Gameweek 05],MATCH($A387,FPL_Results_Extract[[Player]:[Player]],0)),INDEX(Team_Key[[Abbreviation]:[Abbreviation]],MATCH(LEFT(INDEX(FPL_Fixtures_Extract[],MATCH($A387,FPL_Fixtures_Extract[[Player]:[Player]],0),MATCH(FPL_Combined[[#Headers],[Gameweek 05]],FPL_Fixtures_Extract[#Headers],0)),LEN(INDEX(FPL_Fixtures_Extract[],MATCH($A387,FPL_Fixtures_Extract[[Player]:[Player]],0),MATCH(FPL_Combined[[#Headers],[Gameweek 05]],FPL_Fixtures_Extract[#Headers],0)))-4),Team_Key[[Full Name]:[Full Name]],0))&amp;RIGHT(INDEX(FPL_Fixtures_Extract[],MATCH($A387,FPL_Fixtures_Extract[[Player]:[Player]],0),MATCH(FPL_Combined[[#Headers],[Gameweek 05]],FPL_Fixtures_Extract[#Headers],0)),3))</f>
        <v>STK(H) 2-0</v>
      </c>
      <c r="G387" t="str">
        <f ca="1">IF(RIGHT(FPL_Combined[[#Headers],[Gameweek 06]],2)&lt;$B$622,INDEX(FPL_Results_Extract[Gameweek 06],MATCH($A387,FPL_Results_Extract[[Player]:[Player]],0)),INDEX(Team_Key[[Abbreviation]:[Abbreviation]],MATCH(LEFT(INDEX(FPL_Fixtures_Extract[],MATCH($A387,FPL_Fixtures_Extract[[Player]:[Player]],0),MATCH(FPL_Combined[[#Headers],[Gameweek 06]],FPL_Fixtures_Extract[#Headers],0)),LEN(INDEX(FPL_Fixtures_Extract[],MATCH($A387,FPL_Fixtures_Extract[[Player]:[Player]],0),MATCH(FPL_Combined[[#Headers],[Gameweek 06]],FPL_Fixtures_Extract[#Headers],0)))-4),Team_Key[[Full Name]:[Full Name]],0))&amp;RIGHT(INDEX(FPL_Fixtures_Extract[],MATCH($A387,FPL_Fixtures_Extract[[Player]:[Player]],0),MATCH(FPL_Combined[[#Headers],[Gameweek 06]],FPL_Fixtures_Extract[#Headers],0)),3))</f>
        <v>CHE(A) 0-2</v>
      </c>
      <c r="H387" t="str">
        <f ca="1">IF(RIGHT(FPL_Combined[[#Headers],[Gameweek 07]],2)&lt;$B$622,INDEX(FPL_Results_Extract[Gameweek 07],MATCH($A387,FPL_Results_Extract[[Player]:[Player]],0)),INDEX(Team_Key[[Abbreviation]:[Abbreviation]],MATCH(LEFT(INDEX(FPL_Fixtures_Extract[],MATCH($A387,FPL_Fixtures_Extract[[Player]:[Player]],0),MATCH(FPL_Combined[[#Headers],[Gameweek 07]],FPL_Fixtures_Extract[#Headers],0)),LEN(INDEX(FPL_Fixtures_Extract[],MATCH($A387,FPL_Fixtures_Extract[[Player]:[Player]],0),MATCH(FPL_Combined[[#Headers],[Gameweek 07]],FPL_Fixtures_Extract[#Headers],0)))-4),Team_Key[[Full Name]:[Full Name]],0))&amp;RIGHT(INDEX(FPL_Fixtures_Extract[],MATCH($A387,FPL_Fixtures_Extract[[Player]:[Player]],0),MATCH(FPL_Combined[[#Headers],[Gameweek 07]],FPL_Fixtures_Extract[#Headers],0)),3))</f>
        <v>LEI(A) 5-2</v>
      </c>
      <c r="I387" t="str">
        <f ca="1">IF(RIGHT(FPL_Combined[[#Headers],[Gameweek 08]],2)&lt;$B$622,INDEX(FPL_Results_Extract[Gameweek 08],MATCH($A387,FPL_Results_Extract[[Player]:[Player]],0)),INDEX(Team_Key[[Abbreviation]:[Abbreviation]],MATCH(LEFT(INDEX(FPL_Fixtures_Extract[],MATCH($A387,FPL_Fixtures_Extract[[Player]:[Player]],0),MATCH(FPL_Combined[[#Headers],[Gameweek 08]],FPL_Fixtures_Extract[#Headers],0)),LEN(INDEX(FPL_Fixtures_Extract[],MATCH($A387,FPL_Fixtures_Extract[[Player]:[Player]],0),MATCH(FPL_Combined[[#Headers],[Gameweek 08]],FPL_Fixtures_Extract[#Headers],0)))-4),Team_Key[[Full Name]:[Full Name]],0))&amp;RIGHT(INDEX(FPL_Fixtures_Extract[],MATCH($A387,FPL_Fixtures_Extract[[Player]:[Player]],0),MATCH(FPL_Combined[[#Headers],[Gameweek 08]],FPL_Fixtures_Extract[#Headers],0)),3))</f>
        <v>MUN(H) 3-0</v>
      </c>
      <c r="J387" t="str">
        <f ca="1">IF(RIGHT(FPL_Combined[[#Headers],[Gameweek 09]],2)&lt;$B$622,INDEX(FPL_Results_Extract[Gameweek 09],MATCH($A387,FPL_Results_Extract[[Player]:[Player]],0)),INDEX(Team_Key[[Abbreviation]:[Abbreviation]],MATCH(LEFT(INDEX(FPL_Fixtures_Extract[],MATCH($A387,FPL_Fixtures_Extract[[Player]:[Player]],0),MATCH(FPL_Combined[[#Headers],[Gameweek 09]],FPL_Fixtures_Extract[#Headers],0)),LEN(INDEX(FPL_Fixtures_Extract[],MATCH($A387,FPL_Fixtures_Extract[[Player]:[Player]],0),MATCH(FPL_Combined[[#Headers],[Gameweek 09]],FPL_Fixtures_Extract[#Headers],0)))-4),Team_Key[[Full Name]:[Full Name]],0))&amp;RIGHT(INDEX(FPL_Fixtures_Extract[],MATCH($A387,FPL_Fixtures_Extract[[Player]:[Player]],0),MATCH(FPL_Combined[[#Headers],[Gameweek 09]],FPL_Fixtures_Extract[#Headers],0)),3))</f>
        <v>WAT(A) 3-0</v>
      </c>
      <c r="K387" t="str">
        <f ca="1">IF(RIGHT(FPL_Combined[[#Headers],[Gameweek 10]],2)&lt;$B$622,INDEX(FPL_Results_Extract[Gameweek 10],MATCH($A387,FPL_Results_Extract[[Player]:[Player]],0)),INDEX(Team_Key[[Abbreviation]:[Abbreviation]],MATCH(LEFT(INDEX(FPL_Fixtures_Extract[],MATCH($A387,FPL_Fixtures_Extract[[Player]:[Player]],0),MATCH(FPL_Combined[[#Headers],[Gameweek 10]],FPL_Fixtures_Extract[#Headers],0)),LEN(INDEX(FPL_Fixtures_Extract[],MATCH($A387,FPL_Fixtures_Extract[[Player]:[Player]],0),MATCH(FPL_Combined[[#Headers],[Gameweek 10]],FPL_Fixtures_Extract[#Headers],0)))-4),Team_Key[[Full Name]:[Full Name]],0))&amp;RIGHT(INDEX(FPL_Fixtures_Extract[],MATCH($A387,FPL_Fixtures_Extract[[Player]:[Player]],0),MATCH(FPL_Combined[[#Headers],[Gameweek 10]],FPL_Fixtures_Extract[#Headers],0)),3))</f>
        <v>EVE(H) 2-1</v>
      </c>
      <c r="L387" t="str">
        <f ca="1">IF(RIGHT(FPL_Combined[[#Headers],[Gameweek 11]],2)&lt;$B$622,INDEX(FPL_Results_Extract[Gameweek 11],MATCH($A387,FPL_Results_Extract[[Player]:[Player]],0)),INDEX(Team_Key[[Abbreviation]:[Abbreviation]],MATCH(LEFT(INDEX(FPL_Fixtures_Extract[],MATCH($A387,FPL_Fixtures_Extract[[Player]:[Player]],0),MATCH(FPL_Combined[[#Headers],[Gameweek 11]],FPL_Fixtures_Extract[#Headers],0)),LEN(INDEX(FPL_Fixtures_Extract[],MATCH($A387,FPL_Fixtures_Extract[[Player]:[Player]],0),MATCH(FPL_Combined[[#Headers],[Gameweek 11]],FPL_Fixtures_Extract[#Headers],0)))-4),Team_Key[[Full Name]:[Full Name]],0))&amp;RIGHT(INDEX(FPL_Fixtures_Extract[],MATCH($A387,FPL_Fixtures_Extract[[Player]:[Player]],0),MATCH(FPL_Combined[[#Headers],[Gameweek 11]],FPL_Fixtures_Extract[#Headers],0)),3))</f>
        <v>SWA(A) 3-0</v>
      </c>
      <c r="M387" t="str">
        <f ca="1">IF(RIGHT(FPL_Combined[[#Headers],[Gameweek 12]],2)&lt;$B$622,INDEX(FPL_Results_Extract[Gameweek 12],MATCH($A387,FPL_Results_Extract[[Player]:[Player]],0)),INDEX(Team_Key[[Abbreviation]:[Abbreviation]],MATCH(LEFT(INDEX(FPL_Fixtures_Extract[],MATCH($A387,FPL_Fixtures_Extract[[Player]:[Player]],0),MATCH(FPL_Combined[[#Headers],[Gameweek 12]],FPL_Fixtures_Extract[#Headers],0)),LEN(INDEX(FPL_Fixtures_Extract[],MATCH($A387,FPL_Fixtures_Extract[[Player]:[Player]],0),MATCH(FPL_Combined[[#Headers],[Gameweek 12]],FPL_Fixtures_Extract[#Headers],0)))-4),Team_Key[[Full Name]:[Full Name]],0))&amp;RIGHT(INDEX(FPL_Fixtures_Extract[],MATCH($A387,FPL_Fixtures_Extract[[Player]:[Player]],0),MATCH(FPL_Combined[[#Headers],[Gameweek 12]],FPL_Fixtures_Extract[#Headers],0)),3))</f>
        <v>TOT(H) 1-1</v>
      </c>
      <c r="N387" t="str">
        <f ca="1">IF(RIGHT(FPL_Combined[[#Headers],[Gameweek 13]],2)&lt;$B$622,INDEX(FPL_Results_Extract[Gameweek 13],MATCH($A387,FPL_Results_Extract[[Player]:[Player]],0)),INDEX(Team_Key[[Abbreviation]:[Abbreviation]],MATCH(LEFT(INDEX(FPL_Fixtures_Extract[],MATCH($A387,FPL_Fixtures_Extract[[Player]:[Player]],0),MATCH(FPL_Combined[[#Headers],[Gameweek 13]],FPL_Fixtures_Extract[#Headers],0)),LEN(INDEX(FPL_Fixtures_Extract[],MATCH($A387,FPL_Fixtures_Extract[[Player]:[Player]],0),MATCH(FPL_Combined[[#Headers],[Gameweek 13]],FPL_Fixtures_Extract[#Headers],0)))-4),Team_Key[[Full Name]:[Full Name]],0))&amp;RIGHT(INDEX(FPL_Fixtures_Extract[],MATCH($A387,FPL_Fixtures_Extract[[Player]:[Player]],0),MATCH(FPL_Combined[[#Headers],[Gameweek 13]],FPL_Fixtures_Extract[#Headers],0)),3))</f>
        <v>WBA(A) 1-2</v>
      </c>
      <c r="O387" t="str">
        <f ca="1">IF(RIGHT(FPL_Combined[[#Headers],[Gameweek 14]],2)&lt;$B$622,INDEX(FPL_Results_Extract[Gameweek 14],MATCH($A387,FPL_Results_Extract[[Player]:[Player]],0)),INDEX(Team_Key[[Abbreviation]:[Abbreviation]],MATCH(LEFT(INDEX(FPL_Fixtures_Extract[],MATCH($A387,FPL_Fixtures_Extract[[Player]:[Player]],0),MATCH(FPL_Combined[[#Headers],[Gameweek 14]],FPL_Fixtures_Extract[#Headers],0)),LEN(INDEX(FPL_Fixtures_Extract[],MATCH($A387,FPL_Fixtures_Extract[[Player]:[Player]],0),MATCH(FPL_Combined[[#Headers],[Gameweek 14]],FPL_Fixtures_Extract[#Headers],0)))-4),Team_Key[[Full Name]:[Full Name]],0))&amp;RIGHT(INDEX(FPL_Fixtures_Extract[],MATCH($A387,FPL_Fixtures_Extract[[Player]:[Player]],0),MATCH(FPL_Combined[[#Headers],[Gameweek 14]],FPL_Fixtures_Extract[#Headers],0)),3))</f>
        <v>NOR(A) 1-1</v>
      </c>
      <c r="P387" t="str">
        <f ca="1">IF(RIGHT(FPL_Combined[[#Headers],[Gameweek 15]],2)&lt;$B$622,INDEX(FPL_Results_Extract[Gameweek 15],MATCH($A387,FPL_Results_Extract[[Player]:[Player]],0)),INDEX(Team_Key[[Abbreviation]:[Abbreviation]],MATCH(LEFT(INDEX(FPL_Fixtures_Extract[],MATCH($A387,FPL_Fixtures_Extract[[Player]:[Player]],0),MATCH(FPL_Combined[[#Headers],[Gameweek 15]],FPL_Fixtures_Extract[#Headers],0)),LEN(INDEX(FPL_Fixtures_Extract[],MATCH($A387,FPL_Fixtures_Extract[[Player]:[Player]],0),MATCH(FPL_Combined[[#Headers],[Gameweek 15]],FPL_Fixtures_Extract[#Headers],0)))-4),Team_Key[[Full Name]:[Full Name]],0))&amp;RIGHT(INDEX(FPL_Fixtures_Extract[],MATCH($A387,FPL_Fixtures_Extract[[Player]:[Player]],0),MATCH(FPL_Combined[[#Headers],[Gameweek 15]],FPL_Fixtures_Extract[#Headers],0)),3))</f>
        <v>SUN(H) 3-1</v>
      </c>
      <c r="Q387" t="str">
        <f ca="1">IF(RIGHT(FPL_Combined[[#Headers],[Gameweek 16]],2)&lt;$B$622,INDEX(FPL_Results_Extract[Gameweek 16],MATCH($A387,FPL_Results_Extract[[Player]:[Player]],0)),INDEX(Team_Key[[Abbreviation]:[Abbreviation]],MATCH(LEFT(INDEX(FPL_Fixtures_Extract[],MATCH($A387,FPL_Fixtures_Extract[[Player]:[Player]],0),MATCH(FPL_Combined[[#Headers],[Gameweek 16]],FPL_Fixtures_Extract[#Headers],0)),LEN(INDEX(FPL_Fixtures_Extract[],MATCH($A387,FPL_Fixtures_Extract[[Player]:[Player]],0),MATCH(FPL_Combined[[#Headers],[Gameweek 16]],FPL_Fixtures_Extract[#Headers],0)))-4),Team_Key[[Full Name]:[Full Name]],0))&amp;RIGHT(INDEX(FPL_Fixtures_Extract[],MATCH($A387,FPL_Fixtures_Extract[[Player]:[Player]],0),MATCH(FPL_Combined[[#Headers],[Gameweek 16]],FPL_Fixtures_Extract[#Headers],0)),3))</f>
        <v>AVL(A) 2-0</v>
      </c>
      <c r="R387" t="str">
        <f ca="1">IF(RIGHT(FPL_Combined[[#Headers],[Gameweek 17]],2)&lt;$B$622,INDEX(FPL_Results_Extract[Gameweek 17],MATCH($A387,FPL_Results_Extract[[Player]:[Player]],0)),INDEX(Team_Key[[Abbreviation]:[Abbreviation]],MATCH(LEFT(INDEX(FPL_Fixtures_Extract[],MATCH($A387,FPL_Fixtures_Extract[[Player]:[Player]],0),MATCH(FPL_Combined[[#Headers],[Gameweek 17]],FPL_Fixtures_Extract[#Headers],0)),LEN(INDEX(FPL_Fixtures_Extract[],MATCH($A387,FPL_Fixtures_Extract[[Player]:[Player]],0),MATCH(FPL_Combined[[#Headers],[Gameweek 17]],FPL_Fixtures_Extract[#Headers],0)))-4),Team_Key[[Full Name]:[Full Name]],0))&amp;RIGHT(INDEX(FPL_Fixtures_Extract[],MATCH($A387,FPL_Fixtures_Extract[[Player]:[Player]],0),MATCH(FPL_Combined[[#Headers],[Gameweek 17]],FPL_Fixtures_Extract[#Headers],0)),3))</f>
        <v>MCI(H) 2-1</v>
      </c>
      <c r="S387" t="str">
        <f ca="1">IF(RIGHT(FPL_Combined[[#Headers],[Gameweek 18]],2)&lt;$B$622,INDEX(FPL_Results_Extract[Gameweek 18],MATCH($A387,FPL_Results_Extract[[Player]:[Player]],0)),INDEX(Team_Key[[Abbreviation]:[Abbreviation]],MATCH(LEFT(INDEX(FPL_Fixtures_Extract[],MATCH($A387,FPL_Fixtures_Extract[[Player]:[Player]],0),MATCH(FPL_Combined[[#Headers],[Gameweek 18]],FPL_Fixtures_Extract[#Headers],0)),LEN(INDEX(FPL_Fixtures_Extract[],MATCH($A387,FPL_Fixtures_Extract[[Player]:[Player]],0),MATCH(FPL_Combined[[#Headers],[Gameweek 18]],FPL_Fixtures_Extract[#Headers],0)))-4),Team_Key[[Full Name]:[Full Name]],0))&amp;RIGHT(INDEX(FPL_Fixtures_Extract[],MATCH($A387,FPL_Fixtures_Extract[[Player]:[Player]],0),MATCH(FPL_Combined[[#Headers],[Gameweek 18]],FPL_Fixtures_Extract[#Headers],0)),3))</f>
        <v>SOU(A) 0-4</v>
      </c>
      <c r="T387" t="str">
        <f ca="1">IF(RIGHT(FPL_Combined[[#Headers],[Gameweek 19]],2)&lt;$B$622,INDEX(FPL_Results_Extract[Gameweek 19],MATCH($A387,FPL_Results_Extract[[Player]:[Player]],0)),INDEX(Team_Key[[Abbreviation]:[Abbreviation]],MATCH(LEFT(INDEX(FPL_Fixtures_Extract[],MATCH($A387,FPL_Fixtures_Extract[[Player]:[Player]],0),MATCH(FPL_Combined[[#Headers],[Gameweek 19]],FPL_Fixtures_Extract[#Headers],0)),LEN(INDEX(FPL_Fixtures_Extract[],MATCH($A387,FPL_Fixtures_Extract[[Player]:[Player]],0),MATCH(FPL_Combined[[#Headers],[Gameweek 19]],FPL_Fixtures_Extract[#Headers],0)))-4),Team_Key[[Full Name]:[Full Name]],0))&amp;RIGHT(INDEX(FPL_Fixtures_Extract[],MATCH($A387,FPL_Fixtures_Extract[[Player]:[Player]],0),MATCH(FPL_Combined[[#Headers],[Gameweek 19]],FPL_Fixtures_Extract[#Headers],0)),3))</f>
        <v>BOU(H) 2-0</v>
      </c>
      <c r="U387" t="str">
        <f ca="1">IF(RIGHT(FPL_Combined[[#Headers],[Gameweek 20]],2)&lt;$B$622,INDEX(FPL_Results_Extract[Gameweek 20],MATCH($A387,FPL_Results_Extract[[Player]:[Player]],0)),INDEX(Team_Key[[Abbreviation]:[Abbreviation]],MATCH(LEFT(INDEX(FPL_Fixtures_Extract[],MATCH($A387,FPL_Fixtures_Extract[[Player]:[Player]],0),MATCH(FPL_Combined[[#Headers],[Gameweek 20]],FPL_Fixtures_Extract[#Headers],0)),LEN(INDEX(FPL_Fixtures_Extract[],MATCH($A387,FPL_Fixtures_Extract[[Player]:[Player]],0),MATCH(FPL_Combined[[#Headers],[Gameweek 20]],FPL_Fixtures_Extract[#Headers],0)))-4),Team_Key[[Full Name]:[Full Name]],0))&amp;RIGHT(INDEX(FPL_Fixtures_Extract[],MATCH($A387,FPL_Fixtures_Extract[[Player]:[Player]],0),MATCH(FPL_Combined[[#Headers],[Gameweek 20]],FPL_Fixtures_Extract[#Headers],0)),3))</f>
        <v>NEW(H) 1-0</v>
      </c>
      <c r="V387" t="str">
        <f ca="1">IF(RIGHT(FPL_Combined[[#Headers],[Gameweek 21]],2)&lt;$B$622,INDEX(FPL_Results_Extract[Gameweek 21],MATCH($A387,FPL_Results_Extract[[Player]:[Player]],0)),INDEX(Team_Key[[Abbreviation]:[Abbreviation]],MATCH(LEFT(INDEX(FPL_Fixtures_Extract[],MATCH($A387,FPL_Fixtures_Extract[[Player]:[Player]],0),MATCH(FPL_Combined[[#Headers],[Gameweek 21]],FPL_Fixtures_Extract[#Headers],0)),LEN(INDEX(FPL_Fixtures_Extract[],MATCH($A387,FPL_Fixtures_Extract[[Player]:[Player]],0),MATCH(FPL_Combined[[#Headers],[Gameweek 21]],FPL_Fixtures_Extract[#Headers],0)))-4),Team_Key[[Full Name]:[Full Name]],0))&amp;RIGHT(INDEX(FPL_Fixtures_Extract[],MATCH($A387,FPL_Fixtures_Extract[[Player]:[Player]],0),MATCH(FPL_Combined[[#Headers],[Gameweek 21]],FPL_Fixtures_Extract[#Headers],0)),3))</f>
        <v>LIV(A) 3-3</v>
      </c>
      <c r="W387" t="str">
        <f ca="1">IF(RIGHT(FPL_Combined[[#Headers],[Gameweek 22]],2)&lt;$B$622,INDEX(FPL_Results_Extract[Gameweek 22],MATCH($A387,FPL_Results_Extract[[Player]:[Player]],0)),INDEX(Team_Key[[Abbreviation]:[Abbreviation]],MATCH(LEFT(INDEX(FPL_Fixtures_Extract[],MATCH($A387,FPL_Fixtures_Extract[[Player]:[Player]],0),MATCH(FPL_Combined[[#Headers],[Gameweek 22]],FPL_Fixtures_Extract[#Headers],0)),LEN(INDEX(FPL_Fixtures_Extract[],MATCH($A387,FPL_Fixtures_Extract[[Player]:[Player]],0),MATCH(FPL_Combined[[#Headers],[Gameweek 22]],FPL_Fixtures_Extract[#Headers],0)))-4),Team_Key[[Full Name]:[Full Name]],0))&amp;RIGHT(INDEX(FPL_Fixtures_Extract[],MATCH($A387,FPL_Fixtures_Extract[[Player]:[Player]],0),MATCH(FPL_Combined[[#Headers],[Gameweek 22]],FPL_Fixtures_Extract[#Headers],0)),3))</f>
        <v>STK(A) 0-0</v>
      </c>
      <c r="X387" t="str">
        <f ca="1">IF(RIGHT(FPL_Combined[[#Headers],[Gameweek 23]],2)&lt;$B$622,INDEX(FPL_Results_Extract[Gameweek 23],MATCH($A387,FPL_Results_Extract[[Player]:[Player]],0)),INDEX(Team_Key[[Abbreviation]:[Abbreviation]],MATCH(LEFT(INDEX(FPL_Fixtures_Extract[],MATCH($A387,FPL_Fixtures_Extract[[Player]:[Player]],0),MATCH(FPL_Combined[[#Headers],[Gameweek 23]],FPL_Fixtures_Extract[#Headers],0)),LEN(INDEX(FPL_Fixtures_Extract[],MATCH($A387,FPL_Fixtures_Extract[[Player]:[Player]],0),MATCH(FPL_Combined[[#Headers],[Gameweek 23]],FPL_Fixtures_Extract[#Headers],0)))-4),Team_Key[[Full Name]:[Full Name]],0))&amp;RIGHT(INDEX(FPL_Fixtures_Extract[],MATCH($A387,FPL_Fixtures_Extract[[Player]:[Player]],0),MATCH(FPL_Combined[[#Headers],[Gameweek 23]],FPL_Fixtures_Extract[#Headers],0)),3))</f>
        <v>CHE(H) 0-1</v>
      </c>
      <c r="Y387" t="str">
        <f ca="1">IF(RIGHT(FPL_Combined[[#Headers],[Gameweek 24]],2)&lt;$B$622,INDEX(FPL_Results_Extract[Team],MATCH($A387,FPL_Results_Extract[[Player]:[Player]],0)),INDEX(Team_Key[[Abbreviation]:[Abbreviation]],MATCH(LEFT(INDEX(FPL_Fixtures_Extract[],MATCH($A387,FPL_Fixtures_Extract[[Player]:[Player]],0),MATCH(FPL_Combined[[#Headers],[Gameweek 24]],FPL_Fixtures_Extract[#Headers],0)),LEN(INDEX(FPL_Fixtures_Extract[],MATCH($A387,FPL_Fixtures_Extract[[Player]:[Player]],0),MATCH(FPL_Combined[[#Headers],[Gameweek 24]],FPL_Fixtures_Extract[#Headers],0)))-4),Team_Key[[Full Name]:[Full Name]],0))&amp;RIGHT(INDEX(FPL_Fixtures_Extract[],MATCH($A387,FPL_Fixtures_Extract[[Player]:[Player]],0),MATCH(FPL_Combined[[#Headers],[Gameweek 24]],FPL_Fixtures_Extract[#Headers],0)),3))</f>
        <v>ARS</v>
      </c>
      <c r="Z387" t="str">
        <f ca="1">IF(RIGHT(FPL_Combined[[#Headers],[Gameweek 25]],2)&lt;$B$622,INDEX(FPL_Results_Extract[Player],MATCH($A387,FPL_Results_Extract[[Player]:[Player]],0)),INDEX(Team_Key[[Abbreviation]:[Abbreviation]],MATCH(LEFT(INDEX(FPL_Fixtures_Extract[],MATCH($A387,FPL_Fixtures_Extract[[Player]:[Player]],0),MATCH(FPL_Combined[[#Headers],[Gameweek 25]],FPL_Fixtures_Extract[#Headers],0)),LEN(INDEX(FPL_Fixtures_Extract[],MATCH($A387,FPL_Fixtures_Extract[[Player]:[Player]],0),MATCH(FPL_Combined[[#Headers],[Gameweek 25]],FPL_Fixtures_Extract[#Headers],0)))-4),Team_Key[[Full Name]:[Full Name]],0))&amp;RIGHT(INDEX(FPL_Fixtures_Extract[],MATCH($A387,FPL_Fixtures_Extract[[Player]:[Player]],0),MATCH(FPL_Combined[[#Headers],[Gameweek 25]],FPL_Fixtures_Extract[#Headers],0)),3))</f>
        <v>Mertesacker</v>
      </c>
      <c r="AA387" t="str">
        <f ca="1">IF(RIGHT(FPL_Combined[[#Headers],[Gameweek 26]],2)&lt;$B$622,INDEX(FPL_Results_Extract[Gameweek 01],MATCH($A387,FPL_Results_Extract[[Player]:[Player]],0)),INDEX(Team_Key[[Abbreviation]:[Abbreviation]],MATCH(LEFT(INDEX(FPL_Fixtures_Extract[],MATCH($A387,FPL_Fixtures_Extract[[Player]:[Player]],0),MATCH(FPL_Combined[[#Headers],[Gameweek 26]],FPL_Fixtures_Extract[#Headers],0)),LEN(INDEX(FPL_Fixtures_Extract[],MATCH($A387,FPL_Fixtures_Extract[[Player]:[Player]],0),MATCH(FPL_Combined[[#Headers],[Gameweek 26]],FPL_Fixtures_Extract[#Headers],0)))-4),Team_Key[[Full Name]:[Full Name]],0))&amp;RIGHT(INDEX(FPL_Fixtures_Extract[],MATCH($A387,FPL_Fixtures_Extract[[Player]:[Player]],0),MATCH(FPL_Combined[[#Headers],[Gameweek 26]],FPL_Fixtures_Extract[#Headers],0)),3))</f>
        <v>WHU(H) 0-2</v>
      </c>
      <c r="AB387" t="str">
        <f ca="1">IF(RIGHT(FPL_Combined[[#Headers],[Gameweek 27]],2)&lt;$B$622,INDEX(FPL_Results_Extract[Gameweek 02],MATCH($A387,FPL_Results_Extract[[Player]:[Player]],0)),INDEX(Team_Key[[Abbreviation]:[Abbreviation]],MATCH(LEFT(INDEX(FPL_Fixtures_Extract[],MATCH($A387,FPL_Fixtures_Extract[[Player]:[Player]],0),MATCH(FPL_Combined[[#Headers],[Gameweek 27]],FPL_Fixtures_Extract[#Headers],0)),LEN(INDEX(FPL_Fixtures_Extract[],MATCH($A387,FPL_Fixtures_Extract[[Player]:[Player]],0),MATCH(FPL_Combined[[#Headers],[Gameweek 27]],FPL_Fixtures_Extract[#Headers],0)))-4),Team_Key[[Full Name]:[Full Name]],0))&amp;RIGHT(INDEX(FPL_Fixtures_Extract[],MATCH($A387,FPL_Fixtures_Extract[[Player]:[Player]],0),MATCH(FPL_Combined[[#Headers],[Gameweek 27]],FPL_Fixtures_Extract[#Headers],0)),3))</f>
        <v>CRY(A) 2-1</v>
      </c>
      <c r="AC387" t="str">
        <f ca="1">IF(RIGHT(FPL_Combined[[#Headers],[Gameweek 28]],2)&lt;$B$622,INDEX(FPL_Results_Extract[Gameweek 03],MATCH($A387,FPL_Results_Extract[[Player]:[Player]],0)),INDEX(Team_Key[[Abbreviation]:[Abbreviation]],MATCH(LEFT(INDEX(FPL_Fixtures_Extract[],MATCH($A387,FPL_Fixtures_Extract[[Player]:[Player]],0),MATCH(FPL_Combined[[#Headers],[Gameweek 28]],FPL_Fixtures_Extract[#Headers],0)),LEN(INDEX(FPL_Fixtures_Extract[],MATCH($A387,FPL_Fixtures_Extract[[Player]:[Player]],0),MATCH(FPL_Combined[[#Headers],[Gameweek 28]],FPL_Fixtures_Extract[#Headers],0)))-4),Team_Key[[Full Name]:[Full Name]],0))&amp;RIGHT(INDEX(FPL_Fixtures_Extract[],MATCH($A387,FPL_Fixtures_Extract[[Player]:[Player]],0),MATCH(FPL_Combined[[#Headers],[Gameweek 28]],FPL_Fixtures_Extract[#Headers],0)),3))</f>
        <v>LIV(H) 0-0</v>
      </c>
      <c r="AD387" t="str">
        <f ca="1">IF(RIGHT(FPL_Combined[[#Headers],[Gameweek 29]],2)&lt;$B$622,INDEX(FPL_Results_Extract[Gameweek 04],MATCH($A387,FPL_Results_Extract[[Player]:[Player]],0)),INDEX(Team_Key[[Abbreviation]:[Abbreviation]],MATCH(LEFT(INDEX(FPL_Fixtures_Extract[],MATCH($A387,FPL_Fixtures_Extract[[Player]:[Player]],0),MATCH(FPL_Combined[[#Headers],[Gameweek 29]],FPL_Fixtures_Extract[#Headers],0)),LEN(INDEX(FPL_Fixtures_Extract[],MATCH($A387,FPL_Fixtures_Extract[[Player]:[Player]],0),MATCH(FPL_Combined[[#Headers],[Gameweek 29]],FPL_Fixtures_Extract[#Headers],0)))-4),Team_Key[[Full Name]:[Full Name]],0))&amp;RIGHT(INDEX(FPL_Fixtures_Extract[],MATCH($A387,FPL_Fixtures_Extract[[Player]:[Player]],0),MATCH(FPL_Combined[[#Headers],[Gameweek 29]],FPL_Fixtures_Extract[#Headers],0)),3))</f>
        <v>WBA(H)</v>
      </c>
      <c r="AE387" t="str">
        <f ca="1">IF(RIGHT(FPL_Combined[[#Headers],[Gameweek 30]],2)&lt;$B$622,INDEX(FPL_Results_Extract[Gameweek 05],MATCH($A387,FPL_Results_Extract[[Player]:[Player]],0)),INDEX(Team_Key[[Abbreviation]:[Abbreviation]],MATCH(LEFT(INDEX(FPL_Fixtures_Extract[],MATCH($A387,FPL_Fixtures_Extract[[Player]:[Player]],0),MATCH(FPL_Combined[[#Headers],[Gameweek 30]],FPL_Fixtures_Extract[#Headers],0)),LEN(INDEX(FPL_Fixtures_Extract[],MATCH($A387,FPL_Fixtures_Extract[[Player]:[Player]],0),MATCH(FPL_Combined[[#Headers],[Gameweek 30]],FPL_Fixtures_Extract[#Headers],0)))-4),Team_Key[[Full Name]:[Full Name]],0))&amp;RIGHT(INDEX(FPL_Fixtures_Extract[],MATCH($A387,FPL_Fixtures_Extract[[Player]:[Player]],0),MATCH(FPL_Combined[[#Headers],[Gameweek 30]],FPL_Fixtures_Extract[#Headers],0)),3))</f>
        <v>EVE(A)</v>
      </c>
      <c r="AF387" t="str">
        <f ca="1">IF(RIGHT(FPL_Combined[[#Headers],[Gameweek 31]],2)&lt;$B$622,INDEX(FPL_Results_Extract[Gameweek 06],MATCH($A387,FPL_Results_Extract[[Player]:[Player]],0)),INDEX(Team_Key[[Abbreviation]:[Abbreviation]],MATCH(LEFT(INDEX(FPL_Fixtures_Extract[],MATCH($A387,FPL_Fixtures_Extract[[Player]:[Player]],0),MATCH(FPL_Combined[[#Headers],[Gameweek 31]],FPL_Fixtures_Extract[#Headers],0)),LEN(INDEX(FPL_Fixtures_Extract[],MATCH($A387,FPL_Fixtures_Extract[[Player]:[Player]],0),MATCH(FPL_Combined[[#Headers],[Gameweek 31]],FPL_Fixtures_Extract[#Headers],0)))-4),Team_Key[[Full Name]:[Full Name]],0))&amp;RIGHT(INDEX(FPL_Fixtures_Extract[],MATCH($A387,FPL_Fixtures_Extract[[Player]:[Player]],0),MATCH(FPL_Combined[[#Headers],[Gameweek 31]],FPL_Fixtures_Extract[#Headers],0)),3))</f>
        <v>WAT(H)</v>
      </c>
      <c r="AG387" t="str">
        <f ca="1">IF(RIGHT(FPL_Combined[[#Headers],[Gameweek 32]],2)&lt;$B$622,INDEX(FPL_Results_Extract[Gameweek 07],MATCH($A387,FPL_Results_Extract[[Player]:[Player]],0)),INDEX(Team_Key[[Abbreviation]:[Abbreviation]],MATCH(LEFT(INDEX(FPL_Fixtures_Extract[],MATCH($A387,FPL_Fixtures_Extract[[Player]:[Player]],0),MATCH(FPL_Combined[[#Headers],[Gameweek 32]],FPL_Fixtures_Extract[#Headers],0)),LEN(INDEX(FPL_Fixtures_Extract[],MATCH($A387,FPL_Fixtures_Extract[[Player]:[Player]],0),MATCH(FPL_Combined[[#Headers],[Gameweek 32]],FPL_Fixtures_Extract[#Headers],0)))-4),Team_Key[[Full Name]:[Full Name]],0))&amp;RIGHT(INDEX(FPL_Fixtures_Extract[],MATCH($A387,FPL_Fixtures_Extract[[Player]:[Player]],0),MATCH(FPL_Combined[[#Headers],[Gameweek 32]],FPL_Fixtures_Extract[#Headers],0)),3))</f>
        <v>WHU(A)</v>
      </c>
      <c r="AH387" t="str">
        <f ca="1">IF(RIGHT(FPL_Combined[[#Headers],[Gameweek 33]],2)&lt;$B$622,INDEX(FPL_Results_Extract[Gameweek 08],MATCH($A387,FPL_Results_Extract[[Player]:[Player]],0)),INDEX(Team_Key[[Abbreviation]:[Abbreviation]],MATCH(LEFT(INDEX(FPL_Fixtures_Extract[],MATCH($A387,FPL_Fixtures_Extract[[Player]:[Player]],0),MATCH(FPL_Combined[[#Headers],[Gameweek 33]],FPL_Fixtures_Extract[#Headers],0)),LEN(INDEX(FPL_Fixtures_Extract[],MATCH($A387,FPL_Fixtures_Extract[[Player]:[Player]],0),MATCH(FPL_Combined[[#Headers],[Gameweek 33]],FPL_Fixtures_Extract[#Headers],0)))-4),Team_Key[[Full Name]:[Full Name]],0))&amp;RIGHT(INDEX(FPL_Fixtures_Extract[],MATCH($A387,FPL_Fixtures_Extract[[Player]:[Player]],0),MATCH(FPL_Combined[[#Headers],[Gameweek 33]],FPL_Fixtures_Extract[#Headers],0)),3))</f>
        <v>CRY(H)</v>
      </c>
      <c r="AI387" t="str">
        <f ca="1">IF(RIGHT(FPL_Combined[[#Headers],[Gameweek 34]],2)&lt;$B$622,INDEX(FPL_Results_Extract[Gameweek 09],MATCH($A387,FPL_Results_Extract[[Player]:[Player]],0)),INDEX(Team_Key[[Abbreviation]:[Abbreviation]],MATCH(LEFT(INDEX(FPL_Fixtures_Extract[],MATCH($A387,FPL_Fixtures_Extract[[Player]:[Player]],0),MATCH(FPL_Combined[[#Headers],[Gameweek 34]],FPL_Fixtures_Extract[#Headers],0)),LEN(INDEX(FPL_Fixtures_Extract[],MATCH($A387,FPL_Fixtures_Extract[[Player]:[Player]],0),MATCH(FPL_Combined[[#Headers],[Gameweek 34]],FPL_Fixtures_Extract[#Headers],0)))-4),Team_Key[[Full Name]:[Full Name]],0))&amp;RIGHT(INDEX(FPL_Fixtures_Extract[],MATCH($A387,FPL_Fixtures_Extract[[Player]:[Player]],0),MATCH(FPL_Combined[[#Headers],[Gameweek 34]],FPL_Fixtures_Extract[#Headers],0)),3))</f>
        <v>SUN(A)</v>
      </c>
      <c r="AJ387" t="str">
        <f ca="1">IF(RIGHT(FPL_Combined[[#Headers],[Gameweek 35]],2)&lt;$B$622,INDEX(FPL_Results_Extract[Gameweek 10],MATCH($A387,FPL_Results_Extract[[Player]:[Player]],0)),INDEX(Team_Key[[Abbreviation]:[Abbreviation]],MATCH(LEFT(INDEX(FPL_Fixtures_Extract[],MATCH($A387,FPL_Fixtures_Extract[[Player]:[Player]],0),MATCH(FPL_Combined[[#Headers],[Gameweek 35]],FPL_Fixtures_Extract[#Headers],0)),LEN(INDEX(FPL_Fixtures_Extract[],MATCH($A387,FPL_Fixtures_Extract[[Player]:[Player]],0),MATCH(FPL_Combined[[#Headers],[Gameweek 35]],FPL_Fixtures_Extract[#Headers],0)))-4),Team_Key[[Full Name]:[Full Name]],0))&amp;RIGHT(INDEX(FPL_Fixtures_Extract[],MATCH($A387,FPL_Fixtures_Extract[[Player]:[Player]],0),MATCH(FPL_Combined[[#Headers],[Gameweek 35]],FPL_Fixtures_Extract[#Headers],0)),3))</f>
        <v>NOR(H)</v>
      </c>
      <c r="AK387" t="str">
        <f ca="1">IF(RIGHT(FPL_Combined[[#Headers],[Gameweek 36]],2)&lt;$B$622,INDEX(FPL_Results_Extract[Gameweek 11],MATCH($A387,FPL_Results_Extract[[Player]:[Player]],0)),INDEX(Team_Key[[Abbreviation]:[Abbreviation]],MATCH(LEFT(INDEX(FPL_Fixtures_Extract[],MATCH($A387,FPL_Fixtures_Extract[[Player]:[Player]],0),MATCH(FPL_Combined[[#Headers],[Gameweek 36]],FPL_Fixtures_Extract[#Headers],0)),LEN(INDEX(FPL_Fixtures_Extract[],MATCH($A387,FPL_Fixtures_Extract[[Player]:[Player]],0),MATCH(FPL_Combined[[#Headers],[Gameweek 36]],FPL_Fixtures_Extract[#Headers],0)))-4),Team_Key[[Full Name]:[Full Name]],0))&amp;RIGHT(INDEX(FPL_Fixtures_Extract[],MATCH($A387,FPL_Fixtures_Extract[[Player]:[Player]],0),MATCH(FPL_Combined[[#Headers],[Gameweek 36]],FPL_Fixtures_Extract[#Headers],0)),3))</f>
        <v>MCI(A)</v>
      </c>
      <c r="AL387" t="str">
        <f ca="1">IF(RIGHT(FPL_Combined[[#Headers],[Gameweek 37]],2)&lt;$B$622,INDEX(FPL_Results_Extract[Gameweek 12],MATCH($A387,FPL_Results_Extract[[Player]:[Player]],0)),INDEX(Team_Key[[Abbreviation]:[Abbreviation]],MATCH(LEFT(INDEX(FPL_Fixtures_Extract[],MATCH($A387,FPL_Fixtures_Extract[[Player]:[Player]],0),MATCH(FPL_Combined[[#Headers],[Gameweek 37]],FPL_Fixtures_Extract[#Headers],0)),LEN(INDEX(FPL_Fixtures_Extract[],MATCH($A387,FPL_Fixtures_Extract[[Player]:[Player]],0),MATCH(FPL_Combined[[#Headers],[Gameweek 37]],FPL_Fixtures_Extract[#Headers],0)))-4),Team_Key[[Full Name]:[Full Name]],0))&amp;RIGHT(INDEX(FPL_Fixtures_Extract[],MATCH($A387,FPL_Fixtures_Extract[[Player]:[Player]],0),MATCH(FPL_Combined[[#Headers],[Gameweek 37]],FPL_Fixtures_Extract[#Headers],0)),3))</f>
        <v>AVL(H)</v>
      </c>
      <c r="AM387" t="e">
        <f ca="1">IF(RIGHT(FPL_Combined[[#Headers],[Gameweek 38]],2)&lt;$B$622,INDEX(FPL_Results_Extract[Gameweek 13],MATCH($A387,FPL_Results_Extract[[Player]:[Player]],0)),INDEX(Team_Key[[Abbreviation]:[Abbreviation]],MATCH(LEFT(INDEX(FPL_Fixtures_Extract[],MATCH($A387,FPL_Fixtures_Extract[[Player]:[Player]],0),MATCH(FPL_Combined[[#Headers],[Gameweek 38]],FPL_Fixtures_Extract[#Headers],0)),LEN(INDEX(FPL_Fixtures_Extract[],MATCH($A387,FPL_Fixtures_Extract[[Player]:[Player]],0),MATCH(FPL_Combined[[#Headers],[Gameweek 38]],FPL_Fixtures_Extract[#Headers],0)))-4),Team_Key[[Full Name]:[Full Name]],0))&amp;RIGHT(INDEX(FPL_Fixtures_Extract[],MATCH($A387,FPL_Fixtures_Extract[[Player]:[Player]],0),MATCH(FPL_Combined[[#Headers],[Gameweek 38]],FPL_Fixtures_Extract[#Headers],0)),3))</f>
        <v>#VALUE!</v>
      </c>
    </row>
    <row r="388" spans="1:39" x14ac:dyDescent="0.45">
      <c r="A388" t="s">
        <v>501</v>
      </c>
      <c r="B388" t="str">
        <f ca="1">IF(RIGHT(FPL_Combined[[#Headers],[Gameweek 01]],2)&lt;$B$622,INDEX(FPL_Results_Extract[Gameweek 01],MATCH($A388,FPL_Results_Extract[[Player]:[Player]],0)),INDEX(Team_Key[[Abbreviation]:[Abbreviation]],MATCH(LEFT(INDEX(FPL_Fixtures_Extract[],MATCH($A388,FPL_Fixtures_Extract[[Player]:[Player]],0),MATCH(FPL_Combined[[#Headers],[Gameweek 01]],FPL_Fixtures_Extract[#Headers],0)),LEN(INDEX(FPL_Fixtures_Extract[],MATCH($A388,FPL_Fixtures_Extract[[Player]:[Player]],0),MATCH(FPL_Combined[[#Headers],[Gameweek 01]],FPL_Fixtures_Extract[#Headers],0)))-4),Team_Key[[Full Name]:[Full Name]],0))&amp;RIGHT(INDEX(FPL_Fixtures_Extract[],MATCH($A388,FPL_Fixtures_Extract[[Player]:[Player]],0),MATCH(FPL_Combined[[#Headers],[Gameweek 01]],FPL_Fixtures_Extract[#Headers],0)),3))</f>
        <v>STK(A) 1-0</v>
      </c>
      <c r="C388" t="str">
        <f ca="1">IF(RIGHT(FPL_Combined[[#Headers],[Gameweek 02]],2)&lt;$B$622,INDEX(FPL_Results_Extract[Gameweek 02],MATCH($A388,FPL_Results_Extract[[Player]:[Player]],0)),INDEX(Team_Key[[Abbreviation]:[Abbreviation]],MATCH(LEFT(INDEX(FPL_Fixtures_Extract[],MATCH($A388,FPL_Fixtures_Extract[[Player]:[Player]],0),MATCH(FPL_Combined[[#Headers],[Gameweek 02]],FPL_Fixtures_Extract[#Headers],0)),LEN(INDEX(FPL_Fixtures_Extract[],MATCH($A388,FPL_Fixtures_Extract[[Player]:[Player]],0),MATCH(FPL_Combined[[#Headers],[Gameweek 02]],FPL_Fixtures_Extract[#Headers],0)))-4),Team_Key[[Full Name]:[Full Name]],0))&amp;RIGHT(INDEX(FPL_Fixtures_Extract[],MATCH($A388,FPL_Fixtures_Extract[[Player]:[Player]],0),MATCH(FPL_Combined[[#Headers],[Gameweek 02]],FPL_Fixtures_Extract[#Headers],0)),3))</f>
        <v>BOU(H) 1-0</v>
      </c>
      <c r="D388" t="str">
        <f ca="1">IF(RIGHT(FPL_Combined[[#Headers],[Gameweek 03]],2)&lt;$B$622,INDEX(FPL_Results_Extract[Gameweek 03],MATCH($A388,FPL_Results_Extract[[Player]:[Player]],0)),INDEX(Team_Key[[Abbreviation]:[Abbreviation]],MATCH(LEFT(INDEX(FPL_Fixtures_Extract[],MATCH($A388,FPL_Fixtures_Extract[[Player]:[Player]],0),MATCH(FPL_Combined[[#Headers],[Gameweek 03]],FPL_Fixtures_Extract[#Headers],0)),LEN(INDEX(FPL_Fixtures_Extract[],MATCH($A388,FPL_Fixtures_Extract[[Player]:[Player]],0),MATCH(FPL_Combined[[#Headers],[Gameweek 03]],FPL_Fixtures_Extract[#Headers],0)))-4),Team_Key[[Full Name]:[Full Name]],0))&amp;RIGHT(INDEX(FPL_Fixtures_Extract[],MATCH($A388,FPL_Fixtures_Extract[[Player]:[Player]],0),MATCH(FPL_Combined[[#Headers],[Gameweek 03]],FPL_Fixtures_Extract[#Headers],0)),3))</f>
        <v>ARS(A) 0-0</v>
      </c>
      <c r="E388" t="str">
        <f ca="1">IF(RIGHT(FPL_Combined[[#Headers],[Gameweek 04]],2)&lt;$B$622,INDEX(FPL_Results_Extract[Gameweek 04],MATCH($A388,FPL_Results_Extract[[Player]:[Player]],0)),INDEX(Team_Key[[Abbreviation]:[Abbreviation]],MATCH(LEFT(INDEX(FPL_Fixtures_Extract[],MATCH($A388,FPL_Fixtures_Extract[[Player]:[Player]],0),MATCH(FPL_Combined[[#Headers],[Gameweek 04]],FPL_Fixtures_Extract[#Headers],0)),LEN(INDEX(FPL_Fixtures_Extract[],MATCH($A388,FPL_Fixtures_Extract[[Player]:[Player]],0),MATCH(FPL_Combined[[#Headers],[Gameweek 04]],FPL_Fixtures_Extract[#Headers],0)))-4),Team_Key[[Full Name]:[Full Name]],0))&amp;RIGHT(INDEX(FPL_Fixtures_Extract[],MATCH($A388,FPL_Fixtures_Extract[[Player]:[Player]],0),MATCH(FPL_Combined[[#Headers],[Gameweek 04]],FPL_Fixtures_Extract[#Headers],0)),3))</f>
        <v>WHU(H) 0-3</v>
      </c>
      <c r="F388" t="str">
        <f ca="1">IF(RIGHT(FPL_Combined[[#Headers],[Gameweek 05]],2)&lt;$B$622,INDEX(FPL_Results_Extract[Gameweek 05],MATCH($A388,FPL_Results_Extract[[Player]:[Player]],0)),INDEX(Team_Key[[Abbreviation]:[Abbreviation]],MATCH(LEFT(INDEX(FPL_Fixtures_Extract[],MATCH($A388,FPL_Fixtures_Extract[[Player]:[Player]],0),MATCH(FPL_Combined[[#Headers],[Gameweek 05]],FPL_Fixtures_Extract[#Headers],0)),LEN(INDEX(FPL_Fixtures_Extract[],MATCH($A388,FPL_Fixtures_Extract[[Player]:[Player]],0),MATCH(FPL_Combined[[#Headers],[Gameweek 05]],FPL_Fixtures_Extract[#Headers],0)))-4),Team_Key[[Full Name]:[Full Name]],0))&amp;RIGHT(INDEX(FPL_Fixtures_Extract[],MATCH($A388,FPL_Fixtures_Extract[[Player]:[Player]],0),MATCH(FPL_Combined[[#Headers],[Gameweek 05]],FPL_Fixtures_Extract[#Headers],0)),3))</f>
        <v>MUN(A) 1-3</v>
      </c>
      <c r="G388" t="str">
        <f ca="1">IF(RIGHT(FPL_Combined[[#Headers],[Gameweek 06]],2)&lt;$B$622,INDEX(FPL_Results_Extract[Gameweek 06],MATCH($A388,FPL_Results_Extract[[Player]:[Player]],0)),INDEX(Team_Key[[Abbreviation]:[Abbreviation]],MATCH(LEFT(INDEX(FPL_Fixtures_Extract[],MATCH($A388,FPL_Fixtures_Extract[[Player]:[Player]],0),MATCH(FPL_Combined[[#Headers],[Gameweek 06]],FPL_Fixtures_Extract[#Headers],0)),LEN(INDEX(FPL_Fixtures_Extract[],MATCH($A388,FPL_Fixtures_Extract[[Player]:[Player]],0),MATCH(FPL_Combined[[#Headers],[Gameweek 06]],FPL_Fixtures_Extract[#Headers],0)))-4),Team_Key[[Full Name]:[Full Name]],0))&amp;RIGHT(INDEX(FPL_Fixtures_Extract[],MATCH($A388,FPL_Fixtures_Extract[[Player]:[Player]],0),MATCH(FPL_Combined[[#Headers],[Gameweek 06]],FPL_Fixtures_Extract[#Headers],0)),3))</f>
        <v>NOR(H) 1-1</v>
      </c>
      <c r="H388" t="str">
        <f ca="1">IF(RIGHT(FPL_Combined[[#Headers],[Gameweek 07]],2)&lt;$B$622,INDEX(FPL_Results_Extract[Gameweek 07],MATCH($A388,FPL_Results_Extract[[Player]:[Player]],0)),INDEX(Team_Key[[Abbreviation]:[Abbreviation]],MATCH(LEFT(INDEX(FPL_Fixtures_Extract[],MATCH($A388,FPL_Fixtures_Extract[[Player]:[Player]],0),MATCH(FPL_Combined[[#Headers],[Gameweek 07]],FPL_Fixtures_Extract[#Headers],0)),LEN(INDEX(FPL_Fixtures_Extract[],MATCH($A388,FPL_Fixtures_Extract[[Player]:[Player]],0),MATCH(FPL_Combined[[#Headers],[Gameweek 07]],FPL_Fixtures_Extract[#Headers],0)))-4),Team_Key[[Full Name]:[Full Name]],0))&amp;RIGHT(INDEX(FPL_Fixtures_Extract[],MATCH($A388,FPL_Fixtures_Extract[[Player]:[Player]],0),MATCH(FPL_Combined[[#Headers],[Gameweek 07]],FPL_Fixtures_Extract[#Headers],0)),3))</f>
        <v>AVL(H) 3-2</v>
      </c>
      <c r="I388" t="str">
        <f ca="1">IF(RIGHT(FPL_Combined[[#Headers],[Gameweek 08]],2)&lt;$B$622,INDEX(FPL_Results_Extract[Gameweek 08],MATCH($A388,FPL_Results_Extract[[Player]:[Player]],0)),INDEX(Team_Key[[Abbreviation]:[Abbreviation]],MATCH(LEFT(INDEX(FPL_Fixtures_Extract[],MATCH($A388,FPL_Fixtures_Extract[[Player]:[Player]],0),MATCH(FPL_Combined[[#Headers],[Gameweek 08]],FPL_Fixtures_Extract[#Headers],0)),LEN(INDEX(FPL_Fixtures_Extract[],MATCH($A388,FPL_Fixtures_Extract[[Player]:[Player]],0),MATCH(FPL_Combined[[#Headers],[Gameweek 08]],FPL_Fixtures_Extract[#Headers],0)))-4),Team_Key[[Full Name]:[Full Name]],0))&amp;RIGHT(INDEX(FPL_Fixtures_Extract[],MATCH($A388,FPL_Fixtures_Extract[[Player]:[Player]],0),MATCH(FPL_Combined[[#Headers],[Gameweek 08]],FPL_Fixtures_Extract[#Headers],0)),3))</f>
        <v>EVE(A) 1-1</v>
      </c>
      <c r="J388" t="str">
        <f ca="1">IF(RIGHT(FPL_Combined[[#Headers],[Gameweek 09]],2)&lt;$B$622,INDEX(FPL_Results_Extract[Gameweek 09],MATCH($A388,FPL_Results_Extract[[Player]:[Player]],0)),INDEX(Team_Key[[Abbreviation]:[Abbreviation]],MATCH(LEFT(INDEX(FPL_Fixtures_Extract[],MATCH($A388,FPL_Fixtures_Extract[[Player]:[Player]],0),MATCH(FPL_Combined[[#Headers],[Gameweek 09]],FPL_Fixtures_Extract[#Headers],0)),LEN(INDEX(FPL_Fixtures_Extract[],MATCH($A388,FPL_Fixtures_Extract[[Player]:[Player]],0),MATCH(FPL_Combined[[#Headers],[Gameweek 09]],FPL_Fixtures_Extract[#Headers],0)))-4),Team_Key[[Full Name]:[Full Name]],0))&amp;RIGHT(INDEX(FPL_Fixtures_Extract[],MATCH($A388,FPL_Fixtures_Extract[[Player]:[Player]],0),MATCH(FPL_Combined[[#Headers],[Gameweek 09]],FPL_Fixtures_Extract[#Headers],0)),3))</f>
        <v>TOT(A) 0-0</v>
      </c>
      <c r="K388" t="str">
        <f ca="1">IF(RIGHT(FPL_Combined[[#Headers],[Gameweek 10]],2)&lt;$B$622,INDEX(FPL_Results_Extract[Gameweek 10],MATCH($A388,FPL_Results_Extract[[Player]:[Player]],0)),INDEX(Team_Key[[Abbreviation]:[Abbreviation]],MATCH(LEFT(INDEX(FPL_Fixtures_Extract[],MATCH($A388,FPL_Fixtures_Extract[[Player]:[Player]],0),MATCH(FPL_Combined[[#Headers],[Gameweek 10]],FPL_Fixtures_Extract[#Headers],0)),LEN(INDEX(FPL_Fixtures_Extract[],MATCH($A388,FPL_Fixtures_Extract[[Player]:[Player]],0),MATCH(FPL_Combined[[#Headers],[Gameweek 10]],FPL_Fixtures_Extract[#Headers],0)))-4),Team_Key[[Full Name]:[Full Name]],0))&amp;RIGHT(INDEX(FPL_Fixtures_Extract[],MATCH($A388,FPL_Fixtures_Extract[[Player]:[Player]],0),MATCH(FPL_Combined[[#Headers],[Gameweek 10]],FPL_Fixtures_Extract[#Headers],0)),3))</f>
        <v>SOU(H) 1-1</v>
      </c>
      <c r="L388" t="str">
        <f ca="1">IF(RIGHT(FPL_Combined[[#Headers],[Gameweek 11]],2)&lt;$B$622,INDEX(FPL_Results_Extract[Gameweek 11],MATCH($A388,FPL_Results_Extract[[Player]:[Player]],0)),INDEX(Team_Key[[Abbreviation]:[Abbreviation]],MATCH(LEFT(INDEX(FPL_Fixtures_Extract[],MATCH($A388,FPL_Fixtures_Extract[[Player]:[Player]],0),MATCH(FPL_Combined[[#Headers],[Gameweek 11]],FPL_Fixtures_Extract[#Headers],0)),LEN(INDEX(FPL_Fixtures_Extract[],MATCH($A388,FPL_Fixtures_Extract[[Player]:[Player]],0),MATCH(FPL_Combined[[#Headers],[Gameweek 11]],FPL_Fixtures_Extract[#Headers],0)))-4),Team_Key[[Full Name]:[Full Name]],0))&amp;RIGHT(INDEX(FPL_Fixtures_Extract[],MATCH($A388,FPL_Fixtures_Extract[[Player]:[Player]],0),MATCH(FPL_Combined[[#Headers],[Gameweek 11]],FPL_Fixtures_Extract[#Headers],0)),3))</f>
        <v>CHE(A) 3-1</v>
      </c>
      <c r="M388" t="str">
        <f ca="1">IF(RIGHT(FPL_Combined[[#Headers],[Gameweek 12]],2)&lt;$B$622,INDEX(FPL_Results_Extract[Gameweek 12],MATCH($A388,FPL_Results_Extract[[Player]:[Player]],0)),INDEX(Team_Key[[Abbreviation]:[Abbreviation]],MATCH(LEFT(INDEX(FPL_Fixtures_Extract[],MATCH($A388,FPL_Fixtures_Extract[[Player]:[Player]],0),MATCH(FPL_Combined[[#Headers],[Gameweek 12]],FPL_Fixtures_Extract[#Headers],0)),LEN(INDEX(FPL_Fixtures_Extract[],MATCH($A388,FPL_Fixtures_Extract[[Player]:[Player]],0),MATCH(FPL_Combined[[#Headers],[Gameweek 12]],FPL_Fixtures_Extract[#Headers],0)))-4),Team_Key[[Full Name]:[Full Name]],0))&amp;RIGHT(INDEX(FPL_Fixtures_Extract[],MATCH($A388,FPL_Fixtures_Extract[[Player]:[Player]],0),MATCH(FPL_Combined[[#Headers],[Gameweek 12]],FPL_Fixtures_Extract[#Headers],0)),3))</f>
        <v>CRY(H) 1-2</v>
      </c>
      <c r="N388" t="str">
        <f ca="1">IF(RIGHT(FPL_Combined[[#Headers],[Gameweek 13]],2)&lt;$B$622,INDEX(FPL_Results_Extract[Gameweek 13],MATCH($A388,FPL_Results_Extract[[Player]:[Player]],0)),INDEX(Team_Key[[Abbreviation]:[Abbreviation]],MATCH(LEFT(INDEX(FPL_Fixtures_Extract[],MATCH($A388,FPL_Fixtures_Extract[[Player]:[Player]],0),MATCH(FPL_Combined[[#Headers],[Gameweek 13]],FPL_Fixtures_Extract[#Headers],0)),LEN(INDEX(FPL_Fixtures_Extract[],MATCH($A388,FPL_Fixtures_Extract[[Player]:[Player]],0),MATCH(FPL_Combined[[#Headers],[Gameweek 13]],FPL_Fixtures_Extract[#Headers],0)))-4),Team_Key[[Full Name]:[Full Name]],0))&amp;RIGHT(INDEX(FPL_Fixtures_Extract[],MATCH($A388,FPL_Fixtures_Extract[[Player]:[Player]],0),MATCH(FPL_Combined[[#Headers],[Gameweek 13]],FPL_Fixtures_Extract[#Headers],0)),3))</f>
        <v>MCI(A) 4-1</v>
      </c>
      <c r="O388" t="str">
        <f ca="1">IF(RIGHT(FPL_Combined[[#Headers],[Gameweek 14]],2)&lt;$B$622,INDEX(FPL_Results_Extract[Gameweek 14],MATCH($A388,FPL_Results_Extract[[Player]:[Player]],0)),INDEX(Team_Key[[Abbreviation]:[Abbreviation]],MATCH(LEFT(INDEX(FPL_Fixtures_Extract[],MATCH($A388,FPL_Fixtures_Extract[[Player]:[Player]],0),MATCH(FPL_Combined[[#Headers],[Gameweek 14]],FPL_Fixtures_Extract[#Headers],0)),LEN(INDEX(FPL_Fixtures_Extract[],MATCH($A388,FPL_Fixtures_Extract[[Player]:[Player]],0),MATCH(FPL_Combined[[#Headers],[Gameweek 14]],FPL_Fixtures_Extract[#Headers],0)))-4),Team_Key[[Full Name]:[Full Name]],0))&amp;RIGHT(INDEX(FPL_Fixtures_Extract[],MATCH($A388,FPL_Fixtures_Extract[[Player]:[Player]],0),MATCH(FPL_Combined[[#Headers],[Gameweek 14]],FPL_Fixtures_Extract[#Headers],0)),3))</f>
        <v>SWA(H) 1-0</v>
      </c>
      <c r="P388" t="str">
        <f ca="1">IF(RIGHT(FPL_Combined[[#Headers],[Gameweek 15]],2)&lt;$B$622,INDEX(FPL_Results_Extract[Gameweek 15],MATCH($A388,FPL_Results_Extract[[Player]:[Player]],0)),INDEX(Team_Key[[Abbreviation]:[Abbreviation]],MATCH(LEFT(INDEX(FPL_Fixtures_Extract[],MATCH($A388,FPL_Fixtures_Extract[[Player]:[Player]],0),MATCH(FPL_Combined[[#Headers],[Gameweek 15]],FPL_Fixtures_Extract[#Headers],0)),LEN(INDEX(FPL_Fixtures_Extract[],MATCH($A388,FPL_Fixtures_Extract[[Player]:[Player]],0),MATCH(FPL_Combined[[#Headers],[Gameweek 15]],FPL_Fixtures_Extract[#Headers],0)))-4),Team_Key[[Full Name]:[Full Name]],0))&amp;RIGHT(INDEX(FPL_Fixtures_Extract[],MATCH($A388,FPL_Fixtures_Extract[[Player]:[Player]],0),MATCH(FPL_Combined[[#Headers],[Gameweek 15]],FPL_Fixtures_Extract[#Headers],0)),3))</f>
        <v>NEW(A) 0-2</v>
      </c>
      <c r="Q388" t="str">
        <f ca="1">IF(RIGHT(FPL_Combined[[#Headers],[Gameweek 16]],2)&lt;$B$622,INDEX(FPL_Results_Extract[Gameweek 16],MATCH($A388,FPL_Results_Extract[[Player]:[Player]],0)),INDEX(Team_Key[[Abbreviation]:[Abbreviation]],MATCH(LEFT(INDEX(FPL_Fixtures_Extract[],MATCH($A388,FPL_Fixtures_Extract[[Player]:[Player]],0),MATCH(FPL_Combined[[#Headers],[Gameweek 16]],FPL_Fixtures_Extract[#Headers],0)),LEN(INDEX(FPL_Fixtures_Extract[],MATCH($A388,FPL_Fixtures_Extract[[Player]:[Player]],0),MATCH(FPL_Combined[[#Headers],[Gameweek 16]],FPL_Fixtures_Extract[#Headers],0)))-4),Team_Key[[Full Name]:[Full Name]],0))&amp;RIGHT(INDEX(FPL_Fixtures_Extract[],MATCH($A388,FPL_Fixtures_Extract[[Player]:[Player]],0),MATCH(FPL_Combined[[#Headers],[Gameweek 16]],FPL_Fixtures_Extract[#Headers],0)),3))</f>
        <v>WBA(H) 2-2</v>
      </c>
      <c r="R388" t="str">
        <f ca="1">IF(RIGHT(FPL_Combined[[#Headers],[Gameweek 17]],2)&lt;$B$622,INDEX(FPL_Results_Extract[Gameweek 17],MATCH($A388,FPL_Results_Extract[[Player]:[Player]],0)),INDEX(Team_Key[[Abbreviation]:[Abbreviation]],MATCH(LEFT(INDEX(FPL_Fixtures_Extract[],MATCH($A388,FPL_Fixtures_Extract[[Player]:[Player]],0),MATCH(FPL_Combined[[#Headers],[Gameweek 17]],FPL_Fixtures_Extract[#Headers],0)),LEN(INDEX(FPL_Fixtures_Extract[],MATCH($A388,FPL_Fixtures_Extract[[Player]:[Player]],0),MATCH(FPL_Combined[[#Headers],[Gameweek 17]],FPL_Fixtures_Extract[#Headers],0)))-4),Team_Key[[Full Name]:[Full Name]],0))&amp;RIGHT(INDEX(FPL_Fixtures_Extract[],MATCH($A388,FPL_Fixtures_Extract[[Player]:[Player]],0),MATCH(FPL_Combined[[#Headers],[Gameweek 17]],FPL_Fixtures_Extract[#Headers],0)),3))</f>
        <v>WAT(A) 0-3</v>
      </c>
      <c r="S388" t="str">
        <f ca="1">IF(RIGHT(FPL_Combined[[#Headers],[Gameweek 18]],2)&lt;$B$622,INDEX(FPL_Results_Extract[Gameweek 18],MATCH($A388,FPL_Results_Extract[[Player]:[Player]],0)),INDEX(Team_Key[[Abbreviation]:[Abbreviation]],MATCH(LEFT(INDEX(FPL_Fixtures_Extract[],MATCH($A388,FPL_Fixtures_Extract[[Player]:[Player]],0),MATCH(FPL_Combined[[#Headers],[Gameweek 18]],FPL_Fixtures_Extract[#Headers],0)),LEN(INDEX(FPL_Fixtures_Extract[],MATCH($A388,FPL_Fixtures_Extract[[Player]:[Player]],0),MATCH(FPL_Combined[[#Headers],[Gameweek 18]],FPL_Fixtures_Extract[#Headers],0)))-4),Team_Key[[Full Name]:[Full Name]],0))&amp;RIGHT(INDEX(FPL_Fixtures_Extract[],MATCH($A388,FPL_Fixtures_Extract[[Player]:[Player]],0),MATCH(FPL_Combined[[#Headers],[Gameweek 18]],FPL_Fixtures_Extract[#Headers],0)),3))</f>
        <v>LEI(H) 1-0</v>
      </c>
      <c r="T388" t="str">
        <f ca="1">IF(RIGHT(FPL_Combined[[#Headers],[Gameweek 19]],2)&lt;$B$622,INDEX(FPL_Results_Extract[Gameweek 19],MATCH($A388,FPL_Results_Extract[[Player]:[Player]],0)),INDEX(Team_Key[[Abbreviation]:[Abbreviation]],MATCH(LEFT(INDEX(FPL_Fixtures_Extract[],MATCH($A388,FPL_Fixtures_Extract[[Player]:[Player]],0),MATCH(FPL_Combined[[#Headers],[Gameweek 19]],FPL_Fixtures_Extract[#Headers],0)),LEN(INDEX(FPL_Fixtures_Extract[],MATCH($A388,FPL_Fixtures_Extract[[Player]:[Player]],0),MATCH(FPL_Combined[[#Headers],[Gameweek 19]],FPL_Fixtures_Extract[#Headers],0)))-4),Team_Key[[Full Name]:[Full Name]],0))&amp;RIGHT(INDEX(FPL_Fixtures_Extract[],MATCH($A388,FPL_Fixtures_Extract[[Player]:[Player]],0),MATCH(FPL_Combined[[#Headers],[Gameweek 19]],FPL_Fixtures_Extract[#Headers],0)),3))</f>
        <v>SUN(A) 1-0</v>
      </c>
      <c r="U388" t="str">
        <f ca="1">IF(RIGHT(FPL_Combined[[#Headers],[Gameweek 20]],2)&lt;$B$622,INDEX(FPL_Results_Extract[Gameweek 20],MATCH($A388,FPL_Results_Extract[[Player]:[Player]],0)),INDEX(Team_Key[[Abbreviation]:[Abbreviation]],MATCH(LEFT(INDEX(FPL_Fixtures_Extract[],MATCH($A388,FPL_Fixtures_Extract[[Player]:[Player]],0),MATCH(FPL_Combined[[#Headers],[Gameweek 20]],FPL_Fixtures_Extract[#Headers],0)),LEN(INDEX(FPL_Fixtures_Extract[],MATCH($A388,FPL_Fixtures_Extract[[Player]:[Player]],0),MATCH(FPL_Combined[[#Headers],[Gameweek 20]],FPL_Fixtures_Extract[#Headers],0)))-4),Team_Key[[Full Name]:[Full Name]],0))&amp;RIGHT(INDEX(FPL_Fixtures_Extract[],MATCH($A388,FPL_Fixtures_Extract[[Player]:[Player]],0),MATCH(FPL_Combined[[#Headers],[Gameweek 20]],FPL_Fixtures_Extract[#Headers],0)),3))</f>
        <v>WHU(A) 0-2</v>
      </c>
      <c r="V388" t="str">
        <f ca="1">IF(RIGHT(FPL_Combined[[#Headers],[Gameweek 21]],2)&lt;$B$622,INDEX(FPL_Results_Extract[Gameweek 21],MATCH($A388,FPL_Results_Extract[[Player]:[Player]],0)),INDEX(Team_Key[[Abbreviation]:[Abbreviation]],MATCH(LEFT(INDEX(FPL_Fixtures_Extract[],MATCH($A388,FPL_Fixtures_Extract[[Player]:[Player]],0),MATCH(FPL_Combined[[#Headers],[Gameweek 21]],FPL_Fixtures_Extract[#Headers],0)),LEN(INDEX(FPL_Fixtures_Extract[],MATCH($A388,FPL_Fixtures_Extract[[Player]:[Player]],0),MATCH(FPL_Combined[[#Headers],[Gameweek 21]],FPL_Fixtures_Extract[#Headers],0)))-4),Team_Key[[Full Name]:[Full Name]],0))&amp;RIGHT(INDEX(FPL_Fixtures_Extract[],MATCH($A388,FPL_Fixtures_Extract[[Player]:[Player]],0),MATCH(FPL_Combined[[#Headers],[Gameweek 21]],FPL_Fixtures_Extract[#Headers],0)),3))</f>
        <v>ARS(H) 3-3</v>
      </c>
      <c r="W388" t="str">
        <f ca="1">IF(RIGHT(FPL_Combined[[#Headers],[Gameweek 22]],2)&lt;$B$622,INDEX(FPL_Results_Extract[Gameweek 22],MATCH($A388,FPL_Results_Extract[[Player]:[Player]],0)),INDEX(Team_Key[[Abbreviation]:[Abbreviation]],MATCH(LEFT(INDEX(FPL_Fixtures_Extract[],MATCH($A388,FPL_Fixtures_Extract[[Player]:[Player]],0),MATCH(FPL_Combined[[#Headers],[Gameweek 22]],FPL_Fixtures_Extract[#Headers],0)),LEN(INDEX(FPL_Fixtures_Extract[],MATCH($A388,FPL_Fixtures_Extract[[Player]:[Player]],0),MATCH(FPL_Combined[[#Headers],[Gameweek 22]],FPL_Fixtures_Extract[#Headers],0)))-4),Team_Key[[Full Name]:[Full Name]],0))&amp;RIGHT(INDEX(FPL_Fixtures_Extract[],MATCH($A388,FPL_Fixtures_Extract[[Player]:[Player]],0),MATCH(FPL_Combined[[#Headers],[Gameweek 22]],FPL_Fixtures_Extract[#Headers],0)),3))</f>
        <v>MUN(H) 0-1</v>
      </c>
      <c r="X388" t="str">
        <f ca="1">IF(RIGHT(FPL_Combined[[#Headers],[Gameweek 23]],2)&lt;$B$622,INDEX(FPL_Results_Extract[Gameweek 23],MATCH($A388,FPL_Results_Extract[[Player]:[Player]],0)),INDEX(Team_Key[[Abbreviation]:[Abbreviation]],MATCH(LEFT(INDEX(FPL_Fixtures_Extract[],MATCH($A388,FPL_Fixtures_Extract[[Player]:[Player]],0),MATCH(FPL_Combined[[#Headers],[Gameweek 23]],FPL_Fixtures_Extract[#Headers],0)),LEN(INDEX(FPL_Fixtures_Extract[],MATCH($A388,FPL_Fixtures_Extract[[Player]:[Player]],0),MATCH(FPL_Combined[[#Headers],[Gameweek 23]],FPL_Fixtures_Extract[#Headers],0)))-4),Team_Key[[Full Name]:[Full Name]],0))&amp;RIGHT(INDEX(FPL_Fixtures_Extract[],MATCH($A388,FPL_Fixtures_Extract[[Player]:[Player]],0),MATCH(FPL_Combined[[#Headers],[Gameweek 23]],FPL_Fixtures_Extract[#Headers],0)),3))</f>
        <v>NOR(A) 5-4</v>
      </c>
      <c r="Y388" t="str">
        <f ca="1">IF(RIGHT(FPL_Combined[[#Headers],[Gameweek 24]],2)&lt;$B$622,INDEX(FPL_Results_Extract[Team],MATCH($A388,FPL_Results_Extract[[Player]:[Player]],0)),INDEX(Team_Key[[Abbreviation]:[Abbreviation]],MATCH(LEFT(INDEX(FPL_Fixtures_Extract[],MATCH($A388,FPL_Fixtures_Extract[[Player]:[Player]],0),MATCH(FPL_Combined[[#Headers],[Gameweek 24]],FPL_Fixtures_Extract[#Headers],0)),LEN(INDEX(FPL_Fixtures_Extract[],MATCH($A388,FPL_Fixtures_Extract[[Player]:[Player]],0),MATCH(FPL_Combined[[#Headers],[Gameweek 24]],FPL_Fixtures_Extract[#Headers],0)))-4),Team_Key[[Full Name]:[Full Name]],0))&amp;RIGHT(INDEX(FPL_Fixtures_Extract[],MATCH($A388,FPL_Fixtures_Extract[[Player]:[Player]],0),MATCH(FPL_Combined[[#Headers],[Gameweek 24]],FPL_Fixtures_Extract[#Headers],0)),3))</f>
        <v>LIV</v>
      </c>
      <c r="Z388" t="str">
        <f ca="1">IF(RIGHT(FPL_Combined[[#Headers],[Gameweek 25]],2)&lt;$B$622,INDEX(FPL_Results_Extract[Player],MATCH($A388,FPL_Results_Extract[[Player]:[Player]],0)),INDEX(Team_Key[[Abbreviation]:[Abbreviation]],MATCH(LEFT(INDEX(FPL_Fixtures_Extract[],MATCH($A388,FPL_Fixtures_Extract[[Player]:[Player]],0),MATCH(FPL_Combined[[#Headers],[Gameweek 25]],FPL_Fixtures_Extract[#Headers],0)),LEN(INDEX(FPL_Fixtures_Extract[],MATCH($A388,FPL_Fixtures_Extract[[Player]:[Player]],0),MATCH(FPL_Combined[[#Headers],[Gameweek 25]],FPL_Fixtures_Extract[#Headers],0)))-4),Team_Key[[Full Name]:[Full Name]],0))&amp;RIGHT(INDEX(FPL_Fixtures_Extract[],MATCH($A388,FPL_Fixtures_Extract[[Player]:[Player]],0),MATCH(FPL_Combined[[#Headers],[Gameweek 25]],FPL_Fixtures_Extract[#Headers],0)),3))</f>
        <v>Mignolet</v>
      </c>
      <c r="AA388" t="str">
        <f ca="1">IF(RIGHT(FPL_Combined[[#Headers],[Gameweek 26]],2)&lt;$B$622,INDEX(FPL_Results_Extract[Gameweek 01],MATCH($A388,FPL_Results_Extract[[Player]:[Player]],0)),INDEX(Team_Key[[Abbreviation]:[Abbreviation]],MATCH(LEFT(INDEX(FPL_Fixtures_Extract[],MATCH($A388,FPL_Fixtures_Extract[[Player]:[Player]],0),MATCH(FPL_Combined[[#Headers],[Gameweek 26]],FPL_Fixtures_Extract[#Headers],0)),LEN(INDEX(FPL_Fixtures_Extract[],MATCH($A388,FPL_Fixtures_Extract[[Player]:[Player]],0),MATCH(FPL_Combined[[#Headers],[Gameweek 26]],FPL_Fixtures_Extract[#Headers],0)))-4),Team_Key[[Full Name]:[Full Name]],0))&amp;RIGHT(INDEX(FPL_Fixtures_Extract[],MATCH($A388,FPL_Fixtures_Extract[[Player]:[Player]],0),MATCH(FPL_Combined[[#Headers],[Gameweek 26]],FPL_Fixtures_Extract[#Headers],0)),3))</f>
        <v>STK(A) 1-0</v>
      </c>
      <c r="AB388" t="str">
        <f ca="1">IF(RIGHT(FPL_Combined[[#Headers],[Gameweek 27]],2)&lt;$B$622,INDEX(FPL_Results_Extract[Gameweek 02],MATCH($A388,FPL_Results_Extract[[Player]:[Player]],0)),INDEX(Team_Key[[Abbreviation]:[Abbreviation]],MATCH(LEFT(INDEX(FPL_Fixtures_Extract[],MATCH($A388,FPL_Fixtures_Extract[[Player]:[Player]],0),MATCH(FPL_Combined[[#Headers],[Gameweek 27]],FPL_Fixtures_Extract[#Headers],0)),LEN(INDEX(FPL_Fixtures_Extract[],MATCH($A388,FPL_Fixtures_Extract[[Player]:[Player]],0),MATCH(FPL_Combined[[#Headers],[Gameweek 27]],FPL_Fixtures_Extract[#Headers],0)))-4),Team_Key[[Full Name]:[Full Name]],0))&amp;RIGHT(INDEX(FPL_Fixtures_Extract[],MATCH($A388,FPL_Fixtures_Extract[[Player]:[Player]],0),MATCH(FPL_Combined[[#Headers],[Gameweek 27]],FPL_Fixtures_Extract[#Headers],0)),3))</f>
        <v>BOU(H) 1-0</v>
      </c>
      <c r="AC388" t="str">
        <f ca="1">IF(RIGHT(FPL_Combined[[#Headers],[Gameweek 28]],2)&lt;$B$622,INDEX(FPL_Results_Extract[Gameweek 03],MATCH($A388,FPL_Results_Extract[[Player]:[Player]],0)),INDEX(Team_Key[[Abbreviation]:[Abbreviation]],MATCH(LEFT(INDEX(FPL_Fixtures_Extract[],MATCH($A388,FPL_Fixtures_Extract[[Player]:[Player]],0),MATCH(FPL_Combined[[#Headers],[Gameweek 28]],FPL_Fixtures_Extract[#Headers],0)),LEN(INDEX(FPL_Fixtures_Extract[],MATCH($A388,FPL_Fixtures_Extract[[Player]:[Player]],0),MATCH(FPL_Combined[[#Headers],[Gameweek 28]],FPL_Fixtures_Extract[#Headers],0)))-4),Team_Key[[Full Name]:[Full Name]],0))&amp;RIGHT(INDEX(FPL_Fixtures_Extract[],MATCH($A388,FPL_Fixtures_Extract[[Player]:[Player]],0),MATCH(FPL_Combined[[#Headers],[Gameweek 28]],FPL_Fixtures_Extract[#Headers],0)),3))</f>
        <v>ARS(A) 0-0</v>
      </c>
      <c r="AD388" t="str">
        <f ca="1">IF(RIGHT(FPL_Combined[[#Headers],[Gameweek 29]],2)&lt;$B$622,INDEX(FPL_Results_Extract[Gameweek 04],MATCH($A388,FPL_Results_Extract[[Player]:[Player]],0)),INDEX(Team_Key[[Abbreviation]:[Abbreviation]],MATCH(LEFT(INDEX(FPL_Fixtures_Extract[],MATCH($A388,FPL_Fixtures_Extract[[Player]:[Player]],0),MATCH(FPL_Combined[[#Headers],[Gameweek 29]],FPL_Fixtures_Extract[#Headers],0)),LEN(INDEX(FPL_Fixtures_Extract[],MATCH($A388,FPL_Fixtures_Extract[[Player]:[Player]],0),MATCH(FPL_Combined[[#Headers],[Gameweek 29]],FPL_Fixtures_Extract[#Headers],0)))-4),Team_Key[[Full Name]:[Full Name]],0))&amp;RIGHT(INDEX(FPL_Fixtures_Extract[],MATCH($A388,FPL_Fixtures_Extract[[Player]:[Player]],0),MATCH(FPL_Combined[[#Headers],[Gameweek 29]],FPL_Fixtures_Extract[#Headers],0)),3))</f>
        <v>CRY(A)</v>
      </c>
      <c r="AE388" t="e">
        <f ca="1">IF(RIGHT(FPL_Combined[[#Headers],[Gameweek 30]],2)&lt;$B$622,INDEX(FPL_Results_Extract[Gameweek 05],MATCH($A388,FPL_Results_Extract[[Player]:[Player]],0)),INDEX(Team_Key[[Abbreviation]:[Abbreviation]],MATCH(LEFT(INDEX(FPL_Fixtures_Extract[],MATCH($A388,FPL_Fixtures_Extract[[Player]:[Player]],0),MATCH(FPL_Combined[[#Headers],[Gameweek 30]],FPL_Fixtures_Extract[#Headers],0)),LEN(INDEX(FPL_Fixtures_Extract[],MATCH($A388,FPL_Fixtures_Extract[[Player]:[Player]],0),MATCH(FPL_Combined[[#Headers],[Gameweek 30]],FPL_Fixtures_Extract[#Headers],0)))-4),Team_Key[[Full Name]:[Full Name]],0))&amp;RIGHT(INDEX(FPL_Fixtures_Extract[],MATCH($A388,FPL_Fixtures_Extract[[Player]:[Player]],0),MATCH(FPL_Combined[[#Headers],[Gameweek 30]],FPL_Fixtures_Extract[#Headers],0)),3))</f>
        <v>#VALUE!</v>
      </c>
      <c r="AF388" t="str">
        <f ca="1">IF(RIGHT(FPL_Combined[[#Headers],[Gameweek 31]],2)&lt;$B$622,INDEX(FPL_Results_Extract[Gameweek 06],MATCH($A388,FPL_Results_Extract[[Player]:[Player]],0)),INDEX(Team_Key[[Abbreviation]:[Abbreviation]],MATCH(LEFT(INDEX(FPL_Fixtures_Extract[],MATCH($A388,FPL_Fixtures_Extract[[Player]:[Player]],0),MATCH(FPL_Combined[[#Headers],[Gameweek 31]],FPL_Fixtures_Extract[#Headers],0)),LEN(INDEX(FPL_Fixtures_Extract[],MATCH($A388,FPL_Fixtures_Extract[[Player]:[Player]],0),MATCH(FPL_Combined[[#Headers],[Gameweek 31]],FPL_Fixtures_Extract[#Headers],0)))-4),Team_Key[[Full Name]:[Full Name]],0))&amp;RIGHT(INDEX(FPL_Fixtures_Extract[],MATCH($A388,FPL_Fixtures_Extract[[Player]:[Player]],0),MATCH(FPL_Combined[[#Headers],[Gameweek 31]],FPL_Fixtures_Extract[#Headers],0)),3))</f>
        <v>SOU(A)</v>
      </c>
      <c r="AG388" t="str">
        <f ca="1">IF(RIGHT(FPL_Combined[[#Headers],[Gameweek 32]],2)&lt;$B$622,INDEX(FPL_Results_Extract[Gameweek 07],MATCH($A388,FPL_Results_Extract[[Player]:[Player]],0)),INDEX(Team_Key[[Abbreviation]:[Abbreviation]],MATCH(LEFT(INDEX(FPL_Fixtures_Extract[],MATCH($A388,FPL_Fixtures_Extract[[Player]:[Player]],0),MATCH(FPL_Combined[[#Headers],[Gameweek 32]],FPL_Fixtures_Extract[#Headers],0)),LEN(INDEX(FPL_Fixtures_Extract[],MATCH($A388,FPL_Fixtures_Extract[[Player]:[Player]],0),MATCH(FPL_Combined[[#Headers],[Gameweek 32]],FPL_Fixtures_Extract[#Headers],0)))-4),Team_Key[[Full Name]:[Full Name]],0))&amp;RIGHT(INDEX(FPL_Fixtures_Extract[],MATCH($A388,FPL_Fixtures_Extract[[Player]:[Player]],0),MATCH(FPL_Combined[[#Headers],[Gameweek 32]],FPL_Fixtures_Extract[#Headers],0)),3))</f>
        <v>TOT(H)</v>
      </c>
      <c r="AH388" t="str">
        <f ca="1">IF(RIGHT(FPL_Combined[[#Headers],[Gameweek 33]],2)&lt;$B$622,INDEX(FPL_Results_Extract[Gameweek 08],MATCH($A388,FPL_Results_Extract[[Player]:[Player]],0)),INDEX(Team_Key[[Abbreviation]:[Abbreviation]],MATCH(LEFT(INDEX(FPL_Fixtures_Extract[],MATCH($A388,FPL_Fixtures_Extract[[Player]:[Player]],0),MATCH(FPL_Combined[[#Headers],[Gameweek 33]],FPL_Fixtures_Extract[#Headers],0)),LEN(INDEX(FPL_Fixtures_Extract[],MATCH($A388,FPL_Fixtures_Extract[[Player]:[Player]],0),MATCH(FPL_Combined[[#Headers],[Gameweek 33]],FPL_Fixtures_Extract[#Headers],0)))-4),Team_Key[[Full Name]:[Full Name]],0))&amp;RIGHT(INDEX(FPL_Fixtures_Extract[],MATCH($A388,FPL_Fixtures_Extract[[Player]:[Player]],0),MATCH(FPL_Combined[[#Headers],[Gameweek 33]],FPL_Fixtures_Extract[#Headers],0)),3))</f>
        <v>STK(H)</v>
      </c>
      <c r="AI388" t="str">
        <f ca="1">IF(RIGHT(FPL_Combined[[#Headers],[Gameweek 34]],2)&lt;$B$622,INDEX(FPL_Results_Extract[Gameweek 09],MATCH($A388,FPL_Results_Extract[[Player]:[Player]],0)),INDEX(Team_Key[[Abbreviation]:[Abbreviation]],MATCH(LEFT(INDEX(FPL_Fixtures_Extract[],MATCH($A388,FPL_Fixtures_Extract[[Player]:[Player]],0),MATCH(FPL_Combined[[#Headers],[Gameweek 34]],FPL_Fixtures_Extract[#Headers],0)),LEN(INDEX(FPL_Fixtures_Extract[],MATCH($A388,FPL_Fixtures_Extract[[Player]:[Player]],0),MATCH(FPL_Combined[[#Headers],[Gameweek 34]],FPL_Fixtures_Extract[#Headers],0)))-4),Team_Key[[Full Name]:[Full Name]],0))&amp;RIGHT(INDEX(FPL_Fixtures_Extract[],MATCH($A388,FPL_Fixtures_Extract[[Player]:[Player]],0),MATCH(FPL_Combined[[#Headers],[Gameweek 34]],FPL_Fixtures_Extract[#Headers],0)),3))</f>
        <v>BOU(A)</v>
      </c>
      <c r="AJ388" t="str">
        <f ca="1">IF(RIGHT(FPL_Combined[[#Headers],[Gameweek 35]],2)&lt;$B$622,INDEX(FPL_Results_Extract[Gameweek 10],MATCH($A388,FPL_Results_Extract[[Player]:[Player]],0)),INDEX(Team_Key[[Abbreviation]:[Abbreviation]],MATCH(LEFT(INDEX(FPL_Fixtures_Extract[],MATCH($A388,FPL_Fixtures_Extract[[Player]:[Player]],0),MATCH(FPL_Combined[[#Headers],[Gameweek 35]],FPL_Fixtures_Extract[#Headers],0)),LEN(INDEX(FPL_Fixtures_Extract[],MATCH($A388,FPL_Fixtures_Extract[[Player]:[Player]],0),MATCH(FPL_Combined[[#Headers],[Gameweek 35]],FPL_Fixtures_Extract[#Headers],0)))-4),Team_Key[[Full Name]:[Full Name]],0))&amp;RIGHT(INDEX(FPL_Fixtures_Extract[],MATCH($A388,FPL_Fixtures_Extract[[Player]:[Player]],0),MATCH(FPL_Combined[[#Headers],[Gameweek 35]],FPL_Fixtures_Extract[#Headers],0)),3))</f>
        <v>NEW(H)</v>
      </c>
      <c r="AK388" t="str">
        <f ca="1">IF(RIGHT(FPL_Combined[[#Headers],[Gameweek 36]],2)&lt;$B$622,INDEX(FPL_Results_Extract[Gameweek 11],MATCH($A388,FPL_Results_Extract[[Player]:[Player]],0)),INDEX(Team_Key[[Abbreviation]:[Abbreviation]],MATCH(LEFT(INDEX(FPL_Fixtures_Extract[],MATCH($A388,FPL_Fixtures_Extract[[Player]:[Player]],0),MATCH(FPL_Combined[[#Headers],[Gameweek 36]],FPL_Fixtures_Extract[#Headers],0)),LEN(INDEX(FPL_Fixtures_Extract[],MATCH($A388,FPL_Fixtures_Extract[[Player]:[Player]],0),MATCH(FPL_Combined[[#Headers],[Gameweek 36]],FPL_Fixtures_Extract[#Headers],0)))-4),Team_Key[[Full Name]:[Full Name]],0))&amp;RIGHT(INDEX(FPL_Fixtures_Extract[],MATCH($A388,FPL_Fixtures_Extract[[Player]:[Player]],0),MATCH(FPL_Combined[[#Headers],[Gameweek 36]],FPL_Fixtures_Extract[#Headers],0)),3))</f>
        <v>SWA(A)</v>
      </c>
      <c r="AL388" t="str">
        <f ca="1">IF(RIGHT(FPL_Combined[[#Headers],[Gameweek 37]],2)&lt;$B$622,INDEX(FPL_Results_Extract[Gameweek 12],MATCH($A388,FPL_Results_Extract[[Player]:[Player]],0)),INDEX(Team_Key[[Abbreviation]:[Abbreviation]],MATCH(LEFT(INDEX(FPL_Fixtures_Extract[],MATCH($A388,FPL_Fixtures_Extract[[Player]:[Player]],0),MATCH(FPL_Combined[[#Headers],[Gameweek 37]],FPL_Fixtures_Extract[#Headers],0)),LEN(INDEX(FPL_Fixtures_Extract[],MATCH($A388,FPL_Fixtures_Extract[[Player]:[Player]],0),MATCH(FPL_Combined[[#Headers],[Gameweek 37]],FPL_Fixtures_Extract[#Headers],0)))-4),Team_Key[[Full Name]:[Full Name]],0))&amp;RIGHT(INDEX(FPL_Fixtures_Extract[],MATCH($A388,FPL_Fixtures_Extract[[Player]:[Player]],0),MATCH(FPL_Combined[[#Headers],[Gameweek 37]],FPL_Fixtures_Extract[#Headers],0)),3))</f>
        <v>WAT(H)</v>
      </c>
      <c r="AM388" t="str">
        <f ca="1">IF(RIGHT(FPL_Combined[[#Headers],[Gameweek 38]],2)&lt;$B$622,INDEX(FPL_Results_Extract[Gameweek 13],MATCH($A388,FPL_Results_Extract[[Player]:[Player]],0)),INDEX(Team_Key[[Abbreviation]:[Abbreviation]],MATCH(LEFT(INDEX(FPL_Fixtures_Extract[],MATCH($A388,FPL_Fixtures_Extract[[Player]:[Player]],0),MATCH(FPL_Combined[[#Headers],[Gameweek 38]],FPL_Fixtures_Extract[#Headers],0)),LEN(INDEX(FPL_Fixtures_Extract[],MATCH($A388,FPL_Fixtures_Extract[[Player]:[Player]],0),MATCH(FPL_Combined[[#Headers],[Gameweek 38]],FPL_Fixtures_Extract[#Headers],0)))-4),Team_Key[[Full Name]:[Full Name]],0))&amp;RIGHT(INDEX(FPL_Fixtures_Extract[],MATCH($A388,FPL_Fixtures_Extract[[Player]:[Player]],0),MATCH(FPL_Combined[[#Headers],[Gameweek 38]],FPL_Fixtures_Extract[#Headers],0)),3))</f>
        <v>WBA(A)</v>
      </c>
    </row>
    <row r="389" spans="1:39" x14ac:dyDescent="0.45">
      <c r="A389" t="s">
        <v>164</v>
      </c>
      <c r="B389" t="str">
        <f ca="1">IF(RIGHT(FPL_Combined[[#Headers],[Gameweek 01]],2)&lt;$B$622,INDEX(FPL_Results_Extract[Gameweek 01],MATCH($A389,FPL_Results_Extract[[Player]:[Player]],0)),INDEX(Team_Key[[Abbreviation]:[Abbreviation]],MATCH(LEFT(INDEX(FPL_Fixtures_Extract[],MATCH($A389,FPL_Fixtures_Extract[[Player]:[Player]],0),MATCH(FPL_Combined[[#Headers],[Gameweek 01]],FPL_Fixtures_Extract[#Headers],0)),LEN(INDEX(FPL_Fixtures_Extract[],MATCH($A389,FPL_Fixtures_Extract[[Player]:[Player]],0),MATCH(FPL_Combined[[#Headers],[Gameweek 01]],FPL_Fixtures_Extract[#Headers],0)))-4),Team_Key[[Full Name]:[Full Name]],0))&amp;RIGHT(INDEX(FPL_Fixtures_Extract[],MATCH($A389,FPL_Fixtures_Extract[[Player]:[Player]],0),MATCH(FPL_Combined[[#Headers],[Gameweek 01]],FPL_Fixtures_Extract[#Headers],0)),3))</f>
        <v>SWA(H) 2-2</v>
      </c>
      <c r="C389" t="str">
        <f ca="1">IF(RIGHT(FPL_Combined[[#Headers],[Gameweek 02]],2)&lt;$B$622,INDEX(FPL_Results_Extract[Gameweek 02],MATCH($A389,FPL_Results_Extract[[Player]:[Player]],0)),INDEX(Team_Key[[Abbreviation]:[Abbreviation]],MATCH(LEFT(INDEX(FPL_Fixtures_Extract[],MATCH($A389,FPL_Fixtures_Extract[[Player]:[Player]],0),MATCH(FPL_Combined[[#Headers],[Gameweek 02]],FPL_Fixtures_Extract[#Headers],0)),LEN(INDEX(FPL_Fixtures_Extract[],MATCH($A389,FPL_Fixtures_Extract[[Player]:[Player]],0),MATCH(FPL_Combined[[#Headers],[Gameweek 02]],FPL_Fixtures_Extract[#Headers],0)))-4),Team_Key[[Full Name]:[Full Name]],0))&amp;RIGHT(INDEX(FPL_Fixtures_Extract[],MATCH($A389,FPL_Fixtures_Extract[[Player]:[Player]],0),MATCH(FPL_Combined[[#Headers],[Gameweek 02]],FPL_Fixtures_Extract[#Headers],0)),3))</f>
        <v>MCI(A) 0-3</v>
      </c>
      <c r="D389" t="str">
        <f ca="1">IF(RIGHT(FPL_Combined[[#Headers],[Gameweek 03]],2)&lt;$B$622,INDEX(FPL_Results_Extract[Gameweek 03],MATCH($A389,FPL_Results_Extract[[Player]:[Player]],0)),INDEX(Team_Key[[Abbreviation]:[Abbreviation]],MATCH(LEFT(INDEX(FPL_Fixtures_Extract[],MATCH($A389,FPL_Fixtures_Extract[[Player]:[Player]],0),MATCH(FPL_Combined[[#Headers],[Gameweek 03]],FPL_Fixtures_Extract[#Headers],0)),LEN(INDEX(FPL_Fixtures_Extract[],MATCH($A389,FPL_Fixtures_Extract[[Player]:[Player]],0),MATCH(FPL_Combined[[#Headers],[Gameweek 03]],FPL_Fixtures_Extract[#Headers],0)))-4),Team_Key[[Full Name]:[Full Name]],0))&amp;RIGHT(INDEX(FPL_Fixtures_Extract[],MATCH($A389,FPL_Fixtures_Extract[[Player]:[Player]],0),MATCH(FPL_Combined[[#Headers],[Gameweek 03]],FPL_Fixtures_Extract[#Headers],0)),3))</f>
        <v>WBA(A) 3-2</v>
      </c>
      <c r="E389" t="str">
        <f ca="1">IF(RIGHT(FPL_Combined[[#Headers],[Gameweek 04]],2)&lt;$B$622,INDEX(FPL_Results_Extract[Gameweek 04],MATCH($A389,FPL_Results_Extract[[Player]:[Player]],0)),INDEX(Team_Key[[Abbreviation]:[Abbreviation]],MATCH(LEFT(INDEX(FPL_Fixtures_Extract[],MATCH($A389,FPL_Fixtures_Extract[[Player]:[Player]],0),MATCH(FPL_Combined[[#Headers],[Gameweek 04]],FPL_Fixtures_Extract[#Headers],0)),LEN(INDEX(FPL_Fixtures_Extract[],MATCH($A389,FPL_Fixtures_Extract[[Player]:[Player]],0),MATCH(FPL_Combined[[#Headers],[Gameweek 04]],FPL_Fixtures_Extract[#Headers],0)))-4),Team_Key[[Full Name]:[Full Name]],0))&amp;RIGHT(INDEX(FPL_Fixtures_Extract[],MATCH($A389,FPL_Fixtures_Extract[[Player]:[Player]],0),MATCH(FPL_Combined[[#Headers],[Gameweek 04]],FPL_Fixtures_Extract[#Headers],0)),3))</f>
        <v>CRY(H) 1-2</v>
      </c>
      <c r="F389" t="str">
        <f ca="1">IF(RIGHT(FPL_Combined[[#Headers],[Gameweek 05]],2)&lt;$B$622,INDEX(FPL_Results_Extract[Gameweek 05],MATCH($A389,FPL_Results_Extract[[Player]:[Player]],0)),INDEX(Team_Key[[Abbreviation]:[Abbreviation]],MATCH(LEFT(INDEX(FPL_Fixtures_Extract[],MATCH($A389,FPL_Fixtures_Extract[[Player]:[Player]],0),MATCH(FPL_Combined[[#Headers],[Gameweek 05]],FPL_Fixtures_Extract[#Headers],0)),LEN(INDEX(FPL_Fixtures_Extract[],MATCH($A389,FPL_Fixtures_Extract[[Player]:[Player]],0),MATCH(FPL_Combined[[#Headers],[Gameweek 05]],FPL_Fixtures_Extract[#Headers],0)))-4),Team_Key[[Full Name]:[Full Name]],0))&amp;RIGHT(INDEX(FPL_Fixtures_Extract[],MATCH($A389,FPL_Fixtures_Extract[[Player]:[Player]],0),MATCH(FPL_Combined[[#Headers],[Gameweek 05]],FPL_Fixtures_Extract[#Headers],0)),3))</f>
        <v>EVE(A) 1-3</v>
      </c>
      <c r="G389" t="str">
        <f ca="1">IF(RIGHT(FPL_Combined[[#Headers],[Gameweek 06]],2)&lt;$B$622,INDEX(FPL_Results_Extract[Gameweek 06],MATCH($A389,FPL_Results_Extract[[Player]:[Player]],0)),INDEX(Team_Key[[Abbreviation]:[Abbreviation]],MATCH(LEFT(INDEX(FPL_Fixtures_Extract[],MATCH($A389,FPL_Fixtures_Extract[[Player]:[Player]],0),MATCH(FPL_Combined[[#Headers],[Gameweek 06]],FPL_Fixtures_Extract[#Headers],0)),LEN(INDEX(FPL_Fixtures_Extract[],MATCH($A389,FPL_Fixtures_Extract[[Player]:[Player]],0),MATCH(FPL_Combined[[#Headers],[Gameweek 06]],FPL_Fixtures_Extract[#Headers],0)))-4),Team_Key[[Full Name]:[Full Name]],0))&amp;RIGHT(INDEX(FPL_Fixtures_Extract[],MATCH($A389,FPL_Fixtures_Extract[[Player]:[Player]],0),MATCH(FPL_Combined[[#Headers],[Gameweek 06]],FPL_Fixtures_Extract[#Headers],0)),3))</f>
        <v>ARS(H) 2-0</v>
      </c>
      <c r="H389" t="str">
        <f ca="1">IF(RIGHT(FPL_Combined[[#Headers],[Gameweek 07]],2)&lt;$B$622,INDEX(FPL_Results_Extract[Gameweek 07],MATCH($A389,FPL_Results_Extract[[Player]:[Player]],0)),INDEX(Team_Key[[Abbreviation]:[Abbreviation]],MATCH(LEFT(INDEX(FPL_Fixtures_Extract[],MATCH($A389,FPL_Fixtures_Extract[[Player]:[Player]],0),MATCH(FPL_Combined[[#Headers],[Gameweek 07]],FPL_Fixtures_Extract[#Headers],0)),LEN(INDEX(FPL_Fixtures_Extract[],MATCH($A389,FPL_Fixtures_Extract[[Player]:[Player]],0),MATCH(FPL_Combined[[#Headers],[Gameweek 07]],FPL_Fixtures_Extract[#Headers],0)))-4),Team_Key[[Full Name]:[Full Name]],0))&amp;RIGHT(INDEX(FPL_Fixtures_Extract[],MATCH($A389,FPL_Fixtures_Extract[[Player]:[Player]],0),MATCH(FPL_Combined[[#Headers],[Gameweek 07]],FPL_Fixtures_Extract[#Headers],0)),3))</f>
        <v>NEW(A) 2-2</v>
      </c>
      <c r="I389" t="str">
        <f ca="1">IF(RIGHT(FPL_Combined[[#Headers],[Gameweek 08]],2)&lt;$B$622,INDEX(FPL_Results_Extract[Gameweek 08],MATCH($A389,FPL_Results_Extract[[Player]:[Player]],0)),INDEX(Team_Key[[Abbreviation]:[Abbreviation]],MATCH(LEFT(INDEX(FPL_Fixtures_Extract[],MATCH($A389,FPL_Fixtures_Extract[[Player]:[Player]],0),MATCH(FPL_Combined[[#Headers],[Gameweek 08]],FPL_Fixtures_Extract[#Headers],0)),LEN(INDEX(FPL_Fixtures_Extract[],MATCH($A389,FPL_Fixtures_Extract[[Player]:[Player]],0),MATCH(FPL_Combined[[#Headers],[Gameweek 08]],FPL_Fixtures_Extract[#Headers],0)))-4),Team_Key[[Full Name]:[Full Name]],0))&amp;RIGHT(INDEX(FPL_Fixtures_Extract[],MATCH($A389,FPL_Fixtures_Extract[[Player]:[Player]],0),MATCH(FPL_Combined[[#Headers],[Gameweek 08]],FPL_Fixtures_Extract[#Headers],0)),3))</f>
        <v>SOU(H) 1-3</v>
      </c>
      <c r="J389" t="str">
        <f ca="1">IF(RIGHT(FPL_Combined[[#Headers],[Gameweek 09]],2)&lt;$B$622,INDEX(FPL_Results_Extract[Gameweek 09],MATCH($A389,FPL_Results_Extract[[Player]:[Player]],0)),INDEX(Team_Key[[Abbreviation]:[Abbreviation]],MATCH(LEFT(INDEX(FPL_Fixtures_Extract[],MATCH($A389,FPL_Fixtures_Extract[[Player]:[Player]],0),MATCH(FPL_Combined[[#Headers],[Gameweek 09]],FPL_Fixtures_Extract[#Headers],0)),LEN(INDEX(FPL_Fixtures_Extract[],MATCH($A389,FPL_Fixtures_Extract[[Player]:[Player]],0),MATCH(FPL_Combined[[#Headers],[Gameweek 09]],FPL_Fixtures_Extract[#Headers],0)))-4),Team_Key[[Full Name]:[Full Name]],0))&amp;RIGHT(INDEX(FPL_Fixtures_Extract[],MATCH($A389,FPL_Fixtures_Extract[[Player]:[Player]],0),MATCH(FPL_Combined[[#Headers],[Gameweek 09]],FPL_Fixtures_Extract[#Headers],0)),3))</f>
        <v>AVL(H) 2-0</v>
      </c>
      <c r="K389" t="str">
        <f ca="1">IF(RIGHT(FPL_Combined[[#Headers],[Gameweek 10]],2)&lt;$B$622,INDEX(FPL_Results_Extract[Gameweek 10],MATCH($A389,FPL_Results_Extract[[Player]:[Player]],0)),INDEX(Team_Key[[Abbreviation]:[Abbreviation]],MATCH(LEFT(INDEX(FPL_Fixtures_Extract[],MATCH($A389,FPL_Fixtures_Extract[[Player]:[Player]],0),MATCH(FPL_Combined[[#Headers],[Gameweek 10]],FPL_Fixtures_Extract[#Headers],0)),LEN(INDEX(FPL_Fixtures_Extract[],MATCH($A389,FPL_Fixtures_Extract[[Player]:[Player]],0),MATCH(FPL_Combined[[#Headers],[Gameweek 10]],FPL_Fixtures_Extract[#Headers],0)))-4),Team_Key[[Full Name]:[Full Name]],0))&amp;RIGHT(INDEX(FPL_Fixtures_Extract[],MATCH($A389,FPL_Fixtures_Extract[[Player]:[Player]],0),MATCH(FPL_Combined[[#Headers],[Gameweek 10]],FPL_Fixtures_Extract[#Headers],0)),3))</f>
        <v>WHU(A) 1-2</v>
      </c>
      <c r="L389" t="str">
        <f ca="1">IF(RIGHT(FPL_Combined[[#Headers],[Gameweek 11]],2)&lt;$B$622,INDEX(FPL_Results_Extract[Gameweek 11],MATCH($A389,FPL_Results_Extract[[Player]:[Player]],0)),INDEX(Team_Key[[Abbreviation]:[Abbreviation]],MATCH(LEFT(INDEX(FPL_Fixtures_Extract[],MATCH($A389,FPL_Fixtures_Extract[[Player]:[Player]],0),MATCH(FPL_Combined[[#Headers],[Gameweek 11]],FPL_Fixtures_Extract[#Headers],0)),LEN(INDEX(FPL_Fixtures_Extract[],MATCH($A389,FPL_Fixtures_Extract[[Player]:[Player]],0),MATCH(FPL_Combined[[#Headers],[Gameweek 11]],FPL_Fixtures_Extract[#Headers],0)))-4),Team_Key[[Full Name]:[Full Name]],0))&amp;RIGHT(INDEX(FPL_Fixtures_Extract[],MATCH($A389,FPL_Fixtures_Extract[[Player]:[Player]],0),MATCH(FPL_Combined[[#Headers],[Gameweek 11]],FPL_Fixtures_Extract[#Headers],0)),3))</f>
        <v>LIV(H) 1-3</v>
      </c>
      <c r="M389" t="str">
        <f ca="1">IF(RIGHT(FPL_Combined[[#Headers],[Gameweek 12]],2)&lt;$B$622,INDEX(FPL_Results_Extract[Gameweek 12],MATCH($A389,FPL_Results_Extract[[Player]:[Player]],0)),INDEX(Team_Key[[Abbreviation]:[Abbreviation]],MATCH(LEFT(INDEX(FPL_Fixtures_Extract[],MATCH($A389,FPL_Fixtures_Extract[[Player]:[Player]],0),MATCH(FPL_Combined[[#Headers],[Gameweek 12]],FPL_Fixtures_Extract[#Headers],0)),LEN(INDEX(FPL_Fixtures_Extract[],MATCH($A389,FPL_Fixtures_Extract[[Player]:[Player]],0),MATCH(FPL_Combined[[#Headers],[Gameweek 12]],FPL_Fixtures_Extract[#Headers],0)))-4),Team_Key[[Full Name]:[Full Name]],0))&amp;RIGHT(INDEX(FPL_Fixtures_Extract[],MATCH($A389,FPL_Fixtures_Extract[[Player]:[Player]],0),MATCH(FPL_Combined[[#Headers],[Gameweek 12]],FPL_Fixtures_Extract[#Headers],0)),3))</f>
        <v>STK(A) 0-1</v>
      </c>
      <c r="N389" t="str">
        <f ca="1">IF(RIGHT(FPL_Combined[[#Headers],[Gameweek 13]],2)&lt;$B$622,INDEX(FPL_Results_Extract[Gameweek 13],MATCH($A389,FPL_Results_Extract[[Player]:[Player]],0)),INDEX(Team_Key[[Abbreviation]:[Abbreviation]],MATCH(LEFT(INDEX(FPL_Fixtures_Extract[],MATCH($A389,FPL_Fixtures_Extract[[Player]:[Player]],0),MATCH(FPL_Combined[[#Headers],[Gameweek 13]],FPL_Fixtures_Extract[#Headers],0)),LEN(INDEX(FPL_Fixtures_Extract[],MATCH($A389,FPL_Fixtures_Extract[[Player]:[Player]],0),MATCH(FPL_Combined[[#Headers],[Gameweek 13]],FPL_Fixtures_Extract[#Headers],0)))-4),Team_Key[[Full Name]:[Full Name]],0))&amp;RIGHT(INDEX(FPL_Fixtures_Extract[],MATCH($A389,FPL_Fixtures_Extract[[Player]:[Player]],0),MATCH(FPL_Combined[[#Headers],[Gameweek 13]],FPL_Fixtures_Extract[#Headers],0)),3))</f>
        <v>NOR(H) 1-0</v>
      </c>
      <c r="O389" t="str">
        <f ca="1">IF(RIGHT(FPL_Combined[[#Headers],[Gameweek 14]],2)&lt;$B$622,INDEX(FPL_Results_Extract[Gameweek 14],MATCH($A389,FPL_Results_Extract[[Player]:[Player]],0)),INDEX(Team_Key[[Abbreviation]:[Abbreviation]],MATCH(LEFT(INDEX(FPL_Fixtures_Extract[],MATCH($A389,FPL_Fixtures_Extract[[Player]:[Player]],0),MATCH(FPL_Combined[[#Headers],[Gameweek 14]],FPL_Fixtures_Extract[#Headers],0)),LEN(INDEX(FPL_Fixtures_Extract[],MATCH($A389,FPL_Fixtures_Extract[[Player]:[Player]],0),MATCH(FPL_Combined[[#Headers],[Gameweek 14]],FPL_Fixtures_Extract[#Headers],0)))-4),Team_Key[[Full Name]:[Full Name]],0))&amp;RIGHT(INDEX(FPL_Fixtures_Extract[],MATCH($A389,FPL_Fixtures_Extract[[Player]:[Player]],0),MATCH(FPL_Combined[[#Headers],[Gameweek 14]],FPL_Fixtures_Extract[#Headers],0)),3))</f>
        <v>TOT(A) 0-0</v>
      </c>
      <c r="P389" t="str">
        <f ca="1">IF(RIGHT(FPL_Combined[[#Headers],[Gameweek 15]],2)&lt;$B$622,INDEX(FPL_Results_Extract[Gameweek 15],MATCH($A389,FPL_Results_Extract[[Player]:[Player]],0)),INDEX(Team_Key[[Abbreviation]:[Abbreviation]],MATCH(LEFT(INDEX(FPL_Fixtures_Extract[],MATCH($A389,FPL_Fixtures_Extract[[Player]:[Player]],0),MATCH(FPL_Combined[[#Headers],[Gameweek 15]],FPL_Fixtures_Extract[#Headers],0)),LEN(INDEX(FPL_Fixtures_Extract[],MATCH($A389,FPL_Fixtures_Extract[[Player]:[Player]],0),MATCH(FPL_Combined[[#Headers],[Gameweek 15]],FPL_Fixtures_Extract[#Headers],0)))-4),Team_Key[[Full Name]:[Full Name]],0))&amp;RIGHT(INDEX(FPL_Fixtures_Extract[],MATCH($A389,FPL_Fixtures_Extract[[Player]:[Player]],0),MATCH(FPL_Combined[[#Headers],[Gameweek 15]],FPL_Fixtures_Extract[#Headers],0)),3))</f>
        <v>BOU(H) 0-1</v>
      </c>
      <c r="Q389" t="str">
        <f ca="1">IF(RIGHT(FPL_Combined[[#Headers],[Gameweek 16]],2)&lt;$B$622,INDEX(FPL_Results_Extract[Gameweek 16],MATCH($A389,FPL_Results_Extract[[Player]:[Player]],0)),INDEX(Team_Key[[Abbreviation]:[Abbreviation]],MATCH(LEFT(INDEX(FPL_Fixtures_Extract[],MATCH($A389,FPL_Fixtures_Extract[[Player]:[Player]],0),MATCH(FPL_Combined[[#Headers],[Gameweek 16]],FPL_Fixtures_Extract[#Headers],0)),LEN(INDEX(FPL_Fixtures_Extract[],MATCH($A389,FPL_Fixtures_Extract[[Player]:[Player]],0),MATCH(FPL_Combined[[#Headers],[Gameweek 16]],FPL_Fixtures_Extract[#Headers],0)))-4),Team_Key[[Full Name]:[Full Name]],0))&amp;RIGHT(INDEX(FPL_Fixtures_Extract[],MATCH($A389,FPL_Fixtures_Extract[[Player]:[Player]],0),MATCH(FPL_Combined[[#Headers],[Gameweek 16]],FPL_Fixtures_Extract[#Headers],0)),3))</f>
        <v>LEI(A) 1-2</v>
      </c>
      <c r="R389" t="str">
        <f ca="1">IF(RIGHT(FPL_Combined[[#Headers],[Gameweek 17]],2)&lt;$B$622,INDEX(FPL_Results_Extract[Gameweek 17],MATCH($A389,FPL_Results_Extract[[Player]:[Player]],0)),INDEX(Team_Key[[Abbreviation]:[Abbreviation]],MATCH(LEFT(INDEX(FPL_Fixtures_Extract[],MATCH($A389,FPL_Fixtures_Extract[[Player]:[Player]],0),MATCH(FPL_Combined[[#Headers],[Gameweek 17]],FPL_Fixtures_Extract[#Headers],0)),LEN(INDEX(FPL_Fixtures_Extract[],MATCH($A389,FPL_Fixtures_Extract[[Player]:[Player]],0),MATCH(FPL_Combined[[#Headers],[Gameweek 17]],FPL_Fixtures_Extract[#Headers],0)))-4),Team_Key[[Full Name]:[Full Name]],0))&amp;RIGHT(INDEX(FPL_Fixtures_Extract[],MATCH($A389,FPL_Fixtures_Extract[[Player]:[Player]],0),MATCH(FPL_Combined[[#Headers],[Gameweek 17]],FPL_Fixtures_Extract[#Headers],0)),3))</f>
        <v>SUN(H) 3-1</v>
      </c>
      <c r="S389" t="str">
        <f ca="1">IF(RIGHT(FPL_Combined[[#Headers],[Gameweek 18]],2)&lt;$B$622,INDEX(FPL_Results_Extract[Gameweek 18],MATCH($A389,FPL_Results_Extract[[Player]:[Player]],0)),INDEX(Team_Key[[Abbreviation]:[Abbreviation]],MATCH(LEFT(INDEX(FPL_Fixtures_Extract[],MATCH($A389,FPL_Fixtures_Extract[[Player]:[Player]],0),MATCH(FPL_Combined[[#Headers],[Gameweek 18]],FPL_Fixtures_Extract[#Headers],0)),LEN(INDEX(FPL_Fixtures_Extract[],MATCH($A389,FPL_Fixtures_Extract[[Player]:[Player]],0),MATCH(FPL_Combined[[#Headers],[Gameweek 18]],FPL_Fixtures_Extract[#Headers],0)))-4),Team_Key[[Full Name]:[Full Name]],0))&amp;RIGHT(INDEX(FPL_Fixtures_Extract[],MATCH($A389,FPL_Fixtures_Extract[[Player]:[Player]],0),MATCH(FPL_Combined[[#Headers],[Gameweek 18]],FPL_Fixtures_Extract[#Headers],0)),3))</f>
        <v>WAT(H) 2-2</v>
      </c>
      <c r="T389" t="str">
        <f ca="1">IF(RIGHT(FPL_Combined[[#Headers],[Gameweek 19]],2)&lt;$B$622,INDEX(FPL_Results_Extract[Gameweek 19],MATCH($A389,FPL_Results_Extract[[Player]:[Player]],0)),INDEX(Team_Key[[Abbreviation]:[Abbreviation]],MATCH(LEFT(INDEX(FPL_Fixtures_Extract[],MATCH($A389,FPL_Fixtures_Extract[[Player]:[Player]],0),MATCH(FPL_Combined[[#Headers],[Gameweek 19]],FPL_Fixtures_Extract[#Headers],0)),LEN(INDEX(FPL_Fixtures_Extract[],MATCH($A389,FPL_Fixtures_Extract[[Player]:[Player]],0),MATCH(FPL_Combined[[#Headers],[Gameweek 19]],FPL_Fixtures_Extract[#Headers],0)))-4),Team_Key[[Full Name]:[Full Name]],0))&amp;RIGHT(INDEX(FPL_Fixtures_Extract[],MATCH($A389,FPL_Fixtures_Extract[[Player]:[Player]],0),MATCH(FPL_Combined[[#Headers],[Gameweek 19]],FPL_Fixtures_Extract[#Headers],0)),3))</f>
        <v>MUN(A) 0-0</v>
      </c>
      <c r="U389" t="str">
        <f ca="1">IF(RIGHT(FPL_Combined[[#Headers],[Gameweek 20]],2)&lt;$B$622,INDEX(FPL_Results_Extract[Gameweek 20],MATCH($A389,FPL_Results_Extract[[Player]:[Player]],0)),INDEX(Team_Key[[Abbreviation]:[Abbreviation]],MATCH(LEFT(INDEX(FPL_Fixtures_Extract[],MATCH($A389,FPL_Fixtures_Extract[[Player]:[Player]],0),MATCH(FPL_Combined[[#Headers],[Gameweek 20]],FPL_Fixtures_Extract[#Headers],0)),LEN(INDEX(FPL_Fixtures_Extract[],MATCH($A389,FPL_Fixtures_Extract[[Player]:[Player]],0),MATCH(FPL_Combined[[#Headers],[Gameweek 20]],FPL_Fixtures_Extract[#Headers],0)))-4),Team_Key[[Full Name]:[Full Name]],0))&amp;RIGHT(INDEX(FPL_Fixtures_Extract[],MATCH($A389,FPL_Fixtures_Extract[[Player]:[Player]],0),MATCH(FPL_Combined[[#Headers],[Gameweek 20]],FPL_Fixtures_Extract[#Headers],0)),3))</f>
        <v>CRY(A) 3-0</v>
      </c>
      <c r="V389" t="str">
        <f ca="1">IF(RIGHT(FPL_Combined[[#Headers],[Gameweek 21]],2)&lt;$B$622,INDEX(FPL_Results_Extract[Gameweek 21],MATCH($A389,FPL_Results_Extract[[Player]:[Player]],0)),INDEX(Team_Key[[Abbreviation]:[Abbreviation]],MATCH(LEFT(INDEX(FPL_Fixtures_Extract[],MATCH($A389,FPL_Fixtures_Extract[[Player]:[Player]],0),MATCH(FPL_Combined[[#Headers],[Gameweek 21]],FPL_Fixtures_Extract[#Headers],0)),LEN(INDEX(FPL_Fixtures_Extract[],MATCH($A389,FPL_Fixtures_Extract[[Player]:[Player]],0),MATCH(FPL_Combined[[#Headers],[Gameweek 21]],FPL_Fixtures_Extract[#Headers],0)))-4),Team_Key[[Full Name]:[Full Name]],0))&amp;RIGHT(INDEX(FPL_Fixtures_Extract[],MATCH($A389,FPL_Fixtures_Extract[[Player]:[Player]],0),MATCH(FPL_Combined[[#Headers],[Gameweek 21]],FPL_Fixtures_Extract[#Headers],0)),3))</f>
        <v>WBA(H) 2-2</v>
      </c>
      <c r="W389" t="str">
        <f ca="1">IF(RIGHT(FPL_Combined[[#Headers],[Gameweek 22]],2)&lt;$B$622,INDEX(FPL_Results_Extract[Gameweek 22],MATCH($A389,FPL_Results_Extract[[Player]:[Player]],0)),INDEX(Team_Key[[Abbreviation]:[Abbreviation]],MATCH(LEFT(INDEX(FPL_Fixtures_Extract[],MATCH($A389,FPL_Fixtures_Extract[[Player]:[Player]],0),MATCH(FPL_Combined[[#Headers],[Gameweek 22]],FPL_Fixtures_Extract[#Headers],0)),LEN(INDEX(FPL_Fixtures_Extract[],MATCH($A389,FPL_Fixtures_Extract[[Player]:[Player]],0),MATCH(FPL_Combined[[#Headers],[Gameweek 22]],FPL_Fixtures_Extract[#Headers],0)))-4),Team_Key[[Full Name]:[Full Name]],0))&amp;RIGHT(INDEX(FPL_Fixtures_Extract[],MATCH($A389,FPL_Fixtures_Extract[[Player]:[Player]],0),MATCH(FPL_Combined[[#Headers],[Gameweek 22]],FPL_Fixtures_Extract[#Headers],0)),3))</f>
        <v>EVE(H) 3-3</v>
      </c>
      <c r="X389" t="str">
        <f ca="1">IF(RIGHT(FPL_Combined[[#Headers],[Gameweek 23]],2)&lt;$B$622,INDEX(FPL_Results_Extract[Gameweek 23],MATCH($A389,FPL_Results_Extract[[Player]:[Player]],0)),INDEX(Team_Key[[Abbreviation]:[Abbreviation]],MATCH(LEFT(INDEX(FPL_Fixtures_Extract[],MATCH($A389,FPL_Fixtures_Extract[[Player]:[Player]],0),MATCH(FPL_Combined[[#Headers],[Gameweek 23]],FPL_Fixtures_Extract[#Headers],0)),LEN(INDEX(FPL_Fixtures_Extract[],MATCH($A389,FPL_Fixtures_Extract[[Player]:[Player]],0),MATCH(FPL_Combined[[#Headers],[Gameweek 23]],FPL_Fixtures_Extract[#Headers],0)))-4),Team_Key[[Full Name]:[Full Name]],0))&amp;RIGHT(INDEX(FPL_Fixtures_Extract[],MATCH($A389,FPL_Fixtures_Extract[[Player]:[Player]],0),MATCH(FPL_Combined[[#Headers],[Gameweek 23]],FPL_Fixtures_Extract[#Headers],0)),3))</f>
        <v>ARS(A) 1-0</v>
      </c>
      <c r="Y389" t="str">
        <f ca="1">IF(RIGHT(FPL_Combined[[#Headers],[Gameweek 24]],2)&lt;$B$622,INDEX(FPL_Results_Extract[Team],MATCH($A389,FPL_Results_Extract[[Player]:[Player]],0)),INDEX(Team_Key[[Abbreviation]:[Abbreviation]],MATCH(LEFT(INDEX(FPL_Fixtures_Extract[],MATCH($A389,FPL_Fixtures_Extract[[Player]:[Player]],0),MATCH(FPL_Combined[[#Headers],[Gameweek 24]],FPL_Fixtures_Extract[#Headers],0)),LEN(INDEX(FPL_Fixtures_Extract[],MATCH($A389,FPL_Fixtures_Extract[[Player]:[Player]],0),MATCH(FPL_Combined[[#Headers],[Gameweek 24]],FPL_Fixtures_Extract[#Headers],0)))-4),Team_Key[[Full Name]:[Full Name]],0))&amp;RIGHT(INDEX(FPL_Fixtures_Extract[],MATCH($A389,FPL_Fixtures_Extract[[Player]:[Player]],0),MATCH(FPL_Combined[[#Headers],[Gameweek 24]],FPL_Fixtures_Extract[#Headers],0)),3))</f>
        <v>CHE</v>
      </c>
      <c r="Z389" t="str">
        <f ca="1">IF(RIGHT(FPL_Combined[[#Headers],[Gameweek 25]],2)&lt;$B$622,INDEX(FPL_Results_Extract[Player],MATCH($A389,FPL_Results_Extract[[Player]:[Player]],0)),INDEX(Team_Key[[Abbreviation]:[Abbreviation]],MATCH(LEFT(INDEX(FPL_Fixtures_Extract[],MATCH($A389,FPL_Fixtures_Extract[[Player]:[Player]],0),MATCH(FPL_Combined[[#Headers],[Gameweek 25]],FPL_Fixtures_Extract[#Headers],0)),LEN(INDEX(FPL_Fixtures_Extract[],MATCH($A389,FPL_Fixtures_Extract[[Player]:[Player]],0),MATCH(FPL_Combined[[#Headers],[Gameweek 25]],FPL_Fixtures_Extract[#Headers],0)))-4),Team_Key[[Full Name]:[Full Name]],0))&amp;RIGHT(INDEX(FPL_Fixtures_Extract[],MATCH($A389,FPL_Fixtures_Extract[[Player]:[Player]],0),MATCH(FPL_Combined[[#Headers],[Gameweek 25]],FPL_Fixtures_Extract[#Headers],0)),3))</f>
        <v>Mikel</v>
      </c>
      <c r="AA389" t="str">
        <f ca="1">IF(RIGHT(FPL_Combined[[#Headers],[Gameweek 26]],2)&lt;$B$622,INDEX(FPL_Results_Extract[Gameweek 01],MATCH($A389,FPL_Results_Extract[[Player]:[Player]],0)),INDEX(Team_Key[[Abbreviation]:[Abbreviation]],MATCH(LEFT(INDEX(FPL_Fixtures_Extract[],MATCH($A389,FPL_Fixtures_Extract[[Player]:[Player]],0),MATCH(FPL_Combined[[#Headers],[Gameweek 26]],FPL_Fixtures_Extract[#Headers],0)),LEN(INDEX(FPL_Fixtures_Extract[],MATCH($A389,FPL_Fixtures_Extract[[Player]:[Player]],0),MATCH(FPL_Combined[[#Headers],[Gameweek 26]],FPL_Fixtures_Extract[#Headers],0)))-4),Team_Key[[Full Name]:[Full Name]],0))&amp;RIGHT(INDEX(FPL_Fixtures_Extract[],MATCH($A389,FPL_Fixtures_Extract[[Player]:[Player]],0),MATCH(FPL_Combined[[#Headers],[Gameweek 26]],FPL_Fixtures_Extract[#Headers],0)),3))</f>
        <v>SWA(H) 2-2</v>
      </c>
      <c r="AB389" t="str">
        <f ca="1">IF(RIGHT(FPL_Combined[[#Headers],[Gameweek 27]],2)&lt;$B$622,INDEX(FPL_Results_Extract[Gameweek 02],MATCH($A389,FPL_Results_Extract[[Player]:[Player]],0)),INDEX(Team_Key[[Abbreviation]:[Abbreviation]],MATCH(LEFT(INDEX(FPL_Fixtures_Extract[],MATCH($A389,FPL_Fixtures_Extract[[Player]:[Player]],0),MATCH(FPL_Combined[[#Headers],[Gameweek 27]],FPL_Fixtures_Extract[#Headers],0)),LEN(INDEX(FPL_Fixtures_Extract[],MATCH($A389,FPL_Fixtures_Extract[[Player]:[Player]],0),MATCH(FPL_Combined[[#Headers],[Gameweek 27]],FPL_Fixtures_Extract[#Headers],0)))-4),Team_Key[[Full Name]:[Full Name]],0))&amp;RIGHT(INDEX(FPL_Fixtures_Extract[],MATCH($A389,FPL_Fixtures_Extract[[Player]:[Player]],0),MATCH(FPL_Combined[[#Headers],[Gameweek 27]],FPL_Fixtures_Extract[#Headers],0)),3))</f>
        <v>MCI(A) 0-3</v>
      </c>
      <c r="AC389" t="str">
        <f ca="1">IF(RIGHT(FPL_Combined[[#Headers],[Gameweek 28]],2)&lt;$B$622,INDEX(FPL_Results_Extract[Gameweek 03],MATCH($A389,FPL_Results_Extract[[Player]:[Player]],0)),INDEX(Team_Key[[Abbreviation]:[Abbreviation]],MATCH(LEFT(INDEX(FPL_Fixtures_Extract[],MATCH($A389,FPL_Fixtures_Extract[[Player]:[Player]],0),MATCH(FPL_Combined[[#Headers],[Gameweek 28]],FPL_Fixtures_Extract[#Headers],0)),LEN(INDEX(FPL_Fixtures_Extract[],MATCH($A389,FPL_Fixtures_Extract[[Player]:[Player]],0),MATCH(FPL_Combined[[#Headers],[Gameweek 28]],FPL_Fixtures_Extract[#Headers],0)))-4),Team_Key[[Full Name]:[Full Name]],0))&amp;RIGHT(INDEX(FPL_Fixtures_Extract[],MATCH($A389,FPL_Fixtures_Extract[[Player]:[Player]],0),MATCH(FPL_Combined[[#Headers],[Gameweek 28]],FPL_Fixtures_Extract[#Headers],0)),3))</f>
        <v>WBA(A) 3-2</v>
      </c>
      <c r="AD389" t="str">
        <f ca="1">IF(RIGHT(FPL_Combined[[#Headers],[Gameweek 29]],2)&lt;$B$622,INDEX(FPL_Results_Extract[Gameweek 04],MATCH($A389,FPL_Results_Extract[[Player]:[Player]],0)),INDEX(Team_Key[[Abbreviation]:[Abbreviation]],MATCH(LEFT(INDEX(FPL_Fixtures_Extract[],MATCH($A389,FPL_Fixtures_Extract[[Player]:[Player]],0),MATCH(FPL_Combined[[#Headers],[Gameweek 29]],FPL_Fixtures_Extract[#Headers],0)),LEN(INDEX(FPL_Fixtures_Extract[],MATCH($A389,FPL_Fixtures_Extract[[Player]:[Player]],0),MATCH(FPL_Combined[[#Headers],[Gameweek 29]],FPL_Fixtures_Extract[#Headers],0)))-4),Team_Key[[Full Name]:[Full Name]],0))&amp;RIGHT(INDEX(FPL_Fixtures_Extract[],MATCH($A389,FPL_Fixtures_Extract[[Player]:[Player]],0),MATCH(FPL_Combined[[#Headers],[Gameweek 29]],FPL_Fixtures_Extract[#Headers],0)),3))</f>
        <v>STK(H)</v>
      </c>
      <c r="AE389" t="e">
        <f ca="1">IF(RIGHT(FPL_Combined[[#Headers],[Gameweek 30]],2)&lt;$B$622,INDEX(FPL_Results_Extract[Gameweek 05],MATCH($A389,FPL_Results_Extract[[Player]:[Player]],0)),INDEX(Team_Key[[Abbreviation]:[Abbreviation]],MATCH(LEFT(INDEX(FPL_Fixtures_Extract[],MATCH($A389,FPL_Fixtures_Extract[[Player]:[Player]],0),MATCH(FPL_Combined[[#Headers],[Gameweek 30]],FPL_Fixtures_Extract[#Headers],0)),LEN(INDEX(FPL_Fixtures_Extract[],MATCH($A389,FPL_Fixtures_Extract[[Player]:[Player]],0),MATCH(FPL_Combined[[#Headers],[Gameweek 30]],FPL_Fixtures_Extract[#Headers],0)))-4),Team_Key[[Full Name]:[Full Name]],0))&amp;RIGHT(INDEX(FPL_Fixtures_Extract[],MATCH($A389,FPL_Fixtures_Extract[[Player]:[Player]],0),MATCH(FPL_Combined[[#Headers],[Gameweek 30]],FPL_Fixtures_Extract[#Headers],0)),3))</f>
        <v>#VALUE!</v>
      </c>
      <c r="AF389" t="str">
        <f ca="1">IF(RIGHT(FPL_Combined[[#Headers],[Gameweek 31]],2)&lt;$B$622,INDEX(FPL_Results_Extract[Gameweek 06],MATCH($A389,FPL_Results_Extract[[Player]:[Player]],0)),INDEX(Team_Key[[Abbreviation]:[Abbreviation]],MATCH(LEFT(INDEX(FPL_Fixtures_Extract[],MATCH($A389,FPL_Fixtures_Extract[[Player]:[Player]],0),MATCH(FPL_Combined[[#Headers],[Gameweek 31]],FPL_Fixtures_Extract[#Headers],0)),LEN(INDEX(FPL_Fixtures_Extract[],MATCH($A389,FPL_Fixtures_Extract[[Player]:[Player]],0),MATCH(FPL_Combined[[#Headers],[Gameweek 31]],FPL_Fixtures_Extract[#Headers],0)))-4),Team_Key[[Full Name]:[Full Name]],0))&amp;RIGHT(INDEX(FPL_Fixtures_Extract[],MATCH($A389,FPL_Fixtures_Extract[[Player]:[Player]],0),MATCH(FPL_Combined[[#Headers],[Gameweek 31]],FPL_Fixtures_Extract[#Headers],0)),3))</f>
        <v>WHU(H)</v>
      </c>
      <c r="AG389" t="str">
        <f ca="1">IF(RIGHT(FPL_Combined[[#Headers],[Gameweek 32]],2)&lt;$B$622,INDEX(FPL_Results_Extract[Gameweek 07],MATCH($A389,FPL_Results_Extract[[Player]:[Player]],0)),INDEX(Team_Key[[Abbreviation]:[Abbreviation]],MATCH(LEFT(INDEX(FPL_Fixtures_Extract[],MATCH($A389,FPL_Fixtures_Extract[[Player]:[Player]],0),MATCH(FPL_Combined[[#Headers],[Gameweek 32]],FPL_Fixtures_Extract[#Headers],0)),LEN(INDEX(FPL_Fixtures_Extract[],MATCH($A389,FPL_Fixtures_Extract[[Player]:[Player]],0),MATCH(FPL_Combined[[#Headers],[Gameweek 32]],FPL_Fixtures_Extract[#Headers],0)))-4),Team_Key[[Full Name]:[Full Name]],0))&amp;RIGHT(INDEX(FPL_Fixtures_Extract[],MATCH($A389,FPL_Fixtures_Extract[[Player]:[Player]],0),MATCH(FPL_Combined[[#Headers],[Gameweek 32]],FPL_Fixtures_Extract[#Headers],0)),3))</f>
        <v>AVL(A)</v>
      </c>
      <c r="AH389" t="str">
        <f ca="1">IF(RIGHT(FPL_Combined[[#Headers],[Gameweek 33]],2)&lt;$B$622,INDEX(FPL_Results_Extract[Gameweek 08],MATCH($A389,FPL_Results_Extract[[Player]:[Player]],0)),INDEX(Team_Key[[Abbreviation]:[Abbreviation]],MATCH(LEFT(INDEX(FPL_Fixtures_Extract[],MATCH($A389,FPL_Fixtures_Extract[[Player]:[Player]],0),MATCH(FPL_Combined[[#Headers],[Gameweek 33]],FPL_Fixtures_Extract[#Headers],0)),LEN(INDEX(FPL_Fixtures_Extract[],MATCH($A389,FPL_Fixtures_Extract[[Player]:[Player]],0),MATCH(FPL_Combined[[#Headers],[Gameweek 33]],FPL_Fixtures_Extract[#Headers],0)))-4),Team_Key[[Full Name]:[Full Name]],0))&amp;RIGHT(INDEX(FPL_Fixtures_Extract[],MATCH($A389,FPL_Fixtures_Extract[[Player]:[Player]],0),MATCH(FPL_Combined[[#Headers],[Gameweek 33]],FPL_Fixtures_Extract[#Headers],0)),3))</f>
        <v>SWA(A)</v>
      </c>
      <c r="AI389" t="str">
        <f ca="1">IF(RIGHT(FPL_Combined[[#Headers],[Gameweek 34]],2)&lt;$B$622,INDEX(FPL_Results_Extract[Gameweek 09],MATCH($A389,FPL_Results_Extract[[Player]:[Player]],0)),INDEX(Team_Key[[Abbreviation]:[Abbreviation]],MATCH(LEFT(INDEX(FPL_Fixtures_Extract[],MATCH($A389,FPL_Fixtures_Extract[[Player]:[Player]],0),MATCH(FPL_Combined[[#Headers],[Gameweek 34]],FPL_Fixtures_Extract[#Headers],0)),LEN(INDEX(FPL_Fixtures_Extract[],MATCH($A389,FPL_Fixtures_Extract[[Player]:[Player]],0),MATCH(FPL_Combined[[#Headers],[Gameweek 34]],FPL_Fixtures_Extract[#Headers],0)))-4),Team_Key[[Full Name]:[Full Name]],0))&amp;RIGHT(INDEX(FPL_Fixtures_Extract[],MATCH($A389,FPL_Fixtures_Extract[[Player]:[Player]],0),MATCH(FPL_Combined[[#Headers],[Gameweek 34]],FPL_Fixtures_Extract[#Headers],0)),3))</f>
        <v>MCI(H)</v>
      </c>
      <c r="AJ389" t="str">
        <f ca="1">IF(RIGHT(FPL_Combined[[#Headers],[Gameweek 35]],2)&lt;$B$622,INDEX(FPL_Results_Extract[Gameweek 10],MATCH($A389,FPL_Results_Extract[[Player]:[Player]],0)),INDEX(Team_Key[[Abbreviation]:[Abbreviation]],MATCH(LEFT(INDEX(FPL_Fixtures_Extract[],MATCH($A389,FPL_Fixtures_Extract[[Player]:[Player]],0),MATCH(FPL_Combined[[#Headers],[Gameweek 35]],FPL_Fixtures_Extract[#Headers],0)),LEN(INDEX(FPL_Fixtures_Extract[],MATCH($A389,FPL_Fixtures_Extract[[Player]:[Player]],0),MATCH(FPL_Combined[[#Headers],[Gameweek 35]],FPL_Fixtures_Extract[#Headers],0)))-4),Team_Key[[Full Name]:[Full Name]],0))&amp;RIGHT(INDEX(FPL_Fixtures_Extract[],MATCH($A389,FPL_Fixtures_Extract[[Player]:[Player]],0),MATCH(FPL_Combined[[#Headers],[Gameweek 35]],FPL_Fixtures_Extract[#Headers],0)),3))</f>
        <v>BOU(A)</v>
      </c>
      <c r="AK389" t="str">
        <f ca="1">IF(RIGHT(FPL_Combined[[#Headers],[Gameweek 36]],2)&lt;$B$622,INDEX(FPL_Results_Extract[Gameweek 11],MATCH($A389,FPL_Results_Extract[[Player]:[Player]],0)),INDEX(Team_Key[[Abbreviation]:[Abbreviation]],MATCH(LEFT(INDEX(FPL_Fixtures_Extract[],MATCH($A389,FPL_Fixtures_Extract[[Player]:[Player]],0),MATCH(FPL_Combined[[#Headers],[Gameweek 36]],FPL_Fixtures_Extract[#Headers],0)),LEN(INDEX(FPL_Fixtures_Extract[],MATCH($A389,FPL_Fixtures_Extract[[Player]:[Player]],0),MATCH(FPL_Combined[[#Headers],[Gameweek 36]],FPL_Fixtures_Extract[#Headers],0)))-4),Team_Key[[Full Name]:[Full Name]],0))&amp;RIGHT(INDEX(FPL_Fixtures_Extract[],MATCH($A389,FPL_Fixtures_Extract[[Player]:[Player]],0),MATCH(FPL_Combined[[#Headers],[Gameweek 36]],FPL_Fixtures_Extract[#Headers],0)),3))</f>
        <v>TOT(H)</v>
      </c>
      <c r="AL389" t="str">
        <f ca="1">IF(RIGHT(FPL_Combined[[#Headers],[Gameweek 37]],2)&lt;$B$622,INDEX(FPL_Results_Extract[Gameweek 12],MATCH($A389,FPL_Results_Extract[[Player]:[Player]],0)),INDEX(Team_Key[[Abbreviation]:[Abbreviation]],MATCH(LEFT(INDEX(FPL_Fixtures_Extract[],MATCH($A389,FPL_Fixtures_Extract[[Player]:[Player]],0),MATCH(FPL_Combined[[#Headers],[Gameweek 37]],FPL_Fixtures_Extract[#Headers],0)),LEN(INDEX(FPL_Fixtures_Extract[],MATCH($A389,FPL_Fixtures_Extract[[Player]:[Player]],0),MATCH(FPL_Combined[[#Headers],[Gameweek 37]],FPL_Fixtures_Extract[#Headers],0)))-4),Team_Key[[Full Name]:[Full Name]],0))&amp;RIGHT(INDEX(FPL_Fixtures_Extract[],MATCH($A389,FPL_Fixtures_Extract[[Player]:[Player]],0),MATCH(FPL_Combined[[#Headers],[Gameweek 37]],FPL_Fixtures_Extract[#Headers],0)),3))</f>
        <v>SUN(A)</v>
      </c>
      <c r="AM389" t="str">
        <f ca="1">IF(RIGHT(FPL_Combined[[#Headers],[Gameweek 38]],2)&lt;$B$622,INDEX(FPL_Results_Extract[Gameweek 13],MATCH($A389,FPL_Results_Extract[[Player]:[Player]],0)),INDEX(Team_Key[[Abbreviation]:[Abbreviation]],MATCH(LEFT(INDEX(FPL_Fixtures_Extract[],MATCH($A389,FPL_Fixtures_Extract[[Player]:[Player]],0),MATCH(FPL_Combined[[#Headers],[Gameweek 38]],FPL_Fixtures_Extract[#Headers],0)),LEN(INDEX(FPL_Fixtures_Extract[],MATCH($A389,FPL_Fixtures_Extract[[Player]:[Player]],0),MATCH(FPL_Combined[[#Headers],[Gameweek 38]],FPL_Fixtures_Extract[#Headers],0)))-4),Team_Key[[Full Name]:[Full Name]],0))&amp;RIGHT(INDEX(FPL_Fixtures_Extract[],MATCH($A389,FPL_Fixtures_Extract[[Player]:[Player]],0),MATCH(FPL_Combined[[#Headers],[Gameweek 38]],FPL_Fixtures_Extract[#Headers],0)),3))</f>
        <v>LEI(H)</v>
      </c>
    </row>
    <row r="390" spans="1:39" x14ac:dyDescent="0.45">
      <c r="A390" t="s">
        <v>336</v>
      </c>
      <c r="B390" t="str">
        <f ca="1">IF(RIGHT(FPL_Combined[[#Headers],[Gameweek 01]],2)&lt;$B$622,INDEX(FPL_Results_Extract[Gameweek 01],MATCH($A390,FPL_Results_Extract[[Player]:[Player]],0)),INDEX(Team_Key[[Abbreviation]:[Abbreviation]],MATCH(LEFT(INDEX(FPL_Fixtures_Extract[],MATCH($A390,FPL_Fixtures_Extract[[Player]:[Player]],0),MATCH(FPL_Combined[[#Headers],[Gameweek 01]],FPL_Fixtures_Extract[#Headers],0)),LEN(INDEX(FPL_Fixtures_Extract[],MATCH($A390,FPL_Fixtures_Extract[[Player]:[Player]],0),MATCH(FPL_Combined[[#Headers],[Gameweek 01]],FPL_Fixtures_Extract[#Headers],0)))-4),Team_Key[[Full Name]:[Full Name]],0))&amp;RIGHT(INDEX(FPL_Fixtures_Extract[],MATCH($A390,FPL_Fixtures_Extract[[Player]:[Player]],0),MATCH(FPL_Combined[[#Headers],[Gameweek 01]],FPL_Fixtures_Extract[#Headers],0)),3))</f>
        <v>STK(A) 1-0</v>
      </c>
      <c r="C390" t="str">
        <f ca="1">IF(RIGHT(FPL_Combined[[#Headers],[Gameweek 02]],2)&lt;$B$622,INDEX(FPL_Results_Extract[Gameweek 02],MATCH($A390,FPL_Results_Extract[[Player]:[Player]],0)),INDEX(Team_Key[[Abbreviation]:[Abbreviation]],MATCH(LEFT(INDEX(FPL_Fixtures_Extract[],MATCH($A390,FPL_Fixtures_Extract[[Player]:[Player]],0),MATCH(FPL_Combined[[#Headers],[Gameweek 02]],FPL_Fixtures_Extract[#Headers],0)),LEN(INDEX(FPL_Fixtures_Extract[],MATCH($A390,FPL_Fixtures_Extract[[Player]:[Player]],0),MATCH(FPL_Combined[[#Headers],[Gameweek 02]],FPL_Fixtures_Extract[#Headers],0)))-4),Team_Key[[Full Name]:[Full Name]],0))&amp;RIGHT(INDEX(FPL_Fixtures_Extract[],MATCH($A390,FPL_Fixtures_Extract[[Player]:[Player]],0),MATCH(FPL_Combined[[#Headers],[Gameweek 02]],FPL_Fixtures_Extract[#Headers],0)),3))</f>
        <v>BOU(H) 1-0</v>
      </c>
      <c r="D390" t="str">
        <f ca="1">IF(RIGHT(FPL_Combined[[#Headers],[Gameweek 03]],2)&lt;$B$622,INDEX(FPL_Results_Extract[Gameweek 03],MATCH($A390,FPL_Results_Extract[[Player]:[Player]],0)),INDEX(Team_Key[[Abbreviation]:[Abbreviation]],MATCH(LEFT(INDEX(FPL_Fixtures_Extract[],MATCH($A390,FPL_Fixtures_Extract[[Player]:[Player]],0),MATCH(FPL_Combined[[#Headers],[Gameweek 03]],FPL_Fixtures_Extract[#Headers],0)),LEN(INDEX(FPL_Fixtures_Extract[],MATCH($A390,FPL_Fixtures_Extract[[Player]:[Player]],0),MATCH(FPL_Combined[[#Headers],[Gameweek 03]],FPL_Fixtures_Extract[#Headers],0)))-4),Team_Key[[Full Name]:[Full Name]],0))&amp;RIGHT(INDEX(FPL_Fixtures_Extract[],MATCH($A390,FPL_Fixtures_Extract[[Player]:[Player]],0),MATCH(FPL_Combined[[#Headers],[Gameweek 03]],FPL_Fixtures_Extract[#Headers],0)),3))</f>
        <v>ARS(A) 0-0</v>
      </c>
      <c r="E390" t="str">
        <f ca="1">IF(RIGHT(FPL_Combined[[#Headers],[Gameweek 04]],2)&lt;$B$622,INDEX(FPL_Results_Extract[Gameweek 04],MATCH($A390,FPL_Results_Extract[[Player]:[Player]],0)),INDEX(Team_Key[[Abbreviation]:[Abbreviation]],MATCH(LEFT(INDEX(FPL_Fixtures_Extract[],MATCH($A390,FPL_Fixtures_Extract[[Player]:[Player]],0),MATCH(FPL_Combined[[#Headers],[Gameweek 04]],FPL_Fixtures_Extract[#Headers],0)),LEN(INDEX(FPL_Fixtures_Extract[],MATCH($A390,FPL_Fixtures_Extract[[Player]:[Player]],0),MATCH(FPL_Combined[[#Headers],[Gameweek 04]],FPL_Fixtures_Extract[#Headers],0)))-4),Team_Key[[Full Name]:[Full Name]],0))&amp;RIGHT(INDEX(FPL_Fixtures_Extract[],MATCH($A390,FPL_Fixtures_Extract[[Player]:[Player]],0),MATCH(FPL_Combined[[#Headers],[Gameweek 04]],FPL_Fixtures_Extract[#Headers],0)),3))</f>
        <v>WHU(H) 0-3</v>
      </c>
      <c r="F390" t="str">
        <f ca="1">IF(RIGHT(FPL_Combined[[#Headers],[Gameweek 05]],2)&lt;$B$622,INDEX(FPL_Results_Extract[Gameweek 05],MATCH($A390,FPL_Results_Extract[[Player]:[Player]],0)),INDEX(Team_Key[[Abbreviation]:[Abbreviation]],MATCH(LEFT(INDEX(FPL_Fixtures_Extract[],MATCH($A390,FPL_Fixtures_Extract[[Player]:[Player]],0),MATCH(FPL_Combined[[#Headers],[Gameweek 05]],FPL_Fixtures_Extract[#Headers],0)),LEN(INDEX(FPL_Fixtures_Extract[],MATCH($A390,FPL_Fixtures_Extract[[Player]:[Player]],0),MATCH(FPL_Combined[[#Headers],[Gameweek 05]],FPL_Fixtures_Extract[#Headers],0)))-4),Team_Key[[Full Name]:[Full Name]],0))&amp;RIGHT(INDEX(FPL_Fixtures_Extract[],MATCH($A390,FPL_Fixtures_Extract[[Player]:[Player]],0),MATCH(FPL_Combined[[#Headers],[Gameweek 05]],FPL_Fixtures_Extract[#Headers],0)),3))</f>
        <v>MUN(A) 1-3</v>
      </c>
      <c r="G390" t="str">
        <f ca="1">IF(RIGHT(FPL_Combined[[#Headers],[Gameweek 06]],2)&lt;$B$622,INDEX(FPL_Results_Extract[Gameweek 06],MATCH($A390,FPL_Results_Extract[[Player]:[Player]],0)),INDEX(Team_Key[[Abbreviation]:[Abbreviation]],MATCH(LEFT(INDEX(FPL_Fixtures_Extract[],MATCH($A390,FPL_Fixtures_Extract[[Player]:[Player]],0),MATCH(FPL_Combined[[#Headers],[Gameweek 06]],FPL_Fixtures_Extract[#Headers],0)),LEN(INDEX(FPL_Fixtures_Extract[],MATCH($A390,FPL_Fixtures_Extract[[Player]:[Player]],0),MATCH(FPL_Combined[[#Headers],[Gameweek 06]],FPL_Fixtures_Extract[#Headers],0)))-4),Team_Key[[Full Name]:[Full Name]],0))&amp;RIGHT(INDEX(FPL_Fixtures_Extract[],MATCH($A390,FPL_Fixtures_Extract[[Player]:[Player]],0),MATCH(FPL_Combined[[#Headers],[Gameweek 06]],FPL_Fixtures_Extract[#Headers],0)),3))</f>
        <v>NOR(H) 1-1</v>
      </c>
      <c r="H390" t="str">
        <f ca="1">IF(RIGHT(FPL_Combined[[#Headers],[Gameweek 07]],2)&lt;$B$622,INDEX(FPL_Results_Extract[Gameweek 07],MATCH($A390,FPL_Results_Extract[[Player]:[Player]],0)),INDEX(Team_Key[[Abbreviation]:[Abbreviation]],MATCH(LEFT(INDEX(FPL_Fixtures_Extract[],MATCH($A390,FPL_Fixtures_Extract[[Player]:[Player]],0),MATCH(FPL_Combined[[#Headers],[Gameweek 07]],FPL_Fixtures_Extract[#Headers],0)),LEN(INDEX(FPL_Fixtures_Extract[],MATCH($A390,FPL_Fixtures_Extract[[Player]:[Player]],0),MATCH(FPL_Combined[[#Headers],[Gameweek 07]],FPL_Fixtures_Extract[#Headers],0)))-4),Team_Key[[Full Name]:[Full Name]],0))&amp;RIGHT(INDEX(FPL_Fixtures_Extract[],MATCH($A390,FPL_Fixtures_Extract[[Player]:[Player]],0),MATCH(FPL_Combined[[#Headers],[Gameweek 07]],FPL_Fixtures_Extract[#Headers],0)),3))</f>
        <v>AVL(H) 3-2</v>
      </c>
      <c r="I390" t="str">
        <f ca="1">IF(RIGHT(FPL_Combined[[#Headers],[Gameweek 08]],2)&lt;$B$622,INDEX(FPL_Results_Extract[Gameweek 08],MATCH($A390,FPL_Results_Extract[[Player]:[Player]],0)),INDEX(Team_Key[[Abbreviation]:[Abbreviation]],MATCH(LEFT(INDEX(FPL_Fixtures_Extract[],MATCH($A390,FPL_Fixtures_Extract[[Player]:[Player]],0),MATCH(FPL_Combined[[#Headers],[Gameweek 08]],FPL_Fixtures_Extract[#Headers],0)),LEN(INDEX(FPL_Fixtures_Extract[],MATCH($A390,FPL_Fixtures_Extract[[Player]:[Player]],0),MATCH(FPL_Combined[[#Headers],[Gameweek 08]],FPL_Fixtures_Extract[#Headers],0)))-4),Team_Key[[Full Name]:[Full Name]],0))&amp;RIGHT(INDEX(FPL_Fixtures_Extract[],MATCH($A390,FPL_Fixtures_Extract[[Player]:[Player]],0),MATCH(FPL_Combined[[#Headers],[Gameweek 08]],FPL_Fixtures_Extract[#Headers],0)),3))</f>
        <v>EVE(A) 1-1</v>
      </c>
      <c r="J390" t="str">
        <f ca="1">IF(RIGHT(FPL_Combined[[#Headers],[Gameweek 09]],2)&lt;$B$622,INDEX(FPL_Results_Extract[Gameweek 09],MATCH($A390,FPL_Results_Extract[[Player]:[Player]],0)),INDEX(Team_Key[[Abbreviation]:[Abbreviation]],MATCH(LEFT(INDEX(FPL_Fixtures_Extract[],MATCH($A390,FPL_Fixtures_Extract[[Player]:[Player]],0),MATCH(FPL_Combined[[#Headers],[Gameweek 09]],FPL_Fixtures_Extract[#Headers],0)),LEN(INDEX(FPL_Fixtures_Extract[],MATCH($A390,FPL_Fixtures_Extract[[Player]:[Player]],0),MATCH(FPL_Combined[[#Headers],[Gameweek 09]],FPL_Fixtures_Extract[#Headers],0)))-4),Team_Key[[Full Name]:[Full Name]],0))&amp;RIGHT(INDEX(FPL_Fixtures_Extract[],MATCH($A390,FPL_Fixtures_Extract[[Player]:[Player]],0),MATCH(FPL_Combined[[#Headers],[Gameweek 09]],FPL_Fixtures_Extract[#Headers],0)),3))</f>
        <v>TOT(A) 0-0</v>
      </c>
      <c r="K390" t="str">
        <f ca="1">IF(RIGHT(FPL_Combined[[#Headers],[Gameweek 10]],2)&lt;$B$622,INDEX(FPL_Results_Extract[Gameweek 10],MATCH($A390,FPL_Results_Extract[[Player]:[Player]],0)),INDEX(Team_Key[[Abbreviation]:[Abbreviation]],MATCH(LEFT(INDEX(FPL_Fixtures_Extract[],MATCH($A390,FPL_Fixtures_Extract[[Player]:[Player]],0),MATCH(FPL_Combined[[#Headers],[Gameweek 10]],FPL_Fixtures_Extract[#Headers],0)),LEN(INDEX(FPL_Fixtures_Extract[],MATCH($A390,FPL_Fixtures_Extract[[Player]:[Player]],0),MATCH(FPL_Combined[[#Headers],[Gameweek 10]],FPL_Fixtures_Extract[#Headers],0)))-4),Team_Key[[Full Name]:[Full Name]],0))&amp;RIGHT(INDEX(FPL_Fixtures_Extract[],MATCH($A390,FPL_Fixtures_Extract[[Player]:[Player]],0),MATCH(FPL_Combined[[#Headers],[Gameweek 10]],FPL_Fixtures_Extract[#Headers],0)),3))</f>
        <v>SOU(H) 1-1</v>
      </c>
      <c r="L390" t="str">
        <f ca="1">IF(RIGHT(FPL_Combined[[#Headers],[Gameweek 11]],2)&lt;$B$622,INDEX(FPL_Results_Extract[Gameweek 11],MATCH($A390,FPL_Results_Extract[[Player]:[Player]],0)),INDEX(Team_Key[[Abbreviation]:[Abbreviation]],MATCH(LEFT(INDEX(FPL_Fixtures_Extract[],MATCH($A390,FPL_Fixtures_Extract[[Player]:[Player]],0),MATCH(FPL_Combined[[#Headers],[Gameweek 11]],FPL_Fixtures_Extract[#Headers],0)),LEN(INDEX(FPL_Fixtures_Extract[],MATCH($A390,FPL_Fixtures_Extract[[Player]:[Player]],0),MATCH(FPL_Combined[[#Headers],[Gameweek 11]],FPL_Fixtures_Extract[#Headers],0)))-4),Team_Key[[Full Name]:[Full Name]],0))&amp;RIGHT(INDEX(FPL_Fixtures_Extract[],MATCH($A390,FPL_Fixtures_Extract[[Player]:[Player]],0),MATCH(FPL_Combined[[#Headers],[Gameweek 11]],FPL_Fixtures_Extract[#Headers],0)),3))</f>
        <v>CHE(A) 3-1</v>
      </c>
      <c r="M390" t="str">
        <f ca="1">IF(RIGHT(FPL_Combined[[#Headers],[Gameweek 12]],2)&lt;$B$622,INDEX(FPL_Results_Extract[Gameweek 12],MATCH($A390,FPL_Results_Extract[[Player]:[Player]],0)),INDEX(Team_Key[[Abbreviation]:[Abbreviation]],MATCH(LEFT(INDEX(FPL_Fixtures_Extract[],MATCH($A390,FPL_Fixtures_Extract[[Player]:[Player]],0),MATCH(FPL_Combined[[#Headers],[Gameweek 12]],FPL_Fixtures_Extract[#Headers],0)),LEN(INDEX(FPL_Fixtures_Extract[],MATCH($A390,FPL_Fixtures_Extract[[Player]:[Player]],0),MATCH(FPL_Combined[[#Headers],[Gameweek 12]],FPL_Fixtures_Extract[#Headers],0)))-4),Team_Key[[Full Name]:[Full Name]],0))&amp;RIGHT(INDEX(FPL_Fixtures_Extract[],MATCH($A390,FPL_Fixtures_Extract[[Player]:[Player]],0),MATCH(FPL_Combined[[#Headers],[Gameweek 12]],FPL_Fixtures_Extract[#Headers],0)),3))</f>
        <v>CRY(H) 1-2</v>
      </c>
      <c r="N390" t="str">
        <f ca="1">IF(RIGHT(FPL_Combined[[#Headers],[Gameweek 13]],2)&lt;$B$622,INDEX(FPL_Results_Extract[Gameweek 13],MATCH($A390,FPL_Results_Extract[[Player]:[Player]],0)),INDEX(Team_Key[[Abbreviation]:[Abbreviation]],MATCH(LEFT(INDEX(FPL_Fixtures_Extract[],MATCH($A390,FPL_Fixtures_Extract[[Player]:[Player]],0),MATCH(FPL_Combined[[#Headers],[Gameweek 13]],FPL_Fixtures_Extract[#Headers],0)),LEN(INDEX(FPL_Fixtures_Extract[],MATCH($A390,FPL_Fixtures_Extract[[Player]:[Player]],0),MATCH(FPL_Combined[[#Headers],[Gameweek 13]],FPL_Fixtures_Extract[#Headers],0)))-4),Team_Key[[Full Name]:[Full Name]],0))&amp;RIGHT(INDEX(FPL_Fixtures_Extract[],MATCH($A390,FPL_Fixtures_Extract[[Player]:[Player]],0),MATCH(FPL_Combined[[#Headers],[Gameweek 13]],FPL_Fixtures_Extract[#Headers],0)),3))</f>
        <v>MCI(A) 4-1</v>
      </c>
      <c r="O390" t="str">
        <f ca="1">IF(RIGHT(FPL_Combined[[#Headers],[Gameweek 14]],2)&lt;$B$622,INDEX(FPL_Results_Extract[Gameweek 14],MATCH($A390,FPL_Results_Extract[[Player]:[Player]],0)),INDEX(Team_Key[[Abbreviation]:[Abbreviation]],MATCH(LEFT(INDEX(FPL_Fixtures_Extract[],MATCH($A390,FPL_Fixtures_Extract[[Player]:[Player]],0),MATCH(FPL_Combined[[#Headers],[Gameweek 14]],FPL_Fixtures_Extract[#Headers],0)),LEN(INDEX(FPL_Fixtures_Extract[],MATCH($A390,FPL_Fixtures_Extract[[Player]:[Player]],0),MATCH(FPL_Combined[[#Headers],[Gameweek 14]],FPL_Fixtures_Extract[#Headers],0)))-4),Team_Key[[Full Name]:[Full Name]],0))&amp;RIGHT(INDEX(FPL_Fixtures_Extract[],MATCH($A390,FPL_Fixtures_Extract[[Player]:[Player]],0),MATCH(FPL_Combined[[#Headers],[Gameweek 14]],FPL_Fixtures_Extract[#Headers],0)),3))</f>
        <v>SWA(H) 1-0</v>
      </c>
      <c r="P390" t="str">
        <f ca="1">IF(RIGHT(FPL_Combined[[#Headers],[Gameweek 15]],2)&lt;$B$622,INDEX(FPL_Results_Extract[Gameweek 15],MATCH($A390,FPL_Results_Extract[[Player]:[Player]],0)),INDEX(Team_Key[[Abbreviation]:[Abbreviation]],MATCH(LEFT(INDEX(FPL_Fixtures_Extract[],MATCH($A390,FPL_Fixtures_Extract[[Player]:[Player]],0),MATCH(FPL_Combined[[#Headers],[Gameweek 15]],FPL_Fixtures_Extract[#Headers],0)),LEN(INDEX(FPL_Fixtures_Extract[],MATCH($A390,FPL_Fixtures_Extract[[Player]:[Player]],0),MATCH(FPL_Combined[[#Headers],[Gameweek 15]],FPL_Fixtures_Extract[#Headers],0)))-4),Team_Key[[Full Name]:[Full Name]],0))&amp;RIGHT(INDEX(FPL_Fixtures_Extract[],MATCH($A390,FPL_Fixtures_Extract[[Player]:[Player]],0),MATCH(FPL_Combined[[#Headers],[Gameweek 15]],FPL_Fixtures_Extract[#Headers],0)),3))</f>
        <v>NEW(A) 0-2</v>
      </c>
      <c r="Q390" t="str">
        <f ca="1">IF(RIGHT(FPL_Combined[[#Headers],[Gameweek 16]],2)&lt;$B$622,INDEX(FPL_Results_Extract[Gameweek 16],MATCH($A390,FPL_Results_Extract[[Player]:[Player]],0)),INDEX(Team_Key[[Abbreviation]:[Abbreviation]],MATCH(LEFT(INDEX(FPL_Fixtures_Extract[],MATCH($A390,FPL_Fixtures_Extract[[Player]:[Player]],0),MATCH(FPL_Combined[[#Headers],[Gameweek 16]],FPL_Fixtures_Extract[#Headers],0)),LEN(INDEX(FPL_Fixtures_Extract[],MATCH($A390,FPL_Fixtures_Extract[[Player]:[Player]],0),MATCH(FPL_Combined[[#Headers],[Gameweek 16]],FPL_Fixtures_Extract[#Headers],0)))-4),Team_Key[[Full Name]:[Full Name]],0))&amp;RIGHT(INDEX(FPL_Fixtures_Extract[],MATCH($A390,FPL_Fixtures_Extract[[Player]:[Player]],0),MATCH(FPL_Combined[[#Headers],[Gameweek 16]],FPL_Fixtures_Extract[#Headers],0)),3))</f>
        <v>WBA(H) 2-2</v>
      </c>
      <c r="R390" t="str">
        <f ca="1">IF(RIGHT(FPL_Combined[[#Headers],[Gameweek 17]],2)&lt;$B$622,INDEX(FPL_Results_Extract[Gameweek 17],MATCH($A390,FPL_Results_Extract[[Player]:[Player]],0)),INDEX(Team_Key[[Abbreviation]:[Abbreviation]],MATCH(LEFT(INDEX(FPL_Fixtures_Extract[],MATCH($A390,FPL_Fixtures_Extract[[Player]:[Player]],0),MATCH(FPL_Combined[[#Headers],[Gameweek 17]],FPL_Fixtures_Extract[#Headers],0)),LEN(INDEX(FPL_Fixtures_Extract[],MATCH($A390,FPL_Fixtures_Extract[[Player]:[Player]],0),MATCH(FPL_Combined[[#Headers],[Gameweek 17]],FPL_Fixtures_Extract[#Headers],0)))-4),Team_Key[[Full Name]:[Full Name]],0))&amp;RIGHT(INDEX(FPL_Fixtures_Extract[],MATCH($A390,FPL_Fixtures_Extract[[Player]:[Player]],0),MATCH(FPL_Combined[[#Headers],[Gameweek 17]],FPL_Fixtures_Extract[#Headers],0)),3))</f>
        <v>WAT(A) 0-3</v>
      </c>
      <c r="S390" t="str">
        <f ca="1">IF(RIGHT(FPL_Combined[[#Headers],[Gameweek 18]],2)&lt;$B$622,INDEX(FPL_Results_Extract[Gameweek 18],MATCH($A390,FPL_Results_Extract[[Player]:[Player]],0)),INDEX(Team_Key[[Abbreviation]:[Abbreviation]],MATCH(LEFT(INDEX(FPL_Fixtures_Extract[],MATCH($A390,FPL_Fixtures_Extract[[Player]:[Player]],0),MATCH(FPL_Combined[[#Headers],[Gameweek 18]],FPL_Fixtures_Extract[#Headers],0)),LEN(INDEX(FPL_Fixtures_Extract[],MATCH($A390,FPL_Fixtures_Extract[[Player]:[Player]],0),MATCH(FPL_Combined[[#Headers],[Gameweek 18]],FPL_Fixtures_Extract[#Headers],0)))-4),Team_Key[[Full Name]:[Full Name]],0))&amp;RIGHT(INDEX(FPL_Fixtures_Extract[],MATCH($A390,FPL_Fixtures_Extract[[Player]:[Player]],0),MATCH(FPL_Combined[[#Headers],[Gameweek 18]],FPL_Fixtures_Extract[#Headers],0)),3))</f>
        <v>LEI(H) 1-0</v>
      </c>
      <c r="T390" t="str">
        <f ca="1">IF(RIGHT(FPL_Combined[[#Headers],[Gameweek 19]],2)&lt;$B$622,INDEX(FPL_Results_Extract[Gameweek 19],MATCH($A390,FPL_Results_Extract[[Player]:[Player]],0)),INDEX(Team_Key[[Abbreviation]:[Abbreviation]],MATCH(LEFT(INDEX(FPL_Fixtures_Extract[],MATCH($A390,FPL_Fixtures_Extract[[Player]:[Player]],0),MATCH(FPL_Combined[[#Headers],[Gameweek 19]],FPL_Fixtures_Extract[#Headers],0)),LEN(INDEX(FPL_Fixtures_Extract[],MATCH($A390,FPL_Fixtures_Extract[[Player]:[Player]],0),MATCH(FPL_Combined[[#Headers],[Gameweek 19]],FPL_Fixtures_Extract[#Headers],0)))-4),Team_Key[[Full Name]:[Full Name]],0))&amp;RIGHT(INDEX(FPL_Fixtures_Extract[],MATCH($A390,FPL_Fixtures_Extract[[Player]:[Player]],0),MATCH(FPL_Combined[[#Headers],[Gameweek 19]],FPL_Fixtures_Extract[#Headers],0)),3))</f>
        <v>SUN(A) 1-0</v>
      </c>
      <c r="U390" t="str">
        <f ca="1">IF(RIGHT(FPL_Combined[[#Headers],[Gameweek 20]],2)&lt;$B$622,INDEX(FPL_Results_Extract[Gameweek 20],MATCH($A390,FPL_Results_Extract[[Player]:[Player]],0)),INDEX(Team_Key[[Abbreviation]:[Abbreviation]],MATCH(LEFT(INDEX(FPL_Fixtures_Extract[],MATCH($A390,FPL_Fixtures_Extract[[Player]:[Player]],0),MATCH(FPL_Combined[[#Headers],[Gameweek 20]],FPL_Fixtures_Extract[#Headers],0)),LEN(INDEX(FPL_Fixtures_Extract[],MATCH($A390,FPL_Fixtures_Extract[[Player]:[Player]],0),MATCH(FPL_Combined[[#Headers],[Gameweek 20]],FPL_Fixtures_Extract[#Headers],0)))-4),Team_Key[[Full Name]:[Full Name]],0))&amp;RIGHT(INDEX(FPL_Fixtures_Extract[],MATCH($A390,FPL_Fixtures_Extract[[Player]:[Player]],0),MATCH(FPL_Combined[[#Headers],[Gameweek 20]],FPL_Fixtures_Extract[#Headers],0)),3))</f>
        <v>WHU(A) 0-2</v>
      </c>
      <c r="V390" t="str">
        <f ca="1">IF(RIGHT(FPL_Combined[[#Headers],[Gameweek 21]],2)&lt;$B$622,INDEX(FPL_Results_Extract[Gameweek 21],MATCH($A390,FPL_Results_Extract[[Player]:[Player]],0)),INDEX(Team_Key[[Abbreviation]:[Abbreviation]],MATCH(LEFT(INDEX(FPL_Fixtures_Extract[],MATCH($A390,FPL_Fixtures_Extract[[Player]:[Player]],0),MATCH(FPL_Combined[[#Headers],[Gameweek 21]],FPL_Fixtures_Extract[#Headers],0)),LEN(INDEX(FPL_Fixtures_Extract[],MATCH($A390,FPL_Fixtures_Extract[[Player]:[Player]],0),MATCH(FPL_Combined[[#Headers],[Gameweek 21]],FPL_Fixtures_Extract[#Headers],0)))-4),Team_Key[[Full Name]:[Full Name]],0))&amp;RIGHT(INDEX(FPL_Fixtures_Extract[],MATCH($A390,FPL_Fixtures_Extract[[Player]:[Player]],0),MATCH(FPL_Combined[[#Headers],[Gameweek 21]],FPL_Fixtures_Extract[#Headers],0)),3))</f>
        <v>ARS(H) 3-3</v>
      </c>
      <c r="W390" t="str">
        <f ca="1">IF(RIGHT(FPL_Combined[[#Headers],[Gameweek 22]],2)&lt;$B$622,INDEX(FPL_Results_Extract[Gameweek 22],MATCH($A390,FPL_Results_Extract[[Player]:[Player]],0)),INDEX(Team_Key[[Abbreviation]:[Abbreviation]],MATCH(LEFT(INDEX(FPL_Fixtures_Extract[],MATCH($A390,FPL_Fixtures_Extract[[Player]:[Player]],0),MATCH(FPL_Combined[[#Headers],[Gameweek 22]],FPL_Fixtures_Extract[#Headers],0)),LEN(INDEX(FPL_Fixtures_Extract[],MATCH($A390,FPL_Fixtures_Extract[[Player]:[Player]],0),MATCH(FPL_Combined[[#Headers],[Gameweek 22]],FPL_Fixtures_Extract[#Headers],0)))-4),Team_Key[[Full Name]:[Full Name]],0))&amp;RIGHT(INDEX(FPL_Fixtures_Extract[],MATCH($A390,FPL_Fixtures_Extract[[Player]:[Player]],0),MATCH(FPL_Combined[[#Headers],[Gameweek 22]],FPL_Fixtures_Extract[#Headers],0)),3))</f>
        <v>MUN(H) 0-1</v>
      </c>
      <c r="X390" t="str">
        <f ca="1">IF(RIGHT(FPL_Combined[[#Headers],[Gameweek 23]],2)&lt;$B$622,INDEX(FPL_Results_Extract[Gameweek 23],MATCH($A390,FPL_Results_Extract[[Player]:[Player]],0)),INDEX(Team_Key[[Abbreviation]:[Abbreviation]],MATCH(LEFT(INDEX(FPL_Fixtures_Extract[],MATCH($A390,FPL_Fixtures_Extract[[Player]:[Player]],0),MATCH(FPL_Combined[[#Headers],[Gameweek 23]],FPL_Fixtures_Extract[#Headers],0)),LEN(INDEX(FPL_Fixtures_Extract[],MATCH($A390,FPL_Fixtures_Extract[[Player]:[Player]],0),MATCH(FPL_Combined[[#Headers],[Gameweek 23]],FPL_Fixtures_Extract[#Headers],0)))-4),Team_Key[[Full Name]:[Full Name]],0))&amp;RIGHT(INDEX(FPL_Fixtures_Extract[],MATCH($A390,FPL_Fixtures_Extract[[Player]:[Player]],0),MATCH(FPL_Combined[[#Headers],[Gameweek 23]],FPL_Fixtures_Extract[#Headers],0)),3))</f>
        <v>NOR(A) 5-4</v>
      </c>
      <c r="Y390" t="str">
        <f ca="1">IF(RIGHT(FPL_Combined[[#Headers],[Gameweek 24]],2)&lt;$B$622,INDEX(FPL_Results_Extract[Team],MATCH($A390,FPL_Results_Extract[[Player]:[Player]],0)),INDEX(Team_Key[[Abbreviation]:[Abbreviation]],MATCH(LEFT(INDEX(FPL_Fixtures_Extract[],MATCH($A390,FPL_Fixtures_Extract[[Player]:[Player]],0),MATCH(FPL_Combined[[#Headers],[Gameweek 24]],FPL_Fixtures_Extract[#Headers],0)),LEN(INDEX(FPL_Fixtures_Extract[],MATCH($A390,FPL_Fixtures_Extract[[Player]:[Player]],0),MATCH(FPL_Combined[[#Headers],[Gameweek 24]],FPL_Fixtures_Extract[#Headers],0)))-4),Team_Key[[Full Name]:[Full Name]],0))&amp;RIGHT(INDEX(FPL_Fixtures_Extract[],MATCH($A390,FPL_Fixtures_Extract[[Player]:[Player]],0),MATCH(FPL_Combined[[#Headers],[Gameweek 24]],FPL_Fixtures_Extract[#Headers],0)),3))</f>
        <v>LIV</v>
      </c>
      <c r="Z390" t="str">
        <f ca="1">IF(RIGHT(FPL_Combined[[#Headers],[Gameweek 25]],2)&lt;$B$622,INDEX(FPL_Results_Extract[Player],MATCH($A390,FPL_Results_Extract[[Player]:[Player]],0)),INDEX(Team_Key[[Abbreviation]:[Abbreviation]],MATCH(LEFT(INDEX(FPL_Fixtures_Extract[],MATCH($A390,FPL_Fixtures_Extract[[Player]:[Player]],0),MATCH(FPL_Combined[[#Headers],[Gameweek 25]],FPL_Fixtures_Extract[#Headers],0)),LEN(INDEX(FPL_Fixtures_Extract[],MATCH($A390,FPL_Fixtures_Extract[[Player]:[Player]],0),MATCH(FPL_Combined[[#Headers],[Gameweek 25]],FPL_Fixtures_Extract[#Headers],0)))-4),Team_Key[[Full Name]:[Full Name]],0))&amp;RIGHT(INDEX(FPL_Fixtures_Extract[],MATCH($A390,FPL_Fixtures_Extract[[Player]:[Player]],0),MATCH(FPL_Combined[[#Headers],[Gameweek 25]],FPL_Fixtures_Extract[#Headers],0)),3))</f>
        <v>Milner</v>
      </c>
      <c r="AA390" t="str">
        <f ca="1">IF(RIGHT(FPL_Combined[[#Headers],[Gameweek 26]],2)&lt;$B$622,INDEX(FPL_Results_Extract[Gameweek 01],MATCH($A390,FPL_Results_Extract[[Player]:[Player]],0)),INDEX(Team_Key[[Abbreviation]:[Abbreviation]],MATCH(LEFT(INDEX(FPL_Fixtures_Extract[],MATCH($A390,FPL_Fixtures_Extract[[Player]:[Player]],0),MATCH(FPL_Combined[[#Headers],[Gameweek 26]],FPL_Fixtures_Extract[#Headers],0)),LEN(INDEX(FPL_Fixtures_Extract[],MATCH($A390,FPL_Fixtures_Extract[[Player]:[Player]],0),MATCH(FPL_Combined[[#Headers],[Gameweek 26]],FPL_Fixtures_Extract[#Headers],0)))-4),Team_Key[[Full Name]:[Full Name]],0))&amp;RIGHT(INDEX(FPL_Fixtures_Extract[],MATCH($A390,FPL_Fixtures_Extract[[Player]:[Player]],0),MATCH(FPL_Combined[[#Headers],[Gameweek 26]],FPL_Fixtures_Extract[#Headers],0)),3))</f>
        <v>STK(A) 1-0</v>
      </c>
      <c r="AB390" t="str">
        <f ca="1">IF(RIGHT(FPL_Combined[[#Headers],[Gameweek 27]],2)&lt;$B$622,INDEX(FPL_Results_Extract[Gameweek 02],MATCH($A390,FPL_Results_Extract[[Player]:[Player]],0)),INDEX(Team_Key[[Abbreviation]:[Abbreviation]],MATCH(LEFT(INDEX(FPL_Fixtures_Extract[],MATCH($A390,FPL_Fixtures_Extract[[Player]:[Player]],0),MATCH(FPL_Combined[[#Headers],[Gameweek 27]],FPL_Fixtures_Extract[#Headers],0)),LEN(INDEX(FPL_Fixtures_Extract[],MATCH($A390,FPL_Fixtures_Extract[[Player]:[Player]],0),MATCH(FPL_Combined[[#Headers],[Gameweek 27]],FPL_Fixtures_Extract[#Headers],0)))-4),Team_Key[[Full Name]:[Full Name]],0))&amp;RIGHT(INDEX(FPL_Fixtures_Extract[],MATCH($A390,FPL_Fixtures_Extract[[Player]:[Player]],0),MATCH(FPL_Combined[[#Headers],[Gameweek 27]],FPL_Fixtures_Extract[#Headers],0)),3))</f>
        <v>BOU(H) 1-0</v>
      </c>
      <c r="AC390" t="str">
        <f ca="1">IF(RIGHT(FPL_Combined[[#Headers],[Gameweek 28]],2)&lt;$B$622,INDEX(FPL_Results_Extract[Gameweek 03],MATCH($A390,FPL_Results_Extract[[Player]:[Player]],0)),INDEX(Team_Key[[Abbreviation]:[Abbreviation]],MATCH(LEFT(INDEX(FPL_Fixtures_Extract[],MATCH($A390,FPL_Fixtures_Extract[[Player]:[Player]],0),MATCH(FPL_Combined[[#Headers],[Gameweek 28]],FPL_Fixtures_Extract[#Headers],0)),LEN(INDEX(FPL_Fixtures_Extract[],MATCH($A390,FPL_Fixtures_Extract[[Player]:[Player]],0),MATCH(FPL_Combined[[#Headers],[Gameweek 28]],FPL_Fixtures_Extract[#Headers],0)))-4),Team_Key[[Full Name]:[Full Name]],0))&amp;RIGHT(INDEX(FPL_Fixtures_Extract[],MATCH($A390,FPL_Fixtures_Extract[[Player]:[Player]],0),MATCH(FPL_Combined[[#Headers],[Gameweek 28]],FPL_Fixtures_Extract[#Headers],0)),3))</f>
        <v>ARS(A) 0-0</v>
      </c>
      <c r="AD390" t="str">
        <f ca="1">IF(RIGHT(FPL_Combined[[#Headers],[Gameweek 29]],2)&lt;$B$622,INDEX(FPL_Results_Extract[Gameweek 04],MATCH($A390,FPL_Results_Extract[[Player]:[Player]],0)),INDEX(Team_Key[[Abbreviation]:[Abbreviation]],MATCH(LEFT(INDEX(FPL_Fixtures_Extract[],MATCH($A390,FPL_Fixtures_Extract[[Player]:[Player]],0),MATCH(FPL_Combined[[#Headers],[Gameweek 29]],FPL_Fixtures_Extract[#Headers],0)),LEN(INDEX(FPL_Fixtures_Extract[],MATCH($A390,FPL_Fixtures_Extract[[Player]:[Player]],0),MATCH(FPL_Combined[[#Headers],[Gameweek 29]],FPL_Fixtures_Extract[#Headers],0)))-4),Team_Key[[Full Name]:[Full Name]],0))&amp;RIGHT(INDEX(FPL_Fixtures_Extract[],MATCH($A390,FPL_Fixtures_Extract[[Player]:[Player]],0),MATCH(FPL_Combined[[#Headers],[Gameweek 29]],FPL_Fixtures_Extract[#Headers],0)),3))</f>
        <v>CRY(A)</v>
      </c>
      <c r="AE390" t="e">
        <f ca="1">IF(RIGHT(FPL_Combined[[#Headers],[Gameweek 30]],2)&lt;$B$622,INDEX(FPL_Results_Extract[Gameweek 05],MATCH($A390,FPL_Results_Extract[[Player]:[Player]],0)),INDEX(Team_Key[[Abbreviation]:[Abbreviation]],MATCH(LEFT(INDEX(FPL_Fixtures_Extract[],MATCH($A390,FPL_Fixtures_Extract[[Player]:[Player]],0),MATCH(FPL_Combined[[#Headers],[Gameweek 30]],FPL_Fixtures_Extract[#Headers],0)),LEN(INDEX(FPL_Fixtures_Extract[],MATCH($A390,FPL_Fixtures_Extract[[Player]:[Player]],0),MATCH(FPL_Combined[[#Headers],[Gameweek 30]],FPL_Fixtures_Extract[#Headers],0)))-4),Team_Key[[Full Name]:[Full Name]],0))&amp;RIGHT(INDEX(FPL_Fixtures_Extract[],MATCH($A390,FPL_Fixtures_Extract[[Player]:[Player]],0),MATCH(FPL_Combined[[#Headers],[Gameweek 30]],FPL_Fixtures_Extract[#Headers],0)),3))</f>
        <v>#VALUE!</v>
      </c>
      <c r="AF390" t="str">
        <f ca="1">IF(RIGHT(FPL_Combined[[#Headers],[Gameweek 31]],2)&lt;$B$622,INDEX(FPL_Results_Extract[Gameweek 06],MATCH($A390,FPL_Results_Extract[[Player]:[Player]],0)),INDEX(Team_Key[[Abbreviation]:[Abbreviation]],MATCH(LEFT(INDEX(FPL_Fixtures_Extract[],MATCH($A390,FPL_Fixtures_Extract[[Player]:[Player]],0),MATCH(FPL_Combined[[#Headers],[Gameweek 31]],FPL_Fixtures_Extract[#Headers],0)),LEN(INDEX(FPL_Fixtures_Extract[],MATCH($A390,FPL_Fixtures_Extract[[Player]:[Player]],0),MATCH(FPL_Combined[[#Headers],[Gameweek 31]],FPL_Fixtures_Extract[#Headers],0)))-4),Team_Key[[Full Name]:[Full Name]],0))&amp;RIGHT(INDEX(FPL_Fixtures_Extract[],MATCH($A390,FPL_Fixtures_Extract[[Player]:[Player]],0),MATCH(FPL_Combined[[#Headers],[Gameweek 31]],FPL_Fixtures_Extract[#Headers],0)),3))</f>
        <v>SOU(A)</v>
      </c>
      <c r="AG390" t="str">
        <f ca="1">IF(RIGHT(FPL_Combined[[#Headers],[Gameweek 32]],2)&lt;$B$622,INDEX(FPL_Results_Extract[Gameweek 07],MATCH($A390,FPL_Results_Extract[[Player]:[Player]],0)),INDEX(Team_Key[[Abbreviation]:[Abbreviation]],MATCH(LEFT(INDEX(FPL_Fixtures_Extract[],MATCH($A390,FPL_Fixtures_Extract[[Player]:[Player]],0),MATCH(FPL_Combined[[#Headers],[Gameweek 32]],FPL_Fixtures_Extract[#Headers],0)),LEN(INDEX(FPL_Fixtures_Extract[],MATCH($A390,FPL_Fixtures_Extract[[Player]:[Player]],0),MATCH(FPL_Combined[[#Headers],[Gameweek 32]],FPL_Fixtures_Extract[#Headers],0)))-4),Team_Key[[Full Name]:[Full Name]],0))&amp;RIGHT(INDEX(FPL_Fixtures_Extract[],MATCH($A390,FPL_Fixtures_Extract[[Player]:[Player]],0),MATCH(FPL_Combined[[#Headers],[Gameweek 32]],FPL_Fixtures_Extract[#Headers],0)),3))</f>
        <v>TOT(H)</v>
      </c>
      <c r="AH390" t="str">
        <f ca="1">IF(RIGHT(FPL_Combined[[#Headers],[Gameweek 33]],2)&lt;$B$622,INDEX(FPL_Results_Extract[Gameweek 08],MATCH($A390,FPL_Results_Extract[[Player]:[Player]],0)),INDEX(Team_Key[[Abbreviation]:[Abbreviation]],MATCH(LEFT(INDEX(FPL_Fixtures_Extract[],MATCH($A390,FPL_Fixtures_Extract[[Player]:[Player]],0),MATCH(FPL_Combined[[#Headers],[Gameweek 33]],FPL_Fixtures_Extract[#Headers],0)),LEN(INDEX(FPL_Fixtures_Extract[],MATCH($A390,FPL_Fixtures_Extract[[Player]:[Player]],0),MATCH(FPL_Combined[[#Headers],[Gameweek 33]],FPL_Fixtures_Extract[#Headers],0)))-4),Team_Key[[Full Name]:[Full Name]],0))&amp;RIGHT(INDEX(FPL_Fixtures_Extract[],MATCH($A390,FPL_Fixtures_Extract[[Player]:[Player]],0),MATCH(FPL_Combined[[#Headers],[Gameweek 33]],FPL_Fixtures_Extract[#Headers],0)),3))</f>
        <v>STK(H)</v>
      </c>
      <c r="AI390" t="str">
        <f ca="1">IF(RIGHT(FPL_Combined[[#Headers],[Gameweek 34]],2)&lt;$B$622,INDEX(FPL_Results_Extract[Gameweek 09],MATCH($A390,FPL_Results_Extract[[Player]:[Player]],0)),INDEX(Team_Key[[Abbreviation]:[Abbreviation]],MATCH(LEFT(INDEX(FPL_Fixtures_Extract[],MATCH($A390,FPL_Fixtures_Extract[[Player]:[Player]],0),MATCH(FPL_Combined[[#Headers],[Gameweek 34]],FPL_Fixtures_Extract[#Headers],0)),LEN(INDEX(FPL_Fixtures_Extract[],MATCH($A390,FPL_Fixtures_Extract[[Player]:[Player]],0),MATCH(FPL_Combined[[#Headers],[Gameweek 34]],FPL_Fixtures_Extract[#Headers],0)))-4),Team_Key[[Full Name]:[Full Name]],0))&amp;RIGHT(INDEX(FPL_Fixtures_Extract[],MATCH($A390,FPL_Fixtures_Extract[[Player]:[Player]],0),MATCH(FPL_Combined[[#Headers],[Gameweek 34]],FPL_Fixtures_Extract[#Headers],0)),3))</f>
        <v>BOU(A)</v>
      </c>
      <c r="AJ390" t="str">
        <f ca="1">IF(RIGHT(FPL_Combined[[#Headers],[Gameweek 35]],2)&lt;$B$622,INDEX(FPL_Results_Extract[Gameweek 10],MATCH($A390,FPL_Results_Extract[[Player]:[Player]],0)),INDEX(Team_Key[[Abbreviation]:[Abbreviation]],MATCH(LEFT(INDEX(FPL_Fixtures_Extract[],MATCH($A390,FPL_Fixtures_Extract[[Player]:[Player]],0),MATCH(FPL_Combined[[#Headers],[Gameweek 35]],FPL_Fixtures_Extract[#Headers],0)),LEN(INDEX(FPL_Fixtures_Extract[],MATCH($A390,FPL_Fixtures_Extract[[Player]:[Player]],0),MATCH(FPL_Combined[[#Headers],[Gameweek 35]],FPL_Fixtures_Extract[#Headers],0)))-4),Team_Key[[Full Name]:[Full Name]],0))&amp;RIGHT(INDEX(FPL_Fixtures_Extract[],MATCH($A390,FPL_Fixtures_Extract[[Player]:[Player]],0),MATCH(FPL_Combined[[#Headers],[Gameweek 35]],FPL_Fixtures_Extract[#Headers],0)),3))</f>
        <v>NEW(H)</v>
      </c>
      <c r="AK390" t="str">
        <f ca="1">IF(RIGHT(FPL_Combined[[#Headers],[Gameweek 36]],2)&lt;$B$622,INDEX(FPL_Results_Extract[Gameweek 11],MATCH($A390,FPL_Results_Extract[[Player]:[Player]],0)),INDEX(Team_Key[[Abbreviation]:[Abbreviation]],MATCH(LEFT(INDEX(FPL_Fixtures_Extract[],MATCH($A390,FPL_Fixtures_Extract[[Player]:[Player]],0),MATCH(FPL_Combined[[#Headers],[Gameweek 36]],FPL_Fixtures_Extract[#Headers],0)),LEN(INDEX(FPL_Fixtures_Extract[],MATCH($A390,FPL_Fixtures_Extract[[Player]:[Player]],0),MATCH(FPL_Combined[[#Headers],[Gameweek 36]],FPL_Fixtures_Extract[#Headers],0)))-4),Team_Key[[Full Name]:[Full Name]],0))&amp;RIGHT(INDEX(FPL_Fixtures_Extract[],MATCH($A390,FPL_Fixtures_Extract[[Player]:[Player]],0),MATCH(FPL_Combined[[#Headers],[Gameweek 36]],FPL_Fixtures_Extract[#Headers],0)),3))</f>
        <v>SWA(A)</v>
      </c>
      <c r="AL390" t="str">
        <f ca="1">IF(RIGHT(FPL_Combined[[#Headers],[Gameweek 37]],2)&lt;$B$622,INDEX(FPL_Results_Extract[Gameweek 12],MATCH($A390,FPL_Results_Extract[[Player]:[Player]],0)),INDEX(Team_Key[[Abbreviation]:[Abbreviation]],MATCH(LEFT(INDEX(FPL_Fixtures_Extract[],MATCH($A390,FPL_Fixtures_Extract[[Player]:[Player]],0),MATCH(FPL_Combined[[#Headers],[Gameweek 37]],FPL_Fixtures_Extract[#Headers],0)),LEN(INDEX(FPL_Fixtures_Extract[],MATCH($A390,FPL_Fixtures_Extract[[Player]:[Player]],0),MATCH(FPL_Combined[[#Headers],[Gameweek 37]],FPL_Fixtures_Extract[#Headers],0)))-4),Team_Key[[Full Name]:[Full Name]],0))&amp;RIGHT(INDEX(FPL_Fixtures_Extract[],MATCH($A390,FPL_Fixtures_Extract[[Player]:[Player]],0),MATCH(FPL_Combined[[#Headers],[Gameweek 37]],FPL_Fixtures_Extract[#Headers],0)),3))</f>
        <v>WAT(H)</v>
      </c>
      <c r="AM390" t="str">
        <f ca="1">IF(RIGHT(FPL_Combined[[#Headers],[Gameweek 38]],2)&lt;$B$622,INDEX(FPL_Results_Extract[Gameweek 13],MATCH($A390,FPL_Results_Extract[[Player]:[Player]],0)),INDEX(Team_Key[[Abbreviation]:[Abbreviation]],MATCH(LEFT(INDEX(FPL_Fixtures_Extract[],MATCH($A390,FPL_Fixtures_Extract[[Player]:[Player]],0),MATCH(FPL_Combined[[#Headers],[Gameweek 38]],FPL_Fixtures_Extract[#Headers],0)),LEN(INDEX(FPL_Fixtures_Extract[],MATCH($A390,FPL_Fixtures_Extract[[Player]:[Player]],0),MATCH(FPL_Combined[[#Headers],[Gameweek 38]],FPL_Fixtures_Extract[#Headers],0)))-4),Team_Key[[Full Name]:[Full Name]],0))&amp;RIGHT(INDEX(FPL_Fixtures_Extract[],MATCH($A390,FPL_Fixtures_Extract[[Player]:[Player]],0),MATCH(FPL_Combined[[#Headers],[Gameweek 38]],FPL_Fixtures_Extract[#Headers],0)),3))</f>
        <v>WBA(A)</v>
      </c>
    </row>
    <row r="391" spans="1:39" x14ac:dyDescent="0.45">
      <c r="A391" t="s">
        <v>528</v>
      </c>
      <c r="B391" t="str">
        <f ca="1">IF(RIGHT(FPL_Combined[[#Headers],[Gameweek 01]],2)&lt;$B$622,INDEX(FPL_Results_Extract[Gameweek 01],MATCH($A391,FPL_Results_Extract[[Player]:[Player]],0)),INDEX(Team_Key[[Abbreviation]:[Abbreviation]],MATCH(LEFT(INDEX(FPL_Fixtures_Extract[],MATCH($A391,FPL_Fixtures_Extract[[Player]:[Player]],0),MATCH(FPL_Combined[[#Headers],[Gameweek 01]],FPL_Fixtures_Extract[#Headers],0)),LEN(INDEX(FPL_Fixtures_Extract[],MATCH($A391,FPL_Fixtures_Extract[[Player]:[Player]],0),MATCH(FPL_Combined[[#Headers],[Gameweek 01]],FPL_Fixtures_Extract[#Headers],0)))-4),Team_Key[[Full Name]:[Full Name]],0))&amp;RIGHT(INDEX(FPL_Fixtures_Extract[],MATCH($A391,FPL_Fixtures_Extract[[Player]:[Player]],0),MATCH(FPL_Combined[[#Headers],[Gameweek 01]],FPL_Fixtures_Extract[#Headers],0)),3))</f>
        <v>AVL(H) 0-1</v>
      </c>
      <c r="C391" t="str">
        <f ca="1">IF(RIGHT(FPL_Combined[[#Headers],[Gameweek 02]],2)&lt;$B$622,INDEX(FPL_Results_Extract[Gameweek 02],MATCH($A391,FPL_Results_Extract[[Player]:[Player]],0)),INDEX(Team_Key[[Abbreviation]:[Abbreviation]],MATCH(LEFT(INDEX(FPL_Fixtures_Extract[],MATCH($A391,FPL_Fixtures_Extract[[Player]:[Player]],0),MATCH(FPL_Combined[[#Headers],[Gameweek 02]],FPL_Fixtures_Extract[#Headers],0)),LEN(INDEX(FPL_Fixtures_Extract[],MATCH($A391,FPL_Fixtures_Extract[[Player]:[Player]],0),MATCH(FPL_Combined[[#Headers],[Gameweek 02]],FPL_Fixtures_Extract[#Headers],0)))-4),Team_Key[[Full Name]:[Full Name]],0))&amp;RIGHT(INDEX(FPL_Fixtures_Extract[],MATCH($A391,FPL_Fixtures_Extract[[Player]:[Player]],0),MATCH(FPL_Combined[[#Headers],[Gameweek 02]],FPL_Fixtures_Extract[#Headers],0)),3))</f>
        <v>LIV(A) 0-1</v>
      </c>
      <c r="D391" t="str">
        <f ca="1">IF(RIGHT(FPL_Combined[[#Headers],[Gameweek 03]],2)&lt;$B$622,INDEX(FPL_Results_Extract[Gameweek 03],MATCH($A391,FPL_Results_Extract[[Player]:[Player]],0)),INDEX(Team_Key[[Abbreviation]:[Abbreviation]],MATCH(LEFT(INDEX(FPL_Fixtures_Extract[],MATCH($A391,FPL_Fixtures_Extract[[Player]:[Player]],0),MATCH(FPL_Combined[[#Headers],[Gameweek 03]],FPL_Fixtures_Extract[#Headers],0)),LEN(INDEX(FPL_Fixtures_Extract[],MATCH($A391,FPL_Fixtures_Extract[[Player]:[Player]],0),MATCH(FPL_Combined[[#Headers],[Gameweek 03]],FPL_Fixtures_Extract[#Headers],0)))-4),Team_Key[[Full Name]:[Full Name]],0))&amp;RIGHT(INDEX(FPL_Fixtures_Extract[],MATCH($A391,FPL_Fixtures_Extract[[Player]:[Player]],0),MATCH(FPL_Combined[[#Headers],[Gameweek 03]],FPL_Fixtures_Extract[#Headers],0)),3))</f>
        <v>WHU(A) 4-3</v>
      </c>
      <c r="E391" t="str">
        <f ca="1">IF(RIGHT(FPL_Combined[[#Headers],[Gameweek 04]],2)&lt;$B$622,INDEX(FPL_Results_Extract[Gameweek 04],MATCH($A391,FPL_Results_Extract[[Player]:[Player]],0)),INDEX(Team_Key[[Abbreviation]:[Abbreviation]],MATCH(LEFT(INDEX(FPL_Fixtures_Extract[],MATCH($A391,FPL_Fixtures_Extract[[Player]:[Player]],0),MATCH(FPL_Combined[[#Headers],[Gameweek 04]],FPL_Fixtures_Extract[#Headers],0)),LEN(INDEX(FPL_Fixtures_Extract[],MATCH($A391,FPL_Fixtures_Extract[[Player]:[Player]],0),MATCH(FPL_Combined[[#Headers],[Gameweek 04]],FPL_Fixtures_Extract[#Headers],0)))-4),Team_Key[[Full Name]:[Full Name]],0))&amp;RIGHT(INDEX(FPL_Fixtures_Extract[],MATCH($A391,FPL_Fixtures_Extract[[Player]:[Player]],0),MATCH(FPL_Combined[[#Headers],[Gameweek 04]],FPL_Fixtures_Extract[#Headers],0)),3))</f>
        <v>LEI(H) 1-1</v>
      </c>
      <c r="F391" t="str">
        <f ca="1">IF(RIGHT(FPL_Combined[[#Headers],[Gameweek 05]],2)&lt;$B$622,INDEX(FPL_Results_Extract[Gameweek 05],MATCH($A391,FPL_Results_Extract[[Player]:[Player]],0)),INDEX(Team_Key[[Abbreviation]:[Abbreviation]],MATCH(LEFT(INDEX(FPL_Fixtures_Extract[],MATCH($A391,FPL_Fixtures_Extract[[Player]:[Player]],0),MATCH(FPL_Combined[[#Headers],[Gameweek 05]],FPL_Fixtures_Extract[#Headers],0)),LEN(INDEX(FPL_Fixtures_Extract[],MATCH($A391,FPL_Fixtures_Extract[[Player]:[Player]],0),MATCH(FPL_Combined[[#Headers],[Gameweek 05]],FPL_Fixtures_Extract[#Headers],0)))-4),Team_Key[[Full Name]:[Full Name]],0))&amp;RIGHT(INDEX(FPL_Fixtures_Extract[],MATCH($A391,FPL_Fixtures_Extract[[Player]:[Player]],0),MATCH(FPL_Combined[[#Headers],[Gameweek 05]],FPL_Fixtures_Extract[#Headers],0)),3))</f>
        <v>NOR(A) 1-3</v>
      </c>
      <c r="G391" t="str">
        <f ca="1">IF(RIGHT(FPL_Combined[[#Headers],[Gameweek 06]],2)&lt;$B$622,INDEX(FPL_Results_Extract[Gameweek 06],MATCH($A391,FPL_Results_Extract[[Player]:[Player]],0)),INDEX(Team_Key[[Abbreviation]:[Abbreviation]],MATCH(LEFT(INDEX(FPL_Fixtures_Extract[],MATCH($A391,FPL_Fixtures_Extract[[Player]:[Player]],0),MATCH(FPL_Combined[[#Headers],[Gameweek 06]],FPL_Fixtures_Extract[#Headers],0)),LEN(INDEX(FPL_Fixtures_Extract[],MATCH($A391,FPL_Fixtures_Extract[[Player]:[Player]],0),MATCH(FPL_Combined[[#Headers],[Gameweek 06]],FPL_Fixtures_Extract[#Headers],0)))-4),Team_Key[[Full Name]:[Full Name]],0))&amp;RIGHT(INDEX(FPL_Fixtures_Extract[],MATCH($A391,FPL_Fixtures_Extract[[Player]:[Player]],0),MATCH(FPL_Combined[[#Headers],[Gameweek 06]],FPL_Fixtures_Extract[#Headers],0)),3))</f>
        <v>SUN(H) 2-0</v>
      </c>
      <c r="H391" t="str">
        <f ca="1">IF(RIGHT(FPL_Combined[[#Headers],[Gameweek 07]],2)&lt;$B$622,INDEX(FPL_Results_Extract[Gameweek 07],MATCH($A391,FPL_Results_Extract[[Player]:[Player]],0)),INDEX(Team_Key[[Abbreviation]:[Abbreviation]],MATCH(LEFT(INDEX(FPL_Fixtures_Extract[],MATCH($A391,FPL_Fixtures_Extract[[Player]:[Player]],0),MATCH(FPL_Combined[[#Headers],[Gameweek 07]],FPL_Fixtures_Extract[#Headers],0)),LEN(INDEX(FPL_Fixtures_Extract[],MATCH($A391,FPL_Fixtures_Extract[[Player]:[Player]],0),MATCH(FPL_Combined[[#Headers],[Gameweek 07]],FPL_Fixtures_Extract[#Headers],0)))-4),Team_Key[[Full Name]:[Full Name]],0))&amp;RIGHT(INDEX(FPL_Fixtures_Extract[],MATCH($A391,FPL_Fixtures_Extract[[Player]:[Player]],0),MATCH(FPL_Combined[[#Headers],[Gameweek 07]],FPL_Fixtures_Extract[#Headers],0)),3))</f>
        <v>STK(A) 1-2</v>
      </c>
      <c r="I391" t="str">
        <f ca="1">IF(RIGHT(FPL_Combined[[#Headers],[Gameweek 08]],2)&lt;$B$622,INDEX(FPL_Results_Extract[Gameweek 08],MATCH($A391,FPL_Results_Extract[[Player]:[Player]],0)),INDEX(Team_Key[[Abbreviation]:[Abbreviation]],MATCH(LEFT(INDEX(FPL_Fixtures_Extract[],MATCH($A391,FPL_Fixtures_Extract[[Player]:[Player]],0),MATCH(FPL_Combined[[#Headers],[Gameweek 08]],FPL_Fixtures_Extract[#Headers],0)),LEN(INDEX(FPL_Fixtures_Extract[],MATCH($A391,FPL_Fixtures_Extract[[Player]:[Player]],0),MATCH(FPL_Combined[[#Headers],[Gameweek 08]],FPL_Fixtures_Extract[#Headers],0)))-4),Team_Key[[Full Name]:[Full Name]],0))&amp;RIGHT(INDEX(FPL_Fixtures_Extract[],MATCH($A391,FPL_Fixtures_Extract[[Player]:[Player]],0),MATCH(FPL_Combined[[#Headers],[Gameweek 08]],FPL_Fixtures_Extract[#Headers],0)),3))</f>
        <v>WAT(H) 1-1</v>
      </c>
      <c r="J391" t="str">
        <f ca="1">IF(RIGHT(FPL_Combined[[#Headers],[Gameweek 09]],2)&lt;$B$622,INDEX(FPL_Results_Extract[Gameweek 09],MATCH($A391,FPL_Results_Extract[[Player]:[Player]],0)),INDEX(Team_Key[[Abbreviation]:[Abbreviation]],MATCH(LEFT(INDEX(FPL_Fixtures_Extract[],MATCH($A391,FPL_Fixtures_Extract[[Player]:[Player]],0),MATCH(FPL_Combined[[#Headers],[Gameweek 09]],FPL_Fixtures_Extract[#Headers],0)),LEN(INDEX(FPL_Fixtures_Extract[],MATCH($A391,FPL_Fixtures_Extract[[Player]:[Player]],0),MATCH(FPL_Combined[[#Headers],[Gameweek 09]],FPL_Fixtures_Extract[#Headers],0)))-4),Team_Key[[Full Name]:[Full Name]],0))&amp;RIGHT(INDEX(FPL_Fixtures_Extract[],MATCH($A391,FPL_Fixtures_Extract[[Player]:[Player]],0),MATCH(FPL_Combined[[#Headers],[Gameweek 09]],FPL_Fixtures_Extract[#Headers],0)),3))</f>
        <v>MCI(A) 1-5</v>
      </c>
      <c r="K391" t="str">
        <f ca="1">IF(RIGHT(FPL_Combined[[#Headers],[Gameweek 10]],2)&lt;$B$622,INDEX(FPL_Results_Extract[Gameweek 10],MATCH($A391,FPL_Results_Extract[[Player]:[Player]],0)),INDEX(Team_Key[[Abbreviation]:[Abbreviation]],MATCH(LEFT(INDEX(FPL_Fixtures_Extract[],MATCH($A391,FPL_Fixtures_Extract[[Player]:[Player]],0),MATCH(FPL_Combined[[#Headers],[Gameweek 10]],FPL_Fixtures_Extract[#Headers],0)),LEN(INDEX(FPL_Fixtures_Extract[],MATCH($A391,FPL_Fixtures_Extract[[Player]:[Player]],0),MATCH(FPL_Combined[[#Headers],[Gameweek 10]],FPL_Fixtures_Extract[#Headers],0)))-4),Team_Key[[Full Name]:[Full Name]],0))&amp;RIGHT(INDEX(FPL_Fixtures_Extract[],MATCH($A391,FPL_Fixtures_Extract[[Player]:[Player]],0),MATCH(FPL_Combined[[#Headers],[Gameweek 10]],FPL_Fixtures_Extract[#Headers],0)),3))</f>
        <v>TOT(H) 1-5</v>
      </c>
      <c r="L391" t="str">
        <f ca="1">IF(RIGHT(FPL_Combined[[#Headers],[Gameweek 11]],2)&lt;$B$622,INDEX(FPL_Results_Extract[Gameweek 11],MATCH($A391,FPL_Results_Extract[[Player]:[Player]],0)),INDEX(Team_Key[[Abbreviation]:[Abbreviation]],MATCH(LEFT(INDEX(FPL_Fixtures_Extract[],MATCH($A391,FPL_Fixtures_Extract[[Player]:[Player]],0),MATCH(FPL_Combined[[#Headers],[Gameweek 11]],FPL_Fixtures_Extract[#Headers],0)),LEN(INDEX(FPL_Fixtures_Extract[],MATCH($A391,FPL_Fixtures_Extract[[Player]:[Player]],0),MATCH(FPL_Combined[[#Headers],[Gameweek 11]],FPL_Fixtures_Extract[#Headers],0)))-4),Team_Key[[Full Name]:[Full Name]],0))&amp;RIGHT(INDEX(FPL_Fixtures_Extract[],MATCH($A391,FPL_Fixtures_Extract[[Player]:[Player]],0),MATCH(FPL_Combined[[#Headers],[Gameweek 11]],FPL_Fixtures_Extract[#Headers],0)),3))</f>
        <v>SOU(A) 0-2</v>
      </c>
      <c r="M391" t="str">
        <f ca="1">IF(RIGHT(FPL_Combined[[#Headers],[Gameweek 12]],2)&lt;$B$622,INDEX(FPL_Results_Extract[Gameweek 12],MATCH($A391,FPL_Results_Extract[[Player]:[Player]],0)),INDEX(Team_Key[[Abbreviation]:[Abbreviation]],MATCH(LEFT(INDEX(FPL_Fixtures_Extract[],MATCH($A391,FPL_Fixtures_Extract[[Player]:[Player]],0),MATCH(FPL_Combined[[#Headers],[Gameweek 12]],FPL_Fixtures_Extract[#Headers],0)),LEN(INDEX(FPL_Fixtures_Extract[],MATCH($A391,FPL_Fixtures_Extract[[Player]:[Player]],0),MATCH(FPL_Combined[[#Headers],[Gameweek 12]],FPL_Fixtures_Extract[#Headers],0)))-4),Team_Key[[Full Name]:[Full Name]],0))&amp;RIGHT(INDEX(FPL_Fixtures_Extract[],MATCH($A391,FPL_Fixtures_Extract[[Player]:[Player]],0),MATCH(FPL_Combined[[#Headers],[Gameweek 12]],FPL_Fixtures_Extract[#Headers],0)),3))</f>
        <v>NEW(H) 0-1</v>
      </c>
      <c r="N391" t="str">
        <f ca="1">IF(RIGHT(FPL_Combined[[#Headers],[Gameweek 13]],2)&lt;$B$622,INDEX(FPL_Results_Extract[Gameweek 13],MATCH($A391,FPL_Results_Extract[[Player]:[Player]],0)),INDEX(Team_Key[[Abbreviation]:[Abbreviation]],MATCH(LEFT(INDEX(FPL_Fixtures_Extract[],MATCH($A391,FPL_Fixtures_Extract[[Player]:[Player]],0),MATCH(FPL_Combined[[#Headers],[Gameweek 13]],FPL_Fixtures_Extract[#Headers],0)),LEN(INDEX(FPL_Fixtures_Extract[],MATCH($A391,FPL_Fixtures_Extract[[Player]:[Player]],0),MATCH(FPL_Combined[[#Headers],[Gameweek 13]],FPL_Fixtures_Extract[#Headers],0)))-4),Team_Key[[Full Name]:[Full Name]],0))&amp;RIGHT(INDEX(FPL_Fixtures_Extract[],MATCH($A391,FPL_Fixtures_Extract[[Player]:[Player]],0),MATCH(FPL_Combined[[#Headers],[Gameweek 13]],FPL_Fixtures_Extract[#Headers],0)),3))</f>
        <v>SWA(A) 2-2</v>
      </c>
      <c r="O391" t="str">
        <f ca="1">IF(RIGHT(FPL_Combined[[#Headers],[Gameweek 14]],2)&lt;$B$622,INDEX(FPL_Results_Extract[Gameweek 14],MATCH($A391,FPL_Results_Extract[[Player]:[Player]],0)),INDEX(Team_Key[[Abbreviation]:[Abbreviation]],MATCH(LEFT(INDEX(FPL_Fixtures_Extract[],MATCH($A391,FPL_Fixtures_Extract[[Player]:[Player]],0),MATCH(FPL_Combined[[#Headers],[Gameweek 14]],FPL_Fixtures_Extract[#Headers],0)),LEN(INDEX(FPL_Fixtures_Extract[],MATCH($A391,FPL_Fixtures_Extract[[Player]:[Player]],0),MATCH(FPL_Combined[[#Headers],[Gameweek 14]],FPL_Fixtures_Extract[#Headers],0)))-4),Team_Key[[Full Name]:[Full Name]],0))&amp;RIGHT(INDEX(FPL_Fixtures_Extract[],MATCH($A391,FPL_Fixtures_Extract[[Player]:[Player]],0),MATCH(FPL_Combined[[#Headers],[Gameweek 14]],FPL_Fixtures_Extract[#Headers],0)),3))</f>
        <v>EVE(H) 3-3</v>
      </c>
      <c r="P391" t="str">
        <f ca="1">IF(RIGHT(FPL_Combined[[#Headers],[Gameweek 15]],2)&lt;$B$622,INDEX(FPL_Results_Extract[Gameweek 15],MATCH($A391,FPL_Results_Extract[[Player]:[Player]],0)),INDEX(Team_Key[[Abbreviation]:[Abbreviation]],MATCH(LEFT(INDEX(FPL_Fixtures_Extract[],MATCH($A391,FPL_Fixtures_Extract[[Player]:[Player]],0),MATCH(FPL_Combined[[#Headers],[Gameweek 15]],FPL_Fixtures_Extract[#Headers],0)),LEN(INDEX(FPL_Fixtures_Extract[],MATCH($A391,FPL_Fixtures_Extract[[Player]:[Player]],0),MATCH(FPL_Combined[[#Headers],[Gameweek 15]],FPL_Fixtures_Extract[#Headers],0)))-4),Team_Key[[Full Name]:[Full Name]],0))&amp;RIGHT(INDEX(FPL_Fixtures_Extract[],MATCH($A391,FPL_Fixtures_Extract[[Player]:[Player]],0),MATCH(FPL_Combined[[#Headers],[Gameweek 15]],FPL_Fixtures_Extract[#Headers],0)),3))</f>
        <v>CHE(A) 1-0</v>
      </c>
      <c r="Q391" t="str">
        <f ca="1">IF(RIGHT(FPL_Combined[[#Headers],[Gameweek 16]],2)&lt;$B$622,INDEX(FPL_Results_Extract[Gameweek 16],MATCH($A391,FPL_Results_Extract[[Player]:[Player]],0)),INDEX(Team_Key[[Abbreviation]:[Abbreviation]],MATCH(LEFT(INDEX(FPL_Fixtures_Extract[],MATCH($A391,FPL_Fixtures_Extract[[Player]:[Player]],0),MATCH(FPL_Combined[[#Headers],[Gameweek 16]],FPL_Fixtures_Extract[#Headers],0)),LEN(INDEX(FPL_Fixtures_Extract[],MATCH($A391,FPL_Fixtures_Extract[[Player]:[Player]],0),MATCH(FPL_Combined[[#Headers],[Gameweek 16]],FPL_Fixtures_Extract[#Headers],0)))-4),Team_Key[[Full Name]:[Full Name]],0))&amp;RIGHT(INDEX(FPL_Fixtures_Extract[],MATCH($A391,FPL_Fixtures_Extract[[Player]:[Player]],0),MATCH(FPL_Combined[[#Headers],[Gameweek 16]],FPL_Fixtures_Extract[#Headers],0)),3))</f>
        <v>MUN(H) 2-1</v>
      </c>
      <c r="R391" t="str">
        <f ca="1">IF(RIGHT(FPL_Combined[[#Headers],[Gameweek 17]],2)&lt;$B$622,INDEX(FPL_Results_Extract[Gameweek 17],MATCH($A391,FPL_Results_Extract[[Player]:[Player]],0)),INDEX(Team_Key[[Abbreviation]:[Abbreviation]],MATCH(LEFT(INDEX(FPL_Fixtures_Extract[],MATCH($A391,FPL_Fixtures_Extract[[Player]:[Player]],0),MATCH(FPL_Combined[[#Headers],[Gameweek 17]],FPL_Fixtures_Extract[#Headers],0)),LEN(INDEX(FPL_Fixtures_Extract[],MATCH($A391,FPL_Fixtures_Extract[[Player]:[Player]],0),MATCH(FPL_Combined[[#Headers],[Gameweek 17]],FPL_Fixtures_Extract[#Headers],0)))-4),Team_Key[[Full Name]:[Full Name]],0))&amp;RIGHT(INDEX(FPL_Fixtures_Extract[],MATCH($A391,FPL_Fixtures_Extract[[Player]:[Player]],0),MATCH(FPL_Combined[[#Headers],[Gameweek 17]],FPL_Fixtures_Extract[#Headers],0)),3))</f>
        <v>WBA(A) 2-1</v>
      </c>
      <c r="S391" t="str">
        <f ca="1">IF(RIGHT(FPL_Combined[[#Headers],[Gameweek 18]],2)&lt;$B$622,INDEX(FPL_Results_Extract[Gameweek 18],MATCH($A391,FPL_Results_Extract[[Player]:[Player]],0)),INDEX(Team_Key[[Abbreviation]:[Abbreviation]],MATCH(LEFT(INDEX(FPL_Fixtures_Extract[],MATCH($A391,FPL_Fixtures_Extract[[Player]:[Player]],0),MATCH(FPL_Combined[[#Headers],[Gameweek 18]],FPL_Fixtures_Extract[#Headers],0)),LEN(INDEX(FPL_Fixtures_Extract[],MATCH($A391,FPL_Fixtures_Extract[[Player]:[Player]],0),MATCH(FPL_Combined[[#Headers],[Gameweek 18]],FPL_Fixtures_Extract[#Headers],0)))-4),Team_Key[[Full Name]:[Full Name]],0))&amp;RIGHT(INDEX(FPL_Fixtures_Extract[],MATCH($A391,FPL_Fixtures_Extract[[Player]:[Player]],0),MATCH(FPL_Combined[[#Headers],[Gameweek 18]],FPL_Fixtures_Extract[#Headers],0)),3))</f>
        <v>CRY(H) 0-0</v>
      </c>
      <c r="T391" t="str">
        <f ca="1">IF(RIGHT(FPL_Combined[[#Headers],[Gameweek 19]],2)&lt;$B$622,INDEX(FPL_Results_Extract[Gameweek 19],MATCH($A391,FPL_Results_Extract[[Player]:[Player]],0)),INDEX(Team_Key[[Abbreviation]:[Abbreviation]],MATCH(LEFT(INDEX(FPL_Fixtures_Extract[],MATCH($A391,FPL_Fixtures_Extract[[Player]:[Player]],0),MATCH(FPL_Combined[[#Headers],[Gameweek 19]],FPL_Fixtures_Extract[#Headers],0)),LEN(INDEX(FPL_Fixtures_Extract[],MATCH($A391,FPL_Fixtures_Extract[[Player]:[Player]],0),MATCH(FPL_Combined[[#Headers],[Gameweek 19]],FPL_Fixtures_Extract[#Headers],0)))-4),Team_Key[[Full Name]:[Full Name]],0))&amp;RIGHT(INDEX(FPL_Fixtures_Extract[],MATCH($A391,FPL_Fixtures_Extract[[Player]:[Player]],0),MATCH(FPL_Combined[[#Headers],[Gameweek 19]],FPL_Fixtures_Extract[#Headers],0)),3))</f>
        <v>ARS(A) 0-2</v>
      </c>
      <c r="U391" t="str">
        <f ca="1">IF(RIGHT(FPL_Combined[[#Headers],[Gameweek 20]],2)&lt;$B$622,INDEX(FPL_Results_Extract[Gameweek 20],MATCH($A391,FPL_Results_Extract[[Player]:[Player]],0)),INDEX(Team_Key[[Abbreviation]:[Abbreviation]],MATCH(LEFT(INDEX(FPL_Fixtures_Extract[],MATCH($A391,FPL_Fixtures_Extract[[Player]:[Player]],0),MATCH(FPL_Combined[[#Headers],[Gameweek 20]],FPL_Fixtures_Extract[#Headers],0)),LEN(INDEX(FPL_Fixtures_Extract[],MATCH($A391,FPL_Fixtures_Extract[[Player]:[Player]],0),MATCH(FPL_Combined[[#Headers],[Gameweek 20]],FPL_Fixtures_Extract[#Headers],0)))-4),Team_Key[[Full Name]:[Full Name]],0))&amp;RIGHT(INDEX(FPL_Fixtures_Extract[],MATCH($A391,FPL_Fixtures_Extract[[Player]:[Player]],0),MATCH(FPL_Combined[[#Headers],[Gameweek 20]],FPL_Fixtures_Extract[#Headers],0)),3))</f>
        <v>LEI(A) 0-0</v>
      </c>
      <c r="V391" t="str">
        <f ca="1">IF(RIGHT(FPL_Combined[[#Headers],[Gameweek 21]],2)&lt;$B$622,INDEX(FPL_Results_Extract[Gameweek 21],MATCH($A391,FPL_Results_Extract[[Player]:[Player]],0)),INDEX(Team_Key[[Abbreviation]:[Abbreviation]],MATCH(LEFT(INDEX(FPL_Fixtures_Extract[],MATCH($A391,FPL_Fixtures_Extract[[Player]:[Player]],0),MATCH(FPL_Combined[[#Headers],[Gameweek 21]],FPL_Fixtures_Extract[#Headers],0)),LEN(INDEX(FPL_Fixtures_Extract[],MATCH($A391,FPL_Fixtures_Extract[[Player]:[Player]],0),MATCH(FPL_Combined[[#Headers],[Gameweek 21]],FPL_Fixtures_Extract[#Headers],0)))-4),Team_Key[[Full Name]:[Full Name]],0))&amp;RIGHT(INDEX(FPL_Fixtures_Extract[],MATCH($A391,FPL_Fixtures_Extract[[Player]:[Player]],0),MATCH(FPL_Combined[[#Headers],[Gameweek 21]],FPL_Fixtures_Extract[#Headers],0)),3))</f>
        <v>WHU(H) 1-3</v>
      </c>
      <c r="W391" t="str">
        <f ca="1">IF(RIGHT(FPL_Combined[[#Headers],[Gameweek 22]],2)&lt;$B$622,INDEX(FPL_Results_Extract[Gameweek 22],MATCH($A391,FPL_Results_Extract[[Player]:[Player]],0)),INDEX(Team_Key[[Abbreviation]:[Abbreviation]],MATCH(LEFT(INDEX(FPL_Fixtures_Extract[],MATCH($A391,FPL_Fixtures_Extract[[Player]:[Player]],0),MATCH(FPL_Combined[[#Headers],[Gameweek 22]],FPL_Fixtures_Extract[#Headers],0)),LEN(INDEX(FPL_Fixtures_Extract[],MATCH($A391,FPL_Fixtures_Extract[[Player]:[Player]],0),MATCH(FPL_Combined[[#Headers],[Gameweek 22]],FPL_Fixtures_Extract[#Headers],0)))-4),Team_Key[[Full Name]:[Full Name]],0))&amp;RIGHT(INDEX(FPL_Fixtures_Extract[],MATCH($A391,FPL_Fixtures_Extract[[Player]:[Player]],0),MATCH(FPL_Combined[[#Headers],[Gameweek 22]],FPL_Fixtures_Extract[#Headers],0)),3))</f>
        <v>NOR(H) 3-0</v>
      </c>
      <c r="X391" t="str">
        <f ca="1">IF(RIGHT(FPL_Combined[[#Headers],[Gameweek 23]],2)&lt;$B$622,INDEX(FPL_Results_Extract[Gameweek 23],MATCH($A391,FPL_Results_Extract[[Player]:[Player]],0)),INDEX(Team_Key[[Abbreviation]:[Abbreviation]],MATCH(LEFT(INDEX(FPL_Fixtures_Extract[],MATCH($A391,FPL_Fixtures_Extract[[Player]:[Player]],0),MATCH(FPL_Combined[[#Headers],[Gameweek 23]],FPL_Fixtures_Extract[#Headers],0)),LEN(INDEX(FPL_Fixtures_Extract[],MATCH($A391,FPL_Fixtures_Extract[[Player]:[Player]],0),MATCH(FPL_Combined[[#Headers],[Gameweek 23]],FPL_Fixtures_Extract[#Headers],0)))-4),Team_Key[[Full Name]:[Full Name]],0))&amp;RIGHT(INDEX(FPL_Fixtures_Extract[],MATCH($A391,FPL_Fixtures_Extract[[Player]:[Player]],0),MATCH(FPL_Combined[[#Headers],[Gameweek 23]],FPL_Fixtures_Extract[#Headers],0)),3))</f>
        <v>SUN(A) 1-1</v>
      </c>
      <c r="Y391" t="str">
        <f ca="1">IF(RIGHT(FPL_Combined[[#Headers],[Gameweek 24]],2)&lt;$B$622,INDEX(FPL_Results_Extract[Team],MATCH($A391,FPL_Results_Extract[[Player]:[Player]],0)),INDEX(Team_Key[[Abbreviation]:[Abbreviation]],MATCH(LEFT(INDEX(FPL_Fixtures_Extract[],MATCH($A391,FPL_Fixtures_Extract[[Player]:[Player]],0),MATCH(FPL_Combined[[#Headers],[Gameweek 24]],FPL_Fixtures_Extract[#Headers],0)),LEN(INDEX(FPL_Fixtures_Extract[],MATCH($A391,FPL_Fixtures_Extract[[Player]:[Player]],0),MATCH(FPL_Combined[[#Headers],[Gameweek 24]],FPL_Fixtures_Extract[#Headers],0)))-4),Team_Key[[Full Name]:[Full Name]],0))&amp;RIGHT(INDEX(FPL_Fixtures_Extract[],MATCH($A391,FPL_Fixtures_Extract[[Player]:[Player]],0),MATCH(FPL_Combined[[#Headers],[Gameweek 24]],FPL_Fixtures_Extract[#Headers],0)),3))</f>
        <v>BOU</v>
      </c>
      <c r="Z391" t="str">
        <f ca="1">IF(RIGHT(FPL_Combined[[#Headers],[Gameweek 25]],2)&lt;$B$622,INDEX(FPL_Results_Extract[Player],MATCH($A391,FPL_Results_Extract[[Player]:[Player]],0)),INDEX(Team_Key[[Abbreviation]:[Abbreviation]],MATCH(LEFT(INDEX(FPL_Fixtures_Extract[],MATCH($A391,FPL_Fixtures_Extract[[Player]:[Player]],0),MATCH(FPL_Combined[[#Headers],[Gameweek 25]],FPL_Fixtures_Extract[#Headers],0)),LEN(INDEX(FPL_Fixtures_Extract[],MATCH($A391,FPL_Fixtures_Extract[[Player]:[Player]],0),MATCH(FPL_Combined[[#Headers],[Gameweek 25]],FPL_Fixtures_Extract[#Headers],0)))-4),Team_Key[[Full Name]:[Full Name]],0))&amp;RIGHT(INDEX(FPL_Fixtures_Extract[],MATCH($A391,FPL_Fixtures_Extract[[Player]:[Player]],0),MATCH(FPL_Combined[[#Headers],[Gameweek 25]],FPL_Fixtures_Extract[#Headers],0)),3))</f>
        <v>Mings</v>
      </c>
      <c r="AA391" t="str">
        <f ca="1">IF(RIGHT(FPL_Combined[[#Headers],[Gameweek 26]],2)&lt;$B$622,INDEX(FPL_Results_Extract[Gameweek 01],MATCH($A391,FPL_Results_Extract[[Player]:[Player]],0)),INDEX(Team_Key[[Abbreviation]:[Abbreviation]],MATCH(LEFT(INDEX(FPL_Fixtures_Extract[],MATCH($A391,FPL_Fixtures_Extract[[Player]:[Player]],0),MATCH(FPL_Combined[[#Headers],[Gameweek 26]],FPL_Fixtures_Extract[#Headers],0)),LEN(INDEX(FPL_Fixtures_Extract[],MATCH($A391,FPL_Fixtures_Extract[[Player]:[Player]],0),MATCH(FPL_Combined[[#Headers],[Gameweek 26]],FPL_Fixtures_Extract[#Headers],0)))-4),Team_Key[[Full Name]:[Full Name]],0))&amp;RIGHT(INDEX(FPL_Fixtures_Extract[],MATCH($A391,FPL_Fixtures_Extract[[Player]:[Player]],0),MATCH(FPL_Combined[[#Headers],[Gameweek 26]],FPL_Fixtures_Extract[#Headers],0)),3))</f>
        <v>AVL(H) 0-1</v>
      </c>
      <c r="AB391" t="str">
        <f ca="1">IF(RIGHT(FPL_Combined[[#Headers],[Gameweek 27]],2)&lt;$B$622,INDEX(FPL_Results_Extract[Gameweek 02],MATCH($A391,FPL_Results_Extract[[Player]:[Player]],0)),INDEX(Team_Key[[Abbreviation]:[Abbreviation]],MATCH(LEFT(INDEX(FPL_Fixtures_Extract[],MATCH($A391,FPL_Fixtures_Extract[[Player]:[Player]],0),MATCH(FPL_Combined[[#Headers],[Gameweek 27]],FPL_Fixtures_Extract[#Headers],0)),LEN(INDEX(FPL_Fixtures_Extract[],MATCH($A391,FPL_Fixtures_Extract[[Player]:[Player]],0),MATCH(FPL_Combined[[#Headers],[Gameweek 27]],FPL_Fixtures_Extract[#Headers],0)))-4),Team_Key[[Full Name]:[Full Name]],0))&amp;RIGHT(INDEX(FPL_Fixtures_Extract[],MATCH($A391,FPL_Fixtures_Extract[[Player]:[Player]],0),MATCH(FPL_Combined[[#Headers],[Gameweek 27]],FPL_Fixtures_Extract[#Headers],0)),3))</f>
        <v>LIV(A) 0-1</v>
      </c>
      <c r="AC391" t="str">
        <f ca="1">IF(RIGHT(FPL_Combined[[#Headers],[Gameweek 28]],2)&lt;$B$622,INDEX(FPL_Results_Extract[Gameweek 03],MATCH($A391,FPL_Results_Extract[[Player]:[Player]],0)),INDEX(Team_Key[[Abbreviation]:[Abbreviation]],MATCH(LEFT(INDEX(FPL_Fixtures_Extract[],MATCH($A391,FPL_Fixtures_Extract[[Player]:[Player]],0),MATCH(FPL_Combined[[#Headers],[Gameweek 28]],FPL_Fixtures_Extract[#Headers],0)),LEN(INDEX(FPL_Fixtures_Extract[],MATCH($A391,FPL_Fixtures_Extract[[Player]:[Player]],0),MATCH(FPL_Combined[[#Headers],[Gameweek 28]],FPL_Fixtures_Extract[#Headers],0)))-4),Team_Key[[Full Name]:[Full Name]],0))&amp;RIGHT(INDEX(FPL_Fixtures_Extract[],MATCH($A391,FPL_Fixtures_Extract[[Player]:[Player]],0),MATCH(FPL_Combined[[#Headers],[Gameweek 28]],FPL_Fixtures_Extract[#Headers],0)),3))</f>
        <v>WHU(A) 4-3</v>
      </c>
      <c r="AD391" t="str">
        <f ca="1">IF(RIGHT(FPL_Combined[[#Headers],[Gameweek 29]],2)&lt;$B$622,INDEX(FPL_Results_Extract[Gameweek 04],MATCH($A391,FPL_Results_Extract[[Player]:[Player]],0)),INDEX(Team_Key[[Abbreviation]:[Abbreviation]],MATCH(LEFT(INDEX(FPL_Fixtures_Extract[],MATCH($A391,FPL_Fixtures_Extract[[Player]:[Player]],0),MATCH(FPL_Combined[[#Headers],[Gameweek 29]],FPL_Fixtures_Extract[#Headers],0)),LEN(INDEX(FPL_Fixtures_Extract[],MATCH($A391,FPL_Fixtures_Extract[[Player]:[Player]],0),MATCH(FPL_Combined[[#Headers],[Gameweek 29]],FPL_Fixtures_Extract[#Headers],0)))-4),Team_Key[[Full Name]:[Full Name]],0))&amp;RIGHT(INDEX(FPL_Fixtures_Extract[],MATCH($A391,FPL_Fixtures_Extract[[Player]:[Player]],0),MATCH(FPL_Combined[[#Headers],[Gameweek 29]],FPL_Fixtures_Extract[#Headers],0)),3))</f>
        <v>NEW(A)</v>
      </c>
      <c r="AE391" t="str">
        <f ca="1">IF(RIGHT(FPL_Combined[[#Headers],[Gameweek 30]],2)&lt;$B$622,INDEX(FPL_Results_Extract[Gameweek 05],MATCH($A391,FPL_Results_Extract[[Player]:[Player]],0)),INDEX(Team_Key[[Abbreviation]:[Abbreviation]],MATCH(LEFT(INDEX(FPL_Fixtures_Extract[],MATCH($A391,FPL_Fixtures_Extract[[Player]:[Player]],0),MATCH(FPL_Combined[[#Headers],[Gameweek 30]],FPL_Fixtures_Extract[#Headers],0)),LEN(INDEX(FPL_Fixtures_Extract[],MATCH($A391,FPL_Fixtures_Extract[[Player]:[Player]],0),MATCH(FPL_Combined[[#Headers],[Gameweek 30]],FPL_Fixtures_Extract[#Headers],0)))-4),Team_Key[[Full Name]:[Full Name]],0))&amp;RIGHT(INDEX(FPL_Fixtures_Extract[],MATCH($A391,FPL_Fixtures_Extract[[Player]:[Player]],0),MATCH(FPL_Combined[[#Headers],[Gameweek 30]],FPL_Fixtures_Extract[#Headers],0)),3))</f>
        <v>SWA(H)</v>
      </c>
      <c r="AF391" t="str">
        <f ca="1">IF(RIGHT(FPL_Combined[[#Headers],[Gameweek 31]],2)&lt;$B$622,INDEX(FPL_Results_Extract[Gameweek 06],MATCH($A391,FPL_Results_Extract[[Player]:[Player]],0)),INDEX(Team_Key[[Abbreviation]:[Abbreviation]],MATCH(LEFT(INDEX(FPL_Fixtures_Extract[],MATCH($A391,FPL_Fixtures_Extract[[Player]:[Player]],0),MATCH(FPL_Combined[[#Headers],[Gameweek 31]],FPL_Fixtures_Extract[#Headers],0)),LEN(INDEX(FPL_Fixtures_Extract[],MATCH($A391,FPL_Fixtures_Extract[[Player]:[Player]],0),MATCH(FPL_Combined[[#Headers],[Gameweek 31]],FPL_Fixtures_Extract[#Headers],0)))-4),Team_Key[[Full Name]:[Full Name]],0))&amp;RIGHT(INDEX(FPL_Fixtures_Extract[],MATCH($A391,FPL_Fixtures_Extract[[Player]:[Player]],0),MATCH(FPL_Combined[[#Headers],[Gameweek 31]],FPL_Fixtures_Extract[#Headers],0)),3))</f>
        <v>TOT(A)</v>
      </c>
      <c r="AG391" t="str">
        <f ca="1">IF(RIGHT(FPL_Combined[[#Headers],[Gameweek 32]],2)&lt;$B$622,INDEX(FPL_Results_Extract[Gameweek 07],MATCH($A391,FPL_Results_Extract[[Player]:[Player]],0)),INDEX(Team_Key[[Abbreviation]:[Abbreviation]],MATCH(LEFT(INDEX(FPL_Fixtures_Extract[],MATCH($A391,FPL_Fixtures_Extract[[Player]:[Player]],0),MATCH(FPL_Combined[[#Headers],[Gameweek 32]],FPL_Fixtures_Extract[#Headers],0)),LEN(INDEX(FPL_Fixtures_Extract[],MATCH($A391,FPL_Fixtures_Extract[[Player]:[Player]],0),MATCH(FPL_Combined[[#Headers],[Gameweek 32]],FPL_Fixtures_Extract[#Headers],0)))-4),Team_Key[[Full Name]:[Full Name]],0))&amp;RIGHT(INDEX(FPL_Fixtures_Extract[],MATCH($A391,FPL_Fixtures_Extract[[Player]:[Player]],0),MATCH(FPL_Combined[[#Headers],[Gameweek 32]],FPL_Fixtures_Extract[#Headers],0)),3))</f>
        <v>MCI(H)</v>
      </c>
      <c r="AH391" t="str">
        <f ca="1">IF(RIGHT(FPL_Combined[[#Headers],[Gameweek 33]],2)&lt;$B$622,INDEX(FPL_Results_Extract[Gameweek 08],MATCH($A391,FPL_Results_Extract[[Player]:[Player]],0)),INDEX(Team_Key[[Abbreviation]:[Abbreviation]],MATCH(LEFT(INDEX(FPL_Fixtures_Extract[],MATCH($A391,FPL_Fixtures_Extract[[Player]:[Player]],0),MATCH(FPL_Combined[[#Headers],[Gameweek 33]],FPL_Fixtures_Extract[#Headers],0)),LEN(INDEX(FPL_Fixtures_Extract[],MATCH($A391,FPL_Fixtures_Extract[[Player]:[Player]],0),MATCH(FPL_Combined[[#Headers],[Gameweek 33]],FPL_Fixtures_Extract[#Headers],0)))-4),Team_Key[[Full Name]:[Full Name]],0))&amp;RIGHT(INDEX(FPL_Fixtures_Extract[],MATCH($A391,FPL_Fixtures_Extract[[Player]:[Player]],0),MATCH(FPL_Combined[[#Headers],[Gameweek 33]],FPL_Fixtures_Extract[#Headers],0)),3))</f>
        <v>AVL(A)</v>
      </c>
      <c r="AI391" t="str">
        <f ca="1">IF(RIGHT(FPL_Combined[[#Headers],[Gameweek 34]],2)&lt;$B$622,INDEX(FPL_Results_Extract[Gameweek 09],MATCH($A391,FPL_Results_Extract[[Player]:[Player]],0)),INDEX(Team_Key[[Abbreviation]:[Abbreviation]],MATCH(LEFT(INDEX(FPL_Fixtures_Extract[],MATCH($A391,FPL_Fixtures_Extract[[Player]:[Player]],0),MATCH(FPL_Combined[[#Headers],[Gameweek 34]],FPL_Fixtures_Extract[#Headers],0)),LEN(INDEX(FPL_Fixtures_Extract[],MATCH($A391,FPL_Fixtures_Extract[[Player]:[Player]],0),MATCH(FPL_Combined[[#Headers],[Gameweek 34]],FPL_Fixtures_Extract[#Headers],0)))-4),Team_Key[[Full Name]:[Full Name]],0))&amp;RIGHT(INDEX(FPL_Fixtures_Extract[],MATCH($A391,FPL_Fixtures_Extract[[Player]:[Player]],0),MATCH(FPL_Combined[[#Headers],[Gameweek 34]],FPL_Fixtures_Extract[#Headers],0)),3))</f>
        <v>LIV(H)</v>
      </c>
      <c r="AJ391" t="str">
        <f ca="1">IF(RIGHT(FPL_Combined[[#Headers],[Gameweek 35]],2)&lt;$B$622,INDEX(FPL_Results_Extract[Gameweek 10],MATCH($A391,FPL_Results_Extract[[Player]:[Player]],0)),INDEX(Team_Key[[Abbreviation]:[Abbreviation]],MATCH(LEFT(INDEX(FPL_Fixtures_Extract[],MATCH($A391,FPL_Fixtures_Extract[[Player]:[Player]],0),MATCH(FPL_Combined[[#Headers],[Gameweek 35]],FPL_Fixtures_Extract[#Headers],0)),LEN(INDEX(FPL_Fixtures_Extract[],MATCH($A391,FPL_Fixtures_Extract[[Player]:[Player]],0),MATCH(FPL_Combined[[#Headers],[Gameweek 35]],FPL_Fixtures_Extract[#Headers],0)))-4),Team_Key[[Full Name]:[Full Name]],0))&amp;RIGHT(INDEX(FPL_Fixtures_Extract[],MATCH($A391,FPL_Fixtures_Extract[[Player]:[Player]],0),MATCH(FPL_Combined[[#Headers],[Gameweek 35]],FPL_Fixtures_Extract[#Headers],0)),3))</f>
        <v>CHE(H)</v>
      </c>
      <c r="AK391" t="str">
        <f ca="1">IF(RIGHT(FPL_Combined[[#Headers],[Gameweek 36]],2)&lt;$B$622,INDEX(FPL_Results_Extract[Gameweek 11],MATCH($A391,FPL_Results_Extract[[Player]:[Player]],0)),INDEX(Team_Key[[Abbreviation]:[Abbreviation]],MATCH(LEFT(INDEX(FPL_Fixtures_Extract[],MATCH($A391,FPL_Fixtures_Extract[[Player]:[Player]],0),MATCH(FPL_Combined[[#Headers],[Gameweek 36]],FPL_Fixtures_Extract[#Headers],0)),LEN(INDEX(FPL_Fixtures_Extract[],MATCH($A391,FPL_Fixtures_Extract[[Player]:[Player]],0),MATCH(FPL_Combined[[#Headers],[Gameweek 36]],FPL_Fixtures_Extract[#Headers],0)))-4),Team_Key[[Full Name]:[Full Name]],0))&amp;RIGHT(INDEX(FPL_Fixtures_Extract[],MATCH($A391,FPL_Fixtures_Extract[[Player]:[Player]],0),MATCH(FPL_Combined[[#Headers],[Gameweek 36]],FPL_Fixtures_Extract[#Headers],0)),3))</f>
        <v>EVE(A)</v>
      </c>
      <c r="AL391" t="str">
        <f ca="1">IF(RIGHT(FPL_Combined[[#Headers],[Gameweek 37]],2)&lt;$B$622,INDEX(FPL_Results_Extract[Gameweek 12],MATCH($A391,FPL_Results_Extract[[Player]:[Player]],0)),INDEX(Team_Key[[Abbreviation]:[Abbreviation]],MATCH(LEFT(INDEX(FPL_Fixtures_Extract[],MATCH($A391,FPL_Fixtures_Extract[[Player]:[Player]],0),MATCH(FPL_Combined[[#Headers],[Gameweek 37]],FPL_Fixtures_Extract[#Headers],0)),LEN(INDEX(FPL_Fixtures_Extract[],MATCH($A391,FPL_Fixtures_Extract[[Player]:[Player]],0),MATCH(FPL_Combined[[#Headers],[Gameweek 37]],FPL_Fixtures_Extract[#Headers],0)))-4),Team_Key[[Full Name]:[Full Name]],0))&amp;RIGHT(INDEX(FPL_Fixtures_Extract[],MATCH($A391,FPL_Fixtures_Extract[[Player]:[Player]],0),MATCH(FPL_Combined[[#Headers],[Gameweek 37]],FPL_Fixtures_Extract[#Headers],0)),3))</f>
        <v>WBA(H)</v>
      </c>
      <c r="AM391" t="str">
        <f ca="1">IF(RIGHT(FPL_Combined[[#Headers],[Gameweek 38]],2)&lt;$B$622,INDEX(FPL_Results_Extract[Gameweek 13],MATCH($A391,FPL_Results_Extract[[Player]:[Player]],0)),INDEX(Team_Key[[Abbreviation]:[Abbreviation]],MATCH(LEFT(INDEX(FPL_Fixtures_Extract[],MATCH($A391,FPL_Fixtures_Extract[[Player]:[Player]],0),MATCH(FPL_Combined[[#Headers],[Gameweek 38]],FPL_Fixtures_Extract[#Headers],0)),LEN(INDEX(FPL_Fixtures_Extract[],MATCH($A391,FPL_Fixtures_Extract[[Player]:[Player]],0),MATCH(FPL_Combined[[#Headers],[Gameweek 38]],FPL_Fixtures_Extract[#Headers],0)))-4),Team_Key[[Full Name]:[Full Name]],0))&amp;RIGHT(INDEX(FPL_Fixtures_Extract[],MATCH($A391,FPL_Fixtures_Extract[[Player]:[Player]],0),MATCH(FPL_Combined[[#Headers],[Gameweek 38]],FPL_Fixtures_Extract[#Headers],0)),3))</f>
        <v>MUN(A)</v>
      </c>
    </row>
    <row r="392" spans="1:39" x14ac:dyDescent="0.45">
      <c r="A392" t="s">
        <v>288</v>
      </c>
      <c r="B392" t="str">
        <f ca="1">IF(RIGHT(FPL_Combined[[#Headers],[Gameweek 01]],2)&lt;$B$622,INDEX(FPL_Results_Extract[Gameweek 01],MATCH($A392,FPL_Results_Extract[[Player]:[Player]],0)),INDEX(Team_Key[[Abbreviation]:[Abbreviation]],MATCH(LEFT(INDEX(FPL_Fixtures_Extract[],MATCH($A392,FPL_Fixtures_Extract[[Player]:[Player]],0),MATCH(FPL_Combined[[#Headers],[Gameweek 01]],FPL_Fixtures_Extract[#Headers],0)),LEN(INDEX(FPL_Fixtures_Extract[],MATCH($A392,FPL_Fixtures_Extract[[Player]:[Player]],0),MATCH(FPL_Combined[[#Headers],[Gameweek 01]],FPL_Fixtures_Extract[#Headers],0)))-4),Team_Key[[Full Name]:[Full Name]],0))&amp;RIGHT(INDEX(FPL_Fixtures_Extract[],MATCH($A392,FPL_Fixtures_Extract[[Player]:[Player]],0),MATCH(FPL_Combined[[#Headers],[Gameweek 01]],FPL_Fixtures_Extract[#Headers],0)),3))</f>
        <v>WAT(H) 2-2</v>
      </c>
      <c r="C392" t="str">
        <f ca="1">IF(RIGHT(FPL_Combined[[#Headers],[Gameweek 02]],2)&lt;$B$622,INDEX(FPL_Results_Extract[Gameweek 02],MATCH($A392,FPL_Results_Extract[[Player]:[Player]],0)),INDEX(Team_Key[[Abbreviation]:[Abbreviation]],MATCH(LEFT(INDEX(FPL_Fixtures_Extract[],MATCH($A392,FPL_Fixtures_Extract[[Player]:[Player]],0),MATCH(FPL_Combined[[#Headers],[Gameweek 02]],FPL_Fixtures_Extract[#Headers],0)),LEN(INDEX(FPL_Fixtures_Extract[],MATCH($A392,FPL_Fixtures_Extract[[Player]:[Player]],0),MATCH(FPL_Combined[[#Headers],[Gameweek 02]],FPL_Fixtures_Extract[#Headers],0)))-4),Team_Key[[Full Name]:[Full Name]],0))&amp;RIGHT(INDEX(FPL_Fixtures_Extract[],MATCH($A392,FPL_Fixtures_Extract[[Player]:[Player]],0),MATCH(FPL_Combined[[#Headers],[Gameweek 02]],FPL_Fixtures_Extract[#Headers],0)),3))</f>
        <v>SOU(A) 3-0</v>
      </c>
      <c r="D392" t="str">
        <f ca="1">IF(RIGHT(FPL_Combined[[#Headers],[Gameweek 03]],2)&lt;$B$622,INDEX(FPL_Results_Extract[Gameweek 03],MATCH($A392,FPL_Results_Extract[[Player]:[Player]],0)),INDEX(Team_Key[[Abbreviation]:[Abbreviation]],MATCH(LEFT(INDEX(FPL_Fixtures_Extract[],MATCH($A392,FPL_Fixtures_Extract[[Player]:[Player]],0),MATCH(FPL_Combined[[#Headers],[Gameweek 03]],FPL_Fixtures_Extract[#Headers],0)),LEN(INDEX(FPL_Fixtures_Extract[],MATCH($A392,FPL_Fixtures_Extract[[Player]:[Player]],0),MATCH(FPL_Combined[[#Headers],[Gameweek 03]],FPL_Fixtures_Extract[#Headers],0)))-4),Team_Key[[Full Name]:[Full Name]],0))&amp;RIGHT(INDEX(FPL_Fixtures_Extract[],MATCH($A392,FPL_Fixtures_Extract[[Player]:[Player]],0),MATCH(FPL_Combined[[#Headers],[Gameweek 03]],FPL_Fixtures_Extract[#Headers],0)),3))</f>
        <v>MCI(H) 0-2</v>
      </c>
      <c r="E392" t="str">
        <f ca="1">IF(RIGHT(FPL_Combined[[#Headers],[Gameweek 04]],2)&lt;$B$622,INDEX(FPL_Results_Extract[Gameweek 04],MATCH($A392,FPL_Results_Extract[[Player]:[Player]],0)),INDEX(Team_Key[[Abbreviation]:[Abbreviation]],MATCH(LEFT(INDEX(FPL_Fixtures_Extract[],MATCH($A392,FPL_Fixtures_Extract[[Player]:[Player]],0),MATCH(FPL_Combined[[#Headers],[Gameweek 04]],FPL_Fixtures_Extract[#Headers],0)),LEN(INDEX(FPL_Fixtures_Extract[],MATCH($A392,FPL_Fixtures_Extract[[Player]:[Player]],0),MATCH(FPL_Combined[[#Headers],[Gameweek 04]],FPL_Fixtures_Extract[#Headers],0)))-4),Team_Key[[Full Name]:[Full Name]],0))&amp;RIGHT(INDEX(FPL_Fixtures_Extract[],MATCH($A392,FPL_Fixtures_Extract[[Player]:[Player]],0),MATCH(FPL_Combined[[#Headers],[Gameweek 04]],FPL_Fixtures_Extract[#Headers],0)),3))</f>
        <v>TOT(A) 0-0</v>
      </c>
      <c r="F392" t="str">
        <f ca="1">IF(RIGHT(FPL_Combined[[#Headers],[Gameweek 05]],2)&lt;$B$622,INDEX(FPL_Results_Extract[Gameweek 05],MATCH($A392,FPL_Results_Extract[[Player]:[Player]],0)),INDEX(Team_Key[[Abbreviation]:[Abbreviation]],MATCH(LEFT(INDEX(FPL_Fixtures_Extract[],MATCH($A392,FPL_Fixtures_Extract[[Player]:[Player]],0),MATCH(FPL_Combined[[#Headers],[Gameweek 05]],FPL_Fixtures_Extract[#Headers],0)),LEN(INDEX(FPL_Fixtures_Extract[],MATCH($A392,FPL_Fixtures_Extract[[Player]:[Player]],0),MATCH(FPL_Combined[[#Headers],[Gameweek 05]],FPL_Fixtures_Extract[#Headers],0)))-4),Team_Key[[Full Name]:[Full Name]],0))&amp;RIGHT(INDEX(FPL_Fixtures_Extract[],MATCH($A392,FPL_Fixtures_Extract[[Player]:[Player]],0),MATCH(FPL_Combined[[#Headers],[Gameweek 05]],FPL_Fixtures_Extract[#Headers],0)),3))</f>
        <v>CHE(H) 3-1</v>
      </c>
      <c r="G392" t="str">
        <f ca="1">IF(RIGHT(FPL_Combined[[#Headers],[Gameweek 06]],2)&lt;$B$622,INDEX(FPL_Results_Extract[Gameweek 06],MATCH($A392,FPL_Results_Extract[[Player]:[Player]],0)),INDEX(Team_Key[[Abbreviation]:[Abbreviation]],MATCH(LEFT(INDEX(FPL_Fixtures_Extract[],MATCH($A392,FPL_Fixtures_Extract[[Player]:[Player]],0),MATCH(FPL_Combined[[#Headers],[Gameweek 06]],FPL_Fixtures_Extract[#Headers],0)),LEN(INDEX(FPL_Fixtures_Extract[],MATCH($A392,FPL_Fixtures_Extract[[Player]:[Player]],0),MATCH(FPL_Combined[[#Headers],[Gameweek 06]],FPL_Fixtures_Extract[#Headers],0)))-4),Team_Key[[Full Name]:[Full Name]],0))&amp;RIGHT(INDEX(FPL_Fixtures_Extract[],MATCH($A392,FPL_Fixtures_Extract[[Player]:[Player]],0),MATCH(FPL_Combined[[#Headers],[Gameweek 06]],FPL_Fixtures_Extract[#Headers],0)),3))</f>
        <v>SWA(A) 0-0</v>
      </c>
      <c r="H392" t="str">
        <f ca="1">IF(RIGHT(FPL_Combined[[#Headers],[Gameweek 07]],2)&lt;$B$622,INDEX(FPL_Results_Extract[Gameweek 07],MATCH($A392,FPL_Results_Extract[[Player]:[Player]],0)),INDEX(Team_Key[[Abbreviation]:[Abbreviation]],MATCH(LEFT(INDEX(FPL_Fixtures_Extract[],MATCH($A392,FPL_Fixtures_Extract[[Player]:[Player]],0),MATCH(FPL_Combined[[#Headers],[Gameweek 07]],FPL_Fixtures_Extract[#Headers],0)),LEN(INDEX(FPL_Fixtures_Extract[],MATCH($A392,FPL_Fixtures_Extract[[Player]:[Player]],0),MATCH(FPL_Combined[[#Headers],[Gameweek 07]],FPL_Fixtures_Extract[#Headers],0)))-4),Team_Key[[Full Name]:[Full Name]],0))&amp;RIGHT(INDEX(FPL_Fixtures_Extract[],MATCH($A392,FPL_Fixtures_Extract[[Player]:[Player]],0),MATCH(FPL_Combined[[#Headers],[Gameweek 07]],FPL_Fixtures_Extract[#Headers],0)),3))</f>
        <v>WBA(A) 3-2</v>
      </c>
      <c r="I392" t="str">
        <f ca="1">IF(RIGHT(FPL_Combined[[#Headers],[Gameweek 08]],2)&lt;$B$622,INDEX(FPL_Results_Extract[Gameweek 08],MATCH($A392,FPL_Results_Extract[[Player]:[Player]],0)),INDEX(Team_Key[[Abbreviation]:[Abbreviation]],MATCH(LEFT(INDEX(FPL_Fixtures_Extract[],MATCH($A392,FPL_Fixtures_Extract[[Player]:[Player]],0),MATCH(FPL_Combined[[#Headers],[Gameweek 08]],FPL_Fixtures_Extract[#Headers],0)),LEN(INDEX(FPL_Fixtures_Extract[],MATCH($A392,FPL_Fixtures_Extract[[Player]:[Player]],0),MATCH(FPL_Combined[[#Headers],[Gameweek 08]],FPL_Fixtures_Extract[#Headers],0)))-4),Team_Key[[Full Name]:[Full Name]],0))&amp;RIGHT(INDEX(FPL_Fixtures_Extract[],MATCH($A392,FPL_Fixtures_Extract[[Player]:[Player]],0),MATCH(FPL_Combined[[#Headers],[Gameweek 08]],FPL_Fixtures_Extract[#Headers],0)),3))</f>
        <v>LIV(H) 1-1</v>
      </c>
      <c r="J392" t="str">
        <f ca="1">IF(RIGHT(FPL_Combined[[#Headers],[Gameweek 09]],2)&lt;$B$622,INDEX(FPL_Results_Extract[Gameweek 09],MATCH($A392,FPL_Results_Extract[[Player]:[Player]],0)),INDEX(Team_Key[[Abbreviation]:[Abbreviation]],MATCH(LEFT(INDEX(FPL_Fixtures_Extract[],MATCH($A392,FPL_Fixtures_Extract[[Player]:[Player]],0),MATCH(FPL_Combined[[#Headers],[Gameweek 09]],FPL_Fixtures_Extract[#Headers],0)),LEN(INDEX(FPL_Fixtures_Extract[],MATCH($A392,FPL_Fixtures_Extract[[Player]:[Player]],0),MATCH(FPL_Combined[[#Headers],[Gameweek 09]],FPL_Fixtures_Extract[#Headers],0)))-4),Team_Key[[Full Name]:[Full Name]],0))&amp;RIGHT(INDEX(FPL_Fixtures_Extract[],MATCH($A392,FPL_Fixtures_Extract[[Player]:[Player]],0),MATCH(FPL_Combined[[#Headers],[Gameweek 09]],FPL_Fixtures_Extract[#Headers],0)),3))</f>
        <v>MUN(H) 0-3</v>
      </c>
      <c r="K392" t="str">
        <f ca="1">IF(RIGHT(FPL_Combined[[#Headers],[Gameweek 10]],2)&lt;$B$622,INDEX(FPL_Results_Extract[Gameweek 10],MATCH($A392,FPL_Results_Extract[[Player]:[Player]],0)),INDEX(Team_Key[[Abbreviation]:[Abbreviation]],MATCH(LEFT(INDEX(FPL_Fixtures_Extract[],MATCH($A392,FPL_Fixtures_Extract[[Player]:[Player]],0),MATCH(FPL_Combined[[#Headers],[Gameweek 10]],FPL_Fixtures_Extract[#Headers],0)),LEN(INDEX(FPL_Fixtures_Extract[],MATCH($A392,FPL_Fixtures_Extract[[Player]:[Player]],0),MATCH(FPL_Combined[[#Headers],[Gameweek 10]],FPL_Fixtures_Extract[#Headers],0)))-4),Team_Key[[Full Name]:[Full Name]],0))&amp;RIGHT(INDEX(FPL_Fixtures_Extract[],MATCH($A392,FPL_Fixtures_Extract[[Player]:[Player]],0),MATCH(FPL_Combined[[#Headers],[Gameweek 10]],FPL_Fixtures_Extract[#Headers],0)),3))</f>
        <v>ARS(A) 1-2</v>
      </c>
      <c r="L392" t="str">
        <f ca="1">IF(RIGHT(FPL_Combined[[#Headers],[Gameweek 11]],2)&lt;$B$622,INDEX(FPL_Results_Extract[Gameweek 11],MATCH($A392,FPL_Results_Extract[[Player]:[Player]],0)),INDEX(Team_Key[[Abbreviation]:[Abbreviation]],MATCH(LEFT(INDEX(FPL_Fixtures_Extract[],MATCH($A392,FPL_Fixtures_Extract[[Player]:[Player]],0),MATCH(FPL_Combined[[#Headers],[Gameweek 11]],FPL_Fixtures_Extract[#Headers],0)),LEN(INDEX(FPL_Fixtures_Extract[],MATCH($A392,FPL_Fixtures_Extract[[Player]:[Player]],0),MATCH(FPL_Combined[[#Headers],[Gameweek 11]],FPL_Fixtures_Extract[#Headers],0)))-4),Team_Key[[Full Name]:[Full Name]],0))&amp;RIGHT(INDEX(FPL_Fixtures_Extract[],MATCH($A392,FPL_Fixtures_Extract[[Player]:[Player]],0),MATCH(FPL_Combined[[#Headers],[Gameweek 11]],FPL_Fixtures_Extract[#Headers],0)),3))</f>
        <v>SUN(H) 6-2</v>
      </c>
      <c r="M392" t="str">
        <f ca="1">IF(RIGHT(FPL_Combined[[#Headers],[Gameweek 12]],2)&lt;$B$622,INDEX(FPL_Results_Extract[Gameweek 12],MATCH($A392,FPL_Results_Extract[[Player]:[Player]],0)),INDEX(Team_Key[[Abbreviation]:[Abbreviation]],MATCH(LEFT(INDEX(FPL_Fixtures_Extract[],MATCH($A392,FPL_Fixtures_Extract[[Player]:[Player]],0),MATCH(FPL_Combined[[#Headers],[Gameweek 12]],FPL_Fixtures_Extract[#Headers],0)),LEN(INDEX(FPL_Fixtures_Extract[],MATCH($A392,FPL_Fixtures_Extract[[Player]:[Player]],0),MATCH(FPL_Combined[[#Headers],[Gameweek 12]],FPL_Fixtures_Extract[#Headers],0)))-4),Team_Key[[Full Name]:[Full Name]],0))&amp;RIGHT(INDEX(FPL_Fixtures_Extract[],MATCH($A392,FPL_Fixtures_Extract[[Player]:[Player]],0),MATCH(FPL_Combined[[#Headers],[Gameweek 12]],FPL_Fixtures_Extract[#Headers],0)),3))</f>
        <v>WHU(A) 1-1</v>
      </c>
      <c r="N392" t="str">
        <f ca="1">IF(RIGHT(FPL_Combined[[#Headers],[Gameweek 13]],2)&lt;$B$622,INDEX(FPL_Results_Extract[Gameweek 13],MATCH($A392,FPL_Results_Extract[[Player]:[Player]],0)),INDEX(Team_Key[[Abbreviation]:[Abbreviation]],MATCH(LEFT(INDEX(FPL_Fixtures_Extract[],MATCH($A392,FPL_Fixtures_Extract[[Player]:[Player]],0),MATCH(FPL_Combined[[#Headers],[Gameweek 13]],FPL_Fixtures_Extract[#Headers],0)),LEN(INDEX(FPL_Fixtures_Extract[],MATCH($A392,FPL_Fixtures_Extract[[Player]:[Player]],0),MATCH(FPL_Combined[[#Headers],[Gameweek 13]],FPL_Fixtures_Extract[#Headers],0)))-4),Team_Key[[Full Name]:[Full Name]],0))&amp;RIGHT(INDEX(FPL_Fixtures_Extract[],MATCH($A392,FPL_Fixtures_Extract[[Player]:[Player]],0),MATCH(FPL_Combined[[#Headers],[Gameweek 13]],FPL_Fixtures_Extract[#Headers],0)),3))</f>
        <v>AVL(H) 4-0</v>
      </c>
      <c r="O392" t="str">
        <f ca="1">IF(RIGHT(FPL_Combined[[#Headers],[Gameweek 14]],2)&lt;$B$622,INDEX(FPL_Results_Extract[Gameweek 14],MATCH($A392,FPL_Results_Extract[[Player]:[Player]],0)),INDEX(Team_Key[[Abbreviation]:[Abbreviation]],MATCH(LEFT(INDEX(FPL_Fixtures_Extract[],MATCH($A392,FPL_Fixtures_Extract[[Player]:[Player]],0),MATCH(FPL_Combined[[#Headers],[Gameweek 14]],FPL_Fixtures_Extract[#Headers],0)),LEN(INDEX(FPL_Fixtures_Extract[],MATCH($A392,FPL_Fixtures_Extract[[Player]:[Player]],0),MATCH(FPL_Combined[[#Headers],[Gameweek 14]],FPL_Fixtures_Extract[#Headers],0)))-4),Team_Key[[Full Name]:[Full Name]],0))&amp;RIGHT(INDEX(FPL_Fixtures_Extract[],MATCH($A392,FPL_Fixtures_Extract[[Player]:[Player]],0),MATCH(FPL_Combined[[#Headers],[Gameweek 14]],FPL_Fixtures_Extract[#Headers],0)),3))</f>
        <v>BOU(A) 3-3</v>
      </c>
      <c r="P392" t="str">
        <f ca="1">IF(RIGHT(FPL_Combined[[#Headers],[Gameweek 15]],2)&lt;$B$622,INDEX(FPL_Results_Extract[Gameweek 15],MATCH($A392,FPL_Results_Extract[[Player]:[Player]],0)),INDEX(Team_Key[[Abbreviation]:[Abbreviation]],MATCH(LEFT(INDEX(FPL_Fixtures_Extract[],MATCH($A392,FPL_Fixtures_Extract[[Player]:[Player]],0),MATCH(FPL_Combined[[#Headers],[Gameweek 15]],FPL_Fixtures_Extract[#Headers],0)),LEN(INDEX(FPL_Fixtures_Extract[],MATCH($A392,FPL_Fixtures_Extract[[Player]:[Player]],0),MATCH(FPL_Combined[[#Headers],[Gameweek 15]],FPL_Fixtures_Extract[#Headers],0)))-4),Team_Key[[Full Name]:[Full Name]],0))&amp;RIGHT(INDEX(FPL_Fixtures_Extract[],MATCH($A392,FPL_Fixtures_Extract[[Player]:[Player]],0),MATCH(FPL_Combined[[#Headers],[Gameweek 15]],FPL_Fixtures_Extract[#Headers],0)),3))</f>
        <v>CRY(H) 1-1</v>
      </c>
      <c r="Q392" t="str">
        <f ca="1">IF(RIGHT(FPL_Combined[[#Headers],[Gameweek 16]],2)&lt;$B$622,INDEX(FPL_Results_Extract[Gameweek 16],MATCH($A392,FPL_Results_Extract[[Player]:[Player]],0)),INDEX(Team_Key[[Abbreviation]:[Abbreviation]],MATCH(LEFT(INDEX(FPL_Fixtures_Extract[],MATCH($A392,FPL_Fixtures_Extract[[Player]:[Player]],0),MATCH(FPL_Combined[[#Headers],[Gameweek 16]],FPL_Fixtures_Extract[#Headers],0)),LEN(INDEX(FPL_Fixtures_Extract[],MATCH($A392,FPL_Fixtures_Extract[[Player]:[Player]],0),MATCH(FPL_Combined[[#Headers],[Gameweek 16]],FPL_Fixtures_Extract[#Headers],0)))-4),Team_Key[[Full Name]:[Full Name]],0))&amp;RIGHT(INDEX(FPL_Fixtures_Extract[],MATCH($A392,FPL_Fixtures_Extract[[Player]:[Player]],0),MATCH(FPL_Combined[[#Headers],[Gameweek 16]],FPL_Fixtures_Extract[#Headers],0)),3))</f>
        <v>NOR(A) 1-1</v>
      </c>
      <c r="R392" t="str">
        <f ca="1">IF(RIGHT(FPL_Combined[[#Headers],[Gameweek 17]],2)&lt;$B$622,INDEX(FPL_Results_Extract[Gameweek 17],MATCH($A392,FPL_Results_Extract[[Player]:[Player]],0)),INDEX(Team_Key[[Abbreviation]:[Abbreviation]],MATCH(LEFT(INDEX(FPL_Fixtures_Extract[],MATCH($A392,FPL_Fixtures_Extract[[Player]:[Player]],0),MATCH(FPL_Combined[[#Headers],[Gameweek 17]],FPL_Fixtures_Extract[#Headers],0)),LEN(INDEX(FPL_Fixtures_Extract[],MATCH($A392,FPL_Fixtures_Extract[[Player]:[Player]],0),MATCH(FPL_Combined[[#Headers],[Gameweek 17]],FPL_Fixtures_Extract[#Headers],0)))-4),Team_Key[[Full Name]:[Full Name]],0))&amp;RIGHT(INDEX(FPL_Fixtures_Extract[],MATCH($A392,FPL_Fixtures_Extract[[Player]:[Player]],0),MATCH(FPL_Combined[[#Headers],[Gameweek 17]],FPL_Fixtures_Extract[#Headers],0)),3))</f>
        <v>LEI(H) 2-3</v>
      </c>
      <c r="S392" t="str">
        <f ca="1">IF(RIGHT(FPL_Combined[[#Headers],[Gameweek 18]],2)&lt;$B$622,INDEX(FPL_Results_Extract[Gameweek 18],MATCH($A392,FPL_Results_Extract[[Player]:[Player]],0)),INDEX(Team_Key[[Abbreviation]:[Abbreviation]],MATCH(LEFT(INDEX(FPL_Fixtures_Extract[],MATCH($A392,FPL_Fixtures_Extract[[Player]:[Player]],0),MATCH(FPL_Combined[[#Headers],[Gameweek 18]],FPL_Fixtures_Extract[#Headers],0)),LEN(INDEX(FPL_Fixtures_Extract[],MATCH($A392,FPL_Fixtures_Extract[[Player]:[Player]],0),MATCH(FPL_Combined[[#Headers],[Gameweek 18]],FPL_Fixtures_Extract[#Headers],0)))-4),Team_Key[[Full Name]:[Full Name]],0))&amp;RIGHT(INDEX(FPL_Fixtures_Extract[],MATCH($A392,FPL_Fixtures_Extract[[Player]:[Player]],0),MATCH(FPL_Combined[[#Headers],[Gameweek 18]],FPL_Fixtures_Extract[#Headers],0)),3))</f>
        <v>NEW(A) 1-0</v>
      </c>
      <c r="T392" t="str">
        <f ca="1">IF(RIGHT(FPL_Combined[[#Headers],[Gameweek 19]],2)&lt;$B$622,INDEX(FPL_Results_Extract[Gameweek 19],MATCH($A392,FPL_Results_Extract[[Player]:[Player]],0)),INDEX(Team_Key[[Abbreviation]:[Abbreviation]],MATCH(LEFT(INDEX(FPL_Fixtures_Extract[],MATCH($A392,FPL_Fixtures_Extract[[Player]:[Player]],0),MATCH(FPL_Combined[[#Headers],[Gameweek 19]],FPL_Fixtures_Extract[#Headers],0)),LEN(INDEX(FPL_Fixtures_Extract[],MATCH($A392,FPL_Fixtures_Extract[[Player]:[Player]],0),MATCH(FPL_Combined[[#Headers],[Gameweek 19]],FPL_Fixtures_Extract[#Headers],0)))-4),Team_Key[[Full Name]:[Full Name]],0))&amp;RIGHT(INDEX(FPL_Fixtures_Extract[],MATCH($A392,FPL_Fixtures_Extract[[Player]:[Player]],0),MATCH(FPL_Combined[[#Headers],[Gameweek 19]],FPL_Fixtures_Extract[#Headers],0)),3))</f>
        <v>STK(H) 3-4</v>
      </c>
      <c r="U392" t="str">
        <f ca="1">IF(RIGHT(FPL_Combined[[#Headers],[Gameweek 20]],2)&lt;$B$622,INDEX(FPL_Results_Extract[Gameweek 20],MATCH($A392,FPL_Results_Extract[[Player]:[Player]],0)),INDEX(Team_Key[[Abbreviation]:[Abbreviation]],MATCH(LEFT(INDEX(FPL_Fixtures_Extract[],MATCH($A392,FPL_Fixtures_Extract[[Player]:[Player]],0),MATCH(FPL_Combined[[#Headers],[Gameweek 20]],FPL_Fixtures_Extract[#Headers],0)),LEN(INDEX(FPL_Fixtures_Extract[],MATCH($A392,FPL_Fixtures_Extract[[Player]:[Player]],0),MATCH(FPL_Combined[[#Headers],[Gameweek 20]],FPL_Fixtures_Extract[#Headers],0)))-4),Team_Key[[Full Name]:[Full Name]],0))&amp;RIGHT(INDEX(FPL_Fixtures_Extract[],MATCH($A392,FPL_Fixtures_Extract[[Player]:[Player]],0),MATCH(FPL_Combined[[#Headers],[Gameweek 20]],FPL_Fixtures_Extract[#Headers],0)),3))</f>
        <v>TOT(H) 1-1</v>
      </c>
      <c r="V392" t="str">
        <f ca="1">IF(RIGHT(FPL_Combined[[#Headers],[Gameweek 21]],2)&lt;$B$622,INDEX(FPL_Results_Extract[Gameweek 21],MATCH($A392,FPL_Results_Extract[[Player]:[Player]],0)),INDEX(Team_Key[[Abbreviation]:[Abbreviation]],MATCH(LEFT(INDEX(FPL_Fixtures_Extract[],MATCH($A392,FPL_Fixtures_Extract[[Player]:[Player]],0),MATCH(FPL_Combined[[#Headers],[Gameweek 21]],FPL_Fixtures_Extract[#Headers],0)),LEN(INDEX(FPL_Fixtures_Extract[],MATCH($A392,FPL_Fixtures_Extract[[Player]:[Player]],0),MATCH(FPL_Combined[[#Headers],[Gameweek 21]],FPL_Fixtures_Extract[#Headers],0)))-4),Team_Key[[Full Name]:[Full Name]],0))&amp;RIGHT(INDEX(FPL_Fixtures_Extract[],MATCH($A392,FPL_Fixtures_Extract[[Player]:[Player]],0),MATCH(FPL_Combined[[#Headers],[Gameweek 21]],FPL_Fixtures_Extract[#Headers],0)),3))</f>
        <v>MCI(A) 0-0</v>
      </c>
      <c r="W392" t="str">
        <f ca="1">IF(RIGHT(FPL_Combined[[#Headers],[Gameweek 22]],2)&lt;$B$622,INDEX(FPL_Results_Extract[Gameweek 22],MATCH($A392,FPL_Results_Extract[[Player]:[Player]],0)),INDEX(Team_Key[[Abbreviation]:[Abbreviation]],MATCH(LEFT(INDEX(FPL_Fixtures_Extract[],MATCH($A392,FPL_Fixtures_Extract[[Player]:[Player]],0),MATCH(FPL_Combined[[#Headers],[Gameweek 22]],FPL_Fixtures_Extract[#Headers],0)),LEN(INDEX(FPL_Fixtures_Extract[],MATCH($A392,FPL_Fixtures_Extract[[Player]:[Player]],0),MATCH(FPL_Combined[[#Headers],[Gameweek 22]],FPL_Fixtures_Extract[#Headers],0)))-4),Team_Key[[Full Name]:[Full Name]],0))&amp;RIGHT(INDEX(FPL_Fixtures_Extract[],MATCH($A392,FPL_Fixtures_Extract[[Player]:[Player]],0),MATCH(FPL_Combined[[#Headers],[Gameweek 22]],FPL_Fixtures_Extract[#Headers],0)),3))</f>
        <v>CHE(A) 3-3</v>
      </c>
      <c r="X392" t="str">
        <f ca="1">IF(RIGHT(FPL_Combined[[#Headers],[Gameweek 23]],2)&lt;$B$622,INDEX(FPL_Results_Extract[Gameweek 23],MATCH($A392,FPL_Results_Extract[[Player]:[Player]],0)),INDEX(Team_Key[[Abbreviation]:[Abbreviation]],MATCH(LEFT(INDEX(FPL_Fixtures_Extract[],MATCH($A392,FPL_Fixtures_Extract[[Player]:[Player]],0),MATCH(FPL_Combined[[#Headers],[Gameweek 23]],FPL_Fixtures_Extract[#Headers],0)),LEN(INDEX(FPL_Fixtures_Extract[],MATCH($A392,FPL_Fixtures_Extract[[Player]:[Player]],0),MATCH(FPL_Combined[[#Headers],[Gameweek 23]],FPL_Fixtures_Extract[#Headers],0)))-4),Team_Key[[Full Name]:[Full Name]],0))&amp;RIGHT(INDEX(FPL_Fixtures_Extract[],MATCH($A392,FPL_Fixtures_Extract[[Player]:[Player]],0),MATCH(FPL_Combined[[#Headers],[Gameweek 23]],FPL_Fixtures_Extract[#Headers],0)),3))</f>
        <v>SWA(H) 1-2</v>
      </c>
      <c r="Y392" t="str">
        <f ca="1">IF(RIGHT(FPL_Combined[[#Headers],[Gameweek 24]],2)&lt;$B$622,INDEX(FPL_Results_Extract[Team],MATCH($A392,FPL_Results_Extract[[Player]:[Player]],0)),INDEX(Team_Key[[Abbreviation]:[Abbreviation]],MATCH(LEFT(INDEX(FPL_Fixtures_Extract[],MATCH($A392,FPL_Fixtures_Extract[[Player]:[Player]],0),MATCH(FPL_Combined[[#Headers],[Gameweek 24]],FPL_Fixtures_Extract[#Headers],0)),LEN(INDEX(FPL_Fixtures_Extract[],MATCH($A392,FPL_Fixtures_Extract[[Player]:[Player]],0),MATCH(FPL_Combined[[#Headers],[Gameweek 24]],FPL_Fixtures_Extract[#Headers],0)))-4),Team_Key[[Full Name]:[Full Name]],0))&amp;RIGHT(INDEX(FPL_Fixtures_Extract[],MATCH($A392,FPL_Fixtures_Extract[[Player]:[Player]],0),MATCH(FPL_Combined[[#Headers],[Gameweek 24]],FPL_Fixtures_Extract[#Headers],0)),3))</f>
        <v>EVE</v>
      </c>
      <c r="Z392" t="str">
        <f ca="1">IF(RIGHT(FPL_Combined[[#Headers],[Gameweek 25]],2)&lt;$B$622,INDEX(FPL_Results_Extract[Player],MATCH($A392,FPL_Results_Extract[[Player]:[Player]],0)),INDEX(Team_Key[[Abbreviation]:[Abbreviation]],MATCH(LEFT(INDEX(FPL_Fixtures_Extract[],MATCH($A392,FPL_Fixtures_Extract[[Player]:[Player]],0),MATCH(FPL_Combined[[#Headers],[Gameweek 25]],FPL_Fixtures_Extract[#Headers],0)),LEN(INDEX(FPL_Fixtures_Extract[],MATCH($A392,FPL_Fixtures_Extract[[Player]:[Player]],0),MATCH(FPL_Combined[[#Headers],[Gameweek 25]],FPL_Fixtures_Extract[#Headers],0)))-4),Team_Key[[Full Name]:[Full Name]],0))&amp;RIGHT(INDEX(FPL_Fixtures_Extract[],MATCH($A392,FPL_Fixtures_Extract[[Player]:[Player]],0),MATCH(FPL_Combined[[#Headers],[Gameweek 25]],FPL_Fixtures_Extract[#Headers],0)),3))</f>
        <v>Mirallas</v>
      </c>
      <c r="AA392" t="str">
        <f ca="1">IF(RIGHT(FPL_Combined[[#Headers],[Gameweek 26]],2)&lt;$B$622,INDEX(FPL_Results_Extract[Gameweek 01],MATCH($A392,FPL_Results_Extract[[Player]:[Player]],0)),INDEX(Team_Key[[Abbreviation]:[Abbreviation]],MATCH(LEFT(INDEX(FPL_Fixtures_Extract[],MATCH($A392,FPL_Fixtures_Extract[[Player]:[Player]],0),MATCH(FPL_Combined[[#Headers],[Gameweek 26]],FPL_Fixtures_Extract[#Headers],0)),LEN(INDEX(FPL_Fixtures_Extract[],MATCH($A392,FPL_Fixtures_Extract[[Player]:[Player]],0),MATCH(FPL_Combined[[#Headers],[Gameweek 26]],FPL_Fixtures_Extract[#Headers],0)))-4),Team_Key[[Full Name]:[Full Name]],0))&amp;RIGHT(INDEX(FPL_Fixtures_Extract[],MATCH($A392,FPL_Fixtures_Extract[[Player]:[Player]],0),MATCH(FPL_Combined[[#Headers],[Gameweek 26]],FPL_Fixtures_Extract[#Headers],0)),3))</f>
        <v>WAT(H) 2-2</v>
      </c>
      <c r="AB392" t="str">
        <f ca="1">IF(RIGHT(FPL_Combined[[#Headers],[Gameweek 27]],2)&lt;$B$622,INDEX(FPL_Results_Extract[Gameweek 02],MATCH($A392,FPL_Results_Extract[[Player]:[Player]],0)),INDEX(Team_Key[[Abbreviation]:[Abbreviation]],MATCH(LEFT(INDEX(FPL_Fixtures_Extract[],MATCH($A392,FPL_Fixtures_Extract[[Player]:[Player]],0),MATCH(FPL_Combined[[#Headers],[Gameweek 27]],FPL_Fixtures_Extract[#Headers],0)),LEN(INDEX(FPL_Fixtures_Extract[],MATCH($A392,FPL_Fixtures_Extract[[Player]:[Player]],0),MATCH(FPL_Combined[[#Headers],[Gameweek 27]],FPL_Fixtures_Extract[#Headers],0)))-4),Team_Key[[Full Name]:[Full Name]],0))&amp;RIGHT(INDEX(FPL_Fixtures_Extract[],MATCH($A392,FPL_Fixtures_Extract[[Player]:[Player]],0),MATCH(FPL_Combined[[#Headers],[Gameweek 27]],FPL_Fixtures_Extract[#Headers],0)),3))</f>
        <v>SOU(A) 3-0</v>
      </c>
      <c r="AC392" t="str">
        <f ca="1">IF(RIGHT(FPL_Combined[[#Headers],[Gameweek 28]],2)&lt;$B$622,INDEX(FPL_Results_Extract[Gameweek 03],MATCH($A392,FPL_Results_Extract[[Player]:[Player]],0)),INDEX(Team_Key[[Abbreviation]:[Abbreviation]],MATCH(LEFT(INDEX(FPL_Fixtures_Extract[],MATCH($A392,FPL_Fixtures_Extract[[Player]:[Player]],0),MATCH(FPL_Combined[[#Headers],[Gameweek 28]],FPL_Fixtures_Extract[#Headers],0)),LEN(INDEX(FPL_Fixtures_Extract[],MATCH($A392,FPL_Fixtures_Extract[[Player]:[Player]],0),MATCH(FPL_Combined[[#Headers],[Gameweek 28]],FPL_Fixtures_Extract[#Headers],0)))-4),Team_Key[[Full Name]:[Full Name]],0))&amp;RIGHT(INDEX(FPL_Fixtures_Extract[],MATCH($A392,FPL_Fixtures_Extract[[Player]:[Player]],0),MATCH(FPL_Combined[[#Headers],[Gameweek 28]],FPL_Fixtures_Extract[#Headers],0)),3))</f>
        <v>MCI(H) 0-2</v>
      </c>
      <c r="AD392" t="str">
        <f ca="1">IF(RIGHT(FPL_Combined[[#Headers],[Gameweek 29]],2)&lt;$B$622,INDEX(FPL_Results_Extract[Gameweek 04],MATCH($A392,FPL_Results_Extract[[Player]:[Player]],0)),INDEX(Team_Key[[Abbreviation]:[Abbreviation]],MATCH(LEFT(INDEX(FPL_Fixtures_Extract[],MATCH($A392,FPL_Fixtures_Extract[[Player]:[Player]],0),MATCH(FPL_Combined[[#Headers],[Gameweek 29]],FPL_Fixtures_Extract[#Headers],0)),LEN(INDEX(FPL_Fixtures_Extract[],MATCH($A392,FPL_Fixtures_Extract[[Player]:[Player]],0),MATCH(FPL_Combined[[#Headers],[Gameweek 29]],FPL_Fixtures_Extract[#Headers],0)))-4),Team_Key[[Full Name]:[Full Name]],0))&amp;RIGHT(INDEX(FPL_Fixtures_Extract[],MATCH($A392,FPL_Fixtures_Extract[[Player]:[Player]],0),MATCH(FPL_Combined[[#Headers],[Gameweek 29]],FPL_Fixtures_Extract[#Headers],0)),3))</f>
        <v>WHU(H)</v>
      </c>
      <c r="AE392" t="e">
        <f ca="1">IF(RIGHT(FPL_Combined[[#Headers],[Gameweek 30]],2)&lt;$B$622,INDEX(FPL_Results_Extract[Gameweek 05],MATCH($A392,FPL_Results_Extract[[Player]:[Player]],0)),INDEX(Team_Key[[Abbreviation]:[Abbreviation]],MATCH(LEFT(INDEX(FPL_Fixtures_Extract[],MATCH($A392,FPL_Fixtures_Extract[[Player]:[Player]],0),MATCH(FPL_Combined[[#Headers],[Gameweek 30]],FPL_Fixtures_Extract[#Headers],0)),LEN(INDEX(FPL_Fixtures_Extract[],MATCH($A392,FPL_Fixtures_Extract[[Player]:[Player]],0),MATCH(FPL_Combined[[#Headers],[Gameweek 30]],FPL_Fixtures_Extract[#Headers],0)))-4),Team_Key[[Full Name]:[Full Name]],0))&amp;RIGHT(INDEX(FPL_Fixtures_Extract[],MATCH($A392,FPL_Fixtures_Extract[[Player]:[Player]],0),MATCH(FPL_Combined[[#Headers],[Gameweek 30]],FPL_Fixtures_Extract[#Headers],0)),3))</f>
        <v>#VALUE!</v>
      </c>
      <c r="AF392" t="str">
        <f ca="1">IF(RIGHT(FPL_Combined[[#Headers],[Gameweek 31]],2)&lt;$B$622,INDEX(FPL_Results_Extract[Gameweek 06],MATCH($A392,FPL_Results_Extract[[Player]:[Player]],0)),INDEX(Team_Key[[Abbreviation]:[Abbreviation]],MATCH(LEFT(INDEX(FPL_Fixtures_Extract[],MATCH($A392,FPL_Fixtures_Extract[[Player]:[Player]],0),MATCH(FPL_Combined[[#Headers],[Gameweek 31]],FPL_Fixtures_Extract[#Headers],0)),LEN(INDEX(FPL_Fixtures_Extract[],MATCH($A392,FPL_Fixtures_Extract[[Player]:[Player]],0),MATCH(FPL_Combined[[#Headers],[Gameweek 31]],FPL_Fixtures_Extract[#Headers],0)))-4),Team_Key[[Full Name]:[Full Name]],0))&amp;RIGHT(INDEX(FPL_Fixtures_Extract[],MATCH($A392,FPL_Fixtures_Extract[[Player]:[Player]],0),MATCH(FPL_Combined[[#Headers],[Gameweek 31]],FPL_Fixtures_Extract[#Headers],0)),3))</f>
        <v>ARS(H)</v>
      </c>
      <c r="AG392" t="str">
        <f ca="1">IF(RIGHT(FPL_Combined[[#Headers],[Gameweek 32]],2)&lt;$B$622,INDEX(FPL_Results_Extract[Gameweek 07],MATCH($A392,FPL_Results_Extract[[Player]:[Player]],0)),INDEX(Team_Key[[Abbreviation]:[Abbreviation]],MATCH(LEFT(INDEX(FPL_Fixtures_Extract[],MATCH($A392,FPL_Fixtures_Extract[[Player]:[Player]],0),MATCH(FPL_Combined[[#Headers],[Gameweek 32]],FPL_Fixtures_Extract[#Headers],0)),LEN(INDEX(FPL_Fixtures_Extract[],MATCH($A392,FPL_Fixtures_Extract[[Player]:[Player]],0),MATCH(FPL_Combined[[#Headers],[Gameweek 32]],FPL_Fixtures_Extract[#Headers],0)))-4),Team_Key[[Full Name]:[Full Name]],0))&amp;RIGHT(INDEX(FPL_Fixtures_Extract[],MATCH($A392,FPL_Fixtures_Extract[[Player]:[Player]],0),MATCH(FPL_Combined[[#Headers],[Gameweek 32]],FPL_Fixtures_Extract[#Headers],0)),3))</f>
        <v>MUN(A)</v>
      </c>
      <c r="AH392" t="str">
        <f ca="1">IF(RIGHT(FPL_Combined[[#Headers],[Gameweek 33]],2)&lt;$B$622,INDEX(FPL_Results_Extract[Gameweek 08],MATCH($A392,FPL_Results_Extract[[Player]:[Player]],0)),INDEX(Team_Key[[Abbreviation]:[Abbreviation]],MATCH(LEFT(INDEX(FPL_Fixtures_Extract[],MATCH($A392,FPL_Fixtures_Extract[[Player]:[Player]],0),MATCH(FPL_Combined[[#Headers],[Gameweek 33]],FPL_Fixtures_Extract[#Headers],0)),LEN(INDEX(FPL_Fixtures_Extract[],MATCH($A392,FPL_Fixtures_Extract[[Player]:[Player]],0),MATCH(FPL_Combined[[#Headers],[Gameweek 33]],FPL_Fixtures_Extract[#Headers],0)))-4),Team_Key[[Full Name]:[Full Name]],0))&amp;RIGHT(INDEX(FPL_Fixtures_Extract[],MATCH($A392,FPL_Fixtures_Extract[[Player]:[Player]],0),MATCH(FPL_Combined[[#Headers],[Gameweek 33]],FPL_Fixtures_Extract[#Headers],0)),3))</f>
        <v>WAT(A)</v>
      </c>
      <c r="AI392" t="str">
        <f ca="1">IF(RIGHT(FPL_Combined[[#Headers],[Gameweek 34]],2)&lt;$B$622,INDEX(FPL_Results_Extract[Gameweek 09],MATCH($A392,FPL_Results_Extract[[Player]:[Player]],0)),INDEX(Team_Key[[Abbreviation]:[Abbreviation]],MATCH(LEFT(INDEX(FPL_Fixtures_Extract[],MATCH($A392,FPL_Fixtures_Extract[[Player]:[Player]],0),MATCH(FPL_Combined[[#Headers],[Gameweek 34]],FPL_Fixtures_Extract[#Headers],0)),LEN(INDEX(FPL_Fixtures_Extract[],MATCH($A392,FPL_Fixtures_Extract[[Player]:[Player]],0),MATCH(FPL_Combined[[#Headers],[Gameweek 34]],FPL_Fixtures_Extract[#Headers],0)))-4),Team_Key[[Full Name]:[Full Name]],0))&amp;RIGHT(INDEX(FPL_Fixtures_Extract[],MATCH($A392,FPL_Fixtures_Extract[[Player]:[Player]],0),MATCH(FPL_Combined[[#Headers],[Gameweek 34]],FPL_Fixtures_Extract[#Headers],0)),3))</f>
        <v>SOU(H)</v>
      </c>
      <c r="AJ392" t="str">
        <f ca="1">IF(RIGHT(FPL_Combined[[#Headers],[Gameweek 35]],2)&lt;$B$622,INDEX(FPL_Results_Extract[Gameweek 10],MATCH($A392,FPL_Results_Extract[[Player]:[Player]],0)),INDEX(Team_Key[[Abbreviation]:[Abbreviation]],MATCH(LEFT(INDEX(FPL_Fixtures_Extract[],MATCH($A392,FPL_Fixtures_Extract[[Player]:[Player]],0),MATCH(FPL_Combined[[#Headers],[Gameweek 35]],FPL_Fixtures_Extract[#Headers],0)),LEN(INDEX(FPL_Fixtures_Extract[],MATCH($A392,FPL_Fixtures_Extract[[Player]:[Player]],0),MATCH(FPL_Combined[[#Headers],[Gameweek 35]],FPL_Fixtures_Extract[#Headers],0)))-4),Team_Key[[Full Name]:[Full Name]],0))&amp;RIGHT(INDEX(FPL_Fixtures_Extract[],MATCH($A392,FPL_Fixtures_Extract[[Player]:[Player]],0),MATCH(FPL_Combined[[#Headers],[Gameweek 35]],FPL_Fixtures_Extract[#Headers],0)),3))</f>
        <v>CRY(A)</v>
      </c>
      <c r="AK392" t="str">
        <f ca="1">IF(RIGHT(FPL_Combined[[#Headers],[Gameweek 36]],2)&lt;$B$622,INDEX(FPL_Results_Extract[Gameweek 11],MATCH($A392,FPL_Results_Extract[[Player]:[Player]],0)),INDEX(Team_Key[[Abbreviation]:[Abbreviation]],MATCH(LEFT(INDEX(FPL_Fixtures_Extract[],MATCH($A392,FPL_Fixtures_Extract[[Player]:[Player]],0),MATCH(FPL_Combined[[#Headers],[Gameweek 36]],FPL_Fixtures_Extract[#Headers],0)),LEN(INDEX(FPL_Fixtures_Extract[],MATCH($A392,FPL_Fixtures_Extract[[Player]:[Player]],0),MATCH(FPL_Combined[[#Headers],[Gameweek 36]],FPL_Fixtures_Extract[#Headers],0)))-4),Team_Key[[Full Name]:[Full Name]],0))&amp;RIGHT(INDEX(FPL_Fixtures_Extract[],MATCH($A392,FPL_Fixtures_Extract[[Player]:[Player]],0),MATCH(FPL_Combined[[#Headers],[Gameweek 36]],FPL_Fixtures_Extract[#Headers],0)),3))</f>
        <v>BOU(H)</v>
      </c>
      <c r="AL392" t="str">
        <f ca="1">IF(RIGHT(FPL_Combined[[#Headers],[Gameweek 37]],2)&lt;$B$622,INDEX(FPL_Results_Extract[Gameweek 12],MATCH($A392,FPL_Results_Extract[[Player]:[Player]],0)),INDEX(Team_Key[[Abbreviation]:[Abbreviation]],MATCH(LEFT(INDEX(FPL_Fixtures_Extract[],MATCH($A392,FPL_Fixtures_Extract[[Player]:[Player]],0),MATCH(FPL_Combined[[#Headers],[Gameweek 37]],FPL_Fixtures_Extract[#Headers],0)),LEN(INDEX(FPL_Fixtures_Extract[],MATCH($A392,FPL_Fixtures_Extract[[Player]:[Player]],0),MATCH(FPL_Combined[[#Headers],[Gameweek 37]],FPL_Fixtures_Extract[#Headers],0)))-4),Team_Key[[Full Name]:[Full Name]],0))&amp;RIGHT(INDEX(FPL_Fixtures_Extract[],MATCH($A392,FPL_Fixtures_Extract[[Player]:[Player]],0),MATCH(FPL_Combined[[#Headers],[Gameweek 37]],FPL_Fixtures_Extract[#Headers],0)),3))</f>
        <v>LEI(A)</v>
      </c>
      <c r="AM392" t="str">
        <f ca="1">IF(RIGHT(FPL_Combined[[#Headers],[Gameweek 38]],2)&lt;$B$622,INDEX(FPL_Results_Extract[Gameweek 13],MATCH($A392,FPL_Results_Extract[[Player]:[Player]],0)),INDEX(Team_Key[[Abbreviation]:[Abbreviation]],MATCH(LEFT(INDEX(FPL_Fixtures_Extract[],MATCH($A392,FPL_Fixtures_Extract[[Player]:[Player]],0),MATCH(FPL_Combined[[#Headers],[Gameweek 38]],FPL_Fixtures_Extract[#Headers],0)),LEN(INDEX(FPL_Fixtures_Extract[],MATCH($A392,FPL_Fixtures_Extract[[Player]:[Player]],0),MATCH(FPL_Combined[[#Headers],[Gameweek 38]],FPL_Fixtures_Extract[#Headers],0)))-4),Team_Key[[Full Name]:[Full Name]],0))&amp;RIGHT(INDEX(FPL_Fixtures_Extract[],MATCH($A392,FPL_Fixtures_Extract[[Player]:[Player]],0),MATCH(FPL_Combined[[#Headers],[Gameweek 38]],FPL_Fixtures_Extract[#Headers],0)),3))</f>
        <v>NOR(H)</v>
      </c>
    </row>
    <row r="393" spans="1:39" x14ac:dyDescent="0.45">
      <c r="A393" t="s">
        <v>109</v>
      </c>
      <c r="B393" t="str">
        <f ca="1">IF(RIGHT(FPL_Combined[[#Headers],[Gameweek 01]],2)&lt;$B$622,INDEX(FPL_Results_Extract[Gameweek 01],MATCH($A393,FPL_Results_Extract[[Player]:[Player]],0)),INDEX(Team_Key[[Abbreviation]:[Abbreviation]],MATCH(LEFT(INDEX(FPL_Fixtures_Extract[],MATCH($A393,FPL_Fixtures_Extract[[Player]:[Player]],0),MATCH(FPL_Combined[[#Headers],[Gameweek 01]],FPL_Fixtures_Extract[#Headers],0)),LEN(INDEX(FPL_Fixtures_Extract[],MATCH($A393,FPL_Fixtures_Extract[[Player]:[Player]],0),MATCH(FPL_Combined[[#Headers],[Gameweek 01]],FPL_Fixtures_Extract[#Headers],0)))-4),Team_Key[[Full Name]:[Full Name]],0))&amp;RIGHT(INDEX(FPL_Fixtures_Extract[],MATCH($A393,FPL_Fixtures_Extract[[Player]:[Player]],0),MATCH(FPL_Combined[[#Headers],[Gameweek 01]],FPL_Fixtures_Extract[#Headers],0)),3))</f>
        <v>SOU(H) 2-2</v>
      </c>
      <c r="C393" t="str">
        <f ca="1">IF(RIGHT(FPL_Combined[[#Headers],[Gameweek 02]],2)&lt;$B$622,INDEX(FPL_Results_Extract[Gameweek 02],MATCH($A393,FPL_Results_Extract[[Player]:[Player]],0)),INDEX(Team_Key[[Abbreviation]:[Abbreviation]],MATCH(LEFT(INDEX(FPL_Fixtures_Extract[],MATCH($A393,FPL_Fixtures_Extract[[Player]:[Player]],0),MATCH(FPL_Combined[[#Headers],[Gameweek 02]],FPL_Fixtures_Extract[#Headers],0)),LEN(INDEX(FPL_Fixtures_Extract[],MATCH($A393,FPL_Fixtures_Extract[[Player]:[Player]],0),MATCH(FPL_Combined[[#Headers],[Gameweek 02]],FPL_Fixtures_Extract[#Headers],0)))-4),Team_Key[[Full Name]:[Full Name]],0))&amp;RIGHT(INDEX(FPL_Fixtures_Extract[],MATCH($A393,FPL_Fixtures_Extract[[Player]:[Player]],0),MATCH(FPL_Combined[[#Headers],[Gameweek 02]],FPL_Fixtures_Extract[#Headers],0)),3))</f>
        <v>SWA(A) 0-2</v>
      </c>
      <c r="D393" t="str">
        <f ca="1">IF(RIGHT(FPL_Combined[[#Headers],[Gameweek 03]],2)&lt;$B$622,INDEX(FPL_Results_Extract[Gameweek 03],MATCH($A393,FPL_Results_Extract[[Player]:[Player]],0)),INDEX(Team_Key[[Abbreviation]:[Abbreviation]],MATCH(LEFT(INDEX(FPL_Fixtures_Extract[],MATCH($A393,FPL_Fixtures_Extract[[Player]:[Player]],0),MATCH(FPL_Combined[[#Headers],[Gameweek 03]],FPL_Fixtures_Extract[#Headers],0)),LEN(INDEX(FPL_Fixtures_Extract[],MATCH($A393,FPL_Fixtures_Extract[[Player]:[Player]],0),MATCH(FPL_Combined[[#Headers],[Gameweek 03]],FPL_Fixtures_Extract[#Headers],0)))-4),Team_Key[[Full Name]:[Full Name]],0))&amp;RIGHT(INDEX(FPL_Fixtures_Extract[],MATCH($A393,FPL_Fixtures_Extract[[Player]:[Player]],0),MATCH(FPL_Combined[[#Headers],[Gameweek 03]],FPL_Fixtures_Extract[#Headers],0)),3))</f>
        <v>MUN(A) 0-0</v>
      </c>
      <c r="E393" t="str">
        <f ca="1">IF(RIGHT(FPL_Combined[[#Headers],[Gameweek 04]],2)&lt;$B$622,INDEX(FPL_Results_Extract[Gameweek 04],MATCH($A393,FPL_Results_Extract[[Player]:[Player]],0)),INDEX(Team_Key[[Abbreviation]:[Abbreviation]],MATCH(LEFT(INDEX(FPL_Fixtures_Extract[],MATCH($A393,FPL_Fixtures_Extract[[Player]:[Player]],0),MATCH(FPL_Combined[[#Headers],[Gameweek 04]],FPL_Fixtures_Extract[#Headers],0)),LEN(INDEX(FPL_Fixtures_Extract[],MATCH($A393,FPL_Fixtures_Extract[[Player]:[Player]],0),MATCH(FPL_Combined[[#Headers],[Gameweek 04]],FPL_Fixtures_Extract[#Headers],0)))-4),Team_Key[[Full Name]:[Full Name]],0))&amp;RIGHT(INDEX(FPL_Fixtures_Extract[],MATCH($A393,FPL_Fixtures_Extract[[Player]:[Player]],0),MATCH(FPL_Combined[[#Headers],[Gameweek 04]],FPL_Fixtures_Extract[#Headers],0)),3))</f>
        <v>ARS(H) 0-1</v>
      </c>
      <c r="F393" t="str">
        <f ca="1">IF(RIGHT(FPL_Combined[[#Headers],[Gameweek 05]],2)&lt;$B$622,INDEX(FPL_Results_Extract[Gameweek 05],MATCH($A393,FPL_Results_Extract[[Player]:[Player]],0)),INDEX(Team_Key[[Abbreviation]:[Abbreviation]],MATCH(LEFT(INDEX(FPL_Fixtures_Extract[],MATCH($A393,FPL_Fixtures_Extract[[Player]:[Player]],0),MATCH(FPL_Combined[[#Headers],[Gameweek 05]],FPL_Fixtures_Extract[#Headers],0)),LEN(INDEX(FPL_Fixtures_Extract[],MATCH($A393,FPL_Fixtures_Extract[[Player]:[Player]],0),MATCH(FPL_Combined[[#Headers],[Gameweek 05]],FPL_Fixtures_Extract[#Headers],0)))-4),Team_Key[[Full Name]:[Full Name]],0))&amp;RIGHT(INDEX(FPL_Fixtures_Extract[],MATCH($A393,FPL_Fixtures_Extract[[Player]:[Player]],0),MATCH(FPL_Combined[[#Headers],[Gameweek 05]],FPL_Fixtures_Extract[#Headers],0)),3))</f>
        <v>WHU(A) 0-2</v>
      </c>
      <c r="G393" t="str">
        <f ca="1">IF(RIGHT(FPL_Combined[[#Headers],[Gameweek 06]],2)&lt;$B$622,INDEX(FPL_Results_Extract[Gameweek 06],MATCH($A393,FPL_Results_Extract[[Player]:[Player]],0)),INDEX(Team_Key[[Abbreviation]:[Abbreviation]],MATCH(LEFT(INDEX(FPL_Fixtures_Extract[],MATCH($A393,FPL_Fixtures_Extract[[Player]:[Player]],0),MATCH(FPL_Combined[[#Headers],[Gameweek 06]],FPL_Fixtures_Extract[#Headers],0)),LEN(INDEX(FPL_Fixtures_Extract[],MATCH($A393,FPL_Fixtures_Extract[[Player]:[Player]],0),MATCH(FPL_Combined[[#Headers],[Gameweek 06]],FPL_Fixtures_Extract[#Headers],0)))-4),Team_Key[[Full Name]:[Full Name]],0))&amp;RIGHT(INDEX(FPL_Fixtures_Extract[],MATCH($A393,FPL_Fixtures_Extract[[Player]:[Player]],0),MATCH(FPL_Combined[[#Headers],[Gameweek 06]],FPL_Fixtures_Extract[#Headers],0)),3))</f>
        <v>WAT(H) 1-2</v>
      </c>
      <c r="H393" t="str">
        <f ca="1">IF(RIGHT(FPL_Combined[[#Headers],[Gameweek 07]],2)&lt;$B$622,INDEX(FPL_Results_Extract[Gameweek 07],MATCH($A393,FPL_Results_Extract[[Player]:[Player]],0)),INDEX(Team_Key[[Abbreviation]:[Abbreviation]],MATCH(LEFT(INDEX(FPL_Fixtures_Extract[],MATCH($A393,FPL_Fixtures_Extract[[Player]:[Player]],0),MATCH(FPL_Combined[[#Headers],[Gameweek 07]],FPL_Fixtures_Extract[#Headers],0)),LEN(INDEX(FPL_Fixtures_Extract[],MATCH($A393,FPL_Fixtures_Extract[[Player]:[Player]],0),MATCH(FPL_Combined[[#Headers],[Gameweek 07]],FPL_Fixtures_Extract[#Headers],0)))-4),Team_Key[[Full Name]:[Full Name]],0))&amp;RIGHT(INDEX(FPL_Fixtures_Extract[],MATCH($A393,FPL_Fixtures_Extract[[Player]:[Player]],0),MATCH(FPL_Combined[[#Headers],[Gameweek 07]],FPL_Fixtures_Extract[#Headers],0)),3))</f>
        <v>CHE(H) 2-2</v>
      </c>
      <c r="I393" t="str">
        <f ca="1">IF(RIGHT(FPL_Combined[[#Headers],[Gameweek 08]],2)&lt;$B$622,INDEX(FPL_Results_Extract[Gameweek 08],MATCH($A393,FPL_Results_Extract[[Player]:[Player]],0)),INDEX(Team_Key[[Abbreviation]:[Abbreviation]],MATCH(LEFT(INDEX(FPL_Fixtures_Extract[],MATCH($A393,FPL_Fixtures_Extract[[Player]:[Player]],0),MATCH(FPL_Combined[[#Headers],[Gameweek 08]],FPL_Fixtures_Extract[#Headers],0)),LEN(INDEX(FPL_Fixtures_Extract[],MATCH($A393,FPL_Fixtures_Extract[[Player]:[Player]],0),MATCH(FPL_Combined[[#Headers],[Gameweek 08]],FPL_Fixtures_Extract[#Headers],0)))-4),Team_Key[[Full Name]:[Full Name]],0))&amp;RIGHT(INDEX(FPL_Fixtures_Extract[],MATCH($A393,FPL_Fixtures_Extract[[Player]:[Player]],0),MATCH(FPL_Combined[[#Headers],[Gameweek 08]],FPL_Fixtures_Extract[#Headers],0)),3))</f>
        <v>MCI(A) 1-6</v>
      </c>
      <c r="J393" t="str">
        <f ca="1">IF(RIGHT(FPL_Combined[[#Headers],[Gameweek 09]],2)&lt;$B$622,INDEX(FPL_Results_Extract[Gameweek 09],MATCH($A393,FPL_Results_Extract[[Player]:[Player]],0)),INDEX(Team_Key[[Abbreviation]:[Abbreviation]],MATCH(LEFT(INDEX(FPL_Fixtures_Extract[],MATCH($A393,FPL_Fixtures_Extract[[Player]:[Player]],0),MATCH(FPL_Combined[[#Headers],[Gameweek 09]],FPL_Fixtures_Extract[#Headers],0)),LEN(INDEX(FPL_Fixtures_Extract[],MATCH($A393,FPL_Fixtures_Extract[[Player]:[Player]],0),MATCH(FPL_Combined[[#Headers],[Gameweek 09]],FPL_Fixtures_Extract[#Headers],0)))-4),Team_Key[[Full Name]:[Full Name]],0))&amp;RIGHT(INDEX(FPL_Fixtures_Extract[],MATCH($A393,FPL_Fixtures_Extract[[Player]:[Player]],0),MATCH(FPL_Combined[[#Headers],[Gameweek 09]],FPL_Fixtures_Extract[#Headers],0)),3))</f>
        <v>NOR(H) 6-2</v>
      </c>
      <c r="K393" t="str">
        <f ca="1">IF(RIGHT(FPL_Combined[[#Headers],[Gameweek 10]],2)&lt;$B$622,INDEX(FPL_Results_Extract[Gameweek 10],MATCH($A393,FPL_Results_Extract[[Player]:[Player]],0)),INDEX(Team_Key[[Abbreviation]:[Abbreviation]],MATCH(LEFT(INDEX(FPL_Fixtures_Extract[],MATCH($A393,FPL_Fixtures_Extract[[Player]:[Player]],0),MATCH(FPL_Combined[[#Headers],[Gameweek 10]],FPL_Fixtures_Extract[#Headers],0)),LEN(INDEX(FPL_Fixtures_Extract[],MATCH($A393,FPL_Fixtures_Extract[[Player]:[Player]],0),MATCH(FPL_Combined[[#Headers],[Gameweek 10]],FPL_Fixtures_Extract[#Headers],0)))-4),Team_Key[[Full Name]:[Full Name]],0))&amp;RIGHT(INDEX(FPL_Fixtures_Extract[],MATCH($A393,FPL_Fixtures_Extract[[Player]:[Player]],0),MATCH(FPL_Combined[[#Headers],[Gameweek 10]],FPL_Fixtures_Extract[#Headers],0)),3))</f>
        <v>SUN(A) 0-3</v>
      </c>
      <c r="L393" t="str">
        <f ca="1">IF(RIGHT(FPL_Combined[[#Headers],[Gameweek 11]],2)&lt;$B$622,INDEX(FPL_Results_Extract[Gameweek 11],MATCH($A393,FPL_Results_Extract[[Player]:[Player]],0)),INDEX(Team_Key[[Abbreviation]:[Abbreviation]],MATCH(LEFT(INDEX(FPL_Fixtures_Extract[],MATCH($A393,FPL_Fixtures_Extract[[Player]:[Player]],0),MATCH(FPL_Combined[[#Headers],[Gameweek 11]],FPL_Fixtures_Extract[#Headers],0)),LEN(INDEX(FPL_Fixtures_Extract[],MATCH($A393,FPL_Fixtures_Extract[[Player]:[Player]],0),MATCH(FPL_Combined[[#Headers],[Gameweek 11]],FPL_Fixtures_Extract[#Headers],0)))-4),Team_Key[[Full Name]:[Full Name]],0))&amp;RIGHT(INDEX(FPL_Fixtures_Extract[],MATCH($A393,FPL_Fixtures_Extract[[Player]:[Player]],0),MATCH(FPL_Combined[[#Headers],[Gameweek 11]],FPL_Fixtures_Extract[#Headers],0)),3))</f>
        <v>STK(H) 0-0</v>
      </c>
      <c r="M393" t="str">
        <f ca="1">IF(RIGHT(FPL_Combined[[#Headers],[Gameweek 12]],2)&lt;$B$622,INDEX(FPL_Results_Extract[Gameweek 12],MATCH($A393,FPL_Results_Extract[[Player]:[Player]],0)),INDEX(Team_Key[[Abbreviation]:[Abbreviation]],MATCH(LEFT(INDEX(FPL_Fixtures_Extract[],MATCH($A393,FPL_Fixtures_Extract[[Player]:[Player]],0),MATCH(FPL_Combined[[#Headers],[Gameweek 12]],FPL_Fixtures_Extract[#Headers],0)),LEN(INDEX(FPL_Fixtures_Extract[],MATCH($A393,FPL_Fixtures_Extract[[Player]:[Player]],0),MATCH(FPL_Combined[[#Headers],[Gameweek 12]],FPL_Fixtures_Extract[#Headers],0)))-4),Team_Key[[Full Name]:[Full Name]],0))&amp;RIGHT(INDEX(FPL_Fixtures_Extract[],MATCH($A393,FPL_Fixtures_Extract[[Player]:[Player]],0),MATCH(FPL_Combined[[#Headers],[Gameweek 12]],FPL_Fixtures_Extract[#Headers],0)),3))</f>
        <v>BOU(A) 1-0</v>
      </c>
      <c r="N393" t="str">
        <f ca="1">IF(RIGHT(FPL_Combined[[#Headers],[Gameweek 13]],2)&lt;$B$622,INDEX(FPL_Results_Extract[Gameweek 13],MATCH($A393,FPL_Results_Extract[[Player]:[Player]],0)),INDEX(Team_Key[[Abbreviation]:[Abbreviation]],MATCH(LEFT(INDEX(FPL_Fixtures_Extract[],MATCH($A393,FPL_Fixtures_Extract[[Player]:[Player]],0),MATCH(FPL_Combined[[#Headers],[Gameweek 13]],FPL_Fixtures_Extract[#Headers],0)),LEN(INDEX(FPL_Fixtures_Extract[],MATCH($A393,FPL_Fixtures_Extract[[Player]:[Player]],0),MATCH(FPL_Combined[[#Headers],[Gameweek 13]],FPL_Fixtures_Extract[#Headers],0)))-4),Team_Key[[Full Name]:[Full Name]],0))&amp;RIGHT(INDEX(FPL_Fixtures_Extract[],MATCH($A393,FPL_Fixtures_Extract[[Player]:[Player]],0),MATCH(FPL_Combined[[#Headers],[Gameweek 13]],FPL_Fixtures_Extract[#Headers],0)),3))</f>
        <v>LEI(H) 0-3</v>
      </c>
      <c r="O393" t="str">
        <f ca="1">IF(RIGHT(FPL_Combined[[#Headers],[Gameweek 14]],2)&lt;$B$622,INDEX(FPL_Results_Extract[Gameweek 14],MATCH($A393,FPL_Results_Extract[[Player]:[Player]],0)),INDEX(Team_Key[[Abbreviation]:[Abbreviation]],MATCH(LEFT(INDEX(FPL_Fixtures_Extract[],MATCH($A393,FPL_Fixtures_Extract[[Player]:[Player]],0),MATCH(FPL_Combined[[#Headers],[Gameweek 14]],FPL_Fixtures_Extract[#Headers],0)),LEN(INDEX(FPL_Fixtures_Extract[],MATCH($A393,FPL_Fixtures_Extract[[Player]:[Player]],0),MATCH(FPL_Combined[[#Headers],[Gameweek 14]],FPL_Fixtures_Extract[#Headers],0)))-4),Team_Key[[Full Name]:[Full Name]],0))&amp;RIGHT(INDEX(FPL_Fixtures_Extract[],MATCH($A393,FPL_Fixtures_Extract[[Player]:[Player]],0),MATCH(FPL_Combined[[#Headers],[Gameweek 14]],FPL_Fixtures_Extract[#Headers],0)),3))</f>
        <v>CRY(A) 1-5</v>
      </c>
      <c r="P393" t="str">
        <f ca="1">IF(RIGHT(FPL_Combined[[#Headers],[Gameweek 15]],2)&lt;$B$622,INDEX(FPL_Results_Extract[Gameweek 15],MATCH($A393,FPL_Results_Extract[[Player]:[Player]],0)),INDEX(Team_Key[[Abbreviation]:[Abbreviation]],MATCH(LEFT(INDEX(FPL_Fixtures_Extract[],MATCH($A393,FPL_Fixtures_Extract[[Player]:[Player]],0),MATCH(FPL_Combined[[#Headers],[Gameweek 15]],FPL_Fixtures_Extract[#Headers],0)),LEN(INDEX(FPL_Fixtures_Extract[],MATCH($A393,FPL_Fixtures_Extract[[Player]:[Player]],0),MATCH(FPL_Combined[[#Headers],[Gameweek 15]],FPL_Fixtures_Extract[#Headers],0)))-4),Team_Key[[Full Name]:[Full Name]],0))&amp;RIGHT(INDEX(FPL_Fixtures_Extract[],MATCH($A393,FPL_Fixtures_Extract[[Player]:[Player]],0),MATCH(FPL_Combined[[#Headers],[Gameweek 15]],FPL_Fixtures_Extract[#Headers],0)),3))</f>
        <v>LIV(H) 2-0</v>
      </c>
      <c r="Q393" t="str">
        <f ca="1">IF(RIGHT(FPL_Combined[[#Headers],[Gameweek 16]],2)&lt;$B$622,INDEX(FPL_Results_Extract[Gameweek 16],MATCH($A393,FPL_Results_Extract[[Player]:[Player]],0)),INDEX(Team_Key[[Abbreviation]:[Abbreviation]],MATCH(LEFT(INDEX(FPL_Fixtures_Extract[],MATCH($A393,FPL_Fixtures_Extract[[Player]:[Player]],0),MATCH(FPL_Combined[[#Headers],[Gameweek 16]],FPL_Fixtures_Extract[#Headers],0)),LEN(INDEX(FPL_Fixtures_Extract[],MATCH($A393,FPL_Fixtures_Extract[[Player]:[Player]],0),MATCH(FPL_Combined[[#Headers],[Gameweek 16]],FPL_Fixtures_Extract[#Headers],0)))-4),Team_Key[[Full Name]:[Full Name]],0))&amp;RIGHT(INDEX(FPL_Fixtures_Extract[],MATCH($A393,FPL_Fixtures_Extract[[Player]:[Player]],0),MATCH(FPL_Combined[[#Headers],[Gameweek 16]],FPL_Fixtures_Extract[#Headers],0)),3))</f>
        <v>TOT(A) 2-1</v>
      </c>
      <c r="R393" t="str">
        <f ca="1">IF(RIGHT(FPL_Combined[[#Headers],[Gameweek 17]],2)&lt;$B$622,INDEX(FPL_Results_Extract[Gameweek 17],MATCH($A393,FPL_Results_Extract[[Player]:[Player]],0)),INDEX(Team_Key[[Abbreviation]:[Abbreviation]],MATCH(LEFT(INDEX(FPL_Fixtures_Extract[],MATCH($A393,FPL_Fixtures_Extract[[Player]:[Player]],0),MATCH(FPL_Combined[[#Headers],[Gameweek 17]],FPL_Fixtures_Extract[#Headers],0)),LEN(INDEX(FPL_Fixtures_Extract[],MATCH($A393,FPL_Fixtures_Extract[[Player]:[Player]],0),MATCH(FPL_Combined[[#Headers],[Gameweek 17]],FPL_Fixtures_Extract[#Headers],0)))-4),Team_Key[[Full Name]:[Full Name]],0))&amp;RIGHT(INDEX(FPL_Fixtures_Extract[],MATCH($A393,FPL_Fixtures_Extract[[Player]:[Player]],0),MATCH(FPL_Combined[[#Headers],[Gameweek 17]],FPL_Fixtures_Extract[#Headers],0)),3))</f>
        <v>AVL(H) 1-1</v>
      </c>
      <c r="S393" t="str">
        <f ca="1">IF(RIGHT(FPL_Combined[[#Headers],[Gameweek 18]],2)&lt;$B$622,INDEX(FPL_Results_Extract[Gameweek 18],MATCH($A393,FPL_Results_Extract[[Player]:[Player]],0)),INDEX(Team_Key[[Abbreviation]:[Abbreviation]],MATCH(LEFT(INDEX(FPL_Fixtures_Extract[],MATCH($A393,FPL_Fixtures_Extract[[Player]:[Player]],0),MATCH(FPL_Combined[[#Headers],[Gameweek 18]],FPL_Fixtures_Extract[#Headers],0)),LEN(INDEX(FPL_Fixtures_Extract[],MATCH($A393,FPL_Fixtures_Extract[[Player]:[Player]],0),MATCH(FPL_Combined[[#Headers],[Gameweek 18]],FPL_Fixtures_Extract[#Headers],0)))-4),Team_Key[[Full Name]:[Full Name]],0))&amp;RIGHT(INDEX(FPL_Fixtures_Extract[],MATCH($A393,FPL_Fixtures_Extract[[Player]:[Player]],0),MATCH(FPL_Combined[[#Headers],[Gameweek 18]],FPL_Fixtures_Extract[#Headers],0)),3))</f>
        <v>EVE(H) 0-1</v>
      </c>
      <c r="T393" t="str">
        <f ca="1">IF(RIGHT(FPL_Combined[[#Headers],[Gameweek 19]],2)&lt;$B$622,INDEX(FPL_Results_Extract[Gameweek 19],MATCH($A393,FPL_Results_Extract[[Player]:[Player]],0)),INDEX(Team_Key[[Abbreviation]:[Abbreviation]],MATCH(LEFT(INDEX(FPL_Fixtures_Extract[],MATCH($A393,FPL_Fixtures_Extract[[Player]:[Player]],0),MATCH(FPL_Combined[[#Headers],[Gameweek 19]],FPL_Fixtures_Extract[#Headers],0)),LEN(INDEX(FPL_Fixtures_Extract[],MATCH($A393,FPL_Fixtures_Extract[[Player]:[Player]],0),MATCH(FPL_Combined[[#Headers],[Gameweek 19]],FPL_Fixtures_Extract[#Headers],0)))-4),Team_Key[[Full Name]:[Full Name]],0))&amp;RIGHT(INDEX(FPL_Fixtures_Extract[],MATCH($A393,FPL_Fixtures_Extract[[Player]:[Player]],0),MATCH(FPL_Combined[[#Headers],[Gameweek 19]],FPL_Fixtures_Extract[#Headers],0)),3))</f>
        <v>WBA(A) 0-1</v>
      </c>
      <c r="U393" t="str">
        <f ca="1">IF(RIGHT(FPL_Combined[[#Headers],[Gameweek 20]],2)&lt;$B$622,INDEX(FPL_Results_Extract[Gameweek 20],MATCH($A393,FPL_Results_Extract[[Player]:[Player]],0)),INDEX(Team_Key[[Abbreviation]:[Abbreviation]],MATCH(LEFT(INDEX(FPL_Fixtures_Extract[],MATCH($A393,FPL_Fixtures_Extract[[Player]:[Player]],0),MATCH(FPL_Combined[[#Headers],[Gameweek 20]],FPL_Fixtures_Extract[#Headers],0)),LEN(INDEX(FPL_Fixtures_Extract[],MATCH($A393,FPL_Fixtures_Extract[[Player]:[Player]],0),MATCH(FPL_Combined[[#Headers],[Gameweek 20]],FPL_Fixtures_Extract[#Headers],0)))-4),Team_Key[[Full Name]:[Full Name]],0))&amp;RIGHT(INDEX(FPL_Fixtures_Extract[],MATCH($A393,FPL_Fixtures_Extract[[Player]:[Player]],0),MATCH(FPL_Combined[[#Headers],[Gameweek 20]],FPL_Fixtures_Extract[#Headers],0)),3))</f>
        <v>ARS(A) 0-1</v>
      </c>
      <c r="V393" t="str">
        <f ca="1">IF(RIGHT(FPL_Combined[[#Headers],[Gameweek 21]],2)&lt;$B$622,INDEX(FPL_Results_Extract[Gameweek 21],MATCH($A393,FPL_Results_Extract[[Player]:[Player]],0)),INDEX(Team_Key[[Abbreviation]:[Abbreviation]],MATCH(LEFT(INDEX(FPL_Fixtures_Extract[],MATCH($A393,FPL_Fixtures_Extract[[Player]:[Player]],0),MATCH(FPL_Combined[[#Headers],[Gameweek 21]],FPL_Fixtures_Extract[#Headers],0)),LEN(INDEX(FPL_Fixtures_Extract[],MATCH($A393,FPL_Fixtures_Extract[[Player]:[Player]],0),MATCH(FPL_Combined[[#Headers],[Gameweek 21]],FPL_Fixtures_Extract[#Headers],0)))-4),Team_Key[[Full Name]:[Full Name]],0))&amp;RIGHT(INDEX(FPL_Fixtures_Extract[],MATCH($A393,FPL_Fixtures_Extract[[Player]:[Player]],0),MATCH(FPL_Combined[[#Headers],[Gameweek 21]],FPL_Fixtures_Extract[#Headers],0)),3))</f>
        <v>MUN(H) 3-3</v>
      </c>
      <c r="W393" t="str">
        <f ca="1">IF(RIGHT(FPL_Combined[[#Headers],[Gameweek 22]],2)&lt;$B$622,INDEX(FPL_Results_Extract[Gameweek 22],MATCH($A393,FPL_Results_Extract[[Player]:[Player]],0)),INDEX(Team_Key[[Abbreviation]:[Abbreviation]],MATCH(LEFT(INDEX(FPL_Fixtures_Extract[],MATCH($A393,FPL_Fixtures_Extract[[Player]:[Player]],0),MATCH(FPL_Combined[[#Headers],[Gameweek 22]],FPL_Fixtures_Extract[#Headers],0)),LEN(INDEX(FPL_Fixtures_Extract[],MATCH($A393,FPL_Fixtures_Extract[[Player]:[Player]],0),MATCH(FPL_Combined[[#Headers],[Gameweek 22]],FPL_Fixtures_Extract[#Headers],0)))-4),Team_Key[[Full Name]:[Full Name]],0))&amp;RIGHT(INDEX(FPL_Fixtures_Extract[],MATCH($A393,FPL_Fixtures_Extract[[Player]:[Player]],0),MATCH(FPL_Combined[[#Headers],[Gameweek 22]],FPL_Fixtures_Extract[#Headers],0)),3))</f>
        <v>WHU(H) 2-1</v>
      </c>
      <c r="X393" t="str">
        <f ca="1">IF(RIGHT(FPL_Combined[[#Headers],[Gameweek 23]],2)&lt;$B$622,INDEX(FPL_Results_Extract[Gameweek 23],MATCH($A393,FPL_Results_Extract[[Player]:[Player]],0)),INDEX(Team_Key[[Abbreviation]:[Abbreviation]],MATCH(LEFT(INDEX(FPL_Fixtures_Extract[],MATCH($A393,FPL_Fixtures_Extract[[Player]:[Player]],0),MATCH(FPL_Combined[[#Headers],[Gameweek 23]],FPL_Fixtures_Extract[#Headers],0)),LEN(INDEX(FPL_Fixtures_Extract[],MATCH($A393,FPL_Fixtures_Extract[[Player]:[Player]],0),MATCH(FPL_Combined[[#Headers],[Gameweek 23]],FPL_Fixtures_Extract[#Headers],0)))-4),Team_Key[[Full Name]:[Full Name]],0))&amp;RIGHT(INDEX(FPL_Fixtures_Extract[],MATCH($A393,FPL_Fixtures_Extract[[Player]:[Player]],0),MATCH(FPL_Combined[[#Headers],[Gameweek 23]],FPL_Fixtures_Extract[#Headers],0)),3))</f>
        <v>WAT(A) 1-2</v>
      </c>
      <c r="Y393" t="str">
        <f ca="1">IF(RIGHT(FPL_Combined[[#Headers],[Gameweek 24]],2)&lt;$B$622,INDEX(FPL_Results_Extract[Team],MATCH($A393,FPL_Results_Extract[[Player]:[Player]],0)),INDEX(Team_Key[[Abbreviation]:[Abbreviation]],MATCH(LEFT(INDEX(FPL_Fixtures_Extract[],MATCH($A393,FPL_Fixtures_Extract[[Player]:[Player]],0),MATCH(FPL_Combined[[#Headers],[Gameweek 24]],FPL_Fixtures_Extract[#Headers],0)),LEN(INDEX(FPL_Fixtures_Extract[],MATCH($A393,FPL_Fixtures_Extract[[Player]:[Player]],0),MATCH(FPL_Combined[[#Headers],[Gameweek 24]],FPL_Fixtures_Extract[#Headers],0)))-4),Team_Key[[Full Name]:[Full Name]],0))&amp;RIGHT(INDEX(FPL_Fixtures_Extract[],MATCH($A393,FPL_Fixtures_Extract[[Player]:[Player]],0),MATCH(FPL_Combined[[#Headers],[Gameweek 24]],FPL_Fixtures_Extract[#Headers],0)),3))</f>
        <v>NEW</v>
      </c>
      <c r="Z393" t="str">
        <f ca="1">IF(RIGHT(FPL_Combined[[#Headers],[Gameweek 25]],2)&lt;$B$622,INDEX(FPL_Results_Extract[Player],MATCH($A393,FPL_Results_Extract[[Player]:[Player]],0)),INDEX(Team_Key[[Abbreviation]:[Abbreviation]],MATCH(LEFT(INDEX(FPL_Fixtures_Extract[],MATCH($A393,FPL_Fixtures_Extract[[Player]:[Player]],0),MATCH(FPL_Combined[[#Headers],[Gameweek 25]],FPL_Fixtures_Extract[#Headers],0)),LEN(INDEX(FPL_Fixtures_Extract[],MATCH($A393,FPL_Fixtures_Extract[[Player]:[Player]],0),MATCH(FPL_Combined[[#Headers],[Gameweek 25]],FPL_Fixtures_Extract[#Headers],0)))-4),Team_Key[[Full Name]:[Full Name]],0))&amp;RIGHT(INDEX(FPL_Fixtures_Extract[],MATCH($A393,FPL_Fixtures_Extract[[Player]:[Player]],0),MATCH(FPL_Combined[[#Headers],[Gameweek 25]],FPL_Fixtures_Extract[#Headers],0)),3))</f>
        <v>Mitrovic</v>
      </c>
      <c r="AA393" t="str">
        <f ca="1">IF(RIGHT(FPL_Combined[[#Headers],[Gameweek 26]],2)&lt;$B$622,INDEX(FPL_Results_Extract[Gameweek 01],MATCH($A393,FPL_Results_Extract[[Player]:[Player]],0)),INDEX(Team_Key[[Abbreviation]:[Abbreviation]],MATCH(LEFT(INDEX(FPL_Fixtures_Extract[],MATCH($A393,FPL_Fixtures_Extract[[Player]:[Player]],0),MATCH(FPL_Combined[[#Headers],[Gameweek 26]],FPL_Fixtures_Extract[#Headers],0)),LEN(INDEX(FPL_Fixtures_Extract[],MATCH($A393,FPL_Fixtures_Extract[[Player]:[Player]],0),MATCH(FPL_Combined[[#Headers],[Gameweek 26]],FPL_Fixtures_Extract[#Headers],0)))-4),Team_Key[[Full Name]:[Full Name]],0))&amp;RIGHT(INDEX(FPL_Fixtures_Extract[],MATCH($A393,FPL_Fixtures_Extract[[Player]:[Player]],0),MATCH(FPL_Combined[[#Headers],[Gameweek 26]],FPL_Fixtures_Extract[#Headers],0)),3))</f>
        <v>SOU(H) 2-2</v>
      </c>
      <c r="AB393" t="str">
        <f ca="1">IF(RIGHT(FPL_Combined[[#Headers],[Gameweek 27]],2)&lt;$B$622,INDEX(FPL_Results_Extract[Gameweek 02],MATCH($A393,FPL_Results_Extract[[Player]:[Player]],0)),INDEX(Team_Key[[Abbreviation]:[Abbreviation]],MATCH(LEFT(INDEX(FPL_Fixtures_Extract[],MATCH($A393,FPL_Fixtures_Extract[[Player]:[Player]],0),MATCH(FPL_Combined[[#Headers],[Gameweek 27]],FPL_Fixtures_Extract[#Headers],0)),LEN(INDEX(FPL_Fixtures_Extract[],MATCH($A393,FPL_Fixtures_Extract[[Player]:[Player]],0),MATCH(FPL_Combined[[#Headers],[Gameweek 27]],FPL_Fixtures_Extract[#Headers],0)))-4),Team_Key[[Full Name]:[Full Name]],0))&amp;RIGHT(INDEX(FPL_Fixtures_Extract[],MATCH($A393,FPL_Fixtures_Extract[[Player]:[Player]],0),MATCH(FPL_Combined[[#Headers],[Gameweek 27]],FPL_Fixtures_Extract[#Headers],0)),3))</f>
        <v>SWA(A) 0-2</v>
      </c>
      <c r="AC393" t="str">
        <f ca="1">IF(RIGHT(FPL_Combined[[#Headers],[Gameweek 28]],2)&lt;$B$622,INDEX(FPL_Results_Extract[Gameweek 03],MATCH($A393,FPL_Results_Extract[[Player]:[Player]],0)),INDEX(Team_Key[[Abbreviation]:[Abbreviation]],MATCH(LEFT(INDEX(FPL_Fixtures_Extract[],MATCH($A393,FPL_Fixtures_Extract[[Player]:[Player]],0),MATCH(FPL_Combined[[#Headers],[Gameweek 28]],FPL_Fixtures_Extract[#Headers],0)),LEN(INDEX(FPL_Fixtures_Extract[],MATCH($A393,FPL_Fixtures_Extract[[Player]:[Player]],0),MATCH(FPL_Combined[[#Headers],[Gameweek 28]],FPL_Fixtures_Extract[#Headers],0)))-4),Team_Key[[Full Name]:[Full Name]],0))&amp;RIGHT(INDEX(FPL_Fixtures_Extract[],MATCH($A393,FPL_Fixtures_Extract[[Player]:[Player]],0),MATCH(FPL_Combined[[#Headers],[Gameweek 28]],FPL_Fixtures_Extract[#Headers],0)),3))</f>
        <v>MUN(A) 0-0</v>
      </c>
      <c r="AD393" t="str">
        <f ca="1">IF(RIGHT(FPL_Combined[[#Headers],[Gameweek 29]],2)&lt;$B$622,INDEX(FPL_Results_Extract[Gameweek 04],MATCH($A393,FPL_Results_Extract[[Player]:[Player]],0)),INDEX(Team_Key[[Abbreviation]:[Abbreviation]],MATCH(LEFT(INDEX(FPL_Fixtures_Extract[],MATCH($A393,FPL_Fixtures_Extract[[Player]:[Player]],0),MATCH(FPL_Combined[[#Headers],[Gameweek 29]],FPL_Fixtures_Extract[#Headers],0)),LEN(INDEX(FPL_Fixtures_Extract[],MATCH($A393,FPL_Fixtures_Extract[[Player]:[Player]],0),MATCH(FPL_Combined[[#Headers],[Gameweek 29]],FPL_Fixtures_Extract[#Headers],0)))-4),Team_Key[[Full Name]:[Full Name]],0))&amp;RIGHT(INDEX(FPL_Fixtures_Extract[],MATCH($A393,FPL_Fixtures_Extract[[Player]:[Player]],0),MATCH(FPL_Combined[[#Headers],[Gameweek 29]],FPL_Fixtures_Extract[#Headers],0)),3))</f>
        <v>BOU(H)</v>
      </c>
      <c r="AE393" t="str">
        <f ca="1">IF(RIGHT(FPL_Combined[[#Headers],[Gameweek 30]],2)&lt;$B$622,INDEX(FPL_Results_Extract[Gameweek 05],MATCH($A393,FPL_Results_Extract[[Player]:[Player]],0)),INDEX(Team_Key[[Abbreviation]:[Abbreviation]],MATCH(LEFT(INDEX(FPL_Fixtures_Extract[],MATCH($A393,FPL_Fixtures_Extract[[Player]:[Player]],0),MATCH(FPL_Combined[[#Headers],[Gameweek 30]],FPL_Fixtures_Extract[#Headers],0)),LEN(INDEX(FPL_Fixtures_Extract[],MATCH($A393,FPL_Fixtures_Extract[[Player]:[Player]],0),MATCH(FPL_Combined[[#Headers],[Gameweek 30]],FPL_Fixtures_Extract[#Headers],0)))-4),Team_Key[[Full Name]:[Full Name]],0))&amp;RIGHT(INDEX(FPL_Fixtures_Extract[],MATCH($A393,FPL_Fixtures_Extract[[Player]:[Player]],0),MATCH(FPL_Combined[[#Headers],[Gameweek 30]],FPL_Fixtures_Extract[#Headers],0)),3))</f>
        <v>LEI(A)</v>
      </c>
      <c r="AF393" t="str">
        <f ca="1">IF(RIGHT(FPL_Combined[[#Headers],[Gameweek 31]],2)&lt;$B$622,INDEX(FPL_Results_Extract[Gameweek 06],MATCH($A393,FPL_Results_Extract[[Player]:[Player]],0)),INDEX(Team_Key[[Abbreviation]:[Abbreviation]],MATCH(LEFT(INDEX(FPL_Fixtures_Extract[],MATCH($A393,FPL_Fixtures_Extract[[Player]:[Player]],0),MATCH(FPL_Combined[[#Headers],[Gameweek 31]],FPL_Fixtures_Extract[#Headers],0)),LEN(INDEX(FPL_Fixtures_Extract[],MATCH($A393,FPL_Fixtures_Extract[[Player]:[Player]],0),MATCH(FPL_Combined[[#Headers],[Gameweek 31]],FPL_Fixtures_Extract[#Headers],0)))-4),Team_Key[[Full Name]:[Full Name]],0))&amp;RIGHT(INDEX(FPL_Fixtures_Extract[],MATCH($A393,FPL_Fixtures_Extract[[Player]:[Player]],0),MATCH(FPL_Combined[[#Headers],[Gameweek 31]],FPL_Fixtures_Extract[#Headers],0)),3))</f>
        <v>SUN(H)</v>
      </c>
      <c r="AG393" t="str">
        <f ca="1">IF(RIGHT(FPL_Combined[[#Headers],[Gameweek 32]],2)&lt;$B$622,INDEX(FPL_Results_Extract[Gameweek 07],MATCH($A393,FPL_Results_Extract[[Player]:[Player]],0)),INDEX(Team_Key[[Abbreviation]:[Abbreviation]],MATCH(LEFT(INDEX(FPL_Fixtures_Extract[],MATCH($A393,FPL_Fixtures_Extract[[Player]:[Player]],0),MATCH(FPL_Combined[[#Headers],[Gameweek 32]],FPL_Fixtures_Extract[#Headers],0)),LEN(INDEX(FPL_Fixtures_Extract[],MATCH($A393,FPL_Fixtures_Extract[[Player]:[Player]],0),MATCH(FPL_Combined[[#Headers],[Gameweek 32]],FPL_Fixtures_Extract[#Headers],0)))-4),Team_Key[[Full Name]:[Full Name]],0))&amp;RIGHT(INDEX(FPL_Fixtures_Extract[],MATCH($A393,FPL_Fixtures_Extract[[Player]:[Player]],0),MATCH(FPL_Combined[[#Headers],[Gameweek 32]],FPL_Fixtures_Extract[#Headers],0)),3))</f>
        <v>NOR(A)</v>
      </c>
      <c r="AH393" t="str">
        <f ca="1">IF(RIGHT(FPL_Combined[[#Headers],[Gameweek 33]],2)&lt;$B$622,INDEX(FPL_Results_Extract[Gameweek 08],MATCH($A393,FPL_Results_Extract[[Player]:[Player]],0)),INDEX(Team_Key[[Abbreviation]:[Abbreviation]],MATCH(LEFT(INDEX(FPL_Fixtures_Extract[],MATCH($A393,FPL_Fixtures_Extract[[Player]:[Player]],0),MATCH(FPL_Combined[[#Headers],[Gameweek 33]],FPL_Fixtures_Extract[#Headers],0)),LEN(INDEX(FPL_Fixtures_Extract[],MATCH($A393,FPL_Fixtures_Extract[[Player]:[Player]],0),MATCH(FPL_Combined[[#Headers],[Gameweek 33]],FPL_Fixtures_Extract[#Headers],0)))-4),Team_Key[[Full Name]:[Full Name]],0))&amp;RIGHT(INDEX(FPL_Fixtures_Extract[],MATCH($A393,FPL_Fixtures_Extract[[Player]:[Player]],0),MATCH(FPL_Combined[[#Headers],[Gameweek 33]],FPL_Fixtures_Extract[#Headers],0)),3))</f>
        <v>SOU(A)</v>
      </c>
      <c r="AI393" t="str">
        <f ca="1">IF(RIGHT(FPL_Combined[[#Headers],[Gameweek 34]],2)&lt;$B$622,INDEX(FPL_Results_Extract[Gameweek 09],MATCH($A393,FPL_Results_Extract[[Player]:[Player]],0)),INDEX(Team_Key[[Abbreviation]:[Abbreviation]],MATCH(LEFT(INDEX(FPL_Fixtures_Extract[],MATCH($A393,FPL_Fixtures_Extract[[Player]:[Player]],0),MATCH(FPL_Combined[[#Headers],[Gameweek 34]],FPL_Fixtures_Extract[#Headers],0)),LEN(INDEX(FPL_Fixtures_Extract[],MATCH($A393,FPL_Fixtures_Extract[[Player]:[Player]],0),MATCH(FPL_Combined[[#Headers],[Gameweek 34]],FPL_Fixtures_Extract[#Headers],0)))-4),Team_Key[[Full Name]:[Full Name]],0))&amp;RIGHT(INDEX(FPL_Fixtures_Extract[],MATCH($A393,FPL_Fixtures_Extract[[Player]:[Player]],0),MATCH(FPL_Combined[[#Headers],[Gameweek 34]],FPL_Fixtures_Extract[#Headers],0)),3))</f>
        <v>SWA(H)</v>
      </c>
      <c r="AJ393" t="str">
        <f ca="1">IF(RIGHT(FPL_Combined[[#Headers],[Gameweek 35]],2)&lt;$B$622,INDEX(FPL_Results_Extract[Gameweek 10],MATCH($A393,FPL_Results_Extract[[Player]:[Player]],0)),INDEX(Team_Key[[Abbreviation]:[Abbreviation]],MATCH(LEFT(INDEX(FPL_Fixtures_Extract[],MATCH($A393,FPL_Fixtures_Extract[[Player]:[Player]],0),MATCH(FPL_Combined[[#Headers],[Gameweek 35]],FPL_Fixtures_Extract[#Headers],0)),LEN(INDEX(FPL_Fixtures_Extract[],MATCH($A393,FPL_Fixtures_Extract[[Player]:[Player]],0),MATCH(FPL_Combined[[#Headers],[Gameweek 35]],FPL_Fixtures_Extract[#Headers],0)))-4),Team_Key[[Full Name]:[Full Name]],0))&amp;RIGHT(INDEX(FPL_Fixtures_Extract[],MATCH($A393,FPL_Fixtures_Extract[[Player]:[Player]],0),MATCH(FPL_Combined[[#Headers],[Gameweek 35]],FPL_Fixtures_Extract[#Headers],0)),3))</f>
        <v>LIV(A)</v>
      </c>
      <c r="AK393" t="str">
        <f ca="1">IF(RIGHT(FPL_Combined[[#Headers],[Gameweek 36]],2)&lt;$B$622,INDEX(FPL_Results_Extract[Gameweek 11],MATCH($A393,FPL_Results_Extract[[Player]:[Player]],0)),INDEX(Team_Key[[Abbreviation]:[Abbreviation]],MATCH(LEFT(INDEX(FPL_Fixtures_Extract[],MATCH($A393,FPL_Fixtures_Extract[[Player]:[Player]],0),MATCH(FPL_Combined[[#Headers],[Gameweek 36]],FPL_Fixtures_Extract[#Headers],0)),LEN(INDEX(FPL_Fixtures_Extract[],MATCH($A393,FPL_Fixtures_Extract[[Player]:[Player]],0),MATCH(FPL_Combined[[#Headers],[Gameweek 36]],FPL_Fixtures_Extract[#Headers],0)))-4),Team_Key[[Full Name]:[Full Name]],0))&amp;RIGHT(INDEX(FPL_Fixtures_Extract[],MATCH($A393,FPL_Fixtures_Extract[[Player]:[Player]],0),MATCH(FPL_Combined[[#Headers],[Gameweek 36]],FPL_Fixtures_Extract[#Headers],0)),3))</f>
        <v>CRY(H)</v>
      </c>
      <c r="AL393" t="str">
        <f ca="1">IF(RIGHT(FPL_Combined[[#Headers],[Gameweek 37]],2)&lt;$B$622,INDEX(FPL_Results_Extract[Gameweek 12],MATCH($A393,FPL_Results_Extract[[Player]:[Player]],0)),INDEX(Team_Key[[Abbreviation]:[Abbreviation]],MATCH(LEFT(INDEX(FPL_Fixtures_Extract[],MATCH($A393,FPL_Fixtures_Extract[[Player]:[Player]],0),MATCH(FPL_Combined[[#Headers],[Gameweek 37]],FPL_Fixtures_Extract[#Headers],0)),LEN(INDEX(FPL_Fixtures_Extract[],MATCH($A393,FPL_Fixtures_Extract[[Player]:[Player]],0),MATCH(FPL_Combined[[#Headers],[Gameweek 37]],FPL_Fixtures_Extract[#Headers],0)))-4),Team_Key[[Full Name]:[Full Name]],0))&amp;RIGHT(INDEX(FPL_Fixtures_Extract[],MATCH($A393,FPL_Fixtures_Extract[[Player]:[Player]],0),MATCH(FPL_Combined[[#Headers],[Gameweek 37]],FPL_Fixtures_Extract[#Headers],0)),3))</f>
        <v>AVL(A)</v>
      </c>
      <c r="AM393" t="str">
        <f ca="1">IF(RIGHT(FPL_Combined[[#Headers],[Gameweek 38]],2)&lt;$B$622,INDEX(FPL_Results_Extract[Gameweek 13],MATCH($A393,FPL_Results_Extract[[Player]:[Player]],0)),INDEX(Team_Key[[Abbreviation]:[Abbreviation]],MATCH(LEFT(INDEX(FPL_Fixtures_Extract[],MATCH($A393,FPL_Fixtures_Extract[[Player]:[Player]],0),MATCH(FPL_Combined[[#Headers],[Gameweek 38]],FPL_Fixtures_Extract[#Headers],0)),LEN(INDEX(FPL_Fixtures_Extract[],MATCH($A393,FPL_Fixtures_Extract[[Player]:[Player]],0),MATCH(FPL_Combined[[#Headers],[Gameweek 38]],FPL_Fixtures_Extract[#Headers],0)))-4),Team_Key[[Full Name]:[Full Name]],0))&amp;RIGHT(INDEX(FPL_Fixtures_Extract[],MATCH($A393,FPL_Fixtures_Extract[[Player]:[Player]],0),MATCH(FPL_Combined[[#Headers],[Gameweek 38]],FPL_Fixtures_Extract[#Headers],0)),3))</f>
        <v>TOT(H)</v>
      </c>
    </row>
    <row r="394" spans="1:39" x14ac:dyDescent="0.45">
      <c r="A394" t="s">
        <v>321</v>
      </c>
      <c r="B394" t="str">
        <f ca="1">IF(RIGHT(FPL_Combined[[#Headers],[Gameweek 01]],2)&lt;$B$622,INDEX(FPL_Results_Extract[Gameweek 01],MATCH($A394,FPL_Results_Extract[[Player]:[Player]],0)),INDEX(Team_Key[[Abbreviation]:[Abbreviation]],MATCH(LEFT(INDEX(FPL_Fixtures_Extract[],MATCH($A394,FPL_Fixtures_Extract[[Player]:[Player]],0),MATCH(FPL_Combined[[#Headers],[Gameweek 01]],FPL_Fixtures_Extract[#Headers],0)),LEN(INDEX(FPL_Fixtures_Extract[],MATCH($A394,FPL_Fixtures_Extract[[Player]:[Player]],0),MATCH(FPL_Combined[[#Headers],[Gameweek 01]],FPL_Fixtures_Extract[#Headers],0)))-4),Team_Key[[Full Name]:[Full Name]],0))&amp;RIGHT(INDEX(FPL_Fixtures_Extract[],MATCH($A394,FPL_Fixtures_Extract[[Player]:[Player]],0),MATCH(FPL_Combined[[#Headers],[Gameweek 01]],FPL_Fixtures_Extract[#Headers],0)),3))</f>
        <v>LIV(H) 0-1</v>
      </c>
      <c r="C394" t="str">
        <f ca="1">IF(RIGHT(FPL_Combined[[#Headers],[Gameweek 02]],2)&lt;$B$622,INDEX(FPL_Results_Extract[Gameweek 02],MATCH($A394,FPL_Results_Extract[[Player]:[Player]],0)),INDEX(Team_Key[[Abbreviation]:[Abbreviation]],MATCH(LEFT(INDEX(FPL_Fixtures_Extract[],MATCH($A394,FPL_Fixtures_Extract[[Player]:[Player]],0),MATCH(FPL_Combined[[#Headers],[Gameweek 02]],FPL_Fixtures_Extract[#Headers],0)),LEN(INDEX(FPL_Fixtures_Extract[],MATCH($A394,FPL_Fixtures_Extract[[Player]:[Player]],0),MATCH(FPL_Combined[[#Headers],[Gameweek 02]],FPL_Fixtures_Extract[#Headers],0)))-4),Team_Key[[Full Name]:[Full Name]],0))&amp;RIGHT(INDEX(FPL_Fixtures_Extract[],MATCH($A394,FPL_Fixtures_Extract[[Player]:[Player]],0),MATCH(FPL_Combined[[#Headers],[Gameweek 02]],FPL_Fixtures_Extract[#Headers],0)),3))</f>
        <v>TOT(A) 2-2</v>
      </c>
      <c r="D394" t="str">
        <f ca="1">IF(RIGHT(FPL_Combined[[#Headers],[Gameweek 03]],2)&lt;$B$622,INDEX(FPL_Results_Extract[Gameweek 03],MATCH($A394,FPL_Results_Extract[[Player]:[Player]],0)),INDEX(Team_Key[[Abbreviation]:[Abbreviation]],MATCH(LEFT(INDEX(FPL_Fixtures_Extract[],MATCH($A394,FPL_Fixtures_Extract[[Player]:[Player]],0),MATCH(FPL_Combined[[#Headers],[Gameweek 03]],FPL_Fixtures_Extract[#Headers],0)),LEN(INDEX(FPL_Fixtures_Extract[],MATCH($A394,FPL_Fixtures_Extract[[Player]:[Player]],0),MATCH(FPL_Combined[[#Headers],[Gameweek 03]],FPL_Fixtures_Extract[#Headers],0)))-4),Team_Key[[Full Name]:[Full Name]],0))&amp;RIGHT(INDEX(FPL_Fixtures_Extract[],MATCH($A394,FPL_Fixtures_Extract[[Player]:[Player]],0),MATCH(FPL_Combined[[#Headers],[Gameweek 03]],FPL_Fixtures_Extract[#Headers],0)),3))</f>
        <v>NOR(A) 1-1</v>
      </c>
      <c r="E394" t="str">
        <f ca="1">IF(RIGHT(FPL_Combined[[#Headers],[Gameweek 04]],2)&lt;$B$622,INDEX(FPL_Results_Extract[Gameweek 04],MATCH($A394,FPL_Results_Extract[[Player]:[Player]],0)),INDEX(Team_Key[[Abbreviation]:[Abbreviation]],MATCH(LEFT(INDEX(FPL_Fixtures_Extract[],MATCH($A394,FPL_Fixtures_Extract[[Player]:[Player]],0),MATCH(FPL_Combined[[#Headers],[Gameweek 04]],FPL_Fixtures_Extract[#Headers],0)),LEN(INDEX(FPL_Fixtures_Extract[],MATCH($A394,FPL_Fixtures_Extract[[Player]:[Player]],0),MATCH(FPL_Combined[[#Headers],[Gameweek 04]],FPL_Fixtures_Extract[#Headers],0)))-4),Team_Key[[Full Name]:[Full Name]],0))&amp;RIGHT(INDEX(FPL_Fixtures_Extract[],MATCH($A394,FPL_Fixtures_Extract[[Player]:[Player]],0),MATCH(FPL_Combined[[#Headers],[Gameweek 04]],FPL_Fixtures_Extract[#Headers],0)),3))</f>
        <v>WBA(H) 0-1</v>
      </c>
      <c r="F394" t="str">
        <f ca="1">IF(RIGHT(FPL_Combined[[#Headers],[Gameweek 05]],2)&lt;$B$622,INDEX(FPL_Results_Extract[Gameweek 05],MATCH($A394,FPL_Results_Extract[[Player]:[Player]],0)),INDEX(Team_Key[[Abbreviation]:[Abbreviation]],MATCH(LEFT(INDEX(FPL_Fixtures_Extract[],MATCH($A394,FPL_Fixtures_Extract[[Player]:[Player]],0),MATCH(FPL_Combined[[#Headers],[Gameweek 05]],FPL_Fixtures_Extract[#Headers],0)),LEN(INDEX(FPL_Fixtures_Extract[],MATCH($A394,FPL_Fixtures_Extract[[Player]:[Player]],0),MATCH(FPL_Combined[[#Headers],[Gameweek 05]],FPL_Fixtures_Extract[#Headers],0)))-4),Team_Key[[Full Name]:[Full Name]],0))&amp;RIGHT(INDEX(FPL_Fixtures_Extract[],MATCH($A394,FPL_Fixtures_Extract[[Player]:[Player]],0),MATCH(FPL_Combined[[#Headers],[Gameweek 05]],FPL_Fixtures_Extract[#Headers],0)),3))</f>
        <v>ARS(A) 0-2</v>
      </c>
      <c r="G394" t="str">
        <f ca="1">IF(RIGHT(FPL_Combined[[#Headers],[Gameweek 06]],2)&lt;$B$622,INDEX(FPL_Results_Extract[Gameweek 06],MATCH($A394,FPL_Results_Extract[[Player]:[Player]],0)),INDEX(Team_Key[[Abbreviation]:[Abbreviation]],MATCH(LEFT(INDEX(FPL_Fixtures_Extract[],MATCH($A394,FPL_Fixtures_Extract[[Player]:[Player]],0),MATCH(FPL_Combined[[#Headers],[Gameweek 06]],FPL_Fixtures_Extract[#Headers],0)),LEN(INDEX(FPL_Fixtures_Extract[],MATCH($A394,FPL_Fixtures_Extract[[Player]:[Player]],0),MATCH(FPL_Combined[[#Headers],[Gameweek 06]],FPL_Fixtures_Extract[#Headers],0)))-4),Team_Key[[Full Name]:[Full Name]],0))&amp;RIGHT(INDEX(FPL_Fixtures_Extract[],MATCH($A394,FPL_Fixtures_Extract[[Player]:[Player]],0),MATCH(FPL_Combined[[#Headers],[Gameweek 06]],FPL_Fixtures_Extract[#Headers],0)),3))</f>
        <v>LEI(H) 2-2</v>
      </c>
      <c r="H394" t="str">
        <f ca="1">IF(RIGHT(FPL_Combined[[#Headers],[Gameweek 07]],2)&lt;$B$622,INDEX(FPL_Results_Extract[Gameweek 07],MATCH($A394,FPL_Results_Extract[[Player]:[Player]],0)),INDEX(Team_Key[[Abbreviation]:[Abbreviation]],MATCH(LEFT(INDEX(FPL_Fixtures_Extract[],MATCH($A394,FPL_Fixtures_Extract[[Player]:[Player]],0),MATCH(FPL_Combined[[#Headers],[Gameweek 07]],FPL_Fixtures_Extract[#Headers],0)),LEN(INDEX(FPL_Fixtures_Extract[],MATCH($A394,FPL_Fixtures_Extract[[Player]:[Player]],0),MATCH(FPL_Combined[[#Headers],[Gameweek 07]],FPL_Fixtures_Extract[#Headers],0)))-4),Team_Key[[Full Name]:[Full Name]],0))&amp;RIGHT(INDEX(FPL_Fixtures_Extract[],MATCH($A394,FPL_Fixtures_Extract[[Player]:[Player]],0),MATCH(FPL_Combined[[#Headers],[Gameweek 07]],FPL_Fixtures_Extract[#Headers],0)),3))</f>
        <v>BOU(H) 2-1</v>
      </c>
      <c r="I394" t="str">
        <f ca="1">IF(RIGHT(FPL_Combined[[#Headers],[Gameweek 08]],2)&lt;$B$622,INDEX(FPL_Results_Extract[Gameweek 08],MATCH($A394,FPL_Results_Extract[[Player]:[Player]],0)),INDEX(Team_Key[[Abbreviation]:[Abbreviation]],MATCH(LEFT(INDEX(FPL_Fixtures_Extract[],MATCH($A394,FPL_Fixtures_Extract[[Player]:[Player]],0),MATCH(FPL_Combined[[#Headers],[Gameweek 08]],FPL_Fixtures_Extract[#Headers],0)),LEN(INDEX(FPL_Fixtures_Extract[],MATCH($A394,FPL_Fixtures_Extract[[Player]:[Player]],0),MATCH(FPL_Combined[[#Headers],[Gameweek 08]],FPL_Fixtures_Extract[#Headers],0)))-4),Team_Key[[Full Name]:[Full Name]],0))&amp;RIGHT(INDEX(FPL_Fixtures_Extract[],MATCH($A394,FPL_Fixtures_Extract[[Player]:[Player]],0),MATCH(FPL_Combined[[#Headers],[Gameweek 08]],FPL_Fixtures_Extract[#Headers],0)),3))</f>
        <v>AVL(A) 1-0</v>
      </c>
      <c r="J394" t="str">
        <f ca="1">IF(RIGHT(FPL_Combined[[#Headers],[Gameweek 09]],2)&lt;$B$622,INDEX(FPL_Results_Extract[Gameweek 09],MATCH($A394,FPL_Results_Extract[[Player]:[Player]],0)),INDEX(Team_Key[[Abbreviation]:[Abbreviation]],MATCH(LEFT(INDEX(FPL_Fixtures_Extract[],MATCH($A394,FPL_Fixtures_Extract[[Player]:[Player]],0),MATCH(FPL_Combined[[#Headers],[Gameweek 09]],FPL_Fixtures_Extract[#Headers],0)),LEN(INDEX(FPL_Fixtures_Extract[],MATCH($A394,FPL_Fixtures_Extract[[Player]:[Player]],0),MATCH(FPL_Combined[[#Headers],[Gameweek 09]],FPL_Fixtures_Extract[#Headers],0)))-4),Team_Key[[Full Name]:[Full Name]],0))&amp;RIGHT(INDEX(FPL_Fixtures_Extract[],MATCH($A394,FPL_Fixtures_Extract[[Player]:[Player]],0),MATCH(FPL_Combined[[#Headers],[Gameweek 09]],FPL_Fixtures_Extract[#Headers],0)),3))</f>
        <v>SWA(A) 1-0</v>
      </c>
      <c r="K394" t="str">
        <f ca="1">IF(RIGHT(FPL_Combined[[#Headers],[Gameweek 10]],2)&lt;$B$622,INDEX(FPL_Results_Extract[Gameweek 10],MATCH($A394,FPL_Results_Extract[[Player]:[Player]],0)),INDEX(Team_Key[[Abbreviation]:[Abbreviation]],MATCH(LEFT(INDEX(FPL_Fixtures_Extract[],MATCH($A394,FPL_Fixtures_Extract[[Player]:[Player]],0),MATCH(FPL_Combined[[#Headers],[Gameweek 10]],FPL_Fixtures_Extract[#Headers],0)),LEN(INDEX(FPL_Fixtures_Extract[],MATCH($A394,FPL_Fixtures_Extract[[Player]:[Player]],0),MATCH(FPL_Combined[[#Headers],[Gameweek 10]],FPL_Fixtures_Extract[#Headers],0)))-4),Team_Key[[Full Name]:[Full Name]],0))&amp;RIGHT(INDEX(FPL_Fixtures_Extract[],MATCH($A394,FPL_Fixtures_Extract[[Player]:[Player]],0),MATCH(FPL_Combined[[#Headers],[Gameweek 10]],FPL_Fixtures_Extract[#Headers],0)),3))</f>
        <v>WAT(H) 0-2</v>
      </c>
      <c r="L394" t="str">
        <f ca="1">IF(RIGHT(FPL_Combined[[#Headers],[Gameweek 11]],2)&lt;$B$622,INDEX(FPL_Results_Extract[Gameweek 11],MATCH($A394,FPL_Results_Extract[[Player]:[Player]],0)),INDEX(Team_Key[[Abbreviation]:[Abbreviation]],MATCH(LEFT(INDEX(FPL_Fixtures_Extract[],MATCH($A394,FPL_Fixtures_Extract[[Player]:[Player]],0),MATCH(FPL_Combined[[#Headers],[Gameweek 11]],FPL_Fixtures_Extract[#Headers],0)),LEN(INDEX(FPL_Fixtures_Extract[],MATCH($A394,FPL_Fixtures_Extract[[Player]:[Player]],0),MATCH(FPL_Combined[[#Headers],[Gameweek 11]],FPL_Fixtures_Extract[#Headers],0)))-4),Team_Key[[Full Name]:[Full Name]],0))&amp;RIGHT(INDEX(FPL_Fixtures_Extract[],MATCH($A394,FPL_Fixtures_Extract[[Player]:[Player]],0),MATCH(FPL_Combined[[#Headers],[Gameweek 11]],FPL_Fixtures_Extract[#Headers],0)),3))</f>
        <v>NEW(A) 0-0</v>
      </c>
      <c r="M394" t="str">
        <f ca="1">IF(RIGHT(FPL_Combined[[#Headers],[Gameweek 12]],2)&lt;$B$622,INDEX(FPL_Results_Extract[Gameweek 12],MATCH($A394,FPL_Results_Extract[[Player]:[Player]],0)),INDEX(Team_Key[[Abbreviation]:[Abbreviation]],MATCH(LEFT(INDEX(FPL_Fixtures_Extract[],MATCH($A394,FPL_Fixtures_Extract[[Player]:[Player]],0),MATCH(FPL_Combined[[#Headers],[Gameweek 12]],FPL_Fixtures_Extract[#Headers],0)),LEN(INDEX(FPL_Fixtures_Extract[],MATCH($A394,FPL_Fixtures_Extract[[Player]:[Player]],0),MATCH(FPL_Combined[[#Headers],[Gameweek 12]],FPL_Fixtures_Extract[#Headers],0)))-4),Team_Key[[Full Name]:[Full Name]],0))&amp;RIGHT(INDEX(FPL_Fixtures_Extract[],MATCH($A394,FPL_Fixtures_Extract[[Player]:[Player]],0),MATCH(FPL_Combined[[#Headers],[Gameweek 12]],FPL_Fixtures_Extract[#Headers],0)),3))</f>
        <v>CHE(H) 1-0</v>
      </c>
      <c r="N394" t="str">
        <f ca="1">IF(RIGHT(FPL_Combined[[#Headers],[Gameweek 13]],2)&lt;$B$622,INDEX(FPL_Results_Extract[Gameweek 13],MATCH($A394,FPL_Results_Extract[[Player]:[Player]],0)),INDEX(Team_Key[[Abbreviation]:[Abbreviation]],MATCH(LEFT(INDEX(FPL_Fixtures_Extract[],MATCH($A394,FPL_Fixtures_Extract[[Player]:[Player]],0),MATCH(FPL_Combined[[#Headers],[Gameweek 13]],FPL_Fixtures_Extract[#Headers],0)),LEN(INDEX(FPL_Fixtures_Extract[],MATCH($A394,FPL_Fixtures_Extract[[Player]:[Player]],0),MATCH(FPL_Combined[[#Headers],[Gameweek 13]],FPL_Fixtures_Extract[#Headers],0)))-4),Team_Key[[Full Name]:[Full Name]],0))&amp;RIGHT(INDEX(FPL_Fixtures_Extract[],MATCH($A394,FPL_Fixtures_Extract[[Player]:[Player]],0),MATCH(FPL_Combined[[#Headers],[Gameweek 13]],FPL_Fixtures_Extract[#Headers],0)),3))</f>
        <v>SOU(A) 1-0</v>
      </c>
      <c r="O394" t="str">
        <f ca="1">IF(RIGHT(FPL_Combined[[#Headers],[Gameweek 14]],2)&lt;$B$622,INDEX(FPL_Results_Extract[Gameweek 14],MATCH($A394,FPL_Results_Extract[[Player]:[Player]],0)),INDEX(Team_Key[[Abbreviation]:[Abbreviation]],MATCH(LEFT(INDEX(FPL_Fixtures_Extract[],MATCH($A394,FPL_Fixtures_Extract[[Player]:[Player]],0),MATCH(FPL_Combined[[#Headers],[Gameweek 14]],FPL_Fixtures_Extract[#Headers],0)),LEN(INDEX(FPL_Fixtures_Extract[],MATCH($A394,FPL_Fixtures_Extract[[Player]:[Player]],0),MATCH(FPL_Combined[[#Headers],[Gameweek 14]],FPL_Fixtures_Extract[#Headers],0)))-4),Team_Key[[Full Name]:[Full Name]],0))&amp;RIGHT(INDEX(FPL_Fixtures_Extract[],MATCH($A394,FPL_Fixtures_Extract[[Player]:[Player]],0),MATCH(FPL_Combined[[#Headers],[Gameweek 14]],FPL_Fixtures_Extract[#Headers],0)),3))</f>
        <v>SUN(A) 0-2</v>
      </c>
      <c r="P394" t="str">
        <f ca="1">IF(RIGHT(FPL_Combined[[#Headers],[Gameweek 15]],2)&lt;$B$622,INDEX(FPL_Results_Extract[Gameweek 15],MATCH($A394,FPL_Results_Extract[[Player]:[Player]],0)),INDEX(Team_Key[[Abbreviation]:[Abbreviation]],MATCH(LEFT(INDEX(FPL_Fixtures_Extract[],MATCH($A394,FPL_Fixtures_Extract[[Player]:[Player]],0),MATCH(FPL_Combined[[#Headers],[Gameweek 15]],FPL_Fixtures_Extract[#Headers],0)),LEN(INDEX(FPL_Fixtures_Extract[],MATCH($A394,FPL_Fixtures_Extract[[Player]:[Player]],0),MATCH(FPL_Combined[[#Headers],[Gameweek 15]],FPL_Fixtures_Extract[#Headers],0)))-4),Team_Key[[Full Name]:[Full Name]],0))&amp;RIGHT(INDEX(FPL_Fixtures_Extract[],MATCH($A394,FPL_Fixtures_Extract[[Player]:[Player]],0),MATCH(FPL_Combined[[#Headers],[Gameweek 15]],FPL_Fixtures_Extract[#Headers],0)),3))</f>
        <v>MCI(H) 2-0</v>
      </c>
      <c r="Q394" t="str">
        <f ca="1">IF(RIGHT(FPL_Combined[[#Headers],[Gameweek 16]],2)&lt;$B$622,INDEX(FPL_Results_Extract[Gameweek 16],MATCH($A394,FPL_Results_Extract[[Player]:[Player]],0)),INDEX(Team_Key[[Abbreviation]:[Abbreviation]],MATCH(LEFT(INDEX(FPL_Fixtures_Extract[],MATCH($A394,FPL_Fixtures_Extract[[Player]:[Player]],0),MATCH(FPL_Combined[[#Headers],[Gameweek 16]],FPL_Fixtures_Extract[#Headers],0)),LEN(INDEX(FPL_Fixtures_Extract[],MATCH($A394,FPL_Fixtures_Extract[[Player]:[Player]],0),MATCH(FPL_Combined[[#Headers],[Gameweek 16]],FPL_Fixtures_Extract[#Headers],0)))-4),Team_Key[[Full Name]:[Full Name]],0))&amp;RIGHT(INDEX(FPL_Fixtures_Extract[],MATCH($A394,FPL_Fixtures_Extract[[Player]:[Player]],0),MATCH(FPL_Combined[[#Headers],[Gameweek 16]],FPL_Fixtures_Extract[#Headers],0)),3))</f>
        <v>WHU(A) 0-0</v>
      </c>
      <c r="R394" t="str">
        <f ca="1">IF(RIGHT(FPL_Combined[[#Headers],[Gameweek 17]],2)&lt;$B$622,INDEX(FPL_Results_Extract[Gameweek 17],MATCH($A394,FPL_Results_Extract[[Player]:[Player]],0)),INDEX(Team_Key[[Abbreviation]:[Abbreviation]],MATCH(LEFT(INDEX(FPL_Fixtures_Extract[],MATCH($A394,FPL_Fixtures_Extract[[Player]:[Player]],0),MATCH(FPL_Combined[[#Headers],[Gameweek 17]],FPL_Fixtures_Extract[#Headers],0)),LEN(INDEX(FPL_Fixtures_Extract[],MATCH($A394,FPL_Fixtures_Extract[[Player]:[Player]],0),MATCH(FPL_Combined[[#Headers],[Gameweek 17]],FPL_Fixtures_Extract[#Headers],0)))-4),Team_Key[[Full Name]:[Full Name]],0))&amp;RIGHT(INDEX(FPL_Fixtures_Extract[],MATCH($A394,FPL_Fixtures_Extract[[Player]:[Player]],0),MATCH(FPL_Combined[[#Headers],[Gameweek 17]],FPL_Fixtures_Extract[#Headers],0)),3))</f>
        <v>CRY(H) 1-2</v>
      </c>
      <c r="S394" t="str">
        <f ca="1">IF(RIGHT(FPL_Combined[[#Headers],[Gameweek 18]],2)&lt;$B$622,INDEX(FPL_Results_Extract[Gameweek 18],MATCH($A394,FPL_Results_Extract[[Player]:[Player]],0)),INDEX(Team_Key[[Abbreviation]:[Abbreviation]],MATCH(LEFT(INDEX(FPL_Fixtures_Extract[],MATCH($A394,FPL_Fixtures_Extract[[Player]:[Player]],0),MATCH(FPL_Combined[[#Headers],[Gameweek 18]],FPL_Fixtures_Extract[#Headers],0)),LEN(INDEX(FPL_Fixtures_Extract[],MATCH($A394,FPL_Fixtures_Extract[[Player]:[Player]],0),MATCH(FPL_Combined[[#Headers],[Gameweek 18]],FPL_Fixtures_Extract[#Headers],0)))-4),Team_Key[[Full Name]:[Full Name]],0))&amp;RIGHT(INDEX(FPL_Fixtures_Extract[],MATCH($A394,FPL_Fixtures_Extract[[Player]:[Player]],0),MATCH(FPL_Combined[[#Headers],[Gameweek 18]],FPL_Fixtures_Extract[#Headers],0)),3))</f>
        <v>MUN(H) 2-0</v>
      </c>
      <c r="T394" t="str">
        <f ca="1">IF(RIGHT(FPL_Combined[[#Headers],[Gameweek 19]],2)&lt;$B$622,INDEX(FPL_Results_Extract[Gameweek 19],MATCH($A394,FPL_Results_Extract[[Player]:[Player]],0)),INDEX(Team_Key[[Abbreviation]:[Abbreviation]],MATCH(LEFT(INDEX(FPL_Fixtures_Extract[],MATCH($A394,FPL_Fixtures_Extract[[Player]:[Player]],0),MATCH(FPL_Combined[[#Headers],[Gameweek 19]],FPL_Fixtures_Extract[#Headers],0)),LEN(INDEX(FPL_Fixtures_Extract[],MATCH($A394,FPL_Fixtures_Extract[[Player]:[Player]],0),MATCH(FPL_Combined[[#Headers],[Gameweek 19]],FPL_Fixtures_Extract[#Headers],0)))-4),Team_Key[[Full Name]:[Full Name]],0))&amp;RIGHT(INDEX(FPL_Fixtures_Extract[],MATCH($A394,FPL_Fixtures_Extract[[Player]:[Player]],0),MATCH(FPL_Combined[[#Headers],[Gameweek 19]],FPL_Fixtures_Extract[#Headers],0)),3))</f>
        <v>EVE(A) 4-3</v>
      </c>
      <c r="U394" t="str">
        <f ca="1">IF(RIGHT(FPL_Combined[[#Headers],[Gameweek 20]],2)&lt;$B$622,INDEX(FPL_Results_Extract[Gameweek 20],MATCH($A394,FPL_Results_Extract[[Player]:[Player]],0)),INDEX(Team_Key[[Abbreviation]:[Abbreviation]],MATCH(LEFT(INDEX(FPL_Fixtures_Extract[],MATCH($A394,FPL_Fixtures_Extract[[Player]:[Player]],0),MATCH(FPL_Combined[[#Headers],[Gameweek 20]],FPL_Fixtures_Extract[#Headers],0)),LEN(INDEX(FPL_Fixtures_Extract[],MATCH($A394,FPL_Fixtures_Extract[[Player]:[Player]],0),MATCH(FPL_Combined[[#Headers],[Gameweek 20]],FPL_Fixtures_Extract[#Headers],0)))-4),Team_Key[[Full Name]:[Full Name]],0))&amp;RIGHT(INDEX(FPL_Fixtures_Extract[],MATCH($A394,FPL_Fixtures_Extract[[Player]:[Player]],0),MATCH(FPL_Combined[[#Headers],[Gameweek 20]],FPL_Fixtures_Extract[#Headers],0)),3))</f>
        <v>WBA(A) 1-2</v>
      </c>
      <c r="V394" t="str">
        <f ca="1">IF(RIGHT(FPL_Combined[[#Headers],[Gameweek 21]],2)&lt;$B$622,INDEX(FPL_Results_Extract[Gameweek 21],MATCH($A394,FPL_Results_Extract[[Player]:[Player]],0)),INDEX(Team_Key[[Abbreviation]:[Abbreviation]],MATCH(LEFT(INDEX(FPL_Fixtures_Extract[],MATCH($A394,FPL_Fixtures_Extract[[Player]:[Player]],0),MATCH(FPL_Combined[[#Headers],[Gameweek 21]],FPL_Fixtures_Extract[#Headers],0)),LEN(INDEX(FPL_Fixtures_Extract[],MATCH($A394,FPL_Fixtures_Extract[[Player]:[Player]],0),MATCH(FPL_Combined[[#Headers],[Gameweek 21]],FPL_Fixtures_Extract[#Headers],0)))-4),Team_Key[[Full Name]:[Full Name]],0))&amp;RIGHT(INDEX(FPL_Fixtures_Extract[],MATCH($A394,FPL_Fixtures_Extract[[Player]:[Player]],0),MATCH(FPL_Combined[[#Headers],[Gameweek 21]],FPL_Fixtures_Extract[#Headers],0)),3))</f>
        <v>NOR(H) 3-1</v>
      </c>
      <c r="W394" t="str">
        <f ca="1">IF(RIGHT(FPL_Combined[[#Headers],[Gameweek 22]],2)&lt;$B$622,INDEX(FPL_Results_Extract[Gameweek 22],MATCH($A394,FPL_Results_Extract[[Player]:[Player]],0)),INDEX(Team_Key[[Abbreviation]:[Abbreviation]],MATCH(LEFT(INDEX(FPL_Fixtures_Extract[],MATCH($A394,FPL_Fixtures_Extract[[Player]:[Player]],0),MATCH(FPL_Combined[[#Headers],[Gameweek 22]],FPL_Fixtures_Extract[#Headers],0)),LEN(INDEX(FPL_Fixtures_Extract[],MATCH($A394,FPL_Fixtures_Extract[[Player]:[Player]],0),MATCH(FPL_Combined[[#Headers],[Gameweek 22]],FPL_Fixtures_Extract[#Headers],0)))-4),Team_Key[[Full Name]:[Full Name]],0))&amp;RIGHT(INDEX(FPL_Fixtures_Extract[],MATCH($A394,FPL_Fixtures_Extract[[Player]:[Player]],0),MATCH(FPL_Combined[[#Headers],[Gameweek 22]],FPL_Fixtures_Extract[#Headers],0)),3))</f>
        <v>ARS(H) 0-0</v>
      </c>
      <c r="X394" t="str">
        <f ca="1">IF(RIGHT(FPL_Combined[[#Headers],[Gameweek 23]],2)&lt;$B$622,INDEX(FPL_Results_Extract[Gameweek 23],MATCH($A394,FPL_Results_Extract[[Player]:[Player]],0)),INDEX(Team_Key[[Abbreviation]:[Abbreviation]],MATCH(LEFT(INDEX(FPL_Fixtures_Extract[],MATCH($A394,FPL_Fixtures_Extract[[Player]:[Player]],0),MATCH(FPL_Combined[[#Headers],[Gameweek 23]],FPL_Fixtures_Extract[#Headers],0)),LEN(INDEX(FPL_Fixtures_Extract[],MATCH($A394,FPL_Fixtures_Extract[[Player]:[Player]],0),MATCH(FPL_Combined[[#Headers],[Gameweek 23]],FPL_Fixtures_Extract[#Headers],0)))-4),Team_Key[[Full Name]:[Full Name]],0))&amp;RIGHT(INDEX(FPL_Fixtures_Extract[],MATCH($A394,FPL_Fixtures_Extract[[Player]:[Player]],0),MATCH(FPL_Combined[[#Headers],[Gameweek 23]],FPL_Fixtures_Extract[#Headers],0)),3))</f>
        <v>LEI(A) 0-3</v>
      </c>
      <c r="Y394" t="str">
        <f ca="1">IF(RIGHT(FPL_Combined[[#Headers],[Gameweek 24]],2)&lt;$B$622,INDEX(FPL_Results_Extract[Team],MATCH($A394,FPL_Results_Extract[[Player]:[Player]],0)),INDEX(Team_Key[[Abbreviation]:[Abbreviation]],MATCH(LEFT(INDEX(FPL_Fixtures_Extract[],MATCH($A394,FPL_Fixtures_Extract[[Player]:[Player]],0),MATCH(FPL_Combined[[#Headers],[Gameweek 24]],FPL_Fixtures_Extract[#Headers],0)),LEN(INDEX(FPL_Fixtures_Extract[],MATCH($A394,FPL_Fixtures_Extract[[Player]:[Player]],0),MATCH(FPL_Combined[[#Headers],[Gameweek 24]],FPL_Fixtures_Extract[#Headers],0)))-4),Team_Key[[Full Name]:[Full Name]],0))&amp;RIGHT(INDEX(FPL_Fixtures_Extract[],MATCH($A394,FPL_Fixtures_Extract[[Player]:[Player]],0),MATCH(FPL_Combined[[#Headers],[Gameweek 24]],FPL_Fixtures_Extract[#Headers],0)),3))</f>
        <v>STK</v>
      </c>
      <c r="Z394" t="str">
        <f ca="1">IF(RIGHT(FPL_Combined[[#Headers],[Gameweek 25]],2)&lt;$B$622,INDEX(FPL_Results_Extract[Player],MATCH($A394,FPL_Results_Extract[[Player]:[Player]],0)),INDEX(Team_Key[[Abbreviation]:[Abbreviation]],MATCH(LEFT(INDEX(FPL_Fixtures_Extract[],MATCH($A394,FPL_Fixtures_Extract[[Player]:[Player]],0),MATCH(FPL_Combined[[#Headers],[Gameweek 25]],FPL_Fixtures_Extract[#Headers],0)),LEN(INDEX(FPL_Fixtures_Extract[],MATCH($A394,FPL_Fixtures_Extract[[Player]:[Player]],0),MATCH(FPL_Combined[[#Headers],[Gameweek 25]],FPL_Fixtures_Extract[#Headers],0)))-4),Team_Key[[Full Name]:[Full Name]],0))&amp;RIGHT(INDEX(FPL_Fixtures_Extract[],MATCH($A394,FPL_Fixtures_Extract[[Player]:[Player]],0),MATCH(FPL_Combined[[#Headers],[Gameweek 25]],FPL_Fixtures_Extract[#Headers],0)),3))</f>
        <v>Moha</v>
      </c>
      <c r="AA394" t="str">
        <f ca="1">IF(RIGHT(FPL_Combined[[#Headers],[Gameweek 26]],2)&lt;$B$622,INDEX(FPL_Results_Extract[Gameweek 01],MATCH($A394,FPL_Results_Extract[[Player]:[Player]],0)),INDEX(Team_Key[[Abbreviation]:[Abbreviation]],MATCH(LEFT(INDEX(FPL_Fixtures_Extract[],MATCH($A394,FPL_Fixtures_Extract[[Player]:[Player]],0),MATCH(FPL_Combined[[#Headers],[Gameweek 26]],FPL_Fixtures_Extract[#Headers],0)),LEN(INDEX(FPL_Fixtures_Extract[],MATCH($A394,FPL_Fixtures_Extract[[Player]:[Player]],0),MATCH(FPL_Combined[[#Headers],[Gameweek 26]],FPL_Fixtures_Extract[#Headers],0)))-4),Team_Key[[Full Name]:[Full Name]],0))&amp;RIGHT(INDEX(FPL_Fixtures_Extract[],MATCH($A394,FPL_Fixtures_Extract[[Player]:[Player]],0),MATCH(FPL_Combined[[#Headers],[Gameweek 26]],FPL_Fixtures_Extract[#Headers],0)),3))</f>
        <v>LIV(H) 0-1</v>
      </c>
      <c r="AB394" t="str">
        <f ca="1">IF(RIGHT(FPL_Combined[[#Headers],[Gameweek 27]],2)&lt;$B$622,INDEX(FPL_Results_Extract[Gameweek 02],MATCH($A394,FPL_Results_Extract[[Player]:[Player]],0)),INDEX(Team_Key[[Abbreviation]:[Abbreviation]],MATCH(LEFT(INDEX(FPL_Fixtures_Extract[],MATCH($A394,FPL_Fixtures_Extract[[Player]:[Player]],0),MATCH(FPL_Combined[[#Headers],[Gameweek 27]],FPL_Fixtures_Extract[#Headers],0)),LEN(INDEX(FPL_Fixtures_Extract[],MATCH($A394,FPL_Fixtures_Extract[[Player]:[Player]],0),MATCH(FPL_Combined[[#Headers],[Gameweek 27]],FPL_Fixtures_Extract[#Headers],0)))-4),Team_Key[[Full Name]:[Full Name]],0))&amp;RIGHT(INDEX(FPL_Fixtures_Extract[],MATCH($A394,FPL_Fixtures_Extract[[Player]:[Player]],0),MATCH(FPL_Combined[[#Headers],[Gameweek 27]],FPL_Fixtures_Extract[#Headers],0)),3))</f>
        <v>TOT(A) 2-2</v>
      </c>
      <c r="AC394" t="str">
        <f ca="1">IF(RIGHT(FPL_Combined[[#Headers],[Gameweek 28]],2)&lt;$B$622,INDEX(FPL_Results_Extract[Gameweek 03],MATCH($A394,FPL_Results_Extract[[Player]:[Player]],0)),INDEX(Team_Key[[Abbreviation]:[Abbreviation]],MATCH(LEFT(INDEX(FPL_Fixtures_Extract[],MATCH($A394,FPL_Fixtures_Extract[[Player]:[Player]],0),MATCH(FPL_Combined[[#Headers],[Gameweek 28]],FPL_Fixtures_Extract[#Headers],0)),LEN(INDEX(FPL_Fixtures_Extract[],MATCH($A394,FPL_Fixtures_Extract[[Player]:[Player]],0),MATCH(FPL_Combined[[#Headers],[Gameweek 28]],FPL_Fixtures_Extract[#Headers],0)))-4),Team_Key[[Full Name]:[Full Name]],0))&amp;RIGHT(INDEX(FPL_Fixtures_Extract[],MATCH($A394,FPL_Fixtures_Extract[[Player]:[Player]],0),MATCH(FPL_Combined[[#Headers],[Gameweek 28]],FPL_Fixtures_Extract[#Headers],0)),3))</f>
        <v>NOR(A) 1-1</v>
      </c>
      <c r="AD394" t="str">
        <f ca="1">IF(RIGHT(FPL_Combined[[#Headers],[Gameweek 29]],2)&lt;$B$622,INDEX(FPL_Results_Extract[Gameweek 04],MATCH($A394,FPL_Results_Extract[[Player]:[Player]],0)),INDEX(Team_Key[[Abbreviation]:[Abbreviation]],MATCH(LEFT(INDEX(FPL_Fixtures_Extract[],MATCH($A394,FPL_Fixtures_Extract[[Player]:[Player]],0),MATCH(FPL_Combined[[#Headers],[Gameweek 29]],FPL_Fixtures_Extract[#Headers],0)),LEN(INDEX(FPL_Fixtures_Extract[],MATCH($A394,FPL_Fixtures_Extract[[Player]:[Player]],0),MATCH(FPL_Combined[[#Headers],[Gameweek 29]],FPL_Fixtures_Extract[#Headers],0)))-4),Team_Key[[Full Name]:[Full Name]],0))&amp;RIGHT(INDEX(FPL_Fixtures_Extract[],MATCH($A394,FPL_Fixtures_Extract[[Player]:[Player]],0),MATCH(FPL_Combined[[#Headers],[Gameweek 29]],FPL_Fixtures_Extract[#Headers],0)),3))</f>
        <v>CHE(A)</v>
      </c>
      <c r="AE394" t="str">
        <f ca="1">IF(RIGHT(FPL_Combined[[#Headers],[Gameweek 30]],2)&lt;$B$622,INDEX(FPL_Results_Extract[Gameweek 05],MATCH($A394,FPL_Results_Extract[[Player]:[Player]],0)),INDEX(Team_Key[[Abbreviation]:[Abbreviation]],MATCH(LEFT(INDEX(FPL_Fixtures_Extract[],MATCH($A394,FPL_Fixtures_Extract[[Player]:[Player]],0),MATCH(FPL_Combined[[#Headers],[Gameweek 30]],FPL_Fixtures_Extract[#Headers],0)),LEN(INDEX(FPL_Fixtures_Extract[],MATCH($A394,FPL_Fixtures_Extract[[Player]:[Player]],0),MATCH(FPL_Combined[[#Headers],[Gameweek 30]],FPL_Fixtures_Extract[#Headers],0)))-4),Team_Key[[Full Name]:[Full Name]],0))&amp;RIGHT(INDEX(FPL_Fixtures_Extract[],MATCH($A394,FPL_Fixtures_Extract[[Player]:[Player]],0),MATCH(FPL_Combined[[#Headers],[Gameweek 30]],FPL_Fixtures_Extract[#Headers],0)),3))</f>
        <v>SOU(H)</v>
      </c>
      <c r="AF394" t="str">
        <f ca="1">IF(RIGHT(FPL_Combined[[#Headers],[Gameweek 31]],2)&lt;$B$622,INDEX(FPL_Results_Extract[Gameweek 06],MATCH($A394,FPL_Results_Extract[[Player]:[Player]],0)),INDEX(Team_Key[[Abbreviation]:[Abbreviation]],MATCH(LEFT(INDEX(FPL_Fixtures_Extract[],MATCH($A394,FPL_Fixtures_Extract[[Player]:[Player]],0),MATCH(FPL_Combined[[#Headers],[Gameweek 31]],FPL_Fixtures_Extract[#Headers],0)),LEN(INDEX(FPL_Fixtures_Extract[],MATCH($A394,FPL_Fixtures_Extract[[Player]:[Player]],0),MATCH(FPL_Combined[[#Headers],[Gameweek 31]],FPL_Fixtures_Extract[#Headers],0)))-4),Team_Key[[Full Name]:[Full Name]],0))&amp;RIGHT(INDEX(FPL_Fixtures_Extract[],MATCH($A394,FPL_Fixtures_Extract[[Player]:[Player]],0),MATCH(FPL_Combined[[#Headers],[Gameweek 31]],FPL_Fixtures_Extract[#Headers],0)),3))</f>
        <v>WAT(A)</v>
      </c>
      <c r="AG394" t="str">
        <f ca="1">IF(RIGHT(FPL_Combined[[#Headers],[Gameweek 32]],2)&lt;$B$622,INDEX(FPL_Results_Extract[Gameweek 07],MATCH($A394,FPL_Results_Extract[[Player]:[Player]],0)),INDEX(Team_Key[[Abbreviation]:[Abbreviation]],MATCH(LEFT(INDEX(FPL_Fixtures_Extract[],MATCH($A394,FPL_Fixtures_Extract[[Player]:[Player]],0),MATCH(FPL_Combined[[#Headers],[Gameweek 32]],FPL_Fixtures_Extract[#Headers],0)),LEN(INDEX(FPL_Fixtures_Extract[],MATCH($A394,FPL_Fixtures_Extract[[Player]:[Player]],0),MATCH(FPL_Combined[[#Headers],[Gameweek 32]],FPL_Fixtures_Extract[#Headers],0)))-4),Team_Key[[Full Name]:[Full Name]],0))&amp;RIGHT(INDEX(FPL_Fixtures_Extract[],MATCH($A394,FPL_Fixtures_Extract[[Player]:[Player]],0),MATCH(FPL_Combined[[#Headers],[Gameweek 32]],FPL_Fixtures_Extract[#Headers],0)),3))</f>
        <v>SWA(H)</v>
      </c>
      <c r="AH394" t="str">
        <f ca="1">IF(RIGHT(FPL_Combined[[#Headers],[Gameweek 33]],2)&lt;$B$622,INDEX(FPL_Results_Extract[Gameweek 08],MATCH($A394,FPL_Results_Extract[[Player]:[Player]],0)),INDEX(Team_Key[[Abbreviation]:[Abbreviation]],MATCH(LEFT(INDEX(FPL_Fixtures_Extract[],MATCH($A394,FPL_Fixtures_Extract[[Player]:[Player]],0),MATCH(FPL_Combined[[#Headers],[Gameweek 33]],FPL_Fixtures_Extract[#Headers],0)),LEN(INDEX(FPL_Fixtures_Extract[],MATCH($A394,FPL_Fixtures_Extract[[Player]:[Player]],0),MATCH(FPL_Combined[[#Headers],[Gameweek 33]],FPL_Fixtures_Extract[#Headers],0)))-4),Team_Key[[Full Name]:[Full Name]],0))&amp;RIGHT(INDEX(FPL_Fixtures_Extract[],MATCH($A394,FPL_Fixtures_Extract[[Player]:[Player]],0),MATCH(FPL_Combined[[#Headers],[Gameweek 33]],FPL_Fixtures_Extract[#Headers],0)),3))</f>
        <v>LIV(A)</v>
      </c>
      <c r="AI394" t="str">
        <f ca="1">IF(RIGHT(FPL_Combined[[#Headers],[Gameweek 34]],2)&lt;$B$622,INDEX(FPL_Results_Extract[Gameweek 09],MATCH($A394,FPL_Results_Extract[[Player]:[Player]],0)),INDEX(Team_Key[[Abbreviation]:[Abbreviation]],MATCH(LEFT(INDEX(FPL_Fixtures_Extract[],MATCH($A394,FPL_Fixtures_Extract[[Player]:[Player]],0),MATCH(FPL_Combined[[#Headers],[Gameweek 34]],FPL_Fixtures_Extract[#Headers],0)),LEN(INDEX(FPL_Fixtures_Extract[],MATCH($A394,FPL_Fixtures_Extract[[Player]:[Player]],0),MATCH(FPL_Combined[[#Headers],[Gameweek 34]],FPL_Fixtures_Extract[#Headers],0)))-4),Team_Key[[Full Name]:[Full Name]],0))&amp;RIGHT(INDEX(FPL_Fixtures_Extract[],MATCH($A394,FPL_Fixtures_Extract[[Player]:[Player]],0),MATCH(FPL_Combined[[#Headers],[Gameweek 34]],FPL_Fixtures_Extract[#Headers],0)),3))</f>
        <v>TOT(H)</v>
      </c>
      <c r="AJ394" t="str">
        <f ca="1">IF(RIGHT(FPL_Combined[[#Headers],[Gameweek 35]],2)&lt;$B$622,INDEX(FPL_Results_Extract[Gameweek 10],MATCH($A394,FPL_Results_Extract[[Player]:[Player]],0)),INDEX(Team_Key[[Abbreviation]:[Abbreviation]],MATCH(LEFT(INDEX(FPL_Fixtures_Extract[],MATCH($A394,FPL_Fixtures_Extract[[Player]:[Player]],0),MATCH(FPL_Combined[[#Headers],[Gameweek 35]],FPL_Fixtures_Extract[#Headers],0)),LEN(INDEX(FPL_Fixtures_Extract[],MATCH($A394,FPL_Fixtures_Extract[[Player]:[Player]],0),MATCH(FPL_Combined[[#Headers],[Gameweek 35]],FPL_Fixtures_Extract[#Headers],0)))-4),Team_Key[[Full Name]:[Full Name]],0))&amp;RIGHT(INDEX(FPL_Fixtures_Extract[],MATCH($A394,FPL_Fixtures_Extract[[Player]:[Player]],0),MATCH(FPL_Combined[[#Headers],[Gameweek 35]],FPL_Fixtures_Extract[#Headers],0)),3))</f>
        <v>MCI(A)</v>
      </c>
      <c r="AK394" t="str">
        <f ca="1">IF(RIGHT(FPL_Combined[[#Headers],[Gameweek 36]],2)&lt;$B$622,INDEX(FPL_Results_Extract[Gameweek 11],MATCH($A394,FPL_Results_Extract[[Player]:[Player]],0)),INDEX(Team_Key[[Abbreviation]:[Abbreviation]],MATCH(LEFT(INDEX(FPL_Fixtures_Extract[],MATCH($A394,FPL_Fixtures_Extract[[Player]:[Player]],0),MATCH(FPL_Combined[[#Headers],[Gameweek 36]],FPL_Fixtures_Extract[#Headers],0)),LEN(INDEX(FPL_Fixtures_Extract[],MATCH($A394,FPL_Fixtures_Extract[[Player]:[Player]],0),MATCH(FPL_Combined[[#Headers],[Gameweek 36]],FPL_Fixtures_Extract[#Headers],0)))-4),Team_Key[[Full Name]:[Full Name]],0))&amp;RIGHT(INDEX(FPL_Fixtures_Extract[],MATCH($A394,FPL_Fixtures_Extract[[Player]:[Player]],0),MATCH(FPL_Combined[[#Headers],[Gameweek 36]],FPL_Fixtures_Extract[#Headers],0)),3))</f>
        <v>SUN(H)</v>
      </c>
      <c r="AL394" t="str">
        <f ca="1">IF(RIGHT(FPL_Combined[[#Headers],[Gameweek 37]],2)&lt;$B$622,INDEX(FPL_Results_Extract[Gameweek 12],MATCH($A394,FPL_Results_Extract[[Player]:[Player]],0)),INDEX(Team_Key[[Abbreviation]:[Abbreviation]],MATCH(LEFT(INDEX(FPL_Fixtures_Extract[],MATCH($A394,FPL_Fixtures_Extract[[Player]:[Player]],0),MATCH(FPL_Combined[[#Headers],[Gameweek 37]],FPL_Fixtures_Extract[#Headers],0)),LEN(INDEX(FPL_Fixtures_Extract[],MATCH($A394,FPL_Fixtures_Extract[[Player]:[Player]],0),MATCH(FPL_Combined[[#Headers],[Gameweek 37]],FPL_Fixtures_Extract[#Headers],0)))-4),Team_Key[[Full Name]:[Full Name]],0))&amp;RIGHT(INDEX(FPL_Fixtures_Extract[],MATCH($A394,FPL_Fixtures_Extract[[Player]:[Player]],0),MATCH(FPL_Combined[[#Headers],[Gameweek 37]],FPL_Fixtures_Extract[#Headers],0)),3))</f>
        <v>CRY(A)</v>
      </c>
      <c r="AM394" t="str">
        <f ca="1">IF(RIGHT(FPL_Combined[[#Headers],[Gameweek 38]],2)&lt;$B$622,INDEX(FPL_Results_Extract[Gameweek 13],MATCH($A394,FPL_Results_Extract[[Player]:[Player]],0)),INDEX(Team_Key[[Abbreviation]:[Abbreviation]],MATCH(LEFT(INDEX(FPL_Fixtures_Extract[],MATCH($A394,FPL_Fixtures_Extract[[Player]:[Player]],0),MATCH(FPL_Combined[[#Headers],[Gameweek 38]],FPL_Fixtures_Extract[#Headers],0)),LEN(INDEX(FPL_Fixtures_Extract[],MATCH($A394,FPL_Fixtures_Extract[[Player]:[Player]],0),MATCH(FPL_Combined[[#Headers],[Gameweek 38]],FPL_Fixtures_Extract[#Headers],0)))-4),Team_Key[[Full Name]:[Full Name]],0))&amp;RIGHT(INDEX(FPL_Fixtures_Extract[],MATCH($A394,FPL_Fixtures_Extract[[Player]:[Player]],0),MATCH(FPL_Combined[[#Headers],[Gameweek 38]],FPL_Fixtures_Extract[#Headers],0)),3))</f>
        <v>WHU(H)</v>
      </c>
    </row>
    <row r="395" spans="1:39" x14ac:dyDescent="0.45">
      <c r="A395" t="s">
        <v>498</v>
      </c>
      <c r="B395" t="str">
        <f ca="1">IF(RIGHT(FPL_Combined[[#Headers],[Gameweek 01]],2)&lt;$B$622,INDEX(FPL_Results_Extract[Gameweek 01],MATCH($A395,FPL_Results_Extract[[Player]:[Player]],0)),INDEX(Team_Key[[Abbreviation]:[Abbreviation]],MATCH(LEFT(INDEX(FPL_Fixtures_Extract[],MATCH($A395,FPL_Fixtures_Extract[[Player]:[Player]],0),MATCH(FPL_Combined[[#Headers],[Gameweek 01]],FPL_Fixtures_Extract[#Headers],0)),LEN(INDEX(FPL_Fixtures_Extract[],MATCH($A395,FPL_Fixtures_Extract[[Player]:[Player]],0),MATCH(FPL_Combined[[#Headers],[Gameweek 01]],FPL_Fixtures_Extract[#Headers],0)))-4),Team_Key[[Full Name]:[Full Name]],0))&amp;RIGHT(INDEX(FPL_Fixtures_Extract[],MATCH($A395,FPL_Fixtures_Extract[[Player]:[Player]],0),MATCH(FPL_Combined[[#Headers],[Gameweek 01]],FPL_Fixtures_Extract[#Headers],0)),3))</f>
        <v>WHU(H) 0-2</v>
      </c>
      <c r="C395" t="str">
        <f ca="1">IF(RIGHT(FPL_Combined[[#Headers],[Gameweek 02]],2)&lt;$B$622,INDEX(FPL_Results_Extract[Gameweek 02],MATCH($A395,FPL_Results_Extract[[Player]:[Player]],0)),INDEX(Team_Key[[Abbreviation]:[Abbreviation]],MATCH(LEFT(INDEX(FPL_Fixtures_Extract[],MATCH($A395,FPL_Fixtures_Extract[[Player]:[Player]],0),MATCH(FPL_Combined[[#Headers],[Gameweek 02]],FPL_Fixtures_Extract[#Headers],0)),LEN(INDEX(FPL_Fixtures_Extract[],MATCH($A395,FPL_Fixtures_Extract[[Player]:[Player]],0),MATCH(FPL_Combined[[#Headers],[Gameweek 02]],FPL_Fixtures_Extract[#Headers],0)))-4),Team_Key[[Full Name]:[Full Name]],0))&amp;RIGHT(INDEX(FPL_Fixtures_Extract[],MATCH($A395,FPL_Fixtures_Extract[[Player]:[Player]],0),MATCH(FPL_Combined[[#Headers],[Gameweek 02]],FPL_Fixtures_Extract[#Headers],0)),3))</f>
        <v>CRY(A) 2-1</v>
      </c>
      <c r="D395" t="str">
        <f ca="1">IF(RIGHT(FPL_Combined[[#Headers],[Gameweek 03]],2)&lt;$B$622,INDEX(FPL_Results_Extract[Gameweek 03],MATCH($A395,FPL_Results_Extract[[Player]:[Player]],0)),INDEX(Team_Key[[Abbreviation]:[Abbreviation]],MATCH(LEFT(INDEX(FPL_Fixtures_Extract[],MATCH($A395,FPL_Fixtures_Extract[[Player]:[Player]],0),MATCH(FPL_Combined[[#Headers],[Gameweek 03]],FPL_Fixtures_Extract[#Headers],0)),LEN(INDEX(FPL_Fixtures_Extract[],MATCH($A395,FPL_Fixtures_Extract[[Player]:[Player]],0),MATCH(FPL_Combined[[#Headers],[Gameweek 03]],FPL_Fixtures_Extract[#Headers],0)))-4),Team_Key[[Full Name]:[Full Name]],0))&amp;RIGHT(INDEX(FPL_Fixtures_Extract[],MATCH($A395,FPL_Fixtures_Extract[[Player]:[Player]],0),MATCH(FPL_Combined[[#Headers],[Gameweek 03]],FPL_Fixtures_Extract[#Headers],0)),3))</f>
        <v>LIV(H) 0-0</v>
      </c>
      <c r="E395" t="str">
        <f ca="1">IF(RIGHT(FPL_Combined[[#Headers],[Gameweek 04]],2)&lt;$B$622,INDEX(FPL_Results_Extract[Gameweek 04],MATCH($A395,FPL_Results_Extract[[Player]:[Player]],0)),INDEX(Team_Key[[Abbreviation]:[Abbreviation]],MATCH(LEFT(INDEX(FPL_Fixtures_Extract[],MATCH($A395,FPL_Fixtures_Extract[[Player]:[Player]],0),MATCH(FPL_Combined[[#Headers],[Gameweek 04]],FPL_Fixtures_Extract[#Headers],0)),LEN(INDEX(FPL_Fixtures_Extract[],MATCH($A395,FPL_Fixtures_Extract[[Player]:[Player]],0),MATCH(FPL_Combined[[#Headers],[Gameweek 04]],FPL_Fixtures_Extract[#Headers],0)))-4),Team_Key[[Full Name]:[Full Name]],0))&amp;RIGHT(INDEX(FPL_Fixtures_Extract[],MATCH($A395,FPL_Fixtures_Extract[[Player]:[Player]],0),MATCH(FPL_Combined[[#Headers],[Gameweek 04]],FPL_Fixtures_Extract[#Headers],0)),3))</f>
        <v>NEW(A) 1-0</v>
      </c>
      <c r="F395" t="str">
        <f ca="1">IF(RIGHT(FPL_Combined[[#Headers],[Gameweek 05]],2)&lt;$B$622,INDEX(FPL_Results_Extract[Gameweek 05],MATCH($A395,FPL_Results_Extract[[Player]:[Player]],0)),INDEX(Team_Key[[Abbreviation]:[Abbreviation]],MATCH(LEFT(INDEX(FPL_Fixtures_Extract[],MATCH($A395,FPL_Fixtures_Extract[[Player]:[Player]],0),MATCH(FPL_Combined[[#Headers],[Gameweek 05]],FPL_Fixtures_Extract[#Headers],0)),LEN(INDEX(FPL_Fixtures_Extract[],MATCH($A395,FPL_Fixtures_Extract[[Player]:[Player]],0),MATCH(FPL_Combined[[#Headers],[Gameweek 05]],FPL_Fixtures_Extract[#Headers],0)))-4),Team_Key[[Full Name]:[Full Name]],0))&amp;RIGHT(INDEX(FPL_Fixtures_Extract[],MATCH($A395,FPL_Fixtures_Extract[[Player]:[Player]],0),MATCH(FPL_Combined[[#Headers],[Gameweek 05]],FPL_Fixtures_Extract[#Headers],0)),3))</f>
        <v>STK(H) 2-0</v>
      </c>
      <c r="G395" t="str">
        <f ca="1">IF(RIGHT(FPL_Combined[[#Headers],[Gameweek 06]],2)&lt;$B$622,INDEX(FPL_Results_Extract[Gameweek 06],MATCH($A395,FPL_Results_Extract[[Player]:[Player]],0)),INDEX(Team_Key[[Abbreviation]:[Abbreviation]],MATCH(LEFT(INDEX(FPL_Fixtures_Extract[],MATCH($A395,FPL_Fixtures_Extract[[Player]:[Player]],0),MATCH(FPL_Combined[[#Headers],[Gameweek 06]],FPL_Fixtures_Extract[#Headers],0)),LEN(INDEX(FPL_Fixtures_Extract[],MATCH($A395,FPL_Fixtures_Extract[[Player]:[Player]],0),MATCH(FPL_Combined[[#Headers],[Gameweek 06]],FPL_Fixtures_Extract[#Headers],0)))-4),Team_Key[[Full Name]:[Full Name]],0))&amp;RIGHT(INDEX(FPL_Fixtures_Extract[],MATCH($A395,FPL_Fixtures_Extract[[Player]:[Player]],0),MATCH(FPL_Combined[[#Headers],[Gameweek 06]],FPL_Fixtures_Extract[#Headers],0)),3))</f>
        <v>CHE(A) 0-2</v>
      </c>
      <c r="H395" t="str">
        <f ca="1">IF(RIGHT(FPL_Combined[[#Headers],[Gameweek 07]],2)&lt;$B$622,INDEX(FPL_Results_Extract[Gameweek 07],MATCH($A395,FPL_Results_Extract[[Player]:[Player]],0)),INDEX(Team_Key[[Abbreviation]:[Abbreviation]],MATCH(LEFT(INDEX(FPL_Fixtures_Extract[],MATCH($A395,FPL_Fixtures_Extract[[Player]:[Player]],0),MATCH(FPL_Combined[[#Headers],[Gameweek 07]],FPL_Fixtures_Extract[#Headers],0)),LEN(INDEX(FPL_Fixtures_Extract[],MATCH($A395,FPL_Fixtures_Extract[[Player]:[Player]],0),MATCH(FPL_Combined[[#Headers],[Gameweek 07]],FPL_Fixtures_Extract[#Headers],0)))-4),Team_Key[[Full Name]:[Full Name]],0))&amp;RIGHT(INDEX(FPL_Fixtures_Extract[],MATCH($A395,FPL_Fixtures_Extract[[Player]:[Player]],0),MATCH(FPL_Combined[[#Headers],[Gameweek 07]],FPL_Fixtures_Extract[#Headers],0)),3))</f>
        <v>LEI(A) 5-2</v>
      </c>
      <c r="I395" t="str">
        <f ca="1">IF(RIGHT(FPL_Combined[[#Headers],[Gameweek 08]],2)&lt;$B$622,INDEX(FPL_Results_Extract[Gameweek 08],MATCH($A395,FPL_Results_Extract[[Player]:[Player]],0)),INDEX(Team_Key[[Abbreviation]:[Abbreviation]],MATCH(LEFT(INDEX(FPL_Fixtures_Extract[],MATCH($A395,FPL_Fixtures_Extract[[Player]:[Player]],0),MATCH(FPL_Combined[[#Headers],[Gameweek 08]],FPL_Fixtures_Extract[#Headers],0)),LEN(INDEX(FPL_Fixtures_Extract[],MATCH($A395,FPL_Fixtures_Extract[[Player]:[Player]],0),MATCH(FPL_Combined[[#Headers],[Gameweek 08]],FPL_Fixtures_Extract[#Headers],0)))-4),Team_Key[[Full Name]:[Full Name]],0))&amp;RIGHT(INDEX(FPL_Fixtures_Extract[],MATCH($A395,FPL_Fixtures_Extract[[Player]:[Player]],0),MATCH(FPL_Combined[[#Headers],[Gameweek 08]],FPL_Fixtures_Extract[#Headers],0)),3))</f>
        <v>MUN(H) 3-0</v>
      </c>
      <c r="J395" t="str">
        <f ca="1">IF(RIGHT(FPL_Combined[[#Headers],[Gameweek 09]],2)&lt;$B$622,INDEX(FPL_Results_Extract[Gameweek 09],MATCH($A395,FPL_Results_Extract[[Player]:[Player]],0)),INDEX(Team_Key[[Abbreviation]:[Abbreviation]],MATCH(LEFT(INDEX(FPL_Fixtures_Extract[],MATCH($A395,FPL_Fixtures_Extract[[Player]:[Player]],0),MATCH(FPL_Combined[[#Headers],[Gameweek 09]],FPL_Fixtures_Extract[#Headers],0)),LEN(INDEX(FPL_Fixtures_Extract[],MATCH($A395,FPL_Fixtures_Extract[[Player]:[Player]],0),MATCH(FPL_Combined[[#Headers],[Gameweek 09]],FPL_Fixtures_Extract[#Headers],0)))-4),Team_Key[[Full Name]:[Full Name]],0))&amp;RIGHT(INDEX(FPL_Fixtures_Extract[],MATCH($A395,FPL_Fixtures_Extract[[Player]:[Player]],0),MATCH(FPL_Combined[[#Headers],[Gameweek 09]],FPL_Fixtures_Extract[#Headers],0)),3))</f>
        <v>WAT(A) 3-0</v>
      </c>
      <c r="K395" t="str">
        <f ca="1">IF(RIGHT(FPL_Combined[[#Headers],[Gameweek 10]],2)&lt;$B$622,INDEX(FPL_Results_Extract[Gameweek 10],MATCH($A395,FPL_Results_Extract[[Player]:[Player]],0)),INDEX(Team_Key[[Abbreviation]:[Abbreviation]],MATCH(LEFT(INDEX(FPL_Fixtures_Extract[],MATCH($A395,FPL_Fixtures_Extract[[Player]:[Player]],0),MATCH(FPL_Combined[[#Headers],[Gameweek 10]],FPL_Fixtures_Extract[#Headers],0)),LEN(INDEX(FPL_Fixtures_Extract[],MATCH($A395,FPL_Fixtures_Extract[[Player]:[Player]],0),MATCH(FPL_Combined[[#Headers],[Gameweek 10]],FPL_Fixtures_Extract[#Headers],0)))-4),Team_Key[[Full Name]:[Full Name]],0))&amp;RIGHT(INDEX(FPL_Fixtures_Extract[],MATCH($A395,FPL_Fixtures_Extract[[Player]:[Player]],0),MATCH(FPL_Combined[[#Headers],[Gameweek 10]],FPL_Fixtures_Extract[#Headers],0)),3))</f>
        <v>EVE(H) 2-1</v>
      </c>
      <c r="L395" t="str">
        <f ca="1">IF(RIGHT(FPL_Combined[[#Headers],[Gameweek 11]],2)&lt;$B$622,INDEX(FPL_Results_Extract[Gameweek 11],MATCH($A395,FPL_Results_Extract[[Player]:[Player]],0)),INDEX(Team_Key[[Abbreviation]:[Abbreviation]],MATCH(LEFT(INDEX(FPL_Fixtures_Extract[],MATCH($A395,FPL_Fixtures_Extract[[Player]:[Player]],0),MATCH(FPL_Combined[[#Headers],[Gameweek 11]],FPL_Fixtures_Extract[#Headers],0)),LEN(INDEX(FPL_Fixtures_Extract[],MATCH($A395,FPL_Fixtures_Extract[[Player]:[Player]],0),MATCH(FPL_Combined[[#Headers],[Gameweek 11]],FPL_Fixtures_Extract[#Headers],0)))-4),Team_Key[[Full Name]:[Full Name]],0))&amp;RIGHT(INDEX(FPL_Fixtures_Extract[],MATCH($A395,FPL_Fixtures_Extract[[Player]:[Player]],0),MATCH(FPL_Combined[[#Headers],[Gameweek 11]],FPL_Fixtures_Extract[#Headers],0)),3))</f>
        <v>SWA(A) 3-0</v>
      </c>
      <c r="M395" t="str">
        <f ca="1">IF(RIGHT(FPL_Combined[[#Headers],[Gameweek 12]],2)&lt;$B$622,INDEX(FPL_Results_Extract[Gameweek 12],MATCH($A395,FPL_Results_Extract[[Player]:[Player]],0)),INDEX(Team_Key[[Abbreviation]:[Abbreviation]],MATCH(LEFT(INDEX(FPL_Fixtures_Extract[],MATCH($A395,FPL_Fixtures_Extract[[Player]:[Player]],0),MATCH(FPL_Combined[[#Headers],[Gameweek 12]],FPL_Fixtures_Extract[#Headers],0)),LEN(INDEX(FPL_Fixtures_Extract[],MATCH($A395,FPL_Fixtures_Extract[[Player]:[Player]],0),MATCH(FPL_Combined[[#Headers],[Gameweek 12]],FPL_Fixtures_Extract[#Headers],0)))-4),Team_Key[[Full Name]:[Full Name]],0))&amp;RIGHT(INDEX(FPL_Fixtures_Extract[],MATCH($A395,FPL_Fixtures_Extract[[Player]:[Player]],0),MATCH(FPL_Combined[[#Headers],[Gameweek 12]],FPL_Fixtures_Extract[#Headers],0)),3))</f>
        <v>TOT(H) 1-1</v>
      </c>
      <c r="N395" t="str">
        <f ca="1">IF(RIGHT(FPL_Combined[[#Headers],[Gameweek 13]],2)&lt;$B$622,INDEX(FPL_Results_Extract[Gameweek 13],MATCH($A395,FPL_Results_Extract[[Player]:[Player]],0)),INDEX(Team_Key[[Abbreviation]:[Abbreviation]],MATCH(LEFT(INDEX(FPL_Fixtures_Extract[],MATCH($A395,FPL_Fixtures_Extract[[Player]:[Player]],0),MATCH(FPL_Combined[[#Headers],[Gameweek 13]],FPL_Fixtures_Extract[#Headers],0)),LEN(INDEX(FPL_Fixtures_Extract[],MATCH($A395,FPL_Fixtures_Extract[[Player]:[Player]],0),MATCH(FPL_Combined[[#Headers],[Gameweek 13]],FPL_Fixtures_Extract[#Headers],0)))-4),Team_Key[[Full Name]:[Full Name]],0))&amp;RIGHT(INDEX(FPL_Fixtures_Extract[],MATCH($A395,FPL_Fixtures_Extract[[Player]:[Player]],0),MATCH(FPL_Combined[[#Headers],[Gameweek 13]],FPL_Fixtures_Extract[#Headers],0)),3))</f>
        <v>WBA(A) 1-2</v>
      </c>
      <c r="O395" t="str">
        <f ca="1">IF(RIGHT(FPL_Combined[[#Headers],[Gameweek 14]],2)&lt;$B$622,INDEX(FPL_Results_Extract[Gameweek 14],MATCH($A395,FPL_Results_Extract[[Player]:[Player]],0)),INDEX(Team_Key[[Abbreviation]:[Abbreviation]],MATCH(LEFT(INDEX(FPL_Fixtures_Extract[],MATCH($A395,FPL_Fixtures_Extract[[Player]:[Player]],0),MATCH(FPL_Combined[[#Headers],[Gameweek 14]],FPL_Fixtures_Extract[#Headers],0)),LEN(INDEX(FPL_Fixtures_Extract[],MATCH($A395,FPL_Fixtures_Extract[[Player]:[Player]],0),MATCH(FPL_Combined[[#Headers],[Gameweek 14]],FPL_Fixtures_Extract[#Headers],0)))-4),Team_Key[[Full Name]:[Full Name]],0))&amp;RIGHT(INDEX(FPL_Fixtures_Extract[],MATCH($A395,FPL_Fixtures_Extract[[Player]:[Player]],0),MATCH(FPL_Combined[[#Headers],[Gameweek 14]],FPL_Fixtures_Extract[#Headers],0)),3))</f>
        <v>NOR(A) 1-1</v>
      </c>
      <c r="P395" t="str">
        <f ca="1">IF(RIGHT(FPL_Combined[[#Headers],[Gameweek 15]],2)&lt;$B$622,INDEX(FPL_Results_Extract[Gameweek 15],MATCH($A395,FPL_Results_Extract[[Player]:[Player]],0)),INDEX(Team_Key[[Abbreviation]:[Abbreviation]],MATCH(LEFT(INDEX(FPL_Fixtures_Extract[],MATCH($A395,FPL_Fixtures_Extract[[Player]:[Player]],0),MATCH(FPL_Combined[[#Headers],[Gameweek 15]],FPL_Fixtures_Extract[#Headers],0)),LEN(INDEX(FPL_Fixtures_Extract[],MATCH($A395,FPL_Fixtures_Extract[[Player]:[Player]],0),MATCH(FPL_Combined[[#Headers],[Gameweek 15]],FPL_Fixtures_Extract[#Headers],0)))-4),Team_Key[[Full Name]:[Full Name]],0))&amp;RIGHT(INDEX(FPL_Fixtures_Extract[],MATCH($A395,FPL_Fixtures_Extract[[Player]:[Player]],0),MATCH(FPL_Combined[[#Headers],[Gameweek 15]],FPL_Fixtures_Extract[#Headers],0)),3))</f>
        <v>SUN(H) 3-1</v>
      </c>
      <c r="Q395" t="str">
        <f ca="1">IF(RIGHT(FPL_Combined[[#Headers],[Gameweek 16]],2)&lt;$B$622,INDEX(FPL_Results_Extract[Gameweek 16],MATCH($A395,FPL_Results_Extract[[Player]:[Player]],0)),INDEX(Team_Key[[Abbreviation]:[Abbreviation]],MATCH(LEFT(INDEX(FPL_Fixtures_Extract[],MATCH($A395,FPL_Fixtures_Extract[[Player]:[Player]],0),MATCH(FPL_Combined[[#Headers],[Gameweek 16]],FPL_Fixtures_Extract[#Headers],0)),LEN(INDEX(FPL_Fixtures_Extract[],MATCH($A395,FPL_Fixtures_Extract[[Player]:[Player]],0),MATCH(FPL_Combined[[#Headers],[Gameweek 16]],FPL_Fixtures_Extract[#Headers],0)))-4),Team_Key[[Full Name]:[Full Name]],0))&amp;RIGHT(INDEX(FPL_Fixtures_Extract[],MATCH($A395,FPL_Fixtures_Extract[[Player]:[Player]],0),MATCH(FPL_Combined[[#Headers],[Gameweek 16]],FPL_Fixtures_Extract[#Headers],0)),3))</f>
        <v>AVL(A) 2-0</v>
      </c>
      <c r="R395" t="str">
        <f ca="1">IF(RIGHT(FPL_Combined[[#Headers],[Gameweek 17]],2)&lt;$B$622,INDEX(FPL_Results_Extract[Gameweek 17],MATCH($A395,FPL_Results_Extract[[Player]:[Player]],0)),INDEX(Team_Key[[Abbreviation]:[Abbreviation]],MATCH(LEFT(INDEX(FPL_Fixtures_Extract[],MATCH($A395,FPL_Fixtures_Extract[[Player]:[Player]],0),MATCH(FPL_Combined[[#Headers],[Gameweek 17]],FPL_Fixtures_Extract[#Headers],0)),LEN(INDEX(FPL_Fixtures_Extract[],MATCH($A395,FPL_Fixtures_Extract[[Player]:[Player]],0),MATCH(FPL_Combined[[#Headers],[Gameweek 17]],FPL_Fixtures_Extract[#Headers],0)))-4),Team_Key[[Full Name]:[Full Name]],0))&amp;RIGHT(INDEX(FPL_Fixtures_Extract[],MATCH($A395,FPL_Fixtures_Extract[[Player]:[Player]],0),MATCH(FPL_Combined[[#Headers],[Gameweek 17]],FPL_Fixtures_Extract[#Headers],0)),3))</f>
        <v>MCI(H) 2-1</v>
      </c>
      <c r="S395" t="str">
        <f ca="1">IF(RIGHT(FPL_Combined[[#Headers],[Gameweek 18]],2)&lt;$B$622,INDEX(FPL_Results_Extract[Gameweek 18],MATCH($A395,FPL_Results_Extract[[Player]:[Player]],0)),INDEX(Team_Key[[Abbreviation]:[Abbreviation]],MATCH(LEFT(INDEX(FPL_Fixtures_Extract[],MATCH($A395,FPL_Fixtures_Extract[[Player]:[Player]],0),MATCH(FPL_Combined[[#Headers],[Gameweek 18]],FPL_Fixtures_Extract[#Headers],0)),LEN(INDEX(FPL_Fixtures_Extract[],MATCH($A395,FPL_Fixtures_Extract[[Player]:[Player]],0),MATCH(FPL_Combined[[#Headers],[Gameweek 18]],FPL_Fixtures_Extract[#Headers],0)))-4),Team_Key[[Full Name]:[Full Name]],0))&amp;RIGHT(INDEX(FPL_Fixtures_Extract[],MATCH($A395,FPL_Fixtures_Extract[[Player]:[Player]],0),MATCH(FPL_Combined[[#Headers],[Gameweek 18]],FPL_Fixtures_Extract[#Headers],0)),3))</f>
        <v>SOU(A) 0-4</v>
      </c>
      <c r="T395" t="str">
        <f ca="1">IF(RIGHT(FPL_Combined[[#Headers],[Gameweek 19]],2)&lt;$B$622,INDEX(FPL_Results_Extract[Gameweek 19],MATCH($A395,FPL_Results_Extract[[Player]:[Player]],0)),INDEX(Team_Key[[Abbreviation]:[Abbreviation]],MATCH(LEFT(INDEX(FPL_Fixtures_Extract[],MATCH($A395,FPL_Fixtures_Extract[[Player]:[Player]],0),MATCH(FPL_Combined[[#Headers],[Gameweek 19]],FPL_Fixtures_Extract[#Headers],0)),LEN(INDEX(FPL_Fixtures_Extract[],MATCH($A395,FPL_Fixtures_Extract[[Player]:[Player]],0),MATCH(FPL_Combined[[#Headers],[Gameweek 19]],FPL_Fixtures_Extract[#Headers],0)))-4),Team_Key[[Full Name]:[Full Name]],0))&amp;RIGHT(INDEX(FPL_Fixtures_Extract[],MATCH($A395,FPL_Fixtures_Extract[[Player]:[Player]],0),MATCH(FPL_Combined[[#Headers],[Gameweek 19]],FPL_Fixtures_Extract[#Headers],0)),3))</f>
        <v>BOU(H) 2-0</v>
      </c>
      <c r="U395" t="str">
        <f ca="1">IF(RIGHT(FPL_Combined[[#Headers],[Gameweek 20]],2)&lt;$B$622,INDEX(FPL_Results_Extract[Gameweek 20],MATCH($A395,FPL_Results_Extract[[Player]:[Player]],0)),INDEX(Team_Key[[Abbreviation]:[Abbreviation]],MATCH(LEFT(INDEX(FPL_Fixtures_Extract[],MATCH($A395,FPL_Fixtures_Extract[[Player]:[Player]],0),MATCH(FPL_Combined[[#Headers],[Gameweek 20]],FPL_Fixtures_Extract[#Headers],0)),LEN(INDEX(FPL_Fixtures_Extract[],MATCH($A395,FPL_Fixtures_Extract[[Player]:[Player]],0),MATCH(FPL_Combined[[#Headers],[Gameweek 20]],FPL_Fixtures_Extract[#Headers],0)))-4),Team_Key[[Full Name]:[Full Name]],0))&amp;RIGHT(INDEX(FPL_Fixtures_Extract[],MATCH($A395,FPL_Fixtures_Extract[[Player]:[Player]],0),MATCH(FPL_Combined[[#Headers],[Gameweek 20]],FPL_Fixtures_Extract[#Headers],0)),3))</f>
        <v>NEW(H) 1-0</v>
      </c>
      <c r="V395" t="str">
        <f ca="1">IF(RIGHT(FPL_Combined[[#Headers],[Gameweek 21]],2)&lt;$B$622,INDEX(FPL_Results_Extract[Gameweek 21],MATCH($A395,FPL_Results_Extract[[Player]:[Player]],0)),INDEX(Team_Key[[Abbreviation]:[Abbreviation]],MATCH(LEFT(INDEX(FPL_Fixtures_Extract[],MATCH($A395,FPL_Fixtures_Extract[[Player]:[Player]],0),MATCH(FPL_Combined[[#Headers],[Gameweek 21]],FPL_Fixtures_Extract[#Headers],0)),LEN(INDEX(FPL_Fixtures_Extract[],MATCH($A395,FPL_Fixtures_Extract[[Player]:[Player]],0),MATCH(FPL_Combined[[#Headers],[Gameweek 21]],FPL_Fixtures_Extract[#Headers],0)))-4),Team_Key[[Full Name]:[Full Name]],0))&amp;RIGHT(INDEX(FPL_Fixtures_Extract[],MATCH($A395,FPL_Fixtures_Extract[[Player]:[Player]],0),MATCH(FPL_Combined[[#Headers],[Gameweek 21]],FPL_Fixtures_Extract[#Headers],0)),3))</f>
        <v>LIV(A) 3-3</v>
      </c>
      <c r="W395" t="str">
        <f ca="1">IF(RIGHT(FPL_Combined[[#Headers],[Gameweek 22]],2)&lt;$B$622,INDEX(FPL_Results_Extract[Gameweek 22],MATCH($A395,FPL_Results_Extract[[Player]:[Player]],0)),INDEX(Team_Key[[Abbreviation]:[Abbreviation]],MATCH(LEFT(INDEX(FPL_Fixtures_Extract[],MATCH($A395,FPL_Fixtures_Extract[[Player]:[Player]],0),MATCH(FPL_Combined[[#Headers],[Gameweek 22]],FPL_Fixtures_Extract[#Headers],0)),LEN(INDEX(FPL_Fixtures_Extract[],MATCH($A395,FPL_Fixtures_Extract[[Player]:[Player]],0),MATCH(FPL_Combined[[#Headers],[Gameweek 22]],FPL_Fixtures_Extract[#Headers],0)))-4),Team_Key[[Full Name]:[Full Name]],0))&amp;RIGHT(INDEX(FPL_Fixtures_Extract[],MATCH($A395,FPL_Fixtures_Extract[[Player]:[Player]],0),MATCH(FPL_Combined[[#Headers],[Gameweek 22]],FPL_Fixtures_Extract[#Headers],0)),3))</f>
        <v>STK(A) 0-0</v>
      </c>
      <c r="X395" t="str">
        <f ca="1">IF(RIGHT(FPL_Combined[[#Headers],[Gameweek 23]],2)&lt;$B$622,INDEX(FPL_Results_Extract[Gameweek 23],MATCH($A395,FPL_Results_Extract[[Player]:[Player]],0)),INDEX(Team_Key[[Abbreviation]:[Abbreviation]],MATCH(LEFT(INDEX(FPL_Fixtures_Extract[],MATCH($A395,FPL_Fixtures_Extract[[Player]:[Player]],0),MATCH(FPL_Combined[[#Headers],[Gameweek 23]],FPL_Fixtures_Extract[#Headers],0)),LEN(INDEX(FPL_Fixtures_Extract[],MATCH($A395,FPL_Fixtures_Extract[[Player]:[Player]],0),MATCH(FPL_Combined[[#Headers],[Gameweek 23]],FPL_Fixtures_Extract[#Headers],0)))-4),Team_Key[[Full Name]:[Full Name]],0))&amp;RIGHT(INDEX(FPL_Fixtures_Extract[],MATCH($A395,FPL_Fixtures_Extract[[Player]:[Player]],0),MATCH(FPL_Combined[[#Headers],[Gameweek 23]],FPL_Fixtures_Extract[#Headers],0)),3))</f>
        <v>CHE(H) 0-1</v>
      </c>
      <c r="Y395" t="str">
        <f ca="1">IF(RIGHT(FPL_Combined[[#Headers],[Gameweek 24]],2)&lt;$B$622,INDEX(FPL_Results_Extract[Team],MATCH($A395,FPL_Results_Extract[[Player]:[Player]],0)),INDEX(Team_Key[[Abbreviation]:[Abbreviation]],MATCH(LEFT(INDEX(FPL_Fixtures_Extract[],MATCH($A395,FPL_Fixtures_Extract[[Player]:[Player]],0),MATCH(FPL_Combined[[#Headers],[Gameweek 24]],FPL_Fixtures_Extract[#Headers],0)),LEN(INDEX(FPL_Fixtures_Extract[],MATCH($A395,FPL_Fixtures_Extract[[Player]:[Player]],0),MATCH(FPL_Combined[[#Headers],[Gameweek 24]],FPL_Fixtures_Extract[#Headers],0)))-4),Team_Key[[Full Name]:[Full Name]],0))&amp;RIGHT(INDEX(FPL_Fixtures_Extract[],MATCH($A395,FPL_Fixtures_Extract[[Player]:[Player]],0),MATCH(FPL_Combined[[#Headers],[Gameweek 24]],FPL_Fixtures_Extract[#Headers],0)),3))</f>
        <v>ARS</v>
      </c>
      <c r="Z395" t="str">
        <f ca="1">IF(RIGHT(FPL_Combined[[#Headers],[Gameweek 25]],2)&lt;$B$622,INDEX(FPL_Results_Extract[Player],MATCH($A395,FPL_Results_Extract[[Player]:[Player]],0)),INDEX(Team_Key[[Abbreviation]:[Abbreviation]],MATCH(LEFT(INDEX(FPL_Fixtures_Extract[],MATCH($A395,FPL_Fixtures_Extract[[Player]:[Player]],0),MATCH(FPL_Combined[[#Headers],[Gameweek 25]],FPL_Fixtures_Extract[#Headers],0)),LEN(INDEX(FPL_Fixtures_Extract[],MATCH($A395,FPL_Fixtures_Extract[[Player]:[Player]],0),MATCH(FPL_Combined[[#Headers],[Gameweek 25]],FPL_Fixtures_Extract[#Headers],0)))-4),Team_Key[[Full Name]:[Full Name]],0))&amp;RIGHT(INDEX(FPL_Fixtures_Extract[],MATCH($A395,FPL_Fixtures_Extract[[Player]:[Player]],0),MATCH(FPL_Combined[[#Headers],[Gameweek 25]],FPL_Fixtures_Extract[#Headers],0)),3))</f>
        <v>Monreal</v>
      </c>
      <c r="AA395" t="str">
        <f ca="1">IF(RIGHT(FPL_Combined[[#Headers],[Gameweek 26]],2)&lt;$B$622,INDEX(FPL_Results_Extract[Gameweek 01],MATCH($A395,FPL_Results_Extract[[Player]:[Player]],0)),INDEX(Team_Key[[Abbreviation]:[Abbreviation]],MATCH(LEFT(INDEX(FPL_Fixtures_Extract[],MATCH($A395,FPL_Fixtures_Extract[[Player]:[Player]],0),MATCH(FPL_Combined[[#Headers],[Gameweek 26]],FPL_Fixtures_Extract[#Headers],0)),LEN(INDEX(FPL_Fixtures_Extract[],MATCH($A395,FPL_Fixtures_Extract[[Player]:[Player]],0),MATCH(FPL_Combined[[#Headers],[Gameweek 26]],FPL_Fixtures_Extract[#Headers],0)))-4),Team_Key[[Full Name]:[Full Name]],0))&amp;RIGHT(INDEX(FPL_Fixtures_Extract[],MATCH($A395,FPL_Fixtures_Extract[[Player]:[Player]],0),MATCH(FPL_Combined[[#Headers],[Gameweek 26]],FPL_Fixtures_Extract[#Headers],0)),3))</f>
        <v>WHU(H) 0-2</v>
      </c>
      <c r="AB395" t="str">
        <f ca="1">IF(RIGHT(FPL_Combined[[#Headers],[Gameweek 27]],2)&lt;$B$622,INDEX(FPL_Results_Extract[Gameweek 02],MATCH($A395,FPL_Results_Extract[[Player]:[Player]],0)),INDEX(Team_Key[[Abbreviation]:[Abbreviation]],MATCH(LEFT(INDEX(FPL_Fixtures_Extract[],MATCH($A395,FPL_Fixtures_Extract[[Player]:[Player]],0),MATCH(FPL_Combined[[#Headers],[Gameweek 27]],FPL_Fixtures_Extract[#Headers],0)),LEN(INDEX(FPL_Fixtures_Extract[],MATCH($A395,FPL_Fixtures_Extract[[Player]:[Player]],0),MATCH(FPL_Combined[[#Headers],[Gameweek 27]],FPL_Fixtures_Extract[#Headers],0)))-4),Team_Key[[Full Name]:[Full Name]],0))&amp;RIGHT(INDEX(FPL_Fixtures_Extract[],MATCH($A395,FPL_Fixtures_Extract[[Player]:[Player]],0),MATCH(FPL_Combined[[#Headers],[Gameweek 27]],FPL_Fixtures_Extract[#Headers],0)),3))</f>
        <v>CRY(A) 2-1</v>
      </c>
      <c r="AC395" t="str">
        <f ca="1">IF(RIGHT(FPL_Combined[[#Headers],[Gameweek 28]],2)&lt;$B$622,INDEX(FPL_Results_Extract[Gameweek 03],MATCH($A395,FPL_Results_Extract[[Player]:[Player]],0)),INDEX(Team_Key[[Abbreviation]:[Abbreviation]],MATCH(LEFT(INDEX(FPL_Fixtures_Extract[],MATCH($A395,FPL_Fixtures_Extract[[Player]:[Player]],0),MATCH(FPL_Combined[[#Headers],[Gameweek 28]],FPL_Fixtures_Extract[#Headers],0)),LEN(INDEX(FPL_Fixtures_Extract[],MATCH($A395,FPL_Fixtures_Extract[[Player]:[Player]],0),MATCH(FPL_Combined[[#Headers],[Gameweek 28]],FPL_Fixtures_Extract[#Headers],0)))-4),Team_Key[[Full Name]:[Full Name]],0))&amp;RIGHT(INDEX(FPL_Fixtures_Extract[],MATCH($A395,FPL_Fixtures_Extract[[Player]:[Player]],0),MATCH(FPL_Combined[[#Headers],[Gameweek 28]],FPL_Fixtures_Extract[#Headers],0)),3))</f>
        <v>LIV(H) 0-0</v>
      </c>
      <c r="AD395" t="str">
        <f ca="1">IF(RIGHT(FPL_Combined[[#Headers],[Gameweek 29]],2)&lt;$B$622,INDEX(FPL_Results_Extract[Gameweek 04],MATCH($A395,FPL_Results_Extract[[Player]:[Player]],0)),INDEX(Team_Key[[Abbreviation]:[Abbreviation]],MATCH(LEFT(INDEX(FPL_Fixtures_Extract[],MATCH($A395,FPL_Fixtures_Extract[[Player]:[Player]],0),MATCH(FPL_Combined[[#Headers],[Gameweek 29]],FPL_Fixtures_Extract[#Headers],0)),LEN(INDEX(FPL_Fixtures_Extract[],MATCH($A395,FPL_Fixtures_Extract[[Player]:[Player]],0),MATCH(FPL_Combined[[#Headers],[Gameweek 29]],FPL_Fixtures_Extract[#Headers],0)))-4),Team_Key[[Full Name]:[Full Name]],0))&amp;RIGHT(INDEX(FPL_Fixtures_Extract[],MATCH($A395,FPL_Fixtures_Extract[[Player]:[Player]],0),MATCH(FPL_Combined[[#Headers],[Gameweek 29]],FPL_Fixtures_Extract[#Headers],0)),3))</f>
        <v>WBA(H)</v>
      </c>
      <c r="AE395" t="str">
        <f ca="1">IF(RIGHT(FPL_Combined[[#Headers],[Gameweek 30]],2)&lt;$B$622,INDEX(FPL_Results_Extract[Gameweek 05],MATCH($A395,FPL_Results_Extract[[Player]:[Player]],0)),INDEX(Team_Key[[Abbreviation]:[Abbreviation]],MATCH(LEFT(INDEX(FPL_Fixtures_Extract[],MATCH($A395,FPL_Fixtures_Extract[[Player]:[Player]],0),MATCH(FPL_Combined[[#Headers],[Gameweek 30]],FPL_Fixtures_Extract[#Headers],0)),LEN(INDEX(FPL_Fixtures_Extract[],MATCH($A395,FPL_Fixtures_Extract[[Player]:[Player]],0),MATCH(FPL_Combined[[#Headers],[Gameweek 30]],FPL_Fixtures_Extract[#Headers],0)))-4),Team_Key[[Full Name]:[Full Name]],0))&amp;RIGHT(INDEX(FPL_Fixtures_Extract[],MATCH($A395,FPL_Fixtures_Extract[[Player]:[Player]],0),MATCH(FPL_Combined[[#Headers],[Gameweek 30]],FPL_Fixtures_Extract[#Headers],0)),3))</f>
        <v>EVE(A)</v>
      </c>
      <c r="AF395" t="str">
        <f ca="1">IF(RIGHT(FPL_Combined[[#Headers],[Gameweek 31]],2)&lt;$B$622,INDEX(FPL_Results_Extract[Gameweek 06],MATCH($A395,FPL_Results_Extract[[Player]:[Player]],0)),INDEX(Team_Key[[Abbreviation]:[Abbreviation]],MATCH(LEFT(INDEX(FPL_Fixtures_Extract[],MATCH($A395,FPL_Fixtures_Extract[[Player]:[Player]],0),MATCH(FPL_Combined[[#Headers],[Gameweek 31]],FPL_Fixtures_Extract[#Headers],0)),LEN(INDEX(FPL_Fixtures_Extract[],MATCH($A395,FPL_Fixtures_Extract[[Player]:[Player]],0),MATCH(FPL_Combined[[#Headers],[Gameweek 31]],FPL_Fixtures_Extract[#Headers],0)))-4),Team_Key[[Full Name]:[Full Name]],0))&amp;RIGHT(INDEX(FPL_Fixtures_Extract[],MATCH($A395,FPL_Fixtures_Extract[[Player]:[Player]],0),MATCH(FPL_Combined[[#Headers],[Gameweek 31]],FPL_Fixtures_Extract[#Headers],0)),3))</f>
        <v>WAT(H)</v>
      </c>
      <c r="AG395" t="str">
        <f ca="1">IF(RIGHT(FPL_Combined[[#Headers],[Gameweek 32]],2)&lt;$B$622,INDEX(FPL_Results_Extract[Gameweek 07],MATCH($A395,FPL_Results_Extract[[Player]:[Player]],0)),INDEX(Team_Key[[Abbreviation]:[Abbreviation]],MATCH(LEFT(INDEX(FPL_Fixtures_Extract[],MATCH($A395,FPL_Fixtures_Extract[[Player]:[Player]],0),MATCH(FPL_Combined[[#Headers],[Gameweek 32]],FPL_Fixtures_Extract[#Headers],0)),LEN(INDEX(FPL_Fixtures_Extract[],MATCH($A395,FPL_Fixtures_Extract[[Player]:[Player]],0),MATCH(FPL_Combined[[#Headers],[Gameweek 32]],FPL_Fixtures_Extract[#Headers],0)))-4),Team_Key[[Full Name]:[Full Name]],0))&amp;RIGHT(INDEX(FPL_Fixtures_Extract[],MATCH($A395,FPL_Fixtures_Extract[[Player]:[Player]],0),MATCH(FPL_Combined[[#Headers],[Gameweek 32]],FPL_Fixtures_Extract[#Headers],0)),3))</f>
        <v>WHU(A)</v>
      </c>
      <c r="AH395" t="str">
        <f ca="1">IF(RIGHT(FPL_Combined[[#Headers],[Gameweek 33]],2)&lt;$B$622,INDEX(FPL_Results_Extract[Gameweek 08],MATCH($A395,FPL_Results_Extract[[Player]:[Player]],0)),INDEX(Team_Key[[Abbreviation]:[Abbreviation]],MATCH(LEFT(INDEX(FPL_Fixtures_Extract[],MATCH($A395,FPL_Fixtures_Extract[[Player]:[Player]],0),MATCH(FPL_Combined[[#Headers],[Gameweek 33]],FPL_Fixtures_Extract[#Headers],0)),LEN(INDEX(FPL_Fixtures_Extract[],MATCH($A395,FPL_Fixtures_Extract[[Player]:[Player]],0),MATCH(FPL_Combined[[#Headers],[Gameweek 33]],FPL_Fixtures_Extract[#Headers],0)))-4),Team_Key[[Full Name]:[Full Name]],0))&amp;RIGHT(INDEX(FPL_Fixtures_Extract[],MATCH($A395,FPL_Fixtures_Extract[[Player]:[Player]],0),MATCH(FPL_Combined[[#Headers],[Gameweek 33]],FPL_Fixtures_Extract[#Headers],0)),3))</f>
        <v>CRY(H)</v>
      </c>
      <c r="AI395" t="str">
        <f ca="1">IF(RIGHT(FPL_Combined[[#Headers],[Gameweek 34]],2)&lt;$B$622,INDEX(FPL_Results_Extract[Gameweek 09],MATCH($A395,FPL_Results_Extract[[Player]:[Player]],0)),INDEX(Team_Key[[Abbreviation]:[Abbreviation]],MATCH(LEFT(INDEX(FPL_Fixtures_Extract[],MATCH($A395,FPL_Fixtures_Extract[[Player]:[Player]],0),MATCH(FPL_Combined[[#Headers],[Gameweek 34]],FPL_Fixtures_Extract[#Headers],0)),LEN(INDEX(FPL_Fixtures_Extract[],MATCH($A395,FPL_Fixtures_Extract[[Player]:[Player]],0),MATCH(FPL_Combined[[#Headers],[Gameweek 34]],FPL_Fixtures_Extract[#Headers],0)))-4),Team_Key[[Full Name]:[Full Name]],0))&amp;RIGHT(INDEX(FPL_Fixtures_Extract[],MATCH($A395,FPL_Fixtures_Extract[[Player]:[Player]],0),MATCH(FPL_Combined[[#Headers],[Gameweek 34]],FPL_Fixtures_Extract[#Headers],0)),3))</f>
        <v>SUN(A)</v>
      </c>
      <c r="AJ395" t="str">
        <f ca="1">IF(RIGHT(FPL_Combined[[#Headers],[Gameweek 35]],2)&lt;$B$622,INDEX(FPL_Results_Extract[Gameweek 10],MATCH($A395,FPL_Results_Extract[[Player]:[Player]],0)),INDEX(Team_Key[[Abbreviation]:[Abbreviation]],MATCH(LEFT(INDEX(FPL_Fixtures_Extract[],MATCH($A395,FPL_Fixtures_Extract[[Player]:[Player]],0),MATCH(FPL_Combined[[#Headers],[Gameweek 35]],FPL_Fixtures_Extract[#Headers],0)),LEN(INDEX(FPL_Fixtures_Extract[],MATCH($A395,FPL_Fixtures_Extract[[Player]:[Player]],0),MATCH(FPL_Combined[[#Headers],[Gameweek 35]],FPL_Fixtures_Extract[#Headers],0)))-4),Team_Key[[Full Name]:[Full Name]],0))&amp;RIGHT(INDEX(FPL_Fixtures_Extract[],MATCH($A395,FPL_Fixtures_Extract[[Player]:[Player]],0),MATCH(FPL_Combined[[#Headers],[Gameweek 35]],FPL_Fixtures_Extract[#Headers],0)),3))</f>
        <v>NOR(H)</v>
      </c>
      <c r="AK395" t="str">
        <f ca="1">IF(RIGHT(FPL_Combined[[#Headers],[Gameweek 36]],2)&lt;$B$622,INDEX(FPL_Results_Extract[Gameweek 11],MATCH($A395,FPL_Results_Extract[[Player]:[Player]],0)),INDEX(Team_Key[[Abbreviation]:[Abbreviation]],MATCH(LEFT(INDEX(FPL_Fixtures_Extract[],MATCH($A395,FPL_Fixtures_Extract[[Player]:[Player]],0),MATCH(FPL_Combined[[#Headers],[Gameweek 36]],FPL_Fixtures_Extract[#Headers],0)),LEN(INDEX(FPL_Fixtures_Extract[],MATCH($A395,FPL_Fixtures_Extract[[Player]:[Player]],0),MATCH(FPL_Combined[[#Headers],[Gameweek 36]],FPL_Fixtures_Extract[#Headers],0)))-4),Team_Key[[Full Name]:[Full Name]],0))&amp;RIGHT(INDEX(FPL_Fixtures_Extract[],MATCH($A395,FPL_Fixtures_Extract[[Player]:[Player]],0),MATCH(FPL_Combined[[#Headers],[Gameweek 36]],FPL_Fixtures_Extract[#Headers],0)),3))</f>
        <v>MCI(A)</v>
      </c>
      <c r="AL395" t="str">
        <f ca="1">IF(RIGHT(FPL_Combined[[#Headers],[Gameweek 37]],2)&lt;$B$622,INDEX(FPL_Results_Extract[Gameweek 12],MATCH($A395,FPL_Results_Extract[[Player]:[Player]],0)),INDEX(Team_Key[[Abbreviation]:[Abbreviation]],MATCH(LEFT(INDEX(FPL_Fixtures_Extract[],MATCH($A395,FPL_Fixtures_Extract[[Player]:[Player]],0),MATCH(FPL_Combined[[#Headers],[Gameweek 37]],FPL_Fixtures_Extract[#Headers],0)),LEN(INDEX(FPL_Fixtures_Extract[],MATCH($A395,FPL_Fixtures_Extract[[Player]:[Player]],0),MATCH(FPL_Combined[[#Headers],[Gameweek 37]],FPL_Fixtures_Extract[#Headers],0)))-4),Team_Key[[Full Name]:[Full Name]],0))&amp;RIGHT(INDEX(FPL_Fixtures_Extract[],MATCH($A395,FPL_Fixtures_Extract[[Player]:[Player]],0),MATCH(FPL_Combined[[#Headers],[Gameweek 37]],FPL_Fixtures_Extract[#Headers],0)),3))</f>
        <v>AVL(H)</v>
      </c>
      <c r="AM395" t="e">
        <f ca="1">IF(RIGHT(FPL_Combined[[#Headers],[Gameweek 38]],2)&lt;$B$622,INDEX(FPL_Results_Extract[Gameweek 13],MATCH($A395,FPL_Results_Extract[[Player]:[Player]],0)),INDEX(Team_Key[[Abbreviation]:[Abbreviation]],MATCH(LEFT(INDEX(FPL_Fixtures_Extract[],MATCH($A395,FPL_Fixtures_Extract[[Player]:[Player]],0),MATCH(FPL_Combined[[#Headers],[Gameweek 38]],FPL_Fixtures_Extract[#Headers],0)),LEN(INDEX(FPL_Fixtures_Extract[],MATCH($A395,FPL_Fixtures_Extract[[Player]:[Player]],0),MATCH(FPL_Combined[[#Headers],[Gameweek 38]],FPL_Fixtures_Extract[#Headers],0)))-4),Team_Key[[Full Name]:[Full Name]],0))&amp;RIGHT(INDEX(FPL_Fixtures_Extract[],MATCH($A395,FPL_Fixtures_Extract[[Player]:[Player]],0),MATCH(FPL_Combined[[#Headers],[Gameweek 38]],FPL_Fixtures_Extract[#Headers],0)),3))</f>
        <v>#VALUE!</v>
      </c>
    </row>
    <row r="396" spans="1:39" x14ac:dyDescent="0.45">
      <c r="A396" t="s">
        <v>642</v>
      </c>
      <c r="B396" t="str">
        <f ca="1">IF(RIGHT(FPL_Combined[[#Headers],[Gameweek 01]],2)&lt;$B$622,INDEX(FPL_Results_Extract[Gameweek 01],MATCH($A396,FPL_Results_Extract[[Player]:[Player]],0)),INDEX(Team_Key[[Abbreviation]:[Abbreviation]],MATCH(LEFT(INDEX(FPL_Fixtures_Extract[],MATCH($A396,FPL_Fixtures_Extract[[Player]:[Player]],0),MATCH(FPL_Combined[[#Headers],[Gameweek 01]],FPL_Fixtures_Extract[#Headers],0)),LEN(INDEX(FPL_Fixtures_Extract[],MATCH($A396,FPL_Fixtures_Extract[[Player]:[Player]],0),MATCH(FPL_Combined[[#Headers],[Gameweek 01]],FPL_Fixtures_Extract[#Headers],0)))-4),Team_Key[[Full Name]:[Full Name]],0))&amp;RIGHT(INDEX(FPL_Fixtures_Extract[],MATCH($A396,FPL_Fixtures_Extract[[Player]:[Player]],0),MATCH(FPL_Combined[[#Headers],[Gameweek 01]],FPL_Fixtures_Extract[#Headers],0)),3))</f>
        <v>CHE(A) 2-2</v>
      </c>
      <c r="C396" t="str">
        <f ca="1">IF(RIGHT(FPL_Combined[[#Headers],[Gameweek 02]],2)&lt;$B$622,INDEX(FPL_Results_Extract[Gameweek 02],MATCH($A396,FPL_Results_Extract[[Player]:[Player]],0)),INDEX(Team_Key[[Abbreviation]:[Abbreviation]],MATCH(LEFT(INDEX(FPL_Fixtures_Extract[],MATCH($A396,FPL_Fixtures_Extract[[Player]:[Player]],0),MATCH(FPL_Combined[[#Headers],[Gameweek 02]],FPL_Fixtures_Extract[#Headers],0)),LEN(INDEX(FPL_Fixtures_Extract[],MATCH($A396,FPL_Fixtures_Extract[[Player]:[Player]],0),MATCH(FPL_Combined[[#Headers],[Gameweek 02]],FPL_Fixtures_Extract[#Headers],0)))-4),Team_Key[[Full Name]:[Full Name]],0))&amp;RIGHT(INDEX(FPL_Fixtures_Extract[],MATCH($A396,FPL_Fixtures_Extract[[Player]:[Player]],0),MATCH(FPL_Combined[[#Headers],[Gameweek 02]],FPL_Fixtures_Extract[#Headers],0)),3))</f>
        <v>NEW(H) 2-0</v>
      </c>
      <c r="D396" t="str">
        <f ca="1">IF(RIGHT(FPL_Combined[[#Headers],[Gameweek 03]],2)&lt;$B$622,INDEX(FPL_Results_Extract[Gameweek 03],MATCH($A396,FPL_Results_Extract[[Player]:[Player]],0)),INDEX(Team_Key[[Abbreviation]:[Abbreviation]],MATCH(LEFT(INDEX(FPL_Fixtures_Extract[],MATCH($A396,FPL_Fixtures_Extract[[Player]:[Player]],0),MATCH(FPL_Combined[[#Headers],[Gameweek 03]],FPL_Fixtures_Extract[#Headers],0)),LEN(INDEX(FPL_Fixtures_Extract[],MATCH($A396,FPL_Fixtures_Extract[[Player]:[Player]],0),MATCH(FPL_Combined[[#Headers],[Gameweek 03]],FPL_Fixtures_Extract[#Headers],0)))-4),Team_Key[[Full Name]:[Full Name]],0))&amp;RIGHT(INDEX(FPL_Fixtures_Extract[],MATCH($A396,FPL_Fixtures_Extract[[Player]:[Player]],0),MATCH(FPL_Combined[[#Headers],[Gameweek 03]],FPL_Fixtures_Extract[#Headers],0)),3))</f>
        <v>SUN(A) 1-1</v>
      </c>
      <c r="E396" t="str">
        <f ca="1">IF(RIGHT(FPL_Combined[[#Headers],[Gameweek 04]],2)&lt;$B$622,INDEX(FPL_Results_Extract[Gameweek 04],MATCH($A396,FPL_Results_Extract[[Player]:[Player]],0)),INDEX(Team_Key[[Abbreviation]:[Abbreviation]],MATCH(LEFT(INDEX(FPL_Fixtures_Extract[],MATCH($A396,FPL_Fixtures_Extract[[Player]:[Player]],0),MATCH(FPL_Combined[[#Headers],[Gameweek 04]],FPL_Fixtures_Extract[#Headers],0)),LEN(INDEX(FPL_Fixtures_Extract[],MATCH($A396,FPL_Fixtures_Extract[[Player]:[Player]],0),MATCH(FPL_Combined[[#Headers],[Gameweek 04]],FPL_Fixtures_Extract[#Headers],0)))-4),Team_Key[[Full Name]:[Full Name]],0))&amp;RIGHT(INDEX(FPL_Fixtures_Extract[],MATCH($A396,FPL_Fixtures_Extract[[Player]:[Player]],0),MATCH(FPL_Combined[[#Headers],[Gameweek 04]],FPL_Fixtures_Extract[#Headers],0)),3))</f>
        <v>MUN(H) 2-1</v>
      </c>
      <c r="F396" t="str">
        <f ca="1">IF(RIGHT(FPL_Combined[[#Headers],[Gameweek 05]],2)&lt;$B$622,INDEX(FPL_Results_Extract[Gameweek 05],MATCH($A396,FPL_Results_Extract[[Player]:[Player]],0)),INDEX(Team_Key[[Abbreviation]:[Abbreviation]],MATCH(LEFT(INDEX(FPL_Fixtures_Extract[],MATCH($A396,FPL_Fixtures_Extract[[Player]:[Player]],0),MATCH(FPL_Combined[[#Headers],[Gameweek 05]],FPL_Fixtures_Extract[#Headers],0)),LEN(INDEX(FPL_Fixtures_Extract[],MATCH($A396,FPL_Fixtures_Extract[[Player]:[Player]],0),MATCH(FPL_Combined[[#Headers],[Gameweek 05]],FPL_Fixtures_Extract[#Headers],0)))-4),Team_Key[[Full Name]:[Full Name]],0))&amp;RIGHT(INDEX(FPL_Fixtures_Extract[],MATCH($A396,FPL_Fixtures_Extract[[Player]:[Player]],0),MATCH(FPL_Combined[[#Headers],[Gameweek 05]],FPL_Fixtures_Extract[#Headers],0)),3))</f>
        <v>WAT(A) 0-1</v>
      </c>
      <c r="G396" t="str">
        <f ca="1">IF(RIGHT(FPL_Combined[[#Headers],[Gameweek 06]],2)&lt;$B$622,INDEX(FPL_Results_Extract[Gameweek 06],MATCH($A396,FPL_Results_Extract[[Player]:[Player]],0)),INDEX(Team_Key[[Abbreviation]:[Abbreviation]],MATCH(LEFT(INDEX(FPL_Fixtures_Extract[],MATCH($A396,FPL_Fixtures_Extract[[Player]:[Player]],0),MATCH(FPL_Combined[[#Headers],[Gameweek 06]],FPL_Fixtures_Extract[#Headers],0)),LEN(INDEX(FPL_Fixtures_Extract[],MATCH($A396,FPL_Fixtures_Extract[[Player]:[Player]],0),MATCH(FPL_Combined[[#Headers],[Gameweek 06]],FPL_Fixtures_Extract[#Headers],0)))-4),Team_Key[[Full Name]:[Full Name]],0))&amp;RIGHT(INDEX(FPL_Fixtures_Extract[],MATCH($A396,FPL_Fixtures_Extract[[Player]:[Player]],0),MATCH(FPL_Combined[[#Headers],[Gameweek 06]],FPL_Fixtures_Extract[#Headers],0)),3))</f>
        <v>EVE(H) 0-0</v>
      </c>
      <c r="H396" t="str">
        <f ca="1">IF(RIGHT(FPL_Combined[[#Headers],[Gameweek 07]],2)&lt;$B$622,INDEX(FPL_Results_Extract[Gameweek 07],MATCH($A396,FPL_Results_Extract[[Player]:[Player]],0)),INDEX(Team_Key[[Abbreviation]:[Abbreviation]],MATCH(LEFT(INDEX(FPL_Fixtures_Extract[],MATCH($A396,FPL_Fixtures_Extract[[Player]:[Player]],0),MATCH(FPL_Combined[[#Headers],[Gameweek 07]],FPL_Fixtures_Extract[#Headers],0)),LEN(INDEX(FPL_Fixtures_Extract[],MATCH($A396,FPL_Fixtures_Extract[[Player]:[Player]],0),MATCH(FPL_Combined[[#Headers],[Gameweek 07]],FPL_Fixtures_Extract[#Headers],0)))-4),Team_Key[[Full Name]:[Full Name]],0))&amp;RIGHT(INDEX(FPL_Fixtures_Extract[],MATCH($A396,FPL_Fixtures_Extract[[Player]:[Player]],0),MATCH(FPL_Combined[[#Headers],[Gameweek 07]],FPL_Fixtures_Extract[#Headers],0)),3))</f>
        <v>SOU(A) 1-3</v>
      </c>
      <c r="I396" t="str">
        <f ca="1">IF(RIGHT(FPL_Combined[[#Headers],[Gameweek 08]],2)&lt;$B$622,INDEX(FPL_Results_Extract[Gameweek 08],MATCH($A396,FPL_Results_Extract[[Player]:[Player]],0)),INDEX(Team_Key[[Abbreviation]:[Abbreviation]],MATCH(LEFT(INDEX(FPL_Fixtures_Extract[],MATCH($A396,FPL_Fixtures_Extract[[Player]:[Player]],0),MATCH(FPL_Combined[[#Headers],[Gameweek 08]],FPL_Fixtures_Extract[#Headers],0)),LEN(INDEX(FPL_Fixtures_Extract[],MATCH($A396,FPL_Fixtures_Extract[[Player]:[Player]],0),MATCH(FPL_Combined[[#Headers],[Gameweek 08]],FPL_Fixtures_Extract[#Headers],0)))-4),Team_Key[[Full Name]:[Full Name]],0))&amp;RIGHT(INDEX(FPL_Fixtures_Extract[],MATCH($A396,FPL_Fixtures_Extract[[Player]:[Player]],0),MATCH(FPL_Combined[[#Headers],[Gameweek 08]],FPL_Fixtures_Extract[#Headers],0)),3))</f>
        <v>TOT(H) 2-2</v>
      </c>
      <c r="J396" t="str">
        <f ca="1">IF(RIGHT(FPL_Combined[[#Headers],[Gameweek 09]],2)&lt;$B$622,INDEX(FPL_Results_Extract[Gameweek 09],MATCH($A396,FPL_Results_Extract[[Player]:[Player]],0)),INDEX(Team_Key[[Abbreviation]:[Abbreviation]],MATCH(LEFT(INDEX(FPL_Fixtures_Extract[],MATCH($A396,FPL_Fixtures_Extract[[Player]:[Player]],0),MATCH(FPL_Combined[[#Headers],[Gameweek 09]],FPL_Fixtures_Extract[#Headers],0)),LEN(INDEX(FPL_Fixtures_Extract[],MATCH($A396,FPL_Fixtures_Extract[[Player]:[Player]],0),MATCH(FPL_Combined[[#Headers],[Gameweek 09]],FPL_Fixtures_Extract[#Headers],0)))-4),Team_Key[[Full Name]:[Full Name]],0))&amp;RIGHT(INDEX(FPL_Fixtures_Extract[],MATCH($A396,FPL_Fixtures_Extract[[Player]:[Player]],0),MATCH(FPL_Combined[[#Headers],[Gameweek 09]],FPL_Fixtures_Extract[#Headers],0)),3))</f>
        <v>STK(H) 0-1</v>
      </c>
      <c r="K396" t="str">
        <f ca="1">IF(RIGHT(FPL_Combined[[#Headers],[Gameweek 10]],2)&lt;$B$622,INDEX(FPL_Results_Extract[Gameweek 10],MATCH($A396,FPL_Results_Extract[[Player]:[Player]],0)),INDEX(Team_Key[[Abbreviation]:[Abbreviation]],MATCH(LEFT(INDEX(FPL_Fixtures_Extract[],MATCH($A396,FPL_Fixtures_Extract[[Player]:[Player]],0),MATCH(FPL_Combined[[#Headers],[Gameweek 10]],FPL_Fixtures_Extract[#Headers],0)),LEN(INDEX(FPL_Fixtures_Extract[],MATCH($A396,FPL_Fixtures_Extract[[Player]:[Player]],0),MATCH(FPL_Combined[[#Headers],[Gameweek 10]],FPL_Fixtures_Extract[#Headers],0)))-4),Team_Key[[Full Name]:[Full Name]],0))&amp;RIGHT(INDEX(FPL_Fixtures_Extract[],MATCH($A396,FPL_Fixtures_Extract[[Player]:[Player]],0),MATCH(FPL_Combined[[#Headers],[Gameweek 10]],FPL_Fixtures_Extract[#Headers],0)),3))</f>
        <v>AVL(A) 2-1</v>
      </c>
      <c r="L396" t="str">
        <f ca="1">IF(RIGHT(FPL_Combined[[#Headers],[Gameweek 11]],2)&lt;$B$622,INDEX(FPL_Results_Extract[Gameweek 11],MATCH($A396,FPL_Results_Extract[[Player]:[Player]],0)),INDEX(Team_Key[[Abbreviation]:[Abbreviation]],MATCH(LEFT(INDEX(FPL_Fixtures_Extract[],MATCH($A396,FPL_Fixtures_Extract[[Player]:[Player]],0),MATCH(FPL_Combined[[#Headers],[Gameweek 11]],FPL_Fixtures_Extract[#Headers],0)),LEN(INDEX(FPL_Fixtures_Extract[],MATCH($A396,FPL_Fixtures_Extract[[Player]:[Player]],0),MATCH(FPL_Combined[[#Headers],[Gameweek 11]],FPL_Fixtures_Extract[#Headers],0)))-4),Team_Key[[Full Name]:[Full Name]],0))&amp;RIGHT(INDEX(FPL_Fixtures_Extract[],MATCH($A396,FPL_Fixtures_Extract[[Player]:[Player]],0),MATCH(FPL_Combined[[#Headers],[Gameweek 11]],FPL_Fixtures_Extract[#Headers],0)),3))</f>
        <v>ARS(H) 0-3</v>
      </c>
      <c r="M396" t="str">
        <f ca="1">IF(RIGHT(FPL_Combined[[#Headers],[Gameweek 12]],2)&lt;$B$622,INDEX(FPL_Results_Extract[Gameweek 12],MATCH($A396,FPL_Results_Extract[[Player]:[Player]],0)),INDEX(Team_Key[[Abbreviation]:[Abbreviation]],MATCH(LEFT(INDEX(FPL_Fixtures_Extract[],MATCH($A396,FPL_Fixtures_Extract[[Player]:[Player]],0),MATCH(FPL_Combined[[#Headers],[Gameweek 12]],FPL_Fixtures_Extract[#Headers],0)),LEN(INDEX(FPL_Fixtures_Extract[],MATCH($A396,FPL_Fixtures_Extract[[Player]:[Player]],0),MATCH(FPL_Combined[[#Headers],[Gameweek 12]],FPL_Fixtures_Extract[#Headers],0)))-4),Team_Key[[Full Name]:[Full Name]],0))&amp;RIGHT(INDEX(FPL_Fixtures_Extract[],MATCH($A396,FPL_Fixtures_Extract[[Player]:[Player]],0),MATCH(FPL_Combined[[#Headers],[Gameweek 12]],FPL_Fixtures_Extract[#Headers],0)),3))</f>
        <v>NOR(A) 0-1</v>
      </c>
      <c r="N396" t="str">
        <f ca="1">IF(RIGHT(FPL_Combined[[#Headers],[Gameweek 13]],2)&lt;$B$622,INDEX(FPL_Results_Extract[Gameweek 13],MATCH($A396,FPL_Results_Extract[[Player]:[Player]],0)),INDEX(Team_Key[[Abbreviation]:[Abbreviation]],MATCH(LEFT(INDEX(FPL_Fixtures_Extract[],MATCH($A396,FPL_Fixtures_Extract[[Player]:[Player]],0),MATCH(FPL_Combined[[#Headers],[Gameweek 13]],FPL_Fixtures_Extract[#Headers],0)),LEN(INDEX(FPL_Fixtures_Extract[],MATCH($A396,FPL_Fixtures_Extract[[Player]:[Player]],0),MATCH(FPL_Combined[[#Headers],[Gameweek 13]],FPL_Fixtures_Extract[#Headers],0)))-4),Team_Key[[Full Name]:[Full Name]],0))&amp;RIGHT(INDEX(FPL_Fixtures_Extract[],MATCH($A396,FPL_Fixtures_Extract[[Player]:[Player]],0),MATCH(FPL_Combined[[#Headers],[Gameweek 13]],FPL_Fixtures_Extract[#Headers],0)),3))</f>
        <v>BOU(H) 2-2</v>
      </c>
      <c r="O396" t="str">
        <f ca="1">IF(RIGHT(FPL_Combined[[#Headers],[Gameweek 14]],2)&lt;$B$622,INDEX(FPL_Results_Extract[Gameweek 14],MATCH($A396,FPL_Results_Extract[[Player]:[Player]],0)),INDEX(Team_Key[[Abbreviation]:[Abbreviation]],MATCH(LEFT(INDEX(FPL_Fixtures_Extract[],MATCH($A396,FPL_Fixtures_Extract[[Player]:[Player]],0),MATCH(FPL_Combined[[#Headers],[Gameweek 14]],FPL_Fixtures_Extract[#Headers],0)),LEN(INDEX(FPL_Fixtures_Extract[],MATCH($A396,FPL_Fixtures_Extract[[Player]:[Player]],0),MATCH(FPL_Combined[[#Headers],[Gameweek 14]],FPL_Fixtures_Extract[#Headers],0)))-4),Team_Key[[Full Name]:[Full Name]],0))&amp;RIGHT(INDEX(FPL_Fixtures_Extract[],MATCH($A396,FPL_Fixtures_Extract[[Player]:[Player]],0),MATCH(FPL_Combined[[#Headers],[Gameweek 14]],FPL_Fixtures_Extract[#Headers],0)),3))</f>
        <v>LIV(A) 0-1</v>
      </c>
      <c r="P396" t="str">
        <f ca="1">IF(RIGHT(FPL_Combined[[#Headers],[Gameweek 15]],2)&lt;$B$622,INDEX(FPL_Results_Extract[Gameweek 15],MATCH($A396,FPL_Results_Extract[[Player]:[Player]],0)),INDEX(Team_Key[[Abbreviation]:[Abbreviation]],MATCH(LEFT(INDEX(FPL_Fixtures_Extract[],MATCH($A396,FPL_Fixtures_Extract[[Player]:[Player]],0),MATCH(FPL_Combined[[#Headers],[Gameweek 15]],FPL_Fixtures_Extract[#Headers],0)),LEN(INDEX(FPL_Fixtures_Extract[],MATCH($A396,FPL_Fixtures_Extract[[Player]:[Player]],0),MATCH(FPL_Combined[[#Headers],[Gameweek 15]],FPL_Fixtures_Extract[#Headers],0)))-4),Team_Key[[Full Name]:[Full Name]],0))&amp;RIGHT(INDEX(FPL_Fixtures_Extract[],MATCH($A396,FPL_Fixtures_Extract[[Player]:[Player]],0),MATCH(FPL_Combined[[#Headers],[Gameweek 15]],FPL_Fixtures_Extract[#Headers],0)),3))</f>
        <v>LEI(H) 0-3</v>
      </c>
      <c r="Q396" t="str">
        <f ca="1">IF(RIGHT(FPL_Combined[[#Headers],[Gameweek 16]],2)&lt;$B$622,INDEX(FPL_Results_Extract[Gameweek 16],MATCH($A396,FPL_Results_Extract[[Player]:[Player]],0)),INDEX(Team_Key[[Abbreviation]:[Abbreviation]],MATCH(LEFT(INDEX(FPL_Fixtures_Extract[],MATCH($A396,FPL_Fixtures_Extract[[Player]:[Player]],0),MATCH(FPL_Combined[[#Headers],[Gameweek 16]],FPL_Fixtures_Extract[#Headers],0)),LEN(INDEX(FPL_Fixtures_Extract[],MATCH($A396,FPL_Fixtures_Extract[[Player]:[Player]],0),MATCH(FPL_Combined[[#Headers],[Gameweek 16]],FPL_Fixtures_Extract[#Headers],0)))-4),Team_Key[[Full Name]:[Full Name]],0))&amp;RIGHT(INDEX(FPL_Fixtures_Extract[],MATCH($A396,FPL_Fixtures_Extract[[Player]:[Player]],0),MATCH(FPL_Combined[[#Headers],[Gameweek 16]],FPL_Fixtures_Extract[#Headers],0)),3))</f>
        <v>MCI(A) 1-2</v>
      </c>
      <c r="R396" t="str">
        <f ca="1">IF(RIGHT(FPL_Combined[[#Headers],[Gameweek 17]],2)&lt;$B$622,INDEX(FPL_Results_Extract[Gameweek 17],MATCH($A396,FPL_Results_Extract[[Player]:[Player]],0)),INDEX(Team_Key[[Abbreviation]:[Abbreviation]],MATCH(LEFT(INDEX(FPL_Fixtures_Extract[],MATCH($A396,FPL_Fixtures_Extract[[Player]:[Player]],0),MATCH(FPL_Combined[[#Headers],[Gameweek 17]],FPL_Fixtures_Extract[#Headers],0)),LEN(INDEX(FPL_Fixtures_Extract[],MATCH($A396,FPL_Fixtures_Extract[[Player]:[Player]],0),MATCH(FPL_Combined[[#Headers],[Gameweek 17]],FPL_Fixtures_Extract[#Headers],0)))-4),Team_Key[[Full Name]:[Full Name]],0))&amp;RIGHT(INDEX(FPL_Fixtures_Extract[],MATCH($A396,FPL_Fixtures_Extract[[Player]:[Player]],0),MATCH(FPL_Combined[[#Headers],[Gameweek 17]],FPL_Fixtures_Extract[#Headers],0)),3))</f>
        <v>WHU(H) 0-0</v>
      </c>
      <c r="S396" t="str">
        <f ca="1">IF(RIGHT(FPL_Combined[[#Headers],[Gameweek 18]],2)&lt;$B$622,INDEX(FPL_Results_Extract[Gameweek 18],MATCH($A396,FPL_Results_Extract[[Player]:[Player]],0)),INDEX(Team_Key[[Abbreviation]:[Abbreviation]],MATCH(LEFT(INDEX(FPL_Fixtures_Extract[],MATCH($A396,FPL_Fixtures_Extract[[Player]:[Player]],0),MATCH(FPL_Combined[[#Headers],[Gameweek 18]],FPL_Fixtures_Extract[#Headers],0)),LEN(INDEX(FPL_Fixtures_Extract[],MATCH($A396,FPL_Fixtures_Extract[[Player]:[Player]],0),MATCH(FPL_Combined[[#Headers],[Gameweek 18]],FPL_Fixtures_Extract[#Headers],0)))-4),Team_Key[[Full Name]:[Full Name]],0))&amp;RIGHT(INDEX(FPL_Fixtures_Extract[],MATCH($A396,FPL_Fixtures_Extract[[Player]:[Player]],0),MATCH(FPL_Combined[[#Headers],[Gameweek 18]],FPL_Fixtures_Extract[#Headers],0)),3))</f>
        <v>WBA(H) 1-0</v>
      </c>
      <c r="T396" t="str">
        <f ca="1">IF(RIGHT(FPL_Combined[[#Headers],[Gameweek 19]],2)&lt;$B$622,INDEX(FPL_Results_Extract[Gameweek 19],MATCH($A396,FPL_Results_Extract[[Player]:[Player]],0)),INDEX(Team_Key[[Abbreviation]:[Abbreviation]],MATCH(LEFT(INDEX(FPL_Fixtures_Extract[],MATCH($A396,FPL_Fixtures_Extract[[Player]:[Player]],0),MATCH(FPL_Combined[[#Headers],[Gameweek 19]],FPL_Fixtures_Extract[#Headers],0)),LEN(INDEX(FPL_Fixtures_Extract[],MATCH($A396,FPL_Fixtures_Extract[[Player]:[Player]],0),MATCH(FPL_Combined[[#Headers],[Gameweek 19]],FPL_Fixtures_Extract[#Headers],0)))-4),Team_Key[[Full Name]:[Full Name]],0))&amp;RIGHT(INDEX(FPL_Fixtures_Extract[],MATCH($A396,FPL_Fixtures_Extract[[Player]:[Player]],0),MATCH(FPL_Combined[[#Headers],[Gameweek 19]],FPL_Fixtures_Extract[#Headers],0)),3))</f>
        <v>CRY(A) 0-0</v>
      </c>
      <c r="U396" t="str">
        <f ca="1">IF(RIGHT(FPL_Combined[[#Headers],[Gameweek 20]],2)&lt;$B$622,INDEX(FPL_Results_Extract[Gameweek 20],MATCH($A396,FPL_Results_Extract[[Player]:[Player]],0)),INDEX(Team_Key[[Abbreviation]:[Abbreviation]],MATCH(LEFT(INDEX(FPL_Fixtures_Extract[],MATCH($A396,FPL_Fixtures_Extract[[Player]:[Player]],0),MATCH(FPL_Combined[[#Headers],[Gameweek 20]],FPL_Fixtures_Extract[#Headers],0)),LEN(INDEX(FPL_Fixtures_Extract[],MATCH($A396,FPL_Fixtures_Extract[[Player]:[Player]],0),MATCH(FPL_Combined[[#Headers],[Gameweek 20]],FPL_Fixtures_Extract[#Headers],0)))-4),Team_Key[[Full Name]:[Full Name]],0))&amp;RIGHT(INDEX(FPL_Fixtures_Extract[],MATCH($A396,FPL_Fixtures_Extract[[Player]:[Player]],0),MATCH(FPL_Combined[[#Headers],[Gameweek 20]],FPL_Fixtures_Extract[#Headers],0)),3))</f>
        <v>MUN(A) 1-2</v>
      </c>
      <c r="V396" t="str">
        <f ca="1">IF(RIGHT(FPL_Combined[[#Headers],[Gameweek 21]],2)&lt;$B$622,INDEX(FPL_Results_Extract[Gameweek 21],MATCH($A396,FPL_Results_Extract[[Player]:[Player]],0)),INDEX(Team_Key[[Abbreviation]:[Abbreviation]],MATCH(LEFT(INDEX(FPL_Fixtures_Extract[],MATCH($A396,FPL_Fixtures_Extract[[Player]:[Player]],0),MATCH(FPL_Combined[[#Headers],[Gameweek 21]],FPL_Fixtures_Extract[#Headers],0)),LEN(INDEX(FPL_Fixtures_Extract[],MATCH($A396,FPL_Fixtures_Extract[[Player]:[Player]],0),MATCH(FPL_Combined[[#Headers],[Gameweek 21]],FPL_Fixtures_Extract[#Headers],0)))-4),Team_Key[[Full Name]:[Full Name]],0))&amp;RIGHT(INDEX(FPL_Fixtures_Extract[],MATCH($A396,FPL_Fixtures_Extract[[Player]:[Player]],0),MATCH(FPL_Combined[[#Headers],[Gameweek 21]],FPL_Fixtures_Extract[#Headers],0)),3))</f>
        <v>SUN(H) 2-4</v>
      </c>
      <c r="W396" t="str">
        <f ca="1">IF(RIGHT(FPL_Combined[[#Headers],[Gameweek 22]],2)&lt;$B$622,INDEX(FPL_Results_Extract[Gameweek 22],MATCH($A396,FPL_Results_Extract[[Player]:[Player]],0)),INDEX(Team_Key[[Abbreviation]:[Abbreviation]],MATCH(LEFT(INDEX(FPL_Fixtures_Extract[],MATCH($A396,FPL_Fixtures_Extract[[Player]:[Player]],0),MATCH(FPL_Combined[[#Headers],[Gameweek 22]],FPL_Fixtures_Extract[#Headers],0)),LEN(INDEX(FPL_Fixtures_Extract[],MATCH($A396,FPL_Fixtures_Extract[[Player]:[Player]],0),MATCH(FPL_Combined[[#Headers],[Gameweek 22]],FPL_Fixtures_Extract[#Headers],0)))-4),Team_Key[[Full Name]:[Full Name]],0))&amp;RIGHT(INDEX(FPL_Fixtures_Extract[],MATCH($A396,FPL_Fixtures_Extract[[Player]:[Player]],0),MATCH(FPL_Combined[[#Headers],[Gameweek 22]],FPL_Fixtures_Extract[#Headers],0)),3))</f>
        <v>WAT(H) 1-0</v>
      </c>
      <c r="X396" t="str">
        <f ca="1">IF(RIGHT(FPL_Combined[[#Headers],[Gameweek 23]],2)&lt;$B$622,INDEX(FPL_Results_Extract[Gameweek 23],MATCH($A396,FPL_Results_Extract[[Player]:[Player]],0)),INDEX(Team_Key[[Abbreviation]:[Abbreviation]],MATCH(LEFT(INDEX(FPL_Fixtures_Extract[],MATCH($A396,FPL_Fixtures_Extract[[Player]:[Player]],0),MATCH(FPL_Combined[[#Headers],[Gameweek 23]],FPL_Fixtures_Extract[#Headers],0)),LEN(INDEX(FPL_Fixtures_Extract[],MATCH($A396,FPL_Fixtures_Extract[[Player]:[Player]],0),MATCH(FPL_Combined[[#Headers],[Gameweek 23]],FPL_Fixtures_Extract[#Headers],0)))-4),Team_Key[[Full Name]:[Full Name]],0))&amp;RIGHT(INDEX(FPL_Fixtures_Extract[],MATCH($A396,FPL_Fixtures_Extract[[Player]:[Player]],0),MATCH(FPL_Combined[[#Headers],[Gameweek 23]],FPL_Fixtures_Extract[#Headers],0)),3))</f>
        <v>EVE(A) 2-1</v>
      </c>
      <c r="Y396" t="str">
        <f ca="1">IF(RIGHT(FPL_Combined[[#Headers],[Gameweek 24]],2)&lt;$B$622,INDEX(FPL_Results_Extract[Team],MATCH($A396,FPL_Results_Extract[[Player]:[Player]],0)),INDEX(Team_Key[[Abbreviation]:[Abbreviation]],MATCH(LEFT(INDEX(FPL_Fixtures_Extract[],MATCH($A396,FPL_Fixtures_Extract[[Player]:[Player]],0),MATCH(FPL_Combined[[#Headers],[Gameweek 24]],FPL_Fixtures_Extract[#Headers],0)),LEN(INDEX(FPL_Fixtures_Extract[],MATCH($A396,FPL_Fixtures_Extract[[Player]:[Player]],0),MATCH(FPL_Combined[[#Headers],[Gameweek 24]],FPL_Fixtures_Extract[#Headers],0)))-4),Team_Key[[Full Name]:[Full Name]],0))&amp;RIGHT(INDEX(FPL_Fixtures_Extract[],MATCH($A396,FPL_Fixtures_Extract[[Player]:[Player]],0),MATCH(FPL_Combined[[#Headers],[Gameweek 24]],FPL_Fixtures_Extract[#Headers],0)),3))</f>
        <v>SWA</v>
      </c>
      <c r="Z396" t="str">
        <f ca="1">IF(RIGHT(FPL_Combined[[#Headers],[Gameweek 25]],2)&lt;$B$622,INDEX(FPL_Results_Extract[Player],MATCH($A396,FPL_Results_Extract[[Player]:[Player]],0)),INDEX(Team_Key[[Abbreviation]:[Abbreviation]],MATCH(LEFT(INDEX(FPL_Fixtures_Extract[],MATCH($A396,FPL_Fixtures_Extract[[Player]:[Player]],0),MATCH(FPL_Combined[[#Headers],[Gameweek 25]],FPL_Fixtures_Extract[#Headers],0)),LEN(INDEX(FPL_Fixtures_Extract[],MATCH($A396,FPL_Fixtures_Extract[[Player]:[Player]],0),MATCH(FPL_Combined[[#Headers],[Gameweek 25]],FPL_Fixtures_Extract[#Headers],0)))-4),Team_Key[[Full Name]:[Full Name]],0))&amp;RIGHT(INDEX(FPL_Fixtures_Extract[],MATCH($A396,FPL_Fixtures_Extract[[Player]:[Player]],0),MATCH(FPL_Combined[[#Headers],[Gameweek 25]],FPL_Fixtures_Extract[#Headers],0)),3))</f>
        <v>Montero</v>
      </c>
      <c r="AA396" t="str">
        <f ca="1">IF(RIGHT(FPL_Combined[[#Headers],[Gameweek 26]],2)&lt;$B$622,INDEX(FPL_Results_Extract[Gameweek 01],MATCH($A396,FPL_Results_Extract[[Player]:[Player]],0)),INDEX(Team_Key[[Abbreviation]:[Abbreviation]],MATCH(LEFT(INDEX(FPL_Fixtures_Extract[],MATCH($A396,FPL_Fixtures_Extract[[Player]:[Player]],0),MATCH(FPL_Combined[[#Headers],[Gameweek 26]],FPL_Fixtures_Extract[#Headers],0)),LEN(INDEX(FPL_Fixtures_Extract[],MATCH($A396,FPL_Fixtures_Extract[[Player]:[Player]],0),MATCH(FPL_Combined[[#Headers],[Gameweek 26]],FPL_Fixtures_Extract[#Headers],0)))-4),Team_Key[[Full Name]:[Full Name]],0))&amp;RIGHT(INDEX(FPL_Fixtures_Extract[],MATCH($A396,FPL_Fixtures_Extract[[Player]:[Player]],0),MATCH(FPL_Combined[[#Headers],[Gameweek 26]],FPL_Fixtures_Extract[#Headers],0)),3))</f>
        <v>CHE(A) 2-2</v>
      </c>
      <c r="AB396" t="str">
        <f ca="1">IF(RIGHT(FPL_Combined[[#Headers],[Gameweek 27]],2)&lt;$B$622,INDEX(FPL_Results_Extract[Gameweek 02],MATCH($A396,FPL_Results_Extract[[Player]:[Player]],0)),INDEX(Team_Key[[Abbreviation]:[Abbreviation]],MATCH(LEFT(INDEX(FPL_Fixtures_Extract[],MATCH($A396,FPL_Fixtures_Extract[[Player]:[Player]],0),MATCH(FPL_Combined[[#Headers],[Gameweek 27]],FPL_Fixtures_Extract[#Headers],0)),LEN(INDEX(FPL_Fixtures_Extract[],MATCH($A396,FPL_Fixtures_Extract[[Player]:[Player]],0),MATCH(FPL_Combined[[#Headers],[Gameweek 27]],FPL_Fixtures_Extract[#Headers],0)))-4),Team_Key[[Full Name]:[Full Name]],0))&amp;RIGHT(INDEX(FPL_Fixtures_Extract[],MATCH($A396,FPL_Fixtures_Extract[[Player]:[Player]],0),MATCH(FPL_Combined[[#Headers],[Gameweek 27]],FPL_Fixtures_Extract[#Headers],0)),3))</f>
        <v>NEW(H) 2-0</v>
      </c>
      <c r="AC396" t="str">
        <f ca="1">IF(RIGHT(FPL_Combined[[#Headers],[Gameweek 28]],2)&lt;$B$622,INDEX(FPL_Results_Extract[Gameweek 03],MATCH($A396,FPL_Results_Extract[[Player]:[Player]],0)),INDEX(Team_Key[[Abbreviation]:[Abbreviation]],MATCH(LEFT(INDEX(FPL_Fixtures_Extract[],MATCH($A396,FPL_Fixtures_Extract[[Player]:[Player]],0),MATCH(FPL_Combined[[#Headers],[Gameweek 28]],FPL_Fixtures_Extract[#Headers],0)),LEN(INDEX(FPL_Fixtures_Extract[],MATCH($A396,FPL_Fixtures_Extract[[Player]:[Player]],0),MATCH(FPL_Combined[[#Headers],[Gameweek 28]],FPL_Fixtures_Extract[#Headers],0)))-4),Team_Key[[Full Name]:[Full Name]],0))&amp;RIGHT(INDEX(FPL_Fixtures_Extract[],MATCH($A396,FPL_Fixtures_Extract[[Player]:[Player]],0),MATCH(FPL_Combined[[#Headers],[Gameweek 28]],FPL_Fixtures_Extract[#Headers],0)),3))</f>
        <v>SUN(A) 1-1</v>
      </c>
      <c r="AD396" t="str">
        <f ca="1">IF(RIGHT(FPL_Combined[[#Headers],[Gameweek 29]],2)&lt;$B$622,INDEX(FPL_Results_Extract[Gameweek 04],MATCH($A396,FPL_Results_Extract[[Player]:[Player]],0)),INDEX(Team_Key[[Abbreviation]:[Abbreviation]],MATCH(LEFT(INDEX(FPL_Fixtures_Extract[],MATCH($A396,FPL_Fixtures_Extract[[Player]:[Player]],0),MATCH(FPL_Combined[[#Headers],[Gameweek 29]],FPL_Fixtures_Extract[#Headers],0)),LEN(INDEX(FPL_Fixtures_Extract[],MATCH($A396,FPL_Fixtures_Extract[[Player]:[Player]],0),MATCH(FPL_Combined[[#Headers],[Gameweek 29]],FPL_Fixtures_Extract[#Headers],0)))-4),Team_Key[[Full Name]:[Full Name]],0))&amp;RIGHT(INDEX(FPL_Fixtures_Extract[],MATCH($A396,FPL_Fixtures_Extract[[Player]:[Player]],0),MATCH(FPL_Combined[[#Headers],[Gameweek 29]],FPL_Fixtures_Extract[#Headers],0)),3))</f>
        <v>NOR(H)</v>
      </c>
      <c r="AE396" t="str">
        <f ca="1">IF(RIGHT(FPL_Combined[[#Headers],[Gameweek 30]],2)&lt;$B$622,INDEX(FPL_Results_Extract[Gameweek 05],MATCH($A396,FPL_Results_Extract[[Player]:[Player]],0)),INDEX(Team_Key[[Abbreviation]:[Abbreviation]],MATCH(LEFT(INDEX(FPL_Fixtures_Extract[],MATCH($A396,FPL_Fixtures_Extract[[Player]:[Player]],0),MATCH(FPL_Combined[[#Headers],[Gameweek 30]],FPL_Fixtures_Extract[#Headers],0)),LEN(INDEX(FPL_Fixtures_Extract[],MATCH($A396,FPL_Fixtures_Extract[[Player]:[Player]],0),MATCH(FPL_Combined[[#Headers],[Gameweek 30]],FPL_Fixtures_Extract[#Headers],0)))-4),Team_Key[[Full Name]:[Full Name]],0))&amp;RIGHT(INDEX(FPL_Fixtures_Extract[],MATCH($A396,FPL_Fixtures_Extract[[Player]:[Player]],0),MATCH(FPL_Combined[[#Headers],[Gameweek 30]],FPL_Fixtures_Extract[#Headers],0)),3))</f>
        <v>BOU(A)</v>
      </c>
      <c r="AF396" t="str">
        <f ca="1">IF(RIGHT(FPL_Combined[[#Headers],[Gameweek 31]],2)&lt;$B$622,INDEX(FPL_Results_Extract[Gameweek 06],MATCH($A396,FPL_Results_Extract[[Player]:[Player]],0)),INDEX(Team_Key[[Abbreviation]:[Abbreviation]],MATCH(LEFT(INDEX(FPL_Fixtures_Extract[],MATCH($A396,FPL_Fixtures_Extract[[Player]:[Player]],0),MATCH(FPL_Combined[[#Headers],[Gameweek 31]],FPL_Fixtures_Extract[#Headers],0)),LEN(INDEX(FPL_Fixtures_Extract[],MATCH($A396,FPL_Fixtures_Extract[[Player]:[Player]],0),MATCH(FPL_Combined[[#Headers],[Gameweek 31]],FPL_Fixtures_Extract[#Headers],0)))-4),Team_Key[[Full Name]:[Full Name]],0))&amp;RIGHT(INDEX(FPL_Fixtures_Extract[],MATCH($A396,FPL_Fixtures_Extract[[Player]:[Player]],0),MATCH(FPL_Combined[[#Headers],[Gameweek 31]],FPL_Fixtures_Extract[#Headers],0)),3))</f>
        <v>AVL(H)</v>
      </c>
      <c r="AG396" t="str">
        <f ca="1">IF(RIGHT(FPL_Combined[[#Headers],[Gameweek 32]],2)&lt;$B$622,INDEX(FPL_Results_Extract[Gameweek 07],MATCH($A396,FPL_Results_Extract[[Player]:[Player]],0)),INDEX(Team_Key[[Abbreviation]:[Abbreviation]],MATCH(LEFT(INDEX(FPL_Fixtures_Extract[],MATCH($A396,FPL_Fixtures_Extract[[Player]:[Player]],0),MATCH(FPL_Combined[[#Headers],[Gameweek 32]],FPL_Fixtures_Extract[#Headers],0)),LEN(INDEX(FPL_Fixtures_Extract[],MATCH($A396,FPL_Fixtures_Extract[[Player]:[Player]],0),MATCH(FPL_Combined[[#Headers],[Gameweek 32]],FPL_Fixtures_Extract[#Headers],0)))-4),Team_Key[[Full Name]:[Full Name]],0))&amp;RIGHT(INDEX(FPL_Fixtures_Extract[],MATCH($A396,FPL_Fixtures_Extract[[Player]:[Player]],0),MATCH(FPL_Combined[[#Headers],[Gameweek 32]],FPL_Fixtures_Extract[#Headers],0)),3))</f>
        <v>STK(A)</v>
      </c>
      <c r="AH396" t="str">
        <f ca="1">IF(RIGHT(FPL_Combined[[#Headers],[Gameweek 33]],2)&lt;$B$622,INDEX(FPL_Results_Extract[Gameweek 08],MATCH($A396,FPL_Results_Extract[[Player]:[Player]],0)),INDEX(Team_Key[[Abbreviation]:[Abbreviation]],MATCH(LEFT(INDEX(FPL_Fixtures_Extract[],MATCH($A396,FPL_Fixtures_Extract[[Player]:[Player]],0),MATCH(FPL_Combined[[#Headers],[Gameweek 33]],FPL_Fixtures_Extract[#Headers],0)),LEN(INDEX(FPL_Fixtures_Extract[],MATCH($A396,FPL_Fixtures_Extract[[Player]:[Player]],0),MATCH(FPL_Combined[[#Headers],[Gameweek 33]],FPL_Fixtures_Extract[#Headers],0)))-4),Team_Key[[Full Name]:[Full Name]],0))&amp;RIGHT(INDEX(FPL_Fixtures_Extract[],MATCH($A396,FPL_Fixtures_Extract[[Player]:[Player]],0),MATCH(FPL_Combined[[#Headers],[Gameweek 33]],FPL_Fixtures_Extract[#Headers],0)),3))</f>
        <v>CHE(H)</v>
      </c>
      <c r="AI396" t="str">
        <f ca="1">IF(RIGHT(FPL_Combined[[#Headers],[Gameweek 34]],2)&lt;$B$622,INDEX(FPL_Results_Extract[Gameweek 09],MATCH($A396,FPL_Results_Extract[[Player]:[Player]],0)),INDEX(Team_Key[[Abbreviation]:[Abbreviation]],MATCH(LEFT(INDEX(FPL_Fixtures_Extract[],MATCH($A396,FPL_Fixtures_Extract[[Player]:[Player]],0),MATCH(FPL_Combined[[#Headers],[Gameweek 34]],FPL_Fixtures_Extract[#Headers],0)),LEN(INDEX(FPL_Fixtures_Extract[],MATCH($A396,FPL_Fixtures_Extract[[Player]:[Player]],0),MATCH(FPL_Combined[[#Headers],[Gameweek 34]],FPL_Fixtures_Extract[#Headers],0)))-4),Team_Key[[Full Name]:[Full Name]],0))&amp;RIGHT(INDEX(FPL_Fixtures_Extract[],MATCH($A396,FPL_Fixtures_Extract[[Player]:[Player]],0),MATCH(FPL_Combined[[#Headers],[Gameweek 34]],FPL_Fixtures_Extract[#Headers],0)),3))</f>
        <v>NEW(A)</v>
      </c>
      <c r="AJ396" t="str">
        <f ca="1">IF(RIGHT(FPL_Combined[[#Headers],[Gameweek 35]],2)&lt;$B$622,INDEX(FPL_Results_Extract[Gameweek 10],MATCH($A396,FPL_Results_Extract[[Player]:[Player]],0)),INDEX(Team_Key[[Abbreviation]:[Abbreviation]],MATCH(LEFT(INDEX(FPL_Fixtures_Extract[],MATCH($A396,FPL_Fixtures_Extract[[Player]:[Player]],0),MATCH(FPL_Combined[[#Headers],[Gameweek 35]],FPL_Fixtures_Extract[#Headers],0)),LEN(INDEX(FPL_Fixtures_Extract[],MATCH($A396,FPL_Fixtures_Extract[[Player]:[Player]],0),MATCH(FPL_Combined[[#Headers],[Gameweek 35]],FPL_Fixtures_Extract[#Headers],0)))-4),Team_Key[[Full Name]:[Full Name]],0))&amp;RIGHT(INDEX(FPL_Fixtures_Extract[],MATCH($A396,FPL_Fixtures_Extract[[Player]:[Player]],0),MATCH(FPL_Combined[[#Headers],[Gameweek 35]],FPL_Fixtures_Extract[#Headers],0)),3))</f>
        <v>LEI(A)</v>
      </c>
      <c r="AK396" t="str">
        <f ca="1">IF(RIGHT(FPL_Combined[[#Headers],[Gameweek 36]],2)&lt;$B$622,INDEX(FPL_Results_Extract[Gameweek 11],MATCH($A396,FPL_Results_Extract[[Player]:[Player]],0)),INDEX(Team_Key[[Abbreviation]:[Abbreviation]],MATCH(LEFT(INDEX(FPL_Fixtures_Extract[],MATCH($A396,FPL_Fixtures_Extract[[Player]:[Player]],0),MATCH(FPL_Combined[[#Headers],[Gameweek 36]],FPL_Fixtures_Extract[#Headers],0)),LEN(INDEX(FPL_Fixtures_Extract[],MATCH($A396,FPL_Fixtures_Extract[[Player]:[Player]],0),MATCH(FPL_Combined[[#Headers],[Gameweek 36]],FPL_Fixtures_Extract[#Headers],0)))-4),Team_Key[[Full Name]:[Full Name]],0))&amp;RIGHT(INDEX(FPL_Fixtures_Extract[],MATCH($A396,FPL_Fixtures_Extract[[Player]:[Player]],0),MATCH(FPL_Combined[[#Headers],[Gameweek 36]],FPL_Fixtures_Extract[#Headers],0)),3))</f>
        <v>LIV(H)</v>
      </c>
      <c r="AL396" t="str">
        <f ca="1">IF(RIGHT(FPL_Combined[[#Headers],[Gameweek 37]],2)&lt;$B$622,INDEX(FPL_Results_Extract[Gameweek 12],MATCH($A396,FPL_Results_Extract[[Player]:[Player]],0)),INDEX(Team_Key[[Abbreviation]:[Abbreviation]],MATCH(LEFT(INDEX(FPL_Fixtures_Extract[],MATCH($A396,FPL_Fixtures_Extract[[Player]:[Player]],0),MATCH(FPL_Combined[[#Headers],[Gameweek 37]],FPL_Fixtures_Extract[#Headers],0)),LEN(INDEX(FPL_Fixtures_Extract[],MATCH($A396,FPL_Fixtures_Extract[[Player]:[Player]],0),MATCH(FPL_Combined[[#Headers],[Gameweek 37]],FPL_Fixtures_Extract[#Headers],0)))-4),Team_Key[[Full Name]:[Full Name]],0))&amp;RIGHT(INDEX(FPL_Fixtures_Extract[],MATCH($A396,FPL_Fixtures_Extract[[Player]:[Player]],0),MATCH(FPL_Combined[[#Headers],[Gameweek 37]],FPL_Fixtures_Extract[#Headers],0)),3))</f>
        <v>WHU(A)</v>
      </c>
      <c r="AM396" t="str">
        <f ca="1">IF(RIGHT(FPL_Combined[[#Headers],[Gameweek 38]],2)&lt;$B$622,INDEX(FPL_Results_Extract[Gameweek 13],MATCH($A396,FPL_Results_Extract[[Player]:[Player]],0)),INDEX(Team_Key[[Abbreviation]:[Abbreviation]],MATCH(LEFT(INDEX(FPL_Fixtures_Extract[],MATCH($A396,FPL_Fixtures_Extract[[Player]:[Player]],0),MATCH(FPL_Combined[[#Headers],[Gameweek 38]],FPL_Fixtures_Extract[#Headers],0)),LEN(INDEX(FPL_Fixtures_Extract[],MATCH($A396,FPL_Fixtures_Extract[[Player]:[Player]],0),MATCH(FPL_Combined[[#Headers],[Gameweek 38]],FPL_Fixtures_Extract[#Headers],0)))-4),Team_Key[[Full Name]:[Full Name]],0))&amp;RIGHT(INDEX(FPL_Fixtures_Extract[],MATCH($A396,FPL_Fixtures_Extract[[Player]:[Player]],0),MATCH(FPL_Combined[[#Headers],[Gameweek 38]],FPL_Fixtures_Extract[#Headers],0)),3))</f>
        <v>MCI(H)</v>
      </c>
    </row>
    <row r="397" spans="1:39" x14ac:dyDescent="0.45">
      <c r="A397" t="s">
        <v>547</v>
      </c>
      <c r="B397" t="str">
        <f ca="1">IF(RIGHT(FPL_Combined[[#Headers],[Gameweek 01]],2)&lt;$B$622,INDEX(FPL_Results_Extract[Gameweek 01],MATCH($A397,FPL_Results_Extract[[Player]:[Player]],0)),INDEX(Team_Key[[Abbreviation]:[Abbreviation]],MATCH(LEFT(INDEX(FPL_Fixtures_Extract[],MATCH($A397,FPL_Fixtures_Extract[[Player]:[Player]],0),MATCH(FPL_Combined[[#Headers],[Gameweek 01]],FPL_Fixtures_Extract[#Headers],0)),LEN(INDEX(FPL_Fixtures_Extract[],MATCH($A397,FPL_Fixtures_Extract[[Player]:[Player]],0),MATCH(FPL_Combined[[#Headers],[Gameweek 01]],FPL_Fixtures_Extract[#Headers],0)))-4),Team_Key[[Full Name]:[Full Name]],0))&amp;RIGHT(INDEX(FPL_Fixtures_Extract[],MATCH($A397,FPL_Fixtures_Extract[[Player]:[Player]],0),MATCH(FPL_Combined[[#Headers],[Gameweek 01]],FPL_Fixtures_Extract[#Headers],0)),3))</f>
        <v>SUN(H) 4-2</v>
      </c>
      <c r="C397" t="str">
        <f ca="1">IF(RIGHT(FPL_Combined[[#Headers],[Gameweek 02]],2)&lt;$B$622,INDEX(FPL_Results_Extract[Gameweek 02],MATCH($A397,FPL_Results_Extract[[Player]:[Player]],0)),INDEX(Team_Key[[Abbreviation]:[Abbreviation]],MATCH(LEFT(INDEX(FPL_Fixtures_Extract[],MATCH($A397,FPL_Fixtures_Extract[[Player]:[Player]],0),MATCH(FPL_Combined[[#Headers],[Gameweek 02]],FPL_Fixtures_Extract[#Headers],0)),LEN(INDEX(FPL_Fixtures_Extract[],MATCH($A397,FPL_Fixtures_Extract[[Player]:[Player]],0),MATCH(FPL_Combined[[#Headers],[Gameweek 02]],FPL_Fixtures_Extract[#Headers],0)))-4),Team_Key[[Full Name]:[Full Name]],0))&amp;RIGHT(INDEX(FPL_Fixtures_Extract[],MATCH($A397,FPL_Fixtures_Extract[[Player]:[Player]],0),MATCH(FPL_Combined[[#Headers],[Gameweek 02]],FPL_Fixtures_Extract[#Headers],0)),3))</f>
        <v>WHU(A) 2-1</v>
      </c>
      <c r="D397" t="str">
        <f ca="1">IF(RIGHT(FPL_Combined[[#Headers],[Gameweek 03]],2)&lt;$B$622,INDEX(FPL_Results_Extract[Gameweek 03],MATCH($A397,FPL_Results_Extract[[Player]:[Player]],0)),INDEX(Team_Key[[Abbreviation]:[Abbreviation]],MATCH(LEFT(INDEX(FPL_Fixtures_Extract[],MATCH($A397,FPL_Fixtures_Extract[[Player]:[Player]],0),MATCH(FPL_Combined[[#Headers],[Gameweek 03]],FPL_Fixtures_Extract[#Headers],0)),LEN(INDEX(FPL_Fixtures_Extract[],MATCH($A397,FPL_Fixtures_Extract[[Player]:[Player]],0),MATCH(FPL_Combined[[#Headers],[Gameweek 03]],FPL_Fixtures_Extract[#Headers],0)))-4),Team_Key[[Full Name]:[Full Name]],0))&amp;RIGHT(INDEX(FPL_Fixtures_Extract[],MATCH($A397,FPL_Fixtures_Extract[[Player]:[Player]],0),MATCH(FPL_Combined[[#Headers],[Gameweek 03]],FPL_Fixtures_Extract[#Headers],0)),3))</f>
        <v>TOT(H) 1-1</v>
      </c>
      <c r="E397" t="str">
        <f ca="1">IF(RIGHT(FPL_Combined[[#Headers],[Gameweek 04]],2)&lt;$B$622,INDEX(FPL_Results_Extract[Gameweek 04],MATCH($A397,FPL_Results_Extract[[Player]:[Player]],0)),INDEX(Team_Key[[Abbreviation]:[Abbreviation]],MATCH(LEFT(INDEX(FPL_Fixtures_Extract[],MATCH($A397,FPL_Fixtures_Extract[[Player]:[Player]],0),MATCH(FPL_Combined[[#Headers],[Gameweek 04]],FPL_Fixtures_Extract[#Headers],0)),LEN(INDEX(FPL_Fixtures_Extract[],MATCH($A397,FPL_Fixtures_Extract[[Player]:[Player]],0),MATCH(FPL_Combined[[#Headers],[Gameweek 04]],FPL_Fixtures_Extract[#Headers],0)))-4),Team_Key[[Full Name]:[Full Name]],0))&amp;RIGHT(INDEX(FPL_Fixtures_Extract[],MATCH($A397,FPL_Fixtures_Extract[[Player]:[Player]],0),MATCH(FPL_Combined[[#Headers],[Gameweek 04]],FPL_Fixtures_Extract[#Headers],0)),3))</f>
        <v>BOU(A) 1-1</v>
      </c>
      <c r="F397" t="str">
        <f ca="1">IF(RIGHT(FPL_Combined[[#Headers],[Gameweek 05]],2)&lt;$B$622,INDEX(FPL_Results_Extract[Gameweek 05],MATCH($A397,FPL_Results_Extract[[Player]:[Player]],0)),INDEX(Team_Key[[Abbreviation]:[Abbreviation]],MATCH(LEFT(INDEX(FPL_Fixtures_Extract[],MATCH($A397,FPL_Fixtures_Extract[[Player]:[Player]],0),MATCH(FPL_Combined[[#Headers],[Gameweek 05]],FPL_Fixtures_Extract[#Headers],0)),LEN(INDEX(FPL_Fixtures_Extract[],MATCH($A397,FPL_Fixtures_Extract[[Player]:[Player]],0),MATCH(FPL_Combined[[#Headers],[Gameweek 05]],FPL_Fixtures_Extract[#Headers],0)))-4),Team_Key[[Full Name]:[Full Name]],0))&amp;RIGHT(INDEX(FPL_Fixtures_Extract[],MATCH($A397,FPL_Fixtures_Extract[[Player]:[Player]],0),MATCH(FPL_Combined[[#Headers],[Gameweek 05]],FPL_Fixtures_Extract[#Headers],0)),3))</f>
        <v>AVL(H) 3-2</v>
      </c>
      <c r="G397" t="str">
        <f ca="1">IF(RIGHT(FPL_Combined[[#Headers],[Gameweek 06]],2)&lt;$B$622,INDEX(FPL_Results_Extract[Gameweek 06],MATCH($A397,FPL_Results_Extract[[Player]:[Player]],0)),INDEX(Team_Key[[Abbreviation]:[Abbreviation]],MATCH(LEFT(INDEX(FPL_Fixtures_Extract[],MATCH($A397,FPL_Fixtures_Extract[[Player]:[Player]],0),MATCH(FPL_Combined[[#Headers],[Gameweek 06]],FPL_Fixtures_Extract[#Headers],0)),LEN(INDEX(FPL_Fixtures_Extract[],MATCH($A397,FPL_Fixtures_Extract[[Player]:[Player]],0),MATCH(FPL_Combined[[#Headers],[Gameweek 06]],FPL_Fixtures_Extract[#Headers],0)))-4),Team_Key[[Full Name]:[Full Name]],0))&amp;RIGHT(INDEX(FPL_Fixtures_Extract[],MATCH($A397,FPL_Fixtures_Extract[[Player]:[Player]],0),MATCH(FPL_Combined[[#Headers],[Gameweek 06]],FPL_Fixtures_Extract[#Headers],0)),3))</f>
        <v>STK(A) 2-2</v>
      </c>
      <c r="H397" t="str">
        <f ca="1">IF(RIGHT(FPL_Combined[[#Headers],[Gameweek 07]],2)&lt;$B$622,INDEX(FPL_Results_Extract[Gameweek 07],MATCH($A397,FPL_Results_Extract[[Player]:[Player]],0)),INDEX(Team_Key[[Abbreviation]:[Abbreviation]],MATCH(LEFT(INDEX(FPL_Fixtures_Extract[],MATCH($A397,FPL_Fixtures_Extract[[Player]:[Player]],0),MATCH(FPL_Combined[[#Headers],[Gameweek 07]],FPL_Fixtures_Extract[#Headers],0)),LEN(INDEX(FPL_Fixtures_Extract[],MATCH($A397,FPL_Fixtures_Extract[[Player]:[Player]],0),MATCH(FPL_Combined[[#Headers],[Gameweek 07]],FPL_Fixtures_Extract[#Headers],0)))-4),Team_Key[[Full Name]:[Full Name]],0))&amp;RIGHT(INDEX(FPL_Fixtures_Extract[],MATCH($A397,FPL_Fixtures_Extract[[Player]:[Player]],0),MATCH(FPL_Combined[[#Headers],[Gameweek 07]],FPL_Fixtures_Extract[#Headers],0)),3))</f>
        <v>ARS(H) 2-5</v>
      </c>
      <c r="I397" t="str">
        <f ca="1">IF(RIGHT(FPL_Combined[[#Headers],[Gameweek 08]],2)&lt;$B$622,INDEX(FPL_Results_Extract[Gameweek 08],MATCH($A397,FPL_Results_Extract[[Player]:[Player]],0)),INDEX(Team_Key[[Abbreviation]:[Abbreviation]],MATCH(LEFT(INDEX(FPL_Fixtures_Extract[],MATCH($A397,FPL_Fixtures_Extract[[Player]:[Player]],0),MATCH(FPL_Combined[[#Headers],[Gameweek 08]],FPL_Fixtures_Extract[#Headers],0)),LEN(INDEX(FPL_Fixtures_Extract[],MATCH($A397,FPL_Fixtures_Extract[[Player]:[Player]],0),MATCH(FPL_Combined[[#Headers],[Gameweek 08]],FPL_Fixtures_Extract[#Headers],0)))-4),Team_Key[[Full Name]:[Full Name]],0))&amp;RIGHT(INDEX(FPL_Fixtures_Extract[],MATCH($A397,FPL_Fixtures_Extract[[Player]:[Player]],0),MATCH(FPL_Combined[[#Headers],[Gameweek 08]],FPL_Fixtures_Extract[#Headers],0)),3))</f>
        <v>NOR(A) 2-1</v>
      </c>
      <c r="J397" t="str">
        <f ca="1">IF(RIGHT(FPL_Combined[[#Headers],[Gameweek 09]],2)&lt;$B$622,INDEX(FPL_Results_Extract[Gameweek 09],MATCH($A397,FPL_Results_Extract[[Player]:[Player]],0)),INDEX(Team_Key[[Abbreviation]:[Abbreviation]],MATCH(LEFT(INDEX(FPL_Fixtures_Extract[],MATCH($A397,FPL_Fixtures_Extract[[Player]:[Player]],0),MATCH(FPL_Combined[[#Headers],[Gameweek 09]],FPL_Fixtures_Extract[#Headers],0)),LEN(INDEX(FPL_Fixtures_Extract[],MATCH($A397,FPL_Fixtures_Extract[[Player]:[Player]],0),MATCH(FPL_Combined[[#Headers],[Gameweek 09]],FPL_Fixtures_Extract[#Headers],0)))-4),Team_Key[[Full Name]:[Full Name]],0))&amp;RIGHT(INDEX(FPL_Fixtures_Extract[],MATCH($A397,FPL_Fixtures_Extract[[Player]:[Player]],0),MATCH(FPL_Combined[[#Headers],[Gameweek 09]],FPL_Fixtures_Extract[#Headers],0)),3))</f>
        <v>SOU(A) 2-2</v>
      </c>
      <c r="K397" t="str">
        <f ca="1">IF(RIGHT(FPL_Combined[[#Headers],[Gameweek 10]],2)&lt;$B$622,INDEX(FPL_Results_Extract[Gameweek 10],MATCH($A397,FPL_Results_Extract[[Player]:[Player]],0)),INDEX(Team_Key[[Abbreviation]:[Abbreviation]],MATCH(LEFT(INDEX(FPL_Fixtures_Extract[],MATCH($A397,FPL_Fixtures_Extract[[Player]:[Player]],0),MATCH(FPL_Combined[[#Headers],[Gameweek 10]],FPL_Fixtures_Extract[#Headers],0)),LEN(INDEX(FPL_Fixtures_Extract[],MATCH($A397,FPL_Fixtures_Extract[[Player]:[Player]],0),MATCH(FPL_Combined[[#Headers],[Gameweek 10]],FPL_Fixtures_Extract[#Headers],0)))-4),Team_Key[[Full Name]:[Full Name]],0))&amp;RIGHT(INDEX(FPL_Fixtures_Extract[],MATCH($A397,FPL_Fixtures_Extract[[Player]:[Player]],0),MATCH(FPL_Combined[[#Headers],[Gameweek 10]],FPL_Fixtures_Extract[#Headers],0)),3))</f>
        <v>CRY(H) 1-0</v>
      </c>
      <c r="L397" t="str">
        <f ca="1">IF(RIGHT(FPL_Combined[[#Headers],[Gameweek 11]],2)&lt;$B$622,INDEX(FPL_Results_Extract[Gameweek 11],MATCH($A397,FPL_Results_Extract[[Player]:[Player]],0)),INDEX(Team_Key[[Abbreviation]:[Abbreviation]],MATCH(LEFT(INDEX(FPL_Fixtures_Extract[],MATCH($A397,FPL_Fixtures_Extract[[Player]:[Player]],0),MATCH(FPL_Combined[[#Headers],[Gameweek 11]],FPL_Fixtures_Extract[#Headers],0)),LEN(INDEX(FPL_Fixtures_Extract[],MATCH($A397,FPL_Fixtures_Extract[[Player]:[Player]],0),MATCH(FPL_Combined[[#Headers],[Gameweek 11]],FPL_Fixtures_Extract[#Headers],0)))-4),Team_Key[[Full Name]:[Full Name]],0))&amp;RIGHT(INDEX(FPL_Fixtures_Extract[],MATCH($A397,FPL_Fixtures_Extract[[Player]:[Player]],0),MATCH(FPL_Combined[[#Headers],[Gameweek 11]],FPL_Fixtures_Extract[#Headers],0)),3))</f>
        <v>WBA(A) 3-2</v>
      </c>
      <c r="M397" t="str">
        <f ca="1">IF(RIGHT(FPL_Combined[[#Headers],[Gameweek 12]],2)&lt;$B$622,INDEX(FPL_Results_Extract[Gameweek 12],MATCH($A397,FPL_Results_Extract[[Player]:[Player]],0)),INDEX(Team_Key[[Abbreviation]:[Abbreviation]],MATCH(LEFT(INDEX(FPL_Fixtures_Extract[],MATCH($A397,FPL_Fixtures_Extract[[Player]:[Player]],0),MATCH(FPL_Combined[[#Headers],[Gameweek 12]],FPL_Fixtures_Extract[#Headers],0)),LEN(INDEX(FPL_Fixtures_Extract[],MATCH($A397,FPL_Fixtures_Extract[[Player]:[Player]],0),MATCH(FPL_Combined[[#Headers],[Gameweek 12]],FPL_Fixtures_Extract[#Headers],0)))-4),Team_Key[[Full Name]:[Full Name]],0))&amp;RIGHT(INDEX(FPL_Fixtures_Extract[],MATCH($A397,FPL_Fixtures_Extract[[Player]:[Player]],0),MATCH(FPL_Combined[[#Headers],[Gameweek 12]],FPL_Fixtures_Extract[#Headers],0)),3))</f>
        <v>WAT(H) 2-1</v>
      </c>
      <c r="N397" t="str">
        <f ca="1">IF(RIGHT(FPL_Combined[[#Headers],[Gameweek 13]],2)&lt;$B$622,INDEX(FPL_Results_Extract[Gameweek 13],MATCH($A397,FPL_Results_Extract[[Player]:[Player]],0)),INDEX(Team_Key[[Abbreviation]:[Abbreviation]],MATCH(LEFT(INDEX(FPL_Fixtures_Extract[],MATCH($A397,FPL_Fixtures_Extract[[Player]:[Player]],0),MATCH(FPL_Combined[[#Headers],[Gameweek 13]],FPL_Fixtures_Extract[#Headers],0)),LEN(INDEX(FPL_Fixtures_Extract[],MATCH($A397,FPL_Fixtures_Extract[[Player]:[Player]],0),MATCH(FPL_Combined[[#Headers],[Gameweek 13]],FPL_Fixtures_Extract[#Headers],0)))-4),Team_Key[[Full Name]:[Full Name]],0))&amp;RIGHT(INDEX(FPL_Fixtures_Extract[],MATCH($A397,FPL_Fixtures_Extract[[Player]:[Player]],0),MATCH(FPL_Combined[[#Headers],[Gameweek 13]],FPL_Fixtures_Extract[#Headers],0)),3))</f>
        <v>NEW(A) 3-0</v>
      </c>
      <c r="O397" t="str">
        <f ca="1">IF(RIGHT(FPL_Combined[[#Headers],[Gameweek 14]],2)&lt;$B$622,INDEX(FPL_Results_Extract[Gameweek 14],MATCH($A397,FPL_Results_Extract[[Player]:[Player]],0)),INDEX(Team_Key[[Abbreviation]:[Abbreviation]],MATCH(LEFT(INDEX(FPL_Fixtures_Extract[],MATCH($A397,FPL_Fixtures_Extract[[Player]:[Player]],0),MATCH(FPL_Combined[[#Headers],[Gameweek 14]],FPL_Fixtures_Extract[#Headers],0)),LEN(INDEX(FPL_Fixtures_Extract[],MATCH($A397,FPL_Fixtures_Extract[[Player]:[Player]],0),MATCH(FPL_Combined[[#Headers],[Gameweek 14]],FPL_Fixtures_Extract[#Headers],0)))-4),Team_Key[[Full Name]:[Full Name]],0))&amp;RIGHT(INDEX(FPL_Fixtures_Extract[],MATCH($A397,FPL_Fixtures_Extract[[Player]:[Player]],0),MATCH(FPL_Combined[[#Headers],[Gameweek 14]],FPL_Fixtures_Extract[#Headers],0)),3))</f>
        <v>MUN(H) 1-1</v>
      </c>
      <c r="P397" t="str">
        <f ca="1">IF(RIGHT(FPL_Combined[[#Headers],[Gameweek 15]],2)&lt;$B$622,INDEX(FPL_Results_Extract[Gameweek 15],MATCH($A397,FPL_Results_Extract[[Player]:[Player]],0)),INDEX(Team_Key[[Abbreviation]:[Abbreviation]],MATCH(LEFT(INDEX(FPL_Fixtures_Extract[],MATCH($A397,FPL_Fixtures_Extract[[Player]:[Player]],0),MATCH(FPL_Combined[[#Headers],[Gameweek 15]],FPL_Fixtures_Extract[#Headers],0)),LEN(INDEX(FPL_Fixtures_Extract[],MATCH($A397,FPL_Fixtures_Extract[[Player]:[Player]],0),MATCH(FPL_Combined[[#Headers],[Gameweek 15]],FPL_Fixtures_Extract[#Headers],0)))-4),Team_Key[[Full Name]:[Full Name]],0))&amp;RIGHT(INDEX(FPL_Fixtures_Extract[],MATCH($A397,FPL_Fixtures_Extract[[Player]:[Player]],0),MATCH(FPL_Combined[[#Headers],[Gameweek 15]],FPL_Fixtures_Extract[#Headers],0)),3))</f>
        <v>SWA(A) 3-0</v>
      </c>
      <c r="Q397" t="str">
        <f ca="1">IF(RIGHT(FPL_Combined[[#Headers],[Gameweek 16]],2)&lt;$B$622,INDEX(FPL_Results_Extract[Gameweek 16],MATCH($A397,FPL_Results_Extract[[Player]:[Player]],0)),INDEX(Team_Key[[Abbreviation]:[Abbreviation]],MATCH(LEFT(INDEX(FPL_Fixtures_Extract[],MATCH($A397,FPL_Fixtures_Extract[[Player]:[Player]],0),MATCH(FPL_Combined[[#Headers],[Gameweek 16]],FPL_Fixtures_Extract[#Headers],0)),LEN(INDEX(FPL_Fixtures_Extract[],MATCH($A397,FPL_Fixtures_Extract[[Player]:[Player]],0),MATCH(FPL_Combined[[#Headers],[Gameweek 16]],FPL_Fixtures_Extract[#Headers],0)))-4),Team_Key[[Full Name]:[Full Name]],0))&amp;RIGHT(INDEX(FPL_Fixtures_Extract[],MATCH($A397,FPL_Fixtures_Extract[[Player]:[Player]],0),MATCH(FPL_Combined[[#Headers],[Gameweek 16]],FPL_Fixtures_Extract[#Headers],0)),3))</f>
        <v>CHE(H) 2-1</v>
      </c>
      <c r="R397" t="str">
        <f ca="1">IF(RIGHT(FPL_Combined[[#Headers],[Gameweek 17]],2)&lt;$B$622,INDEX(FPL_Results_Extract[Gameweek 17],MATCH($A397,FPL_Results_Extract[[Player]:[Player]],0)),INDEX(Team_Key[[Abbreviation]:[Abbreviation]],MATCH(LEFT(INDEX(FPL_Fixtures_Extract[],MATCH($A397,FPL_Fixtures_Extract[[Player]:[Player]],0),MATCH(FPL_Combined[[#Headers],[Gameweek 17]],FPL_Fixtures_Extract[#Headers],0)),LEN(INDEX(FPL_Fixtures_Extract[],MATCH($A397,FPL_Fixtures_Extract[[Player]:[Player]],0),MATCH(FPL_Combined[[#Headers],[Gameweek 17]],FPL_Fixtures_Extract[#Headers],0)))-4),Team_Key[[Full Name]:[Full Name]],0))&amp;RIGHT(INDEX(FPL_Fixtures_Extract[],MATCH($A397,FPL_Fixtures_Extract[[Player]:[Player]],0),MATCH(FPL_Combined[[#Headers],[Gameweek 17]],FPL_Fixtures_Extract[#Headers],0)),3))</f>
        <v>EVE(A) 3-2</v>
      </c>
      <c r="S397" t="str">
        <f ca="1">IF(RIGHT(FPL_Combined[[#Headers],[Gameweek 18]],2)&lt;$B$622,INDEX(FPL_Results_Extract[Gameweek 18],MATCH($A397,FPL_Results_Extract[[Player]:[Player]],0)),INDEX(Team_Key[[Abbreviation]:[Abbreviation]],MATCH(LEFT(INDEX(FPL_Fixtures_Extract[],MATCH($A397,FPL_Fixtures_Extract[[Player]:[Player]],0),MATCH(FPL_Combined[[#Headers],[Gameweek 18]],FPL_Fixtures_Extract[#Headers],0)),LEN(INDEX(FPL_Fixtures_Extract[],MATCH($A397,FPL_Fixtures_Extract[[Player]:[Player]],0),MATCH(FPL_Combined[[#Headers],[Gameweek 18]],FPL_Fixtures_Extract[#Headers],0)))-4),Team_Key[[Full Name]:[Full Name]],0))&amp;RIGHT(INDEX(FPL_Fixtures_Extract[],MATCH($A397,FPL_Fixtures_Extract[[Player]:[Player]],0),MATCH(FPL_Combined[[#Headers],[Gameweek 18]],FPL_Fixtures_Extract[#Headers],0)),3))</f>
        <v>LIV(A) 0-1</v>
      </c>
      <c r="T397" t="str">
        <f ca="1">IF(RIGHT(FPL_Combined[[#Headers],[Gameweek 19]],2)&lt;$B$622,INDEX(FPL_Results_Extract[Gameweek 19],MATCH($A397,FPL_Results_Extract[[Player]:[Player]],0)),INDEX(Team_Key[[Abbreviation]:[Abbreviation]],MATCH(LEFT(INDEX(FPL_Fixtures_Extract[],MATCH($A397,FPL_Fixtures_Extract[[Player]:[Player]],0),MATCH(FPL_Combined[[#Headers],[Gameweek 19]],FPL_Fixtures_Extract[#Headers],0)),LEN(INDEX(FPL_Fixtures_Extract[],MATCH($A397,FPL_Fixtures_Extract[[Player]:[Player]],0),MATCH(FPL_Combined[[#Headers],[Gameweek 19]],FPL_Fixtures_Extract[#Headers],0)))-4),Team_Key[[Full Name]:[Full Name]],0))&amp;RIGHT(INDEX(FPL_Fixtures_Extract[],MATCH($A397,FPL_Fixtures_Extract[[Player]:[Player]],0),MATCH(FPL_Combined[[#Headers],[Gameweek 19]],FPL_Fixtures_Extract[#Headers],0)),3))</f>
        <v>MCI(H) 0-0</v>
      </c>
      <c r="U397" t="str">
        <f ca="1">IF(RIGHT(FPL_Combined[[#Headers],[Gameweek 20]],2)&lt;$B$622,INDEX(FPL_Results_Extract[Gameweek 20],MATCH($A397,FPL_Results_Extract[[Player]:[Player]],0)),INDEX(Team_Key[[Abbreviation]:[Abbreviation]],MATCH(LEFT(INDEX(FPL_Fixtures_Extract[],MATCH($A397,FPL_Fixtures_Extract[[Player]:[Player]],0),MATCH(FPL_Combined[[#Headers],[Gameweek 20]],FPL_Fixtures_Extract[#Headers],0)),LEN(INDEX(FPL_Fixtures_Extract[],MATCH($A397,FPL_Fixtures_Extract[[Player]:[Player]],0),MATCH(FPL_Combined[[#Headers],[Gameweek 20]],FPL_Fixtures_Extract[#Headers],0)))-4),Team_Key[[Full Name]:[Full Name]],0))&amp;RIGHT(INDEX(FPL_Fixtures_Extract[],MATCH($A397,FPL_Fixtures_Extract[[Player]:[Player]],0),MATCH(FPL_Combined[[#Headers],[Gameweek 20]],FPL_Fixtures_Extract[#Headers],0)),3))</f>
        <v>BOU(H) 0-0</v>
      </c>
      <c r="V397" t="str">
        <f ca="1">IF(RIGHT(FPL_Combined[[#Headers],[Gameweek 21]],2)&lt;$B$622,INDEX(FPL_Results_Extract[Gameweek 21],MATCH($A397,FPL_Results_Extract[[Player]:[Player]],0)),INDEX(Team_Key[[Abbreviation]:[Abbreviation]],MATCH(LEFT(INDEX(FPL_Fixtures_Extract[],MATCH($A397,FPL_Fixtures_Extract[[Player]:[Player]],0),MATCH(FPL_Combined[[#Headers],[Gameweek 21]],FPL_Fixtures_Extract[#Headers],0)),LEN(INDEX(FPL_Fixtures_Extract[],MATCH($A397,FPL_Fixtures_Extract[[Player]:[Player]],0),MATCH(FPL_Combined[[#Headers],[Gameweek 21]],FPL_Fixtures_Extract[#Headers],0)))-4),Team_Key[[Full Name]:[Full Name]],0))&amp;RIGHT(INDEX(FPL_Fixtures_Extract[],MATCH($A397,FPL_Fixtures_Extract[[Player]:[Player]],0),MATCH(FPL_Combined[[#Headers],[Gameweek 21]],FPL_Fixtures_Extract[#Headers],0)),3))</f>
        <v>TOT(A) 1-0</v>
      </c>
      <c r="W397" t="str">
        <f ca="1">IF(RIGHT(FPL_Combined[[#Headers],[Gameweek 22]],2)&lt;$B$622,INDEX(FPL_Results_Extract[Gameweek 22],MATCH($A397,FPL_Results_Extract[[Player]:[Player]],0)),INDEX(Team_Key[[Abbreviation]:[Abbreviation]],MATCH(LEFT(INDEX(FPL_Fixtures_Extract[],MATCH($A397,FPL_Fixtures_Extract[[Player]:[Player]],0),MATCH(FPL_Combined[[#Headers],[Gameweek 22]],FPL_Fixtures_Extract[#Headers],0)),LEN(INDEX(FPL_Fixtures_Extract[],MATCH($A397,FPL_Fixtures_Extract[[Player]:[Player]],0),MATCH(FPL_Combined[[#Headers],[Gameweek 22]],FPL_Fixtures_Extract[#Headers],0)))-4),Team_Key[[Full Name]:[Full Name]],0))&amp;RIGHT(INDEX(FPL_Fixtures_Extract[],MATCH($A397,FPL_Fixtures_Extract[[Player]:[Player]],0),MATCH(FPL_Combined[[#Headers],[Gameweek 22]],FPL_Fixtures_Extract[#Headers],0)),3))</f>
        <v>AVL(A) 1-1</v>
      </c>
      <c r="X397" t="str">
        <f ca="1">IF(RIGHT(FPL_Combined[[#Headers],[Gameweek 23]],2)&lt;$B$622,INDEX(FPL_Results_Extract[Gameweek 23],MATCH($A397,FPL_Results_Extract[[Player]:[Player]],0)),INDEX(Team_Key[[Abbreviation]:[Abbreviation]],MATCH(LEFT(INDEX(FPL_Fixtures_Extract[],MATCH($A397,FPL_Fixtures_Extract[[Player]:[Player]],0),MATCH(FPL_Combined[[#Headers],[Gameweek 23]],FPL_Fixtures_Extract[#Headers],0)),LEN(INDEX(FPL_Fixtures_Extract[],MATCH($A397,FPL_Fixtures_Extract[[Player]:[Player]],0),MATCH(FPL_Combined[[#Headers],[Gameweek 23]],FPL_Fixtures_Extract[#Headers],0)))-4),Team_Key[[Full Name]:[Full Name]],0))&amp;RIGHT(INDEX(FPL_Fixtures_Extract[],MATCH($A397,FPL_Fixtures_Extract[[Player]:[Player]],0),MATCH(FPL_Combined[[#Headers],[Gameweek 23]],FPL_Fixtures_Extract[#Headers],0)),3))</f>
        <v>STK(H) 3-0</v>
      </c>
      <c r="Y397" t="str">
        <f ca="1">IF(RIGHT(FPL_Combined[[#Headers],[Gameweek 24]],2)&lt;$B$622,INDEX(FPL_Results_Extract[Team],MATCH($A397,FPL_Results_Extract[[Player]:[Player]],0)),INDEX(Team_Key[[Abbreviation]:[Abbreviation]],MATCH(LEFT(INDEX(FPL_Fixtures_Extract[],MATCH($A397,FPL_Fixtures_Extract[[Player]:[Player]],0),MATCH(FPL_Combined[[#Headers],[Gameweek 24]],FPL_Fixtures_Extract[#Headers],0)),LEN(INDEX(FPL_Fixtures_Extract[],MATCH($A397,FPL_Fixtures_Extract[[Player]:[Player]],0),MATCH(FPL_Combined[[#Headers],[Gameweek 24]],FPL_Fixtures_Extract[#Headers],0)))-4),Team_Key[[Full Name]:[Full Name]],0))&amp;RIGHT(INDEX(FPL_Fixtures_Extract[],MATCH($A397,FPL_Fixtures_Extract[[Player]:[Player]],0),MATCH(FPL_Combined[[#Headers],[Gameweek 24]],FPL_Fixtures_Extract[#Headers],0)),3))</f>
        <v>LEI</v>
      </c>
      <c r="Z397" t="str">
        <f ca="1">IF(RIGHT(FPL_Combined[[#Headers],[Gameweek 25]],2)&lt;$B$622,INDEX(FPL_Results_Extract[Player],MATCH($A397,FPL_Results_Extract[[Player]:[Player]],0)),INDEX(Team_Key[[Abbreviation]:[Abbreviation]],MATCH(LEFT(INDEX(FPL_Fixtures_Extract[],MATCH($A397,FPL_Fixtures_Extract[[Player]:[Player]],0),MATCH(FPL_Combined[[#Headers],[Gameweek 25]],FPL_Fixtures_Extract[#Headers],0)),LEN(INDEX(FPL_Fixtures_Extract[],MATCH($A397,FPL_Fixtures_Extract[[Player]:[Player]],0),MATCH(FPL_Combined[[#Headers],[Gameweek 25]],FPL_Fixtures_Extract[#Headers],0)))-4),Team_Key[[Full Name]:[Full Name]],0))&amp;RIGHT(INDEX(FPL_Fixtures_Extract[],MATCH($A397,FPL_Fixtures_Extract[[Player]:[Player]],0),MATCH(FPL_Combined[[#Headers],[Gameweek 25]],FPL_Fixtures_Extract[#Headers],0)),3))</f>
        <v>Moore</v>
      </c>
      <c r="AA397" t="str">
        <f ca="1">IF(RIGHT(FPL_Combined[[#Headers],[Gameweek 26]],2)&lt;$B$622,INDEX(FPL_Results_Extract[Gameweek 01],MATCH($A397,FPL_Results_Extract[[Player]:[Player]],0)),INDEX(Team_Key[[Abbreviation]:[Abbreviation]],MATCH(LEFT(INDEX(FPL_Fixtures_Extract[],MATCH($A397,FPL_Fixtures_Extract[[Player]:[Player]],0),MATCH(FPL_Combined[[#Headers],[Gameweek 26]],FPL_Fixtures_Extract[#Headers],0)),LEN(INDEX(FPL_Fixtures_Extract[],MATCH($A397,FPL_Fixtures_Extract[[Player]:[Player]],0),MATCH(FPL_Combined[[#Headers],[Gameweek 26]],FPL_Fixtures_Extract[#Headers],0)))-4),Team_Key[[Full Name]:[Full Name]],0))&amp;RIGHT(INDEX(FPL_Fixtures_Extract[],MATCH($A397,FPL_Fixtures_Extract[[Player]:[Player]],0),MATCH(FPL_Combined[[#Headers],[Gameweek 26]],FPL_Fixtures_Extract[#Headers],0)),3))</f>
        <v>SUN(H) 4-2</v>
      </c>
      <c r="AB397" t="str">
        <f ca="1">IF(RIGHT(FPL_Combined[[#Headers],[Gameweek 27]],2)&lt;$B$622,INDEX(FPL_Results_Extract[Gameweek 02],MATCH($A397,FPL_Results_Extract[[Player]:[Player]],0)),INDEX(Team_Key[[Abbreviation]:[Abbreviation]],MATCH(LEFT(INDEX(FPL_Fixtures_Extract[],MATCH($A397,FPL_Fixtures_Extract[[Player]:[Player]],0),MATCH(FPL_Combined[[#Headers],[Gameweek 27]],FPL_Fixtures_Extract[#Headers],0)),LEN(INDEX(FPL_Fixtures_Extract[],MATCH($A397,FPL_Fixtures_Extract[[Player]:[Player]],0),MATCH(FPL_Combined[[#Headers],[Gameweek 27]],FPL_Fixtures_Extract[#Headers],0)))-4),Team_Key[[Full Name]:[Full Name]],0))&amp;RIGHT(INDEX(FPL_Fixtures_Extract[],MATCH($A397,FPL_Fixtures_Extract[[Player]:[Player]],0),MATCH(FPL_Combined[[#Headers],[Gameweek 27]],FPL_Fixtures_Extract[#Headers],0)),3))</f>
        <v>WHU(A) 2-1</v>
      </c>
      <c r="AC397" t="str">
        <f ca="1">IF(RIGHT(FPL_Combined[[#Headers],[Gameweek 28]],2)&lt;$B$622,INDEX(FPL_Results_Extract[Gameweek 03],MATCH($A397,FPL_Results_Extract[[Player]:[Player]],0)),INDEX(Team_Key[[Abbreviation]:[Abbreviation]],MATCH(LEFT(INDEX(FPL_Fixtures_Extract[],MATCH($A397,FPL_Fixtures_Extract[[Player]:[Player]],0),MATCH(FPL_Combined[[#Headers],[Gameweek 28]],FPL_Fixtures_Extract[#Headers],0)),LEN(INDEX(FPL_Fixtures_Extract[],MATCH($A397,FPL_Fixtures_Extract[[Player]:[Player]],0),MATCH(FPL_Combined[[#Headers],[Gameweek 28]],FPL_Fixtures_Extract[#Headers],0)))-4),Team_Key[[Full Name]:[Full Name]],0))&amp;RIGHT(INDEX(FPL_Fixtures_Extract[],MATCH($A397,FPL_Fixtures_Extract[[Player]:[Player]],0),MATCH(FPL_Combined[[#Headers],[Gameweek 28]],FPL_Fixtures_Extract[#Headers],0)),3))</f>
        <v>TOT(H) 1-1</v>
      </c>
      <c r="AD397" t="str">
        <f ca="1">IF(RIGHT(FPL_Combined[[#Headers],[Gameweek 29]],2)&lt;$B$622,INDEX(FPL_Results_Extract[Gameweek 04],MATCH($A397,FPL_Results_Extract[[Player]:[Player]],0)),INDEX(Team_Key[[Abbreviation]:[Abbreviation]],MATCH(LEFT(INDEX(FPL_Fixtures_Extract[],MATCH($A397,FPL_Fixtures_Extract[[Player]:[Player]],0),MATCH(FPL_Combined[[#Headers],[Gameweek 29]],FPL_Fixtures_Extract[#Headers],0)),LEN(INDEX(FPL_Fixtures_Extract[],MATCH($A397,FPL_Fixtures_Extract[[Player]:[Player]],0),MATCH(FPL_Combined[[#Headers],[Gameweek 29]],FPL_Fixtures_Extract[#Headers],0)))-4),Team_Key[[Full Name]:[Full Name]],0))&amp;RIGHT(INDEX(FPL_Fixtures_Extract[],MATCH($A397,FPL_Fixtures_Extract[[Player]:[Player]],0),MATCH(FPL_Combined[[#Headers],[Gameweek 29]],FPL_Fixtures_Extract[#Headers],0)),3))</f>
        <v>WAT(A)</v>
      </c>
      <c r="AE397" t="str">
        <f ca="1">IF(RIGHT(FPL_Combined[[#Headers],[Gameweek 30]],2)&lt;$B$622,INDEX(FPL_Results_Extract[Gameweek 05],MATCH($A397,FPL_Results_Extract[[Player]:[Player]],0)),INDEX(Team_Key[[Abbreviation]:[Abbreviation]],MATCH(LEFT(INDEX(FPL_Fixtures_Extract[],MATCH($A397,FPL_Fixtures_Extract[[Player]:[Player]],0),MATCH(FPL_Combined[[#Headers],[Gameweek 30]],FPL_Fixtures_Extract[#Headers],0)),LEN(INDEX(FPL_Fixtures_Extract[],MATCH($A397,FPL_Fixtures_Extract[[Player]:[Player]],0),MATCH(FPL_Combined[[#Headers],[Gameweek 30]],FPL_Fixtures_Extract[#Headers],0)))-4),Team_Key[[Full Name]:[Full Name]],0))&amp;RIGHT(INDEX(FPL_Fixtures_Extract[],MATCH($A397,FPL_Fixtures_Extract[[Player]:[Player]],0),MATCH(FPL_Combined[[#Headers],[Gameweek 30]],FPL_Fixtures_Extract[#Headers],0)),3))</f>
        <v>NEW(H)</v>
      </c>
      <c r="AF397" t="str">
        <f ca="1">IF(RIGHT(FPL_Combined[[#Headers],[Gameweek 31]],2)&lt;$B$622,INDEX(FPL_Results_Extract[Gameweek 06],MATCH($A397,FPL_Results_Extract[[Player]:[Player]],0)),INDEX(Team_Key[[Abbreviation]:[Abbreviation]],MATCH(LEFT(INDEX(FPL_Fixtures_Extract[],MATCH($A397,FPL_Fixtures_Extract[[Player]:[Player]],0),MATCH(FPL_Combined[[#Headers],[Gameweek 31]],FPL_Fixtures_Extract[#Headers],0)),LEN(INDEX(FPL_Fixtures_Extract[],MATCH($A397,FPL_Fixtures_Extract[[Player]:[Player]],0),MATCH(FPL_Combined[[#Headers],[Gameweek 31]],FPL_Fixtures_Extract[#Headers],0)))-4),Team_Key[[Full Name]:[Full Name]],0))&amp;RIGHT(INDEX(FPL_Fixtures_Extract[],MATCH($A397,FPL_Fixtures_Extract[[Player]:[Player]],0),MATCH(FPL_Combined[[#Headers],[Gameweek 31]],FPL_Fixtures_Extract[#Headers],0)),3))</f>
        <v>CRY(A)</v>
      </c>
      <c r="AG397" t="str">
        <f ca="1">IF(RIGHT(FPL_Combined[[#Headers],[Gameweek 32]],2)&lt;$B$622,INDEX(FPL_Results_Extract[Gameweek 07],MATCH($A397,FPL_Results_Extract[[Player]:[Player]],0)),INDEX(Team_Key[[Abbreviation]:[Abbreviation]],MATCH(LEFT(INDEX(FPL_Fixtures_Extract[],MATCH($A397,FPL_Fixtures_Extract[[Player]:[Player]],0),MATCH(FPL_Combined[[#Headers],[Gameweek 32]],FPL_Fixtures_Extract[#Headers],0)),LEN(INDEX(FPL_Fixtures_Extract[],MATCH($A397,FPL_Fixtures_Extract[[Player]:[Player]],0),MATCH(FPL_Combined[[#Headers],[Gameweek 32]],FPL_Fixtures_Extract[#Headers],0)))-4),Team_Key[[Full Name]:[Full Name]],0))&amp;RIGHT(INDEX(FPL_Fixtures_Extract[],MATCH($A397,FPL_Fixtures_Extract[[Player]:[Player]],0),MATCH(FPL_Combined[[#Headers],[Gameweek 32]],FPL_Fixtures_Extract[#Headers],0)),3))</f>
        <v>SOU(H)</v>
      </c>
      <c r="AH397" t="str">
        <f ca="1">IF(RIGHT(FPL_Combined[[#Headers],[Gameweek 33]],2)&lt;$B$622,INDEX(FPL_Results_Extract[Gameweek 08],MATCH($A397,FPL_Results_Extract[[Player]:[Player]],0)),INDEX(Team_Key[[Abbreviation]:[Abbreviation]],MATCH(LEFT(INDEX(FPL_Fixtures_Extract[],MATCH($A397,FPL_Fixtures_Extract[[Player]:[Player]],0),MATCH(FPL_Combined[[#Headers],[Gameweek 33]],FPL_Fixtures_Extract[#Headers],0)),LEN(INDEX(FPL_Fixtures_Extract[],MATCH($A397,FPL_Fixtures_Extract[[Player]:[Player]],0),MATCH(FPL_Combined[[#Headers],[Gameweek 33]],FPL_Fixtures_Extract[#Headers],0)))-4),Team_Key[[Full Name]:[Full Name]],0))&amp;RIGHT(INDEX(FPL_Fixtures_Extract[],MATCH($A397,FPL_Fixtures_Extract[[Player]:[Player]],0),MATCH(FPL_Combined[[#Headers],[Gameweek 33]],FPL_Fixtures_Extract[#Headers],0)),3))</f>
        <v>SUN(A)</v>
      </c>
      <c r="AI397" t="str">
        <f ca="1">IF(RIGHT(FPL_Combined[[#Headers],[Gameweek 34]],2)&lt;$B$622,INDEX(FPL_Results_Extract[Gameweek 09],MATCH($A397,FPL_Results_Extract[[Player]:[Player]],0)),INDEX(Team_Key[[Abbreviation]:[Abbreviation]],MATCH(LEFT(INDEX(FPL_Fixtures_Extract[],MATCH($A397,FPL_Fixtures_Extract[[Player]:[Player]],0),MATCH(FPL_Combined[[#Headers],[Gameweek 34]],FPL_Fixtures_Extract[#Headers],0)),LEN(INDEX(FPL_Fixtures_Extract[],MATCH($A397,FPL_Fixtures_Extract[[Player]:[Player]],0),MATCH(FPL_Combined[[#Headers],[Gameweek 34]],FPL_Fixtures_Extract[#Headers],0)))-4),Team_Key[[Full Name]:[Full Name]],0))&amp;RIGHT(INDEX(FPL_Fixtures_Extract[],MATCH($A397,FPL_Fixtures_Extract[[Player]:[Player]],0),MATCH(FPL_Combined[[#Headers],[Gameweek 34]],FPL_Fixtures_Extract[#Headers],0)),3))</f>
        <v>WHU(H)</v>
      </c>
      <c r="AJ397" t="str">
        <f ca="1">IF(RIGHT(FPL_Combined[[#Headers],[Gameweek 35]],2)&lt;$B$622,INDEX(FPL_Results_Extract[Gameweek 10],MATCH($A397,FPL_Results_Extract[[Player]:[Player]],0)),INDEX(Team_Key[[Abbreviation]:[Abbreviation]],MATCH(LEFT(INDEX(FPL_Fixtures_Extract[],MATCH($A397,FPL_Fixtures_Extract[[Player]:[Player]],0),MATCH(FPL_Combined[[#Headers],[Gameweek 35]],FPL_Fixtures_Extract[#Headers],0)),LEN(INDEX(FPL_Fixtures_Extract[],MATCH($A397,FPL_Fixtures_Extract[[Player]:[Player]],0),MATCH(FPL_Combined[[#Headers],[Gameweek 35]],FPL_Fixtures_Extract[#Headers],0)))-4),Team_Key[[Full Name]:[Full Name]],0))&amp;RIGHT(INDEX(FPL_Fixtures_Extract[],MATCH($A397,FPL_Fixtures_Extract[[Player]:[Player]],0),MATCH(FPL_Combined[[#Headers],[Gameweek 35]],FPL_Fixtures_Extract[#Headers],0)),3))</f>
        <v>SWA(H)</v>
      </c>
      <c r="AK397" t="str">
        <f ca="1">IF(RIGHT(FPL_Combined[[#Headers],[Gameweek 36]],2)&lt;$B$622,INDEX(FPL_Results_Extract[Gameweek 11],MATCH($A397,FPL_Results_Extract[[Player]:[Player]],0)),INDEX(Team_Key[[Abbreviation]:[Abbreviation]],MATCH(LEFT(INDEX(FPL_Fixtures_Extract[],MATCH($A397,FPL_Fixtures_Extract[[Player]:[Player]],0),MATCH(FPL_Combined[[#Headers],[Gameweek 36]],FPL_Fixtures_Extract[#Headers],0)),LEN(INDEX(FPL_Fixtures_Extract[],MATCH($A397,FPL_Fixtures_Extract[[Player]:[Player]],0),MATCH(FPL_Combined[[#Headers],[Gameweek 36]],FPL_Fixtures_Extract[#Headers],0)))-4),Team_Key[[Full Name]:[Full Name]],0))&amp;RIGHT(INDEX(FPL_Fixtures_Extract[],MATCH($A397,FPL_Fixtures_Extract[[Player]:[Player]],0),MATCH(FPL_Combined[[#Headers],[Gameweek 36]],FPL_Fixtures_Extract[#Headers],0)),3))</f>
        <v>MUN(A)</v>
      </c>
      <c r="AL397" t="str">
        <f ca="1">IF(RIGHT(FPL_Combined[[#Headers],[Gameweek 37]],2)&lt;$B$622,INDEX(FPL_Results_Extract[Gameweek 12],MATCH($A397,FPL_Results_Extract[[Player]:[Player]],0)),INDEX(Team_Key[[Abbreviation]:[Abbreviation]],MATCH(LEFT(INDEX(FPL_Fixtures_Extract[],MATCH($A397,FPL_Fixtures_Extract[[Player]:[Player]],0),MATCH(FPL_Combined[[#Headers],[Gameweek 37]],FPL_Fixtures_Extract[#Headers],0)),LEN(INDEX(FPL_Fixtures_Extract[],MATCH($A397,FPL_Fixtures_Extract[[Player]:[Player]],0),MATCH(FPL_Combined[[#Headers],[Gameweek 37]],FPL_Fixtures_Extract[#Headers],0)))-4),Team_Key[[Full Name]:[Full Name]],0))&amp;RIGHT(INDEX(FPL_Fixtures_Extract[],MATCH($A397,FPL_Fixtures_Extract[[Player]:[Player]],0),MATCH(FPL_Combined[[#Headers],[Gameweek 37]],FPL_Fixtures_Extract[#Headers],0)),3))</f>
        <v>EVE(H)</v>
      </c>
      <c r="AM397" t="str">
        <f ca="1">IF(RIGHT(FPL_Combined[[#Headers],[Gameweek 38]],2)&lt;$B$622,INDEX(FPL_Results_Extract[Gameweek 13],MATCH($A397,FPL_Results_Extract[[Player]:[Player]],0)),INDEX(Team_Key[[Abbreviation]:[Abbreviation]],MATCH(LEFT(INDEX(FPL_Fixtures_Extract[],MATCH($A397,FPL_Fixtures_Extract[[Player]:[Player]],0),MATCH(FPL_Combined[[#Headers],[Gameweek 38]],FPL_Fixtures_Extract[#Headers],0)),LEN(INDEX(FPL_Fixtures_Extract[],MATCH($A397,FPL_Fixtures_Extract[[Player]:[Player]],0),MATCH(FPL_Combined[[#Headers],[Gameweek 38]],FPL_Fixtures_Extract[#Headers],0)))-4),Team_Key[[Full Name]:[Full Name]],0))&amp;RIGHT(INDEX(FPL_Fixtures_Extract[],MATCH($A397,FPL_Fixtures_Extract[[Player]:[Player]],0),MATCH(FPL_Combined[[#Headers],[Gameweek 38]],FPL_Fixtures_Extract[#Headers],0)),3))</f>
        <v>CHE(A)</v>
      </c>
    </row>
    <row r="398" spans="1:39" x14ac:dyDescent="0.45">
      <c r="A398" t="s">
        <v>415</v>
      </c>
      <c r="B398" t="str">
        <f ca="1">IF(RIGHT(FPL_Combined[[#Headers],[Gameweek 01]],2)&lt;$B$622,INDEX(FPL_Results_Extract[Gameweek 01],MATCH($A398,FPL_Results_Extract[[Player]:[Player]],0)),INDEX(Team_Key[[Abbreviation]:[Abbreviation]],MATCH(LEFT(INDEX(FPL_Fixtures_Extract[],MATCH($A398,FPL_Fixtures_Extract[[Player]:[Player]],0),MATCH(FPL_Combined[[#Headers],[Gameweek 01]],FPL_Fixtures_Extract[#Headers],0)),LEN(INDEX(FPL_Fixtures_Extract[],MATCH($A398,FPL_Fixtures_Extract[[Player]:[Player]],0),MATCH(FPL_Combined[[#Headers],[Gameweek 01]],FPL_Fixtures_Extract[#Headers],0)))-4),Team_Key[[Full Name]:[Full Name]],0))&amp;RIGHT(INDEX(FPL_Fixtures_Extract[],MATCH($A398,FPL_Fixtures_Extract[[Player]:[Player]],0),MATCH(FPL_Combined[[#Headers],[Gameweek 01]],FPL_Fixtures_Extract[#Headers],0)),3))</f>
        <v>STK(A) 1-0</v>
      </c>
      <c r="C398" t="str">
        <f ca="1">IF(RIGHT(FPL_Combined[[#Headers],[Gameweek 02]],2)&lt;$B$622,INDEX(FPL_Results_Extract[Gameweek 02],MATCH($A398,FPL_Results_Extract[[Player]:[Player]],0)),INDEX(Team_Key[[Abbreviation]:[Abbreviation]],MATCH(LEFT(INDEX(FPL_Fixtures_Extract[],MATCH($A398,FPL_Fixtures_Extract[[Player]:[Player]],0),MATCH(FPL_Combined[[#Headers],[Gameweek 02]],FPL_Fixtures_Extract[#Headers],0)),LEN(INDEX(FPL_Fixtures_Extract[],MATCH($A398,FPL_Fixtures_Extract[[Player]:[Player]],0),MATCH(FPL_Combined[[#Headers],[Gameweek 02]],FPL_Fixtures_Extract[#Headers],0)))-4),Team_Key[[Full Name]:[Full Name]],0))&amp;RIGHT(INDEX(FPL_Fixtures_Extract[],MATCH($A398,FPL_Fixtures_Extract[[Player]:[Player]],0),MATCH(FPL_Combined[[#Headers],[Gameweek 02]],FPL_Fixtures_Extract[#Headers],0)),3))</f>
        <v>BOU(H) 1-0</v>
      </c>
      <c r="D398" t="str">
        <f ca="1">IF(RIGHT(FPL_Combined[[#Headers],[Gameweek 03]],2)&lt;$B$622,INDEX(FPL_Results_Extract[Gameweek 03],MATCH($A398,FPL_Results_Extract[[Player]:[Player]],0)),INDEX(Team_Key[[Abbreviation]:[Abbreviation]],MATCH(LEFT(INDEX(FPL_Fixtures_Extract[],MATCH($A398,FPL_Fixtures_Extract[[Player]:[Player]],0),MATCH(FPL_Combined[[#Headers],[Gameweek 03]],FPL_Fixtures_Extract[#Headers],0)),LEN(INDEX(FPL_Fixtures_Extract[],MATCH($A398,FPL_Fixtures_Extract[[Player]:[Player]],0),MATCH(FPL_Combined[[#Headers],[Gameweek 03]],FPL_Fixtures_Extract[#Headers],0)))-4),Team_Key[[Full Name]:[Full Name]],0))&amp;RIGHT(INDEX(FPL_Fixtures_Extract[],MATCH($A398,FPL_Fixtures_Extract[[Player]:[Player]],0),MATCH(FPL_Combined[[#Headers],[Gameweek 03]],FPL_Fixtures_Extract[#Headers],0)),3))</f>
        <v>ARS(A) 0-0</v>
      </c>
      <c r="E398" t="str">
        <f ca="1">IF(RIGHT(FPL_Combined[[#Headers],[Gameweek 04]],2)&lt;$B$622,INDEX(FPL_Results_Extract[Gameweek 04],MATCH($A398,FPL_Results_Extract[[Player]:[Player]],0)),INDEX(Team_Key[[Abbreviation]:[Abbreviation]],MATCH(LEFT(INDEX(FPL_Fixtures_Extract[],MATCH($A398,FPL_Fixtures_Extract[[Player]:[Player]],0),MATCH(FPL_Combined[[#Headers],[Gameweek 04]],FPL_Fixtures_Extract[#Headers],0)),LEN(INDEX(FPL_Fixtures_Extract[],MATCH($A398,FPL_Fixtures_Extract[[Player]:[Player]],0),MATCH(FPL_Combined[[#Headers],[Gameweek 04]],FPL_Fixtures_Extract[#Headers],0)))-4),Team_Key[[Full Name]:[Full Name]],0))&amp;RIGHT(INDEX(FPL_Fixtures_Extract[],MATCH($A398,FPL_Fixtures_Extract[[Player]:[Player]],0),MATCH(FPL_Combined[[#Headers],[Gameweek 04]],FPL_Fixtures_Extract[#Headers],0)),3))</f>
        <v>WHU(H) 0-3</v>
      </c>
      <c r="F398" t="str">
        <f ca="1">IF(RIGHT(FPL_Combined[[#Headers],[Gameweek 05]],2)&lt;$B$622,INDEX(FPL_Results_Extract[Gameweek 05],MATCH($A398,FPL_Results_Extract[[Player]:[Player]],0)),INDEX(Team_Key[[Abbreviation]:[Abbreviation]],MATCH(LEFT(INDEX(FPL_Fixtures_Extract[],MATCH($A398,FPL_Fixtures_Extract[[Player]:[Player]],0),MATCH(FPL_Combined[[#Headers],[Gameweek 05]],FPL_Fixtures_Extract[#Headers],0)),LEN(INDEX(FPL_Fixtures_Extract[],MATCH($A398,FPL_Fixtures_Extract[[Player]:[Player]],0),MATCH(FPL_Combined[[#Headers],[Gameweek 05]],FPL_Fixtures_Extract[#Headers],0)))-4),Team_Key[[Full Name]:[Full Name]],0))&amp;RIGHT(INDEX(FPL_Fixtures_Extract[],MATCH($A398,FPL_Fixtures_Extract[[Player]:[Player]],0),MATCH(FPL_Combined[[#Headers],[Gameweek 05]],FPL_Fixtures_Extract[#Headers],0)),3))</f>
        <v>MUN(A) 1-3</v>
      </c>
      <c r="G398" t="str">
        <f ca="1">IF(RIGHT(FPL_Combined[[#Headers],[Gameweek 06]],2)&lt;$B$622,INDEX(FPL_Results_Extract[Gameweek 06],MATCH($A398,FPL_Results_Extract[[Player]:[Player]],0)),INDEX(Team_Key[[Abbreviation]:[Abbreviation]],MATCH(LEFT(INDEX(FPL_Fixtures_Extract[],MATCH($A398,FPL_Fixtures_Extract[[Player]:[Player]],0),MATCH(FPL_Combined[[#Headers],[Gameweek 06]],FPL_Fixtures_Extract[#Headers],0)),LEN(INDEX(FPL_Fixtures_Extract[],MATCH($A398,FPL_Fixtures_Extract[[Player]:[Player]],0),MATCH(FPL_Combined[[#Headers],[Gameweek 06]],FPL_Fixtures_Extract[#Headers],0)))-4),Team_Key[[Full Name]:[Full Name]],0))&amp;RIGHT(INDEX(FPL_Fixtures_Extract[],MATCH($A398,FPL_Fixtures_Extract[[Player]:[Player]],0),MATCH(FPL_Combined[[#Headers],[Gameweek 06]],FPL_Fixtures_Extract[#Headers],0)),3))</f>
        <v>NOR(H) 1-1</v>
      </c>
      <c r="H398" t="str">
        <f ca="1">IF(RIGHT(FPL_Combined[[#Headers],[Gameweek 07]],2)&lt;$B$622,INDEX(FPL_Results_Extract[Gameweek 07],MATCH($A398,FPL_Results_Extract[[Player]:[Player]],0)),INDEX(Team_Key[[Abbreviation]:[Abbreviation]],MATCH(LEFT(INDEX(FPL_Fixtures_Extract[],MATCH($A398,FPL_Fixtures_Extract[[Player]:[Player]],0),MATCH(FPL_Combined[[#Headers],[Gameweek 07]],FPL_Fixtures_Extract[#Headers],0)),LEN(INDEX(FPL_Fixtures_Extract[],MATCH($A398,FPL_Fixtures_Extract[[Player]:[Player]],0),MATCH(FPL_Combined[[#Headers],[Gameweek 07]],FPL_Fixtures_Extract[#Headers],0)))-4),Team_Key[[Full Name]:[Full Name]],0))&amp;RIGHT(INDEX(FPL_Fixtures_Extract[],MATCH($A398,FPL_Fixtures_Extract[[Player]:[Player]],0),MATCH(FPL_Combined[[#Headers],[Gameweek 07]],FPL_Fixtures_Extract[#Headers],0)),3))</f>
        <v>AVL(H) 3-2</v>
      </c>
      <c r="I398" t="str">
        <f ca="1">IF(RIGHT(FPL_Combined[[#Headers],[Gameweek 08]],2)&lt;$B$622,INDEX(FPL_Results_Extract[Gameweek 08],MATCH($A398,FPL_Results_Extract[[Player]:[Player]],0)),INDEX(Team_Key[[Abbreviation]:[Abbreviation]],MATCH(LEFT(INDEX(FPL_Fixtures_Extract[],MATCH($A398,FPL_Fixtures_Extract[[Player]:[Player]],0),MATCH(FPL_Combined[[#Headers],[Gameweek 08]],FPL_Fixtures_Extract[#Headers],0)),LEN(INDEX(FPL_Fixtures_Extract[],MATCH($A398,FPL_Fixtures_Extract[[Player]:[Player]],0),MATCH(FPL_Combined[[#Headers],[Gameweek 08]],FPL_Fixtures_Extract[#Headers],0)))-4),Team_Key[[Full Name]:[Full Name]],0))&amp;RIGHT(INDEX(FPL_Fixtures_Extract[],MATCH($A398,FPL_Fixtures_Extract[[Player]:[Player]],0),MATCH(FPL_Combined[[#Headers],[Gameweek 08]],FPL_Fixtures_Extract[#Headers],0)),3))</f>
        <v>EVE(A) 1-1</v>
      </c>
      <c r="J398" t="str">
        <f ca="1">IF(RIGHT(FPL_Combined[[#Headers],[Gameweek 09]],2)&lt;$B$622,INDEX(FPL_Results_Extract[Gameweek 09],MATCH($A398,FPL_Results_Extract[[Player]:[Player]],0)),INDEX(Team_Key[[Abbreviation]:[Abbreviation]],MATCH(LEFT(INDEX(FPL_Fixtures_Extract[],MATCH($A398,FPL_Fixtures_Extract[[Player]:[Player]],0),MATCH(FPL_Combined[[#Headers],[Gameweek 09]],FPL_Fixtures_Extract[#Headers],0)),LEN(INDEX(FPL_Fixtures_Extract[],MATCH($A398,FPL_Fixtures_Extract[[Player]:[Player]],0),MATCH(FPL_Combined[[#Headers],[Gameweek 09]],FPL_Fixtures_Extract[#Headers],0)))-4),Team_Key[[Full Name]:[Full Name]],0))&amp;RIGHT(INDEX(FPL_Fixtures_Extract[],MATCH($A398,FPL_Fixtures_Extract[[Player]:[Player]],0),MATCH(FPL_Combined[[#Headers],[Gameweek 09]],FPL_Fixtures_Extract[#Headers],0)),3))</f>
        <v>TOT(A) 0-0</v>
      </c>
      <c r="K398" t="str">
        <f ca="1">IF(RIGHT(FPL_Combined[[#Headers],[Gameweek 10]],2)&lt;$B$622,INDEX(FPL_Results_Extract[Gameweek 10],MATCH($A398,FPL_Results_Extract[[Player]:[Player]],0)),INDEX(Team_Key[[Abbreviation]:[Abbreviation]],MATCH(LEFT(INDEX(FPL_Fixtures_Extract[],MATCH($A398,FPL_Fixtures_Extract[[Player]:[Player]],0),MATCH(FPL_Combined[[#Headers],[Gameweek 10]],FPL_Fixtures_Extract[#Headers],0)),LEN(INDEX(FPL_Fixtures_Extract[],MATCH($A398,FPL_Fixtures_Extract[[Player]:[Player]],0),MATCH(FPL_Combined[[#Headers],[Gameweek 10]],FPL_Fixtures_Extract[#Headers],0)))-4),Team_Key[[Full Name]:[Full Name]],0))&amp;RIGHT(INDEX(FPL_Fixtures_Extract[],MATCH($A398,FPL_Fixtures_Extract[[Player]:[Player]],0),MATCH(FPL_Combined[[#Headers],[Gameweek 10]],FPL_Fixtures_Extract[#Headers],0)),3))</f>
        <v>SOU(H) 1-1</v>
      </c>
      <c r="L398" t="str">
        <f ca="1">IF(RIGHT(FPL_Combined[[#Headers],[Gameweek 11]],2)&lt;$B$622,INDEX(FPL_Results_Extract[Gameweek 11],MATCH($A398,FPL_Results_Extract[[Player]:[Player]],0)),INDEX(Team_Key[[Abbreviation]:[Abbreviation]],MATCH(LEFT(INDEX(FPL_Fixtures_Extract[],MATCH($A398,FPL_Fixtures_Extract[[Player]:[Player]],0),MATCH(FPL_Combined[[#Headers],[Gameweek 11]],FPL_Fixtures_Extract[#Headers],0)),LEN(INDEX(FPL_Fixtures_Extract[],MATCH($A398,FPL_Fixtures_Extract[[Player]:[Player]],0),MATCH(FPL_Combined[[#Headers],[Gameweek 11]],FPL_Fixtures_Extract[#Headers],0)))-4),Team_Key[[Full Name]:[Full Name]],0))&amp;RIGHT(INDEX(FPL_Fixtures_Extract[],MATCH($A398,FPL_Fixtures_Extract[[Player]:[Player]],0),MATCH(FPL_Combined[[#Headers],[Gameweek 11]],FPL_Fixtures_Extract[#Headers],0)),3))</f>
        <v>CHE(A) 3-1</v>
      </c>
      <c r="M398" t="str">
        <f ca="1">IF(RIGHT(FPL_Combined[[#Headers],[Gameweek 12]],2)&lt;$B$622,INDEX(FPL_Results_Extract[Gameweek 12],MATCH($A398,FPL_Results_Extract[[Player]:[Player]],0)),INDEX(Team_Key[[Abbreviation]:[Abbreviation]],MATCH(LEFT(INDEX(FPL_Fixtures_Extract[],MATCH($A398,FPL_Fixtures_Extract[[Player]:[Player]],0),MATCH(FPL_Combined[[#Headers],[Gameweek 12]],FPL_Fixtures_Extract[#Headers],0)),LEN(INDEX(FPL_Fixtures_Extract[],MATCH($A398,FPL_Fixtures_Extract[[Player]:[Player]],0),MATCH(FPL_Combined[[#Headers],[Gameweek 12]],FPL_Fixtures_Extract[#Headers],0)))-4),Team_Key[[Full Name]:[Full Name]],0))&amp;RIGHT(INDEX(FPL_Fixtures_Extract[],MATCH($A398,FPL_Fixtures_Extract[[Player]:[Player]],0),MATCH(FPL_Combined[[#Headers],[Gameweek 12]],FPL_Fixtures_Extract[#Headers],0)),3))</f>
        <v>CRY(H) 1-2</v>
      </c>
      <c r="N398" t="str">
        <f ca="1">IF(RIGHT(FPL_Combined[[#Headers],[Gameweek 13]],2)&lt;$B$622,INDEX(FPL_Results_Extract[Gameweek 13],MATCH($A398,FPL_Results_Extract[[Player]:[Player]],0)),INDEX(Team_Key[[Abbreviation]:[Abbreviation]],MATCH(LEFT(INDEX(FPL_Fixtures_Extract[],MATCH($A398,FPL_Fixtures_Extract[[Player]:[Player]],0),MATCH(FPL_Combined[[#Headers],[Gameweek 13]],FPL_Fixtures_Extract[#Headers],0)),LEN(INDEX(FPL_Fixtures_Extract[],MATCH($A398,FPL_Fixtures_Extract[[Player]:[Player]],0),MATCH(FPL_Combined[[#Headers],[Gameweek 13]],FPL_Fixtures_Extract[#Headers],0)))-4),Team_Key[[Full Name]:[Full Name]],0))&amp;RIGHT(INDEX(FPL_Fixtures_Extract[],MATCH($A398,FPL_Fixtures_Extract[[Player]:[Player]],0),MATCH(FPL_Combined[[#Headers],[Gameweek 13]],FPL_Fixtures_Extract[#Headers],0)),3))</f>
        <v>MCI(A) 4-1</v>
      </c>
      <c r="O398" t="str">
        <f ca="1">IF(RIGHT(FPL_Combined[[#Headers],[Gameweek 14]],2)&lt;$B$622,INDEX(FPL_Results_Extract[Gameweek 14],MATCH($A398,FPL_Results_Extract[[Player]:[Player]],0)),INDEX(Team_Key[[Abbreviation]:[Abbreviation]],MATCH(LEFT(INDEX(FPL_Fixtures_Extract[],MATCH($A398,FPL_Fixtures_Extract[[Player]:[Player]],0),MATCH(FPL_Combined[[#Headers],[Gameweek 14]],FPL_Fixtures_Extract[#Headers],0)),LEN(INDEX(FPL_Fixtures_Extract[],MATCH($A398,FPL_Fixtures_Extract[[Player]:[Player]],0),MATCH(FPL_Combined[[#Headers],[Gameweek 14]],FPL_Fixtures_Extract[#Headers],0)))-4),Team_Key[[Full Name]:[Full Name]],0))&amp;RIGHT(INDEX(FPL_Fixtures_Extract[],MATCH($A398,FPL_Fixtures_Extract[[Player]:[Player]],0),MATCH(FPL_Combined[[#Headers],[Gameweek 14]],FPL_Fixtures_Extract[#Headers],0)),3))</f>
        <v>SWA(H) 1-0</v>
      </c>
      <c r="P398" t="str">
        <f ca="1">IF(RIGHT(FPL_Combined[[#Headers],[Gameweek 15]],2)&lt;$B$622,INDEX(FPL_Results_Extract[Gameweek 15],MATCH($A398,FPL_Results_Extract[[Player]:[Player]],0)),INDEX(Team_Key[[Abbreviation]:[Abbreviation]],MATCH(LEFT(INDEX(FPL_Fixtures_Extract[],MATCH($A398,FPL_Fixtures_Extract[[Player]:[Player]],0),MATCH(FPL_Combined[[#Headers],[Gameweek 15]],FPL_Fixtures_Extract[#Headers],0)),LEN(INDEX(FPL_Fixtures_Extract[],MATCH($A398,FPL_Fixtures_Extract[[Player]:[Player]],0),MATCH(FPL_Combined[[#Headers],[Gameweek 15]],FPL_Fixtures_Extract[#Headers],0)))-4),Team_Key[[Full Name]:[Full Name]],0))&amp;RIGHT(INDEX(FPL_Fixtures_Extract[],MATCH($A398,FPL_Fixtures_Extract[[Player]:[Player]],0),MATCH(FPL_Combined[[#Headers],[Gameweek 15]],FPL_Fixtures_Extract[#Headers],0)),3))</f>
        <v>NEW(A) 0-2</v>
      </c>
      <c r="Q398" t="str">
        <f ca="1">IF(RIGHT(FPL_Combined[[#Headers],[Gameweek 16]],2)&lt;$B$622,INDEX(FPL_Results_Extract[Gameweek 16],MATCH($A398,FPL_Results_Extract[[Player]:[Player]],0)),INDEX(Team_Key[[Abbreviation]:[Abbreviation]],MATCH(LEFT(INDEX(FPL_Fixtures_Extract[],MATCH($A398,FPL_Fixtures_Extract[[Player]:[Player]],0),MATCH(FPL_Combined[[#Headers],[Gameweek 16]],FPL_Fixtures_Extract[#Headers],0)),LEN(INDEX(FPL_Fixtures_Extract[],MATCH($A398,FPL_Fixtures_Extract[[Player]:[Player]],0),MATCH(FPL_Combined[[#Headers],[Gameweek 16]],FPL_Fixtures_Extract[#Headers],0)))-4),Team_Key[[Full Name]:[Full Name]],0))&amp;RIGHT(INDEX(FPL_Fixtures_Extract[],MATCH($A398,FPL_Fixtures_Extract[[Player]:[Player]],0),MATCH(FPL_Combined[[#Headers],[Gameweek 16]],FPL_Fixtures_Extract[#Headers],0)),3))</f>
        <v>WBA(H) 2-2</v>
      </c>
      <c r="R398" t="str">
        <f ca="1">IF(RIGHT(FPL_Combined[[#Headers],[Gameweek 17]],2)&lt;$B$622,INDEX(FPL_Results_Extract[Gameweek 17],MATCH($A398,FPL_Results_Extract[[Player]:[Player]],0)),INDEX(Team_Key[[Abbreviation]:[Abbreviation]],MATCH(LEFT(INDEX(FPL_Fixtures_Extract[],MATCH($A398,FPL_Fixtures_Extract[[Player]:[Player]],0),MATCH(FPL_Combined[[#Headers],[Gameweek 17]],FPL_Fixtures_Extract[#Headers],0)),LEN(INDEX(FPL_Fixtures_Extract[],MATCH($A398,FPL_Fixtures_Extract[[Player]:[Player]],0),MATCH(FPL_Combined[[#Headers],[Gameweek 17]],FPL_Fixtures_Extract[#Headers],0)))-4),Team_Key[[Full Name]:[Full Name]],0))&amp;RIGHT(INDEX(FPL_Fixtures_Extract[],MATCH($A398,FPL_Fixtures_Extract[[Player]:[Player]],0),MATCH(FPL_Combined[[#Headers],[Gameweek 17]],FPL_Fixtures_Extract[#Headers],0)),3))</f>
        <v>WAT(A) 0-3</v>
      </c>
      <c r="S398" t="str">
        <f ca="1">IF(RIGHT(FPL_Combined[[#Headers],[Gameweek 18]],2)&lt;$B$622,INDEX(FPL_Results_Extract[Gameweek 18],MATCH($A398,FPL_Results_Extract[[Player]:[Player]],0)),INDEX(Team_Key[[Abbreviation]:[Abbreviation]],MATCH(LEFT(INDEX(FPL_Fixtures_Extract[],MATCH($A398,FPL_Fixtures_Extract[[Player]:[Player]],0),MATCH(FPL_Combined[[#Headers],[Gameweek 18]],FPL_Fixtures_Extract[#Headers],0)),LEN(INDEX(FPL_Fixtures_Extract[],MATCH($A398,FPL_Fixtures_Extract[[Player]:[Player]],0),MATCH(FPL_Combined[[#Headers],[Gameweek 18]],FPL_Fixtures_Extract[#Headers],0)))-4),Team_Key[[Full Name]:[Full Name]],0))&amp;RIGHT(INDEX(FPL_Fixtures_Extract[],MATCH($A398,FPL_Fixtures_Extract[[Player]:[Player]],0),MATCH(FPL_Combined[[#Headers],[Gameweek 18]],FPL_Fixtures_Extract[#Headers],0)),3))</f>
        <v>LEI(H) 1-0</v>
      </c>
      <c r="T398" t="str">
        <f ca="1">IF(RIGHT(FPL_Combined[[#Headers],[Gameweek 19]],2)&lt;$B$622,INDEX(FPL_Results_Extract[Gameweek 19],MATCH($A398,FPL_Results_Extract[[Player]:[Player]],0)),INDEX(Team_Key[[Abbreviation]:[Abbreviation]],MATCH(LEFT(INDEX(FPL_Fixtures_Extract[],MATCH($A398,FPL_Fixtures_Extract[[Player]:[Player]],0),MATCH(FPL_Combined[[#Headers],[Gameweek 19]],FPL_Fixtures_Extract[#Headers],0)),LEN(INDEX(FPL_Fixtures_Extract[],MATCH($A398,FPL_Fixtures_Extract[[Player]:[Player]],0),MATCH(FPL_Combined[[#Headers],[Gameweek 19]],FPL_Fixtures_Extract[#Headers],0)))-4),Team_Key[[Full Name]:[Full Name]],0))&amp;RIGHT(INDEX(FPL_Fixtures_Extract[],MATCH($A398,FPL_Fixtures_Extract[[Player]:[Player]],0),MATCH(FPL_Combined[[#Headers],[Gameweek 19]],FPL_Fixtures_Extract[#Headers],0)),3))</f>
        <v>SUN(A) 1-0</v>
      </c>
      <c r="U398" t="str">
        <f ca="1">IF(RIGHT(FPL_Combined[[#Headers],[Gameweek 20]],2)&lt;$B$622,INDEX(FPL_Results_Extract[Gameweek 20],MATCH($A398,FPL_Results_Extract[[Player]:[Player]],0)),INDEX(Team_Key[[Abbreviation]:[Abbreviation]],MATCH(LEFT(INDEX(FPL_Fixtures_Extract[],MATCH($A398,FPL_Fixtures_Extract[[Player]:[Player]],0),MATCH(FPL_Combined[[#Headers],[Gameweek 20]],FPL_Fixtures_Extract[#Headers],0)),LEN(INDEX(FPL_Fixtures_Extract[],MATCH($A398,FPL_Fixtures_Extract[[Player]:[Player]],0),MATCH(FPL_Combined[[#Headers],[Gameweek 20]],FPL_Fixtures_Extract[#Headers],0)))-4),Team_Key[[Full Name]:[Full Name]],0))&amp;RIGHT(INDEX(FPL_Fixtures_Extract[],MATCH($A398,FPL_Fixtures_Extract[[Player]:[Player]],0),MATCH(FPL_Combined[[#Headers],[Gameweek 20]],FPL_Fixtures_Extract[#Headers],0)),3))</f>
        <v>WHU(A) 0-2</v>
      </c>
      <c r="V398" t="str">
        <f ca="1">IF(RIGHT(FPL_Combined[[#Headers],[Gameweek 21]],2)&lt;$B$622,INDEX(FPL_Results_Extract[Gameweek 21],MATCH($A398,FPL_Results_Extract[[Player]:[Player]],0)),INDEX(Team_Key[[Abbreviation]:[Abbreviation]],MATCH(LEFT(INDEX(FPL_Fixtures_Extract[],MATCH($A398,FPL_Fixtures_Extract[[Player]:[Player]],0),MATCH(FPL_Combined[[#Headers],[Gameweek 21]],FPL_Fixtures_Extract[#Headers],0)),LEN(INDEX(FPL_Fixtures_Extract[],MATCH($A398,FPL_Fixtures_Extract[[Player]:[Player]],0),MATCH(FPL_Combined[[#Headers],[Gameweek 21]],FPL_Fixtures_Extract[#Headers],0)))-4),Team_Key[[Full Name]:[Full Name]],0))&amp;RIGHT(INDEX(FPL_Fixtures_Extract[],MATCH($A398,FPL_Fixtures_Extract[[Player]:[Player]],0),MATCH(FPL_Combined[[#Headers],[Gameweek 21]],FPL_Fixtures_Extract[#Headers],0)),3))</f>
        <v>ARS(H) 3-3</v>
      </c>
      <c r="W398" t="str">
        <f ca="1">IF(RIGHT(FPL_Combined[[#Headers],[Gameweek 22]],2)&lt;$B$622,INDEX(FPL_Results_Extract[Gameweek 22],MATCH($A398,FPL_Results_Extract[[Player]:[Player]],0)),INDEX(Team_Key[[Abbreviation]:[Abbreviation]],MATCH(LEFT(INDEX(FPL_Fixtures_Extract[],MATCH($A398,FPL_Fixtures_Extract[[Player]:[Player]],0),MATCH(FPL_Combined[[#Headers],[Gameweek 22]],FPL_Fixtures_Extract[#Headers],0)),LEN(INDEX(FPL_Fixtures_Extract[],MATCH($A398,FPL_Fixtures_Extract[[Player]:[Player]],0),MATCH(FPL_Combined[[#Headers],[Gameweek 22]],FPL_Fixtures_Extract[#Headers],0)))-4),Team_Key[[Full Name]:[Full Name]],0))&amp;RIGHT(INDEX(FPL_Fixtures_Extract[],MATCH($A398,FPL_Fixtures_Extract[[Player]:[Player]],0),MATCH(FPL_Combined[[#Headers],[Gameweek 22]],FPL_Fixtures_Extract[#Headers],0)),3))</f>
        <v>MUN(H) 0-1</v>
      </c>
      <c r="X398" t="str">
        <f ca="1">IF(RIGHT(FPL_Combined[[#Headers],[Gameweek 23]],2)&lt;$B$622,INDEX(FPL_Results_Extract[Gameweek 23],MATCH($A398,FPL_Results_Extract[[Player]:[Player]],0)),INDEX(Team_Key[[Abbreviation]:[Abbreviation]],MATCH(LEFT(INDEX(FPL_Fixtures_Extract[],MATCH($A398,FPL_Fixtures_Extract[[Player]:[Player]],0),MATCH(FPL_Combined[[#Headers],[Gameweek 23]],FPL_Fixtures_Extract[#Headers],0)),LEN(INDEX(FPL_Fixtures_Extract[],MATCH($A398,FPL_Fixtures_Extract[[Player]:[Player]],0),MATCH(FPL_Combined[[#Headers],[Gameweek 23]],FPL_Fixtures_Extract[#Headers],0)))-4),Team_Key[[Full Name]:[Full Name]],0))&amp;RIGHT(INDEX(FPL_Fixtures_Extract[],MATCH($A398,FPL_Fixtures_Extract[[Player]:[Player]],0),MATCH(FPL_Combined[[#Headers],[Gameweek 23]],FPL_Fixtures_Extract[#Headers],0)),3))</f>
        <v>NOR(A) 5-4</v>
      </c>
      <c r="Y398" t="str">
        <f ca="1">IF(RIGHT(FPL_Combined[[#Headers],[Gameweek 24]],2)&lt;$B$622,INDEX(FPL_Results_Extract[Team],MATCH($A398,FPL_Results_Extract[[Player]:[Player]],0)),INDEX(Team_Key[[Abbreviation]:[Abbreviation]],MATCH(LEFT(INDEX(FPL_Fixtures_Extract[],MATCH($A398,FPL_Fixtures_Extract[[Player]:[Player]],0),MATCH(FPL_Combined[[#Headers],[Gameweek 24]],FPL_Fixtures_Extract[#Headers],0)),LEN(INDEX(FPL_Fixtures_Extract[],MATCH($A398,FPL_Fixtures_Extract[[Player]:[Player]],0),MATCH(FPL_Combined[[#Headers],[Gameweek 24]],FPL_Fixtures_Extract[#Headers],0)))-4),Team_Key[[Full Name]:[Full Name]],0))&amp;RIGHT(INDEX(FPL_Fixtures_Extract[],MATCH($A398,FPL_Fixtures_Extract[[Player]:[Player]],0),MATCH(FPL_Combined[[#Headers],[Gameweek 24]],FPL_Fixtures_Extract[#Headers],0)),3))</f>
        <v>LIV</v>
      </c>
      <c r="Z398" t="str">
        <f ca="1">IF(RIGHT(FPL_Combined[[#Headers],[Gameweek 25]],2)&lt;$B$622,INDEX(FPL_Results_Extract[Player],MATCH($A398,FPL_Results_Extract[[Player]:[Player]],0)),INDEX(Team_Key[[Abbreviation]:[Abbreviation]],MATCH(LEFT(INDEX(FPL_Fixtures_Extract[],MATCH($A398,FPL_Fixtures_Extract[[Player]:[Player]],0),MATCH(FPL_Combined[[#Headers],[Gameweek 25]],FPL_Fixtures_Extract[#Headers],0)),LEN(INDEX(FPL_Fixtures_Extract[],MATCH($A398,FPL_Fixtures_Extract[[Player]:[Player]],0),MATCH(FPL_Combined[[#Headers],[Gameweek 25]],FPL_Fixtures_Extract[#Headers],0)))-4),Team_Key[[Full Name]:[Full Name]],0))&amp;RIGHT(INDEX(FPL_Fixtures_Extract[],MATCH($A398,FPL_Fixtures_Extract[[Player]:[Player]],0),MATCH(FPL_Combined[[#Headers],[Gameweek 25]],FPL_Fixtures_Extract[#Headers],0)),3))</f>
        <v>Moreno</v>
      </c>
      <c r="AA398" t="str">
        <f ca="1">IF(RIGHT(FPL_Combined[[#Headers],[Gameweek 26]],2)&lt;$B$622,INDEX(FPL_Results_Extract[Gameweek 01],MATCH($A398,FPL_Results_Extract[[Player]:[Player]],0)),INDEX(Team_Key[[Abbreviation]:[Abbreviation]],MATCH(LEFT(INDEX(FPL_Fixtures_Extract[],MATCH($A398,FPL_Fixtures_Extract[[Player]:[Player]],0),MATCH(FPL_Combined[[#Headers],[Gameweek 26]],FPL_Fixtures_Extract[#Headers],0)),LEN(INDEX(FPL_Fixtures_Extract[],MATCH($A398,FPL_Fixtures_Extract[[Player]:[Player]],0),MATCH(FPL_Combined[[#Headers],[Gameweek 26]],FPL_Fixtures_Extract[#Headers],0)))-4),Team_Key[[Full Name]:[Full Name]],0))&amp;RIGHT(INDEX(FPL_Fixtures_Extract[],MATCH($A398,FPL_Fixtures_Extract[[Player]:[Player]],0),MATCH(FPL_Combined[[#Headers],[Gameweek 26]],FPL_Fixtures_Extract[#Headers],0)),3))</f>
        <v>STK(A) 1-0</v>
      </c>
      <c r="AB398" t="str">
        <f ca="1">IF(RIGHT(FPL_Combined[[#Headers],[Gameweek 27]],2)&lt;$B$622,INDEX(FPL_Results_Extract[Gameweek 02],MATCH($A398,FPL_Results_Extract[[Player]:[Player]],0)),INDEX(Team_Key[[Abbreviation]:[Abbreviation]],MATCH(LEFT(INDEX(FPL_Fixtures_Extract[],MATCH($A398,FPL_Fixtures_Extract[[Player]:[Player]],0),MATCH(FPL_Combined[[#Headers],[Gameweek 27]],FPL_Fixtures_Extract[#Headers],0)),LEN(INDEX(FPL_Fixtures_Extract[],MATCH($A398,FPL_Fixtures_Extract[[Player]:[Player]],0),MATCH(FPL_Combined[[#Headers],[Gameweek 27]],FPL_Fixtures_Extract[#Headers],0)))-4),Team_Key[[Full Name]:[Full Name]],0))&amp;RIGHT(INDEX(FPL_Fixtures_Extract[],MATCH($A398,FPL_Fixtures_Extract[[Player]:[Player]],0),MATCH(FPL_Combined[[#Headers],[Gameweek 27]],FPL_Fixtures_Extract[#Headers],0)),3))</f>
        <v>BOU(H) 1-0</v>
      </c>
      <c r="AC398" t="str">
        <f ca="1">IF(RIGHT(FPL_Combined[[#Headers],[Gameweek 28]],2)&lt;$B$622,INDEX(FPL_Results_Extract[Gameweek 03],MATCH($A398,FPL_Results_Extract[[Player]:[Player]],0)),INDEX(Team_Key[[Abbreviation]:[Abbreviation]],MATCH(LEFT(INDEX(FPL_Fixtures_Extract[],MATCH($A398,FPL_Fixtures_Extract[[Player]:[Player]],0),MATCH(FPL_Combined[[#Headers],[Gameweek 28]],FPL_Fixtures_Extract[#Headers],0)),LEN(INDEX(FPL_Fixtures_Extract[],MATCH($A398,FPL_Fixtures_Extract[[Player]:[Player]],0),MATCH(FPL_Combined[[#Headers],[Gameweek 28]],FPL_Fixtures_Extract[#Headers],0)))-4),Team_Key[[Full Name]:[Full Name]],0))&amp;RIGHT(INDEX(FPL_Fixtures_Extract[],MATCH($A398,FPL_Fixtures_Extract[[Player]:[Player]],0),MATCH(FPL_Combined[[#Headers],[Gameweek 28]],FPL_Fixtures_Extract[#Headers],0)),3))</f>
        <v>ARS(A) 0-0</v>
      </c>
      <c r="AD398" t="str">
        <f ca="1">IF(RIGHT(FPL_Combined[[#Headers],[Gameweek 29]],2)&lt;$B$622,INDEX(FPL_Results_Extract[Gameweek 04],MATCH($A398,FPL_Results_Extract[[Player]:[Player]],0)),INDEX(Team_Key[[Abbreviation]:[Abbreviation]],MATCH(LEFT(INDEX(FPL_Fixtures_Extract[],MATCH($A398,FPL_Fixtures_Extract[[Player]:[Player]],0),MATCH(FPL_Combined[[#Headers],[Gameweek 29]],FPL_Fixtures_Extract[#Headers],0)),LEN(INDEX(FPL_Fixtures_Extract[],MATCH($A398,FPL_Fixtures_Extract[[Player]:[Player]],0),MATCH(FPL_Combined[[#Headers],[Gameweek 29]],FPL_Fixtures_Extract[#Headers],0)))-4),Team_Key[[Full Name]:[Full Name]],0))&amp;RIGHT(INDEX(FPL_Fixtures_Extract[],MATCH($A398,FPL_Fixtures_Extract[[Player]:[Player]],0),MATCH(FPL_Combined[[#Headers],[Gameweek 29]],FPL_Fixtures_Extract[#Headers],0)),3))</f>
        <v>CRY(A)</v>
      </c>
      <c r="AE398" t="e">
        <f ca="1">IF(RIGHT(FPL_Combined[[#Headers],[Gameweek 30]],2)&lt;$B$622,INDEX(FPL_Results_Extract[Gameweek 05],MATCH($A398,FPL_Results_Extract[[Player]:[Player]],0)),INDEX(Team_Key[[Abbreviation]:[Abbreviation]],MATCH(LEFT(INDEX(FPL_Fixtures_Extract[],MATCH($A398,FPL_Fixtures_Extract[[Player]:[Player]],0),MATCH(FPL_Combined[[#Headers],[Gameweek 30]],FPL_Fixtures_Extract[#Headers],0)),LEN(INDEX(FPL_Fixtures_Extract[],MATCH($A398,FPL_Fixtures_Extract[[Player]:[Player]],0),MATCH(FPL_Combined[[#Headers],[Gameweek 30]],FPL_Fixtures_Extract[#Headers],0)))-4),Team_Key[[Full Name]:[Full Name]],0))&amp;RIGHT(INDEX(FPL_Fixtures_Extract[],MATCH($A398,FPL_Fixtures_Extract[[Player]:[Player]],0),MATCH(FPL_Combined[[#Headers],[Gameweek 30]],FPL_Fixtures_Extract[#Headers],0)),3))</f>
        <v>#VALUE!</v>
      </c>
      <c r="AF398" t="str">
        <f ca="1">IF(RIGHT(FPL_Combined[[#Headers],[Gameweek 31]],2)&lt;$B$622,INDEX(FPL_Results_Extract[Gameweek 06],MATCH($A398,FPL_Results_Extract[[Player]:[Player]],0)),INDEX(Team_Key[[Abbreviation]:[Abbreviation]],MATCH(LEFT(INDEX(FPL_Fixtures_Extract[],MATCH($A398,FPL_Fixtures_Extract[[Player]:[Player]],0),MATCH(FPL_Combined[[#Headers],[Gameweek 31]],FPL_Fixtures_Extract[#Headers],0)),LEN(INDEX(FPL_Fixtures_Extract[],MATCH($A398,FPL_Fixtures_Extract[[Player]:[Player]],0),MATCH(FPL_Combined[[#Headers],[Gameweek 31]],FPL_Fixtures_Extract[#Headers],0)))-4),Team_Key[[Full Name]:[Full Name]],0))&amp;RIGHT(INDEX(FPL_Fixtures_Extract[],MATCH($A398,FPL_Fixtures_Extract[[Player]:[Player]],0),MATCH(FPL_Combined[[#Headers],[Gameweek 31]],FPL_Fixtures_Extract[#Headers],0)),3))</f>
        <v>SOU(A)</v>
      </c>
      <c r="AG398" t="str">
        <f ca="1">IF(RIGHT(FPL_Combined[[#Headers],[Gameweek 32]],2)&lt;$B$622,INDEX(FPL_Results_Extract[Gameweek 07],MATCH($A398,FPL_Results_Extract[[Player]:[Player]],0)),INDEX(Team_Key[[Abbreviation]:[Abbreviation]],MATCH(LEFT(INDEX(FPL_Fixtures_Extract[],MATCH($A398,FPL_Fixtures_Extract[[Player]:[Player]],0),MATCH(FPL_Combined[[#Headers],[Gameweek 32]],FPL_Fixtures_Extract[#Headers],0)),LEN(INDEX(FPL_Fixtures_Extract[],MATCH($A398,FPL_Fixtures_Extract[[Player]:[Player]],0),MATCH(FPL_Combined[[#Headers],[Gameweek 32]],FPL_Fixtures_Extract[#Headers],0)))-4),Team_Key[[Full Name]:[Full Name]],0))&amp;RIGHT(INDEX(FPL_Fixtures_Extract[],MATCH($A398,FPL_Fixtures_Extract[[Player]:[Player]],0),MATCH(FPL_Combined[[#Headers],[Gameweek 32]],FPL_Fixtures_Extract[#Headers],0)),3))</f>
        <v>TOT(H)</v>
      </c>
      <c r="AH398" t="str">
        <f ca="1">IF(RIGHT(FPL_Combined[[#Headers],[Gameweek 33]],2)&lt;$B$622,INDEX(FPL_Results_Extract[Gameweek 08],MATCH($A398,FPL_Results_Extract[[Player]:[Player]],0)),INDEX(Team_Key[[Abbreviation]:[Abbreviation]],MATCH(LEFT(INDEX(FPL_Fixtures_Extract[],MATCH($A398,FPL_Fixtures_Extract[[Player]:[Player]],0),MATCH(FPL_Combined[[#Headers],[Gameweek 33]],FPL_Fixtures_Extract[#Headers],0)),LEN(INDEX(FPL_Fixtures_Extract[],MATCH($A398,FPL_Fixtures_Extract[[Player]:[Player]],0),MATCH(FPL_Combined[[#Headers],[Gameweek 33]],FPL_Fixtures_Extract[#Headers],0)))-4),Team_Key[[Full Name]:[Full Name]],0))&amp;RIGHT(INDEX(FPL_Fixtures_Extract[],MATCH($A398,FPL_Fixtures_Extract[[Player]:[Player]],0),MATCH(FPL_Combined[[#Headers],[Gameweek 33]],FPL_Fixtures_Extract[#Headers],0)),3))</f>
        <v>STK(H)</v>
      </c>
      <c r="AI398" t="str">
        <f ca="1">IF(RIGHT(FPL_Combined[[#Headers],[Gameweek 34]],2)&lt;$B$622,INDEX(FPL_Results_Extract[Gameweek 09],MATCH($A398,FPL_Results_Extract[[Player]:[Player]],0)),INDEX(Team_Key[[Abbreviation]:[Abbreviation]],MATCH(LEFT(INDEX(FPL_Fixtures_Extract[],MATCH($A398,FPL_Fixtures_Extract[[Player]:[Player]],0),MATCH(FPL_Combined[[#Headers],[Gameweek 34]],FPL_Fixtures_Extract[#Headers],0)),LEN(INDEX(FPL_Fixtures_Extract[],MATCH($A398,FPL_Fixtures_Extract[[Player]:[Player]],0),MATCH(FPL_Combined[[#Headers],[Gameweek 34]],FPL_Fixtures_Extract[#Headers],0)))-4),Team_Key[[Full Name]:[Full Name]],0))&amp;RIGHT(INDEX(FPL_Fixtures_Extract[],MATCH($A398,FPL_Fixtures_Extract[[Player]:[Player]],0),MATCH(FPL_Combined[[#Headers],[Gameweek 34]],FPL_Fixtures_Extract[#Headers],0)),3))</f>
        <v>BOU(A)</v>
      </c>
      <c r="AJ398" t="str">
        <f ca="1">IF(RIGHT(FPL_Combined[[#Headers],[Gameweek 35]],2)&lt;$B$622,INDEX(FPL_Results_Extract[Gameweek 10],MATCH($A398,FPL_Results_Extract[[Player]:[Player]],0)),INDEX(Team_Key[[Abbreviation]:[Abbreviation]],MATCH(LEFT(INDEX(FPL_Fixtures_Extract[],MATCH($A398,FPL_Fixtures_Extract[[Player]:[Player]],0),MATCH(FPL_Combined[[#Headers],[Gameweek 35]],FPL_Fixtures_Extract[#Headers],0)),LEN(INDEX(FPL_Fixtures_Extract[],MATCH($A398,FPL_Fixtures_Extract[[Player]:[Player]],0),MATCH(FPL_Combined[[#Headers],[Gameweek 35]],FPL_Fixtures_Extract[#Headers],0)))-4),Team_Key[[Full Name]:[Full Name]],0))&amp;RIGHT(INDEX(FPL_Fixtures_Extract[],MATCH($A398,FPL_Fixtures_Extract[[Player]:[Player]],0),MATCH(FPL_Combined[[#Headers],[Gameweek 35]],FPL_Fixtures_Extract[#Headers],0)),3))</f>
        <v>NEW(H)</v>
      </c>
      <c r="AK398" t="str">
        <f ca="1">IF(RIGHT(FPL_Combined[[#Headers],[Gameweek 36]],2)&lt;$B$622,INDEX(FPL_Results_Extract[Gameweek 11],MATCH($A398,FPL_Results_Extract[[Player]:[Player]],0)),INDEX(Team_Key[[Abbreviation]:[Abbreviation]],MATCH(LEFT(INDEX(FPL_Fixtures_Extract[],MATCH($A398,FPL_Fixtures_Extract[[Player]:[Player]],0),MATCH(FPL_Combined[[#Headers],[Gameweek 36]],FPL_Fixtures_Extract[#Headers],0)),LEN(INDEX(FPL_Fixtures_Extract[],MATCH($A398,FPL_Fixtures_Extract[[Player]:[Player]],0),MATCH(FPL_Combined[[#Headers],[Gameweek 36]],FPL_Fixtures_Extract[#Headers],0)))-4),Team_Key[[Full Name]:[Full Name]],0))&amp;RIGHT(INDEX(FPL_Fixtures_Extract[],MATCH($A398,FPL_Fixtures_Extract[[Player]:[Player]],0),MATCH(FPL_Combined[[#Headers],[Gameweek 36]],FPL_Fixtures_Extract[#Headers],0)),3))</f>
        <v>SWA(A)</v>
      </c>
      <c r="AL398" t="str">
        <f ca="1">IF(RIGHT(FPL_Combined[[#Headers],[Gameweek 37]],2)&lt;$B$622,INDEX(FPL_Results_Extract[Gameweek 12],MATCH($A398,FPL_Results_Extract[[Player]:[Player]],0)),INDEX(Team_Key[[Abbreviation]:[Abbreviation]],MATCH(LEFT(INDEX(FPL_Fixtures_Extract[],MATCH($A398,FPL_Fixtures_Extract[[Player]:[Player]],0),MATCH(FPL_Combined[[#Headers],[Gameweek 37]],FPL_Fixtures_Extract[#Headers],0)),LEN(INDEX(FPL_Fixtures_Extract[],MATCH($A398,FPL_Fixtures_Extract[[Player]:[Player]],0),MATCH(FPL_Combined[[#Headers],[Gameweek 37]],FPL_Fixtures_Extract[#Headers],0)))-4),Team_Key[[Full Name]:[Full Name]],0))&amp;RIGHT(INDEX(FPL_Fixtures_Extract[],MATCH($A398,FPL_Fixtures_Extract[[Player]:[Player]],0),MATCH(FPL_Combined[[#Headers],[Gameweek 37]],FPL_Fixtures_Extract[#Headers],0)),3))</f>
        <v>WAT(H)</v>
      </c>
      <c r="AM398" t="str">
        <f ca="1">IF(RIGHT(FPL_Combined[[#Headers],[Gameweek 38]],2)&lt;$B$622,INDEX(FPL_Results_Extract[Gameweek 13],MATCH($A398,FPL_Results_Extract[[Player]:[Player]],0)),INDEX(Team_Key[[Abbreviation]:[Abbreviation]],MATCH(LEFT(INDEX(FPL_Fixtures_Extract[],MATCH($A398,FPL_Fixtures_Extract[[Player]:[Player]],0),MATCH(FPL_Combined[[#Headers],[Gameweek 38]],FPL_Fixtures_Extract[#Headers],0)),LEN(INDEX(FPL_Fixtures_Extract[],MATCH($A398,FPL_Fixtures_Extract[[Player]:[Player]],0),MATCH(FPL_Combined[[#Headers],[Gameweek 38]],FPL_Fixtures_Extract[#Headers],0)))-4),Team_Key[[Full Name]:[Full Name]],0))&amp;RIGHT(INDEX(FPL_Fixtures_Extract[],MATCH($A398,FPL_Fixtures_Extract[[Player]:[Player]],0),MATCH(FPL_Combined[[#Headers],[Gameweek 38]],FPL_Fixtures_Extract[#Headers],0)),3))</f>
        <v>WBA(A)</v>
      </c>
    </row>
    <row r="399" spans="1:39" x14ac:dyDescent="0.45">
      <c r="A399" t="s">
        <v>216</v>
      </c>
      <c r="B399" t="str">
        <f ca="1">IF(RIGHT(FPL_Combined[[#Headers],[Gameweek 01]],2)&lt;$B$622,INDEX(FPL_Results_Extract[Gameweek 01],MATCH($A399,FPL_Results_Extract[[Player]:[Player]],0)),INDEX(Team_Key[[Abbreviation]:[Abbreviation]],MATCH(LEFT(INDEX(FPL_Fixtures_Extract[],MATCH($A399,FPL_Fixtures_Extract[[Player]:[Player]],0),MATCH(FPL_Combined[[#Headers],[Gameweek 01]],FPL_Fixtures_Extract[#Headers],0)),LEN(INDEX(FPL_Fixtures_Extract[],MATCH($A399,FPL_Fixtures_Extract[[Player]:[Player]],0),MATCH(FPL_Combined[[#Headers],[Gameweek 01]],FPL_Fixtures_Extract[#Headers],0)))-4),Team_Key[[Full Name]:[Full Name]],0))&amp;RIGHT(INDEX(FPL_Fixtures_Extract[],MATCH($A399,FPL_Fixtures_Extract[[Player]:[Player]],0),MATCH(FPL_Combined[[#Headers],[Gameweek 01]],FPL_Fixtures_Extract[#Headers],0)),3))</f>
        <v>SUN(H) 4-2</v>
      </c>
      <c r="C399" t="str">
        <f ca="1">IF(RIGHT(FPL_Combined[[#Headers],[Gameweek 02]],2)&lt;$B$622,INDEX(FPL_Results_Extract[Gameweek 02],MATCH($A399,FPL_Results_Extract[[Player]:[Player]],0)),INDEX(Team_Key[[Abbreviation]:[Abbreviation]],MATCH(LEFT(INDEX(FPL_Fixtures_Extract[],MATCH($A399,FPL_Fixtures_Extract[[Player]:[Player]],0),MATCH(FPL_Combined[[#Headers],[Gameweek 02]],FPL_Fixtures_Extract[#Headers],0)),LEN(INDEX(FPL_Fixtures_Extract[],MATCH($A399,FPL_Fixtures_Extract[[Player]:[Player]],0),MATCH(FPL_Combined[[#Headers],[Gameweek 02]],FPL_Fixtures_Extract[#Headers],0)))-4),Team_Key[[Full Name]:[Full Name]],0))&amp;RIGHT(INDEX(FPL_Fixtures_Extract[],MATCH($A399,FPL_Fixtures_Extract[[Player]:[Player]],0),MATCH(FPL_Combined[[#Headers],[Gameweek 02]],FPL_Fixtures_Extract[#Headers],0)),3))</f>
        <v>WHU(A) 2-1</v>
      </c>
      <c r="D399" t="str">
        <f ca="1">IF(RIGHT(FPL_Combined[[#Headers],[Gameweek 03]],2)&lt;$B$622,INDEX(FPL_Results_Extract[Gameweek 03],MATCH($A399,FPL_Results_Extract[[Player]:[Player]],0)),INDEX(Team_Key[[Abbreviation]:[Abbreviation]],MATCH(LEFT(INDEX(FPL_Fixtures_Extract[],MATCH($A399,FPL_Fixtures_Extract[[Player]:[Player]],0),MATCH(FPL_Combined[[#Headers],[Gameweek 03]],FPL_Fixtures_Extract[#Headers],0)),LEN(INDEX(FPL_Fixtures_Extract[],MATCH($A399,FPL_Fixtures_Extract[[Player]:[Player]],0),MATCH(FPL_Combined[[#Headers],[Gameweek 03]],FPL_Fixtures_Extract[#Headers],0)))-4),Team_Key[[Full Name]:[Full Name]],0))&amp;RIGHT(INDEX(FPL_Fixtures_Extract[],MATCH($A399,FPL_Fixtures_Extract[[Player]:[Player]],0),MATCH(FPL_Combined[[#Headers],[Gameweek 03]],FPL_Fixtures_Extract[#Headers],0)),3))</f>
        <v>TOT(H) 1-1</v>
      </c>
      <c r="E399" t="str">
        <f ca="1">IF(RIGHT(FPL_Combined[[#Headers],[Gameweek 04]],2)&lt;$B$622,INDEX(FPL_Results_Extract[Gameweek 04],MATCH($A399,FPL_Results_Extract[[Player]:[Player]],0)),INDEX(Team_Key[[Abbreviation]:[Abbreviation]],MATCH(LEFT(INDEX(FPL_Fixtures_Extract[],MATCH($A399,FPL_Fixtures_Extract[[Player]:[Player]],0),MATCH(FPL_Combined[[#Headers],[Gameweek 04]],FPL_Fixtures_Extract[#Headers],0)),LEN(INDEX(FPL_Fixtures_Extract[],MATCH($A399,FPL_Fixtures_Extract[[Player]:[Player]],0),MATCH(FPL_Combined[[#Headers],[Gameweek 04]],FPL_Fixtures_Extract[#Headers],0)))-4),Team_Key[[Full Name]:[Full Name]],0))&amp;RIGHT(INDEX(FPL_Fixtures_Extract[],MATCH($A399,FPL_Fixtures_Extract[[Player]:[Player]],0),MATCH(FPL_Combined[[#Headers],[Gameweek 04]],FPL_Fixtures_Extract[#Headers],0)),3))</f>
        <v>BOU(A) 1-1</v>
      </c>
      <c r="F399" t="str">
        <f ca="1">IF(RIGHT(FPL_Combined[[#Headers],[Gameweek 05]],2)&lt;$B$622,INDEX(FPL_Results_Extract[Gameweek 05],MATCH($A399,FPL_Results_Extract[[Player]:[Player]],0)),INDEX(Team_Key[[Abbreviation]:[Abbreviation]],MATCH(LEFT(INDEX(FPL_Fixtures_Extract[],MATCH($A399,FPL_Fixtures_Extract[[Player]:[Player]],0),MATCH(FPL_Combined[[#Headers],[Gameweek 05]],FPL_Fixtures_Extract[#Headers],0)),LEN(INDEX(FPL_Fixtures_Extract[],MATCH($A399,FPL_Fixtures_Extract[[Player]:[Player]],0),MATCH(FPL_Combined[[#Headers],[Gameweek 05]],FPL_Fixtures_Extract[#Headers],0)))-4),Team_Key[[Full Name]:[Full Name]],0))&amp;RIGHT(INDEX(FPL_Fixtures_Extract[],MATCH($A399,FPL_Fixtures_Extract[[Player]:[Player]],0),MATCH(FPL_Combined[[#Headers],[Gameweek 05]],FPL_Fixtures_Extract[#Headers],0)),3))</f>
        <v>AVL(H) 3-2</v>
      </c>
      <c r="G399" t="str">
        <f ca="1">IF(RIGHT(FPL_Combined[[#Headers],[Gameweek 06]],2)&lt;$B$622,INDEX(FPL_Results_Extract[Gameweek 06],MATCH($A399,FPL_Results_Extract[[Player]:[Player]],0)),INDEX(Team_Key[[Abbreviation]:[Abbreviation]],MATCH(LEFT(INDEX(FPL_Fixtures_Extract[],MATCH($A399,FPL_Fixtures_Extract[[Player]:[Player]],0),MATCH(FPL_Combined[[#Headers],[Gameweek 06]],FPL_Fixtures_Extract[#Headers],0)),LEN(INDEX(FPL_Fixtures_Extract[],MATCH($A399,FPL_Fixtures_Extract[[Player]:[Player]],0),MATCH(FPL_Combined[[#Headers],[Gameweek 06]],FPL_Fixtures_Extract[#Headers],0)))-4),Team_Key[[Full Name]:[Full Name]],0))&amp;RIGHT(INDEX(FPL_Fixtures_Extract[],MATCH($A399,FPL_Fixtures_Extract[[Player]:[Player]],0),MATCH(FPL_Combined[[#Headers],[Gameweek 06]],FPL_Fixtures_Extract[#Headers],0)),3))</f>
        <v>STK(A) 2-2</v>
      </c>
      <c r="H399" t="str">
        <f ca="1">IF(RIGHT(FPL_Combined[[#Headers],[Gameweek 07]],2)&lt;$B$622,INDEX(FPL_Results_Extract[Gameweek 07],MATCH($A399,FPL_Results_Extract[[Player]:[Player]],0)),INDEX(Team_Key[[Abbreviation]:[Abbreviation]],MATCH(LEFT(INDEX(FPL_Fixtures_Extract[],MATCH($A399,FPL_Fixtures_Extract[[Player]:[Player]],0),MATCH(FPL_Combined[[#Headers],[Gameweek 07]],FPL_Fixtures_Extract[#Headers],0)),LEN(INDEX(FPL_Fixtures_Extract[],MATCH($A399,FPL_Fixtures_Extract[[Player]:[Player]],0),MATCH(FPL_Combined[[#Headers],[Gameweek 07]],FPL_Fixtures_Extract[#Headers],0)))-4),Team_Key[[Full Name]:[Full Name]],0))&amp;RIGHT(INDEX(FPL_Fixtures_Extract[],MATCH($A399,FPL_Fixtures_Extract[[Player]:[Player]],0),MATCH(FPL_Combined[[#Headers],[Gameweek 07]],FPL_Fixtures_Extract[#Headers],0)),3))</f>
        <v>ARS(H) 2-5</v>
      </c>
      <c r="I399" t="str">
        <f ca="1">IF(RIGHT(FPL_Combined[[#Headers],[Gameweek 08]],2)&lt;$B$622,INDEX(FPL_Results_Extract[Gameweek 08],MATCH($A399,FPL_Results_Extract[[Player]:[Player]],0)),INDEX(Team_Key[[Abbreviation]:[Abbreviation]],MATCH(LEFT(INDEX(FPL_Fixtures_Extract[],MATCH($A399,FPL_Fixtures_Extract[[Player]:[Player]],0),MATCH(FPL_Combined[[#Headers],[Gameweek 08]],FPL_Fixtures_Extract[#Headers],0)),LEN(INDEX(FPL_Fixtures_Extract[],MATCH($A399,FPL_Fixtures_Extract[[Player]:[Player]],0),MATCH(FPL_Combined[[#Headers],[Gameweek 08]],FPL_Fixtures_Extract[#Headers],0)))-4),Team_Key[[Full Name]:[Full Name]],0))&amp;RIGHT(INDEX(FPL_Fixtures_Extract[],MATCH($A399,FPL_Fixtures_Extract[[Player]:[Player]],0),MATCH(FPL_Combined[[#Headers],[Gameweek 08]],FPL_Fixtures_Extract[#Headers],0)),3))</f>
        <v>NOR(A) 2-1</v>
      </c>
      <c r="J399" t="str">
        <f ca="1">IF(RIGHT(FPL_Combined[[#Headers],[Gameweek 09]],2)&lt;$B$622,INDEX(FPL_Results_Extract[Gameweek 09],MATCH($A399,FPL_Results_Extract[[Player]:[Player]],0)),INDEX(Team_Key[[Abbreviation]:[Abbreviation]],MATCH(LEFT(INDEX(FPL_Fixtures_Extract[],MATCH($A399,FPL_Fixtures_Extract[[Player]:[Player]],0),MATCH(FPL_Combined[[#Headers],[Gameweek 09]],FPL_Fixtures_Extract[#Headers],0)),LEN(INDEX(FPL_Fixtures_Extract[],MATCH($A399,FPL_Fixtures_Extract[[Player]:[Player]],0),MATCH(FPL_Combined[[#Headers],[Gameweek 09]],FPL_Fixtures_Extract[#Headers],0)))-4),Team_Key[[Full Name]:[Full Name]],0))&amp;RIGHT(INDEX(FPL_Fixtures_Extract[],MATCH($A399,FPL_Fixtures_Extract[[Player]:[Player]],0),MATCH(FPL_Combined[[#Headers],[Gameweek 09]],FPL_Fixtures_Extract[#Headers],0)),3))</f>
        <v>SOU(A) 2-2</v>
      </c>
      <c r="K399" t="str">
        <f ca="1">IF(RIGHT(FPL_Combined[[#Headers],[Gameweek 10]],2)&lt;$B$622,INDEX(FPL_Results_Extract[Gameweek 10],MATCH($A399,FPL_Results_Extract[[Player]:[Player]],0)),INDEX(Team_Key[[Abbreviation]:[Abbreviation]],MATCH(LEFT(INDEX(FPL_Fixtures_Extract[],MATCH($A399,FPL_Fixtures_Extract[[Player]:[Player]],0),MATCH(FPL_Combined[[#Headers],[Gameweek 10]],FPL_Fixtures_Extract[#Headers],0)),LEN(INDEX(FPL_Fixtures_Extract[],MATCH($A399,FPL_Fixtures_Extract[[Player]:[Player]],0),MATCH(FPL_Combined[[#Headers],[Gameweek 10]],FPL_Fixtures_Extract[#Headers],0)))-4),Team_Key[[Full Name]:[Full Name]],0))&amp;RIGHT(INDEX(FPL_Fixtures_Extract[],MATCH($A399,FPL_Fixtures_Extract[[Player]:[Player]],0),MATCH(FPL_Combined[[#Headers],[Gameweek 10]],FPL_Fixtures_Extract[#Headers],0)),3))</f>
        <v>CRY(H) 1-0</v>
      </c>
      <c r="L399" t="str">
        <f ca="1">IF(RIGHT(FPL_Combined[[#Headers],[Gameweek 11]],2)&lt;$B$622,INDEX(FPL_Results_Extract[Gameweek 11],MATCH($A399,FPL_Results_Extract[[Player]:[Player]],0)),INDEX(Team_Key[[Abbreviation]:[Abbreviation]],MATCH(LEFT(INDEX(FPL_Fixtures_Extract[],MATCH($A399,FPL_Fixtures_Extract[[Player]:[Player]],0),MATCH(FPL_Combined[[#Headers],[Gameweek 11]],FPL_Fixtures_Extract[#Headers],0)),LEN(INDEX(FPL_Fixtures_Extract[],MATCH($A399,FPL_Fixtures_Extract[[Player]:[Player]],0),MATCH(FPL_Combined[[#Headers],[Gameweek 11]],FPL_Fixtures_Extract[#Headers],0)))-4),Team_Key[[Full Name]:[Full Name]],0))&amp;RIGHT(INDEX(FPL_Fixtures_Extract[],MATCH($A399,FPL_Fixtures_Extract[[Player]:[Player]],0),MATCH(FPL_Combined[[#Headers],[Gameweek 11]],FPL_Fixtures_Extract[#Headers],0)),3))</f>
        <v>WBA(A) 3-2</v>
      </c>
      <c r="M399" t="str">
        <f ca="1">IF(RIGHT(FPL_Combined[[#Headers],[Gameweek 12]],2)&lt;$B$622,INDEX(FPL_Results_Extract[Gameweek 12],MATCH($A399,FPL_Results_Extract[[Player]:[Player]],0)),INDEX(Team_Key[[Abbreviation]:[Abbreviation]],MATCH(LEFT(INDEX(FPL_Fixtures_Extract[],MATCH($A399,FPL_Fixtures_Extract[[Player]:[Player]],0),MATCH(FPL_Combined[[#Headers],[Gameweek 12]],FPL_Fixtures_Extract[#Headers],0)),LEN(INDEX(FPL_Fixtures_Extract[],MATCH($A399,FPL_Fixtures_Extract[[Player]:[Player]],0),MATCH(FPL_Combined[[#Headers],[Gameweek 12]],FPL_Fixtures_Extract[#Headers],0)))-4),Team_Key[[Full Name]:[Full Name]],0))&amp;RIGHT(INDEX(FPL_Fixtures_Extract[],MATCH($A399,FPL_Fixtures_Extract[[Player]:[Player]],0),MATCH(FPL_Combined[[#Headers],[Gameweek 12]],FPL_Fixtures_Extract[#Headers],0)),3))</f>
        <v>WAT(H) 2-1</v>
      </c>
      <c r="N399" t="str">
        <f ca="1">IF(RIGHT(FPL_Combined[[#Headers],[Gameweek 13]],2)&lt;$B$622,INDEX(FPL_Results_Extract[Gameweek 13],MATCH($A399,FPL_Results_Extract[[Player]:[Player]],0)),INDEX(Team_Key[[Abbreviation]:[Abbreviation]],MATCH(LEFT(INDEX(FPL_Fixtures_Extract[],MATCH($A399,FPL_Fixtures_Extract[[Player]:[Player]],0),MATCH(FPL_Combined[[#Headers],[Gameweek 13]],FPL_Fixtures_Extract[#Headers],0)),LEN(INDEX(FPL_Fixtures_Extract[],MATCH($A399,FPL_Fixtures_Extract[[Player]:[Player]],0),MATCH(FPL_Combined[[#Headers],[Gameweek 13]],FPL_Fixtures_Extract[#Headers],0)))-4),Team_Key[[Full Name]:[Full Name]],0))&amp;RIGHT(INDEX(FPL_Fixtures_Extract[],MATCH($A399,FPL_Fixtures_Extract[[Player]:[Player]],0),MATCH(FPL_Combined[[#Headers],[Gameweek 13]],FPL_Fixtures_Extract[#Headers],0)),3))</f>
        <v>NEW(A) 3-0</v>
      </c>
      <c r="O399" t="str">
        <f ca="1">IF(RIGHT(FPL_Combined[[#Headers],[Gameweek 14]],2)&lt;$B$622,INDEX(FPL_Results_Extract[Gameweek 14],MATCH($A399,FPL_Results_Extract[[Player]:[Player]],0)),INDEX(Team_Key[[Abbreviation]:[Abbreviation]],MATCH(LEFT(INDEX(FPL_Fixtures_Extract[],MATCH($A399,FPL_Fixtures_Extract[[Player]:[Player]],0),MATCH(FPL_Combined[[#Headers],[Gameweek 14]],FPL_Fixtures_Extract[#Headers],0)),LEN(INDEX(FPL_Fixtures_Extract[],MATCH($A399,FPL_Fixtures_Extract[[Player]:[Player]],0),MATCH(FPL_Combined[[#Headers],[Gameweek 14]],FPL_Fixtures_Extract[#Headers],0)))-4),Team_Key[[Full Name]:[Full Name]],0))&amp;RIGHT(INDEX(FPL_Fixtures_Extract[],MATCH($A399,FPL_Fixtures_Extract[[Player]:[Player]],0),MATCH(FPL_Combined[[#Headers],[Gameweek 14]],FPL_Fixtures_Extract[#Headers],0)),3))</f>
        <v>MUN(H) 1-1</v>
      </c>
      <c r="P399" t="str">
        <f ca="1">IF(RIGHT(FPL_Combined[[#Headers],[Gameweek 15]],2)&lt;$B$622,INDEX(FPL_Results_Extract[Gameweek 15],MATCH($A399,FPL_Results_Extract[[Player]:[Player]],0)),INDEX(Team_Key[[Abbreviation]:[Abbreviation]],MATCH(LEFT(INDEX(FPL_Fixtures_Extract[],MATCH($A399,FPL_Fixtures_Extract[[Player]:[Player]],0),MATCH(FPL_Combined[[#Headers],[Gameweek 15]],FPL_Fixtures_Extract[#Headers],0)),LEN(INDEX(FPL_Fixtures_Extract[],MATCH($A399,FPL_Fixtures_Extract[[Player]:[Player]],0),MATCH(FPL_Combined[[#Headers],[Gameweek 15]],FPL_Fixtures_Extract[#Headers],0)))-4),Team_Key[[Full Name]:[Full Name]],0))&amp;RIGHT(INDEX(FPL_Fixtures_Extract[],MATCH($A399,FPL_Fixtures_Extract[[Player]:[Player]],0),MATCH(FPL_Combined[[#Headers],[Gameweek 15]],FPL_Fixtures_Extract[#Headers],0)),3))</f>
        <v>SWA(A) 3-0</v>
      </c>
      <c r="Q399" t="str">
        <f ca="1">IF(RIGHT(FPL_Combined[[#Headers],[Gameweek 16]],2)&lt;$B$622,INDEX(FPL_Results_Extract[Gameweek 16],MATCH($A399,FPL_Results_Extract[[Player]:[Player]],0)),INDEX(Team_Key[[Abbreviation]:[Abbreviation]],MATCH(LEFT(INDEX(FPL_Fixtures_Extract[],MATCH($A399,FPL_Fixtures_Extract[[Player]:[Player]],0),MATCH(FPL_Combined[[#Headers],[Gameweek 16]],FPL_Fixtures_Extract[#Headers],0)),LEN(INDEX(FPL_Fixtures_Extract[],MATCH($A399,FPL_Fixtures_Extract[[Player]:[Player]],0),MATCH(FPL_Combined[[#Headers],[Gameweek 16]],FPL_Fixtures_Extract[#Headers],0)))-4),Team_Key[[Full Name]:[Full Name]],0))&amp;RIGHT(INDEX(FPL_Fixtures_Extract[],MATCH($A399,FPL_Fixtures_Extract[[Player]:[Player]],0),MATCH(FPL_Combined[[#Headers],[Gameweek 16]],FPL_Fixtures_Extract[#Headers],0)),3))</f>
        <v>CHE(H) 2-1</v>
      </c>
      <c r="R399" t="str">
        <f ca="1">IF(RIGHT(FPL_Combined[[#Headers],[Gameweek 17]],2)&lt;$B$622,INDEX(FPL_Results_Extract[Gameweek 17],MATCH($A399,FPL_Results_Extract[[Player]:[Player]],0)),INDEX(Team_Key[[Abbreviation]:[Abbreviation]],MATCH(LEFT(INDEX(FPL_Fixtures_Extract[],MATCH($A399,FPL_Fixtures_Extract[[Player]:[Player]],0),MATCH(FPL_Combined[[#Headers],[Gameweek 17]],FPL_Fixtures_Extract[#Headers],0)),LEN(INDEX(FPL_Fixtures_Extract[],MATCH($A399,FPL_Fixtures_Extract[[Player]:[Player]],0),MATCH(FPL_Combined[[#Headers],[Gameweek 17]],FPL_Fixtures_Extract[#Headers],0)))-4),Team_Key[[Full Name]:[Full Name]],0))&amp;RIGHT(INDEX(FPL_Fixtures_Extract[],MATCH($A399,FPL_Fixtures_Extract[[Player]:[Player]],0),MATCH(FPL_Combined[[#Headers],[Gameweek 17]],FPL_Fixtures_Extract[#Headers],0)),3))</f>
        <v>EVE(A) 3-2</v>
      </c>
      <c r="S399" t="str">
        <f ca="1">IF(RIGHT(FPL_Combined[[#Headers],[Gameweek 18]],2)&lt;$B$622,INDEX(FPL_Results_Extract[Gameweek 18],MATCH($A399,FPL_Results_Extract[[Player]:[Player]],0)),INDEX(Team_Key[[Abbreviation]:[Abbreviation]],MATCH(LEFT(INDEX(FPL_Fixtures_Extract[],MATCH($A399,FPL_Fixtures_Extract[[Player]:[Player]],0),MATCH(FPL_Combined[[#Headers],[Gameweek 18]],FPL_Fixtures_Extract[#Headers],0)),LEN(INDEX(FPL_Fixtures_Extract[],MATCH($A399,FPL_Fixtures_Extract[[Player]:[Player]],0),MATCH(FPL_Combined[[#Headers],[Gameweek 18]],FPL_Fixtures_Extract[#Headers],0)))-4),Team_Key[[Full Name]:[Full Name]],0))&amp;RIGHT(INDEX(FPL_Fixtures_Extract[],MATCH($A399,FPL_Fixtures_Extract[[Player]:[Player]],0),MATCH(FPL_Combined[[#Headers],[Gameweek 18]],FPL_Fixtures_Extract[#Headers],0)),3))</f>
        <v>LIV(A) 0-1</v>
      </c>
      <c r="T399" t="str">
        <f ca="1">IF(RIGHT(FPL_Combined[[#Headers],[Gameweek 19]],2)&lt;$B$622,INDEX(FPL_Results_Extract[Gameweek 19],MATCH($A399,FPL_Results_Extract[[Player]:[Player]],0)),INDEX(Team_Key[[Abbreviation]:[Abbreviation]],MATCH(LEFT(INDEX(FPL_Fixtures_Extract[],MATCH($A399,FPL_Fixtures_Extract[[Player]:[Player]],0),MATCH(FPL_Combined[[#Headers],[Gameweek 19]],FPL_Fixtures_Extract[#Headers],0)),LEN(INDEX(FPL_Fixtures_Extract[],MATCH($A399,FPL_Fixtures_Extract[[Player]:[Player]],0),MATCH(FPL_Combined[[#Headers],[Gameweek 19]],FPL_Fixtures_Extract[#Headers],0)))-4),Team_Key[[Full Name]:[Full Name]],0))&amp;RIGHT(INDEX(FPL_Fixtures_Extract[],MATCH($A399,FPL_Fixtures_Extract[[Player]:[Player]],0),MATCH(FPL_Combined[[#Headers],[Gameweek 19]],FPL_Fixtures_Extract[#Headers],0)),3))</f>
        <v>MCI(H) 0-0</v>
      </c>
      <c r="U399" t="str">
        <f ca="1">IF(RIGHT(FPL_Combined[[#Headers],[Gameweek 20]],2)&lt;$B$622,INDEX(FPL_Results_Extract[Gameweek 20],MATCH($A399,FPL_Results_Extract[[Player]:[Player]],0)),INDEX(Team_Key[[Abbreviation]:[Abbreviation]],MATCH(LEFT(INDEX(FPL_Fixtures_Extract[],MATCH($A399,FPL_Fixtures_Extract[[Player]:[Player]],0),MATCH(FPL_Combined[[#Headers],[Gameweek 20]],FPL_Fixtures_Extract[#Headers],0)),LEN(INDEX(FPL_Fixtures_Extract[],MATCH($A399,FPL_Fixtures_Extract[[Player]:[Player]],0),MATCH(FPL_Combined[[#Headers],[Gameweek 20]],FPL_Fixtures_Extract[#Headers],0)))-4),Team_Key[[Full Name]:[Full Name]],0))&amp;RIGHT(INDEX(FPL_Fixtures_Extract[],MATCH($A399,FPL_Fixtures_Extract[[Player]:[Player]],0),MATCH(FPL_Combined[[#Headers],[Gameweek 20]],FPL_Fixtures_Extract[#Headers],0)),3))</f>
        <v>BOU(H) 0-0</v>
      </c>
      <c r="V399" t="str">
        <f ca="1">IF(RIGHT(FPL_Combined[[#Headers],[Gameweek 21]],2)&lt;$B$622,INDEX(FPL_Results_Extract[Gameweek 21],MATCH($A399,FPL_Results_Extract[[Player]:[Player]],0)),INDEX(Team_Key[[Abbreviation]:[Abbreviation]],MATCH(LEFT(INDEX(FPL_Fixtures_Extract[],MATCH($A399,FPL_Fixtures_Extract[[Player]:[Player]],0),MATCH(FPL_Combined[[#Headers],[Gameweek 21]],FPL_Fixtures_Extract[#Headers],0)),LEN(INDEX(FPL_Fixtures_Extract[],MATCH($A399,FPL_Fixtures_Extract[[Player]:[Player]],0),MATCH(FPL_Combined[[#Headers],[Gameweek 21]],FPL_Fixtures_Extract[#Headers],0)))-4),Team_Key[[Full Name]:[Full Name]],0))&amp;RIGHT(INDEX(FPL_Fixtures_Extract[],MATCH($A399,FPL_Fixtures_Extract[[Player]:[Player]],0),MATCH(FPL_Combined[[#Headers],[Gameweek 21]],FPL_Fixtures_Extract[#Headers],0)),3))</f>
        <v>TOT(A) 1-0</v>
      </c>
      <c r="W399" t="str">
        <f ca="1">IF(RIGHT(FPL_Combined[[#Headers],[Gameweek 22]],2)&lt;$B$622,INDEX(FPL_Results_Extract[Gameweek 22],MATCH($A399,FPL_Results_Extract[[Player]:[Player]],0)),INDEX(Team_Key[[Abbreviation]:[Abbreviation]],MATCH(LEFT(INDEX(FPL_Fixtures_Extract[],MATCH($A399,FPL_Fixtures_Extract[[Player]:[Player]],0),MATCH(FPL_Combined[[#Headers],[Gameweek 22]],FPL_Fixtures_Extract[#Headers],0)),LEN(INDEX(FPL_Fixtures_Extract[],MATCH($A399,FPL_Fixtures_Extract[[Player]:[Player]],0),MATCH(FPL_Combined[[#Headers],[Gameweek 22]],FPL_Fixtures_Extract[#Headers],0)))-4),Team_Key[[Full Name]:[Full Name]],0))&amp;RIGHT(INDEX(FPL_Fixtures_Extract[],MATCH($A399,FPL_Fixtures_Extract[[Player]:[Player]],0),MATCH(FPL_Combined[[#Headers],[Gameweek 22]],FPL_Fixtures_Extract[#Headers],0)),3))</f>
        <v>AVL(A) 1-1</v>
      </c>
      <c r="X399" t="str">
        <f ca="1">IF(RIGHT(FPL_Combined[[#Headers],[Gameweek 23]],2)&lt;$B$622,INDEX(FPL_Results_Extract[Gameweek 23],MATCH($A399,FPL_Results_Extract[[Player]:[Player]],0)),INDEX(Team_Key[[Abbreviation]:[Abbreviation]],MATCH(LEFT(INDEX(FPL_Fixtures_Extract[],MATCH($A399,FPL_Fixtures_Extract[[Player]:[Player]],0),MATCH(FPL_Combined[[#Headers],[Gameweek 23]],FPL_Fixtures_Extract[#Headers],0)),LEN(INDEX(FPL_Fixtures_Extract[],MATCH($A399,FPL_Fixtures_Extract[[Player]:[Player]],0),MATCH(FPL_Combined[[#Headers],[Gameweek 23]],FPL_Fixtures_Extract[#Headers],0)))-4),Team_Key[[Full Name]:[Full Name]],0))&amp;RIGHT(INDEX(FPL_Fixtures_Extract[],MATCH($A399,FPL_Fixtures_Extract[[Player]:[Player]],0),MATCH(FPL_Combined[[#Headers],[Gameweek 23]],FPL_Fixtures_Extract[#Headers],0)),3))</f>
        <v>STK(H) 3-0</v>
      </c>
      <c r="Y399" t="str">
        <f ca="1">IF(RIGHT(FPL_Combined[[#Headers],[Gameweek 24]],2)&lt;$B$622,INDEX(FPL_Results_Extract[Team],MATCH($A399,FPL_Results_Extract[[Player]:[Player]],0)),INDEX(Team_Key[[Abbreviation]:[Abbreviation]],MATCH(LEFT(INDEX(FPL_Fixtures_Extract[],MATCH($A399,FPL_Fixtures_Extract[[Player]:[Player]],0),MATCH(FPL_Combined[[#Headers],[Gameweek 24]],FPL_Fixtures_Extract[#Headers],0)),LEN(INDEX(FPL_Fixtures_Extract[],MATCH($A399,FPL_Fixtures_Extract[[Player]:[Player]],0),MATCH(FPL_Combined[[#Headers],[Gameweek 24]],FPL_Fixtures_Extract[#Headers],0)))-4),Team_Key[[Full Name]:[Full Name]],0))&amp;RIGHT(INDEX(FPL_Fixtures_Extract[],MATCH($A399,FPL_Fixtures_Extract[[Player]:[Player]],0),MATCH(FPL_Combined[[#Headers],[Gameweek 24]],FPL_Fixtures_Extract[#Headers],0)),3))</f>
        <v>LEI</v>
      </c>
      <c r="Z399" t="str">
        <f ca="1">IF(RIGHT(FPL_Combined[[#Headers],[Gameweek 25]],2)&lt;$B$622,INDEX(FPL_Results_Extract[Player],MATCH($A399,FPL_Results_Extract[[Player]:[Player]],0)),INDEX(Team_Key[[Abbreviation]:[Abbreviation]],MATCH(LEFT(INDEX(FPL_Fixtures_Extract[],MATCH($A399,FPL_Fixtures_Extract[[Player]:[Player]],0),MATCH(FPL_Combined[[#Headers],[Gameweek 25]],FPL_Fixtures_Extract[#Headers],0)),LEN(INDEX(FPL_Fixtures_Extract[],MATCH($A399,FPL_Fixtures_Extract[[Player]:[Player]],0),MATCH(FPL_Combined[[#Headers],[Gameweek 25]],FPL_Fixtures_Extract[#Headers],0)))-4),Team_Key[[Full Name]:[Full Name]],0))&amp;RIGHT(INDEX(FPL_Fixtures_Extract[],MATCH($A399,FPL_Fixtures_Extract[[Player]:[Player]],0),MATCH(FPL_Combined[[#Headers],[Gameweek 25]],FPL_Fixtures_Extract[#Headers],0)),3))</f>
        <v>Morgan</v>
      </c>
      <c r="AA399" t="str">
        <f ca="1">IF(RIGHT(FPL_Combined[[#Headers],[Gameweek 26]],2)&lt;$B$622,INDEX(FPL_Results_Extract[Gameweek 01],MATCH($A399,FPL_Results_Extract[[Player]:[Player]],0)),INDEX(Team_Key[[Abbreviation]:[Abbreviation]],MATCH(LEFT(INDEX(FPL_Fixtures_Extract[],MATCH($A399,FPL_Fixtures_Extract[[Player]:[Player]],0),MATCH(FPL_Combined[[#Headers],[Gameweek 26]],FPL_Fixtures_Extract[#Headers],0)),LEN(INDEX(FPL_Fixtures_Extract[],MATCH($A399,FPL_Fixtures_Extract[[Player]:[Player]],0),MATCH(FPL_Combined[[#Headers],[Gameweek 26]],FPL_Fixtures_Extract[#Headers],0)))-4),Team_Key[[Full Name]:[Full Name]],0))&amp;RIGHT(INDEX(FPL_Fixtures_Extract[],MATCH($A399,FPL_Fixtures_Extract[[Player]:[Player]],0),MATCH(FPL_Combined[[#Headers],[Gameweek 26]],FPL_Fixtures_Extract[#Headers],0)),3))</f>
        <v>SUN(H) 4-2</v>
      </c>
      <c r="AB399" t="str">
        <f ca="1">IF(RIGHT(FPL_Combined[[#Headers],[Gameweek 27]],2)&lt;$B$622,INDEX(FPL_Results_Extract[Gameweek 02],MATCH($A399,FPL_Results_Extract[[Player]:[Player]],0)),INDEX(Team_Key[[Abbreviation]:[Abbreviation]],MATCH(LEFT(INDEX(FPL_Fixtures_Extract[],MATCH($A399,FPL_Fixtures_Extract[[Player]:[Player]],0),MATCH(FPL_Combined[[#Headers],[Gameweek 27]],FPL_Fixtures_Extract[#Headers],0)),LEN(INDEX(FPL_Fixtures_Extract[],MATCH($A399,FPL_Fixtures_Extract[[Player]:[Player]],0),MATCH(FPL_Combined[[#Headers],[Gameweek 27]],FPL_Fixtures_Extract[#Headers],0)))-4),Team_Key[[Full Name]:[Full Name]],0))&amp;RIGHT(INDEX(FPL_Fixtures_Extract[],MATCH($A399,FPL_Fixtures_Extract[[Player]:[Player]],0),MATCH(FPL_Combined[[#Headers],[Gameweek 27]],FPL_Fixtures_Extract[#Headers],0)),3))</f>
        <v>WHU(A) 2-1</v>
      </c>
      <c r="AC399" t="str">
        <f ca="1">IF(RIGHT(FPL_Combined[[#Headers],[Gameweek 28]],2)&lt;$B$622,INDEX(FPL_Results_Extract[Gameweek 03],MATCH($A399,FPL_Results_Extract[[Player]:[Player]],0)),INDEX(Team_Key[[Abbreviation]:[Abbreviation]],MATCH(LEFT(INDEX(FPL_Fixtures_Extract[],MATCH($A399,FPL_Fixtures_Extract[[Player]:[Player]],0),MATCH(FPL_Combined[[#Headers],[Gameweek 28]],FPL_Fixtures_Extract[#Headers],0)),LEN(INDEX(FPL_Fixtures_Extract[],MATCH($A399,FPL_Fixtures_Extract[[Player]:[Player]],0),MATCH(FPL_Combined[[#Headers],[Gameweek 28]],FPL_Fixtures_Extract[#Headers],0)))-4),Team_Key[[Full Name]:[Full Name]],0))&amp;RIGHT(INDEX(FPL_Fixtures_Extract[],MATCH($A399,FPL_Fixtures_Extract[[Player]:[Player]],0),MATCH(FPL_Combined[[#Headers],[Gameweek 28]],FPL_Fixtures_Extract[#Headers],0)),3))</f>
        <v>TOT(H) 1-1</v>
      </c>
      <c r="AD399" t="str">
        <f ca="1">IF(RIGHT(FPL_Combined[[#Headers],[Gameweek 29]],2)&lt;$B$622,INDEX(FPL_Results_Extract[Gameweek 04],MATCH($A399,FPL_Results_Extract[[Player]:[Player]],0)),INDEX(Team_Key[[Abbreviation]:[Abbreviation]],MATCH(LEFT(INDEX(FPL_Fixtures_Extract[],MATCH($A399,FPL_Fixtures_Extract[[Player]:[Player]],0),MATCH(FPL_Combined[[#Headers],[Gameweek 29]],FPL_Fixtures_Extract[#Headers],0)),LEN(INDEX(FPL_Fixtures_Extract[],MATCH($A399,FPL_Fixtures_Extract[[Player]:[Player]],0),MATCH(FPL_Combined[[#Headers],[Gameweek 29]],FPL_Fixtures_Extract[#Headers],0)))-4),Team_Key[[Full Name]:[Full Name]],0))&amp;RIGHT(INDEX(FPL_Fixtures_Extract[],MATCH($A399,FPL_Fixtures_Extract[[Player]:[Player]],0),MATCH(FPL_Combined[[#Headers],[Gameweek 29]],FPL_Fixtures_Extract[#Headers],0)),3))</f>
        <v>WAT(A)</v>
      </c>
      <c r="AE399" t="str">
        <f ca="1">IF(RIGHT(FPL_Combined[[#Headers],[Gameweek 30]],2)&lt;$B$622,INDEX(FPL_Results_Extract[Gameweek 05],MATCH($A399,FPL_Results_Extract[[Player]:[Player]],0)),INDEX(Team_Key[[Abbreviation]:[Abbreviation]],MATCH(LEFT(INDEX(FPL_Fixtures_Extract[],MATCH($A399,FPL_Fixtures_Extract[[Player]:[Player]],0),MATCH(FPL_Combined[[#Headers],[Gameweek 30]],FPL_Fixtures_Extract[#Headers],0)),LEN(INDEX(FPL_Fixtures_Extract[],MATCH($A399,FPL_Fixtures_Extract[[Player]:[Player]],0),MATCH(FPL_Combined[[#Headers],[Gameweek 30]],FPL_Fixtures_Extract[#Headers],0)))-4),Team_Key[[Full Name]:[Full Name]],0))&amp;RIGHT(INDEX(FPL_Fixtures_Extract[],MATCH($A399,FPL_Fixtures_Extract[[Player]:[Player]],0),MATCH(FPL_Combined[[#Headers],[Gameweek 30]],FPL_Fixtures_Extract[#Headers],0)),3))</f>
        <v>NEW(H)</v>
      </c>
      <c r="AF399" t="str">
        <f ca="1">IF(RIGHT(FPL_Combined[[#Headers],[Gameweek 31]],2)&lt;$B$622,INDEX(FPL_Results_Extract[Gameweek 06],MATCH($A399,FPL_Results_Extract[[Player]:[Player]],0)),INDEX(Team_Key[[Abbreviation]:[Abbreviation]],MATCH(LEFT(INDEX(FPL_Fixtures_Extract[],MATCH($A399,FPL_Fixtures_Extract[[Player]:[Player]],0),MATCH(FPL_Combined[[#Headers],[Gameweek 31]],FPL_Fixtures_Extract[#Headers],0)),LEN(INDEX(FPL_Fixtures_Extract[],MATCH($A399,FPL_Fixtures_Extract[[Player]:[Player]],0),MATCH(FPL_Combined[[#Headers],[Gameweek 31]],FPL_Fixtures_Extract[#Headers],0)))-4),Team_Key[[Full Name]:[Full Name]],0))&amp;RIGHT(INDEX(FPL_Fixtures_Extract[],MATCH($A399,FPL_Fixtures_Extract[[Player]:[Player]],0),MATCH(FPL_Combined[[#Headers],[Gameweek 31]],FPL_Fixtures_Extract[#Headers],0)),3))</f>
        <v>CRY(A)</v>
      </c>
      <c r="AG399" t="str">
        <f ca="1">IF(RIGHT(FPL_Combined[[#Headers],[Gameweek 32]],2)&lt;$B$622,INDEX(FPL_Results_Extract[Gameweek 07],MATCH($A399,FPL_Results_Extract[[Player]:[Player]],0)),INDEX(Team_Key[[Abbreviation]:[Abbreviation]],MATCH(LEFT(INDEX(FPL_Fixtures_Extract[],MATCH($A399,FPL_Fixtures_Extract[[Player]:[Player]],0),MATCH(FPL_Combined[[#Headers],[Gameweek 32]],FPL_Fixtures_Extract[#Headers],0)),LEN(INDEX(FPL_Fixtures_Extract[],MATCH($A399,FPL_Fixtures_Extract[[Player]:[Player]],0),MATCH(FPL_Combined[[#Headers],[Gameweek 32]],FPL_Fixtures_Extract[#Headers],0)))-4),Team_Key[[Full Name]:[Full Name]],0))&amp;RIGHT(INDEX(FPL_Fixtures_Extract[],MATCH($A399,FPL_Fixtures_Extract[[Player]:[Player]],0),MATCH(FPL_Combined[[#Headers],[Gameweek 32]],FPL_Fixtures_Extract[#Headers],0)),3))</f>
        <v>SOU(H)</v>
      </c>
      <c r="AH399" t="str">
        <f ca="1">IF(RIGHT(FPL_Combined[[#Headers],[Gameweek 33]],2)&lt;$B$622,INDEX(FPL_Results_Extract[Gameweek 08],MATCH($A399,FPL_Results_Extract[[Player]:[Player]],0)),INDEX(Team_Key[[Abbreviation]:[Abbreviation]],MATCH(LEFT(INDEX(FPL_Fixtures_Extract[],MATCH($A399,FPL_Fixtures_Extract[[Player]:[Player]],0),MATCH(FPL_Combined[[#Headers],[Gameweek 33]],FPL_Fixtures_Extract[#Headers],0)),LEN(INDEX(FPL_Fixtures_Extract[],MATCH($A399,FPL_Fixtures_Extract[[Player]:[Player]],0),MATCH(FPL_Combined[[#Headers],[Gameweek 33]],FPL_Fixtures_Extract[#Headers],0)))-4),Team_Key[[Full Name]:[Full Name]],0))&amp;RIGHT(INDEX(FPL_Fixtures_Extract[],MATCH($A399,FPL_Fixtures_Extract[[Player]:[Player]],0),MATCH(FPL_Combined[[#Headers],[Gameweek 33]],FPL_Fixtures_Extract[#Headers],0)),3))</f>
        <v>SUN(A)</v>
      </c>
      <c r="AI399" t="str">
        <f ca="1">IF(RIGHT(FPL_Combined[[#Headers],[Gameweek 34]],2)&lt;$B$622,INDEX(FPL_Results_Extract[Gameweek 09],MATCH($A399,FPL_Results_Extract[[Player]:[Player]],0)),INDEX(Team_Key[[Abbreviation]:[Abbreviation]],MATCH(LEFT(INDEX(FPL_Fixtures_Extract[],MATCH($A399,FPL_Fixtures_Extract[[Player]:[Player]],0),MATCH(FPL_Combined[[#Headers],[Gameweek 34]],FPL_Fixtures_Extract[#Headers],0)),LEN(INDEX(FPL_Fixtures_Extract[],MATCH($A399,FPL_Fixtures_Extract[[Player]:[Player]],0),MATCH(FPL_Combined[[#Headers],[Gameweek 34]],FPL_Fixtures_Extract[#Headers],0)))-4),Team_Key[[Full Name]:[Full Name]],0))&amp;RIGHT(INDEX(FPL_Fixtures_Extract[],MATCH($A399,FPL_Fixtures_Extract[[Player]:[Player]],0),MATCH(FPL_Combined[[#Headers],[Gameweek 34]],FPL_Fixtures_Extract[#Headers],0)),3))</f>
        <v>WHU(H)</v>
      </c>
      <c r="AJ399" t="str">
        <f ca="1">IF(RIGHT(FPL_Combined[[#Headers],[Gameweek 35]],2)&lt;$B$622,INDEX(FPL_Results_Extract[Gameweek 10],MATCH($A399,FPL_Results_Extract[[Player]:[Player]],0)),INDEX(Team_Key[[Abbreviation]:[Abbreviation]],MATCH(LEFT(INDEX(FPL_Fixtures_Extract[],MATCH($A399,FPL_Fixtures_Extract[[Player]:[Player]],0),MATCH(FPL_Combined[[#Headers],[Gameweek 35]],FPL_Fixtures_Extract[#Headers],0)),LEN(INDEX(FPL_Fixtures_Extract[],MATCH($A399,FPL_Fixtures_Extract[[Player]:[Player]],0),MATCH(FPL_Combined[[#Headers],[Gameweek 35]],FPL_Fixtures_Extract[#Headers],0)))-4),Team_Key[[Full Name]:[Full Name]],0))&amp;RIGHT(INDEX(FPL_Fixtures_Extract[],MATCH($A399,FPL_Fixtures_Extract[[Player]:[Player]],0),MATCH(FPL_Combined[[#Headers],[Gameweek 35]],FPL_Fixtures_Extract[#Headers],0)),3))</f>
        <v>SWA(H)</v>
      </c>
      <c r="AK399" t="str">
        <f ca="1">IF(RIGHT(FPL_Combined[[#Headers],[Gameweek 36]],2)&lt;$B$622,INDEX(FPL_Results_Extract[Gameweek 11],MATCH($A399,FPL_Results_Extract[[Player]:[Player]],0)),INDEX(Team_Key[[Abbreviation]:[Abbreviation]],MATCH(LEFT(INDEX(FPL_Fixtures_Extract[],MATCH($A399,FPL_Fixtures_Extract[[Player]:[Player]],0),MATCH(FPL_Combined[[#Headers],[Gameweek 36]],FPL_Fixtures_Extract[#Headers],0)),LEN(INDEX(FPL_Fixtures_Extract[],MATCH($A399,FPL_Fixtures_Extract[[Player]:[Player]],0),MATCH(FPL_Combined[[#Headers],[Gameweek 36]],FPL_Fixtures_Extract[#Headers],0)))-4),Team_Key[[Full Name]:[Full Name]],0))&amp;RIGHT(INDEX(FPL_Fixtures_Extract[],MATCH($A399,FPL_Fixtures_Extract[[Player]:[Player]],0),MATCH(FPL_Combined[[#Headers],[Gameweek 36]],FPL_Fixtures_Extract[#Headers],0)),3))</f>
        <v>MUN(A)</v>
      </c>
      <c r="AL399" t="str">
        <f ca="1">IF(RIGHT(FPL_Combined[[#Headers],[Gameweek 37]],2)&lt;$B$622,INDEX(FPL_Results_Extract[Gameweek 12],MATCH($A399,FPL_Results_Extract[[Player]:[Player]],0)),INDEX(Team_Key[[Abbreviation]:[Abbreviation]],MATCH(LEFT(INDEX(FPL_Fixtures_Extract[],MATCH($A399,FPL_Fixtures_Extract[[Player]:[Player]],0),MATCH(FPL_Combined[[#Headers],[Gameweek 37]],FPL_Fixtures_Extract[#Headers],0)),LEN(INDEX(FPL_Fixtures_Extract[],MATCH($A399,FPL_Fixtures_Extract[[Player]:[Player]],0),MATCH(FPL_Combined[[#Headers],[Gameweek 37]],FPL_Fixtures_Extract[#Headers],0)))-4),Team_Key[[Full Name]:[Full Name]],0))&amp;RIGHT(INDEX(FPL_Fixtures_Extract[],MATCH($A399,FPL_Fixtures_Extract[[Player]:[Player]],0),MATCH(FPL_Combined[[#Headers],[Gameweek 37]],FPL_Fixtures_Extract[#Headers],0)),3))</f>
        <v>EVE(H)</v>
      </c>
      <c r="AM399" t="str">
        <f ca="1">IF(RIGHT(FPL_Combined[[#Headers],[Gameweek 38]],2)&lt;$B$622,INDEX(FPL_Results_Extract[Gameweek 13],MATCH($A399,FPL_Results_Extract[[Player]:[Player]],0)),INDEX(Team_Key[[Abbreviation]:[Abbreviation]],MATCH(LEFT(INDEX(FPL_Fixtures_Extract[],MATCH($A399,FPL_Fixtures_Extract[[Player]:[Player]],0),MATCH(FPL_Combined[[#Headers],[Gameweek 38]],FPL_Fixtures_Extract[#Headers],0)),LEN(INDEX(FPL_Fixtures_Extract[],MATCH($A399,FPL_Fixtures_Extract[[Player]:[Player]],0),MATCH(FPL_Combined[[#Headers],[Gameweek 38]],FPL_Fixtures_Extract[#Headers],0)))-4),Team_Key[[Full Name]:[Full Name]],0))&amp;RIGHT(INDEX(FPL_Fixtures_Extract[],MATCH($A399,FPL_Fixtures_Extract[[Player]:[Player]],0),MATCH(FPL_Combined[[#Headers],[Gameweek 38]],FPL_Fixtures_Extract[#Headers],0)),3))</f>
        <v>CHE(A)</v>
      </c>
    </row>
    <row r="400" spans="1:39" x14ac:dyDescent="0.45">
      <c r="A400" t="s">
        <v>105</v>
      </c>
      <c r="B400" t="str">
        <f ca="1">IF(RIGHT(FPL_Combined[[#Headers],[Gameweek 01]],2)&lt;$B$622,INDEX(FPL_Results_Extract[Gameweek 01],MATCH($A400,FPL_Results_Extract[[Player]:[Player]],0)),INDEX(Team_Key[[Abbreviation]:[Abbreviation]],MATCH(LEFT(INDEX(FPL_Fixtures_Extract[],MATCH($A400,FPL_Fixtures_Extract[[Player]:[Player]],0),MATCH(FPL_Combined[[#Headers],[Gameweek 01]],FPL_Fixtures_Extract[#Headers],0)),LEN(INDEX(FPL_Fixtures_Extract[],MATCH($A400,FPL_Fixtures_Extract[[Player]:[Player]],0),MATCH(FPL_Combined[[#Headers],[Gameweek 01]],FPL_Fixtures_Extract[#Headers],0)))-4),Team_Key[[Full Name]:[Full Name]],0))&amp;RIGHT(INDEX(FPL_Fixtures_Extract[],MATCH($A400,FPL_Fixtures_Extract[[Player]:[Player]],0),MATCH(FPL_Combined[[#Headers],[Gameweek 01]],FPL_Fixtures_Extract[#Headers],0)),3))</f>
        <v>MCI(H) 0-3</v>
      </c>
      <c r="C400" t="str">
        <f ca="1">IF(RIGHT(FPL_Combined[[#Headers],[Gameweek 02]],2)&lt;$B$622,INDEX(FPL_Results_Extract[Gameweek 02],MATCH($A400,FPL_Results_Extract[[Player]:[Player]],0)),INDEX(Team_Key[[Abbreviation]:[Abbreviation]],MATCH(LEFT(INDEX(FPL_Fixtures_Extract[],MATCH($A400,FPL_Fixtures_Extract[[Player]:[Player]],0),MATCH(FPL_Combined[[#Headers],[Gameweek 02]],FPL_Fixtures_Extract[#Headers],0)),LEN(INDEX(FPL_Fixtures_Extract[],MATCH($A400,FPL_Fixtures_Extract[[Player]:[Player]],0),MATCH(FPL_Combined[[#Headers],[Gameweek 02]],FPL_Fixtures_Extract[#Headers],0)))-4),Team_Key[[Full Name]:[Full Name]],0))&amp;RIGHT(INDEX(FPL_Fixtures_Extract[],MATCH($A400,FPL_Fixtures_Extract[[Player]:[Player]],0),MATCH(FPL_Combined[[#Headers],[Gameweek 02]],FPL_Fixtures_Extract[#Headers],0)),3))</f>
        <v>WAT(A) 0-0</v>
      </c>
      <c r="D400" t="str">
        <f ca="1">IF(RIGHT(FPL_Combined[[#Headers],[Gameweek 03]],2)&lt;$B$622,INDEX(FPL_Results_Extract[Gameweek 03],MATCH($A400,FPL_Results_Extract[[Player]:[Player]],0)),INDEX(Team_Key[[Abbreviation]:[Abbreviation]],MATCH(LEFT(INDEX(FPL_Fixtures_Extract[],MATCH($A400,FPL_Fixtures_Extract[[Player]:[Player]],0),MATCH(FPL_Combined[[#Headers],[Gameweek 03]],FPL_Fixtures_Extract[#Headers],0)),LEN(INDEX(FPL_Fixtures_Extract[],MATCH($A400,FPL_Fixtures_Extract[[Player]:[Player]],0),MATCH(FPL_Combined[[#Headers],[Gameweek 03]],FPL_Fixtures_Extract[#Headers],0)))-4),Team_Key[[Full Name]:[Full Name]],0))&amp;RIGHT(INDEX(FPL_Fixtures_Extract[],MATCH($A400,FPL_Fixtures_Extract[[Player]:[Player]],0),MATCH(FPL_Combined[[#Headers],[Gameweek 03]],FPL_Fixtures_Extract[#Headers],0)),3))</f>
        <v>CHE(H) 2-3</v>
      </c>
      <c r="E400" t="str">
        <f ca="1">IF(RIGHT(FPL_Combined[[#Headers],[Gameweek 04]],2)&lt;$B$622,INDEX(FPL_Results_Extract[Gameweek 04],MATCH($A400,FPL_Results_Extract[[Player]:[Player]],0)),INDEX(Team_Key[[Abbreviation]:[Abbreviation]],MATCH(LEFT(INDEX(FPL_Fixtures_Extract[],MATCH($A400,FPL_Fixtures_Extract[[Player]:[Player]],0),MATCH(FPL_Combined[[#Headers],[Gameweek 04]],FPL_Fixtures_Extract[#Headers],0)),LEN(INDEX(FPL_Fixtures_Extract[],MATCH($A400,FPL_Fixtures_Extract[[Player]:[Player]],0),MATCH(FPL_Combined[[#Headers],[Gameweek 04]],FPL_Fixtures_Extract[#Headers],0)))-4),Team_Key[[Full Name]:[Full Name]],0))&amp;RIGHT(INDEX(FPL_Fixtures_Extract[],MATCH($A400,FPL_Fixtures_Extract[[Player]:[Player]],0),MATCH(FPL_Combined[[#Headers],[Gameweek 04]],FPL_Fixtures_Extract[#Headers],0)),3))</f>
        <v>STK(A) 1-0</v>
      </c>
      <c r="F400" t="str">
        <f ca="1">IF(RIGHT(FPL_Combined[[#Headers],[Gameweek 05]],2)&lt;$B$622,INDEX(FPL_Results_Extract[Gameweek 05],MATCH($A400,FPL_Results_Extract[[Player]:[Player]],0)),INDEX(Team_Key[[Abbreviation]:[Abbreviation]],MATCH(LEFT(INDEX(FPL_Fixtures_Extract[],MATCH($A400,FPL_Fixtures_Extract[[Player]:[Player]],0),MATCH(FPL_Combined[[#Headers],[Gameweek 05]],FPL_Fixtures_Extract[#Headers],0)),LEN(INDEX(FPL_Fixtures_Extract[],MATCH($A400,FPL_Fixtures_Extract[[Player]:[Player]],0),MATCH(FPL_Combined[[#Headers],[Gameweek 05]],FPL_Fixtures_Extract[#Headers],0)))-4),Team_Key[[Full Name]:[Full Name]],0))&amp;RIGHT(INDEX(FPL_Fixtures_Extract[],MATCH($A400,FPL_Fixtures_Extract[[Player]:[Player]],0),MATCH(FPL_Combined[[#Headers],[Gameweek 05]],FPL_Fixtures_Extract[#Headers],0)),3))</f>
        <v>SOU(H) 0-0</v>
      </c>
      <c r="G400" t="str">
        <f ca="1">IF(RIGHT(FPL_Combined[[#Headers],[Gameweek 06]],2)&lt;$B$622,INDEX(FPL_Results_Extract[Gameweek 06],MATCH($A400,FPL_Results_Extract[[Player]:[Player]],0)),INDEX(Team_Key[[Abbreviation]:[Abbreviation]],MATCH(LEFT(INDEX(FPL_Fixtures_Extract[],MATCH($A400,FPL_Fixtures_Extract[[Player]:[Player]],0),MATCH(FPL_Combined[[#Headers],[Gameweek 06]],FPL_Fixtures_Extract[#Headers],0)),LEN(INDEX(FPL_Fixtures_Extract[],MATCH($A400,FPL_Fixtures_Extract[[Player]:[Player]],0),MATCH(FPL_Combined[[#Headers],[Gameweek 06]],FPL_Fixtures_Extract[#Headers],0)))-4),Team_Key[[Full Name]:[Full Name]],0))&amp;RIGHT(INDEX(FPL_Fixtures_Extract[],MATCH($A400,FPL_Fixtures_Extract[[Player]:[Player]],0),MATCH(FPL_Combined[[#Headers],[Gameweek 06]],FPL_Fixtures_Extract[#Headers],0)),3))</f>
        <v>AVL(A) 1-0</v>
      </c>
      <c r="H400" t="str">
        <f ca="1">IF(RIGHT(FPL_Combined[[#Headers],[Gameweek 07]],2)&lt;$B$622,INDEX(FPL_Results_Extract[Gameweek 07],MATCH($A400,FPL_Results_Extract[[Player]:[Player]],0)),INDEX(Team_Key[[Abbreviation]:[Abbreviation]],MATCH(LEFT(INDEX(FPL_Fixtures_Extract[],MATCH($A400,FPL_Fixtures_Extract[[Player]:[Player]],0),MATCH(FPL_Combined[[#Headers],[Gameweek 07]],FPL_Fixtures_Extract[#Headers],0)),LEN(INDEX(FPL_Fixtures_Extract[],MATCH($A400,FPL_Fixtures_Extract[[Player]:[Player]],0),MATCH(FPL_Combined[[#Headers],[Gameweek 07]],FPL_Fixtures_Extract[#Headers],0)))-4),Team_Key[[Full Name]:[Full Name]],0))&amp;RIGHT(INDEX(FPL_Fixtures_Extract[],MATCH($A400,FPL_Fixtures_Extract[[Player]:[Player]],0),MATCH(FPL_Combined[[#Headers],[Gameweek 07]],FPL_Fixtures_Extract[#Headers],0)),3))</f>
        <v>EVE(H) 2-3</v>
      </c>
      <c r="I400" t="str">
        <f ca="1">IF(RIGHT(FPL_Combined[[#Headers],[Gameweek 08]],2)&lt;$B$622,INDEX(FPL_Results_Extract[Gameweek 08],MATCH($A400,FPL_Results_Extract[[Player]:[Player]],0)),INDEX(Team_Key[[Abbreviation]:[Abbreviation]],MATCH(LEFT(INDEX(FPL_Fixtures_Extract[],MATCH($A400,FPL_Fixtures_Extract[[Player]:[Player]],0),MATCH(FPL_Combined[[#Headers],[Gameweek 08]],FPL_Fixtures_Extract[#Headers],0)),LEN(INDEX(FPL_Fixtures_Extract[],MATCH($A400,FPL_Fixtures_Extract[[Player]:[Player]],0),MATCH(FPL_Combined[[#Headers],[Gameweek 08]],FPL_Fixtures_Extract[#Headers],0)))-4),Team_Key[[Full Name]:[Full Name]],0))&amp;RIGHT(INDEX(FPL_Fixtures_Extract[],MATCH($A400,FPL_Fixtures_Extract[[Player]:[Player]],0),MATCH(FPL_Combined[[#Headers],[Gameweek 08]],FPL_Fixtures_Extract[#Headers],0)),3))</f>
        <v>CRY(A) 0-2</v>
      </c>
      <c r="J400" t="str">
        <f ca="1">IF(RIGHT(FPL_Combined[[#Headers],[Gameweek 09]],2)&lt;$B$622,INDEX(FPL_Results_Extract[Gameweek 09],MATCH($A400,FPL_Results_Extract[[Player]:[Player]],0)),INDEX(Team_Key[[Abbreviation]:[Abbreviation]],MATCH(LEFT(INDEX(FPL_Fixtures_Extract[],MATCH($A400,FPL_Fixtures_Extract[[Player]:[Player]],0),MATCH(FPL_Combined[[#Headers],[Gameweek 09]],FPL_Fixtures_Extract[#Headers],0)),LEN(INDEX(FPL_Fixtures_Extract[],MATCH($A400,FPL_Fixtures_Extract[[Player]:[Player]],0),MATCH(FPL_Combined[[#Headers],[Gameweek 09]],FPL_Fixtures_Extract[#Headers],0)))-4),Team_Key[[Full Name]:[Full Name]],0))&amp;RIGHT(INDEX(FPL_Fixtures_Extract[],MATCH($A400,FPL_Fixtures_Extract[[Player]:[Player]],0),MATCH(FPL_Combined[[#Headers],[Gameweek 09]],FPL_Fixtures_Extract[#Headers],0)),3))</f>
        <v>SUN(H) 1-0</v>
      </c>
      <c r="K400" t="str">
        <f ca="1">IF(RIGHT(FPL_Combined[[#Headers],[Gameweek 10]],2)&lt;$B$622,INDEX(FPL_Results_Extract[Gameweek 10],MATCH($A400,FPL_Results_Extract[[Player]:[Player]],0)),INDEX(Team_Key[[Abbreviation]:[Abbreviation]],MATCH(LEFT(INDEX(FPL_Fixtures_Extract[],MATCH($A400,FPL_Fixtures_Extract[[Player]:[Player]],0),MATCH(FPL_Combined[[#Headers],[Gameweek 10]],FPL_Fixtures_Extract[#Headers],0)),LEN(INDEX(FPL_Fixtures_Extract[],MATCH($A400,FPL_Fixtures_Extract[[Player]:[Player]],0),MATCH(FPL_Combined[[#Headers],[Gameweek 10]],FPL_Fixtures_Extract[#Headers],0)))-4),Team_Key[[Full Name]:[Full Name]],0))&amp;RIGHT(INDEX(FPL_Fixtures_Extract[],MATCH($A400,FPL_Fixtures_Extract[[Player]:[Player]],0),MATCH(FPL_Combined[[#Headers],[Gameweek 10]],FPL_Fixtures_Extract[#Headers],0)),3))</f>
        <v>NOR(A) 1-0</v>
      </c>
      <c r="L400" t="str">
        <f ca="1">IF(RIGHT(FPL_Combined[[#Headers],[Gameweek 11]],2)&lt;$B$622,INDEX(FPL_Results_Extract[Gameweek 11],MATCH($A400,FPL_Results_Extract[[Player]:[Player]],0)),INDEX(Team_Key[[Abbreviation]:[Abbreviation]],MATCH(LEFT(INDEX(FPL_Fixtures_Extract[],MATCH($A400,FPL_Fixtures_Extract[[Player]:[Player]],0),MATCH(FPL_Combined[[#Headers],[Gameweek 11]],FPL_Fixtures_Extract[#Headers],0)),LEN(INDEX(FPL_Fixtures_Extract[],MATCH($A400,FPL_Fixtures_Extract[[Player]:[Player]],0),MATCH(FPL_Combined[[#Headers],[Gameweek 11]],FPL_Fixtures_Extract[#Headers],0)))-4),Team_Key[[Full Name]:[Full Name]],0))&amp;RIGHT(INDEX(FPL_Fixtures_Extract[],MATCH($A400,FPL_Fixtures_Extract[[Player]:[Player]],0),MATCH(FPL_Combined[[#Headers],[Gameweek 11]],FPL_Fixtures_Extract[#Headers],0)),3))</f>
        <v>LEI(H) 2-3</v>
      </c>
      <c r="M400" t="str">
        <f ca="1">IF(RIGHT(FPL_Combined[[#Headers],[Gameweek 12]],2)&lt;$B$622,INDEX(FPL_Results_Extract[Gameweek 12],MATCH($A400,FPL_Results_Extract[[Player]:[Player]],0)),INDEX(Team_Key[[Abbreviation]:[Abbreviation]],MATCH(LEFT(INDEX(FPL_Fixtures_Extract[],MATCH($A400,FPL_Fixtures_Extract[[Player]:[Player]],0),MATCH(FPL_Combined[[#Headers],[Gameweek 12]],FPL_Fixtures_Extract[#Headers],0)),LEN(INDEX(FPL_Fixtures_Extract[],MATCH($A400,FPL_Fixtures_Extract[[Player]:[Player]],0),MATCH(FPL_Combined[[#Headers],[Gameweek 12]],FPL_Fixtures_Extract[#Headers],0)))-4),Team_Key[[Full Name]:[Full Name]],0))&amp;RIGHT(INDEX(FPL_Fixtures_Extract[],MATCH($A400,FPL_Fixtures_Extract[[Player]:[Player]],0),MATCH(FPL_Combined[[#Headers],[Gameweek 12]],FPL_Fixtures_Extract[#Headers],0)),3))</f>
        <v>MUN(A) 0-2</v>
      </c>
      <c r="N400" t="str">
        <f ca="1">IF(RIGHT(FPL_Combined[[#Headers],[Gameweek 13]],2)&lt;$B$622,INDEX(FPL_Results_Extract[Gameweek 13],MATCH($A400,FPL_Results_Extract[[Player]:[Player]],0)),INDEX(Team_Key[[Abbreviation]:[Abbreviation]],MATCH(LEFT(INDEX(FPL_Fixtures_Extract[],MATCH($A400,FPL_Fixtures_Extract[[Player]:[Player]],0),MATCH(FPL_Combined[[#Headers],[Gameweek 13]],FPL_Fixtures_Extract[#Headers],0)),LEN(INDEX(FPL_Fixtures_Extract[],MATCH($A400,FPL_Fixtures_Extract[[Player]:[Player]],0),MATCH(FPL_Combined[[#Headers],[Gameweek 13]],FPL_Fixtures_Extract[#Headers],0)))-4),Team_Key[[Full Name]:[Full Name]],0))&amp;RIGHT(INDEX(FPL_Fixtures_Extract[],MATCH($A400,FPL_Fixtures_Extract[[Player]:[Player]],0),MATCH(FPL_Combined[[#Headers],[Gameweek 13]],FPL_Fixtures_Extract[#Headers],0)),3))</f>
        <v>ARS(H) 2-1</v>
      </c>
      <c r="O400" t="str">
        <f ca="1">IF(RIGHT(FPL_Combined[[#Headers],[Gameweek 14]],2)&lt;$B$622,INDEX(FPL_Results_Extract[Gameweek 14],MATCH($A400,FPL_Results_Extract[[Player]:[Player]],0)),INDEX(Team_Key[[Abbreviation]:[Abbreviation]],MATCH(LEFT(INDEX(FPL_Fixtures_Extract[],MATCH($A400,FPL_Fixtures_Extract[[Player]:[Player]],0),MATCH(FPL_Combined[[#Headers],[Gameweek 14]],FPL_Fixtures_Extract[#Headers],0)),LEN(INDEX(FPL_Fixtures_Extract[],MATCH($A400,FPL_Fixtures_Extract[[Player]:[Player]],0),MATCH(FPL_Combined[[#Headers],[Gameweek 14]],FPL_Fixtures_Extract[#Headers],0)))-4),Team_Key[[Full Name]:[Full Name]],0))&amp;RIGHT(INDEX(FPL_Fixtures_Extract[],MATCH($A400,FPL_Fixtures_Extract[[Player]:[Player]],0),MATCH(FPL_Combined[[#Headers],[Gameweek 14]],FPL_Fixtures_Extract[#Headers],0)),3))</f>
        <v>WHU(A) 1-1</v>
      </c>
      <c r="P400" t="str">
        <f ca="1">IF(RIGHT(FPL_Combined[[#Headers],[Gameweek 15]],2)&lt;$B$622,INDEX(FPL_Results_Extract[Gameweek 15],MATCH($A400,FPL_Results_Extract[[Player]:[Player]],0)),INDEX(Team_Key[[Abbreviation]:[Abbreviation]],MATCH(LEFT(INDEX(FPL_Fixtures_Extract[],MATCH($A400,FPL_Fixtures_Extract[[Player]:[Player]],0),MATCH(FPL_Combined[[#Headers],[Gameweek 15]],FPL_Fixtures_Extract[#Headers],0)),LEN(INDEX(FPL_Fixtures_Extract[],MATCH($A400,FPL_Fixtures_Extract[[Player]:[Player]],0),MATCH(FPL_Combined[[#Headers],[Gameweek 15]],FPL_Fixtures_Extract[#Headers],0)))-4),Team_Key[[Full Name]:[Full Name]],0))&amp;RIGHT(INDEX(FPL_Fixtures_Extract[],MATCH($A400,FPL_Fixtures_Extract[[Player]:[Player]],0),MATCH(FPL_Combined[[#Headers],[Gameweek 15]],FPL_Fixtures_Extract[#Headers],0)),3))</f>
        <v>TOT(H) 1-1</v>
      </c>
      <c r="Q400" t="str">
        <f ca="1">IF(RIGHT(FPL_Combined[[#Headers],[Gameweek 16]],2)&lt;$B$622,INDEX(FPL_Results_Extract[Gameweek 16],MATCH($A400,FPL_Results_Extract[[Player]:[Player]],0)),INDEX(Team_Key[[Abbreviation]:[Abbreviation]],MATCH(LEFT(INDEX(FPL_Fixtures_Extract[],MATCH($A400,FPL_Fixtures_Extract[[Player]:[Player]],0),MATCH(FPL_Combined[[#Headers],[Gameweek 16]],FPL_Fixtures_Extract[#Headers],0)),LEN(INDEX(FPL_Fixtures_Extract[],MATCH($A400,FPL_Fixtures_Extract[[Player]:[Player]],0),MATCH(FPL_Combined[[#Headers],[Gameweek 16]],FPL_Fixtures_Extract[#Headers],0)))-4),Team_Key[[Full Name]:[Full Name]],0))&amp;RIGHT(INDEX(FPL_Fixtures_Extract[],MATCH($A400,FPL_Fixtures_Extract[[Player]:[Player]],0),MATCH(FPL_Combined[[#Headers],[Gameweek 16]],FPL_Fixtures_Extract[#Headers],0)),3))</f>
        <v>LIV(A) 2-2</v>
      </c>
      <c r="R400" t="str">
        <f ca="1">IF(RIGHT(FPL_Combined[[#Headers],[Gameweek 17]],2)&lt;$B$622,INDEX(FPL_Results_Extract[Gameweek 17],MATCH($A400,FPL_Results_Extract[[Player]:[Player]],0)),INDEX(Team_Key[[Abbreviation]:[Abbreviation]],MATCH(LEFT(INDEX(FPL_Fixtures_Extract[],MATCH($A400,FPL_Fixtures_Extract[[Player]:[Player]],0),MATCH(FPL_Combined[[#Headers],[Gameweek 17]],FPL_Fixtures_Extract[#Headers],0)),LEN(INDEX(FPL_Fixtures_Extract[],MATCH($A400,FPL_Fixtures_Extract[[Player]:[Player]],0),MATCH(FPL_Combined[[#Headers],[Gameweek 17]],FPL_Fixtures_Extract[#Headers],0)))-4),Team_Key[[Full Name]:[Full Name]],0))&amp;RIGHT(INDEX(FPL_Fixtures_Extract[],MATCH($A400,FPL_Fixtures_Extract[[Player]:[Player]],0),MATCH(FPL_Combined[[#Headers],[Gameweek 17]],FPL_Fixtures_Extract[#Headers],0)),3))</f>
        <v>BOU(H) 1-2</v>
      </c>
      <c r="S400" t="str">
        <f ca="1">IF(RIGHT(FPL_Combined[[#Headers],[Gameweek 18]],2)&lt;$B$622,INDEX(FPL_Results_Extract[Gameweek 18],MATCH($A400,FPL_Results_Extract[[Player]:[Player]],0)),INDEX(Team_Key[[Abbreviation]:[Abbreviation]],MATCH(LEFT(INDEX(FPL_Fixtures_Extract[],MATCH($A400,FPL_Fixtures_Extract[[Player]:[Player]],0),MATCH(FPL_Combined[[#Headers],[Gameweek 18]],FPL_Fixtures_Extract[#Headers],0)),LEN(INDEX(FPL_Fixtures_Extract[],MATCH($A400,FPL_Fixtures_Extract[[Player]:[Player]],0),MATCH(FPL_Combined[[#Headers],[Gameweek 18]],FPL_Fixtures_Extract[#Headers],0)))-4),Team_Key[[Full Name]:[Full Name]],0))&amp;RIGHT(INDEX(FPL_Fixtures_Extract[],MATCH($A400,FPL_Fixtures_Extract[[Player]:[Player]],0),MATCH(FPL_Combined[[#Headers],[Gameweek 18]],FPL_Fixtures_Extract[#Headers],0)),3))</f>
        <v>SWA(A) 0-1</v>
      </c>
      <c r="T400" t="str">
        <f ca="1">IF(RIGHT(FPL_Combined[[#Headers],[Gameweek 19]],2)&lt;$B$622,INDEX(FPL_Results_Extract[Gameweek 19],MATCH($A400,FPL_Results_Extract[[Player]:[Player]],0)),INDEX(Team_Key[[Abbreviation]:[Abbreviation]],MATCH(LEFT(INDEX(FPL_Fixtures_Extract[],MATCH($A400,FPL_Fixtures_Extract[[Player]:[Player]],0),MATCH(FPL_Combined[[#Headers],[Gameweek 19]],FPL_Fixtures_Extract[#Headers],0)),LEN(INDEX(FPL_Fixtures_Extract[],MATCH($A400,FPL_Fixtures_Extract[[Player]:[Player]],0),MATCH(FPL_Combined[[#Headers],[Gameweek 19]],FPL_Fixtures_Extract[#Headers],0)))-4),Team_Key[[Full Name]:[Full Name]],0))&amp;RIGHT(INDEX(FPL_Fixtures_Extract[],MATCH($A400,FPL_Fixtures_Extract[[Player]:[Player]],0),MATCH(FPL_Combined[[#Headers],[Gameweek 19]],FPL_Fixtures_Extract[#Headers],0)),3))</f>
        <v>NEW(H) 1-0</v>
      </c>
      <c r="U400" t="str">
        <f ca="1">IF(RIGHT(FPL_Combined[[#Headers],[Gameweek 20]],2)&lt;$B$622,INDEX(FPL_Results_Extract[Gameweek 20],MATCH($A400,FPL_Results_Extract[[Player]:[Player]],0)),INDEX(Team_Key[[Abbreviation]:[Abbreviation]],MATCH(LEFT(INDEX(FPL_Fixtures_Extract[],MATCH($A400,FPL_Fixtures_Extract[[Player]:[Player]],0),MATCH(FPL_Combined[[#Headers],[Gameweek 20]],FPL_Fixtures_Extract[#Headers],0)),LEN(INDEX(FPL_Fixtures_Extract[],MATCH($A400,FPL_Fixtures_Extract[[Player]:[Player]],0),MATCH(FPL_Combined[[#Headers],[Gameweek 20]],FPL_Fixtures_Extract[#Headers],0)))-4),Team_Key[[Full Name]:[Full Name]],0))&amp;RIGHT(INDEX(FPL_Fixtures_Extract[],MATCH($A400,FPL_Fixtures_Extract[[Player]:[Player]],0),MATCH(FPL_Combined[[#Headers],[Gameweek 20]],FPL_Fixtures_Extract[#Headers],0)),3))</f>
        <v>STK(H) 2-1</v>
      </c>
      <c r="V400" t="str">
        <f ca="1">IF(RIGHT(FPL_Combined[[#Headers],[Gameweek 21]],2)&lt;$B$622,INDEX(FPL_Results_Extract[Gameweek 21],MATCH($A400,FPL_Results_Extract[[Player]:[Player]],0)),INDEX(Team_Key[[Abbreviation]:[Abbreviation]],MATCH(LEFT(INDEX(FPL_Fixtures_Extract[],MATCH($A400,FPL_Fixtures_Extract[[Player]:[Player]],0),MATCH(FPL_Combined[[#Headers],[Gameweek 21]],FPL_Fixtures_Extract[#Headers],0)),LEN(INDEX(FPL_Fixtures_Extract[],MATCH($A400,FPL_Fixtures_Extract[[Player]:[Player]],0),MATCH(FPL_Combined[[#Headers],[Gameweek 21]],FPL_Fixtures_Extract[#Headers],0)))-4),Team_Key[[Full Name]:[Full Name]],0))&amp;RIGHT(INDEX(FPL_Fixtures_Extract[],MATCH($A400,FPL_Fixtures_Extract[[Player]:[Player]],0),MATCH(FPL_Combined[[#Headers],[Gameweek 21]],FPL_Fixtures_Extract[#Headers],0)),3))</f>
        <v>CHE(A) 2-2</v>
      </c>
      <c r="W400" t="str">
        <f ca="1">IF(RIGHT(FPL_Combined[[#Headers],[Gameweek 22]],2)&lt;$B$622,INDEX(FPL_Results_Extract[Gameweek 22],MATCH($A400,FPL_Results_Extract[[Player]:[Player]],0)),INDEX(Team_Key[[Abbreviation]:[Abbreviation]],MATCH(LEFT(INDEX(FPL_Fixtures_Extract[],MATCH($A400,FPL_Fixtures_Extract[[Player]:[Player]],0),MATCH(FPL_Combined[[#Headers],[Gameweek 22]],FPL_Fixtures_Extract[#Headers],0)),LEN(INDEX(FPL_Fixtures_Extract[],MATCH($A400,FPL_Fixtures_Extract[[Player]:[Player]],0),MATCH(FPL_Combined[[#Headers],[Gameweek 22]],FPL_Fixtures_Extract[#Headers],0)))-4),Team_Key[[Full Name]:[Full Name]],0))&amp;RIGHT(INDEX(FPL_Fixtures_Extract[],MATCH($A400,FPL_Fixtures_Extract[[Player]:[Player]],0),MATCH(FPL_Combined[[#Headers],[Gameweek 22]],FPL_Fixtures_Extract[#Headers],0)),3))</f>
        <v>SOU(A) 0-3</v>
      </c>
      <c r="X400" t="str">
        <f ca="1">IF(RIGHT(FPL_Combined[[#Headers],[Gameweek 23]],2)&lt;$B$622,INDEX(FPL_Results_Extract[Gameweek 23],MATCH($A400,FPL_Results_Extract[[Player]:[Player]],0)),INDEX(Team_Key[[Abbreviation]:[Abbreviation]],MATCH(LEFT(INDEX(FPL_Fixtures_Extract[],MATCH($A400,FPL_Fixtures_Extract[[Player]:[Player]],0),MATCH(FPL_Combined[[#Headers],[Gameweek 23]],FPL_Fixtures_Extract[#Headers],0)),LEN(INDEX(FPL_Fixtures_Extract[],MATCH($A400,FPL_Fixtures_Extract[[Player]:[Player]],0),MATCH(FPL_Combined[[#Headers],[Gameweek 23]],FPL_Fixtures_Extract[#Headers],0)))-4),Team_Key[[Full Name]:[Full Name]],0))&amp;RIGHT(INDEX(FPL_Fixtures_Extract[],MATCH($A400,FPL_Fixtures_Extract[[Player]:[Player]],0),MATCH(FPL_Combined[[#Headers],[Gameweek 23]],FPL_Fixtures_Extract[#Headers],0)),3))</f>
        <v>AVL(H) 0-0</v>
      </c>
      <c r="Y400" t="str">
        <f ca="1">IF(RIGHT(FPL_Combined[[#Headers],[Gameweek 24]],2)&lt;$B$622,INDEX(FPL_Results_Extract[Team],MATCH($A400,FPL_Results_Extract[[Player]:[Player]],0)),INDEX(Team_Key[[Abbreviation]:[Abbreviation]],MATCH(LEFT(INDEX(FPL_Fixtures_Extract[],MATCH($A400,FPL_Fixtures_Extract[[Player]:[Player]],0),MATCH(FPL_Combined[[#Headers],[Gameweek 24]],FPL_Fixtures_Extract[#Headers],0)),LEN(INDEX(FPL_Fixtures_Extract[],MATCH($A400,FPL_Fixtures_Extract[[Player]:[Player]],0),MATCH(FPL_Combined[[#Headers],[Gameweek 24]],FPL_Fixtures_Extract[#Headers],0)))-4),Team_Key[[Full Name]:[Full Name]],0))&amp;RIGHT(INDEX(FPL_Fixtures_Extract[],MATCH($A400,FPL_Fixtures_Extract[[Player]:[Player]],0),MATCH(FPL_Combined[[#Headers],[Gameweek 24]],FPL_Fixtures_Extract[#Headers],0)),3))</f>
        <v>WBA</v>
      </c>
      <c r="Z400" t="str">
        <f ca="1">IF(RIGHT(FPL_Combined[[#Headers],[Gameweek 25]],2)&lt;$B$622,INDEX(FPL_Results_Extract[Player],MATCH($A400,FPL_Results_Extract[[Player]:[Player]],0)),INDEX(Team_Key[[Abbreviation]:[Abbreviation]],MATCH(LEFT(INDEX(FPL_Fixtures_Extract[],MATCH($A400,FPL_Fixtures_Extract[[Player]:[Player]],0),MATCH(FPL_Combined[[#Headers],[Gameweek 25]],FPL_Fixtures_Extract[#Headers],0)),LEN(INDEX(FPL_Fixtures_Extract[],MATCH($A400,FPL_Fixtures_Extract[[Player]:[Player]],0),MATCH(FPL_Combined[[#Headers],[Gameweek 25]],FPL_Fixtures_Extract[#Headers],0)))-4),Team_Key[[Full Name]:[Full Name]],0))&amp;RIGHT(INDEX(FPL_Fixtures_Extract[],MATCH($A400,FPL_Fixtures_Extract[[Player]:[Player]],0),MATCH(FPL_Combined[[#Headers],[Gameweek 25]],FPL_Fixtures_Extract[#Headers],0)),3))</f>
        <v>Morrison</v>
      </c>
      <c r="AA400" t="str">
        <f ca="1">IF(RIGHT(FPL_Combined[[#Headers],[Gameweek 26]],2)&lt;$B$622,INDEX(FPL_Results_Extract[Gameweek 01],MATCH($A400,FPL_Results_Extract[[Player]:[Player]],0)),INDEX(Team_Key[[Abbreviation]:[Abbreviation]],MATCH(LEFT(INDEX(FPL_Fixtures_Extract[],MATCH($A400,FPL_Fixtures_Extract[[Player]:[Player]],0),MATCH(FPL_Combined[[#Headers],[Gameweek 26]],FPL_Fixtures_Extract[#Headers],0)),LEN(INDEX(FPL_Fixtures_Extract[],MATCH($A400,FPL_Fixtures_Extract[[Player]:[Player]],0),MATCH(FPL_Combined[[#Headers],[Gameweek 26]],FPL_Fixtures_Extract[#Headers],0)))-4),Team_Key[[Full Name]:[Full Name]],0))&amp;RIGHT(INDEX(FPL_Fixtures_Extract[],MATCH($A400,FPL_Fixtures_Extract[[Player]:[Player]],0),MATCH(FPL_Combined[[#Headers],[Gameweek 26]],FPL_Fixtures_Extract[#Headers],0)),3))</f>
        <v>MCI(H) 0-3</v>
      </c>
      <c r="AB400" t="str">
        <f ca="1">IF(RIGHT(FPL_Combined[[#Headers],[Gameweek 27]],2)&lt;$B$622,INDEX(FPL_Results_Extract[Gameweek 02],MATCH($A400,FPL_Results_Extract[[Player]:[Player]],0)),INDEX(Team_Key[[Abbreviation]:[Abbreviation]],MATCH(LEFT(INDEX(FPL_Fixtures_Extract[],MATCH($A400,FPL_Fixtures_Extract[[Player]:[Player]],0),MATCH(FPL_Combined[[#Headers],[Gameweek 27]],FPL_Fixtures_Extract[#Headers],0)),LEN(INDEX(FPL_Fixtures_Extract[],MATCH($A400,FPL_Fixtures_Extract[[Player]:[Player]],0),MATCH(FPL_Combined[[#Headers],[Gameweek 27]],FPL_Fixtures_Extract[#Headers],0)))-4),Team_Key[[Full Name]:[Full Name]],0))&amp;RIGHT(INDEX(FPL_Fixtures_Extract[],MATCH($A400,FPL_Fixtures_Extract[[Player]:[Player]],0),MATCH(FPL_Combined[[#Headers],[Gameweek 27]],FPL_Fixtures_Extract[#Headers],0)),3))</f>
        <v>WAT(A) 0-0</v>
      </c>
      <c r="AC400" t="str">
        <f ca="1">IF(RIGHT(FPL_Combined[[#Headers],[Gameweek 28]],2)&lt;$B$622,INDEX(FPL_Results_Extract[Gameweek 03],MATCH($A400,FPL_Results_Extract[[Player]:[Player]],0)),INDEX(Team_Key[[Abbreviation]:[Abbreviation]],MATCH(LEFT(INDEX(FPL_Fixtures_Extract[],MATCH($A400,FPL_Fixtures_Extract[[Player]:[Player]],0),MATCH(FPL_Combined[[#Headers],[Gameweek 28]],FPL_Fixtures_Extract[#Headers],0)),LEN(INDEX(FPL_Fixtures_Extract[],MATCH($A400,FPL_Fixtures_Extract[[Player]:[Player]],0),MATCH(FPL_Combined[[#Headers],[Gameweek 28]],FPL_Fixtures_Extract[#Headers],0)))-4),Team_Key[[Full Name]:[Full Name]],0))&amp;RIGHT(INDEX(FPL_Fixtures_Extract[],MATCH($A400,FPL_Fixtures_Extract[[Player]:[Player]],0),MATCH(FPL_Combined[[#Headers],[Gameweek 28]],FPL_Fixtures_Extract[#Headers],0)),3))</f>
        <v>CHE(H) 2-3</v>
      </c>
      <c r="AD400" t="str">
        <f ca="1">IF(RIGHT(FPL_Combined[[#Headers],[Gameweek 29]],2)&lt;$B$622,INDEX(FPL_Results_Extract[Gameweek 04],MATCH($A400,FPL_Results_Extract[[Player]:[Player]],0)),INDEX(Team_Key[[Abbreviation]:[Abbreviation]],MATCH(LEFT(INDEX(FPL_Fixtures_Extract[],MATCH($A400,FPL_Fixtures_Extract[[Player]:[Player]],0),MATCH(FPL_Combined[[#Headers],[Gameweek 29]],FPL_Fixtures_Extract[#Headers],0)),LEN(INDEX(FPL_Fixtures_Extract[],MATCH($A400,FPL_Fixtures_Extract[[Player]:[Player]],0),MATCH(FPL_Combined[[#Headers],[Gameweek 29]],FPL_Fixtures_Extract[#Headers],0)))-4),Team_Key[[Full Name]:[Full Name]],0))&amp;RIGHT(INDEX(FPL_Fixtures_Extract[],MATCH($A400,FPL_Fixtures_Extract[[Player]:[Player]],0),MATCH(FPL_Combined[[#Headers],[Gameweek 29]],FPL_Fixtures_Extract[#Headers],0)),3))</f>
        <v>MUN(H)</v>
      </c>
      <c r="AE400" t="str">
        <f ca="1">IF(RIGHT(FPL_Combined[[#Headers],[Gameweek 30]],2)&lt;$B$622,INDEX(FPL_Results_Extract[Gameweek 05],MATCH($A400,FPL_Results_Extract[[Player]:[Player]],0)),INDEX(Team_Key[[Abbreviation]:[Abbreviation]],MATCH(LEFT(INDEX(FPL_Fixtures_Extract[],MATCH($A400,FPL_Fixtures_Extract[[Player]:[Player]],0),MATCH(FPL_Combined[[#Headers],[Gameweek 30]],FPL_Fixtures_Extract[#Headers],0)),LEN(INDEX(FPL_Fixtures_Extract[],MATCH($A400,FPL_Fixtures_Extract[[Player]:[Player]],0),MATCH(FPL_Combined[[#Headers],[Gameweek 30]],FPL_Fixtures_Extract[#Headers],0)))-4),Team_Key[[Full Name]:[Full Name]],0))&amp;RIGHT(INDEX(FPL_Fixtures_Extract[],MATCH($A400,FPL_Fixtures_Extract[[Player]:[Player]],0),MATCH(FPL_Combined[[#Headers],[Gameweek 30]],FPL_Fixtures_Extract[#Headers],0)),3))</f>
        <v>ARS(A)</v>
      </c>
      <c r="AF400" t="str">
        <f ca="1">IF(RIGHT(FPL_Combined[[#Headers],[Gameweek 31]],2)&lt;$B$622,INDEX(FPL_Results_Extract[Gameweek 06],MATCH($A400,FPL_Results_Extract[[Player]:[Player]],0)),INDEX(Team_Key[[Abbreviation]:[Abbreviation]],MATCH(LEFT(INDEX(FPL_Fixtures_Extract[],MATCH($A400,FPL_Fixtures_Extract[[Player]:[Player]],0),MATCH(FPL_Combined[[#Headers],[Gameweek 31]],FPL_Fixtures_Extract[#Headers],0)),LEN(INDEX(FPL_Fixtures_Extract[],MATCH($A400,FPL_Fixtures_Extract[[Player]:[Player]],0),MATCH(FPL_Combined[[#Headers],[Gameweek 31]],FPL_Fixtures_Extract[#Headers],0)))-4),Team_Key[[Full Name]:[Full Name]],0))&amp;RIGHT(INDEX(FPL_Fixtures_Extract[],MATCH($A400,FPL_Fixtures_Extract[[Player]:[Player]],0),MATCH(FPL_Combined[[#Headers],[Gameweek 31]],FPL_Fixtures_Extract[#Headers],0)),3))</f>
        <v>NOR(H)</v>
      </c>
      <c r="AG400" t="str">
        <f ca="1">IF(RIGHT(FPL_Combined[[#Headers],[Gameweek 32]],2)&lt;$B$622,INDEX(FPL_Results_Extract[Gameweek 07],MATCH($A400,FPL_Results_Extract[[Player]:[Player]],0)),INDEX(Team_Key[[Abbreviation]:[Abbreviation]],MATCH(LEFT(INDEX(FPL_Fixtures_Extract[],MATCH($A400,FPL_Fixtures_Extract[[Player]:[Player]],0),MATCH(FPL_Combined[[#Headers],[Gameweek 32]],FPL_Fixtures_Extract[#Headers],0)),LEN(INDEX(FPL_Fixtures_Extract[],MATCH($A400,FPL_Fixtures_Extract[[Player]:[Player]],0),MATCH(FPL_Combined[[#Headers],[Gameweek 32]],FPL_Fixtures_Extract[#Headers],0)))-4),Team_Key[[Full Name]:[Full Name]],0))&amp;RIGHT(INDEX(FPL_Fixtures_Extract[],MATCH($A400,FPL_Fixtures_Extract[[Player]:[Player]],0),MATCH(FPL_Combined[[#Headers],[Gameweek 32]],FPL_Fixtures_Extract[#Headers],0)),3))</f>
        <v>SUN(A)</v>
      </c>
      <c r="AH400" t="str">
        <f ca="1">IF(RIGHT(FPL_Combined[[#Headers],[Gameweek 33]],2)&lt;$B$622,INDEX(FPL_Results_Extract[Gameweek 08],MATCH($A400,FPL_Results_Extract[[Player]:[Player]],0)),INDEX(Team_Key[[Abbreviation]:[Abbreviation]],MATCH(LEFT(INDEX(FPL_Fixtures_Extract[],MATCH($A400,FPL_Fixtures_Extract[[Player]:[Player]],0),MATCH(FPL_Combined[[#Headers],[Gameweek 33]],FPL_Fixtures_Extract[#Headers],0)),LEN(INDEX(FPL_Fixtures_Extract[],MATCH($A400,FPL_Fixtures_Extract[[Player]:[Player]],0),MATCH(FPL_Combined[[#Headers],[Gameweek 33]],FPL_Fixtures_Extract[#Headers],0)))-4),Team_Key[[Full Name]:[Full Name]],0))&amp;RIGHT(INDEX(FPL_Fixtures_Extract[],MATCH($A400,FPL_Fixtures_Extract[[Player]:[Player]],0),MATCH(FPL_Combined[[#Headers],[Gameweek 33]],FPL_Fixtures_Extract[#Headers],0)),3))</f>
        <v>MCI(A)</v>
      </c>
      <c r="AI400" t="str">
        <f ca="1">IF(RIGHT(FPL_Combined[[#Headers],[Gameweek 34]],2)&lt;$B$622,INDEX(FPL_Results_Extract[Gameweek 09],MATCH($A400,FPL_Results_Extract[[Player]:[Player]],0)),INDEX(Team_Key[[Abbreviation]:[Abbreviation]],MATCH(LEFT(INDEX(FPL_Fixtures_Extract[],MATCH($A400,FPL_Fixtures_Extract[[Player]:[Player]],0),MATCH(FPL_Combined[[#Headers],[Gameweek 34]],FPL_Fixtures_Extract[#Headers],0)),LEN(INDEX(FPL_Fixtures_Extract[],MATCH($A400,FPL_Fixtures_Extract[[Player]:[Player]],0),MATCH(FPL_Combined[[#Headers],[Gameweek 34]],FPL_Fixtures_Extract[#Headers],0)))-4),Team_Key[[Full Name]:[Full Name]],0))&amp;RIGHT(INDEX(FPL_Fixtures_Extract[],MATCH($A400,FPL_Fixtures_Extract[[Player]:[Player]],0),MATCH(FPL_Combined[[#Headers],[Gameweek 34]],FPL_Fixtures_Extract[#Headers],0)),3))</f>
        <v>WAT(H)</v>
      </c>
      <c r="AJ400" t="str">
        <f ca="1">IF(RIGHT(FPL_Combined[[#Headers],[Gameweek 35]],2)&lt;$B$622,INDEX(FPL_Results_Extract[Gameweek 10],MATCH($A400,FPL_Results_Extract[[Player]:[Player]],0)),INDEX(Team_Key[[Abbreviation]:[Abbreviation]],MATCH(LEFT(INDEX(FPL_Fixtures_Extract[],MATCH($A400,FPL_Fixtures_Extract[[Player]:[Player]],0),MATCH(FPL_Combined[[#Headers],[Gameweek 35]],FPL_Fixtures_Extract[#Headers],0)),LEN(INDEX(FPL_Fixtures_Extract[],MATCH($A400,FPL_Fixtures_Extract[[Player]:[Player]],0),MATCH(FPL_Combined[[#Headers],[Gameweek 35]],FPL_Fixtures_Extract[#Headers],0)))-4),Team_Key[[Full Name]:[Full Name]],0))&amp;RIGHT(INDEX(FPL_Fixtures_Extract[],MATCH($A400,FPL_Fixtures_Extract[[Player]:[Player]],0),MATCH(FPL_Combined[[#Headers],[Gameweek 35]],FPL_Fixtures_Extract[#Headers],0)),3))</f>
        <v>TOT(A)</v>
      </c>
      <c r="AK400" t="str">
        <f ca="1">IF(RIGHT(FPL_Combined[[#Headers],[Gameweek 36]],2)&lt;$B$622,INDEX(FPL_Results_Extract[Gameweek 11],MATCH($A400,FPL_Results_Extract[[Player]:[Player]],0)),INDEX(Team_Key[[Abbreviation]:[Abbreviation]],MATCH(LEFT(INDEX(FPL_Fixtures_Extract[],MATCH($A400,FPL_Fixtures_Extract[[Player]:[Player]],0),MATCH(FPL_Combined[[#Headers],[Gameweek 36]],FPL_Fixtures_Extract[#Headers],0)),LEN(INDEX(FPL_Fixtures_Extract[],MATCH($A400,FPL_Fixtures_Extract[[Player]:[Player]],0),MATCH(FPL_Combined[[#Headers],[Gameweek 36]],FPL_Fixtures_Extract[#Headers],0)))-4),Team_Key[[Full Name]:[Full Name]],0))&amp;RIGHT(INDEX(FPL_Fixtures_Extract[],MATCH($A400,FPL_Fixtures_Extract[[Player]:[Player]],0),MATCH(FPL_Combined[[#Headers],[Gameweek 36]],FPL_Fixtures_Extract[#Headers],0)),3))</f>
        <v>WHU(H)</v>
      </c>
      <c r="AL400" t="str">
        <f ca="1">IF(RIGHT(FPL_Combined[[#Headers],[Gameweek 37]],2)&lt;$B$622,INDEX(FPL_Results_Extract[Gameweek 12],MATCH($A400,FPL_Results_Extract[[Player]:[Player]],0)),INDEX(Team_Key[[Abbreviation]:[Abbreviation]],MATCH(LEFT(INDEX(FPL_Fixtures_Extract[],MATCH($A400,FPL_Fixtures_Extract[[Player]:[Player]],0),MATCH(FPL_Combined[[#Headers],[Gameweek 37]],FPL_Fixtures_Extract[#Headers],0)),LEN(INDEX(FPL_Fixtures_Extract[],MATCH($A400,FPL_Fixtures_Extract[[Player]:[Player]],0),MATCH(FPL_Combined[[#Headers],[Gameweek 37]],FPL_Fixtures_Extract[#Headers],0)))-4),Team_Key[[Full Name]:[Full Name]],0))&amp;RIGHT(INDEX(FPL_Fixtures_Extract[],MATCH($A400,FPL_Fixtures_Extract[[Player]:[Player]],0),MATCH(FPL_Combined[[#Headers],[Gameweek 37]],FPL_Fixtures_Extract[#Headers],0)),3))</f>
        <v>BOU(A)</v>
      </c>
      <c r="AM400" t="str">
        <f ca="1">IF(RIGHT(FPL_Combined[[#Headers],[Gameweek 38]],2)&lt;$B$622,INDEX(FPL_Results_Extract[Gameweek 13],MATCH($A400,FPL_Results_Extract[[Player]:[Player]],0)),INDEX(Team_Key[[Abbreviation]:[Abbreviation]],MATCH(LEFT(INDEX(FPL_Fixtures_Extract[],MATCH($A400,FPL_Fixtures_Extract[[Player]:[Player]],0),MATCH(FPL_Combined[[#Headers],[Gameweek 38]],FPL_Fixtures_Extract[#Headers],0)),LEN(INDEX(FPL_Fixtures_Extract[],MATCH($A400,FPL_Fixtures_Extract[[Player]:[Player]],0),MATCH(FPL_Combined[[#Headers],[Gameweek 38]],FPL_Fixtures_Extract[#Headers],0)))-4),Team_Key[[Full Name]:[Full Name]],0))&amp;RIGHT(INDEX(FPL_Fixtures_Extract[],MATCH($A400,FPL_Fixtures_Extract[[Player]:[Player]],0),MATCH(FPL_Combined[[#Headers],[Gameweek 38]],FPL_Fixtures_Extract[#Headers],0)),3))</f>
        <v>LIV(H)</v>
      </c>
    </row>
    <row r="401" spans="1:39" x14ac:dyDescent="0.45">
      <c r="A401" t="s">
        <v>202</v>
      </c>
      <c r="B401" t="str">
        <f ca="1">IF(RIGHT(FPL_Combined[[#Headers],[Gameweek 01]],2)&lt;$B$622,INDEX(FPL_Results_Extract[Gameweek 01],MATCH($A401,FPL_Results_Extract[[Player]:[Player]],0)),INDEX(Team_Key[[Abbreviation]:[Abbreviation]],MATCH(LEFT(INDEX(FPL_Fixtures_Extract[],MATCH($A401,FPL_Fixtures_Extract[[Player]:[Player]],0),MATCH(FPL_Combined[[#Headers],[Gameweek 01]],FPL_Fixtures_Extract[#Headers],0)),LEN(INDEX(FPL_Fixtures_Extract[],MATCH($A401,FPL_Fixtures_Extract[[Player]:[Player]],0),MATCH(FPL_Combined[[#Headers],[Gameweek 01]],FPL_Fixtures_Extract[#Headers],0)))-4),Team_Key[[Full Name]:[Full Name]],0))&amp;RIGHT(INDEX(FPL_Fixtures_Extract[],MATCH($A401,FPL_Fixtures_Extract[[Player]:[Player]],0),MATCH(FPL_Combined[[#Headers],[Gameweek 01]],FPL_Fixtures_Extract[#Headers],0)),3))</f>
        <v>SWA(H) 2-2</v>
      </c>
      <c r="C401" t="str">
        <f ca="1">IF(RIGHT(FPL_Combined[[#Headers],[Gameweek 02]],2)&lt;$B$622,INDEX(FPL_Results_Extract[Gameweek 02],MATCH($A401,FPL_Results_Extract[[Player]:[Player]],0)),INDEX(Team_Key[[Abbreviation]:[Abbreviation]],MATCH(LEFT(INDEX(FPL_Fixtures_Extract[],MATCH($A401,FPL_Fixtures_Extract[[Player]:[Player]],0),MATCH(FPL_Combined[[#Headers],[Gameweek 02]],FPL_Fixtures_Extract[#Headers],0)),LEN(INDEX(FPL_Fixtures_Extract[],MATCH($A401,FPL_Fixtures_Extract[[Player]:[Player]],0),MATCH(FPL_Combined[[#Headers],[Gameweek 02]],FPL_Fixtures_Extract[#Headers],0)))-4),Team_Key[[Full Name]:[Full Name]],0))&amp;RIGHT(INDEX(FPL_Fixtures_Extract[],MATCH($A401,FPL_Fixtures_Extract[[Player]:[Player]],0),MATCH(FPL_Combined[[#Headers],[Gameweek 02]],FPL_Fixtures_Extract[#Headers],0)),3))</f>
        <v>MCI(A) 0-3</v>
      </c>
      <c r="D401" t="str">
        <f ca="1">IF(RIGHT(FPL_Combined[[#Headers],[Gameweek 03]],2)&lt;$B$622,INDEX(FPL_Results_Extract[Gameweek 03],MATCH($A401,FPL_Results_Extract[[Player]:[Player]],0)),INDEX(Team_Key[[Abbreviation]:[Abbreviation]],MATCH(LEFT(INDEX(FPL_Fixtures_Extract[],MATCH($A401,FPL_Fixtures_Extract[[Player]:[Player]],0),MATCH(FPL_Combined[[#Headers],[Gameweek 03]],FPL_Fixtures_Extract[#Headers],0)),LEN(INDEX(FPL_Fixtures_Extract[],MATCH($A401,FPL_Fixtures_Extract[[Player]:[Player]],0),MATCH(FPL_Combined[[#Headers],[Gameweek 03]],FPL_Fixtures_Extract[#Headers],0)))-4),Team_Key[[Full Name]:[Full Name]],0))&amp;RIGHT(INDEX(FPL_Fixtures_Extract[],MATCH($A401,FPL_Fixtures_Extract[[Player]:[Player]],0),MATCH(FPL_Combined[[#Headers],[Gameweek 03]],FPL_Fixtures_Extract[#Headers],0)),3))</f>
        <v>WBA(A) 3-2</v>
      </c>
      <c r="E401" t="str">
        <f ca="1">IF(RIGHT(FPL_Combined[[#Headers],[Gameweek 04]],2)&lt;$B$622,INDEX(FPL_Results_Extract[Gameweek 04],MATCH($A401,FPL_Results_Extract[[Player]:[Player]],0)),INDEX(Team_Key[[Abbreviation]:[Abbreviation]],MATCH(LEFT(INDEX(FPL_Fixtures_Extract[],MATCH($A401,FPL_Fixtures_Extract[[Player]:[Player]],0),MATCH(FPL_Combined[[#Headers],[Gameweek 04]],FPL_Fixtures_Extract[#Headers],0)),LEN(INDEX(FPL_Fixtures_Extract[],MATCH($A401,FPL_Fixtures_Extract[[Player]:[Player]],0),MATCH(FPL_Combined[[#Headers],[Gameweek 04]],FPL_Fixtures_Extract[#Headers],0)))-4),Team_Key[[Full Name]:[Full Name]],0))&amp;RIGHT(INDEX(FPL_Fixtures_Extract[],MATCH($A401,FPL_Fixtures_Extract[[Player]:[Player]],0),MATCH(FPL_Combined[[#Headers],[Gameweek 04]],FPL_Fixtures_Extract[#Headers],0)),3))</f>
        <v>CRY(H) 1-2</v>
      </c>
      <c r="F401" t="str">
        <f ca="1">IF(RIGHT(FPL_Combined[[#Headers],[Gameweek 05]],2)&lt;$B$622,INDEX(FPL_Results_Extract[Gameweek 05],MATCH($A401,FPL_Results_Extract[[Player]:[Player]],0)),INDEX(Team_Key[[Abbreviation]:[Abbreviation]],MATCH(LEFT(INDEX(FPL_Fixtures_Extract[],MATCH($A401,FPL_Fixtures_Extract[[Player]:[Player]],0),MATCH(FPL_Combined[[#Headers],[Gameweek 05]],FPL_Fixtures_Extract[#Headers],0)),LEN(INDEX(FPL_Fixtures_Extract[],MATCH($A401,FPL_Fixtures_Extract[[Player]:[Player]],0),MATCH(FPL_Combined[[#Headers],[Gameweek 05]],FPL_Fixtures_Extract[#Headers],0)))-4),Team_Key[[Full Name]:[Full Name]],0))&amp;RIGHT(INDEX(FPL_Fixtures_Extract[],MATCH($A401,FPL_Fixtures_Extract[[Player]:[Player]],0),MATCH(FPL_Combined[[#Headers],[Gameweek 05]],FPL_Fixtures_Extract[#Headers],0)),3))</f>
        <v>NEW(H) 2-0</v>
      </c>
      <c r="G401" t="str">
        <f ca="1">IF(RIGHT(FPL_Combined[[#Headers],[Gameweek 06]],2)&lt;$B$622,INDEX(FPL_Results_Extract[Gameweek 06],MATCH($A401,FPL_Results_Extract[[Player]:[Player]],0)),INDEX(Team_Key[[Abbreviation]:[Abbreviation]],MATCH(LEFT(INDEX(FPL_Fixtures_Extract[],MATCH($A401,FPL_Fixtures_Extract[[Player]:[Player]],0),MATCH(FPL_Combined[[#Headers],[Gameweek 06]],FPL_Fixtures_Extract[#Headers],0)),LEN(INDEX(FPL_Fixtures_Extract[],MATCH($A401,FPL_Fixtures_Extract[[Player]:[Player]],0),MATCH(FPL_Combined[[#Headers],[Gameweek 06]],FPL_Fixtures_Extract[#Headers],0)))-4),Team_Key[[Full Name]:[Full Name]],0))&amp;RIGHT(INDEX(FPL_Fixtures_Extract[],MATCH($A401,FPL_Fixtures_Extract[[Player]:[Player]],0),MATCH(FPL_Combined[[#Headers],[Gameweek 06]],FPL_Fixtures_Extract[#Headers],0)),3))</f>
        <v>MCI(A) 2-1</v>
      </c>
      <c r="H401" t="str">
        <f ca="1">IF(RIGHT(FPL_Combined[[#Headers],[Gameweek 07]],2)&lt;$B$622,INDEX(FPL_Results_Extract[Gameweek 07],MATCH($A401,FPL_Results_Extract[[Player]:[Player]],0)),INDEX(Team_Key[[Abbreviation]:[Abbreviation]],MATCH(LEFT(INDEX(FPL_Fixtures_Extract[],MATCH($A401,FPL_Fixtures_Extract[[Player]:[Player]],0),MATCH(FPL_Combined[[#Headers],[Gameweek 07]],FPL_Fixtures_Extract[#Headers],0)),LEN(INDEX(FPL_Fixtures_Extract[],MATCH($A401,FPL_Fixtures_Extract[[Player]:[Player]],0),MATCH(FPL_Combined[[#Headers],[Gameweek 07]],FPL_Fixtures_Extract[#Headers],0)))-4),Team_Key[[Full Name]:[Full Name]],0))&amp;RIGHT(INDEX(FPL_Fixtures_Extract[],MATCH($A401,FPL_Fixtures_Extract[[Player]:[Player]],0),MATCH(FPL_Combined[[#Headers],[Gameweek 07]],FPL_Fixtures_Extract[#Headers],0)),3))</f>
        <v>NOR(H) 2-2</v>
      </c>
      <c r="I401" t="str">
        <f ca="1">IF(RIGHT(FPL_Combined[[#Headers],[Gameweek 08]],2)&lt;$B$622,INDEX(FPL_Results_Extract[Gameweek 08],MATCH($A401,FPL_Results_Extract[[Player]:[Player]],0)),INDEX(Team_Key[[Abbreviation]:[Abbreviation]],MATCH(LEFT(INDEX(FPL_Fixtures_Extract[],MATCH($A401,FPL_Fixtures_Extract[[Player]:[Player]],0),MATCH(FPL_Combined[[#Headers],[Gameweek 08]],FPL_Fixtures_Extract[#Headers],0)),LEN(INDEX(FPL_Fixtures_Extract[],MATCH($A401,FPL_Fixtures_Extract[[Player]:[Player]],0),MATCH(FPL_Combined[[#Headers],[Gameweek 08]],FPL_Fixtures_Extract[#Headers],0)))-4),Team_Key[[Full Name]:[Full Name]],0))&amp;RIGHT(INDEX(FPL_Fixtures_Extract[],MATCH($A401,FPL_Fixtures_Extract[[Player]:[Player]],0),MATCH(FPL_Combined[[#Headers],[Gameweek 08]],FPL_Fixtures_Extract[#Headers],0)),3))</f>
        <v>SUN(A) 2-2</v>
      </c>
      <c r="J401" t="str">
        <f ca="1">IF(RIGHT(FPL_Combined[[#Headers],[Gameweek 09]],2)&lt;$B$622,INDEX(FPL_Results_Extract[Gameweek 09],MATCH($A401,FPL_Results_Extract[[Player]:[Player]],0)),INDEX(Team_Key[[Abbreviation]:[Abbreviation]],MATCH(LEFT(INDEX(FPL_Fixtures_Extract[],MATCH($A401,FPL_Fixtures_Extract[[Player]:[Player]],0),MATCH(FPL_Combined[[#Headers],[Gameweek 09]],FPL_Fixtures_Extract[#Headers],0)),LEN(INDEX(FPL_Fixtures_Extract[],MATCH($A401,FPL_Fixtures_Extract[[Player]:[Player]],0),MATCH(FPL_Combined[[#Headers],[Gameweek 09]],FPL_Fixtures_Extract[#Headers],0)))-4),Team_Key[[Full Name]:[Full Name]],0))&amp;RIGHT(INDEX(FPL_Fixtures_Extract[],MATCH($A401,FPL_Fixtures_Extract[[Player]:[Player]],0),MATCH(FPL_Combined[[#Headers],[Gameweek 09]],FPL_Fixtures_Extract[#Headers],0)),3))</f>
        <v>CRY(A) 3-1</v>
      </c>
      <c r="K401" t="str">
        <f ca="1">IF(RIGHT(FPL_Combined[[#Headers],[Gameweek 10]],2)&lt;$B$622,INDEX(FPL_Results_Extract[Gameweek 10],MATCH($A401,FPL_Results_Extract[[Player]:[Player]],0)),INDEX(Team_Key[[Abbreviation]:[Abbreviation]],MATCH(LEFT(INDEX(FPL_Fixtures_Extract[],MATCH($A401,FPL_Fixtures_Extract[[Player]:[Player]],0),MATCH(FPL_Combined[[#Headers],[Gameweek 10]],FPL_Fixtures_Extract[#Headers],0)),LEN(INDEX(FPL_Fixtures_Extract[],MATCH($A401,FPL_Fixtures_Extract[[Player]:[Player]],0),MATCH(FPL_Combined[[#Headers],[Gameweek 10]],FPL_Fixtures_Extract[#Headers],0)))-4),Team_Key[[Full Name]:[Full Name]],0))&amp;RIGHT(INDEX(FPL_Fixtures_Extract[],MATCH($A401,FPL_Fixtures_Extract[[Player]:[Player]],0),MATCH(FPL_Combined[[#Headers],[Gameweek 10]],FPL_Fixtures_Extract[#Headers],0)),3))</f>
        <v>CHE(H) 2-1</v>
      </c>
      <c r="L401" t="str">
        <f ca="1">IF(RIGHT(FPL_Combined[[#Headers],[Gameweek 11]],2)&lt;$B$622,INDEX(FPL_Results_Extract[Gameweek 11],MATCH($A401,FPL_Results_Extract[[Player]:[Player]],0)),INDEX(Team_Key[[Abbreviation]:[Abbreviation]],MATCH(LEFT(INDEX(FPL_Fixtures_Extract[],MATCH($A401,FPL_Fixtures_Extract[[Player]:[Player]],0),MATCH(FPL_Combined[[#Headers],[Gameweek 11]],FPL_Fixtures_Extract[#Headers],0)),LEN(INDEX(FPL_Fixtures_Extract[],MATCH($A401,FPL_Fixtures_Extract[[Player]:[Player]],0),MATCH(FPL_Combined[[#Headers],[Gameweek 11]],FPL_Fixtures_Extract[#Headers],0)))-4),Team_Key[[Full Name]:[Full Name]],0))&amp;RIGHT(INDEX(FPL_Fixtures_Extract[],MATCH($A401,FPL_Fixtures_Extract[[Player]:[Player]],0),MATCH(FPL_Combined[[#Headers],[Gameweek 11]],FPL_Fixtures_Extract[#Headers],0)),3))</f>
        <v>WAT(A) 0-2</v>
      </c>
      <c r="M401" t="str">
        <f ca="1">IF(RIGHT(FPL_Combined[[#Headers],[Gameweek 12]],2)&lt;$B$622,INDEX(FPL_Results_Extract[Gameweek 12],MATCH($A401,FPL_Results_Extract[[Player]:[Player]],0)),INDEX(Team_Key[[Abbreviation]:[Abbreviation]],MATCH(LEFT(INDEX(FPL_Fixtures_Extract[],MATCH($A401,FPL_Fixtures_Extract[[Player]:[Player]],0),MATCH(FPL_Combined[[#Headers],[Gameweek 12]],FPL_Fixtures_Extract[#Headers],0)),LEN(INDEX(FPL_Fixtures_Extract[],MATCH($A401,FPL_Fixtures_Extract[[Player]:[Player]],0),MATCH(FPL_Combined[[#Headers],[Gameweek 12]],FPL_Fixtures_Extract[#Headers],0)))-4),Team_Key[[Full Name]:[Full Name]],0))&amp;RIGHT(INDEX(FPL_Fixtures_Extract[],MATCH($A401,FPL_Fixtures_Extract[[Player]:[Player]],0),MATCH(FPL_Combined[[#Headers],[Gameweek 12]],FPL_Fixtures_Extract[#Headers],0)),3))</f>
        <v>EVE(H) 1-1</v>
      </c>
      <c r="N401" t="str">
        <f ca="1">IF(RIGHT(FPL_Combined[[#Headers],[Gameweek 13]],2)&lt;$B$622,INDEX(FPL_Results_Extract[Gameweek 13],MATCH($A401,FPL_Results_Extract[[Player]:[Player]],0)),INDEX(Team_Key[[Abbreviation]:[Abbreviation]],MATCH(LEFT(INDEX(FPL_Fixtures_Extract[],MATCH($A401,FPL_Fixtures_Extract[[Player]:[Player]],0),MATCH(FPL_Combined[[#Headers],[Gameweek 13]],FPL_Fixtures_Extract[#Headers],0)),LEN(INDEX(FPL_Fixtures_Extract[],MATCH($A401,FPL_Fixtures_Extract[[Player]:[Player]],0),MATCH(FPL_Combined[[#Headers],[Gameweek 13]],FPL_Fixtures_Extract[#Headers],0)))-4),Team_Key[[Full Name]:[Full Name]],0))&amp;RIGHT(INDEX(FPL_Fixtures_Extract[],MATCH($A401,FPL_Fixtures_Extract[[Player]:[Player]],0),MATCH(FPL_Combined[[#Headers],[Gameweek 13]],FPL_Fixtures_Extract[#Headers],0)),3))</f>
        <v>TOT(A) 1-4</v>
      </c>
      <c r="O401" t="str">
        <f ca="1">IF(RIGHT(FPL_Combined[[#Headers],[Gameweek 14]],2)&lt;$B$622,INDEX(FPL_Results_Extract[Gameweek 14],MATCH($A401,FPL_Results_Extract[[Player]:[Player]],0)),INDEX(Team_Key[[Abbreviation]:[Abbreviation]],MATCH(LEFT(INDEX(FPL_Fixtures_Extract[],MATCH($A401,FPL_Fixtures_Extract[[Player]:[Player]],0),MATCH(FPL_Combined[[#Headers],[Gameweek 14]],FPL_Fixtures_Extract[#Headers],0)),LEN(INDEX(FPL_Fixtures_Extract[],MATCH($A401,FPL_Fixtures_Extract[[Player]:[Player]],0),MATCH(FPL_Combined[[#Headers],[Gameweek 14]],FPL_Fixtures_Extract[#Headers],0)))-4),Team_Key[[Full Name]:[Full Name]],0))&amp;RIGHT(INDEX(FPL_Fixtures_Extract[],MATCH($A401,FPL_Fixtures_Extract[[Player]:[Player]],0),MATCH(FPL_Combined[[#Headers],[Gameweek 14]],FPL_Fixtures_Extract[#Headers],0)),3))</f>
        <v>WBA(H) 1-1</v>
      </c>
      <c r="P401" t="str">
        <f ca="1">IF(RIGHT(FPL_Combined[[#Headers],[Gameweek 15]],2)&lt;$B$622,INDEX(FPL_Results_Extract[Gameweek 15],MATCH($A401,FPL_Results_Extract[[Player]:[Player]],0)),INDEX(Team_Key[[Abbreviation]:[Abbreviation]],MATCH(LEFT(INDEX(FPL_Fixtures_Extract[],MATCH($A401,FPL_Fixtures_Extract[[Player]:[Player]],0),MATCH(FPL_Combined[[#Headers],[Gameweek 15]],FPL_Fixtures_Extract[#Headers],0)),LEN(INDEX(FPL_Fixtures_Extract[],MATCH($A401,FPL_Fixtures_Extract[[Player]:[Player]],0),MATCH(FPL_Combined[[#Headers],[Gameweek 15]],FPL_Fixtures_Extract[#Headers],0)))-4),Team_Key[[Full Name]:[Full Name]],0))&amp;RIGHT(INDEX(FPL_Fixtures_Extract[],MATCH($A401,FPL_Fixtures_Extract[[Player]:[Player]],0),MATCH(FPL_Combined[[#Headers],[Gameweek 15]],FPL_Fixtures_Extract[#Headers],0)),3))</f>
        <v>MUN(A) 0-0</v>
      </c>
      <c r="Q401" t="str">
        <f ca="1">IF(RIGHT(FPL_Combined[[#Headers],[Gameweek 16]],2)&lt;$B$622,INDEX(FPL_Results_Extract[Gameweek 16],MATCH($A401,FPL_Results_Extract[[Player]:[Player]],0)),INDEX(Team_Key[[Abbreviation]:[Abbreviation]],MATCH(LEFT(INDEX(FPL_Fixtures_Extract[],MATCH($A401,FPL_Fixtures_Extract[[Player]:[Player]],0),MATCH(FPL_Combined[[#Headers],[Gameweek 16]],FPL_Fixtures_Extract[#Headers],0)),LEN(INDEX(FPL_Fixtures_Extract[],MATCH($A401,FPL_Fixtures_Extract[[Player]:[Player]],0),MATCH(FPL_Combined[[#Headers],[Gameweek 16]],FPL_Fixtures_Extract[#Headers],0)))-4),Team_Key[[Full Name]:[Full Name]],0))&amp;RIGHT(INDEX(FPL_Fixtures_Extract[],MATCH($A401,FPL_Fixtures_Extract[[Player]:[Player]],0),MATCH(FPL_Combined[[#Headers],[Gameweek 16]],FPL_Fixtures_Extract[#Headers],0)),3))</f>
        <v>STK(H) 0-0</v>
      </c>
      <c r="R401" t="str">
        <f ca="1">IF(RIGHT(FPL_Combined[[#Headers],[Gameweek 17]],2)&lt;$B$622,INDEX(FPL_Results_Extract[Gameweek 17],MATCH($A401,FPL_Results_Extract[[Player]:[Player]],0)),INDEX(Team_Key[[Abbreviation]:[Abbreviation]],MATCH(LEFT(INDEX(FPL_Fixtures_Extract[],MATCH($A401,FPL_Fixtures_Extract[[Player]:[Player]],0),MATCH(FPL_Combined[[#Headers],[Gameweek 17]],FPL_Fixtures_Extract[#Headers],0)),LEN(INDEX(FPL_Fixtures_Extract[],MATCH($A401,FPL_Fixtures_Extract[[Player]:[Player]],0),MATCH(FPL_Combined[[#Headers],[Gameweek 17]],FPL_Fixtures_Extract[#Headers],0)))-4),Team_Key[[Full Name]:[Full Name]],0))&amp;RIGHT(INDEX(FPL_Fixtures_Extract[],MATCH($A401,FPL_Fixtures_Extract[[Player]:[Player]],0),MATCH(FPL_Combined[[#Headers],[Gameweek 17]],FPL_Fixtures_Extract[#Headers],0)),3))</f>
        <v>SWA(A) 0-0</v>
      </c>
      <c r="S401" t="str">
        <f ca="1">IF(RIGHT(FPL_Combined[[#Headers],[Gameweek 18]],2)&lt;$B$622,INDEX(FPL_Results_Extract[Gameweek 18],MATCH($A401,FPL_Results_Extract[[Player]:[Player]],0)),INDEX(Team_Key[[Abbreviation]:[Abbreviation]],MATCH(LEFT(INDEX(FPL_Fixtures_Extract[],MATCH($A401,FPL_Fixtures_Extract[[Player]:[Player]],0),MATCH(FPL_Combined[[#Headers],[Gameweek 18]],FPL_Fixtures_Extract[#Headers],0)),LEN(INDEX(FPL_Fixtures_Extract[],MATCH($A401,FPL_Fixtures_Extract[[Player]:[Player]],0),MATCH(FPL_Combined[[#Headers],[Gameweek 18]],FPL_Fixtures_Extract[#Headers],0)))-4),Team_Key[[Full Name]:[Full Name]],0))&amp;RIGHT(INDEX(FPL_Fixtures_Extract[],MATCH($A401,FPL_Fixtures_Extract[[Player]:[Player]],0),MATCH(FPL_Combined[[#Headers],[Gameweek 18]],FPL_Fixtures_Extract[#Headers],0)),3))</f>
        <v>AVL(A) 1-1</v>
      </c>
      <c r="T401" t="str">
        <f ca="1">IF(RIGHT(FPL_Combined[[#Headers],[Gameweek 19]],2)&lt;$B$622,INDEX(FPL_Results_Extract[Gameweek 19],MATCH($A401,FPL_Results_Extract[[Player]:[Player]],0)),INDEX(Team_Key[[Abbreviation]:[Abbreviation]],MATCH(LEFT(INDEX(FPL_Fixtures_Extract[],MATCH($A401,FPL_Fixtures_Extract[[Player]:[Player]],0),MATCH(FPL_Combined[[#Headers],[Gameweek 19]],FPL_Fixtures_Extract[#Headers],0)),LEN(INDEX(FPL_Fixtures_Extract[],MATCH($A401,FPL_Fixtures_Extract[[Player]:[Player]],0),MATCH(FPL_Combined[[#Headers],[Gameweek 19]],FPL_Fixtures_Extract[#Headers],0)))-4),Team_Key[[Full Name]:[Full Name]],0))&amp;RIGHT(INDEX(FPL_Fixtures_Extract[],MATCH($A401,FPL_Fixtures_Extract[[Player]:[Player]],0),MATCH(FPL_Combined[[#Headers],[Gameweek 19]],FPL_Fixtures_Extract[#Headers],0)),3))</f>
        <v>SOU(H) 2-1</v>
      </c>
      <c r="U401" t="str">
        <f ca="1">IF(RIGHT(FPL_Combined[[#Headers],[Gameweek 20]],2)&lt;$B$622,INDEX(FPL_Results_Extract[Gameweek 20],MATCH($A401,FPL_Results_Extract[[Player]:[Player]],0)),INDEX(Team_Key[[Abbreviation]:[Abbreviation]],MATCH(LEFT(INDEX(FPL_Fixtures_Extract[],MATCH($A401,FPL_Fixtures_Extract[[Player]:[Player]],0),MATCH(FPL_Combined[[#Headers],[Gameweek 20]],FPL_Fixtures_Extract[#Headers],0)),LEN(INDEX(FPL_Fixtures_Extract[],MATCH($A401,FPL_Fixtures_Extract[[Player]:[Player]],0),MATCH(FPL_Combined[[#Headers],[Gameweek 20]],FPL_Fixtures_Extract[#Headers],0)))-4),Team_Key[[Full Name]:[Full Name]],0))&amp;RIGHT(INDEX(FPL_Fixtures_Extract[],MATCH($A401,FPL_Fixtures_Extract[[Player]:[Player]],0),MATCH(FPL_Combined[[#Headers],[Gameweek 20]],FPL_Fixtures_Extract[#Headers],0)),3))</f>
        <v>LIV(H) 2-0</v>
      </c>
      <c r="V401" t="str">
        <f ca="1">IF(RIGHT(FPL_Combined[[#Headers],[Gameweek 21]],2)&lt;$B$622,INDEX(FPL_Results_Extract[Gameweek 21],MATCH($A401,FPL_Results_Extract[[Player]:[Player]],0)),INDEX(Team_Key[[Abbreviation]:[Abbreviation]],MATCH(LEFT(INDEX(FPL_Fixtures_Extract[],MATCH($A401,FPL_Fixtures_Extract[[Player]:[Player]],0),MATCH(FPL_Combined[[#Headers],[Gameweek 21]],FPL_Fixtures_Extract[#Headers],0)),LEN(INDEX(FPL_Fixtures_Extract[],MATCH($A401,FPL_Fixtures_Extract[[Player]:[Player]],0),MATCH(FPL_Combined[[#Headers],[Gameweek 21]],FPL_Fixtures_Extract[#Headers],0)))-4),Team_Key[[Full Name]:[Full Name]],0))&amp;RIGHT(INDEX(FPL_Fixtures_Extract[],MATCH($A401,FPL_Fixtures_Extract[[Player]:[Player]],0),MATCH(FPL_Combined[[#Headers],[Gameweek 21]],FPL_Fixtures_Extract[#Headers],0)),3))</f>
        <v>BOU(A) 3-1</v>
      </c>
      <c r="W401" t="str">
        <f ca="1">IF(RIGHT(FPL_Combined[[#Headers],[Gameweek 22]],2)&lt;$B$622,INDEX(FPL_Results_Extract[Gameweek 22],MATCH($A401,FPL_Results_Extract[[Player]:[Player]],0)),INDEX(Team_Key[[Abbreviation]:[Abbreviation]],MATCH(LEFT(INDEX(FPL_Fixtures_Extract[],MATCH($A401,FPL_Fixtures_Extract[[Player]:[Player]],0),MATCH(FPL_Combined[[#Headers],[Gameweek 22]],FPL_Fixtures_Extract[#Headers],0)),LEN(INDEX(FPL_Fixtures_Extract[],MATCH($A401,FPL_Fixtures_Extract[[Player]:[Player]],0),MATCH(FPL_Combined[[#Headers],[Gameweek 22]],FPL_Fixtures_Extract[#Headers],0)))-4),Team_Key[[Full Name]:[Full Name]],0))&amp;RIGHT(INDEX(FPL_Fixtures_Extract[],MATCH($A401,FPL_Fixtures_Extract[[Player]:[Player]],0),MATCH(FPL_Combined[[#Headers],[Gameweek 22]],FPL_Fixtures_Extract[#Headers],0)),3))</f>
        <v>NEW(A) 1-2</v>
      </c>
      <c r="X401" t="str">
        <f ca="1">IF(RIGHT(FPL_Combined[[#Headers],[Gameweek 23]],2)&lt;$B$622,INDEX(FPL_Results_Extract[Gameweek 23],MATCH($A401,FPL_Results_Extract[[Player]:[Player]],0)),INDEX(Team_Key[[Abbreviation]:[Abbreviation]],MATCH(LEFT(INDEX(FPL_Fixtures_Extract[],MATCH($A401,FPL_Fixtures_Extract[[Player]:[Player]],0),MATCH(FPL_Combined[[#Headers],[Gameweek 23]],FPL_Fixtures_Extract[#Headers],0)),LEN(INDEX(FPL_Fixtures_Extract[],MATCH($A401,FPL_Fixtures_Extract[[Player]:[Player]],0),MATCH(FPL_Combined[[#Headers],[Gameweek 23]],FPL_Fixtures_Extract[#Headers],0)))-4),Team_Key[[Full Name]:[Full Name]],0))&amp;RIGHT(INDEX(FPL_Fixtures_Extract[],MATCH($A401,FPL_Fixtures_Extract[[Player]:[Player]],0),MATCH(FPL_Combined[[#Headers],[Gameweek 23]],FPL_Fixtures_Extract[#Headers],0)),3))</f>
        <v>MCI(H) 2-2</v>
      </c>
      <c r="Y401" t="str">
        <f ca="1">IF(RIGHT(FPL_Combined[[#Headers],[Gameweek 24]],2)&lt;$B$622,INDEX(FPL_Results_Extract[Team],MATCH($A401,FPL_Results_Extract[[Player]:[Player]],0)),INDEX(Team_Key[[Abbreviation]:[Abbreviation]],MATCH(LEFT(INDEX(FPL_Fixtures_Extract[],MATCH($A401,FPL_Fixtures_Extract[[Player]:[Player]],0),MATCH(FPL_Combined[[#Headers],[Gameweek 24]],FPL_Fixtures_Extract[#Headers],0)),LEN(INDEX(FPL_Fixtures_Extract[],MATCH($A401,FPL_Fixtures_Extract[[Player]:[Player]],0),MATCH(FPL_Combined[[#Headers],[Gameweek 24]],FPL_Fixtures_Extract[#Headers],0)))-4),Team_Key[[Full Name]:[Full Name]],0))&amp;RIGHT(INDEX(FPL_Fixtures_Extract[],MATCH($A401,FPL_Fixtures_Extract[[Player]:[Player]],0),MATCH(FPL_Combined[[#Headers],[Gameweek 24]],FPL_Fixtures_Extract[#Headers],0)),3))</f>
        <v>WHU</v>
      </c>
      <c r="Z401" t="str">
        <f ca="1">IF(RIGHT(FPL_Combined[[#Headers],[Gameweek 25]],2)&lt;$B$622,INDEX(FPL_Results_Extract[Player],MATCH($A401,FPL_Results_Extract[[Player]:[Player]],0)),INDEX(Team_Key[[Abbreviation]:[Abbreviation]],MATCH(LEFT(INDEX(FPL_Fixtures_Extract[],MATCH($A401,FPL_Fixtures_Extract[[Player]:[Player]],0),MATCH(FPL_Combined[[#Headers],[Gameweek 25]],FPL_Fixtures_Extract[#Headers],0)),LEN(INDEX(FPL_Fixtures_Extract[],MATCH($A401,FPL_Fixtures_Extract[[Player]:[Player]],0),MATCH(FPL_Combined[[#Headers],[Gameweek 25]],FPL_Fixtures_Extract[#Headers],0)))-4),Team_Key[[Full Name]:[Full Name]],0))&amp;RIGHT(INDEX(FPL_Fixtures_Extract[],MATCH($A401,FPL_Fixtures_Extract[[Player]:[Player]],0),MATCH(FPL_Combined[[#Headers],[Gameweek 25]],FPL_Fixtures_Extract[#Headers],0)),3))</f>
        <v>Moses</v>
      </c>
      <c r="AA401" t="str">
        <f ca="1">IF(RIGHT(FPL_Combined[[#Headers],[Gameweek 26]],2)&lt;$B$622,INDEX(FPL_Results_Extract[Gameweek 01],MATCH($A401,FPL_Results_Extract[[Player]:[Player]],0)),INDEX(Team_Key[[Abbreviation]:[Abbreviation]],MATCH(LEFT(INDEX(FPL_Fixtures_Extract[],MATCH($A401,FPL_Fixtures_Extract[[Player]:[Player]],0),MATCH(FPL_Combined[[#Headers],[Gameweek 26]],FPL_Fixtures_Extract[#Headers],0)),LEN(INDEX(FPL_Fixtures_Extract[],MATCH($A401,FPL_Fixtures_Extract[[Player]:[Player]],0),MATCH(FPL_Combined[[#Headers],[Gameweek 26]],FPL_Fixtures_Extract[#Headers],0)))-4),Team_Key[[Full Name]:[Full Name]],0))&amp;RIGHT(INDEX(FPL_Fixtures_Extract[],MATCH($A401,FPL_Fixtures_Extract[[Player]:[Player]],0),MATCH(FPL_Combined[[#Headers],[Gameweek 26]],FPL_Fixtures_Extract[#Headers],0)),3))</f>
        <v>SWA(H) 2-2</v>
      </c>
      <c r="AB401" t="str">
        <f ca="1">IF(RIGHT(FPL_Combined[[#Headers],[Gameweek 27]],2)&lt;$B$622,INDEX(FPL_Results_Extract[Gameweek 02],MATCH($A401,FPL_Results_Extract[[Player]:[Player]],0)),INDEX(Team_Key[[Abbreviation]:[Abbreviation]],MATCH(LEFT(INDEX(FPL_Fixtures_Extract[],MATCH($A401,FPL_Fixtures_Extract[[Player]:[Player]],0),MATCH(FPL_Combined[[#Headers],[Gameweek 27]],FPL_Fixtures_Extract[#Headers],0)),LEN(INDEX(FPL_Fixtures_Extract[],MATCH($A401,FPL_Fixtures_Extract[[Player]:[Player]],0),MATCH(FPL_Combined[[#Headers],[Gameweek 27]],FPL_Fixtures_Extract[#Headers],0)))-4),Team_Key[[Full Name]:[Full Name]],0))&amp;RIGHT(INDEX(FPL_Fixtures_Extract[],MATCH($A401,FPL_Fixtures_Extract[[Player]:[Player]],0),MATCH(FPL_Combined[[#Headers],[Gameweek 27]],FPL_Fixtures_Extract[#Headers],0)),3))</f>
        <v>MCI(A) 0-3</v>
      </c>
      <c r="AC401" t="str">
        <f ca="1">IF(RIGHT(FPL_Combined[[#Headers],[Gameweek 28]],2)&lt;$B$622,INDEX(FPL_Results_Extract[Gameweek 03],MATCH($A401,FPL_Results_Extract[[Player]:[Player]],0)),INDEX(Team_Key[[Abbreviation]:[Abbreviation]],MATCH(LEFT(INDEX(FPL_Fixtures_Extract[],MATCH($A401,FPL_Fixtures_Extract[[Player]:[Player]],0),MATCH(FPL_Combined[[#Headers],[Gameweek 28]],FPL_Fixtures_Extract[#Headers],0)),LEN(INDEX(FPL_Fixtures_Extract[],MATCH($A401,FPL_Fixtures_Extract[[Player]:[Player]],0),MATCH(FPL_Combined[[#Headers],[Gameweek 28]],FPL_Fixtures_Extract[#Headers],0)))-4),Team_Key[[Full Name]:[Full Name]],0))&amp;RIGHT(INDEX(FPL_Fixtures_Extract[],MATCH($A401,FPL_Fixtures_Extract[[Player]:[Player]],0),MATCH(FPL_Combined[[#Headers],[Gameweek 28]],FPL_Fixtures_Extract[#Headers],0)),3))</f>
        <v>WBA(A) 3-2</v>
      </c>
      <c r="AD401" t="str">
        <f ca="1">IF(RIGHT(FPL_Combined[[#Headers],[Gameweek 29]],2)&lt;$B$622,INDEX(FPL_Results_Extract[Gameweek 04],MATCH($A401,FPL_Results_Extract[[Player]:[Player]],0)),INDEX(Team_Key[[Abbreviation]:[Abbreviation]],MATCH(LEFT(INDEX(FPL_Fixtures_Extract[],MATCH($A401,FPL_Fixtures_Extract[[Player]:[Player]],0),MATCH(FPL_Combined[[#Headers],[Gameweek 29]],FPL_Fixtures_Extract[#Headers],0)),LEN(INDEX(FPL_Fixtures_Extract[],MATCH($A401,FPL_Fixtures_Extract[[Player]:[Player]],0),MATCH(FPL_Combined[[#Headers],[Gameweek 29]],FPL_Fixtures_Extract[#Headers],0)))-4),Team_Key[[Full Name]:[Full Name]],0))&amp;RIGHT(INDEX(FPL_Fixtures_Extract[],MATCH($A401,FPL_Fixtures_Extract[[Player]:[Player]],0),MATCH(FPL_Combined[[#Headers],[Gameweek 29]],FPL_Fixtures_Extract[#Headers],0)),3))</f>
        <v>EVE(A)</v>
      </c>
      <c r="AE401" t="e">
        <f ca="1">IF(RIGHT(FPL_Combined[[#Headers],[Gameweek 30]],2)&lt;$B$622,INDEX(FPL_Results_Extract[Gameweek 05],MATCH($A401,FPL_Results_Extract[[Player]:[Player]],0)),INDEX(Team_Key[[Abbreviation]:[Abbreviation]],MATCH(LEFT(INDEX(FPL_Fixtures_Extract[],MATCH($A401,FPL_Fixtures_Extract[[Player]:[Player]],0),MATCH(FPL_Combined[[#Headers],[Gameweek 30]],FPL_Fixtures_Extract[#Headers],0)),LEN(INDEX(FPL_Fixtures_Extract[],MATCH($A401,FPL_Fixtures_Extract[[Player]:[Player]],0),MATCH(FPL_Combined[[#Headers],[Gameweek 30]],FPL_Fixtures_Extract[#Headers],0)))-4),Team_Key[[Full Name]:[Full Name]],0))&amp;RIGHT(INDEX(FPL_Fixtures_Extract[],MATCH($A401,FPL_Fixtures_Extract[[Player]:[Player]],0),MATCH(FPL_Combined[[#Headers],[Gameweek 30]],FPL_Fixtures_Extract[#Headers],0)),3))</f>
        <v>#VALUE!</v>
      </c>
      <c r="AF401" t="str">
        <f ca="1">IF(RIGHT(FPL_Combined[[#Headers],[Gameweek 31]],2)&lt;$B$622,INDEX(FPL_Results_Extract[Gameweek 06],MATCH($A401,FPL_Results_Extract[[Player]:[Player]],0)),INDEX(Team_Key[[Abbreviation]:[Abbreviation]],MATCH(LEFT(INDEX(FPL_Fixtures_Extract[],MATCH($A401,FPL_Fixtures_Extract[[Player]:[Player]],0),MATCH(FPL_Combined[[#Headers],[Gameweek 31]],FPL_Fixtures_Extract[#Headers],0)),LEN(INDEX(FPL_Fixtures_Extract[],MATCH($A401,FPL_Fixtures_Extract[[Player]:[Player]],0),MATCH(FPL_Combined[[#Headers],[Gameweek 31]],FPL_Fixtures_Extract[#Headers],0)))-4),Team_Key[[Full Name]:[Full Name]],0))&amp;RIGHT(INDEX(FPL_Fixtures_Extract[],MATCH($A401,FPL_Fixtures_Extract[[Player]:[Player]],0),MATCH(FPL_Combined[[#Headers],[Gameweek 31]],FPL_Fixtures_Extract[#Headers],0)),3))</f>
        <v>CHE(A)</v>
      </c>
      <c r="AG401" t="str">
        <f ca="1">IF(RIGHT(FPL_Combined[[#Headers],[Gameweek 32]],2)&lt;$B$622,INDEX(FPL_Results_Extract[Gameweek 07],MATCH($A401,FPL_Results_Extract[[Player]:[Player]],0)),INDEX(Team_Key[[Abbreviation]:[Abbreviation]],MATCH(LEFT(INDEX(FPL_Fixtures_Extract[],MATCH($A401,FPL_Fixtures_Extract[[Player]:[Player]],0),MATCH(FPL_Combined[[#Headers],[Gameweek 32]],FPL_Fixtures_Extract[#Headers],0)),LEN(INDEX(FPL_Fixtures_Extract[],MATCH($A401,FPL_Fixtures_Extract[[Player]:[Player]],0),MATCH(FPL_Combined[[#Headers],[Gameweek 32]],FPL_Fixtures_Extract[#Headers],0)))-4),Team_Key[[Full Name]:[Full Name]],0))&amp;RIGHT(INDEX(FPL_Fixtures_Extract[],MATCH($A401,FPL_Fixtures_Extract[[Player]:[Player]],0),MATCH(FPL_Combined[[#Headers],[Gameweek 32]],FPL_Fixtures_Extract[#Headers],0)),3))</f>
        <v>CRY(H)</v>
      </c>
      <c r="AH401" t="str">
        <f ca="1">IF(RIGHT(FPL_Combined[[#Headers],[Gameweek 33]],2)&lt;$B$622,INDEX(FPL_Results_Extract[Gameweek 08],MATCH($A401,FPL_Results_Extract[[Player]:[Player]],0)),INDEX(Team_Key[[Abbreviation]:[Abbreviation]],MATCH(LEFT(INDEX(FPL_Fixtures_Extract[],MATCH($A401,FPL_Fixtures_Extract[[Player]:[Player]],0),MATCH(FPL_Combined[[#Headers],[Gameweek 33]],FPL_Fixtures_Extract[#Headers],0)),LEN(INDEX(FPL_Fixtures_Extract[],MATCH($A401,FPL_Fixtures_Extract[[Player]:[Player]],0),MATCH(FPL_Combined[[#Headers],[Gameweek 33]],FPL_Fixtures_Extract[#Headers],0)))-4),Team_Key[[Full Name]:[Full Name]],0))&amp;RIGHT(INDEX(FPL_Fixtures_Extract[],MATCH($A401,FPL_Fixtures_Extract[[Player]:[Player]],0),MATCH(FPL_Combined[[#Headers],[Gameweek 33]],FPL_Fixtures_Extract[#Headers],0)),3))</f>
        <v>ARS(H)</v>
      </c>
      <c r="AI401" t="str">
        <f ca="1">IF(RIGHT(FPL_Combined[[#Headers],[Gameweek 34]],2)&lt;$B$622,INDEX(FPL_Results_Extract[Gameweek 09],MATCH($A401,FPL_Results_Extract[[Player]:[Player]],0)),INDEX(Team_Key[[Abbreviation]:[Abbreviation]],MATCH(LEFT(INDEX(FPL_Fixtures_Extract[],MATCH($A401,FPL_Fixtures_Extract[[Player]:[Player]],0),MATCH(FPL_Combined[[#Headers],[Gameweek 34]],FPL_Fixtures_Extract[#Headers],0)),LEN(INDEX(FPL_Fixtures_Extract[],MATCH($A401,FPL_Fixtures_Extract[[Player]:[Player]],0),MATCH(FPL_Combined[[#Headers],[Gameweek 34]],FPL_Fixtures_Extract[#Headers],0)))-4),Team_Key[[Full Name]:[Full Name]],0))&amp;RIGHT(INDEX(FPL_Fixtures_Extract[],MATCH($A401,FPL_Fixtures_Extract[[Player]:[Player]],0),MATCH(FPL_Combined[[#Headers],[Gameweek 34]],FPL_Fixtures_Extract[#Headers],0)),3))</f>
        <v>LEI(A)</v>
      </c>
      <c r="AJ401" t="e">
        <f ca="1">IF(RIGHT(FPL_Combined[[#Headers],[Gameweek 35]],2)&lt;$B$622,INDEX(FPL_Results_Extract[Gameweek 10],MATCH($A401,FPL_Results_Extract[[Player]:[Player]],0)),INDEX(Team_Key[[Abbreviation]:[Abbreviation]],MATCH(LEFT(INDEX(FPL_Fixtures_Extract[],MATCH($A401,FPL_Fixtures_Extract[[Player]:[Player]],0),MATCH(FPL_Combined[[#Headers],[Gameweek 35]],FPL_Fixtures_Extract[#Headers],0)),LEN(INDEX(FPL_Fixtures_Extract[],MATCH($A401,FPL_Fixtures_Extract[[Player]:[Player]],0),MATCH(FPL_Combined[[#Headers],[Gameweek 35]],FPL_Fixtures_Extract[#Headers],0)))-4),Team_Key[[Full Name]:[Full Name]],0))&amp;RIGHT(INDEX(FPL_Fixtures_Extract[],MATCH($A401,FPL_Fixtures_Extract[[Player]:[Player]],0),MATCH(FPL_Combined[[#Headers],[Gameweek 35]],FPL_Fixtures_Extract[#Headers],0)),3))</f>
        <v>#VALUE!</v>
      </c>
      <c r="AK401" t="str">
        <f ca="1">IF(RIGHT(FPL_Combined[[#Headers],[Gameweek 36]],2)&lt;$B$622,INDEX(FPL_Results_Extract[Gameweek 11],MATCH($A401,FPL_Results_Extract[[Player]:[Player]],0)),INDEX(Team_Key[[Abbreviation]:[Abbreviation]],MATCH(LEFT(INDEX(FPL_Fixtures_Extract[],MATCH($A401,FPL_Fixtures_Extract[[Player]:[Player]],0),MATCH(FPL_Combined[[#Headers],[Gameweek 36]],FPL_Fixtures_Extract[#Headers],0)),LEN(INDEX(FPL_Fixtures_Extract[],MATCH($A401,FPL_Fixtures_Extract[[Player]:[Player]],0),MATCH(FPL_Combined[[#Headers],[Gameweek 36]],FPL_Fixtures_Extract[#Headers],0)))-4),Team_Key[[Full Name]:[Full Name]],0))&amp;RIGHT(INDEX(FPL_Fixtures_Extract[],MATCH($A401,FPL_Fixtures_Extract[[Player]:[Player]],0),MATCH(FPL_Combined[[#Headers],[Gameweek 36]],FPL_Fixtures_Extract[#Headers],0)),3))</f>
        <v>WBA(A)</v>
      </c>
      <c r="AL401" t="str">
        <f ca="1">IF(RIGHT(FPL_Combined[[#Headers],[Gameweek 37]],2)&lt;$B$622,INDEX(FPL_Results_Extract[Gameweek 12],MATCH($A401,FPL_Results_Extract[[Player]:[Player]],0)),INDEX(Team_Key[[Abbreviation]:[Abbreviation]],MATCH(LEFT(INDEX(FPL_Fixtures_Extract[],MATCH($A401,FPL_Fixtures_Extract[[Player]:[Player]],0),MATCH(FPL_Combined[[#Headers],[Gameweek 37]],FPL_Fixtures_Extract[#Headers],0)),LEN(INDEX(FPL_Fixtures_Extract[],MATCH($A401,FPL_Fixtures_Extract[[Player]:[Player]],0),MATCH(FPL_Combined[[#Headers],[Gameweek 37]],FPL_Fixtures_Extract[#Headers],0)))-4),Team_Key[[Full Name]:[Full Name]],0))&amp;RIGHT(INDEX(FPL_Fixtures_Extract[],MATCH($A401,FPL_Fixtures_Extract[[Player]:[Player]],0),MATCH(FPL_Combined[[#Headers],[Gameweek 37]],FPL_Fixtures_Extract[#Headers],0)),3))</f>
        <v>SWA(H)</v>
      </c>
      <c r="AM401" t="str">
        <f ca="1">IF(RIGHT(FPL_Combined[[#Headers],[Gameweek 38]],2)&lt;$B$622,INDEX(FPL_Results_Extract[Gameweek 13],MATCH($A401,FPL_Results_Extract[[Player]:[Player]],0)),INDEX(Team_Key[[Abbreviation]:[Abbreviation]],MATCH(LEFT(INDEX(FPL_Fixtures_Extract[],MATCH($A401,FPL_Fixtures_Extract[[Player]:[Player]],0),MATCH(FPL_Combined[[#Headers],[Gameweek 38]],FPL_Fixtures_Extract[#Headers],0)),LEN(INDEX(FPL_Fixtures_Extract[],MATCH($A401,FPL_Fixtures_Extract[[Player]:[Player]],0),MATCH(FPL_Combined[[#Headers],[Gameweek 38]],FPL_Fixtures_Extract[#Headers],0)))-4),Team_Key[[Full Name]:[Full Name]],0))&amp;RIGHT(INDEX(FPL_Fixtures_Extract[],MATCH($A401,FPL_Fixtures_Extract[[Player]:[Player]],0),MATCH(FPL_Combined[[#Headers],[Gameweek 38]],FPL_Fixtures_Extract[#Headers],0)),3))</f>
        <v>STK(A)</v>
      </c>
    </row>
    <row r="402" spans="1:39" x14ac:dyDescent="0.45">
      <c r="A402" t="s">
        <v>300</v>
      </c>
      <c r="B402" t="str">
        <f ca="1">IF(RIGHT(FPL_Combined[[#Headers],[Gameweek 01]],2)&lt;$B$622,INDEX(FPL_Results_Extract[Gameweek 01],MATCH($A402,FPL_Results_Extract[[Player]:[Player]],0)),INDEX(Team_Key[[Abbreviation]:[Abbreviation]],MATCH(LEFT(INDEX(FPL_Fixtures_Extract[],MATCH($A402,FPL_Fixtures_Extract[[Player]:[Player]],0),MATCH(FPL_Combined[[#Headers],[Gameweek 01]],FPL_Fixtures_Extract[#Headers],0)),LEN(INDEX(FPL_Fixtures_Extract[],MATCH($A402,FPL_Fixtures_Extract[[Player]:[Player]],0),MATCH(FPL_Combined[[#Headers],[Gameweek 01]],FPL_Fixtures_Extract[#Headers],0)))-4),Team_Key[[Full Name]:[Full Name]],0))&amp;RIGHT(INDEX(FPL_Fixtures_Extract[],MATCH($A402,FPL_Fixtures_Extract[[Player]:[Player]],0),MATCH(FPL_Combined[[#Headers],[Gameweek 01]],FPL_Fixtures_Extract[#Headers],0)),3))</f>
        <v>CRY(H) 1-3</v>
      </c>
      <c r="C402" t="str">
        <f ca="1">IF(RIGHT(FPL_Combined[[#Headers],[Gameweek 02]],2)&lt;$B$622,INDEX(FPL_Results_Extract[Gameweek 02],MATCH($A402,FPL_Results_Extract[[Player]:[Player]],0)),INDEX(Team_Key[[Abbreviation]:[Abbreviation]],MATCH(LEFT(INDEX(FPL_Fixtures_Extract[],MATCH($A402,FPL_Fixtures_Extract[[Player]:[Player]],0),MATCH(FPL_Combined[[#Headers],[Gameweek 02]],FPL_Fixtures_Extract[#Headers],0)),LEN(INDEX(FPL_Fixtures_Extract[],MATCH($A402,FPL_Fixtures_Extract[[Player]:[Player]],0),MATCH(FPL_Combined[[#Headers],[Gameweek 02]],FPL_Fixtures_Extract[#Headers],0)))-4),Team_Key[[Full Name]:[Full Name]],0))&amp;RIGHT(INDEX(FPL_Fixtures_Extract[],MATCH($A402,FPL_Fixtures_Extract[[Player]:[Player]],0),MATCH(FPL_Combined[[#Headers],[Gameweek 02]],FPL_Fixtures_Extract[#Headers],0)),3))</f>
        <v>SUN(A) 3-1</v>
      </c>
      <c r="D402" t="str">
        <f ca="1">IF(RIGHT(FPL_Combined[[#Headers],[Gameweek 03]],2)&lt;$B$622,INDEX(FPL_Results_Extract[Gameweek 03],MATCH($A402,FPL_Results_Extract[[Player]:[Player]],0)),INDEX(Team_Key[[Abbreviation]:[Abbreviation]],MATCH(LEFT(INDEX(FPL_Fixtures_Extract[],MATCH($A402,FPL_Fixtures_Extract[[Player]:[Player]],0),MATCH(FPL_Combined[[#Headers],[Gameweek 03]],FPL_Fixtures_Extract[#Headers],0)),LEN(INDEX(FPL_Fixtures_Extract[],MATCH($A402,FPL_Fixtures_Extract[[Player]:[Player]],0),MATCH(FPL_Combined[[#Headers],[Gameweek 03]],FPL_Fixtures_Extract[#Headers],0)))-4),Team_Key[[Full Name]:[Full Name]],0))&amp;RIGHT(INDEX(FPL_Fixtures_Extract[],MATCH($A402,FPL_Fixtures_Extract[[Player]:[Player]],0),MATCH(FPL_Combined[[#Headers],[Gameweek 03]],FPL_Fixtures_Extract[#Headers],0)),3))</f>
        <v>STK(H) 1-1</v>
      </c>
      <c r="E402" t="str">
        <f ca="1">IF(RIGHT(FPL_Combined[[#Headers],[Gameweek 04]],2)&lt;$B$622,INDEX(FPL_Results_Extract[Gameweek 04],MATCH($A402,FPL_Results_Extract[[Player]:[Player]],0)),INDEX(Team_Key[[Abbreviation]:[Abbreviation]],MATCH(LEFT(INDEX(FPL_Fixtures_Extract[],MATCH($A402,FPL_Fixtures_Extract[[Player]:[Player]],0),MATCH(FPL_Combined[[#Headers],[Gameweek 04]],FPL_Fixtures_Extract[#Headers],0)),LEN(INDEX(FPL_Fixtures_Extract[],MATCH($A402,FPL_Fixtures_Extract[[Player]:[Player]],0),MATCH(FPL_Combined[[#Headers],[Gameweek 04]],FPL_Fixtures_Extract[#Headers],0)))-4),Team_Key[[Full Name]:[Full Name]],0))&amp;RIGHT(INDEX(FPL_Fixtures_Extract[],MATCH($A402,FPL_Fixtures_Extract[[Player]:[Player]],0),MATCH(FPL_Combined[[#Headers],[Gameweek 04]],FPL_Fixtures_Extract[#Headers],0)),3))</f>
        <v>SOU(A) 0-3</v>
      </c>
      <c r="F402" t="str">
        <f ca="1">IF(RIGHT(FPL_Combined[[#Headers],[Gameweek 05]],2)&lt;$B$622,INDEX(FPL_Results_Extract[Gameweek 05],MATCH($A402,FPL_Results_Extract[[Player]:[Player]],0)),INDEX(Team_Key[[Abbreviation]:[Abbreviation]],MATCH(LEFT(INDEX(FPL_Fixtures_Extract[],MATCH($A402,FPL_Fixtures_Extract[[Player]:[Player]],0),MATCH(FPL_Combined[[#Headers],[Gameweek 05]],FPL_Fixtures_Extract[#Headers],0)),LEN(INDEX(FPL_Fixtures_Extract[],MATCH($A402,FPL_Fixtures_Extract[[Player]:[Player]],0),MATCH(FPL_Combined[[#Headers],[Gameweek 05]],FPL_Fixtures_Extract[#Headers],0)))-4),Team_Key[[Full Name]:[Full Name]],0))&amp;RIGHT(INDEX(FPL_Fixtures_Extract[],MATCH($A402,FPL_Fixtures_Extract[[Player]:[Player]],0),MATCH(FPL_Combined[[#Headers],[Gameweek 05]],FPL_Fixtures_Extract[#Headers],0)),3))</f>
        <v>BOU(H) 3-1</v>
      </c>
      <c r="G402" t="str">
        <f ca="1">IF(RIGHT(FPL_Combined[[#Headers],[Gameweek 06]],2)&lt;$B$622,INDEX(FPL_Results_Extract[Gameweek 06],MATCH($A402,FPL_Results_Extract[[Player]:[Player]],0)),INDEX(Team_Key[[Abbreviation]:[Abbreviation]],MATCH(LEFT(INDEX(FPL_Fixtures_Extract[],MATCH($A402,FPL_Fixtures_Extract[[Player]:[Player]],0),MATCH(FPL_Combined[[#Headers],[Gameweek 06]],FPL_Fixtures_Extract[#Headers],0)),LEN(INDEX(FPL_Fixtures_Extract[],MATCH($A402,FPL_Fixtures_Extract[[Player]:[Player]],0),MATCH(FPL_Combined[[#Headers],[Gameweek 06]],FPL_Fixtures_Extract[#Headers],0)))-4),Team_Key[[Full Name]:[Full Name]],0))&amp;RIGHT(INDEX(FPL_Fixtures_Extract[],MATCH($A402,FPL_Fixtures_Extract[[Player]:[Player]],0),MATCH(FPL_Combined[[#Headers],[Gameweek 06]],FPL_Fixtures_Extract[#Headers],0)),3))</f>
        <v>LIV(A) 1-1</v>
      </c>
      <c r="H402" t="str">
        <f ca="1">IF(RIGHT(FPL_Combined[[#Headers],[Gameweek 07]],2)&lt;$B$622,INDEX(FPL_Results_Extract[Gameweek 07],MATCH($A402,FPL_Results_Extract[[Player]:[Player]],0)),INDEX(Team_Key[[Abbreviation]:[Abbreviation]],MATCH(LEFT(INDEX(FPL_Fixtures_Extract[],MATCH($A402,FPL_Fixtures_Extract[[Player]:[Player]],0),MATCH(FPL_Combined[[#Headers],[Gameweek 07]],FPL_Fixtures_Extract[#Headers],0)),LEN(INDEX(FPL_Fixtures_Extract[],MATCH($A402,FPL_Fixtures_Extract[[Player]:[Player]],0),MATCH(FPL_Combined[[#Headers],[Gameweek 07]],FPL_Fixtures_Extract[#Headers],0)))-4),Team_Key[[Full Name]:[Full Name]],0))&amp;RIGHT(INDEX(FPL_Fixtures_Extract[],MATCH($A402,FPL_Fixtures_Extract[[Player]:[Player]],0),MATCH(FPL_Combined[[#Headers],[Gameweek 07]],FPL_Fixtures_Extract[#Headers],0)),3))</f>
        <v>WHU(A) 2-2</v>
      </c>
      <c r="I402" t="str">
        <f ca="1">IF(RIGHT(FPL_Combined[[#Headers],[Gameweek 08]],2)&lt;$B$622,INDEX(FPL_Results_Extract[Gameweek 08],MATCH($A402,FPL_Results_Extract[[Player]:[Player]],0)),INDEX(Team_Key[[Abbreviation]:[Abbreviation]],MATCH(LEFT(INDEX(FPL_Fixtures_Extract[],MATCH($A402,FPL_Fixtures_Extract[[Player]:[Player]],0),MATCH(FPL_Combined[[#Headers],[Gameweek 08]],FPL_Fixtures_Extract[#Headers],0)),LEN(INDEX(FPL_Fixtures_Extract[],MATCH($A402,FPL_Fixtures_Extract[[Player]:[Player]],0),MATCH(FPL_Combined[[#Headers],[Gameweek 08]],FPL_Fixtures_Extract[#Headers],0)))-4),Team_Key[[Full Name]:[Full Name]],0))&amp;RIGHT(INDEX(FPL_Fixtures_Extract[],MATCH($A402,FPL_Fixtures_Extract[[Player]:[Player]],0),MATCH(FPL_Combined[[#Headers],[Gameweek 08]],FPL_Fixtures_Extract[#Headers],0)),3))</f>
        <v>LEI(H) 1-2</v>
      </c>
      <c r="J402" t="str">
        <f ca="1">IF(RIGHT(FPL_Combined[[#Headers],[Gameweek 09]],2)&lt;$B$622,INDEX(FPL_Results_Extract[Gameweek 09],MATCH($A402,FPL_Results_Extract[[Player]:[Player]],0)),INDEX(Team_Key[[Abbreviation]:[Abbreviation]],MATCH(LEFT(INDEX(FPL_Fixtures_Extract[],MATCH($A402,FPL_Fixtures_Extract[[Player]:[Player]],0),MATCH(FPL_Combined[[#Headers],[Gameweek 09]],FPL_Fixtures_Extract[#Headers],0)),LEN(INDEX(FPL_Fixtures_Extract[],MATCH($A402,FPL_Fixtures_Extract[[Player]:[Player]],0),MATCH(FPL_Combined[[#Headers],[Gameweek 09]],FPL_Fixtures_Extract[#Headers],0)))-4),Team_Key[[Full Name]:[Full Name]],0))&amp;RIGHT(INDEX(FPL_Fixtures_Extract[],MATCH($A402,FPL_Fixtures_Extract[[Player]:[Player]],0),MATCH(FPL_Combined[[#Headers],[Gameweek 09]],FPL_Fixtures_Extract[#Headers],0)),3))</f>
        <v>NEW(A) 2-6</v>
      </c>
      <c r="K402" t="str">
        <f ca="1">IF(RIGHT(FPL_Combined[[#Headers],[Gameweek 10]],2)&lt;$B$622,INDEX(FPL_Results_Extract[Gameweek 10],MATCH($A402,FPL_Results_Extract[[Player]:[Player]],0)),INDEX(Team_Key[[Abbreviation]:[Abbreviation]],MATCH(LEFT(INDEX(FPL_Fixtures_Extract[],MATCH($A402,FPL_Fixtures_Extract[[Player]:[Player]],0),MATCH(FPL_Combined[[#Headers],[Gameweek 10]],FPL_Fixtures_Extract[#Headers],0)),LEN(INDEX(FPL_Fixtures_Extract[],MATCH($A402,FPL_Fixtures_Extract[[Player]:[Player]],0),MATCH(FPL_Combined[[#Headers],[Gameweek 10]],FPL_Fixtures_Extract[#Headers],0)))-4),Team_Key[[Full Name]:[Full Name]],0))&amp;RIGHT(INDEX(FPL_Fixtures_Extract[],MATCH($A402,FPL_Fixtures_Extract[[Player]:[Player]],0),MATCH(FPL_Combined[[#Headers],[Gameweek 10]],FPL_Fixtures_Extract[#Headers],0)),3))</f>
        <v>WBA(H) 0-1</v>
      </c>
      <c r="L402" t="str">
        <f ca="1">IF(RIGHT(FPL_Combined[[#Headers],[Gameweek 11]],2)&lt;$B$622,INDEX(FPL_Results_Extract[Gameweek 11],MATCH($A402,FPL_Results_Extract[[Player]:[Player]],0)),INDEX(Team_Key[[Abbreviation]:[Abbreviation]],MATCH(LEFT(INDEX(FPL_Fixtures_Extract[],MATCH($A402,FPL_Fixtures_Extract[[Player]:[Player]],0),MATCH(FPL_Combined[[#Headers],[Gameweek 11]],FPL_Fixtures_Extract[#Headers],0)),LEN(INDEX(FPL_Fixtures_Extract[],MATCH($A402,FPL_Fixtures_Extract[[Player]:[Player]],0),MATCH(FPL_Combined[[#Headers],[Gameweek 11]],FPL_Fixtures_Extract[#Headers],0)))-4),Team_Key[[Full Name]:[Full Name]],0))&amp;RIGHT(INDEX(FPL_Fixtures_Extract[],MATCH($A402,FPL_Fixtures_Extract[[Player]:[Player]],0),MATCH(FPL_Combined[[#Headers],[Gameweek 11]],FPL_Fixtures_Extract[#Headers],0)),3))</f>
        <v>MCI(A) 1-2</v>
      </c>
      <c r="M402" t="str">
        <f ca="1">IF(RIGHT(FPL_Combined[[#Headers],[Gameweek 12]],2)&lt;$B$622,INDEX(FPL_Results_Extract[Gameweek 12],MATCH($A402,FPL_Results_Extract[[Player]:[Player]],0)),INDEX(Team_Key[[Abbreviation]:[Abbreviation]],MATCH(LEFT(INDEX(FPL_Fixtures_Extract[],MATCH($A402,FPL_Fixtures_Extract[[Player]:[Player]],0),MATCH(FPL_Combined[[#Headers],[Gameweek 12]],FPL_Fixtures_Extract[#Headers],0)),LEN(INDEX(FPL_Fixtures_Extract[],MATCH($A402,FPL_Fixtures_Extract[[Player]:[Player]],0),MATCH(FPL_Combined[[#Headers],[Gameweek 12]],FPL_Fixtures_Extract[#Headers],0)))-4),Team_Key[[Full Name]:[Full Name]],0))&amp;RIGHT(INDEX(FPL_Fixtures_Extract[],MATCH($A402,FPL_Fixtures_Extract[[Player]:[Player]],0),MATCH(FPL_Combined[[#Headers],[Gameweek 12]],FPL_Fixtures_Extract[#Headers],0)),3))</f>
        <v>SWA(H) 1-0</v>
      </c>
      <c r="N402" t="str">
        <f ca="1">IF(RIGHT(FPL_Combined[[#Headers],[Gameweek 13]],2)&lt;$B$622,INDEX(FPL_Results_Extract[Gameweek 13],MATCH($A402,FPL_Results_Extract[[Player]:[Player]],0)),INDEX(Team_Key[[Abbreviation]:[Abbreviation]],MATCH(LEFT(INDEX(FPL_Fixtures_Extract[],MATCH($A402,FPL_Fixtures_Extract[[Player]:[Player]],0),MATCH(FPL_Combined[[#Headers],[Gameweek 13]],FPL_Fixtures_Extract[#Headers],0)),LEN(INDEX(FPL_Fixtures_Extract[],MATCH($A402,FPL_Fixtures_Extract[[Player]:[Player]],0),MATCH(FPL_Combined[[#Headers],[Gameweek 13]],FPL_Fixtures_Extract[#Headers],0)))-4),Team_Key[[Full Name]:[Full Name]],0))&amp;RIGHT(INDEX(FPL_Fixtures_Extract[],MATCH($A402,FPL_Fixtures_Extract[[Player]:[Player]],0),MATCH(FPL_Combined[[#Headers],[Gameweek 13]],FPL_Fixtures_Extract[#Headers],0)),3))</f>
        <v>CHE(A) 0-1</v>
      </c>
      <c r="O402" t="str">
        <f ca="1">IF(RIGHT(FPL_Combined[[#Headers],[Gameweek 14]],2)&lt;$B$622,INDEX(FPL_Results_Extract[Gameweek 14],MATCH($A402,FPL_Results_Extract[[Player]:[Player]],0)),INDEX(Team_Key[[Abbreviation]:[Abbreviation]],MATCH(LEFT(INDEX(FPL_Fixtures_Extract[],MATCH($A402,FPL_Fixtures_Extract[[Player]:[Player]],0),MATCH(FPL_Combined[[#Headers],[Gameweek 14]],FPL_Fixtures_Extract[#Headers],0)),LEN(INDEX(FPL_Fixtures_Extract[],MATCH($A402,FPL_Fixtures_Extract[[Player]:[Player]],0),MATCH(FPL_Combined[[#Headers],[Gameweek 14]],FPL_Fixtures_Extract[#Headers],0)))-4),Team_Key[[Full Name]:[Full Name]],0))&amp;RIGHT(INDEX(FPL_Fixtures_Extract[],MATCH($A402,FPL_Fixtures_Extract[[Player]:[Player]],0),MATCH(FPL_Combined[[#Headers],[Gameweek 14]],FPL_Fixtures_Extract[#Headers],0)),3))</f>
        <v>ARS(H) 1-1</v>
      </c>
      <c r="P402" t="str">
        <f ca="1">IF(RIGHT(FPL_Combined[[#Headers],[Gameweek 15]],2)&lt;$B$622,INDEX(FPL_Results_Extract[Gameweek 15],MATCH($A402,FPL_Results_Extract[[Player]:[Player]],0)),INDEX(Team_Key[[Abbreviation]:[Abbreviation]],MATCH(LEFT(INDEX(FPL_Fixtures_Extract[],MATCH($A402,FPL_Fixtures_Extract[[Player]:[Player]],0),MATCH(FPL_Combined[[#Headers],[Gameweek 15]],FPL_Fixtures_Extract[#Headers],0)),LEN(INDEX(FPL_Fixtures_Extract[],MATCH($A402,FPL_Fixtures_Extract[[Player]:[Player]],0),MATCH(FPL_Combined[[#Headers],[Gameweek 15]],FPL_Fixtures_Extract[#Headers],0)))-4),Team_Key[[Full Name]:[Full Name]],0))&amp;RIGHT(INDEX(FPL_Fixtures_Extract[],MATCH($A402,FPL_Fixtures_Extract[[Player]:[Player]],0),MATCH(FPL_Combined[[#Headers],[Gameweek 15]],FPL_Fixtures_Extract[#Headers],0)),3))</f>
        <v>WAT(A) 0-2</v>
      </c>
      <c r="Q402" t="str">
        <f ca="1">IF(RIGHT(FPL_Combined[[#Headers],[Gameweek 16]],2)&lt;$B$622,INDEX(FPL_Results_Extract[Gameweek 16],MATCH($A402,FPL_Results_Extract[[Player]:[Player]],0)),INDEX(Team_Key[[Abbreviation]:[Abbreviation]],MATCH(LEFT(INDEX(FPL_Fixtures_Extract[],MATCH($A402,FPL_Fixtures_Extract[[Player]:[Player]],0),MATCH(FPL_Combined[[#Headers],[Gameweek 16]],FPL_Fixtures_Extract[#Headers],0)),LEN(INDEX(FPL_Fixtures_Extract[],MATCH($A402,FPL_Fixtures_Extract[[Player]:[Player]],0),MATCH(FPL_Combined[[#Headers],[Gameweek 16]],FPL_Fixtures_Extract[#Headers],0)))-4),Team_Key[[Full Name]:[Full Name]],0))&amp;RIGHT(INDEX(FPL_Fixtures_Extract[],MATCH($A402,FPL_Fixtures_Extract[[Player]:[Player]],0),MATCH(FPL_Combined[[#Headers],[Gameweek 16]],FPL_Fixtures_Extract[#Headers],0)),3))</f>
        <v>EVE(H) 1-1</v>
      </c>
      <c r="R402" t="str">
        <f ca="1">IF(RIGHT(FPL_Combined[[#Headers],[Gameweek 17]],2)&lt;$B$622,INDEX(FPL_Results_Extract[Gameweek 17],MATCH($A402,FPL_Results_Extract[[Player]:[Player]],0)),INDEX(Team_Key[[Abbreviation]:[Abbreviation]],MATCH(LEFT(INDEX(FPL_Fixtures_Extract[],MATCH($A402,FPL_Fixtures_Extract[[Player]:[Player]],0),MATCH(FPL_Combined[[#Headers],[Gameweek 17]],FPL_Fixtures_Extract[#Headers],0)),LEN(INDEX(FPL_Fixtures_Extract[],MATCH($A402,FPL_Fixtures_Extract[[Player]:[Player]],0),MATCH(FPL_Combined[[#Headers],[Gameweek 17]],FPL_Fixtures_Extract[#Headers],0)))-4),Team_Key[[Full Name]:[Full Name]],0))&amp;RIGHT(INDEX(FPL_Fixtures_Extract[],MATCH($A402,FPL_Fixtures_Extract[[Player]:[Player]],0),MATCH(FPL_Combined[[#Headers],[Gameweek 17]],FPL_Fixtures_Extract[#Headers],0)),3))</f>
        <v>MUN(A) 2-1</v>
      </c>
      <c r="S402" t="str">
        <f ca="1">IF(RIGHT(FPL_Combined[[#Headers],[Gameweek 18]],2)&lt;$B$622,INDEX(FPL_Results_Extract[Gameweek 18],MATCH($A402,FPL_Results_Extract[[Player]:[Player]],0)),INDEX(Team_Key[[Abbreviation]:[Abbreviation]],MATCH(LEFT(INDEX(FPL_Fixtures_Extract[],MATCH($A402,FPL_Fixtures_Extract[[Player]:[Player]],0),MATCH(FPL_Combined[[#Headers],[Gameweek 18]],FPL_Fixtures_Extract[#Headers],0)),LEN(INDEX(FPL_Fixtures_Extract[],MATCH($A402,FPL_Fixtures_Extract[[Player]:[Player]],0),MATCH(FPL_Combined[[#Headers],[Gameweek 18]],FPL_Fixtures_Extract[#Headers],0)))-4),Team_Key[[Full Name]:[Full Name]],0))&amp;RIGHT(INDEX(FPL_Fixtures_Extract[],MATCH($A402,FPL_Fixtures_Extract[[Player]:[Player]],0),MATCH(FPL_Combined[[#Headers],[Gameweek 18]],FPL_Fixtures_Extract[#Headers],0)),3))</f>
        <v>TOT(A) 0-3</v>
      </c>
      <c r="T402" t="str">
        <f ca="1">IF(RIGHT(FPL_Combined[[#Headers],[Gameweek 19]],2)&lt;$B$622,INDEX(FPL_Results_Extract[Gameweek 19],MATCH($A402,FPL_Results_Extract[[Player]:[Player]],0)),INDEX(Team_Key[[Abbreviation]:[Abbreviation]],MATCH(LEFT(INDEX(FPL_Fixtures_Extract[],MATCH($A402,FPL_Fixtures_Extract[[Player]:[Player]],0),MATCH(FPL_Combined[[#Headers],[Gameweek 19]],FPL_Fixtures_Extract[#Headers],0)),LEN(INDEX(FPL_Fixtures_Extract[],MATCH($A402,FPL_Fixtures_Extract[[Player]:[Player]],0),MATCH(FPL_Combined[[#Headers],[Gameweek 19]],FPL_Fixtures_Extract[#Headers],0)))-4),Team_Key[[Full Name]:[Full Name]],0))&amp;RIGHT(INDEX(FPL_Fixtures_Extract[],MATCH($A402,FPL_Fixtures_Extract[[Player]:[Player]],0),MATCH(FPL_Combined[[#Headers],[Gameweek 19]],FPL_Fixtures_Extract[#Headers],0)),3))</f>
        <v>AVL(H) 2-0</v>
      </c>
      <c r="U402" t="str">
        <f ca="1">IF(RIGHT(FPL_Combined[[#Headers],[Gameweek 20]],2)&lt;$B$622,INDEX(FPL_Results_Extract[Gameweek 20],MATCH($A402,FPL_Results_Extract[[Player]:[Player]],0)),INDEX(Team_Key[[Abbreviation]:[Abbreviation]],MATCH(LEFT(INDEX(FPL_Fixtures_Extract[],MATCH($A402,FPL_Fixtures_Extract[[Player]:[Player]],0),MATCH(FPL_Combined[[#Headers],[Gameweek 20]],FPL_Fixtures_Extract[#Headers],0)),LEN(INDEX(FPL_Fixtures_Extract[],MATCH($A402,FPL_Fixtures_Extract[[Player]:[Player]],0),MATCH(FPL_Combined[[#Headers],[Gameweek 20]],FPL_Fixtures_Extract[#Headers],0)))-4),Team_Key[[Full Name]:[Full Name]],0))&amp;RIGHT(INDEX(FPL_Fixtures_Extract[],MATCH($A402,FPL_Fixtures_Extract[[Player]:[Player]],0),MATCH(FPL_Combined[[#Headers],[Gameweek 20]],FPL_Fixtures_Extract[#Headers],0)),3))</f>
        <v>SOU(H) 1-0</v>
      </c>
      <c r="V402" t="str">
        <f ca="1">IF(RIGHT(FPL_Combined[[#Headers],[Gameweek 21]],2)&lt;$B$622,INDEX(FPL_Results_Extract[Gameweek 21],MATCH($A402,FPL_Results_Extract[[Player]:[Player]],0)),INDEX(Team_Key[[Abbreviation]:[Abbreviation]],MATCH(LEFT(INDEX(FPL_Fixtures_Extract[],MATCH($A402,FPL_Fixtures_Extract[[Player]:[Player]],0),MATCH(FPL_Combined[[#Headers],[Gameweek 21]],FPL_Fixtures_Extract[#Headers],0)),LEN(INDEX(FPL_Fixtures_Extract[],MATCH($A402,FPL_Fixtures_Extract[[Player]:[Player]],0),MATCH(FPL_Combined[[#Headers],[Gameweek 21]],FPL_Fixtures_Extract[#Headers],0)))-4),Team_Key[[Full Name]:[Full Name]],0))&amp;RIGHT(INDEX(FPL_Fixtures_Extract[],MATCH($A402,FPL_Fixtures_Extract[[Player]:[Player]],0),MATCH(FPL_Combined[[#Headers],[Gameweek 21]],FPL_Fixtures_Extract[#Headers],0)),3))</f>
        <v>STK(A) 1-3</v>
      </c>
      <c r="W402" t="str">
        <f ca="1">IF(RIGHT(FPL_Combined[[#Headers],[Gameweek 22]],2)&lt;$B$622,INDEX(FPL_Results_Extract[Gameweek 22],MATCH($A402,FPL_Results_Extract[[Player]:[Player]],0)),INDEX(Team_Key[[Abbreviation]:[Abbreviation]],MATCH(LEFT(INDEX(FPL_Fixtures_Extract[],MATCH($A402,FPL_Fixtures_Extract[[Player]:[Player]],0),MATCH(FPL_Combined[[#Headers],[Gameweek 22]],FPL_Fixtures_Extract[#Headers],0)),LEN(INDEX(FPL_Fixtures_Extract[],MATCH($A402,FPL_Fixtures_Extract[[Player]:[Player]],0),MATCH(FPL_Combined[[#Headers],[Gameweek 22]],FPL_Fixtures_Extract[#Headers],0)))-4),Team_Key[[Full Name]:[Full Name]],0))&amp;RIGHT(INDEX(FPL_Fixtures_Extract[],MATCH($A402,FPL_Fixtures_Extract[[Player]:[Player]],0),MATCH(FPL_Combined[[#Headers],[Gameweek 22]],FPL_Fixtures_Extract[#Headers],0)),3))</f>
        <v>BOU(A) 0-3</v>
      </c>
      <c r="X402" t="str">
        <f ca="1">IF(RIGHT(FPL_Combined[[#Headers],[Gameweek 23]],2)&lt;$B$622,INDEX(FPL_Results_Extract[Gameweek 23],MATCH($A402,FPL_Results_Extract[[Player]:[Player]],0)),INDEX(Team_Key[[Abbreviation]:[Abbreviation]],MATCH(LEFT(INDEX(FPL_Fixtures_Extract[],MATCH($A402,FPL_Fixtures_Extract[[Player]:[Player]],0),MATCH(FPL_Combined[[#Headers],[Gameweek 23]],FPL_Fixtures_Extract[#Headers],0)),LEN(INDEX(FPL_Fixtures_Extract[],MATCH($A402,FPL_Fixtures_Extract[[Player]:[Player]],0),MATCH(FPL_Combined[[#Headers],[Gameweek 23]],FPL_Fixtures_Extract[#Headers],0)))-4),Team_Key[[Full Name]:[Full Name]],0))&amp;RIGHT(INDEX(FPL_Fixtures_Extract[],MATCH($A402,FPL_Fixtures_Extract[[Player]:[Player]],0),MATCH(FPL_Combined[[#Headers],[Gameweek 23]],FPL_Fixtures_Extract[#Headers],0)),3))</f>
        <v>LIV(H) 4-5</v>
      </c>
      <c r="Y402" t="str">
        <f ca="1">IF(RIGHT(FPL_Combined[[#Headers],[Gameweek 24]],2)&lt;$B$622,INDEX(FPL_Results_Extract[Team],MATCH($A402,FPL_Results_Extract[[Player]:[Player]],0)),INDEX(Team_Key[[Abbreviation]:[Abbreviation]],MATCH(LEFT(INDEX(FPL_Fixtures_Extract[],MATCH($A402,FPL_Fixtures_Extract[[Player]:[Player]],0),MATCH(FPL_Combined[[#Headers],[Gameweek 24]],FPL_Fixtures_Extract[#Headers],0)),LEN(INDEX(FPL_Fixtures_Extract[],MATCH($A402,FPL_Fixtures_Extract[[Player]:[Player]],0),MATCH(FPL_Combined[[#Headers],[Gameweek 24]],FPL_Fixtures_Extract[#Headers],0)))-4),Team_Key[[Full Name]:[Full Name]],0))&amp;RIGHT(INDEX(FPL_Fixtures_Extract[],MATCH($A402,FPL_Fixtures_Extract[[Player]:[Player]],0),MATCH(FPL_Combined[[#Headers],[Gameweek 24]],FPL_Fixtures_Extract[#Headers],0)),3))</f>
        <v>NOR</v>
      </c>
      <c r="Z402" t="str">
        <f ca="1">IF(RIGHT(FPL_Combined[[#Headers],[Gameweek 25]],2)&lt;$B$622,INDEX(FPL_Results_Extract[Player],MATCH($A402,FPL_Results_Extract[[Player]:[Player]],0)),INDEX(Team_Key[[Abbreviation]:[Abbreviation]],MATCH(LEFT(INDEX(FPL_Fixtures_Extract[],MATCH($A402,FPL_Fixtures_Extract[[Player]:[Player]],0),MATCH(FPL_Combined[[#Headers],[Gameweek 25]],FPL_Fixtures_Extract[#Headers],0)),LEN(INDEX(FPL_Fixtures_Extract[],MATCH($A402,FPL_Fixtures_Extract[[Player]:[Player]],0),MATCH(FPL_Combined[[#Headers],[Gameweek 25]],FPL_Fixtures_Extract[#Headers],0)))-4),Team_Key[[Full Name]:[Full Name]],0))&amp;RIGHT(INDEX(FPL_Fixtures_Extract[],MATCH($A402,FPL_Fixtures_Extract[[Player]:[Player]],0),MATCH(FPL_Combined[[#Headers],[Gameweek 25]],FPL_Fixtures_Extract[#Headers],0)),3))</f>
        <v>Mulumbu</v>
      </c>
      <c r="AA402" t="str">
        <f ca="1">IF(RIGHT(FPL_Combined[[#Headers],[Gameweek 26]],2)&lt;$B$622,INDEX(FPL_Results_Extract[Gameweek 01],MATCH($A402,FPL_Results_Extract[[Player]:[Player]],0)),INDEX(Team_Key[[Abbreviation]:[Abbreviation]],MATCH(LEFT(INDEX(FPL_Fixtures_Extract[],MATCH($A402,FPL_Fixtures_Extract[[Player]:[Player]],0),MATCH(FPL_Combined[[#Headers],[Gameweek 26]],FPL_Fixtures_Extract[#Headers],0)),LEN(INDEX(FPL_Fixtures_Extract[],MATCH($A402,FPL_Fixtures_Extract[[Player]:[Player]],0),MATCH(FPL_Combined[[#Headers],[Gameweek 26]],FPL_Fixtures_Extract[#Headers],0)))-4),Team_Key[[Full Name]:[Full Name]],0))&amp;RIGHT(INDEX(FPL_Fixtures_Extract[],MATCH($A402,FPL_Fixtures_Extract[[Player]:[Player]],0),MATCH(FPL_Combined[[#Headers],[Gameweek 26]],FPL_Fixtures_Extract[#Headers],0)),3))</f>
        <v>CRY(H) 1-3</v>
      </c>
      <c r="AB402" t="str">
        <f ca="1">IF(RIGHT(FPL_Combined[[#Headers],[Gameweek 27]],2)&lt;$B$622,INDEX(FPL_Results_Extract[Gameweek 02],MATCH($A402,FPL_Results_Extract[[Player]:[Player]],0)),INDEX(Team_Key[[Abbreviation]:[Abbreviation]],MATCH(LEFT(INDEX(FPL_Fixtures_Extract[],MATCH($A402,FPL_Fixtures_Extract[[Player]:[Player]],0),MATCH(FPL_Combined[[#Headers],[Gameweek 27]],FPL_Fixtures_Extract[#Headers],0)),LEN(INDEX(FPL_Fixtures_Extract[],MATCH($A402,FPL_Fixtures_Extract[[Player]:[Player]],0),MATCH(FPL_Combined[[#Headers],[Gameweek 27]],FPL_Fixtures_Extract[#Headers],0)))-4),Team_Key[[Full Name]:[Full Name]],0))&amp;RIGHT(INDEX(FPL_Fixtures_Extract[],MATCH($A402,FPL_Fixtures_Extract[[Player]:[Player]],0),MATCH(FPL_Combined[[#Headers],[Gameweek 27]],FPL_Fixtures_Extract[#Headers],0)),3))</f>
        <v>SUN(A) 3-1</v>
      </c>
      <c r="AC402" t="str">
        <f ca="1">IF(RIGHT(FPL_Combined[[#Headers],[Gameweek 28]],2)&lt;$B$622,INDEX(FPL_Results_Extract[Gameweek 03],MATCH($A402,FPL_Results_Extract[[Player]:[Player]],0)),INDEX(Team_Key[[Abbreviation]:[Abbreviation]],MATCH(LEFT(INDEX(FPL_Fixtures_Extract[],MATCH($A402,FPL_Fixtures_Extract[[Player]:[Player]],0),MATCH(FPL_Combined[[#Headers],[Gameweek 28]],FPL_Fixtures_Extract[#Headers],0)),LEN(INDEX(FPL_Fixtures_Extract[],MATCH($A402,FPL_Fixtures_Extract[[Player]:[Player]],0),MATCH(FPL_Combined[[#Headers],[Gameweek 28]],FPL_Fixtures_Extract[#Headers],0)))-4),Team_Key[[Full Name]:[Full Name]],0))&amp;RIGHT(INDEX(FPL_Fixtures_Extract[],MATCH($A402,FPL_Fixtures_Extract[[Player]:[Player]],0),MATCH(FPL_Combined[[#Headers],[Gameweek 28]],FPL_Fixtures_Extract[#Headers],0)),3))</f>
        <v>STK(H) 1-1</v>
      </c>
      <c r="AD402" t="str">
        <f ca="1">IF(RIGHT(FPL_Combined[[#Headers],[Gameweek 29]],2)&lt;$B$622,INDEX(FPL_Results_Extract[Gameweek 04],MATCH($A402,FPL_Results_Extract[[Player]:[Player]],0)),INDEX(Team_Key[[Abbreviation]:[Abbreviation]],MATCH(LEFT(INDEX(FPL_Fixtures_Extract[],MATCH($A402,FPL_Fixtures_Extract[[Player]:[Player]],0),MATCH(FPL_Combined[[#Headers],[Gameweek 29]],FPL_Fixtures_Extract[#Headers],0)),LEN(INDEX(FPL_Fixtures_Extract[],MATCH($A402,FPL_Fixtures_Extract[[Player]:[Player]],0),MATCH(FPL_Combined[[#Headers],[Gameweek 29]],FPL_Fixtures_Extract[#Headers],0)))-4),Team_Key[[Full Name]:[Full Name]],0))&amp;RIGHT(INDEX(FPL_Fixtures_Extract[],MATCH($A402,FPL_Fixtures_Extract[[Player]:[Player]],0),MATCH(FPL_Combined[[#Headers],[Gameweek 29]],FPL_Fixtures_Extract[#Headers],0)),3))</f>
        <v>SWA(A)</v>
      </c>
      <c r="AE402" t="str">
        <f ca="1">IF(RIGHT(FPL_Combined[[#Headers],[Gameweek 30]],2)&lt;$B$622,INDEX(FPL_Results_Extract[Gameweek 05],MATCH($A402,FPL_Results_Extract[[Player]:[Player]],0)),INDEX(Team_Key[[Abbreviation]:[Abbreviation]],MATCH(LEFT(INDEX(FPL_Fixtures_Extract[],MATCH($A402,FPL_Fixtures_Extract[[Player]:[Player]],0),MATCH(FPL_Combined[[#Headers],[Gameweek 30]],FPL_Fixtures_Extract[#Headers],0)),LEN(INDEX(FPL_Fixtures_Extract[],MATCH($A402,FPL_Fixtures_Extract[[Player]:[Player]],0),MATCH(FPL_Combined[[#Headers],[Gameweek 30]],FPL_Fixtures_Extract[#Headers],0)))-4),Team_Key[[Full Name]:[Full Name]],0))&amp;RIGHT(INDEX(FPL_Fixtures_Extract[],MATCH($A402,FPL_Fixtures_Extract[[Player]:[Player]],0),MATCH(FPL_Combined[[#Headers],[Gameweek 30]],FPL_Fixtures_Extract[#Headers],0)),3))</f>
        <v>MCI(H)</v>
      </c>
      <c r="AF402" t="str">
        <f ca="1">IF(RIGHT(FPL_Combined[[#Headers],[Gameweek 31]],2)&lt;$B$622,INDEX(FPL_Results_Extract[Gameweek 06],MATCH($A402,FPL_Results_Extract[[Player]:[Player]],0)),INDEX(Team_Key[[Abbreviation]:[Abbreviation]],MATCH(LEFT(INDEX(FPL_Fixtures_Extract[],MATCH($A402,FPL_Fixtures_Extract[[Player]:[Player]],0),MATCH(FPL_Combined[[#Headers],[Gameweek 31]],FPL_Fixtures_Extract[#Headers],0)),LEN(INDEX(FPL_Fixtures_Extract[],MATCH($A402,FPL_Fixtures_Extract[[Player]:[Player]],0),MATCH(FPL_Combined[[#Headers],[Gameweek 31]],FPL_Fixtures_Extract[#Headers],0)))-4),Team_Key[[Full Name]:[Full Name]],0))&amp;RIGHT(INDEX(FPL_Fixtures_Extract[],MATCH($A402,FPL_Fixtures_Extract[[Player]:[Player]],0),MATCH(FPL_Combined[[#Headers],[Gameweek 31]],FPL_Fixtures_Extract[#Headers],0)),3))</f>
        <v>WBA(A)</v>
      </c>
      <c r="AG402" t="str">
        <f ca="1">IF(RIGHT(FPL_Combined[[#Headers],[Gameweek 32]],2)&lt;$B$622,INDEX(FPL_Results_Extract[Gameweek 07],MATCH($A402,FPL_Results_Extract[[Player]:[Player]],0)),INDEX(Team_Key[[Abbreviation]:[Abbreviation]],MATCH(LEFT(INDEX(FPL_Fixtures_Extract[],MATCH($A402,FPL_Fixtures_Extract[[Player]:[Player]],0),MATCH(FPL_Combined[[#Headers],[Gameweek 32]],FPL_Fixtures_Extract[#Headers],0)),LEN(INDEX(FPL_Fixtures_Extract[],MATCH($A402,FPL_Fixtures_Extract[[Player]:[Player]],0),MATCH(FPL_Combined[[#Headers],[Gameweek 32]],FPL_Fixtures_Extract[#Headers],0)))-4),Team_Key[[Full Name]:[Full Name]],0))&amp;RIGHT(INDEX(FPL_Fixtures_Extract[],MATCH($A402,FPL_Fixtures_Extract[[Player]:[Player]],0),MATCH(FPL_Combined[[#Headers],[Gameweek 32]],FPL_Fixtures_Extract[#Headers],0)),3))</f>
        <v>NEW(H)</v>
      </c>
      <c r="AH402" t="str">
        <f ca="1">IF(RIGHT(FPL_Combined[[#Headers],[Gameweek 33]],2)&lt;$B$622,INDEX(FPL_Results_Extract[Gameweek 08],MATCH($A402,FPL_Results_Extract[[Player]:[Player]],0)),INDEX(Team_Key[[Abbreviation]:[Abbreviation]],MATCH(LEFT(INDEX(FPL_Fixtures_Extract[],MATCH($A402,FPL_Fixtures_Extract[[Player]:[Player]],0),MATCH(FPL_Combined[[#Headers],[Gameweek 33]],FPL_Fixtures_Extract[#Headers],0)),LEN(INDEX(FPL_Fixtures_Extract[],MATCH($A402,FPL_Fixtures_Extract[[Player]:[Player]],0),MATCH(FPL_Combined[[#Headers],[Gameweek 33]],FPL_Fixtures_Extract[#Headers],0)))-4),Team_Key[[Full Name]:[Full Name]],0))&amp;RIGHT(INDEX(FPL_Fixtures_Extract[],MATCH($A402,FPL_Fixtures_Extract[[Player]:[Player]],0),MATCH(FPL_Combined[[#Headers],[Gameweek 33]],FPL_Fixtures_Extract[#Headers],0)),3))</f>
        <v>CRY(A)</v>
      </c>
      <c r="AI402" t="str">
        <f ca="1">IF(RIGHT(FPL_Combined[[#Headers],[Gameweek 34]],2)&lt;$B$622,INDEX(FPL_Results_Extract[Gameweek 09],MATCH($A402,FPL_Results_Extract[[Player]:[Player]],0)),INDEX(Team_Key[[Abbreviation]:[Abbreviation]],MATCH(LEFT(INDEX(FPL_Fixtures_Extract[],MATCH($A402,FPL_Fixtures_Extract[[Player]:[Player]],0),MATCH(FPL_Combined[[#Headers],[Gameweek 34]],FPL_Fixtures_Extract[#Headers],0)),LEN(INDEX(FPL_Fixtures_Extract[],MATCH($A402,FPL_Fixtures_Extract[[Player]:[Player]],0),MATCH(FPL_Combined[[#Headers],[Gameweek 34]],FPL_Fixtures_Extract[#Headers],0)))-4),Team_Key[[Full Name]:[Full Name]],0))&amp;RIGHT(INDEX(FPL_Fixtures_Extract[],MATCH($A402,FPL_Fixtures_Extract[[Player]:[Player]],0),MATCH(FPL_Combined[[#Headers],[Gameweek 34]],FPL_Fixtures_Extract[#Headers],0)),3))</f>
        <v>SUN(H)</v>
      </c>
      <c r="AJ402" t="str">
        <f ca="1">IF(RIGHT(FPL_Combined[[#Headers],[Gameweek 35]],2)&lt;$B$622,INDEX(FPL_Results_Extract[Gameweek 10],MATCH($A402,FPL_Results_Extract[[Player]:[Player]],0)),INDEX(Team_Key[[Abbreviation]:[Abbreviation]],MATCH(LEFT(INDEX(FPL_Fixtures_Extract[],MATCH($A402,FPL_Fixtures_Extract[[Player]:[Player]],0),MATCH(FPL_Combined[[#Headers],[Gameweek 35]],FPL_Fixtures_Extract[#Headers],0)),LEN(INDEX(FPL_Fixtures_Extract[],MATCH($A402,FPL_Fixtures_Extract[[Player]:[Player]],0),MATCH(FPL_Combined[[#Headers],[Gameweek 35]],FPL_Fixtures_Extract[#Headers],0)))-4),Team_Key[[Full Name]:[Full Name]],0))&amp;RIGHT(INDEX(FPL_Fixtures_Extract[],MATCH($A402,FPL_Fixtures_Extract[[Player]:[Player]],0),MATCH(FPL_Combined[[#Headers],[Gameweek 35]],FPL_Fixtures_Extract[#Headers],0)),3))</f>
        <v>WAT(H)</v>
      </c>
      <c r="AK402" t="str">
        <f ca="1">IF(RIGHT(FPL_Combined[[#Headers],[Gameweek 36]],2)&lt;$B$622,INDEX(FPL_Results_Extract[Gameweek 11],MATCH($A402,FPL_Results_Extract[[Player]:[Player]],0)),INDEX(Team_Key[[Abbreviation]:[Abbreviation]],MATCH(LEFT(INDEX(FPL_Fixtures_Extract[],MATCH($A402,FPL_Fixtures_Extract[[Player]:[Player]],0),MATCH(FPL_Combined[[#Headers],[Gameweek 36]],FPL_Fixtures_Extract[#Headers],0)),LEN(INDEX(FPL_Fixtures_Extract[],MATCH($A402,FPL_Fixtures_Extract[[Player]:[Player]],0),MATCH(FPL_Combined[[#Headers],[Gameweek 36]],FPL_Fixtures_Extract[#Headers],0)))-4),Team_Key[[Full Name]:[Full Name]],0))&amp;RIGHT(INDEX(FPL_Fixtures_Extract[],MATCH($A402,FPL_Fixtures_Extract[[Player]:[Player]],0),MATCH(FPL_Combined[[#Headers],[Gameweek 36]],FPL_Fixtures_Extract[#Headers],0)),3))</f>
        <v>ARS(A)</v>
      </c>
      <c r="AL402" t="str">
        <f ca="1">IF(RIGHT(FPL_Combined[[#Headers],[Gameweek 37]],2)&lt;$B$622,INDEX(FPL_Results_Extract[Gameweek 12],MATCH($A402,FPL_Results_Extract[[Player]:[Player]],0)),INDEX(Team_Key[[Abbreviation]:[Abbreviation]],MATCH(LEFT(INDEX(FPL_Fixtures_Extract[],MATCH($A402,FPL_Fixtures_Extract[[Player]:[Player]],0),MATCH(FPL_Combined[[#Headers],[Gameweek 37]],FPL_Fixtures_Extract[#Headers],0)),LEN(INDEX(FPL_Fixtures_Extract[],MATCH($A402,FPL_Fixtures_Extract[[Player]:[Player]],0),MATCH(FPL_Combined[[#Headers],[Gameweek 37]],FPL_Fixtures_Extract[#Headers],0)))-4),Team_Key[[Full Name]:[Full Name]],0))&amp;RIGHT(INDEX(FPL_Fixtures_Extract[],MATCH($A402,FPL_Fixtures_Extract[[Player]:[Player]],0),MATCH(FPL_Combined[[#Headers],[Gameweek 37]],FPL_Fixtures_Extract[#Headers],0)),3))</f>
        <v>MUN(H)</v>
      </c>
      <c r="AM402" t="str">
        <f ca="1">IF(RIGHT(FPL_Combined[[#Headers],[Gameweek 38]],2)&lt;$B$622,INDEX(FPL_Results_Extract[Gameweek 13],MATCH($A402,FPL_Results_Extract[[Player]:[Player]],0)),INDEX(Team_Key[[Abbreviation]:[Abbreviation]],MATCH(LEFT(INDEX(FPL_Fixtures_Extract[],MATCH($A402,FPL_Fixtures_Extract[[Player]:[Player]],0),MATCH(FPL_Combined[[#Headers],[Gameweek 38]],FPL_Fixtures_Extract[#Headers],0)),LEN(INDEX(FPL_Fixtures_Extract[],MATCH($A402,FPL_Fixtures_Extract[[Player]:[Player]],0),MATCH(FPL_Combined[[#Headers],[Gameweek 38]],FPL_Fixtures_Extract[#Headers],0)))-4),Team_Key[[Full Name]:[Full Name]],0))&amp;RIGHT(INDEX(FPL_Fixtures_Extract[],MATCH($A402,FPL_Fixtures_Extract[[Player]:[Player]],0),MATCH(FPL_Combined[[#Headers],[Gameweek 38]],FPL_Fixtures_Extract[#Headers],0)),3))</f>
        <v>EVE(A)</v>
      </c>
    </row>
    <row r="403" spans="1:39" x14ac:dyDescent="0.45">
      <c r="A403" t="s">
        <v>306</v>
      </c>
      <c r="B403" t="str">
        <f ca="1">IF(RIGHT(FPL_Combined[[#Headers],[Gameweek 01]],2)&lt;$B$622,INDEX(FPL_Results_Extract[Gameweek 01],MATCH($A403,FPL_Results_Extract[[Player]:[Player]],0)),INDEX(Team_Key[[Abbreviation]:[Abbreviation]],MATCH(LEFT(INDEX(FPL_Fixtures_Extract[],MATCH($A403,FPL_Fixtures_Extract[[Player]:[Player]],0),MATCH(FPL_Combined[[#Headers],[Gameweek 01]],FPL_Fixtures_Extract[#Headers],0)),LEN(INDEX(FPL_Fixtures_Extract[],MATCH($A403,FPL_Fixtures_Extract[[Player]:[Player]],0),MATCH(FPL_Combined[[#Headers],[Gameweek 01]],FPL_Fixtures_Extract[#Headers],0)))-4),Team_Key[[Full Name]:[Full Name]],0))&amp;RIGHT(INDEX(FPL_Fixtures_Extract[],MATCH($A403,FPL_Fixtures_Extract[[Player]:[Player]],0),MATCH(FPL_Combined[[#Headers],[Gameweek 01]],FPL_Fixtures_Extract[#Headers],0)),3))</f>
        <v>LIV(H) 0-1</v>
      </c>
      <c r="C403" t="str">
        <f ca="1">IF(RIGHT(FPL_Combined[[#Headers],[Gameweek 02]],2)&lt;$B$622,INDEX(FPL_Results_Extract[Gameweek 02],MATCH($A403,FPL_Results_Extract[[Player]:[Player]],0)),INDEX(Team_Key[[Abbreviation]:[Abbreviation]],MATCH(LEFT(INDEX(FPL_Fixtures_Extract[],MATCH($A403,FPL_Fixtures_Extract[[Player]:[Player]],0),MATCH(FPL_Combined[[#Headers],[Gameweek 02]],FPL_Fixtures_Extract[#Headers],0)),LEN(INDEX(FPL_Fixtures_Extract[],MATCH($A403,FPL_Fixtures_Extract[[Player]:[Player]],0),MATCH(FPL_Combined[[#Headers],[Gameweek 02]],FPL_Fixtures_Extract[#Headers],0)))-4),Team_Key[[Full Name]:[Full Name]],0))&amp;RIGHT(INDEX(FPL_Fixtures_Extract[],MATCH($A403,FPL_Fixtures_Extract[[Player]:[Player]],0),MATCH(FPL_Combined[[#Headers],[Gameweek 02]],FPL_Fixtures_Extract[#Headers],0)),3))</f>
        <v>TOT(A) 2-2</v>
      </c>
      <c r="D403" t="str">
        <f ca="1">IF(RIGHT(FPL_Combined[[#Headers],[Gameweek 03]],2)&lt;$B$622,INDEX(FPL_Results_Extract[Gameweek 03],MATCH($A403,FPL_Results_Extract[[Player]:[Player]],0)),INDEX(Team_Key[[Abbreviation]:[Abbreviation]],MATCH(LEFT(INDEX(FPL_Fixtures_Extract[],MATCH($A403,FPL_Fixtures_Extract[[Player]:[Player]],0),MATCH(FPL_Combined[[#Headers],[Gameweek 03]],FPL_Fixtures_Extract[#Headers],0)),LEN(INDEX(FPL_Fixtures_Extract[],MATCH($A403,FPL_Fixtures_Extract[[Player]:[Player]],0),MATCH(FPL_Combined[[#Headers],[Gameweek 03]],FPL_Fixtures_Extract[#Headers],0)))-4),Team_Key[[Full Name]:[Full Name]],0))&amp;RIGHT(INDEX(FPL_Fixtures_Extract[],MATCH($A403,FPL_Fixtures_Extract[[Player]:[Player]],0),MATCH(FPL_Combined[[#Headers],[Gameweek 03]],FPL_Fixtures_Extract[#Headers],0)),3))</f>
        <v>NOR(A) 1-1</v>
      </c>
      <c r="E403" t="str">
        <f ca="1">IF(RIGHT(FPL_Combined[[#Headers],[Gameweek 04]],2)&lt;$B$622,INDEX(FPL_Results_Extract[Gameweek 04],MATCH($A403,FPL_Results_Extract[[Player]:[Player]],0)),INDEX(Team_Key[[Abbreviation]:[Abbreviation]],MATCH(LEFT(INDEX(FPL_Fixtures_Extract[],MATCH($A403,FPL_Fixtures_Extract[[Player]:[Player]],0),MATCH(FPL_Combined[[#Headers],[Gameweek 04]],FPL_Fixtures_Extract[#Headers],0)),LEN(INDEX(FPL_Fixtures_Extract[],MATCH($A403,FPL_Fixtures_Extract[[Player]:[Player]],0),MATCH(FPL_Combined[[#Headers],[Gameweek 04]],FPL_Fixtures_Extract[#Headers],0)))-4),Team_Key[[Full Name]:[Full Name]],0))&amp;RIGHT(INDEX(FPL_Fixtures_Extract[],MATCH($A403,FPL_Fixtures_Extract[[Player]:[Player]],0),MATCH(FPL_Combined[[#Headers],[Gameweek 04]],FPL_Fixtures_Extract[#Headers],0)),3))</f>
        <v>WBA(H) 0-1</v>
      </c>
      <c r="F403" t="str">
        <f ca="1">IF(RIGHT(FPL_Combined[[#Headers],[Gameweek 05]],2)&lt;$B$622,INDEX(FPL_Results_Extract[Gameweek 05],MATCH($A403,FPL_Results_Extract[[Player]:[Player]],0)),INDEX(Team_Key[[Abbreviation]:[Abbreviation]],MATCH(LEFT(INDEX(FPL_Fixtures_Extract[],MATCH($A403,FPL_Fixtures_Extract[[Player]:[Player]],0),MATCH(FPL_Combined[[#Headers],[Gameweek 05]],FPL_Fixtures_Extract[#Headers],0)),LEN(INDEX(FPL_Fixtures_Extract[],MATCH($A403,FPL_Fixtures_Extract[[Player]:[Player]],0),MATCH(FPL_Combined[[#Headers],[Gameweek 05]],FPL_Fixtures_Extract[#Headers],0)))-4),Team_Key[[Full Name]:[Full Name]],0))&amp;RIGHT(INDEX(FPL_Fixtures_Extract[],MATCH($A403,FPL_Fixtures_Extract[[Player]:[Player]],0),MATCH(FPL_Combined[[#Headers],[Gameweek 05]],FPL_Fixtures_Extract[#Headers],0)),3))</f>
        <v>ARS(A) 0-2</v>
      </c>
      <c r="G403" t="str">
        <f ca="1">IF(RIGHT(FPL_Combined[[#Headers],[Gameweek 06]],2)&lt;$B$622,INDEX(FPL_Results_Extract[Gameweek 06],MATCH($A403,FPL_Results_Extract[[Player]:[Player]],0)),INDEX(Team_Key[[Abbreviation]:[Abbreviation]],MATCH(LEFT(INDEX(FPL_Fixtures_Extract[],MATCH($A403,FPL_Fixtures_Extract[[Player]:[Player]],0),MATCH(FPL_Combined[[#Headers],[Gameweek 06]],FPL_Fixtures_Extract[#Headers],0)),LEN(INDEX(FPL_Fixtures_Extract[],MATCH($A403,FPL_Fixtures_Extract[[Player]:[Player]],0),MATCH(FPL_Combined[[#Headers],[Gameweek 06]],FPL_Fixtures_Extract[#Headers],0)))-4),Team_Key[[Full Name]:[Full Name]],0))&amp;RIGHT(INDEX(FPL_Fixtures_Extract[],MATCH($A403,FPL_Fixtures_Extract[[Player]:[Player]],0),MATCH(FPL_Combined[[#Headers],[Gameweek 06]],FPL_Fixtures_Extract[#Headers],0)),3))</f>
        <v>LEI(H) 2-2</v>
      </c>
      <c r="H403" t="str">
        <f ca="1">IF(RIGHT(FPL_Combined[[#Headers],[Gameweek 07]],2)&lt;$B$622,INDEX(FPL_Results_Extract[Gameweek 07],MATCH($A403,FPL_Results_Extract[[Player]:[Player]],0)),INDEX(Team_Key[[Abbreviation]:[Abbreviation]],MATCH(LEFT(INDEX(FPL_Fixtures_Extract[],MATCH($A403,FPL_Fixtures_Extract[[Player]:[Player]],0),MATCH(FPL_Combined[[#Headers],[Gameweek 07]],FPL_Fixtures_Extract[#Headers],0)),LEN(INDEX(FPL_Fixtures_Extract[],MATCH($A403,FPL_Fixtures_Extract[[Player]:[Player]],0),MATCH(FPL_Combined[[#Headers],[Gameweek 07]],FPL_Fixtures_Extract[#Headers],0)))-4),Team_Key[[Full Name]:[Full Name]],0))&amp;RIGHT(INDEX(FPL_Fixtures_Extract[],MATCH($A403,FPL_Fixtures_Extract[[Player]:[Player]],0),MATCH(FPL_Combined[[#Headers],[Gameweek 07]],FPL_Fixtures_Extract[#Headers],0)),3))</f>
        <v>BOU(H) 2-1</v>
      </c>
      <c r="I403" t="str">
        <f ca="1">IF(RIGHT(FPL_Combined[[#Headers],[Gameweek 08]],2)&lt;$B$622,INDEX(FPL_Results_Extract[Gameweek 08],MATCH($A403,FPL_Results_Extract[[Player]:[Player]],0)),INDEX(Team_Key[[Abbreviation]:[Abbreviation]],MATCH(LEFT(INDEX(FPL_Fixtures_Extract[],MATCH($A403,FPL_Fixtures_Extract[[Player]:[Player]],0),MATCH(FPL_Combined[[#Headers],[Gameweek 08]],FPL_Fixtures_Extract[#Headers],0)),LEN(INDEX(FPL_Fixtures_Extract[],MATCH($A403,FPL_Fixtures_Extract[[Player]:[Player]],0),MATCH(FPL_Combined[[#Headers],[Gameweek 08]],FPL_Fixtures_Extract[#Headers],0)))-4),Team_Key[[Full Name]:[Full Name]],0))&amp;RIGHT(INDEX(FPL_Fixtures_Extract[],MATCH($A403,FPL_Fixtures_Extract[[Player]:[Player]],0),MATCH(FPL_Combined[[#Headers],[Gameweek 08]],FPL_Fixtures_Extract[#Headers],0)),3))</f>
        <v>AVL(A) 1-0</v>
      </c>
      <c r="J403" t="str">
        <f ca="1">IF(RIGHT(FPL_Combined[[#Headers],[Gameweek 09]],2)&lt;$B$622,INDEX(FPL_Results_Extract[Gameweek 09],MATCH($A403,FPL_Results_Extract[[Player]:[Player]],0)),INDEX(Team_Key[[Abbreviation]:[Abbreviation]],MATCH(LEFT(INDEX(FPL_Fixtures_Extract[],MATCH($A403,FPL_Fixtures_Extract[[Player]:[Player]],0),MATCH(FPL_Combined[[#Headers],[Gameweek 09]],FPL_Fixtures_Extract[#Headers],0)),LEN(INDEX(FPL_Fixtures_Extract[],MATCH($A403,FPL_Fixtures_Extract[[Player]:[Player]],0),MATCH(FPL_Combined[[#Headers],[Gameweek 09]],FPL_Fixtures_Extract[#Headers],0)))-4),Team_Key[[Full Name]:[Full Name]],0))&amp;RIGHT(INDEX(FPL_Fixtures_Extract[],MATCH($A403,FPL_Fixtures_Extract[[Player]:[Player]],0),MATCH(FPL_Combined[[#Headers],[Gameweek 09]],FPL_Fixtures_Extract[#Headers],0)),3))</f>
        <v>SWA(A) 1-0</v>
      </c>
      <c r="K403" t="str">
        <f ca="1">IF(RIGHT(FPL_Combined[[#Headers],[Gameweek 10]],2)&lt;$B$622,INDEX(FPL_Results_Extract[Gameweek 10],MATCH($A403,FPL_Results_Extract[[Player]:[Player]],0)),INDEX(Team_Key[[Abbreviation]:[Abbreviation]],MATCH(LEFT(INDEX(FPL_Fixtures_Extract[],MATCH($A403,FPL_Fixtures_Extract[[Player]:[Player]],0),MATCH(FPL_Combined[[#Headers],[Gameweek 10]],FPL_Fixtures_Extract[#Headers],0)),LEN(INDEX(FPL_Fixtures_Extract[],MATCH($A403,FPL_Fixtures_Extract[[Player]:[Player]],0),MATCH(FPL_Combined[[#Headers],[Gameweek 10]],FPL_Fixtures_Extract[#Headers],0)))-4),Team_Key[[Full Name]:[Full Name]],0))&amp;RIGHT(INDEX(FPL_Fixtures_Extract[],MATCH($A403,FPL_Fixtures_Extract[[Player]:[Player]],0),MATCH(FPL_Combined[[#Headers],[Gameweek 10]],FPL_Fixtures_Extract[#Headers],0)),3))</f>
        <v>WAT(H) 0-2</v>
      </c>
      <c r="L403" t="str">
        <f ca="1">IF(RIGHT(FPL_Combined[[#Headers],[Gameweek 11]],2)&lt;$B$622,INDEX(FPL_Results_Extract[Gameweek 11],MATCH($A403,FPL_Results_Extract[[Player]:[Player]],0)),INDEX(Team_Key[[Abbreviation]:[Abbreviation]],MATCH(LEFT(INDEX(FPL_Fixtures_Extract[],MATCH($A403,FPL_Fixtures_Extract[[Player]:[Player]],0),MATCH(FPL_Combined[[#Headers],[Gameweek 11]],FPL_Fixtures_Extract[#Headers],0)),LEN(INDEX(FPL_Fixtures_Extract[],MATCH($A403,FPL_Fixtures_Extract[[Player]:[Player]],0),MATCH(FPL_Combined[[#Headers],[Gameweek 11]],FPL_Fixtures_Extract[#Headers],0)))-4),Team_Key[[Full Name]:[Full Name]],0))&amp;RIGHT(INDEX(FPL_Fixtures_Extract[],MATCH($A403,FPL_Fixtures_Extract[[Player]:[Player]],0),MATCH(FPL_Combined[[#Headers],[Gameweek 11]],FPL_Fixtures_Extract[#Headers],0)),3))</f>
        <v>NEW(A) 0-0</v>
      </c>
      <c r="M403" t="str">
        <f ca="1">IF(RIGHT(FPL_Combined[[#Headers],[Gameweek 12]],2)&lt;$B$622,INDEX(FPL_Results_Extract[Gameweek 12],MATCH($A403,FPL_Results_Extract[[Player]:[Player]],0)),INDEX(Team_Key[[Abbreviation]:[Abbreviation]],MATCH(LEFT(INDEX(FPL_Fixtures_Extract[],MATCH($A403,FPL_Fixtures_Extract[[Player]:[Player]],0),MATCH(FPL_Combined[[#Headers],[Gameweek 12]],FPL_Fixtures_Extract[#Headers],0)),LEN(INDEX(FPL_Fixtures_Extract[],MATCH($A403,FPL_Fixtures_Extract[[Player]:[Player]],0),MATCH(FPL_Combined[[#Headers],[Gameweek 12]],FPL_Fixtures_Extract[#Headers],0)))-4),Team_Key[[Full Name]:[Full Name]],0))&amp;RIGHT(INDEX(FPL_Fixtures_Extract[],MATCH($A403,FPL_Fixtures_Extract[[Player]:[Player]],0),MATCH(FPL_Combined[[#Headers],[Gameweek 12]],FPL_Fixtures_Extract[#Headers],0)),3))</f>
        <v>CHE(H) 1-0</v>
      </c>
      <c r="N403" t="str">
        <f ca="1">IF(RIGHT(FPL_Combined[[#Headers],[Gameweek 13]],2)&lt;$B$622,INDEX(FPL_Results_Extract[Gameweek 13],MATCH($A403,FPL_Results_Extract[[Player]:[Player]],0)),INDEX(Team_Key[[Abbreviation]:[Abbreviation]],MATCH(LEFT(INDEX(FPL_Fixtures_Extract[],MATCH($A403,FPL_Fixtures_Extract[[Player]:[Player]],0),MATCH(FPL_Combined[[#Headers],[Gameweek 13]],FPL_Fixtures_Extract[#Headers],0)),LEN(INDEX(FPL_Fixtures_Extract[],MATCH($A403,FPL_Fixtures_Extract[[Player]:[Player]],0),MATCH(FPL_Combined[[#Headers],[Gameweek 13]],FPL_Fixtures_Extract[#Headers],0)))-4),Team_Key[[Full Name]:[Full Name]],0))&amp;RIGHT(INDEX(FPL_Fixtures_Extract[],MATCH($A403,FPL_Fixtures_Extract[[Player]:[Player]],0),MATCH(FPL_Combined[[#Headers],[Gameweek 13]],FPL_Fixtures_Extract[#Headers],0)),3))</f>
        <v>SOU(A) 1-0</v>
      </c>
      <c r="O403" t="str">
        <f ca="1">IF(RIGHT(FPL_Combined[[#Headers],[Gameweek 14]],2)&lt;$B$622,INDEX(FPL_Results_Extract[Gameweek 14],MATCH($A403,FPL_Results_Extract[[Player]:[Player]],0)),INDEX(Team_Key[[Abbreviation]:[Abbreviation]],MATCH(LEFT(INDEX(FPL_Fixtures_Extract[],MATCH($A403,FPL_Fixtures_Extract[[Player]:[Player]],0),MATCH(FPL_Combined[[#Headers],[Gameweek 14]],FPL_Fixtures_Extract[#Headers],0)),LEN(INDEX(FPL_Fixtures_Extract[],MATCH($A403,FPL_Fixtures_Extract[[Player]:[Player]],0),MATCH(FPL_Combined[[#Headers],[Gameweek 14]],FPL_Fixtures_Extract[#Headers],0)))-4),Team_Key[[Full Name]:[Full Name]],0))&amp;RIGHT(INDEX(FPL_Fixtures_Extract[],MATCH($A403,FPL_Fixtures_Extract[[Player]:[Player]],0),MATCH(FPL_Combined[[#Headers],[Gameweek 14]],FPL_Fixtures_Extract[#Headers],0)),3))</f>
        <v>SUN(A) 0-2</v>
      </c>
      <c r="P403" t="str">
        <f ca="1">IF(RIGHT(FPL_Combined[[#Headers],[Gameweek 15]],2)&lt;$B$622,INDEX(FPL_Results_Extract[Gameweek 15],MATCH($A403,FPL_Results_Extract[[Player]:[Player]],0)),INDEX(Team_Key[[Abbreviation]:[Abbreviation]],MATCH(LEFT(INDEX(FPL_Fixtures_Extract[],MATCH($A403,FPL_Fixtures_Extract[[Player]:[Player]],0),MATCH(FPL_Combined[[#Headers],[Gameweek 15]],FPL_Fixtures_Extract[#Headers],0)),LEN(INDEX(FPL_Fixtures_Extract[],MATCH($A403,FPL_Fixtures_Extract[[Player]:[Player]],0),MATCH(FPL_Combined[[#Headers],[Gameweek 15]],FPL_Fixtures_Extract[#Headers],0)))-4),Team_Key[[Full Name]:[Full Name]],0))&amp;RIGHT(INDEX(FPL_Fixtures_Extract[],MATCH($A403,FPL_Fixtures_Extract[[Player]:[Player]],0),MATCH(FPL_Combined[[#Headers],[Gameweek 15]],FPL_Fixtures_Extract[#Headers],0)),3))</f>
        <v>MCI(H) 2-0</v>
      </c>
      <c r="Q403" t="str">
        <f ca="1">IF(RIGHT(FPL_Combined[[#Headers],[Gameweek 16]],2)&lt;$B$622,INDEX(FPL_Results_Extract[Gameweek 16],MATCH($A403,FPL_Results_Extract[[Player]:[Player]],0)),INDEX(Team_Key[[Abbreviation]:[Abbreviation]],MATCH(LEFT(INDEX(FPL_Fixtures_Extract[],MATCH($A403,FPL_Fixtures_Extract[[Player]:[Player]],0),MATCH(FPL_Combined[[#Headers],[Gameweek 16]],FPL_Fixtures_Extract[#Headers],0)),LEN(INDEX(FPL_Fixtures_Extract[],MATCH($A403,FPL_Fixtures_Extract[[Player]:[Player]],0),MATCH(FPL_Combined[[#Headers],[Gameweek 16]],FPL_Fixtures_Extract[#Headers],0)))-4),Team_Key[[Full Name]:[Full Name]],0))&amp;RIGHT(INDEX(FPL_Fixtures_Extract[],MATCH($A403,FPL_Fixtures_Extract[[Player]:[Player]],0),MATCH(FPL_Combined[[#Headers],[Gameweek 16]],FPL_Fixtures_Extract[#Headers],0)),3))</f>
        <v>WHU(A) 0-0</v>
      </c>
      <c r="R403" t="str">
        <f ca="1">IF(RIGHT(FPL_Combined[[#Headers],[Gameweek 17]],2)&lt;$B$622,INDEX(FPL_Results_Extract[Gameweek 17],MATCH($A403,FPL_Results_Extract[[Player]:[Player]],0)),INDEX(Team_Key[[Abbreviation]:[Abbreviation]],MATCH(LEFT(INDEX(FPL_Fixtures_Extract[],MATCH($A403,FPL_Fixtures_Extract[[Player]:[Player]],0),MATCH(FPL_Combined[[#Headers],[Gameweek 17]],FPL_Fixtures_Extract[#Headers],0)),LEN(INDEX(FPL_Fixtures_Extract[],MATCH($A403,FPL_Fixtures_Extract[[Player]:[Player]],0),MATCH(FPL_Combined[[#Headers],[Gameweek 17]],FPL_Fixtures_Extract[#Headers],0)))-4),Team_Key[[Full Name]:[Full Name]],0))&amp;RIGHT(INDEX(FPL_Fixtures_Extract[],MATCH($A403,FPL_Fixtures_Extract[[Player]:[Player]],0),MATCH(FPL_Combined[[#Headers],[Gameweek 17]],FPL_Fixtures_Extract[#Headers],0)),3))</f>
        <v>CRY(H) 1-2</v>
      </c>
      <c r="S403" t="str">
        <f ca="1">IF(RIGHT(FPL_Combined[[#Headers],[Gameweek 18]],2)&lt;$B$622,INDEX(FPL_Results_Extract[Gameweek 18],MATCH($A403,FPL_Results_Extract[[Player]:[Player]],0)),INDEX(Team_Key[[Abbreviation]:[Abbreviation]],MATCH(LEFT(INDEX(FPL_Fixtures_Extract[],MATCH($A403,FPL_Fixtures_Extract[[Player]:[Player]],0),MATCH(FPL_Combined[[#Headers],[Gameweek 18]],FPL_Fixtures_Extract[#Headers],0)),LEN(INDEX(FPL_Fixtures_Extract[],MATCH($A403,FPL_Fixtures_Extract[[Player]:[Player]],0),MATCH(FPL_Combined[[#Headers],[Gameweek 18]],FPL_Fixtures_Extract[#Headers],0)))-4),Team_Key[[Full Name]:[Full Name]],0))&amp;RIGHT(INDEX(FPL_Fixtures_Extract[],MATCH($A403,FPL_Fixtures_Extract[[Player]:[Player]],0),MATCH(FPL_Combined[[#Headers],[Gameweek 18]],FPL_Fixtures_Extract[#Headers],0)),3))</f>
        <v>MUN(H) 2-0</v>
      </c>
      <c r="T403" t="str">
        <f ca="1">IF(RIGHT(FPL_Combined[[#Headers],[Gameweek 19]],2)&lt;$B$622,INDEX(FPL_Results_Extract[Gameweek 19],MATCH($A403,FPL_Results_Extract[[Player]:[Player]],0)),INDEX(Team_Key[[Abbreviation]:[Abbreviation]],MATCH(LEFT(INDEX(FPL_Fixtures_Extract[],MATCH($A403,FPL_Fixtures_Extract[[Player]:[Player]],0),MATCH(FPL_Combined[[#Headers],[Gameweek 19]],FPL_Fixtures_Extract[#Headers],0)),LEN(INDEX(FPL_Fixtures_Extract[],MATCH($A403,FPL_Fixtures_Extract[[Player]:[Player]],0),MATCH(FPL_Combined[[#Headers],[Gameweek 19]],FPL_Fixtures_Extract[#Headers],0)))-4),Team_Key[[Full Name]:[Full Name]],0))&amp;RIGHT(INDEX(FPL_Fixtures_Extract[],MATCH($A403,FPL_Fixtures_Extract[[Player]:[Player]],0),MATCH(FPL_Combined[[#Headers],[Gameweek 19]],FPL_Fixtures_Extract[#Headers],0)),3))</f>
        <v>EVE(A) 4-3</v>
      </c>
      <c r="U403" t="str">
        <f ca="1">IF(RIGHT(FPL_Combined[[#Headers],[Gameweek 20]],2)&lt;$B$622,INDEX(FPL_Results_Extract[Gameweek 20],MATCH($A403,FPL_Results_Extract[[Player]:[Player]],0)),INDEX(Team_Key[[Abbreviation]:[Abbreviation]],MATCH(LEFT(INDEX(FPL_Fixtures_Extract[],MATCH($A403,FPL_Fixtures_Extract[[Player]:[Player]],0),MATCH(FPL_Combined[[#Headers],[Gameweek 20]],FPL_Fixtures_Extract[#Headers],0)),LEN(INDEX(FPL_Fixtures_Extract[],MATCH($A403,FPL_Fixtures_Extract[[Player]:[Player]],0),MATCH(FPL_Combined[[#Headers],[Gameweek 20]],FPL_Fixtures_Extract[#Headers],0)))-4),Team_Key[[Full Name]:[Full Name]],0))&amp;RIGHT(INDEX(FPL_Fixtures_Extract[],MATCH($A403,FPL_Fixtures_Extract[[Player]:[Player]],0),MATCH(FPL_Combined[[#Headers],[Gameweek 20]],FPL_Fixtures_Extract[#Headers],0)),3))</f>
        <v>WBA(A) 1-2</v>
      </c>
      <c r="V403" t="str">
        <f ca="1">IF(RIGHT(FPL_Combined[[#Headers],[Gameweek 21]],2)&lt;$B$622,INDEX(FPL_Results_Extract[Gameweek 21],MATCH($A403,FPL_Results_Extract[[Player]:[Player]],0)),INDEX(Team_Key[[Abbreviation]:[Abbreviation]],MATCH(LEFT(INDEX(FPL_Fixtures_Extract[],MATCH($A403,FPL_Fixtures_Extract[[Player]:[Player]],0),MATCH(FPL_Combined[[#Headers],[Gameweek 21]],FPL_Fixtures_Extract[#Headers],0)),LEN(INDEX(FPL_Fixtures_Extract[],MATCH($A403,FPL_Fixtures_Extract[[Player]:[Player]],0),MATCH(FPL_Combined[[#Headers],[Gameweek 21]],FPL_Fixtures_Extract[#Headers],0)))-4),Team_Key[[Full Name]:[Full Name]],0))&amp;RIGHT(INDEX(FPL_Fixtures_Extract[],MATCH($A403,FPL_Fixtures_Extract[[Player]:[Player]],0),MATCH(FPL_Combined[[#Headers],[Gameweek 21]],FPL_Fixtures_Extract[#Headers],0)),3))</f>
        <v>NOR(H) 3-1</v>
      </c>
      <c r="W403" t="str">
        <f ca="1">IF(RIGHT(FPL_Combined[[#Headers],[Gameweek 22]],2)&lt;$B$622,INDEX(FPL_Results_Extract[Gameweek 22],MATCH($A403,FPL_Results_Extract[[Player]:[Player]],0)),INDEX(Team_Key[[Abbreviation]:[Abbreviation]],MATCH(LEFT(INDEX(FPL_Fixtures_Extract[],MATCH($A403,FPL_Fixtures_Extract[[Player]:[Player]],0),MATCH(FPL_Combined[[#Headers],[Gameweek 22]],FPL_Fixtures_Extract[#Headers],0)),LEN(INDEX(FPL_Fixtures_Extract[],MATCH($A403,FPL_Fixtures_Extract[[Player]:[Player]],0),MATCH(FPL_Combined[[#Headers],[Gameweek 22]],FPL_Fixtures_Extract[#Headers],0)))-4),Team_Key[[Full Name]:[Full Name]],0))&amp;RIGHT(INDEX(FPL_Fixtures_Extract[],MATCH($A403,FPL_Fixtures_Extract[[Player]:[Player]],0),MATCH(FPL_Combined[[#Headers],[Gameweek 22]],FPL_Fixtures_Extract[#Headers],0)),3))</f>
        <v>ARS(H) 0-0</v>
      </c>
      <c r="X403" t="str">
        <f ca="1">IF(RIGHT(FPL_Combined[[#Headers],[Gameweek 23]],2)&lt;$B$622,INDEX(FPL_Results_Extract[Gameweek 23],MATCH($A403,FPL_Results_Extract[[Player]:[Player]],0)),INDEX(Team_Key[[Abbreviation]:[Abbreviation]],MATCH(LEFT(INDEX(FPL_Fixtures_Extract[],MATCH($A403,FPL_Fixtures_Extract[[Player]:[Player]],0),MATCH(FPL_Combined[[#Headers],[Gameweek 23]],FPL_Fixtures_Extract[#Headers],0)),LEN(INDEX(FPL_Fixtures_Extract[],MATCH($A403,FPL_Fixtures_Extract[[Player]:[Player]],0),MATCH(FPL_Combined[[#Headers],[Gameweek 23]],FPL_Fixtures_Extract[#Headers],0)))-4),Team_Key[[Full Name]:[Full Name]],0))&amp;RIGHT(INDEX(FPL_Fixtures_Extract[],MATCH($A403,FPL_Fixtures_Extract[[Player]:[Player]],0),MATCH(FPL_Combined[[#Headers],[Gameweek 23]],FPL_Fixtures_Extract[#Headers],0)),3))</f>
        <v>LEI(A) 0-3</v>
      </c>
      <c r="Y403" t="str">
        <f ca="1">IF(RIGHT(FPL_Combined[[#Headers],[Gameweek 24]],2)&lt;$B$622,INDEX(FPL_Results_Extract[Team],MATCH($A403,FPL_Results_Extract[[Player]:[Player]],0)),INDEX(Team_Key[[Abbreviation]:[Abbreviation]],MATCH(LEFT(INDEX(FPL_Fixtures_Extract[],MATCH($A403,FPL_Fixtures_Extract[[Player]:[Player]],0),MATCH(FPL_Combined[[#Headers],[Gameweek 24]],FPL_Fixtures_Extract[#Headers],0)),LEN(INDEX(FPL_Fixtures_Extract[],MATCH($A403,FPL_Fixtures_Extract[[Player]:[Player]],0),MATCH(FPL_Combined[[#Headers],[Gameweek 24]],FPL_Fixtures_Extract[#Headers],0)))-4),Team_Key[[Full Name]:[Full Name]],0))&amp;RIGHT(INDEX(FPL_Fixtures_Extract[],MATCH($A403,FPL_Fixtures_Extract[[Player]:[Player]],0),MATCH(FPL_Combined[[#Headers],[Gameweek 24]],FPL_Fixtures_Extract[#Headers],0)),3))</f>
        <v>STK</v>
      </c>
      <c r="Z403" t="str">
        <f ca="1">IF(RIGHT(FPL_Combined[[#Headers],[Gameweek 25]],2)&lt;$B$622,INDEX(FPL_Results_Extract[Player],MATCH($A403,FPL_Results_Extract[[Player]:[Player]],0)),INDEX(Team_Key[[Abbreviation]:[Abbreviation]],MATCH(LEFT(INDEX(FPL_Fixtures_Extract[],MATCH($A403,FPL_Fixtures_Extract[[Player]:[Player]],0),MATCH(FPL_Combined[[#Headers],[Gameweek 25]],FPL_Fixtures_Extract[#Headers],0)),LEN(INDEX(FPL_Fixtures_Extract[],MATCH($A403,FPL_Fixtures_Extract[[Player]:[Player]],0),MATCH(FPL_Combined[[#Headers],[Gameweek 25]],FPL_Fixtures_Extract[#Headers],0)))-4),Team_Key[[Full Name]:[Full Name]],0))&amp;RIGHT(INDEX(FPL_Fixtures_Extract[],MATCH($A403,FPL_Fixtures_Extract[[Player]:[Player]],0),MATCH(FPL_Combined[[#Headers],[Gameweek 25]],FPL_Fixtures_Extract[#Headers],0)),3))</f>
        <v>Muniesa</v>
      </c>
      <c r="AA403" t="str">
        <f ca="1">IF(RIGHT(FPL_Combined[[#Headers],[Gameweek 26]],2)&lt;$B$622,INDEX(FPL_Results_Extract[Gameweek 01],MATCH($A403,FPL_Results_Extract[[Player]:[Player]],0)),INDEX(Team_Key[[Abbreviation]:[Abbreviation]],MATCH(LEFT(INDEX(FPL_Fixtures_Extract[],MATCH($A403,FPL_Fixtures_Extract[[Player]:[Player]],0),MATCH(FPL_Combined[[#Headers],[Gameweek 26]],FPL_Fixtures_Extract[#Headers],0)),LEN(INDEX(FPL_Fixtures_Extract[],MATCH($A403,FPL_Fixtures_Extract[[Player]:[Player]],0),MATCH(FPL_Combined[[#Headers],[Gameweek 26]],FPL_Fixtures_Extract[#Headers],0)))-4),Team_Key[[Full Name]:[Full Name]],0))&amp;RIGHT(INDEX(FPL_Fixtures_Extract[],MATCH($A403,FPL_Fixtures_Extract[[Player]:[Player]],0),MATCH(FPL_Combined[[#Headers],[Gameweek 26]],FPL_Fixtures_Extract[#Headers],0)),3))</f>
        <v>LIV(H) 0-1</v>
      </c>
      <c r="AB403" t="str">
        <f ca="1">IF(RIGHT(FPL_Combined[[#Headers],[Gameweek 27]],2)&lt;$B$622,INDEX(FPL_Results_Extract[Gameweek 02],MATCH($A403,FPL_Results_Extract[[Player]:[Player]],0)),INDEX(Team_Key[[Abbreviation]:[Abbreviation]],MATCH(LEFT(INDEX(FPL_Fixtures_Extract[],MATCH($A403,FPL_Fixtures_Extract[[Player]:[Player]],0),MATCH(FPL_Combined[[#Headers],[Gameweek 27]],FPL_Fixtures_Extract[#Headers],0)),LEN(INDEX(FPL_Fixtures_Extract[],MATCH($A403,FPL_Fixtures_Extract[[Player]:[Player]],0),MATCH(FPL_Combined[[#Headers],[Gameweek 27]],FPL_Fixtures_Extract[#Headers],0)))-4),Team_Key[[Full Name]:[Full Name]],0))&amp;RIGHT(INDEX(FPL_Fixtures_Extract[],MATCH($A403,FPL_Fixtures_Extract[[Player]:[Player]],0),MATCH(FPL_Combined[[#Headers],[Gameweek 27]],FPL_Fixtures_Extract[#Headers],0)),3))</f>
        <v>TOT(A) 2-2</v>
      </c>
      <c r="AC403" t="str">
        <f ca="1">IF(RIGHT(FPL_Combined[[#Headers],[Gameweek 28]],2)&lt;$B$622,INDEX(FPL_Results_Extract[Gameweek 03],MATCH($A403,FPL_Results_Extract[[Player]:[Player]],0)),INDEX(Team_Key[[Abbreviation]:[Abbreviation]],MATCH(LEFT(INDEX(FPL_Fixtures_Extract[],MATCH($A403,FPL_Fixtures_Extract[[Player]:[Player]],0),MATCH(FPL_Combined[[#Headers],[Gameweek 28]],FPL_Fixtures_Extract[#Headers],0)),LEN(INDEX(FPL_Fixtures_Extract[],MATCH($A403,FPL_Fixtures_Extract[[Player]:[Player]],0),MATCH(FPL_Combined[[#Headers],[Gameweek 28]],FPL_Fixtures_Extract[#Headers],0)))-4),Team_Key[[Full Name]:[Full Name]],0))&amp;RIGHT(INDEX(FPL_Fixtures_Extract[],MATCH($A403,FPL_Fixtures_Extract[[Player]:[Player]],0),MATCH(FPL_Combined[[#Headers],[Gameweek 28]],FPL_Fixtures_Extract[#Headers],0)),3))</f>
        <v>NOR(A) 1-1</v>
      </c>
      <c r="AD403" t="str">
        <f ca="1">IF(RIGHT(FPL_Combined[[#Headers],[Gameweek 29]],2)&lt;$B$622,INDEX(FPL_Results_Extract[Gameweek 04],MATCH($A403,FPL_Results_Extract[[Player]:[Player]],0)),INDEX(Team_Key[[Abbreviation]:[Abbreviation]],MATCH(LEFT(INDEX(FPL_Fixtures_Extract[],MATCH($A403,FPL_Fixtures_Extract[[Player]:[Player]],0),MATCH(FPL_Combined[[#Headers],[Gameweek 29]],FPL_Fixtures_Extract[#Headers],0)),LEN(INDEX(FPL_Fixtures_Extract[],MATCH($A403,FPL_Fixtures_Extract[[Player]:[Player]],0),MATCH(FPL_Combined[[#Headers],[Gameweek 29]],FPL_Fixtures_Extract[#Headers],0)))-4),Team_Key[[Full Name]:[Full Name]],0))&amp;RIGHT(INDEX(FPL_Fixtures_Extract[],MATCH($A403,FPL_Fixtures_Extract[[Player]:[Player]],0),MATCH(FPL_Combined[[#Headers],[Gameweek 29]],FPL_Fixtures_Extract[#Headers],0)),3))</f>
        <v>CHE(A)</v>
      </c>
      <c r="AE403" t="str">
        <f ca="1">IF(RIGHT(FPL_Combined[[#Headers],[Gameweek 30]],2)&lt;$B$622,INDEX(FPL_Results_Extract[Gameweek 05],MATCH($A403,FPL_Results_Extract[[Player]:[Player]],0)),INDEX(Team_Key[[Abbreviation]:[Abbreviation]],MATCH(LEFT(INDEX(FPL_Fixtures_Extract[],MATCH($A403,FPL_Fixtures_Extract[[Player]:[Player]],0),MATCH(FPL_Combined[[#Headers],[Gameweek 30]],FPL_Fixtures_Extract[#Headers],0)),LEN(INDEX(FPL_Fixtures_Extract[],MATCH($A403,FPL_Fixtures_Extract[[Player]:[Player]],0),MATCH(FPL_Combined[[#Headers],[Gameweek 30]],FPL_Fixtures_Extract[#Headers],0)))-4),Team_Key[[Full Name]:[Full Name]],0))&amp;RIGHT(INDEX(FPL_Fixtures_Extract[],MATCH($A403,FPL_Fixtures_Extract[[Player]:[Player]],0),MATCH(FPL_Combined[[#Headers],[Gameweek 30]],FPL_Fixtures_Extract[#Headers],0)),3))</f>
        <v>SOU(H)</v>
      </c>
      <c r="AF403" t="str">
        <f ca="1">IF(RIGHT(FPL_Combined[[#Headers],[Gameweek 31]],2)&lt;$B$622,INDEX(FPL_Results_Extract[Gameweek 06],MATCH($A403,FPL_Results_Extract[[Player]:[Player]],0)),INDEX(Team_Key[[Abbreviation]:[Abbreviation]],MATCH(LEFT(INDEX(FPL_Fixtures_Extract[],MATCH($A403,FPL_Fixtures_Extract[[Player]:[Player]],0),MATCH(FPL_Combined[[#Headers],[Gameweek 31]],FPL_Fixtures_Extract[#Headers],0)),LEN(INDEX(FPL_Fixtures_Extract[],MATCH($A403,FPL_Fixtures_Extract[[Player]:[Player]],0),MATCH(FPL_Combined[[#Headers],[Gameweek 31]],FPL_Fixtures_Extract[#Headers],0)))-4),Team_Key[[Full Name]:[Full Name]],0))&amp;RIGHT(INDEX(FPL_Fixtures_Extract[],MATCH($A403,FPL_Fixtures_Extract[[Player]:[Player]],0),MATCH(FPL_Combined[[#Headers],[Gameweek 31]],FPL_Fixtures_Extract[#Headers],0)),3))</f>
        <v>WAT(A)</v>
      </c>
      <c r="AG403" t="str">
        <f ca="1">IF(RIGHT(FPL_Combined[[#Headers],[Gameweek 32]],2)&lt;$B$622,INDEX(FPL_Results_Extract[Gameweek 07],MATCH($A403,FPL_Results_Extract[[Player]:[Player]],0)),INDEX(Team_Key[[Abbreviation]:[Abbreviation]],MATCH(LEFT(INDEX(FPL_Fixtures_Extract[],MATCH($A403,FPL_Fixtures_Extract[[Player]:[Player]],0),MATCH(FPL_Combined[[#Headers],[Gameweek 32]],FPL_Fixtures_Extract[#Headers],0)),LEN(INDEX(FPL_Fixtures_Extract[],MATCH($A403,FPL_Fixtures_Extract[[Player]:[Player]],0),MATCH(FPL_Combined[[#Headers],[Gameweek 32]],FPL_Fixtures_Extract[#Headers],0)))-4),Team_Key[[Full Name]:[Full Name]],0))&amp;RIGHT(INDEX(FPL_Fixtures_Extract[],MATCH($A403,FPL_Fixtures_Extract[[Player]:[Player]],0),MATCH(FPL_Combined[[#Headers],[Gameweek 32]],FPL_Fixtures_Extract[#Headers],0)),3))</f>
        <v>SWA(H)</v>
      </c>
      <c r="AH403" t="str">
        <f ca="1">IF(RIGHT(FPL_Combined[[#Headers],[Gameweek 33]],2)&lt;$B$622,INDEX(FPL_Results_Extract[Gameweek 08],MATCH($A403,FPL_Results_Extract[[Player]:[Player]],0)),INDEX(Team_Key[[Abbreviation]:[Abbreviation]],MATCH(LEFT(INDEX(FPL_Fixtures_Extract[],MATCH($A403,FPL_Fixtures_Extract[[Player]:[Player]],0),MATCH(FPL_Combined[[#Headers],[Gameweek 33]],FPL_Fixtures_Extract[#Headers],0)),LEN(INDEX(FPL_Fixtures_Extract[],MATCH($A403,FPL_Fixtures_Extract[[Player]:[Player]],0),MATCH(FPL_Combined[[#Headers],[Gameweek 33]],FPL_Fixtures_Extract[#Headers],0)))-4),Team_Key[[Full Name]:[Full Name]],0))&amp;RIGHT(INDEX(FPL_Fixtures_Extract[],MATCH($A403,FPL_Fixtures_Extract[[Player]:[Player]],0),MATCH(FPL_Combined[[#Headers],[Gameweek 33]],FPL_Fixtures_Extract[#Headers],0)),3))</f>
        <v>LIV(A)</v>
      </c>
      <c r="AI403" t="str">
        <f ca="1">IF(RIGHT(FPL_Combined[[#Headers],[Gameweek 34]],2)&lt;$B$622,INDEX(FPL_Results_Extract[Gameweek 09],MATCH($A403,FPL_Results_Extract[[Player]:[Player]],0)),INDEX(Team_Key[[Abbreviation]:[Abbreviation]],MATCH(LEFT(INDEX(FPL_Fixtures_Extract[],MATCH($A403,FPL_Fixtures_Extract[[Player]:[Player]],0),MATCH(FPL_Combined[[#Headers],[Gameweek 34]],FPL_Fixtures_Extract[#Headers],0)),LEN(INDEX(FPL_Fixtures_Extract[],MATCH($A403,FPL_Fixtures_Extract[[Player]:[Player]],0),MATCH(FPL_Combined[[#Headers],[Gameweek 34]],FPL_Fixtures_Extract[#Headers],0)))-4),Team_Key[[Full Name]:[Full Name]],0))&amp;RIGHT(INDEX(FPL_Fixtures_Extract[],MATCH($A403,FPL_Fixtures_Extract[[Player]:[Player]],0),MATCH(FPL_Combined[[#Headers],[Gameweek 34]],FPL_Fixtures_Extract[#Headers],0)),3))</f>
        <v>TOT(H)</v>
      </c>
      <c r="AJ403" t="str">
        <f ca="1">IF(RIGHT(FPL_Combined[[#Headers],[Gameweek 35]],2)&lt;$B$622,INDEX(FPL_Results_Extract[Gameweek 10],MATCH($A403,FPL_Results_Extract[[Player]:[Player]],0)),INDEX(Team_Key[[Abbreviation]:[Abbreviation]],MATCH(LEFT(INDEX(FPL_Fixtures_Extract[],MATCH($A403,FPL_Fixtures_Extract[[Player]:[Player]],0),MATCH(FPL_Combined[[#Headers],[Gameweek 35]],FPL_Fixtures_Extract[#Headers],0)),LEN(INDEX(FPL_Fixtures_Extract[],MATCH($A403,FPL_Fixtures_Extract[[Player]:[Player]],0),MATCH(FPL_Combined[[#Headers],[Gameweek 35]],FPL_Fixtures_Extract[#Headers],0)))-4),Team_Key[[Full Name]:[Full Name]],0))&amp;RIGHT(INDEX(FPL_Fixtures_Extract[],MATCH($A403,FPL_Fixtures_Extract[[Player]:[Player]],0),MATCH(FPL_Combined[[#Headers],[Gameweek 35]],FPL_Fixtures_Extract[#Headers],0)),3))</f>
        <v>MCI(A)</v>
      </c>
      <c r="AK403" t="str">
        <f ca="1">IF(RIGHT(FPL_Combined[[#Headers],[Gameweek 36]],2)&lt;$B$622,INDEX(FPL_Results_Extract[Gameweek 11],MATCH($A403,FPL_Results_Extract[[Player]:[Player]],0)),INDEX(Team_Key[[Abbreviation]:[Abbreviation]],MATCH(LEFT(INDEX(FPL_Fixtures_Extract[],MATCH($A403,FPL_Fixtures_Extract[[Player]:[Player]],0),MATCH(FPL_Combined[[#Headers],[Gameweek 36]],FPL_Fixtures_Extract[#Headers],0)),LEN(INDEX(FPL_Fixtures_Extract[],MATCH($A403,FPL_Fixtures_Extract[[Player]:[Player]],0),MATCH(FPL_Combined[[#Headers],[Gameweek 36]],FPL_Fixtures_Extract[#Headers],0)))-4),Team_Key[[Full Name]:[Full Name]],0))&amp;RIGHT(INDEX(FPL_Fixtures_Extract[],MATCH($A403,FPL_Fixtures_Extract[[Player]:[Player]],0),MATCH(FPL_Combined[[#Headers],[Gameweek 36]],FPL_Fixtures_Extract[#Headers],0)),3))</f>
        <v>SUN(H)</v>
      </c>
      <c r="AL403" t="str">
        <f ca="1">IF(RIGHT(FPL_Combined[[#Headers],[Gameweek 37]],2)&lt;$B$622,INDEX(FPL_Results_Extract[Gameweek 12],MATCH($A403,FPL_Results_Extract[[Player]:[Player]],0)),INDEX(Team_Key[[Abbreviation]:[Abbreviation]],MATCH(LEFT(INDEX(FPL_Fixtures_Extract[],MATCH($A403,FPL_Fixtures_Extract[[Player]:[Player]],0),MATCH(FPL_Combined[[#Headers],[Gameweek 37]],FPL_Fixtures_Extract[#Headers],0)),LEN(INDEX(FPL_Fixtures_Extract[],MATCH($A403,FPL_Fixtures_Extract[[Player]:[Player]],0),MATCH(FPL_Combined[[#Headers],[Gameweek 37]],FPL_Fixtures_Extract[#Headers],0)))-4),Team_Key[[Full Name]:[Full Name]],0))&amp;RIGHT(INDEX(FPL_Fixtures_Extract[],MATCH($A403,FPL_Fixtures_Extract[[Player]:[Player]],0),MATCH(FPL_Combined[[#Headers],[Gameweek 37]],FPL_Fixtures_Extract[#Headers],0)),3))</f>
        <v>CRY(A)</v>
      </c>
      <c r="AM403" t="str">
        <f ca="1">IF(RIGHT(FPL_Combined[[#Headers],[Gameweek 38]],2)&lt;$B$622,INDEX(FPL_Results_Extract[Gameweek 13],MATCH($A403,FPL_Results_Extract[[Player]:[Player]],0)),INDEX(Team_Key[[Abbreviation]:[Abbreviation]],MATCH(LEFT(INDEX(FPL_Fixtures_Extract[],MATCH($A403,FPL_Fixtures_Extract[[Player]:[Player]],0),MATCH(FPL_Combined[[#Headers],[Gameweek 38]],FPL_Fixtures_Extract[#Headers],0)),LEN(INDEX(FPL_Fixtures_Extract[],MATCH($A403,FPL_Fixtures_Extract[[Player]:[Player]],0),MATCH(FPL_Combined[[#Headers],[Gameweek 38]],FPL_Fixtures_Extract[#Headers],0)))-4),Team_Key[[Full Name]:[Full Name]],0))&amp;RIGHT(INDEX(FPL_Fixtures_Extract[],MATCH($A403,FPL_Fixtures_Extract[[Player]:[Player]],0),MATCH(FPL_Combined[[#Headers],[Gameweek 38]],FPL_Fixtures_Extract[#Headers],0)),3))</f>
        <v>WHU(H)</v>
      </c>
    </row>
    <row r="404" spans="1:39" x14ac:dyDescent="0.45">
      <c r="A404" t="s">
        <v>315</v>
      </c>
      <c r="B404" t="str">
        <f ca="1">IF(RIGHT(FPL_Combined[[#Headers],[Gameweek 01]],2)&lt;$B$622,INDEX(FPL_Results_Extract[Gameweek 01],MATCH($A404,FPL_Results_Extract[[Player]:[Player]],0)),INDEX(Team_Key[[Abbreviation]:[Abbreviation]],MATCH(LEFT(INDEX(FPL_Fixtures_Extract[],MATCH($A404,FPL_Fixtures_Extract[[Player]:[Player]],0),MATCH(FPL_Combined[[#Headers],[Gameweek 01]],FPL_Fixtures_Extract[#Headers],0)),LEN(INDEX(FPL_Fixtures_Extract[],MATCH($A404,FPL_Fixtures_Extract[[Player]:[Player]],0),MATCH(FPL_Combined[[#Headers],[Gameweek 01]],FPL_Fixtures_Extract[#Headers],0)))-4),Team_Key[[Full Name]:[Full Name]],0))&amp;RIGHT(INDEX(FPL_Fixtures_Extract[],MATCH($A404,FPL_Fixtures_Extract[[Player]:[Player]],0),MATCH(FPL_Combined[[#Headers],[Gameweek 01]],FPL_Fixtures_Extract[#Headers],0)),3))</f>
        <v>EVE(A) 2-2</v>
      </c>
      <c r="C404" t="str">
        <f ca="1">IF(RIGHT(FPL_Combined[[#Headers],[Gameweek 02]],2)&lt;$B$622,INDEX(FPL_Results_Extract[Gameweek 02],MATCH($A404,FPL_Results_Extract[[Player]:[Player]],0)),INDEX(Team_Key[[Abbreviation]:[Abbreviation]],MATCH(LEFT(INDEX(FPL_Fixtures_Extract[],MATCH($A404,FPL_Fixtures_Extract[[Player]:[Player]],0),MATCH(FPL_Combined[[#Headers],[Gameweek 02]],FPL_Fixtures_Extract[#Headers],0)),LEN(INDEX(FPL_Fixtures_Extract[],MATCH($A404,FPL_Fixtures_Extract[[Player]:[Player]],0),MATCH(FPL_Combined[[#Headers],[Gameweek 02]],FPL_Fixtures_Extract[#Headers],0)))-4),Team_Key[[Full Name]:[Full Name]],0))&amp;RIGHT(INDEX(FPL_Fixtures_Extract[],MATCH($A404,FPL_Fixtures_Extract[[Player]:[Player]],0),MATCH(FPL_Combined[[#Headers],[Gameweek 02]],FPL_Fixtures_Extract[#Headers],0)),3))</f>
        <v>WBA(H) 0-0</v>
      </c>
      <c r="D404" t="str">
        <f ca="1">IF(RIGHT(FPL_Combined[[#Headers],[Gameweek 03]],2)&lt;$B$622,INDEX(FPL_Results_Extract[Gameweek 03],MATCH($A404,FPL_Results_Extract[[Player]:[Player]],0)),INDEX(Team_Key[[Abbreviation]:[Abbreviation]],MATCH(LEFT(INDEX(FPL_Fixtures_Extract[],MATCH($A404,FPL_Fixtures_Extract[[Player]:[Player]],0),MATCH(FPL_Combined[[#Headers],[Gameweek 03]],FPL_Fixtures_Extract[#Headers],0)),LEN(INDEX(FPL_Fixtures_Extract[],MATCH($A404,FPL_Fixtures_Extract[[Player]:[Player]],0),MATCH(FPL_Combined[[#Headers],[Gameweek 03]],FPL_Fixtures_Extract[#Headers],0)))-4),Team_Key[[Full Name]:[Full Name]],0))&amp;RIGHT(INDEX(FPL_Fixtures_Extract[],MATCH($A404,FPL_Fixtures_Extract[[Player]:[Player]],0),MATCH(FPL_Combined[[#Headers],[Gameweek 03]],FPL_Fixtures_Extract[#Headers],0)),3))</f>
        <v>SOU(H) 0-0</v>
      </c>
      <c r="E404" t="str">
        <f ca="1">IF(RIGHT(FPL_Combined[[#Headers],[Gameweek 04]],2)&lt;$B$622,INDEX(FPL_Results_Extract[Gameweek 04],MATCH($A404,FPL_Results_Extract[[Player]:[Player]],0)),INDEX(Team_Key[[Abbreviation]:[Abbreviation]],MATCH(LEFT(INDEX(FPL_Fixtures_Extract[],MATCH($A404,FPL_Fixtures_Extract[[Player]:[Player]],0),MATCH(FPL_Combined[[#Headers],[Gameweek 04]],FPL_Fixtures_Extract[#Headers],0)),LEN(INDEX(FPL_Fixtures_Extract[],MATCH($A404,FPL_Fixtures_Extract[[Player]:[Player]],0),MATCH(FPL_Combined[[#Headers],[Gameweek 04]],FPL_Fixtures_Extract[#Headers],0)))-4),Team_Key[[Full Name]:[Full Name]],0))&amp;RIGHT(INDEX(FPL_Fixtures_Extract[],MATCH($A404,FPL_Fixtures_Extract[[Player]:[Player]],0),MATCH(FPL_Combined[[#Headers],[Gameweek 04]],FPL_Fixtures_Extract[#Headers],0)),3))</f>
        <v>MCI(A) 0-2</v>
      </c>
      <c r="F404" t="str">
        <f ca="1">IF(RIGHT(FPL_Combined[[#Headers],[Gameweek 05]],2)&lt;$B$622,INDEX(FPL_Results_Extract[Gameweek 05],MATCH($A404,FPL_Results_Extract[[Player]:[Player]],0)),INDEX(Team_Key[[Abbreviation]:[Abbreviation]],MATCH(LEFT(INDEX(FPL_Fixtures_Extract[],MATCH($A404,FPL_Fixtures_Extract[[Player]:[Player]],0),MATCH(FPL_Combined[[#Headers],[Gameweek 05]],FPL_Fixtures_Extract[#Headers],0)),LEN(INDEX(FPL_Fixtures_Extract[],MATCH($A404,FPL_Fixtures_Extract[[Player]:[Player]],0),MATCH(FPL_Combined[[#Headers],[Gameweek 05]],FPL_Fixtures_Extract[#Headers],0)))-4),Team_Key[[Full Name]:[Full Name]],0))&amp;RIGHT(INDEX(FPL_Fixtures_Extract[],MATCH($A404,FPL_Fixtures_Extract[[Player]:[Player]],0),MATCH(FPL_Combined[[#Headers],[Gameweek 05]],FPL_Fixtures_Extract[#Headers],0)),3))</f>
        <v>SWA(H) 1-0</v>
      </c>
      <c r="G404" t="str">
        <f ca="1">IF(RIGHT(FPL_Combined[[#Headers],[Gameweek 06]],2)&lt;$B$622,INDEX(FPL_Results_Extract[Gameweek 06],MATCH($A404,FPL_Results_Extract[[Player]:[Player]],0)),INDEX(Team_Key[[Abbreviation]:[Abbreviation]],MATCH(LEFT(INDEX(FPL_Fixtures_Extract[],MATCH($A404,FPL_Fixtures_Extract[[Player]:[Player]],0),MATCH(FPL_Combined[[#Headers],[Gameweek 06]],FPL_Fixtures_Extract[#Headers],0)),LEN(INDEX(FPL_Fixtures_Extract[],MATCH($A404,FPL_Fixtures_Extract[[Player]:[Player]],0),MATCH(FPL_Combined[[#Headers],[Gameweek 06]],FPL_Fixtures_Extract[#Headers],0)))-4),Team_Key[[Full Name]:[Full Name]],0))&amp;RIGHT(INDEX(FPL_Fixtures_Extract[],MATCH($A404,FPL_Fixtures_Extract[[Player]:[Player]],0),MATCH(FPL_Combined[[#Headers],[Gameweek 06]],FPL_Fixtures_Extract[#Headers],0)),3))</f>
        <v>NEW(A) 2-1</v>
      </c>
      <c r="H404" t="str">
        <f ca="1">IF(RIGHT(FPL_Combined[[#Headers],[Gameweek 07]],2)&lt;$B$622,INDEX(FPL_Results_Extract[Gameweek 07],MATCH($A404,FPL_Results_Extract[[Player]:[Player]],0)),INDEX(Team_Key[[Abbreviation]:[Abbreviation]],MATCH(LEFT(INDEX(FPL_Fixtures_Extract[],MATCH($A404,FPL_Fixtures_Extract[[Player]:[Player]],0),MATCH(FPL_Combined[[#Headers],[Gameweek 07]],FPL_Fixtures_Extract[#Headers],0)),LEN(INDEX(FPL_Fixtures_Extract[],MATCH($A404,FPL_Fixtures_Extract[[Player]:[Player]],0),MATCH(FPL_Combined[[#Headers],[Gameweek 07]],FPL_Fixtures_Extract[#Headers],0)))-4),Team_Key[[Full Name]:[Full Name]],0))&amp;RIGHT(INDEX(FPL_Fixtures_Extract[],MATCH($A404,FPL_Fixtures_Extract[[Player]:[Player]],0),MATCH(FPL_Combined[[#Headers],[Gameweek 07]],FPL_Fixtures_Extract[#Headers],0)),3))</f>
        <v>CRY(H) 0-1</v>
      </c>
      <c r="I404" t="str">
        <f ca="1">IF(RIGHT(FPL_Combined[[#Headers],[Gameweek 08]],2)&lt;$B$622,INDEX(FPL_Results_Extract[Gameweek 08],MATCH($A404,FPL_Results_Extract[[Player]:[Player]],0)),INDEX(Team_Key[[Abbreviation]:[Abbreviation]],MATCH(LEFT(INDEX(FPL_Fixtures_Extract[],MATCH($A404,FPL_Fixtures_Extract[[Player]:[Player]],0),MATCH(FPL_Combined[[#Headers],[Gameweek 08]],FPL_Fixtures_Extract[#Headers],0)),LEN(INDEX(FPL_Fixtures_Extract[],MATCH($A404,FPL_Fixtures_Extract[[Player]:[Player]],0),MATCH(FPL_Combined[[#Headers],[Gameweek 08]],FPL_Fixtures_Extract[#Headers],0)))-4),Team_Key[[Full Name]:[Full Name]],0))&amp;RIGHT(INDEX(FPL_Fixtures_Extract[],MATCH($A404,FPL_Fixtures_Extract[[Player]:[Player]],0),MATCH(FPL_Combined[[#Headers],[Gameweek 08]],FPL_Fixtures_Extract[#Headers],0)),3))</f>
        <v>BOU(A) 1-1</v>
      </c>
      <c r="J404" t="str">
        <f ca="1">IF(RIGHT(FPL_Combined[[#Headers],[Gameweek 09]],2)&lt;$B$622,INDEX(FPL_Results_Extract[Gameweek 09],MATCH($A404,FPL_Results_Extract[[Player]:[Player]],0)),INDEX(Team_Key[[Abbreviation]:[Abbreviation]],MATCH(LEFT(INDEX(FPL_Fixtures_Extract[],MATCH($A404,FPL_Fixtures_Extract[[Player]:[Player]],0),MATCH(FPL_Combined[[#Headers],[Gameweek 09]],FPL_Fixtures_Extract[#Headers],0)),LEN(INDEX(FPL_Fixtures_Extract[],MATCH($A404,FPL_Fixtures_Extract[[Player]:[Player]],0),MATCH(FPL_Combined[[#Headers],[Gameweek 09]],FPL_Fixtures_Extract[#Headers],0)))-4),Team_Key[[Full Name]:[Full Name]],0))&amp;RIGHT(INDEX(FPL_Fixtures_Extract[],MATCH($A404,FPL_Fixtures_Extract[[Player]:[Player]],0),MATCH(FPL_Combined[[#Headers],[Gameweek 09]],FPL_Fixtures_Extract[#Headers],0)),3))</f>
        <v>ARS(H) 0-3</v>
      </c>
      <c r="K404" t="str">
        <f ca="1">IF(RIGHT(FPL_Combined[[#Headers],[Gameweek 10]],2)&lt;$B$622,INDEX(FPL_Results_Extract[Gameweek 10],MATCH($A404,FPL_Results_Extract[[Player]:[Player]],0)),INDEX(Team_Key[[Abbreviation]:[Abbreviation]],MATCH(LEFT(INDEX(FPL_Fixtures_Extract[],MATCH($A404,FPL_Fixtures_Extract[[Player]:[Player]],0),MATCH(FPL_Combined[[#Headers],[Gameweek 10]],FPL_Fixtures_Extract[#Headers],0)),LEN(INDEX(FPL_Fixtures_Extract[],MATCH($A404,FPL_Fixtures_Extract[[Player]:[Player]],0),MATCH(FPL_Combined[[#Headers],[Gameweek 10]],FPL_Fixtures_Extract[#Headers],0)))-4),Team_Key[[Full Name]:[Full Name]],0))&amp;RIGHT(INDEX(FPL_Fixtures_Extract[],MATCH($A404,FPL_Fixtures_Extract[[Player]:[Player]],0),MATCH(FPL_Combined[[#Headers],[Gameweek 10]],FPL_Fixtures_Extract[#Headers],0)),3))</f>
        <v>STK(A) 2-0</v>
      </c>
      <c r="L404" t="str">
        <f ca="1">IF(RIGHT(FPL_Combined[[#Headers],[Gameweek 11]],2)&lt;$B$622,INDEX(FPL_Results_Extract[Gameweek 11],MATCH($A404,FPL_Results_Extract[[Player]:[Player]],0)),INDEX(Team_Key[[Abbreviation]:[Abbreviation]],MATCH(LEFT(INDEX(FPL_Fixtures_Extract[],MATCH($A404,FPL_Fixtures_Extract[[Player]:[Player]],0),MATCH(FPL_Combined[[#Headers],[Gameweek 11]],FPL_Fixtures_Extract[#Headers],0)),LEN(INDEX(FPL_Fixtures_Extract[],MATCH($A404,FPL_Fixtures_Extract[[Player]:[Player]],0),MATCH(FPL_Combined[[#Headers],[Gameweek 11]],FPL_Fixtures_Extract[#Headers],0)))-4),Team_Key[[Full Name]:[Full Name]],0))&amp;RIGHT(INDEX(FPL_Fixtures_Extract[],MATCH($A404,FPL_Fixtures_Extract[[Player]:[Player]],0),MATCH(FPL_Combined[[#Headers],[Gameweek 11]],FPL_Fixtures_Extract[#Headers],0)),3))</f>
        <v>WHU(H) 2-0</v>
      </c>
      <c r="M404" t="str">
        <f ca="1">IF(RIGHT(FPL_Combined[[#Headers],[Gameweek 12]],2)&lt;$B$622,INDEX(FPL_Results_Extract[Gameweek 12],MATCH($A404,FPL_Results_Extract[[Player]:[Player]],0)),INDEX(Team_Key[[Abbreviation]:[Abbreviation]],MATCH(LEFT(INDEX(FPL_Fixtures_Extract[],MATCH($A404,FPL_Fixtures_Extract[[Player]:[Player]],0),MATCH(FPL_Combined[[#Headers],[Gameweek 12]],FPL_Fixtures_Extract[#Headers],0)),LEN(INDEX(FPL_Fixtures_Extract[],MATCH($A404,FPL_Fixtures_Extract[[Player]:[Player]],0),MATCH(FPL_Combined[[#Headers],[Gameweek 12]],FPL_Fixtures_Extract[#Headers],0)))-4),Team_Key[[Full Name]:[Full Name]],0))&amp;RIGHT(INDEX(FPL_Fixtures_Extract[],MATCH($A404,FPL_Fixtures_Extract[[Player]:[Player]],0),MATCH(FPL_Combined[[#Headers],[Gameweek 12]],FPL_Fixtures_Extract[#Headers],0)),3))</f>
        <v>LEI(A) 1-2</v>
      </c>
      <c r="N404" t="str">
        <f ca="1">IF(RIGHT(FPL_Combined[[#Headers],[Gameweek 13]],2)&lt;$B$622,INDEX(FPL_Results_Extract[Gameweek 13],MATCH($A404,FPL_Results_Extract[[Player]:[Player]],0)),INDEX(Team_Key[[Abbreviation]:[Abbreviation]],MATCH(LEFT(INDEX(FPL_Fixtures_Extract[],MATCH($A404,FPL_Fixtures_Extract[[Player]:[Player]],0),MATCH(FPL_Combined[[#Headers],[Gameweek 13]],FPL_Fixtures_Extract[#Headers],0)),LEN(INDEX(FPL_Fixtures_Extract[],MATCH($A404,FPL_Fixtures_Extract[[Player]:[Player]],0),MATCH(FPL_Combined[[#Headers],[Gameweek 13]],FPL_Fixtures_Extract[#Headers],0)))-4),Team_Key[[Full Name]:[Full Name]],0))&amp;RIGHT(INDEX(FPL_Fixtures_Extract[],MATCH($A404,FPL_Fixtures_Extract[[Player]:[Player]],0),MATCH(FPL_Combined[[#Headers],[Gameweek 13]],FPL_Fixtures_Extract[#Headers],0)),3))</f>
        <v>MUN(H) 1-2</v>
      </c>
      <c r="O404" t="str">
        <f ca="1">IF(RIGHT(FPL_Combined[[#Headers],[Gameweek 14]],2)&lt;$B$622,INDEX(FPL_Results_Extract[Gameweek 14],MATCH($A404,FPL_Results_Extract[[Player]:[Player]],0)),INDEX(Team_Key[[Abbreviation]:[Abbreviation]],MATCH(LEFT(INDEX(FPL_Fixtures_Extract[],MATCH($A404,FPL_Fixtures_Extract[[Player]:[Player]],0),MATCH(FPL_Combined[[#Headers],[Gameweek 14]],FPL_Fixtures_Extract[#Headers],0)),LEN(INDEX(FPL_Fixtures_Extract[],MATCH($A404,FPL_Fixtures_Extract[[Player]:[Player]],0),MATCH(FPL_Combined[[#Headers],[Gameweek 14]],FPL_Fixtures_Extract[#Headers],0)))-4),Team_Key[[Full Name]:[Full Name]],0))&amp;RIGHT(INDEX(FPL_Fixtures_Extract[],MATCH($A404,FPL_Fixtures_Extract[[Player]:[Player]],0),MATCH(FPL_Combined[[#Headers],[Gameweek 14]],FPL_Fixtures_Extract[#Headers],0)),3))</f>
        <v>AVL(A) 3-2</v>
      </c>
      <c r="P404" t="str">
        <f ca="1">IF(RIGHT(FPL_Combined[[#Headers],[Gameweek 15]],2)&lt;$B$622,INDEX(FPL_Results_Extract[Gameweek 15],MATCH($A404,FPL_Results_Extract[[Player]:[Player]],0)),INDEX(Team_Key[[Abbreviation]:[Abbreviation]],MATCH(LEFT(INDEX(FPL_Fixtures_Extract[],MATCH($A404,FPL_Fixtures_Extract[[Player]:[Player]],0),MATCH(FPL_Combined[[#Headers],[Gameweek 15]],FPL_Fixtures_Extract[#Headers],0)),LEN(INDEX(FPL_Fixtures_Extract[],MATCH($A404,FPL_Fixtures_Extract[[Player]:[Player]],0),MATCH(FPL_Combined[[#Headers],[Gameweek 15]],FPL_Fixtures_Extract[#Headers],0)))-4),Team_Key[[Full Name]:[Full Name]],0))&amp;RIGHT(INDEX(FPL_Fixtures_Extract[],MATCH($A404,FPL_Fixtures_Extract[[Player]:[Player]],0),MATCH(FPL_Combined[[#Headers],[Gameweek 15]],FPL_Fixtures_Extract[#Headers],0)),3))</f>
        <v>NOR(H) 2-0</v>
      </c>
      <c r="Q404" t="str">
        <f ca="1">IF(RIGHT(FPL_Combined[[#Headers],[Gameweek 16]],2)&lt;$B$622,INDEX(FPL_Results_Extract[Gameweek 16],MATCH($A404,FPL_Results_Extract[[Player]:[Player]],0)),INDEX(Team_Key[[Abbreviation]:[Abbreviation]],MATCH(LEFT(INDEX(FPL_Fixtures_Extract[],MATCH($A404,FPL_Fixtures_Extract[[Player]:[Player]],0),MATCH(FPL_Combined[[#Headers],[Gameweek 16]],FPL_Fixtures_Extract[#Headers],0)),LEN(INDEX(FPL_Fixtures_Extract[],MATCH($A404,FPL_Fixtures_Extract[[Player]:[Player]],0),MATCH(FPL_Combined[[#Headers],[Gameweek 16]],FPL_Fixtures_Extract[#Headers],0)))-4),Team_Key[[Full Name]:[Full Name]],0))&amp;RIGHT(INDEX(FPL_Fixtures_Extract[],MATCH($A404,FPL_Fixtures_Extract[[Player]:[Player]],0),MATCH(FPL_Combined[[#Headers],[Gameweek 16]],FPL_Fixtures_Extract[#Headers],0)),3))</f>
        <v>SUN(A) 1-0</v>
      </c>
      <c r="R404" t="str">
        <f ca="1">IF(RIGHT(FPL_Combined[[#Headers],[Gameweek 17]],2)&lt;$B$622,INDEX(FPL_Results_Extract[Gameweek 17],MATCH($A404,FPL_Results_Extract[[Player]:[Player]],0)),INDEX(Team_Key[[Abbreviation]:[Abbreviation]],MATCH(LEFT(INDEX(FPL_Fixtures_Extract[],MATCH($A404,FPL_Fixtures_Extract[[Player]:[Player]],0),MATCH(FPL_Combined[[#Headers],[Gameweek 17]],FPL_Fixtures_Extract[#Headers],0)),LEN(INDEX(FPL_Fixtures_Extract[],MATCH($A404,FPL_Fixtures_Extract[[Player]:[Player]],0),MATCH(FPL_Combined[[#Headers],[Gameweek 17]],FPL_Fixtures_Extract[#Headers],0)))-4),Team_Key[[Full Name]:[Full Name]],0))&amp;RIGHT(INDEX(FPL_Fixtures_Extract[],MATCH($A404,FPL_Fixtures_Extract[[Player]:[Player]],0),MATCH(FPL_Combined[[#Headers],[Gameweek 17]],FPL_Fixtures_Extract[#Headers],0)),3))</f>
        <v>LIV(H) 3-0</v>
      </c>
      <c r="S404" t="str">
        <f ca="1">IF(RIGHT(FPL_Combined[[#Headers],[Gameweek 18]],2)&lt;$B$622,INDEX(FPL_Results_Extract[Gameweek 18],MATCH($A404,FPL_Results_Extract[[Player]:[Player]],0)),INDEX(Team_Key[[Abbreviation]:[Abbreviation]],MATCH(LEFT(INDEX(FPL_Fixtures_Extract[],MATCH($A404,FPL_Fixtures_Extract[[Player]:[Player]],0),MATCH(FPL_Combined[[#Headers],[Gameweek 18]],FPL_Fixtures_Extract[#Headers],0)),LEN(INDEX(FPL_Fixtures_Extract[],MATCH($A404,FPL_Fixtures_Extract[[Player]:[Player]],0),MATCH(FPL_Combined[[#Headers],[Gameweek 18]],FPL_Fixtures_Extract[#Headers],0)))-4),Team_Key[[Full Name]:[Full Name]],0))&amp;RIGHT(INDEX(FPL_Fixtures_Extract[],MATCH($A404,FPL_Fixtures_Extract[[Player]:[Player]],0),MATCH(FPL_Combined[[#Headers],[Gameweek 18]],FPL_Fixtures_Extract[#Headers],0)),3))</f>
        <v>CHE(A) 2-2</v>
      </c>
      <c r="T404" t="str">
        <f ca="1">IF(RIGHT(FPL_Combined[[#Headers],[Gameweek 19]],2)&lt;$B$622,INDEX(FPL_Results_Extract[Gameweek 19],MATCH($A404,FPL_Results_Extract[[Player]:[Player]],0)),INDEX(Team_Key[[Abbreviation]:[Abbreviation]],MATCH(LEFT(INDEX(FPL_Fixtures_Extract[],MATCH($A404,FPL_Fixtures_Extract[[Player]:[Player]],0),MATCH(FPL_Combined[[#Headers],[Gameweek 19]],FPL_Fixtures_Extract[#Headers],0)),LEN(INDEX(FPL_Fixtures_Extract[],MATCH($A404,FPL_Fixtures_Extract[[Player]:[Player]],0),MATCH(FPL_Combined[[#Headers],[Gameweek 19]],FPL_Fixtures_Extract[#Headers],0)))-4),Team_Key[[Full Name]:[Full Name]],0))&amp;RIGHT(INDEX(FPL_Fixtures_Extract[],MATCH($A404,FPL_Fixtures_Extract[[Player]:[Player]],0),MATCH(FPL_Combined[[#Headers],[Gameweek 19]],FPL_Fixtures_Extract[#Headers],0)),3))</f>
        <v>TOT(H) 1-2</v>
      </c>
      <c r="U404" t="str">
        <f ca="1">IF(RIGHT(FPL_Combined[[#Headers],[Gameweek 20]],2)&lt;$B$622,INDEX(FPL_Results_Extract[Gameweek 20],MATCH($A404,FPL_Results_Extract[[Player]:[Player]],0)),INDEX(Team_Key[[Abbreviation]:[Abbreviation]],MATCH(LEFT(INDEX(FPL_Fixtures_Extract[],MATCH($A404,FPL_Fixtures_Extract[[Player]:[Player]],0),MATCH(FPL_Combined[[#Headers],[Gameweek 20]],FPL_Fixtures_Extract[#Headers],0)),LEN(INDEX(FPL_Fixtures_Extract[],MATCH($A404,FPL_Fixtures_Extract[[Player]:[Player]],0),MATCH(FPL_Combined[[#Headers],[Gameweek 20]],FPL_Fixtures_Extract[#Headers],0)))-4),Team_Key[[Full Name]:[Full Name]],0))&amp;RIGHT(INDEX(FPL_Fixtures_Extract[],MATCH($A404,FPL_Fixtures_Extract[[Player]:[Player]],0),MATCH(FPL_Combined[[#Headers],[Gameweek 20]],FPL_Fixtures_Extract[#Headers],0)),3))</f>
        <v>MCI(H) 1-2</v>
      </c>
      <c r="V404" t="str">
        <f ca="1">IF(RIGHT(FPL_Combined[[#Headers],[Gameweek 21]],2)&lt;$B$622,INDEX(FPL_Results_Extract[Gameweek 21],MATCH($A404,FPL_Results_Extract[[Player]:[Player]],0)),INDEX(Team_Key[[Abbreviation]:[Abbreviation]],MATCH(LEFT(INDEX(FPL_Fixtures_Extract[],MATCH($A404,FPL_Fixtures_Extract[[Player]:[Player]],0),MATCH(FPL_Combined[[#Headers],[Gameweek 21]],FPL_Fixtures_Extract[#Headers],0)),LEN(INDEX(FPL_Fixtures_Extract[],MATCH($A404,FPL_Fixtures_Extract[[Player]:[Player]],0),MATCH(FPL_Combined[[#Headers],[Gameweek 21]],FPL_Fixtures_Extract[#Headers],0)))-4),Team_Key[[Full Name]:[Full Name]],0))&amp;RIGHT(INDEX(FPL_Fixtures_Extract[],MATCH($A404,FPL_Fixtures_Extract[[Player]:[Player]],0),MATCH(FPL_Combined[[#Headers],[Gameweek 21]],FPL_Fixtures_Extract[#Headers],0)),3))</f>
        <v>SOU(A) 0-2</v>
      </c>
      <c r="W404" t="str">
        <f ca="1">IF(RIGHT(FPL_Combined[[#Headers],[Gameweek 22]],2)&lt;$B$622,INDEX(FPL_Results_Extract[Gameweek 22],MATCH($A404,FPL_Results_Extract[[Player]:[Player]],0)),INDEX(Team_Key[[Abbreviation]:[Abbreviation]],MATCH(LEFT(INDEX(FPL_Fixtures_Extract[],MATCH($A404,FPL_Fixtures_Extract[[Player]:[Player]],0),MATCH(FPL_Combined[[#Headers],[Gameweek 22]],FPL_Fixtures_Extract[#Headers],0)),LEN(INDEX(FPL_Fixtures_Extract[],MATCH($A404,FPL_Fixtures_Extract[[Player]:[Player]],0),MATCH(FPL_Combined[[#Headers],[Gameweek 22]],FPL_Fixtures_Extract[#Headers],0)))-4),Team_Key[[Full Name]:[Full Name]],0))&amp;RIGHT(INDEX(FPL_Fixtures_Extract[],MATCH($A404,FPL_Fixtures_Extract[[Player]:[Player]],0),MATCH(FPL_Combined[[#Headers],[Gameweek 22]],FPL_Fixtures_Extract[#Headers],0)),3))</f>
        <v>SWA(A) 0-1</v>
      </c>
      <c r="X404" t="str">
        <f ca="1">IF(RIGHT(FPL_Combined[[#Headers],[Gameweek 23]],2)&lt;$B$622,INDEX(FPL_Results_Extract[Gameweek 23],MATCH($A404,FPL_Results_Extract[[Player]:[Player]],0)),INDEX(Team_Key[[Abbreviation]:[Abbreviation]],MATCH(LEFT(INDEX(FPL_Fixtures_Extract[],MATCH($A404,FPL_Fixtures_Extract[[Player]:[Player]],0),MATCH(FPL_Combined[[#Headers],[Gameweek 23]],FPL_Fixtures_Extract[#Headers],0)),LEN(INDEX(FPL_Fixtures_Extract[],MATCH($A404,FPL_Fixtures_Extract[[Player]:[Player]],0),MATCH(FPL_Combined[[#Headers],[Gameweek 23]],FPL_Fixtures_Extract[#Headers],0)))-4),Team_Key[[Full Name]:[Full Name]],0))&amp;RIGHT(INDEX(FPL_Fixtures_Extract[],MATCH($A404,FPL_Fixtures_Extract[[Player]:[Player]],0),MATCH(FPL_Combined[[#Headers],[Gameweek 23]],FPL_Fixtures_Extract[#Headers],0)),3))</f>
        <v>NEW(H) 2-1</v>
      </c>
      <c r="Y404" t="str">
        <f ca="1">IF(RIGHT(FPL_Combined[[#Headers],[Gameweek 24]],2)&lt;$B$622,INDEX(FPL_Results_Extract[Team],MATCH($A404,FPL_Results_Extract[[Player]:[Player]],0)),INDEX(Team_Key[[Abbreviation]:[Abbreviation]],MATCH(LEFT(INDEX(FPL_Fixtures_Extract[],MATCH($A404,FPL_Fixtures_Extract[[Player]:[Player]],0),MATCH(FPL_Combined[[#Headers],[Gameweek 24]],FPL_Fixtures_Extract[#Headers],0)),LEN(INDEX(FPL_Fixtures_Extract[],MATCH($A404,FPL_Fixtures_Extract[[Player]:[Player]],0),MATCH(FPL_Combined[[#Headers],[Gameweek 24]],FPL_Fixtures_Extract[#Headers],0)))-4),Team_Key[[Full Name]:[Full Name]],0))&amp;RIGHT(INDEX(FPL_Fixtures_Extract[],MATCH($A404,FPL_Fixtures_Extract[[Player]:[Player]],0),MATCH(FPL_Combined[[#Headers],[Gameweek 24]],FPL_Fixtures_Extract[#Headers],0)),3))</f>
        <v>WAT</v>
      </c>
      <c r="Z404" t="str">
        <f ca="1">IF(RIGHT(FPL_Combined[[#Headers],[Gameweek 25]],2)&lt;$B$622,INDEX(FPL_Results_Extract[Player],MATCH($A404,FPL_Results_Extract[[Player]:[Player]],0)),INDEX(Team_Key[[Abbreviation]:[Abbreviation]],MATCH(LEFT(INDEX(FPL_Fixtures_Extract[],MATCH($A404,FPL_Fixtures_Extract[[Player]:[Player]],0),MATCH(FPL_Combined[[#Headers],[Gameweek 25]],FPL_Fixtures_Extract[#Headers],0)),LEN(INDEX(FPL_Fixtures_Extract[],MATCH($A404,FPL_Fixtures_Extract[[Player]:[Player]],0),MATCH(FPL_Combined[[#Headers],[Gameweek 25]],FPL_Fixtures_Extract[#Headers],0)))-4),Team_Key[[Full Name]:[Full Name]],0))&amp;RIGHT(INDEX(FPL_Fixtures_Extract[],MATCH($A404,FPL_Fixtures_Extract[[Player]:[Player]],0),MATCH(FPL_Combined[[#Headers],[Gameweek 25]],FPL_Fixtures_Extract[#Headers],0)),3))</f>
        <v>Murray</v>
      </c>
      <c r="AA404" t="str">
        <f ca="1">IF(RIGHT(FPL_Combined[[#Headers],[Gameweek 26]],2)&lt;$B$622,INDEX(FPL_Results_Extract[Gameweek 01],MATCH($A404,FPL_Results_Extract[[Player]:[Player]],0)),INDEX(Team_Key[[Abbreviation]:[Abbreviation]],MATCH(LEFT(INDEX(FPL_Fixtures_Extract[],MATCH($A404,FPL_Fixtures_Extract[[Player]:[Player]],0),MATCH(FPL_Combined[[#Headers],[Gameweek 26]],FPL_Fixtures_Extract[#Headers],0)),LEN(INDEX(FPL_Fixtures_Extract[],MATCH($A404,FPL_Fixtures_Extract[[Player]:[Player]],0),MATCH(FPL_Combined[[#Headers],[Gameweek 26]],FPL_Fixtures_Extract[#Headers],0)))-4),Team_Key[[Full Name]:[Full Name]],0))&amp;RIGHT(INDEX(FPL_Fixtures_Extract[],MATCH($A404,FPL_Fixtures_Extract[[Player]:[Player]],0),MATCH(FPL_Combined[[#Headers],[Gameweek 26]],FPL_Fixtures_Extract[#Headers],0)),3))</f>
        <v>EVE(A) 2-2</v>
      </c>
      <c r="AB404" t="str">
        <f ca="1">IF(RIGHT(FPL_Combined[[#Headers],[Gameweek 27]],2)&lt;$B$622,INDEX(FPL_Results_Extract[Gameweek 02],MATCH($A404,FPL_Results_Extract[[Player]:[Player]],0)),INDEX(Team_Key[[Abbreviation]:[Abbreviation]],MATCH(LEFT(INDEX(FPL_Fixtures_Extract[],MATCH($A404,FPL_Fixtures_Extract[[Player]:[Player]],0),MATCH(FPL_Combined[[#Headers],[Gameweek 27]],FPL_Fixtures_Extract[#Headers],0)),LEN(INDEX(FPL_Fixtures_Extract[],MATCH($A404,FPL_Fixtures_Extract[[Player]:[Player]],0),MATCH(FPL_Combined[[#Headers],[Gameweek 27]],FPL_Fixtures_Extract[#Headers],0)))-4),Team_Key[[Full Name]:[Full Name]],0))&amp;RIGHT(INDEX(FPL_Fixtures_Extract[],MATCH($A404,FPL_Fixtures_Extract[[Player]:[Player]],0),MATCH(FPL_Combined[[#Headers],[Gameweek 27]],FPL_Fixtures_Extract[#Headers],0)),3))</f>
        <v>WBA(H) 0-0</v>
      </c>
      <c r="AC404" t="str">
        <f ca="1">IF(RIGHT(FPL_Combined[[#Headers],[Gameweek 28]],2)&lt;$B$622,INDEX(FPL_Results_Extract[Gameweek 03],MATCH($A404,FPL_Results_Extract[[Player]:[Player]],0)),INDEX(Team_Key[[Abbreviation]:[Abbreviation]],MATCH(LEFT(INDEX(FPL_Fixtures_Extract[],MATCH($A404,FPL_Fixtures_Extract[[Player]:[Player]],0),MATCH(FPL_Combined[[#Headers],[Gameweek 28]],FPL_Fixtures_Extract[#Headers],0)),LEN(INDEX(FPL_Fixtures_Extract[],MATCH($A404,FPL_Fixtures_Extract[[Player]:[Player]],0),MATCH(FPL_Combined[[#Headers],[Gameweek 28]],FPL_Fixtures_Extract[#Headers],0)))-4),Team_Key[[Full Name]:[Full Name]],0))&amp;RIGHT(INDEX(FPL_Fixtures_Extract[],MATCH($A404,FPL_Fixtures_Extract[[Player]:[Player]],0),MATCH(FPL_Combined[[#Headers],[Gameweek 28]],FPL_Fixtures_Extract[#Headers],0)),3))</f>
        <v>SOU(H) 0-0</v>
      </c>
      <c r="AD404" t="str">
        <f ca="1">IF(RIGHT(FPL_Combined[[#Headers],[Gameweek 29]],2)&lt;$B$622,INDEX(FPL_Results_Extract[Gameweek 04],MATCH($A404,FPL_Results_Extract[[Player]:[Player]],0)),INDEX(Team_Key[[Abbreviation]:[Abbreviation]],MATCH(LEFT(INDEX(FPL_Fixtures_Extract[],MATCH($A404,FPL_Fixtures_Extract[[Player]:[Player]],0),MATCH(FPL_Combined[[#Headers],[Gameweek 29]],FPL_Fixtures_Extract[#Headers],0)),LEN(INDEX(FPL_Fixtures_Extract[],MATCH($A404,FPL_Fixtures_Extract[[Player]:[Player]],0),MATCH(FPL_Combined[[#Headers],[Gameweek 29]],FPL_Fixtures_Extract[#Headers],0)))-4),Team_Key[[Full Name]:[Full Name]],0))&amp;RIGHT(INDEX(FPL_Fixtures_Extract[],MATCH($A404,FPL_Fixtures_Extract[[Player]:[Player]],0),MATCH(FPL_Combined[[#Headers],[Gameweek 29]],FPL_Fixtures_Extract[#Headers],0)),3))</f>
        <v>LEI(H)</v>
      </c>
      <c r="AE404" t="e">
        <f ca="1">IF(RIGHT(FPL_Combined[[#Headers],[Gameweek 30]],2)&lt;$B$622,INDEX(FPL_Results_Extract[Gameweek 05],MATCH($A404,FPL_Results_Extract[[Player]:[Player]],0)),INDEX(Team_Key[[Abbreviation]:[Abbreviation]],MATCH(LEFT(INDEX(FPL_Fixtures_Extract[],MATCH($A404,FPL_Fixtures_Extract[[Player]:[Player]],0),MATCH(FPL_Combined[[#Headers],[Gameweek 30]],FPL_Fixtures_Extract[#Headers],0)),LEN(INDEX(FPL_Fixtures_Extract[],MATCH($A404,FPL_Fixtures_Extract[[Player]:[Player]],0),MATCH(FPL_Combined[[#Headers],[Gameweek 30]],FPL_Fixtures_Extract[#Headers],0)))-4),Team_Key[[Full Name]:[Full Name]],0))&amp;RIGHT(INDEX(FPL_Fixtures_Extract[],MATCH($A404,FPL_Fixtures_Extract[[Player]:[Player]],0),MATCH(FPL_Combined[[#Headers],[Gameweek 30]],FPL_Fixtures_Extract[#Headers],0)),3))</f>
        <v>#VALUE!</v>
      </c>
      <c r="AF404" t="str">
        <f ca="1">IF(RIGHT(FPL_Combined[[#Headers],[Gameweek 31]],2)&lt;$B$622,INDEX(FPL_Results_Extract[Gameweek 06],MATCH($A404,FPL_Results_Extract[[Player]:[Player]],0)),INDEX(Team_Key[[Abbreviation]:[Abbreviation]],MATCH(LEFT(INDEX(FPL_Fixtures_Extract[],MATCH($A404,FPL_Fixtures_Extract[[Player]:[Player]],0),MATCH(FPL_Combined[[#Headers],[Gameweek 31]],FPL_Fixtures_Extract[#Headers],0)),LEN(INDEX(FPL_Fixtures_Extract[],MATCH($A404,FPL_Fixtures_Extract[[Player]:[Player]],0),MATCH(FPL_Combined[[#Headers],[Gameweek 31]],FPL_Fixtures_Extract[#Headers],0)))-4),Team_Key[[Full Name]:[Full Name]],0))&amp;RIGHT(INDEX(FPL_Fixtures_Extract[],MATCH($A404,FPL_Fixtures_Extract[[Player]:[Player]],0),MATCH(FPL_Combined[[#Headers],[Gameweek 31]],FPL_Fixtures_Extract[#Headers],0)),3))</f>
        <v>STK(H)</v>
      </c>
      <c r="AG404" t="str">
        <f ca="1">IF(RIGHT(FPL_Combined[[#Headers],[Gameweek 32]],2)&lt;$B$622,INDEX(FPL_Results_Extract[Gameweek 07],MATCH($A404,FPL_Results_Extract[[Player]:[Player]],0)),INDEX(Team_Key[[Abbreviation]:[Abbreviation]],MATCH(LEFT(INDEX(FPL_Fixtures_Extract[],MATCH($A404,FPL_Fixtures_Extract[[Player]:[Player]],0),MATCH(FPL_Combined[[#Headers],[Gameweek 32]],FPL_Fixtures_Extract[#Headers],0)),LEN(INDEX(FPL_Fixtures_Extract[],MATCH($A404,FPL_Fixtures_Extract[[Player]:[Player]],0),MATCH(FPL_Combined[[#Headers],[Gameweek 32]],FPL_Fixtures_Extract[#Headers],0)))-4),Team_Key[[Full Name]:[Full Name]],0))&amp;RIGHT(INDEX(FPL_Fixtures_Extract[],MATCH($A404,FPL_Fixtures_Extract[[Player]:[Player]],0),MATCH(FPL_Combined[[#Headers],[Gameweek 32]],FPL_Fixtures_Extract[#Headers],0)),3))</f>
        <v>ARS(A)</v>
      </c>
      <c r="AH404" t="str">
        <f ca="1">IF(RIGHT(FPL_Combined[[#Headers],[Gameweek 33]],2)&lt;$B$622,INDEX(FPL_Results_Extract[Gameweek 08],MATCH($A404,FPL_Results_Extract[[Player]:[Player]],0)),INDEX(Team_Key[[Abbreviation]:[Abbreviation]],MATCH(LEFT(INDEX(FPL_Fixtures_Extract[],MATCH($A404,FPL_Fixtures_Extract[[Player]:[Player]],0),MATCH(FPL_Combined[[#Headers],[Gameweek 33]],FPL_Fixtures_Extract[#Headers],0)),LEN(INDEX(FPL_Fixtures_Extract[],MATCH($A404,FPL_Fixtures_Extract[[Player]:[Player]],0),MATCH(FPL_Combined[[#Headers],[Gameweek 33]],FPL_Fixtures_Extract[#Headers],0)))-4),Team_Key[[Full Name]:[Full Name]],0))&amp;RIGHT(INDEX(FPL_Fixtures_Extract[],MATCH($A404,FPL_Fixtures_Extract[[Player]:[Player]],0),MATCH(FPL_Combined[[#Headers],[Gameweek 33]],FPL_Fixtures_Extract[#Headers],0)),3))</f>
        <v>EVE(H)</v>
      </c>
      <c r="AI404" t="str">
        <f ca="1">IF(RIGHT(FPL_Combined[[#Headers],[Gameweek 34]],2)&lt;$B$622,INDEX(FPL_Results_Extract[Gameweek 09],MATCH($A404,FPL_Results_Extract[[Player]:[Player]],0)),INDEX(Team_Key[[Abbreviation]:[Abbreviation]],MATCH(LEFT(INDEX(FPL_Fixtures_Extract[],MATCH($A404,FPL_Fixtures_Extract[[Player]:[Player]],0),MATCH(FPL_Combined[[#Headers],[Gameweek 34]],FPL_Fixtures_Extract[#Headers],0)),LEN(INDEX(FPL_Fixtures_Extract[],MATCH($A404,FPL_Fixtures_Extract[[Player]:[Player]],0),MATCH(FPL_Combined[[#Headers],[Gameweek 34]],FPL_Fixtures_Extract[#Headers],0)))-4),Team_Key[[Full Name]:[Full Name]],0))&amp;RIGHT(INDEX(FPL_Fixtures_Extract[],MATCH($A404,FPL_Fixtures_Extract[[Player]:[Player]],0),MATCH(FPL_Combined[[#Headers],[Gameweek 34]],FPL_Fixtures_Extract[#Headers],0)),3))</f>
        <v>WBA(A)</v>
      </c>
      <c r="AJ404" t="str">
        <f ca="1">IF(RIGHT(FPL_Combined[[#Headers],[Gameweek 35]],2)&lt;$B$622,INDEX(FPL_Results_Extract[Gameweek 10],MATCH($A404,FPL_Results_Extract[[Player]:[Player]],0)),INDEX(Team_Key[[Abbreviation]:[Abbreviation]],MATCH(LEFT(INDEX(FPL_Fixtures_Extract[],MATCH($A404,FPL_Fixtures_Extract[[Player]:[Player]],0),MATCH(FPL_Combined[[#Headers],[Gameweek 35]],FPL_Fixtures_Extract[#Headers],0)),LEN(INDEX(FPL_Fixtures_Extract[],MATCH($A404,FPL_Fixtures_Extract[[Player]:[Player]],0),MATCH(FPL_Combined[[#Headers],[Gameweek 35]],FPL_Fixtures_Extract[#Headers],0)))-4),Team_Key[[Full Name]:[Full Name]],0))&amp;RIGHT(INDEX(FPL_Fixtures_Extract[],MATCH($A404,FPL_Fixtures_Extract[[Player]:[Player]],0),MATCH(FPL_Combined[[#Headers],[Gameweek 35]],FPL_Fixtures_Extract[#Headers],0)),3))</f>
        <v>NOR(A)</v>
      </c>
      <c r="AK404" t="str">
        <f ca="1">IF(RIGHT(FPL_Combined[[#Headers],[Gameweek 36]],2)&lt;$B$622,INDEX(FPL_Results_Extract[Gameweek 11],MATCH($A404,FPL_Results_Extract[[Player]:[Player]],0)),INDEX(Team_Key[[Abbreviation]:[Abbreviation]],MATCH(LEFT(INDEX(FPL_Fixtures_Extract[],MATCH($A404,FPL_Fixtures_Extract[[Player]:[Player]],0),MATCH(FPL_Combined[[#Headers],[Gameweek 36]],FPL_Fixtures_Extract[#Headers],0)),LEN(INDEX(FPL_Fixtures_Extract[],MATCH($A404,FPL_Fixtures_Extract[[Player]:[Player]],0),MATCH(FPL_Combined[[#Headers],[Gameweek 36]],FPL_Fixtures_Extract[#Headers],0)))-4),Team_Key[[Full Name]:[Full Name]],0))&amp;RIGHT(INDEX(FPL_Fixtures_Extract[],MATCH($A404,FPL_Fixtures_Extract[[Player]:[Player]],0),MATCH(FPL_Combined[[#Headers],[Gameweek 36]],FPL_Fixtures_Extract[#Headers],0)),3))</f>
        <v>AVL(H)</v>
      </c>
      <c r="AL404" t="str">
        <f ca="1">IF(RIGHT(FPL_Combined[[#Headers],[Gameweek 37]],2)&lt;$B$622,INDEX(FPL_Results_Extract[Gameweek 12],MATCH($A404,FPL_Results_Extract[[Player]:[Player]],0)),INDEX(Team_Key[[Abbreviation]:[Abbreviation]],MATCH(LEFT(INDEX(FPL_Fixtures_Extract[],MATCH($A404,FPL_Fixtures_Extract[[Player]:[Player]],0),MATCH(FPL_Combined[[#Headers],[Gameweek 37]],FPL_Fixtures_Extract[#Headers],0)),LEN(INDEX(FPL_Fixtures_Extract[],MATCH($A404,FPL_Fixtures_Extract[[Player]:[Player]],0),MATCH(FPL_Combined[[#Headers],[Gameweek 37]],FPL_Fixtures_Extract[#Headers],0)))-4),Team_Key[[Full Name]:[Full Name]],0))&amp;RIGHT(INDEX(FPL_Fixtures_Extract[],MATCH($A404,FPL_Fixtures_Extract[[Player]:[Player]],0),MATCH(FPL_Combined[[#Headers],[Gameweek 37]],FPL_Fixtures_Extract[#Headers],0)),3))</f>
        <v>LIV(A)</v>
      </c>
      <c r="AM404" t="str">
        <f ca="1">IF(RIGHT(FPL_Combined[[#Headers],[Gameweek 38]],2)&lt;$B$622,INDEX(FPL_Results_Extract[Gameweek 13],MATCH($A404,FPL_Results_Extract[[Player]:[Player]],0)),INDEX(Team_Key[[Abbreviation]:[Abbreviation]],MATCH(LEFT(INDEX(FPL_Fixtures_Extract[],MATCH($A404,FPL_Fixtures_Extract[[Player]:[Player]],0),MATCH(FPL_Combined[[#Headers],[Gameweek 38]],FPL_Fixtures_Extract[#Headers],0)),LEN(INDEX(FPL_Fixtures_Extract[],MATCH($A404,FPL_Fixtures_Extract[[Player]:[Player]],0),MATCH(FPL_Combined[[#Headers],[Gameweek 38]],FPL_Fixtures_Extract[#Headers],0)))-4),Team_Key[[Full Name]:[Full Name]],0))&amp;RIGHT(INDEX(FPL_Fixtures_Extract[],MATCH($A404,FPL_Fixtures_Extract[[Player]:[Player]],0),MATCH(FPL_Combined[[#Headers],[Gameweek 38]],FPL_Fixtures_Extract[#Headers],0)),3))</f>
        <v>SUN(H)</v>
      </c>
    </row>
    <row r="405" spans="1:39" x14ac:dyDescent="0.45">
      <c r="A405" t="s">
        <v>156</v>
      </c>
      <c r="B405" t="str">
        <f ca="1">IF(RIGHT(FPL_Combined[[#Headers],[Gameweek 01]],2)&lt;$B$622,INDEX(FPL_Results_Extract[Gameweek 01],MATCH($A405,FPL_Results_Extract[[Player]:[Player]],0)),INDEX(Team_Key[[Abbreviation]:[Abbreviation]],MATCH(LEFT(INDEX(FPL_Fixtures_Extract[],MATCH($A405,FPL_Fixtures_Extract[[Player]:[Player]],0),MATCH(FPL_Combined[[#Headers],[Gameweek 01]],FPL_Fixtures_Extract[#Headers],0)),LEN(INDEX(FPL_Fixtures_Extract[],MATCH($A405,FPL_Fixtures_Extract[[Player]:[Player]],0),MATCH(FPL_Combined[[#Headers],[Gameweek 01]],FPL_Fixtures_Extract[#Headers],0)))-4),Team_Key[[Full Name]:[Full Name]],0))&amp;RIGHT(INDEX(FPL_Fixtures_Extract[],MATCH($A405,FPL_Fixtures_Extract[[Player]:[Player]],0),MATCH(FPL_Combined[[#Headers],[Gameweek 01]],FPL_Fixtures_Extract[#Headers],0)),3))</f>
        <v>NOR(A) 3-1</v>
      </c>
      <c r="C405" t="str">
        <f ca="1">IF(RIGHT(FPL_Combined[[#Headers],[Gameweek 02]],2)&lt;$B$622,INDEX(FPL_Results_Extract[Gameweek 02],MATCH($A405,FPL_Results_Extract[[Player]:[Player]],0)),INDEX(Team_Key[[Abbreviation]:[Abbreviation]],MATCH(LEFT(INDEX(FPL_Fixtures_Extract[],MATCH($A405,FPL_Fixtures_Extract[[Player]:[Player]],0),MATCH(FPL_Combined[[#Headers],[Gameweek 02]],FPL_Fixtures_Extract[#Headers],0)),LEN(INDEX(FPL_Fixtures_Extract[],MATCH($A405,FPL_Fixtures_Extract[[Player]:[Player]],0),MATCH(FPL_Combined[[#Headers],[Gameweek 02]],FPL_Fixtures_Extract[#Headers],0)))-4),Team_Key[[Full Name]:[Full Name]],0))&amp;RIGHT(INDEX(FPL_Fixtures_Extract[],MATCH($A405,FPL_Fixtures_Extract[[Player]:[Player]],0),MATCH(FPL_Combined[[#Headers],[Gameweek 02]],FPL_Fixtures_Extract[#Headers],0)),3))</f>
        <v>ARS(H) 1-2</v>
      </c>
      <c r="D405" t="str">
        <f ca="1">IF(RIGHT(FPL_Combined[[#Headers],[Gameweek 03]],2)&lt;$B$622,INDEX(FPL_Results_Extract[Gameweek 03],MATCH($A405,FPL_Results_Extract[[Player]:[Player]],0)),INDEX(Team_Key[[Abbreviation]:[Abbreviation]],MATCH(LEFT(INDEX(FPL_Fixtures_Extract[],MATCH($A405,FPL_Fixtures_Extract[[Player]:[Player]],0),MATCH(FPL_Combined[[#Headers],[Gameweek 03]],FPL_Fixtures_Extract[#Headers],0)),LEN(INDEX(FPL_Fixtures_Extract[],MATCH($A405,FPL_Fixtures_Extract[[Player]:[Player]],0),MATCH(FPL_Combined[[#Headers],[Gameweek 03]],FPL_Fixtures_Extract[#Headers],0)))-4),Team_Key[[Full Name]:[Full Name]],0))&amp;RIGHT(INDEX(FPL_Fixtures_Extract[],MATCH($A405,FPL_Fixtures_Extract[[Player]:[Player]],0),MATCH(FPL_Combined[[#Headers],[Gameweek 03]],FPL_Fixtures_Extract[#Headers],0)),3))</f>
        <v>AVL(H) 2-1</v>
      </c>
      <c r="E405" t="str">
        <f ca="1">IF(RIGHT(FPL_Combined[[#Headers],[Gameweek 04]],2)&lt;$B$622,INDEX(FPL_Results_Extract[Gameweek 04],MATCH($A405,FPL_Results_Extract[[Player]:[Player]],0)),INDEX(Team_Key[[Abbreviation]:[Abbreviation]],MATCH(LEFT(INDEX(FPL_Fixtures_Extract[],MATCH($A405,FPL_Fixtures_Extract[[Player]:[Player]],0),MATCH(FPL_Combined[[#Headers],[Gameweek 04]],FPL_Fixtures_Extract[#Headers],0)),LEN(INDEX(FPL_Fixtures_Extract[],MATCH($A405,FPL_Fixtures_Extract[[Player]:[Player]],0),MATCH(FPL_Combined[[#Headers],[Gameweek 04]],FPL_Fixtures_Extract[#Headers],0)))-4),Team_Key[[Full Name]:[Full Name]],0))&amp;RIGHT(INDEX(FPL_Fixtures_Extract[],MATCH($A405,FPL_Fixtures_Extract[[Player]:[Player]],0),MATCH(FPL_Combined[[#Headers],[Gameweek 04]],FPL_Fixtures_Extract[#Headers],0)),3))</f>
        <v>CHE(A) 2-1</v>
      </c>
      <c r="F405" t="str">
        <f ca="1">IF(RIGHT(FPL_Combined[[#Headers],[Gameweek 05]],2)&lt;$B$622,INDEX(FPL_Results_Extract[Gameweek 05],MATCH($A405,FPL_Results_Extract[[Player]:[Player]],0)),INDEX(Team_Key[[Abbreviation]:[Abbreviation]],MATCH(LEFT(INDEX(FPL_Fixtures_Extract[],MATCH($A405,FPL_Fixtures_Extract[[Player]:[Player]],0),MATCH(FPL_Combined[[#Headers],[Gameweek 05]],FPL_Fixtures_Extract[#Headers],0)),LEN(INDEX(FPL_Fixtures_Extract[],MATCH($A405,FPL_Fixtures_Extract[[Player]:[Player]],0),MATCH(FPL_Combined[[#Headers],[Gameweek 05]],FPL_Fixtures_Extract[#Headers],0)))-4),Team_Key[[Full Name]:[Full Name]],0))&amp;RIGHT(INDEX(FPL_Fixtures_Extract[],MATCH($A405,FPL_Fixtures_Extract[[Player]:[Player]],0),MATCH(FPL_Combined[[#Headers],[Gameweek 05]],FPL_Fixtures_Extract[#Headers],0)),3))</f>
        <v>MCI(H) 0-1</v>
      </c>
      <c r="G405" t="str">
        <f ca="1">IF(RIGHT(FPL_Combined[[#Headers],[Gameweek 06]],2)&lt;$B$622,INDEX(FPL_Results_Extract[Gameweek 06],MATCH($A405,FPL_Results_Extract[[Player]:[Player]],0)),INDEX(Team_Key[[Abbreviation]:[Abbreviation]],MATCH(LEFT(INDEX(FPL_Fixtures_Extract[],MATCH($A405,FPL_Fixtures_Extract[[Player]:[Player]],0),MATCH(FPL_Combined[[#Headers],[Gameweek 06]],FPL_Fixtures_Extract[#Headers],0)),LEN(INDEX(FPL_Fixtures_Extract[],MATCH($A405,FPL_Fixtures_Extract[[Player]:[Player]],0),MATCH(FPL_Combined[[#Headers],[Gameweek 06]],FPL_Fixtures_Extract[#Headers],0)))-4),Team_Key[[Full Name]:[Full Name]],0))&amp;RIGHT(INDEX(FPL_Fixtures_Extract[],MATCH($A405,FPL_Fixtures_Extract[[Player]:[Player]],0),MATCH(FPL_Combined[[#Headers],[Gameweek 06]],FPL_Fixtures_Extract[#Headers],0)),3))</f>
        <v>TOT(A) 0-1</v>
      </c>
      <c r="H405" t="str">
        <f ca="1">IF(RIGHT(FPL_Combined[[#Headers],[Gameweek 07]],2)&lt;$B$622,INDEX(FPL_Results_Extract[Gameweek 07],MATCH($A405,FPL_Results_Extract[[Player]:[Player]],0)),INDEX(Team_Key[[Abbreviation]:[Abbreviation]],MATCH(LEFT(INDEX(FPL_Fixtures_Extract[],MATCH($A405,FPL_Fixtures_Extract[[Player]:[Player]],0),MATCH(FPL_Combined[[#Headers],[Gameweek 07]],FPL_Fixtures_Extract[#Headers],0)),LEN(INDEX(FPL_Fixtures_Extract[],MATCH($A405,FPL_Fixtures_Extract[[Player]:[Player]],0),MATCH(FPL_Combined[[#Headers],[Gameweek 07]],FPL_Fixtures_Extract[#Headers],0)))-4),Team_Key[[Full Name]:[Full Name]],0))&amp;RIGHT(INDEX(FPL_Fixtures_Extract[],MATCH($A405,FPL_Fixtures_Extract[[Player]:[Player]],0),MATCH(FPL_Combined[[#Headers],[Gameweek 07]],FPL_Fixtures_Extract[#Headers],0)),3))</f>
        <v>WAT(A) 1-0</v>
      </c>
      <c r="I405" t="str">
        <f ca="1">IF(RIGHT(FPL_Combined[[#Headers],[Gameweek 08]],2)&lt;$B$622,INDEX(FPL_Results_Extract[Gameweek 08],MATCH($A405,FPL_Results_Extract[[Player]:[Player]],0)),INDEX(Team_Key[[Abbreviation]:[Abbreviation]],MATCH(LEFT(INDEX(FPL_Fixtures_Extract[],MATCH($A405,FPL_Fixtures_Extract[[Player]:[Player]],0),MATCH(FPL_Combined[[#Headers],[Gameweek 08]],FPL_Fixtures_Extract[#Headers],0)),LEN(INDEX(FPL_Fixtures_Extract[],MATCH($A405,FPL_Fixtures_Extract[[Player]:[Player]],0),MATCH(FPL_Combined[[#Headers],[Gameweek 08]],FPL_Fixtures_Extract[#Headers],0)))-4),Team_Key[[Full Name]:[Full Name]],0))&amp;RIGHT(INDEX(FPL_Fixtures_Extract[],MATCH($A405,FPL_Fixtures_Extract[[Player]:[Player]],0),MATCH(FPL_Combined[[#Headers],[Gameweek 08]],FPL_Fixtures_Extract[#Headers],0)),3))</f>
        <v>WBA(H) 2-0</v>
      </c>
      <c r="J405" t="str">
        <f ca="1">IF(RIGHT(FPL_Combined[[#Headers],[Gameweek 09]],2)&lt;$B$622,INDEX(FPL_Results_Extract[Gameweek 09],MATCH($A405,FPL_Results_Extract[[Player]:[Player]],0)),INDEX(Team_Key[[Abbreviation]:[Abbreviation]],MATCH(LEFT(INDEX(FPL_Fixtures_Extract[],MATCH($A405,FPL_Fixtures_Extract[[Player]:[Player]],0),MATCH(FPL_Combined[[#Headers],[Gameweek 09]],FPL_Fixtures_Extract[#Headers],0)),LEN(INDEX(FPL_Fixtures_Extract[],MATCH($A405,FPL_Fixtures_Extract[[Player]:[Player]],0),MATCH(FPL_Combined[[#Headers],[Gameweek 09]],FPL_Fixtures_Extract[#Headers],0)))-4),Team_Key[[Full Name]:[Full Name]],0))&amp;RIGHT(INDEX(FPL_Fixtures_Extract[],MATCH($A405,FPL_Fixtures_Extract[[Player]:[Player]],0),MATCH(FPL_Combined[[#Headers],[Gameweek 09]],FPL_Fixtures_Extract[#Headers],0)),3))</f>
        <v>WHU(H) 1-3</v>
      </c>
      <c r="K405" t="str">
        <f ca="1">IF(RIGHT(FPL_Combined[[#Headers],[Gameweek 10]],2)&lt;$B$622,INDEX(FPL_Results_Extract[Gameweek 10],MATCH($A405,FPL_Results_Extract[[Player]:[Player]],0)),INDEX(Team_Key[[Abbreviation]:[Abbreviation]],MATCH(LEFT(INDEX(FPL_Fixtures_Extract[],MATCH($A405,FPL_Fixtures_Extract[[Player]:[Player]],0),MATCH(FPL_Combined[[#Headers],[Gameweek 10]],FPL_Fixtures_Extract[#Headers],0)),LEN(INDEX(FPL_Fixtures_Extract[],MATCH($A405,FPL_Fixtures_Extract[[Player]:[Player]],0),MATCH(FPL_Combined[[#Headers],[Gameweek 10]],FPL_Fixtures_Extract[#Headers],0)))-4),Team_Key[[Full Name]:[Full Name]],0))&amp;RIGHT(INDEX(FPL_Fixtures_Extract[],MATCH($A405,FPL_Fixtures_Extract[[Player]:[Player]],0),MATCH(FPL_Combined[[#Headers],[Gameweek 10]],FPL_Fixtures_Extract[#Headers],0)),3))</f>
        <v>LEI(A) 0-1</v>
      </c>
      <c r="L405" t="str">
        <f ca="1">IF(RIGHT(FPL_Combined[[#Headers],[Gameweek 11]],2)&lt;$B$622,INDEX(FPL_Results_Extract[Gameweek 11],MATCH($A405,FPL_Results_Extract[[Player]:[Player]],0)),INDEX(Team_Key[[Abbreviation]:[Abbreviation]],MATCH(LEFT(INDEX(FPL_Fixtures_Extract[],MATCH($A405,FPL_Fixtures_Extract[[Player]:[Player]],0),MATCH(FPL_Combined[[#Headers],[Gameweek 11]],FPL_Fixtures_Extract[#Headers],0)),LEN(INDEX(FPL_Fixtures_Extract[],MATCH($A405,FPL_Fixtures_Extract[[Player]:[Player]],0),MATCH(FPL_Combined[[#Headers],[Gameweek 11]],FPL_Fixtures_Extract[#Headers],0)))-4),Team_Key[[Full Name]:[Full Name]],0))&amp;RIGHT(INDEX(FPL_Fixtures_Extract[],MATCH($A405,FPL_Fixtures_Extract[[Player]:[Player]],0),MATCH(FPL_Combined[[#Headers],[Gameweek 11]],FPL_Fixtures_Extract[#Headers],0)),3))</f>
        <v>MUN(H) 0-0</v>
      </c>
      <c r="M405" t="str">
        <f ca="1">IF(RIGHT(FPL_Combined[[#Headers],[Gameweek 12]],2)&lt;$B$622,INDEX(FPL_Results_Extract[Gameweek 12],MATCH($A405,FPL_Results_Extract[[Player]:[Player]],0)),INDEX(Team_Key[[Abbreviation]:[Abbreviation]],MATCH(LEFT(INDEX(FPL_Fixtures_Extract[],MATCH($A405,FPL_Fixtures_Extract[[Player]:[Player]],0),MATCH(FPL_Combined[[#Headers],[Gameweek 12]],FPL_Fixtures_Extract[#Headers],0)),LEN(INDEX(FPL_Fixtures_Extract[],MATCH($A405,FPL_Fixtures_Extract[[Player]:[Player]],0),MATCH(FPL_Combined[[#Headers],[Gameweek 12]],FPL_Fixtures_Extract[#Headers],0)))-4),Team_Key[[Full Name]:[Full Name]],0))&amp;RIGHT(INDEX(FPL_Fixtures_Extract[],MATCH($A405,FPL_Fixtures_Extract[[Player]:[Player]],0),MATCH(FPL_Combined[[#Headers],[Gameweek 12]],FPL_Fixtures_Extract[#Headers],0)),3))</f>
        <v>LIV(A) 2-1</v>
      </c>
      <c r="N405" t="str">
        <f ca="1">IF(RIGHT(FPL_Combined[[#Headers],[Gameweek 13]],2)&lt;$B$622,INDEX(FPL_Results_Extract[Gameweek 13],MATCH($A405,FPL_Results_Extract[[Player]:[Player]],0)),INDEX(Team_Key[[Abbreviation]:[Abbreviation]],MATCH(LEFT(INDEX(FPL_Fixtures_Extract[],MATCH($A405,FPL_Fixtures_Extract[[Player]:[Player]],0),MATCH(FPL_Combined[[#Headers],[Gameweek 13]],FPL_Fixtures_Extract[#Headers],0)),LEN(INDEX(FPL_Fixtures_Extract[],MATCH($A405,FPL_Fixtures_Extract[[Player]:[Player]],0),MATCH(FPL_Combined[[#Headers],[Gameweek 13]],FPL_Fixtures_Extract[#Headers],0)))-4),Team_Key[[Full Name]:[Full Name]],0))&amp;RIGHT(INDEX(FPL_Fixtures_Extract[],MATCH($A405,FPL_Fixtures_Extract[[Player]:[Player]],0),MATCH(FPL_Combined[[#Headers],[Gameweek 13]],FPL_Fixtures_Extract[#Headers],0)),3))</f>
        <v>SUN(H) 0-1</v>
      </c>
      <c r="O405" t="str">
        <f ca="1">IF(RIGHT(FPL_Combined[[#Headers],[Gameweek 14]],2)&lt;$B$622,INDEX(FPL_Results_Extract[Gameweek 14],MATCH($A405,FPL_Results_Extract[[Player]:[Player]],0)),INDEX(Team_Key[[Abbreviation]:[Abbreviation]],MATCH(LEFT(INDEX(FPL_Fixtures_Extract[],MATCH($A405,FPL_Fixtures_Extract[[Player]:[Player]],0),MATCH(FPL_Combined[[#Headers],[Gameweek 14]],FPL_Fixtures_Extract[#Headers],0)),LEN(INDEX(FPL_Fixtures_Extract[],MATCH($A405,FPL_Fixtures_Extract[[Player]:[Player]],0),MATCH(FPL_Combined[[#Headers],[Gameweek 14]],FPL_Fixtures_Extract[#Headers],0)))-4),Team_Key[[Full Name]:[Full Name]],0))&amp;RIGHT(INDEX(FPL_Fixtures_Extract[],MATCH($A405,FPL_Fixtures_Extract[[Player]:[Player]],0),MATCH(FPL_Combined[[#Headers],[Gameweek 14]],FPL_Fixtures_Extract[#Headers],0)),3))</f>
        <v>NEW(H) 5-1</v>
      </c>
      <c r="P405" t="str">
        <f ca="1">IF(RIGHT(FPL_Combined[[#Headers],[Gameweek 15]],2)&lt;$B$622,INDEX(FPL_Results_Extract[Gameweek 15],MATCH($A405,FPL_Results_Extract[[Player]:[Player]],0)),INDEX(Team_Key[[Abbreviation]:[Abbreviation]],MATCH(LEFT(INDEX(FPL_Fixtures_Extract[],MATCH($A405,FPL_Fixtures_Extract[[Player]:[Player]],0),MATCH(FPL_Combined[[#Headers],[Gameweek 15]],FPL_Fixtures_Extract[#Headers],0)),LEN(INDEX(FPL_Fixtures_Extract[],MATCH($A405,FPL_Fixtures_Extract[[Player]:[Player]],0),MATCH(FPL_Combined[[#Headers],[Gameweek 15]],FPL_Fixtures_Extract[#Headers],0)))-4),Team_Key[[Full Name]:[Full Name]],0))&amp;RIGHT(INDEX(FPL_Fixtures_Extract[],MATCH($A405,FPL_Fixtures_Extract[[Player]:[Player]],0),MATCH(FPL_Combined[[#Headers],[Gameweek 15]],FPL_Fixtures_Extract[#Headers],0)),3))</f>
        <v>EVE(A) 1-1</v>
      </c>
      <c r="Q405" t="str">
        <f ca="1">IF(RIGHT(FPL_Combined[[#Headers],[Gameweek 16]],2)&lt;$B$622,INDEX(FPL_Results_Extract[Gameweek 16],MATCH($A405,FPL_Results_Extract[[Player]:[Player]],0)),INDEX(Team_Key[[Abbreviation]:[Abbreviation]],MATCH(LEFT(INDEX(FPL_Fixtures_Extract[],MATCH($A405,FPL_Fixtures_Extract[[Player]:[Player]],0),MATCH(FPL_Combined[[#Headers],[Gameweek 16]],FPL_Fixtures_Extract[#Headers],0)),LEN(INDEX(FPL_Fixtures_Extract[],MATCH($A405,FPL_Fixtures_Extract[[Player]:[Player]],0),MATCH(FPL_Combined[[#Headers],[Gameweek 16]],FPL_Fixtures_Extract[#Headers],0)))-4),Team_Key[[Full Name]:[Full Name]],0))&amp;RIGHT(INDEX(FPL_Fixtures_Extract[],MATCH($A405,FPL_Fixtures_Extract[[Player]:[Player]],0),MATCH(FPL_Combined[[#Headers],[Gameweek 16]],FPL_Fixtures_Extract[#Headers],0)),3))</f>
        <v>SOU(H) 1-0</v>
      </c>
      <c r="R405" t="str">
        <f ca="1">IF(RIGHT(FPL_Combined[[#Headers],[Gameweek 17]],2)&lt;$B$622,INDEX(FPL_Results_Extract[Gameweek 17],MATCH($A405,FPL_Results_Extract[[Player]:[Player]],0)),INDEX(Team_Key[[Abbreviation]:[Abbreviation]],MATCH(LEFT(INDEX(FPL_Fixtures_Extract[],MATCH($A405,FPL_Fixtures_Extract[[Player]:[Player]],0),MATCH(FPL_Combined[[#Headers],[Gameweek 17]],FPL_Fixtures_Extract[#Headers],0)),LEN(INDEX(FPL_Fixtures_Extract[],MATCH($A405,FPL_Fixtures_Extract[[Player]:[Player]],0),MATCH(FPL_Combined[[#Headers],[Gameweek 17]],FPL_Fixtures_Extract[#Headers],0)))-4),Team_Key[[Full Name]:[Full Name]],0))&amp;RIGHT(INDEX(FPL_Fixtures_Extract[],MATCH($A405,FPL_Fixtures_Extract[[Player]:[Player]],0),MATCH(FPL_Combined[[#Headers],[Gameweek 17]],FPL_Fixtures_Extract[#Headers],0)),3))</f>
        <v>STK(A) 2-1</v>
      </c>
      <c r="S405" t="str">
        <f ca="1">IF(RIGHT(FPL_Combined[[#Headers],[Gameweek 18]],2)&lt;$B$622,INDEX(FPL_Results_Extract[Gameweek 18],MATCH($A405,FPL_Results_Extract[[Player]:[Player]],0)),INDEX(Team_Key[[Abbreviation]:[Abbreviation]],MATCH(LEFT(INDEX(FPL_Fixtures_Extract[],MATCH($A405,FPL_Fixtures_Extract[[Player]:[Player]],0),MATCH(FPL_Combined[[#Headers],[Gameweek 18]],FPL_Fixtures_Extract[#Headers],0)),LEN(INDEX(FPL_Fixtures_Extract[],MATCH($A405,FPL_Fixtures_Extract[[Player]:[Player]],0),MATCH(FPL_Combined[[#Headers],[Gameweek 18]],FPL_Fixtures_Extract[#Headers],0)))-4),Team_Key[[Full Name]:[Full Name]],0))&amp;RIGHT(INDEX(FPL_Fixtures_Extract[],MATCH($A405,FPL_Fixtures_Extract[[Player]:[Player]],0),MATCH(FPL_Combined[[#Headers],[Gameweek 18]],FPL_Fixtures_Extract[#Headers],0)),3))</f>
        <v>BOU(A) 0-0</v>
      </c>
      <c r="T405" t="str">
        <f ca="1">IF(RIGHT(FPL_Combined[[#Headers],[Gameweek 19]],2)&lt;$B$622,INDEX(FPL_Results_Extract[Gameweek 19],MATCH($A405,FPL_Results_Extract[[Player]:[Player]],0)),INDEX(Team_Key[[Abbreviation]:[Abbreviation]],MATCH(LEFT(INDEX(FPL_Fixtures_Extract[],MATCH($A405,FPL_Fixtures_Extract[[Player]:[Player]],0),MATCH(FPL_Combined[[#Headers],[Gameweek 19]],FPL_Fixtures_Extract[#Headers],0)),LEN(INDEX(FPL_Fixtures_Extract[],MATCH($A405,FPL_Fixtures_Extract[[Player]:[Player]],0),MATCH(FPL_Combined[[#Headers],[Gameweek 19]],FPL_Fixtures_Extract[#Headers],0)))-4),Team_Key[[Full Name]:[Full Name]],0))&amp;RIGHT(INDEX(FPL_Fixtures_Extract[],MATCH($A405,FPL_Fixtures_Extract[[Player]:[Player]],0),MATCH(FPL_Combined[[#Headers],[Gameweek 19]],FPL_Fixtures_Extract[#Headers],0)),3))</f>
        <v>SWA(H) 0-0</v>
      </c>
      <c r="U405" t="str">
        <f ca="1">IF(RIGHT(FPL_Combined[[#Headers],[Gameweek 20]],2)&lt;$B$622,INDEX(FPL_Results_Extract[Gameweek 20],MATCH($A405,FPL_Results_Extract[[Player]:[Player]],0)),INDEX(Team_Key[[Abbreviation]:[Abbreviation]],MATCH(LEFT(INDEX(FPL_Fixtures_Extract[],MATCH($A405,FPL_Fixtures_Extract[[Player]:[Player]],0),MATCH(FPL_Combined[[#Headers],[Gameweek 20]],FPL_Fixtures_Extract[#Headers],0)),LEN(INDEX(FPL_Fixtures_Extract[],MATCH($A405,FPL_Fixtures_Extract[[Player]:[Player]],0),MATCH(FPL_Combined[[#Headers],[Gameweek 20]],FPL_Fixtures_Extract[#Headers],0)))-4),Team_Key[[Full Name]:[Full Name]],0))&amp;RIGHT(INDEX(FPL_Fixtures_Extract[],MATCH($A405,FPL_Fixtures_Extract[[Player]:[Player]],0),MATCH(FPL_Combined[[#Headers],[Gameweek 20]],FPL_Fixtures_Extract[#Headers],0)),3))</f>
        <v>CHE(H) 0-3</v>
      </c>
      <c r="V405" t="str">
        <f ca="1">IF(RIGHT(FPL_Combined[[#Headers],[Gameweek 21]],2)&lt;$B$622,INDEX(FPL_Results_Extract[Gameweek 21],MATCH($A405,FPL_Results_Extract[[Player]:[Player]],0)),INDEX(Team_Key[[Abbreviation]:[Abbreviation]],MATCH(LEFT(INDEX(FPL_Fixtures_Extract[],MATCH($A405,FPL_Fixtures_Extract[[Player]:[Player]],0),MATCH(FPL_Combined[[#Headers],[Gameweek 21]],FPL_Fixtures_Extract[#Headers],0)),LEN(INDEX(FPL_Fixtures_Extract[],MATCH($A405,FPL_Fixtures_Extract[[Player]:[Player]],0),MATCH(FPL_Combined[[#Headers],[Gameweek 21]],FPL_Fixtures_Extract[#Headers],0)))-4),Team_Key[[Full Name]:[Full Name]],0))&amp;RIGHT(INDEX(FPL_Fixtures_Extract[],MATCH($A405,FPL_Fixtures_Extract[[Player]:[Player]],0),MATCH(FPL_Combined[[#Headers],[Gameweek 21]],FPL_Fixtures_Extract[#Headers],0)),3))</f>
        <v>AVL(A) 0-1</v>
      </c>
      <c r="W405" t="str">
        <f ca="1">IF(RIGHT(FPL_Combined[[#Headers],[Gameweek 22]],2)&lt;$B$622,INDEX(FPL_Results_Extract[Gameweek 22],MATCH($A405,FPL_Results_Extract[[Player]:[Player]],0)),INDEX(Team_Key[[Abbreviation]:[Abbreviation]],MATCH(LEFT(INDEX(FPL_Fixtures_Extract[],MATCH($A405,FPL_Fixtures_Extract[[Player]:[Player]],0),MATCH(FPL_Combined[[#Headers],[Gameweek 22]],FPL_Fixtures_Extract[#Headers],0)),LEN(INDEX(FPL_Fixtures_Extract[],MATCH($A405,FPL_Fixtures_Extract[[Player]:[Player]],0),MATCH(FPL_Combined[[#Headers],[Gameweek 22]],FPL_Fixtures_Extract[#Headers],0)))-4),Team_Key[[Full Name]:[Full Name]],0))&amp;RIGHT(INDEX(FPL_Fixtures_Extract[],MATCH($A405,FPL_Fixtures_Extract[[Player]:[Player]],0),MATCH(FPL_Combined[[#Headers],[Gameweek 22]],FPL_Fixtures_Extract[#Headers],0)),3))</f>
        <v>MCI(A) 0-4</v>
      </c>
      <c r="X405" t="str">
        <f ca="1">IF(RIGHT(FPL_Combined[[#Headers],[Gameweek 23]],2)&lt;$B$622,INDEX(FPL_Results_Extract[Gameweek 23],MATCH($A405,FPL_Results_Extract[[Player]:[Player]],0)),INDEX(Team_Key[[Abbreviation]:[Abbreviation]],MATCH(LEFT(INDEX(FPL_Fixtures_Extract[],MATCH($A405,FPL_Fixtures_Extract[[Player]:[Player]],0),MATCH(FPL_Combined[[#Headers],[Gameweek 23]],FPL_Fixtures_Extract[#Headers],0)),LEN(INDEX(FPL_Fixtures_Extract[],MATCH($A405,FPL_Fixtures_Extract[[Player]:[Player]],0),MATCH(FPL_Combined[[#Headers],[Gameweek 23]],FPL_Fixtures_Extract[#Headers],0)))-4),Team_Key[[Full Name]:[Full Name]],0))&amp;RIGHT(INDEX(FPL_Fixtures_Extract[],MATCH($A405,FPL_Fixtures_Extract[[Player]:[Player]],0),MATCH(FPL_Combined[[#Headers],[Gameweek 23]],FPL_Fixtures_Extract[#Headers],0)),3))</f>
        <v>TOT(H) 1-3</v>
      </c>
      <c r="Y405" t="str">
        <f ca="1">IF(RIGHT(FPL_Combined[[#Headers],[Gameweek 24]],2)&lt;$B$622,INDEX(FPL_Results_Extract[Team],MATCH($A405,FPL_Results_Extract[[Player]:[Player]],0)),INDEX(Team_Key[[Abbreviation]:[Abbreviation]],MATCH(LEFT(INDEX(FPL_Fixtures_Extract[],MATCH($A405,FPL_Fixtures_Extract[[Player]:[Player]],0),MATCH(FPL_Combined[[#Headers],[Gameweek 24]],FPL_Fixtures_Extract[#Headers],0)),LEN(INDEX(FPL_Fixtures_Extract[],MATCH($A405,FPL_Fixtures_Extract[[Player]:[Player]],0),MATCH(FPL_Combined[[#Headers],[Gameweek 24]],FPL_Fixtures_Extract[#Headers],0)))-4),Team_Key[[Full Name]:[Full Name]],0))&amp;RIGHT(INDEX(FPL_Fixtures_Extract[],MATCH($A405,FPL_Fixtures_Extract[[Player]:[Player]],0),MATCH(FPL_Combined[[#Headers],[Gameweek 24]],FPL_Fixtures_Extract[#Headers],0)),3))</f>
        <v>CRY</v>
      </c>
      <c r="Z405" t="str">
        <f ca="1">IF(RIGHT(FPL_Combined[[#Headers],[Gameweek 25]],2)&lt;$B$622,INDEX(FPL_Results_Extract[Player],MATCH($A405,FPL_Results_Extract[[Player]:[Player]],0)),INDEX(Team_Key[[Abbreviation]:[Abbreviation]],MATCH(LEFT(INDEX(FPL_Fixtures_Extract[],MATCH($A405,FPL_Fixtures_Extract[[Player]:[Player]],0),MATCH(FPL_Combined[[#Headers],[Gameweek 25]],FPL_Fixtures_Extract[#Headers],0)),LEN(INDEX(FPL_Fixtures_Extract[],MATCH($A405,FPL_Fixtures_Extract[[Player]:[Player]],0),MATCH(FPL_Combined[[#Headers],[Gameweek 25]],FPL_Fixtures_Extract[#Headers],0)))-4),Team_Key[[Full Name]:[Full Name]],0))&amp;RIGHT(INDEX(FPL_Fixtures_Extract[],MATCH($A405,FPL_Fixtures_Extract[[Player]:[Player]],0),MATCH(FPL_Combined[[#Headers],[Gameweek 25]],FPL_Fixtures_Extract[#Headers],0)),3))</f>
        <v>Mutch</v>
      </c>
      <c r="AA405" t="str">
        <f ca="1">IF(RIGHT(FPL_Combined[[#Headers],[Gameweek 26]],2)&lt;$B$622,INDEX(FPL_Results_Extract[Gameweek 01],MATCH($A405,FPL_Results_Extract[[Player]:[Player]],0)),INDEX(Team_Key[[Abbreviation]:[Abbreviation]],MATCH(LEFT(INDEX(FPL_Fixtures_Extract[],MATCH($A405,FPL_Fixtures_Extract[[Player]:[Player]],0),MATCH(FPL_Combined[[#Headers],[Gameweek 26]],FPL_Fixtures_Extract[#Headers],0)),LEN(INDEX(FPL_Fixtures_Extract[],MATCH($A405,FPL_Fixtures_Extract[[Player]:[Player]],0),MATCH(FPL_Combined[[#Headers],[Gameweek 26]],FPL_Fixtures_Extract[#Headers],0)))-4),Team_Key[[Full Name]:[Full Name]],0))&amp;RIGHT(INDEX(FPL_Fixtures_Extract[],MATCH($A405,FPL_Fixtures_Extract[[Player]:[Player]],0),MATCH(FPL_Combined[[#Headers],[Gameweek 26]],FPL_Fixtures_Extract[#Headers],0)),3))</f>
        <v>NOR(A) 3-1</v>
      </c>
      <c r="AB405" t="str">
        <f ca="1">IF(RIGHT(FPL_Combined[[#Headers],[Gameweek 27]],2)&lt;$B$622,INDEX(FPL_Results_Extract[Gameweek 02],MATCH($A405,FPL_Results_Extract[[Player]:[Player]],0)),INDEX(Team_Key[[Abbreviation]:[Abbreviation]],MATCH(LEFT(INDEX(FPL_Fixtures_Extract[],MATCH($A405,FPL_Fixtures_Extract[[Player]:[Player]],0),MATCH(FPL_Combined[[#Headers],[Gameweek 27]],FPL_Fixtures_Extract[#Headers],0)),LEN(INDEX(FPL_Fixtures_Extract[],MATCH($A405,FPL_Fixtures_Extract[[Player]:[Player]],0),MATCH(FPL_Combined[[#Headers],[Gameweek 27]],FPL_Fixtures_Extract[#Headers],0)))-4),Team_Key[[Full Name]:[Full Name]],0))&amp;RIGHT(INDEX(FPL_Fixtures_Extract[],MATCH($A405,FPL_Fixtures_Extract[[Player]:[Player]],0),MATCH(FPL_Combined[[#Headers],[Gameweek 27]],FPL_Fixtures_Extract[#Headers],0)),3))</f>
        <v>ARS(H) 1-2</v>
      </c>
      <c r="AC405" t="str">
        <f ca="1">IF(RIGHT(FPL_Combined[[#Headers],[Gameweek 28]],2)&lt;$B$622,INDEX(FPL_Results_Extract[Gameweek 03],MATCH($A405,FPL_Results_Extract[[Player]:[Player]],0)),INDEX(Team_Key[[Abbreviation]:[Abbreviation]],MATCH(LEFT(INDEX(FPL_Fixtures_Extract[],MATCH($A405,FPL_Fixtures_Extract[[Player]:[Player]],0),MATCH(FPL_Combined[[#Headers],[Gameweek 28]],FPL_Fixtures_Extract[#Headers],0)),LEN(INDEX(FPL_Fixtures_Extract[],MATCH($A405,FPL_Fixtures_Extract[[Player]:[Player]],0),MATCH(FPL_Combined[[#Headers],[Gameweek 28]],FPL_Fixtures_Extract[#Headers],0)))-4),Team_Key[[Full Name]:[Full Name]],0))&amp;RIGHT(INDEX(FPL_Fixtures_Extract[],MATCH($A405,FPL_Fixtures_Extract[[Player]:[Player]],0),MATCH(FPL_Combined[[#Headers],[Gameweek 28]],FPL_Fixtures_Extract[#Headers],0)),3))</f>
        <v>AVL(H) 2-1</v>
      </c>
      <c r="AD405" t="str">
        <f ca="1">IF(RIGHT(FPL_Combined[[#Headers],[Gameweek 29]],2)&lt;$B$622,INDEX(FPL_Results_Extract[Gameweek 04],MATCH($A405,FPL_Results_Extract[[Player]:[Player]],0)),INDEX(Team_Key[[Abbreviation]:[Abbreviation]],MATCH(LEFT(INDEX(FPL_Fixtures_Extract[],MATCH($A405,FPL_Fixtures_Extract[[Player]:[Player]],0),MATCH(FPL_Combined[[#Headers],[Gameweek 29]],FPL_Fixtures_Extract[#Headers],0)),LEN(INDEX(FPL_Fixtures_Extract[],MATCH($A405,FPL_Fixtures_Extract[[Player]:[Player]],0),MATCH(FPL_Combined[[#Headers],[Gameweek 29]],FPL_Fixtures_Extract[#Headers],0)))-4),Team_Key[[Full Name]:[Full Name]],0))&amp;RIGHT(INDEX(FPL_Fixtures_Extract[],MATCH($A405,FPL_Fixtures_Extract[[Player]:[Player]],0),MATCH(FPL_Combined[[#Headers],[Gameweek 29]],FPL_Fixtures_Extract[#Headers],0)),3))</f>
        <v>LIV(H)</v>
      </c>
      <c r="AE405" t="e">
        <f ca="1">IF(RIGHT(FPL_Combined[[#Headers],[Gameweek 30]],2)&lt;$B$622,INDEX(FPL_Results_Extract[Gameweek 05],MATCH($A405,FPL_Results_Extract[[Player]:[Player]],0)),INDEX(Team_Key[[Abbreviation]:[Abbreviation]],MATCH(LEFT(INDEX(FPL_Fixtures_Extract[],MATCH($A405,FPL_Fixtures_Extract[[Player]:[Player]],0),MATCH(FPL_Combined[[#Headers],[Gameweek 30]],FPL_Fixtures_Extract[#Headers],0)),LEN(INDEX(FPL_Fixtures_Extract[],MATCH($A405,FPL_Fixtures_Extract[[Player]:[Player]],0),MATCH(FPL_Combined[[#Headers],[Gameweek 30]],FPL_Fixtures_Extract[#Headers],0)))-4),Team_Key[[Full Name]:[Full Name]],0))&amp;RIGHT(INDEX(FPL_Fixtures_Extract[],MATCH($A405,FPL_Fixtures_Extract[[Player]:[Player]],0),MATCH(FPL_Combined[[#Headers],[Gameweek 30]],FPL_Fixtures_Extract[#Headers],0)),3))</f>
        <v>#VALUE!</v>
      </c>
      <c r="AF405" t="str">
        <f ca="1">IF(RIGHT(FPL_Combined[[#Headers],[Gameweek 31]],2)&lt;$B$622,INDEX(FPL_Results_Extract[Gameweek 06],MATCH($A405,FPL_Results_Extract[[Player]:[Player]],0)),INDEX(Team_Key[[Abbreviation]:[Abbreviation]],MATCH(LEFT(INDEX(FPL_Fixtures_Extract[],MATCH($A405,FPL_Fixtures_Extract[[Player]:[Player]],0),MATCH(FPL_Combined[[#Headers],[Gameweek 31]],FPL_Fixtures_Extract[#Headers],0)),LEN(INDEX(FPL_Fixtures_Extract[],MATCH($A405,FPL_Fixtures_Extract[[Player]:[Player]],0),MATCH(FPL_Combined[[#Headers],[Gameweek 31]],FPL_Fixtures_Extract[#Headers],0)))-4),Team_Key[[Full Name]:[Full Name]],0))&amp;RIGHT(INDEX(FPL_Fixtures_Extract[],MATCH($A405,FPL_Fixtures_Extract[[Player]:[Player]],0),MATCH(FPL_Combined[[#Headers],[Gameweek 31]],FPL_Fixtures_Extract[#Headers],0)),3))</f>
        <v>LEI(H)</v>
      </c>
      <c r="AG405" t="str">
        <f ca="1">IF(RIGHT(FPL_Combined[[#Headers],[Gameweek 32]],2)&lt;$B$622,INDEX(FPL_Results_Extract[Gameweek 07],MATCH($A405,FPL_Results_Extract[[Player]:[Player]],0)),INDEX(Team_Key[[Abbreviation]:[Abbreviation]],MATCH(LEFT(INDEX(FPL_Fixtures_Extract[],MATCH($A405,FPL_Fixtures_Extract[[Player]:[Player]],0),MATCH(FPL_Combined[[#Headers],[Gameweek 32]],FPL_Fixtures_Extract[#Headers],0)),LEN(INDEX(FPL_Fixtures_Extract[],MATCH($A405,FPL_Fixtures_Extract[[Player]:[Player]],0),MATCH(FPL_Combined[[#Headers],[Gameweek 32]],FPL_Fixtures_Extract[#Headers],0)))-4),Team_Key[[Full Name]:[Full Name]],0))&amp;RIGHT(INDEX(FPL_Fixtures_Extract[],MATCH($A405,FPL_Fixtures_Extract[[Player]:[Player]],0),MATCH(FPL_Combined[[#Headers],[Gameweek 32]],FPL_Fixtures_Extract[#Headers],0)),3))</f>
        <v>WHU(A)</v>
      </c>
      <c r="AH405" t="str">
        <f ca="1">IF(RIGHT(FPL_Combined[[#Headers],[Gameweek 33]],2)&lt;$B$622,INDEX(FPL_Results_Extract[Gameweek 08],MATCH($A405,FPL_Results_Extract[[Player]:[Player]],0)),INDEX(Team_Key[[Abbreviation]:[Abbreviation]],MATCH(LEFT(INDEX(FPL_Fixtures_Extract[],MATCH($A405,FPL_Fixtures_Extract[[Player]:[Player]],0),MATCH(FPL_Combined[[#Headers],[Gameweek 33]],FPL_Fixtures_Extract[#Headers],0)),LEN(INDEX(FPL_Fixtures_Extract[],MATCH($A405,FPL_Fixtures_Extract[[Player]:[Player]],0),MATCH(FPL_Combined[[#Headers],[Gameweek 33]],FPL_Fixtures_Extract[#Headers],0)))-4),Team_Key[[Full Name]:[Full Name]],0))&amp;RIGHT(INDEX(FPL_Fixtures_Extract[],MATCH($A405,FPL_Fixtures_Extract[[Player]:[Player]],0),MATCH(FPL_Combined[[#Headers],[Gameweek 33]],FPL_Fixtures_Extract[#Headers],0)),3))</f>
        <v>NOR(H)</v>
      </c>
      <c r="AI405" t="str">
        <f ca="1">IF(RIGHT(FPL_Combined[[#Headers],[Gameweek 34]],2)&lt;$B$622,INDEX(FPL_Results_Extract[Gameweek 09],MATCH($A405,FPL_Results_Extract[[Player]:[Player]],0)),INDEX(Team_Key[[Abbreviation]:[Abbreviation]],MATCH(LEFT(INDEX(FPL_Fixtures_Extract[],MATCH($A405,FPL_Fixtures_Extract[[Player]:[Player]],0),MATCH(FPL_Combined[[#Headers],[Gameweek 34]],FPL_Fixtures_Extract[#Headers],0)),LEN(INDEX(FPL_Fixtures_Extract[],MATCH($A405,FPL_Fixtures_Extract[[Player]:[Player]],0),MATCH(FPL_Combined[[#Headers],[Gameweek 34]],FPL_Fixtures_Extract[#Headers],0)))-4),Team_Key[[Full Name]:[Full Name]],0))&amp;RIGHT(INDEX(FPL_Fixtures_Extract[],MATCH($A405,FPL_Fixtures_Extract[[Player]:[Player]],0),MATCH(FPL_Combined[[#Headers],[Gameweek 34]],FPL_Fixtures_Extract[#Headers],0)),3))</f>
        <v>ARS(A)</v>
      </c>
      <c r="AJ405" t="str">
        <f ca="1">IF(RIGHT(FPL_Combined[[#Headers],[Gameweek 35]],2)&lt;$B$622,INDEX(FPL_Results_Extract[Gameweek 10],MATCH($A405,FPL_Results_Extract[[Player]:[Player]],0)),INDEX(Team_Key[[Abbreviation]:[Abbreviation]],MATCH(LEFT(INDEX(FPL_Fixtures_Extract[],MATCH($A405,FPL_Fixtures_Extract[[Player]:[Player]],0),MATCH(FPL_Combined[[#Headers],[Gameweek 35]],FPL_Fixtures_Extract[#Headers],0)),LEN(INDEX(FPL_Fixtures_Extract[],MATCH($A405,FPL_Fixtures_Extract[[Player]:[Player]],0),MATCH(FPL_Combined[[#Headers],[Gameweek 35]],FPL_Fixtures_Extract[#Headers],0)))-4),Team_Key[[Full Name]:[Full Name]],0))&amp;RIGHT(INDEX(FPL_Fixtures_Extract[],MATCH($A405,FPL_Fixtures_Extract[[Player]:[Player]],0),MATCH(FPL_Combined[[#Headers],[Gameweek 35]],FPL_Fixtures_Extract[#Headers],0)),3))</f>
        <v>EVE(H)</v>
      </c>
      <c r="AK405" t="str">
        <f ca="1">IF(RIGHT(FPL_Combined[[#Headers],[Gameweek 36]],2)&lt;$B$622,INDEX(FPL_Results_Extract[Gameweek 11],MATCH($A405,FPL_Results_Extract[[Player]:[Player]],0)),INDEX(Team_Key[[Abbreviation]:[Abbreviation]],MATCH(LEFT(INDEX(FPL_Fixtures_Extract[],MATCH($A405,FPL_Fixtures_Extract[[Player]:[Player]],0),MATCH(FPL_Combined[[#Headers],[Gameweek 36]],FPL_Fixtures_Extract[#Headers],0)),LEN(INDEX(FPL_Fixtures_Extract[],MATCH($A405,FPL_Fixtures_Extract[[Player]:[Player]],0),MATCH(FPL_Combined[[#Headers],[Gameweek 36]],FPL_Fixtures_Extract[#Headers],0)))-4),Team_Key[[Full Name]:[Full Name]],0))&amp;RIGHT(INDEX(FPL_Fixtures_Extract[],MATCH($A405,FPL_Fixtures_Extract[[Player]:[Player]],0),MATCH(FPL_Combined[[#Headers],[Gameweek 36]],FPL_Fixtures_Extract[#Headers],0)),3))</f>
        <v>NEW(A)</v>
      </c>
      <c r="AL405" t="str">
        <f ca="1">IF(RIGHT(FPL_Combined[[#Headers],[Gameweek 37]],2)&lt;$B$622,INDEX(FPL_Results_Extract[Gameweek 12],MATCH($A405,FPL_Results_Extract[[Player]:[Player]],0)),INDEX(Team_Key[[Abbreviation]:[Abbreviation]],MATCH(LEFT(INDEX(FPL_Fixtures_Extract[],MATCH($A405,FPL_Fixtures_Extract[[Player]:[Player]],0),MATCH(FPL_Combined[[#Headers],[Gameweek 37]],FPL_Fixtures_Extract[#Headers],0)),LEN(INDEX(FPL_Fixtures_Extract[],MATCH($A405,FPL_Fixtures_Extract[[Player]:[Player]],0),MATCH(FPL_Combined[[#Headers],[Gameweek 37]],FPL_Fixtures_Extract[#Headers],0)))-4),Team_Key[[Full Name]:[Full Name]],0))&amp;RIGHT(INDEX(FPL_Fixtures_Extract[],MATCH($A405,FPL_Fixtures_Extract[[Player]:[Player]],0),MATCH(FPL_Combined[[#Headers],[Gameweek 37]],FPL_Fixtures_Extract[#Headers],0)),3))</f>
        <v>STK(H)</v>
      </c>
      <c r="AM405" t="str">
        <f ca="1">IF(RIGHT(FPL_Combined[[#Headers],[Gameweek 38]],2)&lt;$B$622,INDEX(FPL_Results_Extract[Gameweek 13],MATCH($A405,FPL_Results_Extract[[Player]:[Player]],0)),INDEX(Team_Key[[Abbreviation]:[Abbreviation]],MATCH(LEFT(INDEX(FPL_Fixtures_Extract[],MATCH($A405,FPL_Fixtures_Extract[[Player]:[Player]],0),MATCH(FPL_Combined[[#Headers],[Gameweek 38]],FPL_Fixtures_Extract[#Headers],0)),LEN(INDEX(FPL_Fixtures_Extract[],MATCH($A405,FPL_Fixtures_Extract[[Player]:[Player]],0),MATCH(FPL_Combined[[#Headers],[Gameweek 38]],FPL_Fixtures_Extract[#Headers],0)))-4),Team_Key[[Full Name]:[Full Name]],0))&amp;RIGHT(INDEX(FPL_Fixtures_Extract[],MATCH($A405,FPL_Fixtures_Extract[[Player]:[Player]],0),MATCH(FPL_Combined[[#Headers],[Gameweek 38]],FPL_Fixtures_Extract[#Headers],0)),3))</f>
        <v>SOU(A)</v>
      </c>
    </row>
    <row r="406" spans="1:39" x14ac:dyDescent="0.45">
      <c r="A406" t="s">
        <v>643</v>
      </c>
      <c r="B406" t="str">
        <f ca="1">IF(RIGHT(FPL_Combined[[#Headers],[Gameweek 01]],2)&lt;$B$622,INDEX(FPL_Results_Extract[Gameweek 01],MATCH($A406,FPL_Results_Extract[[Player]:[Player]],0)),INDEX(Team_Key[[Abbreviation]:[Abbreviation]],MATCH(LEFT(INDEX(FPL_Fixtures_Extract[],MATCH($A406,FPL_Fixtures_Extract[[Player]:[Player]],0),MATCH(FPL_Combined[[#Headers],[Gameweek 01]],FPL_Fixtures_Extract[#Headers],0)),LEN(INDEX(FPL_Fixtures_Extract[],MATCH($A406,FPL_Fixtures_Extract[[Player]:[Player]],0),MATCH(FPL_Combined[[#Headers],[Gameweek 01]],FPL_Fixtures_Extract[#Headers],0)))-4),Team_Key[[Full Name]:[Full Name]],0))&amp;RIGHT(INDEX(FPL_Fixtures_Extract[],MATCH($A406,FPL_Fixtures_Extract[[Player]:[Player]],0),MATCH(FPL_Combined[[#Headers],[Gameweek 01]],FPL_Fixtures_Extract[#Headers],0)),3))</f>
        <v>LEI(A) 2-4</v>
      </c>
      <c r="C406" t="str">
        <f ca="1">IF(RIGHT(FPL_Combined[[#Headers],[Gameweek 02]],2)&lt;$B$622,INDEX(FPL_Results_Extract[Gameweek 02],MATCH($A406,FPL_Results_Extract[[Player]:[Player]],0)),INDEX(Team_Key[[Abbreviation]:[Abbreviation]],MATCH(LEFT(INDEX(FPL_Fixtures_Extract[],MATCH($A406,FPL_Fixtures_Extract[[Player]:[Player]],0),MATCH(FPL_Combined[[#Headers],[Gameweek 02]],FPL_Fixtures_Extract[#Headers],0)),LEN(INDEX(FPL_Fixtures_Extract[],MATCH($A406,FPL_Fixtures_Extract[[Player]:[Player]],0),MATCH(FPL_Combined[[#Headers],[Gameweek 02]],FPL_Fixtures_Extract[#Headers],0)))-4),Team_Key[[Full Name]:[Full Name]],0))&amp;RIGHT(INDEX(FPL_Fixtures_Extract[],MATCH($A406,FPL_Fixtures_Extract[[Player]:[Player]],0),MATCH(FPL_Combined[[#Headers],[Gameweek 02]],FPL_Fixtures_Extract[#Headers],0)),3))</f>
        <v>NOR(H) 1-3</v>
      </c>
      <c r="D406" t="str">
        <f ca="1">IF(RIGHT(FPL_Combined[[#Headers],[Gameweek 03]],2)&lt;$B$622,INDEX(FPL_Results_Extract[Gameweek 03],MATCH($A406,FPL_Results_Extract[[Player]:[Player]],0)),INDEX(Team_Key[[Abbreviation]:[Abbreviation]],MATCH(LEFT(INDEX(FPL_Fixtures_Extract[],MATCH($A406,FPL_Fixtures_Extract[[Player]:[Player]],0),MATCH(FPL_Combined[[#Headers],[Gameweek 03]],FPL_Fixtures_Extract[#Headers],0)),LEN(INDEX(FPL_Fixtures_Extract[],MATCH($A406,FPL_Fixtures_Extract[[Player]:[Player]],0),MATCH(FPL_Combined[[#Headers],[Gameweek 03]],FPL_Fixtures_Extract[#Headers],0)))-4),Team_Key[[Full Name]:[Full Name]],0))&amp;RIGHT(INDEX(FPL_Fixtures_Extract[],MATCH($A406,FPL_Fixtures_Extract[[Player]:[Player]],0),MATCH(FPL_Combined[[#Headers],[Gameweek 03]],FPL_Fixtures_Extract[#Headers],0)),3))</f>
        <v>SWA(H) 1-1</v>
      </c>
      <c r="E406" t="str">
        <f ca="1">IF(RIGHT(FPL_Combined[[#Headers],[Gameweek 04]],2)&lt;$B$622,INDEX(FPL_Results_Extract[Gameweek 04],MATCH($A406,FPL_Results_Extract[[Player]:[Player]],0)),INDEX(Team_Key[[Abbreviation]:[Abbreviation]],MATCH(LEFT(INDEX(FPL_Fixtures_Extract[],MATCH($A406,FPL_Fixtures_Extract[[Player]:[Player]],0),MATCH(FPL_Combined[[#Headers],[Gameweek 04]],FPL_Fixtures_Extract[#Headers],0)),LEN(INDEX(FPL_Fixtures_Extract[],MATCH($A406,FPL_Fixtures_Extract[[Player]:[Player]],0),MATCH(FPL_Combined[[#Headers],[Gameweek 04]],FPL_Fixtures_Extract[#Headers],0)))-4),Team_Key[[Full Name]:[Full Name]],0))&amp;RIGHT(INDEX(FPL_Fixtures_Extract[],MATCH($A406,FPL_Fixtures_Extract[[Player]:[Player]],0),MATCH(FPL_Combined[[#Headers],[Gameweek 04]],FPL_Fixtures_Extract[#Headers],0)),3))</f>
        <v>AVL(A) 2-2</v>
      </c>
      <c r="F406" t="str">
        <f ca="1">IF(RIGHT(FPL_Combined[[#Headers],[Gameweek 05]],2)&lt;$B$622,INDEX(FPL_Results_Extract[Gameweek 05],MATCH($A406,FPL_Results_Extract[[Player]:[Player]],0)),INDEX(Team_Key[[Abbreviation]:[Abbreviation]],MATCH(LEFT(INDEX(FPL_Fixtures_Extract[],MATCH($A406,FPL_Fixtures_Extract[[Player]:[Player]],0),MATCH(FPL_Combined[[#Headers],[Gameweek 05]],FPL_Fixtures_Extract[#Headers],0)),LEN(INDEX(FPL_Fixtures_Extract[],MATCH($A406,FPL_Fixtures_Extract[[Player]:[Player]],0),MATCH(FPL_Combined[[#Headers],[Gameweek 05]],FPL_Fixtures_Extract[#Headers],0)))-4),Team_Key[[Full Name]:[Full Name]],0))&amp;RIGHT(INDEX(FPL_Fixtures_Extract[],MATCH($A406,FPL_Fixtures_Extract[[Player]:[Player]],0),MATCH(FPL_Combined[[#Headers],[Gameweek 05]],FPL_Fixtures_Extract[#Headers],0)),3))</f>
        <v>TOT(H) 0-1</v>
      </c>
      <c r="G406" t="str">
        <f ca="1">IF(RIGHT(FPL_Combined[[#Headers],[Gameweek 06]],2)&lt;$B$622,INDEX(FPL_Results_Extract[Gameweek 06],MATCH($A406,FPL_Results_Extract[[Player]:[Player]],0)),INDEX(Team_Key[[Abbreviation]:[Abbreviation]],MATCH(LEFT(INDEX(FPL_Fixtures_Extract[],MATCH($A406,FPL_Fixtures_Extract[[Player]:[Player]],0),MATCH(FPL_Combined[[#Headers],[Gameweek 06]],FPL_Fixtures_Extract[#Headers],0)),LEN(INDEX(FPL_Fixtures_Extract[],MATCH($A406,FPL_Fixtures_Extract[[Player]:[Player]],0),MATCH(FPL_Combined[[#Headers],[Gameweek 06]],FPL_Fixtures_Extract[#Headers],0)))-4),Team_Key[[Full Name]:[Full Name]],0))&amp;RIGHT(INDEX(FPL_Fixtures_Extract[],MATCH($A406,FPL_Fixtures_Extract[[Player]:[Player]],0),MATCH(FPL_Combined[[#Headers],[Gameweek 06]],FPL_Fixtures_Extract[#Headers],0)),3))</f>
        <v>BOU(A) 0-2</v>
      </c>
      <c r="H406" t="str">
        <f ca="1">IF(RIGHT(FPL_Combined[[#Headers],[Gameweek 07]],2)&lt;$B$622,INDEX(FPL_Results_Extract[Gameweek 07],MATCH($A406,FPL_Results_Extract[[Player]:[Player]],0)),INDEX(Team_Key[[Abbreviation]:[Abbreviation]],MATCH(LEFT(INDEX(FPL_Fixtures_Extract[],MATCH($A406,FPL_Fixtures_Extract[[Player]:[Player]],0),MATCH(FPL_Combined[[#Headers],[Gameweek 07]],FPL_Fixtures_Extract[#Headers],0)),LEN(INDEX(FPL_Fixtures_Extract[],MATCH($A406,FPL_Fixtures_Extract[[Player]:[Player]],0),MATCH(FPL_Combined[[#Headers],[Gameweek 07]],FPL_Fixtures_Extract[#Headers],0)))-4),Team_Key[[Full Name]:[Full Name]],0))&amp;RIGHT(INDEX(FPL_Fixtures_Extract[],MATCH($A406,FPL_Fixtures_Extract[[Player]:[Player]],0),MATCH(FPL_Combined[[#Headers],[Gameweek 07]],FPL_Fixtures_Extract[#Headers],0)),3))</f>
        <v>MUN(A) 0-3</v>
      </c>
      <c r="I406" t="str">
        <f ca="1">IF(RIGHT(FPL_Combined[[#Headers],[Gameweek 08]],2)&lt;$B$622,INDEX(FPL_Results_Extract[Gameweek 08],MATCH($A406,FPL_Results_Extract[[Player]:[Player]],0)),INDEX(Team_Key[[Abbreviation]:[Abbreviation]],MATCH(LEFT(INDEX(FPL_Fixtures_Extract[],MATCH($A406,FPL_Fixtures_Extract[[Player]:[Player]],0),MATCH(FPL_Combined[[#Headers],[Gameweek 08]],FPL_Fixtures_Extract[#Headers],0)),LEN(INDEX(FPL_Fixtures_Extract[],MATCH($A406,FPL_Fixtures_Extract[[Player]:[Player]],0),MATCH(FPL_Combined[[#Headers],[Gameweek 08]],FPL_Fixtures_Extract[#Headers],0)))-4),Team_Key[[Full Name]:[Full Name]],0))&amp;RIGHT(INDEX(FPL_Fixtures_Extract[],MATCH($A406,FPL_Fixtures_Extract[[Player]:[Player]],0),MATCH(FPL_Combined[[#Headers],[Gameweek 08]],FPL_Fixtures_Extract[#Headers],0)),3))</f>
        <v>WHU(H) 2-2</v>
      </c>
      <c r="J406" t="str">
        <f ca="1">IF(RIGHT(FPL_Combined[[#Headers],[Gameweek 09]],2)&lt;$B$622,INDEX(FPL_Results_Extract[Gameweek 09],MATCH($A406,FPL_Results_Extract[[Player]:[Player]],0)),INDEX(Team_Key[[Abbreviation]:[Abbreviation]],MATCH(LEFT(INDEX(FPL_Fixtures_Extract[],MATCH($A406,FPL_Fixtures_Extract[[Player]:[Player]],0),MATCH(FPL_Combined[[#Headers],[Gameweek 09]],FPL_Fixtures_Extract[#Headers],0)),LEN(INDEX(FPL_Fixtures_Extract[],MATCH($A406,FPL_Fixtures_Extract[[Player]:[Player]],0),MATCH(FPL_Combined[[#Headers],[Gameweek 09]],FPL_Fixtures_Extract[#Headers],0)))-4),Team_Key[[Full Name]:[Full Name]],0))&amp;RIGHT(INDEX(FPL_Fixtures_Extract[],MATCH($A406,FPL_Fixtures_Extract[[Player]:[Player]],0),MATCH(FPL_Combined[[#Headers],[Gameweek 09]],FPL_Fixtures_Extract[#Headers],0)),3))</f>
        <v>WBA(A) 0-1</v>
      </c>
      <c r="K406" t="str">
        <f ca="1">IF(RIGHT(FPL_Combined[[#Headers],[Gameweek 10]],2)&lt;$B$622,INDEX(FPL_Results_Extract[Gameweek 10],MATCH($A406,FPL_Results_Extract[[Player]:[Player]],0)),INDEX(Team_Key[[Abbreviation]:[Abbreviation]],MATCH(LEFT(INDEX(FPL_Fixtures_Extract[],MATCH($A406,FPL_Fixtures_Extract[[Player]:[Player]],0),MATCH(FPL_Combined[[#Headers],[Gameweek 10]],FPL_Fixtures_Extract[#Headers],0)),LEN(INDEX(FPL_Fixtures_Extract[],MATCH($A406,FPL_Fixtures_Extract[[Player]:[Player]],0),MATCH(FPL_Combined[[#Headers],[Gameweek 10]],FPL_Fixtures_Extract[#Headers],0)))-4),Team_Key[[Full Name]:[Full Name]],0))&amp;RIGHT(INDEX(FPL_Fixtures_Extract[],MATCH($A406,FPL_Fixtures_Extract[[Player]:[Player]],0),MATCH(FPL_Combined[[#Headers],[Gameweek 10]],FPL_Fixtures_Extract[#Headers],0)),3))</f>
        <v>NEW(H) 3-0</v>
      </c>
      <c r="L406" t="str">
        <f ca="1">IF(RIGHT(FPL_Combined[[#Headers],[Gameweek 11]],2)&lt;$B$622,INDEX(FPL_Results_Extract[Gameweek 11],MATCH($A406,FPL_Results_Extract[[Player]:[Player]],0)),INDEX(Team_Key[[Abbreviation]:[Abbreviation]],MATCH(LEFT(INDEX(FPL_Fixtures_Extract[],MATCH($A406,FPL_Fixtures_Extract[[Player]:[Player]],0),MATCH(FPL_Combined[[#Headers],[Gameweek 11]],FPL_Fixtures_Extract[#Headers],0)),LEN(INDEX(FPL_Fixtures_Extract[],MATCH($A406,FPL_Fixtures_Extract[[Player]:[Player]],0),MATCH(FPL_Combined[[#Headers],[Gameweek 11]],FPL_Fixtures_Extract[#Headers],0)))-4),Team_Key[[Full Name]:[Full Name]],0))&amp;RIGHT(INDEX(FPL_Fixtures_Extract[],MATCH($A406,FPL_Fixtures_Extract[[Player]:[Player]],0),MATCH(FPL_Combined[[#Headers],[Gameweek 11]],FPL_Fixtures_Extract[#Headers],0)),3))</f>
        <v>EVE(A) 2-6</v>
      </c>
      <c r="M406" t="str">
        <f ca="1">IF(RIGHT(FPL_Combined[[#Headers],[Gameweek 12]],2)&lt;$B$622,INDEX(FPL_Results_Extract[Gameweek 12],MATCH($A406,FPL_Results_Extract[[Player]:[Player]],0)),INDEX(Team_Key[[Abbreviation]:[Abbreviation]],MATCH(LEFT(INDEX(FPL_Fixtures_Extract[],MATCH($A406,FPL_Fixtures_Extract[[Player]:[Player]],0),MATCH(FPL_Combined[[#Headers],[Gameweek 12]],FPL_Fixtures_Extract[#Headers],0)),LEN(INDEX(FPL_Fixtures_Extract[],MATCH($A406,FPL_Fixtures_Extract[[Player]:[Player]],0),MATCH(FPL_Combined[[#Headers],[Gameweek 12]],FPL_Fixtures_Extract[#Headers],0)))-4),Team_Key[[Full Name]:[Full Name]],0))&amp;RIGHT(INDEX(FPL_Fixtures_Extract[],MATCH($A406,FPL_Fixtures_Extract[[Player]:[Player]],0),MATCH(FPL_Combined[[#Headers],[Gameweek 12]],FPL_Fixtures_Extract[#Headers],0)),3))</f>
        <v>SOU(H) 0-1</v>
      </c>
      <c r="N406" t="str">
        <f ca="1">IF(RIGHT(FPL_Combined[[#Headers],[Gameweek 13]],2)&lt;$B$622,INDEX(FPL_Results_Extract[Gameweek 13],MATCH($A406,FPL_Results_Extract[[Player]:[Player]],0)),INDEX(Team_Key[[Abbreviation]:[Abbreviation]],MATCH(LEFT(INDEX(FPL_Fixtures_Extract[],MATCH($A406,FPL_Fixtures_Extract[[Player]:[Player]],0),MATCH(FPL_Combined[[#Headers],[Gameweek 13]],FPL_Fixtures_Extract[#Headers],0)),LEN(INDEX(FPL_Fixtures_Extract[],MATCH($A406,FPL_Fixtures_Extract[[Player]:[Player]],0),MATCH(FPL_Combined[[#Headers],[Gameweek 13]],FPL_Fixtures_Extract[#Headers],0)))-4),Team_Key[[Full Name]:[Full Name]],0))&amp;RIGHT(INDEX(FPL_Fixtures_Extract[],MATCH($A406,FPL_Fixtures_Extract[[Player]:[Player]],0),MATCH(FPL_Combined[[#Headers],[Gameweek 13]],FPL_Fixtures_Extract[#Headers],0)),3))</f>
        <v>CRY(A) 1-0</v>
      </c>
      <c r="O406" t="str">
        <f ca="1">IF(RIGHT(FPL_Combined[[#Headers],[Gameweek 14]],2)&lt;$B$622,INDEX(FPL_Results_Extract[Gameweek 14],MATCH($A406,FPL_Results_Extract[[Player]:[Player]],0)),INDEX(Team_Key[[Abbreviation]:[Abbreviation]],MATCH(LEFT(INDEX(FPL_Fixtures_Extract[],MATCH($A406,FPL_Fixtures_Extract[[Player]:[Player]],0),MATCH(FPL_Combined[[#Headers],[Gameweek 14]],FPL_Fixtures_Extract[#Headers],0)),LEN(INDEX(FPL_Fixtures_Extract[],MATCH($A406,FPL_Fixtures_Extract[[Player]:[Player]],0),MATCH(FPL_Combined[[#Headers],[Gameweek 14]],FPL_Fixtures_Extract[#Headers],0)))-4),Team_Key[[Full Name]:[Full Name]],0))&amp;RIGHT(INDEX(FPL_Fixtures_Extract[],MATCH($A406,FPL_Fixtures_Extract[[Player]:[Player]],0),MATCH(FPL_Combined[[#Headers],[Gameweek 14]],FPL_Fixtures_Extract[#Headers],0)),3))</f>
        <v>STK(H) 2-0</v>
      </c>
      <c r="P406" t="str">
        <f ca="1">IF(RIGHT(FPL_Combined[[#Headers],[Gameweek 15]],2)&lt;$B$622,INDEX(FPL_Results_Extract[Gameweek 15],MATCH($A406,FPL_Results_Extract[[Player]:[Player]],0)),INDEX(Team_Key[[Abbreviation]:[Abbreviation]],MATCH(LEFT(INDEX(FPL_Fixtures_Extract[],MATCH($A406,FPL_Fixtures_Extract[[Player]:[Player]],0),MATCH(FPL_Combined[[#Headers],[Gameweek 15]],FPL_Fixtures_Extract[#Headers],0)),LEN(INDEX(FPL_Fixtures_Extract[],MATCH($A406,FPL_Fixtures_Extract[[Player]:[Player]],0),MATCH(FPL_Combined[[#Headers],[Gameweek 15]],FPL_Fixtures_Extract[#Headers],0)))-4),Team_Key[[Full Name]:[Full Name]],0))&amp;RIGHT(INDEX(FPL_Fixtures_Extract[],MATCH($A406,FPL_Fixtures_Extract[[Player]:[Player]],0),MATCH(FPL_Combined[[#Headers],[Gameweek 15]],FPL_Fixtures_Extract[#Headers],0)),3))</f>
        <v>ARS(A) 1-3</v>
      </c>
      <c r="Q406" t="str">
        <f ca="1">IF(RIGHT(FPL_Combined[[#Headers],[Gameweek 16]],2)&lt;$B$622,INDEX(FPL_Results_Extract[Gameweek 16],MATCH($A406,FPL_Results_Extract[[Player]:[Player]],0)),INDEX(Team_Key[[Abbreviation]:[Abbreviation]],MATCH(LEFT(INDEX(FPL_Fixtures_Extract[],MATCH($A406,FPL_Fixtures_Extract[[Player]:[Player]],0),MATCH(FPL_Combined[[#Headers],[Gameweek 16]],FPL_Fixtures_Extract[#Headers],0)),LEN(INDEX(FPL_Fixtures_Extract[],MATCH($A406,FPL_Fixtures_Extract[[Player]:[Player]],0),MATCH(FPL_Combined[[#Headers],[Gameweek 16]],FPL_Fixtures_Extract[#Headers],0)))-4),Team_Key[[Full Name]:[Full Name]],0))&amp;RIGHT(INDEX(FPL_Fixtures_Extract[],MATCH($A406,FPL_Fixtures_Extract[[Player]:[Player]],0),MATCH(FPL_Combined[[#Headers],[Gameweek 16]],FPL_Fixtures_Extract[#Headers],0)),3))</f>
        <v>WAT(H) 0-1</v>
      </c>
      <c r="R406" t="str">
        <f ca="1">IF(RIGHT(FPL_Combined[[#Headers],[Gameweek 17]],2)&lt;$B$622,INDEX(FPL_Results_Extract[Gameweek 17],MATCH($A406,FPL_Results_Extract[[Player]:[Player]],0)),INDEX(Team_Key[[Abbreviation]:[Abbreviation]],MATCH(LEFT(INDEX(FPL_Fixtures_Extract[],MATCH($A406,FPL_Fixtures_Extract[[Player]:[Player]],0),MATCH(FPL_Combined[[#Headers],[Gameweek 17]],FPL_Fixtures_Extract[#Headers],0)),LEN(INDEX(FPL_Fixtures_Extract[],MATCH($A406,FPL_Fixtures_Extract[[Player]:[Player]],0),MATCH(FPL_Combined[[#Headers],[Gameweek 17]],FPL_Fixtures_Extract[#Headers],0)))-4),Team_Key[[Full Name]:[Full Name]],0))&amp;RIGHT(INDEX(FPL_Fixtures_Extract[],MATCH($A406,FPL_Fixtures_Extract[[Player]:[Player]],0),MATCH(FPL_Combined[[#Headers],[Gameweek 17]],FPL_Fixtures_Extract[#Headers],0)),3))</f>
        <v>CHE(A) 1-3</v>
      </c>
      <c r="S406" t="str">
        <f ca="1">IF(RIGHT(FPL_Combined[[#Headers],[Gameweek 18]],2)&lt;$B$622,INDEX(FPL_Results_Extract[Gameweek 18],MATCH($A406,FPL_Results_Extract[[Player]:[Player]],0)),INDEX(Team_Key[[Abbreviation]:[Abbreviation]],MATCH(LEFT(INDEX(FPL_Fixtures_Extract[],MATCH($A406,FPL_Fixtures_Extract[[Player]:[Player]],0),MATCH(FPL_Combined[[#Headers],[Gameweek 18]],FPL_Fixtures_Extract[#Headers],0)),LEN(INDEX(FPL_Fixtures_Extract[],MATCH($A406,FPL_Fixtures_Extract[[Player]:[Player]],0),MATCH(FPL_Combined[[#Headers],[Gameweek 18]],FPL_Fixtures_Extract[#Headers],0)))-4),Team_Key[[Full Name]:[Full Name]],0))&amp;RIGHT(INDEX(FPL_Fixtures_Extract[],MATCH($A406,FPL_Fixtures_Extract[[Player]:[Player]],0),MATCH(FPL_Combined[[#Headers],[Gameweek 18]],FPL_Fixtures_Extract[#Headers],0)),3))</f>
        <v>MCI(A) 1-4</v>
      </c>
      <c r="T406" t="str">
        <f ca="1">IF(RIGHT(FPL_Combined[[#Headers],[Gameweek 19]],2)&lt;$B$622,INDEX(FPL_Results_Extract[Gameweek 19],MATCH($A406,FPL_Results_Extract[[Player]:[Player]],0)),INDEX(Team_Key[[Abbreviation]:[Abbreviation]],MATCH(LEFT(INDEX(FPL_Fixtures_Extract[],MATCH($A406,FPL_Fixtures_Extract[[Player]:[Player]],0),MATCH(FPL_Combined[[#Headers],[Gameweek 19]],FPL_Fixtures_Extract[#Headers],0)),LEN(INDEX(FPL_Fixtures_Extract[],MATCH($A406,FPL_Fixtures_Extract[[Player]:[Player]],0),MATCH(FPL_Combined[[#Headers],[Gameweek 19]],FPL_Fixtures_Extract[#Headers],0)))-4),Team_Key[[Full Name]:[Full Name]],0))&amp;RIGHT(INDEX(FPL_Fixtures_Extract[],MATCH($A406,FPL_Fixtures_Extract[[Player]:[Player]],0),MATCH(FPL_Combined[[#Headers],[Gameweek 19]],FPL_Fixtures_Extract[#Headers],0)),3))</f>
        <v>LIV(H) 0-1</v>
      </c>
      <c r="U406" t="str">
        <f ca="1">IF(RIGHT(FPL_Combined[[#Headers],[Gameweek 20]],2)&lt;$B$622,INDEX(FPL_Results_Extract[Gameweek 20],MATCH($A406,FPL_Results_Extract[[Player]:[Player]],0)),INDEX(Team_Key[[Abbreviation]:[Abbreviation]],MATCH(LEFT(INDEX(FPL_Fixtures_Extract[],MATCH($A406,FPL_Fixtures_Extract[[Player]:[Player]],0),MATCH(FPL_Combined[[#Headers],[Gameweek 20]],FPL_Fixtures_Extract[#Headers],0)),LEN(INDEX(FPL_Fixtures_Extract[],MATCH($A406,FPL_Fixtures_Extract[[Player]:[Player]],0),MATCH(FPL_Combined[[#Headers],[Gameweek 20]],FPL_Fixtures_Extract[#Headers],0)))-4),Team_Key[[Full Name]:[Full Name]],0))&amp;RIGHT(INDEX(FPL_Fixtures_Extract[],MATCH($A406,FPL_Fixtures_Extract[[Player]:[Player]],0),MATCH(FPL_Combined[[#Headers],[Gameweek 20]],FPL_Fixtures_Extract[#Headers],0)),3))</f>
        <v>AVL(H) 3-1</v>
      </c>
      <c r="V406" t="str">
        <f ca="1">IF(RIGHT(FPL_Combined[[#Headers],[Gameweek 21]],2)&lt;$B$622,INDEX(FPL_Results_Extract[Gameweek 21],MATCH($A406,FPL_Results_Extract[[Player]:[Player]],0)),INDEX(Team_Key[[Abbreviation]:[Abbreviation]],MATCH(LEFT(INDEX(FPL_Fixtures_Extract[],MATCH($A406,FPL_Fixtures_Extract[[Player]:[Player]],0),MATCH(FPL_Combined[[#Headers],[Gameweek 21]],FPL_Fixtures_Extract[#Headers],0)),LEN(INDEX(FPL_Fixtures_Extract[],MATCH($A406,FPL_Fixtures_Extract[[Player]:[Player]],0),MATCH(FPL_Combined[[#Headers],[Gameweek 21]],FPL_Fixtures_Extract[#Headers],0)))-4),Team_Key[[Full Name]:[Full Name]],0))&amp;RIGHT(INDEX(FPL_Fixtures_Extract[],MATCH($A406,FPL_Fixtures_Extract[[Player]:[Player]],0),MATCH(FPL_Combined[[#Headers],[Gameweek 21]],FPL_Fixtures_Extract[#Headers],0)),3))</f>
        <v>SWA(A) 4-2</v>
      </c>
      <c r="W406" t="str">
        <f ca="1">IF(RIGHT(FPL_Combined[[#Headers],[Gameweek 22]],2)&lt;$B$622,INDEX(FPL_Results_Extract[Gameweek 22],MATCH($A406,FPL_Results_Extract[[Player]:[Player]],0)),INDEX(Team_Key[[Abbreviation]:[Abbreviation]],MATCH(LEFT(INDEX(FPL_Fixtures_Extract[],MATCH($A406,FPL_Fixtures_Extract[[Player]:[Player]],0),MATCH(FPL_Combined[[#Headers],[Gameweek 22]],FPL_Fixtures_Extract[#Headers],0)),LEN(INDEX(FPL_Fixtures_Extract[],MATCH($A406,FPL_Fixtures_Extract[[Player]:[Player]],0),MATCH(FPL_Combined[[#Headers],[Gameweek 22]],FPL_Fixtures_Extract[#Headers],0)))-4),Team_Key[[Full Name]:[Full Name]],0))&amp;RIGHT(INDEX(FPL_Fixtures_Extract[],MATCH($A406,FPL_Fixtures_Extract[[Player]:[Player]],0),MATCH(FPL_Combined[[#Headers],[Gameweek 22]],FPL_Fixtures_Extract[#Headers],0)),3))</f>
        <v>TOT(A) 1-4</v>
      </c>
      <c r="X406" t="str">
        <f ca="1">IF(RIGHT(FPL_Combined[[#Headers],[Gameweek 23]],2)&lt;$B$622,INDEX(FPL_Results_Extract[Gameweek 23],MATCH($A406,FPL_Results_Extract[[Player]:[Player]],0)),INDEX(Team_Key[[Abbreviation]:[Abbreviation]],MATCH(LEFT(INDEX(FPL_Fixtures_Extract[],MATCH($A406,FPL_Fixtures_Extract[[Player]:[Player]],0),MATCH(FPL_Combined[[#Headers],[Gameweek 23]],FPL_Fixtures_Extract[#Headers],0)),LEN(INDEX(FPL_Fixtures_Extract[],MATCH($A406,FPL_Fixtures_Extract[[Player]:[Player]],0),MATCH(FPL_Combined[[#Headers],[Gameweek 23]],FPL_Fixtures_Extract[#Headers],0)))-4),Team_Key[[Full Name]:[Full Name]],0))&amp;RIGHT(INDEX(FPL_Fixtures_Extract[],MATCH($A406,FPL_Fixtures_Extract[[Player]:[Player]],0),MATCH(FPL_Combined[[#Headers],[Gameweek 23]],FPL_Fixtures_Extract[#Headers],0)),3))</f>
        <v>BOU(H) 1-1</v>
      </c>
      <c r="Y406" t="str">
        <f ca="1">IF(RIGHT(FPL_Combined[[#Headers],[Gameweek 24]],2)&lt;$B$622,INDEX(FPL_Results_Extract[Team],MATCH($A406,FPL_Results_Extract[[Player]:[Player]],0)),INDEX(Team_Key[[Abbreviation]:[Abbreviation]],MATCH(LEFT(INDEX(FPL_Fixtures_Extract[],MATCH($A406,FPL_Fixtures_Extract[[Player]:[Player]],0),MATCH(FPL_Combined[[#Headers],[Gameweek 24]],FPL_Fixtures_Extract[#Headers],0)),LEN(INDEX(FPL_Fixtures_Extract[],MATCH($A406,FPL_Fixtures_Extract[[Player]:[Player]],0),MATCH(FPL_Combined[[#Headers],[Gameweek 24]],FPL_Fixtures_Extract[#Headers],0)))-4),Team_Key[[Full Name]:[Full Name]],0))&amp;RIGHT(INDEX(FPL_Fixtures_Extract[],MATCH($A406,FPL_Fixtures_Extract[[Player]:[Player]],0),MATCH(FPL_Combined[[#Headers],[Gameweek 24]],FPL_Fixtures_Extract[#Headers],0)),3))</f>
        <v>SUN</v>
      </c>
      <c r="Z406" t="str">
        <f ca="1">IF(RIGHT(FPL_Combined[[#Headers],[Gameweek 25]],2)&lt;$B$622,INDEX(FPL_Results_Extract[Player],MATCH($A406,FPL_Results_Extract[[Player]:[Player]],0)),INDEX(Team_Key[[Abbreviation]:[Abbreviation]],MATCH(LEFT(INDEX(FPL_Fixtures_Extract[],MATCH($A406,FPL_Fixtures_Extract[[Player]:[Player]],0),MATCH(FPL_Combined[[#Headers],[Gameweek 25]],FPL_Fixtures_Extract[#Headers],0)),LEN(INDEX(FPL_Fixtures_Extract[],MATCH($A406,FPL_Fixtures_Extract[[Player]:[Player]],0),MATCH(FPL_Combined[[#Headers],[Gameweek 25]],FPL_Fixtures_Extract[#Headers],0)))-4),Team_Key[[Full Name]:[Full Name]],0))&amp;RIGHT(INDEX(FPL_Fixtures_Extract[],MATCH($A406,FPL_Fixtures_Extract[[Player]:[Player]],0),MATCH(FPL_Combined[[#Headers],[Gameweek 25]],FPL_Fixtures_Extract[#Headers],0)),3))</f>
        <v>M'Vila</v>
      </c>
      <c r="AA406" t="str">
        <f ca="1">IF(RIGHT(FPL_Combined[[#Headers],[Gameweek 26]],2)&lt;$B$622,INDEX(FPL_Results_Extract[Gameweek 01],MATCH($A406,FPL_Results_Extract[[Player]:[Player]],0)),INDEX(Team_Key[[Abbreviation]:[Abbreviation]],MATCH(LEFT(INDEX(FPL_Fixtures_Extract[],MATCH($A406,FPL_Fixtures_Extract[[Player]:[Player]],0),MATCH(FPL_Combined[[#Headers],[Gameweek 26]],FPL_Fixtures_Extract[#Headers],0)),LEN(INDEX(FPL_Fixtures_Extract[],MATCH($A406,FPL_Fixtures_Extract[[Player]:[Player]],0),MATCH(FPL_Combined[[#Headers],[Gameweek 26]],FPL_Fixtures_Extract[#Headers],0)))-4),Team_Key[[Full Name]:[Full Name]],0))&amp;RIGHT(INDEX(FPL_Fixtures_Extract[],MATCH($A406,FPL_Fixtures_Extract[[Player]:[Player]],0),MATCH(FPL_Combined[[#Headers],[Gameweek 26]],FPL_Fixtures_Extract[#Headers],0)),3))</f>
        <v>LEI(A) 2-4</v>
      </c>
      <c r="AB406" t="str">
        <f ca="1">IF(RIGHT(FPL_Combined[[#Headers],[Gameweek 27]],2)&lt;$B$622,INDEX(FPL_Results_Extract[Gameweek 02],MATCH($A406,FPL_Results_Extract[[Player]:[Player]],0)),INDEX(Team_Key[[Abbreviation]:[Abbreviation]],MATCH(LEFT(INDEX(FPL_Fixtures_Extract[],MATCH($A406,FPL_Fixtures_Extract[[Player]:[Player]],0),MATCH(FPL_Combined[[#Headers],[Gameweek 27]],FPL_Fixtures_Extract[#Headers],0)),LEN(INDEX(FPL_Fixtures_Extract[],MATCH($A406,FPL_Fixtures_Extract[[Player]:[Player]],0),MATCH(FPL_Combined[[#Headers],[Gameweek 27]],FPL_Fixtures_Extract[#Headers],0)))-4),Team_Key[[Full Name]:[Full Name]],0))&amp;RIGHT(INDEX(FPL_Fixtures_Extract[],MATCH($A406,FPL_Fixtures_Extract[[Player]:[Player]],0),MATCH(FPL_Combined[[#Headers],[Gameweek 27]],FPL_Fixtures_Extract[#Headers],0)),3))</f>
        <v>NOR(H) 1-3</v>
      </c>
      <c r="AC406" t="str">
        <f ca="1">IF(RIGHT(FPL_Combined[[#Headers],[Gameweek 28]],2)&lt;$B$622,INDEX(FPL_Results_Extract[Gameweek 03],MATCH($A406,FPL_Results_Extract[[Player]:[Player]],0)),INDEX(Team_Key[[Abbreviation]:[Abbreviation]],MATCH(LEFT(INDEX(FPL_Fixtures_Extract[],MATCH($A406,FPL_Fixtures_Extract[[Player]:[Player]],0),MATCH(FPL_Combined[[#Headers],[Gameweek 28]],FPL_Fixtures_Extract[#Headers],0)),LEN(INDEX(FPL_Fixtures_Extract[],MATCH($A406,FPL_Fixtures_Extract[[Player]:[Player]],0),MATCH(FPL_Combined[[#Headers],[Gameweek 28]],FPL_Fixtures_Extract[#Headers],0)))-4),Team_Key[[Full Name]:[Full Name]],0))&amp;RIGHT(INDEX(FPL_Fixtures_Extract[],MATCH($A406,FPL_Fixtures_Extract[[Player]:[Player]],0),MATCH(FPL_Combined[[#Headers],[Gameweek 28]],FPL_Fixtures_Extract[#Headers],0)),3))</f>
        <v>SWA(H) 1-1</v>
      </c>
      <c r="AD406" t="str">
        <f ca="1">IF(RIGHT(FPL_Combined[[#Headers],[Gameweek 29]],2)&lt;$B$622,INDEX(FPL_Results_Extract[Gameweek 04],MATCH($A406,FPL_Results_Extract[[Player]:[Player]],0)),INDEX(Team_Key[[Abbreviation]:[Abbreviation]],MATCH(LEFT(INDEX(FPL_Fixtures_Extract[],MATCH($A406,FPL_Fixtures_Extract[[Player]:[Player]],0),MATCH(FPL_Combined[[#Headers],[Gameweek 29]],FPL_Fixtures_Extract[#Headers],0)),LEN(INDEX(FPL_Fixtures_Extract[],MATCH($A406,FPL_Fixtures_Extract[[Player]:[Player]],0),MATCH(FPL_Combined[[#Headers],[Gameweek 29]],FPL_Fixtures_Extract[#Headers],0)))-4),Team_Key[[Full Name]:[Full Name]],0))&amp;RIGHT(INDEX(FPL_Fixtures_Extract[],MATCH($A406,FPL_Fixtures_Extract[[Player]:[Player]],0),MATCH(FPL_Combined[[#Headers],[Gameweek 29]],FPL_Fixtures_Extract[#Headers],0)),3))</f>
        <v>SOU(A)</v>
      </c>
      <c r="AE406" t="e">
        <f ca="1">IF(RIGHT(FPL_Combined[[#Headers],[Gameweek 30]],2)&lt;$B$622,INDEX(FPL_Results_Extract[Gameweek 05],MATCH($A406,FPL_Results_Extract[[Player]:[Player]],0)),INDEX(Team_Key[[Abbreviation]:[Abbreviation]],MATCH(LEFT(INDEX(FPL_Fixtures_Extract[],MATCH($A406,FPL_Fixtures_Extract[[Player]:[Player]],0),MATCH(FPL_Combined[[#Headers],[Gameweek 30]],FPL_Fixtures_Extract[#Headers],0)),LEN(INDEX(FPL_Fixtures_Extract[],MATCH($A406,FPL_Fixtures_Extract[[Player]:[Player]],0),MATCH(FPL_Combined[[#Headers],[Gameweek 30]],FPL_Fixtures_Extract[#Headers],0)))-4),Team_Key[[Full Name]:[Full Name]],0))&amp;RIGHT(INDEX(FPL_Fixtures_Extract[],MATCH($A406,FPL_Fixtures_Extract[[Player]:[Player]],0),MATCH(FPL_Combined[[#Headers],[Gameweek 30]],FPL_Fixtures_Extract[#Headers],0)),3))</f>
        <v>#VALUE!</v>
      </c>
      <c r="AF406" t="str">
        <f ca="1">IF(RIGHT(FPL_Combined[[#Headers],[Gameweek 31]],2)&lt;$B$622,INDEX(FPL_Results_Extract[Gameweek 06],MATCH($A406,FPL_Results_Extract[[Player]:[Player]],0)),INDEX(Team_Key[[Abbreviation]:[Abbreviation]],MATCH(LEFT(INDEX(FPL_Fixtures_Extract[],MATCH($A406,FPL_Fixtures_Extract[[Player]:[Player]],0),MATCH(FPL_Combined[[#Headers],[Gameweek 31]],FPL_Fixtures_Extract[#Headers],0)),LEN(INDEX(FPL_Fixtures_Extract[],MATCH($A406,FPL_Fixtures_Extract[[Player]:[Player]],0),MATCH(FPL_Combined[[#Headers],[Gameweek 31]],FPL_Fixtures_Extract[#Headers],0)))-4),Team_Key[[Full Name]:[Full Name]],0))&amp;RIGHT(INDEX(FPL_Fixtures_Extract[],MATCH($A406,FPL_Fixtures_Extract[[Player]:[Player]],0),MATCH(FPL_Combined[[#Headers],[Gameweek 31]],FPL_Fixtures_Extract[#Headers],0)),3))</f>
        <v>NEW(A)</v>
      </c>
      <c r="AG406" t="str">
        <f ca="1">IF(RIGHT(FPL_Combined[[#Headers],[Gameweek 32]],2)&lt;$B$622,INDEX(FPL_Results_Extract[Gameweek 07],MATCH($A406,FPL_Results_Extract[[Player]:[Player]],0)),INDEX(Team_Key[[Abbreviation]:[Abbreviation]],MATCH(LEFT(INDEX(FPL_Fixtures_Extract[],MATCH($A406,FPL_Fixtures_Extract[[Player]:[Player]],0),MATCH(FPL_Combined[[#Headers],[Gameweek 32]],FPL_Fixtures_Extract[#Headers],0)),LEN(INDEX(FPL_Fixtures_Extract[],MATCH($A406,FPL_Fixtures_Extract[[Player]:[Player]],0),MATCH(FPL_Combined[[#Headers],[Gameweek 32]],FPL_Fixtures_Extract[#Headers],0)))-4),Team_Key[[Full Name]:[Full Name]],0))&amp;RIGHT(INDEX(FPL_Fixtures_Extract[],MATCH($A406,FPL_Fixtures_Extract[[Player]:[Player]],0),MATCH(FPL_Combined[[#Headers],[Gameweek 32]],FPL_Fixtures_Extract[#Headers],0)),3))</f>
        <v>WBA(H)</v>
      </c>
      <c r="AH406" t="str">
        <f ca="1">IF(RIGHT(FPL_Combined[[#Headers],[Gameweek 33]],2)&lt;$B$622,INDEX(FPL_Results_Extract[Gameweek 08],MATCH($A406,FPL_Results_Extract[[Player]:[Player]],0)),INDEX(Team_Key[[Abbreviation]:[Abbreviation]],MATCH(LEFT(INDEX(FPL_Fixtures_Extract[],MATCH($A406,FPL_Fixtures_Extract[[Player]:[Player]],0),MATCH(FPL_Combined[[#Headers],[Gameweek 33]],FPL_Fixtures_Extract[#Headers],0)),LEN(INDEX(FPL_Fixtures_Extract[],MATCH($A406,FPL_Fixtures_Extract[[Player]:[Player]],0),MATCH(FPL_Combined[[#Headers],[Gameweek 33]],FPL_Fixtures_Extract[#Headers],0)))-4),Team_Key[[Full Name]:[Full Name]],0))&amp;RIGHT(INDEX(FPL_Fixtures_Extract[],MATCH($A406,FPL_Fixtures_Extract[[Player]:[Player]],0),MATCH(FPL_Combined[[#Headers],[Gameweek 33]],FPL_Fixtures_Extract[#Headers],0)),3))</f>
        <v>LEI(H)</v>
      </c>
      <c r="AI406" t="str">
        <f ca="1">IF(RIGHT(FPL_Combined[[#Headers],[Gameweek 34]],2)&lt;$B$622,INDEX(FPL_Results_Extract[Gameweek 09],MATCH($A406,FPL_Results_Extract[[Player]:[Player]],0)),INDEX(Team_Key[[Abbreviation]:[Abbreviation]],MATCH(LEFT(INDEX(FPL_Fixtures_Extract[],MATCH($A406,FPL_Fixtures_Extract[[Player]:[Player]],0),MATCH(FPL_Combined[[#Headers],[Gameweek 34]],FPL_Fixtures_Extract[#Headers],0)),LEN(INDEX(FPL_Fixtures_Extract[],MATCH($A406,FPL_Fixtures_Extract[[Player]:[Player]],0),MATCH(FPL_Combined[[#Headers],[Gameweek 34]],FPL_Fixtures_Extract[#Headers],0)))-4),Team_Key[[Full Name]:[Full Name]],0))&amp;RIGHT(INDEX(FPL_Fixtures_Extract[],MATCH($A406,FPL_Fixtures_Extract[[Player]:[Player]],0),MATCH(FPL_Combined[[#Headers],[Gameweek 34]],FPL_Fixtures_Extract[#Headers],0)),3))</f>
        <v>NOR(A)</v>
      </c>
      <c r="AJ406" t="str">
        <f ca="1">IF(RIGHT(FPL_Combined[[#Headers],[Gameweek 35]],2)&lt;$B$622,INDEX(FPL_Results_Extract[Gameweek 10],MATCH($A406,FPL_Results_Extract[[Player]:[Player]],0)),INDEX(Team_Key[[Abbreviation]:[Abbreviation]],MATCH(LEFT(INDEX(FPL_Fixtures_Extract[],MATCH($A406,FPL_Fixtures_Extract[[Player]:[Player]],0),MATCH(FPL_Combined[[#Headers],[Gameweek 35]],FPL_Fixtures_Extract[#Headers],0)),LEN(INDEX(FPL_Fixtures_Extract[],MATCH($A406,FPL_Fixtures_Extract[[Player]:[Player]],0),MATCH(FPL_Combined[[#Headers],[Gameweek 35]],FPL_Fixtures_Extract[#Headers],0)))-4),Team_Key[[Full Name]:[Full Name]],0))&amp;RIGHT(INDEX(FPL_Fixtures_Extract[],MATCH($A406,FPL_Fixtures_Extract[[Player]:[Player]],0),MATCH(FPL_Combined[[#Headers],[Gameweek 35]],FPL_Fixtures_Extract[#Headers],0)),3))</f>
        <v>ARS(H)</v>
      </c>
      <c r="AK406" t="str">
        <f ca="1">IF(RIGHT(FPL_Combined[[#Headers],[Gameweek 36]],2)&lt;$B$622,INDEX(FPL_Results_Extract[Gameweek 11],MATCH($A406,FPL_Results_Extract[[Player]:[Player]],0)),INDEX(Team_Key[[Abbreviation]:[Abbreviation]],MATCH(LEFT(INDEX(FPL_Fixtures_Extract[],MATCH($A406,FPL_Fixtures_Extract[[Player]:[Player]],0),MATCH(FPL_Combined[[#Headers],[Gameweek 36]],FPL_Fixtures_Extract[#Headers],0)),LEN(INDEX(FPL_Fixtures_Extract[],MATCH($A406,FPL_Fixtures_Extract[[Player]:[Player]],0),MATCH(FPL_Combined[[#Headers],[Gameweek 36]],FPL_Fixtures_Extract[#Headers],0)))-4),Team_Key[[Full Name]:[Full Name]],0))&amp;RIGHT(INDEX(FPL_Fixtures_Extract[],MATCH($A406,FPL_Fixtures_Extract[[Player]:[Player]],0),MATCH(FPL_Combined[[#Headers],[Gameweek 36]],FPL_Fixtures_Extract[#Headers],0)),3))</f>
        <v>STK(A)</v>
      </c>
      <c r="AL406" t="str">
        <f ca="1">IF(RIGHT(FPL_Combined[[#Headers],[Gameweek 37]],2)&lt;$B$622,INDEX(FPL_Results_Extract[Gameweek 12],MATCH($A406,FPL_Results_Extract[[Player]:[Player]],0)),INDEX(Team_Key[[Abbreviation]:[Abbreviation]],MATCH(LEFT(INDEX(FPL_Fixtures_Extract[],MATCH($A406,FPL_Fixtures_Extract[[Player]:[Player]],0),MATCH(FPL_Combined[[#Headers],[Gameweek 37]],FPL_Fixtures_Extract[#Headers],0)),LEN(INDEX(FPL_Fixtures_Extract[],MATCH($A406,FPL_Fixtures_Extract[[Player]:[Player]],0),MATCH(FPL_Combined[[#Headers],[Gameweek 37]],FPL_Fixtures_Extract[#Headers],0)))-4),Team_Key[[Full Name]:[Full Name]],0))&amp;RIGHT(INDEX(FPL_Fixtures_Extract[],MATCH($A406,FPL_Fixtures_Extract[[Player]:[Player]],0),MATCH(FPL_Combined[[#Headers],[Gameweek 37]],FPL_Fixtures_Extract[#Headers],0)),3))</f>
        <v>CHE(H)</v>
      </c>
      <c r="AM406" t="str">
        <f ca="1">IF(RIGHT(FPL_Combined[[#Headers],[Gameweek 38]],2)&lt;$B$622,INDEX(FPL_Results_Extract[Gameweek 13],MATCH($A406,FPL_Results_Extract[[Player]:[Player]],0)),INDEX(Team_Key[[Abbreviation]:[Abbreviation]],MATCH(LEFT(INDEX(FPL_Fixtures_Extract[],MATCH($A406,FPL_Fixtures_Extract[[Player]:[Player]],0),MATCH(FPL_Combined[[#Headers],[Gameweek 38]],FPL_Fixtures_Extract[#Headers],0)),LEN(INDEX(FPL_Fixtures_Extract[],MATCH($A406,FPL_Fixtures_Extract[[Player]:[Player]],0),MATCH(FPL_Combined[[#Headers],[Gameweek 38]],FPL_Fixtures_Extract[#Headers],0)))-4),Team_Key[[Full Name]:[Full Name]],0))&amp;RIGHT(INDEX(FPL_Fixtures_Extract[],MATCH($A406,FPL_Fixtures_Extract[[Player]:[Player]],0),MATCH(FPL_Combined[[#Headers],[Gameweek 38]],FPL_Fixtures_Extract[#Headers],0)),3))</f>
        <v>WAT(A)</v>
      </c>
    </row>
    <row r="407" spans="1:39" x14ac:dyDescent="0.45">
      <c r="A407" t="s">
        <v>190</v>
      </c>
      <c r="B407" t="str">
        <f ca="1">IF(RIGHT(FPL_Combined[[#Headers],[Gameweek 01]],2)&lt;$B$622,INDEX(FPL_Results_Extract[Gameweek 01],MATCH($A407,FPL_Results_Extract[[Player]:[Player]],0)),INDEX(Team_Key[[Abbreviation]:[Abbreviation]],MATCH(LEFT(INDEX(FPL_Fixtures_Extract[],MATCH($A407,FPL_Fixtures_Extract[[Player]:[Player]],0),MATCH(FPL_Combined[[#Headers],[Gameweek 01]],FPL_Fixtures_Extract[#Headers],0)),LEN(INDEX(FPL_Fixtures_Extract[],MATCH($A407,FPL_Fixtures_Extract[[Player]:[Player]],0),MATCH(FPL_Combined[[#Headers],[Gameweek 01]],FPL_Fixtures_Extract[#Headers],0)))-4),Team_Key[[Full Name]:[Full Name]],0))&amp;RIGHT(INDEX(FPL_Fixtures_Extract[],MATCH($A407,FPL_Fixtures_Extract[[Player]:[Player]],0),MATCH(FPL_Combined[[#Headers],[Gameweek 01]],FPL_Fixtures_Extract[#Headers],0)),3))</f>
        <v>MCI(H) 0-3</v>
      </c>
      <c r="C407" t="str">
        <f ca="1">IF(RIGHT(FPL_Combined[[#Headers],[Gameweek 02]],2)&lt;$B$622,INDEX(FPL_Results_Extract[Gameweek 02],MATCH($A407,FPL_Results_Extract[[Player]:[Player]],0)),INDEX(Team_Key[[Abbreviation]:[Abbreviation]],MATCH(LEFT(INDEX(FPL_Fixtures_Extract[],MATCH($A407,FPL_Fixtures_Extract[[Player]:[Player]],0),MATCH(FPL_Combined[[#Headers],[Gameweek 02]],FPL_Fixtures_Extract[#Headers],0)),LEN(INDEX(FPL_Fixtures_Extract[],MATCH($A407,FPL_Fixtures_Extract[[Player]:[Player]],0),MATCH(FPL_Combined[[#Headers],[Gameweek 02]],FPL_Fixtures_Extract[#Headers],0)))-4),Team_Key[[Full Name]:[Full Name]],0))&amp;RIGHT(INDEX(FPL_Fixtures_Extract[],MATCH($A407,FPL_Fixtures_Extract[[Player]:[Player]],0),MATCH(FPL_Combined[[#Headers],[Gameweek 02]],FPL_Fixtures_Extract[#Headers],0)),3))</f>
        <v>WAT(A) 0-0</v>
      </c>
      <c r="D407" t="str">
        <f ca="1">IF(RIGHT(FPL_Combined[[#Headers],[Gameweek 03]],2)&lt;$B$622,INDEX(FPL_Results_Extract[Gameweek 03],MATCH($A407,FPL_Results_Extract[[Player]:[Player]],0)),INDEX(Team_Key[[Abbreviation]:[Abbreviation]],MATCH(LEFT(INDEX(FPL_Fixtures_Extract[],MATCH($A407,FPL_Fixtures_Extract[[Player]:[Player]],0),MATCH(FPL_Combined[[#Headers],[Gameweek 03]],FPL_Fixtures_Extract[#Headers],0)),LEN(INDEX(FPL_Fixtures_Extract[],MATCH($A407,FPL_Fixtures_Extract[[Player]:[Player]],0),MATCH(FPL_Combined[[#Headers],[Gameweek 03]],FPL_Fixtures_Extract[#Headers],0)))-4),Team_Key[[Full Name]:[Full Name]],0))&amp;RIGHT(INDEX(FPL_Fixtures_Extract[],MATCH($A407,FPL_Fixtures_Extract[[Player]:[Player]],0),MATCH(FPL_Combined[[#Headers],[Gameweek 03]],FPL_Fixtures_Extract[#Headers],0)),3))</f>
        <v>CHE(H) 2-3</v>
      </c>
      <c r="E407" t="str">
        <f ca="1">IF(RIGHT(FPL_Combined[[#Headers],[Gameweek 04]],2)&lt;$B$622,INDEX(FPL_Results_Extract[Gameweek 04],MATCH($A407,FPL_Results_Extract[[Player]:[Player]],0)),INDEX(Team_Key[[Abbreviation]:[Abbreviation]],MATCH(LEFT(INDEX(FPL_Fixtures_Extract[],MATCH($A407,FPL_Fixtures_Extract[[Player]:[Player]],0),MATCH(FPL_Combined[[#Headers],[Gameweek 04]],FPL_Fixtures_Extract[#Headers],0)),LEN(INDEX(FPL_Fixtures_Extract[],MATCH($A407,FPL_Fixtures_Extract[[Player]:[Player]],0),MATCH(FPL_Combined[[#Headers],[Gameweek 04]],FPL_Fixtures_Extract[#Headers],0)))-4),Team_Key[[Full Name]:[Full Name]],0))&amp;RIGHT(INDEX(FPL_Fixtures_Extract[],MATCH($A407,FPL_Fixtures_Extract[[Player]:[Player]],0),MATCH(FPL_Combined[[#Headers],[Gameweek 04]],FPL_Fixtures_Extract[#Headers],0)),3))</f>
        <v>STK(A) 1-0</v>
      </c>
      <c r="F407" t="str">
        <f ca="1">IF(RIGHT(FPL_Combined[[#Headers],[Gameweek 05]],2)&lt;$B$622,INDEX(FPL_Results_Extract[Gameweek 05],MATCH($A407,FPL_Results_Extract[[Player]:[Player]],0)),INDEX(Team_Key[[Abbreviation]:[Abbreviation]],MATCH(LEFT(INDEX(FPL_Fixtures_Extract[],MATCH($A407,FPL_Fixtures_Extract[[Player]:[Player]],0),MATCH(FPL_Combined[[#Headers],[Gameweek 05]],FPL_Fixtures_Extract[#Headers],0)),LEN(INDEX(FPL_Fixtures_Extract[],MATCH($A407,FPL_Fixtures_Extract[[Player]:[Player]],0),MATCH(FPL_Combined[[#Headers],[Gameweek 05]],FPL_Fixtures_Extract[#Headers],0)))-4),Team_Key[[Full Name]:[Full Name]],0))&amp;RIGHT(INDEX(FPL_Fixtures_Extract[],MATCH($A407,FPL_Fixtures_Extract[[Player]:[Player]],0),MATCH(FPL_Combined[[#Headers],[Gameweek 05]],FPL_Fixtures_Extract[#Headers],0)),3))</f>
        <v>SOU(H) 0-0</v>
      </c>
      <c r="G407" t="str">
        <f ca="1">IF(RIGHT(FPL_Combined[[#Headers],[Gameweek 06]],2)&lt;$B$622,INDEX(FPL_Results_Extract[Gameweek 06],MATCH($A407,FPL_Results_Extract[[Player]:[Player]],0)),INDEX(Team_Key[[Abbreviation]:[Abbreviation]],MATCH(LEFT(INDEX(FPL_Fixtures_Extract[],MATCH($A407,FPL_Fixtures_Extract[[Player]:[Player]],0),MATCH(FPL_Combined[[#Headers],[Gameweek 06]],FPL_Fixtures_Extract[#Headers],0)),LEN(INDEX(FPL_Fixtures_Extract[],MATCH($A407,FPL_Fixtures_Extract[[Player]:[Player]],0),MATCH(FPL_Combined[[#Headers],[Gameweek 06]],FPL_Fixtures_Extract[#Headers],0)))-4),Team_Key[[Full Name]:[Full Name]],0))&amp;RIGHT(INDEX(FPL_Fixtures_Extract[],MATCH($A407,FPL_Fixtures_Extract[[Player]:[Player]],0),MATCH(FPL_Combined[[#Headers],[Gameweek 06]],FPL_Fixtures_Extract[#Headers],0)),3))</f>
        <v>AVL(A) 1-0</v>
      </c>
      <c r="H407" t="str">
        <f ca="1">IF(RIGHT(FPL_Combined[[#Headers],[Gameweek 07]],2)&lt;$B$622,INDEX(FPL_Results_Extract[Gameweek 07],MATCH($A407,FPL_Results_Extract[[Player]:[Player]],0)),INDEX(Team_Key[[Abbreviation]:[Abbreviation]],MATCH(LEFT(INDEX(FPL_Fixtures_Extract[],MATCH($A407,FPL_Fixtures_Extract[[Player]:[Player]],0),MATCH(FPL_Combined[[#Headers],[Gameweek 07]],FPL_Fixtures_Extract[#Headers],0)),LEN(INDEX(FPL_Fixtures_Extract[],MATCH($A407,FPL_Fixtures_Extract[[Player]:[Player]],0),MATCH(FPL_Combined[[#Headers],[Gameweek 07]],FPL_Fixtures_Extract[#Headers],0)))-4),Team_Key[[Full Name]:[Full Name]],0))&amp;RIGHT(INDEX(FPL_Fixtures_Extract[],MATCH($A407,FPL_Fixtures_Extract[[Player]:[Player]],0),MATCH(FPL_Combined[[#Headers],[Gameweek 07]],FPL_Fixtures_Extract[#Headers],0)),3))</f>
        <v>EVE(H) 2-3</v>
      </c>
      <c r="I407" t="str">
        <f ca="1">IF(RIGHT(FPL_Combined[[#Headers],[Gameweek 08]],2)&lt;$B$622,INDEX(FPL_Results_Extract[Gameweek 08],MATCH($A407,FPL_Results_Extract[[Player]:[Player]],0)),INDEX(Team_Key[[Abbreviation]:[Abbreviation]],MATCH(LEFT(INDEX(FPL_Fixtures_Extract[],MATCH($A407,FPL_Fixtures_Extract[[Player]:[Player]],0),MATCH(FPL_Combined[[#Headers],[Gameweek 08]],FPL_Fixtures_Extract[#Headers],0)),LEN(INDEX(FPL_Fixtures_Extract[],MATCH($A407,FPL_Fixtures_Extract[[Player]:[Player]],0),MATCH(FPL_Combined[[#Headers],[Gameweek 08]],FPL_Fixtures_Extract[#Headers],0)))-4),Team_Key[[Full Name]:[Full Name]],0))&amp;RIGHT(INDEX(FPL_Fixtures_Extract[],MATCH($A407,FPL_Fixtures_Extract[[Player]:[Player]],0),MATCH(FPL_Combined[[#Headers],[Gameweek 08]],FPL_Fixtures_Extract[#Headers],0)),3))</f>
        <v>CRY(A) 0-2</v>
      </c>
      <c r="J407" t="str">
        <f ca="1">IF(RIGHT(FPL_Combined[[#Headers],[Gameweek 09]],2)&lt;$B$622,INDEX(FPL_Results_Extract[Gameweek 09],MATCH($A407,FPL_Results_Extract[[Player]:[Player]],0)),INDEX(Team_Key[[Abbreviation]:[Abbreviation]],MATCH(LEFT(INDEX(FPL_Fixtures_Extract[],MATCH($A407,FPL_Fixtures_Extract[[Player]:[Player]],0),MATCH(FPL_Combined[[#Headers],[Gameweek 09]],FPL_Fixtures_Extract[#Headers],0)),LEN(INDEX(FPL_Fixtures_Extract[],MATCH($A407,FPL_Fixtures_Extract[[Player]:[Player]],0),MATCH(FPL_Combined[[#Headers],[Gameweek 09]],FPL_Fixtures_Extract[#Headers],0)))-4),Team_Key[[Full Name]:[Full Name]],0))&amp;RIGHT(INDEX(FPL_Fixtures_Extract[],MATCH($A407,FPL_Fixtures_Extract[[Player]:[Player]],0),MATCH(FPL_Combined[[#Headers],[Gameweek 09]],FPL_Fixtures_Extract[#Headers],0)),3))</f>
        <v>SUN(H) 1-0</v>
      </c>
      <c r="K407" t="str">
        <f ca="1">IF(RIGHT(FPL_Combined[[#Headers],[Gameweek 10]],2)&lt;$B$622,INDEX(FPL_Results_Extract[Gameweek 10],MATCH($A407,FPL_Results_Extract[[Player]:[Player]],0)),INDEX(Team_Key[[Abbreviation]:[Abbreviation]],MATCH(LEFT(INDEX(FPL_Fixtures_Extract[],MATCH($A407,FPL_Fixtures_Extract[[Player]:[Player]],0),MATCH(FPL_Combined[[#Headers],[Gameweek 10]],FPL_Fixtures_Extract[#Headers],0)),LEN(INDEX(FPL_Fixtures_Extract[],MATCH($A407,FPL_Fixtures_Extract[[Player]:[Player]],0),MATCH(FPL_Combined[[#Headers],[Gameweek 10]],FPL_Fixtures_Extract[#Headers],0)))-4),Team_Key[[Full Name]:[Full Name]],0))&amp;RIGHT(INDEX(FPL_Fixtures_Extract[],MATCH($A407,FPL_Fixtures_Extract[[Player]:[Player]],0),MATCH(FPL_Combined[[#Headers],[Gameweek 10]],FPL_Fixtures_Extract[#Headers],0)),3))</f>
        <v>NOR(A) 1-0</v>
      </c>
      <c r="L407" t="str">
        <f ca="1">IF(RIGHT(FPL_Combined[[#Headers],[Gameweek 11]],2)&lt;$B$622,INDEX(FPL_Results_Extract[Gameweek 11],MATCH($A407,FPL_Results_Extract[[Player]:[Player]],0)),INDEX(Team_Key[[Abbreviation]:[Abbreviation]],MATCH(LEFT(INDEX(FPL_Fixtures_Extract[],MATCH($A407,FPL_Fixtures_Extract[[Player]:[Player]],0),MATCH(FPL_Combined[[#Headers],[Gameweek 11]],FPL_Fixtures_Extract[#Headers],0)),LEN(INDEX(FPL_Fixtures_Extract[],MATCH($A407,FPL_Fixtures_Extract[[Player]:[Player]],0),MATCH(FPL_Combined[[#Headers],[Gameweek 11]],FPL_Fixtures_Extract[#Headers],0)))-4),Team_Key[[Full Name]:[Full Name]],0))&amp;RIGHT(INDEX(FPL_Fixtures_Extract[],MATCH($A407,FPL_Fixtures_Extract[[Player]:[Player]],0),MATCH(FPL_Combined[[#Headers],[Gameweek 11]],FPL_Fixtures_Extract[#Headers],0)),3))</f>
        <v>LEI(H) 2-3</v>
      </c>
      <c r="M407" t="str">
        <f ca="1">IF(RIGHT(FPL_Combined[[#Headers],[Gameweek 12]],2)&lt;$B$622,INDEX(FPL_Results_Extract[Gameweek 12],MATCH($A407,FPL_Results_Extract[[Player]:[Player]],0)),INDEX(Team_Key[[Abbreviation]:[Abbreviation]],MATCH(LEFT(INDEX(FPL_Fixtures_Extract[],MATCH($A407,FPL_Fixtures_Extract[[Player]:[Player]],0),MATCH(FPL_Combined[[#Headers],[Gameweek 12]],FPL_Fixtures_Extract[#Headers],0)),LEN(INDEX(FPL_Fixtures_Extract[],MATCH($A407,FPL_Fixtures_Extract[[Player]:[Player]],0),MATCH(FPL_Combined[[#Headers],[Gameweek 12]],FPL_Fixtures_Extract[#Headers],0)))-4),Team_Key[[Full Name]:[Full Name]],0))&amp;RIGHT(INDEX(FPL_Fixtures_Extract[],MATCH($A407,FPL_Fixtures_Extract[[Player]:[Player]],0),MATCH(FPL_Combined[[#Headers],[Gameweek 12]],FPL_Fixtures_Extract[#Headers],0)),3))</f>
        <v>MUN(A) 0-2</v>
      </c>
      <c r="N407" t="str">
        <f ca="1">IF(RIGHT(FPL_Combined[[#Headers],[Gameweek 13]],2)&lt;$B$622,INDEX(FPL_Results_Extract[Gameweek 13],MATCH($A407,FPL_Results_Extract[[Player]:[Player]],0)),INDEX(Team_Key[[Abbreviation]:[Abbreviation]],MATCH(LEFT(INDEX(FPL_Fixtures_Extract[],MATCH($A407,FPL_Fixtures_Extract[[Player]:[Player]],0),MATCH(FPL_Combined[[#Headers],[Gameweek 13]],FPL_Fixtures_Extract[#Headers],0)),LEN(INDEX(FPL_Fixtures_Extract[],MATCH($A407,FPL_Fixtures_Extract[[Player]:[Player]],0),MATCH(FPL_Combined[[#Headers],[Gameweek 13]],FPL_Fixtures_Extract[#Headers],0)))-4),Team_Key[[Full Name]:[Full Name]],0))&amp;RIGHT(INDEX(FPL_Fixtures_Extract[],MATCH($A407,FPL_Fixtures_Extract[[Player]:[Player]],0),MATCH(FPL_Combined[[#Headers],[Gameweek 13]],FPL_Fixtures_Extract[#Headers],0)),3))</f>
        <v>ARS(H) 2-1</v>
      </c>
      <c r="O407" t="str">
        <f ca="1">IF(RIGHT(FPL_Combined[[#Headers],[Gameweek 14]],2)&lt;$B$622,INDEX(FPL_Results_Extract[Gameweek 14],MATCH($A407,FPL_Results_Extract[[Player]:[Player]],0)),INDEX(Team_Key[[Abbreviation]:[Abbreviation]],MATCH(LEFT(INDEX(FPL_Fixtures_Extract[],MATCH($A407,FPL_Fixtures_Extract[[Player]:[Player]],0),MATCH(FPL_Combined[[#Headers],[Gameweek 14]],FPL_Fixtures_Extract[#Headers],0)),LEN(INDEX(FPL_Fixtures_Extract[],MATCH($A407,FPL_Fixtures_Extract[[Player]:[Player]],0),MATCH(FPL_Combined[[#Headers],[Gameweek 14]],FPL_Fixtures_Extract[#Headers],0)))-4),Team_Key[[Full Name]:[Full Name]],0))&amp;RIGHT(INDEX(FPL_Fixtures_Extract[],MATCH($A407,FPL_Fixtures_Extract[[Player]:[Player]],0),MATCH(FPL_Combined[[#Headers],[Gameweek 14]],FPL_Fixtures_Extract[#Headers],0)),3))</f>
        <v>WHU(A) 1-1</v>
      </c>
      <c r="P407" t="str">
        <f ca="1">IF(RIGHT(FPL_Combined[[#Headers],[Gameweek 15]],2)&lt;$B$622,INDEX(FPL_Results_Extract[Gameweek 15],MATCH($A407,FPL_Results_Extract[[Player]:[Player]],0)),INDEX(Team_Key[[Abbreviation]:[Abbreviation]],MATCH(LEFT(INDEX(FPL_Fixtures_Extract[],MATCH($A407,FPL_Fixtures_Extract[[Player]:[Player]],0),MATCH(FPL_Combined[[#Headers],[Gameweek 15]],FPL_Fixtures_Extract[#Headers],0)),LEN(INDEX(FPL_Fixtures_Extract[],MATCH($A407,FPL_Fixtures_Extract[[Player]:[Player]],0),MATCH(FPL_Combined[[#Headers],[Gameweek 15]],FPL_Fixtures_Extract[#Headers],0)))-4),Team_Key[[Full Name]:[Full Name]],0))&amp;RIGHT(INDEX(FPL_Fixtures_Extract[],MATCH($A407,FPL_Fixtures_Extract[[Player]:[Player]],0),MATCH(FPL_Combined[[#Headers],[Gameweek 15]],FPL_Fixtures_Extract[#Headers],0)),3))</f>
        <v>TOT(H) 1-1</v>
      </c>
      <c r="Q407" t="str">
        <f ca="1">IF(RIGHT(FPL_Combined[[#Headers],[Gameweek 16]],2)&lt;$B$622,INDEX(FPL_Results_Extract[Gameweek 16],MATCH($A407,FPL_Results_Extract[[Player]:[Player]],0)),INDEX(Team_Key[[Abbreviation]:[Abbreviation]],MATCH(LEFT(INDEX(FPL_Fixtures_Extract[],MATCH($A407,FPL_Fixtures_Extract[[Player]:[Player]],0),MATCH(FPL_Combined[[#Headers],[Gameweek 16]],FPL_Fixtures_Extract[#Headers],0)),LEN(INDEX(FPL_Fixtures_Extract[],MATCH($A407,FPL_Fixtures_Extract[[Player]:[Player]],0),MATCH(FPL_Combined[[#Headers],[Gameweek 16]],FPL_Fixtures_Extract[#Headers],0)))-4),Team_Key[[Full Name]:[Full Name]],0))&amp;RIGHT(INDEX(FPL_Fixtures_Extract[],MATCH($A407,FPL_Fixtures_Extract[[Player]:[Player]],0),MATCH(FPL_Combined[[#Headers],[Gameweek 16]],FPL_Fixtures_Extract[#Headers],0)),3))</f>
        <v>LIV(A) 2-2</v>
      </c>
      <c r="R407" t="str">
        <f ca="1">IF(RIGHT(FPL_Combined[[#Headers],[Gameweek 17]],2)&lt;$B$622,INDEX(FPL_Results_Extract[Gameweek 17],MATCH($A407,FPL_Results_Extract[[Player]:[Player]],0)),INDEX(Team_Key[[Abbreviation]:[Abbreviation]],MATCH(LEFT(INDEX(FPL_Fixtures_Extract[],MATCH($A407,FPL_Fixtures_Extract[[Player]:[Player]],0),MATCH(FPL_Combined[[#Headers],[Gameweek 17]],FPL_Fixtures_Extract[#Headers],0)),LEN(INDEX(FPL_Fixtures_Extract[],MATCH($A407,FPL_Fixtures_Extract[[Player]:[Player]],0),MATCH(FPL_Combined[[#Headers],[Gameweek 17]],FPL_Fixtures_Extract[#Headers],0)))-4),Team_Key[[Full Name]:[Full Name]],0))&amp;RIGHT(INDEX(FPL_Fixtures_Extract[],MATCH($A407,FPL_Fixtures_Extract[[Player]:[Player]],0),MATCH(FPL_Combined[[#Headers],[Gameweek 17]],FPL_Fixtures_Extract[#Headers],0)),3))</f>
        <v>BOU(H) 1-2</v>
      </c>
      <c r="S407" t="str">
        <f ca="1">IF(RIGHT(FPL_Combined[[#Headers],[Gameweek 18]],2)&lt;$B$622,INDEX(FPL_Results_Extract[Gameweek 18],MATCH($A407,FPL_Results_Extract[[Player]:[Player]],0)),INDEX(Team_Key[[Abbreviation]:[Abbreviation]],MATCH(LEFT(INDEX(FPL_Fixtures_Extract[],MATCH($A407,FPL_Fixtures_Extract[[Player]:[Player]],0),MATCH(FPL_Combined[[#Headers],[Gameweek 18]],FPL_Fixtures_Extract[#Headers],0)),LEN(INDEX(FPL_Fixtures_Extract[],MATCH($A407,FPL_Fixtures_Extract[[Player]:[Player]],0),MATCH(FPL_Combined[[#Headers],[Gameweek 18]],FPL_Fixtures_Extract[#Headers],0)))-4),Team_Key[[Full Name]:[Full Name]],0))&amp;RIGHT(INDEX(FPL_Fixtures_Extract[],MATCH($A407,FPL_Fixtures_Extract[[Player]:[Player]],0),MATCH(FPL_Combined[[#Headers],[Gameweek 18]],FPL_Fixtures_Extract[#Headers],0)),3))</f>
        <v>SWA(A) 0-1</v>
      </c>
      <c r="T407" t="str">
        <f ca="1">IF(RIGHT(FPL_Combined[[#Headers],[Gameweek 19]],2)&lt;$B$622,INDEX(FPL_Results_Extract[Gameweek 19],MATCH($A407,FPL_Results_Extract[[Player]:[Player]],0)),INDEX(Team_Key[[Abbreviation]:[Abbreviation]],MATCH(LEFT(INDEX(FPL_Fixtures_Extract[],MATCH($A407,FPL_Fixtures_Extract[[Player]:[Player]],0),MATCH(FPL_Combined[[#Headers],[Gameweek 19]],FPL_Fixtures_Extract[#Headers],0)),LEN(INDEX(FPL_Fixtures_Extract[],MATCH($A407,FPL_Fixtures_Extract[[Player]:[Player]],0),MATCH(FPL_Combined[[#Headers],[Gameweek 19]],FPL_Fixtures_Extract[#Headers],0)))-4),Team_Key[[Full Name]:[Full Name]],0))&amp;RIGHT(INDEX(FPL_Fixtures_Extract[],MATCH($A407,FPL_Fixtures_Extract[[Player]:[Player]],0),MATCH(FPL_Combined[[#Headers],[Gameweek 19]],FPL_Fixtures_Extract[#Headers],0)),3))</f>
        <v>NEW(H) 1-0</v>
      </c>
      <c r="U407" t="str">
        <f ca="1">IF(RIGHT(FPL_Combined[[#Headers],[Gameweek 20]],2)&lt;$B$622,INDEX(FPL_Results_Extract[Gameweek 20],MATCH($A407,FPL_Results_Extract[[Player]:[Player]],0)),INDEX(Team_Key[[Abbreviation]:[Abbreviation]],MATCH(LEFT(INDEX(FPL_Fixtures_Extract[],MATCH($A407,FPL_Fixtures_Extract[[Player]:[Player]],0),MATCH(FPL_Combined[[#Headers],[Gameweek 20]],FPL_Fixtures_Extract[#Headers],0)),LEN(INDEX(FPL_Fixtures_Extract[],MATCH($A407,FPL_Fixtures_Extract[[Player]:[Player]],0),MATCH(FPL_Combined[[#Headers],[Gameweek 20]],FPL_Fixtures_Extract[#Headers],0)))-4),Team_Key[[Full Name]:[Full Name]],0))&amp;RIGHT(INDEX(FPL_Fixtures_Extract[],MATCH($A407,FPL_Fixtures_Extract[[Player]:[Player]],0),MATCH(FPL_Combined[[#Headers],[Gameweek 20]],FPL_Fixtures_Extract[#Headers],0)),3))</f>
        <v>STK(H) 2-1</v>
      </c>
      <c r="V407" t="str">
        <f ca="1">IF(RIGHT(FPL_Combined[[#Headers],[Gameweek 21]],2)&lt;$B$622,INDEX(FPL_Results_Extract[Gameweek 21],MATCH($A407,FPL_Results_Extract[[Player]:[Player]],0)),INDEX(Team_Key[[Abbreviation]:[Abbreviation]],MATCH(LEFT(INDEX(FPL_Fixtures_Extract[],MATCH($A407,FPL_Fixtures_Extract[[Player]:[Player]],0),MATCH(FPL_Combined[[#Headers],[Gameweek 21]],FPL_Fixtures_Extract[#Headers],0)),LEN(INDEX(FPL_Fixtures_Extract[],MATCH($A407,FPL_Fixtures_Extract[[Player]:[Player]],0),MATCH(FPL_Combined[[#Headers],[Gameweek 21]],FPL_Fixtures_Extract[#Headers],0)))-4),Team_Key[[Full Name]:[Full Name]],0))&amp;RIGHT(INDEX(FPL_Fixtures_Extract[],MATCH($A407,FPL_Fixtures_Extract[[Player]:[Player]],0),MATCH(FPL_Combined[[#Headers],[Gameweek 21]],FPL_Fixtures_Extract[#Headers],0)),3))</f>
        <v>CHE(A) 2-2</v>
      </c>
      <c r="W407" t="str">
        <f ca="1">IF(RIGHT(FPL_Combined[[#Headers],[Gameweek 22]],2)&lt;$B$622,INDEX(FPL_Results_Extract[Gameweek 22],MATCH($A407,FPL_Results_Extract[[Player]:[Player]],0)),INDEX(Team_Key[[Abbreviation]:[Abbreviation]],MATCH(LEFT(INDEX(FPL_Fixtures_Extract[],MATCH($A407,FPL_Fixtures_Extract[[Player]:[Player]],0),MATCH(FPL_Combined[[#Headers],[Gameweek 22]],FPL_Fixtures_Extract[#Headers],0)),LEN(INDEX(FPL_Fixtures_Extract[],MATCH($A407,FPL_Fixtures_Extract[[Player]:[Player]],0),MATCH(FPL_Combined[[#Headers],[Gameweek 22]],FPL_Fixtures_Extract[#Headers],0)))-4),Team_Key[[Full Name]:[Full Name]],0))&amp;RIGHT(INDEX(FPL_Fixtures_Extract[],MATCH($A407,FPL_Fixtures_Extract[[Player]:[Player]],0),MATCH(FPL_Combined[[#Headers],[Gameweek 22]],FPL_Fixtures_Extract[#Headers],0)),3))</f>
        <v>SOU(A) 0-3</v>
      </c>
      <c r="X407" t="str">
        <f ca="1">IF(RIGHT(FPL_Combined[[#Headers],[Gameweek 23]],2)&lt;$B$622,INDEX(FPL_Results_Extract[Gameweek 23],MATCH($A407,FPL_Results_Extract[[Player]:[Player]],0)),INDEX(Team_Key[[Abbreviation]:[Abbreviation]],MATCH(LEFT(INDEX(FPL_Fixtures_Extract[],MATCH($A407,FPL_Fixtures_Extract[[Player]:[Player]],0),MATCH(FPL_Combined[[#Headers],[Gameweek 23]],FPL_Fixtures_Extract[#Headers],0)),LEN(INDEX(FPL_Fixtures_Extract[],MATCH($A407,FPL_Fixtures_Extract[[Player]:[Player]],0),MATCH(FPL_Combined[[#Headers],[Gameweek 23]],FPL_Fixtures_Extract[#Headers],0)))-4),Team_Key[[Full Name]:[Full Name]],0))&amp;RIGHT(INDEX(FPL_Fixtures_Extract[],MATCH($A407,FPL_Fixtures_Extract[[Player]:[Player]],0),MATCH(FPL_Combined[[#Headers],[Gameweek 23]],FPL_Fixtures_Extract[#Headers],0)),3))</f>
        <v>AVL(H) 0-0</v>
      </c>
      <c r="Y407" t="str">
        <f ca="1">IF(RIGHT(FPL_Combined[[#Headers],[Gameweek 24]],2)&lt;$B$622,INDEX(FPL_Results_Extract[Team],MATCH($A407,FPL_Results_Extract[[Player]:[Player]],0)),INDEX(Team_Key[[Abbreviation]:[Abbreviation]],MATCH(LEFT(INDEX(FPL_Fixtures_Extract[],MATCH($A407,FPL_Fixtures_Extract[[Player]:[Player]],0),MATCH(FPL_Combined[[#Headers],[Gameweek 24]],FPL_Fixtures_Extract[#Headers],0)),LEN(INDEX(FPL_Fixtures_Extract[],MATCH($A407,FPL_Fixtures_Extract[[Player]:[Player]],0),MATCH(FPL_Combined[[#Headers],[Gameweek 24]],FPL_Fixtures_Extract[#Headers],0)))-4),Team_Key[[Full Name]:[Full Name]],0))&amp;RIGHT(INDEX(FPL_Fixtures_Extract[],MATCH($A407,FPL_Fixtures_Extract[[Player]:[Player]],0),MATCH(FPL_Combined[[#Headers],[Gameweek 24]],FPL_Fixtures_Extract[#Headers],0)),3))</f>
        <v>WBA</v>
      </c>
      <c r="Z407" t="str">
        <f ca="1">IF(RIGHT(FPL_Combined[[#Headers],[Gameweek 25]],2)&lt;$B$622,INDEX(FPL_Results_Extract[Player],MATCH($A407,FPL_Results_Extract[[Player]:[Player]],0)),INDEX(Team_Key[[Abbreviation]:[Abbreviation]],MATCH(LEFT(INDEX(FPL_Fixtures_Extract[],MATCH($A407,FPL_Fixtures_Extract[[Player]:[Player]],0),MATCH(FPL_Combined[[#Headers],[Gameweek 25]],FPL_Fixtures_Extract[#Headers],0)),LEN(INDEX(FPL_Fixtures_Extract[],MATCH($A407,FPL_Fixtures_Extract[[Player]:[Player]],0),MATCH(FPL_Combined[[#Headers],[Gameweek 25]],FPL_Fixtures_Extract[#Headers],0)))-4),Team_Key[[Full Name]:[Full Name]],0))&amp;RIGHT(INDEX(FPL_Fixtures_Extract[],MATCH($A407,FPL_Fixtures_Extract[[Player]:[Player]],0),MATCH(FPL_Combined[[#Headers],[Gameweek 25]],FPL_Fixtures_Extract[#Headers],0)),3))</f>
        <v>Myhill</v>
      </c>
      <c r="AA407" t="str">
        <f ca="1">IF(RIGHT(FPL_Combined[[#Headers],[Gameweek 26]],2)&lt;$B$622,INDEX(FPL_Results_Extract[Gameweek 01],MATCH($A407,FPL_Results_Extract[[Player]:[Player]],0)),INDEX(Team_Key[[Abbreviation]:[Abbreviation]],MATCH(LEFT(INDEX(FPL_Fixtures_Extract[],MATCH($A407,FPL_Fixtures_Extract[[Player]:[Player]],0),MATCH(FPL_Combined[[#Headers],[Gameweek 26]],FPL_Fixtures_Extract[#Headers],0)),LEN(INDEX(FPL_Fixtures_Extract[],MATCH($A407,FPL_Fixtures_Extract[[Player]:[Player]],0),MATCH(FPL_Combined[[#Headers],[Gameweek 26]],FPL_Fixtures_Extract[#Headers],0)))-4),Team_Key[[Full Name]:[Full Name]],0))&amp;RIGHT(INDEX(FPL_Fixtures_Extract[],MATCH($A407,FPL_Fixtures_Extract[[Player]:[Player]],0),MATCH(FPL_Combined[[#Headers],[Gameweek 26]],FPL_Fixtures_Extract[#Headers],0)),3))</f>
        <v>MCI(H) 0-3</v>
      </c>
      <c r="AB407" t="str">
        <f ca="1">IF(RIGHT(FPL_Combined[[#Headers],[Gameweek 27]],2)&lt;$B$622,INDEX(FPL_Results_Extract[Gameweek 02],MATCH($A407,FPL_Results_Extract[[Player]:[Player]],0)),INDEX(Team_Key[[Abbreviation]:[Abbreviation]],MATCH(LEFT(INDEX(FPL_Fixtures_Extract[],MATCH($A407,FPL_Fixtures_Extract[[Player]:[Player]],0),MATCH(FPL_Combined[[#Headers],[Gameweek 27]],FPL_Fixtures_Extract[#Headers],0)),LEN(INDEX(FPL_Fixtures_Extract[],MATCH($A407,FPL_Fixtures_Extract[[Player]:[Player]],0),MATCH(FPL_Combined[[#Headers],[Gameweek 27]],FPL_Fixtures_Extract[#Headers],0)))-4),Team_Key[[Full Name]:[Full Name]],0))&amp;RIGHT(INDEX(FPL_Fixtures_Extract[],MATCH($A407,FPL_Fixtures_Extract[[Player]:[Player]],0),MATCH(FPL_Combined[[#Headers],[Gameweek 27]],FPL_Fixtures_Extract[#Headers],0)),3))</f>
        <v>WAT(A) 0-0</v>
      </c>
      <c r="AC407" t="str">
        <f ca="1">IF(RIGHT(FPL_Combined[[#Headers],[Gameweek 28]],2)&lt;$B$622,INDEX(FPL_Results_Extract[Gameweek 03],MATCH($A407,FPL_Results_Extract[[Player]:[Player]],0)),INDEX(Team_Key[[Abbreviation]:[Abbreviation]],MATCH(LEFT(INDEX(FPL_Fixtures_Extract[],MATCH($A407,FPL_Fixtures_Extract[[Player]:[Player]],0),MATCH(FPL_Combined[[#Headers],[Gameweek 28]],FPL_Fixtures_Extract[#Headers],0)),LEN(INDEX(FPL_Fixtures_Extract[],MATCH($A407,FPL_Fixtures_Extract[[Player]:[Player]],0),MATCH(FPL_Combined[[#Headers],[Gameweek 28]],FPL_Fixtures_Extract[#Headers],0)))-4),Team_Key[[Full Name]:[Full Name]],0))&amp;RIGHT(INDEX(FPL_Fixtures_Extract[],MATCH($A407,FPL_Fixtures_Extract[[Player]:[Player]],0),MATCH(FPL_Combined[[#Headers],[Gameweek 28]],FPL_Fixtures_Extract[#Headers],0)),3))</f>
        <v>CHE(H) 2-3</v>
      </c>
      <c r="AD407" t="str">
        <f ca="1">IF(RIGHT(FPL_Combined[[#Headers],[Gameweek 29]],2)&lt;$B$622,INDEX(FPL_Results_Extract[Gameweek 04],MATCH($A407,FPL_Results_Extract[[Player]:[Player]],0)),INDEX(Team_Key[[Abbreviation]:[Abbreviation]],MATCH(LEFT(INDEX(FPL_Fixtures_Extract[],MATCH($A407,FPL_Fixtures_Extract[[Player]:[Player]],0),MATCH(FPL_Combined[[#Headers],[Gameweek 29]],FPL_Fixtures_Extract[#Headers],0)),LEN(INDEX(FPL_Fixtures_Extract[],MATCH($A407,FPL_Fixtures_Extract[[Player]:[Player]],0),MATCH(FPL_Combined[[#Headers],[Gameweek 29]],FPL_Fixtures_Extract[#Headers],0)))-4),Team_Key[[Full Name]:[Full Name]],0))&amp;RIGHT(INDEX(FPL_Fixtures_Extract[],MATCH($A407,FPL_Fixtures_Extract[[Player]:[Player]],0),MATCH(FPL_Combined[[#Headers],[Gameweek 29]],FPL_Fixtures_Extract[#Headers],0)),3))</f>
        <v>MUN(H)</v>
      </c>
      <c r="AE407" t="str">
        <f ca="1">IF(RIGHT(FPL_Combined[[#Headers],[Gameweek 30]],2)&lt;$B$622,INDEX(FPL_Results_Extract[Gameweek 05],MATCH($A407,FPL_Results_Extract[[Player]:[Player]],0)),INDEX(Team_Key[[Abbreviation]:[Abbreviation]],MATCH(LEFT(INDEX(FPL_Fixtures_Extract[],MATCH($A407,FPL_Fixtures_Extract[[Player]:[Player]],0),MATCH(FPL_Combined[[#Headers],[Gameweek 30]],FPL_Fixtures_Extract[#Headers],0)),LEN(INDEX(FPL_Fixtures_Extract[],MATCH($A407,FPL_Fixtures_Extract[[Player]:[Player]],0),MATCH(FPL_Combined[[#Headers],[Gameweek 30]],FPL_Fixtures_Extract[#Headers],0)))-4),Team_Key[[Full Name]:[Full Name]],0))&amp;RIGHT(INDEX(FPL_Fixtures_Extract[],MATCH($A407,FPL_Fixtures_Extract[[Player]:[Player]],0),MATCH(FPL_Combined[[#Headers],[Gameweek 30]],FPL_Fixtures_Extract[#Headers],0)),3))</f>
        <v>ARS(A)</v>
      </c>
      <c r="AF407" t="str">
        <f ca="1">IF(RIGHT(FPL_Combined[[#Headers],[Gameweek 31]],2)&lt;$B$622,INDEX(FPL_Results_Extract[Gameweek 06],MATCH($A407,FPL_Results_Extract[[Player]:[Player]],0)),INDEX(Team_Key[[Abbreviation]:[Abbreviation]],MATCH(LEFT(INDEX(FPL_Fixtures_Extract[],MATCH($A407,FPL_Fixtures_Extract[[Player]:[Player]],0),MATCH(FPL_Combined[[#Headers],[Gameweek 31]],FPL_Fixtures_Extract[#Headers],0)),LEN(INDEX(FPL_Fixtures_Extract[],MATCH($A407,FPL_Fixtures_Extract[[Player]:[Player]],0),MATCH(FPL_Combined[[#Headers],[Gameweek 31]],FPL_Fixtures_Extract[#Headers],0)))-4),Team_Key[[Full Name]:[Full Name]],0))&amp;RIGHT(INDEX(FPL_Fixtures_Extract[],MATCH($A407,FPL_Fixtures_Extract[[Player]:[Player]],0),MATCH(FPL_Combined[[#Headers],[Gameweek 31]],FPL_Fixtures_Extract[#Headers],0)),3))</f>
        <v>NOR(H)</v>
      </c>
      <c r="AG407" t="str">
        <f ca="1">IF(RIGHT(FPL_Combined[[#Headers],[Gameweek 32]],2)&lt;$B$622,INDEX(FPL_Results_Extract[Gameweek 07],MATCH($A407,FPL_Results_Extract[[Player]:[Player]],0)),INDEX(Team_Key[[Abbreviation]:[Abbreviation]],MATCH(LEFT(INDEX(FPL_Fixtures_Extract[],MATCH($A407,FPL_Fixtures_Extract[[Player]:[Player]],0),MATCH(FPL_Combined[[#Headers],[Gameweek 32]],FPL_Fixtures_Extract[#Headers],0)),LEN(INDEX(FPL_Fixtures_Extract[],MATCH($A407,FPL_Fixtures_Extract[[Player]:[Player]],0),MATCH(FPL_Combined[[#Headers],[Gameweek 32]],FPL_Fixtures_Extract[#Headers],0)))-4),Team_Key[[Full Name]:[Full Name]],0))&amp;RIGHT(INDEX(FPL_Fixtures_Extract[],MATCH($A407,FPL_Fixtures_Extract[[Player]:[Player]],0),MATCH(FPL_Combined[[#Headers],[Gameweek 32]],FPL_Fixtures_Extract[#Headers],0)),3))</f>
        <v>SUN(A)</v>
      </c>
      <c r="AH407" t="str">
        <f ca="1">IF(RIGHT(FPL_Combined[[#Headers],[Gameweek 33]],2)&lt;$B$622,INDEX(FPL_Results_Extract[Gameweek 08],MATCH($A407,FPL_Results_Extract[[Player]:[Player]],0)),INDEX(Team_Key[[Abbreviation]:[Abbreviation]],MATCH(LEFT(INDEX(FPL_Fixtures_Extract[],MATCH($A407,FPL_Fixtures_Extract[[Player]:[Player]],0),MATCH(FPL_Combined[[#Headers],[Gameweek 33]],FPL_Fixtures_Extract[#Headers],0)),LEN(INDEX(FPL_Fixtures_Extract[],MATCH($A407,FPL_Fixtures_Extract[[Player]:[Player]],0),MATCH(FPL_Combined[[#Headers],[Gameweek 33]],FPL_Fixtures_Extract[#Headers],0)))-4),Team_Key[[Full Name]:[Full Name]],0))&amp;RIGHT(INDEX(FPL_Fixtures_Extract[],MATCH($A407,FPL_Fixtures_Extract[[Player]:[Player]],0),MATCH(FPL_Combined[[#Headers],[Gameweek 33]],FPL_Fixtures_Extract[#Headers],0)),3))</f>
        <v>MCI(A)</v>
      </c>
      <c r="AI407" t="str">
        <f ca="1">IF(RIGHT(FPL_Combined[[#Headers],[Gameweek 34]],2)&lt;$B$622,INDEX(FPL_Results_Extract[Gameweek 09],MATCH($A407,FPL_Results_Extract[[Player]:[Player]],0)),INDEX(Team_Key[[Abbreviation]:[Abbreviation]],MATCH(LEFT(INDEX(FPL_Fixtures_Extract[],MATCH($A407,FPL_Fixtures_Extract[[Player]:[Player]],0),MATCH(FPL_Combined[[#Headers],[Gameweek 34]],FPL_Fixtures_Extract[#Headers],0)),LEN(INDEX(FPL_Fixtures_Extract[],MATCH($A407,FPL_Fixtures_Extract[[Player]:[Player]],0),MATCH(FPL_Combined[[#Headers],[Gameweek 34]],FPL_Fixtures_Extract[#Headers],0)))-4),Team_Key[[Full Name]:[Full Name]],0))&amp;RIGHT(INDEX(FPL_Fixtures_Extract[],MATCH($A407,FPL_Fixtures_Extract[[Player]:[Player]],0),MATCH(FPL_Combined[[#Headers],[Gameweek 34]],FPL_Fixtures_Extract[#Headers],0)),3))</f>
        <v>WAT(H)</v>
      </c>
      <c r="AJ407" t="str">
        <f ca="1">IF(RIGHT(FPL_Combined[[#Headers],[Gameweek 35]],2)&lt;$B$622,INDEX(FPL_Results_Extract[Gameweek 10],MATCH($A407,FPL_Results_Extract[[Player]:[Player]],0)),INDEX(Team_Key[[Abbreviation]:[Abbreviation]],MATCH(LEFT(INDEX(FPL_Fixtures_Extract[],MATCH($A407,FPL_Fixtures_Extract[[Player]:[Player]],0),MATCH(FPL_Combined[[#Headers],[Gameweek 35]],FPL_Fixtures_Extract[#Headers],0)),LEN(INDEX(FPL_Fixtures_Extract[],MATCH($A407,FPL_Fixtures_Extract[[Player]:[Player]],0),MATCH(FPL_Combined[[#Headers],[Gameweek 35]],FPL_Fixtures_Extract[#Headers],0)))-4),Team_Key[[Full Name]:[Full Name]],0))&amp;RIGHT(INDEX(FPL_Fixtures_Extract[],MATCH($A407,FPL_Fixtures_Extract[[Player]:[Player]],0),MATCH(FPL_Combined[[#Headers],[Gameweek 35]],FPL_Fixtures_Extract[#Headers],0)),3))</f>
        <v>TOT(A)</v>
      </c>
      <c r="AK407" t="str">
        <f ca="1">IF(RIGHT(FPL_Combined[[#Headers],[Gameweek 36]],2)&lt;$B$622,INDEX(FPL_Results_Extract[Gameweek 11],MATCH($A407,FPL_Results_Extract[[Player]:[Player]],0)),INDEX(Team_Key[[Abbreviation]:[Abbreviation]],MATCH(LEFT(INDEX(FPL_Fixtures_Extract[],MATCH($A407,FPL_Fixtures_Extract[[Player]:[Player]],0),MATCH(FPL_Combined[[#Headers],[Gameweek 36]],FPL_Fixtures_Extract[#Headers],0)),LEN(INDEX(FPL_Fixtures_Extract[],MATCH($A407,FPL_Fixtures_Extract[[Player]:[Player]],0),MATCH(FPL_Combined[[#Headers],[Gameweek 36]],FPL_Fixtures_Extract[#Headers],0)))-4),Team_Key[[Full Name]:[Full Name]],0))&amp;RIGHT(INDEX(FPL_Fixtures_Extract[],MATCH($A407,FPL_Fixtures_Extract[[Player]:[Player]],0),MATCH(FPL_Combined[[#Headers],[Gameweek 36]],FPL_Fixtures_Extract[#Headers],0)),3))</f>
        <v>WHU(H)</v>
      </c>
      <c r="AL407" t="str">
        <f ca="1">IF(RIGHT(FPL_Combined[[#Headers],[Gameweek 37]],2)&lt;$B$622,INDEX(FPL_Results_Extract[Gameweek 12],MATCH($A407,FPL_Results_Extract[[Player]:[Player]],0)),INDEX(Team_Key[[Abbreviation]:[Abbreviation]],MATCH(LEFT(INDEX(FPL_Fixtures_Extract[],MATCH($A407,FPL_Fixtures_Extract[[Player]:[Player]],0),MATCH(FPL_Combined[[#Headers],[Gameweek 37]],FPL_Fixtures_Extract[#Headers],0)),LEN(INDEX(FPL_Fixtures_Extract[],MATCH($A407,FPL_Fixtures_Extract[[Player]:[Player]],0),MATCH(FPL_Combined[[#Headers],[Gameweek 37]],FPL_Fixtures_Extract[#Headers],0)))-4),Team_Key[[Full Name]:[Full Name]],0))&amp;RIGHT(INDEX(FPL_Fixtures_Extract[],MATCH($A407,FPL_Fixtures_Extract[[Player]:[Player]],0),MATCH(FPL_Combined[[#Headers],[Gameweek 37]],FPL_Fixtures_Extract[#Headers],0)),3))</f>
        <v>BOU(A)</v>
      </c>
      <c r="AM407" t="str">
        <f ca="1">IF(RIGHT(FPL_Combined[[#Headers],[Gameweek 38]],2)&lt;$B$622,INDEX(FPL_Results_Extract[Gameweek 13],MATCH($A407,FPL_Results_Extract[[Player]:[Player]],0)),INDEX(Team_Key[[Abbreviation]:[Abbreviation]],MATCH(LEFT(INDEX(FPL_Fixtures_Extract[],MATCH($A407,FPL_Fixtures_Extract[[Player]:[Player]],0),MATCH(FPL_Combined[[#Headers],[Gameweek 38]],FPL_Fixtures_Extract[#Headers],0)),LEN(INDEX(FPL_Fixtures_Extract[],MATCH($A407,FPL_Fixtures_Extract[[Player]:[Player]],0),MATCH(FPL_Combined[[#Headers],[Gameweek 38]],FPL_Fixtures_Extract[#Headers],0)))-4),Team_Key[[Full Name]:[Full Name]],0))&amp;RIGHT(INDEX(FPL_Fixtures_Extract[],MATCH($A407,FPL_Fixtures_Extract[[Player]:[Player]],0),MATCH(FPL_Combined[[#Headers],[Gameweek 38]],FPL_Fixtures_Extract[#Headers],0)),3))</f>
        <v>LIV(H)</v>
      </c>
    </row>
    <row r="408" spans="1:39" x14ac:dyDescent="0.45">
      <c r="A408" t="s">
        <v>217</v>
      </c>
      <c r="B408" t="str">
        <f ca="1">IF(RIGHT(FPL_Combined[[#Headers],[Gameweek 01]],2)&lt;$B$622,INDEX(FPL_Results_Extract[Gameweek 01],MATCH($A408,FPL_Results_Extract[[Player]:[Player]],0)),INDEX(Team_Key[[Abbreviation]:[Abbreviation]],MATCH(LEFT(INDEX(FPL_Fixtures_Extract[],MATCH($A408,FPL_Fixtures_Extract[[Player]:[Player]],0),MATCH(FPL_Combined[[#Headers],[Gameweek 01]],FPL_Fixtures_Extract[#Headers],0)),LEN(INDEX(FPL_Fixtures_Extract[],MATCH($A408,FPL_Fixtures_Extract[[Player]:[Player]],0),MATCH(FPL_Combined[[#Headers],[Gameweek 01]],FPL_Fixtures_Extract[#Headers],0)))-4),Team_Key[[Full Name]:[Full Name]],0))&amp;RIGHT(INDEX(FPL_Fixtures_Extract[],MATCH($A408,FPL_Fixtures_Extract[[Player]:[Player]],0),MATCH(FPL_Combined[[#Headers],[Gameweek 01]],FPL_Fixtures_Extract[#Headers],0)),3))</f>
        <v>WAT(H) 2-2</v>
      </c>
      <c r="C408" t="str">
        <f ca="1">IF(RIGHT(FPL_Combined[[#Headers],[Gameweek 02]],2)&lt;$B$622,INDEX(FPL_Results_Extract[Gameweek 02],MATCH($A408,FPL_Results_Extract[[Player]:[Player]],0)),INDEX(Team_Key[[Abbreviation]:[Abbreviation]],MATCH(LEFT(INDEX(FPL_Fixtures_Extract[],MATCH($A408,FPL_Fixtures_Extract[[Player]:[Player]],0),MATCH(FPL_Combined[[#Headers],[Gameweek 02]],FPL_Fixtures_Extract[#Headers],0)),LEN(INDEX(FPL_Fixtures_Extract[],MATCH($A408,FPL_Fixtures_Extract[[Player]:[Player]],0),MATCH(FPL_Combined[[#Headers],[Gameweek 02]],FPL_Fixtures_Extract[#Headers],0)))-4),Team_Key[[Full Name]:[Full Name]],0))&amp;RIGHT(INDEX(FPL_Fixtures_Extract[],MATCH($A408,FPL_Fixtures_Extract[[Player]:[Player]],0),MATCH(FPL_Combined[[#Headers],[Gameweek 02]],FPL_Fixtures_Extract[#Headers],0)),3))</f>
        <v>SOU(A) 3-0</v>
      </c>
      <c r="D408" t="str">
        <f ca="1">IF(RIGHT(FPL_Combined[[#Headers],[Gameweek 03]],2)&lt;$B$622,INDEX(FPL_Results_Extract[Gameweek 03],MATCH($A408,FPL_Results_Extract[[Player]:[Player]],0)),INDEX(Team_Key[[Abbreviation]:[Abbreviation]],MATCH(LEFT(INDEX(FPL_Fixtures_Extract[],MATCH($A408,FPL_Fixtures_Extract[[Player]:[Player]],0),MATCH(FPL_Combined[[#Headers],[Gameweek 03]],FPL_Fixtures_Extract[#Headers],0)),LEN(INDEX(FPL_Fixtures_Extract[],MATCH($A408,FPL_Fixtures_Extract[[Player]:[Player]],0),MATCH(FPL_Combined[[#Headers],[Gameweek 03]],FPL_Fixtures_Extract[#Headers],0)))-4),Team_Key[[Full Name]:[Full Name]],0))&amp;RIGHT(INDEX(FPL_Fixtures_Extract[],MATCH($A408,FPL_Fixtures_Extract[[Player]:[Player]],0),MATCH(FPL_Combined[[#Headers],[Gameweek 03]],FPL_Fixtures_Extract[#Headers],0)),3))</f>
        <v>MCI(H) 0-2</v>
      </c>
      <c r="E408" t="str">
        <f ca="1">IF(RIGHT(FPL_Combined[[#Headers],[Gameweek 04]],2)&lt;$B$622,INDEX(FPL_Results_Extract[Gameweek 04],MATCH($A408,FPL_Results_Extract[[Player]:[Player]],0)),INDEX(Team_Key[[Abbreviation]:[Abbreviation]],MATCH(LEFT(INDEX(FPL_Fixtures_Extract[],MATCH($A408,FPL_Fixtures_Extract[[Player]:[Player]],0),MATCH(FPL_Combined[[#Headers],[Gameweek 04]],FPL_Fixtures_Extract[#Headers],0)),LEN(INDEX(FPL_Fixtures_Extract[],MATCH($A408,FPL_Fixtures_Extract[[Player]:[Player]],0),MATCH(FPL_Combined[[#Headers],[Gameweek 04]],FPL_Fixtures_Extract[#Headers],0)))-4),Team_Key[[Full Name]:[Full Name]],0))&amp;RIGHT(INDEX(FPL_Fixtures_Extract[],MATCH($A408,FPL_Fixtures_Extract[[Player]:[Player]],0),MATCH(FPL_Combined[[#Headers],[Gameweek 04]],FPL_Fixtures_Extract[#Headers],0)),3))</f>
        <v>TOT(A) 0-0</v>
      </c>
      <c r="F408" t="str">
        <f ca="1">IF(RIGHT(FPL_Combined[[#Headers],[Gameweek 05]],2)&lt;$B$622,INDEX(FPL_Results_Extract[Gameweek 05],MATCH($A408,FPL_Results_Extract[[Player]:[Player]],0)),INDEX(Team_Key[[Abbreviation]:[Abbreviation]],MATCH(LEFT(INDEX(FPL_Fixtures_Extract[],MATCH($A408,FPL_Fixtures_Extract[[Player]:[Player]],0),MATCH(FPL_Combined[[#Headers],[Gameweek 05]],FPL_Fixtures_Extract[#Headers],0)),LEN(INDEX(FPL_Fixtures_Extract[],MATCH($A408,FPL_Fixtures_Extract[[Player]:[Player]],0),MATCH(FPL_Combined[[#Headers],[Gameweek 05]],FPL_Fixtures_Extract[#Headers],0)))-4),Team_Key[[Full Name]:[Full Name]],0))&amp;RIGHT(INDEX(FPL_Fixtures_Extract[],MATCH($A408,FPL_Fixtures_Extract[[Player]:[Player]],0),MATCH(FPL_Combined[[#Headers],[Gameweek 05]],FPL_Fixtures_Extract[#Headers],0)),3))</f>
        <v>CHE(H) 3-1</v>
      </c>
      <c r="G408" t="str">
        <f ca="1">IF(RIGHT(FPL_Combined[[#Headers],[Gameweek 06]],2)&lt;$B$622,INDEX(FPL_Results_Extract[Gameweek 06],MATCH($A408,FPL_Results_Extract[[Player]:[Player]],0)),INDEX(Team_Key[[Abbreviation]:[Abbreviation]],MATCH(LEFT(INDEX(FPL_Fixtures_Extract[],MATCH($A408,FPL_Fixtures_Extract[[Player]:[Player]],0),MATCH(FPL_Combined[[#Headers],[Gameweek 06]],FPL_Fixtures_Extract[#Headers],0)),LEN(INDEX(FPL_Fixtures_Extract[],MATCH($A408,FPL_Fixtures_Extract[[Player]:[Player]],0),MATCH(FPL_Combined[[#Headers],[Gameweek 06]],FPL_Fixtures_Extract[#Headers],0)))-4),Team_Key[[Full Name]:[Full Name]],0))&amp;RIGHT(INDEX(FPL_Fixtures_Extract[],MATCH($A408,FPL_Fixtures_Extract[[Player]:[Player]],0),MATCH(FPL_Combined[[#Headers],[Gameweek 06]],FPL_Fixtures_Extract[#Headers],0)),3))</f>
        <v>SWA(A) 0-0</v>
      </c>
      <c r="H408" t="str">
        <f ca="1">IF(RIGHT(FPL_Combined[[#Headers],[Gameweek 07]],2)&lt;$B$622,INDEX(FPL_Results_Extract[Gameweek 07],MATCH($A408,FPL_Results_Extract[[Player]:[Player]],0)),INDEX(Team_Key[[Abbreviation]:[Abbreviation]],MATCH(LEFT(INDEX(FPL_Fixtures_Extract[],MATCH($A408,FPL_Fixtures_Extract[[Player]:[Player]],0),MATCH(FPL_Combined[[#Headers],[Gameweek 07]],FPL_Fixtures_Extract[#Headers],0)),LEN(INDEX(FPL_Fixtures_Extract[],MATCH($A408,FPL_Fixtures_Extract[[Player]:[Player]],0),MATCH(FPL_Combined[[#Headers],[Gameweek 07]],FPL_Fixtures_Extract[#Headers],0)))-4),Team_Key[[Full Name]:[Full Name]],0))&amp;RIGHT(INDEX(FPL_Fixtures_Extract[],MATCH($A408,FPL_Fixtures_Extract[[Player]:[Player]],0),MATCH(FPL_Combined[[#Headers],[Gameweek 07]],FPL_Fixtures_Extract[#Headers],0)),3))</f>
        <v>WBA(A) 3-2</v>
      </c>
      <c r="I408" t="str">
        <f ca="1">IF(RIGHT(FPL_Combined[[#Headers],[Gameweek 08]],2)&lt;$B$622,INDEX(FPL_Results_Extract[Gameweek 08],MATCH($A408,FPL_Results_Extract[[Player]:[Player]],0)),INDEX(Team_Key[[Abbreviation]:[Abbreviation]],MATCH(LEFT(INDEX(FPL_Fixtures_Extract[],MATCH($A408,FPL_Fixtures_Extract[[Player]:[Player]],0),MATCH(FPL_Combined[[#Headers],[Gameweek 08]],FPL_Fixtures_Extract[#Headers],0)),LEN(INDEX(FPL_Fixtures_Extract[],MATCH($A408,FPL_Fixtures_Extract[[Player]:[Player]],0),MATCH(FPL_Combined[[#Headers],[Gameweek 08]],FPL_Fixtures_Extract[#Headers],0)))-4),Team_Key[[Full Name]:[Full Name]],0))&amp;RIGHT(INDEX(FPL_Fixtures_Extract[],MATCH($A408,FPL_Fixtures_Extract[[Player]:[Player]],0),MATCH(FPL_Combined[[#Headers],[Gameweek 08]],FPL_Fixtures_Extract[#Headers],0)),3))</f>
        <v>LIV(H) 1-1</v>
      </c>
      <c r="J408" t="str">
        <f ca="1">IF(RIGHT(FPL_Combined[[#Headers],[Gameweek 09]],2)&lt;$B$622,INDEX(FPL_Results_Extract[Gameweek 09],MATCH($A408,FPL_Results_Extract[[Player]:[Player]],0)),INDEX(Team_Key[[Abbreviation]:[Abbreviation]],MATCH(LEFT(INDEX(FPL_Fixtures_Extract[],MATCH($A408,FPL_Fixtures_Extract[[Player]:[Player]],0),MATCH(FPL_Combined[[#Headers],[Gameweek 09]],FPL_Fixtures_Extract[#Headers],0)),LEN(INDEX(FPL_Fixtures_Extract[],MATCH($A408,FPL_Fixtures_Extract[[Player]:[Player]],0),MATCH(FPL_Combined[[#Headers],[Gameweek 09]],FPL_Fixtures_Extract[#Headers],0)))-4),Team_Key[[Full Name]:[Full Name]],0))&amp;RIGHT(INDEX(FPL_Fixtures_Extract[],MATCH($A408,FPL_Fixtures_Extract[[Player]:[Player]],0),MATCH(FPL_Combined[[#Headers],[Gameweek 09]],FPL_Fixtures_Extract[#Headers],0)),3))</f>
        <v>MUN(H) 0-3</v>
      </c>
      <c r="K408" t="str">
        <f ca="1">IF(RIGHT(FPL_Combined[[#Headers],[Gameweek 10]],2)&lt;$B$622,INDEX(FPL_Results_Extract[Gameweek 10],MATCH($A408,FPL_Results_Extract[[Player]:[Player]],0)),INDEX(Team_Key[[Abbreviation]:[Abbreviation]],MATCH(LEFT(INDEX(FPL_Fixtures_Extract[],MATCH($A408,FPL_Fixtures_Extract[[Player]:[Player]],0),MATCH(FPL_Combined[[#Headers],[Gameweek 10]],FPL_Fixtures_Extract[#Headers],0)),LEN(INDEX(FPL_Fixtures_Extract[],MATCH($A408,FPL_Fixtures_Extract[[Player]:[Player]],0),MATCH(FPL_Combined[[#Headers],[Gameweek 10]],FPL_Fixtures_Extract[#Headers],0)))-4),Team_Key[[Full Name]:[Full Name]],0))&amp;RIGHT(INDEX(FPL_Fixtures_Extract[],MATCH($A408,FPL_Fixtures_Extract[[Player]:[Player]],0),MATCH(FPL_Combined[[#Headers],[Gameweek 10]],FPL_Fixtures_Extract[#Headers],0)),3))</f>
        <v>ARS(A) 1-2</v>
      </c>
      <c r="L408" t="str">
        <f ca="1">IF(RIGHT(FPL_Combined[[#Headers],[Gameweek 11]],2)&lt;$B$622,INDEX(FPL_Results_Extract[Gameweek 11],MATCH($A408,FPL_Results_Extract[[Player]:[Player]],0)),INDEX(Team_Key[[Abbreviation]:[Abbreviation]],MATCH(LEFT(INDEX(FPL_Fixtures_Extract[],MATCH($A408,FPL_Fixtures_Extract[[Player]:[Player]],0),MATCH(FPL_Combined[[#Headers],[Gameweek 11]],FPL_Fixtures_Extract[#Headers],0)),LEN(INDEX(FPL_Fixtures_Extract[],MATCH($A408,FPL_Fixtures_Extract[[Player]:[Player]],0),MATCH(FPL_Combined[[#Headers],[Gameweek 11]],FPL_Fixtures_Extract[#Headers],0)))-4),Team_Key[[Full Name]:[Full Name]],0))&amp;RIGHT(INDEX(FPL_Fixtures_Extract[],MATCH($A408,FPL_Fixtures_Extract[[Player]:[Player]],0),MATCH(FPL_Combined[[#Headers],[Gameweek 11]],FPL_Fixtures_Extract[#Headers],0)),3))</f>
        <v>SUN(H) 6-2</v>
      </c>
      <c r="M408" t="str">
        <f ca="1">IF(RIGHT(FPL_Combined[[#Headers],[Gameweek 12]],2)&lt;$B$622,INDEX(FPL_Results_Extract[Gameweek 12],MATCH($A408,FPL_Results_Extract[[Player]:[Player]],0)),INDEX(Team_Key[[Abbreviation]:[Abbreviation]],MATCH(LEFT(INDEX(FPL_Fixtures_Extract[],MATCH($A408,FPL_Fixtures_Extract[[Player]:[Player]],0),MATCH(FPL_Combined[[#Headers],[Gameweek 12]],FPL_Fixtures_Extract[#Headers],0)),LEN(INDEX(FPL_Fixtures_Extract[],MATCH($A408,FPL_Fixtures_Extract[[Player]:[Player]],0),MATCH(FPL_Combined[[#Headers],[Gameweek 12]],FPL_Fixtures_Extract[#Headers],0)))-4),Team_Key[[Full Name]:[Full Name]],0))&amp;RIGHT(INDEX(FPL_Fixtures_Extract[],MATCH($A408,FPL_Fixtures_Extract[[Player]:[Player]],0),MATCH(FPL_Combined[[#Headers],[Gameweek 12]],FPL_Fixtures_Extract[#Headers],0)),3))</f>
        <v>WHU(A) 1-1</v>
      </c>
      <c r="N408" t="str">
        <f ca="1">IF(RIGHT(FPL_Combined[[#Headers],[Gameweek 13]],2)&lt;$B$622,INDEX(FPL_Results_Extract[Gameweek 13],MATCH($A408,FPL_Results_Extract[[Player]:[Player]],0)),INDEX(Team_Key[[Abbreviation]:[Abbreviation]],MATCH(LEFT(INDEX(FPL_Fixtures_Extract[],MATCH($A408,FPL_Fixtures_Extract[[Player]:[Player]],0),MATCH(FPL_Combined[[#Headers],[Gameweek 13]],FPL_Fixtures_Extract[#Headers],0)),LEN(INDEX(FPL_Fixtures_Extract[],MATCH($A408,FPL_Fixtures_Extract[[Player]:[Player]],0),MATCH(FPL_Combined[[#Headers],[Gameweek 13]],FPL_Fixtures_Extract[#Headers],0)))-4),Team_Key[[Full Name]:[Full Name]],0))&amp;RIGHT(INDEX(FPL_Fixtures_Extract[],MATCH($A408,FPL_Fixtures_Extract[[Player]:[Player]],0),MATCH(FPL_Combined[[#Headers],[Gameweek 13]],FPL_Fixtures_Extract[#Headers],0)),3))</f>
        <v>AVL(H) 4-0</v>
      </c>
      <c r="O408" t="str">
        <f ca="1">IF(RIGHT(FPL_Combined[[#Headers],[Gameweek 14]],2)&lt;$B$622,INDEX(FPL_Results_Extract[Gameweek 14],MATCH($A408,FPL_Results_Extract[[Player]:[Player]],0)),INDEX(Team_Key[[Abbreviation]:[Abbreviation]],MATCH(LEFT(INDEX(FPL_Fixtures_Extract[],MATCH($A408,FPL_Fixtures_Extract[[Player]:[Player]],0),MATCH(FPL_Combined[[#Headers],[Gameweek 14]],FPL_Fixtures_Extract[#Headers],0)),LEN(INDEX(FPL_Fixtures_Extract[],MATCH($A408,FPL_Fixtures_Extract[[Player]:[Player]],0),MATCH(FPL_Combined[[#Headers],[Gameweek 14]],FPL_Fixtures_Extract[#Headers],0)))-4),Team_Key[[Full Name]:[Full Name]],0))&amp;RIGHT(INDEX(FPL_Fixtures_Extract[],MATCH($A408,FPL_Fixtures_Extract[[Player]:[Player]],0),MATCH(FPL_Combined[[#Headers],[Gameweek 14]],FPL_Fixtures_Extract[#Headers],0)),3))</f>
        <v>BOU(A) 3-3</v>
      </c>
      <c r="P408" t="str">
        <f ca="1">IF(RIGHT(FPL_Combined[[#Headers],[Gameweek 15]],2)&lt;$B$622,INDEX(FPL_Results_Extract[Gameweek 15],MATCH($A408,FPL_Results_Extract[[Player]:[Player]],0)),INDEX(Team_Key[[Abbreviation]:[Abbreviation]],MATCH(LEFT(INDEX(FPL_Fixtures_Extract[],MATCH($A408,FPL_Fixtures_Extract[[Player]:[Player]],0),MATCH(FPL_Combined[[#Headers],[Gameweek 15]],FPL_Fixtures_Extract[#Headers],0)),LEN(INDEX(FPL_Fixtures_Extract[],MATCH($A408,FPL_Fixtures_Extract[[Player]:[Player]],0),MATCH(FPL_Combined[[#Headers],[Gameweek 15]],FPL_Fixtures_Extract[#Headers],0)))-4),Team_Key[[Full Name]:[Full Name]],0))&amp;RIGHT(INDEX(FPL_Fixtures_Extract[],MATCH($A408,FPL_Fixtures_Extract[[Player]:[Player]],0),MATCH(FPL_Combined[[#Headers],[Gameweek 15]],FPL_Fixtures_Extract[#Headers],0)),3))</f>
        <v>CRY(H) 1-1</v>
      </c>
      <c r="Q408" t="str">
        <f ca="1">IF(RIGHT(FPL_Combined[[#Headers],[Gameweek 16]],2)&lt;$B$622,INDEX(FPL_Results_Extract[Gameweek 16],MATCH($A408,FPL_Results_Extract[[Player]:[Player]],0)),INDEX(Team_Key[[Abbreviation]:[Abbreviation]],MATCH(LEFT(INDEX(FPL_Fixtures_Extract[],MATCH($A408,FPL_Fixtures_Extract[[Player]:[Player]],0),MATCH(FPL_Combined[[#Headers],[Gameweek 16]],FPL_Fixtures_Extract[#Headers],0)),LEN(INDEX(FPL_Fixtures_Extract[],MATCH($A408,FPL_Fixtures_Extract[[Player]:[Player]],0),MATCH(FPL_Combined[[#Headers],[Gameweek 16]],FPL_Fixtures_Extract[#Headers],0)))-4),Team_Key[[Full Name]:[Full Name]],0))&amp;RIGHT(INDEX(FPL_Fixtures_Extract[],MATCH($A408,FPL_Fixtures_Extract[[Player]:[Player]],0),MATCH(FPL_Combined[[#Headers],[Gameweek 16]],FPL_Fixtures_Extract[#Headers],0)),3))</f>
        <v>NOR(A) 1-1</v>
      </c>
      <c r="R408" t="str">
        <f ca="1">IF(RIGHT(FPL_Combined[[#Headers],[Gameweek 17]],2)&lt;$B$622,INDEX(FPL_Results_Extract[Gameweek 17],MATCH($A408,FPL_Results_Extract[[Player]:[Player]],0)),INDEX(Team_Key[[Abbreviation]:[Abbreviation]],MATCH(LEFT(INDEX(FPL_Fixtures_Extract[],MATCH($A408,FPL_Fixtures_Extract[[Player]:[Player]],0),MATCH(FPL_Combined[[#Headers],[Gameweek 17]],FPL_Fixtures_Extract[#Headers],0)),LEN(INDEX(FPL_Fixtures_Extract[],MATCH($A408,FPL_Fixtures_Extract[[Player]:[Player]],0),MATCH(FPL_Combined[[#Headers],[Gameweek 17]],FPL_Fixtures_Extract[#Headers],0)))-4),Team_Key[[Full Name]:[Full Name]],0))&amp;RIGHT(INDEX(FPL_Fixtures_Extract[],MATCH($A408,FPL_Fixtures_Extract[[Player]:[Player]],0),MATCH(FPL_Combined[[#Headers],[Gameweek 17]],FPL_Fixtures_Extract[#Headers],0)),3))</f>
        <v>LEI(H) 2-3</v>
      </c>
      <c r="S408" t="str">
        <f ca="1">IF(RIGHT(FPL_Combined[[#Headers],[Gameweek 18]],2)&lt;$B$622,INDEX(FPL_Results_Extract[Gameweek 18],MATCH($A408,FPL_Results_Extract[[Player]:[Player]],0)),INDEX(Team_Key[[Abbreviation]:[Abbreviation]],MATCH(LEFT(INDEX(FPL_Fixtures_Extract[],MATCH($A408,FPL_Fixtures_Extract[[Player]:[Player]],0),MATCH(FPL_Combined[[#Headers],[Gameweek 18]],FPL_Fixtures_Extract[#Headers],0)),LEN(INDEX(FPL_Fixtures_Extract[],MATCH($A408,FPL_Fixtures_Extract[[Player]:[Player]],0),MATCH(FPL_Combined[[#Headers],[Gameweek 18]],FPL_Fixtures_Extract[#Headers],0)))-4),Team_Key[[Full Name]:[Full Name]],0))&amp;RIGHT(INDEX(FPL_Fixtures_Extract[],MATCH($A408,FPL_Fixtures_Extract[[Player]:[Player]],0),MATCH(FPL_Combined[[#Headers],[Gameweek 18]],FPL_Fixtures_Extract[#Headers],0)),3))</f>
        <v>NEW(A) 1-0</v>
      </c>
      <c r="T408" t="str">
        <f ca="1">IF(RIGHT(FPL_Combined[[#Headers],[Gameweek 19]],2)&lt;$B$622,INDEX(FPL_Results_Extract[Gameweek 19],MATCH($A408,FPL_Results_Extract[[Player]:[Player]],0)),INDEX(Team_Key[[Abbreviation]:[Abbreviation]],MATCH(LEFT(INDEX(FPL_Fixtures_Extract[],MATCH($A408,FPL_Fixtures_Extract[[Player]:[Player]],0),MATCH(FPL_Combined[[#Headers],[Gameweek 19]],FPL_Fixtures_Extract[#Headers],0)),LEN(INDEX(FPL_Fixtures_Extract[],MATCH($A408,FPL_Fixtures_Extract[[Player]:[Player]],0),MATCH(FPL_Combined[[#Headers],[Gameweek 19]],FPL_Fixtures_Extract[#Headers],0)))-4),Team_Key[[Full Name]:[Full Name]],0))&amp;RIGHT(INDEX(FPL_Fixtures_Extract[],MATCH($A408,FPL_Fixtures_Extract[[Player]:[Player]],0),MATCH(FPL_Combined[[#Headers],[Gameweek 19]],FPL_Fixtures_Extract[#Headers],0)),3))</f>
        <v>STK(H) 3-4</v>
      </c>
      <c r="U408" t="str">
        <f ca="1">IF(RIGHT(FPL_Combined[[#Headers],[Gameweek 20]],2)&lt;$B$622,INDEX(FPL_Results_Extract[Gameweek 20],MATCH($A408,FPL_Results_Extract[[Player]:[Player]],0)),INDEX(Team_Key[[Abbreviation]:[Abbreviation]],MATCH(LEFT(INDEX(FPL_Fixtures_Extract[],MATCH($A408,FPL_Fixtures_Extract[[Player]:[Player]],0),MATCH(FPL_Combined[[#Headers],[Gameweek 20]],FPL_Fixtures_Extract[#Headers],0)),LEN(INDEX(FPL_Fixtures_Extract[],MATCH($A408,FPL_Fixtures_Extract[[Player]:[Player]],0),MATCH(FPL_Combined[[#Headers],[Gameweek 20]],FPL_Fixtures_Extract[#Headers],0)))-4),Team_Key[[Full Name]:[Full Name]],0))&amp;RIGHT(INDEX(FPL_Fixtures_Extract[],MATCH($A408,FPL_Fixtures_Extract[[Player]:[Player]],0),MATCH(FPL_Combined[[#Headers],[Gameweek 20]],FPL_Fixtures_Extract[#Headers],0)),3))</f>
        <v>TOT(H) 1-1</v>
      </c>
      <c r="V408" t="str">
        <f ca="1">IF(RIGHT(FPL_Combined[[#Headers],[Gameweek 21]],2)&lt;$B$622,INDEX(FPL_Results_Extract[Gameweek 21],MATCH($A408,FPL_Results_Extract[[Player]:[Player]],0)),INDEX(Team_Key[[Abbreviation]:[Abbreviation]],MATCH(LEFT(INDEX(FPL_Fixtures_Extract[],MATCH($A408,FPL_Fixtures_Extract[[Player]:[Player]],0),MATCH(FPL_Combined[[#Headers],[Gameweek 21]],FPL_Fixtures_Extract[#Headers],0)),LEN(INDEX(FPL_Fixtures_Extract[],MATCH($A408,FPL_Fixtures_Extract[[Player]:[Player]],0),MATCH(FPL_Combined[[#Headers],[Gameweek 21]],FPL_Fixtures_Extract[#Headers],0)))-4),Team_Key[[Full Name]:[Full Name]],0))&amp;RIGHT(INDEX(FPL_Fixtures_Extract[],MATCH($A408,FPL_Fixtures_Extract[[Player]:[Player]],0),MATCH(FPL_Combined[[#Headers],[Gameweek 21]],FPL_Fixtures_Extract[#Headers],0)),3))</f>
        <v>MCI(A) 0-0</v>
      </c>
      <c r="W408" t="str">
        <f ca="1">IF(RIGHT(FPL_Combined[[#Headers],[Gameweek 22]],2)&lt;$B$622,INDEX(FPL_Results_Extract[Gameweek 22],MATCH($A408,FPL_Results_Extract[[Player]:[Player]],0)),INDEX(Team_Key[[Abbreviation]:[Abbreviation]],MATCH(LEFT(INDEX(FPL_Fixtures_Extract[],MATCH($A408,FPL_Fixtures_Extract[[Player]:[Player]],0),MATCH(FPL_Combined[[#Headers],[Gameweek 22]],FPL_Fixtures_Extract[#Headers],0)),LEN(INDEX(FPL_Fixtures_Extract[],MATCH($A408,FPL_Fixtures_Extract[[Player]:[Player]],0),MATCH(FPL_Combined[[#Headers],[Gameweek 22]],FPL_Fixtures_Extract[#Headers],0)))-4),Team_Key[[Full Name]:[Full Name]],0))&amp;RIGHT(INDEX(FPL_Fixtures_Extract[],MATCH($A408,FPL_Fixtures_Extract[[Player]:[Player]],0),MATCH(FPL_Combined[[#Headers],[Gameweek 22]],FPL_Fixtures_Extract[#Headers],0)),3))</f>
        <v>CHE(A) 3-3</v>
      </c>
      <c r="X408" t="str">
        <f ca="1">IF(RIGHT(FPL_Combined[[#Headers],[Gameweek 23]],2)&lt;$B$622,INDEX(FPL_Results_Extract[Gameweek 23],MATCH($A408,FPL_Results_Extract[[Player]:[Player]],0)),INDEX(Team_Key[[Abbreviation]:[Abbreviation]],MATCH(LEFT(INDEX(FPL_Fixtures_Extract[],MATCH($A408,FPL_Fixtures_Extract[[Player]:[Player]],0),MATCH(FPL_Combined[[#Headers],[Gameweek 23]],FPL_Fixtures_Extract[#Headers],0)),LEN(INDEX(FPL_Fixtures_Extract[],MATCH($A408,FPL_Fixtures_Extract[[Player]:[Player]],0),MATCH(FPL_Combined[[#Headers],[Gameweek 23]],FPL_Fixtures_Extract[#Headers],0)))-4),Team_Key[[Full Name]:[Full Name]],0))&amp;RIGHT(INDEX(FPL_Fixtures_Extract[],MATCH($A408,FPL_Fixtures_Extract[[Player]:[Player]],0),MATCH(FPL_Combined[[#Headers],[Gameweek 23]],FPL_Fixtures_Extract[#Headers],0)),3))</f>
        <v>LIV(H) 4-5</v>
      </c>
      <c r="Y408" t="str">
        <f ca="1">IF(RIGHT(FPL_Combined[[#Headers],[Gameweek 24]],2)&lt;$B$622,INDEX(FPL_Results_Extract[Team],MATCH($A408,FPL_Results_Extract[[Player]:[Player]],0)),INDEX(Team_Key[[Abbreviation]:[Abbreviation]],MATCH(LEFT(INDEX(FPL_Fixtures_Extract[],MATCH($A408,FPL_Fixtures_Extract[[Player]:[Player]],0),MATCH(FPL_Combined[[#Headers],[Gameweek 24]],FPL_Fixtures_Extract[#Headers],0)),LEN(INDEX(FPL_Fixtures_Extract[],MATCH($A408,FPL_Fixtures_Extract[[Player]:[Player]],0),MATCH(FPL_Combined[[#Headers],[Gameweek 24]],FPL_Fixtures_Extract[#Headers],0)))-4),Team_Key[[Full Name]:[Full Name]],0))&amp;RIGHT(INDEX(FPL_Fixtures_Extract[],MATCH($A408,FPL_Fixtures_Extract[[Player]:[Player]],0),MATCH(FPL_Combined[[#Headers],[Gameweek 24]],FPL_Fixtures_Extract[#Headers],0)),3))</f>
        <v>NOR</v>
      </c>
      <c r="Z408" t="str">
        <f ca="1">IF(RIGHT(FPL_Combined[[#Headers],[Gameweek 25]],2)&lt;$B$622,INDEX(FPL_Results_Extract[Player],MATCH($A408,FPL_Results_Extract[[Player]:[Player]],0)),INDEX(Team_Key[[Abbreviation]:[Abbreviation]],MATCH(LEFT(INDEX(FPL_Fixtures_Extract[],MATCH($A408,FPL_Fixtures_Extract[[Player]:[Player]],0),MATCH(FPL_Combined[[#Headers],[Gameweek 25]],FPL_Fixtures_Extract[#Headers],0)),LEN(INDEX(FPL_Fixtures_Extract[],MATCH($A408,FPL_Fixtures_Extract[[Player]:[Player]],0),MATCH(FPL_Combined[[#Headers],[Gameweek 25]],FPL_Fixtures_Extract[#Headers],0)))-4),Team_Key[[Full Name]:[Full Name]],0))&amp;RIGHT(INDEX(FPL_Fixtures_Extract[],MATCH($A408,FPL_Fixtures_Extract[[Player]:[Player]],0),MATCH(FPL_Combined[[#Headers],[Gameweek 25]],FPL_Fixtures_Extract[#Headers],0)),3))</f>
        <v>Naismith</v>
      </c>
      <c r="AA408" t="str">
        <f ca="1">IF(RIGHT(FPL_Combined[[#Headers],[Gameweek 26]],2)&lt;$B$622,INDEX(FPL_Results_Extract[Gameweek 01],MATCH($A408,FPL_Results_Extract[[Player]:[Player]],0)),INDEX(Team_Key[[Abbreviation]:[Abbreviation]],MATCH(LEFT(INDEX(FPL_Fixtures_Extract[],MATCH($A408,FPL_Fixtures_Extract[[Player]:[Player]],0),MATCH(FPL_Combined[[#Headers],[Gameweek 26]],FPL_Fixtures_Extract[#Headers],0)),LEN(INDEX(FPL_Fixtures_Extract[],MATCH($A408,FPL_Fixtures_Extract[[Player]:[Player]],0),MATCH(FPL_Combined[[#Headers],[Gameweek 26]],FPL_Fixtures_Extract[#Headers],0)))-4),Team_Key[[Full Name]:[Full Name]],0))&amp;RIGHT(INDEX(FPL_Fixtures_Extract[],MATCH($A408,FPL_Fixtures_Extract[[Player]:[Player]],0),MATCH(FPL_Combined[[#Headers],[Gameweek 26]],FPL_Fixtures_Extract[#Headers],0)),3))</f>
        <v>WAT(H) 2-2</v>
      </c>
      <c r="AB408" t="str">
        <f ca="1">IF(RIGHT(FPL_Combined[[#Headers],[Gameweek 27]],2)&lt;$B$622,INDEX(FPL_Results_Extract[Gameweek 02],MATCH($A408,FPL_Results_Extract[[Player]:[Player]],0)),INDEX(Team_Key[[Abbreviation]:[Abbreviation]],MATCH(LEFT(INDEX(FPL_Fixtures_Extract[],MATCH($A408,FPL_Fixtures_Extract[[Player]:[Player]],0),MATCH(FPL_Combined[[#Headers],[Gameweek 27]],FPL_Fixtures_Extract[#Headers],0)),LEN(INDEX(FPL_Fixtures_Extract[],MATCH($A408,FPL_Fixtures_Extract[[Player]:[Player]],0),MATCH(FPL_Combined[[#Headers],[Gameweek 27]],FPL_Fixtures_Extract[#Headers],0)))-4),Team_Key[[Full Name]:[Full Name]],0))&amp;RIGHT(INDEX(FPL_Fixtures_Extract[],MATCH($A408,FPL_Fixtures_Extract[[Player]:[Player]],0),MATCH(FPL_Combined[[#Headers],[Gameweek 27]],FPL_Fixtures_Extract[#Headers],0)),3))</f>
        <v>SOU(A) 3-0</v>
      </c>
      <c r="AC408" t="str">
        <f ca="1">IF(RIGHT(FPL_Combined[[#Headers],[Gameweek 28]],2)&lt;$B$622,INDEX(FPL_Results_Extract[Gameweek 03],MATCH($A408,FPL_Results_Extract[[Player]:[Player]],0)),INDEX(Team_Key[[Abbreviation]:[Abbreviation]],MATCH(LEFT(INDEX(FPL_Fixtures_Extract[],MATCH($A408,FPL_Fixtures_Extract[[Player]:[Player]],0),MATCH(FPL_Combined[[#Headers],[Gameweek 28]],FPL_Fixtures_Extract[#Headers],0)),LEN(INDEX(FPL_Fixtures_Extract[],MATCH($A408,FPL_Fixtures_Extract[[Player]:[Player]],0),MATCH(FPL_Combined[[#Headers],[Gameweek 28]],FPL_Fixtures_Extract[#Headers],0)))-4),Team_Key[[Full Name]:[Full Name]],0))&amp;RIGHT(INDEX(FPL_Fixtures_Extract[],MATCH($A408,FPL_Fixtures_Extract[[Player]:[Player]],0),MATCH(FPL_Combined[[#Headers],[Gameweek 28]],FPL_Fixtures_Extract[#Headers],0)),3))</f>
        <v>MCI(H) 0-2</v>
      </c>
      <c r="AD408" t="str">
        <f ca="1">IF(RIGHT(FPL_Combined[[#Headers],[Gameweek 29]],2)&lt;$B$622,INDEX(FPL_Results_Extract[Gameweek 04],MATCH($A408,FPL_Results_Extract[[Player]:[Player]],0)),INDEX(Team_Key[[Abbreviation]:[Abbreviation]],MATCH(LEFT(INDEX(FPL_Fixtures_Extract[],MATCH($A408,FPL_Fixtures_Extract[[Player]:[Player]],0),MATCH(FPL_Combined[[#Headers],[Gameweek 29]],FPL_Fixtures_Extract[#Headers],0)),LEN(INDEX(FPL_Fixtures_Extract[],MATCH($A408,FPL_Fixtures_Extract[[Player]:[Player]],0),MATCH(FPL_Combined[[#Headers],[Gameweek 29]],FPL_Fixtures_Extract[#Headers],0)))-4),Team_Key[[Full Name]:[Full Name]],0))&amp;RIGHT(INDEX(FPL_Fixtures_Extract[],MATCH($A408,FPL_Fixtures_Extract[[Player]:[Player]],0),MATCH(FPL_Combined[[#Headers],[Gameweek 29]],FPL_Fixtures_Extract[#Headers],0)),3))</f>
        <v>SWA(A)</v>
      </c>
      <c r="AE408" t="str">
        <f ca="1">IF(RIGHT(FPL_Combined[[#Headers],[Gameweek 30]],2)&lt;$B$622,INDEX(FPL_Results_Extract[Gameweek 05],MATCH($A408,FPL_Results_Extract[[Player]:[Player]],0)),INDEX(Team_Key[[Abbreviation]:[Abbreviation]],MATCH(LEFT(INDEX(FPL_Fixtures_Extract[],MATCH($A408,FPL_Fixtures_Extract[[Player]:[Player]],0),MATCH(FPL_Combined[[#Headers],[Gameweek 30]],FPL_Fixtures_Extract[#Headers],0)),LEN(INDEX(FPL_Fixtures_Extract[],MATCH($A408,FPL_Fixtures_Extract[[Player]:[Player]],0),MATCH(FPL_Combined[[#Headers],[Gameweek 30]],FPL_Fixtures_Extract[#Headers],0)))-4),Team_Key[[Full Name]:[Full Name]],0))&amp;RIGHT(INDEX(FPL_Fixtures_Extract[],MATCH($A408,FPL_Fixtures_Extract[[Player]:[Player]],0),MATCH(FPL_Combined[[#Headers],[Gameweek 30]],FPL_Fixtures_Extract[#Headers],0)),3))</f>
        <v>MCI(H)</v>
      </c>
      <c r="AF408" t="str">
        <f ca="1">IF(RIGHT(FPL_Combined[[#Headers],[Gameweek 31]],2)&lt;$B$622,INDEX(FPL_Results_Extract[Gameweek 06],MATCH($A408,FPL_Results_Extract[[Player]:[Player]],0)),INDEX(Team_Key[[Abbreviation]:[Abbreviation]],MATCH(LEFT(INDEX(FPL_Fixtures_Extract[],MATCH($A408,FPL_Fixtures_Extract[[Player]:[Player]],0),MATCH(FPL_Combined[[#Headers],[Gameweek 31]],FPL_Fixtures_Extract[#Headers],0)),LEN(INDEX(FPL_Fixtures_Extract[],MATCH($A408,FPL_Fixtures_Extract[[Player]:[Player]],0),MATCH(FPL_Combined[[#Headers],[Gameweek 31]],FPL_Fixtures_Extract[#Headers],0)))-4),Team_Key[[Full Name]:[Full Name]],0))&amp;RIGHT(INDEX(FPL_Fixtures_Extract[],MATCH($A408,FPL_Fixtures_Extract[[Player]:[Player]],0),MATCH(FPL_Combined[[#Headers],[Gameweek 31]],FPL_Fixtures_Extract[#Headers],0)),3))</f>
        <v>WBA(A)</v>
      </c>
      <c r="AG408" t="str">
        <f ca="1">IF(RIGHT(FPL_Combined[[#Headers],[Gameweek 32]],2)&lt;$B$622,INDEX(FPL_Results_Extract[Gameweek 07],MATCH($A408,FPL_Results_Extract[[Player]:[Player]],0)),INDEX(Team_Key[[Abbreviation]:[Abbreviation]],MATCH(LEFT(INDEX(FPL_Fixtures_Extract[],MATCH($A408,FPL_Fixtures_Extract[[Player]:[Player]],0),MATCH(FPL_Combined[[#Headers],[Gameweek 32]],FPL_Fixtures_Extract[#Headers],0)),LEN(INDEX(FPL_Fixtures_Extract[],MATCH($A408,FPL_Fixtures_Extract[[Player]:[Player]],0),MATCH(FPL_Combined[[#Headers],[Gameweek 32]],FPL_Fixtures_Extract[#Headers],0)))-4),Team_Key[[Full Name]:[Full Name]],0))&amp;RIGHT(INDEX(FPL_Fixtures_Extract[],MATCH($A408,FPL_Fixtures_Extract[[Player]:[Player]],0),MATCH(FPL_Combined[[#Headers],[Gameweek 32]],FPL_Fixtures_Extract[#Headers],0)),3))</f>
        <v>NEW(H)</v>
      </c>
      <c r="AH408" t="str">
        <f ca="1">IF(RIGHT(FPL_Combined[[#Headers],[Gameweek 33]],2)&lt;$B$622,INDEX(FPL_Results_Extract[Gameweek 08],MATCH($A408,FPL_Results_Extract[[Player]:[Player]],0)),INDEX(Team_Key[[Abbreviation]:[Abbreviation]],MATCH(LEFT(INDEX(FPL_Fixtures_Extract[],MATCH($A408,FPL_Fixtures_Extract[[Player]:[Player]],0),MATCH(FPL_Combined[[#Headers],[Gameweek 33]],FPL_Fixtures_Extract[#Headers],0)),LEN(INDEX(FPL_Fixtures_Extract[],MATCH($A408,FPL_Fixtures_Extract[[Player]:[Player]],0),MATCH(FPL_Combined[[#Headers],[Gameweek 33]],FPL_Fixtures_Extract[#Headers],0)))-4),Team_Key[[Full Name]:[Full Name]],0))&amp;RIGHT(INDEX(FPL_Fixtures_Extract[],MATCH($A408,FPL_Fixtures_Extract[[Player]:[Player]],0),MATCH(FPL_Combined[[#Headers],[Gameweek 33]],FPL_Fixtures_Extract[#Headers],0)),3))</f>
        <v>CRY(A)</v>
      </c>
      <c r="AI408" t="str">
        <f ca="1">IF(RIGHT(FPL_Combined[[#Headers],[Gameweek 34]],2)&lt;$B$622,INDEX(FPL_Results_Extract[Gameweek 09],MATCH($A408,FPL_Results_Extract[[Player]:[Player]],0)),INDEX(Team_Key[[Abbreviation]:[Abbreviation]],MATCH(LEFT(INDEX(FPL_Fixtures_Extract[],MATCH($A408,FPL_Fixtures_Extract[[Player]:[Player]],0),MATCH(FPL_Combined[[#Headers],[Gameweek 34]],FPL_Fixtures_Extract[#Headers],0)),LEN(INDEX(FPL_Fixtures_Extract[],MATCH($A408,FPL_Fixtures_Extract[[Player]:[Player]],0),MATCH(FPL_Combined[[#Headers],[Gameweek 34]],FPL_Fixtures_Extract[#Headers],0)))-4),Team_Key[[Full Name]:[Full Name]],0))&amp;RIGHT(INDEX(FPL_Fixtures_Extract[],MATCH($A408,FPL_Fixtures_Extract[[Player]:[Player]],0),MATCH(FPL_Combined[[#Headers],[Gameweek 34]],FPL_Fixtures_Extract[#Headers],0)),3))</f>
        <v>SUN(H)</v>
      </c>
      <c r="AJ408" t="str">
        <f ca="1">IF(RIGHT(FPL_Combined[[#Headers],[Gameweek 35]],2)&lt;$B$622,INDEX(FPL_Results_Extract[Gameweek 10],MATCH($A408,FPL_Results_Extract[[Player]:[Player]],0)),INDEX(Team_Key[[Abbreviation]:[Abbreviation]],MATCH(LEFT(INDEX(FPL_Fixtures_Extract[],MATCH($A408,FPL_Fixtures_Extract[[Player]:[Player]],0),MATCH(FPL_Combined[[#Headers],[Gameweek 35]],FPL_Fixtures_Extract[#Headers],0)),LEN(INDEX(FPL_Fixtures_Extract[],MATCH($A408,FPL_Fixtures_Extract[[Player]:[Player]],0),MATCH(FPL_Combined[[#Headers],[Gameweek 35]],FPL_Fixtures_Extract[#Headers],0)))-4),Team_Key[[Full Name]:[Full Name]],0))&amp;RIGHT(INDEX(FPL_Fixtures_Extract[],MATCH($A408,FPL_Fixtures_Extract[[Player]:[Player]],0),MATCH(FPL_Combined[[#Headers],[Gameweek 35]],FPL_Fixtures_Extract[#Headers],0)),3))</f>
        <v>WAT(H)</v>
      </c>
      <c r="AK408" t="str">
        <f ca="1">IF(RIGHT(FPL_Combined[[#Headers],[Gameweek 36]],2)&lt;$B$622,INDEX(FPL_Results_Extract[Gameweek 11],MATCH($A408,FPL_Results_Extract[[Player]:[Player]],0)),INDEX(Team_Key[[Abbreviation]:[Abbreviation]],MATCH(LEFT(INDEX(FPL_Fixtures_Extract[],MATCH($A408,FPL_Fixtures_Extract[[Player]:[Player]],0),MATCH(FPL_Combined[[#Headers],[Gameweek 36]],FPL_Fixtures_Extract[#Headers],0)),LEN(INDEX(FPL_Fixtures_Extract[],MATCH($A408,FPL_Fixtures_Extract[[Player]:[Player]],0),MATCH(FPL_Combined[[#Headers],[Gameweek 36]],FPL_Fixtures_Extract[#Headers],0)))-4),Team_Key[[Full Name]:[Full Name]],0))&amp;RIGHT(INDEX(FPL_Fixtures_Extract[],MATCH($A408,FPL_Fixtures_Extract[[Player]:[Player]],0),MATCH(FPL_Combined[[#Headers],[Gameweek 36]],FPL_Fixtures_Extract[#Headers],0)),3))</f>
        <v>ARS(A)</v>
      </c>
      <c r="AL408" t="str">
        <f ca="1">IF(RIGHT(FPL_Combined[[#Headers],[Gameweek 37]],2)&lt;$B$622,INDEX(FPL_Results_Extract[Gameweek 12],MATCH($A408,FPL_Results_Extract[[Player]:[Player]],0)),INDEX(Team_Key[[Abbreviation]:[Abbreviation]],MATCH(LEFT(INDEX(FPL_Fixtures_Extract[],MATCH($A408,FPL_Fixtures_Extract[[Player]:[Player]],0),MATCH(FPL_Combined[[#Headers],[Gameweek 37]],FPL_Fixtures_Extract[#Headers],0)),LEN(INDEX(FPL_Fixtures_Extract[],MATCH($A408,FPL_Fixtures_Extract[[Player]:[Player]],0),MATCH(FPL_Combined[[#Headers],[Gameweek 37]],FPL_Fixtures_Extract[#Headers],0)))-4),Team_Key[[Full Name]:[Full Name]],0))&amp;RIGHT(INDEX(FPL_Fixtures_Extract[],MATCH($A408,FPL_Fixtures_Extract[[Player]:[Player]],0),MATCH(FPL_Combined[[#Headers],[Gameweek 37]],FPL_Fixtures_Extract[#Headers],0)),3))</f>
        <v>MUN(H)</v>
      </c>
      <c r="AM408" t="str">
        <f ca="1">IF(RIGHT(FPL_Combined[[#Headers],[Gameweek 38]],2)&lt;$B$622,INDEX(FPL_Results_Extract[Gameweek 13],MATCH($A408,FPL_Results_Extract[[Player]:[Player]],0)),INDEX(Team_Key[[Abbreviation]:[Abbreviation]],MATCH(LEFT(INDEX(FPL_Fixtures_Extract[],MATCH($A408,FPL_Fixtures_Extract[[Player]:[Player]],0),MATCH(FPL_Combined[[#Headers],[Gameweek 38]],FPL_Fixtures_Extract[#Headers],0)),LEN(INDEX(FPL_Fixtures_Extract[],MATCH($A408,FPL_Fixtures_Extract[[Player]:[Player]],0),MATCH(FPL_Combined[[#Headers],[Gameweek 38]],FPL_Fixtures_Extract[#Headers],0)))-4),Team_Key[[Full Name]:[Full Name]],0))&amp;RIGHT(INDEX(FPL_Fixtures_Extract[],MATCH($A408,FPL_Fixtures_Extract[[Player]:[Player]],0),MATCH(FPL_Combined[[#Headers],[Gameweek 38]],FPL_Fixtures_Extract[#Headers],0)),3))</f>
        <v>EVE(A)</v>
      </c>
    </row>
    <row r="409" spans="1:39" x14ac:dyDescent="0.45">
      <c r="A409" t="s">
        <v>651</v>
      </c>
      <c r="B409" t="str">
        <f ca="1">IF(RIGHT(FPL_Combined[[#Headers],[Gameweek 01]],2)&lt;$B$622,INDEX(FPL_Results_Extract[Gameweek 01],MATCH($A409,FPL_Results_Extract[[Player]:[Player]],0)),INDEX(Team_Key[[Abbreviation]:[Abbreviation]],MATCH(LEFT(INDEX(FPL_Fixtures_Extract[],MATCH($A409,FPL_Fixtures_Extract[[Player]:[Player]],0),MATCH(FPL_Combined[[#Headers],[Gameweek 01]],FPL_Fixtures_Extract[#Headers],0)),LEN(INDEX(FPL_Fixtures_Extract[],MATCH($A409,FPL_Fixtures_Extract[[Player]:[Player]],0),MATCH(FPL_Combined[[#Headers],[Gameweek 01]],FPL_Fixtures_Extract[#Headers],0)))-4),Team_Key[[Full Name]:[Full Name]],0))&amp;RIGHT(INDEX(FPL_Fixtures_Extract[],MATCH($A409,FPL_Fixtures_Extract[[Player]:[Player]],0),MATCH(FPL_Combined[[#Headers],[Gameweek 01]],FPL_Fixtures_Extract[#Headers],0)),3))</f>
        <v>WBA(A) 3-0</v>
      </c>
      <c r="C409" t="str">
        <f ca="1">IF(RIGHT(FPL_Combined[[#Headers],[Gameweek 02]],2)&lt;$B$622,INDEX(FPL_Results_Extract[Gameweek 02],MATCH($A409,FPL_Results_Extract[[Player]:[Player]],0)),INDEX(Team_Key[[Abbreviation]:[Abbreviation]],MATCH(LEFT(INDEX(FPL_Fixtures_Extract[],MATCH($A409,FPL_Fixtures_Extract[[Player]:[Player]],0),MATCH(FPL_Combined[[#Headers],[Gameweek 02]],FPL_Fixtures_Extract[#Headers],0)),LEN(INDEX(FPL_Fixtures_Extract[],MATCH($A409,FPL_Fixtures_Extract[[Player]:[Player]],0),MATCH(FPL_Combined[[#Headers],[Gameweek 02]],FPL_Fixtures_Extract[#Headers],0)))-4),Team_Key[[Full Name]:[Full Name]],0))&amp;RIGHT(INDEX(FPL_Fixtures_Extract[],MATCH($A409,FPL_Fixtures_Extract[[Player]:[Player]],0),MATCH(FPL_Combined[[#Headers],[Gameweek 02]],FPL_Fixtures_Extract[#Headers],0)),3))</f>
        <v>CHE(H) 3-0</v>
      </c>
      <c r="D409" t="str">
        <f ca="1">IF(RIGHT(FPL_Combined[[#Headers],[Gameweek 03]],2)&lt;$B$622,INDEX(FPL_Results_Extract[Gameweek 03],MATCH($A409,FPL_Results_Extract[[Player]:[Player]],0)),INDEX(Team_Key[[Abbreviation]:[Abbreviation]],MATCH(LEFT(INDEX(FPL_Fixtures_Extract[],MATCH($A409,FPL_Fixtures_Extract[[Player]:[Player]],0),MATCH(FPL_Combined[[#Headers],[Gameweek 03]],FPL_Fixtures_Extract[#Headers],0)),LEN(INDEX(FPL_Fixtures_Extract[],MATCH($A409,FPL_Fixtures_Extract[[Player]:[Player]],0),MATCH(FPL_Combined[[#Headers],[Gameweek 03]],FPL_Fixtures_Extract[#Headers],0)))-4),Team_Key[[Full Name]:[Full Name]],0))&amp;RIGHT(INDEX(FPL_Fixtures_Extract[],MATCH($A409,FPL_Fixtures_Extract[[Player]:[Player]],0),MATCH(FPL_Combined[[#Headers],[Gameweek 03]],FPL_Fixtures_Extract[#Headers],0)),3))</f>
        <v>EVE(A) 2-0</v>
      </c>
      <c r="E409" t="str">
        <f ca="1">IF(RIGHT(FPL_Combined[[#Headers],[Gameweek 04]],2)&lt;$B$622,INDEX(FPL_Results_Extract[Gameweek 04],MATCH($A409,FPL_Results_Extract[[Player]:[Player]],0)),INDEX(Team_Key[[Abbreviation]:[Abbreviation]],MATCH(LEFT(INDEX(FPL_Fixtures_Extract[],MATCH($A409,FPL_Fixtures_Extract[[Player]:[Player]],0),MATCH(FPL_Combined[[#Headers],[Gameweek 04]],FPL_Fixtures_Extract[#Headers],0)),LEN(INDEX(FPL_Fixtures_Extract[],MATCH($A409,FPL_Fixtures_Extract[[Player]:[Player]],0),MATCH(FPL_Combined[[#Headers],[Gameweek 04]],FPL_Fixtures_Extract[#Headers],0)))-4),Team_Key[[Full Name]:[Full Name]],0))&amp;RIGHT(INDEX(FPL_Fixtures_Extract[],MATCH($A409,FPL_Fixtures_Extract[[Player]:[Player]],0),MATCH(FPL_Combined[[#Headers],[Gameweek 04]],FPL_Fixtures_Extract[#Headers],0)),3))</f>
        <v>WAT(H) 2-0</v>
      </c>
      <c r="F409" t="str">
        <f ca="1">IF(RIGHT(FPL_Combined[[#Headers],[Gameweek 05]],2)&lt;$B$622,INDEX(FPL_Results_Extract[Gameweek 05],MATCH($A409,FPL_Results_Extract[[Player]:[Player]],0)),INDEX(Team_Key[[Abbreviation]:[Abbreviation]],MATCH(LEFT(INDEX(FPL_Fixtures_Extract[],MATCH($A409,FPL_Fixtures_Extract[[Player]:[Player]],0),MATCH(FPL_Combined[[#Headers],[Gameweek 05]],FPL_Fixtures_Extract[#Headers],0)),LEN(INDEX(FPL_Fixtures_Extract[],MATCH($A409,FPL_Fixtures_Extract[[Player]:[Player]],0),MATCH(FPL_Combined[[#Headers],[Gameweek 05]],FPL_Fixtures_Extract[#Headers],0)))-4),Team_Key[[Full Name]:[Full Name]],0))&amp;RIGHT(INDEX(FPL_Fixtures_Extract[],MATCH($A409,FPL_Fixtures_Extract[[Player]:[Player]],0),MATCH(FPL_Combined[[#Headers],[Gameweek 05]],FPL_Fixtures_Extract[#Headers],0)),3))</f>
        <v>CRY(A) 1-0</v>
      </c>
      <c r="G409" t="str">
        <f ca="1">IF(RIGHT(FPL_Combined[[#Headers],[Gameweek 06]],2)&lt;$B$622,INDEX(FPL_Results_Extract[Gameweek 06],MATCH($A409,FPL_Results_Extract[[Player]:[Player]],0)),INDEX(Team_Key[[Abbreviation]:[Abbreviation]],MATCH(LEFT(INDEX(FPL_Fixtures_Extract[],MATCH($A409,FPL_Fixtures_Extract[[Player]:[Player]],0),MATCH(FPL_Combined[[#Headers],[Gameweek 06]],FPL_Fixtures_Extract[#Headers],0)),LEN(INDEX(FPL_Fixtures_Extract[],MATCH($A409,FPL_Fixtures_Extract[[Player]:[Player]],0),MATCH(FPL_Combined[[#Headers],[Gameweek 06]],FPL_Fixtures_Extract[#Headers],0)))-4),Team_Key[[Full Name]:[Full Name]],0))&amp;RIGHT(INDEX(FPL_Fixtures_Extract[],MATCH($A409,FPL_Fixtures_Extract[[Player]:[Player]],0),MATCH(FPL_Combined[[#Headers],[Gameweek 06]],FPL_Fixtures_Extract[#Headers],0)),3))</f>
        <v>WHU(H) 1-2</v>
      </c>
      <c r="H409" t="str">
        <f ca="1">IF(RIGHT(FPL_Combined[[#Headers],[Gameweek 07]],2)&lt;$B$622,INDEX(FPL_Results_Extract[Gameweek 07],MATCH($A409,FPL_Results_Extract[[Player]:[Player]],0)),INDEX(Team_Key[[Abbreviation]:[Abbreviation]],MATCH(LEFT(INDEX(FPL_Fixtures_Extract[],MATCH($A409,FPL_Fixtures_Extract[[Player]:[Player]],0),MATCH(FPL_Combined[[#Headers],[Gameweek 07]],FPL_Fixtures_Extract[#Headers],0)),LEN(INDEX(FPL_Fixtures_Extract[],MATCH($A409,FPL_Fixtures_Extract[[Player]:[Player]],0),MATCH(FPL_Combined[[#Headers],[Gameweek 07]],FPL_Fixtures_Extract[#Headers],0)))-4),Team_Key[[Full Name]:[Full Name]],0))&amp;RIGHT(INDEX(FPL_Fixtures_Extract[],MATCH($A409,FPL_Fixtures_Extract[[Player]:[Player]],0),MATCH(FPL_Combined[[#Headers],[Gameweek 07]],FPL_Fixtures_Extract[#Headers],0)),3))</f>
        <v>TOT(A) 1-4</v>
      </c>
      <c r="I409" t="str">
        <f ca="1">IF(RIGHT(FPL_Combined[[#Headers],[Gameweek 08]],2)&lt;$B$622,INDEX(FPL_Results_Extract[Gameweek 08],MATCH($A409,FPL_Results_Extract[[Player]:[Player]],0)),INDEX(Team_Key[[Abbreviation]:[Abbreviation]],MATCH(LEFT(INDEX(FPL_Fixtures_Extract[],MATCH($A409,FPL_Fixtures_Extract[[Player]:[Player]],0),MATCH(FPL_Combined[[#Headers],[Gameweek 08]],FPL_Fixtures_Extract[#Headers],0)),LEN(INDEX(FPL_Fixtures_Extract[],MATCH($A409,FPL_Fixtures_Extract[[Player]:[Player]],0),MATCH(FPL_Combined[[#Headers],[Gameweek 08]],FPL_Fixtures_Extract[#Headers],0)))-4),Team_Key[[Full Name]:[Full Name]],0))&amp;RIGHT(INDEX(FPL_Fixtures_Extract[],MATCH($A409,FPL_Fixtures_Extract[[Player]:[Player]],0),MATCH(FPL_Combined[[#Headers],[Gameweek 08]],FPL_Fixtures_Extract[#Headers],0)),3))</f>
        <v>NEW(H) 6-1</v>
      </c>
      <c r="J409" t="str">
        <f ca="1">IF(RIGHT(FPL_Combined[[#Headers],[Gameweek 09]],2)&lt;$B$622,INDEX(FPL_Results_Extract[Gameweek 09],MATCH($A409,FPL_Results_Extract[[Player]:[Player]],0)),INDEX(Team_Key[[Abbreviation]:[Abbreviation]],MATCH(LEFT(INDEX(FPL_Fixtures_Extract[],MATCH($A409,FPL_Fixtures_Extract[[Player]:[Player]],0),MATCH(FPL_Combined[[#Headers],[Gameweek 09]],FPL_Fixtures_Extract[#Headers],0)),LEN(INDEX(FPL_Fixtures_Extract[],MATCH($A409,FPL_Fixtures_Extract[[Player]:[Player]],0),MATCH(FPL_Combined[[#Headers],[Gameweek 09]],FPL_Fixtures_Extract[#Headers],0)))-4),Team_Key[[Full Name]:[Full Name]],0))&amp;RIGHT(INDEX(FPL_Fixtures_Extract[],MATCH($A409,FPL_Fixtures_Extract[[Player]:[Player]],0),MATCH(FPL_Combined[[#Headers],[Gameweek 09]],FPL_Fixtures_Extract[#Headers],0)),3))</f>
        <v>BOU(H) 5-1</v>
      </c>
      <c r="K409" t="str">
        <f ca="1">IF(RIGHT(FPL_Combined[[#Headers],[Gameweek 10]],2)&lt;$B$622,INDEX(FPL_Results_Extract[Gameweek 10],MATCH($A409,FPL_Results_Extract[[Player]:[Player]],0)),INDEX(Team_Key[[Abbreviation]:[Abbreviation]],MATCH(LEFT(INDEX(FPL_Fixtures_Extract[],MATCH($A409,FPL_Fixtures_Extract[[Player]:[Player]],0),MATCH(FPL_Combined[[#Headers],[Gameweek 10]],FPL_Fixtures_Extract[#Headers],0)),LEN(INDEX(FPL_Fixtures_Extract[],MATCH($A409,FPL_Fixtures_Extract[[Player]:[Player]],0),MATCH(FPL_Combined[[#Headers],[Gameweek 10]],FPL_Fixtures_Extract[#Headers],0)))-4),Team_Key[[Full Name]:[Full Name]],0))&amp;RIGHT(INDEX(FPL_Fixtures_Extract[],MATCH($A409,FPL_Fixtures_Extract[[Player]:[Player]],0),MATCH(FPL_Combined[[#Headers],[Gameweek 10]],FPL_Fixtures_Extract[#Headers],0)),3))</f>
        <v>MUN(A) 0-0</v>
      </c>
      <c r="L409" t="str">
        <f ca="1">IF(RIGHT(FPL_Combined[[#Headers],[Gameweek 11]],2)&lt;$B$622,INDEX(FPL_Results_Extract[Gameweek 11],MATCH($A409,FPL_Results_Extract[[Player]:[Player]],0)),INDEX(Team_Key[[Abbreviation]:[Abbreviation]],MATCH(LEFT(INDEX(FPL_Fixtures_Extract[],MATCH($A409,FPL_Fixtures_Extract[[Player]:[Player]],0),MATCH(FPL_Combined[[#Headers],[Gameweek 11]],FPL_Fixtures_Extract[#Headers],0)),LEN(INDEX(FPL_Fixtures_Extract[],MATCH($A409,FPL_Fixtures_Extract[[Player]:[Player]],0),MATCH(FPL_Combined[[#Headers],[Gameweek 11]],FPL_Fixtures_Extract[#Headers],0)))-4),Team_Key[[Full Name]:[Full Name]],0))&amp;RIGHT(INDEX(FPL_Fixtures_Extract[],MATCH($A409,FPL_Fixtures_Extract[[Player]:[Player]],0),MATCH(FPL_Combined[[#Headers],[Gameweek 11]],FPL_Fixtures_Extract[#Headers],0)),3))</f>
        <v>NOR(H) 2-1</v>
      </c>
      <c r="M409" t="str">
        <f ca="1">IF(RIGHT(FPL_Combined[[#Headers],[Gameweek 12]],2)&lt;$B$622,INDEX(FPL_Results_Extract[Gameweek 12],MATCH($A409,FPL_Results_Extract[[Player]:[Player]],0)),INDEX(Team_Key[[Abbreviation]:[Abbreviation]],MATCH(LEFT(INDEX(FPL_Fixtures_Extract[],MATCH($A409,FPL_Fixtures_Extract[[Player]:[Player]],0),MATCH(FPL_Combined[[#Headers],[Gameweek 12]],FPL_Fixtures_Extract[#Headers],0)),LEN(INDEX(FPL_Fixtures_Extract[],MATCH($A409,FPL_Fixtures_Extract[[Player]:[Player]],0),MATCH(FPL_Combined[[#Headers],[Gameweek 12]],FPL_Fixtures_Extract[#Headers],0)))-4),Team_Key[[Full Name]:[Full Name]],0))&amp;RIGHT(INDEX(FPL_Fixtures_Extract[],MATCH($A409,FPL_Fixtures_Extract[[Player]:[Player]],0),MATCH(FPL_Combined[[#Headers],[Gameweek 12]],FPL_Fixtures_Extract[#Headers],0)),3))</f>
        <v>AVL(A) 0-0</v>
      </c>
      <c r="N409" t="str">
        <f ca="1">IF(RIGHT(FPL_Combined[[#Headers],[Gameweek 13]],2)&lt;$B$622,INDEX(FPL_Results_Extract[Gameweek 13],MATCH($A409,FPL_Results_Extract[[Player]:[Player]],0)),INDEX(Team_Key[[Abbreviation]:[Abbreviation]],MATCH(LEFT(INDEX(FPL_Fixtures_Extract[],MATCH($A409,FPL_Fixtures_Extract[[Player]:[Player]],0),MATCH(FPL_Combined[[#Headers],[Gameweek 13]],FPL_Fixtures_Extract[#Headers],0)),LEN(INDEX(FPL_Fixtures_Extract[],MATCH($A409,FPL_Fixtures_Extract[[Player]:[Player]],0),MATCH(FPL_Combined[[#Headers],[Gameweek 13]],FPL_Fixtures_Extract[#Headers],0)))-4),Team_Key[[Full Name]:[Full Name]],0))&amp;RIGHT(INDEX(FPL_Fixtures_Extract[],MATCH($A409,FPL_Fixtures_Extract[[Player]:[Player]],0),MATCH(FPL_Combined[[#Headers],[Gameweek 13]],FPL_Fixtures_Extract[#Headers],0)),3))</f>
        <v>LIV(H) 1-4</v>
      </c>
      <c r="O409" t="str">
        <f ca="1">IF(RIGHT(FPL_Combined[[#Headers],[Gameweek 14]],2)&lt;$B$622,INDEX(FPL_Results_Extract[Gameweek 14],MATCH($A409,FPL_Results_Extract[[Player]:[Player]],0)),INDEX(Team_Key[[Abbreviation]:[Abbreviation]],MATCH(LEFT(INDEX(FPL_Fixtures_Extract[],MATCH($A409,FPL_Fixtures_Extract[[Player]:[Player]],0),MATCH(FPL_Combined[[#Headers],[Gameweek 14]],FPL_Fixtures_Extract[#Headers],0)),LEN(INDEX(FPL_Fixtures_Extract[],MATCH($A409,FPL_Fixtures_Extract[[Player]:[Player]],0),MATCH(FPL_Combined[[#Headers],[Gameweek 14]],FPL_Fixtures_Extract[#Headers],0)))-4),Team_Key[[Full Name]:[Full Name]],0))&amp;RIGHT(INDEX(FPL_Fixtures_Extract[],MATCH($A409,FPL_Fixtures_Extract[[Player]:[Player]],0),MATCH(FPL_Combined[[#Headers],[Gameweek 14]],FPL_Fixtures_Extract[#Headers],0)),3))</f>
        <v>SOU(H) 3-1</v>
      </c>
      <c r="P409" t="str">
        <f ca="1">IF(RIGHT(FPL_Combined[[#Headers],[Gameweek 15]],2)&lt;$B$622,INDEX(FPL_Results_Extract[Gameweek 15],MATCH($A409,FPL_Results_Extract[[Player]:[Player]],0)),INDEX(Team_Key[[Abbreviation]:[Abbreviation]],MATCH(LEFT(INDEX(FPL_Fixtures_Extract[],MATCH($A409,FPL_Fixtures_Extract[[Player]:[Player]],0),MATCH(FPL_Combined[[#Headers],[Gameweek 15]],FPL_Fixtures_Extract[#Headers],0)),LEN(INDEX(FPL_Fixtures_Extract[],MATCH($A409,FPL_Fixtures_Extract[[Player]:[Player]],0),MATCH(FPL_Combined[[#Headers],[Gameweek 15]],FPL_Fixtures_Extract[#Headers],0)))-4),Team_Key[[Full Name]:[Full Name]],0))&amp;RIGHT(INDEX(FPL_Fixtures_Extract[],MATCH($A409,FPL_Fixtures_Extract[[Player]:[Player]],0),MATCH(FPL_Combined[[#Headers],[Gameweek 15]],FPL_Fixtures_Extract[#Headers],0)),3))</f>
        <v>STK(A) 0-2</v>
      </c>
      <c r="Q409" t="str">
        <f ca="1">IF(RIGHT(FPL_Combined[[#Headers],[Gameweek 16]],2)&lt;$B$622,INDEX(FPL_Results_Extract[Gameweek 16],MATCH($A409,FPL_Results_Extract[[Player]:[Player]],0)),INDEX(Team_Key[[Abbreviation]:[Abbreviation]],MATCH(LEFT(INDEX(FPL_Fixtures_Extract[],MATCH($A409,FPL_Fixtures_Extract[[Player]:[Player]],0),MATCH(FPL_Combined[[#Headers],[Gameweek 16]],FPL_Fixtures_Extract[#Headers],0)),LEN(INDEX(FPL_Fixtures_Extract[],MATCH($A409,FPL_Fixtures_Extract[[Player]:[Player]],0),MATCH(FPL_Combined[[#Headers],[Gameweek 16]],FPL_Fixtures_Extract[#Headers],0)))-4),Team_Key[[Full Name]:[Full Name]],0))&amp;RIGHT(INDEX(FPL_Fixtures_Extract[],MATCH($A409,FPL_Fixtures_Extract[[Player]:[Player]],0),MATCH(FPL_Combined[[#Headers],[Gameweek 16]],FPL_Fixtures_Extract[#Headers],0)),3))</f>
        <v>SWA(H) 2-1</v>
      </c>
      <c r="R409" t="str">
        <f ca="1">IF(RIGHT(FPL_Combined[[#Headers],[Gameweek 17]],2)&lt;$B$622,INDEX(FPL_Results_Extract[Gameweek 17],MATCH($A409,FPL_Results_Extract[[Player]:[Player]],0)),INDEX(Team_Key[[Abbreviation]:[Abbreviation]],MATCH(LEFT(INDEX(FPL_Fixtures_Extract[],MATCH($A409,FPL_Fixtures_Extract[[Player]:[Player]],0),MATCH(FPL_Combined[[#Headers],[Gameweek 17]],FPL_Fixtures_Extract[#Headers],0)),LEN(INDEX(FPL_Fixtures_Extract[],MATCH($A409,FPL_Fixtures_Extract[[Player]:[Player]],0),MATCH(FPL_Combined[[#Headers],[Gameweek 17]],FPL_Fixtures_Extract[#Headers],0)))-4),Team_Key[[Full Name]:[Full Name]],0))&amp;RIGHT(INDEX(FPL_Fixtures_Extract[],MATCH($A409,FPL_Fixtures_Extract[[Player]:[Player]],0),MATCH(FPL_Combined[[#Headers],[Gameweek 17]],FPL_Fixtures_Extract[#Headers],0)),3))</f>
        <v>ARS(A) 1-2</v>
      </c>
      <c r="S409" t="str">
        <f ca="1">IF(RIGHT(FPL_Combined[[#Headers],[Gameweek 18]],2)&lt;$B$622,INDEX(FPL_Results_Extract[Gameweek 18],MATCH($A409,FPL_Results_Extract[[Player]:[Player]],0)),INDEX(Team_Key[[Abbreviation]:[Abbreviation]],MATCH(LEFT(INDEX(FPL_Fixtures_Extract[],MATCH($A409,FPL_Fixtures_Extract[[Player]:[Player]],0),MATCH(FPL_Combined[[#Headers],[Gameweek 18]],FPL_Fixtures_Extract[#Headers],0)),LEN(INDEX(FPL_Fixtures_Extract[],MATCH($A409,FPL_Fixtures_Extract[[Player]:[Player]],0),MATCH(FPL_Combined[[#Headers],[Gameweek 18]],FPL_Fixtures_Extract[#Headers],0)))-4),Team_Key[[Full Name]:[Full Name]],0))&amp;RIGHT(INDEX(FPL_Fixtures_Extract[],MATCH($A409,FPL_Fixtures_Extract[[Player]:[Player]],0),MATCH(FPL_Combined[[#Headers],[Gameweek 18]],FPL_Fixtures_Extract[#Headers],0)),3))</f>
        <v>SUN(H) 4-1</v>
      </c>
      <c r="T409" t="str">
        <f ca="1">IF(RIGHT(FPL_Combined[[#Headers],[Gameweek 19]],2)&lt;$B$622,INDEX(FPL_Results_Extract[Gameweek 19],MATCH($A409,FPL_Results_Extract[[Player]:[Player]],0)),INDEX(Team_Key[[Abbreviation]:[Abbreviation]],MATCH(LEFT(INDEX(FPL_Fixtures_Extract[],MATCH($A409,FPL_Fixtures_Extract[[Player]:[Player]],0),MATCH(FPL_Combined[[#Headers],[Gameweek 19]],FPL_Fixtures_Extract[#Headers],0)),LEN(INDEX(FPL_Fixtures_Extract[],MATCH($A409,FPL_Fixtures_Extract[[Player]:[Player]],0),MATCH(FPL_Combined[[#Headers],[Gameweek 19]],FPL_Fixtures_Extract[#Headers],0)))-4),Team_Key[[Full Name]:[Full Name]],0))&amp;RIGHT(INDEX(FPL_Fixtures_Extract[],MATCH($A409,FPL_Fixtures_Extract[[Player]:[Player]],0),MATCH(FPL_Combined[[#Headers],[Gameweek 19]],FPL_Fixtures_Extract[#Headers],0)),3))</f>
        <v>LEI(A) 0-0</v>
      </c>
      <c r="U409" t="str">
        <f ca="1">IF(RIGHT(FPL_Combined[[#Headers],[Gameweek 20]],2)&lt;$B$622,INDEX(FPL_Results_Extract[Gameweek 20],MATCH($A409,FPL_Results_Extract[[Player]:[Player]],0)),INDEX(Team_Key[[Abbreviation]:[Abbreviation]],MATCH(LEFT(INDEX(FPL_Fixtures_Extract[],MATCH($A409,FPL_Fixtures_Extract[[Player]:[Player]],0),MATCH(FPL_Combined[[#Headers],[Gameweek 20]],FPL_Fixtures_Extract[#Headers],0)),LEN(INDEX(FPL_Fixtures_Extract[],MATCH($A409,FPL_Fixtures_Extract[[Player]:[Player]],0),MATCH(FPL_Combined[[#Headers],[Gameweek 20]],FPL_Fixtures_Extract[#Headers],0)))-4),Team_Key[[Full Name]:[Full Name]],0))&amp;RIGHT(INDEX(FPL_Fixtures_Extract[],MATCH($A409,FPL_Fixtures_Extract[[Player]:[Player]],0),MATCH(FPL_Combined[[#Headers],[Gameweek 20]],FPL_Fixtures_Extract[#Headers],0)),3))</f>
        <v>WAT(A) 2-1</v>
      </c>
      <c r="V409" t="str">
        <f ca="1">IF(RIGHT(FPL_Combined[[#Headers],[Gameweek 21]],2)&lt;$B$622,INDEX(FPL_Results_Extract[Gameweek 21],MATCH($A409,FPL_Results_Extract[[Player]:[Player]],0)),INDEX(Team_Key[[Abbreviation]:[Abbreviation]],MATCH(LEFT(INDEX(FPL_Fixtures_Extract[],MATCH($A409,FPL_Fixtures_Extract[[Player]:[Player]],0),MATCH(FPL_Combined[[#Headers],[Gameweek 21]],FPL_Fixtures_Extract[#Headers],0)),LEN(INDEX(FPL_Fixtures_Extract[],MATCH($A409,FPL_Fixtures_Extract[[Player]:[Player]],0),MATCH(FPL_Combined[[#Headers],[Gameweek 21]],FPL_Fixtures_Extract[#Headers],0)))-4),Team_Key[[Full Name]:[Full Name]],0))&amp;RIGHT(INDEX(FPL_Fixtures_Extract[],MATCH($A409,FPL_Fixtures_Extract[[Player]:[Player]],0),MATCH(FPL_Combined[[#Headers],[Gameweek 21]],FPL_Fixtures_Extract[#Headers],0)),3))</f>
        <v>EVE(H) 0-0</v>
      </c>
      <c r="W409" t="str">
        <f ca="1">IF(RIGHT(FPL_Combined[[#Headers],[Gameweek 22]],2)&lt;$B$622,INDEX(FPL_Results_Extract[Gameweek 22],MATCH($A409,FPL_Results_Extract[[Player]:[Player]],0)),INDEX(Team_Key[[Abbreviation]:[Abbreviation]],MATCH(LEFT(INDEX(FPL_Fixtures_Extract[],MATCH($A409,FPL_Fixtures_Extract[[Player]:[Player]],0),MATCH(FPL_Combined[[#Headers],[Gameweek 22]],FPL_Fixtures_Extract[#Headers],0)),LEN(INDEX(FPL_Fixtures_Extract[],MATCH($A409,FPL_Fixtures_Extract[[Player]:[Player]],0),MATCH(FPL_Combined[[#Headers],[Gameweek 22]],FPL_Fixtures_Extract[#Headers],0)))-4),Team_Key[[Full Name]:[Full Name]],0))&amp;RIGHT(INDEX(FPL_Fixtures_Extract[],MATCH($A409,FPL_Fixtures_Extract[[Player]:[Player]],0),MATCH(FPL_Combined[[#Headers],[Gameweek 22]],FPL_Fixtures_Extract[#Headers],0)),3))</f>
        <v>CRY(H) 4-0</v>
      </c>
      <c r="X409" t="str">
        <f ca="1">IF(RIGHT(FPL_Combined[[#Headers],[Gameweek 23]],2)&lt;$B$622,INDEX(FPL_Results_Extract[Gameweek 23],MATCH($A409,FPL_Results_Extract[[Player]:[Player]],0)),INDEX(Team_Key[[Abbreviation]:[Abbreviation]],MATCH(LEFT(INDEX(FPL_Fixtures_Extract[],MATCH($A409,FPL_Fixtures_Extract[[Player]:[Player]],0),MATCH(FPL_Combined[[#Headers],[Gameweek 23]],FPL_Fixtures_Extract[#Headers],0)),LEN(INDEX(FPL_Fixtures_Extract[],MATCH($A409,FPL_Fixtures_Extract[[Player]:[Player]],0),MATCH(FPL_Combined[[#Headers],[Gameweek 23]],FPL_Fixtures_Extract[#Headers],0)))-4),Team_Key[[Full Name]:[Full Name]],0))&amp;RIGHT(INDEX(FPL_Fixtures_Extract[],MATCH($A409,FPL_Fixtures_Extract[[Player]:[Player]],0),MATCH(FPL_Combined[[#Headers],[Gameweek 23]],FPL_Fixtures_Extract[#Headers],0)),3))</f>
        <v>WHU(A) 2-2</v>
      </c>
      <c r="Y409" t="str">
        <f ca="1">IF(RIGHT(FPL_Combined[[#Headers],[Gameweek 24]],2)&lt;$B$622,INDEX(FPL_Results_Extract[Team],MATCH($A409,FPL_Results_Extract[[Player]:[Player]],0)),INDEX(Team_Key[[Abbreviation]:[Abbreviation]],MATCH(LEFT(INDEX(FPL_Fixtures_Extract[],MATCH($A409,FPL_Fixtures_Extract[[Player]:[Player]],0),MATCH(FPL_Combined[[#Headers],[Gameweek 24]],FPL_Fixtures_Extract[#Headers],0)),LEN(INDEX(FPL_Fixtures_Extract[],MATCH($A409,FPL_Fixtures_Extract[[Player]:[Player]],0),MATCH(FPL_Combined[[#Headers],[Gameweek 24]],FPL_Fixtures_Extract[#Headers],0)))-4),Team_Key[[Full Name]:[Full Name]],0))&amp;RIGHT(INDEX(FPL_Fixtures_Extract[],MATCH($A409,FPL_Fixtures_Extract[[Player]:[Player]],0),MATCH(FPL_Combined[[#Headers],[Gameweek 24]],FPL_Fixtures_Extract[#Headers],0)),3))</f>
        <v>MCI</v>
      </c>
      <c r="Z409" t="str">
        <f ca="1">IF(RIGHT(FPL_Combined[[#Headers],[Gameweek 25]],2)&lt;$B$622,INDEX(FPL_Results_Extract[Player],MATCH($A409,FPL_Results_Extract[[Player]:[Player]],0)),INDEX(Team_Key[[Abbreviation]:[Abbreviation]],MATCH(LEFT(INDEX(FPL_Fixtures_Extract[],MATCH($A409,FPL_Fixtures_Extract[[Player]:[Player]],0),MATCH(FPL_Combined[[#Headers],[Gameweek 25]],FPL_Fixtures_Extract[#Headers],0)),LEN(INDEX(FPL_Fixtures_Extract[],MATCH($A409,FPL_Fixtures_Extract[[Player]:[Player]],0),MATCH(FPL_Combined[[#Headers],[Gameweek 25]],FPL_Fixtures_Extract[#Headers],0)))-4),Team_Key[[Full Name]:[Full Name]],0))&amp;RIGHT(INDEX(FPL_Fixtures_Extract[],MATCH($A409,FPL_Fixtures_Extract[[Player]:[Player]],0),MATCH(FPL_Combined[[#Headers],[Gameweek 25]],FPL_Fixtures_Extract[#Headers],0)),3))</f>
        <v>Nasri</v>
      </c>
      <c r="AA409" t="str">
        <f ca="1">IF(RIGHT(FPL_Combined[[#Headers],[Gameweek 26]],2)&lt;$B$622,INDEX(FPL_Results_Extract[Gameweek 01],MATCH($A409,FPL_Results_Extract[[Player]:[Player]],0)),INDEX(Team_Key[[Abbreviation]:[Abbreviation]],MATCH(LEFT(INDEX(FPL_Fixtures_Extract[],MATCH($A409,FPL_Fixtures_Extract[[Player]:[Player]],0),MATCH(FPL_Combined[[#Headers],[Gameweek 26]],FPL_Fixtures_Extract[#Headers],0)),LEN(INDEX(FPL_Fixtures_Extract[],MATCH($A409,FPL_Fixtures_Extract[[Player]:[Player]],0),MATCH(FPL_Combined[[#Headers],[Gameweek 26]],FPL_Fixtures_Extract[#Headers],0)))-4),Team_Key[[Full Name]:[Full Name]],0))&amp;RIGHT(INDEX(FPL_Fixtures_Extract[],MATCH($A409,FPL_Fixtures_Extract[[Player]:[Player]],0),MATCH(FPL_Combined[[#Headers],[Gameweek 26]],FPL_Fixtures_Extract[#Headers],0)),3))</f>
        <v>WBA(A) 3-0</v>
      </c>
      <c r="AB409" t="str">
        <f ca="1">IF(RIGHT(FPL_Combined[[#Headers],[Gameweek 27]],2)&lt;$B$622,INDEX(FPL_Results_Extract[Gameweek 02],MATCH($A409,FPL_Results_Extract[[Player]:[Player]],0)),INDEX(Team_Key[[Abbreviation]:[Abbreviation]],MATCH(LEFT(INDEX(FPL_Fixtures_Extract[],MATCH($A409,FPL_Fixtures_Extract[[Player]:[Player]],0),MATCH(FPL_Combined[[#Headers],[Gameweek 27]],FPL_Fixtures_Extract[#Headers],0)),LEN(INDEX(FPL_Fixtures_Extract[],MATCH($A409,FPL_Fixtures_Extract[[Player]:[Player]],0),MATCH(FPL_Combined[[#Headers],[Gameweek 27]],FPL_Fixtures_Extract[#Headers],0)))-4),Team_Key[[Full Name]:[Full Name]],0))&amp;RIGHT(INDEX(FPL_Fixtures_Extract[],MATCH($A409,FPL_Fixtures_Extract[[Player]:[Player]],0),MATCH(FPL_Combined[[#Headers],[Gameweek 27]],FPL_Fixtures_Extract[#Headers],0)),3))</f>
        <v>CHE(H) 3-0</v>
      </c>
      <c r="AC409" t="str">
        <f ca="1">IF(RIGHT(FPL_Combined[[#Headers],[Gameweek 28]],2)&lt;$B$622,INDEX(FPL_Results_Extract[Gameweek 03],MATCH($A409,FPL_Results_Extract[[Player]:[Player]],0)),INDEX(Team_Key[[Abbreviation]:[Abbreviation]],MATCH(LEFT(INDEX(FPL_Fixtures_Extract[],MATCH($A409,FPL_Fixtures_Extract[[Player]:[Player]],0),MATCH(FPL_Combined[[#Headers],[Gameweek 28]],FPL_Fixtures_Extract[#Headers],0)),LEN(INDEX(FPL_Fixtures_Extract[],MATCH($A409,FPL_Fixtures_Extract[[Player]:[Player]],0),MATCH(FPL_Combined[[#Headers],[Gameweek 28]],FPL_Fixtures_Extract[#Headers],0)))-4),Team_Key[[Full Name]:[Full Name]],0))&amp;RIGHT(INDEX(FPL_Fixtures_Extract[],MATCH($A409,FPL_Fixtures_Extract[[Player]:[Player]],0),MATCH(FPL_Combined[[#Headers],[Gameweek 28]],FPL_Fixtures_Extract[#Headers],0)),3))</f>
        <v>EVE(A) 2-0</v>
      </c>
      <c r="AD409" t="str">
        <f ca="1">IF(RIGHT(FPL_Combined[[#Headers],[Gameweek 29]],2)&lt;$B$622,INDEX(FPL_Results_Extract[Gameweek 04],MATCH($A409,FPL_Results_Extract[[Player]:[Player]],0)),INDEX(Team_Key[[Abbreviation]:[Abbreviation]],MATCH(LEFT(INDEX(FPL_Fixtures_Extract[],MATCH($A409,FPL_Fixtures_Extract[[Player]:[Player]],0),MATCH(FPL_Combined[[#Headers],[Gameweek 29]],FPL_Fixtures_Extract[#Headers],0)),LEN(INDEX(FPL_Fixtures_Extract[],MATCH($A409,FPL_Fixtures_Extract[[Player]:[Player]],0),MATCH(FPL_Combined[[#Headers],[Gameweek 29]],FPL_Fixtures_Extract[#Headers],0)))-4),Team_Key[[Full Name]:[Full Name]],0))&amp;RIGHT(INDEX(FPL_Fixtures_Extract[],MATCH($A409,FPL_Fixtures_Extract[[Player]:[Player]],0),MATCH(FPL_Combined[[#Headers],[Gameweek 29]],FPL_Fixtures_Extract[#Headers],0)),3))</f>
        <v>AVL(H)</v>
      </c>
      <c r="AE409" t="str">
        <f ca="1">IF(RIGHT(FPL_Combined[[#Headers],[Gameweek 30]],2)&lt;$B$622,INDEX(FPL_Results_Extract[Gameweek 05],MATCH($A409,FPL_Results_Extract[[Player]:[Player]],0)),INDEX(Team_Key[[Abbreviation]:[Abbreviation]],MATCH(LEFT(INDEX(FPL_Fixtures_Extract[],MATCH($A409,FPL_Fixtures_Extract[[Player]:[Player]],0),MATCH(FPL_Combined[[#Headers],[Gameweek 30]],FPL_Fixtures_Extract[#Headers],0)),LEN(INDEX(FPL_Fixtures_Extract[],MATCH($A409,FPL_Fixtures_Extract[[Player]:[Player]],0),MATCH(FPL_Combined[[#Headers],[Gameweek 30]],FPL_Fixtures_Extract[#Headers],0)))-4),Team_Key[[Full Name]:[Full Name]],0))&amp;RIGHT(INDEX(FPL_Fixtures_Extract[],MATCH($A409,FPL_Fixtures_Extract[[Player]:[Player]],0),MATCH(FPL_Combined[[#Headers],[Gameweek 30]],FPL_Fixtures_Extract[#Headers],0)),3))</f>
        <v>NOR(A)</v>
      </c>
      <c r="AF409" t="str">
        <f ca="1">IF(RIGHT(FPL_Combined[[#Headers],[Gameweek 31]],2)&lt;$B$622,INDEX(FPL_Results_Extract[Gameweek 06],MATCH($A409,FPL_Results_Extract[[Player]:[Player]],0)),INDEX(Team_Key[[Abbreviation]:[Abbreviation]],MATCH(LEFT(INDEX(FPL_Fixtures_Extract[],MATCH($A409,FPL_Fixtures_Extract[[Player]:[Player]],0),MATCH(FPL_Combined[[#Headers],[Gameweek 31]],FPL_Fixtures_Extract[#Headers],0)),LEN(INDEX(FPL_Fixtures_Extract[],MATCH($A409,FPL_Fixtures_Extract[[Player]:[Player]],0),MATCH(FPL_Combined[[#Headers],[Gameweek 31]],FPL_Fixtures_Extract[#Headers],0)))-4),Team_Key[[Full Name]:[Full Name]],0))&amp;RIGHT(INDEX(FPL_Fixtures_Extract[],MATCH($A409,FPL_Fixtures_Extract[[Player]:[Player]],0),MATCH(FPL_Combined[[#Headers],[Gameweek 31]],FPL_Fixtures_Extract[#Headers],0)),3))</f>
        <v>MUN(H)</v>
      </c>
      <c r="AG409" t="str">
        <f ca="1">IF(RIGHT(FPL_Combined[[#Headers],[Gameweek 32]],2)&lt;$B$622,INDEX(FPL_Results_Extract[Gameweek 07],MATCH($A409,FPL_Results_Extract[[Player]:[Player]],0)),INDEX(Team_Key[[Abbreviation]:[Abbreviation]],MATCH(LEFT(INDEX(FPL_Fixtures_Extract[],MATCH($A409,FPL_Fixtures_Extract[[Player]:[Player]],0),MATCH(FPL_Combined[[#Headers],[Gameweek 32]],FPL_Fixtures_Extract[#Headers],0)),LEN(INDEX(FPL_Fixtures_Extract[],MATCH($A409,FPL_Fixtures_Extract[[Player]:[Player]],0),MATCH(FPL_Combined[[#Headers],[Gameweek 32]],FPL_Fixtures_Extract[#Headers],0)))-4),Team_Key[[Full Name]:[Full Name]],0))&amp;RIGHT(INDEX(FPL_Fixtures_Extract[],MATCH($A409,FPL_Fixtures_Extract[[Player]:[Player]],0),MATCH(FPL_Combined[[#Headers],[Gameweek 32]],FPL_Fixtures_Extract[#Headers],0)),3))</f>
        <v>BOU(A)</v>
      </c>
      <c r="AH409" t="str">
        <f ca="1">IF(RIGHT(FPL_Combined[[#Headers],[Gameweek 33]],2)&lt;$B$622,INDEX(FPL_Results_Extract[Gameweek 08],MATCH($A409,FPL_Results_Extract[[Player]:[Player]],0)),INDEX(Team_Key[[Abbreviation]:[Abbreviation]],MATCH(LEFT(INDEX(FPL_Fixtures_Extract[],MATCH($A409,FPL_Fixtures_Extract[[Player]:[Player]],0),MATCH(FPL_Combined[[#Headers],[Gameweek 33]],FPL_Fixtures_Extract[#Headers],0)),LEN(INDEX(FPL_Fixtures_Extract[],MATCH($A409,FPL_Fixtures_Extract[[Player]:[Player]],0),MATCH(FPL_Combined[[#Headers],[Gameweek 33]],FPL_Fixtures_Extract[#Headers],0)))-4),Team_Key[[Full Name]:[Full Name]],0))&amp;RIGHT(INDEX(FPL_Fixtures_Extract[],MATCH($A409,FPL_Fixtures_Extract[[Player]:[Player]],0),MATCH(FPL_Combined[[#Headers],[Gameweek 33]],FPL_Fixtures_Extract[#Headers],0)),3))</f>
        <v>WBA(H)</v>
      </c>
      <c r="AI409" t="str">
        <f ca="1">IF(RIGHT(FPL_Combined[[#Headers],[Gameweek 34]],2)&lt;$B$622,INDEX(FPL_Results_Extract[Gameweek 09],MATCH($A409,FPL_Results_Extract[[Player]:[Player]],0)),INDEX(Team_Key[[Abbreviation]:[Abbreviation]],MATCH(LEFT(INDEX(FPL_Fixtures_Extract[],MATCH($A409,FPL_Fixtures_Extract[[Player]:[Player]],0),MATCH(FPL_Combined[[#Headers],[Gameweek 34]],FPL_Fixtures_Extract[#Headers],0)),LEN(INDEX(FPL_Fixtures_Extract[],MATCH($A409,FPL_Fixtures_Extract[[Player]:[Player]],0),MATCH(FPL_Combined[[#Headers],[Gameweek 34]],FPL_Fixtures_Extract[#Headers],0)))-4),Team_Key[[Full Name]:[Full Name]],0))&amp;RIGHT(INDEX(FPL_Fixtures_Extract[],MATCH($A409,FPL_Fixtures_Extract[[Player]:[Player]],0),MATCH(FPL_Combined[[#Headers],[Gameweek 34]],FPL_Fixtures_Extract[#Headers],0)),3))</f>
        <v>CHE(A)</v>
      </c>
      <c r="AJ409" t="str">
        <f ca="1">IF(RIGHT(FPL_Combined[[#Headers],[Gameweek 35]],2)&lt;$B$622,INDEX(FPL_Results_Extract[Gameweek 10],MATCH($A409,FPL_Results_Extract[[Player]:[Player]],0)),INDEX(Team_Key[[Abbreviation]:[Abbreviation]],MATCH(LEFT(INDEX(FPL_Fixtures_Extract[],MATCH($A409,FPL_Fixtures_Extract[[Player]:[Player]],0),MATCH(FPL_Combined[[#Headers],[Gameweek 35]],FPL_Fixtures_Extract[#Headers],0)),LEN(INDEX(FPL_Fixtures_Extract[],MATCH($A409,FPL_Fixtures_Extract[[Player]:[Player]],0),MATCH(FPL_Combined[[#Headers],[Gameweek 35]],FPL_Fixtures_Extract[#Headers],0)))-4),Team_Key[[Full Name]:[Full Name]],0))&amp;RIGHT(INDEX(FPL_Fixtures_Extract[],MATCH($A409,FPL_Fixtures_Extract[[Player]:[Player]],0),MATCH(FPL_Combined[[#Headers],[Gameweek 35]],FPL_Fixtures_Extract[#Headers],0)),3))</f>
        <v>STK(H)</v>
      </c>
      <c r="AK409" t="str">
        <f ca="1">IF(RIGHT(FPL_Combined[[#Headers],[Gameweek 36]],2)&lt;$B$622,INDEX(FPL_Results_Extract[Gameweek 11],MATCH($A409,FPL_Results_Extract[[Player]:[Player]],0)),INDEX(Team_Key[[Abbreviation]:[Abbreviation]],MATCH(LEFT(INDEX(FPL_Fixtures_Extract[],MATCH($A409,FPL_Fixtures_Extract[[Player]:[Player]],0),MATCH(FPL_Combined[[#Headers],[Gameweek 36]],FPL_Fixtures_Extract[#Headers],0)),LEN(INDEX(FPL_Fixtures_Extract[],MATCH($A409,FPL_Fixtures_Extract[[Player]:[Player]],0),MATCH(FPL_Combined[[#Headers],[Gameweek 36]],FPL_Fixtures_Extract[#Headers],0)))-4),Team_Key[[Full Name]:[Full Name]],0))&amp;RIGHT(INDEX(FPL_Fixtures_Extract[],MATCH($A409,FPL_Fixtures_Extract[[Player]:[Player]],0),MATCH(FPL_Combined[[#Headers],[Gameweek 36]],FPL_Fixtures_Extract[#Headers],0)),3))</f>
        <v>SOU(A)</v>
      </c>
      <c r="AL409" t="str">
        <f ca="1">IF(RIGHT(FPL_Combined[[#Headers],[Gameweek 37]],2)&lt;$B$622,INDEX(FPL_Results_Extract[Gameweek 12],MATCH($A409,FPL_Results_Extract[[Player]:[Player]],0)),INDEX(Team_Key[[Abbreviation]:[Abbreviation]],MATCH(LEFT(INDEX(FPL_Fixtures_Extract[],MATCH($A409,FPL_Fixtures_Extract[[Player]:[Player]],0),MATCH(FPL_Combined[[#Headers],[Gameweek 37]],FPL_Fixtures_Extract[#Headers],0)),LEN(INDEX(FPL_Fixtures_Extract[],MATCH($A409,FPL_Fixtures_Extract[[Player]:[Player]],0),MATCH(FPL_Combined[[#Headers],[Gameweek 37]],FPL_Fixtures_Extract[#Headers],0)))-4),Team_Key[[Full Name]:[Full Name]],0))&amp;RIGHT(INDEX(FPL_Fixtures_Extract[],MATCH($A409,FPL_Fixtures_Extract[[Player]:[Player]],0),MATCH(FPL_Combined[[#Headers],[Gameweek 37]],FPL_Fixtures_Extract[#Headers],0)),3))</f>
        <v>ARS(H)</v>
      </c>
      <c r="AM409" t="str">
        <f ca="1">IF(RIGHT(FPL_Combined[[#Headers],[Gameweek 38]],2)&lt;$B$622,INDEX(FPL_Results_Extract[Gameweek 13],MATCH($A409,FPL_Results_Extract[[Player]:[Player]],0)),INDEX(Team_Key[[Abbreviation]:[Abbreviation]],MATCH(LEFT(INDEX(FPL_Fixtures_Extract[],MATCH($A409,FPL_Fixtures_Extract[[Player]:[Player]],0),MATCH(FPL_Combined[[#Headers],[Gameweek 38]],FPL_Fixtures_Extract[#Headers],0)),LEN(INDEX(FPL_Fixtures_Extract[],MATCH($A409,FPL_Fixtures_Extract[[Player]:[Player]],0),MATCH(FPL_Combined[[#Headers],[Gameweek 38]],FPL_Fixtures_Extract[#Headers],0)))-4),Team_Key[[Full Name]:[Full Name]],0))&amp;RIGHT(INDEX(FPL_Fixtures_Extract[],MATCH($A409,FPL_Fixtures_Extract[[Player]:[Player]],0),MATCH(FPL_Combined[[#Headers],[Gameweek 38]],FPL_Fixtures_Extract[#Headers],0)),3))</f>
        <v>SWA(A)</v>
      </c>
    </row>
    <row r="410" spans="1:39" x14ac:dyDescent="0.45">
      <c r="A410" t="s">
        <v>87</v>
      </c>
      <c r="B410" t="str">
        <f ca="1">IF(RIGHT(FPL_Combined[[#Headers],[Gameweek 01]],2)&lt;$B$622,INDEX(FPL_Results_Extract[Gameweek 01],MATCH($A410,FPL_Results_Extract[[Player]:[Player]],0)),INDEX(Team_Key[[Abbreviation]:[Abbreviation]],MATCH(LEFT(INDEX(FPL_Fixtures_Extract[],MATCH($A410,FPL_Fixtures_Extract[[Player]:[Player]],0),MATCH(FPL_Combined[[#Headers],[Gameweek 01]],FPL_Fixtures_Extract[#Headers],0)),LEN(INDEX(FPL_Fixtures_Extract[],MATCH($A410,FPL_Fixtures_Extract[[Player]:[Player]],0),MATCH(FPL_Combined[[#Headers],[Gameweek 01]],FPL_Fixtures_Extract[#Headers],0)))-4),Team_Key[[Full Name]:[Full Name]],0))&amp;RIGHT(INDEX(FPL_Fixtures_Extract[],MATCH($A410,FPL_Fixtures_Extract[[Player]:[Player]],0),MATCH(FPL_Combined[[#Headers],[Gameweek 01]],FPL_Fixtures_Extract[#Headers],0)),3))</f>
        <v>SWA(H) 2-2</v>
      </c>
      <c r="C410" t="str">
        <f ca="1">IF(RIGHT(FPL_Combined[[#Headers],[Gameweek 02]],2)&lt;$B$622,INDEX(FPL_Results_Extract[Gameweek 02],MATCH($A410,FPL_Results_Extract[[Player]:[Player]],0)),INDEX(Team_Key[[Abbreviation]:[Abbreviation]],MATCH(LEFT(INDEX(FPL_Fixtures_Extract[],MATCH($A410,FPL_Fixtures_Extract[[Player]:[Player]],0),MATCH(FPL_Combined[[#Headers],[Gameweek 02]],FPL_Fixtures_Extract[#Headers],0)),LEN(INDEX(FPL_Fixtures_Extract[],MATCH($A410,FPL_Fixtures_Extract[[Player]:[Player]],0),MATCH(FPL_Combined[[#Headers],[Gameweek 02]],FPL_Fixtures_Extract[#Headers],0)))-4),Team_Key[[Full Name]:[Full Name]],0))&amp;RIGHT(INDEX(FPL_Fixtures_Extract[],MATCH($A410,FPL_Fixtures_Extract[[Player]:[Player]],0),MATCH(FPL_Combined[[#Headers],[Gameweek 02]],FPL_Fixtures_Extract[#Headers],0)),3))</f>
        <v>MCI(A) 0-3</v>
      </c>
      <c r="D410" t="str">
        <f ca="1">IF(RIGHT(FPL_Combined[[#Headers],[Gameweek 03]],2)&lt;$B$622,INDEX(FPL_Results_Extract[Gameweek 03],MATCH($A410,FPL_Results_Extract[[Player]:[Player]],0)),INDEX(Team_Key[[Abbreviation]:[Abbreviation]],MATCH(LEFT(INDEX(FPL_Fixtures_Extract[],MATCH($A410,FPL_Fixtures_Extract[[Player]:[Player]],0),MATCH(FPL_Combined[[#Headers],[Gameweek 03]],FPL_Fixtures_Extract[#Headers],0)),LEN(INDEX(FPL_Fixtures_Extract[],MATCH($A410,FPL_Fixtures_Extract[[Player]:[Player]],0),MATCH(FPL_Combined[[#Headers],[Gameweek 03]],FPL_Fixtures_Extract[#Headers],0)))-4),Team_Key[[Full Name]:[Full Name]],0))&amp;RIGHT(INDEX(FPL_Fixtures_Extract[],MATCH($A410,FPL_Fixtures_Extract[[Player]:[Player]],0),MATCH(FPL_Combined[[#Headers],[Gameweek 03]],FPL_Fixtures_Extract[#Headers],0)),3))</f>
        <v>WBA(A) 3-2</v>
      </c>
      <c r="E410" t="str">
        <f ca="1">IF(RIGHT(FPL_Combined[[#Headers],[Gameweek 04]],2)&lt;$B$622,INDEX(FPL_Results_Extract[Gameweek 04],MATCH($A410,FPL_Results_Extract[[Player]:[Player]],0)),INDEX(Team_Key[[Abbreviation]:[Abbreviation]],MATCH(LEFT(INDEX(FPL_Fixtures_Extract[],MATCH($A410,FPL_Fixtures_Extract[[Player]:[Player]],0),MATCH(FPL_Combined[[#Headers],[Gameweek 04]],FPL_Fixtures_Extract[#Headers],0)),LEN(INDEX(FPL_Fixtures_Extract[],MATCH($A410,FPL_Fixtures_Extract[[Player]:[Player]],0),MATCH(FPL_Combined[[#Headers],[Gameweek 04]],FPL_Fixtures_Extract[#Headers],0)))-4),Team_Key[[Full Name]:[Full Name]],0))&amp;RIGHT(INDEX(FPL_Fixtures_Extract[],MATCH($A410,FPL_Fixtures_Extract[[Player]:[Player]],0),MATCH(FPL_Combined[[#Headers],[Gameweek 04]],FPL_Fixtures_Extract[#Headers],0)),3))</f>
        <v>CRY(H) 1-2</v>
      </c>
      <c r="F410" t="str">
        <f ca="1">IF(RIGHT(FPL_Combined[[#Headers],[Gameweek 05]],2)&lt;$B$622,INDEX(FPL_Results_Extract[Gameweek 05],MATCH($A410,FPL_Results_Extract[[Player]:[Player]],0)),INDEX(Team_Key[[Abbreviation]:[Abbreviation]],MATCH(LEFT(INDEX(FPL_Fixtures_Extract[],MATCH($A410,FPL_Fixtures_Extract[[Player]:[Player]],0),MATCH(FPL_Combined[[#Headers],[Gameweek 05]],FPL_Fixtures_Extract[#Headers],0)),LEN(INDEX(FPL_Fixtures_Extract[],MATCH($A410,FPL_Fixtures_Extract[[Player]:[Player]],0),MATCH(FPL_Combined[[#Headers],[Gameweek 05]],FPL_Fixtures_Extract[#Headers],0)))-4),Team_Key[[Full Name]:[Full Name]],0))&amp;RIGHT(INDEX(FPL_Fixtures_Extract[],MATCH($A410,FPL_Fixtures_Extract[[Player]:[Player]],0),MATCH(FPL_Combined[[#Headers],[Gameweek 05]],FPL_Fixtures_Extract[#Headers],0)),3))</f>
        <v>EVE(A) 1-3</v>
      </c>
      <c r="G410" t="str">
        <f ca="1">IF(RIGHT(FPL_Combined[[#Headers],[Gameweek 06]],2)&lt;$B$622,INDEX(FPL_Results_Extract[Gameweek 06],MATCH($A410,FPL_Results_Extract[[Player]:[Player]],0)),INDEX(Team_Key[[Abbreviation]:[Abbreviation]],MATCH(LEFT(INDEX(FPL_Fixtures_Extract[],MATCH($A410,FPL_Fixtures_Extract[[Player]:[Player]],0),MATCH(FPL_Combined[[#Headers],[Gameweek 06]],FPL_Fixtures_Extract[#Headers],0)),LEN(INDEX(FPL_Fixtures_Extract[],MATCH($A410,FPL_Fixtures_Extract[[Player]:[Player]],0),MATCH(FPL_Combined[[#Headers],[Gameweek 06]],FPL_Fixtures_Extract[#Headers],0)))-4),Team_Key[[Full Name]:[Full Name]],0))&amp;RIGHT(INDEX(FPL_Fixtures_Extract[],MATCH($A410,FPL_Fixtures_Extract[[Player]:[Player]],0),MATCH(FPL_Combined[[#Headers],[Gameweek 06]],FPL_Fixtures_Extract[#Headers],0)),3))</f>
        <v>ARS(H) 2-0</v>
      </c>
      <c r="H410" t="str">
        <f ca="1">IF(RIGHT(FPL_Combined[[#Headers],[Gameweek 07]],2)&lt;$B$622,INDEX(FPL_Results_Extract[Gameweek 07],MATCH($A410,FPL_Results_Extract[[Player]:[Player]],0)),INDEX(Team_Key[[Abbreviation]:[Abbreviation]],MATCH(LEFT(INDEX(FPL_Fixtures_Extract[],MATCH($A410,FPL_Fixtures_Extract[[Player]:[Player]],0),MATCH(FPL_Combined[[#Headers],[Gameweek 07]],FPL_Fixtures_Extract[#Headers],0)),LEN(INDEX(FPL_Fixtures_Extract[],MATCH($A410,FPL_Fixtures_Extract[[Player]:[Player]],0),MATCH(FPL_Combined[[#Headers],[Gameweek 07]],FPL_Fixtures_Extract[#Headers],0)))-4),Team_Key[[Full Name]:[Full Name]],0))&amp;RIGHT(INDEX(FPL_Fixtures_Extract[],MATCH($A410,FPL_Fixtures_Extract[[Player]:[Player]],0),MATCH(FPL_Combined[[#Headers],[Gameweek 07]],FPL_Fixtures_Extract[#Headers],0)),3))</f>
        <v>NEW(A) 2-2</v>
      </c>
      <c r="I410" t="str">
        <f ca="1">IF(RIGHT(FPL_Combined[[#Headers],[Gameweek 08]],2)&lt;$B$622,INDEX(FPL_Results_Extract[Gameweek 08],MATCH($A410,FPL_Results_Extract[[Player]:[Player]],0)),INDEX(Team_Key[[Abbreviation]:[Abbreviation]],MATCH(LEFT(INDEX(FPL_Fixtures_Extract[],MATCH($A410,FPL_Fixtures_Extract[[Player]:[Player]],0),MATCH(FPL_Combined[[#Headers],[Gameweek 08]],FPL_Fixtures_Extract[#Headers],0)),LEN(INDEX(FPL_Fixtures_Extract[],MATCH($A410,FPL_Fixtures_Extract[[Player]:[Player]],0),MATCH(FPL_Combined[[#Headers],[Gameweek 08]],FPL_Fixtures_Extract[#Headers],0)))-4),Team_Key[[Full Name]:[Full Name]],0))&amp;RIGHT(INDEX(FPL_Fixtures_Extract[],MATCH($A410,FPL_Fixtures_Extract[[Player]:[Player]],0),MATCH(FPL_Combined[[#Headers],[Gameweek 08]],FPL_Fixtures_Extract[#Headers],0)),3))</f>
        <v>SOU(H) 1-3</v>
      </c>
      <c r="J410" t="str">
        <f ca="1">IF(RIGHT(FPL_Combined[[#Headers],[Gameweek 09]],2)&lt;$B$622,INDEX(FPL_Results_Extract[Gameweek 09],MATCH($A410,FPL_Results_Extract[[Player]:[Player]],0)),INDEX(Team_Key[[Abbreviation]:[Abbreviation]],MATCH(LEFT(INDEX(FPL_Fixtures_Extract[],MATCH($A410,FPL_Fixtures_Extract[[Player]:[Player]],0),MATCH(FPL_Combined[[#Headers],[Gameweek 09]],FPL_Fixtures_Extract[#Headers],0)),LEN(INDEX(FPL_Fixtures_Extract[],MATCH($A410,FPL_Fixtures_Extract[[Player]:[Player]],0),MATCH(FPL_Combined[[#Headers],[Gameweek 09]],FPL_Fixtures_Extract[#Headers],0)))-4),Team_Key[[Full Name]:[Full Name]],0))&amp;RIGHT(INDEX(FPL_Fixtures_Extract[],MATCH($A410,FPL_Fixtures_Extract[[Player]:[Player]],0),MATCH(FPL_Combined[[#Headers],[Gameweek 09]],FPL_Fixtures_Extract[#Headers],0)),3))</f>
        <v>AVL(H) 2-0</v>
      </c>
      <c r="K410" t="str">
        <f ca="1">IF(RIGHT(FPL_Combined[[#Headers],[Gameweek 10]],2)&lt;$B$622,INDEX(FPL_Results_Extract[Gameweek 10],MATCH($A410,FPL_Results_Extract[[Player]:[Player]],0)),INDEX(Team_Key[[Abbreviation]:[Abbreviation]],MATCH(LEFT(INDEX(FPL_Fixtures_Extract[],MATCH($A410,FPL_Fixtures_Extract[[Player]:[Player]],0),MATCH(FPL_Combined[[#Headers],[Gameweek 10]],FPL_Fixtures_Extract[#Headers],0)),LEN(INDEX(FPL_Fixtures_Extract[],MATCH($A410,FPL_Fixtures_Extract[[Player]:[Player]],0),MATCH(FPL_Combined[[#Headers],[Gameweek 10]],FPL_Fixtures_Extract[#Headers],0)))-4),Team_Key[[Full Name]:[Full Name]],0))&amp;RIGHT(INDEX(FPL_Fixtures_Extract[],MATCH($A410,FPL_Fixtures_Extract[[Player]:[Player]],0),MATCH(FPL_Combined[[#Headers],[Gameweek 10]],FPL_Fixtures_Extract[#Headers],0)),3))</f>
        <v>WHU(A) 1-2</v>
      </c>
      <c r="L410" t="str">
        <f ca="1">IF(RIGHT(FPL_Combined[[#Headers],[Gameweek 11]],2)&lt;$B$622,INDEX(FPL_Results_Extract[Gameweek 11],MATCH($A410,FPL_Results_Extract[[Player]:[Player]],0)),INDEX(Team_Key[[Abbreviation]:[Abbreviation]],MATCH(LEFT(INDEX(FPL_Fixtures_Extract[],MATCH($A410,FPL_Fixtures_Extract[[Player]:[Player]],0),MATCH(FPL_Combined[[#Headers],[Gameweek 11]],FPL_Fixtures_Extract[#Headers],0)),LEN(INDEX(FPL_Fixtures_Extract[],MATCH($A410,FPL_Fixtures_Extract[[Player]:[Player]],0),MATCH(FPL_Combined[[#Headers],[Gameweek 11]],FPL_Fixtures_Extract[#Headers],0)))-4),Team_Key[[Full Name]:[Full Name]],0))&amp;RIGHT(INDEX(FPL_Fixtures_Extract[],MATCH($A410,FPL_Fixtures_Extract[[Player]:[Player]],0),MATCH(FPL_Combined[[#Headers],[Gameweek 11]],FPL_Fixtures_Extract[#Headers],0)),3))</f>
        <v>LIV(H) 1-3</v>
      </c>
      <c r="M410" t="str">
        <f ca="1">IF(RIGHT(FPL_Combined[[#Headers],[Gameweek 12]],2)&lt;$B$622,INDEX(FPL_Results_Extract[Gameweek 12],MATCH($A410,FPL_Results_Extract[[Player]:[Player]],0)),INDEX(Team_Key[[Abbreviation]:[Abbreviation]],MATCH(LEFT(INDEX(FPL_Fixtures_Extract[],MATCH($A410,FPL_Fixtures_Extract[[Player]:[Player]],0),MATCH(FPL_Combined[[#Headers],[Gameweek 12]],FPL_Fixtures_Extract[#Headers],0)),LEN(INDEX(FPL_Fixtures_Extract[],MATCH($A410,FPL_Fixtures_Extract[[Player]:[Player]],0),MATCH(FPL_Combined[[#Headers],[Gameweek 12]],FPL_Fixtures_Extract[#Headers],0)))-4),Team_Key[[Full Name]:[Full Name]],0))&amp;RIGHT(INDEX(FPL_Fixtures_Extract[],MATCH($A410,FPL_Fixtures_Extract[[Player]:[Player]],0),MATCH(FPL_Combined[[#Headers],[Gameweek 12]],FPL_Fixtures_Extract[#Headers],0)),3))</f>
        <v>STK(A) 0-1</v>
      </c>
      <c r="N410" t="str">
        <f ca="1">IF(RIGHT(FPL_Combined[[#Headers],[Gameweek 13]],2)&lt;$B$622,INDEX(FPL_Results_Extract[Gameweek 13],MATCH($A410,FPL_Results_Extract[[Player]:[Player]],0)),INDEX(Team_Key[[Abbreviation]:[Abbreviation]],MATCH(LEFT(INDEX(FPL_Fixtures_Extract[],MATCH($A410,FPL_Fixtures_Extract[[Player]:[Player]],0),MATCH(FPL_Combined[[#Headers],[Gameweek 13]],FPL_Fixtures_Extract[#Headers],0)),LEN(INDEX(FPL_Fixtures_Extract[],MATCH($A410,FPL_Fixtures_Extract[[Player]:[Player]],0),MATCH(FPL_Combined[[#Headers],[Gameweek 13]],FPL_Fixtures_Extract[#Headers],0)))-4),Team_Key[[Full Name]:[Full Name]],0))&amp;RIGHT(INDEX(FPL_Fixtures_Extract[],MATCH($A410,FPL_Fixtures_Extract[[Player]:[Player]],0),MATCH(FPL_Combined[[#Headers],[Gameweek 13]],FPL_Fixtures_Extract[#Headers],0)),3))</f>
        <v>NOR(H) 1-0</v>
      </c>
      <c r="O410" t="str">
        <f ca="1">IF(RIGHT(FPL_Combined[[#Headers],[Gameweek 14]],2)&lt;$B$622,INDEX(FPL_Results_Extract[Gameweek 14],MATCH($A410,FPL_Results_Extract[[Player]:[Player]],0)),INDEX(Team_Key[[Abbreviation]:[Abbreviation]],MATCH(LEFT(INDEX(FPL_Fixtures_Extract[],MATCH($A410,FPL_Fixtures_Extract[[Player]:[Player]],0),MATCH(FPL_Combined[[#Headers],[Gameweek 14]],FPL_Fixtures_Extract[#Headers],0)),LEN(INDEX(FPL_Fixtures_Extract[],MATCH($A410,FPL_Fixtures_Extract[[Player]:[Player]],0),MATCH(FPL_Combined[[#Headers],[Gameweek 14]],FPL_Fixtures_Extract[#Headers],0)))-4),Team_Key[[Full Name]:[Full Name]],0))&amp;RIGHT(INDEX(FPL_Fixtures_Extract[],MATCH($A410,FPL_Fixtures_Extract[[Player]:[Player]],0),MATCH(FPL_Combined[[#Headers],[Gameweek 14]],FPL_Fixtures_Extract[#Headers],0)),3))</f>
        <v>TOT(A) 0-0</v>
      </c>
      <c r="P410" t="str">
        <f ca="1">IF(RIGHT(FPL_Combined[[#Headers],[Gameweek 15]],2)&lt;$B$622,INDEX(FPL_Results_Extract[Gameweek 15],MATCH($A410,FPL_Results_Extract[[Player]:[Player]],0)),INDEX(Team_Key[[Abbreviation]:[Abbreviation]],MATCH(LEFT(INDEX(FPL_Fixtures_Extract[],MATCH($A410,FPL_Fixtures_Extract[[Player]:[Player]],0),MATCH(FPL_Combined[[#Headers],[Gameweek 15]],FPL_Fixtures_Extract[#Headers],0)),LEN(INDEX(FPL_Fixtures_Extract[],MATCH($A410,FPL_Fixtures_Extract[[Player]:[Player]],0),MATCH(FPL_Combined[[#Headers],[Gameweek 15]],FPL_Fixtures_Extract[#Headers],0)))-4),Team_Key[[Full Name]:[Full Name]],0))&amp;RIGHT(INDEX(FPL_Fixtures_Extract[],MATCH($A410,FPL_Fixtures_Extract[[Player]:[Player]],0),MATCH(FPL_Combined[[#Headers],[Gameweek 15]],FPL_Fixtures_Extract[#Headers],0)),3))</f>
        <v>BOU(H) 0-1</v>
      </c>
      <c r="Q410" t="str">
        <f ca="1">IF(RIGHT(FPL_Combined[[#Headers],[Gameweek 16]],2)&lt;$B$622,INDEX(FPL_Results_Extract[Gameweek 16],MATCH($A410,FPL_Results_Extract[[Player]:[Player]],0)),INDEX(Team_Key[[Abbreviation]:[Abbreviation]],MATCH(LEFT(INDEX(FPL_Fixtures_Extract[],MATCH($A410,FPL_Fixtures_Extract[[Player]:[Player]],0),MATCH(FPL_Combined[[#Headers],[Gameweek 16]],FPL_Fixtures_Extract[#Headers],0)),LEN(INDEX(FPL_Fixtures_Extract[],MATCH($A410,FPL_Fixtures_Extract[[Player]:[Player]],0),MATCH(FPL_Combined[[#Headers],[Gameweek 16]],FPL_Fixtures_Extract[#Headers],0)))-4),Team_Key[[Full Name]:[Full Name]],0))&amp;RIGHT(INDEX(FPL_Fixtures_Extract[],MATCH($A410,FPL_Fixtures_Extract[[Player]:[Player]],0),MATCH(FPL_Combined[[#Headers],[Gameweek 16]],FPL_Fixtures_Extract[#Headers],0)),3))</f>
        <v>LEI(A) 1-2</v>
      </c>
      <c r="R410" t="str">
        <f ca="1">IF(RIGHT(FPL_Combined[[#Headers],[Gameweek 17]],2)&lt;$B$622,INDEX(FPL_Results_Extract[Gameweek 17],MATCH($A410,FPL_Results_Extract[[Player]:[Player]],0)),INDEX(Team_Key[[Abbreviation]:[Abbreviation]],MATCH(LEFT(INDEX(FPL_Fixtures_Extract[],MATCH($A410,FPL_Fixtures_Extract[[Player]:[Player]],0),MATCH(FPL_Combined[[#Headers],[Gameweek 17]],FPL_Fixtures_Extract[#Headers],0)),LEN(INDEX(FPL_Fixtures_Extract[],MATCH($A410,FPL_Fixtures_Extract[[Player]:[Player]],0),MATCH(FPL_Combined[[#Headers],[Gameweek 17]],FPL_Fixtures_Extract[#Headers],0)))-4),Team_Key[[Full Name]:[Full Name]],0))&amp;RIGHT(INDEX(FPL_Fixtures_Extract[],MATCH($A410,FPL_Fixtures_Extract[[Player]:[Player]],0),MATCH(FPL_Combined[[#Headers],[Gameweek 17]],FPL_Fixtures_Extract[#Headers],0)),3))</f>
        <v>SUN(H) 3-1</v>
      </c>
      <c r="S410" t="str">
        <f ca="1">IF(RIGHT(FPL_Combined[[#Headers],[Gameweek 18]],2)&lt;$B$622,INDEX(FPL_Results_Extract[Gameweek 18],MATCH($A410,FPL_Results_Extract[[Player]:[Player]],0)),INDEX(Team_Key[[Abbreviation]:[Abbreviation]],MATCH(LEFT(INDEX(FPL_Fixtures_Extract[],MATCH($A410,FPL_Fixtures_Extract[[Player]:[Player]],0),MATCH(FPL_Combined[[#Headers],[Gameweek 18]],FPL_Fixtures_Extract[#Headers],0)),LEN(INDEX(FPL_Fixtures_Extract[],MATCH($A410,FPL_Fixtures_Extract[[Player]:[Player]],0),MATCH(FPL_Combined[[#Headers],[Gameweek 18]],FPL_Fixtures_Extract[#Headers],0)))-4),Team_Key[[Full Name]:[Full Name]],0))&amp;RIGHT(INDEX(FPL_Fixtures_Extract[],MATCH($A410,FPL_Fixtures_Extract[[Player]:[Player]],0),MATCH(FPL_Combined[[#Headers],[Gameweek 18]],FPL_Fixtures_Extract[#Headers],0)),3))</f>
        <v>WAT(H) 2-2</v>
      </c>
      <c r="T410" t="str">
        <f ca="1">IF(RIGHT(FPL_Combined[[#Headers],[Gameweek 19]],2)&lt;$B$622,INDEX(FPL_Results_Extract[Gameweek 19],MATCH($A410,FPL_Results_Extract[[Player]:[Player]],0)),INDEX(Team_Key[[Abbreviation]:[Abbreviation]],MATCH(LEFT(INDEX(FPL_Fixtures_Extract[],MATCH($A410,FPL_Fixtures_Extract[[Player]:[Player]],0),MATCH(FPL_Combined[[#Headers],[Gameweek 19]],FPL_Fixtures_Extract[#Headers],0)),LEN(INDEX(FPL_Fixtures_Extract[],MATCH($A410,FPL_Fixtures_Extract[[Player]:[Player]],0),MATCH(FPL_Combined[[#Headers],[Gameweek 19]],FPL_Fixtures_Extract[#Headers],0)))-4),Team_Key[[Full Name]:[Full Name]],0))&amp;RIGHT(INDEX(FPL_Fixtures_Extract[],MATCH($A410,FPL_Fixtures_Extract[[Player]:[Player]],0),MATCH(FPL_Combined[[#Headers],[Gameweek 19]],FPL_Fixtures_Extract[#Headers],0)),3))</f>
        <v>MUN(A) 0-0</v>
      </c>
      <c r="U410" t="str">
        <f ca="1">IF(RIGHT(FPL_Combined[[#Headers],[Gameweek 20]],2)&lt;$B$622,INDEX(FPL_Results_Extract[Gameweek 20],MATCH($A410,FPL_Results_Extract[[Player]:[Player]],0)),INDEX(Team_Key[[Abbreviation]:[Abbreviation]],MATCH(LEFT(INDEX(FPL_Fixtures_Extract[],MATCH($A410,FPL_Fixtures_Extract[[Player]:[Player]],0),MATCH(FPL_Combined[[#Headers],[Gameweek 20]],FPL_Fixtures_Extract[#Headers],0)),LEN(INDEX(FPL_Fixtures_Extract[],MATCH($A410,FPL_Fixtures_Extract[[Player]:[Player]],0),MATCH(FPL_Combined[[#Headers],[Gameweek 20]],FPL_Fixtures_Extract[#Headers],0)))-4),Team_Key[[Full Name]:[Full Name]],0))&amp;RIGHT(INDEX(FPL_Fixtures_Extract[],MATCH($A410,FPL_Fixtures_Extract[[Player]:[Player]],0),MATCH(FPL_Combined[[#Headers],[Gameweek 20]],FPL_Fixtures_Extract[#Headers],0)),3))</f>
        <v>CRY(A) 3-0</v>
      </c>
      <c r="V410" t="str">
        <f ca="1">IF(RIGHT(FPL_Combined[[#Headers],[Gameweek 21]],2)&lt;$B$622,INDEX(FPL_Results_Extract[Gameweek 21],MATCH($A410,FPL_Results_Extract[[Player]:[Player]],0)),INDEX(Team_Key[[Abbreviation]:[Abbreviation]],MATCH(LEFT(INDEX(FPL_Fixtures_Extract[],MATCH($A410,FPL_Fixtures_Extract[[Player]:[Player]],0),MATCH(FPL_Combined[[#Headers],[Gameweek 21]],FPL_Fixtures_Extract[#Headers],0)),LEN(INDEX(FPL_Fixtures_Extract[],MATCH($A410,FPL_Fixtures_Extract[[Player]:[Player]],0),MATCH(FPL_Combined[[#Headers],[Gameweek 21]],FPL_Fixtures_Extract[#Headers],0)))-4),Team_Key[[Full Name]:[Full Name]],0))&amp;RIGHT(INDEX(FPL_Fixtures_Extract[],MATCH($A410,FPL_Fixtures_Extract[[Player]:[Player]],0),MATCH(FPL_Combined[[#Headers],[Gameweek 21]],FPL_Fixtures_Extract[#Headers],0)),3))</f>
        <v>WBA(H) 2-2</v>
      </c>
      <c r="W410" t="str">
        <f ca="1">IF(RIGHT(FPL_Combined[[#Headers],[Gameweek 22]],2)&lt;$B$622,INDEX(FPL_Results_Extract[Gameweek 22],MATCH($A410,FPL_Results_Extract[[Player]:[Player]],0)),INDEX(Team_Key[[Abbreviation]:[Abbreviation]],MATCH(LEFT(INDEX(FPL_Fixtures_Extract[],MATCH($A410,FPL_Fixtures_Extract[[Player]:[Player]],0),MATCH(FPL_Combined[[#Headers],[Gameweek 22]],FPL_Fixtures_Extract[#Headers],0)),LEN(INDEX(FPL_Fixtures_Extract[],MATCH($A410,FPL_Fixtures_Extract[[Player]:[Player]],0),MATCH(FPL_Combined[[#Headers],[Gameweek 22]],FPL_Fixtures_Extract[#Headers],0)))-4),Team_Key[[Full Name]:[Full Name]],0))&amp;RIGHT(INDEX(FPL_Fixtures_Extract[],MATCH($A410,FPL_Fixtures_Extract[[Player]:[Player]],0),MATCH(FPL_Combined[[#Headers],[Gameweek 22]],FPL_Fixtures_Extract[#Headers],0)),3))</f>
        <v>EVE(H) 3-3</v>
      </c>
      <c r="X410" t="str">
        <f ca="1">IF(RIGHT(FPL_Combined[[#Headers],[Gameweek 23]],2)&lt;$B$622,INDEX(FPL_Results_Extract[Gameweek 23],MATCH($A410,FPL_Results_Extract[[Player]:[Player]],0)),INDEX(Team_Key[[Abbreviation]:[Abbreviation]],MATCH(LEFT(INDEX(FPL_Fixtures_Extract[],MATCH($A410,FPL_Fixtures_Extract[[Player]:[Player]],0),MATCH(FPL_Combined[[#Headers],[Gameweek 23]],FPL_Fixtures_Extract[#Headers],0)),LEN(INDEX(FPL_Fixtures_Extract[],MATCH($A410,FPL_Fixtures_Extract[[Player]:[Player]],0),MATCH(FPL_Combined[[#Headers],[Gameweek 23]],FPL_Fixtures_Extract[#Headers],0)))-4),Team_Key[[Full Name]:[Full Name]],0))&amp;RIGHT(INDEX(FPL_Fixtures_Extract[],MATCH($A410,FPL_Fixtures_Extract[[Player]:[Player]],0),MATCH(FPL_Combined[[#Headers],[Gameweek 23]],FPL_Fixtures_Extract[#Headers],0)),3))</f>
        <v>ARS(A) 1-0</v>
      </c>
      <c r="Y410" t="str">
        <f ca="1">IF(RIGHT(FPL_Combined[[#Headers],[Gameweek 24]],2)&lt;$B$622,INDEX(FPL_Results_Extract[Team],MATCH($A410,FPL_Results_Extract[[Player]:[Player]],0)),INDEX(Team_Key[[Abbreviation]:[Abbreviation]],MATCH(LEFT(INDEX(FPL_Fixtures_Extract[],MATCH($A410,FPL_Fixtures_Extract[[Player]:[Player]],0),MATCH(FPL_Combined[[#Headers],[Gameweek 24]],FPL_Fixtures_Extract[#Headers],0)),LEN(INDEX(FPL_Fixtures_Extract[],MATCH($A410,FPL_Fixtures_Extract[[Player]:[Player]],0),MATCH(FPL_Combined[[#Headers],[Gameweek 24]],FPL_Fixtures_Extract[#Headers],0)))-4),Team_Key[[Full Name]:[Full Name]],0))&amp;RIGHT(INDEX(FPL_Fixtures_Extract[],MATCH($A410,FPL_Fixtures_Extract[[Player]:[Player]],0),MATCH(FPL_Combined[[#Headers],[Gameweek 24]],FPL_Fixtures_Extract[#Headers],0)),3))</f>
        <v>CHE</v>
      </c>
      <c r="Z410" t="str">
        <f ca="1">IF(RIGHT(FPL_Combined[[#Headers],[Gameweek 25]],2)&lt;$B$622,INDEX(FPL_Results_Extract[Player],MATCH($A410,FPL_Results_Extract[[Player]:[Player]],0)),INDEX(Team_Key[[Abbreviation]:[Abbreviation]],MATCH(LEFT(INDEX(FPL_Fixtures_Extract[],MATCH($A410,FPL_Fixtures_Extract[[Player]:[Player]],0),MATCH(FPL_Combined[[#Headers],[Gameweek 25]],FPL_Fixtures_Extract[#Headers],0)),LEN(INDEX(FPL_Fixtures_Extract[],MATCH($A410,FPL_Fixtures_Extract[[Player]:[Player]],0),MATCH(FPL_Combined[[#Headers],[Gameweek 25]],FPL_Fixtures_Extract[#Headers],0)))-4),Team_Key[[Full Name]:[Full Name]],0))&amp;RIGHT(INDEX(FPL_Fixtures_Extract[],MATCH($A410,FPL_Fixtures_Extract[[Player]:[Player]],0),MATCH(FPL_Combined[[#Headers],[Gameweek 25]],FPL_Fixtures_Extract[#Headers],0)),3))</f>
        <v>Nathan</v>
      </c>
      <c r="AA410" t="str">
        <f ca="1">IF(RIGHT(FPL_Combined[[#Headers],[Gameweek 26]],2)&lt;$B$622,INDEX(FPL_Results_Extract[Gameweek 01],MATCH($A410,FPL_Results_Extract[[Player]:[Player]],0)),INDEX(Team_Key[[Abbreviation]:[Abbreviation]],MATCH(LEFT(INDEX(FPL_Fixtures_Extract[],MATCH($A410,FPL_Fixtures_Extract[[Player]:[Player]],0),MATCH(FPL_Combined[[#Headers],[Gameweek 26]],FPL_Fixtures_Extract[#Headers],0)),LEN(INDEX(FPL_Fixtures_Extract[],MATCH($A410,FPL_Fixtures_Extract[[Player]:[Player]],0),MATCH(FPL_Combined[[#Headers],[Gameweek 26]],FPL_Fixtures_Extract[#Headers],0)))-4),Team_Key[[Full Name]:[Full Name]],0))&amp;RIGHT(INDEX(FPL_Fixtures_Extract[],MATCH($A410,FPL_Fixtures_Extract[[Player]:[Player]],0),MATCH(FPL_Combined[[#Headers],[Gameweek 26]],FPL_Fixtures_Extract[#Headers],0)),3))</f>
        <v>SWA(H) 2-2</v>
      </c>
      <c r="AB410" t="str">
        <f ca="1">IF(RIGHT(FPL_Combined[[#Headers],[Gameweek 27]],2)&lt;$B$622,INDEX(FPL_Results_Extract[Gameweek 02],MATCH($A410,FPL_Results_Extract[[Player]:[Player]],0)),INDEX(Team_Key[[Abbreviation]:[Abbreviation]],MATCH(LEFT(INDEX(FPL_Fixtures_Extract[],MATCH($A410,FPL_Fixtures_Extract[[Player]:[Player]],0),MATCH(FPL_Combined[[#Headers],[Gameweek 27]],FPL_Fixtures_Extract[#Headers],0)),LEN(INDEX(FPL_Fixtures_Extract[],MATCH($A410,FPL_Fixtures_Extract[[Player]:[Player]],0),MATCH(FPL_Combined[[#Headers],[Gameweek 27]],FPL_Fixtures_Extract[#Headers],0)))-4),Team_Key[[Full Name]:[Full Name]],0))&amp;RIGHT(INDEX(FPL_Fixtures_Extract[],MATCH($A410,FPL_Fixtures_Extract[[Player]:[Player]],0),MATCH(FPL_Combined[[#Headers],[Gameweek 27]],FPL_Fixtures_Extract[#Headers],0)),3))</f>
        <v>MCI(A) 0-3</v>
      </c>
      <c r="AC410" t="str">
        <f ca="1">IF(RIGHT(FPL_Combined[[#Headers],[Gameweek 28]],2)&lt;$B$622,INDEX(FPL_Results_Extract[Gameweek 03],MATCH($A410,FPL_Results_Extract[[Player]:[Player]],0)),INDEX(Team_Key[[Abbreviation]:[Abbreviation]],MATCH(LEFT(INDEX(FPL_Fixtures_Extract[],MATCH($A410,FPL_Fixtures_Extract[[Player]:[Player]],0),MATCH(FPL_Combined[[#Headers],[Gameweek 28]],FPL_Fixtures_Extract[#Headers],0)),LEN(INDEX(FPL_Fixtures_Extract[],MATCH($A410,FPL_Fixtures_Extract[[Player]:[Player]],0),MATCH(FPL_Combined[[#Headers],[Gameweek 28]],FPL_Fixtures_Extract[#Headers],0)))-4),Team_Key[[Full Name]:[Full Name]],0))&amp;RIGHT(INDEX(FPL_Fixtures_Extract[],MATCH($A410,FPL_Fixtures_Extract[[Player]:[Player]],0),MATCH(FPL_Combined[[#Headers],[Gameweek 28]],FPL_Fixtures_Extract[#Headers],0)),3))</f>
        <v>WBA(A) 3-2</v>
      </c>
      <c r="AD410" t="str">
        <f ca="1">IF(RIGHT(FPL_Combined[[#Headers],[Gameweek 29]],2)&lt;$B$622,INDEX(FPL_Results_Extract[Gameweek 04],MATCH($A410,FPL_Results_Extract[[Player]:[Player]],0)),INDEX(Team_Key[[Abbreviation]:[Abbreviation]],MATCH(LEFT(INDEX(FPL_Fixtures_Extract[],MATCH($A410,FPL_Fixtures_Extract[[Player]:[Player]],0),MATCH(FPL_Combined[[#Headers],[Gameweek 29]],FPL_Fixtures_Extract[#Headers],0)),LEN(INDEX(FPL_Fixtures_Extract[],MATCH($A410,FPL_Fixtures_Extract[[Player]:[Player]],0),MATCH(FPL_Combined[[#Headers],[Gameweek 29]],FPL_Fixtures_Extract[#Headers],0)))-4),Team_Key[[Full Name]:[Full Name]],0))&amp;RIGHT(INDEX(FPL_Fixtures_Extract[],MATCH($A410,FPL_Fixtures_Extract[[Player]:[Player]],0),MATCH(FPL_Combined[[#Headers],[Gameweek 29]],FPL_Fixtures_Extract[#Headers],0)),3))</f>
        <v>STK(H)</v>
      </c>
      <c r="AE410" t="e">
        <f ca="1">IF(RIGHT(FPL_Combined[[#Headers],[Gameweek 30]],2)&lt;$B$622,INDEX(FPL_Results_Extract[Gameweek 05],MATCH($A410,FPL_Results_Extract[[Player]:[Player]],0)),INDEX(Team_Key[[Abbreviation]:[Abbreviation]],MATCH(LEFT(INDEX(FPL_Fixtures_Extract[],MATCH($A410,FPL_Fixtures_Extract[[Player]:[Player]],0),MATCH(FPL_Combined[[#Headers],[Gameweek 30]],FPL_Fixtures_Extract[#Headers],0)),LEN(INDEX(FPL_Fixtures_Extract[],MATCH($A410,FPL_Fixtures_Extract[[Player]:[Player]],0),MATCH(FPL_Combined[[#Headers],[Gameweek 30]],FPL_Fixtures_Extract[#Headers],0)))-4),Team_Key[[Full Name]:[Full Name]],0))&amp;RIGHT(INDEX(FPL_Fixtures_Extract[],MATCH($A410,FPL_Fixtures_Extract[[Player]:[Player]],0),MATCH(FPL_Combined[[#Headers],[Gameweek 30]],FPL_Fixtures_Extract[#Headers],0)),3))</f>
        <v>#VALUE!</v>
      </c>
      <c r="AF410" t="str">
        <f ca="1">IF(RIGHT(FPL_Combined[[#Headers],[Gameweek 31]],2)&lt;$B$622,INDEX(FPL_Results_Extract[Gameweek 06],MATCH($A410,FPL_Results_Extract[[Player]:[Player]],0)),INDEX(Team_Key[[Abbreviation]:[Abbreviation]],MATCH(LEFT(INDEX(FPL_Fixtures_Extract[],MATCH($A410,FPL_Fixtures_Extract[[Player]:[Player]],0),MATCH(FPL_Combined[[#Headers],[Gameweek 31]],FPL_Fixtures_Extract[#Headers],0)),LEN(INDEX(FPL_Fixtures_Extract[],MATCH($A410,FPL_Fixtures_Extract[[Player]:[Player]],0),MATCH(FPL_Combined[[#Headers],[Gameweek 31]],FPL_Fixtures_Extract[#Headers],0)))-4),Team_Key[[Full Name]:[Full Name]],0))&amp;RIGHT(INDEX(FPL_Fixtures_Extract[],MATCH($A410,FPL_Fixtures_Extract[[Player]:[Player]],0),MATCH(FPL_Combined[[#Headers],[Gameweek 31]],FPL_Fixtures_Extract[#Headers],0)),3))</f>
        <v>WHU(H)</v>
      </c>
      <c r="AG410" t="str">
        <f ca="1">IF(RIGHT(FPL_Combined[[#Headers],[Gameweek 32]],2)&lt;$B$622,INDEX(FPL_Results_Extract[Gameweek 07],MATCH($A410,FPL_Results_Extract[[Player]:[Player]],0)),INDEX(Team_Key[[Abbreviation]:[Abbreviation]],MATCH(LEFT(INDEX(FPL_Fixtures_Extract[],MATCH($A410,FPL_Fixtures_Extract[[Player]:[Player]],0),MATCH(FPL_Combined[[#Headers],[Gameweek 32]],FPL_Fixtures_Extract[#Headers],0)),LEN(INDEX(FPL_Fixtures_Extract[],MATCH($A410,FPL_Fixtures_Extract[[Player]:[Player]],0),MATCH(FPL_Combined[[#Headers],[Gameweek 32]],FPL_Fixtures_Extract[#Headers],0)))-4),Team_Key[[Full Name]:[Full Name]],0))&amp;RIGHT(INDEX(FPL_Fixtures_Extract[],MATCH($A410,FPL_Fixtures_Extract[[Player]:[Player]],0),MATCH(FPL_Combined[[#Headers],[Gameweek 32]],FPL_Fixtures_Extract[#Headers],0)),3))</f>
        <v>AVL(A)</v>
      </c>
      <c r="AH410" t="str">
        <f ca="1">IF(RIGHT(FPL_Combined[[#Headers],[Gameweek 33]],2)&lt;$B$622,INDEX(FPL_Results_Extract[Gameweek 08],MATCH($A410,FPL_Results_Extract[[Player]:[Player]],0)),INDEX(Team_Key[[Abbreviation]:[Abbreviation]],MATCH(LEFT(INDEX(FPL_Fixtures_Extract[],MATCH($A410,FPL_Fixtures_Extract[[Player]:[Player]],0),MATCH(FPL_Combined[[#Headers],[Gameweek 33]],FPL_Fixtures_Extract[#Headers],0)),LEN(INDEX(FPL_Fixtures_Extract[],MATCH($A410,FPL_Fixtures_Extract[[Player]:[Player]],0),MATCH(FPL_Combined[[#Headers],[Gameweek 33]],FPL_Fixtures_Extract[#Headers],0)))-4),Team_Key[[Full Name]:[Full Name]],0))&amp;RIGHT(INDEX(FPL_Fixtures_Extract[],MATCH($A410,FPL_Fixtures_Extract[[Player]:[Player]],0),MATCH(FPL_Combined[[#Headers],[Gameweek 33]],FPL_Fixtures_Extract[#Headers],0)),3))</f>
        <v>SWA(A)</v>
      </c>
      <c r="AI410" t="str">
        <f ca="1">IF(RIGHT(FPL_Combined[[#Headers],[Gameweek 34]],2)&lt;$B$622,INDEX(FPL_Results_Extract[Gameweek 09],MATCH($A410,FPL_Results_Extract[[Player]:[Player]],0)),INDEX(Team_Key[[Abbreviation]:[Abbreviation]],MATCH(LEFT(INDEX(FPL_Fixtures_Extract[],MATCH($A410,FPL_Fixtures_Extract[[Player]:[Player]],0),MATCH(FPL_Combined[[#Headers],[Gameweek 34]],FPL_Fixtures_Extract[#Headers],0)),LEN(INDEX(FPL_Fixtures_Extract[],MATCH($A410,FPL_Fixtures_Extract[[Player]:[Player]],0),MATCH(FPL_Combined[[#Headers],[Gameweek 34]],FPL_Fixtures_Extract[#Headers],0)))-4),Team_Key[[Full Name]:[Full Name]],0))&amp;RIGHT(INDEX(FPL_Fixtures_Extract[],MATCH($A410,FPL_Fixtures_Extract[[Player]:[Player]],0),MATCH(FPL_Combined[[#Headers],[Gameweek 34]],FPL_Fixtures_Extract[#Headers],0)),3))</f>
        <v>MCI(H)</v>
      </c>
      <c r="AJ410" t="str">
        <f ca="1">IF(RIGHT(FPL_Combined[[#Headers],[Gameweek 35]],2)&lt;$B$622,INDEX(FPL_Results_Extract[Gameweek 10],MATCH($A410,FPL_Results_Extract[[Player]:[Player]],0)),INDEX(Team_Key[[Abbreviation]:[Abbreviation]],MATCH(LEFT(INDEX(FPL_Fixtures_Extract[],MATCH($A410,FPL_Fixtures_Extract[[Player]:[Player]],0),MATCH(FPL_Combined[[#Headers],[Gameweek 35]],FPL_Fixtures_Extract[#Headers],0)),LEN(INDEX(FPL_Fixtures_Extract[],MATCH($A410,FPL_Fixtures_Extract[[Player]:[Player]],0),MATCH(FPL_Combined[[#Headers],[Gameweek 35]],FPL_Fixtures_Extract[#Headers],0)))-4),Team_Key[[Full Name]:[Full Name]],0))&amp;RIGHT(INDEX(FPL_Fixtures_Extract[],MATCH($A410,FPL_Fixtures_Extract[[Player]:[Player]],0),MATCH(FPL_Combined[[#Headers],[Gameweek 35]],FPL_Fixtures_Extract[#Headers],0)),3))</f>
        <v>BOU(A)</v>
      </c>
      <c r="AK410" t="str">
        <f ca="1">IF(RIGHT(FPL_Combined[[#Headers],[Gameweek 36]],2)&lt;$B$622,INDEX(FPL_Results_Extract[Gameweek 11],MATCH($A410,FPL_Results_Extract[[Player]:[Player]],0)),INDEX(Team_Key[[Abbreviation]:[Abbreviation]],MATCH(LEFT(INDEX(FPL_Fixtures_Extract[],MATCH($A410,FPL_Fixtures_Extract[[Player]:[Player]],0),MATCH(FPL_Combined[[#Headers],[Gameweek 36]],FPL_Fixtures_Extract[#Headers],0)),LEN(INDEX(FPL_Fixtures_Extract[],MATCH($A410,FPL_Fixtures_Extract[[Player]:[Player]],0),MATCH(FPL_Combined[[#Headers],[Gameweek 36]],FPL_Fixtures_Extract[#Headers],0)))-4),Team_Key[[Full Name]:[Full Name]],0))&amp;RIGHT(INDEX(FPL_Fixtures_Extract[],MATCH($A410,FPL_Fixtures_Extract[[Player]:[Player]],0),MATCH(FPL_Combined[[#Headers],[Gameweek 36]],FPL_Fixtures_Extract[#Headers],0)),3))</f>
        <v>TOT(H)</v>
      </c>
      <c r="AL410" t="str">
        <f ca="1">IF(RIGHT(FPL_Combined[[#Headers],[Gameweek 37]],2)&lt;$B$622,INDEX(FPL_Results_Extract[Gameweek 12],MATCH($A410,FPL_Results_Extract[[Player]:[Player]],0)),INDEX(Team_Key[[Abbreviation]:[Abbreviation]],MATCH(LEFT(INDEX(FPL_Fixtures_Extract[],MATCH($A410,FPL_Fixtures_Extract[[Player]:[Player]],0),MATCH(FPL_Combined[[#Headers],[Gameweek 37]],FPL_Fixtures_Extract[#Headers],0)),LEN(INDEX(FPL_Fixtures_Extract[],MATCH($A410,FPL_Fixtures_Extract[[Player]:[Player]],0),MATCH(FPL_Combined[[#Headers],[Gameweek 37]],FPL_Fixtures_Extract[#Headers],0)))-4),Team_Key[[Full Name]:[Full Name]],0))&amp;RIGHT(INDEX(FPL_Fixtures_Extract[],MATCH($A410,FPL_Fixtures_Extract[[Player]:[Player]],0),MATCH(FPL_Combined[[#Headers],[Gameweek 37]],FPL_Fixtures_Extract[#Headers],0)),3))</f>
        <v>SUN(A)</v>
      </c>
      <c r="AM410" t="str">
        <f ca="1">IF(RIGHT(FPL_Combined[[#Headers],[Gameweek 38]],2)&lt;$B$622,INDEX(FPL_Results_Extract[Gameweek 13],MATCH($A410,FPL_Results_Extract[[Player]:[Player]],0)),INDEX(Team_Key[[Abbreviation]:[Abbreviation]],MATCH(LEFT(INDEX(FPL_Fixtures_Extract[],MATCH($A410,FPL_Fixtures_Extract[[Player]:[Player]],0),MATCH(FPL_Combined[[#Headers],[Gameweek 38]],FPL_Fixtures_Extract[#Headers],0)),LEN(INDEX(FPL_Fixtures_Extract[],MATCH($A410,FPL_Fixtures_Extract[[Player]:[Player]],0),MATCH(FPL_Combined[[#Headers],[Gameweek 38]],FPL_Fixtures_Extract[#Headers],0)))-4),Team_Key[[Full Name]:[Full Name]],0))&amp;RIGHT(INDEX(FPL_Fixtures_Extract[],MATCH($A410,FPL_Fixtures_Extract[[Player]:[Player]],0),MATCH(FPL_Combined[[#Headers],[Gameweek 38]],FPL_Fixtures_Extract[#Headers],0)),3))</f>
        <v>LEI(H)</v>
      </c>
    </row>
    <row r="411" spans="1:39" x14ac:dyDescent="0.45">
      <c r="A411" t="s">
        <v>368</v>
      </c>
      <c r="B411" t="str">
        <f ca="1">IF(RIGHT(FPL_Combined[[#Headers],[Gameweek 01]],2)&lt;$B$622,INDEX(FPL_Results_Extract[Gameweek 01],MATCH($A411,FPL_Results_Extract[[Player]:[Player]],0)),INDEX(Team_Key[[Abbreviation]:[Abbreviation]],MATCH(LEFT(INDEX(FPL_Fixtures_Extract[],MATCH($A411,FPL_Fixtures_Extract[[Player]:[Player]],0),MATCH(FPL_Combined[[#Headers],[Gameweek 01]],FPL_Fixtures_Extract[#Headers],0)),LEN(INDEX(FPL_Fixtures_Extract[],MATCH($A411,FPL_Fixtures_Extract[[Player]:[Player]],0),MATCH(FPL_Combined[[#Headers],[Gameweek 01]],FPL_Fixtures_Extract[#Headers],0)))-4),Team_Key[[Full Name]:[Full Name]],0))&amp;RIGHT(INDEX(FPL_Fixtures_Extract[],MATCH($A411,FPL_Fixtures_Extract[[Player]:[Player]],0),MATCH(FPL_Combined[[#Headers],[Gameweek 01]],FPL_Fixtures_Extract[#Headers],0)),3))</f>
        <v>CHE(A) 2-2</v>
      </c>
      <c r="C411" t="str">
        <f ca="1">IF(RIGHT(FPL_Combined[[#Headers],[Gameweek 02]],2)&lt;$B$622,INDEX(FPL_Results_Extract[Gameweek 02],MATCH($A411,FPL_Results_Extract[[Player]:[Player]],0)),INDEX(Team_Key[[Abbreviation]:[Abbreviation]],MATCH(LEFT(INDEX(FPL_Fixtures_Extract[],MATCH($A411,FPL_Fixtures_Extract[[Player]:[Player]],0),MATCH(FPL_Combined[[#Headers],[Gameweek 02]],FPL_Fixtures_Extract[#Headers],0)),LEN(INDEX(FPL_Fixtures_Extract[],MATCH($A411,FPL_Fixtures_Extract[[Player]:[Player]],0),MATCH(FPL_Combined[[#Headers],[Gameweek 02]],FPL_Fixtures_Extract[#Headers],0)))-4),Team_Key[[Full Name]:[Full Name]],0))&amp;RIGHT(INDEX(FPL_Fixtures_Extract[],MATCH($A411,FPL_Fixtures_Extract[[Player]:[Player]],0),MATCH(FPL_Combined[[#Headers],[Gameweek 02]],FPL_Fixtures_Extract[#Headers],0)),3))</f>
        <v>NEW(H) 2-0</v>
      </c>
      <c r="D411" t="str">
        <f ca="1">IF(RIGHT(FPL_Combined[[#Headers],[Gameweek 03]],2)&lt;$B$622,INDEX(FPL_Results_Extract[Gameweek 03],MATCH($A411,FPL_Results_Extract[[Player]:[Player]],0)),INDEX(Team_Key[[Abbreviation]:[Abbreviation]],MATCH(LEFT(INDEX(FPL_Fixtures_Extract[],MATCH($A411,FPL_Fixtures_Extract[[Player]:[Player]],0),MATCH(FPL_Combined[[#Headers],[Gameweek 03]],FPL_Fixtures_Extract[#Headers],0)),LEN(INDEX(FPL_Fixtures_Extract[],MATCH($A411,FPL_Fixtures_Extract[[Player]:[Player]],0),MATCH(FPL_Combined[[#Headers],[Gameweek 03]],FPL_Fixtures_Extract[#Headers],0)))-4),Team_Key[[Full Name]:[Full Name]],0))&amp;RIGHT(INDEX(FPL_Fixtures_Extract[],MATCH($A411,FPL_Fixtures_Extract[[Player]:[Player]],0),MATCH(FPL_Combined[[#Headers],[Gameweek 03]],FPL_Fixtures_Extract[#Headers],0)),3))</f>
        <v>SUN(A) 1-1</v>
      </c>
      <c r="E411" t="str">
        <f ca="1">IF(RIGHT(FPL_Combined[[#Headers],[Gameweek 04]],2)&lt;$B$622,INDEX(FPL_Results_Extract[Gameweek 04],MATCH($A411,FPL_Results_Extract[[Player]:[Player]],0)),INDEX(Team_Key[[Abbreviation]:[Abbreviation]],MATCH(LEFT(INDEX(FPL_Fixtures_Extract[],MATCH($A411,FPL_Fixtures_Extract[[Player]:[Player]],0),MATCH(FPL_Combined[[#Headers],[Gameweek 04]],FPL_Fixtures_Extract[#Headers],0)),LEN(INDEX(FPL_Fixtures_Extract[],MATCH($A411,FPL_Fixtures_Extract[[Player]:[Player]],0),MATCH(FPL_Combined[[#Headers],[Gameweek 04]],FPL_Fixtures_Extract[#Headers],0)))-4),Team_Key[[Full Name]:[Full Name]],0))&amp;RIGHT(INDEX(FPL_Fixtures_Extract[],MATCH($A411,FPL_Fixtures_Extract[[Player]:[Player]],0),MATCH(FPL_Combined[[#Headers],[Gameweek 04]],FPL_Fixtures_Extract[#Headers],0)),3))</f>
        <v>MUN(H) 2-1</v>
      </c>
      <c r="F411" t="str">
        <f ca="1">IF(RIGHT(FPL_Combined[[#Headers],[Gameweek 05]],2)&lt;$B$622,INDEX(FPL_Results_Extract[Gameweek 05],MATCH($A411,FPL_Results_Extract[[Player]:[Player]],0)),INDEX(Team_Key[[Abbreviation]:[Abbreviation]],MATCH(LEFT(INDEX(FPL_Fixtures_Extract[],MATCH($A411,FPL_Fixtures_Extract[[Player]:[Player]],0),MATCH(FPL_Combined[[#Headers],[Gameweek 05]],FPL_Fixtures_Extract[#Headers],0)),LEN(INDEX(FPL_Fixtures_Extract[],MATCH($A411,FPL_Fixtures_Extract[[Player]:[Player]],0),MATCH(FPL_Combined[[#Headers],[Gameweek 05]],FPL_Fixtures_Extract[#Headers],0)))-4),Team_Key[[Full Name]:[Full Name]],0))&amp;RIGHT(INDEX(FPL_Fixtures_Extract[],MATCH($A411,FPL_Fixtures_Extract[[Player]:[Player]],0),MATCH(FPL_Combined[[#Headers],[Gameweek 05]],FPL_Fixtures_Extract[#Headers],0)),3))</f>
        <v>WAT(A) 0-1</v>
      </c>
      <c r="G411" t="str">
        <f ca="1">IF(RIGHT(FPL_Combined[[#Headers],[Gameweek 06]],2)&lt;$B$622,INDEX(FPL_Results_Extract[Gameweek 06],MATCH($A411,FPL_Results_Extract[[Player]:[Player]],0)),INDEX(Team_Key[[Abbreviation]:[Abbreviation]],MATCH(LEFT(INDEX(FPL_Fixtures_Extract[],MATCH($A411,FPL_Fixtures_Extract[[Player]:[Player]],0),MATCH(FPL_Combined[[#Headers],[Gameweek 06]],FPL_Fixtures_Extract[#Headers],0)),LEN(INDEX(FPL_Fixtures_Extract[],MATCH($A411,FPL_Fixtures_Extract[[Player]:[Player]],0),MATCH(FPL_Combined[[#Headers],[Gameweek 06]],FPL_Fixtures_Extract[#Headers],0)))-4),Team_Key[[Full Name]:[Full Name]],0))&amp;RIGHT(INDEX(FPL_Fixtures_Extract[],MATCH($A411,FPL_Fixtures_Extract[[Player]:[Player]],0),MATCH(FPL_Combined[[#Headers],[Gameweek 06]],FPL_Fixtures_Extract[#Headers],0)),3))</f>
        <v>EVE(H) 0-0</v>
      </c>
      <c r="H411" t="str">
        <f ca="1">IF(RIGHT(FPL_Combined[[#Headers],[Gameweek 07]],2)&lt;$B$622,INDEX(FPL_Results_Extract[Gameweek 07],MATCH($A411,FPL_Results_Extract[[Player]:[Player]],0)),INDEX(Team_Key[[Abbreviation]:[Abbreviation]],MATCH(LEFT(INDEX(FPL_Fixtures_Extract[],MATCH($A411,FPL_Fixtures_Extract[[Player]:[Player]],0),MATCH(FPL_Combined[[#Headers],[Gameweek 07]],FPL_Fixtures_Extract[#Headers],0)),LEN(INDEX(FPL_Fixtures_Extract[],MATCH($A411,FPL_Fixtures_Extract[[Player]:[Player]],0),MATCH(FPL_Combined[[#Headers],[Gameweek 07]],FPL_Fixtures_Extract[#Headers],0)))-4),Team_Key[[Full Name]:[Full Name]],0))&amp;RIGHT(INDEX(FPL_Fixtures_Extract[],MATCH($A411,FPL_Fixtures_Extract[[Player]:[Player]],0),MATCH(FPL_Combined[[#Headers],[Gameweek 07]],FPL_Fixtures_Extract[#Headers],0)),3))</f>
        <v>SOU(A) 1-3</v>
      </c>
      <c r="I411" t="str">
        <f ca="1">IF(RIGHT(FPL_Combined[[#Headers],[Gameweek 08]],2)&lt;$B$622,INDEX(FPL_Results_Extract[Gameweek 08],MATCH($A411,FPL_Results_Extract[[Player]:[Player]],0)),INDEX(Team_Key[[Abbreviation]:[Abbreviation]],MATCH(LEFT(INDEX(FPL_Fixtures_Extract[],MATCH($A411,FPL_Fixtures_Extract[[Player]:[Player]],0),MATCH(FPL_Combined[[#Headers],[Gameweek 08]],FPL_Fixtures_Extract[#Headers],0)),LEN(INDEX(FPL_Fixtures_Extract[],MATCH($A411,FPL_Fixtures_Extract[[Player]:[Player]],0),MATCH(FPL_Combined[[#Headers],[Gameweek 08]],FPL_Fixtures_Extract[#Headers],0)))-4),Team_Key[[Full Name]:[Full Name]],0))&amp;RIGHT(INDEX(FPL_Fixtures_Extract[],MATCH($A411,FPL_Fixtures_Extract[[Player]:[Player]],0),MATCH(FPL_Combined[[#Headers],[Gameweek 08]],FPL_Fixtures_Extract[#Headers],0)),3))</f>
        <v>TOT(H) 2-2</v>
      </c>
      <c r="J411" t="str">
        <f ca="1">IF(RIGHT(FPL_Combined[[#Headers],[Gameweek 09]],2)&lt;$B$622,INDEX(FPL_Results_Extract[Gameweek 09],MATCH($A411,FPL_Results_Extract[[Player]:[Player]],0)),INDEX(Team_Key[[Abbreviation]:[Abbreviation]],MATCH(LEFT(INDEX(FPL_Fixtures_Extract[],MATCH($A411,FPL_Fixtures_Extract[[Player]:[Player]],0),MATCH(FPL_Combined[[#Headers],[Gameweek 09]],FPL_Fixtures_Extract[#Headers],0)),LEN(INDEX(FPL_Fixtures_Extract[],MATCH($A411,FPL_Fixtures_Extract[[Player]:[Player]],0),MATCH(FPL_Combined[[#Headers],[Gameweek 09]],FPL_Fixtures_Extract[#Headers],0)))-4),Team_Key[[Full Name]:[Full Name]],0))&amp;RIGHT(INDEX(FPL_Fixtures_Extract[],MATCH($A411,FPL_Fixtures_Extract[[Player]:[Player]],0),MATCH(FPL_Combined[[#Headers],[Gameweek 09]],FPL_Fixtures_Extract[#Headers],0)),3))</f>
        <v>STK(H) 0-1</v>
      </c>
      <c r="K411" t="str">
        <f ca="1">IF(RIGHT(FPL_Combined[[#Headers],[Gameweek 10]],2)&lt;$B$622,INDEX(FPL_Results_Extract[Gameweek 10],MATCH($A411,FPL_Results_Extract[[Player]:[Player]],0)),INDEX(Team_Key[[Abbreviation]:[Abbreviation]],MATCH(LEFT(INDEX(FPL_Fixtures_Extract[],MATCH($A411,FPL_Fixtures_Extract[[Player]:[Player]],0),MATCH(FPL_Combined[[#Headers],[Gameweek 10]],FPL_Fixtures_Extract[#Headers],0)),LEN(INDEX(FPL_Fixtures_Extract[],MATCH($A411,FPL_Fixtures_Extract[[Player]:[Player]],0),MATCH(FPL_Combined[[#Headers],[Gameweek 10]],FPL_Fixtures_Extract[#Headers],0)))-4),Team_Key[[Full Name]:[Full Name]],0))&amp;RIGHT(INDEX(FPL_Fixtures_Extract[],MATCH($A411,FPL_Fixtures_Extract[[Player]:[Player]],0),MATCH(FPL_Combined[[#Headers],[Gameweek 10]],FPL_Fixtures_Extract[#Headers],0)),3))</f>
        <v>AVL(A) 2-1</v>
      </c>
      <c r="L411" t="str">
        <f ca="1">IF(RIGHT(FPL_Combined[[#Headers],[Gameweek 11]],2)&lt;$B$622,INDEX(FPL_Results_Extract[Gameweek 11],MATCH($A411,FPL_Results_Extract[[Player]:[Player]],0)),INDEX(Team_Key[[Abbreviation]:[Abbreviation]],MATCH(LEFT(INDEX(FPL_Fixtures_Extract[],MATCH($A411,FPL_Fixtures_Extract[[Player]:[Player]],0),MATCH(FPL_Combined[[#Headers],[Gameweek 11]],FPL_Fixtures_Extract[#Headers],0)),LEN(INDEX(FPL_Fixtures_Extract[],MATCH($A411,FPL_Fixtures_Extract[[Player]:[Player]],0),MATCH(FPL_Combined[[#Headers],[Gameweek 11]],FPL_Fixtures_Extract[#Headers],0)))-4),Team_Key[[Full Name]:[Full Name]],0))&amp;RIGHT(INDEX(FPL_Fixtures_Extract[],MATCH($A411,FPL_Fixtures_Extract[[Player]:[Player]],0),MATCH(FPL_Combined[[#Headers],[Gameweek 11]],FPL_Fixtures_Extract[#Headers],0)),3))</f>
        <v>ARS(H) 0-3</v>
      </c>
      <c r="M411" t="str">
        <f ca="1">IF(RIGHT(FPL_Combined[[#Headers],[Gameweek 12]],2)&lt;$B$622,INDEX(FPL_Results_Extract[Gameweek 12],MATCH($A411,FPL_Results_Extract[[Player]:[Player]],0)),INDEX(Team_Key[[Abbreviation]:[Abbreviation]],MATCH(LEFT(INDEX(FPL_Fixtures_Extract[],MATCH($A411,FPL_Fixtures_Extract[[Player]:[Player]],0),MATCH(FPL_Combined[[#Headers],[Gameweek 12]],FPL_Fixtures_Extract[#Headers],0)),LEN(INDEX(FPL_Fixtures_Extract[],MATCH($A411,FPL_Fixtures_Extract[[Player]:[Player]],0),MATCH(FPL_Combined[[#Headers],[Gameweek 12]],FPL_Fixtures_Extract[#Headers],0)))-4),Team_Key[[Full Name]:[Full Name]],0))&amp;RIGHT(INDEX(FPL_Fixtures_Extract[],MATCH($A411,FPL_Fixtures_Extract[[Player]:[Player]],0),MATCH(FPL_Combined[[#Headers],[Gameweek 12]],FPL_Fixtures_Extract[#Headers],0)),3))</f>
        <v>NOR(A) 0-1</v>
      </c>
      <c r="N411" t="str">
        <f ca="1">IF(RIGHT(FPL_Combined[[#Headers],[Gameweek 13]],2)&lt;$B$622,INDEX(FPL_Results_Extract[Gameweek 13],MATCH($A411,FPL_Results_Extract[[Player]:[Player]],0)),INDEX(Team_Key[[Abbreviation]:[Abbreviation]],MATCH(LEFT(INDEX(FPL_Fixtures_Extract[],MATCH($A411,FPL_Fixtures_Extract[[Player]:[Player]],0),MATCH(FPL_Combined[[#Headers],[Gameweek 13]],FPL_Fixtures_Extract[#Headers],0)),LEN(INDEX(FPL_Fixtures_Extract[],MATCH($A411,FPL_Fixtures_Extract[[Player]:[Player]],0),MATCH(FPL_Combined[[#Headers],[Gameweek 13]],FPL_Fixtures_Extract[#Headers],0)))-4),Team_Key[[Full Name]:[Full Name]],0))&amp;RIGHT(INDEX(FPL_Fixtures_Extract[],MATCH($A411,FPL_Fixtures_Extract[[Player]:[Player]],0),MATCH(FPL_Combined[[#Headers],[Gameweek 13]],FPL_Fixtures_Extract[#Headers],0)),3))</f>
        <v>BOU(H) 2-2</v>
      </c>
      <c r="O411" t="str">
        <f ca="1">IF(RIGHT(FPL_Combined[[#Headers],[Gameweek 14]],2)&lt;$B$622,INDEX(FPL_Results_Extract[Gameweek 14],MATCH($A411,FPL_Results_Extract[[Player]:[Player]],0)),INDEX(Team_Key[[Abbreviation]:[Abbreviation]],MATCH(LEFT(INDEX(FPL_Fixtures_Extract[],MATCH($A411,FPL_Fixtures_Extract[[Player]:[Player]],0),MATCH(FPL_Combined[[#Headers],[Gameweek 14]],FPL_Fixtures_Extract[#Headers],0)),LEN(INDEX(FPL_Fixtures_Extract[],MATCH($A411,FPL_Fixtures_Extract[[Player]:[Player]],0),MATCH(FPL_Combined[[#Headers],[Gameweek 14]],FPL_Fixtures_Extract[#Headers],0)))-4),Team_Key[[Full Name]:[Full Name]],0))&amp;RIGHT(INDEX(FPL_Fixtures_Extract[],MATCH($A411,FPL_Fixtures_Extract[[Player]:[Player]],0),MATCH(FPL_Combined[[#Headers],[Gameweek 14]],FPL_Fixtures_Extract[#Headers],0)),3))</f>
        <v>LIV(A) 0-1</v>
      </c>
      <c r="P411" t="str">
        <f ca="1">IF(RIGHT(FPL_Combined[[#Headers],[Gameweek 15]],2)&lt;$B$622,INDEX(FPL_Results_Extract[Gameweek 15],MATCH($A411,FPL_Results_Extract[[Player]:[Player]],0)),INDEX(Team_Key[[Abbreviation]:[Abbreviation]],MATCH(LEFT(INDEX(FPL_Fixtures_Extract[],MATCH($A411,FPL_Fixtures_Extract[[Player]:[Player]],0),MATCH(FPL_Combined[[#Headers],[Gameweek 15]],FPL_Fixtures_Extract[#Headers],0)),LEN(INDEX(FPL_Fixtures_Extract[],MATCH($A411,FPL_Fixtures_Extract[[Player]:[Player]],0),MATCH(FPL_Combined[[#Headers],[Gameweek 15]],FPL_Fixtures_Extract[#Headers],0)))-4),Team_Key[[Full Name]:[Full Name]],0))&amp;RIGHT(INDEX(FPL_Fixtures_Extract[],MATCH($A411,FPL_Fixtures_Extract[[Player]:[Player]],0),MATCH(FPL_Combined[[#Headers],[Gameweek 15]],FPL_Fixtures_Extract[#Headers],0)),3))</f>
        <v>LEI(H) 0-3</v>
      </c>
      <c r="Q411" t="str">
        <f ca="1">IF(RIGHT(FPL_Combined[[#Headers],[Gameweek 16]],2)&lt;$B$622,INDEX(FPL_Results_Extract[Gameweek 16],MATCH($A411,FPL_Results_Extract[[Player]:[Player]],0)),INDEX(Team_Key[[Abbreviation]:[Abbreviation]],MATCH(LEFT(INDEX(FPL_Fixtures_Extract[],MATCH($A411,FPL_Fixtures_Extract[[Player]:[Player]],0),MATCH(FPL_Combined[[#Headers],[Gameweek 16]],FPL_Fixtures_Extract[#Headers],0)),LEN(INDEX(FPL_Fixtures_Extract[],MATCH($A411,FPL_Fixtures_Extract[[Player]:[Player]],0),MATCH(FPL_Combined[[#Headers],[Gameweek 16]],FPL_Fixtures_Extract[#Headers],0)))-4),Team_Key[[Full Name]:[Full Name]],0))&amp;RIGHT(INDEX(FPL_Fixtures_Extract[],MATCH($A411,FPL_Fixtures_Extract[[Player]:[Player]],0),MATCH(FPL_Combined[[#Headers],[Gameweek 16]],FPL_Fixtures_Extract[#Headers],0)),3))</f>
        <v>MCI(A) 1-2</v>
      </c>
      <c r="R411" t="str">
        <f ca="1">IF(RIGHT(FPL_Combined[[#Headers],[Gameweek 17]],2)&lt;$B$622,INDEX(FPL_Results_Extract[Gameweek 17],MATCH($A411,FPL_Results_Extract[[Player]:[Player]],0)),INDEX(Team_Key[[Abbreviation]:[Abbreviation]],MATCH(LEFT(INDEX(FPL_Fixtures_Extract[],MATCH($A411,FPL_Fixtures_Extract[[Player]:[Player]],0),MATCH(FPL_Combined[[#Headers],[Gameweek 17]],FPL_Fixtures_Extract[#Headers],0)),LEN(INDEX(FPL_Fixtures_Extract[],MATCH($A411,FPL_Fixtures_Extract[[Player]:[Player]],0),MATCH(FPL_Combined[[#Headers],[Gameweek 17]],FPL_Fixtures_Extract[#Headers],0)))-4),Team_Key[[Full Name]:[Full Name]],0))&amp;RIGHT(INDEX(FPL_Fixtures_Extract[],MATCH($A411,FPL_Fixtures_Extract[[Player]:[Player]],0),MATCH(FPL_Combined[[#Headers],[Gameweek 17]],FPL_Fixtures_Extract[#Headers],0)),3))</f>
        <v>WHU(H) 0-0</v>
      </c>
      <c r="S411" t="str">
        <f ca="1">IF(RIGHT(FPL_Combined[[#Headers],[Gameweek 18]],2)&lt;$B$622,INDEX(FPL_Results_Extract[Gameweek 18],MATCH($A411,FPL_Results_Extract[[Player]:[Player]],0)),INDEX(Team_Key[[Abbreviation]:[Abbreviation]],MATCH(LEFT(INDEX(FPL_Fixtures_Extract[],MATCH($A411,FPL_Fixtures_Extract[[Player]:[Player]],0),MATCH(FPL_Combined[[#Headers],[Gameweek 18]],FPL_Fixtures_Extract[#Headers],0)),LEN(INDEX(FPL_Fixtures_Extract[],MATCH($A411,FPL_Fixtures_Extract[[Player]:[Player]],0),MATCH(FPL_Combined[[#Headers],[Gameweek 18]],FPL_Fixtures_Extract[#Headers],0)))-4),Team_Key[[Full Name]:[Full Name]],0))&amp;RIGHT(INDEX(FPL_Fixtures_Extract[],MATCH($A411,FPL_Fixtures_Extract[[Player]:[Player]],0),MATCH(FPL_Combined[[#Headers],[Gameweek 18]],FPL_Fixtures_Extract[#Headers],0)),3))</f>
        <v>WBA(H) 1-0</v>
      </c>
      <c r="T411" t="str">
        <f ca="1">IF(RIGHT(FPL_Combined[[#Headers],[Gameweek 19]],2)&lt;$B$622,INDEX(FPL_Results_Extract[Gameweek 19],MATCH($A411,FPL_Results_Extract[[Player]:[Player]],0)),INDEX(Team_Key[[Abbreviation]:[Abbreviation]],MATCH(LEFT(INDEX(FPL_Fixtures_Extract[],MATCH($A411,FPL_Fixtures_Extract[[Player]:[Player]],0),MATCH(FPL_Combined[[#Headers],[Gameweek 19]],FPL_Fixtures_Extract[#Headers],0)),LEN(INDEX(FPL_Fixtures_Extract[],MATCH($A411,FPL_Fixtures_Extract[[Player]:[Player]],0),MATCH(FPL_Combined[[#Headers],[Gameweek 19]],FPL_Fixtures_Extract[#Headers],0)))-4),Team_Key[[Full Name]:[Full Name]],0))&amp;RIGHT(INDEX(FPL_Fixtures_Extract[],MATCH($A411,FPL_Fixtures_Extract[[Player]:[Player]],0),MATCH(FPL_Combined[[#Headers],[Gameweek 19]],FPL_Fixtures_Extract[#Headers],0)),3))</f>
        <v>CRY(A) 0-0</v>
      </c>
      <c r="U411" t="str">
        <f ca="1">IF(RIGHT(FPL_Combined[[#Headers],[Gameweek 20]],2)&lt;$B$622,INDEX(FPL_Results_Extract[Gameweek 20],MATCH($A411,FPL_Results_Extract[[Player]:[Player]],0)),INDEX(Team_Key[[Abbreviation]:[Abbreviation]],MATCH(LEFT(INDEX(FPL_Fixtures_Extract[],MATCH($A411,FPL_Fixtures_Extract[[Player]:[Player]],0),MATCH(FPL_Combined[[#Headers],[Gameweek 20]],FPL_Fixtures_Extract[#Headers],0)),LEN(INDEX(FPL_Fixtures_Extract[],MATCH($A411,FPL_Fixtures_Extract[[Player]:[Player]],0),MATCH(FPL_Combined[[#Headers],[Gameweek 20]],FPL_Fixtures_Extract[#Headers],0)))-4),Team_Key[[Full Name]:[Full Name]],0))&amp;RIGHT(INDEX(FPL_Fixtures_Extract[],MATCH($A411,FPL_Fixtures_Extract[[Player]:[Player]],0),MATCH(FPL_Combined[[#Headers],[Gameweek 20]],FPL_Fixtures_Extract[#Headers],0)),3))</f>
        <v>MUN(A) 1-2</v>
      </c>
      <c r="V411" t="str">
        <f ca="1">IF(RIGHT(FPL_Combined[[#Headers],[Gameweek 21]],2)&lt;$B$622,INDEX(FPL_Results_Extract[Gameweek 21],MATCH($A411,FPL_Results_Extract[[Player]:[Player]],0)),INDEX(Team_Key[[Abbreviation]:[Abbreviation]],MATCH(LEFT(INDEX(FPL_Fixtures_Extract[],MATCH($A411,FPL_Fixtures_Extract[[Player]:[Player]],0),MATCH(FPL_Combined[[#Headers],[Gameweek 21]],FPL_Fixtures_Extract[#Headers],0)),LEN(INDEX(FPL_Fixtures_Extract[],MATCH($A411,FPL_Fixtures_Extract[[Player]:[Player]],0),MATCH(FPL_Combined[[#Headers],[Gameweek 21]],FPL_Fixtures_Extract[#Headers],0)))-4),Team_Key[[Full Name]:[Full Name]],0))&amp;RIGHT(INDEX(FPL_Fixtures_Extract[],MATCH($A411,FPL_Fixtures_Extract[[Player]:[Player]],0),MATCH(FPL_Combined[[#Headers],[Gameweek 21]],FPL_Fixtures_Extract[#Headers],0)),3))</f>
        <v>SUN(H) 2-4</v>
      </c>
      <c r="W411" t="str">
        <f ca="1">IF(RIGHT(FPL_Combined[[#Headers],[Gameweek 22]],2)&lt;$B$622,INDEX(FPL_Results_Extract[Gameweek 22],MATCH($A411,FPL_Results_Extract[[Player]:[Player]],0)),INDEX(Team_Key[[Abbreviation]:[Abbreviation]],MATCH(LEFT(INDEX(FPL_Fixtures_Extract[],MATCH($A411,FPL_Fixtures_Extract[[Player]:[Player]],0),MATCH(FPL_Combined[[#Headers],[Gameweek 22]],FPL_Fixtures_Extract[#Headers],0)),LEN(INDEX(FPL_Fixtures_Extract[],MATCH($A411,FPL_Fixtures_Extract[[Player]:[Player]],0),MATCH(FPL_Combined[[#Headers],[Gameweek 22]],FPL_Fixtures_Extract[#Headers],0)))-4),Team_Key[[Full Name]:[Full Name]],0))&amp;RIGHT(INDEX(FPL_Fixtures_Extract[],MATCH($A411,FPL_Fixtures_Extract[[Player]:[Player]],0),MATCH(FPL_Combined[[#Headers],[Gameweek 22]],FPL_Fixtures_Extract[#Headers],0)),3))</f>
        <v>WAT(H) 1-0</v>
      </c>
      <c r="X411" t="str">
        <f ca="1">IF(RIGHT(FPL_Combined[[#Headers],[Gameweek 23]],2)&lt;$B$622,INDEX(FPL_Results_Extract[Gameweek 23],MATCH($A411,FPL_Results_Extract[[Player]:[Player]],0)),INDEX(Team_Key[[Abbreviation]:[Abbreviation]],MATCH(LEFT(INDEX(FPL_Fixtures_Extract[],MATCH($A411,FPL_Fixtures_Extract[[Player]:[Player]],0),MATCH(FPL_Combined[[#Headers],[Gameweek 23]],FPL_Fixtures_Extract[#Headers],0)),LEN(INDEX(FPL_Fixtures_Extract[],MATCH($A411,FPL_Fixtures_Extract[[Player]:[Player]],0),MATCH(FPL_Combined[[#Headers],[Gameweek 23]],FPL_Fixtures_Extract[#Headers],0)))-4),Team_Key[[Full Name]:[Full Name]],0))&amp;RIGHT(INDEX(FPL_Fixtures_Extract[],MATCH($A411,FPL_Fixtures_Extract[[Player]:[Player]],0),MATCH(FPL_Combined[[#Headers],[Gameweek 23]],FPL_Fixtures_Extract[#Headers],0)),3))</f>
        <v>EVE(A) 2-1</v>
      </c>
      <c r="Y411" t="str">
        <f ca="1">IF(RIGHT(FPL_Combined[[#Headers],[Gameweek 24]],2)&lt;$B$622,INDEX(FPL_Results_Extract[Team],MATCH($A411,FPL_Results_Extract[[Player]:[Player]],0)),INDEX(Team_Key[[Abbreviation]:[Abbreviation]],MATCH(LEFT(INDEX(FPL_Fixtures_Extract[],MATCH($A411,FPL_Fixtures_Extract[[Player]:[Player]],0),MATCH(FPL_Combined[[#Headers],[Gameweek 24]],FPL_Fixtures_Extract[#Headers],0)),LEN(INDEX(FPL_Fixtures_Extract[],MATCH($A411,FPL_Fixtures_Extract[[Player]:[Player]],0),MATCH(FPL_Combined[[#Headers],[Gameweek 24]],FPL_Fixtures_Extract[#Headers],0)))-4),Team_Key[[Full Name]:[Full Name]],0))&amp;RIGHT(INDEX(FPL_Fixtures_Extract[],MATCH($A411,FPL_Fixtures_Extract[[Player]:[Player]],0),MATCH(FPL_Combined[[#Headers],[Gameweek 24]],FPL_Fixtures_Extract[#Headers],0)),3))</f>
        <v>SWA</v>
      </c>
      <c r="Z411" t="str">
        <f ca="1">IF(RIGHT(FPL_Combined[[#Headers],[Gameweek 25]],2)&lt;$B$622,INDEX(FPL_Results_Extract[Player],MATCH($A411,FPL_Results_Extract[[Player]:[Player]],0)),INDEX(Team_Key[[Abbreviation]:[Abbreviation]],MATCH(LEFT(INDEX(FPL_Fixtures_Extract[],MATCH($A411,FPL_Fixtures_Extract[[Player]:[Player]],0),MATCH(FPL_Combined[[#Headers],[Gameweek 25]],FPL_Fixtures_Extract[#Headers],0)),LEN(INDEX(FPL_Fixtures_Extract[],MATCH($A411,FPL_Fixtures_Extract[[Player]:[Player]],0),MATCH(FPL_Combined[[#Headers],[Gameweek 25]],FPL_Fixtures_Extract[#Headers],0)))-4),Team_Key[[Full Name]:[Full Name]],0))&amp;RIGHT(INDEX(FPL_Fixtures_Extract[],MATCH($A411,FPL_Fixtures_Extract[[Player]:[Player]],0),MATCH(FPL_Combined[[#Headers],[Gameweek 25]],FPL_Fixtures_Extract[#Headers],0)),3))</f>
        <v>Naughton</v>
      </c>
      <c r="AA411" t="str">
        <f ca="1">IF(RIGHT(FPL_Combined[[#Headers],[Gameweek 26]],2)&lt;$B$622,INDEX(FPL_Results_Extract[Gameweek 01],MATCH($A411,FPL_Results_Extract[[Player]:[Player]],0)),INDEX(Team_Key[[Abbreviation]:[Abbreviation]],MATCH(LEFT(INDEX(FPL_Fixtures_Extract[],MATCH($A411,FPL_Fixtures_Extract[[Player]:[Player]],0),MATCH(FPL_Combined[[#Headers],[Gameweek 26]],FPL_Fixtures_Extract[#Headers],0)),LEN(INDEX(FPL_Fixtures_Extract[],MATCH($A411,FPL_Fixtures_Extract[[Player]:[Player]],0),MATCH(FPL_Combined[[#Headers],[Gameweek 26]],FPL_Fixtures_Extract[#Headers],0)))-4),Team_Key[[Full Name]:[Full Name]],0))&amp;RIGHT(INDEX(FPL_Fixtures_Extract[],MATCH($A411,FPL_Fixtures_Extract[[Player]:[Player]],0),MATCH(FPL_Combined[[#Headers],[Gameweek 26]],FPL_Fixtures_Extract[#Headers],0)),3))</f>
        <v>CHE(A) 2-2</v>
      </c>
      <c r="AB411" t="str">
        <f ca="1">IF(RIGHT(FPL_Combined[[#Headers],[Gameweek 27]],2)&lt;$B$622,INDEX(FPL_Results_Extract[Gameweek 02],MATCH($A411,FPL_Results_Extract[[Player]:[Player]],0)),INDEX(Team_Key[[Abbreviation]:[Abbreviation]],MATCH(LEFT(INDEX(FPL_Fixtures_Extract[],MATCH($A411,FPL_Fixtures_Extract[[Player]:[Player]],0),MATCH(FPL_Combined[[#Headers],[Gameweek 27]],FPL_Fixtures_Extract[#Headers],0)),LEN(INDEX(FPL_Fixtures_Extract[],MATCH($A411,FPL_Fixtures_Extract[[Player]:[Player]],0),MATCH(FPL_Combined[[#Headers],[Gameweek 27]],FPL_Fixtures_Extract[#Headers],0)))-4),Team_Key[[Full Name]:[Full Name]],0))&amp;RIGHT(INDEX(FPL_Fixtures_Extract[],MATCH($A411,FPL_Fixtures_Extract[[Player]:[Player]],0),MATCH(FPL_Combined[[#Headers],[Gameweek 27]],FPL_Fixtures_Extract[#Headers],0)),3))</f>
        <v>NEW(H) 2-0</v>
      </c>
      <c r="AC411" t="str">
        <f ca="1">IF(RIGHT(FPL_Combined[[#Headers],[Gameweek 28]],2)&lt;$B$622,INDEX(FPL_Results_Extract[Gameweek 03],MATCH($A411,FPL_Results_Extract[[Player]:[Player]],0)),INDEX(Team_Key[[Abbreviation]:[Abbreviation]],MATCH(LEFT(INDEX(FPL_Fixtures_Extract[],MATCH($A411,FPL_Fixtures_Extract[[Player]:[Player]],0),MATCH(FPL_Combined[[#Headers],[Gameweek 28]],FPL_Fixtures_Extract[#Headers],0)),LEN(INDEX(FPL_Fixtures_Extract[],MATCH($A411,FPL_Fixtures_Extract[[Player]:[Player]],0),MATCH(FPL_Combined[[#Headers],[Gameweek 28]],FPL_Fixtures_Extract[#Headers],0)))-4),Team_Key[[Full Name]:[Full Name]],0))&amp;RIGHT(INDEX(FPL_Fixtures_Extract[],MATCH($A411,FPL_Fixtures_Extract[[Player]:[Player]],0),MATCH(FPL_Combined[[#Headers],[Gameweek 28]],FPL_Fixtures_Extract[#Headers],0)),3))</f>
        <v>SUN(A) 1-1</v>
      </c>
      <c r="AD411" t="str">
        <f ca="1">IF(RIGHT(FPL_Combined[[#Headers],[Gameweek 29]],2)&lt;$B$622,INDEX(FPL_Results_Extract[Gameweek 04],MATCH($A411,FPL_Results_Extract[[Player]:[Player]],0)),INDEX(Team_Key[[Abbreviation]:[Abbreviation]],MATCH(LEFT(INDEX(FPL_Fixtures_Extract[],MATCH($A411,FPL_Fixtures_Extract[[Player]:[Player]],0),MATCH(FPL_Combined[[#Headers],[Gameweek 29]],FPL_Fixtures_Extract[#Headers],0)),LEN(INDEX(FPL_Fixtures_Extract[],MATCH($A411,FPL_Fixtures_Extract[[Player]:[Player]],0),MATCH(FPL_Combined[[#Headers],[Gameweek 29]],FPL_Fixtures_Extract[#Headers],0)))-4),Team_Key[[Full Name]:[Full Name]],0))&amp;RIGHT(INDEX(FPL_Fixtures_Extract[],MATCH($A411,FPL_Fixtures_Extract[[Player]:[Player]],0),MATCH(FPL_Combined[[#Headers],[Gameweek 29]],FPL_Fixtures_Extract[#Headers],0)),3))</f>
        <v>NOR(H)</v>
      </c>
      <c r="AE411" t="str">
        <f ca="1">IF(RIGHT(FPL_Combined[[#Headers],[Gameweek 30]],2)&lt;$B$622,INDEX(FPL_Results_Extract[Gameweek 05],MATCH($A411,FPL_Results_Extract[[Player]:[Player]],0)),INDEX(Team_Key[[Abbreviation]:[Abbreviation]],MATCH(LEFT(INDEX(FPL_Fixtures_Extract[],MATCH($A411,FPL_Fixtures_Extract[[Player]:[Player]],0),MATCH(FPL_Combined[[#Headers],[Gameweek 30]],FPL_Fixtures_Extract[#Headers],0)),LEN(INDEX(FPL_Fixtures_Extract[],MATCH($A411,FPL_Fixtures_Extract[[Player]:[Player]],0),MATCH(FPL_Combined[[#Headers],[Gameweek 30]],FPL_Fixtures_Extract[#Headers],0)))-4),Team_Key[[Full Name]:[Full Name]],0))&amp;RIGHT(INDEX(FPL_Fixtures_Extract[],MATCH($A411,FPL_Fixtures_Extract[[Player]:[Player]],0),MATCH(FPL_Combined[[#Headers],[Gameweek 30]],FPL_Fixtures_Extract[#Headers],0)),3))</f>
        <v>BOU(A)</v>
      </c>
      <c r="AF411" t="str">
        <f ca="1">IF(RIGHT(FPL_Combined[[#Headers],[Gameweek 31]],2)&lt;$B$622,INDEX(FPL_Results_Extract[Gameweek 06],MATCH($A411,FPL_Results_Extract[[Player]:[Player]],0)),INDEX(Team_Key[[Abbreviation]:[Abbreviation]],MATCH(LEFT(INDEX(FPL_Fixtures_Extract[],MATCH($A411,FPL_Fixtures_Extract[[Player]:[Player]],0),MATCH(FPL_Combined[[#Headers],[Gameweek 31]],FPL_Fixtures_Extract[#Headers],0)),LEN(INDEX(FPL_Fixtures_Extract[],MATCH($A411,FPL_Fixtures_Extract[[Player]:[Player]],0),MATCH(FPL_Combined[[#Headers],[Gameweek 31]],FPL_Fixtures_Extract[#Headers],0)))-4),Team_Key[[Full Name]:[Full Name]],0))&amp;RIGHT(INDEX(FPL_Fixtures_Extract[],MATCH($A411,FPL_Fixtures_Extract[[Player]:[Player]],0),MATCH(FPL_Combined[[#Headers],[Gameweek 31]],FPL_Fixtures_Extract[#Headers],0)),3))</f>
        <v>AVL(H)</v>
      </c>
      <c r="AG411" t="str">
        <f ca="1">IF(RIGHT(FPL_Combined[[#Headers],[Gameweek 32]],2)&lt;$B$622,INDEX(FPL_Results_Extract[Gameweek 07],MATCH($A411,FPL_Results_Extract[[Player]:[Player]],0)),INDEX(Team_Key[[Abbreviation]:[Abbreviation]],MATCH(LEFT(INDEX(FPL_Fixtures_Extract[],MATCH($A411,FPL_Fixtures_Extract[[Player]:[Player]],0),MATCH(FPL_Combined[[#Headers],[Gameweek 32]],FPL_Fixtures_Extract[#Headers],0)),LEN(INDEX(FPL_Fixtures_Extract[],MATCH($A411,FPL_Fixtures_Extract[[Player]:[Player]],0),MATCH(FPL_Combined[[#Headers],[Gameweek 32]],FPL_Fixtures_Extract[#Headers],0)))-4),Team_Key[[Full Name]:[Full Name]],0))&amp;RIGHT(INDEX(FPL_Fixtures_Extract[],MATCH($A411,FPL_Fixtures_Extract[[Player]:[Player]],0),MATCH(FPL_Combined[[#Headers],[Gameweek 32]],FPL_Fixtures_Extract[#Headers],0)),3))</f>
        <v>STK(A)</v>
      </c>
      <c r="AH411" t="str">
        <f ca="1">IF(RIGHT(FPL_Combined[[#Headers],[Gameweek 33]],2)&lt;$B$622,INDEX(FPL_Results_Extract[Gameweek 08],MATCH($A411,FPL_Results_Extract[[Player]:[Player]],0)),INDEX(Team_Key[[Abbreviation]:[Abbreviation]],MATCH(LEFT(INDEX(FPL_Fixtures_Extract[],MATCH($A411,FPL_Fixtures_Extract[[Player]:[Player]],0),MATCH(FPL_Combined[[#Headers],[Gameweek 33]],FPL_Fixtures_Extract[#Headers],0)),LEN(INDEX(FPL_Fixtures_Extract[],MATCH($A411,FPL_Fixtures_Extract[[Player]:[Player]],0),MATCH(FPL_Combined[[#Headers],[Gameweek 33]],FPL_Fixtures_Extract[#Headers],0)))-4),Team_Key[[Full Name]:[Full Name]],0))&amp;RIGHT(INDEX(FPL_Fixtures_Extract[],MATCH($A411,FPL_Fixtures_Extract[[Player]:[Player]],0),MATCH(FPL_Combined[[#Headers],[Gameweek 33]],FPL_Fixtures_Extract[#Headers],0)),3))</f>
        <v>CHE(H)</v>
      </c>
      <c r="AI411" t="str">
        <f ca="1">IF(RIGHT(FPL_Combined[[#Headers],[Gameweek 34]],2)&lt;$B$622,INDEX(FPL_Results_Extract[Gameweek 09],MATCH($A411,FPL_Results_Extract[[Player]:[Player]],0)),INDEX(Team_Key[[Abbreviation]:[Abbreviation]],MATCH(LEFT(INDEX(FPL_Fixtures_Extract[],MATCH($A411,FPL_Fixtures_Extract[[Player]:[Player]],0),MATCH(FPL_Combined[[#Headers],[Gameweek 34]],FPL_Fixtures_Extract[#Headers],0)),LEN(INDEX(FPL_Fixtures_Extract[],MATCH($A411,FPL_Fixtures_Extract[[Player]:[Player]],0),MATCH(FPL_Combined[[#Headers],[Gameweek 34]],FPL_Fixtures_Extract[#Headers],0)))-4),Team_Key[[Full Name]:[Full Name]],0))&amp;RIGHT(INDEX(FPL_Fixtures_Extract[],MATCH($A411,FPL_Fixtures_Extract[[Player]:[Player]],0),MATCH(FPL_Combined[[#Headers],[Gameweek 34]],FPL_Fixtures_Extract[#Headers],0)),3))</f>
        <v>NEW(A)</v>
      </c>
      <c r="AJ411" t="str">
        <f ca="1">IF(RIGHT(FPL_Combined[[#Headers],[Gameweek 35]],2)&lt;$B$622,INDEX(FPL_Results_Extract[Gameweek 10],MATCH($A411,FPL_Results_Extract[[Player]:[Player]],0)),INDEX(Team_Key[[Abbreviation]:[Abbreviation]],MATCH(LEFT(INDEX(FPL_Fixtures_Extract[],MATCH($A411,FPL_Fixtures_Extract[[Player]:[Player]],0),MATCH(FPL_Combined[[#Headers],[Gameweek 35]],FPL_Fixtures_Extract[#Headers],0)),LEN(INDEX(FPL_Fixtures_Extract[],MATCH($A411,FPL_Fixtures_Extract[[Player]:[Player]],0),MATCH(FPL_Combined[[#Headers],[Gameweek 35]],FPL_Fixtures_Extract[#Headers],0)))-4),Team_Key[[Full Name]:[Full Name]],0))&amp;RIGHT(INDEX(FPL_Fixtures_Extract[],MATCH($A411,FPL_Fixtures_Extract[[Player]:[Player]],0),MATCH(FPL_Combined[[#Headers],[Gameweek 35]],FPL_Fixtures_Extract[#Headers],0)),3))</f>
        <v>LEI(A)</v>
      </c>
      <c r="AK411" t="str">
        <f ca="1">IF(RIGHT(FPL_Combined[[#Headers],[Gameweek 36]],2)&lt;$B$622,INDEX(FPL_Results_Extract[Gameweek 11],MATCH($A411,FPL_Results_Extract[[Player]:[Player]],0)),INDEX(Team_Key[[Abbreviation]:[Abbreviation]],MATCH(LEFT(INDEX(FPL_Fixtures_Extract[],MATCH($A411,FPL_Fixtures_Extract[[Player]:[Player]],0),MATCH(FPL_Combined[[#Headers],[Gameweek 36]],FPL_Fixtures_Extract[#Headers],0)),LEN(INDEX(FPL_Fixtures_Extract[],MATCH($A411,FPL_Fixtures_Extract[[Player]:[Player]],0),MATCH(FPL_Combined[[#Headers],[Gameweek 36]],FPL_Fixtures_Extract[#Headers],0)))-4),Team_Key[[Full Name]:[Full Name]],0))&amp;RIGHT(INDEX(FPL_Fixtures_Extract[],MATCH($A411,FPL_Fixtures_Extract[[Player]:[Player]],0),MATCH(FPL_Combined[[#Headers],[Gameweek 36]],FPL_Fixtures_Extract[#Headers],0)),3))</f>
        <v>LIV(H)</v>
      </c>
      <c r="AL411" t="str">
        <f ca="1">IF(RIGHT(FPL_Combined[[#Headers],[Gameweek 37]],2)&lt;$B$622,INDEX(FPL_Results_Extract[Gameweek 12],MATCH($A411,FPL_Results_Extract[[Player]:[Player]],0)),INDEX(Team_Key[[Abbreviation]:[Abbreviation]],MATCH(LEFT(INDEX(FPL_Fixtures_Extract[],MATCH($A411,FPL_Fixtures_Extract[[Player]:[Player]],0),MATCH(FPL_Combined[[#Headers],[Gameweek 37]],FPL_Fixtures_Extract[#Headers],0)),LEN(INDEX(FPL_Fixtures_Extract[],MATCH($A411,FPL_Fixtures_Extract[[Player]:[Player]],0),MATCH(FPL_Combined[[#Headers],[Gameweek 37]],FPL_Fixtures_Extract[#Headers],0)))-4),Team_Key[[Full Name]:[Full Name]],0))&amp;RIGHT(INDEX(FPL_Fixtures_Extract[],MATCH($A411,FPL_Fixtures_Extract[[Player]:[Player]],0),MATCH(FPL_Combined[[#Headers],[Gameweek 37]],FPL_Fixtures_Extract[#Headers],0)),3))</f>
        <v>WHU(A)</v>
      </c>
      <c r="AM411" t="str">
        <f ca="1">IF(RIGHT(FPL_Combined[[#Headers],[Gameweek 38]],2)&lt;$B$622,INDEX(FPL_Results_Extract[Gameweek 13],MATCH($A411,FPL_Results_Extract[[Player]:[Player]],0)),INDEX(Team_Key[[Abbreviation]:[Abbreviation]],MATCH(LEFT(INDEX(FPL_Fixtures_Extract[],MATCH($A411,FPL_Fixtures_Extract[[Player]:[Player]],0),MATCH(FPL_Combined[[#Headers],[Gameweek 38]],FPL_Fixtures_Extract[#Headers],0)),LEN(INDEX(FPL_Fixtures_Extract[],MATCH($A411,FPL_Fixtures_Extract[[Player]:[Player]],0),MATCH(FPL_Combined[[#Headers],[Gameweek 38]],FPL_Fixtures_Extract[#Headers],0)))-4),Team_Key[[Full Name]:[Full Name]],0))&amp;RIGHT(INDEX(FPL_Fixtures_Extract[],MATCH($A411,FPL_Fixtures_Extract[[Player]:[Player]],0),MATCH(FPL_Combined[[#Headers],[Gameweek 38]],FPL_Fixtures_Extract[#Headers],0)),3))</f>
        <v>MCI(H)</v>
      </c>
    </row>
    <row r="412" spans="1:39" x14ac:dyDescent="0.45">
      <c r="A412" t="s">
        <v>249</v>
      </c>
      <c r="B412" t="str">
        <f ca="1">IF(RIGHT(FPL_Combined[[#Headers],[Gameweek 01]],2)&lt;$B$622,INDEX(FPL_Results_Extract[Gameweek 01],MATCH($A412,FPL_Results_Extract[[Player]:[Player]],0)),INDEX(Team_Key[[Abbreviation]:[Abbreviation]],MATCH(LEFT(INDEX(FPL_Fixtures_Extract[],MATCH($A412,FPL_Fixtures_Extract[[Player]:[Player]],0),MATCH(FPL_Combined[[#Headers],[Gameweek 01]],FPL_Fixtures_Extract[#Headers],0)),LEN(INDEX(FPL_Fixtures_Extract[],MATCH($A412,FPL_Fixtures_Extract[[Player]:[Player]],0),MATCH(FPL_Combined[[#Headers],[Gameweek 01]],FPL_Fixtures_Extract[#Headers],0)))-4),Team_Key[[Full Name]:[Full Name]],0))&amp;RIGHT(INDEX(FPL_Fixtures_Extract[],MATCH($A412,FPL_Fixtures_Extract[[Player]:[Player]],0),MATCH(FPL_Combined[[#Headers],[Gameweek 01]],FPL_Fixtures_Extract[#Headers],0)),3))</f>
        <v>WBA(A) 3-0</v>
      </c>
      <c r="C412" t="str">
        <f ca="1">IF(RIGHT(FPL_Combined[[#Headers],[Gameweek 02]],2)&lt;$B$622,INDEX(FPL_Results_Extract[Gameweek 02],MATCH($A412,FPL_Results_Extract[[Player]:[Player]],0)),INDEX(Team_Key[[Abbreviation]:[Abbreviation]],MATCH(LEFT(INDEX(FPL_Fixtures_Extract[],MATCH($A412,FPL_Fixtures_Extract[[Player]:[Player]],0),MATCH(FPL_Combined[[#Headers],[Gameweek 02]],FPL_Fixtures_Extract[#Headers],0)),LEN(INDEX(FPL_Fixtures_Extract[],MATCH($A412,FPL_Fixtures_Extract[[Player]:[Player]],0),MATCH(FPL_Combined[[#Headers],[Gameweek 02]],FPL_Fixtures_Extract[#Headers],0)))-4),Team_Key[[Full Name]:[Full Name]],0))&amp;RIGHT(INDEX(FPL_Fixtures_Extract[],MATCH($A412,FPL_Fixtures_Extract[[Player]:[Player]],0),MATCH(FPL_Combined[[#Headers],[Gameweek 02]],FPL_Fixtures_Extract[#Headers],0)),3))</f>
        <v>CHE(H) 3-0</v>
      </c>
      <c r="D412" t="str">
        <f ca="1">IF(RIGHT(FPL_Combined[[#Headers],[Gameweek 03]],2)&lt;$B$622,INDEX(FPL_Results_Extract[Gameweek 03],MATCH($A412,FPL_Results_Extract[[Player]:[Player]],0)),INDEX(Team_Key[[Abbreviation]:[Abbreviation]],MATCH(LEFT(INDEX(FPL_Fixtures_Extract[],MATCH($A412,FPL_Fixtures_Extract[[Player]:[Player]],0),MATCH(FPL_Combined[[#Headers],[Gameweek 03]],FPL_Fixtures_Extract[#Headers],0)),LEN(INDEX(FPL_Fixtures_Extract[],MATCH($A412,FPL_Fixtures_Extract[[Player]:[Player]],0),MATCH(FPL_Combined[[#Headers],[Gameweek 03]],FPL_Fixtures_Extract[#Headers],0)))-4),Team_Key[[Full Name]:[Full Name]],0))&amp;RIGHT(INDEX(FPL_Fixtures_Extract[],MATCH($A412,FPL_Fixtures_Extract[[Player]:[Player]],0),MATCH(FPL_Combined[[#Headers],[Gameweek 03]],FPL_Fixtures_Extract[#Headers],0)),3))</f>
        <v>EVE(A) 2-0</v>
      </c>
      <c r="E412" t="str">
        <f ca="1">IF(RIGHT(FPL_Combined[[#Headers],[Gameweek 04]],2)&lt;$B$622,INDEX(FPL_Results_Extract[Gameweek 04],MATCH($A412,FPL_Results_Extract[[Player]:[Player]],0)),INDEX(Team_Key[[Abbreviation]:[Abbreviation]],MATCH(LEFT(INDEX(FPL_Fixtures_Extract[],MATCH($A412,FPL_Fixtures_Extract[[Player]:[Player]],0),MATCH(FPL_Combined[[#Headers],[Gameweek 04]],FPL_Fixtures_Extract[#Headers],0)),LEN(INDEX(FPL_Fixtures_Extract[],MATCH($A412,FPL_Fixtures_Extract[[Player]:[Player]],0),MATCH(FPL_Combined[[#Headers],[Gameweek 04]],FPL_Fixtures_Extract[#Headers],0)))-4),Team_Key[[Full Name]:[Full Name]],0))&amp;RIGHT(INDEX(FPL_Fixtures_Extract[],MATCH($A412,FPL_Fixtures_Extract[[Player]:[Player]],0),MATCH(FPL_Combined[[#Headers],[Gameweek 04]],FPL_Fixtures_Extract[#Headers],0)),3))</f>
        <v>WAT(H) 2-0</v>
      </c>
      <c r="F412" t="str">
        <f ca="1">IF(RIGHT(FPL_Combined[[#Headers],[Gameweek 05]],2)&lt;$B$622,INDEX(FPL_Results_Extract[Gameweek 05],MATCH($A412,FPL_Results_Extract[[Player]:[Player]],0)),INDEX(Team_Key[[Abbreviation]:[Abbreviation]],MATCH(LEFT(INDEX(FPL_Fixtures_Extract[],MATCH($A412,FPL_Fixtures_Extract[[Player]:[Player]],0),MATCH(FPL_Combined[[#Headers],[Gameweek 05]],FPL_Fixtures_Extract[#Headers],0)),LEN(INDEX(FPL_Fixtures_Extract[],MATCH($A412,FPL_Fixtures_Extract[[Player]:[Player]],0),MATCH(FPL_Combined[[#Headers],[Gameweek 05]],FPL_Fixtures_Extract[#Headers],0)))-4),Team_Key[[Full Name]:[Full Name]],0))&amp;RIGHT(INDEX(FPL_Fixtures_Extract[],MATCH($A412,FPL_Fixtures_Extract[[Player]:[Player]],0),MATCH(FPL_Combined[[#Headers],[Gameweek 05]],FPL_Fixtures_Extract[#Headers],0)),3))</f>
        <v>CRY(A) 1-0</v>
      </c>
      <c r="G412" t="str">
        <f ca="1">IF(RIGHT(FPL_Combined[[#Headers],[Gameweek 06]],2)&lt;$B$622,INDEX(FPL_Results_Extract[Gameweek 06],MATCH($A412,FPL_Results_Extract[[Player]:[Player]],0)),INDEX(Team_Key[[Abbreviation]:[Abbreviation]],MATCH(LEFT(INDEX(FPL_Fixtures_Extract[],MATCH($A412,FPL_Fixtures_Extract[[Player]:[Player]],0),MATCH(FPL_Combined[[#Headers],[Gameweek 06]],FPL_Fixtures_Extract[#Headers],0)),LEN(INDEX(FPL_Fixtures_Extract[],MATCH($A412,FPL_Fixtures_Extract[[Player]:[Player]],0),MATCH(FPL_Combined[[#Headers],[Gameweek 06]],FPL_Fixtures_Extract[#Headers],0)))-4),Team_Key[[Full Name]:[Full Name]],0))&amp;RIGHT(INDEX(FPL_Fixtures_Extract[],MATCH($A412,FPL_Fixtures_Extract[[Player]:[Player]],0),MATCH(FPL_Combined[[#Headers],[Gameweek 06]],FPL_Fixtures_Extract[#Headers],0)),3))</f>
        <v>WHU(H) 1-2</v>
      </c>
      <c r="H412" t="str">
        <f ca="1">IF(RIGHT(FPL_Combined[[#Headers],[Gameweek 07]],2)&lt;$B$622,INDEX(FPL_Results_Extract[Gameweek 07],MATCH($A412,FPL_Results_Extract[[Player]:[Player]],0)),INDEX(Team_Key[[Abbreviation]:[Abbreviation]],MATCH(LEFT(INDEX(FPL_Fixtures_Extract[],MATCH($A412,FPL_Fixtures_Extract[[Player]:[Player]],0),MATCH(FPL_Combined[[#Headers],[Gameweek 07]],FPL_Fixtures_Extract[#Headers],0)),LEN(INDEX(FPL_Fixtures_Extract[],MATCH($A412,FPL_Fixtures_Extract[[Player]:[Player]],0),MATCH(FPL_Combined[[#Headers],[Gameweek 07]],FPL_Fixtures_Extract[#Headers],0)))-4),Team_Key[[Full Name]:[Full Name]],0))&amp;RIGHT(INDEX(FPL_Fixtures_Extract[],MATCH($A412,FPL_Fixtures_Extract[[Player]:[Player]],0),MATCH(FPL_Combined[[#Headers],[Gameweek 07]],FPL_Fixtures_Extract[#Headers],0)),3))</f>
        <v>TOT(A) 1-4</v>
      </c>
      <c r="I412" t="str">
        <f ca="1">IF(RIGHT(FPL_Combined[[#Headers],[Gameweek 08]],2)&lt;$B$622,INDEX(FPL_Results_Extract[Gameweek 08],MATCH($A412,FPL_Results_Extract[[Player]:[Player]],0)),INDEX(Team_Key[[Abbreviation]:[Abbreviation]],MATCH(LEFT(INDEX(FPL_Fixtures_Extract[],MATCH($A412,FPL_Fixtures_Extract[[Player]:[Player]],0),MATCH(FPL_Combined[[#Headers],[Gameweek 08]],FPL_Fixtures_Extract[#Headers],0)),LEN(INDEX(FPL_Fixtures_Extract[],MATCH($A412,FPL_Fixtures_Extract[[Player]:[Player]],0),MATCH(FPL_Combined[[#Headers],[Gameweek 08]],FPL_Fixtures_Extract[#Headers],0)))-4),Team_Key[[Full Name]:[Full Name]],0))&amp;RIGHT(INDEX(FPL_Fixtures_Extract[],MATCH($A412,FPL_Fixtures_Extract[[Player]:[Player]],0),MATCH(FPL_Combined[[#Headers],[Gameweek 08]],FPL_Fixtures_Extract[#Headers],0)),3))</f>
        <v>NEW(H) 6-1</v>
      </c>
      <c r="J412" t="str">
        <f ca="1">IF(RIGHT(FPL_Combined[[#Headers],[Gameweek 09]],2)&lt;$B$622,INDEX(FPL_Results_Extract[Gameweek 09],MATCH($A412,FPL_Results_Extract[[Player]:[Player]],0)),INDEX(Team_Key[[Abbreviation]:[Abbreviation]],MATCH(LEFT(INDEX(FPL_Fixtures_Extract[],MATCH($A412,FPL_Fixtures_Extract[[Player]:[Player]],0),MATCH(FPL_Combined[[#Headers],[Gameweek 09]],FPL_Fixtures_Extract[#Headers],0)),LEN(INDEX(FPL_Fixtures_Extract[],MATCH($A412,FPL_Fixtures_Extract[[Player]:[Player]],0),MATCH(FPL_Combined[[#Headers],[Gameweek 09]],FPL_Fixtures_Extract[#Headers],0)))-4),Team_Key[[Full Name]:[Full Name]],0))&amp;RIGHT(INDEX(FPL_Fixtures_Extract[],MATCH($A412,FPL_Fixtures_Extract[[Player]:[Player]],0),MATCH(FPL_Combined[[#Headers],[Gameweek 09]],FPL_Fixtures_Extract[#Headers],0)),3))</f>
        <v>BOU(H) 5-1</v>
      </c>
      <c r="K412" t="str">
        <f ca="1">IF(RIGHT(FPL_Combined[[#Headers],[Gameweek 10]],2)&lt;$B$622,INDEX(FPL_Results_Extract[Gameweek 10],MATCH($A412,FPL_Results_Extract[[Player]:[Player]],0)),INDEX(Team_Key[[Abbreviation]:[Abbreviation]],MATCH(LEFT(INDEX(FPL_Fixtures_Extract[],MATCH($A412,FPL_Fixtures_Extract[[Player]:[Player]],0),MATCH(FPL_Combined[[#Headers],[Gameweek 10]],FPL_Fixtures_Extract[#Headers],0)),LEN(INDEX(FPL_Fixtures_Extract[],MATCH($A412,FPL_Fixtures_Extract[[Player]:[Player]],0),MATCH(FPL_Combined[[#Headers],[Gameweek 10]],FPL_Fixtures_Extract[#Headers],0)))-4),Team_Key[[Full Name]:[Full Name]],0))&amp;RIGHT(INDEX(FPL_Fixtures_Extract[],MATCH($A412,FPL_Fixtures_Extract[[Player]:[Player]],0),MATCH(FPL_Combined[[#Headers],[Gameweek 10]],FPL_Fixtures_Extract[#Headers],0)),3))</f>
        <v>MUN(A) 0-0</v>
      </c>
      <c r="L412" t="str">
        <f ca="1">IF(RIGHT(FPL_Combined[[#Headers],[Gameweek 11]],2)&lt;$B$622,INDEX(FPL_Results_Extract[Gameweek 11],MATCH($A412,FPL_Results_Extract[[Player]:[Player]],0)),INDEX(Team_Key[[Abbreviation]:[Abbreviation]],MATCH(LEFT(INDEX(FPL_Fixtures_Extract[],MATCH($A412,FPL_Fixtures_Extract[[Player]:[Player]],0),MATCH(FPL_Combined[[#Headers],[Gameweek 11]],FPL_Fixtures_Extract[#Headers],0)),LEN(INDEX(FPL_Fixtures_Extract[],MATCH($A412,FPL_Fixtures_Extract[[Player]:[Player]],0),MATCH(FPL_Combined[[#Headers],[Gameweek 11]],FPL_Fixtures_Extract[#Headers],0)))-4),Team_Key[[Full Name]:[Full Name]],0))&amp;RIGHT(INDEX(FPL_Fixtures_Extract[],MATCH($A412,FPL_Fixtures_Extract[[Player]:[Player]],0),MATCH(FPL_Combined[[#Headers],[Gameweek 11]],FPL_Fixtures_Extract[#Headers],0)),3))</f>
        <v>NOR(H) 2-1</v>
      </c>
      <c r="M412" t="str">
        <f ca="1">IF(RIGHT(FPL_Combined[[#Headers],[Gameweek 12]],2)&lt;$B$622,INDEX(FPL_Results_Extract[Gameweek 12],MATCH($A412,FPL_Results_Extract[[Player]:[Player]],0)),INDEX(Team_Key[[Abbreviation]:[Abbreviation]],MATCH(LEFT(INDEX(FPL_Fixtures_Extract[],MATCH($A412,FPL_Fixtures_Extract[[Player]:[Player]],0),MATCH(FPL_Combined[[#Headers],[Gameweek 12]],FPL_Fixtures_Extract[#Headers],0)),LEN(INDEX(FPL_Fixtures_Extract[],MATCH($A412,FPL_Fixtures_Extract[[Player]:[Player]],0),MATCH(FPL_Combined[[#Headers],[Gameweek 12]],FPL_Fixtures_Extract[#Headers],0)))-4),Team_Key[[Full Name]:[Full Name]],0))&amp;RIGHT(INDEX(FPL_Fixtures_Extract[],MATCH($A412,FPL_Fixtures_Extract[[Player]:[Player]],0),MATCH(FPL_Combined[[#Headers],[Gameweek 12]],FPL_Fixtures_Extract[#Headers],0)),3))</f>
        <v>AVL(A) 0-0</v>
      </c>
      <c r="N412" t="str">
        <f ca="1">IF(RIGHT(FPL_Combined[[#Headers],[Gameweek 13]],2)&lt;$B$622,INDEX(FPL_Results_Extract[Gameweek 13],MATCH($A412,FPL_Results_Extract[[Player]:[Player]],0)),INDEX(Team_Key[[Abbreviation]:[Abbreviation]],MATCH(LEFT(INDEX(FPL_Fixtures_Extract[],MATCH($A412,FPL_Fixtures_Extract[[Player]:[Player]],0),MATCH(FPL_Combined[[#Headers],[Gameweek 13]],FPL_Fixtures_Extract[#Headers],0)),LEN(INDEX(FPL_Fixtures_Extract[],MATCH($A412,FPL_Fixtures_Extract[[Player]:[Player]],0),MATCH(FPL_Combined[[#Headers],[Gameweek 13]],FPL_Fixtures_Extract[#Headers],0)))-4),Team_Key[[Full Name]:[Full Name]],0))&amp;RIGHT(INDEX(FPL_Fixtures_Extract[],MATCH($A412,FPL_Fixtures_Extract[[Player]:[Player]],0),MATCH(FPL_Combined[[#Headers],[Gameweek 13]],FPL_Fixtures_Extract[#Headers],0)),3))</f>
        <v>LIV(H) 1-4</v>
      </c>
      <c r="O412" t="str">
        <f ca="1">IF(RIGHT(FPL_Combined[[#Headers],[Gameweek 14]],2)&lt;$B$622,INDEX(FPL_Results_Extract[Gameweek 14],MATCH($A412,FPL_Results_Extract[[Player]:[Player]],0)),INDEX(Team_Key[[Abbreviation]:[Abbreviation]],MATCH(LEFT(INDEX(FPL_Fixtures_Extract[],MATCH($A412,FPL_Fixtures_Extract[[Player]:[Player]],0),MATCH(FPL_Combined[[#Headers],[Gameweek 14]],FPL_Fixtures_Extract[#Headers],0)),LEN(INDEX(FPL_Fixtures_Extract[],MATCH($A412,FPL_Fixtures_Extract[[Player]:[Player]],0),MATCH(FPL_Combined[[#Headers],[Gameweek 14]],FPL_Fixtures_Extract[#Headers],0)))-4),Team_Key[[Full Name]:[Full Name]],0))&amp;RIGHT(INDEX(FPL_Fixtures_Extract[],MATCH($A412,FPL_Fixtures_Extract[[Player]:[Player]],0),MATCH(FPL_Combined[[#Headers],[Gameweek 14]],FPL_Fixtures_Extract[#Headers],0)),3))</f>
        <v>SOU(H) 3-1</v>
      </c>
      <c r="P412" t="str">
        <f ca="1">IF(RIGHT(FPL_Combined[[#Headers],[Gameweek 15]],2)&lt;$B$622,INDEX(FPL_Results_Extract[Gameweek 15],MATCH($A412,FPL_Results_Extract[[Player]:[Player]],0)),INDEX(Team_Key[[Abbreviation]:[Abbreviation]],MATCH(LEFT(INDEX(FPL_Fixtures_Extract[],MATCH($A412,FPL_Fixtures_Extract[[Player]:[Player]],0),MATCH(FPL_Combined[[#Headers],[Gameweek 15]],FPL_Fixtures_Extract[#Headers],0)),LEN(INDEX(FPL_Fixtures_Extract[],MATCH($A412,FPL_Fixtures_Extract[[Player]:[Player]],0),MATCH(FPL_Combined[[#Headers],[Gameweek 15]],FPL_Fixtures_Extract[#Headers],0)))-4),Team_Key[[Full Name]:[Full Name]],0))&amp;RIGHT(INDEX(FPL_Fixtures_Extract[],MATCH($A412,FPL_Fixtures_Extract[[Player]:[Player]],0),MATCH(FPL_Combined[[#Headers],[Gameweek 15]],FPL_Fixtures_Extract[#Headers],0)),3))</f>
        <v>STK(A) 0-2</v>
      </c>
      <c r="Q412" t="str">
        <f ca="1">IF(RIGHT(FPL_Combined[[#Headers],[Gameweek 16]],2)&lt;$B$622,INDEX(FPL_Results_Extract[Gameweek 16],MATCH($A412,FPL_Results_Extract[[Player]:[Player]],0)),INDEX(Team_Key[[Abbreviation]:[Abbreviation]],MATCH(LEFT(INDEX(FPL_Fixtures_Extract[],MATCH($A412,FPL_Fixtures_Extract[[Player]:[Player]],0),MATCH(FPL_Combined[[#Headers],[Gameweek 16]],FPL_Fixtures_Extract[#Headers],0)),LEN(INDEX(FPL_Fixtures_Extract[],MATCH($A412,FPL_Fixtures_Extract[[Player]:[Player]],0),MATCH(FPL_Combined[[#Headers],[Gameweek 16]],FPL_Fixtures_Extract[#Headers],0)))-4),Team_Key[[Full Name]:[Full Name]],0))&amp;RIGHT(INDEX(FPL_Fixtures_Extract[],MATCH($A412,FPL_Fixtures_Extract[[Player]:[Player]],0),MATCH(FPL_Combined[[#Headers],[Gameweek 16]],FPL_Fixtures_Extract[#Headers],0)),3))</f>
        <v>SWA(H) 2-1</v>
      </c>
      <c r="R412" t="str">
        <f ca="1">IF(RIGHT(FPL_Combined[[#Headers],[Gameweek 17]],2)&lt;$B$622,INDEX(FPL_Results_Extract[Gameweek 17],MATCH($A412,FPL_Results_Extract[[Player]:[Player]],0)),INDEX(Team_Key[[Abbreviation]:[Abbreviation]],MATCH(LEFT(INDEX(FPL_Fixtures_Extract[],MATCH($A412,FPL_Fixtures_Extract[[Player]:[Player]],0),MATCH(FPL_Combined[[#Headers],[Gameweek 17]],FPL_Fixtures_Extract[#Headers],0)),LEN(INDEX(FPL_Fixtures_Extract[],MATCH($A412,FPL_Fixtures_Extract[[Player]:[Player]],0),MATCH(FPL_Combined[[#Headers],[Gameweek 17]],FPL_Fixtures_Extract[#Headers],0)))-4),Team_Key[[Full Name]:[Full Name]],0))&amp;RIGHT(INDEX(FPL_Fixtures_Extract[],MATCH($A412,FPL_Fixtures_Extract[[Player]:[Player]],0),MATCH(FPL_Combined[[#Headers],[Gameweek 17]],FPL_Fixtures_Extract[#Headers],0)),3))</f>
        <v>ARS(A) 1-2</v>
      </c>
      <c r="S412" t="str">
        <f ca="1">IF(RIGHT(FPL_Combined[[#Headers],[Gameweek 18]],2)&lt;$B$622,INDEX(FPL_Results_Extract[Gameweek 18],MATCH($A412,FPL_Results_Extract[[Player]:[Player]],0)),INDEX(Team_Key[[Abbreviation]:[Abbreviation]],MATCH(LEFT(INDEX(FPL_Fixtures_Extract[],MATCH($A412,FPL_Fixtures_Extract[[Player]:[Player]],0),MATCH(FPL_Combined[[#Headers],[Gameweek 18]],FPL_Fixtures_Extract[#Headers],0)),LEN(INDEX(FPL_Fixtures_Extract[],MATCH($A412,FPL_Fixtures_Extract[[Player]:[Player]],0),MATCH(FPL_Combined[[#Headers],[Gameweek 18]],FPL_Fixtures_Extract[#Headers],0)))-4),Team_Key[[Full Name]:[Full Name]],0))&amp;RIGHT(INDEX(FPL_Fixtures_Extract[],MATCH($A412,FPL_Fixtures_Extract[[Player]:[Player]],0),MATCH(FPL_Combined[[#Headers],[Gameweek 18]],FPL_Fixtures_Extract[#Headers],0)),3))</f>
        <v>SUN(H) 4-1</v>
      </c>
      <c r="T412" t="str">
        <f ca="1">IF(RIGHT(FPL_Combined[[#Headers],[Gameweek 19]],2)&lt;$B$622,INDEX(FPL_Results_Extract[Gameweek 19],MATCH($A412,FPL_Results_Extract[[Player]:[Player]],0)),INDEX(Team_Key[[Abbreviation]:[Abbreviation]],MATCH(LEFT(INDEX(FPL_Fixtures_Extract[],MATCH($A412,FPL_Fixtures_Extract[[Player]:[Player]],0),MATCH(FPL_Combined[[#Headers],[Gameweek 19]],FPL_Fixtures_Extract[#Headers],0)),LEN(INDEX(FPL_Fixtures_Extract[],MATCH($A412,FPL_Fixtures_Extract[[Player]:[Player]],0),MATCH(FPL_Combined[[#Headers],[Gameweek 19]],FPL_Fixtures_Extract[#Headers],0)))-4),Team_Key[[Full Name]:[Full Name]],0))&amp;RIGHT(INDEX(FPL_Fixtures_Extract[],MATCH($A412,FPL_Fixtures_Extract[[Player]:[Player]],0),MATCH(FPL_Combined[[#Headers],[Gameweek 19]],FPL_Fixtures_Extract[#Headers],0)),3))</f>
        <v>LEI(A) 0-0</v>
      </c>
      <c r="U412" t="str">
        <f ca="1">IF(RIGHT(FPL_Combined[[#Headers],[Gameweek 20]],2)&lt;$B$622,INDEX(FPL_Results_Extract[Gameweek 20],MATCH($A412,FPL_Results_Extract[[Player]:[Player]],0)),INDEX(Team_Key[[Abbreviation]:[Abbreviation]],MATCH(LEFT(INDEX(FPL_Fixtures_Extract[],MATCH($A412,FPL_Fixtures_Extract[[Player]:[Player]],0),MATCH(FPL_Combined[[#Headers],[Gameweek 20]],FPL_Fixtures_Extract[#Headers],0)),LEN(INDEX(FPL_Fixtures_Extract[],MATCH($A412,FPL_Fixtures_Extract[[Player]:[Player]],0),MATCH(FPL_Combined[[#Headers],[Gameweek 20]],FPL_Fixtures_Extract[#Headers],0)))-4),Team_Key[[Full Name]:[Full Name]],0))&amp;RIGHT(INDEX(FPL_Fixtures_Extract[],MATCH($A412,FPL_Fixtures_Extract[[Player]:[Player]],0),MATCH(FPL_Combined[[#Headers],[Gameweek 20]],FPL_Fixtures_Extract[#Headers],0)),3))</f>
        <v>WAT(A) 2-1</v>
      </c>
      <c r="V412" t="str">
        <f ca="1">IF(RIGHT(FPL_Combined[[#Headers],[Gameweek 21]],2)&lt;$B$622,INDEX(FPL_Results_Extract[Gameweek 21],MATCH($A412,FPL_Results_Extract[[Player]:[Player]],0)),INDEX(Team_Key[[Abbreviation]:[Abbreviation]],MATCH(LEFT(INDEX(FPL_Fixtures_Extract[],MATCH($A412,FPL_Fixtures_Extract[[Player]:[Player]],0),MATCH(FPL_Combined[[#Headers],[Gameweek 21]],FPL_Fixtures_Extract[#Headers],0)),LEN(INDEX(FPL_Fixtures_Extract[],MATCH($A412,FPL_Fixtures_Extract[[Player]:[Player]],0),MATCH(FPL_Combined[[#Headers],[Gameweek 21]],FPL_Fixtures_Extract[#Headers],0)))-4),Team_Key[[Full Name]:[Full Name]],0))&amp;RIGHT(INDEX(FPL_Fixtures_Extract[],MATCH($A412,FPL_Fixtures_Extract[[Player]:[Player]],0),MATCH(FPL_Combined[[#Headers],[Gameweek 21]],FPL_Fixtures_Extract[#Headers],0)),3))</f>
        <v>EVE(H) 0-0</v>
      </c>
      <c r="W412" t="str">
        <f ca="1">IF(RIGHT(FPL_Combined[[#Headers],[Gameweek 22]],2)&lt;$B$622,INDEX(FPL_Results_Extract[Gameweek 22],MATCH($A412,FPL_Results_Extract[[Player]:[Player]],0)),INDEX(Team_Key[[Abbreviation]:[Abbreviation]],MATCH(LEFT(INDEX(FPL_Fixtures_Extract[],MATCH($A412,FPL_Fixtures_Extract[[Player]:[Player]],0),MATCH(FPL_Combined[[#Headers],[Gameweek 22]],FPL_Fixtures_Extract[#Headers],0)),LEN(INDEX(FPL_Fixtures_Extract[],MATCH($A412,FPL_Fixtures_Extract[[Player]:[Player]],0),MATCH(FPL_Combined[[#Headers],[Gameweek 22]],FPL_Fixtures_Extract[#Headers],0)))-4),Team_Key[[Full Name]:[Full Name]],0))&amp;RIGHT(INDEX(FPL_Fixtures_Extract[],MATCH($A412,FPL_Fixtures_Extract[[Player]:[Player]],0),MATCH(FPL_Combined[[#Headers],[Gameweek 22]],FPL_Fixtures_Extract[#Headers],0)),3))</f>
        <v>CRY(H) 4-0</v>
      </c>
      <c r="X412" t="str">
        <f ca="1">IF(RIGHT(FPL_Combined[[#Headers],[Gameweek 23]],2)&lt;$B$622,INDEX(FPL_Results_Extract[Gameweek 23],MATCH($A412,FPL_Results_Extract[[Player]:[Player]],0)),INDEX(Team_Key[[Abbreviation]:[Abbreviation]],MATCH(LEFT(INDEX(FPL_Fixtures_Extract[],MATCH($A412,FPL_Fixtures_Extract[[Player]:[Player]],0),MATCH(FPL_Combined[[#Headers],[Gameweek 23]],FPL_Fixtures_Extract[#Headers],0)),LEN(INDEX(FPL_Fixtures_Extract[],MATCH($A412,FPL_Fixtures_Extract[[Player]:[Player]],0),MATCH(FPL_Combined[[#Headers],[Gameweek 23]],FPL_Fixtures_Extract[#Headers],0)))-4),Team_Key[[Full Name]:[Full Name]],0))&amp;RIGHT(INDEX(FPL_Fixtures_Extract[],MATCH($A412,FPL_Fixtures_Extract[[Player]:[Player]],0),MATCH(FPL_Combined[[#Headers],[Gameweek 23]],FPL_Fixtures_Extract[#Headers],0)),3))</f>
        <v>WHU(A) 2-2</v>
      </c>
      <c r="Y412" t="str">
        <f ca="1">IF(RIGHT(FPL_Combined[[#Headers],[Gameweek 24]],2)&lt;$B$622,INDEX(FPL_Results_Extract[Team],MATCH($A412,FPL_Results_Extract[[Player]:[Player]],0)),INDEX(Team_Key[[Abbreviation]:[Abbreviation]],MATCH(LEFT(INDEX(FPL_Fixtures_Extract[],MATCH($A412,FPL_Fixtures_Extract[[Player]:[Player]],0),MATCH(FPL_Combined[[#Headers],[Gameweek 24]],FPL_Fixtures_Extract[#Headers],0)),LEN(INDEX(FPL_Fixtures_Extract[],MATCH($A412,FPL_Fixtures_Extract[[Player]:[Player]],0),MATCH(FPL_Combined[[#Headers],[Gameweek 24]],FPL_Fixtures_Extract[#Headers],0)))-4),Team_Key[[Full Name]:[Full Name]],0))&amp;RIGHT(INDEX(FPL_Fixtures_Extract[],MATCH($A412,FPL_Fixtures_Extract[[Player]:[Player]],0),MATCH(FPL_Combined[[#Headers],[Gameweek 24]],FPL_Fixtures_Extract[#Headers],0)),3))</f>
        <v>MCI</v>
      </c>
      <c r="Z412" t="str">
        <f ca="1">IF(RIGHT(FPL_Combined[[#Headers],[Gameweek 25]],2)&lt;$B$622,INDEX(FPL_Results_Extract[Player],MATCH($A412,FPL_Results_Extract[[Player]:[Player]],0)),INDEX(Team_Key[[Abbreviation]:[Abbreviation]],MATCH(LEFT(INDEX(FPL_Fixtures_Extract[],MATCH($A412,FPL_Fixtures_Extract[[Player]:[Player]],0),MATCH(FPL_Combined[[#Headers],[Gameweek 25]],FPL_Fixtures_Extract[#Headers],0)),LEN(INDEX(FPL_Fixtures_Extract[],MATCH($A412,FPL_Fixtures_Extract[[Player]:[Player]],0),MATCH(FPL_Combined[[#Headers],[Gameweek 25]],FPL_Fixtures_Extract[#Headers],0)))-4),Team_Key[[Full Name]:[Full Name]],0))&amp;RIGHT(INDEX(FPL_Fixtures_Extract[],MATCH($A412,FPL_Fixtures_Extract[[Player]:[Player]],0),MATCH(FPL_Combined[[#Headers],[Gameweek 25]],FPL_Fixtures_Extract[#Headers],0)),3))</f>
        <v>Navas</v>
      </c>
      <c r="AA412" t="str">
        <f ca="1">IF(RIGHT(FPL_Combined[[#Headers],[Gameweek 26]],2)&lt;$B$622,INDEX(FPL_Results_Extract[Gameweek 01],MATCH($A412,FPL_Results_Extract[[Player]:[Player]],0)),INDEX(Team_Key[[Abbreviation]:[Abbreviation]],MATCH(LEFT(INDEX(FPL_Fixtures_Extract[],MATCH($A412,FPL_Fixtures_Extract[[Player]:[Player]],0),MATCH(FPL_Combined[[#Headers],[Gameweek 26]],FPL_Fixtures_Extract[#Headers],0)),LEN(INDEX(FPL_Fixtures_Extract[],MATCH($A412,FPL_Fixtures_Extract[[Player]:[Player]],0),MATCH(FPL_Combined[[#Headers],[Gameweek 26]],FPL_Fixtures_Extract[#Headers],0)))-4),Team_Key[[Full Name]:[Full Name]],0))&amp;RIGHT(INDEX(FPL_Fixtures_Extract[],MATCH($A412,FPL_Fixtures_Extract[[Player]:[Player]],0),MATCH(FPL_Combined[[#Headers],[Gameweek 26]],FPL_Fixtures_Extract[#Headers],0)),3))</f>
        <v>WBA(A) 3-0</v>
      </c>
      <c r="AB412" t="str">
        <f ca="1">IF(RIGHT(FPL_Combined[[#Headers],[Gameweek 27]],2)&lt;$B$622,INDEX(FPL_Results_Extract[Gameweek 02],MATCH($A412,FPL_Results_Extract[[Player]:[Player]],0)),INDEX(Team_Key[[Abbreviation]:[Abbreviation]],MATCH(LEFT(INDEX(FPL_Fixtures_Extract[],MATCH($A412,FPL_Fixtures_Extract[[Player]:[Player]],0),MATCH(FPL_Combined[[#Headers],[Gameweek 27]],FPL_Fixtures_Extract[#Headers],0)),LEN(INDEX(FPL_Fixtures_Extract[],MATCH($A412,FPL_Fixtures_Extract[[Player]:[Player]],0),MATCH(FPL_Combined[[#Headers],[Gameweek 27]],FPL_Fixtures_Extract[#Headers],0)))-4),Team_Key[[Full Name]:[Full Name]],0))&amp;RIGHT(INDEX(FPL_Fixtures_Extract[],MATCH($A412,FPL_Fixtures_Extract[[Player]:[Player]],0),MATCH(FPL_Combined[[#Headers],[Gameweek 27]],FPL_Fixtures_Extract[#Headers],0)),3))</f>
        <v>CHE(H) 3-0</v>
      </c>
      <c r="AC412" t="str">
        <f ca="1">IF(RIGHT(FPL_Combined[[#Headers],[Gameweek 28]],2)&lt;$B$622,INDEX(FPL_Results_Extract[Gameweek 03],MATCH($A412,FPL_Results_Extract[[Player]:[Player]],0)),INDEX(Team_Key[[Abbreviation]:[Abbreviation]],MATCH(LEFT(INDEX(FPL_Fixtures_Extract[],MATCH($A412,FPL_Fixtures_Extract[[Player]:[Player]],0),MATCH(FPL_Combined[[#Headers],[Gameweek 28]],FPL_Fixtures_Extract[#Headers],0)),LEN(INDEX(FPL_Fixtures_Extract[],MATCH($A412,FPL_Fixtures_Extract[[Player]:[Player]],0),MATCH(FPL_Combined[[#Headers],[Gameweek 28]],FPL_Fixtures_Extract[#Headers],0)))-4),Team_Key[[Full Name]:[Full Name]],0))&amp;RIGHT(INDEX(FPL_Fixtures_Extract[],MATCH($A412,FPL_Fixtures_Extract[[Player]:[Player]],0),MATCH(FPL_Combined[[#Headers],[Gameweek 28]],FPL_Fixtures_Extract[#Headers],0)),3))</f>
        <v>EVE(A) 2-0</v>
      </c>
      <c r="AD412" t="str">
        <f ca="1">IF(RIGHT(FPL_Combined[[#Headers],[Gameweek 29]],2)&lt;$B$622,INDEX(FPL_Results_Extract[Gameweek 04],MATCH($A412,FPL_Results_Extract[[Player]:[Player]],0)),INDEX(Team_Key[[Abbreviation]:[Abbreviation]],MATCH(LEFT(INDEX(FPL_Fixtures_Extract[],MATCH($A412,FPL_Fixtures_Extract[[Player]:[Player]],0),MATCH(FPL_Combined[[#Headers],[Gameweek 29]],FPL_Fixtures_Extract[#Headers],0)),LEN(INDEX(FPL_Fixtures_Extract[],MATCH($A412,FPL_Fixtures_Extract[[Player]:[Player]],0),MATCH(FPL_Combined[[#Headers],[Gameweek 29]],FPL_Fixtures_Extract[#Headers],0)))-4),Team_Key[[Full Name]:[Full Name]],0))&amp;RIGHT(INDEX(FPL_Fixtures_Extract[],MATCH($A412,FPL_Fixtures_Extract[[Player]:[Player]],0),MATCH(FPL_Combined[[#Headers],[Gameweek 29]],FPL_Fixtures_Extract[#Headers],0)),3))</f>
        <v>AVL(H)</v>
      </c>
      <c r="AE412" t="str">
        <f ca="1">IF(RIGHT(FPL_Combined[[#Headers],[Gameweek 30]],2)&lt;$B$622,INDEX(FPL_Results_Extract[Gameweek 05],MATCH($A412,FPL_Results_Extract[[Player]:[Player]],0)),INDEX(Team_Key[[Abbreviation]:[Abbreviation]],MATCH(LEFT(INDEX(FPL_Fixtures_Extract[],MATCH($A412,FPL_Fixtures_Extract[[Player]:[Player]],0),MATCH(FPL_Combined[[#Headers],[Gameweek 30]],FPL_Fixtures_Extract[#Headers],0)),LEN(INDEX(FPL_Fixtures_Extract[],MATCH($A412,FPL_Fixtures_Extract[[Player]:[Player]],0),MATCH(FPL_Combined[[#Headers],[Gameweek 30]],FPL_Fixtures_Extract[#Headers],0)))-4),Team_Key[[Full Name]:[Full Name]],0))&amp;RIGHT(INDEX(FPL_Fixtures_Extract[],MATCH($A412,FPL_Fixtures_Extract[[Player]:[Player]],0),MATCH(FPL_Combined[[#Headers],[Gameweek 30]],FPL_Fixtures_Extract[#Headers],0)),3))</f>
        <v>NOR(A)</v>
      </c>
      <c r="AF412" t="str">
        <f ca="1">IF(RIGHT(FPL_Combined[[#Headers],[Gameweek 31]],2)&lt;$B$622,INDEX(FPL_Results_Extract[Gameweek 06],MATCH($A412,FPL_Results_Extract[[Player]:[Player]],0)),INDEX(Team_Key[[Abbreviation]:[Abbreviation]],MATCH(LEFT(INDEX(FPL_Fixtures_Extract[],MATCH($A412,FPL_Fixtures_Extract[[Player]:[Player]],0),MATCH(FPL_Combined[[#Headers],[Gameweek 31]],FPL_Fixtures_Extract[#Headers],0)),LEN(INDEX(FPL_Fixtures_Extract[],MATCH($A412,FPL_Fixtures_Extract[[Player]:[Player]],0),MATCH(FPL_Combined[[#Headers],[Gameweek 31]],FPL_Fixtures_Extract[#Headers],0)))-4),Team_Key[[Full Name]:[Full Name]],0))&amp;RIGHT(INDEX(FPL_Fixtures_Extract[],MATCH($A412,FPL_Fixtures_Extract[[Player]:[Player]],0),MATCH(FPL_Combined[[#Headers],[Gameweek 31]],FPL_Fixtures_Extract[#Headers],0)),3))</f>
        <v>MUN(H)</v>
      </c>
      <c r="AG412" t="str">
        <f ca="1">IF(RIGHT(FPL_Combined[[#Headers],[Gameweek 32]],2)&lt;$B$622,INDEX(FPL_Results_Extract[Gameweek 07],MATCH($A412,FPL_Results_Extract[[Player]:[Player]],0)),INDEX(Team_Key[[Abbreviation]:[Abbreviation]],MATCH(LEFT(INDEX(FPL_Fixtures_Extract[],MATCH($A412,FPL_Fixtures_Extract[[Player]:[Player]],0),MATCH(FPL_Combined[[#Headers],[Gameweek 32]],FPL_Fixtures_Extract[#Headers],0)),LEN(INDEX(FPL_Fixtures_Extract[],MATCH($A412,FPL_Fixtures_Extract[[Player]:[Player]],0),MATCH(FPL_Combined[[#Headers],[Gameweek 32]],FPL_Fixtures_Extract[#Headers],0)))-4),Team_Key[[Full Name]:[Full Name]],0))&amp;RIGHT(INDEX(FPL_Fixtures_Extract[],MATCH($A412,FPL_Fixtures_Extract[[Player]:[Player]],0),MATCH(FPL_Combined[[#Headers],[Gameweek 32]],FPL_Fixtures_Extract[#Headers],0)),3))</f>
        <v>BOU(A)</v>
      </c>
      <c r="AH412" t="str">
        <f ca="1">IF(RIGHT(FPL_Combined[[#Headers],[Gameweek 33]],2)&lt;$B$622,INDEX(FPL_Results_Extract[Gameweek 08],MATCH($A412,FPL_Results_Extract[[Player]:[Player]],0)),INDEX(Team_Key[[Abbreviation]:[Abbreviation]],MATCH(LEFT(INDEX(FPL_Fixtures_Extract[],MATCH($A412,FPL_Fixtures_Extract[[Player]:[Player]],0),MATCH(FPL_Combined[[#Headers],[Gameweek 33]],FPL_Fixtures_Extract[#Headers],0)),LEN(INDEX(FPL_Fixtures_Extract[],MATCH($A412,FPL_Fixtures_Extract[[Player]:[Player]],0),MATCH(FPL_Combined[[#Headers],[Gameweek 33]],FPL_Fixtures_Extract[#Headers],0)))-4),Team_Key[[Full Name]:[Full Name]],0))&amp;RIGHT(INDEX(FPL_Fixtures_Extract[],MATCH($A412,FPL_Fixtures_Extract[[Player]:[Player]],0),MATCH(FPL_Combined[[#Headers],[Gameweek 33]],FPL_Fixtures_Extract[#Headers],0)),3))</f>
        <v>WBA(H)</v>
      </c>
      <c r="AI412" t="str">
        <f ca="1">IF(RIGHT(FPL_Combined[[#Headers],[Gameweek 34]],2)&lt;$B$622,INDEX(FPL_Results_Extract[Gameweek 09],MATCH($A412,FPL_Results_Extract[[Player]:[Player]],0)),INDEX(Team_Key[[Abbreviation]:[Abbreviation]],MATCH(LEFT(INDEX(FPL_Fixtures_Extract[],MATCH($A412,FPL_Fixtures_Extract[[Player]:[Player]],0),MATCH(FPL_Combined[[#Headers],[Gameweek 34]],FPL_Fixtures_Extract[#Headers],0)),LEN(INDEX(FPL_Fixtures_Extract[],MATCH($A412,FPL_Fixtures_Extract[[Player]:[Player]],0),MATCH(FPL_Combined[[#Headers],[Gameweek 34]],FPL_Fixtures_Extract[#Headers],0)))-4),Team_Key[[Full Name]:[Full Name]],0))&amp;RIGHT(INDEX(FPL_Fixtures_Extract[],MATCH($A412,FPL_Fixtures_Extract[[Player]:[Player]],0),MATCH(FPL_Combined[[#Headers],[Gameweek 34]],FPL_Fixtures_Extract[#Headers],0)),3))</f>
        <v>CHE(A)</v>
      </c>
      <c r="AJ412" t="str">
        <f ca="1">IF(RIGHT(FPL_Combined[[#Headers],[Gameweek 35]],2)&lt;$B$622,INDEX(FPL_Results_Extract[Gameweek 10],MATCH($A412,FPL_Results_Extract[[Player]:[Player]],0)),INDEX(Team_Key[[Abbreviation]:[Abbreviation]],MATCH(LEFT(INDEX(FPL_Fixtures_Extract[],MATCH($A412,FPL_Fixtures_Extract[[Player]:[Player]],0),MATCH(FPL_Combined[[#Headers],[Gameweek 35]],FPL_Fixtures_Extract[#Headers],0)),LEN(INDEX(FPL_Fixtures_Extract[],MATCH($A412,FPL_Fixtures_Extract[[Player]:[Player]],0),MATCH(FPL_Combined[[#Headers],[Gameweek 35]],FPL_Fixtures_Extract[#Headers],0)))-4),Team_Key[[Full Name]:[Full Name]],0))&amp;RIGHT(INDEX(FPL_Fixtures_Extract[],MATCH($A412,FPL_Fixtures_Extract[[Player]:[Player]],0),MATCH(FPL_Combined[[#Headers],[Gameweek 35]],FPL_Fixtures_Extract[#Headers],0)),3))</f>
        <v>STK(H)</v>
      </c>
      <c r="AK412" t="str">
        <f ca="1">IF(RIGHT(FPL_Combined[[#Headers],[Gameweek 36]],2)&lt;$B$622,INDEX(FPL_Results_Extract[Gameweek 11],MATCH($A412,FPL_Results_Extract[[Player]:[Player]],0)),INDEX(Team_Key[[Abbreviation]:[Abbreviation]],MATCH(LEFT(INDEX(FPL_Fixtures_Extract[],MATCH($A412,FPL_Fixtures_Extract[[Player]:[Player]],0),MATCH(FPL_Combined[[#Headers],[Gameweek 36]],FPL_Fixtures_Extract[#Headers],0)),LEN(INDEX(FPL_Fixtures_Extract[],MATCH($A412,FPL_Fixtures_Extract[[Player]:[Player]],0),MATCH(FPL_Combined[[#Headers],[Gameweek 36]],FPL_Fixtures_Extract[#Headers],0)))-4),Team_Key[[Full Name]:[Full Name]],0))&amp;RIGHT(INDEX(FPL_Fixtures_Extract[],MATCH($A412,FPL_Fixtures_Extract[[Player]:[Player]],0),MATCH(FPL_Combined[[#Headers],[Gameweek 36]],FPL_Fixtures_Extract[#Headers],0)),3))</f>
        <v>SOU(A)</v>
      </c>
      <c r="AL412" t="str">
        <f ca="1">IF(RIGHT(FPL_Combined[[#Headers],[Gameweek 37]],2)&lt;$B$622,INDEX(FPL_Results_Extract[Gameweek 12],MATCH($A412,FPL_Results_Extract[[Player]:[Player]],0)),INDEX(Team_Key[[Abbreviation]:[Abbreviation]],MATCH(LEFT(INDEX(FPL_Fixtures_Extract[],MATCH($A412,FPL_Fixtures_Extract[[Player]:[Player]],0),MATCH(FPL_Combined[[#Headers],[Gameweek 37]],FPL_Fixtures_Extract[#Headers],0)),LEN(INDEX(FPL_Fixtures_Extract[],MATCH($A412,FPL_Fixtures_Extract[[Player]:[Player]],0),MATCH(FPL_Combined[[#Headers],[Gameweek 37]],FPL_Fixtures_Extract[#Headers],0)))-4),Team_Key[[Full Name]:[Full Name]],0))&amp;RIGHT(INDEX(FPL_Fixtures_Extract[],MATCH($A412,FPL_Fixtures_Extract[[Player]:[Player]],0),MATCH(FPL_Combined[[#Headers],[Gameweek 37]],FPL_Fixtures_Extract[#Headers],0)),3))</f>
        <v>ARS(H)</v>
      </c>
      <c r="AM412" t="str">
        <f ca="1">IF(RIGHT(FPL_Combined[[#Headers],[Gameweek 38]],2)&lt;$B$622,INDEX(FPL_Results_Extract[Gameweek 13],MATCH($A412,FPL_Results_Extract[[Player]:[Player]],0)),INDEX(Team_Key[[Abbreviation]:[Abbreviation]],MATCH(LEFT(INDEX(FPL_Fixtures_Extract[],MATCH($A412,FPL_Fixtures_Extract[[Player]:[Player]],0),MATCH(FPL_Combined[[#Headers],[Gameweek 38]],FPL_Fixtures_Extract[#Headers],0)),LEN(INDEX(FPL_Fixtures_Extract[],MATCH($A412,FPL_Fixtures_Extract[[Player]:[Player]],0),MATCH(FPL_Combined[[#Headers],[Gameweek 38]],FPL_Fixtures_Extract[#Headers],0)))-4),Team_Key[[Full Name]:[Full Name]],0))&amp;RIGHT(INDEX(FPL_Fixtures_Extract[],MATCH($A412,FPL_Fixtures_Extract[[Player]:[Player]],0),MATCH(FPL_Combined[[#Headers],[Gameweek 38]],FPL_Fixtures_Extract[#Headers],0)),3))</f>
        <v>SWA(A)</v>
      </c>
    </row>
    <row r="413" spans="1:39" x14ac:dyDescent="0.45">
      <c r="A413" t="s">
        <v>197</v>
      </c>
      <c r="B413" t="str">
        <f ca="1">IF(RIGHT(FPL_Combined[[#Headers],[Gameweek 01]],2)&lt;$B$622,INDEX(FPL_Results_Extract[Gameweek 01],MATCH($A413,FPL_Results_Extract[[Player]:[Player]],0)),INDEX(Team_Key[[Abbreviation]:[Abbreviation]],MATCH(LEFT(INDEX(FPL_Fixtures_Extract[],MATCH($A413,FPL_Fixtures_Extract[[Player]:[Player]],0),MATCH(FPL_Combined[[#Headers],[Gameweek 01]],FPL_Fixtures_Extract[#Headers],0)),LEN(INDEX(FPL_Fixtures_Extract[],MATCH($A413,FPL_Fixtures_Extract[[Player]:[Player]],0),MATCH(FPL_Combined[[#Headers],[Gameweek 01]],FPL_Fixtures_Extract[#Headers],0)))-4),Team_Key[[Full Name]:[Full Name]],0))&amp;RIGHT(INDEX(FPL_Fixtures_Extract[],MATCH($A413,FPL_Fixtures_Extract[[Player]:[Player]],0),MATCH(FPL_Combined[[#Headers],[Gameweek 01]],FPL_Fixtures_Extract[#Headers],0)),3))</f>
        <v>N/A</v>
      </c>
      <c r="C413" t="str">
        <f ca="1">IF(RIGHT(FPL_Combined[[#Headers],[Gameweek 02]],2)&lt;$B$622,INDEX(FPL_Results_Extract[Gameweek 02],MATCH($A413,FPL_Results_Extract[[Player]:[Player]],0)),INDEX(Team_Key[[Abbreviation]:[Abbreviation]],MATCH(LEFT(INDEX(FPL_Fixtures_Extract[],MATCH($A413,FPL_Fixtures_Extract[[Player]:[Player]],0),MATCH(FPL_Combined[[#Headers],[Gameweek 02]],FPL_Fixtures_Extract[#Headers],0)),LEN(INDEX(FPL_Fixtures_Extract[],MATCH($A413,FPL_Fixtures_Extract[[Player]:[Player]],0),MATCH(FPL_Combined[[#Headers],[Gameweek 02]],FPL_Fixtures_Extract[#Headers],0)))-4),Team_Key[[Full Name]:[Full Name]],0))&amp;RIGHT(INDEX(FPL_Fixtures_Extract[],MATCH($A413,FPL_Fixtures_Extract[[Player]:[Player]],0),MATCH(FPL_Combined[[#Headers],[Gameweek 02]],FPL_Fixtures_Extract[#Headers],0)),3))</f>
        <v>N/A</v>
      </c>
      <c r="D413" t="str">
        <f ca="1">IF(RIGHT(FPL_Combined[[#Headers],[Gameweek 03]],2)&lt;$B$622,INDEX(FPL_Results_Extract[Gameweek 03],MATCH($A413,FPL_Results_Extract[[Player]:[Player]],0)),INDEX(Team_Key[[Abbreviation]:[Abbreviation]],MATCH(LEFT(INDEX(FPL_Fixtures_Extract[],MATCH($A413,FPL_Fixtures_Extract[[Player]:[Player]],0),MATCH(FPL_Combined[[#Headers],[Gameweek 03]],FPL_Fixtures_Extract[#Headers],0)),LEN(INDEX(FPL_Fixtures_Extract[],MATCH($A413,FPL_Fixtures_Extract[[Player]:[Player]],0),MATCH(FPL_Combined[[#Headers],[Gameweek 03]],FPL_Fixtures_Extract[#Headers],0)))-4),Team_Key[[Full Name]:[Full Name]],0))&amp;RIGHT(INDEX(FPL_Fixtures_Extract[],MATCH($A413,FPL_Fixtures_Extract[[Player]:[Player]],0),MATCH(FPL_Combined[[#Headers],[Gameweek 03]],FPL_Fixtures_Extract[#Headers],0)),3))</f>
        <v>LEI(A) 1-1</v>
      </c>
      <c r="E413" t="str">
        <f ca="1">IF(RIGHT(FPL_Combined[[#Headers],[Gameweek 04]],2)&lt;$B$622,INDEX(FPL_Results_Extract[Gameweek 04],MATCH($A413,FPL_Results_Extract[[Player]:[Player]],0)),INDEX(Team_Key[[Abbreviation]:[Abbreviation]],MATCH(LEFT(INDEX(FPL_Fixtures_Extract[],MATCH($A413,FPL_Fixtures_Extract[[Player]:[Player]],0),MATCH(FPL_Combined[[#Headers],[Gameweek 04]],FPL_Fixtures_Extract[#Headers],0)),LEN(INDEX(FPL_Fixtures_Extract[],MATCH($A413,FPL_Fixtures_Extract[[Player]:[Player]],0),MATCH(FPL_Combined[[#Headers],[Gameweek 04]],FPL_Fixtures_Extract[#Headers],0)))-4),Team_Key[[Full Name]:[Full Name]],0))&amp;RIGHT(INDEX(FPL_Fixtures_Extract[],MATCH($A413,FPL_Fixtures_Extract[[Player]:[Player]],0),MATCH(FPL_Combined[[#Headers],[Gameweek 04]],FPL_Fixtures_Extract[#Headers],0)),3))</f>
        <v>EVE(H) 0-0</v>
      </c>
      <c r="F413" t="str">
        <f ca="1">IF(RIGHT(FPL_Combined[[#Headers],[Gameweek 05]],2)&lt;$B$622,INDEX(FPL_Results_Extract[Gameweek 05],MATCH($A413,FPL_Results_Extract[[Player]:[Player]],0)),INDEX(Team_Key[[Abbreviation]:[Abbreviation]],MATCH(LEFT(INDEX(FPL_Fixtures_Extract[],MATCH($A413,FPL_Fixtures_Extract[[Player]:[Player]],0),MATCH(FPL_Combined[[#Headers],[Gameweek 05]],FPL_Fixtures_Extract[#Headers],0)),LEN(INDEX(FPL_Fixtures_Extract[],MATCH($A413,FPL_Fixtures_Extract[[Player]:[Player]],0),MATCH(FPL_Combined[[#Headers],[Gameweek 05]],FPL_Fixtures_Extract[#Headers],0)))-4),Team_Key[[Full Name]:[Full Name]],0))&amp;RIGHT(INDEX(FPL_Fixtures_Extract[],MATCH($A413,FPL_Fixtures_Extract[[Player]:[Player]],0),MATCH(FPL_Combined[[#Headers],[Gameweek 05]],FPL_Fixtures_Extract[#Headers],0)),3))</f>
        <v>SUN(A) 1-0</v>
      </c>
      <c r="G413" t="str">
        <f ca="1">IF(RIGHT(FPL_Combined[[#Headers],[Gameweek 06]],2)&lt;$B$622,INDEX(FPL_Results_Extract[Gameweek 06],MATCH($A413,FPL_Results_Extract[[Player]:[Player]],0)),INDEX(Team_Key[[Abbreviation]:[Abbreviation]],MATCH(LEFT(INDEX(FPL_Fixtures_Extract[],MATCH($A413,FPL_Fixtures_Extract[[Player]:[Player]],0),MATCH(FPL_Combined[[#Headers],[Gameweek 06]],FPL_Fixtures_Extract[#Headers],0)),LEN(INDEX(FPL_Fixtures_Extract[],MATCH($A413,FPL_Fixtures_Extract[[Player]:[Player]],0),MATCH(FPL_Combined[[#Headers],[Gameweek 06]],FPL_Fixtures_Extract[#Headers],0)))-4),Team_Key[[Full Name]:[Full Name]],0))&amp;RIGHT(INDEX(FPL_Fixtures_Extract[],MATCH($A413,FPL_Fixtures_Extract[[Player]:[Player]],0),MATCH(FPL_Combined[[#Headers],[Gameweek 06]],FPL_Fixtures_Extract[#Headers],0)),3))</f>
        <v>CRY(H) 1-0</v>
      </c>
      <c r="H413" t="str">
        <f ca="1">IF(RIGHT(FPL_Combined[[#Headers],[Gameweek 07]],2)&lt;$B$622,INDEX(FPL_Results_Extract[Gameweek 07],MATCH($A413,FPL_Results_Extract[[Player]:[Player]],0)),INDEX(Team_Key[[Abbreviation]:[Abbreviation]],MATCH(LEFT(INDEX(FPL_Fixtures_Extract[],MATCH($A413,FPL_Fixtures_Extract[[Player]:[Player]],0),MATCH(FPL_Combined[[#Headers],[Gameweek 07]],FPL_Fixtures_Extract[#Headers],0)),LEN(INDEX(FPL_Fixtures_Extract[],MATCH($A413,FPL_Fixtures_Extract[[Player]:[Player]],0),MATCH(FPL_Combined[[#Headers],[Gameweek 07]],FPL_Fixtures_Extract[#Headers],0)))-4),Team_Key[[Full Name]:[Full Name]],0))&amp;RIGHT(INDEX(FPL_Fixtures_Extract[],MATCH($A413,FPL_Fixtures_Extract[[Player]:[Player]],0),MATCH(FPL_Combined[[#Headers],[Gameweek 07]],FPL_Fixtures_Extract[#Headers],0)),3))</f>
        <v>MCI(H) 4-1</v>
      </c>
      <c r="I413" t="str">
        <f ca="1">IF(RIGHT(FPL_Combined[[#Headers],[Gameweek 08]],2)&lt;$B$622,INDEX(FPL_Results_Extract[Gameweek 08],MATCH($A413,FPL_Results_Extract[[Player]:[Player]],0)),INDEX(Team_Key[[Abbreviation]:[Abbreviation]],MATCH(LEFT(INDEX(FPL_Fixtures_Extract[],MATCH($A413,FPL_Fixtures_Extract[[Player]:[Player]],0),MATCH(FPL_Combined[[#Headers],[Gameweek 08]],FPL_Fixtures_Extract[#Headers],0)),LEN(INDEX(FPL_Fixtures_Extract[],MATCH($A413,FPL_Fixtures_Extract[[Player]:[Player]],0),MATCH(FPL_Combined[[#Headers],[Gameweek 08]],FPL_Fixtures_Extract[#Headers],0)))-4),Team_Key[[Full Name]:[Full Name]],0))&amp;RIGHT(INDEX(FPL_Fixtures_Extract[],MATCH($A413,FPL_Fixtures_Extract[[Player]:[Player]],0),MATCH(FPL_Combined[[#Headers],[Gameweek 08]],FPL_Fixtures_Extract[#Headers],0)),3))</f>
        <v>SWA(A) 2-2</v>
      </c>
      <c r="J413" t="str">
        <f ca="1">IF(RIGHT(FPL_Combined[[#Headers],[Gameweek 09]],2)&lt;$B$622,INDEX(FPL_Results_Extract[Gameweek 09],MATCH($A413,FPL_Results_Extract[[Player]:[Player]],0)),INDEX(Team_Key[[Abbreviation]:[Abbreviation]],MATCH(LEFT(INDEX(FPL_Fixtures_Extract[],MATCH($A413,FPL_Fixtures_Extract[[Player]:[Player]],0),MATCH(FPL_Combined[[#Headers],[Gameweek 09]],FPL_Fixtures_Extract[#Headers],0)),LEN(INDEX(FPL_Fixtures_Extract[],MATCH($A413,FPL_Fixtures_Extract[[Player]:[Player]],0),MATCH(FPL_Combined[[#Headers],[Gameweek 09]],FPL_Fixtures_Extract[#Headers],0)))-4),Team_Key[[Full Name]:[Full Name]],0))&amp;RIGHT(INDEX(FPL_Fixtures_Extract[],MATCH($A413,FPL_Fixtures_Extract[[Player]:[Player]],0),MATCH(FPL_Combined[[#Headers],[Gameweek 09]],FPL_Fixtures_Extract[#Headers],0)),3))</f>
        <v>LIV(H) 0-0</v>
      </c>
      <c r="K413" t="str">
        <f ca="1">IF(RIGHT(FPL_Combined[[#Headers],[Gameweek 10]],2)&lt;$B$622,INDEX(FPL_Results_Extract[Gameweek 10],MATCH($A413,FPL_Results_Extract[[Player]:[Player]],0)),INDEX(Team_Key[[Abbreviation]:[Abbreviation]],MATCH(LEFT(INDEX(FPL_Fixtures_Extract[],MATCH($A413,FPL_Fixtures_Extract[[Player]:[Player]],0),MATCH(FPL_Combined[[#Headers],[Gameweek 10]],FPL_Fixtures_Extract[#Headers],0)),LEN(INDEX(FPL_Fixtures_Extract[],MATCH($A413,FPL_Fixtures_Extract[[Player]:[Player]],0),MATCH(FPL_Combined[[#Headers],[Gameweek 10]],FPL_Fixtures_Extract[#Headers],0)))-4),Team_Key[[Full Name]:[Full Name]],0))&amp;RIGHT(INDEX(FPL_Fixtures_Extract[],MATCH($A413,FPL_Fixtures_Extract[[Player]:[Player]],0),MATCH(FPL_Combined[[#Headers],[Gameweek 10]],FPL_Fixtures_Extract[#Headers],0)),3))</f>
        <v>BOU(A) 5-1</v>
      </c>
      <c r="L413" t="str">
        <f ca="1">IF(RIGHT(FPL_Combined[[#Headers],[Gameweek 11]],2)&lt;$B$622,INDEX(FPL_Results_Extract[Gameweek 11],MATCH($A413,FPL_Results_Extract[[Player]:[Player]],0)),INDEX(Team_Key[[Abbreviation]:[Abbreviation]],MATCH(LEFT(INDEX(FPL_Fixtures_Extract[],MATCH($A413,FPL_Fixtures_Extract[[Player]:[Player]],0),MATCH(FPL_Combined[[#Headers],[Gameweek 11]],FPL_Fixtures_Extract[#Headers],0)),LEN(INDEX(FPL_Fixtures_Extract[],MATCH($A413,FPL_Fixtures_Extract[[Player]:[Player]],0),MATCH(FPL_Combined[[#Headers],[Gameweek 11]],FPL_Fixtures_Extract[#Headers],0)))-4),Team_Key[[Full Name]:[Full Name]],0))&amp;RIGHT(INDEX(FPL_Fixtures_Extract[],MATCH($A413,FPL_Fixtures_Extract[[Player]:[Player]],0),MATCH(FPL_Combined[[#Headers],[Gameweek 11]],FPL_Fixtures_Extract[#Headers],0)),3))</f>
        <v>AVL(H) 3-1</v>
      </c>
      <c r="M413" t="str">
        <f ca="1">IF(RIGHT(FPL_Combined[[#Headers],[Gameweek 12]],2)&lt;$B$622,INDEX(FPL_Results_Extract[Gameweek 12],MATCH($A413,FPL_Results_Extract[[Player]:[Player]],0)),INDEX(Team_Key[[Abbreviation]:[Abbreviation]],MATCH(LEFT(INDEX(FPL_Fixtures_Extract[],MATCH($A413,FPL_Fixtures_Extract[[Player]:[Player]],0),MATCH(FPL_Combined[[#Headers],[Gameweek 12]],FPL_Fixtures_Extract[#Headers],0)),LEN(INDEX(FPL_Fixtures_Extract[],MATCH($A413,FPL_Fixtures_Extract[[Player]:[Player]],0),MATCH(FPL_Combined[[#Headers],[Gameweek 12]],FPL_Fixtures_Extract[#Headers],0)))-4),Team_Key[[Full Name]:[Full Name]],0))&amp;RIGHT(INDEX(FPL_Fixtures_Extract[],MATCH($A413,FPL_Fixtures_Extract[[Player]:[Player]],0),MATCH(FPL_Combined[[#Headers],[Gameweek 12]],FPL_Fixtures_Extract[#Headers],0)),3))</f>
        <v>ARS(A) 1-1</v>
      </c>
      <c r="N413" t="str">
        <f ca="1">IF(RIGHT(FPL_Combined[[#Headers],[Gameweek 13]],2)&lt;$B$622,INDEX(FPL_Results_Extract[Gameweek 13],MATCH($A413,FPL_Results_Extract[[Player]:[Player]],0)),INDEX(Team_Key[[Abbreviation]:[Abbreviation]],MATCH(LEFT(INDEX(FPL_Fixtures_Extract[],MATCH($A413,FPL_Fixtures_Extract[[Player]:[Player]],0),MATCH(FPL_Combined[[#Headers],[Gameweek 13]],FPL_Fixtures_Extract[#Headers],0)),LEN(INDEX(FPL_Fixtures_Extract[],MATCH($A413,FPL_Fixtures_Extract[[Player]:[Player]],0),MATCH(FPL_Combined[[#Headers],[Gameweek 13]],FPL_Fixtures_Extract[#Headers],0)))-4),Team_Key[[Full Name]:[Full Name]],0))&amp;RIGHT(INDEX(FPL_Fixtures_Extract[],MATCH($A413,FPL_Fixtures_Extract[[Player]:[Player]],0),MATCH(FPL_Combined[[#Headers],[Gameweek 13]],FPL_Fixtures_Extract[#Headers],0)),3))</f>
        <v>WHU(H) 4-1</v>
      </c>
      <c r="O413" t="str">
        <f ca="1">IF(RIGHT(FPL_Combined[[#Headers],[Gameweek 14]],2)&lt;$B$622,INDEX(FPL_Results_Extract[Gameweek 14],MATCH($A413,FPL_Results_Extract[[Player]:[Player]],0)),INDEX(Team_Key[[Abbreviation]:[Abbreviation]],MATCH(LEFT(INDEX(FPL_Fixtures_Extract[],MATCH($A413,FPL_Fixtures_Extract[[Player]:[Player]],0),MATCH(FPL_Combined[[#Headers],[Gameweek 14]],FPL_Fixtures_Extract[#Headers],0)),LEN(INDEX(FPL_Fixtures_Extract[],MATCH($A413,FPL_Fixtures_Extract[[Player]:[Player]],0),MATCH(FPL_Combined[[#Headers],[Gameweek 14]],FPL_Fixtures_Extract[#Headers],0)))-4),Team_Key[[Full Name]:[Full Name]],0))&amp;RIGHT(INDEX(FPL_Fixtures_Extract[],MATCH($A413,FPL_Fixtures_Extract[[Player]:[Player]],0),MATCH(FPL_Combined[[#Headers],[Gameweek 14]],FPL_Fixtures_Extract[#Headers],0)),3))</f>
        <v>CHE(H) 0-0</v>
      </c>
      <c r="P413" t="str">
        <f ca="1">IF(RIGHT(FPL_Combined[[#Headers],[Gameweek 15]],2)&lt;$B$622,INDEX(FPL_Results_Extract[Gameweek 15],MATCH($A413,FPL_Results_Extract[[Player]:[Player]],0)),INDEX(Team_Key[[Abbreviation]:[Abbreviation]],MATCH(LEFT(INDEX(FPL_Fixtures_Extract[],MATCH($A413,FPL_Fixtures_Extract[[Player]:[Player]],0),MATCH(FPL_Combined[[#Headers],[Gameweek 15]],FPL_Fixtures_Extract[#Headers],0)),LEN(INDEX(FPL_Fixtures_Extract[],MATCH($A413,FPL_Fixtures_Extract[[Player]:[Player]],0),MATCH(FPL_Combined[[#Headers],[Gameweek 15]],FPL_Fixtures_Extract[#Headers],0)))-4),Team_Key[[Full Name]:[Full Name]],0))&amp;RIGHT(INDEX(FPL_Fixtures_Extract[],MATCH($A413,FPL_Fixtures_Extract[[Player]:[Player]],0),MATCH(FPL_Combined[[#Headers],[Gameweek 15]],FPL_Fixtures_Extract[#Headers],0)),3))</f>
        <v>WBA(A) 1-1</v>
      </c>
      <c r="Q413" t="str">
        <f ca="1">IF(RIGHT(FPL_Combined[[#Headers],[Gameweek 16]],2)&lt;$B$622,INDEX(FPL_Results_Extract[Gameweek 16],MATCH($A413,FPL_Results_Extract[[Player]:[Player]],0)),INDEX(Team_Key[[Abbreviation]:[Abbreviation]],MATCH(LEFT(INDEX(FPL_Fixtures_Extract[],MATCH($A413,FPL_Fixtures_Extract[[Player]:[Player]],0),MATCH(FPL_Combined[[#Headers],[Gameweek 16]],FPL_Fixtures_Extract[#Headers],0)),LEN(INDEX(FPL_Fixtures_Extract[],MATCH($A413,FPL_Fixtures_Extract[[Player]:[Player]],0),MATCH(FPL_Combined[[#Headers],[Gameweek 16]],FPL_Fixtures_Extract[#Headers],0)))-4),Team_Key[[Full Name]:[Full Name]],0))&amp;RIGHT(INDEX(FPL_Fixtures_Extract[],MATCH($A413,FPL_Fixtures_Extract[[Player]:[Player]],0),MATCH(FPL_Combined[[#Headers],[Gameweek 16]],FPL_Fixtures_Extract[#Headers],0)),3))</f>
        <v>NEW(H) 1-2</v>
      </c>
      <c r="R413" t="str">
        <f ca="1">IF(RIGHT(FPL_Combined[[#Headers],[Gameweek 17]],2)&lt;$B$622,INDEX(FPL_Results_Extract[Gameweek 17],MATCH($A413,FPL_Results_Extract[[Player]:[Player]],0)),INDEX(Team_Key[[Abbreviation]:[Abbreviation]],MATCH(LEFT(INDEX(FPL_Fixtures_Extract[],MATCH($A413,FPL_Fixtures_Extract[[Player]:[Player]],0),MATCH(FPL_Combined[[#Headers],[Gameweek 17]],FPL_Fixtures_Extract[#Headers],0)),LEN(INDEX(FPL_Fixtures_Extract[],MATCH($A413,FPL_Fixtures_Extract[[Player]:[Player]],0),MATCH(FPL_Combined[[#Headers],[Gameweek 17]],FPL_Fixtures_Extract[#Headers],0)))-4),Team_Key[[Full Name]:[Full Name]],0))&amp;RIGHT(INDEX(FPL_Fixtures_Extract[],MATCH($A413,FPL_Fixtures_Extract[[Player]:[Player]],0),MATCH(FPL_Combined[[#Headers],[Gameweek 17]],FPL_Fixtures_Extract[#Headers],0)),3))</f>
        <v>SOU(A) 2-0</v>
      </c>
      <c r="S413" t="str">
        <f ca="1">IF(RIGHT(FPL_Combined[[#Headers],[Gameweek 18]],2)&lt;$B$622,INDEX(FPL_Results_Extract[Gameweek 18],MATCH($A413,FPL_Results_Extract[[Player]:[Player]],0)),INDEX(Team_Key[[Abbreviation]:[Abbreviation]],MATCH(LEFT(INDEX(FPL_Fixtures_Extract[],MATCH($A413,FPL_Fixtures_Extract[[Player]:[Player]],0),MATCH(FPL_Combined[[#Headers],[Gameweek 18]],FPL_Fixtures_Extract[#Headers],0)),LEN(INDEX(FPL_Fixtures_Extract[],MATCH($A413,FPL_Fixtures_Extract[[Player]:[Player]],0),MATCH(FPL_Combined[[#Headers],[Gameweek 18]],FPL_Fixtures_Extract[#Headers],0)))-4),Team_Key[[Full Name]:[Full Name]],0))&amp;RIGHT(INDEX(FPL_Fixtures_Extract[],MATCH($A413,FPL_Fixtures_Extract[[Player]:[Player]],0),MATCH(FPL_Combined[[#Headers],[Gameweek 18]],FPL_Fixtures_Extract[#Headers],0)),3))</f>
        <v>NOR(H) 3-0</v>
      </c>
      <c r="T413" t="str">
        <f ca="1">IF(RIGHT(FPL_Combined[[#Headers],[Gameweek 19]],2)&lt;$B$622,INDEX(FPL_Results_Extract[Gameweek 19],MATCH($A413,FPL_Results_Extract[[Player]:[Player]],0)),INDEX(Team_Key[[Abbreviation]:[Abbreviation]],MATCH(LEFT(INDEX(FPL_Fixtures_Extract[],MATCH($A413,FPL_Fixtures_Extract[[Player]:[Player]],0),MATCH(FPL_Combined[[#Headers],[Gameweek 19]],FPL_Fixtures_Extract[#Headers],0)),LEN(INDEX(FPL_Fixtures_Extract[],MATCH($A413,FPL_Fixtures_Extract[[Player]:[Player]],0),MATCH(FPL_Combined[[#Headers],[Gameweek 19]],FPL_Fixtures_Extract[#Headers],0)))-4),Team_Key[[Full Name]:[Full Name]],0))&amp;RIGHT(INDEX(FPL_Fixtures_Extract[],MATCH($A413,FPL_Fixtures_Extract[[Player]:[Player]],0),MATCH(FPL_Combined[[#Headers],[Gameweek 19]],FPL_Fixtures_Extract[#Headers],0)),3))</f>
        <v>WAT(A) 2-1</v>
      </c>
      <c r="U413" t="str">
        <f ca="1">IF(RIGHT(FPL_Combined[[#Headers],[Gameweek 20]],2)&lt;$B$622,INDEX(FPL_Results_Extract[Gameweek 20],MATCH($A413,FPL_Results_Extract[[Player]:[Player]],0)),INDEX(Team_Key[[Abbreviation]:[Abbreviation]],MATCH(LEFT(INDEX(FPL_Fixtures_Extract[],MATCH($A413,FPL_Fixtures_Extract[[Player]:[Player]],0),MATCH(FPL_Combined[[#Headers],[Gameweek 20]],FPL_Fixtures_Extract[#Headers],0)),LEN(INDEX(FPL_Fixtures_Extract[],MATCH($A413,FPL_Fixtures_Extract[[Player]:[Player]],0),MATCH(FPL_Combined[[#Headers],[Gameweek 20]],FPL_Fixtures_Extract[#Headers],0)))-4),Team_Key[[Full Name]:[Full Name]],0))&amp;RIGHT(INDEX(FPL_Fixtures_Extract[],MATCH($A413,FPL_Fixtures_Extract[[Player]:[Player]],0),MATCH(FPL_Combined[[#Headers],[Gameweek 20]],FPL_Fixtures_Extract[#Headers],0)),3))</f>
        <v>EVE(A) 1-1</v>
      </c>
      <c r="V413" t="str">
        <f ca="1">IF(RIGHT(FPL_Combined[[#Headers],[Gameweek 21]],2)&lt;$B$622,INDEX(FPL_Results_Extract[Gameweek 21],MATCH($A413,FPL_Results_Extract[[Player]:[Player]],0)),INDEX(Team_Key[[Abbreviation]:[Abbreviation]],MATCH(LEFT(INDEX(FPL_Fixtures_Extract[],MATCH($A413,FPL_Fixtures_Extract[[Player]:[Player]],0),MATCH(FPL_Combined[[#Headers],[Gameweek 21]],FPL_Fixtures_Extract[#Headers],0)),LEN(INDEX(FPL_Fixtures_Extract[],MATCH($A413,FPL_Fixtures_Extract[[Player]:[Player]],0),MATCH(FPL_Combined[[#Headers],[Gameweek 21]],FPL_Fixtures_Extract[#Headers],0)))-4),Team_Key[[Full Name]:[Full Name]],0))&amp;RIGHT(INDEX(FPL_Fixtures_Extract[],MATCH($A413,FPL_Fixtures_Extract[[Player]:[Player]],0),MATCH(FPL_Combined[[#Headers],[Gameweek 21]],FPL_Fixtures_Extract[#Headers],0)),3))</f>
        <v>LEI(H) 0-1</v>
      </c>
      <c r="W413" t="str">
        <f ca="1">IF(RIGHT(FPL_Combined[[#Headers],[Gameweek 22]],2)&lt;$B$622,INDEX(FPL_Results_Extract[Gameweek 22],MATCH($A413,FPL_Results_Extract[[Player]:[Player]],0)),INDEX(Team_Key[[Abbreviation]:[Abbreviation]],MATCH(LEFT(INDEX(FPL_Fixtures_Extract[],MATCH($A413,FPL_Fixtures_Extract[[Player]:[Player]],0),MATCH(FPL_Combined[[#Headers],[Gameweek 22]],FPL_Fixtures_Extract[#Headers],0)),LEN(INDEX(FPL_Fixtures_Extract[],MATCH($A413,FPL_Fixtures_Extract[[Player]:[Player]],0),MATCH(FPL_Combined[[#Headers],[Gameweek 22]],FPL_Fixtures_Extract[#Headers],0)))-4),Team_Key[[Full Name]:[Full Name]],0))&amp;RIGHT(INDEX(FPL_Fixtures_Extract[],MATCH($A413,FPL_Fixtures_Extract[[Player]:[Player]],0),MATCH(FPL_Combined[[#Headers],[Gameweek 22]],FPL_Fixtures_Extract[#Headers],0)),3))</f>
        <v>SUN(H) 4-1</v>
      </c>
      <c r="X413" t="str">
        <f ca="1">IF(RIGHT(FPL_Combined[[#Headers],[Gameweek 23]],2)&lt;$B$622,INDEX(FPL_Results_Extract[Gameweek 23],MATCH($A413,FPL_Results_Extract[[Player]:[Player]],0)),INDEX(Team_Key[[Abbreviation]:[Abbreviation]],MATCH(LEFT(INDEX(FPL_Fixtures_Extract[],MATCH($A413,FPL_Fixtures_Extract[[Player]:[Player]],0),MATCH(FPL_Combined[[#Headers],[Gameweek 23]],FPL_Fixtures_Extract[#Headers],0)),LEN(INDEX(FPL_Fixtures_Extract[],MATCH($A413,FPL_Fixtures_Extract[[Player]:[Player]],0),MATCH(FPL_Combined[[#Headers],[Gameweek 23]],FPL_Fixtures_Extract[#Headers],0)))-4),Team_Key[[Full Name]:[Full Name]],0))&amp;RIGHT(INDEX(FPL_Fixtures_Extract[],MATCH($A413,FPL_Fixtures_Extract[[Player]:[Player]],0),MATCH(FPL_Combined[[#Headers],[Gameweek 23]],FPL_Fixtures_Extract[#Headers],0)),3))</f>
        <v>CRY(A) 3-1</v>
      </c>
      <c r="Y413" t="str">
        <f ca="1">IF(RIGHT(FPL_Combined[[#Headers],[Gameweek 24]],2)&lt;$B$622,INDEX(FPL_Results_Extract[Team],MATCH($A413,FPL_Results_Extract[[Player]:[Player]],0)),INDEX(Team_Key[[Abbreviation]:[Abbreviation]],MATCH(LEFT(INDEX(FPL_Fixtures_Extract[],MATCH($A413,FPL_Fixtures_Extract[[Player]:[Player]],0),MATCH(FPL_Combined[[#Headers],[Gameweek 24]],FPL_Fixtures_Extract[#Headers],0)),LEN(INDEX(FPL_Fixtures_Extract[],MATCH($A413,FPL_Fixtures_Extract[[Player]:[Player]],0),MATCH(FPL_Combined[[#Headers],[Gameweek 24]],FPL_Fixtures_Extract[#Headers],0)))-4),Team_Key[[Full Name]:[Full Name]],0))&amp;RIGHT(INDEX(FPL_Fixtures_Extract[],MATCH($A413,FPL_Fixtures_Extract[[Player]:[Player]],0),MATCH(FPL_Combined[[#Headers],[Gameweek 24]],FPL_Fixtures_Extract[#Headers],0)),3))</f>
        <v>TOT</v>
      </c>
      <c r="Z413" t="str">
        <f ca="1">IF(RIGHT(FPL_Combined[[#Headers],[Gameweek 25]],2)&lt;$B$622,INDEX(FPL_Results_Extract[Player],MATCH($A413,FPL_Results_Extract[[Player]:[Player]],0)),INDEX(Team_Key[[Abbreviation]:[Abbreviation]],MATCH(LEFT(INDEX(FPL_Fixtures_Extract[],MATCH($A413,FPL_Fixtures_Extract[[Player]:[Player]],0),MATCH(FPL_Combined[[#Headers],[Gameweek 25]],FPL_Fixtures_Extract[#Headers],0)),LEN(INDEX(FPL_Fixtures_Extract[],MATCH($A413,FPL_Fixtures_Extract[[Player]:[Player]],0),MATCH(FPL_Combined[[#Headers],[Gameweek 25]],FPL_Fixtures_Extract[#Headers],0)))-4),Team_Key[[Full Name]:[Full Name]],0))&amp;RIGHT(INDEX(FPL_Fixtures_Extract[],MATCH($A413,FPL_Fixtures_Extract[[Player]:[Player]],0),MATCH(FPL_Combined[[#Headers],[Gameweek 25]],FPL_Fixtures_Extract[#Headers],0)),3))</f>
        <v>N'Jie</v>
      </c>
      <c r="AA413" t="str">
        <f ca="1">IF(RIGHT(FPL_Combined[[#Headers],[Gameweek 26]],2)&lt;$B$622,INDEX(FPL_Results_Extract[Gameweek 01],MATCH($A413,FPL_Results_Extract[[Player]:[Player]],0)),INDEX(Team_Key[[Abbreviation]:[Abbreviation]],MATCH(LEFT(INDEX(FPL_Fixtures_Extract[],MATCH($A413,FPL_Fixtures_Extract[[Player]:[Player]],0),MATCH(FPL_Combined[[#Headers],[Gameweek 26]],FPL_Fixtures_Extract[#Headers],0)),LEN(INDEX(FPL_Fixtures_Extract[],MATCH($A413,FPL_Fixtures_Extract[[Player]:[Player]],0),MATCH(FPL_Combined[[#Headers],[Gameweek 26]],FPL_Fixtures_Extract[#Headers],0)))-4),Team_Key[[Full Name]:[Full Name]],0))&amp;RIGHT(INDEX(FPL_Fixtures_Extract[],MATCH($A413,FPL_Fixtures_Extract[[Player]:[Player]],0),MATCH(FPL_Combined[[#Headers],[Gameweek 26]],FPL_Fixtures_Extract[#Headers],0)),3))</f>
        <v>N/A</v>
      </c>
      <c r="AB413" t="str">
        <f ca="1">IF(RIGHT(FPL_Combined[[#Headers],[Gameweek 27]],2)&lt;$B$622,INDEX(FPL_Results_Extract[Gameweek 02],MATCH($A413,FPL_Results_Extract[[Player]:[Player]],0)),INDEX(Team_Key[[Abbreviation]:[Abbreviation]],MATCH(LEFT(INDEX(FPL_Fixtures_Extract[],MATCH($A413,FPL_Fixtures_Extract[[Player]:[Player]],0),MATCH(FPL_Combined[[#Headers],[Gameweek 27]],FPL_Fixtures_Extract[#Headers],0)),LEN(INDEX(FPL_Fixtures_Extract[],MATCH($A413,FPL_Fixtures_Extract[[Player]:[Player]],0),MATCH(FPL_Combined[[#Headers],[Gameweek 27]],FPL_Fixtures_Extract[#Headers],0)))-4),Team_Key[[Full Name]:[Full Name]],0))&amp;RIGHT(INDEX(FPL_Fixtures_Extract[],MATCH($A413,FPL_Fixtures_Extract[[Player]:[Player]],0),MATCH(FPL_Combined[[#Headers],[Gameweek 27]],FPL_Fixtures_Extract[#Headers],0)),3))</f>
        <v>N/A</v>
      </c>
      <c r="AC413" t="str">
        <f ca="1">IF(RIGHT(FPL_Combined[[#Headers],[Gameweek 28]],2)&lt;$B$622,INDEX(FPL_Results_Extract[Gameweek 03],MATCH($A413,FPL_Results_Extract[[Player]:[Player]],0)),INDEX(Team_Key[[Abbreviation]:[Abbreviation]],MATCH(LEFT(INDEX(FPL_Fixtures_Extract[],MATCH($A413,FPL_Fixtures_Extract[[Player]:[Player]],0),MATCH(FPL_Combined[[#Headers],[Gameweek 28]],FPL_Fixtures_Extract[#Headers],0)),LEN(INDEX(FPL_Fixtures_Extract[],MATCH($A413,FPL_Fixtures_Extract[[Player]:[Player]],0),MATCH(FPL_Combined[[#Headers],[Gameweek 28]],FPL_Fixtures_Extract[#Headers],0)))-4),Team_Key[[Full Name]:[Full Name]],0))&amp;RIGHT(INDEX(FPL_Fixtures_Extract[],MATCH($A413,FPL_Fixtures_Extract[[Player]:[Player]],0),MATCH(FPL_Combined[[#Headers],[Gameweek 28]],FPL_Fixtures_Extract[#Headers],0)),3))</f>
        <v>LEI(A) 1-1</v>
      </c>
      <c r="AD413" t="str">
        <f ca="1">IF(RIGHT(FPL_Combined[[#Headers],[Gameweek 29]],2)&lt;$B$622,INDEX(FPL_Results_Extract[Gameweek 04],MATCH($A413,FPL_Results_Extract[[Player]:[Player]],0)),INDEX(Team_Key[[Abbreviation]:[Abbreviation]],MATCH(LEFT(INDEX(FPL_Fixtures_Extract[],MATCH($A413,FPL_Fixtures_Extract[[Player]:[Player]],0),MATCH(FPL_Combined[[#Headers],[Gameweek 29]],FPL_Fixtures_Extract[#Headers],0)),LEN(INDEX(FPL_Fixtures_Extract[],MATCH($A413,FPL_Fixtures_Extract[[Player]:[Player]],0),MATCH(FPL_Combined[[#Headers],[Gameweek 29]],FPL_Fixtures_Extract[#Headers],0)))-4),Team_Key[[Full Name]:[Full Name]],0))&amp;RIGHT(INDEX(FPL_Fixtures_Extract[],MATCH($A413,FPL_Fixtures_Extract[[Player]:[Player]],0),MATCH(FPL_Combined[[#Headers],[Gameweek 29]],FPL_Fixtures_Extract[#Headers],0)),3))</f>
        <v>AVL(A)</v>
      </c>
      <c r="AE413" t="str">
        <f ca="1">IF(RIGHT(FPL_Combined[[#Headers],[Gameweek 30]],2)&lt;$B$622,INDEX(FPL_Results_Extract[Gameweek 05],MATCH($A413,FPL_Results_Extract[[Player]:[Player]],0)),INDEX(Team_Key[[Abbreviation]:[Abbreviation]],MATCH(LEFT(INDEX(FPL_Fixtures_Extract[],MATCH($A413,FPL_Fixtures_Extract[[Player]:[Player]],0),MATCH(FPL_Combined[[#Headers],[Gameweek 30]],FPL_Fixtures_Extract[#Headers],0)),LEN(INDEX(FPL_Fixtures_Extract[],MATCH($A413,FPL_Fixtures_Extract[[Player]:[Player]],0),MATCH(FPL_Combined[[#Headers],[Gameweek 30]],FPL_Fixtures_Extract[#Headers],0)))-4),Team_Key[[Full Name]:[Full Name]],0))&amp;RIGHT(INDEX(FPL_Fixtures_Extract[],MATCH($A413,FPL_Fixtures_Extract[[Player]:[Player]],0),MATCH(FPL_Combined[[#Headers],[Gameweek 30]],FPL_Fixtures_Extract[#Headers],0)),3))</f>
        <v>BOU(H)</v>
      </c>
      <c r="AF413" t="str">
        <f ca="1">IF(RIGHT(FPL_Combined[[#Headers],[Gameweek 31]],2)&lt;$B$622,INDEX(FPL_Results_Extract[Gameweek 06],MATCH($A413,FPL_Results_Extract[[Player]:[Player]],0)),INDEX(Team_Key[[Abbreviation]:[Abbreviation]],MATCH(LEFT(INDEX(FPL_Fixtures_Extract[],MATCH($A413,FPL_Fixtures_Extract[[Player]:[Player]],0),MATCH(FPL_Combined[[#Headers],[Gameweek 31]],FPL_Fixtures_Extract[#Headers],0)),LEN(INDEX(FPL_Fixtures_Extract[],MATCH($A413,FPL_Fixtures_Extract[[Player]:[Player]],0),MATCH(FPL_Combined[[#Headers],[Gameweek 31]],FPL_Fixtures_Extract[#Headers],0)))-4),Team_Key[[Full Name]:[Full Name]],0))&amp;RIGHT(INDEX(FPL_Fixtures_Extract[],MATCH($A413,FPL_Fixtures_Extract[[Player]:[Player]],0),MATCH(FPL_Combined[[#Headers],[Gameweek 31]],FPL_Fixtures_Extract[#Headers],0)),3))</f>
        <v>LIV(A)</v>
      </c>
      <c r="AG413" t="str">
        <f ca="1">IF(RIGHT(FPL_Combined[[#Headers],[Gameweek 32]],2)&lt;$B$622,INDEX(FPL_Results_Extract[Gameweek 07],MATCH($A413,FPL_Results_Extract[[Player]:[Player]],0)),INDEX(Team_Key[[Abbreviation]:[Abbreviation]],MATCH(LEFT(INDEX(FPL_Fixtures_Extract[],MATCH($A413,FPL_Fixtures_Extract[[Player]:[Player]],0),MATCH(FPL_Combined[[#Headers],[Gameweek 32]],FPL_Fixtures_Extract[#Headers],0)),LEN(INDEX(FPL_Fixtures_Extract[],MATCH($A413,FPL_Fixtures_Extract[[Player]:[Player]],0),MATCH(FPL_Combined[[#Headers],[Gameweek 32]],FPL_Fixtures_Extract[#Headers],0)))-4),Team_Key[[Full Name]:[Full Name]],0))&amp;RIGHT(INDEX(FPL_Fixtures_Extract[],MATCH($A413,FPL_Fixtures_Extract[[Player]:[Player]],0),MATCH(FPL_Combined[[#Headers],[Gameweek 32]],FPL_Fixtures_Extract[#Headers],0)),3))</f>
        <v>MUN(H)</v>
      </c>
      <c r="AH413" t="str">
        <f ca="1">IF(RIGHT(FPL_Combined[[#Headers],[Gameweek 33]],2)&lt;$B$622,INDEX(FPL_Results_Extract[Gameweek 08],MATCH($A413,FPL_Results_Extract[[Player]:[Player]],0)),INDEX(Team_Key[[Abbreviation]:[Abbreviation]],MATCH(LEFT(INDEX(FPL_Fixtures_Extract[],MATCH($A413,FPL_Fixtures_Extract[[Player]:[Player]],0),MATCH(FPL_Combined[[#Headers],[Gameweek 33]],FPL_Fixtures_Extract[#Headers],0)),LEN(INDEX(FPL_Fixtures_Extract[],MATCH($A413,FPL_Fixtures_Extract[[Player]:[Player]],0),MATCH(FPL_Combined[[#Headers],[Gameweek 33]],FPL_Fixtures_Extract[#Headers],0)))-4),Team_Key[[Full Name]:[Full Name]],0))&amp;RIGHT(INDEX(FPL_Fixtures_Extract[],MATCH($A413,FPL_Fixtures_Extract[[Player]:[Player]],0),MATCH(FPL_Combined[[#Headers],[Gameweek 33]],FPL_Fixtures_Extract[#Headers],0)),3))</f>
        <v>STK(A)</v>
      </c>
      <c r="AI413" t="str">
        <f ca="1">IF(RIGHT(FPL_Combined[[#Headers],[Gameweek 34]],2)&lt;$B$622,INDEX(FPL_Results_Extract[Gameweek 09],MATCH($A413,FPL_Results_Extract[[Player]:[Player]],0)),INDEX(Team_Key[[Abbreviation]:[Abbreviation]],MATCH(LEFT(INDEX(FPL_Fixtures_Extract[],MATCH($A413,FPL_Fixtures_Extract[[Player]:[Player]],0),MATCH(FPL_Combined[[#Headers],[Gameweek 34]],FPL_Fixtures_Extract[#Headers],0)),LEN(INDEX(FPL_Fixtures_Extract[],MATCH($A413,FPL_Fixtures_Extract[[Player]:[Player]],0),MATCH(FPL_Combined[[#Headers],[Gameweek 34]],FPL_Fixtures_Extract[#Headers],0)))-4),Team_Key[[Full Name]:[Full Name]],0))&amp;RIGHT(INDEX(FPL_Fixtures_Extract[],MATCH($A413,FPL_Fixtures_Extract[[Player]:[Player]],0),MATCH(FPL_Combined[[#Headers],[Gameweek 34]],FPL_Fixtures_Extract[#Headers],0)),3))</f>
        <v>WBA(H)</v>
      </c>
      <c r="AJ413" t="str">
        <f ca="1">IF(RIGHT(FPL_Combined[[#Headers],[Gameweek 35]],2)&lt;$B$622,INDEX(FPL_Results_Extract[Gameweek 10],MATCH($A413,FPL_Results_Extract[[Player]:[Player]],0)),INDEX(Team_Key[[Abbreviation]:[Abbreviation]],MATCH(LEFT(INDEX(FPL_Fixtures_Extract[],MATCH($A413,FPL_Fixtures_Extract[[Player]:[Player]],0),MATCH(FPL_Combined[[#Headers],[Gameweek 35]],FPL_Fixtures_Extract[#Headers],0)),LEN(INDEX(FPL_Fixtures_Extract[],MATCH($A413,FPL_Fixtures_Extract[[Player]:[Player]],0),MATCH(FPL_Combined[[#Headers],[Gameweek 35]],FPL_Fixtures_Extract[#Headers],0)))-4),Team_Key[[Full Name]:[Full Name]],0))&amp;RIGHT(INDEX(FPL_Fixtures_Extract[],MATCH($A413,FPL_Fixtures_Extract[[Player]:[Player]],0),MATCH(FPL_Combined[[#Headers],[Gameweek 35]],FPL_Fixtures_Extract[#Headers],0)),3))</f>
        <v>CHE(A)</v>
      </c>
      <c r="AK413" t="str">
        <f ca="1">IF(RIGHT(FPL_Combined[[#Headers],[Gameweek 36]],2)&lt;$B$622,INDEX(FPL_Results_Extract[Gameweek 11],MATCH($A413,FPL_Results_Extract[[Player]:[Player]],0)),INDEX(Team_Key[[Abbreviation]:[Abbreviation]],MATCH(LEFT(INDEX(FPL_Fixtures_Extract[],MATCH($A413,FPL_Fixtures_Extract[[Player]:[Player]],0),MATCH(FPL_Combined[[#Headers],[Gameweek 36]],FPL_Fixtures_Extract[#Headers],0)),LEN(INDEX(FPL_Fixtures_Extract[],MATCH($A413,FPL_Fixtures_Extract[[Player]:[Player]],0),MATCH(FPL_Combined[[#Headers],[Gameweek 36]],FPL_Fixtures_Extract[#Headers],0)))-4),Team_Key[[Full Name]:[Full Name]],0))&amp;RIGHT(INDEX(FPL_Fixtures_Extract[],MATCH($A413,FPL_Fixtures_Extract[[Player]:[Player]],0),MATCH(FPL_Combined[[#Headers],[Gameweek 36]],FPL_Fixtures_Extract[#Headers],0)),3))</f>
        <v>SOU(H)</v>
      </c>
      <c r="AL413" t="str">
        <f ca="1">IF(RIGHT(FPL_Combined[[#Headers],[Gameweek 37]],2)&lt;$B$622,INDEX(FPL_Results_Extract[Gameweek 12],MATCH($A413,FPL_Results_Extract[[Player]:[Player]],0)),INDEX(Team_Key[[Abbreviation]:[Abbreviation]],MATCH(LEFT(INDEX(FPL_Fixtures_Extract[],MATCH($A413,FPL_Fixtures_Extract[[Player]:[Player]],0),MATCH(FPL_Combined[[#Headers],[Gameweek 37]],FPL_Fixtures_Extract[#Headers],0)),LEN(INDEX(FPL_Fixtures_Extract[],MATCH($A413,FPL_Fixtures_Extract[[Player]:[Player]],0),MATCH(FPL_Combined[[#Headers],[Gameweek 37]],FPL_Fixtures_Extract[#Headers],0)))-4),Team_Key[[Full Name]:[Full Name]],0))&amp;RIGHT(INDEX(FPL_Fixtures_Extract[],MATCH($A413,FPL_Fixtures_Extract[[Player]:[Player]],0),MATCH(FPL_Combined[[#Headers],[Gameweek 37]],FPL_Fixtures_Extract[#Headers],0)),3))</f>
        <v>NEW(A)</v>
      </c>
      <c r="AM413" t="e">
        <f ca="1">IF(RIGHT(FPL_Combined[[#Headers],[Gameweek 38]],2)&lt;$B$622,INDEX(FPL_Results_Extract[Gameweek 13],MATCH($A413,FPL_Results_Extract[[Player]:[Player]],0)),INDEX(Team_Key[[Abbreviation]:[Abbreviation]],MATCH(LEFT(INDEX(FPL_Fixtures_Extract[],MATCH($A413,FPL_Fixtures_Extract[[Player]:[Player]],0),MATCH(FPL_Combined[[#Headers],[Gameweek 38]],FPL_Fixtures_Extract[#Headers],0)),LEN(INDEX(FPL_Fixtures_Extract[],MATCH($A413,FPL_Fixtures_Extract[[Player]:[Player]],0),MATCH(FPL_Combined[[#Headers],[Gameweek 38]],FPL_Fixtures_Extract[#Headers],0)))-4),Team_Key[[Full Name]:[Full Name]],0))&amp;RIGHT(INDEX(FPL_Fixtures_Extract[],MATCH($A413,FPL_Fixtures_Extract[[Player]:[Player]],0),MATCH(FPL_Combined[[#Headers],[Gameweek 38]],FPL_Fixtures_Extract[#Headers],0)),3))</f>
        <v>#VALUE!</v>
      </c>
    </row>
    <row r="414" spans="1:39" x14ac:dyDescent="0.45">
      <c r="A414" t="s">
        <v>138</v>
      </c>
      <c r="B414" t="str">
        <f ca="1">IF(RIGHT(FPL_Combined[[#Headers],[Gameweek 01]],2)&lt;$B$622,INDEX(FPL_Results_Extract[Gameweek 01],MATCH($A414,FPL_Results_Extract[[Player]:[Player]],0)),INDEX(Team_Key[[Abbreviation]:[Abbreviation]],MATCH(LEFT(INDEX(FPL_Fixtures_Extract[],MATCH($A414,FPL_Fixtures_Extract[[Player]:[Player]],0),MATCH(FPL_Combined[[#Headers],[Gameweek 01]],FPL_Fixtures_Extract[#Headers],0)),LEN(INDEX(FPL_Fixtures_Extract[],MATCH($A414,FPL_Fixtures_Extract[[Player]:[Player]],0),MATCH(FPL_Combined[[#Headers],[Gameweek 01]],FPL_Fixtures_Extract[#Headers],0)))-4),Team_Key[[Full Name]:[Full Name]],0))&amp;RIGHT(INDEX(FPL_Fixtures_Extract[],MATCH($A414,FPL_Fixtures_Extract[[Player]:[Player]],0),MATCH(FPL_Combined[[#Headers],[Gameweek 01]],FPL_Fixtures_Extract[#Headers],0)),3))</f>
        <v>ARS(A) 2-0</v>
      </c>
      <c r="C414" t="str">
        <f ca="1">IF(RIGHT(FPL_Combined[[#Headers],[Gameweek 02]],2)&lt;$B$622,INDEX(FPL_Results_Extract[Gameweek 02],MATCH($A414,FPL_Results_Extract[[Player]:[Player]],0)),INDEX(Team_Key[[Abbreviation]:[Abbreviation]],MATCH(LEFT(INDEX(FPL_Fixtures_Extract[],MATCH($A414,FPL_Fixtures_Extract[[Player]:[Player]],0),MATCH(FPL_Combined[[#Headers],[Gameweek 02]],FPL_Fixtures_Extract[#Headers],0)),LEN(INDEX(FPL_Fixtures_Extract[],MATCH($A414,FPL_Fixtures_Extract[[Player]:[Player]],0),MATCH(FPL_Combined[[#Headers],[Gameweek 02]],FPL_Fixtures_Extract[#Headers],0)))-4),Team_Key[[Full Name]:[Full Name]],0))&amp;RIGHT(INDEX(FPL_Fixtures_Extract[],MATCH($A414,FPL_Fixtures_Extract[[Player]:[Player]],0),MATCH(FPL_Combined[[#Headers],[Gameweek 02]],FPL_Fixtures_Extract[#Headers],0)),3))</f>
        <v>LEI(H) 1-2</v>
      </c>
      <c r="D414" t="str">
        <f ca="1">IF(RIGHT(FPL_Combined[[#Headers],[Gameweek 03]],2)&lt;$B$622,INDEX(FPL_Results_Extract[Gameweek 03],MATCH($A414,FPL_Results_Extract[[Player]:[Player]],0)),INDEX(Team_Key[[Abbreviation]:[Abbreviation]],MATCH(LEFT(INDEX(FPL_Fixtures_Extract[],MATCH($A414,FPL_Fixtures_Extract[[Player]:[Player]],0),MATCH(FPL_Combined[[#Headers],[Gameweek 03]],FPL_Fixtures_Extract[#Headers],0)),LEN(INDEX(FPL_Fixtures_Extract[],MATCH($A414,FPL_Fixtures_Extract[[Player]:[Player]],0),MATCH(FPL_Combined[[#Headers],[Gameweek 03]],FPL_Fixtures_Extract[#Headers],0)))-4),Team_Key[[Full Name]:[Full Name]],0))&amp;RIGHT(INDEX(FPL_Fixtures_Extract[],MATCH($A414,FPL_Fixtures_Extract[[Player]:[Player]],0),MATCH(FPL_Combined[[#Headers],[Gameweek 03]],FPL_Fixtures_Extract[#Headers],0)),3))</f>
        <v>BOU(H) 3-4</v>
      </c>
      <c r="E414" t="str">
        <f ca="1">IF(RIGHT(FPL_Combined[[#Headers],[Gameweek 04]],2)&lt;$B$622,INDEX(FPL_Results_Extract[Gameweek 04],MATCH($A414,FPL_Results_Extract[[Player]:[Player]],0)),INDEX(Team_Key[[Abbreviation]:[Abbreviation]],MATCH(LEFT(INDEX(FPL_Fixtures_Extract[],MATCH($A414,FPL_Fixtures_Extract[[Player]:[Player]],0),MATCH(FPL_Combined[[#Headers],[Gameweek 04]],FPL_Fixtures_Extract[#Headers],0)),LEN(INDEX(FPL_Fixtures_Extract[],MATCH($A414,FPL_Fixtures_Extract[[Player]:[Player]],0),MATCH(FPL_Combined[[#Headers],[Gameweek 04]],FPL_Fixtures_Extract[#Headers],0)))-4),Team_Key[[Full Name]:[Full Name]],0))&amp;RIGHT(INDEX(FPL_Fixtures_Extract[],MATCH($A414,FPL_Fixtures_Extract[[Player]:[Player]],0),MATCH(FPL_Combined[[#Headers],[Gameweek 04]],FPL_Fixtures_Extract[#Headers],0)),3))</f>
        <v>LIV(A) 3-0</v>
      </c>
      <c r="F414" t="str">
        <f ca="1">IF(RIGHT(FPL_Combined[[#Headers],[Gameweek 05]],2)&lt;$B$622,INDEX(FPL_Results_Extract[Gameweek 05],MATCH($A414,FPL_Results_Extract[[Player]:[Player]],0)),INDEX(Team_Key[[Abbreviation]:[Abbreviation]],MATCH(LEFT(INDEX(FPL_Fixtures_Extract[],MATCH($A414,FPL_Fixtures_Extract[[Player]:[Player]],0),MATCH(FPL_Combined[[#Headers],[Gameweek 05]],FPL_Fixtures_Extract[#Headers],0)),LEN(INDEX(FPL_Fixtures_Extract[],MATCH($A414,FPL_Fixtures_Extract[[Player]:[Player]],0),MATCH(FPL_Combined[[#Headers],[Gameweek 05]],FPL_Fixtures_Extract[#Headers],0)))-4),Team_Key[[Full Name]:[Full Name]],0))&amp;RIGHT(INDEX(FPL_Fixtures_Extract[],MATCH($A414,FPL_Fixtures_Extract[[Player]:[Player]],0),MATCH(FPL_Combined[[#Headers],[Gameweek 05]],FPL_Fixtures_Extract[#Headers],0)),3))</f>
        <v>NEW(H) 2-0</v>
      </c>
      <c r="G414" t="str">
        <f ca="1">IF(RIGHT(FPL_Combined[[#Headers],[Gameweek 06]],2)&lt;$B$622,INDEX(FPL_Results_Extract[Gameweek 06],MATCH($A414,FPL_Results_Extract[[Player]:[Player]],0)),INDEX(Team_Key[[Abbreviation]:[Abbreviation]],MATCH(LEFT(INDEX(FPL_Fixtures_Extract[],MATCH($A414,FPL_Fixtures_Extract[[Player]:[Player]],0),MATCH(FPL_Combined[[#Headers],[Gameweek 06]],FPL_Fixtures_Extract[#Headers],0)),LEN(INDEX(FPL_Fixtures_Extract[],MATCH($A414,FPL_Fixtures_Extract[[Player]:[Player]],0),MATCH(FPL_Combined[[#Headers],[Gameweek 06]],FPL_Fixtures_Extract[#Headers],0)))-4),Team_Key[[Full Name]:[Full Name]],0))&amp;RIGHT(INDEX(FPL_Fixtures_Extract[],MATCH($A414,FPL_Fixtures_Extract[[Player]:[Player]],0),MATCH(FPL_Combined[[#Headers],[Gameweek 06]],FPL_Fixtures_Extract[#Headers],0)),3))</f>
        <v>MCI(A) 2-1</v>
      </c>
      <c r="H414" t="str">
        <f ca="1">IF(RIGHT(FPL_Combined[[#Headers],[Gameweek 07]],2)&lt;$B$622,INDEX(FPL_Results_Extract[Gameweek 07],MATCH($A414,FPL_Results_Extract[[Player]:[Player]],0)),INDEX(Team_Key[[Abbreviation]:[Abbreviation]],MATCH(LEFT(INDEX(FPL_Fixtures_Extract[],MATCH($A414,FPL_Fixtures_Extract[[Player]:[Player]],0),MATCH(FPL_Combined[[#Headers],[Gameweek 07]],FPL_Fixtures_Extract[#Headers],0)),LEN(INDEX(FPL_Fixtures_Extract[],MATCH($A414,FPL_Fixtures_Extract[[Player]:[Player]],0),MATCH(FPL_Combined[[#Headers],[Gameweek 07]],FPL_Fixtures_Extract[#Headers],0)))-4),Team_Key[[Full Name]:[Full Name]],0))&amp;RIGHT(INDEX(FPL_Fixtures_Extract[],MATCH($A414,FPL_Fixtures_Extract[[Player]:[Player]],0),MATCH(FPL_Combined[[#Headers],[Gameweek 07]],FPL_Fixtures_Extract[#Headers],0)),3))</f>
        <v>NOR(H) 2-2</v>
      </c>
      <c r="I414" t="str">
        <f ca="1">IF(RIGHT(FPL_Combined[[#Headers],[Gameweek 08]],2)&lt;$B$622,INDEX(FPL_Results_Extract[Gameweek 08],MATCH($A414,FPL_Results_Extract[[Player]:[Player]],0)),INDEX(Team_Key[[Abbreviation]:[Abbreviation]],MATCH(LEFT(INDEX(FPL_Fixtures_Extract[],MATCH($A414,FPL_Fixtures_Extract[[Player]:[Player]],0),MATCH(FPL_Combined[[#Headers],[Gameweek 08]],FPL_Fixtures_Extract[#Headers],0)),LEN(INDEX(FPL_Fixtures_Extract[],MATCH($A414,FPL_Fixtures_Extract[[Player]:[Player]],0),MATCH(FPL_Combined[[#Headers],[Gameweek 08]],FPL_Fixtures_Extract[#Headers],0)))-4),Team_Key[[Full Name]:[Full Name]],0))&amp;RIGHT(INDEX(FPL_Fixtures_Extract[],MATCH($A414,FPL_Fixtures_Extract[[Player]:[Player]],0),MATCH(FPL_Combined[[#Headers],[Gameweek 08]],FPL_Fixtures_Extract[#Headers],0)),3))</f>
        <v>SUN(A) 2-2</v>
      </c>
      <c r="J414" t="str">
        <f ca="1">IF(RIGHT(FPL_Combined[[#Headers],[Gameweek 09]],2)&lt;$B$622,INDEX(FPL_Results_Extract[Gameweek 09],MATCH($A414,FPL_Results_Extract[[Player]:[Player]],0)),INDEX(Team_Key[[Abbreviation]:[Abbreviation]],MATCH(LEFT(INDEX(FPL_Fixtures_Extract[],MATCH($A414,FPL_Fixtures_Extract[[Player]:[Player]],0),MATCH(FPL_Combined[[#Headers],[Gameweek 09]],FPL_Fixtures_Extract[#Headers],0)),LEN(INDEX(FPL_Fixtures_Extract[],MATCH($A414,FPL_Fixtures_Extract[[Player]:[Player]],0),MATCH(FPL_Combined[[#Headers],[Gameweek 09]],FPL_Fixtures_Extract[#Headers],0)))-4),Team_Key[[Full Name]:[Full Name]],0))&amp;RIGHT(INDEX(FPL_Fixtures_Extract[],MATCH($A414,FPL_Fixtures_Extract[[Player]:[Player]],0),MATCH(FPL_Combined[[#Headers],[Gameweek 09]],FPL_Fixtures_Extract[#Headers],0)),3))</f>
        <v>CRY(A) 3-1</v>
      </c>
      <c r="K414" t="str">
        <f ca="1">IF(RIGHT(FPL_Combined[[#Headers],[Gameweek 10]],2)&lt;$B$622,INDEX(FPL_Results_Extract[Gameweek 10],MATCH($A414,FPL_Results_Extract[[Player]:[Player]],0)),INDEX(Team_Key[[Abbreviation]:[Abbreviation]],MATCH(LEFT(INDEX(FPL_Fixtures_Extract[],MATCH($A414,FPL_Fixtures_Extract[[Player]:[Player]],0),MATCH(FPL_Combined[[#Headers],[Gameweek 10]],FPL_Fixtures_Extract[#Headers],0)),LEN(INDEX(FPL_Fixtures_Extract[],MATCH($A414,FPL_Fixtures_Extract[[Player]:[Player]],0),MATCH(FPL_Combined[[#Headers],[Gameweek 10]],FPL_Fixtures_Extract[#Headers],0)))-4),Team_Key[[Full Name]:[Full Name]],0))&amp;RIGHT(INDEX(FPL_Fixtures_Extract[],MATCH($A414,FPL_Fixtures_Extract[[Player]:[Player]],0),MATCH(FPL_Combined[[#Headers],[Gameweek 10]],FPL_Fixtures_Extract[#Headers],0)),3))</f>
        <v>CHE(H) 2-1</v>
      </c>
      <c r="L414" t="str">
        <f ca="1">IF(RIGHT(FPL_Combined[[#Headers],[Gameweek 11]],2)&lt;$B$622,INDEX(FPL_Results_Extract[Gameweek 11],MATCH($A414,FPL_Results_Extract[[Player]:[Player]],0)),INDEX(Team_Key[[Abbreviation]:[Abbreviation]],MATCH(LEFT(INDEX(FPL_Fixtures_Extract[],MATCH($A414,FPL_Fixtures_Extract[[Player]:[Player]],0),MATCH(FPL_Combined[[#Headers],[Gameweek 11]],FPL_Fixtures_Extract[#Headers],0)),LEN(INDEX(FPL_Fixtures_Extract[],MATCH($A414,FPL_Fixtures_Extract[[Player]:[Player]],0),MATCH(FPL_Combined[[#Headers],[Gameweek 11]],FPL_Fixtures_Extract[#Headers],0)))-4),Team_Key[[Full Name]:[Full Name]],0))&amp;RIGHT(INDEX(FPL_Fixtures_Extract[],MATCH($A414,FPL_Fixtures_Extract[[Player]:[Player]],0),MATCH(FPL_Combined[[#Headers],[Gameweek 11]],FPL_Fixtures_Extract[#Headers],0)),3))</f>
        <v>WAT(A) 0-2</v>
      </c>
      <c r="M414" t="str">
        <f ca="1">IF(RIGHT(FPL_Combined[[#Headers],[Gameweek 12]],2)&lt;$B$622,INDEX(FPL_Results_Extract[Gameweek 12],MATCH($A414,FPL_Results_Extract[[Player]:[Player]],0)),INDEX(Team_Key[[Abbreviation]:[Abbreviation]],MATCH(LEFT(INDEX(FPL_Fixtures_Extract[],MATCH($A414,FPL_Fixtures_Extract[[Player]:[Player]],0),MATCH(FPL_Combined[[#Headers],[Gameweek 12]],FPL_Fixtures_Extract[#Headers],0)),LEN(INDEX(FPL_Fixtures_Extract[],MATCH($A414,FPL_Fixtures_Extract[[Player]:[Player]],0),MATCH(FPL_Combined[[#Headers],[Gameweek 12]],FPL_Fixtures_Extract[#Headers],0)))-4),Team_Key[[Full Name]:[Full Name]],0))&amp;RIGHT(INDEX(FPL_Fixtures_Extract[],MATCH($A414,FPL_Fixtures_Extract[[Player]:[Player]],0),MATCH(FPL_Combined[[#Headers],[Gameweek 12]],FPL_Fixtures_Extract[#Headers],0)),3))</f>
        <v>EVE(H) 1-1</v>
      </c>
      <c r="N414" t="str">
        <f ca="1">IF(RIGHT(FPL_Combined[[#Headers],[Gameweek 13]],2)&lt;$B$622,INDEX(FPL_Results_Extract[Gameweek 13],MATCH($A414,FPL_Results_Extract[[Player]:[Player]],0)),INDEX(Team_Key[[Abbreviation]:[Abbreviation]],MATCH(LEFT(INDEX(FPL_Fixtures_Extract[],MATCH($A414,FPL_Fixtures_Extract[[Player]:[Player]],0),MATCH(FPL_Combined[[#Headers],[Gameweek 13]],FPL_Fixtures_Extract[#Headers],0)),LEN(INDEX(FPL_Fixtures_Extract[],MATCH($A414,FPL_Fixtures_Extract[[Player]:[Player]],0),MATCH(FPL_Combined[[#Headers],[Gameweek 13]],FPL_Fixtures_Extract[#Headers],0)))-4),Team_Key[[Full Name]:[Full Name]],0))&amp;RIGHT(INDEX(FPL_Fixtures_Extract[],MATCH($A414,FPL_Fixtures_Extract[[Player]:[Player]],0),MATCH(FPL_Combined[[#Headers],[Gameweek 13]],FPL_Fixtures_Extract[#Headers],0)),3))</f>
        <v>TOT(A) 1-4</v>
      </c>
      <c r="O414" t="str">
        <f ca="1">IF(RIGHT(FPL_Combined[[#Headers],[Gameweek 14]],2)&lt;$B$622,INDEX(FPL_Results_Extract[Gameweek 14],MATCH($A414,FPL_Results_Extract[[Player]:[Player]],0)),INDEX(Team_Key[[Abbreviation]:[Abbreviation]],MATCH(LEFT(INDEX(FPL_Fixtures_Extract[],MATCH($A414,FPL_Fixtures_Extract[[Player]:[Player]],0),MATCH(FPL_Combined[[#Headers],[Gameweek 14]],FPL_Fixtures_Extract[#Headers],0)),LEN(INDEX(FPL_Fixtures_Extract[],MATCH($A414,FPL_Fixtures_Extract[[Player]:[Player]],0),MATCH(FPL_Combined[[#Headers],[Gameweek 14]],FPL_Fixtures_Extract[#Headers],0)))-4),Team_Key[[Full Name]:[Full Name]],0))&amp;RIGHT(INDEX(FPL_Fixtures_Extract[],MATCH($A414,FPL_Fixtures_Extract[[Player]:[Player]],0),MATCH(FPL_Combined[[#Headers],[Gameweek 14]],FPL_Fixtures_Extract[#Headers],0)),3))</f>
        <v>WBA(H) 1-1</v>
      </c>
      <c r="P414" t="str">
        <f ca="1">IF(RIGHT(FPL_Combined[[#Headers],[Gameweek 15]],2)&lt;$B$622,INDEX(FPL_Results_Extract[Gameweek 15],MATCH($A414,FPL_Results_Extract[[Player]:[Player]],0)),INDEX(Team_Key[[Abbreviation]:[Abbreviation]],MATCH(LEFT(INDEX(FPL_Fixtures_Extract[],MATCH($A414,FPL_Fixtures_Extract[[Player]:[Player]],0),MATCH(FPL_Combined[[#Headers],[Gameweek 15]],FPL_Fixtures_Extract[#Headers],0)),LEN(INDEX(FPL_Fixtures_Extract[],MATCH($A414,FPL_Fixtures_Extract[[Player]:[Player]],0),MATCH(FPL_Combined[[#Headers],[Gameweek 15]],FPL_Fixtures_Extract[#Headers],0)))-4),Team_Key[[Full Name]:[Full Name]],0))&amp;RIGHT(INDEX(FPL_Fixtures_Extract[],MATCH($A414,FPL_Fixtures_Extract[[Player]:[Player]],0),MATCH(FPL_Combined[[#Headers],[Gameweek 15]],FPL_Fixtures_Extract[#Headers],0)),3))</f>
        <v>MUN(A) 0-0</v>
      </c>
      <c r="Q414" t="str">
        <f ca="1">IF(RIGHT(FPL_Combined[[#Headers],[Gameweek 16]],2)&lt;$B$622,INDEX(FPL_Results_Extract[Gameweek 16],MATCH($A414,FPL_Results_Extract[[Player]:[Player]],0)),INDEX(Team_Key[[Abbreviation]:[Abbreviation]],MATCH(LEFT(INDEX(FPL_Fixtures_Extract[],MATCH($A414,FPL_Fixtures_Extract[[Player]:[Player]],0),MATCH(FPL_Combined[[#Headers],[Gameweek 16]],FPL_Fixtures_Extract[#Headers],0)),LEN(INDEX(FPL_Fixtures_Extract[],MATCH($A414,FPL_Fixtures_Extract[[Player]:[Player]],0),MATCH(FPL_Combined[[#Headers],[Gameweek 16]],FPL_Fixtures_Extract[#Headers],0)))-4),Team_Key[[Full Name]:[Full Name]],0))&amp;RIGHT(INDEX(FPL_Fixtures_Extract[],MATCH($A414,FPL_Fixtures_Extract[[Player]:[Player]],0),MATCH(FPL_Combined[[#Headers],[Gameweek 16]],FPL_Fixtures_Extract[#Headers],0)),3))</f>
        <v>STK(H) 0-0</v>
      </c>
      <c r="R414" t="str">
        <f ca="1">IF(RIGHT(FPL_Combined[[#Headers],[Gameweek 17]],2)&lt;$B$622,INDEX(FPL_Results_Extract[Gameweek 17],MATCH($A414,FPL_Results_Extract[[Player]:[Player]],0)),INDEX(Team_Key[[Abbreviation]:[Abbreviation]],MATCH(LEFT(INDEX(FPL_Fixtures_Extract[],MATCH($A414,FPL_Fixtures_Extract[[Player]:[Player]],0),MATCH(FPL_Combined[[#Headers],[Gameweek 17]],FPL_Fixtures_Extract[#Headers],0)),LEN(INDEX(FPL_Fixtures_Extract[],MATCH($A414,FPL_Fixtures_Extract[[Player]:[Player]],0),MATCH(FPL_Combined[[#Headers],[Gameweek 17]],FPL_Fixtures_Extract[#Headers],0)))-4),Team_Key[[Full Name]:[Full Name]],0))&amp;RIGHT(INDEX(FPL_Fixtures_Extract[],MATCH($A414,FPL_Fixtures_Extract[[Player]:[Player]],0),MATCH(FPL_Combined[[#Headers],[Gameweek 17]],FPL_Fixtures_Extract[#Headers],0)),3))</f>
        <v>SWA(A) 0-0</v>
      </c>
      <c r="S414" t="str">
        <f ca="1">IF(RIGHT(FPL_Combined[[#Headers],[Gameweek 18]],2)&lt;$B$622,INDEX(FPL_Results_Extract[Gameweek 18],MATCH($A414,FPL_Results_Extract[[Player]:[Player]],0)),INDEX(Team_Key[[Abbreviation]:[Abbreviation]],MATCH(LEFT(INDEX(FPL_Fixtures_Extract[],MATCH($A414,FPL_Fixtures_Extract[[Player]:[Player]],0),MATCH(FPL_Combined[[#Headers],[Gameweek 18]],FPL_Fixtures_Extract[#Headers],0)),LEN(INDEX(FPL_Fixtures_Extract[],MATCH($A414,FPL_Fixtures_Extract[[Player]:[Player]],0),MATCH(FPL_Combined[[#Headers],[Gameweek 18]],FPL_Fixtures_Extract[#Headers],0)))-4),Team_Key[[Full Name]:[Full Name]],0))&amp;RIGHT(INDEX(FPL_Fixtures_Extract[],MATCH($A414,FPL_Fixtures_Extract[[Player]:[Player]],0),MATCH(FPL_Combined[[#Headers],[Gameweek 18]],FPL_Fixtures_Extract[#Headers],0)),3))</f>
        <v>AVL(A) 1-1</v>
      </c>
      <c r="T414" t="str">
        <f ca="1">IF(RIGHT(FPL_Combined[[#Headers],[Gameweek 19]],2)&lt;$B$622,INDEX(FPL_Results_Extract[Gameweek 19],MATCH($A414,FPL_Results_Extract[[Player]:[Player]],0)),INDEX(Team_Key[[Abbreviation]:[Abbreviation]],MATCH(LEFT(INDEX(FPL_Fixtures_Extract[],MATCH($A414,FPL_Fixtures_Extract[[Player]:[Player]],0),MATCH(FPL_Combined[[#Headers],[Gameweek 19]],FPL_Fixtures_Extract[#Headers],0)),LEN(INDEX(FPL_Fixtures_Extract[],MATCH($A414,FPL_Fixtures_Extract[[Player]:[Player]],0),MATCH(FPL_Combined[[#Headers],[Gameweek 19]],FPL_Fixtures_Extract[#Headers],0)))-4),Team_Key[[Full Name]:[Full Name]],0))&amp;RIGHT(INDEX(FPL_Fixtures_Extract[],MATCH($A414,FPL_Fixtures_Extract[[Player]:[Player]],0),MATCH(FPL_Combined[[#Headers],[Gameweek 19]],FPL_Fixtures_Extract[#Headers],0)),3))</f>
        <v>SOU(H) 2-1</v>
      </c>
      <c r="U414" t="str">
        <f ca="1">IF(RIGHT(FPL_Combined[[#Headers],[Gameweek 20]],2)&lt;$B$622,INDEX(FPL_Results_Extract[Gameweek 20],MATCH($A414,FPL_Results_Extract[[Player]:[Player]],0)),INDEX(Team_Key[[Abbreviation]:[Abbreviation]],MATCH(LEFT(INDEX(FPL_Fixtures_Extract[],MATCH($A414,FPL_Fixtures_Extract[[Player]:[Player]],0),MATCH(FPL_Combined[[#Headers],[Gameweek 20]],FPL_Fixtures_Extract[#Headers],0)),LEN(INDEX(FPL_Fixtures_Extract[],MATCH($A414,FPL_Fixtures_Extract[[Player]:[Player]],0),MATCH(FPL_Combined[[#Headers],[Gameweek 20]],FPL_Fixtures_Extract[#Headers],0)))-4),Team_Key[[Full Name]:[Full Name]],0))&amp;RIGHT(INDEX(FPL_Fixtures_Extract[],MATCH($A414,FPL_Fixtures_Extract[[Player]:[Player]],0),MATCH(FPL_Combined[[#Headers],[Gameweek 20]],FPL_Fixtures_Extract[#Headers],0)),3))</f>
        <v>LIV(H) 2-0</v>
      </c>
      <c r="V414" t="str">
        <f ca="1">IF(RIGHT(FPL_Combined[[#Headers],[Gameweek 21]],2)&lt;$B$622,INDEX(FPL_Results_Extract[Gameweek 21],MATCH($A414,FPL_Results_Extract[[Player]:[Player]],0)),INDEX(Team_Key[[Abbreviation]:[Abbreviation]],MATCH(LEFT(INDEX(FPL_Fixtures_Extract[],MATCH($A414,FPL_Fixtures_Extract[[Player]:[Player]],0),MATCH(FPL_Combined[[#Headers],[Gameweek 21]],FPL_Fixtures_Extract[#Headers],0)),LEN(INDEX(FPL_Fixtures_Extract[],MATCH($A414,FPL_Fixtures_Extract[[Player]:[Player]],0),MATCH(FPL_Combined[[#Headers],[Gameweek 21]],FPL_Fixtures_Extract[#Headers],0)))-4),Team_Key[[Full Name]:[Full Name]],0))&amp;RIGHT(INDEX(FPL_Fixtures_Extract[],MATCH($A414,FPL_Fixtures_Extract[[Player]:[Player]],0),MATCH(FPL_Combined[[#Headers],[Gameweek 21]],FPL_Fixtures_Extract[#Headers],0)),3))</f>
        <v>BOU(A) 3-1</v>
      </c>
      <c r="W414" t="str">
        <f ca="1">IF(RIGHT(FPL_Combined[[#Headers],[Gameweek 22]],2)&lt;$B$622,INDEX(FPL_Results_Extract[Gameweek 22],MATCH($A414,FPL_Results_Extract[[Player]:[Player]],0)),INDEX(Team_Key[[Abbreviation]:[Abbreviation]],MATCH(LEFT(INDEX(FPL_Fixtures_Extract[],MATCH($A414,FPL_Fixtures_Extract[[Player]:[Player]],0),MATCH(FPL_Combined[[#Headers],[Gameweek 22]],FPL_Fixtures_Extract[#Headers],0)),LEN(INDEX(FPL_Fixtures_Extract[],MATCH($A414,FPL_Fixtures_Extract[[Player]:[Player]],0),MATCH(FPL_Combined[[#Headers],[Gameweek 22]],FPL_Fixtures_Extract[#Headers],0)))-4),Team_Key[[Full Name]:[Full Name]],0))&amp;RIGHT(INDEX(FPL_Fixtures_Extract[],MATCH($A414,FPL_Fixtures_Extract[[Player]:[Player]],0),MATCH(FPL_Combined[[#Headers],[Gameweek 22]],FPL_Fixtures_Extract[#Headers],0)),3))</f>
        <v>NEW(A) 1-2</v>
      </c>
      <c r="X414" t="str">
        <f ca="1">IF(RIGHT(FPL_Combined[[#Headers],[Gameweek 23]],2)&lt;$B$622,INDEX(FPL_Results_Extract[Gameweek 23],MATCH($A414,FPL_Results_Extract[[Player]:[Player]],0)),INDEX(Team_Key[[Abbreviation]:[Abbreviation]],MATCH(LEFT(INDEX(FPL_Fixtures_Extract[],MATCH($A414,FPL_Fixtures_Extract[[Player]:[Player]],0),MATCH(FPL_Combined[[#Headers],[Gameweek 23]],FPL_Fixtures_Extract[#Headers],0)),LEN(INDEX(FPL_Fixtures_Extract[],MATCH($A414,FPL_Fixtures_Extract[[Player]:[Player]],0),MATCH(FPL_Combined[[#Headers],[Gameweek 23]],FPL_Fixtures_Extract[#Headers],0)))-4),Team_Key[[Full Name]:[Full Name]],0))&amp;RIGHT(INDEX(FPL_Fixtures_Extract[],MATCH($A414,FPL_Fixtures_Extract[[Player]:[Player]],0),MATCH(FPL_Combined[[#Headers],[Gameweek 23]],FPL_Fixtures_Extract[#Headers],0)),3))</f>
        <v>MCI(H) 2-2</v>
      </c>
      <c r="Y414" t="str">
        <f ca="1">IF(RIGHT(FPL_Combined[[#Headers],[Gameweek 24]],2)&lt;$B$622,INDEX(FPL_Results_Extract[Team],MATCH($A414,FPL_Results_Extract[[Player]:[Player]],0)),INDEX(Team_Key[[Abbreviation]:[Abbreviation]],MATCH(LEFT(INDEX(FPL_Fixtures_Extract[],MATCH($A414,FPL_Fixtures_Extract[[Player]:[Player]],0),MATCH(FPL_Combined[[#Headers],[Gameweek 24]],FPL_Fixtures_Extract[#Headers],0)),LEN(INDEX(FPL_Fixtures_Extract[],MATCH($A414,FPL_Fixtures_Extract[[Player]:[Player]],0),MATCH(FPL_Combined[[#Headers],[Gameweek 24]],FPL_Fixtures_Extract[#Headers],0)))-4),Team_Key[[Full Name]:[Full Name]],0))&amp;RIGHT(INDEX(FPL_Fixtures_Extract[],MATCH($A414,FPL_Fixtures_Extract[[Player]:[Player]],0),MATCH(FPL_Combined[[#Headers],[Gameweek 24]],FPL_Fixtures_Extract[#Headers],0)),3))</f>
        <v>WHU</v>
      </c>
      <c r="Z414" t="str">
        <f ca="1">IF(RIGHT(FPL_Combined[[#Headers],[Gameweek 25]],2)&lt;$B$622,INDEX(FPL_Results_Extract[Player],MATCH($A414,FPL_Results_Extract[[Player]:[Player]],0)),INDEX(Team_Key[[Abbreviation]:[Abbreviation]],MATCH(LEFT(INDEX(FPL_Fixtures_Extract[],MATCH($A414,FPL_Fixtures_Extract[[Player]:[Player]],0),MATCH(FPL_Combined[[#Headers],[Gameweek 25]],FPL_Fixtures_Extract[#Headers],0)),LEN(INDEX(FPL_Fixtures_Extract[],MATCH($A414,FPL_Fixtures_Extract[[Player]:[Player]],0),MATCH(FPL_Combined[[#Headers],[Gameweek 25]],FPL_Fixtures_Extract[#Headers],0)))-4),Team_Key[[Full Name]:[Full Name]],0))&amp;RIGHT(INDEX(FPL_Fixtures_Extract[],MATCH($A414,FPL_Fixtures_Extract[[Player]:[Player]],0),MATCH(FPL_Combined[[#Headers],[Gameweek 25]],FPL_Fixtures_Extract[#Headers],0)),3))</f>
        <v>Noble</v>
      </c>
      <c r="AA414" t="str">
        <f ca="1">IF(RIGHT(FPL_Combined[[#Headers],[Gameweek 26]],2)&lt;$B$622,INDEX(FPL_Results_Extract[Gameweek 01],MATCH($A414,FPL_Results_Extract[[Player]:[Player]],0)),INDEX(Team_Key[[Abbreviation]:[Abbreviation]],MATCH(LEFT(INDEX(FPL_Fixtures_Extract[],MATCH($A414,FPL_Fixtures_Extract[[Player]:[Player]],0),MATCH(FPL_Combined[[#Headers],[Gameweek 26]],FPL_Fixtures_Extract[#Headers],0)),LEN(INDEX(FPL_Fixtures_Extract[],MATCH($A414,FPL_Fixtures_Extract[[Player]:[Player]],0),MATCH(FPL_Combined[[#Headers],[Gameweek 26]],FPL_Fixtures_Extract[#Headers],0)))-4),Team_Key[[Full Name]:[Full Name]],0))&amp;RIGHT(INDEX(FPL_Fixtures_Extract[],MATCH($A414,FPL_Fixtures_Extract[[Player]:[Player]],0),MATCH(FPL_Combined[[#Headers],[Gameweek 26]],FPL_Fixtures_Extract[#Headers],0)),3))</f>
        <v>ARS(A) 2-0</v>
      </c>
      <c r="AB414" t="str">
        <f ca="1">IF(RIGHT(FPL_Combined[[#Headers],[Gameweek 27]],2)&lt;$B$622,INDEX(FPL_Results_Extract[Gameweek 02],MATCH($A414,FPL_Results_Extract[[Player]:[Player]],0)),INDEX(Team_Key[[Abbreviation]:[Abbreviation]],MATCH(LEFT(INDEX(FPL_Fixtures_Extract[],MATCH($A414,FPL_Fixtures_Extract[[Player]:[Player]],0),MATCH(FPL_Combined[[#Headers],[Gameweek 27]],FPL_Fixtures_Extract[#Headers],0)),LEN(INDEX(FPL_Fixtures_Extract[],MATCH($A414,FPL_Fixtures_Extract[[Player]:[Player]],0),MATCH(FPL_Combined[[#Headers],[Gameweek 27]],FPL_Fixtures_Extract[#Headers],0)))-4),Team_Key[[Full Name]:[Full Name]],0))&amp;RIGHT(INDEX(FPL_Fixtures_Extract[],MATCH($A414,FPL_Fixtures_Extract[[Player]:[Player]],0),MATCH(FPL_Combined[[#Headers],[Gameweek 27]],FPL_Fixtures_Extract[#Headers],0)),3))</f>
        <v>LEI(H) 1-2</v>
      </c>
      <c r="AC414" t="str">
        <f ca="1">IF(RIGHT(FPL_Combined[[#Headers],[Gameweek 28]],2)&lt;$B$622,INDEX(FPL_Results_Extract[Gameweek 03],MATCH($A414,FPL_Results_Extract[[Player]:[Player]],0)),INDEX(Team_Key[[Abbreviation]:[Abbreviation]],MATCH(LEFT(INDEX(FPL_Fixtures_Extract[],MATCH($A414,FPL_Fixtures_Extract[[Player]:[Player]],0),MATCH(FPL_Combined[[#Headers],[Gameweek 28]],FPL_Fixtures_Extract[#Headers],0)),LEN(INDEX(FPL_Fixtures_Extract[],MATCH($A414,FPL_Fixtures_Extract[[Player]:[Player]],0),MATCH(FPL_Combined[[#Headers],[Gameweek 28]],FPL_Fixtures_Extract[#Headers],0)))-4),Team_Key[[Full Name]:[Full Name]],0))&amp;RIGHT(INDEX(FPL_Fixtures_Extract[],MATCH($A414,FPL_Fixtures_Extract[[Player]:[Player]],0),MATCH(FPL_Combined[[#Headers],[Gameweek 28]],FPL_Fixtures_Extract[#Headers],0)),3))</f>
        <v>BOU(H) 3-4</v>
      </c>
      <c r="AD414" t="str">
        <f ca="1">IF(RIGHT(FPL_Combined[[#Headers],[Gameweek 29]],2)&lt;$B$622,INDEX(FPL_Results_Extract[Gameweek 04],MATCH($A414,FPL_Results_Extract[[Player]:[Player]],0)),INDEX(Team_Key[[Abbreviation]:[Abbreviation]],MATCH(LEFT(INDEX(FPL_Fixtures_Extract[],MATCH($A414,FPL_Fixtures_Extract[[Player]:[Player]],0),MATCH(FPL_Combined[[#Headers],[Gameweek 29]],FPL_Fixtures_Extract[#Headers],0)),LEN(INDEX(FPL_Fixtures_Extract[],MATCH($A414,FPL_Fixtures_Extract[[Player]:[Player]],0),MATCH(FPL_Combined[[#Headers],[Gameweek 29]],FPL_Fixtures_Extract[#Headers],0)))-4),Team_Key[[Full Name]:[Full Name]],0))&amp;RIGHT(INDEX(FPL_Fixtures_Extract[],MATCH($A414,FPL_Fixtures_Extract[[Player]:[Player]],0),MATCH(FPL_Combined[[#Headers],[Gameweek 29]],FPL_Fixtures_Extract[#Headers],0)),3))</f>
        <v>EVE(A)</v>
      </c>
      <c r="AE414" t="e">
        <f ca="1">IF(RIGHT(FPL_Combined[[#Headers],[Gameweek 30]],2)&lt;$B$622,INDEX(FPL_Results_Extract[Gameweek 05],MATCH($A414,FPL_Results_Extract[[Player]:[Player]],0)),INDEX(Team_Key[[Abbreviation]:[Abbreviation]],MATCH(LEFT(INDEX(FPL_Fixtures_Extract[],MATCH($A414,FPL_Fixtures_Extract[[Player]:[Player]],0),MATCH(FPL_Combined[[#Headers],[Gameweek 30]],FPL_Fixtures_Extract[#Headers],0)),LEN(INDEX(FPL_Fixtures_Extract[],MATCH($A414,FPL_Fixtures_Extract[[Player]:[Player]],0),MATCH(FPL_Combined[[#Headers],[Gameweek 30]],FPL_Fixtures_Extract[#Headers],0)))-4),Team_Key[[Full Name]:[Full Name]],0))&amp;RIGHT(INDEX(FPL_Fixtures_Extract[],MATCH($A414,FPL_Fixtures_Extract[[Player]:[Player]],0),MATCH(FPL_Combined[[#Headers],[Gameweek 30]],FPL_Fixtures_Extract[#Headers],0)),3))</f>
        <v>#VALUE!</v>
      </c>
      <c r="AF414" t="str">
        <f ca="1">IF(RIGHT(FPL_Combined[[#Headers],[Gameweek 31]],2)&lt;$B$622,INDEX(FPL_Results_Extract[Gameweek 06],MATCH($A414,FPL_Results_Extract[[Player]:[Player]],0)),INDEX(Team_Key[[Abbreviation]:[Abbreviation]],MATCH(LEFT(INDEX(FPL_Fixtures_Extract[],MATCH($A414,FPL_Fixtures_Extract[[Player]:[Player]],0),MATCH(FPL_Combined[[#Headers],[Gameweek 31]],FPL_Fixtures_Extract[#Headers],0)),LEN(INDEX(FPL_Fixtures_Extract[],MATCH($A414,FPL_Fixtures_Extract[[Player]:[Player]],0),MATCH(FPL_Combined[[#Headers],[Gameweek 31]],FPL_Fixtures_Extract[#Headers],0)))-4),Team_Key[[Full Name]:[Full Name]],0))&amp;RIGHT(INDEX(FPL_Fixtures_Extract[],MATCH($A414,FPL_Fixtures_Extract[[Player]:[Player]],0),MATCH(FPL_Combined[[#Headers],[Gameweek 31]],FPL_Fixtures_Extract[#Headers],0)),3))</f>
        <v>CHE(A)</v>
      </c>
      <c r="AG414" t="str">
        <f ca="1">IF(RIGHT(FPL_Combined[[#Headers],[Gameweek 32]],2)&lt;$B$622,INDEX(FPL_Results_Extract[Gameweek 07],MATCH($A414,FPL_Results_Extract[[Player]:[Player]],0)),INDEX(Team_Key[[Abbreviation]:[Abbreviation]],MATCH(LEFT(INDEX(FPL_Fixtures_Extract[],MATCH($A414,FPL_Fixtures_Extract[[Player]:[Player]],0),MATCH(FPL_Combined[[#Headers],[Gameweek 32]],FPL_Fixtures_Extract[#Headers],0)),LEN(INDEX(FPL_Fixtures_Extract[],MATCH($A414,FPL_Fixtures_Extract[[Player]:[Player]],0),MATCH(FPL_Combined[[#Headers],[Gameweek 32]],FPL_Fixtures_Extract[#Headers],0)))-4),Team_Key[[Full Name]:[Full Name]],0))&amp;RIGHT(INDEX(FPL_Fixtures_Extract[],MATCH($A414,FPL_Fixtures_Extract[[Player]:[Player]],0),MATCH(FPL_Combined[[#Headers],[Gameweek 32]],FPL_Fixtures_Extract[#Headers],0)),3))</f>
        <v>CRY(H)</v>
      </c>
      <c r="AH414" t="str">
        <f ca="1">IF(RIGHT(FPL_Combined[[#Headers],[Gameweek 33]],2)&lt;$B$622,INDEX(FPL_Results_Extract[Gameweek 08],MATCH($A414,FPL_Results_Extract[[Player]:[Player]],0)),INDEX(Team_Key[[Abbreviation]:[Abbreviation]],MATCH(LEFT(INDEX(FPL_Fixtures_Extract[],MATCH($A414,FPL_Fixtures_Extract[[Player]:[Player]],0),MATCH(FPL_Combined[[#Headers],[Gameweek 33]],FPL_Fixtures_Extract[#Headers],0)),LEN(INDEX(FPL_Fixtures_Extract[],MATCH($A414,FPL_Fixtures_Extract[[Player]:[Player]],0),MATCH(FPL_Combined[[#Headers],[Gameweek 33]],FPL_Fixtures_Extract[#Headers],0)))-4),Team_Key[[Full Name]:[Full Name]],0))&amp;RIGHT(INDEX(FPL_Fixtures_Extract[],MATCH($A414,FPL_Fixtures_Extract[[Player]:[Player]],0),MATCH(FPL_Combined[[#Headers],[Gameweek 33]],FPL_Fixtures_Extract[#Headers],0)),3))</f>
        <v>ARS(H)</v>
      </c>
      <c r="AI414" t="str">
        <f ca="1">IF(RIGHT(FPL_Combined[[#Headers],[Gameweek 34]],2)&lt;$B$622,INDEX(FPL_Results_Extract[Gameweek 09],MATCH($A414,FPL_Results_Extract[[Player]:[Player]],0)),INDEX(Team_Key[[Abbreviation]:[Abbreviation]],MATCH(LEFT(INDEX(FPL_Fixtures_Extract[],MATCH($A414,FPL_Fixtures_Extract[[Player]:[Player]],0),MATCH(FPL_Combined[[#Headers],[Gameweek 34]],FPL_Fixtures_Extract[#Headers],0)),LEN(INDEX(FPL_Fixtures_Extract[],MATCH($A414,FPL_Fixtures_Extract[[Player]:[Player]],0),MATCH(FPL_Combined[[#Headers],[Gameweek 34]],FPL_Fixtures_Extract[#Headers],0)))-4),Team_Key[[Full Name]:[Full Name]],0))&amp;RIGHT(INDEX(FPL_Fixtures_Extract[],MATCH($A414,FPL_Fixtures_Extract[[Player]:[Player]],0),MATCH(FPL_Combined[[#Headers],[Gameweek 34]],FPL_Fixtures_Extract[#Headers],0)),3))</f>
        <v>LEI(A)</v>
      </c>
      <c r="AJ414" t="e">
        <f ca="1">IF(RIGHT(FPL_Combined[[#Headers],[Gameweek 35]],2)&lt;$B$622,INDEX(FPL_Results_Extract[Gameweek 10],MATCH($A414,FPL_Results_Extract[[Player]:[Player]],0)),INDEX(Team_Key[[Abbreviation]:[Abbreviation]],MATCH(LEFT(INDEX(FPL_Fixtures_Extract[],MATCH($A414,FPL_Fixtures_Extract[[Player]:[Player]],0),MATCH(FPL_Combined[[#Headers],[Gameweek 35]],FPL_Fixtures_Extract[#Headers],0)),LEN(INDEX(FPL_Fixtures_Extract[],MATCH($A414,FPL_Fixtures_Extract[[Player]:[Player]],0),MATCH(FPL_Combined[[#Headers],[Gameweek 35]],FPL_Fixtures_Extract[#Headers],0)))-4),Team_Key[[Full Name]:[Full Name]],0))&amp;RIGHT(INDEX(FPL_Fixtures_Extract[],MATCH($A414,FPL_Fixtures_Extract[[Player]:[Player]],0),MATCH(FPL_Combined[[#Headers],[Gameweek 35]],FPL_Fixtures_Extract[#Headers],0)),3))</f>
        <v>#VALUE!</v>
      </c>
      <c r="AK414" t="str">
        <f ca="1">IF(RIGHT(FPL_Combined[[#Headers],[Gameweek 36]],2)&lt;$B$622,INDEX(FPL_Results_Extract[Gameweek 11],MATCH($A414,FPL_Results_Extract[[Player]:[Player]],0)),INDEX(Team_Key[[Abbreviation]:[Abbreviation]],MATCH(LEFT(INDEX(FPL_Fixtures_Extract[],MATCH($A414,FPL_Fixtures_Extract[[Player]:[Player]],0),MATCH(FPL_Combined[[#Headers],[Gameweek 36]],FPL_Fixtures_Extract[#Headers],0)),LEN(INDEX(FPL_Fixtures_Extract[],MATCH($A414,FPL_Fixtures_Extract[[Player]:[Player]],0),MATCH(FPL_Combined[[#Headers],[Gameweek 36]],FPL_Fixtures_Extract[#Headers],0)))-4),Team_Key[[Full Name]:[Full Name]],0))&amp;RIGHT(INDEX(FPL_Fixtures_Extract[],MATCH($A414,FPL_Fixtures_Extract[[Player]:[Player]],0),MATCH(FPL_Combined[[#Headers],[Gameweek 36]],FPL_Fixtures_Extract[#Headers],0)),3))</f>
        <v>WBA(A)</v>
      </c>
      <c r="AL414" t="str">
        <f ca="1">IF(RIGHT(FPL_Combined[[#Headers],[Gameweek 37]],2)&lt;$B$622,INDEX(FPL_Results_Extract[Gameweek 12],MATCH($A414,FPL_Results_Extract[[Player]:[Player]],0)),INDEX(Team_Key[[Abbreviation]:[Abbreviation]],MATCH(LEFT(INDEX(FPL_Fixtures_Extract[],MATCH($A414,FPL_Fixtures_Extract[[Player]:[Player]],0),MATCH(FPL_Combined[[#Headers],[Gameweek 37]],FPL_Fixtures_Extract[#Headers],0)),LEN(INDEX(FPL_Fixtures_Extract[],MATCH($A414,FPL_Fixtures_Extract[[Player]:[Player]],0),MATCH(FPL_Combined[[#Headers],[Gameweek 37]],FPL_Fixtures_Extract[#Headers],0)))-4),Team_Key[[Full Name]:[Full Name]],0))&amp;RIGHT(INDEX(FPL_Fixtures_Extract[],MATCH($A414,FPL_Fixtures_Extract[[Player]:[Player]],0),MATCH(FPL_Combined[[#Headers],[Gameweek 37]],FPL_Fixtures_Extract[#Headers],0)),3))</f>
        <v>SWA(H)</v>
      </c>
      <c r="AM414" t="str">
        <f ca="1">IF(RIGHT(FPL_Combined[[#Headers],[Gameweek 38]],2)&lt;$B$622,INDEX(FPL_Results_Extract[Gameweek 13],MATCH($A414,FPL_Results_Extract[[Player]:[Player]],0)),INDEX(Team_Key[[Abbreviation]:[Abbreviation]],MATCH(LEFT(INDEX(FPL_Fixtures_Extract[],MATCH($A414,FPL_Fixtures_Extract[[Player]:[Player]],0),MATCH(FPL_Combined[[#Headers],[Gameweek 38]],FPL_Fixtures_Extract[#Headers],0)),LEN(INDEX(FPL_Fixtures_Extract[],MATCH($A414,FPL_Fixtures_Extract[[Player]:[Player]],0),MATCH(FPL_Combined[[#Headers],[Gameweek 38]],FPL_Fixtures_Extract[#Headers],0)))-4),Team_Key[[Full Name]:[Full Name]],0))&amp;RIGHT(INDEX(FPL_Fixtures_Extract[],MATCH($A414,FPL_Fixtures_Extract[[Player]:[Player]],0),MATCH(FPL_Combined[[#Headers],[Gameweek 38]],FPL_Fixtures_Extract[#Headers],0)),3))</f>
        <v>STK(A)</v>
      </c>
    </row>
    <row r="415" spans="1:39" x14ac:dyDescent="0.45">
      <c r="A415" t="s">
        <v>599</v>
      </c>
      <c r="B415" t="str">
        <f ca="1">IF(RIGHT(FPL_Combined[[#Headers],[Gameweek 01]],2)&lt;$B$622,INDEX(FPL_Results_Extract[Gameweek 01],MATCH($A415,FPL_Results_Extract[[Player]:[Player]],0)),INDEX(Team_Key[[Abbreviation]:[Abbreviation]],MATCH(LEFT(INDEX(FPL_Fixtures_Extract[],MATCH($A415,FPL_Fixtures_Extract[[Player]:[Player]],0),MATCH(FPL_Combined[[#Headers],[Gameweek 01]],FPL_Fixtures_Extract[#Headers],0)),LEN(INDEX(FPL_Fixtures_Extract[],MATCH($A415,FPL_Fixtures_Extract[[Player]:[Player]],0),MATCH(FPL_Combined[[#Headers],[Gameweek 01]],FPL_Fixtures_Extract[#Headers],0)))-4),Team_Key[[Full Name]:[Full Name]],0))&amp;RIGHT(INDEX(FPL_Fixtures_Extract[],MATCH($A415,FPL_Fixtures_Extract[[Player]:[Player]],0),MATCH(FPL_Combined[[#Headers],[Gameweek 01]],FPL_Fixtures_Extract[#Headers],0)),3))</f>
        <v>ARS(A) 2-0</v>
      </c>
      <c r="C415" t="str">
        <f ca="1">IF(RIGHT(FPL_Combined[[#Headers],[Gameweek 02]],2)&lt;$B$622,INDEX(FPL_Results_Extract[Gameweek 02],MATCH($A415,FPL_Results_Extract[[Player]:[Player]],0)),INDEX(Team_Key[[Abbreviation]:[Abbreviation]],MATCH(LEFT(INDEX(FPL_Fixtures_Extract[],MATCH($A415,FPL_Fixtures_Extract[[Player]:[Player]],0),MATCH(FPL_Combined[[#Headers],[Gameweek 02]],FPL_Fixtures_Extract[#Headers],0)),LEN(INDEX(FPL_Fixtures_Extract[],MATCH($A415,FPL_Fixtures_Extract[[Player]:[Player]],0),MATCH(FPL_Combined[[#Headers],[Gameweek 02]],FPL_Fixtures_Extract[#Headers],0)))-4),Team_Key[[Full Name]:[Full Name]],0))&amp;RIGHT(INDEX(FPL_Fixtures_Extract[],MATCH($A415,FPL_Fixtures_Extract[[Player]:[Player]],0),MATCH(FPL_Combined[[#Headers],[Gameweek 02]],FPL_Fixtures_Extract[#Headers],0)),3))</f>
        <v>LEI(H) 1-2</v>
      </c>
      <c r="D415" t="str">
        <f ca="1">IF(RIGHT(FPL_Combined[[#Headers],[Gameweek 03]],2)&lt;$B$622,INDEX(FPL_Results_Extract[Gameweek 03],MATCH($A415,FPL_Results_Extract[[Player]:[Player]],0)),INDEX(Team_Key[[Abbreviation]:[Abbreviation]],MATCH(LEFT(INDEX(FPL_Fixtures_Extract[],MATCH($A415,FPL_Fixtures_Extract[[Player]:[Player]],0),MATCH(FPL_Combined[[#Headers],[Gameweek 03]],FPL_Fixtures_Extract[#Headers],0)),LEN(INDEX(FPL_Fixtures_Extract[],MATCH($A415,FPL_Fixtures_Extract[[Player]:[Player]],0),MATCH(FPL_Combined[[#Headers],[Gameweek 03]],FPL_Fixtures_Extract[#Headers],0)))-4),Team_Key[[Full Name]:[Full Name]],0))&amp;RIGHT(INDEX(FPL_Fixtures_Extract[],MATCH($A415,FPL_Fixtures_Extract[[Player]:[Player]],0),MATCH(FPL_Combined[[#Headers],[Gameweek 03]],FPL_Fixtures_Extract[#Headers],0)),3))</f>
        <v>BOU(H) 3-4</v>
      </c>
      <c r="E415" t="str">
        <f ca="1">IF(RIGHT(FPL_Combined[[#Headers],[Gameweek 04]],2)&lt;$B$622,INDEX(FPL_Results_Extract[Gameweek 04],MATCH($A415,FPL_Results_Extract[[Player]:[Player]],0)),INDEX(Team_Key[[Abbreviation]:[Abbreviation]],MATCH(LEFT(INDEX(FPL_Fixtures_Extract[],MATCH($A415,FPL_Fixtures_Extract[[Player]:[Player]],0),MATCH(FPL_Combined[[#Headers],[Gameweek 04]],FPL_Fixtures_Extract[#Headers],0)),LEN(INDEX(FPL_Fixtures_Extract[],MATCH($A415,FPL_Fixtures_Extract[[Player]:[Player]],0),MATCH(FPL_Combined[[#Headers],[Gameweek 04]],FPL_Fixtures_Extract[#Headers],0)))-4),Team_Key[[Full Name]:[Full Name]],0))&amp;RIGHT(INDEX(FPL_Fixtures_Extract[],MATCH($A415,FPL_Fixtures_Extract[[Player]:[Player]],0),MATCH(FPL_Combined[[#Headers],[Gameweek 04]],FPL_Fixtures_Extract[#Headers],0)),3))</f>
        <v>LIV(A) 3-0</v>
      </c>
      <c r="F415" t="str">
        <f ca="1">IF(RIGHT(FPL_Combined[[#Headers],[Gameweek 05]],2)&lt;$B$622,INDEX(FPL_Results_Extract[Gameweek 05],MATCH($A415,FPL_Results_Extract[[Player]:[Player]],0)),INDEX(Team_Key[[Abbreviation]:[Abbreviation]],MATCH(LEFT(INDEX(FPL_Fixtures_Extract[],MATCH($A415,FPL_Fixtures_Extract[[Player]:[Player]],0),MATCH(FPL_Combined[[#Headers],[Gameweek 05]],FPL_Fixtures_Extract[#Headers],0)),LEN(INDEX(FPL_Fixtures_Extract[],MATCH($A415,FPL_Fixtures_Extract[[Player]:[Player]],0),MATCH(FPL_Combined[[#Headers],[Gameweek 05]],FPL_Fixtures_Extract[#Headers],0)))-4),Team_Key[[Full Name]:[Full Name]],0))&amp;RIGHT(INDEX(FPL_Fixtures_Extract[],MATCH($A415,FPL_Fixtures_Extract[[Player]:[Player]],0),MATCH(FPL_Combined[[#Headers],[Gameweek 05]],FPL_Fixtures_Extract[#Headers],0)),3))</f>
        <v>NEW(H) 2-0</v>
      </c>
      <c r="G415" t="str">
        <f ca="1">IF(RIGHT(FPL_Combined[[#Headers],[Gameweek 06]],2)&lt;$B$622,INDEX(FPL_Results_Extract[Gameweek 06],MATCH($A415,FPL_Results_Extract[[Player]:[Player]],0)),INDEX(Team_Key[[Abbreviation]:[Abbreviation]],MATCH(LEFT(INDEX(FPL_Fixtures_Extract[],MATCH($A415,FPL_Fixtures_Extract[[Player]:[Player]],0),MATCH(FPL_Combined[[#Headers],[Gameweek 06]],FPL_Fixtures_Extract[#Headers],0)),LEN(INDEX(FPL_Fixtures_Extract[],MATCH($A415,FPL_Fixtures_Extract[[Player]:[Player]],0),MATCH(FPL_Combined[[#Headers],[Gameweek 06]],FPL_Fixtures_Extract[#Headers],0)))-4),Team_Key[[Full Name]:[Full Name]],0))&amp;RIGHT(INDEX(FPL_Fixtures_Extract[],MATCH($A415,FPL_Fixtures_Extract[[Player]:[Player]],0),MATCH(FPL_Combined[[#Headers],[Gameweek 06]],FPL_Fixtures_Extract[#Headers],0)),3))</f>
        <v>MCI(A) 2-1</v>
      </c>
      <c r="H415" t="str">
        <f ca="1">IF(RIGHT(FPL_Combined[[#Headers],[Gameweek 07]],2)&lt;$B$622,INDEX(FPL_Results_Extract[Gameweek 07],MATCH($A415,FPL_Results_Extract[[Player]:[Player]],0)),INDEX(Team_Key[[Abbreviation]:[Abbreviation]],MATCH(LEFT(INDEX(FPL_Fixtures_Extract[],MATCH($A415,FPL_Fixtures_Extract[[Player]:[Player]],0),MATCH(FPL_Combined[[#Headers],[Gameweek 07]],FPL_Fixtures_Extract[#Headers],0)),LEN(INDEX(FPL_Fixtures_Extract[],MATCH($A415,FPL_Fixtures_Extract[[Player]:[Player]],0),MATCH(FPL_Combined[[#Headers],[Gameweek 07]],FPL_Fixtures_Extract[#Headers],0)))-4),Team_Key[[Full Name]:[Full Name]],0))&amp;RIGHT(INDEX(FPL_Fixtures_Extract[],MATCH($A415,FPL_Fixtures_Extract[[Player]:[Player]],0),MATCH(FPL_Combined[[#Headers],[Gameweek 07]],FPL_Fixtures_Extract[#Headers],0)),3))</f>
        <v>NOR(H) 2-2</v>
      </c>
      <c r="I415" t="str">
        <f ca="1">IF(RIGHT(FPL_Combined[[#Headers],[Gameweek 08]],2)&lt;$B$622,INDEX(FPL_Results_Extract[Gameweek 08],MATCH($A415,FPL_Results_Extract[[Player]:[Player]],0)),INDEX(Team_Key[[Abbreviation]:[Abbreviation]],MATCH(LEFT(INDEX(FPL_Fixtures_Extract[],MATCH($A415,FPL_Fixtures_Extract[[Player]:[Player]],0),MATCH(FPL_Combined[[#Headers],[Gameweek 08]],FPL_Fixtures_Extract[#Headers],0)),LEN(INDEX(FPL_Fixtures_Extract[],MATCH($A415,FPL_Fixtures_Extract[[Player]:[Player]],0),MATCH(FPL_Combined[[#Headers],[Gameweek 08]],FPL_Fixtures_Extract[#Headers],0)))-4),Team_Key[[Full Name]:[Full Name]],0))&amp;RIGHT(INDEX(FPL_Fixtures_Extract[],MATCH($A415,FPL_Fixtures_Extract[[Player]:[Player]],0),MATCH(FPL_Combined[[#Headers],[Gameweek 08]],FPL_Fixtures_Extract[#Headers],0)),3))</f>
        <v>SUN(A) 2-2</v>
      </c>
      <c r="J415" t="str">
        <f ca="1">IF(RIGHT(FPL_Combined[[#Headers],[Gameweek 09]],2)&lt;$B$622,INDEX(FPL_Results_Extract[Gameweek 09],MATCH($A415,FPL_Results_Extract[[Player]:[Player]],0)),INDEX(Team_Key[[Abbreviation]:[Abbreviation]],MATCH(LEFT(INDEX(FPL_Fixtures_Extract[],MATCH($A415,FPL_Fixtures_Extract[[Player]:[Player]],0),MATCH(FPL_Combined[[#Headers],[Gameweek 09]],FPL_Fixtures_Extract[#Headers],0)),LEN(INDEX(FPL_Fixtures_Extract[],MATCH($A415,FPL_Fixtures_Extract[[Player]:[Player]],0),MATCH(FPL_Combined[[#Headers],[Gameweek 09]],FPL_Fixtures_Extract[#Headers],0)))-4),Team_Key[[Full Name]:[Full Name]],0))&amp;RIGHT(INDEX(FPL_Fixtures_Extract[],MATCH($A415,FPL_Fixtures_Extract[[Player]:[Player]],0),MATCH(FPL_Combined[[#Headers],[Gameweek 09]],FPL_Fixtures_Extract[#Headers],0)),3))</f>
        <v>CRY(A) 3-1</v>
      </c>
      <c r="K415" t="str">
        <f ca="1">IF(RIGHT(FPL_Combined[[#Headers],[Gameweek 10]],2)&lt;$B$622,INDEX(FPL_Results_Extract[Gameweek 10],MATCH($A415,FPL_Results_Extract[[Player]:[Player]],0)),INDEX(Team_Key[[Abbreviation]:[Abbreviation]],MATCH(LEFT(INDEX(FPL_Fixtures_Extract[],MATCH($A415,FPL_Fixtures_Extract[[Player]:[Player]],0),MATCH(FPL_Combined[[#Headers],[Gameweek 10]],FPL_Fixtures_Extract[#Headers],0)),LEN(INDEX(FPL_Fixtures_Extract[],MATCH($A415,FPL_Fixtures_Extract[[Player]:[Player]],0),MATCH(FPL_Combined[[#Headers],[Gameweek 10]],FPL_Fixtures_Extract[#Headers],0)))-4),Team_Key[[Full Name]:[Full Name]],0))&amp;RIGHT(INDEX(FPL_Fixtures_Extract[],MATCH($A415,FPL_Fixtures_Extract[[Player]:[Player]],0),MATCH(FPL_Combined[[#Headers],[Gameweek 10]],FPL_Fixtures_Extract[#Headers],0)),3))</f>
        <v>CHE(H) 2-1</v>
      </c>
      <c r="L415" t="str">
        <f ca="1">IF(RIGHT(FPL_Combined[[#Headers],[Gameweek 11]],2)&lt;$B$622,INDEX(FPL_Results_Extract[Gameweek 11],MATCH($A415,FPL_Results_Extract[[Player]:[Player]],0)),INDEX(Team_Key[[Abbreviation]:[Abbreviation]],MATCH(LEFT(INDEX(FPL_Fixtures_Extract[],MATCH($A415,FPL_Fixtures_Extract[[Player]:[Player]],0),MATCH(FPL_Combined[[#Headers],[Gameweek 11]],FPL_Fixtures_Extract[#Headers],0)),LEN(INDEX(FPL_Fixtures_Extract[],MATCH($A415,FPL_Fixtures_Extract[[Player]:[Player]],0),MATCH(FPL_Combined[[#Headers],[Gameweek 11]],FPL_Fixtures_Extract[#Headers],0)))-4),Team_Key[[Full Name]:[Full Name]],0))&amp;RIGHT(INDEX(FPL_Fixtures_Extract[],MATCH($A415,FPL_Fixtures_Extract[[Player]:[Player]],0),MATCH(FPL_Combined[[#Headers],[Gameweek 11]],FPL_Fixtures_Extract[#Headers],0)),3))</f>
        <v>WAT(A) 0-2</v>
      </c>
      <c r="M415" t="str">
        <f ca="1">IF(RIGHT(FPL_Combined[[#Headers],[Gameweek 12]],2)&lt;$B$622,INDEX(FPL_Results_Extract[Gameweek 12],MATCH($A415,FPL_Results_Extract[[Player]:[Player]],0)),INDEX(Team_Key[[Abbreviation]:[Abbreviation]],MATCH(LEFT(INDEX(FPL_Fixtures_Extract[],MATCH($A415,FPL_Fixtures_Extract[[Player]:[Player]],0),MATCH(FPL_Combined[[#Headers],[Gameweek 12]],FPL_Fixtures_Extract[#Headers],0)),LEN(INDEX(FPL_Fixtures_Extract[],MATCH($A415,FPL_Fixtures_Extract[[Player]:[Player]],0),MATCH(FPL_Combined[[#Headers],[Gameweek 12]],FPL_Fixtures_Extract[#Headers],0)))-4),Team_Key[[Full Name]:[Full Name]],0))&amp;RIGHT(INDEX(FPL_Fixtures_Extract[],MATCH($A415,FPL_Fixtures_Extract[[Player]:[Player]],0),MATCH(FPL_Combined[[#Headers],[Gameweek 12]],FPL_Fixtures_Extract[#Headers],0)),3))</f>
        <v>EVE(H) 1-1</v>
      </c>
      <c r="N415" t="str">
        <f ca="1">IF(RIGHT(FPL_Combined[[#Headers],[Gameweek 13]],2)&lt;$B$622,INDEX(FPL_Results_Extract[Gameweek 13],MATCH($A415,FPL_Results_Extract[[Player]:[Player]],0)),INDEX(Team_Key[[Abbreviation]:[Abbreviation]],MATCH(LEFT(INDEX(FPL_Fixtures_Extract[],MATCH($A415,FPL_Fixtures_Extract[[Player]:[Player]],0),MATCH(FPL_Combined[[#Headers],[Gameweek 13]],FPL_Fixtures_Extract[#Headers],0)),LEN(INDEX(FPL_Fixtures_Extract[],MATCH($A415,FPL_Fixtures_Extract[[Player]:[Player]],0),MATCH(FPL_Combined[[#Headers],[Gameweek 13]],FPL_Fixtures_Extract[#Headers],0)))-4),Team_Key[[Full Name]:[Full Name]],0))&amp;RIGHT(INDEX(FPL_Fixtures_Extract[],MATCH($A415,FPL_Fixtures_Extract[[Player]:[Player]],0),MATCH(FPL_Combined[[#Headers],[Gameweek 13]],FPL_Fixtures_Extract[#Headers],0)),3))</f>
        <v>TOT(A) 1-4</v>
      </c>
      <c r="O415" t="str">
        <f ca="1">IF(RIGHT(FPL_Combined[[#Headers],[Gameweek 14]],2)&lt;$B$622,INDEX(FPL_Results_Extract[Gameweek 14],MATCH($A415,FPL_Results_Extract[[Player]:[Player]],0)),INDEX(Team_Key[[Abbreviation]:[Abbreviation]],MATCH(LEFT(INDEX(FPL_Fixtures_Extract[],MATCH($A415,FPL_Fixtures_Extract[[Player]:[Player]],0),MATCH(FPL_Combined[[#Headers],[Gameweek 14]],FPL_Fixtures_Extract[#Headers],0)),LEN(INDEX(FPL_Fixtures_Extract[],MATCH($A415,FPL_Fixtures_Extract[[Player]:[Player]],0),MATCH(FPL_Combined[[#Headers],[Gameweek 14]],FPL_Fixtures_Extract[#Headers],0)))-4),Team_Key[[Full Name]:[Full Name]],0))&amp;RIGHT(INDEX(FPL_Fixtures_Extract[],MATCH($A415,FPL_Fixtures_Extract[[Player]:[Player]],0),MATCH(FPL_Combined[[#Headers],[Gameweek 14]],FPL_Fixtures_Extract[#Headers],0)),3))</f>
        <v>WBA(H) 1-1</v>
      </c>
      <c r="P415" t="str">
        <f ca="1">IF(RIGHT(FPL_Combined[[#Headers],[Gameweek 15]],2)&lt;$B$622,INDEX(FPL_Results_Extract[Gameweek 15],MATCH($A415,FPL_Results_Extract[[Player]:[Player]],0)),INDEX(Team_Key[[Abbreviation]:[Abbreviation]],MATCH(LEFT(INDEX(FPL_Fixtures_Extract[],MATCH($A415,FPL_Fixtures_Extract[[Player]:[Player]],0),MATCH(FPL_Combined[[#Headers],[Gameweek 15]],FPL_Fixtures_Extract[#Headers],0)),LEN(INDEX(FPL_Fixtures_Extract[],MATCH($A415,FPL_Fixtures_Extract[[Player]:[Player]],0),MATCH(FPL_Combined[[#Headers],[Gameweek 15]],FPL_Fixtures_Extract[#Headers],0)))-4),Team_Key[[Full Name]:[Full Name]],0))&amp;RIGHT(INDEX(FPL_Fixtures_Extract[],MATCH($A415,FPL_Fixtures_Extract[[Player]:[Player]],0),MATCH(FPL_Combined[[#Headers],[Gameweek 15]],FPL_Fixtures_Extract[#Headers],0)),3))</f>
        <v>MUN(A) 0-0</v>
      </c>
      <c r="Q415" t="str">
        <f ca="1">IF(RIGHT(FPL_Combined[[#Headers],[Gameweek 16]],2)&lt;$B$622,INDEX(FPL_Results_Extract[Gameweek 16],MATCH($A415,FPL_Results_Extract[[Player]:[Player]],0)),INDEX(Team_Key[[Abbreviation]:[Abbreviation]],MATCH(LEFT(INDEX(FPL_Fixtures_Extract[],MATCH($A415,FPL_Fixtures_Extract[[Player]:[Player]],0),MATCH(FPL_Combined[[#Headers],[Gameweek 16]],FPL_Fixtures_Extract[#Headers],0)),LEN(INDEX(FPL_Fixtures_Extract[],MATCH($A415,FPL_Fixtures_Extract[[Player]:[Player]],0),MATCH(FPL_Combined[[#Headers],[Gameweek 16]],FPL_Fixtures_Extract[#Headers],0)))-4),Team_Key[[Full Name]:[Full Name]],0))&amp;RIGHT(INDEX(FPL_Fixtures_Extract[],MATCH($A415,FPL_Fixtures_Extract[[Player]:[Player]],0),MATCH(FPL_Combined[[#Headers],[Gameweek 16]],FPL_Fixtures_Extract[#Headers],0)),3))</f>
        <v>STK(H) 0-0</v>
      </c>
      <c r="R415" t="str">
        <f ca="1">IF(RIGHT(FPL_Combined[[#Headers],[Gameweek 17]],2)&lt;$B$622,INDEX(FPL_Results_Extract[Gameweek 17],MATCH($A415,FPL_Results_Extract[[Player]:[Player]],0)),INDEX(Team_Key[[Abbreviation]:[Abbreviation]],MATCH(LEFT(INDEX(FPL_Fixtures_Extract[],MATCH($A415,FPL_Fixtures_Extract[[Player]:[Player]],0),MATCH(FPL_Combined[[#Headers],[Gameweek 17]],FPL_Fixtures_Extract[#Headers],0)),LEN(INDEX(FPL_Fixtures_Extract[],MATCH($A415,FPL_Fixtures_Extract[[Player]:[Player]],0),MATCH(FPL_Combined[[#Headers],[Gameweek 17]],FPL_Fixtures_Extract[#Headers],0)))-4),Team_Key[[Full Name]:[Full Name]],0))&amp;RIGHT(INDEX(FPL_Fixtures_Extract[],MATCH($A415,FPL_Fixtures_Extract[[Player]:[Player]],0),MATCH(FPL_Combined[[#Headers],[Gameweek 17]],FPL_Fixtures_Extract[#Headers],0)),3))</f>
        <v>SWA(A) 0-0</v>
      </c>
      <c r="S415" t="str">
        <f ca="1">IF(RIGHT(FPL_Combined[[#Headers],[Gameweek 18]],2)&lt;$B$622,INDEX(FPL_Results_Extract[Gameweek 18],MATCH($A415,FPL_Results_Extract[[Player]:[Player]],0)),INDEX(Team_Key[[Abbreviation]:[Abbreviation]],MATCH(LEFT(INDEX(FPL_Fixtures_Extract[],MATCH($A415,FPL_Fixtures_Extract[[Player]:[Player]],0),MATCH(FPL_Combined[[#Headers],[Gameweek 18]],FPL_Fixtures_Extract[#Headers],0)),LEN(INDEX(FPL_Fixtures_Extract[],MATCH($A415,FPL_Fixtures_Extract[[Player]:[Player]],0),MATCH(FPL_Combined[[#Headers],[Gameweek 18]],FPL_Fixtures_Extract[#Headers],0)))-4),Team_Key[[Full Name]:[Full Name]],0))&amp;RIGHT(INDEX(FPL_Fixtures_Extract[],MATCH($A415,FPL_Fixtures_Extract[[Player]:[Player]],0),MATCH(FPL_Combined[[#Headers],[Gameweek 18]],FPL_Fixtures_Extract[#Headers],0)),3))</f>
        <v>AVL(A) 1-1</v>
      </c>
      <c r="T415" t="str">
        <f ca="1">IF(RIGHT(FPL_Combined[[#Headers],[Gameweek 19]],2)&lt;$B$622,INDEX(FPL_Results_Extract[Gameweek 19],MATCH($A415,FPL_Results_Extract[[Player]:[Player]],0)),INDEX(Team_Key[[Abbreviation]:[Abbreviation]],MATCH(LEFT(INDEX(FPL_Fixtures_Extract[],MATCH($A415,FPL_Fixtures_Extract[[Player]:[Player]],0),MATCH(FPL_Combined[[#Headers],[Gameweek 19]],FPL_Fixtures_Extract[#Headers],0)),LEN(INDEX(FPL_Fixtures_Extract[],MATCH($A415,FPL_Fixtures_Extract[[Player]:[Player]],0),MATCH(FPL_Combined[[#Headers],[Gameweek 19]],FPL_Fixtures_Extract[#Headers],0)))-4),Team_Key[[Full Name]:[Full Name]],0))&amp;RIGHT(INDEX(FPL_Fixtures_Extract[],MATCH($A415,FPL_Fixtures_Extract[[Player]:[Player]],0),MATCH(FPL_Combined[[#Headers],[Gameweek 19]],FPL_Fixtures_Extract[#Headers],0)),3))</f>
        <v>SOU(H) 2-1</v>
      </c>
      <c r="U415" t="str">
        <f ca="1">IF(RIGHT(FPL_Combined[[#Headers],[Gameweek 20]],2)&lt;$B$622,INDEX(FPL_Results_Extract[Gameweek 20],MATCH($A415,FPL_Results_Extract[[Player]:[Player]],0)),INDEX(Team_Key[[Abbreviation]:[Abbreviation]],MATCH(LEFT(INDEX(FPL_Fixtures_Extract[],MATCH($A415,FPL_Fixtures_Extract[[Player]:[Player]],0),MATCH(FPL_Combined[[#Headers],[Gameweek 20]],FPL_Fixtures_Extract[#Headers],0)),LEN(INDEX(FPL_Fixtures_Extract[],MATCH($A415,FPL_Fixtures_Extract[[Player]:[Player]],0),MATCH(FPL_Combined[[#Headers],[Gameweek 20]],FPL_Fixtures_Extract[#Headers],0)))-4),Team_Key[[Full Name]:[Full Name]],0))&amp;RIGHT(INDEX(FPL_Fixtures_Extract[],MATCH($A415,FPL_Fixtures_Extract[[Player]:[Player]],0),MATCH(FPL_Combined[[#Headers],[Gameweek 20]],FPL_Fixtures_Extract[#Headers],0)),3))</f>
        <v>LIV(H) 2-0</v>
      </c>
      <c r="V415" t="str">
        <f ca="1">IF(RIGHT(FPL_Combined[[#Headers],[Gameweek 21]],2)&lt;$B$622,INDEX(FPL_Results_Extract[Gameweek 21],MATCH($A415,FPL_Results_Extract[[Player]:[Player]],0)),INDEX(Team_Key[[Abbreviation]:[Abbreviation]],MATCH(LEFT(INDEX(FPL_Fixtures_Extract[],MATCH($A415,FPL_Fixtures_Extract[[Player]:[Player]],0),MATCH(FPL_Combined[[#Headers],[Gameweek 21]],FPL_Fixtures_Extract[#Headers],0)),LEN(INDEX(FPL_Fixtures_Extract[],MATCH($A415,FPL_Fixtures_Extract[[Player]:[Player]],0),MATCH(FPL_Combined[[#Headers],[Gameweek 21]],FPL_Fixtures_Extract[#Headers],0)))-4),Team_Key[[Full Name]:[Full Name]],0))&amp;RIGHT(INDEX(FPL_Fixtures_Extract[],MATCH($A415,FPL_Fixtures_Extract[[Player]:[Player]],0),MATCH(FPL_Combined[[#Headers],[Gameweek 21]],FPL_Fixtures_Extract[#Headers],0)),3))</f>
        <v>BOU(A) 3-1</v>
      </c>
      <c r="W415" t="str">
        <f ca="1">IF(RIGHT(FPL_Combined[[#Headers],[Gameweek 22]],2)&lt;$B$622,INDEX(FPL_Results_Extract[Gameweek 22],MATCH($A415,FPL_Results_Extract[[Player]:[Player]],0)),INDEX(Team_Key[[Abbreviation]:[Abbreviation]],MATCH(LEFT(INDEX(FPL_Fixtures_Extract[],MATCH($A415,FPL_Fixtures_Extract[[Player]:[Player]],0),MATCH(FPL_Combined[[#Headers],[Gameweek 22]],FPL_Fixtures_Extract[#Headers],0)),LEN(INDEX(FPL_Fixtures_Extract[],MATCH($A415,FPL_Fixtures_Extract[[Player]:[Player]],0),MATCH(FPL_Combined[[#Headers],[Gameweek 22]],FPL_Fixtures_Extract[#Headers],0)))-4),Team_Key[[Full Name]:[Full Name]],0))&amp;RIGHT(INDEX(FPL_Fixtures_Extract[],MATCH($A415,FPL_Fixtures_Extract[[Player]:[Player]],0),MATCH(FPL_Combined[[#Headers],[Gameweek 22]],FPL_Fixtures_Extract[#Headers],0)),3))</f>
        <v>NEW(A) 1-2</v>
      </c>
      <c r="X415" t="str">
        <f ca="1">IF(RIGHT(FPL_Combined[[#Headers],[Gameweek 23]],2)&lt;$B$622,INDEX(FPL_Results_Extract[Gameweek 23],MATCH($A415,FPL_Results_Extract[[Player]:[Player]],0)),INDEX(Team_Key[[Abbreviation]:[Abbreviation]],MATCH(LEFT(INDEX(FPL_Fixtures_Extract[],MATCH($A415,FPL_Fixtures_Extract[[Player]:[Player]],0),MATCH(FPL_Combined[[#Headers],[Gameweek 23]],FPL_Fixtures_Extract[#Headers],0)),LEN(INDEX(FPL_Fixtures_Extract[],MATCH($A415,FPL_Fixtures_Extract[[Player]:[Player]],0),MATCH(FPL_Combined[[#Headers],[Gameweek 23]],FPL_Fixtures_Extract[#Headers],0)))-4),Team_Key[[Full Name]:[Full Name]],0))&amp;RIGHT(INDEX(FPL_Fixtures_Extract[],MATCH($A415,FPL_Fixtures_Extract[[Player]:[Player]],0),MATCH(FPL_Combined[[#Headers],[Gameweek 23]],FPL_Fixtures_Extract[#Headers],0)),3))</f>
        <v>MCI(H) 2-2</v>
      </c>
      <c r="Y415" t="str">
        <f ca="1">IF(RIGHT(FPL_Combined[[#Headers],[Gameweek 24]],2)&lt;$B$622,INDEX(FPL_Results_Extract[Team],MATCH($A415,FPL_Results_Extract[[Player]:[Player]],0)),INDEX(Team_Key[[Abbreviation]:[Abbreviation]],MATCH(LEFT(INDEX(FPL_Fixtures_Extract[],MATCH($A415,FPL_Fixtures_Extract[[Player]:[Player]],0),MATCH(FPL_Combined[[#Headers],[Gameweek 24]],FPL_Fixtures_Extract[#Headers],0)),LEN(INDEX(FPL_Fixtures_Extract[],MATCH($A415,FPL_Fixtures_Extract[[Player]:[Player]],0),MATCH(FPL_Combined[[#Headers],[Gameweek 24]],FPL_Fixtures_Extract[#Headers],0)))-4),Team_Key[[Full Name]:[Full Name]],0))&amp;RIGHT(INDEX(FPL_Fixtures_Extract[],MATCH($A415,FPL_Fixtures_Extract[[Player]:[Player]],0),MATCH(FPL_Combined[[#Headers],[Gameweek 24]],FPL_Fixtures_Extract[#Headers],0)),3))</f>
        <v>WHU</v>
      </c>
      <c r="Z415" t="str">
        <f ca="1">IF(RIGHT(FPL_Combined[[#Headers],[Gameweek 25]],2)&lt;$B$622,INDEX(FPL_Results_Extract[Player],MATCH($A415,FPL_Results_Extract[[Player]:[Player]],0)),INDEX(Team_Key[[Abbreviation]:[Abbreviation]],MATCH(LEFT(INDEX(FPL_Fixtures_Extract[],MATCH($A415,FPL_Fixtures_Extract[[Player]:[Player]],0),MATCH(FPL_Combined[[#Headers],[Gameweek 25]],FPL_Fixtures_Extract[#Headers],0)),LEN(INDEX(FPL_Fixtures_Extract[],MATCH($A415,FPL_Fixtures_Extract[[Player]:[Player]],0),MATCH(FPL_Combined[[#Headers],[Gameweek 25]],FPL_Fixtures_Extract[#Headers],0)))-4),Team_Key[[Full Name]:[Full Name]],0))&amp;RIGHT(INDEX(FPL_Fixtures_Extract[],MATCH($A415,FPL_Fixtures_Extract[[Player]:[Player]],0),MATCH(FPL_Combined[[#Headers],[Gameweek 25]],FPL_Fixtures_Extract[#Headers],0)),3))</f>
        <v>Nolan</v>
      </c>
      <c r="AA415" t="str">
        <f ca="1">IF(RIGHT(FPL_Combined[[#Headers],[Gameweek 26]],2)&lt;$B$622,INDEX(FPL_Results_Extract[Gameweek 01],MATCH($A415,FPL_Results_Extract[[Player]:[Player]],0)),INDEX(Team_Key[[Abbreviation]:[Abbreviation]],MATCH(LEFT(INDEX(FPL_Fixtures_Extract[],MATCH($A415,FPL_Fixtures_Extract[[Player]:[Player]],0),MATCH(FPL_Combined[[#Headers],[Gameweek 26]],FPL_Fixtures_Extract[#Headers],0)),LEN(INDEX(FPL_Fixtures_Extract[],MATCH($A415,FPL_Fixtures_Extract[[Player]:[Player]],0),MATCH(FPL_Combined[[#Headers],[Gameweek 26]],FPL_Fixtures_Extract[#Headers],0)))-4),Team_Key[[Full Name]:[Full Name]],0))&amp;RIGHT(INDEX(FPL_Fixtures_Extract[],MATCH($A415,FPL_Fixtures_Extract[[Player]:[Player]],0),MATCH(FPL_Combined[[#Headers],[Gameweek 26]],FPL_Fixtures_Extract[#Headers],0)),3))</f>
        <v>ARS(A) 2-0</v>
      </c>
      <c r="AB415" t="str">
        <f ca="1">IF(RIGHT(FPL_Combined[[#Headers],[Gameweek 27]],2)&lt;$B$622,INDEX(FPL_Results_Extract[Gameweek 02],MATCH($A415,FPL_Results_Extract[[Player]:[Player]],0)),INDEX(Team_Key[[Abbreviation]:[Abbreviation]],MATCH(LEFT(INDEX(FPL_Fixtures_Extract[],MATCH($A415,FPL_Fixtures_Extract[[Player]:[Player]],0),MATCH(FPL_Combined[[#Headers],[Gameweek 27]],FPL_Fixtures_Extract[#Headers],0)),LEN(INDEX(FPL_Fixtures_Extract[],MATCH($A415,FPL_Fixtures_Extract[[Player]:[Player]],0),MATCH(FPL_Combined[[#Headers],[Gameweek 27]],FPL_Fixtures_Extract[#Headers],0)))-4),Team_Key[[Full Name]:[Full Name]],0))&amp;RIGHT(INDEX(FPL_Fixtures_Extract[],MATCH($A415,FPL_Fixtures_Extract[[Player]:[Player]],0),MATCH(FPL_Combined[[#Headers],[Gameweek 27]],FPL_Fixtures_Extract[#Headers],0)),3))</f>
        <v>LEI(H) 1-2</v>
      </c>
      <c r="AC415" t="str">
        <f ca="1">IF(RIGHT(FPL_Combined[[#Headers],[Gameweek 28]],2)&lt;$B$622,INDEX(FPL_Results_Extract[Gameweek 03],MATCH($A415,FPL_Results_Extract[[Player]:[Player]],0)),INDEX(Team_Key[[Abbreviation]:[Abbreviation]],MATCH(LEFT(INDEX(FPL_Fixtures_Extract[],MATCH($A415,FPL_Fixtures_Extract[[Player]:[Player]],0),MATCH(FPL_Combined[[#Headers],[Gameweek 28]],FPL_Fixtures_Extract[#Headers],0)),LEN(INDEX(FPL_Fixtures_Extract[],MATCH($A415,FPL_Fixtures_Extract[[Player]:[Player]],0),MATCH(FPL_Combined[[#Headers],[Gameweek 28]],FPL_Fixtures_Extract[#Headers],0)))-4),Team_Key[[Full Name]:[Full Name]],0))&amp;RIGHT(INDEX(FPL_Fixtures_Extract[],MATCH($A415,FPL_Fixtures_Extract[[Player]:[Player]],0),MATCH(FPL_Combined[[#Headers],[Gameweek 28]],FPL_Fixtures_Extract[#Headers],0)),3))</f>
        <v>BOU(H) 3-4</v>
      </c>
      <c r="AD415" t="str">
        <f ca="1">IF(RIGHT(FPL_Combined[[#Headers],[Gameweek 29]],2)&lt;$B$622,INDEX(FPL_Results_Extract[Gameweek 04],MATCH($A415,FPL_Results_Extract[[Player]:[Player]],0)),INDEX(Team_Key[[Abbreviation]:[Abbreviation]],MATCH(LEFT(INDEX(FPL_Fixtures_Extract[],MATCH($A415,FPL_Fixtures_Extract[[Player]:[Player]],0),MATCH(FPL_Combined[[#Headers],[Gameweek 29]],FPL_Fixtures_Extract[#Headers],0)),LEN(INDEX(FPL_Fixtures_Extract[],MATCH($A415,FPL_Fixtures_Extract[[Player]:[Player]],0),MATCH(FPL_Combined[[#Headers],[Gameweek 29]],FPL_Fixtures_Extract[#Headers],0)))-4),Team_Key[[Full Name]:[Full Name]],0))&amp;RIGHT(INDEX(FPL_Fixtures_Extract[],MATCH($A415,FPL_Fixtures_Extract[[Player]:[Player]],0),MATCH(FPL_Combined[[#Headers],[Gameweek 29]],FPL_Fixtures_Extract[#Headers],0)),3))</f>
        <v>EVE(A)</v>
      </c>
      <c r="AE415" t="e">
        <f ca="1">IF(RIGHT(FPL_Combined[[#Headers],[Gameweek 30]],2)&lt;$B$622,INDEX(FPL_Results_Extract[Gameweek 05],MATCH($A415,FPL_Results_Extract[[Player]:[Player]],0)),INDEX(Team_Key[[Abbreviation]:[Abbreviation]],MATCH(LEFT(INDEX(FPL_Fixtures_Extract[],MATCH($A415,FPL_Fixtures_Extract[[Player]:[Player]],0),MATCH(FPL_Combined[[#Headers],[Gameweek 30]],FPL_Fixtures_Extract[#Headers],0)),LEN(INDEX(FPL_Fixtures_Extract[],MATCH($A415,FPL_Fixtures_Extract[[Player]:[Player]],0),MATCH(FPL_Combined[[#Headers],[Gameweek 30]],FPL_Fixtures_Extract[#Headers],0)))-4),Team_Key[[Full Name]:[Full Name]],0))&amp;RIGHT(INDEX(FPL_Fixtures_Extract[],MATCH($A415,FPL_Fixtures_Extract[[Player]:[Player]],0),MATCH(FPL_Combined[[#Headers],[Gameweek 30]],FPL_Fixtures_Extract[#Headers],0)),3))</f>
        <v>#VALUE!</v>
      </c>
      <c r="AF415" t="str">
        <f ca="1">IF(RIGHT(FPL_Combined[[#Headers],[Gameweek 31]],2)&lt;$B$622,INDEX(FPL_Results_Extract[Gameweek 06],MATCH($A415,FPL_Results_Extract[[Player]:[Player]],0)),INDEX(Team_Key[[Abbreviation]:[Abbreviation]],MATCH(LEFT(INDEX(FPL_Fixtures_Extract[],MATCH($A415,FPL_Fixtures_Extract[[Player]:[Player]],0),MATCH(FPL_Combined[[#Headers],[Gameweek 31]],FPL_Fixtures_Extract[#Headers],0)),LEN(INDEX(FPL_Fixtures_Extract[],MATCH($A415,FPL_Fixtures_Extract[[Player]:[Player]],0),MATCH(FPL_Combined[[#Headers],[Gameweek 31]],FPL_Fixtures_Extract[#Headers],0)))-4),Team_Key[[Full Name]:[Full Name]],0))&amp;RIGHT(INDEX(FPL_Fixtures_Extract[],MATCH($A415,FPL_Fixtures_Extract[[Player]:[Player]],0),MATCH(FPL_Combined[[#Headers],[Gameweek 31]],FPL_Fixtures_Extract[#Headers],0)),3))</f>
        <v>CHE(A)</v>
      </c>
      <c r="AG415" t="str">
        <f ca="1">IF(RIGHT(FPL_Combined[[#Headers],[Gameweek 32]],2)&lt;$B$622,INDEX(FPL_Results_Extract[Gameweek 07],MATCH($A415,FPL_Results_Extract[[Player]:[Player]],0)),INDEX(Team_Key[[Abbreviation]:[Abbreviation]],MATCH(LEFT(INDEX(FPL_Fixtures_Extract[],MATCH($A415,FPL_Fixtures_Extract[[Player]:[Player]],0),MATCH(FPL_Combined[[#Headers],[Gameweek 32]],FPL_Fixtures_Extract[#Headers],0)),LEN(INDEX(FPL_Fixtures_Extract[],MATCH($A415,FPL_Fixtures_Extract[[Player]:[Player]],0),MATCH(FPL_Combined[[#Headers],[Gameweek 32]],FPL_Fixtures_Extract[#Headers],0)))-4),Team_Key[[Full Name]:[Full Name]],0))&amp;RIGHT(INDEX(FPL_Fixtures_Extract[],MATCH($A415,FPL_Fixtures_Extract[[Player]:[Player]],0),MATCH(FPL_Combined[[#Headers],[Gameweek 32]],FPL_Fixtures_Extract[#Headers],0)),3))</f>
        <v>CRY(H)</v>
      </c>
      <c r="AH415" t="str">
        <f ca="1">IF(RIGHT(FPL_Combined[[#Headers],[Gameweek 33]],2)&lt;$B$622,INDEX(FPL_Results_Extract[Gameweek 08],MATCH($A415,FPL_Results_Extract[[Player]:[Player]],0)),INDEX(Team_Key[[Abbreviation]:[Abbreviation]],MATCH(LEFT(INDEX(FPL_Fixtures_Extract[],MATCH($A415,FPL_Fixtures_Extract[[Player]:[Player]],0),MATCH(FPL_Combined[[#Headers],[Gameweek 33]],FPL_Fixtures_Extract[#Headers],0)),LEN(INDEX(FPL_Fixtures_Extract[],MATCH($A415,FPL_Fixtures_Extract[[Player]:[Player]],0),MATCH(FPL_Combined[[#Headers],[Gameweek 33]],FPL_Fixtures_Extract[#Headers],0)))-4),Team_Key[[Full Name]:[Full Name]],0))&amp;RIGHT(INDEX(FPL_Fixtures_Extract[],MATCH($A415,FPL_Fixtures_Extract[[Player]:[Player]],0),MATCH(FPL_Combined[[#Headers],[Gameweek 33]],FPL_Fixtures_Extract[#Headers],0)),3))</f>
        <v>ARS(H)</v>
      </c>
      <c r="AI415" t="str">
        <f ca="1">IF(RIGHT(FPL_Combined[[#Headers],[Gameweek 34]],2)&lt;$B$622,INDEX(FPL_Results_Extract[Gameweek 09],MATCH($A415,FPL_Results_Extract[[Player]:[Player]],0)),INDEX(Team_Key[[Abbreviation]:[Abbreviation]],MATCH(LEFT(INDEX(FPL_Fixtures_Extract[],MATCH($A415,FPL_Fixtures_Extract[[Player]:[Player]],0),MATCH(FPL_Combined[[#Headers],[Gameweek 34]],FPL_Fixtures_Extract[#Headers],0)),LEN(INDEX(FPL_Fixtures_Extract[],MATCH($A415,FPL_Fixtures_Extract[[Player]:[Player]],0),MATCH(FPL_Combined[[#Headers],[Gameweek 34]],FPL_Fixtures_Extract[#Headers],0)))-4),Team_Key[[Full Name]:[Full Name]],0))&amp;RIGHT(INDEX(FPL_Fixtures_Extract[],MATCH($A415,FPL_Fixtures_Extract[[Player]:[Player]],0),MATCH(FPL_Combined[[#Headers],[Gameweek 34]],FPL_Fixtures_Extract[#Headers],0)),3))</f>
        <v>LEI(A)</v>
      </c>
      <c r="AJ415" t="e">
        <f ca="1">IF(RIGHT(FPL_Combined[[#Headers],[Gameweek 35]],2)&lt;$B$622,INDEX(FPL_Results_Extract[Gameweek 10],MATCH($A415,FPL_Results_Extract[[Player]:[Player]],0)),INDEX(Team_Key[[Abbreviation]:[Abbreviation]],MATCH(LEFT(INDEX(FPL_Fixtures_Extract[],MATCH($A415,FPL_Fixtures_Extract[[Player]:[Player]],0),MATCH(FPL_Combined[[#Headers],[Gameweek 35]],FPL_Fixtures_Extract[#Headers],0)),LEN(INDEX(FPL_Fixtures_Extract[],MATCH($A415,FPL_Fixtures_Extract[[Player]:[Player]],0),MATCH(FPL_Combined[[#Headers],[Gameweek 35]],FPL_Fixtures_Extract[#Headers],0)))-4),Team_Key[[Full Name]:[Full Name]],0))&amp;RIGHT(INDEX(FPL_Fixtures_Extract[],MATCH($A415,FPL_Fixtures_Extract[[Player]:[Player]],0),MATCH(FPL_Combined[[#Headers],[Gameweek 35]],FPL_Fixtures_Extract[#Headers],0)),3))</f>
        <v>#VALUE!</v>
      </c>
      <c r="AK415" t="str">
        <f ca="1">IF(RIGHT(FPL_Combined[[#Headers],[Gameweek 36]],2)&lt;$B$622,INDEX(FPL_Results_Extract[Gameweek 11],MATCH($A415,FPL_Results_Extract[[Player]:[Player]],0)),INDEX(Team_Key[[Abbreviation]:[Abbreviation]],MATCH(LEFT(INDEX(FPL_Fixtures_Extract[],MATCH($A415,FPL_Fixtures_Extract[[Player]:[Player]],0),MATCH(FPL_Combined[[#Headers],[Gameweek 36]],FPL_Fixtures_Extract[#Headers],0)),LEN(INDEX(FPL_Fixtures_Extract[],MATCH($A415,FPL_Fixtures_Extract[[Player]:[Player]],0),MATCH(FPL_Combined[[#Headers],[Gameweek 36]],FPL_Fixtures_Extract[#Headers],0)))-4),Team_Key[[Full Name]:[Full Name]],0))&amp;RIGHT(INDEX(FPL_Fixtures_Extract[],MATCH($A415,FPL_Fixtures_Extract[[Player]:[Player]],0),MATCH(FPL_Combined[[#Headers],[Gameweek 36]],FPL_Fixtures_Extract[#Headers],0)),3))</f>
        <v>WBA(A)</v>
      </c>
      <c r="AL415" t="str">
        <f ca="1">IF(RIGHT(FPL_Combined[[#Headers],[Gameweek 37]],2)&lt;$B$622,INDEX(FPL_Results_Extract[Gameweek 12],MATCH($A415,FPL_Results_Extract[[Player]:[Player]],0)),INDEX(Team_Key[[Abbreviation]:[Abbreviation]],MATCH(LEFT(INDEX(FPL_Fixtures_Extract[],MATCH($A415,FPL_Fixtures_Extract[[Player]:[Player]],0),MATCH(FPL_Combined[[#Headers],[Gameweek 37]],FPL_Fixtures_Extract[#Headers],0)),LEN(INDEX(FPL_Fixtures_Extract[],MATCH($A415,FPL_Fixtures_Extract[[Player]:[Player]],0),MATCH(FPL_Combined[[#Headers],[Gameweek 37]],FPL_Fixtures_Extract[#Headers],0)))-4),Team_Key[[Full Name]:[Full Name]],0))&amp;RIGHT(INDEX(FPL_Fixtures_Extract[],MATCH($A415,FPL_Fixtures_Extract[[Player]:[Player]],0),MATCH(FPL_Combined[[#Headers],[Gameweek 37]],FPL_Fixtures_Extract[#Headers],0)),3))</f>
        <v>SWA(H)</v>
      </c>
      <c r="AM415" t="str">
        <f ca="1">IF(RIGHT(FPL_Combined[[#Headers],[Gameweek 38]],2)&lt;$B$622,INDEX(FPL_Results_Extract[Gameweek 13],MATCH($A415,FPL_Results_Extract[[Player]:[Player]],0)),INDEX(Team_Key[[Abbreviation]:[Abbreviation]],MATCH(LEFT(INDEX(FPL_Fixtures_Extract[],MATCH($A415,FPL_Fixtures_Extract[[Player]:[Player]],0),MATCH(FPL_Combined[[#Headers],[Gameweek 38]],FPL_Fixtures_Extract[#Headers],0)),LEN(INDEX(FPL_Fixtures_Extract[],MATCH($A415,FPL_Fixtures_Extract[[Player]:[Player]],0),MATCH(FPL_Combined[[#Headers],[Gameweek 38]],FPL_Fixtures_Extract[#Headers],0)))-4),Team_Key[[Full Name]:[Full Name]],0))&amp;RIGHT(INDEX(FPL_Fixtures_Extract[],MATCH($A415,FPL_Fixtures_Extract[[Player]:[Player]],0),MATCH(FPL_Combined[[#Headers],[Gameweek 38]],FPL_Fixtures_Extract[#Headers],0)),3))</f>
        <v>STK(A)</v>
      </c>
    </row>
    <row r="416" spans="1:39" x14ac:dyDescent="0.45">
      <c r="A416" t="s">
        <v>123</v>
      </c>
      <c r="B416" t="str">
        <f ca="1">IF(RIGHT(FPL_Combined[[#Headers],[Gameweek 01]],2)&lt;$B$622,INDEX(FPL_Results_Extract[Gameweek 01],MATCH($A416,FPL_Results_Extract[[Player]:[Player]],0)),INDEX(Team_Key[[Abbreviation]:[Abbreviation]],MATCH(LEFT(INDEX(FPL_Fixtures_Extract[],MATCH($A416,FPL_Fixtures_Extract[[Player]:[Player]],0),MATCH(FPL_Combined[[#Headers],[Gameweek 01]],FPL_Fixtures_Extract[#Headers],0)),LEN(INDEX(FPL_Fixtures_Extract[],MATCH($A416,FPL_Fixtures_Extract[[Player]:[Player]],0),MATCH(FPL_Combined[[#Headers],[Gameweek 01]],FPL_Fixtures_Extract[#Headers],0)))-4),Team_Key[[Full Name]:[Full Name]],0))&amp;RIGHT(INDEX(FPL_Fixtures_Extract[],MATCH($A416,FPL_Fixtures_Extract[[Player]:[Player]],0),MATCH(FPL_Combined[[#Headers],[Gameweek 01]],FPL_Fixtures_Extract[#Headers],0)),3))</f>
        <v>CHE(A) 2-2</v>
      </c>
      <c r="C416" t="str">
        <f ca="1">IF(RIGHT(FPL_Combined[[#Headers],[Gameweek 02]],2)&lt;$B$622,INDEX(FPL_Results_Extract[Gameweek 02],MATCH($A416,FPL_Results_Extract[[Player]:[Player]],0)),INDEX(Team_Key[[Abbreviation]:[Abbreviation]],MATCH(LEFT(INDEX(FPL_Fixtures_Extract[],MATCH($A416,FPL_Fixtures_Extract[[Player]:[Player]],0),MATCH(FPL_Combined[[#Headers],[Gameweek 02]],FPL_Fixtures_Extract[#Headers],0)),LEN(INDEX(FPL_Fixtures_Extract[],MATCH($A416,FPL_Fixtures_Extract[[Player]:[Player]],0),MATCH(FPL_Combined[[#Headers],[Gameweek 02]],FPL_Fixtures_Extract[#Headers],0)))-4),Team_Key[[Full Name]:[Full Name]],0))&amp;RIGHT(INDEX(FPL_Fixtures_Extract[],MATCH($A416,FPL_Fixtures_Extract[[Player]:[Player]],0),MATCH(FPL_Combined[[#Headers],[Gameweek 02]],FPL_Fixtures_Extract[#Headers],0)),3))</f>
        <v>NEW(H) 2-0</v>
      </c>
      <c r="D416" t="str">
        <f ca="1">IF(RIGHT(FPL_Combined[[#Headers],[Gameweek 03]],2)&lt;$B$622,INDEX(FPL_Results_Extract[Gameweek 03],MATCH($A416,FPL_Results_Extract[[Player]:[Player]],0)),INDEX(Team_Key[[Abbreviation]:[Abbreviation]],MATCH(LEFT(INDEX(FPL_Fixtures_Extract[],MATCH($A416,FPL_Fixtures_Extract[[Player]:[Player]],0),MATCH(FPL_Combined[[#Headers],[Gameweek 03]],FPL_Fixtures_Extract[#Headers],0)),LEN(INDEX(FPL_Fixtures_Extract[],MATCH($A416,FPL_Fixtures_Extract[[Player]:[Player]],0),MATCH(FPL_Combined[[#Headers],[Gameweek 03]],FPL_Fixtures_Extract[#Headers],0)))-4),Team_Key[[Full Name]:[Full Name]],0))&amp;RIGHT(INDEX(FPL_Fixtures_Extract[],MATCH($A416,FPL_Fixtures_Extract[[Player]:[Player]],0),MATCH(FPL_Combined[[#Headers],[Gameweek 03]],FPL_Fixtures_Extract[#Headers],0)),3))</f>
        <v>SUN(A) 1-1</v>
      </c>
      <c r="E416" t="str">
        <f ca="1">IF(RIGHT(FPL_Combined[[#Headers],[Gameweek 04]],2)&lt;$B$622,INDEX(FPL_Results_Extract[Gameweek 04],MATCH($A416,FPL_Results_Extract[[Player]:[Player]],0)),INDEX(Team_Key[[Abbreviation]:[Abbreviation]],MATCH(LEFT(INDEX(FPL_Fixtures_Extract[],MATCH($A416,FPL_Fixtures_Extract[[Player]:[Player]],0),MATCH(FPL_Combined[[#Headers],[Gameweek 04]],FPL_Fixtures_Extract[#Headers],0)),LEN(INDEX(FPL_Fixtures_Extract[],MATCH($A416,FPL_Fixtures_Extract[[Player]:[Player]],0),MATCH(FPL_Combined[[#Headers],[Gameweek 04]],FPL_Fixtures_Extract[#Headers],0)))-4),Team_Key[[Full Name]:[Full Name]],0))&amp;RIGHT(INDEX(FPL_Fixtures_Extract[],MATCH($A416,FPL_Fixtures_Extract[[Player]:[Player]],0),MATCH(FPL_Combined[[#Headers],[Gameweek 04]],FPL_Fixtures_Extract[#Headers],0)),3))</f>
        <v>MUN(H) 2-1</v>
      </c>
      <c r="F416" t="str">
        <f ca="1">IF(RIGHT(FPL_Combined[[#Headers],[Gameweek 05]],2)&lt;$B$622,INDEX(FPL_Results_Extract[Gameweek 05],MATCH($A416,FPL_Results_Extract[[Player]:[Player]],0)),INDEX(Team_Key[[Abbreviation]:[Abbreviation]],MATCH(LEFT(INDEX(FPL_Fixtures_Extract[],MATCH($A416,FPL_Fixtures_Extract[[Player]:[Player]],0),MATCH(FPL_Combined[[#Headers],[Gameweek 05]],FPL_Fixtures_Extract[#Headers],0)),LEN(INDEX(FPL_Fixtures_Extract[],MATCH($A416,FPL_Fixtures_Extract[[Player]:[Player]],0),MATCH(FPL_Combined[[#Headers],[Gameweek 05]],FPL_Fixtures_Extract[#Headers],0)))-4),Team_Key[[Full Name]:[Full Name]],0))&amp;RIGHT(INDEX(FPL_Fixtures_Extract[],MATCH($A416,FPL_Fixtures_Extract[[Player]:[Player]],0),MATCH(FPL_Combined[[#Headers],[Gameweek 05]],FPL_Fixtures_Extract[#Headers],0)),3))</f>
        <v>WAT(A) 0-1</v>
      </c>
      <c r="G416" t="str">
        <f ca="1">IF(RIGHT(FPL_Combined[[#Headers],[Gameweek 06]],2)&lt;$B$622,INDEX(FPL_Results_Extract[Gameweek 06],MATCH($A416,FPL_Results_Extract[[Player]:[Player]],0)),INDEX(Team_Key[[Abbreviation]:[Abbreviation]],MATCH(LEFT(INDEX(FPL_Fixtures_Extract[],MATCH($A416,FPL_Fixtures_Extract[[Player]:[Player]],0),MATCH(FPL_Combined[[#Headers],[Gameweek 06]],FPL_Fixtures_Extract[#Headers],0)),LEN(INDEX(FPL_Fixtures_Extract[],MATCH($A416,FPL_Fixtures_Extract[[Player]:[Player]],0),MATCH(FPL_Combined[[#Headers],[Gameweek 06]],FPL_Fixtures_Extract[#Headers],0)))-4),Team_Key[[Full Name]:[Full Name]],0))&amp;RIGHT(INDEX(FPL_Fixtures_Extract[],MATCH($A416,FPL_Fixtures_Extract[[Player]:[Player]],0),MATCH(FPL_Combined[[#Headers],[Gameweek 06]],FPL_Fixtures_Extract[#Headers],0)),3))</f>
        <v>EVE(H) 0-0</v>
      </c>
      <c r="H416" t="str">
        <f ca="1">IF(RIGHT(FPL_Combined[[#Headers],[Gameweek 07]],2)&lt;$B$622,INDEX(FPL_Results_Extract[Gameweek 07],MATCH($A416,FPL_Results_Extract[[Player]:[Player]],0)),INDEX(Team_Key[[Abbreviation]:[Abbreviation]],MATCH(LEFT(INDEX(FPL_Fixtures_Extract[],MATCH($A416,FPL_Fixtures_Extract[[Player]:[Player]],0),MATCH(FPL_Combined[[#Headers],[Gameweek 07]],FPL_Fixtures_Extract[#Headers],0)),LEN(INDEX(FPL_Fixtures_Extract[],MATCH($A416,FPL_Fixtures_Extract[[Player]:[Player]],0),MATCH(FPL_Combined[[#Headers],[Gameweek 07]],FPL_Fixtures_Extract[#Headers],0)))-4),Team_Key[[Full Name]:[Full Name]],0))&amp;RIGHT(INDEX(FPL_Fixtures_Extract[],MATCH($A416,FPL_Fixtures_Extract[[Player]:[Player]],0),MATCH(FPL_Combined[[#Headers],[Gameweek 07]],FPL_Fixtures_Extract[#Headers],0)),3))</f>
        <v>SOU(A) 1-3</v>
      </c>
      <c r="I416" t="str">
        <f ca="1">IF(RIGHT(FPL_Combined[[#Headers],[Gameweek 08]],2)&lt;$B$622,INDEX(FPL_Results_Extract[Gameweek 08],MATCH($A416,FPL_Results_Extract[[Player]:[Player]],0)),INDEX(Team_Key[[Abbreviation]:[Abbreviation]],MATCH(LEFT(INDEX(FPL_Fixtures_Extract[],MATCH($A416,FPL_Fixtures_Extract[[Player]:[Player]],0),MATCH(FPL_Combined[[#Headers],[Gameweek 08]],FPL_Fixtures_Extract[#Headers],0)),LEN(INDEX(FPL_Fixtures_Extract[],MATCH($A416,FPL_Fixtures_Extract[[Player]:[Player]],0),MATCH(FPL_Combined[[#Headers],[Gameweek 08]],FPL_Fixtures_Extract[#Headers],0)))-4),Team_Key[[Full Name]:[Full Name]],0))&amp;RIGHT(INDEX(FPL_Fixtures_Extract[],MATCH($A416,FPL_Fixtures_Extract[[Player]:[Player]],0),MATCH(FPL_Combined[[#Headers],[Gameweek 08]],FPL_Fixtures_Extract[#Headers],0)),3))</f>
        <v>TOT(H) 2-2</v>
      </c>
      <c r="J416" t="str">
        <f ca="1">IF(RIGHT(FPL_Combined[[#Headers],[Gameweek 09]],2)&lt;$B$622,INDEX(FPL_Results_Extract[Gameweek 09],MATCH($A416,FPL_Results_Extract[[Player]:[Player]],0)),INDEX(Team_Key[[Abbreviation]:[Abbreviation]],MATCH(LEFT(INDEX(FPL_Fixtures_Extract[],MATCH($A416,FPL_Fixtures_Extract[[Player]:[Player]],0),MATCH(FPL_Combined[[#Headers],[Gameweek 09]],FPL_Fixtures_Extract[#Headers],0)),LEN(INDEX(FPL_Fixtures_Extract[],MATCH($A416,FPL_Fixtures_Extract[[Player]:[Player]],0),MATCH(FPL_Combined[[#Headers],[Gameweek 09]],FPL_Fixtures_Extract[#Headers],0)))-4),Team_Key[[Full Name]:[Full Name]],0))&amp;RIGHT(INDEX(FPL_Fixtures_Extract[],MATCH($A416,FPL_Fixtures_Extract[[Player]:[Player]],0),MATCH(FPL_Combined[[#Headers],[Gameweek 09]],FPL_Fixtures_Extract[#Headers],0)),3))</f>
        <v>STK(H) 0-1</v>
      </c>
      <c r="K416" t="str">
        <f ca="1">IF(RIGHT(FPL_Combined[[#Headers],[Gameweek 10]],2)&lt;$B$622,INDEX(FPL_Results_Extract[Gameweek 10],MATCH($A416,FPL_Results_Extract[[Player]:[Player]],0)),INDEX(Team_Key[[Abbreviation]:[Abbreviation]],MATCH(LEFT(INDEX(FPL_Fixtures_Extract[],MATCH($A416,FPL_Fixtures_Extract[[Player]:[Player]],0),MATCH(FPL_Combined[[#Headers],[Gameweek 10]],FPL_Fixtures_Extract[#Headers],0)),LEN(INDEX(FPL_Fixtures_Extract[],MATCH($A416,FPL_Fixtures_Extract[[Player]:[Player]],0),MATCH(FPL_Combined[[#Headers],[Gameweek 10]],FPL_Fixtures_Extract[#Headers],0)))-4),Team_Key[[Full Name]:[Full Name]],0))&amp;RIGHT(INDEX(FPL_Fixtures_Extract[],MATCH($A416,FPL_Fixtures_Extract[[Player]:[Player]],0),MATCH(FPL_Combined[[#Headers],[Gameweek 10]],FPL_Fixtures_Extract[#Headers],0)),3))</f>
        <v>AVL(A) 2-1</v>
      </c>
      <c r="L416" t="str">
        <f ca="1">IF(RIGHT(FPL_Combined[[#Headers],[Gameweek 11]],2)&lt;$B$622,INDEX(FPL_Results_Extract[Gameweek 11],MATCH($A416,FPL_Results_Extract[[Player]:[Player]],0)),INDEX(Team_Key[[Abbreviation]:[Abbreviation]],MATCH(LEFT(INDEX(FPL_Fixtures_Extract[],MATCH($A416,FPL_Fixtures_Extract[[Player]:[Player]],0),MATCH(FPL_Combined[[#Headers],[Gameweek 11]],FPL_Fixtures_Extract[#Headers],0)),LEN(INDEX(FPL_Fixtures_Extract[],MATCH($A416,FPL_Fixtures_Extract[[Player]:[Player]],0),MATCH(FPL_Combined[[#Headers],[Gameweek 11]],FPL_Fixtures_Extract[#Headers],0)))-4),Team_Key[[Full Name]:[Full Name]],0))&amp;RIGHT(INDEX(FPL_Fixtures_Extract[],MATCH($A416,FPL_Fixtures_Extract[[Player]:[Player]],0),MATCH(FPL_Combined[[#Headers],[Gameweek 11]],FPL_Fixtures_Extract[#Headers],0)),3))</f>
        <v>ARS(H) 0-3</v>
      </c>
      <c r="M416" t="str">
        <f ca="1">IF(RIGHT(FPL_Combined[[#Headers],[Gameweek 12]],2)&lt;$B$622,INDEX(FPL_Results_Extract[Gameweek 12],MATCH($A416,FPL_Results_Extract[[Player]:[Player]],0)),INDEX(Team_Key[[Abbreviation]:[Abbreviation]],MATCH(LEFT(INDEX(FPL_Fixtures_Extract[],MATCH($A416,FPL_Fixtures_Extract[[Player]:[Player]],0),MATCH(FPL_Combined[[#Headers],[Gameweek 12]],FPL_Fixtures_Extract[#Headers],0)),LEN(INDEX(FPL_Fixtures_Extract[],MATCH($A416,FPL_Fixtures_Extract[[Player]:[Player]],0),MATCH(FPL_Combined[[#Headers],[Gameweek 12]],FPL_Fixtures_Extract[#Headers],0)))-4),Team_Key[[Full Name]:[Full Name]],0))&amp;RIGHT(INDEX(FPL_Fixtures_Extract[],MATCH($A416,FPL_Fixtures_Extract[[Player]:[Player]],0),MATCH(FPL_Combined[[#Headers],[Gameweek 12]],FPL_Fixtures_Extract[#Headers],0)),3))</f>
        <v>NOR(A) 0-1</v>
      </c>
      <c r="N416" t="str">
        <f ca="1">IF(RIGHT(FPL_Combined[[#Headers],[Gameweek 13]],2)&lt;$B$622,INDEX(FPL_Results_Extract[Gameweek 13],MATCH($A416,FPL_Results_Extract[[Player]:[Player]],0)),INDEX(Team_Key[[Abbreviation]:[Abbreviation]],MATCH(LEFT(INDEX(FPL_Fixtures_Extract[],MATCH($A416,FPL_Fixtures_Extract[[Player]:[Player]],0),MATCH(FPL_Combined[[#Headers],[Gameweek 13]],FPL_Fixtures_Extract[#Headers],0)),LEN(INDEX(FPL_Fixtures_Extract[],MATCH($A416,FPL_Fixtures_Extract[[Player]:[Player]],0),MATCH(FPL_Combined[[#Headers],[Gameweek 13]],FPL_Fixtures_Extract[#Headers],0)))-4),Team_Key[[Full Name]:[Full Name]],0))&amp;RIGHT(INDEX(FPL_Fixtures_Extract[],MATCH($A416,FPL_Fixtures_Extract[[Player]:[Player]],0),MATCH(FPL_Combined[[#Headers],[Gameweek 13]],FPL_Fixtures_Extract[#Headers],0)),3))</f>
        <v>BOU(H) 2-2</v>
      </c>
      <c r="O416" t="str">
        <f ca="1">IF(RIGHT(FPL_Combined[[#Headers],[Gameweek 14]],2)&lt;$B$622,INDEX(FPL_Results_Extract[Gameweek 14],MATCH($A416,FPL_Results_Extract[[Player]:[Player]],0)),INDEX(Team_Key[[Abbreviation]:[Abbreviation]],MATCH(LEFT(INDEX(FPL_Fixtures_Extract[],MATCH($A416,FPL_Fixtures_Extract[[Player]:[Player]],0),MATCH(FPL_Combined[[#Headers],[Gameweek 14]],FPL_Fixtures_Extract[#Headers],0)),LEN(INDEX(FPL_Fixtures_Extract[],MATCH($A416,FPL_Fixtures_Extract[[Player]:[Player]],0),MATCH(FPL_Combined[[#Headers],[Gameweek 14]],FPL_Fixtures_Extract[#Headers],0)))-4),Team_Key[[Full Name]:[Full Name]],0))&amp;RIGHT(INDEX(FPL_Fixtures_Extract[],MATCH($A416,FPL_Fixtures_Extract[[Player]:[Player]],0),MATCH(FPL_Combined[[#Headers],[Gameweek 14]],FPL_Fixtures_Extract[#Headers],0)),3))</f>
        <v>LIV(A) 0-1</v>
      </c>
      <c r="P416" t="str">
        <f ca="1">IF(RIGHT(FPL_Combined[[#Headers],[Gameweek 15]],2)&lt;$B$622,INDEX(FPL_Results_Extract[Gameweek 15],MATCH($A416,FPL_Results_Extract[[Player]:[Player]],0)),INDEX(Team_Key[[Abbreviation]:[Abbreviation]],MATCH(LEFT(INDEX(FPL_Fixtures_Extract[],MATCH($A416,FPL_Fixtures_Extract[[Player]:[Player]],0),MATCH(FPL_Combined[[#Headers],[Gameweek 15]],FPL_Fixtures_Extract[#Headers],0)),LEN(INDEX(FPL_Fixtures_Extract[],MATCH($A416,FPL_Fixtures_Extract[[Player]:[Player]],0),MATCH(FPL_Combined[[#Headers],[Gameweek 15]],FPL_Fixtures_Extract[#Headers],0)))-4),Team_Key[[Full Name]:[Full Name]],0))&amp;RIGHT(INDEX(FPL_Fixtures_Extract[],MATCH($A416,FPL_Fixtures_Extract[[Player]:[Player]],0),MATCH(FPL_Combined[[#Headers],[Gameweek 15]],FPL_Fixtures_Extract[#Headers],0)),3))</f>
        <v>LEI(H) 0-3</v>
      </c>
      <c r="Q416" t="str">
        <f ca="1">IF(RIGHT(FPL_Combined[[#Headers],[Gameweek 16]],2)&lt;$B$622,INDEX(FPL_Results_Extract[Gameweek 16],MATCH($A416,FPL_Results_Extract[[Player]:[Player]],0)),INDEX(Team_Key[[Abbreviation]:[Abbreviation]],MATCH(LEFT(INDEX(FPL_Fixtures_Extract[],MATCH($A416,FPL_Fixtures_Extract[[Player]:[Player]],0),MATCH(FPL_Combined[[#Headers],[Gameweek 16]],FPL_Fixtures_Extract[#Headers],0)),LEN(INDEX(FPL_Fixtures_Extract[],MATCH($A416,FPL_Fixtures_Extract[[Player]:[Player]],0),MATCH(FPL_Combined[[#Headers],[Gameweek 16]],FPL_Fixtures_Extract[#Headers],0)))-4),Team_Key[[Full Name]:[Full Name]],0))&amp;RIGHT(INDEX(FPL_Fixtures_Extract[],MATCH($A416,FPL_Fixtures_Extract[[Player]:[Player]],0),MATCH(FPL_Combined[[#Headers],[Gameweek 16]],FPL_Fixtures_Extract[#Headers],0)),3))</f>
        <v>MCI(A) 1-2</v>
      </c>
      <c r="R416" t="str">
        <f ca="1">IF(RIGHT(FPL_Combined[[#Headers],[Gameweek 17]],2)&lt;$B$622,INDEX(FPL_Results_Extract[Gameweek 17],MATCH($A416,FPL_Results_Extract[[Player]:[Player]],0)),INDEX(Team_Key[[Abbreviation]:[Abbreviation]],MATCH(LEFT(INDEX(FPL_Fixtures_Extract[],MATCH($A416,FPL_Fixtures_Extract[[Player]:[Player]],0),MATCH(FPL_Combined[[#Headers],[Gameweek 17]],FPL_Fixtures_Extract[#Headers],0)),LEN(INDEX(FPL_Fixtures_Extract[],MATCH($A416,FPL_Fixtures_Extract[[Player]:[Player]],0),MATCH(FPL_Combined[[#Headers],[Gameweek 17]],FPL_Fixtures_Extract[#Headers],0)))-4),Team_Key[[Full Name]:[Full Name]],0))&amp;RIGHT(INDEX(FPL_Fixtures_Extract[],MATCH($A416,FPL_Fixtures_Extract[[Player]:[Player]],0),MATCH(FPL_Combined[[#Headers],[Gameweek 17]],FPL_Fixtures_Extract[#Headers],0)),3))</f>
        <v>WHU(H) 0-0</v>
      </c>
      <c r="S416" t="str">
        <f ca="1">IF(RIGHT(FPL_Combined[[#Headers],[Gameweek 18]],2)&lt;$B$622,INDEX(FPL_Results_Extract[Gameweek 18],MATCH($A416,FPL_Results_Extract[[Player]:[Player]],0)),INDEX(Team_Key[[Abbreviation]:[Abbreviation]],MATCH(LEFT(INDEX(FPL_Fixtures_Extract[],MATCH($A416,FPL_Fixtures_Extract[[Player]:[Player]],0),MATCH(FPL_Combined[[#Headers],[Gameweek 18]],FPL_Fixtures_Extract[#Headers],0)),LEN(INDEX(FPL_Fixtures_Extract[],MATCH($A416,FPL_Fixtures_Extract[[Player]:[Player]],0),MATCH(FPL_Combined[[#Headers],[Gameweek 18]],FPL_Fixtures_Extract[#Headers],0)))-4),Team_Key[[Full Name]:[Full Name]],0))&amp;RIGHT(INDEX(FPL_Fixtures_Extract[],MATCH($A416,FPL_Fixtures_Extract[[Player]:[Player]],0),MATCH(FPL_Combined[[#Headers],[Gameweek 18]],FPL_Fixtures_Extract[#Headers],0)),3))</f>
        <v>WBA(H) 1-0</v>
      </c>
      <c r="T416" t="str">
        <f ca="1">IF(RIGHT(FPL_Combined[[#Headers],[Gameweek 19]],2)&lt;$B$622,INDEX(FPL_Results_Extract[Gameweek 19],MATCH($A416,FPL_Results_Extract[[Player]:[Player]],0)),INDEX(Team_Key[[Abbreviation]:[Abbreviation]],MATCH(LEFT(INDEX(FPL_Fixtures_Extract[],MATCH($A416,FPL_Fixtures_Extract[[Player]:[Player]],0),MATCH(FPL_Combined[[#Headers],[Gameweek 19]],FPL_Fixtures_Extract[#Headers],0)),LEN(INDEX(FPL_Fixtures_Extract[],MATCH($A416,FPL_Fixtures_Extract[[Player]:[Player]],0),MATCH(FPL_Combined[[#Headers],[Gameweek 19]],FPL_Fixtures_Extract[#Headers],0)))-4),Team_Key[[Full Name]:[Full Name]],0))&amp;RIGHT(INDEX(FPL_Fixtures_Extract[],MATCH($A416,FPL_Fixtures_Extract[[Player]:[Player]],0),MATCH(FPL_Combined[[#Headers],[Gameweek 19]],FPL_Fixtures_Extract[#Headers],0)),3))</f>
        <v>CRY(A) 0-0</v>
      </c>
      <c r="U416" t="str">
        <f ca="1">IF(RIGHT(FPL_Combined[[#Headers],[Gameweek 20]],2)&lt;$B$622,INDEX(FPL_Results_Extract[Gameweek 20],MATCH($A416,FPL_Results_Extract[[Player]:[Player]],0)),INDEX(Team_Key[[Abbreviation]:[Abbreviation]],MATCH(LEFT(INDEX(FPL_Fixtures_Extract[],MATCH($A416,FPL_Fixtures_Extract[[Player]:[Player]],0),MATCH(FPL_Combined[[#Headers],[Gameweek 20]],FPL_Fixtures_Extract[#Headers],0)),LEN(INDEX(FPL_Fixtures_Extract[],MATCH($A416,FPL_Fixtures_Extract[[Player]:[Player]],0),MATCH(FPL_Combined[[#Headers],[Gameweek 20]],FPL_Fixtures_Extract[#Headers],0)))-4),Team_Key[[Full Name]:[Full Name]],0))&amp;RIGHT(INDEX(FPL_Fixtures_Extract[],MATCH($A416,FPL_Fixtures_Extract[[Player]:[Player]],0),MATCH(FPL_Combined[[#Headers],[Gameweek 20]],FPL_Fixtures_Extract[#Headers],0)),3))</f>
        <v>MUN(A) 1-2</v>
      </c>
      <c r="V416" t="str">
        <f ca="1">IF(RIGHT(FPL_Combined[[#Headers],[Gameweek 21]],2)&lt;$B$622,INDEX(FPL_Results_Extract[Gameweek 21],MATCH($A416,FPL_Results_Extract[[Player]:[Player]],0)),INDEX(Team_Key[[Abbreviation]:[Abbreviation]],MATCH(LEFT(INDEX(FPL_Fixtures_Extract[],MATCH($A416,FPL_Fixtures_Extract[[Player]:[Player]],0),MATCH(FPL_Combined[[#Headers],[Gameweek 21]],FPL_Fixtures_Extract[#Headers],0)),LEN(INDEX(FPL_Fixtures_Extract[],MATCH($A416,FPL_Fixtures_Extract[[Player]:[Player]],0),MATCH(FPL_Combined[[#Headers],[Gameweek 21]],FPL_Fixtures_Extract[#Headers],0)))-4),Team_Key[[Full Name]:[Full Name]],0))&amp;RIGHT(INDEX(FPL_Fixtures_Extract[],MATCH($A416,FPL_Fixtures_Extract[[Player]:[Player]],0),MATCH(FPL_Combined[[#Headers],[Gameweek 21]],FPL_Fixtures_Extract[#Headers],0)),3))</f>
        <v>SUN(H) 2-4</v>
      </c>
      <c r="W416" t="str">
        <f ca="1">IF(RIGHT(FPL_Combined[[#Headers],[Gameweek 22]],2)&lt;$B$622,INDEX(FPL_Results_Extract[Gameweek 22],MATCH($A416,FPL_Results_Extract[[Player]:[Player]],0)),INDEX(Team_Key[[Abbreviation]:[Abbreviation]],MATCH(LEFT(INDEX(FPL_Fixtures_Extract[],MATCH($A416,FPL_Fixtures_Extract[[Player]:[Player]],0),MATCH(FPL_Combined[[#Headers],[Gameweek 22]],FPL_Fixtures_Extract[#Headers],0)),LEN(INDEX(FPL_Fixtures_Extract[],MATCH($A416,FPL_Fixtures_Extract[[Player]:[Player]],0),MATCH(FPL_Combined[[#Headers],[Gameweek 22]],FPL_Fixtures_Extract[#Headers],0)))-4),Team_Key[[Full Name]:[Full Name]],0))&amp;RIGHT(INDEX(FPL_Fixtures_Extract[],MATCH($A416,FPL_Fixtures_Extract[[Player]:[Player]],0),MATCH(FPL_Combined[[#Headers],[Gameweek 22]],FPL_Fixtures_Extract[#Headers],0)),3))</f>
        <v>WAT(H) 1-0</v>
      </c>
      <c r="X416" t="str">
        <f ca="1">IF(RIGHT(FPL_Combined[[#Headers],[Gameweek 23]],2)&lt;$B$622,INDEX(FPL_Results_Extract[Gameweek 23],MATCH($A416,FPL_Results_Extract[[Player]:[Player]],0)),INDEX(Team_Key[[Abbreviation]:[Abbreviation]],MATCH(LEFT(INDEX(FPL_Fixtures_Extract[],MATCH($A416,FPL_Fixtures_Extract[[Player]:[Player]],0),MATCH(FPL_Combined[[#Headers],[Gameweek 23]],FPL_Fixtures_Extract[#Headers],0)),LEN(INDEX(FPL_Fixtures_Extract[],MATCH($A416,FPL_Fixtures_Extract[[Player]:[Player]],0),MATCH(FPL_Combined[[#Headers],[Gameweek 23]],FPL_Fixtures_Extract[#Headers],0)))-4),Team_Key[[Full Name]:[Full Name]],0))&amp;RIGHT(INDEX(FPL_Fixtures_Extract[],MATCH($A416,FPL_Fixtures_Extract[[Player]:[Player]],0),MATCH(FPL_Combined[[#Headers],[Gameweek 23]],FPL_Fixtures_Extract[#Headers],0)),3))</f>
        <v>EVE(A) 2-1</v>
      </c>
      <c r="Y416" t="str">
        <f ca="1">IF(RIGHT(FPL_Combined[[#Headers],[Gameweek 24]],2)&lt;$B$622,INDEX(FPL_Results_Extract[Team],MATCH($A416,FPL_Results_Extract[[Player]:[Player]],0)),INDEX(Team_Key[[Abbreviation]:[Abbreviation]],MATCH(LEFT(INDEX(FPL_Fixtures_Extract[],MATCH($A416,FPL_Fixtures_Extract[[Player]:[Player]],0),MATCH(FPL_Combined[[#Headers],[Gameweek 24]],FPL_Fixtures_Extract[#Headers],0)),LEN(INDEX(FPL_Fixtures_Extract[],MATCH($A416,FPL_Fixtures_Extract[[Player]:[Player]],0),MATCH(FPL_Combined[[#Headers],[Gameweek 24]],FPL_Fixtures_Extract[#Headers],0)))-4),Team_Key[[Full Name]:[Full Name]],0))&amp;RIGHT(INDEX(FPL_Fixtures_Extract[],MATCH($A416,FPL_Fixtures_Extract[[Player]:[Player]],0),MATCH(FPL_Combined[[#Headers],[Gameweek 24]],FPL_Fixtures_Extract[#Headers],0)),3))</f>
        <v>SWA</v>
      </c>
      <c r="Z416" t="str">
        <f ca="1">IF(RIGHT(FPL_Combined[[#Headers],[Gameweek 25]],2)&lt;$B$622,INDEX(FPL_Results_Extract[Player],MATCH($A416,FPL_Results_Extract[[Player]:[Player]],0)),INDEX(Team_Key[[Abbreviation]:[Abbreviation]],MATCH(LEFT(INDEX(FPL_Fixtures_Extract[],MATCH($A416,FPL_Fixtures_Extract[[Player]:[Player]],0),MATCH(FPL_Combined[[#Headers],[Gameweek 25]],FPL_Fixtures_Extract[#Headers],0)),LEN(INDEX(FPL_Fixtures_Extract[],MATCH($A416,FPL_Fixtures_Extract[[Player]:[Player]],0),MATCH(FPL_Combined[[#Headers],[Gameweek 25]],FPL_Fixtures_Extract[#Headers],0)))-4),Team_Key[[Full Name]:[Full Name]],0))&amp;RIGHT(INDEX(FPL_Fixtures_Extract[],MATCH($A416,FPL_Fixtures_Extract[[Player]:[Player]],0),MATCH(FPL_Combined[[#Headers],[Gameweek 25]],FPL_Fixtures_Extract[#Headers],0)),3))</f>
        <v>Nordfeldt</v>
      </c>
      <c r="AA416" t="str">
        <f ca="1">IF(RIGHT(FPL_Combined[[#Headers],[Gameweek 26]],2)&lt;$B$622,INDEX(FPL_Results_Extract[Gameweek 01],MATCH($A416,FPL_Results_Extract[[Player]:[Player]],0)),INDEX(Team_Key[[Abbreviation]:[Abbreviation]],MATCH(LEFT(INDEX(FPL_Fixtures_Extract[],MATCH($A416,FPL_Fixtures_Extract[[Player]:[Player]],0),MATCH(FPL_Combined[[#Headers],[Gameweek 26]],FPL_Fixtures_Extract[#Headers],0)),LEN(INDEX(FPL_Fixtures_Extract[],MATCH($A416,FPL_Fixtures_Extract[[Player]:[Player]],0),MATCH(FPL_Combined[[#Headers],[Gameweek 26]],FPL_Fixtures_Extract[#Headers],0)))-4),Team_Key[[Full Name]:[Full Name]],0))&amp;RIGHT(INDEX(FPL_Fixtures_Extract[],MATCH($A416,FPL_Fixtures_Extract[[Player]:[Player]],0),MATCH(FPL_Combined[[#Headers],[Gameweek 26]],FPL_Fixtures_Extract[#Headers],0)),3))</f>
        <v>CHE(A) 2-2</v>
      </c>
      <c r="AB416" t="str">
        <f ca="1">IF(RIGHT(FPL_Combined[[#Headers],[Gameweek 27]],2)&lt;$B$622,INDEX(FPL_Results_Extract[Gameweek 02],MATCH($A416,FPL_Results_Extract[[Player]:[Player]],0)),INDEX(Team_Key[[Abbreviation]:[Abbreviation]],MATCH(LEFT(INDEX(FPL_Fixtures_Extract[],MATCH($A416,FPL_Fixtures_Extract[[Player]:[Player]],0),MATCH(FPL_Combined[[#Headers],[Gameweek 27]],FPL_Fixtures_Extract[#Headers],0)),LEN(INDEX(FPL_Fixtures_Extract[],MATCH($A416,FPL_Fixtures_Extract[[Player]:[Player]],0),MATCH(FPL_Combined[[#Headers],[Gameweek 27]],FPL_Fixtures_Extract[#Headers],0)))-4),Team_Key[[Full Name]:[Full Name]],0))&amp;RIGHT(INDEX(FPL_Fixtures_Extract[],MATCH($A416,FPL_Fixtures_Extract[[Player]:[Player]],0),MATCH(FPL_Combined[[#Headers],[Gameweek 27]],FPL_Fixtures_Extract[#Headers],0)),3))</f>
        <v>NEW(H) 2-0</v>
      </c>
      <c r="AC416" t="str">
        <f ca="1">IF(RIGHT(FPL_Combined[[#Headers],[Gameweek 28]],2)&lt;$B$622,INDEX(FPL_Results_Extract[Gameweek 03],MATCH($A416,FPL_Results_Extract[[Player]:[Player]],0)),INDEX(Team_Key[[Abbreviation]:[Abbreviation]],MATCH(LEFT(INDEX(FPL_Fixtures_Extract[],MATCH($A416,FPL_Fixtures_Extract[[Player]:[Player]],0),MATCH(FPL_Combined[[#Headers],[Gameweek 28]],FPL_Fixtures_Extract[#Headers],0)),LEN(INDEX(FPL_Fixtures_Extract[],MATCH($A416,FPL_Fixtures_Extract[[Player]:[Player]],0),MATCH(FPL_Combined[[#Headers],[Gameweek 28]],FPL_Fixtures_Extract[#Headers],0)))-4),Team_Key[[Full Name]:[Full Name]],0))&amp;RIGHT(INDEX(FPL_Fixtures_Extract[],MATCH($A416,FPL_Fixtures_Extract[[Player]:[Player]],0),MATCH(FPL_Combined[[#Headers],[Gameweek 28]],FPL_Fixtures_Extract[#Headers],0)),3))</f>
        <v>SUN(A) 1-1</v>
      </c>
      <c r="AD416" t="str">
        <f ca="1">IF(RIGHT(FPL_Combined[[#Headers],[Gameweek 29]],2)&lt;$B$622,INDEX(FPL_Results_Extract[Gameweek 04],MATCH($A416,FPL_Results_Extract[[Player]:[Player]],0)),INDEX(Team_Key[[Abbreviation]:[Abbreviation]],MATCH(LEFT(INDEX(FPL_Fixtures_Extract[],MATCH($A416,FPL_Fixtures_Extract[[Player]:[Player]],0),MATCH(FPL_Combined[[#Headers],[Gameweek 29]],FPL_Fixtures_Extract[#Headers],0)),LEN(INDEX(FPL_Fixtures_Extract[],MATCH($A416,FPL_Fixtures_Extract[[Player]:[Player]],0),MATCH(FPL_Combined[[#Headers],[Gameweek 29]],FPL_Fixtures_Extract[#Headers],0)))-4),Team_Key[[Full Name]:[Full Name]],0))&amp;RIGHT(INDEX(FPL_Fixtures_Extract[],MATCH($A416,FPL_Fixtures_Extract[[Player]:[Player]],0),MATCH(FPL_Combined[[#Headers],[Gameweek 29]],FPL_Fixtures_Extract[#Headers],0)),3))</f>
        <v>NOR(H)</v>
      </c>
      <c r="AE416" t="str">
        <f ca="1">IF(RIGHT(FPL_Combined[[#Headers],[Gameweek 30]],2)&lt;$B$622,INDEX(FPL_Results_Extract[Gameweek 05],MATCH($A416,FPL_Results_Extract[[Player]:[Player]],0)),INDEX(Team_Key[[Abbreviation]:[Abbreviation]],MATCH(LEFT(INDEX(FPL_Fixtures_Extract[],MATCH($A416,FPL_Fixtures_Extract[[Player]:[Player]],0),MATCH(FPL_Combined[[#Headers],[Gameweek 30]],FPL_Fixtures_Extract[#Headers],0)),LEN(INDEX(FPL_Fixtures_Extract[],MATCH($A416,FPL_Fixtures_Extract[[Player]:[Player]],0),MATCH(FPL_Combined[[#Headers],[Gameweek 30]],FPL_Fixtures_Extract[#Headers],0)))-4),Team_Key[[Full Name]:[Full Name]],0))&amp;RIGHT(INDEX(FPL_Fixtures_Extract[],MATCH($A416,FPL_Fixtures_Extract[[Player]:[Player]],0),MATCH(FPL_Combined[[#Headers],[Gameweek 30]],FPL_Fixtures_Extract[#Headers],0)),3))</f>
        <v>BOU(A)</v>
      </c>
      <c r="AF416" t="str">
        <f ca="1">IF(RIGHT(FPL_Combined[[#Headers],[Gameweek 31]],2)&lt;$B$622,INDEX(FPL_Results_Extract[Gameweek 06],MATCH($A416,FPL_Results_Extract[[Player]:[Player]],0)),INDEX(Team_Key[[Abbreviation]:[Abbreviation]],MATCH(LEFT(INDEX(FPL_Fixtures_Extract[],MATCH($A416,FPL_Fixtures_Extract[[Player]:[Player]],0),MATCH(FPL_Combined[[#Headers],[Gameweek 31]],FPL_Fixtures_Extract[#Headers],0)),LEN(INDEX(FPL_Fixtures_Extract[],MATCH($A416,FPL_Fixtures_Extract[[Player]:[Player]],0),MATCH(FPL_Combined[[#Headers],[Gameweek 31]],FPL_Fixtures_Extract[#Headers],0)))-4),Team_Key[[Full Name]:[Full Name]],0))&amp;RIGHT(INDEX(FPL_Fixtures_Extract[],MATCH($A416,FPL_Fixtures_Extract[[Player]:[Player]],0),MATCH(FPL_Combined[[#Headers],[Gameweek 31]],FPL_Fixtures_Extract[#Headers],0)),3))</f>
        <v>AVL(H)</v>
      </c>
      <c r="AG416" t="str">
        <f ca="1">IF(RIGHT(FPL_Combined[[#Headers],[Gameweek 32]],2)&lt;$B$622,INDEX(FPL_Results_Extract[Gameweek 07],MATCH($A416,FPL_Results_Extract[[Player]:[Player]],0)),INDEX(Team_Key[[Abbreviation]:[Abbreviation]],MATCH(LEFT(INDEX(FPL_Fixtures_Extract[],MATCH($A416,FPL_Fixtures_Extract[[Player]:[Player]],0),MATCH(FPL_Combined[[#Headers],[Gameweek 32]],FPL_Fixtures_Extract[#Headers],0)),LEN(INDEX(FPL_Fixtures_Extract[],MATCH($A416,FPL_Fixtures_Extract[[Player]:[Player]],0),MATCH(FPL_Combined[[#Headers],[Gameweek 32]],FPL_Fixtures_Extract[#Headers],0)))-4),Team_Key[[Full Name]:[Full Name]],0))&amp;RIGHT(INDEX(FPL_Fixtures_Extract[],MATCH($A416,FPL_Fixtures_Extract[[Player]:[Player]],0),MATCH(FPL_Combined[[#Headers],[Gameweek 32]],FPL_Fixtures_Extract[#Headers],0)),3))</f>
        <v>STK(A)</v>
      </c>
      <c r="AH416" t="str">
        <f ca="1">IF(RIGHT(FPL_Combined[[#Headers],[Gameweek 33]],2)&lt;$B$622,INDEX(FPL_Results_Extract[Gameweek 08],MATCH($A416,FPL_Results_Extract[[Player]:[Player]],0)),INDEX(Team_Key[[Abbreviation]:[Abbreviation]],MATCH(LEFT(INDEX(FPL_Fixtures_Extract[],MATCH($A416,FPL_Fixtures_Extract[[Player]:[Player]],0),MATCH(FPL_Combined[[#Headers],[Gameweek 33]],FPL_Fixtures_Extract[#Headers],0)),LEN(INDEX(FPL_Fixtures_Extract[],MATCH($A416,FPL_Fixtures_Extract[[Player]:[Player]],0),MATCH(FPL_Combined[[#Headers],[Gameweek 33]],FPL_Fixtures_Extract[#Headers],0)))-4),Team_Key[[Full Name]:[Full Name]],0))&amp;RIGHT(INDEX(FPL_Fixtures_Extract[],MATCH($A416,FPL_Fixtures_Extract[[Player]:[Player]],0),MATCH(FPL_Combined[[#Headers],[Gameweek 33]],FPL_Fixtures_Extract[#Headers],0)),3))</f>
        <v>CHE(H)</v>
      </c>
      <c r="AI416" t="str">
        <f ca="1">IF(RIGHT(FPL_Combined[[#Headers],[Gameweek 34]],2)&lt;$B$622,INDEX(FPL_Results_Extract[Gameweek 09],MATCH($A416,FPL_Results_Extract[[Player]:[Player]],0)),INDEX(Team_Key[[Abbreviation]:[Abbreviation]],MATCH(LEFT(INDEX(FPL_Fixtures_Extract[],MATCH($A416,FPL_Fixtures_Extract[[Player]:[Player]],0),MATCH(FPL_Combined[[#Headers],[Gameweek 34]],FPL_Fixtures_Extract[#Headers],0)),LEN(INDEX(FPL_Fixtures_Extract[],MATCH($A416,FPL_Fixtures_Extract[[Player]:[Player]],0),MATCH(FPL_Combined[[#Headers],[Gameweek 34]],FPL_Fixtures_Extract[#Headers],0)))-4),Team_Key[[Full Name]:[Full Name]],0))&amp;RIGHT(INDEX(FPL_Fixtures_Extract[],MATCH($A416,FPL_Fixtures_Extract[[Player]:[Player]],0),MATCH(FPL_Combined[[#Headers],[Gameweek 34]],FPL_Fixtures_Extract[#Headers],0)),3))</f>
        <v>NEW(A)</v>
      </c>
      <c r="AJ416" t="str">
        <f ca="1">IF(RIGHT(FPL_Combined[[#Headers],[Gameweek 35]],2)&lt;$B$622,INDEX(FPL_Results_Extract[Gameweek 10],MATCH($A416,FPL_Results_Extract[[Player]:[Player]],0)),INDEX(Team_Key[[Abbreviation]:[Abbreviation]],MATCH(LEFT(INDEX(FPL_Fixtures_Extract[],MATCH($A416,FPL_Fixtures_Extract[[Player]:[Player]],0),MATCH(FPL_Combined[[#Headers],[Gameweek 35]],FPL_Fixtures_Extract[#Headers],0)),LEN(INDEX(FPL_Fixtures_Extract[],MATCH($A416,FPL_Fixtures_Extract[[Player]:[Player]],0),MATCH(FPL_Combined[[#Headers],[Gameweek 35]],FPL_Fixtures_Extract[#Headers],0)))-4),Team_Key[[Full Name]:[Full Name]],0))&amp;RIGHT(INDEX(FPL_Fixtures_Extract[],MATCH($A416,FPL_Fixtures_Extract[[Player]:[Player]],0),MATCH(FPL_Combined[[#Headers],[Gameweek 35]],FPL_Fixtures_Extract[#Headers],0)),3))</f>
        <v>LEI(A)</v>
      </c>
      <c r="AK416" t="str">
        <f ca="1">IF(RIGHT(FPL_Combined[[#Headers],[Gameweek 36]],2)&lt;$B$622,INDEX(FPL_Results_Extract[Gameweek 11],MATCH($A416,FPL_Results_Extract[[Player]:[Player]],0)),INDEX(Team_Key[[Abbreviation]:[Abbreviation]],MATCH(LEFT(INDEX(FPL_Fixtures_Extract[],MATCH($A416,FPL_Fixtures_Extract[[Player]:[Player]],0),MATCH(FPL_Combined[[#Headers],[Gameweek 36]],FPL_Fixtures_Extract[#Headers],0)),LEN(INDEX(FPL_Fixtures_Extract[],MATCH($A416,FPL_Fixtures_Extract[[Player]:[Player]],0),MATCH(FPL_Combined[[#Headers],[Gameweek 36]],FPL_Fixtures_Extract[#Headers],0)))-4),Team_Key[[Full Name]:[Full Name]],0))&amp;RIGHT(INDEX(FPL_Fixtures_Extract[],MATCH($A416,FPL_Fixtures_Extract[[Player]:[Player]],0),MATCH(FPL_Combined[[#Headers],[Gameweek 36]],FPL_Fixtures_Extract[#Headers],0)),3))</f>
        <v>LIV(H)</v>
      </c>
      <c r="AL416" t="str">
        <f ca="1">IF(RIGHT(FPL_Combined[[#Headers],[Gameweek 37]],2)&lt;$B$622,INDEX(FPL_Results_Extract[Gameweek 12],MATCH($A416,FPL_Results_Extract[[Player]:[Player]],0)),INDEX(Team_Key[[Abbreviation]:[Abbreviation]],MATCH(LEFT(INDEX(FPL_Fixtures_Extract[],MATCH($A416,FPL_Fixtures_Extract[[Player]:[Player]],0),MATCH(FPL_Combined[[#Headers],[Gameweek 37]],FPL_Fixtures_Extract[#Headers],0)),LEN(INDEX(FPL_Fixtures_Extract[],MATCH($A416,FPL_Fixtures_Extract[[Player]:[Player]],0),MATCH(FPL_Combined[[#Headers],[Gameweek 37]],FPL_Fixtures_Extract[#Headers],0)))-4),Team_Key[[Full Name]:[Full Name]],0))&amp;RIGHT(INDEX(FPL_Fixtures_Extract[],MATCH($A416,FPL_Fixtures_Extract[[Player]:[Player]],0),MATCH(FPL_Combined[[#Headers],[Gameweek 37]],FPL_Fixtures_Extract[#Headers],0)),3))</f>
        <v>WHU(A)</v>
      </c>
      <c r="AM416" t="str">
        <f ca="1">IF(RIGHT(FPL_Combined[[#Headers],[Gameweek 38]],2)&lt;$B$622,INDEX(FPL_Results_Extract[Gameweek 13],MATCH($A416,FPL_Results_Extract[[Player]:[Player]],0)),INDEX(Team_Key[[Abbreviation]:[Abbreviation]],MATCH(LEFT(INDEX(FPL_Fixtures_Extract[],MATCH($A416,FPL_Fixtures_Extract[[Player]:[Player]],0),MATCH(FPL_Combined[[#Headers],[Gameweek 38]],FPL_Fixtures_Extract[#Headers],0)),LEN(INDEX(FPL_Fixtures_Extract[],MATCH($A416,FPL_Fixtures_Extract[[Player]:[Player]],0),MATCH(FPL_Combined[[#Headers],[Gameweek 38]],FPL_Fixtures_Extract[#Headers],0)))-4),Team_Key[[Full Name]:[Full Name]],0))&amp;RIGHT(INDEX(FPL_Fixtures_Extract[],MATCH($A416,FPL_Fixtures_Extract[[Player]:[Player]],0),MATCH(FPL_Combined[[#Headers],[Gameweek 38]],FPL_Fixtures_Extract[#Headers],0)),3))</f>
        <v>MCI(H)</v>
      </c>
    </row>
    <row r="417" spans="1:39" x14ac:dyDescent="0.45">
      <c r="A417" t="s">
        <v>566</v>
      </c>
      <c r="B417" t="str">
        <f ca="1">IF(RIGHT(FPL_Combined[[#Headers],[Gameweek 01]],2)&lt;$B$622,INDEX(FPL_Results_Extract[Gameweek 01],MATCH($A417,FPL_Results_Extract[[Player]:[Player]],0)),INDEX(Team_Key[[Abbreviation]:[Abbreviation]],MATCH(LEFT(INDEX(FPL_Fixtures_Extract[],MATCH($A417,FPL_Fixtures_Extract[[Player]:[Player]],0),MATCH(FPL_Combined[[#Headers],[Gameweek 01]],FPL_Fixtures_Extract[#Headers],0)),LEN(INDEX(FPL_Fixtures_Extract[],MATCH($A417,FPL_Fixtures_Extract[[Player]:[Player]],0),MATCH(FPL_Combined[[#Headers],[Gameweek 01]],FPL_Fixtures_Extract[#Headers],0)))-4),Team_Key[[Full Name]:[Full Name]],0))&amp;RIGHT(INDEX(FPL_Fixtures_Extract[],MATCH($A417,FPL_Fixtures_Extract[[Player]:[Player]],0),MATCH(FPL_Combined[[#Headers],[Gameweek 01]],FPL_Fixtures_Extract[#Headers],0)),3))</f>
        <v>SUN(H) 4-2</v>
      </c>
      <c r="C417" t="str">
        <f ca="1">IF(RIGHT(FPL_Combined[[#Headers],[Gameweek 02]],2)&lt;$B$622,INDEX(FPL_Results_Extract[Gameweek 02],MATCH($A417,FPL_Results_Extract[[Player]:[Player]],0)),INDEX(Team_Key[[Abbreviation]:[Abbreviation]],MATCH(LEFT(INDEX(FPL_Fixtures_Extract[],MATCH($A417,FPL_Fixtures_Extract[[Player]:[Player]],0),MATCH(FPL_Combined[[#Headers],[Gameweek 02]],FPL_Fixtures_Extract[#Headers],0)),LEN(INDEX(FPL_Fixtures_Extract[],MATCH($A417,FPL_Fixtures_Extract[[Player]:[Player]],0),MATCH(FPL_Combined[[#Headers],[Gameweek 02]],FPL_Fixtures_Extract[#Headers],0)))-4),Team_Key[[Full Name]:[Full Name]],0))&amp;RIGHT(INDEX(FPL_Fixtures_Extract[],MATCH($A417,FPL_Fixtures_Extract[[Player]:[Player]],0),MATCH(FPL_Combined[[#Headers],[Gameweek 02]],FPL_Fixtures_Extract[#Headers],0)),3))</f>
        <v>WHU(A) 2-1</v>
      </c>
      <c r="D417" t="str">
        <f ca="1">IF(RIGHT(FPL_Combined[[#Headers],[Gameweek 03]],2)&lt;$B$622,INDEX(FPL_Results_Extract[Gameweek 03],MATCH($A417,FPL_Results_Extract[[Player]:[Player]],0)),INDEX(Team_Key[[Abbreviation]:[Abbreviation]],MATCH(LEFT(INDEX(FPL_Fixtures_Extract[],MATCH($A417,FPL_Fixtures_Extract[[Player]:[Player]],0),MATCH(FPL_Combined[[#Headers],[Gameweek 03]],FPL_Fixtures_Extract[#Headers],0)),LEN(INDEX(FPL_Fixtures_Extract[],MATCH($A417,FPL_Fixtures_Extract[[Player]:[Player]],0),MATCH(FPL_Combined[[#Headers],[Gameweek 03]],FPL_Fixtures_Extract[#Headers],0)))-4),Team_Key[[Full Name]:[Full Name]],0))&amp;RIGHT(INDEX(FPL_Fixtures_Extract[],MATCH($A417,FPL_Fixtures_Extract[[Player]:[Player]],0),MATCH(FPL_Combined[[#Headers],[Gameweek 03]],FPL_Fixtures_Extract[#Headers],0)),3))</f>
        <v>TOT(H) 1-1</v>
      </c>
      <c r="E417" t="str">
        <f ca="1">IF(RIGHT(FPL_Combined[[#Headers],[Gameweek 04]],2)&lt;$B$622,INDEX(FPL_Results_Extract[Gameweek 04],MATCH($A417,FPL_Results_Extract[[Player]:[Player]],0)),INDEX(Team_Key[[Abbreviation]:[Abbreviation]],MATCH(LEFT(INDEX(FPL_Fixtures_Extract[],MATCH($A417,FPL_Fixtures_Extract[[Player]:[Player]],0),MATCH(FPL_Combined[[#Headers],[Gameweek 04]],FPL_Fixtures_Extract[#Headers],0)),LEN(INDEX(FPL_Fixtures_Extract[],MATCH($A417,FPL_Fixtures_Extract[[Player]:[Player]],0),MATCH(FPL_Combined[[#Headers],[Gameweek 04]],FPL_Fixtures_Extract[#Headers],0)))-4),Team_Key[[Full Name]:[Full Name]],0))&amp;RIGHT(INDEX(FPL_Fixtures_Extract[],MATCH($A417,FPL_Fixtures_Extract[[Player]:[Player]],0),MATCH(FPL_Combined[[#Headers],[Gameweek 04]],FPL_Fixtures_Extract[#Headers],0)),3))</f>
        <v>BOU(A) 1-1</v>
      </c>
      <c r="F417" t="str">
        <f ca="1">IF(RIGHT(FPL_Combined[[#Headers],[Gameweek 05]],2)&lt;$B$622,INDEX(FPL_Results_Extract[Gameweek 05],MATCH($A417,FPL_Results_Extract[[Player]:[Player]],0)),INDEX(Team_Key[[Abbreviation]:[Abbreviation]],MATCH(LEFT(INDEX(FPL_Fixtures_Extract[],MATCH($A417,FPL_Fixtures_Extract[[Player]:[Player]],0),MATCH(FPL_Combined[[#Headers],[Gameweek 05]],FPL_Fixtures_Extract[#Headers],0)),LEN(INDEX(FPL_Fixtures_Extract[],MATCH($A417,FPL_Fixtures_Extract[[Player]:[Player]],0),MATCH(FPL_Combined[[#Headers],[Gameweek 05]],FPL_Fixtures_Extract[#Headers],0)))-4),Team_Key[[Full Name]:[Full Name]],0))&amp;RIGHT(INDEX(FPL_Fixtures_Extract[],MATCH($A417,FPL_Fixtures_Extract[[Player]:[Player]],0),MATCH(FPL_Combined[[#Headers],[Gameweek 05]],FPL_Fixtures_Extract[#Headers],0)),3))</f>
        <v>AVL(H) 3-2</v>
      </c>
      <c r="G417" t="str">
        <f ca="1">IF(RIGHT(FPL_Combined[[#Headers],[Gameweek 06]],2)&lt;$B$622,INDEX(FPL_Results_Extract[Gameweek 06],MATCH($A417,FPL_Results_Extract[[Player]:[Player]],0)),INDEX(Team_Key[[Abbreviation]:[Abbreviation]],MATCH(LEFT(INDEX(FPL_Fixtures_Extract[],MATCH($A417,FPL_Fixtures_Extract[[Player]:[Player]],0),MATCH(FPL_Combined[[#Headers],[Gameweek 06]],FPL_Fixtures_Extract[#Headers],0)),LEN(INDEX(FPL_Fixtures_Extract[],MATCH($A417,FPL_Fixtures_Extract[[Player]:[Player]],0),MATCH(FPL_Combined[[#Headers],[Gameweek 06]],FPL_Fixtures_Extract[#Headers],0)))-4),Team_Key[[Full Name]:[Full Name]],0))&amp;RIGHT(INDEX(FPL_Fixtures_Extract[],MATCH($A417,FPL_Fixtures_Extract[[Player]:[Player]],0),MATCH(FPL_Combined[[#Headers],[Gameweek 06]],FPL_Fixtures_Extract[#Headers],0)),3))</f>
        <v>STK(A) 2-2</v>
      </c>
      <c r="H417" t="str">
        <f ca="1">IF(RIGHT(FPL_Combined[[#Headers],[Gameweek 07]],2)&lt;$B$622,INDEX(FPL_Results_Extract[Gameweek 07],MATCH($A417,FPL_Results_Extract[[Player]:[Player]],0)),INDEX(Team_Key[[Abbreviation]:[Abbreviation]],MATCH(LEFT(INDEX(FPL_Fixtures_Extract[],MATCH($A417,FPL_Fixtures_Extract[[Player]:[Player]],0),MATCH(FPL_Combined[[#Headers],[Gameweek 07]],FPL_Fixtures_Extract[#Headers],0)),LEN(INDEX(FPL_Fixtures_Extract[],MATCH($A417,FPL_Fixtures_Extract[[Player]:[Player]],0),MATCH(FPL_Combined[[#Headers],[Gameweek 07]],FPL_Fixtures_Extract[#Headers],0)))-4),Team_Key[[Full Name]:[Full Name]],0))&amp;RIGHT(INDEX(FPL_Fixtures_Extract[],MATCH($A417,FPL_Fixtures_Extract[[Player]:[Player]],0),MATCH(FPL_Combined[[#Headers],[Gameweek 07]],FPL_Fixtures_Extract[#Headers],0)),3))</f>
        <v>ARS(H) 2-5</v>
      </c>
      <c r="I417" t="str">
        <f ca="1">IF(RIGHT(FPL_Combined[[#Headers],[Gameweek 08]],2)&lt;$B$622,INDEX(FPL_Results_Extract[Gameweek 08],MATCH($A417,FPL_Results_Extract[[Player]:[Player]],0)),INDEX(Team_Key[[Abbreviation]:[Abbreviation]],MATCH(LEFT(INDEX(FPL_Fixtures_Extract[],MATCH($A417,FPL_Fixtures_Extract[[Player]:[Player]],0),MATCH(FPL_Combined[[#Headers],[Gameweek 08]],FPL_Fixtures_Extract[#Headers],0)),LEN(INDEX(FPL_Fixtures_Extract[],MATCH($A417,FPL_Fixtures_Extract[[Player]:[Player]],0),MATCH(FPL_Combined[[#Headers],[Gameweek 08]],FPL_Fixtures_Extract[#Headers],0)))-4),Team_Key[[Full Name]:[Full Name]],0))&amp;RIGHT(INDEX(FPL_Fixtures_Extract[],MATCH($A417,FPL_Fixtures_Extract[[Player]:[Player]],0),MATCH(FPL_Combined[[#Headers],[Gameweek 08]],FPL_Fixtures_Extract[#Headers],0)),3))</f>
        <v>NOR(A) 2-1</v>
      </c>
      <c r="J417" t="str">
        <f ca="1">IF(RIGHT(FPL_Combined[[#Headers],[Gameweek 09]],2)&lt;$B$622,INDEX(FPL_Results_Extract[Gameweek 09],MATCH($A417,FPL_Results_Extract[[Player]:[Player]],0)),INDEX(Team_Key[[Abbreviation]:[Abbreviation]],MATCH(LEFT(INDEX(FPL_Fixtures_Extract[],MATCH($A417,FPL_Fixtures_Extract[[Player]:[Player]],0),MATCH(FPL_Combined[[#Headers],[Gameweek 09]],FPL_Fixtures_Extract[#Headers],0)),LEN(INDEX(FPL_Fixtures_Extract[],MATCH($A417,FPL_Fixtures_Extract[[Player]:[Player]],0),MATCH(FPL_Combined[[#Headers],[Gameweek 09]],FPL_Fixtures_Extract[#Headers],0)))-4),Team_Key[[Full Name]:[Full Name]],0))&amp;RIGHT(INDEX(FPL_Fixtures_Extract[],MATCH($A417,FPL_Fixtures_Extract[[Player]:[Player]],0),MATCH(FPL_Combined[[#Headers],[Gameweek 09]],FPL_Fixtures_Extract[#Headers],0)),3))</f>
        <v>SOU(A) 2-2</v>
      </c>
      <c r="K417" t="str">
        <f ca="1">IF(RIGHT(FPL_Combined[[#Headers],[Gameweek 10]],2)&lt;$B$622,INDEX(FPL_Results_Extract[Gameweek 10],MATCH($A417,FPL_Results_Extract[[Player]:[Player]],0)),INDEX(Team_Key[[Abbreviation]:[Abbreviation]],MATCH(LEFT(INDEX(FPL_Fixtures_Extract[],MATCH($A417,FPL_Fixtures_Extract[[Player]:[Player]],0),MATCH(FPL_Combined[[#Headers],[Gameweek 10]],FPL_Fixtures_Extract[#Headers],0)),LEN(INDEX(FPL_Fixtures_Extract[],MATCH($A417,FPL_Fixtures_Extract[[Player]:[Player]],0),MATCH(FPL_Combined[[#Headers],[Gameweek 10]],FPL_Fixtures_Extract[#Headers],0)))-4),Team_Key[[Full Name]:[Full Name]],0))&amp;RIGHT(INDEX(FPL_Fixtures_Extract[],MATCH($A417,FPL_Fixtures_Extract[[Player]:[Player]],0),MATCH(FPL_Combined[[#Headers],[Gameweek 10]],FPL_Fixtures_Extract[#Headers],0)),3))</f>
        <v>CRY(H) 1-0</v>
      </c>
      <c r="L417" t="str">
        <f ca="1">IF(RIGHT(FPL_Combined[[#Headers],[Gameweek 11]],2)&lt;$B$622,INDEX(FPL_Results_Extract[Gameweek 11],MATCH($A417,FPL_Results_Extract[[Player]:[Player]],0)),INDEX(Team_Key[[Abbreviation]:[Abbreviation]],MATCH(LEFT(INDEX(FPL_Fixtures_Extract[],MATCH($A417,FPL_Fixtures_Extract[[Player]:[Player]],0),MATCH(FPL_Combined[[#Headers],[Gameweek 11]],FPL_Fixtures_Extract[#Headers],0)),LEN(INDEX(FPL_Fixtures_Extract[],MATCH($A417,FPL_Fixtures_Extract[[Player]:[Player]],0),MATCH(FPL_Combined[[#Headers],[Gameweek 11]],FPL_Fixtures_Extract[#Headers],0)))-4),Team_Key[[Full Name]:[Full Name]],0))&amp;RIGHT(INDEX(FPL_Fixtures_Extract[],MATCH($A417,FPL_Fixtures_Extract[[Player]:[Player]],0),MATCH(FPL_Combined[[#Headers],[Gameweek 11]],FPL_Fixtures_Extract[#Headers],0)),3))</f>
        <v>WBA(A) 3-2</v>
      </c>
      <c r="M417" t="str">
        <f ca="1">IF(RIGHT(FPL_Combined[[#Headers],[Gameweek 12]],2)&lt;$B$622,INDEX(FPL_Results_Extract[Gameweek 12],MATCH($A417,FPL_Results_Extract[[Player]:[Player]],0)),INDEX(Team_Key[[Abbreviation]:[Abbreviation]],MATCH(LEFT(INDEX(FPL_Fixtures_Extract[],MATCH($A417,FPL_Fixtures_Extract[[Player]:[Player]],0),MATCH(FPL_Combined[[#Headers],[Gameweek 12]],FPL_Fixtures_Extract[#Headers],0)),LEN(INDEX(FPL_Fixtures_Extract[],MATCH($A417,FPL_Fixtures_Extract[[Player]:[Player]],0),MATCH(FPL_Combined[[#Headers],[Gameweek 12]],FPL_Fixtures_Extract[#Headers],0)))-4),Team_Key[[Full Name]:[Full Name]],0))&amp;RIGHT(INDEX(FPL_Fixtures_Extract[],MATCH($A417,FPL_Fixtures_Extract[[Player]:[Player]],0),MATCH(FPL_Combined[[#Headers],[Gameweek 12]],FPL_Fixtures_Extract[#Headers],0)),3))</f>
        <v>WAT(H) 2-1</v>
      </c>
      <c r="N417" t="str">
        <f ca="1">IF(RIGHT(FPL_Combined[[#Headers],[Gameweek 13]],2)&lt;$B$622,INDEX(FPL_Results_Extract[Gameweek 13],MATCH($A417,FPL_Results_Extract[[Player]:[Player]],0)),INDEX(Team_Key[[Abbreviation]:[Abbreviation]],MATCH(LEFT(INDEX(FPL_Fixtures_Extract[],MATCH($A417,FPL_Fixtures_Extract[[Player]:[Player]],0),MATCH(FPL_Combined[[#Headers],[Gameweek 13]],FPL_Fixtures_Extract[#Headers],0)),LEN(INDEX(FPL_Fixtures_Extract[],MATCH($A417,FPL_Fixtures_Extract[[Player]:[Player]],0),MATCH(FPL_Combined[[#Headers],[Gameweek 13]],FPL_Fixtures_Extract[#Headers],0)))-4),Team_Key[[Full Name]:[Full Name]],0))&amp;RIGHT(INDEX(FPL_Fixtures_Extract[],MATCH($A417,FPL_Fixtures_Extract[[Player]:[Player]],0),MATCH(FPL_Combined[[#Headers],[Gameweek 13]],FPL_Fixtures_Extract[#Headers],0)),3))</f>
        <v>NEW(A) 3-0</v>
      </c>
      <c r="O417" t="str">
        <f ca="1">IF(RIGHT(FPL_Combined[[#Headers],[Gameweek 14]],2)&lt;$B$622,INDEX(FPL_Results_Extract[Gameweek 14],MATCH($A417,FPL_Results_Extract[[Player]:[Player]],0)),INDEX(Team_Key[[Abbreviation]:[Abbreviation]],MATCH(LEFT(INDEX(FPL_Fixtures_Extract[],MATCH($A417,FPL_Fixtures_Extract[[Player]:[Player]],0),MATCH(FPL_Combined[[#Headers],[Gameweek 14]],FPL_Fixtures_Extract[#Headers],0)),LEN(INDEX(FPL_Fixtures_Extract[],MATCH($A417,FPL_Fixtures_Extract[[Player]:[Player]],0),MATCH(FPL_Combined[[#Headers],[Gameweek 14]],FPL_Fixtures_Extract[#Headers],0)))-4),Team_Key[[Full Name]:[Full Name]],0))&amp;RIGHT(INDEX(FPL_Fixtures_Extract[],MATCH($A417,FPL_Fixtures_Extract[[Player]:[Player]],0),MATCH(FPL_Combined[[#Headers],[Gameweek 14]],FPL_Fixtures_Extract[#Headers],0)),3))</f>
        <v>MUN(H) 1-1</v>
      </c>
      <c r="P417" t="str">
        <f ca="1">IF(RIGHT(FPL_Combined[[#Headers],[Gameweek 15]],2)&lt;$B$622,INDEX(FPL_Results_Extract[Gameweek 15],MATCH($A417,FPL_Results_Extract[[Player]:[Player]],0)),INDEX(Team_Key[[Abbreviation]:[Abbreviation]],MATCH(LEFT(INDEX(FPL_Fixtures_Extract[],MATCH($A417,FPL_Fixtures_Extract[[Player]:[Player]],0),MATCH(FPL_Combined[[#Headers],[Gameweek 15]],FPL_Fixtures_Extract[#Headers],0)),LEN(INDEX(FPL_Fixtures_Extract[],MATCH($A417,FPL_Fixtures_Extract[[Player]:[Player]],0),MATCH(FPL_Combined[[#Headers],[Gameweek 15]],FPL_Fixtures_Extract[#Headers],0)))-4),Team_Key[[Full Name]:[Full Name]],0))&amp;RIGHT(INDEX(FPL_Fixtures_Extract[],MATCH($A417,FPL_Fixtures_Extract[[Player]:[Player]],0),MATCH(FPL_Combined[[#Headers],[Gameweek 15]],FPL_Fixtures_Extract[#Headers],0)),3))</f>
        <v>SWA(A) 3-0</v>
      </c>
      <c r="Q417" t="str">
        <f ca="1">IF(RIGHT(FPL_Combined[[#Headers],[Gameweek 16]],2)&lt;$B$622,INDEX(FPL_Results_Extract[Gameweek 16],MATCH($A417,FPL_Results_Extract[[Player]:[Player]],0)),INDEX(Team_Key[[Abbreviation]:[Abbreviation]],MATCH(LEFT(INDEX(FPL_Fixtures_Extract[],MATCH($A417,FPL_Fixtures_Extract[[Player]:[Player]],0),MATCH(FPL_Combined[[#Headers],[Gameweek 16]],FPL_Fixtures_Extract[#Headers],0)),LEN(INDEX(FPL_Fixtures_Extract[],MATCH($A417,FPL_Fixtures_Extract[[Player]:[Player]],0),MATCH(FPL_Combined[[#Headers],[Gameweek 16]],FPL_Fixtures_Extract[#Headers],0)))-4),Team_Key[[Full Name]:[Full Name]],0))&amp;RIGHT(INDEX(FPL_Fixtures_Extract[],MATCH($A417,FPL_Fixtures_Extract[[Player]:[Player]],0),MATCH(FPL_Combined[[#Headers],[Gameweek 16]],FPL_Fixtures_Extract[#Headers],0)),3))</f>
        <v>CHE(H) 2-1</v>
      </c>
      <c r="R417" t="str">
        <f ca="1">IF(RIGHT(FPL_Combined[[#Headers],[Gameweek 17]],2)&lt;$B$622,INDEX(FPL_Results_Extract[Gameweek 17],MATCH($A417,FPL_Results_Extract[[Player]:[Player]],0)),INDEX(Team_Key[[Abbreviation]:[Abbreviation]],MATCH(LEFT(INDEX(FPL_Fixtures_Extract[],MATCH($A417,FPL_Fixtures_Extract[[Player]:[Player]],0),MATCH(FPL_Combined[[#Headers],[Gameweek 17]],FPL_Fixtures_Extract[#Headers],0)),LEN(INDEX(FPL_Fixtures_Extract[],MATCH($A417,FPL_Fixtures_Extract[[Player]:[Player]],0),MATCH(FPL_Combined[[#Headers],[Gameweek 17]],FPL_Fixtures_Extract[#Headers],0)))-4),Team_Key[[Full Name]:[Full Name]],0))&amp;RIGHT(INDEX(FPL_Fixtures_Extract[],MATCH($A417,FPL_Fixtures_Extract[[Player]:[Player]],0),MATCH(FPL_Combined[[#Headers],[Gameweek 17]],FPL_Fixtures_Extract[#Headers],0)),3))</f>
        <v>EVE(A) 3-2</v>
      </c>
      <c r="S417" t="str">
        <f ca="1">IF(RIGHT(FPL_Combined[[#Headers],[Gameweek 18]],2)&lt;$B$622,INDEX(FPL_Results_Extract[Gameweek 18],MATCH($A417,FPL_Results_Extract[[Player]:[Player]],0)),INDEX(Team_Key[[Abbreviation]:[Abbreviation]],MATCH(LEFT(INDEX(FPL_Fixtures_Extract[],MATCH($A417,FPL_Fixtures_Extract[[Player]:[Player]],0),MATCH(FPL_Combined[[#Headers],[Gameweek 18]],FPL_Fixtures_Extract[#Headers],0)),LEN(INDEX(FPL_Fixtures_Extract[],MATCH($A417,FPL_Fixtures_Extract[[Player]:[Player]],0),MATCH(FPL_Combined[[#Headers],[Gameweek 18]],FPL_Fixtures_Extract[#Headers],0)))-4),Team_Key[[Full Name]:[Full Name]],0))&amp;RIGHT(INDEX(FPL_Fixtures_Extract[],MATCH($A417,FPL_Fixtures_Extract[[Player]:[Player]],0),MATCH(FPL_Combined[[#Headers],[Gameweek 18]],FPL_Fixtures_Extract[#Headers],0)),3))</f>
        <v>LIV(A) 0-1</v>
      </c>
      <c r="T417" t="str">
        <f ca="1">IF(RIGHT(FPL_Combined[[#Headers],[Gameweek 19]],2)&lt;$B$622,INDEX(FPL_Results_Extract[Gameweek 19],MATCH($A417,FPL_Results_Extract[[Player]:[Player]],0)),INDEX(Team_Key[[Abbreviation]:[Abbreviation]],MATCH(LEFT(INDEX(FPL_Fixtures_Extract[],MATCH($A417,FPL_Fixtures_Extract[[Player]:[Player]],0),MATCH(FPL_Combined[[#Headers],[Gameweek 19]],FPL_Fixtures_Extract[#Headers],0)),LEN(INDEX(FPL_Fixtures_Extract[],MATCH($A417,FPL_Fixtures_Extract[[Player]:[Player]],0),MATCH(FPL_Combined[[#Headers],[Gameweek 19]],FPL_Fixtures_Extract[#Headers],0)))-4),Team_Key[[Full Name]:[Full Name]],0))&amp;RIGHT(INDEX(FPL_Fixtures_Extract[],MATCH($A417,FPL_Fixtures_Extract[[Player]:[Player]],0),MATCH(FPL_Combined[[#Headers],[Gameweek 19]],FPL_Fixtures_Extract[#Headers],0)),3))</f>
        <v>MCI(H) 0-0</v>
      </c>
      <c r="U417" t="str">
        <f ca="1">IF(RIGHT(FPL_Combined[[#Headers],[Gameweek 20]],2)&lt;$B$622,INDEX(FPL_Results_Extract[Gameweek 20],MATCH($A417,FPL_Results_Extract[[Player]:[Player]],0)),INDEX(Team_Key[[Abbreviation]:[Abbreviation]],MATCH(LEFT(INDEX(FPL_Fixtures_Extract[],MATCH($A417,FPL_Fixtures_Extract[[Player]:[Player]],0),MATCH(FPL_Combined[[#Headers],[Gameweek 20]],FPL_Fixtures_Extract[#Headers],0)),LEN(INDEX(FPL_Fixtures_Extract[],MATCH($A417,FPL_Fixtures_Extract[[Player]:[Player]],0),MATCH(FPL_Combined[[#Headers],[Gameweek 20]],FPL_Fixtures_Extract[#Headers],0)))-4),Team_Key[[Full Name]:[Full Name]],0))&amp;RIGHT(INDEX(FPL_Fixtures_Extract[],MATCH($A417,FPL_Fixtures_Extract[[Player]:[Player]],0),MATCH(FPL_Combined[[#Headers],[Gameweek 20]],FPL_Fixtures_Extract[#Headers],0)),3))</f>
        <v>BOU(H) 0-0</v>
      </c>
      <c r="V417" t="str">
        <f ca="1">IF(RIGHT(FPL_Combined[[#Headers],[Gameweek 21]],2)&lt;$B$622,INDEX(FPL_Results_Extract[Gameweek 21],MATCH($A417,FPL_Results_Extract[[Player]:[Player]],0)),INDEX(Team_Key[[Abbreviation]:[Abbreviation]],MATCH(LEFT(INDEX(FPL_Fixtures_Extract[],MATCH($A417,FPL_Fixtures_Extract[[Player]:[Player]],0),MATCH(FPL_Combined[[#Headers],[Gameweek 21]],FPL_Fixtures_Extract[#Headers],0)),LEN(INDEX(FPL_Fixtures_Extract[],MATCH($A417,FPL_Fixtures_Extract[[Player]:[Player]],0),MATCH(FPL_Combined[[#Headers],[Gameweek 21]],FPL_Fixtures_Extract[#Headers],0)))-4),Team_Key[[Full Name]:[Full Name]],0))&amp;RIGHT(INDEX(FPL_Fixtures_Extract[],MATCH($A417,FPL_Fixtures_Extract[[Player]:[Player]],0),MATCH(FPL_Combined[[#Headers],[Gameweek 21]],FPL_Fixtures_Extract[#Headers],0)),3))</f>
        <v>TOT(A) 1-0</v>
      </c>
      <c r="W417" t="str">
        <f ca="1">IF(RIGHT(FPL_Combined[[#Headers],[Gameweek 22]],2)&lt;$B$622,INDEX(FPL_Results_Extract[Gameweek 22],MATCH($A417,FPL_Results_Extract[[Player]:[Player]],0)),INDEX(Team_Key[[Abbreviation]:[Abbreviation]],MATCH(LEFT(INDEX(FPL_Fixtures_Extract[],MATCH($A417,FPL_Fixtures_Extract[[Player]:[Player]],0),MATCH(FPL_Combined[[#Headers],[Gameweek 22]],FPL_Fixtures_Extract[#Headers],0)),LEN(INDEX(FPL_Fixtures_Extract[],MATCH($A417,FPL_Fixtures_Extract[[Player]:[Player]],0),MATCH(FPL_Combined[[#Headers],[Gameweek 22]],FPL_Fixtures_Extract[#Headers],0)))-4),Team_Key[[Full Name]:[Full Name]],0))&amp;RIGHT(INDEX(FPL_Fixtures_Extract[],MATCH($A417,FPL_Fixtures_Extract[[Player]:[Player]],0),MATCH(FPL_Combined[[#Headers],[Gameweek 22]],FPL_Fixtures_Extract[#Headers],0)),3))</f>
        <v>AVL(A) 1-1</v>
      </c>
      <c r="X417" t="str">
        <f ca="1">IF(RIGHT(FPL_Combined[[#Headers],[Gameweek 23]],2)&lt;$B$622,INDEX(FPL_Results_Extract[Gameweek 23],MATCH($A417,FPL_Results_Extract[[Player]:[Player]],0)),INDEX(Team_Key[[Abbreviation]:[Abbreviation]],MATCH(LEFT(INDEX(FPL_Fixtures_Extract[],MATCH($A417,FPL_Fixtures_Extract[[Player]:[Player]],0),MATCH(FPL_Combined[[#Headers],[Gameweek 23]],FPL_Fixtures_Extract[#Headers],0)),LEN(INDEX(FPL_Fixtures_Extract[],MATCH($A417,FPL_Fixtures_Extract[[Player]:[Player]],0),MATCH(FPL_Combined[[#Headers],[Gameweek 23]],FPL_Fixtures_Extract[#Headers],0)))-4),Team_Key[[Full Name]:[Full Name]],0))&amp;RIGHT(INDEX(FPL_Fixtures_Extract[],MATCH($A417,FPL_Fixtures_Extract[[Player]:[Player]],0),MATCH(FPL_Combined[[#Headers],[Gameweek 23]],FPL_Fixtures_Extract[#Headers],0)),3))</f>
        <v>STK(H) 3-0</v>
      </c>
      <c r="Y417" t="str">
        <f ca="1">IF(RIGHT(FPL_Combined[[#Headers],[Gameweek 24]],2)&lt;$B$622,INDEX(FPL_Results_Extract[Team],MATCH($A417,FPL_Results_Extract[[Player]:[Player]],0)),INDEX(Team_Key[[Abbreviation]:[Abbreviation]],MATCH(LEFT(INDEX(FPL_Fixtures_Extract[],MATCH($A417,FPL_Fixtures_Extract[[Player]:[Player]],0),MATCH(FPL_Combined[[#Headers],[Gameweek 24]],FPL_Fixtures_Extract[#Headers],0)),LEN(INDEX(FPL_Fixtures_Extract[],MATCH($A417,FPL_Fixtures_Extract[[Player]:[Player]],0),MATCH(FPL_Combined[[#Headers],[Gameweek 24]],FPL_Fixtures_Extract[#Headers],0)))-4),Team_Key[[Full Name]:[Full Name]],0))&amp;RIGHT(INDEX(FPL_Fixtures_Extract[],MATCH($A417,FPL_Fixtures_Extract[[Player]:[Player]],0),MATCH(FPL_Combined[[#Headers],[Gameweek 24]],FPL_Fixtures_Extract[#Headers],0)),3))</f>
        <v>LEI</v>
      </c>
      <c r="Z417" t="str">
        <f ca="1">IF(RIGHT(FPL_Combined[[#Headers],[Gameweek 25]],2)&lt;$B$622,INDEX(FPL_Results_Extract[Player],MATCH($A417,FPL_Results_Extract[[Player]:[Player]],0)),INDEX(Team_Key[[Abbreviation]:[Abbreviation]],MATCH(LEFT(INDEX(FPL_Fixtures_Extract[],MATCH($A417,FPL_Fixtures_Extract[[Player]:[Player]],0),MATCH(FPL_Combined[[#Headers],[Gameweek 25]],FPL_Fixtures_Extract[#Headers],0)),LEN(INDEX(FPL_Fixtures_Extract[],MATCH($A417,FPL_Fixtures_Extract[[Player]:[Player]],0),MATCH(FPL_Combined[[#Headers],[Gameweek 25]],FPL_Fixtures_Extract[#Headers],0)))-4),Team_Key[[Full Name]:[Full Name]],0))&amp;RIGHT(INDEX(FPL_Fixtures_Extract[],MATCH($A417,FPL_Fixtures_Extract[[Player]:[Player]],0),MATCH(FPL_Combined[[#Headers],[Gameweek 25]],FPL_Fixtures_Extract[#Headers],0)),3))</f>
        <v>Nugent</v>
      </c>
      <c r="AA417" t="str">
        <f ca="1">IF(RIGHT(FPL_Combined[[#Headers],[Gameweek 26]],2)&lt;$B$622,INDEX(FPL_Results_Extract[Gameweek 01],MATCH($A417,FPL_Results_Extract[[Player]:[Player]],0)),INDEX(Team_Key[[Abbreviation]:[Abbreviation]],MATCH(LEFT(INDEX(FPL_Fixtures_Extract[],MATCH($A417,FPL_Fixtures_Extract[[Player]:[Player]],0),MATCH(FPL_Combined[[#Headers],[Gameweek 26]],FPL_Fixtures_Extract[#Headers],0)),LEN(INDEX(FPL_Fixtures_Extract[],MATCH($A417,FPL_Fixtures_Extract[[Player]:[Player]],0),MATCH(FPL_Combined[[#Headers],[Gameweek 26]],FPL_Fixtures_Extract[#Headers],0)))-4),Team_Key[[Full Name]:[Full Name]],0))&amp;RIGHT(INDEX(FPL_Fixtures_Extract[],MATCH($A417,FPL_Fixtures_Extract[[Player]:[Player]],0),MATCH(FPL_Combined[[#Headers],[Gameweek 26]],FPL_Fixtures_Extract[#Headers],0)),3))</f>
        <v>SUN(H) 4-2</v>
      </c>
      <c r="AB417" t="str">
        <f ca="1">IF(RIGHT(FPL_Combined[[#Headers],[Gameweek 27]],2)&lt;$B$622,INDEX(FPL_Results_Extract[Gameweek 02],MATCH($A417,FPL_Results_Extract[[Player]:[Player]],0)),INDEX(Team_Key[[Abbreviation]:[Abbreviation]],MATCH(LEFT(INDEX(FPL_Fixtures_Extract[],MATCH($A417,FPL_Fixtures_Extract[[Player]:[Player]],0),MATCH(FPL_Combined[[#Headers],[Gameweek 27]],FPL_Fixtures_Extract[#Headers],0)),LEN(INDEX(FPL_Fixtures_Extract[],MATCH($A417,FPL_Fixtures_Extract[[Player]:[Player]],0),MATCH(FPL_Combined[[#Headers],[Gameweek 27]],FPL_Fixtures_Extract[#Headers],0)))-4),Team_Key[[Full Name]:[Full Name]],0))&amp;RIGHT(INDEX(FPL_Fixtures_Extract[],MATCH($A417,FPL_Fixtures_Extract[[Player]:[Player]],0),MATCH(FPL_Combined[[#Headers],[Gameweek 27]],FPL_Fixtures_Extract[#Headers],0)),3))</f>
        <v>WHU(A) 2-1</v>
      </c>
      <c r="AC417" t="str">
        <f ca="1">IF(RIGHT(FPL_Combined[[#Headers],[Gameweek 28]],2)&lt;$B$622,INDEX(FPL_Results_Extract[Gameweek 03],MATCH($A417,FPL_Results_Extract[[Player]:[Player]],0)),INDEX(Team_Key[[Abbreviation]:[Abbreviation]],MATCH(LEFT(INDEX(FPL_Fixtures_Extract[],MATCH($A417,FPL_Fixtures_Extract[[Player]:[Player]],0),MATCH(FPL_Combined[[#Headers],[Gameweek 28]],FPL_Fixtures_Extract[#Headers],0)),LEN(INDEX(FPL_Fixtures_Extract[],MATCH($A417,FPL_Fixtures_Extract[[Player]:[Player]],0),MATCH(FPL_Combined[[#Headers],[Gameweek 28]],FPL_Fixtures_Extract[#Headers],0)))-4),Team_Key[[Full Name]:[Full Name]],0))&amp;RIGHT(INDEX(FPL_Fixtures_Extract[],MATCH($A417,FPL_Fixtures_Extract[[Player]:[Player]],0),MATCH(FPL_Combined[[#Headers],[Gameweek 28]],FPL_Fixtures_Extract[#Headers],0)),3))</f>
        <v>TOT(H) 1-1</v>
      </c>
      <c r="AD417" t="str">
        <f ca="1">IF(RIGHT(FPL_Combined[[#Headers],[Gameweek 29]],2)&lt;$B$622,INDEX(FPL_Results_Extract[Gameweek 04],MATCH($A417,FPL_Results_Extract[[Player]:[Player]],0)),INDEX(Team_Key[[Abbreviation]:[Abbreviation]],MATCH(LEFT(INDEX(FPL_Fixtures_Extract[],MATCH($A417,FPL_Fixtures_Extract[[Player]:[Player]],0),MATCH(FPL_Combined[[#Headers],[Gameweek 29]],FPL_Fixtures_Extract[#Headers],0)),LEN(INDEX(FPL_Fixtures_Extract[],MATCH($A417,FPL_Fixtures_Extract[[Player]:[Player]],0),MATCH(FPL_Combined[[#Headers],[Gameweek 29]],FPL_Fixtures_Extract[#Headers],0)))-4),Team_Key[[Full Name]:[Full Name]],0))&amp;RIGHT(INDEX(FPL_Fixtures_Extract[],MATCH($A417,FPL_Fixtures_Extract[[Player]:[Player]],0),MATCH(FPL_Combined[[#Headers],[Gameweek 29]],FPL_Fixtures_Extract[#Headers],0)),3))</f>
        <v>WAT(A)</v>
      </c>
      <c r="AE417" t="str">
        <f ca="1">IF(RIGHT(FPL_Combined[[#Headers],[Gameweek 30]],2)&lt;$B$622,INDEX(FPL_Results_Extract[Gameweek 05],MATCH($A417,FPL_Results_Extract[[Player]:[Player]],0)),INDEX(Team_Key[[Abbreviation]:[Abbreviation]],MATCH(LEFT(INDEX(FPL_Fixtures_Extract[],MATCH($A417,FPL_Fixtures_Extract[[Player]:[Player]],0),MATCH(FPL_Combined[[#Headers],[Gameweek 30]],FPL_Fixtures_Extract[#Headers],0)),LEN(INDEX(FPL_Fixtures_Extract[],MATCH($A417,FPL_Fixtures_Extract[[Player]:[Player]],0),MATCH(FPL_Combined[[#Headers],[Gameweek 30]],FPL_Fixtures_Extract[#Headers],0)))-4),Team_Key[[Full Name]:[Full Name]],0))&amp;RIGHT(INDEX(FPL_Fixtures_Extract[],MATCH($A417,FPL_Fixtures_Extract[[Player]:[Player]],0),MATCH(FPL_Combined[[#Headers],[Gameweek 30]],FPL_Fixtures_Extract[#Headers],0)),3))</f>
        <v>NEW(H)</v>
      </c>
      <c r="AF417" t="str">
        <f ca="1">IF(RIGHT(FPL_Combined[[#Headers],[Gameweek 31]],2)&lt;$B$622,INDEX(FPL_Results_Extract[Gameweek 06],MATCH($A417,FPL_Results_Extract[[Player]:[Player]],0)),INDEX(Team_Key[[Abbreviation]:[Abbreviation]],MATCH(LEFT(INDEX(FPL_Fixtures_Extract[],MATCH($A417,FPL_Fixtures_Extract[[Player]:[Player]],0),MATCH(FPL_Combined[[#Headers],[Gameweek 31]],FPL_Fixtures_Extract[#Headers],0)),LEN(INDEX(FPL_Fixtures_Extract[],MATCH($A417,FPL_Fixtures_Extract[[Player]:[Player]],0),MATCH(FPL_Combined[[#Headers],[Gameweek 31]],FPL_Fixtures_Extract[#Headers],0)))-4),Team_Key[[Full Name]:[Full Name]],0))&amp;RIGHT(INDEX(FPL_Fixtures_Extract[],MATCH($A417,FPL_Fixtures_Extract[[Player]:[Player]],0),MATCH(FPL_Combined[[#Headers],[Gameweek 31]],FPL_Fixtures_Extract[#Headers],0)),3))</f>
        <v>CRY(A)</v>
      </c>
      <c r="AG417" t="str">
        <f ca="1">IF(RIGHT(FPL_Combined[[#Headers],[Gameweek 32]],2)&lt;$B$622,INDEX(FPL_Results_Extract[Gameweek 07],MATCH($A417,FPL_Results_Extract[[Player]:[Player]],0)),INDEX(Team_Key[[Abbreviation]:[Abbreviation]],MATCH(LEFT(INDEX(FPL_Fixtures_Extract[],MATCH($A417,FPL_Fixtures_Extract[[Player]:[Player]],0),MATCH(FPL_Combined[[#Headers],[Gameweek 32]],FPL_Fixtures_Extract[#Headers],0)),LEN(INDEX(FPL_Fixtures_Extract[],MATCH($A417,FPL_Fixtures_Extract[[Player]:[Player]],0),MATCH(FPL_Combined[[#Headers],[Gameweek 32]],FPL_Fixtures_Extract[#Headers],0)))-4),Team_Key[[Full Name]:[Full Name]],0))&amp;RIGHT(INDEX(FPL_Fixtures_Extract[],MATCH($A417,FPL_Fixtures_Extract[[Player]:[Player]],0),MATCH(FPL_Combined[[#Headers],[Gameweek 32]],FPL_Fixtures_Extract[#Headers],0)),3))</f>
        <v>SOU(H)</v>
      </c>
      <c r="AH417" t="str">
        <f ca="1">IF(RIGHT(FPL_Combined[[#Headers],[Gameweek 33]],2)&lt;$B$622,INDEX(FPL_Results_Extract[Gameweek 08],MATCH($A417,FPL_Results_Extract[[Player]:[Player]],0)),INDEX(Team_Key[[Abbreviation]:[Abbreviation]],MATCH(LEFT(INDEX(FPL_Fixtures_Extract[],MATCH($A417,FPL_Fixtures_Extract[[Player]:[Player]],0),MATCH(FPL_Combined[[#Headers],[Gameweek 33]],FPL_Fixtures_Extract[#Headers],0)),LEN(INDEX(FPL_Fixtures_Extract[],MATCH($A417,FPL_Fixtures_Extract[[Player]:[Player]],0),MATCH(FPL_Combined[[#Headers],[Gameweek 33]],FPL_Fixtures_Extract[#Headers],0)))-4),Team_Key[[Full Name]:[Full Name]],0))&amp;RIGHT(INDEX(FPL_Fixtures_Extract[],MATCH($A417,FPL_Fixtures_Extract[[Player]:[Player]],0),MATCH(FPL_Combined[[#Headers],[Gameweek 33]],FPL_Fixtures_Extract[#Headers],0)),3))</f>
        <v>SUN(A)</v>
      </c>
      <c r="AI417" t="str">
        <f ca="1">IF(RIGHT(FPL_Combined[[#Headers],[Gameweek 34]],2)&lt;$B$622,INDEX(FPL_Results_Extract[Gameweek 09],MATCH($A417,FPL_Results_Extract[[Player]:[Player]],0)),INDEX(Team_Key[[Abbreviation]:[Abbreviation]],MATCH(LEFT(INDEX(FPL_Fixtures_Extract[],MATCH($A417,FPL_Fixtures_Extract[[Player]:[Player]],0),MATCH(FPL_Combined[[#Headers],[Gameweek 34]],FPL_Fixtures_Extract[#Headers],0)),LEN(INDEX(FPL_Fixtures_Extract[],MATCH($A417,FPL_Fixtures_Extract[[Player]:[Player]],0),MATCH(FPL_Combined[[#Headers],[Gameweek 34]],FPL_Fixtures_Extract[#Headers],0)))-4),Team_Key[[Full Name]:[Full Name]],0))&amp;RIGHT(INDEX(FPL_Fixtures_Extract[],MATCH($A417,FPL_Fixtures_Extract[[Player]:[Player]],0),MATCH(FPL_Combined[[#Headers],[Gameweek 34]],FPL_Fixtures_Extract[#Headers],0)),3))</f>
        <v>WHU(H)</v>
      </c>
      <c r="AJ417" t="str">
        <f ca="1">IF(RIGHT(FPL_Combined[[#Headers],[Gameweek 35]],2)&lt;$B$622,INDEX(FPL_Results_Extract[Gameweek 10],MATCH($A417,FPL_Results_Extract[[Player]:[Player]],0)),INDEX(Team_Key[[Abbreviation]:[Abbreviation]],MATCH(LEFT(INDEX(FPL_Fixtures_Extract[],MATCH($A417,FPL_Fixtures_Extract[[Player]:[Player]],0),MATCH(FPL_Combined[[#Headers],[Gameweek 35]],FPL_Fixtures_Extract[#Headers],0)),LEN(INDEX(FPL_Fixtures_Extract[],MATCH($A417,FPL_Fixtures_Extract[[Player]:[Player]],0),MATCH(FPL_Combined[[#Headers],[Gameweek 35]],FPL_Fixtures_Extract[#Headers],0)))-4),Team_Key[[Full Name]:[Full Name]],0))&amp;RIGHT(INDEX(FPL_Fixtures_Extract[],MATCH($A417,FPL_Fixtures_Extract[[Player]:[Player]],0),MATCH(FPL_Combined[[#Headers],[Gameweek 35]],FPL_Fixtures_Extract[#Headers],0)),3))</f>
        <v>SWA(H)</v>
      </c>
      <c r="AK417" t="str">
        <f ca="1">IF(RIGHT(FPL_Combined[[#Headers],[Gameweek 36]],2)&lt;$B$622,INDEX(FPL_Results_Extract[Gameweek 11],MATCH($A417,FPL_Results_Extract[[Player]:[Player]],0)),INDEX(Team_Key[[Abbreviation]:[Abbreviation]],MATCH(LEFT(INDEX(FPL_Fixtures_Extract[],MATCH($A417,FPL_Fixtures_Extract[[Player]:[Player]],0),MATCH(FPL_Combined[[#Headers],[Gameweek 36]],FPL_Fixtures_Extract[#Headers],0)),LEN(INDEX(FPL_Fixtures_Extract[],MATCH($A417,FPL_Fixtures_Extract[[Player]:[Player]],0),MATCH(FPL_Combined[[#Headers],[Gameweek 36]],FPL_Fixtures_Extract[#Headers],0)))-4),Team_Key[[Full Name]:[Full Name]],0))&amp;RIGHT(INDEX(FPL_Fixtures_Extract[],MATCH($A417,FPL_Fixtures_Extract[[Player]:[Player]],0),MATCH(FPL_Combined[[#Headers],[Gameweek 36]],FPL_Fixtures_Extract[#Headers],0)),3))</f>
        <v>MUN(A)</v>
      </c>
      <c r="AL417" t="str">
        <f ca="1">IF(RIGHT(FPL_Combined[[#Headers],[Gameweek 37]],2)&lt;$B$622,INDEX(FPL_Results_Extract[Gameweek 12],MATCH($A417,FPL_Results_Extract[[Player]:[Player]],0)),INDEX(Team_Key[[Abbreviation]:[Abbreviation]],MATCH(LEFT(INDEX(FPL_Fixtures_Extract[],MATCH($A417,FPL_Fixtures_Extract[[Player]:[Player]],0),MATCH(FPL_Combined[[#Headers],[Gameweek 37]],FPL_Fixtures_Extract[#Headers],0)),LEN(INDEX(FPL_Fixtures_Extract[],MATCH($A417,FPL_Fixtures_Extract[[Player]:[Player]],0),MATCH(FPL_Combined[[#Headers],[Gameweek 37]],FPL_Fixtures_Extract[#Headers],0)))-4),Team_Key[[Full Name]:[Full Name]],0))&amp;RIGHT(INDEX(FPL_Fixtures_Extract[],MATCH($A417,FPL_Fixtures_Extract[[Player]:[Player]],0),MATCH(FPL_Combined[[#Headers],[Gameweek 37]],FPL_Fixtures_Extract[#Headers],0)),3))</f>
        <v>EVE(H)</v>
      </c>
      <c r="AM417" t="str">
        <f ca="1">IF(RIGHT(FPL_Combined[[#Headers],[Gameweek 38]],2)&lt;$B$622,INDEX(FPL_Results_Extract[Gameweek 13],MATCH($A417,FPL_Results_Extract[[Player]:[Player]],0)),INDEX(Team_Key[[Abbreviation]:[Abbreviation]],MATCH(LEFT(INDEX(FPL_Fixtures_Extract[],MATCH($A417,FPL_Fixtures_Extract[[Player]:[Player]],0),MATCH(FPL_Combined[[#Headers],[Gameweek 38]],FPL_Fixtures_Extract[#Headers],0)),LEN(INDEX(FPL_Fixtures_Extract[],MATCH($A417,FPL_Fixtures_Extract[[Player]:[Player]],0),MATCH(FPL_Combined[[#Headers],[Gameweek 38]],FPL_Fixtures_Extract[#Headers],0)))-4),Team_Key[[Full Name]:[Full Name]],0))&amp;RIGHT(INDEX(FPL_Fixtures_Extract[],MATCH($A417,FPL_Fixtures_Extract[[Player]:[Player]],0),MATCH(FPL_Combined[[#Headers],[Gameweek 38]],FPL_Fixtures_Extract[#Headers],0)),3))</f>
        <v>CHE(A)</v>
      </c>
    </row>
    <row r="418" spans="1:39" x14ac:dyDescent="0.45">
      <c r="A418" t="s">
        <v>88</v>
      </c>
      <c r="B418" t="str">
        <f ca="1">IF(RIGHT(FPL_Combined[[#Headers],[Gameweek 01]],2)&lt;$B$622,INDEX(FPL_Results_Extract[Gameweek 01],MATCH($A418,FPL_Results_Extract[[Player]:[Player]],0)),INDEX(Team_Key[[Abbreviation]:[Abbreviation]],MATCH(LEFT(INDEX(FPL_Fixtures_Extract[],MATCH($A418,FPL_Fixtures_Extract[[Player]:[Player]],0),MATCH(FPL_Combined[[#Headers],[Gameweek 01]],FPL_Fixtures_Extract[#Headers],0)),LEN(INDEX(FPL_Fixtures_Extract[],MATCH($A418,FPL_Fixtures_Extract[[Player]:[Player]],0),MATCH(FPL_Combined[[#Headers],[Gameweek 01]],FPL_Fixtures_Extract[#Headers],0)))-4),Team_Key[[Full Name]:[Full Name]],0))&amp;RIGHT(INDEX(FPL_Fixtures_Extract[],MATCH($A418,FPL_Fixtures_Extract[[Player]:[Player]],0),MATCH(FPL_Combined[[#Headers],[Gameweek 01]],FPL_Fixtures_Extract[#Headers],0)),3))</f>
        <v>EVE(A) 2-2</v>
      </c>
      <c r="C418" t="str">
        <f ca="1">IF(RIGHT(FPL_Combined[[#Headers],[Gameweek 02]],2)&lt;$B$622,INDEX(FPL_Results_Extract[Gameweek 02],MATCH($A418,FPL_Results_Extract[[Player]:[Player]],0)),INDEX(Team_Key[[Abbreviation]:[Abbreviation]],MATCH(LEFT(INDEX(FPL_Fixtures_Extract[],MATCH($A418,FPL_Fixtures_Extract[[Player]:[Player]],0),MATCH(FPL_Combined[[#Headers],[Gameweek 02]],FPL_Fixtures_Extract[#Headers],0)),LEN(INDEX(FPL_Fixtures_Extract[],MATCH($A418,FPL_Fixtures_Extract[[Player]:[Player]],0),MATCH(FPL_Combined[[#Headers],[Gameweek 02]],FPL_Fixtures_Extract[#Headers],0)))-4),Team_Key[[Full Name]:[Full Name]],0))&amp;RIGHT(INDEX(FPL_Fixtures_Extract[],MATCH($A418,FPL_Fixtures_Extract[[Player]:[Player]],0),MATCH(FPL_Combined[[#Headers],[Gameweek 02]],FPL_Fixtures_Extract[#Headers],0)),3))</f>
        <v>WBA(H) 0-0</v>
      </c>
      <c r="D418" t="str">
        <f ca="1">IF(RIGHT(FPL_Combined[[#Headers],[Gameweek 03]],2)&lt;$B$622,INDEX(FPL_Results_Extract[Gameweek 03],MATCH($A418,FPL_Results_Extract[[Player]:[Player]],0)),INDEX(Team_Key[[Abbreviation]:[Abbreviation]],MATCH(LEFT(INDEX(FPL_Fixtures_Extract[],MATCH($A418,FPL_Fixtures_Extract[[Player]:[Player]],0),MATCH(FPL_Combined[[#Headers],[Gameweek 03]],FPL_Fixtures_Extract[#Headers],0)),LEN(INDEX(FPL_Fixtures_Extract[],MATCH($A418,FPL_Fixtures_Extract[[Player]:[Player]],0),MATCH(FPL_Combined[[#Headers],[Gameweek 03]],FPL_Fixtures_Extract[#Headers],0)))-4),Team_Key[[Full Name]:[Full Name]],0))&amp;RIGHT(INDEX(FPL_Fixtures_Extract[],MATCH($A418,FPL_Fixtures_Extract[[Player]:[Player]],0),MATCH(FPL_Combined[[#Headers],[Gameweek 03]],FPL_Fixtures_Extract[#Headers],0)),3))</f>
        <v>SOU(H) 0-0</v>
      </c>
      <c r="E418" t="str">
        <f ca="1">IF(RIGHT(FPL_Combined[[#Headers],[Gameweek 04]],2)&lt;$B$622,INDEX(FPL_Results_Extract[Gameweek 04],MATCH($A418,FPL_Results_Extract[[Player]:[Player]],0)),INDEX(Team_Key[[Abbreviation]:[Abbreviation]],MATCH(LEFT(INDEX(FPL_Fixtures_Extract[],MATCH($A418,FPL_Fixtures_Extract[[Player]:[Player]],0),MATCH(FPL_Combined[[#Headers],[Gameweek 04]],FPL_Fixtures_Extract[#Headers],0)),LEN(INDEX(FPL_Fixtures_Extract[],MATCH($A418,FPL_Fixtures_Extract[[Player]:[Player]],0),MATCH(FPL_Combined[[#Headers],[Gameweek 04]],FPL_Fixtures_Extract[#Headers],0)))-4),Team_Key[[Full Name]:[Full Name]],0))&amp;RIGHT(INDEX(FPL_Fixtures_Extract[],MATCH($A418,FPL_Fixtures_Extract[[Player]:[Player]],0),MATCH(FPL_Combined[[#Headers],[Gameweek 04]],FPL_Fixtures_Extract[#Headers],0)),3))</f>
        <v>MCI(A) 0-2</v>
      </c>
      <c r="F418" t="str">
        <f ca="1">IF(RIGHT(FPL_Combined[[#Headers],[Gameweek 05]],2)&lt;$B$622,INDEX(FPL_Results_Extract[Gameweek 05],MATCH($A418,FPL_Results_Extract[[Player]:[Player]],0)),INDEX(Team_Key[[Abbreviation]:[Abbreviation]],MATCH(LEFT(INDEX(FPL_Fixtures_Extract[],MATCH($A418,FPL_Fixtures_Extract[[Player]:[Player]],0),MATCH(FPL_Combined[[#Headers],[Gameweek 05]],FPL_Fixtures_Extract[#Headers],0)),LEN(INDEX(FPL_Fixtures_Extract[],MATCH($A418,FPL_Fixtures_Extract[[Player]:[Player]],0),MATCH(FPL_Combined[[#Headers],[Gameweek 05]],FPL_Fixtures_Extract[#Headers],0)))-4),Team_Key[[Full Name]:[Full Name]],0))&amp;RIGHT(INDEX(FPL_Fixtures_Extract[],MATCH($A418,FPL_Fixtures_Extract[[Player]:[Player]],0),MATCH(FPL_Combined[[#Headers],[Gameweek 05]],FPL_Fixtures_Extract[#Headers],0)),3))</f>
        <v>SWA(H) 1-0</v>
      </c>
      <c r="G418" t="str">
        <f ca="1">IF(RIGHT(FPL_Combined[[#Headers],[Gameweek 06]],2)&lt;$B$622,INDEX(FPL_Results_Extract[Gameweek 06],MATCH($A418,FPL_Results_Extract[[Player]:[Player]],0)),INDEX(Team_Key[[Abbreviation]:[Abbreviation]],MATCH(LEFT(INDEX(FPL_Fixtures_Extract[],MATCH($A418,FPL_Fixtures_Extract[[Player]:[Player]],0),MATCH(FPL_Combined[[#Headers],[Gameweek 06]],FPL_Fixtures_Extract[#Headers],0)),LEN(INDEX(FPL_Fixtures_Extract[],MATCH($A418,FPL_Fixtures_Extract[[Player]:[Player]],0),MATCH(FPL_Combined[[#Headers],[Gameweek 06]],FPL_Fixtures_Extract[#Headers],0)))-4),Team_Key[[Full Name]:[Full Name]],0))&amp;RIGHT(INDEX(FPL_Fixtures_Extract[],MATCH($A418,FPL_Fixtures_Extract[[Player]:[Player]],0),MATCH(FPL_Combined[[#Headers],[Gameweek 06]],FPL_Fixtures_Extract[#Headers],0)),3))</f>
        <v>NEW(A) 2-1</v>
      </c>
      <c r="H418" t="str">
        <f ca="1">IF(RIGHT(FPL_Combined[[#Headers],[Gameweek 07]],2)&lt;$B$622,INDEX(FPL_Results_Extract[Gameweek 07],MATCH($A418,FPL_Results_Extract[[Player]:[Player]],0)),INDEX(Team_Key[[Abbreviation]:[Abbreviation]],MATCH(LEFT(INDEX(FPL_Fixtures_Extract[],MATCH($A418,FPL_Fixtures_Extract[[Player]:[Player]],0),MATCH(FPL_Combined[[#Headers],[Gameweek 07]],FPL_Fixtures_Extract[#Headers],0)),LEN(INDEX(FPL_Fixtures_Extract[],MATCH($A418,FPL_Fixtures_Extract[[Player]:[Player]],0),MATCH(FPL_Combined[[#Headers],[Gameweek 07]],FPL_Fixtures_Extract[#Headers],0)))-4),Team_Key[[Full Name]:[Full Name]],0))&amp;RIGHT(INDEX(FPL_Fixtures_Extract[],MATCH($A418,FPL_Fixtures_Extract[[Player]:[Player]],0),MATCH(FPL_Combined[[#Headers],[Gameweek 07]],FPL_Fixtures_Extract[#Headers],0)),3))</f>
        <v>CRY(H) 0-1</v>
      </c>
      <c r="I418" t="str">
        <f ca="1">IF(RIGHT(FPL_Combined[[#Headers],[Gameweek 08]],2)&lt;$B$622,INDEX(FPL_Results_Extract[Gameweek 08],MATCH($A418,FPL_Results_Extract[[Player]:[Player]],0)),INDEX(Team_Key[[Abbreviation]:[Abbreviation]],MATCH(LEFT(INDEX(FPL_Fixtures_Extract[],MATCH($A418,FPL_Fixtures_Extract[[Player]:[Player]],0),MATCH(FPL_Combined[[#Headers],[Gameweek 08]],FPL_Fixtures_Extract[#Headers],0)),LEN(INDEX(FPL_Fixtures_Extract[],MATCH($A418,FPL_Fixtures_Extract[[Player]:[Player]],0),MATCH(FPL_Combined[[#Headers],[Gameweek 08]],FPL_Fixtures_Extract[#Headers],0)))-4),Team_Key[[Full Name]:[Full Name]],0))&amp;RIGHT(INDEX(FPL_Fixtures_Extract[],MATCH($A418,FPL_Fixtures_Extract[[Player]:[Player]],0),MATCH(FPL_Combined[[#Headers],[Gameweek 08]],FPL_Fixtures_Extract[#Headers],0)),3))</f>
        <v>BOU(A) 1-1</v>
      </c>
      <c r="J418" t="str">
        <f ca="1">IF(RIGHT(FPL_Combined[[#Headers],[Gameweek 09]],2)&lt;$B$622,INDEX(FPL_Results_Extract[Gameweek 09],MATCH($A418,FPL_Results_Extract[[Player]:[Player]],0)),INDEX(Team_Key[[Abbreviation]:[Abbreviation]],MATCH(LEFT(INDEX(FPL_Fixtures_Extract[],MATCH($A418,FPL_Fixtures_Extract[[Player]:[Player]],0),MATCH(FPL_Combined[[#Headers],[Gameweek 09]],FPL_Fixtures_Extract[#Headers],0)),LEN(INDEX(FPL_Fixtures_Extract[],MATCH($A418,FPL_Fixtures_Extract[[Player]:[Player]],0),MATCH(FPL_Combined[[#Headers],[Gameweek 09]],FPL_Fixtures_Extract[#Headers],0)))-4),Team_Key[[Full Name]:[Full Name]],0))&amp;RIGHT(INDEX(FPL_Fixtures_Extract[],MATCH($A418,FPL_Fixtures_Extract[[Player]:[Player]],0),MATCH(FPL_Combined[[#Headers],[Gameweek 09]],FPL_Fixtures_Extract[#Headers],0)),3))</f>
        <v>ARS(H) 0-3</v>
      </c>
      <c r="K418" t="str">
        <f ca="1">IF(RIGHT(FPL_Combined[[#Headers],[Gameweek 10]],2)&lt;$B$622,INDEX(FPL_Results_Extract[Gameweek 10],MATCH($A418,FPL_Results_Extract[[Player]:[Player]],0)),INDEX(Team_Key[[Abbreviation]:[Abbreviation]],MATCH(LEFT(INDEX(FPL_Fixtures_Extract[],MATCH($A418,FPL_Fixtures_Extract[[Player]:[Player]],0),MATCH(FPL_Combined[[#Headers],[Gameweek 10]],FPL_Fixtures_Extract[#Headers],0)),LEN(INDEX(FPL_Fixtures_Extract[],MATCH($A418,FPL_Fixtures_Extract[[Player]:[Player]],0),MATCH(FPL_Combined[[#Headers],[Gameweek 10]],FPL_Fixtures_Extract[#Headers],0)))-4),Team_Key[[Full Name]:[Full Name]],0))&amp;RIGHT(INDEX(FPL_Fixtures_Extract[],MATCH($A418,FPL_Fixtures_Extract[[Player]:[Player]],0),MATCH(FPL_Combined[[#Headers],[Gameweek 10]],FPL_Fixtures_Extract[#Headers],0)),3))</f>
        <v>STK(A) 2-0</v>
      </c>
      <c r="L418" t="str">
        <f ca="1">IF(RIGHT(FPL_Combined[[#Headers],[Gameweek 11]],2)&lt;$B$622,INDEX(FPL_Results_Extract[Gameweek 11],MATCH($A418,FPL_Results_Extract[[Player]:[Player]],0)),INDEX(Team_Key[[Abbreviation]:[Abbreviation]],MATCH(LEFT(INDEX(FPL_Fixtures_Extract[],MATCH($A418,FPL_Fixtures_Extract[[Player]:[Player]],0),MATCH(FPL_Combined[[#Headers],[Gameweek 11]],FPL_Fixtures_Extract[#Headers],0)),LEN(INDEX(FPL_Fixtures_Extract[],MATCH($A418,FPL_Fixtures_Extract[[Player]:[Player]],0),MATCH(FPL_Combined[[#Headers],[Gameweek 11]],FPL_Fixtures_Extract[#Headers],0)))-4),Team_Key[[Full Name]:[Full Name]],0))&amp;RIGHT(INDEX(FPL_Fixtures_Extract[],MATCH($A418,FPL_Fixtures_Extract[[Player]:[Player]],0),MATCH(FPL_Combined[[#Headers],[Gameweek 11]],FPL_Fixtures_Extract[#Headers],0)),3))</f>
        <v>WHU(H) 2-0</v>
      </c>
      <c r="M418" t="str">
        <f ca="1">IF(RIGHT(FPL_Combined[[#Headers],[Gameweek 12]],2)&lt;$B$622,INDEX(FPL_Results_Extract[Gameweek 12],MATCH($A418,FPL_Results_Extract[[Player]:[Player]],0)),INDEX(Team_Key[[Abbreviation]:[Abbreviation]],MATCH(LEFT(INDEX(FPL_Fixtures_Extract[],MATCH($A418,FPL_Fixtures_Extract[[Player]:[Player]],0),MATCH(FPL_Combined[[#Headers],[Gameweek 12]],FPL_Fixtures_Extract[#Headers],0)),LEN(INDEX(FPL_Fixtures_Extract[],MATCH($A418,FPL_Fixtures_Extract[[Player]:[Player]],0),MATCH(FPL_Combined[[#Headers],[Gameweek 12]],FPL_Fixtures_Extract[#Headers],0)))-4),Team_Key[[Full Name]:[Full Name]],0))&amp;RIGHT(INDEX(FPL_Fixtures_Extract[],MATCH($A418,FPL_Fixtures_Extract[[Player]:[Player]],0),MATCH(FPL_Combined[[#Headers],[Gameweek 12]],FPL_Fixtures_Extract[#Headers],0)),3))</f>
        <v>LEI(A) 1-2</v>
      </c>
      <c r="N418" t="str">
        <f ca="1">IF(RIGHT(FPL_Combined[[#Headers],[Gameweek 13]],2)&lt;$B$622,INDEX(FPL_Results_Extract[Gameweek 13],MATCH($A418,FPL_Results_Extract[[Player]:[Player]],0)),INDEX(Team_Key[[Abbreviation]:[Abbreviation]],MATCH(LEFT(INDEX(FPL_Fixtures_Extract[],MATCH($A418,FPL_Fixtures_Extract[[Player]:[Player]],0),MATCH(FPL_Combined[[#Headers],[Gameweek 13]],FPL_Fixtures_Extract[#Headers],0)),LEN(INDEX(FPL_Fixtures_Extract[],MATCH($A418,FPL_Fixtures_Extract[[Player]:[Player]],0),MATCH(FPL_Combined[[#Headers],[Gameweek 13]],FPL_Fixtures_Extract[#Headers],0)))-4),Team_Key[[Full Name]:[Full Name]],0))&amp;RIGHT(INDEX(FPL_Fixtures_Extract[],MATCH($A418,FPL_Fixtures_Extract[[Player]:[Player]],0),MATCH(FPL_Combined[[#Headers],[Gameweek 13]],FPL_Fixtures_Extract[#Headers],0)),3))</f>
        <v>MUN(H) 1-2</v>
      </c>
      <c r="O418" t="str">
        <f ca="1">IF(RIGHT(FPL_Combined[[#Headers],[Gameweek 14]],2)&lt;$B$622,INDEX(FPL_Results_Extract[Gameweek 14],MATCH($A418,FPL_Results_Extract[[Player]:[Player]],0)),INDEX(Team_Key[[Abbreviation]:[Abbreviation]],MATCH(LEFT(INDEX(FPL_Fixtures_Extract[],MATCH($A418,FPL_Fixtures_Extract[[Player]:[Player]],0),MATCH(FPL_Combined[[#Headers],[Gameweek 14]],FPL_Fixtures_Extract[#Headers],0)),LEN(INDEX(FPL_Fixtures_Extract[],MATCH($A418,FPL_Fixtures_Extract[[Player]:[Player]],0),MATCH(FPL_Combined[[#Headers],[Gameweek 14]],FPL_Fixtures_Extract[#Headers],0)))-4),Team_Key[[Full Name]:[Full Name]],0))&amp;RIGHT(INDEX(FPL_Fixtures_Extract[],MATCH($A418,FPL_Fixtures_Extract[[Player]:[Player]],0),MATCH(FPL_Combined[[#Headers],[Gameweek 14]],FPL_Fixtures_Extract[#Headers],0)),3))</f>
        <v>AVL(A) 3-2</v>
      </c>
      <c r="P418" t="str">
        <f ca="1">IF(RIGHT(FPL_Combined[[#Headers],[Gameweek 15]],2)&lt;$B$622,INDEX(FPL_Results_Extract[Gameweek 15],MATCH($A418,FPL_Results_Extract[[Player]:[Player]],0)),INDEX(Team_Key[[Abbreviation]:[Abbreviation]],MATCH(LEFT(INDEX(FPL_Fixtures_Extract[],MATCH($A418,FPL_Fixtures_Extract[[Player]:[Player]],0),MATCH(FPL_Combined[[#Headers],[Gameweek 15]],FPL_Fixtures_Extract[#Headers],0)),LEN(INDEX(FPL_Fixtures_Extract[],MATCH($A418,FPL_Fixtures_Extract[[Player]:[Player]],0),MATCH(FPL_Combined[[#Headers],[Gameweek 15]],FPL_Fixtures_Extract[#Headers],0)))-4),Team_Key[[Full Name]:[Full Name]],0))&amp;RIGHT(INDEX(FPL_Fixtures_Extract[],MATCH($A418,FPL_Fixtures_Extract[[Player]:[Player]],0),MATCH(FPL_Combined[[#Headers],[Gameweek 15]],FPL_Fixtures_Extract[#Headers],0)),3))</f>
        <v>NOR(H) 2-0</v>
      </c>
      <c r="Q418" t="str">
        <f ca="1">IF(RIGHT(FPL_Combined[[#Headers],[Gameweek 16]],2)&lt;$B$622,INDEX(FPL_Results_Extract[Gameweek 16],MATCH($A418,FPL_Results_Extract[[Player]:[Player]],0)),INDEX(Team_Key[[Abbreviation]:[Abbreviation]],MATCH(LEFT(INDEX(FPL_Fixtures_Extract[],MATCH($A418,FPL_Fixtures_Extract[[Player]:[Player]],0),MATCH(FPL_Combined[[#Headers],[Gameweek 16]],FPL_Fixtures_Extract[#Headers],0)),LEN(INDEX(FPL_Fixtures_Extract[],MATCH($A418,FPL_Fixtures_Extract[[Player]:[Player]],0),MATCH(FPL_Combined[[#Headers],[Gameweek 16]],FPL_Fixtures_Extract[#Headers],0)))-4),Team_Key[[Full Name]:[Full Name]],0))&amp;RIGHT(INDEX(FPL_Fixtures_Extract[],MATCH($A418,FPL_Fixtures_Extract[[Player]:[Player]],0),MATCH(FPL_Combined[[#Headers],[Gameweek 16]],FPL_Fixtures_Extract[#Headers],0)),3))</f>
        <v>SUN(A) 1-0</v>
      </c>
      <c r="R418" t="str">
        <f ca="1">IF(RIGHT(FPL_Combined[[#Headers],[Gameweek 17]],2)&lt;$B$622,INDEX(FPL_Results_Extract[Gameweek 17],MATCH($A418,FPL_Results_Extract[[Player]:[Player]],0)),INDEX(Team_Key[[Abbreviation]:[Abbreviation]],MATCH(LEFT(INDEX(FPL_Fixtures_Extract[],MATCH($A418,FPL_Fixtures_Extract[[Player]:[Player]],0),MATCH(FPL_Combined[[#Headers],[Gameweek 17]],FPL_Fixtures_Extract[#Headers],0)),LEN(INDEX(FPL_Fixtures_Extract[],MATCH($A418,FPL_Fixtures_Extract[[Player]:[Player]],0),MATCH(FPL_Combined[[#Headers],[Gameweek 17]],FPL_Fixtures_Extract[#Headers],0)))-4),Team_Key[[Full Name]:[Full Name]],0))&amp;RIGHT(INDEX(FPL_Fixtures_Extract[],MATCH($A418,FPL_Fixtures_Extract[[Player]:[Player]],0),MATCH(FPL_Combined[[#Headers],[Gameweek 17]],FPL_Fixtures_Extract[#Headers],0)),3))</f>
        <v>LIV(H) 3-0</v>
      </c>
      <c r="S418" t="str">
        <f ca="1">IF(RIGHT(FPL_Combined[[#Headers],[Gameweek 18]],2)&lt;$B$622,INDEX(FPL_Results_Extract[Gameweek 18],MATCH($A418,FPL_Results_Extract[[Player]:[Player]],0)),INDEX(Team_Key[[Abbreviation]:[Abbreviation]],MATCH(LEFT(INDEX(FPL_Fixtures_Extract[],MATCH($A418,FPL_Fixtures_Extract[[Player]:[Player]],0),MATCH(FPL_Combined[[#Headers],[Gameweek 18]],FPL_Fixtures_Extract[#Headers],0)),LEN(INDEX(FPL_Fixtures_Extract[],MATCH($A418,FPL_Fixtures_Extract[[Player]:[Player]],0),MATCH(FPL_Combined[[#Headers],[Gameweek 18]],FPL_Fixtures_Extract[#Headers],0)))-4),Team_Key[[Full Name]:[Full Name]],0))&amp;RIGHT(INDEX(FPL_Fixtures_Extract[],MATCH($A418,FPL_Fixtures_Extract[[Player]:[Player]],0),MATCH(FPL_Combined[[#Headers],[Gameweek 18]],FPL_Fixtures_Extract[#Headers],0)),3))</f>
        <v>CHE(A) 2-2</v>
      </c>
      <c r="T418" t="str">
        <f ca="1">IF(RIGHT(FPL_Combined[[#Headers],[Gameweek 19]],2)&lt;$B$622,INDEX(FPL_Results_Extract[Gameweek 19],MATCH($A418,FPL_Results_Extract[[Player]:[Player]],0)),INDEX(Team_Key[[Abbreviation]:[Abbreviation]],MATCH(LEFT(INDEX(FPL_Fixtures_Extract[],MATCH($A418,FPL_Fixtures_Extract[[Player]:[Player]],0),MATCH(FPL_Combined[[#Headers],[Gameweek 19]],FPL_Fixtures_Extract[#Headers],0)),LEN(INDEX(FPL_Fixtures_Extract[],MATCH($A418,FPL_Fixtures_Extract[[Player]:[Player]],0),MATCH(FPL_Combined[[#Headers],[Gameweek 19]],FPL_Fixtures_Extract[#Headers],0)))-4),Team_Key[[Full Name]:[Full Name]],0))&amp;RIGHT(INDEX(FPL_Fixtures_Extract[],MATCH($A418,FPL_Fixtures_Extract[[Player]:[Player]],0),MATCH(FPL_Combined[[#Headers],[Gameweek 19]],FPL_Fixtures_Extract[#Headers],0)),3))</f>
        <v>TOT(H) 1-2</v>
      </c>
      <c r="U418" t="str">
        <f ca="1">IF(RIGHT(FPL_Combined[[#Headers],[Gameweek 20]],2)&lt;$B$622,INDEX(FPL_Results_Extract[Gameweek 20],MATCH($A418,FPL_Results_Extract[[Player]:[Player]],0)),INDEX(Team_Key[[Abbreviation]:[Abbreviation]],MATCH(LEFT(INDEX(FPL_Fixtures_Extract[],MATCH($A418,FPL_Fixtures_Extract[[Player]:[Player]],0),MATCH(FPL_Combined[[#Headers],[Gameweek 20]],FPL_Fixtures_Extract[#Headers],0)),LEN(INDEX(FPL_Fixtures_Extract[],MATCH($A418,FPL_Fixtures_Extract[[Player]:[Player]],0),MATCH(FPL_Combined[[#Headers],[Gameweek 20]],FPL_Fixtures_Extract[#Headers],0)))-4),Team_Key[[Full Name]:[Full Name]],0))&amp;RIGHT(INDEX(FPL_Fixtures_Extract[],MATCH($A418,FPL_Fixtures_Extract[[Player]:[Player]],0),MATCH(FPL_Combined[[#Headers],[Gameweek 20]],FPL_Fixtures_Extract[#Headers],0)),3))</f>
        <v>MCI(H) 1-2</v>
      </c>
      <c r="V418" t="str">
        <f ca="1">IF(RIGHT(FPL_Combined[[#Headers],[Gameweek 21]],2)&lt;$B$622,INDEX(FPL_Results_Extract[Gameweek 21],MATCH($A418,FPL_Results_Extract[[Player]:[Player]],0)),INDEX(Team_Key[[Abbreviation]:[Abbreviation]],MATCH(LEFT(INDEX(FPL_Fixtures_Extract[],MATCH($A418,FPL_Fixtures_Extract[[Player]:[Player]],0),MATCH(FPL_Combined[[#Headers],[Gameweek 21]],FPL_Fixtures_Extract[#Headers],0)),LEN(INDEX(FPL_Fixtures_Extract[],MATCH($A418,FPL_Fixtures_Extract[[Player]:[Player]],0),MATCH(FPL_Combined[[#Headers],[Gameweek 21]],FPL_Fixtures_Extract[#Headers],0)))-4),Team_Key[[Full Name]:[Full Name]],0))&amp;RIGHT(INDEX(FPL_Fixtures_Extract[],MATCH($A418,FPL_Fixtures_Extract[[Player]:[Player]],0),MATCH(FPL_Combined[[#Headers],[Gameweek 21]],FPL_Fixtures_Extract[#Headers],0)),3))</f>
        <v>SOU(A) 0-2</v>
      </c>
      <c r="W418" t="str">
        <f ca="1">IF(RIGHT(FPL_Combined[[#Headers],[Gameweek 22]],2)&lt;$B$622,INDEX(FPL_Results_Extract[Gameweek 22],MATCH($A418,FPL_Results_Extract[[Player]:[Player]],0)),INDEX(Team_Key[[Abbreviation]:[Abbreviation]],MATCH(LEFT(INDEX(FPL_Fixtures_Extract[],MATCH($A418,FPL_Fixtures_Extract[[Player]:[Player]],0),MATCH(FPL_Combined[[#Headers],[Gameweek 22]],FPL_Fixtures_Extract[#Headers],0)),LEN(INDEX(FPL_Fixtures_Extract[],MATCH($A418,FPL_Fixtures_Extract[[Player]:[Player]],0),MATCH(FPL_Combined[[#Headers],[Gameweek 22]],FPL_Fixtures_Extract[#Headers],0)))-4),Team_Key[[Full Name]:[Full Name]],0))&amp;RIGHT(INDEX(FPL_Fixtures_Extract[],MATCH($A418,FPL_Fixtures_Extract[[Player]:[Player]],0),MATCH(FPL_Combined[[#Headers],[Gameweek 22]],FPL_Fixtures_Extract[#Headers],0)),3))</f>
        <v>SWA(A) 0-1</v>
      </c>
      <c r="X418" t="str">
        <f ca="1">IF(RIGHT(FPL_Combined[[#Headers],[Gameweek 23]],2)&lt;$B$622,INDEX(FPL_Results_Extract[Gameweek 23],MATCH($A418,FPL_Results_Extract[[Player]:[Player]],0)),INDEX(Team_Key[[Abbreviation]:[Abbreviation]],MATCH(LEFT(INDEX(FPL_Fixtures_Extract[],MATCH($A418,FPL_Fixtures_Extract[[Player]:[Player]],0),MATCH(FPL_Combined[[#Headers],[Gameweek 23]],FPL_Fixtures_Extract[#Headers],0)),LEN(INDEX(FPL_Fixtures_Extract[],MATCH($A418,FPL_Fixtures_Extract[[Player]:[Player]],0),MATCH(FPL_Combined[[#Headers],[Gameweek 23]],FPL_Fixtures_Extract[#Headers],0)))-4),Team_Key[[Full Name]:[Full Name]],0))&amp;RIGHT(INDEX(FPL_Fixtures_Extract[],MATCH($A418,FPL_Fixtures_Extract[[Player]:[Player]],0),MATCH(FPL_Combined[[#Headers],[Gameweek 23]],FPL_Fixtures_Extract[#Headers],0)),3))</f>
        <v>NEW(H) 2-1</v>
      </c>
      <c r="Y418" t="str">
        <f ca="1">IF(RIGHT(FPL_Combined[[#Headers],[Gameweek 24]],2)&lt;$B$622,INDEX(FPL_Results_Extract[Team],MATCH($A418,FPL_Results_Extract[[Player]:[Player]],0)),INDEX(Team_Key[[Abbreviation]:[Abbreviation]],MATCH(LEFT(INDEX(FPL_Fixtures_Extract[],MATCH($A418,FPL_Fixtures_Extract[[Player]:[Player]],0),MATCH(FPL_Combined[[#Headers],[Gameweek 24]],FPL_Fixtures_Extract[#Headers],0)),LEN(INDEX(FPL_Fixtures_Extract[],MATCH($A418,FPL_Fixtures_Extract[[Player]:[Player]],0),MATCH(FPL_Combined[[#Headers],[Gameweek 24]],FPL_Fixtures_Extract[#Headers],0)))-4),Team_Key[[Full Name]:[Full Name]],0))&amp;RIGHT(INDEX(FPL_Fixtures_Extract[],MATCH($A418,FPL_Fixtures_Extract[[Player]:[Player]],0),MATCH(FPL_Combined[[#Headers],[Gameweek 24]],FPL_Fixtures_Extract[#Headers],0)),3))</f>
        <v>WAT</v>
      </c>
      <c r="Z418" t="str">
        <f ca="1">IF(RIGHT(FPL_Combined[[#Headers],[Gameweek 25]],2)&lt;$B$622,INDEX(FPL_Results_Extract[Player],MATCH($A418,FPL_Results_Extract[[Player]:[Player]],0)),INDEX(Team_Key[[Abbreviation]:[Abbreviation]],MATCH(LEFT(INDEX(FPL_Fixtures_Extract[],MATCH($A418,FPL_Fixtures_Extract[[Player]:[Player]],0),MATCH(FPL_Combined[[#Headers],[Gameweek 25]],FPL_Fixtures_Extract[#Headers],0)),LEN(INDEX(FPL_Fixtures_Extract[],MATCH($A418,FPL_Fixtures_Extract[[Player]:[Player]],0),MATCH(FPL_Combined[[#Headers],[Gameweek 25]],FPL_Fixtures_Extract[#Headers],0)))-4),Team_Key[[Full Name]:[Full Name]],0))&amp;RIGHT(INDEX(FPL_Fixtures_Extract[],MATCH($A418,FPL_Fixtures_Extract[[Player]:[Player]],0),MATCH(FPL_Combined[[#Headers],[Gameweek 25]],FPL_Fixtures_Extract[#Headers],0)),3))</f>
        <v>Nyom</v>
      </c>
      <c r="AA418" t="str">
        <f ca="1">IF(RIGHT(FPL_Combined[[#Headers],[Gameweek 26]],2)&lt;$B$622,INDEX(FPL_Results_Extract[Gameweek 01],MATCH($A418,FPL_Results_Extract[[Player]:[Player]],0)),INDEX(Team_Key[[Abbreviation]:[Abbreviation]],MATCH(LEFT(INDEX(FPL_Fixtures_Extract[],MATCH($A418,FPL_Fixtures_Extract[[Player]:[Player]],0),MATCH(FPL_Combined[[#Headers],[Gameweek 26]],FPL_Fixtures_Extract[#Headers],0)),LEN(INDEX(FPL_Fixtures_Extract[],MATCH($A418,FPL_Fixtures_Extract[[Player]:[Player]],0),MATCH(FPL_Combined[[#Headers],[Gameweek 26]],FPL_Fixtures_Extract[#Headers],0)))-4),Team_Key[[Full Name]:[Full Name]],0))&amp;RIGHT(INDEX(FPL_Fixtures_Extract[],MATCH($A418,FPL_Fixtures_Extract[[Player]:[Player]],0),MATCH(FPL_Combined[[#Headers],[Gameweek 26]],FPL_Fixtures_Extract[#Headers],0)),3))</f>
        <v>EVE(A) 2-2</v>
      </c>
      <c r="AB418" t="str">
        <f ca="1">IF(RIGHT(FPL_Combined[[#Headers],[Gameweek 27]],2)&lt;$B$622,INDEX(FPL_Results_Extract[Gameweek 02],MATCH($A418,FPL_Results_Extract[[Player]:[Player]],0)),INDEX(Team_Key[[Abbreviation]:[Abbreviation]],MATCH(LEFT(INDEX(FPL_Fixtures_Extract[],MATCH($A418,FPL_Fixtures_Extract[[Player]:[Player]],0),MATCH(FPL_Combined[[#Headers],[Gameweek 27]],FPL_Fixtures_Extract[#Headers],0)),LEN(INDEX(FPL_Fixtures_Extract[],MATCH($A418,FPL_Fixtures_Extract[[Player]:[Player]],0),MATCH(FPL_Combined[[#Headers],[Gameweek 27]],FPL_Fixtures_Extract[#Headers],0)))-4),Team_Key[[Full Name]:[Full Name]],0))&amp;RIGHT(INDEX(FPL_Fixtures_Extract[],MATCH($A418,FPL_Fixtures_Extract[[Player]:[Player]],0),MATCH(FPL_Combined[[#Headers],[Gameweek 27]],FPL_Fixtures_Extract[#Headers],0)),3))</f>
        <v>WBA(H) 0-0</v>
      </c>
      <c r="AC418" t="str">
        <f ca="1">IF(RIGHT(FPL_Combined[[#Headers],[Gameweek 28]],2)&lt;$B$622,INDEX(FPL_Results_Extract[Gameweek 03],MATCH($A418,FPL_Results_Extract[[Player]:[Player]],0)),INDEX(Team_Key[[Abbreviation]:[Abbreviation]],MATCH(LEFT(INDEX(FPL_Fixtures_Extract[],MATCH($A418,FPL_Fixtures_Extract[[Player]:[Player]],0),MATCH(FPL_Combined[[#Headers],[Gameweek 28]],FPL_Fixtures_Extract[#Headers],0)),LEN(INDEX(FPL_Fixtures_Extract[],MATCH($A418,FPL_Fixtures_Extract[[Player]:[Player]],0),MATCH(FPL_Combined[[#Headers],[Gameweek 28]],FPL_Fixtures_Extract[#Headers],0)))-4),Team_Key[[Full Name]:[Full Name]],0))&amp;RIGHT(INDEX(FPL_Fixtures_Extract[],MATCH($A418,FPL_Fixtures_Extract[[Player]:[Player]],0),MATCH(FPL_Combined[[#Headers],[Gameweek 28]],FPL_Fixtures_Extract[#Headers],0)),3))</f>
        <v>SOU(H) 0-0</v>
      </c>
      <c r="AD418" t="str">
        <f ca="1">IF(RIGHT(FPL_Combined[[#Headers],[Gameweek 29]],2)&lt;$B$622,INDEX(FPL_Results_Extract[Gameweek 04],MATCH($A418,FPL_Results_Extract[[Player]:[Player]],0)),INDEX(Team_Key[[Abbreviation]:[Abbreviation]],MATCH(LEFT(INDEX(FPL_Fixtures_Extract[],MATCH($A418,FPL_Fixtures_Extract[[Player]:[Player]],0),MATCH(FPL_Combined[[#Headers],[Gameweek 29]],FPL_Fixtures_Extract[#Headers],0)),LEN(INDEX(FPL_Fixtures_Extract[],MATCH($A418,FPL_Fixtures_Extract[[Player]:[Player]],0),MATCH(FPL_Combined[[#Headers],[Gameweek 29]],FPL_Fixtures_Extract[#Headers],0)))-4),Team_Key[[Full Name]:[Full Name]],0))&amp;RIGHT(INDEX(FPL_Fixtures_Extract[],MATCH($A418,FPL_Fixtures_Extract[[Player]:[Player]],0),MATCH(FPL_Combined[[#Headers],[Gameweek 29]],FPL_Fixtures_Extract[#Headers],0)),3))</f>
        <v>LEI(H)</v>
      </c>
      <c r="AE418" t="e">
        <f ca="1">IF(RIGHT(FPL_Combined[[#Headers],[Gameweek 30]],2)&lt;$B$622,INDEX(FPL_Results_Extract[Gameweek 05],MATCH($A418,FPL_Results_Extract[[Player]:[Player]],0)),INDEX(Team_Key[[Abbreviation]:[Abbreviation]],MATCH(LEFT(INDEX(FPL_Fixtures_Extract[],MATCH($A418,FPL_Fixtures_Extract[[Player]:[Player]],0),MATCH(FPL_Combined[[#Headers],[Gameweek 30]],FPL_Fixtures_Extract[#Headers],0)),LEN(INDEX(FPL_Fixtures_Extract[],MATCH($A418,FPL_Fixtures_Extract[[Player]:[Player]],0),MATCH(FPL_Combined[[#Headers],[Gameweek 30]],FPL_Fixtures_Extract[#Headers],0)))-4),Team_Key[[Full Name]:[Full Name]],0))&amp;RIGHT(INDEX(FPL_Fixtures_Extract[],MATCH($A418,FPL_Fixtures_Extract[[Player]:[Player]],0),MATCH(FPL_Combined[[#Headers],[Gameweek 30]],FPL_Fixtures_Extract[#Headers],0)),3))</f>
        <v>#VALUE!</v>
      </c>
      <c r="AF418" t="str">
        <f ca="1">IF(RIGHT(FPL_Combined[[#Headers],[Gameweek 31]],2)&lt;$B$622,INDEX(FPL_Results_Extract[Gameweek 06],MATCH($A418,FPL_Results_Extract[[Player]:[Player]],0)),INDEX(Team_Key[[Abbreviation]:[Abbreviation]],MATCH(LEFT(INDEX(FPL_Fixtures_Extract[],MATCH($A418,FPL_Fixtures_Extract[[Player]:[Player]],0),MATCH(FPL_Combined[[#Headers],[Gameweek 31]],FPL_Fixtures_Extract[#Headers],0)),LEN(INDEX(FPL_Fixtures_Extract[],MATCH($A418,FPL_Fixtures_Extract[[Player]:[Player]],0),MATCH(FPL_Combined[[#Headers],[Gameweek 31]],FPL_Fixtures_Extract[#Headers],0)))-4),Team_Key[[Full Name]:[Full Name]],0))&amp;RIGHT(INDEX(FPL_Fixtures_Extract[],MATCH($A418,FPL_Fixtures_Extract[[Player]:[Player]],0),MATCH(FPL_Combined[[#Headers],[Gameweek 31]],FPL_Fixtures_Extract[#Headers],0)),3))</f>
        <v>STK(H)</v>
      </c>
      <c r="AG418" t="str">
        <f ca="1">IF(RIGHT(FPL_Combined[[#Headers],[Gameweek 32]],2)&lt;$B$622,INDEX(FPL_Results_Extract[Gameweek 07],MATCH($A418,FPL_Results_Extract[[Player]:[Player]],0)),INDEX(Team_Key[[Abbreviation]:[Abbreviation]],MATCH(LEFT(INDEX(FPL_Fixtures_Extract[],MATCH($A418,FPL_Fixtures_Extract[[Player]:[Player]],0),MATCH(FPL_Combined[[#Headers],[Gameweek 32]],FPL_Fixtures_Extract[#Headers],0)),LEN(INDEX(FPL_Fixtures_Extract[],MATCH($A418,FPL_Fixtures_Extract[[Player]:[Player]],0),MATCH(FPL_Combined[[#Headers],[Gameweek 32]],FPL_Fixtures_Extract[#Headers],0)))-4),Team_Key[[Full Name]:[Full Name]],0))&amp;RIGHT(INDEX(FPL_Fixtures_Extract[],MATCH($A418,FPL_Fixtures_Extract[[Player]:[Player]],0),MATCH(FPL_Combined[[#Headers],[Gameweek 32]],FPL_Fixtures_Extract[#Headers],0)),3))</f>
        <v>ARS(A)</v>
      </c>
      <c r="AH418" t="str">
        <f ca="1">IF(RIGHT(FPL_Combined[[#Headers],[Gameweek 33]],2)&lt;$B$622,INDEX(FPL_Results_Extract[Gameweek 08],MATCH($A418,FPL_Results_Extract[[Player]:[Player]],0)),INDEX(Team_Key[[Abbreviation]:[Abbreviation]],MATCH(LEFT(INDEX(FPL_Fixtures_Extract[],MATCH($A418,FPL_Fixtures_Extract[[Player]:[Player]],0),MATCH(FPL_Combined[[#Headers],[Gameweek 33]],FPL_Fixtures_Extract[#Headers],0)),LEN(INDEX(FPL_Fixtures_Extract[],MATCH($A418,FPL_Fixtures_Extract[[Player]:[Player]],0),MATCH(FPL_Combined[[#Headers],[Gameweek 33]],FPL_Fixtures_Extract[#Headers],0)))-4),Team_Key[[Full Name]:[Full Name]],0))&amp;RIGHT(INDEX(FPL_Fixtures_Extract[],MATCH($A418,FPL_Fixtures_Extract[[Player]:[Player]],0),MATCH(FPL_Combined[[#Headers],[Gameweek 33]],FPL_Fixtures_Extract[#Headers],0)),3))</f>
        <v>EVE(H)</v>
      </c>
      <c r="AI418" t="str">
        <f ca="1">IF(RIGHT(FPL_Combined[[#Headers],[Gameweek 34]],2)&lt;$B$622,INDEX(FPL_Results_Extract[Gameweek 09],MATCH($A418,FPL_Results_Extract[[Player]:[Player]],0)),INDEX(Team_Key[[Abbreviation]:[Abbreviation]],MATCH(LEFT(INDEX(FPL_Fixtures_Extract[],MATCH($A418,FPL_Fixtures_Extract[[Player]:[Player]],0),MATCH(FPL_Combined[[#Headers],[Gameweek 34]],FPL_Fixtures_Extract[#Headers],0)),LEN(INDEX(FPL_Fixtures_Extract[],MATCH($A418,FPL_Fixtures_Extract[[Player]:[Player]],0),MATCH(FPL_Combined[[#Headers],[Gameweek 34]],FPL_Fixtures_Extract[#Headers],0)))-4),Team_Key[[Full Name]:[Full Name]],0))&amp;RIGHT(INDEX(FPL_Fixtures_Extract[],MATCH($A418,FPL_Fixtures_Extract[[Player]:[Player]],0),MATCH(FPL_Combined[[#Headers],[Gameweek 34]],FPL_Fixtures_Extract[#Headers],0)),3))</f>
        <v>WBA(A)</v>
      </c>
      <c r="AJ418" t="str">
        <f ca="1">IF(RIGHT(FPL_Combined[[#Headers],[Gameweek 35]],2)&lt;$B$622,INDEX(FPL_Results_Extract[Gameweek 10],MATCH($A418,FPL_Results_Extract[[Player]:[Player]],0)),INDEX(Team_Key[[Abbreviation]:[Abbreviation]],MATCH(LEFT(INDEX(FPL_Fixtures_Extract[],MATCH($A418,FPL_Fixtures_Extract[[Player]:[Player]],0),MATCH(FPL_Combined[[#Headers],[Gameweek 35]],FPL_Fixtures_Extract[#Headers],0)),LEN(INDEX(FPL_Fixtures_Extract[],MATCH($A418,FPL_Fixtures_Extract[[Player]:[Player]],0),MATCH(FPL_Combined[[#Headers],[Gameweek 35]],FPL_Fixtures_Extract[#Headers],0)))-4),Team_Key[[Full Name]:[Full Name]],0))&amp;RIGHT(INDEX(FPL_Fixtures_Extract[],MATCH($A418,FPL_Fixtures_Extract[[Player]:[Player]],0),MATCH(FPL_Combined[[#Headers],[Gameweek 35]],FPL_Fixtures_Extract[#Headers],0)),3))</f>
        <v>NOR(A)</v>
      </c>
      <c r="AK418" t="str">
        <f ca="1">IF(RIGHT(FPL_Combined[[#Headers],[Gameweek 36]],2)&lt;$B$622,INDEX(FPL_Results_Extract[Gameweek 11],MATCH($A418,FPL_Results_Extract[[Player]:[Player]],0)),INDEX(Team_Key[[Abbreviation]:[Abbreviation]],MATCH(LEFT(INDEX(FPL_Fixtures_Extract[],MATCH($A418,FPL_Fixtures_Extract[[Player]:[Player]],0),MATCH(FPL_Combined[[#Headers],[Gameweek 36]],FPL_Fixtures_Extract[#Headers],0)),LEN(INDEX(FPL_Fixtures_Extract[],MATCH($A418,FPL_Fixtures_Extract[[Player]:[Player]],0),MATCH(FPL_Combined[[#Headers],[Gameweek 36]],FPL_Fixtures_Extract[#Headers],0)))-4),Team_Key[[Full Name]:[Full Name]],0))&amp;RIGHT(INDEX(FPL_Fixtures_Extract[],MATCH($A418,FPL_Fixtures_Extract[[Player]:[Player]],0),MATCH(FPL_Combined[[#Headers],[Gameweek 36]],FPL_Fixtures_Extract[#Headers],0)),3))</f>
        <v>AVL(H)</v>
      </c>
      <c r="AL418" t="str">
        <f ca="1">IF(RIGHT(FPL_Combined[[#Headers],[Gameweek 37]],2)&lt;$B$622,INDEX(FPL_Results_Extract[Gameweek 12],MATCH($A418,FPL_Results_Extract[[Player]:[Player]],0)),INDEX(Team_Key[[Abbreviation]:[Abbreviation]],MATCH(LEFT(INDEX(FPL_Fixtures_Extract[],MATCH($A418,FPL_Fixtures_Extract[[Player]:[Player]],0),MATCH(FPL_Combined[[#Headers],[Gameweek 37]],FPL_Fixtures_Extract[#Headers],0)),LEN(INDEX(FPL_Fixtures_Extract[],MATCH($A418,FPL_Fixtures_Extract[[Player]:[Player]],0),MATCH(FPL_Combined[[#Headers],[Gameweek 37]],FPL_Fixtures_Extract[#Headers],0)))-4),Team_Key[[Full Name]:[Full Name]],0))&amp;RIGHT(INDEX(FPL_Fixtures_Extract[],MATCH($A418,FPL_Fixtures_Extract[[Player]:[Player]],0),MATCH(FPL_Combined[[#Headers],[Gameweek 37]],FPL_Fixtures_Extract[#Headers],0)),3))</f>
        <v>LIV(A)</v>
      </c>
      <c r="AM418" t="str">
        <f ca="1">IF(RIGHT(FPL_Combined[[#Headers],[Gameweek 38]],2)&lt;$B$622,INDEX(FPL_Results_Extract[Gameweek 13],MATCH($A418,FPL_Results_Extract[[Player]:[Player]],0)),INDEX(Team_Key[[Abbreviation]:[Abbreviation]],MATCH(LEFT(INDEX(FPL_Fixtures_Extract[],MATCH($A418,FPL_Fixtures_Extract[[Player]:[Player]],0),MATCH(FPL_Combined[[#Headers],[Gameweek 38]],FPL_Fixtures_Extract[#Headers],0)),LEN(INDEX(FPL_Fixtures_Extract[],MATCH($A418,FPL_Fixtures_Extract[[Player]:[Player]],0),MATCH(FPL_Combined[[#Headers],[Gameweek 38]],FPL_Fixtures_Extract[#Headers],0)))-4),Team_Key[[Full Name]:[Full Name]],0))&amp;RIGHT(INDEX(FPL_Fixtures_Extract[],MATCH($A418,FPL_Fixtures_Extract[[Player]:[Player]],0),MATCH(FPL_Combined[[#Headers],[Gameweek 38]],FPL_Fixtures_Extract[#Headers],0)),3))</f>
        <v>SUN(H)</v>
      </c>
    </row>
    <row r="419" spans="1:39" x14ac:dyDescent="0.45">
      <c r="A419" t="s">
        <v>292</v>
      </c>
      <c r="B419" t="str">
        <f ca="1">IF(RIGHT(FPL_Combined[[#Headers],[Gameweek 01]],2)&lt;$B$622,INDEX(FPL_Results_Extract[Gameweek 01],MATCH($A419,FPL_Results_Extract[[Player]:[Player]],0)),INDEX(Team_Key[[Abbreviation]:[Abbreviation]],MATCH(LEFT(INDEX(FPL_Fixtures_Extract[],MATCH($A419,FPL_Fixtures_Extract[[Player]:[Player]],0),MATCH(FPL_Combined[[#Headers],[Gameweek 01]],FPL_Fixtures_Extract[#Headers],0)),LEN(INDEX(FPL_Fixtures_Extract[],MATCH($A419,FPL_Fixtures_Extract[[Player]:[Player]],0),MATCH(FPL_Combined[[#Headers],[Gameweek 01]],FPL_Fixtures_Extract[#Headers],0)))-4),Team_Key[[Full Name]:[Full Name]],0))&amp;RIGHT(INDEX(FPL_Fixtures_Extract[],MATCH($A419,FPL_Fixtures_Extract[[Player]:[Player]],0),MATCH(FPL_Combined[[#Headers],[Gameweek 01]],FPL_Fixtures_Extract[#Headers],0)),3))</f>
        <v>BOU(A) 1-0</v>
      </c>
      <c r="C419" t="str">
        <f ca="1">IF(RIGHT(FPL_Combined[[#Headers],[Gameweek 02]],2)&lt;$B$622,INDEX(FPL_Results_Extract[Gameweek 02],MATCH($A419,FPL_Results_Extract[[Player]:[Player]],0)),INDEX(Team_Key[[Abbreviation]:[Abbreviation]],MATCH(LEFT(INDEX(FPL_Fixtures_Extract[],MATCH($A419,FPL_Fixtures_Extract[[Player]:[Player]],0),MATCH(FPL_Combined[[#Headers],[Gameweek 02]],FPL_Fixtures_Extract[#Headers],0)),LEN(INDEX(FPL_Fixtures_Extract[],MATCH($A419,FPL_Fixtures_Extract[[Player]:[Player]],0),MATCH(FPL_Combined[[#Headers],[Gameweek 02]],FPL_Fixtures_Extract[#Headers],0)))-4),Team_Key[[Full Name]:[Full Name]],0))&amp;RIGHT(INDEX(FPL_Fixtures_Extract[],MATCH($A419,FPL_Fixtures_Extract[[Player]:[Player]],0),MATCH(FPL_Combined[[#Headers],[Gameweek 02]],FPL_Fixtures_Extract[#Headers],0)),3))</f>
        <v>MUN(H) 0-1</v>
      </c>
      <c r="D419" t="str">
        <f ca="1">IF(RIGHT(FPL_Combined[[#Headers],[Gameweek 03]],2)&lt;$B$622,INDEX(FPL_Results_Extract[Gameweek 03],MATCH($A419,FPL_Results_Extract[[Player]:[Player]],0)),INDEX(Team_Key[[Abbreviation]:[Abbreviation]],MATCH(LEFT(INDEX(FPL_Fixtures_Extract[],MATCH($A419,FPL_Fixtures_Extract[[Player]:[Player]],0),MATCH(FPL_Combined[[#Headers],[Gameweek 03]],FPL_Fixtures_Extract[#Headers],0)),LEN(INDEX(FPL_Fixtures_Extract[],MATCH($A419,FPL_Fixtures_Extract[[Player]:[Player]],0),MATCH(FPL_Combined[[#Headers],[Gameweek 03]],FPL_Fixtures_Extract[#Headers],0)))-4),Team_Key[[Full Name]:[Full Name]],0))&amp;RIGHT(INDEX(FPL_Fixtures_Extract[],MATCH($A419,FPL_Fixtures_Extract[[Player]:[Player]],0),MATCH(FPL_Combined[[#Headers],[Gameweek 03]],FPL_Fixtures_Extract[#Headers],0)),3))</f>
        <v>CRY(A) 1-2</v>
      </c>
      <c r="E419" t="str">
        <f ca="1">IF(RIGHT(FPL_Combined[[#Headers],[Gameweek 04]],2)&lt;$B$622,INDEX(FPL_Results_Extract[Gameweek 04],MATCH($A419,FPL_Results_Extract[[Player]:[Player]],0)),INDEX(Team_Key[[Abbreviation]:[Abbreviation]],MATCH(LEFT(INDEX(FPL_Fixtures_Extract[],MATCH($A419,FPL_Fixtures_Extract[[Player]:[Player]],0),MATCH(FPL_Combined[[#Headers],[Gameweek 04]],FPL_Fixtures_Extract[#Headers],0)),LEN(INDEX(FPL_Fixtures_Extract[],MATCH($A419,FPL_Fixtures_Extract[[Player]:[Player]],0),MATCH(FPL_Combined[[#Headers],[Gameweek 04]],FPL_Fixtures_Extract[#Headers],0)))-4),Team_Key[[Full Name]:[Full Name]],0))&amp;RIGHT(INDEX(FPL_Fixtures_Extract[],MATCH($A419,FPL_Fixtures_Extract[[Player]:[Player]],0),MATCH(FPL_Combined[[#Headers],[Gameweek 04]],FPL_Fixtures_Extract[#Headers],0)),3))</f>
        <v>SUN(H) 2-2</v>
      </c>
      <c r="F419" t="str">
        <f ca="1">IF(RIGHT(FPL_Combined[[#Headers],[Gameweek 05]],2)&lt;$B$622,INDEX(FPL_Results_Extract[Gameweek 05],MATCH($A419,FPL_Results_Extract[[Player]:[Player]],0)),INDEX(Team_Key[[Abbreviation]:[Abbreviation]],MATCH(LEFT(INDEX(FPL_Fixtures_Extract[],MATCH($A419,FPL_Fixtures_Extract[[Player]:[Player]],0),MATCH(FPL_Combined[[#Headers],[Gameweek 05]],FPL_Fixtures_Extract[#Headers],0)),LEN(INDEX(FPL_Fixtures_Extract[],MATCH($A419,FPL_Fixtures_Extract[[Player]:[Player]],0),MATCH(FPL_Combined[[#Headers],[Gameweek 05]],FPL_Fixtures_Extract[#Headers],0)))-4),Team_Key[[Full Name]:[Full Name]],0))&amp;RIGHT(INDEX(FPL_Fixtures_Extract[],MATCH($A419,FPL_Fixtures_Extract[[Player]:[Player]],0),MATCH(FPL_Combined[[#Headers],[Gameweek 05]],FPL_Fixtures_Extract[#Headers],0)),3))</f>
        <v>LEI(A) 2-3</v>
      </c>
      <c r="G419" t="str">
        <f ca="1">IF(RIGHT(FPL_Combined[[#Headers],[Gameweek 06]],2)&lt;$B$622,INDEX(FPL_Results_Extract[Gameweek 06],MATCH($A419,FPL_Results_Extract[[Player]:[Player]],0)),INDEX(Team_Key[[Abbreviation]:[Abbreviation]],MATCH(LEFT(INDEX(FPL_Fixtures_Extract[],MATCH($A419,FPL_Fixtures_Extract[[Player]:[Player]],0),MATCH(FPL_Combined[[#Headers],[Gameweek 06]],FPL_Fixtures_Extract[#Headers],0)),LEN(INDEX(FPL_Fixtures_Extract[],MATCH($A419,FPL_Fixtures_Extract[[Player]:[Player]],0),MATCH(FPL_Combined[[#Headers],[Gameweek 06]],FPL_Fixtures_Extract[#Headers],0)))-4),Team_Key[[Full Name]:[Full Name]],0))&amp;RIGHT(INDEX(FPL_Fixtures_Extract[],MATCH($A419,FPL_Fixtures_Extract[[Player]:[Player]],0),MATCH(FPL_Combined[[#Headers],[Gameweek 06]],FPL_Fixtures_Extract[#Headers],0)),3))</f>
        <v>WBA(H) 0-1</v>
      </c>
      <c r="H419" t="str">
        <f ca="1">IF(RIGHT(FPL_Combined[[#Headers],[Gameweek 07]],2)&lt;$B$622,INDEX(FPL_Results_Extract[Gameweek 07],MATCH($A419,FPL_Results_Extract[[Player]:[Player]],0)),INDEX(Team_Key[[Abbreviation]:[Abbreviation]],MATCH(LEFT(INDEX(FPL_Fixtures_Extract[],MATCH($A419,FPL_Fixtures_Extract[[Player]:[Player]],0),MATCH(FPL_Combined[[#Headers],[Gameweek 07]],FPL_Fixtures_Extract[#Headers],0)),LEN(INDEX(FPL_Fixtures_Extract[],MATCH($A419,FPL_Fixtures_Extract[[Player]:[Player]],0),MATCH(FPL_Combined[[#Headers],[Gameweek 07]],FPL_Fixtures_Extract[#Headers],0)))-4),Team_Key[[Full Name]:[Full Name]],0))&amp;RIGHT(INDEX(FPL_Fixtures_Extract[],MATCH($A419,FPL_Fixtures_Extract[[Player]:[Player]],0),MATCH(FPL_Combined[[#Headers],[Gameweek 07]],FPL_Fixtures_Extract[#Headers],0)),3))</f>
        <v>LIV(A) 2-3</v>
      </c>
      <c r="I419" t="str">
        <f ca="1">IF(RIGHT(FPL_Combined[[#Headers],[Gameweek 08]],2)&lt;$B$622,INDEX(FPL_Results_Extract[Gameweek 08],MATCH($A419,FPL_Results_Extract[[Player]:[Player]],0)),INDEX(Team_Key[[Abbreviation]:[Abbreviation]],MATCH(LEFT(INDEX(FPL_Fixtures_Extract[],MATCH($A419,FPL_Fixtures_Extract[[Player]:[Player]],0),MATCH(FPL_Combined[[#Headers],[Gameweek 08]],FPL_Fixtures_Extract[#Headers],0)),LEN(INDEX(FPL_Fixtures_Extract[],MATCH($A419,FPL_Fixtures_Extract[[Player]:[Player]],0),MATCH(FPL_Combined[[#Headers],[Gameweek 08]],FPL_Fixtures_Extract[#Headers],0)))-4),Team_Key[[Full Name]:[Full Name]],0))&amp;RIGHT(INDEX(FPL_Fixtures_Extract[],MATCH($A419,FPL_Fixtures_Extract[[Player]:[Player]],0),MATCH(FPL_Combined[[#Headers],[Gameweek 08]],FPL_Fixtures_Extract[#Headers],0)),3))</f>
        <v>STK(H) 0-1</v>
      </c>
      <c r="J419" t="str">
        <f ca="1">IF(RIGHT(FPL_Combined[[#Headers],[Gameweek 09]],2)&lt;$B$622,INDEX(FPL_Results_Extract[Gameweek 09],MATCH($A419,FPL_Results_Extract[[Player]:[Player]],0)),INDEX(Team_Key[[Abbreviation]:[Abbreviation]],MATCH(LEFT(INDEX(FPL_Fixtures_Extract[],MATCH($A419,FPL_Fixtures_Extract[[Player]:[Player]],0),MATCH(FPL_Combined[[#Headers],[Gameweek 09]],FPL_Fixtures_Extract[#Headers],0)),LEN(INDEX(FPL_Fixtures_Extract[],MATCH($A419,FPL_Fixtures_Extract[[Player]:[Player]],0),MATCH(FPL_Combined[[#Headers],[Gameweek 09]],FPL_Fixtures_Extract[#Headers],0)))-4),Team_Key[[Full Name]:[Full Name]],0))&amp;RIGHT(INDEX(FPL_Fixtures_Extract[],MATCH($A419,FPL_Fixtures_Extract[[Player]:[Player]],0),MATCH(FPL_Combined[[#Headers],[Gameweek 09]],FPL_Fixtures_Extract[#Headers],0)),3))</f>
        <v>CHE(A) 0-2</v>
      </c>
      <c r="K419" t="str">
        <f ca="1">IF(RIGHT(FPL_Combined[[#Headers],[Gameweek 10]],2)&lt;$B$622,INDEX(FPL_Results_Extract[Gameweek 10],MATCH($A419,FPL_Results_Extract[[Player]:[Player]],0)),INDEX(Team_Key[[Abbreviation]:[Abbreviation]],MATCH(LEFT(INDEX(FPL_Fixtures_Extract[],MATCH($A419,FPL_Fixtures_Extract[[Player]:[Player]],0),MATCH(FPL_Combined[[#Headers],[Gameweek 10]],FPL_Fixtures_Extract[#Headers],0)),LEN(INDEX(FPL_Fixtures_Extract[],MATCH($A419,FPL_Fixtures_Extract[[Player]:[Player]],0),MATCH(FPL_Combined[[#Headers],[Gameweek 10]],FPL_Fixtures_Extract[#Headers],0)))-4),Team_Key[[Full Name]:[Full Name]],0))&amp;RIGHT(INDEX(FPL_Fixtures_Extract[],MATCH($A419,FPL_Fixtures_Extract[[Player]:[Player]],0),MATCH(FPL_Combined[[#Headers],[Gameweek 10]],FPL_Fixtures_Extract[#Headers],0)),3))</f>
        <v>SWA(H) 1-2</v>
      </c>
      <c r="L419" t="str">
        <f ca="1">IF(RIGHT(FPL_Combined[[#Headers],[Gameweek 11]],2)&lt;$B$622,INDEX(FPL_Results_Extract[Gameweek 11],MATCH($A419,FPL_Results_Extract[[Player]:[Player]],0)),INDEX(Team_Key[[Abbreviation]:[Abbreviation]],MATCH(LEFT(INDEX(FPL_Fixtures_Extract[],MATCH($A419,FPL_Fixtures_Extract[[Player]:[Player]],0),MATCH(FPL_Combined[[#Headers],[Gameweek 11]],FPL_Fixtures_Extract[#Headers],0)),LEN(INDEX(FPL_Fixtures_Extract[],MATCH($A419,FPL_Fixtures_Extract[[Player]:[Player]],0),MATCH(FPL_Combined[[#Headers],[Gameweek 11]],FPL_Fixtures_Extract[#Headers],0)))-4),Team_Key[[Full Name]:[Full Name]],0))&amp;RIGHT(INDEX(FPL_Fixtures_Extract[],MATCH($A419,FPL_Fixtures_Extract[[Player]:[Player]],0),MATCH(FPL_Combined[[#Headers],[Gameweek 11]],FPL_Fixtures_Extract[#Headers],0)),3))</f>
        <v>TOT(A) 1-3</v>
      </c>
      <c r="M419" t="str">
        <f ca="1">IF(RIGHT(FPL_Combined[[#Headers],[Gameweek 12]],2)&lt;$B$622,INDEX(FPL_Results_Extract[Gameweek 12],MATCH($A419,FPL_Results_Extract[[Player]:[Player]],0)),INDEX(Team_Key[[Abbreviation]:[Abbreviation]],MATCH(LEFT(INDEX(FPL_Fixtures_Extract[],MATCH($A419,FPL_Fixtures_Extract[[Player]:[Player]],0),MATCH(FPL_Combined[[#Headers],[Gameweek 12]],FPL_Fixtures_Extract[#Headers],0)),LEN(INDEX(FPL_Fixtures_Extract[],MATCH($A419,FPL_Fixtures_Extract[[Player]:[Player]],0),MATCH(FPL_Combined[[#Headers],[Gameweek 12]],FPL_Fixtures_Extract[#Headers],0)))-4),Team_Key[[Full Name]:[Full Name]],0))&amp;RIGHT(INDEX(FPL_Fixtures_Extract[],MATCH($A419,FPL_Fixtures_Extract[[Player]:[Player]],0),MATCH(FPL_Combined[[#Headers],[Gameweek 12]],FPL_Fixtures_Extract[#Headers],0)),3))</f>
        <v>MCI(H) 0-0</v>
      </c>
      <c r="N419" t="str">
        <f ca="1">IF(RIGHT(FPL_Combined[[#Headers],[Gameweek 13]],2)&lt;$B$622,INDEX(FPL_Results_Extract[Gameweek 13],MATCH($A419,FPL_Results_Extract[[Player]:[Player]],0)),INDEX(Team_Key[[Abbreviation]:[Abbreviation]],MATCH(LEFT(INDEX(FPL_Fixtures_Extract[],MATCH($A419,FPL_Fixtures_Extract[[Player]:[Player]],0),MATCH(FPL_Combined[[#Headers],[Gameweek 13]],FPL_Fixtures_Extract[#Headers],0)),LEN(INDEX(FPL_Fixtures_Extract[],MATCH($A419,FPL_Fixtures_Extract[[Player]:[Player]],0),MATCH(FPL_Combined[[#Headers],[Gameweek 13]],FPL_Fixtures_Extract[#Headers],0)))-4),Team_Key[[Full Name]:[Full Name]],0))&amp;RIGHT(INDEX(FPL_Fixtures_Extract[],MATCH($A419,FPL_Fixtures_Extract[[Player]:[Player]],0),MATCH(FPL_Combined[[#Headers],[Gameweek 13]],FPL_Fixtures_Extract[#Headers],0)),3))</f>
        <v>EVE(A) 0-4</v>
      </c>
      <c r="O419" t="str">
        <f ca="1">IF(RIGHT(FPL_Combined[[#Headers],[Gameweek 14]],2)&lt;$B$622,INDEX(FPL_Results_Extract[Gameweek 14],MATCH($A419,FPL_Results_Extract[[Player]:[Player]],0)),INDEX(Team_Key[[Abbreviation]:[Abbreviation]],MATCH(LEFT(INDEX(FPL_Fixtures_Extract[],MATCH($A419,FPL_Fixtures_Extract[[Player]:[Player]],0),MATCH(FPL_Combined[[#Headers],[Gameweek 14]],FPL_Fixtures_Extract[#Headers],0)),LEN(INDEX(FPL_Fixtures_Extract[],MATCH($A419,FPL_Fixtures_Extract[[Player]:[Player]],0),MATCH(FPL_Combined[[#Headers],[Gameweek 14]],FPL_Fixtures_Extract[#Headers],0)))-4),Team_Key[[Full Name]:[Full Name]],0))&amp;RIGHT(INDEX(FPL_Fixtures_Extract[],MATCH($A419,FPL_Fixtures_Extract[[Player]:[Player]],0),MATCH(FPL_Combined[[#Headers],[Gameweek 14]],FPL_Fixtures_Extract[#Headers],0)),3))</f>
        <v>WAT(H) 2-3</v>
      </c>
      <c r="P419" t="str">
        <f ca="1">IF(RIGHT(FPL_Combined[[#Headers],[Gameweek 15]],2)&lt;$B$622,INDEX(FPL_Results_Extract[Gameweek 15],MATCH($A419,FPL_Results_Extract[[Player]:[Player]],0)),INDEX(Team_Key[[Abbreviation]:[Abbreviation]],MATCH(LEFT(INDEX(FPL_Fixtures_Extract[],MATCH($A419,FPL_Fixtures_Extract[[Player]:[Player]],0),MATCH(FPL_Combined[[#Headers],[Gameweek 15]],FPL_Fixtures_Extract[#Headers],0)),LEN(INDEX(FPL_Fixtures_Extract[],MATCH($A419,FPL_Fixtures_Extract[[Player]:[Player]],0),MATCH(FPL_Combined[[#Headers],[Gameweek 15]],FPL_Fixtures_Extract[#Headers],0)))-4),Team_Key[[Full Name]:[Full Name]],0))&amp;RIGHT(INDEX(FPL_Fixtures_Extract[],MATCH($A419,FPL_Fixtures_Extract[[Player]:[Player]],0),MATCH(FPL_Combined[[#Headers],[Gameweek 15]],FPL_Fixtures_Extract[#Headers],0)),3))</f>
        <v>SOU(A) 1-1</v>
      </c>
      <c r="Q419" t="str">
        <f ca="1">IF(RIGHT(FPL_Combined[[#Headers],[Gameweek 16]],2)&lt;$B$622,INDEX(FPL_Results_Extract[Gameweek 16],MATCH($A419,FPL_Results_Extract[[Player]:[Player]],0)),INDEX(Team_Key[[Abbreviation]:[Abbreviation]],MATCH(LEFT(INDEX(FPL_Fixtures_Extract[],MATCH($A419,FPL_Fixtures_Extract[[Player]:[Player]],0),MATCH(FPL_Combined[[#Headers],[Gameweek 16]],FPL_Fixtures_Extract[#Headers],0)),LEN(INDEX(FPL_Fixtures_Extract[],MATCH($A419,FPL_Fixtures_Extract[[Player]:[Player]],0),MATCH(FPL_Combined[[#Headers],[Gameweek 16]],FPL_Fixtures_Extract[#Headers],0)))-4),Team_Key[[Full Name]:[Full Name]],0))&amp;RIGHT(INDEX(FPL_Fixtures_Extract[],MATCH($A419,FPL_Fixtures_Extract[[Player]:[Player]],0),MATCH(FPL_Combined[[#Headers],[Gameweek 16]],FPL_Fixtures_Extract[#Headers],0)),3))</f>
        <v>ARS(H) 0-2</v>
      </c>
      <c r="R419" t="str">
        <f ca="1">IF(RIGHT(FPL_Combined[[#Headers],[Gameweek 17]],2)&lt;$B$622,INDEX(FPL_Results_Extract[Gameweek 17],MATCH($A419,FPL_Results_Extract[[Player]:[Player]],0)),INDEX(Team_Key[[Abbreviation]:[Abbreviation]],MATCH(LEFT(INDEX(FPL_Fixtures_Extract[],MATCH($A419,FPL_Fixtures_Extract[[Player]:[Player]],0),MATCH(FPL_Combined[[#Headers],[Gameweek 17]],FPL_Fixtures_Extract[#Headers],0)),LEN(INDEX(FPL_Fixtures_Extract[],MATCH($A419,FPL_Fixtures_Extract[[Player]:[Player]],0),MATCH(FPL_Combined[[#Headers],[Gameweek 17]],FPL_Fixtures_Extract[#Headers],0)))-4),Team_Key[[Full Name]:[Full Name]],0))&amp;RIGHT(INDEX(FPL_Fixtures_Extract[],MATCH($A419,FPL_Fixtures_Extract[[Player]:[Player]],0),MATCH(FPL_Combined[[#Headers],[Gameweek 17]],FPL_Fixtures_Extract[#Headers],0)),3))</f>
        <v>NEW(A) 1-1</v>
      </c>
      <c r="S419" t="str">
        <f ca="1">IF(RIGHT(FPL_Combined[[#Headers],[Gameweek 18]],2)&lt;$B$622,INDEX(FPL_Results_Extract[Gameweek 18],MATCH($A419,FPL_Results_Extract[[Player]:[Player]],0)),INDEX(Team_Key[[Abbreviation]:[Abbreviation]],MATCH(LEFT(INDEX(FPL_Fixtures_Extract[],MATCH($A419,FPL_Fixtures_Extract[[Player]:[Player]],0),MATCH(FPL_Combined[[#Headers],[Gameweek 18]],FPL_Fixtures_Extract[#Headers],0)),LEN(INDEX(FPL_Fixtures_Extract[],MATCH($A419,FPL_Fixtures_Extract[[Player]:[Player]],0),MATCH(FPL_Combined[[#Headers],[Gameweek 18]],FPL_Fixtures_Extract[#Headers],0)))-4),Team_Key[[Full Name]:[Full Name]],0))&amp;RIGHT(INDEX(FPL_Fixtures_Extract[],MATCH($A419,FPL_Fixtures_Extract[[Player]:[Player]],0),MATCH(FPL_Combined[[#Headers],[Gameweek 18]],FPL_Fixtures_Extract[#Headers],0)),3))</f>
        <v>WHU(H) 1-1</v>
      </c>
      <c r="T419" t="str">
        <f ca="1">IF(RIGHT(FPL_Combined[[#Headers],[Gameweek 19]],2)&lt;$B$622,INDEX(FPL_Results_Extract[Gameweek 19],MATCH($A419,FPL_Results_Extract[[Player]:[Player]],0)),INDEX(Team_Key[[Abbreviation]:[Abbreviation]],MATCH(LEFT(INDEX(FPL_Fixtures_Extract[],MATCH($A419,FPL_Fixtures_Extract[[Player]:[Player]],0),MATCH(FPL_Combined[[#Headers],[Gameweek 19]],FPL_Fixtures_Extract[#Headers],0)),LEN(INDEX(FPL_Fixtures_Extract[],MATCH($A419,FPL_Fixtures_Extract[[Player]:[Player]],0),MATCH(FPL_Combined[[#Headers],[Gameweek 19]],FPL_Fixtures_Extract[#Headers],0)))-4),Team_Key[[Full Name]:[Full Name]],0))&amp;RIGHT(INDEX(FPL_Fixtures_Extract[],MATCH($A419,FPL_Fixtures_Extract[[Player]:[Player]],0),MATCH(FPL_Combined[[#Headers],[Gameweek 19]],FPL_Fixtures_Extract[#Headers],0)),3))</f>
        <v>NOR(A) 0-2</v>
      </c>
      <c r="U419" t="str">
        <f ca="1">IF(RIGHT(FPL_Combined[[#Headers],[Gameweek 20]],2)&lt;$B$622,INDEX(FPL_Results_Extract[Gameweek 20],MATCH($A419,FPL_Results_Extract[[Player]:[Player]],0)),INDEX(Team_Key[[Abbreviation]:[Abbreviation]],MATCH(LEFT(INDEX(FPL_Fixtures_Extract[],MATCH($A419,FPL_Fixtures_Extract[[Player]:[Player]],0),MATCH(FPL_Combined[[#Headers],[Gameweek 20]],FPL_Fixtures_Extract[#Headers],0)),LEN(INDEX(FPL_Fixtures_Extract[],MATCH($A419,FPL_Fixtures_Extract[[Player]:[Player]],0),MATCH(FPL_Combined[[#Headers],[Gameweek 20]],FPL_Fixtures_Extract[#Headers],0)))-4),Team_Key[[Full Name]:[Full Name]],0))&amp;RIGHT(INDEX(FPL_Fixtures_Extract[],MATCH($A419,FPL_Fixtures_Extract[[Player]:[Player]],0),MATCH(FPL_Combined[[#Headers],[Gameweek 20]],FPL_Fixtures_Extract[#Headers],0)),3))</f>
        <v>SUN(A) 1-3</v>
      </c>
      <c r="V419" t="str">
        <f ca="1">IF(RIGHT(FPL_Combined[[#Headers],[Gameweek 21]],2)&lt;$B$622,INDEX(FPL_Results_Extract[Gameweek 21],MATCH($A419,FPL_Results_Extract[[Player]:[Player]],0)),INDEX(Team_Key[[Abbreviation]:[Abbreviation]],MATCH(LEFT(INDEX(FPL_Fixtures_Extract[],MATCH($A419,FPL_Fixtures_Extract[[Player]:[Player]],0),MATCH(FPL_Combined[[#Headers],[Gameweek 21]],FPL_Fixtures_Extract[#Headers],0)),LEN(INDEX(FPL_Fixtures_Extract[],MATCH($A419,FPL_Fixtures_Extract[[Player]:[Player]],0),MATCH(FPL_Combined[[#Headers],[Gameweek 21]],FPL_Fixtures_Extract[#Headers],0)))-4),Team_Key[[Full Name]:[Full Name]],0))&amp;RIGHT(INDEX(FPL_Fixtures_Extract[],MATCH($A419,FPL_Fixtures_Extract[[Player]:[Player]],0),MATCH(FPL_Combined[[#Headers],[Gameweek 21]],FPL_Fixtures_Extract[#Headers],0)),3))</f>
        <v>CRY(H) 1-0</v>
      </c>
      <c r="W419" t="str">
        <f ca="1">IF(RIGHT(FPL_Combined[[#Headers],[Gameweek 22]],2)&lt;$B$622,INDEX(FPL_Results_Extract[Gameweek 22],MATCH($A419,FPL_Results_Extract[[Player]:[Player]],0)),INDEX(Team_Key[[Abbreviation]:[Abbreviation]],MATCH(LEFT(INDEX(FPL_Fixtures_Extract[],MATCH($A419,FPL_Fixtures_Extract[[Player]:[Player]],0),MATCH(FPL_Combined[[#Headers],[Gameweek 22]],FPL_Fixtures_Extract[#Headers],0)),LEN(INDEX(FPL_Fixtures_Extract[],MATCH($A419,FPL_Fixtures_Extract[[Player]:[Player]],0),MATCH(FPL_Combined[[#Headers],[Gameweek 22]],FPL_Fixtures_Extract[#Headers],0)))-4),Team_Key[[Full Name]:[Full Name]],0))&amp;RIGHT(INDEX(FPL_Fixtures_Extract[],MATCH($A419,FPL_Fixtures_Extract[[Player]:[Player]],0),MATCH(FPL_Combined[[#Headers],[Gameweek 22]],FPL_Fixtures_Extract[#Headers],0)),3))</f>
        <v>LEI(H) 1-1</v>
      </c>
      <c r="X419" t="str">
        <f ca="1">IF(RIGHT(FPL_Combined[[#Headers],[Gameweek 23]],2)&lt;$B$622,INDEX(FPL_Results_Extract[Gameweek 23],MATCH($A419,FPL_Results_Extract[[Player]:[Player]],0)),INDEX(Team_Key[[Abbreviation]:[Abbreviation]],MATCH(LEFT(INDEX(FPL_Fixtures_Extract[],MATCH($A419,FPL_Fixtures_Extract[[Player]:[Player]],0),MATCH(FPL_Combined[[#Headers],[Gameweek 23]],FPL_Fixtures_Extract[#Headers],0)),LEN(INDEX(FPL_Fixtures_Extract[],MATCH($A419,FPL_Fixtures_Extract[[Player]:[Player]],0),MATCH(FPL_Combined[[#Headers],[Gameweek 23]],FPL_Fixtures_Extract[#Headers],0)))-4),Team_Key[[Full Name]:[Full Name]],0))&amp;RIGHT(INDEX(FPL_Fixtures_Extract[],MATCH($A419,FPL_Fixtures_Extract[[Player]:[Player]],0),MATCH(FPL_Combined[[#Headers],[Gameweek 23]],FPL_Fixtures_Extract[#Headers],0)),3))</f>
        <v>WBA(A) 0-0</v>
      </c>
      <c r="Y419" t="str">
        <f ca="1">IF(RIGHT(FPL_Combined[[#Headers],[Gameweek 24]],2)&lt;$B$622,INDEX(FPL_Results_Extract[Team],MATCH($A419,FPL_Results_Extract[[Player]:[Player]],0)),INDEX(Team_Key[[Abbreviation]:[Abbreviation]],MATCH(LEFT(INDEX(FPL_Fixtures_Extract[],MATCH($A419,FPL_Fixtures_Extract[[Player]:[Player]],0),MATCH(FPL_Combined[[#Headers],[Gameweek 24]],FPL_Fixtures_Extract[#Headers],0)),LEN(INDEX(FPL_Fixtures_Extract[],MATCH($A419,FPL_Fixtures_Extract[[Player]:[Player]],0),MATCH(FPL_Combined[[#Headers],[Gameweek 24]],FPL_Fixtures_Extract[#Headers],0)))-4),Team_Key[[Full Name]:[Full Name]],0))&amp;RIGHT(INDEX(FPL_Fixtures_Extract[],MATCH($A419,FPL_Fixtures_Extract[[Player]:[Player]],0),MATCH(FPL_Combined[[#Headers],[Gameweek 24]],FPL_Fixtures_Extract[#Headers],0)),3))</f>
        <v>AVL</v>
      </c>
      <c r="Z419" t="str">
        <f ca="1">IF(RIGHT(FPL_Combined[[#Headers],[Gameweek 25]],2)&lt;$B$622,INDEX(FPL_Results_Extract[Player],MATCH($A419,FPL_Results_Extract[[Player]:[Player]],0)),INDEX(Team_Key[[Abbreviation]:[Abbreviation]],MATCH(LEFT(INDEX(FPL_Fixtures_Extract[],MATCH($A419,FPL_Fixtures_Extract[[Player]:[Player]],0),MATCH(FPL_Combined[[#Headers],[Gameweek 25]],FPL_Fixtures_Extract[#Headers],0)),LEN(INDEX(FPL_Fixtures_Extract[],MATCH($A419,FPL_Fixtures_Extract[[Player]:[Player]],0),MATCH(FPL_Combined[[#Headers],[Gameweek 25]],FPL_Fixtures_Extract[#Headers],0)))-4),Team_Key[[Full Name]:[Full Name]],0))&amp;RIGHT(INDEX(FPL_Fixtures_Extract[],MATCH($A419,FPL_Fixtures_Extract[[Player]:[Player]],0),MATCH(FPL_Combined[[#Headers],[Gameweek 25]],FPL_Fixtures_Extract[#Headers],0)),3))</f>
        <v>N'Zogbia</v>
      </c>
      <c r="AA419" t="str">
        <f ca="1">IF(RIGHT(FPL_Combined[[#Headers],[Gameweek 26]],2)&lt;$B$622,INDEX(FPL_Results_Extract[Gameweek 01],MATCH($A419,FPL_Results_Extract[[Player]:[Player]],0)),INDEX(Team_Key[[Abbreviation]:[Abbreviation]],MATCH(LEFT(INDEX(FPL_Fixtures_Extract[],MATCH($A419,FPL_Fixtures_Extract[[Player]:[Player]],0),MATCH(FPL_Combined[[#Headers],[Gameweek 26]],FPL_Fixtures_Extract[#Headers],0)),LEN(INDEX(FPL_Fixtures_Extract[],MATCH($A419,FPL_Fixtures_Extract[[Player]:[Player]],0),MATCH(FPL_Combined[[#Headers],[Gameweek 26]],FPL_Fixtures_Extract[#Headers],0)))-4),Team_Key[[Full Name]:[Full Name]],0))&amp;RIGHT(INDEX(FPL_Fixtures_Extract[],MATCH($A419,FPL_Fixtures_Extract[[Player]:[Player]],0),MATCH(FPL_Combined[[#Headers],[Gameweek 26]],FPL_Fixtures_Extract[#Headers],0)),3))</f>
        <v>BOU(A) 1-0</v>
      </c>
      <c r="AB419" t="str">
        <f ca="1">IF(RIGHT(FPL_Combined[[#Headers],[Gameweek 27]],2)&lt;$B$622,INDEX(FPL_Results_Extract[Gameweek 02],MATCH($A419,FPL_Results_Extract[[Player]:[Player]],0)),INDEX(Team_Key[[Abbreviation]:[Abbreviation]],MATCH(LEFT(INDEX(FPL_Fixtures_Extract[],MATCH($A419,FPL_Fixtures_Extract[[Player]:[Player]],0),MATCH(FPL_Combined[[#Headers],[Gameweek 27]],FPL_Fixtures_Extract[#Headers],0)),LEN(INDEX(FPL_Fixtures_Extract[],MATCH($A419,FPL_Fixtures_Extract[[Player]:[Player]],0),MATCH(FPL_Combined[[#Headers],[Gameweek 27]],FPL_Fixtures_Extract[#Headers],0)))-4),Team_Key[[Full Name]:[Full Name]],0))&amp;RIGHT(INDEX(FPL_Fixtures_Extract[],MATCH($A419,FPL_Fixtures_Extract[[Player]:[Player]],0),MATCH(FPL_Combined[[#Headers],[Gameweek 27]],FPL_Fixtures_Extract[#Headers],0)),3))</f>
        <v>MUN(H) 0-1</v>
      </c>
      <c r="AC419" t="str">
        <f ca="1">IF(RIGHT(FPL_Combined[[#Headers],[Gameweek 28]],2)&lt;$B$622,INDEX(FPL_Results_Extract[Gameweek 03],MATCH($A419,FPL_Results_Extract[[Player]:[Player]],0)),INDEX(Team_Key[[Abbreviation]:[Abbreviation]],MATCH(LEFT(INDEX(FPL_Fixtures_Extract[],MATCH($A419,FPL_Fixtures_Extract[[Player]:[Player]],0),MATCH(FPL_Combined[[#Headers],[Gameweek 28]],FPL_Fixtures_Extract[#Headers],0)),LEN(INDEX(FPL_Fixtures_Extract[],MATCH($A419,FPL_Fixtures_Extract[[Player]:[Player]],0),MATCH(FPL_Combined[[#Headers],[Gameweek 28]],FPL_Fixtures_Extract[#Headers],0)))-4),Team_Key[[Full Name]:[Full Name]],0))&amp;RIGHT(INDEX(FPL_Fixtures_Extract[],MATCH($A419,FPL_Fixtures_Extract[[Player]:[Player]],0),MATCH(FPL_Combined[[#Headers],[Gameweek 28]],FPL_Fixtures_Extract[#Headers],0)),3))</f>
        <v>CRY(A) 1-2</v>
      </c>
      <c r="AD419" t="str">
        <f ca="1">IF(RIGHT(FPL_Combined[[#Headers],[Gameweek 29]],2)&lt;$B$622,INDEX(FPL_Results_Extract[Gameweek 04],MATCH($A419,FPL_Results_Extract[[Player]:[Player]],0)),INDEX(Team_Key[[Abbreviation]:[Abbreviation]],MATCH(LEFT(INDEX(FPL_Fixtures_Extract[],MATCH($A419,FPL_Fixtures_Extract[[Player]:[Player]],0),MATCH(FPL_Combined[[#Headers],[Gameweek 29]],FPL_Fixtures_Extract[#Headers],0)),LEN(INDEX(FPL_Fixtures_Extract[],MATCH($A419,FPL_Fixtures_Extract[[Player]:[Player]],0),MATCH(FPL_Combined[[#Headers],[Gameweek 29]],FPL_Fixtures_Extract[#Headers],0)))-4),Team_Key[[Full Name]:[Full Name]],0))&amp;RIGHT(INDEX(FPL_Fixtures_Extract[],MATCH($A419,FPL_Fixtures_Extract[[Player]:[Player]],0),MATCH(FPL_Combined[[#Headers],[Gameweek 29]],FPL_Fixtures_Extract[#Headers],0)),3))</f>
        <v>MCI(A)</v>
      </c>
      <c r="AE419" t="str">
        <f ca="1">IF(RIGHT(FPL_Combined[[#Headers],[Gameweek 30]],2)&lt;$B$622,INDEX(FPL_Results_Extract[Gameweek 05],MATCH($A419,FPL_Results_Extract[[Player]:[Player]],0)),INDEX(Team_Key[[Abbreviation]:[Abbreviation]],MATCH(LEFT(INDEX(FPL_Fixtures_Extract[],MATCH($A419,FPL_Fixtures_Extract[[Player]:[Player]],0),MATCH(FPL_Combined[[#Headers],[Gameweek 30]],FPL_Fixtures_Extract[#Headers],0)),LEN(INDEX(FPL_Fixtures_Extract[],MATCH($A419,FPL_Fixtures_Extract[[Player]:[Player]],0),MATCH(FPL_Combined[[#Headers],[Gameweek 30]],FPL_Fixtures_Extract[#Headers],0)))-4),Team_Key[[Full Name]:[Full Name]],0))&amp;RIGHT(INDEX(FPL_Fixtures_Extract[],MATCH($A419,FPL_Fixtures_Extract[[Player]:[Player]],0),MATCH(FPL_Combined[[#Headers],[Gameweek 30]],FPL_Fixtures_Extract[#Headers],0)),3))</f>
        <v>TOT(H)</v>
      </c>
      <c r="AF419" t="str">
        <f ca="1">IF(RIGHT(FPL_Combined[[#Headers],[Gameweek 31]],2)&lt;$B$622,INDEX(FPL_Results_Extract[Gameweek 06],MATCH($A419,FPL_Results_Extract[[Player]:[Player]],0)),INDEX(Team_Key[[Abbreviation]:[Abbreviation]],MATCH(LEFT(INDEX(FPL_Fixtures_Extract[],MATCH($A419,FPL_Fixtures_Extract[[Player]:[Player]],0),MATCH(FPL_Combined[[#Headers],[Gameweek 31]],FPL_Fixtures_Extract[#Headers],0)),LEN(INDEX(FPL_Fixtures_Extract[],MATCH($A419,FPL_Fixtures_Extract[[Player]:[Player]],0),MATCH(FPL_Combined[[#Headers],[Gameweek 31]],FPL_Fixtures_Extract[#Headers],0)))-4),Team_Key[[Full Name]:[Full Name]],0))&amp;RIGHT(INDEX(FPL_Fixtures_Extract[],MATCH($A419,FPL_Fixtures_Extract[[Player]:[Player]],0),MATCH(FPL_Combined[[#Headers],[Gameweek 31]],FPL_Fixtures_Extract[#Headers],0)),3))</f>
        <v>SWA(A)</v>
      </c>
      <c r="AG419" t="str">
        <f ca="1">IF(RIGHT(FPL_Combined[[#Headers],[Gameweek 32]],2)&lt;$B$622,INDEX(FPL_Results_Extract[Gameweek 07],MATCH($A419,FPL_Results_Extract[[Player]:[Player]],0)),INDEX(Team_Key[[Abbreviation]:[Abbreviation]],MATCH(LEFT(INDEX(FPL_Fixtures_Extract[],MATCH($A419,FPL_Fixtures_Extract[[Player]:[Player]],0),MATCH(FPL_Combined[[#Headers],[Gameweek 32]],FPL_Fixtures_Extract[#Headers],0)),LEN(INDEX(FPL_Fixtures_Extract[],MATCH($A419,FPL_Fixtures_Extract[[Player]:[Player]],0),MATCH(FPL_Combined[[#Headers],[Gameweek 32]],FPL_Fixtures_Extract[#Headers],0)))-4),Team_Key[[Full Name]:[Full Name]],0))&amp;RIGHT(INDEX(FPL_Fixtures_Extract[],MATCH($A419,FPL_Fixtures_Extract[[Player]:[Player]],0),MATCH(FPL_Combined[[#Headers],[Gameweek 32]],FPL_Fixtures_Extract[#Headers],0)),3))</f>
        <v>CHE(H)</v>
      </c>
      <c r="AH419" t="str">
        <f ca="1">IF(RIGHT(FPL_Combined[[#Headers],[Gameweek 33]],2)&lt;$B$622,INDEX(FPL_Results_Extract[Gameweek 08],MATCH($A419,FPL_Results_Extract[[Player]:[Player]],0)),INDEX(Team_Key[[Abbreviation]:[Abbreviation]],MATCH(LEFT(INDEX(FPL_Fixtures_Extract[],MATCH($A419,FPL_Fixtures_Extract[[Player]:[Player]],0),MATCH(FPL_Combined[[#Headers],[Gameweek 33]],FPL_Fixtures_Extract[#Headers],0)),LEN(INDEX(FPL_Fixtures_Extract[],MATCH($A419,FPL_Fixtures_Extract[[Player]:[Player]],0),MATCH(FPL_Combined[[#Headers],[Gameweek 33]],FPL_Fixtures_Extract[#Headers],0)))-4),Team_Key[[Full Name]:[Full Name]],0))&amp;RIGHT(INDEX(FPL_Fixtures_Extract[],MATCH($A419,FPL_Fixtures_Extract[[Player]:[Player]],0),MATCH(FPL_Combined[[#Headers],[Gameweek 33]],FPL_Fixtures_Extract[#Headers],0)),3))</f>
        <v>BOU(H)</v>
      </c>
      <c r="AI419" t="str">
        <f ca="1">IF(RIGHT(FPL_Combined[[#Headers],[Gameweek 34]],2)&lt;$B$622,INDEX(FPL_Results_Extract[Gameweek 09],MATCH($A419,FPL_Results_Extract[[Player]:[Player]],0)),INDEX(Team_Key[[Abbreviation]:[Abbreviation]],MATCH(LEFT(INDEX(FPL_Fixtures_Extract[],MATCH($A419,FPL_Fixtures_Extract[[Player]:[Player]],0),MATCH(FPL_Combined[[#Headers],[Gameweek 34]],FPL_Fixtures_Extract[#Headers],0)),LEN(INDEX(FPL_Fixtures_Extract[],MATCH($A419,FPL_Fixtures_Extract[[Player]:[Player]],0),MATCH(FPL_Combined[[#Headers],[Gameweek 34]],FPL_Fixtures_Extract[#Headers],0)))-4),Team_Key[[Full Name]:[Full Name]],0))&amp;RIGHT(INDEX(FPL_Fixtures_Extract[],MATCH($A419,FPL_Fixtures_Extract[[Player]:[Player]],0),MATCH(FPL_Combined[[#Headers],[Gameweek 34]],FPL_Fixtures_Extract[#Headers],0)),3))</f>
        <v>MUN(A)</v>
      </c>
      <c r="AJ419" t="str">
        <f ca="1">IF(RIGHT(FPL_Combined[[#Headers],[Gameweek 35]],2)&lt;$B$622,INDEX(FPL_Results_Extract[Gameweek 10],MATCH($A419,FPL_Results_Extract[[Player]:[Player]],0)),INDEX(Team_Key[[Abbreviation]:[Abbreviation]],MATCH(LEFT(INDEX(FPL_Fixtures_Extract[],MATCH($A419,FPL_Fixtures_Extract[[Player]:[Player]],0),MATCH(FPL_Combined[[#Headers],[Gameweek 35]],FPL_Fixtures_Extract[#Headers],0)),LEN(INDEX(FPL_Fixtures_Extract[],MATCH($A419,FPL_Fixtures_Extract[[Player]:[Player]],0),MATCH(FPL_Combined[[#Headers],[Gameweek 35]],FPL_Fixtures_Extract[#Headers],0)))-4),Team_Key[[Full Name]:[Full Name]],0))&amp;RIGHT(INDEX(FPL_Fixtures_Extract[],MATCH($A419,FPL_Fixtures_Extract[[Player]:[Player]],0),MATCH(FPL_Combined[[#Headers],[Gameweek 35]],FPL_Fixtures_Extract[#Headers],0)),3))</f>
        <v>SOU(H)</v>
      </c>
      <c r="AK419" t="str">
        <f ca="1">IF(RIGHT(FPL_Combined[[#Headers],[Gameweek 36]],2)&lt;$B$622,INDEX(FPL_Results_Extract[Gameweek 11],MATCH($A419,FPL_Results_Extract[[Player]:[Player]],0)),INDEX(Team_Key[[Abbreviation]:[Abbreviation]],MATCH(LEFT(INDEX(FPL_Fixtures_Extract[],MATCH($A419,FPL_Fixtures_Extract[[Player]:[Player]],0),MATCH(FPL_Combined[[#Headers],[Gameweek 36]],FPL_Fixtures_Extract[#Headers],0)),LEN(INDEX(FPL_Fixtures_Extract[],MATCH($A419,FPL_Fixtures_Extract[[Player]:[Player]],0),MATCH(FPL_Combined[[#Headers],[Gameweek 36]],FPL_Fixtures_Extract[#Headers],0)))-4),Team_Key[[Full Name]:[Full Name]],0))&amp;RIGHT(INDEX(FPL_Fixtures_Extract[],MATCH($A419,FPL_Fixtures_Extract[[Player]:[Player]],0),MATCH(FPL_Combined[[#Headers],[Gameweek 36]],FPL_Fixtures_Extract[#Headers],0)),3))</f>
        <v>WAT(A)</v>
      </c>
      <c r="AL419" t="str">
        <f ca="1">IF(RIGHT(FPL_Combined[[#Headers],[Gameweek 37]],2)&lt;$B$622,INDEX(FPL_Results_Extract[Gameweek 12],MATCH($A419,FPL_Results_Extract[[Player]:[Player]],0)),INDEX(Team_Key[[Abbreviation]:[Abbreviation]],MATCH(LEFT(INDEX(FPL_Fixtures_Extract[],MATCH($A419,FPL_Fixtures_Extract[[Player]:[Player]],0),MATCH(FPL_Combined[[#Headers],[Gameweek 37]],FPL_Fixtures_Extract[#Headers],0)),LEN(INDEX(FPL_Fixtures_Extract[],MATCH($A419,FPL_Fixtures_Extract[[Player]:[Player]],0),MATCH(FPL_Combined[[#Headers],[Gameweek 37]],FPL_Fixtures_Extract[#Headers],0)))-4),Team_Key[[Full Name]:[Full Name]],0))&amp;RIGHT(INDEX(FPL_Fixtures_Extract[],MATCH($A419,FPL_Fixtures_Extract[[Player]:[Player]],0),MATCH(FPL_Combined[[#Headers],[Gameweek 37]],FPL_Fixtures_Extract[#Headers],0)),3))</f>
        <v>NEW(H)</v>
      </c>
      <c r="AM419" t="str">
        <f ca="1">IF(RIGHT(FPL_Combined[[#Headers],[Gameweek 38]],2)&lt;$B$622,INDEX(FPL_Results_Extract[Gameweek 13],MATCH($A419,FPL_Results_Extract[[Player]:[Player]],0)),INDEX(Team_Key[[Abbreviation]:[Abbreviation]],MATCH(LEFT(INDEX(FPL_Fixtures_Extract[],MATCH($A419,FPL_Fixtures_Extract[[Player]:[Player]],0),MATCH(FPL_Combined[[#Headers],[Gameweek 38]],FPL_Fixtures_Extract[#Headers],0)),LEN(INDEX(FPL_Fixtures_Extract[],MATCH($A419,FPL_Fixtures_Extract[[Player]:[Player]],0),MATCH(FPL_Combined[[#Headers],[Gameweek 38]],FPL_Fixtures_Extract[#Headers],0)))-4),Team_Key[[Full Name]:[Full Name]],0))&amp;RIGHT(INDEX(FPL_Fixtures_Extract[],MATCH($A419,FPL_Fixtures_Extract[[Player]:[Player]],0),MATCH(FPL_Combined[[#Headers],[Gameweek 38]],FPL_Fixtures_Extract[#Headers],0)),3))</f>
        <v>ARS(A)</v>
      </c>
    </row>
    <row r="420" spans="1:39" x14ac:dyDescent="0.45">
      <c r="A420" t="s">
        <v>194</v>
      </c>
      <c r="B420" t="str">
        <f ca="1">IF(RIGHT(FPL_Combined[[#Headers],[Gameweek 01]],2)&lt;$B$622,INDEX(FPL_Results_Extract[Gameweek 01],MATCH($A420,FPL_Results_Extract[[Player]:[Player]],0)),INDEX(Team_Key[[Abbreviation]:[Abbreviation]],MATCH(LEFT(INDEX(FPL_Fixtures_Extract[],MATCH($A420,FPL_Fixtures_Extract[[Player]:[Player]],0),MATCH(FPL_Combined[[#Headers],[Gameweek 01]],FPL_Fixtures_Extract[#Headers],0)),LEN(INDEX(FPL_Fixtures_Extract[],MATCH($A420,FPL_Fixtures_Extract[[Player]:[Player]],0),MATCH(FPL_Combined[[#Headers],[Gameweek 01]],FPL_Fixtures_Extract[#Headers],0)))-4),Team_Key[[Full Name]:[Full Name]],0))&amp;RIGHT(INDEX(FPL_Fixtures_Extract[],MATCH($A420,FPL_Fixtures_Extract[[Player]:[Player]],0),MATCH(FPL_Combined[[#Headers],[Gameweek 01]],FPL_Fixtures_Extract[#Headers],0)),3))</f>
        <v>LIV(H) 0-1</v>
      </c>
      <c r="C420" t="str">
        <f ca="1">IF(RIGHT(FPL_Combined[[#Headers],[Gameweek 02]],2)&lt;$B$622,INDEX(FPL_Results_Extract[Gameweek 02],MATCH($A420,FPL_Results_Extract[[Player]:[Player]],0)),INDEX(Team_Key[[Abbreviation]:[Abbreviation]],MATCH(LEFT(INDEX(FPL_Fixtures_Extract[],MATCH($A420,FPL_Fixtures_Extract[[Player]:[Player]],0),MATCH(FPL_Combined[[#Headers],[Gameweek 02]],FPL_Fixtures_Extract[#Headers],0)),LEN(INDEX(FPL_Fixtures_Extract[],MATCH($A420,FPL_Fixtures_Extract[[Player]:[Player]],0),MATCH(FPL_Combined[[#Headers],[Gameweek 02]],FPL_Fixtures_Extract[#Headers],0)))-4),Team_Key[[Full Name]:[Full Name]],0))&amp;RIGHT(INDEX(FPL_Fixtures_Extract[],MATCH($A420,FPL_Fixtures_Extract[[Player]:[Player]],0),MATCH(FPL_Combined[[#Headers],[Gameweek 02]],FPL_Fixtures_Extract[#Headers],0)),3))</f>
        <v>TOT(A) 2-2</v>
      </c>
      <c r="D420" t="str">
        <f ca="1">IF(RIGHT(FPL_Combined[[#Headers],[Gameweek 03]],2)&lt;$B$622,INDEX(FPL_Results_Extract[Gameweek 03],MATCH($A420,FPL_Results_Extract[[Player]:[Player]],0)),INDEX(Team_Key[[Abbreviation]:[Abbreviation]],MATCH(LEFT(INDEX(FPL_Fixtures_Extract[],MATCH($A420,FPL_Fixtures_Extract[[Player]:[Player]],0),MATCH(FPL_Combined[[#Headers],[Gameweek 03]],FPL_Fixtures_Extract[#Headers],0)),LEN(INDEX(FPL_Fixtures_Extract[],MATCH($A420,FPL_Fixtures_Extract[[Player]:[Player]],0),MATCH(FPL_Combined[[#Headers],[Gameweek 03]],FPL_Fixtures_Extract[#Headers],0)))-4),Team_Key[[Full Name]:[Full Name]],0))&amp;RIGHT(INDEX(FPL_Fixtures_Extract[],MATCH($A420,FPL_Fixtures_Extract[[Player]:[Player]],0),MATCH(FPL_Combined[[#Headers],[Gameweek 03]],FPL_Fixtures_Extract[#Headers],0)),3))</f>
        <v>NOR(A) 1-1</v>
      </c>
      <c r="E420" t="str">
        <f ca="1">IF(RIGHT(FPL_Combined[[#Headers],[Gameweek 04]],2)&lt;$B$622,INDEX(FPL_Results_Extract[Gameweek 04],MATCH($A420,FPL_Results_Extract[[Player]:[Player]],0)),INDEX(Team_Key[[Abbreviation]:[Abbreviation]],MATCH(LEFT(INDEX(FPL_Fixtures_Extract[],MATCH($A420,FPL_Fixtures_Extract[[Player]:[Player]],0),MATCH(FPL_Combined[[#Headers],[Gameweek 04]],FPL_Fixtures_Extract[#Headers],0)),LEN(INDEX(FPL_Fixtures_Extract[],MATCH($A420,FPL_Fixtures_Extract[[Player]:[Player]],0),MATCH(FPL_Combined[[#Headers],[Gameweek 04]],FPL_Fixtures_Extract[#Headers],0)))-4),Team_Key[[Full Name]:[Full Name]],0))&amp;RIGHT(INDEX(FPL_Fixtures_Extract[],MATCH($A420,FPL_Fixtures_Extract[[Player]:[Player]],0),MATCH(FPL_Combined[[#Headers],[Gameweek 04]],FPL_Fixtures_Extract[#Headers],0)),3))</f>
        <v>WBA(H) 0-1</v>
      </c>
      <c r="F420" t="str">
        <f ca="1">IF(RIGHT(FPL_Combined[[#Headers],[Gameweek 05]],2)&lt;$B$622,INDEX(FPL_Results_Extract[Gameweek 05],MATCH($A420,FPL_Results_Extract[[Player]:[Player]],0)),INDEX(Team_Key[[Abbreviation]:[Abbreviation]],MATCH(LEFT(INDEX(FPL_Fixtures_Extract[],MATCH($A420,FPL_Fixtures_Extract[[Player]:[Player]],0),MATCH(FPL_Combined[[#Headers],[Gameweek 05]],FPL_Fixtures_Extract[#Headers],0)),LEN(INDEX(FPL_Fixtures_Extract[],MATCH($A420,FPL_Fixtures_Extract[[Player]:[Player]],0),MATCH(FPL_Combined[[#Headers],[Gameweek 05]],FPL_Fixtures_Extract[#Headers],0)))-4),Team_Key[[Full Name]:[Full Name]],0))&amp;RIGHT(INDEX(FPL_Fixtures_Extract[],MATCH($A420,FPL_Fixtures_Extract[[Player]:[Player]],0),MATCH(FPL_Combined[[#Headers],[Gameweek 05]],FPL_Fixtures_Extract[#Headers],0)),3))</f>
        <v>ARS(A) 0-2</v>
      </c>
      <c r="G420" t="str">
        <f ca="1">IF(RIGHT(FPL_Combined[[#Headers],[Gameweek 06]],2)&lt;$B$622,INDEX(FPL_Results_Extract[Gameweek 06],MATCH($A420,FPL_Results_Extract[[Player]:[Player]],0)),INDEX(Team_Key[[Abbreviation]:[Abbreviation]],MATCH(LEFT(INDEX(FPL_Fixtures_Extract[],MATCH($A420,FPL_Fixtures_Extract[[Player]:[Player]],0),MATCH(FPL_Combined[[#Headers],[Gameweek 06]],FPL_Fixtures_Extract[#Headers],0)),LEN(INDEX(FPL_Fixtures_Extract[],MATCH($A420,FPL_Fixtures_Extract[[Player]:[Player]],0),MATCH(FPL_Combined[[#Headers],[Gameweek 06]],FPL_Fixtures_Extract[#Headers],0)))-4),Team_Key[[Full Name]:[Full Name]],0))&amp;RIGHT(INDEX(FPL_Fixtures_Extract[],MATCH($A420,FPL_Fixtures_Extract[[Player]:[Player]],0),MATCH(FPL_Combined[[#Headers],[Gameweek 06]],FPL_Fixtures_Extract[#Headers],0)),3))</f>
        <v>LEI(H) 2-2</v>
      </c>
      <c r="H420" t="str">
        <f ca="1">IF(RIGHT(FPL_Combined[[#Headers],[Gameweek 07]],2)&lt;$B$622,INDEX(FPL_Results_Extract[Gameweek 07],MATCH($A420,FPL_Results_Extract[[Player]:[Player]],0)),INDEX(Team_Key[[Abbreviation]:[Abbreviation]],MATCH(LEFT(INDEX(FPL_Fixtures_Extract[],MATCH($A420,FPL_Fixtures_Extract[[Player]:[Player]],0),MATCH(FPL_Combined[[#Headers],[Gameweek 07]],FPL_Fixtures_Extract[#Headers],0)),LEN(INDEX(FPL_Fixtures_Extract[],MATCH($A420,FPL_Fixtures_Extract[[Player]:[Player]],0),MATCH(FPL_Combined[[#Headers],[Gameweek 07]],FPL_Fixtures_Extract[#Headers],0)))-4),Team_Key[[Full Name]:[Full Name]],0))&amp;RIGHT(INDEX(FPL_Fixtures_Extract[],MATCH($A420,FPL_Fixtures_Extract[[Player]:[Player]],0),MATCH(FPL_Combined[[#Headers],[Gameweek 07]],FPL_Fixtures_Extract[#Headers],0)),3))</f>
        <v>BOU(H) 2-1</v>
      </c>
      <c r="I420" t="str">
        <f ca="1">IF(RIGHT(FPL_Combined[[#Headers],[Gameweek 08]],2)&lt;$B$622,INDEX(FPL_Results_Extract[Gameweek 08],MATCH($A420,FPL_Results_Extract[[Player]:[Player]],0)),INDEX(Team_Key[[Abbreviation]:[Abbreviation]],MATCH(LEFT(INDEX(FPL_Fixtures_Extract[],MATCH($A420,FPL_Fixtures_Extract[[Player]:[Player]],0),MATCH(FPL_Combined[[#Headers],[Gameweek 08]],FPL_Fixtures_Extract[#Headers],0)),LEN(INDEX(FPL_Fixtures_Extract[],MATCH($A420,FPL_Fixtures_Extract[[Player]:[Player]],0),MATCH(FPL_Combined[[#Headers],[Gameweek 08]],FPL_Fixtures_Extract[#Headers],0)))-4),Team_Key[[Full Name]:[Full Name]],0))&amp;RIGHT(INDEX(FPL_Fixtures_Extract[],MATCH($A420,FPL_Fixtures_Extract[[Player]:[Player]],0),MATCH(FPL_Combined[[#Headers],[Gameweek 08]],FPL_Fixtures_Extract[#Headers],0)),3))</f>
        <v>AVL(A) 1-0</v>
      </c>
      <c r="J420" t="str">
        <f ca="1">IF(RIGHT(FPL_Combined[[#Headers],[Gameweek 09]],2)&lt;$B$622,INDEX(FPL_Results_Extract[Gameweek 09],MATCH($A420,FPL_Results_Extract[[Player]:[Player]],0)),INDEX(Team_Key[[Abbreviation]:[Abbreviation]],MATCH(LEFT(INDEX(FPL_Fixtures_Extract[],MATCH($A420,FPL_Fixtures_Extract[[Player]:[Player]],0),MATCH(FPL_Combined[[#Headers],[Gameweek 09]],FPL_Fixtures_Extract[#Headers],0)),LEN(INDEX(FPL_Fixtures_Extract[],MATCH($A420,FPL_Fixtures_Extract[[Player]:[Player]],0),MATCH(FPL_Combined[[#Headers],[Gameweek 09]],FPL_Fixtures_Extract[#Headers],0)))-4),Team_Key[[Full Name]:[Full Name]],0))&amp;RIGHT(INDEX(FPL_Fixtures_Extract[],MATCH($A420,FPL_Fixtures_Extract[[Player]:[Player]],0),MATCH(FPL_Combined[[#Headers],[Gameweek 09]],FPL_Fixtures_Extract[#Headers],0)),3))</f>
        <v>SWA(A) 1-0</v>
      </c>
      <c r="K420" t="str">
        <f ca="1">IF(RIGHT(FPL_Combined[[#Headers],[Gameweek 10]],2)&lt;$B$622,INDEX(FPL_Results_Extract[Gameweek 10],MATCH($A420,FPL_Results_Extract[[Player]:[Player]],0)),INDEX(Team_Key[[Abbreviation]:[Abbreviation]],MATCH(LEFT(INDEX(FPL_Fixtures_Extract[],MATCH($A420,FPL_Fixtures_Extract[[Player]:[Player]],0),MATCH(FPL_Combined[[#Headers],[Gameweek 10]],FPL_Fixtures_Extract[#Headers],0)),LEN(INDEX(FPL_Fixtures_Extract[],MATCH($A420,FPL_Fixtures_Extract[[Player]:[Player]],0),MATCH(FPL_Combined[[#Headers],[Gameweek 10]],FPL_Fixtures_Extract[#Headers],0)))-4),Team_Key[[Full Name]:[Full Name]],0))&amp;RIGHT(INDEX(FPL_Fixtures_Extract[],MATCH($A420,FPL_Fixtures_Extract[[Player]:[Player]],0),MATCH(FPL_Combined[[#Headers],[Gameweek 10]],FPL_Fixtures_Extract[#Headers],0)),3))</f>
        <v>WAT(H) 0-2</v>
      </c>
      <c r="L420" t="str">
        <f ca="1">IF(RIGHT(FPL_Combined[[#Headers],[Gameweek 11]],2)&lt;$B$622,INDEX(FPL_Results_Extract[Gameweek 11],MATCH($A420,FPL_Results_Extract[[Player]:[Player]],0)),INDEX(Team_Key[[Abbreviation]:[Abbreviation]],MATCH(LEFT(INDEX(FPL_Fixtures_Extract[],MATCH($A420,FPL_Fixtures_Extract[[Player]:[Player]],0),MATCH(FPL_Combined[[#Headers],[Gameweek 11]],FPL_Fixtures_Extract[#Headers],0)),LEN(INDEX(FPL_Fixtures_Extract[],MATCH($A420,FPL_Fixtures_Extract[[Player]:[Player]],0),MATCH(FPL_Combined[[#Headers],[Gameweek 11]],FPL_Fixtures_Extract[#Headers],0)))-4),Team_Key[[Full Name]:[Full Name]],0))&amp;RIGHT(INDEX(FPL_Fixtures_Extract[],MATCH($A420,FPL_Fixtures_Extract[[Player]:[Player]],0),MATCH(FPL_Combined[[#Headers],[Gameweek 11]],FPL_Fixtures_Extract[#Headers],0)),3))</f>
        <v>NEW(A) 0-0</v>
      </c>
      <c r="M420" t="str">
        <f ca="1">IF(RIGHT(FPL_Combined[[#Headers],[Gameweek 12]],2)&lt;$B$622,INDEX(FPL_Results_Extract[Gameweek 12],MATCH($A420,FPL_Results_Extract[[Player]:[Player]],0)),INDEX(Team_Key[[Abbreviation]:[Abbreviation]],MATCH(LEFT(INDEX(FPL_Fixtures_Extract[],MATCH($A420,FPL_Fixtures_Extract[[Player]:[Player]],0),MATCH(FPL_Combined[[#Headers],[Gameweek 12]],FPL_Fixtures_Extract[#Headers],0)),LEN(INDEX(FPL_Fixtures_Extract[],MATCH($A420,FPL_Fixtures_Extract[[Player]:[Player]],0),MATCH(FPL_Combined[[#Headers],[Gameweek 12]],FPL_Fixtures_Extract[#Headers],0)))-4),Team_Key[[Full Name]:[Full Name]],0))&amp;RIGHT(INDEX(FPL_Fixtures_Extract[],MATCH($A420,FPL_Fixtures_Extract[[Player]:[Player]],0),MATCH(FPL_Combined[[#Headers],[Gameweek 12]],FPL_Fixtures_Extract[#Headers],0)),3))</f>
        <v>CHE(H) 1-0</v>
      </c>
      <c r="N420" t="str">
        <f ca="1">IF(RIGHT(FPL_Combined[[#Headers],[Gameweek 13]],2)&lt;$B$622,INDEX(FPL_Results_Extract[Gameweek 13],MATCH($A420,FPL_Results_Extract[[Player]:[Player]],0)),INDEX(Team_Key[[Abbreviation]:[Abbreviation]],MATCH(LEFT(INDEX(FPL_Fixtures_Extract[],MATCH($A420,FPL_Fixtures_Extract[[Player]:[Player]],0),MATCH(FPL_Combined[[#Headers],[Gameweek 13]],FPL_Fixtures_Extract[#Headers],0)),LEN(INDEX(FPL_Fixtures_Extract[],MATCH($A420,FPL_Fixtures_Extract[[Player]:[Player]],0),MATCH(FPL_Combined[[#Headers],[Gameweek 13]],FPL_Fixtures_Extract[#Headers],0)))-4),Team_Key[[Full Name]:[Full Name]],0))&amp;RIGHT(INDEX(FPL_Fixtures_Extract[],MATCH($A420,FPL_Fixtures_Extract[[Player]:[Player]],0),MATCH(FPL_Combined[[#Headers],[Gameweek 13]],FPL_Fixtures_Extract[#Headers],0)),3))</f>
        <v>SOU(A) 1-0</v>
      </c>
      <c r="O420" t="str">
        <f ca="1">IF(RIGHT(FPL_Combined[[#Headers],[Gameweek 14]],2)&lt;$B$622,INDEX(FPL_Results_Extract[Gameweek 14],MATCH($A420,FPL_Results_Extract[[Player]:[Player]],0)),INDEX(Team_Key[[Abbreviation]:[Abbreviation]],MATCH(LEFT(INDEX(FPL_Fixtures_Extract[],MATCH($A420,FPL_Fixtures_Extract[[Player]:[Player]],0),MATCH(FPL_Combined[[#Headers],[Gameweek 14]],FPL_Fixtures_Extract[#Headers],0)),LEN(INDEX(FPL_Fixtures_Extract[],MATCH($A420,FPL_Fixtures_Extract[[Player]:[Player]],0),MATCH(FPL_Combined[[#Headers],[Gameweek 14]],FPL_Fixtures_Extract[#Headers],0)))-4),Team_Key[[Full Name]:[Full Name]],0))&amp;RIGHT(INDEX(FPL_Fixtures_Extract[],MATCH($A420,FPL_Fixtures_Extract[[Player]:[Player]],0),MATCH(FPL_Combined[[#Headers],[Gameweek 14]],FPL_Fixtures_Extract[#Headers],0)),3))</f>
        <v>SUN(A) 0-2</v>
      </c>
      <c r="P420" t="str">
        <f ca="1">IF(RIGHT(FPL_Combined[[#Headers],[Gameweek 15]],2)&lt;$B$622,INDEX(FPL_Results_Extract[Gameweek 15],MATCH($A420,FPL_Results_Extract[[Player]:[Player]],0)),INDEX(Team_Key[[Abbreviation]:[Abbreviation]],MATCH(LEFT(INDEX(FPL_Fixtures_Extract[],MATCH($A420,FPL_Fixtures_Extract[[Player]:[Player]],0),MATCH(FPL_Combined[[#Headers],[Gameweek 15]],FPL_Fixtures_Extract[#Headers],0)),LEN(INDEX(FPL_Fixtures_Extract[],MATCH($A420,FPL_Fixtures_Extract[[Player]:[Player]],0),MATCH(FPL_Combined[[#Headers],[Gameweek 15]],FPL_Fixtures_Extract[#Headers],0)))-4),Team_Key[[Full Name]:[Full Name]],0))&amp;RIGHT(INDEX(FPL_Fixtures_Extract[],MATCH($A420,FPL_Fixtures_Extract[[Player]:[Player]],0),MATCH(FPL_Combined[[#Headers],[Gameweek 15]],FPL_Fixtures_Extract[#Headers],0)),3))</f>
        <v>MCI(H) 2-0</v>
      </c>
      <c r="Q420" t="str">
        <f ca="1">IF(RIGHT(FPL_Combined[[#Headers],[Gameweek 16]],2)&lt;$B$622,INDEX(FPL_Results_Extract[Gameweek 16],MATCH($A420,FPL_Results_Extract[[Player]:[Player]],0)),INDEX(Team_Key[[Abbreviation]:[Abbreviation]],MATCH(LEFT(INDEX(FPL_Fixtures_Extract[],MATCH($A420,FPL_Fixtures_Extract[[Player]:[Player]],0),MATCH(FPL_Combined[[#Headers],[Gameweek 16]],FPL_Fixtures_Extract[#Headers],0)),LEN(INDEX(FPL_Fixtures_Extract[],MATCH($A420,FPL_Fixtures_Extract[[Player]:[Player]],0),MATCH(FPL_Combined[[#Headers],[Gameweek 16]],FPL_Fixtures_Extract[#Headers],0)))-4),Team_Key[[Full Name]:[Full Name]],0))&amp;RIGHT(INDEX(FPL_Fixtures_Extract[],MATCH($A420,FPL_Fixtures_Extract[[Player]:[Player]],0),MATCH(FPL_Combined[[#Headers],[Gameweek 16]],FPL_Fixtures_Extract[#Headers],0)),3))</f>
        <v>WHU(A) 0-0</v>
      </c>
      <c r="R420" t="str">
        <f ca="1">IF(RIGHT(FPL_Combined[[#Headers],[Gameweek 17]],2)&lt;$B$622,INDEX(FPL_Results_Extract[Gameweek 17],MATCH($A420,FPL_Results_Extract[[Player]:[Player]],0)),INDEX(Team_Key[[Abbreviation]:[Abbreviation]],MATCH(LEFT(INDEX(FPL_Fixtures_Extract[],MATCH($A420,FPL_Fixtures_Extract[[Player]:[Player]],0),MATCH(FPL_Combined[[#Headers],[Gameweek 17]],FPL_Fixtures_Extract[#Headers],0)),LEN(INDEX(FPL_Fixtures_Extract[],MATCH($A420,FPL_Fixtures_Extract[[Player]:[Player]],0),MATCH(FPL_Combined[[#Headers],[Gameweek 17]],FPL_Fixtures_Extract[#Headers],0)))-4),Team_Key[[Full Name]:[Full Name]],0))&amp;RIGHT(INDEX(FPL_Fixtures_Extract[],MATCH($A420,FPL_Fixtures_Extract[[Player]:[Player]],0),MATCH(FPL_Combined[[#Headers],[Gameweek 17]],FPL_Fixtures_Extract[#Headers],0)),3))</f>
        <v>CRY(H) 1-2</v>
      </c>
      <c r="S420" t="str">
        <f ca="1">IF(RIGHT(FPL_Combined[[#Headers],[Gameweek 18]],2)&lt;$B$622,INDEX(FPL_Results_Extract[Gameweek 18],MATCH($A420,FPL_Results_Extract[[Player]:[Player]],0)),INDEX(Team_Key[[Abbreviation]:[Abbreviation]],MATCH(LEFT(INDEX(FPL_Fixtures_Extract[],MATCH($A420,FPL_Fixtures_Extract[[Player]:[Player]],0),MATCH(FPL_Combined[[#Headers],[Gameweek 18]],FPL_Fixtures_Extract[#Headers],0)),LEN(INDEX(FPL_Fixtures_Extract[],MATCH($A420,FPL_Fixtures_Extract[[Player]:[Player]],0),MATCH(FPL_Combined[[#Headers],[Gameweek 18]],FPL_Fixtures_Extract[#Headers],0)))-4),Team_Key[[Full Name]:[Full Name]],0))&amp;RIGHT(INDEX(FPL_Fixtures_Extract[],MATCH($A420,FPL_Fixtures_Extract[[Player]:[Player]],0),MATCH(FPL_Combined[[#Headers],[Gameweek 18]],FPL_Fixtures_Extract[#Headers],0)),3))</f>
        <v>MUN(H) 2-0</v>
      </c>
      <c r="T420" t="str">
        <f ca="1">IF(RIGHT(FPL_Combined[[#Headers],[Gameweek 19]],2)&lt;$B$622,INDEX(FPL_Results_Extract[Gameweek 19],MATCH($A420,FPL_Results_Extract[[Player]:[Player]],0)),INDEX(Team_Key[[Abbreviation]:[Abbreviation]],MATCH(LEFT(INDEX(FPL_Fixtures_Extract[],MATCH($A420,FPL_Fixtures_Extract[[Player]:[Player]],0),MATCH(FPL_Combined[[#Headers],[Gameweek 19]],FPL_Fixtures_Extract[#Headers],0)),LEN(INDEX(FPL_Fixtures_Extract[],MATCH($A420,FPL_Fixtures_Extract[[Player]:[Player]],0),MATCH(FPL_Combined[[#Headers],[Gameweek 19]],FPL_Fixtures_Extract[#Headers],0)))-4),Team_Key[[Full Name]:[Full Name]],0))&amp;RIGHT(INDEX(FPL_Fixtures_Extract[],MATCH($A420,FPL_Fixtures_Extract[[Player]:[Player]],0),MATCH(FPL_Combined[[#Headers],[Gameweek 19]],FPL_Fixtures_Extract[#Headers],0)),3))</f>
        <v>EVE(A) 4-3</v>
      </c>
      <c r="U420" t="str">
        <f ca="1">IF(RIGHT(FPL_Combined[[#Headers],[Gameweek 20]],2)&lt;$B$622,INDEX(FPL_Results_Extract[Gameweek 20],MATCH($A420,FPL_Results_Extract[[Player]:[Player]],0)),INDEX(Team_Key[[Abbreviation]:[Abbreviation]],MATCH(LEFT(INDEX(FPL_Fixtures_Extract[],MATCH($A420,FPL_Fixtures_Extract[[Player]:[Player]],0),MATCH(FPL_Combined[[#Headers],[Gameweek 20]],FPL_Fixtures_Extract[#Headers],0)),LEN(INDEX(FPL_Fixtures_Extract[],MATCH($A420,FPL_Fixtures_Extract[[Player]:[Player]],0),MATCH(FPL_Combined[[#Headers],[Gameweek 20]],FPL_Fixtures_Extract[#Headers],0)))-4),Team_Key[[Full Name]:[Full Name]],0))&amp;RIGHT(INDEX(FPL_Fixtures_Extract[],MATCH($A420,FPL_Fixtures_Extract[[Player]:[Player]],0),MATCH(FPL_Combined[[#Headers],[Gameweek 20]],FPL_Fixtures_Extract[#Headers],0)),3))</f>
        <v>WBA(A) 1-2</v>
      </c>
      <c r="V420" t="str">
        <f ca="1">IF(RIGHT(FPL_Combined[[#Headers],[Gameweek 21]],2)&lt;$B$622,INDEX(FPL_Results_Extract[Gameweek 21],MATCH($A420,FPL_Results_Extract[[Player]:[Player]],0)),INDEX(Team_Key[[Abbreviation]:[Abbreviation]],MATCH(LEFT(INDEX(FPL_Fixtures_Extract[],MATCH($A420,FPL_Fixtures_Extract[[Player]:[Player]],0),MATCH(FPL_Combined[[#Headers],[Gameweek 21]],FPL_Fixtures_Extract[#Headers],0)),LEN(INDEX(FPL_Fixtures_Extract[],MATCH($A420,FPL_Fixtures_Extract[[Player]:[Player]],0),MATCH(FPL_Combined[[#Headers],[Gameweek 21]],FPL_Fixtures_Extract[#Headers],0)))-4),Team_Key[[Full Name]:[Full Name]],0))&amp;RIGHT(INDEX(FPL_Fixtures_Extract[],MATCH($A420,FPL_Fixtures_Extract[[Player]:[Player]],0),MATCH(FPL_Combined[[#Headers],[Gameweek 21]],FPL_Fixtures_Extract[#Headers],0)),3))</f>
        <v>NOR(H) 3-1</v>
      </c>
      <c r="W420" t="str">
        <f ca="1">IF(RIGHT(FPL_Combined[[#Headers],[Gameweek 22]],2)&lt;$B$622,INDEX(FPL_Results_Extract[Gameweek 22],MATCH($A420,FPL_Results_Extract[[Player]:[Player]],0)),INDEX(Team_Key[[Abbreviation]:[Abbreviation]],MATCH(LEFT(INDEX(FPL_Fixtures_Extract[],MATCH($A420,FPL_Fixtures_Extract[[Player]:[Player]],0),MATCH(FPL_Combined[[#Headers],[Gameweek 22]],FPL_Fixtures_Extract[#Headers],0)),LEN(INDEX(FPL_Fixtures_Extract[],MATCH($A420,FPL_Fixtures_Extract[[Player]:[Player]],0),MATCH(FPL_Combined[[#Headers],[Gameweek 22]],FPL_Fixtures_Extract[#Headers],0)))-4),Team_Key[[Full Name]:[Full Name]],0))&amp;RIGHT(INDEX(FPL_Fixtures_Extract[],MATCH($A420,FPL_Fixtures_Extract[[Player]:[Player]],0),MATCH(FPL_Combined[[#Headers],[Gameweek 22]],FPL_Fixtures_Extract[#Headers],0)),3))</f>
        <v>ARS(H) 0-0</v>
      </c>
      <c r="X420" t="str">
        <f ca="1">IF(RIGHT(FPL_Combined[[#Headers],[Gameweek 23]],2)&lt;$B$622,INDEX(FPL_Results_Extract[Gameweek 23],MATCH($A420,FPL_Results_Extract[[Player]:[Player]],0)),INDEX(Team_Key[[Abbreviation]:[Abbreviation]],MATCH(LEFT(INDEX(FPL_Fixtures_Extract[],MATCH($A420,FPL_Fixtures_Extract[[Player]:[Player]],0),MATCH(FPL_Combined[[#Headers],[Gameweek 23]],FPL_Fixtures_Extract[#Headers],0)),LEN(INDEX(FPL_Fixtures_Extract[],MATCH($A420,FPL_Fixtures_Extract[[Player]:[Player]],0),MATCH(FPL_Combined[[#Headers],[Gameweek 23]],FPL_Fixtures_Extract[#Headers],0)))-4),Team_Key[[Full Name]:[Full Name]],0))&amp;RIGHT(INDEX(FPL_Fixtures_Extract[],MATCH($A420,FPL_Fixtures_Extract[[Player]:[Player]],0),MATCH(FPL_Combined[[#Headers],[Gameweek 23]],FPL_Fixtures_Extract[#Headers],0)),3))</f>
        <v>LEI(A) 0-3</v>
      </c>
      <c r="Y420" t="str">
        <f ca="1">IF(RIGHT(FPL_Combined[[#Headers],[Gameweek 24]],2)&lt;$B$622,INDEX(FPL_Results_Extract[Team],MATCH($A420,FPL_Results_Extract[[Player]:[Player]],0)),INDEX(Team_Key[[Abbreviation]:[Abbreviation]],MATCH(LEFT(INDEX(FPL_Fixtures_Extract[],MATCH($A420,FPL_Fixtures_Extract[[Player]:[Player]],0),MATCH(FPL_Combined[[#Headers],[Gameweek 24]],FPL_Fixtures_Extract[#Headers],0)),LEN(INDEX(FPL_Fixtures_Extract[],MATCH($A420,FPL_Fixtures_Extract[[Player]:[Player]],0),MATCH(FPL_Combined[[#Headers],[Gameweek 24]],FPL_Fixtures_Extract[#Headers],0)))-4),Team_Key[[Full Name]:[Full Name]],0))&amp;RIGHT(INDEX(FPL_Fixtures_Extract[],MATCH($A420,FPL_Fixtures_Extract[[Player]:[Player]],0),MATCH(FPL_Combined[[#Headers],[Gameweek 24]],FPL_Fixtures_Extract[#Headers],0)),3))</f>
        <v>STK</v>
      </c>
      <c r="Z420" t="str">
        <f ca="1">IF(RIGHT(FPL_Combined[[#Headers],[Gameweek 25]],2)&lt;$B$622,INDEX(FPL_Results_Extract[Player],MATCH($A420,FPL_Results_Extract[[Player]:[Player]],0)),INDEX(Team_Key[[Abbreviation]:[Abbreviation]],MATCH(LEFT(INDEX(FPL_Fixtures_Extract[],MATCH($A420,FPL_Fixtures_Extract[[Player]:[Player]],0),MATCH(FPL_Combined[[#Headers],[Gameweek 25]],FPL_Fixtures_Extract[#Headers],0)),LEN(INDEX(FPL_Fixtures_Extract[],MATCH($A420,FPL_Fixtures_Extract[[Player]:[Player]],0),MATCH(FPL_Combined[[#Headers],[Gameweek 25]],FPL_Fixtures_Extract[#Headers],0)))-4),Team_Key[[Full Name]:[Full Name]],0))&amp;RIGHT(INDEX(FPL_Fixtures_Extract[],MATCH($A420,FPL_Fixtures_Extract[[Player]:[Player]],0),MATCH(FPL_Combined[[#Headers],[Gameweek 25]],FPL_Fixtures_Extract[#Headers],0)),3))</f>
        <v>N'Zonzi</v>
      </c>
      <c r="AA420" t="str">
        <f ca="1">IF(RIGHT(FPL_Combined[[#Headers],[Gameweek 26]],2)&lt;$B$622,INDEX(FPL_Results_Extract[Gameweek 01],MATCH($A420,FPL_Results_Extract[[Player]:[Player]],0)),INDEX(Team_Key[[Abbreviation]:[Abbreviation]],MATCH(LEFT(INDEX(FPL_Fixtures_Extract[],MATCH($A420,FPL_Fixtures_Extract[[Player]:[Player]],0),MATCH(FPL_Combined[[#Headers],[Gameweek 26]],FPL_Fixtures_Extract[#Headers],0)),LEN(INDEX(FPL_Fixtures_Extract[],MATCH($A420,FPL_Fixtures_Extract[[Player]:[Player]],0),MATCH(FPL_Combined[[#Headers],[Gameweek 26]],FPL_Fixtures_Extract[#Headers],0)))-4),Team_Key[[Full Name]:[Full Name]],0))&amp;RIGHT(INDEX(FPL_Fixtures_Extract[],MATCH($A420,FPL_Fixtures_Extract[[Player]:[Player]],0),MATCH(FPL_Combined[[#Headers],[Gameweek 26]],FPL_Fixtures_Extract[#Headers],0)),3))</f>
        <v>LIV(H) 0-1</v>
      </c>
      <c r="AB420" t="str">
        <f ca="1">IF(RIGHT(FPL_Combined[[#Headers],[Gameweek 27]],2)&lt;$B$622,INDEX(FPL_Results_Extract[Gameweek 02],MATCH($A420,FPL_Results_Extract[[Player]:[Player]],0)),INDEX(Team_Key[[Abbreviation]:[Abbreviation]],MATCH(LEFT(INDEX(FPL_Fixtures_Extract[],MATCH($A420,FPL_Fixtures_Extract[[Player]:[Player]],0),MATCH(FPL_Combined[[#Headers],[Gameweek 27]],FPL_Fixtures_Extract[#Headers],0)),LEN(INDEX(FPL_Fixtures_Extract[],MATCH($A420,FPL_Fixtures_Extract[[Player]:[Player]],0),MATCH(FPL_Combined[[#Headers],[Gameweek 27]],FPL_Fixtures_Extract[#Headers],0)))-4),Team_Key[[Full Name]:[Full Name]],0))&amp;RIGHT(INDEX(FPL_Fixtures_Extract[],MATCH($A420,FPL_Fixtures_Extract[[Player]:[Player]],0),MATCH(FPL_Combined[[#Headers],[Gameweek 27]],FPL_Fixtures_Extract[#Headers],0)),3))</f>
        <v>TOT(A) 2-2</v>
      </c>
      <c r="AC420" t="str">
        <f ca="1">IF(RIGHT(FPL_Combined[[#Headers],[Gameweek 28]],2)&lt;$B$622,INDEX(FPL_Results_Extract[Gameweek 03],MATCH($A420,FPL_Results_Extract[[Player]:[Player]],0)),INDEX(Team_Key[[Abbreviation]:[Abbreviation]],MATCH(LEFT(INDEX(FPL_Fixtures_Extract[],MATCH($A420,FPL_Fixtures_Extract[[Player]:[Player]],0),MATCH(FPL_Combined[[#Headers],[Gameweek 28]],FPL_Fixtures_Extract[#Headers],0)),LEN(INDEX(FPL_Fixtures_Extract[],MATCH($A420,FPL_Fixtures_Extract[[Player]:[Player]],0),MATCH(FPL_Combined[[#Headers],[Gameweek 28]],FPL_Fixtures_Extract[#Headers],0)))-4),Team_Key[[Full Name]:[Full Name]],0))&amp;RIGHT(INDEX(FPL_Fixtures_Extract[],MATCH($A420,FPL_Fixtures_Extract[[Player]:[Player]],0),MATCH(FPL_Combined[[#Headers],[Gameweek 28]],FPL_Fixtures_Extract[#Headers],0)),3))</f>
        <v>NOR(A) 1-1</v>
      </c>
      <c r="AD420" t="str">
        <f ca="1">IF(RIGHT(FPL_Combined[[#Headers],[Gameweek 29]],2)&lt;$B$622,INDEX(FPL_Results_Extract[Gameweek 04],MATCH($A420,FPL_Results_Extract[[Player]:[Player]],0)),INDEX(Team_Key[[Abbreviation]:[Abbreviation]],MATCH(LEFT(INDEX(FPL_Fixtures_Extract[],MATCH($A420,FPL_Fixtures_Extract[[Player]:[Player]],0),MATCH(FPL_Combined[[#Headers],[Gameweek 29]],FPL_Fixtures_Extract[#Headers],0)),LEN(INDEX(FPL_Fixtures_Extract[],MATCH($A420,FPL_Fixtures_Extract[[Player]:[Player]],0),MATCH(FPL_Combined[[#Headers],[Gameweek 29]],FPL_Fixtures_Extract[#Headers],0)))-4),Team_Key[[Full Name]:[Full Name]],0))&amp;RIGHT(INDEX(FPL_Fixtures_Extract[],MATCH($A420,FPL_Fixtures_Extract[[Player]:[Player]],0),MATCH(FPL_Combined[[#Headers],[Gameweek 29]],FPL_Fixtures_Extract[#Headers],0)),3))</f>
        <v>CHE(A)</v>
      </c>
      <c r="AE420" t="str">
        <f ca="1">IF(RIGHT(FPL_Combined[[#Headers],[Gameweek 30]],2)&lt;$B$622,INDEX(FPL_Results_Extract[Gameweek 05],MATCH($A420,FPL_Results_Extract[[Player]:[Player]],0)),INDEX(Team_Key[[Abbreviation]:[Abbreviation]],MATCH(LEFT(INDEX(FPL_Fixtures_Extract[],MATCH($A420,FPL_Fixtures_Extract[[Player]:[Player]],0),MATCH(FPL_Combined[[#Headers],[Gameweek 30]],FPL_Fixtures_Extract[#Headers],0)),LEN(INDEX(FPL_Fixtures_Extract[],MATCH($A420,FPL_Fixtures_Extract[[Player]:[Player]],0),MATCH(FPL_Combined[[#Headers],[Gameweek 30]],FPL_Fixtures_Extract[#Headers],0)))-4),Team_Key[[Full Name]:[Full Name]],0))&amp;RIGHT(INDEX(FPL_Fixtures_Extract[],MATCH($A420,FPL_Fixtures_Extract[[Player]:[Player]],0),MATCH(FPL_Combined[[#Headers],[Gameweek 30]],FPL_Fixtures_Extract[#Headers],0)),3))</f>
        <v>SOU(H)</v>
      </c>
      <c r="AF420" t="str">
        <f ca="1">IF(RIGHT(FPL_Combined[[#Headers],[Gameweek 31]],2)&lt;$B$622,INDEX(FPL_Results_Extract[Gameweek 06],MATCH($A420,FPL_Results_Extract[[Player]:[Player]],0)),INDEX(Team_Key[[Abbreviation]:[Abbreviation]],MATCH(LEFT(INDEX(FPL_Fixtures_Extract[],MATCH($A420,FPL_Fixtures_Extract[[Player]:[Player]],0),MATCH(FPL_Combined[[#Headers],[Gameweek 31]],FPL_Fixtures_Extract[#Headers],0)),LEN(INDEX(FPL_Fixtures_Extract[],MATCH($A420,FPL_Fixtures_Extract[[Player]:[Player]],0),MATCH(FPL_Combined[[#Headers],[Gameweek 31]],FPL_Fixtures_Extract[#Headers],0)))-4),Team_Key[[Full Name]:[Full Name]],0))&amp;RIGHT(INDEX(FPL_Fixtures_Extract[],MATCH($A420,FPL_Fixtures_Extract[[Player]:[Player]],0),MATCH(FPL_Combined[[#Headers],[Gameweek 31]],FPL_Fixtures_Extract[#Headers],0)),3))</f>
        <v>WAT(A)</v>
      </c>
      <c r="AG420" t="str">
        <f ca="1">IF(RIGHT(FPL_Combined[[#Headers],[Gameweek 32]],2)&lt;$B$622,INDEX(FPL_Results_Extract[Gameweek 07],MATCH($A420,FPL_Results_Extract[[Player]:[Player]],0)),INDEX(Team_Key[[Abbreviation]:[Abbreviation]],MATCH(LEFT(INDEX(FPL_Fixtures_Extract[],MATCH($A420,FPL_Fixtures_Extract[[Player]:[Player]],0),MATCH(FPL_Combined[[#Headers],[Gameweek 32]],FPL_Fixtures_Extract[#Headers],0)),LEN(INDEX(FPL_Fixtures_Extract[],MATCH($A420,FPL_Fixtures_Extract[[Player]:[Player]],0),MATCH(FPL_Combined[[#Headers],[Gameweek 32]],FPL_Fixtures_Extract[#Headers],0)))-4),Team_Key[[Full Name]:[Full Name]],0))&amp;RIGHT(INDEX(FPL_Fixtures_Extract[],MATCH($A420,FPL_Fixtures_Extract[[Player]:[Player]],0),MATCH(FPL_Combined[[#Headers],[Gameweek 32]],FPL_Fixtures_Extract[#Headers],0)),3))</f>
        <v>SWA(H)</v>
      </c>
      <c r="AH420" t="str">
        <f ca="1">IF(RIGHT(FPL_Combined[[#Headers],[Gameweek 33]],2)&lt;$B$622,INDEX(FPL_Results_Extract[Gameweek 08],MATCH($A420,FPL_Results_Extract[[Player]:[Player]],0)),INDEX(Team_Key[[Abbreviation]:[Abbreviation]],MATCH(LEFT(INDEX(FPL_Fixtures_Extract[],MATCH($A420,FPL_Fixtures_Extract[[Player]:[Player]],0),MATCH(FPL_Combined[[#Headers],[Gameweek 33]],FPL_Fixtures_Extract[#Headers],0)),LEN(INDEX(FPL_Fixtures_Extract[],MATCH($A420,FPL_Fixtures_Extract[[Player]:[Player]],0),MATCH(FPL_Combined[[#Headers],[Gameweek 33]],FPL_Fixtures_Extract[#Headers],0)))-4),Team_Key[[Full Name]:[Full Name]],0))&amp;RIGHT(INDEX(FPL_Fixtures_Extract[],MATCH($A420,FPL_Fixtures_Extract[[Player]:[Player]],0),MATCH(FPL_Combined[[#Headers],[Gameweek 33]],FPL_Fixtures_Extract[#Headers],0)),3))</f>
        <v>LIV(A)</v>
      </c>
      <c r="AI420" t="str">
        <f ca="1">IF(RIGHT(FPL_Combined[[#Headers],[Gameweek 34]],2)&lt;$B$622,INDEX(FPL_Results_Extract[Gameweek 09],MATCH($A420,FPL_Results_Extract[[Player]:[Player]],0)),INDEX(Team_Key[[Abbreviation]:[Abbreviation]],MATCH(LEFT(INDEX(FPL_Fixtures_Extract[],MATCH($A420,FPL_Fixtures_Extract[[Player]:[Player]],0),MATCH(FPL_Combined[[#Headers],[Gameweek 34]],FPL_Fixtures_Extract[#Headers],0)),LEN(INDEX(FPL_Fixtures_Extract[],MATCH($A420,FPL_Fixtures_Extract[[Player]:[Player]],0),MATCH(FPL_Combined[[#Headers],[Gameweek 34]],FPL_Fixtures_Extract[#Headers],0)))-4),Team_Key[[Full Name]:[Full Name]],0))&amp;RIGHT(INDEX(FPL_Fixtures_Extract[],MATCH($A420,FPL_Fixtures_Extract[[Player]:[Player]],0),MATCH(FPL_Combined[[#Headers],[Gameweek 34]],FPL_Fixtures_Extract[#Headers],0)),3))</f>
        <v>TOT(H)</v>
      </c>
      <c r="AJ420" t="str">
        <f ca="1">IF(RIGHT(FPL_Combined[[#Headers],[Gameweek 35]],2)&lt;$B$622,INDEX(FPL_Results_Extract[Gameweek 10],MATCH($A420,FPL_Results_Extract[[Player]:[Player]],0)),INDEX(Team_Key[[Abbreviation]:[Abbreviation]],MATCH(LEFT(INDEX(FPL_Fixtures_Extract[],MATCH($A420,FPL_Fixtures_Extract[[Player]:[Player]],0),MATCH(FPL_Combined[[#Headers],[Gameweek 35]],FPL_Fixtures_Extract[#Headers],0)),LEN(INDEX(FPL_Fixtures_Extract[],MATCH($A420,FPL_Fixtures_Extract[[Player]:[Player]],0),MATCH(FPL_Combined[[#Headers],[Gameweek 35]],FPL_Fixtures_Extract[#Headers],0)))-4),Team_Key[[Full Name]:[Full Name]],0))&amp;RIGHT(INDEX(FPL_Fixtures_Extract[],MATCH($A420,FPL_Fixtures_Extract[[Player]:[Player]],0),MATCH(FPL_Combined[[#Headers],[Gameweek 35]],FPL_Fixtures_Extract[#Headers],0)),3))</f>
        <v>MCI(A)</v>
      </c>
      <c r="AK420" t="str">
        <f ca="1">IF(RIGHT(FPL_Combined[[#Headers],[Gameweek 36]],2)&lt;$B$622,INDEX(FPL_Results_Extract[Gameweek 11],MATCH($A420,FPL_Results_Extract[[Player]:[Player]],0)),INDEX(Team_Key[[Abbreviation]:[Abbreviation]],MATCH(LEFT(INDEX(FPL_Fixtures_Extract[],MATCH($A420,FPL_Fixtures_Extract[[Player]:[Player]],0),MATCH(FPL_Combined[[#Headers],[Gameweek 36]],FPL_Fixtures_Extract[#Headers],0)),LEN(INDEX(FPL_Fixtures_Extract[],MATCH($A420,FPL_Fixtures_Extract[[Player]:[Player]],0),MATCH(FPL_Combined[[#Headers],[Gameweek 36]],FPL_Fixtures_Extract[#Headers],0)))-4),Team_Key[[Full Name]:[Full Name]],0))&amp;RIGHT(INDEX(FPL_Fixtures_Extract[],MATCH($A420,FPL_Fixtures_Extract[[Player]:[Player]],0),MATCH(FPL_Combined[[#Headers],[Gameweek 36]],FPL_Fixtures_Extract[#Headers],0)),3))</f>
        <v>SUN(H)</v>
      </c>
      <c r="AL420" t="str">
        <f ca="1">IF(RIGHT(FPL_Combined[[#Headers],[Gameweek 37]],2)&lt;$B$622,INDEX(FPL_Results_Extract[Gameweek 12],MATCH($A420,FPL_Results_Extract[[Player]:[Player]],0)),INDEX(Team_Key[[Abbreviation]:[Abbreviation]],MATCH(LEFT(INDEX(FPL_Fixtures_Extract[],MATCH($A420,FPL_Fixtures_Extract[[Player]:[Player]],0),MATCH(FPL_Combined[[#Headers],[Gameweek 37]],FPL_Fixtures_Extract[#Headers],0)),LEN(INDEX(FPL_Fixtures_Extract[],MATCH($A420,FPL_Fixtures_Extract[[Player]:[Player]],0),MATCH(FPL_Combined[[#Headers],[Gameweek 37]],FPL_Fixtures_Extract[#Headers],0)))-4),Team_Key[[Full Name]:[Full Name]],0))&amp;RIGHT(INDEX(FPL_Fixtures_Extract[],MATCH($A420,FPL_Fixtures_Extract[[Player]:[Player]],0),MATCH(FPL_Combined[[#Headers],[Gameweek 37]],FPL_Fixtures_Extract[#Headers],0)),3))</f>
        <v>CRY(A)</v>
      </c>
      <c r="AM420" t="str">
        <f ca="1">IF(RIGHT(FPL_Combined[[#Headers],[Gameweek 38]],2)&lt;$B$622,INDEX(FPL_Results_Extract[Gameweek 13],MATCH($A420,FPL_Results_Extract[[Player]:[Player]],0)),INDEX(Team_Key[[Abbreviation]:[Abbreviation]],MATCH(LEFT(INDEX(FPL_Fixtures_Extract[],MATCH($A420,FPL_Fixtures_Extract[[Player]:[Player]],0),MATCH(FPL_Combined[[#Headers],[Gameweek 38]],FPL_Fixtures_Extract[#Headers],0)),LEN(INDEX(FPL_Fixtures_Extract[],MATCH($A420,FPL_Fixtures_Extract[[Player]:[Player]],0),MATCH(FPL_Combined[[#Headers],[Gameweek 38]],FPL_Fixtures_Extract[#Headers],0)))-4),Team_Key[[Full Name]:[Full Name]],0))&amp;RIGHT(INDEX(FPL_Fixtures_Extract[],MATCH($A420,FPL_Fixtures_Extract[[Player]:[Player]],0),MATCH(FPL_Combined[[#Headers],[Gameweek 38]],FPL_Fixtures_Extract[#Headers],0)),3))</f>
        <v>WHU(H)</v>
      </c>
    </row>
    <row r="421" spans="1:39" x14ac:dyDescent="0.45">
      <c r="A421" t="s">
        <v>455</v>
      </c>
      <c r="B421" t="str">
        <f ca="1">IF(RIGHT(FPL_Combined[[#Headers],[Gameweek 01]],2)&lt;$B$622,INDEX(FPL_Results_Extract[Gameweek 01],MATCH($A421,FPL_Results_Extract[[Player]:[Player]],0)),INDEX(Team_Key[[Abbreviation]:[Abbreviation]],MATCH(LEFT(INDEX(FPL_Fixtures_Extract[],MATCH($A421,FPL_Fixtures_Extract[[Player]:[Player]],0),MATCH(FPL_Combined[[#Headers],[Gameweek 01]],FPL_Fixtures_Extract[#Headers],0)),LEN(INDEX(FPL_Fixtures_Extract[],MATCH($A421,FPL_Fixtures_Extract[[Player]:[Player]],0),MATCH(FPL_Combined[[#Headers],[Gameweek 01]],FPL_Fixtures_Extract[#Headers],0)))-4),Team_Key[[Full Name]:[Full Name]],0))&amp;RIGHT(INDEX(FPL_Fixtures_Extract[],MATCH($A421,FPL_Fixtures_Extract[[Player]:[Player]],0),MATCH(FPL_Combined[[#Headers],[Gameweek 01]],FPL_Fixtures_Extract[#Headers],0)),3))</f>
        <v>SOU(H) 2-2</v>
      </c>
      <c r="C421" t="str">
        <f ca="1">IF(RIGHT(FPL_Combined[[#Headers],[Gameweek 02]],2)&lt;$B$622,INDEX(FPL_Results_Extract[Gameweek 02],MATCH($A421,FPL_Results_Extract[[Player]:[Player]],0)),INDEX(Team_Key[[Abbreviation]:[Abbreviation]],MATCH(LEFT(INDEX(FPL_Fixtures_Extract[],MATCH($A421,FPL_Fixtures_Extract[[Player]:[Player]],0),MATCH(FPL_Combined[[#Headers],[Gameweek 02]],FPL_Fixtures_Extract[#Headers],0)),LEN(INDEX(FPL_Fixtures_Extract[],MATCH($A421,FPL_Fixtures_Extract[[Player]:[Player]],0),MATCH(FPL_Combined[[#Headers],[Gameweek 02]],FPL_Fixtures_Extract[#Headers],0)))-4),Team_Key[[Full Name]:[Full Name]],0))&amp;RIGHT(INDEX(FPL_Fixtures_Extract[],MATCH($A421,FPL_Fixtures_Extract[[Player]:[Player]],0),MATCH(FPL_Combined[[#Headers],[Gameweek 02]],FPL_Fixtures_Extract[#Headers],0)),3))</f>
        <v>SWA(A) 0-2</v>
      </c>
      <c r="D421" t="str">
        <f ca="1">IF(RIGHT(FPL_Combined[[#Headers],[Gameweek 03]],2)&lt;$B$622,INDEX(FPL_Results_Extract[Gameweek 03],MATCH($A421,FPL_Results_Extract[[Player]:[Player]],0)),INDEX(Team_Key[[Abbreviation]:[Abbreviation]],MATCH(LEFT(INDEX(FPL_Fixtures_Extract[],MATCH($A421,FPL_Fixtures_Extract[[Player]:[Player]],0),MATCH(FPL_Combined[[#Headers],[Gameweek 03]],FPL_Fixtures_Extract[#Headers],0)),LEN(INDEX(FPL_Fixtures_Extract[],MATCH($A421,FPL_Fixtures_Extract[[Player]:[Player]],0),MATCH(FPL_Combined[[#Headers],[Gameweek 03]],FPL_Fixtures_Extract[#Headers],0)))-4),Team_Key[[Full Name]:[Full Name]],0))&amp;RIGHT(INDEX(FPL_Fixtures_Extract[],MATCH($A421,FPL_Fixtures_Extract[[Player]:[Player]],0),MATCH(FPL_Combined[[#Headers],[Gameweek 03]],FPL_Fixtures_Extract[#Headers],0)),3))</f>
        <v>MUN(A) 0-0</v>
      </c>
      <c r="E421" t="str">
        <f ca="1">IF(RIGHT(FPL_Combined[[#Headers],[Gameweek 04]],2)&lt;$B$622,INDEX(FPL_Results_Extract[Gameweek 04],MATCH($A421,FPL_Results_Extract[[Player]:[Player]],0)),INDEX(Team_Key[[Abbreviation]:[Abbreviation]],MATCH(LEFT(INDEX(FPL_Fixtures_Extract[],MATCH($A421,FPL_Fixtures_Extract[[Player]:[Player]],0),MATCH(FPL_Combined[[#Headers],[Gameweek 04]],FPL_Fixtures_Extract[#Headers],0)),LEN(INDEX(FPL_Fixtures_Extract[],MATCH($A421,FPL_Fixtures_Extract[[Player]:[Player]],0),MATCH(FPL_Combined[[#Headers],[Gameweek 04]],FPL_Fixtures_Extract[#Headers],0)))-4),Team_Key[[Full Name]:[Full Name]],0))&amp;RIGHT(INDEX(FPL_Fixtures_Extract[],MATCH($A421,FPL_Fixtures_Extract[[Player]:[Player]],0),MATCH(FPL_Combined[[#Headers],[Gameweek 04]],FPL_Fixtures_Extract[#Headers],0)),3))</f>
        <v>ARS(H) 0-1</v>
      </c>
      <c r="F421" t="str">
        <f ca="1">IF(RIGHT(FPL_Combined[[#Headers],[Gameweek 05]],2)&lt;$B$622,INDEX(FPL_Results_Extract[Gameweek 05],MATCH($A421,FPL_Results_Extract[[Player]:[Player]],0)),INDEX(Team_Key[[Abbreviation]:[Abbreviation]],MATCH(LEFT(INDEX(FPL_Fixtures_Extract[],MATCH($A421,FPL_Fixtures_Extract[[Player]:[Player]],0),MATCH(FPL_Combined[[#Headers],[Gameweek 05]],FPL_Fixtures_Extract[#Headers],0)),LEN(INDEX(FPL_Fixtures_Extract[],MATCH($A421,FPL_Fixtures_Extract[[Player]:[Player]],0),MATCH(FPL_Combined[[#Headers],[Gameweek 05]],FPL_Fixtures_Extract[#Headers],0)))-4),Team_Key[[Full Name]:[Full Name]],0))&amp;RIGHT(INDEX(FPL_Fixtures_Extract[],MATCH($A421,FPL_Fixtures_Extract[[Player]:[Player]],0),MATCH(FPL_Combined[[#Headers],[Gameweek 05]],FPL_Fixtures_Extract[#Headers],0)),3))</f>
        <v>WHU(A) 0-2</v>
      </c>
      <c r="G421" t="str">
        <f ca="1">IF(RIGHT(FPL_Combined[[#Headers],[Gameweek 06]],2)&lt;$B$622,INDEX(FPL_Results_Extract[Gameweek 06],MATCH($A421,FPL_Results_Extract[[Player]:[Player]],0)),INDEX(Team_Key[[Abbreviation]:[Abbreviation]],MATCH(LEFT(INDEX(FPL_Fixtures_Extract[],MATCH($A421,FPL_Fixtures_Extract[[Player]:[Player]],0),MATCH(FPL_Combined[[#Headers],[Gameweek 06]],FPL_Fixtures_Extract[#Headers],0)),LEN(INDEX(FPL_Fixtures_Extract[],MATCH($A421,FPL_Fixtures_Extract[[Player]:[Player]],0),MATCH(FPL_Combined[[#Headers],[Gameweek 06]],FPL_Fixtures_Extract[#Headers],0)))-4),Team_Key[[Full Name]:[Full Name]],0))&amp;RIGHT(INDEX(FPL_Fixtures_Extract[],MATCH($A421,FPL_Fixtures_Extract[[Player]:[Player]],0),MATCH(FPL_Combined[[#Headers],[Gameweek 06]],FPL_Fixtures_Extract[#Headers],0)),3))</f>
        <v>WAT(H) 1-2</v>
      </c>
      <c r="H421" t="str">
        <f ca="1">IF(RIGHT(FPL_Combined[[#Headers],[Gameweek 07]],2)&lt;$B$622,INDEX(FPL_Results_Extract[Gameweek 07],MATCH($A421,FPL_Results_Extract[[Player]:[Player]],0)),INDEX(Team_Key[[Abbreviation]:[Abbreviation]],MATCH(LEFT(INDEX(FPL_Fixtures_Extract[],MATCH($A421,FPL_Fixtures_Extract[[Player]:[Player]],0),MATCH(FPL_Combined[[#Headers],[Gameweek 07]],FPL_Fixtures_Extract[#Headers],0)),LEN(INDEX(FPL_Fixtures_Extract[],MATCH($A421,FPL_Fixtures_Extract[[Player]:[Player]],0),MATCH(FPL_Combined[[#Headers],[Gameweek 07]],FPL_Fixtures_Extract[#Headers],0)))-4),Team_Key[[Full Name]:[Full Name]],0))&amp;RIGHT(INDEX(FPL_Fixtures_Extract[],MATCH($A421,FPL_Fixtures_Extract[[Player]:[Player]],0),MATCH(FPL_Combined[[#Headers],[Gameweek 07]],FPL_Fixtures_Extract[#Headers],0)),3))</f>
        <v>CHE(H) 2-2</v>
      </c>
      <c r="I421" t="str">
        <f ca="1">IF(RIGHT(FPL_Combined[[#Headers],[Gameweek 08]],2)&lt;$B$622,INDEX(FPL_Results_Extract[Gameweek 08],MATCH($A421,FPL_Results_Extract[[Player]:[Player]],0)),INDEX(Team_Key[[Abbreviation]:[Abbreviation]],MATCH(LEFT(INDEX(FPL_Fixtures_Extract[],MATCH($A421,FPL_Fixtures_Extract[[Player]:[Player]],0),MATCH(FPL_Combined[[#Headers],[Gameweek 08]],FPL_Fixtures_Extract[#Headers],0)),LEN(INDEX(FPL_Fixtures_Extract[],MATCH($A421,FPL_Fixtures_Extract[[Player]:[Player]],0),MATCH(FPL_Combined[[#Headers],[Gameweek 08]],FPL_Fixtures_Extract[#Headers],0)))-4),Team_Key[[Full Name]:[Full Name]],0))&amp;RIGHT(INDEX(FPL_Fixtures_Extract[],MATCH($A421,FPL_Fixtures_Extract[[Player]:[Player]],0),MATCH(FPL_Combined[[#Headers],[Gameweek 08]],FPL_Fixtures_Extract[#Headers],0)),3))</f>
        <v>MCI(A) 1-6</v>
      </c>
      <c r="J421" t="str">
        <f ca="1">IF(RIGHT(FPL_Combined[[#Headers],[Gameweek 09]],2)&lt;$B$622,INDEX(FPL_Results_Extract[Gameweek 09],MATCH($A421,FPL_Results_Extract[[Player]:[Player]],0)),INDEX(Team_Key[[Abbreviation]:[Abbreviation]],MATCH(LEFT(INDEX(FPL_Fixtures_Extract[],MATCH($A421,FPL_Fixtures_Extract[[Player]:[Player]],0),MATCH(FPL_Combined[[#Headers],[Gameweek 09]],FPL_Fixtures_Extract[#Headers],0)),LEN(INDEX(FPL_Fixtures_Extract[],MATCH($A421,FPL_Fixtures_Extract[[Player]:[Player]],0),MATCH(FPL_Combined[[#Headers],[Gameweek 09]],FPL_Fixtures_Extract[#Headers],0)))-4),Team_Key[[Full Name]:[Full Name]],0))&amp;RIGHT(INDEX(FPL_Fixtures_Extract[],MATCH($A421,FPL_Fixtures_Extract[[Player]:[Player]],0),MATCH(FPL_Combined[[#Headers],[Gameweek 09]],FPL_Fixtures_Extract[#Headers],0)),3))</f>
        <v>NOR(H) 6-2</v>
      </c>
      <c r="K421" t="str">
        <f ca="1">IF(RIGHT(FPL_Combined[[#Headers],[Gameweek 10]],2)&lt;$B$622,INDEX(FPL_Results_Extract[Gameweek 10],MATCH($A421,FPL_Results_Extract[[Player]:[Player]],0)),INDEX(Team_Key[[Abbreviation]:[Abbreviation]],MATCH(LEFT(INDEX(FPL_Fixtures_Extract[],MATCH($A421,FPL_Fixtures_Extract[[Player]:[Player]],0),MATCH(FPL_Combined[[#Headers],[Gameweek 10]],FPL_Fixtures_Extract[#Headers],0)),LEN(INDEX(FPL_Fixtures_Extract[],MATCH($A421,FPL_Fixtures_Extract[[Player]:[Player]],0),MATCH(FPL_Combined[[#Headers],[Gameweek 10]],FPL_Fixtures_Extract[#Headers],0)))-4),Team_Key[[Full Name]:[Full Name]],0))&amp;RIGHT(INDEX(FPL_Fixtures_Extract[],MATCH($A421,FPL_Fixtures_Extract[[Player]:[Player]],0),MATCH(FPL_Combined[[#Headers],[Gameweek 10]],FPL_Fixtures_Extract[#Headers],0)),3))</f>
        <v>SUN(A) 0-3</v>
      </c>
      <c r="L421" t="str">
        <f ca="1">IF(RIGHT(FPL_Combined[[#Headers],[Gameweek 11]],2)&lt;$B$622,INDEX(FPL_Results_Extract[Gameweek 11],MATCH($A421,FPL_Results_Extract[[Player]:[Player]],0)),INDEX(Team_Key[[Abbreviation]:[Abbreviation]],MATCH(LEFT(INDEX(FPL_Fixtures_Extract[],MATCH($A421,FPL_Fixtures_Extract[[Player]:[Player]],0),MATCH(FPL_Combined[[#Headers],[Gameweek 11]],FPL_Fixtures_Extract[#Headers],0)),LEN(INDEX(FPL_Fixtures_Extract[],MATCH($A421,FPL_Fixtures_Extract[[Player]:[Player]],0),MATCH(FPL_Combined[[#Headers],[Gameweek 11]],FPL_Fixtures_Extract[#Headers],0)))-4),Team_Key[[Full Name]:[Full Name]],0))&amp;RIGHT(INDEX(FPL_Fixtures_Extract[],MATCH($A421,FPL_Fixtures_Extract[[Player]:[Player]],0),MATCH(FPL_Combined[[#Headers],[Gameweek 11]],FPL_Fixtures_Extract[#Headers],0)),3))</f>
        <v>STK(H) 0-0</v>
      </c>
      <c r="M421" t="str">
        <f ca="1">IF(RIGHT(FPL_Combined[[#Headers],[Gameweek 12]],2)&lt;$B$622,INDEX(FPL_Results_Extract[Gameweek 12],MATCH($A421,FPL_Results_Extract[[Player]:[Player]],0)),INDEX(Team_Key[[Abbreviation]:[Abbreviation]],MATCH(LEFT(INDEX(FPL_Fixtures_Extract[],MATCH($A421,FPL_Fixtures_Extract[[Player]:[Player]],0),MATCH(FPL_Combined[[#Headers],[Gameweek 12]],FPL_Fixtures_Extract[#Headers],0)),LEN(INDEX(FPL_Fixtures_Extract[],MATCH($A421,FPL_Fixtures_Extract[[Player]:[Player]],0),MATCH(FPL_Combined[[#Headers],[Gameweek 12]],FPL_Fixtures_Extract[#Headers],0)))-4),Team_Key[[Full Name]:[Full Name]],0))&amp;RIGHT(INDEX(FPL_Fixtures_Extract[],MATCH($A421,FPL_Fixtures_Extract[[Player]:[Player]],0),MATCH(FPL_Combined[[#Headers],[Gameweek 12]],FPL_Fixtures_Extract[#Headers],0)),3))</f>
        <v>BOU(A) 1-0</v>
      </c>
      <c r="N421" t="str">
        <f ca="1">IF(RIGHT(FPL_Combined[[#Headers],[Gameweek 13]],2)&lt;$B$622,INDEX(FPL_Results_Extract[Gameweek 13],MATCH($A421,FPL_Results_Extract[[Player]:[Player]],0)),INDEX(Team_Key[[Abbreviation]:[Abbreviation]],MATCH(LEFT(INDEX(FPL_Fixtures_Extract[],MATCH($A421,FPL_Fixtures_Extract[[Player]:[Player]],0),MATCH(FPL_Combined[[#Headers],[Gameweek 13]],FPL_Fixtures_Extract[#Headers],0)),LEN(INDEX(FPL_Fixtures_Extract[],MATCH($A421,FPL_Fixtures_Extract[[Player]:[Player]],0),MATCH(FPL_Combined[[#Headers],[Gameweek 13]],FPL_Fixtures_Extract[#Headers],0)))-4),Team_Key[[Full Name]:[Full Name]],0))&amp;RIGHT(INDEX(FPL_Fixtures_Extract[],MATCH($A421,FPL_Fixtures_Extract[[Player]:[Player]],0),MATCH(FPL_Combined[[#Headers],[Gameweek 13]],FPL_Fixtures_Extract[#Headers],0)),3))</f>
        <v>LEI(H) 0-3</v>
      </c>
      <c r="O421" t="str">
        <f ca="1">IF(RIGHT(FPL_Combined[[#Headers],[Gameweek 14]],2)&lt;$B$622,INDEX(FPL_Results_Extract[Gameweek 14],MATCH($A421,FPL_Results_Extract[[Player]:[Player]],0)),INDEX(Team_Key[[Abbreviation]:[Abbreviation]],MATCH(LEFT(INDEX(FPL_Fixtures_Extract[],MATCH($A421,FPL_Fixtures_Extract[[Player]:[Player]],0),MATCH(FPL_Combined[[#Headers],[Gameweek 14]],FPL_Fixtures_Extract[#Headers],0)),LEN(INDEX(FPL_Fixtures_Extract[],MATCH($A421,FPL_Fixtures_Extract[[Player]:[Player]],0),MATCH(FPL_Combined[[#Headers],[Gameweek 14]],FPL_Fixtures_Extract[#Headers],0)))-4),Team_Key[[Full Name]:[Full Name]],0))&amp;RIGHT(INDEX(FPL_Fixtures_Extract[],MATCH($A421,FPL_Fixtures_Extract[[Player]:[Player]],0),MATCH(FPL_Combined[[#Headers],[Gameweek 14]],FPL_Fixtures_Extract[#Headers],0)),3))</f>
        <v>CRY(A) 1-5</v>
      </c>
      <c r="P421" t="str">
        <f ca="1">IF(RIGHT(FPL_Combined[[#Headers],[Gameweek 15]],2)&lt;$B$622,INDEX(FPL_Results_Extract[Gameweek 15],MATCH($A421,FPL_Results_Extract[[Player]:[Player]],0)),INDEX(Team_Key[[Abbreviation]:[Abbreviation]],MATCH(LEFT(INDEX(FPL_Fixtures_Extract[],MATCH($A421,FPL_Fixtures_Extract[[Player]:[Player]],0),MATCH(FPL_Combined[[#Headers],[Gameweek 15]],FPL_Fixtures_Extract[#Headers],0)),LEN(INDEX(FPL_Fixtures_Extract[],MATCH($A421,FPL_Fixtures_Extract[[Player]:[Player]],0),MATCH(FPL_Combined[[#Headers],[Gameweek 15]],FPL_Fixtures_Extract[#Headers],0)))-4),Team_Key[[Full Name]:[Full Name]],0))&amp;RIGHT(INDEX(FPL_Fixtures_Extract[],MATCH($A421,FPL_Fixtures_Extract[[Player]:[Player]],0),MATCH(FPL_Combined[[#Headers],[Gameweek 15]],FPL_Fixtures_Extract[#Headers],0)),3))</f>
        <v>LIV(H) 2-0</v>
      </c>
      <c r="Q421" t="str">
        <f ca="1">IF(RIGHT(FPL_Combined[[#Headers],[Gameweek 16]],2)&lt;$B$622,INDEX(FPL_Results_Extract[Gameweek 16],MATCH($A421,FPL_Results_Extract[[Player]:[Player]],0)),INDEX(Team_Key[[Abbreviation]:[Abbreviation]],MATCH(LEFT(INDEX(FPL_Fixtures_Extract[],MATCH($A421,FPL_Fixtures_Extract[[Player]:[Player]],0),MATCH(FPL_Combined[[#Headers],[Gameweek 16]],FPL_Fixtures_Extract[#Headers],0)),LEN(INDEX(FPL_Fixtures_Extract[],MATCH($A421,FPL_Fixtures_Extract[[Player]:[Player]],0),MATCH(FPL_Combined[[#Headers],[Gameweek 16]],FPL_Fixtures_Extract[#Headers],0)))-4),Team_Key[[Full Name]:[Full Name]],0))&amp;RIGHT(INDEX(FPL_Fixtures_Extract[],MATCH($A421,FPL_Fixtures_Extract[[Player]:[Player]],0),MATCH(FPL_Combined[[#Headers],[Gameweek 16]],FPL_Fixtures_Extract[#Headers],0)),3))</f>
        <v>TOT(A) 2-1</v>
      </c>
      <c r="R421" t="str">
        <f ca="1">IF(RIGHT(FPL_Combined[[#Headers],[Gameweek 17]],2)&lt;$B$622,INDEX(FPL_Results_Extract[Gameweek 17],MATCH($A421,FPL_Results_Extract[[Player]:[Player]],0)),INDEX(Team_Key[[Abbreviation]:[Abbreviation]],MATCH(LEFT(INDEX(FPL_Fixtures_Extract[],MATCH($A421,FPL_Fixtures_Extract[[Player]:[Player]],0),MATCH(FPL_Combined[[#Headers],[Gameweek 17]],FPL_Fixtures_Extract[#Headers],0)),LEN(INDEX(FPL_Fixtures_Extract[],MATCH($A421,FPL_Fixtures_Extract[[Player]:[Player]],0),MATCH(FPL_Combined[[#Headers],[Gameweek 17]],FPL_Fixtures_Extract[#Headers],0)))-4),Team_Key[[Full Name]:[Full Name]],0))&amp;RIGHT(INDEX(FPL_Fixtures_Extract[],MATCH($A421,FPL_Fixtures_Extract[[Player]:[Player]],0),MATCH(FPL_Combined[[#Headers],[Gameweek 17]],FPL_Fixtures_Extract[#Headers],0)),3))</f>
        <v>AVL(H) 1-1</v>
      </c>
      <c r="S421" t="str">
        <f ca="1">IF(RIGHT(FPL_Combined[[#Headers],[Gameweek 18]],2)&lt;$B$622,INDEX(FPL_Results_Extract[Gameweek 18],MATCH($A421,FPL_Results_Extract[[Player]:[Player]],0)),INDEX(Team_Key[[Abbreviation]:[Abbreviation]],MATCH(LEFT(INDEX(FPL_Fixtures_Extract[],MATCH($A421,FPL_Fixtures_Extract[[Player]:[Player]],0),MATCH(FPL_Combined[[#Headers],[Gameweek 18]],FPL_Fixtures_Extract[#Headers],0)),LEN(INDEX(FPL_Fixtures_Extract[],MATCH($A421,FPL_Fixtures_Extract[[Player]:[Player]],0),MATCH(FPL_Combined[[#Headers],[Gameweek 18]],FPL_Fixtures_Extract[#Headers],0)))-4),Team_Key[[Full Name]:[Full Name]],0))&amp;RIGHT(INDEX(FPL_Fixtures_Extract[],MATCH($A421,FPL_Fixtures_Extract[[Player]:[Player]],0),MATCH(FPL_Combined[[#Headers],[Gameweek 18]],FPL_Fixtures_Extract[#Headers],0)),3))</f>
        <v>EVE(H) 0-1</v>
      </c>
      <c r="T421" t="str">
        <f ca="1">IF(RIGHT(FPL_Combined[[#Headers],[Gameweek 19]],2)&lt;$B$622,INDEX(FPL_Results_Extract[Gameweek 19],MATCH($A421,FPL_Results_Extract[[Player]:[Player]],0)),INDEX(Team_Key[[Abbreviation]:[Abbreviation]],MATCH(LEFT(INDEX(FPL_Fixtures_Extract[],MATCH($A421,FPL_Fixtures_Extract[[Player]:[Player]],0),MATCH(FPL_Combined[[#Headers],[Gameweek 19]],FPL_Fixtures_Extract[#Headers],0)),LEN(INDEX(FPL_Fixtures_Extract[],MATCH($A421,FPL_Fixtures_Extract[[Player]:[Player]],0),MATCH(FPL_Combined[[#Headers],[Gameweek 19]],FPL_Fixtures_Extract[#Headers],0)))-4),Team_Key[[Full Name]:[Full Name]],0))&amp;RIGHT(INDEX(FPL_Fixtures_Extract[],MATCH($A421,FPL_Fixtures_Extract[[Player]:[Player]],0),MATCH(FPL_Combined[[#Headers],[Gameweek 19]],FPL_Fixtures_Extract[#Headers],0)),3))</f>
        <v>WBA(A) 0-1</v>
      </c>
      <c r="U421" t="str">
        <f ca="1">IF(RIGHT(FPL_Combined[[#Headers],[Gameweek 20]],2)&lt;$B$622,INDEX(FPL_Results_Extract[Gameweek 20],MATCH($A421,FPL_Results_Extract[[Player]:[Player]],0)),INDEX(Team_Key[[Abbreviation]:[Abbreviation]],MATCH(LEFT(INDEX(FPL_Fixtures_Extract[],MATCH($A421,FPL_Fixtures_Extract[[Player]:[Player]],0),MATCH(FPL_Combined[[#Headers],[Gameweek 20]],FPL_Fixtures_Extract[#Headers],0)),LEN(INDEX(FPL_Fixtures_Extract[],MATCH($A421,FPL_Fixtures_Extract[[Player]:[Player]],0),MATCH(FPL_Combined[[#Headers],[Gameweek 20]],FPL_Fixtures_Extract[#Headers],0)))-4),Team_Key[[Full Name]:[Full Name]],0))&amp;RIGHT(INDEX(FPL_Fixtures_Extract[],MATCH($A421,FPL_Fixtures_Extract[[Player]:[Player]],0),MATCH(FPL_Combined[[#Headers],[Gameweek 20]],FPL_Fixtures_Extract[#Headers],0)),3))</f>
        <v>ARS(A) 0-1</v>
      </c>
      <c r="V421" t="str">
        <f ca="1">IF(RIGHT(FPL_Combined[[#Headers],[Gameweek 21]],2)&lt;$B$622,INDEX(FPL_Results_Extract[Gameweek 21],MATCH($A421,FPL_Results_Extract[[Player]:[Player]],0)),INDEX(Team_Key[[Abbreviation]:[Abbreviation]],MATCH(LEFT(INDEX(FPL_Fixtures_Extract[],MATCH($A421,FPL_Fixtures_Extract[[Player]:[Player]],0),MATCH(FPL_Combined[[#Headers],[Gameweek 21]],FPL_Fixtures_Extract[#Headers],0)),LEN(INDEX(FPL_Fixtures_Extract[],MATCH($A421,FPL_Fixtures_Extract[[Player]:[Player]],0),MATCH(FPL_Combined[[#Headers],[Gameweek 21]],FPL_Fixtures_Extract[#Headers],0)))-4),Team_Key[[Full Name]:[Full Name]],0))&amp;RIGHT(INDEX(FPL_Fixtures_Extract[],MATCH($A421,FPL_Fixtures_Extract[[Player]:[Player]],0),MATCH(FPL_Combined[[#Headers],[Gameweek 21]],FPL_Fixtures_Extract[#Headers],0)),3))</f>
        <v>MUN(H) 3-3</v>
      </c>
      <c r="W421" t="str">
        <f ca="1">IF(RIGHT(FPL_Combined[[#Headers],[Gameweek 22]],2)&lt;$B$622,INDEX(FPL_Results_Extract[Gameweek 22],MATCH($A421,FPL_Results_Extract[[Player]:[Player]],0)),INDEX(Team_Key[[Abbreviation]:[Abbreviation]],MATCH(LEFT(INDEX(FPL_Fixtures_Extract[],MATCH($A421,FPL_Fixtures_Extract[[Player]:[Player]],0),MATCH(FPL_Combined[[#Headers],[Gameweek 22]],FPL_Fixtures_Extract[#Headers],0)),LEN(INDEX(FPL_Fixtures_Extract[],MATCH($A421,FPL_Fixtures_Extract[[Player]:[Player]],0),MATCH(FPL_Combined[[#Headers],[Gameweek 22]],FPL_Fixtures_Extract[#Headers],0)))-4),Team_Key[[Full Name]:[Full Name]],0))&amp;RIGHT(INDEX(FPL_Fixtures_Extract[],MATCH($A421,FPL_Fixtures_Extract[[Player]:[Player]],0),MATCH(FPL_Combined[[#Headers],[Gameweek 22]],FPL_Fixtures_Extract[#Headers],0)),3))</f>
        <v>WHU(H) 2-1</v>
      </c>
      <c r="X421" t="str">
        <f ca="1">IF(RIGHT(FPL_Combined[[#Headers],[Gameweek 23]],2)&lt;$B$622,INDEX(FPL_Results_Extract[Gameweek 23],MATCH($A421,FPL_Results_Extract[[Player]:[Player]],0)),INDEX(Team_Key[[Abbreviation]:[Abbreviation]],MATCH(LEFT(INDEX(FPL_Fixtures_Extract[],MATCH($A421,FPL_Fixtures_Extract[[Player]:[Player]],0),MATCH(FPL_Combined[[#Headers],[Gameweek 23]],FPL_Fixtures_Extract[#Headers],0)),LEN(INDEX(FPL_Fixtures_Extract[],MATCH($A421,FPL_Fixtures_Extract[[Player]:[Player]],0),MATCH(FPL_Combined[[#Headers],[Gameweek 23]],FPL_Fixtures_Extract[#Headers],0)))-4),Team_Key[[Full Name]:[Full Name]],0))&amp;RIGHT(INDEX(FPL_Fixtures_Extract[],MATCH($A421,FPL_Fixtures_Extract[[Player]:[Player]],0),MATCH(FPL_Combined[[#Headers],[Gameweek 23]],FPL_Fixtures_Extract[#Headers],0)),3))</f>
        <v>WAT(A) 1-2</v>
      </c>
      <c r="Y421" t="str">
        <f ca="1">IF(RIGHT(FPL_Combined[[#Headers],[Gameweek 24]],2)&lt;$B$622,INDEX(FPL_Results_Extract[Team],MATCH($A421,FPL_Results_Extract[[Player]:[Player]],0)),INDEX(Team_Key[[Abbreviation]:[Abbreviation]],MATCH(LEFT(INDEX(FPL_Fixtures_Extract[],MATCH($A421,FPL_Fixtures_Extract[[Player]:[Player]],0),MATCH(FPL_Combined[[#Headers],[Gameweek 24]],FPL_Fixtures_Extract[#Headers],0)),LEN(INDEX(FPL_Fixtures_Extract[],MATCH($A421,FPL_Fixtures_Extract[[Player]:[Player]],0),MATCH(FPL_Combined[[#Headers],[Gameweek 24]],FPL_Fixtures_Extract[#Headers],0)))-4),Team_Key[[Full Name]:[Full Name]],0))&amp;RIGHT(INDEX(FPL_Fixtures_Extract[],MATCH($A421,FPL_Fixtures_Extract[[Player]:[Player]],0),MATCH(FPL_Combined[[#Headers],[Gameweek 24]],FPL_Fixtures_Extract[#Headers],0)),3))</f>
        <v>NEW</v>
      </c>
      <c r="Z421" t="str">
        <f ca="1">IF(RIGHT(FPL_Combined[[#Headers],[Gameweek 25]],2)&lt;$B$622,INDEX(FPL_Results_Extract[Player],MATCH($A421,FPL_Results_Extract[[Player]:[Player]],0)),INDEX(Team_Key[[Abbreviation]:[Abbreviation]],MATCH(LEFT(INDEX(FPL_Fixtures_Extract[],MATCH($A421,FPL_Fixtures_Extract[[Player]:[Player]],0),MATCH(FPL_Combined[[#Headers],[Gameweek 25]],FPL_Fixtures_Extract[#Headers],0)),LEN(INDEX(FPL_Fixtures_Extract[],MATCH($A421,FPL_Fixtures_Extract[[Player]:[Player]],0),MATCH(FPL_Combined[[#Headers],[Gameweek 25]],FPL_Fixtures_Extract[#Headers],0)))-4),Team_Key[[Full Name]:[Full Name]],0))&amp;RIGHT(INDEX(FPL_Fixtures_Extract[],MATCH($A421,FPL_Fixtures_Extract[[Player]:[Player]],0),MATCH(FPL_Combined[[#Headers],[Gameweek 25]],FPL_Fixtures_Extract[#Headers],0)),3))</f>
        <v>Obertan</v>
      </c>
      <c r="AA421" t="str">
        <f ca="1">IF(RIGHT(FPL_Combined[[#Headers],[Gameweek 26]],2)&lt;$B$622,INDEX(FPL_Results_Extract[Gameweek 01],MATCH($A421,FPL_Results_Extract[[Player]:[Player]],0)),INDEX(Team_Key[[Abbreviation]:[Abbreviation]],MATCH(LEFT(INDEX(FPL_Fixtures_Extract[],MATCH($A421,FPL_Fixtures_Extract[[Player]:[Player]],0),MATCH(FPL_Combined[[#Headers],[Gameweek 26]],FPL_Fixtures_Extract[#Headers],0)),LEN(INDEX(FPL_Fixtures_Extract[],MATCH($A421,FPL_Fixtures_Extract[[Player]:[Player]],0),MATCH(FPL_Combined[[#Headers],[Gameweek 26]],FPL_Fixtures_Extract[#Headers],0)))-4),Team_Key[[Full Name]:[Full Name]],0))&amp;RIGHT(INDEX(FPL_Fixtures_Extract[],MATCH($A421,FPL_Fixtures_Extract[[Player]:[Player]],0),MATCH(FPL_Combined[[#Headers],[Gameweek 26]],FPL_Fixtures_Extract[#Headers],0)),3))</f>
        <v>SOU(H) 2-2</v>
      </c>
      <c r="AB421" t="str">
        <f ca="1">IF(RIGHT(FPL_Combined[[#Headers],[Gameweek 27]],2)&lt;$B$622,INDEX(FPL_Results_Extract[Gameweek 02],MATCH($A421,FPL_Results_Extract[[Player]:[Player]],0)),INDEX(Team_Key[[Abbreviation]:[Abbreviation]],MATCH(LEFT(INDEX(FPL_Fixtures_Extract[],MATCH($A421,FPL_Fixtures_Extract[[Player]:[Player]],0),MATCH(FPL_Combined[[#Headers],[Gameweek 27]],FPL_Fixtures_Extract[#Headers],0)),LEN(INDEX(FPL_Fixtures_Extract[],MATCH($A421,FPL_Fixtures_Extract[[Player]:[Player]],0),MATCH(FPL_Combined[[#Headers],[Gameweek 27]],FPL_Fixtures_Extract[#Headers],0)))-4),Team_Key[[Full Name]:[Full Name]],0))&amp;RIGHT(INDEX(FPL_Fixtures_Extract[],MATCH($A421,FPL_Fixtures_Extract[[Player]:[Player]],0),MATCH(FPL_Combined[[#Headers],[Gameweek 27]],FPL_Fixtures_Extract[#Headers],0)),3))</f>
        <v>SWA(A) 0-2</v>
      </c>
      <c r="AC421" t="str">
        <f ca="1">IF(RIGHT(FPL_Combined[[#Headers],[Gameweek 28]],2)&lt;$B$622,INDEX(FPL_Results_Extract[Gameweek 03],MATCH($A421,FPL_Results_Extract[[Player]:[Player]],0)),INDEX(Team_Key[[Abbreviation]:[Abbreviation]],MATCH(LEFT(INDEX(FPL_Fixtures_Extract[],MATCH($A421,FPL_Fixtures_Extract[[Player]:[Player]],0),MATCH(FPL_Combined[[#Headers],[Gameweek 28]],FPL_Fixtures_Extract[#Headers],0)),LEN(INDEX(FPL_Fixtures_Extract[],MATCH($A421,FPL_Fixtures_Extract[[Player]:[Player]],0),MATCH(FPL_Combined[[#Headers],[Gameweek 28]],FPL_Fixtures_Extract[#Headers],0)))-4),Team_Key[[Full Name]:[Full Name]],0))&amp;RIGHT(INDEX(FPL_Fixtures_Extract[],MATCH($A421,FPL_Fixtures_Extract[[Player]:[Player]],0),MATCH(FPL_Combined[[#Headers],[Gameweek 28]],FPL_Fixtures_Extract[#Headers],0)),3))</f>
        <v>MUN(A) 0-0</v>
      </c>
      <c r="AD421" t="str">
        <f ca="1">IF(RIGHT(FPL_Combined[[#Headers],[Gameweek 29]],2)&lt;$B$622,INDEX(FPL_Results_Extract[Gameweek 04],MATCH($A421,FPL_Results_Extract[[Player]:[Player]],0)),INDEX(Team_Key[[Abbreviation]:[Abbreviation]],MATCH(LEFT(INDEX(FPL_Fixtures_Extract[],MATCH($A421,FPL_Fixtures_Extract[[Player]:[Player]],0),MATCH(FPL_Combined[[#Headers],[Gameweek 29]],FPL_Fixtures_Extract[#Headers],0)),LEN(INDEX(FPL_Fixtures_Extract[],MATCH($A421,FPL_Fixtures_Extract[[Player]:[Player]],0),MATCH(FPL_Combined[[#Headers],[Gameweek 29]],FPL_Fixtures_Extract[#Headers],0)))-4),Team_Key[[Full Name]:[Full Name]],0))&amp;RIGHT(INDEX(FPL_Fixtures_Extract[],MATCH($A421,FPL_Fixtures_Extract[[Player]:[Player]],0),MATCH(FPL_Combined[[#Headers],[Gameweek 29]],FPL_Fixtures_Extract[#Headers],0)),3))</f>
        <v>BOU(H)</v>
      </c>
      <c r="AE421" t="str">
        <f ca="1">IF(RIGHT(FPL_Combined[[#Headers],[Gameweek 30]],2)&lt;$B$622,INDEX(FPL_Results_Extract[Gameweek 05],MATCH($A421,FPL_Results_Extract[[Player]:[Player]],0)),INDEX(Team_Key[[Abbreviation]:[Abbreviation]],MATCH(LEFT(INDEX(FPL_Fixtures_Extract[],MATCH($A421,FPL_Fixtures_Extract[[Player]:[Player]],0),MATCH(FPL_Combined[[#Headers],[Gameweek 30]],FPL_Fixtures_Extract[#Headers],0)),LEN(INDEX(FPL_Fixtures_Extract[],MATCH($A421,FPL_Fixtures_Extract[[Player]:[Player]],0),MATCH(FPL_Combined[[#Headers],[Gameweek 30]],FPL_Fixtures_Extract[#Headers],0)))-4),Team_Key[[Full Name]:[Full Name]],0))&amp;RIGHT(INDEX(FPL_Fixtures_Extract[],MATCH($A421,FPL_Fixtures_Extract[[Player]:[Player]],0),MATCH(FPL_Combined[[#Headers],[Gameweek 30]],FPL_Fixtures_Extract[#Headers],0)),3))</f>
        <v>LEI(A)</v>
      </c>
      <c r="AF421" t="str">
        <f ca="1">IF(RIGHT(FPL_Combined[[#Headers],[Gameweek 31]],2)&lt;$B$622,INDEX(FPL_Results_Extract[Gameweek 06],MATCH($A421,FPL_Results_Extract[[Player]:[Player]],0)),INDEX(Team_Key[[Abbreviation]:[Abbreviation]],MATCH(LEFT(INDEX(FPL_Fixtures_Extract[],MATCH($A421,FPL_Fixtures_Extract[[Player]:[Player]],0),MATCH(FPL_Combined[[#Headers],[Gameweek 31]],FPL_Fixtures_Extract[#Headers],0)),LEN(INDEX(FPL_Fixtures_Extract[],MATCH($A421,FPL_Fixtures_Extract[[Player]:[Player]],0),MATCH(FPL_Combined[[#Headers],[Gameweek 31]],FPL_Fixtures_Extract[#Headers],0)))-4),Team_Key[[Full Name]:[Full Name]],0))&amp;RIGHT(INDEX(FPL_Fixtures_Extract[],MATCH($A421,FPL_Fixtures_Extract[[Player]:[Player]],0),MATCH(FPL_Combined[[#Headers],[Gameweek 31]],FPL_Fixtures_Extract[#Headers],0)),3))</f>
        <v>SUN(H)</v>
      </c>
      <c r="AG421" t="str">
        <f ca="1">IF(RIGHT(FPL_Combined[[#Headers],[Gameweek 32]],2)&lt;$B$622,INDEX(FPL_Results_Extract[Gameweek 07],MATCH($A421,FPL_Results_Extract[[Player]:[Player]],0)),INDEX(Team_Key[[Abbreviation]:[Abbreviation]],MATCH(LEFT(INDEX(FPL_Fixtures_Extract[],MATCH($A421,FPL_Fixtures_Extract[[Player]:[Player]],0),MATCH(FPL_Combined[[#Headers],[Gameweek 32]],FPL_Fixtures_Extract[#Headers],0)),LEN(INDEX(FPL_Fixtures_Extract[],MATCH($A421,FPL_Fixtures_Extract[[Player]:[Player]],0),MATCH(FPL_Combined[[#Headers],[Gameweek 32]],FPL_Fixtures_Extract[#Headers],0)))-4),Team_Key[[Full Name]:[Full Name]],0))&amp;RIGHT(INDEX(FPL_Fixtures_Extract[],MATCH($A421,FPL_Fixtures_Extract[[Player]:[Player]],0),MATCH(FPL_Combined[[#Headers],[Gameweek 32]],FPL_Fixtures_Extract[#Headers],0)),3))</f>
        <v>NOR(A)</v>
      </c>
      <c r="AH421" t="str">
        <f ca="1">IF(RIGHT(FPL_Combined[[#Headers],[Gameweek 33]],2)&lt;$B$622,INDEX(FPL_Results_Extract[Gameweek 08],MATCH($A421,FPL_Results_Extract[[Player]:[Player]],0)),INDEX(Team_Key[[Abbreviation]:[Abbreviation]],MATCH(LEFT(INDEX(FPL_Fixtures_Extract[],MATCH($A421,FPL_Fixtures_Extract[[Player]:[Player]],0),MATCH(FPL_Combined[[#Headers],[Gameweek 33]],FPL_Fixtures_Extract[#Headers],0)),LEN(INDEX(FPL_Fixtures_Extract[],MATCH($A421,FPL_Fixtures_Extract[[Player]:[Player]],0),MATCH(FPL_Combined[[#Headers],[Gameweek 33]],FPL_Fixtures_Extract[#Headers],0)))-4),Team_Key[[Full Name]:[Full Name]],0))&amp;RIGHT(INDEX(FPL_Fixtures_Extract[],MATCH($A421,FPL_Fixtures_Extract[[Player]:[Player]],0),MATCH(FPL_Combined[[#Headers],[Gameweek 33]],FPL_Fixtures_Extract[#Headers],0)),3))</f>
        <v>SOU(A)</v>
      </c>
      <c r="AI421" t="str">
        <f ca="1">IF(RIGHT(FPL_Combined[[#Headers],[Gameweek 34]],2)&lt;$B$622,INDEX(FPL_Results_Extract[Gameweek 09],MATCH($A421,FPL_Results_Extract[[Player]:[Player]],0)),INDEX(Team_Key[[Abbreviation]:[Abbreviation]],MATCH(LEFT(INDEX(FPL_Fixtures_Extract[],MATCH($A421,FPL_Fixtures_Extract[[Player]:[Player]],0),MATCH(FPL_Combined[[#Headers],[Gameweek 34]],FPL_Fixtures_Extract[#Headers],0)),LEN(INDEX(FPL_Fixtures_Extract[],MATCH($A421,FPL_Fixtures_Extract[[Player]:[Player]],0),MATCH(FPL_Combined[[#Headers],[Gameweek 34]],FPL_Fixtures_Extract[#Headers],0)))-4),Team_Key[[Full Name]:[Full Name]],0))&amp;RIGHT(INDEX(FPL_Fixtures_Extract[],MATCH($A421,FPL_Fixtures_Extract[[Player]:[Player]],0),MATCH(FPL_Combined[[#Headers],[Gameweek 34]],FPL_Fixtures_Extract[#Headers],0)),3))</f>
        <v>SWA(H)</v>
      </c>
      <c r="AJ421" t="str">
        <f ca="1">IF(RIGHT(FPL_Combined[[#Headers],[Gameweek 35]],2)&lt;$B$622,INDEX(FPL_Results_Extract[Gameweek 10],MATCH($A421,FPL_Results_Extract[[Player]:[Player]],0)),INDEX(Team_Key[[Abbreviation]:[Abbreviation]],MATCH(LEFT(INDEX(FPL_Fixtures_Extract[],MATCH($A421,FPL_Fixtures_Extract[[Player]:[Player]],0),MATCH(FPL_Combined[[#Headers],[Gameweek 35]],FPL_Fixtures_Extract[#Headers],0)),LEN(INDEX(FPL_Fixtures_Extract[],MATCH($A421,FPL_Fixtures_Extract[[Player]:[Player]],0),MATCH(FPL_Combined[[#Headers],[Gameweek 35]],FPL_Fixtures_Extract[#Headers],0)))-4),Team_Key[[Full Name]:[Full Name]],0))&amp;RIGHT(INDEX(FPL_Fixtures_Extract[],MATCH($A421,FPL_Fixtures_Extract[[Player]:[Player]],0),MATCH(FPL_Combined[[#Headers],[Gameweek 35]],FPL_Fixtures_Extract[#Headers],0)),3))</f>
        <v>LIV(A)</v>
      </c>
      <c r="AK421" t="str">
        <f ca="1">IF(RIGHT(FPL_Combined[[#Headers],[Gameweek 36]],2)&lt;$B$622,INDEX(FPL_Results_Extract[Gameweek 11],MATCH($A421,FPL_Results_Extract[[Player]:[Player]],0)),INDEX(Team_Key[[Abbreviation]:[Abbreviation]],MATCH(LEFT(INDEX(FPL_Fixtures_Extract[],MATCH($A421,FPL_Fixtures_Extract[[Player]:[Player]],0),MATCH(FPL_Combined[[#Headers],[Gameweek 36]],FPL_Fixtures_Extract[#Headers],0)),LEN(INDEX(FPL_Fixtures_Extract[],MATCH($A421,FPL_Fixtures_Extract[[Player]:[Player]],0),MATCH(FPL_Combined[[#Headers],[Gameweek 36]],FPL_Fixtures_Extract[#Headers],0)))-4),Team_Key[[Full Name]:[Full Name]],0))&amp;RIGHT(INDEX(FPL_Fixtures_Extract[],MATCH($A421,FPL_Fixtures_Extract[[Player]:[Player]],0),MATCH(FPL_Combined[[#Headers],[Gameweek 36]],FPL_Fixtures_Extract[#Headers],0)),3))</f>
        <v>CRY(H)</v>
      </c>
      <c r="AL421" t="str">
        <f ca="1">IF(RIGHT(FPL_Combined[[#Headers],[Gameweek 37]],2)&lt;$B$622,INDEX(FPL_Results_Extract[Gameweek 12],MATCH($A421,FPL_Results_Extract[[Player]:[Player]],0)),INDEX(Team_Key[[Abbreviation]:[Abbreviation]],MATCH(LEFT(INDEX(FPL_Fixtures_Extract[],MATCH($A421,FPL_Fixtures_Extract[[Player]:[Player]],0),MATCH(FPL_Combined[[#Headers],[Gameweek 37]],FPL_Fixtures_Extract[#Headers],0)),LEN(INDEX(FPL_Fixtures_Extract[],MATCH($A421,FPL_Fixtures_Extract[[Player]:[Player]],0),MATCH(FPL_Combined[[#Headers],[Gameweek 37]],FPL_Fixtures_Extract[#Headers],0)))-4),Team_Key[[Full Name]:[Full Name]],0))&amp;RIGHT(INDEX(FPL_Fixtures_Extract[],MATCH($A421,FPL_Fixtures_Extract[[Player]:[Player]],0),MATCH(FPL_Combined[[#Headers],[Gameweek 37]],FPL_Fixtures_Extract[#Headers],0)),3))</f>
        <v>AVL(A)</v>
      </c>
      <c r="AM421" t="str">
        <f ca="1">IF(RIGHT(FPL_Combined[[#Headers],[Gameweek 38]],2)&lt;$B$622,INDEX(FPL_Results_Extract[Gameweek 13],MATCH($A421,FPL_Results_Extract[[Player]:[Player]],0)),INDEX(Team_Key[[Abbreviation]:[Abbreviation]],MATCH(LEFT(INDEX(FPL_Fixtures_Extract[],MATCH($A421,FPL_Fixtures_Extract[[Player]:[Player]],0),MATCH(FPL_Combined[[#Headers],[Gameweek 38]],FPL_Fixtures_Extract[#Headers],0)),LEN(INDEX(FPL_Fixtures_Extract[],MATCH($A421,FPL_Fixtures_Extract[[Player]:[Player]],0),MATCH(FPL_Combined[[#Headers],[Gameweek 38]],FPL_Fixtures_Extract[#Headers],0)))-4),Team_Key[[Full Name]:[Full Name]],0))&amp;RIGHT(INDEX(FPL_Fixtures_Extract[],MATCH($A421,FPL_Fixtures_Extract[[Player]:[Player]],0),MATCH(FPL_Combined[[#Headers],[Gameweek 38]],FPL_Fixtures_Extract[#Headers],0)),3))</f>
        <v>TOT(H)</v>
      </c>
    </row>
    <row r="422" spans="1:39" x14ac:dyDescent="0.45">
      <c r="A422" t="s">
        <v>134</v>
      </c>
      <c r="B422" t="str">
        <f ca="1">IF(RIGHT(FPL_Combined[[#Headers],[Gameweek 01]],2)&lt;$B$622,INDEX(FPL_Results_Extract[Gameweek 01],MATCH($A422,FPL_Results_Extract[[Player]:[Player]],0)),INDEX(Team_Key[[Abbreviation]:[Abbreviation]],MATCH(LEFT(INDEX(FPL_Fixtures_Extract[],MATCH($A422,FPL_Fixtures_Extract[[Player]:[Player]],0),MATCH(FPL_Combined[[#Headers],[Gameweek 01]],FPL_Fixtures_Extract[#Headers],0)),LEN(INDEX(FPL_Fixtures_Extract[],MATCH($A422,FPL_Fixtures_Extract[[Player]:[Player]],0),MATCH(FPL_Combined[[#Headers],[Gameweek 01]],FPL_Fixtures_Extract[#Headers],0)))-4),Team_Key[[Full Name]:[Full Name]],0))&amp;RIGHT(INDEX(FPL_Fixtures_Extract[],MATCH($A422,FPL_Fixtures_Extract[[Player]:[Player]],0),MATCH(FPL_Combined[[#Headers],[Gameweek 01]],FPL_Fixtures_Extract[#Headers],0)),3))</f>
        <v>ARS(A) 2-0</v>
      </c>
      <c r="C422" t="str">
        <f ca="1">IF(RIGHT(FPL_Combined[[#Headers],[Gameweek 02]],2)&lt;$B$622,INDEX(FPL_Results_Extract[Gameweek 02],MATCH($A422,FPL_Results_Extract[[Player]:[Player]],0)),INDEX(Team_Key[[Abbreviation]:[Abbreviation]],MATCH(LEFT(INDEX(FPL_Fixtures_Extract[],MATCH($A422,FPL_Fixtures_Extract[[Player]:[Player]],0),MATCH(FPL_Combined[[#Headers],[Gameweek 02]],FPL_Fixtures_Extract[#Headers],0)),LEN(INDEX(FPL_Fixtures_Extract[],MATCH($A422,FPL_Fixtures_Extract[[Player]:[Player]],0),MATCH(FPL_Combined[[#Headers],[Gameweek 02]],FPL_Fixtures_Extract[#Headers],0)))-4),Team_Key[[Full Name]:[Full Name]],0))&amp;RIGHT(INDEX(FPL_Fixtures_Extract[],MATCH($A422,FPL_Fixtures_Extract[[Player]:[Player]],0),MATCH(FPL_Combined[[#Headers],[Gameweek 02]],FPL_Fixtures_Extract[#Headers],0)),3))</f>
        <v>LEI(H) 1-2</v>
      </c>
      <c r="D422" t="str">
        <f ca="1">IF(RIGHT(FPL_Combined[[#Headers],[Gameweek 03]],2)&lt;$B$622,INDEX(FPL_Results_Extract[Gameweek 03],MATCH($A422,FPL_Results_Extract[[Player]:[Player]],0)),INDEX(Team_Key[[Abbreviation]:[Abbreviation]],MATCH(LEFT(INDEX(FPL_Fixtures_Extract[],MATCH($A422,FPL_Fixtures_Extract[[Player]:[Player]],0),MATCH(FPL_Combined[[#Headers],[Gameweek 03]],FPL_Fixtures_Extract[#Headers],0)),LEN(INDEX(FPL_Fixtures_Extract[],MATCH($A422,FPL_Fixtures_Extract[[Player]:[Player]],0),MATCH(FPL_Combined[[#Headers],[Gameweek 03]],FPL_Fixtures_Extract[#Headers],0)))-4),Team_Key[[Full Name]:[Full Name]],0))&amp;RIGHT(INDEX(FPL_Fixtures_Extract[],MATCH($A422,FPL_Fixtures_Extract[[Player]:[Player]],0),MATCH(FPL_Combined[[#Headers],[Gameweek 03]],FPL_Fixtures_Extract[#Headers],0)),3))</f>
        <v>BOU(H) 3-4</v>
      </c>
      <c r="E422" t="str">
        <f ca="1">IF(RIGHT(FPL_Combined[[#Headers],[Gameweek 04]],2)&lt;$B$622,INDEX(FPL_Results_Extract[Gameweek 04],MATCH($A422,FPL_Results_Extract[[Player]:[Player]],0)),INDEX(Team_Key[[Abbreviation]:[Abbreviation]],MATCH(LEFT(INDEX(FPL_Fixtures_Extract[],MATCH($A422,FPL_Fixtures_Extract[[Player]:[Player]],0),MATCH(FPL_Combined[[#Headers],[Gameweek 04]],FPL_Fixtures_Extract[#Headers],0)),LEN(INDEX(FPL_Fixtures_Extract[],MATCH($A422,FPL_Fixtures_Extract[[Player]:[Player]],0),MATCH(FPL_Combined[[#Headers],[Gameweek 04]],FPL_Fixtures_Extract[#Headers],0)))-4),Team_Key[[Full Name]:[Full Name]],0))&amp;RIGHT(INDEX(FPL_Fixtures_Extract[],MATCH($A422,FPL_Fixtures_Extract[[Player]:[Player]],0),MATCH(FPL_Combined[[#Headers],[Gameweek 04]],FPL_Fixtures_Extract[#Headers],0)),3))</f>
        <v>LIV(A) 3-0</v>
      </c>
      <c r="F422" t="str">
        <f ca="1">IF(RIGHT(FPL_Combined[[#Headers],[Gameweek 05]],2)&lt;$B$622,INDEX(FPL_Results_Extract[Gameweek 05],MATCH($A422,FPL_Results_Extract[[Player]:[Player]],0)),INDEX(Team_Key[[Abbreviation]:[Abbreviation]],MATCH(LEFT(INDEX(FPL_Fixtures_Extract[],MATCH($A422,FPL_Fixtures_Extract[[Player]:[Player]],0),MATCH(FPL_Combined[[#Headers],[Gameweek 05]],FPL_Fixtures_Extract[#Headers],0)),LEN(INDEX(FPL_Fixtures_Extract[],MATCH($A422,FPL_Fixtures_Extract[[Player]:[Player]],0),MATCH(FPL_Combined[[#Headers],[Gameweek 05]],FPL_Fixtures_Extract[#Headers],0)))-4),Team_Key[[Full Name]:[Full Name]],0))&amp;RIGHT(INDEX(FPL_Fixtures_Extract[],MATCH($A422,FPL_Fixtures_Extract[[Player]:[Player]],0),MATCH(FPL_Combined[[#Headers],[Gameweek 05]],FPL_Fixtures_Extract[#Headers],0)),3))</f>
        <v>NEW(H) 2-0</v>
      </c>
      <c r="G422" t="str">
        <f ca="1">IF(RIGHT(FPL_Combined[[#Headers],[Gameweek 06]],2)&lt;$B$622,INDEX(FPL_Results_Extract[Gameweek 06],MATCH($A422,FPL_Results_Extract[[Player]:[Player]],0)),INDEX(Team_Key[[Abbreviation]:[Abbreviation]],MATCH(LEFT(INDEX(FPL_Fixtures_Extract[],MATCH($A422,FPL_Fixtures_Extract[[Player]:[Player]],0),MATCH(FPL_Combined[[#Headers],[Gameweek 06]],FPL_Fixtures_Extract[#Headers],0)),LEN(INDEX(FPL_Fixtures_Extract[],MATCH($A422,FPL_Fixtures_Extract[[Player]:[Player]],0),MATCH(FPL_Combined[[#Headers],[Gameweek 06]],FPL_Fixtures_Extract[#Headers],0)))-4),Team_Key[[Full Name]:[Full Name]],0))&amp;RIGHT(INDEX(FPL_Fixtures_Extract[],MATCH($A422,FPL_Fixtures_Extract[[Player]:[Player]],0),MATCH(FPL_Combined[[#Headers],[Gameweek 06]],FPL_Fixtures_Extract[#Headers],0)),3))</f>
        <v>MCI(A) 2-1</v>
      </c>
      <c r="H422" t="str">
        <f ca="1">IF(RIGHT(FPL_Combined[[#Headers],[Gameweek 07]],2)&lt;$B$622,INDEX(FPL_Results_Extract[Gameweek 07],MATCH($A422,FPL_Results_Extract[[Player]:[Player]],0)),INDEX(Team_Key[[Abbreviation]:[Abbreviation]],MATCH(LEFT(INDEX(FPL_Fixtures_Extract[],MATCH($A422,FPL_Fixtures_Extract[[Player]:[Player]],0),MATCH(FPL_Combined[[#Headers],[Gameweek 07]],FPL_Fixtures_Extract[#Headers],0)),LEN(INDEX(FPL_Fixtures_Extract[],MATCH($A422,FPL_Fixtures_Extract[[Player]:[Player]],0),MATCH(FPL_Combined[[#Headers],[Gameweek 07]],FPL_Fixtures_Extract[#Headers],0)))-4),Team_Key[[Full Name]:[Full Name]],0))&amp;RIGHT(INDEX(FPL_Fixtures_Extract[],MATCH($A422,FPL_Fixtures_Extract[[Player]:[Player]],0),MATCH(FPL_Combined[[#Headers],[Gameweek 07]],FPL_Fixtures_Extract[#Headers],0)),3))</f>
        <v>NOR(H) 2-2</v>
      </c>
      <c r="I422" t="str">
        <f ca="1">IF(RIGHT(FPL_Combined[[#Headers],[Gameweek 08]],2)&lt;$B$622,INDEX(FPL_Results_Extract[Gameweek 08],MATCH($A422,FPL_Results_Extract[[Player]:[Player]],0)),INDEX(Team_Key[[Abbreviation]:[Abbreviation]],MATCH(LEFT(INDEX(FPL_Fixtures_Extract[],MATCH($A422,FPL_Fixtures_Extract[[Player]:[Player]],0),MATCH(FPL_Combined[[#Headers],[Gameweek 08]],FPL_Fixtures_Extract[#Headers],0)),LEN(INDEX(FPL_Fixtures_Extract[],MATCH($A422,FPL_Fixtures_Extract[[Player]:[Player]],0),MATCH(FPL_Combined[[#Headers],[Gameweek 08]],FPL_Fixtures_Extract[#Headers],0)))-4),Team_Key[[Full Name]:[Full Name]],0))&amp;RIGHT(INDEX(FPL_Fixtures_Extract[],MATCH($A422,FPL_Fixtures_Extract[[Player]:[Player]],0),MATCH(FPL_Combined[[#Headers],[Gameweek 08]],FPL_Fixtures_Extract[#Headers],0)),3))</f>
        <v>SUN(A) 2-2</v>
      </c>
      <c r="J422" t="str">
        <f ca="1">IF(RIGHT(FPL_Combined[[#Headers],[Gameweek 09]],2)&lt;$B$622,INDEX(FPL_Results_Extract[Gameweek 09],MATCH($A422,FPL_Results_Extract[[Player]:[Player]],0)),INDEX(Team_Key[[Abbreviation]:[Abbreviation]],MATCH(LEFT(INDEX(FPL_Fixtures_Extract[],MATCH($A422,FPL_Fixtures_Extract[[Player]:[Player]],0),MATCH(FPL_Combined[[#Headers],[Gameweek 09]],FPL_Fixtures_Extract[#Headers],0)),LEN(INDEX(FPL_Fixtures_Extract[],MATCH($A422,FPL_Fixtures_Extract[[Player]:[Player]],0),MATCH(FPL_Combined[[#Headers],[Gameweek 09]],FPL_Fixtures_Extract[#Headers],0)))-4),Team_Key[[Full Name]:[Full Name]],0))&amp;RIGHT(INDEX(FPL_Fixtures_Extract[],MATCH($A422,FPL_Fixtures_Extract[[Player]:[Player]],0),MATCH(FPL_Combined[[#Headers],[Gameweek 09]],FPL_Fixtures_Extract[#Headers],0)),3))</f>
        <v>CRY(A) 3-1</v>
      </c>
      <c r="K422" t="str">
        <f ca="1">IF(RIGHT(FPL_Combined[[#Headers],[Gameweek 10]],2)&lt;$B$622,INDEX(FPL_Results_Extract[Gameweek 10],MATCH($A422,FPL_Results_Extract[[Player]:[Player]],0)),INDEX(Team_Key[[Abbreviation]:[Abbreviation]],MATCH(LEFT(INDEX(FPL_Fixtures_Extract[],MATCH($A422,FPL_Fixtures_Extract[[Player]:[Player]],0),MATCH(FPL_Combined[[#Headers],[Gameweek 10]],FPL_Fixtures_Extract[#Headers],0)),LEN(INDEX(FPL_Fixtures_Extract[],MATCH($A422,FPL_Fixtures_Extract[[Player]:[Player]],0),MATCH(FPL_Combined[[#Headers],[Gameweek 10]],FPL_Fixtures_Extract[#Headers],0)))-4),Team_Key[[Full Name]:[Full Name]],0))&amp;RIGHT(INDEX(FPL_Fixtures_Extract[],MATCH($A422,FPL_Fixtures_Extract[[Player]:[Player]],0),MATCH(FPL_Combined[[#Headers],[Gameweek 10]],FPL_Fixtures_Extract[#Headers],0)),3))</f>
        <v>CHE(H) 2-1</v>
      </c>
      <c r="L422" t="str">
        <f ca="1">IF(RIGHT(FPL_Combined[[#Headers],[Gameweek 11]],2)&lt;$B$622,INDEX(FPL_Results_Extract[Gameweek 11],MATCH($A422,FPL_Results_Extract[[Player]:[Player]],0)),INDEX(Team_Key[[Abbreviation]:[Abbreviation]],MATCH(LEFT(INDEX(FPL_Fixtures_Extract[],MATCH($A422,FPL_Fixtures_Extract[[Player]:[Player]],0),MATCH(FPL_Combined[[#Headers],[Gameweek 11]],FPL_Fixtures_Extract[#Headers],0)),LEN(INDEX(FPL_Fixtures_Extract[],MATCH($A422,FPL_Fixtures_Extract[[Player]:[Player]],0),MATCH(FPL_Combined[[#Headers],[Gameweek 11]],FPL_Fixtures_Extract[#Headers],0)))-4),Team_Key[[Full Name]:[Full Name]],0))&amp;RIGHT(INDEX(FPL_Fixtures_Extract[],MATCH($A422,FPL_Fixtures_Extract[[Player]:[Player]],0),MATCH(FPL_Combined[[#Headers],[Gameweek 11]],FPL_Fixtures_Extract[#Headers],0)),3))</f>
        <v>WAT(A) 0-2</v>
      </c>
      <c r="M422" t="str">
        <f ca="1">IF(RIGHT(FPL_Combined[[#Headers],[Gameweek 12]],2)&lt;$B$622,INDEX(FPL_Results_Extract[Gameweek 12],MATCH($A422,FPL_Results_Extract[[Player]:[Player]],0)),INDEX(Team_Key[[Abbreviation]:[Abbreviation]],MATCH(LEFT(INDEX(FPL_Fixtures_Extract[],MATCH($A422,FPL_Fixtures_Extract[[Player]:[Player]],0),MATCH(FPL_Combined[[#Headers],[Gameweek 12]],FPL_Fixtures_Extract[#Headers],0)),LEN(INDEX(FPL_Fixtures_Extract[],MATCH($A422,FPL_Fixtures_Extract[[Player]:[Player]],0),MATCH(FPL_Combined[[#Headers],[Gameweek 12]],FPL_Fixtures_Extract[#Headers],0)))-4),Team_Key[[Full Name]:[Full Name]],0))&amp;RIGHT(INDEX(FPL_Fixtures_Extract[],MATCH($A422,FPL_Fixtures_Extract[[Player]:[Player]],0),MATCH(FPL_Combined[[#Headers],[Gameweek 12]],FPL_Fixtures_Extract[#Headers],0)),3))</f>
        <v>EVE(H) 1-1</v>
      </c>
      <c r="N422" t="str">
        <f ca="1">IF(RIGHT(FPL_Combined[[#Headers],[Gameweek 13]],2)&lt;$B$622,INDEX(FPL_Results_Extract[Gameweek 13],MATCH($A422,FPL_Results_Extract[[Player]:[Player]],0)),INDEX(Team_Key[[Abbreviation]:[Abbreviation]],MATCH(LEFT(INDEX(FPL_Fixtures_Extract[],MATCH($A422,FPL_Fixtures_Extract[[Player]:[Player]],0),MATCH(FPL_Combined[[#Headers],[Gameweek 13]],FPL_Fixtures_Extract[#Headers],0)),LEN(INDEX(FPL_Fixtures_Extract[],MATCH($A422,FPL_Fixtures_Extract[[Player]:[Player]],0),MATCH(FPL_Combined[[#Headers],[Gameweek 13]],FPL_Fixtures_Extract[#Headers],0)))-4),Team_Key[[Full Name]:[Full Name]],0))&amp;RIGHT(INDEX(FPL_Fixtures_Extract[],MATCH($A422,FPL_Fixtures_Extract[[Player]:[Player]],0),MATCH(FPL_Combined[[#Headers],[Gameweek 13]],FPL_Fixtures_Extract[#Headers],0)),3))</f>
        <v>TOT(A) 1-4</v>
      </c>
      <c r="O422" t="str">
        <f ca="1">IF(RIGHT(FPL_Combined[[#Headers],[Gameweek 14]],2)&lt;$B$622,INDEX(FPL_Results_Extract[Gameweek 14],MATCH($A422,FPL_Results_Extract[[Player]:[Player]],0)),INDEX(Team_Key[[Abbreviation]:[Abbreviation]],MATCH(LEFT(INDEX(FPL_Fixtures_Extract[],MATCH($A422,FPL_Fixtures_Extract[[Player]:[Player]],0),MATCH(FPL_Combined[[#Headers],[Gameweek 14]],FPL_Fixtures_Extract[#Headers],0)),LEN(INDEX(FPL_Fixtures_Extract[],MATCH($A422,FPL_Fixtures_Extract[[Player]:[Player]],0),MATCH(FPL_Combined[[#Headers],[Gameweek 14]],FPL_Fixtures_Extract[#Headers],0)))-4),Team_Key[[Full Name]:[Full Name]],0))&amp;RIGHT(INDEX(FPL_Fixtures_Extract[],MATCH($A422,FPL_Fixtures_Extract[[Player]:[Player]],0),MATCH(FPL_Combined[[#Headers],[Gameweek 14]],FPL_Fixtures_Extract[#Headers],0)),3))</f>
        <v>WBA(H) 1-1</v>
      </c>
      <c r="P422" t="str">
        <f ca="1">IF(RIGHT(FPL_Combined[[#Headers],[Gameweek 15]],2)&lt;$B$622,INDEX(FPL_Results_Extract[Gameweek 15],MATCH($A422,FPL_Results_Extract[[Player]:[Player]],0)),INDEX(Team_Key[[Abbreviation]:[Abbreviation]],MATCH(LEFT(INDEX(FPL_Fixtures_Extract[],MATCH($A422,FPL_Fixtures_Extract[[Player]:[Player]],0),MATCH(FPL_Combined[[#Headers],[Gameweek 15]],FPL_Fixtures_Extract[#Headers],0)),LEN(INDEX(FPL_Fixtures_Extract[],MATCH($A422,FPL_Fixtures_Extract[[Player]:[Player]],0),MATCH(FPL_Combined[[#Headers],[Gameweek 15]],FPL_Fixtures_Extract[#Headers],0)))-4),Team_Key[[Full Name]:[Full Name]],0))&amp;RIGHT(INDEX(FPL_Fixtures_Extract[],MATCH($A422,FPL_Fixtures_Extract[[Player]:[Player]],0),MATCH(FPL_Combined[[#Headers],[Gameweek 15]],FPL_Fixtures_Extract[#Headers],0)),3))</f>
        <v>MUN(A) 0-0</v>
      </c>
      <c r="Q422" t="str">
        <f ca="1">IF(RIGHT(FPL_Combined[[#Headers],[Gameweek 16]],2)&lt;$B$622,INDEX(FPL_Results_Extract[Gameweek 16],MATCH($A422,FPL_Results_Extract[[Player]:[Player]],0)),INDEX(Team_Key[[Abbreviation]:[Abbreviation]],MATCH(LEFT(INDEX(FPL_Fixtures_Extract[],MATCH($A422,FPL_Fixtures_Extract[[Player]:[Player]],0),MATCH(FPL_Combined[[#Headers],[Gameweek 16]],FPL_Fixtures_Extract[#Headers],0)),LEN(INDEX(FPL_Fixtures_Extract[],MATCH($A422,FPL_Fixtures_Extract[[Player]:[Player]],0),MATCH(FPL_Combined[[#Headers],[Gameweek 16]],FPL_Fixtures_Extract[#Headers],0)))-4),Team_Key[[Full Name]:[Full Name]],0))&amp;RIGHT(INDEX(FPL_Fixtures_Extract[],MATCH($A422,FPL_Fixtures_Extract[[Player]:[Player]],0),MATCH(FPL_Combined[[#Headers],[Gameweek 16]],FPL_Fixtures_Extract[#Headers],0)),3))</f>
        <v>STK(H) 0-0</v>
      </c>
      <c r="R422" t="str">
        <f ca="1">IF(RIGHT(FPL_Combined[[#Headers],[Gameweek 17]],2)&lt;$B$622,INDEX(FPL_Results_Extract[Gameweek 17],MATCH($A422,FPL_Results_Extract[[Player]:[Player]],0)),INDEX(Team_Key[[Abbreviation]:[Abbreviation]],MATCH(LEFT(INDEX(FPL_Fixtures_Extract[],MATCH($A422,FPL_Fixtures_Extract[[Player]:[Player]],0),MATCH(FPL_Combined[[#Headers],[Gameweek 17]],FPL_Fixtures_Extract[#Headers],0)),LEN(INDEX(FPL_Fixtures_Extract[],MATCH($A422,FPL_Fixtures_Extract[[Player]:[Player]],0),MATCH(FPL_Combined[[#Headers],[Gameweek 17]],FPL_Fixtures_Extract[#Headers],0)))-4),Team_Key[[Full Name]:[Full Name]],0))&amp;RIGHT(INDEX(FPL_Fixtures_Extract[],MATCH($A422,FPL_Fixtures_Extract[[Player]:[Player]],0),MATCH(FPL_Combined[[#Headers],[Gameweek 17]],FPL_Fixtures_Extract[#Headers],0)),3))</f>
        <v>SWA(A) 0-0</v>
      </c>
      <c r="S422" t="str">
        <f ca="1">IF(RIGHT(FPL_Combined[[#Headers],[Gameweek 18]],2)&lt;$B$622,INDEX(FPL_Results_Extract[Gameweek 18],MATCH($A422,FPL_Results_Extract[[Player]:[Player]],0)),INDEX(Team_Key[[Abbreviation]:[Abbreviation]],MATCH(LEFT(INDEX(FPL_Fixtures_Extract[],MATCH($A422,FPL_Fixtures_Extract[[Player]:[Player]],0),MATCH(FPL_Combined[[#Headers],[Gameweek 18]],FPL_Fixtures_Extract[#Headers],0)),LEN(INDEX(FPL_Fixtures_Extract[],MATCH($A422,FPL_Fixtures_Extract[[Player]:[Player]],0),MATCH(FPL_Combined[[#Headers],[Gameweek 18]],FPL_Fixtures_Extract[#Headers],0)))-4),Team_Key[[Full Name]:[Full Name]],0))&amp;RIGHT(INDEX(FPL_Fixtures_Extract[],MATCH($A422,FPL_Fixtures_Extract[[Player]:[Player]],0),MATCH(FPL_Combined[[#Headers],[Gameweek 18]],FPL_Fixtures_Extract[#Headers],0)),3))</f>
        <v>AVL(A) 1-1</v>
      </c>
      <c r="T422" t="str">
        <f ca="1">IF(RIGHT(FPL_Combined[[#Headers],[Gameweek 19]],2)&lt;$B$622,INDEX(FPL_Results_Extract[Gameweek 19],MATCH($A422,FPL_Results_Extract[[Player]:[Player]],0)),INDEX(Team_Key[[Abbreviation]:[Abbreviation]],MATCH(LEFT(INDEX(FPL_Fixtures_Extract[],MATCH($A422,FPL_Fixtures_Extract[[Player]:[Player]],0),MATCH(FPL_Combined[[#Headers],[Gameweek 19]],FPL_Fixtures_Extract[#Headers],0)),LEN(INDEX(FPL_Fixtures_Extract[],MATCH($A422,FPL_Fixtures_Extract[[Player]:[Player]],0),MATCH(FPL_Combined[[#Headers],[Gameweek 19]],FPL_Fixtures_Extract[#Headers],0)))-4),Team_Key[[Full Name]:[Full Name]],0))&amp;RIGHT(INDEX(FPL_Fixtures_Extract[],MATCH($A422,FPL_Fixtures_Extract[[Player]:[Player]],0),MATCH(FPL_Combined[[#Headers],[Gameweek 19]],FPL_Fixtures_Extract[#Headers],0)),3))</f>
        <v>SOU(H) 2-1</v>
      </c>
      <c r="U422" t="str">
        <f ca="1">IF(RIGHT(FPL_Combined[[#Headers],[Gameweek 20]],2)&lt;$B$622,INDEX(FPL_Results_Extract[Gameweek 20],MATCH($A422,FPL_Results_Extract[[Player]:[Player]],0)),INDEX(Team_Key[[Abbreviation]:[Abbreviation]],MATCH(LEFT(INDEX(FPL_Fixtures_Extract[],MATCH($A422,FPL_Fixtures_Extract[[Player]:[Player]],0),MATCH(FPL_Combined[[#Headers],[Gameweek 20]],FPL_Fixtures_Extract[#Headers],0)),LEN(INDEX(FPL_Fixtures_Extract[],MATCH($A422,FPL_Fixtures_Extract[[Player]:[Player]],0),MATCH(FPL_Combined[[#Headers],[Gameweek 20]],FPL_Fixtures_Extract[#Headers],0)))-4),Team_Key[[Full Name]:[Full Name]],0))&amp;RIGHT(INDEX(FPL_Fixtures_Extract[],MATCH($A422,FPL_Fixtures_Extract[[Player]:[Player]],0),MATCH(FPL_Combined[[#Headers],[Gameweek 20]],FPL_Fixtures_Extract[#Headers],0)),3))</f>
        <v>LIV(H) 2-0</v>
      </c>
      <c r="V422" t="str">
        <f ca="1">IF(RIGHT(FPL_Combined[[#Headers],[Gameweek 21]],2)&lt;$B$622,INDEX(FPL_Results_Extract[Gameweek 21],MATCH($A422,FPL_Results_Extract[[Player]:[Player]],0)),INDEX(Team_Key[[Abbreviation]:[Abbreviation]],MATCH(LEFT(INDEX(FPL_Fixtures_Extract[],MATCH($A422,FPL_Fixtures_Extract[[Player]:[Player]],0),MATCH(FPL_Combined[[#Headers],[Gameweek 21]],FPL_Fixtures_Extract[#Headers],0)),LEN(INDEX(FPL_Fixtures_Extract[],MATCH($A422,FPL_Fixtures_Extract[[Player]:[Player]],0),MATCH(FPL_Combined[[#Headers],[Gameweek 21]],FPL_Fixtures_Extract[#Headers],0)))-4),Team_Key[[Full Name]:[Full Name]],0))&amp;RIGHT(INDEX(FPL_Fixtures_Extract[],MATCH($A422,FPL_Fixtures_Extract[[Player]:[Player]],0),MATCH(FPL_Combined[[#Headers],[Gameweek 21]],FPL_Fixtures_Extract[#Headers],0)),3))</f>
        <v>BOU(A) 3-1</v>
      </c>
      <c r="W422" t="str">
        <f ca="1">IF(RIGHT(FPL_Combined[[#Headers],[Gameweek 22]],2)&lt;$B$622,INDEX(FPL_Results_Extract[Gameweek 22],MATCH($A422,FPL_Results_Extract[[Player]:[Player]],0)),INDEX(Team_Key[[Abbreviation]:[Abbreviation]],MATCH(LEFT(INDEX(FPL_Fixtures_Extract[],MATCH($A422,FPL_Fixtures_Extract[[Player]:[Player]],0),MATCH(FPL_Combined[[#Headers],[Gameweek 22]],FPL_Fixtures_Extract[#Headers],0)),LEN(INDEX(FPL_Fixtures_Extract[],MATCH($A422,FPL_Fixtures_Extract[[Player]:[Player]],0),MATCH(FPL_Combined[[#Headers],[Gameweek 22]],FPL_Fixtures_Extract[#Headers],0)))-4),Team_Key[[Full Name]:[Full Name]],0))&amp;RIGHT(INDEX(FPL_Fixtures_Extract[],MATCH($A422,FPL_Fixtures_Extract[[Player]:[Player]],0),MATCH(FPL_Combined[[#Headers],[Gameweek 22]],FPL_Fixtures_Extract[#Headers],0)),3))</f>
        <v>NEW(A) 1-2</v>
      </c>
      <c r="X422" t="str">
        <f ca="1">IF(RIGHT(FPL_Combined[[#Headers],[Gameweek 23]],2)&lt;$B$622,INDEX(FPL_Results_Extract[Gameweek 23],MATCH($A422,FPL_Results_Extract[[Player]:[Player]],0)),INDEX(Team_Key[[Abbreviation]:[Abbreviation]],MATCH(LEFT(INDEX(FPL_Fixtures_Extract[],MATCH($A422,FPL_Fixtures_Extract[[Player]:[Player]],0),MATCH(FPL_Combined[[#Headers],[Gameweek 23]],FPL_Fixtures_Extract[#Headers],0)),LEN(INDEX(FPL_Fixtures_Extract[],MATCH($A422,FPL_Fixtures_Extract[[Player]:[Player]],0),MATCH(FPL_Combined[[#Headers],[Gameweek 23]],FPL_Fixtures_Extract[#Headers],0)))-4),Team_Key[[Full Name]:[Full Name]],0))&amp;RIGHT(INDEX(FPL_Fixtures_Extract[],MATCH($A422,FPL_Fixtures_Extract[[Player]:[Player]],0),MATCH(FPL_Combined[[#Headers],[Gameweek 23]],FPL_Fixtures_Extract[#Headers],0)),3))</f>
        <v>MCI(H) 2-2</v>
      </c>
      <c r="Y422" t="str">
        <f ca="1">IF(RIGHT(FPL_Combined[[#Headers],[Gameweek 24]],2)&lt;$B$622,INDEX(FPL_Results_Extract[Team],MATCH($A422,FPL_Results_Extract[[Player]:[Player]],0)),INDEX(Team_Key[[Abbreviation]:[Abbreviation]],MATCH(LEFT(INDEX(FPL_Fixtures_Extract[],MATCH($A422,FPL_Fixtures_Extract[[Player]:[Player]],0),MATCH(FPL_Combined[[#Headers],[Gameweek 24]],FPL_Fixtures_Extract[#Headers],0)),LEN(INDEX(FPL_Fixtures_Extract[],MATCH($A422,FPL_Fixtures_Extract[[Player]:[Player]],0),MATCH(FPL_Combined[[#Headers],[Gameweek 24]],FPL_Fixtures_Extract[#Headers],0)))-4),Team_Key[[Full Name]:[Full Name]],0))&amp;RIGHT(INDEX(FPL_Fixtures_Extract[],MATCH($A422,FPL_Fixtures_Extract[[Player]:[Player]],0),MATCH(FPL_Combined[[#Headers],[Gameweek 24]],FPL_Fixtures_Extract[#Headers],0)),3))</f>
        <v>WHU</v>
      </c>
      <c r="Z422" t="str">
        <f ca="1">IF(RIGHT(FPL_Combined[[#Headers],[Gameweek 25]],2)&lt;$B$622,INDEX(FPL_Results_Extract[Player],MATCH($A422,FPL_Results_Extract[[Player]:[Player]],0)),INDEX(Team_Key[[Abbreviation]:[Abbreviation]],MATCH(LEFT(INDEX(FPL_Fixtures_Extract[],MATCH($A422,FPL_Fixtures_Extract[[Player]:[Player]],0),MATCH(FPL_Combined[[#Headers],[Gameweek 25]],FPL_Fixtures_Extract[#Headers],0)),LEN(INDEX(FPL_Fixtures_Extract[],MATCH($A422,FPL_Fixtures_Extract[[Player]:[Player]],0),MATCH(FPL_Combined[[#Headers],[Gameweek 25]],FPL_Fixtures_Extract[#Headers],0)))-4),Team_Key[[Full Name]:[Full Name]],0))&amp;RIGHT(INDEX(FPL_Fixtures_Extract[],MATCH($A422,FPL_Fixtures_Extract[[Player]:[Player]],0),MATCH(FPL_Combined[[#Headers],[Gameweek 25]],FPL_Fixtures_Extract[#Headers],0)),3))</f>
        <v>Obiang</v>
      </c>
      <c r="AA422" t="str">
        <f ca="1">IF(RIGHT(FPL_Combined[[#Headers],[Gameweek 26]],2)&lt;$B$622,INDEX(FPL_Results_Extract[Gameweek 01],MATCH($A422,FPL_Results_Extract[[Player]:[Player]],0)),INDEX(Team_Key[[Abbreviation]:[Abbreviation]],MATCH(LEFT(INDEX(FPL_Fixtures_Extract[],MATCH($A422,FPL_Fixtures_Extract[[Player]:[Player]],0),MATCH(FPL_Combined[[#Headers],[Gameweek 26]],FPL_Fixtures_Extract[#Headers],0)),LEN(INDEX(FPL_Fixtures_Extract[],MATCH($A422,FPL_Fixtures_Extract[[Player]:[Player]],0),MATCH(FPL_Combined[[#Headers],[Gameweek 26]],FPL_Fixtures_Extract[#Headers],0)))-4),Team_Key[[Full Name]:[Full Name]],0))&amp;RIGHT(INDEX(FPL_Fixtures_Extract[],MATCH($A422,FPL_Fixtures_Extract[[Player]:[Player]],0),MATCH(FPL_Combined[[#Headers],[Gameweek 26]],FPL_Fixtures_Extract[#Headers],0)),3))</f>
        <v>ARS(A) 2-0</v>
      </c>
      <c r="AB422" t="str">
        <f ca="1">IF(RIGHT(FPL_Combined[[#Headers],[Gameweek 27]],2)&lt;$B$622,INDEX(FPL_Results_Extract[Gameweek 02],MATCH($A422,FPL_Results_Extract[[Player]:[Player]],0)),INDEX(Team_Key[[Abbreviation]:[Abbreviation]],MATCH(LEFT(INDEX(FPL_Fixtures_Extract[],MATCH($A422,FPL_Fixtures_Extract[[Player]:[Player]],0),MATCH(FPL_Combined[[#Headers],[Gameweek 27]],FPL_Fixtures_Extract[#Headers],0)),LEN(INDEX(FPL_Fixtures_Extract[],MATCH($A422,FPL_Fixtures_Extract[[Player]:[Player]],0),MATCH(FPL_Combined[[#Headers],[Gameweek 27]],FPL_Fixtures_Extract[#Headers],0)))-4),Team_Key[[Full Name]:[Full Name]],0))&amp;RIGHT(INDEX(FPL_Fixtures_Extract[],MATCH($A422,FPL_Fixtures_Extract[[Player]:[Player]],0),MATCH(FPL_Combined[[#Headers],[Gameweek 27]],FPL_Fixtures_Extract[#Headers],0)),3))</f>
        <v>LEI(H) 1-2</v>
      </c>
      <c r="AC422" t="str">
        <f ca="1">IF(RIGHT(FPL_Combined[[#Headers],[Gameweek 28]],2)&lt;$B$622,INDEX(FPL_Results_Extract[Gameweek 03],MATCH($A422,FPL_Results_Extract[[Player]:[Player]],0)),INDEX(Team_Key[[Abbreviation]:[Abbreviation]],MATCH(LEFT(INDEX(FPL_Fixtures_Extract[],MATCH($A422,FPL_Fixtures_Extract[[Player]:[Player]],0),MATCH(FPL_Combined[[#Headers],[Gameweek 28]],FPL_Fixtures_Extract[#Headers],0)),LEN(INDEX(FPL_Fixtures_Extract[],MATCH($A422,FPL_Fixtures_Extract[[Player]:[Player]],0),MATCH(FPL_Combined[[#Headers],[Gameweek 28]],FPL_Fixtures_Extract[#Headers],0)))-4),Team_Key[[Full Name]:[Full Name]],0))&amp;RIGHT(INDEX(FPL_Fixtures_Extract[],MATCH($A422,FPL_Fixtures_Extract[[Player]:[Player]],0),MATCH(FPL_Combined[[#Headers],[Gameweek 28]],FPL_Fixtures_Extract[#Headers],0)),3))</f>
        <v>BOU(H) 3-4</v>
      </c>
      <c r="AD422" t="str">
        <f ca="1">IF(RIGHT(FPL_Combined[[#Headers],[Gameweek 29]],2)&lt;$B$622,INDEX(FPL_Results_Extract[Gameweek 04],MATCH($A422,FPL_Results_Extract[[Player]:[Player]],0)),INDEX(Team_Key[[Abbreviation]:[Abbreviation]],MATCH(LEFT(INDEX(FPL_Fixtures_Extract[],MATCH($A422,FPL_Fixtures_Extract[[Player]:[Player]],0),MATCH(FPL_Combined[[#Headers],[Gameweek 29]],FPL_Fixtures_Extract[#Headers],0)),LEN(INDEX(FPL_Fixtures_Extract[],MATCH($A422,FPL_Fixtures_Extract[[Player]:[Player]],0),MATCH(FPL_Combined[[#Headers],[Gameweek 29]],FPL_Fixtures_Extract[#Headers],0)))-4),Team_Key[[Full Name]:[Full Name]],0))&amp;RIGHT(INDEX(FPL_Fixtures_Extract[],MATCH($A422,FPL_Fixtures_Extract[[Player]:[Player]],0),MATCH(FPL_Combined[[#Headers],[Gameweek 29]],FPL_Fixtures_Extract[#Headers],0)),3))</f>
        <v>EVE(A)</v>
      </c>
      <c r="AE422" t="e">
        <f ca="1">IF(RIGHT(FPL_Combined[[#Headers],[Gameweek 30]],2)&lt;$B$622,INDEX(FPL_Results_Extract[Gameweek 05],MATCH($A422,FPL_Results_Extract[[Player]:[Player]],0)),INDEX(Team_Key[[Abbreviation]:[Abbreviation]],MATCH(LEFT(INDEX(FPL_Fixtures_Extract[],MATCH($A422,FPL_Fixtures_Extract[[Player]:[Player]],0),MATCH(FPL_Combined[[#Headers],[Gameweek 30]],FPL_Fixtures_Extract[#Headers],0)),LEN(INDEX(FPL_Fixtures_Extract[],MATCH($A422,FPL_Fixtures_Extract[[Player]:[Player]],0),MATCH(FPL_Combined[[#Headers],[Gameweek 30]],FPL_Fixtures_Extract[#Headers],0)))-4),Team_Key[[Full Name]:[Full Name]],0))&amp;RIGHT(INDEX(FPL_Fixtures_Extract[],MATCH($A422,FPL_Fixtures_Extract[[Player]:[Player]],0),MATCH(FPL_Combined[[#Headers],[Gameweek 30]],FPL_Fixtures_Extract[#Headers],0)),3))</f>
        <v>#VALUE!</v>
      </c>
      <c r="AF422" t="str">
        <f ca="1">IF(RIGHT(FPL_Combined[[#Headers],[Gameweek 31]],2)&lt;$B$622,INDEX(FPL_Results_Extract[Gameweek 06],MATCH($A422,FPL_Results_Extract[[Player]:[Player]],0)),INDEX(Team_Key[[Abbreviation]:[Abbreviation]],MATCH(LEFT(INDEX(FPL_Fixtures_Extract[],MATCH($A422,FPL_Fixtures_Extract[[Player]:[Player]],0),MATCH(FPL_Combined[[#Headers],[Gameweek 31]],FPL_Fixtures_Extract[#Headers],0)),LEN(INDEX(FPL_Fixtures_Extract[],MATCH($A422,FPL_Fixtures_Extract[[Player]:[Player]],0),MATCH(FPL_Combined[[#Headers],[Gameweek 31]],FPL_Fixtures_Extract[#Headers],0)))-4),Team_Key[[Full Name]:[Full Name]],0))&amp;RIGHT(INDEX(FPL_Fixtures_Extract[],MATCH($A422,FPL_Fixtures_Extract[[Player]:[Player]],0),MATCH(FPL_Combined[[#Headers],[Gameweek 31]],FPL_Fixtures_Extract[#Headers],0)),3))</f>
        <v>CHE(A)</v>
      </c>
      <c r="AG422" t="str">
        <f ca="1">IF(RIGHT(FPL_Combined[[#Headers],[Gameweek 32]],2)&lt;$B$622,INDEX(FPL_Results_Extract[Gameweek 07],MATCH($A422,FPL_Results_Extract[[Player]:[Player]],0)),INDEX(Team_Key[[Abbreviation]:[Abbreviation]],MATCH(LEFT(INDEX(FPL_Fixtures_Extract[],MATCH($A422,FPL_Fixtures_Extract[[Player]:[Player]],0),MATCH(FPL_Combined[[#Headers],[Gameweek 32]],FPL_Fixtures_Extract[#Headers],0)),LEN(INDEX(FPL_Fixtures_Extract[],MATCH($A422,FPL_Fixtures_Extract[[Player]:[Player]],0),MATCH(FPL_Combined[[#Headers],[Gameweek 32]],FPL_Fixtures_Extract[#Headers],0)))-4),Team_Key[[Full Name]:[Full Name]],0))&amp;RIGHT(INDEX(FPL_Fixtures_Extract[],MATCH($A422,FPL_Fixtures_Extract[[Player]:[Player]],0),MATCH(FPL_Combined[[#Headers],[Gameweek 32]],FPL_Fixtures_Extract[#Headers],0)),3))</f>
        <v>CRY(H)</v>
      </c>
      <c r="AH422" t="str">
        <f ca="1">IF(RIGHT(FPL_Combined[[#Headers],[Gameweek 33]],2)&lt;$B$622,INDEX(FPL_Results_Extract[Gameweek 08],MATCH($A422,FPL_Results_Extract[[Player]:[Player]],0)),INDEX(Team_Key[[Abbreviation]:[Abbreviation]],MATCH(LEFT(INDEX(FPL_Fixtures_Extract[],MATCH($A422,FPL_Fixtures_Extract[[Player]:[Player]],0),MATCH(FPL_Combined[[#Headers],[Gameweek 33]],FPL_Fixtures_Extract[#Headers],0)),LEN(INDEX(FPL_Fixtures_Extract[],MATCH($A422,FPL_Fixtures_Extract[[Player]:[Player]],0),MATCH(FPL_Combined[[#Headers],[Gameweek 33]],FPL_Fixtures_Extract[#Headers],0)))-4),Team_Key[[Full Name]:[Full Name]],0))&amp;RIGHT(INDEX(FPL_Fixtures_Extract[],MATCH($A422,FPL_Fixtures_Extract[[Player]:[Player]],0),MATCH(FPL_Combined[[#Headers],[Gameweek 33]],FPL_Fixtures_Extract[#Headers],0)),3))</f>
        <v>ARS(H)</v>
      </c>
      <c r="AI422" t="str">
        <f ca="1">IF(RIGHT(FPL_Combined[[#Headers],[Gameweek 34]],2)&lt;$B$622,INDEX(FPL_Results_Extract[Gameweek 09],MATCH($A422,FPL_Results_Extract[[Player]:[Player]],0)),INDEX(Team_Key[[Abbreviation]:[Abbreviation]],MATCH(LEFT(INDEX(FPL_Fixtures_Extract[],MATCH($A422,FPL_Fixtures_Extract[[Player]:[Player]],0),MATCH(FPL_Combined[[#Headers],[Gameweek 34]],FPL_Fixtures_Extract[#Headers],0)),LEN(INDEX(FPL_Fixtures_Extract[],MATCH($A422,FPL_Fixtures_Extract[[Player]:[Player]],0),MATCH(FPL_Combined[[#Headers],[Gameweek 34]],FPL_Fixtures_Extract[#Headers],0)))-4),Team_Key[[Full Name]:[Full Name]],0))&amp;RIGHT(INDEX(FPL_Fixtures_Extract[],MATCH($A422,FPL_Fixtures_Extract[[Player]:[Player]],0),MATCH(FPL_Combined[[#Headers],[Gameweek 34]],FPL_Fixtures_Extract[#Headers],0)),3))</f>
        <v>LEI(A)</v>
      </c>
      <c r="AJ422" t="e">
        <f ca="1">IF(RIGHT(FPL_Combined[[#Headers],[Gameweek 35]],2)&lt;$B$622,INDEX(FPL_Results_Extract[Gameweek 10],MATCH($A422,FPL_Results_Extract[[Player]:[Player]],0)),INDEX(Team_Key[[Abbreviation]:[Abbreviation]],MATCH(LEFT(INDEX(FPL_Fixtures_Extract[],MATCH($A422,FPL_Fixtures_Extract[[Player]:[Player]],0),MATCH(FPL_Combined[[#Headers],[Gameweek 35]],FPL_Fixtures_Extract[#Headers],0)),LEN(INDEX(FPL_Fixtures_Extract[],MATCH($A422,FPL_Fixtures_Extract[[Player]:[Player]],0),MATCH(FPL_Combined[[#Headers],[Gameweek 35]],FPL_Fixtures_Extract[#Headers],0)))-4),Team_Key[[Full Name]:[Full Name]],0))&amp;RIGHT(INDEX(FPL_Fixtures_Extract[],MATCH($A422,FPL_Fixtures_Extract[[Player]:[Player]],0),MATCH(FPL_Combined[[#Headers],[Gameweek 35]],FPL_Fixtures_Extract[#Headers],0)),3))</f>
        <v>#VALUE!</v>
      </c>
      <c r="AK422" t="str">
        <f ca="1">IF(RIGHT(FPL_Combined[[#Headers],[Gameweek 36]],2)&lt;$B$622,INDEX(FPL_Results_Extract[Gameweek 11],MATCH($A422,FPL_Results_Extract[[Player]:[Player]],0)),INDEX(Team_Key[[Abbreviation]:[Abbreviation]],MATCH(LEFT(INDEX(FPL_Fixtures_Extract[],MATCH($A422,FPL_Fixtures_Extract[[Player]:[Player]],0),MATCH(FPL_Combined[[#Headers],[Gameweek 36]],FPL_Fixtures_Extract[#Headers],0)),LEN(INDEX(FPL_Fixtures_Extract[],MATCH($A422,FPL_Fixtures_Extract[[Player]:[Player]],0),MATCH(FPL_Combined[[#Headers],[Gameweek 36]],FPL_Fixtures_Extract[#Headers],0)))-4),Team_Key[[Full Name]:[Full Name]],0))&amp;RIGHT(INDEX(FPL_Fixtures_Extract[],MATCH($A422,FPL_Fixtures_Extract[[Player]:[Player]],0),MATCH(FPL_Combined[[#Headers],[Gameweek 36]],FPL_Fixtures_Extract[#Headers],0)),3))</f>
        <v>WBA(A)</v>
      </c>
      <c r="AL422" t="str">
        <f ca="1">IF(RIGHT(FPL_Combined[[#Headers],[Gameweek 37]],2)&lt;$B$622,INDEX(FPL_Results_Extract[Gameweek 12],MATCH($A422,FPL_Results_Extract[[Player]:[Player]],0)),INDEX(Team_Key[[Abbreviation]:[Abbreviation]],MATCH(LEFT(INDEX(FPL_Fixtures_Extract[],MATCH($A422,FPL_Fixtures_Extract[[Player]:[Player]],0),MATCH(FPL_Combined[[#Headers],[Gameweek 37]],FPL_Fixtures_Extract[#Headers],0)),LEN(INDEX(FPL_Fixtures_Extract[],MATCH($A422,FPL_Fixtures_Extract[[Player]:[Player]],0),MATCH(FPL_Combined[[#Headers],[Gameweek 37]],FPL_Fixtures_Extract[#Headers],0)))-4),Team_Key[[Full Name]:[Full Name]],0))&amp;RIGHT(INDEX(FPL_Fixtures_Extract[],MATCH($A422,FPL_Fixtures_Extract[[Player]:[Player]],0),MATCH(FPL_Combined[[#Headers],[Gameweek 37]],FPL_Fixtures_Extract[#Headers],0)),3))</f>
        <v>SWA(H)</v>
      </c>
      <c r="AM422" t="str">
        <f ca="1">IF(RIGHT(FPL_Combined[[#Headers],[Gameweek 38]],2)&lt;$B$622,INDEX(FPL_Results_Extract[Gameweek 13],MATCH($A422,FPL_Results_Extract[[Player]:[Player]],0)),INDEX(Team_Key[[Abbreviation]:[Abbreviation]],MATCH(LEFT(INDEX(FPL_Fixtures_Extract[],MATCH($A422,FPL_Fixtures_Extract[[Player]:[Player]],0),MATCH(FPL_Combined[[#Headers],[Gameweek 38]],FPL_Fixtures_Extract[#Headers],0)),LEN(INDEX(FPL_Fixtures_Extract[],MATCH($A422,FPL_Fixtures_Extract[[Player]:[Player]],0),MATCH(FPL_Combined[[#Headers],[Gameweek 38]],FPL_Fixtures_Extract[#Headers],0)))-4),Team_Key[[Full Name]:[Full Name]],0))&amp;RIGHT(INDEX(FPL_Fixtures_Extract[],MATCH($A422,FPL_Fixtures_Extract[[Player]:[Player]],0),MATCH(FPL_Combined[[#Headers],[Gameweek 38]],FPL_Fixtures_Extract[#Headers],0)),3))</f>
        <v>STK(A)</v>
      </c>
    </row>
    <row r="423" spans="1:39" x14ac:dyDescent="0.45">
      <c r="A423" t="s">
        <v>354</v>
      </c>
      <c r="B423" t="str">
        <f ca="1">IF(RIGHT(FPL_Combined[[#Headers],[Gameweek 01]],2)&lt;$B$622,INDEX(FPL_Results_Extract[Gameweek 01],MATCH($A423,FPL_Results_Extract[[Player]:[Player]],0)),INDEX(Team_Key[[Abbreviation]:[Abbreviation]],MATCH(LEFT(INDEX(FPL_Fixtures_Extract[],MATCH($A423,FPL_Fixtures_Extract[[Player]:[Player]],0),MATCH(FPL_Combined[[#Headers],[Gameweek 01]],FPL_Fixtures_Extract[#Headers],0)),LEN(INDEX(FPL_Fixtures_Extract[],MATCH($A423,FPL_Fixtures_Extract[[Player]:[Player]],0),MATCH(FPL_Combined[[#Headers],[Gameweek 01]],FPL_Fixtures_Extract[#Headers],0)))-4),Team_Key[[Full Name]:[Full Name]],0))&amp;RIGHT(INDEX(FPL_Fixtures_Extract[],MATCH($A423,FPL_Fixtures_Extract[[Player]:[Player]],0),MATCH(FPL_Combined[[#Headers],[Gameweek 01]],FPL_Fixtures_Extract[#Headers],0)),3))</f>
        <v>ARS(A) 2-0</v>
      </c>
      <c r="C423" t="str">
        <f ca="1">IF(RIGHT(FPL_Combined[[#Headers],[Gameweek 02]],2)&lt;$B$622,INDEX(FPL_Results_Extract[Gameweek 02],MATCH($A423,FPL_Results_Extract[[Player]:[Player]],0)),INDEX(Team_Key[[Abbreviation]:[Abbreviation]],MATCH(LEFT(INDEX(FPL_Fixtures_Extract[],MATCH($A423,FPL_Fixtures_Extract[[Player]:[Player]],0),MATCH(FPL_Combined[[#Headers],[Gameweek 02]],FPL_Fixtures_Extract[#Headers],0)),LEN(INDEX(FPL_Fixtures_Extract[],MATCH($A423,FPL_Fixtures_Extract[[Player]:[Player]],0),MATCH(FPL_Combined[[#Headers],[Gameweek 02]],FPL_Fixtures_Extract[#Headers],0)))-4),Team_Key[[Full Name]:[Full Name]],0))&amp;RIGHT(INDEX(FPL_Fixtures_Extract[],MATCH($A423,FPL_Fixtures_Extract[[Player]:[Player]],0),MATCH(FPL_Combined[[#Headers],[Gameweek 02]],FPL_Fixtures_Extract[#Headers],0)),3))</f>
        <v>LEI(H) 1-2</v>
      </c>
      <c r="D423" t="str">
        <f ca="1">IF(RIGHT(FPL_Combined[[#Headers],[Gameweek 03]],2)&lt;$B$622,INDEX(FPL_Results_Extract[Gameweek 03],MATCH($A423,FPL_Results_Extract[[Player]:[Player]],0)),INDEX(Team_Key[[Abbreviation]:[Abbreviation]],MATCH(LEFT(INDEX(FPL_Fixtures_Extract[],MATCH($A423,FPL_Fixtures_Extract[[Player]:[Player]],0),MATCH(FPL_Combined[[#Headers],[Gameweek 03]],FPL_Fixtures_Extract[#Headers],0)),LEN(INDEX(FPL_Fixtures_Extract[],MATCH($A423,FPL_Fixtures_Extract[[Player]:[Player]],0),MATCH(FPL_Combined[[#Headers],[Gameweek 03]],FPL_Fixtures_Extract[#Headers],0)))-4),Team_Key[[Full Name]:[Full Name]],0))&amp;RIGHT(INDEX(FPL_Fixtures_Extract[],MATCH($A423,FPL_Fixtures_Extract[[Player]:[Player]],0),MATCH(FPL_Combined[[#Headers],[Gameweek 03]],FPL_Fixtures_Extract[#Headers],0)),3))</f>
        <v>BOU(H) 3-4</v>
      </c>
      <c r="E423" t="str">
        <f ca="1">IF(RIGHT(FPL_Combined[[#Headers],[Gameweek 04]],2)&lt;$B$622,INDEX(FPL_Results_Extract[Gameweek 04],MATCH($A423,FPL_Results_Extract[[Player]:[Player]],0)),INDEX(Team_Key[[Abbreviation]:[Abbreviation]],MATCH(LEFT(INDEX(FPL_Fixtures_Extract[],MATCH($A423,FPL_Fixtures_Extract[[Player]:[Player]],0),MATCH(FPL_Combined[[#Headers],[Gameweek 04]],FPL_Fixtures_Extract[#Headers],0)),LEN(INDEX(FPL_Fixtures_Extract[],MATCH($A423,FPL_Fixtures_Extract[[Player]:[Player]],0),MATCH(FPL_Combined[[#Headers],[Gameweek 04]],FPL_Fixtures_Extract[#Headers],0)))-4),Team_Key[[Full Name]:[Full Name]],0))&amp;RIGHT(INDEX(FPL_Fixtures_Extract[],MATCH($A423,FPL_Fixtures_Extract[[Player]:[Player]],0),MATCH(FPL_Combined[[#Headers],[Gameweek 04]],FPL_Fixtures_Extract[#Headers],0)),3))</f>
        <v>LIV(A) 3-0</v>
      </c>
      <c r="F423" t="str">
        <f ca="1">IF(RIGHT(FPL_Combined[[#Headers],[Gameweek 05]],2)&lt;$B$622,INDEX(FPL_Results_Extract[Gameweek 05],MATCH($A423,FPL_Results_Extract[[Player]:[Player]],0)),INDEX(Team_Key[[Abbreviation]:[Abbreviation]],MATCH(LEFT(INDEX(FPL_Fixtures_Extract[],MATCH($A423,FPL_Fixtures_Extract[[Player]:[Player]],0),MATCH(FPL_Combined[[#Headers],[Gameweek 05]],FPL_Fixtures_Extract[#Headers],0)),LEN(INDEX(FPL_Fixtures_Extract[],MATCH($A423,FPL_Fixtures_Extract[[Player]:[Player]],0),MATCH(FPL_Combined[[#Headers],[Gameweek 05]],FPL_Fixtures_Extract[#Headers],0)))-4),Team_Key[[Full Name]:[Full Name]],0))&amp;RIGHT(INDEX(FPL_Fixtures_Extract[],MATCH($A423,FPL_Fixtures_Extract[[Player]:[Player]],0),MATCH(FPL_Combined[[#Headers],[Gameweek 05]],FPL_Fixtures_Extract[#Headers],0)),3))</f>
        <v>NEW(H) 2-0</v>
      </c>
      <c r="G423" t="str">
        <f ca="1">IF(RIGHT(FPL_Combined[[#Headers],[Gameweek 06]],2)&lt;$B$622,INDEX(FPL_Results_Extract[Gameweek 06],MATCH($A423,FPL_Results_Extract[[Player]:[Player]],0)),INDEX(Team_Key[[Abbreviation]:[Abbreviation]],MATCH(LEFT(INDEX(FPL_Fixtures_Extract[],MATCH($A423,FPL_Fixtures_Extract[[Player]:[Player]],0),MATCH(FPL_Combined[[#Headers],[Gameweek 06]],FPL_Fixtures_Extract[#Headers],0)),LEN(INDEX(FPL_Fixtures_Extract[],MATCH($A423,FPL_Fixtures_Extract[[Player]:[Player]],0),MATCH(FPL_Combined[[#Headers],[Gameweek 06]],FPL_Fixtures_Extract[#Headers],0)))-4),Team_Key[[Full Name]:[Full Name]],0))&amp;RIGHT(INDEX(FPL_Fixtures_Extract[],MATCH($A423,FPL_Fixtures_Extract[[Player]:[Player]],0),MATCH(FPL_Combined[[#Headers],[Gameweek 06]],FPL_Fixtures_Extract[#Headers],0)),3))</f>
        <v>MCI(A) 2-1</v>
      </c>
      <c r="H423" t="str">
        <f ca="1">IF(RIGHT(FPL_Combined[[#Headers],[Gameweek 07]],2)&lt;$B$622,INDEX(FPL_Results_Extract[Gameweek 07],MATCH($A423,FPL_Results_Extract[[Player]:[Player]],0)),INDEX(Team_Key[[Abbreviation]:[Abbreviation]],MATCH(LEFT(INDEX(FPL_Fixtures_Extract[],MATCH($A423,FPL_Fixtures_Extract[[Player]:[Player]],0),MATCH(FPL_Combined[[#Headers],[Gameweek 07]],FPL_Fixtures_Extract[#Headers],0)),LEN(INDEX(FPL_Fixtures_Extract[],MATCH($A423,FPL_Fixtures_Extract[[Player]:[Player]],0),MATCH(FPL_Combined[[#Headers],[Gameweek 07]],FPL_Fixtures_Extract[#Headers],0)))-4),Team_Key[[Full Name]:[Full Name]],0))&amp;RIGHT(INDEX(FPL_Fixtures_Extract[],MATCH($A423,FPL_Fixtures_Extract[[Player]:[Player]],0),MATCH(FPL_Combined[[#Headers],[Gameweek 07]],FPL_Fixtures_Extract[#Headers],0)),3))</f>
        <v>NOR(H) 2-2</v>
      </c>
      <c r="I423" t="str">
        <f ca="1">IF(RIGHT(FPL_Combined[[#Headers],[Gameweek 08]],2)&lt;$B$622,INDEX(FPL_Results_Extract[Gameweek 08],MATCH($A423,FPL_Results_Extract[[Player]:[Player]],0)),INDEX(Team_Key[[Abbreviation]:[Abbreviation]],MATCH(LEFT(INDEX(FPL_Fixtures_Extract[],MATCH($A423,FPL_Fixtures_Extract[[Player]:[Player]],0),MATCH(FPL_Combined[[#Headers],[Gameweek 08]],FPL_Fixtures_Extract[#Headers],0)),LEN(INDEX(FPL_Fixtures_Extract[],MATCH($A423,FPL_Fixtures_Extract[[Player]:[Player]],0),MATCH(FPL_Combined[[#Headers],[Gameweek 08]],FPL_Fixtures_Extract[#Headers],0)))-4),Team_Key[[Full Name]:[Full Name]],0))&amp;RIGHT(INDEX(FPL_Fixtures_Extract[],MATCH($A423,FPL_Fixtures_Extract[[Player]:[Player]],0),MATCH(FPL_Combined[[#Headers],[Gameweek 08]],FPL_Fixtures_Extract[#Headers],0)),3))</f>
        <v>SUN(A) 2-2</v>
      </c>
      <c r="J423" t="str">
        <f ca="1">IF(RIGHT(FPL_Combined[[#Headers],[Gameweek 09]],2)&lt;$B$622,INDEX(FPL_Results_Extract[Gameweek 09],MATCH($A423,FPL_Results_Extract[[Player]:[Player]],0)),INDEX(Team_Key[[Abbreviation]:[Abbreviation]],MATCH(LEFT(INDEX(FPL_Fixtures_Extract[],MATCH($A423,FPL_Fixtures_Extract[[Player]:[Player]],0),MATCH(FPL_Combined[[#Headers],[Gameweek 09]],FPL_Fixtures_Extract[#Headers],0)),LEN(INDEX(FPL_Fixtures_Extract[],MATCH($A423,FPL_Fixtures_Extract[[Player]:[Player]],0),MATCH(FPL_Combined[[#Headers],[Gameweek 09]],FPL_Fixtures_Extract[#Headers],0)))-4),Team_Key[[Full Name]:[Full Name]],0))&amp;RIGHT(INDEX(FPL_Fixtures_Extract[],MATCH($A423,FPL_Fixtures_Extract[[Player]:[Player]],0),MATCH(FPL_Combined[[#Headers],[Gameweek 09]],FPL_Fixtures_Extract[#Headers],0)),3))</f>
        <v>CRY(A) 3-1</v>
      </c>
      <c r="K423" t="str">
        <f ca="1">IF(RIGHT(FPL_Combined[[#Headers],[Gameweek 10]],2)&lt;$B$622,INDEX(FPL_Results_Extract[Gameweek 10],MATCH($A423,FPL_Results_Extract[[Player]:[Player]],0)),INDEX(Team_Key[[Abbreviation]:[Abbreviation]],MATCH(LEFT(INDEX(FPL_Fixtures_Extract[],MATCH($A423,FPL_Fixtures_Extract[[Player]:[Player]],0),MATCH(FPL_Combined[[#Headers],[Gameweek 10]],FPL_Fixtures_Extract[#Headers],0)),LEN(INDEX(FPL_Fixtures_Extract[],MATCH($A423,FPL_Fixtures_Extract[[Player]:[Player]],0),MATCH(FPL_Combined[[#Headers],[Gameweek 10]],FPL_Fixtures_Extract[#Headers],0)))-4),Team_Key[[Full Name]:[Full Name]],0))&amp;RIGHT(INDEX(FPL_Fixtures_Extract[],MATCH($A423,FPL_Fixtures_Extract[[Player]:[Player]],0),MATCH(FPL_Combined[[#Headers],[Gameweek 10]],FPL_Fixtures_Extract[#Headers],0)),3))</f>
        <v>CHE(H) 2-1</v>
      </c>
      <c r="L423" t="str">
        <f ca="1">IF(RIGHT(FPL_Combined[[#Headers],[Gameweek 11]],2)&lt;$B$622,INDEX(FPL_Results_Extract[Gameweek 11],MATCH($A423,FPL_Results_Extract[[Player]:[Player]],0)),INDEX(Team_Key[[Abbreviation]:[Abbreviation]],MATCH(LEFT(INDEX(FPL_Fixtures_Extract[],MATCH($A423,FPL_Fixtures_Extract[[Player]:[Player]],0),MATCH(FPL_Combined[[#Headers],[Gameweek 11]],FPL_Fixtures_Extract[#Headers],0)),LEN(INDEX(FPL_Fixtures_Extract[],MATCH($A423,FPL_Fixtures_Extract[[Player]:[Player]],0),MATCH(FPL_Combined[[#Headers],[Gameweek 11]],FPL_Fixtures_Extract[#Headers],0)))-4),Team_Key[[Full Name]:[Full Name]],0))&amp;RIGHT(INDEX(FPL_Fixtures_Extract[],MATCH($A423,FPL_Fixtures_Extract[[Player]:[Player]],0),MATCH(FPL_Combined[[#Headers],[Gameweek 11]],FPL_Fixtures_Extract[#Headers],0)),3))</f>
        <v>WAT(A) 0-2</v>
      </c>
      <c r="M423" t="str">
        <f ca="1">IF(RIGHT(FPL_Combined[[#Headers],[Gameweek 12]],2)&lt;$B$622,INDEX(FPL_Results_Extract[Gameweek 12],MATCH($A423,FPL_Results_Extract[[Player]:[Player]],0)),INDEX(Team_Key[[Abbreviation]:[Abbreviation]],MATCH(LEFT(INDEX(FPL_Fixtures_Extract[],MATCH($A423,FPL_Fixtures_Extract[[Player]:[Player]],0),MATCH(FPL_Combined[[#Headers],[Gameweek 12]],FPL_Fixtures_Extract[#Headers],0)),LEN(INDEX(FPL_Fixtures_Extract[],MATCH($A423,FPL_Fixtures_Extract[[Player]:[Player]],0),MATCH(FPL_Combined[[#Headers],[Gameweek 12]],FPL_Fixtures_Extract[#Headers],0)))-4),Team_Key[[Full Name]:[Full Name]],0))&amp;RIGHT(INDEX(FPL_Fixtures_Extract[],MATCH($A423,FPL_Fixtures_Extract[[Player]:[Player]],0),MATCH(FPL_Combined[[#Headers],[Gameweek 12]],FPL_Fixtures_Extract[#Headers],0)),3))</f>
        <v>EVE(H) 1-1</v>
      </c>
      <c r="N423" t="str">
        <f ca="1">IF(RIGHT(FPL_Combined[[#Headers],[Gameweek 13]],2)&lt;$B$622,INDEX(FPL_Results_Extract[Gameweek 13],MATCH($A423,FPL_Results_Extract[[Player]:[Player]],0)),INDEX(Team_Key[[Abbreviation]:[Abbreviation]],MATCH(LEFT(INDEX(FPL_Fixtures_Extract[],MATCH($A423,FPL_Fixtures_Extract[[Player]:[Player]],0),MATCH(FPL_Combined[[#Headers],[Gameweek 13]],FPL_Fixtures_Extract[#Headers],0)),LEN(INDEX(FPL_Fixtures_Extract[],MATCH($A423,FPL_Fixtures_Extract[[Player]:[Player]],0),MATCH(FPL_Combined[[#Headers],[Gameweek 13]],FPL_Fixtures_Extract[#Headers],0)))-4),Team_Key[[Full Name]:[Full Name]],0))&amp;RIGHT(INDEX(FPL_Fixtures_Extract[],MATCH($A423,FPL_Fixtures_Extract[[Player]:[Player]],0),MATCH(FPL_Combined[[#Headers],[Gameweek 13]],FPL_Fixtures_Extract[#Headers],0)),3))</f>
        <v>TOT(A) 1-4</v>
      </c>
      <c r="O423" t="str">
        <f ca="1">IF(RIGHT(FPL_Combined[[#Headers],[Gameweek 14]],2)&lt;$B$622,INDEX(FPL_Results_Extract[Gameweek 14],MATCH($A423,FPL_Results_Extract[[Player]:[Player]],0)),INDEX(Team_Key[[Abbreviation]:[Abbreviation]],MATCH(LEFT(INDEX(FPL_Fixtures_Extract[],MATCH($A423,FPL_Fixtures_Extract[[Player]:[Player]],0),MATCH(FPL_Combined[[#Headers],[Gameweek 14]],FPL_Fixtures_Extract[#Headers],0)),LEN(INDEX(FPL_Fixtures_Extract[],MATCH($A423,FPL_Fixtures_Extract[[Player]:[Player]],0),MATCH(FPL_Combined[[#Headers],[Gameweek 14]],FPL_Fixtures_Extract[#Headers],0)))-4),Team_Key[[Full Name]:[Full Name]],0))&amp;RIGHT(INDEX(FPL_Fixtures_Extract[],MATCH($A423,FPL_Fixtures_Extract[[Player]:[Player]],0),MATCH(FPL_Combined[[#Headers],[Gameweek 14]],FPL_Fixtures_Extract[#Headers],0)),3))</f>
        <v>WBA(H) 1-1</v>
      </c>
      <c r="P423" t="str">
        <f ca="1">IF(RIGHT(FPL_Combined[[#Headers],[Gameweek 15]],2)&lt;$B$622,INDEX(FPL_Results_Extract[Gameweek 15],MATCH($A423,FPL_Results_Extract[[Player]:[Player]],0)),INDEX(Team_Key[[Abbreviation]:[Abbreviation]],MATCH(LEFT(INDEX(FPL_Fixtures_Extract[],MATCH($A423,FPL_Fixtures_Extract[[Player]:[Player]],0),MATCH(FPL_Combined[[#Headers],[Gameweek 15]],FPL_Fixtures_Extract[#Headers],0)),LEN(INDEX(FPL_Fixtures_Extract[],MATCH($A423,FPL_Fixtures_Extract[[Player]:[Player]],0),MATCH(FPL_Combined[[#Headers],[Gameweek 15]],FPL_Fixtures_Extract[#Headers],0)))-4),Team_Key[[Full Name]:[Full Name]],0))&amp;RIGHT(INDEX(FPL_Fixtures_Extract[],MATCH($A423,FPL_Fixtures_Extract[[Player]:[Player]],0),MATCH(FPL_Combined[[#Headers],[Gameweek 15]],FPL_Fixtures_Extract[#Headers],0)),3))</f>
        <v>MUN(A) 0-0</v>
      </c>
      <c r="Q423" t="str">
        <f ca="1">IF(RIGHT(FPL_Combined[[#Headers],[Gameweek 16]],2)&lt;$B$622,INDEX(FPL_Results_Extract[Gameweek 16],MATCH($A423,FPL_Results_Extract[[Player]:[Player]],0)),INDEX(Team_Key[[Abbreviation]:[Abbreviation]],MATCH(LEFT(INDEX(FPL_Fixtures_Extract[],MATCH($A423,FPL_Fixtures_Extract[[Player]:[Player]],0),MATCH(FPL_Combined[[#Headers],[Gameweek 16]],FPL_Fixtures_Extract[#Headers],0)),LEN(INDEX(FPL_Fixtures_Extract[],MATCH($A423,FPL_Fixtures_Extract[[Player]:[Player]],0),MATCH(FPL_Combined[[#Headers],[Gameweek 16]],FPL_Fixtures_Extract[#Headers],0)))-4),Team_Key[[Full Name]:[Full Name]],0))&amp;RIGHT(INDEX(FPL_Fixtures_Extract[],MATCH($A423,FPL_Fixtures_Extract[[Player]:[Player]],0),MATCH(FPL_Combined[[#Headers],[Gameweek 16]],FPL_Fixtures_Extract[#Headers],0)),3))</f>
        <v>STK(H) 0-0</v>
      </c>
      <c r="R423" t="str">
        <f ca="1">IF(RIGHT(FPL_Combined[[#Headers],[Gameweek 17]],2)&lt;$B$622,INDEX(FPL_Results_Extract[Gameweek 17],MATCH($A423,FPL_Results_Extract[[Player]:[Player]],0)),INDEX(Team_Key[[Abbreviation]:[Abbreviation]],MATCH(LEFT(INDEX(FPL_Fixtures_Extract[],MATCH($A423,FPL_Fixtures_Extract[[Player]:[Player]],0),MATCH(FPL_Combined[[#Headers],[Gameweek 17]],FPL_Fixtures_Extract[#Headers],0)),LEN(INDEX(FPL_Fixtures_Extract[],MATCH($A423,FPL_Fixtures_Extract[[Player]:[Player]],0),MATCH(FPL_Combined[[#Headers],[Gameweek 17]],FPL_Fixtures_Extract[#Headers],0)))-4),Team_Key[[Full Name]:[Full Name]],0))&amp;RIGHT(INDEX(FPL_Fixtures_Extract[],MATCH($A423,FPL_Fixtures_Extract[[Player]:[Player]],0),MATCH(FPL_Combined[[#Headers],[Gameweek 17]],FPL_Fixtures_Extract[#Headers],0)),3))</f>
        <v>SWA(A) 0-0</v>
      </c>
      <c r="S423" t="str">
        <f ca="1">IF(RIGHT(FPL_Combined[[#Headers],[Gameweek 18]],2)&lt;$B$622,INDEX(FPL_Results_Extract[Gameweek 18],MATCH($A423,FPL_Results_Extract[[Player]:[Player]],0)),INDEX(Team_Key[[Abbreviation]:[Abbreviation]],MATCH(LEFT(INDEX(FPL_Fixtures_Extract[],MATCH($A423,FPL_Fixtures_Extract[[Player]:[Player]],0),MATCH(FPL_Combined[[#Headers],[Gameweek 18]],FPL_Fixtures_Extract[#Headers],0)),LEN(INDEX(FPL_Fixtures_Extract[],MATCH($A423,FPL_Fixtures_Extract[[Player]:[Player]],0),MATCH(FPL_Combined[[#Headers],[Gameweek 18]],FPL_Fixtures_Extract[#Headers],0)))-4),Team_Key[[Full Name]:[Full Name]],0))&amp;RIGHT(INDEX(FPL_Fixtures_Extract[],MATCH($A423,FPL_Fixtures_Extract[[Player]:[Player]],0),MATCH(FPL_Combined[[#Headers],[Gameweek 18]],FPL_Fixtures_Extract[#Headers],0)),3))</f>
        <v>AVL(A) 1-1</v>
      </c>
      <c r="T423" t="str">
        <f ca="1">IF(RIGHT(FPL_Combined[[#Headers],[Gameweek 19]],2)&lt;$B$622,INDEX(FPL_Results_Extract[Gameweek 19],MATCH($A423,FPL_Results_Extract[[Player]:[Player]],0)),INDEX(Team_Key[[Abbreviation]:[Abbreviation]],MATCH(LEFT(INDEX(FPL_Fixtures_Extract[],MATCH($A423,FPL_Fixtures_Extract[[Player]:[Player]],0),MATCH(FPL_Combined[[#Headers],[Gameweek 19]],FPL_Fixtures_Extract[#Headers],0)),LEN(INDEX(FPL_Fixtures_Extract[],MATCH($A423,FPL_Fixtures_Extract[[Player]:[Player]],0),MATCH(FPL_Combined[[#Headers],[Gameweek 19]],FPL_Fixtures_Extract[#Headers],0)))-4),Team_Key[[Full Name]:[Full Name]],0))&amp;RIGHT(INDEX(FPL_Fixtures_Extract[],MATCH($A423,FPL_Fixtures_Extract[[Player]:[Player]],0),MATCH(FPL_Combined[[#Headers],[Gameweek 19]],FPL_Fixtures_Extract[#Headers],0)),3))</f>
        <v>SOU(H) 2-1</v>
      </c>
      <c r="U423" t="str">
        <f ca="1">IF(RIGHT(FPL_Combined[[#Headers],[Gameweek 20]],2)&lt;$B$622,INDEX(FPL_Results_Extract[Gameweek 20],MATCH($A423,FPL_Results_Extract[[Player]:[Player]],0)),INDEX(Team_Key[[Abbreviation]:[Abbreviation]],MATCH(LEFT(INDEX(FPL_Fixtures_Extract[],MATCH($A423,FPL_Fixtures_Extract[[Player]:[Player]],0),MATCH(FPL_Combined[[#Headers],[Gameweek 20]],FPL_Fixtures_Extract[#Headers],0)),LEN(INDEX(FPL_Fixtures_Extract[],MATCH($A423,FPL_Fixtures_Extract[[Player]:[Player]],0),MATCH(FPL_Combined[[#Headers],[Gameweek 20]],FPL_Fixtures_Extract[#Headers],0)))-4),Team_Key[[Full Name]:[Full Name]],0))&amp;RIGHT(INDEX(FPL_Fixtures_Extract[],MATCH($A423,FPL_Fixtures_Extract[[Player]:[Player]],0),MATCH(FPL_Combined[[#Headers],[Gameweek 20]],FPL_Fixtures_Extract[#Headers],0)),3))</f>
        <v>LIV(H) 2-0</v>
      </c>
      <c r="V423" t="str">
        <f ca="1">IF(RIGHT(FPL_Combined[[#Headers],[Gameweek 21]],2)&lt;$B$622,INDEX(FPL_Results_Extract[Gameweek 21],MATCH($A423,FPL_Results_Extract[[Player]:[Player]],0)),INDEX(Team_Key[[Abbreviation]:[Abbreviation]],MATCH(LEFT(INDEX(FPL_Fixtures_Extract[],MATCH($A423,FPL_Fixtures_Extract[[Player]:[Player]],0),MATCH(FPL_Combined[[#Headers],[Gameweek 21]],FPL_Fixtures_Extract[#Headers],0)),LEN(INDEX(FPL_Fixtures_Extract[],MATCH($A423,FPL_Fixtures_Extract[[Player]:[Player]],0),MATCH(FPL_Combined[[#Headers],[Gameweek 21]],FPL_Fixtures_Extract[#Headers],0)))-4),Team_Key[[Full Name]:[Full Name]],0))&amp;RIGHT(INDEX(FPL_Fixtures_Extract[],MATCH($A423,FPL_Fixtures_Extract[[Player]:[Player]],0),MATCH(FPL_Combined[[#Headers],[Gameweek 21]],FPL_Fixtures_Extract[#Headers],0)),3))</f>
        <v>BOU(A) 3-1</v>
      </c>
      <c r="W423" t="str">
        <f ca="1">IF(RIGHT(FPL_Combined[[#Headers],[Gameweek 22]],2)&lt;$B$622,INDEX(FPL_Results_Extract[Gameweek 22],MATCH($A423,FPL_Results_Extract[[Player]:[Player]],0)),INDEX(Team_Key[[Abbreviation]:[Abbreviation]],MATCH(LEFT(INDEX(FPL_Fixtures_Extract[],MATCH($A423,FPL_Fixtures_Extract[[Player]:[Player]],0),MATCH(FPL_Combined[[#Headers],[Gameweek 22]],FPL_Fixtures_Extract[#Headers],0)),LEN(INDEX(FPL_Fixtures_Extract[],MATCH($A423,FPL_Fixtures_Extract[[Player]:[Player]],0),MATCH(FPL_Combined[[#Headers],[Gameweek 22]],FPL_Fixtures_Extract[#Headers],0)))-4),Team_Key[[Full Name]:[Full Name]],0))&amp;RIGHT(INDEX(FPL_Fixtures_Extract[],MATCH($A423,FPL_Fixtures_Extract[[Player]:[Player]],0),MATCH(FPL_Combined[[#Headers],[Gameweek 22]],FPL_Fixtures_Extract[#Headers],0)),3))</f>
        <v>NEW(A) 1-2</v>
      </c>
      <c r="X423" t="str">
        <f ca="1">IF(RIGHT(FPL_Combined[[#Headers],[Gameweek 23]],2)&lt;$B$622,INDEX(FPL_Results_Extract[Gameweek 23],MATCH($A423,FPL_Results_Extract[[Player]:[Player]],0)),INDEX(Team_Key[[Abbreviation]:[Abbreviation]],MATCH(LEFT(INDEX(FPL_Fixtures_Extract[],MATCH($A423,FPL_Fixtures_Extract[[Player]:[Player]],0),MATCH(FPL_Combined[[#Headers],[Gameweek 23]],FPL_Fixtures_Extract[#Headers],0)),LEN(INDEX(FPL_Fixtures_Extract[],MATCH($A423,FPL_Fixtures_Extract[[Player]:[Player]],0),MATCH(FPL_Combined[[#Headers],[Gameweek 23]],FPL_Fixtures_Extract[#Headers],0)))-4),Team_Key[[Full Name]:[Full Name]],0))&amp;RIGHT(INDEX(FPL_Fixtures_Extract[],MATCH($A423,FPL_Fixtures_Extract[[Player]:[Player]],0),MATCH(FPL_Combined[[#Headers],[Gameweek 23]],FPL_Fixtures_Extract[#Headers],0)),3))</f>
        <v>MCI(H) 2-2</v>
      </c>
      <c r="Y423" t="str">
        <f ca="1">IF(RIGHT(FPL_Combined[[#Headers],[Gameweek 24]],2)&lt;$B$622,INDEX(FPL_Results_Extract[Team],MATCH($A423,FPL_Results_Extract[[Player]:[Player]],0)),INDEX(Team_Key[[Abbreviation]:[Abbreviation]],MATCH(LEFT(INDEX(FPL_Fixtures_Extract[],MATCH($A423,FPL_Fixtures_Extract[[Player]:[Player]],0),MATCH(FPL_Combined[[#Headers],[Gameweek 24]],FPL_Fixtures_Extract[#Headers],0)),LEN(INDEX(FPL_Fixtures_Extract[],MATCH($A423,FPL_Fixtures_Extract[[Player]:[Player]],0),MATCH(FPL_Combined[[#Headers],[Gameweek 24]],FPL_Fixtures_Extract[#Headers],0)))-4),Team_Key[[Full Name]:[Full Name]],0))&amp;RIGHT(INDEX(FPL_Fixtures_Extract[],MATCH($A423,FPL_Fixtures_Extract[[Player]:[Player]],0),MATCH(FPL_Combined[[#Headers],[Gameweek 24]],FPL_Fixtures_Extract[#Headers],0)),3))</f>
        <v>WHU</v>
      </c>
      <c r="Z423" t="str">
        <f ca="1">IF(RIGHT(FPL_Combined[[#Headers],[Gameweek 25]],2)&lt;$B$622,INDEX(FPL_Results_Extract[Player],MATCH($A423,FPL_Results_Extract[[Player]:[Player]],0)),INDEX(Team_Key[[Abbreviation]:[Abbreviation]],MATCH(LEFT(INDEX(FPL_Fixtures_Extract[],MATCH($A423,FPL_Fixtures_Extract[[Player]:[Player]],0),MATCH(FPL_Combined[[#Headers],[Gameweek 25]],FPL_Fixtures_Extract[#Headers],0)),LEN(INDEX(FPL_Fixtures_Extract[],MATCH($A423,FPL_Fixtures_Extract[[Player]:[Player]],0),MATCH(FPL_Combined[[#Headers],[Gameweek 25]],FPL_Fixtures_Extract[#Headers],0)))-4),Team_Key[[Full Name]:[Full Name]],0))&amp;RIGHT(INDEX(FPL_Fixtures_Extract[],MATCH($A423,FPL_Fixtures_Extract[[Player]:[Player]],0),MATCH(FPL_Combined[[#Headers],[Gameweek 25]],FPL_Fixtures_Extract[#Headers],0)),3))</f>
        <v>O'Brien</v>
      </c>
      <c r="AA423" t="str">
        <f ca="1">IF(RIGHT(FPL_Combined[[#Headers],[Gameweek 26]],2)&lt;$B$622,INDEX(FPL_Results_Extract[Gameweek 01],MATCH($A423,FPL_Results_Extract[[Player]:[Player]],0)),INDEX(Team_Key[[Abbreviation]:[Abbreviation]],MATCH(LEFT(INDEX(FPL_Fixtures_Extract[],MATCH($A423,FPL_Fixtures_Extract[[Player]:[Player]],0),MATCH(FPL_Combined[[#Headers],[Gameweek 26]],FPL_Fixtures_Extract[#Headers],0)),LEN(INDEX(FPL_Fixtures_Extract[],MATCH($A423,FPL_Fixtures_Extract[[Player]:[Player]],0),MATCH(FPL_Combined[[#Headers],[Gameweek 26]],FPL_Fixtures_Extract[#Headers],0)))-4),Team_Key[[Full Name]:[Full Name]],0))&amp;RIGHT(INDEX(FPL_Fixtures_Extract[],MATCH($A423,FPL_Fixtures_Extract[[Player]:[Player]],0),MATCH(FPL_Combined[[#Headers],[Gameweek 26]],FPL_Fixtures_Extract[#Headers],0)),3))</f>
        <v>ARS(A) 2-0</v>
      </c>
      <c r="AB423" t="str">
        <f ca="1">IF(RIGHT(FPL_Combined[[#Headers],[Gameweek 27]],2)&lt;$B$622,INDEX(FPL_Results_Extract[Gameweek 02],MATCH($A423,FPL_Results_Extract[[Player]:[Player]],0)),INDEX(Team_Key[[Abbreviation]:[Abbreviation]],MATCH(LEFT(INDEX(FPL_Fixtures_Extract[],MATCH($A423,FPL_Fixtures_Extract[[Player]:[Player]],0),MATCH(FPL_Combined[[#Headers],[Gameweek 27]],FPL_Fixtures_Extract[#Headers],0)),LEN(INDEX(FPL_Fixtures_Extract[],MATCH($A423,FPL_Fixtures_Extract[[Player]:[Player]],0),MATCH(FPL_Combined[[#Headers],[Gameweek 27]],FPL_Fixtures_Extract[#Headers],0)))-4),Team_Key[[Full Name]:[Full Name]],0))&amp;RIGHT(INDEX(FPL_Fixtures_Extract[],MATCH($A423,FPL_Fixtures_Extract[[Player]:[Player]],0),MATCH(FPL_Combined[[#Headers],[Gameweek 27]],FPL_Fixtures_Extract[#Headers],0)),3))</f>
        <v>LEI(H) 1-2</v>
      </c>
      <c r="AC423" t="str">
        <f ca="1">IF(RIGHT(FPL_Combined[[#Headers],[Gameweek 28]],2)&lt;$B$622,INDEX(FPL_Results_Extract[Gameweek 03],MATCH($A423,FPL_Results_Extract[[Player]:[Player]],0)),INDEX(Team_Key[[Abbreviation]:[Abbreviation]],MATCH(LEFT(INDEX(FPL_Fixtures_Extract[],MATCH($A423,FPL_Fixtures_Extract[[Player]:[Player]],0),MATCH(FPL_Combined[[#Headers],[Gameweek 28]],FPL_Fixtures_Extract[#Headers],0)),LEN(INDEX(FPL_Fixtures_Extract[],MATCH($A423,FPL_Fixtures_Extract[[Player]:[Player]],0),MATCH(FPL_Combined[[#Headers],[Gameweek 28]],FPL_Fixtures_Extract[#Headers],0)))-4),Team_Key[[Full Name]:[Full Name]],0))&amp;RIGHT(INDEX(FPL_Fixtures_Extract[],MATCH($A423,FPL_Fixtures_Extract[[Player]:[Player]],0),MATCH(FPL_Combined[[#Headers],[Gameweek 28]],FPL_Fixtures_Extract[#Headers],0)),3))</f>
        <v>BOU(H) 3-4</v>
      </c>
      <c r="AD423" t="str">
        <f ca="1">IF(RIGHT(FPL_Combined[[#Headers],[Gameweek 29]],2)&lt;$B$622,INDEX(FPL_Results_Extract[Gameweek 04],MATCH($A423,FPL_Results_Extract[[Player]:[Player]],0)),INDEX(Team_Key[[Abbreviation]:[Abbreviation]],MATCH(LEFT(INDEX(FPL_Fixtures_Extract[],MATCH($A423,FPL_Fixtures_Extract[[Player]:[Player]],0),MATCH(FPL_Combined[[#Headers],[Gameweek 29]],FPL_Fixtures_Extract[#Headers],0)),LEN(INDEX(FPL_Fixtures_Extract[],MATCH($A423,FPL_Fixtures_Extract[[Player]:[Player]],0),MATCH(FPL_Combined[[#Headers],[Gameweek 29]],FPL_Fixtures_Extract[#Headers],0)))-4),Team_Key[[Full Name]:[Full Name]],0))&amp;RIGHT(INDEX(FPL_Fixtures_Extract[],MATCH($A423,FPL_Fixtures_Extract[[Player]:[Player]],0),MATCH(FPL_Combined[[#Headers],[Gameweek 29]],FPL_Fixtures_Extract[#Headers],0)),3))</f>
        <v>EVE(A)</v>
      </c>
      <c r="AE423" t="e">
        <f ca="1">IF(RIGHT(FPL_Combined[[#Headers],[Gameweek 30]],2)&lt;$B$622,INDEX(FPL_Results_Extract[Gameweek 05],MATCH($A423,FPL_Results_Extract[[Player]:[Player]],0)),INDEX(Team_Key[[Abbreviation]:[Abbreviation]],MATCH(LEFT(INDEX(FPL_Fixtures_Extract[],MATCH($A423,FPL_Fixtures_Extract[[Player]:[Player]],0),MATCH(FPL_Combined[[#Headers],[Gameweek 30]],FPL_Fixtures_Extract[#Headers],0)),LEN(INDEX(FPL_Fixtures_Extract[],MATCH($A423,FPL_Fixtures_Extract[[Player]:[Player]],0),MATCH(FPL_Combined[[#Headers],[Gameweek 30]],FPL_Fixtures_Extract[#Headers],0)))-4),Team_Key[[Full Name]:[Full Name]],0))&amp;RIGHT(INDEX(FPL_Fixtures_Extract[],MATCH($A423,FPL_Fixtures_Extract[[Player]:[Player]],0),MATCH(FPL_Combined[[#Headers],[Gameweek 30]],FPL_Fixtures_Extract[#Headers],0)),3))</f>
        <v>#VALUE!</v>
      </c>
      <c r="AF423" t="str">
        <f ca="1">IF(RIGHT(FPL_Combined[[#Headers],[Gameweek 31]],2)&lt;$B$622,INDEX(FPL_Results_Extract[Gameweek 06],MATCH($A423,FPL_Results_Extract[[Player]:[Player]],0)),INDEX(Team_Key[[Abbreviation]:[Abbreviation]],MATCH(LEFT(INDEX(FPL_Fixtures_Extract[],MATCH($A423,FPL_Fixtures_Extract[[Player]:[Player]],0),MATCH(FPL_Combined[[#Headers],[Gameweek 31]],FPL_Fixtures_Extract[#Headers],0)),LEN(INDEX(FPL_Fixtures_Extract[],MATCH($A423,FPL_Fixtures_Extract[[Player]:[Player]],0),MATCH(FPL_Combined[[#Headers],[Gameweek 31]],FPL_Fixtures_Extract[#Headers],0)))-4),Team_Key[[Full Name]:[Full Name]],0))&amp;RIGHT(INDEX(FPL_Fixtures_Extract[],MATCH($A423,FPL_Fixtures_Extract[[Player]:[Player]],0),MATCH(FPL_Combined[[#Headers],[Gameweek 31]],FPL_Fixtures_Extract[#Headers],0)),3))</f>
        <v>CHE(A)</v>
      </c>
      <c r="AG423" t="str">
        <f ca="1">IF(RIGHT(FPL_Combined[[#Headers],[Gameweek 32]],2)&lt;$B$622,INDEX(FPL_Results_Extract[Gameweek 07],MATCH($A423,FPL_Results_Extract[[Player]:[Player]],0)),INDEX(Team_Key[[Abbreviation]:[Abbreviation]],MATCH(LEFT(INDEX(FPL_Fixtures_Extract[],MATCH($A423,FPL_Fixtures_Extract[[Player]:[Player]],0),MATCH(FPL_Combined[[#Headers],[Gameweek 32]],FPL_Fixtures_Extract[#Headers],0)),LEN(INDEX(FPL_Fixtures_Extract[],MATCH($A423,FPL_Fixtures_Extract[[Player]:[Player]],0),MATCH(FPL_Combined[[#Headers],[Gameweek 32]],FPL_Fixtures_Extract[#Headers],0)))-4),Team_Key[[Full Name]:[Full Name]],0))&amp;RIGHT(INDEX(FPL_Fixtures_Extract[],MATCH($A423,FPL_Fixtures_Extract[[Player]:[Player]],0),MATCH(FPL_Combined[[#Headers],[Gameweek 32]],FPL_Fixtures_Extract[#Headers],0)),3))</f>
        <v>CRY(H)</v>
      </c>
      <c r="AH423" t="str">
        <f ca="1">IF(RIGHT(FPL_Combined[[#Headers],[Gameweek 33]],2)&lt;$B$622,INDEX(FPL_Results_Extract[Gameweek 08],MATCH($A423,FPL_Results_Extract[[Player]:[Player]],0)),INDEX(Team_Key[[Abbreviation]:[Abbreviation]],MATCH(LEFT(INDEX(FPL_Fixtures_Extract[],MATCH($A423,FPL_Fixtures_Extract[[Player]:[Player]],0),MATCH(FPL_Combined[[#Headers],[Gameweek 33]],FPL_Fixtures_Extract[#Headers],0)),LEN(INDEX(FPL_Fixtures_Extract[],MATCH($A423,FPL_Fixtures_Extract[[Player]:[Player]],0),MATCH(FPL_Combined[[#Headers],[Gameweek 33]],FPL_Fixtures_Extract[#Headers],0)))-4),Team_Key[[Full Name]:[Full Name]],0))&amp;RIGHT(INDEX(FPL_Fixtures_Extract[],MATCH($A423,FPL_Fixtures_Extract[[Player]:[Player]],0),MATCH(FPL_Combined[[#Headers],[Gameweek 33]],FPL_Fixtures_Extract[#Headers],0)),3))</f>
        <v>ARS(H)</v>
      </c>
      <c r="AI423" t="str">
        <f ca="1">IF(RIGHT(FPL_Combined[[#Headers],[Gameweek 34]],2)&lt;$B$622,INDEX(FPL_Results_Extract[Gameweek 09],MATCH($A423,FPL_Results_Extract[[Player]:[Player]],0)),INDEX(Team_Key[[Abbreviation]:[Abbreviation]],MATCH(LEFT(INDEX(FPL_Fixtures_Extract[],MATCH($A423,FPL_Fixtures_Extract[[Player]:[Player]],0),MATCH(FPL_Combined[[#Headers],[Gameweek 34]],FPL_Fixtures_Extract[#Headers],0)),LEN(INDEX(FPL_Fixtures_Extract[],MATCH($A423,FPL_Fixtures_Extract[[Player]:[Player]],0),MATCH(FPL_Combined[[#Headers],[Gameweek 34]],FPL_Fixtures_Extract[#Headers],0)))-4),Team_Key[[Full Name]:[Full Name]],0))&amp;RIGHT(INDEX(FPL_Fixtures_Extract[],MATCH($A423,FPL_Fixtures_Extract[[Player]:[Player]],0),MATCH(FPL_Combined[[#Headers],[Gameweek 34]],FPL_Fixtures_Extract[#Headers],0)),3))</f>
        <v>LEI(A)</v>
      </c>
      <c r="AJ423" t="e">
        <f ca="1">IF(RIGHT(FPL_Combined[[#Headers],[Gameweek 35]],2)&lt;$B$622,INDEX(FPL_Results_Extract[Gameweek 10],MATCH($A423,FPL_Results_Extract[[Player]:[Player]],0)),INDEX(Team_Key[[Abbreviation]:[Abbreviation]],MATCH(LEFT(INDEX(FPL_Fixtures_Extract[],MATCH($A423,FPL_Fixtures_Extract[[Player]:[Player]],0),MATCH(FPL_Combined[[#Headers],[Gameweek 35]],FPL_Fixtures_Extract[#Headers],0)),LEN(INDEX(FPL_Fixtures_Extract[],MATCH($A423,FPL_Fixtures_Extract[[Player]:[Player]],0),MATCH(FPL_Combined[[#Headers],[Gameweek 35]],FPL_Fixtures_Extract[#Headers],0)))-4),Team_Key[[Full Name]:[Full Name]],0))&amp;RIGHT(INDEX(FPL_Fixtures_Extract[],MATCH($A423,FPL_Fixtures_Extract[[Player]:[Player]],0),MATCH(FPL_Combined[[#Headers],[Gameweek 35]],FPL_Fixtures_Extract[#Headers],0)),3))</f>
        <v>#VALUE!</v>
      </c>
      <c r="AK423" t="str">
        <f ca="1">IF(RIGHT(FPL_Combined[[#Headers],[Gameweek 36]],2)&lt;$B$622,INDEX(FPL_Results_Extract[Gameweek 11],MATCH($A423,FPL_Results_Extract[[Player]:[Player]],0)),INDEX(Team_Key[[Abbreviation]:[Abbreviation]],MATCH(LEFT(INDEX(FPL_Fixtures_Extract[],MATCH($A423,FPL_Fixtures_Extract[[Player]:[Player]],0),MATCH(FPL_Combined[[#Headers],[Gameweek 36]],FPL_Fixtures_Extract[#Headers],0)),LEN(INDEX(FPL_Fixtures_Extract[],MATCH($A423,FPL_Fixtures_Extract[[Player]:[Player]],0),MATCH(FPL_Combined[[#Headers],[Gameweek 36]],FPL_Fixtures_Extract[#Headers],0)))-4),Team_Key[[Full Name]:[Full Name]],0))&amp;RIGHT(INDEX(FPL_Fixtures_Extract[],MATCH($A423,FPL_Fixtures_Extract[[Player]:[Player]],0),MATCH(FPL_Combined[[#Headers],[Gameweek 36]],FPL_Fixtures_Extract[#Headers],0)),3))</f>
        <v>WBA(A)</v>
      </c>
      <c r="AL423" t="str">
        <f ca="1">IF(RIGHT(FPL_Combined[[#Headers],[Gameweek 37]],2)&lt;$B$622,INDEX(FPL_Results_Extract[Gameweek 12],MATCH($A423,FPL_Results_Extract[[Player]:[Player]],0)),INDEX(Team_Key[[Abbreviation]:[Abbreviation]],MATCH(LEFT(INDEX(FPL_Fixtures_Extract[],MATCH($A423,FPL_Fixtures_Extract[[Player]:[Player]],0),MATCH(FPL_Combined[[#Headers],[Gameweek 37]],FPL_Fixtures_Extract[#Headers],0)),LEN(INDEX(FPL_Fixtures_Extract[],MATCH($A423,FPL_Fixtures_Extract[[Player]:[Player]],0),MATCH(FPL_Combined[[#Headers],[Gameweek 37]],FPL_Fixtures_Extract[#Headers],0)))-4),Team_Key[[Full Name]:[Full Name]],0))&amp;RIGHT(INDEX(FPL_Fixtures_Extract[],MATCH($A423,FPL_Fixtures_Extract[[Player]:[Player]],0),MATCH(FPL_Combined[[#Headers],[Gameweek 37]],FPL_Fixtures_Extract[#Headers],0)),3))</f>
        <v>SWA(H)</v>
      </c>
      <c r="AM423" t="str">
        <f ca="1">IF(RIGHT(FPL_Combined[[#Headers],[Gameweek 38]],2)&lt;$B$622,INDEX(FPL_Results_Extract[Gameweek 13],MATCH($A423,FPL_Results_Extract[[Player]:[Player]],0)),INDEX(Team_Key[[Abbreviation]:[Abbreviation]],MATCH(LEFT(INDEX(FPL_Fixtures_Extract[],MATCH($A423,FPL_Fixtures_Extract[[Player]:[Player]],0),MATCH(FPL_Combined[[#Headers],[Gameweek 38]],FPL_Fixtures_Extract[#Headers],0)),LEN(INDEX(FPL_Fixtures_Extract[],MATCH($A423,FPL_Fixtures_Extract[[Player]:[Player]],0),MATCH(FPL_Combined[[#Headers],[Gameweek 38]],FPL_Fixtures_Extract[#Headers],0)))-4),Team_Key[[Full Name]:[Full Name]],0))&amp;RIGHT(INDEX(FPL_Fixtures_Extract[],MATCH($A423,FPL_Fixtures_Extract[[Player]:[Player]],0),MATCH(FPL_Combined[[#Headers],[Gameweek 38]],FPL_Fixtures_Extract[#Headers],0)),3))</f>
        <v>STK(A)</v>
      </c>
    </row>
    <row r="424" spans="1:39" x14ac:dyDescent="0.45">
      <c r="A424" t="s">
        <v>472</v>
      </c>
      <c r="B424" t="str">
        <f ca="1">IF(RIGHT(FPL_Combined[[#Headers],[Gameweek 01]],2)&lt;$B$622,INDEX(FPL_Results_Extract[Gameweek 01],MATCH($A424,FPL_Results_Extract[[Player]:[Player]],0)),INDEX(Team_Key[[Abbreviation]:[Abbreviation]],MATCH(LEFT(INDEX(FPL_Fixtures_Extract[],MATCH($A424,FPL_Fixtures_Extract[[Player]:[Player]],0),MATCH(FPL_Combined[[#Headers],[Gameweek 01]],FPL_Fixtures_Extract[#Headers],0)),LEN(INDEX(FPL_Fixtures_Extract[],MATCH($A424,FPL_Fixtures_Extract[[Player]:[Player]],0),MATCH(FPL_Combined[[#Headers],[Gameweek 01]],FPL_Fixtures_Extract[#Headers],0)))-4),Team_Key[[Full Name]:[Full Name]],0))&amp;RIGHT(INDEX(FPL_Fixtures_Extract[],MATCH($A424,FPL_Fixtures_Extract[[Player]:[Player]],0),MATCH(FPL_Combined[[#Headers],[Gameweek 01]],FPL_Fixtures_Extract[#Headers],0)),3))</f>
        <v>LIV(H) 0-1</v>
      </c>
      <c r="C424" t="str">
        <f ca="1">IF(RIGHT(FPL_Combined[[#Headers],[Gameweek 02]],2)&lt;$B$622,INDEX(FPL_Results_Extract[Gameweek 02],MATCH($A424,FPL_Results_Extract[[Player]:[Player]],0)),INDEX(Team_Key[[Abbreviation]:[Abbreviation]],MATCH(LEFT(INDEX(FPL_Fixtures_Extract[],MATCH($A424,FPL_Fixtures_Extract[[Player]:[Player]],0),MATCH(FPL_Combined[[#Headers],[Gameweek 02]],FPL_Fixtures_Extract[#Headers],0)),LEN(INDEX(FPL_Fixtures_Extract[],MATCH($A424,FPL_Fixtures_Extract[[Player]:[Player]],0),MATCH(FPL_Combined[[#Headers],[Gameweek 02]],FPL_Fixtures_Extract[#Headers],0)))-4),Team_Key[[Full Name]:[Full Name]],0))&amp;RIGHT(INDEX(FPL_Fixtures_Extract[],MATCH($A424,FPL_Fixtures_Extract[[Player]:[Player]],0),MATCH(FPL_Combined[[#Headers],[Gameweek 02]],FPL_Fixtures_Extract[#Headers],0)),3))</f>
        <v>TOT(A) 2-2</v>
      </c>
      <c r="D424" t="str">
        <f ca="1">IF(RIGHT(FPL_Combined[[#Headers],[Gameweek 03]],2)&lt;$B$622,INDEX(FPL_Results_Extract[Gameweek 03],MATCH($A424,FPL_Results_Extract[[Player]:[Player]],0)),INDEX(Team_Key[[Abbreviation]:[Abbreviation]],MATCH(LEFT(INDEX(FPL_Fixtures_Extract[],MATCH($A424,FPL_Fixtures_Extract[[Player]:[Player]],0),MATCH(FPL_Combined[[#Headers],[Gameweek 03]],FPL_Fixtures_Extract[#Headers],0)),LEN(INDEX(FPL_Fixtures_Extract[],MATCH($A424,FPL_Fixtures_Extract[[Player]:[Player]],0),MATCH(FPL_Combined[[#Headers],[Gameweek 03]],FPL_Fixtures_Extract[#Headers],0)))-4),Team_Key[[Full Name]:[Full Name]],0))&amp;RIGHT(INDEX(FPL_Fixtures_Extract[],MATCH($A424,FPL_Fixtures_Extract[[Player]:[Player]],0),MATCH(FPL_Combined[[#Headers],[Gameweek 03]],FPL_Fixtures_Extract[#Headers],0)),3))</f>
        <v>NOR(A) 1-1</v>
      </c>
      <c r="E424" t="str">
        <f ca="1">IF(RIGHT(FPL_Combined[[#Headers],[Gameweek 04]],2)&lt;$B$622,INDEX(FPL_Results_Extract[Gameweek 04],MATCH($A424,FPL_Results_Extract[[Player]:[Player]],0)),INDEX(Team_Key[[Abbreviation]:[Abbreviation]],MATCH(LEFT(INDEX(FPL_Fixtures_Extract[],MATCH($A424,FPL_Fixtures_Extract[[Player]:[Player]],0),MATCH(FPL_Combined[[#Headers],[Gameweek 04]],FPL_Fixtures_Extract[#Headers],0)),LEN(INDEX(FPL_Fixtures_Extract[],MATCH($A424,FPL_Fixtures_Extract[[Player]:[Player]],0),MATCH(FPL_Combined[[#Headers],[Gameweek 04]],FPL_Fixtures_Extract[#Headers],0)))-4),Team_Key[[Full Name]:[Full Name]],0))&amp;RIGHT(INDEX(FPL_Fixtures_Extract[],MATCH($A424,FPL_Fixtures_Extract[[Player]:[Player]],0),MATCH(FPL_Combined[[#Headers],[Gameweek 04]],FPL_Fixtures_Extract[#Headers],0)),3))</f>
        <v>WBA(H) 0-1</v>
      </c>
      <c r="F424" t="str">
        <f ca="1">IF(RIGHT(FPL_Combined[[#Headers],[Gameweek 05]],2)&lt;$B$622,INDEX(FPL_Results_Extract[Gameweek 05],MATCH($A424,FPL_Results_Extract[[Player]:[Player]],0)),INDEX(Team_Key[[Abbreviation]:[Abbreviation]],MATCH(LEFT(INDEX(FPL_Fixtures_Extract[],MATCH($A424,FPL_Fixtures_Extract[[Player]:[Player]],0),MATCH(FPL_Combined[[#Headers],[Gameweek 05]],FPL_Fixtures_Extract[#Headers],0)),LEN(INDEX(FPL_Fixtures_Extract[],MATCH($A424,FPL_Fixtures_Extract[[Player]:[Player]],0),MATCH(FPL_Combined[[#Headers],[Gameweek 05]],FPL_Fixtures_Extract[#Headers],0)))-4),Team_Key[[Full Name]:[Full Name]],0))&amp;RIGHT(INDEX(FPL_Fixtures_Extract[],MATCH($A424,FPL_Fixtures_Extract[[Player]:[Player]],0),MATCH(FPL_Combined[[#Headers],[Gameweek 05]],FPL_Fixtures_Extract[#Headers],0)),3))</f>
        <v>ARS(A) 0-2</v>
      </c>
      <c r="G424" t="str">
        <f ca="1">IF(RIGHT(FPL_Combined[[#Headers],[Gameweek 06]],2)&lt;$B$622,INDEX(FPL_Results_Extract[Gameweek 06],MATCH($A424,FPL_Results_Extract[[Player]:[Player]],0)),INDEX(Team_Key[[Abbreviation]:[Abbreviation]],MATCH(LEFT(INDEX(FPL_Fixtures_Extract[],MATCH($A424,FPL_Fixtures_Extract[[Player]:[Player]],0),MATCH(FPL_Combined[[#Headers],[Gameweek 06]],FPL_Fixtures_Extract[#Headers],0)),LEN(INDEX(FPL_Fixtures_Extract[],MATCH($A424,FPL_Fixtures_Extract[[Player]:[Player]],0),MATCH(FPL_Combined[[#Headers],[Gameweek 06]],FPL_Fixtures_Extract[#Headers],0)))-4),Team_Key[[Full Name]:[Full Name]],0))&amp;RIGHT(INDEX(FPL_Fixtures_Extract[],MATCH($A424,FPL_Fixtures_Extract[[Player]:[Player]],0),MATCH(FPL_Combined[[#Headers],[Gameweek 06]],FPL_Fixtures_Extract[#Headers],0)),3))</f>
        <v>LEI(H) 2-2</v>
      </c>
      <c r="H424" t="str">
        <f ca="1">IF(RIGHT(FPL_Combined[[#Headers],[Gameweek 07]],2)&lt;$B$622,INDEX(FPL_Results_Extract[Gameweek 07],MATCH($A424,FPL_Results_Extract[[Player]:[Player]],0)),INDEX(Team_Key[[Abbreviation]:[Abbreviation]],MATCH(LEFT(INDEX(FPL_Fixtures_Extract[],MATCH($A424,FPL_Fixtures_Extract[[Player]:[Player]],0),MATCH(FPL_Combined[[#Headers],[Gameweek 07]],FPL_Fixtures_Extract[#Headers],0)),LEN(INDEX(FPL_Fixtures_Extract[],MATCH($A424,FPL_Fixtures_Extract[[Player]:[Player]],0),MATCH(FPL_Combined[[#Headers],[Gameweek 07]],FPL_Fixtures_Extract[#Headers],0)))-4),Team_Key[[Full Name]:[Full Name]],0))&amp;RIGHT(INDEX(FPL_Fixtures_Extract[],MATCH($A424,FPL_Fixtures_Extract[[Player]:[Player]],0),MATCH(FPL_Combined[[#Headers],[Gameweek 07]],FPL_Fixtures_Extract[#Headers],0)),3))</f>
        <v>BOU(H) 2-1</v>
      </c>
      <c r="I424" t="str">
        <f ca="1">IF(RIGHT(FPL_Combined[[#Headers],[Gameweek 08]],2)&lt;$B$622,INDEX(FPL_Results_Extract[Gameweek 08],MATCH($A424,FPL_Results_Extract[[Player]:[Player]],0)),INDEX(Team_Key[[Abbreviation]:[Abbreviation]],MATCH(LEFT(INDEX(FPL_Fixtures_Extract[],MATCH($A424,FPL_Fixtures_Extract[[Player]:[Player]],0),MATCH(FPL_Combined[[#Headers],[Gameweek 08]],FPL_Fixtures_Extract[#Headers],0)),LEN(INDEX(FPL_Fixtures_Extract[],MATCH($A424,FPL_Fixtures_Extract[[Player]:[Player]],0),MATCH(FPL_Combined[[#Headers],[Gameweek 08]],FPL_Fixtures_Extract[#Headers],0)))-4),Team_Key[[Full Name]:[Full Name]],0))&amp;RIGHT(INDEX(FPL_Fixtures_Extract[],MATCH($A424,FPL_Fixtures_Extract[[Player]:[Player]],0),MATCH(FPL_Combined[[#Headers],[Gameweek 08]],FPL_Fixtures_Extract[#Headers],0)),3))</f>
        <v>AVL(A) 1-0</v>
      </c>
      <c r="J424" t="str">
        <f ca="1">IF(RIGHT(FPL_Combined[[#Headers],[Gameweek 09]],2)&lt;$B$622,INDEX(FPL_Results_Extract[Gameweek 09],MATCH($A424,FPL_Results_Extract[[Player]:[Player]],0)),INDEX(Team_Key[[Abbreviation]:[Abbreviation]],MATCH(LEFT(INDEX(FPL_Fixtures_Extract[],MATCH($A424,FPL_Fixtures_Extract[[Player]:[Player]],0),MATCH(FPL_Combined[[#Headers],[Gameweek 09]],FPL_Fixtures_Extract[#Headers],0)),LEN(INDEX(FPL_Fixtures_Extract[],MATCH($A424,FPL_Fixtures_Extract[[Player]:[Player]],0),MATCH(FPL_Combined[[#Headers],[Gameweek 09]],FPL_Fixtures_Extract[#Headers],0)))-4),Team_Key[[Full Name]:[Full Name]],0))&amp;RIGHT(INDEX(FPL_Fixtures_Extract[],MATCH($A424,FPL_Fixtures_Extract[[Player]:[Player]],0),MATCH(FPL_Combined[[#Headers],[Gameweek 09]],FPL_Fixtures_Extract[#Headers],0)),3))</f>
        <v>SWA(A) 1-0</v>
      </c>
      <c r="K424" t="str">
        <f ca="1">IF(RIGHT(FPL_Combined[[#Headers],[Gameweek 10]],2)&lt;$B$622,INDEX(FPL_Results_Extract[Gameweek 10],MATCH($A424,FPL_Results_Extract[[Player]:[Player]],0)),INDEX(Team_Key[[Abbreviation]:[Abbreviation]],MATCH(LEFT(INDEX(FPL_Fixtures_Extract[],MATCH($A424,FPL_Fixtures_Extract[[Player]:[Player]],0),MATCH(FPL_Combined[[#Headers],[Gameweek 10]],FPL_Fixtures_Extract[#Headers],0)),LEN(INDEX(FPL_Fixtures_Extract[],MATCH($A424,FPL_Fixtures_Extract[[Player]:[Player]],0),MATCH(FPL_Combined[[#Headers],[Gameweek 10]],FPL_Fixtures_Extract[#Headers],0)))-4),Team_Key[[Full Name]:[Full Name]],0))&amp;RIGHT(INDEX(FPL_Fixtures_Extract[],MATCH($A424,FPL_Fixtures_Extract[[Player]:[Player]],0),MATCH(FPL_Combined[[#Headers],[Gameweek 10]],FPL_Fixtures_Extract[#Headers],0)),3))</f>
        <v>WAT(H) 0-2</v>
      </c>
      <c r="L424" t="str">
        <f ca="1">IF(RIGHT(FPL_Combined[[#Headers],[Gameweek 11]],2)&lt;$B$622,INDEX(FPL_Results_Extract[Gameweek 11],MATCH($A424,FPL_Results_Extract[[Player]:[Player]],0)),INDEX(Team_Key[[Abbreviation]:[Abbreviation]],MATCH(LEFT(INDEX(FPL_Fixtures_Extract[],MATCH($A424,FPL_Fixtures_Extract[[Player]:[Player]],0),MATCH(FPL_Combined[[#Headers],[Gameweek 11]],FPL_Fixtures_Extract[#Headers],0)),LEN(INDEX(FPL_Fixtures_Extract[],MATCH($A424,FPL_Fixtures_Extract[[Player]:[Player]],0),MATCH(FPL_Combined[[#Headers],[Gameweek 11]],FPL_Fixtures_Extract[#Headers],0)))-4),Team_Key[[Full Name]:[Full Name]],0))&amp;RIGHT(INDEX(FPL_Fixtures_Extract[],MATCH($A424,FPL_Fixtures_Extract[[Player]:[Player]],0),MATCH(FPL_Combined[[#Headers],[Gameweek 11]],FPL_Fixtures_Extract[#Headers],0)),3))</f>
        <v>NEW(A) 0-0</v>
      </c>
      <c r="M424" t="str">
        <f ca="1">IF(RIGHT(FPL_Combined[[#Headers],[Gameweek 12]],2)&lt;$B$622,INDEX(FPL_Results_Extract[Gameweek 12],MATCH($A424,FPL_Results_Extract[[Player]:[Player]],0)),INDEX(Team_Key[[Abbreviation]:[Abbreviation]],MATCH(LEFT(INDEX(FPL_Fixtures_Extract[],MATCH($A424,FPL_Fixtures_Extract[[Player]:[Player]],0),MATCH(FPL_Combined[[#Headers],[Gameweek 12]],FPL_Fixtures_Extract[#Headers],0)),LEN(INDEX(FPL_Fixtures_Extract[],MATCH($A424,FPL_Fixtures_Extract[[Player]:[Player]],0),MATCH(FPL_Combined[[#Headers],[Gameweek 12]],FPL_Fixtures_Extract[#Headers],0)))-4),Team_Key[[Full Name]:[Full Name]],0))&amp;RIGHT(INDEX(FPL_Fixtures_Extract[],MATCH($A424,FPL_Fixtures_Extract[[Player]:[Player]],0),MATCH(FPL_Combined[[#Headers],[Gameweek 12]],FPL_Fixtures_Extract[#Headers],0)),3))</f>
        <v>CHE(H) 1-0</v>
      </c>
      <c r="N424" t="str">
        <f ca="1">IF(RIGHT(FPL_Combined[[#Headers],[Gameweek 13]],2)&lt;$B$622,INDEX(FPL_Results_Extract[Gameweek 13],MATCH($A424,FPL_Results_Extract[[Player]:[Player]],0)),INDEX(Team_Key[[Abbreviation]:[Abbreviation]],MATCH(LEFT(INDEX(FPL_Fixtures_Extract[],MATCH($A424,FPL_Fixtures_Extract[[Player]:[Player]],0),MATCH(FPL_Combined[[#Headers],[Gameweek 13]],FPL_Fixtures_Extract[#Headers],0)),LEN(INDEX(FPL_Fixtures_Extract[],MATCH($A424,FPL_Fixtures_Extract[[Player]:[Player]],0),MATCH(FPL_Combined[[#Headers],[Gameweek 13]],FPL_Fixtures_Extract[#Headers],0)))-4),Team_Key[[Full Name]:[Full Name]],0))&amp;RIGHT(INDEX(FPL_Fixtures_Extract[],MATCH($A424,FPL_Fixtures_Extract[[Player]:[Player]],0),MATCH(FPL_Combined[[#Headers],[Gameweek 13]],FPL_Fixtures_Extract[#Headers],0)),3))</f>
        <v>SOU(A) 1-0</v>
      </c>
      <c r="O424" t="str">
        <f ca="1">IF(RIGHT(FPL_Combined[[#Headers],[Gameweek 14]],2)&lt;$B$622,INDEX(FPL_Results_Extract[Gameweek 14],MATCH($A424,FPL_Results_Extract[[Player]:[Player]],0)),INDEX(Team_Key[[Abbreviation]:[Abbreviation]],MATCH(LEFT(INDEX(FPL_Fixtures_Extract[],MATCH($A424,FPL_Fixtures_Extract[[Player]:[Player]],0),MATCH(FPL_Combined[[#Headers],[Gameweek 14]],FPL_Fixtures_Extract[#Headers],0)),LEN(INDEX(FPL_Fixtures_Extract[],MATCH($A424,FPL_Fixtures_Extract[[Player]:[Player]],0),MATCH(FPL_Combined[[#Headers],[Gameweek 14]],FPL_Fixtures_Extract[#Headers],0)))-4),Team_Key[[Full Name]:[Full Name]],0))&amp;RIGHT(INDEX(FPL_Fixtures_Extract[],MATCH($A424,FPL_Fixtures_Extract[[Player]:[Player]],0),MATCH(FPL_Combined[[#Headers],[Gameweek 14]],FPL_Fixtures_Extract[#Headers],0)),3))</f>
        <v>SUN(A) 0-2</v>
      </c>
      <c r="P424" t="str">
        <f ca="1">IF(RIGHT(FPL_Combined[[#Headers],[Gameweek 15]],2)&lt;$B$622,INDEX(FPL_Results_Extract[Gameweek 15],MATCH($A424,FPL_Results_Extract[[Player]:[Player]],0)),INDEX(Team_Key[[Abbreviation]:[Abbreviation]],MATCH(LEFT(INDEX(FPL_Fixtures_Extract[],MATCH($A424,FPL_Fixtures_Extract[[Player]:[Player]],0),MATCH(FPL_Combined[[#Headers],[Gameweek 15]],FPL_Fixtures_Extract[#Headers],0)),LEN(INDEX(FPL_Fixtures_Extract[],MATCH($A424,FPL_Fixtures_Extract[[Player]:[Player]],0),MATCH(FPL_Combined[[#Headers],[Gameweek 15]],FPL_Fixtures_Extract[#Headers],0)))-4),Team_Key[[Full Name]:[Full Name]],0))&amp;RIGHT(INDEX(FPL_Fixtures_Extract[],MATCH($A424,FPL_Fixtures_Extract[[Player]:[Player]],0),MATCH(FPL_Combined[[#Headers],[Gameweek 15]],FPL_Fixtures_Extract[#Headers],0)),3))</f>
        <v>MCI(H) 2-0</v>
      </c>
      <c r="Q424" t="str">
        <f ca="1">IF(RIGHT(FPL_Combined[[#Headers],[Gameweek 16]],2)&lt;$B$622,INDEX(FPL_Results_Extract[Gameweek 16],MATCH($A424,FPL_Results_Extract[[Player]:[Player]],0)),INDEX(Team_Key[[Abbreviation]:[Abbreviation]],MATCH(LEFT(INDEX(FPL_Fixtures_Extract[],MATCH($A424,FPL_Fixtures_Extract[[Player]:[Player]],0),MATCH(FPL_Combined[[#Headers],[Gameweek 16]],FPL_Fixtures_Extract[#Headers],0)),LEN(INDEX(FPL_Fixtures_Extract[],MATCH($A424,FPL_Fixtures_Extract[[Player]:[Player]],0),MATCH(FPL_Combined[[#Headers],[Gameweek 16]],FPL_Fixtures_Extract[#Headers],0)))-4),Team_Key[[Full Name]:[Full Name]],0))&amp;RIGHT(INDEX(FPL_Fixtures_Extract[],MATCH($A424,FPL_Fixtures_Extract[[Player]:[Player]],0),MATCH(FPL_Combined[[#Headers],[Gameweek 16]],FPL_Fixtures_Extract[#Headers],0)),3))</f>
        <v>WHU(A) 0-0</v>
      </c>
      <c r="R424" t="str">
        <f ca="1">IF(RIGHT(FPL_Combined[[#Headers],[Gameweek 17]],2)&lt;$B$622,INDEX(FPL_Results_Extract[Gameweek 17],MATCH($A424,FPL_Results_Extract[[Player]:[Player]],0)),INDEX(Team_Key[[Abbreviation]:[Abbreviation]],MATCH(LEFT(INDEX(FPL_Fixtures_Extract[],MATCH($A424,FPL_Fixtures_Extract[[Player]:[Player]],0),MATCH(FPL_Combined[[#Headers],[Gameweek 17]],FPL_Fixtures_Extract[#Headers],0)),LEN(INDEX(FPL_Fixtures_Extract[],MATCH($A424,FPL_Fixtures_Extract[[Player]:[Player]],0),MATCH(FPL_Combined[[#Headers],[Gameweek 17]],FPL_Fixtures_Extract[#Headers],0)))-4),Team_Key[[Full Name]:[Full Name]],0))&amp;RIGHT(INDEX(FPL_Fixtures_Extract[],MATCH($A424,FPL_Fixtures_Extract[[Player]:[Player]],0),MATCH(FPL_Combined[[#Headers],[Gameweek 17]],FPL_Fixtures_Extract[#Headers],0)),3))</f>
        <v>CRY(H) 1-2</v>
      </c>
      <c r="S424" t="str">
        <f ca="1">IF(RIGHT(FPL_Combined[[#Headers],[Gameweek 18]],2)&lt;$B$622,INDEX(FPL_Results_Extract[Gameweek 18],MATCH($A424,FPL_Results_Extract[[Player]:[Player]],0)),INDEX(Team_Key[[Abbreviation]:[Abbreviation]],MATCH(LEFT(INDEX(FPL_Fixtures_Extract[],MATCH($A424,FPL_Fixtures_Extract[[Player]:[Player]],0),MATCH(FPL_Combined[[#Headers],[Gameweek 18]],FPL_Fixtures_Extract[#Headers],0)),LEN(INDEX(FPL_Fixtures_Extract[],MATCH($A424,FPL_Fixtures_Extract[[Player]:[Player]],0),MATCH(FPL_Combined[[#Headers],[Gameweek 18]],FPL_Fixtures_Extract[#Headers],0)))-4),Team_Key[[Full Name]:[Full Name]],0))&amp;RIGHT(INDEX(FPL_Fixtures_Extract[],MATCH($A424,FPL_Fixtures_Extract[[Player]:[Player]],0),MATCH(FPL_Combined[[#Headers],[Gameweek 18]],FPL_Fixtures_Extract[#Headers],0)),3))</f>
        <v>MUN(H) 2-0</v>
      </c>
      <c r="T424" t="str">
        <f ca="1">IF(RIGHT(FPL_Combined[[#Headers],[Gameweek 19]],2)&lt;$B$622,INDEX(FPL_Results_Extract[Gameweek 19],MATCH($A424,FPL_Results_Extract[[Player]:[Player]],0)),INDEX(Team_Key[[Abbreviation]:[Abbreviation]],MATCH(LEFT(INDEX(FPL_Fixtures_Extract[],MATCH($A424,FPL_Fixtures_Extract[[Player]:[Player]],0),MATCH(FPL_Combined[[#Headers],[Gameweek 19]],FPL_Fixtures_Extract[#Headers],0)),LEN(INDEX(FPL_Fixtures_Extract[],MATCH($A424,FPL_Fixtures_Extract[[Player]:[Player]],0),MATCH(FPL_Combined[[#Headers],[Gameweek 19]],FPL_Fixtures_Extract[#Headers],0)))-4),Team_Key[[Full Name]:[Full Name]],0))&amp;RIGHT(INDEX(FPL_Fixtures_Extract[],MATCH($A424,FPL_Fixtures_Extract[[Player]:[Player]],0),MATCH(FPL_Combined[[#Headers],[Gameweek 19]],FPL_Fixtures_Extract[#Headers],0)),3))</f>
        <v>EVE(A) 4-3</v>
      </c>
      <c r="U424" t="str">
        <f ca="1">IF(RIGHT(FPL_Combined[[#Headers],[Gameweek 20]],2)&lt;$B$622,INDEX(FPL_Results_Extract[Gameweek 20],MATCH($A424,FPL_Results_Extract[[Player]:[Player]],0)),INDEX(Team_Key[[Abbreviation]:[Abbreviation]],MATCH(LEFT(INDEX(FPL_Fixtures_Extract[],MATCH($A424,FPL_Fixtures_Extract[[Player]:[Player]],0),MATCH(FPL_Combined[[#Headers],[Gameweek 20]],FPL_Fixtures_Extract[#Headers],0)),LEN(INDEX(FPL_Fixtures_Extract[],MATCH($A424,FPL_Fixtures_Extract[[Player]:[Player]],0),MATCH(FPL_Combined[[#Headers],[Gameweek 20]],FPL_Fixtures_Extract[#Headers],0)))-4),Team_Key[[Full Name]:[Full Name]],0))&amp;RIGHT(INDEX(FPL_Fixtures_Extract[],MATCH($A424,FPL_Fixtures_Extract[[Player]:[Player]],0),MATCH(FPL_Combined[[#Headers],[Gameweek 20]],FPL_Fixtures_Extract[#Headers],0)),3))</f>
        <v>WBA(A) 1-2</v>
      </c>
      <c r="V424" t="str">
        <f ca="1">IF(RIGHT(FPL_Combined[[#Headers],[Gameweek 21]],2)&lt;$B$622,INDEX(FPL_Results_Extract[Gameweek 21],MATCH($A424,FPL_Results_Extract[[Player]:[Player]],0)),INDEX(Team_Key[[Abbreviation]:[Abbreviation]],MATCH(LEFT(INDEX(FPL_Fixtures_Extract[],MATCH($A424,FPL_Fixtures_Extract[[Player]:[Player]],0),MATCH(FPL_Combined[[#Headers],[Gameweek 21]],FPL_Fixtures_Extract[#Headers],0)),LEN(INDEX(FPL_Fixtures_Extract[],MATCH($A424,FPL_Fixtures_Extract[[Player]:[Player]],0),MATCH(FPL_Combined[[#Headers],[Gameweek 21]],FPL_Fixtures_Extract[#Headers],0)))-4),Team_Key[[Full Name]:[Full Name]],0))&amp;RIGHT(INDEX(FPL_Fixtures_Extract[],MATCH($A424,FPL_Fixtures_Extract[[Player]:[Player]],0),MATCH(FPL_Combined[[#Headers],[Gameweek 21]],FPL_Fixtures_Extract[#Headers],0)),3))</f>
        <v>NOR(H) 3-1</v>
      </c>
      <c r="W424" t="str">
        <f ca="1">IF(RIGHT(FPL_Combined[[#Headers],[Gameweek 22]],2)&lt;$B$622,INDEX(FPL_Results_Extract[Gameweek 22],MATCH($A424,FPL_Results_Extract[[Player]:[Player]],0)),INDEX(Team_Key[[Abbreviation]:[Abbreviation]],MATCH(LEFT(INDEX(FPL_Fixtures_Extract[],MATCH($A424,FPL_Fixtures_Extract[[Player]:[Player]],0),MATCH(FPL_Combined[[#Headers],[Gameweek 22]],FPL_Fixtures_Extract[#Headers],0)),LEN(INDEX(FPL_Fixtures_Extract[],MATCH($A424,FPL_Fixtures_Extract[[Player]:[Player]],0),MATCH(FPL_Combined[[#Headers],[Gameweek 22]],FPL_Fixtures_Extract[#Headers],0)))-4),Team_Key[[Full Name]:[Full Name]],0))&amp;RIGHT(INDEX(FPL_Fixtures_Extract[],MATCH($A424,FPL_Fixtures_Extract[[Player]:[Player]],0),MATCH(FPL_Combined[[#Headers],[Gameweek 22]],FPL_Fixtures_Extract[#Headers],0)),3))</f>
        <v>ARS(H) 0-0</v>
      </c>
      <c r="X424" t="str">
        <f ca="1">IF(RIGHT(FPL_Combined[[#Headers],[Gameweek 23]],2)&lt;$B$622,INDEX(FPL_Results_Extract[Gameweek 23],MATCH($A424,FPL_Results_Extract[[Player]:[Player]],0)),INDEX(Team_Key[[Abbreviation]:[Abbreviation]],MATCH(LEFT(INDEX(FPL_Fixtures_Extract[],MATCH($A424,FPL_Fixtures_Extract[[Player]:[Player]],0),MATCH(FPL_Combined[[#Headers],[Gameweek 23]],FPL_Fixtures_Extract[#Headers],0)),LEN(INDEX(FPL_Fixtures_Extract[],MATCH($A424,FPL_Fixtures_Extract[[Player]:[Player]],0),MATCH(FPL_Combined[[#Headers],[Gameweek 23]],FPL_Fixtures_Extract[#Headers],0)))-4),Team_Key[[Full Name]:[Full Name]],0))&amp;RIGHT(INDEX(FPL_Fixtures_Extract[],MATCH($A424,FPL_Fixtures_Extract[[Player]:[Player]],0),MATCH(FPL_Combined[[#Headers],[Gameweek 23]],FPL_Fixtures_Extract[#Headers],0)),3))</f>
        <v>LEI(A) 0-3</v>
      </c>
      <c r="Y424" t="str">
        <f ca="1">IF(RIGHT(FPL_Combined[[#Headers],[Gameweek 24]],2)&lt;$B$622,INDEX(FPL_Results_Extract[Team],MATCH($A424,FPL_Results_Extract[[Player]:[Player]],0)),INDEX(Team_Key[[Abbreviation]:[Abbreviation]],MATCH(LEFT(INDEX(FPL_Fixtures_Extract[],MATCH($A424,FPL_Fixtures_Extract[[Player]:[Player]],0),MATCH(FPL_Combined[[#Headers],[Gameweek 24]],FPL_Fixtures_Extract[#Headers],0)),LEN(INDEX(FPL_Fixtures_Extract[],MATCH($A424,FPL_Fixtures_Extract[[Player]:[Player]],0),MATCH(FPL_Combined[[#Headers],[Gameweek 24]],FPL_Fixtures_Extract[#Headers],0)))-4),Team_Key[[Full Name]:[Full Name]],0))&amp;RIGHT(INDEX(FPL_Fixtures_Extract[],MATCH($A424,FPL_Fixtures_Extract[[Player]:[Player]],0),MATCH(FPL_Combined[[#Headers],[Gameweek 24]],FPL_Fixtures_Extract[#Headers],0)),3))</f>
        <v>STK</v>
      </c>
      <c r="Z424" t="str">
        <f ca="1">IF(RIGHT(FPL_Combined[[#Headers],[Gameweek 25]],2)&lt;$B$622,INDEX(FPL_Results_Extract[Player],MATCH($A424,FPL_Results_Extract[[Player]:[Player]],0)),INDEX(Team_Key[[Abbreviation]:[Abbreviation]],MATCH(LEFT(INDEX(FPL_Fixtures_Extract[],MATCH($A424,FPL_Fixtures_Extract[[Player]:[Player]],0),MATCH(FPL_Combined[[#Headers],[Gameweek 25]],FPL_Fixtures_Extract[#Headers],0)),LEN(INDEX(FPL_Fixtures_Extract[],MATCH($A424,FPL_Fixtures_Extract[[Player]:[Player]],0),MATCH(FPL_Combined[[#Headers],[Gameweek 25]],FPL_Fixtures_Extract[#Headers],0)))-4),Team_Key[[Full Name]:[Full Name]],0))&amp;RIGHT(INDEX(FPL_Fixtures_Extract[],MATCH($A424,FPL_Fixtures_Extract[[Player]:[Player]],0),MATCH(FPL_Combined[[#Headers],[Gameweek 25]],FPL_Fixtures_Extract[#Headers],0)),3))</f>
        <v>Odemwingie</v>
      </c>
      <c r="AA424" t="str">
        <f ca="1">IF(RIGHT(FPL_Combined[[#Headers],[Gameweek 26]],2)&lt;$B$622,INDEX(FPL_Results_Extract[Gameweek 01],MATCH($A424,FPL_Results_Extract[[Player]:[Player]],0)),INDEX(Team_Key[[Abbreviation]:[Abbreviation]],MATCH(LEFT(INDEX(FPL_Fixtures_Extract[],MATCH($A424,FPL_Fixtures_Extract[[Player]:[Player]],0),MATCH(FPL_Combined[[#Headers],[Gameweek 26]],FPL_Fixtures_Extract[#Headers],0)),LEN(INDEX(FPL_Fixtures_Extract[],MATCH($A424,FPL_Fixtures_Extract[[Player]:[Player]],0),MATCH(FPL_Combined[[#Headers],[Gameweek 26]],FPL_Fixtures_Extract[#Headers],0)))-4),Team_Key[[Full Name]:[Full Name]],0))&amp;RIGHT(INDEX(FPL_Fixtures_Extract[],MATCH($A424,FPL_Fixtures_Extract[[Player]:[Player]],0),MATCH(FPL_Combined[[#Headers],[Gameweek 26]],FPL_Fixtures_Extract[#Headers],0)),3))</f>
        <v>LIV(H) 0-1</v>
      </c>
      <c r="AB424" t="str">
        <f ca="1">IF(RIGHT(FPL_Combined[[#Headers],[Gameweek 27]],2)&lt;$B$622,INDEX(FPL_Results_Extract[Gameweek 02],MATCH($A424,FPL_Results_Extract[[Player]:[Player]],0)),INDEX(Team_Key[[Abbreviation]:[Abbreviation]],MATCH(LEFT(INDEX(FPL_Fixtures_Extract[],MATCH($A424,FPL_Fixtures_Extract[[Player]:[Player]],0),MATCH(FPL_Combined[[#Headers],[Gameweek 27]],FPL_Fixtures_Extract[#Headers],0)),LEN(INDEX(FPL_Fixtures_Extract[],MATCH($A424,FPL_Fixtures_Extract[[Player]:[Player]],0),MATCH(FPL_Combined[[#Headers],[Gameweek 27]],FPL_Fixtures_Extract[#Headers],0)))-4),Team_Key[[Full Name]:[Full Name]],0))&amp;RIGHT(INDEX(FPL_Fixtures_Extract[],MATCH($A424,FPL_Fixtures_Extract[[Player]:[Player]],0),MATCH(FPL_Combined[[#Headers],[Gameweek 27]],FPL_Fixtures_Extract[#Headers],0)),3))</f>
        <v>TOT(A) 2-2</v>
      </c>
      <c r="AC424" t="str">
        <f ca="1">IF(RIGHT(FPL_Combined[[#Headers],[Gameweek 28]],2)&lt;$B$622,INDEX(FPL_Results_Extract[Gameweek 03],MATCH($A424,FPL_Results_Extract[[Player]:[Player]],0)),INDEX(Team_Key[[Abbreviation]:[Abbreviation]],MATCH(LEFT(INDEX(FPL_Fixtures_Extract[],MATCH($A424,FPL_Fixtures_Extract[[Player]:[Player]],0),MATCH(FPL_Combined[[#Headers],[Gameweek 28]],FPL_Fixtures_Extract[#Headers],0)),LEN(INDEX(FPL_Fixtures_Extract[],MATCH($A424,FPL_Fixtures_Extract[[Player]:[Player]],0),MATCH(FPL_Combined[[#Headers],[Gameweek 28]],FPL_Fixtures_Extract[#Headers],0)))-4),Team_Key[[Full Name]:[Full Name]],0))&amp;RIGHT(INDEX(FPL_Fixtures_Extract[],MATCH($A424,FPL_Fixtures_Extract[[Player]:[Player]],0),MATCH(FPL_Combined[[#Headers],[Gameweek 28]],FPL_Fixtures_Extract[#Headers],0)),3))</f>
        <v>NOR(A) 1-1</v>
      </c>
      <c r="AD424" t="str">
        <f ca="1">IF(RIGHT(FPL_Combined[[#Headers],[Gameweek 29]],2)&lt;$B$622,INDEX(FPL_Results_Extract[Gameweek 04],MATCH($A424,FPL_Results_Extract[[Player]:[Player]],0)),INDEX(Team_Key[[Abbreviation]:[Abbreviation]],MATCH(LEFT(INDEX(FPL_Fixtures_Extract[],MATCH($A424,FPL_Fixtures_Extract[[Player]:[Player]],0),MATCH(FPL_Combined[[#Headers],[Gameweek 29]],FPL_Fixtures_Extract[#Headers],0)),LEN(INDEX(FPL_Fixtures_Extract[],MATCH($A424,FPL_Fixtures_Extract[[Player]:[Player]],0),MATCH(FPL_Combined[[#Headers],[Gameweek 29]],FPL_Fixtures_Extract[#Headers],0)))-4),Team_Key[[Full Name]:[Full Name]],0))&amp;RIGHT(INDEX(FPL_Fixtures_Extract[],MATCH($A424,FPL_Fixtures_Extract[[Player]:[Player]],0),MATCH(FPL_Combined[[#Headers],[Gameweek 29]],FPL_Fixtures_Extract[#Headers],0)),3))</f>
        <v>CHE(A)</v>
      </c>
      <c r="AE424" t="str">
        <f ca="1">IF(RIGHT(FPL_Combined[[#Headers],[Gameweek 30]],2)&lt;$B$622,INDEX(FPL_Results_Extract[Gameweek 05],MATCH($A424,FPL_Results_Extract[[Player]:[Player]],0)),INDEX(Team_Key[[Abbreviation]:[Abbreviation]],MATCH(LEFT(INDEX(FPL_Fixtures_Extract[],MATCH($A424,FPL_Fixtures_Extract[[Player]:[Player]],0),MATCH(FPL_Combined[[#Headers],[Gameweek 30]],FPL_Fixtures_Extract[#Headers],0)),LEN(INDEX(FPL_Fixtures_Extract[],MATCH($A424,FPL_Fixtures_Extract[[Player]:[Player]],0),MATCH(FPL_Combined[[#Headers],[Gameweek 30]],FPL_Fixtures_Extract[#Headers],0)))-4),Team_Key[[Full Name]:[Full Name]],0))&amp;RIGHT(INDEX(FPL_Fixtures_Extract[],MATCH($A424,FPL_Fixtures_Extract[[Player]:[Player]],0),MATCH(FPL_Combined[[#Headers],[Gameweek 30]],FPL_Fixtures_Extract[#Headers],0)),3))</f>
        <v>SOU(H)</v>
      </c>
      <c r="AF424" t="str">
        <f ca="1">IF(RIGHT(FPL_Combined[[#Headers],[Gameweek 31]],2)&lt;$B$622,INDEX(FPL_Results_Extract[Gameweek 06],MATCH($A424,FPL_Results_Extract[[Player]:[Player]],0)),INDEX(Team_Key[[Abbreviation]:[Abbreviation]],MATCH(LEFT(INDEX(FPL_Fixtures_Extract[],MATCH($A424,FPL_Fixtures_Extract[[Player]:[Player]],0),MATCH(FPL_Combined[[#Headers],[Gameweek 31]],FPL_Fixtures_Extract[#Headers],0)),LEN(INDEX(FPL_Fixtures_Extract[],MATCH($A424,FPL_Fixtures_Extract[[Player]:[Player]],0),MATCH(FPL_Combined[[#Headers],[Gameweek 31]],FPL_Fixtures_Extract[#Headers],0)))-4),Team_Key[[Full Name]:[Full Name]],0))&amp;RIGHT(INDEX(FPL_Fixtures_Extract[],MATCH($A424,FPL_Fixtures_Extract[[Player]:[Player]],0),MATCH(FPL_Combined[[#Headers],[Gameweek 31]],FPL_Fixtures_Extract[#Headers],0)),3))</f>
        <v>WAT(A)</v>
      </c>
      <c r="AG424" t="str">
        <f ca="1">IF(RIGHT(FPL_Combined[[#Headers],[Gameweek 32]],2)&lt;$B$622,INDEX(FPL_Results_Extract[Gameweek 07],MATCH($A424,FPL_Results_Extract[[Player]:[Player]],0)),INDEX(Team_Key[[Abbreviation]:[Abbreviation]],MATCH(LEFT(INDEX(FPL_Fixtures_Extract[],MATCH($A424,FPL_Fixtures_Extract[[Player]:[Player]],0),MATCH(FPL_Combined[[#Headers],[Gameweek 32]],FPL_Fixtures_Extract[#Headers],0)),LEN(INDEX(FPL_Fixtures_Extract[],MATCH($A424,FPL_Fixtures_Extract[[Player]:[Player]],0),MATCH(FPL_Combined[[#Headers],[Gameweek 32]],FPL_Fixtures_Extract[#Headers],0)))-4),Team_Key[[Full Name]:[Full Name]],0))&amp;RIGHT(INDEX(FPL_Fixtures_Extract[],MATCH($A424,FPL_Fixtures_Extract[[Player]:[Player]],0),MATCH(FPL_Combined[[#Headers],[Gameweek 32]],FPL_Fixtures_Extract[#Headers],0)),3))</f>
        <v>SWA(H)</v>
      </c>
      <c r="AH424" t="str">
        <f ca="1">IF(RIGHT(FPL_Combined[[#Headers],[Gameweek 33]],2)&lt;$B$622,INDEX(FPL_Results_Extract[Gameweek 08],MATCH($A424,FPL_Results_Extract[[Player]:[Player]],0)),INDEX(Team_Key[[Abbreviation]:[Abbreviation]],MATCH(LEFT(INDEX(FPL_Fixtures_Extract[],MATCH($A424,FPL_Fixtures_Extract[[Player]:[Player]],0),MATCH(FPL_Combined[[#Headers],[Gameweek 33]],FPL_Fixtures_Extract[#Headers],0)),LEN(INDEX(FPL_Fixtures_Extract[],MATCH($A424,FPL_Fixtures_Extract[[Player]:[Player]],0),MATCH(FPL_Combined[[#Headers],[Gameweek 33]],FPL_Fixtures_Extract[#Headers],0)))-4),Team_Key[[Full Name]:[Full Name]],0))&amp;RIGHT(INDEX(FPL_Fixtures_Extract[],MATCH($A424,FPL_Fixtures_Extract[[Player]:[Player]],0),MATCH(FPL_Combined[[#Headers],[Gameweek 33]],FPL_Fixtures_Extract[#Headers],0)),3))</f>
        <v>LIV(A)</v>
      </c>
      <c r="AI424" t="str">
        <f ca="1">IF(RIGHT(FPL_Combined[[#Headers],[Gameweek 34]],2)&lt;$B$622,INDEX(FPL_Results_Extract[Gameweek 09],MATCH($A424,FPL_Results_Extract[[Player]:[Player]],0)),INDEX(Team_Key[[Abbreviation]:[Abbreviation]],MATCH(LEFT(INDEX(FPL_Fixtures_Extract[],MATCH($A424,FPL_Fixtures_Extract[[Player]:[Player]],0),MATCH(FPL_Combined[[#Headers],[Gameweek 34]],FPL_Fixtures_Extract[#Headers],0)),LEN(INDEX(FPL_Fixtures_Extract[],MATCH($A424,FPL_Fixtures_Extract[[Player]:[Player]],0),MATCH(FPL_Combined[[#Headers],[Gameweek 34]],FPL_Fixtures_Extract[#Headers],0)))-4),Team_Key[[Full Name]:[Full Name]],0))&amp;RIGHT(INDEX(FPL_Fixtures_Extract[],MATCH($A424,FPL_Fixtures_Extract[[Player]:[Player]],0),MATCH(FPL_Combined[[#Headers],[Gameweek 34]],FPL_Fixtures_Extract[#Headers],0)),3))</f>
        <v>TOT(H)</v>
      </c>
      <c r="AJ424" t="str">
        <f ca="1">IF(RIGHT(FPL_Combined[[#Headers],[Gameweek 35]],2)&lt;$B$622,INDEX(FPL_Results_Extract[Gameweek 10],MATCH($A424,FPL_Results_Extract[[Player]:[Player]],0)),INDEX(Team_Key[[Abbreviation]:[Abbreviation]],MATCH(LEFT(INDEX(FPL_Fixtures_Extract[],MATCH($A424,FPL_Fixtures_Extract[[Player]:[Player]],0),MATCH(FPL_Combined[[#Headers],[Gameweek 35]],FPL_Fixtures_Extract[#Headers],0)),LEN(INDEX(FPL_Fixtures_Extract[],MATCH($A424,FPL_Fixtures_Extract[[Player]:[Player]],0),MATCH(FPL_Combined[[#Headers],[Gameweek 35]],FPL_Fixtures_Extract[#Headers],0)))-4),Team_Key[[Full Name]:[Full Name]],0))&amp;RIGHT(INDEX(FPL_Fixtures_Extract[],MATCH($A424,FPL_Fixtures_Extract[[Player]:[Player]],0),MATCH(FPL_Combined[[#Headers],[Gameweek 35]],FPL_Fixtures_Extract[#Headers],0)),3))</f>
        <v>MCI(A)</v>
      </c>
      <c r="AK424" t="str">
        <f ca="1">IF(RIGHT(FPL_Combined[[#Headers],[Gameweek 36]],2)&lt;$B$622,INDEX(FPL_Results_Extract[Gameweek 11],MATCH($A424,FPL_Results_Extract[[Player]:[Player]],0)),INDEX(Team_Key[[Abbreviation]:[Abbreviation]],MATCH(LEFT(INDEX(FPL_Fixtures_Extract[],MATCH($A424,FPL_Fixtures_Extract[[Player]:[Player]],0),MATCH(FPL_Combined[[#Headers],[Gameweek 36]],FPL_Fixtures_Extract[#Headers],0)),LEN(INDEX(FPL_Fixtures_Extract[],MATCH($A424,FPL_Fixtures_Extract[[Player]:[Player]],0),MATCH(FPL_Combined[[#Headers],[Gameweek 36]],FPL_Fixtures_Extract[#Headers],0)))-4),Team_Key[[Full Name]:[Full Name]],0))&amp;RIGHT(INDEX(FPL_Fixtures_Extract[],MATCH($A424,FPL_Fixtures_Extract[[Player]:[Player]],0),MATCH(FPL_Combined[[#Headers],[Gameweek 36]],FPL_Fixtures_Extract[#Headers],0)),3))</f>
        <v>SUN(H)</v>
      </c>
      <c r="AL424" t="str">
        <f ca="1">IF(RIGHT(FPL_Combined[[#Headers],[Gameweek 37]],2)&lt;$B$622,INDEX(FPL_Results_Extract[Gameweek 12],MATCH($A424,FPL_Results_Extract[[Player]:[Player]],0)),INDEX(Team_Key[[Abbreviation]:[Abbreviation]],MATCH(LEFT(INDEX(FPL_Fixtures_Extract[],MATCH($A424,FPL_Fixtures_Extract[[Player]:[Player]],0),MATCH(FPL_Combined[[#Headers],[Gameweek 37]],FPL_Fixtures_Extract[#Headers],0)),LEN(INDEX(FPL_Fixtures_Extract[],MATCH($A424,FPL_Fixtures_Extract[[Player]:[Player]],0),MATCH(FPL_Combined[[#Headers],[Gameweek 37]],FPL_Fixtures_Extract[#Headers],0)))-4),Team_Key[[Full Name]:[Full Name]],0))&amp;RIGHT(INDEX(FPL_Fixtures_Extract[],MATCH($A424,FPL_Fixtures_Extract[[Player]:[Player]],0),MATCH(FPL_Combined[[#Headers],[Gameweek 37]],FPL_Fixtures_Extract[#Headers],0)),3))</f>
        <v>CRY(A)</v>
      </c>
      <c r="AM424" t="str">
        <f ca="1">IF(RIGHT(FPL_Combined[[#Headers],[Gameweek 38]],2)&lt;$B$622,INDEX(FPL_Results_Extract[Gameweek 13],MATCH($A424,FPL_Results_Extract[[Player]:[Player]],0)),INDEX(Team_Key[[Abbreviation]:[Abbreviation]],MATCH(LEFT(INDEX(FPL_Fixtures_Extract[],MATCH($A424,FPL_Fixtures_Extract[[Player]:[Player]],0),MATCH(FPL_Combined[[#Headers],[Gameweek 38]],FPL_Fixtures_Extract[#Headers],0)),LEN(INDEX(FPL_Fixtures_Extract[],MATCH($A424,FPL_Fixtures_Extract[[Player]:[Player]],0),MATCH(FPL_Combined[[#Headers],[Gameweek 38]],FPL_Fixtures_Extract[#Headers],0)))-4),Team_Key[[Full Name]:[Full Name]],0))&amp;RIGHT(INDEX(FPL_Fixtures_Extract[],MATCH($A424,FPL_Fixtures_Extract[[Player]:[Player]],0),MATCH(FPL_Combined[[#Headers],[Gameweek 38]],FPL_Fixtures_Extract[#Headers],0)),3))</f>
        <v>WHU(H)</v>
      </c>
    </row>
    <row r="425" spans="1:39" x14ac:dyDescent="0.45">
      <c r="A425" t="s">
        <v>632</v>
      </c>
      <c r="B425" t="str">
        <f ca="1">IF(RIGHT(FPL_Combined[[#Headers],[Gameweek 01]],2)&lt;$B$622,INDEX(FPL_Results_Extract[Gameweek 01],MATCH($A425,FPL_Results_Extract[[Player]:[Player]],0)),INDEX(Team_Key[[Abbreviation]:[Abbreviation]],MATCH(LEFT(INDEX(FPL_Fixtures_Extract[],MATCH($A425,FPL_Fixtures_Extract[[Player]:[Player]],0),MATCH(FPL_Combined[[#Headers],[Gameweek 01]],FPL_Fixtures_Extract[#Headers],0)),LEN(INDEX(FPL_Fixtures_Extract[],MATCH($A425,FPL_Fixtures_Extract[[Player]:[Player]],0),MATCH(FPL_Combined[[#Headers],[Gameweek 01]],FPL_Fixtures_Extract[#Headers],0)))-4),Team_Key[[Full Name]:[Full Name]],0))&amp;RIGHT(INDEX(FPL_Fixtures_Extract[],MATCH($A425,FPL_Fixtures_Extract[[Player]:[Player]],0),MATCH(FPL_Combined[[#Headers],[Gameweek 01]],FPL_Fixtures_Extract[#Headers],0)),3))</f>
        <v>CRY(H) 1-3</v>
      </c>
      <c r="C425" t="str">
        <f ca="1">IF(RIGHT(FPL_Combined[[#Headers],[Gameweek 02]],2)&lt;$B$622,INDEX(FPL_Results_Extract[Gameweek 02],MATCH($A425,FPL_Results_Extract[[Player]:[Player]],0)),INDEX(Team_Key[[Abbreviation]:[Abbreviation]],MATCH(LEFT(INDEX(FPL_Fixtures_Extract[],MATCH($A425,FPL_Fixtures_Extract[[Player]:[Player]],0),MATCH(FPL_Combined[[#Headers],[Gameweek 02]],FPL_Fixtures_Extract[#Headers],0)),LEN(INDEX(FPL_Fixtures_Extract[],MATCH($A425,FPL_Fixtures_Extract[[Player]:[Player]],0),MATCH(FPL_Combined[[#Headers],[Gameweek 02]],FPL_Fixtures_Extract[#Headers],0)))-4),Team_Key[[Full Name]:[Full Name]],0))&amp;RIGHT(INDEX(FPL_Fixtures_Extract[],MATCH($A425,FPL_Fixtures_Extract[[Player]:[Player]],0),MATCH(FPL_Combined[[#Headers],[Gameweek 02]],FPL_Fixtures_Extract[#Headers],0)),3))</f>
        <v>SUN(A) 3-1</v>
      </c>
      <c r="D425" t="str">
        <f ca="1">IF(RIGHT(FPL_Combined[[#Headers],[Gameweek 03]],2)&lt;$B$622,INDEX(FPL_Results_Extract[Gameweek 03],MATCH($A425,FPL_Results_Extract[[Player]:[Player]],0)),INDEX(Team_Key[[Abbreviation]:[Abbreviation]],MATCH(LEFT(INDEX(FPL_Fixtures_Extract[],MATCH($A425,FPL_Fixtures_Extract[[Player]:[Player]],0),MATCH(FPL_Combined[[#Headers],[Gameweek 03]],FPL_Fixtures_Extract[#Headers],0)),LEN(INDEX(FPL_Fixtures_Extract[],MATCH($A425,FPL_Fixtures_Extract[[Player]:[Player]],0),MATCH(FPL_Combined[[#Headers],[Gameweek 03]],FPL_Fixtures_Extract[#Headers],0)))-4),Team_Key[[Full Name]:[Full Name]],0))&amp;RIGHT(INDEX(FPL_Fixtures_Extract[],MATCH($A425,FPL_Fixtures_Extract[[Player]:[Player]],0),MATCH(FPL_Combined[[#Headers],[Gameweek 03]],FPL_Fixtures_Extract[#Headers],0)),3))</f>
        <v>STK(H) 1-1</v>
      </c>
      <c r="E425" t="str">
        <f ca="1">IF(RIGHT(FPL_Combined[[#Headers],[Gameweek 04]],2)&lt;$B$622,INDEX(FPL_Results_Extract[Gameweek 04],MATCH($A425,FPL_Results_Extract[[Player]:[Player]],0)),INDEX(Team_Key[[Abbreviation]:[Abbreviation]],MATCH(LEFT(INDEX(FPL_Fixtures_Extract[],MATCH($A425,FPL_Fixtures_Extract[[Player]:[Player]],0),MATCH(FPL_Combined[[#Headers],[Gameweek 04]],FPL_Fixtures_Extract[#Headers],0)),LEN(INDEX(FPL_Fixtures_Extract[],MATCH($A425,FPL_Fixtures_Extract[[Player]:[Player]],0),MATCH(FPL_Combined[[#Headers],[Gameweek 04]],FPL_Fixtures_Extract[#Headers],0)))-4),Team_Key[[Full Name]:[Full Name]],0))&amp;RIGHT(INDEX(FPL_Fixtures_Extract[],MATCH($A425,FPL_Fixtures_Extract[[Player]:[Player]],0),MATCH(FPL_Combined[[#Headers],[Gameweek 04]],FPL_Fixtures_Extract[#Headers],0)),3))</f>
        <v>SOU(A) 0-3</v>
      </c>
      <c r="F425" t="str">
        <f ca="1">IF(RIGHT(FPL_Combined[[#Headers],[Gameweek 05]],2)&lt;$B$622,INDEX(FPL_Results_Extract[Gameweek 05],MATCH($A425,FPL_Results_Extract[[Player]:[Player]],0)),INDEX(Team_Key[[Abbreviation]:[Abbreviation]],MATCH(LEFT(INDEX(FPL_Fixtures_Extract[],MATCH($A425,FPL_Fixtures_Extract[[Player]:[Player]],0),MATCH(FPL_Combined[[#Headers],[Gameweek 05]],FPL_Fixtures_Extract[#Headers],0)),LEN(INDEX(FPL_Fixtures_Extract[],MATCH($A425,FPL_Fixtures_Extract[[Player]:[Player]],0),MATCH(FPL_Combined[[#Headers],[Gameweek 05]],FPL_Fixtures_Extract[#Headers],0)))-4),Team_Key[[Full Name]:[Full Name]],0))&amp;RIGHT(INDEX(FPL_Fixtures_Extract[],MATCH($A425,FPL_Fixtures_Extract[[Player]:[Player]],0),MATCH(FPL_Combined[[#Headers],[Gameweek 05]],FPL_Fixtures_Extract[#Headers],0)),3))</f>
        <v>BOU(H) 3-1</v>
      </c>
      <c r="G425" t="str">
        <f ca="1">IF(RIGHT(FPL_Combined[[#Headers],[Gameweek 06]],2)&lt;$B$622,INDEX(FPL_Results_Extract[Gameweek 06],MATCH($A425,FPL_Results_Extract[[Player]:[Player]],0)),INDEX(Team_Key[[Abbreviation]:[Abbreviation]],MATCH(LEFT(INDEX(FPL_Fixtures_Extract[],MATCH($A425,FPL_Fixtures_Extract[[Player]:[Player]],0),MATCH(FPL_Combined[[#Headers],[Gameweek 06]],FPL_Fixtures_Extract[#Headers],0)),LEN(INDEX(FPL_Fixtures_Extract[],MATCH($A425,FPL_Fixtures_Extract[[Player]:[Player]],0),MATCH(FPL_Combined[[#Headers],[Gameweek 06]],FPL_Fixtures_Extract[#Headers],0)))-4),Team_Key[[Full Name]:[Full Name]],0))&amp;RIGHT(INDEX(FPL_Fixtures_Extract[],MATCH($A425,FPL_Fixtures_Extract[[Player]:[Player]],0),MATCH(FPL_Combined[[#Headers],[Gameweek 06]],FPL_Fixtures_Extract[#Headers],0)),3))</f>
        <v>LIV(A) 1-1</v>
      </c>
      <c r="H425" t="str">
        <f ca="1">IF(RIGHT(FPL_Combined[[#Headers],[Gameweek 07]],2)&lt;$B$622,INDEX(FPL_Results_Extract[Gameweek 07],MATCH($A425,FPL_Results_Extract[[Player]:[Player]],0)),INDEX(Team_Key[[Abbreviation]:[Abbreviation]],MATCH(LEFT(INDEX(FPL_Fixtures_Extract[],MATCH($A425,FPL_Fixtures_Extract[[Player]:[Player]],0),MATCH(FPL_Combined[[#Headers],[Gameweek 07]],FPL_Fixtures_Extract[#Headers],0)),LEN(INDEX(FPL_Fixtures_Extract[],MATCH($A425,FPL_Fixtures_Extract[[Player]:[Player]],0),MATCH(FPL_Combined[[#Headers],[Gameweek 07]],FPL_Fixtures_Extract[#Headers],0)))-4),Team_Key[[Full Name]:[Full Name]],0))&amp;RIGHT(INDEX(FPL_Fixtures_Extract[],MATCH($A425,FPL_Fixtures_Extract[[Player]:[Player]],0),MATCH(FPL_Combined[[#Headers],[Gameweek 07]],FPL_Fixtures_Extract[#Headers],0)),3))</f>
        <v>WHU(A) 2-2</v>
      </c>
      <c r="I425" t="str">
        <f ca="1">IF(RIGHT(FPL_Combined[[#Headers],[Gameweek 08]],2)&lt;$B$622,INDEX(FPL_Results_Extract[Gameweek 08],MATCH($A425,FPL_Results_Extract[[Player]:[Player]],0)),INDEX(Team_Key[[Abbreviation]:[Abbreviation]],MATCH(LEFT(INDEX(FPL_Fixtures_Extract[],MATCH($A425,FPL_Fixtures_Extract[[Player]:[Player]],0),MATCH(FPL_Combined[[#Headers],[Gameweek 08]],FPL_Fixtures_Extract[#Headers],0)),LEN(INDEX(FPL_Fixtures_Extract[],MATCH($A425,FPL_Fixtures_Extract[[Player]:[Player]],0),MATCH(FPL_Combined[[#Headers],[Gameweek 08]],FPL_Fixtures_Extract[#Headers],0)))-4),Team_Key[[Full Name]:[Full Name]],0))&amp;RIGHT(INDEX(FPL_Fixtures_Extract[],MATCH($A425,FPL_Fixtures_Extract[[Player]:[Player]],0),MATCH(FPL_Combined[[#Headers],[Gameweek 08]],FPL_Fixtures_Extract[#Headers],0)),3))</f>
        <v>LEI(H) 1-2</v>
      </c>
      <c r="J425" t="str">
        <f ca="1">IF(RIGHT(FPL_Combined[[#Headers],[Gameweek 09]],2)&lt;$B$622,INDEX(FPL_Results_Extract[Gameweek 09],MATCH($A425,FPL_Results_Extract[[Player]:[Player]],0)),INDEX(Team_Key[[Abbreviation]:[Abbreviation]],MATCH(LEFT(INDEX(FPL_Fixtures_Extract[],MATCH($A425,FPL_Fixtures_Extract[[Player]:[Player]],0),MATCH(FPL_Combined[[#Headers],[Gameweek 09]],FPL_Fixtures_Extract[#Headers],0)),LEN(INDEX(FPL_Fixtures_Extract[],MATCH($A425,FPL_Fixtures_Extract[[Player]:[Player]],0),MATCH(FPL_Combined[[#Headers],[Gameweek 09]],FPL_Fixtures_Extract[#Headers],0)))-4),Team_Key[[Full Name]:[Full Name]],0))&amp;RIGHT(INDEX(FPL_Fixtures_Extract[],MATCH($A425,FPL_Fixtures_Extract[[Player]:[Player]],0),MATCH(FPL_Combined[[#Headers],[Gameweek 09]],FPL_Fixtures_Extract[#Headers],0)),3))</f>
        <v>NEW(A) 2-6</v>
      </c>
      <c r="K425" t="str">
        <f ca="1">IF(RIGHT(FPL_Combined[[#Headers],[Gameweek 10]],2)&lt;$B$622,INDEX(FPL_Results_Extract[Gameweek 10],MATCH($A425,FPL_Results_Extract[[Player]:[Player]],0)),INDEX(Team_Key[[Abbreviation]:[Abbreviation]],MATCH(LEFT(INDEX(FPL_Fixtures_Extract[],MATCH($A425,FPL_Fixtures_Extract[[Player]:[Player]],0),MATCH(FPL_Combined[[#Headers],[Gameweek 10]],FPL_Fixtures_Extract[#Headers],0)),LEN(INDEX(FPL_Fixtures_Extract[],MATCH($A425,FPL_Fixtures_Extract[[Player]:[Player]],0),MATCH(FPL_Combined[[#Headers],[Gameweek 10]],FPL_Fixtures_Extract[#Headers],0)))-4),Team_Key[[Full Name]:[Full Name]],0))&amp;RIGHT(INDEX(FPL_Fixtures_Extract[],MATCH($A425,FPL_Fixtures_Extract[[Player]:[Player]],0),MATCH(FPL_Combined[[#Headers],[Gameweek 10]],FPL_Fixtures_Extract[#Headers],0)),3))</f>
        <v>WBA(H) 0-1</v>
      </c>
      <c r="L425" t="str">
        <f ca="1">IF(RIGHT(FPL_Combined[[#Headers],[Gameweek 11]],2)&lt;$B$622,INDEX(FPL_Results_Extract[Gameweek 11],MATCH($A425,FPL_Results_Extract[[Player]:[Player]],0)),INDEX(Team_Key[[Abbreviation]:[Abbreviation]],MATCH(LEFT(INDEX(FPL_Fixtures_Extract[],MATCH($A425,FPL_Fixtures_Extract[[Player]:[Player]],0),MATCH(FPL_Combined[[#Headers],[Gameweek 11]],FPL_Fixtures_Extract[#Headers],0)),LEN(INDEX(FPL_Fixtures_Extract[],MATCH($A425,FPL_Fixtures_Extract[[Player]:[Player]],0),MATCH(FPL_Combined[[#Headers],[Gameweek 11]],FPL_Fixtures_Extract[#Headers],0)))-4),Team_Key[[Full Name]:[Full Name]],0))&amp;RIGHT(INDEX(FPL_Fixtures_Extract[],MATCH($A425,FPL_Fixtures_Extract[[Player]:[Player]],0),MATCH(FPL_Combined[[#Headers],[Gameweek 11]],FPL_Fixtures_Extract[#Headers],0)),3))</f>
        <v>MCI(A) 1-2</v>
      </c>
      <c r="M425" t="str">
        <f ca="1">IF(RIGHT(FPL_Combined[[#Headers],[Gameweek 12]],2)&lt;$B$622,INDEX(FPL_Results_Extract[Gameweek 12],MATCH($A425,FPL_Results_Extract[[Player]:[Player]],0)),INDEX(Team_Key[[Abbreviation]:[Abbreviation]],MATCH(LEFT(INDEX(FPL_Fixtures_Extract[],MATCH($A425,FPL_Fixtures_Extract[[Player]:[Player]],0),MATCH(FPL_Combined[[#Headers],[Gameweek 12]],FPL_Fixtures_Extract[#Headers],0)),LEN(INDEX(FPL_Fixtures_Extract[],MATCH($A425,FPL_Fixtures_Extract[[Player]:[Player]],0),MATCH(FPL_Combined[[#Headers],[Gameweek 12]],FPL_Fixtures_Extract[#Headers],0)))-4),Team_Key[[Full Name]:[Full Name]],0))&amp;RIGHT(INDEX(FPL_Fixtures_Extract[],MATCH($A425,FPL_Fixtures_Extract[[Player]:[Player]],0),MATCH(FPL_Combined[[#Headers],[Gameweek 12]],FPL_Fixtures_Extract[#Headers],0)),3))</f>
        <v>SWA(H) 1-0</v>
      </c>
      <c r="N425" t="str">
        <f ca="1">IF(RIGHT(FPL_Combined[[#Headers],[Gameweek 13]],2)&lt;$B$622,INDEX(FPL_Results_Extract[Gameweek 13],MATCH($A425,FPL_Results_Extract[[Player]:[Player]],0)),INDEX(Team_Key[[Abbreviation]:[Abbreviation]],MATCH(LEFT(INDEX(FPL_Fixtures_Extract[],MATCH($A425,FPL_Fixtures_Extract[[Player]:[Player]],0),MATCH(FPL_Combined[[#Headers],[Gameweek 13]],FPL_Fixtures_Extract[#Headers],0)),LEN(INDEX(FPL_Fixtures_Extract[],MATCH($A425,FPL_Fixtures_Extract[[Player]:[Player]],0),MATCH(FPL_Combined[[#Headers],[Gameweek 13]],FPL_Fixtures_Extract[#Headers],0)))-4),Team_Key[[Full Name]:[Full Name]],0))&amp;RIGHT(INDEX(FPL_Fixtures_Extract[],MATCH($A425,FPL_Fixtures_Extract[[Player]:[Player]],0),MATCH(FPL_Combined[[#Headers],[Gameweek 13]],FPL_Fixtures_Extract[#Headers],0)),3))</f>
        <v>CHE(A) 0-1</v>
      </c>
      <c r="O425" t="str">
        <f ca="1">IF(RIGHT(FPL_Combined[[#Headers],[Gameweek 14]],2)&lt;$B$622,INDEX(FPL_Results_Extract[Gameweek 14],MATCH($A425,FPL_Results_Extract[[Player]:[Player]],0)),INDEX(Team_Key[[Abbreviation]:[Abbreviation]],MATCH(LEFT(INDEX(FPL_Fixtures_Extract[],MATCH($A425,FPL_Fixtures_Extract[[Player]:[Player]],0),MATCH(FPL_Combined[[#Headers],[Gameweek 14]],FPL_Fixtures_Extract[#Headers],0)),LEN(INDEX(FPL_Fixtures_Extract[],MATCH($A425,FPL_Fixtures_Extract[[Player]:[Player]],0),MATCH(FPL_Combined[[#Headers],[Gameweek 14]],FPL_Fixtures_Extract[#Headers],0)))-4),Team_Key[[Full Name]:[Full Name]],0))&amp;RIGHT(INDEX(FPL_Fixtures_Extract[],MATCH($A425,FPL_Fixtures_Extract[[Player]:[Player]],0),MATCH(FPL_Combined[[#Headers],[Gameweek 14]],FPL_Fixtures_Extract[#Headers],0)),3))</f>
        <v>ARS(H) 1-1</v>
      </c>
      <c r="P425" t="str">
        <f ca="1">IF(RIGHT(FPL_Combined[[#Headers],[Gameweek 15]],2)&lt;$B$622,INDEX(FPL_Results_Extract[Gameweek 15],MATCH($A425,FPL_Results_Extract[[Player]:[Player]],0)),INDEX(Team_Key[[Abbreviation]:[Abbreviation]],MATCH(LEFT(INDEX(FPL_Fixtures_Extract[],MATCH($A425,FPL_Fixtures_Extract[[Player]:[Player]],0),MATCH(FPL_Combined[[#Headers],[Gameweek 15]],FPL_Fixtures_Extract[#Headers],0)),LEN(INDEX(FPL_Fixtures_Extract[],MATCH($A425,FPL_Fixtures_Extract[[Player]:[Player]],0),MATCH(FPL_Combined[[#Headers],[Gameweek 15]],FPL_Fixtures_Extract[#Headers],0)))-4),Team_Key[[Full Name]:[Full Name]],0))&amp;RIGHT(INDEX(FPL_Fixtures_Extract[],MATCH($A425,FPL_Fixtures_Extract[[Player]:[Player]],0),MATCH(FPL_Combined[[#Headers],[Gameweek 15]],FPL_Fixtures_Extract[#Headers],0)),3))</f>
        <v>WAT(A) 0-2</v>
      </c>
      <c r="Q425" t="str">
        <f ca="1">IF(RIGHT(FPL_Combined[[#Headers],[Gameweek 16]],2)&lt;$B$622,INDEX(FPL_Results_Extract[Gameweek 16],MATCH($A425,FPL_Results_Extract[[Player]:[Player]],0)),INDEX(Team_Key[[Abbreviation]:[Abbreviation]],MATCH(LEFT(INDEX(FPL_Fixtures_Extract[],MATCH($A425,FPL_Fixtures_Extract[[Player]:[Player]],0),MATCH(FPL_Combined[[#Headers],[Gameweek 16]],FPL_Fixtures_Extract[#Headers],0)),LEN(INDEX(FPL_Fixtures_Extract[],MATCH($A425,FPL_Fixtures_Extract[[Player]:[Player]],0),MATCH(FPL_Combined[[#Headers],[Gameweek 16]],FPL_Fixtures_Extract[#Headers],0)))-4),Team_Key[[Full Name]:[Full Name]],0))&amp;RIGHT(INDEX(FPL_Fixtures_Extract[],MATCH($A425,FPL_Fixtures_Extract[[Player]:[Player]],0),MATCH(FPL_Combined[[#Headers],[Gameweek 16]],FPL_Fixtures_Extract[#Headers],0)),3))</f>
        <v>EVE(H) 1-1</v>
      </c>
      <c r="R425" t="str">
        <f ca="1">IF(RIGHT(FPL_Combined[[#Headers],[Gameweek 17]],2)&lt;$B$622,INDEX(FPL_Results_Extract[Gameweek 17],MATCH($A425,FPL_Results_Extract[[Player]:[Player]],0)),INDEX(Team_Key[[Abbreviation]:[Abbreviation]],MATCH(LEFT(INDEX(FPL_Fixtures_Extract[],MATCH($A425,FPL_Fixtures_Extract[[Player]:[Player]],0),MATCH(FPL_Combined[[#Headers],[Gameweek 17]],FPL_Fixtures_Extract[#Headers],0)),LEN(INDEX(FPL_Fixtures_Extract[],MATCH($A425,FPL_Fixtures_Extract[[Player]:[Player]],0),MATCH(FPL_Combined[[#Headers],[Gameweek 17]],FPL_Fixtures_Extract[#Headers],0)))-4),Team_Key[[Full Name]:[Full Name]],0))&amp;RIGHT(INDEX(FPL_Fixtures_Extract[],MATCH($A425,FPL_Fixtures_Extract[[Player]:[Player]],0),MATCH(FPL_Combined[[#Headers],[Gameweek 17]],FPL_Fixtures_Extract[#Headers],0)),3))</f>
        <v>MUN(A) 2-1</v>
      </c>
      <c r="S425" t="str">
        <f ca="1">IF(RIGHT(FPL_Combined[[#Headers],[Gameweek 18]],2)&lt;$B$622,INDEX(FPL_Results_Extract[Gameweek 18],MATCH($A425,FPL_Results_Extract[[Player]:[Player]],0)),INDEX(Team_Key[[Abbreviation]:[Abbreviation]],MATCH(LEFT(INDEX(FPL_Fixtures_Extract[],MATCH($A425,FPL_Fixtures_Extract[[Player]:[Player]],0),MATCH(FPL_Combined[[#Headers],[Gameweek 18]],FPL_Fixtures_Extract[#Headers],0)),LEN(INDEX(FPL_Fixtures_Extract[],MATCH($A425,FPL_Fixtures_Extract[[Player]:[Player]],0),MATCH(FPL_Combined[[#Headers],[Gameweek 18]],FPL_Fixtures_Extract[#Headers],0)))-4),Team_Key[[Full Name]:[Full Name]],0))&amp;RIGHT(INDEX(FPL_Fixtures_Extract[],MATCH($A425,FPL_Fixtures_Extract[[Player]:[Player]],0),MATCH(FPL_Combined[[#Headers],[Gameweek 18]],FPL_Fixtures_Extract[#Headers],0)),3))</f>
        <v>TOT(A) 0-3</v>
      </c>
      <c r="T425" t="str">
        <f ca="1">IF(RIGHT(FPL_Combined[[#Headers],[Gameweek 19]],2)&lt;$B$622,INDEX(FPL_Results_Extract[Gameweek 19],MATCH($A425,FPL_Results_Extract[[Player]:[Player]],0)),INDEX(Team_Key[[Abbreviation]:[Abbreviation]],MATCH(LEFT(INDEX(FPL_Fixtures_Extract[],MATCH($A425,FPL_Fixtures_Extract[[Player]:[Player]],0),MATCH(FPL_Combined[[#Headers],[Gameweek 19]],FPL_Fixtures_Extract[#Headers],0)),LEN(INDEX(FPL_Fixtures_Extract[],MATCH($A425,FPL_Fixtures_Extract[[Player]:[Player]],0),MATCH(FPL_Combined[[#Headers],[Gameweek 19]],FPL_Fixtures_Extract[#Headers],0)))-4),Team_Key[[Full Name]:[Full Name]],0))&amp;RIGHT(INDEX(FPL_Fixtures_Extract[],MATCH($A425,FPL_Fixtures_Extract[[Player]:[Player]],0),MATCH(FPL_Combined[[#Headers],[Gameweek 19]],FPL_Fixtures_Extract[#Headers],0)),3))</f>
        <v>AVL(H) 2-0</v>
      </c>
      <c r="U425" t="str">
        <f ca="1">IF(RIGHT(FPL_Combined[[#Headers],[Gameweek 20]],2)&lt;$B$622,INDEX(FPL_Results_Extract[Gameweek 20],MATCH($A425,FPL_Results_Extract[[Player]:[Player]],0)),INDEX(Team_Key[[Abbreviation]:[Abbreviation]],MATCH(LEFT(INDEX(FPL_Fixtures_Extract[],MATCH($A425,FPL_Fixtures_Extract[[Player]:[Player]],0),MATCH(FPL_Combined[[#Headers],[Gameweek 20]],FPL_Fixtures_Extract[#Headers],0)),LEN(INDEX(FPL_Fixtures_Extract[],MATCH($A425,FPL_Fixtures_Extract[[Player]:[Player]],0),MATCH(FPL_Combined[[#Headers],[Gameweek 20]],FPL_Fixtures_Extract[#Headers],0)))-4),Team_Key[[Full Name]:[Full Name]],0))&amp;RIGHT(INDEX(FPL_Fixtures_Extract[],MATCH($A425,FPL_Fixtures_Extract[[Player]:[Player]],0),MATCH(FPL_Combined[[#Headers],[Gameweek 20]],FPL_Fixtures_Extract[#Headers],0)),3))</f>
        <v>SOU(H) 1-0</v>
      </c>
      <c r="V425" t="str">
        <f ca="1">IF(RIGHT(FPL_Combined[[#Headers],[Gameweek 21]],2)&lt;$B$622,INDEX(FPL_Results_Extract[Gameweek 21],MATCH($A425,FPL_Results_Extract[[Player]:[Player]],0)),INDEX(Team_Key[[Abbreviation]:[Abbreviation]],MATCH(LEFT(INDEX(FPL_Fixtures_Extract[],MATCH($A425,FPL_Fixtures_Extract[[Player]:[Player]],0),MATCH(FPL_Combined[[#Headers],[Gameweek 21]],FPL_Fixtures_Extract[#Headers],0)),LEN(INDEX(FPL_Fixtures_Extract[],MATCH($A425,FPL_Fixtures_Extract[[Player]:[Player]],0),MATCH(FPL_Combined[[#Headers],[Gameweek 21]],FPL_Fixtures_Extract[#Headers],0)))-4),Team_Key[[Full Name]:[Full Name]],0))&amp;RIGHT(INDEX(FPL_Fixtures_Extract[],MATCH($A425,FPL_Fixtures_Extract[[Player]:[Player]],0),MATCH(FPL_Combined[[#Headers],[Gameweek 21]],FPL_Fixtures_Extract[#Headers],0)),3))</f>
        <v>STK(A) 1-3</v>
      </c>
      <c r="W425" t="str">
        <f ca="1">IF(RIGHT(FPL_Combined[[#Headers],[Gameweek 22]],2)&lt;$B$622,INDEX(FPL_Results_Extract[Gameweek 22],MATCH($A425,FPL_Results_Extract[[Player]:[Player]],0)),INDEX(Team_Key[[Abbreviation]:[Abbreviation]],MATCH(LEFT(INDEX(FPL_Fixtures_Extract[],MATCH($A425,FPL_Fixtures_Extract[[Player]:[Player]],0),MATCH(FPL_Combined[[#Headers],[Gameweek 22]],FPL_Fixtures_Extract[#Headers],0)),LEN(INDEX(FPL_Fixtures_Extract[],MATCH($A425,FPL_Fixtures_Extract[[Player]:[Player]],0),MATCH(FPL_Combined[[#Headers],[Gameweek 22]],FPL_Fixtures_Extract[#Headers],0)))-4),Team_Key[[Full Name]:[Full Name]],0))&amp;RIGHT(INDEX(FPL_Fixtures_Extract[],MATCH($A425,FPL_Fixtures_Extract[[Player]:[Player]],0),MATCH(FPL_Combined[[#Headers],[Gameweek 22]],FPL_Fixtures_Extract[#Headers],0)),3))</f>
        <v>BOU(A) 0-3</v>
      </c>
      <c r="X425" t="str">
        <f ca="1">IF(RIGHT(FPL_Combined[[#Headers],[Gameweek 23]],2)&lt;$B$622,INDEX(FPL_Results_Extract[Gameweek 23],MATCH($A425,FPL_Results_Extract[[Player]:[Player]],0)),INDEX(Team_Key[[Abbreviation]:[Abbreviation]],MATCH(LEFT(INDEX(FPL_Fixtures_Extract[],MATCH($A425,FPL_Fixtures_Extract[[Player]:[Player]],0),MATCH(FPL_Combined[[#Headers],[Gameweek 23]],FPL_Fixtures_Extract[#Headers],0)),LEN(INDEX(FPL_Fixtures_Extract[],MATCH($A425,FPL_Fixtures_Extract[[Player]:[Player]],0),MATCH(FPL_Combined[[#Headers],[Gameweek 23]],FPL_Fixtures_Extract[#Headers],0)))-4),Team_Key[[Full Name]:[Full Name]],0))&amp;RIGHT(INDEX(FPL_Fixtures_Extract[],MATCH($A425,FPL_Fixtures_Extract[[Player]:[Player]],0),MATCH(FPL_Combined[[#Headers],[Gameweek 23]],FPL_Fixtures_Extract[#Headers],0)),3))</f>
        <v>LIV(H) 4-5</v>
      </c>
      <c r="Y425" t="str">
        <f ca="1">IF(RIGHT(FPL_Combined[[#Headers],[Gameweek 24]],2)&lt;$B$622,INDEX(FPL_Results_Extract[Team],MATCH($A425,FPL_Results_Extract[[Player]:[Player]],0)),INDEX(Team_Key[[Abbreviation]:[Abbreviation]],MATCH(LEFT(INDEX(FPL_Fixtures_Extract[],MATCH($A425,FPL_Fixtures_Extract[[Player]:[Player]],0),MATCH(FPL_Combined[[#Headers],[Gameweek 24]],FPL_Fixtures_Extract[#Headers],0)),LEN(INDEX(FPL_Fixtures_Extract[],MATCH($A425,FPL_Fixtures_Extract[[Player]:[Player]],0),MATCH(FPL_Combined[[#Headers],[Gameweek 24]],FPL_Fixtures_Extract[#Headers],0)))-4),Team_Key[[Full Name]:[Full Name]],0))&amp;RIGHT(INDEX(FPL_Fixtures_Extract[],MATCH($A425,FPL_Fixtures_Extract[[Player]:[Player]],0),MATCH(FPL_Combined[[#Headers],[Gameweek 24]],FPL_Fixtures_Extract[#Headers],0)),3))</f>
        <v>NOR</v>
      </c>
      <c r="Z425" t="str">
        <f ca="1">IF(RIGHT(FPL_Combined[[#Headers],[Gameweek 25]],2)&lt;$B$622,INDEX(FPL_Results_Extract[Player],MATCH($A425,FPL_Results_Extract[[Player]:[Player]],0)),INDEX(Team_Key[[Abbreviation]:[Abbreviation]],MATCH(LEFT(INDEX(FPL_Fixtures_Extract[],MATCH($A425,FPL_Fixtures_Extract[[Player]:[Player]],0),MATCH(FPL_Combined[[#Headers],[Gameweek 25]],FPL_Fixtures_Extract[#Headers],0)),LEN(INDEX(FPL_Fixtures_Extract[],MATCH($A425,FPL_Fixtures_Extract[[Player]:[Player]],0),MATCH(FPL_Combined[[#Headers],[Gameweek 25]],FPL_Fixtures_Extract[#Headers],0)))-4),Team_Key[[Full Name]:[Full Name]],0))&amp;RIGHT(INDEX(FPL_Fixtures_Extract[],MATCH($A425,FPL_Fixtures_Extract[[Player]:[Player]],0),MATCH(FPL_Combined[[#Headers],[Gameweek 25]],FPL_Fixtures_Extract[#Headers],0)),3))</f>
        <v>Odjidja-Ofoe</v>
      </c>
      <c r="AA425" t="str">
        <f ca="1">IF(RIGHT(FPL_Combined[[#Headers],[Gameweek 26]],2)&lt;$B$622,INDEX(FPL_Results_Extract[Gameweek 01],MATCH($A425,FPL_Results_Extract[[Player]:[Player]],0)),INDEX(Team_Key[[Abbreviation]:[Abbreviation]],MATCH(LEFT(INDEX(FPL_Fixtures_Extract[],MATCH($A425,FPL_Fixtures_Extract[[Player]:[Player]],0),MATCH(FPL_Combined[[#Headers],[Gameweek 26]],FPL_Fixtures_Extract[#Headers],0)),LEN(INDEX(FPL_Fixtures_Extract[],MATCH($A425,FPL_Fixtures_Extract[[Player]:[Player]],0),MATCH(FPL_Combined[[#Headers],[Gameweek 26]],FPL_Fixtures_Extract[#Headers],0)))-4),Team_Key[[Full Name]:[Full Name]],0))&amp;RIGHT(INDEX(FPL_Fixtures_Extract[],MATCH($A425,FPL_Fixtures_Extract[[Player]:[Player]],0),MATCH(FPL_Combined[[#Headers],[Gameweek 26]],FPL_Fixtures_Extract[#Headers],0)),3))</f>
        <v>CRY(H) 1-3</v>
      </c>
      <c r="AB425" t="str">
        <f ca="1">IF(RIGHT(FPL_Combined[[#Headers],[Gameweek 27]],2)&lt;$B$622,INDEX(FPL_Results_Extract[Gameweek 02],MATCH($A425,FPL_Results_Extract[[Player]:[Player]],0)),INDEX(Team_Key[[Abbreviation]:[Abbreviation]],MATCH(LEFT(INDEX(FPL_Fixtures_Extract[],MATCH($A425,FPL_Fixtures_Extract[[Player]:[Player]],0),MATCH(FPL_Combined[[#Headers],[Gameweek 27]],FPL_Fixtures_Extract[#Headers],0)),LEN(INDEX(FPL_Fixtures_Extract[],MATCH($A425,FPL_Fixtures_Extract[[Player]:[Player]],0),MATCH(FPL_Combined[[#Headers],[Gameweek 27]],FPL_Fixtures_Extract[#Headers],0)))-4),Team_Key[[Full Name]:[Full Name]],0))&amp;RIGHT(INDEX(FPL_Fixtures_Extract[],MATCH($A425,FPL_Fixtures_Extract[[Player]:[Player]],0),MATCH(FPL_Combined[[#Headers],[Gameweek 27]],FPL_Fixtures_Extract[#Headers],0)),3))</f>
        <v>SUN(A) 3-1</v>
      </c>
      <c r="AC425" t="str">
        <f ca="1">IF(RIGHT(FPL_Combined[[#Headers],[Gameweek 28]],2)&lt;$B$622,INDEX(FPL_Results_Extract[Gameweek 03],MATCH($A425,FPL_Results_Extract[[Player]:[Player]],0)),INDEX(Team_Key[[Abbreviation]:[Abbreviation]],MATCH(LEFT(INDEX(FPL_Fixtures_Extract[],MATCH($A425,FPL_Fixtures_Extract[[Player]:[Player]],0),MATCH(FPL_Combined[[#Headers],[Gameweek 28]],FPL_Fixtures_Extract[#Headers],0)),LEN(INDEX(FPL_Fixtures_Extract[],MATCH($A425,FPL_Fixtures_Extract[[Player]:[Player]],0),MATCH(FPL_Combined[[#Headers],[Gameweek 28]],FPL_Fixtures_Extract[#Headers],0)))-4),Team_Key[[Full Name]:[Full Name]],0))&amp;RIGHT(INDEX(FPL_Fixtures_Extract[],MATCH($A425,FPL_Fixtures_Extract[[Player]:[Player]],0),MATCH(FPL_Combined[[#Headers],[Gameweek 28]],FPL_Fixtures_Extract[#Headers],0)),3))</f>
        <v>STK(H) 1-1</v>
      </c>
      <c r="AD425" t="str">
        <f ca="1">IF(RIGHT(FPL_Combined[[#Headers],[Gameweek 29]],2)&lt;$B$622,INDEX(FPL_Results_Extract[Gameweek 04],MATCH($A425,FPL_Results_Extract[[Player]:[Player]],0)),INDEX(Team_Key[[Abbreviation]:[Abbreviation]],MATCH(LEFT(INDEX(FPL_Fixtures_Extract[],MATCH($A425,FPL_Fixtures_Extract[[Player]:[Player]],0),MATCH(FPL_Combined[[#Headers],[Gameweek 29]],FPL_Fixtures_Extract[#Headers],0)),LEN(INDEX(FPL_Fixtures_Extract[],MATCH($A425,FPL_Fixtures_Extract[[Player]:[Player]],0),MATCH(FPL_Combined[[#Headers],[Gameweek 29]],FPL_Fixtures_Extract[#Headers],0)))-4),Team_Key[[Full Name]:[Full Name]],0))&amp;RIGHT(INDEX(FPL_Fixtures_Extract[],MATCH($A425,FPL_Fixtures_Extract[[Player]:[Player]],0),MATCH(FPL_Combined[[#Headers],[Gameweek 29]],FPL_Fixtures_Extract[#Headers],0)),3))</f>
        <v>SWA(A)</v>
      </c>
      <c r="AE425" t="str">
        <f ca="1">IF(RIGHT(FPL_Combined[[#Headers],[Gameweek 30]],2)&lt;$B$622,INDEX(FPL_Results_Extract[Gameweek 05],MATCH($A425,FPL_Results_Extract[[Player]:[Player]],0)),INDEX(Team_Key[[Abbreviation]:[Abbreviation]],MATCH(LEFT(INDEX(FPL_Fixtures_Extract[],MATCH($A425,FPL_Fixtures_Extract[[Player]:[Player]],0),MATCH(FPL_Combined[[#Headers],[Gameweek 30]],FPL_Fixtures_Extract[#Headers],0)),LEN(INDEX(FPL_Fixtures_Extract[],MATCH($A425,FPL_Fixtures_Extract[[Player]:[Player]],0),MATCH(FPL_Combined[[#Headers],[Gameweek 30]],FPL_Fixtures_Extract[#Headers],0)))-4),Team_Key[[Full Name]:[Full Name]],0))&amp;RIGHT(INDEX(FPL_Fixtures_Extract[],MATCH($A425,FPL_Fixtures_Extract[[Player]:[Player]],0),MATCH(FPL_Combined[[#Headers],[Gameweek 30]],FPL_Fixtures_Extract[#Headers],0)),3))</f>
        <v>MCI(H)</v>
      </c>
      <c r="AF425" t="str">
        <f ca="1">IF(RIGHT(FPL_Combined[[#Headers],[Gameweek 31]],2)&lt;$B$622,INDEX(FPL_Results_Extract[Gameweek 06],MATCH($A425,FPL_Results_Extract[[Player]:[Player]],0)),INDEX(Team_Key[[Abbreviation]:[Abbreviation]],MATCH(LEFT(INDEX(FPL_Fixtures_Extract[],MATCH($A425,FPL_Fixtures_Extract[[Player]:[Player]],0),MATCH(FPL_Combined[[#Headers],[Gameweek 31]],FPL_Fixtures_Extract[#Headers],0)),LEN(INDEX(FPL_Fixtures_Extract[],MATCH($A425,FPL_Fixtures_Extract[[Player]:[Player]],0),MATCH(FPL_Combined[[#Headers],[Gameweek 31]],FPL_Fixtures_Extract[#Headers],0)))-4),Team_Key[[Full Name]:[Full Name]],0))&amp;RIGHT(INDEX(FPL_Fixtures_Extract[],MATCH($A425,FPL_Fixtures_Extract[[Player]:[Player]],0),MATCH(FPL_Combined[[#Headers],[Gameweek 31]],FPL_Fixtures_Extract[#Headers],0)),3))</f>
        <v>WBA(A)</v>
      </c>
      <c r="AG425" t="str">
        <f ca="1">IF(RIGHT(FPL_Combined[[#Headers],[Gameweek 32]],2)&lt;$B$622,INDEX(FPL_Results_Extract[Gameweek 07],MATCH($A425,FPL_Results_Extract[[Player]:[Player]],0)),INDEX(Team_Key[[Abbreviation]:[Abbreviation]],MATCH(LEFT(INDEX(FPL_Fixtures_Extract[],MATCH($A425,FPL_Fixtures_Extract[[Player]:[Player]],0),MATCH(FPL_Combined[[#Headers],[Gameweek 32]],FPL_Fixtures_Extract[#Headers],0)),LEN(INDEX(FPL_Fixtures_Extract[],MATCH($A425,FPL_Fixtures_Extract[[Player]:[Player]],0),MATCH(FPL_Combined[[#Headers],[Gameweek 32]],FPL_Fixtures_Extract[#Headers],0)))-4),Team_Key[[Full Name]:[Full Name]],0))&amp;RIGHT(INDEX(FPL_Fixtures_Extract[],MATCH($A425,FPL_Fixtures_Extract[[Player]:[Player]],0),MATCH(FPL_Combined[[#Headers],[Gameweek 32]],FPL_Fixtures_Extract[#Headers],0)),3))</f>
        <v>NEW(H)</v>
      </c>
      <c r="AH425" t="str">
        <f ca="1">IF(RIGHT(FPL_Combined[[#Headers],[Gameweek 33]],2)&lt;$B$622,INDEX(FPL_Results_Extract[Gameweek 08],MATCH($A425,FPL_Results_Extract[[Player]:[Player]],0)),INDEX(Team_Key[[Abbreviation]:[Abbreviation]],MATCH(LEFT(INDEX(FPL_Fixtures_Extract[],MATCH($A425,FPL_Fixtures_Extract[[Player]:[Player]],0),MATCH(FPL_Combined[[#Headers],[Gameweek 33]],FPL_Fixtures_Extract[#Headers],0)),LEN(INDEX(FPL_Fixtures_Extract[],MATCH($A425,FPL_Fixtures_Extract[[Player]:[Player]],0),MATCH(FPL_Combined[[#Headers],[Gameweek 33]],FPL_Fixtures_Extract[#Headers],0)))-4),Team_Key[[Full Name]:[Full Name]],0))&amp;RIGHT(INDEX(FPL_Fixtures_Extract[],MATCH($A425,FPL_Fixtures_Extract[[Player]:[Player]],0),MATCH(FPL_Combined[[#Headers],[Gameweek 33]],FPL_Fixtures_Extract[#Headers],0)),3))</f>
        <v>CRY(A)</v>
      </c>
      <c r="AI425" t="str">
        <f ca="1">IF(RIGHT(FPL_Combined[[#Headers],[Gameweek 34]],2)&lt;$B$622,INDEX(FPL_Results_Extract[Gameweek 09],MATCH($A425,FPL_Results_Extract[[Player]:[Player]],0)),INDEX(Team_Key[[Abbreviation]:[Abbreviation]],MATCH(LEFT(INDEX(FPL_Fixtures_Extract[],MATCH($A425,FPL_Fixtures_Extract[[Player]:[Player]],0),MATCH(FPL_Combined[[#Headers],[Gameweek 34]],FPL_Fixtures_Extract[#Headers],0)),LEN(INDEX(FPL_Fixtures_Extract[],MATCH($A425,FPL_Fixtures_Extract[[Player]:[Player]],0),MATCH(FPL_Combined[[#Headers],[Gameweek 34]],FPL_Fixtures_Extract[#Headers],0)))-4),Team_Key[[Full Name]:[Full Name]],0))&amp;RIGHT(INDEX(FPL_Fixtures_Extract[],MATCH($A425,FPL_Fixtures_Extract[[Player]:[Player]],0),MATCH(FPL_Combined[[#Headers],[Gameweek 34]],FPL_Fixtures_Extract[#Headers],0)),3))</f>
        <v>SUN(H)</v>
      </c>
      <c r="AJ425" t="str">
        <f ca="1">IF(RIGHT(FPL_Combined[[#Headers],[Gameweek 35]],2)&lt;$B$622,INDEX(FPL_Results_Extract[Gameweek 10],MATCH($A425,FPL_Results_Extract[[Player]:[Player]],0)),INDEX(Team_Key[[Abbreviation]:[Abbreviation]],MATCH(LEFT(INDEX(FPL_Fixtures_Extract[],MATCH($A425,FPL_Fixtures_Extract[[Player]:[Player]],0),MATCH(FPL_Combined[[#Headers],[Gameweek 35]],FPL_Fixtures_Extract[#Headers],0)),LEN(INDEX(FPL_Fixtures_Extract[],MATCH($A425,FPL_Fixtures_Extract[[Player]:[Player]],0),MATCH(FPL_Combined[[#Headers],[Gameweek 35]],FPL_Fixtures_Extract[#Headers],0)))-4),Team_Key[[Full Name]:[Full Name]],0))&amp;RIGHT(INDEX(FPL_Fixtures_Extract[],MATCH($A425,FPL_Fixtures_Extract[[Player]:[Player]],0),MATCH(FPL_Combined[[#Headers],[Gameweek 35]],FPL_Fixtures_Extract[#Headers],0)),3))</f>
        <v>WAT(H)</v>
      </c>
      <c r="AK425" t="str">
        <f ca="1">IF(RIGHT(FPL_Combined[[#Headers],[Gameweek 36]],2)&lt;$B$622,INDEX(FPL_Results_Extract[Gameweek 11],MATCH($A425,FPL_Results_Extract[[Player]:[Player]],0)),INDEX(Team_Key[[Abbreviation]:[Abbreviation]],MATCH(LEFT(INDEX(FPL_Fixtures_Extract[],MATCH($A425,FPL_Fixtures_Extract[[Player]:[Player]],0),MATCH(FPL_Combined[[#Headers],[Gameweek 36]],FPL_Fixtures_Extract[#Headers],0)),LEN(INDEX(FPL_Fixtures_Extract[],MATCH($A425,FPL_Fixtures_Extract[[Player]:[Player]],0),MATCH(FPL_Combined[[#Headers],[Gameweek 36]],FPL_Fixtures_Extract[#Headers],0)))-4),Team_Key[[Full Name]:[Full Name]],0))&amp;RIGHT(INDEX(FPL_Fixtures_Extract[],MATCH($A425,FPL_Fixtures_Extract[[Player]:[Player]],0),MATCH(FPL_Combined[[#Headers],[Gameweek 36]],FPL_Fixtures_Extract[#Headers],0)),3))</f>
        <v>ARS(A)</v>
      </c>
      <c r="AL425" t="str">
        <f ca="1">IF(RIGHT(FPL_Combined[[#Headers],[Gameweek 37]],2)&lt;$B$622,INDEX(FPL_Results_Extract[Gameweek 12],MATCH($A425,FPL_Results_Extract[[Player]:[Player]],0)),INDEX(Team_Key[[Abbreviation]:[Abbreviation]],MATCH(LEFT(INDEX(FPL_Fixtures_Extract[],MATCH($A425,FPL_Fixtures_Extract[[Player]:[Player]],0),MATCH(FPL_Combined[[#Headers],[Gameweek 37]],FPL_Fixtures_Extract[#Headers],0)),LEN(INDEX(FPL_Fixtures_Extract[],MATCH($A425,FPL_Fixtures_Extract[[Player]:[Player]],0),MATCH(FPL_Combined[[#Headers],[Gameweek 37]],FPL_Fixtures_Extract[#Headers],0)))-4),Team_Key[[Full Name]:[Full Name]],0))&amp;RIGHT(INDEX(FPL_Fixtures_Extract[],MATCH($A425,FPL_Fixtures_Extract[[Player]:[Player]],0),MATCH(FPL_Combined[[#Headers],[Gameweek 37]],FPL_Fixtures_Extract[#Headers],0)),3))</f>
        <v>MUN(H)</v>
      </c>
      <c r="AM425" t="str">
        <f ca="1">IF(RIGHT(FPL_Combined[[#Headers],[Gameweek 38]],2)&lt;$B$622,INDEX(FPL_Results_Extract[Gameweek 13],MATCH($A425,FPL_Results_Extract[[Player]:[Player]],0)),INDEX(Team_Key[[Abbreviation]:[Abbreviation]],MATCH(LEFT(INDEX(FPL_Fixtures_Extract[],MATCH($A425,FPL_Fixtures_Extract[[Player]:[Player]],0),MATCH(FPL_Combined[[#Headers],[Gameweek 38]],FPL_Fixtures_Extract[#Headers],0)),LEN(INDEX(FPL_Fixtures_Extract[],MATCH($A425,FPL_Fixtures_Extract[[Player]:[Player]],0),MATCH(FPL_Combined[[#Headers],[Gameweek 38]],FPL_Fixtures_Extract[#Headers],0)))-4),Team_Key[[Full Name]:[Full Name]],0))&amp;RIGHT(INDEX(FPL_Fixtures_Extract[],MATCH($A425,FPL_Fixtures_Extract[[Player]:[Player]],0),MATCH(FPL_Combined[[#Headers],[Gameweek 38]],FPL_Fixtures_Extract[#Headers],0)),3))</f>
        <v>EVE(A)</v>
      </c>
    </row>
    <row r="426" spans="1:39" x14ac:dyDescent="0.45">
      <c r="A426" t="s">
        <v>640</v>
      </c>
      <c r="B426" t="str">
        <f ca="1">IF(RIGHT(FPL_Combined[[#Headers],[Gameweek 01]],2)&lt;$B$622,INDEX(FPL_Results_Extract[Gameweek 01],MATCH($A426,FPL_Results_Extract[[Player]:[Player]],0)),INDEX(Team_Key[[Abbreviation]:[Abbreviation]],MATCH(LEFT(INDEX(FPL_Fixtures_Extract[],MATCH($A426,FPL_Fixtures_Extract[[Player]:[Player]],0),MATCH(FPL_Combined[[#Headers],[Gameweek 01]],FPL_Fixtures_Extract[#Headers],0)),LEN(INDEX(FPL_Fixtures_Extract[],MATCH($A426,FPL_Fixtures_Extract[[Player]:[Player]],0),MATCH(FPL_Combined[[#Headers],[Gameweek 01]],FPL_Fixtures_Extract[#Headers],0)))-4),Team_Key[[Full Name]:[Full Name]],0))&amp;RIGHT(INDEX(FPL_Fixtures_Extract[],MATCH($A426,FPL_Fixtures_Extract[[Player]:[Player]],0),MATCH(FPL_Combined[[#Headers],[Gameweek 01]],FPL_Fixtures_Extract[#Headers],0)),3))</f>
        <v>ARS(A) 2-0</v>
      </c>
      <c r="C426" t="str">
        <f ca="1">IF(RIGHT(FPL_Combined[[#Headers],[Gameweek 02]],2)&lt;$B$622,INDEX(FPL_Results_Extract[Gameweek 02],MATCH($A426,FPL_Results_Extract[[Player]:[Player]],0)),INDEX(Team_Key[[Abbreviation]:[Abbreviation]],MATCH(LEFT(INDEX(FPL_Fixtures_Extract[],MATCH($A426,FPL_Fixtures_Extract[[Player]:[Player]],0),MATCH(FPL_Combined[[#Headers],[Gameweek 02]],FPL_Fixtures_Extract[#Headers],0)),LEN(INDEX(FPL_Fixtures_Extract[],MATCH($A426,FPL_Fixtures_Extract[[Player]:[Player]],0),MATCH(FPL_Combined[[#Headers],[Gameweek 02]],FPL_Fixtures_Extract[#Headers],0)))-4),Team_Key[[Full Name]:[Full Name]],0))&amp;RIGHT(INDEX(FPL_Fixtures_Extract[],MATCH($A426,FPL_Fixtures_Extract[[Player]:[Player]],0),MATCH(FPL_Combined[[#Headers],[Gameweek 02]],FPL_Fixtures_Extract[#Headers],0)),3))</f>
        <v>LEI(H) 1-2</v>
      </c>
      <c r="D426" t="str">
        <f ca="1">IF(RIGHT(FPL_Combined[[#Headers],[Gameweek 03]],2)&lt;$B$622,INDEX(FPL_Results_Extract[Gameweek 03],MATCH($A426,FPL_Results_Extract[[Player]:[Player]],0)),INDEX(Team_Key[[Abbreviation]:[Abbreviation]],MATCH(LEFT(INDEX(FPL_Fixtures_Extract[],MATCH($A426,FPL_Fixtures_Extract[[Player]:[Player]],0),MATCH(FPL_Combined[[#Headers],[Gameweek 03]],FPL_Fixtures_Extract[#Headers],0)),LEN(INDEX(FPL_Fixtures_Extract[],MATCH($A426,FPL_Fixtures_Extract[[Player]:[Player]],0),MATCH(FPL_Combined[[#Headers],[Gameweek 03]],FPL_Fixtures_Extract[#Headers],0)))-4),Team_Key[[Full Name]:[Full Name]],0))&amp;RIGHT(INDEX(FPL_Fixtures_Extract[],MATCH($A426,FPL_Fixtures_Extract[[Player]:[Player]],0),MATCH(FPL_Combined[[#Headers],[Gameweek 03]],FPL_Fixtures_Extract[#Headers],0)),3))</f>
        <v>BOU(H) 3-4</v>
      </c>
      <c r="E426" t="str">
        <f ca="1">IF(RIGHT(FPL_Combined[[#Headers],[Gameweek 04]],2)&lt;$B$622,INDEX(FPL_Results_Extract[Gameweek 04],MATCH($A426,FPL_Results_Extract[[Player]:[Player]],0)),INDEX(Team_Key[[Abbreviation]:[Abbreviation]],MATCH(LEFT(INDEX(FPL_Fixtures_Extract[],MATCH($A426,FPL_Fixtures_Extract[[Player]:[Player]],0),MATCH(FPL_Combined[[#Headers],[Gameweek 04]],FPL_Fixtures_Extract[#Headers],0)),LEN(INDEX(FPL_Fixtures_Extract[],MATCH($A426,FPL_Fixtures_Extract[[Player]:[Player]],0),MATCH(FPL_Combined[[#Headers],[Gameweek 04]],FPL_Fixtures_Extract[#Headers],0)))-4),Team_Key[[Full Name]:[Full Name]],0))&amp;RIGHT(INDEX(FPL_Fixtures_Extract[],MATCH($A426,FPL_Fixtures_Extract[[Player]:[Player]],0),MATCH(FPL_Combined[[#Headers],[Gameweek 04]],FPL_Fixtures_Extract[#Headers],0)),3))</f>
        <v>LIV(A) 3-0</v>
      </c>
      <c r="F426" t="str">
        <f ca="1">IF(RIGHT(FPL_Combined[[#Headers],[Gameweek 05]],2)&lt;$B$622,INDEX(FPL_Results_Extract[Gameweek 05],MATCH($A426,FPL_Results_Extract[[Player]:[Player]],0)),INDEX(Team_Key[[Abbreviation]:[Abbreviation]],MATCH(LEFT(INDEX(FPL_Fixtures_Extract[],MATCH($A426,FPL_Fixtures_Extract[[Player]:[Player]],0),MATCH(FPL_Combined[[#Headers],[Gameweek 05]],FPL_Fixtures_Extract[#Headers],0)),LEN(INDEX(FPL_Fixtures_Extract[],MATCH($A426,FPL_Fixtures_Extract[[Player]:[Player]],0),MATCH(FPL_Combined[[#Headers],[Gameweek 05]],FPL_Fixtures_Extract[#Headers],0)))-4),Team_Key[[Full Name]:[Full Name]],0))&amp;RIGHT(INDEX(FPL_Fixtures_Extract[],MATCH($A426,FPL_Fixtures_Extract[[Player]:[Player]],0),MATCH(FPL_Combined[[#Headers],[Gameweek 05]],FPL_Fixtures_Extract[#Headers],0)),3))</f>
        <v>NEW(H) 2-0</v>
      </c>
      <c r="G426" t="str">
        <f ca="1">IF(RIGHT(FPL_Combined[[#Headers],[Gameweek 06]],2)&lt;$B$622,INDEX(FPL_Results_Extract[Gameweek 06],MATCH($A426,FPL_Results_Extract[[Player]:[Player]],0)),INDEX(Team_Key[[Abbreviation]:[Abbreviation]],MATCH(LEFT(INDEX(FPL_Fixtures_Extract[],MATCH($A426,FPL_Fixtures_Extract[[Player]:[Player]],0),MATCH(FPL_Combined[[#Headers],[Gameweek 06]],FPL_Fixtures_Extract[#Headers],0)),LEN(INDEX(FPL_Fixtures_Extract[],MATCH($A426,FPL_Fixtures_Extract[[Player]:[Player]],0),MATCH(FPL_Combined[[#Headers],[Gameweek 06]],FPL_Fixtures_Extract[#Headers],0)))-4),Team_Key[[Full Name]:[Full Name]],0))&amp;RIGHT(INDEX(FPL_Fixtures_Extract[],MATCH($A426,FPL_Fixtures_Extract[[Player]:[Player]],0),MATCH(FPL_Combined[[#Headers],[Gameweek 06]],FPL_Fixtures_Extract[#Headers],0)),3))</f>
        <v>MCI(A) 2-1</v>
      </c>
      <c r="H426" t="str">
        <f ca="1">IF(RIGHT(FPL_Combined[[#Headers],[Gameweek 07]],2)&lt;$B$622,INDEX(FPL_Results_Extract[Gameweek 07],MATCH($A426,FPL_Results_Extract[[Player]:[Player]],0)),INDEX(Team_Key[[Abbreviation]:[Abbreviation]],MATCH(LEFT(INDEX(FPL_Fixtures_Extract[],MATCH($A426,FPL_Fixtures_Extract[[Player]:[Player]],0),MATCH(FPL_Combined[[#Headers],[Gameweek 07]],FPL_Fixtures_Extract[#Headers],0)),LEN(INDEX(FPL_Fixtures_Extract[],MATCH($A426,FPL_Fixtures_Extract[[Player]:[Player]],0),MATCH(FPL_Combined[[#Headers],[Gameweek 07]],FPL_Fixtures_Extract[#Headers],0)))-4),Team_Key[[Full Name]:[Full Name]],0))&amp;RIGHT(INDEX(FPL_Fixtures_Extract[],MATCH($A426,FPL_Fixtures_Extract[[Player]:[Player]],0),MATCH(FPL_Combined[[#Headers],[Gameweek 07]],FPL_Fixtures_Extract[#Headers],0)),3))</f>
        <v>NOR(H) 2-2</v>
      </c>
      <c r="I426" t="str">
        <f ca="1">IF(RIGHT(FPL_Combined[[#Headers],[Gameweek 08]],2)&lt;$B$622,INDEX(FPL_Results_Extract[Gameweek 08],MATCH($A426,FPL_Results_Extract[[Player]:[Player]],0)),INDEX(Team_Key[[Abbreviation]:[Abbreviation]],MATCH(LEFT(INDEX(FPL_Fixtures_Extract[],MATCH($A426,FPL_Fixtures_Extract[[Player]:[Player]],0),MATCH(FPL_Combined[[#Headers],[Gameweek 08]],FPL_Fixtures_Extract[#Headers],0)),LEN(INDEX(FPL_Fixtures_Extract[],MATCH($A426,FPL_Fixtures_Extract[[Player]:[Player]],0),MATCH(FPL_Combined[[#Headers],[Gameweek 08]],FPL_Fixtures_Extract[#Headers],0)))-4),Team_Key[[Full Name]:[Full Name]],0))&amp;RIGHT(INDEX(FPL_Fixtures_Extract[],MATCH($A426,FPL_Fixtures_Extract[[Player]:[Player]],0),MATCH(FPL_Combined[[#Headers],[Gameweek 08]],FPL_Fixtures_Extract[#Headers],0)),3))</f>
        <v>SUN(A) 2-2</v>
      </c>
      <c r="J426" t="str">
        <f ca="1">IF(RIGHT(FPL_Combined[[#Headers],[Gameweek 09]],2)&lt;$B$622,INDEX(FPL_Results_Extract[Gameweek 09],MATCH($A426,FPL_Results_Extract[[Player]:[Player]],0)),INDEX(Team_Key[[Abbreviation]:[Abbreviation]],MATCH(LEFT(INDEX(FPL_Fixtures_Extract[],MATCH($A426,FPL_Fixtures_Extract[[Player]:[Player]],0),MATCH(FPL_Combined[[#Headers],[Gameweek 09]],FPL_Fixtures_Extract[#Headers],0)),LEN(INDEX(FPL_Fixtures_Extract[],MATCH($A426,FPL_Fixtures_Extract[[Player]:[Player]],0),MATCH(FPL_Combined[[#Headers],[Gameweek 09]],FPL_Fixtures_Extract[#Headers],0)))-4),Team_Key[[Full Name]:[Full Name]],0))&amp;RIGHT(INDEX(FPL_Fixtures_Extract[],MATCH($A426,FPL_Fixtures_Extract[[Player]:[Player]],0),MATCH(FPL_Combined[[#Headers],[Gameweek 09]],FPL_Fixtures_Extract[#Headers],0)),3))</f>
        <v>CRY(A) 3-1</v>
      </c>
      <c r="K426" t="str">
        <f ca="1">IF(RIGHT(FPL_Combined[[#Headers],[Gameweek 10]],2)&lt;$B$622,INDEX(FPL_Results_Extract[Gameweek 10],MATCH($A426,FPL_Results_Extract[[Player]:[Player]],0)),INDEX(Team_Key[[Abbreviation]:[Abbreviation]],MATCH(LEFT(INDEX(FPL_Fixtures_Extract[],MATCH($A426,FPL_Fixtures_Extract[[Player]:[Player]],0),MATCH(FPL_Combined[[#Headers],[Gameweek 10]],FPL_Fixtures_Extract[#Headers],0)),LEN(INDEX(FPL_Fixtures_Extract[],MATCH($A426,FPL_Fixtures_Extract[[Player]:[Player]],0),MATCH(FPL_Combined[[#Headers],[Gameweek 10]],FPL_Fixtures_Extract[#Headers],0)))-4),Team_Key[[Full Name]:[Full Name]],0))&amp;RIGHT(INDEX(FPL_Fixtures_Extract[],MATCH($A426,FPL_Fixtures_Extract[[Player]:[Player]],0),MATCH(FPL_Combined[[#Headers],[Gameweek 10]],FPL_Fixtures_Extract[#Headers],0)),3))</f>
        <v>CHE(H) 2-1</v>
      </c>
      <c r="L426" t="str">
        <f ca="1">IF(RIGHT(FPL_Combined[[#Headers],[Gameweek 11]],2)&lt;$B$622,INDEX(FPL_Results_Extract[Gameweek 11],MATCH($A426,FPL_Results_Extract[[Player]:[Player]],0)),INDEX(Team_Key[[Abbreviation]:[Abbreviation]],MATCH(LEFT(INDEX(FPL_Fixtures_Extract[],MATCH($A426,FPL_Fixtures_Extract[[Player]:[Player]],0),MATCH(FPL_Combined[[#Headers],[Gameweek 11]],FPL_Fixtures_Extract[#Headers],0)),LEN(INDEX(FPL_Fixtures_Extract[],MATCH($A426,FPL_Fixtures_Extract[[Player]:[Player]],0),MATCH(FPL_Combined[[#Headers],[Gameweek 11]],FPL_Fixtures_Extract[#Headers],0)))-4),Team_Key[[Full Name]:[Full Name]],0))&amp;RIGHT(INDEX(FPL_Fixtures_Extract[],MATCH($A426,FPL_Fixtures_Extract[[Player]:[Player]],0),MATCH(FPL_Combined[[#Headers],[Gameweek 11]],FPL_Fixtures_Extract[#Headers],0)),3))</f>
        <v>WAT(A) 0-2</v>
      </c>
      <c r="M426" t="str">
        <f ca="1">IF(RIGHT(FPL_Combined[[#Headers],[Gameweek 12]],2)&lt;$B$622,INDEX(FPL_Results_Extract[Gameweek 12],MATCH($A426,FPL_Results_Extract[[Player]:[Player]],0)),INDEX(Team_Key[[Abbreviation]:[Abbreviation]],MATCH(LEFT(INDEX(FPL_Fixtures_Extract[],MATCH($A426,FPL_Fixtures_Extract[[Player]:[Player]],0),MATCH(FPL_Combined[[#Headers],[Gameweek 12]],FPL_Fixtures_Extract[#Headers],0)),LEN(INDEX(FPL_Fixtures_Extract[],MATCH($A426,FPL_Fixtures_Extract[[Player]:[Player]],0),MATCH(FPL_Combined[[#Headers],[Gameweek 12]],FPL_Fixtures_Extract[#Headers],0)))-4),Team_Key[[Full Name]:[Full Name]],0))&amp;RIGHT(INDEX(FPL_Fixtures_Extract[],MATCH($A426,FPL_Fixtures_Extract[[Player]:[Player]],0),MATCH(FPL_Combined[[#Headers],[Gameweek 12]],FPL_Fixtures_Extract[#Headers],0)),3))</f>
        <v>EVE(H) 1-1</v>
      </c>
      <c r="N426" t="str">
        <f ca="1">IF(RIGHT(FPL_Combined[[#Headers],[Gameweek 13]],2)&lt;$B$622,INDEX(FPL_Results_Extract[Gameweek 13],MATCH($A426,FPL_Results_Extract[[Player]:[Player]],0)),INDEX(Team_Key[[Abbreviation]:[Abbreviation]],MATCH(LEFT(INDEX(FPL_Fixtures_Extract[],MATCH($A426,FPL_Fixtures_Extract[[Player]:[Player]],0),MATCH(FPL_Combined[[#Headers],[Gameweek 13]],FPL_Fixtures_Extract[#Headers],0)),LEN(INDEX(FPL_Fixtures_Extract[],MATCH($A426,FPL_Fixtures_Extract[[Player]:[Player]],0),MATCH(FPL_Combined[[#Headers],[Gameweek 13]],FPL_Fixtures_Extract[#Headers],0)))-4),Team_Key[[Full Name]:[Full Name]],0))&amp;RIGHT(INDEX(FPL_Fixtures_Extract[],MATCH($A426,FPL_Fixtures_Extract[[Player]:[Player]],0),MATCH(FPL_Combined[[#Headers],[Gameweek 13]],FPL_Fixtures_Extract[#Headers],0)),3))</f>
        <v>TOT(A) 1-4</v>
      </c>
      <c r="O426" t="str">
        <f ca="1">IF(RIGHT(FPL_Combined[[#Headers],[Gameweek 14]],2)&lt;$B$622,INDEX(FPL_Results_Extract[Gameweek 14],MATCH($A426,FPL_Results_Extract[[Player]:[Player]],0)),INDEX(Team_Key[[Abbreviation]:[Abbreviation]],MATCH(LEFT(INDEX(FPL_Fixtures_Extract[],MATCH($A426,FPL_Fixtures_Extract[[Player]:[Player]],0),MATCH(FPL_Combined[[#Headers],[Gameweek 14]],FPL_Fixtures_Extract[#Headers],0)),LEN(INDEX(FPL_Fixtures_Extract[],MATCH($A426,FPL_Fixtures_Extract[[Player]:[Player]],0),MATCH(FPL_Combined[[#Headers],[Gameweek 14]],FPL_Fixtures_Extract[#Headers],0)))-4),Team_Key[[Full Name]:[Full Name]],0))&amp;RIGHT(INDEX(FPL_Fixtures_Extract[],MATCH($A426,FPL_Fixtures_Extract[[Player]:[Player]],0),MATCH(FPL_Combined[[#Headers],[Gameweek 14]],FPL_Fixtures_Extract[#Headers],0)),3))</f>
        <v>WBA(H) 1-1</v>
      </c>
      <c r="P426" t="str">
        <f ca="1">IF(RIGHT(FPL_Combined[[#Headers],[Gameweek 15]],2)&lt;$B$622,INDEX(FPL_Results_Extract[Gameweek 15],MATCH($A426,FPL_Results_Extract[[Player]:[Player]],0)),INDEX(Team_Key[[Abbreviation]:[Abbreviation]],MATCH(LEFT(INDEX(FPL_Fixtures_Extract[],MATCH($A426,FPL_Fixtures_Extract[[Player]:[Player]],0),MATCH(FPL_Combined[[#Headers],[Gameweek 15]],FPL_Fixtures_Extract[#Headers],0)),LEN(INDEX(FPL_Fixtures_Extract[],MATCH($A426,FPL_Fixtures_Extract[[Player]:[Player]],0),MATCH(FPL_Combined[[#Headers],[Gameweek 15]],FPL_Fixtures_Extract[#Headers],0)))-4),Team_Key[[Full Name]:[Full Name]],0))&amp;RIGHT(INDEX(FPL_Fixtures_Extract[],MATCH($A426,FPL_Fixtures_Extract[[Player]:[Player]],0),MATCH(FPL_Combined[[#Headers],[Gameweek 15]],FPL_Fixtures_Extract[#Headers],0)),3))</f>
        <v>MUN(A) 0-0</v>
      </c>
      <c r="Q426" t="str">
        <f ca="1">IF(RIGHT(FPL_Combined[[#Headers],[Gameweek 16]],2)&lt;$B$622,INDEX(FPL_Results_Extract[Gameweek 16],MATCH($A426,FPL_Results_Extract[[Player]:[Player]],0)),INDEX(Team_Key[[Abbreviation]:[Abbreviation]],MATCH(LEFT(INDEX(FPL_Fixtures_Extract[],MATCH($A426,FPL_Fixtures_Extract[[Player]:[Player]],0),MATCH(FPL_Combined[[#Headers],[Gameweek 16]],FPL_Fixtures_Extract[#Headers],0)),LEN(INDEX(FPL_Fixtures_Extract[],MATCH($A426,FPL_Fixtures_Extract[[Player]:[Player]],0),MATCH(FPL_Combined[[#Headers],[Gameweek 16]],FPL_Fixtures_Extract[#Headers],0)))-4),Team_Key[[Full Name]:[Full Name]],0))&amp;RIGHT(INDEX(FPL_Fixtures_Extract[],MATCH($A426,FPL_Fixtures_Extract[[Player]:[Player]],0),MATCH(FPL_Combined[[#Headers],[Gameweek 16]],FPL_Fixtures_Extract[#Headers],0)),3))</f>
        <v>STK(H) 0-0</v>
      </c>
      <c r="R426" t="str">
        <f ca="1">IF(RIGHT(FPL_Combined[[#Headers],[Gameweek 17]],2)&lt;$B$622,INDEX(FPL_Results_Extract[Gameweek 17],MATCH($A426,FPL_Results_Extract[[Player]:[Player]],0)),INDEX(Team_Key[[Abbreviation]:[Abbreviation]],MATCH(LEFT(INDEX(FPL_Fixtures_Extract[],MATCH($A426,FPL_Fixtures_Extract[[Player]:[Player]],0),MATCH(FPL_Combined[[#Headers],[Gameweek 17]],FPL_Fixtures_Extract[#Headers],0)),LEN(INDEX(FPL_Fixtures_Extract[],MATCH($A426,FPL_Fixtures_Extract[[Player]:[Player]],0),MATCH(FPL_Combined[[#Headers],[Gameweek 17]],FPL_Fixtures_Extract[#Headers],0)))-4),Team_Key[[Full Name]:[Full Name]],0))&amp;RIGHT(INDEX(FPL_Fixtures_Extract[],MATCH($A426,FPL_Fixtures_Extract[[Player]:[Player]],0),MATCH(FPL_Combined[[#Headers],[Gameweek 17]],FPL_Fixtures_Extract[#Headers],0)),3))</f>
        <v>SWA(A) 0-0</v>
      </c>
      <c r="S426" t="str">
        <f ca="1">IF(RIGHT(FPL_Combined[[#Headers],[Gameweek 18]],2)&lt;$B$622,INDEX(FPL_Results_Extract[Gameweek 18],MATCH($A426,FPL_Results_Extract[[Player]:[Player]],0)),INDEX(Team_Key[[Abbreviation]:[Abbreviation]],MATCH(LEFT(INDEX(FPL_Fixtures_Extract[],MATCH($A426,FPL_Fixtures_Extract[[Player]:[Player]],0),MATCH(FPL_Combined[[#Headers],[Gameweek 18]],FPL_Fixtures_Extract[#Headers],0)),LEN(INDEX(FPL_Fixtures_Extract[],MATCH($A426,FPL_Fixtures_Extract[[Player]:[Player]],0),MATCH(FPL_Combined[[#Headers],[Gameweek 18]],FPL_Fixtures_Extract[#Headers],0)))-4),Team_Key[[Full Name]:[Full Name]],0))&amp;RIGHT(INDEX(FPL_Fixtures_Extract[],MATCH($A426,FPL_Fixtures_Extract[[Player]:[Player]],0),MATCH(FPL_Combined[[#Headers],[Gameweek 18]],FPL_Fixtures_Extract[#Headers],0)),3))</f>
        <v>AVL(A) 1-1</v>
      </c>
      <c r="T426" t="str">
        <f ca="1">IF(RIGHT(FPL_Combined[[#Headers],[Gameweek 19]],2)&lt;$B$622,INDEX(FPL_Results_Extract[Gameweek 19],MATCH($A426,FPL_Results_Extract[[Player]:[Player]],0)),INDEX(Team_Key[[Abbreviation]:[Abbreviation]],MATCH(LEFT(INDEX(FPL_Fixtures_Extract[],MATCH($A426,FPL_Fixtures_Extract[[Player]:[Player]],0),MATCH(FPL_Combined[[#Headers],[Gameweek 19]],FPL_Fixtures_Extract[#Headers],0)),LEN(INDEX(FPL_Fixtures_Extract[],MATCH($A426,FPL_Fixtures_Extract[[Player]:[Player]],0),MATCH(FPL_Combined[[#Headers],[Gameweek 19]],FPL_Fixtures_Extract[#Headers],0)))-4),Team_Key[[Full Name]:[Full Name]],0))&amp;RIGHT(INDEX(FPL_Fixtures_Extract[],MATCH($A426,FPL_Fixtures_Extract[[Player]:[Player]],0),MATCH(FPL_Combined[[#Headers],[Gameweek 19]],FPL_Fixtures_Extract[#Headers],0)),3))</f>
        <v>SOU(H) 2-1</v>
      </c>
      <c r="U426" t="str">
        <f ca="1">IF(RIGHT(FPL_Combined[[#Headers],[Gameweek 20]],2)&lt;$B$622,INDEX(FPL_Results_Extract[Gameweek 20],MATCH($A426,FPL_Results_Extract[[Player]:[Player]],0)),INDEX(Team_Key[[Abbreviation]:[Abbreviation]],MATCH(LEFT(INDEX(FPL_Fixtures_Extract[],MATCH($A426,FPL_Fixtures_Extract[[Player]:[Player]],0),MATCH(FPL_Combined[[#Headers],[Gameweek 20]],FPL_Fixtures_Extract[#Headers],0)),LEN(INDEX(FPL_Fixtures_Extract[],MATCH($A426,FPL_Fixtures_Extract[[Player]:[Player]],0),MATCH(FPL_Combined[[#Headers],[Gameweek 20]],FPL_Fixtures_Extract[#Headers],0)))-4),Team_Key[[Full Name]:[Full Name]],0))&amp;RIGHT(INDEX(FPL_Fixtures_Extract[],MATCH($A426,FPL_Fixtures_Extract[[Player]:[Player]],0),MATCH(FPL_Combined[[#Headers],[Gameweek 20]],FPL_Fixtures_Extract[#Headers],0)),3))</f>
        <v>LIV(H) 2-0</v>
      </c>
      <c r="V426" t="str">
        <f ca="1">IF(RIGHT(FPL_Combined[[#Headers],[Gameweek 21]],2)&lt;$B$622,INDEX(FPL_Results_Extract[Gameweek 21],MATCH($A426,FPL_Results_Extract[[Player]:[Player]],0)),INDEX(Team_Key[[Abbreviation]:[Abbreviation]],MATCH(LEFT(INDEX(FPL_Fixtures_Extract[],MATCH($A426,FPL_Fixtures_Extract[[Player]:[Player]],0),MATCH(FPL_Combined[[#Headers],[Gameweek 21]],FPL_Fixtures_Extract[#Headers],0)),LEN(INDEX(FPL_Fixtures_Extract[],MATCH($A426,FPL_Fixtures_Extract[[Player]:[Player]],0),MATCH(FPL_Combined[[#Headers],[Gameweek 21]],FPL_Fixtures_Extract[#Headers],0)))-4),Team_Key[[Full Name]:[Full Name]],0))&amp;RIGHT(INDEX(FPL_Fixtures_Extract[],MATCH($A426,FPL_Fixtures_Extract[[Player]:[Player]],0),MATCH(FPL_Combined[[#Headers],[Gameweek 21]],FPL_Fixtures_Extract[#Headers],0)),3))</f>
        <v>BOU(A) 3-1</v>
      </c>
      <c r="W426" t="str">
        <f ca="1">IF(RIGHT(FPL_Combined[[#Headers],[Gameweek 22]],2)&lt;$B$622,INDEX(FPL_Results_Extract[Gameweek 22],MATCH($A426,FPL_Results_Extract[[Player]:[Player]],0)),INDEX(Team_Key[[Abbreviation]:[Abbreviation]],MATCH(LEFT(INDEX(FPL_Fixtures_Extract[],MATCH($A426,FPL_Fixtures_Extract[[Player]:[Player]],0),MATCH(FPL_Combined[[#Headers],[Gameweek 22]],FPL_Fixtures_Extract[#Headers],0)),LEN(INDEX(FPL_Fixtures_Extract[],MATCH($A426,FPL_Fixtures_Extract[[Player]:[Player]],0),MATCH(FPL_Combined[[#Headers],[Gameweek 22]],FPL_Fixtures_Extract[#Headers],0)))-4),Team_Key[[Full Name]:[Full Name]],0))&amp;RIGHT(INDEX(FPL_Fixtures_Extract[],MATCH($A426,FPL_Fixtures_Extract[[Player]:[Player]],0),MATCH(FPL_Combined[[#Headers],[Gameweek 22]],FPL_Fixtures_Extract[#Headers],0)),3))</f>
        <v>NEW(A) 1-2</v>
      </c>
      <c r="X426" t="str">
        <f ca="1">IF(RIGHT(FPL_Combined[[#Headers],[Gameweek 23]],2)&lt;$B$622,INDEX(FPL_Results_Extract[Gameweek 23],MATCH($A426,FPL_Results_Extract[[Player]:[Player]],0)),INDEX(Team_Key[[Abbreviation]:[Abbreviation]],MATCH(LEFT(INDEX(FPL_Fixtures_Extract[],MATCH($A426,FPL_Fixtures_Extract[[Player]:[Player]],0),MATCH(FPL_Combined[[#Headers],[Gameweek 23]],FPL_Fixtures_Extract[#Headers],0)),LEN(INDEX(FPL_Fixtures_Extract[],MATCH($A426,FPL_Fixtures_Extract[[Player]:[Player]],0),MATCH(FPL_Combined[[#Headers],[Gameweek 23]],FPL_Fixtures_Extract[#Headers],0)))-4),Team_Key[[Full Name]:[Full Name]],0))&amp;RIGHT(INDEX(FPL_Fixtures_Extract[],MATCH($A426,FPL_Fixtures_Extract[[Player]:[Player]],0),MATCH(FPL_Combined[[#Headers],[Gameweek 23]],FPL_Fixtures_Extract[#Headers],0)),3))</f>
        <v>MCI(H) 2-2</v>
      </c>
      <c r="Y426" t="str">
        <f ca="1">IF(RIGHT(FPL_Combined[[#Headers],[Gameweek 24]],2)&lt;$B$622,INDEX(FPL_Results_Extract[Team],MATCH($A426,FPL_Results_Extract[[Player]:[Player]],0)),INDEX(Team_Key[[Abbreviation]:[Abbreviation]],MATCH(LEFT(INDEX(FPL_Fixtures_Extract[],MATCH($A426,FPL_Fixtures_Extract[[Player]:[Player]],0),MATCH(FPL_Combined[[#Headers],[Gameweek 24]],FPL_Fixtures_Extract[#Headers],0)),LEN(INDEX(FPL_Fixtures_Extract[],MATCH($A426,FPL_Fixtures_Extract[[Player]:[Player]],0),MATCH(FPL_Combined[[#Headers],[Gameweek 24]],FPL_Fixtures_Extract[#Headers],0)))-4),Team_Key[[Full Name]:[Full Name]],0))&amp;RIGHT(INDEX(FPL_Fixtures_Extract[],MATCH($A426,FPL_Fixtures_Extract[[Player]:[Player]],0),MATCH(FPL_Combined[[#Headers],[Gameweek 24]],FPL_Fixtures_Extract[#Headers],0)),3))</f>
        <v>WHU</v>
      </c>
      <c r="Z426" t="str">
        <f ca="1">IF(RIGHT(FPL_Combined[[#Headers],[Gameweek 25]],2)&lt;$B$622,INDEX(FPL_Results_Extract[Player],MATCH($A426,FPL_Results_Extract[[Player]:[Player]],0)),INDEX(Team_Key[[Abbreviation]:[Abbreviation]],MATCH(LEFT(INDEX(FPL_Fixtures_Extract[],MATCH($A426,FPL_Fixtures_Extract[[Player]:[Player]],0),MATCH(FPL_Combined[[#Headers],[Gameweek 25]],FPL_Fixtures_Extract[#Headers],0)),LEN(INDEX(FPL_Fixtures_Extract[],MATCH($A426,FPL_Fixtures_Extract[[Player]:[Player]],0),MATCH(FPL_Combined[[#Headers],[Gameweek 25]],FPL_Fixtures_Extract[#Headers],0)))-4),Team_Key[[Full Name]:[Full Name]],0))&amp;RIGHT(INDEX(FPL_Fixtures_Extract[],MATCH($A426,FPL_Fixtures_Extract[[Player]:[Player]],0),MATCH(FPL_Combined[[#Headers],[Gameweek 25]],FPL_Fixtures_Extract[#Headers],0)),3))</f>
        <v>Ogbonna</v>
      </c>
      <c r="AA426" t="str">
        <f ca="1">IF(RIGHT(FPL_Combined[[#Headers],[Gameweek 26]],2)&lt;$B$622,INDEX(FPL_Results_Extract[Gameweek 01],MATCH($A426,FPL_Results_Extract[[Player]:[Player]],0)),INDEX(Team_Key[[Abbreviation]:[Abbreviation]],MATCH(LEFT(INDEX(FPL_Fixtures_Extract[],MATCH($A426,FPL_Fixtures_Extract[[Player]:[Player]],0),MATCH(FPL_Combined[[#Headers],[Gameweek 26]],FPL_Fixtures_Extract[#Headers],0)),LEN(INDEX(FPL_Fixtures_Extract[],MATCH($A426,FPL_Fixtures_Extract[[Player]:[Player]],0),MATCH(FPL_Combined[[#Headers],[Gameweek 26]],FPL_Fixtures_Extract[#Headers],0)))-4),Team_Key[[Full Name]:[Full Name]],0))&amp;RIGHT(INDEX(FPL_Fixtures_Extract[],MATCH($A426,FPL_Fixtures_Extract[[Player]:[Player]],0),MATCH(FPL_Combined[[#Headers],[Gameweek 26]],FPL_Fixtures_Extract[#Headers],0)),3))</f>
        <v>ARS(A) 2-0</v>
      </c>
      <c r="AB426" t="str">
        <f ca="1">IF(RIGHT(FPL_Combined[[#Headers],[Gameweek 27]],2)&lt;$B$622,INDEX(FPL_Results_Extract[Gameweek 02],MATCH($A426,FPL_Results_Extract[[Player]:[Player]],0)),INDEX(Team_Key[[Abbreviation]:[Abbreviation]],MATCH(LEFT(INDEX(FPL_Fixtures_Extract[],MATCH($A426,FPL_Fixtures_Extract[[Player]:[Player]],0),MATCH(FPL_Combined[[#Headers],[Gameweek 27]],FPL_Fixtures_Extract[#Headers],0)),LEN(INDEX(FPL_Fixtures_Extract[],MATCH($A426,FPL_Fixtures_Extract[[Player]:[Player]],0),MATCH(FPL_Combined[[#Headers],[Gameweek 27]],FPL_Fixtures_Extract[#Headers],0)))-4),Team_Key[[Full Name]:[Full Name]],0))&amp;RIGHT(INDEX(FPL_Fixtures_Extract[],MATCH($A426,FPL_Fixtures_Extract[[Player]:[Player]],0),MATCH(FPL_Combined[[#Headers],[Gameweek 27]],FPL_Fixtures_Extract[#Headers],0)),3))</f>
        <v>LEI(H) 1-2</v>
      </c>
      <c r="AC426" t="str">
        <f ca="1">IF(RIGHT(FPL_Combined[[#Headers],[Gameweek 28]],2)&lt;$B$622,INDEX(FPL_Results_Extract[Gameweek 03],MATCH($A426,FPL_Results_Extract[[Player]:[Player]],0)),INDEX(Team_Key[[Abbreviation]:[Abbreviation]],MATCH(LEFT(INDEX(FPL_Fixtures_Extract[],MATCH($A426,FPL_Fixtures_Extract[[Player]:[Player]],0),MATCH(FPL_Combined[[#Headers],[Gameweek 28]],FPL_Fixtures_Extract[#Headers],0)),LEN(INDEX(FPL_Fixtures_Extract[],MATCH($A426,FPL_Fixtures_Extract[[Player]:[Player]],0),MATCH(FPL_Combined[[#Headers],[Gameweek 28]],FPL_Fixtures_Extract[#Headers],0)))-4),Team_Key[[Full Name]:[Full Name]],0))&amp;RIGHT(INDEX(FPL_Fixtures_Extract[],MATCH($A426,FPL_Fixtures_Extract[[Player]:[Player]],0),MATCH(FPL_Combined[[#Headers],[Gameweek 28]],FPL_Fixtures_Extract[#Headers],0)),3))</f>
        <v>BOU(H) 3-4</v>
      </c>
      <c r="AD426" t="str">
        <f ca="1">IF(RIGHT(FPL_Combined[[#Headers],[Gameweek 29]],2)&lt;$B$622,INDEX(FPL_Results_Extract[Gameweek 04],MATCH($A426,FPL_Results_Extract[[Player]:[Player]],0)),INDEX(Team_Key[[Abbreviation]:[Abbreviation]],MATCH(LEFT(INDEX(FPL_Fixtures_Extract[],MATCH($A426,FPL_Fixtures_Extract[[Player]:[Player]],0),MATCH(FPL_Combined[[#Headers],[Gameweek 29]],FPL_Fixtures_Extract[#Headers],0)),LEN(INDEX(FPL_Fixtures_Extract[],MATCH($A426,FPL_Fixtures_Extract[[Player]:[Player]],0),MATCH(FPL_Combined[[#Headers],[Gameweek 29]],FPL_Fixtures_Extract[#Headers],0)))-4),Team_Key[[Full Name]:[Full Name]],0))&amp;RIGHT(INDEX(FPL_Fixtures_Extract[],MATCH($A426,FPL_Fixtures_Extract[[Player]:[Player]],0),MATCH(FPL_Combined[[#Headers],[Gameweek 29]],FPL_Fixtures_Extract[#Headers],0)),3))</f>
        <v>EVE(A)</v>
      </c>
      <c r="AE426" t="e">
        <f ca="1">IF(RIGHT(FPL_Combined[[#Headers],[Gameweek 30]],2)&lt;$B$622,INDEX(FPL_Results_Extract[Gameweek 05],MATCH($A426,FPL_Results_Extract[[Player]:[Player]],0)),INDEX(Team_Key[[Abbreviation]:[Abbreviation]],MATCH(LEFT(INDEX(FPL_Fixtures_Extract[],MATCH($A426,FPL_Fixtures_Extract[[Player]:[Player]],0),MATCH(FPL_Combined[[#Headers],[Gameweek 30]],FPL_Fixtures_Extract[#Headers],0)),LEN(INDEX(FPL_Fixtures_Extract[],MATCH($A426,FPL_Fixtures_Extract[[Player]:[Player]],0),MATCH(FPL_Combined[[#Headers],[Gameweek 30]],FPL_Fixtures_Extract[#Headers],0)))-4),Team_Key[[Full Name]:[Full Name]],0))&amp;RIGHT(INDEX(FPL_Fixtures_Extract[],MATCH($A426,FPL_Fixtures_Extract[[Player]:[Player]],0),MATCH(FPL_Combined[[#Headers],[Gameweek 30]],FPL_Fixtures_Extract[#Headers],0)),3))</f>
        <v>#VALUE!</v>
      </c>
      <c r="AF426" t="str">
        <f ca="1">IF(RIGHT(FPL_Combined[[#Headers],[Gameweek 31]],2)&lt;$B$622,INDEX(FPL_Results_Extract[Gameweek 06],MATCH($A426,FPL_Results_Extract[[Player]:[Player]],0)),INDEX(Team_Key[[Abbreviation]:[Abbreviation]],MATCH(LEFT(INDEX(FPL_Fixtures_Extract[],MATCH($A426,FPL_Fixtures_Extract[[Player]:[Player]],0),MATCH(FPL_Combined[[#Headers],[Gameweek 31]],FPL_Fixtures_Extract[#Headers],0)),LEN(INDEX(FPL_Fixtures_Extract[],MATCH($A426,FPL_Fixtures_Extract[[Player]:[Player]],0),MATCH(FPL_Combined[[#Headers],[Gameweek 31]],FPL_Fixtures_Extract[#Headers],0)))-4),Team_Key[[Full Name]:[Full Name]],0))&amp;RIGHT(INDEX(FPL_Fixtures_Extract[],MATCH($A426,FPL_Fixtures_Extract[[Player]:[Player]],0),MATCH(FPL_Combined[[#Headers],[Gameweek 31]],FPL_Fixtures_Extract[#Headers],0)),3))</f>
        <v>CHE(A)</v>
      </c>
      <c r="AG426" t="str">
        <f ca="1">IF(RIGHT(FPL_Combined[[#Headers],[Gameweek 32]],2)&lt;$B$622,INDEX(FPL_Results_Extract[Gameweek 07],MATCH($A426,FPL_Results_Extract[[Player]:[Player]],0)),INDEX(Team_Key[[Abbreviation]:[Abbreviation]],MATCH(LEFT(INDEX(FPL_Fixtures_Extract[],MATCH($A426,FPL_Fixtures_Extract[[Player]:[Player]],0),MATCH(FPL_Combined[[#Headers],[Gameweek 32]],FPL_Fixtures_Extract[#Headers],0)),LEN(INDEX(FPL_Fixtures_Extract[],MATCH($A426,FPL_Fixtures_Extract[[Player]:[Player]],0),MATCH(FPL_Combined[[#Headers],[Gameweek 32]],FPL_Fixtures_Extract[#Headers],0)))-4),Team_Key[[Full Name]:[Full Name]],0))&amp;RIGHT(INDEX(FPL_Fixtures_Extract[],MATCH($A426,FPL_Fixtures_Extract[[Player]:[Player]],0),MATCH(FPL_Combined[[#Headers],[Gameweek 32]],FPL_Fixtures_Extract[#Headers],0)),3))</f>
        <v>CRY(H)</v>
      </c>
      <c r="AH426" t="str">
        <f ca="1">IF(RIGHT(FPL_Combined[[#Headers],[Gameweek 33]],2)&lt;$B$622,INDEX(FPL_Results_Extract[Gameweek 08],MATCH($A426,FPL_Results_Extract[[Player]:[Player]],0)),INDEX(Team_Key[[Abbreviation]:[Abbreviation]],MATCH(LEFT(INDEX(FPL_Fixtures_Extract[],MATCH($A426,FPL_Fixtures_Extract[[Player]:[Player]],0),MATCH(FPL_Combined[[#Headers],[Gameweek 33]],FPL_Fixtures_Extract[#Headers],0)),LEN(INDEX(FPL_Fixtures_Extract[],MATCH($A426,FPL_Fixtures_Extract[[Player]:[Player]],0),MATCH(FPL_Combined[[#Headers],[Gameweek 33]],FPL_Fixtures_Extract[#Headers],0)))-4),Team_Key[[Full Name]:[Full Name]],0))&amp;RIGHT(INDEX(FPL_Fixtures_Extract[],MATCH($A426,FPL_Fixtures_Extract[[Player]:[Player]],0),MATCH(FPL_Combined[[#Headers],[Gameweek 33]],FPL_Fixtures_Extract[#Headers],0)),3))</f>
        <v>ARS(H)</v>
      </c>
      <c r="AI426" t="str">
        <f ca="1">IF(RIGHT(FPL_Combined[[#Headers],[Gameweek 34]],2)&lt;$B$622,INDEX(FPL_Results_Extract[Gameweek 09],MATCH($A426,FPL_Results_Extract[[Player]:[Player]],0)),INDEX(Team_Key[[Abbreviation]:[Abbreviation]],MATCH(LEFT(INDEX(FPL_Fixtures_Extract[],MATCH($A426,FPL_Fixtures_Extract[[Player]:[Player]],0),MATCH(FPL_Combined[[#Headers],[Gameweek 34]],FPL_Fixtures_Extract[#Headers],0)),LEN(INDEX(FPL_Fixtures_Extract[],MATCH($A426,FPL_Fixtures_Extract[[Player]:[Player]],0),MATCH(FPL_Combined[[#Headers],[Gameweek 34]],FPL_Fixtures_Extract[#Headers],0)))-4),Team_Key[[Full Name]:[Full Name]],0))&amp;RIGHT(INDEX(FPL_Fixtures_Extract[],MATCH($A426,FPL_Fixtures_Extract[[Player]:[Player]],0),MATCH(FPL_Combined[[#Headers],[Gameweek 34]],FPL_Fixtures_Extract[#Headers],0)),3))</f>
        <v>LEI(A)</v>
      </c>
      <c r="AJ426" t="e">
        <f ca="1">IF(RIGHT(FPL_Combined[[#Headers],[Gameweek 35]],2)&lt;$B$622,INDEX(FPL_Results_Extract[Gameweek 10],MATCH($A426,FPL_Results_Extract[[Player]:[Player]],0)),INDEX(Team_Key[[Abbreviation]:[Abbreviation]],MATCH(LEFT(INDEX(FPL_Fixtures_Extract[],MATCH($A426,FPL_Fixtures_Extract[[Player]:[Player]],0),MATCH(FPL_Combined[[#Headers],[Gameweek 35]],FPL_Fixtures_Extract[#Headers],0)),LEN(INDEX(FPL_Fixtures_Extract[],MATCH($A426,FPL_Fixtures_Extract[[Player]:[Player]],0),MATCH(FPL_Combined[[#Headers],[Gameweek 35]],FPL_Fixtures_Extract[#Headers],0)))-4),Team_Key[[Full Name]:[Full Name]],0))&amp;RIGHT(INDEX(FPL_Fixtures_Extract[],MATCH($A426,FPL_Fixtures_Extract[[Player]:[Player]],0),MATCH(FPL_Combined[[#Headers],[Gameweek 35]],FPL_Fixtures_Extract[#Headers],0)),3))</f>
        <v>#VALUE!</v>
      </c>
      <c r="AK426" t="str">
        <f ca="1">IF(RIGHT(FPL_Combined[[#Headers],[Gameweek 36]],2)&lt;$B$622,INDEX(FPL_Results_Extract[Gameweek 11],MATCH($A426,FPL_Results_Extract[[Player]:[Player]],0)),INDEX(Team_Key[[Abbreviation]:[Abbreviation]],MATCH(LEFT(INDEX(FPL_Fixtures_Extract[],MATCH($A426,FPL_Fixtures_Extract[[Player]:[Player]],0),MATCH(FPL_Combined[[#Headers],[Gameweek 36]],FPL_Fixtures_Extract[#Headers],0)),LEN(INDEX(FPL_Fixtures_Extract[],MATCH($A426,FPL_Fixtures_Extract[[Player]:[Player]],0),MATCH(FPL_Combined[[#Headers],[Gameweek 36]],FPL_Fixtures_Extract[#Headers],0)))-4),Team_Key[[Full Name]:[Full Name]],0))&amp;RIGHT(INDEX(FPL_Fixtures_Extract[],MATCH($A426,FPL_Fixtures_Extract[[Player]:[Player]],0),MATCH(FPL_Combined[[#Headers],[Gameweek 36]],FPL_Fixtures_Extract[#Headers],0)),3))</f>
        <v>WBA(A)</v>
      </c>
      <c r="AL426" t="str">
        <f ca="1">IF(RIGHT(FPL_Combined[[#Headers],[Gameweek 37]],2)&lt;$B$622,INDEX(FPL_Results_Extract[Gameweek 12],MATCH($A426,FPL_Results_Extract[[Player]:[Player]],0)),INDEX(Team_Key[[Abbreviation]:[Abbreviation]],MATCH(LEFT(INDEX(FPL_Fixtures_Extract[],MATCH($A426,FPL_Fixtures_Extract[[Player]:[Player]],0),MATCH(FPL_Combined[[#Headers],[Gameweek 37]],FPL_Fixtures_Extract[#Headers],0)),LEN(INDEX(FPL_Fixtures_Extract[],MATCH($A426,FPL_Fixtures_Extract[[Player]:[Player]],0),MATCH(FPL_Combined[[#Headers],[Gameweek 37]],FPL_Fixtures_Extract[#Headers],0)))-4),Team_Key[[Full Name]:[Full Name]],0))&amp;RIGHT(INDEX(FPL_Fixtures_Extract[],MATCH($A426,FPL_Fixtures_Extract[[Player]:[Player]],0),MATCH(FPL_Combined[[#Headers],[Gameweek 37]],FPL_Fixtures_Extract[#Headers],0)),3))</f>
        <v>SWA(H)</v>
      </c>
      <c r="AM426" t="str">
        <f ca="1">IF(RIGHT(FPL_Combined[[#Headers],[Gameweek 38]],2)&lt;$B$622,INDEX(FPL_Results_Extract[Gameweek 13],MATCH($A426,FPL_Results_Extract[[Player]:[Player]],0)),INDEX(Team_Key[[Abbreviation]:[Abbreviation]],MATCH(LEFT(INDEX(FPL_Fixtures_Extract[],MATCH($A426,FPL_Fixtures_Extract[[Player]:[Player]],0),MATCH(FPL_Combined[[#Headers],[Gameweek 38]],FPL_Fixtures_Extract[#Headers],0)),LEN(INDEX(FPL_Fixtures_Extract[],MATCH($A426,FPL_Fixtures_Extract[[Player]:[Player]],0),MATCH(FPL_Combined[[#Headers],[Gameweek 38]],FPL_Fixtures_Extract[#Headers],0)))-4),Team_Key[[Full Name]:[Full Name]],0))&amp;RIGHT(INDEX(FPL_Fixtures_Extract[],MATCH($A426,FPL_Fixtures_Extract[[Player]:[Player]],0),MATCH(FPL_Combined[[#Headers],[Gameweek 38]],FPL_Fixtures_Extract[#Headers],0)),3))</f>
        <v>STK(A)</v>
      </c>
    </row>
    <row r="427" spans="1:39" x14ac:dyDescent="0.45">
      <c r="A427" t="s">
        <v>317</v>
      </c>
      <c r="B427" t="str">
        <f ca="1">IF(RIGHT(FPL_Combined[[#Headers],[Gameweek 01]],2)&lt;$B$622,INDEX(FPL_Results_Extract[Gameweek 01],MATCH($A427,FPL_Results_Extract[[Player]:[Player]],0)),INDEX(Team_Key[[Abbreviation]:[Abbreviation]],MATCH(LEFT(INDEX(FPL_Fixtures_Extract[],MATCH($A427,FPL_Fixtures_Extract[[Player]:[Player]],0),MATCH(FPL_Combined[[#Headers],[Gameweek 01]],FPL_Fixtures_Extract[#Headers],0)),LEN(INDEX(FPL_Fixtures_Extract[],MATCH($A427,FPL_Fixtures_Extract[[Player]:[Player]],0),MATCH(FPL_Combined[[#Headers],[Gameweek 01]],FPL_Fixtures_Extract[#Headers],0)))-4),Team_Key[[Full Name]:[Full Name]],0))&amp;RIGHT(INDEX(FPL_Fixtures_Extract[],MATCH($A427,FPL_Fixtures_Extract[[Player]:[Player]],0),MATCH(FPL_Combined[[#Headers],[Gameweek 01]],FPL_Fixtures_Extract[#Headers],0)),3))</f>
        <v>AVL(H) 0-1</v>
      </c>
      <c r="C427" t="str">
        <f ca="1">IF(RIGHT(FPL_Combined[[#Headers],[Gameweek 02]],2)&lt;$B$622,INDEX(FPL_Results_Extract[Gameweek 02],MATCH($A427,FPL_Results_Extract[[Player]:[Player]],0)),INDEX(Team_Key[[Abbreviation]:[Abbreviation]],MATCH(LEFT(INDEX(FPL_Fixtures_Extract[],MATCH($A427,FPL_Fixtures_Extract[[Player]:[Player]],0),MATCH(FPL_Combined[[#Headers],[Gameweek 02]],FPL_Fixtures_Extract[#Headers],0)),LEN(INDEX(FPL_Fixtures_Extract[],MATCH($A427,FPL_Fixtures_Extract[[Player]:[Player]],0),MATCH(FPL_Combined[[#Headers],[Gameweek 02]],FPL_Fixtures_Extract[#Headers],0)))-4),Team_Key[[Full Name]:[Full Name]],0))&amp;RIGHT(INDEX(FPL_Fixtures_Extract[],MATCH($A427,FPL_Fixtures_Extract[[Player]:[Player]],0),MATCH(FPL_Combined[[#Headers],[Gameweek 02]],FPL_Fixtures_Extract[#Headers],0)),3))</f>
        <v>LIV(A) 0-1</v>
      </c>
      <c r="D427" t="str">
        <f ca="1">IF(RIGHT(FPL_Combined[[#Headers],[Gameweek 03]],2)&lt;$B$622,INDEX(FPL_Results_Extract[Gameweek 03],MATCH($A427,FPL_Results_Extract[[Player]:[Player]],0)),INDEX(Team_Key[[Abbreviation]:[Abbreviation]],MATCH(LEFT(INDEX(FPL_Fixtures_Extract[],MATCH($A427,FPL_Fixtures_Extract[[Player]:[Player]],0),MATCH(FPL_Combined[[#Headers],[Gameweek 03]],FPL_Fixtures_Extract[#Headers],0)),LEN(INDEX(FPL_Fixtures_Extract[],MATCH($A427,FPL_Fixtures_Extract[[Player]:[Player]],0),MATCH(FPL_Combined[[#Headers],[Gameweek 03]],FPL_Fixtures_Extract[#Headers],0)))-4),Team_Key[[Full Name]:[Full Name]],0))&amp;RIGHT(INDEX(FPL_Fixtures_Extract[],MATCH($A427,FPL_Fixtures_Extract[[Player]:[Player]],0),MATCH(FPL_Combined[[#Headers],[Gameweek 03]],FPL_Fixtures_Extract[#Headers],0)),3))</f>
        <v>WHU(A) 4-3</v>
      </c>
      <c r="E427" t="str">
        <f ca="1">IF(RIGHT(FPL_Combined[[#Headers],[Gameweek 04]],2)&lt;$B$622,INDEX(FPL_Results_Extract[Gameweek 04],MATCH($A427,FPL_Results_Extract[[Player]:[Player]],0)),INDEX(Team_Key[[Abbreviation]:[Abbreviation]],MATCH(LEFT(INDEX(FPL_Fixtures_Extract[],MATCH($A427,FPL_Fixtures_Extract[[Player]:[Player]],0),MATCH(FPL_Combined[[#Headers],[Gameweek 04]],FPL_Fixtures_Extract[#Headers],0)),LEN(INDEX(FPL_Fixtures_Extract[],MATCH($A427,FPL_Fixtures_Extract[[Player]:[Player]],0),MATCH(FPL_Combined[[#Headers],[Gameweek 04]],FPL_Fixtures_Extract[#Headers],0)))-4),Team_Key[[Full Name]:[Full Name]],0))&amp;RIGHT(INDEX(FPL_Fixtures_Extract[],MATCH($A427,FPL_Fixtures_Extract[[Player]:[Player]],0),MATCH(FPL_Combined[[#Headers],[Gameweek 04]],FPL_Fixtures_Extract[#Headers],0)),3))</f>
        <v>LEI(H) 1-1</v>
      </c>
      <c r="F427" t="str">
        <f ca="1">IF(RIGHT(FPL_Combined[[#Headers],[Gameweek 05]],2)&lt;$B$622,INDEX(FPL_Results_Extract[Gameweek 05],MATCH($A427,FPL_Results_Extract[[Player]:[Player]],0)),INDEX(Team_Key[[Abbreviation]:[Abbreviation]],MATCH(LEFT(INDEX(FPL_Fixtures_Extract[],MATCH($A427,FPL_Fixtures_Extract[[Player]:[Player]],0),MATCH(FPL_Combined[[#Headers],[Gameweek 05]],FPL_Fixtures_Extract[#Headers],0)),LEN(INDEX(FPL_Fixtures_Extract[],MATCH($A427,FPL_Fixtures_Extract[[Player]:[Player]],0),MATCH(FPL_Combined[[#Headers],[Gameweek 05]],FPL_Fixtures_Extract[#Headers],0)))-4),Team_Key[[Full Name]:[Full Name]],0))&amp;RIGHT(INDEX(FPL_Fixtures_Extract[],MATCH($A427,FPL_Fixtures_Extract[[Player]:[Player]],0),MATCH(FPL_Combined[[#Headers],[Gameweek 05]],FPL_Fixtures_Extract[#Headers],0)),3))</f>
        <v>NOR(A) 1-3</v>
      </c>
      <c r="G427" t="str">
        <f ca="1">IF(RIGHT(FPL_Combined[[#Headers],[Gameweek 06]],2)&lt;$B$622,INDEX(FPL_Results_Extract[Gameweek 06],MATCH($A427,FPL_Results_Extract[[Player]:[Player]],0)),INDEX(Team_Key[[Abbreviation]:[Abbreviation]],MATCH(LEFT(INDEX(FPL_Fixtures_Extract[],MATCH($A427,FPL_Fixtures_Extract[[Player]:[Player]],0),MATCH(FPL_Combined[[#Headers],[Gameweek 06]],FPL_Fixtures_Extract[#Headers],0)),LEN(INDEX(FPL_Fixtures_Extract[],MATCH($A427,FPL_Fixtures_Extract[[Player]:[Player]],0),MATCH(FPL_Combined[[#Headers],[Gameweek 06]],FPL_Fixtures_Extract[#Headers],0)))-4),Team_Key[[Full Name]:[Full Name]],0))&amp;RIGHT(INDEX(FPL_Fixtures_Extract[],MATCH($A427,FPL_Fixtures_Extract[[Player]:[Player]],0),MATCH(FPL_Combined[[#Headers],[Gameweek 06]],FPL_Fixtures_Extract[#Headers],0)),3))</f>
        <v>SUN(H) 2-0</v>
      </c>
      <c r="H427" t="str">
        <f ca="1">IF(RIGHT(FPL_Combined[[#Headers],[Gameweek 07]],2)&lt;$B$622,INDEX(FPL_Results_Extract[Gameweek 07],MATCH($A427,FPL_Results_Extract[[Player]:[Player]],0)),INDEX(Team_Key[[Abbreviation]:[Abbreviation]],MATCH(LEFT(INDEX(FPL_Fixtures_Extract[],MATCH($A427,FPL_Fixtures_Extract[[Player]:[Player]],0),MATCH(FPL_Combined[[#Headers],[Gameweek 07]],FPL_Fixtures_Extract[#Headers],0)),LEN(INDEX(FPL_Fixtures_Extract[],MATCH($A427,FPL_Fixtures_Extract[[Player]:[Player]],0),MATCH(FPL_Combined[[#Headers],[Gameweek 07]],FPL_Fixtures_Extract[#Headers],0)))-4),Team_Key[[Full Name]:[Full Name]],0))&amp;RIGHT(INDEX(FPL_Fixtures_Extract[],MATCH($A427,FPL_Fixtures_Extract[[Player]:[Player]],0),MATCH(FPL_Combined[[#Headers],[Gameweek 07]],FPL_Fixtures_Extract[#Headers],0)),3))</f>
        <v>STK(A) 1-2</v>
      </c>
      <c r="I427" t="str">
        <f ca="1">IF(RIGHT(FPL_Combined[[#Headers],[Gameweek 08]],2)&lt;$B$622,INDEX(FPL_Results_Extract[Gameweek 08],MATCH($A427,FPL_Results_Extract[[Player]:[Player]],0)),INDEX(Team_Key[[Abbreviation]:[Abbreviation]],MATCH(LEFT(INDEX(FPL_Fixtures_Extract[],MATCH($A427,FPL_Fixtures_Extract[[Player]:[Player]],0),MATCH(FPL_Combined[[#Headers],[Gameweek 08]],FPL_Fixtures_Extract[#Headers],0)),LEN(INDEX(FPL_Fixtures_Extract[],MATCH($A427,FPL_Fixtures_Extract[[Player]:[Player]],0),MATCH(FPL_Combined[[#Headers],[Gameweek 08]],FPL_Fixtures_Extract[#Headers],0)))-4),Team_Key[[Full Name]:[Full Name]],0))&amp;RIGHT(INDEX(FPL_Fixtures_Extract[],MATCH($A427,FPL_Fixtures_Extract[[Player]:[Player]],0),MATCH(FPL_Combined[[#Headers],[Gameweek 08]],FPL_Fixtures_Extract[#Headers],0)),3))</f>
        <v>WAT(H) 1-1</v>
      </c>
      <c r="J427" t="str">
        <f ca="1">IF(RIGHT(FPL_Combined[[#Headers],[Gameweek 09]],2)&lt;$B$622,INDEX(FPL_Results_Extract[Gameweek 09],MATCH($A427,FPL_Results_Extract[[Player]:[Player]],0)),INDEX(Team_Key[[Abbreviation]:[Abbreviation]],MATCH(LEFT(INDEX(FPL_Fixtures_Extract[],MATCH($A427,FPL_Fixtures_Extract[[Player]:[Player]],0),MATCH(FPL_Combined[[#Headers],[Gameweek 09]],FPL_Fixtures_Extract[#Headers],0)),LEN(INDEX(FPL_Fixtures_Extract[],MATCH($A427,FPL_Fixtures_Extract[[Player]:[Player]],0),MATCH(FPL_Combined[[#Headers],[Gameweek 09]],FPL_Fixtures_Extract[#Headers],0)))-4),Team_Key[[Full Name]:[Full Name]],0))&amp;RIGHT(INDEX(FPL_Fixtures_Extract[],MATCH($A427,FPL_Fixtures_Extract[[Player]:[Player]],0),MATCH(FPL_Combined[[#Headers],[Gameweek 09]],FPL_Fixtures_Extract[#Headers],0)),3))</f>
        <v>MCI(A) 1-5</v>
      </c>
      <c r="K427" t="str">
        <f ca="1">IF(RIGHT(FPL_Combined[[#Headers],[Gameweek 10]],2)&lt;$B$622,INDEX(FPL_Results_Extract[Gameweek 10],MATCH($A427,FPL_Results_Extract[[Player]:[Player]],0)),INDEX(Team_Key[[Abbreviation]:[Abbreviation]],MATCH(LEFT(INDEX(FPL_Fixtures_Extract[],MATCH($A427,FPL_Fixtures_Extract[[Player]:[Player]],0),MATCH(FPL_Combined[[#Headers],[Gameweek 10]],FPL_Fixtures_Extract[#Headers],0)),LEN(INDEX(FPL_Fixtures_Extract[],MATCH($A427,FPL_Fixtures_Extract[[Player]:[Player]],0),MATCH(FPL_Combined[[#Headers],[Gameweek 10]],FPL_Fixtures_Extract[#Headers],0)))-4),Team_Key[[Full Name]:[Full Name]],0))&amp;RIGHT(INDEX(FPL_Fixtures_Extract[],MATCH($A427,FPL_Fixtures_Extract[[Player]:[Player]],0),MATCH(FPL_Combined[[#Headers],[Gameweek 10]],FPL_Fixtures_Extract[#Headers],0)),3))</f>
        <v>TOT(H) 1-5</v>
      </c>
      <c r="L427" t="str">
        <f ca="1">IF(RIGHT(FPL_Combined[[#Headers],[Gameweek 11]],2)&lt;$B$622,INDEX(FPL_Results_Extract[Gameweek 11],MATCH($A427,FPL_Results_Extract[[Player]:[Player]],0)),INDEX(Team_Key[[Abbreviation]:[Abbreviation]],MATCH(LEFT(INDEX(FPL_Fixtures_Extract[],MATCH($A427,FPL_Fixtures_Extract[[Player]:[Player]],0),MATCH(FPL_Combined[[#Headers],[Gameweek 11]],FPL_Fixtures_Extract[#Headers],0)),LEN(INDEX(FPL_Fixtures_Extract[],MATCH($A427,FPL_Fixtures_Extract[[Player]:[Player]],0),MATCH(FPL_Combined[[#Headers],[Gameweek 11]],FPL_Fixtures_Extract[#Headers],0)))-4),Team_Key[[Full Name]:[Full Name]],0))&amp;RIGHT(INDEX(FPL_Fixtures_Extract[],MATCH($A427,FPL_Fixtures_Extract[[Player]:[Player]],0),MATCH(FPL_Combined[[#Headers],[Gameweek 11]],FPL_Fixtures_Extract[#Headers],0)),3))</f>
        <v>SOU(A) 0-2</v>
      </c>
      <c r="M427" t="str">
        <f ca="1">IF(RIGHT(FPL_Combined[[#Headers],[Gameweek 12]],2)&lt;$B$622,INDEX(FPL_Results_Extract[Gameweek 12],MATCH($A427,FPL_Results_Extract[[Player]:[Player]],0)),INDEX(Team_Key[[Abbreviation]:[Abbreviation]],MATCH(LEFT(INDEX(FPL_Fixtures_Extract[],MATCH($A427,FPL_Fixtures_Extract[[Player]:[Player]],0),MATCH(FPL_Combined[[#Headers],[Gameweek 12]],FPL_Fixtures_Extract[#Headers],0)),LEN(INDEX(FPL_Fixtures_Extract[],MATCH($A427,FPL_Fixtures_Extract[[Player]:[Player]],0),MATCH(FPL_Combined[[#Headers],[Gameweek 12]],FPL_Fixtures_Extract[#Headers],0)))-4),Team_Key[[Full Name]:[Full Name]],0))&amp;RIGHT(INDEX(FPL_Fixtures_Extract[],MATCH($A427,FPL_Fixtures_Extract[[Player]:[Player]],0),MATCH(FPL_Combined[[#Headers],[Gameweek 12]],FPL_Fixtures_Extract[#Headers],0)),3))</f>
        <v>NEW(H) 0-1</v>
      </c>
      <c r="N427" t="str">
        <f ca="1">IF(RIGHT(FPL_Combined[[#Headers],[Gameweek 13]],2)&lt;$B$622,INDEX(FPL_Results_Extract[Gameweek 13],MATCH($A427,FPL_Results_Extract[[Player]:[Player]],0)),INDEX(Team_Key[[Abbreviation]:[Abbreviation]],MATCH(LEFT(INDEX(FPL_Fixtures_Extract[],MATCH($A427,FPL_Fixtures_Extract[[Player]:[Player]],0),MATCH(FPL_Combined[[#Headers],[Gameweek 13]],FPL_Fixtures_Extract[#Headers],0)),LEN(INDEX(FPL_Fixtures_Extract[],MATCH($A427,FPL_Fixtures_Extract[[Player]:[Player]],0),MATCH(FPL_Combined[[#Headers],[Gameweek 13]],FPL_Fixtures_Extract[#Headers],0)))-4),Team_Key[[Full Name]:[Full Name]],0))&amp;RIGHT(INDEX(FPL_Fixtures_Extract[],MATCH($A427,FPL_Fixtures_Extract[[Player]:[Player]],0),MATCH(FPL_Combined[[#Headers],[Gameweek 13]],FPL_Fixtures_Extract[#Headers],0)),3))</f>
        <v>SWA(A) 2-2</v>
      </c>
      <c r="O427" t="str">
        <f ca="1">IF(RIGHT(FPL_Combined[[#Headers],[Gameweek 14]],2)&lt;$B$622,INDEX(FPL_Results_Extract[Gameweek 14],MATCH($A427,FPL_Results_Extract[[Player]:[Player]],0)),INDEX(Team_Key[[Abbreviation]:[Abbreviation]],MATCH(LEFT(INDEX(FPL_Fixtures_Extract[],MATCH($A427,FPL_Fixtures_Extract[[Player]:[Player]],0),MATCH(FPL_Combined[[#Headers],[Gameweek 14]],FPL_Fixtures_Extract[#Headers],0)),LEN(INDEX(FPL_Fixtures_Extract[],MATCH($A427,FPL_Fixtures_Extract[[Player]:[Player]],0),MATCH(FPL_Combined[[#Headers],[Gameweek 14]],FPL_Fixtures_Extract[#Headers],0)))-4),Team_Key[[Full Name]:[Full Name]],0))&amp;RIGHT(INDEX(FPL_Fixtures_Extract[],MATCH($A427,FPL_Fixtures_Extract[[Player]:[Player]],0),MATCH(FPL_Combined[[#Headers],[Gameweek 14]],FPL_Fixtures_Extract[#Headers],0)),3))</f>
        <v>EVE(H) 3-3</v>
      </c>
      <c r="P427" t="str">
        <f ca="1">IF(RIGHT(FPL_Combined[[#Headers],[Gameweek 15]],2)&lt;$B$622,INDEX(FPL_Results_Extract[Gameweek 15],MATCH($A427,FPL_Results_Extract[[Player]:[Player]],0)),INDEX(Team_Key[[Abbreviation]:[Abbreviation]],MATCH(LEFT(INDEX(FPL_Fixtures_Extract[],MATCH($A427,FPL_Fixtures_Extract[[Player]:[Player]],0),MATCH(FPL_Combined[[#Headers],[Gameweek 15]],FPL_Fixtures_Extract[#Headers],0)),LEN(INDEX(FPL_Fixtures_Extract[],MATCH($A427,FPL_Fixtures_Extract[[Player]:[Player]],0),MATCH(FPL_Combined[[#Headers],[Gameweek 15]],FPL_Fixtures_Extract[#Headers],0)))-4),Team_Key[[Full Name]:[Full Name]],0))&amp;RIGHT(INDEX(FPL_Fixtures_Extract[],MATCH($A427,FPL_Fixtures_Extract[[Player]:[Player]],0),MATCH(FPL_Combined[[#Headers],[Gameweek 15]],FPL_Fixtures_Extract[#Headers],0)),3))</f>
        <v>CHE(A) 1-0</v>
      </c>
      <c r="Q427" t="str">
        <f ca="1">IF(RIGHT(FPL_Combined[[#Headers],[Gameweek 16]],2)&lt;$B$622,INDEX(FPL_Results_Extract[Gameweek 16],MATCH($A427,FPL_Results_Extract[[Player]:[Player]],0)),INDEX(Team_Key[[Abbreviation]:[Abbreviation]],MATCH(LEFT(INDEX(FPL_Fixtures_Extract[],MATCH($A427,FPL_Fixtures_Extract[[Player]:[Player]],0),MATCH(FPL_Combined[[#Headers],[Gameweek 16]],FPL_Fixtures_Extract[#Headers],0)),LEN(INDEX(FPL_Fixtures_Extract[],MATCH($A427,FPL_Fixtures_Extract[[Player]:[Player]],0),MATCH(FPL_Combined[[#Headers],[Gameweek 16]],FPL_Fixtures_Extract[#Headers],0)))-4),Team_Key[[Full Name]:[Full Name]],0))&amp;RIGHT(INDEX(FPL_Fixtures_Extract[],MATCH($A427,FPL_Fixtures_Extract[[Player]:[Player]],0),MATCH(FPL_Combined[[#Headers],[Gameweek 16]],FPL_Fixtures_Extract[#Headers],0)),3))</f>
        <v>MUN(H) 2-1</v>
      </c>
      <c r="R427" t="str">
        <f ca="1">IF(RIGHT(FPL_Combined[[#Headers],[Gameweek 17]],2)&lt;$B$622,INDEX(FPL_Results_Extract[Gameweek 17],MATCH($A427,FPL_Results_Extract[[Player]:[Player]],0)),INDEX(Team_Key[[Abbreviation]:[Abbreviation]],MATCH(LEFT(INDEX(FPL_Fixtures_Extract[],MATCH($A427,FPL_Fixtures_Extract[[Player]:[Player]],0),MATCH(FPL_Combined[[#Headers],[Gameweek 17]],FPL_Fixtures_Extract[#Headers],0)),LEN(INDEX(FPL_Fixtures_Extract[],MATCH($A427,FPL_Fixtures_Extract[[Player]:[Player]],0),MATCH(FPL_Combined[[#Headers],[Gameweek 17]],FPL_Fixtures_Extract[#Headers],0)))-4),Team_Key[[Full Name]:[Full Name]],0))&amp;RIGHT(INDEX(FPL_Fixtures_Extract[],MATCH($A427,FPL_Fixtures_Extract[[Player]:[Player]],0),MATCH(FPL_Combined[[#Headers],[Gameweek 17]],FPL_Fixtures_Extract[#Headers],0)),3))</f>
        <v>WBA(A) 2-1</v>
      </c>
      <c r="S427" t="str">
        <f ca="1">IF(RIGHT(FPL_Combined[[#Headers],[Gameweek 18]],2)&lt;$B$622,INDEX(FPL_Results_Extract[Gameweek 18],MATCH($A427,FPL_Results_Extract[[Player]:[Player]],0)),INDEX(Team_Key[[Abbreviation]:[Abbreviation]],MATCH(LEFT(INDEX(FPL_Fixtures_Extract[],MATCH($A427,FPL_Fixtures_Extract[[Player]:[Player]],0),MATCH(FPL_Combined[[#Headers],[Gameweek 18]],FPL_Fixtures_Extract[#Headers],0)),LEN(INDEX(FPL_Fixtures_Extract[],MATCH($A427,FPL_Fixtures_Extract[[Player]:[Player]],0),MATCH(FPL_Combined[[#Headers],[Gameweek 18]],FPL_Fixtures_Extract[#Headers],0)))-4),Team_Key[[Full Name]:[Full Name]],0))&amp;RIGHT(INDEX(FPL_Fixtures_Extract[],MATCH($A427,FPL_Fixtures_Extract[[Player]:[Player]],0),MATCH(FPL_Combined[[#Headers],[Gameweek 18]],FPL_Fixtures_Extract[#Headers],0)),3))</f>
        <v>CRY(H) 0-0</v>
      </c>
      <c r="T427" t="str">
        <f ca="1">IF(RIGHT(FPL_Combined[[#Headers],[Gameweek 19]],2)&lt;$B$622,INDEX(FPL_Results_Extract[Gameweek 19],MATCH($A427,FPL_Results_Extract[[Player]:[Player]],0)),INDEX(Team_Key[[Abbreviation]:[Abbreviation]],MATCH(LEFT(INDEX(FPL_Fixtures_Extract[],MATCH($A427,FPL_Fixtures_Extract[[Player]:[Player]],0),MATCH(FPL_Combined[[#Headers],[Gameweek 19]],FPL_Fixtures_Extract[#Headers],0)),LEN(INDEX(FPL_Fixtures_Extract[],MATCH($A427,FPL_Fixtures_Extract[[Player]:[Player]],0),MATCH(FPL_Combined[[#Headers],[Gameweek 19]],FPL_Fixtures_Extract[#Headers],0)))-4),Team_Key[[Full Name]:[Full Name]],0))&amp;RIGHT(INDEX(FPL_Fixtures_Extract[],MATCH($A427,FPL_Fixtures_Extract[[Player]:[Player]],0),MATCH(FPL_Combined[[#Headers],[Gameweek 19]],FPL_Fixtures_Extract[#Headers],0)),3))</f>
        <v>ARS(A) 0-2</v>
      </c>
      <c r="U427" t="str">
        <f ca="1">IF(RIGHT(FPL_Combined[[#Headers],[Gameweek 20]],2)&lt;$B$622,INDEX(FPL_Results_Extract[Gameweek 20],MATCH($A427,FPL_Results_Extract[[Player]:[Player]],0)),INDEX(Team_Key[[Abbreviation]:[Abbreviation]],MATCH(LEFT(INDEX(FPL_Fixtures_Extract[],MATCH($A427,FPL_Fixtures_Extract[[Player]:[Player]],0),MATCH(FPL_Combined[[#Headers],[Gameweek 20]],FPL_Fixtures_Extract[#Headers],0)),LEN(INDEX(FPL_Fixtures_Extract[],MATCH($A427,FPL_Fixtures_Extract[[Player]:[Player]],0),MATCH(FPL_Combined[[#Headers],[Gameweek 20]],FPL_Fixtures_Extract[#Headers],0)))-4),Team_Key[[Full Name]:[Full Name]],0))&amp;RIGHT(INDEX(FPL_Fixtures_Extract[],MATCH($A427,FPL_Fixtures_Extract[[Player]:[Player]],0),MATCH(FPL_Combined[[#Headers],[Gameweek 20]],FPL_Fixtures_Extract[#Headers],0)),3))</f>
        <v>LEI(A) 0-0</v>
      </c>
      <c r="V427" t="str">
        <f ca="1">IF(RIGHT(FPL_Combined[[#Headers],[Gameweek 21]],2)&lt;$B$622,INDEX(FPL_Results_Extract[Gameweek 21],MATCH($A427,FPL_Results_Extract[[Player]:[Player]],0)),INDEX(Team_Key[[Abbreviation]:[Abbreviation]],MATCH(LEFT(INDEX(FPL_Fixtures_Extract[],MATCH($A427,FPL_Fixtures_Extract[[Player]:[Player]],0),MATCH(FPL_Combined[[#Headers],[Gameweek 21]],FPL_Fixtures_Extract[#Headers],0)),LEN(INDEX(FPL_Fixtures_Extract[],MATCH($A427,FPL_Fixtures_Extract[[Player]:[Player]],0),MATCH(FPL_Combined[[#Headers],[Gameweek 21]],FPL_Fixtures_Extract[#Headers],0)))-4),Team_Key[[Full Name]:[Full Name]],0))&amp;RIGHT(INDEX(FPL_Fixtures_Extract[],MATCH($A427,FPL_Fixtures_Extract[[Player]:[Player]],0),MATCH(FPL_Combined[[#Headers],[Gameweek 21]],FPL_Fixtures_Extract[#Headers],0)),3))</f>
        <v>WHU(H) 1-3</v>
      </c>
      <c r="W427" t="str">
        <f ca="1">IF(RIGHT(FPL_Combined[[#Headers],[Gameweek 22]],2)&lt;$B$622,INDEX(FPL_Results_Extract[Gameweek 22],MATCH($A427,FPL_Results_Extract[[Player]:[Player]],0)),INDEX(Team_Key[[Abbreviation]:[Abbreviation]],MATCH(LEFT(INDEX(FPL_Fixtures_Extract[],MATCH($A427,FPL_Fixtures_Extract[[Player]:[Player]],0),MATCH(FPL_Combined[[#Headers],[Gameweek 22]],FPL_Fixtures_Extract[#Headers],0)),LEN(INDEX(FPL_Fixtures_Extract[],MATCH($A427,FPL_Fixtures_Extract[[Player]:[Player]],0),MATCH(FPL_Combined[[#Headers],[Gameweek 22]],FPL_Fixtures_Extract[#Headers],0)))-4),Team_Key[[Full Name]:[Full Name]],0))&amp;RIGHT(INDEX(FPL_Fixtures_Extract[],MATCH($A427,FPL_Fixtures_Extract[[Player]:[Player]],0),MATCH(FPL_Combined[[#Headers],[Gameweek 22]],FPL_Fixtures_Extract[#Headers],0)),3))</f>
        <v>NOR(H) 3-0</v>
      </c>
      <c r="X427" t="str">
        <f ca="1">IF(RIGHT(FPL_Combined[[#Headers],[Gameweek 23]],2)&lt;$B$622,INDEX(FPL_Results_Extract[Gameweek 23],MATCH($A427,FPL_Results_Extract[[Player]:[Player]],0)),INDEX(Team_Key[[Abbreviation]:[Abbreviation]],MATCH(LEFT(INDEX(FPL_Fixtures_Extract[],MATCH($A427,FPL_Fixtures_Extract[[Player]:[Player]],0),MATCH(FPL_Combined[[#Headers],[Gameweek 23]],FPL_Fixtures_Extract[#Headers],0)),LEN(INDEX(FPL_Fixtures_Extract[],MATCH($A427,FPL_Fixtures_Extract[[Player]:[Player]],0),MATCH(FPL_Combined[[#Headers],[Gameweek 23]],FPL_Fixtures_Extract[#Headers],0)))-4),Team_Key[[Full Name]:[Full Name]],0))&amp;RIGHT(INDEX(FPL_Fixtures_Extract[],MATCH($A427,FPL_Fixtures_Extract[[Player]:[Player]],0),MATCH(FPL_Combined[[#Headers],[Gameweek 23]],FPL_Fixtures_Extract[#Headers],0)),3))</f>
        <v>SUN(A) 1-1</v>
      </c>
      <c r="Y427" t="str">
        <f ca="1">IF(RIGHT(FPL_Combined[[#Headers],[Gameweek 24]],2)&lt;$B$622,INDEX(FPL_Results_Extract[Team],MATCH($A427,FPL_Results_Extract[[Player]:[Player]],0)),INDEX(Team_Key[[Abbreviation]:[Abbreviation]],MATCH(LEFT(INDEX(FPL_Fixtures_Extract[],MATCH($A427,FPL_Fixtures_Extract[[Player]:[Player]],0),MATCH(FPL_Combined[[#Headers],[Gameweek 24]],FPL_Fixtures_Extract[#Headers],0)),LEN(INDEX(FPL_Fixtures_Extract[],MATCH($A427,FPL_Fixtures_Extract[[Player]:[Player]],0),MATCH(FPL_Combined[[#Headers],[Gameweek 24]],FPL_Fixtures_Extract[#Headers],0)))-4),Team_Key[[Full Name]:[Full Name]],0))&amp;RIGHT(INDEX(FPL_Fixtures_Extract[],MATCH($A427,FPL_Fixtures_Extract[[Player]:[Player]],0),MATCH(FPL_Combined[[#Headers],[Gameweek 24]],FPL_Fixtures_Extract[#Headers],0)),3))</f>
        <v>BOU</v>
      </c>
      <c r="Z427" t="str">
        <f ca="1">IF(RIGHT(FPL_Combined[[#Headers],[Gameweek 25]],2)&lt;$B$622,INDEX(FPL_Results_Extract[Player],MATCH($A427,FPL_Results_Extract[[Player]:[Player]],0)),INDEX(Team_Key[[Abbreviation]:[Abbreviation]],MATCH(LEFT(INDEX(FPL_Fixtures_Extract[],MATCH($A427,FPL_Fixtures_Extract[[Player]:[Player]],0),MATCH(FPL_Combined[[#Headers],[Gameweek 25]],FPL_Fixtures_Extract[#Headers],0)),LEN(INDEX(FPL_Fixtures_Extract[],MATCH($A427,FPL_Fixtures_Extract[[Player]:[Player]],0),MATCH(FPL_Combined[[#Headers],[Gameweek 25]],FPL_Fixtures_Extract[#Headers],0)))-4),Team_Key[[Full Name]:[Full Name]],0))&amp;RIGHT(INDEX(FPL_Fixtures_Extract[],MATCH($A427,FPL_Fixtures_Extract[[Player]:[Player]],0),MATCH(FPL_Combined[[#Headers],[Gameweek 25]],FPL_Fixtures_Extract[#Headers],0)),3))</f>
        <v>O'Kane</v>
      </c>
      <c r="AA427" t="str">
        <f ca="1">IF(RIGHT(FPL_Combined[[#Headers],[Gameweek 26]],2)&lt;$B$622,INDEX(FPL_Results_Extract[Gameweek 01],MATCH($A427,FPL_Results_Extract[[Player]:[Player]],0)),INDEX(Team_Key[[Abbreviation]:[Abbreviation]],MATCH(LEFT(INDEX(FPL_Fixtures_Extract[],MATCH($A427,FPL_Fixtures_Extract[[Player]:[Player]],0),MATCH(FPL_Combined[[#Headers],[Gameweek 26]],FPL_Fixtures_Extract[#Headers],0)),LEN(INDEX(FPL_Fixtures_Extract[],MATCH($A427,FPL_Fixtures_Extract[[Player]:[Player]],0),MATCH(FPL_Combined[[#Headers],[Gameweek 26]],FPL_Fixtures_Extract[#Headers],0)))-4),Team_Key[[Full Name]:[Full Name]],0))&amp;RIGHT(INDEX(FPL_Fixtures_Extract[],MATCH($A427,FPL_Fixtures_Extract[[Player]:[Player]],0),MATCH(FPL_Combined[[#Headers],[Gameweek 26]],FPL_Fixtures_Extract[#Headers],0)),3))</f>
        <v>AVL(H) 0-1</v>
      </c>
      <c r="AB427" t="str">
        <f ca="1">IF(RIGHT(FPL_Combined[[#Headers],[Gameweek 27]],2)&lt;$B$622,INDEX(FPL_Results_Extract[Gameweek 02],MATCH($A427,FPL_Results_Extract[[Player]:[Player]],0)),INDEX(Team_Key[[Abbreviation]:[Abbreviation]],MATCH(LEFT(INDEX(FPL_Fixtures_Extract[],MATCH($A427,FPL_Fixtures_Extract[[Player]:[Player]],0),MATCH(FPL_Combined[[#Headers],[Gameweek 27]],FPL_Fixtures_Extract[#Headers],0)),LEN(INDEX(FPL_Fixtures_Extract[],MATCH($A427,FPL_Fixtures_Extract[[Player]:[Player]],0),MATCH(FPL_Combined[[#Headers],[Gameweek 27]],FPL_Fixtures_Extract[#Headers],0)))-4),Team_Key[[Full Name]:[Full Name]],0))&amp;RIGHT(INDEX(FPL_Fixtures_Extract[],MATCH($A427,FPL_Fixtures_Extract[[Player]:[Player]],0),MATCH(FPL_Combined[[#Headers],[Gameweek 27]],FPL_Fixtures_Extract[#Headers],0)),3))</f>
        <v>LIV(A) 0-1</v>
      </c>
      <c r="AC427" t="str">
        <f ca="1">IF(RIGHT(FPL_Combined[[#Headers],[Gameweek 28]],2)&lt;$B$622,INDEX(FPL_Results_Extract[Gameweek 03],MATCH($A427,FPL_Results_Extract[[Player]:[Player]],0)),INDEX(Team_Key[[Abbreviation]:[Abbreviation]],MATCH(LEFT(INDEX(FPL_Fixtures_Extract[],MATCH($A427,FPL_Fixtures_Extract[[Player]:[Player]],0),MATCH(FPL_Combined[[#Headers],[Gameweek 28]],FPL_Fixtures_Extract[#Headers],0)),LEN(INDEX(FPL_Fixtures_Extract[],MATCH($A427,FPL_Fixtures_Extract[[Player]:[Player]],0),MATCH(FPL_Combined[[#Headers],[Gameweek 28]],FPL_Fixtures_Extract[#Headers],0)))-4),Team_Key[[Full Name]:[Full Name]],0))&amp;RIGHT(INDEX(FPL_Fixtures_Extract[],MATCH($A427,FPL_Fixtures_Extract[[Player]:[Player]],0),MATCH(FPL_Combined[[#Headers],[Gameweek 28]],FPL_Fixtures_Extract[#Headers],0)),3))</f>
        <v>WHU(A) 4-3</v>
      </c>
      <c r="AD427" t="str">
        <f ca="1">IF(RIGHT(FPL_Combined[[#Headers],[Gameweek 29]],2)&lt;$B$622,INDEX(FPL_Results_Extract[Gameweek 04],MATCH($A427,FPL_Results_Extract[[Player]:[Player]],0)),INDEX(Team_Key[[Abbreviation]:[Abbreviation]],MATCH(LEFT(INDEX(FPL_Fixtures_Extract[],MATCH($A427,FPL_Fixtures_Extract[[Player]:[Player]],0),MATCH(FPL_Combined[[#Headers],[Gameweek 29]],FPL_Fixtures_Extract[#Headers],0)),LEN(INDEX(FPL_Fixtures_Extract[],MATCH($A427,FPL_Fixtures_Extract[[Player]:[Player]],0),MATCH(FPL_Combined[[#Headers],[Gameweek 29]],FPL_Fixtures_Extract[#Headers],0)))-4),Team_Key[[Full Name]:[Full Name]],0))&amp;RIGHT(INDEX(FPL_Fixtures_Extract[],MATCH($A427,FPL_Fixtures_Extract[[Player]:[Player]],0),MATCH(FPL_Combined[[#Headers],[Gameweek 29]],FPL_Fixtures_Extract[#Headers],0)),3))</f>
        <v>NEW(A)</v>
      </c>
      <c r="AE427" t="str">
        <f ca="1">IF(RIGHT(FPL_Combined[[#Headers],[Gameweek 30]],2)&lt;$B$622,INDEX(FPL_Results_Extract[Gameweek 05],MATCH($A427,FPL_Results_Extract[[Player]:[Player]],0)),INDEX(Team_Key[[Abbreviation]:[Abbreviation]],MATCH(LEFT(INDEX(FPL_Fixtures_Extract[],MATCH($A427,FPL_Fixtures_Extract[[Player]:[Player]],0),MATCH(FPL_Combined[[#Headers],[Gameweek 30]],FPL_Fixtures_Extract[#Headers],0)),LEN(INDEX(FPL_Fixtures_Extract[],MATCH($A427,FPL_Fixtures_Extract[[Player]:[Player]],0),MATCH(FPL_Combined[[#Headers],[Gameweek 30]],FPL_Fixtures_Extract[#Headers],0)))-4),Team_Key[[Full Name]:[Full Name]],0))&amp;RIGHT(INDEX(FPL_Fixtures_Extract[],MATCH($A427,FPL_Fixtures_Extract[[Player]:[Player]],0),MATCH(FPL_Combined[[#Headers],[Gameweek 30]],FPL_Fixtures_Extract[#Headers],0)),3))</f>
        <v>SWA(H)</v>
      </c>
      <c r="AF427" t="str">
        <f ca="1">IF(RIGHT(FPL_Combined[[#Headers],[Gameweek 31]],2)&lt;$B$622,INDEX(FPL_Results_Extract[Gameweek 06],MATCH($A427,FPL_Results_Extract[[Player]:[Player]],0)),INDEX(Team_Key[[Abbreviation]:[Abbreviation]],MATCH(LEFT(INDEX(FPL_Fixtures_Extract[],MATCH($A427,FPL_Fixtures_Extract[[Player]:[Player]],0),MATCH(FPL_Combined[[#Headers],[Gameweek 31]],FPL_Fixtures_Extract[#Headers],0)),LEN(INDEX(FPL_Fixtures_Extract[],MATCH($A427,FPL_Fixtures_Extract[[Player]:[Player]],0),MATCH(FPL_Combined[[#Headers],[Gameweek 31]],FPL_Fixtures_Extract[#Headers],0)))-4),Team_Key[[Full Name]:[Full Name]],0))&amp;RIGHT(INDEX(FPL_Fixtures_Extract[],MATCH($A427,FPL_Fixtures_Extract[[Player]:[Player]],0),MATCH(FPL_Combined[[#Headers],[Gameweek 31]],FPL_Fixtures_Extract[#Headers],0)),3))</f>
        <v>TOT(A)</v>
      </c>
      <c r="AG427" t="str">
        <f ca="1">IF(RIGHT(FPL_Combined[[#Headers],[Gameweek 32]],2)&lt;$B$622,INDEX(FPL_Results_Extract[Gameweek 07],MATCH($A427,FPL_Results_Extract[[Player]:[Player]],0)),INDEX(Team_Key[[Abbreviation]:[Abbreviation]],MATCH(LEFT(INDEX(FPL_Fixtures_Extract[],MATCH($A427,FPL_Fixtures_Extract[[Player]:[Player]],0),MATCH(FPL_Combined[[#Headers],[Gameweek 32]],FPL_Fixtures_Extract[#Headers],0)),LEN(INDEX(FPL_Fixtures_Extract[],MATCH($A427,FPL_Fixtures_Extract[[Player]:[Player]],0),MATCH(FPL_Combined[[#Headers],[Gameweek 32]],FPL_Fixtures_Extract[#Headers],0)))-4),Team_Key[[Full Name]:[Full Name]],0))&amp;RIGHT(INDEX(FPL_Fixtures_Extract[],MATCH($A427,FPL_Fixtures_Extract[[Player]:[Player]],0),MATCH(FPL_Combined[[#Headers],[Gameweek 32]],FPL_Fixtures_Extract[#Headers],0)),3))</f>
        <v>MCI(H)</v>
      </c>
      <c r="AH427" t="str">
        <f ca="1">IF(RIGHT(FPL_Combined[[#Headers],[Gameweek 33]],2)&lt;$B$622,INDEX(FPL_Results_Extract[Gameweek 08],MATCH($A427,FPL_Results_Extract[[Player]:[Player]],0)),INDEX(Team_Key[[Abbreviation]:[Abbreviation]],MATCH(LEFT(INDEX(FPL_Fixtures_Extract[],MATCH($A427,FPL_Fixtures_Extract[[Player]:[Player]],0),MATCH(FPL_Combined[[#Headers],[Gameweek 33]],FPL_Fixtures_Extract[#Headers],0)),LEN(INDEX(FPL_Fixtures_Extract[],MATCH($A427,FPL_Fixtures_Extract[[Player]:[Player]],0),MATCH(FPL_Combined[[#Headers],[Gameweek 33]],FPL_Fixtures_Extract[#Headers],0)))-4),Team_Key[[Full Name]:[Full Name]],0))&amp;RIGHT(INDEX(FPL_Fixtures_Extract[],MATCH($A427,FPL_Fixtures_Extract[[Player]:[Player]],0),MATCH(FPL_Combined[[#Headers],[Gameweek 33]],FPL_Fixtures_Extract[#Headers],0)),3))</f>
        <v>AVL(A)</v>
      </c>
      <c r="AI427" t="str">
        <f ca="1">IF(RIGHT(FPL_Combined[[#Headers],[Gameweek 34]],2)&lt;$B$622,INDEX(FPL_Results_Extract[Gameweek 09],MATCH($A427,FPL_Results_Extract[[Player]:[Player]],0)),INDEX(Team_Key[[Abbreviation]:[Abbreviation]],MATCH(LEFT(INDEX(FPL_Fixtures_Extract[],MATCH($A427,FPL_Fixtures_Extract[[Player]:[Player]],0),MATCH(FPL_Combined[[#Headers],[Gameweek 34]],FPL_Fixtures_Extract[#Headers],0)),LEN(INDEX(FPL_Fixtures_Extract[],MATCH($A427,FPL_Fixtures_Extract[[Player]:[Player]],0),MATCH(FPL_Combined[[#Headers],[Gameweek 34]],FPL_Fixtures_Extract[#Headers],0)))-4),Team_Key[[Full Name]:[Full Name]],0))&amp;RIGHT(INDEX(FPL_Fixtures_Extract[],MATCH($A427,FPL_Fixtures_Extract[[Player]:[Player]],0),MATCH(FPL_Combined[[#Headers],[Gameweek 34]],FPL_Fixtures_Extract[#Headers],0)),3))</f>
        <v>LIV(H)</v>
      </c>
      <c r="AJ427" t="str">
        <f ca="1">IF(RIGHT(FPL_Combined[[#Headers],[Gameweek 35]],2)&lt;$B$622,INDEX(FPL_Results_Extract[Gameweek 10],MATCH($A427,FPL_Results_Extract[[Player]:[Player]],0)),INDEX(Team_Key[[Abbreviation]:[Abbreviation]],MATCH(LEFT(INDEX(FPL_Fixtures_Extract[],MATCH($A427,FPL_Fixtures_Extract[[Player]:[Player]],0),MATCH(FPL_Combined[[#Headers],[Gameweek 35]],FPL_Fixtures_Extract[#Headers],0)),LEN(INDEX(FPL_Fixtures_Extract[],MATCH($A427,FPL_Fixtures_Extract[[Player]:[Player]],0),MATCH(FPL_Combined[[#Headers],[Gameweek 35]],FPL_Fixtures_Extract[#Headers],0)))-4),Team_Key[[Full Name]:[Full Name]],0))&amp;RIGHT(INDEX(FPL_Fixtures_Extract[],MATCH($A427,FPL_Fixtures_Extract[[Player]:[Player]],0),MATCH(FPL_Combined[[#Headers],[Gameweek 35]],FPL_Fixtures_Extract[#Headers],0)),3))</f>
        <v>CHE(H)</v>
      </c>
      <c r="AK427" t="str">
        <f ca="1">IF(RIGHT(FPL_Combined[[#Headers],[Gameweek 36]],2)&lt;$B$622,INDEX(FPL_Results_Extract[Gameweek 11],MATCH($A427,FPL_Results_Extract[[Player]:[Player]],0)),INDEX(Team_Key[[Abbreviation]:[Abbreviation]],MATCH(LEFT(INDEX(FPL_Fixtures_Extract[],MATCH($A427,FPL_Fixtures_Extract[[Player]:[Player]],0),MATCH(FPL_Combined[[#Headers],[Gameweek 36]],FPL_Fixtures_Extract[#Headers],0)),LEN(INDEX(FPL_Fixtures_Extract[],MATCH($A427,FPL_Fixtures_Extract[[Player]:[Player]],0),MATCH(FPL_Combined[[#Headers],[Gameweek 36]],FPL_Fixtures_Extract[#Headers],0)))-4),Team_Key[[Full Name]:[Full Name]],0))&amp;RIGHT(INDEX(FPL_Fixtures_Extract[],MATCH($A427,FPL_Fixtures_Extract[[Player]:[Player]],0),MATCH(FPL_Combined[[#Headers],[Gameweek 36]],FPL_Fixtures_Extract[#Headers],0)),3))</f>
        <v>EVE(A)</v>
      </c>
      <c r="AL427" t="str">
        <f ca="1">IF(RIGHT(FPL_Combined[[#Headers],[Gameweek 37]],2)&lt;$B$622,INDEX(FPL_Results_Extract[Gameweek 12],MATCH($A427,FPL_Results_Extract[[Player]:[Player]],0)),INDEX(Team_Key[[Abbreviation]:[Abbreviation]],MATCH(LEFT(INDEX(FPL_Fixtures_Extract[],MATCH($A427,FPL_Fixtures_Extract[[Player]:[Player]],0),MATCH(FPL_Combined[[#Headers],[Gameweek 37]],FPL_Fixtures_Extract[#Headers],0)),LEN(INDEX(FPL_Fixtures_Extract[],MATCH($A427,FPL_Fixtures_Extract[[Player]:[Player]],0),MATCH(FPL_Combined[[#Headers],[Gameweek 37]],FPL_Fixtures_Extract[#Headers],0)))-4),Team_Key[[Full Name]:[Full Name]],0))&amp;RIGHT(INDEX(FPL_Fixtures_Extract[],MATCH($A427,FPL_Fixtures_Extract[[Player]:[Player]],0),MATCH(FPL_Combined[[#Headers],[Gameweek 37]],FPL_Fixtures_Extract[#Headers],0)),3))</f>
        <v>WBA(H)</v>
      </c>
      <c r="AM427" t="str">
        <f ca="1">IF(RIGHT(FPL_Combined[[#Headers],[Gameweek 38]],2)&lt;$B$622,INDEX(FPL_Results_Extract[Gameweek 13],MATCH($A427,FPL_Results_Extract[[Player]:[Player]],0)),INDEX(Team_Key[[Abbreviation]:[Abbreviation]],MATCH(LEFT(INDEX(FPL_Fixtures_Extract[],MATCH($A427,FPL_Fixtures_Extract[[Player]:[Player]],0),MATCH(FPL_Combined[[#Headers],[Gameweek 38]],FPL_Fixtures_Extract[#Headers],0)),LEN(INDEX(FPL_Fixtures_Extract[],MATCH($A427,FPL_Fixtures_Extract[[Player]:[Player]],0),MATCH(FPL_Combined[[#Headers],[Gameweek 38]],FPL_Fixtures_Extract[#Headers],0)))-4),Team_Key[[Full Name]:[Full Name]],0))&amp;RIGHT(INDEX(FPL_Fixtures_Extract[],MATCH($A427,FPL_Fixtures_Extract[[Player]:[Player]],0),MATCH(FPL_Combined[[#Headers],[Gameweek 38]],FPL_Fixtures_Extract[#Headers],0)),3))</f>
        <v>MUN(A)</v>
      </c>
    </row>
    <row r="428" spans="1:39" x14ac:dyDescent="0.45">
      <c r="A428" t="s">
        <v>142</v>
      </c>
      <c r="B428" t="str">
        <f ca="1">IF(RIGHT(FPL_Combined[[#Headers],[Gameweek 01]],2)&lt;$B$622,INDEX(FPL_Results_Extract[Gameweek 01],MATCH($A428,FPL_Results_Extract[[Player]:[Player]],0)),INDEX(Team_Key[[Abbreviation]:[Abbreviation]],MATCH(LEFT(INDEX(FPL_Fixtures_Extract[],MATCH($A428,FPL_Fixtures_Extract[[Player]:[Player]],0),MATCH(FPL_Combined[[#Headers],[Gameweek 01]],FPL_Fixtures_Extract[#Headers],0)),LEN(INDEX(FPL_Fixtures_Extract[],MATCH($A428,FPL_Fixtures_Extract[[Player]:[Player]],0),MATCH(FPL_Combined[[#Headers],[Gameweek 01]],FPL_Fixtures_Extract[#Headers],0)))-4),Team_Key[[Full Name]:[Full Name]],0))&amp;RIGHT(INDEX(FPL_Fixtures_Extract[],MATCH($A428,FPL_Fixtures_Extract[[Player]:[Player]],0),MATCH(FPL_Combined[[#Headers],[Gameweek 01]],FPL_Fixtures_Extract[#Headers],0)),3))</f>
        <v>SUN(H) 4-2</v>
      </c>
      <c r="C428" t="str">
        <f ca="1">IF(RIGHT(FPL_Combined[[#Headers],[Gameweek 02]],2)&lt;$B$622,INDEX(FPL_Results_Extract[Gameweek 02],MATCH($A428,FPL_Results_Extract[[Player]:[Player]],0)),INDEX(Team_Key[[Abbreviation]:[Abbreviation]],MATCH(LEFT(INDEX(FPL_Fixtures_Extract[],MATCH($A428,FPL_Fixtures_Extract[[Player]:[Player]],0),MATCH(FPL_Combined[[#Headers],[Gameweek 02]],FPL_Fixtures_Extract[#Headers],0)),LEN(INDEX(FPL_Fixtures_Extract[],MATCH($A428,FPL_Fixtures_Extract[[Player]:[Player]],0),MATCH(FPL_Combined[[#Headers],[Gameweek 02]],FPL_Fixtures_Extract[#Headers],0)))-4),Team_Key[[Full Name]:[Full Name]],0))&amp;RIGHT(INDEX(FPL_Fixtures_Extract[],MATCH($A428,FPL_Fixtures_Extract[[Player]:[Player]],0),MATCH(FPL_Combined[[#Headers],[Gameweek 02]],FPL_Fixtures_Extract[#Headers],0)),3))</f>
        <v>WHU(A) 2-1</v>
      </c>
      <c r="D428" t="str">
        <f ca="1">IF(RIGHT(FPL_Combined[[#Headers],[Gameweek 03]],2)&lt;$B$622,INDEX(FPL_Results_Extract[Gameweek 03],MATCH($A428,FPL_Results_Extract[[Player]:[Player]],0)),INDEX(Team_Key[[Abbreviation]:[Abbreviation]],MATCH(LEFT(INDEX(FPL_Fixtures_Extract[],MATCH($A428,FPL_Fixtures_Extract[[Player]:[Player]],0),MATCH(FPL_Combined[[#Headers],[Gameweek 03]],FPL_Fixtures_Extract[#Headers],0)),LEN(INDEX(FPL_Fixtures_Extract[],MATCH($A428,FPL_Fixtures_Extract[[Player]:[Player]],0),MATCH(FPL_Combined[[#Headers],[Gameweek 03]],FPL_Fixtures_Extract[#Headers],0)))-4),Team_Key[[Full Name]:[Full Name]],0))&amp;RIGHT(INDEX(FPL_Fixtures_Extract[],MATCH($A428,FPL_Fixtures_Extract[[Player]:[Player]],0),MATCH(FPL_Combined[[#Headers],[Gameweek 03]],FPL_Fixtures_Extract[#Headers],0)),3))</f>
        <v>TOT(H) 1-1</v>
      </c>
      <c r="E428" t="str">
        <f ca="1">IF(RIGHT(FPL_Combined[[#Headers],[Gameweek 04]],2)&lt;$B$622,INDEX(FPL_Results_Extract[Gameweek 04],MATCH($A428,FPL_Results_Extract[[Player]:[Player]],0)),INDEX(Team_Key[[Abbreviation]:[Abbreviation]],MATCH(LEFT(INDEX(FPL_Fixtures_Extract[],MATCH($A428,FPL_Fixtures_Extract[[Player]:[Player]],0),MATCH(FPL_Combined[[#Headers],[Gameweek 04]],FPL_Fixtures_Extract[#Headers],0)),LEN(INDEX(FPL_Fixtures_Extract[],MATCH($A428,FPL_Fixtures_Extract[[Player]:[Player]],0),MATCH(FPL_Combined[[#Headers],[Gameweek 04]],FPL_Fixtures_Extract[#Headers],0)))-4),Team_Key[[Full Name]:[Full Name]],0))&amp;RIGHT(INDEX(FPL_Fixtures_Extract[],MATCH($A428,FPL_Fixtures_Extract[[Player]:[Player]],0),MATCH(FPL_Combined[[#Headers],[Gameweek 04]],FPL_Fixtures_Extract[#Headers],0)),3))</f>
        <v>BOU(A) 1-1</v>
      </c>
      <c r="F428" t="str">
        <f ca="1">IF(RIGHT(FPL_Combined[[#Headers],[Gameweek 05]],2)&lt;$B$622,INDEX(FPL_Results_Extract[Gameweek 05],MATCH($A428,FPL_Results_Extract[[Player]:[Player]],0)),INDEX(Team_Key[[Abbreviation]:[Abbreviation]],MATCH(LEFT(INDEX(FPL_Fixtures_Extract[],MATCH($A428,FPL_Fixtures_Extract[[Player]:[Player]],0),MATCH(FPL_Combined[[#Headers],[Gameweek 05]],FPL_Fixtures_Extract[#Headers],0)),LEN(INDEX(FPL_Fixtures_Extract[],MATCH($A428,FPL_Fixtures_Extract[[Player]:[Player]],0),MATCH(FPL_Combined[[#Headers],[Gameweek 05]],FPL_Fixtures_Extract[#Headers],0)))-4),Team_Key[[Full Name]:[Full Name]],0))&amp;RIGHT(INDEX(FPL_Fixtures_Extract[],MATCH($A428,FPL_Fixtures_Extract[[Player]:[Player]],0),MATCH(FPL_Combined[[#Headers],[Gameweek 05]],FPL_Fixtures_Extract[#Headers],0)),3))</f>
        <v>AVL(H) 3-2</v>
      </c>
      <c r="G428" t="str">
        <f ca="1">IF(RIGHT(FPL_Combined[[#Headers],[Gameweek 06]],2)&lt;$B$622,INDEX(FPL_Results_Extract[Gameweek 06],MATCH($A428,FPL_Results_Extract[[Player]:[Player]],0)),INDEX(Team_Key[[Abbreviation]:[Abbreviation]],MATCH(LEFT(INDEX(FPL_Fixtures_Extract[],MATCH($A428,FPL_Fixtures_Extract[[Player]:[Player]],0),MATCH(FPL_Combined[[#Headers],[Gameweek 06]],FPL_Fixtures_Extract[#Headers],0)),LEN(INDEX(FPL_Fixtures_Extract[],MATCH($A428,FPL_Fixtures_Extract[[Player]:[Player]],0),MATCH(FPL_Combined[[#Headers],[Gameweek 06]],FPL_Fixtures_Extract[#Headers],0)))-4),Team_Key[[Full Name]:[Full Name]],0))&amp;RIGHT(INDEX(FPL_Fixtures_Extract[],MATCH($A428,FPL_Fixtures_Extract[[Player]:[Player]],0),MATCH(FPL_Combined[[#Headers],[Gameweek 06]],FPL_Fixtures_Extract[#Headers],0)),3))</f>
        <v>STK(A) 2-2</v>
      </c>
      <c r="H428" t="str">
        <f ca="1">IF(RIGHT(FPL_Combined[[#Headers],[Gameweek 07]],2)&lt;$B$622,INDEX(FPL_Results_Extract[Gameweek 07],MATCH($A428,FPL_Results_Extract[[Player]:[Player]],0)),INDEX(Team_Key[[Abbreviation]:[Abbreviation]],MATCH(LEFT(INDEX(FPL_Fixtures_Extract[],MATCH($A428,FPL_Fixtures_Extract[[Player]:[Player]],0),MATCH(FPL_Combined[[#Headers],[Gameweek 07]],FPL_Fixtures_Extract[#Headers],0)),LEN(INDEX(FPL_Fixtures_Extract[],MATCH($A428,FPL_Fixtures_Extract[[Player]:[Player]],0),MATCH(FPL_Combined[[#Headers],[Gameweek 07]],FPL_Fixtures_Extract[#Headers],0)))-4),Team_Key[[Full Name]:[Full Name]],0))&amp;RIGHT(INDEX(FPL_Fixtures_Extract[],MATCH($A428,FPL_Fixtures_Extract[[Player]:[Player]],0),MATCH(FPL_Combined[[#Headers],[Gameweek 07]],FPL_Fixtures_Extract[#Headers],0)),3))</f>
        <v>ARS(H) 2-5</v>
      </c>
      <c r="I428" t="str">
        <f ca="1">IF(RIGHT(FPL_Combined[[#Headers],[Gameweek 08]],2)&lt;$B$622,INDEX(FPL_Results_Extract[Gameweek 08],MATCH($A428,FPL_Results_Extract[[Player]:[Player]],0)),INDEX(Team_Key[[Abbreviation]:[Abbreviation]],MATCH(LEFT(INDEX(FPL_Fixtures_Extract[],MATCH($A428,FPL_Fixtures_Extract[[Player]:[Player]],0),MATCH(FPL_Combined[[#Headers],[Gameweek 08]],FPL_Fixtures_Extract[#Headers],0)),LEN(INDEX(FPL_Fixtures_Extract[],MATCH($A428,FPL_Fixtures_Extract[[Player]:[Player]],0),MATCH(FPL_Combined[[#Headers],[Gameweek 08]],FPL_Fixtures_Extract[#Headers],0)))-4),Team_Key[[Full Name]:[Full Name]],0))&amp;RIGHT(INDEX(FPL_Fixtures_Extract[],MATCH($A428,FPL_Fixtures_Extract[[Player]:[Player]],0),MATCH(FPL_Combined[[#Headers],[Gameweek 08]],FPL_Fixtures_Extract[#Headers],0)),3))</f>
        <v>NOR(A) 2-1</v>
      </c>
      <c r="J428" t="str">
        <f ca="1">IF(RIGHT(FPL_Combined[[#Headers],[Gameweek 09]],2)&lt;$B$622,INDEX(FPL_Results_Extract[Gameweek 09],MATCH($A428,FPL_Results_Extract[[Player]:[Player]],0)),INDEX(Team_Key[[Abbreviation]:[Abbreviation]],MATCH(LEFT(INDEX(FPL_Fixtures_Extract[],MATCH($A428,FPL_Fixtures_Extract[[Player]:[Player]],0),MATCH(FPL_Combined[[#Headers],[Gameweek 09]],FPL_Fixtures_Extract[#Headers],0)),LEN(INDEX(FPL_Fixtures_Extract[],MATCH($A428,FPL_Fixtures_Extract[[Player]:[Player]],0),MATCH(FPL_Combined[[#Headers],[Gameweek 09]],FPL_Fixtures_Extract[#Headers],0)))-4),Team_Key[[Full Name]:[Full Name]],0))&amp;RIGHT(INDEX(FPL_Fixtures_Extract[],MATCH($A428,FPL_Fixtures_Extract[[Player]:[Player]],0),MATCH(FPL_Combined[[#Headers],[Gameweek 09]],FPL_Fixtures_Extract[#Headers],0)),3))</f>
        <v>SOU(A) 2-2</v>
      </c>
      <c r="K428" t="str">
        <f ca="1">IF(RIGHT(FPL_Combined[[#Headers],[Gameweek 10]],2)&lt;$B$622,INDEX(FPL_Results_Extract[Gameweek 10],MATCH($A428,FPL_Results_Extract[[Player]:[Player]],0)),INDEX(Team_Key[[Abbreviation]:[Abbreviation]],MATCH(LEFT(INDEX(FPL_Fixtures_Extract[],MATCH($A428,FPL_Fixtures_Extract[[Player]:[Player]],0),MATCH(FPL_Combined[[#Headers],[Gameweek 10]],FPL_Fixtures_Extract[#Headers],0)),LEN(INDEX(FPL_Fixtures_Extract[],MATCH($A428,FPL_Fixtures_Extract[[Player]:[Player]],0),MATCH(FPL_Combined[[#Headers],[Gameweek 10]],FPL_Fixtures_Extract[#Headers],0)))-4),Team_Key[[Full Name]:[Full Name]],0))&amp;RIGHT(INDEX(FPL_Fixtures_Extract[],MATCH($A428,FPL_Fixtures_Extract[[Player]:[Player]],0),MATCH(FPL_Combined[[#Headers],[Gameweek 10]],FPL_Fixtures_Extract[#Headers],0)),3))</f>
        <v>CRY(H) 1-0</v>
      </c>
      <c r="L428" t="str">
        <f ca="1">IF(RIGHT(FPL_Combined[[#Headers],[Gameweek 11]],2)&lt;$B$622,INDEX(FPL_Results_Extract[Gameweek 11],MATCH($A428,FPL_Results_Extract[[Player]:[Player]],0)),INDEX(Team_Key[[Abbreviation]:[Abbreviation]],MATCH(LEFT(INDEX(FPL_Fixtures_Extract[],MATCH($A428,FPL_Fixtures_Extract[[Player]:[Player]],0),MATCH(FPL_Combined[[#Headers],[Gameweek 11]],FPL_Fixtures_Extract[#Headers],0)),LEN(INDEX(FPL_Fixtures_Extract[],MATCH($A428,FPL_Fixtures_Extract[[Player]:[Player]],0),MATCH(FPL_Combined[[#Headers],[Gameweek 11]],FPL_Fixtures_Extract[#Headers],0)))-4),Team_Key[[Full Name]:[Full Name]],0))&amp;RIGHT(INDEX(FPL_Fixtures_Extract[],MATCH($A428,FPL_Fixtures_Extract[[Player]:[Player]],0),MATCH(FPL_Combined[[#Headers],[Gameweek 11]],FPL_Fixtures_Extract[#Headers],0)),3))</f>
        <v>WBA(A) 3-2</v>
      </c>
      <c r="M428" t="str">
        <f ca="1">IF(RIGHT(FPL_Combined[[#Headers],[Gameweek 12]],2)&lt;$B$622,INDEX(FPL_Results_Extract[Gameweek 12],MATCH($A428,FPL_Results_Extract[[Player]:[Player]],0)),INDEX(Team_Key[[Abbreviation]:[Abbreviation]],MATCH(LEFT(INDEX(FPL_Fixtures_Extract[],MATCH($A428,FPL_Fixtures_Extract[[Player]:[Player]],0),MATCH(FPL_Combined[[#Headers],[Gameweek 12]],FPL_Fixtures_Extract[#Headers],0)),LEN(INDEX(FPL_Fixtures_Extract[],MATCH($A428,FPL_Fixtures_Extract[[Player]:[Player]],0),MATCH(FPL_Combined[[#Headers],[Gameweek 12]],FPL_Fixtures_Extract[#Headers],0)))-4),Team_Key[[Full Name]:[Full Name]],0))&amp;RIGHT(INDEX(FPL_Fixtures_Extract[],MATCH($A428,FPL_Fixtures_Extract[[Player]:[Player]],0),MATCH(FPL_Combined[[#Headers],[Gameweek 12]],FPL_Fixtures_Extract[#Headers],0)),3))</f>
        <v>WAT(H) 2-1</v>
      </c>
      <c r="N428" t="str">
        <f ca="1">IF(RIGHT(FPL_Combined[[#Headers],[Gameweek 13]],2)&lt;$B$622,INDEX(FPL_Results_Extract[Gameweek 13],MATCH($A428,FPL_Results_Extract[[Player]:[Player]],0)),INDEX(Team_Key[[Abbreviation]:[Abbreviation]],MATCH(LEFT(INDEX(FPL_Fixtures_Extract[],MATCH($A428,FPL_Fixtures_Extract[[Player]:[Player]],0),MATCH(FPL_Combined[[#Headers],[Gameweek 13]],FPL_Fixtures_Extract[#Headers],0)),LEN(INDEX(FPL_Fixtures_Extract[],MATCH($A428,FPL_Fixtures_Extract[[Player]:[Player]],0),MATCH(FPL_Combined[[#Headers],[Gameweek 13]],FPL_Fixtures_Extract[#Headers],0)))-4),Team_Key[[Full Name]:[Full Name]],0))&amp;RIGHT(INDEX(FPL_Fixtures_Extract[],MATCH($A428,FPL_Fixtures_Extract[[Player]:[Player]],0),MATCH(FPL_Combined[[#Headers],[Gameweek 13]],FPL_Fixtures_Extract[#Headers],0)),3))</f>
        <v>NEW(A) 3-0</v>
      </c>
      <c r="O428" t="str">
        <f ca="1">IF(RIGHT(FPL_Combined[[#Headers],[Gameweek 14]],2)&lt;$B$622,INDEX(FPL_Results_Extract[Gameweek 14],MATCH($A428,FPL_Results_Extract[[Player]:[Player]],0)),INDEX(Team_Key[[Abbreviation]:[Abbreviation]],MATCH(LEFT(INDEX(FPL_Fixtures_Extract[],MATCH($A428,FPL_Fixtures_Extract[[Player]:[Player]],0),MATCH(FPL_Combined[[#Headers],[Gameweek 14]],FPL_Fixtures_Extract[#Headers],0)),LEN(INDEX(FPL_Fixtures_Extract[],MATCH($A428,FPL_Fixtures_Extract[[Player]:[Player]],0),MATCH(FPL_Combined[[#Headers],[Gameweek 14]],FPL_Fixtures_Extract[#Headers],0)))-4),Team_Key[[Full Name]:[Full Name]],0))&amp;RIGHT(INDEX(FPL_Fixtures_Extract[],MATCH($A428,FPL_Fixtures_Extract[[Player]:[Player]],0),MATCH(FPL_Combined[[#Headers],[Gameweek 14]],FPL_Fixtures_Extract[#Headers],0)),3))</f>
        <v>MUN(H) 1-1</v>
      </c>
      <c r="P428" t="str">
        <f ca="1">IF(RIGHT(FPL_Combined[[#Headers],[Gameweek 15]],2)&lt;$B$622,INDEX(FPL_Results_Extract[Gameweek 15],MATCH($A428,FPL_Results_Extract[[Player]:[Player]],0)),INDEX(Team_Key[[Abbreviation]:[Abbreviation]],MATCH(LEFT(INDEX(FPL_Fixtures_Extract[],MATCH($A428,FPL_Fixtures_Extract[[Player]:[Player]],0),MATCH(FPL_Combined[[#Headers],[Gameweek 15]],FPL_Fixtures_Extract[#Headers],0)),LEN(INDEX(FPL_Fixtures_Extract[],MATCH($A428,FPL_Fixtures_Extract[[Player]:[Player]],0),MATCH(FPL_Combined[[#Headers],[Gameweek 15]],FPL_Fixtures_Extract[#Headers],0)))-4),Team_Key[[Full Name]:[Full Name]],0))&amp;RIGHT(INDEX(FPL_Fixtures_Extract[],MATCH($A428,FPL_Fixtures_Extract[[Player]:[Player]],0),MATCH(FPL_Combined[[#Headers],[Gameweek 15]],FPL_Fixtures_Extract[#Headers],0)),3))</f>
        <v>SWA(A) 3-0</v>
      </c>
      <c r="Q428" t="str">
        <f ca="1">IF(RIGHT(FPL_Combined[[#Headers],[Gameweek 16]],2)&lt;$B$622,INDEX(FPL_Results_Extract[Gameweek 16],MATCH($A428,FPL_Results_Extract[[Player]:[Player]],0)),INDEX(Team_Key[[Abbreviation]:[Abbreviation]],MATCH(LEFT(INDEX(FPL_Fixtures_Extract[],MATCH($A428,FPL_Fixtures_Extract[[Player]:[Player]],0),MATCH(FPL_Combined[[#Headers],[Gameweek 16]],FPL_Fixtures_Extract[#Headers],0)),LEN(INDEX(FPL_Fixtures_Extract[],MATCH($A428,FPL_Fixtures_Extract[[Player]:[Player]],0),MATCH(FPL_Combined[[#Headers],[Gameweek 16]],FPL_Fixtures_Extract[#Headers],0)))-4),Team_Key[[Full Name]:[Full Name]],0))&amp;RIGHT(INDEX(FPL_Fixtures_Extract[],MATCH($A428,FPL_Fixtures_Extract[[Player]:[Player]],0),MATCH(FPL_Combined[[#Headers],[Gameweek 16]],FPL_Fixtures_Extract[#Headers],0)),3))</f>
        <v>CHE(H) 2-1</v>
      </c>
      <c r="R428" t="str">
        <f ca="1">IF(RIGHT(FPL_Combined[[#Headers],[Gameweek 17]],2)&lt;$B$622,INDEX(FPL_Results_Extract[Gameweek 17],MATCH($A428,FPL_Results_Extract[[Player]:[Player]],0)),INDEX(Team_Key[[Abbreviation]:[Abbreviation]],MATCH(LEFT(INDEX(FPL_Fixtures_Extract[],MATCH($A428,FPL_Fixtures_Extract[[Player]:[Player]],0),MATCH(FPL_Combined[[#Headers],[Gameweek 17]],FPL_Fixtures_Extract[#Headers],0)),LEN(INDEX(FPL_Fixtures_Extract[],MATCH($A428,FPL_Fixtures_Extract[[Player]:[Player]],0),MATCH(FPL_Combined[[#Headers],[Gameweek 17]],FPL_Fixtures_Extract[#Headers],0)))-4),Team_Key[[Full Name]:[Full Name]],0))&amp;RIGHT(INDEX(FPL_Fixtures_Extract[],MATCH($A428,FPL_Fixtures_Extract[[Player]:[Player]],0),MATCH(FPL_Combined[[#Headers],[Gameweek 17]],FPL_Fixtures_Extract[#Headers],0)),3))</f>
        <v>EVE(A) 3-2</v>
      </c>
      <c r="S428" t="str">
        <f ca="1">IF(RIGHT(FPL_Combined[[#Headers],[Gameweek 18]],2)&lt;$B$622,INDEX(FPL_Results_Extract[Gameweek 18],MATCH($A428,FPL_Results_Extract[[Player]:[Player]],0)),INDEX(Team_Key[[Abbreviation]:[Abbreviation]],MATCH(LEFT(INDEX(FPL_Fixtures_Extract[],MATCH($A428,FPL_Fixtures_Extract[[Player]:[Player]],0),MATCH(FPL_Combined[[#Headers],[Gameweek 18]],FPL_Fixtures_Extract[#Headers],0)),LEN(INDEX(FPL_Fixtures_Extract[],MATCH($A428,FPL_Fixtures_Extract[[Player]:[Player]],0),MATCH(FPL_Combined[[#Headers],[Gameweek 18]],FPL_Fixtures_Extract[#Headers],0)))-4),Team_Key[[Full Name]:[Full Name]],0))&amp;RIGHT(INDEX(FPL_Fixtures_Extract[],MATCH($A428,FPL_Fixtures_Extract[[Player]:[Player]],0),MATCH(FPL_Combined[[#Headers],[Gameweek 18]],FPL_Fixtures_Extract[#Headers],0)),3))</f>
        <v>LIV(A) 0-1</v>
      </c>
      <c r="T428" t="str">
        <f ca="1">IF(RIGHT(FPL_Combined[[#Headers],[Gameweek 19]],2)&lt;$B$622,INDEX(FPL_Results_Extract[Gameweek 19],MATCH($A428,FPL_Results_Extract[[Player]:[Player]],0)),INDEX(Team_Key[[Abbreviation]:[Abbreviation]],MATCH(LEFT(INDEX(FPL_Fixtures_Extract[],MATCH($A428,FPL_Fixtures_Extract[[Player]:[Player]],0),MATCH(FPL_Combined[[#Headers],[Gameweek 19]],FPL_Fixtures_Extract[#Headers],0)),LEN(INDEX(FPL_Fixtures_Extract[],MATCH($A428,FPL_Fixtures_Extract[[Player]:[Player]],0),MATCH(FPL_Combined[[#Headers],[Gameweek 19]],FPL_Fixtures_Extract[#Headers],0)))-4),Team_Key[[Full Name]:[Full Name]],0))&amp;RIGHT(INDEX(FPL_Fixtures_Extract[],MATCH($A428,FPL_Fixtures_Extract[[Player]:[Player]],0),MATCH(FPL_Combined[[#Headers],[Gameweek 19]],FPL_Fixtures_Extract[#Headers],0)),3))</f>
        <v>MCI(H) 0-0</v>
      </c>
      <c r="U428" t="str">
        <f ca="1">IF(RIGHT(FPL_Combined[[#Headers],[Gameweek 20]],2)&lt;$B$622,INDEX(FPL_Results_Extract[Gameweek 20],MATCH($A428,FPL_Results_Extract[[Player]:[Player]],0)),INDEX(Team_Key[[Abbreviation]:[Abbreviation]],MATCH(LEFT(INDEX(FPL_Fixtures_Extract[],MATCH($A428,FPL_Fixtures_Extract[[Player]:[Player]],0),MATCH(FPL_Combined[[#Headers],[Gameweek 20]],FPL_Fixtures_Extract[#Headers],0)),LEN(INDEX(FPL_Fixtures_Extract[],MATCH($A428,FPL_Fixtures_Extract[[Player]:[Player]],0),MATCH(FPL_Combined[[#Headers],[Gameweek 20]],FPL_Fixtures_Extract[#Headers],0)))-4),Team_Key[[Full Name]:[Full Name]],0))&amp;RIGHT(INDEX(FPL_Fixtures_Extract[],MATCH($A428,FPL_Fixtures_Extract[[Player]:[Player]],0),MATCH(FPL_Combined[[#Headers],[Gameweek 20]],FPL_Fixtures_Extract[#Headers],0)),3))</f>
        <v>BOU(H) 0-0</v>
      </c>
      <c r="V428" t="str">
        <f ca="1">IF(RIGHT(FPL_Combined[[#Headers],[Gameweek 21]],2)&lt;$B$622,INDEX(FPL_Results_Extract[Gameweek 21],MATCH($A428,FPL_Results_Extract[[Player]:[Player]],0)),INDEX(Team_Key[[Abbreviation]:[Abbreviation]],MATCH(LEFT(INDEX(FPL_Fixtures_Extract[],MATCH($A428,FPL_Fixtures_Extract[[Player]:[Player]],0),MATCH(FPL_Combined[[#Headers],[Gameweek 21]],FPL_Fixtures_Extract[#Headers],0)),LEN(INDEX(FPL_Fixtures_Extract[],MATCH($A428,FPL_Fixtures_Extract[[Player]:[Player]],0),MATCH(FPL_Combined[[#Headers],[Gameweek 21]],FPL_Fixtures_Extract[#Headers],0)))-4),Team_Key[[Full Name]:[Full Name]],0))&amp;RIGHT(INDEX(FPL_Fixtures_Extract[],MATCH($A428,FPL_Fixtures_Extract[[Player]:[Player]],0),MATCH(FPL_Combined[[#Headers],[Gameweek 21]],FPL_Fixtures_Extract[#Headers],0)),3))</f>
        <v>TOT(A) 1-0</v>
      </c>
      <c r="W428" t="str">
        <f ca="1">IF(RIGHT(FPL_Combined[[#Headers],[Gameweek 22]],2)&lt;$B$622,INDEX(FPL_Results_Extract[Gameweek 22],MATCH($A428,FPL_Results_Extract[[Player]:[Player]],0)),INDEX(Team_Key[[Abbreviation]:[Abbreviation]],MATCH(LEFT(INDEX(FPL_Fixtures_Extract[],MATCH($A428,FPL_Fixtures_Extract[[Player]:[Player]],0),MATCH(FPL_Combined[[#Headers],[Gameweek 22]],FPL_Fixtures_Extract[#Headers],0)),LEN(INDEX(FPL_Fixtures_Extract[],MATCH($A428,FPL_Fixtures_Extract[[Player]:[Player]],0),MATCH(FPL_Combined[[#Headers],[Gameweek 22]],FPL_Fixtures_Extract[#Headers],0)))-4),Team_Key[[Full Name]:[Full Name]],0))&amp;RIGHT(INDEX(FPL_Fixtures_Extract[],MATCH($A428,FPL_Fixtures_Extract[[Player]:[Player]],0),MATCH(FPL_Combined[[#Headers],[Gameweek 22]],FPL_Fixtures_Extract[#Headers],0)),3))</f>
        <v>AVL(A) 1-1</v>
      </c>
      <c r="X428" t="str">
        <f ca="1">IF(RIGHT(FPL_Combined[[#Headers],[Gameweek 23]],2)&lt;$B$622,INDEX(FPL_Results_Extract[Gameweek 23],MATCH($A428,FPL_Results_Extract[[Player]:[Player]],0)),INDEX(Team_Key[[Abbreviation]:[Abbreviation]],MATCH(LEFT(INDEX(FPL_Fixtures_Extract[],MATCH($A428,FPL_Fixtures_Extract[[Player]:[Player]],0),MATCH(FPL_Combined[[#Headers],[Gameweek 23]],FPL_Fixtures_Extract[#Headers],0)),LEN(INDEX(FPL_Fixtures_Extract[],MATCH($A428,FPL_Fixtures_Extract[[Player]:[Player]],0),MATCH(FPL_Combined[[#Headers],[Gameweek 23]],FPL_Fixtures_Extract[#Headers],0)))-4),Team_Key[[Full Name]:[Full Name]],0))&amp;RIGHT(INDEX(FPL_Fixtures_Extract[],MATCH($A428,FPL_Fixtures_Extract[[Player]:[Player]],0),MATCH(FPL_Combined[[#Headers],[Gameweek 23]],FPL_Fixtures_Extract[#Headers],0)),3))</f>
        <v>STK(H) 3-0</v>
      </c>
      <c r="Y428" t="str">
        <f ca="1">IF(RIGHT(FPL_Combined[[#Headers],[Gameweek 24]],2)&lt;$B$622,INDEX(FPL_Results_Extract[Team],MATCH($A428,FPL_Results_Extract[[Player]:[Player]],0)),INDEX(Team_Key[[Abbreviation]:[Abbreviation]],MATCH(LEFT(INDEX(FPL_Fixtures_Extract[],MATCH($A428,FPL_Fixtures_Extract[[Player]:[Player]],0),MATCH(FPL_Combined[[#Headers],[Gameweek 24]],FPL_Fixtures_Extract[#Headers],0)),LEN(INDEX(FPL_Fixtures_Extract[],MATCH($A428,FPL_Fixtures_Extract[[Player]:[Player]],0),MATCH(FPL_Combined[[#Headers],[Gameweek 24]],FPL_Fixtures_Extract[#Headers],0)))-4),Team_Key[[Full Name]:[Full Name]],0))&amp;RIGHT(INDEX(FPL_Fixtures_Extract[],MATCH($A428,FPL_Fixtures_Extract[[Player]:[Player]],0),MATCH(FPL_Combined[[#Headers],[Gameweek 24]],FPL_Fixtures_Extract[#Headers],0)),3))</f>
        <v>LEI</v>
      </c>
      <c r="Z428" t="str">
        <f ca="1">IF(RIGHT(FPL_Combined[[#Headers],[Gameweek 25]],2)&lt;$B$622,INDEX(FPL_Results_Extract[Player],MATCH($A428,FPL_Results_Extract[[Player]:[Player]],0)),INDEX(Team_Key[[Abbreviation]:[Abbreviation]],MATCH(LEFT(INDEX(FPL_Fixtures_Extract[],MATCH($A428,FPL_Fixtures_Extract[[Player]:[Player]],0),MATCH(FPL_Combined[[#Headers],[Gameweek 25]],FPL_Fixtures_Extract[#Headers],0)),LEN(INDEX(FPL_Fixtures_Extract[],MATCH($A428,FPL_Fixtures_Extract[[Player]:[Player]],0),MATCH(FPL_Combined[[#Headers],[Gameweek 25]],FPL_Fixtures_Extract[#Headers],0)))-4),Team_Key[[Full Name]:[Full Name]],0))&amp;RIGHT(INDEX(FPL_Fixtures_Extract[],MATCH($A428,FPL_Fixtures_Extract[[Player]:[Player]],0),MATCH(FPL_Combined[[#Headers],[Gameweek 25]],FPL_Fixtures_Extract[#Headers],0)),3))</f>
        <v>Okazaki</v>
      </c>
      <c r="AA428" t="str">
        <f ca="1">IF(RIGHT(FPL_Combined[[#Headers],[Gameweek 26]],2)&lt;$B$622,INDEX(FPL_Results_Extract[Gameweek 01],MATCH($A428,FPL_Results_Extract[[Player]:[Player]],0)),INDEX(Team_Key[[Abbreviation]:[Abbreviation]],MATCH(LEFT(INDEX(FPL_Fixtures_Extract[],MATCH($A428,FPL_Fixtures_Extract[[Player]:[Player]],0),MATCH(FPL_Combined[[#Headers],[Gameweek 26]],FPL_Fixtures_Extract[#Headers],0)),LEN(INDEX(FPL_Fixtures_Extract[],MATCH($A428,FPL_Fixtures_Extract[[Player]:[Player]],0),MATCH(FPL_Combined[[#Headers],[Gameweek 26]],FPL_Fixtures_Extract[#Headers],0)))-4),Team_Key[[Full Name]:[Full Name]],0))&amp;RIGHT(INDEX(FPL_Fixtures_Extract[],MATCH($A428,FPL_Fixtures_Extract[[Player]:[Player]],0),MATCH(FPL_Combined[[#Headers],[Gameweek 26]],FPL_Fixtures_Extract[#Headers],0)),3))</f>
        <v>SUN(H) 4-2</v>
      </c>
      <c r="AB428" t="str">
        <f ca="1">IF(RIGHT(FPL_Combined[[#Headers],[Gameweek 27]],2)&lt;$B$622,INDEX(FPL_Results_Extract[Gameweek 02],MATCH($A428,FPL_Results_Extract[[Player]:[Player]],0)),INDEX(Team_Key[[Abbreviation]:[Abbreviation]],MATCH(LEFT(INDEX(FPL_Fixtures_Extract[],MATCH($A428,FPL_Fixtures_Extract[[Player]:[Player]],0),MATCH(FPL_Combined[[#Headers],[Gameweek 27]],FPL_Fixtures_Extract[#Headers],0)),LEN(INDEX(FPL_Fixtures_Extract[],MATCH($A428,FPL_Fixtures_Extract[[Player]:[Player]],0),MATCH(FPL_Combined[[#Headers],[Gameweek 27]],FPL_Fixtures_Extract[#Headers],0)))-4),Team_Key[[Full Name]:[Full Name]],0))&amp;RIGHT(INDEX(FPL_Fixtures_Extract[],MATCH($A428,FPL_Fixtures_Extract[[Player]:[Player]],0),MATCH(FPL_Combined[[#Headers],[Gameweek 27]],FPL_Fixtures_Extract[#Headers],0)),3))</f>
        <v>WHU(A) 2-1</v>
      </c>
      <c r="AC428" t="str">
        <f ca="1">IF(RIGHT(FPL_Combined[[#Headers],[Gameweek 28]],2)&lt;$B$622,INDEX(FPL_Results_Extract[Gameweek 03],MATCH($A428,FPL_Results_Extract[[Player]:[Player]],0)),INDEX(Team_Key[[Abbreviation]:[Abbreviation]],MATCH(LEFT(INDEX(FPL_Fixtures_Extract[],MATCH($A428,FPL_Fixtures_Extract[[Player]:[Player]],0),MATCH(FPL_Combined[[#Headers],[Gameweek 28]],FPL_Fixtures_Extract[#Headers],0)),LEN(INDEX(FPL_Fixtures_Extract[],MATCH($A428,FPL_Fixtures_Extract[[Player]:[Player]],0),MATCH(FPL_Combined[[#Headers],[Gameweek 28]],FPL_Fixtures_Extract[#Headers],0)))-4),Team_Key[[Full Name]:[Full Name]],0))&amp;RIGHT(INDEX(FPL_Fixtures_Extract[],MATCH($A428,FPL_Fixtures_Extract[[Player]:[Player]],0),MATCH(FPL_Combined[[#Headers],[Gameweek 28]],FPL_Fixtures_Extract[#Headers],0)),3))</f>
        <v>TOT(H) 1-1</v>
      </c>
      <c r="AD428" t="str">
        <f ca="1">IF(RIGHT(FPL_Combined[[#Headers],[Gameweek 29]],2)&lt;$B$622,INDEX(FPL_Results_Extract[Gameweek 04],MATCH($A428,FPL_Results_Extract[[Player]:[Player]],0)),INDEX(Team_Key[[Abbreviation]:[Abbreviation]],MATCH(LEFT(INDEX(FPL_Fixtures_Extract[],MATCH($A428,FPL_Fixtures_Extract[[Player]:[Player]],0),MATCH(FPL_Combined[[#Headers],[Gameweek 29]],FPL_Fixtures_Extract[#Headers],0)),LEN(INDEX(FPL_Fixtures_Extract[],MATCH($A428,FPL_Fixtures_Extract[[Player]:[Player]],0),MATCH(FPL_Combined[[#Headers],[Gameweek 29]],FPL_Fixtures_Extract[#Headers],0)))-4),Team_Key[[Full Name]:[Full Name]],0))&amp;RIGHT(INDEX(FPL_Fixtures_Extract[],MATCH($A428,FPL_Fixtures_Extract[[Player]:[Player]],0),MATCH(FPL_Combined[[#Headers],[Gameweek 29]],FPL_Fixtures_Extract[#Headers],0)),3))</f>
        <v>WAT(A)</v>
      </c>
      <c r="AE428" t="str">
        <f ca="1">IF(RIGHT(FPL_Combined[[#Headers],[Gameweek 30]],2)&lt;$B$622,INDEX(FPL_Results_Extract[Gameweek 05],MATCH($A428,FPL_Results_Extract[[Player]:[Player]],0)),INDEX(Team_Key[[Abbreviation]:[Abbreviation]],MATCH(LEFT(INDEX(FPL_Fixtures_Extract[],MATCH($A428,FPL_Fixtures_Extract[[Player]:[Player]],0),MATCH(FPL_Combined[[#Headers],[Gameweek 30]],FPL_Fixtures_Extract[#Headers],0)),LEN(INDEX(FPL_Fixtures_Extract[],MATCH($A428,FPL_Fixtures_Extract[[Player]:[Player]],0),MATCH(FPL_Combined[[#Headers],[Gameweek 30]],FPL_Fixtures_Extract[#Headers],0)))-4),Team_Key[[Full Name]:[Full Name]],0))&amp;RIGHT(INDEX(FPL_Fixtures_Extract[],MATCH($A428,FPL_Fixtures_Extract[[Player]:[Player]],0),MATCH(FPL_Combined[[#Headers],[Gameweek 30]],FPL_Fixtures_Extract[#Headers],0)),3))</f>
        <v>NEW(H)</v>
      </c>
      <c r="AF428" t="str">
        <f ca="1">IF(RIGHT(FPL_Combined[[#Headers],[Gameweek 31]],2)&lt;$B$622,INDEX(FPL_Results_Extract[Gameweek 06],MATCH($A428,FPL_Results_Extract[[Player]:[Player]],0)),INDEX(Team_Key[[Abbreviation]:[Abbreviation]],MATCH(LEFT(INDEX(FPL_Fixtures_Extract[],MATCH($A428,FPL_Fixtures_Extract[[Player]:[Player]],0),MATCH(FPL_Combined[[#Headers],[Gameweek 31]],FPL_Fixtures_Extract[#Headers],0)),LEN(INDEX(FPL_Fixtures_Extract[],MATCH($A428,FPL_Fixtures_Extract[[Player]:[Player]],0),MATCH(FPL_Combined[[#Headers],[Gameweek 31]],FPL_Fixtures_Extract[#Headers],0)))-4),Team_Key[[Full Name]:[Full Name]],0))&amp;RIGHT(INDEX(FPL_Fixtures_Extract[],MATCH($A428,FPL_Fixtures_Extract[[Player]:[Player]],0),MATCH(FPL_Combined[[#Headers],[Gameweek 31]],FPL_Fixtures_Extract[#Headers],0)),3))</f>
        <v>CRY(A)</v>
      </c>
      <c r="AG428" t="str">
        <f ca="1">IF(RIGHT(FPL_Combined[[#Headers],[Gameweek 32]],2)&lt;$B$622,INDEX(FPL_Results_Extract[Gameweek 07],MATCH($A428,FPL_Results_Extract[[Player]:[Player]],0)),INDEX(Team_Key[[Abbreviation]:[Abbreviation]],MATCH(LEFT(INDEX(FPL_Fixtures_Extract[],MATCH($A428,FPL_Fixtures_Extract[[Player]:[Player]],0),MATCH(FPL_Combined[[#Headers],[Gameweek 32]],FPL_Fixtures_Extract[#Headers],0)),LEN(INDEX(FPL_Fixtures_Extract[],MATCH($A428,FPL_Fixtures_Extract[[Player]:[Player]],0),MATCH(FPL_Combined[[#Headers],[Gameweek 32]],FPL_Fixtures_Extract[#Headers],0)))-4),Team_Key[[Full Name]:[Full Name]],0))&amp;RIGHT(INDEX(FPL_Fixtures_Extract[],MATCH($A428,FPL_Fixtures_Extract[[Player]:[Player]],0),MATCH(FPL_Combined[[#Headers],[Gameweek 32]],FPL_Fixtures_Extract[#Headers],0)),3))</f>
        <v>SOU(H)</v>
      </c>
      <c r="AH428" t="str">
        <f ca="1">IF(RIGHT(FPL_Combined[[#Headers],[Gameweek 33]],2)&lt;$B$622,INDEX(FPL_Results_Extract[Gameweek 08],MATCH($A428,FPL_Results_Extract[[Player]:[Player]],0)),INDEX(Team_Key[[Abbreviation]:[Abbreviation]],MATCH(LEFT(INDEX(FPL_Fixtures_Extract[],MATCH($A428,FPL_Fixtures_Extract[[Player]:[Player]],0),MATCH(FPL_Combined[[#Headers],[Gameweek 33]],FPL_Fixtures_Extract[#Headers],0)),LEN(INDEX(FPL_Fixtures_Extract[],MATCH($A428,FPL_Fixtures_Extract[[Player]:[Player]],0),MATCH(FPL_Combined[[#Headers],[Gameweek 33]],FPL_Fixtures_Extract[#Headers],0)))-4),Team_Key[[Full Name]:[Full Name]],0))&amp;RIGHT(INDEX(FPL_Fixtures_Extract[],MATCH($A428,FPL_Fixtures_Extract[[Player]:[Player]],0),MATCH(FPL_Combined[[#Headers],[Gameweek 33]],FPL_Fixtures_Extract[#Headers],0)),3))</f>
        <v>SUN(A)</v>
      </c>
      <c r="AI428" t="str">
        <f ca="1">IF(RIGHT(FPL_Combined[[#Headers],[Gameweek 34]],2)&lt;$B$622,INDEX(FPL_Results_Extract[Gameweek 09],MATCH($A428,FPL_Results_Extract[[Player]:[Player]],0)),INDEX(Team_Key[[Abbreviation]:[Abbreviation]],MATCH(LEFT(INDEX(FPL_Fixtures_Extract[],MATCH($A428,FPL_Fixtures_Extract[[Player]:[Player]],0),MATCH(FPL_Combined[[#Headers],[Gameweek 34]],FPL_Fixtures_Extract[#Headers],0)),LEN(INDEX(FPL_Fixtures_Extract[],MATCH($A428,FPL_Fixtures_Extract[[Player]:[Player]],0),MATCH(FPL_Combined[[#Headers],[Gameweek 34]],FPL_Fixtures_Extract[#Headers],0)))-4),Team_Key[[Full Name]:[Full Name]],0))&amp;RIGHT(INDEX(FPL_Fixtures_Extract[],MATCH($A428,FPL_Fixtures_Extract[[Player]:[Player]],0),MATCH(FPL_Combined[[#Headers],[Gameweek 34]],FPL_Fixtures_Extract[#Headers],0)),3))</f>
        <v>WHU(H)</v>
      </c>
      <c r="AJ428" t="str">
        <f ca="1">IF(RIGHT(FPL_Combined[[#Headers],[Gameweek 35]],2)&lt;$B$622,INDEX(FPL_Results_Extract[Gameweek 10],MATCH($A428,FPL_Results_Extract[[Player]:[Player]],0)),INDEX(Team_Key[[Abbreviation]:[Abbreviation]],MATCH(LEFT(INDEX(FPL_Fixtures_Extract[],MATCH($A428,FPL_Fixtures_Extract[[Player]:[Player]],0),MATCH(FPL_Combined[[#Headers],[Gameweek 35]],FPL_Fixtures_Extract[#Headers],0)),LEN(INDEX(FPL_Fixtures_Extract[],MATCH($A428,FPL_Fixtures_Extract[[Player]:[Player]],0),MATCH(FPL_Combined[[#Headers],[Gameweek 35]],FPL_Fixtures_Extract[#Headers],0)))-4),Team_Key[[Full Name]:[Full Name]],0))&amp;RIGHT(INDEX(FPL_Fixtures_Extract[],MATCH($A428,FPL_Fixtures_Extract[[Player]:[Player]],0),MATCH(FPL_Combined[[#Headers],[Gameweek 35]],FPL_Fixtures_Extract[#Headers],0)),3))</f>
        <v>SWA(H)</v>
      </c>
      <c r="AK428" t="str">
        <f ca="1">IF(RIGHT(FPL_Combined[[#Headers],[Gameweek 36]],2)&lt;$B$622,INDEX(FPL_Results_Extract[Gameweek 11],MATCH($A428,FPL_Results_Extract[[Player]:[Player]],0)),INDEX(Team_Key[[Abbreviation]:[Abbreviation]],MATCH(LEFT(INDEX(FPL_Fixtures_Extract[],MATCH($A428,FPL_Fixtures_Extract[[Player]:[Player]],0),MATCH(FPL_Combined[[#Headers],[Gameweek 36]],FPL_Fixtures_Extract[#Headers],0)),LEN(INDEX(FPL_Fixtures_Extract[],MATCH($A428,FPL_Fixtures_Extract[[Player]:[Player]],0),MATCH(FPL_Combined[[#Headers],[Gameweek 36]],FPL_Fixtures_Extract[#Headers],0)))-4),Team_Key[[Full Name]:[Full Name]],0))&amp;RIGHT(INDEX(FPL_Fixtures_Extract[],MATCH($A428,FPL_Fixtures_Extract[[Player]:[Player]],0),MATCH(FPL_Combined[[#Headers],[Gameweek 36]],FPL_Fixtures_Extract[#Headers],0)),3))</f>
        <v>MUN(A)</v>
      </c>
      <c r="AL428" t="str">
        <f ca="1">IF(RIGHT(FPL_Combined[[#Headers],[Gameweek 37]],2)&lt;$B$622,INDEX(FPL_Results_Extract[Gameweek 12],MATCH($A428,FPL_Results_Extract[[Player]:[Player]],0)),INDEX(Team_Key[[Abbreviation]:[Abbreviation]],MATCH(LEFT(INDEX(FPL_Fixtures_Extract[],MATCH($A428,FPL_Fixtures_Extract[[Player]:[Player]],0),MATCH(FPL_Combined[[#Headers],[Gameweek 37]],FPL_Fixtures_Extract[#Headers],0)),LEN(INDEX(FPL_Fixtures_Extract[],MATCH($A428,FPL_Fixtures_Extract[[Player]:[Player]],0),MATCH(FPL_Combined[[#Headers],[Gameweek 37]],FPL_Fixtures_Extract[#Headers],0)))-4),Team_Key[[Full Name]:[Full Name]],0))&amp;RIGHT(INDEX(FPL_Fixtures_Extract[],MATCH($A428,FPL_Fixtures_Extract[[Player]:[Player]],0),MATCH(FPL_Combined[[#Headers],[Gameweek 37]],FPL_Fixtures_Extract[#Headers],0)),3))</f>
        <v>EVE(H)</v>
      </c>
      <c r="AM428" t="str">
        <f ca="1">IF(RIGHT(FPL_Combined[[#Headers],[Gameweek 38]],2)&lt;$B$622,INDEX(FPL_Results_Extract[Gameweek 13],MATCH($A428,FPL_Results_Extract[[Player]:[Player]],0)),INDEX(Team_Key[[Abbreviation]:[Abbreviation]],MATCH(LEFT(INDEX(FPL_Fixtures_Extract[],MATCH($A428,FPL_Fixtures_Extract[[Player]:[Player]],0),MATCH(FPL_Combined[[#Headers],[Gameweek 38]],FPL_Fixtures_Extract[#Headers],0)),LEN(INDEX(FPL_Fixtures_Extract[],MATCH($A428,FPL_Fixtures_Extract[[Player]:[Player]],0),MATCH(FPL_Combined[[#Headers],[Gameweek 38]],FPL_Fixtures_Extract[#Headers],0)))-4),Team_Key[[Full Name]:[Full Name]],0))&amp;RIGHT(INDEX(FPL_Fixtures_Extract[],MATCH($A428,FPL_Fixtures_Extract[[Player]:[Player]],0),MATCH(FPL_Combined[[#Headers],[Gameweek 38]],FPL_Fixtures_Extract[#Headers],0)),3))</f>
        <v>CHE(A)</v>
      </c>
    </row>
    <row r="429" spans="1:39" x14ac:dyDescent="0.45">
      <c r="A429" t="s">
        <v>588</v>
      </c>
      <c r="B429" t="str">
        <f ca="1">IF(RIGHT(FPL_Combined[[#Headers],[Gameweek 01]],2)&lt;$B$622,INDEX(FPL_Results_Extract[Gameweek 01],MATCH($A429,FPL_Results_Extract[[Player]:[Player]],0)),INDEX(Team_Key[[Abbreviation]:[Abbreviation]],MATCH(LEFT(INDEX(FPL_Fixtures_Extract[],MATCH($A429,FPL_Fixtures_Extract[[Player]:[Player]],0),MATCH(FPL_Combined[[#Headers],[Gameweek 01]],FPL_Fixtures_Extract[#Headers],0)),LEN(INDEX(FPL_Fixtures_Extract[],MATCH($A429,FPL_Fixtures_Extract[[Player]:[Player]],0),MATCH(FPL_Combined[[#Headers],[Gameweek 01]],FPL_Fixtures_Extract[#Headers],0)))-4),Team_Key[[Full Name]:[Full Name]],0))&amp;RIGHT(INDEX(FPL_Fixtures_Extract[],MATCH($A429,FPL_Fixtures_Extract[[Player]:[Player]],0),MATCH(FPL_Combined[[#Headers],[Gameweek 01]],FPL_Fixtures_Extract[#Headers],0)),3))</f>
        <v>BOU(A) 1-0</v>
      </c>
      <c r="C429" t="str">
        <f ca="1">IF(RIGHT(FPL_Combined[[#Headers],[Gameweek 02]],2)&lt;$B$622,INDEX(FPL_Results_Extract[Gameweek 02],MATCH($A429,FPL_Results_Extract[[Player]:[Player]],0)),INDEX(Team_Key[[Abbreviation]:[Abbreviation]],MATCH(LEFT(INDEX(FPL_Fixtures_Extract[],MATCH($A429,FPL_Fixtures_Extract[[Player]:[Player]],0),MATCH(FPL_Combined[[#Headers],[Gameweek 02]],FPL_Fixtures_Extract[#Headers],0)),LEN(INDEX(FPL_Fixtures_Extract[],MATCH($A429,FPL_Fixtures_Extract[[Player]:[Player]],0),MATCH(FPL_Combined[[#Headers],[Gameweek 02]],FPL_Fixtures_Extract[#Headers],0)))-4),Team_Key[[Full Name]:[Full Name]],0))&amp;RIGHT(INDEX(FPL_Fixtures_Extract[],MATCH($A429,FPL_Fixtures_Extract[[Player]:[Player]],0),MATCH(FPL_Combined[[#Headers],[Gameweek 02]],FPL_Fixtures_Extract[#Headers],0)),3))</f>
        <v>MUN(H) 0-1</v>
      </c>
      <c r="D429" t="str">
        <f ca="1">IF(RIGHT(FPL_Combined[[#Headers],[Gameweek 03]],2)&lt;$B$622,INDEX(FPL_Results_Extract[Gameweek 03],MATCH($A429,FPL_Results_Extract[[Player]:[Player]],0)),INDEX(Team_Key[[Abbreviation]:[Abbreviation]],MATCH(LEFT(INDEX(FPL_Fixtures_Extract[],MATCH($A429,FPL_Fixtures_Extract[[Player]:[Player]],0),MATCH(FPL_Combined[[#Headers],[Gameweek 03]],FPL_Fixtures_Extract[#Headers],0)),LEN(INDEX(FPL_Fixtures_Extract[],MATCH($A429,FPL_Fixtures_Extract[[Player]:[Player]],0),MATCH(FPL_Combined[[#Headers],[Gameweek 03]],FPL_Fixtures_Extract[#Headers],0)))-4),Team_Key[[Full Name]:[Full Name]],0))&amp;RIGHT(INDEX(FPL_Fixtures_Extract[],MATCH($A429,FPL_Fixtures_Extract[[Player]:[Player]],0),MATCH(FPL_Combined[[#Headers],[Gameweek 03]],FPL_Fixtures_Extract[#Headers],0)),3))</f>
        <v>CRY(A) 1-2</v>
      </c>
      <c r="E429" t="str">
        <f ca="1">IF(RIGHT(FPL_Combined[[#Headers],[Gameweek 04]],2)&lt;$B$622,INDEX(FPL_Results_Extract[Gameweek 04],MATCH($A429,FPL_Results_Extract[[Player]:[Player]],0)),INDEX(Team_Key[[Abbreviation]:[Abbreviation]],MATCH(LEFT(INDEX(FPL_Fixtures_Extract[],MATCH($A429,FPL_Fixtures_Extract[[Player]:[Player]],0),MATCH(FPL_Combined[[#Headers],[Gameweek 04]],FPL_Fixtures_Extract[#Headers],0)),LEN(INDEX(FPL_Fixtures_Extract[],MATCH($A429,FPL_Fixtures_Extract[[Player]:[Player]],0),MATCH(FPL_Combined[[#Headers],[Gameweek 04]],FPL_Fixtures_Extract[#Headers],0)))-4),Team_Key[[Full Name]:[Full Name]],0))&amp;RIGHT(INDEX(FPL_Fixtures_Extract[],MATCH($A429,FPL_Fixtures_Extract[[Player]:[Player]],0),MATCH(FPL_Combined[[#Headers],[Gameweek 04]],FPL_Fixtures_Extract[#Headers],0)),3))</f>
        <v>SUN(H) 2-2</v>
      </c>
      <c r="F429" t="str">
        <f ca="1">IF(RIGHT(FPL_Combined[[#Headers],[Gameweek 05]],2)&lt;$B$622,INDEX(FPL_Results_Extract[Gameweek 05],MATCH($A429,FPL_Results_Extract[[Player]:[Player]],0)),INDEX(Team_Key[[Abbreviation]:[Abbreviation]],MATCH(LEFT(INDEX(FPL_Fixtures_Extract[],MATCH($A429,FPL_Fixtures_Extract[[Player]:[Player]],0),MATCH(FPL_Combined[[#Headers],[Gameweek 05]],FPL_Fixtures_Extract[#Headers],0)),LEN(INDEX(FPL_Fixtures_Extract[],MATCH($A429,FPL_Fixtures_Extract[[Player]:[Player]],0),MATCH(FPL_Combined[[#Headers],[Gameweek 05]],FPL_Fixtures_Extract[#Headers],0)))-4),Team_Key[[Full Name]:[Full Name]],0))&amp;RIGHT(INDEX(FPL_Fixtures_Extract[],MATCH($A429,FPL_Fixtures_Extract[[Player]:[Player]],0),MATCH(FPL_Combined[[#Headers],[Gameweek 05]],FPL_Fixtures_Extract[#Headers],0)),3))</f>
        <v>LEI(A) 2-3</v>
      </c>
      <c r="G429" t="str">
        <f ca="1">IF(RIGHT(FPL_Combined[[#Headers],[Gameweek 06]],2)&lt;$B$622,INDEX(FPL_Results_Extract[Gameweek 06],MATCH($A429,FPL_Results_Extract[[Player]:[Player]],0)),INDEX(Team_Key[[Abbreviation]:[Abbreviation]],MATCH(LEFT(INDEX(FPL_Fixtures_Extract[],MATCH($A429,FPL_Fixtures_Extract[[Player]:[Player]],0),MATCH(FPL_Combined[[#Headers],[Gameweek 06]],FPL_Fixtures_Extract[#Headers],0)),LEN(INDEX(FPL_Fixtures_Extract[],MATCH($A429,FPL_Fixtures_Extract[[Player]:[Player]],0),MATCH(FPL_Combined[[#Headers],[Gameweek 06]],FPL_Fixtures_Extract[#Headers],0)))-4),Team_Key[[Full Name]:[Full Name]],0))&amp;RIGHT(INDEX(FPL_Fixtures_Extract[],MATCH($A429,FPL_Fixtures_Extract[[Player]:[Player]],0),MATCH(FPL_Combined[[#Headers],[Gameweek 06]],FPL_Fixtures_Extract[#Headers],0)),3))</f>
        <v>WBA(H) 0-1</v>
      </c>
      <c r="H429" t="str">
        <f ca="1">IF(RIGHT(FPL_Combined[[#Headers],[Gameweek 07]],2)&lt;$B$622,INDEX(FPL_Results_Extract[Gameweek 07],MATCH($A429,FPL_Results_Extract[[Player]:[Player]],0)),INDEX(Team_Key[[Abbreviation]:[Abbreviation]],MATCH(LEFT(INDEX(FPL_Fixtures_Extract[],MATCH($A429,FPL_Fixtures_Extract[[Player]:[Player]],0),MATCH(FPL_Combined[[#Headers],[Gameweek 07]],FPL_Fixtures_Extract[#Headers],0)),LEN(INDEX(FPL_Fixtures_Extract[],MATCH($A429,FPL_Fixtures_Extract[[Player]:[Player]],0),MATCH(FPL_Combined[[#Headers],[Gameweek 07]],FPL_Fixtures_Extract[#Headers],0)))-4),Team_Key[[Full Name]:[Full Name]],0))&amp;RIGHT(INDEX(FPL_Fixtures_Extract[],MATCH($A429,FPL_Fixtures_Extract[[Player]:[Player]],0),MATCH(FPL_Combined[[#Headers],[Gameweek 07]],FPL_Fixtures_Extract[#Headers],0)),3))</f>
        <v>LIV(A) 2-3</v>
      </c>
      <c r="I429" t="str">
        <f ca="1">IF(RIGHT(FPL_Combined[[#Headers],[Gameweek 08]],2)&lt;$B$622,INDEX(FPL_Results_Extract[Gameweek 08],MATCH($A429,FPL_Results_Extract[[Player]:[Player]],0)),INDEX(Team_Key[[Abbreviation]:[Abbreviation]],MATCH(LEFT(INDEX(FPL_Fixtures_Extract[],MATCH($A429,FPL_Fixtures_Extract[[Player]:[Player]],0),MATCH(FPL_Combined[[#Headers],[Gameweek 08]],FPL_Fixtures_Extract[#Headers],0)),LEN(INDEX(FPL_Fixtures_Extract[],MATCH($A429,FPL_Fixtures_Extract[[Player]:[Player]],0),MATCH(FPL_Combined[[#Headers],[Gameweek 08]],FPL_Fixtures_Extract[#Headers],0)))-4),Team_Key[[Full Name]:[Full Name]],0))&amp;RIGHT(INDEX(FPL_Fixtures_Extract[],MATCH($A429,FPL_Fixtures_Extract[[Player]:[Player]],0),MATCH(FPL_Combined[[#Headers],[Gameweek 08]],FPL_Fixtures_Extract[#Headers],0)),3))</f>
        <v>STK(H) 0-1</v>
      </c>
      <c r="J429" t="str">
        <f ca="1">IF(RIGHT(FPL_Combined[[#Headers],[Gameweek 09]],2)&lt;$B$622,INDEX(FPL_Results_Extract[Gameweek 09],MATCH($A429,FPL_Results_Extract[[Player]:[Player]],0)),INDEX(Team_Key[[Abbreviation]:[Abbreviation]],MATCH(LEFT(INDEX(FPL_Fixtures_Extract[],MATCH($A429,FPL_Fixtures_Extract[[Player]:[Player]],0),MATCH(FPL_Combined[[#Headers],[Gameweek 09]],FPL_Fixtures_Extract[#Headers],0)),LEN(INDEX(FPL_Fixtures_Extract[],MATCH($A429,FPL_Fixtures_Extract[[Player]:[Player]],0),MATCH(FPL_Combined[[#Headers],[Gameweek 09]],FPL_Fixtures_Extract[#Headers],0)))-4),Team_Key[[Full Name]:[Full Name]],0))&amp;RIGHT(INDEX(FPL_Fixtures_Extract[],MATCH($A429,FPL_Fixtures_Extract[[Player]:[Player]],0),MATCH(FPL_Combined[[#Headers],[Gameweek 09]],FPL_Fixtures_Extract[#Headers],0)),3))</f>
        <v>CHE(A) 0-2</v>
      </c>
      <c r="K429" t="str">
        <f ca="1">IF(RIGHT(FPL_Combined[[#Headers],[Gameweek 10]],2)&lt;$B$622,INDEX(FPL_Results_Extract[Gameweek 10],MATCH($A429,FPL_Results_Extract[[Player]:[Player]],0)),INDEX(Team_Key[[Abbreviation]:[Abbreviation]],MATCH(LEFT(INDEX(FPL_Fixtures_Extract[],MATCH($A429,FPL_Fixtures_Extract[[Player]:[Player]],0),MATCH(FPL_Combined[[#Headers],[Gameweek 10]],FPL_Fixtures_Extract[#Headers],0)),LEN(INDEX(FPL_Fixtures_Extract[],MATCH($A429,FPL_Fixtures_Extract[[Player]:[Player]],0),MATCH(FPL_Combined[[#Headers],[Gameweek 10]],FPL_Fixtures_Extract[#Headers],0)))-4),Team_Key[[Full Name]:[Full Name]],0))&amp;RIGHT(INDEX(FPL_Fixtures_Extract[],MATCH($A429,FPL_Fixtures_Extract[[Player]:[Player]],0),MATCH(FPL_Combined[[#Headers],[Gameweek 10]],FPL_Fixtures_Extract[#Headers],0)),3))</f>
        <v>SWA(H) 1-2</v>
      </c>
      <c r="L429" t="str">
        <f ca="1">IF(RIGHT(FPL_Combined[[#Headers],[Gameweek 11]],2)&lt;$B$622,INDEX(FPL_Results_Extract[Gameweek 11],MATCH($A429,FPL_Results_Extract[[Player]:[Player]],0)),INDEX(Team_Key[[Abbreviation]:[Abbreviation]],MATCH(LEFT(INDEX(FPL_Fixtures_Extract[],MATCH($A429,FPL_Fixtures_Extract[[Player]:[Player]],0),MATCH(FPL_Combined[[#Headers],[Gameweek 11]],FPL_Fixtures_Extract[#Headers],0)),LEN(INDEX(FPL_Fixtures_Extract[],MATCH($A429,FPL_Fixtures_Extract[[Player]:[Player]],0),MATCH(FPL_Combined[[#Headers],[Gameweek 11]],FPL_Fixtures_Extract[#Headers],0)))-4),Team_Key[[Full Name]:[Full Name]],0))&amp;RIGHT(INDEX(FPL_Fixtures_Extract[],MATCH($A429,FPL_Fixtures_Extract[[Player]:[Player]],0),MATCH(FPL_Combined[[#Headers],[Gameweek 11]],FPL_Fixtures_Extract[#Headers],0)),3))</f>
        <v>TOT(A) 1-3</v>
      </c>
      <c r="M429" t="str">
        <f ca="1">IF(RIGHT(FPL_Combined[[#Headers],[Gameweek 12]],2)&lt;$B$622,INDEX(FPL_Results_Extract[Gameweek 12],MATCH($A429,FPL_Results_Extract[[Player]:[Player]],0)),INDEX(Team_Key[[Abbreviation]:[Abbreviation]],MATCH(LEFT(INDEX(FPL_Fixtures_Extract[],MATCH($A429,FPL_Fixtures_Extract[[Player]:[Player]],0),MATCH(FPL_Combined[[#Headers],[Gameweek 12]],FPL_Fixtures_Extract[#Headers],0)),LEN(INDEX(FPL_Fixtures_Extract[],MATCH($A429,FPL_Fixtures_Extract[[Player]:[Player]],0),MATCH(FPL_Combined[[#Headers],[Gameweek 12]],FPL_Fixtures_Extract[#Headers],0)))-4),Team_Key[[Full Name]:[Full Name]],0))&amp;RIGHT(INDEX(FPL_Fixtures_Extract[],MATCH($A429,FPL_Fixtures_Extract[[Player]:[Player]],0),MATCH(FPL_Combined[[#Headers],[Gameweek 12]],FPL_Fixtures_Extract[#Headers],0)),3))</f>
        <v>MCI(H) 0-0</v>
      </c>
      <c r="N429" t="str">
        <f ca="1">IF(RIGHT(FPL_Combined[[#Headers],[Gameweek 13]],2)&lt;$B$622,INDEX(FPL_Results_Extract[Gameweek 13],MATCH($A429,FPL_Results_Extract[[Player]:[Player]],0)),INDEX(Team_Key[[Abbreviation]:[Abbreviation]],MATCH(LEFT(INDEX(FPL_Fixtures_Extract[],MATCH($A429,FPL_Fixtures_Extract[[Player]:[Player]],0),MATCH(FPL_Combined[[#Headers],[Gameweek 13]],FPL_Fixtures_Extract[#Headers],0)),LEN(INDEX(FPL_Fixtures_Extract[],MATCH($A429,FPL_Fixtures_Extract[[Player]:[Player]],0),MATCH(FPL_Combined[[#Headers],[Gameweek 13]],FPL_Fixtures_Extract[#Headers],0)))-4),Team_Key[[Full Name]:[Full Name]],0))&amp;RIGHT(INDEX(FPL_Fixtures_Extract[],MATCH($A429,FPL_Fixtures_Extract[[Player]:[Player]],0),MATCH(FPL_Combined[[#Headers],[Gameweek 13]],FPL_Fixtures_Extract[#Headers],0)),3))</f>
        <v>EVE(A) 0-4</v>
      </c>
      <c r="O429" t="str">
        <f ca="1">IF(RIGHT(FPL_Combined[[#Headers],[Gameweek 14]],2)&lt;$B$622,INDEX(FPL_Results_Extract[Gameweek 14],MATCH($A429,FPL_Results_Extract[[Player]:[Player]],0)),INDEX(Team_Key[[Abbreviation]:[Abbreviation]],MATCH(LEFT(INDEX(FPL_Fixtures_Extract[],MATCH($A429,FPL_Fixtures_Extract[[Player]:[Player]],0),MATCH(FPL_Combined[[#Headers],[Gameweek 14]],FPL_Fixtures_Extract[#Headers],0)),LEN(INDEX(FPL_Fixtures_Extract[],MATCH($A429,FPL_Fixtures_Extract[[Player]:[Player]],0),MATCH(FPL_Combined[[#Headers],[Gameweek 14]],FPL_Fixtures_Extract[#Headers],0)))-4),Team_Key[[Full Name]:[Full Name]],0))&amp;RIGHT(INDEX(FPL_Fixtures_Extract[],MATCH($A429,FPL_Fixtures_Extract[[Player]:[Player]],0),MATCH(FPL_Combined[[#Headers],[Gameweek 14]],FPL_Fixtures_Extract[#Headers],0)),3))</f>
        <v>WAT(H) 2-3</v>
      </c>
      <c r="P429" t="str">
        <f ca="1">IF(RIGHT(FPL_Combined[[#Headers],[Gameweek 15]],2)&lt;$B$622,INDEX(FPL_Results_Extract[Gameweek 15],MATCH($A429,FPL_Results_Extract[[Player]:[Player]],0)),INDEX(Team_Key[[Abbreviation]:[Abbreviation]],MATCH(LEFT(INDEX(FPL_Fixtures_Extract[],MATCH($A429,FPL_Fixtures_Extract[[Player]:[Player]],0),MATCH(FPL_Combined[[#Headers],[Gameweek 15]],FPL_Fixtures_Extract[#Headers],0)),LEN(INDEX(FPL_Fixtures_Extract[],MATCH($A429,FPL_Fixtures_Extract[[Player]:[Player]],0),MATCH(FPL_Combined[[#Headers],[Gameweek 15]],FPL_Fixtures_Extract[#Headers],0)))-4),Team_Key[[Full Name]:[Full Name]],0))&amp;RIGHT(INDEX(FPL_Fixtures_Extract[],MATCH($A429,FPL_Fixtures_Extract[[Player]:[Player]],0),MATCH(FPL_Combined[[#Headers],[Gameweek 15]],FPL_Fixtures_Extract[#Headers],0)),3))</f>
        <v>SOU(A) 1-1</v>
      </c>
      <c r="Q429" t="str">
        <f ca="1">IF(RIGHT(FPL_Combined[[#Headers],[Gameweek 16]],2)&lt;$B$622,INDEX(FPL_Results_Extract[Gameweek 16],MATCH($A429,FPL_Results_Extract[[Player]:[Player]],0)),INDEX(Team_Key[[Abbreviation]:[Abbreviation]],MATCH(LEFT(INDEX(FPL_Fixtures_Extract[],MATCH($A429,FPL_Fixtures_Extract[[Player]:[Player]],0),MATCH(FPL_Combined[[#Headers],[Gameweek 16]],FPL_Fixtures_Extract[#Headers],0)),LEN(INDEX(FPL_Fixtures_Extract[],MATCH($A429,FPL_Fixtures_Extract[[Player]:[Player]],0),MATCH(FPL_Combined[[#Headers],[Gameweek 16]],FPL_Fixtures_Extract[#Headers],0)))-4),Team_Key[[Full Name]:[Full Name]],0))&amp;RIGHT(INDEX(FPL_Fixtures_Extract[],MATCH($A429,FPL_Fixtures_Extract[[Player]:[Player]],0),MATCH(FPL_Combined[[#Headers],[Gameweek 16]],FPL_Fixtures_Extract[#Headers],0)),3))</f>
        <v>ARS(H) 0-2</v>
      </c>
      <c r="R429" t="str">
        <f ca="1">IF(RIGHT(FPL_Combined[[#Headers],[Gameweek 17]],2)&lt;$B$622,INDEX(FPL_Results_Extract[Gameweek 17],MATCH($A429,FPL_Results_Extract[[Player]:[Player]],0)),INDEX(Team_Key[[Abbreviation]:[Abbreviation]],MATCH(LEFT(INDEX(FPL_Fixtures_Extract[],MATCH($A429,FPL_Fixtures_Extract[[Player]:[Player]],0),MATCH(FPL_Combined[[#Headers],[Gameweek 17]],FPL_Fixtures_Extract[#Headers],0)),LEN(INDEX(FPL_Fixtures_Extract[],MATCH($A429,FPL_Fixtures_Extract[[Player]:[Player]],0),MATCH(FPL_Combined[[#Headers],[Gameweek 17]],FPL_Fixtures_Extract[#Headers],0)))-4),Team_Key[[Full Name]:[Full Name]],0))&amp;RIGHT(INDEX(FPL_Fixtures_Extract[],MATCH($A429,FPL_Fixtures_Extract[[Player]:[Player]],0),MATCH(FPL_Combined[[#Headers],[Gameweek 17]],FPL_Fixtures_Extract[#Headers],0)),3))</f>
        <v>NEW(A) 1-1</v>
      </c>
      <c r="S429" t="str">
        <f ca="1">IF(RIGHT(FPL_Combined[[#Headers],[Gameweek 18]],2)&lt;$B$622,INDEX(FPL_Results_Extract[Gameweek 18],MATCH($A429,FPL_Results_Extract[[Player]:[Player]],0)),INDEX(Team_Key[[Abbreviation]:[Abbreviation]],MATCH(LEFT(INDEX(FPL_Fixtures_Extract[],MATCH($A429,FPL_Fixtures_Extract[[Player]:[Player]],0),MATCH(FPL_Combined[[#Headers],[Gameweek 18]],FPL_Fixtures_Extract[#Headers],0)),LEN(INDEX(FPL_Fixtures_Extract[],MATCH($A429,FPL_Fixtures_Extract[[Player]:[Player]],0),MATCH(FPL_Combined[[#Headers],[Gameweek 18]],FPL_Fixtures_Extract[#Headers],0)))-4),Team_Key[[Full Name]:[Full Name]],0))&amp;RIGHT(INDEX(FPL_Fixtures_Extract[],MATCH($A429,FPL_Fixtures_Extract[[Player]:[Player]],0),MATCH(FPL_Combined[[#Headers],[Gameweek 18]],FPL_Fixtures_Extract[#Headers],0)),3))</f>
        <v>WHU(H) 1-1</v>
      </c>
      <c r="T429" t="str">
        <f ca="1">IF(RIGHT(FPL_Combined[[#Headers],[Gameweek 19]],2)&lt;$B$622,INDEX(FPL_Results_Extract[Gameweek 19],MATCH($A429,FPL_Results_Extract[[Player]:[Player]],0)),INDEX(Team_Key[[Abbreviation]:[Abbreviation]],MATCH(LEFT(INDEX(FPL_Fixtures_Extract[],MATCH($A429,FPL_Fixtures_Extract[[Player]:[Player]],0),MATCH(FPL_Combined[[#Headers],[Gameweek 19]],FPL_Fixtures_Extract[#Headers],0)),LEN(INDEX(FPL_Fixtures_Extract[],MATCH($A429,FPL_Fixtures_Extract[[Player]:[Player]],0),MATCH(FPL_Combined[[#Headers],[Gameweek 19]],FPL_Fixtures_Extract[#Headers],0)))-4),Team_Key[[Full Name]:[Full Name]],0))&amp;RIGHT(INDEX(FPL_Fixtures_Extract[],MATCH($A429,FPL_Fixtures_Extract[[Player]:[Player]],0),MATCH(FPL_Combined[[#Headers],[Gameweek 19]],FPL_Fixtures_Extract[#Headers],0)),3))</f>
        <v>NOR(A) 0-2</v>
      </c>
      <c r="U429" t="str">
        <f ca="1">IF(RIGHT(FPL_Combined[[#Headers],[Gameweek 20]],2)&lt;$B$622,INDEX(FPL_Results_Extract[Gameweek 20],MATCH($A429,FPL_Results_Extract[[Player]:[Player]],0)),INDEX(Team_Key[[Abbreviation]:[Abbreviation]],MATCH(LEFT(INDEX(FPL_Fixtures_Extract[],MATCH($A429,FPL_Fixtures_Extract[[Player]:[Player]],0),MATCH(FPL_Combined[[#Headers],[Gameweek 20]],FPL_Fixtures_Extract[#Headers],0)),LEN(INDEX(FPL_Fixtures_Extract[],MATCH($A429,FPL_Fixtures_Extract[[Player]:[Player]],0),MATCH(FPL_Combined[[#Headers],[Gameweek 20]],FPL_Fixtures_Extract[#Headers],0)))-4),Team_Key[[Full Name]:[Full Name]],0))&amp;RIGHT(INDEX(FPL_Fixtures_Extract[],MATCH($A429,FPL_Fixtures_Extract[[Player]:[Player]],0),MATCH(FPL_Combined[[#Headers],[Gameweek 20]],FPL_Fixtures_Extract[#Headers],0)),3))</f>
        <v>SUN(A) 1-3</v>
      </c>
      <c r="V429" t="str">
        <f ca="1">IF(RIGHT(FPL_Combined[[#Headers],[Gameweek 21]],2)&lt;$B$622,INDEX(FPL_Results_Extract[Gameweek 21],MATCH($A429,FPL_Results_Extract[[Player]:[Player]],0)),INDEX(Team_Key[[Abbreviation]:[Abbreviation]],MATCH(LEFT(INDEX(FPL_Fixtures_Extract[],MATCH($A429,FPL_Fixtures_Extract[[Player]:[Player]],0),MATCH(FPL_Combined[[#Headers],[Gameweek 21]],FPL_Fixtures_Extract[#Headers],0)),LEN(INDEX(FPL_Fixtures_Extract[],MATCH($A429,FPL_Fixtures_Extract[[Player]:[Player]],0),MATCH(FPL_Combined[[#Headers],[Gameweek 21]],FPL_Fixtures_Extract[#Headers],0)))-4),Team_Key[[Full Name]:[Full Name]],0))&amp;RIGHT(INDEX(FPL_Fixtures_Extract[],MATCH($A429,FPL_Fixtures_Extract[[Player]:[Player]],0),MATCH(FPL_Combined[[#Headers],[Gameweek 21]],FPL_Fixtures_Extract[#Headers],0)),3))</f>
        <v>CRY(H) 1-0</v>
      </c>
      <c r="W429" t="str">
        <f ca="1">IF(RIGHT(FPL_Combined[[#Headers],[Gameweek 22]],2)&lt;$B$622,INDEX(FPL_Results_Extract[Gameweek 22],MATCH($A429,FPL_Results_Extract[[Player]:[Player]],0)),INDEX(Team_Key[[Abbreviation]:[Abbreviation]],MATCH(LEFT(INDEX(FPL_Fixtures_Extract[],MATCH($A429,FPL_Fixtures_Extract[[Player]:[Player]],0),MATCH(FPL_Combined[[#Headers],[Gameweek 22]],FPL_Fixtures_Extract[#Headers],0)),LEN(INDEX(FPL_Fixtures_Extract[],MATCH($A429,FPL_Fixtures_Extract[[Player]:[Player]],0),MATCH(FPL_Combined[[#Headers],[Gameweek 22]],FPL_Fixtures_Extract[#Headers],0)))-4),Team_Key[[Full Name]:[Full Name]],0))&amp;RIGHT(INDEX(FPL_Fixtures_Extract[],MATCH($A429,FPL_Fixtures_Extract[[Player]:[Player]],0),MATCH(FPL_Combined[[#Headers],[Gameweek 22]],FPL_Fixtures_Extract[#Headers],0)),3))</f>
        <v>LEI(H) 1-1</v>
      </c>
      <c r="X429" t="str">
        <f ca="1">IF(RIGHT(FPL_Combined[[#Headers],[Gameweek 23]],2)&lt;$B$622,INDEX(FPL_Results_Extract[Gameweek 23],MATCH($A429,FPL_Results_Extract[[Player]:[Player]],0)),INDEX(Team_Key[[Abbreviation]:[Abbreviation]],MATCH(LEFT(INDEX(FPL_Fixtures_Extract[],MATCH($A429,FPL_Fixtures_Extract[[Player]:[Player]],0),MATCH(FPL_Combined[[#Headers],[Gameweek 23]],FPL_Fixtures_Extract[#Headers],0)),LEN(INDEX(FPL_Fixtures_Extract[],MATCH($A429,FPL_Fixtures_Extract[[Player]:[Player]],0),MATCH(FPL_Combined[[#Headers],[Gameweek 23]],FPL_Fixtures_Extract[#Headers],0)))-4),Team_Key[[Full Name]:[Full Name]],0))&amp;RIGHT(INDEX(FPL_Fixtures_Extract[],MATCH($A429,FPL_Fixtures_Extract[[Player]:[Player]],0),MATCH(FPL_Combined[[#Headers],[Gameweek 23]],FPL_Fixtures_Extract[#Headers],0)),3))</f>
        <v>WBA(A) 0-0</v>
      </c>
      <c r="Y429" t="str">
        <f ca="1">IF(RIGHT(FPL_Combined[[#Headers],[Gameweek 24]],2)&lt;$B$622,INDEX(FPL_Results_Extract[Team],MATCH($A429,FPL_Results_Extract[[Player]:[Player]],0)),INDEX(Team_Key[[Abbreviation]:[Abbreviation]],MATCH(LEFT(INDEX(FPL_Fixtures_Extract[],MATCH($A429,FPL_Fixtures_Extract[[Player]:[Player]],0),MATCH(FPL_Combined[[#Headers],[Gameweek 24]],FPL_Fixtures_Extract[#Headers],0)),LEN(INDEX(FPL_Fixtures_Extract[],MATCH($A429,FPL_Fixtures_Extract[[Player]:[Player]],0),MATCH(FPL_Combined[[#Headers],[Gameweek 24]],FPL_Fixtures_Extract[#Headers],0)))-4),Team_Key[[Full Name]:[Full Name]],0))&amp;RIGHT(INDEX(FPL_Fixtures_Extract[],MATCH($A429,FPL_Fixtures_Extract[[Player]:[Player]],0),MATCH(FPL_Combined[[#Headers],[Gameweek 24]],FPL_Fixtures_Extract[#Headers],0)),3))</f>
        <v>AVL</v>
      </c>
      <c r="Z429" t="str">
        <f ca="1">IF(RIGHT(FPL_Combined[[#Headers],[Gameweek 25]],2)&lt;$B$622,INDEX(FPL_Results_Extract[Player],MATCH($A429,FPL_Results_Extract[[Player]:[Player]],0)),INDEX(Team_Key[[Abbreviation]:[Abbreviation]],MATCH(LEFT(INDEX(FPL_Fixtures_Extract[],MATCH($A429,FPL_Fixtures_Extract[[Player]:[Player]],0),MATCH(FPL_Combined[[#Headers],[Gameweek 25]],FPL_Fixtures_Extract[#Headers],0)),LEN(INDEX(FPL_Fixtures_Extract[],MATCH($A429,FPL_Fixtures_Extract[[Player]:[Player]],0),MATCH(FPL_Combined[[#Headers],[Gameweek 25]],FPL_Fixtures_Extract[#Headers],0)))-4),Team_Key[[Full Name]:[Full Name]],0))&amp;RIGHT(INDEX(FPL_Fixtures_Extract[],MATCH($A429,FPL_Fixtures_Extract[[Player]:[Player]],0),MATCH(FPL_Combined[[#Headers],[Gameweek 25]],FPL_Fixtures_Extract[#Headers],0)),3))</f>
        <v>Okore</v>
      </c>
      <c r="AA429" t="str">
        <f ca="1">IF(RIGHT(FPL_Combined[[#Headers],[Gameweek 26]],2)&lt;$B$622,INDEX(FPL_Results_Extract[Gameweek 01],MATCH($A429,FPL_Results_Extract[[Player]:[Player]],0)),INDEX(Team_Key[[Abbreviation]:[Abbreviation]],MATCH(LEFT(INDEX(FPL_Fixtures_Extract[],MATCH($A429,FPL_Fixtures_Extract[[Player]:[Player]],0),MATCH(FPL_Combined[[#Headers],[Gameweek 26]],FPL_Fixtures_Extract[#Headers],0)),LEN(INDEX(FPL_Fixtures_Extract[],MATCH($A429,FPL_Fixtures_Extract[[Player]:[Player]],0),MATCH(FPL_Combined[[#Headers],[Gameweek 26]],FPL_Fixtures_Extract[#Headers],0)))-4),Team_Key[[Full Name]:[Full Name]],0))&amp;RIGHT(INDEX(FPL_Fixtures_Extract[],MATCH($A429,FPL_Fixtures_Extract[[Player]:[Player]],0),MATCH(FPL_Combined[[#Headers],[Gameweek 26]],FPL_Fixtures_Extract[#Headers],0)),3))</f>
        <v>BOU(A) 1-0</v>
      </c>
      <c r="AB429" t="str">
        <f ca="1">IF(RIGHT(FPL_Combined[[#Headers],[Gameweek 27]],2)&lt;$B$622,INDEX(FPL_Results_Extract[Gameweek 02],MATCH($A429,FPL_Results_Extract[[Player]:[Player]],0)),INDEX(Team_Key[[Abbreviation]:[Abbreviation]],MATCH(LEFT(INDEX(FPL_Fixtures_Extract[],MATCH($A429,FPL_Fixtures_Extract[[Player]:[Player]],0),MATCH(FPL_Combined[[#Headers],[Gameweek 27]],FPL_Fixtures_Extract[#Headers],0)),LEN(INDEX(FPL_Fixtures_Extract[],MATCH($A429,FPL_Fixtures_Extract[[Player]:[Player]],0),MATCH(FPL_Combined[[#Headers],[Gameweek 27]],FPL_Fixtures_Extract[#Headers],0)))-4),Team_Key[[Full Name]:[Full Name]],0))&amp;RIGHT(INDEX(FPL_Fixtures_Extract[],MATCH($A429,FPL_Fixtures_Extract[[Player]:[Player]],0),MATCH(FPL_Combined[[#Headers],[Gameweek 27]],FPL_Fixtures_Extract[#Headers],0)),3))</f>
        <v>MUN(H) 0-1</v>
      </c>
      <c r="AC429" t="str">
        <f ca="1">IF(RIGHT(FPL_Combined[[#Headers],[Gameweek 28]],2)&lt;$B$622,INDEX(FPL_Results_Extract[Gameweek 03],MATCH($A429,FPL_Results_Extract[[Player]:[Player]],0)),INDEX(Team_Key[[Abbreviation]:[Abbreviation]],MATCH(LEFT(INDEX(FPL_Fixtures_Extract[],MATCH($A429,FPL_Fixtures_Extract[[Player]:[Player]],0),MATCH(FPL_Combined[[#Headers],[Gameweek 28]],FPL_Fixtures_Extract[#Headers],0)),LEN(INDEX(FPL_Fixtures_Extract[],MATCH($A429,FPL_Fixtures_Extract[[Player]:[Player]],0),MATCH(FPL_Combined[[#Headers],[Gameweek 28]],FPL_Fixtures_Extract[#Headers],0)))-4),Team_Key[[Full Name]:[Full Name]],0))&amp;RIGHT(INDEX(FPL_Fixtures_Extract[],MATCH($A429,FPL_Fixtures_Extract[[Player]:[Player]],0),MATCH(FPL_Combined[[#Headers],[Gameweek 28]],FPL_Fixtures_Extract[#Headers],0)),3))</f>
        <v>CRY(A) 1-2</v>
      </c>
      <c r="AD429" t="str">
        <f ca="1">IF(RIGHT(FPL_Combined[[#Headers],[Gameweek 29]],2)&lt;$B$622,INDEX(FPL_Results_Extract[Gameweek 04],MATCH($A429,FPL_Results_Extract[[Player]:[Player]],0)),INDEX(Team_Key[[Abbreviation]:[Abbreviation]],MATCH(LEFT(INDEX(FPL_Fixtures_Extract[],MATCH($A429,FPL_Fixtures_Extract[[Player]:[Player]],0),MATCH(FPL_Combined[[#Headers],[Gameweek 29]],FPL_Fixtures_Extract[#Headers],0)),LEN(INDEX(FPL_Fixtures_Extract[],MATCH($A429,FPL_Fixtures_Extract[[Player]:[Player]],0),MATCH(FPL_Combined[[#Headers],[Gameweek 29]],FPL_Fixtures_Extract[#Headers],0)))-4),Team_Key[[Full Name]:[Full Name]],0))&amp;RIGHT(INDEX(FPL_Fixtures_Extract[],MATCH($A429,FPL_Fixtures_Extract[[Player]:[Player]],0),MATCH(FPL_Combined[[#Headers],[Gameweek 29]],FPL_Fixtures_Extract[#Headers],0)),3))</f>
        <v>MCI(A)</v>
      </c>
      <c r="AE429" t="str">
        <f ca="1">IF(RIGHT(FPL_Combined[[#Headers],[Gameweek 30]],2)&lt;$B$622,INDEX(FPL_Results_Extract[Gameweek 05],MATCH($A429,FPL_Results_Extract[[Player]:[Player]],0)),INDEX(Team_Key[[Abbreviation]:[Abbreviation]],MATCH(LEFT(INDEX(FPL_Fixtures_Extract[],MATCH($A429,FPL_Fixtures_Extract[[Player]:[Player]],0),MATCH(FPL_Combined[[#Headers],[Gameweek 30]],FPL_Fixtures_Extract[#Headers],0)),LEN(INDEX(FPL_Fixtures_Extract[],MATCH($A429,FPL_Fixtures_Extract[[Player]:[Player]],0),MATCH(FPL_Combined[[#Headers],[Gameweek 30]],FPL_Fixtures_Extract[#Headers],0)))-4),Team_Key[[Full Name]:[Full Name]],0))&amp;RIGHT(INDEX(FPL_Fixtures_Extract[],MATCH($A429,FPL_Fixtures_Extract[[Player]:[Player]],0),MATCH(FPL_Combined[[#Headers],[Gameweek 30]],FPL_Fixtures_Extract[#Headers],0)),3))</f>
        <v>TOT(H)</v>
      </c>
      <c r="AF429" t="str">
        <f ca="1">IF(RIGHT(FPL_Combined[[#Headers],[Gameweek 31]],2)&lt;$B$622,INDEX(FPL_Results_Extract[Gameweek 06],MATCH($A429,FPL_Results_Extract[[Player]:[Player]],0)),INDEX(Team_Key[[Abbreviation]:[Abbreviation]],MATCH(LEFT(INDEX(FPL_Fixtures_Extract[],MATCH($A429,FPL_Fixtures_Extract[[Player]:[Player]],0),MATCH(FPL_Combined[[#Headers],[Gameweek 31]],FPL_Fixtures_Extract[#Headers],0)),LEN(INDEX(FPL_Fixtures_Extract[],MATCH($A429,FPL_Fixtures_Extract[[Player]:[Player]],0),MATCH(FPL_Combined[[#Headers],[Gameweek 31]],FPL_Fixtures_Extract[#Headers],0)))-4),Team_Key[[Full Name]:[Full Name]],0))&amp;RIGHT(INDEX(FPL_Fixtures_Extract[],MATCH($A429,FPL_Fixtures_Extract[[Player]:[Player]],0),MATCH(FPL_Combined[[#Headers],[Gameweek 31]],FPL_Fixtures_Extract[#Headers],0)),3))</f>
        <v>SWA(A)</v>
      </c>
      <c r="AG429" t="str">
        <f ca="1">IF(RIGHT(FPL_Combined[[#Headers],[Gameweek 32]],2)&lt;$B$622,INDEX(FPL_Results_Extract[Gameweek 07],MATCH($A429,FPL_Results_Extract[[Player]:[Player]],0)),INDEX(Team_Key[[Abbreviation]:[Abbreviation]],MATCH(LEFT(INDEX(FPL_Fixtures_Extract[],MATCH($A429,FPL_Fixtures_Extract[[Player]:[Player]],0),MATCH(FPL_Combined[[#Headers],[Gameweek 32]],FPL_Fixtures_Extract[#Headers],0)),LEN(INDEX(FPL_Fixtures_Extract[],MATCH($A429,FPL_Fixtures_Extract[[Player]:[Player]],0),MATCH(FPL_Combined[[#Headers],[Gameweek 32]],FPL_Fixtures_Extract[#Headers],0)))-4),Team_Key[[Full Name]:[Full Name]],0))&amp;RIGHT(INDEX(FPL_Fixtures_Extract[],MATCH($A429,FPL_Fixtures_Extract[[Player]:[Player]],0),MATCH(FPL_Combined[[#Headers],[Gameweek 32]],FPL_Fixtures_Extract[#Headers],0)),3))</f>
        <v>CHE(H)</v>
      </c>
      <c r="AH429" t="str">
        <f ca="1">IF(RIGHT(FPL_Combined[[#Headers],[Gameweek 33]],2)&lt;$B$622,INDEX(FPL_Results_Extract[Gameweek 08],MATCH($A429,FPL_Results_Extract[[Player]:[Player]],0)),INDEX(Team_Key[[Abbreviation]:[Abbreviation]],MATCH(LEFT(INDEX(FPL_Fixtures_Extract[],MATCH($A429,FPL_Fixtures_Extract[[Player]:[Player]],0),MATCH(FPL_Combined[[#Headers],[Gameweek 33]],FPL_Fixtures_Extract[#Headers],0)),LEN(INDEX(FPL_Fixtures_Extract[],MATCH($A429,FPL_Fixtures_Extract[[Player]:[Player]],0),MATCH(FPL_Combined[[#Headers],[Gameweek 33]],FPL_Fixtures_Extract[#Headers],0)))-4),Team_Key[[Full Name]:[Full Name]],0))&amp;RIGHT(INDEX(FPL_Fixtures_Extract[],MATCH($A429,FPL_Fixtures_Extract[[Player]:[Player]],0),MATCH(FPL_Combined[[#Headers],[Gameweek 33]],FPL_Fixtures_Extract[#Headers],0)),3))</f>
        <v>BOU(H)</v>
      </c>
      <c r="AI429" t="str">
        <f ca="1">IF(RIGHT(FPL_Combined[[#Headers],[Gameweek 34]],2)&lt;$B$622,INDEX(FPL_Results_Extract[Gameweek 09],MATCH($A429,FPL_Results_Extract[[Player]:[Player]],0)),INDEX(Team_Key[[Abbreviation]:[Abbreviation]],MATCH(LEFT(INDEX(FPL_Fixtures_Extract[],MATCH($A429,FPL_Fixtures_Extract[[Player]:[Player]],0),MATCH(FPL_Combined[[#Headers],[Gameweek 34]],FPL_Fixtures_Extract[#Headers],0)),LEN(INDEX(FPL_Fixtures_Extract[],MATCH($A429,FPL_Fixtures_Extract[[Player]:[Player]],0),MATCH(FPL_Combined[[#Headers],[Gameweek 34]],FPL_Fixtures_Extract[#Headers],0)))-4),Team_Key[[Full Name]:[Full Name]],0))&amp;RIGHT(INDEX(FPL_Fixtures_Extract[],MATCH($A429,FPL_Fixtures_Extract[[Player]:[Player]],0),MATCH(FPL_Combined[[#Headers],[Gameweek 34]],FPL_Fixtures_Extract[#Headers],0)),3))</f>
        <v>MUN(A)</v>
      </c>
      <c r="AJ429" t="str">
        <f ca="1">IF(RIGHT(FPL_Combined[[#Headers],[Gameweek 35]],2)&lt;$B$622,INDEX(FPL_Results_Extract[Gameweek 10],MATCH($A429,FPL_Results_Extract[[Player]:[Player]],0)),INDEX(Team_Key[[Abbreviation]:[Abbreviation]],MATCH(LEFT(INDEX(FPL_Fixtures_Extract[],MATCH($A429,FPL_Fixtures_Extract[[Player]:[Player]],0),MATCH(FPL_Combined[[#Headers],[Gameweek 35]],FPL_Fixtures_Extract[#Headers],0)),LEN(INDEX(FPL_Fixtures_Extract[],MATCH($A429,FPL_Fixtures_Extract[[Player]:[Player]],0),MATCH(FPL_Combined[[#Headers],[Gameweek 35]],FPL_Fixtures_Extract[#Headers],0)))-4),Team_Key[[Full Name]:[Full Name]],0))&amp;RIGHT(INDEX(FPL_Fixtures_Extract[],MATCH($A429,FPL_Fixtures_Extract[[Player]:[Player]],0),MATCH(FPL_Combined[[#Headers],[Gameweek 35]],FPL_Fixtures_Extract[#Headers],0)),3))</f>
        <v>SOU(H)</v>
      </c>
      <c r="AK429" t="str">
        <f ca="1">IF(RIGHT(FPL_Combined[[#Headers],[Gameweek 36]],2)&lt;$B$622,INDEX(FPL_Results_Extract[Gameweek 11],MATCH($A429,FPL_Results_Extract[[Player]:[Player]],0)),INDEX(Team_Key[[Abbreviation]:[Abbreviation]],MATCH(LEFT(INDEX(FPL_Fixtures_Extract[],MATCH($A429,FPL_Fixtures_Extract[[Player]:[Player]],0),MATCH(FPL_Combined[[#Headers],[Gameweek 36]],FPL_Fixtures_Extract[#Headers],0)),LEN(INDEX(FPL_Fixtures_Extract[],MATCH($A429,FPL_Fixtures_Extract[[Player]:[Player]],0),MATCH(FPL_Combined[[#Headers],[Gameweek 36]],FPL_Fixtures_Extract[#Headers],0)))-4),Team_Key[[Full Name]:[Full Name]],0))&amp;RIGHT(INDEX(FPL_Fixtures_Extract[],MATCH($A429,FPL_Fixtures_Extract[[Player]:[Player]],0),MATCH(FPL_Combined[[#Headers],[Gameweek 36]],FPL_Fixtures_Extract[#Headers],0)),3))</f>
        <v>WAT(A)</v>
      </c>
      <c r="AL429" t="str">
        <f ca="1">IF(RIGHT(FPL_Combined[[#Headers],[Gameweek 37]],2)&lt;$B$622,INDEX(FPL_Results_Extract[Gameweek 12],MATCH($A429,FPL_Results_Extract[[Player]:[Player]],0)),INDEX(Team_Key[[Abbreviation]:[Abbreviation]],MATCH(LEFT(INDEX(FPL_Fixtures_Extract[],MATCH($A429,FPL_Fixtures_Extract[[Player]:[Player]],0),MATCH(FPL_Combined[[#Headers],[Gameweek 37]],FPL_Fixtures_Extract[#Headers],0)),LEN(INDEX(FPL_Fixtures_Extract[],MATCH($A429,FPL_Fixtures_Extract[[Player]:[Player]],0),MATCH(FPL_Combined[[#Headers],[Gameweek 37]],FPL_Fixtures_Extract[#Headers],0)))-4),Team_Key[[Full Name]:[Full Name]],0))&amp;RIGHT(INDEX(FPL_Fixtures_Extract[],MATCH($A429,FPL_Fixtures_Extract[[Player]:[Player]],0),MATCH(FPL_Combined[[#Headers],[Gameweek 37]],FPL_Fixtures_Extract[#Headers],0)),3))</f>
        <v>NEW(H)</v>
      </c>
      <c r="AM429" t="str">
        <f ca="1">IF(RIGHT(FPL_Combined[[#Headers],[Gameweek 38]],2)&lt;$B$622,INDEX(FPL_Results_Extract[Gameweek 13],MATCH($A429,FPL_Results_Extract[[Player]:[Player]],0)),INDEX(Team_Key[[Abbreviation]:[Abbreviation]],MATCH(LEFT(INDEX(FPL_Fixtures_Extract[],MATCH($A429,FPL_Fixtures_Extract[[Player]:[Player]],0),MATCH(FPL_Combined[[#Headers],[Gameweek 38]],FPL_Fixtures_Extract[#Headers],0)),LEN(INDEX(FPL_Fixtures_Extract[],MATCH($A429,FPL_Fixtures_Extract[[Player]:[Player]],0),MATCH(FPL_Combined[[#Headers],[Gameweek 38]],FPL_Fixtures_Extract[#Headers],0)))-4),Team_Key[[Full Name]:[Full Name]],0))&amp;RIGHT(INDEX(FPL_Fixtures_Extract[],MATCH($A429,FPL_Fixtures_Extract[[Player]:[Player]],0),MATCH(FPL_Combined[[#Headers],[Gameweek 38]],FPL_Fixtures_Extract[#Headers],0)),3))</f>
        <v>ARS(A)</v>
      </c>
    </row>
    <row r="430" spans="1:39" x14ac:dyDescent="0.45">
      <c r="A430" t="s">
        <v>99</v>
      </c>
      <c r="B430" t="str">
        <f ca="1">IF(RIGHT(FPL_Combined[[#Headers],[Gameweek 01]],2)&lt;$B$622,INDEX(FPL_Results_Extract[Gameweek 01],MATCH($A430,FPL_Results_Extract[[Player]:[Player]],0)),INDEX(Team_Key[[Abbreviation]:[Abbreviation]],MATCH(LEFT(INDEX(FPL_Fixtures_Extract[],MATCH($A430,FPL_Fixtures_Extract[[Player]:[Player]],0),MATCH(FPL_Combined[[#Headers],[Gameweek 01]],FPL_Fixtures_Extract[#Headers],0)),LEN(INDEX(FPL_Fixtures_Extract[],MATCH($A430,FPL_Fixtures_Extract[[Player]:[Player]],0),MATCH(FPL_Combined[[#Headers],[Gameweek 01]],FPL_Fixtures_Extract[#Headers],0)))-4),Team_Key[[Full Name]:[Full Name]],0))&amp;RIGHT(INDEX(FPL_Fixtures_Extract[],MATCH($A430,FPL_Fixtures_Extract[[Player]:[Player]],0),MATCH(FPL_Combined[[#Headers],[Gameweek 01]],FPL_Fixtures_Extract[#Headers],0)),3))</f>
        <v>MCI(H) 0-3</v>
      </c>
      <c r="C430" t="str">
        <f ca="1">IF(RIGHT(FPL_Combined[[#Headers],[Gameweek 02]],2)&lt;$B$622,INDEX(FPL_Results_Extract[Gameweek 02],MATCH($A430,FPL_Results_Extract[[Player]:[Player]],0)),INDEX(Team_Key[[Abbreviation]:[Abbreviation]],MATCH(LEFT(INDEX(FPL_Fixtures_Extract[],MATCH($A430,FPL_Fixtures_Extract[[Player]:[Player]],0),MATCH(FPL_Combined[[#Headers],[Gameweek 02]],FPL_Fixtures_Extract[#Headers],0)),LEN(INDEX(FPL_Fixtures_Extract[],MATCH($A430,FPL_Fixtures_Extract[[Player]:[Player]],0),MATCH(FPL_Combined[[#Headers],[Gameweek 02]],FPL_Fixtures_Extract[#Headers],0)))-4),Team_Key[[Full Name]:[Full Name]],0))&amp;RIGHT(INDEX(FPL_Fixtures_Extract[],MATCH($A430,FPL_Fixtures_Extract[[Player]:[Player]],0),MATCH(FPL_Combined[[#Headers],[Gameweek 02]],FPL_Fixtures_Extract[#Headers],0)),3))</f>
        <v>WAT(A) 0-0</v>
      </c>
      <c r="D430" t="str">
        <f ca="1">IF(RIGHT(FPL_Combined[[#Headers],[Gameweek 03]],2)&lt;$B$622,INDEX(FPL_Results_Extract[Gameweek 03],MATCH($A430,FPL_Results_Extract[[Player]:[Player]],0)),INDEX(Team_Key[[Abbreviation]:[Abbreviation]],MATCH(LEFT(INDEX(FPL_Fixtures_Extract[],MATCH($A430,FPL_Fixtures_Extract[[Player]:[Player]],0),MATCH(FPL_Combined[[#Headers],[Gameweek 03]],FPL_Fixtures_Extract[#Headers],0)),LEN(INDEX(FPL_Fixtures_Extract[],MATCH($A430,FPL_Fixtures_Extract[[Player]:[Player]],0),MATCH(FPL_Combined[[#Headers],[Gameweek 03]],FPL_Fixtures_Extract[#Headers],0)))-4),Team_Key[[Full Name]:[Full Name]],0))&amp;RIGHT(INDEX(FPL_Fixtures_Extract[],MATCH($A430,FPL_Fixtures_Extract[[Player]:[Player]],0),MATCH(FPL_Combined[[#Headers],[Gameweek 03]],FPL_Fixtures_Extract[#Headers],0)),3))</f>
        <v>CHE(H) 2-3</v>
      </c>
      <c r="E430" t="str">
        <f ca="1">IF(RIGHT(FPL_Combined[[#Headers],[Gameweek 04]],2)&lt;$B$622,INDEX(FPL_Results_Extract[Gameweek 04],MATCH($A430,FPL_Results_Extract[[Player]:[Player]],0)),INDEX(Team_Key[[Abbreviation]:[Abbreviation]],MATCH(LEFT(INDEX(FPL_Fixtures_Extract[],MATCH($A430,FPL_Fixtures_Extract[[Player]:[Player]],0),MATCH(FPL_Combined[[#Headers],[Gameweek 04]],FPL_Fixtures_Extract[#Headers],0)),LEN(INDEX(FPL_Fixtures_Extract[],MATCH($A430,FPL_Fixtures_Extract[[Player]:[Player]],0),MATCH(FPL_Combined[[#Headers],[Gameweek 04]],FPL_Fixtures_Extract[#Headers],0)))-4),Team_Key[[Full Name]:[Full Name]],0))&amp;RIGHT(INDEX(FPL_Fixtures_Extract[],MATCH($A430,FPL_Fixtures_Extract[[Player]:[Player]],0),MATCH(FPL_Combined[[#Headers],[Gameweek 04]],FPL_Fixtures_Extract[#Headers],0)),3))</f>
        <v>STK(A) 1-0</v>
      </c>
      <c r="F430" t="str">
        <f ca="1">IF(RIGHT(FPL_Combined[[#Headers],[Gameweek 05]],2)&lt;$B$622,INDEX(FPL_Results_Extract[Gameweek 05],MATCH($A430,FPL_Results_Extract[[Player]:[Player]],0)),INDEX(Team_Key[[Abbreviation]:[Abbreviation]],MATCH(LEFT(INDEX(FPL_Fixtures_Extract[],MATCH($A430,FPL_Fixtures_Extract[[Player]:[Player]],0),MATCH(FPL_Combined[[#Headers],[Gameweek 05]],FPL_Fixtures_Extract[#Headers],0)),LEN(INDEX(FPL_Fixtures_Extract[],MATCH($A430,FPL_Fixtures_Extract[[Player]:[Player]],0),MATCH(FPL_Combined[[#Headers],[Gameweek 05]],FPL_Fixtures_Extract[#Headers],0)))-4),Team_Key[[Full Name]:[Full Name]],0))&amp;RIGHT(INDEX(FPL_Fixtures_Extract[],MATCH($A430,FPL_Fixtures_Extract[[Player]:[Player]],0),MATCH(FPL_Combined[[#Headers],[Gameweek 05]],FPL_Fixtures_Extract[#Headers],0)),3))</f>
        <v>SOU(H) 0-0</v>
      </c>
      <c r="G430" t="str">
        <f ca="1">IF(RIGHT(FPL_Combined[[#Headers],[Gameweek 06]],2)&lt;$B$622,INDEX(FPL_Results_Extract[Gameweek 06],MATCH($A430,FPL_Results_Extract[[Player]:[Player]],0)),INDEX(Team_Key[[Abbreviation]:[Abbreviation]],MATCH(LEFT(INDEX(FPL_Fixtures_Extract[],MATCH($A430,FPL_Fixtures_Extract[[Player]:[Player]],0),MATCH(FPL_Combined[[#Headers],[Gameweek 06]],FPL_Fixtures_Extract[#Headers],0)),LEN(INDEX(FPL_Fixtures_Extract[],MATCH($A430,FPL_Fixtures_Extract[[Player]:[Player]],0),MATCH(FPL_Combined[[#Headers],[Gameweek 06]],FPL_Fixtures_Extract[#Headers],0)))-4),Team_Key[[Full Name]:[Full Name]],0))&amp;RIGHT(INDEX(FPL_Fixtures_Extract[],MATCH($A430,FPL_Fixtures_Extract[[Player]:[Player]],0),MATCH(FPL_Combined[[#Headers],[Gameweek 06]],FPL_Fixtures_Extract[#Headers],0)),3))</f>
        <v>AVL(A) 1-0</v>
      </c>
      <c r="H430" t="str">
        <f ca="1">IF(RIGHT(FPL_Combined[[#Headers],[Gameweek 07]],2)&lt;$B$622,INDEX(FPL_Results_Extract[Gameweek 07],MATCH($A430,FPL_Results_Extract[[Player]:[Player]],0)),INDEX(Team_Key[[Abbreviation]:[Abbreviation]],MATCH(LEFT(INDEX(FPL_Fixtures_Extract[],MATCH($A430,FPL_Fixtures_Extract[[Player]:[Player]],0),MATCH(FPL_Combined[[#Headers],[Gameweek 07]],FPL_Fixtures_Extract[#Headers],0)),LEN(INDEX(FPL_Fixtures_Extract[],MATCH($A430,FPL_Fixtures_Extract[[Player]:[Player]],0),MATCH(FPL_Combined[[#Headers],[Gameweek 07]],FPL_Fixtures_Extract[#Headers],0)))-4),Team_Key[[Full Name]:[Full Name]],0))&amp;RIGHT(INDEX(FPL_Fixtures_Extract[],MATCH($A430,FPL_Fixtures_Extract[[Player]:[Player]],0),MATCH(FPL_Combined[[#Headers],[Gameweek 07]],FPL_Fixtures_Extract[#Headers],0)),3))</f>
        <v>EVE(H) 2-3</v>
      </c>
      <c r="I430" t="str">
        <f ca="1">IF(RIGHT(FPL_Combined[[#Headers],[Gameweek 08]],2)&lt;$B$622,INDEX(FPL_Results_Extract[Gameweek 08],MATCH($A430,FPL_Results_Extract[[Player]:[Player]],0)),INDEX(Team_Key[[Abbreviation]:[Abbreviation]],MATCH(LEFT(INDEX(FPL_Fixtures_Extract[],MATCH($A430,FPL_Fixtures_Extract[[Player]:[Player]],0),MATCH(FPL_Combined[[#Headers],[Gameweek 08]],FPL_Fixtures_Extract[#Headers],0)),LEN(INDEX(FPL_Fixtures_Extract[],MATCH($A430,FPL_Fixtures_Extract[[Player]:[Player]],0),MATCH(FPL_Combined[[#Headers],[Gameweek 08]],FPL_Fixtures_Extract[#Headers],0)))-4),Team_Key[[Full Name]:[Full Name]],0))&amp;RIGHT(INDEX(FPL_Fixtures_Extract[],MATCH($A430,FPL_Fixtures_Extract[[Player]:[Player]],0),MATCH(FPL_Combined[[#Headers],[Gameweek 08]],FPL_Fixtures_Extract[#Headers],0)),3))</f>
        <v>CRY(A) 0-2</v>
      </c>
      <c r="J430" t="str">
        <f ca="1">IF(RIGHT(FPL_Combined[[#Headers],[Gameweek 09]],2)&lt;$B$622,INDEX(FPL_Results_Extract[Gameweek 09],MATCH($A430,FPL_Results_Extract[[Player]:[Player]],0)),INDEX(Team_Key[[Abbreviation]:[Abbreviation]],MATCH(LEFT(INDEX(FPL_Fixtures_Extract[],MATCH($A430,FPL_Fixtures_Extract[[Player]:[Player]],0),MATCH(FPL_Combined[[#Headers],[Gameweek 09]],FPL_Fixtures_Extract[#Headers],0)),LEN(INDEX(FPL_Fixtures_Extract[],MATCH($A430,FPL_Fixtures_Extract[[Player]:[Player]],0),MATCH(FPL_Combined[[#Headers],[Gameweek 09]],FPL_Fixtures_Extract[#Headers],0)))-4),Team_Key[[Full Name]:[Full Name]],0))&amp;RIGHT(INDEX(FPL_Fixtures_Extract[],MATCH($A430,FPL_Fixtures_Extract[[Player]:[Player]],0),MATCH(FPL_Combined[[#Headers],[Gameweek 09]],FPL_Fixtures_Extract[#Headers],0)),3))</f>
        <v>SUN(H) 1-0</v>
      </c>
      <c r="K430" t="str">
        <f ca="1">IF(RIGHT(FPL_Combined[[#Headers],[Gameweek 10]],2)&lt;$B$622,INDEX(FPL_Results_Extract[Gameweek 10],MATCH($A430,FPL_Results_Extract[[Player]:[Player]],0)),INDEX(Team_Key[[Abbreviation]:[Abbreviation]],MATCH(LEFT(INDEX(FPL_Fixtures_Extract[],MATCH($A430,FPL_Fixtures_Extract[[Player]:[Player]],0),MATCH(FPL_Combined[[#Headers],[Gameweek 10]],FPL_Fixtures_Extract[#Headers],0)),LEN(INDEX(FPL_Fixtures_Extract[],MATCH($A430,FPL_Fixtures_Extract[[Player]:[Player]],0),MATCH(FPL_Combined[[#Headers],[Gameweek 10]],FPL_Fixtures_Extract[#Headers],0)))-4),Team_Key[[Full Name]:[Full Name]],0))&amp;RIGHT(INDEX(FPL_Fixtures_Extract[],MATCH($A430,FPL_Fixtures_Extract[[Player]:[Player]],0),MATCH(FPL_Combined[[#Headers],[Gameweek 10]],FPL_Fixtures_Extract[#Headers],0)),3))</f>
        <v>NOR(A) 1-0</v>
      </c>
      <c r="L430" t="str">
        <f ca="1">IF(RIGHT(FPL_Combined[[#Headers],[Gameweek 11]],2)&lt;$B$622,INDEX(FPL_Results_Extract[Gameweek 11],MATCH($A430,FPL_Results_Extract[[Player]:[Player]],0)),INDEX(Team_Key[[Abbreviation]:[Abbreviation]],MATCH(LEFT(INDEX(FPL_Fixtures_Extract[],MATCH($A430,FPL_Fixtures_Extract[[Player]:[Player]],0),MATCH(FPL_Combined[[#Headers],[Gameweek 11]],FPL_Fixtures_Extract[#Headers],0)),LEN(INDEX(FPL_Fixtures_Extract[],MATCH($A430,FPL_Fixtures_Extract[[Player]:[Player]],0),MATCH(FPL_Combined[[#Headers],[Gameweek 11]],FPL_Fixtures_Extract[#Headers],0)))-4),Team_Key[[Full Name]:[Full Name]],0))&amp;RIGHT(INDEX(FPL_Fixtures_Extract[],MATCH($A430,FPL_Fixtures_Extract[[Player]:[Player]],0),MATCH(FPL_Combined[[#Headers],[Gameweek 11]],FPL_Fixtures_Extract[#Headers],0)),3))</f>
        <v>LEI(H) 2-3</v>
      </c>
      <c r="M430" t="str">
        <f ca="1">IF(RIGHT(FPL_Combined[[#Headers],[Gameweek 12]],2)&lt;$B$622,INDEX(FPL_Results_Extract[Gameweek 12],MATCH($A430,FPL_Results_Extract[[Player]:[Player]],0)),INDEX(Team_Key[[Abbreviation]:[Abbreviation]],MATCH(LEFT(INDEX(FPL_Fixtures_Extract[],MATCH($A430,FPL_Fixtures_Extract[[Player]:[Player]],0),MATCH(FPL_Combined[[#Headers],[Gameweek 12]],FPL_Fixtures_Extract[#Headers],0)),LEN(INDEX(FPL_Fixtures_Extract[],MATCH($A430,FPL_Fixtures_Extract[[Player]:[Player]],0),MATCH(FPL_Combined[[#Headers],[Gameweek 12]],FPL_Fixtures_Extract[#Headers],0)))-4),Team_Key[[Full Name]:[Full Name]],0))&amp;RIGHT(INDEX(FPL_Fixtures_Extract[],MATCH($A430,FPL_Fixtures_Extract[[Player]:[Player]],0),MATCH(FPL_Combined[[#Headers],[Gameweek 12]],FPL_Fixtures_Extract[#Headers],0)),3))</f>
        <v>MUN(A) 0-2</v>
      </c>
      <c r="N430" t="str">
        <f ca="1">IF(RIGHT(FPL_Combined[[#Headers],[Gameweek 13]],2)&lt;$B$622,INDEX(FPL_Results_Extract[Gameweek 13],MATCH($A430,FPL_Results_Extract[[Player]:[Player]],0)),INDEX(Team_Key[[Abbreviation]:[Abbreviation]],MATCH(LEFT(INDEX(FPL_Fixtures_Extract[],MATCH($A430,FPL_Fixtures_Extract[[Player]:[Player]],0),MATCH(FPL_Combined[[#Headers],[Gameweek 13]],FPL_Fixtures_Extract[#Headers],0)),LEN(INDEX(FPL_Fixtures_Extract[],MATCH($A430,FPL_Fixtures_Extract[[Player]:[Player]],0),MATCH(FPL_Combined[[#Headers],[Gameweek 13]],FPL_Fixtures_Extract[#Headers],0)))-4),Team_Key[[Full Name]:[Full Name]],0))&amp;RIGHT(INDEX(FPL_Fixtures_Extract[],MATCH($A430,FPL_Fixtures_Extract[[Player]:[Player]],0),MATCH(FPL_Combined[[#Headers],[Gameweek 13]],FPL_Fixtures_Extract[#Headers],0)),3))</f>
        <v>ARS(H) 2-1</v>
      </c>
      <c r="O430" t="str">
        <f ca="1">IF(RIGHT(FPL_Combined[[#Headers],[Gameweek 14]],2)&lt;$B$622,INDEX(FPL_Results_Extract[Gameweek 14],MATCH($A430,FPL_Results_Extract[[Player]:[Player]],0)),INDEX(Team_Key[[Abbreviation]:[Abbreviation]],MATCH(LEFT(INDEX(FPL_Fixtures_Extract[],MATCH($A430,FPL_Fixtures_Extract[[Player]:[Player]],0),MATCH(FPL_Combined[[#Headers],[Gameweek 14]],FPL_Fixtures_Extract[#Headers],0)),LEN(INDEX(FPL_Fixtures_Extract[],MATCH($A430,FPL_Fixtures_Extract[[Player]:[Player]],0),MATCH(FPL_Combined[[#Headers],[Gameweek 14]],FPL_Fixtures_Extract[#Headers],0)))-4),Team_Key[[Full Name]:[Full Name]],0))&amp;RIGHT(INDEX(FPL_Fixtures_Extract[],MATCH($A430,FPL_Fixtures_Extract[[Player]:[Player]],0),MATCH(FPL_Combined[[#Headers],[Gameweek 14]],FPL_Fixtures_Extract[#Headers],0)),3))</f>
        <v>WHU(A) 1-1</v>
      </c>
      <c r="P430" t="str">
        <f ca="1">IF(RIGHT(FPL_Combined[[#Headers],[Gameweek 15]],2)&lt;$B$622,INDEX(FPL_Results_Extract[Gameweek 15],MATCH($A430,FPL_Results_Extract[[Player]:[Player]],0)),INDEX(Team_Key[[Abbreviation]:[Abbreviation]],MATCH(LEFT(INDEX(FPL_Fixtures_Extract[],MATCH($A430,FPL_Fixtures_Extract[[Player]:[Player]],0),MATCH(FPL_Combined[[#Headers],[Gameweek 15]],FPL_Fixtures_Extract[#Headers],0)),LEN(INDEX(FPL_Fixtures_Extract[],MATCH($A430,FPL_Fixtures_Extract[[Player]:[Player]],0),MATCH(FPL_Combined[[#Headers],[Gameweek 15]],FPL_Fixtures_Extract[#Headers],0)))-4),Team_Key[[Full Name]:[Full Name]],0))&amp;RIGHT(INDEX(FPL_Fixtures_Extract[],MATCH($A430,FPL_Fixtures_Extract[[Player]:[Player]],0),MATCH(FPL_Combined[[#Headers],[Gameweek 15]],FPL_Fixtures_Extract[#Headers],0)),3))</f>
        <v>TOT(H) 1-1</v>
      </c>
      <c r="Q430" t="str">
        <f ca="1">IF(RIGHT(FPL_Combined[[#Headers],[Gameweek 16]],2)&lt;$B$622,INDEX(FPL_Results_Extract[Gameweek 16],MATCH($A430,FPL_Results_Extract[[Player]:[Player]],0)),INDEX(Team_Key[[Abbreviation]:[Abbreviation]],MATCH(LEFT(INDEX(FPL_Fixtures_Extract[],MATCH($A430,FPL_Fixtures_Extract[[Player]:[Player]],0),MATCH(FPL_Combined[[#Headers],[Gameweek 16]],FPL_Fixtures_Extract[#Headers],0)),LEN(INDEX(FPL_Fixtures_Extract[],MATCH($A430,FPL_Fixtures_Extract[[Player]:[Player]],0),MATCH(FPL_Combined[[#Headers],[Gameweek 16]],FPL_Fixtures_Extract[#Headers],0)))-4),Team_Key[[Full Name]:[Full Name]],0))&amp;RIGHT(INDEX(FPL_Fixtures_Extract[],MATCH($A430,FPL_Fixtures_Extract[[Player]:[Player]],0),MATCH(FPL_Combined[[#Headers],[Gameweek 16]],FPL_Fixtures_Extract[#Headers],0)),3))</f>
        <v>LIV(A) 2-2</v>
      </c>
      <c r="R430" t="str">
        <f ca="1">IF(RIGHT(FPL_Combined[[#Headers],[Gameweek 17]],2)&lt;$B$622,INDEX(FPL_Results_Extract[Gameweek 17],MATCH($A430,FPL_Results_Extract[[Player]:[Player]],0)),INDEX(Team_Key[[Abbreviation]:[Abbreviation]],MATCH(LEFT(INDEX(FPL_Fixtures_Extract[],MATCH($A430,FPL_Fixtures_Extract[[Player]:[Player]],0),MATCH(FPL_Combined[[#Headers],[Gameweek 17]],FPL_Fixtures_Extract[#Headers],0)),LEN(INDEX(FPL_Fixtures_Extract[],MATCH($A430,FPL_Fixtures_Extract[[Player]:[Player]],0),MATCH(FPL_Combined[[#Headers],[Gameweek 17]],FPL_Fixtures_Extract[#Headers],0)))-4),Team_Key[[Full Name]:[Full Name]],0))&amp;RIGHT(INDEX(FPL_Fixtures_Extract[],MATCH($A430,FPL_Fixtures_Extract[[Player]:[Player]],0),MATCH(FPL_Combined[[#Headers],[Gameweek 17]],FPL_Fixtures_Extract[#Headers],0)),3))</f>
        <v>BOU(H) 1-2</v>
      </c>
      <c r="S430" t="str">
        <f ca="1">IF(RIGHT(FPL_Combined[[#Headers],[Gameweek 18]],2)&lt;$B$622,INDEX(FPL_Results_Extract[Gameweek 18],MATCH($A430,FPL_Results_Extract[[Player]:[Player]],0)),INDEX(Team_Key[[Abbreviation]:[Abbreviation]],MATCH(LEFT(INDEX(FPL_Fixtures_Extract[],MATCH($A430,FPL_Fixtures_Extract[[Player]:[Player]],0),MATCH(FPL_Combined[[#Headers],[Gameweek 18]],FPL_Fixtures_Extract[#Headers],0)),LEN(INDEX(FPL_Fixtures_Extract[],MATCH($A430,FPL_Fixtures_Extract[[Player]:[Player]],0),MATCH(FPL_Combined[[#Headers],[Gameweek 18]],FPL_Fixtures_Extract[#Headers],0)))-4),Team_Key[[Full Name]:[Full Name]],0))&amp;RIGHT(INDEX(FPL_Fixtures_Extract[],MATCH($A430,FPL_Fixtures_Extract[[Player]:[Player]],0),MATCH(FPL_Combined[[#Headers],[Gameweek 18]],FPL_Fixtures_Extract[#Headers],0)),3))</f>
        <v>SWA(A) 0-1</v>
      </c>
      <c r="T430" t="str">
        <f ca="1">IF(RIGHT(FPL_Combined[[#Headers],[Gameweek 19]],2)&lt;$B$622,INDEX(FPL_Results_Extract[Gameweek 19],MATCH($A430,FPL_Results_Extract[[Player]:[Player]],0)),INDEX(Team_Key[[Abbreviation]:[Abbreviation]],MATCH(LEFT(INDEX(FPL_Fixtures_Extract[],MATCH($A430,FPL_Fixtures_Extract[[Player]:[Player]],0),MATCH(FPL_Combined[[#Headers],[Gameweek 19]],FPL_Fixtures_Extract[#Headers],0)),LEN(INDEX(FPL_Fixtures_Extract[],MATCH($A430,FPL_Fixtures_Extract[[Player]:[Player]],0),MATCH(FPL_Combined[[#Headers],[Gameweek 19]],FPL_Fixtures_Extract[#Headers],0)))-4),Team_Key[[Full Name]:[Full Name]],0))&amp;RIGHT(INDEX(FPL_Fixtures_Extract[],MATCH($A430,FPL_Fixtures_Extract[[Player]:[Player]],0),MATCH(FPL_Combined[[#Headers],[Gameweek 19]],FPL_Fixtures_Extract[#Headers],0)),3))</f>
        <v>NEW(H) 1-0</v>
      </c>
      <c r="U430" t="str">
        <f ca="1">IF(RIGHT(FPL_Combined[[#Headers],[Gameweek 20]],2)&lt;$B$622,INDEX(FPL_Results_Extract[Gameweek 20],MATCH($A430,FPL_Results_Extract[[Player]:[Player]],0)),INDEX(Team_Key[[Abbreviation]:[Abbreviation]],MATCH(LEFT(INDEX(FPL_Fixtures_Extract[],MATCH($A430,FPL_Fixtures_Extract[[Player]:[Player]],0),MATCH(FPL_Combined[[#Headers],[Gameweek 20]],FPL_Fixtures_Extract[#Headers],0)),LEN(INDEX(FPL_Fixtures_Extract[],MATCH($A430,FPL_Fixtures_Extract[[Player]:[Player]],0),MATCH(FPL_Combined[[#Headers],[Gameweek 20]],FPL_Fixtures_Extract[#Headers],0)))-4),Team_Key[[Full Name]:[Full Name]],0))&amp;RIGHT(INDEX(FPL_Fixtures_Extract[],MATCH($A430,FPL_Fixtures_Extract[[Player]:[Player]],0),MATCH(FPL_Combined[[#Headers],[Gameweek 20]],FPL_Fixtures_Extract[#Headers],0)),3))</f>
        <v>STK(H) 2-1</v>
      </c>
      <c r="V430" t="str">
        <f ca="1">IF(RIGHT(FPL_Combined[[#Headers],[Gameweek 21]],2)&lt;$B$622,INDEX(FPL_Results_Extract[Gameweek 21],MATCH($A430,FPL_Results_Extract[[Player]:[Player]],0)),INDEX(Team_Key[[Abbreviation]:[Abbreviation]],MATCH(LEFT(INDEX(FPL_Fixtures_Extract[],MATCH($A430,FPL_Fixtures_Extract[[Player]:[Player]],0),MATCH(FPL_Combined[[#Headers],[Gameweek 21]],FPL_Fixtures_Extract[#Headers],0)),LEN(INDEX(FPL_Fixtures_Extract[],MATCH($A430,FPL_Fixtures_Extract[[Player]:[Player]],0),MATCH(FPL_Combined[[#Headers],[Gameweek 21]],FPL_Fixtures_Extract[#Headers],0)))-4),Team_Key[[Full Name]:[Full Name]],0))&amp;RIGHT(INDEX(FPL_Fixtures_Extract[],MATCH($A430,FPL_Fixtures_Extract[[Player]:[Player]],0),MATCH(FPL_Combined[[#Headers],[Gameweek 21]],FPL_Fixtures_Extract[#Headers],0)),3))</f>
        <v>CHE(A) 2-2</v>
      </c>
      <c r="W430" t="str">
        <f ca="1">IF(RIGHT(FPL_Combined[[#Headers],[Gameweek 22]],2)&lt;$B$622,INDEX(FPL_Results_Extract[Gameweek 22],MATCH($A430,FPL_Results_Extract[[Player]:[Player]],0)),INDEX(Team_Key[[Abbreviation]:[Abbreviation]],MATCH(LEFT(INDEX(FPL_Fixtures_Extract[],MATCH($A430,FPL_Fixtures_Extract[[Player]:[Player]],0),MATCH(FPL_Combined[[#Headers],[Gameweek 22]],FPL_Fixtures_Extract[#Headers],0)),LEN(INDEX(FPL_Fixtures_Extract[],MATCH($A430,FPL_Fixtures_Extract[[Player]:[Player]],0),MATCH(FPL_Combined[[#Headers],[Gameweek 22]],FPL_Fixtures_Extract[#Headers],0)))-4),Team_Key[[Full Name]:[Full Name]],0))&amp;RIGHT(INDEX(FPL_Fixtures_Extract[],MATCH($A430,FPL_Fixtures_Extract[[Player]:[Player]],0),MATCH(FPL_Combined[[#Headers],[Gameweek 22]],FPL_Fixtures_Extract[#Headers],0)),3))</f>
        <v>SOU(A) 0-3</v>
      </c>
      <c r="X430" t="str">
        <f ca="1">IF(RIGHT(FPL_Combined[[#Headers],[Gameweek 23]],2)&lt;$B$622,INDEX(FPL_Results_Extract[Gameweek 23],MATCH($A430,FPL_Results_Extract[[Player]:[Player]],0)),INDEX(Team_Key[[Abbreviation]:[Abbreviation]],MATCH(LEFT(INDEX(FPL_Fixtures_Extract[],MATCH($A430,FPL_Fixtures_Extract[[Player]:[Player]],0),MATCH(FPL_Combined[[#Headers],[Gameweek 23]],FPL_Fixtures_Extract[#Headers],0)),LEN(INDEX(FPL_Fixtures_Extract[],MATCH($A430,FPL_Fixtures_Extract[[Player]:[Player]],0),MATCH(FPL_Combined[[#Headers],[Gameweek 23]],FPL_Fixtures_Extract[#Headers],0)))-4),Team_Key[[Full Name]:[Full Name]],0))&amp;RIGHT(INDEX(FPL_Fixtures_Extract[],MATCH($A430,FPL_Fixtures_Extract[[Player]:[Player]],0),MATCH(FPL_Combined[[#Headers],[Gameweek 23]],FPL_Fixtures_Extract[#Headers],0)),3))</f>
        <v>AVL(H) 0-0</v>
      </c>
      <c r="Y430" t="str">
        <f ca="1">IF(RIGHT(FPL_Combined[[#Headers],[Gameweek 24]],2)&lt;$B$622,INDEX(FPL_Results_Extract[Team],MATCH($A430,FPL_Results_Extract[[Player]:[Player]],0)),INDEX(Team_Key[[Abbreviation]:[Abbreviation]],MATCH(LEFT(INDEX(FPL_Fixtures_Extract[],MATCH($A430,FPL_Fixtures_Extract[[Player]:[Player]],0),MATCH(FPL_Combined[[#Headers],[Gameweek 24]],FPL_Fixtures_Extract[#Headers],0)),LEN(INDEX(FPL_Fixtures_Extract[],MATCH($A430,FPL_Fixtures_Extract[[Player]:[Player]],0),MATCH(FPL_Combined[[#Headers],[Gameweek 24]],FPL_Fixtures_Extract[#Headers],0)))-4),Team_Key[[Full Name]:[Full Name]],0))&amp;RIGHT(INDEX(FPL_Fixtures_Extract[],MATCH($A430,FPL_Fixtures_Extract[[Player]:[Player]],0),MATCH(FPL_Combined[[#Headers],[Gameweek 24]],FPL_Fixtures_Extract[#Headers],0)),3))</f>
        <v>WBA</v>
      </c>
      <c r="Z430" t="str">
        <f ca="1">IF(RIGHT(FPL_Combined[[#Headers],[Gameweek 25]],2)&lt;$B$622,INDEX(FPL_Results_Extract[Player],MATCH($A430,FPL_Results_Extract[[Player]:[Player]],0)),INDEX(Team_Key[[Abbreviation]:[Abbreviation]],MATCH(LEFT(INDEX(FPL_Fixtures_Extract[],MATCH($A430,FPL_Fixtures_Extract[[Player]:[Player]],0),MATCH(FPL_Combined[[#Headers],[Gameweek 25]],FPL_Fixtures_Extract[#Headers],0)),LEN(INDEX(FPL_Fixtures_Extract[],MATCH($A430,FPL_Fixtures_Extract[[Player]:[Player]],0),MATCH(FPL_Combined[[#Headers],[Gameweek 25]],FPL_Fixtures_Extract[#Headers],0)))-4),Team_Key[[Full Name]:[Full Name]],0))&amp;RIGHT(INDEX(FPL_Fixtures_Extract[],MATCH($A430,FPL_Fixtures_Extract[[Player]:[Player]],0),MATCH(FPL_Combined[[#Headers],[Gameweek 25]],FPL_Fixtures_Extract[#Headers],0)),3))</f>
        <v>Olsson</v>
      </c>
      <c r="AA430" t="str">
        <f ca="1">IF(RIGHT(FPL_Combined[[#Headers],[Gameweek 26]],2)&lt;$B$622,INDEX(FPL_Results_Extract[Gameweek 01],MATCH($A430,FPL_Results_Extract[[Player]:[Player]],0)),INDEX(Team_Key[[Abbreviation]:[Abbreviation]],MATCH(LEFT(INDEX(FPL_Fixtures_Extract[],MATCH($A430,FPL_Fixtures_Extract[[Player]:[Player]],0),MATCH(FPL_Combined[[#Headers],[Gameweek 26]],FPL_Fixtures_Extract[#Headers],0)),LEN(INDEX(FPL_Fixtures_Extract[],MATCH($A430,FPL_Fixtures_Extract[[Player]:[Player]],0),MATCH(FPL_Combined[[#Headers],[Gameweek 26]],FPL_Fixtures_Extract[#Headers],0)))-4),Team_Key[[Full Name]:[Full Name]],0))&amp;RIGHT(INDEX(FPL_Fixtures_Extract[],MATCH($A430,FPL_Fixtures_Extract[[Player]:[Player]],0),MATCH(FPL_Combined[[#Headers],[Gameweek 26]],FPL_Fixtures_Extract[#Headers],0)),3))</f>
        <v>MCI(H) 0-3</v>
      </c>
      <c r="AB430" t="str">
        <f ca="1">IF(RIGHT(FPL_Combined[[#Headers],[Gameweek 27]],2)&lt;$B$622,INDEX(FPL_Results_Extract[Gameweek 02],MATCH($A430,FPL_Results_Extract[[Player]:[Player]],0)),INDEX(Team_Key[[Abbreviation]:[Abbreviation]],MATCH(LEFT(INDEX(FPL_Fixtures_Extract[],MATCH($A430,FPL_Fixtures_Extract[[Player]:[Player]],0),MATCH(FPL_Combined[[#Headers],[Gameweek 27]],FPL_Fixtures_Extract[#Headers],0)),LEN(INDEX(FPL_Fixtures_Extract[],MATCH($A430,FPL_Fixtures_Extract[[Player]:[Player]],0),MATCH(FPL_Combined[[#Headers],[Gameweek 27]],FPL_Fixtures_Extract[#Headers],0)))-4),Team_Key[[Full Name]:[Full Name]],0))&amp;RIGHT(INDEX(FPL_Fixtures_Extract[],MATCH($A430,FPL_Fixtures_Extract[[Player]:[Player]],0),MATCH(FPL_Combined[[#Headers],[Gameweek 27]],FPL_Fixtures_Extract[#Headers],0)),3))</f>
        <v>WAT(A) 0-0</v>
      </c>
      <c r="AC430" t="str">
        <f ca="1">IF(RIGHT(FPL_Combined[[#Headers],[Gameweek 28]],2)&lt;$B$622,INDEX(FPL_Results_Extract[Gameweek 03],MATCH($A430,FPL_Results_Extract[[Player]:[Player]],0)),INDEX(Team_Key[[Abbreviation]:[Abbreviation]],MATCH(LEFT(INDEX(FPL_Fixtures_Extract[],MATCH($A430,FPL_Fixtures_Extract[[Player]:[Player]],0),MATCH(FPL_Combined[[#Headers],[Gameweek 28]],FPL_Fixtures_Extract[#Headers],0)),LEN(INDEX(FPL_Fixtures_Extract[],MATCH($A430,FPL_Fixtures_Extract[[Player]:[Player]],0),MATCH(FPL_Combined[[#Headers],[Gameweek 28]],FPL_Fixtures_Extract[#Headers],0)))-4),Team_Key[[Full Name]:[Full Name]],0))&amp;RIGHT(INDEX(FPL_Fixtures_Extract[],MATCH($A430,FPL_Fixtures_Extract[[Player]:[Player]],0),MATCH(FPL_Combined[[#Headers],[Gameweek 28]],FPL_Fixtures_Extract[#Headers],0)),3))</f>
        <v>CHE(H) 2-3</v>
      </c>
      <c r="AD430" t="str">
        <f ca="1">IF(RIGHT(FPL_Combined[[#Headers],[Gameweek 29]],2)&lt;$B$622,INDEX(FPL_Results_Extract[Gameweek 04],MATCH($A430,FPL_Results_Extract[[Player]:[Player]],0)),INDEX(Team_Key[[Abbreviation]:[Abbreviation]],MATCH(LEFT(INDEX(FPL_Fixtures_Extract[],MATCH($A430,FPL_Fixtures_Extract[[Player]:[Player]],0),MATCH(FPL_Combined[[#Headers],[Gameweek 29]],FPL_Fixtures_Extract[#Headers],0)),LEN(INDEX(FPL_Fixtures_Extract[],MATCH($A430,FPL_Fixtures_Extract[[Player]:[Player]],0),MATCH(FPL_Combined[[#Headers],[Gameweek 29]],FPL_Fixtures_Extract[#Headers],0)))-4),Team_Key[[Full Name]:[Full Name]],0))&amp;RIGHT(INDEX(FPL_Fixtures_Extract[],MATCH($A430,FPL_Fixtures_Extract[[Player]:[Player]],0),MATCH(FPL_Combined[[#Headers],[Gameweek 29]],FPL_Fixtures_Extract[#Headers],0)),3))</f>
        <v>MUN(H)</v>
      </c>
      <c r="AE430" t="str">
        <f ca="1">IF(RIGHT(FPL_Combined[[#Headers],[Gameweek 30]],2)&lt;$B$622,INDEX(FPL_Results_Extract[Gameweek 05],MATCH($A430,FPL_Results_Extract[[Player]:[Player]],0)),INDEX(Team_Key[[Abbreviation]:[Abbreviation]],MATCH(LEFT(INDEX(FPL_Fixtures_Extract[],MATCH($A430,FPL_Fixtures_Extract[[Player]:[Player]],0),MATCH(FPL_Combined[[#Headers],[Gameweek 30]],FPL_Fixtures_Extract[#Headers],0)),LEN(INDEX(FPL_Fixtures_Extract[],MATCH($A430,FPL_Fixtures_Extract[[Player]:[Player]],0),MATCH(FPL_Combined[[#Headers],[Gameweek 30]],FPL_Fixtures_Extract[#Headers],0)))-4),Team_Key[[Full Name]:[Full Name]],0))&amp;RIGHT(INDEX(FPL_Fixtures_Extract[],MATCH($A430,FPL_Fixtures_Extract[[Player]:[Player]],0),MATCH(FPL_Combined[[#Headers],[Gameweek 30]],FPL_Fixtures_Extract[#Headers],0)),3))</f>
        <v>ARS(A)</v>
      </c>
      <c r="AF430" t="str">
        <f ca="1">IF(RIGHT(FPL_Combined[[#Headers],[Gameweek 31]],2)&lt;$B$622,INDEX(FPL_Results_Extract[Gameweek 06],MATCH($A430,FPL_Results_Extract[[Player]:[Player]],0)),INDEX(Team_Key[[Abbreviation]:[Abbreviation]],MATCH(LEFT(INDEX(FPL_Fixtures_Extract[],MATCH($A430,FPL_Fixtures_Extract[[Player]:[Player]],0),MATCH(FPL_Combined[[#Headers],[Gameweek 31]],FPL_Fixtures_Extract[#Headers],0)),LEN(INDEX(FPL_Fixtures_Extract[],MATCH($A430,FPL_Fixtures_Extract[[Player]:[Player]],0),MATCH(FPL_Combined[[#Headers],[Gameweek 31]],FPL_Fixtures_Extract[#Headers],0)))-4),Team_Key[[Full Name]:[Full Name]],0))&amp;RIGHT(INDEX(FPL_Fixtures_Extract[],MATCH($A430,FPL_Fixtures_Extract[[Player]:[Player]],0),MATCH(FPL_Combined[[#Headers],[Gameweek 31]],FPL_Fixtures_Extract[#Headers],0)),3))</f>
        <v>NOR(H)</v>
      </c>
      <c r="AG430" t="str">
        <f ca="1">IF(RIGHT(FPL_Combined[[#Headers],[Gameweek 32]],2)&lt;$B$622,INDEX(FPL_Results_Extract[Gameweek 07],MATCH($A430,FPL_Results_Extract[[Player]:[Player]],0)),INDEX(Team_Key[[Abbreviation]:[Abbreviation]],MATCH(LEFT(INDEX(FPL_Fixtures_Extract[],MATCH($A430,FPL_Fixtures_Extract[[Player]:[Player]],0),MATCH(FPL_Combined[[#Headers],[Gameweek 32]],FPL_Fixtures_Extract[#Headers],0)),LEN(INDEX(FPL_Fixtures_Extract[],MATCH($A430,FPL_Fixtures_Extract[[Player]:[Player]],0),MATCH(FPL_Combined[[#Headers],[Gameweek 32]],FPL_Fixtures_Extract[#Headers],0)))-4),Team_Key[[Full Name]:[Full Name]],0))&amp;RIGHT(INDEX(FPL_Fixtures_Extract[],MATCH($A430,FPL_Fixtures_Extract[[Player]:[Player]],0),MATCH(FPL_Combined[[#Headers],[Gameweek 32]],FPL_Fixtures_Extract[#Headers],0)),3))</f>
        <v>SUN(A)</v>
      </c>
      <c r="AH430" t="str">
        <f ca="1">IF(RIGHT(FPL_Combined[[#Headers],[Gameweek 33]],2)&lt;$B$622,INDEX(FPL_Results_Extract[Gameweek 08],MATCH($A430,FPL_Results_Extract[[Player]:[Player]],0)),INDEX(Team_Key[[Abbreviation]:[Abbreviation]],MATCH(LEFT(INDEX(FPL_Fixtures_Extract[],MATCH($A430,FPL_Fixtures_Extract[[Player]:[Player]],0),MATCH(FPL_Combined[[#Headers],[Gameweek 33]],FPL_Fixtures_Extract[#Headers],0)),LEN(INDEX(FPL_Fixtures_Extract[],MATCH($A430,FPL_Fixtures_Extract[[Player]:[Player]],0),MATCH(FPL_Combined[[#Headers],[Gameweek 33]],FPL_Fixtures_Extract[#Headers],0)))-4),Team_Key[[Full Name]:[Full Name]],0))&amp;RIGHT(INDEX(FPL_Fixtures_Extract[],MATCH($A430,FPL_Fixtures_Extract[[Player]:[Player]],0),MATCH(FPL_Combined[[#Headers],[Gameweek 33]],FPL_Fixtures_Extract[#Headers],0)),3))</f>
        <v>MCI(A)</v>
      </c>
      <c r="AI430" t="str">
        <f ca="1">IF(RIGHT(FPL_Combined[[#Headers],[Gameweek 34]],2)&lt;$B$622,INDEX(FPL_Results_Extract[Gameweek 09],MATCH($A430,FPL_Results_Extract[[Player]:[Player]],0)),INDEX(Team_Key[[Abbreviation]:[Abbreviation]],MATCH(LEFT(INDEX(FPL_Fixtures_Extract[],MATCH($A430,FPL_Fixtures_Extract[[Player]:[Player]],0),MATCH(FPL_Combined[[#Headers],[Gameweek 34]],FPL_Fixtures_Extract[#Headers],0)),LEN(INDEX(FPL_Fixtures_Extract[],MATCH($A430,FPL_Fixtures_Extract[[Player]:[Player]],0),MATCH(FPL_Combined[[#Headers],[Gameweek 34]],FPL_Fixtures_Extract[#Headers],0)))-4),Team_Key[[Full Name]:[Full Name]],0))&amp;RIGHT(INDEX(FPL_Fixtures_Extract[],MATCH($A430,FPL_Fixtures_Extract[[Player]:[Player]],0),MATCH(FPL_Combined[[#Headers],[Gameweek 34]],FPL_Fixtures_Extract[#Headers],0)),3))</f>
        <v>WAT(H)</v>
      </c>
      <c r="AJ430" t="str">
        <f ca="1">IF(RIGHT(FPL_Combined[[#Headers],[Gameweek 35]],2)&lt;$B$622,INDEX(FPL_Results_Extract[Gameweek 10],MATCH($A430,FPL_Results_Extract[[Player]:[Player]],0)),INDEX(Team_Key[[Abbreviation]:[Abbreviation]],MATCH(LEFT(INDEX(FPL_Fixtures_Extract[],MATCH($A430,FPL_Fixtures_Extract[[Player]:[Player]],0),MATCH(FPL_Combined[[#Headers],[Gameweek 35]],FPL_Fixtures_Extract[#Headers],0)),LEN(INDEX(FPL_Fixtures_Extract[],MATCH($A430,FPL_Fixtures_Extract[[Player]:[Player]],0),MATCH(FPL_Combined[[#Headers],[Gameweek 35]],FPL_Fixtures_Extract[#Headers],0)))-4),Team_Key[[Full Name]:[Full Name]],0))&amp;RIGHT(INDEX(FPL_Fixtures_Extract[],MATCH($A430,FPL_Fixtures_Extract[[Player]:[Player]],0),MATCH(FPL_Combined[[#Headers],[Gameweek 35]],FPL_Fixtures_Extract[#Headers],0)),3))</f>
        <v>TOT(A)</v>
      </c>
      <c r="AK430" t="str">
        <f ca="1">IF(RIGHT(FPL_Combined[[#Headers],[Gameweek 36]],2)&lt;$B$622,INDEX(FPL_Results_Extract[Gameweek 11],MATCH($A430,FPL_Results_Extract[[Player]:[Player]],0)),INDEX(Team_Key[[Abbreviation]:[Abbreviation]],MATCH(LEFT(INDEX(FPL_Fixtures_Extract[],MATCH($A430,FPL_Fixtures_Extract[[Player]:[Player]],0),MATCH(FPL_Combined[[#Headers],[Gameweek 36]],FPL_Fixtures_Extract[#Headers],0)),LEN(INDEX(FPL_Fixtures_Extract[],MATCH($A430,FPL_Fixtures_Extract[[Player]:[Player]],0),MATCH(FPL_Combined[[#Headers],[Gameweek 36]],FPL_Fixtures_Extract[#Headers],0)))-4),Team_Key[[Full Name]:[Full Name]],0))&amp;RIGHT(INDEX(FPL_Fixtures_Extract[],MATCH($A430,FPL_Fixtures_Extract[[Player]:[Player]],0),MATCH(FPL_Combined[[#Headers],[Gameweek 36]],FPL_Fixtures_Extract[#Headers],0)),3))</f>
        <v>WHU(H)</v>
      </c>
      <c r="AL430" t="str">
        <f ca="1">IF(RIGHT(FPL_Combined[[#Headers],[Gameweek 37]],2)&lt;$B$622,INDEX(FPL_Results_Extract[Gameweek 12],MATCH($A430,FPL_Results_Extract[[Player]:[Player]],0)),INDEX(Team_Key[[Abbreviation]:[Abbreviation]],MATCH(LEFT(INDEX(FPL_Fixtures_Extract[],MATCH($A430,FPL_Fixtures_Extract[[Player]:[Player]],0),MATCH(FPL_Combined[[#Headers],[Gameweek 37]],FPL_Fixtures_Extract[#Headers],0)),LEN(INDEX(FPL_Fixtures_Extract[],MATCH($A430,FPL_Fixtures_Extract[[Player]:[Player]],0),MATCH(FPL_Combined[[#Headers],[Gameweek 37]],FPL_Fixtures_Extract[#Headers],0)))-4),Team_Key[[Full Name]:[Full Name]],0))&amp;RIGHT(INDEX(FPL_Fixtures_Extract[],MATCH($A430,FPL_Fixtures_Extract[[Player]:[Player]],0),MATCH(FPL_Combined[[#Headers],[Gameweek 37]],FPL_Fixtures_Extract[#Headers],0)),3))</f>
        <v>BOU(A)</v>
      </c>
      <c r="AM430" t="str">
        <f ca="1">IF(RIGHT(FPL_Combined[[#Headers],[Gameweek 38]],2)&lt;$B$622,INDEX(FPL_Results_Extract[Gameweek 13],MATCH($A430,FPL_Results_Extract[[Player]:[Player]],0)),INDEX(Team_Key[[Abbreviation]:[Abbreviation]],MATCH(LEFT(INDEX(FPL_Fixtures_Extract[],MATCH($A430,FPL_Fixtures_Extract[[Player]:[Player]],0),MATCH(FPL_Combined[[#Headers],[Gameweek 38]],FPL_Fixtures_Extract[#Headers],0)),LEN(INDEX(FPL_Fixtures_Extract[],MATCH($A430,FPL_Fixtures_Extract[[Player]:[Player]],0),MATCH(FPL_Combined[[#Headers],[Gameweek 38]],FPL_Fixtures_Extract[#Headers],0)))-4),Team_Key[[Full Name]:[Full Name]],0))&amp;RIGHT(INDEX(FPL_Fixtures_Extract[],MATCH($A430,FPL_Fixtures_Extract[[Player]:[Player]],0),MATCH(FPL_Combined[[#Headers],[Gameweek 38]],FPL_Fixtures_Extract[#Headers],0)),3))</f>
        <v>LIV(H)</v>
      </c>
    </row>
    <row r="431" spans="1:39" x14ac:dyDescent="0.45">
      <c r="A431" t="s">
        <v>567</v>
      </c>
      <c r="B431" t="str">
        <f ca="1">IF(RIGHT(FPL_Combined[[#Headers],[Gameweek 01]],2)&lt;$B$622,INDEX(FPL_Results_Extract[Gameweek 01],MATCH($A431,FPL_Results_Extract[[Player]:[Player]],0)),INDEX(Team_Key[[Abbreviation]:[Abbreviation]],MATCH(LEFT(INDEX(FPL_Fixtures_Extract[],MATCH($A431,FPL_Fixtures_Extract[[Player]:[Player]],0),MATCH(FPL_Combined[[#Headers],[Gameweek 01]],FPL_Fixtures_Extract[#Headers],0)),LEN(INDEX(FPL_Fixtures_Extract[],MATCH($A431,FPL_Fixtures_Extract[[Player]:[Player]],0),MATCH(FPL_Combined[[#Headers],[Gameweek 01]],FPL_Fixtures_Extract[#Headers],0)))-4),Team_Key[[Full Name]:[Full Name]],0))&amp;RIGHT(INDEX(FPL_Fixtures_Extract[],MATCH($A431,FPL_Fixtures_Extract[[Player]:[Player]],0),MATCH(FPL_Combined[[#Headers],[Gameweek 01]],FPL_Fixtures_Extract[#Headers],0)),3))</f>
        <v>CRY(H) 1-3</v>
      </c>
      <c r="C431" t="str">
        <f ca="1">IF(RIGHT(FPL_Combined[[#Headers],[Gameweek 02]],2)&lt;$B$622,INDEX(FPL_Results_Extract[Gameweek 02],MATCH($A431,FPL_Results_Extract[[Player]:[Player]],0)),INDEX(Team_Key[[Abbreviation]:[Abbreviation]],MATCH(LEFT(INDEX(FPL_Fixtures_Extract[],MATCH($A431,FPL_Fixtures_Extract[[Player]:[Player]],0),MATCH(FPL_Combined[[#Headers],[Gameweek 02]],FPL_Fixtures_Extract[#Headers],0)),LEN(INDEX(FPL_Fixtures_Extract[],MATCH($A431,FPL_Fixtures_Extract[[Player]:[Player]],0),MATCH(FPL_Combined[[#Headers],[Gameweek 02]],FPL_Fixtures_Extract[#Headers],0)))-4),Team_Key[[Full Name]:[Full Name]],0))&amp;RIGHT(INDEX(FPL_Fixtures_Extract[],MATCH($A431,FPL_Fixtures_Extract[[Player]:[Player]],0),MATCH(FPL_Combined[[#Headers],[Gameweek 02]],FPL_Fixtures_Extract[#Headers],0)),3))</f>
        <v>SUN(A) 3-1</v>
      </c>
      <c r="D431" t="str">
        <f ca="1">IF(RIGHT(FPL_Combined[[#Headers],[Gameweek 03]],2)&lt;$B$622,INDEX(FPL_Results_Extract[Gameweek 03],MATCH($A431,FPL_Results_Extract[[Player]:[Player]],0)),INDEX(Team_Key[[Abbreviation]:[Abbreviation]],MATCH(LEFT(INDEX(FPL_Fixtures_Extract[],MATCH($A431,FPL_Fixtures_Extract[[Player]:[Player]],0),MATCH(FPL_Combined[[#Headers],[Gameweek 03]],FPL_Fixtures_Extract[#Headers],0)),LEN(INDEX(FPL_Fixtures_Extract[],MATCH($A431,FPL_Fixtures_Extract[[Player]:[Player]],0),MATCH(FPL_Combined[[#Headers],[Gameweek 03]],FPL_Fixtures_Extract[#Headers],0)))-4),Team_Key[[Full Name]:[Full Name]],0))&amp;RIGHT(INDEX(FPL_Fixtures_Extract[],MATCH($A431,FPL_Fixtures_Extract[[Player]:[Player]],0),MATCH(FPL_Combined[[#Headers],[Gameweek 03]],FPL_Fixtures_Extract[#Headers],0)),3))</f>
        <v>STK(H) 1-1</v>
      </c>
      <c r="E431" t="str">
        <f ca="1">IF(RIGHT(FPL_Combined[[#Headers],[Gameweek 04]],2)&lt;$B$622,INDEX(FPL_Results_Extract[Gameweek 04],MATCH($A431,FPL_Results_Extract[[Player]:[Player]],0)),INDEX(Team_Key[[Abbreviation]:[Abbreviation]],MATCH(LEFT(INDEX(FPL_Fixtures_Extract[],MATCH($A431,FPL_Fixtures_Extract[[Player]:[Player]],0),MATCH(FPL_Combined[[#Headers],[Gameweek 04]],FPL_Fixtures_Extract[#Headers],0)),LEN(INDEX(FPL_Fixtures_Extract[],MATCH($A431,FPL_Fixtures_Extract[[Player]:[Player]],0),MATCH(FPL_Combined[[#Headers],[Gameweek 04]],FPL_Fixtures_Extract[#Headers],0)))-4),Team_Key[[Full Name]:[Full Name]],0))&amp;RIGHT(INDEX(FPL_Fixtures_Extract[],MATCH($A431,FPL_Fixtures_Extract[[Player]:[Player]],0),MATCH(FPL_Combined[[#Headers],[Gameweek 04]],FPL_Fixtures_Extract[#Headers],0)),3))</f>
        <v>SOU(A) 0-3</v>
      </c>
      <c r="F431" t="str">
        <f ca="1">IF(RIGHT(FPL_Combined[[#Headers],[Gameweek 05]],2)&lt;$B$622,INDEX(FPL_Results_Extract[Gameweek 05],MATCH($A431,FPL_Results_Extract[[Player]:[Player]],0)),INDEX(Team_Key[[Abbreviation]:[Abbreviation]],MATCH(LEFT(INDEX(FPL_Fixtures_Extract[],MATCH($A431,FPL_Fixtures_Extract[[Player]:[Player]],0),MATCH(FPL_Combined[[#Headers],[Gameweek 05]],FPL_Fixtures_Extract[#Headers],0)),LEN(INDEX(FPL_Fixtures_Extract[],MATCH($A431,FPL_Fixtures_Extract[[Player]:[Player]],0),MATCH(FPL_Combined[[#Headers],[Gameweek 05]],FPL_Fixtures_Extract[#Headers],0)))-4),Team_Key[[Full Name]:[Full Name]],0))&amp;RIGHT(INDEX(FPL_Fixtures_Extract[],MATCH($A431,FPL_Fixtures_Extract[[Player]:[Player]],0),MATCH(FPL_Combined[[#Headers],[Gameweek 05]],FPL_Fixtures_Extract[#Headers],0)),3))</f>
        <v>BOU(H) 3-1</v>
      </c>
      <c r="G431" t="str">
        <f ca="1">IF(RIGHT(FPL_Combined[[#Headers],[Gameweek 06]],2)&lt;$B$622,INDEX(FPL_Results_Extract[Gameweek 06],MATCH($A431,FPL_Results_Extract[[Player]:[Player]],0)),INDEX(Team_Key[[Abbreviation]:[Abbreviation]],MATCH(LEFT(INDEX(FPL_Fixtures_Extract[],MATCH($A431,FPL_Fixtures_Extract[[Player]:[Player]],0),MATCH(FPL_Combined[[#Headers],[Gameweek 06]],FPL_Fixtures_Extract[#Headers],0)),LEN(INDEX(FPL_Fixtures_Extract[],MATCH($A431,FPL_Fixtures_Extract[[Player]:[Player]],0),MATCH(FPL_Combined[[#Headers],[Gameweek 06]],FPL_Fixtures_Extract[#Headers],0)))-4),Team_Key[[Full Name]:[Full Name]],0))&amp;RIGHT(INDEX(FPL_Fixtures_Extract[],MATCH($A431,FPL_Fixtures_Extract[[Player]:[Player]],0),MATCH(FPL_Combined[[#Headers],[Gameweek 06]],FPL_Fixtures_Extract[#Headers],0)),3))</f>
        <v>LIV(A) 1-1</v>
      </c>
      <c r="H431" t="str">
        <f ca="1">IF(RIGHT(FPL_Combined[[#Headers],[Gameweek 07]],2)&lt;$B$622,INDEX(FPL_Results_Extract[Gameweek 07],MATCH($A431,FPL_Results_Extract[[Player]:[Player]],0)),INDEX(Team_Key[[Abbreviation]:[Abbreviation]],MATCH(LEFT(INDEX(FPL_Fixtures_Extract[],MATCH($A431,FPL_Fixtures_Extract[[Player]:[Player]],0),MATCH(FPL_Combined[[#Headers],[Gameweek 07]],FPL_Fixtures_Extract[#Headers],0)),LEN(INDEX(FPL_Fixtures_Extract[],MATCH($A431,FPL_Fixtures_Extract[[Player]:[Player]],0),MATCH(FPL_Combined[[#Headers],[Gameweek 07]],FPL_Fixtures_Extract[#Headers],0)))-4),Team_Key[[Full Name]:[Full Name]],0))&amp;RIGHT(INDEX(FPL_Fixtures_Extract[],MATCH($A431,FPL_Fixtures_Extract[[Player]:[Player]],0),MATCH(FPL_Combined[[#Headers],[Gameweek 07]],FPL_Fixtures_Extract[#Headers],0)),3))</f>
        <v>WHU(A) 2-2</v>
      </c>
      <c r="I431" t="str">
        <f ca="1">IF(RIGHT(FPL_Combined[[#Headers],[Gameweek 08]],2)&lt;$B$622,INDEX(FPL_Results_Extract[Gameweek 08],MATCH($A431,FPL_Results_Extract[[Player]:[Player]],0)),INDEX(Team_Key[[Abbreviation]:[Abbreviation]],MATCH(LEFT(INDEX(FPL_Fixtures_Extract[],MATCH($A431,FPL_Fixtures_Extract[[Player]:[Player]],0),MATCH(FPL_Combined[[#Headers],[Gameweek 08]],FPL_Fixtures_Extract[#Headers],0)),LEN(INDEX(FPL_Fixtures_Extract[],MATCH($A431,FPL_Fixtures_Extract[[Player]:[Player]],0),MATCH(FPL_Combined[[#Headers],[Gameweek 08]],FPL_Fixtures_Extract[#Headers],0)))-4),Team_Key[[Full Name]:[Full Name]],0))&amp;RIGHT(INDEX(FPL_Fixtures_Extract[],MATCH($A431,FPL_Fixtures_Extract[[Player]:[Player]],0),MATCH(FPL_Combined[[#Headers],[Gameweek 08]],FPL_Fixtures_Extract[#Headers],0)),3))</f>
        <v>LEI(H) 1-2</v>
      </c>
      <c r="J431" t="str">
        <f ca="1">IF(RIGHT(FPL_Combined[[#Headers],[Gameweek 09]],2)&lt;$B$622,INDEX(FPL_Results_Extract[Gameweek 09],MATCH($A431,FPL_Results_Extract[[Player]:[Player]],0)),INDEX(Team_Key[[Abbreviation]:[Abbreviation]],MATCH(LEFT(INDEX(FPL_Fixtures_Extract[],MATCH($A431,FPL_Fixtures_Extract[[Player]:[Player]],0),MATCH(FPL_Combined[[#Headers],[Gameweek 09]],FPL_Fixtures_Extract[#Headers],0)),LEN(INDEX(FPL_Fixtures_Extract[],MATCH($A431,FPL_Fixtures_Extract[[Player]:[Player]],0),MATCH(FPL_Combined[[#Headers],[Gameweek 09]],FPL_Fixtures_Extract[#Headers],0)))-4),Team_Key[[Full Name]:[Full Name]],0))&amp;RIGHT(INDEX(FPL_Fixtures_Extract[],MATCH($A431,FPL_Fixtures_Extract[[Player]:[Player]],0),MATCH(FPL_Combined[[#Headers],[Gameweek 09]],FPL_Fixtures_Extract[#Headers],0)),3))</f>
        <v>NEW(A) 2-6</v>
      </c>
      <c r="K431" t="str">
        <f ca="1">IF(RIGHT(FPL_Combined[[#Headers],[Gameweek 10]],2)&lt;$B$622,INDEX(FPL_Results_Extract[Gameweek 10],MATCH($A431,FPL_Results_Extract[[Player]:[Player]],0)),INDEX(Team_Key[[Abbreviation]:[Abbreviation]],MATCH(LEFT(INDEX(FPL_Fixtures_Extract[],MATCH($A431,FPL_Fixtures_Extract[[Player]:[Player]],0),MATCH(FPL_Combined[[#Headers],[Gameweek 10]],FPL_Fixtures_Extract[#Headers],0)),LEN(INDEX(FPL_Fixtures_Extract[],MATCH($A431,FPL_Fixtures_Extract[[Player]:[Player]],0),MATCH(FPL_Combined[[#Headers],[Gameweek 10]],FPL_Fixtures_Extract[#Headers],0)))-4),Team_Key[[Full Name]:[Full Name]],0))&amp;RIGHT(INDEX(FPL_Fixtures_Extract[],MATCH($A431,FPL_Fixtures_Extract[[Player]:[Player]],0),MATCH(FPL_Combined[[#Headers],[Gameweek 10]],FPL_Fixtures_Extract[#Headers],0)),3))</f>
        <v>WBA(H) 0-1</v>
      </c>
      <c r="L431" t="str">
        <f ca="1">IF(RIGHT(FPL_Combined[[#Headers],[Gameweek 11]],2)&lt;$B$622,INDEX(FPL_Results_Extract[Gameweek 11],MATCH($A431,FPL_Results_Extract[[Player]:[Player]],0)),INDEX(Team_Key[[Abbreviation]:[Abbreviation]],MATCH(LEFT(INDEX(FPL_Fixtures_Extract[],MATCH($A431,FPL_Fixtures_Extract[[Player]:[Player]],0),MATCH(FPL_Combined[[#Headers],[Gameweek 11]],FPL_Fixtures_Extract[#Headers],0)),LEN(INDEX(FPL_Fixtures_Extract[],MATCH($A431,FPL_Fixtures_Extract[[Player]:[Player]],0),MATCH(FPL_Combined[[#Headers],[Gameweek 11]],FPL_Fixtures_Extract[#Headers],0)))-4),Team_Key[[Full Name]:[Full Name]],0))&amp;RIGHT(INDEX(FPL_Fixtures_Extract[],MATCH($A431,FPL_Fixtures_Extract[[Player]:[Player]],0),MATCH(FPL_Combined[[#Headers],[Gameweek 11]],FPL_Fixtures_Extract[#Headers],0)),3))</f>
        <v>MCI(A) 1-2</v>
      </c>
      <c r="M431" t="str">
        <f ca="1">IF(RIGHT(FPL_Combined[[#Headers],[Gameweek 12]],2)&lt;$B$622,INDEX(FPL_Results_Extract[Gameweek 12],MATCH($A431,FPL_Results_Extract[[Player]:[Player]],0)),INDEX(Team_Key[[Abbreviation]:[Abbreviation]],MATCH(LEFT(INDEX(FPL_Fixtures_Extract[],MATCH($A431,FPL_Fixtures_Extract[[Player]:[Player]],0),MATCH(FPL_Combined[[#Headers],[Gameweek 12]],FPL_Fixtures_Extract[#Headers],0)),LEN(INDEX(FPL_Fixtures_Extract[],MATCH($A431,FPL_Fixtures_Extract[[Player]:[Player]],0),MATCH(FPL_Combined[[#Headers],[Gameweek 12]],FPL_Fixtures_Extract[#Headers],0)))-4),Team_Key[[Full Name]:[Full Name]],0))&amp;RIGHT(INDEX(FPL_Fixtures_Extract[],MATCH($A431,FPL_Fixtures_Extract[[Player]:[Player]],0),MATCH(FPL_Combined[[#Headers],[Gameweek 12]],FPL_Fixtures_Extract[#Headers],0)),3))</f>
        <v>SWA(H) 1-0</v>
      </c>
      <c r="N431" t="str">
        <f ca="1">IF(RIGHT(FPL_Combined[[#Headers],[Gameweek 13]],2)&lt;$B$622,INDEX(FPL_Results_Extract[Gameweek 13],MATCH($A431,FPL_Results_Extract[[Player]:[Player]],0)),INDEX(Team_Key[[Abbreviation]:[Abbreviation]],MATCH(LEFT(INDEX(FPL_Fixtures_Extract[],MATCH($A431,FPL_Fixtures_Extract[[Player]:[Player]],0),MATCH(FPL_Combined[[#Headers],[Gameweek 13]],FPL_Fixtures_Extract[#Headers],0)),LEN(INDEX(FPL_Fixtures_Extract[],MATCH($A431,FPL_Fixtures_Extract[[Player]:[Player]],0),MATCH(FPL_Combined[[#Headers],[Gameweek 13]],FPL_Fixtures_Extract[#Headers],0)))-4),Team_Key[[Full Name]:[Full Name]],0))&amp;RIGHT(INDEX(FPL_Fixtures_Extract[],MATCH($A431,FPL_Fixtures_Extract[[Player]:[Player]],0),MATCH(FPL_Combined[[#Headers],[Gameweek 13]],FPL_Fixtures_Extract[#Headers],0)),3))</f>
        <v>CHE(A) 0-1</v>
      </c>
      <c r="O431" t="str">
        <f ca="1">IF(RIGHT(FPL_Combined[[#Headers],[Gameweek 14]],2)&lt;$B$622,INDEX(FPL_Results_Extract[Gameweek 14],MATCH($A431,FPL_Results_Extract[[Player]:[Player]],0)),INDEX(Team_Key[[Abbreviation]:[Abbreviation]],MATCH(LEFT(INDEX(FPL_Fixtures_Extract[],MATCH($A431,FPL_Fixtures_Extract[[Player]:[Player]],0),MATCH(FPL_Combined[[#Headers],[Gameweek 14]],FPL_Fixtures_Extract[#Headers],0)),LEN(INDEX(FPL_Fixtures_Extract[],MATCH($A431,FPL_Fixtures_Extract[[Player]:[Player]],0),MATCH(FPL_Combined[[#Headers],[Gameweek 14]],FPL_Fixtures_Extract[#Headers],0)))-4),Team_Key[[Full Name]:[Full Name]],0))&amp;RIGHT(INDEX(FPL_Fixtures_Extract[],MATCH($A431,FPL_Fixtures_Extract[[Player]:[Player]],0),MATCH(FPL_Combined[[#Headers],[Gameweek 14]],FPL_Fixtures_Extract[#Headers],0)),3))</f>
        <v>ARS(H) 1-1</v>
      </c>
      <c r="P431" t="str">
        <f ca="1">IF(RIGHT(FPL_Combined[[#Headers],[Gameweek 15]],2)&lt;$B$622,INDEX(FPL_Results_Extract[Gameweek 15],MATCH($A431,FPL_Results_Extract[[Player]:[Player]],0)),INDEX(Team_Key[[Abbreviation]:[Abbreviation]],MATCH(LEFT(INDEX(FPL_Fixtures_Extract[],MATCH($A431,FPL_Fixtures_Extract[[Player]:[Player]],0),MATCH(FPL_Combined[[#Headers],[Gameweek 15]],FPL_Fixtures_Extract[#Headers],0)),LEN(INDEX(FPL_Fixtures_Extract[],MATCH($A431,FPL_Fixtures_Extract[[Player]:[Player]],0),MATCH(FPL_Combined[[#Headers],[Gameweek 15]],FPL_Fixtures_Extract[#Headers],0)))-4),Team_Key[[Full Name]:[Full Name]],0))&amp;RIGHT(INDEX(FPL_Fixtures_Extract[],MATCH($A431,FPL_Fixtures_Extract[[Player]:[Player]],0),MATCH(FPL_Combined[[#Headers],[Gameweek 15]],FPL_Fixtures_Extract[#Headers],0)),3))</f>
        <v>WAT(A) 0-2</v>
      </c>
      <c r="Q431" t="str">
        <f ca="1">IF(RIGHT(FPL_Combined[[#Headers],[Gameweek 16]],2)&lt;$B$622,INDEX(FPL_Results_Extract[Gameweek 16],MATCH($A431,FPL_Results_Extract[[Player]:[Player]],0)),INDEX(Team_Key[[Abbreviation]:[Abbreviation]],MATCH(LEFT(INDEX(FPL_Fixtures_Extract[],MATCH($A431,FPL_Fixtures_Extract[[Player]:[Player]],0),MATCH(FPL_Combined[[#Headers],[Gameweek 16]],FPL_Fixtures_Extract[#Headers],0)),LEN(INDEX(FPL_Fixtures_Extract[],MATCH($A431,FPL_Fixtures_Extract[[Player]:[Player]],0),MATCH(FPL_Combined[[#Headers],[Gameweek 16]],FPL_Fixtures_Extract[#Headers],0)))-4),Team_Key[[Full Name]:[Full Name]],0))&amp;RIGHT(INDEX(FPL_Fixtures_Extract[],MATCH($A431,FPL_Fixtures_Extract[[Player]:[Player]],0),MATCH(FPL_Combined[[#Headers],[Gameweek 16]],FPL_Fixtures_Extract[#Headers],0)),3))</f>
        <v>EVE(H) 1-1</v>
      </c>
      <c r="R431" t="str">
        <f ca="1">IF(RIGHT(FPL_Combined[[#Headers],[Gameweek 17]],2)&lt;$B$622,INDEX(FPL_Results_Extract[Gameweek 17],MATCH($A431,FPL_Results_Extract[[Player]:[Player]],0)),INDEX(Team_Key[[Abbreviation]:[Abbreviation]],MATCH(LEFT(INDEX(FPL_Fixtures_Extract[],MATCH($A431,FPL_Fixtures_Extract[[Player]:[Player]],0),MATCH(FPL_Combined[[#Headers],[Gameweek 17]],FPL_Fixtures_Extract[#Headers],0)),LEN(INDEX(FPL_Fixtures_Extract[],MATCH($A431,FPL_Fixtures_Extract[[Player]:[Player]],0),MATCH(FPL_Combined[[#Headers],[Gameweek 17]],FPL_Fixtures_Extract[#Headers],0)))-4),Team_Key[[Full Name]:[Full Name]],0))&amp;RIGHT(INDEX(FPL_Fixtures_Extract[],MATCH($A431,FPL_Fixtures_Extract[[Player]:[Player]],0),MATCH(FPL_Combined[[#Headers],[Gameweek 17]],FPL_Fixtures_Extract[#Headers],0)),3))</f>
        <v>MUN(A) 2-1</v>
      </c>
      <c r="S431" t="str">
        <f ca="1">IF(RIGHT(FPL_Combined[[#Headers],[Gameweek 18]],2)&lt;$B$622,INDEX(FPL_Results_Extract[Gameweek 18],MATCH($A431,FPL_Results_Extract[[Player]:[Player]],0)),INDEX(Team_Key[[Abbreviation]:[Abbreviation]],MATCH(LEFT(INDEX(FPL_Fixtures_Extract[],MATCH($A431,FPL_Fixtures_Extract[[Player]:[Player]],0),MATCH(FPL_Combined[[#Headers],[Gameweek 18]],FPL_Fixtures_Extract[#Headers],0)),LEN(INDEX(FPL_Fixtures_Extract[],MATCH($A431,FPL_Fixtures_Extract[[Player]:[Player]],0),MATCH(FPL_Combined[[#Headers],[Gameweek 18]],FPL_Fixtures_Extract[#Headers],0)))-4),Team_Key[[Full Name]:[Full Name]],0))&amp;RIGHT(INDEX(FPL_Fixtures_Extract[],MATCH($A431,FPL_Fixtures_Extract[[Player]:[Player]],0),MATCH(FPL_Combined[[#Headers],[Gameweek 18]],FPL_Fixtures_Extract[#Headers],0)),3))</f>
        <v>TOT(A) 0-3</v>
      </c>
      <c r="T431" t="str">
        <f ca="1">IF(RIGHT(FPL_Combined[[#Headers],[Gameweek 19]],2)&lt;$B$622,INDEX(FPL_Results_Extract[Gameweek 19],MATCH($A431,FPL_Results_Extract[[Player]:[Player]],0)),INDEX(Team_Key[[Abbreviation]:[Abbreviation]],MATCH(LEFT(INDEX(FPL_Fixtures_Extract[],MATCH($A431,FPL_Fixtures_Extract[[Player]:[Player]],0),MATCH(FPL_Combined[[#Headers],[Gameweek 19]],FPL_Fixtures_Extract[#Headers],0)),LEN(INDEX(FPL_Fixtures_Extract[],MATCH($A431,FPL_Fixtures_Extract[[Player]:[Player]],0),MATCH(FPL_Combined[[#Headers],[Gameweek 19]],FPL_Fixtures_Extract[#Headers],0)))-4),Team_Key[[Full Name]:[Full Name]],0))&amp;RIGHT(INDEX(FPL_Fixtures_Extract[],MATCH($A431,FPL_Fixtures_Extract[[Player]:[Player]],0),MATCH(FPL_Combined[[#Headers],[Gameweek 19]],FPL_Fixtures_Extract[#Headers],0)),3))</f>
        <v>AVL(H) 2-0</v>
      </c>
      <c r="U431" t="str">
        <f ca="1">IF(RIGHT(FPL_Combined[[#Headers],[Gameweek 20]],2)&lt;$B$622,INDEX(FPL_Results_Extract[Gameweek 20],MATCH($A431,FPL_Results_Extract[[Player]:[Player]],0)),INDEX(Team_Key[[Abbreviation]:[Abbreviation]],MATCH(LEFT(INDEX(FPL_Fixtures_Extract[],MATCH($A431,FPL_Fixtures_Extract[[Player]:[Player]],0),MATCH(FPL_Combined[[#Headers],[Gameweek 20]],FPL_Fixtures_Extract[#Headers],0)),LEN(INDEX(FPL_Fixtures_Extract[],MATCH($A431,FPL_Fixtures_Extract[[Player]:[Player]],0),MATCH(FPL_Combined[[#Headers],[Gameweek 20]],FPL_Fixtures_Extract[#Headers],0)))-4),Team_Key[[Full Name]:[Full Name]],0))&amp;RIGHT(INDEX(FPL_Fixtures_Extract[],MATCH($A431,FPL_Fixtures_Extract[[Player]:[Player]],0),MATCH(FPL_Combined[[#Headers],[Gameweek 20]],FPL_Fixtures_Extract[#Headers],0)),3))</f>
        <v>SOU(H) 1-0</v>
      </c>
      <c r="V431" t="str">
        <f ca="1">IF(RIGHT(FPL_Combined[[#Headers],[Gameweek 21]],2)&lt;$B$622,INDEX(FPL_Results_Extract[Gameweek 21],MATCH($A431,FPL_Results_Extract[[Player]:[Player]],0)),INDEX(Team_Key[[Abbreviation]:[Abbreviation]],MATCH(LEFT(INDEX(FPL_Fixtures_Extract[],MATCH($A431,FPL_Fixtures_Extract[[Player]:[Player]],0),MATCH(FPL_Combined[[#Headers],[Gameweek 21]],FPL_Fixtures_Extract[#Headers],0)),LEN(INDEX(FPL_Fixtures_Extract[],MATCH($A431,FPL_Fixtures_Extract[[Player]:[Player]],0),MATCH(FPL_Combined[[#Headers],[Gameweek 21]],FPL_Fixtures_Extract[#Headers],0)))-4),Team_Key[[Full Name]:[Full Name]],0))&amp;RIGHT(INDEX(FPL_Fixtures_Extract[],MATCH($A431,FPL_Fixtures_Extract[[Player]:[Player]],0),MATCH(FPL_Combined[[#Headers],[Gameweek 21]],FPL_Fixtures_Extract[#Headers],0)),3))</f>
        <v>STK(A) 1-3</v>
      </c>
      <c r="W431" t="str">
        <f ca="1">IF(RIGHT(FPL_Combined[[#Headers],[Gameweek 22]],2)&lt;$B$622,INDEX(FPL_Results_Extract[Gameweek 22],MATCH($A431,FPL_Results_Extract[[Player]:[Player]],0)),INDEX(Team_Key[[Abbreviation]:[Abbreviation]],MATCH(LEFT(INDEX(FPL_Fixtures_Extract[],MATCH($A431,FPL_Fixtures_Extract[[Player]:[Player]],0),MATCH(FPL_Combined[[#Headers],[Gameweek 22]],FPL_Fixtures_Extract[#Headers],0)),LEN(INDEX(FPL_Fixtures_Extract[],MATCH($A431,FPL_Fixtures_Extract[[Player]:[Player]],0),MATCH(FPL_Combined[[#Headers],[Gameweek 22]],FPL_Fixtures_Extract[#Headers],0)))-4),Team_Key[[Full Name]:[Full Name]],0))&amp;RIGHT(INDEX(FPL_Fixtures_Extract[],MATCH($A431,FPL_Fixtures_Extract[[Player]:[Player]],0),MATCH(FPL_Combined[[#Headers],[Gameweek 22]],FPL_Fixtures_Extract[#Headers],0)),3))</f>
        <v>BOU(A) 0-3</v>
      </c>
      <c r="X431" t="str">
        <f ca="1">IF(RIGHT(FPL_Combined[[#Headers],[Gameweek 23]],2)&lt;$B$622,INDEX(FPL_Results_Extract[Gameweek 23],MATCH($A431,FPL_Results_Extract[[Player]:[Player]],0)),INDEX(Team_Key[[Abbreviation]:[Abbreviation]],MATCH(LEFT(INDEX(FPL_Fixtures_Extract[],MATCH($A431,FPL_Fixtures_Extract[[Player]:[Player]],0),MATCH(FPL_Combined[[#Headers],[Gameweek 23]],FPL_Fixtures_Extract[#Headers],0)),LEN(INDEX(FPL_Fixtures_Extract[],MATCH($A431,FPL_Fixtures_Extract[[Player]:[Player]],0),MATCH(FPL_Combined[[#Headers],[Gameweek 23]],FPL_Fixtures_Extract[#Headers],0)))-4),Team_Key[[Full Name]:[Full Name]],0))&amp;RIGHT(INDEX(FPL_Fixtures_Extract[],MATCH($A431,FPL_Fixtures_Extract[[Player]:[Player]],0),MATCH(FPL_Combined[[#Headers],[Gameweek 23]],FPL_Fixtures_Extract[#Headers],0)),3))</f>
        <v>LIV(H) 4-5</v>
      </c>
      <c r="Y431" t="str">
        <f ca="1">IF(RIGHT(FPL_Combined[[#Headers],[Gameweek 24]],2)&lt;$B$622,INDEX(FPL_Results_Extract[Team],MATCH($A431,FPL_Results_Extract[[Player]:[Player]],0)),INDEX(Team_Key[[Abbreviation]:[Abbreviation]],MATCH(LEFT(INDEX(FPL_Fixtures_Extract[],MATCH($A431,FPL_Fixtures_Extract[[Player]:[Player]],0),MATCH(FPL_Combined[[#Headers],[Gameweek 24]],FPL_Fixtures_Extract[#Headers],0)),LEN(INDEX(FPL_Fixtures_Extract[],MATCH($A431,FPL_Fixtures_Extract[[Player]:[Player]],0),MATCH(FPL_Combined[[#Headers],[Gameweek 24]],FPL_Fixtures_Extract[#Headers],0)))-4),Team_Key[[Full Name]:[Full Name]],0))&amp;RIGHT(INDEX(FPL_Fixtures_Extract[],MATCH($A431,FPL_Fixtures_Extract[[Player]:[Player]],0),MATCH(FPL_Combined[[#Headers],[Gameweek 24]],FPL_Fixtures_Extract[#Headers],0)),3))</f>
        <v>NOR</v>
      </c>
      <c r="Z431" t="str">
        <f ca="1">IF(RIGHT(FPL_Combined[[#Headers],[Gameweek 25]],2)&lt;$B$622,INDEX(FPL_Results_Extract[Player],MATCH($A431,FPL_Results_Extract[[Player]:[Player]],0)),INDEX(Team_Key[[Abbreviation]:[Abbreviation]],MATCH(LEFT(INDEX(FPL_Fixtures_Extract[],MATCH($A431,FPL_Fixtures_Extract[[Player]:[Player]],0),MATCH(FPL_Combined[[#Headers],[Gameweek 25]],FPL_Fixtures_Extract[#Headers],0)),LEN(INDEX(FPL_Fixtures_Extract[],MATCH($A431,FPL_Fixtures_Extract[[Player]:[Player]],0),MATCH(FPL_Combined[[#Headers],[Gameweek 25]],FPL_Fixtures_Extract[#Headers],0)))-4),Team_Key[[Full Name]:[Full Name]],0))&amp;RIGHT(INDEX(FPL_Fixtures_Extract[],MATCH($A431,FPL_Fixtures_Extract[[Player]:[Player]],0),MATCH(FPL_Combined[[#Headers],[Gameweek 25]],FPL_Fixtures_Extract[#Headers],0)),3))</f>
        <v>O'Neil</v>
      </c>
      <c r="AA431" t="str">
        <f ca="1">IF(RIGHT(FPL_Combined[[#Headers],[Gameweek 26]],2)&lt;$B$622,INDEX(FPL_Results_Extract[Gameweek 01],MATCH($A431,FPL_Results_Extract[[Player]:[Player]],0)),INDEX(Team_Key[[Abbreviation]:[Abbreviation]],MATCH(LEFT(INDEX(FPL_Fixtures_Extract[],MATCH($A431,FPL_Fixtures_Extract[[Player]:[Player]],0),MATCH(FPL_Combined[[#Headers],[Gameweek 26]],FPL_Fixtures_Extract[#Headers],0)),LEN(INDEX(FPL_Fixtures_Extract[],MATCH($A431,FPL_Fixtures_Extract[[Player]:[Player]],0),MATCH(FPL_Combined[[#Headers],[Gameweek 26]],FPL_Fixtures_Extract[#Headers],0)))-4),Team_Key[[Full Name]:[Full Name]],0))&amp;RIGHT(INDEX(FPL_Fixtures_Extract[],MATCH($A431,FPL_Fixtures_Extract[[Player]:[Player]],0),MATCH(FPL_Combined[[#Headers],[Gameweek 26]],FPL_Fixtures_Extract[#Headers],0)),3))</f>
        <v>CRY(H) 1-3</v>
      </c>
      <c r="AB431" t="str">
        <f ca="1">IF(RIGHT(FPL_Combined[[#Headers],[Gameweek 27]],2)&lt;$B$622,INDEX(FPL_Results_Extract[Gameweek 02],MATCH($A431,FPL_Results_Extract[[Player]:[Player]],0)),INDEX(Team_Key[[Abbreviation]:[Abbreviation]],MATCH(LEFT(INDEX(FPL_Fixtures_Extract[],MATCH($A431,FPL_Fixtures_Extract[[Player]:[Player]],0),MATCH(FPL_Combined[[#Headers],[Gameweek 27]],FPL_Fixtures_Extract[#Headers],0)),LEN(INDEX(FPL_Fixtures_Extract[],MATCH($A431,FPL_Fixtures_Extract[[Player]:[Player]],0),MATCH(FPL_Combined[[#Headers],[Gameweek 27]],FPL_Fixtures_Extract[#Headers],0)))-4),Team_Key[[Full Name]:[Full Name]],0))&amp;RIGHT(INDEX(FPL_Fixtures_Extract[],MATCH($A431,FPL_Fixtures_Extract[[Player]:[Player]],0),MATCH(FPL_Combined[[#Headers],[Gameweek 27]],FPL_Fixtures_Extract[#Headers],0)),3))</f>
        <v>SUN(A) 3-1</v>
      </c>
      <c r="AC431" t="str">
        <f ca="1">IF(RIGHT(FPL_Combined[[#Headers],[Gameweek 28]],2)&lt;$B$622,INDEX(FPL_Results_Extract[Gameweek 03],MATCH($A431,FPL_Results_Extract[[Player]:[Player]],0)),INDEX(Team_Key[[Abbreviation]:[Abbreviation]],MATCH(LEFT(INDEX(FPL_Fixtures_Extract[],MATCH($A431,FPL_Fixtures_Extract[[Player]:[Player]],0),MATCH(FPL_Combined[[#Headers],[Gameweek 28]],FPL_Fixtures_Extract[#Headers],0)),LEN(INDEX(FPL_Fixtures_Extract[],MATCH($A431,FPL_Fixtures_Extract[[Player]:[Player]],0),MATCH(FPL_Combined[[#Headers],[Gameweek 28]],FPL_Fixtures_Extract[#Headers],0)))-4),Team_Key[[Full Name]:[Full Name]],0))&amp;RIGHT(INDEX(FPL_Fixtures_Extract[],MATCH($A431,FPL_Fixtures_Extract[[Player]:[Player]],0),MATCH(FPL_Combined[[#Headers],[Gameweek 28]],FPL_Fixtures_Extract[#Headers],0)),3))</f>
        <v>STK(H) 1-1</v>
      </c>
      <c r="AD431" t="str">
        <f ca="1">IF(RIGHT(FPL_Combined[[#Headers],[Gameweek 29]],2)&lt;$B$622,INDEX(FPL_Results_Extract[Gameweek 04],MATCH($A431,FPL_Results_Extract[[Player]:[Player]],0)),INDEX(Team_Key[[Abbreviation]:[Abbreviation]],MATCH(LEFT(INDEX(FPL_Fixtures_Extract[],MATCH($A431,FPL_Fixtures_Extract[[Player]:[Player]],0),MATCH(FPL_Combined[[#Headers],[Gameweek 29]],FPL_Fixtures_Extract[#Headers],0)),LEN(INDEX(FPL_Fixtures_Extract[],MATCH($A431,FPL_Fixtures_Extract[[Player]:[Player]],0),MATCH(FPL_Combined[[#Headers],[Gameweek 29]],FPL_Fixtures_Extract[#Headers],0)))-4),Team_Key[[Full Name]:[Full Name]],0))&amp;RIGHT(INDEX(FPL_Fixtures_Extract[],MATCH($A431,FPL_Fixtures_Extract[[Player]:[Player]],0),MATCH(FPL_Combined[[#Headers],[Gameweek 29]],FPL_Fixtures_Extract[#Headers],0)),3))</f>
        <v>SWA(A)</v>
      </c>
      <c r="AE431" t="str">
        <f ca="1">IF(RIGHT(FPL_Combined[[#Headers],[Gameweek 30]],2)&lt;$B$622,INDEX(FPL_Results_Extract[Gameweek 05],MATCH($A431,FPL_Results_Extract[[Player]:[Player]],0)),INDEX(Team_Key[[Abbreviation]:[Abbreviation]],MATCH(LEFT(INDEX(FPL_Fixtures_Extract[],MATCH($A431,FPL_Fixtures_Extract[[Player]:[Player]],0),MATCH(FPL_Combined[[#Headers],[Gameweek 30]],FPL_Fixtures_Extract[#Headers],0)),LEN(INDEX(FPL_Fixtures_Extract[],MATCH($A431,FPL_Fixtures_Extract[[Player]:[Player]],0),MATCH(FPL_Combined[[#Headers],[Gameweek 30]],FPL_Fixtures_Extract[#Headers],0)))-4),Team_Key[[Full Name]:[Full Name]],0))&amp;RIGHT(INDEX(FPL_Fixtures_Extract[],MATCH($A431,FPL_Fixtures_Extract[[Player]:[Player]],0),MATCH(FPL_Combined[[#Headers],[Gameweek 30]],FPL_Fixtures_Extract[#Headers],0)),3))</f>
        <v>MCI(H)</v>
      </c>
      <c r="AF431" t="str">
        <f ca="1">IF(RIGHT(FPL_Combined[[#Headers],[Gameweek 31]],2)&lt;$B$622,INDEX(FPL_Results_Extract[Gameweek 06],MATCH($A431,FPL_Results_Extract[[Player]:[Player]],0)),INDEX(Team_Key[[Abbreviation]:[Abbreviation]],MATCH(LEFT(INDEX(FPL_Fixtures_Extract[],MATCH($A431,FPL_Fixtures_Extract[[Player]:[Player]],0),MATCH(FPL_Combined[[#Headers],[Gameweek 31]],FPL_Fixtures_Extract[#Headers],0)),LEN(INDEX(FPL_Fixtures_Extract[],MATCH($A431,FPL_Fixtures_Extract[[Player]:[Player]],0),MATCH(FPL_Combined[[#Headers],[Gameweek 31]],FPL_Fixtures_Extract[#Headers],0)))-4),Team_Key[[Full Name]:[Full Name]],0))&amp;RIGHT(INDEX(FPL_Fixtures_Extract[],MATCH($A431,FPL_Fixtures_Extract[[Player]:[Player]],0),MATCH(FPL_Combined[[#Headers],[Gameweek 31]],FPL_Fixtures_Extract[#Headers],0)),3))</f>
        <v>WBA(A)</v>
      </c>
      <c r="AG431" t="str">
        <f ca="1">IF(RIGHT(FPL_Combined[[#Headers],[Gameweek 32]],2)&lt;$B$622,INDEX(FPL_Results_Extract[Gameweek 07],MATCH($A431,FPL_Results_Extract[[Player]:[Player]],0)),INDEX(Team_Key[[Abbreviation]:[Abbreviation]],MATCH(LEFT(INDEX(FPL_Fixtures_Extract[],MATCH($A431,FPL_Fixtures_Extract[[Player]:[Player]],0),MATCH(FPL_Combined[[#Headers],[Gameweek 32]],FPL_Fixtures_Extract[#Headers],0)),LEN(INDEX(FPL_Fixtures_Extract[],MATCH($A431,FPL_Fixtures_Extract[[Player]:[Player]],0),MATCH(FPL_Combined[[#Headers],[Gameweek 32]],FPL_Fixtures_Extract[#Headers],0)))-4),Team_Key[[Full Name]:[Full Name]],0))&amp;RIGHT(INDEX(FPL_Fixtures_Extract[],MATCH($A431,FPL_Fixtures_Extract[[Player]:[Player]],0),MATCH(FPL_Combined[[#Headers],[Gameweek 32]],FPL_Fixtures_Extract[#Headers],0)),3))</f>
        <v>NEW(H)</v>
      </c>
      <c r="AH431" t="str">
        <f ca="1">IF(RIGHT(FPL_Combined[[#Headers],[Gameweek 33]],2)&lt;$B$622,INDEX(FPL_Results_Extract[Gameweek 08],MATCH($A431,FPL_Results_Extract[[Player]:[Player]],0)),INDEX(Team_Key[[Abbreviation]:[Abbreviation]],MATCH(LEFT(INDEX(FPL_Fixtures_Extract[],MATCH($A431,FPL_Fixtures_Extract[[Player]:[Player]],0),MATCH(FPL_Combined[[#Headers],[Gameweek 33]],FPL_Fixtures_Extract[#Headers],0)),LEN(INDEX(FPL_Fixtures_Extract[],MATCH($A431,FPL_Fixtures_Extract[[Player]:[Player]],0),MATCH(FPL_Combined[[#Headers],[Gameweek 33]],FPL_Fixtures_Extract[#Headers],0)))-4),Team_Key[[Full Name]:[Full Name]],0))&amp;RIGHT(INDEX(FPL_Fixtures_Extract[],MATCH($A431,FPL_Fixtures_Extract[[Player]:[Player]],0),MATCH(FPL_Combined[[#Headers],[Gameweek 33]],FPL_Fixtures_Extract[#Headers],0)),3))</f>
        <v>CRY(A)</v>
      </c>
      <c r="AI431" t="str">
        <f ca="1">IF(RIGHT(FPL_Combined[[#Headers],[Gameweek 34]],2)&lt;$B$622,INDEX(FPL_Results_Extract[Gameweek 09],MATCH($A431,FPL_Results_Extract[[Player]:[Player]],0)),INDEX(Team_Key[[Abbreviation]:[Abbreviation]],MATCH(LEFT(INDEX(FPL_Fixtures_Extract[],MATCH($A431,FPL_Fixtures_Extract[[Player]:[Player]],0),MATCH(FPL_Combined[[#Headers],[Gameweek 34]],FPL_Fixtures_Extract[#Headers],0)),LEN(INDEX(FPL_Fixtures_Extract[],MATCH($A431,FPL_Fixtures_Extract[[Player]:[Player]],0),MATCH(FPL_Combined[[#Headers],[Gameweek 34]],FPL_Fixtures_Extract[#Headers],0)))-4),Team_Key[[Full Name]:[Full Name]],0))&amp;RIGHT(INDEX(FPL_Fixtures_Extract[],MATCH($A431,FPL_Fixtures_Extract[[Player]:[Player]],0),MATCH(FPL_Combined[[#Headers],[Gameweek 34]],FPL_Fixtures_Extract[#Headers],0)),3))</f>
        <v>SUN(H)</v>
      </c>
      <c r="AJ431" t="str">
        <f ca="1">IF(RIGHT(FPL_Combined[[#Headers],[Gameweek 35]],2)&lt;$B$622,INDEX(FPL_Results_Extract[Gameweek 10],MATCH($A431,FPL_Results_Extract[[Player]:[Player]],0)),INDEX(Team_Key[[Abbreviation]:[Abbreviation]],MATCH(LEFT(INDEX(FPL_Fixtures_Extract[],MATCH($A431,FPL_Fixtures_Extract[[Player]:[Player]],0),MATCH(FPL_Combined[[#Headers],[Gameweek 35]],FPL_Fixtures_Extract[#Headers],0)),LEN(INDEX(FPL_Fixtures_Extract[],MATCH($A431,FPL_Fixtures_Extract[[Player]:[Player]],0),MATCH(FPL_Combined[[#Headers],[Gameweek 35]],FPL_Fixtures_Extract[#Headers],0)))-4),Team_Key[[Full Name]:[Full Name]],0))&amp;RIGHT(INDEX(FPL_Fixtures_Extract[],MATCH($A431,FPL_Fixtures_Extract[[Player]:[Player]],0),MATCH(FPL_Combined[[#Headers],[Gameweek 35]],FPL_Fixtures_Extract[#Headers],0)),3))</f>
        <v>WAT(H)</v>
      </c>
      <c r="AK431" t="str">
        <f ca="1">IF(RIGHT(FPL_Combined[[#Headers],[Gameweek 36]],2)&lt;$B$622,INDEX(FPL_Results_Extract[Gameweek 11],MATCH($A431,FPL_Results_Extract[[Player]:[Player]],0)),INDEX(Team_Key[[Abbreviation]:[Abbreviation]],MATCH(LEFT(INDEX(FPL_Fixtures_Extract[],MATCH($A431,FPL_Fixtures_Extract[[Player]:[Player]],0),MATCH(FPL_Combined[[#Headers],[Gameweek 36]],FPL_Fixtures_Extract[#Headers],0)),LEN(INDEX(FPL_Fixtures_Extract[],MATCH($A431,FPL_Fixtures_Extract[[Player]:[Player]],0),MATCH(FPL_Combined[[#Headers],[Gameweek 36]],FPL_Fixtures_Extract[#Headers],0)))-4),Team_Key[[Full Name]:[Full Name]],0))&amp;RIGHT(INDEX(FPL_Fixtures_Extract[],MATCH($A431,FPL_Fixtures_Extract[[Player]:[Player]],0),MATCH(FPL_Combined[[#Headers],[Gameweek 36]],FPL_Fixtures_Extract[#Headers],0)),3))</f>
        <v>ARS(A)</v>
      </c>
      <c r="AL431" t="str">
        <f ca="1">IF(RIGHT(FPL_Combined[[#Headers],[Gameweek 37]],2)&lt;$B$622,INDEX(FPL_Results_Extract[Gameweek 12],MATCH($A431,FPL_Results_Extract[[Player]:[Player]],0)),INDEX(Team_Key[[Abbreviation]:[Abbreviation]],MATCH(LEFT(INDEX(FPL_Fixtures_Extract[],MATCH($A431,FPL_Fixtures_Extract[[Player]:[Player]],0),MATCH(FPL_Combined[[#Headers],[Gameweek 37]],FPL_Fixtures_Extract[#Headers],0)),LEN(INDEX(FPL_Fixtures_Extract[],MATCH($A431,FPL_Fixtures_Extract[[Player]:[Player]],0),MATCH(FPL_Combined[[#Headers],[Gameweek 37]],FPL_Fixtures_Extract[#Headers],0)))-4),Team_Key[[Full Name]:[Full Name]],0))&amp;RIGHT(INDEX(FPL_Fixtures_Extract[],MATCH($A431,FPL_Fixtures_Extract[[Player]:[Player]],0),MATCH(FPL_Combined[[#Headers],[Gameweek 37]],FPL_Fixtures_Extract[#Headers],0)),3))</f>
        <v>MUN(H)</v>
      </c>
      <c r="AM431" t="str">
        <f ca="1">IF(RIGHT(FPL_Combined[[#Headers],[Gameweek 38]],2)&lt;$B$622,INDEX(FPL_Results_Extract[Gameweek 13],MATCH($A431,FPL_Results_Extract[[Player]:[Player]],0)),INDEX(Team_Key[[Abbreviation]:[Abbreviation]],MATCH(LEFT(INDEX(FPL_Fixtures_Extract[],MATCH($A431,FPL_Fixtures_Extract[[Player]:[Player]],0),MATCH(FPL_Combined[[#Headers],[Gameweek 38]],FPL_Fixtures_Extract[#Headers],0)),LEN(INDEX(FPL_Fixtures_Extract[],MATCH($A431,FPL_Fixtures_Extract[[Player]:[Player]],0),MATCH(FPL_Combined[[#Headers],[Gameweek 38]],FPL_Fixtures_Extract[#Headers],0)))-4),Team_Key[[Full Name]:[Full Name]],0))&amp;RIGHT(INDEX(FPL_Fixtures_Extract[],MATCH($A431,FPL_Fixtures_Extract[[Player]:[Player]],0),MATCH(FPL_Combined[[#Headers],[Gameweek 38]],FPL_Fixtures_Extract[#Headers],0)),3))</f>
        <v>EVE(A)</v>
      </c>
    </row>
    <row r="432" spans="1:39" x14ac:dyDescent="0.45">
      <c r="A432" t="s">
        <v>593</v>
      </c>
      <c r="B432" t="str">
        <f ca="1">IF(RIGHT(FPL_Combined[[#Headers],[Gameweek 01]],2)&lt;$B$622,INDEX(FPL_Results_Extract[Gameweek 01],MATCH($A432,FPL_Results_Extract[[Player]:[Player]],0)),INDEX(Team_Key[[Abbreviation]:[Abbreviation]],MATCH(LEFT(INDEX(FPL_Fixtures_Extract[],MATCH($A432,FPL_Fixtures_Extract[[Player]:[Player]],0),MATCH(FPL_Combined[[#Headers],[Gameweek 01]],FPL_Fixtures_Extract[#Headers],0)),LEN(INDEX(FPL_Fixtures_Extract[],MATCH($A432,FPL_Fixtures_Extract[[Player]:[Player]],0),MATCH(FPL_Combined[[#Headers],[Gameweek 01]],FPL_Fixtures_Extract[#Headers],0)))-4),Team_Key[[Full Name]:[Full Name]],0))&amp;RIGHT(INDEX(FPL_Fixtures_Extract[],MATCH($A432,FPL_Fixtures_Extract[[Player]:[Player]],0),MATCH(FPL_Combined[[#Headers],[Gameweek 01]],FPL_Fixtures_Extract[#Headers],0)),3))</f>
        <v>N/A</v>
      </c>
      <c r="C432" t="str">
        <f ca="1">IF(RIGHT(FPL_Combined[[#Headers],[Gameweek 02]],2)&lt;$B$622,INDEX(FPL_Results_Extract[Gameweek 02],MATCH($A432,FPL_Results_Extract[[Player]:[Player]],0)),INDEX(Team_Key[[Abbreviation]:[Abbreviation]],MATCH(LEFT(INDEX(FPL_Fixtures_Extract[],MATCH($A432,FPL_Fixtures_Extract[[Player]:[Player]],0),MATCH(FPL_Combined[[#Headers],[Gameweek 02]],FPL_Fixtures_Extract[#Headers],0)),LEN(INDEX(FPL_Fixtures_Extract[],MATCH($A432,FPL_Fixtures_Extract[[Player]:[Player]],0),MATCH(FPL_Combined[[#Headers],[Gameweek 02]],FPL_Fixtures_Extract[#Headers],0)))-4),Team_Key[[Full Name]:[Full Name]],0))&amp;RIGHT(INDEX(FPL_Fixtures_Extract[],MATCH($A432,FPL_Fixtures_Extract[[Player]:[Player]],0),MATCH(FPL_Combined[[#Headers],[Gameweek 02]],FPL_Fixtures_Extract[#Headers],0)),3))</f>
        <v>N/A</v>
      </c>
      <c r="D432" t="str">
        <f ca="1">IF(RIGHT(FPL_Combined[[#Headers],[Gameweek 03]],2)&lt;$B$622,INDEX(FPL_Results_Extract[Gameweek 03],MATCH($A432,FPL_Results_Extract[[Player]:[Player]],0)),INDEX(Team_Key[[Abbreviation]:[Abbreviation]],MATCH(LEFT(INDEX(FPL_Fixtures_Extract[],MATCH($A432,FPL_Fixtures_Extract[[Player]:[Player]],0),MATCH(FPL_Combined[[#Headers],[Gameweek 03]],FPL_Fixtures_Extract[#Headers],0)),LEN(INDEX(FPL_Fixtures_Extract[],MATCH($A432,FPL_Fixtures_Extract[[Player]:[Player]],0),MATCH(FPL_Combined[[#Headers],[Gameweek 03]],FPL_Fixtures_Extract[#Headers],0)))-4),Team_Key[[Full Name]:[Full Name]],0))&amp;RIGHT(INDEX(FPL_Fixtures_Extract[],MATCH($A432,FPL_Fixtures_Extract[[Player]:[Player]],0),MATCH(FPL_Combined[[#Headers],[Gameweek 03]],FPL_Fixtures_Extract[#Headers],0)),3))</f>
        <v>LEI(A) 1-1</v>
      </c>
      <c r="E432" t="str">
        <f ca="1">IF(RIGHT(FPL_Combined[[#Headers],[Gameweek 04]],2)&lt;$B$622,INDEX(FPL_Results_Extract[Gameweek 04],MATCH($A432,FPL_Results_Extract[[Player]:[Player]],0)),INDEX(Team_Key[[Abbreviation]:[Abbreviation]],MATCH(LEFT(INDEX(FPL_Fixtures_Extract[],MATCH($A432,FPL_Fixtures_Extract[[Player]:[Player]],0),MATCH(FPL_Combined[[#Headers],[Gameweek 04]],FPL_Fixtures_Extract[#Headers],0)),LEN(INDEX(FPL_Fixtures_Extract[],MATCH($A432,FPL_Fixtures_Extract[[Player]:[Player]],0),MATCH(FPL_Combined[[#Headers],[Gameweek 04]],FPL_Fixtures_Extract[#Headers],0)))-4),Team_Key[[Full Name]:[Full Name]],0))&amp;RIGHT(INDEX(FPL_Fixtures_Extract[],MATCH($A432,FPL_Fixtures_Extract[[Player]:[Player]],0),MATCH(FPL_Combined[[#Headers],[Gameweek 04]],FPL_Fixtures_Extract[#Headers],0)),3))</f>
        <v>EVE(H) 0-0</v>
      </c>
      <c r="F432" t="str">
        <f ca="1">IF(RIGHT(FPL_Combined[[#Headers],[Gameweek 05]],2)&lt;$B$622,INDEX(FPL_Results_Extract[Gameweek 05],MATCH($A432,FPL_Results_Extract[[Player]:[Player]],0)),INDEX(Team_Key[[Abbreviation]:[Abbreviation]],MATCH(LEFT(INDEX(FPL_Fixtures_Extract[],MATCH($A432,FPL_Fixtures_Extract[[Player]:[Player]],0),MATCH(FPL_Combined[[#Headers],[Gameweek 05]],FPL_Fixtures_Extract[#Headers],0)),LEN(INDEX(FPL_Fixtures_Extract[],MATCH($A432,FPL_Fixtures_Extract[[Player]:[Player]],0),MATCH(FPL_Combined[[#Headers],[Gameweek 05]],FPL_Fixtures_Extract[#Headers],0)))-4),Team_Key[[Full Name]:[Full Name]],0))&amp;RIGHT(INDEX(FPL_Fixtures_Extract[],MATCH($A432,FPL_Fixtures_Extract[[Player]:[Player]],0),MATCH(FPL_Combined[[#Headers],[Gameweek 05]],FPL_Fixtures_Extract[#Headers],0)),3))</f>
        <v>SUN(A) 1-0</v>
      </c>
      <c r="G432" t="str">
        <f ca="1">IF(RIGHT(FPL_Combined[[#Headers],[Gameweek 06]],2)&lt;$B$622,INDEX(FPL_Results_Extract[Gameweek 06],MATCH($A432,FPL_Results_Extract[[Player]:[Player]],0)),INDEX(Team_Key[[Abbreviation]:[Abbreviation]],MATCH(LEFT(INDEX(FPL_Fixtures_Extract[],MATCH($A432,FPL_Fixtures_Extract[[Player]:[Player]],0),MATCH(FPL_Combined[[#Headers],[Gameweek 06]],FPL_Fixtures_Extract[#Headers],0)),LEN(INDEX(FPL_Fixtures_Extract[],MATCH($A432,FPL_Fixtures_Extract[[Player]:[Player]],0),MATCH(FPL_Combined[[#Headers],[Gameweek 06]],FPL_Fixtures_Extract[#Headers],0)))-4),Team_Key[[Full Name]:[Full Name]],0))&amp;RIGHT(INDEX(FPL_Fixtures_Extract[],MATCH($A432,FPL_Fixtures_Extract[[Player]:[Player]],0),MATCH(FPL_Combined[[#Headers],[Gameweek 06]],FPL_Fixtures_Extract[#Headers],0)),3))</f>
        <v>CRY(H) 1-0</v>
      </c>
      <c r="H432" t="str">
        <f ca="1">IF(RIGHT(FPL_Combined[[#Headers],[Gameweek 07]],2)&lt;$B$622,INDEX(FPL_Results_Extract[Gameweek 07],MATCH($A432,FPL_Results_Extract[[Player]:[Player]],0)),INDEX(Team_Key[[Abbreviation]:[Abbreviation]],MATCH(LEFT(INDEX(FPL_Fixtures_Extract[],MATCH($A432,FPL_Fixtures_Extract[[Player]:[Player]],0),MATCH(FPL_Combined[[#Headers],[Gameweek 07]],FPL_Fixtures_Extract[#Headers],0)),LEN(INDEX(FPL_Fixtures_Extract[],MATCH($A432,FPL_Fixtures_Extract[[Player]:[Player]],0),MATCH(FPL_Combined[[#Headers],[Gameweek 07]],FPL_Fixtures_Extract[#Headers],0)))-4),Team_Key[[Full Name]:[Full Name]],0))&amp;RIGHT(INDEX(FPL_Fixtures_Extract[],MATCH($A432,FPL_Fixtures_Extract[[Player]:[Player]],0),MATCH(FPL_Combined[[#Headers],[Gameweek 07]],FPL_Fixtures_Extract[#Headers],0)),3))</f>
        <v>MCI(H) 4-1</v>
      </c>
      <c r="I432" t="str">
        <f ca="1">IF(RIGHT(FPL_Combined[[#Headers],[Gameweek 08]],2)&lt;$B$622,INDEX(FPL_Results_Extract[Gameweek 08],MATCH($A432,FPL_Results_Extract[[Player]:[Player]],0)),INDEX(Team_Key[[Abbreviation]:[Abbreviation]],MATCH(LEFT(INDEX(FPL_Fixtures_Extract[],MATCH($A432,FPL_Fixtures_Extract[[Player]:[Player]],0),MATCH(FPL_Combined[[#Headers],[Gameweek 08]],FPL_Fixtures_Extract[#Headers],0)),LEN(INDEX(FPL_Fixtures_Extract[],MATCH($A432,FPL_Fixtures_Extract[[Player]:[Player]],0),MATCH(FPL_Combined[[#Headers],[Gameweek 08]],FPL_Fixtures_Extract[#Headers],0)))-4),Team_Key[[Full Name]:[Full Name]],0))&amp;RIGHT(INDEX(FPL_Fixtures_Extract[],MATCH($A432,FPL_Fixtures_Extract[[Player]:[Player]],0),MATCH(FPL_Combined[[#Headers],[Gameweek 08]],FPL_Fixtures_Extract[#Headers],0)),3))</f>
        <v>SWA(A) 2-2</v>
      </c>
      <c r="J432" t="str">
        <f ca="1">IF(RIGHT(FPL_Combined[[#Headers],[Gameweek 09]],2)&lt;$B$622,INDEX(FPL_Results_Extract[Gameweek 09],MATCH($A432,FPL_Results_Extract[[Player]:[Player]],0)),INDEX(Team_Key[[Abbreviation]:[Abbreviation]],MATCH(LEFT(INDEX(FPL_Fixtures_Extract[],MATCH($A432,FPL_Fixtures_Extract[[Player]:[Player]],0),MATCH(FPL_Combined[[#Headers],[Gameweek 09]],FPL_Fixtures_Extract[#Headers],0)),LEN(INDEX(FPL_Fixtures_Extract[],MATCH($A432,FPL_Fixtures_Extract[[Player]:[Player]],0),MATCH(FPL_Combined[[#Headers],[Gameweek 09]],FPL_Fixtures_Extract[#Headers],0)))-4),Team_Key[[Full Name]:[Full Name]],0))&amp;RIGHT(INDEX(FPL_Fixtures_Extract[],MATCH($A432,FPL_Fixtures_Extract[[Player]:[Player]],0),MATCH(FPL_Combined[[#Headers],[Gameweek 09]],FPL_Fixtures_Extract[#Headers],0)),3))</f>
        <v>LIV(H) 0-0</v>
      </c>
      <c r="K432" t="str">
        <f ca="1">IF(RIGHT(FPL_Combined[[#Headers],[Gameweek 10]],2)&lt;$B$622,INDEX(FPL_Results_Extract[Gameweek 10],MATCH($A432,FPL_Results_Extract[[Player]:[Player]],0)),INDEX(Team_Key[[Abbreviation]:[Abbreviation]],MATCH(LEFT(INDEX(FPL_Fixtures_Extract[],MATCH($A432,FPL_Fixtures_Extract[[Player]:[Player]],0),MATCH(FPL_Combined[[#Headers],[Gameweek 10]],FPL_Fixtures_Extract[#Headers],0)),LEN(INDEX(FPL_Fixtures_Extract[],MATCH($A432,FPL_Fixtures_Extract[[Player]:[Player]],0),MATCH(FPL_Combined[[#Headers],[Gameweek 10]],FPL_Fixtures_Extract[#Headers],0)))-4),Team_Key[[Full Name]:[Full Name]],0))&amp;RIGHT(INDEX(FPL_Fixtures_Extract[],MATCH($A432,FPL_Fixtures_Extract[[Player]:[Player]],0),MATCH(FPL_Combined[[#Headers],[Gameweek 10]],FPL_Fixtures_Extract[#Headers],0)),3))</f>
        <v>BOU(A) 5-1</v>
      </c>
      <c r="L432" t="str">
        <f ca="1">IF(RIGHT(FPL_Combined[[#Headers],[Gameweek 11]],2)&lt;$B$622,INDEX(FPL_Results_Extract[Gameweek 11],MATCH($A432,FPL_Results_Extract[[Player]:[Player]],0)),INDEX(Team_Key[[Abbreviation]:[Abbreviation]],MATCH(LEFT(INDEX(FPL_Fixtures_Extract[],MATCH($A432,FPL_Fixtures_Extract[[Player]:[Player]],0),MATCH(FPL_Combined[[#Headers],[Gameweek 11]],FPL_Fixtures_Extract[#Headers],0)),LEN(INDEX(FPL_Fixtures_Extract[],MATCH($A432,FPL_Fixtures_Extract[[Player]:[Player]],0),MATCH(FPL_Combined[[#Headers],[Gameweek 11]],FPL_Fixtures_Extract[#Headers],0)))-4),Team_Key[[Full Name]:[Full Name]],0))&amp;RIGHT(INDEX(FPL_Fixtures_Extract[],MATCH($A432,FPL_Fixtures_Extract[[Player]:[Player]],0),MATCH(FPL_Combined[[#Headers],[Gameweek 11]],FPL_Fixtures_Extract[#Headers],0)),3))</f>
        <v>AVL(H) 3-1</v>
      </c>
      <c r="M432" t="str">
        <f ca="1">IF(RIGHT(FPL_Combined[[#Headers],[Gameweek 12]],2)&lt;$B$622,INDEX(FPL_Results_Extract[Gameweek 12],MATCH($A432,FPL_Results_Extract[[Player]:[Player]],0)),INDEX(Team_Key[[Abbreviation]:[Abbreviation]],MATCH(LEFT(INDEX(FPL_Fixtures_Extract[],MATCH($A432,FPL_Fixtures_Extract[[Player]:[Player]],0),MATCH(FPL_Combined[[#Headers],[Gameweek 12]],FPL_Fixtures_Extract[#Headers],0)),LEN(INDEX(FPL_Fixtures_Extract[],MATCH($A432,FPL_Fixtures_Extract[[Player]:[Player]],0),MATCH(FPL_Combined[[#Headers],[Gameweek 12]],FPL_Fixtures_Extract[#Headers],0)))-4),Team_Key[[Full Name]:[Full Name]],0))&amp;RIGHT(INDEX(FPL_Fixtures_Extract[],MATCH($A432,FPL_Fixtures_Extract[[Player]:[Player]],0),MATCH(FPL_Combined[[#Headers],[Gameweek 12]],FPL_Fixtures_Extract[#Headers],0)),3))</f>
        <v>ARS(A) 1-1</v>
      </c>
      <c r="N432" t="str">
        <f ca="1">IF(RIGHT(FPL_Combined[[#Headers],[Gameweek 13]],2)&lt;$B$622,INDEX(FPL_Results_Extract[Gameweek 13],MATCH($A432,FPL_Results_Extract[[Player]:[Player]],0)),INDEX(Team_Key[[Abbreviation]:[Abbreviation]],MATCH(LEFT(INDEX(FPL_Fixtures_Extract[],MATCH($A432,FPL_Fixtures_Extract[[Player]:[Player]],0),MATCH(FPL_Combined[[#Headers],[Gameweek 13]],FPL_Fixtures_Extract[#Headers],0)),LEN(INDEX(FPL_Fixtures_Extract[],MATCH($A432,FPL_Fixtures_Extract[[Player]:[Player]],0),MATCH(FPL_Combined[[#Headers],[Gameweek 13]],FPL_Fixtures_Extract[#Headers],0)))-4),Team_Key[[Full Name]:[Full Name]],0))&amp;RIGHT(INDEX(FPL_Fixtures_Extract[],MATCH($A432,FPL_Fixtures_Extract[[Player]:[Player]],0),MATCH(FPL_Combined[[#Headers],[Gameweek 13]],FPL_Fixtures_Extract[#Headers],0)),3))</f>
        <v>WHU(H) 4-1</v>
      </c>
      <c r="O432" t="str">
        <f ca="1">IF(RIGHT(FPL_Combined[[#Headers],[Gameweek 14]],2)&lt;$B$622,INDEX(FPL_Results_Extract[Gameweek 14],MATCH($A432,FPL_Results_Extract[[Player]:[Player]],0)),INDEX(Team_Key[[Abbreviation]:[Abbreviation]],MATCH(LEFT(INDEX(FPL_Fixtures_Extract[],MATCH($A432,FPL_Fixtures_Extract[[Player]:[Player]],0),MATCH(FPL_Combined[[#Headers],[Gameweek 14]],FPL_Fixtures_Extract[#Headers],0)),LEN(INDEX(FPL_Fixtures_Extract[],MATCH($A432,FPL_Fixtures_Extract[[Player]:[Player]],0),MATCH(FPL_Combined[[#Headers],[Gameweek 14]],FPL_Fixtures_Extract[#Headers],0)))-4),Team_Key[[Full Name]:[Full Name]],0))&amp;RIGHT(INDEX(FPL_Fixtures_Extract[],MATCH($A432,FPL_Fixtures_Extract[[Player]:[Player]],0),MATCH(FPL_Combined[[#Headers],[Gameweek 14]],FPL_Fixtures_Extract[#Headers],0)),3))</f>
        <v>CHE(H) 0-0</v>
      </c>
      <c r="P432" t="str">
        <f ca="1">IF(RIGHT(FPL_Combined[[#Headers],[Gameweek 15]],2)&lt;$B$622,INDEX(FPL_Results_Extract[Gameweek 15],MATCH($A432,FPL_Results_Extract[[Player]:[Player]],0)),INDEX(Team_Key[[Abbreviation]:[Abbreviation]],MATCH(LEFT(INDEX(FPL_Fixtures_Extract[],MATCH($A432,FPL_Fixtures_Extract[[Player]:[Player]],0),MATCH(FPL_Combined[[#Headers],[Gameweek 15]],FPL_Fixtures_Extract[#Headers],0)),LEN(INDEX(FPL_Fixtures_Extract[],MATCH($A432,FPL_Fixtures_Extract[[Player]:[Player]],0),MATCH(FPL_Combined[[#Headers],[Gameweek 15]],FPL_Fixtures_Extract[#Headers],0)))-4),Team_Key[[Full Name]:[Full Name]],0))&amp;RIGHT(INDEX(FPL_Fixtures_Extract[],MATCH($A432,FPL_Fixtures_Extract[[Player]:[Player]],0),MATCH(FPL_Combined[[#Headers],[Gameweek 15]],FPL_Fixtures_Extract[#Headers],0)),3))</f>
        <v>WBA(A) 1-1</v>
      </c>
      <c r="Q432" t="str">
        <f ca="1">IF(RIGHT(FPL_Combined[[#Headers],[Gameweek 16]],2)&lt;$B$622,INDEX(FPL_Results_Extract[Gameweek 16],MATCH($A432,FPL_Results_Extract[[Player]:[Player]],0)),INDEX(Team_Key[[Abbreviation]:[Abbreviation]],MATCH(LEFT(INDEX(FPL_Fixtures_Extract[],MATCH($A432,FPL_Fixtures_Extract[[Player]:[Player]],0),MATCH(FPL_Combined[[#Headers],[Gameweek 16]],FPL_Fixtures_Extract[#Headers],0)),LEN(INDEX(FPL_Fixtures_Extract[],MATCH($A432,FPL_Fixtures_Extract[[Player]:[Player]],0),MATCH(FPL_Combined[[#Headers],[Gameweek 16]],FPL_Fixtures_Extract[#Headers],0)))-4),Team_Key[[Full Name]:[Full Name]],0))&amp;RIGHT(INDEX(FPL_Fixtures_Extract[],MATCH($A432,FPL_Fixtures_Extract[[Player]:[Player]],0),MATCH(FPL_Combined[[#Headers],[Gameweek 16]],FPL_Fixtures_Extract[#Headers],0)),3))</f>
        <v>NEW(H) 1-2</v>
      </c>
      <c r="R432" t="str">
        <f ca="1">IF(RIGHT(FPL_Combined[[#Headers],[Gameweek 17]],2)&lt;$B$622,INDEX(FPL_Results_Extract[Gameweek 17],MATCH($A432,FPL_Results_Extract[[Player]:[Player]],0)),INDEX(Team_Key[[Abbreviation]:[Abbreviation]],MATCH(LEFT(INDEX(FPL_Fixtures_Extract[],MATCH($A432,FPL_Fixtures_Extract[[Player]:[Player]],0),MATCH(FPL_Combined[[#Headers],[Gameweek 17]],FPL_Fixtures_Extract[#Headers],0)),LEN(INDEX(FPL_Fixtures_Extract[],MATCH($A432,FPL_Fixtures_Extract[[Player]:[Player]],0),MATCH(FPL_Combined[[#Headers],[Gameweek 17]],FPL_Fixtures_Extract[#Headers],0)))-4),Team_Key[[Full Name]:[Full Name]],0))&amp;RIGHT(INDEX(FPL_Fixtures_Extract[],MATCH($A432,FPL_Fixtures_Extract[[Player]:[Player]],0),MATCH(FPL_Combined[[#Headers],[Gameweek 17]],FPL_Fixtures_Extract[#Headers],0)),3))</f>
        <v>SOU(A) 2-0</v>
      </c>
      <c r="S432" t="str">
        <f ca="1">IF(RIGHT(FPL_Combined[[#Headers],[Gameweek 18]],2)&lt;$B$622,INDEX(FPL_Results_Extract[Gameweek 18],MATCH($A432,FPL_Results_Extract[[Player]:[Player]],0)),INDEX(Team_Key[[Abbreviation]:[Abbreviation]],MATCH(LEFT(INDEX(FPL_Fixtures_Extract[],MATCH($A432,FPL_Fixtures_Extract[[Player]:[Player]],0),MATCH(FPL_Combined[[#Headers],[Gameweek 18]],FPL_Fixtures_Extract[#Headers],0)),LEN(INDEX(FPL_Fixtures_Extract[],MATCH($A432,FPL_Fixtures_Extract[[Player]:[Player]],0),MATCH(FPL_Combined[[#Headers],[Gameweek 18]],FPL_Fixtures_Extract[#Headers],0)))-4),Team_Key[[Full Name]:[Full Name]],0))&amp;RIGHT(INDEX(FPL_Fixtures_Extract[],MATCH($A432,FPL_Fixtures_Extract[[Player]:[Player]],0),MATCH(FPL_Combined[[#Headers],[Gameweek 18]],FPL_Fixtures_Extract[#Headers],0)),3))</f>
        <v>NOR(H) 3-0</v>
      </c>
      <c r="T432" t="str">
        <f ca="1">IF(RIGHT(FPL_Combined[[#Headers],[Gameweek 19]],2)&lt;$B$622,INDEX(FPL_Results_Extract[Gameweek 19],MATCH($A432,FPL_Results_Extract[[Player]:[Player]],0)),INDEX(Team_Key[[Abbreviation]:[Abbreviation]],MATCH(LEFT(INDEX(FPL_Fixtures_Extract[],MATCH($A432,FPL_Fixtures_Extract[[Player]:[Player]],0),MATCH(FPL_Combined[[#Headers],[Gameweek 19]],FPL_Fixtures_Extract[#Headers],0)),LEN(INDEX(FPL_Fixtures_Extract[],MATCH($A432,FPL_Fixtures_Extract[[Player]:[Player]],0),MATCH(FPL_Combined[[#Headers],[Gameweek 19]],FPL_Fixtures_Extract[#Headers],0)))-4),Team_Key[[Full Name]:[Full Name]],0))&amp;RIGHT(INDEX(FPL_Fixtures_Extract[],MATCH($A432,FPL_Fixtures_Extract[[Player]:[Player]],0),MATCH(FPL_Combined[[#Headers],[Gameweek 19]],FPL_Fixtures_Extract[#Headers],0)),3))</f>
        <v>WAT(A) 2-1</v>
      </c>
      <c r="U432" t="str">
        <f ca="1">IF(RIGHT(FPL_Combined[[#Headers],[Gameweek 20]],2)&lt;$B$622,INDEX(FPL_Results_Extract[Gameweek 20],MATCH($A432,FPL_Results_Extract[[Player]:[Player]],0)),INDEX(Team_Key[[Abbreviation]:[Abbreviation]],MATCH(LEFT(INDEX(FPL_Fixtures_Extract[],MATCH($A432,FPL_Fixtures_Extract[[Player]:[Player]],0),MATCH(FPL_Combined[[#Headers],[Gameweek 20]],FPL_Fixtures_Extract[#Headers],0)),LEN(INDEX(FPL_Fixtures_Extract[],MATCH($A432,FPL_Fixtures_Extract[[Player]:[Player]],0),MATCH(FPL_Combined[[#Headers],[Gameweek 20]],FPL_Fixtures_Extract[#Headers],0)))-4),Team_Key[[Full Name]:[Full Name]],0))&amp;RIGHT(INDEX(FPL_Fixtures_Extract[],MATCH($A432,FPL_Fixtures_Extract[[Player]:[Player]],0),MATCH(FPL_Combined[[#Headers],[Gameweek 20]],FPL_Fixtures_Extract[#Headers],0)),3))</f>
        <v>EVE(A) 1-1</v>
      </c>
      <c r="V432" t="str">
        <f ca="1">IF(RIGHT(FPL_Combined[[#Headers],[Gameweek 21]],2)&lt;$B$622,INDEX(FPL_Results_Extract[Gameweek 21],MATCH($A432,FPL_Results_Extract[[Player]:[Player]],0)),INDEX(Team_Key[[Abbreviation]:[Abbreviation]],MATCH(LEFT(INDEX(FPL_Fixtures_Extract[],MATCH($A432,FPL_Fixtures_Extract[[Player]:[Player]],0),MATCH(FPL_Combined[[#Headers],[Gameweek 21]],FPL_Fixtures_Extract[#Headers],0)),LEN(INDEX(FPL_Fixtures_Extract[],MATCH($A432,FPL_Fixtures_Extract[[Player]:[Player]],0),MATCH(FPL_Combined[[#Headers],[Gameweek 21]],FPL_Fixtures_Extract[#Headers],0)))-4),Team_Key[[Full Name]:[Full Name]],0))&amp;RIGHT(INDEX(FPL_Fixtures_Extract[],MATCH($A432,FPL_Fixtures_Extract[[Player]:[Player]],0),MATCH(FPL_Combined[[#Headers],[Gameweek 21]],FPL_Fixtures_Extract[#Headers],0)),3))</f>
        <v>LEI(H) 0-1</v>
      </c>
      <c r="W432" t="str">
        <f ca="1">IF(RIGHT(FPL_Combined[[#Headers],[Gameweek 22]],2)&lt;$B$622,INDEX(FPL_Results_Extract[Gameweek 22],MATCH($A432,FPL_Results_Extract[[Player]:[Player]],0)),INDEX(Team_Key[[Abbreviation]:[Abbreviation]],MATCH(LEFT(INDEX(FPL_Fixtures_Extract[],MATCH($A432,FPL_Fixtures_Extract[[Player]:[Player]],0),MATCH(FPL_Combined[[#Headers],[Gameweek 22]],FPL_Fixtures_Extract[#Headers],0)),LEN(INDEX(FPL_Fixtures_Extract[],MATCH($A432,FPL_Fixtures_Extract[[Player]:[Player]],0),MATCH(FPL_Combined[[#Headers],[Gameweek 22]],FPL_Fixtures_Extract[#Headers],0)))-4),Team_Key[[Full Name]:[Full Name]],0))&amp;RIGHT(INDEX(FPL_Fixtures_Extract[],MATCH($A432,FPL_Fixtures_Extract[[Player]:[Player]],0),MATCH(FPL_Combined[[#Headers],[Gameweek 22]],FPL_Fixtures_Extract[#Headers],0)),3))</f>
        <v>SUN(H) 4-1</v>
      </c>
      <c r="X432" t="str">
        <f ca="1">IF(RIGHT(FPL_Combined[[#Headers],[Gameweek 23]],2)&lt;$B$622,INDEX(FPL_Results_Extract[Gameweek 23],MATCH($A432,FPL_Results_Extract[[Player]:[Player]],0)),INDEX(Team_Key[[Abbreviation]:[Abbreviation]],MATCH(LEFT(INDEX(FPL_Fixtures_Extract[],MATCH($A432,FPL_Fixtures_Extract[[Player]:[Player]],0),MATCH(FPL_Combined[[#Headers],[Gameweek 23]],FPL_Fixtures_Extract[#Headers],0)),LEN(INDEX(FPL_Fixtures_Extract[],MATCH($A432,FPL_Fixtures_Extract[[Player]:[Player]],0),MATCH(FPL_Combined[[#Headers],[Gameweek 23]],FPL_Fixtures_Extract[#Headers],0)))-4),Team_Key[[Full Name]:[Full Name]],0))&amp;RIGHT(INDEX(FPL_Fixtures_Extract[],MATCH($A432,FPL_Fixtures_Extract[[Player]:[Player]],0),MATCH(FPL_Combined[[#Headers],[Gameweek 23]],FPL_Fixtures_Extract[#Headers],0)),3))</f>
        <v>CRY(A) 3-1</v>
      </c>
      <c r="Y432" t="str">
        <f ca="1">IF(RIGHT(FPL_Combined[[#Headers],[Gameweek 24]],2)&lt;$B$622,INDEX(FPL_Results_Extract[Team],MATCH($A432,FPL_Results_Extract[[Player]:[Player]],0)),INDEX(Team_Key[[Abbreviation]:[Abbreviation]],MATCH(LEFT(INDEX(FPL_Fixtures_Extract[],MATCH($A432,FPL_Fixtures_Extract[[Player]:[Player]],0),MATCH(FPL_Combined[[#Headers],[Gameweek 24]],FPL_Fixtures_Extract[#Headers],0)),LEN(INDEX(FPL_Fixtures_Extract[],MATCH($A432,FPL_Fixtures_Extract[[Player]:[Player]],0),MATCH(FPL_Combined[[#Headers],[Gameweek 24]],FPL_Fixtures_Extract[#Headers],0)))-4),Team_Key[[Full Name]:[Full Name]],0))&amp;RIGHT(INDEX(FPL_Fixtures_Extract[],MATCH($A432,FPL_Fixtures_Extract[[Player]:[Player]],0),MATCH(FPL_Combined[[#Headers],[Gameweek 24]],FPL_Fixtures_Extract[#Headers],0)),3))</f>
        <v>TOT</v>
      </c>
      <c r="Z432" t="str">
        <f ca="1">IF(RIGHT(FPL_Combined[[#Headers],[Gameweek 25]],2)&lt;$B$622,INDEX(FPL_Results_Extract[Player],MATCH($A432,FPL_Results_Extract[[Player]:[Player]],0)),INDEX(Team_Key[[Abbreviation]:[Abbreviation]],MATCH(LEFT(INDEX(FPL_Fixtures_Extract[],MATCH($A432,FPL_Fixtures_Extract[[Player]:[Player]],0),MATCH(FPL_Combined[[#Headers],[Gameweek 25]],FPL_Fixtures_Extract[#Headers],0)),LEN(INDEX(FPL_Fixtures_Extract[],MATCH($A432,FPL_Fixtures_Extract[[Player]:[Player]],0),MATCH(FPL_Combined[[#Headers],[Gameweek 25]],FPL_Fixtures_Extract[#Headers],0)))-4),Team_Key[[Full Name]:[Full Name]],0))&amp;RIGHT(INDEX(FPL_Fixtures_Extract[],MATCH($A432,FPL_Fixtures_Extract[[Player]:[Player]],0),MATCH(FPL_Combined[[#Headers],[Gameweek 25]],FPL_Fixtures_Extract[#Headers],0)),3))</f>
        <v>Onomah</v>
      </c>
      <c r="AA432" t="str">
        <f ca="1">IF(RIGHT(FPL_Combined[[#Headers],[Gameweek 26]],2)&lt;$B$622,INDEX(FPL_Results_Extract[Gameweek 01],MATCH($A432,FPL_Results_Extract[[Player]:[Player]],0)),INDEX(Team_Key[[Abbreviation]:[Abbreviation]],MATCH(LEFT(INDEX(FPL_Fixtures_Extract[],MATCH($A432,FPL_Fixtures_Extract[[Player]:[Player]],0),MATCH(FPL_Combined[[#Headers],[Gameweek 26]],FPL_Fixtures_Extract[#Headers],0)),LEN(INDEX(FPL_Fixtures_Extract[],MATCH($A432,FPL_Fixtures_Extract[[Player]:[Player]],0),MATCH(FPL_Combined[[#Headers],[Gameweek 26]],FPL_Fixtures_Extract[#Headers],0)))-4),Team_Key[[Full Name]:[Full Name]],0))&amp;RIGHT(INDEX(FPL_Fixtures_Extract[],MATCH($A432,FPL_Fixtures_Extract[[Player]:[Player]],0),MATCH(FPL_Combined[[#Headers],[Gameweek 26]],FPL_Fixtures_Extract[#Headers],0)),3))</f>
        <v>N/A</v>
      </c>
      <c r="AB432" t="str">
        <f ca="1">IF(RIGHT(FPL_Combined[[#Headers],[Gameweek 27]],2)&lt;$B$622,INDEX(FPL_Results_Extract[Gameweek 02],MATCH($A432,FPL_Results_Extract[[Player]:[Player]],0)),INDEX(Team_Key[[Abbreviation]:[Abbreviation]],MATCH(LEFT(INDEX(FPL_Fixtures_Extract[],MATCH($A432,FPL_Fixtures_Extract[[Player]:[Player]],0),MATCH(FPL_Combined[[#Headers],[Gameweek 27]],FPL_Fixtures_Extract[#Headers],0)),LEN(INDEX(FPL_Fixtures_Extract[],MATCH($A432,FPL_Fixtures_Extract[[Player]:[Player]],0),MATCH(FPL_Combined[[#Headers],[Gameweek 27]],FPL_Fixtures_Extract[#Headers],0)))-4),Team_Key[[Full Name]:[Full Name]],0))&amp;RIGHT(INDEX(FPL_Fixtures_Extract[],MATCH($A432,FPL_Fixtures_Extract[[Player]:[Player]],0),MATCH(FPL_Combined[[#Headers],[Gameweek 27]],FPL_Fixtures_Extract[#Headers],0)),3))</f>
        <v>N/A</v>
      </c>
      <c r="AC432" t="str">
        <f ca="1">IF(RIGHT(FPL_Combined[[#Headers],[Gameweek 28]],2)&lt;$B$622,INDEX(FPL_Results_Extract[Gameweek 03],MATCH($A432,FPL_Results_Extract[[Player]:[Player]],0)),INDEX(Team_Key[[Abbreviation]:[Abbreviation]],MATCH(LEFT(INDEX(FPL_Fixtures_Extract[],MATCH($A432,FPL_Fixtures_Extract[[Player]:[Player]],0),MATCH(FPL_Combined[[#Headers],[Gameweek 28]],FPL_Fixtures_Extract[#Headers],0)),LEN(INDEX(FPL_Fixtures_Extract[],MATCH($A432,FPL_Fixtures_Extract[[Player]:[Player]],0),MATCH(FPL_Combined[[#Headers],[Gameweek 28]],FPL_Fixtures_Extract[#Headers],0)))-4),Team_Key[[Full Name]:[Full Name]],0))&amp;RIGHT(INDEX(FPL_Fixtures_Extract[],MATCH($A432,FPL_Fixtures_Extract[[Player]:[Player]],0),MATCH(FPL_Combined[[#Headers],[Gameweek 28]],FPL_Fixtures_Extract[#Headers],0)),3))</f>
        <v>LEI(A) 1-1</v>
      </c>
      <c r="AD432" t="str">
        <f ca="1">IF(RIGHT(FPL_Combined[[#Headers],[Gameweek 29]],2)&lt;$B$622,INDEX(FPL_Results_Extract[Gameweek 04],MATCH($A432,FPL_Results_Extract[[Player]:[Player]],0)),INDEX(Team_Key[[Abbreviation]:[Abbreviation]],MATCH(LEFT(INDEX(FPL_Fixtures_Extract[],MATCH($A432,FPL_Fixtures_Extract[[Player]:[Player]],0),MATCH(FPL_Combined[[#Headers],[Gameweek 29]],FPL_Fixtures_Extract[#Headers],0)),LEN(INDEX(FPL_Fixtures_Extract[],MATCH($A432,FPL_Fixtures_Extract[[Player]:[Player]],0),MATCH(FPL_Combined[[#Headers],[Gameweek 29]],FPL_Fixtures_Extract[#Headers],0)))-4),Team_Key[[Full Name]:[Full Name]],0))&amp;RIGHT(INDEX(FPL_Fixtures_Extract[],MATCH($A432,FPL_Fixtures_Extract[[Player]:[Player]],0),MATCH(FPL_Combined[[#Headers],[Gameweek 29]],FPL_Fixtures_Extract[#Headers],0)),3))</f>
        <v>AVL(A)</v>
      </c>
      <c r="AE432" t="str">
        <f ca="1">IF(RIGHT(FPL_Combined[[#Headers],[Gameweek 30]],2)&lt;$B$622,INDEX(FPL_Results_Extract[Gameweek 05],MATCH($A432,FPL_Results_Extract[[Player]:[Player]],0)),INDEX(Team_Key[[Abbreviation]:[Abbreviation]],MATCH(LEFT(INDEX(FPL_Fixtures_Extract[],MATCH($A432,FPL_Fixtures_Extract[[Player]:[Player]],0),MATCH(FPL_Combined[[#Headers],[Gameweek 30]],FPL_Fixtures_Extract[#Headers],0)),LEN(INDEX(FPL_Fixtures_Extract[],MATCH($A432,FPL_Fixtures_Extract[[Player]:[Player]],0),MATCH(FPL_Combined[[#Headers],[Gameweek 30]],FPL_Fixtures_Extract[#Headers],0)))-4),Team_Key[[Full Name]:[Full Name]],0))&amp;RIGHT(INDEX(FPL_Fixtures_Extract[],MATCH($A432,FPL_Fixtures_Extract[[Player]:[Player]],0),MATCH(FPL_Combined[[#Headers],[Gameweek 30]],FPL_Fixtures_Extract[#Headers],0)),3))</f>
        <v>BOU(H)</v>
      </c>
      <c r="AF432" t="str">
        <f ca="1">IF(RIGHT(FPL_Combined[[#Headers],[Gameweek 31]],2)&lt;$B$622,INDEX(FPL_Results_Extract[Gameweek 06],MATCH($A432,FPL_Results_Extract[[Player]:[Player]],0)),INDEX(Team_Key[[Abbreviation]:[Abbreviation]],MATCH(LEFT(INDEX(FPL_Fixtures_Extract[],MATCH($A432,FPL_Fixtures_Extract[[Player]:[Player]],0),MATCH(FPL_Combined[[#Headers],[Gameweek 31]],FPL_Fixtures_Extract[#Headers],0)),LEN(INDEX(FPL_Fixtures_Extract[],MATCH($A432,FPL_Fixtures_Extract[[Player]:[Player]],0),MATCH(FPL_Combined[[#Headers],[Gameweek 31]],FPL_Fixtures_Extract[#Headers],0)))-4),Team_Key[[Full Name]:[Full Name]],0))&amp;RIGHT(INDEX(FPL_Fixtures_Extract[],MATCH($A432,FPL_Fixtures_Extract[[Player]:[Player]],0),MATCH(FPL_Combined[[#Headers],[Gameweek 31]],FPL_Fixtures_Extract[#Headers],0)),3))</f>
        <v>LIV(A)</v>
      </c>
      <c r="AG432" t="str">
        <f ca="1">IF(RIGHT(FPL_Combined[[#Headers],[Gameweek 32]],2)&lt;$B$622,INDEX(FPL_Results_Extract[Gameweek 07],MATCH($A432,FPL_Results_Extract[[Player]:[Player]],0)),INDEX(Team_Key[[Abbreviation]:[Abbreviation]],MATCH(LEFT(INDEX(FPL_Fixtures_Extract[],MATCH($A432,FPL_Fixtures_Extract[[Player]:[Player]],0),MATCH(FPL_Combined[[#Headers],[Gameweek 32]],FPL_Fixtures_Extract[#Headers],0)),LEN(INDEX(FPL_Fixtures_Extract[],MATCH($A432,FPL_Fixtures_Extract[[Player]:[Player]],0),MATCH(FPL_Combined[[#Headers],[Gameweek 32]],FPL_Fixtures_Extract[#Headers],0)))-4),Team_Key[[Full Name]:[Full Name]],0))&amp;RIGHT(INDEX(FPL_Fixtures_Extract[],MATCH($A432,FPL_Fixtures_Extract[[Player]:[Player]],0),MATCH(FPL_Combined[[#Headers],[Gameweek 32]],FPL_Fixtures_Extract[#Headers],0)),3))</f>
        <v>MUN(H)</v>
      </c>
      <c r="AH432" t="str">
        <f ca="1">IF(RIGHT(FPL_Combined[[#Headers],[Gameweek 33]],2)&lt;$B$622,INDEX(FPL_Results_Extract[Gameweek 08],MATCH($A432,FPL_Results_Extract[[Player]:[Player]],0)),INDEX(Team_Key[[Abbreviation]:[Abbreviation]],MATCH(LEFT(INDEX(FPL_Fixtures_Extract[],MATCH($A432,FPL_Fixtures_Extract[[Player]:[Player]],0),MATCH(FPL_Combined[[#Headers],[Gameweek 33]],FPL_Fixtures_Extract[#Headers],0)),LEN(INDEX(FPL_Fixtures_Extract[],MATCH($A432,FPL_Fixtures_Extract[[Player]:[Player]],0),MATCH(FPL_Combined[[#Headers],[Gameweek 33]],FPL_Fixtures_Extract[#Headers],0)))-4),Team_Key[[Full Name]:[Full Name]],0))&amp;RIGHT(INDEX(FPL_Fixtures_Extract[],MATCH($A432,FPL_Fixtures_Extract[[Player]:[Player]],0),MATCH(FPL_Combined[[#Headers],[Gameweek 33]],FPL_Fixtures_Extract[#Headers],0)),3))</f>
        <v>STK(A)</v>
      </c>
      <c r="AI432" t="str">
        <f ca="1">IF(RIGHT(FPL_Combined[[#Headers],[Gameweek 34]],2)&lt;$B$622,INDEX(FPL_Results_Extract[Gameweek 09],MATCH($A432,FPL_Results_Extract[[Player]:[Player]],0)),INDEX(Team_Key[[Abbreviation]:[Abbreviation]],MATCH(LEFT(INDEX(FPL_Fixtures_Extract[],MATCH($A432,FPL_Fixtures_Extract[[Player]:[Player]],0),MATCH(FPL_Combined[[#Headers],[Gameweek 34]],FPL_Fixtures_Extract[#Headers],0)),LEN(INDEX(FPL_Fixtures_Extract[],MATCH($A432,FPL_Fixtures_Extract[[Player]:[Player]],0),MATCH(FPL_Combined[[#Headers],[Gameweek 34]],FPL_Fixtures_Extract[#Headers],0)))-4),Team_Key[[Full Name]:[Full Name]],0))&amp;RIGHT(INDEX(FPL_Fixtures_Extract[],MATCH($A432,FPL_Fixtures_Extract[[Player]:[Player]],0),MATCH(FPL_Combined[[#Headers],[Gameweek 34]],FPL_Fixtures_Extract[#Headers],0)),3))</f>
        <v>WBA(H)</v>
      </c>
      <c r="AJ432" t="str">
        <f ca="1">IF(RIGHT(FPL_Combined[[#Headers],[Gameweek 35]],2)&lt;$B$622,INDEX(FPL_Results_Extract[Gameweek 10],MATCH($A432,FPL_Results_Extract[[Player]:[Player]],0)),INDEX(Team_Key[[Abbreviation]:[Abbreviation]],MATCH(LEFT(INDEX(FPL_Fixtures_Extract[],MATCH($A432,FPL_Fixtures_Extract[[Player]:[Player]],0),MATCH(FPL_Combined[[#Headers],[Gameweek 35]],FPL_Fixtures_Extract[#Headers],0)),LEN(INDEX(FPL_Fixtures_Extract[],MATCH($A432,FPL_Fixtures_Extract[[Player]:[Player]],0),MATCH(FPL_Combined[[#Headers],[Gameweek 35]],FPL_Fixtures_Extract[#Headers],0)))-4),Team_Key[[Full Name]:[Full Name]],0))&amp;RIGHT(INDEX(FPL_Fixtures_Extract[],MATCH($A432,FPL_Fixtures_Extract[[Player]:[Player]],0),MATCH(FPL_Combined[[#Headers],[Gameweek 35]],FPL_Fixtures_Extract[#Headers],0)),3))</f>
        <v>CHE(A)</v>
      </c>
      <c r="AK432" t="str">
        <f ca="1">IF(RIGHT(FPL_Combined[[#Headers],[Gameweek 36]],2)&lt;$B$622,INDEX(FPL_Results_Extract[Gameweek 11],MATCH($A432,FPL_Results_Extract[[Player]:[Player]],0)),INDEX(Team_Key[[Abbreviation]:[Abbreviation]],MATCH(LEFT(INDEX(FPL_Fixtures_Extract[],MATCH($A432,FPL_Fixtures_Extract[[Player]:[Player]],0),MATCH(FPL_Combined[[#Headers],[Gameweek 36]],FPL_Fixtures_Extract[#Headers],0)),LEN(INDEX(FPL_Fixtures_Extract[],MATCH($A432,FPL_Fixtures_Extract[[Player]:[Player]],0),MATCH(FPL_Combined[[#Headers],[Gameweek 36]],FPL_Fixtures_Extract[#Headers],0)))-4),Team_Key[[Full Name]:[Full Name]],0))&amp;RIGHT(INDEX(FPL_Fixtures_Extract[],MATCH($A432,FPL_Fixtures_Extract[[Player]:[Player]],0),MATCH(FPL_Combined[[#Headers],[Gameweek 36]],FPL_Fixtures_Extract[#Headers],0)),3))</f>
        <v>SOU(H)</v>
      </c>
      <c r="AL432" t="str">
        <f ca="1">IF(RIGHT(FPL_Combined[[#Headers],[Gameweek 37]],2)&lt;$B$622,INDEX(FPL_Results_Extract[Gameweek 12],MATCH($A432,FPL_Results_Extract[[Player]:[Player]],0)),INDEX(Team_Key[[Abbreviation]:[Abbreviation]],MATCH(LEFT(INDEX(FPL_Fixtures_Extract[],MATCH($A432,FPL_Fixtures_Extract[[Player]:[Player]],0),MATCH(FPL_Combined[[#Headers],[Gameweek 37]],FPL_Fixtures_Extract[#Headers],0)),LEN(INDEX(FPL_Fixtures_Extract[],MATCH($A432,FPL_Fixtures_Extract[[Player]:[Player]],0),MATCH(FPL_Combined[[#Headers],[Gameweek 37]],FPL_Fixtures_Extract[#Headers],0)))-4),Team_Key[[Full Name]:[Full Name]],0))&amp;RIGHT(INDEX(FPL_Fixtures_Extract[],MATCH($A432,FPL_Fixtures_Extract[[Player]:[Player]],0),MATCH(FPL_Combined[[#Headers],[Gameweek 37]],FPL_Fixtures_Extract[#Headers],0)),3))</f>
        <v>NEW(A)</v>
      </c>
      <c r="AM432" t="e">
        <f ca="1">IF(RIGHT(FPL_Combined[[#Headers],[Gameweek 38]],2)&lt;$B$622,INDEX(FPL_Results_Extract[Gameweek 13],MATCH($A432,FPL_Results_Extract[[Player]:[Player]],0)),INDEX(Team_Key[[Abbreviation]:[Abbreviation]],MATCH(LEFT(INDEX(FPL_Fixtures_Extract[],MATCH($A432,FPL_Fixtures_Extract[[Player]:[Player]],0),MATCH(FPL_Combined[[#Headers],[Gameweek 38]],FPL_Fixtures_Extract[#Headers],0)),LEN(INDEX(FPL_Fixtures_Extract[],MATCH($A432,FPL_Fixtures_Extract[[Player]:[Player]],0),MATCH(FPL_Combined[[#Headers],[Gameweek 38]],FPL_Fixtures_Extract[#Headers],0)))-4),Team_Key[[Full Name]:[Full Name]],0))&amp;RIGHT(INDEX(FPL_Fixtures_Extract[],MATCH($A432,FPL_Fixtures_Extract[[Player]:[Player]],0),MATCH(FPL_Combined[[#Headers],[Gameweek 38]],FPL_Fixtures_Extract[#Headers],0)),3))</f>
        <v>#VALUE!</v>
      </c>
    </row>
    <row r="433" spans="1:39" x14ac:dyDescent="0.45">
      <c r="A433" t="s">
        <v>167</v>
      </c>
      <c r="B433" t="str">
        <f ca="1">IF(RIGHT(FPL_Combined[[#Headers],[Gameweek 01]],2)&lt;$B$622,INDEX(FPL_Results_Extract[Gameweek 01],MATCH($A433,FPL_Results_Extract[[Player]:[Player]],0)),INDEX(Team_Key[[Abbreviation]:[Abbreviation]],MATCH(LEFT(INDEX(FPL_Fixtures_Extract[],MATCH($A433,FPL_Fixtures_Extract[[Player]:[Player]],0),MATCH(FPL_Combined[[#Headers],[Gameweek 01]],FPL_Fixtures_Extract[#Headers],0)),LEN(INDEX(FPL_Fixtures_Extract[],MATCH($A433,FPL_Fixtures_Extract[[Player]:[Player]],0),MATCH(FPL_Combined[[#Headers],[Gameweek 01]],FPL_Fixtures_Extract[#Headers],0)))-4),Team_Key[[Full Name]:[Full Name]],0))&amp;RIGHT(INDEX(FPL_Fixtures_Extract[],MATCH($A433,FPL_Fixtures_Extract[[Player]:[Player]],0),MATCH(FPL_Combined[[#Headers],[Gameweek 01]],FPL_Fixtures_Extract[#Headers],0)),3))</f>
        <v>STK(A) 1-0</v>
      </c>
      <c r="C433" t="str">
        <f ca="1">IF(RIGHT(FPL_Combined[[#Headers],[Gameweek 02]],2)&lt;$B$622,INDEX(FPL_Results_Extract[Gameweek 02],MATCH($A433,FPL_Results_Extract[[Player]:[Player]],0)),INDEX(Team_Key[[Abbreviation]:[Abbreviation]],MATCH(LEFT(INDEX(FPL_Fixtures_Extract[],MATCH($A433,FPL_Fixtures_Extract[[Player]:[Player]],0),MATCH(FPL_Combined[[#Headers],[Gameweek 02]],FPL_Fixtures_Extract[#Headers],0)),LEN(INDEX(FPL_Fixtures_Extract[],MATCH($A433,FPL_Fixtures_Extract[[Player]:[Player]],0),MATCH(FPL_Combined[[#Headers],[Gameweek 02]],FPL_Fixtures_Extract[#Headers],0)))-4),Team_Key[[Full Name]:[Full Name]],0))&amp;RIGHT(INDEX(FPL_Fixtures_Extract[],MATCH($A433,FPL_Fixtures_Extract[[Player]:[Player]],0),MATCH(FPL_Combined[[#Headers],[Gameweek 02]],FPL_Fixtures_Extract[#Headers],0)),3))</f>
        <v>BOU(H) 1-0</v>
      </c>
      <c r="D433" t="str">
        <f ca="1">IF(RIGHT(FPL_Combined[[#Headers],[Gameweek 03]],2)&lt;$B$622,INDEX(FPL_Results_Extract[Gameweek 03],MATCH($A433,FPL_Results_Extract[[Player]:[Player]],0)),INDEX(Team_Key[[Abbreviation]:[Abbreviation]],MATCH(LEFT(INDEX(FPL_Fixtures_Extract[],MATCH($A433,FPL_Fixtures_Extract[[Player]:[Player]],0),MATCH(FPL_Combined[[#Headers],[Gameweek 03]],FPL_Fixtures_Extract[#Headers],0)),LEN(INDEX(FPL_Fixtures_Extract[],MATCH($A433,FPL_Fixtures_Extract[[Player]:[Player]],0),MATCH(FPL_Combined[[#Headers],[Gameweek 03]],FPL_Fixtures_Extract[#Headers],0)))-4),Team_Key[[Full Name]:[Full Name]],0))&amp;RIGHT(INDEX(FPL_Fixtures_Extract[],MATCH($A433,FPL_Fixtures_Extract[[Player]:[Player]],0),MATCH(FPL_Combined[[#Headers],[Gameweek 03]],FPL_Fixtures_Extract[#Headers],0)),3))</f>
        <v>ARS(A) 0-0</v>
      </c>
      <c r="E433" t="str">
        <f ca="1">IF(RIGHT(FPL_Combined[[#Headers],[Gameweek 04]],2)&lt;$B$622,INDEX(FPL_Results_Extract[Gameweek 04],MATCH($A433,FPL_Results_Extract[[Player]:[Player]],0)),INDEX(Team_Key[[Abbreviation]:[Abbreviation]],MATCH(LEFT(INDEX(FPL_Fixtures_Extract[],MATCH($A433,FPL_Fixtures_Extract[[Player]:[Player]],0),MATCH(FPL_Combined[[#Headers],[Gameweek 04]],FPL_Fixtures_Extract[#Headers],0)),LEN(INDEX(FPL_Fixtures_Extract[],MATCH($A433,FPL_Fixtures_Extract[[Player]:[Player]],0),MATCH(FPL_Combined[[#Headers],[Gameweek 04]],FPL_Fixtures_Extract[#Headers],0)))-4),Team_Key[[Full Name]:[Full Name]],0))&amp;RIGHT(INDEX(FPL_Fixtures_Extract[],MATCH($A433,FPL_Fixtures_Extract[[Player]:[Player]],0),MATCH(FPL_Combined[[#Headers],[Gameweek 04]],FPL_Fixtures_Extract[#Headers],0)),3))</f>
        <v>WHU(H) 0-3</v>
      </c>
      <c r="F433" t="str">
        <f ca="1">IF(RIGHT(FPL_Combined[[#Headers],[Gameweek 05]],2)&lt;$B$622,INDEX(FPL_Results_Extract[Gameweek 05],MATCH($A433,FPL_Results_Extract[[Player]:[Player]],0)),INDEX(Team_Key[[Abbreviation]:[Abbreviation]],MATCH(LEFT(INDEX(FPL_Fixtures_Extract[],MATCH($A433,FPL_Fixtures_Extract[[Player]:[Player]],0),MATCH(FPL_Combined[[#Headers],[Gameweek 05]],FPL_Fixtures_Extract[#Headers],0)),LEN(INDEX(FPL_Fixtures_Extract[],MATCH($A433,FPL_Fixtures_Extract[[Player]:[Player]],0),MATCH(FPL_Combined[[#Headers],[Gameweek 05]],FPL_Fixtures_Extract[#Headers],0)))-4),Team_Key[[Full Name]:[Full Name]],0))&amp;RIGHT(INDEX(FPL_Fixtures_Extract[],MATCH($A433,FPL_Fixtures_Extract[[Player]:[Player]],0),MATCH(FPL_Combined[[#Headers],[Gameweek 05]],FPL_Fixtures_Extract[#Headers],0)),3))</f>
        <v>MUN(A) 1-3</v>
      </c>
      <c r="G433" t="str">
        <f ca="1">IF(RIGHT(FPL_Combined[[#Headers],[Gameweek 06]],2)&lt;$B$622,INDEX(FPL_Results_Extract[Gameweek 06],MATCH($A433,FPL_Results_Extract[[Player]:[Player]],0)),INDEX(Team_Key[[Abbreviation]:[Abbreviation]],MATCH(LEFT(INDEX(FPL_Fixtures_Extract[],MATCH($A433,FPL_Fixtures_Extract[[Player]:[Player]],0),MATCH(FPL_Combined[[#Headers],[Gameweek 06]],FPL_Fixtures_Extract[#Headers],0)),LEN(INDEX(FPL_Fixtures_Extract[],MATCH($A433,FPL_Fixtures_Extract[[Player]:[Player]],0),MATCH(FPL_Combined[[#Headers],[Gameweek 06]],FPL_Fixtures_Extract[#Headers],0)))-4),Team_Key[[Full Name]:[Full Name]],0))&amp;RIGHT(INDEX(FPL_Fixtures_Extract[],MATCH($A433,FPL_Fixtures_Extract[[Player]:[Player]],0),MATCH(FPL_Combined[[#Headers],[Gameweek 06]],FPL_Fixtures_Extract[#Headers],0)),3))</f>
        <v>NOR(H) 1-1</v>
      </c>
      <c r="H433" t="str">
        <f ca="1">IF(RIGHT(FPL_Combined[[#Headers],[Gameweek 07]],2)&lt;$B$622,INDEX(FPL_Results_Extract[Gameweek 07],MATCH($A433,FPL_Results_Extract[[Player]:[Player]],0)),INDEX(Team_Key[[Abbreviation]:[Abbreviation]],MATCH(LEFT(INDEX(FPL_Fixtures_Extract[],MATCH($A433,FPL_Fixtures_Extract[[Player]:[Player]],0),MATCH(FPL_Combined[[#Headers],[Gameweek 07]],FPL_Fixtures_Extract[#Headers],0)),LEN(INDEX(FPL_Fixtures_Extract[],MATCH($A433,FPL_Fixtures_Extract[[Player]:[Player]],0),MATCH(FPL_Combined[[#Headers],[Gameweek 07]],FPL_Fixtures_Extract[#Headers],0)))-4),Team_Key[[Full Name]:[Full Name]],0))&amp;RIGHT(INDEX(FPL_Fixtures_Extract[],MATCH($A433,FPL_Fixtures_Extract[[Player]:[Player]],0),MATCH(FPL_Combined[[#Headers],[Gameweek 07]],FPL_Fixtures_Extract[#Headers],0)),3))</f>
        <v>AVL(H) 3-2</v>
      </c>
      <c r="I433" t="str">
        <f ca="1">IF(RIGHT(FPL_Combined[[#Headers],[Gameweek 08]],2)&lt;$B$622,INDEX(FPL_Results_Extract[Gameweek 08],MATCH($A433,FPL_Results_Extract[[Player]:[Player]],0)),INDEX(Team_Key[[Abbreviation]:[Abbreviation]],MATCH(LEFT(INDEX(FPL_Fixtures_Extract[],MATCH($A433,FPL_Fixtures_Extract[[Player]:[Player]],0),MATCH(FPL_Combined[[#Headers],[Gameweek 08]],FPL_Fixtures_Extract[#Headers],0)),LEN(INDEX(FPL_Fixtures_Extract[],MATCH($A433,FPL_Fixtures_Extract[[Player]:[Player]],0),MATCH(FPL_Combined[[#Headers],[Gameweek 08]],FPL_Fixtures_Extract[#Headers],0)))-4),Team_Key[[Full Name]:[Full Name]],0))&amp;RIGHT(INDEX(FPL_Fixtures_Extract[],MATCH($A433,FPL_Fixtures_Extract[[Player]:[Player]],0),MATCH(FPL_Combined[[#Headers],[Gameweek 08]],FPL_Fixtures_Extract[#Headers],0)),3))</f>
        <v>EVE(A) 1-1</v>
      </c>
      <c r="J433" t="str">
        <f ca="1">IF(RIGHT(FPL_Combined[[#Headers],[Gameweek 09]],2)&lt;$B$622,INDEX(FPL_Results_Extract[Gameweek 09],MATCH($A433,FPL_Results_Extract[[Player]:[Player]],0)),INDEX(Team_Key[[Abbreviation]:[Abbreviation]],MATCH(LEFT(INDEX(FPL_Fixtures_Extract[],MATCH($A433,FPL_Fixtures_Extract[[Player]:[Player]],0),MATCH(FPL_Combined[[#Headers],[Gameweek 09]],FPL_Fixtures_Extract[#Headers],0)),LEN(INDEX(FPL_Fixtures_Extract[],MATCH($A433,FPL_Fixtures_Extract[[Player]:[Player]],0),MATCH(FPL_Combined[[#Headers],[Gameweek 09]],FPL_Fixtures_Extract[#Headers],0)))-4),Team_Key[[Full Name]:[Full Name]],0))&amp;RIGHT(INDEX(FPL_Fixtures_Extract[],MATCH($A433,FPL_Fixtures_Extract[[Player]:[Player]],0),MATCH(FPL_Combined[[#Headers],[Gameweek 09]],FPL_Fixtures_Extract[#Headers],0)),3))</f>
        <v>TOT(A) 0-0</v>
      </c>
      <c r="K433" t="str">
        <f ca="1">IF(RIGHT(FPL_Combined[[#Headers],[Gameweek 10]],2)&lt;$B$622,INDEX(FPL_Results_Extract[Gameweek 10],MATCH($A433,FPL_Results_Extract[[Player]:[Player]],0)),INDEX(Team_Key[[Abbreviation]:[Abbreviation]],MATCH(LEFT(INDEX(FPL_Fixtures_Extract[],MATCH($A433,FPL_Fixtures_Extract[[Player]:[Player]],0),MATCH(FPL_Combined[[#Headers],[Gameweek 10]],FPL_Fixtures_Extract[#Headers],0)),LEN(INDEX(FPL_Fixtures_Extract[],MATCH($A433,FPL_Fixtures_Extract[[Player]:[Player]],0),MATCH(FPL_Combined[[#Headers],[Gameweek 10]],FPL_Fixtures_Extract[#Headers],0)))-4),Team_Key[[Full Name]:[Full Name]],0))&amp;RIGHT(INDEX(FPL_Fixtures_Extract[],MATCH($A433,FPL_Fixtures_Extract[[Player]:[Player]],0),MATCH(FPL_Combined[[#Headers],[Gameweek 10]],FPL_Fixtures_Extract[#Headers],0)),3))</f>
        <v>SOU(H) 1-1</v>
      </c>
      <c r="L433" t="str">
        <f ca="1">IF(RIGHT(FPL_Combined[[#Headers],[Gameweek 11]],2)&lt;$B$622,INDEX(FPL_Results_Extract[Gameweek 11],MATCH($A433,FPL_Results_Extract[[Player]:[Player]],0)),INDEX(Team_Key[[Abbreviation]:[Abbreviation]],MATCH(LEFT(INDEX(FPL_Fixtures_Extract[],MATCH($A433,FPL_Fixtures_Extract[[Player]:[Player]],0),MATCH(FPL_Combined[[#Headers],[Gameweek 11]],FPL_Fixtures_Extract[#Headers],0)),LEN(INDEX(FPL_Fixtures_Extract[],MATCH($A433,FPL_Fixtures_Extract[[Player]:[Player]],0),MATCH(FPL_Combined[[#Headers],[Gameweek 11]],FPL_Fixtures_Extract[#Headers],0)))-4),Team_Key[[Full Name]:[Full Name]],0))&amp;RIGHT(INDEX(FPL_Fixtures_Extract[],MATCH($A433,FPL_Fixtures_Extract[[Player]:[Player]],0),MATCH(FPL_Combined[[#Headers],[Gameweek 11]],FPL_Fixtures_Extract[#Headers],0)),3))</f>
        <v>CHE(A) 3-1</v>
      </c>
      <c r="M433" t="str">
        <f ca="1">IF(RIGHT(FPL_Combined[[#Headers],[Gameweek 12]],2)&lt;$B$622,INDEX(FPL_Results_Extract[Gameweek 12],MATCH($A433,FPL_Results_Extract[[Player]:[Player]],0)),INDEX(Team_Key[[Abbreviation]:[Abbreviation]],MATCH(LEFT(INDEX(FPL_Fixtures_Extract[],MATCH($A433,FPL_Fixtures_Extract[[Player]:[Player]],0),MATCH(FPL_Combined[[#Headers],[Gameweek 12]],FPL_Fixtures_Extract[#Headers],0)),LEN(INDEX(FPL_Fixtures_Extract[],MATCH($A433,FPL_Fixtures_Extract[[Player]:[Player]],0),MATCH(FPL_Combined[[#Headers],[Gameweek 12]],FPL_Fixtures_Extract[#Headers],0)))-4),Team_Key[[Full Name]:[Full Name]],0))&amp;RIGHT(INDEX(FPL_Fixtures_Extract[],MATCH($A433,FPL_Fixtures_Extract[[Player]:[Player]],0),MATCH(FPL_Combined[[#Headers],[Gameweek 12]],FPL_Fixtures_Extract[#Headers],0)),3))</f>
        <v>CRY(H) 1-2</v>
      </c>
      <c r="N433" t="str">
        <f ca="1">IF(RIGHT(FPL_Combined[[#Headers],[Gameweek 13]],2)&lt;$B$622,INDEX(FPL_Results_Extract[Gameweek 13],MATCH($A433,FPL_Results_Extract[[Player]:[Player]],0)),INDEX(Team_Key[[Abbreviation]:[Abbreviation]],MATCH(LEFT(INDEX(FPL_Fixtures_Extract[],MATCH($A433,FPL_Fixtures_Extract[[Player]:[Player]],0),MATCH(FPL_Combined[[#Headers],[Gameweek 13]],FPL_Fixtures_Extract[#Headers],0)),LEN(INDEX(FPL_Fixtures_Extract[],MATCH($A433,FPL_Fixtures_Extract[[Player]:[Player]],0),MATCH(FPL_Combined[[#Headers],[Gameweek 13]],FPL_Fixtures_Extract[#Headers],0)))-4),Team_Key[[Full Name]:[Full Name]],0))&amp;RIGHT(INDEX(FPL_Fixtures_Extract[],MATCH($A433,FPL_Fixtures_Extract[[Player]:[Player]],0),MATCH(FPL_Combined[[#Headers],[Gameweek 13]],FPL_Fixtures_Extract[#Headers],0)),3))</f>
        <v>MCI(A) 4-1</v>
      </c>
      <c r="O433" t="str">
        <f ca="1">IF(RIGHT(FPL_Combined[[#Headers],[Gameweek 14]],2)&lt;$B$622,INDEX(FPL_Results_Extract[Gameweek 14],MATCH($A433,FPL_Results_Extract[[Player]:[Player]],0)),INDEX(Team_Key[[Abbreviation]:[Abbreviation]],MATCH(LEFT(INDEX(FPL_Fixtures_Extract[],MATCH($A433,FPL_Fixtures_Extract[[Player]:[Player]],0),MATCH(FPL_Combined[[#Headers],[Gameweek 14]],FPL_Fixtures_Extract[#Headers],0)),LEN(INDEX(FPL_Fixtures_Extract[],MATCH($A433,FPL_Fixtures_Extract[[Player]:[Player]],0),MATCH(FPL_Combined[[#Headers],[Gameweek 14]],FPL_Fixtures_Extract[#Headers],0)))-4),Team_Key[[Full Name]:[Full Name]],0))&amp;RIGHT(INDEX(FPL_Fixtures_Extract[],MATCH($A433,FPL_Fixtures_Extract[[Player]:[Player]],0),MATCH(FPL_Combined[[#Headers],[Gameweek 14]],FPL_Fixtures_Extract[#Headers],0)),3))</f>
        <v>SWA(H) 1-0</v>
      </c>
      <c r="P433" t="str">
        <f ca="1">IF(RIGHT(FPL_Combined[[#Headers],[Gameweek 15]],2)&lt;$B$622,INDEX(FPL_Results_Extract[Gameweek 15],MATCH($A433,FPL_Results_Extract[[Player]:[Player]],0)),INDEX(Team_Key[[Abbreviation]:[Abbreviation]],MATCH(LEFT(INDEX(FPL_Fixtures_Extract[],MATCH($A433,FPL_Fixtures_Extract[[Player]:[Player]],0),MATCH(FPL_Combined[[#Headers],[Gameweek 15]],FPL_Fixtures_Extract[#Headers],0)),LEN(INDEX(FPL_Fixtures_Extract[],MATCH($A433,FPL_Fixtures_Extract[[Player]:[Player]],0),MATCH(FPL_Combined[[#Headers],[Gameweek 15]],FPL_Fixtures_Extract[#Headers],0)))-4),Team_Key[[Full Name]:[Full Name]],0))&amp;RIGHT(INDEX(FPL_Fixtures_Extract[],MATCH($A433,FPL_Fixtures_Extract[[Player]:[Player]],0),MATCH(FPL_Combined[[#Headers],[Gameweek 15]],FPL_Fixtures_Extract[#Headers],0)),3))</f>
        <v>NEW(A) 0-2</v>
      </c>
      <c r="Q433" t="str">
        <f ca="1">IF(RIGHT(FPL_Combined[[#Headers],[Gameweek 16]],2)&lt;$B$622,INDEX(FPL_Results_Extract[Gameweek 16],MATCH($A433,FPL_Results_Extract[[Player]:[Player]],0)),INDEX(Team_Key[[Abbreviation]:[Abbreviation]],MATCH(LEFT(INDEX(FPL_Fixtures_Extract[],MATCH($A433,FPL_Fixtures_Extract[[Player]:[Player]],0),MATCH(FPL_Combined[[#Headers],[Gameweek 16]],FPL_Fixtures_Extract[#Headers],0)),LEN(INDEX(FPL_Fixtures_Extract[],MATCH($A433,FPL_Fixtures_Extract[[Player]:[Player]],0),MATCH(FPL_Combined[[#Headers],[Gameweek 16]],FPL_Fixtures_Extract[#Headers],0)))-4),Team_Key[[Full Name]:[Full Name]],0))&amp;RIGHT(INDEX(FPL_Fixtures_Extract[],MATCH($A433,FPL_Fixtures_Extract[[Player]:[Player]],0),MATCH(FPL_Combined[[#Headers],[Gameweek 16]],FPL_Fixtures_Extract[#Headers],0)),3))</f>
        <v>WBA(H) 2-2</v>
      </c>
      <c r="R433" t="str">
        <f ca="1">IF(RIGHT(FPL_Combined[[#Headers],[Gameweek 17]],2)&lt;$B$622,INDEX(FPL_Results_Extract[Gameweek 17],MATCH($A433,FPL_Results_Extract[[Player]:[Player]],0)),INDEX(Team_Key[[Abbreviation]:[Abbreviation]],MATCH(LEFT(INDEX(FPL_Fixtures_Extract[],MATCH($A433,FPL_Fixtures_Extract[[Player]:[Player]],0),MATCH(FPL_Combined[[#Headers],[Gameweek 17]],FPL_Fixtures_Extract[#Headers],0)),LEN(INDEX(FPL_Fixtures_Extract[],MATCH($A433,FPL_Fixtures_Extract[[Player]:[Player]],0),MATCH(FPL_Combined[[#Headers],[Gameweek 17]],FPL_Fixtures_Extract[#Headers],0)))-4),Team_Key[[Full Name]:[Full Name]],0))&amp;RIGHT(INDEX(FPL_Fixtures_Extract[],MATCH($A433,FPL_Fixtures_Extract[[Player]:[Player]],0),MATCH(FPL_Combined[[#Headers],[Gameweek 17]],FPL_Fixtures_Extract[#Headers],0)),3))</f>
        <v>WAT(A) 0-3</v>
      </c>
      <c r="S433" t="str">
        <f ca="1">IF(RIGHT(FPL_Combined[[#Headers],[Gameweek 18]],2)&lt;$B$622,INDEX(FPL_Results_Extract[Gameweek 18],MATCH($A433,FPL_Results_Extract[[Player]:[Player]],0)),INDEX(Team_Key[[Abbreviation]:[Abbreviation]],MATCH(LEFT(INDEX(FPL_Fixtures_Extract[],MATCH($A433,FPL_Fixtures_Extract[[Player]:[Player]],0),MATCH(FPL_Combined[[#Headers],[Gameweek 18]],FPL_Fixtures_Extract[#Headers],0)),LEN(INDEX(FPL_Fixtures_Extract[],MATCH($A433,FPL_Fixtures_Extract[[Player]:[Player]],0),MATCH(FPL_Combined[[#Headers],[Gameweek 18]],FPL_Fixtures_Extract[#Headers],0)))-4),Team_Key[[Full Name]:[Full Name]],0))&amp;RIGHT(INDEX(FPL_Fixtures_Extract[],MATCH($A433,FPL_Fixtures_Extract[[Player]:[Player]],0),MATCH(FPL_Combined[[#Headers],[Gameweek 18]],FPL_Fixtures_Extract[#Headers],0)),3))</f>
        <v>LEI(H) 1-0</v>
      </c>
      <c r="T433" t="str">
        <f ca="1">IF(RIGHT(FPL_Combined[[#Headers],[Gameweek 19]],2)&lt;$B$622,INDEX(FPL_Results_Extract[Gameweek 19],MATCH($A433,FPL_Results_Extract[[Player]:[Player]],0)),INDEX(Team_Key[[Abbreviation]:[Abbreviation]],MATCH(LEFT(INDEX(FPL_Fixtures_Extract[],MATCH($A433,FPL_Fixtures_Extract[[Player]:[Player]],0),MATCH(FPL_Combined[[#Headers],[Gameweek 19]],FPL_Fixtures_Extract[#Headers],0)),LEN(INDEX(FPL_Fixtures_Extract[],MATCH($A433,FPL_Fixtures_Extract[[Player]:[Player]],0),MATCH(FPL_Combined[[#Headers],[Gameweek 19]],FPL_Fixtures_Extract[#Headers],0)))-4),Team_Key[[Full Name]:[Full Name]],0))&amp;RIGHT(INDEX(FPL_Fixtures_Extract[],MATCH($A433,FPL_Fixtures_Extract[[Player]:[Player]],0),MATCH(FPL_Combined[[#Headers],[Gameweek 19]],FPL_Fixtures_Extract[#Headers],0)),3))</f>
        <v>SUN(A) 1-0</v>
      </c>
      <c r="U433" t="str">
        <f ca="1">IF(RIGHT(FPL_Combined[[#Headers],[Gameweek 20]],2)&lt;$B$622,INDEX(FPL_Results_Extract[Gameweek 20],MATCH($A433,FPL_Results_Extract[[Player]:[Player]],0)),INDEX(Team_Key[[Abbreviation]:[Abbreviation]],MATCH(LEFT(INDEX(FPL_Fixtures_Extract[],MATCH($A433,FPL_Fixtures_Extract[[Player]:[Player]],0),MATCH(FPL_Combined[[#Headers],[Gameweek 20]],FPL_Fixtures_Extract[#Headers],0)),LEN(INDEX(FPL_Fixtures_Extract[],MATCH($A433,FPL_Fixtures_Extract[[Player]:[Player]],0),MATCH(FPL_Combined[[#Headers],[Gameweek 20]],FPL_Fixtures_Extract[#Headers],0)))-4),Team_Key[[Full Name]:[Full Name]],0))&amp;RIGHT(INDEX(FPL_Fixtures_Extract[],MATCH($A433,FPL_Fixtures_Extract[[Player]:[Player]],0),MATCH(FPL_Combined[[#Headers],[Gameweek 20]],FPL_Fixtures_Extract[#Headers],0)),3))</f>
        <v>WHU(A) 0-2</v>
      </c>
      <c r="V433" t="str">
        <f ca="1">IF(RIGHT(FPL_Combined[[#Headers],[Gameweek 21]],2)&lt;$B$622,INDEX(FPL_Results_Extract[Gameweek 21],MATCH($A433,FPL_Results_Extract[[Player]:[Player]],0)),INDEX(Team_Key[[Abbreviation]:[Abbreviation]],MATCH(LEFT(INDEX(FPL_Fixtures_Extract[],MATCH($A433,FPL_Fixtures_Extract[[Player]:[Player]],0),MATCH(FPL_Combined[[#Headers],[Gameweek 21]],FPL_Fixtures_Extract[#Headers],0)),LEN(INDEX(FPL_Fixtures_Extract[],MATCH($A433,FPL_Fixtures_Extract[[Player]:[Player]],0),MATCH(FPL_Combined[[#Headers],[Gameweek 21]],FPL_Fixtures_Extract[#Headers],0)))-4),Team_Key[[Full Name]:[Full Name]],0))&amp;RIGHT(INDEX(FPL_Fixtures_Extract[],MATCH($A433,FPL_Fixtures_Extract[[Player]:[Player]],0),MATCH(FPL_Combined[[#Headers],[Gameweek 21]],FPL_Fixtures_Extract[#Headers],0)),3))</f>
        <v>ARS(H) 3-3</v>
      </c>
      <c r="W433" t="str">
        <f ca="1">IF(RIGHT(FPL_Combined[[#Headers],[Gameweek 22]],2)&lt;$B$622,INDEX(FPL_Results_Extract[Gameweek 22],MATCH($A433,FPL_Results_Extract[[Player]:[Player]],0)),INDEX(Team_Key[[Abbreviation]:[Abbreviation]],MATCH(LEFT(INDEX(FPL_Fixtures_Extract[],MATCH($A433,FPL_Fixtures_Extract[[Player]:[Player]],0),MATCH(FPL_Combined[[#Headers],[Gameweek 22]],FPL_Fixtures_Extract[#Headers],0)),LEN(INDEX(FPL_Fixtures_Extract[],MATCH($A433,FPL_Fixtures_Extract[[Player]:[Player]],0),MATCH(FPL_Combined[[#Headers],[Gameweek 22]],FPL_Fixtures_Extract[#Headers],0)))-4),Team_Key[[Full Name]:[Full Name]],0))&amp;RIGHT(INDEX(FPL_Fixtures_Extract[],MATCH($A433,FPL_Fixtures_Extract[[Player]:[Player]],0),MATCH(FPL_Combined[[#Headers],[Gameweek 22]],FPL_Fixtures_Extract[#Headers],0)),3))</f>
        <v>MUN(H) 0-1</v>
      </c>
      <c r="X433" t="str">
        <f ca="1">IF(RIGHT(FPL_Combined[[#Headers],[Gameweek 23]],2)&lt;$B$622,INDEX(FPL_Results_Extract[Gameweek 23],MATCH($A433,FPL_Results_Extract[[Player]:[Player]],0)),INDEX(Team_Key[[Abbreviation]:[Abbreviation]],MATCH(LEFT(INDEX(FPL_Fixtures_Extract[],MATCH($A433,FPL_Fixtures_Extract[[Player]:[Player]],0),MATCH(FPL_Combined[[#Headers],[Gameweek 23]],FPL_Fixtures_Extract[#Headers],0)),LEN(INDEX(FPL_Fixtures_Extract[],MATCH($A433,FPL_Fixtures_Extract[[Player]:[Player]],0),MATCH(FPL_Combined[[#Headers],[Gameweek 23]],FPL_Fixtures_Extract[#Headers],0)))-4),Team_Key[[Full Name]:[Full Name]],0))&amp;RIGHT(INDEX(FPL_Fixtures_Extract[],MATCH($A433,FPL_Fixtures_Extract[[Player]:[Player]],0),MATCH(FPL_Combined[[#Headers],[Gameweek 23]],FPL_Fixtures_Extract[#Headers],0)),3))</f>
        <v>NOR(A) 5-4</v>
      </c>
      <c r="Y433" t="str">
        <f ca="1">IF(RIGHT(FPL_Combined[[#Headers],[Gameweek 24]],2)&lt;$B$622,INDEX(FPL_Results_Extract[Team],MATCH($A433,FPL_Results_Extract[[Player]:[Player]],0)),INDEX(Team_Key[[Abbreviation]:[Abbreviation]],MATCH(LEFT(INDEX(FPL_Fixtures_Extract[],MATCH($A433,FPL_Fixtures_Extract[[Player]:[Player]],0),MATCH(FPL_Combined[[#Headers],[Gameweek 24]],FPL_Fixtures_Extract[#Headers],0)),LEN(INDEX(FPL_Fixtures_Extract[],MATCH($A433,FPL_Fixtures_Extract[[Player]:[Player]],0),MATCH(FPL_Combined[[#Headers],[Gameweek 24]],FPL_Fixtures_Extract[#Headers],0)))-4),Team_Key[[Full Name]:[Full Name]],0))&amp;RIGHT(INDEX(FPL_Fixtures_Extract[],MATCH($A433,FPL_Fixtures_Extract[[Player]:[Player]],0),MATCH(FPL_Combined[[#Headers],[Gameweek 24]],FPL_Fixtures_Extract[#Headers],0)),3))</f>
        <v>LIV</v>
      </c>
      <c r="Z433" t="str">
        <f ca="1">IF(RIGHT(FPL_Combined[[#Headers],[Gameweek 25]],2)&lt;$B$622,INDEX(FPL_Results_Extract[Player],MATCH($A433,FPL_Results_Extract[[Player]:[Player]],0)),INDEX(Team_Key[[Abbreviation]:[Abbreviation]],MATCH(LEFT(INDEX(FPL_Fixtures_Extract[],MATCH($A433,FPL_Fixtures_Extract[[Player]:[Player]],0),MATCH(FPL_Combined[[#Headers],[Gameweek 25]],FPL_Fixtures_Extract[#Headers],0)),LEN(INDEX(FPL_Fixtures_Extract[],MATCH($A433,FPL_Fixtures_Extract[[Player]:[Player]],0),MATCH(FPL_Combined[[#Headers],[Gameweek 25]],FPL_Fixtures_Extract[#Headers],0)))-4),Team_Key[[Full Name]:[Full Name]],0))&amp;RIGHT(INDEX(FPL_Fixtures_Extract[],MATCH($A433,FPL_Fixtures_Extract[[Player]:[Player]],0),MATCH(FPL_Combined[[#Headers],[Gameweek 25]],FPL_Fixtures_Extract[#Headers],0)),3))</f>
        <v>Origi</v>
      </c>
      <c r="AA433" t="str">
        <f ca="1">IF(RIGHT(FPL_Combined[[#Headers],[Gameweek 26]],2)&lt;$B$622,INDEX(FPL_Results_Extract[Gameweek 01],MATCH($A433,FPL_Results_Extract[[Player]:[Player]],0)),INDEX(Team_Key[[Abbreviation]:[Abbreviation]],MATCH(LEFT(INDEX(FPL_Fixtures_Extract[],MATCH($A433,FPL_Fixtures_Extract[[Player]:[Player]],0),MATCH(FPL_Combined[[#Headers],[Gameweek 26]],FPL_Fixtures_Extract[#Headers],0)),LEN(INDEX(FPL_Fixtures_Extract[],MATCH($A433,FPL_Fixtures_Extract[[Player]:[Player]],0),MATCH(FPL_Combined[[#Headers],[Gameweek 26]],FPL_Fixtures_Extract[#Headers],0)))-4),Team_Key[[Full Name]:[Full Name]],0))&amp;RIGHT(INDEX(FPL_Fixtures_Extract[],MATCH($A433,FPL_Fixtures_Extract[[Player]:[Player]],0),MATCH(FPL_Combined[[#Headers],[Gameweek 26]],FPL_Fixtures_Extract[#Headers],0)),3))</f>
        <v>STK(A) 1-0</v>
      </c>
      <c r="AB433" t="str">
        <f ca="1">IF(RIGHT(FPL_Combined[[#Headers],[Gameweek 27]],2)&lt;$B$622,INDEX(FPL_Results_Extract[Gameweek 02],MATCH($A433,FPL_Results_Extract[[Player]:[Player]],0)),INDEX(Team_Key[[Abbreviation]:[Abbreviation]],MATCH(LEFT(INDEX(FPL_Fixtures_Extract[],MATCH($A433,FPL_Fixtures_Extract[[Player]:[Player]],0),MATCH(FPL_Combined[[#Headers],[Gameweek 27]],FPL_Fixtures_Extract[#Headers],0)),LEN(INDEX(FPL_Fixtures_Extract[],MATCH($A433,FPL_Fixtures_Extract[[Player]:[Player]],0),MATCH(FPL_Combined[[#Headers],[Gameweek 27]],FPL_Fixtures_Extract[#Headers],0)))-4),Team_Key[[Full Name]:[Full Name]],0))&amp;RIGHT(INDEX(FPL_Fixtures_Extract[],MATCH($A433,FPL_Fixtures_Extract[[Player]:[Player]],0),MATCH(FPL_Combined[[#Headers],[Gameweek 27]],FPL_Fixtures_Extract[#Headers],0)),3))</f>
        <v>BOU(H) 1-0</v>
      </c>
      <c r="AC433" t="str">
        <f ca="1">IF(RIGHT(FPL_Combined[[#Headers],[Gameweek 28]],2)&lt;$B$622,INDEX(FPL_Results_Extract[Gameweek 03],MATCH($A433,FPL_Results_Extract[[Player]:[Player]],0)),INDEX(Team_Key[[Abbreviation]:[Abbreviation]],MATCH(LEFT(INDEX(FPL_Fixtures_Extract[],MATCH($A433,FPL_Fixtures_Extract[[Player]:[Player]],0),MATCH(FPL_Combined[[#Headers],[Gameweek 28]],FPL_Fixtures_Extract[#Headers],0)),LEN(INDEX(FPL_Fixtures_Extract[],MATCH($A433,FPL_Fixtures_Extract[[Player]:[Player]],0),MATCH(FPL_Combined[[#Headers],[Gameweek 28]],FPL_Fixtures_Extract[#Headers],0)))-4),Team_Key[[Full Name]:[Full Name]],0))&amp;RIGHT(INDEX(FPL_Fixtures_Extract[],MATCH($A433,FPL_Fixtures_Extract[[Player]:[Player]],0),MATCH(FPL_Combined[[#Headers],[Gameweek 28]],FPL_Fixtures_Extract[#Headers],0)),3))</f>
        <v>ARS(A) 0-0</v>
      </c>
      <c r="AD433" t="str">
        <f ca="1">IF(RIGHT(FPL_Combined[[#Headers],[Gameweek 29]],2)&lt;$B$622,INDEX(FPL_Results_Extract[Gameweek 04],MATCH($A433,FPL_Results_Extract[[Player]:[Player]],0)),INDEX(Team_Key[[Abbreviation]:[Abbreviation]],MATCH(LEFT(INDEX(FPL_Fixtures_Extract[],MATCH($A433,FPL_Fixtures_Extract[[Player]:[Player]],0),MATCH(FPL_Combined[[#Headers],[Gameweek 29]],FPL_Fixtures_Extract[#Headers],0)),LEN(INDEX(FPL_Fixtures_Extract[],MATCH($A433,FPL_Fixtures_Extract[[Player]:[Player]],0),MATCH(FPL_Combined[[#Headers],[Gameweek 29]],FPL_Fixtures_Extract[#Headers],0)))-4),Team_Key[[Full Name]:[Full Name]],0))&amp;RIGHT(INDEX(FPL_Fixtures_Extract[],MATCH($A433,FPL_Fixtures_Extract[[Player]:[Player]],0),MATCH(FPL_Combined[[#Headers],[Gameweek 29]],FPL_Fixtures_Extract[#Headers],0)),3))</f>
        <v>CRY(A)</v>
      </c>
      <c r="AE433" t="e">
        <f ca="1">IF(RIGHT(FPL_Combined[[#Headers],[Gameweek 30]],2)&lt;$B$622,INDEX(FPL_Results_Extract[Gameweek 05],MATCH($A433,FPL_Results_Extract[[Player]:[Player]],0)),INDEX(Team_Key[[Abbreviation]:[Abbreviation]],MATCH(LEFT(INDEX(FPL_Fixtures_Extract[],MATCH($A433,FPL_Fixtures_Extract[[Player]:[Player]],0),MATCH(FPL_Combined[[#Headers],[Gameweek 30]],FPL_Fixtures_Extract[#Headers],0)),LEN(INDEX(FPL_Fixtures_Extract[],MATCH($A433,FPL_Fixtures_Extract[[Player]:[Player]],0),MATCH(FPL_Combined[[#Headers],[Gameweek 30]],FPL_Fixtures_Extract[#Headers],0)))-4),Team_Key[[Full Name]:[Full Name]],0))&amp;RIGHT(INDEX(FPL_Fixtures_Extract[],MATCH($A433,FPL_Fixtures_Extract[[Player]:[Player]],0),MATCH(FPL_Combined[[#Headers],[Gameweek 30]],FPL_Fixtures_Extract[#Headers],0)),3))</f>
        <v>#VALUE!</v>
      </c>
      <c r="AF433" t="str">
        <f ca="1">IF(RIGHT(FPL_Combined[[#Headers],[Gameweek 31]],2)&lt;$B$622,INDEX(FPL_Results_Extract[Gameweek 06],MATCH($A433,FPL_Results_Extract[[Player]:[Player]],0)),INDEX(Team_Key[[Abbreviation]:[Abbreviation]],MATCH(LEFT(INDEX(FPL_Fixtures_Extract[],MATCH($A433,FPL_Fixtures_Extract[[Player]:[Player]],0),MATCH(FPL_Combined[[#Headers],[Gameweek 31]],FPL_Fixtures_Extract[#Headers],0)),LEN(INDEX(FPL_Fixtures_Extract[],MATCH($A433,FPL_Fixtures_Extract[[Player]:[Player]],0),MATCH(FPL_Combined[[#Headers],[Gameweek 31]],FPL_Fixtures_Extract[#Headers],0)))-4),Team_Key[[Full Name]:[Full Name]],0))&amp;RIGHT(INDEX(FPL_Fixtures_Extract[],MATCH($A433,FPL_Fixtures_Extract[[Player]:[Player]],0),MATCH(FPL_Combined[[#Headers],[Gameweek 31]],FPL_Fixtures_Extract[#Headers],0)),3))</f>
        <v>SOU(A)</v>
      </c>
      <c r="AG433" t="str">
        <f ca="1">IF(RIGHT(FPL_Combined[[#Headers],[Gameweek 32]],2)&lt;$B$622,INDEX(FPL_Results_Extract[Gameweek 07],MATCH($A433,FPL_Results_Extract[[Player]:[Player]],0)),INDEX(Team_Key[[Abbreviation]:[Abbreviation]],MATCH(LEFT(INDEX(FPL_Fixtures_Extract[],MATCH($A433,FPL_Fixtures_Extract[[Player]:[Player]],0),MATCH(FPL_Combined[[#Headers],[Gameweek 32]],FPL_Fixtures_Extract[#Headers],0)),LEN(INDEX(FPL_Fixtures_Extract[],MATCH($A433,FPL_Fixtures_Extract[[Player]:[Player]],0),MATCH(FPL_Combined[[#Headers],[Gameweek 32]],FPL_Fixtures_Extract[#Headers],0)))-4),Team_Key[[Full Name]:[Full Name]],0))&amp;RIGHT(INDEX(FPL_Fixtures_Extract[],MATCH($A433,FPL_Fixtures_Extract[[Player]:[Player]],0),MATCH(FPL_Combined[[#Headers],[Gameweek 32]],FPL_Fixtures_Extract[#Headers],0)),3))</f>
        <v>TOT(H)</v>
      </c>
      <c r="AH433" t="str">
        <f ca="1">IF(RIGHT(FPL_Combined[[#Headers],[Gameweek 33]],2)&lt;$B$622,INDEX(FPL_Results_Extract[Gameweek 08],MATCH($A433,FPL_Results_Extract[[Player]:[Player]],0)),INDEX(Team_Key[[Abbreviation]:[Abbreviation]],MATCH(LEFT(INDEX(FPL_Fixtures_Extract[],MATCH($A433,FPL_Fixtures_Extract[[Player]:[Player]],0),MATCH(FPL_Combined[[#Headers],[Gameweek 33]],FPL_Fixtures_Extract[#Headers],0)),LEN(INDEX(FPL_Fixtures_Extract[],MATCH($A433,FPL_Fixtures_Extract[[Player]:[Player]],0),MATCH(FPL_Combined[[#Headers],[Gameweek 33]],FPL_Fixtures_Extract[#Headers],0)))-4),Team_Key[[Full Name]:[Full Name]],0))&amp;RIGHT(INDEX(FPL_Fixtures_Extract[],MATCH($A433,FPL_Fixtures_Extract[[Player]:[Player]],0),MATCH(FPL_Combined[[#Headers],[Gameweek 33]],FPL_Fixtures_Extract[#Headers],0)),3))</f>
        <v>STK(H)</v>
      </c>
      <c r="AI433" t="str">
        <f ca="1">IF(RIGHT(FPL_Combined[[#Headers],[Gameweek 34]],2)&lt;$B$622,INDEX(FPL_Results_Extract[Gameweek 09],MATCH($A433,FPL_Results_Extract[[Player]:[Player]],0)),INDEX(Team_Key[[Abbreviation]:[Abbreviation]],MATCH(LEFT(INDEX(FPL_Fixtures_Extract[],MATCH($A433,FPL_Fixtures_Extract[[Player]:[Player]],0),MATCH(FPL_Combined[[#Headers],[Gameweek 34]],FPL_Fixtures_Extract[#Headers],0)),LEN(INDEX(FPL_Fixtures_Extract[],MATCH($A433,FPL_Fixtures_Extract[[Player]:[Player]],0),MATCH(FPL_Combined[[#Headers],[Gameweek 34]],FPL_Fixtures_Extract[#Headers],0)))-4),Team_Key[[Full Name]:[Full Name]],0))&amp;RIGHT(INDEX(FPL_Fixtures_Extract[],MATCH($A433,FPL_Fixtures_Extract[[Player]:[Player]],0),MATCH(FPL_Combined[[#Headers],[Gameweek 34]],FPL_Fixtures_Extract[#Headers],0)),3))</f>
        <v>BOU(A)</v>
      </c>
      <c r="AJ433" t="str">
        <f ca="1">IF(RIGHT(FPL_Combined[[#Headers],[Gameweek 35]],2)&lt;$B$622,INDEX(FPL_Results_Extract[Gameweek 10],MATCH($A433,FPL_Results_Extract[[Player]:[Player]],0)),INDEX(Team_Key[[Abbreviation]:[Abbreviation]],MATCH(LEFT(INDEX(FPL_Fixtures_Extract[],MATCH($A433,FPL_Fixtures_Extract[[Player]:[Player]],0),MATCH(FPL_Combined[[#Headers],[Gameweek 35]],FPL_Fixtures_Extract[#Headers],0)),LEN(INDEX(FPL_Fixtures_Extract[],MATCH($A433,FPL_Fixtures_Extract[[Player]:[Player]],0),MATCH(FPL_Combined[[#Headers],[Gameweek 35]],FPL_Fixtures_Extract[#Headers],0)))-4),Team_Key[[Full Name]:[Full Name]],0))&amp;RIGHT(INDEX(FPL_Fixtures_Extract[],MATCH($A433,FPL_Fixtures_Extract[[Player]:[Player]],0),MATCH(FPL_Combined[[#Headers],[Gameweek 35]],FPL_Fixtures_Extract[#Headers],0)),3))</f>
        <v>NEW(H)</v>
      </c>
      <c r="AK433" t="str">
        <f ca="1">IF(RIGHT(FPL_Combined[[#Headers],[Gameweek 36]],2)&lt;$B$622,INDEX(FPL_Results_Extract[Gameweek 11],MATCH($A433,FPL_Results_Extract[[Player]:[Player]],0)),INDEX(Team_Key[[Abbreviation]:[Abbreviation]],MATCH(LEFT(INDEX(FPL_Fixtures_Extract[],MATCH($A433,FPL_Fixtures_Extract[[Player]:[Player]],0),MATCH(FPL_Combined[[#Headers],[Gameweek 36]],FPL_Fixtures_Extract[#Headers],0)),LEN(INDEX(FPL_Fixtures_Extract[],MATCH($A433,FPL_Fixtures_Extract[[Player]:[Player]],0),MATCH(FPL_Combined[[#Headers],[Gameweek 36]],FPL_Fixtures_Extract[#Headers],0)))-4),Team_Key[[Full Name]:[Full Name]],0))&amp;RIGHT(INDEX(FPL_Fixtures_Extract[],MATCH($A433,FPL_Fixtures_Extract[[Player]:[Player]],0),MATCH(FPL_Combined[[#Headers],[Gameweek 36]],FPL_Fixtures_Extract[#Headers],0)),3))</f>
        <v>SWA(A)</v>
      </c>
      <c r="AL433" t="str">
        <f ca="1">IF(RIGHT(FPL_Combined[[#Headers],[Gameweek 37]],2)&lt;$B$622,INDEX(FPL_Results_Extract[Gameweek 12],MATCH($A433,FPL_Results_Extract[[Player]:[Player]],0)),INDEX(Team_Key[[Abbreviation]:[Abbreviation]],MATCH(LEFT(INDEX(FPL_Fixtures_Extract[],MATCH($A433,FPL_Fixtures_Extract[[Player]:[Player]],0),MATCH(FPL_Combined[[#Headers],[Gameweek 37]],FPL_Fixtures_Extract[#Headers],0)),LEN(INDEX(FPL_Fixtures_Extract[],MATCH($A433,FPL_Fixtures_Extract[[Player]:[Player]],0),MATCH(FPL_Combined[[#Headers],[Gameweek 37]],FPL_Fixtures_Extract[#Headers],0)))-4),Team_Key[[Full Name]:[Full Name]],0))&amp;RIGHT(INDEX(FPL_Fixtures_Extract[],MATCH($A433,FPL_Fixtures_Extract[[Player]:[Player]],0),MATCH(FPL_Combined[[#Headers],[Gameweek 37]],FPL_Fixtures_Extract[#Headers],0)),3))</f>
        <v>WAT(H)</v>
      </c>
      <c r="AM433" t="str">
        <f ca="1">IF(RIGHT(FPL_Combined[[#Headers],[Gameweek 38]],2)&lt;$B$622,INDEX(FPL_Results_Extract[Gameweek 13],MATCH($A433,FPL_Results_Extract[[Player]:[Player]],0)),INDEX(Team_Key[[Abbreviation]:[Abbreviation]],MATCH(LEFT(INDEX(FPL_Fixtures_Extract[],MATCH($A433,FPL_Fixtures_Extract[[Player]:[Player]],0),MATCH(FPL_Combined[[#Headers],[Gameweek 38]],FPL_Fixtures_Extract[#Headers],0)),LEN(INDEX(FPL_Fixtures_Extract[],MATCH($A433,FPL_Fixtures_Extract[[Player]:[Player]],0),MATCH(FPL_Combined[[#Headers],[Gameweek 38]],FPL_Fixtures_Extract[#Headers],0)))-4),Team_Key[[Full Name]:[Full Name]],0))&amp;RIGHT(INDEX(FPL_Fixtures_Extract[],MATCH($A433,FPL_Fixtures_Extract[[Player]:[Player]],0),MATCH(FPL_Combined[[#Headers],[Gameweek 38]],FPL_Fixtures_Extract[#Headers],0)),3))</f>
        <v>WBA(A)</v>
      </c>
    </row>
    <row r="434" spans="1:39" x14ac:dyDescent="0.45">
      <c r="A434" t="s">
        <v>481</v>
      </c>
      <c r="B434" t="str">
        <f ca="1">IF(RIGHT(FPL_Combined[[#Headers],[Gameweek 01]],2)&lt;$B$622,INDEX(FPL_Results_Extract[Gameweek 01],MATCH($A434,FPL_Results_Extract[[Player]:[Player]],0)),INDEX(Team_Key[[Abbreviation]:[Abbreviation]],MATCH(LEFT(INDEX(FPL_Fixtures_Extract[],MATCH($A434,FPL_Fixtures_Extract[[Player]:[Player]],0),MATCH(FPL_Combined[[#Headers],[Gameweek 01]],FPL_Fixtures_Extract[#Headers],0)),LEN(INDEX(FPL_Fixtures_Extract[],MATCH($A434,FPL_Fixtures_Extract[[Player]:[Player]],0),MATCH(FPL_Combined[[#Headers],[Gameweek 01]],FPL_Fixtures_Extract[#Headers],0)))-4),Team_Key[[Full Name]:[Full Name]],0))&amp;RIGHT(INDEX(FPL_Fixtures_Extract[],MATCH($A434,FPL_Fixtures_Extract[[Player]:[Player]],0),MATCH(FPL_Combined[[#Headers],[Gameweek 01]],FPL_Fixtures_Extract[#Headers],0)),3))</f>
        <v>N/A</v>
      </c>
      <c r="C434" t="str">
        <f ca="1">IF(RIGHT(FPL_Combined[[#Headers],[Gameweek 02]],2)&lt;$B$622,INDEX(FPL_Results_Extract[Gameweek 02],MATCH($A434,FPL_Results_Extract[[Player]:[Player]],0)),INDEX(Team_Key[[Abbreviation]:[Abbreviation]],MATCH(LEFT(INDEX(FPL_Fixtures_Extract[],MATCH($A434,FPL_Fixtures_Extract[[Player]:[Player]],0),MATCH(FPL_Combined[[#Headers],[Gameweek 02]],FPL_Fixtures_Extract[#Headers],0)),LEN(INDEX(FPL_Fixtures_Extract[],MATCH($A434,FPL_Fixtures_Extract[[Player]:[Player]],0),MATCH(FPL_Combined[[#Headers],[Gameweek 02]],FPL_Fixtures_Extract[#Headers],0)))-4),Team_Key[[Full Name]:[Full Name]],0))&amp;RIGHT(INDEX(FPL_Fixtures_Extract[],MATCH($A434,FPL_Fixtures_Extract[[Player]:[Player]],0),MATCH(FPL_Combined[[#Headers],[Gameweek 02]],FPL_Fixtures_Extract[#Headers],0)),3))</f>
        <v>EVE(H) 0-3</v>
      </c>
      <c r="D434" t="str">
        <f ca="1">IF(RIGHT(FPL_Combined[[#Headers],[Gameweek 03]],2)&lt;$B$622,INDEX(FPL_Results_Extract[Gameweek 03],MATCH($A434,FPL_Results_Extract[[Player]:[Player]],0)),INDEX(Team_Key[[Abbreviation]:[Abbreviation]],MATCH(LEFT(INDEX(FPL_Fixtures_Extract[],MATCH($A434,FPL_Fixtures_Extract[[Player]:[Player]],0),MATCH(FPL_Combined[[#Headers],[Gameweek 03]],FPL_Fixtures_Extract[#Headers],0)),LEN(INDEX(FPL_Fixtures_Extract[],MATCH($A434,FPL_Fixtures_Extract[[Player]:[Player]],0),MATCH(FPL_Combined[[#Headers],[Gameweek 03]],FPL_Fixtures_Extract[#Headers],0)))-4),Team_Key[[Full Name]:[Full Name]],0))&amp;RIGHT(INDEX(FPL_Fixtures_Extract[],MATCH($A434,FPL_Fixtures_Extract[[Player]:[Player]],0),MATCH(FPL_Combined[[#Headers],[Gameweek 03]],FPL_Fixtures_Extract[#Headers],0)),3))</f>
        <v>WAT(A) 0-0</v>
      </c>
      <c r="E434" t="str">
        <f ca="1">IF(RIGHT(FPL_Combined[[#Headers],[Gameweek 04]],2)&lt;$B$622,INDEX(FPL_Results_Extract[Gameweek 04],MATCH($A434,FPL_Results_Extract[[Player]:[Player]],0)),INDEX(Team_Key[[Abbreviation]:[Abbreviation]],MATCH(LEFT(INDEX(FPL_Fixtures_Extract[],MATCH($A434,FPL_Fixtures_Extract[[Player]:[Player]],0),MATCH(FPL_Combined[[#Headers],[Gameweek 04]],FPL_Fixtures_Extract[#Headers],0)),LEN(INDEX(FPL_Fixtures_Extract[],MATCH($A434,FPL_Fixtures_Extract[[Player]:[Player]],0),MATCH(FPL_Combined[[#Headers],[Gameweek 04]],FPL_Fixtures_Extract[#Headers],0)))-4),Team_Key[[Full Name]:[Full Name]],0))&amp;RIGHT(INDEX(FPL_Fixtures_Extract[],MATCH($A434,FPL_Fixtures_Extract[[Player]:[Player]],0),MATCH(FPL_Combined[[#Headers],[Gameweek 04]],FPL_Fixtures_Extract[#Headers],0)),3))</f>
        <v>NOR(H) 3-0</v>
      </c>
      <c r="F434" t="str">
        <f ca="1">IF(RIGHT(FPL_Combined[[#Headers],[Gameweek 05]],2)&lt;$B$622,INDEX(FPL_Results_Extract[Gameweek 05],MATCH($A434,FPL_Results_Extract[[Player]:[Player]],0)),INDEX(Team_Key[[Abbreviation]:[Abbreviation]],MATCH(LEFT(INDEX(FPL_Fixtures_Extract[],MATCH($A434,FPL_Fixtures_Extract[[Player]:[Player]],0),MATCH(FPL_Combined[[#Headers],[Gameweek 05]],FPL_Fixtures_Extract[#Headers],0)),LEN(INDEX(FPL_Fixtures_Extract[],MATCH($A434,FPL_Fixtures_Extract[[Player]:[Player]],0),MATCH(FPL_Combined[[#Headers],[Gameweek 05]],FPL_Fixtures_Extract[#Headers],0)))-4),Team_Key[[Full Name]:[Full Name]],0))&amp;RIGHT(INDEX(FPL_Fixtures_Extract[],MATCH($A434,FPL_Fixtures_Extract[[Player]:[Player]],0),MATCH(FPL_Combined[[#Headers],[Gameweek 05]],FPL_Fixtures_Extract[#Headers],0)),3))</f>
        <v>WBA(A) 0-0</v>
      </c>
      <c r="G434" t="str">
        <f ca="1">IF(RIGHT(FPL_Combined[[#Headers],[Gameweek 06]],2)&lt;$B$622,INDEX(FPL_Results_Extract[Gameweek 06],MATCH($A434,FPL_Results_Extract[[Player]:[Player]],0)),INDEX(Team_Key[[Abbreviation]:[Abbreviation]],MATCH(LEFT(INDEX(FPL_Fixtures_Extract[],MATCH($A434,FPL_Fixtures_Extract[[Player]:[Player]],0),MATCH(FPL_Combined[[#Headers],[Gameweek 06]],FPL_Fixtures_Extract[#Headers],0)),LEN(INDEX(FPL_Fixtures_Extract[],MATCH($A434,FPL_Fixtures_Extract[[Player]:[Player]],0),MATCH(FPL_Combined[[#Headers],[Gameweek 06]],FPL_Fixtures_Extract[#Headers],0)))-4),Team_Key[[Full Name]:[Full Name]],0))&amp;RIGHT(INDEX(FPL_Fixtures_Extract[],MATCH($A434,FPL_Fixtures_Extract[[Player]:[Player]],0),MATCH(FPL_Combined[[#Headers],[Gameweek 06]],FPL_Fixtures_Extract[#Headers],0)),3))</f>
        <v>MUN(H) 2-3</v>
      </c>
      <c r="H434" t="str">
        <f ca="1">IF(RIGHT(FPL_Combined[[#Headers],[Gameweek 07]],2)&lt;$B$622,INDEX(FPL_Results_Extract[Gameweek 07],MATCH($A434,FPL_Results_Extract[[Player]:[Player]],0)),INDEX(Team_Key[[Abbreviation]:[Abbreviation]],MATCH(LEFT(INDEX(FPL_Fixtures_Extract[],MATCH($A434,FPL_Fixtures_Extract[[Player]:[Player]],0),MATCH(FPL_Combined[[#Headers],[Gameweek 07]],FPL_Fixtures_Extract[#Headers],0)),LEN(INDEX(FPL_Fixtures_Extract[],MATCH($A434,FPL_Fixtures_Extract[[Player]:[Player]],0),MATCH(FPL_Combined[[#Headers],[Gameweek 07]],FPL_Fixtures_Extract[#Headers],0)))-4),Team_Key[[Full Name]:[Full Name]],0))&amp;RIGHT(INDEX(FPL_Fixtures_Extract[],MATCH($A434,FPL_Fixtures_Extract[[Player]:[Player]],0),MATCH(FPL_Combined[[#Headers],[Gameweek 07]],FPL_Fixtures_Extract[#Headers],0)),3))</f>
        <v>SWA(H) 3-1</v>
      </c>
      <c r="I434" t="str">
        <f ca="1">IF(RIGHT(FPL_Combined[[#Headers],[Gameweek 08]],2)&lt;$B$622,INDEX(FPL_Results_Extract[Gameweek 08],MATCH($A434,FPL_Results_Extract[[Player]:[Player]],0)),INDEX(Team_Key[[Abbreviation]:[Abbreviation]],MATCH(LEFT(INDEX(FPL_Fixtures_Extract[],MATCH($A434,FPL_Fixtures_Extract[[Player]:[Player]],0),MATCH(FPL_Combined[[#Headers],[Gameweek 08]],FPL_Fixtures_Extract[#Headers],0)),LEN(INDEX(FPL_Fixtures_Extract[],MATCH($A434,FPL_Fixtures_Extract[[Player]:[Player]],0),MATCH(FPL_Combined[[#Headers],[Gameweek 08]],FPL_Fixtures_Extract[#Headers],0)))-4),Team_Key[[Full Name]:[Full Name]],0))&amp;RIGHT(INDEX(FPL_Fixtures_Extract[],MATCH($A434,FPL_Fixtures_Extract[[Player]:[Player]],0),MATCH(FPL_Combined[[#Headers],[Gameweek 08]],FPL_Fixtures_Extract[#Headers],0)),3))</f>
        <v>CHE(A) 3-1</v>
      </c>
      <c r="J434" t="str">
        <f ca="1">IF(RIGHT(FPL_Combined[[#Headers],[Gameweek 09]],2)&lt;$B$622,INDEX(FPL_Results_Extract[Gameweek 09],MATCH($A434,FPL_Results_Extract[[Player]:[Player]],0)),INDEX(Team_Key[[Abbreviation]:[Abbreviation]],MATCH(LEFT(INDEX(FPL_Fixtures_Extract[],MATCH($A434,FPL_Fixtures_Extract[[Player]:[Player]],0),MATCH(FPL_Combined[[#Headers],[Gameweek 09]],FPL_Fixtures_Extract[#Headers],0)),LEN(INDEX(FPL_Fixtures_Extract[],MATCH($A434,FPL_Fixtures_Extract[[Player]:[Player]],0),MATCH(FPL_Combined[[#Headers],[Gameweek 09]],FPL_Fixtures_Extract[#Headers],0)))-4),Team_Key[[Full Name]:[Full Name]],0))&amp;RIGHT(INDEX(FPL_Fixtures_Extract[],MATCH($A434,FPL_Fixtures_Extract[[Player]:[Player]],0),MATCH(FPL_Combined[[#Headers],[Gameweek 09]],FPL_Fixtures_Extract[#Headers],0)),3))</f>
        <v>LEI(H) 2-2</v>
      </c>
      <c r="K434" t="str">
        <f ca="1">IF(RIGHT(FPL_Combined[[#Headers],[Gameweek 10]],2)&lt;$B$622,INDEX(FPL_Results_Extract[Gameweek 10],MATCH($A434,FPL_Results_Extract[[Player]:[Player]],0)),INDEX(Team_Key[[Abbreviation]:[Abbreviation]],MATCH(LEFT(INDEX(FPL_Fixtures_Extract[],MATCH($A434,FPL_Fixtures_Extract[[Player]:[Player]],0),MATCH(FPL_Combined[[#Headers],[Gameweek 10]],FPL_Fixtures_Extract[#Headers],0)),LEN(INDEX(FPL_Fixtures_Extract[],MATCH($A434,FPL_Fixtures_Extract[[Player]:[Player]],0),MATCH(FPL_Combined[[#Headers],[Gameweek 10]],FPL_Fixtures_Extract[#Headers],0)))-4),Team_Key[[Full Name]:[Full Name]],0))&amp;RIGHT(INDEX(FPL_Fixtures_Extract[],MATCH($A434,FPL_Fixtures_Extract[[Player]:[Player]],0),MATCH(FPL_Combined[[#Headers],[Gameweek 10]],FPL_Fixtures_Extract[#Headers],0)),3))</f>
        <v>LIV(A) 1-1</v>
      </c>
      <c r="L434" t="str">
        <f ca="1">IF(RIGHT(FPL_Combined[[#Headers],[Gameweek 11]],2)&lt;$B$622,INDEX(FPL_Results_Extract[Gameweek 11],MATCH($A434,FPL_Results_Extract[[Player]:[Player]],0)),INDEX(Team_Key[[Abbreviation]:[Abbreviation]],MATCH(LEFT(INDEX(FPL_Fixtures_Extract[],MATCH($A434,FPL_Fixtures_Extract[[Player]:[Player]],0),MATCH(FPL_Combined[[#Headers],[Gameweek 11]],FPL_Fixtures_Extract[#Headers],0)),LEN(INDEX(FPL_Fixtures_Extract[],MATCH($A434,FPL_Fixtures_Extract[[Player]:[Player]],0),MATCH(FPL_Combined[[#Headers],[Gameweek 11]],FPL_Fixtures_Extract[#Headers],0)))-4),Team_Key[[Full Name]:[Full Name]],0))&amp;RIGHT(INDEX(FPL_Fixtures_Extract[],MATCH($A434,FPL_Fixtures_Extract[[Player]:[Player]],0),MATCH(FPL_Combined[[#Headers],[Gameweek 11]],FPL_Fixtures_Extract[#Headers],0)),3))</f>
        <v>BOU(H) 2-0</v>
      </c>
      <c r="M434" t="str">
        <f ca="1">IF(RIGHT(FPL_Combined[[#Headers],[Gameweek 12]],2)&lt;$B$622,INDEX(FPL_Results_Extract[Gameweek 12],MATCH($A434,FPL_Results_Extract[[Player]:[Player]],0)),INDEX(Team_Key[[Abbreviation]:[Abbreviation]],MATCH(LEFT(INDEX(FPL_Fixtures_Extract[],MATCH($A434,FPL_Fixtures_Extract[[Player]:[Player]],0),MATCH(FPL_Combined[[#Headers],[Gameweek 12]],FPL_Fixtures_Extract[#Headers],0)),LEN(INDEX(FPL_Fixtures_Extract[],MATCH($A434,FPL_Fixtures_Extract[[Player]:[Player]],0),MATCH(FPL_Combined[[#Headers],[Gameweek 12]],FPL_Fixtures_Extract[#Headers],0)))-4),Team_Key[[Full Name]:[Full Name]],0))&amp;RIGHT(INDEX(FPL_Fixtures_Extract[],MATCH($A434,FPL_Fixtures_Extract[[Player]:[Player]],0),MATCH(FPL_Combined[[#Headers],[Gameweek 12]],FPL_Fixtures_Extract[#Headers],0)),3))</f>
        <v>SUN(A) 1-0</v>
      </c>
      <c r="N434" t="str">
        <f ca="1">IF(RIGHT(FPL_Combined[[#Headers],[Gameweek 13]],2)&lt;$B$622,INDEX(FPL_Results_Extract[Gameweek 13],MATCH($A434,FPL_Results_Extract[[Player]:[Player]],0)),INDEX(Team_Key[[Abbreviation]:[Abbreviation]],MATCH(LEFT(INDEX(FPL_Fixtures_Extract[],MATCH($A434,FPL_Fixtures_Extract[[Player]:[Player]],0),MATCH(FPL_Combined[[#Headers],[Gameweek 13]],FPL_Fixtures_Extract[#Headers],0)),LEN(INDEX(FPL_Fixtures_Extract[],MATCH($A434,FPL_Fixtures_Extract[[Player]:[Player]],0),MATCH(FPL_Combined[[#Headers],[Gameweek 13]],FPL_Fixtures_Extract[#Headers],0)))-4),Team_Key[[Full Name]:[Full Name]],0))&amp;RIGHT(INDEX(FPL_Fixtures_Extract[],MATCH($A434,FPL_Fixtures_Extract[[Player]:[Player]],0),MATCH(FPL_Combined[[#Headers],[Gameweek 13]],FPL_Fixtures_Extract[#Headers],0)),3))</f>
        <v>STK(H) 0-1</v>
      </c>
      <c r="O434" t="str">
        <f ca="1">IF(RIGHT(FPL_Combined[[#Headers],[Gameweek 14]],2)&lt;$B$622,INDEX(FPL_Results_Extract[Gameweek 14],MATCH($A434,FPL_Results_Extract[[Player]:[Player]],0)),INDEX(Team_Key[[Abbreviation]:[Abbreviation]],MATCH(LEFT(INDEX(FPL_Fixtures_Extract[],MATCH($A434,FPL_Fixtures_Extract[[Player]:[Player]],0),MATCH(FPL_Combined[[#Headers],[Gameweek 14]],FPL_Fixtures_Extract[#Headers],0)),LEN(INDEX(FPL_Fixtures_Extract[],MATCH($A434,FPL_Fixtures_Extract[[Player]:[Player]],0),MATCH(FPL_Combined[[#Headers],[Gameweek 14]],FPL_Fixtures_Extract[#Headers],0)))-4),Team_Key[[Full Name]:[Full Name]],0))&amp;RIGHT(INDEX(FPL_Fixtures_Extract[],MATCH($A434,FPL_Fixtures_Extract[[Player]:[Player]],0),MATCH(FPL_Combined[[#Headers],[Gameweek 14]],FPL_Fixtures_Extract[#Headers],0)),3))</f>
        <v>MCI(A) 1-3</v>
      </c>
      <c r="P434" t="str">
        <f ca="1">IF(RIGHT(FPL_Combined[[#Headers],[Gameweek 15]],2)&lt;$B$622,INDEX(FPL_Results_Extract[Gameweek 15],MATCH($A434,FPL_Results_Extract[[Player]:[Player]],0)),INDEX(Team_Key[[Abbreviation]:[Abbreviation]],MATCH(LEFT(INDEX(FPL_Fixtures_Extract[],MATCH($A434,FPL_Fixtures_Extract[[Player]:[Player]],0),MATCH(FPL_Combined[[#Headers],[Gameweek 15]],FPL_Fixtures_Extract[#Headers],0)),LEN(INDEX(FPL_Fixtures_Extract[],MATCH($A434,FPL_Fixtures_Extract[[Player]:[Player]],0),MATCH(FPL_Combined[[#Headers],[Gameweek 15]],FPL_Fixtures_Extract[#Headers],0)))-4),Team_Key[[Full Name]:[Full Name]],0))&amp;RIGHT(INDEX(FPL_Fixtures_Extract[],MATCH($A434,FPL_Fixtures_Extract[[Player]:[Player]],0),MATCH(FPL_Combined[[#Headers],[Gameweek 15]],FPL_Fixtures_Extract[#Headers],0)),3))</f>
        <v>AVL(H) 1-1</v>
      </c>
      <c r="Q434" t="str">
        <f ca="1">IF(RIGHT(FPL_Combined[[#Headers],[Gameweek 16]],2)&lt;$B$622,INDEX(FPL_Results_Extract[Gameweek 16],MATCH($A434,FPL_Results_Extract[[Player]:[Player]],0)),INDEX(Team_Key[[Abbreviation]:[Abbreviation]],MATCH(LEFT(INDEX(FPL_Fixtures_Extract[],MATCH($A434,FPL_Fixtures_Extract[[Player]:[Player]],0),MATCH(FPL_Combined[[#Headers],[Gameweek 16]],FPL_Fixtures_Extract[#Headers],0)),LEN(INDEX(FPL_Fixtures_Extract[],MATCH($A434,FPL_Fixtures_Extract[[Player]:[Player]],0),MATCH(FPL_Combined[[#Headers],[Gameweek 16]],FPL_Fixtures_Extract[#Headers],0)))-4),Team_Key[[Full Name]:[Full Name]],0))&amp;RIGHT(INDEX(FPL_Fixtures_Extract[],MATCH($A434,FPL_Fixtures_Extract[[Player]:[Player]],0),MATCH(FPL_Combined[[#Headers],[Gameweek 16]],FPL_Fixtures_Extract[#Headers],0)),3))</f>
        <v>CRY(A) 0-1</v>
      </c>
      <c r="R434" t="str">
        <f ca="1">IF(RIGHT(FPL_Combined[[#Headers],[Gameweek 17]],2)&lt;$B$622,INDEX(FPL_Results_Extract[Gameweek 17],MATCH($A434,FPL_Results_Extract[[Player]:[Player]],0)),INDEX(Team_Key[[Abbreviation]:[Abbreviation]],MATCH(LEFT(INDEX(FPL_Fixtures_Extract[],MATCH($A434,FPL_Fixtures_Extract[[Player]:[Player]],0),MATCH(FPL_Combined[[#Headers],[Gameweek 17]],FPL_Fixtures_Extract[#Headers],0)),LEN(INDEX(FPL_Fixtures_Extract[],MATCH($A434,FPL_Fixtures_Extract[[Player]:[Player]],0),MATCH(FPL_Combined[[#Headers],[Gameweek 17]],FPL_Fixtures_Extract[#Headers],0)))-4),Team_Key[[Full Name]:[Full Name]],0))&amp;RIGHT(INDEX(FPL_Fixtures_Extract[],MATCH($A434,FPL_Fixtures_Extract[[Player]:[Player]],0),MATCH(FPL_Combined[[#Headers],[Gameweek 17]],FPL_Fixtures_Extract[#Headers],0)),3))</f>
        <v>TOT(H) 0-2</v>
      </c>
      <c r="S434" t="str">
        <f ca="1">IF(RIGHT(FPL_Combined[[#Headers],[Gameweek 18]],2)&lt;$B$622,INDEX(FPL_Results_Extract[Gameweek 18],MATCH($A434,FPL_Results_Extract[[Player]:[Player]],0)),INDEX(Team_Key[[Abbreviation]:[Abbreviation]],MATCH(LEFT(INDEX(FPL_Fixtures_Extract[],MATCH($A434,FPL_Fixtures_Extract[[Player]:[Player]],0),MATCH(FPL_Combined[[#Headers],[Gameweek 18]],FPL_Fixtures_Extract[#Headers],0)),LEN(INDEX(FPL_Fixtures_Extract[],MATCH($A434,FPL_Fixtures_Extract[[Player]:[Player]],0),MATCH(FPL_Combined[[#Headers],[Gameweek 18]],FPL_Fixtures_Extract[#Headers],0)))-4),Team_Key[[Full Name]:[Full Name]],0))&amp;RIGHT(INDEX(FPL_Fixtures_Extract[],MATCH($A434,FPL_Fixtures_Extract[[Player]:[Player]],0),MATCH(FPL_Combined[[#Headers],[Gameweek 18]],FPL_Fixtures_Extract[#Headers],0)),3))</f>
        <v>ARS(H) 4-0</v>
      </c>
      <c r="T434" t="str">
        <f ca="1">IF(RIGHT(FPL_Combined[[#Headers],[Gameweek 19]],2)&lt;$B$622,INDEX(FPL_Results_Extract[Gameweek 19],MATCH($A434,FPL_Results_Extract[[Player]:[Player]],0)),INDEX(Team_Key[[Abbreviation]:[Abbreviation]],MATCH(LEFT(INDEX(FPL_Fixtures_Extract[],MATCH($A434,FPL_Fixtures_Extract[[Player]:[Player]],0),MATCH(FPL_Combined[[#Headers],[Gameweek 19]],FPL_Fixtures_Extract[#Headers],0)),LEN(INDEX(FPL_Fixtures_Extract[],MATCH($A434,FPL_Fixtures_Extract[[Player]:[Player]],0),MATCH(FPL_Combined[[#Headers],[Gameweek 19]],FPL_Fixtures_Extract[#Headers],0)))-4),Team_Key[[Full Name]:[Full Name]],0))&amp;RIGHT(INDEX(FPL_Fixtures_Extract[],MATCH($A434,FPL_Fixtures_Extract[[Player]:[Player]],0),MATCH(FPL_Combined[[#Headers],[Gameweek 19]],FPL_Fixtures_Extract[#Headers],0)),3))</f>
        <v>WHU(A) 1-2</v>
      </c>
      <c r="U434" t="str">
        <f ca="1">IF(RIGHT(FPL_Combined[[#Headers],[Gameweek 20]],2)&lt;$B$622,INDEX(FPL_Results_Extract[Gameweek 20],MATCH($A434,FPL_Results_Extract[[Player]:[Player]],0)),INDEX(Team_Key[[Abbreviation]:[Abbreviation]],MATCH(LEFT(INDEX(FPL_Fixtures_Extract[],MATCH($A434,FPL_Fixtures_Extract[[Player]:[Player]],0),MATCH(FPL_Combined[[#Headers],[Gameweek 20]],FPL_Fixtures_Extract[#Headers],0)),LEN(INDEX(FPL_Fixtures_Extract[],MATCH($A434,FPL_Fixtures_Extract[[Player]:[Player]],0),MATCH(FPL_Combined[[#Headers],[Gameweek 20]],FPL_Fixtures_Extract[#Headers],0)))-4),Team_Key[[Full Name]:[Full Name]],0))&amp;RIGHT(INDEX(FPL_Fixtures_Extract[],MATCH($A434,FPL_Fixtures_Extract[[Player]:[Player]],0),MATCH(FPL_Combined[[#Headers],[Gameweek 20]],FPL_Fixtures_Extract[#Headers],0)),3))</f>
        <v>NOR(A) 0-1</v>
      </c>
      <c r="V434" t="str">
        <f ca="1">IF(RIGHT(FPL_Combined[[#Headers],[Gameweek 21]],2)&lt;$B$622,INDEX(FPL_Results_Extract[Gameweek 21],MATCH($A434,FPL_Results_Extract[[Player]:[Player]],0)),INDEX(Team_Key[[Abbreviation]:[Abbreviation]],MATCH(LEFT(INDEX(FPL_Fixtures_Extract[],MATCH($A434,FPL_Fixtures_Extract[[Player]:[Player]],0),MATCH(FPL_Combined[[#Headers],[Gameweek 21]],FPL_Fixtures_Extract[#Headers],0)),LEN(INDEX(FPL_Fixtures_Extract[],MATCH($A434,FPL_Fixtures_Extract[[Player]:[Player]],0),MATCH(FPL_Combined[[#Headers],[Gameweek 21]],FPL_Fixtures_Extract[#Headers],0)))-4),Team_Key[[Full Name]:[Full Name]],0))&amp;RIGHT(INDEX(FPL_Fixtures_Extract[],MATCH($A434,FPL_Fixtures_Extract[[Player]:[Player]],0),MATCH(FPL_Combined[[#Headers],[Gameweek 21]],FPL_Fixtures_Extract[#Headers],0)),3))</f>
        <v>WAT(H) 2-0</v>
      </c>
      <c r="W434" t="str">
        <f ca="1">IF(RIGHT(FPL_Combined[[#Headers],[Gameweek 22]],2)&lt;$B$622,INDEX(FPL_Results_Extract[Gameweek 22],MATCH($A434,FPL_Results_Extract[[Player]:[Player]],0)),INDEX(Team_Key[[Abbreviation]:[Abbreviation]],MATCH(LEFT(INDEX(FPL_Fixtures_Extract[],MATCH($A434,FPL_Fixtures_Extract[[Player]:[Player]],0),MATCH(FPL_Combined[[#Headers],[Gameweek 22]],FPL_Fixtures_Extract[#Headers],0)),LEN(INDEX(FPL_Fixtures_Extract[],MATCH($A434,FPL_Fixtures_Extract[[Player]:[Player]],0),MATCH(FPL_Combined[[#Headers],[Gameweek 22]],FPL_Fixtures_Extract[#Headers],0)))-4),Team_Key[[Full Name]:[Full Name]],0))&amp;RIGHT(INDEX(FPL_Fixtures_Extract[],MATCH($A434,FPL_Fixtures_Extract[[Player]:[Player]],0),MATCH(FPL_Combined[[#Headers],[Gameweek 22]],FPL_Fixtures_Extract[#Headers],0)),3))</f>
        <v>WBA(H) 3-0</v>
      </c>
      <c r="X434" t="str">
        <f ca="1">IF(RIGHT(FPL_Combined[[#Headers],[Gameweek 23]],2)&lt;$B$622,INDEX(FPL_Results_Extract[Gameweek 23],MATCH($A434,FPL_Results_Extract[[Player]:[Player]],0)),INDEX(Team_Key[[Abbreviation]:[Abbreviation]],MATCH(LEFT(INDEX(FPL_Fixtures_Extract[],MATCH($A434,FPL_Fixtures_Extract[[Player]:[Player]],0),MATCH(FPL_Combined[[#Headers],[Gameweek 23]],FPL_Fixtures_Extract[#Headers],0)),LEN(INDEX(FPL_Fixtures_Extract[],MATCH($A434,FPL_Fixtures_Extract[[Player]:[Player]],0),MATCH(FPL_Combined[[#Headers],[Gameweek 23]],FPL_Fixtures_Extract[#Headers],0)))-4),Team_Key[[Full Name]:[Full Name]],0))&amp;RIGHT(INDEX(FPL_Fixtures_Extract[],MATCH($A434,FPL_Fixtures_Extract[[Player]:[Player]],0),MATCH(FPL_Combined[[#Headers],[Gameweek 23]],FPL_Fixtures_Extract[#Headers],0)),3))</f>
        <v>MUN(A) 1-0</v>
      </c>
      <c r="Y434" t="str">
        <f ca="1">IF(RIGHT(FPL_Combined[[#Headers],[Gameweek 24]],2)&lt;$B$622,INDEX(FPL_Results_Extract[Team],MATCH($A434,FPL_Results_Extract[[Player]:[Player]],0)),INDEX(Team_Key[[Abbreviation]:[Abbreviation]],MATCH(LEFT(INDEX(FPL_Fixtures_Extract[],MATCH($A434,FPL_Fixtures_Extract[[Player]:[Player]],0),MATCH(FPL_Combined[[#Headers],[Gameweek 24]],FPL_Fixtures_Extract[#Headers],0)),LEN(INDEX(FPL_Fixtures_Extract[],MATCH($A434,FPL_Fixtures_Extract[[Player]:[Player]],0),MATCH(FPL_Combined[[#Headers],[Gameweek 24]],FPL_Fixtures_Extract[#Headers],0)))-4),Team_Key[[Full Name]:[Full Name]],0))&amp;RIGHT(INDEX(FPL_Fixtures_Extract[],MATCH($A434,FPL_Fixtures_Extract[[Player]:[Player]],0),MATCH(FPL_Combined[[#Headers],[Gameweek 24]],FPL_Fixtures_Extract[#Headers],0)),3))</f>
        <v>SOU</v>
      </c>
      <c r="Z434" t="str">
        <f ca="1">IF(RIGHT(FPL_Combined[[#Headers],[Gameweek 25]],2)&lt;$B$622,INDEX(FPL_Results_Extract[Player],MATCH($A434,FPL_Results_Extract[[Player]:[Player]],0)),INDEX(Team_Key[[Abbreviation]:[Abbreviation]],MATCH(LEFT(INDEX(FPL_Fixtures_Extract[],MATCH($A434,FPL_Fixtures_Extract[[Player]:[Player]],0),MATCH(FPL_Combined[[#Headers],[Gameweek 25]],FPL_Fixtures_Extract[#Headers],0)),LEN(INDEX(FPL_Fixtures_Extract[],MATCH($A434,FPL_Fixtures_Extract[[Player]:[Player]],0),MATCH(FPL_Combined[[#Headers],[Gameweek 25]],FPL_Fixtures_Extract[#Headers],0)))-4),Team_Key[[Full Name]:[Full Name]],0))&amp;RIGHT(INDEX(FPL_Fixtures_Extract[],MATCH($A434,FPL_Fixtures_Extract[[Player]:[Player]],0),MATCH(FPL_Combined[[#Headers],[Gameweek 25]],FPL_Fixtures_Extract[#Headers],0)),3))</f>
        <v>Oriol Romeu</v>
      </c>
      <c r="AA434" t="str">
        <f ca="1">IF(RIGHT(FPL_Combined[[#Headers],[Gameweek 26]],2)&lt;$B$622,INDEX(FPL_Results_Extract[Gameweek 01],MATCH($A434,FPL_Results_Extract[[Player]:[Player]],0)),INDEX(Team_Key[[Abbreviation]:[Abbreviation]],MATCH(LEFT(INDEX(FPL_Fixtures_Extract[],MATCH($A434,FPL_Fixtures_Extract[[Player]:[Player]],0),MATCH(FPL_Combined[[#Headers],[Gameweek 26]],FPL_Fixtures_Extract[#Headers],0)),LEN(INDEX(FPL_Fixtures_Extract[],MATCH($A434,FPL_Fixtures_Extract[[Player]:[Player]],0),MATCH(FPL_Combined[[#Headers],[Gameweek 26]],FPL_Fixtures_Extract[#Headers],0)))-4),Team_Key[[Full Name]:[Full Name]],0))&amp;RIGHT(INDEX(FPL_Fixtures_Extract[],MATCH($A434,FPL_Fixtures_Extract[[Player]:[Player]],0),MATCH(FPL_Combined[[#Headers],[Gameweek 26]],FPL_Fixtures_Extract[#Headers],0)),3))</f>
        <v>N/A</v>
      </c>
      <c r="AB434" t="str">
        <f ca="1">IF(RIGHT(FPL_Combined[[#Headers],[Gameweek 27]],2)&lt;$B$622,INDEX(FPL_Results_Extract[Gameweek 02],MATCH($A434,FPL_Results_Extract[[Player]:[Player]],0)),INDEX(Team_Key[[Abbreviation]:[Abbreviation]],MATCH(LEFT(INDEX(FPL_Fixtures_Extract[],MATCH($A434,FPL_Fixtures_Extract[[Player]:[Player]],0),MATCH(FPL_Combined[[#Headers],[Gameweek 27]],FPL_Fixtures_Extract[#Headers],0)),LEN(INDEX(FPL_Fixtures_Extract[],MATCH($A434,FPL_Fixtures_Extract[[Player]:[Player]],0),MATCH(FPL_Combined[[#Headers],[Gameweek 27]],FPL_Fixtures_Extract[#Headers],0)))-4),Team_Key[[Full Name]:[Full Name]],0))&amp;RIGHT(INDEX(FPL_Fixtures_Extract[],MATCH($A434,FPL_Fixtures_Extract[[Player]:[Player]],0),MATCH(FPL_Combined[[#Headers],[Gameweek 27]],FPL_Fixtures_Extract[#Headers],0)),3))</f>
        <v>EVE(H) 0-3</v>
      </c>
      <c r="AC434" t="str">
        <f ca="1">IF(RIGHT(FPL_Combined[[#Headers],[Gameweek 28]],2)&lt;$B$622,INDEX(FPL_Results_Extract[Gameweek 03],MATCH($A434,FPL_Results_Extract[[Player]:[Player]],0)),INDEX(Team_Key[[Abbreviation]:[Abbreviation]],MATCH(LEFT(INDEX(FPL_Fixtures_Extract[],MATCH($A434,FPL_Fixtures_Extract[[Player]:[Player]],0),MATCH(FPL_Combined[[#Headers],[Gameweek 28]],FPL_Fixtures_Extract[#Headers],0)),LEN(INDEX(FPL_Fixtures_Extract[],MATCH($A434,FPL_Fixtures_Extract[[Player]:[Player]],0),MATCH(FPL_Combined[[#Headers],[Gameweek 28]],FPL_Fixtures_Extract[#Headers],0)))-4),Team_Key[[Full Name]:[Full Name]],0))&amp;RIGHT(INDEX(FPL_Fixtures_Extract[],MATCH($A434,FPL_Fixtures_Extract[[Player]:[Player]],0),MATCH(FPL_Combined[[#Headers],[Gameweek 28]],FPL_Fixtures_Extract[#Headers],0)),3))</f>
        <v>WAT(A) 0-0</v>
      </c>
      <c r="AD434" t="str">
        <f ca="1">IF(RIGHT(FPL_Combined[[#Headers],[Gameweek 29]],2)&lt;$B$622,INDEX(FPL_Results_Extract[Gameweek 04],MATCH($A434,FPL_Results_Extract[[Player]:[Player]],0)),INDEX(Team_Key[[Abbreviation]:[Abbreviation]],MATCH(LEFT(INDEX(FPL_Fixtures_Extract[],MATCH($A434,FPL_Fixtures_Extract[[Player]:[Player]],0),MATCH(FPL_Combined[[#Headers],[Gameweek 29]],FPL_Fixtures_Extract[#Headers],0)),LEN(INDEX(FPL_Fixtures_Extract[],MATCH($A434,FPL_Fixtures_Extract[[Player]:[Player]],0),MATCH(FPL_Combined[[#Headers],[Gameweek 29]],FPL_Fixtures_Extract[#Headers],0)))-4),Team_Key[[Full Name]:[Full Name]],0))&amp;RIGHT(INDEX(FPL_Fixtures_Extract[],MATCH($A434,FPL_Fixtures_Extract[[Player]:[Player]],0),MATCH(FPL_Combined[[#Headers],[Gameweek 29]],FPL_Fixtures_Extract[#Headers],0)),3))</f>
        <v>SUN(H)</v>
      </c>
      <c r="AE434" t="str">
        <f ca="1">IF(RIGHT(FPL_Combined[[#Headers],[Gameweek 30]],2)&lt;$B$622,INDEX(FPL_Results_Extract[Gameweek 05],MATCH($A434,FPL_Results_Extract[[Player]:[Player]],0)),INDEX(Team_Key[[Abbreviation]:[Abbreviation]],MATCH(LEFT(INDEX(FPL_Fixtures_Extract[],MATCH($A434,FPL_Fixtures_Extract[[Player]:[Player]],0),MATCH(FPL_Combined[[#Headers],[Gameweek 30]],FPL_Fixtures_Extract[#Headers],0)),LEN(INDEX(FPL_Fixtures_Extract[],MATCH($A434,FPL_Fixtures_Extract[[Player]:[Player]],0),MATCH(FPL_Combined[[#Headers],[Gameweek 30]],FPL_Fixtures_Extract[#Headers],0)))-4),Team_Key[[Full Name]:[Full Name]],0))&amp;RIGHT(INDEX(FPL_Fixtures_Extract[],MATCH($A434,FPL_Fixtures_Extract[[Player]:[Player]],0),MATCH(FPL_Combined[[#Headers],[Gameweek 30]],FPL_Fixtures_Extract[#Headers],0)),3))</f>
        <v>STK(A)</v>
      </c>
      <c r="AF434" t="str">
        <f ca="1">IF(RIGHT(FPL_Combined[[#Headers],[Gameweek 31]],2)&lt;$B$622,INDEX(FPL_Results_Extract[Gameweek 06],MATCH($A434,FPL_Results_Extract[[Player]:[Player]],0)),INDEX(Team_Key[[Abbreviation]:[Abbreviation]],MATCH(LEFT(INDEX(FPL_Fixtures_Extract[],MATCH($A434,FPL_Fixtures_Extract[[Player]:[Player]],0),MATCH(FPL_Combined[[#Headers],[Gameweek 31]],FPL_Fixtures_Extract[#Headers],0)),LEN(INDEX(FPL_Fixtures_Extract[],MATCH($A434,FPL_Fixtures_Extract[[Player]:[Player]],0),MATCH(FPL_Combined[[#Headers],[Gameweek 31]],FPL_Fixtures_Extract[#Headers],0)))-4),Team_Key[[Full Name]:[Full Name]],0))&amp;RIGHT(INDEX(FPL_Fixtures_Extract[],MATCH($A434,FPL_Fixtures_Extract[[Player]:[Player]],0),MATCH(FPL_Combined[[#Headers],[Gameweek 31]],FPL_Fixtures_Extract[#Headers],0)),3))</f>
        <v>LIV(H)</v>
      </c>
      <c r="AG434" t="str">
        <f ca="1">IF(RIGHT(FPL_Combined[[#Headers],[Gameweek 32]],2)&lt;$B$622,INDEX(FPL_Results_Extract[Gameweek 07],MATCH($A434,FPL_Results_Extract[[Player]:[Player]],0)),INDEX(Team_Key[[Abbreviation]:[Abbreviation]],MATCH(LEFT(INDEX(FPL_Fixtures_Extract[],MATCH($A434,FPL_Fixtures_Extract[[Player]:[Player]],0),MATCH(FPL_Combined[[#Headers],[Gameweek 32]],FPL_Fixtures_Extract[#Headers],0)),LEN(INDEX(FPL_Fixtures_Extract[],MATCH($A434,FPL_Fixtures_Extract[[Player]:[Player]],0),MATCH(FPL_Combined[[#Headers],[Gameweek 32]],FPL_Fixtures_Extract[#Headers],0)))-4),Team_Key[[Full Name]:[Full Name]],0))&amp;RIGHT(INDEX(FPL_Fixtures_Extract[],MATCH($A434,FPL_Fixtures_Extract[[Player]:[Player]],0),MATCH(FPL_Combined[[#Headers],[Gameweek 32]],FPL_Fixtures_Extract[#Headers],0)),3))</f>
        <v>LEI(A)</v>
      </c>
      <c r="AH434" t="str">
        <f ca="1">IF(RIGHT(FPL_Combined[[#Headers],[Gameweek 33]],2)&lt;$B$622,INDEX(FPL_Results_Extract[Gameweek 08],MATCH($A434,FPL_Results_Extract[[Player]:[Player]],0)),INDEX(Team_Key[[Abbreviation]:[Abbreviation]],MATCH(LEFT(INDEX(FPL_Fixtures_Extract[],MATCH($A434,FPL_Fixtures_Extract[[Player]:[Player]],0),MATCH(FPL_Combined[[#Headers],[Gameweek 33]],FPL_Fixtures_Extract[#Headers],0)),LEN(INDEX(FPL_Fixtures_Extract[],MATCH($A434,FPL_Fixtures_Extract[[Player]:[Player]],0),MATCH(FPL_Combined[[#Headers],[Gameweek 33]],FPL_Fixtures_Extract[#Headers],0)))-4),Team_Key[[Full Name]:[Full Name]],0))&amp;RIGHT(INDEX(FPL_Fixtures_Extract[],MATCH($A434,FPL_Fixtures_Extract[[Player]:[Player]],0),MATCH(FPL_Combined[[#Headers],[Gameweek 33]],FPL_Fixtures_Extract[#Headers],0)),3))</f>
        <v>NEW(H)</v>
      </c>
      <c r="AI434" t="str">
        <f ca="1">IF(RIGHT(FPL_Combined[[#Headers],[Gameweek 34]],2)&lt;$B$622,INDEX(FPL_Results_Extract[Gameweek 09],MATCH($A434,FPL_Results_Extract[[Player]:[Player]],0)),INDEX(Team_Key[[Abbreviation]:[Abbreviation]],MATCH(LEFT(INDEX(FPL_Fixtures_Extract[],MATCH($A434,FPL_Fixtures_Extract[[Player]:[Player]],0),MATCH(FPL_Combined[[#Headers],[Gameweek 34]],FPL_Fixtures_Extract[#Headers],0)),LEN(INDEX(FPL_Fixtures_Extract[],MATCH($A434,FPL_Fixtures_Extract[[Player]:[Player]],0),MATCH(FPL_Combined[[#Headers],[Gameweek 34]],FPL_Fixtures_Extract[#Headers],0)))-4),Team_Key[[Full Name]:[Full Name]],0))&amp;RIGHT(INDEX(FPL_Fixtures_Extract[],MATCH($A434,FPL_Fixtures_Extract[[Player]:[Player]],0),MATCH(FPL_Combined[[#Headers],[Gameweek 34]],FPL_Fixtures_Extract[#Headers],0)),3))</f>
        <v>EVE(A)</v>
      </c>
      <c r="AJ434" t="str">
        <f ca="1">IF(RIGHT(FPL_Combined[[#Headers],[Gameweek 35]],2)&lt;$B$622,INDEX(FPL_Results_Extract[Gameweek 10],MATCH($A434,FPL_Results_Extract[[Player]:[Player]],0)),INDEX(Team_Key[[Abbreviation]:[Abbreviation]],MATCH(LEFT(INDEX(FPL_Fixtures_Extract[],MATCH($A434,FPL_Fixtures_Extract[[Player]:[Player]],0),MATCH(FPL_Combined[[#Headers],[Gameweek 35]],FPL_Fixtures_Extract[#Headers],0)),LEN(INDEX(FPL_Fixtures_Extract[],MATCH($A434,FPL_Fixtures_Extract[[Player]:[Player]],0),MATCH(FPL_Combined[[#Headers],[Gameweek 35]],FPL_Fixtures_Extract[#Headers],0)))-4),Team_Key[[Full Name]:[Full Name]],0))&amp;RIGHT(INDEX(FPL_Fixtures_Extract[],MATCH($A434,FPL_Fixtures_Extract[[Player]:[Player]],0),MATCH(FPL_Combined[[#Headers],[Gameweek 35]],FPL_Fixtures_Extract[#Headers],0)),3))</f>
        <v>AVL(A)</v>
      </c>
      <c r="AK434" t="str">
        <f ca="1">IF(RIGHT(FPL_Combined[[#Headers],[Gameweek 36]],2)&lt;$B$622,INDEX(FPL_Results_Extract[Gameweek 11],MATCH($A434,FPL_Results_Extract[[Player]:[Player]],0)),INDEX(Team_Key[[Abbreviation]:[Abbreviation]],MATCH(LEFT(INDEX(FPL_Fixtures_Extract[],MATCH($A434,FPL_Fixtures_Extract[[Player]:[Player]],0),MATCH(FPL_Combined[[#Headers],[Gameweek 36]],FPL_Fixtures_Extract[#Headers],0)),LEN(INDEX(FPL_Fixtures_Extract[],MATCH($A434,FPL_Fixtures_Extract[[Player]:[Player]],0),MATCH(FPL_Combined[[#Headers],[Gameweek 36]],FPL_Fixtures_Extract[#Headers],0)))-4),Team_Key[[Full Name]:[Full Name]],0))&amp;RIGHT(INDEX(FPL_Fixtures_Extract[],MATCH($A434,FPL_Fixtures_Extract[[Player]:[Player]],0),MATCH(FPL_Combined[[#Headers],[Gameweek 36]],FPL_Fixtures_Extract[#Headers],0)),3))</f>
        <v>MCI(H)</v>
      </c>
      <c r="AL434" t="str">
        <f ca="1">IF(RIGHT(FPL_Combined[[#Headers],[Gameweek 37]],2)&lt;$B$622,INDEX(FPL_Results_Extract[Gameweek 12],MATCH($A434,FPL_Results_Extract[[Player]:[Player]],0)),INDEX(Team_Key[[Abbreviation]:[Abbreviation]],MATCH(LEFT(INDEX(FPL_Fixtures_Extract[],MATCH($A434,FPL_Fixtures_Extract[[Player]:[Player]],0),MATCH(FPL_Combined[[#Headers],[Gameweek 37]],FPL_Fixtures_Extract[#Headers],0)),LEN(INDEX(FPL_Fixtures_Extract[],MATCH($A434,FPL_Fixtures_Extract[[Player]:[Player]],0),MATCH(FPL_Combined[[#Headers],[Gameweek 37]],FPL_Fixtures_Extract[#Headers],0)))-4),Team_Key[[Full Name]:[Full Name]],0))&amp;RIGHT(INDEX(FPL_Fixtures_Extract[],MATCH($A434,FPL_Fixtures_Extract[[Player]:[Player]],0),MATCH(FPL_Combined[[#Headers],[Gameweek 37]],FPL_Fixtures_Extract[#Headers],0)),3))</f>
        <v>TOT(A)</v>
      </c>
      <c r="AM434" t="str">
        <f ca="1">IF(RIGHT(FPL_Combined[[#Headers],[Gameweek 38]],2)&lt;$B$622,INDEX(FPL_Results_Extract[Gameweek 13],MATCH($A434,FPL_Results_Extract[[Player]:[Player]],0)),INDEX(Team_Key[[Abbreviation]:[Abbreviation]],MATCH(LEFT(INDEX(FPL_Fixtures_Extract[],MATCH($A434,FPL_Fixtures_Extract[[Player]:[Player]],0),MATCH(FPL_Combined[[#Headers],[Gameweek 38]],FPL_Fixtures_Extract[#Headers],0)),LEN(INDEX(FPL_Fixtures_Extract[],MATCH($A434,FPL_Fixtures_Extract[[Player]:[Player]],0),MATCH(FPL_Combined[[#Headers],[Gameweek 38]],FPL_Fixtures_Extract[#Headers],0)))-4),Team_Key[[Full Name]:[Full Name]],0))&amp;RIGHT(INDEX(FPL_Fixtures_Extract[],MATCH($A434,FPL_Fixtures_Extract[[Player]:[Player]],0),MATCH(FPL_Combined[[#Headers],[Gameweek 38]],FPL_Fixtures_Extract[#Headers],0)),3))</f>
        <v>CRY(H)</v>
      </c>
    </row>
    <row r="435" spans="1:39" x14ac:dyDescent="0.45">
      <c r="A435" t="s">
        <v>237</v>
      </c>
      <c r="B435" t="str">
        <f ca="1">IF(RIGHT(FPL_Combined[[#Headers],[Gameweek 01]],2)&lt;$B$622,INDEX(FPL_Results_Extract[Gameweek 01],MATCH($A435,FPL_Results_Extract[[Player]:[Player]],0)),INDEX(Team_Key[[Abbreviation]:[Abbreviation]],MATCH(LEFT(INDEX(FPL_Fixtures_Extract[],MATCH($A435,FPL_Fixtures_Extract[[Player]:[Player]],0),MATCH(FPL_Combined[[#Headers],[Gameweek 01]],FPL_Fixtures_Extract[#Headers],0)),LEN(INDEX(FPL_Fixtures_Extract[],MATCH($A435,FPL_Fixtures_Extract[[Player]:[Player]],0),MATCH(FPL_Combined[[#Headers],[Gameweek 01]],FPL_Fixtures_Extract[#Headers],0)))-4),Team_Key[[Full Name]:[Full Name]],0))&amp;RIGHT(INDEX(FPL_Fixtures_Extract[],MATCH($A435,FPL_Fixtures_Extract[[Player]:[Player]],0),MATCH(FPL_Combined[[#Headers],[Gameweek 01]],FPL_Fixtures_Extract[#Headers],0)),3))</f>
        <v>SWA(H) 2-2</v>
      </c>
      <c r="C435" t="str">
        <f ca="1">IF(RIGHT(FPL_Combined[[#Headers],[Gameweek 02]],2)&lt;$B$622,INDEX(FPL_Results_Extract[Gameweek 02],MATCH($A435,FPL_Results_Extract[[Player]:[Player]],0)),INDEX(Team_Key[[Abbreviation]:[Abbreviation]],MATCH(LEFT(INDEX(FPL_Fixtures_Extract[],MATCH($A435,FPL_Fixtures_Extract[[Player]:[Player]],0),MATCH(FPL_Combined[[#Headers],[Gameweek 02]],FPL_Fixtures_Extract[#Headers],0)),LEN(INDEX(FPL_Fixtures_Extract[],MATCH($A435,FPL_Fixtures_Extract[[Player]:[Player]],0),MATCH(FPL_Combined[[#Headers],[Gameweek 02]],FPL_Fixtures_Extract[#Headers],0)))-4),Team_Key[[Full Name]:[Full Name]],0))&amp;RIGHT(INDEX(FPL_Fixtures_Extract[],MATCH($A435,FPL_Fixtures_Extract[[Player]:[Player]],0),MATCH(FPL_Combined[[#Headers],[Gameweek 02]],FPL_Fixtures_Extract[#Headers],0)),3))</f>
        <v>MCI(A) 0-3</v>
      </c>
      <c r="D435" t="str">
        <f ca="1">IF(RIGHT(FPL_Combined[[#Headers],[Gameweek 03]],2)&lt;$B$622,INDEX(FPL_Results_Extract[Gameweek 03],MATCH($A435,FPL_Results_Extract[[Player]:[Player]],0)),INDEX(Team_Key[[Abbreviation]:[Abbreviation]],MATCH(LEFT(INDEX(FPL_Fixtures_Extract[],MATCH($A435,FPL_Fixtures_Extract[[Player]:[Player]],0),MATCH(FPL_Combined[[#Headers],[Gameweek 03]],FPL_Fixtures_Extract[#Headers],0)),LEN(INDEX(FPL_Fixtures_Extract[],MATCH($A435,FPL_Fixtures_Extract[[Player]:[Player]],0),MATCH(FPL_Combined[[#Headers],[Gameweek 03]],FPL_Fixtures_Extract[#Headers],0)))-4),Team_Key[[Full Name]:[Full Name]],0))&amp;RIGHT(INDEX(FPL_Fixtures_Extract[],MATCH($A435,FPL_Fixtures_Extract[[Player]:[Player]],0),MATCH(FPL_Combined[[#Headers],[Gameweek 03]],FPL_Fixtures_Extract[#Headers],0)),3))</f>
        <v>WBA(A) 3-2</v>
      </c>
      <c r="E435" t="str">
        <f ca="1">IF(RIGHT(FPL_Combined[[#Headers],[Gameweek 04]],2)&lt;$B$622,INDEX(FPL_Results_Extract[Gameweek 04],MATCH($A435,FPL_Results_Extract[[Player]:[Player]],0)),INDEX(Team_Key[[Abbreviation]:[Abbreviation]],MATCH(LEFT(INDEX(FPL_Fixtures_Extract[],MATCH($A435,FPL_Fixtures_Extract[[Player]:[Player]],0),MATCH(FPL_Combined[[#Headers],[Gameweek 04]],FPL_Fixtures_Extract[#Headers],0)),LEN(INDEX(FPL_Fixtures_Extract[],MATCH($A435,FPL_Fixtures_Extract[[Player]:[Player]],0),MATCH(FPL_Combined[[#Headers],[Gameweek 04]],FPL_Fixtures_Extract[#Headers],0)))-4),Team_Key[[Full Name]:[Full Name]],0))&amp;RIGHT(INDEX(FPL_Fixtures_Extract[],MATCH($A435,FPL_Fixtures_Extract[[Player]:[Player]],0),MATCH(FPL_Combined[[#Headers],[Gameweek 04]],FPL_Fixtures_Extract[#Headers],0)),3))</f>
        <v>CRY(H) 1-2</v>
      </c>
      <c r="F435" t="str">
        <f ca="1">IF(RIGHT(FPL_Combined[[#Headers],[Gameweek 05]],2)&lt;$B$622,INDEX(FPL_Results_Extract[Gameweek 05],MATCH($A435,FPL_Results_Extract[[Player]:[Player]],0)),INDEX(Team_Key[[Abbreviation]:[Abbreviation]],MATCH(LEFT(INDEX(FPL_Fixtures_Extract[],MATCH($A435,FPL_Fixtures_Extract[[Player]:[Player]],0),MATCH(FPL_Combined[[#Headers],[Gameweek 05]],FPL_Fixtures_Extract[#Headers],0)),LEN(INDEX(FPL_Fixtures_Extract[],MATCH($A435,FPL_Fixtures_Extract[[Player]:[Player]],0),MATCH(FPL_Combined[[#Headers],[Gameweek 05]],FPL_Fixtures_Extract[#Headers],0)))-4),Team_Key[[Full Name]:[Full Name]],0))&amp;RIGHT(INDEX(FPL_Fixtures_Extract[],MATCH($A435,FPL_Fixtures_Extract[[Player]:[Player]],0),MATCH(FPL_Combined[[#Headers],[Gameweek 05]],FPL_Fixtures_Extract[#Headers],0)),3))</f>
        <v>EVE(A) 1-3</v>
      </c>
      <c r="G435" t="str">
        <f ca="1">IF(RIGHT(FPL_Combined[[#Headers],[Gameweek 06]],2)&lt;$B$622,INDEX(FPL_Results_Extract[Gameweek 06],MATCH($A435,FPL_Results_Extract[[Player]:[Player]],0)),INDEX(Team_Key[[Abbreviation]:[Abbreviation]],MATCH(LEFT(INDEX(FPL_Fixtures_Extract[],MATCH($A435,FPL_Fixtures_Extract[[Player]:[Player]],0),MATCH(FPL_Combined[[#Headers],[Gameweek 06]],FPL_Fixtures_Extract[#Headers],0)),LEN(INDEX(FPL_Fixtures_Extract[],MATCH($A435,FPL_Fixtures_Extract[[Player]:[Player]],0),MATCH(FPL_Combined[[#Headers],[Gameweek 06]],FPL_Fixtures_Extract[#Headers],0)))-4),Team_Key[[Full Name]:[Full Name]],0))&amp;RIGHT(INDEX(FPL_Fixtures_Extract[],MATCH($A435,FPL_Fixtures_Extract[[Player]:[Player]],0),MATCH(FPL_Combined[[#Headers],[Gameweek 06]],FPL_Fixtures_Extract[#Headers],0)),3))</f>
        <v>ARS(H) 2-0</v>
      </c>
      <c r="H435" t="str">
        <f ca="1">IF(RIGHT(FPL_Combined[[#Headers],[Gameweek 07]],2)&lt;$B$622,INDEX(FPL_Results_Extract[Gameweek 07],MATCH($A435,FPL_Results_Extract[[Player]:[Player]],0)),INDEX(Team_Key[[Abbreviation]:[Abbreviation]],MATCH(LEFT(INDEX(FPL_Fixtures_Extract[],MATCH($A435,FPL_Fixtures_Extract[[Player]:[Player]],0),MATCH(FPL_Combined[[#Headers],[Gameweek 07]],FPL_Fixtures_Extract[#Headers],0)),LEN(INDEX(FPL_Fixtures_Extract[],MATCH($A435,FPL_Fixtures_Extract[[Player]:[Player]],0),MATCH(FPL_Combined[[#Headers],[Gameweek 07]],FPL_Fixtures_Extract[#Headers],0)))-4),Team_Key[[Full Name]:[Full Name]],0))&amp;RIGHT(INDEX(FPL_Fixtures_Extract[],MATCH($A435,FPL_Fixtures_Extract[[Player]:[Player]],0),MATCH(FPL_Combined[[#Headers],[Gameweek 07]],FPL_Fixtures_Extract[#Headers],0)),3))</f>
        <v>NEW(A) 2-2</v>
      </c>
      <c r="I435" t="str">
        <f ca="1">IF(RIGHT(FPL_Combined[[#Headers],[Gameweek 08]],2)&lt;$B$622,INDEX(FPL_Results_Extract[Gameweek 08],MATCH($A435,FPL_Results_Extract[[Player]:[Player]],0)),INDEX(Team_Key[[Abbreviation]:[Abbreviation]],MATCH(LEFT(INDEX(FPL_Fixtures_Extract[],MATCH($A435,FPL_Fixtures_Extract[[Player]:[Player]],0),MATCH(FPL_Combined[[#Headers],[Gameweek 08]],FPL_Fixtures_Extract[#Headers],0)),LEN(INDEX(FPL_Fixtures_Extract[],MATCH($A435,FPL_Fixtures_Extract[[Player]:[Player]],0),MATCH(FPL_Combined[[#Headers],[Gameweek 08]],FPL_Fixtures_Extract[#Headers],0)))-4),Team_Key[[Full Name]:[Full Name]],0))&amp;RIGHT(INDEX(FPL_Fixtures_Extract[],MATCH($A435,FPL_Fixtures_Extract[[Player]:[Player]],0),MATCH(FPL_Combined[[#Headers],[Gameweek 08]],FPL_Fixtures_Extract[#Headers],0)),3))</f>
        <v>SOU(H) 1-3</v>
      </c>
      <c r="J435" t="str">
        <f ca="1">IF(RIGHT(FPL_Combined[[#Headers],[Gameweek 09]],2)&lt;$B$622,INDEX(FPL_Results_Extract[Gameweek 09],MATCH($A435,FPL_Results_Extract[[Player]:[Player]],0)),INDEX(Team_Key[[Abbreviation]:[Abbreviation]],MATCH(LEFT(INDEX(FPL_Fixtures_Extract[],MATCH($A435,FPL_Fixtures_Extract[[Player]:[Player]],0),MATCH(FPL_Combined[[#Headers],[Gameweek 09]],FPL_Fixtures_Extract[#Headers],0)),LEN(INDEX(FPL_Fixtures_Extract[],MATCH($A435,FPL_Fixtures_Extract[[Player]:[Player]],0),MATCH(FPL_Combined[[#Headers],[Gameweek 09]],FPL_Fixtures_Extract[#Headers],0)))-4),Team_Key[[Full Name]:[Full Name]],0))&amp;RIGHT(INDEX(FPL_Fixtures_Extract[],MATCH($A435,FPL_Fixtures_Extract[[Player]:[Player]],0),MATCH(FPL_Combined[[#Headers],[Gameweek 09]],FPL_Fixtures_Extract[#Headers],0)),3))</f>
        <v>AVL(H) 2-0</v>
      </c>
      <c r="K435" t="str">
        <f ca="1">IF(RIGHT(FPL_Combined[[#Headers],[Gameweek 10]],2)&lt;$B$622,INDEX(FPL_Results_Extract[Gameweek 10],MATCH($A435,FPL_Results_Extract[[Player]:[Player]],0)),INDEX(Team_Key[[Abbreviation]:[Abbreviation]],MATCH(LEFT(INDEX(FPL_Fixtures_Extract[],MATCH($A435,FPL_Fixtures_Extract[[Player]:[Player]],0),MATCH(FPL_Combined[[#Headers],[Gameweek 10]],FPL_Fixtures_Extract[#Headers],0)),LEN(INDEX(FPL_Fixtures_Extract[],MATCH($A435,FPL_Fixtures_Extract[[Player]:[Player]],0),MATCH(FPL_Combined[[#Headers],[Gameweek 10]],FPL_Fixtures_Extract[#Headers],0)))-4),Team_Key[[Full Name]:[Full Name]],0))&amp;RIGHT(INDEX(FPL_Fixtures_Extract[],MATCH($A435,FPL_Fixtures_Extract[[Player]:[Player]],0),MATCH(FPL_Combined[[#Headers],[Gameweek 10]],FPL_Fixtures_Extract[#Headers],0)),3))</f>
        <v>WHU(A) 1-2</v>
      </c>
      <c r="L435" t="str">
        <f ca="1">IF(RIGHT(FPL_Combined[[#Headers],[Gameweek 11]],2)&lt;$B$622,INDEX(FPL_Results_Extract[Gameweek 11],MATCH($A435,FPL_Results_Extract[[Player]:[Player]],0)),INDEX(Team_Key[[Abbreviation]:[Abbreviation]],MATCH(LEFT(INDEX(FPL_Fixtures_Extract[],MATCH($A435,FPL_Fixtures_Extract[[Player]:[Player]],0),MATCH(FPL_Combined[[#Headers],[Gameweek 11]],FPL_Fixtures_Extract[#Headers],0)),LEN(INDEX(FPL_Fixtures_Extract[],MATCH($A435,FPL_Fixtures_Extract[[Player]:[Player]],0),MATCH(FPL_Combined[[#Headers],[Gameweek 11]],FPL_Fixtures_Extract[#Headers],0)))-4),Team_Key[[Full Name]:[Full Name]],0))&amp;RIGHT(INDEX(FPL_Fixtures_Extract[],MATCH($A435,FPL_Fixtures_Extract[[Player]:[Player]],0),MATCH(FPL_Combined[[#Headers],[Gameweek 11]],FPL_Fixtures_Extract[#Headers],0)),3))</f>
        <v>LIV(H) 1-3</v>
      </c>
      <c r="M435" t="str">
        <f ca="1">IF(RIGHT(FPL_Combined[[#Headers],[Gameweek 12]],2)&lt;$B$622,INDEX(FPL_Results_Extract[Gameweek 12],MATCH($A435,FPL_Results_Extract[[Player]:[Player]],0)),INDEX(Team_Key[[Abbreviation]:[Abbreviation]],MATCH(LEFT(INDEX(FPL_Fixtures_Extract[],MATCH($A435,FPL_Fixtures_Extract[[Player]:[Player]],0),MATCH(FPL_Combined[[#Headers],[Gameweek 12]],FPL_Fixtures_Extract[#Headers],0)),LEN(INDEX(FPL_Fixtures_Extract[],MATCH($A435,FPL_Fixtures_Extract[[Player]:[Player]],0),MATCH(FPL_Combined[[#Headers],[Gameweek 12]],FPL_Fixtures_Extract[#Headers],0)))-4),Team_Key[[Full Name]:[Full Name]],0))&amp;RIGHT(INDEX(FPL_Fixtures_Extract[],MATCH($A435,FPL_Fixtures_Extract[[Player]:[Player]],0),MATCH(FPL_Combined[[#Headers],[Gameweek 12]],FPL_Fixtures_Extract[#Headers],0)),3))</f>
        <v>STK(A) 0-1</v>
      </c>
      <c r="N435" t="str">
        <f ca="1">IF(RIGHT(FPL_Combined[[#Headers],[Gameweek 13]],2)&lt;$B$622,INDEX(FPL_Results_Extract[Gameweek 13],MATCH($A435,FPL_Results_Extract[[Player]:[Player]],0)),INDEX(Team_Key[[Abbreviation]:[Abbreviation]],MATCH(LEFT(INDEX(FPL_Fixtures_Extract[],MATCH($A435,FPL_Fixtures_Extract[[Player]:[Player]],0),MATCH(FPL_Combined[[#Headers],[Gameweek 13]],FPL_Fixtures_Extract[#Headers],0)),LEN(INDEX(FPL_Fixtures_Extract[],MATCH($A435,FPL_Fixtures_Extract[[Player]:[Player]],0),MATCH(FPL_Combined[[#Headers],[Gameweek 13]],FPL_Fixtures_Extract[#Headers],0)))-4),Team_Key[[Full Name]:[Full Name]],0))&amp;RIGHT(INDEX(FPL_Fixtures_Extract[],MATCH($A435,FPL_Fixtures_Extract[[Player]:[Player]],0),MATCH(FPL_Combined[[#Headers],[Gameweek 13]],FPL_Fixtures_Extract[#Headers],0)),3))</f>
        <v>NOR(H) 1-0</v>
      </c>
      <c r="O435" t="str">
        <f ca="1">IF(RIGHT(FPL_Combined[[#Headers],[Gameweek 14]],2)&lt;$B$622,INDEX(FPL_Results_Extract[Gameweek 14],MATCH($A435,FPL_Results_Extract[[Player]:[Player]],0)),INDEX(Team_Key[[Abbreviation]:[Abbreviation]],MATCH(LEFT(INDEX(FPL_Fixtures_Extract[],MATCH($A435,FPL_Fixtures_Extract[[Player]:[Player]],0),MATCH(FPL_Combined[[#Headers],[Gameweek 14]],FPL_Fixtures_Extract[#Headers],0)),LEN(INDEX(FPL_Fixtures_Extract[],MATCH($A435,FPL_Fixtures_Extract[[Player]:[Player]],0),MATCH(FPL_Combined[[#Headers],[Gameweek 14]],FPL_Fixtures_Extract[#Headers],0)))-4),Team_Key[[Full Name]:[Full Name]],0))&amp;RIGHT(INDEX(FPL_Fixtures_Extract[],MATCH($A435,FPL_Fixtures_Extract[[Player]:[Player]],0),MATCH(FPL_Combined[[#Headers],[Gameweek 14]],FPL_Fixtures_Extract[#Headers],0)),3))</f>
        <v>TOT(A) 0-0</v>
      </c>
      <c r="P435" t="str">
        <f ca="1">IF(RIGHT(FPL_Combined[[#Headers],[Gameweek 15]],2)&lt;$B$622,INDEX(FPL_Results_Extract[Gameweek 15],MATCH($A435,FPL_Results_Extract[[Player]:[Player]],0)),INDEX(Team_Key[[Abbreviation]:[Abbreviation]],MATCH(LEFT(INDEX(FPL_Fixtures_Extract[],MATCH($A435,FPL_Fixtures_Extract[[Player]:[Player]],0),MATCH(FPL_Combined[[#Headers],[Gameweek 15]],FPL_Fixtures_Extract[#Headers],0)),LEN(INDEX(FPL_Fixtures_Extract[],MATCH($A435,FPL_Fixtures_Extract[[Player]:[Player]],0),MATCH(FPL_Combined[[#Headers],[Gameweek 15]],FPL_Fixtures_Extract[#Headers],0)))-4),Team_Key[[Full Name]:[Full Name]],0))&amp;RIGHT(INDEX(FPL_Fixtures_Extract[],MATCH($A435,FPL_Fixtures_Extract[[Player]:[Player]],0),MATCH(FPL_Combined[[#Headers],[Gameweek 15]],FPL_Fixtures_Extract[#Headers],0)),3))</f>
        <v>BOU(H) 0-1</v>
      </c>
      <c r="Q435" t="str">
        <f ca="1">IF(RIGHT(FPL_Combined[[#Headers],[Gameweek 16]],2)&lt;$B$622,INDEX(FPL_Results_Extract[Gameweek 16],MATCH($A435,FPL_Results_Extract[[Player]:[Player]],0)),INDEX(Team_Key[[Abbreviation]:[Abbreviation]],MATCH(LEFT(INDEX(FPL_Fixtures_Extract[],MATCH($A435,FPL_Fixtures_Extract[[Player]:[Player]],0),MATCH(FPL_Combined[[#Headers],[Gameweek 16]],FPL_Fixtures_Extract[#Headers],0)),LEN(INDEX(FPL_Fixtures_Extract[],MATCH($A435,FPL_Fixtures_Extract[[Player]:[Player]],0),MATCH(FPL_Combined[[#Headers],[Gameweek 16]],FPL_Fixtures_Extract[#Headers],0)))-4),Team_Key[[Full Name]:[Full Name]],0))&amp;RIGHT(INDEX(FPL_Fixtures_Extract[],MATCH($A435,FPL_Fixtures_Extract[[Player]:[Player]],0),MATCH(FPL_Combined[[#Headers],[Gameweek 16]],FPL_Fixtures_Extract[#Headers],0)),3))</f>
        <v>LEI(A) 1-2</v>
      </c>
      <c r="R435" t="str">
        <f ca="1">IF(RIGHT(FPL_Combined[[#Headers],[Gameweek 17]],2)&lt;$B$622,INDEX(FPL_Results_Extract[Gameweek 17],MATCH($A435,FPL_Results_Extract[[Player]:[Player]],0)),INDEX(Team_Key[[Abbreviation]:[Abbreviation]],MATCH(LEFT(INDEX(FPL_Fixtures_Extract[],MATCH($A435,FPL_Fixtures_Extract[[Player]:[Player]],0),MATCH(FPL_Combined[[#Headers],[Gameweek 17]],FPL_Fixtures_Extract[#Headers],0)),LEN(INDEX(FPL_Fixtures_Extract[],MATCH($A435,FPL_Fixtures_Extract[[Player]:[Player]],0),MATCH(FPL_Combined[[#Headers],[Gameweek 17]],FPL_Fixtures_Extract[#Headers],0)))-4),Team_Key[[Full Name]:[Full Name]],0))&amp;RIGHT(INDEX(FPL_Fixtures_Extract[],MATCH($A435,FPL_Fixtures_Extract[[Player]:[Player]],0),MATCH(FPL_Combined[[#Headers],[Gameweek 17]],FPL_Fixtures_Extract[#Headers],0)),3))</f>
        <v>SUN(H) 3-1</v>
      </c>
      <c r="S435" t="str">
        <f ca="1">IF(RIGHT(FPL_Combined[[#Headers],[Gameweek 18]],2)&lt;$B$622,INDEX(FPL_Results_Extract[Gameweek 18],MATCH($A435,FPL_Results_Extract[[Player]:[Player]],0)),INDEX(Team_Key[[Abbreviation]:[Abbreviation]],MATCH(LEFT(INDEX(FPL_Fixtures_Extract[],MATCH($A435,FPL_Fixtures_Extract[[Player]:[Player]],0),MATCH(FPL_Combined[[#Headers],[Gameweek 18]],FPL_Fixtures_Extract[#Headers],0)),LEN(INDEX(FPL_Fixtures_Extract[],MATCH($A435,FPL_Fixtures_Extract[[Player]:[Player]],0),MATCH(FPL_Combined[[#Headers],[Gameweek 18]],FPL_Fixtures_Extract[#Headers],0)))-4),Team_Key[[Full Name]:[Full Name]],0))&amp;RIGHT(INDEX(FPL_Fixtures_Extract[],MATCH($A435,FPL_Fixtures_Extract[[Player]:[Player]],0),MATCH(FPL_Combined[[#Headers],[Gameweek 18]],FPL_Fixtures_Extract[#Headers],0)),3))</f>
        <v>WAT(H) 2-2</v>
      </c>
      <c r="T435" t="str">
        <f ca="1">IF(RIGHT(FPL_Combined[[#Headers],[Gameweek 19]],2)&lt;$B$622,INDEX(FPL_Results_Extract[Gameweek 19],MATCH($A435,FPL_Results_Extract[[Player]:[Player]],0)),INDEX(Team_Key[[Abbreviation]:[Abbreviation]],MATCH(LEFT(INDEX(FPL_Fixtures_Extract[],MATCH($A435,FPL_Fixtures_Extract[[Player]:[Player]],0),MATCH(FPL_Combined[[#Headers],[Gameweek 19]],FPL_Fixtures_Extract[#Headers],0)),LEN(INDEX(FPL_Fixtures_Extract[],MATCH($A435,FPL_Fixtures_Extract[[Player]:[Player]],0),MATCH(FPL_Combined[[#Headers],[Gameweek 19]],FPL_Fixtures_Extract[#Headers],0)))-4),Team_Key[[Full Name]:[Full Name]],0))&amp;RIGHT(INDEX(FPL_Fixtures_Extract[],MATCH($A435,FPL_Fixtures_Extract[[Player]:[Player]],0),MATCH(FPL_Combined[[#Headers],[Gameweek 19]],FPL_Fixtures_Extract[#Headers],0)),3))</f>
        <v>MUN(A) 0-0</v>
      </c>
      <c r="U435" t="str">
        <f ca="1">IF(RIGHT(FPL_Combined[[#Headers],[Gameweek 20]],2)&lt;$B$622,INDEX(FPL_Results_Extract[Gameweek 20],MATCH($A435,FPL_Results_Extract[[Player]:[Player]],0)),INDEX(Team_Key[[Abbreviation]:[Abbreviation]],MATCH(LEFT(INDEX(FPL_Fixtures_Extract[],MATCH($A435,FPL_Fixtures_Extract[[Player]:[Player]],0),MATCH(FPL_Combined[[#Headers],[Gameweek 20]],FPL_Fixtures_Extract[#Headers],0)),LEN(INDEX(FPL_Fixtures_Extract[],MATCH($A435,FPL_Fixtures_Extract[[Player]:[Player]],0),MATCH(FPL_Combined[[#Headers],[Gameweek 20]],FPL_Fixtures_Extract[#Headers],0)))-4),Team_Key[[Full Name]:[Full Name]],0))&amp;RIGHT(INDEX(FPL_Fixtures_Extract[],MATCH($A435,FPL_Fixtures_Extract[[Player]:[Player]],0),MATCH(FPL_Combined[[#Headers],[Gameweek 20]],FPL_Fixtures_Extract[#Headers],0)),3))</f>
        <v>CRY(A) 3-0</v>
      </c>
      <c r="V435" t="str">
        <f ca="1">IF(RIGHT(FPL_Combined[[#Headers],[Gameweek 21]],2)&lt;$B$622,INDEX(FPL_Results_Extract[Gameweek 21],MATCH($A435,FPL_Results_Extract[[Player]:[Player]],0)),INDEX(Team_Key[[Abbreviation]:[Abbreviation]],MATCH(LEFT(INDEX(FPL_Fixtures_Extract[],MATCH($A435,FPL_Fixtures_Extract[[Player]:[Player]],0),MATCH(FPL_Combined[[#Headers],[Gameweek 21]],FPL_Fixtures_Extract[#Headers],0)),LEN(INDEX(FPL_Fixtures_Extract[],MATCH($A435,FPL_Fixtures_Extract[[Player]:[Player]],0),MATCH(FPL_Combined[[#Headers],[Gameweek 21]],FPL_Fixtures_Extract[#Headers],0)))-4),Team_Key[[Full Name]:[Full Name]],0))&amp;RIGHT(INDEX(FPL_Fixtures_Extract[],MATCH($A435,FPL_Fixtures_Extract[[Player]:[Player]],0),MATCH(FPL_Combined[[#Headers],[Gameweek 21]],FPL_Fixtures_Extract[#Headers],0)),3))</f>
        <v>WBA(H) 2-2</v>
      </c>
      <c r="W435" t="str">
        <f ca="1">IF(RIGHT(FPL_Combined[[#Headers],[Gameweek 22]],2)&lt;$B$622,INDEX(FPL_Results_Extract[Gameweek 22],MATCH($A435,FPL_Results_Extract[[Player]:[Player]],0)),INDEX(Team_Key[[Abbreviation]:[Abbreviation]],MATCH(LEFT(INDEX(FPL_Fixtures_Extract[],MATCH($A435,FPL_Fixtures_Extract[[Player]:[Player]],0),MATCH(FPL_Combined[[#Headers],[Gameweek 22]],FPL_Fixtures_Extract[#Headers],0)),LEN(INDEX(FPL_Fixtures_Extract[],MATCH($A435,FPL_Fixtures_Extract[[Player]:[Player]],0),MATCH(FPL_Combined[[#Headers],[Gameweek 22]],FPL_Fixtures_Extract[#Headers],0)))-4),Team_Key[[Full Name]:[Full Name]],0))&amp;RIGHT(INDEX(FPL_Fixtures_Extract[],MATCH($A435,FPL_Fixtures_Extract[[Player]:[Player]],0),MATCH(FPL_Combined[[#Headers],[Gameweek 22]],FPL_Fixtures_Extract[#Headers],0)),3))</f>
        <v>EVE(H) 3-3</v>
      </c>
      <c r="X435" t="str">
        <f ca="1">IF(RIGHT(FPL_Combined[[#Headers],[Gameweek 23]],2)&lt;$B$622,INDEX(FPL_Results_Extract[Gameweek 23],MATCH($A435,FPL_Results_Extract[[Player]:[Player]],0)),INDEX(Team_Key[[Abbreviation]:[Abbreviation]],MATCH(LEFT(INDEX(FPL_Fixtures_Extract[],MATCH($A435,FPL_Fixtures_Extract[[Player]:[Player]],0),MATCH(FPL_Combined[[#Headers],[Gameweek 23]],FPL_Fixtures_Extract[#Headers],0)),LEN(INDEX(FPL_Fixtures_Extract[],MATCH($A435,FPL_Fixtures_Extract[[Player]:[Player]],0),MATCH(FPL_Combined[[#Headers],[Gameweek 23]],FPL_Fixtures_Extract[#Headers],0)))-4),Team_Key[[Full Name]:[Full Name]],0))&amp;RIGHT(INDEX(FPL_Fixtures_Extract[],MATCH($A435,FPL_Fixtures_Extract[[Player]:[Player]],0),MATCH(FPL_Combined[[#Headers],[Gameweek 23]],FPL_Fixtures_Extract[#Headers],0)),3))</f>
        <v>ARS(A) 1-0</v>
      </c>
      <c r="Y435" t="str">
        <f ca="1">IF(RIGHT(FPL_Combined[[#Headers],[Gameweek 24]],2)&lt;$B$622,INDEX(FPL_Results_Extract[Team],MATCH($A435,FPL_Results_Extract[[Player]:[Player]],0)),INDEX(Team_Key[[Abbreviation]:[Abbreviation]],MATCH(LEFT(INDEX(FPL_Fixtures_Extract[],MATCH($A435,FPL_Fixtures_Extract[[Player]:[Player]],0),MATCH(FPL_Combined[[#Headers],[Gameweek 24]],FPL_Fixtures_Extract[#Headers],0)),LEN(INDEX(FPL_Fixtures_Extract[],MATCH($A435,FPL_Fixtures_Extract[[Player]:[Player]],0),MATCH(FPL_Combined[[#Headers],[Gameweek 24]],FPL_Fixtures_Extract[#Headers],0)))-4),Team_Key[[Full Name]:[Full Name]],0))&amp;RIGHT(INDEX(FPL_Fixtures_Extract[],MATCH($A435,FPL_Fixtures_Extract[[Player]:[Player]],0),MATCH(FPL_Combined[[#Headers],[Gameweek 24]],FPL_Fixtures_Extract[#Headers],0)),3))</f>
        <v>CHE</v>
      </c>
      <c r="Z435" t="str">
        <f ca="1">IF(RIGHT(FPL_Combined[[#Headers],[Gameweek 25]],2)&lt;$B$622,INDEX(FPL_Results_Extract[Player],MATCH($A435,FPL_Results_Extract[[Player]:[Player]],0)),INDEX(Team_Key[[Abbreviation]:[Abbreviation]],MATCH(LEFT(INDEX(FPL_Fixtures_Extract[],MATCH($A435,FPL_Fixtures_Extract[[Player]:[Player]],0),MATCH(FPL_Combined[[#Headers],[Gameweek 25]],FPL_Fixtures_Extract[#Headers],0)),LEN(INDEX(FPL_Fixtures_Extract[],MATCH($A435,FPL_Fixtures_Extract[[Player]:[Player]],0),MATCH(FPL_Combined[[#Headers],[Gameweek 25]],FPL_Fixtures_Extract[#Headers],0)))-4),Team_Key[[Full Name]:[Full Name]],0))&amp;RIGHT(INDEX(FPL_Fixtures_Extract[],MATCH($A435,FPL_Fixtures_Extract[[Player]:[Player]],0),MATCH(FPL_Combined[[#Headers],[Gameweek 25]],FPL_Fixtures_Extract[#Headers],0)),3))</f>
        <v>Oscar</v>
      </c>
      <c r="AA435" t="str">
        <f ca="1">IF(RIGHT(FPL_Combined[[#Headers],[Gameweek 26]],2)&lt;$B$622,INDEX(FPL_Results_Extract[Gameweek 01],MATCH($A435,FPL_Results_Extract[[Player]:[Player]],0)),INDEX(Team_Key[[Abbreviation]:[Abbreviation]],MATCH(LEFT(INDEX(FPL_Fixtures_Extract[],MATCH($A435,FPL_Fixtures_Extract[[Player]:[Player]],0),MATCH(FPL_Combined[[#Headers],[Gameweek 26]],FPL_Fixtures_Extract[#Headers],0)),LEN(INDEX(FPL_Fixtures_Extract[],MATCH($A435,FPL_Fixtures_Extract[[Player]:[Player]],0),MATCH(FPL_Combined[[#Headers],[Gameweek 26]],FPL_Fixtures_Extract[#Headers],0)))-4),Team_Key[[Full Name]:[Full Name]],0))&amp;RIGHT(INDEX(FPL_Fixtures_Extract[],MATCH($A435,FPL_Fixtures_Extract[[Player]:[Player]],0),MATCH(FPL_Combined[[#Headers],[Gameweek 26]],FPL_Fixtures_Extract[#Headers],0)),3))</f>
        <v>SWA(H) 2-2</v>
      </c>
      <c r="AB435" t="str">
        <f ca="1">IF(RIGHT(FPL_Combined[[#Headers],[Gameweek 27]],2)&lt;$B$622,INDEX(FPL_Results_Extract[Gameweek 02],MATCH($A435,FPL_Results_Extract[[Player]:[Player]],0)),INDEX(Team_Key[[Abbreviation]:[Abbreviation]],MATCH(LEFT(INDEX(FPL_Fixtures_Extract[],MATCH($A435,FPL_Fixtures_Extract[[Player]:[Player]],0),MATCH(FPL_Combined[[#Headers],[Gameweek 27]],FPL_Fixtures_Extract[#Headers],0)),LEN(INDEX(FPL_Fixtures_Extract[],MATCH($A435,FPL_Fixtures_Extract[[Player]:[Player]],0),MATCH(FPL_Combined[[#Headers],[Gameweek 27]],FPL_Fixtures_Extract[#Headers],0)))-4),Team_Key[[Full Name]:[Full Name]],0))&amp;RIGHT(INDEX(FPL_Fixtures_Extract[],MATCH($A435,FPL_Fixtures_Extract[[Player]:[Player]],0),MATCH(FPL_Combined[[#Headers],[Gameweek 27]],FPL_Fixtures_Extract[#Headers],0)),3))</f>
        <v>MCI(A) 0-3</v>
      </c>
      <c r="AC435" t="str">
        <f ca="1">IF(RIGHT(FPL_Combined[[#Headers],[Gameweek 28]],2)&lt;$B$622,INDEX(FPL_Results_Extract[Gameweek 03],MATCH($A435,FPL_Results_Extract[[Player]:[Player]],0)),INDEX(Team_Key[[Abbreviation]:[Abbreviation]],MATCH(LEFT(INDEX(FPL_Fixtures_Extract[],MATCH($A435,FPL_Fixtures_Extract[[Player]:[Player]],0),MATCH(FPL_Combined[[#Headers],[Gameweek 28]],FPL_Fixtures_Extract[#Headers],0)),LEN(INDEX(FPL_Fixtures_Extract[],MATCH($A435,FPL_Fixtures_Extract[[Player]:[Player]],0),MATCH(FPL_Combined[[#Headers],[Gameweek 28]],FPL_Fixtures_Extract[#Headers],0)))-4),Team_Key[[Full Name]:[Full Name]],0))&amp;RIGHT(INDEX(FPL_Fixtures_Extract[],MATCH($A435,FPL_Fixtures_Extract[[Player]:[Player]],0),MATCH(FPL_Combined[[#Headers],[Gameweek 28]],FPL_Fixtures_Extract[#Headers],0)),3))</f>
        <v>WBA(A) 3-2</v>
      </c>
      <c r="AD435" t="str">
        <f ca="1">IF(RIGHT(FPL_Combined[[#Headers],[Gameweek 29]],2)&lt;$B$622,INDEX(FPL_Results_Extract[Gameweek 04],MATCH($A435,FPL_Results_Extract[[Player]:[Player]],0)),INDEX(Team_Key[[Abbreviation]:[Abbreviation]],MATCH(LEFT(INDEX(FPL_Fixtures_Extract[],MATCH($A435,FPL_Fixtures_Extract[[Player]:[Player]],0),MATCH(FPL_Combined[[#Headers],[Gameweek 29]],FPL_Fixtures_Extract[#Headers],0)),LEN(INDEX(FPL_Fixtures_Extract[],MATCH($A435,FPL_Fixtures_Extract[[Player]:[Player]],0),MATCH(FPL_Combined[[#Headers],[Gameweek 29]],FPL_Fixtures_Extract[#Headers],0)))-4),Team_Key[[Full Name]:[Full Name]],0))&amp;RIGHT(INDEX(FPL_Fixtures_Extract[],MATCH($A435,FPL_Fixtures_Extract[[Player]:[Player]],0),MATCH(FPL_Combined[[#Headers],[Gameweek 29]],FPL_Fixtures_Extract[#Headers],0)),3))</f>
        <v>STK(H)</v>
      </c>
      <c r="AE435" t="e">
        <f ca="1">IF(RIGHT(FPL_Combined[[#Headers],[Gameweek 30]],2)&lt;$B$622,INDEX(FPL_Results_Extract[Gameweek 05],MATCH($A435,FPL_Results_Extract[[Player]:[Player]],0)),INDEX(Team_Key[[Abbreviation]:[Abbreviation]],MATCH(LEFT(INDEX(FPL_Fixtures_Extract[],MATCH($A435,FPL_Fixtures_Extract[[Player]:[Player]],0),MATCH(FPL_Combined[[#Headers],[Gameweek 30]],FPL_Fixtures_Extract[#Headers],0)),LEN(INDEX(FPL_Fixtures_Extract[],MATCH($A435,FPL_Fixtures_Extract[[Player]:[Player]],0),MATCH(FPL_Combined[[#Headers],[Gameweek 30]],FPL_Fixtures_Extract[#Headers],0)))-4),Team_Key[[Full Name]:[Full Name]],0))&amp;RIGHT(INDEX(FPL_Fixtures_Extract[],MATCH($A435,FPL_Fixtures_Extract[[Player]:[Player]],0),MATCH(FPL_Combined[[#Headers],[Gameweek 30]],FPL_Fixtures_Extract[#Headers],0)),3))</f>
        <v>#VALUE!</v>
      </c>
      <c r="AF435" t="str">
        <f ca="1">IF(RIGHT(FPL_Combined[[#Headers],[Gameweek 31]],2)&lt;$B$622,INDEX(FPL_Results_Extract[Gameweek 06],MATCH($A435,FPL_Results_Extract[[Player]:[Player]],0)),INDEX(Team_Key[[Abbreviation]:[Abbreviation]],MATCH(LEFT(INDEX(FPL_Fixtures_Extract[],MATCH($A435,FPL_Fixtures_Extract[[Player]:[Player]],0),MATCH(FPL_Combined[[#Headers],[Gameweek 31]],FPL_Fixtures_Extract[#Headers],0)),LEN(INDEX(FPL_Fixtures_Extract[],MATCH($A435,FPL_Fixtures_Extract[[Player]:[Player]],0),MATCH(FPL_Combined[[#Headers],[Gameweek 31]],FPL_Fixtures_Extract[#Headers],0)))-4),Team_Key[[Full Name]:[Full Name]],0))&amp;RIGHT(INDEX(FPL_Fixtures_Extract[],MATCH($A435,FPL_Fixtures_Extract[[Player]:[Player]],0),MATCH(FPL_Combined[[#Headers],[Gameweek 31]],FPL_Fixtures_Extract[#Headers],0)),3))</f>
        <v>WHU(H)</v>
      </c>
      <c r="AG435" t="str">
        <f ca="1">IF(RIGHT(FPL_Combined[[#Headers],[Gameweek 32]],2)&lt;$B$622,INDEX(FPL_Results_Extract[Gameweek 07],MATCH($A435,FPL_Results_Extract[[Player]:[Player]],0)),INDEX(Team_Key[[Abbreviation]:[Abbreviation]],MATCH(LEFT(INDEX(FPL_Fixtures_Extract[],MATCH($A435,FPL_Fixtures_Extract[[Player]:[Player]],0),MATCH(FPL_Combined[[#Headers],[Gameweek 32]],FPL_Fixtures_Extract[#Headers],0)),LEN(INDEX(FPL_Fixtures_Extract[],MATCH($A435,FPL_Fixtures_Extract[[Player]:[Player]],0),MATCH(FPL_Combined[[#Headers],[Gameweek 32]],FPL_Fixtures_Extract[#Headers],0)))-4),Team_Key[[Full Name]:[Full Name]],0))&amp;RIGHT(INDEX(FPL_Fixtures_Extract[],MATCH($A435,FPL_Fixtures_Extract[[Player]:[Player]],0),MATCH(FPL_Combined[[#Headers],[Gameweek 32]],FPL_Fixtures_Extract[#Headers],0)),3))</f>
        <v>AVL(A)</v>
      </c>
      <c r="AH435" t="str">
        <f ca="1">IF(RIGHT(FPL_Combined[[#Headers],[Gameweek 33]],2)&lt;$B$622,INDEX(FPL_Results_Extract[Gameweek 08],MATCH($A435,FPL_Results_Extract[[Player]:[Player]],0)),INDEX(Team_Key[[Abbreviation]:[Abbreviation]],MATCH(LEFT(INDEX(FPL_Fixtures_Extract[],MATCH($A435,FPL_Fixtures_Extract[[Player]:[Player]],0),MATCH(FPL_Combined[[#Headers],[Gameweek 33]],FPL_Fixtures_Extract[#Headers],0)),LEN(INDEX(FPL_Fixtures_Extract[],MATCH($A435,FPL_Fixtures_Extract[[Player]:[Player]],0),MATCH(FPL_Combined[[#Headers],[Gameweek 33]],FPL_Fixtures_Extract[#Headers],0)))-4),Team_Key[[Full Name]:[Full Name]],0))&amp;RIGHT(INDEX(FPL_Fixtures_Extract[],MATCH($A435,FPL_Fixtures_Extract[[Player]:[Player]],0),MATCH(FPL_Combined[[#Headers],[Gameweek 33]],FPL_Fixtures_Extract[#Headers],0)),3))</f>
        <v>SWA(A)</v>
      </c>
      <c r="AI435" t="str">
        <f ca="1">IF(RIGHT(FPL_Combined[[#Headers],[Gameweek 34]],2)&lt;$B$622,INDEX(FPL_Results_Extract[Gameweek 09],MATCH($A435,FPL_Results_Extract[[Player]:[Player]],0)),INDEX(Team_Key[[Abbreviation]:[Abbreviation]],MATCH(LEFT(INDEX(FPL_Fixtures_Extract[],MATCH($A435,FPL_Fixtures_Extract[[Player]:[Player]],0),MATCH(FPL_Combined[[#Headers],[Gameweek 34]],FPL_Fixtures_Extract[#Headers],0)),LEN(INDEX(FPL_Fixtures_Extract[],MATCH($A435,FPL_Fixtures_Extract[[Player]:[Player]],0),MATCH(FPL_Combined[[#Headers],[Gameweek 34]],FPL_Fixtures_Extract[#Headers],0)))-4),Team_Key[[Full Name]:[Full Name]],0))&amp;RIGHT(INDEX(FPL_Fixtures_Extract[],MATCH($A435,FPL_Fixtures_Extract[[Player]:[Player]],0),MATCH(FPL_Combined[[#Headers],[Gameweek 34]],FPL_Fixtures_Extract[#Headers],0)),3))</f>
        <v>MCI(H)</v>
      </c>
      <c r="AJ435" t="str">
        <f ca="1">IF(RIGHT(FPL_Combined[[#Headers],[Gameweek 35]],2)&lt;$B$622,INDEX(FPL_Results_Extract[Gameweek 10],MATCH($A435,FPL_Results_Extract[[Player]:[Player]],0)),INDEX(Team_Key[[Abbreviation]:[Abbreviation]],MATCH(LEFT(INDEX(FPL_Fixtures_Extract[],MATCH($A435,FPL_Fixtures_Extract[[Player]:[Player]],0),MATCH(FPL_Combined[[#Headers],[Gameweek 35]],FPL_Fixtures_Extract[#Headers],0)),LEN(INDEX(FPL_Fixtures_Extract[],MATCH($A435,FPL_Fixtures_Extract[[Player]:[Player]],0),MATCH(FPL_Combined[[#Headers],[Gameweek 35]],FPL_Fixtures_Extract[#Headers],0)))-4),Team_Key[[Full Name]:[Full Name]],0))&amp;RIGHT(INDEX(FPL_Fixtures_Extract[],MATCH($A435,FPL_Fixtures_Extract[[Player]:[Player]],0),MATCH(FPL_Combined[[#Headers],[Gameweek 35]],FPL_Fixtures_Extract[#Headers],0)),3))</f>
        <v>BOU(A)</v>
      </c>
      <c r="AK435" t="str">
        <f ca="1">IF(RIGHT(FPL_Combined[[#Headers],[Gameweek 36]],2)&lt;$B$622,INDEX(FPL_Results_Extract[Gameweek 11],MATCH($A435,FPL_Results_Extract[[Player]:[Player]],0)),INDEX(Team_Key[[Abbreviation]:[Abbreviation]],MATCH(LEFT(INDEX(FPL_Fixtures_Extract[],MATCH($A435,FPL_Fixtures_Extract[[Player]:[Player]],0),MATCH(FPL_Combined[[#Headers],[Gameweek 36]],FPL_Fixtures_Extract[#Headers],0)),LEN(INDEX(FPL_Fixtures_Extract[],MATCH($A435,FPL_Fixtures_Extract[[Player]:[Player]],0),MATCH(FPL_Combined[[#Headers],[Gameweek 36]],FPL_Fixtures_Extract[#Headers],0)))-4),Team_Key[[Full Name]:[Full Name]],0))&amp;RIGHT(INDEX(FPL_Fixtures_Extract[],MATCH($A435,FPL_Fixtures_Extract[[Player]:[Player]],0),MATCH(FPL_Combined[[#Headers],[Gameweek 36]],FPL_Fixtures_Extract[#Headers],0)),3))</f>
        <v>TOT(H)</v>
      </c>
      <c r="AL435" t="str">
        <f ca="1">IF(RIGHT(FPL_Combined[[#Headers],[Gameweek 37]],2)&lt;$B$622,INDEX(FPL_Results_Extract[Gameweek 12],MATCH($A435,FPL_Results_Extract[[Player]:[Player]],0)),INDEX(Team_Key[[Abbreviation]:[Abbreviation]],MATCH(LEFT(INDEX(FPL_Fixtures_Extract[],MATCH($A435,FPL_Fixtures_Extract[[Player]:[Player]],0),MATCH(FPL_Combined[[#Headers],[Gameweek 37]],FPL_Fixtures_Extract[#Headers],0)),LEN(INDEX(FPL_Fixtures_Extract[],MATCH($A435,FPL_Fixtures_Extract[[Player]:[Player]],0),MATCH(FPL_Combined[[#Headers],[Gameweek 37]],FPL_Fixtures_Extract[#Headers],0)))-4),Team_Key[[Full Name]:[Full Name]],0))&amp;RIGHT(INDEX(FPL_Fixtures_Extract[],MATCH($A435,FPL_Fixtures_Extract[[Player]:[Player]],0),MATCH(FPL_Combined[[#Headers],[Gameweek 37]],FPL_Fixtures_Extract[#Headers],0)),3))</f>
        <v>SUN(A)</v>
      </c>
      <c r="AM435" t="str">
        <f ca="1">IF(RIGHT(FPL_Combined[[#Headers],[Gameweek 38]],2)&lt;$B$622,INDEX(FPL_Results_Extract[Gameweek 13],MATCH($A435,FPL_Results_Extract[[Player]:[Player]],0)),INDEX(Team_Key[[Abbreviation]:[Abbreviation]],MATCH(LEFT(INDEX(FPL_Fixtures_Extract[],MATCH($A435,FPL_Fixtures_Extract[[Player]:[Player]],0),MATCH(FPL_Combined[[#Headers],[Gameweek 38]],FPL_Fixtures_Extract[#Headers],0)),LEN(INDEX(FPL_Fixtures_Extract[],MATCH($A435,FPL_Fixtures_Extract[[Player]:[Player]],0),MATCH(FPL_Combined[[#Headers],[Gameweek 38]],FPL_Fixtures_Extract[#Headers],0)))-4),Team_Key[[Full Name]:[Full Name]],0))&amp;RIGHT(INDEX(FPL_Fixtures_Extract[],MATCH($A435,FPL_Fixtures_Extract[[Player]:[Player]],0),MATCH(FPL_Combined[[#Headers],[Gameweek 38]],FPL_Fixtures_Extract[#Headers],0)),3))</f>
        <v>LEI(H)</v>
      </c>
    </row>
    <row r="436" spans="1:39" x14ac:dyDescent="0.45">
      <c r="A436" t="s">
        <v>390</v>
      </c>
      <c r="B436" t="str">
        <f ca="1">IF(RIGHT(FPL_Combined[[#Headers],[Gameweek 01]],2)&lt;$B$622,INDEX(FPL_Results_Extract[Gameweek 01],MATCH($A436,FPL_Results_Extract[[Player]:[Player]],0)),INDEX(Team_Key[[Abbreviation]:[Abbreviation]],MATCH(LEFT(INDEX(FPL_Fixtures_Extract[],MATCH($A436,FPL_Fixtures_Extract[[Player]:[Player]],0),MATCH(FPL_Combined[[#Headers],[Gameweek 01]],FPL_Fixtures_Extract[#Headers],0)),LEN(INDEX(FPL_Fixtures_Extract[],MATCH($A436,FPL_Fixtures_Extract[[Player]:[Player]],0),MATCH(FPL_Combined[[#Headers],[Gameweek 01]],FPL_Fixtures_Extract[#Headers],0)))-4),Team_Key[[Full Name]:[Full Name]],0))&amp;RIGHT(INDEX(FPL_Fixtures_Extract[],MATCH($A436,FPL_Fixtures_Extract[[Player]:[Player]],0),MATCH(FPL_Combined[[#Headers],[Gameweek 01]],FPL_Fixtures_Extract[#Headers],0)),3))</f>
        <v>LEI(A) 2-4</v>
      </c>
      <c r="C436" t="str">
        <f ca="1">IF(RIGHT(FPL_Combined[[#Headers],[Gameweek 02]],2)&lt;$B$622,INDEX(FPL_Results_Extract[Gameweek 02],MATCH($A436,FPL_Results_Extract[[Player]:[Player]],0)),INDEX(Team_Key[[Abbreviation]:[Abbreviation]],MATCH(LEFT(INDEX(FPL_Fixtures_Extract[],MATCH($A436,FPL_Fixtures_Extract[[Player]:[Player]],0),MATCH(FPL_Combined[[#Headers],[Gameweek 02]],FPL_Fixtures_Extract[#Headers],0)),LEN(INDEX(FPL_Fixtures_Extract[],MATCH($A436,FPL_Fixtures_Extract[[Player]:[Player]],0),MATCH(FPL_Combined[[#Headers],[Gameweek 02]],FPL_Fixtures_Extract[#Headers],0)))-4),Team_Key[[Full Name]:[Full Name]],0))&amp;RIGHT(INDEX(FPL_Fixtures_Extract[],MATCH($A436,FPL_Fixtures_Extract[[Player]:[Player]],0),MATCH(FPL_Combined[[#Headers],[Gameweek 02]],FPL_Fixtures_Extract[#Headers],0)),3))</f>
        <v>NOR(H) 1-3</v>
      </c>
      <c r="D436" t="str">
        <f ca="1">IF(RIGHT(FPL_Combined[[#Headers],[Gameweek 03]],2)&lt;$B$622,INDEX(FPL_Results_Extract[Gameweek 03],MATCH($A436,FPL_Results_Extract[[Player]:[Player]],0)),INDEX(Team_Key[[Abbreviation]:[Abbreviation]],MATCH(LEFT(INDEX(FPL_Fixtures_Extract[],MATCH($A436,FPL_Fixtures_Extract[[Player]:[Player]],0),MATCH(FPL_Combined[[#Headers],[Gameweek 03]],FPL_Fixtures_Extract[#Headers],0)),LEN(INDEX(FPL_Fixtures_Extract[],MATCH($A436,FPL_Fixtures_Extract[[Player]:[Player]],0),MATCH(FPL_Combined[[#Headers],[Gameweek 03]],FPL_Fixtures_Extract[#Headers],0)))-4),Team_Key[[Full Name]:[Full Name]],0))&amp;RIGHT(INDEX(FPL_Fixtures_Extract[],MATCH($A436,FPL_Fixtures_Extract[[Player]:[Player]],0),MATCH(FPL_Combined[[#Headers],[Gameweek 03]],FPL_Fixtures_Extract[#Headers],0)),3))</f>
        <v>SWA(H) 1-1</v>
      </c>
      <c r="E436" t="str">
        <f ca="1">IF(RIGHT(FPL_Combined[[#Headers],[Gameweek 04]],2)&lt;$B$622,INDEX(FPL_Results_Extract[Gameweek 04],MATCH($A436,FPL_Results_Extract[[Player]:[Player]],0)),INDEX(Team_Key[[Abbreviation]:[Abbreviation]],MATCH(LEFT(INDEX(FPL_Fixtures_Extract[],MATCH($A436,FPL_Fixtures_Extract[[Player]:[Player]],0),MATCH(FPL_Combined[[#Headers],[Gameweek 04]],FPL_Fixtures_Extract[#Headers],0)),LEN(INDEX(FPL_Fixtures_Extract[],MATCH($A436,FPL_Fixtures_Extract[[Player]:[Player]],0),MATCH(FPL_Combined[[#Headers],[Gameweek 04]],FPL_Fixtures_Extract[#Headers],0)))-4),Team_Key[[Full Name]:[Full Name]],0))&amp;RIGHT(INDEX(FPL_Fixtures_Extract[],MATCH($A436,FPL_Fixtures_Extract[[Player]:[Player]],0),MATCH(FPL_Combined[[#Headers],[Gameweek 04]],FPL_Fixtures_Extract[#Headers],0)),3))</f>
        <v>AVL(A) 2-2</v>
      </c>
      <c r="F436" t="str">
        <f ca="1">IF(RIGHT(FPL_Combined[[#Headers],[Gameweek 05]],2)&lt;$B$622,INDEX(FPL_Results_Extract[Gameweek 05],MATCH($A436,FPL_Results_Extract[[Player]:[Player]],0)),INDEX(Team_Key[[Abbreviation]:[Abbreviation]],MATCH(LEFT(INDEX(FPL_Fixtures_Extract[],MATCH($A436,FPL_Fixtures_Extract[[Player]:[Player]],0),MATCH(FPL_Combined[[#Headers],[Gameweek 05]],FPL_Fixtures_Extract[#Headers],0)),LEN(INDEX(FPL_Fixtures_Extract[],MATCH($A436,FPL_Fixtures_Extract[[Player]:[Player]],0),MATCH(FPL_Combined[[#Headers],[Gameweek 05]],FPL_Fixtures_Extract[#Headers],0)))-4),Team_Key[[Full Name]:[Full Name]],0))&amp;RIGHT(INDEX(FPL_Fixtures_Extract[],MATCH($A436,FPL_Fixtures_Extract[[Player]:[Player]],0),MATCH(FPL_Combined[[#Headers],[Gameweek 05]],FPL_Fixtures_Extract[#Headers],0)),3))</f>
        <v>TOT(H) 0-1</v>
      </c>
      <c r="G436" t="str">
        <f ca="1">IF(RIGHT(FPL_Combined[[#Headers],[Gameweek 06]],2)&lt;$B$622,INDEX(FPL_Results_Extract[Gameweek 06],MATCH($A436,FPL_Results_Extract[[Player]:[Player]],0)),INDEX(Team_Key[[Abbreviation]:[Abbreviation]],MATCH(LEFT(INDEX(FPL_Fixtures_Extract[],MATCH($A436,FPL_Fixtures_Extract[[Player]:[Player]],0),MATCH(FPL_Combined[[#Headers],[Gameweek 06]],FPL_Fixtures_Extract[#Headers],0)),LEN(INDEX(FPL_Fixtures_Extract[],MATCH($A436,FPL_Fixtures_Extract[[Player]:[Player]],0),MATCH(FPL_Combined[[#Headers],[Gameweek 06]],FPL_Fixtures_Extract[#Headers],0)))-4),Team_Key[[Full Name]:[Full Name]],0))&amp;RIGHT(INDEX(FPL_Fixtures_Extract[],MATCH($A436,FPL_Fixtures_Extract[[Player]:[Player]],0),MATCH(FPL_Combined[[#Headers],[Gameweek 06]],FPL_Fixtures_Extract[#Headers],0)),3))</f>
        <v>BOU(A) 0-2</v>
      </c>
      <c r="H436" t="str">
        <f ca="1">IF(RIGHT(FPL_Combined[[#Headers],[Gameweek 07]],2)&lt;$B$622,INDEX(FPL_Results_Extract[Gameweek 07],MATCH($A436,FPL_Results_Extract[[Player]:[Player]],0)),INDEX(Team_Key[[Abbreviation]:[Abbreviation]],MATCH(LEFT(INDEX(FPL_Fixtures_Extract[],MATCH($A436,FPL_Fixtures_Extract[[Player]:[Player]],0),MATCH(FPL_Combined[[#Headers],[Gameweek 07]],FPL_Fixtures_Extract[#Headers],0)),LEN(INDEX(FPL_Fixtures_Extract[],MATCH($A436,FPL_Fixtures_Extract[[Player]:[Player]],0),MATCH(FPL_Combined[[#Headers],[Gameweek 07]],FPL_Fixtures_Extract[#Headers],0)))-4),Team_Key[[Full Name]:[Full Name]],0))&amp;RIGHT(INDEX(FPL_Fixtures_Extract[],MATCH($A436,FPL_Fixtures_Extract[[Player]:[Player]],0),MATCH(FPL_Combined[[#Headers],[Gameweek 07]],FPL_Fixtures_Extract[#Headers],0)),3))</f>
        <v>MUN(A) 0-3</v>
      </c>
      <c r="I436" t="str">
        <f ca="1">IF(RIGHT(FPL_Combined[[#Headers],[Gameweek 08]],2)&lt;$B$622,INDEX(FPL_Results_Extract[Gameweek 08],MATCH($A436,FPL_Results_Extract[[Player]:[Player]],0)),INDEX(Team_Key[[Abbreviation]:[Abbreviation]],MATCH(LEFT(INDEX(FPL_Fixtures_Extract[],MATCH($A436,FPL_Fixtures_Extract[[Player]:[Player]],0),MATCH(FPL_Combined[[#Headers],[Gameweek 08]],FPL_Fixtures_Extract[#Headers],0)),LEN(INDEX(FPL_Fixtures_Extract[],MATCH($A436,FPL_Fixtures_Extract[[Player]:[Player]],0),MATCH(FPL_Combined[[#Headers],[Gameweek 08]],FPL_Fixtures_Extract[#Headers],0)))-4),Team_Key[[Full Name]:[Full Name]],0))&amp;RIGHT(INDEX(FPL_Fixtures_Extract[],MATCH($A436,FPL_Fixtures_Extract[[Player]:[Player]],0),MATCH(FPL_Combined[[#Headers],[Gameweek 08]],FPL_Fixtures_Extract[#Headers],0)),3))</f>
        <v>WHU(H) 2-2</v>
      </c>
      <c r="J436" t="str">
        <f ca="1">IF(RIGHT(FPL_Combined[[#Headers],[Gameweek 09]],2)&lt;$B$622,INDEX(FPL_Results_Extract[Gameweek 09],MATCH($A436,FPL_Results_Extract[[Player]:[Player]],0)),INDEX(Team_Key[[Abbreviation]:[Abbreviation]],MATCH(LEFT(INDEX(FPL_Fixtures_Extract[],MATCH($A436,FPL_Fixtures_Extract[[Player]:[Player]],0),MATCH(FPL_Combined[[#Headers],[Gameweek 09]],FPL_Fixtures_Extract[#Headers],0)),LEN(INDEX(FPL_Fixtures_Extract[],MATCH($A436,FPL_Fixtures_Extract[[Player]:[Player]],0),MATCH(FPL_Combined[[#Headers],[Gameweek 09]],FPL_Fixtures_Extract[#Headers],0)))-4),Team_Key[[Full Name]:[Full Name]],0))&amp;RIGHT(INDEX(FPL_Fixtures_Extract[],MATCH($A436,FPL_Fixtures_Extract[[Player]:[Player]],0),MATCH(FPL_Combined[[#Headers],[Gameweek 09]],FPL_Fixtures_Extract[#Headers],0)),3))</f>
        <v>WBA(A) 0-1</v>
      </c>
      <c r="K436" t="str">
        <f ca="1">IF(RIGHT(FPL_Combined[[#Headers],[Gameweek 10]],2)&lt;$B$622,INDEX(FPL_Results_Extract[Gameweek 10],MATCH($A436,FPL_Results_Extract[[Player]:[Player]],0)),INDEX(Team_Key[[Abbreviation]:[Abbreviation]],MATCH(LEFT(INDEX(FPL_Fixtures_Extract[],MATCH($A436,FPL_Fixtures_Extract[[Player]:[Player]],0),MATCH(FPL_Combined[[#Headers],[Gameweek 10]],FPL_Fixtures_Extract[#Headers],0)),LEN(INDEX(FPL_Fixtures_Extract[],MATCH($A436,FPL_Fixtures_Extract[[Player]:[Player]],0),MATCH(FPL_Combined[[#Headers],[Gameweek 10]],FPL_Fixtures_Extract[#Headers],0)))-4),Team_Key[[Full Name]:[Full Name]],0))&amp;RIGHT(INDEX(FPL_Fixtures_Extract[],MATCH($A436,FPL_Fixtures_Extract[[Player]:[Player]],0),MATCH(FPL_Combined[[#Headers],[Gameweek 10]],FPL_Fixtures_Extract[#Headers],0)),3))</f>
        <v>NEW(H) 3-0</v>
      </c>
      <c r="L436" t="str">
        <f ca="1">IF(RIGHT(FPL_Combined[[#Headers],[Gameweek 11]],2)&lt;$B$622,INDEX(FPL_Results_Extract[Gameweek 11],MATCH($A436,FPL_Results_Extract[[Player]:[Player]],0)),INDEX(Team_Key[[Abbreviation]:[Abbreviation]],MATCH(LEFT(INDEX(FPL_Fixtures_Extract[],MATCH($A436,FPL_Fixtures_Extract[[Player]:[Player]],0),MATCH(FPL_Combined[[#Headers],[Gameweek 11]],FPL_Fixtures_Extract[#Headers],0)),LEN(INDEX(FPL_Fixtures_Extract[],MATCH($A436,FPL_Fixtures_Extract[[Player]:[Player]],0),MATCH(FPL_Combined[[#Headers],[Gameweek 11]],FPL_Fixtures_Extract[#Headers],0)))-4),Team_Key[[Full Name]:[Full Name]],0))&amp;RIGHT(INDEX(FPL_Fixtures_Extract[],MATCH($A436,FPL_Fixtures_Extract[[Player]:[Player]],0),MATCH(FPL_Combined[[#Headers],[Gameweek 11]],FPL_Fixtures_Extract[#Headers],0)),3))</f>
        <v>EVE(A) 2-6</v>
      </c>
      <c r="M436" t="str">
        <f ca="1">IF(RIGHT(FPL_Combined[[#Headers],[Gameweek 12]],2)&lt;$B$622,INDEX(FPL_Results_Extract[Gameweek 12],MATCH($A436,FPL_Results_Extract[[Player]:[Player]],0)),INDEX(Team_Key[[Abbreviation]:[Abbreviation]],MATCH(LEFT(INDEX(FPL_Fixtures_Extract[],MATCH($A436,FPL_Fixtures_Extract[[Player]:[Player]],0),MATCH(FPL_Combined[[#Headers],[Gameweek 12]],FPL_Fixtures_Extract[#Headers],0)),LEN(INDEX(FPL_Fixtures_Extract[],MATCH($A436,FPL_Fixtures_Extract[[Player]:[Player]],0),MATCH(FPL_Combined[[#Headers],[Gameweek 12]],FPL_Fixtures_Extract[#Headers],0)))-4),Team_Key[[Full Name]:[Full Name]],0))&amp;RIGHT(INDEX(FPL_Fixtures_Extract[],MATCH($A436,FPL_Fixtures_Extract[[Player]:[Player]],0),MATCH(FPL_Combined[[#Headers],[Gameweek 12]],FPL_Fixtures_Extract[#Headers],0)),3))</f>
        <v>SOU(H) 0-1</v>
      </c>
      <c r="N436" t="str">
        <f ca="1">IF(RIGHT(FPL_Combined[[#Headers],[Gameweek 13]],2)&lt;$B$622,INDEX(FPL_Results_Extract[Gameweek 13],MATCH($A436,FPL_Results_Extract[[Player]:[Player]],0)),INDEX(Team_Key[[Abbreviation]:[Abbreviation]],MATCH(LEFT(INDEX(FPL_Fixtures_Extract[],MATCH($A436,FPL_Fixtures_Extract[[Player]:[Player]],0),MATCH(FPL_Combined[[#Headers],[Gameweek 13]],FPL_Fixtures_Extract[#Headers],0)),LEN(INDEX(FPL_Fixtures_Extract[],MATCH($A436,FPL_Fixtures_Extract[[Player]:[Player]],0),MATCH(FPL_Combined[[#Headers],[Gameweek 13]],FPL_Fixtures_Extract[#Headers],0)))-4),Team_Key[[Full Name]:[Full Name]],0))&amp;RIGHT(INDEX(FPL_Fixtures_Extract[],MATCH($A436,FPL_Fixtures_Extract[[Player]:[Player]],0),MATCH(FPL_Combined[[#Headers],[Gameweek 13]],FPL_Fixtures_Extract[#Headers],0)),3))</f>
        <v>CRY(A) 1-0</v>
      </c>
      <c r="O436" t="str">
        <f ca="1">IF(RIGHT(FPL_Combined[[#Headers],[Gameweek 14]],2)&lt;$B$622,INDEX(FPL_Results_Extract[Gameweek 14],MATCH($A436,FPL_Results_Extract[[Player]:[Player]],0)),INDEX(Team_Key[[Abbreviation]:[Abbreviation]],MATCH(LEFT(INDEX(FPL_Fixtures_Extract[],MATCH($A436,FPL_Fixtures_Extract[[Player]:[Player]],0),MATCH(FPL_Combined[[#Headers],[Gameweek 14]],FPL_Fixtures_Extract[#Headers],0)),LEN(INDEX(FPL_Fixtures_Extract[],MATCH($A436,FPL_Fixtures_Extract[[Player]:[Player]],0),MATCH(FPL_Combined[[#Headers],[Gameweek 14]],FPL_Fixtures_Extract[#Headers],0)))-4),Team_Key[[Full Name]:[Full Name]],0))&amp;RIGHT(INDEX(FPL_Fixtures_Extract[],MATCH($A436,FPL_Fixtures_Extract[[Player]:[Player]],0),MATCH(FPL_Combined[[#Headers],[Gameweek 14]],FPL_Fixtures_Extract[#Headers],0)),3))</f>
        <v>STK(H) 2-0</v>
      </c>
      <c r="P436" t="str">
        <f ca="1">IF(RIGHT(FPL_Combined[[#Headers],[Gameweek 15]],2)&lt;$B$622,INDEX(FPL_Results_Extract[Gameweek 15],MATCH($A436,FPL_Results_Extract[[Player]:[Player]],0)),INDEX(Team_Key[[Abbreviation]:[Abbreviation]],MATCH(LEFT(INDEX(FPL_Fixtures_Extract[],MATCH($A436,FPL_Fixtures_Extract[[Player]:[Player]],0),MATCH(FPL_Combined[[#Headers],[Gameweek 15]],FPL_Fixtures_Extract[#Headers],0)),LEN(INDEX(FPL_Fixtures_Extract[],MATCH($A436,FPL_Fixtures_Extract[[Player]:[Player]],0),MATCH(FPL_Combined[[#Headers],[Gameweek 15]],FPL_Fixtures_Extract[#Headers],0)))-4),Team_Key[[Full Name]:[Full Name]],0))&amp;RIGHT(INDEX(FPL_Fixtures_Extract[],MATCH($A436,FPL_Fixtures_Extract[[Player]:[Player]],0),MATCH(FPL_Combined[[#Headers],[Gameweek 15]],FPL_Fixtures_Extract[#Headers],0)),3))</f>
        <v>ARS(A) 1-3</v>
      </c>
      <c r="Q436" t="str">
        <f ca="1">IF(RIGHT(FPL_Combined[[#Headers],[Gameweek 16]],2)&lt;$B$622,INDEX(FPL_Results_Extract[Gameweek 16],MATCH($A436,FPL_Results_Extract[[Player]:[Player]],0)),INDEX(Team_Key[[Abbreviation]:[Abbreviation]],MATCH(LEFT(INDEX(FPL_Fixtures_Extract[],MATCH($A436,FPL_Fixtures_Extract[[Player]:[Player]],0),MATCH(FPL_Combined[[#Headers],[Gameweek 16]],FPL_Fixtures_Extract[#Headers],0)),LEN(INDEX(FPL_Fixtures_Extract[],MATCH($A436,FPL_Fixtures_Extract[[Player]:[Player]],0),MATCH(FPL_Combined[[#Headers],[Gameweek 16]],FPL_Fixtures_Extract[#Headers],0)))-4),Team_Key[[Full Name]:[Full Name]],0))&amp;RIGHT(INDEX(FPL_Fixtures_Extract[],MATCH($A436,FPL_Fixtures_Extract[[Player]:[Player]],0),MATCH(FPL_Combined[[#Headers],[Gameweek 16]],FPL_Fixtures_Extract[#Headers],0)),3))</f>
        <v>WAT(H) 0-1</v>
      </c>
      <c r="R436" t="str">
        <f ca="1">IF(RIGHT(FPL_Combined[[#Headers],[Gameweek 17]],2)&lt;$B$622,INDEX(FPL_Results_Extract[Gameweek 17],MATCH($A436,FPL_Results_Extract[[Player]:[Player]],0)),INDEX(Team_Key[[Abbreviation]:[Abbreviation]],MATCH(LEFT(INDEX(FPL_Fixtures_Extract[],MATCH($A436,FPL_Fixtures_Extract[[Player]:[Player]],0),MATCH(FPL_Combined[[#Headers],[Gameweek 17]],FPL_Fixtures_Extract[#Headers],0)),LEN(INDEX(FPL_Fixtures_Extract[],MATCH($A436,FPL_Fixtures_Extract[[Player]:[Player]],0),MATCH(FPL_Combined[[#Headers],[Gameweek 17]],FPL_Fixtures_Extract[#Headers],0)))-4),Team_Key[[Full Name]:[Full Name]],0))&amp;RIGHT(INDEX(FPL_Fixtures_Extract[],MATCH($A436,FPL_Fixtures_Extract[[Player]:[Player]],0),MATCH(FPL_Combined[[#Headers],[Gameweek 17]],FPL_Fixtures_Extract[#Headers],0)),3))</f>
        <v>CHE(A) 1-3</v>
      </c>
      <c r="S436" t="str">
        <f ca="1">IF(RIGHT(FPL_Combined[[#Headers],[Gameweek 18]],2)&lt;$B$622,INDEX(FPL_Results_Extract[Gameweek 18],MATCH($A436,FPL_Results_Extract[[Player]:[Player]],0)),INDEX(Team_Key[[Abbreviation]:[Abbreviation]],MATCH(LEFT(INDEX(FPL_Fixtures_Extract[],MATCH($A436,FPL_Fixtures_Extract[[Player]:[Player]],0),MATCH(FPL_Combined[[#Headers],[Gameweek 18]],FPL_Fixtures_Extract[#Headers],0)),LEN(INDEX(FPL_Fixtures_Extract[],MATCH($A436,FPL_Fixtures_Extract[[Player]:[Player]],0),MATCH(FPL_Combined[[#Headers],[Gameweek 18]],FPL_Fixtures_Extract[#Headers],0)))-4),Team_Key[[Full Name]:[Full Name]],0))&amp;RIGHT(INDEX(FPL_Fixtures_Extract[],MATCH($A436,FPL_Fixtures_Extract[[Player]:[Player]],0),MATCH(FPL_Combined[[#Headers],[Gameweek 18]],FPL_Fixtures_Extract[#Headers],0)),3))</f>
        <v>MCI(A) 1-4</v>
      </c>
      <c r="T436" t="str">
        <f ca="1">IF(RIGHT(FPL_Combined[[#Headers],[Gameweek 19]],2)&lt;$B$622,INDEX(FPL_Results_Extract[Gameweek 19],MATCH($A436,FPL_Results_Extract[[Player]:[Player]],0)),INDEX(Team_Key[[Abbreviation]:[Abbreviation]],MATCH(LEFT(INDEX(FPL_Fixtures_Extract[],MATCH($A436,FPL_Fixtures_Extract[[Player]:[Player]],0),MATCH(FPL_Combined[[#Headers],[Gameweek 19]],FPL_Fixtures_Extract[#Headers],0)),LEN(INDEX(FPL_Fixtures_Extract[],MATCH($A436,FPL_Fixtures_Extract[[Player]:[Player]],0),MATCH(FPL_Combined[[#Headers],[Gameweek 19]],FPL_Fixtures_Extract[#Headers],0)))-4),Team_Key[[Full Name]:[Full Name]],0))&amp;RIGHT(INDEX(FPL_Fixtures_Extract[],MATCH($A436,FPL_Fixtures_Extract[[Player]:[Player]],0),MATCH(FPL_Combined[[#Headers],[Gameweek 19]],FPL_Fixtures_Extract[#Headers],0)),3))</f>
        <v>LIV(H) 0-1</v>
      </c>
      <c r="U436" t="str">
        <f ca="1">IF(RIGHT(FPL_Combined[[#Headers],[Gameweek 20]],2)&lt;$B$622,INDEX(FPL_Results_Extract[Gameweek 20],MATCH($A436,FPL_Results_Extract[[Player]:[Player]],0)),INDEX(Team_Key[[Abbreviation]:[Abbreviation]],MATCH(LEFT(INDEX(FPL_Fixtures_Extract[],MATCH($A436,FPL_Fixtures_Extract[[Player]:[Player]],0),MATCH(FPL_Combined[[#Headers],[Gameweek 20]],FPL_Fixtures_Extract[#Headers],0)),LEN(INDEX(FPL_Fixtures_Extract[],MATCH($A436,FPL_Fixtures_Extract[[Player]:[Player]],0),MATCH(FPL_Combined[[#Headers],[Gameweek 20]],FPL_Fixtures_Extract[#Headers],0)))-4),Team_Key[[Full Name]:[Full Name]],0))&amp;RIGHT(INDEX(FPL_Fixtures_Extract[],MATCH($A436,FPL_Fixtures_Extract[[Player]:[Player]],0),MATCH(FPL_Combined[[#Headers],[Gameweek 20]],FPL_Fixtures_Extract[#Headers],0)),3))</f>
        <v>AVL(H) 3-1</v>
      </c>
      <c r="V436" t="str">
        <f ca="1">IF(RIGHT(FPL_Combined[[#Headers],[Gameweek 21]],2)&lt;$B$622,INDEX(FPL_Results_Extract[Gameweek 21],MATCH($A436,FPL_Results_Extract[[Player]:[Player]],0)),INDEX(Team_Key[[Abbreviation]:[Abbreviation]],MATCH(LEFT(INDEX(FPL_Fixtures_Extract[],MATCH($A436,FPL_Fixtures_Extract[[Player]:[Player]],0),MATCH(FPL_Combined[[#Headers],[Gameweek 21]],FPL_Fixtures_Extract[#Headers],0)),LEN(INDEX(FPL_Fixtures_Extract[],MATCH($A436,FPL_Fixtures_Extract[[Player]:[Player]],0),MATCH(FPL_Combined[[#Headers],[Gameweek 21]],FPL_Fixtures_Extract[#Headers],0)))-4),Team_Key[[Full Name]:[Full Name]],0))&amp;RIGHT(INDEX(FPL_Fixtures_Extract[],MATCH($A436,FPL_Fixtures_Extract[[Player]:[Player]],0),MATCH(FPL_Combined[[#Headers],[Gameweek 21]],FPL_Fixtures_Extract[#Headers],0)),3))</f>
        <v>SWA(A) 4-2</v>
      </c>
      <c r="W436" t="str">
        <f ca="1">IF(RIGHT(FPL_Combined[[#Headers],[Gameweek 22]],2)&lt;$B$622,INDEX(FPL_Results_Extract[Gameweek 22],MATCH($A436,FPL_Results_Extract[[Player]:[Player]],0)),INDEX(Team_Key[[Abbreviation]:[Abbreviation]],MATCH(LEFT(INDEX(FPL_Fixtures_Extract[],MATCH($A436,FPL_Fixtures_Extract[[Player]:[Player]],0),MATCH(FPL_Combined[[#Headers],[Gameweek 22]],FPL_Fixtures_Extract[#Headers],0)),LEN(INDEX(FPL_Fixtures_Extract[],MATCH($A436,FPL_Fixtures_Extract[[Player]:[Player]],0),MATCH(FPL_Combined[[#Headers],[Gameweek 22]],FPL_Fixtures_Extract[#Headers],0)))-4),Team_Key[[Full Name]:[Full Name]],0))&amp;RIGHT(INDEX(FPL_Fixtures_Extract[],MATCH($A436,FPL_Fixtures_Extract[[Player]:[Player]],0),MATCH(FPL_Combined[[#Headers],[Gameweek 22]],FPL_Fixtures_Extract[#Headers],0)),3))</f>
        <v>TOT(A) 1-4</v>
      </c>
      <c r="X436" t="str">
        <f ca="1">IF(RIGHT(FPL_Combined[[#Headers],[Gameweek 23]],2)&lt;$B$622,INDEX(FPL_Results_Extract[Gameweek 23],MATCH($A436,FPL_Results_Extract[[Player]:[Player]],0)),INDEX(Team_Key[[Abbreviation]:[Abbreviation]],MATCH(LEFT(INDEX(FPL_Fixtures_Extract[],MATCH($A436,FPL_Fixtures_Extract[[Player]:[Player]],0),MATCH(FPL_Combined[[#Headers],[Gameweek 23]],FPL_Fixtures_Extract[#Headers],0)),LEN(INDEX(FPL_Fixtures_Extract[],MATCH($A436,FPL_Fixtures_Extract[[Player]:[Player]],0),MATCH(FPL_Combined[[#Headers],[Gameweek 23]],FPL_Fixtures_Extract[#Headers],0)))-4),Team_Key[[Full Name]:[Full Name]],0))&amp;RIGHT(INDEX(FPL_Fixtures_Extract[],MATCH($A436,FPL_Fixtures_Extract[[Player]:[Player]],0),MATCH(FPL_Combined[[#Headers],[Gameweek 23]],FPL_Fixtures_Extract[#Headers],0)),3))</f>
        <v>BOU(H) 1-1</v>
      </c>
      <c r="Y436" t="str">
        <f ca="1">IF(RIGHT(FPL_Combined[[#Headers],[Gameweek 24]],2)&lt;$B$622,INDEX(FPL_Results_Extract[Team],MATCH($A436,FPL_Results_Extract[[Player]:[Player]],0)),INDEX(Team_Key[[Abbreviation]:[Abbreviation]],MATCH(LEFT(INDEX(FPL_Fixtures_Extract[],MATCH($A436,FPL_Fixtures_Extract[[Player]:[Player]],0),MATCH(FPL_Combined[[#Headers],[Gameweek 24]],FPL_Fixtures_Extract[#Headers],0)),LEN(INDEX(FPL_Fixtures_Extract[],MATCH($A436,FPL_Fixtures_Extract[[Player]:[Player]],0),MATCH(FPL_Combined[[#Headers],[Gameweek 24]],FPL_Fixtures_Extract[#Headers],0)))-4),Team_Key[[Full Name]:[Full Name]],0))&amp;RIGHT(INDEX(FPL_Fixtures_Extract[],MATCH($A436,FPL_Fixtures_Extract[[Player]:[Player]],0),MATCH(FPL_Combined[[#Headers],[Gameweek 24]],FPL_Fixtures_Extract[#Headers],0)),3))</f>
        <v>SUN</v>
      </c>
      <c r="Z436" t="str">
        <f ca="1">IF(RIGHT(FPL_Combined[[#Headers],[Gameweek 25]],2)&lt;$B$622,INDEX(FPL_Results_Extract[Player],MATCH($A436,FPL_Results_Extract[[Player]:[Player]],0)),INDEX(Team_Key[[Abbreviation]:[Abbreviation]],MATCH(LEFT(INDEX(FPL_Fixtures_Extract[],MATCH($A436,FPL_Fixtures_Extract[[Player]:[Player]],0),MATCH(FPL_Combined[[#Headers],[Gameweek 25]],FPL_Fixtures_Extract[#Headers],0)),LEN(INDEX(FPL_Fixtures_Extract[],MATCH($A436,FPL_Fixtures_Extract[[Player]:[Player]],0),MATCH(FPL_Combined[[#Headers],[Gameweek 25]],FPL_Fixtures_Extract[#Headers],0)))-4),Team_Key[[Full Name]:[Full Name]],0))&amp;RIGHT(INDEX(FPL_Fixtures_Extract[],MATCH($A436,FPL_Fixtures_Extract[[Player]:[Player]],0),MATCH(FPL_Combined[[#Headers],[Gameweek 25]],FPL_Fixtures_Extract[#Headers],0)),3))</f>
        <v>O'Shea</v>
      </c>
      <c r="AA436" t="str">
        <f ca="1">IF(RIGHT(FPL_Combined[[#Headers],[Gameweek 26]],2)&lt;$B$622,INDEX(FPL_Results_Extract[Gameweek 01],MATCH($A436,FPL_Results_Extract[[Player]:[Player]],0)),INDEX(Team_Key[[Abbreviation]:[Abbreviation]],MATCH(LEFT(INDEX(FPL_Fixtures_Extract[],MATCH($A436,FPL_Fixtures_Extract[[Player]:[Player]],0),MATCH(FPL_Combined[[#Headers],[Gameweek 26]],FPL_Fixtures_Extract[#Headers],0)),LEN(INDEX(FPL_Fixtures_Extract[],MATCH($A436,FPL_Fixtures_Extract[[Player]:[Player]],0),MATCH(FPL_Combined[[#Headers],[Gameweek 26]],FPL_Fixtures_Extract[#Headers],0)))-4),Team_Key[[Full Name]:[Full Name]],0))&amp;RIGHT(INDEX(FPL_Fixtures_Extract[],MATCH($A436,FPL_Fixtures_Extract[[Player]:[Player]],0),MATCH(FPL_Combined[[#Headers],[Gameweek 26]],FPL_Fixtures_Extract[#Headers],0)),3))</f>
        <v>LEI(A) 2-4</v>
      </c>
      <c r="AB436" t="str">
        <f ca="1">IF(RIGHT(FPL_Combined[[#Headers],[Gameweek 27]],2)&lt;$B$622,INDEX(FPL_Results_Extract[Gameweek 02],MATCH($A436,FPL_Results_Extract[[Player]:[Player]],0)),INDEX(Team_Key[[Abbreviation]:[Abbreviation]],MATCH(LEFT(INDEX(FPL_Fixtures_Extract[],MATCH($A436,FPL_Fixtures_Extract[[Player]:[Player]],0),MATCH(FPL_Combined[[#Headers],[Gameweek 27]],FPL_Fixtures_Extract[#Headers],0)),LEN(INDEX(FPL_Fixtures_Extract[],MATCH($A436,FPL_Fixtures_Extract[[Player]:[Player]],0),MATCH(FPL_Combined[[#Headers],[Gameweek 27]],FPL_Fixtures_Extract[#Headers],0)))-4),Team_Key[[Full Name]:[Full Name]],0))&amp;RIGHT(INDEX(FPL_Fixtures_Extract[],MATCH($A436,FPL_Fixtures_Extract[[Player]:[Player]],0),MATCH(FPL_Combined[[#Headers],[Gameweek 27]],FPL_Fixtures_Extract[#Headers],0)),3))</f>
        <v>NOR(H) 1-3</v>
      </c>
      <c r="AC436" t="str">
        <f ca="1">IF(RIGHT(FPL_Combined[[#Headers],[Gameweek 28]],2)&lt;$B$622,INDEX(FPL_Results_Extract[Gameweek 03],MATCH($A436,FPL_Results_Extract[[Player]:[Player]],0)),INDEX(Team_Key[[Abbreviation]:[Abbreviation]],MATCH(LEFT(INDEX(FPL_Fixtures_Extract[],MATCH($A436,FPL_Fixtures_Extract[[Player]:[Player]],0),MATCH(FPL_Combined[[#Headers],[Gameweek 28]],FPL_Fixtures_Extract[#Headers],0)),LEN(INDEX(FPL_Fixtures_Extract[],MATCH($A436,FPL_Fixtures_Extract[[Player]:[Player]],0),MATCH(FPL_Combined[[#Headers],[Gameweek 28]],FPL_Fixtures_Extract[#Headers],0)))-4),Team_Key[[Full Name]:[Full Name]],0))&amp;RIGHT(INDEX(FPL_Fixtures_Extract[],MATCH($A436,FPL_Fixtures_Extract[[Player]:[Player]],0),MATCH(FPL_Combined[[#Headers],[Gameweek 28]],FPL_Fixtures_Extract[#Headers],0)),3))</f>
        <v>SWA(H) 1-1</v>
      </c>
      <c r="AD436" t="str">
        <f ca="1">IF(RIGHT(FPL_Combined[[#Headers],[Gameweek 29]],2)&lt;$B$622,INDEX(FPL_Results_Extract[Gameweek 04],MATCH($A436,FPL_Results_Extract[[Player]:[Player]],0)),INDEX(Team_Key[[Abbreviation]:[Abbreviation]],MATCH(LEFT(INDEX(FPL_Fixtures_Extract[],MATCH($A436,FPL_Fixtures_Extract[[Player]:[Player]],0),MATCH(FPL_Combined[[#Headers],[Gameweek 29]],FPL_Fixtures_Extract[#Headers],0)),LEN(INDEX(FPL_Fixtures_Extract[],MATCH($A436,FPL_Fixtures_Extract[[Player]:[Player]],0),MATCH(FPL_Combined[[#Headers],[Gameweek 29]],FPL_Fixtures_Extract[#Headers],0)))-4),Team_Key[[Full Name]:[Full Name]],0))&amp;RIGHT(INDEX(FPL_Fixtures_Extract[],MATCH($A436,FPL_Fixtures_Extract[[Player]:[Player]],0),MATCH(FPL_Combined[[#Headers],[Gameweek 29]],FPL_Fixtures_Extract[#Headers],0)),3))</f>
        <v>SOU(A)</v>
      </c>
      <c r="AE436" t="e">
        <f ca="1">IF(RIGHT(FPL_Combined[[#Headers],[Gameweek 30]],2)&lt;$B$622,INDEX(FPL_Results_Extract[Gameweek 05],MATCH($A436,FPL_Results_Extract[[Player]:[Player]],0)),INDEX(Team_Key[[Abbreviation]:[Abbreviation]],MATCH(LEFT(INDEX(FPL_Fixtures_Extract[],MATCH($A436,FPL_Fixtures_Extract[[Player]:[Player]],0),MATCH(FPL_Combined[[#Headers],[Gameweek 30]],FPL_Fixtures_Extract[#Headers],0)),LEN(INDEX(FPL_Fixtures_Extract[],MATCH($A436,FPL_Fixtures_Extract[[Player]:[Player]],0),MATCH(FPL_Combined[[#Headers],[Gameweek 30]],FPL_Fixtures_Extract[#Headers],0)))-4),Team_Key[[Full Name]:[Full Name]],0))&amp;RIGHT(INDEX(FPL_Fixtures_Extract[],MATCH($A436,FPL_Fixtures_Extract[[Player]:[Player]],0),MATCH(FPL_Combined[[#Headers],[Gameweek 30]],FPL_Fixtures_Extract[#Headers],0)),3))</f>
        <v>#VALUE!</v>
      </c>
      <c r="AF436" t="str">
        <f ca="1">IF(RIGHT(FPL_Combined[[#Headers],[Gameweek 31]],2)&lt;$B$622,INDEX(FPL_Results_Extract[Gameweek 06],MATCH($A436,FPL_Results_Extract[[Player]:[Player]],0)),INDEX(Team_Key[[Abbreviation]:[Abbreviation]],MATCH(LEFT(INDEX(FPL_Fixtures_Extract[],MATCH($A436,FPL_Fixtures_Extract[[Player]:[Player]],0),MATCH(FPL_Combined[[#Headers],[Gameweek 31]],FPL_Fixtures_Extract[#Headers],0)),LEN(INDEX(FPL_Fixtures_Extract[],MATCH($A436,FPL_Fixtures_Extract[[Player]:[Player]],0),MATCH(FPL_Combined[[#Headers],[Gameweek 31]],FPL_Fixtures_Extract[#Headers],0)))-4),Team_Key[[Full Name]:[Full Name]],0))&amp;RIGHT(INDEX(FPL_Fixtures_Extract[],MATCH($A436,FPL_Fixtures_Extract[[Player]:[Player]],0),MATCH(FPL_Combined[[#Headers],[Gameweek 31]],FPL_Fixtures_Extract[#Headers],0)),3))</f>
        <v>NEW(A)</v>
      </c>
      <c r="AG436" t="str">
        <f ca="1">IF(RIGHT(FPL_Combined[[#Headers],[Gameweek 32]],2)&lt;$B$622,INDEX(FPL_Results_Extract[Gameweek 07],MATCH($A436,FPL_Results_Extract[[Player]:[Player]],0)),INDEX(Team_Key[[Abbreviation]:[Abbreviation]],MATCH(LEFT(INDEX(FPL_Fixtures_Extract[],MATCH($A436,FPL_Fixtures_Extract[[Player]:[Player]],0),MATCH(FPL_Combined[[#Headers],[Gameweek 32]],FPL_Fixtures_Extract[#Headers],0)),LEN(INDEX(FPL_Fixtures_Extract[],MATCH($A436,FPL_Fixtures_Extract[[Player]:[Player]],0),MATCH(FPL_Combined[[#Headers],[Gameweek 32]],FPL_Fixtures_Extract[#Headers],0)))-4),Team_Key[[Full Name]:[Full Name]],0))&amp;RIGHT(INDEX(FPL_Fixtures_Extract[],MATCH($A436,FPL_Fixtures_Extract[[Player]:[Player]],0),MATCH(FPL_Combined[[#Headers],[Gameweek 32]],FPL_Fixtures_Extract[#Headers],0)),3))</f>
        <v>WBA(H)</v>
      </c>
      <c r="AH436" t="str">
        <f ca="1">IF(RIGHT(FPL_Combined[[#Headers],[Gameweek 33]],2)&lt;$B$622,INDEX(FPL_Results_Extract[Gameweek 08],MATCH($A436,FPL_Results_Extract[[Player]:[Player]],0)),INDEX(Team_Key[[Abbreviation]:[Abbreviation]],MATCH(LEFT(INDEX(FPL_Fixtures_Extract[],MATCH($A436,FPL_Fixtures_Extract[[Player]:[Player]],0),MATCH(FPL_Combined[[#Headers],[Gameweek 33]],FPL_Fixtures_Extract[#Headers],0)),LEN(INDEX(FPL_Fixtures_Extract[],MATCH($A436,FPL_Fixtures_Extract[[Player]:[Player]],0),MATCH(FPL_Combined[[#Headers],[Gameweek 33]],FPL_Fixtures_Extract[#Headers],0)))-4),Team_Key[[Full Name]:[Full Name]],0))&amp;RIGHT(INDEX(FPL_Fixtures_Extract[],MATCH($A436,FPL_Fixtures_Extract[[Player]:[Player]],0),MATCH(FPL_Combined[[#Headers],[Gameweek 33]],FPL_Fixtures_Extract[#Headers],0)),3))</f>
        <v>LEI(H)</v>
      </c>
      <c r="AI436" t="str">
        <f ca="1">IF(RIGHT(FPL_Combined[[#Headers],[Gameweek 34]],2)&lt;$B$622,INDEX(FPL_Results_Extract[Gameweek 09],MATCH($A436,FPL_Results_Extract[[Player]:[Player]],0)),INDEX(Team_Key[[Abbreviation]:[Abbreviation]],MATCH(LEFT(INDEX(FPL_Fixtures_Extract[],MATCH($A436,FPL_Fixtures_Extract[[Player]:[Player]],0),MATCH(FPL_Combined[[#Headers],[Gameweek 34]],FPL_Fixtures_Extract[#Headers],0)),LEN(INDEX(FPL_Fixtures_Extract[],MATCH($A436,FPL_Fixtures_Extract[[Player]:[Player]],0),MATCH(FPL_Combined[[#Headers],[Gameweek 34]],FPL_Fixtures_Extract[#Headers],0)))-4),Team_Key[[Full Name]:[Full Name]],0))&amp;RIGHT(INDEX(FPL_Fixtures_Extract[],MATCH($A436,FPL_Fixtures_Extract[[Player]:[Player]],0),MATCH(FPL_Combined[[#Headers],[Gameweek 34]],FPL_Fixtures_Extract[#Headers],0)),3))</f>
        <v>NOR(A)</v>
      </c>
      <c r="AJ436" t="str">
        <f ca="1">IF(RIGHT(FPL_Combined[[#Headers],[Gameweek 35]],2)&lt;$B$622,INDEX(FPL_Results_Extract[Gameweek 10],MATCH($A436,FPL_Results_Extract[[Player]:[Player]],0)),INDEX(Team_Key[[Abbreviation]:[Abbreviation]],MATCH(LEFT(INDEX(FPL_Fixtures_Extract[],MATCH($A436,FPL_Fixtures_Extract[[Player]:[Player]],0),MATCH(FPL_Combined[[#Headers],[Gameweek 35]],FPL_Fixtures_Extract[#Headers],0)),LEN(INDEX(FPL_Fixtures_Extract[],MATCH($A436,FPL_Fixtures_Extract[[Player]:[Player]],0),MATCH(FPL_Combined[[#Headers],[Gameweek 35]],FPL_Fixtures_Extract[#Headers],0)))-4),Team_Key[[Full Name]:[Full Name]],0))&amp;RIGHT(INDEX(FPL_Fixtures_Extract[],MATCH($A436,FPL_Fixtures_Extract[[Player]:[Player]],0),MATCH(FPL_Combined[[#Headers],[Gameweek 35]],FPL_Fixtures_Extract[#Headers],0)),3))</f>
        <v>ARS(H)</v>
      </c>
      <c r="AK436" t="str">
        <f ca="1">IF(RIGHT(FPL_Combined[[#Headers],[Gameweek 36]],2)&lt;$B$622,INDEX(FPL_Results_Extract[Gameweek 11],MATCH($A436,FPL_Results_Extract[[Player]:[Player]],0)),INDEX(Team_Key[[Abbreviation]:[Abbreviation]],MATCH(LEFT(INDEX(FPL_Fixtures_Extract[],MATCH($A436,FPL_Fixtures_Extract[[Player]:[Player]],0),MATCH(FPL_Combined[[#Headers],[Gameweek 36]],FPL_Fixtures_Extract[#Headers],0)),LEN(INDEX(FPL_Fixtures_Extract[],MATCH($A436,FPL_Fixtures_Extract[[Player]:[Player]],0),MATCH(FPL_Combined[[#Headers],[Gameweek 36]],FPL_Fixtures_Extract[#Headers],0)))-4),Team_Key[[Full Name]:[Full Name]],0))&amp;RIGHT(INDEX(FPL_Fixtures_Extract[],MATCH($A436,FPL_Fixtures_Extract[[Player]:[Player]],0),MATCH(FPL_Combined[[#Headers],[Gameweek 36]],FPL_Fixtures_Extract[#Headers],0)),3))</f>
        <v>STK(A)</v>
      </c>
      <c r="AL436" t="str">
        <f ca="1">IF(RIGHT(FPL_Combined[[#Headers],[Gameweek 37]],2)&lt;$B$622,INDEX(FPL_Results_Extract[Gameweek 12],MATCH($A436,FPL_Results_Extract[[Player]:[Player]],0)),INDEX(Team_Key[[Abbreviation]:[Abbreviation]],MATCH(LEFT(INDEX(FPL_Fixtures_Extract[],MATCH($A436,FPL_Fixtures_Extract[[Player]:[Player]],0),MATCH(FPL_Combined[[#Headers],[Gameweek 37]],FPL_Fixtures_Extract[#Headers],0)),LEN(INDEX(FPL_Fixtures_Extract[],MATCH($A436,FPL_Fixtures_Extract[[Player]:[Player]],0),MATCH(FPL_Combined[[#Headers],[Gameweek 37]],FPL_Fixtures_Extract[#Headers],0)))-4),Team_Key[[Full Name]:[Full Name]],0))&amp;RIGHT(INDEX(FPL_Fixtures_Extract[],MATCH($A436,FPL_Fixtures_Extract[[Player]:[Player]],0),MATCH(FPL_Combined[[#Headers],[Gameweek 37]],FPL_Fixtures_Extract[#Headers],0)),3))</f>
        <v>CHE(H)</v>
      </c>
      <c r="AM436" t="str">
        <f ca="1">IF(RIGHT(FPL_Combined[[#Headers],[Gameweek 38]],2)&lt;$B$622,INDEX(FPL_Results_Extract[Gameweek 13],MATCH($A436,FPL_Results_Extract[[Player]:[Player]],0)),INDEX(Team_Key[[Abbreviation]:[Abbreviation]],MATCH(LEFT(INDEX(FPL_Fixtures_Extract[],MATCH($A436,FPL_Fixtures_Extract[[Player]:[Player]],0),MATCH(FPL_Combined[[#Headers],[Gameweek 38]],FPL_Fixtures_Extract[#Headers],0)),LEN(INDEX(FPL_Fixtures_Extract[],MATCH($A436,FPL_Fixtures_Extract[[Player]:[Player]],0),MATCH(FPL_Combined[[#Headers],[Gameweek 38]],FPL_Fixtures_Extract[#Headers],0)))-4),Team_Key[[Full Name]:[Full Name]],0))&amp;RIGHT(INDEX(FPL_Fixtures_Extract[],MATCH($A436,FPL_Fixtures_Extract[[Player]:[Player]],0),MATCH(FPL_Combined[[#Headers],[Gameweek 38]],FPL_Fixtures_Extract[#Headers],0)),3))</f>
        <v>WAT(A)</v>
      </c>
    </row>
    <row r="437" spans="1:39" x14ac:dyDescent="0.45">
      <c r="A437" t="s">
        <v>233</v>
      </c>
      <c r="B437" t="str">
        <f ca="1">IF(RIGHT(FPL_Combined[[#Headers],[Gameweek 01]],2)&lt;$B$622,INDEX(FPL_Results_Extract[Gameweek 01],MATCH($A437,FPL_Results_Extract[[Player]:[Player]],0)),INDEX(Team_Key[[Abbreviation]:[Abbreviation]],MATCH(LEFT(INDEX(FPL_Fixtures_Extract[],MATCH($A437,FPL_Fixtures_Extract[[Player]:[Player]],0),MATCH(FPL_Combined[[#Headers],[Gameweek 01]],FPL_Fixtures_Extract[#Headers],0)),LEN(INDEX(FPL_Fixtures_Extract[],MATCH($A437,FPL_Fixtures_Extract[[Player]:[Player]],0),MATCH(FPL_Combined[[#Headers],[Gameweek 01]],FPL_Fixtures_Extract[#Headers],0)))-4),Team_Key[[Full Name]:[Full Name]],0))&amp;RIGHT(INDEX(FPL_Fixtures_Extract[],MATCH($A437,FPL_Fixtures_Extract[[Player]:[Player]],0),MATCH(FPL_Combined[[#Headers],[Gameweek 01]],FPL_Fixtures_Extract[#Headers],0)),3))</f>
        <v>WAT(H) 2-2</v>
      </c>
      <c r="C437" t="str">
        <f ca="1">IF(RIGHT(FPL_Combined[[#Headers],[Gameweek 02]],2)&lt;$B$622,INDEX(FPL_Results_Extract[Gameweek 02],MATCH($A437,FPL_Results_Extract[[Player]:[Player]],0)),INDEX(Team_Key[[Abbreviation]:[Abbreviation]],MATCH(LEFT(INDEX(FPL_Fixtures_Extract[],MATCH($A437,FPL_Fixtures_Extract[[Player]:[Player]],0),MATCH(FPL_Combined[[#Headers],[Gameweek 02]],FPL_Fixtures_Extract[#Headers],0)),LEN(INDEX(FPL_Fixtures_Extract[],MATCH($A437,FPL_Fixtures_Extract[[Player]:[Player]],0),MATCH(FPL_Combined[[#Headers],[Gameweek 02]],FPL_Fixtures_Extract[#Headers],0)))-4),Team_Key[[Full Name]:[Full Name]],0))&amp;RIGHT(INDEX(FPL_Fixtures_Extract[],MATCH($A437,FPL_Fixtures_Extract[[Player]:[Player]],0),MATCH(FPL_Combined[[#Headers],[Gameweek 02]],FPL_Fixtures_Extract[#Headers],0)),3))</f>
        <v>SOU(A) 3-0</v>
      </c>
      <c r="D437" t="str">
        <f ca="1">IF(RIGHT(FPL_Combined[[#Headers],[Gameweek 03]],2)&lt;$B$622,INDEX(FPL_Results_Extract[Gameweek 03],MATCH($A437,FPL_Results_Extract[[Player]:[Player]],0)),INDEX(Team_Key[[Abbreviation]:[Abbreviation]],MATCH(LEFT(INDEX(FPL_Fixtures_Extract[],MATCH($A437,FPL_Fixtures_Extract[[Player]:[Player]],0),MATCH(FPL_Combined[[#Headers],[Gameweek 03]],FPL_Fixtures_Extract[#Headers],0)),LEN(INDEX(FPL_Fixtures_Extract[],MATCH($A437,FPL_Fixtures_Extract[[Player]:[Player]],0),MATCH(FPL_Combined[[#Headers],[Gameweek 03]],FPL_Fixtures_Extract[#Headers],0)))-4),Team_Key[[Full Name]:[Full Name]],0))&amp;RIGHT(INDEX(FPL_Fixtures_Extract[],MATCH($A437,FPL_Fixtures_Extract[[Player]:[Player]],0),MATCH(FPL_Combined[[#Headers],[Gameweek 03]],FPL_Fixtures_Extract[#Headers],0)),3))</f>
        <v>MCI(H) 0-2</v>
      </c>
      <c r="E437" t="str">
        <f ca="1">IF(RIGHT(FPL_Combined[[#Headers],[Gameweek 04]],2)&lt;$B$622,INDEX(FPL_Results_Extract[Gameweek 04],MATCH($A437,FPL_Results_Extract[[Player]:[Player]],0)),INDEX(Team_Key[[Abbreviation]:[Abbreviation]],MATCH(LEFT(INDEX(FPL_Fixtures_Extract[],MATCH($A437,FPL_Fixtures_Extract[[Player]:[Player]],0),MATCH(FPL_Combined[[#Headers],[Gameweek 04]],FPL_Fixtures_Extract[#Headers],0)),LEN(INDEX(FPL_Fixtures_Extract[],MATCH($A437,FPL_Fixtures_Extract[[Player]:[Player]],0),MATCH(FPL_Combined[[#Headers],[Gameweek 04]],FPL_Fixtures_Extract[#Headers],0)))-4),Team_Key[[Full Name]:[Full Name]],0))&amp;RIGHT(INDEX(FPL_Fixtures_Extract[],MATCH($A437,FPL_Fixtures_Extract[[Player]:[Player]],0),MATCH(FPL_Combined[[#Headers],[Gameweek 04]],FPL_Fixtures_Extract[#Headers],0)),3))</f>
        <v>TOT(A) 0-0</v>
      </c>
      <c r="F437" t="str">
        <f ca="1">IF(RIGHT(FPL_Combined[[#Headers],[Gameweek 05]],2)&lt;$B$622,INDEX(FPL_Results_Extract[Gameweek 05],MATCH($A437,FPL_Results_Extract[[Player]:[Player]],0)),INDEX(Team_Key[[Abbreviation]:[Abbreviation]],MATCH(LEFT(INDEX(FPL_Fixtures_Extract[],MATCH($A437,FPL_Fixtures_Extract[[Player]:[Player]],0),MATCH(FPL_Combined[[#Headers],[Gameweek 05]],FPL_Fixtures_Extract[#Headers],0)),LEN(INDEX(FPL_Fixtures_Extract[],MATCH($A437,FPL_Fixtures_Extract[[Player]:[Player]],0),MATCH(FPL_Combined[[#Headers],[Gameweek 05]],FPL_Fixtures_Extract[#Headers],0)))-4),Team_Key[[Full Name]:[Full Name]],0))&amp;RIGHT(INDEX(FPL_Fixtures_Extract[],MATCH($A437,FPL_Fixtures_Extract[[Player]:[Player]],0),MATCH(FPL_Combined[[#Headers],[Gameweek 05]],FPL_Fixtures_Extract[#Headers],0)),3))</f>
        <v>CHE(H) 3-1</v>
      </c>
      <c r="G437" t="str">
        <f ca="1">IF(RIGHT(FPL_Combined[[#Headers],[Gameweek 06]],2)&lt;$B$622,INDEX(FPL_Results_Extract[Gameweek 06],MATCH($A437,FPL_Results_Extract[[Player]:[Player]],0)),INDEX(Team_Key[[Abbreviation]:[Abbreviation]],MATCH(LEFT(INDEX(FPL_Fixtures_Extract[],MATCH($A437,FPL_Fixtures_Extract[[Player]:[Player]],0),MATCH(FPL_Combined[[#Headers],[Gameweek 06]],FPL_Fixtures_Extract[#Headers],0)),LEN(INDEX(FPL_Fixtures_Extract[],MATCH($A437,FPL_Fixtures_Extract[[Player]:[Player]],0),MATCH(FPL_Combined[[#Headers],[Gameweek 06]],FPL_Fixtures_Extract[#Headers],0)))-4),Team_Key[[Full Name]:[Full Name]],0))&amp;RIGHT(INDEX(FPL_Fixtures_Extract[],MATCH($A437,FPL_Fixtures_Extract[[Player]:[Player]],0),MATCH(FPL_Combined[[#Headers],[Gameweek 06]],FPL_Fixtures_Extract[#Headers],0)),3))</f>
        <v>SWA(A) 0-0</v>
      </c>
      <c r="H437" t="str">
        <f ca="1">IF(RIGHT(FPL_Combined[[#Headers],[Gameweek 07]],2)&lt;$B$622,INDEX(FPL_Results_Extract[Gameweek 07],MATCH($A437,FPL_Results_Extract[[Player]:[Player]],0)),INDEX(Team_Key[[Abbreviation]:[Abbreviation]],MATCH(LEFT(INDEX(FPL_Fixtures_Extract[],MATCH($A437,FPL_Fixtures_Extract[[Player]:[Player]],0),MATCH(FPL_Combined[[#Headers],[Gameweek 07]],FPL_Fixtures_Extract[#Headers],0)),LEN(INDEX(FPL_Fixtures_Extract[],MATCH($A437,FPL_Fixtures_Extract[[Player]:[Player]],0),MATCH(FPL_Combined[[#Headers],[Gameweek 07]],FPL_Fixtures_Extract[#Headers],0)))-4),Team_Key[[Full Name]:[Full Name]],0))&amp;RIGHT(INDEX(FPL_Fixtures_Extract[],MATCH($A437,FPL_Fixtures_Extract[[Player]:[Player]],0),MATCH(FPL_Combined[[#Headers],[Gameweek 07]],FPL_Fixtures_Extract[#Headers],0)),3))</f>
        <v>WBA(A) 3-2</v>
      </c>
      <c r="I437" t="str">
        <f ca="1">IF(RIGHT(FPL_Combined[[#Headers],[Gameweek 08]],2)&lt;$B$622,INDEX(FPL_Results_Extract[Gameweek 08],MATCH($A437,FPL_Results_Extract[[Player]:[Player]],0)),INDEX(Team_Key[[Abbreviation]:[Abbreviation]],MATCH(LEFT(INDEX(FPL_Fixtures_Extract[],MATCH($A437,FPL_Fixtures_Extract[[Player]:[Player]],0),MATCH(FPL_Combined[[#Headers],[Gameweek 08]],FPL_Fixtures_Extract[#Headers],0)),LEN(INDEX(FPL_Fixtures_Extract[],MATCH($A437,FPL_Fixtures_Extract[[Player]:[Player]],0),MATCH(FPL_Combined[[#Headers],[Gameweek 08]],FPL_Fixtures_Extract[#Headers],0)))-4),Team_Key[[Full Name]:[Full Name]],0))&amp;RIGHT(INDEX(FPL_Fixtures_Extract[],MATCH($A437,FPL_Fixtures_Extract[[Player]:[Player]],0),MATCH(FPL_Combined[[#Headers],[Gameweek 08]],FPL_Fixtures_Extract[#Headers],0)),3))</f>
        <v>LIV(H) 1-1</v>
      </c>
      <c r="J437" t="str">
        <f ca="1">IF(RIGHT(FPL_Combined[[#Headers],[Gameweek 09]],2)&lt;$B$622,INDEX(FPL_Results_Extract[Gameweek 09],MATCH($A437,FPL_Results_Extract[[Player]:[Player]],0)),INDEX(Team_Key[[Abbreviation]:[Abbreviation]],MATCH(LEFT(INDEX(FPL_Fixtures_Extract[],MATCH($A437,FPL_Fixtures_Extract[[Player]:[Player]],0),MATCH(FPL_Combined[[#Headers],[Gameweek 09]],FPL_Fixtures_Extract[#Headers],0)),LEN(INDEX(FPL_Fixtures_Extract[],MATCH($A437,FPL_Fixtures_Extract[[Player]:[Player]],0),MATCH(FPL_Combined[[#Headers],[Gameweek 09]],FPL_Fixtures_Extract[#Headers],0)))-4),Team_Key[[Full Name]:[Full Name]],0))&amp;RIGHT(INDEX(FPL_Fixtures_Extract[],MATCH($A437,FPL_Fixtures_Extract[[Player]:[Player]],0),MATCH(FPL_Combined[[#Headers],[Gameweek 09]],FPL_Fixtures_Extract[#Headers],0)),3))</f>
        <v>MUN(H) 0-3</v>
      </c>
      <c r="K437" t="str">
        <f ca="1">IF(RIGHT(FPL_Combined[[#Headers],[Gameweek 10]],2)&lt;$B$622,INDEX(FPL_Results_Extract[Gameweek 10],MATCH($A437,FPL_Results_Extract[[Player]:[Player]],0)),INDEX(Team_Key[[Abbreviation]:[Abbreviation]],MATCH(LEFT(INDEX(FPL_Fixtures_Extract[],MATCH($A437,FPL_Fixtures_Extract[[Player]:[Player]],0),MATCH(FPL_Combined[[#Headers],[Gameweek 10]],FPL_Fixtures_Extract[#Headers],0)),LEN(INDEX(FPL_Fixtures_Extract[],MATCH($A437,FPL_Fixtures_Extract[[Player]:[Player]],0),MATCH(FPL_Combined[[#Headers],[Gameweek 10]],FPL_Fixtures_Extract[#Headers],0)))-4),Team_Key[[Full Name]:[Full Name]],0))&amp;RIGHT(INDEX(FPL_Fixtures_Extract[],MATCH($A437,FPL_Fixtures_Extract[[Player]:[Player]],0),MATCH(FPL_Combined[[#Headers],[Gameweek 10]],FPL_Fixtures_Extract[#Headers],0)),3))</f>
        <v>ARS(A) 1-2</v>
      </c>
      <c r="L437" t="str">
        <f ca="1">IF(RIGHT(FPL_Combined[[#Headers],[Gameweek 11]],2)&lt;$B$622,INDEX(FPL_Results_Extract[Gameweek 11],MATCH($A437,FPL_Results_Extract[[Player]:[Player]],0)),INDEX(Team_Key[[Abbreviation]:[Abbreviation]],MATCH(LEFT(INDEX(FPL_Fixtures_Extract[],MATCH($A437,FPL_Fixtures_Extract[[Player]:[Player]],0),MATCH(FPL_Combined[[#Headers],[Gameweek 11]],FPL_Fixtures_Extract[#Headers],0)),LEN(INDEX(FPL_Fixtures_Extract[],MATCH($A437,FPL_Fixtures_Extract[[Player]:[Player]],0),MATCH(FPL_Combined[[#Headers],[Gameweek 11]],FPL_Fixtures_Extract[#Headers],0)))-4),Team_Key[[Full Name]:[Full Name]],0))&amp;RIGHT(INDEX(FPL_Fixtures_Extract[],MATCH($A437,FPL_Fixtures_Extract[[Player]:[Player]],0),MATCH(FPL_Combined[[#Headers],[Gameweek 11]],FPL_Fixtures_Extract[#Headers],0)),3))</f>
        <v>SUN(H) 6-2</v>
      </c>
      <c r="M437" t="str">
        <f ca="1">IF(RIGHT(FPL_Combined[[#Headers],[Gameweek 12]],2)&lt;$B$622,INDEX(FPL_Results_Extract[Gameweek 12],MATCH($A437,FPL_Results_Extract[[Player]:[Player]],0)),INDEX(Team_Key[[Abbreviation]:[Abbreviation]],MATCH(LEFT(INDEX(FPL_Fixtures_Extract[],MATCH($A437,FPL_Fixtures_Extract[[Player]:[Player]],0),MATCH(FPL_Combined[[#Headers],[Gameweek 12]],FPL_Fixtures_Extract[#Headers],0)),LEN(INDEX(FPL_Fixtures_Extract[],MATCH($A437,FPL_Fixtures_Extract[[Player]:[Player]],0),MATCH(FPL_Combined[[#Headers],[Gameweek 12]],FPL_Fixtures_Extract[#Headers],0)))-4),Team_Key[[Full Name]:[Full Name]],0))&amp;RIGHT(INDEX(FPL_Fixtures_Extract[],MATCH($A437,FPL_Fixtures_Extract[[Player]:[Player]],0),MATCH(FPL_Combined[[#Headers],[Gameweek 12]],FPL_Fixtures_Extract[#Headers],0)),3))</f>
        <v>WHU(A) 1-1</v>
      </c>
      <c r="N437" t="str">
        <f ca="1">IF(RIGHT(FPL_Combined[[#Headers],[Gameweek 13]],2)&lt;$B$622,INDEX(FPL_Results_Extract[Gameweek 13],MATCH($A437,FPL_Results_Extract[[Player]:[Player]],0)),INDEX(Team_Key[[Abbreviation]:[Abbreviation]],MATCH(LEFT(INDEX(FPL_Fixtures_Extract[],MATCH($A437,FPL_Fixtures_Extract[[Player]:[Player]],0),MATCH(FPL_Combined[[#Headers],[Gameweek 13]],FPL_Fixtures_Extract[#Headers],0)),LEN(INDEX(FPL_Fixtures_Extract[],MATCH($A437,FPL_Fixtures_Extract[[Player]:[Player]],0),MATCH(FPL_Combined[[#Headers],[Gameweek 13]],FPL_Fixtures_Extract[#Headers],0)))-4),Team_Key[[Full Name]:[Full Name]],0))&amp;RIGHT(INDEX(FPL_Fixtures_Extract[],MATCH($A437,FPL_Fixtures_Extract[[Player]:[Player]],0),MATCH(FPL_Combined[[#Headers],[Gameweek 13]],FPL_Fixtures_Extract[#Headers],0)),3))</f>
        <v>AVL(H) 4-0</v>
      </c>
      <c r="O437" t="str">
        <f ca="1">IF(RIGHT(FPL_Combined[[#Headers],[Gameweek 14]],2)&lt;$B$622,INDEX(FPL_Results_Extract[Gameweek 14],MATCH($A437,FPL_Results_Extract[[Player]:[Player]],0)),INDEX(Team_Key[[Abbreviation]:[Abbreviation]],MATCH(LEFT(INDEX(FPL_Fixtures_Extract[],MATCH($A437,FPL_Fixtures_Extract[[Player]:[Player]],0),MATCH(FPL_Combined[[#Headers],[Gameweek 14]],FPL_Fixtures_Extract[#Headers],0)),LEN(INDEX(FPL_Fixtures_Extract[],MATCH($A437,FPL_Fixtures_Extract[[Player]:[Player]],0),MATCH(FPL_Combined[[#Headers],[Gameweek 14]],FPL_Fixtures_Extract[#Headers],0)))-4),Team_Key[[Full Name]:[Full Name]],0))&amp;RIGHT(INDEX(FPL_Fixtures_Extract[],MATCH($A437,FPL_Fixtures_Extract[[Player]:[Player]],0),MATCH(FPL_Combined[[#Headers],[Gameweek 14]],FPL_Fixtures_Extract[#Headers],0)),3))</f>
        <v>BOU(A) 3-3</v>
      </c>
      <c r="P437" t="str">
        <f ca="1">IF(RIGHT(FPL_Combined[[#Headers],[Gameweek 15]],2)&lt;$B$622,INDEX(FPL_Results_Extract[Gameweek 15],MATCH($A437,FPL_Results_Extract[[Player]:[Player]],0)),INDEX(Team_Key[[Abbreviation]:[Abbreviation]],MATCH(LEFT(INDEX(FPL_Fixtures_Extract[],MATCH($A437,FPL_Fixtures_Extract[[Player]:[Player]],0),MATCH(FPL_Combined[[#Headers],[Gameweek 15]],FPL_Fixtures_Extract[#Headers],0)),LEN(INDEX(FPL_Fixtures_Extract[],MATCH($A437,FPL_Fixtures_Extract[[Player]:[Player]],0),MATCH(FPL_Combined[[#Headers],[Gameweek 15]],FPL_Fixtures_Extract[#Headers],0)))-4),Team_Key[[Full Name]:[Full Name]],0))&amp;RIGHT(INDEX(FPL_Fixtures_Extract[],MATCH($A437,FPL_Fixtures_Extract[[Player]:[Player]],0),MATCH(FPL_Combined[[#Headers],[Gameweek 15]],FPL_Fixtures_Extract[#Headers],0)),3))</f>
        <v>CRY(H) 1-1</v>
      </c>
      <c r="Q437" t="str">
        <f ca="1">IF(RIGHT(FPL_Combined[[#Headers],[Gameweek 16]],2)&lt;$B$622,INDEX(FPL_Results_Extract[Gameweek 16],MATCH($A437,FPL_Results_Extract[[Player]:[Player]],0)),INDEX(Team_Key[[Abbreviation]:[Abbreviation]],MATCH(LEFT(INDEX(FPL_Fixtures_Extract[],MATCH($A437,FPL_Fixtures_Extract[[Player]:[Player]],0),MATCH(FPL_Combined[[#Headers],[Gameweek 16]],FPL_Fixtures_Extract[#Headers],0)),LEN(INDEX(FPL_Fixtures_Extract[],MATCH($A437,FPL_Fixtures_Extract[[Player]:[Player]],0),MATCH(FPL_Combined[[#Headers],[Gameweek 16]],FPL_Fixtures_Extract[#Headers],0)))-4),Team_Key[[Full Name]:[Full Name]],0))&amp;RIGHT(INDEX(FPL_Fixtures_Extract[],MATCH($A437,FPL_Fixtures_Extract[[Player]:[Player]],0),MATCH(FPL_Combined[[#Headers],[Gameweek 16]],FPL_Fixtures_Extract[#Headers],0)),3))</f>
        <v>NOR(A) 1-1</v>
      </c>
      <c r="R437" t="str">
        <f ca="1">IF(RIGHT(FPL_Combined[[#Headers],[Gameweek 17]],2)&lt;$B$622,INDEX(FPL_Results_Extract[Gameweek 17],MATCH($A437,FPL_Results_Extract[[Player]:[Player]],0)),INDEX(Team_Key[[Abbreviation]:[Abbreviation]],MATCH(LEFT(INDEX(FPL_Fixtures_Extract[],MATCH($A437,FPL_Fixtures_Extract[[Player]:[Player]],0),MATCH(FPL_Combined[[#Headers],[Gameweek 17]],FPL_Fixtures_Extract[#Headers],0)),LEN(INDEX(FPL_Fixtures_Extract[],MATCH($A437,FPL_Fixtures_Extract[[Player]:[Player]],0),MATCH(FPL_Combined[[#Headers],[Gameweek 17]],FPL_Fixtures_Extract[#Headers],0)))-4),Team_Key[[Full Name]:[Full Name]],0))&amp;RIGHT(INDEX(FPL_Fixtures_Extract[],MATCH($A437,FPL_Fixtures_Extract[[Player]:[Player]],0),MATCH(FPL_Combined[[#Headers],[Gameweek 17]],FPL_Fixtures_Extract[#Headers],0)),3))</f>
        <v>LEI(H) 2-3</v>
      </c>
      <c r="S437" t="str">
        <f ca="1">IF(RIGHT(FPL_Combined[[#Headers],[Gameweek 18]],2)&lt;$B$622,INDEX(FPL_Results_Extract[Gameweek 18],MATCH($A437,FPL_Results_Extract[[Player]:[Player]],0)),INDEX(Team_Key[[Abbreviation]:[Abbreviation]],MATCH(LEFT(INDEX(FPL_Fixtures_Extract[],MATCH($A437,FPL_Fixtures_Extract[[Player]:[Player]],0),MATCH(FPL_Combined[[#Headers],[Gameweek 18]],FPL_Fixtures_Extract[#Headers],0)),LEN(INDEX(FPL_Fixtures_Extract[],MATCH($A437,FPL_Fixtures_Extract[[Player]:[Player]],0),MATCH(FPL_Combined[[#Headers],[Gameweek 18]],FPL_Fixtures_Extract[#Headers],0)))-4),Team_Key[[Full Name]:[Full Name]],0))&amp;RIGHT(INDEX(FPL_Fixtures_Extract[],MATCH($A437,FPL_Fixtures_Extract[[Player]:[Player]],0),MATCH(FPL_Combined[[#Headers],[Gameweek 18]],FPL_Fixtures_Extract[#Headers],0)),3))</f>
        <v>NEW(A) 1-0</v>
      </c>
      <c r="T437" t="str">
        <f ca="1">IF(RIGHT(FPL_Combined[[#Headers],[Gameweek 19]],2)&lt;$B$622,INDEX(FPL_Results_Extract[Gameweek 19],MATCH($A437,FPL_Results_Extract[[Player]:[Player]],0)),INDEX(Team_Key[[Abbreviation]:[Abbreviation]],MATCH(LEFT(INDEX(FPL_Fixtures_Extract[],MATCH($A437,FPL_Fixtures_Extract[[Player]:[Player]],0),MATCH(FPL_Combined[[#Headers],[Gameweek 19]],FPL_Fixtures_Extract[#Headers],0)),LEN(INDEX(FPL_Fixtures_Extract[],MATCH($A437,FPL_Fixtures_Extract[[Player]:[Player]],0),MATCH(FPL_Combined[[#Headers],[Gameweek 19]],FPL_Fixtures_Extract[#Headers],0)))-4),Team_Key[[Full Name]:[Full Name]],0))&amp;RIGHT(INDEX(FPL_Fixtures_Extract[],MATCH($A437,FPL_Fixtures_Extract[[Player]:[Player]],0),MATCH(FPL_Combined[[#Headers],[Gameweek 19]],FPL_Fixtures_Extract[#Headers],0)),3))</f>
        <v>STK(H) 3-4</v>
      </c>
      <c r="U437" t="str">
        <f ca="1">IF(RIGHT(FPL_Combined[[#Headers],[Gameweek 20]],2)&lt;$B$622,INDEX(FPL_Results_Extract[Gameweek 20],MATCH($A437,FPL_Results_Extract[[Player]:[Player]],0)),INDEX(Team_Key[[Abbreviation]:[Abbreviation]],MATCH(LEFT(INDEX(FPL_Fixtures_Extract[],MATCH($A437,FPL_Fixtures_Extract[[Player]:[Player]],0),MATCH(FPL_Combined[[#Headers],[Gameweek 20]],FPL_Fixtures_Extract[#Headers],0)),LEN(INDEX(FPL_Fixtures_Extract[],MATCH($A437,FPL_Fixtures_Extract[[Player]:[Player]],0),MATCH(FPL_Combined[[#Headers],[Gameweek 20]],FPL_Fixtures_Extract[#Headers],0)))-4),Team_Key[[Full Name]:[Full Name]],0))&amp;RIGHT(INDEX(FPL_Fixtures_Extract[],MATCH($A437,FPL_Fixtures_Extract[[Player]:[Player]],0),MATCH(FPL_Combined[[#Headers],[Gameweek 20]],FPL_Fixtures_Extract[#Headers],0)),3))</f>
        <v>TOT(H) 1-1</v>
      </c>
      <c r="V437" t="str">
        <f ca="1">IF(RIGHT(FPL_Combined[[#Headers],[Gameweek 21]],2)&lt;$B$622,INDEX(FPL_Results_Extract[Gameweek 21],MATCH($A437,FPL_Results_Extract[[Player]:[Player]],0)),INDEX(Team_Key[[Abbreviation]:[Abbreviation]],MATCH(LEFT(INDEX(FPL_Fixtures_Extract[],MATCH($A437,FPL_Fixtures_Extract[[Player]:[Player]],0),MATCH(FPL_Combined[[#Headers],[Gameweek 21]],FPL_Fixtures_Extract[#Headers],0)),LEN(INDEX(FPL_Fixtures_Extract[],MATCH($A437,FPL_Fixtures_Extract[[Player]:[Player]],0),MATCH(FPL_Combined[[#Headers],[Gameweek 21]],FPL_Fixtures_Extract[#Headers],0)))-4),Team_Key[[Full Name]:[Full Name]],0))&amp;RIGHT(INDEX(FPL_Fixtures_Extract[],MATCH($A437,FPL_Fixtures_Extract[[Player]:[Player]],0),MATCH(FPL_Combined[[#Headers],[Gameweek 21]],FPL_Fixtures_Extract[#Headers],0)),3))</f>
        <v>MCI(A) 0-0</v>
      </c>
      <c r="W437" t="str">
        <f ca="1">IF(RIGHT(FPL_Combined[[#Headers],[Gameweek 22]],2)&lt;$B$622,INDEX(FPL_Results_Extract[Gameweek 22],MATCH($A437,FPL_Results_Extract[[Player]:[Player]],0)),INDEX(Team_Key[[Abbreviation]:[Abbreviation]],MATCH(LEFT(INDEX(FPL_Fixtures_Extract[],MATCH($A437,FPL_Fixtures_Extract[[Player]:[Player]],0),MATCH(FPL_Combined[[#Headers],[Gameweek 22]],FPL_Fixtures_Extract[#Headers],0)),LEN(INDEX(FPL_Fixtures_Extract[],MATCH($A437,FPL_Fixtures_Extract[[Player]:[Player]],0),MATCH(FPL_Combined[[#Headers],[Gameweek 22]],FPL_Fixtures_Extract[#Headers],0)))-4),Team_Key[[Full Name]:[Full Name]],0))&amp;RIGHT(INDEX(FPL_Fixtures_Extract[],MATCH($A437,FPL_Fixtures_Extract[[Player]:[Player]],0),MATCH(FPL_Combined[[#Headers],[Gameweek 22]],FPL_Fixtures_Extract[#Headers],0)),3))</f>
        <v>CHE(A) 3-3</v>
      </c>
      <c r="X437" t="str">
        <f ca="1">IF(RIGHT(FPL_Combined[[#Headers],[Gameweek 23]],2)&lt;$B$622,INDEX(FPL_Results_Extract[Gameweek 23],MATCH($A437,FPL_Results_Extract[[Player]:[Player]],0)),INDEX(Team_Key[[Abbreviation]:[Abbreviation]],MATCH(LEFT(INDEX(FPL_Fixtures_Extract[],MATCH($A437,FPL_Fixtures_Extract[[Player]:[Player]],0),MATCH(FPL_Combined[[#Headers],[Gameweek 23]],FPL_Fixtures_Extract[#Headers],0)),LEN(INDEX(FPL_Fixtures_Extract[],MATCH($A437,FPL_Fixtures_Extract[[Player]:[Player]],0),MATCH(FPL_Combined[[#Headers],[Gameweek 23]],FPL_Fixtures_Extract[#Headers],0)))-4),Team_Key[[Full Name]:[Full Name]],0))&amp;RIGHT(INDEX(FPL_Fixtures_Extract[],MATCH($A437,FPL_Fixtures_Extract[[Player]:[Player]],0),MATCH(FPL_Combined[[#Headers],[Gameweek 23]],FPL_Fixtures_Extract[#Headers],0)),3))</f>
        <v>SWA(H) 1-2</v>
      </c>
      <c r="Y437" t="str">
        <f ca="1">IF(RIGHT(FPL_Combined[[#Headers],[Gameweek 24]],2)&lt;$B$622,INDEX(FPL_Results_Extract[Team],MATCH($A437,FPL_Results_Extract[[Player]:[Player]],0)),INDEX(Team_Key[[Abbreviation]:[Abbreviation]],MATCH(LEFT(INDEX(FPL_Fixtures_Extract[],MATCH($A437,FPL_Fixtures_Extract[[Player]:[Player]],0),MATCH(FPL_Combined[[#Headers],[Gameweek 24]],FPL_Fixtures_Extract[#Headers],0)),LEN(INDEX(FPL_Fixtures_Extract[],MATCH($A437,FPL_Fixtures_Extract[[Player]:[Player]],0),MATCH(FPL_Combined[[#Headers],[Gameweek 24]],FPL_Fixtures_Extract[#Headers],0)))-4),Team_Key[[Full Name]:[Full Name]],0))&amp;RIGHT(INDEX(FPL_Fixtures_Extract[],MATCH($A437,FPL_Fixtures_Extract[[Player]:[Player]],0),MATCH(FPL_Combined[[#Headers],[Gameweek 24]],FPL_Fixtures_Extract[#Headers],0)),3))</f>
        <v>EVE</v>
      </c>
      <c r="Z437" t="str">
        <f ca="1">IF(RIGHT(FPL_Combined[[#Headers],[Gameweek 25]],2)&lt;$B$622,INDEX(FPL_Results_Extract[Player],MATCH($A437,FPL_Results_Extract[[Player]:[Player]],0)),INDEX(Team_Key[[Abbreviation]:[Abbreviation]],MATCH(LEFT(INDEX(FPL_Fixtures_Extract[],MATCH($A437,FPL_Fixtures_Extract[[Player]:[Player]],0),MATCH(FPL_Combined[[#Headers],[Gameweek 25]],FPL_Fixtures_Extract[#Headers],0)),LEN(INDEX(FPL_Fixtures_Extract[],MATCH($A437,FPL_Fixtures_Extract[[Player]:[Player]],0),MATCH(FPL_Combined[[#Headers],[Gameweek 25]],FPL_Fixtures_Extract[#Headers],0)))-4),Team_Key[[Full Name]:[Full Name]],0))&amp;RIGHT(INDEX(FPL_Fixtures_Extract[],MATCH($A437,FPL_Fixtures_Extract[[Player]:[Player]],0),MATCH(FPL_Combined[[#Headers],[Gameweek 25]],FPL_Fixtures_Extract[#Headers],0)),3))</f>
        <v>Osman</v>
      </c>
      <c r="AA437" t="str">
        <f ca="1">IF(RIGHT(FPL_Combined[[#Headers],[Gameweek 26]],2)&lt;$B$622,INDEX(FPL_Results_Extract[Gameweek 01],MATCH($A437,FPL_Results_Extract[[Player]:[Player]],0)),INDEX(Team_Key[[Abbreviation]:[Abbreviation]],MATCH(LEFT(INDEX(FPL_Fixtures_Extract[],MATCH($A437,FPL_Fixtures_Extract[[Player]:[Player]],0),MATCH(FPL_Combined[[#Headers],[Gameweek 26]],FPL_Fixtures_Extract[#Headers],0)),LEN(INDEX(FPL_Fixtures_Extract[],MATCH($A437,FPL_Fixtures_Extract[[Player]:[Player]],0),MATCH(FPL_Combined[[#Headers],[Gameweek 26]],FPL_Fixtures_Extract[#Headers],0)))-4),Team_Key[[Full Name]:[Full Name]],0))&amp;RIGHT(INDEX(FPL_Fixtures_Extract[],MATCH($A437,FPL_Fixtures_Extract[[Player]:[Player]],0),MATCH(FPL_Combined[[#Headers],[Gameweek 26]],FPL_Fixtures_Extract[#Headers],0)),3))</f>
        <v>WAT(H) 2-2</v>
      </c>
      <c r="AB437" t="str">
        <f ca="1">IF(RIGHT(FPL_Combined[[#Headers],[Gameweek 27]],2)&lt;$B$622,INDEX(FPL_Results_Extract[Gameweek 02],MATCH($A437,FPL_Results_Extract[[Player]:[Player]],0)),INDEX(Team_Key[[Abbreviation]:[Abbreviation]],MATCH(LEFT(INDEX(FPL_Fixtures_Extract[],MATCH($A437,FPL_Fixtures_Extract[[Player]:[Player]],0),MATCH(FPL_Combined[[#Headers],[Gameweek 27]],FPL_Fixtures_Extract[#Headers],0)),LEN(INDEX(FPL_Fixtures_Extract[],MATCH($A437,FPL_Fixtures_Extract[[Player]:[Player]],0),MATCH(FPL_Combined[[#Headers],[Gameweek 27]],FPL_Fixtures_Extract[#Headers],0)))-4),Team_Key[[Full Name]:[Full Name]],0))&amp;RIGHT(INDEX(FPL_Fixtures_Extract[],MATCH($A437,FPL_Fixtures_Extract[[Player]:[Player]],0),MATCH(FPL_Combined[[#Headers],[Gameweek 27]],FPL_Fixtures_Extract[#Headers],0)),3))</f>
        <v>SOU(A) 3-0</v>
      </c>
      <c r="AC437" t="str">
        <f ca="1">IF(RIGHT(FPL_Combined[[#Headers],[Gameweek 28]],2)&lt;$B$622,INDEX(FPL_Results_Extract[Gameweek 03],MATCH($A437,FPL_Results_Extract[[Player]:[Player]],0)),INDEX(Team_Key[[Abbreviation]:[Abbreviation]],MATCH(LEFT(INDEX(FPL_Fixtures_Extract[],MATCH($A437,FPL_Fixtures_Extract[[Player]:[Player]],0),MATCH(FPL_Combined[[#Headers],[Gameweek 28]],FPL_Fixtures_Extract[#Headers],0)),LEN(INDEX(FPL_Fixtures_Extract[],MATCH($A437,FPL_Fixtures_Extract[[Player]:[Player]],0),MATCH(FPL_Combined[[#Headers],[Gameweek 28]],FPL_Fixtures_Extract[#Headers],0)))-4),Team_Key[[Full Name]:[Full Name]],0))&amp;RIGHT(INDEX(FPL_Fixtures_Extract[],MATCH($A437,FPL_Fixtures_Extract[[Player]:[Player]],0),MATCH(FPL_Combined[[#Headers],[Gameweek 28]],FPL_Fixtures_Extract[#Headers],0)),3))</f>
        <v>MCI(H) 0-2</v>
      </c>
      <c r="AD437" t="str">
        <f ca="1">IF(RIGHT(FPL_Combined[[#Headers],[Gameweek 29]],2)&lt;$B$622,INDEX(FPL_Results_Extract[Gameweek 04],MATCH($A437,FPL_Results_Extract[[Player]:[Player]],0)),INDEX(Team_Key[[Abbreviation]:[Abbreviation]],MATCH(LEFT(INDEX(FPL_Fixtures_Extract[],MATCH($A437,FPL_Fixtures_Extract[[Player]:[Player]],0),MATCH(FPL_Combined[[#Headers],[Gameweek 29]],FPL_Fixtures_Extract[#Headers],0)),LEN(INDEX(FPL_Fixtures_Extract[],MATCH($A437,FPL_Fixtures_Extract[[Player]:[Player]],0),MATCH(FPL_Combined[[#Headers],[Gameweek 29]],FPL_Fixtures_Extract[#Headers],0)))-4),Team_Key[[Full Name]:[Full Name]],0))&amp;RIGHT(INDEX(FPL_Fixtures_Extract[],MATCH($A437,FPL_Fixtures_Extract[[Player]:[Player]],0),MATCH(FPL_Combined[[#Headers],[Gameweek 29]],FPL_Fixtures_Extract[#Headers],0)),3))</f>
        <v>WHU(H)</v>
      </c>
      <c r="AE437" t="e">
        <f ca="1">IF(RIGHT(FPL_Combined[[#Headers],[Gameweek 30]],2)&lt;$B$622,INDEX(FPL_Results_Extract[Gameweek 05],MATCH($A437,FPL_Results_Extract[[Player]:[Player]],0)),INDEX(Team_Key[[Abbreviation]:[Abbreviation]],MATCH(LEFT(INDEX(FPL_Fixtures_Extract[],MATCH($A437,FPL_Fixtures_Extract[[Player]:[Player]],0),MATCH(FPL_Combined[[#Headers],[Gameweek 30]],FPL_Fixtures_Extract[#Headers],0)),LEN(INDEX(FPL_Fixtures_Extract[],MATCH($A437,FPL_Fixtures_Extract[[Player]:[Player]],0),MATCH(FPL_Combined[[#Headers],[Gameweek 30]],FPL_Fixtures_Extract[#Headers],0)))-4),Team_Key[[Full Name]:[Full Name]],0))&amp;RIGHT(INDEX(FPL_Fixtures_Extract[],MATCH($A437,FPL_Fixtures_Extract[[Player]:[Player]],0),MATCH(FPL_Combined[[#Headers],[Gameweek 30]],FPL_Fixtures_Extract[#Headers],0)),3))</f>
        <v>#VALUE!</v>
      </c>
      <c r="AF437" t="str">
        <f ca="1">IF(RIGHT(FPL_Combined[[#Headers],[Gameweek 31]],2)&lt;$B$622,INDEX(FPL_Results_Extract[Gameweek 06],MATCH($A437,FPL_Results_Extract[[Player]:[Player]],0)),INDEX(Team_Key[[Abbreviation]:[Abbreviation]],MATCH(LEFT(INDEX(FPL_Fixtures_Extract[],MATCH($A437,FPL_Fixtures_Extract[[Player]:[Player]],0),MATCH(FPL_Combined[[#Headers],[Gameweek 31]],FPL_Fixtures_Extract[#Headers],0)),LEN(INDEX(FPL_Fixtures_Extract[],MATCH($A437,FPL_Fixtures_Extract[[Player]:[Player]],0),MATCH(FPL_Combined[[#Headers],[Gameweek 31]],FPL_Fixtures_Extract[#Headers],0)))-4),Team_Key[[Full Name]:[Full Name]],0))&amp;RIGHT(INDEX(FPL_Fixtures_Extract[],MATCH($A437,FPL_Fixtures_Extract[[Player]:[Player]],0),MATCH(FPL_Combined[[#Headers],[Gameweek 31]],FPL_Fixtures_Extract[#Headers],0)),3))</f>
        <v>ARS(H)</v>
      </c>
      <c r="AG437" t="str">
        <f ca="1">IF(RIGHT(FPL_Combined[[#Headers],[Gameweek 32]],2)&lt;$B$622,INDEX(FPL_Results_Extract[Gameweek 07],MATCH($A437,FPL_Results_Extract[[Player]:[Player]],0)),INDEX(Team_Key[[Abbreviation]:[Abbreviation]],MATCH(LEFT(INDEX(FPL_Fixtures_Extract[],MATCH($A437,FPL_Fixtures_Extract[[Player]:[Player]],0),MATCH(FPL_Combined[[#Headers],[Gameweek 32]],FPL_Fixtures_Extract[#Headers],0)),LEN(INDEX(FPL_Fixtures_Extract[],MATCH($A437,FPL_Fixtures_Extract[[Player]:[Player]],0),MATCH(FPL_Combined[[#Headers],[Gameweek 32]],FPL_Fixtures_Extract[#Headers],0)))-4),Team_Key[[Full Name]:[Full Name]],0))&amp;RIGHT(INDEX(FPL_Fixtures_Extract[],MATCH($A437,FPL_Fixtures_Extract[[Player]:[Player]],0),MATCH(FPL_Combined[[#Headers],[Gameweek 32]],FPL_Fixtures_Extract[#Headers],0)),3))</f>
        <v>MUN(A)</v>
      </c>
      <c r="AH437" t="str">
        <f ca="1">IF(RIGHT(FPL_Combined[[#Headers],[Gameweek 33]],2)&lt;$B$622,INDEX(FPL_Results_Extract[Gameweek 08],MATCH($A437,FPL_Results_Extract[[Player]:[Player]],0)),INDEX(Team_Key[[Abbreviation]:[Abbreviation]],MATCH(LEFT(INDEX(FPL_Fixtures_Extract[],MATCH($A437,FPL_Fixtures_Extract[[Player]:[Player]],0),MATCH(FPL_Combined[[#Headers],[Gameweek 33]],FPL_Fixtures_Extract[#Headers],0)),LEN(INDEX(FPL_Fixtures_Extract[],MATCH($A437,FPL_Fixtures_Extract[[Player]:[Player]],0),MATCH(FPL_Combined[[#Headers],[Gameweek 33]],FPL_Fixtures_Extract[#Headers],0)))-4),Team_Key[[Full Name]:[Full Name]],0))&amp;RIGHT(INDEX(FPL_Fixtures_Extract[],MATCH($A437,FPL_Fixtures_Extract[[Player]:[Player]],0),MATCH(FPL_Combined[[#Headers],[Gameweek 33]],FPL_Fixtures_Extract[#Headers],0)),3))</f>
        <v>WAT(A)</v>
      </c>
      <c r="AI437" t="str">
        <f ca="1">IF(RIGHT(FPL_Combined[[#Headers],[Gameweek 34]],2)&lt;$B$622,INDEX(FPL_Results_Extract[Gameweek 09],MATCH($A437,FPL_Results_Extract[[Player]:[Player]],0)),INDEX(Team_Key[[Abbreviation]:[Abbreviation]],MATCH(LEFT(INDEX(FPL_Fixtures_Extract[],MATCH($A437,FPL_Fixtures_Extract[[Player]:[Player]],0),MATCH(FPL_Combined[[#Headers],[Gameweek 34]],FPL_Fixtures_Extract[#Headers],0)),LEN(INDEX(FPL_Fixtures_Extract[],MATCH($A437,FPL_Fixtures_Extract[[Player]:[Player]],0),MATCH(FPL_Combined[[#Headers],[Gameweek 34]],FPL_Fixtures_Extract[#Headers],0)))-4),Team_Key[[Full Name]:[Full Name]],0))&amp;RIGHT(INDEX(FPL_Fixtures_Extract[],MATCH($A437,FPL_Fixtures_Extract[[Player]:[Player]],0),MATCH(FPL_Combined[[#Headers],[Gameweek 34]],FPL_Fixtures_Extract[#Headers],0)),3))</f>
        <v>SOU(H)</v>
      </c>
      <c r="AJ437" t="str">
        <f ca="1">IF(RIGHT(FPL_Combined[[#Headers],[Gameweek 35]],2)&lt;$B$622,INDEX(FPL_Results_Extract[Gameweek 10],MATCH($A437,FPL_Results_Extract[[Player]:[Player]],0)),INDEX(Team_Key[[Abbreviation]:[Abbreviation]],MATCH(LEFT(INDEX(FPL_Fixtures_Extract[],MATCH($A437,FPL_Fixtures_Extract[[Player]:[Player]],0),MATCH(FPL_Combined[[#Headers],[Gameweek 35]],FPL_Fixtures_Extract[#Headers],0)),LEN(INDEX(FPL_Fixtures_Extract[],MATCH($A437,FPL_Fixtures_Extract[[Player]:[Player]],0),MATCH(FPL_Combined[[#Headers],[Gameweek 35]],FPL_Fixtures_Extract[#Headers],0)))-4),Team_Key[[Full Name]:[Full Name]],0))&amp;RIGHT(INDEX(FPL_Fixtures_Extract[],MATCH($A437,FPL_Fixtures_Extract[[Player]:[Player]],0),MATCH(FPL_Combined[[#Headers],[Gameweek 35]],FPL_Fixtures_Extract[#Headers],0)),3))</f>
        <v>CRY(A)</v>
      </c>
      <c r="AK437" t="str">
        <f ca="1">IF(RIGHT(FPL_Combined[[#Headers],[Gameweek 36]],2)&lt;$B$622,INDEX(FPL_Results_Extract[Gameweek 11],MATCH($A437,FPL_Results_Extract[[Player]:[Player]],0)),INDEX(Team_Key[[Abbreviation]:[Abbreviation]],MATCH(LEFT(INDEX(FPL_Fixtures_Extract[],MATCH($A437,FPL_Fixtures_Extract[[Player]:[Player]],0),MATCH(FPL_Combined[[#Headers],[Gameweek 36]],FPL_Fixtures_Extract[#Headers],0)),LEN(INDEX(FPL_Fixtures_Extract[],MATCH($A437,FPL_Fixtures_Extract[[Player]:[Player]],0),MATCH(FPL_Combined[[#Headers],[Gameweek 36]],FPL_Fixtures_Extract[#Headers],0)))-4),Team_Key[[Full Name]:[Full Name]],0))&amp;RIGHT(INDEX(FPL_Fixtures_Extract[],MATCH($A437,FPL_Fixtures_Extract[[Player]:[Player]],0),MATCH(FPL_Combined[[#Headers],[Gameweek 36]],FPL_Fixtures_Extract[#Headers],0)),3))</f>
        <v>BOU(H)</v>
      </c>
      <c r="AL437" t="str">
        <f ca="1">IF(RIGHT(FPL_Combined[[#Headers],[Gameweek 37]],2)&lt;$B$622,INDEX(FPL_Results_Extract[Gameweek 12],MATCH($A437,FPL_Results_Extract[[Player]:[Player]],0)),INDEX(Team_Key[[Abbreviation]:[Abbreviation]],MATCH(LEFT(INDEX(FPL_Fixtures_Extract[],MATCH($A437,FPL_Fixtures_Extract[[Player]:[Player]],0),MATCH(FPL_Combined[[#Headers],[Gameweek 37]],FPL_Fixtures_Extract[#Headers],0)),LEN(INDEX(FPL_Fixtures_Extract[],MATCH($A437,FPL_Fixtures_Extract[[Player]:[Player]],0),MATCH(FPL_Combined[[#Headers],[Gameweek 37]],FPL_Fixtures_Extract[#Headers],0)))-4),Team_Key[[Full Name]:[Full Name]],0))&amp;RIGHT(INDEX(FPL_Fixtures_Extract[],MATCH($A437,FPL_Fixtures_Extract[[Player]:[Player]],0),MATCH(FPL_Combined[[#Headers],[Gameweek 37]],FPL_Fixtures_Extract[#Headers],0)),3))</f>
        <v>LEI(A)</v>
      </c>
      <c r="AM437" t="str">
        <f ca="1">IF(RIGHT(FPL_Combined[[#Headers],[Gameweek 38]],2)&lt;$B$622,INDEX(FPL_Results_Extract[Gameweek 13],MATCH($A437,FPL_Results_Extract[[Player]:[Player]],0)),INDEX(Team_Key[[Abbreviation]:[Abbreviation]],MATCH(LEFT(INDEX(FPL_Fixtures_Extract[],MATCH($A437,FPL_Fixtures_Extract[[Player]:[Player]],0),MATCH(FPL_Combined[[#Headers],[Gameweek 38]],FPL_Fixtures_Extract[#Headers],0)),LEN(INDEX(FPL_Fixtures_Extract[],MATCH($A437,FPL_Fixtures_Extract[[Player]:[Player]],0),MATCH(FPL_Combined[[#Headers],[Gameweek 38]],FPL_Fixtures_Extract[#Headers],0)))-4),Team_Key[[Full Name]:[Full Name]],0))&amp;RIGHT(INDEX(FPL_Fixtures_Extract[],MATCH($A437,FPL_Fixtures_Extract[[Player]:[Player]],0),MATCH(FPL_Combined[[#Headers],[Gameweek 38]],FPL_Fixtures_Extract[#Headers],0)),3))</f>
        <v>NOR(H)</v>
      </c>
    </row>
    <row r="438" spans="1:39" x14ac:dyDescent="0.45">
      <c r="A438" t="s">
        <v>399</v>
      </c>
      <c r="B438" t="str">
        <f ca="1">IF(RIGHT(FPL_Combined[[#Headers],[Gameweek 01]],2)&lt;$B$622,INDEX(FPL_Results_Extract[Gameweek 01],MATCH($A438,FPL_Results_Extract[[Player]:[Player]],0)),INDEX(Team_Key[[Abbreviation]:[Abbreviation]],MATCH(LEFT(INDEX(FPL_Fixtures_Extract[],MATCH($A438,FPL_Fixtures_Extract[[Player]:[Player]],0),MATCH(FPL_Combined[[#Headers],[Gameweek 01]],FPL_Fixtures_Extract[#Headers],0)),LEN(INDEX(FPL_Fixtures_Extract[],MATCH($A438,FPL_Fixtures_Extract[[Player]:[Player]],0),MATCH(FPL_Combined[[#Headers],[Gameweek 01]],FPL_Fixtures_Extract[#Headers],0)))-4),Team_Key[[Full Name]:[Full Name]],0))&amp;RIGHT(INDEX(FPL_Fixtures_Extract[],MATCH($A438,FPL_Fixtures_Extract[[Player]:[Player]],0),MATCH(FPL_Combined[[#Headers],[Gameweek 01]],FPL_Fixtures_Extract[#Headers],0)),3))</f>
        <v>WHU(H) 0-2</v>
      </c>
      <c r="C438" t="str">
        <f ca="1">IF(RIGHT(FPL_Combined[[#Headers],[Gameweek 02]],2)&lt;$B$622,INDEX(FPL_Results_Extract[Gameweek 02],MATCH($A438,FPL_Results_Extract[[Player]:[Player]],0)),INDEX(Team_Key[[Abbreviation]:[Abbreviation]],MATCH(LEFT(INDEX(FPL_Fixtures_Extract[],MATCH($A438,FPL_Fixtures_Extract[[Player]:[Player]],0),MATCH(FPL_Combined[[#Headers],[Gameweek 02]],FPL_Fixtures_Extract[#Headers],0)),LEN(INDEX(FPL_Fixtures_Extract[],MATCH($A438,FPL_Fixtures_Extract[[Player]:[Player]],0),MATCH(FPL_Combined[[#Headers],[Gameweek 02]],FPL_Fixtures_Extract[#Headers],0)))-4),Team_Key[[Full Name]:[Full Name]],0))&amp;RIGHT(INDEX(FPL_Fixtures_Extract[],MATCH($A438,FPL_Fixtures_Extract[[Player]:[Player]],0),MATCH(FPL_Combined[[#Headers],[Gameweek 02]],FPL_Fixtures_Extract[#Headers],0)),3))</f>
        <v>CRY(A) 2-1</v>
      </c>
      <c r="D438" t="str">
        <f ca="1">IF(RIGHT(FPL_Combined[[#Headers],[Gameweek 03]],2)&lt;$B$622,INDEX(FPL_Results_Extract[Gameweek 03],MATCH($A438,FPL_Results_Extract[[Player]:[Player]],0)),INDEX(Team_Key[[Abbreviation]:[Abbreviation]],MATCH(LEFT(INDEX(FPL_Fixtures_Extract[],MATCH($A438,FPL_Fixtures_Extract[[Player]:[Player]],0),MATCH(FPL_Combined[[#Headers],[Gameweek 03]],FPL_Fixtures_Extract[#Headers],0)),LEN(INDEX(FPL_Fixtures_Extract[],MATCH($A438,FPL_Fixtures_Extract[[Player]:[Player]],0),MATCH(FPL_Combined[[#Headers],[Gameweek 03]],FPL_Fixtures_Extract[#Headers],0)))-4),Team_Key[[Full Name]:[Full Name]],0))&amp;RIGHT(INDEX(FPL_Fixtures_Extract[],MATCH($A438,FPL_Fixtures_Extract[[Player]:[Player]],0),MATCH(FPL_Combined[[#Headers],[Gameweek 03]],FPL_Fixtures_Extract[#Headers],0)),3))</f>
        <v>LIV(H) 0-0</v>
      </c>
      <c r="E438" t="str">
        <f ca="1">IF(RIGHT(FPL_Combined[[#Headers],[Gameweek 04]],2)&lt;$B$622,INDEX(FPL_Results_Extract[Gameweek 04],MATCH($A438,FPL_Results_Extract[[Player]:[Player]],0)),INDEX(Team_Key[[Abbreviation]:[Abbreviation]],MATCH(LEFT(INDEX(FPL_Fixtures_Extract[],MATCH($A438,FPL_Fixtures_Extract[[Player]:[Player]],0),MATCH(FPL_Combined[[#Headers],[Gameweek 04]],FPL_Fixtures_Extract[#Headers],0)),LEN(INDEX(FPL_Fixtures_Extract[],MATCH($A438,FPL_Fixtures_Extract[[Player]:[Player]],0),MATCH(FPL_Combined[[#Headers],[Gameweek 04]],FPL_Fixtures_Extract[#Headers],0)))-4),Team_Key[[Full Name]:[Full Name]],0))&amp;RIGHT(INDEX(FPL_Fixtures_Extract[],MATCH($A438,FPL_Fixtures_Extract[[Player]:[Player]],0),MATCH(FPL_Combined[[#Headers],[Gameweek 04]],FPL_Fixtures_Extract[#Headers],0)),3))</f>
        <v>NEW(A) 1-0</v>
      </c>
      <c r="F438" t="str">
        <f ca="1">IF(RIGHT(FPL_Combined[[#Headers],[Gameweek 05]],2)&lt;$B$622,INDEX(FPL_Results_Extract[Gameweek 05],MATCH($A438,FPL_Results_Extract[[Player]:[Player]],0)),INDEX(Team_Key[[Abbreviation]:[Abbreviation]],MATCH(LEFT(INDEX(FPL_Fixtures_Extract[],MATCH($A438,FPL_Fixtures_Extract[[Player]:[Player]],0),MATCH(FPL_Combined[[#Headers],[Gameweek 05]],FPL_Fixtures_Extract[#Headers],0)),LEN(INDEX(FPL_Fixtures_Extract[],MATCH($A438,FPL_Fixtures_Extract[[Player]:[Player]],0),MATCH(FPL_Combined[[#Headers],[Gameweek 05]],FPL_Fixtures_Extract[#Headers],0)))-4),Team_Key[[Full Name]:[Full Name]],0))&amp;RIGHT(INDEX(FPL_Fixtures_Extract[],MATCH($A438,FPL_Fixtures_Extract[[Player]:[Player]],0),MATCH(FPL_Combined[[#Headers],[Gameweek 05]],FPL_Fixtures_Extract[#Headers],0)),3))</f>
        <v>STK(H) 2-0</v>
      </c>
      <c r="G438" t="str">
        <f ca="1">IF(RIGHT(FPL_Combined[[#Headers],[Gameweek 06]],2)&lt;$B$622,INDEX(FPL_Results_Extract[Gameweek 06],MATCH($A438,FPL_Results_Extract[[Player]:[Player]],0)),INDEX(Team_Key[[Abbreviation]:[Abbreviation]],MATCH(LEFT(INDEX(FPL_Fixtures_Extract[],MATCH($A438,FPL_Fixtures_Extract[[Player]:[Player]],0),MATCH(FPL_Combined[[#Headers],[Gameweek 06]],FPL_Fixtures_Extract[#Headers],0)),LEN(INDEX(FPL_Fixtures_Extract[],MATCH($A438,FPL_Fixtures_Extract[[Player]:[Player]],0),MATCH(FPL_Combined[[#Headers],[Gameweek 06]],FPL_Fixtures_Extract[#Headers],0)))-4),Team_Key[[Full Name]:[Full Name]],0))&amp;RIGHT(INDEX(FPL_Fixtures_Extract[],MATCH($A438,FPL_Fixtures_Extract[[Player]:[Player]],0),MATCH(FPL_Combined[[#Headers],[Gameweek 06]],FPL_Fixtures_Extract[#Headers],0)),3))</f>
        <v>CHE(A) 0-2</v>
      </c>
      <c r="H438" t="str">
        <f ca="1">IF(RIGHT(FPL_Combined[[#Headers],[Gameweek 07]],2)&lt;$B$622,INDEX(FPL_Results_Extract[Gameweek 07],MATCH($A438,FPL_Results_Extract[[Player]:[Player]],0)),INDEX(Team_Key[[Abbreviation]:[Abbreviation]],MATCH(LEFT(INDEX(FPL_Fixtures_Extract[],MATCH($A438,FPL_Fixtures_Extract[[Player]:[Player]],0),MATCH(FPL_Combined[[#Headers],[Gameweek 07]],FPL_Fixtures_Extract[#Headers],0)),LEN(INDEX(FPL_Fixtures_Extract[],MATCH($A438,FPL_Fixtures_Extract[[Player]:[Player]],0),MATCH(FPL_Combined[[#Headers],[Gameweek 07]],FPL_Fixtures_Extract[#Headers],0)))-4),Team_Key[[Full Name]:[Full Name]],0))&amp;RIGHT(INDEX(FPL_Fixtures_Extract[],MATCH($A438,FPL_Fixtures_Extract[[Player]:[Player]],0),MATCH(FPL_Combined[[#Headers],[Gameweek 07]],FPL_Fixtures_Extract[#Headers],0)),3))</f>
        <v>LEI(A) 5-2</v>
      </c>
      <c r="I438" t="str">
        <f ca="1">IF(RIGHT(FPL_Combined[[#Headers],[Gameweek 08]],2)&lt;$B$622,INDEX(FPL_Results_Extract[Gameweek 08],MATCH($A438,FPL_Results_Extract[[Player]:[Player]],0)),INDEX(Team_Key[[Abbreviation]:[Abbreviation]],MATCH(LEFT(INDEX(FPL_Fixtures_Extract[],MATCH($A438,FPL_Fixtures_Extract[[Player]:[Player]],0),MATCH(FPL_Combined[[#Headers],[Gameweek 08]],FPL_Fixtures_Extract[#Headers],0)),LEN(INDEX(FPL_Fixtures_Extract[],MATCH($A438,FPL_Fixtures_Extract[[Player]:[Player]],0),MATCH(FPL_Combined[[#Headers],[Gameweek 08]],FPL_Fixtures_Extract[#Headers],0)))-4),Team_Key[[Full Name]:[Full Name]],0))&amp;RIGHT(INDEX(FPL_Fixtures_Extract[],MATCH($A438,FPL_Fixtures_Extract[[Player]:[Player]],0),MATCH(FPL_Combined[[#Headers],[Gameweek 08]],FPL_Fixtures_Extract[#Headers],0)),3))</f>
        <v>MUN(H) 3-0</v>
      </c>
      <c r="J438" t="str">
        <f ca="1">IF(RIGHT(FPL_Combined[[#Headers],[Gameweek 09]],2)&lt;$B$622,INDEX(FPL_Results_Extract[Gameweek 09],MATCH($A438,FPL_Results_Extract[[Player]:[Player]],0)),INDEX(Team_Key[[Abbreviation]:[Abbreviation]],MATCH(LEFT(INDEX(FPL_Fixtures_Extract[],MATCH($A438,FPL_Fixtures_Extract[[Player]:[Player]],0),MATCH(FPL_Combined[[#Headers],[Gameweek 09]],FPL_Fixtures_Extract[#Headers],0)),LEN(INDEX(FPL_Fixtures_Extract[],MATCH($A438,FPL_Fixtures_Extract[[Player]:[Player]],0),MATCH(FPL_Combined[[#Headers],[Gameweek 09]],FPL_Fixtures_Extract[#Headers],0)))-4),Team_Key[[Full Name]:[Full Name]],0))&amp;RIGHT(INDEX(FPL_Fixtures_Extract[],MATCH($A438,FPL_Fixtures_Extract[[Player]:[Player]],0),MATCH(FPL_Combined[[#Headers],[Gameweek 09]],FPL_Fixtures_Extract[#Headers],0)),3))</f>
        <v>WAT(A) 3-0</v>
      </c>
      <c r="K438" t="str">
        <f ca="1">IF(RIGHT(FPL_Combined[[#Headers],[Gameweek 10]],2)&lt;$B$622,INDEX(FPL_Results_Extract[Gameweek 10],MATCH($A438,FPL_Results_Extract[[Player]:[Player]],0)),INDEX(Team_Key[[Abbreviation]:[Abbreviation]],MATCH(LEFT(INDEX(FPL_Fixtures_Extract[],MATCH($A438,FPL_Fixtures_Extract[[Player]:[Player]],0),MATCH(FPL_Combined[[#Headers],[Gameweek 10]],FPL_Fixtures_Extract[#Headers],0)),LEN(INDEX(FPL_Fixtures_Extract[],MATCH($A438,FPL_Fixtures_Extract[[Player]:[Player]],0),MATCH(FPL_Combined[[#Headers],[Gameweek 10]],FPL_Fixtures_Extract[#Headers],0)))-4),Team_Key[[Full Name]:[Full Name]],0))&amp;RIGHT(INDEX(FPL_Fixtures_Extract[],MATCH($A438,FPL_Fixtures_Extract[[Player]:[Player]],0),MATCH(FPL_Combined[[#Headers],[Gameweek 10]],FPL_Fixtures_Extract[#Headers],0)),3))</f>
        <v>EVE(H) 2-1</v>
      </c>
      <c r="L438" t="str">
        <f ca="1">IF(RIGHT(FPL_Combined[[#Headers],[Gameweek 11]],2)&lt;$B$622,INDEX(FPL_Results_Extract[Gameweek 11],MATCH($A438,FPL_Results_Extract[[Player]:[Player]],0)),INDEX(Team_Key[[Abbreviation]:[Abbreviation]],MATCH(LEFT(INDEX(FPL_Fixtures_Extract[],MATCH($A438,FPL_Fixtures_Extract[[Player]:[Player]],0),MATCH(FPL_Combined[[#Headers],[Gameweek 11]],FPL_Fixtures_Extract[#Headers],0)),LEN(INDEX(FPL_Fixtures_Extract[],MATCH($A438,FPL_Fixtures_Extract[[Player]:[Player]],0),MATCH(FPL_Combined[[#Headers],[Gameweek 11]],FPL_Fixtures_Extract[#Headers],0)))-4),Team_Key[[Full Name]:[Full Name]],0))&amp;RIGHT(INDEX(FPL_Fixtures_Extract[],MATCH($A438,FPL_Fixtures_Extract[[Player]:[Player]],0),MATCH(FPL_Combined[[#Headers],[Gameweek 11]],FPL_Fixtures_Extract[#Headers],0)),3))</f>
        <v>SWA(A) 3-0</v>
      </c>
      <c r="M438" t="str">
        <f ca="1">IF(RIGHT(FPL_Combined[[#Headers],[Gameweek 12]],2)&lt;$B$622,INDEX(FPL_Results_Extract[Gameweek 12],MATCH($A438,FPL_Results_Extract[[Player]:[Player]],0)),INDEX(Team_Key[[Abbreviation]:[Abbreviation]],MATCH(LEFT(INDEX(FPL_Fixtures_Extract[],MATCH($A438,FPL_Fixtures_Extract[[Player]:[Player]],0),MATCH(FPL_Combined[[#Headers],[Gameweek 12]],FPL_Fixtures_Extract[#Headers],0)),LEN(INDEX(FPL_Fixtures_Extract[],MATCH($A438,FPL_Fixtures_Extract[[Player]:[Player]],0),MATCH(FPL_Combined[[#Headers],[Gameweek 12]],FPL_Fixtures_Extract[#Headers],0)))-4),Team_Key[[Full Name]:[Full Name]],0))&amp;RIGHT(INDEX(FPL_Fixtures_Extract[],MATCH($A438,FPL_Fixtures_Extract[[Player]:[Player]],0),MATCH(FPL_Combined[[#Headers],[Gameweek 12]],FPL_Fixtures_Extract[#Headers],0)),3))</f>
        <v>TOT(H) 1-1</v>
      </c>
      <c r="N438" t="str">
        <f ca="1">IF(RIGHT(FPL_Combined[[#Headers],[Gameweek 13]],2)&lt;$B$622,INDEX(FPL_Results_Extract[Gameweek 13],MATCH($A438,FPL_Results_Extract[[Player]:[Player]],0)),INDEX(Team_Key[[Abbreviation]:[Abbreviation]],MATCH(LEFT(INDEX(FPL_Fixtures_Extract[],MATCH($A438,FPL_Fixtures_Extract[[Player]:[Player]],0),MATCH(FPL_Combined[[#Headers],[Gameweek 13]],FPL_Fixtures_Extract[#Headers],0)),LEN(INDEX(FPL_Fixtures_Extract[],MATCH($A438,FPL_Fixtures_Extract[[Player]:[Player]],0),MATCH(FPL_Combined[[#Headers],[Gameweek 13]],FPL_Fixtures_Extract[#Headers],0)))-4),Team_Key[[Full Name]:[Full Name]],0))&amp;RIGHT(INDEX(FPL_Fixtures_Extract[],MATCH($A438,FPL_Fixtures_Extract[[Player]:[Player]],0),MATCH(FPL_Combined[[#Headers],[Gameweek 13]],FPL_Fixtures_Extract[#Headers],0)),3))</f>
        <v>WBA(A) 1-2</v>
      </c>
      <c r="O438" t="str">
        <f ca="1">IF(RIGHT(FPL_Combined[[#Headers],[Gameweek 14]],2)&lt;$B$622,INDEX(FPL_Results_Extract[Gameweek 14],MATCH($A438,FPL_Results_Extract[[Player]:[Player]],0)),INDEX(Team_Key[[Abbreviation]:[Abbreviation]],MATCH(LEFT(INDEX(FPL_Fixtures_Extract[],MATCH($A438,FPL_Fixtures_Extract[[Player]:[Player]],0),MATCH(FPL_Combined[[#Headers],[Gameweek 14]],FPL_Fixtures_Extract[#Headers],0)),LEN(INDEX(FPL_Fixtures_Extract[],MATCH($A438,FPL_Fixtures_Extract[[Player]:[Player]],0),MATCH(FPL_Combined[[#Headers],[Gameweek 14]],FPL_Fixtures_Extract[#Headers],0)))-4),Team_Key[[Full Name]:[Full Name]],0))&amp;RIGHT(INDEX(FPL_Fixtures_Extract[],MATCH($A438,FPL_Fixtures_Extract[[Player]:[Player]],0),MATCH(FPL_Combined[[#Headers],[Gameweek 14]],FPL_Fixtures_Extract[#Headers],0)),3))</f>
        <v>NOR(A) 1-1</v>
      </c>
      <c r="P438" t="str">
        <f ca="1">IF(RIGHT(FPL_Combined[[#Headers],[Gameweek 15]],2)&lt;$B$622,INDEX(FPL_Results_Extract[Gameweek 15],MATCH($A438,FPL_Results_Extract[[Player]:[Player]],0)),INDEX(Team_Key[[Abbreviation]:[Abbreviation]],MATCH(LEFT(INDEX(FPL_Fixtures_Extract[],MATCH($A438,FPL_Fixtures_Extract[[Player]:[Player]],0),MATCH(FPL_Combined[[#Headers],[Gameweek 15]],FPL_Fixtures_Extract[#Headers],0)),LEN(INDEX(FPL_Fixtures_Extract[],MATCH($A438,FPL_Fixtures_Extract[[Player]:[Player]],0),MATCH(FPL_Combined[[#Headers],[Gameweek 15]],FPL_Fixtures_Extract[#Headers],0)))-4),Team_Key[[Full Name]:[Full Name]],0))&amp;RIGHT(INDEX(FPL_Fixtures_Extract[],MATCH($A438,FPL_Fixtures_Extract[[Player]:[Player]],0),MATCH(FPL_Combined[[#Headers],[Gameweek 15]],FPL_Fixtures_Extract[#Headers],0)),3))</f>
        <v>SUN(H) 3-1</v>
      </c>
      <c r="Q438" t="str">
        <f ca="1">IF(RIGHT(FPL_Combined[[#Headers],[Gameweek 16]],2)&lt;$B$622,INDEX(FPL_Results_Extract[Gameweek 16],MATCH($A438,FPL_Results_Extract[[Player]:[Player]],0)),INDEX(Team_Key[[Abbreviation]:[Abbreviation]],MATCH(LEFT(INDEX(FPL_Fixtures_Extract[],MATCH($A438,FPL_Fixtures_Extract[[Player]:[Player]],0),MATCH(FPL_Combined[[#Headers],[Gameweek 16]],FPL_Fixtures_Extract[#Headers],0)),LEN(INDEX(FPL_Fixtures_Extract[],MATCH($A438,FPL_Fixtures_Extract[[Player]:[Player]],0),MATCH(FPL_Combined[[#Headers],[Gameweek 16]],FPL_Fixtures_Extract[#Headers],0)))-4),Team_Key[[Full Name]:[Full Name]],0))&amp;RIGHT(INDEX(FPL_Fixtures_Extract[],MATCH($A438,FPL_Fixtures_Extract[[Player]:[Player]],0),MATCH(FPL_Combined[[#Headers],[Gameweek 16]],FPL_Fixtures_Extract[#Headers],0)),3))</f>
        <v>AVL(A) 2-0</v>
      </c>
      <c r="R438" t="str">
        <f ca="1">IF(RIGHT(FPL_Combined[[#Headers],[Gameweek 17]],2)&lt;$B$622,INDEX(FPL_Results_Extract[Gameweek 17],MATCH($A438,FPL_Results_Extract[[Player]:[Player]],0)),INDEX(Team_Key[[Abbreviation]:[Abbreviation]],MATCH(LEFT(INDEX(FPL_Fixtures_Extract[],MATCH($A438,FPL_Fixtures_Extract[[Player]:[Player]],0),MATCH(FPL_Combined[[#Headers],[Gameweek 17]],FPL_Fixtures_Extract[#Headers],0)),LEN(INDEX(FPL_Fixtures_Extract[],MATCH($A438,FPL_Fixtures_Extract[[Player]:[Player]],0),MATCH(FPL_Combined[[#Headers],[Gameweek 17]],FPL_Fixtures_Extract[#Headers],0)))-4),Team_Key[[Full Name]:[Full Name]],0))&amp;RIGHT(INDEX(FPL_Fixtures_Extract[],MATCH($A438,FPL_Fixtures_Extract[[Player]:[Player]],0),MATCH(FPL_Combined[[#Headers],[Gameweek 17]],FPL_Fixtures_Extract[#Headers],0)),3))</f>
        <v>MCI(H) 2-1</v>
      </c>
      <c r="S438" t="str">
        <f ca="1">IF(RIGHT(FPL_Combined[[#Headers],[Gameweek 18]],2)&lt;$B$622,INDEX(FPL_Results_Extract[Gameweek 18],MATCH($A438,FPL_Results_Extract[[Player]:[Player]],0)),INDEX(Team_Key[[Abbreviation]:[Abbreviation]],MATCH(LEFT(INDEX(FPL_Fixtures_Extract[],MATCH($A438,FPL_Fixtures_Extract[[Player]:[Player]],0),MATCH(FPL_Combined[[#Headers],[Gameweek 18]],FPL_Fixtures_Extract[#Headers],0)),LEN(INDEX(FPL_Fixtures_Extract[],MATCH($A438,FPL_Fixtures_Extract[[Player]:[Player]],0),MATCH(FPL_Combined[[#Headers],[Gameweek 18]],FPL_Fixtures_Extract[#Headers],0)))-4),Team_Key[[Full Name]:[Full Name]],0))&amp;RIGHT(INDEX(FPL_Fixtures_Extract[],MATCH($A438,FPL_Fixtures_Extract[[Player]:[Player]],0),MATCH(FPL_Combined[[#Headers],[Gameweek 18]],FPL_Fixtures_Extract[#Headers],0)),3))</f>
        <v>SOU(A) 0-4</v>
      </c>
      <c r="T438" t="str">
        <f ca="1">IF(RIGHT(FPL_Combined[[#Headers],[Gameweek 19]],2)&lt;$B$622,INDEX(FPL_Results_Extract[Gameweek 19],MATCH($A438,FPL_Results_Extract[[Player]:[Player]],0)),INDEX(Team_Key[[Abbreviation]:[Abbreviation]],MATCH(LEFT(INDEX(FPL_Fixtures_Extract[],MATCH($A438,FPL_Fixtures_Extract[[Player]:[Player]],0),MATCH(FPL_Combined[[#Headers],[Gameweek 19]],FPL_Fixtures_Extract[#Headers],0)),LEN(INDEX(FPL_Fixtures_Extract[],MATCH($A438,FPL_Fixtures_Extract[[Player]:[Player]],0),MATCH(FPL_Combined[[#Headers],[Gameweek 19]],FPL_Fixtures_Extract[#Headers],0)))-4),Team_Key[[Full Name]:[Full Name]],0))&amp;RIGHT(INDEX(FPL_Fixtures_Extract[],MATCH($A438,FPL_Fixtures_Extract[[Player]:[Player]],0),MATCH(FPL_Combined[[#Headers],[Gameweek 19]],FPL_Fixtures_Extract[#Headers],0)),3))</f>
        <v>BOU(H) 2-0</v>
      </c>
      <c r="U438" t="str">
        <f ca="1">IF(RIGHT(FPL_Combined[[#Headers],[Gameweek 20]],2)&lt;$B$622,INDEX(FPL_Results_Extract[Gameweek 20],MATCH($A438,FPL_Results_Extract[[Player]:[Player]],0)),INDEX(Team_Key[[Abbreviation]:[Abbreviation]],MATCH(LEFT(INDEX(FPL_Fixtures_Extract[],MATCH($A438,FPL_Fixtures_Extract[[Player]:[Player]],0),MATCH(FPL_Combined[[#Headers],[Gameweek 20]],FPL_Fixtures_Extract[#Headers],0)),LEN(INDEX(FPL_Fixtures_Extract[],MATCH($A438,FPL_Fixtures_Extract[[Player]:[Player]],0),MATCH(FPL_Combined[[#Headers],[Gameweek 20]],FPL_Fixtures_Extract[#Headers],0)))-4),Team_Key[[Full Name]:[Full Name]],0))&amp;RIGHT(INDEX(FPL_Fixtures_Extract[],MATCH($A438,FPL_Fixtures_Extract[[Player]:[Player]],0),MATCH(FPL_Combined[[#Headers],[Gameweek 20]],FPL_Fixtures_Extract[#Headers],0)),3))</f>
        <v>NEW(H) 1-0</v>
      </c>
      <c r="V438" t="str">
        <f ca="1">IF(RIGHT(FPL_Combined[[#Headers],[Gameweek 21]],2)&lt;$B$622,INDEX(FPL_Results_Extract[Gameweek 21],MATCH($A438,FPL_Results_Extract[[Player]:[Player]],0)),INDEX(Team_Key[[Abbreviation]:[Abbreviation]],MATCH(LEFT(INDEX(FPL_Fixtures_Extract[],MATCH($A438,FPL_Fixtures_Extract[[Player]:[Player]],0),MATCH(FPL_Combined[[#Headers],[Gameweek 21]],FPL_Fixtures_Extract[#Headers],0)),LEN(INDEX(FPL_Fixtures_Extract[],MATCH($A438,FPL_Fixtures_Extract[[Player]:[Player]],0),MATCH(FPL_Combined[[#Headers],[Gameweek 21]],FPL_Fixtures_Extract[#Headers],0)))-4),Team_Key[[Full Name]:[Full Name]],0))&amp;RIGHT(INDEX(FPL_Fixtures_Extract[],MATCH($A438,FPL_Fixtures_Extract[[Player]:[Player]],0),MATCH(FPL_Combined[[#Headers],[Gameweek 21]],FPL_Fixtures_Extract[#Headers],0)),3))</f>
        <v>LIV(A) 3-3</v>
      </c>
      <c r="W438" t="str">
        <f ca="1">IF(RIGHT(FPL_Combined[[#Headers],[Gameweek 22]],2)&lt;$B$622,INDEX(FPL_Results_Extract[Gameweek 22],MATCH($A438,FPL_Results_Extract[[Player]:[Player]],0)),INDEX(Team_Key[[Abbreviation]:[Abbreviation]],MATCH(LEFT(INDEX(FPL_Fixtures_Extract[],MATCH($A438,FPL_Fixtures_Extract[[Player]:[Player]],0),MATCH(FPL_Combined[[#Headers],[Gameweek 22]],FPL_Fixtures_Extract[#Headers],0)),LEN(INDEX(FPL_Fixtures_Extract[],MATCH($A438,FPL_Fixtures_Extract[[Player]:[Player]],0),MATCH(FPL_Combined[[#Headers],[Gameweek 22]],FPL_Fixtures_Extract[#Headers],0)))-4),Team_Key[[Full Name]:[Full Name]],0))&amp;RIGHT(INDEX(FPL_Fixtures_Extract[],MATCH($A438,FPL_Fixtures_Extract[[Player]:[Player]],0),MATCH(FPL_Combined[[#Headers],[Gameweek 22]],FPL_Fixtures_Extract[#Headers],0)),3))</f>
        <v>STK(A) 0-0</v>
      </c>
      <c r="X438" t="str">
        <f ca="1">IF(RIGHT(FPL_Combined[[#Headers],[Gameweek 23]],2)&lt;$B$622,INDEX(FPL_Results_Extract[Gameweek 23],MATCH($A438,FPL_Results_Extract[[Player]:[Player]],0)),INDEX(Team_Key[[Abbreviation]:[Abbreviation]],MATCH(LEFT(INDEX(FPL_Fixtures_Extract[],MATCH($A438,FPL_Fixtures_Extract[[Player]:[Player]],0),MATCH(FPL_Combined[[#Headers],[Gameweek 23]],FPL_Fixtures_Extract[#Headers],0)),LEN(INDEX(FPL_Fixtures_Extract[],MATCH($A438,FPL_Fixtures_Extract[[Player]:[Player]],0),MATCH(FPL_Combined[[#Headers],[Gameweek 23]],FPL_Fixtures_Extract[#Headers],0)))-4),Team_Key[[Full Name]:[Full Name]],0))&amp;RIGHT(INDEX(FPL_Fixtures_Extract[],MATCH($A438,FPL_Fixtures_Extract[[Player]:[Player]],0),MATCH(FPL_Combined[[#Headers],[Gameweek 23]],FPL_Fixtures_Extract[#Headers],0)),3))</f>
        <v>CHE(H) 0-1</v>
      </c>
      <c r="Y438" t="str">
        <f ca="1">IF(RIGHT(FPL_Combined[[#Headers],[Gameweek 24]],2)&lt;$B$622,INDEX(FPL_Results_Extract[Team],MATCH($A438,FPL_Results_Extract[[Player]:[Player]],0)),INDEX(Team_Key[[Abbreviation]:[Abbreviation]],MATCH(LEFT(INDEX(FPL_Fixtures_Extract[],MATCH($A438,FPL_Fixtures_Extract[[Player]:[Player]],0),MATCH(FPL_Combined[[#Headers],[Gameweek 24]],FPL_Fixtures_Extract[#Headers],0)),LEN(INDEX(FPL_Fixtures_Extract[],MATCH($A438,FPL_Fixtures_Extract[[Player]:[Player]],0),MATCH(FPL_Combined[[#Headers],[Gameweek 24]],FPL_Fixtures_Extract[#Headers],0)))-4),Team_Key[[Full Name]:[Full Name]],0))&amp;RIGHT(INDEX(FPL_Fixtures_Extract[],MATCH($A438,FPL_Fixtures_Extract[[Player]:[Player]],0),MATCH(FPL_Combined[[#Headers],[Gameweek 24]],FPL_Fixtures_Extract[#Headers],0)),3))</f>
        <v>ARS</v>
      </c>
      <c r="Z438" t="str">
        <f ca="1">IF(RIGHT(FPL_Combined[[#Headers],[Gameweek 25]],2)&lt;$B$622,INDEX(FPL_Results_Extract[Player],MATCH($A438,FPL_Results_Extract[[Player]:[Player]],0)),INDEX(Team_Key[[Abbreviation]:[Abbreviation]],MATCH(LEFT(INDEX(FPL_Fixtures_Extract[],MATCH($A438,FPL_Fixtures_Extract[[Player]:[Player]],0),MATCH(FPL_Combined[[#Headers],[Gameweek 25]],FPL_Fixtures_Extract[#Headers],0)),LEN(INDEX(FPL_Fixtures_Extract[],MATCH($A438,FPL_Fixtures_Extract[[Player]:[Player]],0),MATCH(FPL_Combined[[#Headers],[Gameweek 25]],FPL_Fixtures_Extract[#Headers],0)))-4),Team_Key[[Full Name]:[Full Name]],0))&amp;RIGHT(INDEX(FPL_Fixtures_Extract[],MATCH($A438,FPL_Fixtures_Extract[[Player]:[Player]],0),MATCH(FPL_Combined[[#Headers],[Gameweek 25]],FPL_Fixtures_Extract[#Headers],0)),3))</f>
        <v>Ospina</v>
      </c>
      <c r="AA438" t="str">
        <f ca="1">IF(RIGHT(FPL_Combined[[#Headers],[Gameweek 26]],2)&lt;$B$622,INDEX(FPL_Results_Extract[Gameweek 01],MATCH($A438,FPL_Results_Extract[[Player]:[Player]],0)),INDEX(Team_Key[[Abbreviation]:[Abbreviation]],MATCH(LEFT(INDEX(FPL_Fixtures_Extract[],MATCH($A438,FPL_Fixtures_Extract[[Player]:[Player]],0),MATCH(FPL_Combined[[#Headers],[Gameweek 26]],FPL_Fixtures_Extract[#Headers],0)),LEN(INDEX(FPL_Fixtures_Extract[],MATCH($A438,FPL_Fixtures_Extract[[Player]:[Player]],0),MATCH(FPL_Combined[[#Headers],[Gameweek 26]],FPL_Fixtures_Extract[#Headers],0)))-4),Team_Key[[Full Name]:[Full Name]],0))&amp;RIGHT(INDEX(FPL_Fixtures_Extract[],MATCH($A438,FPL_Fixtures_Extract[[Player]:[Player]],0),MATCH(FPL_Combined[[#Headers],[Gameweek 26]],FPL_Fixtures_Extract[#Headers],0)),3))</f>
        <v>WHU(H) 0-2</v>
      </c>
      <c r="AB438" t="str">
        <f ca="1">IF(RIGHT(FPL_Combined[[#Headers],[Gameweek 27]],2)&lt;$B$622,INDEX(FPL_Results_Extract[Gameweek 02],MATCH($A438,FPL_Results_Extract[[Player]:[Player]],0)),INDEX(Team_Key[[Abbreviation]:[Abbreviation]],MATCH(LEFT(INDEX(FPL_Fixtures_Extract[],MATCH($A438,FPL_Fixtures_Extract[[Player]:[Player]],0),MATCH(FPL_Combined[[#Headers],[Gameweek 27]],FPL_Fixtures_Extract[#Headers],0)),LEN(INDEX(FPL_Fixtures_Extract[],MATCH($A438,FPL_Fixtures_Extract[[Player]:[Player]],0),MATCH(FPL_Combined[[#Headers],[Gameweek 27]],FPL_Fixtures_Extract[#Headers],0)))-4),Team_Key[[Full Name]:[Full Name]],0))&amp;RIGHT(INDEX(FPL_Fixtures_Extract[],MATCH($A438,FPL_Fixtures_Extract[[Player]:[Player]],0),MATCH(FPL_Combined[[#Headers],[Gameweek 27]],FPL_Fixtures_Extract[#Headers],0)),3))</f>
        <v>CRY(A) 2-1</v>
      </c>
      <c r="AC438" t="str">
        <f ca="1">IF(RIGHT(FPL_Combined[[#Headers],[Gameweek 28]],2)&lt;$B$622,INDEX(FPL_Results_Extract[Gameweek 03],MATCH($A438,FPL_Results_Extract[[Player]:[Player]],0)),INDEX(Team_Key[[Abbreviation]:[Abbreviation]],MATCH(LEFT(INDEX(FPL_Fixtures_Extract[],MATCH($A438,FPL_Fixtures_Extract[[Player]:[Player]],0),MATCH(FPL_Combined[[#Headers],[Gameweek 28]],FPL_Fixtures_Extract[#Headers],0)),LEN(INDEX(FPL_Fixtures_Extract[],MATCH($A438,FPL_Fixtures_Extract[[Player]:[Player]],0),MATCH(FPL_Combined[[#Headers],[Gameweek 28]],FPL_Fixtures_Extract[#Headers],0)))-4),Team_Key[[Full Name]:[Full Name]],0))&amp;RIGHT(INDEX(FPL_Fixtures_Extract[],MATCH($A438,FPL_Fixtures_Extract[[Player]:[Player]],0),MATCH(FPL_Combined[[#Headers],[Gameweek 28]],FPL_Fixtures_Extract[#Headers],0)),3))</f>
        <v>LIV(H) 0-0</v>
      </c>
      <c r="AD438" t="str">
        <f ca="1">IF(RIGHT(FPL_Combined[[#Headers],[Gameweek 29]],2)&lt;$B$622,INDEX(FPL_Results_Extract[Gameweek 04],MATCH($A438,FPL_Results_Extract[[Player]:[Player]],0)),INDEX(Team_Key[[Abbreviation]:[Abbreviation]],MATCH(LEFT(INDEX(FPL_Fixtures_Extract[],MATCH($A438,FPL_Fixtures_Extract[[Player]:[Player]],0),MATCH(FPL_Combined[[#Headers],[Gameweek 29]],FPL_Fixtures_Extract[#Headers],0)),LEN(INDEX(FPL_Fixtures_Extract[],MATCH($A438,FPL_Fixtures_Extract[[Player]:[Player]],0),MATCH(FPL_Combined[[#Headers],[Gameweek 29]],FPL_Fixtures_Extract[#Headers],0)))-4),Team_Key[[Full Name]:[Full Name]],0))&amp;RIGHT(INDEX(FPL_Fixtures_Extract[],MATCH($A438,FPL_Fixtures_Extract[[Player]:[Player]],0),MATCH(FPL_Combined[[#Headers],[Gameweek 29]],FPL_Fixtures_Extract[#Headers],0)),3))</f>
        <v>WBA(H)</v>
      </c>
      <c r="AE438" t="str">
        <f ca="1">IF(RIGHT(FPL_Combined[[#Headers],[Gameweek 30]],2)&lt;$B$622,INDEX(FPL_Results_Extract[Gameweek 05],MATCH($A438,FPL_Results_Extract[[Player]:[Player]],0)),INDEX(Team_Key[[Abbreviation]:[Abbreviation]],MATCH(LEFT(INDEX(FPL_Fixtures_Extract[],MATCH($A438,FPL_Fixtures_Extract[[Player]:[Player]],0),MATCH(FPL_Combined[[#Headers],[Gameweek 30]],FPL_Fixtures_Extract[#Headers],0)),LEN(INDEX(FPL_Fixtures_Extract[],MATCH($A438,FPL_Fixtures_Extract[[Player]:[Player]],0),MATCH(FPL_Combined[[#Headers],[Gameweek 30]],FPL_Fixtures_Extract[#Headers],0)))-4),Team_Key[[Full Name]:[Full Name]],0))&amp;RIGHT(INDEX(FPL_Fixtures_Extract[],MATCH($A438,FPL_Fixtures_Extract[[Player]:[Player]],0),MATCH(FPL_Combined[[#Headers],[Gameweek 30]],FPL_Fixtures_Extract[#Headers],0)),3))</f>
        <v>EVE(A)</v>
      </c>
      <c r="AF438" t="str">
        <f ca="1">IF(RIGHT(FPL_Combined[[#Headers],[Gameweek 31]],2)&lt;$B$622,INDEX(FPL_Results_Extract[Gameweek 06],MATCH($A438,FPL_Results_Extract[[Player]:[Player]],0)),INDEX(Team_Key[[Abbreviation]:[Abbreviation]],MATCH(LEFT(INDEX(FPL_Fixtures_Extract[],MATCH($A438,FPL_Fixtures_Extract[[Player]:[Player]],0),MATCH(FPL_Combined[[#Headers],[Gameweek 31]],FPL_Fixtures_Extract[#Headers],0)),LEN(INDEX(FPL_Fixtures_Extract[],MATCH($A438,FPL_Fixtures_Extract[[Player]:[Player]],0),MATCH(FPL_Combined[[#Headers],[Gameweek 31]],FPL_Fixtures_Extract[#Headers],0)))-4),Team_Key[[Full Name]:[Full Name]],0))&amp;RIGHT(INDEX(FPL_Fixtures_Extract[],MATCH($A438,FPL_Fixtures_Extract[[Player]:[Player]],0),MATCH(FPL_Combined[[#Headers],[Gameweek 31]],FPL_Fixtures_Extract[#Headers],0)),3))</f>
        <v>WAT(H)</v>
      </c>
      <c r="AG438" t="str">
        <f ca="1">IF(RIGHT(FPL_Combined[[#Headers],[Gameweek 32]],2)&lt;$B$622,INDEX(FPL_Results_Extract[Gameweek 07],MATCH($A438,FPL_Results_Extract[[Player]:[Player]],0)),INDEX(Team_Key[[Abbreviation]:[Abbreviation]],MATCH(LEFT(INDEX(FPL_Fixtures_Extract[],MATCH($A438,FPL_Fixtures_Extract[[Player]:[Player]],0),MATCH(FPL_Combined[[#Headers],[Gameweek 32]],FPL_Fixtures_Extract[#Headers],0)),LEN(INDEX(FPL_Fixtures_Extract[],MATCH($A438,FPL_Fixtures_Extract[[Player]:[Player]],0),MATCH(FPL_Combined[[#Headers],[Gameweek 32]],FPL_Fixtures_Extract[#Headers],0)))-4),Team_Key[[Full Name]:[Full Name]],0))&amp;RIGHT(INDEX(FPL_Fixtures_Extract[],MATCH($A438,FPL_Fixtures_Extract[[Player]:[Player]],0),MATCH(FPL_Combined[[#Headers],[Gameweek 32]],FPL_Fixtures_Extract[#Headers],0)),3))</f>
        <v>WHU(A)</v>
      </c>
      <c r="AH438" t="str">
        <f ca="1">IF(RIGHT(FPL_Combined[[#Headers],[Gameweek 33]],2)&lt;$B$622,INDEX(FPL_Results_Extract[Gameweek 08],MATCH($A438,FPL_Results_Extract[[Player]:[Player]],0)),INDEX(Team_Key[[Abbreviation]:[Abbreviation]],MATCH(LEFT(INDEX(FPL_Fixtures_Extract[],MATCH($A438,FPL_Fixtures_Extract[[Player]:[Player]],0),MATCH(FPL_Combined[[#Headers],[Gameweek 33]],FPL_Fixtures_Extract[#Headers],0)),LEN(INDEX(FPL_Fixtures_Extract[],MATCH($A438,FPL_Fixtures_Extract[[Player]:[Player]],0),MATCH(FPL_Combined[[#Headers],[Gameweek 33]],FPL_Fixtures_Extract[#Headers],0)))-4),Team_Key[[Full Name]:[Full Name]],0))&amp;RIGHT(INDEX(FPL_Fixtures_Extract[],MATCH($A438,FPL_Fixtures_Extract[[Player]:[Player]],0),MATCH(FPL_Combined[[#Headers],[Gameweek 33]],FPL_Fixtures_Extract[#Headers],0)),3))</f>
        <v>CRY(H)</v>
      </c>
      <c r="AI438" t="str">
        <f ca="1">IF(RIGHT(FPL_Combined[[#Headers],[Gameweek 34]],2)&lt;$B$622,INDEX(FPL_Results_Extract[Gameweek 09],MATCH($A438,FPL_Results_Extract[[Player]:[Player]],0)),INDEX(Team_Key[[Abbreviation]:[Abbreviation]],MATCH(LEFT(INDEX(FPL_Fixtures_Extract[],MATCH($A438,FPL_Fixtures_Extract[[Player]:[Player]],0),MATCH(FPL_Combined[[#Headers],[Gameweek 34]],FPL_Fixtures_Extract[#Headers],0)),LEN(INDEX(FPL_Fixtures_Extract[],MATCH($A438,FPL_Fixtures_Extract[[Player]:[Player]],0),MATCH(FPL_Combined[[#Headers],[Gameweek 34]],FPL_Fixtures_Extract[#Headers],0)))-4),Team_Key[[Full Name]:[Full Name]],0))&amp;RIGHT(INDEX(FPL_Fixtures_Extract[],MATCH($A438,FPL_Fixtures_Extract[[Player]:[Player]],0),MATCH(FPL_Combined[[#Headers],[Gameweek 34]],FPL_Fixtures_Extract[#Headers],0)),3))</f>
        <v>SUN(A)</v>
      </c>
      <c r="AJ438" t="str">
        <f ca="1">IF(RIGHT(FPL_Combined[[#Headers],[Gameweek 35]],2)&lt;$B$622,INDEX(FPL_Results_Extract[Gameweek 10],MATCH($A438,FPL_Results_Extract[[Player]:[Player]],0)),INDEX(Team_Key[[Abbreviation]:[Abbreviation]],MATCH(LEFT(INDEX(FPL_Fixtures_Extract[],MATCH($A438,FPL_Fixtures_Extract[[Player]:[Player]],0),MATCH(FPL_Combined[[#Headers],[Gameweek 35]],FPL_Fixtures_Extract[#Headers],0)),LEN(INDEX(FPL_Fixtures_Extract[],MATCH($A438,FPL_Fixtures_Extract[[Player]:[Player]],0),MATCH(FPL_Combined[[#Headers],[Gameweek 35]],FPL_Fixtures_Extract[#Headers],0)))-4),Team_Key[[Full Name]:[Full Name]],0))&amp;RIGHT(INDEX(FPL_Fixtures_Extract[],MATCH($A438,FPL_Fixtures_Extract[[Player]:[Player]],0),MATCH(FPL_Combined[[#Headers],[Gameweek 35]],FPL_Fixtures_Extract[#Headers],0)),3))</f>
        <v>NOR(H)</v>
      </c>
      <c r="AK438" t="str">
        <f ca="1">IF(RIGHT(FPL_Combined[[#Headers],[Gameweek 36]],2)&lt;$B$622,INDEX(FPL_Results_Extract[Gameweek 11],MATCH($A438,FPL_Results_Extract[[Player]:[Player]],0)),INDEX(Team_Key[[Abbreviation]:[Abbreviation]],MATCH(LEFT(INDEX(FPL_Fixtures_Extract[],MATCH($A438,FPL_Fixtures_Extract[[Player]:[Player]],0),MATCH(FPL_Combined[[#Headers],[Gameweek 36]],FPL_Fixtures_Extract[#Headers],0)),LEN(INDEX(FPL_Fixtures_Extract[],MATCH($A438,FPL_Fixtures_Extract[[Player]:[Player]],0),MATCH(FPL_Combined[[#Headers],[Gameweek 36]],FPL_Fixtures_Extract[#Headers],0)))-4),Team_Key[[Full Name]:[Full Name]],0))&amp;RIGHT(INDEX(FPL_Fixtures_Extract[],MATCH($A438,FPL_Fixtures_Extract[[Player]:[Player]],0),MATCH(FPL_Combined[[#Headers],[Gameweek 36]],FPL_Fixtures_Extract[#Headers],0)),3))</f>
        <v>MCI(A)</v>
      </c>
      <c r="AL438" t="str">
        <f ca="1">IF(RIGHT(FPL_Combined[[#Headers],[Gameweek 37]],2)&lt;$B$622,INDEX(FPL_Results_Extract[Gameweek 12],MATCH($A438,FPL_Results_Extract[[Player]:[Player]],0)),INDEX(Team_Key[[Abbreviation]:[Abbreviation]],MATCH(LEFT(INDEX(FPL_Fixtures_Extract[],MATCH($A438,FPL_Fixtures_Extract[[Player]:[Player]],0),MATCH(FPL_Combined[[#Headers],[Gameweek 37]],FPL_Fixtures_Extract[#Headers],0)),LEN(INDEX(FPL_Fixtures_Extract[],MATCH($A438,FPL_Fixtures_Extract[[Player]:[Player]],0),MATCH(FPL_Combined[[#Headers],[Gameweek 37]],FPL_Fixtures_Extract[#Headers],0)))-4),Team_Key[[Full Name]:[Full Name]],0))&amp;RIGHT(INDEX(FPL_Fixtures_Extract[],MATCH($A438,FPL_Fixtures_Extract[[Player]:[Player]],0),MATCH(FPL_Combined[[#Headers],[Gameweek 37]],FPL_Fixtures_Extract[#Headers],0)),3))</f>
        <v>AVL(H)</v>
      </c>
      <c r="AM438" t="e">
        <f ca="1">IF(RIGHT(FPL_Combined[[#Headers],[Gameweek 38]],2)&lt;$B$622,INDEX(FPL_Results_Extract[Gameweek 13],MATCH($A438,FPL_Results_Extract[[Player]:[Player]],0)),INDEX(Team_Key[[Abbreviation]:[Abbreviation]],MATCH(LEFT(INDEX(FPL_Fixtures_Extract[],MATCH($A438,FPL_Fixtures_Extract[[Player]:[Player]],0),MATCH(FPL_Combined[[#Headers],[Gameweek 38]],FPL_Fixtures_Extract[#Headers],0)),LEN(INDEX(FPL_Fixtures_Extract[],MATCH($A438,FPL_Fixtures_Extract[[Player]:[Player]],0),MATCH(FPL_Combined[[#Headers],[Gameweek 38]],FPL_Fixtures_Extract[#Headers],0)))-4),Team_Key[[Full Name]:[Full Name]],0))&amp;RIGHT(INDEX(FPL_Fixtures_Extract[],MATCH($A438,FPL_Fixtures_Extract[[Player]:[Player]],0),MATCH(FPL_Combined[[#Headers],[Gameweek 38]],FPL_Fixtures_Extract[#Headers],0)),3))</f>
        <v>#VALUE!</v>
      </c>
    </row>
    <row r="439" spans="1:39" x14ac:dyDescent="0.45">
      <c r="A439" t="s">
        <v>582</v>
      </c>
      <c r="B439" t="str">
        <f ca="1">IF(RIGHT(FPL_Combined[[#Headers],[Gameweek 01]],2)&lt;$B$622,INDEX(FPL_Results_Extract[Gameweek 01],MATCH($A439,FPL_Results_Extract[[Player]:[Player]],0)),INDEX(Team_Key[[Abbreviation]:[Abbreviation]],MATCH(LEFT(INDEX(FPL_Fixtures_Extract[],MATCH($A439,FPL_Fixtures_Extract[[Player]:[Player]],0),MATCH(FPL_Combined[[#Headers],[Gameweek 01]],FPL_Fixtures_Extract[#Headers],0)),LEN(INDEX(FPL_Fixtures_Extract[],MATCH($A439,FPL_Fixtures_Extract[[Player]:[Player]],0),MATCH(FPL_Combined[[#Headers],[Gameweek 01]],FPL_Fixtures_Extract[#Headers],0)))-4),Team_Key[[Full Name]:[Full Name]],0))&amp;RIGHT(INDEX(FPL_Fixtures_Extract[],MATCH($A439,FPL_Fixtures_Extract[[Player]:[Player]],0),MATCH(FPL_Combined[[#Headers],[Gameweek 01]],FPL_Fixtures_Extract[#Headers],0)),3))</f>
        <v>N/A</v>
      </c>
      <c r="C439" t="str">
        <f ca="1">IF(RIGHT(FPL_Combined[[#Headers],[Gameweek 02]],2)&lt;$B$622,INDEX(FPL_Results_Extract[Gameweek 02],MATCH($A439,FPL_Results_Extract[[Player]:[Player]],0)),INDEX(Team_Key[[Abbreviation]:[Abbreviation]],MATCH(LEFT(INDEX(FPL_Fixtures_Extract[],MATCH($A439,FPL_Fixtures_Extract[[Player]:[Player]],0),MATCH(FPL_Combined[[#Headers],[Gameweek 02]],FPL_Fixtures_Extract[#Headers],0)),LEN(INDEX(FPL_Fixtures_Extract[],MATCH($A439,FPL_Fixtures_Extract[[Player]:[Player]],0),MATCH(FPL_Combined[[#Headers],[Gameweek 02]],FPL_Fixtures_Extract[#Headers],0)))-4),Team_Key[[Full Name]:[Full Name]],0))&amp;RIGHT(INDEX(FPL_Fixtures_Extract[],MATCH($A439,FPL_Fixtures_Extract[[Player]:[Player]],0),MATCH(FPL_Combined[[#Headers],[Gameweek 02]],FPL_Fixtures_Extract[#Headers],0)),3))</f>
        <v>N/A</v>
      </c>
      <c r="D439" t="str">
        <f ca="1">IF(RIGHT(FPL_Combined[[#Headers],[Gameweek 03]],2)&lt;$B$622,INDEX(FPL_Results_Extract[Gameweek 03],MATCH($A439,FPL_Results_Extract[[Player]:[Player]],0)),INDEX(Team_Key[[Abbreviation]:[Abbreviation]],MATCH(LEFT(INDEX(FPL_Fixtures_Extract[],MATCH($A439,FPL_Fixtures_Extract[[Player]:[Player]],0),MATCH(FPL_Combined[[#Headers],[Gameweek 03]],FPL_Fixtures_Extract[#Headers],0)),LEN(INDEX(FPL_Fixtures_Extract[],MATCH($A439,FPL_Fixtures_Extract[[Player]:[Player]],0),MATCH(FPL_Combined[[#Headers],[Gameweek 03]],FPL_Fixtures_Extract[#Headers],0)))-4),Team_Key[[Full Name]:[Full Name]],0))&amp;RIGHT(INDEX(FPL_Fixtures_Extract[],MATCH($A439,FPL_Fixtures_Extract[[Player]:[Player]],0),MATCH(FPL_Combined[[#Headers],[Gameweek 03]],FPL_Fixtures_Extract[#Headers],0)),3))</f>
        <v>EVE(A) 2-0</v>
      </c>
      <c r="E439" t="str">
        <f ca="1">IF(RIGHT(FPL_Combined[[#Headers],[Gameweek 04]],2)&lt;$B$622,INDEX(FPL_Results_Extract[Gameweek 04],MATCH($A439,FPL_Results_Extract[[Player]:[Player]],0)),INDEX(Team_Key[[Abbreviation]:[Abbreviation]],MATCH(LEFT(INDEX(FPL_Fixtures_Extract[],MATCH($A439,FPL_Fixtures_Extract[[Player]:[Player]],0),MATCH(FPL_Combined[[#Headers],[Gameweek 04]],FPL_Fixtures_Extract[#Headers],0)),LEN(INDEX(FPL_Fixtures_Extract[],MATCH($A439,FPL_Fixtures_Extract[[Player]:[Player]],0),MATCH(FPL_Combined[[#Headers],[Gameweek 04]],FPL_Fixtures_Extract[#Headers],0)))-4),Team_Key[[Full Name]:[Full Name]],0))&amp;RIGHT(INDEX(FPL_Fixtures_Extract[],MATCH($A439,FPL_Fixtures_Extract[[Player]:[Player]],0),MATCH(FPL_Combined[[#Headers],[Gameweek 04]],FPL_Fixtures_Extract[#Headers],0)),3))</f>
        <v>WAT(H) 2-0</v>
      </c>
      <c r="F439" t="str">
        <f ca="1">IF(RIGHT(FPL_Combined[[#Headers],[Gameweek 05]],2)&lt;$B$622,INDEX(FPL_Results_Extract[Gameweek 05],MATCH($A439,FPL_Results_Extract[[Player]:[Player]],0)),INDEX(Team_Key[[Abbreviation]:[Abbreviation]],MATCH(LEFT(INDEX(FPL_Fixtures_Extract[],MATCH($A439,FPL_Fixtures_Extract[[Player]:[Player]],0),MATCH(FPL_Combined[[#Headers],[Gameweek 05]],FPL_Fixtures_Extract[#Headers],0)),LEN(INDEX(FPL_Fixtures_Extract[],MATCH($A439,FPL_Fixtures_Extract[[Player]:[Player]],0),MATCH(FPL_Combined[[#Headers],[Gameweek 05]],FPL_Fixtures_Extract[#Headers],0)))-4),Team_Key[[Full Name]:[Full Name]],0))&amp;RIGHT(INDEX(FPL_Fixtures_Extract[],MATCH($A439,FPL_Fixtures_Extract[[Player]:[Player]],0),MATCH(FPL_Combined[[#Headers],[Gameweek 05]],FPL_Fixtures_Extract[#Headers],0)),3))</f>
        <v>CRY(A) 1-0</v>
      </c>
      <c r="G439" t="str">
        <f ca="1">IF(RIGHT(FPL_Combined[[#Headers],[Gameweek 06]],2)&lt;$B$622,INDEX(FPL_Results_Extract[Gameweek 06],MATCH($A439,FPL_Results_Extract[[Player]:[Player]],0)),INDEX(Team_Key[[Abbreviation]:[Abbreviation]],MATCH(LEFT(INDEX(FPL_Fixtures_Extract[],MATCH($A439,FPL_Fixtures_Extract[[Player]:[Player]],0),MATCH(FPL_Combined[[#Headers],[Gameweek 06]],FPL_Fixtures_Extract[#Headers],0)),LEN(INDEX(FPL_Fixtures_Extract[],MATCH($A439,FPL_Fixtures_Extract[[Player]:[Player]],0),MATCH(FPL_Combined[[#Headers],[Gameweek 06]],FPL_Fixtures_Extract[#Headers],0)))-4),Team_Key[[Full Name]:[Full Name]],0))&amp;RIGHT(INDEX(FPL_Fixtures_Extract[],MATCH($A439,FPL_Fixtures_Extract[[Player]:[Player]],0),MATCH(FPL_Combined[[#Headers],[Gameweek 06]],FPL_Fixtures_Extract[#Headers],0)),3))</f>
        <v>WHU(H) 1-2</v>
      </c>
      <c r="H439" t="str">
        <f ca="1">IF(RIGHT(FPL_Combined[[#Headers],[Gameweek 07]],2)&lt;$B$622,INDEX(FPL_Results_Extract[Gameweek 07],MATCH($A439,FPL_Results_Extract[[Player]:[Player]],0)),INDEX(Team_Key[[Abbreviation]:[Abbreviation]],MATCH(LEFT(INDEX(FPL_Fixtures_Extract[],MATCH($A439,FPL_Fixtures_Extract[[Player]:[Player]],0),MATCH(FPL_Combined[[#Headers],[Gameweek 07]],FPL_Fixtures_Extract[#Headers],0)),LEN(INDEX(FPL_Fixtures_Extract[],MATCH($A439,FPL_Fixtures_Extract[[Player]:[Player]],0),MATCH(FPL_Combined[[#Headers],[Gameweek 07]],FPL_Fixtures_Extract[#Headers],0)))-4),Team_Key[[Full Name]:[Full Name]],0))&amp;RIGHT(INDEX(FPL_Fixtures_Extract[],MATCH($A439,FPL_Fixtures_Extract[[Player]:[Player]],0),MATCH(FPL_Combined[[#Headers],[Gameweek 07]],FPL_Fixtures_Extract[#Headers],0)),3))</f>
        <v>TOT(A) 1-4</v>
      </c>
      <c r="I439" t="str">
        <f ca="1">IF(RIGHT(FPL_Combined[[#Headers],[Gameweek 08]],2)&lt;$B$622,INDEX(FPL_Results_Extract[Gameweek 08],MATCH($A439,FPL_Results_Extract[[Player]:[Player]],0)),INDEX(Team_Key[[Abbreviation]:[Abbreviation]],MATCH(LEFT(INDEX(FPL_Fixtures_Extract[],MATCH($A439,FPL_Fixtures_Extract[[Player]:[Player]],0),MATCH(FPL_Combined[[#Headers],[Gameweek 08]],FPL_Fixtures_Extract[#Headers],0)),LEN(INDEX(FPL_Fixtures_Extract[],MATCH($A439,FPL_Fixtures_Extract[[Player]:[Player]],0),MATCH(FPL_Combined[[#Headers],[Gameweek 08]],FPL_Fixtures_Extract[#Headers],0)))-4),Team_Key[[Full Name]:[Full Name]],0))&amp;RIGHT(INDEX(FPL_Fixtures_Extract[],MATCH($A439,FPL_Fixtures_Extract[[Player]:[Player]],0),MATCH(FPL_Combined[[#Headers],[Gameweek 08]],FPL_Fixtures_Extract[#Headers],0)),3))</f>
        <v>NEW(H) 6-1</v>
      </c>
      <c r="J439" t="str">
        <f ca="1">IF(RIGHT(FPL_Combined[[#Headers],[Gameweek 09]],2)&lt;$B$622,INDEX(FPL_Results_Extract[Gameweek 09],MATCH($A439,FPL_Results_Extract[[Player]:[Player]],0)),INDEX(Team_Key[[Abbreviation]:[Abbreviation]],MATCH(LEFT(INDEX(FPL_Fixtures_Extract[],MATCH($A439,FPL_Fixtures_Extract[[Player]:[Player]],0),MATCH(FPL_Combined[[#Headers],[Gameweek 09]],FPL_Fixtures_Extract[#Headers],0)),LEN(INDEX(FPL_Fixtures_Extract[],MATCH($A439,FPL_Fixtures_Extract[[Player]:[Player]],0),MATCH(FPL_Combined[[#Headers],[Gameweek 09]],FPL_Fixtures_Extract[#Headers],0)))-4),Team_Key[[Full Name]:[Full Name]],0))&amp;RIGHT(INDEX(FPL_Fixtures_Extract[],MATCH($A439,FPL_Fixtures_Extract[[Player]:[Player]],0),MATCH(FPL_Combined[[#Headers],[Gameweek 09]],FPL_Fixtures_Extract[#Headers],0)),3))</f>
        <v>BOU(H) 5-1</v>
      </c>
      <c r="K439" t="str">
        <f ca="1">IF(RIGHT(FPL_Combined[[#Headers],[Gameweek 10]],2)&lt;$B$622,INDEX(FPL_Results_Extract[Gameweek 10],MATCH($A439,FPL_Results_Extract[[Player]:[Player]],0)),INDEX(Team_Key[[Abbreviation]:[Abbreviation]],MATCH(LEFT(INDEX(FPL_Fixtures_Extract[],MATCH($A439,FPL_Fixtures_Extract[[Player]:[Player]],0),MATCH(FPL_Combined[[#Headers],[Gameweek 10]],FPL_Fixtures_Extract[#Headers],0)),LEN(INDEX(FPL_Fixtures_Extract[],MATCH($A439,FPL_Fixtures_Extract[[Player]:[Player]],0),MATCH(FPL_Combined[[#Headers],[Gameweek 10]],FPL_Fixtures_Extract[#Headers],0)))-4),Team_Key[[Full Name]:[Full Name]],0))&amp;RIGHT(INDEX(FPL_Fixtures_Extract[],MATCH($A439,FPL_Fixtures_Extract[[Player]:[Player]],0),MATCH(FPL_Combined[[#Headers],[Gameweek 10]],FPL_Fixtures_Extract[#Headers],0)),3))</f>
        <v>MUN(A) 0-0</v>
      </c>
      <c r="L439" t="str">
        <f ca="1">IF(RIGHT(FPL_Combined[[#Headers],[Gameweek 11]],2)&lt;$B$622,INDEX(FPL_Results_Extract[Gameweek 11],MATCH($A439,FPL_Results_Extract[[Player]:[Player]],0)),INDEX(Team_Key[[Abbreviation]:[Abbreviation]],MATCH(LEFT(INDEX(FPL_Fixtures_Extract[],MATCH($A439,FPL_Fixtures_Extract[[Player]:[Player]],0),MATCH(FPL_Combined[[#Headers],[Gameweek 11]],FPL_Fixtures_Extract[#Headers],0)),LEN(INDEX(FPL_Fixtures_Extract[],MATCH($A439,FPL_Fixtures_Extract[[Player]:[Player]],0),MATCH(FPL_Combined[[#Headers],[Gameweek 11]],FPL_Fixtures_Extract[#Headers],0)))-4),Team_Key[[Full Name]:[Full Name]],0))&amp;RIGHT(INDEX(FPL_Fixtures_Extract[],MATCH($A439,FPL_Fixtures_Extract[[Player]:[Player]],0),MATCH(FPL_Combined[[#Headers],[Gameweek 11]],FPL_Fixtures_Extract[#Headers],0)),3))</f>
        <v>NOR(H) 2-1</v>
      </c>
      <c r="M439" t="str">
        <f ca="1">IF(RIGHT(FPL_Combined[[#Headers],[Gameweek 12]],2)&lt;$B$622,INDEX(FPL_Results_Extract[Gameweek 12],MATCH($A439,FPL_Results_Extract[[Player]:[Player]],0)),INDEX(Team_Key[[Abbreviation]:[Abbreviation]],MATCH(LEFT(INDEX(FPL_Fixtures_Extract[],MATCH($A439,FPL_Fixtures_Extract[[Player]:[Player]],0),MATCH(FPL_Combined[[#Headers],[Gameweek 12]],FPL_Fixtures_Extract[#Headers],0)),LEN(INDEX(FPL_Fixtures_Extract[],MATCH($A439,FPL_Fixtures_Extract[[Player]:[Player]],0),MATCH(FPL_Combined[[#Headers],[Gameweek 12]],FPL_Fixtures_Extract[#Headers],0)))-4),Team_Key[[Full Name]:[Full Name]],0))&amp;RIGHT(INDEX(FPL_Fixtures_Extract[],MATCH($A439,FPL_Fixtures_Extract[[Player]:[Player]],0),MATCH(FPL_Combined[[#Headers],[Gameweek 12]],FPL_Fixtures_Extract[#Headers],0)),3))</f>
        <v>AVL(A) 0-0</v>
      </c>
      <c r="N439" t="str">
        <f ca="1">IF(RIGHT(FPL_Combined[[#Headers],[Gameweek 13]],2)&lt;$B$622,INDEX(FPL_Results_Extract[Gameweek 13],MATCH($A439,FPL_Results_Extract[[Player]:[Player]],0)),INDEX(Team_Key[[Abbreviation]:[Abbreviation]],MATCH(LEFT(INDEX(FPL_Fixtures_Extract[],MATCH($A439,FPL_Fixtures_Extract[[Player]:[Player]],0),MATCH(FPL_Combined[[#Headers],[Gameweek 13]],FPL_Fixtures_Extract[#Headers],0)),LEN(INDEX(FPL_Fixtures_Extract[],MATCH($A439,FPL_Fixtures_Extract[[Player]:[Player]],0),MATCH(FPL_Combined[[#Headers],[Gameweek 13]],FPL_Fixtures_Extract[#Headers],0)))-4),Team_Key[[Full Name]:[Full Name]],0))&amp;RIGHT(INDEX(FPL_Fixtures_Extract[],MATCH($A439,FPL_Fixtures_Extract[[Player]:[Player]],0),MATCH(FPL_Combined[[#Headers],[Gameweek 13]],FPL_Fixtures_Extract[#Headers],0)),3))</f>
        <v>LIV(H) 1-4</v>
      </c>
      <c r="O439" t="str">
        <f ca="1">IF(RIGHT(FPL_Combined[[#Headers],[Gameweek 14]],2)&lt;$B$622,INDEX(FPL_Results_Extract[Gameweek 14],MATCH($A439,FPL_Results_Extract[[Player]:[Player]],0)),INDEX(Team_Key[[Abbreviation]:[Abbreviation]],MATCH(LEFT(INDEX(FPL_Fixtures_Extract[],MATCH($A439,FPL_Fixtures_Extract[[Player]:[Player]],0),MATCH(FPL_Combined[[#Headers],[Gameweek 14]],FPL_Fixtures_Extract[#Headers],0)),LEN(INDEX(FPL_Fixtures_Extract[],MATCH($A439,FPL_Fixtures_Extract[[Player]:[Player]],0),MATCH(FPL_Combined[[#Headers],[Gameweek 14]],FPL_Fixtures_Extract[#Headers],0)))-4),Team_Key[[Full Name]:[Full Name]],0))&amp;RIGHT(INDEX(FPL_Fixtures_Extract[],MATCH($A439,FPL_Fixtures_Extract[[Player]:[Player]],0),MATCH(FPL_Combined[[#Headers],[Gameweek 14]],FPL_Fixtures_Extract[#Headers],0)),3))</f>
        <v>SOU(H) 3-1</v>
      </c>
      <c r="P439" t="str">
        <f ca="1">IF(RIGHT(FPL_Combined[[#Headers],[Gameweek 15]],2)&lt;$B$622,INDEX(FPL_Results_Extract[Gameweek 15],MATCH($A439,FPL_Results_Extract[[Player]:[Player]],0)),INDEX(Team_Key[[Abbreviation]:[Abbreviation]],MATCH(LEFT(INDEX(FPL_Fixtures_Extract[],MATCH($A439,FPL_Fixtures_Extract[[Player]:[Player]],0),MATCH(FPL_Combined[[#Headers],[Gameweek 15]],FPL_Fixtures_Extract[#Headers],0)),LEN(INDEX(FPL_Fixtures_Extract[],MATCH($A439,FPL_Fixtures_Extract[[Player]:[Player]],0),MATCH(FPL_Combined[[#Headers],[Gameweek 15]],FPL_Fixtures_Extract[#Headers],0)))-4),Team_Key[[Full Name]:[Full Name]],0))&amp;RIGHT(INDEX(FPL_Fixtures_Extract[],MATCH($A439,FPL_Fixtures_Extract[[Player]:[Player]],0),MATCH(FPL_Combined[[#Headers],[Gameweek 15]],FPL_Fixtures_Extract[#Headers],0)),3))</f>
        <v>STK(A) 0-2</v>
      </c>
      <c r="Q439" t="str">
        <f ca="1">IF(RIGHT(FPL_Combined[[#Headers],[Gameweek 16]],2)&lt;$B$622,INDEX(FPL_Results_Extract[Gameweek 16],MATCH($A439,FPL_Results_Extract[[Player]:[Player]],0)),INDEX(Team_Key[[Abbreviation]:[Abbreviation]],MATCH(LEFT(INDEX(FPL_Fixtures_Extract[],MATCH($A439,FPL_Fixtures_Extract[[Player]:[Player]],0),MATCH(FPL_Combined[[#Headers],[Gameweek 16]],FPL_Fixtures_Extract[#Headers],0)),LEN(INDEX(FPL_Fixtures_Extract[],MATCH($A439,FPL_Fixtures_Extract[[Player]:[Player]],0),MATCH(FPL_Combined[[#Headers],[Gameweek 16]],FPL_Fixtures_Extract[#Headers],0)))-4),Team_Key[[Full Name]:[Full Name]],0))&amp;RIGHT(INDEX(FPL_Fixtures_Extract[],MATCH($A439,FPL_Fixtures_Extract[[Player]:[Player]],0),MATCH(FPL_Combined[[#Headers],[Gameweek 16]],FPL_Fixtures_Extract[#Headers],0)),3))</f>
        <v>SWA(H) 2-1</v>
      </c>
      <c r="R439" t="str">
        <f ca="1">IF(RIGHT(FPL_Combined[[#Headers],[Gameweek 17]],2)&lt;$B$622,INDEX(FPL_Results_Extract[Gameweek 17],MATCH($A439,FPL_Results_Extract[[Player]:[Player]],0)),INDEX(Team_Key[[Abbreviation]:[Abbreviation]],MATCH(LEFT(INDEX(FPL_Fixtures_Extract[],MATCH($A439,FPL_Fixtures_Extract[[Player]:[Player]],0),MATCH(FPL_Combined[[#Headers],[Gameweek 17]],FPL_Fixtures_Extract[#Headers],0)),LEN(INDEX(FPL_Fixtures_Extract[],MATCH($A439,FPL_Fixtures_Extract[[Player]:[Player]],0),MATCH(FPL_Combined[[#Headers],[Gameweek 17]],FPL_Fixtures_Extract[#Headers],0)))-4),Team_Key[[Full Name]:[Full Name]],0))&amp;RIGHT(INDEX(FPL_Fixtures_Extract[],MATCH($A439,FPL_Fixtures_Extract[[Player]:[Player]],0),MATCH(FPL_Combined[[#Headers],[Gameweek 17]],FPL_Fixtures_Extract[#Headers],0)),3))</f>
        <v>ARS(A) 1-2</v>
      </c>
      <c r="S439" t="str">
        <f ca="1">IF(RIGHT(FPL_Combined[[#Headers],[Gameweek 18]],2)&lt;$B$622,INDEX(FPL_Results_Extract[Gameweek 18],MATCH($A439,FPL_Results_Extract[[Player]:[Player]],0)),INDEX(Team_Key[[Abbreviation]:[Abbreviation]],MATCH(LEFT(INDEX(FPL_Fixtures_Extract[],MATCH($A439,FPL_Fixtures_Extract[[Player]:[Player]],0),MATCH(FPL_Combined[[#Headers],[Gameweek 18]],FPL_Fixtures_Extract[#Headers],0)),LEN(INDEX(FPL_Fixtures_Extract[],MATCH($A439,FPL_Fixtures_Extract[[Player]:[Player]],0),MATCH(FPL_Combined[[#Headers],[Gameweek 18]],FPL_Fixtures_Extract[#Headers],0)))-4),Team_Key[[Full Name]:[Full Name]],0))&amp;RIGHT(INDEX(FPL_Fixtures_Extract[],MATCH($A439,FPL_Fixtures_Extract[[Player]:[Player]],0),MATCH(FPL_Combined[[#Headers],[Gameweek 18]],FPL_Fixtures_Extract[#Headers],0)),3))</f>
        <v>SUN(H) 4-1</v>
      </c>
      <c r="T439" t="str">
        <f ca="1">IF(RIGHT(FPL_Combined[[#Headers],[Gameweek 19]],2)&lt;$B$622,INDEX(FPL_Results_Extract[Gameweek 19],MATCH($A439,FPL_Results_Extract[[Player]:[Player]],0)),INDEX(Team_Key[[Abbreviation]:[Abbreviation]],MATCH(LEFT(INDEX(FPL_Fixtures_Extract[],MATCH($A439,FPL_Fixtures_Extract[[Player]:[Player]],0),MATCH(FPL_Combined[[#Headers],[Gameweek 19]],FPL_Fixtures_Extract[#Headers],0)),LEN(INDEX(FPL_Fixtures_Extract[],MATCH($A439,FPL_Fixtures_Extract[[Player]:[Player]],0),MATCH(FPL_Combined[[#Headers],[Gameweek 19]],FPL_Fixtures_Extract[#Headers],0)))-4),Team_Key[[Full Name]:[Full Name]],0))&amp;RIGHT(INDEX(FPL_Fixtures_Extract[],MATCH($A439,FPL_Fixtures_Extract[[Player]:[Player]],0),MATCH(FPL_Combined[[#Headers],[Gameweek 19]],FPL_Fixtures_Extract[#Headers],0)),3))</f>
        <v>LEI(A) 0-0</v>
      </c>
      <c r="U439" t="str">
        <f ca="1">IF(RIGHT(FPL_Combined[[#Headers],[Gameweek 20]],2)&lt;$B$622,INDEX(FPL_Results_Extract[Gameweek 20],MATCH($A439,FPL_Results_Extract[[Player]:[Player]],0)),INDEX(Team_Key[[Abbreviation]:[Abbreviation]],MATCH(LEFT(INDEX(FPL_Fixtures_Extract[],MATCH($A439,FPL_Fixtures_Extract[[Player]:[Player]],0),MATCH(FPL_Combined[[#Headers],[Gameweek 20]],FPL_Fixtures_Extract[#Headers],0)),LEN(INDEX(FPL_Fixtures_Extract[],MATCH($A439,FPL_Fixtures_Extract[[Player]:[Player]],0),MATCH(FPL_Combined[[#Headers],[Gameweek 20]],FPL_Fixtures_Extract[#Headers],0)))-4),Team_Key[[Full Name]:[Full Name]],0))&amp;RIGHT(INDEX(FPL_Fixtures_Extract[],MATCH($A439,FPL_Fixtures_Extract[[Player]:[Player]],0),MATCH(FPL_Combined[[#Headers],[Gameweek 20]],FPL_Fixtures_Extract[#Headers],0)),3))</f>
        <v>WAT(A) 2-1</v>
      </c>
      <c r="V439" t="str">
        <f ca="1">IF(RIGHT(FPL_Combined[[#Headers],[Gameweek 21]],2)&lt;$B$622,INDEX(FPL_Results_Extract[Gameweek 21],MATCH($A439,FPL_Results_Extract[[Player]:[Player]],0)),INDEX(Team_Key[[Abbreviation]:[Abbreviation]],MATCH(LEFT(INDEX(FPL_Fixtures_Extract[],MATCH($A439,FPL_Fixtures_Extract[[Player]:[Player]],0),MATCH(FPL_Combined[[#Headers],[Gameweek 21]],FPL_Fixtures_Extract[#Headers],0)),LEN(INDEX(FPL_Fixtures_Extract[],MATCH($A439,FPL_Fixtures_Extract[[Player]:[Player]],0),MATCH(FPL_Combined[[#Headers],[Gameweek 21]],FPL_Fixtures_Extract[#Headers],0)))-4),Team_Key[[Full Name]:[Full Name]],0))&amp;RIGHT(INDEX(FPL_Fixtures_Extract[],MATCH($A439,FPL_Fixtures_Extract[[Player]:[Player]],0),MATCH(FPL_Combined[[#Headers],[Gameweek 21]],FPL_Fixtures_Extract[#Headers],0)),3))</f>
        <v>EVE(H) 0-0</v>
      </c>
      <c r="W439" t="str">
        <f ca="1">IF(RIGHT(FPL_Combined[[#Headers],[Gameweek 22]],2)&lt;$B$622,INDEX(FPL_Results_Extract[Gameweek 22],MATCH($A439,FPL_Results_Extract[[Player]:[Player]],0)),INDEX(Team_Key[[Abbreviation]:[Abbreviation]],MATCH(LEFT(INDEX(FPL_Fixtures_Extract[],MATCH($A439,FPL_Fixtures_Extract[[Player]:[Player]],0),MATCH(FPL_Combined[[#Headers],[Gameweek 22]],FPL_Fixtures_Extract[#Headers],0)),LEN(INDEX(FPL_Fixtures_Extract[],MATCH($A439,FPL_Fixtures_Extract[[Player]:[Player]],0),MATCH(FPL_Combined[[#Headers],[Gameweek 22]],FPL_Fixtures_Extract[#Headers],0)))-4),Team_Key[[Full Name]:[Full Name]],0))&amp;RIGHT(INDEX(FPL_Fixtures_Extract[],MATCH($A439,FPL_Fixtures_Extract[[Player]:[Player]],0),MATCH(FPL_Combined[[#Headers],[Gameweek 22]],FPL_Fixtures_Extract[#Headers],0)),3))</f>
        <v>CRY(H) 4-0</v>
      </c>
      <c r="X439" t="str">
        <f ca="1">IF(RIGHT(FPL_Combined[[#Headers],[Gameweek 23]],2)&lt;$B$622,INDEX(FPL_Results_Extract[Gameweek 23],MATCH($A439,FPL_Results_Extract[[Player]:[Player]],0)),INDEX(Team_Key[[Abbreviation]:[Abbreviation]],MATCH(LEFT(INDEX(FPL_Fixtures_Extract[],MATCH($A439,FPL_Fixtures_Extract[[Player]:[Player]],0),MATCH(FPL_Combined[[#Headers],[Gameweek 23]],FPL_Fixtures_Extract[#Headers],0)),LEN(INDEX(FPL_Fixtures_Extract[],MATCH($A439,FPL_Fixtures_Extract[[Player]:[Player]],0),MATCH(FPL_Combined[[#Headers],[Gameweek 23]],FPL_Fixtures_Extract[#Headers],0)))-4),Team_Key[[Full Name]:[Full Name]],0))&amp;RIGHT(INDEX(FPL_Fixtures_Extract[],MATCH($A439,FPL_Fixtures_Extract[[Player]:[Player]],0),MATCH(FPL_Combined[[#Headers],[Gameweek 23]],FPL_Fixtures_Extract[#Headers],0)),3))</f>
        <v>WHU(A) 2-2</v>
      </c>
      <c r="Y439" t="str">
        <f ca="1">IF(RIGHT(FPL_Combined[[#Headers],[Gameweek 24]],2)&lt;$B$622,INDEX(FPL_Results_Extract[Team],MATCH($A439,FPL_Results_Extract[[Player]:[Player]],0)),INDEX(Team_Key[[Abbreviation]:[Abbreviation]],MATCH(LEFT(INDEX(FPL_Fixtures_Extract[],MATCH($A439,FPL_Fixtures_Extract[[Player]:[Player]],0),MATCH(FPL_Combined[[#Headers],[Gameweek 24]],FPL_Fixtures_Extract[#Headers],0)),LEN(INDEX(FPL_Fixtures_Extract[],MATCH($A439,FPL_Fixtures_Extract[[Player]:[Player]],0),MATCH(FPL_Combined[[#Headers],[Gameweek 24]],FPL_Fixtures_Extract[#Headers],0)))-4),Team_Key[[Full Name]:[Full Name]],0))&amp;RIGHT(INDEX(FPL_Fixtures_Extract[],MATCH($A439,FPL_Fixtures_Extract[[Player]:[Player]],0),MATCH(FPL_Combined[[#Headers],[Gameweek 24]],FPL_Fixtures_Extract[#Headers],0)),3))</f>
        <v>MCI</v>
      </c>
      <c r="Z439" t="str">
        <f ca="1">IF(RIGHT(FPL_Combined[[#Headers],[Gameweek 25]],2)&lt;$B$622,INDEX(FPL_Results_Extract[Player],MATCH($A439,FPL_Results_Extract[[Player]:[Player]],0)),INDEX(Team_Key[[Abbreviation]:[Abbreviation]],MATCH(LEFT(INDEX(FPL_Fixtures_Extract[],MATCH($A439,FPL_Fixtures_Extract[[Player]:[Player]],0),MATCH(FPL_Combined[[#Headers],[Gameweek 25]],FPL_Fixtures_Extract[#Headers],0)),LEN(INDEX(FPL_Fixtures_Extract[],MATCH($A439,FPL_Fixtures_Extract[[Player]:[Player]],0),MATCH(FPL_Combined[[#Headers],[Gameweek 25]],FPL_Fixtures_Extract[#Headers],0)))-4),Team_Key[[Full Name]:[Full Name]],0))&amp;RIGHT(INDEX(FPL_Fixtures_Extract[],MATCH($A439,FPL_Fixtures_Extract[[Player]:[Player]],0),MATCH(FPL_Combined[[#Headers],[Gameweek 25]],FPL_Fixtures_Extract[#Headers],0)),3))</f>
        <v>Otamendi</v>
      </c>
      <c r="AA439" t="str">
        <f ca="1">IF(RIGHT(FPL_Combined[[#Headers],[Gameweek 26]],2)&lt;$B$622,INDEX(FPL_Results_Extract[Gameweek 01],MATCH($A439,FPL_Results_Extract[[Player]:[Player]],0)),INDEX(Team_Key[[Abbreviation]:[Abbreviation]],MATCH(LEFT(INDEX(FPL_Fixtures_Extract[],MATCH($A439,FPL_Fixtures_Extract[[Player]:[Player]],0),MATCH(FPL_Combined[[#Headers],[Gameweek 26]],FPL_Fixtures_Extract[#Headers],0)),LEN(INDEX(FPL_Fixtures_Extract[],MATCH($A439,FPL_Fixtures_Extract[[Player]:[Player]],0),MATCH(FPL_Combined[[#Headers],[Gameweek 26]],FPL_Fixtures_Extract[#Headers],0)))-4),Team_Key[[Full Name]:[Full Name]],0))&amp;RIGHT(INDEX(FPL_Fixtures_Extract[],MATCH($A439,FPL_Fixtures_Extract[[Player]:[Player]],0),MATCH(FPL_Combined[[#Headers],[Gameweek 26]],FPL_Fixtures_Extract[#Headers],0)),3))</f>
        <v>N/A</v>
      </c>
      <c r="AB439" t="str">
        <f ca="1">IF(RIGHT(FPL_Combined[[#Headers],[Gameweek 27]],2)&lt;$B$622,INDEX(FPL_Results_Extract[Gameweek 02],MATCH($A439,FPL_Results_Extract[[Player]:[Player]],0)),INDEX(Team_Key[[Abbreviation]:[Abbreviation]],MATCH(LEFT(INDEX(FPL_Fixtures_Extract[],MATCH($A439,FPL_Fixtures_Extract[[Player]:[Player]],0),MATCH(FPL_Combined[[#Headers],[Gameweek 27]],FPL_Fixtures_Extract[#Headers],0)),LEN(INDEX(FPL_Fixtures_Extract[],MATCH($A439,FPL_Fixtures_Extract[[Player]:[Player]],0),MATCH(FPL_Combined[[#Headers],[Gameweek 27]],FPL_Fixtures_Extract[#Headers],0)))-4),Team_Key[[Full Name]:[Full Name]],0))&amp;RIGHT(INDEX(FPL_Fixtures_Extract[],MATCH($A439,FPL_Fixtures_Extract[[Player]:[Player]],0),MATCH(FPL_Combined[[#Headers],[Gameweek 27]],FPL_Fixtures_Extract[#Headers],0)),3))</f>
        <v>N/A</v>
      </c>
      <c r="AC439" t="str">
        <f ca="1">IF(RIGHT(FPL_Combined[[#Headers],[Gameweek 28]],2)&lt;$B$622,INDEX(FPL_Results_Extract[Gameweek 03],MATCH($A439,FPL_Results_Extract[[Player]:[Player]],0)),INDEX(Team_Key[[Abbreviation]:[Abbreviation]],MATCH(LEFT(INDEX(FPL_Fixtures_Extract[],MATCH($A439,FPL_Fixtures_Extract[[Player]:[Player]],0),MATCH(FPL_Combined[[#Headers],[Gameweek 28]],FPL_Fixtures_Extract[#Headers],0)),LEN(INDEX(FPL_Fixtures_Extract[],MATCH($A439,FPL_Fixtures_Extract[[Player]:[Player]],0),MATCH(FPL_Combined[[#Headers],[Gameweek 28]],FPL_Fixtures_Extract[#Headers],0)))-4),Team_Key[[Full Name]:[Full Name]],0))&amp;RIGHT(INDEX(FPL_Fixtures_Extract[],MATCH($A439,FPL_Fixtures_Extract[[Player]:[Player]],0),MATCH(FPL_Combined[[#Headers],[Gameweek 28]],FPL_Fixtures_Extract[#Headers],0)),3))</f>
        <v>EVE(A) 2-0</v>
      </c>
      <c r="AD439" t="str">
        <f ca="1">IF(RIGHT(FPL_Combined[[#Headers],[Gameweek 29]],2)&lt;$B$622,INDEX(FPL_Results_Extract[Gameweek 04],MATCH($A439,FPL_Results_Extract[[Player]:[Player]],0)),INDEX(Team_Key[[Abbreviation]:[Abbreviation]],MATCH(LEFT(INDEX(FPL_Fixtures_Extract[],MATCH($A439,FPL_Fixtures_Extract[[Player]:[Player]],0),MATCH(FPL_Combined[[#Headers],[Gameweek 29]],FPL_Fixtures_Extract[#Headers],0)),LEN(INDEX(FPL_Fixtures_Extract[],MATCH($A439,FPL_Fixtures_Extract[[Player]:[Player]],0),MATCH(FPL_Combined[[#Headers],[Gameweek 29]],FPL_Fixtures_Extract[#Headers],0)))-4),Team_Key[[Full Name]:[Full Name]],0))&amp;RIGHT(INDEX(FPL_Fixtures_Extract[],MATCH($A439,FPL_Fixtures_Extract[[Player]:[Player]],0),MATCH(FPL_Combined[[#Headers],[Gameweek 29]],FPL_Fixtures_Extract[#Headers],0)),3))</f>
        <v>AVL(H)</v>
      </c>
      <c r="AE439" t="str">
        <f ca="1">IF(RIGHT(FPL_Combined[[#Headers],[Gameweek 30]],2)&lt;$B$622,INDEX(FPL_Results_Extract[Gameweek 05],MATCH($A439,FPL_Results_Extract[[Player]:[Player]],0)),INDEX(Team_Key[[Abbreviation]:[Abbreviation]],MATCH(LEFT(INDEX(FPL_Fixtures_Extract[],MATCH($A439,FPL_Fixtures_Extract[[Player]:[Player]],0),MATCH(FPL_Combined[[#Headers],[Gameweek 30]],FPL_Fixtures_Extract[#Headers],0)),LEN(INDEX(FPL_Fixtures_Extract[],MATCH($A439,FPL_Fixtures_Extract[[Player]:[Player]],0),MATCH(FPL_Combined[[#Headers],[Gameweek 30]],FPL_Fixtures_Extract[#Headers],0)))-4),Team_Key[[Full Name]:[Full Name]],0))&amp;RIGHT(INDEX(FPL_Fixtures_Extract[],MATCH($A439,FPL_Fixtures_Extract[[Player]:[Player]],0),MATCH(FPL_Combined[[#Headers],[Gameweek 30]],FPL_Fixtures_Extract[#Headers],0)),3))</f>
        <v>NOR(A)</v>
      </c>
      <c r="AF439" t="str">
        <f ca="1">IF(RIGHT(FPL_Combined[[#Headers],[Gameweek 31]],2)&lt;$B$622,INDEX(FPL_Results_Extract[Gameweek 06],MATCH($A439,FPL_Results_Extract[[Player]:[Player]],0)),INDEX(Team_Key[[Abbreviation]:[Abbreviation]],MATCH(LEFT(INDEX(FPL_Fixtures_Extract[],MATCH($A439,FPL_Fixtures_Extract[[Player]:[Player]],0),MATCH(FPL_Combined[[#Headers],[Gameweek 31]],FPL_Fixtures_Extract[#Headers],0)),LEN(INDEX(FPL_Fixtures_Extract[],MATCH($A439,FPL_Fixtures_Extract[[Player]:[Player]],0),MATCH(FPL_Combined[[#Headers],[Gameweek 31]],FPL_Fixtures_Extract[#Headers],0)))-4),Team_Key[[Full Name]:[Full Name]],0))&amp;RIGHT(INDEX(FPL_Fixtures_Extract[],MATCH($A439,FPL_Fixtures_Extract[[Player]:[Player]],0),MATCH(FPL_Combined[[#Headers],[Gameweek 31]],FPL_Fixtures_Extract[#Headers],0)),3))</f>
        <v>MUN(H)</v>
      </c>
      <c r="AG439" t="str">
        <f ca="1">IF(RIGHT(FPL_Combined[[#Headers],[Gameweek 32]],2)&lt;$B$622,INDEX(FPL_Results_Extract[Gameweek 07],MATCH($A439,FPL_Results_Extract[[Player]:[Player]],0)),INDEX(Team_Key[[Abbreviation]:[Abbreviation]],MATCH(LEFT(INDEX(FPL_Fixtures_Extract[],MATCH($A439,FPL_Fixtures_Extract[[Player]:[Player]],0),MATCH(FPL_Combined[[#Headers],[Gameweek 32]],FPL_Fixtures_Extract[#Headers],0)),LEN(INDEX(FPL_Fixtures_Extract[],MATCH($A439,FPL_Fixtures_Extract[[Player]:[Player]],0),MATCH(FPL_Combined[[#Headers],[Gameweek 32]],FPL_Fixtures_Extract[#Headers],0)))-4),Team_Key[[Full Name]:[Full Name]],0))&amp;RIGHT(INDEX(FPL_Fixtures_Extract[],MATCH($A439,FPL_Fixtures_Extract[[Player]:[Player]],0),MATCH(FPL_Combined[[#Headers],[Gameweek 32]],FPL_Fixtures_Extract[#Headers],0)),3))</f>
        <v>BOU(A)</v>
      </c>
      <c r="AH439" t="str">
        <f ca="1">IF(RIGHT(FPL_Combined[[#Headers],[Gameweek 33]],2)&lt;$B$622,INDEX(FPL_Results_Extract[Gameweek 08],MATCH($A439,FPL_Results_Extract[[Player]:[Player]],0)),INDEX(Team_Key[[Abbreviation]:[Abbreviation]],MATCH(LEFT(INDEX(FPL_Fixtures_Extract[],MATCH($A439,FPL_Fixtures_Extract[[Player]:[Player]],0),MATCH(FPL_Combined[[#Headers],[Gameweek 33]],FPL_Fixtures_Extract[#Headers],0)),LEN(INDEX(FPL_Fixtures_Extract[],MATCH($A439,FPL_Fixtures_Extract[[Player]:[Player]],0),MATCH(FPL_Combined[[#Headers],[Gameweek 33]],FPL_Fixtures_Extract[#Headers],0)))-4),Team_Key[[Full Name]:[Full Name]],0))&amp;RIGHT(INDEX(FPL_Fixtures_Extract[],MATCH($A439,FPL_Fixtures_Extract[[Player]:[Player]],0),MATCH(FPL_Combined[[#Headers],[Gameweek 33]],FPL_Fixtures_Extract[#Headers],0)),3))</f>
        <v>WBA(H)</v>
      </c>
      <c r="AI439" t="str">
        <f ca="1">IF(RIGHT(FPL_Combined[[#Headers],[Gameweek 34]],2)&lt;$B$622,INDEX(FPL_Results_Extract[Gameweek 09],MATCH($A439,FPL_Results_Extract[[Player]:[Player]],0)),INDEX(Team_Key[[Abbreviation]:[Abbreviation]],MATCH(LEFT(INDEX(FPL_Fixtures_Extract[],MATCH($A439,FPL_Fixtures_Extract[[Player]:[Player]],0),MATCH(FPL_Combined[[#Headers],[Gameweek 34]],FPL_Fixtures_Extract[#Headers],0)),LEN(INDEX(FPL_Fixtures_Extract[],MATCH($A439,FPL_Fixtures_Extract[[Player]:[Player]],0),MATCH(FPL_Combined[[#Headers],[Gameweek 34]],FPL_Fixtures_Extract[#Headers],0)))-4),Team_Key[[Full Name]:[Full Name]],0))&amp;RIGHT(INDEX(FPL_Fixtures_Extract[],MATCH($A439,FPL_Fixtures_Extract[[Player]:[Player]],0),MATCH(FPL_Combined[[#Headers],[Gameweek 34]],FPL_Fixtures_Extract[#Headers],0)),3))</f>
        <v>CHE(A)</v>
      </c>
      <c r="AJ439" t="str">
        <f ca="1">IF(RIGHT(FPL_Combined[[#Headers],[Gameweek 35]],2)&lt;$B$622,INDEX(FPL_Results_Extract[Gameweek 10],MATCH($A439,FPL_Results_Extract[[Player]:[Player]],0)),INDEX(Team_Key[[Abbreviation]:[Abbreviation]],MATCH(LEFT(INDEX(FPL_Fixtures_Extract[],MATCH($A439,FPL_Fixtures_Extract[[Player]:[Player]],0),MATCH(FPL_Combined[[#Headers],[Gameweek 35]],FPL_Fixtures_Extract[#Headers],0)),LEN(INDEX(FPL_Fixtures_Extract[],MATCH($A439,FPL_Fixtures_Extract[[Player]:[Player]],0),MATCH(FPL_Combined[[#Headers],[Gameweek 35]],FPL_Fixtures_Extract[#Headers],0)))-4),Team_Key[[Full Name]:[Full Name]],0))&amp;RIGHT(INDEX(FPL_Fixtures_Extract[],MATCH($A439,FPL_Fixtures_Extract[[Player]:[Player]],0),MATCH(FPL_Combined[[#Headers],[Gameweek 35]],FPL_Fixtures_Extract[#Headers],0)),3))</f>
        <v>STK(H)</v>
      </c>
      <c r="AK439" t="str">
        <f ca="1">IF(RIGHT(FPL_Combined[[#Headers],[Gameweek 36]],2)&lt;$B$622,INDEX(FPL_Results_Extract[Gameweek 11],MATCH($A439,FPL_Results_Extract[[Player]:[Player]],0)),INDEX(Team_Key[[Abbreviation]:[Abbreviation]],MATCH(LEFT(INDEX(FPL_Fixtures_Extract[],MATCH($A439,FPL_Fixtures_Extract[[Player]:[Player]],0),MATCH(FPL_Combined[[#Headers],[Gameweek 36]],FPL_Fixtures_Extract[#Headers],0)),LEN(INDEX(FPL_Fixtures_Extract[],MATCH($A439,FPL_Fixtures_Extract[[Player]:[Player]],0),MATCH(FPL_Combined[[#Headers],[Gameweek 36]],FPL_Fixtures_Extract[#Headers],0)))-4),Team_Key[[Full Name]:[Full Name]],0))&amp;RIGHT(INDEX(FPL_Fixtures_Extract[],MATCH($A439,FPL_Fixtures_Extract[[Player]:[Player]],0),MATCH(FPL_Combined[[#Headers],[Gameweek 36]],FPL_Fixtures_Extract[#Headers],0)),3))</f>
        <v>SOU(A)</v>
      </c>
      <c r="AL439" t="str">
        <f ca="1">IF(RIGHT(FPL_Combined[[#Headers],[Gameweek 37]],2)&lt;$B$622,INDEX(FPL_Results_Extract[Gameweek 12],MATCH($A439,FPL_Results_Extract[[Player]:[Player]],0)),INDEX(Team_Key[[Abbreviation]:[Abbreviation]],MATCH(LEFT(INDEX(FPL_Fixtures_Extract[],MATCH($A439,FPL_Fixtures_Extract[[Player]:[Player]],0),MATCH(FPL_Combined[[#Headers],[Gameweek 37]],FPL_Fixtures_Extract[#Headers],0)),LEN(INDEX(FPL_Fixtures_Extract[],MATCH($A439,FPL_Fixtures_Extract[[Player]:[Player]],0),MATCH(FPL_Combined[[#Headers],[Gameweek 37]],FPL_Fixtures_Extract[#Headers],0)))-4),Team_Key[[Full Name]:[Full Name]],0))&amp;RIGHT(INDEX(FPL_Fixtures_Extract[],MATCH($A439,FPL_Fixtures_Extract[[Player]:[Player]],0),MATCH(FPL_Combined[[#Headers],[Gameweek 37]],FPL_Fixtures_Extract[#Headers],0)),3))</f>
        <v>ARS(H)</v>
      </c>
      <c r="AM439" t="str">
        <f ca="1">IF(RIGHT(FPL_Combined[[#Headers],[Gameweek 38]],2)&lt;$B$622,INDEX(FPL_Results_Extract[Gameweek 13],MATCH($A439,FPL_Results_Extract[[Player]:[Player]],0)),INDEX(Team_Key[[Abbreviation]:[Abbreviation]],MATCH(LEFT(INDEX(FPL_Fixtures_Extract[],MATCH($A439,FPL_Fixtures_Extract[[Player]:[Player]],0),MATCH(FPL_Combined[[#Headers],[Gameweek 38]],FPL_Fixtures_Extract[#Headers],0)),LEN(INDEX(FPL_Fixtures_Extract[],MATCH($A439,FPL_Fixtures_Extract[[Player]:[Player]],0),MATCH(FPL_Combined[[#Headers],[Gameweek 38]],FPL_Fixtures_Extract[#Headers],0)))-4),Team_Key[[Full Name]:[Full Name]],0))&amp;RIGHT(INDEX(FPL_Fixtures_Extract[],MATCH($A439,FPL_Fixtures_Extract[[Player]:[Player]],0),MATCH(FPL_Combined[[#Headers],[Gameweek 38]],FPL_Fixtures_Extract[#Headers],0)),3))</f>
        <v>SWA(A)</v>
      </c>
    </row>
    <row r="440" spans="1:39" x14ac:dyDescent="0.45">
      <c r="A440" t="s">
        <v>380</v>
      </c>
      <c r="B440" t="str">
        <f ca="1">IF(RIGHT(FPL_Combined[[#Headers],[Gameweek 01]],2)&lt;$B$622,INDEX(FPL_Results_Extract[Gameweek 01],MATCH($A440,FPL_Results_Extract[[Player]:[Player]],0)),INDEX(Team_Key[[Abbreviation]:[Abbreviation]],MATCH(LEFT(INDEX(FPL_Fixtures_Extract[],MATCH($A440,FPL_Fixtures_Extract[[Player]:[Player]],0),MATCH(FPL_Combined[[#Headers],[Gameweek 01]],FPL_Fixtures_Extract[#Headers],0)),LEN(INDEX(FPL_Fixtures_Extract[],MATCH($A440,FPL_Fixtures_Extract[[Player]:[Player]],0),MATCH(FPL_Combined[[#Headers],[Gameweek 01]],FPL_Fixtures_Extract[#Headers],0)))-4),Team_Key[[Full Name]:[Full Name]],0))&amp;RIGHT(INDEX(FPL_Fixtures_Extract[],MATCH($A440,FPL_Fixtures_Extract[[Player]:[Player]],0),MATCH(FPL_Combined[[#Headers],[Gameweek 01]],FPL_Fixtures_Extract[#Headers],0)),3))</f>
        <v>N/A</v>
      </c>
      <c r="C440" t="str">
        <f ca="1">IF(RIGHT(FPL_Combined[[#Headers],[Gameweek 02]],2)&lt;$B$622,INDEX(FPL_Results_Extract[Gameweek 02],MATCH($A440,FPL_Results_Extract[[Player]:[Player]],0)),INDEX(Team_Key[[Abbreviation]:[Abbreviation]],MATCH(LEFT(INDEX(FPL_Fixtures_Extract[],MATCH($A440,FPL_Fixtures_Extract[[Player]:[Player]],0),MATCH(FPL_Combined[[#Headers],[Gameweek 02]],FPL_Fixtures_Extract[#Headers],0)),LEN(INDEX(FPL_Fixtures_Extract[],MATCH($A440,FPL_Fixtures_Extract[[Player]:[Player]],0),MATCH(FPL_Combined[[#Headers],[Gameweek 02]],FPL_Fixtures_Extract[#Headers],0)))-4),Team_Key[[Full Name]:[Full Name]],0))&amp;RIGHT(INDEX(FPL_Fixtures_Extract[],MATCH($A440,FPL_Fixtures_Extract[[Player]:[Player]],0),MATCH(FPL_Combined[[#Headers],[Gameweek 02]],FPL_Fixtures_Extract[#Headers],0)),3))</f>
        <v>N/A</v>
      </c>
      <c r="D440" t="str">
        <f ca="1">IF(RIGHT(FPL_Combined[[#Headers],[Gameweek 03]],2)&lt;$B$622,INDEX(FPL_Results_Extract[Gameweek 03],MATCH($A440,FPL_Results_Extract[[Player]:[Player]],0)),INDEX(Team_Key[[Abbreviation]:[Abbreviation]],MATCH(LEFT(INDEX(FPL_Fixtures_Extract[],MATCH($A440,FPL_Fixtures_Extract[[Player]:[Player]],0),MATCH(FPL_Combined[[#Headers],[Gameweek 03]],FPL_Fixtures_Extract[#Headers],0)),LEN(INDEX(FPL_Fixtures_Extract[],MATCH($A440,FPL_Fixtures_Extract[[Player]:[Player]],0),MATCH(FPL_Combined[[#Headers],[Gameweek 03]],FPL_Fixtures_Extract[#Headers],0)))-4),Team_Key[[Full Name]:[Full Name]],0))&amp;RIGHT(INDEX(FPL_Fixtures_Extract[],MATCH($A440,FPL_Fixtures_Extract[[Player]:[Player]],0),MATCH(FPL_Combined[[#Headers],[Gameweek 03]],FPL_Fixtures_Extract[#Headers],0)),3))</f>
        <v>N/A</v>
      </c>
      <c r="E440" t="str">
        <f ca="1">IF(RIGHT(FPL_Combined[[#Headers],[Gameweek 04]],2)&lt;$B$622,INDEX(FPL_Results_Extract[Gameweek 04],MATCH($A440,FPL_Results_Extract[[Player]:[Player]],0)),INDEX(Team_Key[[Abbreviation]:[Abbreviation]],MATCH(LEFT(INDEX(FPL_Fixtures_Extract[],MATCH($A440,FPL_Fixtures_Extract[[Player]:[Player]],0),MATCH(FPL_Combined[[#Headers],[Gameweek 04]],FPL_Fixtures_Extract[#Headers],0)),LEN(INDEX(FPL_Fixtures_Extract[],MATCH($A440,FPL_Fixtures_Extract[[Player]:[Player]],0),MATCH(FPL_Combined[[#Headers],[Gameweek 04]],FPL_Fixtures_Extract[#Headers],0)))-4),Team_Key[[Full Name]:[Full Name]],0))&amp;RIGHT(INDEX(FPL_Fixtures_Extract[],MATCH($A440,FPL_Fixtures_Extract[[Player]:[Player]],0),MATCH(FPL_Combined[[#Headers],[Gameweek 04]],FPL_Fixtures_Extract[#Headers],0)),3))</f>
        <v>N/A</v>
      </c>
      <c r="F440" t="str">
        <f ca="1">IF(RIGHT(FPL_Combined[[#Headers],[Gameweek 05]],2)&lt;$B$622,INDEX(FPL_Results_Extract[Gameweek 05],MATCH($A440,FPL_Results_Extract[[Player]:[Player]],0)),INDEX(Team_Key[[Abbreviation]:[Abbreviation]],MATCH(LEFT(INDEX(FPL_Fixtures_Extract[],MATCH($A440,FPL_Fixtures_Extract[[Player]:[Player]],0),MATCH(FPL_Combined[[#Headers],[Gameweek 05]],FPL_Fixtures_Extract[#Headers],0)),LEN(INDEX(FPL_Fixtures_Extract[],MATCH($A440,FPL_Fixtures_Extract[[Player]:[Player]],0),MATCH(FPL_Combined[[#Headers],[Gameweek 05]],FPL_Fixtures_Extract[#Headers],0)))-4),Team_Key[[Full Name]:[Full Name]],0))&amp;RIGHT(INDEX(FPL_Fixtures_Extract[],MATCH($A440,FPL_Fixtures_Extract[[Player]:[Player]],0),MATCH(FPL_Combined[[#Headers],[Gameweek 05]],FPL_Fixtures_Extract[#Headers],0)),3))</f>
        <v>SWA(H) 1-0</v>
      </c>
      <c r="G440" t="str">
        <f ca="1">IF(RIGHT(FPL_Combined[[#Headers],[Gameweek 06]],2)&lt;$B$622,INDEX(FPL_Results_Extract[Gameweek 06],MATCH($A440,FPL_Results_Extract[[Player]:[Player]],0)),INDEX(Team_Key[[Abbreviation]:[Abbreviation]],MATCH(LEFT(INDEX(FPL_Fixtures_Extract[],MATCH($A440,FPL_Fixtures_Extract[[Player]:[Player]],0),MATCH(FPL_Combined[[#Headers],[Gameweek 06]],FPL_Fixtures_Extract[#Headers],0)),LEN(INDEX(FPL_Fixtures_Extract[],MATCH($A440,FPL_Fixtures_Extract[[Player]:[Player]],0),MATCH(FPL_Combined[[#Headers],[Gameweek 06]],FPL_Fixtures_Extract[#Headers],0)))-4),Team_Key[[Full Name]:[Full Name]],0))&amp;RIGHT(INDEX(FPL_Fixtures_Extract[],MATCH($A440,FPL_Fixtures_Extract[[Player]:[Player]],0),MATCH(FPL_Combined[[#Headers],[Gameweek 06]],FPL_Fixtures_Extract[#Headers],0)),3))</f>
        <v>NEW(A) 2-1</v>
      </c>
      <c r="H440" t="str">
        <f ca="1">IF(RIGHT(FPL_Combined[[#Headers],[Gameweek 07]],2)&lt;$B$622,INDEX(FPL_Results_Extract[Gameweek 07],MATCH($A440,FPL_Results_Extract[[Player]:[Player]],0)),INDEX(Team_Key[[Abbreviation]:[Abbreviation]],MATCH(LEFT(INDEX(FPL_Fixtures_Extract[],MATCH($A440,FPL_Fixtures_Extract[[Player]:[Player]],0),MATCH(FPL_Combined[[#Headers],[Gameweek 07]],FPL_Fixtures_Extract[#Headers],0)),LEN(INDEX(FPL_Fixtures_Extract[],MATCH($A440,FPL_Fixtures_Extract[[Player]:[Player]],0),MATCH(FPL_Combined[[#Headers],[Gameweek 07]],FPL_Fixtures_Extract[#Headers],0)))-4),Team_Key[[Full Name]:[Full Name]],0))&amp;RIGHT(INDEX(FPL_Fixtures_Extract[],MATCH($A440,FPL_Fixtures_Extract[[Player]:[Player]],0),MATCH(FPL_Combined[[#Headers],[Gameweek 07]],FPL_Fixtures_Extract[#Headers],0)),3))</f>
        <v>CRY(H) 0-1</v>
      </c>
      <c r="I440" t="str">
        <f ca="1">IF(RIGHT(FPL_Combined[[#Headers],[Gameweek 08]],2)&lt;$B$622,INDEX(FPL_Results_Extract[Gameweek 08],MATCH($A440,FPL_Results_Extract[[Player]:[Player]],0)),INDEX(Team_Key[[Abbreviation]:[Abbreviation]],MATCH(LEFT(INDEX(FPL_Fixtures_Extract[],MATCH($A440,FPL_Fixtures_Extract[[Player]:[Player]],0),MATCH(FPL_Combined[[#Headers],[Gameweek 08]],FPL_Fixtures_Extract[#Headers],0)),LEN(INDEX(FPL_Fixtures_Extract[],MATCH($A440,FPL_Fixtures_Extract[[Player]:[Player]],0),MATCH(FPL_Combined[[#Headers],[Gameweek 08]],FPL_Fixtures_Extract[#Headers],0)))-4),Team_Key[[Full Name]:[Full Name]],0))&amp;RIGHT(INDEX(FPL_Fixtures_Extract[],MATCH($A440,FPL_Fixtures_Extract[[Player]:[Player]],0),MATCH(FPL_Combined[[#Headers],[Gameweek 08]],FPL_Fixtures_Extract[#Headers],0)),3))</f>
        <v>BOU(A) 1-1</v>
      </c>
      <c r="J440" t="str">
        <f ca="1">IF(RIGHT(FPL_Combined[[#Headers],[Gameweek 09]],2)&lt;$B$622,INDEX(FPL_Results_Extract[Gameweek 09],MATCH($A440,FPL_Results_Extract[[Player]:[Player]],0)),INDEX(Team_Key[[Abbreviation]:[Abbreviation]],MATCH(LEFT(INDEX(FPL_Fixtures_Extract[],MATCH($A440,FPL_Fixtures_Extract[[Player]:[Player]],0),MATCH(FPL_Combined[[#Headers],[Gameweek 09]],FPL_Fixtures_Extract[#Headers],0)),LEN(INDEX(FPL_Fixtures_Extract[],MATCH($A440,FPL_Fixtures_Extract[[Player]:[Player]],0),MATCH(FPL_Combined[[#Headers],[Gameweek 09]],FPL_Fixtures_Extract[#Headers],0)))-4),Team_Key[[Full Name]:[Full Name]],0))&amp;RIGHT(INDEX(FPL_Fixtures_Extract[],MATCH($A440,FPL_Fixtures_Extract[[Player]:[Player]],0),MATCH(FPL_Combined[[#Headers],[Gameweek 09]],FPL_Fixtures_Extract[#Headers],0)),3))</f>
        <v>ARS(H) 0-3</v>
      </c>
      <c r="K440" t="str">
        <f ca="1">IF(RIGHT(FPL_Combined[[#Headers],[Gameweek 10]],2)&lt;$B$622,INDEX(FPL_Results_Extract[Gameweek 10],MATCH($A440,FPL_Results_Extract[[Player]:[Player]],0)),INDEX(Team_Key[[Abbreviation]:[Abbreviation]],MATCH(LEFT(INDEX(FPL_Fixtures_Extract[],MATCH($A440,FPL_Fixtures_Extract[[Player]:[Player]],0),MATCH(FPL_Combined[[#Headers],[Gameweek 10]],FPL_Fixtures_Extract[#Headers],0)),LEN(INDEX(FPL_Fixtures_Extract[],MATCH($A440,FPL_Fixtures_Extract[[Player]:[Player]],0),MATCH(FPL_Combined[[#Headers],[Gameweek 10]],FPL_Fixtures_Extract[#Headers],0)))-4),Team_Key[[Full Name]:[Full Name]],0))&amp;RIGHT(INDEX(FPL_Fixtures_Extract[],MATCH($A440,FPL_Fixtures_Extract[[Player]:[Player]],0),MATCH(FPL_Combined[[#Headers],[Gameweek 10]],FPL_Fixtures_Extract[#Headers],0)),3))</f>
        <v>STK(A) 2-0</v>
      </c>
      <c r="L440" t="str">
        <f ca="1">IF(RIGHT(FPL_Combined[[#Headers],[Gameweek 11]],2)&lt;$B$622,INDEX(FPL_Results_Extract[Gameweek 11],MATCH($A440,FPL_Results_Extract[[Player]:[Player]],0)),INDEX(Team_Key[[Abbreviation]:[Abbreviation]],MATCH(LEFT(INDEX(FPL_Fixtures_Extract[],MATCH($A440,FPL_Fixtures_Extract[[Player]:[Player]],0),MATCH(FPL_Combined[[#Headers],[Gameweek 11]],FPL_Fixtures_Extract[#Headers],0)),LEN(INDEX(FPL_Fixtures_Extract[],MATCH($A440,FPL_Fixtures_Extract[[Player]:[Player]],0),MATCH(FPL_Combined[[#Headers],[Gameweek 11]],FPL_Fixtures_Extract[#Headers],0)))-4),Team_Key[[Full Name]:[Full Name]],0))&amp;RIGHT(INDEX(FPL_Fixtures_Extract[],MATCH($A440,FPL_Fixtures_Extract[[Player]:[Player]],0),MATCH(FPL_Combined[[#Headers],[Gameweek 11]],FPL_Fixtures_Extract[#Headers],0)),3))</f>
        <v>WHU(H) 2-0</v>
      </c>
      <c r="M440" t="str">
        <f ca="1">IF(RIGHT(FPL_Combined[[#Headers],[Gameweek 12]],2)&lt;$B$622,INDEX(FPL_Results_Extract[Gameweek 12],MATCH($A440,FPL_Results_Extract[[Player]:[Player]],0)),INDEX(Team_Key[[Abbreviation]:[Abbreviation]],MATCH(LEFT(INDEX(FPL_Fixtures_Extract[],MATCH($A440,FPL_Fixtures_Extract[[Player]:[Player]],0),MATCH(FPL_Combined[[#Headers],[Gameweek 12]],FPL_Fixtures_Extract[#Headers],0)),LEN(INDEX(FPL_Fixtures_Extract[],MATCH($A440,FPL_Fixtures_Extract[[Player]:[Player]],0),MATCH(FPL_Combined[[#Headers],[Gameweek 12]],FPL_Fixtures_Extract[#Headers],0)))-4),Team_Key[[Full Name]:[Full Name]],0))&amp;RIGHT(INDEX(FPL_Fixtures_Extract[],MATCH($A440,FPL_Fixtures_Extract[[Player]:[Player]],0),MATCH(FPL_Combined[[#Headers],[Gameweek 12]],FPL_Fixtures_Extract[#Headers],0)),3))</f>
        <v>LEI(A) 1-2</v>
      </c>
      <c r="N440" t="str">
        <f ca="1">IF(RIGHT(FPL_Combined[[#Headers],[Gameweek 13]],2)&lt;$B$622,INDEX(FPL_Results_Extract[Gameweek 13],MATCH($A440,FPL_Results_Extract[[Player]:[Player]],0)),INDEX(Team_Key[[Abbreviation]:[Abbreviation]],MATCH(LEFT(INDEX(FPL_Fixtures_Extract[],MATCH($A440,FPL_Fixtures_Extract[[Player]:[Player]],0),MATCH(FPL_Combined[[#Headers],[Gameweek 13]],FPL_Fixtures_Extract[#Headers],0)),LEN(INDEX(FPL_Fixtures_Extract[],MATCH($A440,FPL_Fixtures_Extract[[Player]:[Player]],0),MATCH(FPL_Combined[[#Headers],[Gameweek 13]],FPL_Fixtures_Extract[#Headers],0)))-4),Team_Key[[Full Name]:[Full Name]],0))&amp;RIGHT(INDEX(FPL_Fixtures_Extract[],MATCH($A440,FPL_Fixtures_Extract[[Player]:[Player]],0),MATCH(FPL_Combined[[#Headers],[Gameweek 13]],FPL_Fixtures_Extract[#Headers],0)),3))</f>
        <v>MUN(H) 1-2</v>
      </c>
      <c r="O440" t="str">
        <f ca="1">IF(RIGHT(FPL_Combined[[#Headers],[Gameweek 14]],2)&lt;$B$622,INDEX(FPL_Results_Extract[Gameweek 14],MATCH($A440,FPL_Results_Extract[[Player]:[Player]],0)),INDEX(Team_Key[[Abbreviation]:[Abbreviation]],MATCH(LEFT(INDEX(FPL_Fixtures_Extract[],MATCH($A440,FPL_Fixtures_Extract[[Player]:[Player]],0),MATCH(FPL_Combined[[#Headers],[Gameweek 14]],FPL_Fixtures_Extract[#Headers],0)),LEN(INDEX(FPL_Fixtures_Extract[],MATCH($A440,FPL_Fixtures_Extract[[Player]:[Player]],0),MATCH(FPL_Combined[[#Headers],[Gameweek 14]],FPL_Fixtures_Extract[#Headers],0)))-4),Team_Key[[Full Name]:[Full Name]],0))&amp;RIGHT(INDEX(FPL_Fixtures_Extract[],MATCH($A440,FPL_Fixtures_Extract[[Player]:[Player]],0),MATCH(FPL_Combined[[#Headers],[Gameweek 14]],FPL_Fixtures_Extract[#Headers],0)),3))</f>
        <v>AVL(A) 3-2</v>
      </c>
      <c r="P440" t="str">
        <f ca="1">IF(RIGHT(FPL_Combined[[#Headers],[Gameweek 15]],2)&lt;$B$622,INDEX(FPL_Results_Extract[Gameweek 15],MATCH($A440,FPL_Results_Extract[[Player]:[Player]],0)),INDEX(Team_Key[[Abbreviation]:[Abbreviation]],MATCH(LEFT(INDEX(FPL_Fixtures_Extract[],MATCH($A440,FPL_Fixtures_Extract[[Player]:[Player]],0),MATCH(FPL_Combined[[#Headers],[Gameweek 15]],FPL_Fixtures_Extract[#Headers],0)),LEN(INDEX(FPL_Fixtures_Extract[],MATCH($A440,FPL_Fixtures_Extract[[Player]:[Player]],0),MATCH(FPL_Combined[[#Headers],[Gameweek 15]],FPL_Fixtures_Extract[#Headers],0)))-4),Team_Key[[Full Name]:[Full Name]],0))&amp;RIGHT(INDEX(FPL_Fixtures_Extract[],MATCH($A440,FPL_Fixtures_Extract[[Player]:[Player]],0),MATCH(FPL_Combined[[#Headers],[Gameweek 15]],FPL_Fixtures_Extract[#Headers],0)),3))</f>
        <v>NOR(H) 2-0</v>
      </c>
      <c r="Q440" t="str">
        <f ca="1">IF(RIGHT(FPL_Combined[[#Headers],[Gameweek 16]],2)&lt;$B$622,INDEX(FPL_Results_Extract[Gameweek 16],MATCH($A440,FPL_Results_Extract[[Player]:[Player]],0)),INDEX(Team_Key[[Abbreviation]:[Abbreviation]],MATCH(LEFT(INDEX(FPL_Fixtures_Extract[],MATCH($A440,FPL_Fixtures_Extract[[Player]:[Player]],0),MATCH(FPL_Combined[[#Headers],[Gameweek 16]],FPL_Fixtures_Extract[#Headers],0)),LEN(INDEX(FPL_Fixtures_Extract[],MATCH($A440,FPL_Fixtures_Extract[[Player]:[Player]],0),MATCH(FPL_Combined[[#Headers],[Gameweek 16]],FPL_Fixtures_Extract[#Headers],0)))-4),Team_Key[[Full Name]:[Full Name]],0))&amp;RIGHT(INDEX(FPL_Fixtures_Extract[],MATCH($A440,FPL_Fixtures_Extract[[Player]:[Player]],0),MATCH(FPL_Combined[[#Headers],[Gameweek 16]],FPL_Fixtures_Extract[#Headers],0)),3))</f>
        <v>SUN(A) 1-0</v>
      </c>
      <c r="R440" t="str">
        <f ca="1">IF(RIGHT(FPL_Combined[[#Headers],[Gameweek 17]],2)&lt;$B$622,INDEX(FPL_Results_Extract[Gameweek 17],MATCH($A440,FPL_Results_Extract[[Player]:[Player]],0)),INDEX(Team_Key[[Abbreviation]:[Abbreviation]],MATCH(LEFT(INDEX(FPL_Fixtures_Extract[],MATCH($A440,FPL_Fixtures_Extract[[Player]:[Player]],0),MATCH(FPL_Combined[[#Headers],[Gameweek 17]],FPL_Fixtures_Extract[#Headers],0)),LEN(INDEX(FPL_Fixtures_Extract[],MATCH($A440,FPL_Fixtures_Extract[[Player]:[Player]],0),MATCH(FPL_Combined[[#Headers],[Gameweek 17]],FPL_Fixtures_Extract[#Headers],0)))-4),Team_Key[[Full Name]:[Full Name]],0))&amp;RIGHT(INDEX(FPL_Fixtures_Extract[],MATCH($A440,FPL_Fixtures_Extract[[Player]:[Player]],0),MATCH(FPL_Combined[[#Headers],[Gameweek 17]],FPL_Fixtures_Extract[#Headers],0)),3))</f>
        <v>LIV(H) 3-0</v>
      </c>
      <c r="S440" t="str">
        <f ca="1">IF(RIGHT(FPL_Combined[[#Headers],[Gameweek 18]],2)&lt;$B$622,INDEX(FPL_Results_Extract[Gameweek 18],MATCH($A440,FPL_Results_Extract[[Player]:[Player]],0)),INDEX(Team_Key[[Abbreviation]:[Abbreviation]],MATCH(LEFT(INDEX(FPL_Fixtures_Extract[],MATCH($A440,FPL_Fixtures_Extract[[Player]:[Player]],0),MATCH(FPL_Combined[[#Headers],[Gameweek 18]],FPL_Fixtures_Extract[#Headers],0)),LEN(INDEX(FPL_Fixtures_Extract[],MATCH($A440,FPL_Fixtures_Extract[[Player]:[Player]],0),MATCH(FPL_Combined[[#Headers],[Gameweek 18]],FPL_Fixtures_Extract[#Headers],0)))-4),Team_Key[[Full Name]:[Full Name]],0))&amp;RIGHT(INDEX(FPL_Fixtures_Extract[],MATCH($A440,FPL_Fixtures_Extract[[Player]:[Player]],0),MATCH(FPL_Combined[[#Headers],[Gameweek 18]],FPL_Fixtures_Extract[#Headers],0)),3))</f>
        <v>CHE(A) 2-2</v>
      </c>
      <c r="T440" t="str">
        <f ca="1">IF(RIGHT(FPL_Combined[[#Headers],[Gameweek 19]],2)&lt;$B$622,INDEX(FPL_Results_Extract[Gameweek 19],MATCH($A440,FPL_Results_Extract[[Player]:[Player]],0)),INDEX(Team_Key[[Abbreviation]:[Abbreviation]],MATCH(LEFT(INDEX(FPL_Fixtures_Extract[],MATCH($A440,FPL_Fixtures_Extract[[Player]:[Player]],0),MATCH(FPL_Combined[[#Headers],[Gameweek 19]],FPL_Fixtures_Extract[#Headers],0)),LEN(INDEX(FPL_Fixtures_Extract[],MATCH($A440,FPL_Fixtures_Extract[[Player]:[Player]],0),MATCH(FPL_Combined[[#Headers],[Gameweek 19]],FPL_Fixtures_Extract[#Headers],0)))-4),Team_Key[[Full Name]:[Full Name]],0))&amp;RIGHT(INDEX(FPL_Fixtures_Extract[],MATCH($A440,FPL_Fixtures_Extract[[Player]:[Player]],0),MATCH(FPL_Combined[[#Headers],[Gameweek 19]],FPL_Fixtures_Extract[#Headers],0)),3))</f>
        <v>TOT(H) 1-2</v>
      </c>
      <c r="U440" t="str">
        <f ca="1">IF(RIGHT(FPL_Combined[[#Headers],[Gameweek 20]],2)&lt;$B$622,INDEX(FPL_Results_Extract[Gameweek 20],MATCH($A440,FPL_Results_Extract[[Player]:[Player]],0)),INDEX(Team_Key[[Abbreviation]:[Abbreviation]],MATCH(LEFT(INDEX(FPL_Fixtures_Extract[],MATCH($A440,FPL_Fixtures_Extract[[Player]:[Player]],0),MATCH(FPL_Combined[[#Headers],[Gameweek 20]],FPL_Fixtures_Extract[#Headers],0)),LEN(INDEX(FPL_Fixtures_Extract[],MATCH($A440,FPL_Fixtures_Extract[[Player]:[Player]],0),MATCH(FPL_Combined[[#Headers],[Gameweek 20]],FPL_Fixtures_Extract[#Headers],0)))-4),Team_Key[[Full Name]:[Full Name]],0))&amp;RIGHT(INDEX(FPL_Fixtures_Extract[],MATCH($A440,FPL_Fixtures_Extract[[Player]:[Player]],0),MATCH(FPL_Combined[[#Headers],[Gameweek 20]],FPL_Fixtures_Extract[#Headers],0)),3))</f>
        <v>MCI(H) 1-2</v>
      </c>
      <c r="V440" t="str">
        <f ca="1">IF(RIGHT(FPL_Combined[[#Headers],[Gameweek 21]],2)&lt;$B$622,INDEX(FPL_Results_Extract[Gameweek 21],MATCH($A440,FPL_Results_Extract[[Player]:[Player]],0)),INDEX(Team_Key[[Abbreviation]:[Abbreviation]],MATCH(LEFT(INDEX(FPL_Fixtures_Extract[],MATCH($A440,FPL_Fixtures_Extract[[Player]:[Player]],0),MATCH(FPL_Combined[[#Headers],[Gameweek 21]],FPL_Fixtures_Extract[#Headers],0)),LEN(INDEX(FPL_Fixtures_Extract[],MATCH($A440,FPL_Fixtures_Extract[[Player]:[Player]],0),MATCH(FPL_Combined[[#Headers],[Gameweek 21]],FPL_Fixtures_Extract[#Headers],0)))-4),Team_Key[[Full Name]:[Full Name]],0))&amp;RIGHT(INDEX(FPL_Fixtures_Extract[],MATCH($A440,FPL_Fixtures_Extract[[Player]:[Player]],0),MATCH(FPL_Combined[[#Headers],[Gameweek 21]],FPL_Fixtures_Extract[#Headers],0)),3))</f>
        <v>SOU(A) 0-2</v>
      </c>
      <c r="W440" t="str">
        <f ca="1">IF(RIGHT(FPL_Combined[[#Headers],[Gameweek 22]],2)&lt;$B$622,INDEX(FPL_Results_Extract[Gameweek 22],MATCH($A440,FPL_Results_Extract[[Player]:[Player]],0)),INDEX(Team_Key[[Abbreviation]:[Abbreviation]],MATCH(LEFT(INDEX(FPL_Fixtures_Extract[],MATCH($A440,FPL_Fixtures_Extract[[Player]:[Player]],0),MATCH(FPL_Combined[[#Headers],[Gameweek 22]],FPL_Fixtures_Extract[#Headers],0)),LEN(INDEX(FPL_Fixtures_Extract[],MATCH($A440,FPL_Fixtures_Extract[[Player]:[Player]],0),MATCH(FPL_Combined[[#Headers],[Gameweek 22]],FPL_Fixtures_Extract[#Headers],0)))-4),Team_Key[[Full Name]:[Full Name]],0))&amp;RIGHT(INDEX(FPL_Fixtures_Extract[],MATCH($A440,FPL_Fixtures_Extract[[Player]:[Player]],0),MATCH(FPL_Combined[[#Headers],[Gameweek 22]],FPL_Fixtures_Extract[#Headers],0)),3))</f>
        <v>SWA(A) 0-1</v>
      </c>
      <c r="X440" t="str">
        <f ca="1">IF(RIGHT(FPL_Combined[[#Headers],[Gameweek 23]],2)&lt;$B$622,INDEX(FPL_Results_Extract[Gameweek 23],MATCH($A440,FPL_Results_Extract[[Player]:[Player]],0)),INDEX(Team_Key[[Abbreviation]:[Abbreviation]],MATCH(LEFT(INDEX(FPL_Fixtures_Extract[],MATCH($A440,FPL_Fixtures_Extract[[Player]:[Player]],0),MATCH(FPL_Combined[[#Headers],[Gameweek 23]],FPL_Fixtures_Extract[#Headers],0)),LEN(INDEX(FPL_Fixtures_Extract[],MATCH($A440,FPL_Fixtures_Extract[[Player]:[Player]],0),MATCH(FPL_Combined[[#Headers],[Gameweek 23]],FPL_Fixtures_Extract[#Headers],0)))-4),Team_Key[[Full Name]:[Full Name]],0))&amp;RIGHT(INDEX(FPL_Fixtures_Extract[],MATCH($A440,FPL_Fixtures_Extract[[Player]:[Player]],0),MATCH(FPL_Combined[[#Headers],[Gameweek 23]],FPL_Fixtures_Extract[#Headers],0)),3))</f>
        <v>NEW(H) 2-1</v>
      </c>
      <c r="Y440" t="str">
        <f ca="1">IF(RIGHT(FPL_Combined[[#Headers],[Gameweek 24]],2)&lt;$B$622,INDEX(FPL_Results_Extract[Team],MATCH($A440,FPL_Results_Extract[[Player]:[Player]],0)),INDEX(Team_Key[[Abbreviation]:[Abbreviation]],MATCH(LEFT(INDEX(FPL_Fixtures_Extract[],MATCH($A440,FPL_Fixtures_Extract[[Player]:[Player]],0),MATCH(FPL_Combined[[#Headers],[Gameweek 24]],FPL_Fixtures_Extract[#Headers],0)),LEN(INDEX(FPL_Fixtures_Extract[],MATCH($A440,FPL_Fixtures_Extract[[Player]:[Player]],0),MATCH(FPL_Combined[[#Headers],[Gameweek 24]],FPL_Fixtures_Extract[#Headers],0)))-4),Team_Key[[Full Name]:[Full Name]],0))&amp;RIGHT(INDEX(FPL_Fixtures_Extract[],MATCH($A440,FPL_Fixtures_Extract[[Player]:[Player]],0),MATCH(FPL_Combined[[#Headers],[Gameweek 24]],FPL_Fixtures_Extract[#Headers],0)),3))</f>
        <v>WAT</v>
      </c>
      <c r="Z440" t="str">
        <f ca="1">IF(RIGHT(FPL_Combined[[#Headers],[Gameweek 25]],2)&lt;$B$622,INDEX(FPL_Results_Extract[Player],MATCH($A440,FPL_Results_Extract[[Player]:[Player]],0)),INDEX(Team_Key[[Abbreviation]:[Abbreviation]],MATCH(LEFT(INDEX(FPL_Fixtures_Extract[],MATCH($A440,FPL_Fixtures_Extract[[Player]:[Player]],0),MATCH(FPL_Combined[[#Headers],[Gameweek 25]],FPL_Fixtures_Extract[#Headers],0)),LEN(INDEX(FPL_Fixtures_Extract[],MATCH($A440,FPL_Fixtures_Extract[[Player]:[Player]],0),MATCH(FPL_Combined[[#Headers],[Gameweek 25]],FPL_Fixtures_Extract[#Headers],0)))-4),Team_Key[[Full Name]:[Full Name]],0))&amp;RIGHT(INDEX(FPL_Fixtures_Extract[],MATCH($A440,FPL_Fixtures_Extract[[Player]:[Player]],0),MATCH(FPL_Combined[[#Headers],[Gameweek 25]],FPL_Fixtures_Extract[#Headers],0)),3))</f>
        <v>Oularé</v>
      </c>
      <c r="AA440" t="str">
        <f ca="1">IF(RIGHT(FPL_Combined[[#Headers],[Gameweek 26]],2)&lt;$B$622,INDEX(FPL_Results_Extract[Gameweek 01],MATCH($A440,FPL_Results_Extract[[Player]:[Player]],0)),INDEX(Team_Key[[Abbreviation]:[Abbreviation]],MATCH(LEFT(INDEX(FPL_Fixtures_Extract[],MATCH($A440,FPL_Fixtures_Extract[[Player]:[Player]],0),MATCH(FPL_Combined[[#Headers],[Gameweek 26]],FPL_Fixtures_Extract[#Headers],0)),LEN(INDEX(FPL_Fixtures_Extract[],MATCH($A440,FPL_Fixtures_Extract[[Player]:[Player]],0),MATCH(FPL_Combined[[#Headers],[Gameweek 26]],FPL_Fixtures_Extract[#Headers],0)))-4),Team_Key[[Full Name]:[Full Name]],0))&amp;RIGHT(INDEX(FPL_Fixtures_Extract[],MATCH($A440,FPL_Fixtures_Extract[[Player]:[Player]],0),MATCH(FPL_Combined[[#Headers],[Gameweek 26]],FPL_Fixtures_Extract[#Headers],0)),3))</f>
        <v>N/A</v>
      </c>
      <c r="AB440" t="str">
        <f ca="1">IF(RIGHT(FPL_Combined[[#Headers],[Gameweek 27]],2)&lt;$B$622,INDEX(FPL_Results_Extract[Gameweek 02],MATCH($A440,FPL_Results_Extract[[Player]:[Player]],0)),INDEX(Team_Key[[Abbreviation]:[Abbreviation]],MATCH(LEFT(INDEX(FPL_Fixtures_Extract[],MATCH($A440,FPL_Fixtures_Extract[[Player]:[Player]],0),MATCH(FPL_Combined[[#Headers],[Gameweek 27]],FPL_Fixtures_Extract[#Headers],0)),LEN(INDEX(FPL_Fixtures_Extract[],MATCH($A440,FPL_Fixtures_Extract[[Player]:[Player]],0),MATCH(FPL_Combined[[#Headers],[Gameweek 27]],FPL_Fixtures_Extract[#Headers],0)))-4),Team_Key[[Full Name]:[Full Name]],0))&amp;RIGHT(INDEX(FPL_Fixtures_Extract[],MATCH($A440,FPL_Fixtures_Extract[[Player]:[Player]],0),MATCH(FPL_Combined[[#Headers],[Gameweek 27]],FPL_Fixtures_Extract[#Headers],0)),3))</f>
        <v>N/A</v>
      </c>
      <c r="AC440" t="str">
        <f ca="1">IF(RIGHT(FPL_Combined[[#Headers],[Gameweek 28]],2)&lt;$B$622,INDEX(FPL_Results_Extract[Gameweek 03],MATCH($A440,FPL_Results_Extract[[Player]:[Player]],0)),INDEX(Team_Key[[Abbreviation]:[Abbreviation]],MATCH(LEFT(INDEX(FPL_Fixtures_Extract[],MATCH($A440,FPL_Fixtures_Extract[[Player]:[Player]],0),MATCH(FPL_Combined[[#Headers],[Gameweek 28]],FPL_Fixtures_Extract[#Headers],0)),LEN(INDEX(FPL_Fixtures_Extract[],MATCH($A440,FPL_Fixtures_Extract[[Player]:[Player]],0),MATCH(FPL_Combined[[#Headers],[Gameweek 28]],FPL_Fixtures_Extract[#Headers],0)))-4),Team_Key[[Full Name]:[Full Name]],0))&amp;RIGHT(INDEX(FPL_Fixtures_Extract[],MATCH($A440,FPL_Fixtures_Extract[[Player]:[Player]],0),MATCH(FPL_Combined[[#Headers],[Gameweek 28]],FPL_Fixtures_Extract[#Headers],0)),3))</f>
        <v>N/A</v>
      </c>
      <c r="AD440" t="str">
        <f ca="1">IF(RIGHT(FPL_Combined[[#Headers],[Gameweek 29]],2)&lt;$B$622,INDEX(FPL_Results_Extract[Gameweek 04],MATCH($A440,FPL_Results_Extract[[Player]:[Player]],0)),INDEX(Team_Key[[Abbreviation]:[Abbreviation]],MATCH(LEFT(INDEX(FPL_Fixtures_Extract[],MATCH($A440,FPL_Fixtures_Extract[[Player]:[Player]],0),MATCH(FPL_Combined[[#Headers],[Gameweek 29]],FPL_Fixtures_Extract[#Headers],0)),LEN(INDEX(FPL_Fixtures_Extract[],MATCH($A440,FPL_Fixtures_Extract[[Player]:[Player]],0),MATCH(FPL_Combined[[#Headers],[Gameweek 29]],FPL_Fixtures_Extract[#Headers],0)))-4),Team_Key[[Full Name]:[Full Name]],0))&amp;RIGHT(INDEX(FPL_Fixtures_Extract[],MATCH($A440,FPL_Fixtures_Extract[[Player]:[Player]],0),MATCH(FPL_Combined[[#Headers],[Gameweek 29]],FPL_Fixtures_Extract[#Headers],0)),3))</f>
        <v>LEI(H)</v>
      </c>
      <c r="AE440" t="e">
        <f ca="1">IF(RIGHT(FPL_Combined[[#Headers],[Gameweek 30]],2)&lt;$B$622,INDEX(FPL_Results_Extract[Gameweek 05],MATCH($A440,FPL_Results_Extract[[Player]:[Player]],0)),INDEX(Team_Key[[Abbreviation]:[Abbreviation]],MATCH(LEFT(INDEX(FPL_Fixtures_Extract[],MATCH($A440,FPL_Fixtures_Extract[[Player]:[Player]],0),MATCH(FPL_Combined[[#Headers],[Gameweek 30]],FPL_Fixtures_Extract[#Headers],0)),LEN(INDEX(FPL_Fixtures_Extract[],MATCH($A440,FPL_Fixtures_Extract[[Player]:[Player]],0),MATCH(FPL_Combined[[#Headers],[Gameweek 30]],FPL_Fixtures_Extract[#Headers],0)))-4),Team_Key[[Full Name]:[Full Name]],0))&amp;RIGHT(INDEX(FPL_Fixtures_Extract[],MATCH($A440,FPL_Fixtures_Extract[[Player]:[Player]],0),MATCH(FPL_Combined[[#Headers],[Gameweek 30]],FPL_Fixtures_Extract[#Headers],0)),3))</f>
        <v>#VALUE!</v>
      </c>
      <c r="AF440" t="str">
        <f ca="1">IF(RIGHT(FPL_Combined[[#Headers],[Gameweek 31]],2)&lt;$B$622,INDEX(FPL_Results_Extract[Gameweek 06],MATCH($A440,FPL_Results_Extract[[Player]:[Player]],0)),INDEX(Team_Key[[Abbreviation]:[Abbreviation]],MATCH(LEFT(INDEX(FPL_Fixtures_Extract[],MATCH($A440,FPL_Fixtures_Extract[[Player]:[Player]],0),MATCH(FPL_Combined[[#Headers],[Gameweek 31]],FPL_Fixtures_Extract[#Headers],0)),LEN(INDEX(FPL_Fixtures_Extract[],MATCH($A440,FPL_Fixtures_Extract[[Player]:[Player]],0),MATCH(FPL_Combined[[#Headers],[Gameweek 31]],FPL_Fixtures_Extract[#Headers],0)))-4),Team_Key[[Full Name]:[Full Name]],0))&amp;RIGHT(INDEX(FPL_Fixtures_Extract[],MATCH($A440,FPL_Fixtures_Extract[[Player]:[Player]],0),MATCH(FPL_Combined[[#Headers],[Gameweek 31]],FPL_Fixtures_Extract[#Headers],0)),3))</f>
        <v>STK(H)</v>
      </c>
      <c r="AG440" t="str">
        <f ca="1">IF(RIGHT(FPL_Combined[[#Headers],[Gameweek 32]],2)&lt;$B$622,INDEX(FPL_Results_Extract[Gameweek 07],MATCH($A440,FPL_Results_Extract[[Player]:[Player]],0)),INDEX(Team_Key[[Abbreviation]:[Abbreviation]],MATCH(LEFT(INDEX(FPL_Fixtures_Extract[],MATCH($A440,FPL_Fixtures_Extract[[Player]:[Player]],0),MATCH(FPL_Combined[[#Headers],[Gameweek 32]],FPL_Fixtures_Extract[#Headers],0)),LEN(INDEX(FPL_Fixtures_Extract[],MATCH($A440,FPL_Fixtures_Extract[[Player]:[Player]],0),MATCH(FPL_Combined[[#Headers],[Gameweek 32]],FPL_Fixtures_Extract[#Headers],0)))-4),Team_Key[[Full Name]:[Full Name]],0))&amp;RIGHT(INDEX(FPL_Fixtures_Extract[],MATCH($A440,FPL_Fixtures_Extract[[Player]:[Player]],0),MATCH(FPL_Combined[[#Headers],[Gameweek 32]],FPL_Fixtures_Extract[#Headers],0)),3))</f>
        <v>ARS(A)</v>
      </c>
      <c r="AH440" t="str">
        <f ca="1">IF(RIGHT(FPL_Combined[[#Headers],[Gameweek 33]],2)&lt;$B$622,INDEX(FPL_Results_Extract[Gameweek 08],MATCH($A440,FPL_Results_Extract[[Player]:[Player]],0)),INDEX(Team_Key[[Abbreviation]:[Abbreviation]],MATCH(LEFT(INDEX(FPL_Fixtures_Extract[],MATCH($A440,FPL_Fixtures_Extract[[Player]:[Player]],0),MATCH(FPL_Combined[[#Headers],[Gameweek 33]],FPL_Fixtures_Extract[#Headers],0)),LEN(INDEX(FPL_Fixtures_Extract[],MATCH($A440,FPL_Fixtures_Extract[[Player]:[Player]],0),MATCH(FPL_Combined[[#Headers],[Gameweek 33]],FPL_Fixtures_Extract[#Headers],0)))-4),Team_Key[[Full Name]:[Full Name]],0))&amp;RIGHT(INDEX(FPL_Fixtures_Extract[],MATCH($A440,FPL_Fixtures_Extract[[Player]:[Player]],0),MATCH(FPL_Combined[[#Headers],[Gameweek 33]],FPL_Fixtures_Extract[#Headers],0)),3))</f>
        <v>EVE(H)</v>
      </c>
      <c r="AI440" t="str">
        <f ca="1">IF(RIGHT(FPL_Combined[[#Headers],[Gameweek 34]],2)&lt;$B$622,INDEX(FPL_Results_Extract[Gameweek 09],MATCH($A440,FPL_Results_Extract[[Player]:[Player]],0)),INDEX(Team_Key[[Abbreviation]:[Abbreviation]],MATCH(LEFT(INDEX(FPL_Fixtures_Extract[],MATCH($A440,FPL_Fixtures_Extract[[Player]:[Player]],0),MATCH(FPL_Combined[[#Headers],[Gameweek 34]],FPL_Fixtures_Extract[#Headers],0)),LEN(INDEX(FPL_Fixtures_Extract[],MATCH($A440,FPL_Fixtures_Extract[[Player]:[Player]],0),MATCH(FPL_Combined[[#Headers],[Gameweek 34]],FPL_Fixtures_Extract[#Headers],0)))-4),Team_Key[[Full Name]:[Full Name]],0))&amp;RIGHT(INDEX(FPL_Fixtures_Extract[],MATCH($A440,FPL_Fixtures_Extract[[Player]:[Player]],0),MATCH(FPL_Combined[[#Headers],[Gameweek 34]],FPL_Fixtures_Extract[#Headers],0)),3))</f>
        <v>WBA(A)</v>
      </c>
      <c r="AJ440" t="str">
        <f ca="1">IF(RIGHT(FPL_Combined[[#Headers],[Gameweek 35]],2)&lt;$B$622,INDEX(FPL_Results_Extract[Gameweek 10],MATCH($A440,FPL_Results_Extract[[Player]:[Player]],0)),INDEX(Team_Key[[Abbreviation]:[Abbreviation]],MATCH(LEFT(INDEX(FPL_Fixtures_Extract[],MATCH($A440,FPL_Fixtures_Extract[[Player]:[Player]],0),MATCH(FPL_Combined[[#Headers],[Gameweek 35]],FPL_Fixtures_Extract[#Headers],0)),LEN(INDEX(FPL_Fixtures_Extract[],MATCH($A440,FPL_Fixtures_Extract[[Player]:[Player]],0),MATCH(FPL_Combined[[#Headers],[Gameweek 35]],FPL_Fixtures_Extract[#Headers],0)))-4),Team_Key[[Full Name]:[Full Name]],0))&amp;RIGHT(INDEX(FPL_Fixtures_Extract[],MATCH($A440,FPL_Fixtures_Extract[[Player]:[Player]],0),MATCH(FPL_Combined[[#Headers],[Gameweek 35]],FPL_Fixtures_Extract[#Headers],0)),3))</f>
        <v>NOR(A)</v>
      </c>
      <c r="AK440" t="str">
        <f ca="1">IF(RIGHT(FPL_Combined[[#Headers],[Gameweek 36]],2)&lt;$B$622,INDEX(FPL_Results_Extract[Gameweek 11],MATCH($A440,FPL_Results_Extract[[Player]:[Player]],0)),INDEX(Team_Key[[Abbreviation]:[Abbreviation]],MATCH(LEFT(INDEX(FPL_Fixtures_Extract[],MATCH($A440,FPL_Fixtures_Extract[[Player]:[Player]],0),MATCH(FPL_Combined[[#Headers],[Gameweek 36]],FPL_Fixtures_Extract[#Headers],0)),LEN(INDEX(FPL_Fixtures_Extract[],MATCH($A440,FPL_Fixtures_Extract[[Player]:[Player]],0),MATCH(FPL_Combined[[#Headers],[Gameweek 36]],FPL_Fixtures_Extract[#Headers],0)))-4),Team_Key[[Full Name]:[Full Name]],0))&amp;RIGHT(INDEX(FPL_Fixtures_Extract[],MATCH($A440,FPL_Fixtures_Extract[[Player]:[Player]],0),MATCH(FPL_Combined[[#Headers],[Gameweek 36]],FPL_Fixtures_Extract[#Headers],0)),3))</f>
        <v>AVL(H)</v>
      </c>
      <c r="AL440" t="str">
        <f ca="1">IF(RIGHT(FPL_Combined[[#Headers],[Gameweek 37]],2)&lt;$B$622,INDEX(FPL_Results_Extract[Gameweek 12],MATCH($A440,FPL_Results_Extract[[Player]:[Player]],0)),INDEX(Team_Key[[Abbreviation]:[Abbreviation]],MATCH(LEFT(INDEX(FPL_Fixtures_Extract[],MATCH($A440,FPL_Fixtures_Extract[[Player]:[Player]],0),MATCH(FPL_Combined[[#Headers],[Gameweek 37]],FPL_Fixtures_Extract[#Headers],0)),LEN(INDEX(FPL_Fixtures_Extract[],MATCH($A440,FPL_Fixtures_Extract[[Player]:[Player]],0),MATCH(FPL_Combined[[#Headers],[Gameweek 37]],FPL_Fixtures_Extract[#Headers],0)))-4),Team_Key[[Full Name]:[Full Name]],0))&amp;RIGHT(INDEX(FPL_Fixtures_Extract[],MATCH($A440,FPL_Fixtures_Extract[[Player]:[Player]],0),MATCH(FPL_Combined[[#Headers],[Gameweek 37]],FPL_Fixtures_Extract[#Headers],0)),3))</f>
        <v>LIV(A)</v>
      </c>
      <c r="AM440" t="str">
        <f ca="1">IF(RIGHT(FPL_Combined[[#Headers],[Gameweek 38]],2)&lt;$B$622,INDEX(FPL_Results_Extract[Gameweek 13],MATCH($A440,FPL_Results_Extract[[Player]:[Player]],0)),INDEX(Team_Key[[Abbreviation]:[Abbreviation]],MATCH(LEFT(INDEX(FPL_Fixtures_Extract[],MATCH($A440,FPL_Fixtures_Extract[[Player]:[Player]],0),MATCH(FPL_Combined[[#Headers],[Gameweek 38]],FPL_Fixtures_Extract[#Headers],0)),LEN(INDEX(FPL_Fixtures_Extract[],MATCH($A440,FPL_Fixtures_Extract[[Player]:[Player]],0),MATCH(FPL_Combined[[#Headers],[Gameweek 38]],FPL_Fixtures_Extract[#Headers],0)))-4),Team_Key[[Full Name]:[Full Name]],0))&amp;RIGHT(INDEX(FPL_Fixtures_Extract[],MATCH($A440,FPL_Fixtures_Extract[[Player]:[Player]],0),MATCH(FPL_Combined[[#Headers],[Gameweek 38]],FPL_Fixtures_Extract[#Headers],0)),3))</f>
        <v>SUN(H)</v>
      </c>
    </row>
    <row r="441" spans="1:39" x14ac:dyDescent="0.45">
      <c r="A441" t="s">
        <v>161</v>
      </c>
      <c r="B441" t="str">
        <f ca="1">IF(RIGHT(FPL_Combined[[#Headers],[Gameweek 01]],2)&lt;$B$622,INDEX(FPL_Results_Extract[Gameweek 01],MATCH($A441,FPL_Results_Extract[[Player]:[Player]],0)),INDEX(Team_Key[[Abbreviation]:[Abbreviation]],MATCH(LEFT(INDEX(FPL_Fixtures_Extract[],MATCH($A441,FPL_Fixtures_Extract[[Player]:[Player]],0),MATCH(FPL_Combined[[#Headers],[Gameweek 01]],FPL_Fixtures_Extract[#Headers],0)),LEN(INDEX(FPL_Fixtures_Extract[],MATCH($A441,FPL_Fixtures_Extract[[Player]:[Player]],0),MATCH(FPL_Combined[[#Headers],[Gameweek 01]],FPL_Fixtures_Extract[#Headers],0)))-4),Team_Key[[Full Name]:[Full Name]],0))&amp;RIGHT(INDEX(FPL_Fixtures_Extract[],MATCH($A441,FPL_Fixtures_Extract[[Player]:[Player]],0),MATCH(FPL_Combined[[#Headers],[Gameweek 01]],FPL_Fixtures_Extract[#Headers],0)),3))</f>
        <v>WAT(H) 2-2</v>
      </c>
      <c r="C441" t="str">
        <f ca="1">IF(RIGHT(FPL_Combined[[#Headers],[Gameweek 02]],2)&lt;$B$622,INDEX(FPL_Results_Extract[Gameweek 02],MATCH($A441,FPL_Results_Extract[[Player]:[Player]],0)),INDEX(Team_Key[[Abbreviation]:[Abbreviation]],MATCH(LEFT(INDEX(FPL_Fixtures_Extract[],MATCH($A441,FPL_Fixtures_Extract[[Player]:[Player]],0),MATCH(FPL_Combined[[#Headers],[Gameweek 02]],FPL_Fixtures_Extract[#Headers],0)),LEN(INDEX(FPL_Fixtures_Extract[],MATCH($A441,FPL_Fixtures_Extract[[Player]:[Player]],0),MATCH(FPL_Combined[[#Headers],[Gameweek 02]],FPL_Fixtures_Extract[#Headers],0)))-4),Team_Key[[Full Name]:[Full Name]],0))&amp;RIGHT(INDEX(FPL_Fixtures_Extract[],MATCH($A441,FPL_Fixtures_Extract[[Player]:[Player]],0),MATCH(FPL_Combined[[#Headers],[Gameweek 02]],FPL_Fixtures_Extract[#Headers],0)),3))</f>
        <v>SOU(A) 3-0</v>
      </c>
      <c r="D441" t="str">
        <f ca="1">IF(RIGHT(FPL_Combined[[#Headers],[Gameweek 03]],2)&lt;$B$622,INDEX(FPL_Results_Extract[Gameweek 03],MATCH($A441,FPL_Results_Extract[[Player]:[Player]],0)),INDEX(Team_Key[[Abbreviation]:[Abbreviation]],MATCH(LEFT(INDEX(FPL_Fixtures_Extract[],MATCH($A441,FPL_Fixtures_Extract[[Player]:[Player]],0),MATCH(FPL_Combined[[#Headers],[Gameweek 03]],FPL_Fixtures_Extract[#Headers],0)),LEN(INDEX(FPL_Fixtures_Extract[],MATCH($A441,FPL_Fixtures_Extract[[Player]:[Player]],0),MATCH(FPL_Combined[[#Headers],[Gameweek 03]],FPL_Fixtures_Extract[#Headers],0)))-4),Team_Key[[Full Name]:[Full Name]],0))&amp;RIGHT(INDEX(FPL_Fixtures_Extract[],MATCH($A441,FPL_Fixtures_Extract[[Player]:[Player]],0),MATCH(FPL_Combined[[#Headers],[Gameweek 03]],FPL_Fixtures_Extract[#Headers],0)),3))</f>
        <v>MCI(H) 0-2</v>
      </c>
      <c r="E441" t="str">
        <f ca="1">IF(RIGHT(FPL_Combined[[#Headers],[Gameweek 04]],2)&lt;$B$622,INDEX(FPL_Results_Extract[Gameweek 04],MATCH($A441,FPL_Results_Extract[[Player]:[Player]],0)),INDEX(Team_Key[[Abbreviation]:[Abbreviation]],MATCH(LEFT(INDEX(FPL_Fixtures_Extract[],MATCH($A441,FPL_Fixtures_Extract[[Player]:[Player]],0),MATCH(FPL_Combined[[#Headers],[Gameweek 04]],FPL_Fixtures_Extract[#Headers],0)),LEN(INDEX(FPL_Fixtures_Extract[],MATCH($A441,FPL_Fixtures_Extract[[Player]:[Player]],0),MATCH(FPL_Combined[[#Headers],[Gameweek 04]],FPL_Fixtures_Extract[#Headers],0)))-4),Team_Key[[Full Name]:[Full Name]],0))&amp;RIGHT(INDEX(FPL_Fixtures_Extract[],MATCH($A441,FPL_Fixtures_Extract[[Player]:[Player]],0),MATCH(FPL_Combined[[#Headers],[Gameweek 04]],FPL_Fixtures_Extract[#Headers],0)),3))</f>
        <v>TOT(A) 0-0</v>
      </c>
      <c r="F441" t="str">
        <f ca="1">IF(RIGHT(FPL_Combined[[#Headers],[Gameweek 05]],2)&lt;$B$622,INDEX(FPL_Results_Extract[Gameweek 05],MATCH($A441,FPL_Results_Extract[[Player]:[Player]],0)),INDEX(Team_Key[[Abbreviation]:[Abbreviation]],MATCH(LEFT(INDEX(FPL_Fixtures_Extract[],MATCH($A441,FPL_Fixtures_Extract[[Player]:[Player]],0),MATCH(FPL_Combined[[#Headers],[Gameweek 05]],FPL_Fixtures_Extract[#Headers],0)),LEN(INDEX(FPL_Fixtures_Extract[],MATCH($A441,FPL_Fixtures_Extract[[Player]:[Player]],0),MATCH(FPL_Combined[[#Headers],[Gameweek 05]],FPL_Fixtures_Extract[#Headers],0)))-4),Team_Key[[Full Name]:[Full Name]],0))&amp;RIGHT(INDEX(FPL_Fixtures_Extract[],MATCH($A441,FPL_Fixtures_Extract[[Player]:[Player]],0),MATCH(FPL_Combined[[#Headers],[Gameweek 05]],FPL_Fixtures_Extract[#Headers],0)),3))</f>
        <v>CHE(H) 3-1</v>
      </c>
      <c r="G441" t="str">
        <f ca="1">IF(RIGHT(FPL_Combined[[#Headers],[Gameweek 06]],2)&lt;$B$622,INDEX(FPL_Results_Extract[Gameweek 06],MATCH($A441,FPL_Results_Extract[[Player]:[Player]],0)),INDEX(Team_Key[[Abbreviation]:[Abbreviation]],MATCH(LEFT(INDEX(FPL_Fixtures_Extract[],MATCH($A441,FPL_Fixtures_Extract[[Player]:[Player]],0),MATCH(FPL_Combined[[#Headers],[Gameweek 06]],FPL_Fixtures_Extract[#Headers],0)),LEN(INDEX(FPL_Fixtures_Extract[],MATCH($A441,FPL_Fixtures_Extract[[Player]:[Player]],0),MATCH(FPL_Combined[[#Headers],[Gameweek 06]],FPL_Fixtures_Extract[#Headers],0)))-4),Team_Key[[Full Name]:[Full Name]],0))&amp;RIGHT(INDEX(FPL_Fixtures_Extract[],MATCH($A441,FPL_Fixtures_Extract[[Player]:[Player]],0),MATCH(FPL_Combined[[#Headers],[Gameweek 06]],FPL_Fixtures_Extract[#Headers],0)),3))</f>
        <v>SWA(A) 0-0</v>
      </c>
      <c r="H441" t="str">
        <f ca="1">IF(RIGHT(FPL_Combined[[#Headers],[Gameweek 07]],2)&lt;$B$622,INDEX(FPL_Results_Extract[Gameweek 07],MATCH($A441,FPL_Results_Extract[[Player]:[Player]],0)),INDEX(Team_Key[[Abbreviation]:[Abbreviation]],MATCH(LEFT(INDEX(FPL_Fixtures_Extract[],MATCH($A441,FPL_Fixtures_Extract[[Player]:[Player]],0),MATCH(FPL_Combined[[#Headers],[Gameweek 07]],FPL_Fixtures_Extract[#Headers],0)),LEN(INDEX(FPL_Fixtures_Extract[],MATCH($A441,FPL_Fixtures_Extract[[Player]:[Player]],0),MATCH(FPL_Combined[[#Headers],[Gameweek 07]],FPL_Fixtures_Extract[#Headers],0)))-4),Team_Key[[Full Name]:[Full Name]],0))&amp;RIGHT(INDEX(FPL_Fixtures_Extract[],MATCH($A441,FPL_Fixtures_Extract[[Player]:[Player]],0),MATCH(FPL_Combined[[#Headers],[Gameweek 07]],FPL_Fixtures_Extract[#Headers],0)),3))</f>
        <v>WBA(A) 3-2</v>
      </c>
      <c r="I441" t="str">
        <f ca="1">IF(RIGHT(FPL_Combined[[#Headers],[Gameweek 08]],2)&lt;$B$622,INDEX(FPL_Results_Extract[Gameweek 08],MATCH($A441,FPL_Results_Extract[[Player]:[Player]],0)),INDEX(Team_Key[[Abbreviation]:[Abbreviation]],MATCH(LEFT(INDEX(FPL_Fixtures_Extract[],MATCH($A441,FPL_Fixtures_Extract[[Player]:[Player]],0),MATCH(FPL_Combined[[#Headers],[Gameweek 08]],FPL_Fixtures_Extract[#Headers],0)),LEN(INDEX(FPL_Fixtures_Extract[],MATCH($A441,FPL_Fixtures_Extract[[Player]:[Player]],0),MATCH(FPL_Combined[[#Headers],[Gameweek 08]],FPL_Fixtures_Extract[#Headers],0)))-4),Team_Key[[Full Name]:[Full Name]],0))&amp;RIGHT(INDEX(FPL_Fixtures_Extract[],MATCH($A441,FPL_Fixtures_Extract[[Player]:[Player]],0),MATCH(FPL_Combined[[#Headers],[Gameweek 08]],FPL_Fixtures_Extract[#Headers],0)),3))</f>
        <v>LIV(H) 1-1</v>
      </c>
      <c r="J441" t="str">
        <f ca="1">IF(RIGHT(FPL_Combined[[#Headers],[Gameweek 09]],2)&lt;$B$622,INDEX(FPL_Results_Extract[Gameweek 09],MATCH($A441,FPL_Results_Extract[[Player]:[Player]],0)),INDEX(Team_Key[[Abbreviation]:[Abbreviation]],MATCH(LEFT(INDEX(FPL_Fixtures_Extract[],MATCH($A441,FPL_Fixtures_Extract[[Player]:[Player]],0),MATCH(FPL_Combined[[#Headers],[Gameweek 09]],FPL_Fixtures_Extract[#Headers],0)),LEN(INDEX(FPL_Fixtures_Extract[],MATCH($A441,FPL_Fixtures_Extract[[Player]:[Player]],0),MATCH(FPL_Combined[[#Headers],[Gameweek 09]],FPL_Fixtures_Extract[#Headers],0)))-4),Team_Key[[Full Name]:[Full Name]],0))&amp;RIGHT(INDEX(FPL_Fixtures_Extract[],MATCH($A441,FPL_Fixtures_Extract[[Player]:[Player]],0),MATCH(FPL_Combined[[#Headers],[Gameweek 09]],FPL_Fixtures_Extract[#Headers],0)),3))</f>
        <v>MUN(H) 0-3</v>
      </c>
      <c r="K441" t="str">
        <f ca="1">IF(RIGHT(FPL_Combined[[#Headers],[Gameweek 10]],2)&lt;$B$622,INDEX(FPL_Results_Extract[Gameweek 10],MATCH($A441,FPL_Results_Extract[[Player]:[Player]],0)),INDEX(Team_Key[[Abbreviation]:[Abbreviation]],MATCH(LEFT(INDEX(FPL_Fixtures_Extract[],MATCH($A441,FPL_Fixtures_Extract[[Player]:[Player]],0),MATCH(FPL_Combined[[#Headers],[Gameweek 10]],FPL_Fixtures_Extract[#Headers],0)),LEN(INDEX(FPL_Fixtures_Extract[],MATCH($A441,FPL_Fixtures_Extract[[Player]:[Player]],0),MATCH(FPL_Combined[[#Headers],[Gameweek 10]],FPL_Fixtures_Extract[#Headers],0)))-4),Team_Key[[Full Name]:[Full Name]],0))&amp;RIGHT(INDEX(FPL_Fixtures_Extract[],MATCH($A441,FPL_Fixtures_Extract[[Player]:[Player]],0),MATCH(FPL_Combined[[#Headers],[Gameweek 10]],FPL_Fixtures_Extract[#Headers],0)),3))</f>
        <v>ARS(A) 1-2</v>
      </c>
      <c r="L441" t="str">
        <f ca="1">IF(RIGHT(FPL_Combined[[#Headers],[Gameweek 11]],2)&lt;$B$622,INDEX(FPL_Results_Extract[Gameweek 11],MATCH($A441,FPL_Results_Extract[[Player]:[Player]],0)),INDEX(Team_Key[[Abbreviation]:[Abbreviation]],MATCH(LEFT(INDEX(FPL_Fixtures_Extract[],MATCH($A441,FPL_Fixtures_Extract[[Player]:[Player]],0),MATCH(FPL_Combined[[#Headers],[Gameweek 11]],FPL_Fixtures_Extract[#Headers],0)),LEN(INDEX(FPL_Fixtures_Extract[],MATCH($A441,FPL_Fixtures_Extract[[Player]:[Player]],0),MATCH(FPL_Combined[[#Headers],[Gameweek 11]],FPL_Fixtures_Extract[#Headers],0)))-4),Team_Key[[Full Name]:[Full Name]],0))&amp;RIGHT(INDEX(FPL_Fixtures_Extract[],MATCH($A441,FPL_Fixtures_Extract[[Player]:[Player]],0),MATCH(FPL_Combined[[#Headers],[Gameweek 11]],FPL_Fixtures_Extract[#Headers],0)),3))</f>
        <v>SUN(H) 6-2</v>
      </c>
      <c r="M441" t="str">
        <f ca="1">IF(RIGHT(FPL_Combined[[#Headers],[Gameweek 12]],2)&lt;$B$622,INDEX(FPL_Results_Extract[Gameweek 12],MATCH($A441,FPL_Results_Extract[[Player]:[Player]],0)),INDEX(Team_Key[[Abbreviation]:[Abbreviation]],MATCH(LEFT(INDEX(FPL_Fixtures_Extract[],MATCH($A441,FPL_Fixtures_Extract[[Player]:[Player]],0),MATCH(FPL_Combined[[#Headers],[Gameweek 12]],FPL_Fixtures_Extract[#Headers],0)),LEN(INDEX(FPL_Fixtures_Extract[],MATCH($A441,FPL_Fixtures_Extract[[Player]:[Player]],0),MATCH(FPL_Combined[[#Headers],[Gameweek 12]],FPL_Fixtures_Extract[#Headers],0)))-4),Team_Key[[Full Name]:[Full Name]],0))&amp;RIGHT(INDEX(FPL_Fixtures_Extract[],MATCH($A441,FPL_Fixtures_Extract[[Player]:[Player]],0),MATCH(FPL_Combined[[#Headers],[Gameweek 12]],FPL_Fixtures_Extract[#Headers],0)),3))</f>
        <v>WHU(A) 1-1</v>
      </c>
      <c r="N441" t="str">
        <f ca="1">IF(RIGHT(FPL_Combined[[#Headers],[Gameweek 13]],2)&lt;$B$622,INDEX(FPL_Results_Extract[Gameweek 13],MATCH($A441,FPL_Results_Extract[[Player]:[Player]],0)),INDEX(Team_Key[[Abbreviation]:[Abbreviation]],MATCH(LEFT(INDEX(FPL_Fixtures_Extract[],MATCH($A441,FPL_Fixtures_Extract[[Player]:[Player]],0),MATCH(FPL_Combined[[#Headers],[Gameweek 13]],FPL_Fixtures_Extract[#Headers],0)),LEN(INDEX(FPL_Fixtures_Extract[],MATCH($A441,FPL_Fixtures_Extract[[Player]:[Player]],0),MATCH(FPL_Combined[[#Headers],[Gameweek 13]],FPL_Fixtures_Extract[#Headers],0)))-4),Team_Key[[Full Name]:[Full Name]],0))&amp;RIGHT(INDEX(FPL_Fixtures_Extract[],MATCH($A441,FPL_Fixtures_Extract[[Player]:[Player]],0),MATCH(FPL_Combined[[#Headers],[Gameweek 13]],FPL_Fixtures_Extract[#Headers],0)),3))</f>
        <v>AVL(H) 4-0</v>
      </c>
      <c r="O441" t="str">
        <f ca="1">IF(RIGHT(FPL_Combined[[#Headers],[Gameweek 14]],2)&lt;$B$622,INDEX(FPL_Results_Extract[Gameweek 14],MATCH($A441,FPL_Results_Extract[[Player]:[Player]],0)),INDEX(Team_Key[[Abbreviation]:[Abbreviation]],MATCH(LEFT(INDEX(FPL_Fixtures_Extract[],MATCH($A441,FPL_Fixtures_Extract[[Player]:[Player]],0),MATCH(FPL_Combined[[#Headers],[Gameweek 14]],FPL_Fixtures_Extract[#Headers],0)),LEN(INDEX(FPL_Fixtures_Extract[],MATCH($A441,FPL_Fixtures_Extract[[Player]:[Player]],0),MATCH(FPL_Combined[[#Headers],[Gameweek 14]],FPL_Fixtures_Extract[#Headers],0)))-4),Team_Key[[Full Name]:[Full Name]],0))&amp;RIGHT(INDEX(FPL_Fixtures_Extract[],MATCH($A441,FPL_Fixtures_Extract[[Player]:[Player]],0),MATCH(FPL_Combined[[#Headers],[Gameweek 14]],FPL_Fixtures_Extract[#Headers],0)),3))</f>
        <v>BOU(A) 3-3</v>
      </c>
      <c r="P441" t="str">
        <f ca="1">IF(RIGHT(FPL_Combined[[#Headers],[Gameweek 15]],2)&lt;$B$622,INDEX(FPL_Results_Extract[Gameweek 15],MATCH($A441,FPL_Results_Extract[[Player]:[Player]],0)),INDEX(Team_Key[[Abbreviation]:[Abbreviation]],MATCH(LEFT(INDEX(FPL_Fixtures_Extract[],MATCH($A441,FPL_Fixtures_Extract[[Player]:[Player]],0),MATCH(FPL_Combined[[#Headers],[Gameweek 15]],FPL_Fixtures_Extract[#Headers],0)),LEN(INDEX(FPL_Fixtures_Extract[],MATCH($A441,FPL_Fixtures_Extract[[Player]:[Player]],0),MATCH(FPL_Combined[[#Headers],[Gameweek 15]],FPL_Fixtures_Extract[#Headers],0)))-4),Team_Key[[Full Name]:[Full Name]],0))&amp;RIGHT(INDEX(FPL_Fixtures_Extract[],MATCH($A441,FPL_Fixtures_Extract[[Player]:[Player]],0),MATCH(FPL_Combined[[#Headers],[Gameweek 15]],FPL_Fixtures_Extract[#Headers],0)),3))</f>
        <v>CRY(H) 1-1</v>
      </c>
      <c r="Q441" t="str">
        <f ca="1">IF(RIGHT(FPL_Combined[[#Headers],[Gameweek 16]],2)&lt;$B$622,INDEX(FPL_Results_Extract[Gameweek 16],MATCH($A441,FPL_Results_Extract[[Player]:[Player]],0)),INDEX(Team_Key[[Abbreviation]:[Abbreviation]],MATCH(LEFT(INDEX(FPL_Fixtures_Extract[],MATCH($A441,FPL_Fixtures_Extract[[Player]:[Player]],0),MATCH(FPL_Combined[[#Headers],[Gameweek 16]],FPL_Fixtures_Extract[#Headers],0)),LEN(INDEX(FPL_Fixtures_Extract[],MATCH($A441,FPL_Fixtures_Extract[[Player]:[Player]],0),MATCH(FPL_Combined[[#Headers],[Gameweek 16]],FPL_Fixtures_Extract[#Headers],0)))-4),Team_Key[[Full Name]:[Full Name]],0))&amp;RIGHT(INDEX(FPL_Fixtures_Extract[],MATCH($A441,FPL_Fixtures_Extract[[Player]:[Player]],0),MATCH(FPL_Combined[[#Headers],[Gameweek 16]],FPL_Fixtures_Extract[#Headers],0)),3))</f>
        <v>NOR(A) 1-1</v>
      </c>
      <c r="R441" t="str">
        <f ca="1">IF(RIGHT(FPL_Combined[[#Headers],[Gameweek 17]],2)&lt;$B$622,INDEX(FPL_Results_Extract[Gameweek 17],MATCH($A441,FPL_Results_Extract[[Player]:[Player]],0)),INDEX(Team_Key[[Abbreviation]:[Abbreviation]],MATCH(LEFT(INDEX(FPL_Fixtures_Extract[],MATCH($A441,FPL_Fixtures_Extract[[Player]:[Player]],0),MATCH(FPL_Combined[[#Headers],[Gameweek 17]],FPL_Fixtures_Extract[#Headers],0)),LEN(INDEX(FPL_Fixtures_Extract[],MATCH($A441,FPL_Fixtures_Extract[[Player]:[Player]],0),MATCH(FPL_Combined[[#Headers],[Gameweek 17]],FPL_Fixtures_Extract[#Headers],0)))-4),Team_Key[[Full Name]:[Full Name]],0))&amp;RIGHT(INDEX(FPL_Fixtures_Extract[],MATCH($A441,FPL_Fixtures_Extract[[Player]:[Player]],0),MATCH(FPL_Combined[[#Headers],[Gameweek 17]],FPL_Fixtures_Extract[#Headers],0)),3))</f>
        <v>LEI(H) 2-3</v>
      </c>
      <c r="S441" t="str">
        <f ca="1">IF(RIGHT(FPL_Combined[[#Headers],[Gameweek 18]],2)&lt;$B$622,INDEX(FPL_Results_Extract[Gameweek 18],MATCH($A441,FPL_Results_Extract[[Player]:[Player]],0)),INDEX(Team_Key[[Abbreviation]:[Abbreviation]],MATCH(LEFT(INDEX(FPL_Fixtures_Extract[],MATCH($A441,FPL_Fixtures_Extract[[Player]:[Player]],0),MATCH(FPL_Combined[[#Headers],[Gameweek 18]],FPL_Fixtures_Extract[#Headers],0)),LEN(INDEX(FPL_Fixtures_Extract[],MATCH($A441,FPL_Fixtures_Extract[[Player]:[Player]],0),MATCH(FPL_Combined[[#Headers],[Gameweek 18]],FPL_Fixtures_Extract[#Headers],0)))-4),Team_Key[[Full Name]:[Full Name]],0))&amp;RIGHT(INDEX(FPL_Fixtures_Extract[],MATCH($A441,FPL_Fixtures_Extract[[Player]:[Player]],0),MATCH(FPL_Combined[[#Headers],[Gameweek 18]],FPL_Fixtures_Extract[#Headers],0)),3))</f>
        <v>NEW(A) 1-0</v>
      </c>
      <c r="T441" t="str">
        <f ca="1">IF(RIGHT(FPL_Combined[[#Headers],[Gameweek 19]],2)&lt;$B$622,INDEX(FPL_Results_Extract[Gameweek 19],MATCH($A441,FPL_Results_Extract[[Player]:[Player]],0)),INDEX(Team_Key[[Abbreviation]:[Abbreviation]],MATCH(LEFT(INDEX(FPL_Fixtures_Extract[],MATCH($A441,FPL_Fixtures_Extract[[Player]:[Player]],0),MATCH(FPL_Combined[[#Headers],[Gameweek 19]],FPL_Fixtures_Extract[#Headers],0)),LEN(INDEX(FPL_Fixtures_Extract[],MATCH($A441,FPL_Fixtures_Extract[[Player]:[Player]],0),MATCH(FPL_Combined[[#Headers],[Gameweek 19]],FPL_Fixtures_Extract[#Headers],0)))-4),Team_Key[[Full Name]:[Full Name]],0))&amp;RIGHT(INDEX(FPL_Fixtures_Extract[],MATCH($A441,FPL_Fixtures_Extract[[Player]:[Player]],0),MATCH(FPL_Combined[[#Headers],[Gameweek 19]],FPL_Fixtures_Extract[#Headers],0)),3))</f>
        <v>STK(H) 3-4</v>
      </c>
      <c r="U441" t="str">
        <f ca="1">IF(RIGHT(FPL_Combined[[#Headers],[Gameweek 20]],2)&lt;$B$622,INDEX(FPL_Results_Extract[Gameweek 20],MATCH($A441,FPL_Results_Extract[[Player]:[Player]],0)),INDEX(Team_Key[[Abbreviation]:[Abbreviation]],MATCH(LEFT(INDEX(FPL_Fixtures_Extract[],MATCH($A441,FPL_Fixtures_Extract[[Player]:[Player]],0),MATCH(FPL_Combined[[#Headers],[Gameweek 20]],FPL_Fixtures_Extract[#Headers],0)),LEN(INDEX(FPL_Fixtures_Extract[],MATCH($A441,FPL_Fixtures_Extract[[Player]:[Player]],0),MATCH(FPL_Combined[[#Headers],[Gameweek 20]],FPL_Fixtures_Extract[#Headers],0)))-4),Team_Key[[Full Name]:[Full Name]],0))&amp;RIGHT(INDEX(FPL_Fixtures_Extract[],MATCH($A441,FPL_Fixtures_Extract[[Player]:[Player]],0),MATCH(FPL_Combined[[#Headers],[Gameweek 20]],FPL_Fixtures_Extract[#Headers],0)),3))</f>
        <v>TOT(H) 1-1</v>
      </c>
      <c r="V441" t="str">
        <f ca="1">IF(RIGHT(FPL_Combined[[#Headers],[Gameweek 21]],2)&lt;$B$622,INDEX(FPL_Results_Extract[Gameweek 21],MATCH($A441,FPL_Results_Extract[[Player]:[Player]],0)),INDEX(Team_Key[[Abbreviation]:[Abbreviation]],MATCH(LEFT(INDEX(FPL_Fixtures_Extract[],MATCH($A441,FPL_Fixtures_Extract[[Player]:[Player]],0),MATCH(FPL_Combined[[#Headers],[Gameweek 21]],FPL_Fixtures_Extract[#Headers],0)),LEN(INDEX(FPL_Fixtures_Extract[],MATCH($A441,FPL_Fixtures_Extract[[Player]:[Player]],0),MATCH(FPL_Combined[[#Headers],[Gameweek 21]],FPL_Fixtures_Extract[#Headers],0)))-4),Team_Key[[Full Name]:[Full Name]],0))&amp;RIGHT(INDEX(FPL_Fixtures_Extract[],MATCH($A441,FPL_Fixtures_Extract[[Player]:[Player]],0),MATCH(FPL_Combined[[#Headers],[Gameweek 21]],FPL_Fixtures_Extract[#Headers],0)),3))</f>
        <v>MCI(A) 0-0</v>
      </c>
      <c r="W441" t="str">
        <f ca="1">IF(RIGHT(FPL_Combined[[#Headers],[Gameweek 22]],2)&lt;$B$622,INDEX(FPL_Results_Extract[Gameweek 22],MATCH($A441,FPL_Results_Extract[[Player]:[Player]],0)),INDEX(Team_Key[[Abbreviation]:[Abbreviation]],MATCH(LEFT(INDEX(FPL_Fixtures_Extract[],MATCH($A441,FPL_Fixtures_Extract[[Player]:[Player]],0),MATCH(FPL_Combined[[#Headers],[Gameweek 22]],FPL_Fixtures_Extract[#Headers],0)),LEN(INDEX(FPL_Fixtures_Extract[],MATCH($A441,FPL_Fixtures_Extract[[Player]:[Player]],0),MATCH(FPL_Combined[[#Headers],[Gameweek 22]],FPL_Fixtures_Extract[#Headers],0)))-4),Team_Key[[Full Name]:[Full Name]],0))&amp;RIGHT(INDEX(FPL_Fixtures_Extract[],MATCH($A441,FPL_Fixtures_Extract[[Player]:[Player]],0),MATCH(FPL_Combined[[#Headers],[Gameweek 22]],FPL_Fixtures_Extract[#Headers],0)),3))</f>
        <v>CHE(A) 3-3</v>
      </c>
      <c r="X441" t="str">
        <f ca="1">IF(RIGHT(FPL_Combined[[#Headers],[Gameweek 23]],2)&lt;$B$622,INDEX(FPL_Results_Extract[Gameweek 23],MATCH($A441,FPL_Results_Extract[[Player]:[Player]],0)),INDEX(Team_Key[[Abbreviation]:[Abbreviation]],MATCH(LEFT(INDEX(FPL_Fixtures_Extract[],MATCH($A441,FPL_Fixtures_Extract[[Player]:[Player]],0),MATCH(FPL_Combined[[#Headers],[Gameweek 23]],FPL_Fixtures_Extract[#Headers],0)),LEN(INDEX(FPL_Fixtures_Extract[],MATCH($A441,FPL_Fixtures_Extract[[Player]:[Player]],0),MATCH(FPL_Combined[[#Headers],[Gameweek 23]],FPL_Fixtures_Extract[#Headers],0)))-4),Team_Key[[Full Name]:[Full Name]],0))&amp;RIGHT(INDEX(FPL_Fixtures_Extract[],MATCH($A441,FPL_Fixtures_Extract[[Player]:[Player]],0),MATCH(FPL_Combined[[#Headers],[Gameweek 23]],FPL_Fixtures_Extract[#Headers],0)),3))</f>
        <v>SWA(H) 1-2</v>
      </c>
      <c r="Y441" t="str">
        <f ca="1">IF(RIGHT(FPL_Combined[[#Headers],[Gameweek 24]],2)&lt;$B$622,INDEX(FPL_Results_Extract[Team],MATCH($A441,FPL_Results_Extract[[Player]:[Player]],0)),INDEX(Team_Key[[Abbreviation]:[Abbreviation]],MATCH(LEFT(INDEX(FPL_Fixtures_Extract[],MATCH($A441,FPL_Fixtures_Extract[[Player]:[Player]],0),MATCH(FPL_Combined[[#Headers],[Gameweek 24]],FPL_Fixtures_Extract[#Headers],0)),LEN(INDEX(FPL_Fixtures_Extract[],MATCH($A441,FPL_Fixtures_Extract[[Player]:[Player]],0),MATCH(FPL_Combined[[#Headers],[Gameweek 24]],FPL_Fixtures_Extract[#Headers],0)))-4),Team_Key[[Full Name]:[Full Name]],0))&amp;RIGHT(INDEX(FPL_Fixtures_Extract[],MATCH($A441,FPL_Fixtures_Extract[[Player]:[Player]],0),MATCH(FPL_Combined[[#Headers],[Gameweek 24]],FPL_Fixtures_Extract[#Headers],0)),3))</f>
        <v>EVE</v>
      </c>
      <c r="Z441" t="str">
        <f ca="1">IF(RIGHT(FPL_Combined[[#Headers],[Gameweek 25]],2)&lt;$B$622,INDEX(FPL_Results_Extract[Player],MATCH($A441,FPL_Results_Extract[[Player]:[Player]],0)),INDEX(Team_Key[[Abbreviation]:[Abbreviation]],MATCH(LEFT(INDEX(FPL_Fixtures_Extract[],MATCH($A441,FPL_Fixtures_Extract[[Player]:[Player]],0),MATCH(FPL_Combined[[#Headers],[Gameweek 25]],FPL_Fixtures_Extract[#Headers],0)),LEN(INDEX(FPL_Fixtures_Extract[],MATCH($A441,FPL_Fixtures_Extract[[Player]:[Player]],0),MATCH(FPL_Combined[[#Headers],[Gameweek 25]],FPL_Fixtures_Extract[#Headers],0)))-4),Team_Key[[Full Name]:[Full Name]],0))&amp;RIGHT(INDEX(FPL_Fixtures_Extract[],MATCH($A441,FPL_Fixtures_Extract[[Player]:[Player]],0),MATCH(FPL_Combined[[#Headers],[Gameweek 25]],FPL_Fixtures_Extract[#Headers],0)),3))</f>
        <v>Oviedo</v>
      </c>
      <c r="AA441" t="str">
        <f ca="1">IF(RIGHT(FPL_Combined[[#Headers],[Gameweek 26]],2)&lt;$B$622,INDEX(FPL_Results_Extract[Gameweek 01],MATCH($A441,FPL_Results_Extract[[Player]:[Player]],0)),INDEX(Team_Key[[Abbreviation]:[Abbreviation]],MATCH(LEFT(INDEX(FPL_Fixtures_Extract[],MATCH($A441,FPL_Fixtures_Extract[[Player]:[Player]],0),MATCH(FPL_Combined[[#Headers],[Gameweek 26]],FPL_Fixtures_Extract[#Headers],0)),LEN(INDEX(FPL_Fixtures_Extract[],MATCH($A441,FPL_Fixtures_Extract[[Player]:[Player]],0),MATCH(FPL_Combined[[#Headers],[Gameweek 26]],FPL_Fixtures_Extract[#Headers],0)))-4),Team_Key[[Full Name]:[Full Name]],0))&amp;RIGHT(INDEX(FPL_Fixtures_Extract[],MATCH($A441,FPL_Fixtures_Extract[[Player]:[Player]],0),MATCH(FPL_Combined[[#Headers],[Gameweek 26]],FPL_Fixtures_Extract[#Headers],0)),3))</f>
        <v>WAT(H) 2-2</v>
      </c>
      <c r="AB441" t="str">
        <f ca="1">IF(RIGHT(FPL_Combined[[#Headers],[Gameweek 27]],2)&lt;$B$622,INDEX(FPL_Results_Extract[Gameweek 02],MATCH($A441,FPL_Results_Extract[[Player]:[Player]],0)),INDEX(Team_Key[[Abbreviation]:[Abbreviation]],MATCH(LEFT(INDEX(FPL_Fixtures_Extract[],MATCH($A441,FPL_Fixtures_Extract[[Player]:[Player]],0),MATCH(FPL_Combined[[#Headers],[Gameweek 27]],FPL_Fixtures_Extract[#Headers],0)),LEN(INDEX(FPL_Fixtures_Extract[],MATCH($A441,FPL_Fixtures_Extract[[Player]:[Player]],0),MATCH(FPL_Combined[[#Headers],[Gameweek 27]],FPL_Fixtures_Extract[#Headers],0)))-4),Team_Key[[Full Name]:[Full Name]],0))&amp;RIGHT(INDEX(FPL_Fixtures_Extract[],MATCH($A441,FPL_Fixtures_Extract[[Player]:[Player]],0),MATCH(FPL_Combined[[#Headers],[Gameweek 27]],FPL_Fixtures_Extract[#Headers],0)),3))</f>
        <v>SOU(A) 3-0</v>
      </c>
      <c r="AC441" t="str">
        <f ca="1">IF(RIGHT(FPL_Combined[[#Headers],[Gameweek 28]],2)&lt;$B$622,INDEX(FPL_Results_Extract[Gameweek 03],MATCH($A441,FPL_Results_Extract[[Player]:[Player]],0)),INDEX(Team_Key[[Abbreviation]:[Abbreviation]],MATCH(LEFT(INDEX(FPL_Fixtures_Extract[],MATCH($A441,FPL_Fixtures_Extract[[Player]:[Player]],0),MATCH(FPL_Combined[[#Headers],[Gameweek 28]],FPL_Fixtures_Extract[#Headers],0)),LEN(INDEX(FPL_Fixtures_Extract[],MATCH($A441,FPL_Fixtures_Extract[[Player]:[Player]],0),MATCH(FPL_Combined[[#Headers],[Gameweek 28]],FPL_Fixtures_Extract[#Headers],0)))-4),Team_Key[[Full Name]:[Full Name]],0))&amp;RIGHT(INDEX(FPL_Fixtures_Extract[],MATCH($A441,FPL_Fixtures_Extract[[Player]:[Player]],0),MATCH(FPL_Combined[[#Headers],[Gameweek 28]],FPL_Fixtures_Extract[#Headers],0)),3))</f>
        <v>MCI(H) 0-2</v>
      </c>
      <c r="AD441" t="str">
        <f ca="1">IF(RIGHT(FPL_Combined[[#Headers],[Gameweek 29]],2)&lt;$B$622,INDEX(FPL_Results_Extract[Gameweek 04],MATCH($A441,FPL_Results_Extract[[Player]:[Player]],0)),INDEX(Team_Key[[Abbreviation]:[Abbreviation]],MATCH(LEFT(INDEX(FPL_Fixtures_Extract[],MATCH($A441,FPL_Fixtures_Extract[[Player]:[Player]],0),MATCH(FPL_Combined[[#Headers],[Gameweek 29]],FPL_Fixtures_Extract[#Headers],0)),LEN(INDEX(FPL_Fixtures_Extract[],MATCH($A441,FPL_Fixtures_Extract[[Player]:[Player]],0),MATCH(FPL_Combined[[#Headers],[Gameweek 29]],FPL_Fixtures_Extract[#Headers],0)))-4),Team_Key[[Full Name]:[Full Name]],0))&amp;RIGHT(INDEX(FPL_Fixtures_Extract[],MATCH($A441,FPL_Fixtures_Extract[[Player]:[Player]],0),MATCH(FPL_Combined[[#Headers],[Gameweek 29]],FPL_Fixtures_Extract[#Headers],0)),3))</f>
        <v>WHU(H)</v>
      </c>
      <c r="AE441" t="e">
        <f ca="1">IF(RIGHT(FPL_Combined[[#Headers],[Gameweek 30]],2)&lt;$B$622,INDEX(FPL_Results_Extract[Gameweek 05],MATCH($A441,FPL_Results_Extract[[Player]:[Player]],0)),INDEX(Team_Key[[Abbreviation]:[Abbreviation]],MATCH(LEFT(INDEX(FPL_Fixtures_Extract[],MATCH($A441,FPL_Fixtures_Extract[[Player]:[Player]],0),MATCH(FPL_Combined[[#Headers],[Gameweek 30]],FPL_Fixtures_Extract[#Headers],0)),LEN(INDEX(FPL_Fixtures_Extract[],MATCH($A441,FPL_Fixtures_Extract[[Player]:[Player]],0),MATCH(FPL_Combined[[#Headers],[Gameweek 30]],FPL_Fixtures_Extract[#Headers],0)))-4),Team_Key[[Full Name]:[Full Name]],0))&amp;RIGHT(INDEX(FPL_Fixtures_Extract[],MATCH($A441,FPL_Fixtures_Extract[[Player]:[Player]],0),MATCH(FPL_Combined[[#Headers],[Gameweek 30]],FPL_Fixtures_Extract[#Headers],0)),3))</f>
        <v>#VALUE!</v>
      </c>
      <c r="AF441" t="str">
        <f ca="1">IF(RIGHT(FPL_Combined[[#Headers],[Gameweek 31]],2)&lt;$B$622,INDEX(FPL_Results_Extract[Gameweek 06],MATCH($A441,FPL_Results_Extract[[Player]:[Player]],0)),INDEX(Team_Key[[Abbreviation]:[Abbreviation]],MATCH(LEFT(INDEX(FPL_Fixtures_Extract[],MATCH($A441,FPL_Fixtures_Extract[[Player]:[Player]],0),MATCH(FPL_Combined[[#Headers],[Gameweek 31]],FPL_Fixtures_Extract[#Headers],0)),LEN(INDEX(FPL_Fixtures_Extract[],MATCH($A441,FPL_Fixtures_Extract[[Player]:[Player]],0),MATCH(FPL_Combined[[#Headers],[Gameweek 31]],FPL_Fixtures_Extract[#Headers],0)))-4),Team_Key[[Full Name]:[Full Name]],0))&amp;RIGHT(INDEX(FPL_Fixtures_Extract[],MATCH($A441,FPL_Fixtures_Extract[[Player]:[Player]],0),MATCH(FPL_Combined[[#Headers],[Gameweek 31]],FPL_Fixtures_Extract[#Headers],0)),3))</f>
        <v>ARS(H)</v>
      </c>
      <c r="AG441" t="str">
        <f ca="1">IF(RIGHT(FPL_Combined[[#Headers],[Gameweek 32]],2)&lt;$B$622,INDEX(FPL_Results_Extract[Gameweek 07],MATCH($A441,FPL_Results_Extract[[Player]:[Player]],0)),INDEX(Team_Key[[Abbreviation]:[Abbreviation]],MATCH(LEFT(INDEX(FPL_Fixtures_Extract[],MATCH($A441,FPL_Fixtures_Extract[[Player]:[Player]],0),MATCH(FPL_Combined[[#Headers],[Gameweek 32]],FPL_Fixtures_Extract[#Headers],0)),LEN(INDEX(FPL_Fixtures_Extract[],MATCH($A441,FPL_Fixtures_Extract[[Player]:[Player]],0),MATCH(FPL_Combined[[#Headers],[Gameweek 32]],FPL_Fixtures_Extract[#Headers],0)))-4),Team_Key[[Full Name]:[Full Name]],0))&amp;RIGHT(INDEX(FPL_Fixtures_Extract[],MATCH($A441,FPL_Fixtures_Extract[[Player]:[Player]],0),MATCH(FPL_Combined[[#Headers],[Gameweek 32]],FPL_Fixtures_Extract[#Headers],0)),3))</f>
        <v>MUN(A)</v>
      </c>
      <c r="AH441" t="str">
        <f ca="1">IF(RIGHT(FPL_Combined[[#Headers],[Gameweek 33]],2)&lt;$B$622,INDEX(FPL_Results_Extract[Gameweek 08],MATCH($A441,FPL_Results_Extract[[Player]:[Player]],0)),INDEX(Team_Key[[Abbreviation]:[Abbreviation]],MATCH(LEFT(INDEX(FPL_Fixtures_Extract[],MATCH($A441,FPL_Fixtures_Extract[[Player]:[Player]],0),MATCH(FPL_Combined[[#Headers],[Gameweek 33]],FPL_Fixtures_Extract[#Headers],0)),LEN(INDEX(FPL_Fixtures_Extract[],MATCH($A441,FPL_Fixtures_Extract[[Player]:[Player]],0),MATCH(FPL_Combined[[#Headers],[Gameweek 33]],FPL_Fixtures_Extract[#Headers],0)))-4),Team_Key[[Full Name]:[Full Name]],0))&amp;RIGHT(INDEX(FPL_Fixtures_Extract[],MATCH($A441,FPL_Fixtures_Extract[[Player]:[Player]],0),MATCH(FPL_Combined[[#Headers],[Gameweek 33]],FPL_Fixtures_Extract[#Headers],0)),3))</f>
        <v>WAT(A)</v>
      </c>
      <c r="AI441" t="str">
        <f ca="1">IF(RIGHT(FPL_Combined[[#Headers],[Gameweek 34]],2)&lt;$B$622,INDEX(FPL_Results_Extract[Gameweek 09],MATCH($A441,FPL_Results_Extract[[Player]:[Player]],0)),INDEX(Team_Key[[Abbreviation]:[Abbreviation]],MATCH(LEFT(INDEX(FPL_Fixtures_Extract[],MATCH($A441,FPL_Fixtures_Extract[[Player]:[Player]],0),MATCH(FPL_Combined[[#Headers],[Gameweek 34]],FPL_Fixtures_Extract[#Headers],0)),LEN(INDEX(FPL_Fixtures_Extract[],MATCH($A441,FPL_Fixtures_Extract[[Player]:[Player]],0),MATCH(FPL_Combined[[#Headers],[Gameweek 34]],FPL_Fixtures_Extract[#Headers],0)))-4),Team_Key[[Full Name]:[Full Name]],0))&amp;RIGHT(INDEX(FPL_Fixtures_Extract[],MATCH($A441,FPL_Fixtures_Extract[[Player]:[Player]],0),MATCH(FPL_Combined[[#Headers],[Gameweek 34]],FPL_Fixtures_Extract[#Headers],0)),3))</f>
        <v>SOU(H)</v>
      </c>
      <c r="AJ441" t="str">
        <f ca="1">IF(RIGHT(FPL_Combined[[#Headers],[Gameweek 35]],2)&lt;$B$622,INDEX(FPL_Results_Extract[Gameweek 10],MATCH($A441,FPL_Results_Extract[[Player]:[Player]],0)),INDEX(Team_Key[[Abbreviation]:[Abbreviation]],MATCH(LEFT(INDEX(FPL_Fixtures_Extract[],MATCH($A441,FPL_Fixtures_Extract[[Player]:[Player]],0),MATCH(FPL_Combined[[#Headers],[Gameweek 35]],FPL_Fixtures_Extract[#Headers],0)),LEN(INDEX(FPL_Fixtures_Extract[],MATCH($A441,FPL_Fixtures_Extract[[Player]:[Player]],0),MATCH(FPL_Combined[[#Headers],[Gameweek 35]],FPL_Fixtures_Extract[#Headers],0)))-4),Team_Key[[Full Name]:[Full Name]],0))&amp;RIGHT(INDEX(FPL_Fixtures_Extract[],MATCH($A441,FPL_Fixtures_Extract[[Player]:[Player]],0),MATCH(FPL_Combined[[#Headers],[Gameweek 35]],FPL_Fixtures_Extract[#Headers],0)),3))</f>
        <v>CRY(A)</v>
      </c>
      <c r="AK441" t="str">
        <f ca="1">IF(RIGHT(FPL_Combined[[#Headers],[Gameweek 36]],2)&lt;$B$622,INDEX(FPL_Results_Extract[Gameweek 11],MATCH($A441,FPL_Results_Extract[[Player]:[Player]],0)),INDEX(Team_Key[[Abbreviation]:[Abbreviation]],MATCH(LEFT(INDEX(FPL_Fixtures_Extract[],MATCH($A441,FPL_Fixtures_Extract[[Player]:[Player]],0),MATCH(FPL_Combined[[#Headers],[Gameweek 36]],FPL_Fixtures_Extract[#Headers],0)),LEN(INDEX(FPL_Fixtures_Extract[],MATCH($A441,FPL_Fixtures_Extract[[Player]:[Player]],0),MATCH(FPL_Combined[[#Headers],[Gameweek 36]],FPL_Fixtures_Extract[#Headers],0)))-4),Team_Key[[Full Name]:[Full Name]],0))&amp;RIGHT(INDEX(FPL_Fixtures_Extract[],MATCH($A441,FPL_Fixtures_Extract[[Player]:[Player]],0),MATCH(FPL_Combined[[#Headers],[Gameweek 36]],FPL_Fixtures_Extract[#Headers],0)),3))</f>
        <v>BOU(H)</v>
      </c>
      <c r="AL441" t="str">
        <f ca="1">IF(RIGHT(FPL_Combined[[#Headers],[Gameweek 37]],2)&lt;$B$622,INDEX(FPL_Results_Extract[Gameweek 12],MATCH($A441,FPL_Results_Extract[[Player]:[Player]],0)),INDEX(Team_Key[[Abbreviation]:[Abbreviation]],MATCH(LEFT(INDEX(FPL_Fixtures_Extract[],MATCH($A441,FPL_Fixtures_Extract[[Player]:[Player]],0),MATCH(FPL_Combined[[#Headers],[Gameweek 37]],FPL_Fixtures_Extract[#Headers],0)),LEN(INDEX(FPL_Fixtures_Extract[],MATCH($A441,FPL_Fixtures_Extract[[Player]:[Player]],0),MATCH(FPL_Combined[[#Headers],[Gameweek 37]],FPL_Fixtures_Extract[#Headers],0)))-4),Team_Key[[Full Name]:[Full Name]],0))&amp;RIGHT(INDEX(FPL_Fixtures_Extract[],MATCH($A441,FPL_Fixtures_Extract[[Player]:[Player]],0),MATCH(FPL_Combined[[#Headers],[Gameweek 37]],FPL_Fixtures_Extract[#Headers],0)),3))</f>
        <v>LEI(A)</v>
      </c>
      <c r="AM441" t="str">
        <f ca="1">IF(RIGHT(FPL_Combined[[#Headers],[Gameweek 38]],2)&lt;$B$622,INDEX(FPL_Results_Extract[Gameweek 13],MATCH($A441,FPL_Results_Extract[[Player]:[Player]],0)),INDEX(Team_Key[[Abbreviation]:[Abbreviation]],MATCH(LEFT(INDEX(FPL_Fixtures_Extract[],MATCH($A441,FPL_Fixtures_Extract[[Player]:[Player]],0),MATCH(FPL_Combined[[#Headers],[Gameweek 38]],FPL_Fixtures_Extract[#Headers],0)),LEN(INDEX(FPL_Fixtures_Extract[],MATCH($A441,FPL_Fixtures_Extract[[Player]:[Player]],0),MATCH(FPL_Combined[[#Headers],[Gameweek 38]],FPL_Fixtures_Extract[#Headers],0)))-4),Team_Key[[Full Name]:[Full Name]],0))&amp;RIGHT(INDEX(FPL_Fixtures_Extract[],MATCH($A441,FPL_Fixtures_Extract[[Player]:[Player]],0),MATCH(FPL_Combined[[#Headers],[Gameweek 38]],FPL_Fixtures_Extract[#Headers],0)),3))</f>
        <v>NOR(H)</v>
      </c>
    </row>
    <row r="442" spans="1:39" x14ac:dyDescent="0.45">
      <c r="A442" t="s">
        <v>646</v>
      </c>
      <c r="B442" t="str">
        <f ca="1">IF(RIGHT(FPL_Combined[[#Headers],[Gameweek 01]],2)&lt;$B$622,INDEX(FPL_Results_Extract[Gameweek 01],MATCH($A442,FPL_Results_Extract[[Player]:[Player]],0)),INDEX(Team_Key[[Abbreviation]:[Abbreviation]],MATCH(LEFT(INDEX(FPL_Fixtures_Extract[],MATCH($A442,FPL_Fixtures_Extract[[Player]:[Player]],0),MATCH(FPL_Combined[[#Headers],[Gameweek 01]],FPL_Fixtures_Extract[#Headers],0)),LEN(INDEX(FPL_Fixtures_Extract[],MATCH($A442,FPL_Fixtures_Extract[[Player]:[Player]],0),MATCH(FPL_Combined[[#Headers],[Gameweek 01]],FPL_Fixtures_Extract[#Headers],0)))-4),Team_Key[[Full Name]:[Full Name]],0))&amp;RIGHT(INDEX(FPL_Fixtures_Extract[],MATCH($A442,FPL_Fixtures_Extract[[Player]:[Player]],0),MATCH(FPL_Combined[[#Headers],[Gameweek 01]],FPL_Fixtures_Extract[#Headers],0)),3))</f>
        <v>ARS(A) 2-0</v>
      </c>
      <c r="C442" t="str">
        <f ca="1">IF(RIGHT(FPL_Combined[[#Headers],[Gameweek 02]],2)&lt;$B$622,INDEX(FPL_Results_Extract[Gameweek 02],MATCH($A442,FPL_Results_Extract[[Player]:[Player]],0)),INDEX(Team_Key[[Abbreviation]:[Abbreviation]],MATCH(LEFT(INDEX(FPL_Fixtures_Extract[],MATCH($A442,FPL_Fixtures_Extract[[Player]:[Player]],0),MATCH(FPL_Combined[[#Headers],[Gameweek 02]],FPL_Fixtures_Extract[#Headers],0)),LEN(INDEX(FPL_Fixtures_Extract[],MATCH($A442,FPL_Fixtures_Extract[[Player]:[Player]],0),MATCH(FPL_Combined[[#Headers],[Gameweek 02]],FPL_Fixtures_Extract[#Headers],0)))-4),Team_Key[[Full Name]:[Full Name]],0))&amp;RIGHT(INDEX(FPL_Fixtures_Extract[],MATCH($A442,FPL_Fixtures_Extract[[Player]:[Player]],0),MATCH(FPL_Combined[[#Headers],[Gameweek 02]],FPL_Fixtures_Extract[#Headers],0)),3))</f>
        <v>LEI(H) 1-2</v>
      </c>
      <c r="D442" t="str">
        <f ca="1">IF(RIGHT(FPL_Combined[[#Headers],[Gameweek 03]],2)&lt;$B$622,INDEX(FPL_Results_Extract[Gameweek 03],MATCH($A442,FPL_Results_Extract[[Player]:[Player]],0)),INDEX(Team_Key[[Abbreviation]:[Abbreviation]],MATCH(LEFT(INDEX(FPL_Fixtures_Extract[],MATCH($A442,FPL_Fixtures_Extract[[Player]:[Player]],0),MATCH(FPL_Combined[[#Headers],[Gameweek 03]],FPL_Fixtures_Extract[#Headers],0)),LEN(INDEX(FPL_Fixtures_Extract[],MATCH($A442,FPL_Fixtures_Extract[[Player]:[Player]],0),MATCH(FPL_Combined[[#Headers],[Gameweek 03]],FPL_Fixtures_Extract[#Headers],0)))-4),Team_Key[[Full Name]:[Full Name]],0))&amp;RIGHT(INDEX(FPL_Fixtures_Extract[],MATCH($A442,FPL_Fixtures_Extract[[Player]:[Player]],0),MATCH(FPL_Combined[[#Headers],[Gameweek 03]],FPL_Fixtures_Extract[#Headers],0)),3))</f>
        <v>BOU(H) 3-4</v>
      </c>
      <c r="E442" t="str">
        <f ca="1">IF(RIGHT(FPL_Combined[[#Headers],[Gameweek 04]],2)&lt;$B$622,INDEX(FPL_Results_Extract[Gameweek 04],MATCH($A442,FPL_Results_Extract[[Player]:[Player]],0)),INDEX(Team_Key[[Abbreviation]:[Abbreviation]],MATCH(LEFT(INDEX(FPL_Fixtures_Extract[],MATCH($A442,FPL_Fixtures_Extract[[Player]:[Player]],0),MATCH(FPL_Combined[[#Headers],[Gameweek 04]],FPL_Fixtures_Extract[#Headers],0)),LEN(INDEX(FPL_Fixtures_Extract[],MATCH($A442,FPL_Fixtures_Extract[[Player]:[Player]],0),MATCH(FPL_Combined[[#Headers],[Gameweek 04]],FPL_Fixtures_Extract[#Headers],0)))-4),Team_Key[[Full Name]:[Full Name]],0))&amp;RIGHT(INDEX(FPL_Fixtures_Extract[],MATCH($A442,FPL_Fixtures_Extract[[Player]:[Player]],0),MATCH(FPL_Combined[[#Headers],[Gameweek 04]],FPL_Fixtures_Extract[#Headers],0)),3))</f>
        <v>LIV(A) 3-0</v>
      </c>
      <c r="F442" t="str">
        <f ca="1">IF(RIGHT(FPL_Combined[[#Headers],[Gameweek 05]],2)&lt;$B$622,INDEX(FPL_Results_Extract[Gameweek 05],MATCH($A442,FPL_Results_Extract[[Player]:[Player]],0)),INDEX(Team_Key[[Abbreviation]:[Abbreviation]],MATCH(LEFT(INDEX(FPL_Fixtures_Extract[],MATCH($A442,FPL_Fixtures_Extract[[Player]:[Player]],0),MATCH(FPL_Combined[[#Headers],[Gameweek 05]],FPL_Fixtures_Extract[#Headers],0)),LEN(INDEX(FPL_Fixtures_Extract[],MATCH($A442,FPL_Fixtures_Extract[[Player]:[Player]],0),MATCH(FPL_Combined[[#Headers],[Gameweek 05]],FPL_Fixtures_Extract[#Headers],0)))-4),Team_Key[[Full Name]:[Full Name]],0))&amp;RIGHT(INDEX(FPL_Fixtures_Extract[],MATCH($A442,FPL_Fixtures_Extract[[Player]:[Player]],0),MATCH(FPL_Combined[[#Headers],[Gameweek 05]],FPL_Fixtures_Extract[#Headers],0)),3))</f>
        <v>NEW(H) 2-0</v>
      </c>
      <c r="G442" t="str">
        <f ca="1">IF(RIGHT(FPL_Combined[[#Headers],[Gameweek 06]],2)&lt;$B$622,INDEX(FPL_Results_Extract[Gameweek 06],MATCH($A442,FPL_Results_Extract[[Player]:[Player]],0)),INDEX(Team_Key[[Abbreviation]:[Abbreviation]],MATCH(LEFT(INDEX(FPL_Fixtures_Extract[],MATCH($A442,FPL_Fixtures_Extract[[Player]:[Player]],0),MATCH(FPL_Combined[[#Headers],[Gameweek 06]],FPL_Fixtures_Extract[#Headers],0)),LEN(INDEX(FPL_Fixtures_Extract[],MATCH($A442,FPL_Fixtures_Extract[[Player]:[Player]],0),MATCH(FPL_Combined[[#Headers],[Gameweek 06]],FPL_Fixtures_Extract[#Headers],0)))-4),Team_Key[[Full Name]:[Full Name]],0))&amp;RIGHT(INDEX(FPL_Fixtures_Extract[],MATCH($A442,FPL_Fixtures_Extract[[Player]:[Player]],0),MATCH(FPL_Combined[[#Headers],[Gameweek 06]],FPL_Fixtures_Extract[#Headers],0)),3))</f>
        <v>MCI(A) 2-1</v>
      </c>
      <c r="H442" t="str">
        <f ca="1">IF(RIGHT(FPL_Combined[[#Headers],[Gameweek 07]],2)&lt;$B$622,INDEX(FPL_Results_Extract[Gameweek 07],MATCH($A442,FPL_Results_Extract[[Player]:[Player]],0)),INDEX(Team_Key[[Abbreviation]:[Abbreviation]],MATCH(LEFT(INDEX(FPL_Fixtures_Extract[],MATCH($A442,FPL_Fixtures_Extract[[Player]:[Player]],0),MATCH(FPL_Combined[[#Headers],[Gameweek 07]],FPL_Fixtures_Extract[#Headers],0)),LEN(INDEX(FPL_Fixtures_Extract[],MATCH($A442,FPL_Fixtures_Extract[[Player]:[Player]],0),MATCH(FPL_Combined[[#Headers],[Gameweek 07]],FPL_Fixtures_Extract[#Headers],0)))-4),Team_Key[[Full Name]:[Full Name]],0))&amp;RIGHT(INDEX(FPL_Fixtures_Extract[],MATCH($A442,FPL_Fixtures_Extract[[Player]:[Player]],0),MATCH(FPL_Combined[[#Headers],[Gameweek 07]],FPL_Fixtures_Extract[#Headers],0)),3))</f>
        <v>NOR(H) 2-2</v>
      </c>
      <c r="I442" t="str">
        <f ca="1">IF(RIGHT(FPL_Combined[[#Headers],[Gameweek 08]],2)&lt;$B$622,INDEX(FPL_Results_Extract[Gameweek 08],MATCH($A442,FPL_Results_Extract[[Player]:[Player]],0)),INDEX(Team_Key[[Abbreviation]:[Abbreviation]],MATCH(LEFT(INDEX(FPL_Fixtures_Extract[],MATCH($A442,FPL_Fixtures_Extract[[Player]:[Player]],0),MATCH(FPL_Combined[[#Headers],[Gameweek 08]],FPL_Fixtures_Extract[#Headers],0)),LEN(INDEX(FPL_Fixtures_Extract[],MATCH($A442,FPL_Fixtures_Extract[[Player]:[Player]],0),MATCH(FPL_Combined[[#Headers],[Gameweek 08]],FPL_Fixtures_Extract[#Headers],0)))-4),Team_Key[[Full Name]:[Full Name]],0))&amp;RIGHT(INDEX(FPL_Fixtures_Extract[],MATCH($A442,FPL_Fixtures_Extract[[Player]:[Player]],0),MATCH(FPL_Combined[[#Headers],[Gameweek 08]],FPL_Fixtures_Extract[#Headers],0)),3))</f>
        <v>SUN(A) 2-2</v>
      </c>
      <c r="J442" t="str">
        <f ca="1">IF(RIGHT(FPL_Combined[[#Headers],[Gameweek 09]],2)&lt;$B$622,INDEX(FPL_Results_Extract[Gameweek 09],MATCH($A442,FPL_Results_Extract[[Player]:[Player]],0)),INDEX(Team_Key[[Abbreviation]:[Abbreviation]],MATCH(LEFT(INDEX(FPL_Fixtures_Extract[],MATCH($A442,FPL_Fixtures_Extract[[Player]:[Player]],0),MATCH(FPL_Combined[[#Headers],[Gameweek 09]],FPL_Fixtures_Extract[#Headers],0)),LEN(INDEX(FPL_Fixtures_Extract[],MATCH($A442,FPL_Fixtures_Extract[[Player]:[Player]],0),MATCH(FPL_Combined[[#Headers],[Gameweek 09]],FPL_Fixtures_Extract[#Headers],0)))-4),Team_Key[[Full Name]:[Full Name]],0))&amp;RIGHT(INDEX(FPL_Fixtures_Extract[],MATCH($A442,FPL_Fixtures_Extract[[Player]:[Player]],0),MATCH(FPL_Combined[[#Headers],[Gameweek 09]],FPL_Fixtures_Extract[#Headers],0)),3))</f>
        <v>CRY(A) 3-1</v>
      </c>
      <c r="K442" t="str">
        <f ca="1">IF(RIGHT(FPL_Combined[[#Headers],[Gameweek 10]],2)&lt;$B$622,INDEX(FPL_Results_Extract[Gameweek 10],MATCH($A442,FPL_Results_Extract[[Player]:[Player]],0)),INDEX(Team_Key[[Abbreviation]:[Abbreviation]],MATCH(LEFT(INDEX(FPL_Fixtures_Extract[],MATCH($A442,FPL_Fixtures_Extract[[Player]:[Player]],0),MATCH(FPL_Combined[[#Headers],[Gameweek 10]],FPL_Fixtures_Extract[#Headers],0)),LEN(INDEX(FPL_Fixtures_Extract[],MATCH($A442,FPL_Fixtures_Extract[[Player]:[Player]],0),MATCH(FPL_Combined[[#Headers],[Gameweek 10]],FPL_Fixtures_Extract[#Headers],0)))-4),Team_Key[[Full Name]:[Full Name]],0))&amp;RIGHT(INDEX(FPL_Fixtures_Extract[],MATCH($A442,FPL_Fixtures_Extract[[Player]:[Player]],0),MATCH(FPL_Combined[[#Headers],[Gameweek 10]],FPL_Fixtures_Extract[#Headers],0)),3))</f>
        <v>CHE(H) 2-1</v>
      </c>
      <c r="L442" t="str">
        <f ca="1">IF(RIGHT(FPL_Combined[[#Headers],[Gameweek 11]],2)&lt;$B$622,INDEX(FPL_Results_Extract[Gameweek 11],MATCH($A442,FPL_Results_Extract[[Player]:[Player]],0)),INDEX(Team_Key[[Abbreviation]:[Abbreviation]],MATCH(LEFT(INDEX(FPL_Fixtures_Extract[],MATCH($A442,FPL_Fixtures_Extract[[Player]:[Player]],0),MATCH(FPL_Combined[[#Headers],[Gameweek 11]],FPL_Fixtures_Extract[#Headers],0)),LEN(INDEX(FPL_Fixtures_Extract[],MATCH($A442,FPL_Fixtures_Extract[[Player]:[Player]],0),MATCH(FPL_Combined[[#Headers],[Gameweek 11]],FPL_Fixtures_Extract[#Headers],0)))-4),Team_Key[[Full Name]:[Full Name]],0))&amp;RIGHT(INDEX(FPL_Fixtures_Extract[],MATCH($A442,FPL_Fixtures_Extract[[Player]:[Player]],0),MATCH(FPL_Combined[[#Headers],[Gameweek 11]],FPL_Fixtures_Extract[#Headers],0)),3))</f>
        <v>WAT(A) 0-2</v>
      </c>
      <c r="M442" t="str">
        <f ca="1">IF(RIGHT(FPL_Combined[[#Headers],[Gameweek 12]],2)&lt;$B$622,INDEX(FPL_Results_Extract[Gameweek 12],MATCH($A442,FPL_Results_Extract[[Player]:[Player]],0)),INDEX(Team_Key[[Abbreviation]:[Abbreviation]],MATCH(LEFT(INDEX(FPL_Fixtures_Extract[],MATCH($A442,FPL_Fixtures_Extract[[Player]:[Player]],0),MATCH(FPL_Combined[[#Headers],[Gameweek 12]],FPL_Fixtures_Extract[#Headers],0)),LEN(INDEX(FPL_Fixtures_Extract[],MATCH($A442,FPL_Fixtures_Extract[[Player]:[Player]],0),MATCH(FPL_Combined[[#Headers],[Gameweek 12]],FPL_Fixtures_Extract[#Headers],0)))-4),Team_Key[[Full Name]:[Full Name]],0))&amp;RIGHT(INDEX(FPL_Fixtures_Extract[],MATCH($A442,FPL_Fixtures_Extract[[Player]:[Player]],0),MATCH(FPL_Combined[[#Headers],[Gameweek 12]],FPL_Fixtures_Extract[#Headers],0)),3))</f>
        <v>EVE(H) 1-1</v>
      </c>
      <c r="N442" t="str">
        <f ca="1">IF(RIGHT(FPL_Combined[[#Headers],[Gameweek 13]],2)&lt;$B$622,INDEX(FPL_Results_Extract[Gameweek 13],MATCH($A442,FPL_Results_Extract[[Player]:[Player]],0)),INDEX(Team_Key[[Abbreviation]:[Abbreviation]],MATCH(LEFT(INDEX(FPL_Fixtures_Extract[],MATCH($A442,FPL_Fixtures_Extract[[Player]:[Player]],0),MATCH(FPL_Combined[[#Headers],[Gameweek 13]],FPL_Fixtures_Extract[#Headers],0)),LEN(INDEX(FPL_Fixtures_Extract[],MATCH($A442,FPL_Fixtures_Extract[[Player]:[Player]],0),MATCH(FPL_Combined[[#Headers],[Gameweek 13]],FPL_Fixtures_Extract[#Headers],0)))-4),Team_Key[[Full Name]:[Full Name]],0))&amp;RIGHT(INDEX(FPL_Fixtures_Extract[],MATCH($A442,FPL_Fixtures_Extract[[Player]:[Player]],0),MATCH(FPL_Combined[[#Headers],[Gameweek 13]],FPL_Fixtures_Extract[#Headers],0)),3))</f>
        <v>TOT(A) 1-4</v>
      </c>
      <c r="O442" t="str">
        <f ca="1">IF(RIGHT(FPL_Combined[[#Headers],[Gameweek 14]],2)&lt;$B$622,INDEX(FPL_Results_Extract[Gameweek 14],MATCH($A442,FPL_Results_Extract[[Player]:[Player]],0)),INDEX(Team_Key[[Abbreviation]:[Abbreviation]],MATCH(LEFT(INDEX(FPL_Fixtures_Extract[],MATCH($A442,FPL_Fixtures_Extract[[Player]:[Player]],0),MATCH(FPL_Combined[[#Headers],[Gameweek 14]],FPL_Fixtures_Extract[#Headers],0)),LEN(INDEX(FPL_Fixtures_Extract[],MATCH($A442,FPL_Fixtures_Extract[[Player]:[Player]],0),MATCH(FPL_Combined[[#Headers],[Gameweek 14]],FPL_Fixtures_Extract[#Headers],0)))-4),Team_Key[[Full Name]:[Full Name]],0))&amp;RIGHT(INDEX(FPL_Fixtures_Extract[],MATCH($A442,FPL_Fixtures_Extract[[Player]:[Player]],0),MATCH(FPL_Combined[[#Headers],[Gameweek 14]],FPL_Fixtures_Extract[#Headers],0)),3))</f>
        <v>WBA(H) 1-1</v>
      </c>
      <c r="P442" t="str">
        <f ca="1">IF(RIGHT(FPL_Combined[[#Headers],[Gameweek 15]],2)&lt;$B$622,INDEX(FPL_Results_Extract[Gameweek 15],MATCH($A442,FPL_Results_Extract[[Player]:[Player]],0)),INDEX(Team_Key[[Abbreviation]:[Abbreviation]],MATCH(LEFT(INDEX(FPL_Fixtures_Extract[],MATCH($A442,FPL_Fixtures_Extract[[Player]:[Player]],0),MATCH(FPL_Combined[[#Headers],[Gameweek 15]],FPL_Fixtures_Extract[#Headers],0)),LEN(INDEX(FPL_Fixtures_Extract[],MATCH($A442,FPL_Fixtures_Extract[[Player]:[Player]],0),MATCH(FPL_Combined[[#Headers],[Gameweek 15]],FPL_Fixtures_Extract[#Headers],0)))-4),Team_Key[[Full Name]:[Full Name]],0))&amp;RIGHT(INDEX(FPL_Fixtures_Extract[],MATCH($A442,FPL_Fixtures_Extract[[Player]:[Player]],0),MATCH(FPL_Combined[[#Headers],[Gameweek 15]],FPL_Fixtures_Extract[#Headers],0)),3))</f>
        <v>MUN(A) 0-0</v>
      </c>
      <c r="Q442" t="str">
        <f ca="1">IF(RIGHT(FPL_Combined[[#Headers],[Gameweek 16]],2)&lt;$B$622,INDEX(FPL_Results_Extract[Gameweek 16],MATCH($A442,FPL_Results_Extract[[Player]:[Player]],0)),INDEX(Team_Key[[Abbreviation]:[Abbreviation]],MATCH(LEFT(INDEX(FPL_Fixtures_Extract[],MATCH($A442,FPL_Fixtures_Extract[[Player]:[Player]],0),MATCH(FPL_Combined[[#Headers],[Gameweek 16]],FPL_Fixtures_Extract[#Headers],0)),LEN(INDEX(FPL_Fixtures_Extract[],MATCH($A442,FPL_Fixtures_Extract[[Player]:[Player]],0),MATCH(FPL_Combined[[#Headers],[Gameweek 16]],FPL_Fixtures_Extract[#Headers],0)))-4),Team_Key[[Full Name]:[Full Name]],0))&amp;RIGHT(INDEX(FPL_Fixtures_Extract[],MATCH($A442,FPL_Fixtures_Extract[[Player]:[Player]],0),MATCH(FPL_Combined[[#Headers],[Gameweek 16]],FPL_Fixtures_Extract[#Headers],0)),3))</f>
        <v>STK(H) 0-0</v>
      </c>
      <c r="R442" t="str">
        <f ca="1">IF(RIGHT(FPL_Combined[[#Headers],[Gameweek 17]],2)&lt;$B$622,INDEX(FPL_Results_Extract[Gameweek 17],MATCH($A442,FPL_Results_Extract[[Player]:[Player]],0)),INDEX(Team_Key[[Abbreviation]:[Abbreviation]],MATCH(LEFT(INDEX(FPL_Fixtures_Extract[],MATCH($A442,FPL_Fixtures_Extract[[Player]:[Player]],0),MATCH(FPL_Combined[[#Headers],[Gameweek 17]],FPL_Fixtures_Extract[#Headers],0)),LEN(INDEX(FPL_Fixtures_Extract[],MATCH($A442,FPL_Fixtures_Extract[[Player]:[Player]],0),MATCH(FPL_Combined[[#Headers],[Gameweek 17]],FPL_Fixtures_Extract[#Headers],0)))-4),Team_Key[[Full Name]:[Full Name]],0))&amp;RIGHT(INDEX(FPL_Fixtures_Extract[],MATCH($A442,FPL_Fixtures_Extract[[Player]:[Player]],0),MATCH(FPL_Combined[[#Headers],[Gameweek 17]],FPL_Fixtures_Extract[#Headers],0)),3))</f>
        <v>SWA(A) 0-0</v>
      </c>
      <c r="S442" t="str">
        <f ca="1">IF(RIGHT(FPL_Combined[[#Headers],[Gameweek 18]],2)&lt;$B$622,INDEX(FPL_Results_Extract[Gameweek 18],MATCH($A442,FPL_Results_Extract[[Player]:[Player]],0)),INDEX(Team_Key[[Abbreviation]:[Abbreviation]],MATCH(LEFT(INDEX(FPL_Fixtures_Extract[],MATCH($A442,FPL_Fixtures_Extract[[Player]:[Player]],0),MATCH(FPL_Combined[[#Headers],[Gameweek 18]],FPL_Fixtures_Extract[#Headers],0)),LEN(INDEX(FPL_Fixtures_Extract[],MATCH($A442,FPL_Fixtures_Extract[[Player]:[Player]],0),MATCH(FPL_Combined[[#Headers],[Gameweek 18]],FPL_Fixtures_Extract[#Headers],0)))-4),Team_Key[[Full Name]:[Full Name]],0))&amp;RIGHT(INDEX(FPL_Fixtures_Extract[],MATCH($A442,FPL_Fixtures_Extract[[Player]:[Player]],0),MATCH(FPL_Combined[[#Headers],[Gameweek 18]],FPL_Fixtures_Extract[#Headers],0)),3))</f>
        <v>AVL(A) 1-1</v>
      </c>
      <c r="T442" t="str">
        <f ca="1">IF(RIGHT(FPL_Combined[[#Headers],[Gameweek 19]],2)&lt;$B$622,INDEX(FPL_Results_Extract[Gameweek 19],MATCH($A442,FPL_Results_Extract[[Player]:[Player]],0)),INDEX(Team_Key[[Abbreviation]:[Abbreviation]],MATCH(LEFT(INDEX(FPL_Fixtures_Extract[],MATCH($A442,FPL_Fixtures_Extract[[Player]:[Player]],0),MATCH(FPL_Combined[[#Headers],[Gameweek 19]],FPL_Fixtures_Extract[#Headers],0)),LEN(INDEX(FPL_Fixtures_Extract[],MATCH($A442,FPL_Fixtures_Extract[[Player]:[Player]],0),MATCH(FPL_Combined[[#Headers],[Gameweek 19]],FPL_Fixtures_Extract[#Headers],0)))-4),Team_Key[[Full Name]:[Full Name]],0))&amp;RIGHT(INDEX(FPL_Fixtures_Extract[],MATCH($A442,FPL_Fixtures_Extract[[Player]:[Player]],0),MATCH(FPL_Combined[[#Headers],[Gameweek 19]],FPL_Fixtures_Extract[#Headers],0)),3))</f>
        <v>SOU(H) 2-1</v>
      </c>
      <c r="U442" t="str">
        <f ca="1">IF(RIGHT(FPL_Combined[[#Headers],[Gameweek 20]],2)&lt;$B$622,INDEX(FPL_Results_Extract[Gameweek 20],MATCH($A442,FPL_Results_Extract[[Player]:[Player]],0)),INDEX(Team_Key[[Abbreviation]:[Abbreviation]],MATCH(LEFT(INDEX(FPL_Fixtures_Extract[],MATCH($A442,FPL_Fixtures_Extract[[Player]:[Player]],0),MATCH(FPL_Combined[[#Headers],[Gameweek 20]],FPL_Fixtures_Extract[#Headers],0)),LEN(INDEX(FPL_Fixtures_Extract[],MATCH($A442,FPL_Fixtures_Extract[[Player]:[Player]],0),MATCH(FPL_Combined[[#Headers],[Gameweek 20]],FPL_Fixtures_Extract[#Headers],0)))-4),Team_Key[[Full Name]:[Full Name]],0))&amp;RIGHT(INDEX(FPL_Fixtures_Extract[],MATCH($A442,FPL_Fixtures_Extract[[Player]:[Player]],0),MATCH(FPL_Combined[[#Headers],[Gameweek 20]],FPL_Fixtures_Extract[#Headers],0)),3))</f>
        <v>LIV(H) 2-0</v>
      </c>
      <c r="V442" t="str">
        <f ca="1">IF(RIGHT(FPL_Combined[[#Headers],[Gameweek 21]],2)&lt;$B$622,INDEX(FPL_Results_Extract[Gameweek 21],MATCH($A442,FPL_Results_Extract[[Player]:[Player]],0)),INDEX(Team_Key[[Abbreviation]:[Abbreviation]],MATCH(LEFT(INDEX(FPL_Fixtures_Extract[],MATCH($A442,FPL_Fixtures_Extract[[Player]:[Player]],0),MATCH(FPL_Combined[[#Headers],[Gameweek 21]],FPL_Fixtures_Extract[#Headers],0)),LEN(INDEX(FPL_Fixtures_Extract[],MATCH($A442,FPL_Fixtures_Extract[[Player]:[Player]],0),MATCH(FPL_Combined[[#Headers],[Gameweek 21]],FPL_Fixtures_Extract[#Headers],0)))-4),Team_Key[[Full Name]:[Full Name]],0))&amp;RIGHT(INDEX(FPL_Fixtures_Extract[],MATCH($A442,FPL_Fixtures_Extract[[Player]:[Player]],0),MATCH(FPL_Combined[[#Headers],[Gameweek 21]],FPL_Fixtures_Extract[#Headers],0)),3))</f>
        <v>BOU(A) 3-1</v>
      </c>
      <c r="W442" t="str">
        <f ca="1">IF(RIGHT(FPL_Combined[[#Headers],[Gameweek 22]],2)&lt;$B$622,INDEX(FPL_Results_Extract[Gameweek 22],MATCH($A442,FPL_Results_Extract[[Player]:[Player]],0)),INDEX(Team_Key[[Abbreviation]:[Abbreviation]],MATCH(LEFT(INDEX(FPL_Fixtures_Extract[],MATCH($A442,FPL_Fixtures_Extract[[Player]:[Player]],0),MATCH(FPL_Combined[[#Headers],[Gameweek 22]],FPL_Fixtures_Extract[#Headers],0)),LEN(INDEX(FPL_Fixtures_Extract[],MATCH($A442,FPL_Fixtures_Extract[[Player]:[Player]],0),MATCH(FPL_Combined[[#Headers],[Gameweek 22]],FPL_Fixtures_Extract[#Headers],0)))-4),Team_Key[[Full Name]:[Full Name]],0))&amp;RIGHT(INDEX(FPL_Fixtures_Extract[],MATCH($A442,FPL_Fixtures_Extract[[Player]:[Player]],0),MATCH(FPL_Combined[[#Headers],[Gameweek 22]],FPL_Fixtures_Extract[#Headers],0)),3))</f>
        <v>NEW(A) 1-2</v>
      </c>
      <c r="X442" t="str">
        <f ca="1">IF(RIGHT(FPL_Combined[[#Headers],[Gameweek 23]],2)&lt;$B$622,INDEX(FPL_Results_Extract[Gameweek 23],MATCH($A442,FPL_Results_Extract[[Player]:[Player]],0)),INDEX(Team_Key[[Abbreviation]:[Abbreviation]],MATCH(LEFT(INDEX(FPL_Fixtures_Extract[],MATCH($A442,FPL_Fixtures_Extract[[Player]:[Player]],0),MATCH(FPL_Combined[[#Headers],[Gameweek 23]],FPL_Fixtures_Extract[#Headers],0)),LEN(INDEX(FPL_Fixtures_Extract[],MATCH($A442,FPL_Fixtures_Extract[[Player]:[Player]],0),MATCH(FPL_Combined[[#Headers],[Gameweek 23]],FPL_Fixtures_Extract[#Headers],0)))-4),Team_Key[[Full Name]:[Full Name]],0))&amp;RIGHT(INDEX(FPL_Fixtures_Extract[],MATCH($A442,FPL_Fixtures_Extract[[Player]:[Player]],0),MATCH(FPL_Combined[[#Headers],[Gameweek 23]],FPL_Fixtures_Extract[#Headers],0)),3))</f>
        <v>MCI(H) 2-2</v>
      </c>
      <c r="Y442" t="str">
        <f ca="1">IF(RIGHT(FPL_Combined[[#Headers],[Gameweek 24]],2)&lt;$B$622,INDEX(FPL_Results_Extract[Team],MATCH($A442,FPL_Results_Extract[[Player]:[Player]],0)),INDEX(Team_Key[[Abbreviation]:[Abbreviation]],MATCH(LEFT(INDEX(FPL_Fixtures_Extract[],MATCH($A442,FPL_Fixtures_Extract[[Player]:[Player]],0),MATCH(FPL_Combined[[#Headers],[Gameweek 24]],FPL_Fixtures_Extract[#Headers],0)),LEN(INDEX(FPL_Fixtures_Extract[],MATCH($A442,FPL_Fixtures_Extract[[Player]:[Player]],0),MATCH(FPL_Combined[[#Headers],[Gameweek 24]],FPL_Fixtures_Extract[#Headers],0)))-4),Team_Key[[Full Name]:[Full Name]],0))&amp;RIGHT(INDEX(FPL_Fixtures_Extract[],MATCH($A442,FPL_Fixtures_Extract[[Player]:[Player]],0),MATCH(FPL_Combined[[#Headers],[Gameweek 24]],FPL_Fixtures_Extract[#Headers],0)),3))</f>
        <v>WHU</v>
      </c>
      <c r="Z442" t="str">
        <f ca="1">IF(RIGHT(FPL_Combined[[#Headers],[Gameweek 25]],2)&lt;$B$622,INDEX(FPL_Results_Extract[Player],MATCH($A442,FPL_Results_Extract[[Player]:[Player]],0)),INDEX(Team_Key[[Abbreviation]:[Abbreviation]],MATCH(LEFT(INDEX(FPL_Fixtures_Extract[],MATCH($A442,FPL_Fixtures_Extract[[Player]:[Player]],0),MATCH(FPL_Combined[[#Headers],[Gameweek 25]],FPL_Fixtures_Extract[#Headers],0)),LEN(INDEX(FPL_Fixtures_Extract[],MATCH($A442,FPL_Fixtures_Extract[[Player]:[Player]],0),MATCH(FPL_Combined[[#Headers],[Gameweek 25]],FPL_Fixtures_Extract[#Headers],0)))-4),Team_Key[[Full Name]:[Full Name]],0))&amp;RIGHT(INDEX(FPL_Fixtures_Extract[],MATCH($A442,FPL_Fixtures_Extract[[Player]:[Player]],0),MATCH(FPL_Combined[[#Headers],[Gameweek 25]],FPL_Fixtures_Extract[#Headers],0)),3))</f>
        <v>Oxford</v>
      </c>
      <c r="AA442" t="str">
        <f ca="1">IF(RIGHT(FPL_Combined[[#Headers],[Gameweek 26]],2)&lt;$B$622,INDEX(FPL_Results_Extract[Gameweek 01],MATCH($A442,FPL_Results_Extract[[Player]:[Player]],0)),INDEX(Team_Key[[Abbreviation]:[Abbreviation]],MATCH(LEFT(INDEX(FPL_Fixtures_Extract[],MATCH($A442,FPL_Fixtures_Extract[[Player]:[Player]],0),MATCH(FPL_Combined[[#Headers],[Gameweek 26]],FPL_Fixtures_Extract[#Headers],0)),LEN(INDEX(FPL_Fixtures_Extract[],MATCH($A442,FPL_Fixtures_Extract[[Player]:[Player]],0),MATCH(FPL_Combined[[#Headers],[Gameweek 26]],FPL_Fixtures_Extract[#Headers],0)))-4),Team_Key[[Full Name]:[Full Name]],0))&amp;RIGHT(INDEX(FPL_Fixtures_Extract[],MATCH($A442,FPL_Fixtures_Extract[[Player]:[Player]],0),MATCH(FPL_Combined[[#Headers],[Gameweek 26]],FPL_Fixtures_Extract[#Headers],0)),3))</f>
        <v>ARS(A) 2-0</v>
      </c>
      <c r="AB442" t="str">
        <f ca="1">IF(RIGHT(FPL_Combined[[#Headers],[Gameweek 27]],2)&lt;$B$622,INDEX(FPL_Results_Extract[Gameweek 02],MATCH($A442,FPL_Results_Extract[[Player]:[Player]],0)),INDEX(Team_Key[[Abbreviation]:[Abbreviation]],MATCH(LEFT(INDEX(FPL_Fixtures_Extract[],MATCH($A442,FPL_Fixtures_Extract[[Player]:[Player]],0),MATCH(FPL_Combined[[#Headers],[Gameweek 27]],FPL_Fixtures_Extract[#Headers],0)),LEN(INDEX(FPL_Fixtures_Extract[],MATCH($A442,FPL_Fixtures_Extract[[Player]:[Player]],0),MATCH(FPL_Combined[[#Headers],[Gameweek 27]],FPL_Fixtures_Extract[#Headers],0)))-4),Team_Key[[Full Name]:[Full Name]],0))&amp;RIGHT(INDEX(FPL_Fixtures_Extract[],MATCH($A442,FPL_Fixtures_Extract[[Player]:[Player]],0),MATCH(FPL_Combined[[#Headers],[Gameweek 27]],FPL_Fixtures_Extract[#Headers],0)),3))</f>
        <v>LEI(H) 1-2</v>
      </c>
      <c r="AC442" t="str">
        <f ca="1">IF(RIGHT(FPL_Combined[[#Headers],[Gameweek 28]],2)&lt;$B$622,INDEX(FPL_Results_Extract[Gameweek 03],MATCH($A442,FPL_Results_Extract[[Player]:[Player]],0)),INDEX(Team_Key[[Abbreviation]:[Abbreviation]],MATCH(LEFT(INDEX(FPL_Fixtures_Extract[],MATCH($A442,FPL_Fixtures_Extract[[Player]:[Player]],0),MATCH(FPL_Combined[[#Headers],[Gameweek 28]],FPL_Fixtures_Extract[#Headers],0)),LEN(INDEX(FPL_Fixtures_Extract[],MATCH($A442,FPL_Fixtures_Extract[[Player]:[Player]],0),MATCH(FPL_Combined[[#Headers],[Gameweek 28]],FPL_Fixtures_Extract[#Headers],0)))-4),Team_Key[[Full Name]:[Full Name]],0))&amp;RIGHT(INDEX(FPL_Fixtures_Extract[],MATCH($A442,FPL_Fixtures_Extract[[Player]:[Player]],0),MATCH(FPL_Combined[[#Headers],[Gameweek 28]],FPL_Fixtures_Extract[#Headers],0)),3))</f>
        <v>BOU(H) 3-4</v>
      </c>
      <c r="AD442" t="str">
        <f ca="1">IF(RIGHT(FPL_Combined[[#Headers],[Gameweek 29]],2)&lt;$B$622,INDEX(FPL_Results_Extract[Gameweek 04],MATCH($A442,FPL_Results_Extract[[Player]:[Player]],0)),INDEX(Team_Key[[Abbreviation]:[Abbreviation]],MATCH(LEFT(INDEX(FPL_Fixtures_Extract[],MATCH($A442,FPL_Fixtures_Extract[[Player]:[Player]],0),MATCH(FPL_Combined[[#Headers],[Gameweek 29]],FPL_Fixtures_Extract[#Headers],0)),LEN(INDEX(FPL_Fixtures_Extract[],MATCH($A442,FPL_Fixtures_Extract[[Player]:[Player]],0),MATCH(FPL_Combined[[#Headers],[Gameweek 29]],FPL_Fixtures_Extract[#Headers],0)))-4),Team_Key[[Full Name]:[Full Name]],0))&amp;RIGHT(INDEX(FPL_Fixtures_Extract[],MATCH($A442,FPL_Fixtures_Extract[[Player]:[Player]],0),MATCH(FPL_Combined[[#Headers],[Gameweek 29]],FPL_Fixtures_Extract[#Headers],0)),3))</f>
        <v>EVE(A)</v>
      </c>
      <c r="AE442" t="e">
        <f ca="1">IF(RIGHT(FPL_Combined[[#Headers],[Gameweek 30]],2)&lt;$B$622,INDEX(FPL_Results_Extract[Gameweek 05],MATCH($A442,FPL_Results_Extract[[Player]:[Player]],0)),INDEX(Team_Key[[Abbreviation]:[Abbreviation]],MATCH(LEFT(INDEX(FPL_Fixtures_Extract[],MATCH($A442,FPL_Fixtures_Extract[[Player]:[Player]],0),MATCH(FPL_Combined[[#Headers],[Gameweek 30]],FPL_Fixtures_Extract[#Headers],0)),LEN(INDEX(FPL_Fixtures_Extract[],MATCH($A442,FPL_Fixtures_Extract[[Player]:[Player]],0),MATCH(FPL_Combined[[#Headers],[Gameweek 30]],FPL_Fixtures_Extract[#Headers],0)))-4),Team_Key[[Full Name]:[Full Name]],0))&amp;RIGHT(INDEX(FPL_Fixtures_Extract[],MATCH($A442,FPL_Fixtures_Extract[[Player]:[Player]],0),MATCH(FPL_Combined[[#Headers],[Gameweek 30]],FPL_Fixtures_Extract[#Headers],0)),3))</f>
        <v>#VALUE!</v>
      </c>
      <c r="AF442" t="str">
        <f ca="1">IF(RIGHT(FPL_Combined[[#Headers],[Gameweek 31]],2)&lt;$B$622,INDEX(FPL_Results_Extract[Gameweek 06],MATCH($A442,FPL_Results_Extract[[Player]:[Player]],0)),INDEX(Team_Key[[Abbreviation]:[Abbreviation]],MATCH(LEFT(INDEX(FPL_Fixtures_Extract[],MATCH($A442,FPL_Fixtures_Extract[[Player]:[Player]],0),MATCH(FPL_Combined[[#Headers],[Gameweek 31]],FPL_Fixtures_Extract[#Headers],0)),LEN(INDEX(FPL_Fixtures_Extract[],MATCH($A442,FPL_Fixtures_Extract[[Player]:[Player]],0),MATCH(FPL_Combined[[#Headers],[Gameweek 31]],FPL_Fixtures_Extract[#Headers],0)))-4),Team_Key[[Full Name]:[Full Name]],0))&amp;RIGHT(INDEX(FPL_Fixtures_Extract[],MATCH($A442,FPL_Fixtures_Extract[[Player]:[Player]],0),MATCH(FPL_Combined[[#Headers],[Gameweek 31]],FPL_Fixtures_Extract[#Headers],0)),3))</f>
        <v>CHE(A)</v>
      </c>
      <c r="AG442" t="str">
        <f ca="1">IF(RIGHT(FPL_Combined[[#Headers],[Gameweek 32]],2)&lt;$B$622,INDEX(FPL_Results_Extract[Gameweek 07],MATCH($A442,FPL_Results_Extract[[Player]:[Player]],0)),INDEX(Team_Key[[Abbreviation]:[Abbreviation]],MATCH(LEFT(INDEX(FPL_Fixtures_Extract[],MATCH($A442,FPL_Fixtures_Extract[[Player]:[Player]],0),MATCH(FPL_Combined[[#Headers],[Gameweek 32]],FPL_Fixtures_Extract[#Headers],0)),LEN(INDEX(FPL_Fixtures_Extract[],MATCH($A442,FPL_Fixtures_Extract[[Player]:[Player]],0),MATCH(FPL_Combined[[#Headers],[Gameweek 32]],FPL_Fixtures_Extract[#Headers],0)))-4),Team_Key[[Full Name]:[Full Name]],0))&amp;RIGHT(INDEX(FPL_Fixtures_Extract[],MATCH($A442,FPL_Fixtures_Extract[[Player]:[Player]],0),MATCH(FPL_Combined[[#Headers],[Gameweek 32]],FPL_Fixtures_Extract[#Headers],0)),3))</f>
        <v>CRY(H)</v>
      </c>
      <c r="AH442" t="str">
        <f ca="1">IF(RIGHT(FPL_Combined[[#Headers],[Gameweek 33]],2)&lt;$B$622,INDEX(FPL_Results_Extract[Gameweek 08],MATCH($A442,FPL_Results_Extract[[Player]:[Player]],0)),INDEX(Team_Key[[Abbreviation]:[Abbreviation]],MATCH(LEFT(INDEX(FPL_Fixtures_Extract[],MATCH($A442,FPL_Fixtures_Extract[[Player]:[Player]],0),MATCH(FPL_Combined[[#Headers],[Gameweek 33]],FPL_Fixtures_Extract[#Headers],0)),LEN(INDEX(FPL_Fixtures_Extract[],MATCH($A442,FPL_Fixtures_Extract[[Player]:[Player]],0),MATCH(FPL_Combined[[#Headers],[Gameweek 33]],FPL_Fixtures_Extract[#Headers],0)))-4),Team_Key[[Full Name]:[Full Name]],0))&amp;RIGHT(INDEX(FPL_Fixtures_Extract[],MATCH($A442,FPL_Fixtures_Extract[[Player]:[Player]],0),MATCH(FPL_Combined[[#Headers],[Gameweek 33]],FPL_Fixtures_Extract[#Headers],0)),3))</f>
        <v>ARS(H)</v>
      </c>
      <c r="AI442" t="str">
        <f ca="1">IF(RIGHT(FPL_Combined[[#Headers],[Gameweek 34]],2)&lt;$B$622,INDEX(FPL_Results_Extract[Gameweek 09],MATCH($A442,FPL_Results_Extract[[Player]:[Player]],0)),INDEX(Team_Key[[Abbreviation]:[Abbreviation]],MATCH(LEFT(INDEX(FPL_Fixtures_Extract[],MATCH($A442,FPL_Fixtures_Extract[[Player]:[Player]],0),MATCH(FPL_Combined[[#Headers],[Gameweek 34]],FPL_Fixtures_Extract[#Headers],0)),LEN(INDEX(FPL_Fixtures_Extract[],MATCH($A442,FPL_Fixtures_Extract[[Player]:[Player]],0),MATCH(FPL_Combined[[#Headers],[Gameweek 34]],FPL_Fixtures_Extract[#Headers],0)))-4),Team_Key[[Full Name]:[Full Name]],0))&amp;RIGHT(INDEX(FPL_Fixtures_Extract[],MATCH($A442,FPL_Fixtures_Extract[[Player]:[Player]],0),MATCH(FPL_Combined[[#Headers],[Gameweek 34]],FPL_Fixtures_Extract[#Headers],0)),3))</f>
        <v>LEI(A)</v>
      </c>
      <c r="AJ442" t="e">
        <f ca="1">IF(RIGHT(FPL_Combined[[#Headers],[Gameweek 35]],2)&lt;$B$622,INDEX(FPL_Results_Extract[Gameweek 10],MATCH($A442,FPL_Results_Extract[[Player]:[Player]],0)),INDEX(Team_Key[[Abbreviation]:[Abbreviation]],MATCH(LEFT(INDEX(FPL_Fixtures_Extract[],MATCH($A442,FPL_Fixtures_Extract[[Player]:[Player]],0),MATCH(FPL_Combined[[#Headers],[Gameweek 35]],FPL_Fixtures_Extract[#Headers],0)),LEN(INDEX(FPL_Fixtures_Extract[],MATCH($A442,FPL_Fixtures_Extract[[Player]:[Player]],0),MATCH(FPL_Combined[[#Headers],[Gameweek 35]],FPL_Fixtures_Extract[#Headers],0)))-4),Team_Key[[Full Name]:[Full Name]],0))&amp;RIGHT(INDEX(FPL_Fixtures_Extract[],MATCH($A442,FPL_Fixtures_Extract[[Player]:[Player]],0),MATCH(FPL_Combined[[#Headers],[Gameweek 35]],FPL_Fixtures_Extract[#Headers],0)),3))</f>
        <v>#VALUE!</v>
      </c>
      <c r="AK442" t="str">
        <f ca="1">IF(RIGHT(FPL_Combined[[#Headers],[Gameweek 36]],2)&lt;$B$622,INDEX(FPL_Results_Extract[Gameweek 11],MATCH($A442,FPL_Results_Extract[[Player]:[Player]],0)),INDEX(Team_Key[[Abbreviation]:[Abbreviation]],MATCH(LEFT(INDEX(FPL_Fixtures_Extract[],MATCH($A442,FPL_Fixtures_Extract[[Player]:[Player]],0),MATCH(FPL_Combined[[#Headers],[Gameweek 36]],FPL_Fixtures_Extract[#Headers],0)),LEN(INDEX(FPL_Fixtures_Extract[],MATCH($A442,FPL_Fixtures_Extract[[Player]:[Player]],0),MATCH(FPL_Combined[[#Headers],[Gameweek 36]],FPL_Fixtures_Extract[#Headers],0)))-4),Team_Key[[Full Name]:[Full Name]],0))&amp;RIGHT(INDEX(FPL_Fixtures_Extract[],MATCH($A442,FPL_Fixtures_Extract[[Player]:[Player]],0),MATCH(FPL_Combined[[#Headers],[Gameweek 36]],FPL_Fixtures_Extract[#Headers],0)),3))</f>
        <v>WBA(A)</v>
      </c>
      <c r="AL442" t="str">
        <f ca="1">IF(RIGHT(FPL_Combined[[#Headers],[Gameweek 37]],2)&lt;$B$622,INDEX(FPL_Results_Extract[Gameweek 12],MATCH($A442,FPL_Results_Extract[[Player]:[Player]],0)),INDEX(Team_Key[[Abbreviation]:[Abbreviation]],MATCH(LEFT(INDEX(FPL_Fixtures_Extract[],MATCH($A442,FPL_Fixtures_Extract[[Player]:[Player]],0),MATCH(FPL_Combined[[#Headers],[Gameweek 37]],FPL_Fixtures_Extract[#Headers],0)),LEN(INDEX(FPL_Fixtures_Extract[],MATCH($A442,FPL_Fixtures_Extract[[Player]:[Player]],0),MATCH(FPL_Combined[[#Headers],[Gameweek 37]],FPL_Fixtures_Extract[#Headers],0)))-4),Team_Key[[Full Name]:[Full Name]],0))&amp;RIGHT(INDEX(FPL_Fixtures_Extract[],MATCH($A442,FPL_Fixtures_Extract[[Player]:[Player]],0),MATCH(FPL_Combined[[#Headers],[Gameweek 37]],FPL_Fixtures_Extract[#Headers],0)),3))</f>
        <v>SWA(H)</v>
      </c>
      <c r="AM442" t="str">
        <f ca="1">IF(RIGHT(FPL_Combined[[#Headers],[Gameweek 38]],2)&lt;$B$622,INDEX(FPL_Results_Extract[Gameweek 13],MATCH($A442,FPL_Results_Extract[[Player]:[Player]],0)),INDEX(Team_Key[[Abbreviation]:[Abbreviation]],MATCH(LEFT(INDEX(FPL_Fixtures_Extract[],MATCH($A442,FPL_Fixtures_Extract[[Player]:[Player]],0),MATCH(FPL_Combined[[#Headers],[Gameweek 38]],FPL_Fixtures_Extract[#Headers],0)),LEN(INDEX(FPL_Fixtures_Extract[],MATCH($A442,FPL_Fixtures_Extract[[Player]:[Player]],0),MATCH(FPL_Combined[[#Headers],[Gameweek 38]],FPL_Fixtures_Extract[#Headers],0)))-4),Team_Key[[Full Name]:[Full Name]],0))&amp;RIGHT(INDEX(FPL_Fixtures_Extract[],MATCH($A442,FPL_Fixtures_Extract[[Player]:[Player]],0),MATCH(FPL_Combined[[#Headers],[Gameweek 38]],FPL_Fixtures_Extract[#Headers],0)),3))</f>
        <v>STK(A)</v>
      </c>
    </row>
    <row r="443" spans="1:39" x14ac:dyDescent="0.45">
      <c r="A443" t="s">
        <v>383</v>
      </c>
      <c r="B443" t="str">
        <f ca="1">IF(RIGHT(FPL_Combined[[#Headers],[Gameweek 01]],2)&lt;$B$622,INDEX(FPL_Results_Extract[Gameweek 01],MATCH($A443,FPL_Results_Extract[[Player]:[Player]],0)),INDEX(Team_Key[[Abbreviation]:[Abbreviation]],MATCH(LEFT(INDEX(FPL_Fixtures_Extract[],MATCH($A443,FPL_Fixtures_Extract[[Player]:[Player]],0),MATCH(FPL_Combined[[#Headers],[Gameweek 01]],FPL_Fixtures_Extract[#Headers],0)),LEN(INDEX(FPL_Fixtures_Extract[],MATCH($A443,FPL_Fixtures_Extract[[Player]:[Player]],0),MATCH(FPL_Combined[[#Headers],[Gameweek 01]],FPL_Fixtures_Extract[#Headers],0)))-4),Team_Key[[Full Name]:[Full Name]],0))&amp;RIGHT(INDEX(FPL_Fixtures_Extract[],MATCH($A443,FPL_Fixtures_Extract[[Player]:[Player]],0),MATCH(FPL_Combined[[#Headers],[Gameweek 01]],FPL_Fixtures_Extract[#Headers],0)),3))</f>
        <v>WHU(H) 0-2</v>
      </c>
      <c r="C443" t="str">
        <f ca="1">IF(RIGHT(FPL_Combined[[#Headers],[Gameweek 02]],2)&lt;$B$622,INDEX(FPL_Results_Extract[Gameweek 02],MATCH($A443,FPL_Results_Extract[[Player]:[Player]],0)),INDEX(Team_Key[[Abbreviation]:[Abbreviation]],MATCH(LEFT(INDEX(FPL_Fixtures_Extract[],MATCH($A443,FPL_Fixtures_Extract[[Player]:[Player]],0),MATCH(FPL_Combined[[#Headers],[Gameweek 02]],FPL_Fixtures_Extract[#Headers],0)),LEN(INDEX(FPL_Fixtures_Extract[],MATCH($A443,FPL_Fixtures_Extract[[Player]:[Player]],0),MATCH(FPL_Combined[[#Headers],[Gameweek 02]],FPL_Fixtures_Extract[#Headers],0)))-4),Team_Key[[Full Name]:[Full Name]],0))&amp;RIGHT(INDEX(FPL_Fixtures_Extract[],MATCH($A443,FPL_Fixtures_Extract[[Player]:[Player]],0),MATCH(FPL_Combined[[#Headers],[Gameweek 02]],FPL_Fixtures_Extract[#Headers],0)),3))</f>
        <v>CRY(A) 2-1</v>
      </c>
      <c r="D443" t="str">
        <f ca="1">IF(RIGHT(FPL_Combined[[#Headers],[Gameweek 03]],2)&lt;$B$622,INDEX(FPL_Results_Extract[Gameweek 03],MATCH($A443,FPL_Results_Extract[[Player]:[Player]],0)),INDEX(Team_Key[[Abbreviation]:[Abbreviation]],MATCH(LEFT(INDEX(FPL_Fixtures_Extract[],MATCH($A443,FPL_Fixtures_Extract[[Player]:[Player]],0),MATCH(FPL_Combined[[#Headers],[Gameweek 03]],FPL_Fixtures_Extract[#Headers],0)),LEN(INDEX(FPL_Fixtures_Extract[],MATCH($A443,FPL_Fixtures_Extract[[Player]:[Player]],0),MATCH(FPL_Combined[[#Headers],[Gameweek 03]],FPL_Fixtures_Extract[#Headers],0)))-4),Team_Key[[Full Name]:[Full Name]],0))&amp;RIGHT(INDEX(FPL_Fixtures_Extract[],MATCH($A443,FPL_Fixtures_Extract[[Player]:[Player]],0),MATCH(FPL_Combined[[#Headers],[Gameweek 03]],FPL_Fixtures_Extract[#Headers],0)),3))</f>
        <v>LIV(H) 0-0</v>
      </c>
      <c r="E443" t="str">
        <f ca="1">IF(RIGHT(FPL_Combined[[#Headers],[Gameweek 04]],2)&lt;$B$622,INDEX(FPL_Results_Extract[Gameweek 04],MATCH($A443,FPL_Results_Extract[[Player]:[Player]],0)),INDEX(Team_Key[[Abbreviation]:[Abbreviation]],MATCH(LEFT(INDEX(FPL_Fixtures_Extract[],MATCH($A443,FPL_Fixtures_Extract[[Player]:[Player]],0),MATCH(FPL_Combined[[#Headers],[Gameweek 04]],FPL_Fixtures_Extract[#Headers],0)),LEN(INDEX(FPL_Fixtures_Extract[],MATCH($A443,FPL_Fixtures_Extract[[Player]:[Player]],0),MATCH(FPL_Combined[[#Headers],[Gameweek 04]],FPL_Fixtures_Extract[#Headers],0)))-4),Team_Key[[Full Name]:[Full Name]],0))&amp;RIGHT(INDEX(FPL_Fixtures_Extract[],MATCH($A443,FPL_Fixtures_Extract[[Player]:[Player]],0),MATCH(FPL_Combined[[#Headers],[Gameweek 04]],FPL_Fixtures_Extract[#Headers],0)),3))</f>
        <v>NEW(A) 1-0</v>
      </c>
      <c r="F443" t="str">
        <f ca="1">IF(RIGHT(FPL_Combined[[#Headers],[Gameweek 05]],2)&lt;$B$622,INDEX(FPL_Results_Extract[Gameweek 05],MATCH($A443,FPL_Results_Extract[[Player]:[Player]],0)),INDEX(Team_Key[[Abbreviation]:[Abbreviation]],MATCH(LEFT(INDEX(FPL_Fixtures_Extract[],MATCH($A443,FPL_Fixtures_Extract[[Player]:[Player]],0),MATCH(FPL_Combined[[#Headers],[Gameweek 05]],FPL_Fixtures_Extract[#Headers],0)),LEN(INDEX(FPL_Fixtures_Extract[],MATCH($A443,FPL_Fixtures_Extract[[Player]:[Player]],0),MATCH(FPL_Combined[[#Headers],[Gameweek 05]],FPL_Fixtures_Extract[#Headers],0)))-4),Team_Key[[Full Name]:[Full Name]],0))&amp;RIGHT(INDEX(FPL_Fixtures_Extract[],MATCH($A443,FPL_Fixtures_Extract[[Player]:[Player]],0),MATCH(FPL_Combined[[#Headers],[Gameweek 05]],FPL_Fixtures_Extract[#Headers],0)),3))</f>
        <v>STK(H) 2-0</v>
      </c>
      <c r="G443" t="str">
        <f ca="1">IF(RIGHT(FPL_Combined[[#Headers],[Gameweek 06]],2)&lt;$B$622,INDEX(FPL_Results_Extract[Gameweek 06],MATCH($A443,FPL_Results_Extract[[Player]:[Player]],0)),INDEX(Team_Key[[Abbreviation]:[Abbreviation]],MATCH(LEFT(INDEX(FPL_Fixtures_Extract[],MATCH($A443,FPL_Fixtures_Extract[[Player]:[Player]],0),MATCH(FPL_Combined[[#Headers],[Gameweek 06]],FPL_Fixtures_Extract[#Headers],0)),LEN(INDEX(FPL_Fixtures_Extract[],MATCH($A443,FPL_Fixtures_Extract[[Player]:[Player]],0),MATCH(FPL_Combined[[#Headers],[Gameweek 06]],FPL_Fixtures_Extract[#Headers],0)))-4),Team_Key[[Full Name]:[Full Name]],0))&amp;RIGHT(INDEX(FPL_Fixtures_Extract[],MATCH($A443,FPL_Fixtures_Extract[[Player]:[Player]],0),MATCH(FPL_Combined[[#Headers],[Gameweek 06]],FPL_Fixtures_Extract[#Headers],0)),3))</f>
        <v>CHE(A) 0-2</v>
      </c>
      <c r="H443" t="str">
        <f ca="1">IF(RIGHT(FPL_Combined[[#Headers],[Gameweek 07]],2)&lt;$B$622,INDEX(FPL_Results_Extract[Gameweek 07],MATCH($A443,FPL_Results_Extract[[Player]:[Player]],0)),INDEX(Team_Key[[Abbreviation]:[Abbreviation]],MATCH(LEFT(INDEX(FPL_Fixtures_Extract[],MATCH($A443,FPL_Fixtures_Extract[[Player]:[Player]],0),MATCH(FPL_Combined[[#Headers],[Gameweek 07]],FPL_Fixtures_Extract[#Headers],0)),LEN(INDEX(FPL_Fixtures_Extract[],MATCH($A443,FPL_Fixtures_Extract[[Player]:[Player]],0),MATCH(FPL_Combined[[#Headers],[Gameweek 07]],FPL_Fixtures_Extract[#Headers],0)))-4),Team_Key[[Full Name]:[Full Name]],0))&amp;RIGHT(INDEX(FPL_Fixtures_Extract[],MATCH($A443,FPL_Fixtures_Extract[[Player]:[Player]],0),MATCH(FPL_Combined[[#Headers],[Gameweek 07]],FPL_Fixtures_Extract[#Headers],0)),3))</f>
        <v>LEI(A) 5-2</v>
      </c>
      <c r="I443" t="str">
        <f ca="1">IF(RIGHT(FPL_Combined[[#Headers],[Gameweek 08]],2)&lt;$B$622,INDEX(FPL_Results_Extract[Gameweek 08],MATCH($A443,FPL_Results_Extract[[Player]:[Player]],0)),INDEX(Team_Key[[Abbreviation]:[Abbreviation]],MATCH(LEFT(INDEX(FPL_Fixtures_Extract[],MATCH($A443,FPL_Fixtures_Extract[[Player]:[Player]],0),MATCH(FPL_Combined[[#Headers],[Gameweek 08]],FPL_Fixtures_Extract[#Headers],0)),LEN(INDEX(FPL_Fixtures_Extract[],MATCH($A443,FPL_Fixtures_Extract[[Player]:[Player]],0),MATCH(FPL_Combined[[#Headers],[Gameweek 08]],FPL_Fixtures_Extract[#Headers],0)))-4),Team_Key[[Full Name]:[Full Name]],0))&amp;RIGHT(INDEX(FPL_Fixtures_Extract[],MATCH($A443,FPL_Fixtures_Extract[[Player]:[Player]],0),MATCH(FPL_Combined[[#Headers],[Gameweek 08]],FPL_Fixtures_Extract[#Headers],0)),3))</f>
        <v>MUN(H) 3-0</v>
      </c>
      <c r="J443" t="str">
        <f ca="1">IF(RIGHT(FPL_Combined[[#Headers],[Gameweek 09]],2)&lt;$B$622,INDEX(FPL_Results_Extract[Gameweek 09],MATCH($A443,FPL_Results_Extract[[Player]:[Player]],0)),INDEX(Team_Key[[Abbreviation]:[Abbreviation]],MATCH(LEFT(INDEX(FPL_Fixtures_Extract[],MATCH($A443,FPL_Fixtures_Extract[[Player]:[Player]],0),MATCH(FPL_Combined[[#Headers],[Gameweek 09]],FPL_Fixtures_Extract[#Headers],0)),LEN(INDEX(FPL_Fixtures_Extract[],MATCH($A443,FPL_Fixtures_Extract[[Player]:[Player]],0),MATCH(FPL_Combined[[#Headers],[Gameweek 09]],FPL_Fixtures_Extract[#Headers],0)))-4),Team_Key[[Full Name]:[Full Name]],0))&amp;RIGHT(INDEX(FPL_Fixtures_Extract[],MATCH($A443,FPL_Fixtures_Extract[[Player]:[Player]],0),MATCH(FPL_Combined[[#Headers],[Gameweek 09]],FPL_Fixtures_Extract[#Headers],0)),3))</f>
        <v>WAT(A) 3-0</v>
      </c>
      <c r="K443" t="str">
        <f ca="1">IF(RIGHT(FPL_Combined[[#Headers],[Gameweek 10]],2)&lt;$B$622,INDEX(FPL_Results_Extract[Gameweek 10],MATCH($A443,FPL_Results_Extract[[Player]:[Player]],0)),INDEX(Team_Key[[Abbreviation]:[Abbreviation]],MATCH(LEFT(INDEX(FPL_Fixtures_Extract[],MATCH($A443,FPL_Fixtures_Extract[[Player]:[Player]],0),MATCH(FPL_Combined[[#Headers],[Gameweek 10]],FPL_Fixtures_Extract[#Headers],0)),LEN(INDEX(FPL_Fixtures_Extract[],MATCH($A443,FPL_Fixtures_Extract[[Player]:[Player]],0),MATCH(FPL_Combined[[#Headers],[Gameweek 10]],FPL_Fixtures_Extract[#Headers],0)))-4),Team_Key[[Full Name]:[Full Name]],0))&amp;RIGHT(INDEX(FPL_Fixtures_Extract[],MATCH($A443,FPL_Fixtures_Extract[[Player]:[Player]],0),MATCH(FPL_Combined[[#Headers],[Gameweek 10]],FPL_Fixtures_Extract[#Headers],0)),3))</f>
        <v>EVE(H) 2-1</v>
      </c>
      <c r="L443" t="str">
        <f ca="1">IF(RIGHT(FPL_Combined[[#Headers],[Gameweek 11]],2)&lt;$B$622,INDEX(FPL_Results_Extract[Gameweek 11],MATCH($A443,FPL_Results_Extract[[Player]:[Player]],0)),INDEX(Team_Key[[Abbreviation]:[Abbreviation]],MATCH(LEFT(INDEX(FPL_Fixtures_Extract[],MATCH($A443,FPL_Fixtures_Extract[[Player]:[Player]],0),MATCH(FPL_Combined[[#Headers],[Gameweek 11]],FPL_Fixtures_Extract[#Headers],0)),LEN(INDEX(FPL_Fixtures_Extract[],MATCH($A443,FPL_Fixtures_Extract[[Player]:[Player]],0),MATCH(FPL_Combined[[#Headers],[Gameweek 11]],FPL_Fixtures_Extract[#Headers],0)))-4),Team_Key[[Full Name]:[Full Name]],0))&amp;RIGHT(INDEX(FPL_Fixtures_Extract[],MATCH($A443,FPL_Fixtures_Extract[[Player]:[Player]],0),MATCH(FPL_Combined[[#Headers],[Gameweek 11]],FPL_Fixtures_Extract[#Headers],0)),3))</f>
        <v>SWA(A) 3-0</v>
      </c>
      <c r="M443" t="str">
        <f ca="1">IF(RIGHT(FPL_Combined[[#Headers],[Gameweek 12]],2)&lt;$B$622,INDEX(FPL_Results_Extract[Gameweek 12],MATCH($A443,FPL_Results_Extract[[Player]:[Player]],0)),INDEX(Team_Key[[Abbreviation]:[Abbreviation]],MATCH(LEFT(INDEX(FPL_Fixtures_Extract[],MATCH($A443,FPL_Fixtures_Extract[[Player]:[Player]],0),MATCH(FPL_Combined[[#Headers],[Gameweek 12]],FPL_Fixtures_Extract[#Headers],0)),LEN(INDEX(FPL_Fixtures_Extract[],MATCH($A443,FPL_Fixtures_Extract[[Player]:[Player]],0),MATCH(FPL_Combined[[#Headers],[Gameweek 12]],FPL_Fixtures_Extract[#Headers],0)))-4),Team_Key[[Full Name]:[Full Name]],0))&amp;RIGHT(INDEX(FPL_Fixtures_Extract[],MATCH($A443,FPL_Fixtures_Extract[[Player]:[Player]],0),MATCH(FPL_Combined[[#Headers],[Gameweek 12]],FPL_Fixtures_Extract[#Headers],0)),3))</f>
        <v>TOT(H) 1-1</v>
      </c>
      <c r="N443" t="str">
        <f ca="1">IF(RIGHT(FPL_Combined[[#Headers],[Gameweek 13]],2)&lt;$B$622,INDEX(FPL_Results_Extract[Gameweek 13],MATCH($A443,FPL_Results_Extract[[Player]:[Player]],0)),INDEX(Team_Key[[Abbreviation]:[Abbreviation]],MATCH(LEFT(INDEX(FPL_Fixtures_Extract[],MATCH($A443,FPL_Fixtures_Extract[[Player]:[Player]],0),MATCH(FPL_Combined[[#Headers],[Gameweek 13]],FPL_Fixtures_Extract[#Headers],0)),LEN(INDEX(FPL_Fixtures_Extract[],MATCH($A443,FPL_Fixtures_Extract[[Player]:[Player]],0),MATCH(FPL_Combined[[#Headers],[Gameweek 13]],FPL_Fixtures_Extract[#Headers],0)))-4),Team_Key[[Full Name]:[Full Name]],0))&amp;RIGHT(INDEX(FPL_Fixtures_Extract[],MATCH($A443,FPL_Fixtures_Extract[[Player]:[Player]],0),MATCH(FPL_Combined[[#Headers],[Gameweek 13]],FPL_Fixtures_Extract[#Headers],0)),3))</f>
        <v>WBA(A) 1-2</v>
      </c>
      <c r="O443" t="str">
        <f ca="1">IF(RIGHT(FPL_Combined[[#Headers],[Gameweek 14]],2)&lt;$B$622,INDEX(FPL_Results_Extract[Gameweek 14],MATCH($A443,FPL_Results_Extract[[Player]:[Player]],0)),INDEX(Team_Key[[Abbreviation]:[Abbreviation]],MATCH(LEFT(INDEX(FPL_Fixtures_Extract[],MATCH($A443,FPL_Fixtures_Extract[[Player]:[Player]],0),MATCH(FPL_Combined[[#Headers],[Gameweek 14]],FPL_Fixtures_Extract[#Headers],0)),LEN(INDEX(FPL_Fixtures_Extract[],MATCH($A443,FPL_Fixtures_Extract[[Player]:[Player]],0),MATCH(FPL_Combined[[#Headers],[Gameweek 14]],FPL_Fixtures_Extract[#Headers],0)))-4),Team_Key[[Full Name]:[Full Name]],0))&amp;RIGHT(INDEX(FPL_Fixtures_Extract[],MATCH($A443,FPL_Fixtures_Extract[[Player]:[Player]],0),MATCH(FPL_Combined[[#Headers],[Gameweek 14]],FPL_Fixtures_Extract[#Headers],0)),3))</f>
        <v>NOR(A) 1-1</v>
      </c>
      <c r="P443" t="str">
        <f ca="1">IF(RIGHT(FPL_Combined[[#Headers],[Gameweek 15]],2)&lt;$B$622,INDEX(FPL_Results_Extract[Gameweek 15],MATCH($A443,FPL_Results_Extract[[Player]:[Player]],0)),INDEX(Team_Key[[Abbreviation]:[Abbreviation]],MATCH(LEFT(INDEX(FPL_Fixtures_Extract[],MATCH($A443,FPL_Fixtures_Extract[[Player]:[Player]],0),MATCH(FPL_Combined[[#Headers],[Gameweek 15]],FPL_Fixtures_Extract[#Headers],0)),LEN(INDEX(FPL_Fixtures_Extract[],MATCH($A443,FPL_Fixtures_Extract[[Player]:[Player]],0),MATCH(FPL_Combined[[#Headers],[Gameweek 15]],FPL_Fixtures_Extract[#Headers],0)))-4),Team_Key[[Full Name]:[Full Name]],0))&amp;RIGHT(INDEX(FPL_Fixtures_Extract[],MATCH($A443,FPL_Fixtures_Extract[[Player]:[Player]],0),MATCH(FPL_Combined[[#Headers],[Gameweek 15]],FPL_Fixtures_Extract[#Headers],0)),3))</f>
        <v>SUN(H) 3-1</v>
      </c>
      <c r="Q443" t="str">
        <f ca="1">IF(RIGHT(FPL_Combined[[#Headers],[Gameweek 16]],2)&lt;$B$622,INDEX(FPL_Results_Extract[Gameweek 16],MATCH($A443,FPL_Results_Extract[[Player]:[Player]],0)),INDEX(Team_Key[[Abbreviation]:[Abbreviation]],MATCH(LEFT(INDEX(FPL_Fixtures_Extract[],MATCH($A443,FPL_Fixtures_Extract[[Player]:[Player]],0),MATCH(FPL_Combined[[#Headers],[Gameweek 16]],FPL_Fixtures_Extract[#Headers],0)),LEN(INDEX(FPL_Fixtures_Extract[],MATCH($A443,FPL_Fixtures_Extract[[Player]:[Player]],0),MATCH(FPL_Combined[[#Headers],[Gameweek 16]],FPL_Fixtures_Extract[#Headers],0)))-4),Team_Key[[Full Name]:[Full Name]],0))&amp;RIGHT(INDEX(FPL_Fixtures_Extract[],MATCH($A443,FPL_Fixtures_Extract[[Player]:[Player]],0),MATCH(FPL_Combined[[#Headers],[Gameweek 16]],FPL_Fixtures_Extract[#Headers],0)),3))</f>
        <v>AVL(A) 2-0</v>
      </c>
      <c r="R443" t="str">
        <f ca="1">IF(RIGHT(FPL_Combined[[#Headers],[Gameweek 17]],2)&lt;$B$622,INDEX(FPL_Results_Extract[Gameweek 17],MATCH($A443,FPL_Results_Extract[[Player]:[Player]],0)),INDEX(Team_Key[[Abbreviation]:[Abbreviation]],MATCH(LEFT(INDEX(FPL_Fixtures_Extract[],MATCH($A443,FPL_Fixtures_Extract[[Player]:[Player]],0),MATCH(FPL_Combined[[#Headers],[Gameweek 17]],FPL_Fixtures_Extract[#Headers],0)),LEN(INDEX(FPL_Fixtures_Extract[],MATCH($A443,FPL_Fixtures_Extract[[Player]:[Player]],0),MATCH(FPL_Combined[[#Headers],[Gameweek 17]],FPL_Fixtures_Extract[#Headers],0)))-4),Team_Key[[Full Name]:[Full Name]],0))&amp;RIGHT(INDEX(FPL_Fixtures_Extract[],MATCH($A443,FPL_Fixtures_Extract[[Player]:[Player]],0),MATCH(FPL_Combined[[#Headers],[Gameweek 17]],FPL_Fixtures_Extract[#Headers],0)),3))</f>
        <v>MCI(H) 2-1</v>
      </c>
      <c r="S443" t="str">
        <f ca="1">IF(RIGHT(FPL_Combined[[#Headers],[Gameweek 18]],2)&lt;$B$622,INDEX(FPL_Results_Extract[Gameweek 18],MATCH($A443,FPL_Results_Extract[[Player]:[Player]],0)),INDEX(Team_Key[[Abbreviation]:[Abbreviation]],MATCH(LEFT(INDEX(FPL_Fixtures_Extract[],MATCH($A443,FPL_Fixtures_Extract[[Player]:[Player]],0),MATCH(FPL_Combined[[#Headers],[Gameweek 18]],FPL_Fixtures_Extract[#Headers],0)),LEN(INDEX(FPL_Fixtures_Extract[],MATCH($A443,FPL_Fixtures_Extract[[Player]:[Player]],0),MATCH(FPL_Combined[[#Headers],[Gameweek 18]],FPL_Fixtures_Extract[#Headers],0)))-4),Team_Key[[Full Name]:[Full Name]],0))&amp;RIGHT(INDEX(FPL_Fixtures_Extract[],MATCH($A443,FPL_Fixtures_Extract[[Player]:[Player]],0),MATCH(FPL_Combined[[#Headers],[Gameweek 18]],FPL_Fixtures_Extract[#Headers],0)),3))</f>
        <v>SOU(A) 0-4</v>
      </c>
      <c r="T443" t="str">
        <f ca="1">IF(RIGHT(FPL_Combined[[#Headers],[Gameweek 19]],2)&lt;$B$622,INDEX(FPL_Results_Extract[Gameweek 19],MATCH($A443,FPL_Results_Extract[[Player]:[Player]],0)),INDEX(Team_Key[[Abbreviation]:[Abbreviation]],MATCH(LEFT(INDEX(FPL_Fixtures_Extract[],MATCH($A443,FPL_Fixtures_Extract[[Player]:[Player]],0),MATCH(FPL_Combined[[#Headers],[Gameweek 19]],FPL_Fixtures_Extract[#Headers],0)),LEN(INDEX(FPL_Fixtures_Extract[],MATCH($A443,FPL_Fixtures_Extract[[Player]:[Player]],0),MATCH(FPL_Combined[[#Headers],[Gameweek 19]],FPL_Fixtures_Extract[#Headers],0)))-4),Team_Key[[Full Name]:[Full Name]],0))&amp;RIGHT(INDEX(FPL_Fixtures_Extract[],MATCH($A443,FPL_Fixtures_Extract[[Player]:[Player]],0),MATCH(FPL_Combined[[#Headers],[Gameweek 19]],FPL_Fixtures_Extract[#Headers],0)),3))</f>
        <v>BOU(H) 2-0</v>
      </c>
      <c r="U443" t="str">
        <f ca="1">IF(RIGHT(FPL_Combined[[#Headers],[Gameweek 20]],2)&lt;$B$622,INDEX(FPL_Results_Extract[Gameweek 20],MATCH($A443,FPL_Results_Extract[[Player]:[Player]],0)),INDEX(Team_Key[[Abbreviation]:[Abbreviation]],MATCH(LEFT(INDEX(FPL_Fixtures_Extract[],MATCH($A443,FPL_Fixtures_Extract[[Player]:[Player]],0),MATCH(FPL_Combined[[#Headers],[Gameweek 20]],FPL_Fixtures_Extract[#Headers],0)),LEN(INDEX(FPL_Fixtures_Extract[],MATCH($A443,FPL_Fixtures_Extract[[Player]:[Player]],0),MATCH(FPL_Combined[[#Headers],[Gameweek 20]],FPL_Fixtures_Extract[#Headers],0)))-4),Team_Key[[Full Name]:[Full Name]],0))&amp;RIGHT(INDEX(FPL_Fixtures_Extract[],MATCH($A443,FPL_Fixtures_Extract[[Player]:[Player]],0),MATCH(FPL_Combined[[#Headers],[Gameweek 20]],FPL_Fixtures_Extract[#Headers],0)),3))</f>
        <v>NEW(H) 1-0</v>
      </c>
      <c r="V443" t="str">
        <f ca="1">IF(RIGHT(FPL_Combined[[#Headers],[Gameweek 21]],2)&lt;$B$622,INDEX(FPL_Results_Extract[Gameweek 21],MATCH($A443,FPL_Results_Extract[[Player]:[Player]],0)),INDEX(Team_Key[[Abbreviation]:[Abbreviation]],MATCH(LEFT(INDEX(FPL_Fixtures_Extract[],MATCH($A443,FPL_Fixtures_Extract[[Player]:[Player]],0),MATCH(FPL_Combined[[#Headers],[Gameweek 21]],FPL_Fixtures_Extract[#Headers],0)),LEN(INDEX(FPL_Fixtures_Extract[],MATCH($A443,FPL_Fixtures_Extract[[Player]:[Player]],0),MATCH(FPL_Combined[[#Headers],[Gameweek 21]],FPL_Fixtures_Extract[#Headers],0)))-4),Team_Key[[Full Name]:[Full Name]],0))&amp;RIGHT(INDEX(FPL_Fixtures_Extract[],MATCH($A443,FPL_Fixtures_Extract[[Player]:[Player]],0),MATCH(FPL_Combined[[#Headers],[Gameweek 21]],FPL_Fixtures_Extract[#Headers],0)),3))</f>
        <v>LIV(A) 3-3</v>
      </c>
      <c r="W443" t="str">
        <f ca="1">IF(RIGHT(FPL_Combined[[#Headers],[Gameweek 22]],2)&lt;$B$622,INDEX(FPL_Results_Extract[Gameweek 22],MATCH($A443,FPL_Results_Extract[[Player]:[Player]],0)),INDEX(Team_Key[[Abbreviation]:[Abbreviation]],MATCH(LEFT(INDEX(FPL_Fixtures_Extract[],MATCH($A443,FPL_Fixtures_Extract[[Player]:[Player]],0),MATCH(FPL_Combined[[#Headers],[Gameweek 22]],FPL_Fixtures_Extract[#Headers],0)),LEN(INDEX(FPL_Fixtures_Extract[],MATCH($A443,FPL_Fixtures_Extract[[Player]:[Player]],0),MATCH(FPL_Combined[[#Headers],[Gameweek 22]],FPL_Fixtures_Extract[#Headers],0)))-4),Team_Key[[Full Name]:[Full Name]],0))&amp;RIGHT(INDEX(FPL_Fixtures_Extract[],MATCH($A443,FPL_Fixtures_Extract[[Player]:[Player]],0),MATCH(FPL_Combined[[#Headers],[Gameweek 22]],FPL_Fixtures_Extract[#Headers],0)),3))</f>
        <v>STK(A) 0-0</v>
      </c>
      <c r="X443" t="str">
        <f ca="1">IF(RIGHT(FPL_Combined[[#Headers],[Gameweek 23]],2)&lt;$B$622,INDEX(FPL_Results_Extract[Gameweek 23],MATCH($A443,FPL_Results_Extract[[Player]:[Player]],0)),INDEX(Team_Key[[Abbreviation]:[Abbreviation]],MATCH(LEFT(INDEX(FPL_Fixtures_Extract[],MATCH($A443,FPL_Fixtures_Extract[[Player]:[Player]],0),MATCH(FPL_Combined[[#Headers],[Gameweek 23]],FPL_Fixtures_Extract[#Headers],0)),LEN(INDEX(FPL_Fixtures_Extract[],MATCH($A443,FPL_Fixtures_Extract[[Player]:[Player]],0),MATCH(FPL_Combined[[#Headers],[Gameweek 23]],FPL_Fixtures_Extract[#Headers],0)))-4),Team_Key[[Full Name]:[Full Name]],0))&amp;RIGHT(INDEX(FPL_Fixtures_Extract[],MATCH($A443,FPL_Fixtures_Extract[[Player]:[Player]],0),MATCH(FPL_Combined[[#Headers],[Gameweek 23]],FPL_Fixtures_Extract[#Headers],0)),3))</f>
        <v>CHE(H) 0-1</v>
      </c>
      <c r="Y443" t="str">
        <f ca="1">IF(RIGHT(FPL_Combined[[#Headers],[Gameweek 24]],2)&lt;$B$622,INDEX(FPL_Results_Extract[Team],MATCH($A443,FPL_Results_Extract[[Player]:[Player]],0)),INDEX(Team_Key[[Abbreviation]:[Abbreviation]],MATCH(LEFT(INDEX(FPL_Fixtures_Extract[],MATCH($A443,FPL_Fixtures_Extract[[Player]:[Player]],0),MATCH(FPL_Combined[[#Headers],[Gameweek 24]],FPL_Fixtures_Extract[#Headers],0)),LEN(INDEX(FPL_Fixtures_Extract[],MATCH($A443,FPL_Fixtures_Extract[[Player]:[Player]],0),MATCH(FPL_Combined[[#Headers],[Gameweek 24]],FPL_Fixtures_Extract[#Headers],0)))-4),Team_Key[[Full Name]:[Full Name]],0))&amp;RIGHT(INDEX(FPL_Fixtures_Extract[],MATCH($A443,FPL_Fixtures_Extract[[Player]:[Player]],0),MATCH(FPL_Combined[[#Headers],[Gameweek 24]],FPL_Fixtures_Extract[#Headers],0)),3))</f>
        <v>ARS</v>
      </c>
      <c r="Z443" t="str">
        <f ca="1">IF(RIGHT(FPL_Combined[[#Headers],[Gameweek 25]],2)&lt;$B$622,INDEX(FPL_Results_Extract[Player],MATCH($A443,FPL_Results_Extract[[Player]:[Player]],0)),INDEX(Team_Key[[Abbreviation]:[Abbreviation]],MATCH(LEFT(INDEX(FPL_Fixtures_Extract[],MATCH($A443,FPL_Fixtures_Extract[[Player]:[Player]],0),MATCH(FPL_Combined[[#Headers],[Gameweek 25]],FPL_Fixtures_Extract[#Headers],0)),LEN(INDEX(FPL_Fixtures_Extract[],MATCH($A443,FPL_Fixtures_Extract[[Player]:[Player]],0),MATCH(FPL_Combined[[#Headers],[Gameweek 25]],FPL_Fixtures_Extract[#Headers],0)))-4),Team_Key[[Full Name]:[Full Name]],0))&amp;RIGHT(INDEX(FPL_Fixtures_Extract[],MATCH($A443,FPL_Fixtures_Extract[[Player]:[Player]],0),MATCH(FPL_Combined[[#Headers],[Gameweek 25]],FPL_Fixtures_Extract[#Headers],0)),3))</f>
        <v>Özil</v>
      </c>
      <c r="AA443" t="str">
        <f ca="1">IF(RIGHT(FPL_Combined[[#Headers],[Gameweek 26]],2)&lt;$B$622,INDEX(FPL_Results_Extract[Gameweek 01],MATCH($A443,FPL_Results_Extract[[Player]:[Player]],0)),INDEX(Team_Key[[Abbreviation]:[Abbreviation]],MATCH(LEFT(INDEX(FPL_Fixtures_Extract[],MATCH($A443,FPL_Fixtures_Extract[[Player]:[Player]],0),MATCH(FPL_Combined[[#Headers],[Gameweek 26]],FPL_Fixtures_Extract[#Headers],0)),LEN(INDEX(FPL_Fixtures_Extract[],MATCH($A443,FPL_Fixtures_Extract[[Player]:[Player]],0),MATCH(FPL_Combined[[#Headers],[Gameweek 26]],FPL_Fixtures_Extract[#Headers],0)))-4),Team_Key[[Full Name]:[Full Name]],0))&amp;RIGHT(INDEX(FPL_Fixtures_Extract[],MATCH($A443,FPL_Fixtures_Extract[[Player]:[Player]],0),MATCH(FPL_Combined[[#Headers],[Gameweek 26]],FPL_Fixtures_Extract[#Headers],0)),3))</f>
        <v>WHU(H) 0-2</v>
      </c>
      <c r="AB443" t="str">
        <f ca="1">IF(RIGHT(FPL_Combined[[#Headers],[Gameweek 27]],2)&lt;$B$622,INDEX(FPL_Results_Extract[Gameweek 02],MATCH($A443,FPL_Results_Extract[[Player]:[Player]],0)),INDEX(Team_Key[[Abbreviation]:[Abbreviation]],MATCH(LEFT(INDEX(FPL_Fixtures_Extract[],MATCH($A443,FPL_Fixtures_Extract[[Player]:[Player]],0),MATCH(FPL_Combined[[#Headers],[Gameweek 27]],FPL_Fixtures_Extract[#Headers],0)),LEN(INDEX(FPL_Fixtures_Extract[],MATCH($A443,FPL_Fixtures_Extract[[Player]:[Player]],0),MATCH(FPL_Combined[[#Headers],[Gameweek 27]],FPL_Fixtures_Extract[#Headers],0)))-4),Team_Key[[Full Name]:[Full Name]],0))&amp;RIGHT(INDEX(FPL_Fixtures_Extract[],MATCH($A443,FPL_Fixtures_Extract[[Player]:[Player]],0),MATCH(FPL_Combined[[#Headers],[Gameweek 27]],FPL_Fixtures_Extract[#Headers],0)),3))</f>
        <v>CRY(A) 2-1</v>
      </c>
      <c r="AC443" t="str">
        <f ca="1">IF(RIGHT(FPL_Combined[[#Headers],[Gameweek 28]],2)&lt;$B$622,INDEX(FPL_Results_Extract[Gameweek 03],MATCH($A443,FPL_Results_Extract[[Player]:[Player]],0)),INDEX(Team_Key[[Abbreviation]:[Abbreviation]],MATCH(LEFT(INDEX(FPL_Fixtures_Extract[],MATCH($A443,FPL_Fixtures_Extract[[Player]:[Player]],0),MATCH(FPL_Combined[[#Headers],[Gameweek 28]],FPL_Fixtures_Extract[#Headers],0)),LEN(INDEX(FPL_Fixtures_Extract[],MATCH($A443,FPL_Fixtures_Extract[[Player]:[Player]],0),MATCH(FPL_Combined[[#Headers],[Gameweek 28]],FPL_Fixtures_Extract[#Headers],0)))-4),Team_Key[[Full Name]:[Full Name]],0))&amp;RIGHT(INDEX(FPL_Fixtures_Extract[],MATCH($A443,FPL_Fixtures_Extract[[Player]:[Player]],0),MATCH(FPL_Combined[[#Headers],[Gameweek 28]],FPL_Fixtures_Extract[#Headers],0)),3))</f>
        <v>LIV(H) 0-0</v>
      </c>
      <c r="AD443" t="str">
        <f ca="1">IF(RIGHT(FPL_Combined[[#Headers],[Gameweek 29]],2)&lt;$B$622,INDEX(FPL_Results_Extract[Gameweek 04],MATCH($A443,FPL_Results_Extract[[Player]:[Player]],0)),INDEX(Team_Key[[Abbreviation]:[Abbreviation]],MATCH(LEFT(INDEX(FPL_Fixtures_Extract[],MATCH($A443,FPL_Fixtures_Extract[[Player]:[Player]],0),MATCH(FPL_Combined[[#Headers],[Gameweek 29]],FPL_Fixtures_Extract[#Headers],0)),LEN(INDEX(FPL_Fixtures_Extract[],MATCH($A443,FPL_Fixtures_Extract[[Player]:[Player]],0),MATCH(FPL_Combined[[#Headers],[Gameweek 29]],FPL_Fixtures_Extract[#Headers],0)))-4),Team_Key[[Full Name]:[Full Name]],0))&amp;RIGHT(INDEX(FPL_Fixtures_Extract[],MATCH($A443,FPL_Fixtures_Extract[[Player]:[Player]],0),MATCH(FPL_Combined[[#Headers],[Gameweek 29]],FPL_Fixtures_Extract[#Headers],0)),3))</f>
        <v>WBA(H)</v>
      </c>
      <c r="AE443" t="str">
        <f ca="1">IF(RIGHT(FPL_Combined[[#Headers],[Gameweek 30]],2)&lt;$B$622,INDEX(FPL_Results_Extract[Gameweek 05],MATCH($A443,FPL_Results_Extract[[Player]:[Player]],0)),INDEX(Team_Key[[Abbreviation]:[Abbreviation]],MATCH(LEFT(INDEX(FPL_Fixtures_Extract[],MATCH($A443,FPL_Fixtures_Extract[[Player]:[Player]],0),MATCH(FPL_Combined[[#Headers],[Gameweek 30]],FPL_Fixtures_Extract[#Headers],0)),LEN(INDEX(FPL_Fixtures_Extract[],MATCH($A443,FPL_Fixtures_Extract[[Player]:[Player]],0),MATCH(FPL_Combined[[#Headers],[Gameweek 30]],FPL_Fixtures_Extract[#Headers],0)))-4),Team_Key[[Full Name]:[Full Name]],0))&amp;RIGHT(INDEX(FPL_Fixtures_Extract[],MATCH($A443,FPL_Fixtures_Extract[[Player]:[Player]],0),MATCH(FPL_Combined[[#Headers],[Gameweek 30]],FPL_Fixtures_Extract[#Headers],0)),3))</f>
        <v>EVE(A)</v>
      </c>
      <c r="AF443" t="str">
        <f ca="1">IF(RIGHT(FPL_Combined[[#Headers],[Gameweek 31]],2)&lt;$B$622,INDEX(FPL_Results_Extract[Gameweek 06],MATCH($A443,FPL_Results_Extract[[Player]:[Player]],0)),INDEX(Team_Key[[Abbreviation]:[Abbreviation]],MATCH(LEFT(INDEX(FPL_Fixtures_Extract[],MATCH($A443,FPL_Fixtures_Extract[[Player]:[Player]],0),MATCH(FPL_Combined[[#Headers],[Gameweek 31]],FPL_Fixtures_Extract[#Headers],0)),LEN(INDEX(FPL_Fixtures_Extract[],MATCH($A443,FPL_Fixtures_Extract[[Player]:[Player]],0),MATCH(FPL_Combined[[#Headers],[Gameweek 31]],FPL_Fixtures_Extract[#Headers],0)))-4),Team_Key[[Full Name]:[Full Name]],0))&amp;RIGHT(INDEX(FPL_Fixtures_Extract[],MATCH($A443,FPL_Fixtures_Extract[[Player]:[Player]],0),MATCH(FPL_Combined[[#Headers],[Gameweek 31]],FPL_Fixtures_Extract[#Headers],0)),3))</f>
        <v>WAT(H)</v>
      </c>
      <c r="AG443" t="str">
        <f ca="1">IF(RIGHT(FPL_Combined[[#Headers],[Gameweek 32]],2)&lt;$B$622,INDEX(FPL_Results_Extract[Gameweek 07],MATCH($A443,FPL_Results_Extract[[Player]:[Player]],0)),INDEX(Team_Key[[Abbreviation]:[Abbreviation]],MATCH(LEFT(INDEX(FPL_Fixtures_Extract[],MATCH($A443,FPL_Fixtures_Extract[[Player]:[Player]],0),MATCH(FPL_Combined[[#Headers],[Gameweek 32]],FPL_Fixtures_Extract[#Headers],0)),LEN(INDEX(FPL_Fixtures_Extract[],MATCH($A443,FPL_Fixtures_Extract[[Player]:[Player]],0),MATCH(FPL_Combined[[#Headers],[Gameweek 32]],FPL_Fixtures_Extract[#Headers],0)))-4),Team_Key[[Full Name]:[Full Name]],0))&amp;RIGHT(INDEX(FPL_Fixtures_Extract[],MATCH($A443,FPL_Fixtures_Extract[[Player]:[Player]],0),MATCH(FPL_Combined[[#Headers],[Gameweek 32]],FPL_Fixtures_Extract[#Headers],0)),3))</f>
        <v>WHU(A)</v>
      </c>
      <c r="AH443" t="str">
        <f ca="1">IF(RIGHT(FPL_Combined[[#Headers],[Gameweek 33]],2)&lt;$B$622,INDEX(FPL_Results_Extract[Gameweek 08],MATCH($A443,FPL_Results_Extract[[Player]:[Player]],0)),INDEX(Team_Key[[Abbreviation]:[Abbreviation]],MATCH(LEFT(INDEX(FPL_Fixtures_Extract[],MATCH($A443,FPL_Fixtures_Extract[[Player]:[Player]],0),MATCH(FPL_Combined[[#Headers],[Gameweek 33]],FPL_Fixtures_Extract[#Headers],0)),LEN(INDEX(FPL_Fixtures_Extract[],MATCH($A443,FPL_Fixtures_Extract[[Player]:[Player]],0),MATCH(FPL_Combined[[#Headers],[Gameweek 33]],FPL_Fixtures_Extract[#Headers],0)))-4),Team_Key[[Full Name]:[Full Name]],0))&amp;RIGHT(INDEX(FPL_Fixtures_Extract[],MATCH($A443,FPL_Fixtures_Extract[[Player]:[Player]],0),MATCH(FPL_Combined[[#Headers],[Gameweek 33]],FPL_Fixtures_Extract[#Headers],0)),3))</f>
        <v>CRY(H)</v>
      </c>
      <c r="AI443" t="str">
        <f ca="1">IF(RIGHT(FPL_Combined[[#Headers],[Gameweek 34]],2)&lt;$B$622,INDEX(FPL_Results_Extract[Gameweek 09],MATCH($A443,FPL_Results_Extract[[Player]:[Player]],0)),INDEX(Team_Key[[Abbreviation]:[Abbreviation]],MATCH(LEFT(INDEX(FPL_Fixtures_Extract[],MATCH($A443,FPL_Fixtures_Extract[[Player]:[Player]],0),MATCH(FPL_Combined[[#Headers],[Gameweek 34]],FPL_Fixtures_Extract[#Headers],0)),LEN(INDEX(FPL_Fixtures_Extract[],MATCH($A443,FPL_Fixtures_Extract[[Player]:[Player]],0),MATCH(FPL_Combined[[#Headers],[Gameweek 34]],FPL_Fixtures_Extract[#Headers],0)))-4),Team_Key[[Full Name]:[Full Name]],0))&amp;RIGHT(INDEX(FPL_Fixtures_Extract[],MATCH($A443,FPL_Fixtures_Extract[[Player]:[Player]],0),MATCH(FPL_Combined[[#Headers],[Gameweek 34]],FPL_Fixtures_Extract[#Headers],0)),3))</f>
        <v>SUN(A)</v>
      </c>
      <c r="AJ443" t="str">
        <f ca="1">IF(RIGHT(FPL_Combined[[#Headers],[Gameweek 35]],2)&lt;$B$622,INDEX(FPL_Results_Extract[Gameweek 10],MATCH($A443,FPL_Results_Extract[[Player]:[Player]],0)),INDEX(Team_Key[[Abbreviation]:[Abbreviation]],MATCH(LEFT(INDEX(FPL_Fixtures_Extract[],MATCH($A443,FPL_Fixtures_Extract[[Player]:[Player]],0),MATCH(FPL_Combined[[#Headers],[Gameweek 35]],FPL_Fixtures_Extract[#Headers],0)),LEN(INDEX(FPL_Fixtures_Extract[],MATCH($A443,FPL_Fixtures_Extract[[Player]:[Player]],0),MATCH(FPL_Combined[[#Headers],[Gameweek 35]],FPL_Fixtures_Extract[#Headers],0)))-4),Team_Key[[Full Name]:[Full Name]],0))&amp;RIGHT(INDEX(FPL_Fixtures_Extract[],MATCH($A443,FPL_Fixtures_Extract[[Player]:[Player]],0),MATCH(FPL_Combined[[#Headers],[Gameweek 35]],FPL_Fixtures_Extract[#Headers],0)),3))</f>
        <v>NOR(H)</v>
      </c>
      <c r="AK443" t="str">
        <f ca="1">IF(RIGHT(FPL_Combined[[#Headers],[Gameweek 36]],2)&lt;$B$622,INDEX(FPL_Results_Extract[Gameweek 11],MATCH($A443,FPL_Results_Extract[[Player]:[Player]],0)),INDEX(Team_Key[[Abbreviation]:[Abbreviation]],MATCH(LEFT(INDEX(FPL_Fixtures_Extract[],MATCH($A443,FPL_Fixtures_Extract[[Player]:[Player]],0),MATCH(FPL_Combined[[#Headers],[Gameweek 36]],FPL_Fixtures_Extract[#Headers],0)),LEN(INDEX(FPL_Fixtures_Extract[],MATCH($A443,FPL_Fixtures_Extract[[Player]:[Player]],0),MATCH(FPL_Combined[[#Headers],[Gameweek 36]],FPL_Fixtures_Extract[#Headers],0)))-4),Team_Key[[Full Name]:[Full Name]],0))&amp;RIGHT(INDEX(FPL_Fixtures_Extract[],MATCH($A443,FPL_Fixtures_Extract[[Player]:[Player]],0),MATCH(FPL_Combined[[#Headers],[Gameweek 36]],FPL_Fixtures_Extract[#Headers],0)),3))</f>
        <v>MCI(A)</v>
      </c>
      <c r="AL443" t="str">
        <f ca="1">IF(RIGHT(FPL_Combined[[#Headers],[Gameweek 37]],2)&lt;$B$622,INDEX(FPL_Results_Extract[Gameweek 12],MATCH($A443,FPL_Results_Extract[[Player]:[Player]],0)),INDEX(Team_Key[[Abbreviation]:[Abbreviation]],MATCH(LEFT(INDEX(FPL_Fixtures_Extract[],MATCH($A443,FPL_Fixtures_Extract[[Player]:[Player]],0),MATCH(FPL_Combined[[#Headers],[Gameweek 37]],FPL_Fixtures_Extract[#Headers],0)),LEN(INDEX(FPL_Fixtures_Extract[],MATCH($A443,FPL_Fixtures_Extract[[Player]:[Player]],0),MATCH(FPL_Combined[[#Headers],[Gameweek 37]],FPL_Fixtures_Extract[#Headers],0)))-4),Team_Key[[Full Name]:[Full Name]],0))&amp;RIGHT(INDEX(FPL_Fixtures_Extract[],MATCH($A443,FPL_Fixtures_Extract[[Player]:[Player]],0),MATCH(FPL_Combined[[#Headers],[Gameweek 37]],FPL_Fixtures_Extract[#Headers],0)),3))</f>
        <v>AVL(H)</v>
      </c>
      <c r="AM443" t="e">
        <f ca="1">IF(RIGHT(FPL_Combined[[#Headers],[Gameweek 38]],2)&lt;$B$622,INDEX(FPL_Results_Extract[Gameweek 13],MATCH($A443,FPL_Results_Extract[[Player]:[Player]],0)),INDEX(Team_Key[[Abbreviation]:[Abbreviation]],MATCH(LEFT(INDEX(FPL_Fixtures_Extract[],MATCH($A443,FPL_Fixtures_Extract[[Player]:[Player]],0),MATCH(FPL_Combined[[#Headers],[Gameweek 38]],FPL_Fixtures_Extract[#Headers],0)),LEN(INDEX(FPL_Fixtures_Extract[],MATCH($A443,FPL_Fixtures_Extract[[Player]:[Player]],0),MATCH(FPL_Combined[[#Headers],[Gameweek 38]],FPL_Fixtures_Extract[#Headers],0)))-4),Team_Key[[Full Name]:[Full Name]],0))&amp;RIGHT(INDEX(FPL_Fixtures_Extract[],MATCH($A443,FPL_Fixtures_Extract[[Player]:[Player]],0),MATCH(FPL_Combined[[#Headers],[Gameweek 38]],FPL_Fixtures_Extract[#Headers],0)),3))</f>
        <v>#VALUE!</v>
      </c>
    </row>
    <row r="444" spans="1:39" x14ac:dyDescent="0.45">
      <c r="A444" t="s">
        <v>493</v>
      </c>
      <c r="B444" t="str">
        <f ca="1">IF(RIGHT(FPL_Combined[[#Headers],[Gameweek 01]],2)&lt;$B$622,INDEX(FPL_Results_Extract[Gameweek 01],MATCH($A444,FPL_Results_Extract[[Player]:[Player]],0)),INDEX(Team_Key[[Abbreviation]:[Abbreviation]],MATCH(LEFT(INDEX(FPL_Fixtures_Extract[],MATCH($A444,FPL_Fixtures_Extract[[Player]:[Player]],0),MATCH(FPL_Combined[[#Headers],[Gameweek 01]],FPL_Fixtures_Extract[#Headers],0)),LEN(INDEX(FPL_Fixtures_Extract[],MATCH($A444,FPL_Fixtures_Extract[[Player]:[Player]],0),MATCH(FPL_Combined[[#Headers],[Gameweek 01]],FPL_Fixtures_Extract[#Headers],0)))-4),Team_Key[[Full Name]:[Full Name]],0))&amp;RIGHT(INDEX(FPL_Fixtures_Extract[],MATCH($A444,FPL_Fixtures_Extract[[Player]:[Player]],0),MATCH(FPL_Combined[[#Headers],[Gameweek 01]],FPL_Fixtures_Extract[#Headers],0)),3))</f>
        <v>LEI(A) 2-4</v>
      </c>
      <c r="C444" t="str">
        <f ca="1">IF(RIGHT(FPL_Combined[[#Headers],[Gameweek 02]],2)&lt;$B$622,INDEX(FPL_Results_Extract[Gameweek 02],MATCH($A444,FPL_Results_Extract[[Player]:[Player]],0)),INDEX(Team_Key[[Abbreviation]:[Abbreviation]],MATCH(LEFT(INDEX(FPL_Fixtures_Extract[],MATCH($A444,FPL_Fixtures_Extract[[Player]:[Player]],0),MATCH(FPL_Combined[[#Headers],[Gameweek 02]],FPL_Fixtures_Extract[#Headers],0)),LEN(INDEX(FPL_Fixtures_Extract[],MATCH($A444,FPL_Fixtures_Extract[[Player]:[Player]],0),MATCH(FPL_Combined[[#Headers],[Gameweek 02]],FPL_Fixtures_Extract[#Headers],0)))-4),Team_Key[[Full Name]:[Full Name]],0))&amp;RIGHT(INDEX(FPL_Fixtures_Extract[],MATCH($A444,FPL_Fixtures_Extract[[Player]:[Player]],0),MATCH(FPL_Combined[[#Headers],[Gameweek 02]],FPL_Fixtures_Extract[#Headers],0)),3))</f>
        <v>NOR(H) 1-3</v>
      </c>
      <c r="D444" t="str">
        <f ca="1">IF(RIGHT(FPL_Combined[[#Headers],[Gameweek 03]],2)&lt;$B$622,INDEX(FPL_Results_Extract[Gameweek 03],MATCH($A444,FPL_Results_Extract[[Player]:[Player]],0)),INDEX(Team_Key[[Abbreviation]:[Abbreviation]],MATCH(LEFT(INDEX(FPL_Fixtures_Extract[],MATCH($A444,FPL_Fixtures_Extract[[Player]:[Player]],0),MATCH(FPL_Combined[[#Headers],[Gameweek 03]],FPL_Fixtures_Extract[#Headers],0)),LEN(INDEX(FPL_Fixtures_Extract[],MATCH($A444,FPL_Fixtures_Extract[[Player]:[Player]],0),MATCH(FPL_Combined[[#Headers],[Gameweek 03]],FPL_Fixtures_Extract[#Headers],0)))-4),Team_Key[[Full Name]:[Full Name]],0))&amp;RIGHT(INDEX(FPL_Fixtures_Extract[],MATCH($A444,FPL_Fixtures_Extract[[Player]:[Player]],0),MATCH(FPL_Combined[[#Headers],[Gameweek 03]],FPL_Fixtures_Extract[#Headers],0)),3))</f>
        <v>SWA(H) 1-1</v>
      </c>
      <c r="E444" t="str">
        <f ca="1">IF(RIGHT(FPL_Combined[[#Headers],[Gameweek 04]],2)&lt;$B$622,INDEX(FPL_Results_Extract[Gameweek 04],MATCH($A444,FPL_Results_Extract[[Player]:[Player]],0)),INDEX(Team_Key[[Abbreviation]:[Abbreviation]],MATCH(LEFT(INDEX(FPL_Fixtures_Extract[],MATCH($A444,FPL_Fixtures_Extract[[Player]:[Player]],0),MATCH(FPL_Combined[[#Headers],[Gameweek 04]],FPL_Fixtures_Extract[#Headers],0)),LEN(INDEX(FPL_Fixtures_Extract[],MATCH($A444,FPL_Fixtures_Extract[[Player]:[Player]],0),MATCH(FPL_Combined[[#Headers],[Gameweek 04]],FPL_Fixtures_Extract[#Headers],0)))-4),Team_Key[[Full Name]:[Full Name]],0))&amp;RIGHT(INDEX(FPL_Fixtures_Extract[],MATCH($A444,FPL_Fixtures_Extract[[Player]:[Player]],0),MATCH(FPL_Combined[[#Headers],[Gameweek 04]],FPL_Fixtures_Extract[#Headers],0)),3))</f>
        <v>AVL(A) 2-2</v>
      </c>
      <c r="F444" t="str">
        <f ca="1">IF(RIGHT(FPL_Combined[[#Headers],[Gameweek 05]],2)&lt;$B$622,INDEX(FPL_Results_Extract[Gameweek 05],MATCH($A444,FPL_Results_Extract[[Player]:[Player]],0)),INDEX(Team_Key[[Abbreviation]:[Abbreviation]],MATCH(LEFT(INDEX(FPL_Fixtures_Extract[],MATCH($A444,FPL_Fixtures_Extract[[Player]:[Player]],0),MATCH(FPL_Combined[[#Headers],[Gameweek 05]],FPL_Fixtures_Extract[#Headers],0)),LEN(INDEX(FPL_Fixtures_Extract[],MATCH($A444,FPL_Fixtures_Extract[[Player]:[Player]],0),MATCH(FPL_Combined[[#Headers],[Gameweek 05]],FPL_Fixtures_Extract[#Headers],0)))-4),Team_Key[[Full Name]:[Full Name]],0))&amp;RIGHT(INDEX(FPL_Fixtures_Extract[],MATCH($A444,FPL_Fixtures_Extract[[Player]:[Player]],0),MATCH(FPL_Combined[[#Headers],[Gameweek 05]],FPL_Fixtures_Extract[#Headers],0)),3))</f>
        <v>TOT(H) 0-1</v>
      </c>
      <c r="G444" t="str">
        <f ca="1">IF(RIGHT(FPL_Combined[[#Headers],[Gameweek 06]],2)&lt;$B$622,INDEX(FPL_Results_Extract[Gameweek 06],MATCH($A444,FPL_Results_Extract[[Player]:[Player]],0)),INDEX(Team_Key[[Abbreviation]:[Abbreviation]],MATCH(LEFT(INDEX(FPL_Fixtures_Extract[],MATCH($A444,FPL_Fixtures_Extract[[Player]:[Player]],0),MATCH(FPL_Combined[[#Headers],[Gameweek 06]],FPL_Fixtures_Extract[#Headers],0)),LEN(INDEX(FPL_Fixtures_Extract[],MATCH($A444,FPL_Fixtures_Extract[[Player]:[Player]],0),MATCH(FPL_Combined[[#Headers],[Gameweek 06]],FPL_Fixtures_Extract[#Headers],0)))-4),Team_Key[[Full Name]:[Full Name]],0))&amp;RIGHT(INDEX(FPL_Fixtures_Extract[],MATCH($A444,FPL_Fixtures_Extract[[Player]:[Player]],0),MATCH(FPL_Combined[[#Headers],[Gameweek 06]],FPL_Fixtures_Extract[#Headers],0)),3))</f>
        <v>BOU(A) 0-2</v>
      </c>
      <c r="H444" t="str">
        <f ca="1">IF(RIGHT(FPL_Combined[[#Headers],[Gameweek 07]],2)&lt;$B$622,INDEX(FPL_Results_Extract[Gameweek 07],MATCH($A444,FPL_Results_Extract[[Player]:[Player]],0)),INDEX(Team_Key[[Abbreviation]:[Abbreviation]],MATCH(LEFT(INDEX(FPL_Fixtures_Extract[],MATCH($A444,FPL_Fixtures_Extract[[Player]:[Player]],0),MATCH(FPL_Combined[[#Headers],[Gameweek 07]],FPL_Fixtures_Extract[#Headers],0)),LEN(INDEX(FPL_Fixtures_Extract[],MATCH($A444,FPL_Fixtures_Extract[[Player]:[Player]],0),MATCH(FPL_Combined[[#Headers],[Gameweek 07]],FPL_Fixtures_Extract[#Headers],0)))-4),Team_Key[[Full Name]:[Full Name]],0))&amp;RIGHT(INDEX(FPL_Fixtures_Extract[],MATCH($A444,FPL_Fixtures_Extract[[Player]:[Player]],0),MATCH(FPL_Combined[[#Headers],[Gameweek 07]],FPL_Fixtures_Extract[#Headers],0)),3))</f>
        <v>MUN(A) 0-3</v>
      </c>
      <c r="I444" t="str">
        <f ca="1">IF(RIGHT(FPL_Combined[[#Headers],[Gameweek 08]],2)&lt;$B$622,INDEX(FPL_Results_Extract[Gameweek 08],MATCH($A444,FPL_Results_Extract[[Player]:[Player]],0)),INDEX(Team_Key[[Abbreviation]:[Abbreviation]],MATCH(LEFT(INDEX(FPL_Fixtures_Extract[],MATCH($A444,FPL_Fixtures_Extract[[Player]:[Player]],0),MATCH(FPL_Combined[[#Headers],[Gameweek 08]],FPL_Fixtures_Extract[#Headers],0)),LEN(INDEX(FPL_Fixtures_Extract[],MATCH($A444,FPL_Fixtures_Extract[[Player]:[Player]],0),MATCH(FPL_Combined[[#Headers],[Gameweek 08]],FPL_Fixtures_Extract[#Headers],0)))-4),Team_Key[[Full Name]:[Full Name]],0))&amp;RIGHT(INDEX(FPL_Fixtures_Extract[],MATCH($A444,FPL_Fixtures_Extract[[Player]:[Player]],0),MATCH(FPL_Combined[[#Headers],[Gameweek 08]],FPL_Fixtures_Extract[#Headers],0)),3))</f>
        <v>WHU(H) 2-2</v>
      </c>
      <c r="J444" t="str">
        <f ca="1">IF(RIGHT(FPL_Combined[[#Headers],[Gameweek 09]],2)&lt;$B$622,INDEX(FPL_Results_Extract[Gameweek 09],MATCH($A444,FPL_Results_Extract[[Player]:[Player]],0)),INDEX(Team_Key[[Abbreviation]:[Abbreviation]],MATCH(LEFT(INDEX(FPL_Fixtures_Extract[],MATCH($A444,FPL_Fixtures_Extract[[Player]:[Player]],0),MATCH(FPL_Combined[[#Headers],[Gameweek 09]],FPL_Fixtures_Extract[#Headers],0)),LEN(INDEX(FPL_Fixtures_Extract[],MATCH($A444,FPL_Fixtures_Extract[[Player]:[Player]],0),MATCH(FPL_Combined[[#Headers],[Gameweek 09]],FPL_Fixtures_Extract[#Headers],0)))-4),Team_Key[[Full Name]:[Full Name]],0))&amp;RIGHT(INDEX(FPL_Fixtures_Extract[],MATCH($A444,FPL_Fixtures_Extract[[Player]:[Player]],0),MATCH(FPL_Combined[[#Headers],[Gameweek 09]],FPL_Fixtures_Extract[#Headers],0)),3))</f>
        <v>WBA(A) 0-1</v>
      </c>
      <c r="K444" t="str">
        <f ca="1">IF(RIGHT(FPL_Combined[[#Headers],[Gameweek 10]],2)&lt;$B$622,INDEX(FPL_Results_Extract[Gameweek 10],MATCH($A444,FPL_Results_Extract[[Player]:[Player]],0)),INDEX(Team_Key[[Abbreviation]:[Abbreviation]],MATCH(LEFT(INDEX(FPL_Fixtures_Extract[],MATCH($A444,FPL_Fixtures_Extract[[Player]:[Player]],0),MATCH(FPL_Combined[[#Headers],[Gameweek 10]],FPL_Fixtures_Extract[#Headers],0)),LEN(INDEX(FPL_Fixtures_Extract[],MATCH($A444,FPL_Fixtures_Extract[[Player]:[Player]],0),MATCH(FPL_Combined[[#Headers],[Gameweek 10]],FPL_Fixtures_Extract[#Headers],0)))-4),Team_Key[[Full Name]:[Full Name]],0))&amp;RIGHT(INDEX(FPL_Fixtures_Extract[],MATCH($A444,FPL_Fixtures_Extract[[Player]:[Player]],0),MATCH(FPL_Combined[[#Headers],[Gameweek 10]],FPL_Fixtures_Extract[#Headers],0)),3))</f>
        <v>NEW(H) 3-0</v>
      </c>
      <c r="L444" t="str">
        <f ca="1">IF(RIGHT(FPL_Combined[[#Headers],[Gameweek 11]],2)&lt;$B$622,INDEX(FPL_Results_Extract[Gameweek 11],MATCH($A444,FPL_Results_Extract[[Player]:[Player]],0)),INDEX(Team_Key[[Abbreviation]:[Abbreviation]],MATCH(LEFT(INDEX(FPL_Fixtures_Extract[],MATCH($A444,FPL_Fixtures_Extract[[Player]:[Player]],0),MATCH(FPL_Combined[[#Headers],[Gameweek 11]],FPL_Fixtures_Extract[#Headers],0)),LEN(INDEX(FPL_Fixtures_Extract[],MATCH($A444,FPL_Fixtures_Extract[[Player]:[Player]],0),MATCH(FPL_Combined[[#Headers],[Gameweek 11]],FPL_Fixtures_Extract[#Headers],0)))-4),Team_Key[[Full Name]:[Full Name]],0))&amp;RIGHT(INDEX(FPL_Fixtures_Extract[],MATCH($A444,FPL_Fixtures_Extract[[Player]:[Player]],0),MATCH(FPL_Combined[[#Headers],[Gameweek 11]],FPL_Fixtures_Extract[#Headers],0)),3))</f>
        <v>EVE(A) 2-6</v>
      </c>
      <c r="M444" t="str">
        <f ca="1">IF(RIGHT(FPL_Combined[[#Headers],[Gameweek 12]],2)&lt;$B$622,INDEX(FPL_Results_Extract[Gameweek 12],MATCH($A444,FPL_Results_Extract[[Player]:[Player]],0)),INDEX(Team_Key[[Abbreviation]:[Abbreviation]],MATCH(LEFT(INDEX(FPL_Fixtures_Extract[],MATCH($A444,FPL_Fixtures_Extract[[Player]:[Player]],0),MATCH(FPL_Combined[[#Headers],[Gameweek 12]],FPL_Fixtures_Extract[#Headers],0)),LEN(INDEX(FPL_Fixtures_Extract[],MATCH($A444,FPL_Fixtures_Extract[[Player]:[Player]],0),MATCH(FPL_Combined[[#Headers],[Gameweek 12]],FPL_Fixtures_Extract[#Headers],0)))-4),Team_Key[[Full Name]:[Full Name]],0))&amp;RIGHT(INDEX(FPL_Fixtures_Extract[],MATCH($A444,FPL_Fixtures_Extract[[Player]:[Player]],0),MATCH(FPL_Combined[[#Headers],[Gameweek 12]],FPL_Fixtures_Extract[#Headers],0)),3))</f>
        <v>SOU(H) 0-1</v>
      </c>
      <c r="N444" t="str">
        <f ca="1">IF(RIGHT(FPL_Combined[[#Headers],[Gameweek 13]],2)&lt;$B$622,INDEX(FPL_Results_Extract[Gameweek 13],MATCH($A444,FPL_Results_Extract[[Player]:[Player]],0)),INDEX(Team_Key[[Abbreviation]:[Abbreviation]],MATCH(LEFT(INDEX(FPL_Fixtures_Extract[],MATCH($A444,FPL_Fixtures_Extract[[Player]:[Player]],0),MATCH(FPL_Combined[[#Headers],[Gameweek 13]],FPL_Fixtures_Extract[#Headers],0)),LEN(INDEX(FPL_Fixtures_Extract[],MATCH($A444,FPL_Fixtures_Extract[[Player]:[Player]],0),MATCH(FPL_Combined[[#Headers],[Gameweek 13]],FPL_Fixtures_Extract[#Headers],0)))-4),Team_Key[[Full Name]:[Full Name]],0))&amp;RIGHT(INDEX(FPL_Fixtures_Extract[],MATCH($A444,FPL_Fixtures_Extract[[Player]:[Player]],0),MATCH(FPL_Combined[[#Headers],[Gameweek 13]],FPL_Fixtures_Extract[#Headers],0)),3))</f>
        <v>CRY(A) 1-0</v>
      </c>
      <c r="O444" t="str">
        <f ca="1">IF(RIGHT(FPL_Combined[[#Headers],[Gameweek 14]],2)&lt;$B$622,INDEX(FPL_Results_Extract[Gameweek 14],MATCH($A444,FPL_Results_Extract[[Player]:[Player]],0)),INDEX(Team_Key[[Abbreviation]:[Abbreviation]],MATCH(LEFT(INDEX(FPL_Fixtures_Extract[],MATCH($A444,FPL_Fixtures_Extract[[Player]:[Player]],0),MATCH(FPL_Combined[[#Headers],[Gameweek 14]],FPL_Fixtures_Extract[#Headers],0)),LEN(INDEX(FPL_Fixtures_Extract[],MATCH($A444,FPL_Fixtures_Extract[[Player]:[Player]],0),MATCH(FPL_Combined[[#Headers],[Gameweek 14]],FPL_Fixtures_Extract[#Headers],0)))-4),Team_Key[[Full Name]:[Full Name]],0))&amp;RIGHT(INDEX(FPL_Fixtures_Extract[],MATCH($A444,FPL_Fixtures_Extract[[Player]:[Player]],0),MATCH(FPL_Combined[[#Headers],[Gameweek 14]],FPL_Fixtures_Extract[#Headers],0)),3))</f>
        <v>STK(H) 2-0</v>
      </c>
      <c r="P444" t="str">
        <f ca="1">IF(RIGHT(FPL_Combined[[#Headers],[Gameweek 15]],2)&lt;$B$622,INDEX(FPL_Results_Extract[Gameweek 15],MATCH($A444,FPL_Results_Extract[[Player]:[Player]],0)),INDEX(Team_Key[[Abbreviation]:[Abbreviation]],MATCH(LEFT(INDEX(FPL_Fixtures_Extract[],MATCH($A444,FPL_Fixtures_Extract[[Player]:[Player]],0),MATCH(FPL_Combined[[#Headers],[Gameweek 15]],FPL_Fixtures_Extract[#Headers],0)),LEN(INDEX(FPL_Fixtures_Extract[],MATCH($A444,FPL_Fixtures_Extract[[Player]:[Player]],0),MATCH(FPL_Combined[[#Headers],[Gameweek 15]],FPL_Fixtures_Extract[#Headers],0)))-4),Team_Key[[Full Name]:[Full Name]],0))&amp;RIGHT(INDEX(FPL_Fixtures_Extract[],MATCH($A444,FPL_Fixtures_Extract[[Player]:[Player]],0),MATCH(FPL_Combined[[#Headers],[Gameweek 15]],FPL_Fixtures_Extract[#Headers],0)),3))</f>
        <v>ARS(A) 1-3</v>
      </c>
      <c r="Q444" t="str">
        <f ca="1">IF(RIGHT(FPL_Combined[[#Headers],[Gameweek 16]],2)&lt;$B$622,INDEX(FPL_Results_Extract[Gameweek 16],MATCH($A444,FPL_Results_Extract[[Player]:[Player]],0)),INDEX(Team_Key[[Abbreviation]:[Abbreviation]],MATCH(LEFT(INDEX(FPL_Fixtures_Extract[],MATCH($A444,FPL_Fixtures_Extract[[Player]:[Player]],0),MATCH(FPL_Combined[[#Headers],[Gameweek 16]],FPL_Fixtures_Extract[#Headers],0)),LEN(INDEX(FPL_Fixtures_Extract[],MATCH($A444,FPL_Fixtures_Extract[[Player]:[Player]],0),MATCH(FPL_Combined[[#Headers],[Gameweek 16]],FPL_Fixtures_Extract[#Headers],0)))-4),Team_Key[[Full Name]:[Full Name]],0))&amp;RIGHT(INDEX(FPL_Fixtures_Extract[],MATCH($A444,FPL_Fixtures_Extract[[Player]:[Player]],0),MATCH(FPL_Combined[[#Headers],[Gameweek 16]],FPL_Fixtures_Extract[#Headers],0)),3))</f>
        <v>WAT(H) 0-1</v>
      </c>
      <c r="R444" t="str">
        <f ca="1">IF(RIGHT(FPL_Combined[[#Headers],[Gameweek 17]],2)&lt;$B$622,INDEX(FPL_Results_Extract[Gameweek 17],MATCH($A444,FPL_Results_Extract[[Player]:[Player]],0)),INDEX(Team_Key[[Abbreviation]:[Abbreviation]],MATCH(LEFT(INDEX(FPL_Fixtures_Extract[],MATCH($A444,FPL_Fixtures_Extract[[Player]:[Player]],0),MATCH(FPL_Combined[[#Headers],[Gameweek 17]],FPL_Fixtures_Extract[#Headers],0)),LEN(INDEX(FPL_Fixtures_Extract[],MATCH($A444,FPL_Fixtures_Extract[[Player]:[Player]],0),MATCH(FPL_Combined[[#Headers],[Gameweek 17]],FPL_Fixtures_Extract[#Headers],0)))-4),Team_Key[[Full Name]:[Full Name]],0))&amp;RIGHT(INDEX(FPL_Fixtures_Extract[],MATCH($A444,FPL_Fixtures_Extract[[Player]:[Player]],0),MATCH(FPL_Combined[[#Headers],[Gameweek 17]],FPL_Fixtures_Extract[#Headers],0)),3))</f>
        <v>CHE(A) 1-3</v>
      </c>
      <c r="S444" t="str">
        <f ca="1">IF(RIGHT(FPL_Combined[[#Headers],[Gameweek 18]],2)&lt;$B$622,INDEX(FPL_Results_Extract[Gameweek 18],MATCH($A444,FPL_Results_Extract[[Player]:[Player]],0)),INDEX(Team_Key[[Abbreviation]:[Abbreviation]],MATCH(LEFT(INDEX(FPL_Fixtures_Extract[],MATCH($A444,FPL_Fixtures_Extract[[Player]:[Player]],0),MATCH(FPL_Combined[[#Headers],[Gameweek 18]],FPL_Fixtures_Extract[#Headers],0)),LEN(INDEX(FPL_Fixtures_Extract[],MATCH($A444,FPL_Fixtures_Extract[[Player]:[Player]],0),MATCH(FPL_Combined[[#Headers],[Gameweek 18]],FPL_Fixtures_Extract[#Headers],0)))-4),Team_Key[[Full Name]:[Full Name]],0))&amp;RIGHT(INDEX(FPL_Fixtures_Extract[],MATCH($A444,FPL_Fixtures_Extract[[Player]:[Player]],0),MATCH(FPL_Combined[[#Headers],[Gameweek 18]],FPL_Fixtures_Extract[#Headers],0)),3))</f>
        <v>MCI(A) 1-4</v>
      </c>
      <c r="T444" t="str">
        <f ca="1">IF(RIGHT(FPL_Combined[[#Headers],[Gameweek 19]],2)&lt;$B$622,INDEX(FPL_Results_Extract[Gameweek 19],MATCH($A444,FPL_Results_Extract[[Player]:[Player]],0)),INDEX(Team_Key[[Abbreviation]:[Abbreviation]],MATCH(LEFT(INDEX(FPL_Fixtures_Extract[],MATCH($A444,FPL_Fixtures_Extract[[Player]:[Player]],0),MATCH(FPL_Combined[[#Headers],[Gameweek 19]],FPL_Fixtures_Extract[#Headers],0)),LEN(INDEX(FPL_Fixtures_Extract[],MATCH($A444,FPL_Fixtures_Extract[[Player]:[Player]],0),MATCH(FPL_Combined[[#Headers],[Gameweek 19]],FPL_Fixtures_Extract[#Headers],0)))-4),Team_Key[[Full Name]:[Full Name]],0))&amp;RIGHT(INDEX(FPL_Fixtures_Extract[],MATCH($A444,FPL_Fixtures_Extract[[Player]:[Player]],0),MATCH(FPL_Combined[[#Headers],[Gameweek 19]],FPL_Fixtures_Extract[#Headers],0)),3))</f>
        <v>LIV(H) 0-1</v>
      </c>
      <c r="U444" t="str">
        <f ca="1">IF(RIGHT(FPL_Combined[[#Headers],[Gameweek 20]],2)&lt;$B$622,INDEX(FPL_Results_Extract[Gameweek 20],MATCH($A444,FPL_Results_Extract[[Player]:[Player]],0)),INDEX(Team_Key[[Abbreviation]:[Abbreviation]],MATCH(LEFT(INDEX(FPL_Fixtures_Extract[],MATCH($A444,FPL_Fixtures_Extract[[Player]:[Player]],0),MATCH(FPL_Combined[[#Headers],[Gameweek 20]],FPL_Fixtures_Extract[#Headers],0)),LEN(INDEX(FPL_Fixtures_Extract[],MATCH($A444,FPL_Fixtures_Extract[[Player]:[Player]],0),MATCH(FPL_Combined[[#Headers],[Gameweek 20]],FPL_Fixtures_Extract[#Headers],0)))-4),Team_Key[[Full Name]:[Full Name]],0))&amp;RIGHT(INDEX(FPL_Fixtures_Extract[],MATCH($A444,FPL_Fixtures_Extract[[Player]:[Player]],0),MATCH(FPL_Combined[[#Headers],[Gameweek 20]],FPL_Fixtures_Extract[#Headers],0)),3))</f>
        <v>AVL(H) 3-1</v>
      </c>
      <c r="V444" t="str">
        <f ca="1">IF(RIGHT(FPL_Combined[[#Headers],[Gameweek 21]],2)&lt;$B$622,INDEX(FPL_Results_Extract[Gameweek 21],MATCH($A444,FPL_Results_Extract[[Player]:[Player]],0)),INDEX(Team_Key[[Abbreviation]:[Abbreviation]],MATCH(LEFT(INDEX(FPL_Fixtures_Extract[],MATCH($A444,FPL_Fixtures_Extract[[Player]:[Player]],0),MATCH(FPL_Combined[[#Headers],[Gameweek 21]],FPL_Fixtures_Extract[#Headers],0)),LEN(INDEX(FPL_Fixtures_Extract[],MATCH($A444,FPL_Fixtures_Extract[[Player]:[Player]],0),MATCH(FPL_Combined[[#Headers],[Gameweek 21]],FPL_Fixtures_Extract[#Headers],0)))-4),Team_Key[[Full Name]:[Full Name]],0))&amp;RIGHT(INDEX(FPL_Fixtures_Extract[],MATCH($A444,FPL_Fixtures_Extract[[Player]:[Player]],0),MATCH(FPL_Combined[[#Headers],[Gameweek 21]],FPL_Fixtures_Extract[#Headers],0)),3))</f>
        <v>SWA(A) 4-2</v>
      </c>
      <c r="W444" t="str">
        <f ca="1">IF(RIGHT(FPL_Combined[[#Headers],[Gameweek 22]],2)&lt;$B$622,INDEX(FPL_Results_Extract[Gameweek 22],MATCH($A444,FPL_Results_Extract[[Player]:[Player]],0)),INDEX(Team_Key[[Abbreviation]:[Abbreviation]],MATCH(LEFT(INDEX(FPL_Fixtures_Extract[],MATCH($A444,FPL_Fixtures_Extract[[Player]:[Player]],0),MATCH(FPL_Combined[[#Headers],[Gameweek 22]],FPL_Fixtures_Extract[#Headers],0)),LEN(INDEX(FPL_Fixtures_Extract[],MATCH($A444,FPL_Fixtures_Extract[[Player]:[Player]],0),MATCH(FPL_Combined[[#Headers],[Gameweek 22]],FPL_Fixtures_Extract[#Headers],0)))-4),Team_Key[[Full Name]:[Full Name]],0))&amp;RIGHT(INDEX(FPL_Fixtures_Extract[],MATCH($A444,FPL_Fixtures_Extract[[Player]:[Player]],0),MATCH(FPL_Combined[[#Headers],[Gameweek 22]],FPL_Fixtures_Extract[#Headers],0)),3))</f>
        <v>TOT(A) 1-4</v>
      </c>
      <c r="X444" t="str">
        <f ca="1">IF(RIGHT(FPL_Combined[[#Headers],[Gameweek 23]],2)&lt;$B$622,INDEX(FPL_Results_Extract[Gameweek 23],MATCH($A444,FPL_Results_Extract[[Player]:[Player]],0)),INDEX(Team_Key[[Abbreviation]:[Abbreviation]],MATCH(LEFT(INDEX(FPL_Fixtures_Extract[],MATCH($A444,FPL_Fixtures_Extract[[Player]:[Player]],0),MATCH(FPL_Combined[[#Headers],[Gameweek 23]],FPL_Fixtures_Extract[#Headers],0)),LEN(INDEX(FPL_Fixtures_Extract[],MATCH($A444,FPL_Fixtures_Extract[[Player]:[Player]],0),MATCH(FPL_Combined[[#Headers],[Gameweek 23]],FPL_Fixtures_Extract[#Headers],0)))-4),Team_Key[[Full Name]:[Full Name]],0))&amp;RIGHT(INDEX(FPL_Fixtures_Extract[],MATCH($A444,FPL_Fixtures_Extract[[Player]:[Player]],0),MATCH(FPL_Combined[[#Headers],[Gameweek 23]],FPL_Fixtures_Extract[#Headers],0)),3))</f>
        <v>NEW(H) 2-1</v>
      </c>
      <c r="Y444" t="str">
        <f ca="1">IF(RIGHT(FPL_Combined[[#Headers],[Gameweek 24]],2)&lt;$B$622,INDEX(FPL_Results_Extract[Team],MATCH($A444,FPL_Results_Extract[[Player]:[Player]],0)),INDEX(Team_Key[[Abbreviation]:[Abbreviation]],MATCH(LEFT(INDEX(FPL_Fixtures_Extract[],MATCH($A444,FPL_Fixtures_Extract[[Player]:[Player]],0),MATCH(FPL_Combined[[#Headers],[Gameweek 24]],FPL_Fixtures_Extract[#Headers],0)),LEN(INDEX(FPL_Fixtures_Extract[],MATCH($A444,FPL_Fixtures_Extract[[Player]:[Player]],0),MATCH(FPL_Combined[[#Headers],[Gameweek 24]],FPL_Fixtures_Extract[#Headers],0)))-4),Team_Key[[Full Name]:[Full Name]],0))&amp;RIGHT(INDEX(FPL_Fixtures_Extract[],MATCH($A444,FPL_Fixtures_Extract[[Player]:[Player]],0),MATCH(FPL_Combined[[#Headers],[Gameweek 24]],FPL_Fixtures_Extract[#Headers],0)),3))</f>
        <v>WAT</v>
      </c>
      <c r="Z444" t="str">
        <f ca="1">IF(RIGHT(FPL_Combined[[#Headers],[Gameweek 25]],2)&lt;$B$622,INDEX(FPL_Results_Extract[Player],MATCH($A444,FPL_Results_Extract[[Player]:[Player]],0)),INDEX(Team_Key[[Abbreviation]:[Abbreviation]],MATCH(LEFT(INDEX(FPL_Fixtures_Extract[],MATCH($A444,FPL_Fixtures_Extract[[Player]:[Player]],0),MATCH(FPL_Combined[[#Headers],[Gameweek 25]],FPL_Fixtures_Extract[#Headers],0)),LEN(INDEX(FPL_Fixtures_Extract[],MATCH($A444,FPL_Fixtures_Extract[[Player]:[Player]],0),MATCH(FPL_Combined[[#Headers],[Gameweek 25]],FPL_Fixtures_Extract[#Headers],0)))-4),Team_Key[[Full Name]:[Full Name]],0))&amp;RIGHT(INDEX(FPL_Fixtures_Extract[],MATCH($A444,FPL_Fixtures_Extract[[Player]:[Player]],0),MATCH(FPL_Combined[[#Headers],[Gameweek 25]],FPL_Fixtures_Extract[#Headers],0)),3))</f>
        <v>Pantilimon</v>
      </c>
      <c r="AA444" t="str">
        <f ca="1">IF(RIGHT(FPL_Combined[[#Headers],[Gameweek 26]],2)&lt;$B$622,INDEX(FPL_Results_Extract[Gameweek 01],MATCH($A444,FPL_Results_Extract[[Player]:[Player]],0)),INDEX(Team_Key[[Abbreviation]:[Abbreviation]],MATCH(LEFT(INDEX(FPL_Fixtures_Extract[],MATCH($A444,FPL_Fixtures_Extract[[Player]:[Player]],0),MATCH(FPL_Combined[[#Headers],[Gameweek 26]],FPL_Fixtures_Extract[#Headers],0)),LEN(INDEX(FPL_Fixtures_Extract[],MATCH($A444,FPL_Fixtures_Extract[[Player]:[Player]],0),MATCH(FPL_Combined[[#Headers],[Gameweek 26]],FPL_Fixtures_Extract[#Headers],0)))-4),Team_Key[[Full Name]:[Full Name]],0))&amp;RIGHT(INDEX(FPL_Fixtures_Extract[],MATCH($A444,FPL_Fixtures_Extract[[Player]:[Player]],0),MATCH(FPL_Combined[[#Headers],[Gameweek 26]],FPL_Fixtures_Extract[#Headers],0)),3))</f>
        <v>LEI(A) 2-4</v>
      </c>
      <c r="AB444" t="str">
        <f ca="1">IF(RIGHT(FPL_Combined[[#Headers],[Gameweek 27]],2)&lt;$B$622,INDEX(FPL_Results_Extract[Gameweek 02],MATCH($A444,FPL_Results_Extract[[Player]:[Player]],0)),INDEX(Team_Key[[Abbreviation]:[Abbreviation]],MATCH(LEFT(INDEX(FPL_Fixtures_Extract[],MATCH($A444,FPL_Fixtures_Extract[[Player]:[Player]],0),MATCH(FPL_Combined[[#Headers],[Gameweek 27]],FPL_Fixtures_Extract[#Headers],0)),LEN(INDEX(FPL_Fixtures_Extract[],MATCH($A444,FPL_Fixtures_Extract[[Player]:[Player]],0),MATCH(FPL_Combined[[#Headers],[Gameweek 27]],FPL_Fixtures_Extract[#Headers],0)))-4),Team_Key[[Full Name]:[Full Name]],0))&amp;RIGHT(INDEX(FPL_Fixtures_Extract[],MATCH($A444,FPL_Fixtures_Extract[[Player]:[Player]],0),MATCH(FPL_Combined[[#Headers],[Gameweek 27]],FPL_Fixtures_Extract[#Headers],0)),3))</f>
        <v>NOR(H) 1-3</v>
      </c>
      <c r="AC444" t="str">
        <f ca="1">IF(RIGHT(FPL_Combined[[#Headers],[Gameweek 28]],2)&lt;$B$622,INDEX(FPL_Results_Extract[Gameweek 03],MATCH($A444,FPL_Results_Extract[[Player]:[Player]],0)),INDEX(Team_Key[[Abbreviation]:[Abbreviation]],MATCH(LEFT(INDEX(FPL_Fixtures_Extract[],MATCH($A444,FPL_Fixtures_Extract[[Player]:[Player]],0),MATCH(FPL_Combined[[#Headers],[Gameweek 28]],FPL_Fixtures_Extract[#Headers],0)),LEN(INDEX(FPL_Fixtures_Extract[],MATCH($A444,FPL_Fixtures_Extract[[Player]:[Player]],0),MATCH(FPL_Combined[[#Headers],[Gameweek 28]],FPL_Fixtures_Extract[#Headers],0)))-4),Team_Key[[Full Name]:[Full Name]],0))&amp;RIGHT(INDEX(FPL_Fixtures_Extract[],MATCH($A444,FPL_Fixtures_Extract[[Player]:[Player]],0),MATCH(FPL_Combined[[#Headers],[Gameweek 28]],FPL_Fixtures_Extract[#Headers],0)),3))</f>
        <v>SWA(H) 1-1</v>
      </c>
      <c r="AD444" t="str">
        <f ca="1">IF(RIGHT(FPL_Combined[[#Headers],[Gameweek 29]],2)&lt;$B$622,INDEX(FPL_Results_Extract[Gameweek 04],MATCH($A444,FPL_Results_Extract[[Player]:[Player]],0)),INDEX(Team_Key[[Abbreviation]:[Abbreviation]],MATCH(LEFT(INDEX(FPL_Fixtures_Extract[],MATCH($A444,FPL_Fixtures_Extract[[Player]:[Player]],0),MATCH(FPL_Combined[[#Headers],[Gameweek 29]],FPL_Fixtures_Extract[#Headers],0)),LEN(INDEX(FPL_Fixtures_Extract[],MATCH($A444,FPL_Fixtures_Extract[[Player]:[Player]],0),MATCH(FPL_Combined[[#Headers],[Gameweek 29]],FPL_Fixtures_Extract[#Headers],0)))-4),Team_Key[[Full Name]:[Full Name]],0))&amp;RIGHT(INDEX(FPL_Fixtures_Extract[],MATCH($A444,FPL_Fixtures_Extract[[Player]:[Player]],0),MATCH(FPL_Combined[[#Headers],[Gameweek 29]],FPL_Fixtures_Extract[#Headers],0)),3))</f>
        <v>LEI(H)</v>
      </c>
      <c r="AE444" t="e">
        <f ca="1">IF(RIGHT(FPL_Combined[[#Headers],[Gameweek 30]],2)&lt;$B$622,INDEX(FPL_Results_Extract[Gameweek 05],MATCH($A444,FPL_Results_Extract[[Player]:[Player]],0)),INDEX(Team_Key[[Abbreviation]:[Abbreviation]],MATCH(LEFT(INDEX(FPL_Fixtures_Extract[],MATCH($A444,FPL_Fixtures_Extract[[Player]:[Player]],0),MATCH(FPL_Combined[[#Headers],[Gameweek 30]],FPL_Fixtures_Extract[#Headers],0)),LEN(INDEX(FPL_Fixtures_Extract[],MATCH($A444,FPL_Fixtures_Extract[[Player]:[Player]],0),MATCH(FPL_Combined[[#Headers],[Gameweek 30]],FPL_Fixtures_Extract[#Headers],0)))-4),Team_Key[[Full Name]:[Full Name]],0))&amp;RIGHT(INDEX(FPL_Fixtures_Extract[],MATCH($A444,FPL_Fixtures_Extract[[Player]:[Player]],0),MATCH(FPL_Combined[[#Headers],[Gameweek 30]],FPL_Fixtures_Extract[#Headers],0)),3))</f>
        <v>#VALUE!</v>
      </c>
      <c r="AF444" t="str">
        <f ca="1">IF(RIGHT(FPL_Combined[[#Headers],[Gameweek 31]],2)&lt;$B$622,INDEX(FPL_Results_Extract[Gameweek 06],MATCH($A444,FPL_Results_Extract[[Player]:[Player]],0)),INDEX(Team_Key[[Abbreviation]:[Abbreviation]],MATCH(LEFT(INDEX(FPL_Fixtures_Extract[],MATCH($A444,FPL_Fixtures_Extract[[Player]:[Player]],0),MATCH(FPL_Combined[[#Headers],[Gameweek 31]],FPL_Fixtures_Extract[#Headers],0)),LEN(INDEX(FPL_Fixtures_Extract[],MATCH($A444,FPL_Fixtures_Extract[[Player]:[Player]],0),MATCH(FPL_Combined[[#Headers],[Gameweek 31]],FPL_Fixtures_Extract[#Headers],0)))-4),Team_Key[[Full Name]:[Full Name]],0))&amp;RIGHT(INDEX(FPL_Fixtures_Extract[],MATCH($A444,FPL_Fixtures_Extract[[Player]:[Player]],0),MATCH(FPL_Combined[[#Headers],[Gameweek 31]],FPL_Fixtures_Extract[#Headers],0)),3))</f>
        <v>STK(H)</v>
      </c>
      <c r="AG444" t="str">
        <f ca="1">IF(RIGHT(FPL_Combined[[#Headers],[Gameweek 32]],2)&lt;$B$622,INDEX(FPL_Results_Extract[Gameweek 07],MATCH($A444,FPL_Results_Extract[[Player]:[Player]],0)),INDEX(Team_Key[[Abbreviation]:[Abbreviation]],MATCH(LEFT(INDEX(FPL_Fixtures_Extract[],MATCH($A444,FPL_Fixtures_Extract[[Player]:[Player]],0),MATCH(FPL_Combined[[#Headers],[Gameweek 32]],FPL_Fixtures_Extract[#Headers],0)),LEN(INDEX(FPL_Fixtures_Extract[],MATCH($A444,FPL_Fixtures_Extract[[Player]:[Player]],0),MATCH(FPL_Combined[[#Headers],[Gameweek 32]],FPL_Fixtures_Extract[#Headers],0)))-4),Team_Key[[Full Name]:[Full Name]],0))&amp;RIGHT(INDEX(FPL_Fixtures_Extract[],MATCH($A444,FPL_Fixtures_Extract[[Player]:[Player]],0),MATCH(FPL_Combined[[#Headers],[Gameweek 32]],FPL_Fixtures_Extract[#Headers],0)),3))</f>
        <v>ARS(A)</v>
      </c>
      <c r="AH444" t="str">
        <f ca="1">IF(RIGHT(FPL_Combined[[#Headers],[Gameweek 33]],2)&lt;$B$622,INDEX(FPL_Results_Extract[Gameweek 08],MATCH($A444,FPL_Results_Extract[[Player]:[Player]],0)),INDEX(Team_Key[[Abbreviation]:[Abbreviation]],MATCH(LEFT(INDEX(FPL_Fixtures_Extract[],MATCH($A444,FPL_Fixtures_Extract[[Player]:[Player]],0),MATCH(FPL_Combined[[#Headers],[Gameweek 33]],FPL_Fixtures_Extract[#Headers],0)),LEN(INDEX(FPL_Fixtures_Extract[],MATCH($A444,FPL_Fixtures_Extract[[Player]:[Player]],0),MATCH(FPL_Combined[[#Headers],[Gameweek 33]],FPL_Fixtures_Extract[#Headers],0)))-4),Team_Key[[Full Name]:[Full Name]],0))&amp;RIGHT(INDEX(FPL_Fixtures_Extract[],MATCH($A444,FPL_Fixtures_Extract[[Player]:[Player]],0),MATCH(FPL_Combined[[#Headers],[Gameweek 33]],FPL_Fixtures_Extract[#Headers],0)),3))</f>
        <v>EVE(H)</v>
      </c>
      <c r="AI444" t="str">
        <f ca="1">IF(RIGHT(FPL_Combined[[#Headers],[Gameweek 34]],2)&lt;$B$622,INDEX(FPL_Results_Extract[Gameweek 09],MATCH($A444,FPL_Results_Extract[[Player]:[Player]],0)),INDEX(Team_Key[[Abbreviation]:[Abbreviation]],MATCH(LEFT(INDEX(FPL_Fixtures_Extract[],MATCH($A444,FPL_Fixtures_Extract[[Player]:[Player]],0),MATCH(FPL_Combined[[#Headers],[Gameweek 34]],FPL_Fixtures_Extract[#Headers],0)),LEN(INDEX(FPL_Fixtures_Extract[],MATCH($A444,FPL_Fixtures_Extract[[Player]:[Player]],0),MATCH(FPL_Combined[[#Headers],[Gameweek 34]],FPL_Fixtures_Extract[#Headers],0)))-4),Team_Key[[Full Name]:[Full Name]],0))&amp;RIGHT(INDEX(FPL_Fixtures_Extract[],MATCH($A444,FPL_Fixtures_Extract[[Player]:[Player]],0),MATCH(FPL_Combined[[#Headers],[Gameweek 34]],FPL_Fixtures_Extract[#Headers],0)),3))</f>
        <v>WBA(A)</v>
      </c>
      <c r="AJ444" t="str">
        <f ca="1">IF(RIGHT(FPL_Combined[[#Headers],[Gameweek 35]],2)&lt;$B$622,INDEX(FPL_Results_Extract[Gameweek 10],MATCH($A444,FPL_Results_Extract[[Player]:[Player]],0)),INDEX(Team_Key[[Abbreviation]:[Abbreviation]],MATCH(LEFT(INDEX(FPL_Fixtures_Extract[],MATCH($A444,FPL_Fixtures_Extract[[Player]:[Player]],0),MATCH(FPL_Combined[[#Headers],[Gameweek 35]],FPL_Fixtures_Extract[#Headers],0)),LEN(INDEX(FPL_Fixtures_Extract[],MATCH($A444,FPL_Fixtures_Extract[[Player]:[Player]],0),MATCH(FPL_Combined[[#Headers],[Gameweek 35]],FPL_Fixtures_Extract[#Headers],0)))-4),Team_Key[[Full Name]:[Full Name]],0))&amp;RIGHT(INDEX(FPL_Fixtures_Extract[],MATCH($A444,FPL_Fixtures_Extract[[Player]:[Player]],0),MATCH(FPL_Combined[[#Headers],[Gameweek 35]],FPL_Fixtures_Extract[#Headers],0)),3))</f>
        <v>NOR(A)</v>
      </c>
      <c r="AK444" t="str">
        <f ca="1">IF(RIGHT(FPL_Combined[[#Headers],[Gameweek 36]],2)&lt;$B$622,INDEX(FPL_Results_Extract[Gameweek 11],MATCH($A444,FPL_Results_Extract[[Player]:[Player]],0)),INDEX(Team_Key[[Abbreviation]:[Abbreviation]],MATCH(LEFT(INDEX(FPL_Fixtures_Extract[],MATCH($A444,FPL_Fixtures_Extract[[Player]:[Player]],0),MATCH(FPL_Combined[[#Headers],[Gameweek 36]],FPL_Fixtures_Extract[#Headers],0)),LEN(INDEX(FPL_Fixtures_Extract[],MATCH($A444,FPL_Fixtures_Extract[[Player]:[Player]],0),MATCH(FPL_Combined[[#Headers],[Gameweek 36]],FPL_Fixtures_Extract[#Headers],0)))-4),Team_Key[[Full Name]:[Full Name]],0))&amp;RIGHT(INDEX(FPL_Fixtures_Extract[],MATCH($A444,FPL_Fixtures_Extract[[Player]:[Player]],0),MATCH(FPL_Combined[[#Headers],[Gameweek 36]],FPL_Fixtures_Extract[#Headers],0)),3))</f>
        <v>AVL(H)</v>
      </c>
      <c r="AL444" t="str">
        <f ca="1">IF(RIGHT(FPL_Combined[[#Headers],[Gameweek 37]],2)&lt;$B$622,INDEX(FPL_Results_Extract[Gameweek 12],MATCH($A444,FPL_Results_Extract[[Player]:[Player]],0)),INDEX(Team_Key[[Abbreviation]:[Abbreviation]],MATCH(LEFT(INDEX(FPL_Fixtures_Extract[],MATCH($A444,FPL_Fixtures_Extract[[Player]:[Player]],0),MATCH(FPL_Combined[[#Headers],[Gameweek 37]],FPL_Fixtures_Extract[#Headers],0)),LEN(INDEX(FPL_Fixtures_Extract[],MATCH($A444,FPL_Fixtures_Extract[[Player]:[Player]],0),MATCH(FPL_Combined[[#Headers],[Gameweek 37]],FPL_Fixtures_Extract[#Headers],0)))-4),Team_Key[[Full Name]:[Full Name]],0))&amp;RIGHT(INDEX(FPL_Fixtures_Extract[],MATCH($A444,FPL_Fixtures_Extract[[Player]:[Player]],0),MATCH(FPL_Combined[[#Headers],[Gameweek 37]],FPL_Fixtures_Extract[#Headers],0)),3))</f>
        <v>LIV(A)</v>
      </c>
      <c r="AM444" t="str">
        <f ca="1">IF(RIGHT(FPL_Combined[[#Headers],[Gameweek 38]],2)&lt;$B$622,INDEX(FPL_Results_Extract[Gameweek 13],MATCH($A444,FPL_Results_Extract[[Player]:[Player]],0)),INDEX(Team_Key[[Abbreviation]:[Abbreviation]],MATCH(LEFT(INDEX(FPL_Fixtures_Extract[],MATCH($A444,FPL_Fixtures_Extract[[Player]:[Player]],0),MATCH(FPL_Combined[[#Headers],[Gameweek 38]],FPL_Fixtures_Extract[#Headers],0)),LEN(INDEX(FPL_Fixtures_Extract[],MATCH($A444,FPL_Fixtures_Extract[[Player]:[Player]],0),MATCH(FPL_Combined[[#Headers],[Gameweek 38]],FPL_Fixtures_Extract[#Headers],0)))-4),Team_Key[[Full Name]:[Full Name]],0))&amp;RIGHT(INDEX(FPL_Fixtures_Extract[],MATCH($A444,FPL_Fixtures_Extract[[Player]:[Player]],0),MATCH(FPL_Combined[[#Headers],[Gameweek 38]],FPL_Fixtures_Extract[#Headers],0)),3))</f>
        <v>SUN(H)</v>
      </c>
    </row>
    <row r="445" spans="1:39" x14ac:dyDescent="0.45">
      <c r="A445" t="s">
        <v>577</v>
      </c>
      <c r="B445" t="str">
        <f ca="1">IF(RIGHT(FPL_Combined[[#Headers],[Gameweek 01]],2)&lt;$B$622,INDEX(FPL_Results_Extract[Gameweek 01],MATCH($A445,FPL_Results_Extract[[Player]:[Player]],0)),INDEX(Team_Key[[Abbreviation]:[Abbreviation]],MATCH(LEFT(INDEX(FPL_Fixtures_Extract[],MATCH($A445,FPL_Fixtures_Extract[[Player]:[Player]],0),MATCH(FPL_Combined[[#Headers],[Gameweek 01]],FPL_Fixtures_Extract[#Headers],0)),LEN(INDEX(FPL_Fixtures_Extract[],MATCH($A445,FPL_Fixtures_Extract[[Player]:[Player]],0),MATCH(FPL_Combined[[#Headers],[Gameweek 01]],FPL_Fixtures_Extract[#Headers],0)))-4),Team_Key[[Full Name]:[Full Name]],0))&amp;RIGHT(INDEX(FPL_Fixtures_Extract[],MATCH($A445,FPL_Fixtures_Extract[[Player]:[Player]],0),MATCH(FPL_Combined[[#Headers],[Gameweek 01]],FPL_Fixtures_Extract[#Headers],0)),3))</f>
        <v>EVE(A) 2-2</v>
      </c>
      <c r="C445" t="str">
        <f ca="1">IF(RIGHT(FPL_Combined[[#Headers],[Gameweek 02]],2)&lt;$B$622,INDEX(FPL_Results_Extract[Gameweek 02],MATCH($A445,FPL_Results_Extract[[Player]:[Player]],0)),INDEX(Team_Key[[Abbreviation]:[Abbreviation]],MATCH(LEFT(INDEX(FPL_Fixtures_Extract[],MATCH($A445,FPL_Fixtures_Extract[[Player]:[Player]],0),MATCH(FPL_Combined[[#Headers],[Gameweek 02]],FPL_Fixtures_Extract[#Headers],0)),LEN(INDEX(FPL_Fixtures_Extract[],MATCH($A445,FPL_Fixtures_Extract[[Player]:[Player]],0),MATCH(FPL_Combined[[#Headers],[Gameweek 02]],FPL_Fixtures_Extract[#Headers],0)))-4),Team_Key[[Full Name]:[Full Name]],0))&amp;RIGHT(INDEX(FPL_Fixtures_Extract[],MATCH($A445,FPL_Fixtures_Extract[[Player]:[Player]],0),MATCH(FPL_Combined[[#Headers],[Gameweek 02]],FPL_Fixtures_Extract[#Headers],0)),3))</f>
        <v>WBA(H) 0-0</v>
      </c>
      <c r="D445" t="str">
        <f ca="1">IF(RIGHT(FPL_Combined[[#Headers],[Gameweek 03]],2)&lt;$B$622,INDEX(FPL_Results_Extract[Gameweek 03],MATCH($A445,FPL_Results_Extract[[Player]:[Player]],0)),INDEX(Team_Key[[Abbreviation]:[Abbreviation]],MATCH(LEFT(INDEX(FPL_Fixtures_Extract[],MATCH($A445,FPL_Fixtures_Extract[[Player]:[Player]],0),MATCH(FPL_Combined[[#Headers],[Gameweek 03]],FPL_Fixtures_Extract[#Headers],0)),LEN(INDEX(FPL_Fixtures_Extract[],MATCH($A445,FPL_Fixtures_Extract[[Player]:[Player]],0),MATCH(FPL_Combined[[#Headers],[Gameweek 03]],FPL_Fixtures_Extract[#Headers],0)))-4),Team_Key[[Full Name]:[Full Name]],0))&amp;RIGHT(INDEX(FPL_Fixtures_Extract[],MATCH($A445,FPL_Fixtures_Extract[[Player]:[Player]],0),MATCH(FPL_Combined[[#Headers],[Gameweek 03]],FPL_Fixtures_Extract[#Headers],0)),3))</f>
        <v>SOU(H) 0-0</v>
      </c>
      <c r="E445" t="str">
        <f ca="1">IF(RIGHT(FPL_Combined[[#Headers],[Gameweek 04]],2)&lt;$B$622,INDEX(FPL_Results_Extract[Gameweek 04],MATCH($A445,FPL_Results_Extract[[Player]:[Player]],0)),INDEX(Team_Key[[Abbreviation]:[Abbreviation]],MATCH(LEFT(INDEX(FPL_Fixtures_Extract[],MATCH($A445,FPL_Fixtures_Extract[[Player]:[Player]],0),MATCH(FPL_Combined[[#Headers],[Gameweek 04]],FPL_Fixtures_Extract[#Headers],0)),LEN(INDEX(FPL_Fixtures_Extract[],MATCH($A445,FPL_Fixtures_Extract[[Player]:[Player]],0),MATCH(FPL_Combined[[#Headers],[Gameweek 04]],FPL_Fixtures_Extract[#Headers],0)))-4),Team_Key[[Full Name]:[Full Name]],0))&amp;RIGHT(INDEX(FPL_Fixtures_Extract[],MATCH($A445,FPL_Fixtures_Extract[[Player]:[Player]],0),MATCH(FPL_Combined[[#Headers],[Gameweek 04]],FPL_Fixtures_Extract[#Headers],0)),3))</f>
        <v>MCI(A) 0-2</v>
      </c>
      <c r="F445" t="str">
        <f ca="1">IF(RIGHT(FPL_Combined[[#Headers],[Gameweek 05]],2)&lt;$B$622,INDEX(FPL_Results_Extract[Gameweek 05],MATCH($A445,FPL_Results_Extract[[Player]:[Player]],0)),INDEX(Team_Key[[Abbreviation]:[Abbreviation]],MATCH(LEFT(INDEX(FPL_Fixtures_Extract[],MATCH($A445,FPL_Fixtures_Extract[[Player]:[Player]],0),MATCH(FPL_Combined[[#Headers],[Gameweek 05]],FPL_Fixtures_Extract[#Headers],0)),LEN(INDEX(FPL_Fixtures_Extract[],MATCH($A445,FPL_Fixtures_Extract[[Player]:[Player]],0),MATCH(FPL_Combined[[#Headers],[Gameweek 05]],FPL_Fixtures_Extract[#Headers],0)))-4),Team_Key[[Full Name]:[Full Name]],0))&amp;RIGHT(INDEX(FPL_Fixtures_Extract[],MATCH($A445,FPL_Fixtures_Extract[[Player]:[Player]],0),MATCH(FPL_Combined[[#Headers],[Gameweek 05]],FPL_Fixtures_Extract[#Headers],0)),3))</f>
        <v>SWA(H) 1-0</v>
      </c>
      <c r="G445" t="str">
        <f ca="1">IF(RIGHT(FPL_Combined[[#Headers],[Gameweek 06]],2)&lt;$B$622,INDEX(FPL_Results_Extract[Gameweek 06],MATCH($A445,FPL_Results_Extract[[Player]:[Player]],0)),INDEX(Team_Key[[Abbreviation]:[Abbreviation]],MATCH(LEFT(INDEX(FPL_Fixtures_Extract[],MATCH($A445,FPL_Fixtures_Extract[[Player]:[Player]],0),MATCH(FPL_Combined[[#Headers],[Gameweek 06]],FPL_Fixtures_Extract[#Headers],0)),LEN(INDEX(FPL_Fixtures_Extract[],MATCH($A445,FPL_Fixtures_Extract[[Player]:[Player]],0),MATCH(FPL_Combined[[#Headers],[Gameweek 06]],FPL_Fixtures_Extract[#Headers],0)))-4),Team_Key[[Full Name]:[Full Name]],0))&amp;RIGHT(INDEX(FPL_Fixtures_Extract[],MATCH($A445,FPL_Fixtures_Extract[[Player]:[Player]],0),MATCH(FPL_Combined[[#Headers],[Gameweek 06]],FPL_Fixtures_Extract[#Headers],0)),3))</f>
        <v>NEW(A) 2-1</v>
      </c>
      <c r="H445" t="str">
        <f ca="1">IF(RIGHT(FPL_Combined[[#Headers],[Gameweek 07]],2)&lt;$B$622,INDEX(FPL_Results_Extract[Gameweek 07],MATCH($A445,FPL_Results_Extract[[Player]:[Player]],0)),INDEX(Team_Key[[Abbreviation]:[Abbreviation]],MATCH(LEFT(INDEX(FPL_Fixtures_Extract[],MATCH($A445,FPL_Fixtures_Extract[[Player]:[Player]],0),MATCH(FPL_Combined[[#Headers],[Gameweek 07]],FPL_Fixtures_Extract[#Headers],0)),LEN(INDEX(FPL_Fixtures_Extract[],MATCH($A445,FPL_Fixtures_Extract[[Player]:[Player]],0),MATCH(FPL_Combined[[#Headers],[Gameweek 07]],FPL_Fixtures_Extract[#Headers],0)))-4),Team_Key[[Full Name]:[Full Name]],0))&amp;RIGHT(INDEX(FPL_Fixtures_Extract[],MATCH($A445,FPL_Fixtures_Extract[[Player]:[Player]],0),MATCH(FPL_Combined[[#Headers],[Gameweek 07]],FPL_Fixtures_Extract[#Headers],0)),3))</f>
        <v>CRY(H) 0-1</v>
      </c>
      <c r="I445" t="str">
        <f ca="1">IF(RIGHT(FPL_Combined[[#Headers],[Gameweek 08]],2)&lt;$B$622,INDEX(FPL_Results_Extract[Gameweek 08],MATCH($A445,FPL_Results_Extract[[Player]:[Player]],0)),INDEX(Team_Key[[Abbreviation]:[Abbreviation]],MATCH(LEFT(INDEX(FPL_Fixtures_Extract[],MATCH($A445,FPL_Fixtures_Extract[[Player]:[Player]],0),MATCH(FPL_Combined[[#Headers],[Gameweek 08]],FPL_Fixtures_Extract[#Headers],0)),LEN(INDEX(FPL_Fixtures_Extract[],MATCH($A445,FPL_Fixtures_Extract[[Player]:[Player]],0),MATCH(FPL_Combined[[#Headers],[Gameweek 08]],FPL_Fixtures_Extract[#Headers],0)))-4),Team_Key[[Full Name]:[Full Name]],0))&amp;RIGHT(INDEX(FPL_Fixtures_Extract[],MATCH($A445,FPL_Fixtures_Extract[[Player]:[Player]],0),MATCH(FPL_Combined[[#Headers],[Gameweek 08]],FPL_Fixtures_Extract[#Headers],0)),3))</f>
        <v>BOU(A) 1-1</v>
      </c>
      <c r="J445" t="str">
        <f ca="1">IF(RIGHT(FPL_Combined[[#Headers],[Gameweek 09]],2)&lt;$B$622,INDEX(FPL_Results_Extract[Gameweek 09],MATCH($A445,FPL_Results_Extract[[Player]:[Player]],0)),INDEX(Team_Key[[Abbreviation]:[Abbreviation]],MATCH(LEFT(INDEX(FPL_Fixtures_Extract[],MATCH($A445,FPL_Fixtures_Extract[[Player]:[Player]],0),MATCH(FPL_Combined[[#Headers],[Gameweek 09]],FPL_Fixtures_Extract[#Headers],0)),LEN(INDEX(FPL_Fixtures_Extract[],MATCH($A445,FPL_Fixtures_Extract[[Player]:[Player]],0),MATCH(FPL_Combined[[#Headers],[Gameweek 09]],FPL_Fixtures_Extract[#Headers],0)))-4),Team_Key[[Full Name]:[Full Name]],0))&amp;RIGHT(INDEX(FPL_Fixtures_Extract[],MATCH($A445,FPL_Fixtures_Extract[[Player]:[Player]],0),MATCH(FPL_Combined[[#Headers],[Gameweek 09]],FPL_Fixtures_Extract[#Headers],0)),3))</f>
        <v>ARS(H) 0-3</v>
      </c>
      <c r="K445" t="str">
        <f ca="1">IF(RIGHT(FPL_Combined[[#Headers],[Gameweek 10]],2)&lt;$B$622,INDEX(FPL_Results_Extract[Gameweek 10],MATCH($A445,FPL_Results_Extract[[Player]:[Player]],0)),INDEX(Team_Key[[Abbreviation]:[Abbreviation]],MATCH(LEFT(INDEX(FPL_Fixtures_Extract[],MATCH($A445,FPL_Fixtures_Extract[[Player]:[Player]],0),MATCH(FPL_Combined[[#Headers],[Gameweek 10]],FPL_Fixtures_Extract[#Headers],0)),LEN(INDEX(FPL_Fixtures_Extract[],MATCH($A445,FPL_Fixtures_Extract[[Player]:[Player]],0),MATCH(FPL_Combined[[#Headers],[Gameweek 10]],FPL_Fixtures_Extract[#Headers],0)))-4),Team_Key[[Full Name]:[Full Name]],0))&amp;RIGHT(INDEX(FPL_Fixtures_Extract[],MATCH($A445,FPL_Fixtures_Extract[[Player]:[Player]],0),MATCH(FPL_Combined[[#Headers],[Gameweek 10]],FPL_Fixtures_Extract[#Headers],0)),3))</f>
        <v>STK(A) 2-0</v>
      </c>
      <c r="L445" t="str">
        <f ca="1">IF(RIGHT(FPL_Combined[[#Headers],[Gameweek 11]],2)&lt;$B$622,INDEX(FPL_Results_Extract[Gameweek 11],MATCH($A445,FPL_Results_Extract[[Player]:[Player]],0)),INDEX(Team_Key[[Abbreviation]:[Abbreviation]],MATCH(LEFT(INDEX(FPL_Fixtures_Extract[],MATCH($A445,FPL_Fixtures_Extract[[Player]:[Player]],0),MATCH(FPL_Combined[[#Headers],[Gameweek 11]],FPL_Fixtures_Extract[#Headers],0)),LEN(INDEX(FPL_Fixtures_Extract[],MATCH($A445,FPL_Fixtures_Extract[[Player]:[Player]],0),MATCH(FPL_Combined[[#Headers],[Gameweek 11]],FPL_Fixtures_Extract[#Headers],0)))-4),Team_Key[[Full Name]:[Full Name]],0))&amp;RIGHT(INDEX(FPL_Fixtures_Extract[],MATCH($A445,FPL_Fixtures_Extract[[Player]:[Player]],0),MATCH(FPL_Combined[[#Headers],[Gameweek 11]],FPL_Fixtures_Extract[#Headers],0)),3))</f>
        <v>WHU(H) 2-0</v>
      </c>
      <c r="M445" t="str">
        <f ca="1">IF(RIGHT(FPL_Combined[[#Headers],[Gameweek 12]],2)&lt;$B$622,INDEX(FPL_Results_Extract[Gameweek 12],MATCH($A445,FPL_Results_Extract[[Player]:[Player]],0)),INDEX(Team_Key[[Abbreviation]:[Abbreviation]],MATCH(LEFT(INDEX(FPL_Fixtures_Extract[],MATCH($A445,FPL_Fixtures_Extract[[Player]:[Player]],0),MATCH(FPL_Combined[[#Headers],[Gameweek 12]],FPL_Fixtures_Extract[#Headers],0)),LEN(INDEX(FPL_Fixtures_Extract[],MATCH($A445,FPL_Fixtures_Extract[[Player]:[Player]],0),MATCH(FPL_Combined[[#Headers],[Gameweek 12]],FPL_Fixtures_Extract[#Headers],0)))-4),Team_Key[[Full Name]:[Full Name]],0))&amp;RIGHT(INDEX(FPL_Fixtures_Extract[],MATCH($A445,FPL_Fixtures_Extract[[Player]:[Player]],0),MATCH(FPL_Combined[[#Headers],[Gameweek 12]],FPL_Fixtures_Extract[#Headers],0)),3))</f>
        <v>LEI(A) 1-2</v>
      </c>
      <c r="N445" t="str">
        <f ca="1">IF(RIGHT(FPL_Combined[[#Headers],[Gameweek 13]],2)&lt;$B$622,INDEX(FPL_Results_Extract[Gameweek 13],MATCH($A445,FPL_Results_Extract[[Player]:[Player]],0)),INDEX(Team_Key[[Abbreviation]:[Abbreviation]],MATCH(LEFT(INDEX(FPL_Fixtures_Extract[],MATCH($A445,FPL_Fixtures_Extract[[Player]:[Player]],0),MATCH(FPL_Combined[[#Headers],[Gameweek 13]],FPL_Fixtures_Extract[#Headers],0)),LEN(INDEX(FPL_Fixtures_Extract[],MATCH($A445,FPL_Fixtures_Extract[[Player]:[Player]],0),MATCH(FPL_Combined[[#Headers],[Gameweek 13]],FPL_Fixtures_Extract[#Headers],0)))-4),Team_Key[[Full Name]:[Full Name]],0))&amp;RIGHT(INDEX(FPL_Fixtures_Extract[],MATCH($A445,FPL_Fixtures_Extract[[Player]:[Player]],0),MATCH(FPL_Combined[[#Headers],[Gameweek 13]],FPL_Fixtures_Extract[#Headers],0)),3))</f>
        <v>MUN(H) 1-2</v>
      </c>
      <c r="O445" t="str">
        <f ca="1">IF(RIGHT(FPL_Combined[[#Headers],[Gameweek 14]],2)&lt;$B$622,INDEX(FPL_Results_Extract[Gameweek 14],MATCH($A445,FPL_Results_Extract[[Player]:[Player]],0)),INDEX(Team_Key[[Abbreviation]:[Abbreviation]],MATCH(LEFT(INDEX(FPL_Fixtures_Extract[],MATCH($A445,FPL_Fixtures_Extract[[Player]:[Player]],0),MATCH(FPL_Combined[[#Headers],[Gameweek 14]],FPL_Fixtures_Extract[#Headers],0)),LEN(INDEX(FPL_Fixtures_Extract[],MATCH($A445,FPL_Fixtures_Extract[[Player]:[Player]],0),MATCH(FPL_Combined[[#Headers],[Gameweek 14]],FPL_Fixtures_Extract[#Headers],0)))-4),Team_Key[[Full Name]:[Full Name]],0))&amp;RIGHT(INDEX(FPL_Fixtures_Extract[],MATCH($A445,FPL_Fixtures_Extract[[Player]:[Player]],0),MATCH(FPL_Combined[[#Headers],[Gameweek 14]],FPL_Fixtures_Extract[#Headers],0)),3))</f>
        <v>AVL(A) 3-2</v>
      </c>
      <c r="P445" t="str">
        <f ca="1">IF(RIGHT(FPL_Combined[[#Headers],[Gameweek 15]],2)&lt;$B$622,INDEX(FPL_Results_Extract[Gameweek 15],MATCH($A445,FPL_Results_Extract[[Player]:[Player]],0)),INDEX(Team_Key[[Abbreviation]:[Abbreviation]],MATCH(LEFT(INDEX(FPL_Fixtures_Extract[],MATCH($A445,FPL_Fixtures_Extract[[Player]:[Player]],0),MATCH(FPL_Combined[[#Headers],[Gameweek 15]],FPL_Fixtures_Extract[#Headers],0)),LEN(INDEX(FPL_Fixtures_Extract[],MATCH($A445,FPL_Fixtures_Extract[[Player]:[Player]],0),MATCH(FPL_Combined[[#Headers],[Gameweek 15]],FPL_Fixtures_Extract[#Headers],0)))-4),Team_Key[[Full Name]:[Full Name]],0))&amp;RIGHT(INDEX(FPL_Fixtures_Extract[],MATCH($A445,FPL_Fixtures_Extract[[Player]:[Player]],0),MATCH(FPL_Combined[[#Headers],[Gameweek 15]],FPL_Fixtures_Extract[#Headers],0)),3))</f>
        <v>NOR(H) 2-0</v>
      </c>
      <c r="Q445" t="str">
        <f ca="1">IF(RIGHT(FPL_Combined[[#Headers],[Gameweek 16]],2)&lt;$B$622,INDEX(FPL_Results_Extract[Gameweek 16],MATCH($A445,FPL_Results_Extract[[Player]:[Player]],0)),INDEX(Team_Key[[Abbreviation]:[Abbreviation]],MATCH(LEFT(INDEX(FPL_Fixtures_Extract[],MATCH($A445,FPL_Fixtures_Extract[[Player]:[Player]],0),MATCH(FPL_Combined[[#Headers],[Gameweek 16]],FPL_Fixtures_Extract[#Headers],0)),LEN(INDEX(FPL_Fixtures_Extract[],MATCH($A445,FPL_Fixtures_Extract[[Player]:[Player]],0),MATCH(FPL_Combined[[#Headers],[Gameweek 16]],FPL_Fixtures_Extract[#Headers],0)))-4),Team_Key[[Full Name]:[Full Name]],0))&amp;RIGHT(INDEX(FPL_Fixtures_Extract[],MATCH($A445,FPL_Fixtures_Extract[[Player]:[Player]],0),MATCH(FPL_Combined[[#Headers],[Gameweek 16]],FPL_Fixtures_Extract[#Headers],0)),3))</f>
        <v>SUN(A) 1-0</v>
      </c>
      <c r="R445" t="str">
        <f ca="1">IF(RIGHT(FPL_Combined[[#Headers],[Gameweek 17]],2)&lt;$B$622,INDEX(FPL_Results_Extract[Gameweek 17],MATCH($A445,FPL_Results_Extract[[Player]:[Player]],0)),INDEX(Team_Key[[Abbreviation]:[Abbreviation]],MATCH(LEFT(INDEX(FPL_Fixtures_Extract[],MATCH($A445,FPL_Fixtures_Extract[[Player]:[Player]],0),MATCH(FPL_Combined[[#Headers],[Gameweek 17]],FPL_Fixtures_Extract[#Headers],0)),LEN(INDEX(FPL_Fixtures_Extract[],MATCH($A445,FPL_Fixtures_Extract[[Player]:[Player]],0),MATCH(FPL_Combined[[#Headers],[Gameweek 17]],FPL_Fixtures_Extract[#Headers],0)))-4),Team_Key[[Full Name]:[Full Name]],0))&amp;RIGHT(INDEX(FPL_Fixtures_Extract[],MATCH($A445,FPL_Fixtures_Extract[[Player]:[Player]],0),MATCH(FPL_Combined[[#Headers],[Gameweek 17]],FPL_Fixtures_Extract[#Headers],0)),3))</f>
        <v>LIV(H) 3-0</v>
      </c>
      <c r="S445" t="str">
        <f ca="1">IF(RIGHT(FPL_Combined[[#Headers],[Gameweek 18]],2)&lt;$B$622,INDEX(FPL_Results_Extract[Gameweek 18],MATCH($A445,FPL_Results_Extract[[Player]:[Player]],0)),INDEX(Team_Key[[Abbreviation]:[Abbreviation]],MATCH(LEFT(INDEX(FPL_Fixtures_Extract[],MATCH($A445,FPL_Fixtures_Extract[[Player]:[Player]],0),MATCH(FPL_Combined[[#Headers],[Gameweek 18]],FPL_Fixtures_Extract[#Headers],0)),LEN(INDEX(FPL_Fixtures_Extract[],MATCH($A445,FPL_Fixtures_Extract[[Player]:[Player]],0),MATCH(FPL_Combined[[#Headers],[Gameweek 18]],FPL_Fixtures_Extract[#Headers],0)))-4),Team_Key[[Full Name]:[Full Name]],0))&amp;RIGHT(INDEX(FPL_Fixtures_Extract[],MATCH($A445,FPL_Fixtures_Extract[[Player]:[Player]],0),MATCH(FPL_Combined[[#Headers],[Gameweek 18]],FPL_Fixtures_Extract[#Headers],0)),3))</f>
        <v>CHE(A) 2-2</v>
      </c>
      <c r="T445" t="str">
        <f ca="1">IF(RIGHT(FPL_Combined[[#Headers],[Gameweek 19]],2)&lt;$B$622,INDEX(FPL_Results_Extract[Gameweek 19],MATCH($A445,FPL_Results_Extract[[Player]:[Player]],0)),INDEX(Team_Key[[Abbreviation]:[Abbreviation]],MATCH(LEFT(INDEX(FPL_Fixtures_Extract[],MATCH($A445,FPL_Fixtures_Extract[[Player]:[Player]],0),MATCH(FPL_Combined[[#Headers],[Gameweek 19]],FPL_Fixtures_Extract[#Headers],0)),LEN(INDEX(FPL_Fixtures_Extract[],MATCH($A445,FPL_Fixtures_Extract[[Player]:[Player]],0),MATCH(FPL_Combined[[#Headers],[Gameweek 19]],FPL_Fixtures_Extract[#Headers],0)))-4),Team_Key[[Full Name]:[Full Name]],0))&amp;RIGHT(INDEX(FPL_Fixtures_Extract[],MATCH($A445,FPL_Fixtures_Extract[[Player]:[Player]],0),MATCH(FPL_Combined[[#Headers],[Gameweek 19]],FPL_Fixtures_Extract[#Headers],0)),3))</f>
        <v>TOT(H) 1-2</v>
      </c>
      <c r="U445" t="str">
        <f ca="1">IF(RIGHT(FPL_Combined[[#Headers],[Gameweek 20]],2)&lt;$B$622,INDEX(FPL_Results_Extract[Gameweek 20],MATCH($A445,FPL_Results_Extract[[Player]:[Player]],0)),INDEX(Team_Key[[Abbreviation]:[Abbreviation]],MATCH(LEFT(INDEX(FPL_Fixtures_Extract[],MATCH($A445,FPL_Fixtures_Extract[[Player]:[Player]],0),MATCH(FPL_Combined[[#Headers],[Gameweek 20]],FPL_Fixtures_Extract[#Headers],0)),LEN(INDEX(FPL_Fixtures_Extract[],MATCH($A445,FPL_Fixtures_Extract[[Player]:[Player]],0),MATCH(FPL_Combined[[#Headers],[Gameweek 20]],FPL_Fixtures_Extract[#Headers],0)))-4),Team_Key[[Full Name]:[Full Name]],0))&amp;RIGHT(INDEX(FPL_Fixtures_Extract[],MATCH($A445,FPL_Fixtures_Extract[[Player]:[Player]],0),MATCH(FPL_Combined[[#Headers],[Gameweek 20]],FPL_Fixtures_Extract[#Headers],0)),3))</f>
        <v>MCI(H) 1-2</v>
      </c>
      <c r="V445" t="str">
        <f ca="1">IF(RIGHT(FPL_Combined[[#Headers],[Gameweek 21]],2)&lt;$B$622,INDEX(FPL_Results_Extract[Gameweek 21],MATCH($A445,FPL_Results_Extract[[Player]:[Player]],0)),INDEX(Team_Key[[Abbreviation]:[Abbreviation]],MATCH(LEFT(INDEX(FPL_Fixtures_Extract[],MATCH($A445,FPL_Fixtures_Extract[[Player]:[Player]],0),MATCH(FPL_Combined[[#Headers],[Gameweek 21]],FPL_Fixtures_Extract[#Headers],0)),LEN(INDEX(FPL_Fixtures_Extract[],MATCH($A445,FPL_Fixtures_Extract[[Player]:[Player]],0),MATCH(FPL_Combined[[#Headers],[Gameweek 21]],FPL_Fixtures_Extract[#Headers],0)))-4),Team_Key[[Full Name]:[Full Name]],0))&amp;RIGHT(INDEX(FPL_Fixtures_Extract[],MATCH($A445,FPL_Fixtures_Extract[[Player]:[Player]],0),MATCH(FPL_Combined[[#Headers],[Gameweek 21]],FPL_Fixtures_Extract[#Headers],0)),3))</f>
        <v>SOU(A) 0-2</v>
      </c>
      <c r="W445" t="str">
        <f ca="1">IF(RIGHT(FPL_Combined[[#Headers],[Gameweek 22]],2)&lt;$B$622,INDEX(FPL_Results_Extract[Gameweek 22],MATCH($A445,FPL_Results_Extract[[Player]:[Player]],0)),INDEX(Team_Key[[Abbreviation]:[Abbreviation]],MATCH(LEFT(INDEX(FPL_Fixtures_Extract[],MATCH($A445,FPL_Fixtures_Extract[[Player]:[Player]],0),MATCH(FPL_Combined[[#Headers],[Gameweek 22]],FPL_Fixtures_Extract[#Headers],0)),LEN(INDEX(FPL_Fixtures_Extract[],MATCH($A445,FPL_Fixtures_Extract[[Player]:[Player]],0),MATCH(FPL_Combined[[#Headers],[Gameweek 22]],FPL_Fixtures_Extract[#Headers],0)))-4),Team_Key[[Full Name]:[Full Name]],0))&amp;RIGHT(INDEX(FPL_Fixtures_Extract[],MATCH($A445,FPL_Fixtures_Extract[[Player]:[Player]],0),MATCH(FPL_Combined[[#Headers],[Gameweek 22]],FPL_Fixtures_Extract[#Headers],0)),3))</f>
        <v>SWA(A) 0-1</v>
      </c>
      <c r="X445" t="str">
        <f ca="1">IF(RIGHT(FPL_Combined[[#Headers],[Gameweek 23]],2)&lt;$B$622,INDEX(FPL_Results_Extract[Gameweek 23],MATCH($A445,FPL_Results_Extract[[Player]:[Player]],0)),INDEX(Team_Key[[Abbreviation]:[Abbreviation]],MATCH(LEFT(INDEX(FPL_Fixtures_Extract[],MATCH($A445,FPL_Fixtures_Extract[[Player]:[Player]],0),MATCH(FPL_Combined[[#Headers],[Gameweek 23]],FPL_Fixtures_Extract[#Headers],0)),LEN(INDEX(FPL_Fixtures_Extract[],MATCH($A445,FPL_Fixtures_Extract[[Player]:[Player]],0),MATCH(FPL_Combined[[#Headers],[Gameweek 23]],FPL_Fixtures_Extract[#Headers],0)))-4),Team_Key[[Full Name]:[Full Name]],0))&amp;RIGHT(INDEX(FPL_Fixtures_Extract[],MATCH($A445,FPL_Fixtures_Extract[[Player]:[Player]],0),MATCH(FPL_Combined[[#Headers],[Gameweek 23]],FPL_Fixtures_Extract[#Headers],0)),3))</f>
        <v>NEW(H) 2-1</v>
      </c>
      <c r="Y445" t="str">
        <f ca="1">IF(RIGHT(FPL_Combined[[#Headers],[Gameweek 24]],2)&lt;$B$622,INDEX(FPL_Results_Extract[Team],MATCH($A445,FPL_Results_Extract[[Player]:[Player]],0)),INDEX(Team_Key[[Abbreviation]:[Abbreviation]],MATCH(LEFT(INDEX(FPL_Fixtures_Extract[],MATCH($A445,FPL_Fixtures_Extract[[Player]:[Player]],0),MATCH(FPL_Combined[[#Headers],[Gameweek 24]],FPL_Fixtures_Extract[#Headers],0)),LEN(INDEX(FPL_Fixtures_Extract[],MATCH($A445,FPL_Fixtures_Extract[[Player]:[Player]],0),MATCH(FPL_Combined[[#Headers],[Gameweek 24]],FPL_Fixtures_Extract[#Headers],0)))-4),Team_Key[[Full Name]:[Full Name]],0))&amp;RIGHT(INDEX(FPL_Fixtures_Extract[],MATCH($A445,FPL_Fixtures_Extract[[Player]:[Player]],0),MATCH(FPL_Combined[[#Headers],[Gameweek 24]],FPL_Fixtures_Extract[#Headers],0)),3))</f>
        <v>WAT</v>
      </c>
      <c r="Z445" t="str">
        <f ca="1">IF(RIGHT(FPL_Combined[[#Headers],[Gameweek 25]],2)&lt;$B$622,INDEX(FPL_Results_Extract[Player],MATCH($A445,FPL_Results_Extract[[Player]:[Player]],0)),INDEX(Team_Key[[Abbreviation]:[Abbreviation]],MATCH(LEFT(INDEX(FPL_Fixtures_Extract[],MATCH($A445,FPL_Fixtures_Extract[[Player]:[Player]],0),MATCH(FPL_Combined[[#Headers],[Gameweek 25]],FPL_Fixtures_Extract[#Headers],0)),LEN(INDEX(FPL_Fixtures_Extract[],MATCH($A445,FPL_Fixtures_Extract[[Player]:[Player]],0),MATCH(FPL_Combined[[#Headers],[Gameweek 25]],FPL_Fixtures_Extract[#Headers],0)))-4),Team_Key[[Full Name]:[Full Name]],0))&amp;RIGHT(INDEX(FPL_Fixtures_Extract[],MATCH($A445,FPL_Fixtures_Extract[[Player]:[Player]],0),MATCH(FPL_Combined[[#Headers],[Gameweek 25]],FPL_Fixtures_Extract[#Headers],0)),3))</f>
        <v>Paredes</v>
      </c>
      <c r="AA445" t="str">
        <f ca="1">IF(RIGHT(FPL_Combined[[#Headers],[Gameweek 26]],2)&lt;$B$622,INDEX(FPL_Results_Extract[Gameweek 01],MATCH($A445,FPL_Results_Extract[[Player]:[Player]],0)),INDEX(Team_Key[[Abbreviation]:[Abbreviation]],MATCH(LEFT(INDEX(FPL_Fixtures_Extract[],MATCH($A445,FPL_Fixtures_Extract[[Player]:[Player]],0),MATCH(FPL_Combined[[#Headers],[Gameweek 26]],FPL_Fixtures_Extract[#Headers],0)),LEN(INDEX(FPL_Fixtures_Extract[],MATCH($A445,FPL_Fixtures_Extract[[Player]:[Player]],0),MATCH(FPL_Combined[[#Headers],[Gameweek 26]],FPL_Fixtures_Extract[#Headers],0)))-4),Team_Key[[Full Name]:[Full Name]],0))&amp;RIGHT(INDEX(FPL_Fixtures_Extract[],MATCH($A445,FPL_Fixtures_Extract[[Player]:[Player]],0),MATCH(FPL_Combined[[#Headers],[Gameweek 26]],FPL_Fixtures_Extract[#Headers],0)),3))</f>
        <v>EVE(A) 2-2</v>
      </c>
      <c r="AB445" t="str">
        <f ca="1">IF(RIGHT(FPL_Combined[[#Headers],[Gameweek 27]],2)&lt;$B$622,INDEX(FPL_Results_Extract[Gameweek 02],MATCH($A445,FPL_Results_Extract[[Player]:[Player]],0)),INDEX(Team_Key[[Abbreviation]:[Abbreviation]],MATCH(LEFT(INDEX(FPL_Fixtures_Extract[],MATCH($A445,FPL_Fixtures_Extract[[Player]:[Player]],0),MATCH(FPL_Combined[[#Headers],[Gameweek 27]],FPL_Fixtures_Extract[#Headers],0)),LEN(INDEX(FPL_Fixtures_Extract[],MATCH($A445,FPL_Fixtures_Extract[[Player]:[Player]],0),MATCH(FPL_Combined[[#Headers],[Gameweek 27]],FPL_Fixtures_Extract[#Headers],0)))-4),Team_Key[[Full Name]:[Full Name]],0))&amp;RIGHT(INDEX(FPL_Fixtures_Extract[],MATCH($A445,FPL_Fixtures_Extract[[Player]:[Player]],0),MATCH(FPL_Combined[[#Headers],[Gameweek 27]],FPL_Fixtures_Extract[#Headers],0)),3))</f>
        <v>WBA(H) 0-0</v>
      </c>
      <c r="AC445" t="str">
        <f ca="1">IF(RIGHT(FPL_Combined[[#Headers],[Gameweek 28]],2)&lt;$B$622,INDEX(FPL_Results_Extract[Gameweek 03],MATCH($A445,FPL_Results_Extract[[Player]:[Player]],0)),INDEX(Team_Key[[Abbreviation]:[Abbreviation]],MATCH(LEFT(INDEX(FPL_Fixtures_Extract[],MATCH($A445,FPL_Fixtures_Extract[[Player]:[Player]],0),MATCH(FPL_Combined[[#Headers],[Gameweek 28]],FPL_Fixtures_Extract[#Headers],0)),LEN(INDEX(FPL_Fixtures_Extract[],MATCH($A445,FPL_Fixtures_Extract[[Player]:[Player]],0),MATCH(FPL_Combined[[#Headers],[Gameweek 28]],FPL_Fixtures_Extract[#Headers],0)))-4),Team_Key[[Full Name]:[Full Name]],0))&amp;RIGHT(INDEX(FPL_Fixtures_Extract[],MATCH($A445,FPL_Fixtures_Extract[[Player]:[Player]],0),MATCH(FPL_Combined[[#Headers],[Gameweek 28]],FPL_Fixtures_Extract[#Headers],0)),3))</f>
        <v>SOU(H) 0-0</v>
      </c>
      <c r="AD445" t="str">
        <f ca="1">IF(RIGHT(FPL_Combined[[#Headers],[Gameweek 29]],2)&lt;$B$622,INDEX(FPL_Results_Extract[Gameweek 04],MATCH($A445,FPL_Results_Extract[[Player]:[Player]],0)),INDEX(Team_Key[[Abbreviation]:[Abbreviation]],MATCH(LEFT(INDEX(FPL_Fixtures_Extract[],MATCH($A445,FPL_Fixtures_Extract[[Player]:[Player]],0),MATCH(FPL_Combined[[#Headers],[Gameweek 29]],FPL_Fixtures_Extract[#Headers],0)),LEN(INDEX(FPL_Fixtures_Extract[],MATCH($A445,FPL_Fixtures_Extract[[Player]:[Player]],0),MATCH(FPL_Combined[[#Headers],[Gameweek 29]],FPL_Fixtures_Extract[#Headers],0)))-4),Team_Key[[Full Name]:[Full Name]],0))&amp;RIGHT(INDEX(FPL_Fixtures_Extract[],MATCH($A445,FPL_Fixtures_Extract[[Player]:[Player]],0),MATCH(FPL_Combined[[#Headers],[Gameweek 29]],FPL_Fixtures_Extract[#Headers],0)),3))</f>
        <v>LEI(H)</v>
      </c>
      <c r="AE445" t="e">
        <f ca="1">IF(RIGHT(FPL_Combined[[#Headers],[Gameweek 30]],2)&lt;$B$622,INDEX(FPL_Results_Extract[Gameweek 05],MATCH($A445,FPL_Results_Extract[[Player]:[Player]],0)),INDEX(Team_Key[[Abbreviation]:[Abbreviation]],MATCH(LEFT(INDEX(FPL_Fixtures_Extract[],MATCH($A445,FPL_Fixtures_Extract[[Player]:[Player]],0),MATCH(FPL_Combined[[#Headers],[Gameweek 30]],FPL_Fixtures_Extract[#Headers],0)),LEN(INDEX(FPL_Fixtures_Extract[],MATCH($A445,FPL_Fixtures_Extract[[Player]:[Player]],0),MATCH(FPL_Combined[[#Headers],[Gameweek 30]],FPL_Fixtures_Extract[#Headers],0)))-4),Team_Key[[Full Name]:[Full Name]],0))&amp;RIGHT(INDEX(FPL_Fixtures_Extract[],MATCH($A445,FPL_Fixtures_Extract[[Player]:[Player]],0),MATCH(FPL_Combined[[#Headers],[Gameweek 30]],FPL_Fixtures_Extract[#Headers],0)),3))</f>
        <v>#VALUE!</v>
      </c>
      <c r="AF445" t="str">
        <f ca="1">IF(RIGHT(FPL_Combined[[#Headers],[Gameweek 31]],2)&lt;$B$622,INDEX(FPL_Results_Extract[Gameweek 06],MATCH($A445,FPL_Results_Extract[[Player]:[Player]],0)),INDEX(Team_Key[[Abbreviation]:[Abbreviation]],MATCH(LEFT(INDEX(FPL_Fixtures_Extract[],MATCH($A445,FPL_Fixtures_Extract[[Player]:[Player]],0),MATCH(FPL_Combined[[#Headers],[Gameweek 31]],FPL_Fixtures_Extract[#Headers],0)),LEN(INDEX(FPL_Fixtures_Extract[],MATCH($A445,FPL_Fixtures_Extract[[Player]:[Player]],0),MATCH(FPL_Combined[[#Headers],[Gameweek 31]],FPL_Fixtures_Extract[#Headers],0)))-4),Team_Key[[Full Name]:[Full Name]],0))&amp;RIGHT(INDEX(FPL_Fixtures_Extract[],MATCH($A445,FPL_Fixtures_Extract[[Player]:[Player]],0),MATCH(FPL_Combined[[#Headers],[Gameweek 31]],FPL_Fixtures_Extract[#Headers],0)),3))</f>
        <v>STK(H)</v>
      </c>
      <c r="AG445" t="str">
        <f ca="1">IF(RIGHT(FPL_Combined[[#Headers],[Gameweek 32]],2)&lt;$B$622,INDEX(FPL_Results_Extract[Gameweek 07],MATCH($A445,FPL_Results_Extract[[Player]:[Player]],0)),INDEX(Team_Key[[Abbreviation]:[Abbreviation]],MATCH(LEFT(INDEX(FPL_Fixtures_Extract[],MATCH($A445,FPL_Fixtures_Extract[[Player]:[Player]],0),MATCH(FPL_Combined[[#Headers],[Gameweek 32]],FPL_Fixtures_Extract[#Headers],0)),LEN(INDEX(FPL_Fixtures_Extract[],MATCH($A445,FPL_Fixtures_Extract[[Player]:[Player]],0),MATCH(FPL_Combined[[#Headers],[Gameweek 32]],FPL_Fixtures_Extract[#Headers],0)))-4),Team_Key[[Full Name]:[Full Name]],0))&amp;RIGHT(INDEX(FPL_Fixtures_Extract[],MATCH($A445,FPL_Fixtures_Extract[[Player]:[Player]],0),MATCH(FPL_Combined[[#Headers],[Gameweek 32]],FPL_Fixtures_Extract[#Headers],0)),3))</f>
        <v>ARS(A)</v>
      </c>
      <c r="AH445" t="str">
        <f ca="1">IF(RIGHT(FPL_Combined[[#Headers],[Gameweek 33]],2)&lt;$B$622,INDEX(FPL_Results_Extract[Gameweek 08],MATCH($A445,FPL_Results_Extract[[Player]:[Player]],0)),INDEX(Team_Key[[Abbreviation]:[Abbreviation]],MATCH(LEFT(INDEX(FPL_Fixtures_Extract[],MATCH($A445,FPL_Fixtures_Extract[[Player]:[Player]],0),MATCH(FPL_Combined[[#Headers],[Gameweek 33]],FPL_Fixtures_Extract[#Headers],0)),LEN(INDEX(FPL_Fixtures_Extract[],MATCH($A445,FPL_Fixtures_Extract[[Player]:[Player]],0),MATCH(FPL_Combined[[#Headers],[Gameweek 33]],FPL_Fixtures_Extract[#Headers],0)))-4),Team_Key[[Full Name]:[Full Name]],0))&amp;RIGHT(INDEX(FPL_Fixtures_Extract[],MATCH($A445,FPL_Fixtures_Extract[[Player]:[Player]],0),MATCH(FPL_Combined[[#Headers],[Gameweek 33]],FPL_Fixtures_Extract[#Headers],0)),3))</f>
        <v>EVE(H)</v>
      </c>
      <c r="AI445" t="str">
        <f ca="1">IF(RIGHT(FPL_Combined[[#Headers],[Gameweek 34]],2)&lt;$B$622,INDEX(FPL_Results_Extract[Gameweek 09],MATCH($A445,FPL_Results_Extract[[Player]:[Player]],0)),INDEX(Team_Key[[Abbreviation]:[Abbreviation]],MATCH(LEFT(INDEX(FPL_Fixtures_Extract[],MATCH($A445,FPL_Fixtures_Extract[[Player]:[Player]],0),MATCH(FPL_Combined[[#Headers],[Gameweek 34]],FPL_Fixtures_Extract[#Headers],0)),LEN(INDEX(FPL_Fixtures_Extract[],MATCH($A445,FPL_Fixtures_Extract[[Player]:[Player]],0),MATCH(FPL_Combined[[#Headers],[Gameweek 34]],FPL_Fixtures_Extract[#Headers],0)))-4),Team_Key[[Full Name]:[Full Name]],0))&amp;RIGHT(INDEX(FPL_Fixtures_Extract[],MATCH($A445,FPL_Fixtures_Extract[[Player]:[Player]],0),MATCH(FPL_Combined[[#Headers],[Gameweek 34]],FPL_Fixtures_Extract[#Headers],0)),3))</f>
        <v>WBA(A)</v>
      </c>
      <c r="AJ445" t="str">
        <f ca="1">IF(RIGHT(FPL_Combined[[#Headers],[Gameweek 35]],2)&lt;$B$622,INDEX(FPL_Results_Extract[Gameweek 10],MATCH($A445,FPL_Results_Extract[[Player]:[Player]],0)),INDEX(Team_Key[[Abbreviation]:[Abbreviation]],MATCH(LEFT(INDEX(FPL_Fixtures_Extract[],MATCH($A445,FPL_Fixtures_Extract[[Player]:[Player]],0),MATCH(FPL_Combined[[#Headers],[Gameweek 35]],FPL_Fixtures_Extract[#Headers],0)),LEN(INDEX(FPL_Fixtures_Extract[],MATCH($A445,FPL_Fixtures_Extract[[Player]:[Player]],0),MATCH(FPL_Combined[[#Headers],[Gameweek 35]],FPL_Fixtures_Extract[#Headers],0)))-4),Team_Key[[Full Name]:[Full Name]],0))&amp;RIGHT(INDEX(FPL_Fixtures_Extract[],MATCH($A445,FPL_Fixtures_Extract[[Player]:[Player]],0),MATCH(FPL_Combined[[#Headers],[Gameweek 35]],FPL_Fixtures_Extract[#Headers],0)),3))</f>
        <v>NOR(A)</v>
      </c>
      <c r="AK445" t="str">
        <f ca="1">IF(RIGHT(FPL_Combined[[#Headers],[Gameweek 36]],2)&lt;$B$622,INDEX(FPL_Results_Extract[Gameweek 11],MATCH($A445,FPL_Results_Extract[[Player]:[Player]],0)),INDEX(Team_Key[[Abbreviation]:[Abbreviation]],MATCH(LEFT(INDEX(FPL_Fixtures_Extract[],MATCH($A445,FPL_Fixtures_Extract[[Player]:[Player]],0),MATCH(FPL_Combined[[#Headers],[Gameweek 36]],FPL_Fixtures_Extract[#Headers],0)),LEN(INDEX(FPL_Fixtures_Extract[],MATCH($A445,FPL_Fixtures_Extract[[Player]:[Player]],0),MATCH(FPL_Combined[[#Headers],[Gameweek 36]],FPL_Fixtures_Extract[#Headers],0)))-4),Team_Key[[Full Name]:[Full Name]],0))&amp;RIGHT(INDEX(FPL_Fixtures_Extract[],MATCH($A445,FPL_Fixtures_Extract[[Player]:[Player]],0),MATCH(FPL_Combined[[#Headers],[Gameweek 36]],FPL_Fixtures_Extract[#Headers],0)),3))</f>
        <v>AVL(H)</v>
      </c>
      <c r="AL445" t="str">
        <f ca="1">IF(RIGHT(FPL_Combined[[#Headers],[Gameweek 37]],2)&lt;$B$622,INDEX(FPL_Results_Extract[Gameweek 12],MATCH($A445,FPL_Results_Extract[[Player]:[Player]],0)),INDEX(Team_Key[[Abbreviation]:[Abbreviation]],MATCH(LEFT(INDEX(FPL_Fixtures_Extract[],MATCH($A445,FPL_Fixtures_Extract[[Player]:[Player]],0),MATCH(FPL_Combined[[#Headers],[Gameweek 37]],FPL_Fixtures_Extract[#Headers],0)),LEN(INDEX(FPL_Fixtures_Extract[],MATCH($A445,FPL_Fixtures_Extract[[Player]:[Player]],0),MATCH(FPL_Combined[[#Headers],[Gameweek 37]],FPL_Fixtures_Extract[#Headers],0)))-4),Team_Key[[Full Name]:[Full Name]],0))&amp;RIGHT(INDEX(FPL_Fixtures_Extract[],MATCH($A445,FPL_Fixtures_Extract[[Player]:[Player]],0),MATCH(FPL_Combined[[#Headers],[Gameweek 37]],FPL_Fixtures_Extract[#Headers],0)),3))</f>
        <v>LIV(A)</v>
      </c>
      <c r="AM445" t="str">
        <f ca="1">IF(RIGHT(FPL_Combined[[#Headers],[Gameweek 38]],2)&lt;$B$622,INDEX(FPL_Results_Extract[Gameweek 13],MATCH($A445,FPL_Results_Extract[[Player]:[Player]],0)),INDEX(Team_Key[[Abbreviation]:[Abbreviation]],MATCH(LEFT(INDEX(FPL_Fixtures_Extract[],MATCH($A445,FPL_Fixtures_Extract[[Player]:[Player]],0),MATCH(FPL_Combined[[#Headers],[Gameweek 38]],FPL_Fixtures_Extract[#Headers],0)),LEN(INDEX(FPL_Fixtures_Extract[],MATCH($A445,FPL_Fixtures_Extract[[Player]:[Player]],0),MATCH(FPL_Combined[[#Headers],[Gameweek 38]],FPL_Fixtures_Extract[#Headers],0)))-4),Team_Key[[Full Name]:[Full Name]],0))&amp;RIGHT(INDEX(FPL_Fixtures_Extract[],MATCH($A445,FPL_Fixtures_Extract[[Player]:[Player]],0),MATCH(FPL_Combined[[#Headers],[Gameweek 38]],FPL_Fixtures_Extract[#Headers],0)),3))</f>
        <v>SUN(H)</v>
      </c>
    </row>
    <row r="446" spans="1:39" x14ac:dyDescent="0.45">
      <c r="A446" t="s">
        <v>608</v>
      </c>
      <c r="B446" t="str">
        <f ca="1">IF(RIGHT(FPL_Combined[[#Headers],[Gameweek 01]],2)&lt;$B$622,INDEX(FPL_Results_Extract[Gameweek 01],MATCH($A446,FPL_Results_Extract[[Player]:[Player]],0)),INDEX(Team_Key[[Abbreviation]:[Abbreviation]],MATCH(LEFT(INDEX(FPL_Fixtures_Extract[],MATCH($A446,FPL_Fixtures_Extract[[Player]:[Player]],0),MATCH(FPL_Combined[[#Headers],[Gameweek 01]],FPL_Fixtures_Extract[#Headers],0)),LEN(INDEX(FPL_Fixtures_Extract[],MATCH($A446,FPL_Fixtures_Extract[[Player]:[Player]],0),MATCH(FPL_Combined[[#Headers],[Gameweek 01]],FPL_Fixtures_Extract[#Headers],0)))-4),Team_Key[[Full Name]:[Full Name]],0))&amp;RIGHT(INDEX(FPL_Fixtures_Extract[],MATCH($A446,FPL_Fixtures_Extract[[Player]:[Player]],0),MATCH(FPL_Combined[[#Headers],[Gameweek 01]],FPL_Fixtures_Extract[#Headers],0)),3))</f>
        <v>N/A</v>
      </c>
      <c r="C446" t="str">
        <f ca="1">IF(RIGHT(FPL_Combined[[#Headers],[Gameweek 02]],2)&lt;$B$622,INDEX(FPL_Results_Extract[Gameweek 02],MATCH($A446,FPL_Results_Extract[[Player]:[Player]],0)),INDEX(Team_Key[[Abbreviation]:[Abbreviation]],MATCH(LEFT(INDEX(FPL_Fixtures_Extract[],MATCH($A446,FPL_Fixtures_Extract[[Player]:[Player]],0),MATCH(FPL_Combined[[#Headers],[Gameweek 02]],FPL_Fixtures_Extract[#Headers],0)),LEN(INDEX(FPL_Fixtures_Extract[],MATCH($A446,FPL_Fixtures_Extract[[Player]:[Player]],0),MATCH(FPL_Combined[[#Headers],[Gameweek 02]],FPL_Fixtures_Extract[#Headers],0)))-4),Team_Key[[Full Name]:[Full Name]],0))&amp;RIGHT(INDEX(FPL_Fixtures_Extract[],MATCH($A446,FPL_Fixtures_Extract[[Player]:[Player]],0),MATCH(FPL_Combined[[#Headers],[Gameweek 02]],FPL_Fixtures_Extract[#Headers],0)),3))</f>
        <v>N/A</v>
      </c>
      <c r="D446" t="str">
        <f ca="1">IF(RIGHT(FPL_Combined[[#Headers],[Gameweek 03]],2)&lt;$B$622,INDEX(FPL_Results_Extract[Gameweek 03],MATCH($A446,FPL_Results_Extract[[Player]:[Player]],0)),INDEX(Team_Key[[Abbreviation]:[Abbreviation]],MATCH(LEFT(INDEX(FPL_Fixtures_Extract[],MATCH($A446,FPL_Fixtures_Extract[[Player]:[Player]],0),MATCH(FPL_Combined[[#Headers],[Gameweek 03]],FPL_Fixtures_Extract[#Headers],0)),LEN(INDEX(FPL_Fixtures_Extract[],MATCH($A446,FPL_Fixtures_Extract[[Player]:[Player]],0),MATCH(FPL_Combined[[#Headers],[Gameweek 03]],FPL_Fixtures_Extract[#Headers],0)))-4),Team_Key[[Full Name]:[Full Name]],0))&amp;RIGHT(INDEX(FPL_Fixtures_Extract[],MATCH($A446,FPL_Fixtures_Extract[[Player]:[Player]],0),MATCH(FPL_Combined[[#Headers],[Gameweek 03]],FPL_Fixtures_Extract[#Headers],0)),3))</f>
        <v>N/A</v>
      </c>
      <c r="E446" t="str">
        <f ca="1">IF(RIGHT(FPL_Combined[[#Headers],[Gameweek 04]],2)&lt;$B$622,INDEX(FPL_Results_Extract[Gameweek 04],MATCH($A446,FPL_Results_Extract[[Player]:[Player]],0)),INDEX(Team_Key[[Abbreviation]:[Abbreviation]],MATCH(LEFT(INDEX(FPL_Fixtures_Extract[],MATCH($A446,FPL_Fixtures_Extract[[Player]:[Player]],0),MATCH(FPL_Combined[[#Headers],[Gameweek 04]],FPL_Fixtures_Extract[#Headers],0)),LEN(INDEX(FPL_Fixtures_Extract[],MATCH($A446,FPL_Fixtures_Extract[[Player]:[Player]],0),MATCH(FPL_Combined[[#Headers],[Gameweek 04]],FPL_Fixtures_Extract[#Headers],0)))-4),Team_Key[[Full Name]:[Full Name]],0))&amp;RIGHT(INDEX(FPL_Fixtures_Extract[],MATCH($A446,FPL_Fixtures_Extract[[Player]:[Player]],0),MATCH(FPL_Combined[[#Headers],[Gameweek 04]],FPL_Fixtures_Extract[#Headers],0)),3))</f>
        <v>N/A</v>
      </c>
      <c r="F446" t="str">
        <f ca="1">IF(RIGHT(FPL_Combined[[#Headers],[Gameweek 05]],2)&lt;$B$622,INDEX(FPL_Results_Extract[Gameweek 05],MATCH($A446,FPL_Results_Extract[[Player]:[Player]],0)),INDEX(Team_Key[[Abbreviation]:[Abbreviation]],MATCH(LEFT(INDEX(FPL_Fixtures_Extract[],MATCH($A446,FPL_Fixtures_Extract[[Player]:[Player]],0),MATCH(FPL_Combined[[#Headers],[Gameweek 05]],FPL_Fixtures_Extract[#Headers],0)),LEN(INDEX(FPL_Fixtures_Extract[],MATCH($A446,FPL_Fixtures_Extract[[Player]:[Player]],0),MATCH(FPL_Combined[[#Headers],[Gameweek 05]],FPL_Fixtures_Extract[#Headers],0)))-4),Team_Key[[Full Name]:[Full Name]],0))&amp;RIGHT(INDEX(FPL_Fixtures_Extract[],MATCH($A446,FPL_Fixtures_Extract[[Player]:[Player]],0),MATCH(FPL_Combined[[#Headers],[Gameweek 05]],FPL_Fixtures_Extract[#Headers],0)),3))</f>
        <v>N/A</v>
      </c>
      <c r="G446" t="str">
        <f ca="1">IF(RIGHT(FPL_Combined[[#Headers],[Gameweek 06]],2)&lt;$B$622,INDEX(FPL_Results_Extract[Gameweek 06],MATCH($A446,FPL_Results_Extract[[Player]:[Player]],0)),INDEX(Team_Key[[Abbreviation]:[Abbreviation]],MATCH(LEFT(INDEX(FPL_Fixtures_Extract[],MATCH($A446,FPL_Fixtures_Extract[[Player]:[Player]],0),MATCH(FPL_Combined[[#Headers],[Gameweek 06]],FPL_Fixtures_Extract[#Headers],0)),LEN(INDEX(FPL_Fixtures_Extract[],MATCH($A446,FPL_Fixtures_Extract[[Player]:[Player]],0),MATCH(FPL_Combined[[#Headers],[Gameweek 06]],FPL_Fixtures_Extract[#Headers],0)))-4),Team_Key[[Full Name]:[Full Name]],0))&amp;RIGHT(INDEX(FPL_Fixtures_Extract[],MATCH($A446,FPL_Fixtures_Extract[[Player]:[Player]],0),MATCH(FPL_Combined[[#Headers],[Gameweek 06]],FPL_Fixtures_Extract[#Headers],0)),3))</f>
        <v>N/A</v>
      </c>
      <c r="H446" t="str">
        <f ca="1">IF(RIGHT(FPL_Combined[[#Headers],[Gameweek 07]],2)&lt;$B$622,INDEX(FPL_Results_Extract[Gameweek 07],MATCH($A446,FPL_Results_Extract[[Player]:[Player]],0)),INDEX(Team_Key[[Abbreviation]:[Abbreviation]],MATCH(LEFT(INDEX(FPL_Fixtures_Extract[],MATCH($A446,FPL_Fixtures_Extract[[Player]:[Player]],0),MATCH(FPL_Combined[[#Headers],[Gameweek 07]],FPL_Fixtures_Extract[#Headers],0)),LEN(INDEX(FPL_Fixtures_Extract[],MATCH($A446,FPL_Fixtures_Extract[[Player]:[Player]],0),MATCH(FPL_Combined[[#Headers],[Gameweek 07]],FPL_Fixtures_Extract[#Headers],0)))-4),Team_Key[[Full Name]:[Full Name]],0))&amp;RIGHT(INDEX(FPL_Fixtures_Extract[],MATCH($A446,FPL_Fixtures_Extract[[Player]:[Player]],0),MATCH(FPL_Combined[[#Headers],[Gameweek 07]],FPL_Fixtures_Extract[#Headers],0)),3))</f>
        <v>N/A</v>
      </c>
      <c r="I446" t="str">
        <f ca="1">IF(RIGHT(FPL_Combined[[#Headers],[Gameweek 08]],2)&lt;$B$622,INDEX(FPL_Results_Extract[Gameweek 08],MATCH($A446,FPL_Results_Extract[[Player]:[Player]],0)),INDEX(Team_Key[[Abbreviation]:[Abbreviation]],MATCH(LEFT(INDEX(FPL_Fixtures_Extract[],MATCH($A446,FPL_Fixtures_Extract[[Player]:[Player]],0),MATCH(FPL_Combined[[#Headers],[Gameweek 08]],FPL_Fixtures_Extract[#Headers],0)),LEN(INDEX(FPL_Fixtures_Extract[],MATCH($A446,FPL_Fixtures_Extract[[Player]:[Player]],0),MATCH(FPL_Combined[[#Headers],[Gameweek 08]],FPL_Fixtures_Extract[#Headers],0)))-4),Team_Key[[Full Name]:[Full Name]],0))&amp;RIGHT(INDEX(FPL_Fixtures_Extract[],MATCH($A446,FPL_Fixtures_Extract[[Player]:[Player]],0),MATCH(FPL_Combined[[#Headers],[Gameweek 08]],FPL_Fixtures_Extract[#Headers],0)),3))</f>
        <v>N/A</v>
      </c>
      <c r="J446" t="str">
        <f ca="1">IF(RIGHT(FPL_Combined[[#Headers],[Gameweek 09]],2)&lt;$B$622,INDEX(FPL_Results_Extract[Gameweek 09],MATCH($A446,FPL_Results_Extract[[Player]:[Player]],0)),INDEX(Team_Key[[Abbreviation]:[Abbreviation]],MATCH(LEFT(INDEX(FPL_Fixtures_Extract[],MATCH($A446,FPL_Fixtures_Extract[[Player]:[Player]],0),MATCH(FPL_Combined[[#Headers],[Gameweek 09]],FPL_Fixtures_Extract[#Headers],0)),LEN(INDEX(FPL_Fixtures_Extract[],MATCH($A446,FPL_Fixtures_Extract[[Player]:[Player]],0),MATCH(FPL_Combined[[#Headers],[Gameweek 09]],FPL_Fixtures_Extract[#Headers],0)))-4),Team_Key[[Full Name]:[Full Name]],0))&amp;RIGHT(INDEX(FPL_Fixtures_Extract[],MATCH($A446,FPL_Fixtures_Extract[[Player]:[Player]],0),MATCH(FPL_Combined[[#Headers],[Gameweek 09]],FPL_Fixtures_Extract[#Headers],0)),3))</f>
        <v>N/A</v>
      </c>
      <c r="K446" t="str">
        <f ca="1">IF(RIGHT(FPL_Combined[[#Headers],[Gameweek 10]],2)&lt;$B$622,INDEX(FPL_Results_Extract[Gameweek 10],MATCH($A446,FPL_Results_Extract[[Player]:[Player]],0)),INDEX(Team_Key[[Abbreviation]:[Abbreviation]],MATCH(LEFT(INDEX(FPL_Fixtures_Extract[],MATCH($A446,FPL_Fixtures_Extract[[Player]:[Player]],0),MATCH(FPL_Combined[[#Headers],[Gameweek 10]],FPL_Fixtures_Extract[#Headers],0)),LEN(INDEX(FPL_Fixtures_Extract[],MATCH($A446,FPL_Fixtures_Extract[[Player]:[Player]],0),MATCH(FPL_Combined[[#Headers],[Gameweek 10]],FPL_Fixtures_Extract[#Headers],0)))-4),Team_Key[[Full Name]:[Full Name]],0))&amp;RIGHT(INDEX(FPL_Fixtures_Extract[],MATCH($A446,FPL_Fixtures_Extract[[Player]:[Player]],0),MATCH(FPL_Combined[[#Headers],[Gameweek 10]],FPL_Fixtures_Extract[#Headers],0)),3))</f>
        <v>N/A</v>
      </c>
      <c r="L446" t="str">
        <f ca="1">IF(RIGHT(FPL_Combined[[#Headers],[Gameweek 11]],2)&lt;$B$622,INDEX(FPL_Results_Extract[Gameweek 11],MATCH($A446,FPL_Results_Extract[[Player]:[Player]],0)),INDEX(Team_Key[[Abbreviation]:[Abbreviation]],MATCH(LEFT(INDEX(FPL_Fixtures_Extract[],MATCH($A446,FPL_Fixtures_Extract[[Player]:[Player]],0),MATCH(FPL_Combined[[#Headers],[Gameweek 11]],FPL_Fixtures_Extract[#Headers],0)),LEN(INDEX(FPL_Fixtures_Extract[],MATCH($A446,FPL_Fixtures_Extract[[Player]:[Player]],0),MATCH(FPL_Combined[[#Headers],[Gameweek 11]],FPL_Fixtures_Extract[#Headers],0)))-4),Team_Key[[Full Name]:[Full Name]],0))&amp;RIGHT(INDEX(FPL_Fixtures_Extract[],MATCH($A446,FPL_Fixtures_Extract[[Player]:[Player]],0),MATCH(FPL_Combined[[#Headers],[Gameweek 11]],FPL_Fixtures_Extract[#Headers],0)),3))</f>
        <v>N/A</v>
      </c>
      <c r="M446" t="str">
        <f ca="1">IF(RIGHT(FPL_Combined[[#Headers],[Gameweek 12]],2)&lt;$B$622,INDEX(FPL_Results_Extract[Gameweek 12],MATCH($A446,FPL_Results_Extract[[Player]:[Player]],0)),INDEX(Team_Key[[Abbreviation]:[Abbreviation]],MATCH(LEFT(INDEX(FPL_Fixtures_Extract[],MATCH($A446,FPL_Fixtures_Extract[[Player]:[Player]],0),MATCH(FPL_Combined[[#Headers],[Gameweek 12]],FPL_Fixtures_Extract[#Headers],0)),LEN(INDEX(FPL_Fixtures_Extract[],MATCH($A446,FPL_Fixtures_Extract[[Player]:[Player]],0),MATCH(FPL_Combined[[#Headers],[Gameweek 12]],FPL_Fixtures_Extract[#Headers],0)))-4),Team_Key[[Full Name]:[Full Name]],0))&amp;RIGHT(INDEX(FPL_Fixtures_Extract[],MATCH($A446,FPL_Fixtures_Extract[[Player]:[Player]],0),MATCH(FPL_Combined[[#Headers],[Gameweek 12]],FPL_Fixtures_Extract[#Headers],0)),3))</f>
        <v>N/A</v>
      </c>
      <c r="N446" t="str">
        <f ca="1">IF(RIGHT(FPL_Combined[[#Headers],[Gameweek 13]],2)&lt;$B$622,INDEX(FPL_Results_Extract[Gameweek 13],MATCH($A446,FPL_Results_Extract[[Player]:[Player]],0)),INDEX(Team_Key[[Abbreviation]:[Abbreviation]],MATCH(LEFT(INDEX(FPL_Fixtures_Extract[],MATCH($A446,FPL_Fixtures_Extract[[Player]:[Player]],0),MATCH(FPL_Combined[[#Headers],[Gameweek 13]],FPL_Fixtures_Extract[#Headers],0)),LEN(INDEX(FPL_Fixtures_Extract[],MATCH($A446,FPL_Fixtures_Extract[[Player]:[Player]],0),MATCH(FPL_Combined[[#Headers],[Gameweek 13]],FPL_Fixtures_Extract[#Headers],0)))-4),Team_Key[[Full Name]:[Full Name]],0))&amp;RIGHT(INDEX(FPL_Fixtures_Extract[],MATCH($A446,FPL_Fixtures_Extract[[Player]:[Player]],0),MATCH(FPL_Combined[[#Headers],[Gameweek 13]],FPL_Fixtures_Extract[#Headers],0)),3))</f>
        <v>N/A</v>
      </c>
      <c r="O446" t="str">
        <f ca="1">IF(RIGHT(FPL_Combined[[#Headers],[Gameweek 14]],2)&lt;$B$622,INDEX(FPL_Results_Extract[Gameweek 14],MATCH($A446,FPL_Results_Extract[[Player]:[Player]],0)),INDEX(Team_Key[[Abbreviation]:[Abbreviation]],MATCH(LEFT(INDEX(FPL_Fixtures_Extract[],MATCH($A446,FPL_Fixtures_Extract[[Player]:[Player]],0),MATCH(FPL_Combined[[#Headers],[Gameweek 14]],FPL_Fixtures_Extract[#Headers],0)),LEN(INDEX(FPL_Fixtures_Extract[],MATCH($A446,FPL_Fixtures_Extract[[Player]:[Player]],0),MATCH(FPL_Combined[[#Headers],[Gameweek 14]],FPL_Fixtures_Extract[#Headers],0)))-4),Team_Key[[Full Name]:[Full Name]],0))&amp;RIGHT(INDEX(FPL_Fixtures_Extract[],MATCH($A446,FPL_Fixtures_Extract[[Player]:[Player]],0),MATCH(FPL_Combined[[#Headers],[Gameweek 14]],FPL_Fixtures_Extract[#Headers],0)),3))</f>
        <v>N/A</v>
      </c>
      <c r="P446" t="str">
        <f ca="1">IF(RIGHT(FPL_Combined[[#Headers],[Gameweek 15]],2)&lt;$B$622,INDEX(FPL_Results_Extract[Gameweek 15],MATCH($A446,FPL_Results_Extract[[Player]:[Player]],0)),INDEX(Team_Key[[Abbreviation]:[Abbreviation]],MATCH(LEFT(INDEX(FPL_Fixtures_Extract[],MATCH($A446,FPL_Fixtures_Extract[[Player]:[Player]],0),MATCH(FPL_Combined[[#Headers],[Gameweek 15]],FPL_Fixtures_Extract[#Headers],0)),LEN(INDEX(FPL_Fixtures_Extract[],MATCH($A446,FPL_Fixtures_Extract[[Player]:[Player]],0),MATCH(FPL_Combined[[#Headers],[Gameweek 15]],FPL_Fixtures_Extract[#Headers],0)))-4),Team_Key[[Full Name]:[Full Name]],0))&amp;RIGHT(INDEX(FPL_Fixtures_Extract[],MATCH($A446,FPL_Fixtures_Extract[[Player]:[Player]],0),MATCH(FPL_Combined[[#Headers],[Gameweek 15]],FPL_Fixtures_Extract[#Headers],0)),3))</f>
        <v>N/A</v>
      </c>
      <c r="Q446" t="str">
        <f ca="1">IF(RIGHT(FPL_Combined[[#Headers],[Gameweek 16]],2)&lt;$B$622,INDEX(FPL_Results_Extract[Gameweek 16],MATCH($A446,FPL_Results_Extract[[Player]:[Player]],0)),INDEX(Team_Key[[Abbreviation]:[Abbreviation]],MATCH(LEFT(INDEX(FPL_Fixtures_Extract[],MATCH($A446,FPL_Fixtures_Extract[[Player]:[Player]],0),MATCH(FPL_Combined[[#Headers],[Gameweek 16]],FPL_Fixtures_Extract[#Headers],0)),LEN(INDEX(FPL_Fixtures_Extract[],MATCH($A446,FPL_Fixtures_Extract[[Player]:[Player]],0),MATCH(FPL_Combined[[#Headers],[Gameweek 16]],FPL_Fixtures_Extract[#Headers],0)))-4),Team_Key[[Full Name]:[Full Name]],0))&amp;RIGHT(INDEX(FPL_Fixtures_Extract[],MATCH($A446,FPL_Fixtures_Extract[[Player]:[Player]],0),MATCH(FPL_Combined[[#Headers],[Gameweek 16]],FPL_Fixtures_Extract[#Headers],0)),3))</f>
        <v>N/A</v>
      </c>
      <c r="R446" t="str">
        <f ca="1">IF(RIGHT(FPL_Combined[[#Headers],[Gameweek 17]],2)&lt;$B$622,INDEX(FPL_Results_Extract[Gameweek 17],MATCH($A446,FPL_Results_Extract[[Player]:[Player]],0)),INDEX(Team_Key[[Abbreviation]:[Abbreviation]],MATCH(LEFT(INDEX(FPL_Fixtures_Extract[],MATCH($A446,FPL_Fixtures_Extract[[Player]:[Player]],0),MATCH(FPL_Combined[[#Headers],[Gameweek 17]],FPL_Fixtures_Extract[#Headers],0)),LEN(INDEX(FPL_Fixtures_Extract[],MATCH($A446,FPL_Fixtures_Extract[[Player]:[Player]],0),MATCH(FPL_Combined[[#Headers],[Gameweek 17]],FPL_Fixtures_Extract[#Headers],0)))-4),Team_Key[[Full Name]:[Full Name]],0))&amp;RIGHT(INDEX(FPL_Fixtures_Extract[],MATCH($A446,FPL_Fixtures_Extract[[Player]:[Player]],0),MATCH(FPL_Combined[[#Headers],[Gameweek 17]],FPL_Fixtures_Extract[#Headers],0)),3))</f>
        <v>N/A</v>
      </c>
      <c r="S446" t="str">
        <f ca="1">IF(RIGHT(FPL_Combined[[#Headers],[Gameweek 18]],2)&lt;$B$622,INDEX(FPL_Results_Extract[Gameweek 18],MATCH($A446,FPL_Results_Extract[[Player]:[Player]],0)),INDEX(Team_Key[[Abbreviation]:[Abbreviation]],MATCH(LEFT(INDEX(FPL_Fixtures_Extract[],MATCH($A446,FPL_Fixtures_Extract[[Player]:[Player]],0),MATCH(FPL_Combined[[#Headers],[Gameweek 18]],FPL_Fixtures_Extract[#Headers],0)),LEN(INDEX(FPL_Fixtures_Extract[],MATCH($A446,FPL_Fixtures_Extract[[Player]:[Player]],0),MATCH(FPL_Combined[[#Headers],[Gameweek 18]],FPL_Fixtures_Extract[#Headers],0)))-4),Team_Key[[Full Name]:[Full Name]],0))&amp;RIGHT(INDEX(FPL_Fixtures_Extract[],MATCH($A446,FPL_Fixtures_Extract[[Player]:[Player]],0),MATCH(FPL_Combined[[#Headers],[Gameweek 18]],FPL_Fixtures_Extract[#Headers],0)),3))</f>
        <v>AVL(A) 1-1</v>
      </c>
      <c r="T446" t="str">
        <f ca="1">IF(RIGHT(FPL_Combined[[#Headers],[Gameweek 19]],2)&lt;$B$622,INDEX(FPL_Results_Extract[Gameweek 19],MATCH($A446,FPL_Results_Extract[[Player]:[Player]],0)),INDEX(Team_Key[[Abbreviation]:[Abbreviation]],MATCH(LEFT(INDEX(FPL_Fixtures_Extract[],MATCH($A446,FPL_Fixtures_Extract[[Player]:[Player]],0),MATCH(FPL_Combined[[#Headers],[Gameweek 19]],FPL_Fixtures_Extract[#Headers],0)),LEN(INDEX(FPL_Fixtures_Extract[],MATCH($A446,FPL_Fixtures_Extract[[Player]:[Player]],0),MATCH(FPL_Combined[[#Headers],[Gameweek 19]],FPL_Fixtures_Extract[#Headers],0)))-4),Team_Key[[Full Name]:[Full Name]],0))&amp;RIGHT(INDEX(FPL_Fixtures_Extract[],MATCH($A446,FPL_Fixtures_Extract[[Player]:[Player]],0),MATCH(FPL_Combined[[#Headers],[Gameweek 19]],FPL_Fixtures_Extract[#Headers],0)),3))</f>
        <v>SOU(H) 2-1</v>
      </c>
      <c r="U446" t="str">
        <f ca="1">IF(RIGHT(FPL_Combined[[#Headers],[Gameweek 20]],2)&lt;$B$622,INDEX(FPL_Results_Extract[Gameweek 20],MATCH($A446,FPL_Results_Extract[[Player]:[Player]],0)),INDEX(Team_Key[[Abbreviation]:[Abbreviation]],MATCH(LEFT(INDEX(FPL_Fixtures_Extract[],MATCH($A446,FPL_Fixtures_Extract[[Player]:[Player]],0),MATCH(FPL_Combined[[#Headers],[Gameweek 20]],FPL_Fixtures_Extract[#Headers],0)),LEN(INDEX(FPL_Fixtures_Extract[],MATCH($A446,FPL_Fixtures_Extract[[Player]:[Player]],0),MATCH(FPL_Combined[[#Headers],[Gameweek 20]],FPL_Fixtures_Extract[#Headers],0)))-4),Team_Key[[Full Name]:[Full Name]],0))&amp;RIGHT(INDEX(FPL_Fixtures_Extract[],MATCH($A446,FPL_Fixtures_Extract[[Player]:[Player]],0),MATCH(FPL_Combined[[#Headers],[Gameweek 20]],FPL_Fixtures_Extract[#Headers],0)),3))</f>
        <v>LIV(H) 2-0</v>
      </c>
      <c r="V446" t="str">
        <f ca="1">IF(RIGHT(FPL_Combined[[#Headers],[Gameweek 21]],2)&lt;$B$622,INDEX(FPL_Results_Extract[Gameweek 21],MATCH($A446,FPL_Results_Extract[[Player]:[Player]],0)),INDEX(Team_Key[[Abbreviation]:[Abbreviation]],MATCH(LEFT(INDEX(FPL_Fixtures_Extract[],MATCH($A446,FPL_Fixtures_Extract[[Player]:[Player]],0),MATCH(FPL_Combined[[#Headers],[Gameweek 21]],FPL_Fixtures_Extract[#Headers],0)),LEN(INDEX(FPL_Fixtures_Extract[],MATCH($A446,FPL_Fixtures_Extract[[Player]:[Player]],0),MATCH(FPL_Combined[[#Headers],[Gameweek 21]],FPL_Fixtures_Extract[#Headers],0)))-4),Team_Key[[Full Name]:[Full Name]],0))&amp;RIGHT(INDEX(FPL_Fixtures_Extract[],MATCH($A446,FPL_Fixtures_Extract[[Player]:[Player]],0),MATCH(FPL_Combined[[#Headers],[Gameweek 21]],FPL_Fixtures_Extract[#Headers],0)),3))</f>
        <v>BOU(A) 3-1</v>
      </c>
      <c r="W446" t="str">
        <f ca="1">IF(RIGHT(FPL_Combined[[#Headers],[Gameweek 22]],2)&lt;$B$622,INDEX(FPL_Results_Extract[Gameweek 22],MATCH($A446,FPL_Results_Extract[[Player]:[Player]],0)),INDEX(Team_Key[[Abbreviation]:[Abbreviation]],MATCH(LEFT(INDEX(FPL_Fixtures_Extract[],MATCH($A446,FPL_Fixtures_Extract[[Player]:[Player]],0),MATCH(FPL_Combined[[#Headers],[Gameweek 22]],FPL_Fixtures_Extract[#Headers],0)),LEN(INDEX(FPL_Fixtures_Extract[],MATCH($A446,FPL_Fixtures_Extract[[Player]:[Player]],0),MATCH(FPL_Combined[[#Headers],[Gameweek 22]],FPL_Fixtures_Extract[#Headers],0)))-4),Team_Key[[Full Name]:[Full Name]],0))&amp;RIGHT(INDEX(FPL_Fixtures_Extract[],MATCH($A446,FPL_Fixtures_Extract[[Player]:[Player]],0),MATCH(FPL_Combined[[#Headers],[Gameweek 22]],FPL_Fixtures_Extract[#Headers],0)),3))</f>
        <v>NEW(A) 1-2</v>
      </c>
      <c r="X446" t="str">
        <f ca="1">IF(RIGHT(FPL_Combined[[#Headers],[Gameweek 23]],2)&lt;$B$622,INDEX(FPL_Results_Extract[Gameweek 23],MATCH($A446,FPL_Results_Extract[[Player]:[Player]],0)),INDEX(Team_Key[[Abbreviation]:[Abbreviation]],MATCH(LEFT(INDEX(FPL_Fixtures_Extract[],MATCH($A446,FPL_Fixtures_Extract[[Player]:[Player]],0),MATCH(FPL_Combined[[#Headers],[Gameweek 23]],FPL_Fixtures_Extract[#Headers],0)),LEN(INDEX(FPL_Fixtures_Extract[],MATCH($A446,FPL_Fixtures_Extract[[Player]:[Player]],0),MATCH(FPL_Combined[[#Headers],[Gameweek 23]],FPL_Fixtures_Extract[#Headers],0)))-4),Team_Key[[Full Name]:[Full Name]],0))&amp;RIGHT(INDEX(FPL_Fixtures_Extract[],MATCH($A446,FPL_Fixtures_Extract[[Player]:[Player]],0),MATCH(FPL_Combined[[#Headers],[Gameweek 23]],FPL_Fixtures_Extract[#Headers],0)),3))</f>
        <v>MCI(H) 2-2</v>
      </c>
      <c r="Y446" t="str">
        <f ca="1">IF(RIGHT(FPL_Combined[[#Headers],[Gameweek 24]],2)&lt;$B$622,INDEX(FPL_Results_Extract[Team],MATCH($A446,FPL_Results_Extract[[Player]:[Player]],0)),INDEX(Team_Key[[Abbreviation]:[Abbreviation]],MATCH(LEFT(INDEX(FPL_Fixtures_Extract[],MATCH($A446,FPL_Fixtures_Extract[[Player]:[Player]],0),MATCH(FPL_Combined[[#Headers],[Gameweek 24]],FPL_Fixtures_Extract[#Headers],0)),LEN(INDEX(FPL_Fixtures_Extract[],MATCH($A446,FPL_Fixtures_Extract[[Player]:[Player]],0),MATCH(FPL_Combined[[#Headers],[Gameweek 24]],FPL_Fixtures_Extract[#Headers],0)))-4),Team_Key[[Full Name]:[Full Name]],0))&amp;RIGHT(INDEX(FPL_Fixtures_Extract[],MATCH($A446,FPL_Fixtures_Extract[[Player]:[Player]],0),MATCH(FPL_Combined[[#Headers],[Gameweek 24]],FPL_Fixtures_Extract[#Headers],0)),3))</f>
        <v>WHU</v>
      </c>
      <c r="Z446" t="str">
        <f ca="1">IF(RIGHT(FPL_Combined[[#Headers],[Gameweek 25]],2)&lt;$B$622,INDEX(FPL_Results_Extract[Player],MATCH($A446,FPL_Results_Extract[[Player]:[Player]],0)),INDEX(Team_Key[[Abbreviation]:[Abbreviation]],MATCH(LEFT(INDEX(FPL_Fixtures_Extract[],MATCH($A446,FPL_Fixtures_Extract[[Player]:[Player]],0),MATCH(FPL_Combined[[#Headers],[Gameweek 25]],FPL_Fixtures_Extract[#Headers],0)),LEN(INDEX(FPL_Fixtures_Extract[],MATCH($A446,FPL_Fixtures_Extract[[Player]:[Player]],0),MATCH(FPL_Combined[[#Headers],[Gameweek 25]],FPL_Fixtures_Extract[#Headers],0)))-4),Team_Key[[Full Name]:[Full Name]],0))&amp;RIGHT(INDEX(FPL_Fixtures_Extract[],MATCH($A446,FPL_Fixtures_Extract[[Player]:[Player]],0),MATCH(FPL_Combined[[#Headers],[Gameweek 25]],FPL_Fixtures_Extract[#Headers],0)),3))</f>
        <v>Parfitt-Williams</v>
      </c>
      <c r="AA446" t="str">
        <f ca="1">IF(RIGHT(FPL_Combined[[#Headers],[Gameweek 26]],2)&lt;$B$622,INDEX(FPL_Results_Extract[Gameweek 01],MATCH($A446,FPL_Results_Extract[[Player]:[Player]],0)),INDEX(Team_Key[[Abbreviation]:[Abbreviation]],MATCH(LEFT(INDEX(FPL_Fixtures_Extract[],MATCH($A446,FPL_Fixtures_Extract[[Player]:[Player]],0),MATCH(FPL_Combined[[#Headers],[Gameweek 26]],FPL_Fixtures_Extract[#Headers],0)),LEN(INDEX(FPL_Fixtures_Extract[],MATCH($A446,FPL_Fixtures_Extract[[Player]:[Player]],0),MATCH(FPL_Combined[[#Headers],[Gameweek 26]],FPL_Fixtures_Extract[#Headers],0)))-4),Team_Key[[Full Name]:[Full Name]],0))&amp;RIGHT(INDEX(FPL_Fixtures_Extract[],MATCH($A446,FPL_Fixtures_Extract[[Player]:[Player]],0),MATCH(FPL_Combined[[#Headers],[Gameweek 26]],FPL_Fixtures_Extract[#Headers],0)),3))</f>
        <v>N/A</v>
      </c>
      <c r="AB446" t="str">
        <f ca="1">IF(RIGHT(FPL_Combined[[#Headers],[Gameweek 27]],2)&lt;$B$622,INDEX(FPL_Results_Extract[Gameweek 02],MATCH($A446,FPL_Results_Extract[[Player]:[Player]],0)),INDEX(Team_Key[[Abbreviation]:[Abbreviation]],MATCH(LEFT(INDEX(FPL_Fixtures_Extract[],MATCH($A446,FPL_Fixtures_Extract[[Player]:[Player]],0),MATCH(FPL_Combined[[#Headers],[Gameweek 27]],FPL_Fixtures_Extract[#Headers],0)),LEN(INDEX(FPL_Fixtures_Extract[],MATCH($A446,FPL_Fixtures_Extract[[Player]:[Player]],0),MATCH(FPL_Combined[[#Headers],[Gameweek 27]],FPL_Fixtures_Extract[#Headers],0)))-4),Team_Key[[Full Name]:[Full Name]],0))&amp;RIGHT(INDEX(FPL_Fixtures_Extract[],MATCH($A446,FPL_Fixtures_Extract[[Player]:[Player]],0),MATCH(FPL_Combined[[#Headers],[Gameweek 27]],FPL_Fixtures_Extract[#Headers],0)),3))</f>
        <v>N/A</v>
      </c>
      <c r="AC446" t="str">
        <f ca="1">IF(RIGHT(FPL_Combined[[#Headers],[Gameweek 28]],2)&lt;$B$622,INDEX(FPL_Results_Extract[Gameweek 03],MATCH($A446,FPL_Results_Extract[[Player]:[Player]],0)),INDEX(Team_Key[[Abbreviation]:[Abbreviation]],MATCH(LEFT(INDEX(FPL_Fixtures_Extract[],MATCH($A446,FPL_Fixtures_Extract[[Player]:[Player]],0),MATCH(FPL_Combined[[#Headers],[Gameweek 28]],FPL_Fixtures_Extract[#Headers],0)),LEN(INDEX(FPL_Fixtures_Extract[],MATCH($A446,FPL_Fixtures_Extract[[Player]:[Player]],0),MATCH(FPL_Combined[[#Headers],[Gameweek 28]],FPL_Fixtures_Extract[#Headers],0)))-4),Team_Key[[Full Name]:[Full Name]],0))&amp;RIGHT(INDEX(FPL_Fixtures_Extract[],MATCH($A446,FPL_Fixtures_Extract[[Player]:[Player]],0),MATCH(FPL_Combined[[#Headers],[Gameweek 28]],FPL_Fixtures_Extract[#Headers],0)),3))</f>
        <v>N/A</v>
      </c>
      <c r="AD446" t="str">
        <f ca="1">IF(RIGHT(FPL_Combined[[#Headers],[Gameweek 29]],2)&lt;$B$622,INDEX(FPL_Results_Extract[Gameweek 04],MATCH($A446,FPL_Results_Extract[[Player]:[Player]],0)),INDEX(Team_Key[[Abbreviation]:[Abbreviation]],MATCH(LEFT(INDEX(FPL_Fixtures_Extract[],MATCH($A446,FPL_Fixtures_Extract[[Player]:[Player]],0),MATCH(FPL_Combined[[#Headers],[Gameweek 29]],FPL_Fixtures_Extract[#Headers],0)),LEN(INDEX(FPL_Fixtures_Extract[],MATCH($A446,FPL_Fixtures_Extract[[Player]:[Player]],0),MATCH(FPL_Combined[[#Headers],[Gameweek 29]],FPL_Fixtures_Extract[#Headers],0)))-4),Team_Key[[Full Name]:[Full Name]],0))&amp;RIGHT(INDEX(FPL_Fixtures_Extract[],MATCH($A446,FPL_Fixtures_Extract[[Player]:[Player]],0),MATCH(FPL_Combined[[#Headers],[Gameweek 29]],FPL_Fixtures_Extract[#Headers],0)),3))</f>
        <v>EVE(A)</v>
      </c>
      <c r="AE446" t="e">
        <f ca="1">IF(RIGHT(FPL_Combined[[#Headers],[Gameweek 30]],2)&lt;$B$622,INDEX(FPL_Results_Extract[Gameweek 05],MATCH($A446,FPL_Results_Extract[[Player]:[Player]],0)),INDEX(Team_Key[[Abbreviation]:[Abbreviation]],MATCH(LEFT(INDEX(FPL_Fixtures_Extract[],MATCH($A446,FPL_Fixtures_Extract[[Player]:[Player]],0),MATCH(FPL_Combined[[#Headers],[Gameweek 30]],FPL_Fixtures_Extract[#Headers],0)),LEN(INDEX(FPL_Fixtures_Extract[],MATCH($A446,FPL_Fixtures_Extract[[Player]:[Player]],0),MATCH(FPL_Combined[[#Headers],[Gameweek 30]],FPL_Fixtures_Extract[#Headers],0)))-4),Team_Key[[Full Name]:[Full Name]],0))&amp;RIGHT(INDEX(FPL_Fixtures_Extract[],MATCH($A446,FPL_Fixtures_Extract[[Player]:[Player]],0),MATCH(FPL_Combined[[#Headers],[Gameweek 30]],FPL_Fixtures_Extract[#Headers],0)),3))</f>
        <v>#VALUE!</v>
      </c>
      <c r="AF446" t="str">
        <f ca="1">IF(RIGHT(FPL_Combined[[#Headers],[Gameweek 31]],2)&lt;$B$622,INDEX(FPL_Results_Extract[Gameweek 06],MATCH($A446,FPL_Results_Extract[[Player]:[Player]],0)),INDEX(Team_Key[[Abbreviation]:[Abbreviation]],MATCH(LEFT(INDEX(FPL_Fixtures_Extract[],MATCH($A446,FPL_Fixtures_Extract[[Player]:[Player]],0),MATCH(FPL_Combined[[#Headers],[Gameweek 31]],FPL_Fixtures_Extract[#Headers],0)),LEN(INDEX(FPL_Fixtures_Extract[],MATCH($A446,FPL_Fixtures_Extract[[Player]:[Player]],0),MATCH(FPL_Combined[[#Headers],[Gameweek 31]],FPL_Fixtures_Extract[#Headers],0)))-4),Team_Key[[Full Name]:[Full Name]],0))&amp;RIGHT(INDEX(FPL_Fixtures_Extract[],MATCH($A446,FPL_Fixtures_Extract[[Player]:[Player]],0),MATCH(FPL_Combined[[#Headers],[Gameweek 31]],FPL_Fixtures_Extract[#Headers],0)),3))</f>
        <v>CHE(A)</v>
      </c>
      <c r="AG446" t="str">
        <f ca="1">IF(RIGHT(FPL_Combined[[#Headers],[Gameweek 32]],2)&lt;$B$622,INDEX(FPL_Results_Extract[Gameweek 07],MATCH($A446,FPL_Results_Extract[[Player]:[Player]],0)),INDEX(Team_Key[[Abbreviation]:[Abbreviation]],MATCH(LEFT(INDEX(FPL_Fixtures_Extract[],MATCH($A446,FPL_Fixtures_Extract[[Player]:[Player]],0),MATCH(FPL_Combined[[#Headers],[Gameweek 32]],FPL_Fixtures_Extract[#Headers],0)),LEN(INDEX(FPL_Fixtures_Extract[],MATCH($A446,FPL_Fixtures_Extract[[Player]:[Player]],0),MATCH(FPL_Combined[[#Headers],[Gameweek 32]],FPL_Fixtures_Extract[#Headers],0)))-4),Team_Key[[Full Name]:[Full Name]],0))&amp;RIGHT(INDEX(FPL_Fixtures_Extract[],MATCH($A446,FPL_Fixtures_Extract[[Player]:[Player]],0),MATCH(FPL_Combined[[#Headers],[Gameweek 32]],FPL_Fixtures_Extract[#Headers],0)),3))</f>
        <v>CRY(H)</v>
      </c>
      <c r="AH446" t="str">
        <f ca="1">IF(RIGHT(FPL_Combined[[#Headers],[Gameweek 33]],2)&lt;$B$622,INDEX(FPL_Results_Extract[Gameweek 08],MATCH($A446,FPL_Results_Extract[[Player]:[Player]],0)),INDEX(Team_Key[[Abbreviation]:[Abbreviation]],MATCH(LEFT(INDEX(FPL_Fixtures_Extract[],MATCH($A446,FPL_Fixtures_Extract[[Player]:[Player]],0),MATCH(FPL_Combined[[#Headers],[Gameweek 33]],FPL_Fixtures_Extract[#Headers],0)),LEN(INDEX(FPL_Fixtures_Extract[],MATCH($A446,FPL_Fixtures_Extract[[Player]:[Player]],0),MATCH(FPL_Combined[[#Headers],[Gameweek 33]],FPL_Fixtures_Extract[#Headers],0)))-4),Team_Key[[Full Name]:[Full Name]],0))&amp;RIGHT(INDEX(FPL_Fixtures_Extract[],MATCH($A446,FPL_Fixtures_Extract[[Player]:[Player]],0),MATCH(FPL_Combined[[#Headers],[Gameweek 33]],FPL_Fixtures_Extract[#Headers],0)),3))</f>
        <v>ARS(H)</v>
      </c>
      <c r="AI446" t="str">
        <f ca="1">IF(RIGHT(FPL_Combined[[#Headers],[Gameweek 34]],2)&lt;$B$622,INDEX(FPL_Results_Extract[Gameweek 09],MATCH($A446,FPL_Results_Extract[[Player]:[Player]],0)),INDEX(Team_Key[[Abbreviation]:[Abbreviation]],MATCH(LEFT(INDEX(FPL_Fixtures_Extract[],MATCH($A446,FPL_Fixtures_Extract[[Player]:[Player]],0),MATCH(FPL_Combined[[#Headers],[Gameweek 34]],FPL_Fixtures_Extract[#Headers],0)),LEN(INDEX(FPL_Fixtures_Extract[],MATCH($A446,FPL_Fixtures_Extract[[Player]:[Player]],0),MATCH(FPL_Combined[[#Headers],[Gameweek 34]],FPL_Fixtures_Extract[#Headers],0)))-4),Team_Key[[Full Name]:[Full Name]],0))&amp;RIGHT(INDEX(FPL_Fixtures_Extract[],MATCH($A446,FPL_Fixtures_Extract[[Player]:[Player]],0),MATCH(FPL_Combined[[#Headers],[Gameweek 34]],FPL_Fixtures_Extract[#Headers],0)),3))</f>
        <v>LEI(A)</v>
      </c>
      <c r="AJ446" t="e">
        <f ca="1">IF(RIGHT(FPL_Combined[[#Headers],[Gameweek 35]],2)&lt;$B$622,INDEX(FPL_Results_Extract[Gameweek 10],MATCH($A446,FPL_Results_Extract[[Player]:[Player]],0)),INDEX(Team_Key[[Abbreviation]:[Abbreviation]],MATCH(LEFT(INDEX(FPL_Fixtures_Extract[],MATCH($A446,FPL_Fixtures_Extract[[Player]:[Player]],0),MATCH(FPL_Combined[[#Headers],[Gameweek 35]],FPL_Fixtures_Extract[#Headers],0)),LEN(INDEX(FPL_Fixtures_Extract[],MATCH($A446,FPL_Fixtures_Extract[[Player]:[Player]],0),MATCH(FPL_Combined[[#Headers],[Gameweek 35]],FPL_Fixtures_Extract[#Headers],0)))-4),Team_Key[[Full Name]:[Full Name]],0))&amp;RIGHT(INDEX(FPL_Fixtures_Extract[],MATCH($A446,FPL_Fixtures_Extract[[Player]:[Player]],0),MATCH(FPL_Combined[[#Headers],[Gameweek 35]],FPL_Fixtures_Extract[#Headers],0)),3))</f>
        <v>#VALUE!</v>
      </c>
      <c r="AK446" t="str">
        <f ca="1">IF(RIGHT(FPL_Combined[[#Headers],[Gameweek 36]],2)&lt;$B$622,INDEX(FPL_Results_Extract[Gameweek 11],MATCH($A446,FPL_Results_Extract[[Player]:[Player]],0)),INDEX(Team_Key[[Abbreviation]:[Abbreviation]],MATCH(LEFT(INDEX(FPL_Fixtures_Extract[],MATCH($A446,FPL_Fixtures_Extract[[Player]:[Player]],0),MATCH(FPL_Combined[[#Headers],[Gameweek 36]],FPL_Fixtures_Extract[#Headers],0)),LEN(INDEX(FPL_Fixtures_Extract[],MATCH($A446,FPL_Fixtures_Extract[[Player]:[Player]],0),MATCH(FPL_Combined[[#Headers],[Gameweek 36]],FPL_Fixtures_Extract[#Headers],0)))-4),Team_Key[[Full Name]:[Full Name]],0))&amp;RIGHT(INDEX(FPL_Fixtures_Extract[],MATCH($A446,FPL_Fixtures_Extract[[Player]:[Player]],0),MATCH(FPL_Combined[[#Headers],[Gameweek 36]],FPL_Fixtures_Extract[#Headers],0)),3))</f>
        <v>WBA(A)</v>
      </c>
      <c r="AL446" t="str">
        <f ca="1">IF(RIGHT(FPL_Combined[[#Headers],[Gameweek 37]],2)&lt;$B$622,INDEX(FPL_Results_Extract[Gameweek 12],MATCH($A446,FPL_Results_Extract[[Player]:[Player]],0)),INDEX(Team_Key[[Abbreviation]:[Abbreviation]],MATCH(LEFT(INDEX(FPL_Fixtures_Extract[],MATCH($A446,FPL_Fixtures_Extract[[Player]:[Player]],0),MATCH(FPL_Combined[[#Headers],[Gameweek 37]],FPL_Fixtures_Extract[#Headers],0)),LEN(INDEX(FPL_Fixtures_Extract[],MATCH($A446,FPL_Fixtures_Extract[[Player]:[Player]],0),MATCH(FPL_Combined[[#Headers],[Gameweek 37]],FPL_Fixtures_Extract[#Headers],0)))-4),Team_Key[[Full Name]:[Full Name]],0))&amp;RIGHT(INDEX(FPL_Fixtures_Extract[],MATCH($A446,FPL_Fixtures_Extract[[Player]:[Player]],0),MATCH(FPL_Combined[[#Headers],[Gameweek 37]],FPL_Fixtures_Extract[#Headers],0)),3))</f>
        <v>SWA(H)</v>
      </c>
      <c r="AM446" t="str">
        <f ca="1">IF(RIGHT(FPL_Combined[[#Headers],[Gameweek 38]],2)&lt;$B$622,INDEX(FPL_Results_Extract[Gameweek 13],MATCH($A446,FPL_Results_Extract[[Player]:[Player]],0)),INDEX(Team_Key[[Abbreviation]:[Abbreviation]],MATCH(LEFT(INDEX(FPL_Fixtures_Extract[],MATCH($A446,FPL_Fixtures_Extract[[Player]:[Player]],0),MATCH(FPL_Combined[[#Headers],[Gameweek 38]],FPL_Fixtures_Extract[#Headers],0)),LEN(INDEX(FPL_Fixtures_Extract[],MATCH($A446,FPL_Fixtures_Extract[[Player]:[Player]],0),MATCH(FPL_Combined[[#Headers],[Gameweek 38]],FPL_Fixtures_Extract[#Headers],0)))-4),Team_Key[[Full Name]:[Full Name]],0))&amp;RIGHT(INDEX(FPL_Fixtures_Extract[],MATCH($A446,FPL_Fixtures_Extract[[Player]:[Player]],0),MATCH(FPL_Combined[[#Headers],[Gameweek 38]],FPL_Fixtures_Extract[#Headers],0)),3))</f>
        <v>STK(A)</v>
      </c>
    </row>
    <row r="447" spans="1:39" x14ac:dyDescent="0.45">
      <c r="A447" t="s">
        <v>454</v>
      </c>
      <c r="B447" t="str">
        <f ca="1">IF(RIGHT(FPL_Combined[[#Headers],[Gameweek 01]],2)&lt;$B$622,INDEX(FPL_Results_Extract[Gameweek 01],MATCH($A447,FPL_Results_Extract[[Player]:[Player]],0)),INDEX(Team_Key[[Abbreviation]:[Abbreviation]],MATCH(LEFT(INDEX(FPL_Fixtures_Extract[],MATCH($A447,FPL_Fixtures_Extract[[Player]:[Player]],0),MATCH(FPL_Combined[[#Headers],[Gameweek 01]],FPL_Fixtures_Extract[#Headers],0)),LEN(INDEX(FPL_Fixtures_Extract[],MATCH($A447,FPL_Fixtures_Extract[[Player]:[Player]],0),MATCH(FPL_Combined[[#Headers],[Gameweek 01]],FPL_Fixtures_Extract[#Headers],0)))-4),Team_Key[[Full Name]:[Full Name]],0))&amp;RIGHT(INDEX(FPL_Fixtures_Extract[],MATCH($A447,FPL_Fixtures_Extract[[Player]:[Player]],0),MATCH(FPL_Combined[[#Headers],[Gameweek 01]],FPL_Fixtures_Extract[#Headers],0)),3))</f>
        <v>ARS(A) 2-0</v>
      </c>
      <c r="C447" t="str">
        <f ca="1">IF(RIGHT(FPL_Combined[[#Headers],[Gameweek 02]],2)&lt;$B$622,INDEX(FPL_Results_Extract[Gameweek 02],MATCH($A447,FPL_Results_Extract[[Player]:[Player]],0)),INDEX(Team_Key[[Abbreviation]:[Abbreviation]],MATCH(LEFT(INDEX(FPL_Fixtures_Extract[],MATCH($A447,FPL_Fixtures_Extract[[Player]:[Player]],0),MATCH(FPL_Combined[[#Headers],[Gameweek 02]],FPL_Fixtures_Extract[#Headers],0)),LEN(INDEX(FPL_Fixtures_Extract[],MATCH($A447,FPL_Fixtures_Extract[[Player]:[Player]],0),MATCH(FPL_Combined[[#Headers],[Gameweek 02]],FPL_Fixtures_Extract[#Headers],0)))-4),Team_Key[[Full Name]:[Full Name]],0))&amp;RIGHT(INDEX(FPL_Fixtures_Extract[],MATCH($A447,FPL_Fixtures_Extract[[Player]:[Player]],0),MATCH(FPL_Combined[[#Headers],[Gameweek 02]],FPL_Fixtures_Extract[#Headers],0)),3))</f>
        <v>LEI(H) 1-2</v>
      </c>
      <c r="D447" t="str">
        <f ca="1">IF(RIGHT(FPL_Combined[[#Headers],[Gameweek 03]],2)&lt;$B$622,INDEX(FPL_Results_Extract[Gameweek 03],MATCH($A447,FPL_Results_Extract[[Player]:[Player]],0)),INDEX(Team_Key[[Abbreviation]:[Abbreviation]],MATCH(LEFT(INDEX(FPL_Fixtures_Extract[],MATCH($A447,FPL_Fixtures_Extract[[Player]:[Player]],0),MATCH(FPL_Combined[[#Headers],[Gameweek 03]],FPL_Fixtures_Extract[#Headers],0)),LEN(INDEX(FPL_Fixtures_Extract[],MATCH($A447,FPL_Fixtures_Extract[[Player]:[Player]],0),MATCH(FPL_Combined[[#Headers],[Gameweek 03]],FPL_Fixtures_Extract[#Headers],0)))-4),Team_Key[[Full Name]:[Full Name]],0))&amp;RIGHT(INDEX(FPL_Fixtures_Extract[],MATCH($A447,FPL_Fixtures_Extract[[Player]:[Player]],0),MATCH(FPL_Combined[[#Headers],[Gameweek 03]],FPL_Fixtures_Extract[#Headers],0)),3))</f>
        <v>BOU(H) 3-4</v>
      </c>
      <c r="E447" t="str">
        <f ca="1">IF(RIGHT(FPL_Combined[[#Headers],[Gameweek 04]],2)&lt;$B$622,INDEX(FPL_Results_Extract[Gameweek 04],MATCH($A447,FPL_Results_Extract[[Player]:[Player]],0)),INDEX(Team_Key[[Abbreviation]:[Abbreviation]],MATCH(LEFT(INDEX(FPL_Fixtures_Extract[],MATCH($A447,FPL_Fixtures_Extract[[Player]:[Player]],0),MATCH(FPL_Combined[[#Headers],[Gameweek 04]],FPL_Fixtures_Extract[#Headers],0)),LEN(INDEX(FPL_Fixtures_Extract[],MATCH($A447,FPL_Fixtures_Extract[[Player]:[Player]],0),MATCH(FPL_Combined[[#Headers],[Gameweek 04]],FPL_Fixtures_Extract[#Headers],0)))-4),Team_Key[[Full Name]:[Full Name]],0))&amp;RIGHT(INDEX(FPL_Fixtures_Extract[],MATCH($A447,FPL_Fixtures_Extract[[Player]:[Player]],0),MATCH(FPL_Combined[[#Headers],[Gameweek 04]],FPL_Fixtures_Extract[#Headers],0)),3))</f>
        <v>LIV(A) 3-0</v>
      </c>
      <c r="F447" t="str">
        <f ca="1">IF(RIGHT(FPL_Combined[[#Headers],[Gameweek 05]],2)&lt;$B$622,INDEX(FPL_Results_Extract[Gameweek 05],MATCH($A447,FPL_Results_Extract[[Player]:[Player]],0)),INDEX(Team_Key[[Abbreviation]:[Abbreviation]],MATCH(LEFT(INDEX(FPL_Fixtures_Extract[],MATCH($A447,FPL_Fixtures_Extract[[Player]:[Player]],0),MATCH(FPL_Combined[[#Headers],[Gameweek 05]],FPL_Fixtures_Extract[#Headers],0)),LEN(INDEX(FPL_Fixtures_Extract[],MATCH($A447,FPL_Fixtures_Extract[[Player]:[Player]],0),MATCH(FPL_Combined[[#Headers],[Gameweek 05]],FPL_Fixtures_Extract[#Headers],0)))-4),Team_Key[[Full Name]:[Full Name]],0))&amp;RIGHT(INDEX(FPL_Fixtures_Extract[],MATCH($A447,FPL_Fixtures_Extract[[Player]:[Player]],0),MATCH(FPL_Combined[[#Headers],[Gameweek 05]],FPL_Fixtures_Extract[#Headers],0)),3))</f>
        <v>NEW(H) 2-0</v>
      </c>
      <c r="G447" t="str">
        <f ca="1">IF(RIGHT(FPL_Combined[[#Headers],[Gameweek 06]],2)&lt;$B$622,INDEX(FPL_Results_Extract[Gameweek 06],MATCH($A447,FPL_Results_Extract[[Player]:[Player]],0)),INDEX(Team_Key[[Abbreviation]:[Abbreviation]],MATCH(LEFT(INDEX(FPL_Fixtures_Extract[],MATCH($A447,FPL_Fixtures_Extract[[Player]:[Player]],0),MATCH(FPL_Combined[[#Headers],[Gameweek 06]],FPL_Fixtures_Extract[#Headers],0)),LEN(INDEX(FPL_Fixtures_Extract[],MATCH($A447,FPL_Fixtures_Extract[[Player]:[Player]],0),MATCH(FPL_Combined[[#Headers],[Gameweek 06]],FPL_Fixtures_Extract[#Headers],0)))-4),Team_Key[[Full Name]:[Full Name]],0))&amp;RIGHT(INDEX(FPL_Fixtures_Extract[],MATCH($A447,FPL_Fixtures_Extract[[Player]:[Player]],0),MATCH(FPL_Combined[[#Headers],[Gameweek 06]],FPL_Fixtures_Extract[#Headers],0)),3))</f>
        <v>MCI(A) 2-1</v>
      </c>
      <c r="H447" t="str">
        <f ca="1">IF(RIGHT(FPL_Combined[[#Headers],[Gameweek 07]],2)&lt;$B$622,INDEX(FPL_Results_Extract[Gameweek 07],MATCH($A447,FPL_Results_Extract[[Player]:[Player]],0)),INDEX(Team_Key[[Abbreviation]:[Abbreviation]],MATCH(LEFT(INDEX(FPL_Fixtures_Extract[],MATCH($A447,FPL_Fixtures_Extract[[Player]:[Player]],0),MATCH(FPL_Combined[[#Headers],[Gameweek 07]],FPL_Fixtures_Extract[#Headers],0)),LEN(INDEX(FPL_Fixtures_Extract[],MATCH($A447,FPL_Fixtures_Extract[[Player]:[Player]],0),MATCH(FPL_Combined[[#Headers],[Gameweek 07]],FPL_Fixtures_Extract[#Headers],0)))-4),Team_Key[[Full Name]:[Full Name]],0))&amp;RIGHT(INDEX(FPL_Fixtures_Extract[],MATCH($A447,FPL_Fixtures_Extract[[Player]:[Player]],0),MATCH(FPL_Combined[[#Headers],[Gameweek 07]],FPL_Fixtures_Extract[#Headers],0)),3))</f>
        <v>NOR(H) 2-2</v>
      </c>
      <c r="I447" t="str">
        <f ca="1">IF(RIGHT(FPL_Combined[[#Headers],[Gameweek 08]],2)&lt;$B$622,INDEX(FPL_Results_Extract[Gameweek 08],MATCH($A447,FPL_Results_Extract[[Player]:[Player]],0)),INDEX(Team_Key[[Abbreviation]:[Abbreviation]],MATCH(LEFT(INDEX(FPL_Fixtures_Extract[],MATCH($A447,FPL_Fixtures_Extract[[Player]:[Player]],0),MATCH(FPL_Combined[[#Headers],[Gameweek 08]],FPL_Fixtures_Extract[#Headers],0)),LEN(INDEX(FPL_Fixtures_Extract[],MATCH($A447,FPL_Fixtures_Extract[[Player]:[Player]],0),MATCH(FPL_Combined[[#Headers],[Gameweek 08]],FPL_Fixtures_Extract[#Headers],0)))-4),Team_Key[[Full Name]:[Full Name]],0))&amp;RIGHT(INDEX(FPL_Fixtures_Extract[],MATCH($A447,FPL_Fixtures_Extract[[Player]:[Player]],0),MATCH(FPL_Combined[[#Headers],[Gameweek 08]],FPL_Fixtures_Extract[#Headers],0)),3))</f>
        <v>SUN(A) 2-2</v>
      </c>
      <c r="J447" t="str">
        <f ca="1">IF(RIGHT(FPL_Combined[[#Headers],[Gameweek 09]],2)&lt;$B$622,INDEX(FPL_Results_Extract[Gameweek 09],MATCH($A447,FPL_Results_Extract[[Player]:[Player]],0)),INDEX(Team_Key[[Abbreviation]:[Abbreviation]],MATCH(LEFT(INDEX(FPL_Fixtures_Extract[],MATCH($A447,FPL_Fixtures_Extract[[Player]:[Player]],0),MATCH(FPL_Combined[[#Headers],[Gameweek 09]],FPL_Fixtures_Extract[#Headers],0)),LEN(INDEX(FPL_Fixtures_Extract[],MATCH($A447,FPL_Fixtures_Extract[[Player]:[Player]],0),MATCH(FPL_Combined[[#Headers],[Gameweek 09]],FPL_Fixtures_Extract[#Headers],0)))-4),Team_Key[[Full Name]:[Full Name]],0))&amp;RIGHT(INDEX(FPL_Fixtures_Extract[],MATCH($A447,FPL_Fixtures_Extract[[Player]:[Player]],0),MATCH(FPL_Combined[[#Headers],[Gameweek 09]],FPL_Fixtures_Extract[#Headers],0)),3))</f>
        <v>CRY(A) 3-1</v>
      </c>
      <c r="K447" t="str">
        <f ca="1">IF(RIGHT(FPL_Combined[[#Headers],[Gameweek 10]],2)&lt;$B$622,INDEX(FPL_Results_Extract[Gameweek 10],MATCH($A447,FPL_Results_Extract[[Player]:[Player]],0)),INDEX(Team_Key[[Abbreviation]:[Abbreviation]],MATCH(LEFT(INDEX(FPL_Fixtures_Extract[],MATCH($A447,FPL_Fixtures_Extract[[Player]:[Player]],0),MATCH(FPL_Combined[[#Headers],[Gameweek 10]],FPL_Fixtures_Extract[#Headers],0)),LEN(INDEX(FPL_Fixtures_Extract[],MATCH($A447,FPL_Fixtures_Extract[[Player]:[Player]],0),MATCH(FPL_Combined[[#Headers],[Gameweek 10]],FPL_Fixtures_Extract[#Headers],0)))-4),Team_Key[[Full Name]:[Full Name]],0))&amp;RIGHT(INDEX(FPL_Fixtures_Extract[],MATCH($A447,FPL_Fixtures_Extract[[Player]:[Player]],0),MATCH(FPL_Combined[[#Headers],[Gameweek 10]],FPL_Fixtures_Extract[#Headers],0)),3))</f>
        <v>CHE(H) 2-1</v>
      </c>
      <c r="L447" t="str">
        <f ca="1">IF(RIGHT(FPL_Combined[[#Headers],[Gameweek 11]],2)&lt;$B$622,INDEX(FPL_Results_Extract[Gameweek 11],MATCH($A447,FPL_Results_Extract[[Player]:[Player]],0)),INDEX(Team_Key[[Abbreviation]:[Abbreviation]],MATCH(LEFT(INDEX(FPL_Fixtures_Extract[],MATCH($A447,FPL_Fixtures_Extract[[Player]:[Player]],0),MATCH(FPL_Combined[[#Headers],[Gameweek 11]],FPL_Fixtures_Extract[#Headers],0)),LEN(INDEX(FPL_Fixtures_Extract[],MATCH($A447,FPL_Fixtures_Extract[[Player]:[Player]],0),MATCH(FPL_Combined[[#Headers],[Gameweek 11]],FPL_Fixtures_Extract[#Headers],0)))-4),Team_Key[[Full Name]:[Full Name]],0))&amp;RIGHT(INDEX(FPL_Fixtures_Extract[],MATCH($A447,FPL_Fixtures_Extract[[Player]:[Player]],0),MATCH(FPL_Combined[[#Headers],[Gameweek 11]],FPL_Fixtures_Extract[#Headers],0)),3))</f>
        <v>WAT(A) 0-2</v>
      </c>
      <c r="M447" t="str">
        <f ca="1">IF(RIGHT(FPL_Combined[[#Headers],[Gameweek 12]],2)&lt;$B$622,INDEX(FPL_Results_Extract[Gameweek 12],MATCH($A447,FPL_Results_Extract[[Player]:[Player]],0)),INDEX(Team_Key[[Abbreviation]:[Abbreviation]],MATCH(LEFT(INDEX(FPL_Fixtures_Extract[],MATCH($A447,FPL_Fixtures_Extract[[Player]:[Player]],0),MATCH(FPL_Combined[[#Headers],[Gameweek 12]],FPL_Fixtures_Extract[#Headers],0)),LEN(INDEX(FPL_Fixtures_Extract[],MATCH($A447,FPL_Fixtures_Extract[[Player]:[Player]],0),MATCH(FPL_Combined[[#Headers],[Gameweek 12]],FPL_Fixtures_Extract[#Headers],0)))-4),Team_Key[[Full Name]:[Full Name]],0))&amp;RIGHT(INDEX(FPL_Fixtures_Extract[],MATCH($A447,FPL_Fixtures_Extract[[Player]:[Player]],0),MATCH(FPL_Combined[[#Headers],[Gameweek 12]],FPL_Fixtures_Extract[#Headers],0)),3))</f>
        <v>EVE(H) 1-1</v>
      </c>
      <c r="N447" t="str">
        <f ca="1">IF(RIGHT(FPL_Combined[[#Headers],[Gameweek 13]],2)&lt;$B$622,INDEX(FPL_Results_Extract[Gameweek 13],MATCH($A447,FPL_Results_Extract[[Player]:[Player]],0)),INDEX(Team_Key[[Abbreviation]:[Abbreviation]],MATCH(LEFT(INDEX(FPL_Fixtures_Extract[],MATCH($A447,FPL_Fixtures_Extract[[Player]:[Player]],0),MATCH(FPL_Combined[[#Headers],[Gameweek 13]],FPL_Fixtures_Extract[#Headers],0)),LEN(INDEX(FPL_Fixtures_Extract[],MATCH($A447,FPL_Fixtures_Extract[[Player]:[Player]],0),MATCH(FPL_Combined[[#Headers],[Gameweek 13]],FPL_Fixtures_Extract[#Headers],0)))-4),Team_Key[[Full Name]:[Full Name]],0))&amp;RIGHT(INDEX(FPL_Fixtures_Extract[],MATCH($A447,FPL_Fixtures_Extract[[Player]:[Player]],0),MATCH(FPL_Combined[[#Headers],[Gameweek 13]],FPL_Fixtures_Extract[#Headers],0)),3))</f>
        <v>TOT(A) 1-4</v>
      </c>
      <c r="O447" t="str">
        <f ca="1">IF(RIGHT(FPL_Combined[[#Headers],[Gameweek 14]],2)&lt;$B$622,INDEX(FPL_Results_Extract[Gameweek 14],MATCH($A447,FPL_Results_Extract[[Player]:[Player]],0)),INDEX(Team_Key[[Abbreviation]:[Abbreviation]],MATCH(LEFT(INDEX(FPL_Fixtures_Extract[],MATCH($A447,FPL_Fixtures_Extract[[Player]:[Player]],0),MATCH(FPL_Combined[[#Headers],[Gameweek 14]],FPL_Fixtures_Extract[#Headers],0)),LEN(INDEX(FPL_Fixtures_Extract[],MATCH($A447,FPL_Fixtures_Extract[[Player]:[Player]],0),MATCH(FPL_Combined[[#Headers],[Gameweek 14]],FPL_Fixtures_Extract[#Headers],0)))-4),Team_Key[[Full Name]:[Full Name]],0))&amp;RIGHT(INDEX(FPL_Fixtures_Extract[],MATCH($A447,FPL_Fixtures_Extract[[Player]:[Player]],0),MATCH(FPL_Combined[[#Headers],[Gameweek 14]],FPL_Fixtures_Extract[#Headers],0)),3))</f>
        <v>WBA(H) 1-1</v>
      </c>
      <c r="P447" t="str">
        <f ca="1">IF(RIGHT(FPL_Combined[[#Headers],[Gameweek 15]],2)&lt;$B$622,INDEX(FPL_Results_Extract[Gameweek 15],MATCH($A447,FPL_Results_Extract[[Player]:[Player]],0)),INDEX(Team_Key[[Abbreviation]:[Abbreviation]],MATCH(LEFT(INDEX(FPL_Fixtures_Extract[],MATCH($A447,FPL_Fixtures_Extract[[Player]:[Player]],0),MATCH(FPL_Combined[[#Headers],[Gameweek 15]],FPL_Fixtures_Extract[#Headers],0)),LEN(INDEX(FPL_Fixtures_Extract[],MATCH($A447,FPL_Fixtures_Extract[[Player]:[Player]],0),MATCH(FPL_Combined[[#Headers],[Gameweek 15]],FPL_Fixtures_Extract[#Headers],0)))-4),Team_Key[[Full Name]:[Full Name]],0))&amp;RIGHT(INDEX(FPL_Fixtures_Extract[],MATCH($A447,FPL_Fixtures_Extract[[Player]:[Player]],0),MATCH(FPL_Combined[[#Headers],[Gameweek 15]],FPL_Fixtures_Extract[#Headers],0)),3))</f>
        <v>MUN(A) 0-0</v>
      </c>
      <c r="Q447" t="str">
        <f ca="1">IF(RIGHT(FPL_Combined[[#Headers],[Gameweek 16]],2)&lt;$B$622,INDEX(FPL_Results_Extract[Gameweek 16],MATCH($A447,FPL_Results_Extract[[Player]:[Player]],0)),INDEX(Team_Key[[Abbreviation]:[Abbreviation]],MATCH(LEFT(INDEX(FPL_Fixtures_Extract[],MATCH($A447,FPL_Fixtures_Extract[[Player]:[Player]],0),MATCH(FPL_Combined[[#Headers],[Gameweek 16]],FPL_Fixtures_Extract[#Headers],0)),LEN(INDEX(FPL_Fixtures_Extract[],MATCH($A447,FPL_Fixtures_Extract[[Player]:[Player]],0),MATCH(FPL_Combined[[#Headers],[Gameweek 16]],FPL_Fixtures_Extract[#Headers],0)))-4),Team_Key[[Full Name]:[Full Name]],0))&amp;RIGHT(INDEX(FPL_Fixtures_Extract[],MATCH($A447,FPL_Fixtures_Extract[[Player]:[Player]],0),MATCH(FPL_Combined[[#Headers],[Gameweek 16]],FPL_Fixtures_Extract[#Headers],0)),3))</f>
        <v>STK(H) 0-0</v>
      </c>
      <c r="R447" t="str">
        <f ca="1">IF(RIGHT(FPL_Combined[[#Headers],[Gameweek 17]],2)&lt;$B$622,INDEX(FPL_Results_Extract[Gameweek 17],MATCH($A447,FPL_Results_Extract[[Player]:[Player]],0)),INDEX(Team_Key[[Abbreviation]:[Abbreviation]],MATCH(LEFT(INDEX(FPL_Fixtures_Extract[],MATCH($A447,FPL_Fixtures_Extract[[Player]:[Player]],0),MATCH(FPL_Combined[[#Headers],[Gameweek 17]],FPL_Fixtures_Extract[#Headers],0)),LEN(INDEX(FPL_Fixtures_Extract[],MATCH($A447,FPL_Fixtures_Extract[[Player]:[Player]],0),MATCH(FPL_Combined[[#Headers],[Gameweek 17]],FPL_Fixtures_Extract[#Headers],0)))-4),Team_Key[[Full Name]:[Full Name]],0))&amp;RIGHT(INDEX(FPL_Fixtures_Extract[],MATCH($A447,FPL_Fixtures_Extract[[Player]:[Player]],0),MATCH(FPL_Combined[[#Headers],[Gameweek 17]],FPL_Fixtures_Extract[#Headers],0)),3))</f>
        <v>SWA(A) 0-0</v>
      </c>
      <c r="S447" t="str">
        <f ca="1">IF(RIGHT(FPL_Combined[[#Headers],[Gameweek 18]],2)&lt;$B$622,INDEX(FPL_Results_Extract[Gameweek 18],MATCH($A447,FPL_Results_Extract[[Player]:[Player]],0)),INDEX(Team_Key[[Abbreviation]:[Abbreviation]],MATCH(LEFT(INDEX(FPL_Fixtures_Extract[],MATCH($A447,FPL_Fixtures_Extract[[Player]:[Player]],0),MATCH(FPL_Combined[[#Headers],[Gameweek 18]],FPL_Fixtures_Extract[#Headers],0)),LEN(INDEX(FPL_Fixtures_Extract[],MATCH($A447,FPL_Fixtures_Extract[[Player]:[Player]],0),MATCH(FPL_Combined[[#Headers],[Gameweek 18]],FPL_Fixtures_Extract[#Headers],0)))-4),Team_Key[[Full Name]:[Full Name]],0))&amp;RIGHT(INDEX(FPL_Fixtures_Extract[],MATCH($A447,FPL_Fixtures_Extract[[Player]:[Player]],0),MATCH(FPL_Combined[[#Headers],[Gameweek 18]],FPL_Fixtures_Extract[#Headers],0)),3))</f>
        <v>AVL(A) 1-1</v>
      </c>
      <c r="T447" t="str">
        <f ca="1">IF(RIGHT(FPL_Combined[[#Headers],[Gameweek 19]],2)&lt;$B$622,INDEX(FPL_Results_Extract[Gameweek 19],MATCH($A447,FPL_Results_Extract[[Player]:[Player]],0)),INDEX(Team_Key[[Abbreviation]:[Abbreviation]],MATCH(LEFT(INDEX(FPL_Fixtures_Extract[],MATCH($A447,FPL_Fixtures_Extract[[Player]:[Player]],0),MATCH(FPL_Combined[[#Headers],[Gameweek 19]],FPL_Fixtures_Extract[#Headers],0)),LEN(INDEX(FPL_Fixtures_Extract[],MATCH($A447,FPL_Fixtures_Extract[[Player]:[Player]],0),MATCH(FPL_Combined[[#Headers],[Gameweek 19]],FPL_Fixtures_Extract[#Headers],0)))-4),Team_Key[[Full Name]:[Full Name]],0))&amp;RIGHT(INDEX(FPL_Fixtures_Extract[],MATCH($A447,FPL_Fixtures_Extract[[Player]:[Player]],0),MATCH(FPL_Combined[[#Headers],[Gameweek 19]],FPL_Fixtures_Extract[#Headers],0)),3))</f>
        <v>SOU(H) 2-1</v>
      </c>
      <c r="U447" t="str">
        <f ca="1">IF(RIGHT(FPL_Combined[[#Headers],[Gameweek 20]],2)&lt;$B$622,INDEX(FPL_Results_Extract[Gameweek 20],MATCH($A447,FPL_Results_Extract[[Player]:[Player]],0)),INDEX(Team_Key[[Abbreviation]:[Abbreviation]],MATCH(LEFT(INDEX(FPL_Fixtures_Extract[],MATCH($A447,FPL_Fixtures_Extract[[Player]:[Player]],0),MATCH(FPL_Combined[[#Headers],[Gameweek 20]],FPL_Fixtures_Extract[#Headers],0)),LEN(INDEX(FPL_Fixtures_Extract[],MATCH($A447,FPL_Fixtures_Extract[[Player]:[Player]],0),MATCH(FPL_Combined[[#Headers],[Gameweek 20]],FPL_Fixtures_Extract[#Headers],0)))-4),Team_Key[[Full Name]:[Full Name]],0))&amp;RIGHT(INDEX(FPL_Fixtures_Extract[],MATCH($A447,FPL_Fixtures_Extract[[Player]:[Player]],0),MATCH(FPL_Combined[[#Headers],[Gameweek 20]],FPL_Fixtures_Extract[#Headers],0)),3))</f>
        <v>LIV(H) 2-0</v>
      </c>
      <c r="V447" t="str">
        <f ca="1">IF(RIGHT(FPL_Combined[[#Headers],[Gameweek 21]],2)&lt;$B$622,INDEX(FPL_Results_Extract[Gameweek 21],MATCH($A447,FPL_Results_Extract[[Player]:[Player]],0)),INDEX(Team_Key[[Abbreviation]:[Abbreviation]],MATCH(LEFT(INDEX(FPL_Fixtures_Extract[],MATCH($A447,FPL_Fixtures_Extract[[Player]:[Player]],0),MATCH(FPL_Combined[[#Headers],[Gameweek 21]],FPL_Fixtures_Extract[#Headers],0)),LEN(INDEX(FPL_Fixtures_Extract[],MATCH($A447,FPL_Fixtures_Extract[[Player]:[Player]],0),MATCH(FPL_Combined[[#Headers],[Gameweek 21]],FPL_Fixtures_Extract[#Headers],0)))-4),Team_Key[[Full Name]:[Full Name]],0))&amp;RIGHT(INDEX(FPL_Fixtures_Extract[],MATCH($A447,FPL_Fixtures_Extract[[Player]:[Player]],0),MATCH(FPL_Combined[[#Headers],[Gameweek 21]],FPL_Fixtures_Extract[#Headers],0)),3))</f>
        <v>BOU(A) 3-1</v>
      </c>
      <c r="W447" t="str">
        <f ca="1">IF(RIGHT(FPL_Combined[[#Headers],[Gameweek 22]],2)&lt;$B$622,INDEX(FPL_Results_Extract[Gameweek 22],MATCH($A447,FPL_Results_Extract[[Player]:[Player]],0)),INDEX(Team_Key[[Abbreviation]:[Abbreviation]],MATCH(LEFT(INDEX(FPL_Fixtures_Extract[],MATCH($A447,FPL_Fixtures_Extract[[Player]:[Player]],0),MATCH(FPL_Combined[[#Headers],[Gameweek 22]],FPL_Fixtures_Extract[#Headers],0)),LEN(INDEX(FPL_Fixtures_Extract[],MATCH($A447,FPL_Fixtures_Extract[[Player]:[Player]],0),MATCH(FPL_Combined[[#Headers],[Gameweek 22]],FPL_Fixtures_Extract[#Headers],0)))-4),Team_Key[[Full Name]:[Full Name]],0))&amp;RIGHT(INDEX(FPL_Fixtures_Extract[],MATCH($A447,FPL_Fixtures_Extract[[Player]:[Player]],0),MATCH(FPL_Combined[[#Headers],[Gameweek 22]],FPL_Fixtures_Extract[#Headers],0)),3))</f>
        <v>NEW(A) 1-2</v>
      </c>
      <c r="X447" t="str">
        <f ca="1">IF(RIGHT(FPL_Combined[[#Headers],[Gameweek 23]],2)&lt;$B$622,INDEX(FPL_Results_Extract[Gameweek 23],MATCH($A447,FPL_Results_Extract[[Player]:[Player]],0)),INDEX(Team_Key[[Abbreviation]:[Abbreviation]],MATCH(LEFT(INDEX(FPL_Fixtures_Extract[],MATCH($A447,FPL_Fixtures_Extract[[Player]:[Player]],0),MATCH(FPL_Combined[[#Headers],[Gameweek 23]],FPL_Fixtures_Extract[#Headers],0)),LEN(INDEX(FPL_Fixtures_Extract[],MATCH($A447,FPL_Fixtures_Extract[[Player]:[Player]],0),MATCH(FPL_Combined[[#Headers],[Gameweek 23]],FPL_Fixtures_Extract[#Headers],0)))-4),Team_Key[[Full Name]:[Full Name]],0))&amp;RIGHT(INDEX(FPL_Fixtures_Extract[],MATCH($A447,FPL_Fixtures_Extract[[Player]:[Player]],0),MATCH(FPL_Combined[[#Headers],[Gameweek 23]],FPL_Fixtures_Extract[#Headers],0)),3))</f>
        <v>MCI(H) 2-2</v>
      </c>
      <c r="Y447" t="str">
        <f ca="1">IF(RIGHT(FPL_Combined[[#Headers],[Gameweek 24]],2)&lt;$B$622,INDEX(FPL_Results_Extract[Team],MATCH($A447,FPL_Results_Extract[[Player]:[Player]],0)),INDEX(Team_Key[[Abbreviation]:[Abbreviation]],MATCH(LEFT(INDEX(FPL_Fixtures_Extract[],MATCH($A447,FPL_Fixtures_Extract[[Player]:[Player]],0),MATCH(FPL_Combined[[#Headers],[Gameweek 24]],FPL_Fixtures_Extract[#Headers],0)),LEN(INDEX(FPL_Fixtures_Extract[],MATCH($A447,FPL_Fixtures_Extract[[Player]:[Player]],0),MATCH(FPL_Combined[[#Headers],[Gameweek 24]],FPL_Fixtures_Extract[#Headers],0)))-4),Team_Key[[Full Name]:[Full Name]],0))&amp;RIGHT(INDEX(FPL_Fixtures_Extract[],MATCH($A447,FPL_Fixtures_Extract[[Player]:[Player]],0),MATCH(FPL_Combined[[#Headers],[Gameweek 24]],FPL_Fixtures_Extract[#Headers],0)),3))</f>
        <v>WHU</v>
      </c>
      <c r="Z447" t="str">
        <f ca="1">IF(RIGHT(FPL_Combined[[#Headers],[Gameweek 25]],2)&lt;$B$622,INDEX(FPL_Results_Extract[Player],MATCH($A447,FPL_Results_Extract[[Player]:[Player]],0)),INDEX(Team_Key[[Abbreviation]:[Abbreviation]],MATCH(LEFT(INDEX(FPL_Fixtures_Extract[],MATCH($A447,FPL_Fixtures_Extract[[Player]:[Player]],0),MATCH(FPL_Combined[[#Headers],[Gameweek 25]],FPL_Fixtures_Extract[#Headers],0)),LEN(INDEX(FPL_Fixtures_Extract[],MATCH($A447,FPL_Fixtures_Extract[[Player]:[Player]],0),MATCH(FPL_Combined[[#Headers],[Gameweek 25]],FPL_Fixtures_Extract[#Headers],0)))-4),Team_Key[[Full Name]:[Full Name]],0))&amp;RIGHT(INDEX(FPL_Fixtures_Extract[],MATCH($A447,FPL_Fixtures_Extract[[Player]:[Player]],0),MATCH(FPL_Combined[[#Headers],[Gameweek 25]],FPL_Fixtures_Extract[#Headers],0)),3))</f>
        <v>Payet</v>
      </c>
      <c r="AA447" t="str">
        <f ca="1">IF(RIGHT(FPL_Combined[[#Headers],[Gameweek 26]],2)&lt;$B$622,INDEX(FPL_Results_Extract[Gameweek 01],MATCH($A447,FPL_Results_Extract[[Player]:[Player]],0)),INDEX(Team_Key[[Abbreviation]:[Abbreviation]],MATCH(LEFT(INDEX(FPL_Fixtures_Extract[],MATCH($A447,FPL_Fixtures_Extract[[Player]:[Player]],0),MATCH(FPL_Combined[[#Headers],[Gameweek 26]],FPL_Fixtures_Extract[#Headers],0)),LEN(INDEX(FPL_Fixtures_Extract[],MATCH($A447,FPL_Fixtures_Extract[[Player]:[Player]],0),MATCH(FPL_Combined[[#Headers],[Gameweek 26]],FPL_Fixtures_Extract[#Headers],0)))-4),Team_Key[[Full Name]:[Full Name]],0))&amp;RIGHT(INDEX(FPL_Fixtures_Extract[],MATCH($A447,FPL_Fixtures_Extract[[Player]:[Player]],0),MATCH(FPL_Combined[[#Headers],[Gameweek 26]],FPL_Fixtures_Extract[#Headers],0)),3))</f>
        <v>ARS(A) 2-0</v>
      </c>
      <c r="AB447" t="str">
        <f ca="1">IF(RIGHT(FPL_Combined[[#Headers],[Gameweek 27]],2)&lt;$B$622,INDEX(FPL_Results_Extract[Gameweek 02],MATCH($A447,FPL_Results_Extract[[Player]:[Player]],0)),INDEX(Team_Key[[Abbreviation]:[Abbreviation]],MATCH(LEFT(INDEX(FPL_Fixtures_Extract[],MATCH($A447,FPL_Fixtures_Extract[[Player]:[Player]],0),MATCH(FPL_Combined[[#Headers],[Gameweek 27]],FPL_Fixtures_Extract[#Headers],0)),LEN(INDEX(FPL_Fixtures_Extract[],MATCH($A447,FPL_Fixtures_Extract[[Player]:[Player]],0),MATCH(FPL_Combined[[#Headers],[Gameweek 27]],FPL_Fixtures_Extract[#Headers],0)))-4),Team_Key[[Full Name]:[Full Name]],0))&amp;RIGHT(INDEX(FPL_Fixtures_Extract[],MATCH($A447,FPL_Fixtures_Extract[[Player]:[Player]],0),MATCH(FPL_Combined[[#Headers],[Gameweek 27]],FPL_Fixtures_Extract[#Headers],0)),3))</f>
        <v>LEI(H) 1-2</v>
      </c>
      <c r="AC447" t="str">
        <f ca="1">IF(RIGHT(FPL_Combined[[#Headers],[Gameweek 28]],2)&lt;$B$622,INDEX(FPL_Results_Extract[Gameweek 03],MATCH($A447,FPL_Results_Extract[[Player]:[Player]],0)),INDEX(Team_Key[[Abbreviation]:[Abbreviation]],MATCH(LEFT(INDEX(FPL_Fixtures_Extract[],MATCH($A447,FPL_Fixtures_Extract[[Player]:[Player]],0),MATCH(FPL_Combined[[#Headers],[Gameweek 28]],FPL_Fixtures_Extract[#Headers],0)),LEN(INDEX(FPL_Fixtures_Extract[],MATCH($A447,FPL_Fixtures_Extract[[Player]:[Player]],0),MATCH(FPL_Combined[[#Headers],[Gameweek 28]],FPL_Fixtures_Extract[#Headers],0)))-4),Team_Key[[Full Name]:[Full Name]],0))&amp;RIGHT(INDEX(FPL_Fixtures_Extract[],MATCH($A447,FPL_Fixtures_Extract[[Player]:[Player]],0),MATCH(FPL_Combined[[#Headers],[Gameweek 28]],FPL_Fixtures_Extract[#Headers],0)),3))</f>
        <v>BOU(H) 3-4</v>
      </c>
      <c r="AD447" t="str">
        <f ca="1">IF(RIGHT(FPL_Combined[[#Headers],[Gameweek 29]],2)&lt;$B$622,INDEX(FPL_Results_Extract[Gameweek 04],MATCH($A447,FPL_Results_Extract[[Player]:[Player]],0)),INDEX(Team_Key[[Abbreviation]:[Abbreviation]],MATCH(LEFT(INDEX(FPL_Fixtures_Extract[],MATCH($A447,FPL_Fixtures_Extract[[Player]:[Player]],0),MATCH(FPL_Combined[[#Headers],[Gameweek 29]],FPL_Fixtures_Extract[#Headers],0)),LEN(INDEX(FPL_Fixtures_Extract[],MATCH($A447,FPL_Fixtures_Extract[[Player]:[Player]],0),MATCH(FPL_Combined[[#Headers],[Gameweek 29]],FPL_Fixtures_Extract[#Headers],0)))-4),Team_Key[[Full Name]:[Full Name]],0))&amp;RIGHT(INDEX(FPL_Fixtures_Extract[],MATCH($A447,FPL_Fixtures_Extract[[Player]:[Player]],0),MATCH(FPL_Combined[[#Headers],[Gameweek 29]],FPL_Fixtures_Extract[#Headers],0)),3))</f>
        <v>EVE(A)</v>
      </c>
      <c r="AE447" t="e">
        <f ca="1">IF(RIGHT(FPL_Combined[[#Headers],[Gameweek 30]],2)&lt;$B$622,INDEX(FPL_Results_Extract[Gameweek 05],MATCH($A447,FPL_Results_Extract[[Player]:[Player]],0)),INDEX(Team_Key[[Abbreviation]:[Abbreviation]],MATCH(LEFT(INDEX(FPL_Fixtures_Extract[],MATCH($A447,FPL_Fixtures_Extract[[Player]:[Player]],0),MATCH(FPL_Combined[[#Headers],[Gameweek 30]],FPL_Fixtures_Extract[#Headers],0)),LEN(INDEX(FPL_Fixtures_Extract[],MATCH($A447,FPL_Fixtures_Extract[[Player]:[Player]],0),MATCH(FPL_Combined[[#Headers],[Gameweek 30]],FPL_Fixtures_Extract[#Headers],0)))-4),Team_Key[[Full Name]:[Full Name]],0))&amp;RIGHT(INDEX(FPL_Fixtures_Extract[],MATCH($A447,FPL_Fixtures_Extract[[Player]:[Player]],0),MATCH(FPL_Combined[[#Headers],[Gameweek 30]],FPL_Fixtures_Extract[#Headers],0)),3))</f>
        <v>#VALUE!</v>
      </c>
      <c r="AF447" t="str">
        <f ca="1">IF(RIGHT(FPL_Combined[[#Headers],[Gameweek 31]],2)&lt;$B$622,INDEX(FPL_Results_Extract[Gameweek 06],MATCH($A447,FPL_Results_Extract[[Player]:[Player]],0)),INDEX(Team_Key[[Abbreviation]:[Abbreviation]],MATCH(LEFT(INDEX(FPL_Fixtures_Extract[],MATCH($A447,FPL_Fixtures_Extract[[Player]:[Player]],0),MATCH(FPL_Combined[[#Headers],[Gameweek 31]],FPL_Fixtures_Extract[#Headers],0)),LEN(INDEX(FPL_Fixtures_Extract[],MATCH($A447,FPL_Fixtures_Extract[[Player]:[Player]],0),MATCH(FPL_Combined[[#Headers],[Gameweek 31]],FPL_Fixtures_Extract[#Headers],0)))-4),Team_Key[[Full Name]:[Full Name]],0))&amp;RIGHT(INDEX(FPL_Fixtures_Extract[],MATCH($A447,FPL_Fixtures_Extract[[Player]:[Player]],0),MATCH(FPL_Combined[[#Headers],[Gameweek 31]],FPL_Fixtures_Extract[#Headers],0)),3))</f>
        <v>CHE(A)</v>
      </c>
      <c r="AG447" t="str">
        <f ca="1">IF(RIGHT(FPL_Combined[[#Headers],[Gameweek 32]],2)&lt;$B$622,INDEX(FPL_Results_Extract[Gameweek 07],MATCH($A447,FPL_Results_Extract[[Player]:[Player]],0)),INDEX(Team_Key[[Abbreviation]:[Abbreviation]],MATCH(LEFT(INDEX(FPL_Fixtures_Extract[],MATCH($A447,FPL_Fixtures_Extract[[Player]:[Player]],0),MATCH(FPL_Combined[[#Headers],[Gameweek 32]],FPL_Fixtures_Extract[#Headers],0)),LEN(INDEX(FPL_Fixtures_Extract[],MATCH($A447,FPL_Fixtures_Extract[[Player]:[Player]],0),MATCH(FPL_Combined[[#Headers],[Gameweek 32]],FPL_Fixtures_Extract[#Headers],0)))-4),Team_Key[[Full Name]:[Full Name]],0))&amp;RIGHT(INDEX(FPL_Fixtures_Extract[],MATCH($A447,FPL_Fixtures_Extract[[Player]:[Player]],0),MATCH(FPL_Combined[[#Headers],[Gameweek 32]],FPL_Fixtures_Extract[#Headers],0)),3))</f>
        <v>CRY(H)</v>
      </c>
      <c r="AH447" t="str">
        <f ca="1">IF(RIGHT(FPL_Combined[[#Headers],[Gameweek 33]],2)&lt;$B$622,INDEX(FPL_Results_Extract[Gameweek 08],MATCH($A447,FPL_Results_Extract[[Player]:[Player]],0)),INDEX(Team_Key[[Abbreviation]:[Abbreviation]],MATCH(LEFT(INDEX(FPL_Fixtures_Extract[],MATCH($A447,FPL_Fixtures_Extract[[Player]:[Player]],0),MATCH(FPL_Combined[[#Headers],[Gameweek 33]],FPL_Fixtures_Extract[#Headers],0)),LEN(INDEX(FPL_Fixtures_Extract[],MATCH($A447,FPL_Fixtures_Extract[[Player]:[Player]],0),MATCH(FPL_Combined[[#Headers],[Gameweek 33]],FPL_Fixtures_Extract[#Headers],0)))-4),Team_Key[[Full Name]:[Full Name]],0))&amp;RIGHT(INDEX(FPL_Fixtures_Extract[],MATCH($A447,FPL_Fixtures_Extract[[Player]:[Player]],0),MATCH(FPL_Combined[[#Headers],[Gameweek 33]],FPL_Fixtures_Extract[#Headers],0)),3))</f>
        <v>ARS(H)</v>
      </c>
      <c r="AI447" t="str">
        <f ca="1">IF(RIGHT(FPL_Combined[[#Headers],[Gameweek 34]],2)&lt;$B$622,INDEX(FPL_Results_Extract[Gameweek 09],MATCH($A447,FPL_Results_Extract[[Player]:[Player]],0)),INDEX(Team_Key[[Abbreviation]:[Abbreviation]],MATCH(LEFT(INDEX(FPL_Fixtures_Extract[],MATCH($A447,FPL_Fixtures_Extract[[Player]:[Player]],0),MATCH(FPL_Combined[[#Headers],[Gameweek 34]],FPL_Fixtures_Extract[#Headers],0)),LEN(INDEX(FPL_Fixtures_Extract[],MATCH($A447,FPL_Fixtures_Extract[[Player]:[Player]],0),MATCH(FPL_Combined[[#Headers],[Gameweek 34]],FPL_Fixtures_Extract[#Headers],0)))-4),Team_Key[[Full Name]:[Full Name]],0))&amp;RIGHT(INDEX(FPL_Fixtures_Extract[],MATCH($A447,FPL_Fixtures_Extract[[Player]:[Player]],0),MATCH(FPL_Combined[[#Headers],[Gameweek 34]],FPL_Fixtures_Extract[#Headers],0)),3))</f>
        <v>LEI(A)</v>
      </c>
      <c r="AJ447" t="e">
        <f ca="1">IF(RIGHT(FPL_Combined[[#Headers],[Gameweek 35]],2)&lt;$B$622,INDEX(FPL_Results_Extract[Gameweek 10],MATCH($A447,FPL_Results_Extract[[Player]:[Player]],0)),INDEX(Team_Key[[Abbreviation]:[Abbreviation]],MATCH(LEFT(INDEX(FPL_Fixtures_Extract[],MATCH($A447,FPL_Fixtures_Extract[[Player]:[Player]],0),MATCH(FPL_Combined[[#Headers],[Gameweek 35]],FPL_Fixtures_Extract[#Headers],0)),LEN(INDEX(FPL_Fixtures_Extract[],MATCH($A447,FPL_Fixtures_Extract[[Player]:[Player]],0),MATCH(FPL_Combined[[#Headers],[Gameweek 35]],FPL_Fixtures_Extract[#Headers],0)))-4),Team_Key[[Full Name]:[Full Name]],0))&amp;RIGHT(INDEX(FPL_Fixtures_Extract[],MATCH($A447,FPL_Fixtures_Extract[[Player]:[Player]],0),MATCH(FPL_Combined[[#Headers],[Gameweek 35]],FPL_Fixtures_Extract[#Headers],0)),3))</f>
        <v>#VALUE!</v>
      </c>
      <c r="AK447" t="str">
        <f ca="1">IF(RIGHT(FPL_Combined[[#Headers],[Gameweek 36]],2)&lt;$B$622,INDEX(FPL_Results_Extract[Gameweek 11],MATCH($A447,FPL_Results_Extract[[Player]:[Player]],0)),INDEX(Team_Key[[Abbreviation]:[Abbreviation]],MATCH(LEFT(INDEX(FPL_Fixtures_Extract[],MATCH($A447,FPL_Fixtures_Extract[[Player]:[Player]],0),MATCH(FPL_Combined[[#Headers],[Gameweek 36]],FPL_Fixtures_Extract[#Headers],0)),LEN(INDEX(FPL_Fixtures_Extract[],MATCH($A447,FPL_Fixtures_Extract[[Player]:[Player]],0),MATCH(FPL_Combined[[#Headers],[Gameweek 36]],FPL_Fixtures_Extract[#Headers],0)))-4),Team_Key[[Full Name]:[Full Name]],0))&amp;RIGHT(INDEX(FPL_Fixtures_Extract[],MATCH($A447,FPL_Fixtures_Extract[[Player]:[Player]],0),MATCH(FPL_Combined[[#Headers],[Gameweek 36]],FPL_Fixtures_Extract[#Headers],0)),3))</f>
        <v>WBA(A)</v>
      </c>
      <c r="AL447" t="str">
        <f ca="1">IF(RIGHT(FPL_Combined[[#Headers],[Gameweek 37]],2)&lt;$B$622,INDEX(FPL_Results_Extract[Gameweek 12],MATCH($A447,FPL_Results_Extract[[Player]:[Player]],0)),INDEX(Team_Key[[Abbreviation]:[Abbreviation]],MATCH(LEFT(INDEX(FPL_Fixtures_Extract[],MATCH($A447,FPL_Fixtures_Extract[[Player]:[Player]],0),MATCH(FPL_Combined[[#Headers],[Gameweek 37]],FPL_Fixtures_Extract[#Headers],0)),LEN(INDEX(FPL_Fixtures_Extract[],MATCH($A447,FPL_Fixtures_Extract[[Player]:[Player]],0),MATCH(FPL_Combined[[#Headers],[Gameweek 37]],FPL_Fixtures_Extract[#Headers],0)))-4),Team_Key[[Full Name]:[Full Name]],0))&amp;RIGHT(INDEX(FPL_Fixtures_Extract[],MATCH($A447,FPL_Fixtures_Extract[[Player]:[Player]],0),MATCH(FPL_Combined[[#Headers],[Gameweek 37]],FPL_Fixtures_Extract[#Headers],0)),3))</f>
        <v>SWA(H)</v>
      </c>
      <c r="AM447" t="str">
        <f ca="1">IF(RIGHT(FPL_Combined[[#Headers],[Gameweek 38]],2)&lt;$B$622,INDEX(FPL_Results_Extract[Gameweek 13],MATCH($A447,FPL_Results_Extract[[Player]:[Player]],0)),INDEX(Team_Key[[Abbreviation]:[Abbreviation]],MATCH(LEFT(INDEX(FPL_Fixtures_Extract[],MATCH($A447,FPL_Fixtures_Extract[[Player]:[Player]],0),MATCH(FPL_Combined[[#Headers],[Gameweek 38]],FPL_Fixtures_Extract[#Headers],0)),LEN(INDEX(FPL_Fixtures_Extract[],MATCH($A447,FPL_Fixtures_Extract[[Player]:[Player]],0),MATCH(FPL_Combined[[#Headers],[Gameweek 38]],FPL_Fixtures_Extract[#Headers],0)))-4),Team_Key[[Full Name]:[Full Name]],0))&amp;RIGHT(INDEX(FPL_Fixtures_Extract[],MATCH($A447,FPL_Fixtures_Extract[[Player]:[Player]],0),MATCH(FPL_Combined[[#Headers],[Gameweek 38]],FPL_Fixtures_Extract[#Headers],0)),3))</f>
        <v>STK(A)</v>
      </c>
    </row>
    <row r="448" spans="1:39" x14ac:dyDescent="0.45">
      <c r="A448" t="s">
        <v>438</v>
      </c>
      <c r="B448" t="str">
        <f ca="1">IF(RIGHT(FPL_Combined[[#Headers],[Gameweek 01]],2)&lt;$B$622,INDEX(FPL_Results_Extract[Gameweek 01],MATCH($A448,FPL_Results_Extract[[Player]:[Player]],0)),INDEX(Team_Key[[Abbreviation]:[Abbreviation]],MATCH(LEFT(INDEX(FPL_Fixtures_Extract[],MATCH($A448,FPL_Fixtures_Extract[[Player]:[Player]],0),MATCH(FPL_Combined[[#Headers],[Gameweek 01]],FPL_Fixtures_Extract[#Headers],0)),LEN(INDEX(FPL_Fixtures_Extract[],MATCH($A448,FPL_Fixtures_Extract[[Player]:[Player]],0),MATCH(FPL_Combined[[#Headers],[Gameweek 01]],FPL_Fixtures_Extract[#Headers],0)))-4),Team_Key[[Full Name]:[Full Name]],0))&amp;RIGHT(INDEX(FPL_Fixtures_Extract[],MATCH($A448,FPL_Fixtures_Extract[[Player]:[Player]],0),MATCH(FPL_Combined[[#Headers],[Gameweek 01]],FPL_Fixtures_Extract[#Headers],0)),3))</f>
        <v>N/A</v>
      </c>
      <c r="C448" t="str">
        <f ca="1">IF(RIGHT(FPL_Combined[[#Headers],[Gameweek 02]],2)&lt;$B$622,INDEX(FPL_Results_Extract[Gameweek 02],MATCH($A448,FPL_Results_Extract[[Player]:[Player]],0)),INDEX(Team_Key[[Abbreviation]:[Abbreviation]],MATCH(LEFT(INDEX(FPL_Fixtures_Extract[],MATCH($A448,FPL_Fixtures_Extract[[Player]:[Player]],0),MATCH(FPL_Combined[[#Headers],[Gameweek 02]],FPL_Fixtures_Extract[#Headers],0)),LEN(INDEX(FPL_Fixtures_Extract[],MATCH($A448,FPL_Fixtures_Extract[[Player]:[Player]],0),MATCH(FPL_Combined[[#Headers],[Gameweek 02]],FPL_Fixtures_Extract[#Headers],0)))-4),Team_Key[[Full Name]:[Full Name]],0))&amp;RIGHT(INDEX(FPL_Fixtures_Extract[],MATCH($A448,FPL_Fixtures_Extract[[Player]:[Player]],0),MATCH(FPL_Combined[[#Headers],[Gameweek 02]],FPL_Fixtures_Extract[#Headers],0)),3))</f>
        <v>N/A</v>
      </c>
      <c r="D448" t="str">
        <f ca="1">IF(RIGHT(FPL_Combined[[#Headers],[Gameweek 03]],2)&lt;$B$622,INDEX(FPL_Results_Extract[Gameweek 03],MATCH($A448,FPL_Results_Extract[[Player]:[Player]],0)),INDEX(Team_Key[[Abbreviation]:[Abbreviation]],MATCH(LEFT(INDEX(FPL_Fixtures_Extract[],MATCH($A448,FPL_Fixtures_Extract[[Player]:[Player]],0),MATCH(FPL_Combined[[#Headers],[Gameweek 03]],FPL_Fixtures_Extract[#Headers],0)),LEN(INDEX(FPL_Fixtures_Extract[],MATCH($A448,FPL_Fixtures_Extract[[Player]:[Player]],0),MATCH(FPL_Combined[[#Headers],[Gameweek 03]],FPL_Fixtures_Extract[#Headers],0)))-4),Team_Key[[Full Name]:[Full Name]],0))&amp;RIGHT(INDEX(FPL_Fixtures_Extract[],MATCH($A448,FPL_Fixtures_Extract[[Player]:[Player]],0),MATCH(FPL_Combined[[#Headers],[Gameweek 03]],FPL_Fixtures_Extract[#Headers],0)),3))</f>
        <v>WBA(A) 3-2</v>
      </c>
      <c r="E448" t="str">
        <f ca="1">IF(RIGHT(FPL_Combined[[#Headers],[Gameweek 04]],2)&lt;$B$622,INDEX(FPL_Results_Extract[Gameweek 04],MATCH($A448,FPL_Results_Extract[[Player]:[Player]],0)),INDEX(Team_Key[[Abbreviation]:[Abbreviation]],MATCH(LEFT(INDEX(FPL_Fixtures_Extract[],MATCH($A448,FPL_Fixtures_Extract[[Player]:[Player]],0),MATCH(FPL_Combined[[#Headers],[Gameweek 04]],FPL_Fixtures_Extract[#Headers],0)),LEN(INDEX(FPL_Fixtures_Extract[],MATCH($A448,FPL_Fixtures_Extract[[Player]:[Player]],0),MATCH(FPL_Combined[[#Headers],[Gameweek 04]],FPL_Fixtures_Extract[#Headers],0)))-4),Team_Key[[Full Name]:[Full Name]],0))&amp;RIGHT(INDEX(FPL_Fixtures_Extract[],MATCH($A448,FPL_Fixtures_Extract[[Player]:[Player]],0),MATCH(FPL_Combined[[#Headers],[Gameweek 04]],FPL_Fixtures_Extract[#Headers],0)),3))</f>
        <v>CRY(H) 1-2</v>
      </c>
      <c r="F448" t="str">
        <f ca="1">IF(RIGHT(FPL_Combined[[#Headers],[Gameweek 05]],2)&lt;$B$622,INDEX(FPL_Results_Extract[Gameweek 05],MATCH($A448,FPL_Results_Extract[[Player]:[Player]],0)),INDEX(Team_Key[[Abbreviation]:[Abbreviation]],MATCH(LEFT(INDEX(FPL_Fixtures_Extract[],MATCH($A448,FPL_Fixtures_Extract[[Player]:[Player]],0),MATCH(FPL_Combined[[#Headers],[Gameweek 05]],FPL_Fixtures_Extract[#Headers],0)),LEN(INDEX(FPL_Fixtures_Extract[],MATCH($A448,FPL_Fixtures_Extract[[Player]:[Player]],0),MATCH(FPL_Combined[[#Headers],[Gameweek 05]],FPL_Fixtures_Extract[#Headers],0)))-4),Team_Key[[Full Name]:[Full Name]],0))&amp;RIGHT(INDEX(FPL_Fixtures_Extract[],MATCH($A448,FPL_Fixtures_Extract[[Player]:[Player]],0),MATCH(FPL_Combined[[#Headers],[Gameweek 05]],FPL_Fixtures_Extract[#Headers],0)),3))</f>
        <v>EVE(A) 1-3</v>
      </c>
      <c r="G448" t="str">
        <f ca="1">IF(RIGHT(FPL_Combined[[#Headers],[Gameweek 06]],2)&lt;$B$622,INDEX(FPL_Results_Extract[Gameweek 06],MATCH($A448,FPL_Results_Extract[[Player]:[Player]],0)),INDEX(Team_Key[[Abbreviation]:[Abbreviation]],MATCH(LEFT(INDEX(FPL_Fixtures_Extract[],MATCH($A448,FPL_Fixtures_Extract[[Player]:[Player]],0),MATCH(FPL_Combined[[#Headers],[Gameweek 06]],FPL_Fixtures_Extract[#Headers],0)),LEN(INDEX(FPL_Fixtures_Extract[],MATCH($A448,FPL_Fixtures_Extract[[Player]:[Player]],0),MATCH(FPL_Combined[[#Headers],[Gameweek 06]],FPL_Fixtures_Extract[#Headers],0)))-4),Team_Key[[Full Name]:[Full Name]],0))&amp;RIGHT(INDEX(FPL_Fixtures_Extract[],MATCH($A448,FPL_Fixtures_Extract[[Player]:[Player]],0),MATCH(FPL_Combined[[#Headers],[Gameweek 06]],FPL_Fixtures_Extract[#Headers],0)),3))</f>
        <v>ARS(H) 2-0</v>
      </c>
      <c r="H448" t="str">
        <f ca="1">IF(RIGHT(FPL_Combined[[#Headers],[Gameweek 07]],2)&lt;$B$622,INDEX(FPL_Results_Extract[Gameweek 07],MATCH($A448,FPL_Results_Extract[[Player]:[Player]],0)),INDEX(Team_Key[[Abbreviation]:[Abbreviation]],MATCH(LEFT(INDEX(FPL_Fixtures_Extract[],MATCH($A448,FPL_Fixtures_Extract[[Player]:[Player]],0),MATCH(FPL_Combined[[#Headers],[Gameweek 07]],FPL_Fixtures_Extract[#Headers],0)),LEN(INDEX(FPL_Fixtures_Extract[],MATCH($A448,FPL_Fixtures_Extract[[Player]:[Player]],0),MATCH(FPL_Combined[[#Headers],[Gameweek 07]],FPL_Fixtures_Extract[#Headers],0)))-4),Team_Key[[Full Name]:[Full Name]],0))&amp;RIGHT(INDEX(FPL_Fixtures_Extract[],MATCH($A448,FPL_Fixtures_Extract[[Player]:[Player]],0),MATCH(FPL_Combined[[#Headers],[Gameweek 07]],FPL_Fixtures_Extract[#Headers],0)),3))</f>
        <v>NEW(A) 2-2</v>
      </c>
      <c r="I448" t="str">
        <f ca="1">IF(RIGHT(FPL_Combined[[#Headers],[Gameweek 08]],2)&lt;$B$622,INDEX(FPL_Results_Extract[Gameweek 08],MATCH($A448,FPL_Results_Extract[[Player]:[Player]],0)),INDEX(Team_Key[[Abbreviation]:[Abbreviation]],MATCH(LEFT(INDEX(FPL_Fixtures_Extract[],MATCH($A448,FPL_Fixtures_Extract[[Player]:[Player]],0),MATCH(FPL_Combined[[#Headers],[Gameweek 08]],FPL_Fixtures_Extract[#Headers],0)),LEN(INDEX(FPL_Fixtures_Extract[],MATCH($A448,FPL_Fixtures_Extract[[Player]:[Player]],0),MATCH(FPL_Combined[[#Headers],[Gameweek 08]],FPL_Fixtures_Extract[#Headers],0)))-4),Team_Key[[Full Name]:[Full Name]],0))&amp;RIGHT(INDEX(FPL_Fixtures_Extract[],MATCH($A448,FPL_Fixtures_Extract[[Player]:[Player]],0),MATCH(FPL_Combined[[#Headers],[Gameweek 08]],FPL_Fixtures_Extract[#Headers],0)),3))</f>
        <v>SOU(H) 1-3</v>
      </c>
      <c r="J448" t="str">
        <f ca="1">IF(RIGHT(FPL_Combined[[#Headers],[Gameweek 09]],2)&lt;$B$622,INDEX(FPL_Results_Extract[Gameweek 09],MATCH($A448,FPL_Results_Extract[[Player]:[Player]],0)),INDEX(Team_Key[[Abbreviation]:[Abbreviation]],MATCH(LEFT(INDEX(FPL_Fixtures_Extract[],MATCH($A448,FPL_Fixtures_Extract[[Player]:[Player]],0),MATCH(FPL_Combined[[#Headers],[Gameweek 09]],FPL_Fixtures_Extract[#Headers],0)),LEN(INDEX(FPL_Fixtures_Extract[],MATCH($A448,FPL_Fixtures_Extract[[Player]:[Player]],0),MATCH(FPL_Combined[[#Headers],[Gameweek 09]],FPL_Fixtures_Extract[#Headers],0)))-4),Team_Key[[Full Name]:[Full Name]],0))&amp;RIGHT(INDEX(FPL_Fixtures_Extract[],MATCH($A448,FPL_Fixtures_Extract[[Player]:[Player]],0),MATCH(FPL_Combined[[#Headers],[Gameweek 09]],FPL_Fixtures_Extract[#Headers],0)),3))</f>
        <v>AVL(H) 2-0</v>
      </c>
      <c r="K448" t="str">
        <f ca="1">IF(RIGHT(FPL_Combined[[#Headers],[Gameweek 10]],2)&lt;$B$622,INDEX(FPL_Results_Extract[Gameweek 10],MATCH($A448,FPL_Results_Extract[[Player]:[Player]],0)),INDEX(Team_Key[[Abbreviation]:[Abbreviation]],MATCH(LEFT(INDEX(FPL_Fixtures_Extract[],MATCH($A448,FPL_Fixtures_Extract[[Player]:[Player]],0),MATCH(FPL_Combined[[#Headers],[Gameweek 10]],FPL_Fixtures_Extract[#Headers],0)),LEN(INDEX(FPL_Fixtures_Extract[],MATCH($A448,FPL_Fixtures_Extract[[Player]:[Player]],0),MATCH(FPL_Combined[[#Headers],[Gameweek 10]],FPL_Fixtures_Extract[#Headers],0)))-4),Team_Key[[Full Name]:[Full Name]],0))&amp;RIGHT(INDEX(FPL_Fixtures_Extract[],MATCH($A448,FPL_Fixtures_Extract[[Player]:[Player]],0),MATCH(FPL_Combined[[#Headers],[Gameweek 10]],FPL_Fixtures_Extract[#Headers],0)),3))</f>
        <v>WHU(A) 1-2</v>
      </c>
      <c r="L448" t="str">
        <f ca="1">IF(RIGHT(FPL_Combined[[#Headers],[Gameweek 11]],2)&lt;$B$622,INDEX(FPL_Results_Extract[Gameweek 11],MATCH($A448,FPL_Results_Extract[[Player]:[Player]],0)),INDEX(Team_Key[[Abbreviation]:[Abbreviation]],MATCH(LEFT(INDEX(FPL_Fixtures_Extract[],MATCH($A448,FPL_Fixtures_Extract[[Player]:[Player]],0),MATCH(FPL_Combined[[#Headers],[Gameweek 11]],FPL_Fixtures_Extract[#Headers],0)),LEN(INDEX(FPL_Fixtures_Extract[],MATCH($A448,FPL_Fixtures_Extract[[Player]:[Player]],0),MATCH(FPL_Combined[[#Headers],[Gameweek 11]],FPL_Fixtures_Extract[#Headers],0)))-4),Team_Key[[Full Name]:[Full Name]],0))&amp;RIGHT(INDEX(FPL_Fixtures_Extract[],MATCH($A448,FPL_Fixtures_Extract[[Player]:[Player]],0),MATCH(FPL_Combined[[#Headers],[Gameweek 11]],FPL_Fixtures_Extract[#Headers],0)),3))</f>
        <v>LIV(H) 1-3</v>
      </c>
      <c r="M448" t="str">
        <f ca="1">IF(RIGHT(FPL_Combined[[#Headers],[Gameweek 12]],2)&lt;$B$622,INDEX(FPL_Results_Extract[Gameweek 12],MATCH($A448,FPL_Results_Extract[[Player]:[Player]],0)),INDEX(Team_Key[[Abbreviation]:[Abbreviation]],MATCH(LEFT(INDEX(FPL_Fixtures_Extract[],MATCH($A448,FPL_Fixtures_Extract[[Player]:[Player]],0),MATCH(FPL_Combined[[#Headers],[Gameweek 12]],FPL_Fixtures_Extract[#Headers],0)),LEN(INDEX(FPL_Fixtures_Extract[],MATCH($A448,FPL_Fixtures_Extract[[Player]:[Player]],0),MATCH(FPL_Combined[[#Headers],[Gameweek 12]],FPL_Fixtures_Extract[#Headers],0)))-4),Team_Key[[Full Name]:[Full Name]],0))&amp;RIGHT(INDEX(FPL_Fixtures_Extract[],MATCH($A448,FPL_Fixtures_Extract[[Player]:[Player]],0),MATCH(FPL_Combined[[#Headers],[Gameweek 12]],FPL_Fixtures_Extract[#Headers],0)),3))</f>
        <v>STK(A) 0-1</v>
      </c>
      <c r="N448" t="str">
        <f ca="1">IF(RIGHT(FPL_Combined[[#Headers],[Gameweek 13]],2)&lt;$B$622,INDEX(FPL_Results_Extract[Gameweek 13],MATCH($A448,FPL_Results_Extract[[Player]:[Player]],0)),INDEX(Team_Key[[Abbreviation]:[Abbreviation]],MATCH(LEFT(INDEX(FPL_Fixtures_Extract[],MATCH($A448,FPL_Fixtures_Extract[[Player]:[Player]],0),MATCH(FPL_Combined[[#Headers],[Gameweek 13]],FPL_Fixtures_Extract[#Headers],0)),LEN(INDEX(FPL_Fixtures_Extract[],MATCH($A448,FPL_Fixtures_Extract[[Player]:[Player]],0),MATCH(FPL_Combined[[#Headers],[Gameweek 13]],FPL_Fixtures_Extract[#Headers],0)))-4),Team_Key[[Full Name]:[Full Name]],0))&amp;RIGHT(INDEX(FPL_Fixtures_Extract[],MATCH($A448,FPL_Fixtures_Extract[[Player]:[Player]],0),MATCH(FPL_Combined[[#Headers],[Gameweek 13]],FPL_Fixtures_Extract[#Headers],0)),3))</f>
        <v>NOR(H) 1-0</v>
      </c>
      <c r="O448" t="str">
        <f ca="1">IF(RIGHT(FPL_Combined[[#Headers],[Gameweek 14]],2)&lt;$B$622,INDEX(FPL_Results_Extract[Gameweek 14],MATCH($A448,FPL_Results_Extract[[Player]:[Player]],0)),INDEX(Team_Key[[Abbreviation]:[Abbreviation]],MATCH(LEFT(INDEX(FPL_Fixtures_Extract[],MATCH($A448,FPL_Fixtures_Extract[[Player]:[Player]],0),MATCH(FPL_Combined[[#Headers],[Gameweek 14]],FPL_Fixtures_Extract[#Headers],0)),LEN(INDEX(FPL_Fixtures_Extract[],MATCH($A448,FPL_Fixtures_Extract[[Player]:[Player]],0),MATCH(FPL_Combined[[#Headers],[Gameweek 14]],FPL_Fixtures_Extract[#Headers],0)))-4),Team_Key[[Full Name]:[Full Name]],0))&amp;RIGHT(INDEX(FPL_Fixtures_Extract[],MATCH($A448,FPL_Fixtures_Extract[[Player]:[Player]],0),MATCH(FPL_Combined[[#Headers],[Gameweek 14]],FPL_Fixtures_Extract[#Headers],0)),3))</f>
        <v>TOT(A) 0-0</v>
      </c>
      <c r="P448" t="str">
        <f ca="1">IF(RIGHT(FPL_Combined[[#Headers],[Gameweek 15]],2)&lt;$B$622,INDEX(FPL_Results_Extract[Gameweek 15],MATCH($A448,FPL_Results_Extract[[Player]:[Player]],0)),INDEX(Team_Key[[Abbreviation]:[Abbreviation]],MATCH(LEFT(INDEX(FPL_Fixtures_Extract[],MATCH($A448,FPL_Fixtures_Extract[[Player]:[Player]],0),MATCH(FPL_Combined[[#Headers],[Gameweek 15]],FPL_Fixtures_Extract[#Headers],0)),LEN(INDEX(FPL_Fixtures_Extract[],MATCH($A448,FPL_Fixtures_Extract[[Player]:[Player]],0),MATCH(FPL_Combined[[#Headers],[Gameweek 15]],FPL_Fixtures_Extract[#Headers],0)))-4),Team_Key[[Full Name]:[Full Name]],0))&amp;RIGHT(INDEX(FPL_Fixtures_Extract[],MATCH($A448,FPL_Fixtures_Extract[[Player]:[Player]],0),MATCH(FPL_Combined[[#Headers],[Gameweek 15]],FPL_Fixtures_Extract[#Headers],0)),3))</f>
        <v>BOU(H) 0-1</v>
      </c>
      <c r="Q448" t="str">
        <f ca="1">IF(RIGHT(FPL_Combined[[#Headers],[Gameweek 16]],2)&lt;$B$622,INDEX(FPL_Results_Extract[Gameweek 16],MATCH($A448,FPL_Results_Extract[[Player]:[Player]],0)),INDEX(Team_Key[[Abbreviation]:[Abbreviation]],MATCH(LEFT(INDEX(FPL_Fixtures_Extract[],MATCH($A448,FPL_Fixtures_Extract[[Player]:[Player]],0),MATCH(FPL_Combined[[#Headers],[Gameweek 16]],FPL_Fixtures_Extract[#Headers],0)),LEN(INDEX(FPL_Fixtures_Extract[],MATCH($A448,FPL_Fixtures_Extract[[Player]:[Player]],0),MATCH(FPL_Combined[[#Headers],[Gameweek 16]],FPL_Fixtures_Extract[#Headers],0)))-4),Team_Key[[Full Name]:[Full Name]],0))&amp;RIGHT(INDEX(FPL_Fixtures_Extract[],MATCH($A448,FPL_Fixtures_Extract[[Player]:[Player]],0),MATCH(FPL_Combined[[#Headers],[Gameweek 16]],FPL_Fixtures_Extract[#Headers],0)),3))</f>
        <v>LEI(A) 1-2</v>
      </c>
      <c r="R448" t="str">
        <f ca="1">IF(RIGHT(FPL_Combined[[#Headers],[Gameweek 17]],2)&lt;$B$622,INDEX(FPL_Results_Extract[Gameweek 17],MATCH($A448,FPL_Results_Extract[[Player]:[Player]],0)),INDEX(Team_Key[[Abbreviation]:[Abbreviation]],MATCH(LEFT(INDEX(FPL_Fixtures_Extract[],MATCH($A448,FPL_Fixtures_Extract[[Player]:[Player]],0),MATCH(FPL_Combined[[#Headers],[Gameweek 17]],FPL_Fixtures_Extract[#Headers],0)),LEN(INDEX(FPL_Fixtures_Extract[],MATCH($A448,FPL_Fixtures_Extract[[Player]:[Player]],0),MATCH(FPL_Combined[[#Headers],[Gameweek 17]],FPL_Fixtures_Extract[#Headers],0)))-4),Team_Key[[Full Name]:[Full Name]],0))&amp;RIGHT(INDEX(FPL_Fixtures_Extract[],MATCH($A448,FPL_Fixtures_Extract[[Player]:[Player]],0),MATCH(FPL_Combined[[#Headers],[Gameweek 17]],FPL_Fixtures_Extract[#Headers],0)),3))</f>
        <v>SUN(H) 3-1</v>
      </c>
      <c r="S448" t="str">
        <f ca="1">IF(RIGHT(FPL_Combined[[#Headers],[Gameweek 18]],2)&lt;$B$622,INDEX(FPL_Results_Extract[Gameweek 18],MATCH($A448,FPL_Results_Extract[[Player]:[Player]],0)),INDEX(Team_Key[[Abbreviation]:[Abbreviation]],MATCH(LEFT(INDEX(FPL_Fixtures_Extract[],MATCH($A448,FPL_Fixtures_Extract[[Player]:[Player]],0),MATCH(FPL_Combined[[#Headers],[Gameweek 18]],FPL_Fixtures_Extract[#Headers],0)),LEN(INDEX(FPL_Fixtures_Extract[],MATCH($A448,FPL_Fixtures_Extract[[Player]:[Player]],0),MATCH(FPL_Combined[[#Headers],[Gameweek 18]],FPL_Fixtures_Extract[#Headers],0)))-4),Team_Key[[Full Name]:[Full Name]],0))&amp;RIGHT(INDEX(FPL_Fixtures_Extract[],MATCH($A448,FPL_Fixtures_Extract[[Player]:[Player]],0),MATCH(FPL_Combined[[#Headers],[Gameweek 18]],FPL_Fixtures_Extract[#Headers],0)),3))</f>
        <v>WAT(H) 2-2</v>
      </c>
      <c r="T448" t="str">
        <f ca="1">IF(RIGHT(FPL_Combined[[#Headers],[Gameweek 19]],2)&lt;$B$622,INDEX(FPL_Results_Extract[Gameweek 19],MATCH($A448,FPL_Results_Extract[[Player]:[Player]],0)),INDEX(Team_Key[[Abbreviation]:[Abbreviation]],MATCH(LEFT(INDEX(FPL_Fixtures_Extract[],MATCH($A448,FPL_Fixtures_Extract[[Player]:[Player]],0),MATCH(FPL_Combined[[#Headers],[Gameweek 19]],FPL_Fixtures_Extract[#Headers],0)),LEN(INDEX(FPL_Fixtures_Extract[],MATCH($A448,FPL_Fixtures_Extract[[Player]:[Player]],0),MATCH(FPL_Combined[[#Headers],[Gameweek 19]],FPL_Fixtures_Extract[#Headers],0)))-4),Team_Key[[Full Name]:[Full Name]],0))&amp;RIGHT(INDEX(FPL_Fixtures_Extract[],MATCH($A448,FPL_Fixtures_Extract[[Player]:[Player]],0),MATCH(FPL_Combined[[#Headers],[Gameweek 19]],FPL_Fixtures_Extract[#Headers],0)),3))</f>
        <v>MUN(A) 0-0</v>
      </c>
      <c r="U448" t="str">
        <f ca="1">IF(RIGHT(FPL_Combined[[#Headers],[Gameweek 20]],2)&lt;$B$622,INDEX(FPL_Results_Extract[Gameweek 20],MATCH($A448,FPL_Results_Extract[[Player]:[Player]],0)),INDEX(Team_Key[[Abbreviation]:[Abbreviation]],MATCH(LEFT(INDEX(FPL_Fixtures_Extract[],MATCH($A448,FPL_Fixtures_Extract[[Player]:[Player]],0),MATCH(FPL_Combined[[#Headers],[Gameweek 20]],FPL_Fixtures_Extract[#Headers],0)),LEN(INDEX(FPL_Fixtures_Extract[],MATCH($A448,FPL_Fixtures_Extract[[Player]:[Player]],0),MATCH(FPL_Combined[[#Headers],[Gameweek 20]],FPL_Fixtures_Extract[#Headers],0)))-4),Team_Key[[Full Name]:[Full Name]],0))&amp;RIGHT(INDEX(FPL_Fixtures_Extract[],MATCH($A448,FPL_Fixtures_Extract[[Player]:[Player]],0),MATCH(FPL_Combined[[#Headers],[Gameweek 20]],FPL_Fixtures_Extract[#Headers],0)),3))</f>
        <v>CRY(A) 3-0</v>
      </c>
      <c r="V448" t="str">
        <f ca="1">IF(RIGHT(FPL_Combined[[#Headers],[Gameweek 21]],2)&lt;$B$622,INDEX(FPL_Results_Extract[Gameweek 21],MATCH($A448,FPL_Results_Extract[[Player]:[Player]],0)),INDEX(Team_Key[[Abbreviation]:[Abbreviation]],MATCH(LEFT(INDEX(FPL_Fixtures_Extract[],MATCH($A448,FPL_Fixtures_Extract[[Player]:[Player]],0),MATCH(FPL_Combined[[#Headers],[Gameweek 21]],FPL_Fixtures_Extract[#Headers],0)),LEN(INDEX(FPL_Fixtures_Extract[],MATCH($A448,FPL_Fixtures_Extract[[Player]:[Player]],0),MATCH(FPL_Combined[[#Headers],[Gameweek 21]],FPL_Fixtures_Extract[#Headers],0)))-4),Team_Key[[Full Name]:[Full Name]],0))&amp;RIGHT(INDEX(FPL_Fixtures_Extract[],MATCH($A448,FPL_Fixtures_Extract[[Player]:[Player]],0),MATCH(FPL_Combined[[#Headers],[Gameweek 21]],FPL_Fixtures_Extract[#Headers],0)),3))</f>
        <v>WBA(H) 2-2</v>
      </c>
      <c r="W448" t="str">
        <f ca="1">IF(RIGHT(FPL_Combined[[#Headers],[Gameweek 22]],2)&lt;$B$622,INDEX(FPL_Results_Extract[Gameweek 22],MATCH($A448,FPL_Results_Extract[[Player]:[Player]],0)),INDEX(Team_Key[[Abbreviation]:[Abbreviation]],MATCH(LEFT(INDEX(FPL_Fixtures_Extract[],MATCH($A448,FPL_Fixtures_Extract[[Player]:[Player]],0),MATCH(FPL_Combined[[#Headers],[Gameweek 22]],FPL_Fixtures_Extract[#Headers],0)),LEN(INDEX(FPL_Fixtures_Extract[],MATCH($A448,FPL_Fixtures_Extract[[Player]:[Player]],0),MATCH(FPL_Combined[[#Headers],[Gameweek 22]],FPL_Fixtures_Extract[#Headers],0)))-4),Team_Key[[Full Name]:[Full Name]],0))&amp;RIGHT(INDEX(FPL_Fixtures_Extract[],MATCH($A448,FPL_Fixtures_Extract[[Player]:[Player]],0),MATCH(FPL_Combined[[#Headers],[Gameweek 22]],FPL_Fixtures_Extract[#Headers],0)),3))</f>
        <v>EVE(H) 3-3</v>
      </c>
      <c r="X448" t="str">
        <f ca="1">IF(RIGHT(FPL_Combined[[#Headers],[Gameweek 23]],2)&lt;$B$622,INDEX(FPL_Results_Extract[Gameweek 23],MATCH($A448,FPL_Results_Extract[[Player]:[Player]],0)),INDEX(Team_Key[[Abbreviation]:[Abbreviation]],MATCH(LEFT(INDEX(FPL_Fixtures_Extract[],MATCH($A448,FPL_Fixtures_Extract[[Player]:[Player]],0),MATCH(FPL_Combined[[#Headers],[Gameweek 23]],FPL_Fixtures_Extract[#Headers],0)),LEN(INDEX(FPL_Fixtures_Extract[],MATCH($A448,FPL_Fixtures_Extract[[Player]:[Player]],0),MATCH(FPL_Combined[[#Headers],[Gameweek 23]],FPL_Fixtures_Extract[#Headers],0)))-4),Team_Key[[Full Name]:[Full Name]],0))&amp;RIGHT(INDEX(FPL_Fixtures_Extract[],MATCH($A448,FPL_Fixtures_Extract[[Player]:[Player]],0),MATCH(FPL_Combined[[#Headers],[Gameweek 23]],FPL_Fixtures_Extract[#Headers],0)),3))</f>
        <v>ARS(A) 1-0</v>
      </c>
      <c r="Y448" t="str">
        <f ca="1">IF(RIGHT(FPL_Combined[[#Headers],[Gameweek 24]],2)&lt;$B$622,INDEX(FPL_Results_Extract[Team],MATCH($A448,FPL_Results_Extract[[Player]:[Player]],0)),INDEX(Team_Key[[Abbreviation]:[Abbreviation]],MATCH(LEFT(INDEX(FPL_Fixtures_Extract[],MATCH($A448,FPL_Fixtures_Extract[[Player]:[Player]],0),MATCH(FPL_Combined[[#Headers],[Gameweek 24]],FPL_Fixtures_Extract[#Headers],0)),LEN(INDEX(FPL_Fixtures_Extract[],MATCH($A448,FPL_Fixtures_Extract[[Player]:[Player]],0),MATCH(FPL_Combined[[#Headers],[Gameweek 24]],FPL_Fixtures_Extract[#Headers],0)))-4),Team_Key[[Full Name]:[Full Name]],0))&amp;RIGHT(INDEX(FPL_Fixtures_Extract[],MATCH($A448,FPL_Fixtures_Extract[[Player]:[Player]],0),MATCH(FPL_Combined[[#Headers],[Gameweek 24]],FPL_Fixtures_Extract[#Headers],0)),3))</f>
        <v>CHE</v>
      </c>
      <c r="Z448" t="str">
        <f ca="1">IF(RIGHT(FPL_Combined[[#Headers],[Gameweek 25]],2)&lt;$B$622,INDEX(FPL_Results_Extract[Player],MATCH($A448,FPL_Results_Extract[[Player]:[Player]],0)),INDEX(Team_Key[[Abbreviation]:[Abbreviation]],MATCH(LEFT(INDEX(FPL_Fixtures_Extract[],MATCH($A448,FPL_Fixtures_Extract[[Player]:[Player]],0),MATCH(FPL_Combined[[#Headers],[Gameweek 25]],FPL_Fixtures_Extract[#Headers],0)),LEN(INDEX(FPL_Fixtures_Extract[],MATCH($A448,FPL_Fixtures_Extract[[Player]:[Player]],0),MATCH(FPL_Combined[[#Headers],[Gameweek 25]],FPL_Fixtures_Extract[#Headers],0)))-4),Team_Key[[Full Name]:[Full Name]],0))&amp;RIGHT(INDEX(FPL_Fixtures_Extract[],MATCH($A448,FPL_Fixtures_Extract[[Player]:[Player]],0),MATCH(FPL_Combined[[#Headers],[Gameweek 25]],FPL_Fixtures_Extract[#Headers],0)),3))</f>
        <v>Pedro</v>
      </c>
      <c r="AA448" t="str">
        <f ca="1">IF(RIGHT(FPL_Combined[[#Headers],[Gameweek 26]],2)&lt;$B$622,INDEX(FPL_Results_Extract[Gameweek 01],MATCH($A448,FPL_Results_Extract[[Player]:[Player]],0)),INDEX(Team_Key[[Abbreviation]:[Abbreviation]],MATCH(LEFT(INDEX(FPL_Fixtures_Extract[],MATCH($A448,FPL_Fixtures_Extract[[Player]:[Player]],0),MATCH(FPL_Combined[[#Headers],[Gameweek 26]],FPL_Fixtures_Extract[#Headers],0)),LEN(INDEX(FPL_Fixtures_Extract[],MATCH($A448,FPL_Fixtures_Extract[[Player]:[Player]],0),MATCH(FPL_Combined[[#Headers],[Gameweek 26]],FPL_Fixtures_Extract[#Headers],0)))-4),Team_Key[[Full Name]:[Full Name]],0))&amp;RIGHT(INDEX(FPL_Fixtures_Extract[],MATCH($A448,FPL_Fixtures_Extract[[Player]:[Player]],0),MATCH(FPL_Combined[[#Headers],[Gameweek 26]],FPL_Fixtures_Extract[#Headers],0)),3))</f>
        <v>N/A</v>
      </c>
      <c r="AB448" t="str">
        <f ca="1">IF(RIGHT(FPL_Combined[[#Headers],[Gameweek 27]],2)&lt;$B$622,INDEX(FPL_Results_Extract[Gameweek 02],MATCH($A448,FPL_Results_Extract[[Player]:[Player]],0)),INDEX(Team_Key[[Abbreviation]:[Abbreviation]],MATCH(LEFT(INDEX(FPL_Fixtures_Extract[],MATCH($A448,FPL_Fixtures_Extract[[Player]:[Player]],0),MATCH(FPL_Combined[[#Headers],[Gameweek 27]],FPL_Fixtures_Extract[#Headers],0)),LEN(INDEX(FPL_Fixtures_Extract[],MATCH($A448,FPL_Fixtures_Extract[[Player]:[Player]],0),MATCH(FPL_Combined[[#Headers],[Gameweek 27]],FPL_Fixtures_Extract[#Headers],0)))-4),Team_Key[[Full Name]:[Full Name]],0))&amp;RIGHT(INDEX(FPL_Fixtures_Extract[],MATCH($A448,FPL_Fixtures_Extract[[Player]:[Player]],0),MATCH(FPL_Combined[[#Headers],[Gameweek 27]],FPL_Fixtures_Extract[#Headers],0)),3))</f>
        <v>N/A</v>
      </c>
      <c r="AC448" t="str">
        <f ca="1">IF(RIGHT(FPL_Combined[[#Headers],[Gameweek 28]],2)&lt;$B$622,INDEX(FPL_Results_Extract[Gameweek 03],MATCH($A448,FPL_Results_Extract[[Player]:[Player]],0)),INDEX(Team_Key[[Abbreviation]:[Abbreviation]],MATCH(LEFT(INDEX(FPL_Fixtures_Extract[],MATCH($A448,FPL_Fixtures_Extract[[Player]:[Player]],0),MATCH(FPL_Combined[[#Headers],[Gameweek 28]],FPL_Fixtures_Extract[#Headers],0)),LEN(INDEX(FPL_Fixtures_Extract[],MATCH($A448,FPL_Fixtures_Extract[[Player]:[Player]],0),MATCH(FPL_Combined[[#Headers],[Gameweek 28]],FPL_Fixtures_Extract[#Headers],0)))-4),Team_Key[[Full Name]:[Full Name]],0))&amp;RIGHT(INDEX(FPL_Fixtures_Extract[],MATCH($A448,FPL_Fixtures_Extract[[Player]:[Player]],0),MATCH(FPL_Combined[[#Headers],[Gameweek 28]],FPL_Fixtures_Extract[#Headers],0)),3))</f>
        <v>WBA(A) 3-2</v>
      </c>
      <c r="AD448" t="str">
        <f ca="1">IF(RIGHT(FPL_Combined[[#Headers],[Gameweek 29]],2)&lt;$B$622,INDEX(FPL_Results_Extract[Gameweek 04],MATCH($A448,FPL_Results_Extract[[Player]:[Player]],0)),INDEX(Team_Key[[Abbreviation]:[Abbreviation]],MATCH(LEFT(INDEX(FPL_Fixtures_Extract[],MATCH($A448,FPL_Fixtures_Extract[[Player]:[Player]],0),MATCH(FPL_Combined[[#Headers],[Gameweek 29]],FPL_Fixtures_Extract[#Headers],0)),LEN(INDEX(FPL_Fixtures_Extract[],MATCH($A448,FPL_Fixtures_Extract[[Player]:[Player]],0),MATCH(FPL_Combined[[#Headers],[Gameweek 29]],FPL_Fixtures_Extract[#Headers],0)))-4),Team_Key[[Full Name]:[Full Name]],0))&amp;RIGHT(INDEX(FPL_Fixtures_Extract[],MATCH($A448,FPL_Fixtures_Extract[[Player]:[Player]],0),MATCH(FPL_Combined[[#Headers],[Gameweek 29]],FPL_Fixtures_Extract[#Headers],0)),3))</f>
        <v>STK(H)</v>
      </c>
      <c r="AE448" t="e">
        <f ca="1">IF(RIGHT(FPL_Combined[[#Headers],[Gameweek 30]],2)&lt;$B$622,INDEX(FPL_Results_Extract[Gameweek 05],MATCH($A448,FPL_Results_Extract[[Player]:[Player]],0)),INDEX(Team_Key[[Abbreviation]:[Abbreviation]],MATCH(LEFT(INDEX(FPL_Fixtures_Extract[],MATCH($A448,FPL_Fixtures_Extract[[Player]:[Player]],0),MATCH(FPL_Combined[[#Headers],[Gameweek 30]],FPL_Fixtures_Extract[#Headers],0)),LEN(INDEX(FPL_Fixtures_Extract[],MATCH($A448,FPL_Fixtures_Extract[[Player]:[Player]],0),MATCH(FPL_Combined[[#Headers],[Gameweek 30]],FPL_Fixtures_Extract[#Headers],0)))-4),Team_Key[[Full Name]:[Full Name]],0))&amp;RIGHT(INDEX(FPL_Fixtures_Extract[],MATCH($A448,FPL_Fixtures_Extract[[Player]:[Player]],0),MATCH(FPL_Combined[[#Headers],[Gameweek 30]],FPL_Fixtures_Extract[#Headers],0)),3))</f>
        <v>#VALUE!</v>
      </c>
      <c r="AF448" t="str">
        <f ca="1">IF(RIGHT(FPL_Combined[[#Headers],[Gameweek 31]],2)&lt;$B$622,INDEX(FPL_Results_Extract[Gameweek 06],MATCH($A448,FPL_Results_Extract[[Player]:[Player]],0)),INDEX(Team_Key[[Abbreviation]:[Abbreviation]],MATCH(LEFT(INDEX(FPL_Fixtures_Extract[],MATCH($A448,FPL_Fixtures_Extract[[Player]:[Player]],0),MATCH(FPL_Combined[[#Headers],[Gameweek 31]],FPL_Fixtures_Extract[#Headers],0)),LEN(INDEX(FPL_Fixtures_Extract[],MATCH($A448,FPL_Fixtures_Extract[[Player]:[Player]],0),MATCH(FPL_Combined[[#Headers],[Gameweek 31]],FPL_Fixtures_Extract[#Headers],0)))-4),Team_Key[[Full Name]:[Full Name]],0))&amp;RIGHT(INDEX(FPL_Fixtures_Extract[],MATCH($A448,FPL_Fixtures_Extract[[Player]:[Player]],0),MATCH(FPL_Combined[[#Headers],[Gameweek 31]],FPL_Fixtures_Extract[#Headers],0)),3))</f>
        <v>WHU(H)</v>
      </c>
      <c r="AG448" t="str">
        <f ca="1">IF(RIGHT(FPL_Combined[[#Headers],[Gameweek 32]],2)&lt;$B$622,INDEX(FPL_Results_Extract[Gameweek 07],MATCH($A448,FPL_Results_Extract[[Player]:[Player]],0)),INDEX(Team_Key[[Abbreviation]:[Abbreviation]],MATCH(LEFT(INDEX(FPL_Fixtures_Extract[],MATCH($A448,FPL_Fixtures_Extract[[Player]:[Player]],0),MATCH(FPL_Combined[[#Headers],[Gameweek 32]],FPL_Fixtures_Extract[#Headers],0)),LEN(INDEX(FPL_Fixtures_Extract[],MATCH($A448,FPL_Fixtures_Extract[[Player]:[Player]],0),MATCH(FPL_Combined[[#Headers],[Gameweek 32]],FPL_Fixtures_Extract[#Headers],0)))-4),Team_Key[[Full Name]:[Full Name]],0))&amp;RIGHT(INDEX(FPL_Fixtures_Extract[],MATCH($A448,FPL_Fixtures_Extract[[Player]:[Player]],0),MATCH(FPL_Combined[[#Headers],[Gameweek 32]],FPL_Fixtures_Extract[#Headers],0)),3))</f>
        <v>AVL(A)</v>
      </c>
      <c r="AH448" t="str">
        <f ca="1">IF(RIGHT(FPL_Combined[[#Headers],[Gameweek 33]],2)&lt;$B$622,INDEX(FPL_Results_Extract[Gameweek 08],MATCH($A448,FPL_Results_Extract[[Player]:[Player]],0)),INDEX(Team_Key[[Abbreviation]:[Abbreviation]],MATCH(LEFT(INDEX(FPL_Fixtures_Extract[],MATCH($A448,FPL_Fixtures_Extract[[Player]:[Player]],0),MATCH(FPL_Combined[[#Headers],[Gameweek 33]],FPL_Fixtures_Extract[#Headers],0)),LEN(INDEX(FPL_Fixtures_Extract[],MATCH($A448,FPL_Fixtures_Extract[[Player]:[Player]],0),MATCH(FPL_Combined[[#Headers],[Gameweek 33]],FPL_Fixtures_Extract[#Headers],0)))-4),Team_Key[[Full Name]:[Full Name]],0))&amp;RIGHT(INDEX(FPL_Fixtures_Extract[],MATCH($A448,FPL_Fixtures_Extract[[Player]:[Player]],0),MATCH(FPL_Combined[[#Headers],[Gameweek 33]],FPL_Fixtures_Extract[#Headers],0)),3))</f>
        <v>SWA(A)</v>
      </c>
      <c r="AI448" t="str">
        <f ca="1">IF(RIGHT(FPL_Combined[[#Headers],[Gameweek 34]],2)&lt;$B$622,INDEX(FPL_Results_Extract[Gameweek 09],MATCH($A448,FPL_Results_Extract[[Player]:[Player]],0)),INDEX(Team_Key[[Abbreviation]:[Abbreviation]],MATCH(LEFT(INDEX(FPL_Fixtures_Extract[],MATCH($A448,FPL_Fixtures_Extract[[Player]:[Player]],0),MATCH(FPL_Combined[[#Headers],[Gameweek 34]],FPL_Fixtures_Extract[#Headers],0)),LEN(INDEX(FPL_Fixtures_Extract[],MATCH($A448,FPL_Fixtures_Extract[[Player]:[Player]],0),MATCH(FPL_Combined[[#Headers],[Gameweek 34]],FPL_Fixtures_Extract[#Headers],0)))-4),Team_Key[[Full Name]:[Full Name]],0))&amp;RIGHT(INDEX(FPL_Fixtures_Extract[],MATCH($A448,FPL_Fixtures_Extract[[Player]:[Player]],0),MATCH(FPL_Combined[[#Headers],[Gameweek 34]],FPL_Fixtures_Extract[#Headers],0)),3))</f>
        <v>MCI(H)</v>
      </c>
      <c r="AJ448" t="str">
        <f ca="1">IF(RIGHT(FPL_Combined[[#Headers],[Gameweek 35]],2)&lt;$B$622,INDEX(FPL_Results_Extract[Gameweek 10],MATCH($A448,FPL_Results_Extract[[Player]:[Player]],0)),INDEX(Team_Key[[Abbreviation]:[Abbreviation]],MATCH(LEFT(INDEX(FPL_Fixtures_Extract[],MATCH($A448,FPL_Fixtures_Extract[[Player]:[Player]],0),MATCH(FPL_Combined[[#Headers],[Gameweek 35]],FPL_Fixtures_Extract[#Headers],0)),LEN(INDEX(FPL_Fixtures_Extract[],MATCH($A448,FPL_Fixtures_Extract[[Player]:[Player]],0),MATCH(FPL_Combined[[#Headers],[Gameweek 35]],FPL_Fixtures_Extract[#Headers],0)))-4),Team_Key[[Full Name]:[Full Name]],0))&amp;RIGHT(INDEX(FPL_Fixtures_Extract[],MATCH($A448,FPL_Fixtures_Extract[[Player]:[Player]],0),MATCH(FPL_Combined[[#Headers],[Gameweek 35]],FPL_Fixtures_Extract[#Headers],0)),3))</f>
        <v>BOU(A)</v>
      </c>
      <c r="AK448" t="str">
        <f ca="1">IF(RIGHT(FPL_Combined[[#Headers],[Gameweek 36]],2)&lt;$B$622,INDEX(FPL_Results_Extract[Gameweek 11],MATCH($A448,FPL_Results_Extract[[Player]:[Player]],0)),INDEX(Team_Key[[Abbreviation]:[Abbreviation]],MATCH(LEFT(INDEX(FPL_Fixtures_Extract[],MATCH($A448,FPL_Fixtures_Extract[[Player]:[Player]],0),MATCH(FPL_Combined[[#Headers],[Gameweek 36]],FPL_Fixtures_Extract[#Headers],0)),LEN(INDEX(FPL_Fixtures_Extract[],MATCH($A448,FPL_Fixtures_Extract[[Player]:[Player]],0),MATCH(FPL_Combined[[#Headers],[Gameweek 36]],FPL_Fixtures_Extract[#Headers],0)))-4),Team_Key[[Full Name]:[Full Name]],0))&amp;RIGHT(INDEX(FPL_Fixtures_Extract[],MATCH($A448,FPL_Fixtures_Extract[[Player]:[Player]],0),MATCH(FPL_Combined[[#Headers],[Gameweek 36]],FPL_Fixtures_Extract[#Headers],0)),3))</f>
        <v>TOT(H)</v>
      </c>
      <c r="AL448" t="str">
        <f ca="1">IF(RIGHT(FPL_Combined[[#Headers],[Gameweek 37]],2)&lt;$B$622,INDEX(FPL_Results_Extract[Gameweek 12],MATCH($A448,FPL_Results_Extract[[Player]:[Player]],0)),INDEX(Team_Key[[Abbreviation]:[Abbreviation]],MATCH(LEFT(INDEX(FPL_Fixtures_Extract[],MATCH($A448,FPL_Fixtures_Extract[[Player]:[Player]],0),MATCH(FPL_Combined[[#Headers],[Gameweek 37]],FPL_Fixtures_Extract[#Headers],0)),LEN(INDEX(FPL_Fixtures_Extract[],MATCH($A448,FPL_Fixtures_Extract[[Player]:[Player]],0),MATCH(FPL_Combined[[#Headers],[Gameweek 37]],FPL_Fixtures_Extract[#Headers],0)))-4),Team_Key[[Full Name]:[Full Name]],0))&amp;RIGHT(INDEX(FPL_Fixtures_Extract[],MATCH($A448,FPL_Fixtures_Extract[[Player]:[Player]],0),MATCH(FPL_Combined[[#Headers],[Gameweek 37]],FPL_Fixtures_Extract[#Headers],0)),3))</f>
        <v>SUN(A)</v>
      </c>
      <c r="AM448" t="str">
        <f ca="1">IF(RIGHT(FPL_Combined[[#Headers],[Gameweek 38]],2)&lt;$B$622,INDEX(FPL_Results_Extract[Gameweek 13],MATCH($A448,FPL_Results_Extract[[Player]:[Player]],0)),INDEX(Team_Key[[Abbreviation]:[Abbreviation]],MATCH(LEFT(INDEX(FPL_Fixtures_Extract[],MATCH($A448,FPL_Fixtures_Extract[[Player]:[Player]],0),MATCH(FPL_Combined[[#Headers],[Gameweek 38]],FPL_Fixtures_Extract[#Headers],0)),LEN(INDEX(FPL_Fixtures_Extract[],MATCH($A448,FPL_Fixtures_Extract[[Player]:[Player]],0),MATCH(FPL_Combined[[#Headers],[Gameweek 38]],FPL_Fixtures_Extract[#Headers],0)))-4),Team_Key[[Full Name]:[Full Name]],0))&amp;RIGHT(INDEX(FPL_Fixtures_Extract[],MATCH($A448,FPL_Fixtures_Extract[[Player]:[Player]],0),MATCH(FPL_Combined[[#Headers],[Gameweek 38]],FPL_Fixtures_Extract[#Headers],0)),3))</f>
        <v>LEI(H)</v>
      </c>
    </row>
    <row r="449" spans="1:39" x14ac:dyDescent="0.45">
      <c r="A449" t="s">
        <v>341</v>
      </c>
      <c r="B449" t="str">
        <f ca="1">IF(RIGHT(FPL_Combined[[#Headers],[Gameweek 01]],2)&lt;$B$622,INDEX(FPL_Results_Extract[Gameweek 01],MATCH($A449,FPL_Results_Extract[[Player]:[Player]],0)),INDEX(Team_Key[[Abbreviation]:[Abbreviation]],MATCH(LEFT(INDEX(FPL_Fixtures_Extract[],MATCH($A449,FPL_Fixtures_Extract[[Player]:[Player]],0),MATCH(FPL_Combined[[#Headers],[Gameweek 01]],FPL_Fixtures_Extract[#Headers],0)),LEN(INDEX(FPL_Fixtures_Extract[],MATCH($A449,FPL_Fixtures_Extract[[Player]:[Player]],0),MATCH(FPL_Combined[[#Headers],[Gameweek 01]],FPL_Fixtures_Extract[#Headers],0)))-4),Team_Key[[Full Name]:[Full Name]],0))&amp;RIGHT(INDEX(FPL_Fixtures_Extract[],MATCH($A449,FPL_Fixtures_Extract[[Player]:[Player]],0),MATCH(FPL_Combined[[#Headers],[Gameweek 01]],FPL_Fixtures_Extract[#Headers],0)),3))</f>
        <v>NEW(A) 2-2</v>
      </c>
      <c r="C449" t="str">
        <f ca="1">IF(RIGHT(FPL_Combined[[#Headers],[Gameweek 02]],2)&lt;$B$622,INDEX(FPL_Results_Extract[Gameweek 02],MATCH($A449,FPL_Results_Extract[[Player]:[Player]],0)),INDEX(Team_Key[[Abbreviation]:[Abbreviation]],MATCH(LEFT(INDEX(FPL_Fixtures_Extract[],MATCH($A449,FPL_Fixtures_Extract[[Player]:[Player]],0),MATCH(FPL_Combined[[#Headers],[Gameweek 02]],FPL_Fixtures_Extract[#Headers],0)),LEN(INDEX(FPL_Fixtures_Extract[],MATCH($A449,FPL_Fixtures_Extract[[Player]:[Player]],0),MATCH(FPL_Combined[[#Headers],[Gameweek 02]],FPL_Fixtures_Extract[#Headers],0)))-4),Team_Key[[Full Name]:[Full Name]],0))&amp;RIGHT(INDEX(FPL_Fixtures_Extract[],MATCH($A449,FPL_Fixtures_Extract[[Player]:[Player]],0),MATCH(FPL_Combined[[#Headers],[Gameweek 02]],FPL_Fixtures_Extract[#Headers],0)),3))</f>
        <v>EVE(H) 0-3</v>
      </c>
      <c r="D449" t="str">
        <f ca="1">IF(RIGHT(FPL_Combined[[#Headers],[Gameweek 03]],2)&lt;$B$622,INDEX(FPL_Results_Extract[Gameweek 03],MATCH($A449,FPL_Results_Extract[[Player]:[Player]],0)),INDEX(Team_Key[[Abbreviation]:[Abbreviation]],MATCH(LEFT(INDEX(FPL_Fixtures_Extract[],MATCH($A449,FPL_Fixtures_Extract[[Player]:[Player]],0),MATCH(FPL_Combined[[#Headers],[Gameweek 03]],FPL_Fixtures_Extract[#Headers],0)),LEN(INDEX(FPL_Fixtures_Extract[],MATCH($A449,FPL_Fixtures_Extract[[Player]:[Player]],0),MATCH(FPL_Combined[[#Headers],[Gameweek 03]],FPL_Fixtures_Extract[#Headers],0)))-4),Team_Key[[Full Name]:[Full Name]],0))&amp;RIGHT(INDEX(FPL_Fixtures_Extract[],MATCH($A449,FPL_Fixtures_Extract[[Player]:[Player]],0),MATCH(FPL_Combined[[#Headers],[Gameweek 03]],FPL_Fixtures_Extract[#Headers],0)),3))</f>
        <v>WAT(A) 0-0</v>
      </c>
      <c r="E449" t="str">
        <f ca="1">IF(RIGHT(FPL_Combined[[#Headers],[Gameweek 04]],2)&lt;$B$622,INDEX(FPL_Results_Extract[Gameweek 04],MATCH($A449,FPL_Results_Extract[[Player]:[Player]],0)),INDEX(Team_Key[[Abbreviation]:[Abbreviation]],MATCH(LEFT(INDEX(FPL_Fixtures_Extract[],MATCH($A449,FPL_Fixtures_Extract[[Player]:[Player]],0),MATCH(FPL_Combined[[#Headers],[Gameweek 04]],FPL_Fixtures_Extract[#Headers],0)),LEN(INDEX(FPL_Fixtures_Extract[],MATCH($A449,FPL_Fixtures_Extract[[Player]:[Player]],0),MATCH(FPL_Combined[[#Headers],[Gameweek 04]],FPL_Fixtures_Extract[#Headers],0)))-4),Team_Key[[Full Name]:[Full Name]],0))&amp;RIGHT(INDEX(FPL_Fixtures_Extract[],MATCH($A449,FPL_Fixtures_Extract[[Player]:[Player]],0),MATCH(FPL_Combined[[#Headers],[Gameweek 04]],FPL_Fixtures_Extract[#Headers],0)),3))</f>
        <v>NOR(H) 3-0</v>
      </c>
      <c r="F449" t="str">
        <f ca="1">IF(RIGHT(FPL_Combined[[#Headers],[Gameweek 05]],2)&lt;$B$622,INDEX(FPL_Results_Extract[Gameweek 05],MATCH($A449,FPL_Results_Extract[[Player]:[Player]],0)),INDEX(Team_Key[[Abbreviation]:[Abbreviation]],MATCH(LEFT(INDEX(FPL_Fixtures_Extract[],MATCH($A449,FPL_Fixtures_Extract[[Player]:[Player]],0),MATCH(FPL_Combined[[#Headers],[Gameweek 05]],FPL_Fixtures_Extract[#Headers],0)),LEN(INDEX(FPL_Fixtures_Extract[],MATCH($A449,FPL_Fixtures_Extract[[Player]:[Player]],0),MATCH(FPL_Combined[[#Headers],[Gameweek 05]],FPL_Fixtures_Extract[#Headers],0)))-4),Team_Key[[Full Name]:[Full Name]],0))&amp;RIGHT(INDEX(FPL_Fixtures_Extract[],MATCH($A449,FPL_Fixtures_Extract[[Player]:[Player]],0),MATCH(FPL_Combined[[#Headers],[Gameweek 05]],FPL_Fixtures_Extract[#Headers],0)),3))</f>
        <v>WBA(A) 0-0</v>
      </c>
      <c r="G449" t="str">
        <f ca="1">IF(RIGHT(FPL_Combined[[#Headers],[Gameweek 06]],2)&lt;$B$622,INDEX(FPL_Results_Extract[Gameweek 06],MATCH($A449,FPL_Results_Extract[[Player]:[Player]],0)),INDEX(Team_Key[[Abbreviation]:[Abbreviation]],MATCH(LEFT(INDEX(FPL_Fixtures_Extract[],MATCH($A449,FPL_Fixtures_Extract[[Player]:[Player]],0),MATCH(FPL_Combined[[#Headers],[Gameweek 06]],FPL_Fixtures_Extract[#Headers],0)),LEN(INDEX(FPL_Fixtures_Extract[],MATCH($A449,FPL_Fixtures_Extract[[Player]:[Player]],0),MATCH(FPL_Combined[[#Headers],[Gameweek 06]],FPL_Fixtures_Extract[#Headers],0)))-4),Team_Key[[Full Name]:[Full Name]],0))&amp;RIGHT(INDEX(FPL_Fixtures_Extract[],MATCH($A449,FPL_Fixtures_Extract[[Player]:[Player]],0),MATCH(FPL_Combined[[#Headers],[Gameweek 06]],FPL_Fixtures_Extract[#Headers],0)),3))</f>
        <v>MUN(H) 2-3</v>
      </c>
      <c r="H449" t="str">
        <f ca="1">IF(RIGHT(FPL_Combined[[#Headers],[Gameweek 07]],2)&lt;$B$622,INDEX(FPL_Results_Extract[Gameweek 07],MATCH($A449,FPL_Results_Extract[[Player]:[Player]],0)),INDEX(Team_Key[[Abbreviation]:[Abbreviation]],MATCH(LEFT(INDEX(FPL_Fixtures_Extract[],MATCH($A449,FPL_Fixtures_Extract[[Player]:[Player]],0),MATCH(FPL_Combined[[#Headers],[Gameweek 07]],FPL_Fixtures_Extract[#Headers],0)),LEN(INDEX(FPL_Fixtures_Extract[],MATCH($A449,FPL_Fixtures_Extract[[Player]:[Player]],0),MATCH(FPL_Combined[[#Headers],[Gameweek 07]],FPL_Fixtures_Extract[#Headers],0)))-4),Team_Key[[Full Name]:[Full Name]],0))&amp;RIGHT(INDEX(FPL_Fixtures_Extract[],MATCH($A449,FPL_Fixtures_Extract[[Player]:[Player]],0),MATCH(FPL_Combined[[#Headers],[Gameweek 07]],FPL_Fixtures_Extract[#Headers],0)),3))</f>
        <v>SWA(H) 3-1</v>
      </c>
      <c r="I449" t="str">
        <f ca="1">IF(RIGHT(FPL_Combined[[#Headers],[Gameweek 08]],2)&lt;$B$622,INDEX(FPL_Results_Extract[Gameweek 08],MATCH($A449,FPL_Results_Extract[[Player]:[Player]],0)),INDEX(Team_Key[[Abbreviation]:[Abbreviation]],MATCH(LEFT(INDEX(FPL_Fixtures_Extract[],MATCH($A449,FPL_Fixtures_Extract[[Player]:[Player]],0),MATCH(FPL_Combined[[#Headers],[Gameweek 08]],FPL_Fixtures_Extract[#Headers],0)),LEN(INDEX(FPL_Fixtures_Extract[],MATCH($A449,FPL_Fixtures_Extract[[Player]:[Player]],0),MATCH(FPL_Combined[[#Headers],[Gameweek 08]],FPL_Fixtures_Extract[#Headers],0)))-4),Team_Key[[Full Name]:[Full Name]],0))&amp;RIGHT(INDEX(FPL_Fixtures_Extract[],MATCH($A449,FPL_Fixtures_Extract[[Player]:[Player]],0),MATCH(FPL_Combined[[#Headers],[Gameweek 08]],FPL_Fixtures_Extract[#Headers],0)),3))</f>
        <v>CHE(A) 3-1</v>
      </c>
      <c r="J449" t="str">
        <f ca="1">IF(RIGHT(FPL_Combined[[#Headers],[Gameweek 09]],2)&lt;$B$622,INDEX(FPL_Results_Extract[Gameweek 09],MATCH($A449,FPL_Results_Extract[[Player]:[Player]],0)),INDEX(Team_Key[[Abbreviation]:[Abbreviation]],MATCH(LEFT(INDEX(FPL_Fixtures_Extract[],MATCH($A449,FPL_Fixtures_Extract[[Player]:[Player]],0),MATCH(FPL_Combined[[#Headers],[Gameweek 09]],FPL_Fixtures_Extract[#Headers],0)),LEN(INDEX(FPL_Fixtures_Extract[],MATCH($A449,FPL_Fixtures_Extract[[Player]:[Player]],0),MATCH(FPL_Combined[[#Headers],[Gameweek 09]],FPL_Fixtures_Extract[#Headers],0)))-4),Team_Key[[Full Name]:[Full Name]],0))&amp;RIGHT(INDEX(FPL_Fixtures_Extract[],MATCH($A449,FPL_Fixtures_Extract[[Player]:[Player]],0),MATCH(FPL_Combined[[#Headers],[Gameweek 09]],FPL_Fixtures_Extract[#Headers],0)),3))</f>
        <v>LEI(H) 2-2</v>
      </c>
      <c r="K449" t="str">
        <f ca="1">IF(RIGHT(FPL_Combined[[#Headers],[Gameweek 10]],2)&lt;$B$622,INDEX(FPL_Results_Extract[Gameweek 10],MATCH($A449,FPL_Results_Extract[[Player]:[Player]],0)),INDEX(Team_Key[[Abbreviation]:[Abbreviation]],MATCH(LEFT(INDEX(FPL_Fixtures_Extract[],MATCH($A449,FPL_Fixtures_Extract[[Player]:[Player]],0),MATCH(FPL_Combined[[#Headers],[Gameweek 10]],FPL_Fixtures_Extract[#Headers],0)),LEN(INDEX(FPL_Fixtures_Extract[],MATCH($A449,FPL_Fixtures_Extract[[Player]:[Player]],0),MATCH(FPL_Combined[[#Headers],[Gameweek 10]],FPL_Fixtures_Extract[#Headers],0)))-4),Team_Key[[Full Name]:[Full Name]],0))&amp;RIGHT(INDEX(FPL_Fixtures_Extract[],MATCH($A449,FPL_Fixtures_Extract[[Player]:[Player]],0),MATCH(FPL_Combined[[#Headers],[Gameweek 10]],FPL_Fixtures_Extract[#Headers],0)),3))</f>
        <v>LIV(A) 1-1</v>
      </c>
      <c r="L449" t="str">
        <f ca="1">IF(RIGHT(FPL_Combined[[#Headers],[Gameweek 11]],2)&lt;$B$622,INDEX(FPL_Results_Extract[Gameweek 11],MATCH($A449,FPL_Results_Extract[[Player]:[Player]],0)),INDEX(Team_Key[[Abbreviation]:[Abbreviation]],MATCH(LEFT(INDEX(FPL_Fixtures_Extract[],MATCH($A449,FPL_Fixtures_Extract[[Player]:[Player]],0),MATCH(FPL_Combined[[#Headers],[Gameweek 11]],FPL_Fixtures_Extract[#Headers],0)),LEN(INDEX(FPL_Fixtures_Extract[],MATCH($A449,FPL_Fixtures_Extract[[Player]:[Player]],0),MATCH(FPL_Combined[[#Headers],[Gameweek 11]],FPL_Fixtures_Extract[#Headers],0)))-4),Team_Key[[Full Name]:[Full Name]],0))&amp;RIGHT(INDEX(FPL_Fixtures_Extract[],MATCH($A449,FPL_Fixtures_Extract[[Player]:[Player]],0),MATCH(FPL_Combined[[#Headers],[Gameweek 11]],FPL_Fixtures_Extract[#Headers],0)),3))</f>
        <v>BOU(H) 2-0</v>
      </c>
      <c r="M449" t="str">
        <f ca="1">IF(RIGHT(FPL_Combined[[#Headers],[Gameweek 12]],2)&lt;$B$622,INDEX(FPL_Results_Extract[Gameweek 12],MATCH($A449,FPL_Results_Extract[[Player]:[Player]],0)),INDEX(Team_Key[[Abbreviation]:[Abbreviation]],MATCH(LEFT(INDEX(FPL_Fixtures_Extract[],MATCH($A449,FPL_Fixtures_Extract[[Player]:[Player]],0),MATCH(FPL_Combined[[#Headers],[Gameweek 12]],FPL_Fixtures_Extract[#Headers],0)),LEN(INDEX(FPL_Fixtures_Extract[],MATCH($A449,FPL_Fixtures_Extract[[Player]:[Player]],0),MATCH(FPL_Combined[[#Headers],[Gameweek 12]],FPL_Fixtures_Extract[#Headers],0)))-4),Team_Key[[Full Name]:[Full Name]],0))&amp;RIGHT(INDEX(FPL_Fixtures_Extract[],MATCH($A449,FPL_Fixtures_Extract[[Player]:[Player]],0),MATCH(FPL_Combined[[#Headers],[Gameweek 12]],FPL_Fixtures_Extract[#Headers],0)),3))</f>
        <v>SUN(A) 1-0</v>
      </c>
      <c r="N449" t="str">
        <f ca="1">IF(RIGHT(FPL_Combined[[#Headers],[Gameweek 13]],2)&lt;$B$622,INDEX(FPL_Results_Extract[Gameweek 13],MATCH($A449,FPL_Results_Extract[[Player]:[Player]],0)),INDEX(Team_Key[[Abbreviation]:[Abbreviation]],MATCH(LEFT(INDEX(FPL_Fixtures_Extract[],MATCH($A449,FPL_Fixtures_Extract[[Player]:[Player]],0),MATCH(FPL_Combined[[#Headers],[Gameweek 13]],FPL_Fixtures_Extract[#Headers],0)),LEN(INDEX(FPL_Fixtures_Extract[],MATCH($A449,FPL_Fixtures_Extract[[Player]:[Player]],0),MATCH(FPL_Combined[[#Headers],[Gameweek 13]],FPL_Fixtures_Extract[#Headers],0)))-4),Team_Key[[Full Name]:[Full Name]],0))&amp;RIGHT(INDEX(FPL_Fixtures_Extract[],MATCH($A449,FPL_Fixtures_Extract[[Player]:[Player]],0),MATCH(FPL_Combined[[#Headers],[Gameweek 13]],FPL_Fixtures_Extract[#Headers],0)),3))</f>
        <v>STK(H) 0-1</v>
      </c>
      <c r="O449" t="str">
        <f ca="1">IF(RIGHT(FPL_Combined[[#Headers],[Gameweek 14]],2)&lt;$B$622,INDEX(FPL_Results_Extract[Gameweek 14],MATCH($A449,FPL_Results_Extract[[Player]:[Player]],0)),INDEX(Team_Key[[Abbreviation]:[Abbreviation]],MATCH(LEFT(INDEX(FPL_Fixtures_Extract[],MATCH($A449,FPL_Fixtures_Extract[[Player]:[Player]],0),MATCH(FPL_Combined[[#Headers],[Gameweek 14]],FPL_Fixtures_Extract[#Headers],0)),LEN(INDEX(FPL_Fixtures_Extract[],MATCH($A449,FPL_Fixtures_Extract[[Player]:[Player]],0),MATCH(FPL_Combined[[#Headers],[Gameweek 14]],FPL_Fixtures_Extract[#Headers],0)))-4),Team_Key[[Full Name]:[Full Name]],0))&amp;RIGHT(INDEX(FPL_Fixtures_Extract[],MATCH($A449,FPL_Fixtures_Extract[[Player]:[Player]],0),MATCH(FPL_Combined[[#Headers],[Gameweek 14]],FPL_Fixtures_Extract[#Headers],0)),3))</f>
        <v>MCI(A) 1-3</v>
      </c>
      <c r="P449" t="str">
        <f ca="1">IF(RIGHT(FPL_Combined[[#Headers],[Gameweek 15]],2)&lt;$B$622,INDEX(FPL_Results_Extract[Gameweek 15],MATCH($A449,FPL_Results_Extract[[Player]:[Player]],0)),INDEX(Team_Key[[Abbreviation]:[Abbreviation]],MATCH(LEFT(INDEX(FPL_Fixtures_Extract[],MATCH($A449,FPL_Fixtures_Extract[[Player]:[Player]],0),MATCH(FPL_Combined[[#Headers],[Gameweek 15]],FPL_Fixtures_Extract[#Headers],0)),LEN(INDEX(FPL_Fixtures_Extract[],MATCH($A449,FPL_Fixtures_Extract[[Player]:[Player]],0),MATCH(FPL_Combined[[#Headers],[Gameweek 15]],FPL_Fixtures_Extract[#Headers],0)))-4),Team_Key[[Full Name]:[Full Name]],0))&amp;RIGHT(INDEX(FPL_Fixtures_Extract[],MATCH($A449,FPL_Fixtures_Extract[[Player]:[Player]],0),MATCH(FPL_Combined[[#Headers],[Gameweek 15]],FPL_Fixtures_Extract[#Headers],0)),3))</f>
        <v>AVL(H) 1-1</v>
      </c>
      <c r="Q449" t="str">
        <f ca="1">IF(RIGHT(FPL_Combined[[#Headers],[Gameweek 16]],2)&lt;$B$622,INDEX(FPL_Results_Extract[Gameweek 16],MATCH($A449,FPL_Results_Extract[[Player]:[Player]],0)),INDEX(Team_Key[[Abbreviation]:[Abbreviation]],MATCH(LEFT(INDEX(FPL_Fixtures_Extract[],MATCH($A449,FPL_Fixtures_Extract[[Player]:[Player]],0),MATCH(FPL_Combined[[#Headers],[Gameweek 16]],FPL_Fixtures_Extract[#Headers],0)),LEN(INDEX(FPL_Fixtures_Extract[],MATCH($A449,FPL_Fixtures_Extract[[Player]:[Player]],0),MATCH(FPL_Combined[[#Headers],[Gameweek 16]],FPL_Fixtures_Extract[#Headers],0)))-4),Team_Key[[Full Name]:[Full Name]],0))&amp;RIGHT(INDEX(FPL_Fixtures_Extract[],MATCH($A449,FPL_Fixtures_Extract[[Player]:[Player]],0),MATCH(FPL_Combined[[#Headers],[Gameweek 16]],FPL_Fixtures_Extract[#Headers],0)),3))</f>
        <v>CRY(A) 0-1</v>
      </c>
      <c r="R449" t="str">
        <f ca="1">IF(RIGHT(FPL_Combined[[#Headers],[Gameweek 17]],2)&lt;$B$622,INDEX(FPL_Results_Extract[Gameweek 17],MATCH($A449,FPL_Results_Extract[[Player]:[Player]],0)),INDEX(Team_Key[[Abbreviation]:[Abbreviation]],MATCH(LEFT(INDEX(FPL_Fixtures_Extract[],MATCH($A449,FPL_Fixtures_Extract[[Player]:[Player]],0),MATCH(FPL_Combined[[#Headers],[Gameweek 17]],FPL_Fixtures_Extract[#Headers],0)),LEN(INDEX(FPL_Fixtures_Extract[],MATCH($A449,FPL_Fixtures_Extract[[Player]:[Player]],0),MATCH(FPL_Combined[[#Headers],[Gameweek 17]],FPL_Fixtures_Extract[#Headers],0)))-4),Team_Key[[Full Name]:[Full Name]],0))&amp;RIGHT(INDEX(FPL_Fixtures_Extract[],MATCH($A449,FPL_Fixtures_Extract[[Player]:[Player]],0),MATCH(FPL_Combined[[#Headers],[Gameweek 17]],FPL_Fixtures_Extract[#Headers],0)),3))</f>
        <v>TOT(H) 0-2</v>
      </c>
      <c r="S449" t="str">
        <f ca="1">IF(RIGHT(FPL_Combined[[#Headers],[Gameweek 18]],2)&lt;$B$622,INDEX(FPL_Results_Extract[Gameweek 18],MATCH($A449,FPL_Results_Extract[[Player]:[Player]],0)),INDEX(Team_Key[[Abbreviation]:[Abbreviation]],MATCH(LEFT(INDEX(FPL_Fixtures_Extract[],MATCH($A449,FPL_Fixtures_Extract[[Player]:[Player]],0),MATCH(FPL_Combined[[#Headers],[Gameweek 18]],FPL_Fixtures_Extract[#Headers],0)),LEN(INDEX(FPL_Fixtures_Extract[],MATCH($A449,FPL_Fixtures_Extract[[Player]:[Player]],0),MATCH(FPL_Combined[[#Headers],[Gameweek 18]],FPL_Fixtures_Extract[#Headers],0)))-4),Team_Key[[Full Name]:[Full Name]],0))&amp;RIGHT(INDEX(FPL_Fixtures_Extract[],MATCH($A449,FPL_Fixtures_Extract[[Player]:[Player]],0),MATCH(FPL_Combined[[#Headers],[Gameweek 18]],FPL_Fixtures_Extract[#Headers],0)),3))</f>
        <v>ARS(H) 4-0</v>
      </c>
      <c r="T449" t="str">
        <f ca="1">IF(RIGHT(FPL_Combined[[#Headers],[Gameweek 19]],2)&lt;$B$622,INDEX(FPL_Results_Extract[Gameweek 19],MATCH($A449,FPL_Results_Extract[[Player]:[Player]],0)),INDEX(Team_Key[[Abbreviation]:[Abbreviation]],MATCH(LEFT(INDEX(FPL_Fixtures_Extract[],MATCH($A449,FPL_Fixtures_Extract[[Player]:[Player]],0),MATCH(FPL_Combined[[#Headers],[Gameweek 19]],FPL_Fixtures_Extract[#Headers],0)),LEN(INDEX(FPL_Fixtures_Extract[],MATCH($A449,FPL_Fixtures_Extract[[Player]:[Player]],0),MATCH(FPL_Combined[[#Headers],[Gameweek 19]],FPL_Fixtures_Extract[#Headers],0)))-4),Team_Key[[Full Name]:[Full Name]],0))&amp;RIGHT(INDEX(FPL_Fixtures_Extract[],MATCH($A449,FPL_Fixtures_Extract[[Player]:[Player]],0),MATCH(FPL_Combined[[#Headers],[Gameweek 19]],FPL_Fixtures_Extract[#Headers],0)),3))</f>
        <v>WHU(A) 1-2</v>
      </c>
      <c r="U449" t="str">
        <f ca="1">IF(RIGHT(FPL_Combined[[#Headers],[Gameweek 20]],2)&lt;$B$622,INDEX(FPL_Results_Extract[Gameweek 20],MATCH($A449,FPL_Results_Extract[[Player]:[Player]],0)),INDEX(Team_Key[[Abbreviation]:[Abbreviation]],MATCH(LEFT(INDEX(FPL_Fixtures_Extract[],MATCH($A449,FPL_Fixtures_Extract[[Player]:[Player]],0),MATCH(FPL_Combined[[#Headers],[Gameweek 20]],FPL_Fixtures_Extract[#Headers],0)),LEN(INDEX(FPL_Fixtures_Extract[],MATCH($A449,FPL_Fixtures_Extract[[Player]:[Player]],0),MATCH(FPL_Combined[[#Headers],[Gameweek 20]],FPL_Fixtures_Extract[#Headers],0)))-4),Team_Key[[Full Name]:[Full Name]],0))&amp;RIGHT(INDEX(FPL_Fixtures_Extract[],MATCH($A449,FPL_Fixtures_Extract[[Player]:[Player]],0),MATCH(FPL_Combined[[#Headers],[Gameweek 20]],FPL_Fixtures_Extract[#Headers],0)),3))</f>
        <v>NOR(A) 0-1</v>
      </c>
      <c r="V449" t="str">
        <f ca="1">IF(RIGHT(FPL_Combined[[#Headers],[Gameweek 21]],2)&lt;$B$622,INDEX(FPL_Results_Extract[Gameweek 21],MATCH($A449,FPL_Results_Extract[[Player]:[Player]],0)),INDEX(Team_Key[[Abbreviation]:[Abbreviation]],MATCH(LEFT(INDEX(FPL_Fixtures_Extract[],MATCH($A449,FPL_Fixtures_Extract[[Player]:[Player]],0),MATCH(FPL_Combined[[#Headers],[Gameweek 21]],FPL_Fixtures_Extract[#Headers],0)),LEN(INDEX(FPL_Fixtures_Extract[],MATCH($A449,FPL_Fixtures_Extract[[Player]:[Player]],0),MATCH(FPL_Combined[[#Headers],[Gameweek 21]],FPL_Fixtures_Extract[#Headers],0)))-4),Team_Key[[Full Name]:[Full Name]],0))&amp;RIGHT(INDEX(FPL_Fixtures_Extract[],MATCH($A449,FPL_Fixtures_Extract[[Player]:[Player]],0),MATCH(FPL_Combined[[#Headers],[Gameweek 21]],FPL_Fixtures_Extract[#Headers],0)),3))</f>
        <v>WAT(H) 2-0</v>
      </c>
      <c r="W449" t="str">
        <f ca="1">IF(RIGHT(FPL_Combined[[#Headers],[Gameweek 22]],2)&lt;$B$622,INDEX(FPL_Results_Extract[Gameweek 22],MATCH($A449,FPL_Results_Extract[[Player]:[Player]],0)),INDEX(Team_Key[[Abbreviation]:[Abbreviation]],MATCH(LEFT(INDEX(FPL_Fixtures_Extract[],MATCH($A449,FPL_Fixtures_Extract[[Player]:[Player]],0),MATCH(FPL_Combined[[#Headers],[Gameweek 22]],FPL_Fixtures_Extract[#Headers],0)),LEN(INDEX(FPL_Fixtures_Extract[],MATCH($A449,FPL_Fixtures_Extract[[Player]:[Player]],0),MATCH(FPL_Combined[[#Headers],[Gameweek 22]],FPL_Fixtures_Extract[#Headers],0)))-4),Team_Key[[Full Name]:[Full Name]],0))&amp;RIGHT(INDEX(FPL_Fixtures_Extract[],MATCH($A449,FPL_Fixtures_Extract[[Player]:[Player]],0),MATCH(FPL_Combined[[#Headers],[Gameweek 22]],FPL_Fixtures_Extract[#Headers],0)),3))</f>
        <v>WBA(H) 3-0</v>
      </c>
      <c r="X449" t="str">
        <f ca="1">IF(RIGHT(FPL_Combined[[#Headers],[Gameweek 23]],2)&lt;$B$622,INDEX(FPL_Results_Extract[Gameweek 23],MATCH($A449,FPL_Results_Extract[[Player]:[Player]],0)),INDEX(Team_Key[[Abbreviation]:[Abbreviation]],MATCH(LEFT(INDEX(FPL_Fixtures_Extract[],MATCH($A449,FPL_Fixtures_Extract[[Player]:[Player]],0),MATCH(FPL_Combined[[#Headers],[Gameweek 23]],FPL_Fixtures_Extract[#Headers],0)),LEN(INDEX(FPL_Fixtures_Extract[],MATCH($A449,FPL_Fixtures_Extract[[Player]:[Player]],0),MATCH(FPL_Combined[[#Headers],[Gameweek 23]],FPL_Fixtures_Extract[#Headers],0)))-4),Team_Key[[Full Name]:[Full Name]],0))&amp;RIGHT(INDEX(FPL_Fixtures_Extract[],MATCH($A449,FPL_Fixtures_Extract[[Player]:[Player]],0),MATCH(FPL_Combined[[#Headers],[Gameweek 23]],FPL_Fixtures_Extract[#Headers],0)),3))</f>
        <v>MUN(A) 1-0</v>
      </c>
      <c r="Y449" t="str">
        <f ca="1">IF(RIGHT(FPL_Combined[[#Headers],[Gameweek 24]],2)&lt;$B$622,INDEX(FPL_Results_Extract[Team],MATCH($A449,FPL_Results_Extract[[Player]:[Player]],0)),INDEX(Team_Key[[Abbreviation]:[Abbreviation]],MATCH(LEFT(INDEX(FPL_Fixtures_Extract[],MATCH($A449,FPL_Fixtures_Extract[[Player]:[Player]],0),MATCH(FPL_Combined[[#Headers],[Gameweek 24]],FPL_Fixtures_Extract[#Headers],0)),LEN(INDEX(FPL_Fixtures_Extract[],MATCH($A449,FPL_Fixtures_Extract[[Player]:[Player]],0),MATCH(FPL_Combined[[#Headers],[Gameweek 24]],FPL_Fixtures_Extract[#Headers],0)))-4),Team_Key[[Full Name]:[Full Name]],0))&amp;RIGHT(INDEX(FPL_Fixtures_Extract[],MATCH($A449,FPL_Fixtures_Extract[[Player]:[Player]],0),MATCH(FPL_Combined[[#Headers],[Gameweek 24]],FPL_Fixtures_Extract[#Headers],0)),3))</f>
        <v>SOU</v>
      </c>
      <c r="Z449" t="str">
        <f ca="1">IF(RIGHT(FPL_Combined[[#Headers],[Gameweek 25]],2)&lt;$B$622,INDEX(FPL_Results_Extract[Player],MATCH($A449,FPL_Results_Extract[[Player]:[Player]],0)),INDEX(Team_Key[[Abbreviation]:[Abbreviation]],MATCH(LEFT(INDEX(FPL_Fixtures_Extract[],MATCH($A449,FPL_Fixtures_Extract[[Player]:[Player]],0),MATCH(FPL_Combined[[#Headers],[Gameweek 25]],FPL_Fixtures_Extract[#Headers],0)),LEN(INDEX(FPL_Fixtures_Extract[],MATCH($A449,FPL_Fixtures_Extract[[Player]:[Player]],0),MATCH(FPL_Combined[[#Headers],[Gameweek 25]],FPL_Fixtures_Extract[#Headers],0)))-4),Team_Key[[Full Name]:[Full Name]],0))&amp;RIGHT(INDEX(FPL_Fixtures_Extract[],MATCH($A449,FPL_Fixtures_Extract[[Player]:[Player]],0),MATCH(FPL_Combined[[#Headers],[Gameweek 25]],FPL_Fixtures_Extract[#Headers],0)),3))</f>
        <v>Pellè</v>
      </c>
      <c r="AA449" t="str">
        <f ca="1">IF(RIGHT(FPL_Combined[[#Headers],[Gameweek 26]],2)&lt;$B$622,INDEX(FPL_Results_Extract[Gameweek 01],MATCH($A449,FPL_Results_Extract[[Player]:[Player]],0)),INDEX(Team_Key[[Abbreviation]:[Abbreviation]],MATCH(LEFT(INDEX(FPL_Fixtures_Extract[],MATCH($A449,FPL_Fixtures_Extract[[Player]:[Player]],0),MATCH(FPL_Combined[[#Headers],[Gameweek 26]],FPL_Fixtures_Extract[#Headers],0)),LEN(INDEX(FPL_Fixtures_Extract[],MATCH($A449,FPL_Fixtures_Extract[[Player]:[Player]],0),MATCH(FPL_Combined[[#Headers],[Gameweek 26]],FPL_Fixtures_Extract[#Headers],0)))-4),Team_Key[[Full Name]:[Full Name]],0))&amp;RIGHT(INDEX(FPL_Fixtures_Extract[],MATCH($A449,FPL_Fixtures_Extract[[Player]:[Player]],0),MATCH(FPL_Combined[[#Headers],[Gameweek 26]],FPL_Fixtures_Extract[#Headers],0)),3))</f>
        <v>NEW(A) 2-2</v>
      </c>
      <c r="AB449" t="str">
        <f ca="1">IF(RIGHT(FPL_Combined[[#Headers],[Gameweek 27]],2)&lt;$B$622,INDEX(FPL_Results_Extract[Gameweek 02],MATCH($A449,FPL_Results_Extract[[Player]:[Player]],0)),INDEX(Team_Key[[Abbreviation]:[Abbreviation]],MATCH(LEFT(INDEX(FPL_Fixtures_Extract[],MATCH($A449,FPL_Fixtures_Extract[[Player]:[Player]],0),MATCH(FPL_Combined[[#Headers],[Gameweek 27]],FPL_Fixtures_Extract[#Headers],0)),LEN(INDEX(FPL_Fixtures_Extract[],MATCH($A449,FPL_Fixtures_Extract[[Player]:[Player]],0),MATCH(FPL_Combined[[#Headers],[Gameweek 27]],FPL_Fixtures_Extract[#Headers],0)))-4),Team_Key[[Full Name]:[Full Name]],0))&amp;RIGHT(INDEX(FPL_Fixtures_Extract[],MATCH($A449,FPL_Fixtures_Extract[[Player]:[Player]],0),MATCH(FPL_Combined[[#Headers],[Gameweek 27]],FPL_Fixtures_Extract[#Headers],0)),3))</f>
        <v>EVE(H) 0-3</v>
      </c>
      <c r="AC449" t="str">
        <f ca="1">IF(RIGHT(FPL_Combined[[#Headers],[Gameweek 28]],2)&lt;$B$622,INDEX(FPL_Results_Extract[Gameweek 03],MATCH($A449,FPL_Results_Extract[[Player]:[Player]],0)),INDEX(Team_Key[[Abbreviation]:[Abbreviation]],MATCH(LEFT(INDEX(FPL_Fixtures_Extract[],MATCH($A449,FPL_Fixtures_Extract[[Player]:[Player]],0),MATCH(FPL_Combined[[#Headers],[Gameweek 28]],FPL_Fixtures_Extract[#Headers],0)),LEN(INDEX(FPL_Fixtures_Extract[],MATCH($A449,FPL_Fixtures_Extract[[Player]:[Player]],0),MATCH(FPL_Combined[[#Headers],[Gameweek 28]],FPL_Fixtures_Extract[#Headers],0)))-4),Team_Key[[Full Name]:[Full Name]],0))&amp;RIGHT(INDEX(FPL_Fixtures_Extract[],MATCH($A449,FPL_Fixtures_Extract[[Player]:[Player]],0),MATCH(FPL_Combined[[#Headers],[Gameweek 28]],FPL_Fixtures_Extract[#Headers],0)),3))</f>
        <v>WAT(A) 0-0</v>
      </c>
      <c r="AD449" t="str">
        <f ca="1">IF(RIGHT(FPL_Combined[[#Headers],[Gameweek 29]],2)&lt;$B$622,INDEX(FPL_Results_Extract[Gameweek 04],MATCH($A449,FPL_Results_Extract[[Player]:[Player]],0)),INDEX(Team_Key[[Abbreviation]:[Abbreviation]],MATCH(LEFT(INDEX(FPL_Fixtures_Extract[],MATCH($A449,FPL_Fixtures_Extract[[Player]:[Player]],0),MATCH(FPL_Combined[[#Headers],[Gameweek 29]],FPL_Fixtures_Extract[#Headers],0)),LEN(INDEX(FPL_Fixtures_Extract[],MATCH($A449,FPL_Fixtures_Extract[[Player]:[Player]],0),MATCH(FPL_Combined[[#Headers],[Gameweek 29]],FPL_Fixtures_Extract[#Headers],0)))-4),Team_Key[[Full Name]:[Full Name]],0))&amp;RIGHT(INDEX(FPL_Fixtures_Extract[],MATCH($A449,FPL_Fixtures_Extract[[Player]:[Player]],0),MATCH(FPL_Combined[[#Headers],[Gameweek 29]],FPL_Fixtures_Extract[#Headers],0)),3))</f>
        <v>SUN(H)</v>
      </c>
      <c r="AE449" t="str">
        <f ca="1">IF(RIGHT(FPL_Combined[[#Headers],[Gameweek 30]],2)&lt;$B$622,INDEX(FPL_Results_Extract[Gameweek 05],MATCH($A449,FPL_Results_Extract[[Player]:[Player]],0)),INDEX(Team_Key[[Abbreviation]:[Abbreviation]],MATCH(LEFT(INDEX(FPL_Fixtures_Extract[],MATCH($A449,FPL_Fixtures_Extract[[Player]:[Player]],0),MATCH(FPL_Combined[[#Headers],[Gameweek 30]],FPL_Fixtures_Extract[#Headers],0)),LEN(INDEX(FPL_Fixtures_Extract[],MATCH($A449,FPL_Fixtures_Extract[[Player]:[Player]],0),MATCH(FPL_Combined[[#Headers],[Gameweek 30]],FPL_Fixtures_Extract[#Headers],0)))-4),Team_Key[[Full Name]:[Full Name]],0))&amp;RIGHT(INDEX(FPL_Fixtures_Extract[],MATCH($A449,FPL_Fixtures_Extract[[Player]:[Player]],0),MATCH(FPL_Combined[[#Headers],[Gameweek 30]],FPL_Fixtures_Extract[#Headers],0)),3))</f>
        <v>STK(A)</v>
      </c>
      <c r="AF449" t="str">
        <f ca="1">IF(RIGHT(FPL_Combined[[#Headers],[Gameweek 31]],2)&lt;$B$622,INDEX(FPL_Results_Extract[Gameweek 06],MATCH($A449,FPL_Results_Extract[[Player]:[Player]],0)),INDEX(Team_Key[[Abbreviation]:[Abbreviation]],MATCH(LEFT(INDEX(FPL_Fixtures_Extract[],MATCH($A449,FPL_Fixtures_Extract[[Player]:[Player]],0),MATCH(FPL_Combined[[#Headers],[Gameweek 31]],FPL_Fixtures_Extract[#Headers],0)),LEN(INDEX(FPL_Fixtures_Extract[],MATCH($A449,FPL_Fixtures_Extract[[Player]:[Player]],0),MATCH(FPL_Combined[[#Headers],[Gameweek 31]],FPL_Fixtures_Extract[#Headers],0)))-4),Team_Key[[Full Name]:[Full Name]],0))&amp;RIGHT(INDEX(FPL_Fixtures_Extract[],MATCH($A449,FPL_Fixtures_Extract[[Player]:[Player]],0),MATCH(FPL_Combined[[#Headers],[Gameweek 31]],FPL_Fixtures_Extract[#Headers],0)),3))</f>
        <v>LIV(H)</v>
      </c>
      <c r="AG449" t="str">
        <f ca="1">IF(RIGHT(FPL_Combined[[#Headers],[Gameweek 32]],2)&lt;$B$622,INDEX(FPL_Results_Extract[Gameweek 07],MATCH($A449,FPL_Results_Extract[[Player]:[Player]],0)),INDEX(Team_Key[[Abbreviation]:[Abbreviation]],MATCH(LEFT(INDEX(FPL_Fixtures_Extract[],MATCH($A449,FPL_Fixtures_Extract[[Player]:[Player]],0),MATCH(FPL_Combined[[#Headers],[Gameweek 32]],FPL_Fixtures_Extract[#Headers],0)),LEN(INDEX(FPL_Fixtures_Extract[],MATCH($A449,FPL_Fixtures_Extract[[Player]:[Player]],0),MATCH(FPL_Combined[[#Headers],[Gameweek 32]],FPL_Fixtures_Extract[#Headers],0)))-4),Team_Key[[Full Name]:[Full Name]],0))&amp;RIGHT(INDEX(FPL_Fixtures_Extract[],MATCH($A449,FPL_Fixtures_Extract[[Player]:[Player]],0),MATCH(FPL_Combined[[#Headers],[Gameweek 32]],FPL_Fixtures_Extract[#Headers],0)),3))</f>
        <v>LEI(A)</v>
      </c>
      <c r="AH449" t="str">
        <f ca="1">IF(RIGHT(FPL_Combined[[#Headers],[Gameweek 33]],2)&lt;$B$622,INDEX(FPL_Results_Extract[Gameweek 08],MATCH($A449,FPL_Results_Extract[[Player]:[Player]],0)),INDEX(Team_Key[[Abbreviation]:[Abbreviation]],MATCH(LEFT(INDEX(FPL_Fixtures_Extract[],MATCH($A449,FPL_Fixtures_Extract[[Player]:[Player]],0),MATCH(FPL_Combined[[#Headers],[Gameweek 33]],FPL_Fixtures_Extract[#Headers],0)),LEN(INDEX(FPL_Fixtures_Extract[],MATCH($A449,FPL_Fixtures_Extract[[Player]:[Player]],0),MATCH(FPL_Combined[[#Headers],[Gameweek 33]],FPL_Fixtures_Extract[#Headers],0)))-4),Team_Key[[Full Name]:[Full Name]],0))&amp;RIGHT(INDEX(FPL_Fixtures_Extract[],MATCH($A449,FPL_Fixtures_Extract[[Player]:[Player]],0),MATCH(FPL_Combined[[#Headers],[Gameweek 33]],FPL_Fixtures_Extract[#Headers],0)),3))</f>
        <v>NEW(H)</v>
      </c>
      <c r="AI449" t="str">
        <f ca="1">IF(RIGHT(FPL_Combined[[#Headers],[Gameweek 34]],2)&lt;$B$622,INDEX(FPL_Results_Extract[Gameweek 09],MATCH($A449,FPL_Results_Extract[[Player]:[Player]],0)),INDEX(Team_Key[[Abbreviation]:[Abbreviation]],MATCH(LEFT(INDEX(FPL_Fixtures_Extract[],MATCH($A449,FPL_Fixtures_Extract[[Player]:[Player]],0),MATCH(FPL_Combined[[#Headers],[Gameweek 34]],FPL_Fixtures_Extract[#Headers],0)),LEN(INDEX(FPL_Fixtures_Extract[],MATCH($A449,FPL_Fixtures_Extract[[Player]:[Player]],0),MATCH(FPL_Combined[[#Headers],[Gameweek 34]],FPL_Fixtures_Extract[#Headers],0)))-4),Team_Key[[Full Name]:[Full Name]],0))&amp;RIGHT(INDEX(FPL_Fixtures_Extract[],MATCH($A449,FPL_Fixtures_Extract[[Player]:[Player]],0),MATCH(FPL_Combined[[#Headers],[Gameweek 34]],FPL_Fixtures_Extract[#Headers],0)),3))</f>
        <v>EVE(A)</v>
      </c>
      <c r="AJ449" t="str">
        <f ca="1">IF(RIGHT(FPL_Combined[[#Headers],[Gameweek 35]],2)&lt;$B$622,INDEX(FPL_Results_Extract[Gameweek 10],MATCH($A449,FPL_Results_Extract[[Player]:[Player]],0)),INDEX(Team_Key[[Abbreviation]:[Abbreviation]],MATCH(LEFT(INDEX(FPL_Fixtures_Extract[],MATCH($A449,FPL_Fixtures_Extract[[Player]:[Player]],0),MATCH(FPL_Combined[[#Headers],[Gameweek 35]],FPL_Fixtures_Extract[#Headers],0)),LEN(INDEX(FPL_Fixtures_Extract[],MATCH($A449,FPL_Fixtures_Extract[[Player]:[Player]],0),MATCH(FPL_Combined[[#Headers],[Gameweek 35]],FPL_Fixtures_Extract[#Headers],0)))-4),Team_Key[[Full Name]:[Full Name]],0))&amp;RIGHT(INDEX(FPL_Fixtures_Extract[],MATCH($A449,FPL_Fixtures_Extract[[Player]:[Player]],0),MATCH(FPL_Combined[[#Headers],[Gameweek 35]],FPL_Fixtures_Extract[#Headers],0)),3))</f>
        <v>AVL(A)</v>
      </c>
      <c r="AK449" t="str">
        <f ca="1">IF(RIGHT(FPL_Combined[[#Headers],[Gameweek 36]],2)&lt;$B$622,INDEX(FPL_Results_Extract[Gameweek 11],MATCH($A449,FPL_Results_Extract[[Player]:[Player]],0)),INDEX(Team_Key[[Abbreviation]:[Abbreviation]],MATCH(LEFT(INDEX(FPL_Fixtures_Extract[],MATCH($A449,FPL_Fixtures_Extract[[Player]:[Player]],0),MATCH(FPL_Combined[[#Headers],[Gameweek 36]],FPL_Fixtures_Extract[#Headers],0)),LEN(INDEX(FPL_Fixtures_Extract[],MATCH($A449,FPL_Fixtures_Extract[[Player]:[Player]],0),MATCH(FPL_Combined[[#Headers],[Gameweek 36]],FPL_Fixtures_Extract[#Headers],0)))-4),Team_Key[[Full Name]:[Full Name]],0))&amp;RIGHT(INDEX(FPL_Fixtures_Extract[],MATCH($A449,FPL_Fixtures_Extract[[Player]:[Player]],0),MATCH(FPL_Combined[[#Headers],[Gameweek 36]],FPL_Fixtures_Extract[#Headers],0)),3))</f>
        <v>MCI(H)</v>
      </c>
      <c r="AL449" t="str">
        <f ca="1">IF(RIGHT(FPL_Combined[[#Headers],[Gameweek 37]],2)&lt;$B$622,INDEX(FPL_Results_Extract[Gameweek 12],MATCH($A449,FPL_Results_Extract[[Player]:[Player]],0)),INDEX(Team_Key[[Abbreviation]:[Abbreviation]],MATCH(LEFT(INDEX(FPL_Fixtures_Extract[],MATCH($A449,FPL_Fixtures_Extract[[Player]:[Player]],0),MATCH(FPL_Combined[[#Headers],[Gameweek 37]],FPL_Fixtures_Extract[#Headers],0)),LEN(INDEX(FPL_Fixtures_Extract[],MATCH($A449,FPL_Fixtures_Extract[[Player]:[Player]],0),MATCH(FPL_Combined[[#Headers],[Gameweek 37]],FPL_Fixtures_Extract[#Headers],0)))-4),Team_Key[[Full Name]:[Full Name]],0))&amp;RIGHT(INDEX(FPL_Fixtures_Extract[],MATCH($A449,FPL_Fixtures_Extract[[Player]:[Player]],0),MATCH(FPL_Combined[[#Headers],[Gameweek 37]],FPL_Fixtures_Extract[#Headers],0)),3))</f>
        <v>TOT(A)</v>
      </c>
      <c r="AM449" t="str">
        <f ca="1">IF(RIGHT(FPL_Combined[[#Headers],[Gameweek 38]],2)&lt;$B$622,INDEX(FPL_Results_Extract[Gameweek 13],MATCH($A449,FPL_Results_Extract[[Player]:[Player]],0)),INDEX(Team_Key[[Abbreviation]:[Abbreviation]],MATCH(LEFT(INDEX(FPL_Fixtures_Extract[],MATCH($A449,FPL_Fixtures_Extract[[Player]:[Player]],0),MATCH(FPL_Combined[[#Headers],[Gameweek 38]],FPL_Fixtures_Extract[#Headers],0)),LEN(INDEX(FPL_Fixtures_Extract[],MATCH($A449,FPL_Fixtures_Extract[[Player]:[Player]],0),MATCH(FPL_Combined[[#Headers],[Gameweek 38]],FPL_Fixtures_Extract[#Headers],0)))-4),Team_Key[[Full Name]:[Full Name]],0))&amp;RIGHT(INDEX(FPL_Fixtures_Extract[],MATCH($A449,FPL_Fixtures_Extract[[Player]:[Player]],0),MATCH(FPL_Combined[[#Headers],[Gameweek 38]],FPL_Fixtures_Extract[#Headers],0)),3))</f>
        <v>CRY(H)</v>
      </c>
    </row>
    <row r="450" spans="1:39" x14ac:dyDescent="0.45">
      <c r="A450" t="s">
        <v>67</v>
      </c>
      <c r="B450" t="str">
        <f ca="1">IF(RIGHT(FPL_Combined[[#Headers],[Gameweek 01]],2)&lt;$B$622,INDEX(FPL_Results_Extract[Gameweek 01],MATCH($A450,FPL_Results_Extract[[Player]:[Player]],0)),INDEX(Team_Key[[Abbreviation]:[Abbreviation]],MATCH(LEFT(INDEX(FPL_Fixtures_Extract[],MATCH($A450,FPL_Fixtures_Extract[[Player]:[Player]],0),MATCH(FPL_Combined[[#Headers],[Gameweek 01]],FPL_Fixtures_Extract[#Headers],0)),LEN(INDEX(FPL_Fixtures_Extract[],MATCH($A450,FPL_Fixtures_Extract[[Player]:[Player]],0),MATCH(FPL_Combined[[#Headers],[Gameweek 01]],FPL_Fixtures_Extract[#Headers],0)))-4),Team_Key[[Full Name]:[Full Name]],0))&amp;RIGHT(INDEX(FPL_Fixtures_Extract[],MATCH($A450,FPL_Fixtures_Extract[[Player]:[Player]],0),MATCH(FPL_Combined[[#Headers],[Gameweek 01]],FPL_Fixtures_Extract[#Headers],0)),3))</f>
        <v>N/A</v>
      </c>
      <c r="C450" t="str">
        <f ca="1">IF(RIGHT(FPL_Combined[[#Headers],[Gameweek 02]],2)&lt;$B$622,INDEX(FPL_Results_Extract[Gameweek 02],MATCH($A450,FPL_Results_Extract[[Player]:[Player]],0)),INDEX(Team_Key[[Abbreviation]:[Abbreviation]],MATCH(LEFT(INDEX(FPL_Fixtures_Extract[],MATCH($A450,FPL_Fixtures_Extract[[Player]:[Player]],0),MATCH(FPL_Combined[[#Headers],[Gameweek 02]],FPL_Fixtures_Extract[#Headers],0)),LEN(INDEX(FPL_Fixtures_Extract[],MATCH($A450,FPL_Fixtures_Extract[[Player]:[Player]],0),MATCH(FPL_Combined[[#Headers],[Gameweek 02]],FPL_Fixtures_Extract[#Headers],0)))-4),Team_Key[[Full Name]:[Full Name]],0))&amp;RIGHT(INDEX(FPL_Fixtures_Extract[],MATCH($A450,FPL_Fixtures_Extract[[Player]:[Player]],0),MATCH(FPL_Combined[[#Headers],[Gameweek 02]],FPL_Fixtures_Extract[#Headers],0)),3))</f>
        <v>N/A</v>
      </c>
      <c r="D450" t="str">
        <f ca="1">IF(RIGHT(FPL_Combined[[#Headers],[Gameweek 03]],2)&lt;$B$622,INDEX(FPL_Results_Extract[Gameweek 03],MATCH($A450,FPL_Results_Extract[[Player]:[Player]],0)),INDEX(Team_Key[[Abbreviation]:[Abbreviation]],MATCH(LEFT(INDEX(FPL_Fixtures_Extract[],MATCH($A450,FPL_Fixtures_Extract[[Player]:[Player]],0),MATCH(FPL_Combined[[#Headers],[Gameweek 03]],FPL_Fixtures_Extract[#Headers],0)),LEN(INDEX(FPL_Fixtures_Extract[],MATCH($A450,FPL_Fixtures_Extract[[Player]:[Player]],0),MATCH(FPL_Combined[[#Headers],[Gameweek 03]],FPL_Fixtures_Extract[#Headers],0)))-4),Team_Key[[Full Name]:[Full Name]],0))&amp;RIGHT(INDEX(FPL_Fixtures_Extract[],MATCH($A450,FPL_Fixtures_Extract[[Player]:[Player]],0),MATCH(FPL_Combined[[#Headers],[Gameweek 03]],FPL_Fixtures_Extract[#Headers],0)),3))</f>
        <v>N/A</v>
      </c>
      <c r="E450" t="str">
        <f ca="1">IF(RIGHT(FPL_Combined[[#Headers],[Gameweek 04]],2)&lt;$B$622,INDEX(FPL_Results_Extract[Gameweek 04],MATCH($A450,FPL_Results_Extract[[Player]:[Player]],0)),INDEX(Team_Key[[Abbreviation]:[Abbreviation]],MATCH(LEFT(INDEX(FPL_Fixtures_Extract[],MATCH($A450,FPL_Fixtures_Extract[[Player]:[Player]],0),MATCH(FPL_Combined[[#Headers],[Gameweek 04]],FPL_Fixtures_Extract[#Headers],0)),LEN(INDEX(FPL_Fixtures_Extract[],MATCH($A450,FPL_Fixtures_Extract[[Player]:[Player]],0),MATCH(FPL_Combined[[#Headers],[Gameweek 04]],FPL_Fixtures_Extract[#Headers],0)))-4),Team_Key[[Full Name]:[Full Name]],0))&amp;RIGHT(INDEX(FPL_Fixtures_Extract[],MATCH($A450,FPL_Fixtures_Extract[[Player]:[Player]],0),MATCH(FPL_Combined[[#Headers],[Gameweek 04]],FPL_Fixtures_Extract[#Headers],0)),3))</f>
        <v>TOT(A) 0-0</v>
      </c>
      <c r="F450" t="str">
        <f ca="1">IF(RIGHT(FPL_Combined[[#Headers],[Gameweek 05]],2)&lt;$B$622,INDEX(FPL_Results_Extract[Gameweek 05],MATCH($A450,FPL_Results_Extract[[Player]:[Player]],0)),INDEX(Team_Key[[Abbreviation]:[Abbreviation]],MATCH(LEFT(INDEX(FPL_Fixtures_Extract[],MATCH($A450,FPL_Fixtures_Extract[[Player]:[Player]],0),MATCH(FPL_Combined[[#Headers],[Gameweek 05]],FPL_Fixtures_Extract[#Headers],0)),LEN(INDEX(FPL_Fixtures_Extract[],MATCH($A450,FPL_Fixtures_Extract[[Player]:[Player]],0),MATCH(FPL_Combined[[#Headers],[Gameweek 05]],FPL_Fixtures_Extract[#Headers],0)))-4),Team_Key[[Full Name]:[Full Name]],0))&amp;RIGHT(INDEX(FPL_Fixtures_Extract[],MATCH($A450,FPL_Fixtures_Extract[[Player]:[Player]],0),MATCH(FPL_Combined[[#Headers],[Gameweek 05]],FPL_Fixtures_Extract[#Headers],0)),3))</f>
        <v>CHE(H) 3-1</v>
      </c>
      <c r="G450" t="str">
        <f ca="1">IF(RIGHT(FPL_Combined[[#Headers],[Gameweek 06]],2)&lt;$B$622,INDEX(FPL_Results_Extract[Gameweek 06],MATCH($A450,FPL_Results_Extract[[Player]:[Player]],0)),INDEX(Team_Key[[Abbreviation]:[Abbreviation]],MATCH(LEFT(INDEX(FPL_Fixtures_Extract[],MATCH($A450,FPL_Fixtures_Extract[[Player]:[Player]],0),MATCH(FPL_Combined[[#Headers],[Gameweek 06]],FPL_Fixtures_Extract[#Headers],0)),LEN(INDEX(FPL_Fixtures_Extract[],MATCH($A450,FPL_Fixtures_Extract[[Player]:[Player]],0),MATCH(FPL_Combined[[#Headers],[Gameweek 06]],FPL_Fixtures_Extract[#Headers],0)))-4),Team_Key[[Full Name]:[Full Name]],0))&amp;RIGHT(INDEX(FPL_Fixtures_Extract[],MATCH($A450,FPL_Fixtures_Extract[[Player]:[Player]],0),MATCH(FPL_Combined[[#Headers],[Gameweek 06]],FPL_Fixtures_Extract[#Headers],0)),3))</f>
        <v>SWA(A) 0-0</v>
      </c>
      <c r="H450" t="str">
        <f ca="1">IF(RIGHT(FPL_Combined[[#Headers],[Gameweek 07]],2)&lt;$B$622,INDEX(FPL_Results_Extract[Gameweek 07],MATCH($A450,FPL_Results_Extract[[Player]:[Player]],0)),INDEX(Team_Key[[Abbreviation]:[Abbreviation]],MATCH(LEFT(INDEX(FPL_Fixtures_Extract[],MATCH($A450,FPL_Fixtures_Extract[[Player]:[Player]],0),MATCH(FPL_Combined[[#Headers],[Gameweek 07]],FPL_Fixtures_Extract[#Headers],0)),LEN(INDEX(FPL_Fixtures_Extract[],MATCH($A450,FPL_Fixtures_Extract[[Player]:[Player]],0),MATCH(FPL_Combined[[#Headers],[Gameweek 07]],FPL_Fixtures_Extract[#Headers],0)))-4),Team_Key[[Full Name]:[Full Name]],0))&amp;RIGHT(INDEX(FPL_Fixtures_Extract[],MATCH($A450,FPL_Fixtures_Extract[[Player]:[Player]],0),MATCH(FPL_Combined[[#Headers],[Gameweek 07]],FPL_Fixtures_Extract[#Headers],0)),3))</f>
        <v>WBA(A) 3-2</v>
      </c>
      <c r="I450" t="str">
        <f ca="1">IF(RIGHT(FPL_Combined[[#Headers],[Gameweek 08]],2)&lt;$B$622,INDEX(FPL_Results_Extract[Gameweek 08],MATCH($A450,FPL_Results_Extract[[Player]:[Player]],0)),INDEX(Team_Key[[Abbreviation]:[Abbreviation]],MATCH(LEFT(INDEX(FPL_Fixtures_Extract[],MATCH($A450,FPL_Fixtures_Extract[[Player]:[Player]],0),MATCH(FPL_Combined[[#Headers],[Gameweek 08]],FPL_Fixtures_Extract[#Headers],0)),LEN(INDEX(FPL_Fixtures_Extract[],MATCH($A450,FPL_Fixtures_Extract[[Player]:[Player]],0),MATCH(FPL_Combined[[#Headers],[Gameweek 08]],FPL_Fixtures_Extract[#Headers],0)))-4),Team_Key[[Full Name]:[Full Name]],0))&amp;RIGHT(INDEX(FPL_Fixtures_Extract[],MATCH($A450,FPL_Fixtures_Extract[[Player]:[Player]],0),MATCH(FPL_Combined[[#Headers],[Gameweek 08]],FPL_Fixtures_Extract[#Headers],0)),3))</f>
        <v>LIV(H) 1-1</v>
      </c>
      <c r="J450" t="str">
        <f ca="1">IF(RIGHT(FPL_Combined[[#Headers],[Gameweek 09]],2)&lt;$B$622,INDEX(FPL_Results_Extract[Gameweek 09],MATCH($A450,FPL_Results_Extract[[Player]:[Player]],0)),INDEX(Team_Key[[Abbreviation]:[Abbreviation]],MATCH(LEFT(INDEX(FPL_Fixtures_Extract[],MATCH($A450,FPL_Fixtures_Extract[[Player]:[Player]],0),MATCH(FPL_Combined[[#Headers],[Gameweek 09]],FPL_Fixtures_Extract[#Headers],0)),LEN(INDEX(FPL_Fixtures_Extract[],MATCH($A450,FPL_Fixtures_Extract[[Player]:[Player]],0),MATCH(FPL_Combined[[#Headers],[Gameweek 09]],FPL_Fixtures_Extract[#Headers],0)))-4),Team_Key[[Full Name]:[Full Name]],0))&amp;RIGHT(INDEX(FPL_Fixtures_Extract[],MATCH($A450,FPL_Fixtures_Extract[[Player]:[Player]],0),MATCH(FPL_Combined[[#Headers],[Gameweek 09]],FPL_Fixtures_Extract[#Headers],0)),3))</f>
        <v>MUN(H) 0-3</v>
      </c>
      <c r="K450" t="str">
        <f ca="1">IF(RIGHT(FPL_Combined[[#Headers],[Gameweek 10]],2)&lt;$B$622,INDEX(FPL_Results_Extract[Gameweek 10],MATCH($A450,FPL_Results_Extract[[Player]:[Player]],0)),INDEX(Team_Key[[Abbreviation]:[Abbreviation]],MATCH(LEFT(INDEX(FPL_Fixtures_Extract[],MATCH($A450,FPL_Fixtures_Extract[[Player]:[Player]],0),MATCH(FPL_Combined[[#Headers],[Gameweek 10]],FPL_Fixtures_Extract[#Headers],0)),LEN(INDEX(FPL_Fixtures_Extract[],MATCH($A450,FPL_Fixtures_Extract[[Player]:[Player]],0),MATCH(FPL_Combined[[#Headers],[Gameweek 10]],FPL_Fixtures_Extract[#Headers],0)))-4),Team_Key[[Full Name]:[Full Name]],0))&amp;RIGHT(INDEX(FPL_Fixtures_Extract[],MATCH($A450,FPL_Fixtures_Extract[[Player]:[Player]],0),MATCH(FPL_Combined[[#Headers],[Gameweek 10]],FPL_Fixtures_Extract[#Headers],0)),3))</f>
        <v>ARS(A) 1-2</v>
      </c>
      <c r="L450" t="str">
        <f ca="1">IF(RIGHT(FPL_Combined[[#Headers],[Gameweek 11]],2)&lt;$B$622,INDEX(FPL_Results_Extract[Gameweek 11],MATCH($A450,FPL_Results_Extract[[Player]:[Player]],0)),INDEX(Team_Key[[Abbreviation]:[Abbreviation]],MATCH(LEFT(INDEX(FPL_Fixtures_Extract[],MATCH($A450,FPL_Fixtures_Extract[[Player]:[Player]],0),MATCH(FPL_Combined[[#Headers],[Gameweek 11]],FPL_Fixtures_Extract[#Headers],0)),LEN(INDEX(FPL_Fixtures_Extract[],MATCH($A450,FPL_Fixtures_Extract[[Player]:[Player]],0),MATCH(FPL_Combined[[#Headers],[Gameweek 11]],FPL_Fixtures_Extract[#Headers],0)))-4),Team_Key[[Full Name]:[Full Name]],0))&amp;RIGHT(INDEX(FPL_Fixtures_Extract[],MATCH($A450,FPL_Fixtures_Extract[[Player]:[Player]],0),MATCH(FPL_Combined[[#Headers],[Gameweek 11]],FPL_Fixtures_Extract[#Headers],0)),3))</f>
        <v>SUN(H) 6-2</v>
      </c>
      <c r="M450" t="str">
        <f ca="1">IF(RIGHT(FPL_Combined[[#Headers],[Gameweek 12]],2)&lt;$B$622,INDEX(FPL_Results_Extract[Gameweek 12],MATCH($A450,FPL_Results_Extract[[Player]:[Player]],0)),INDEX(Team_Key[[Abbreviation]:[Abbreviation]],MATCH(LEFT(INDEX(FPL_Fixtures_Extract[],MATCH($A450,FPL_Fixtures_Extract[[Player]:[Player]],0),MATCH(FPL_Combined[[#Headers],[Gameweek 12]],FPL_Fixtures_Extract[#Headers],0)),LEN(INDEX(FPL_Fixtures_Extract[],MATCH($A450,FPL_Fixtures_Extract[[Player]:[Player]],0),MATCH(FPL_Combined[[#Headers],[Gameweek 12]],FPL_Fixtures_Extract[#Headers],0)))-4),Team_Key[[Full Name]:[Full Name]],0))&amp;RIGHT(INDEX(FPL_Fixtures_Extract[],MATCH($A450,FPL_Fixtures_Extract[[Player]:[Player]],0),MATCH(FPL_Combined[[#Headers],[Gameweek 12]],FPL_Fixtures_Extract[#Headers],0)),3))</f>
        <v>WHU(A) 1-1</v>
      </c>
      <c r="N450" t="str">
        <f ca="1">IF(RIGHT(FPL_Combined[[#Headers],[Gameweek 13]],2)&lt;$B$622,INDEX(FPL_Results_Extract[Gameweek 13],MATCH($A450,FPL_Results_Extract[[Player]:[Player]],0)),INDEX(Team_Key[[Abbreviation]:[Abbreviation]],MATCH(LEFT(INDEX(FPL_Fixtures_Extract[],MATCH($A450,FPL_Fixtures_Extract[[Player]:[Player]],0),MATCH(FPL_Combined[[#Headers],[Gameweek 13]],FPL_Fixtures_Extract[#Headers],0)),LEN(INDEX(FPL_Fixtures_Extract[],MATCH($A450,FPL_Fixtures_Extract[[Player]:[Player]],0),MATCH(FPL_Combined[[#Headers],[Gameweek 13]],FPL_Fixtures_Extract[#Headers],0)))-4),Team_Key[[Full Name]:[Full Name]],0))&amp;RIGHT(INDEX(FPL_Fixtures_Extract[],MATCH($A450,FPL_Fixtures_Extract[[Player]:[Player]],0),MATCH(FPL_Combined[[#Headers],[Gameweek 13]],FPL_Fixtures_Extract[#Headers],0)),3))</f>
        <v>AVL(H) 4-0</v>
      </c>
      <c r="O450" t="str">
        <f ca="1">IF(RIGHT(FPL_Combined[[#Headers],[Gameweek 14]],2)&lt;$B$622,INDEX(FPL_Results_Extract[Gameweek 14],MATCH($A450,FPL_Results_Extract[[Player]:[Player]],0)),INDEX(Team_Key[[Abbreviation]:[Abbreviation]],MATCH(LEFT(INDEX(FPL_Fixtures_Extract[],MATCH($A450,FPL_Fixtures_Extract[[Player]:[Player]],0),MATCH(FPL_Combined[[#Headers],[Gameweek 14]],FPL_Fixtures_Extract[#Headers],0)),LEN(INDEX(FPL_Fixtures_Extract[],MATCH($A450,FPL_Fixtures_Extract[[Player]:[Player]],0),MATCH(FPL_Combined[[#Headers],[Gameweek 14]],FPL_Fixtures_Extract[#Headers],0)))-4),Team_Key[[Full Name]:[Full Name]],0))&amp;RIGHT(INDEX(FPL_Fixtures_Extract[],MATCH($A450,FPL_Fixtures_Extract[[Player]:[Player]],0),MATCH(FPL_Combined[[#Headers],[Gameweek 14]],FPL_Fixtures_Extract[#Headers],0)),3))</f>
        <v>BOU(A) 3-3</v>
      </c>
      <c r="P450" t="str">
        <f ca="1">IF(RIGHT(FPL_Combined[[#Headers],[Gameweek 15]],2)&lt;$B$622,INDEX(FPL_Results_Extract[Gameweek 15],MATCH($A450,FPL_Results_Extract[[Player]:[Player]],0)),INDEX(Team_Key[[Abbreviation]:[Abbreviation]],MATCH(LEFT(INDEX(FPL_Fixtures_Extract[],MATCH($A450,FPL_Fixtures_Extract[[Player]:[Player]],0),MATCH(FPL_Combined[[#Headers],[Gameweek 15]],FPL_Fixtures_Extract[#Headers],0)),LEN(INDEX(FPL_Fixtures_Extract[],MATCH($A450,FPL_Fixtures_Extract[[Player]:[Player]],0),MATCH(FPL_Combined[[#Headers],[Gameweek 15]],FPL_Fixtures_Extract[#Headers],0)))-4),Team_Key[[Full Name]:[Full Name]],0))&amp;RIGHT(INDEX(FPL_Fixtures_Extract[],MATCH($A450,FPL_Fixtures_Extract[[Player]:[Player]],0),MATCH(FPL_Combined[[#Headers],[Gameweek 15]],FPL_Fixtures_Extract[#Headers],0)),3))</f>
        <v>CRY(H) 1-1</v>
      </c>
      <c r="Q450" t="str">
        <f ca="1">IF(RIGHT(FPL_Combined[[#Headers],[Gameweek 16]],2)&lt;$B$622,INDEX(FPL_Results_Extract[Gameweek 16],MATCH($A450,FPL_Results_Extract[[Player]:[Player]],0)),INDEX(Team_Key[[Abbreviation]:[Abbreviation]],MATCH(LEFT(INDEX(FPL_Fixtures_Extract[],MATCH($A450,FPL_Fixtures_Extract[[Player]:[Player]],0),MATCH(FPL_Combined[[#Headers],[Gameweek 16]],FPL_Fixtures_Extract[#Headers],0)),LEN(INDEX(FPL_Fixtures_Extract[],MATCH($A450,FPL_Fixtures_Extract[[Player]:[Player]],0),MATCH(FPL_Combined[[#Headers],[Gameweek 16]],FPL_Fixtures_Extract[#Headers],0)))-4),Team_Key[[Full Name]:[Full Name]],0))&amp;RIGHT(INDEX(FPL_Fixtures_Extract[],MATCH($A450,FPL_Fixtures_Extract[[Player]:[Player]],0),MATCH(FPL_Combined[[#Headers],[Gameweek 16]],FPL_Fixtures_Extract[#Headers],0)),3))</f>
        <v>NOR(A) 1-1</v>
      </c>
      <c r="R450" t="str">
        <f ca="1">IF(RIGHT(FPL_Combined[[#Headers],[Gameweek 17]],2)&lt;$B$622,INDEX(FPL_Results_Extract[Gameweek 17],MATCH($A450,FPL_Results_Extract[[Player]:[Player]],0)),INDEX(Team_Key[[Abbreviation]:[Abbreviation]],MATCH(LEFT(INDEX(FPL_Fixtures_Extract[],MATCH($A450,FPL_Fixtures_Extract[[Player]:[Player]],0),MATCH(FPL_Combined[[#Headers],[Gameweek 17]],FPL_Fixtures_Extract[#Headers],0)),LEN(INDEX(FPL_Fixtures_Extract[],MATCH($A450,FPL_Fixtures_Extract[[Player]:[Player]],0),MATCH(FPL_Combined[[#Headers],[Gameweek 17]],FPL_Fixtures_Extract[#Headers],0)))-4),Team_Key[[Full Name]:[Full Name]],0))&amp;RIGHT(INDEX(FPL_Fixtures_Extract[],MATCH($A450,FPL_Fixtures_Extract[[Player]:[Player]],0),MATCH(FPL_Combined[[#Headers],[Gameweek 17]],FPL_Fixtures_Extract[#Headers],0)),3))</f>
        <v>LEI(H) 2-3</v>
      </c>
      <c r="S450" t="str">
        <f ca="1">IF(RIGHT(FPL_Combined[[#Headers],[Gameweek 18]],2)&lt;$B$622,INDEX(FPL_Results_Extract[Gameweek 18],MATCH($A450,FPL_Results_Extract[[Player]:[Player]],0)),INDEX(Team_Key[[Abbreviation]:[Abbreviation]],MATCH(LEFT(INDEX(FPL_Fixtures_Extract[],MATCH($A450,FPL_Fixtures_Extract[[Player]:[Player]],0),MATCH(FPL_Combined[[#Headers],[Gameweek 18]],FPL_Fixtures_Extract[#Headers],0)),LEN(INDEX(FPL_Fixtures_Extract[],MATCH($A450,FPL_Fixtures_Extract[[Player]:[Player]],0),MATCH(FPL_Combined[[#Headers],[Gameweek 18]],FPL_Fixtures_Extract[#Headers],0)))-4),Team_Key[[Full Name]:[Full Name]],0))&amp;RIGHT(INDEX(FPL_Fixtures_Extract[],MATCH($A450,FPL_Fixtures_Extract[[Player]:[Player]],0),MATCH(FPL_Combined[[#Headers],[Gameweek 18]],FPL_Fixtures_Extract[#Headers],0)),3))</f>
        <v>NEW(A) 1-0</v>
      </c>
      <c r="T450" t="str">
        <f ca="1">IF(RIGHT(FPL_Combined[[#Headers],[Gameweek 19]],2)&lt;$B$622,INDEX(FPL_Results_Extract[Gameweek 19],MATCH($A450,FPL_Results_Extract[[Player]:[Player]],0)),INDEX(Team_Key[[Abbreviation]:[Abbreviation]],MATCH(LEFT(INDEX(FPL_Fixtures_Extract[],MATCH($A450,FPL_Fixtures_Extract[[Player]:[Player]],0),MATCH(FPL_Combined[[#Headers],[Gameweek 19]],FPL_Fixtures_Extract[#Headers],0)),LEN(INDEX(FPL_Fixtures_Extract[],MATCH($A450,FPL_Fixtures_Extract[[Player]:[Player]],0),MATCH(FPL_Combined[[#Headers],[Gameweek 19]],FPL_Fixtures_Extract[#Headers],0)))-4),Team_Key[[Full Name]:[Full Name]],0))&amp;RIGHT(INDEX(FPL_Fixtures_Extract[],MATCH($A450,FPL_Fixtures_Extract[[Player]:[Player]],0),MATCH(FPL_Combined[[#Headers],[Gameweek 19]],FPL_Fixtures_Extract[#Headers],0)),3))</f>
        <v>STK(H) 3-4</v>
      </c>
      <c r="U450" t="str">
        <f ca="1">IF(RIGHT(FPL_Combined[[#Headers],[Gameweek 20]],2)&lt;$B$622,INDEX(FPL_Results_Extract[Gameweek 20],MATCH($A450,FPL_Results_Extract[[Player]:[Player]],0)),INDEX(Team_Key[[Abbreviation]:[Abbreviation]],MATCH(LEFT(INDEX(FPL_Fixtures_Extract[],MATCH($A450,FPL_Fixtures_Extract[[Player]:[Player]],0),MATCH(FPL_Combined[[#Headers],[Gameweek 20]],FPL_Fixtures_Extract[#Headers],0)),LEN(INDEX(FPL_Fixtures_Extract[],MATCH($A450,FPL_Fixtures_Extract[[Player]:[Player]],0),MATCH(FPL_Combined[[#Headers],[Gameweek 20]],FPL_Fixtures_Extract[#Headers],0)))-4),Team_Key[[Full Name]:[Full Name]],0))&amp;RIGHT(INDEX(FPL_Fixtures_Extract[],MATCH($A450,FPL_Fixtures_Extract[[Player]:[Player]],0),MATCH(FPL_Combined[[#Headers],[Gameweek 20]],FPL_Fixtures_Extract[#Headers],0)),3))</f>
        <v>TOT(H) 1-1</v>
      </c>
      <c r="V450" t="str">
        <f ca="1">IF(RIGHT(FPL_Combined[[#Headers],[Gameweek 21]],2)&lt;$B$622,INDEX(FPL_Results_Extract[Gameweek 21],MATCH($A450,FPL_Results_Extract[[Player]:[Player]],0)),INDEX(Team_Key[[Abbreviation]:[Abbreviation]],MATCH(LEFT(INDEX(FPL_Fixtures_Extract[],MATCH($A450,FPL_Fixtures_Extract[[Player]:[Player]],0),MATCH(FPL_Combined[[#Headers],[Gameweek 21]],FPL_Fixtures_Extract[#Headers],0)),LEN(INDEX(FPL_Fixtures_Extract[],MATCH($A450,FPL_Fixtures_Extract[[Player]:[Player]],0),MATCH(FPL_Combined[[#Headers],[Gameweek 21]],FPL_Fixtures_Extract[#Headers],0)))-4),Team_Key[[Full Name]:[Full Name]],0))&amp;RIGHT(INDEX(FPL_Fixtures_Extract[],MATCH($A450,FPL_Fixtures_Extract[[Player]:[Player]],0),MATCH(FPL_Combined[[#Headers],[Gameweek 21]],FPL_Fixtures_Extract[#Headers],0)),3))</f>
        <v>MCI(A) 0-0</v>
      </c>
      <c r="W450" t="str">
        <f ca="1">IF(RIGHT(FPL_Combined[[#Headers],[Gameweek 22]],2)&lt;$B$622,INDEX(FPL_Results_Extract[Gameweek 22],MATCH($A450,FPL_Results_Extract[[Player]:[Player]],0)),INDEX(Team_Key[[Abbreviation]:[Abbreviation]],MATCH(LEFT(INDEX(FPL_Fixtures_Extract[],MATCH($A450,FPL_Fixtures_Extract[[Player]:[Player]],0),MATCH(FPL_Combined[[#Headers],[Gameweek 22]],FPL_Fixtures_Extract[#Headers],0)),LEN(INDEX(FPL_Fixtures_Extract[],MATCH($A450,FPL_Fixtures_Extract[[Player]:[Player]],0),MATCH(FPL_Combined[[#Headers],[Gameweek 22]],FPL_Fixtures_Extract[#Headers],0)))-4),Team_Key[[Full Name]:[Full Name]],0))&amp;RIGHT(INDEX(FPL_Fixtures_Extract[],MATCH($A450,FPL_Fixtures_Extract[[Player]:[Player]],0),MATCH(FPL_Combined[[#Headers],[Gameweek 22]],FPL_Fixtures_Extract[#Headers],0)),3))</f>
        <v>CHE(A) 3-3</v>
      </c>
      <c r="X450" t="str">
        <f ca="1">IF(RIGHT(FPL_Combined[[#Headers],[Gameweek 23]],2)&lt;$B$622,INDEX(FPL_Results_Extract[Gameweek 23],MATCH($A450,FPL_Results_Extract[[Player]:[Player]],0)),INDEX(Team_Key[[Abbreviation]:[Abbreviation]],MATCH(LEFT(INDEX(FPL_Fixtures_Extract[],MATCH($A450,FPL_Fixtures_Extract[[Player]:[Player]],0),MATCH(FPL_Combined[[#Headers],[Gameweek 23]],FPL_Fixtures_Extract[#Headers],0)),LEN(INDEX(FPL_Fixtures_Extract[],MATCH($A450,FPL_Fixtures_Extract[[Player]:[Player]],0),MATCH(FPL_Combined[[#Headers],[Gameweek 23]],FPL_Fixtures_Extract[#Headers],0)))-4),Team_Key[[Full Name]:[Full Name]],0))&amp;RIGHT(INDEX(FPL_Fixtures_Extract[],MATCH($A450,FPL_Fixtures_Extract[[Player]:[Player]],0),MATCH(FPL_Combined[[#Headers],[Gameweek 23]],FPL_Fixtures_Extract[#Headers],0)),3))</f>
        <v>SWA(H) 1-2</v>
      </c>
      <c r="Y450" t="str">
        <f ca="1">IF(RIGHT(FPL_Combined[[#Headers],[Gameweek 24]],2)&lt;$B$622,INDEX(FPL_Results_Extract[Team],MATCH($A450,FPL_Results_Extract[[Player]:[Player]],0)),INDEX(Team_Key[[Abbreviation]:[Abbreviation]],MATCH(LEFT(INDEX(FPL_Fixtures_Extract[],MATCH($A450,FPL_Fixtures_Extract[[Player]:[Player]],0),MATCH(FPL_Combined[[#Headers],[Gameweek 24]],FPL_Fixtures_Extract[#Headers],0)),LEN(INDEX(FPL_Fixtures_Extract[],MATCH($A450,FPL_Fixtures_Extract[[Player]:[Player]],0),MATCH(FPL_Combined[[#Headers],[Gameweek 24]],FPL_Fixtures_Extract[#Headers],0)))-4),Team_Key[[Full Name]:[Full Name]],0))&amp;RIGHT(INDEX(FPL_Fixtures_Extract[],MATCH($A450,FPL_Fixtures_Extract[[Player]:[Player]],0),MATCH(FPL_Combined[[#Headers],[Gameweek 24]],FPL_Fixtures_Extract[#Headers],0)),3))</f>
        <v>EVE</v>
      </c>
      <c r="Z450" t="str">
        <f ca="1">IF(RIGHT(FPL_Combined[[#Headers],[Gameweek 25]],2)&lt;$B$622,INDEX(FPL_Results_Extract[Player],MATCH($A450,FPL_Results_Extract[[Player]:[Player]],0)),INDEX(Team_Key[[Abbreviation]:[Abbreviation]],MATCH(LEFT(INDEX(FPL_Fixtures_Extract[],MATCH($A450,FPL_Fixtures_Extract[[Player]:[Player]],0),MATCH(FPL_Combined[[#Headers],[Gameweek 25]],FPL_Fixtures_Extract[#Headers],0)),LEN(INDEX(FPL_Fixtures_Extract[],MATCH($A450,FPL_Fixtures_Extract[[Player]:[Player]],0),MATCH(FPL_Combined[[#Headers],[Gameweek 25]],FPL_Fixtures_Extract[#Headers],0)))-4),Team_Key[[Full Name]:[Full Name]],0))&amp;RIGHT(INDEX(FPL_Fixtures_Extract[],MATCH($A450,FPL_Fixtures_Extract[[Player]:[Player]],0),MATCH(FPL_Combined[[#Headers],[Gameweek 25]],FPL_Fixtures_Extract[#Headers],0)),3))</f>
        <v>Pennington</v>
      </c>
      <c r="AA450" t="str">
        <f ca="1">IF(RIGHT(FPL_Combined[[#Headers],[Gameweek 26]],2)&lt;$B$622,INDEX(FPL_Results_Extract[Gameweek 01],MATCH($A450,FPL_Results_Extract[[Player]:[Player]],0)),INDEX(Team_Key[[Abbreviation]:[Abbreviation]],MATCH(LEFT(INDEX(FPL_Fixtures_Extract[],MATCH($A450,FPL_Fixtures_Extract[[Player]:[Player]],0),MATCH(FPL_Combined[[#Headers],[Gameweek 26]],FPL_Fixtures_Extract[#Headers],0)),LEN(INDEX(FPL_Fixtures_Extract[],MATCH($A450,FPL_Fixtures_Extract[[Player]:[Player]],0),MATCH(FPL_Combined[[#Headers],[Gameweek 26]],FPL_Fixtures_Extract[#Headers],0)))-4),Team_Key[[Full Name]:[Full Name]],0))&amp;RIGHT(INDEX(FPL_Fixtures_Extract[],MATCH($A450,FPL_Fixtures_Extract[[Player]:[Player]],0),MATCH(FPL_Combined[[#Headers],[Gameweek 26]],FPL_Fixtures_Extract[#Headers],0)),3))</f>
        <v>N/A</v>
      </c>
      <c r="AB450" t="str">
        <f ca="1">IF(RIGHT(FPL_Combined[[#Headers],[Gameweek 27]],2)&lt;$B$622,INDEX(FPL_Results_Extract[Gameweek 02],MATCH($A450,FPL_Results_Extract[[Player]:[Player]],0)),INDEX(Team_Key[[Abbreviation]:[Abbreviation]],MATCH(LEFT(INDEX(FPL_Fixtures_Extract[],MATCH($A450,FPL_Fixtures_Extract[[Player]:[Player]],0),MATCH(FPL_Combined[[#Headers],[Gameweek 27]],FPL_Fixtures_Extract[#Headers],0)),LEN(INDEX(FPL_Fixtures_Extract[],MATCH($A450,FPL_Fixtures_Extract[[Player]:[Player]],0),MATCH(FPL_Combined[[#Headers],[Gameweek 27]],FPL_Fixtures_Extract[#Headers],0)))-4),Team_Key[[Full Name]:[Full Name]],0))&amp;RIGHT(INDEX(FPL_Fixtures_Extract[],MATCH($A450,FPL_Fixtures_Extract[[Player]:[Player]],0),MATCH(FPL_Combined[[#Headers],[Gameweek 27]],FPL_Fixtures_Extract[#Headers],0)),3))</f>
        <v>N/A</v>
      </c>
      <c r="AC450" t="str">
        <f ca="1">IF(RIGHT(FPL_Combined[[#Headers],[Gameweek 28]],2)&lt;$B$622,INDEX(FPL_Results_Extract[Gameweek 03],MATCH($A450,FPL_Results_Extract[[Player]:[Player]],0)),INDEX(Team_Key[[Abbreviation]:[Abbreviation]],MATCH(LEFT(INDEX(FPL_Fixtures_Extract[],MATCH($A450,FPL_Fixtures_Extract[[Player]:[Player]],0),MATCH(FPL_Combined[[#Headers],[Gameweek 28]],FPL_Fixtures_Extract[#Headers],0)),LEN(INDEX(FPL_Fixtures_Extract[],MATCH($A450,FPL_Fixtures_Extract[[Player]:[Player]],0),MATCH(FPL_Combined[[#Headers],[Gameweek 28]],FPL_Fixtures_Extract[#Headers],0)))-4),Team_Key[[Full Name]:[Full Name]],0))&amp;RIGHT(INDEX(FPL_Fixtures_Extract[],MATCH($A450,FPL_Fixtures_Extract[[Player]:[Player]],0),MATCH(FPL_Combined[[#Headers],[Gameweek 28]],FPL_Fixtures_Extract[#Headers],0)),3))</f>
        <v>N/A</v>
      </c>
      <c r="AD450" t="str">
        <f ca="1">IF(RIGHT(FPL_Combined[[#Headers],[Gameweek 29]],2)&lt;$B$622,INDEX(FPL_Results_Extract[Gameweek 04],MATCH($A450,FPL_Results_Extract[[Player]:[Player]],0)),INDEX(Team_Key[[Abbreviation]:[Abbreviation]],MATCH(LEFT(INDEX(FPL_Fixtures_Extract[],MATCH($A450,FPL_Fixtures_Extract[[Player]:[Player]],0),MATCH(FPL_Combined[[#Headers],[Gameweek 29]],FPL_Fixtures_Extract[#Headers],0)),LEN(INDEX(FPL_Fixtures_Extract[],MATCH($A450,FPL_Fixtures_Extract[[Player]:[Player]],0),MATCH(FPL_Combined[[#Headers],[Gameweek 29]],FPL_Fixtures_Extract[#Headers],0)))-4),Team_Key[[Full Name]:[Full Name]],0))&amp;RIGHT(INDEX(FPL_Fixtures_Extract[],MATCH($A450,FPL_Fixtures_Extract[[Player]:[Player]],0),MATCH(FPL_Combined[[#Headers],[Gameweek 29]],FPL_Fixtures_Extract[#Headers],0)),3))</f>
        <v>WHU(H)</v>
      </c>
      <c r="AE450" t="e">
        <f ca="1">IF(RIGHT(FPL_Combined[[#Headers],[Gameweek 30]],2)&lt;$B$622,INDEX(FPL_Results_Extract[Gameweek 05],MATCH($A450,FPL_Results_Extract[[Player]:[Player]],0)),INDEX(Team_Key[[Abbreviation]:[Abbreviation]],MATCH(LEFT(INDEX(FPL_Fixtures_Extract[],MATCH($A450,FPL_Fixtures_Extract[[Player]:[Player]],0),MATCH(FPL_Combined[[#Headers],[Gameweek 30]],FPL_Fixtures_Extract[#Headers],0)),LEN(INDEX(FPL_Fixtures_Extract[],MATCH($A450,FPL_Fixtures_Extract[[Player]:[Player]],0),MATCH(FPL_Combined[[#Headers],[Gameweek 30]],FPL_Fixtures_Extract[#Headers],0)))-4),Team_Key[[Full Name]:[Full Name]],0))&amp;RIGHT(INDEX(FPL_Fixtures_Extract[],MATCH($A450,FPL_Fixtures_Extract[[Player]:[Player]],0),MATCH(FPL_Combined[[#Headers],[Gameweek 30]],FPL_Fixtures_Extract[#Headers],0)),3))</f>
        <v>#VALUE!</v>
      </c>
      <c r="AF450" t="str">
        <f ca="1">IF(RIGHT(FPL_Combined[[#Headers],[Gameweek 31]],2)&lt;$B$622,INDEX(FPL_Results_Extract[Gameweek 06],MATCH($A450,FPL_Results_Extract[[Player]:[Player]],0)),INDEX(Team_Key[[Abbreviation]:[Abbreviation]],MATCH(LEFT(INDEX(FPL_Fixtures_Extract[],MATCH($A450,FPL_Fixtures_Extract[[Player]:[Player]],0),MATCH(FPL_Combined[[#Headers],[Gameweek 31]],FPL_Fixtures_Extract[#Headers],0)),LEN(INDEX(FPL_Fixtures_Extract[],MATCH($A450,FPL_Fixtures_Extract[[Player]:[Player]],0),MATCH(FPL_Combined[[#Headers],[Gameweek 31]],FPL_Fixtures_Extract[#Headers],0)))-4),Team_Key[[Full Name]:[Full Name]],0))&amp;RIGHT(INDEX(FPL_Fixtures_Extract[],MATCH($A450,FPL_Fixtures_Extract[[Player]:[Player]],0),MATCH(FPL_Combined[[#Headers],[Gameweek 31]],FPL_Fixtures_Extract[#Headers],0)),3))</f>
        <v>ARS(H)</v>
      </c>
      <c r="AG450" t="str">
        <f ca="1">IF(RIGHT(FPL_Combined[[#Headers],[Gameweek 32]],2)&lt;$B$622,INDEX(FPL_Results_Extract[Gameweek 07],MATCH($A450,FPL_Results_Extract[[Player]:[Player]],0)),INDEX(Team_Key[[Abbreviation]:[Abbreviation]],MATCH(LEFT(INDEX(FPL_Fixtures_Extract[],MATCH($A450,FPL_Fixtures_Extract[[Player]:[Player]],0),MATCH(FPL_Combined[[#Headers],[Gameweek 32]],FPL_Fixtures_Extract[#Headers],0)),LEN(INDEX(FPL_Fixtures_Extract[],MATCH($A450,FPL_Fixtures_Extract[[Player]:[Player]],0),MATCH(FPL_Combined[[#Headers],[Gameweek 32]],FPL_Fixtures_Extract[#Headers],0)))-4),Team_Key[[Full Name]:[Full Name]],0))&amp;RIGHT(INDEX(FPL_Fixtures_Extract[],MATCH($A450,FPL_Fixtures_Extract[[Player]:[Player]],0),MATCH(FPL_Combined[[#Headers],[Gameweek 32]],FPL_Fixtures_Extract[#Headers],0)),3))</f>
        <v>MUN(A)</v>
      </c>
      <c r="AH450" t="str">
        <f ca="1">IF(RIGHT(FPL_Combined[[#Headers],[Gameweek 33]],2)&lt;$B$622,INDEX(FPL_Results_Extract[Gameweek 08],MATCH($A450,FPL_Results_Extract[[Player]:[Player]],0)),INDEX(Team_Key[[Abbreviation]:[Abbreviation]],MATCH(LEFT(INDEX(FPL_Fixtures_Extract[],MATCH($A450,FPL_Fixtures_Extract[[Player]:[Player]],0),MATCH(FPL_Combined[[#Headers],[Gameweek 33]],FPL_Fixtures_Extract[#Headers],0)),LEN(INDEX(FPL_Fixtures_Extract[],MATCH($A450,FPL_Fixtures_Extract[[Player]:[Player]],0),MATCH(FPL_Combined[[#Headers],[Gameweek 33]],FPL_Fixtures_Extract[#Headers],0)))-4),Team_Key[[Full Name]:[Full Name]],0))&amp;RIGHT(INDEX(FPL_Fixtures_Extract[],MATCH($A450,FPL_Fixtures_Extract[[Player]:[Player]],0),MATCH(FPL_Combined[[#Headers],[Gameweek 33]],FPL_Fixtures_Extract[#Headers],0)),3))</f>
        <v>WAT(A)</v>
      </c>
      <c r="AI450" t="str">
        <f ca="1">IF(RIGHT(FPL_Combined[[#Headers],[Gameweek 34]],2)&lt;$B$622,INDEX(FPL_Results_Extract[Gameweek 09],MATCH($A450,FPL_Results_Extract[[Player]:[Player]],0)),INDEX(Team_Key[[Abbreviation]:[Abbreviation]],MATCH(LEFT(INDEX(FPL_Fixtures_Extract[],MATCH($A450,FPL_Fixtures_Extract[[Player]:[Player]],0),MATCH(FPL_Combined[[#Headers],[Gameweek 34]],FPL_Fixtures_Extract[#Headers],0)),LEN(INDEX(FPL_Fixtures_Extract[],MATCH($A450,FPL_Fixtures_Extract[[Player]:[Player]],0),MATCH(FPL_Combined[[#Headers],[Gameweek 34]],FPL_Fixtures_Extract[#Headers],0)))-4),Team_Key[[Full Name]:[Full Name]],0))&amp;RIGHT(INDEX(FPL_Fixtures_Extract[],MATCH($A450,FPL_Fixtures_Extract[[Player]:[Player]],0),MATCH(FPL_Combined[[#Headers],[Gameweek 34]],FPL_Fixtures_Extract[#Headers],0)),3))</f>
        <v>SOU(H)</v>
      </c>
      <c r="AJ450" t="str">
        <f ca="1">IF(RIGHT(FPL_Combined[[#Headers],[Gameweek 35]],2)&lt;$B$622,INDEX(FPL_Results_Extract[Gameweek 10],MATCH($A450,FPL_Results_Extract[[Player]:[Player]],0)),INDEX(Team_Key[[Abbreviation]:[Abbreviation]],MATCH(LEFT(INDEX(FPL_Fixtures_Extract[],MATCH($A450,FPL_Fixtures_Extract[[Player]:[Player]],0),MATCH(FPL_Combined[[#Headers],[Gameweek 35]],FPL_Fixtures_Extract[#Headers],0)),LEN(INDEX(FPL_Fixtures_Extract[],MATCH($A450,FPL_Fixtures_Extract[[Player]:[Player]],0),MATCH(FPL_Combined[[#Headers],[Gameweek 35]],FPL_Fixtures_Extract[#Headers],0)))-4),Team_Key[[Full Name]:[Full Name]],0))&amp;RIGHT(INDEX(FPL_Fixtures_Extract[],MATCH($A450,FPL_Fixtures_Extract[[Player]:[Player]],0),MATCH(FPL_Combined[[#Headers],[Gameweek 35]],FPL_Fixtures_Extract[#Headers],0)),3))</f>
        <v>CRY(A)</v>
      </c>
      <c r="AK450" t="str">
        <f ca="1">IF(RIGHT(FPL_Combined[[#Headers],[Gameweek 36]],2)&lt;$B$622,INDEX(FPL_Results_Extract[Gameweek 11],MATCH($A450,FPL_Results_Extract[[Player]:[Player]],0)),INDEX(Team_Key[[Abbreviation]:[Abbreviation]],MATCH(LEFT(INDEX(FPL_Fixtures_Extract[],MATCH($A450,FPL_Fixtures_Extract[[Player]:[Player]],0),MATCH(FPL_Combined[[#Headers],[Gameweek 36]],FPL_Fixtures_Extract[#Headers],0)),LEN(INDEX(FPL_Fixtures_Extract[],MATCH($A450,FPL_Fixtures_Extract[[Player]:[Player]],0),MATCH(FPL_Combined[[#Headers],[Gameweek 36]],FPL_Fixtures_Extract[#Headers],0)))-4),Team_Key[[Full Name]:[Full Name]],0))&amp;RIGHT(INDEX(FPL_Fixtures_Extract[],MATCH($A450,FPL_Fixtures_Extract[[Player]:[Player]],0),MATCH(FPL_Combined[[#Headers],[Gameweek 36]],FPL_Fixtures_Extract[#Headers],0)),3))</f>
        <v>BOU(H)</v>
      </c>
      <c r="AL450" t="str">
        <f ca="1">IF(RIGHT(FPL_Combined[[#Headers],[Gameweek 37]],2)&lt;$B$622,INDEX(FPL_Results_Extract[Gameweek 12],MATCH($A450,FPL_Results_Extract[[Player]:[Player]],0)),INDEX(Team_Key[[Abbreviation]:[Abbreviation]],MATCH(LEFT(INDEX(FPL_Fixtures_Extract[],MATCH($A450,FPL_Fixtures_Extract[[Player]:[Player]],0),MATCH(FPL_Combined[[#Headers],[Gameweek 37]],FPL_Fixtures_Extract[#Headers],0)),LEN(INDEX(FPL_Fixtures_Extract[],MATCH($A450,FPL_Fixtures_Extract[[Player]:[Player]],0),MATCH(FPL_Combined[[#Headers],[Gameweek 37]],FPL_Fixtures_Extract[#Headers],0)))-4),Team_Key[[Full Name]:[Full Name]],0))&amp;RIGHT(INDEX(FPL_Fixtures_Extract[],MATCH($A450,FPL_Fixtures_Extract[[Player]:[Player]],0),MATCH(FPL_Combined[[#Headers],[Gameweek 37]],FPL_Fixtures_Extract[#Headers],0)),3))</f>
        <v>LEI(A)</v>
      </c>
      <c r="AM450" t="str">
        <f ca="1">IF(RIGHT(FPL_Combined[[#Headers],[Gameweek 38]],2)&lt;$B$622,INDEX(FPL_Results_Extract[Gameweek 13],MATCH($A450,FPL_Results_Extract[[Player]:[Player]],0)),INDEX(Team_Key[[Abbreviation]:[Abbreviation]],MATCH(LEFT(INDEX(FPL_Fixtures_Extract[],MATCH($A450,FPL_Fixtures_Extract[[Player]:[Player]],0),MATCH(FPL_Combined[[#Headers],[Gameweek 38]],FPL_Fixtures_Extract[#Headers],0)),LEN(INDEX(FPL_Fixtures_Extract[],MATCH($A450,FPL_Fixtures_Extract[[Player]:[Player]],0),MATCH(FPL_Combined[[#Headers],[Gameweek 38]],FPL_Fixtures_Extract[#Headers],0)))-4),Team_Key[[Full Name]:[Full Name]],0))&amp;RIGHT(INDEX(FPL_Fixtures_Extract[],MATCH($A450,FPL_Fixtures_Extract[[Player]:[Player]],0),MATCH(FPL_Combined[[#Headers],[Gameweek 38]],FPL_Fixtures_Extract[#Headers],0)),3))</f>
        <v>NOR(H)</v>
      </c>
    </row>
    <row r="451" spans="1:39" x14ac:dyDescent="0.45">
      <c r="A451" t="s">
        <v>175</v>
      </c>
      <c r="B451" t="str">
        <f ca="1">IF(RIGHT(FPL_Combined[[#Headers],[Gameweek 01]],2)&lt;$B$622,INDEX(FPL_Results_Extract[Gameweek 01],MATCH($A451,FPL_Results_Extract[[Player]:[Player]],0)),INDEX(Team_Key[[Abbreviation]:[Abbreviation]],MATCH(LEFT(INDEX(FPL_Fixtures_Extract[],MATCH($A451,FPL_Fixtures_Extract[[Player]:[Player]],0),MATCH(FPL_Combined[[#Headers],[Gameweek 01]],FPL_Fixtures_Extract[#Headers],0)),LEN(INDEX(FPL_Fixtures_Extract[],MATCH($A451,FPL_Fixtures_Extract[[Player]:[Player]],0),MATCH(FPL_Combined[[#Headers],[Gameweek 01]],FPL_Fixtures_Extract[#Headers],0)))-4),Team_Key[[Full Name]:[Full Name]],0))&amp;RIGHT(INDEX(FPL_Fixtures_Extract[],MATCH($A451,FPL_Fixtures_Extract[[Player]:[Player]],0),MATCH(FPL_Combined[[#Headers],[Gameweek 01]],FPL_Fixtures_Extract[#Headers],0)),3))</f>
        <v>TOT(H) 1-0</v>
      </c>
      <c r="C451" t="str">
        <f ca="1">IF(RIGHT(FPL_Combined[[#Headers],[Gameweek 02]],2)&lt;$B$622,INDEX(FPL_Results_Extract[Gameweek 02],MATCH($A451,FPL_Results_Extract[[Player]:[Player]],0)),INDEX(Team_Key[[Abbreviation]:[Abbreviation]],MATCH(LEFT(INDEX(FPL_Fixtures_Extract[],MATCH($A451,FPL_Fixtures_Extract[[Player]:[Player]],0),MATCH(FPL_Combined[[#Headers],[Gameweek 02]],FPL_Fixtures_Extract[#Headers],0)),LEN(INDEX(FPL_Fixtures_Extract[],MATCH($A451,FPL_Fixtures_Extract[[Player]:[Player]],0),MATCH(FPL_Combined[[#Headers],[Gameweek 02]],FPL_Fixtures_Extract[#Headers],0)))-4),Team_Key[[Full Name]:[Full Name]],0))&amp;RIGHT(INDEX(FPL_Fixtures_Extract[],MATCH($A451,FPL_Fixtures_Extract[[Player]:[Player]],0),MATCH(FPL_Combined[[#Headers],[Gameweek 02]],FPL_Fixtures_Extract[#Headers],0)),3))</f>
        <v>AVL(A) 1-0</v>
      </c>
      <c r="D451" t="str">
        <f ca="1">IF(RIGHT(FPL_Combined[[#Headers],[Gameweek 03]],2)&lt;$B$622,INDEX(FPL_Results_Extract[Gameweek 03],MATCH($A451,FPL_Results_Extract[[Player]:[Player]],0)),INDEX(Team_Key[[Abbreviation]:[Abbreviation]],MATCH(LEFT(INDEX(FPL_Fixtures_Extract[],MATCH($A451,FPL_Fixtures_Extract[[Player]:[Player]],0),MATCH(FPL_Combined[[#Headers],[Gameweek 03]],FPL_Fixtures_Extract[#Headers],0)),LEN(INDEX(FPL_Fixtures_Extract[],MATCH($A451,FPL_Fixtures_Extract[[Player]:[Player]],0),MATCH(FPL_Combined[[#Headers],[Gameweek 03]],FPL_Fixtures_Extract[#Headers],0)))-4),Team_Key[[Full Name]:[Full Name]],0))&amp;RIGHT(INDEX(FPL_Fixtures_Extract[],MATCH($A451,FPL_Fixtures_Extract[[Player]:[Player]],0),MATCH(FPL_Combined[[#Headers],[Gameweek 03]],FPL_Fixtures_Extract[#Headers],0)),3))</f>
        <v>NEW(H) 0-0</v>
      </c>
      <c r="E451" t="str">
        <f ca="1">IF(RIGHT(FPL_Combined[[#Headers],[Gameweek 04]],2)&lt;$B$622,INDEX(FPL_Results_Extract[Gameweek 04],MATCH($A451,FPL_Results_Extract[[Player]:[Player]],0)),INDEX(Team_Key[[Abbreviation]:[Abbreviation]],MATCH(LEFT(INDEX(FPL_Fixtures_Extract[],MATCH($A451,FPL_Fixtures_Extract[[Player]:[Player]],0),MATCH(FPL_Combined[[#Headers],[Gameweek 04]],FPL_Fixtures_Extract[#Headers],0)),LEN(INDEX(FPL_Fixtures_Extract[],MATCH($A451,FPL_Fixtures_Extract[[Player]:[Player]],0),MATCH(FPL_Combined[[#Headers],[Gameweek 04]],FPL_Fixtures_Extract[#Headers],0)))-4),Team_Key[[Full Name]:[Full Name]],0))&amp;RIGHT(INDEX(FPL_Fixtures_Extract[],MATCH($A451,FPL_Fixtures_Extract[[Player]:[Player]],0),MATCH(FPL_Combined[[#Headers],[Gameweek 04]],FPL_Fixtures_Extract[#Headers],0)),3))</f>
        <v>SWA(A) 1-2</v>
      </c>
      <c r="F451" t="str">
        <f ca="1">IF(RIGHT(FPL_Combined[[#Headers],[Gameweek 05]],2)&lt;$B$622,INDEX(FPL_Results_Extract[Gameweek 05],MATCH($A451,FPL_Results_Extract[[Player]:[Player]],0)),INDEX(Team_Key[[Abbreviation]:[Abbreviation]],MATCH(LEFT(INDEX(FPL_Fixtures_Extract[],MATCH($A451,FPL_Fixtures_Extract[[Player]:[Player]],0),MATCH(FPL_Combined[[#Headers],[Gameweek 05]],FPL_Fixtures_Extract[#Headers],0)),LEN(INDEX(FPL_Fixtures_Extract[],MATCH($A451,FPL_Fixtures_Extract[[Player]:[Player]],0),MATCH(FPL_Combined[[#Headers],[Gameweek 05]],FPL_Fixtures_Extract[#Headers],0)))-4),Team_Key[[Full Name]:[Full Name]],0))&amp;RIGHT(INDEX(FPL_Fixtures_Extract[],MATCH($A451,FPL_Fixtures_Extract[[Player]:[Player]],0),MATCH(FPL_Combined[[#Headers],[Gameweek 05]],FPL_Fixtures_Extract[#Headers],0)),3))</f>
        <v>LIV(H) 3-1</v>
      </c>
      <c r="G451" t="str">
        <f ca="1">IF(RIGHT(FPL_Combined[[#Headers],[Gameweek 06]],2)&lt;$B$622,INDEX(FPL_Results_Extract[Gameweek 06],MATCH($A451,FPL_Results_Extract[[Player]:[Player]],0)),INDEX(Team_Key[[Abbreviation]:[Abbreviation]],MATCH(LEFT(INDEX(FPL_Fixtures_Extract[],MATCH($A451,FPL_Fixtures_Extract[[Player]:[Player]],0),MATCH(FPL_Combined[[#Headers],[Gameweek 06]],FPL_Fixtures_Extract[#Headers],0)),LEN(INDEX(FPL_Fixtures_Extract[],MATCH($A451,FPL_Fixtures_Extract[[Player]:[Player]],0),MATCH(FPL_Combined[[#Headers],[Gameweek 06]],FPL_Fixtures_Extract[#Headers],0)))-4),Team_Key[[Full Name]:[Full Name]],0))&amp;RIGHT(INDEX(FPL_Fixtures_Extract[],MATCH($A451,FPL_Fixtures_Extract[[Player]:[Player]],0),MATCH(FPL_Combined[[#Headers],[Gameweek 06]],FPL_Fixtures_Extract[#Headers],0)),3))</f>
        <v>SOU(A) 3-2</v>
      </c>
      <c r="H451" t="str">
        <f ca="1">IF(RIGHT(FPL_Combined[[#Headers],[Gameweek 07]],2)&lt;$B$622,INDEX(FPL_Results_Extract[Gameweek 07],MATCH($A451,FPL_Results_Extract[[Player]:[Player]],0)),INDEX(Team_Key[[Abbreviation]:[Abbreviation]],MATCH(LEFT(INDEX(FPL_Fixtures_Extract[],MATCH($A451,FPL_Fixtures_Extract[[Player]:[Player]],0),MATCH(FPL_Combined[[#Headers],[Gameweek 07]],FPL_Fixtures_Extract[#Headers],0)),LEN(INDEX(FPL_Fixtures_Extract[],MATCH($A451,FPL_Fixtures_Extract[[Player]:[Player]],0),MATCH(FPL_Combined[[#Headers],[Gameweek 07]],FPL_Fixtures_Extract[#Headers],0)))-4),Team_Key[[Full Name]:[Full Name]],0))&amp;RIGHT(INDEX(FPL_Fixtures_Extract[],MATCH($A451,FPL_Fixtures_Extract[[Player]:[Player]],0),MATCH(FPL_Combined[[#Headers],[Gameweek 07]],FPL_Fixtures_Extract[#Headers],0)),3))</f>
        <v>SUN(H) 3-0</v>
      </c>
      <c r="I451" t="str">
        <f ca="1">IF(RIGHT(FPL_Combined[[#Headers],[Gameweek 08]],2)&lt;$B$622,INDEX(FPL_Results_Extract[Gameweek 08],MATCH($A451,FPL_Results_Extract[[Player]:[Player]],0)),INDEX(Team_Key[[Abbreviation]:[Abbreviation]],MATCH(LEFT(INDEX(FPL_Fixtures_Extract[],MATCH($A451,FPL_Fixtures_Extract[[Player]:[Player]],0),MATCH(FPL_Combined[[#Headers],[Gameweek 08]],FPL_Fixtures_Extract[#Headers],0)),LEN(INDEX(FPL_Fixtures_Extract[],MATCH($A451,FPL_Fixtures_Extract[[Player]:[Player]],0),MATCH(FPL_Combined[[#Headers],[Gameweek 08]],FPL_Fixtures_Extract[#Headers],0)))-4),Team_Key[[Full Name]:[Full Name]],0))&amp;RIGHT(INDEX(FPL_Fixtures_Extract[],MATCH($A451,FPL_Fixtures_Extract[[Player]:[Player]],0),MATCH(FPL_Combined[[#Headers],[Gameweek 08]],FPL_Fixtures_Extract[#Headers],0)),3))</f>
        <v>ARS(A) 0-3</v>
      </c>
      <c r="J451" t="str">
        <f ca="1">IF(RIGHT(FPL_Combined[[#Headers],[Gameweek 09]],2)&lt;$B$622,INDEX(FPL_Results_Extract[Gameweek 09],MATCH($A451,FPL_Results_Extract[[Player]:[Player]],0)),INDEX(Team_Key[[Abbreviation]:[Abbreviation]],MATCH(LEFT(INDEX(FPL_Fixtures_Extract[],MATCH($A451,FPL_Fixtures_Extract[[Player]:[Player]],0),MATCH(FPL_Combined[[#Headers],[Gameweek 09]],FPL_Fixtures_Extract[#Headers],0)),LEN(INDEX(FPL_Fixtures_Extract[],MATCH($A451,FPL_Fixtures_Extract[[Player]:[Player]],0),MATCH(FPL_Combined[[#Headers],[Gameweek 09]],FPL_Fixtures_Extract[#Headers],0)))-4),Team_Key[[Full Name]:[Full Name]],0))&amp;RIGHT(INDEX(FPL_Fixtures_Extract[],MATCH($A451,FPL_Fixtures_Extract[[Player]:[Player]],0),MATCH(FPL_Combined[[#Headers],[Gameweek 09]],FPL_Fixtures_Extract[#Headers],0)),3))</f>
        <v>EVE(A) 3-0</v>
      </c>
      <c r="K451" t="str">
        <f ca="1">IF(RIGHT(FPL_Combined[[#Headers],[Gameweek 10]],2)&lt;$B$622,INDEX(FPL_Results_Extract[Gameweek 10],MATCH($A451,FPL_Results_Extract[[Player]:[Player]],0)),INDEX(Team_Key[[Abbreviation]:[Abbreviation]],MATCH(LEFT(INDEX(FPL_Fixtures_Extract[],MATCH($A451,FPL_Fixtures_Extract[[Player]:[Player]],0),MATCH(FPL_Combined[[#Headers],[Gameweek 10]],FPL_Fixtures_Extract[#Headers],0)),LEN(INDEX(FPL_Fixtures_Extract[],MATCH($A451,FPL_Fixtures_Extract[[Player]:[Player]],0),MATCH(FPL_Combined[[#Headers],[Gameweek 10]],FPL_Fixtures_Extract[#Headers],0)))-4),Team_Key[[Full Name]:[Full Name]],0))&amp;RIGHT(INDEX(FPL_Fixtures_Extract[],MATCH($A451,FPL_Fixtures_Extract[[Player]:[Player]],0),MATCH(FPL_Combined[[#Headers],[Gameweek 10]],FPL_Fixtures_Extract[#Headers],0)),3))</f>
        <v>MCI(H) 0-0</v>
      </c>
      <c r="L451" t="str">
        <f ca="1">IF(RIGHT(FPL_Combined[[#Headers],[Gameweek 11]],2)&lt;$B$622,INDEX(FPL_Results_Extract[Gameweek 11],MATCH($A451,FPL_Results_Extract[[Player]:[Player]],0)),INDEX(Team_Key[[Abbreviation]:[Abbreviation]],MATCH(LEFT(INDEX(FPL_Fixtures_Extract[],MATCH($A451,FPL_Fixtures_Extract[[Player]:[Player]],0),MATCH(FPL_Combined[[#Headers],[Gameweek 11]],FPL_Fixtures_Extract[#Headers],0)),LEN(INDEX(FPL_Fixtures_Extract[],MATCH($A451,FPL_Fixtures_Extract[[Player]:[Player]],0),MATCH(FPL_Combined[[#Headers],[Gameweek 11]],FPL_Fixtures_Extract[#Headers],0)))-4),Team_Key[[Full Name]:[Full Name]],0))&amp;RIGHT(INDEX(FPL_Fixtures_Extract[],MATCH($A451,FPL_Fixtures_Extract[[Player]:[Player]],0),MATCH(FPL_Combined[[#Headers],[Gameweek 11]],FPL_Fixtures_Extract[#Headers],0)),3))</f>
        <v>CRY(A) 0-0</v>
      </c>
      <c r="M451" t="str">
        <f ca="1">IF(RIGHT(FPL_Combined[[#Headers],[Gameweek 12]],2)&lt;$B$622,INDEX(FPL_Results_Extract[Gameweek 12],MATCH($A451,FPL_Results_Extract[[Player]:[Player]],0)),INDEX(Team_Key[[Abbreviation]:[Abbreviation]],MATCH(LEFT(INDEX(FPL_Fixtures_Extract[],MATCH($A451,FPL_Fixtures_Extract[[Player]:[Player]],0),MATCH(FPL_Combined[[#Headers],[Gameweek 12]],FPL_Fixtures_Extract[#Headers],0)),LEN(INDEX(FPL_Fixtures_Extract[],MATCH($A451,FPL_Fixtures_Extract[[Player]:[Player]],0),MATCH(FPL_Combined[[#Headers],[Gameweek 12]],FPL_Fixtures_Extract[#Headers],0)))-4),Team_Key[[Full Name]:[Full Name]],0))&amp;RIGHT(INDEX(FPL_Fixtures_Extract[],MATCH($A451,FPL_Fixtures_Extract[[Player]:[Player]],0),MATCH(FPL_Combined[[#Headers],[Gameweek 12]],FPL_Fixtures_Extract[#Headers],0)),3))</f>
        <v>WBA(H) 2-0</v>
      </c>
      <c r="N451" t="str">
        <f ca="1">IF(RIGHT(FPL_Combined[[#Headers],[Gameweek 13]],2)&lt;$B$622,INDEX(FPL_Results_Extract[Gameweek 13],MATCH($A451,FPL_Results_Extract[[Player]:[Player]],0)),INDEX(Team_Key[[Abbreviation]:[Abbreviation]],MATCH(LEFT(INDEX(FPL_Fixtures_Extract[],MATCH($A451,FPL_Fixtures_Extract[[Player]:[Player]],0),MATCH(FPL_Combined[[#Headers],[Gameweek 13]],FPL_Fixtures_Extract[#Headers],0)),LEN(INDEX(FPL_Fixtures_Extract[],MATCH($A451,FPL_Fixtures_Extract[[Player]:[Player]],0),MATCH(FPL_Combined[[#Headers],[Gameweek 13]],FPL_Fixtures_Extract[#Headers],0)))-4),Team_Key[[Full Name]:[Full Name]],0))&amp;RIGHT(INDEX(FPL_Fixtures_Extract[],MATCH($A451,FPL_Fixtures_Extract[[Player]:[Player]],0),MATCH(FPL_Combined[[#Headers],[Gameweek 13]],FPL_Fixtures_Extract[#Headers],0)),3))</f>
        <v>WAT(A) 2-1</v>
      </c>
      <c r="O451" t="str">
        <f ca="1">IF(RIGHT(FPL_Combined[[#Headers],[Gameweek 14]],2)&lt;$B$622,INDEX(FPL_Results_Extract[Gameweek 14],MATCH($A451,FPL_Results_Extract[[Player]:[Player]],0)),INDEX(Team_Key[[Abbreviation]:[Abbreviation]],MATCH(LEFT(INDEX(FPL_Fixtures_Extract[],MATCH($A451,FPL_Fixtures_Extract[[Player]:[Player]],0),MATCH(FPL_Combined[[#Headers],[Gameweek 14]],FPL_Fixtures_Extract[#Headers],0)),LEN(INDEX(FPL_Fixtures_Extract[],MATCH($A451,FPL_Fixtures_Extract[[Player]:[Player]],0),MATCH(FPL_Combined[[#Headers],[Gameweek 14]],FPL_Fixtures_Extract[#Headers],0)))-4),Team_Key[[Full Name]:[Full Name]],0))&amp;RIGHT(INDEX(FPL_Fixtures_Extract[],MATCH($A451,FPL_Fixtures_Extract[[Player]:[Player]],0),MATCH(FPL_Combined[[#Headers],[Gameweek 14]],FPL_Fixtures_Extract[#Headers],0)),3))</f>
        <v>LEI(A) 1-1</v>
      </c>
      <c r="P451" t="str">
        <f ca="1">IF(RIGHT(FPL_Combined[[#Headers],[Gameweek 15]],2)&lt;$B$622,INDEX(FPL_Results_Extract[Gameweek 15],MATCH($A451,FPL_Results_Extract[[Player]:[Player]],0)),INDEX(Team_Key[[Abbreviation]:[Abbreviation]],MATCH(LEFT(INDEX(FPL_Fixtures_Extract[],MATCH($A451,FPL_Fixtures_Extract[[Player]:[Player]],0),MATCH(FPL_Combined[[#Headers],[Gameweek 15]],FPL_Fixtures_Extract[#Headers],0)),LEN(INDEX(FPL_Fixtures_Extract[],MATCH($A451,FPL_Fixtures_Extract[[Player]:[Player]],0),MATCH(FPL_Combined[[#Headers],[Gameweek 15]],FPL_Fixtures_Extract[#Headers],0)))-4),Team_Key[[Full Name]:[Full Name]],0))&amp;RIGHT(INDEX(FPL_Fixtures_Extract[],MATCH($A451,FPL_Fixtures_Extract[[Player]:[Player]],0),MATCH(FPL_Combined[[#Headers],[Gameweek 15]],FPL_Fixtures_Extract[#Headers],0)),3))</f>
        <v>WHU(H) 0-0</v>
      </c>
      <c r="Q451" t="str">
        <f ca="1">IF(RIGHT(FPL_Combined[[#Headers],[Gameweek 16]],2)&lt;$B$622,INDEX(FPL_Results_Extract[Gameweek 16],MATCH($A451,FPL_Results_Extract[[Player]:[Player]],0)),INDEX(Team_Key[[Abbreviation]:[Abbreviation]],MATCH(LEFT(INDEX(FPL_Fixtures_Extract[],MATCH($A451,FPL_Fixtures_Extract[[Player]:[Player]],0),MATCH(FPL_Combined[[#Headers],[Gameweek 16]],FPL_Fixtures_Extract[#Headers],0)),LEN(INDEX(FPL_Fixtures_Extract[],MATCH($A451,FPL_Fixtures_Extract[[Player]:[Player]],0),MATCH(FPL_Combined[[#Headers],[Gameweek 16]],FPL_Fixtures_Extract[#Headers],0)))-4),Team_Key[[Full Name]:[Full Name]],0))&amp;RIGHT(INDEX(FPL_Fixtures_Extract[],MATCH($A451,FPL_Fixtures_Extract[[Player]:[Player]],0),MATCH(FPL_Combined[[#Headers],[Gameweek 16]],FPL_Fixtures_Extract[#Headers],0)),3))</f>
        <v>BOU(A) 1-2</v>
      </c>
      <c r="R451" t="str">
        <f ca="1">IF(RIGHT(FPL_Combined[[#Headers],[Gameweek 17]],2)&lt;$B$622,INDEX(FPL_Results_Extract[Gameweek 17],MATCH($A451,FPL_Results_Extract[[Player]:[Player]],0)),INDEX(Team_Key[[Abbreviation]:[Abbreviation]],MATCH(LEFT(INDEX(FPL_Fixtures_Extract[],MATCH($A451,FPL_Fixtures_Extract[[Player]:[Player]],0),MATCH(FPL_Combined[[#Headers],[Gameweek 17]],FPL_Fixtures_Extract[#Headers],0)),LEN(INDEX(FPL_Fixtures_Extract[],MATCH($A451,FPL_Fixtures_Extract[[Player]:[Player]],0),MATCH(FPL_Combined[[#Headers],[Gameweek 17]],FPL_Fixtures_Extract[#Headers],0)))-4),Team_Key[[Full Name]:[Full Name]],0))&amp;RIGHT(INDEX(FPL_Fixtures_Extract[],MATCH($A451,FPL_Fixtures_Extract[[Player]:[Player]],0),MATCH(FPL_Combined[[#Headers],[Gameweek 17]],FPL_Fixtures_Extract[#Headers],0)),3))</f>
        <v>NOR(H) 1-2</v>
      </c>
      <c r="S451" t="str">
        <f ca="1">IF(RIGHT(FPL_Combined[[#Headers],[Gameweek 18]],2)&lt;$B$622,INDEX(FPL_Results_Extract[Gameweek 18],MATCH($A451,FPL_Results_Extract[[Player]:[Player]],0)),INDEX(Team_Key[[Abbreviation]:[Abbreviation]],MATCH(LEFT(INDEX(FPL_Fixtures_Extract[],MATCH($A451,FPL_Fixtures_Extract[[Player]:[Player]],0),MATCH(FPL_Combined[[#Headers],[Gameweek 18]],FPL_Fixtures_Extract[#Headers],0)),LEN(INDEX(FPL_Fixtures_Extract[],MATCH($A451,FPL_Fixtures_Extract[[Player]:[Player]],0),MATCH(FPL_Combined[[#Headers],[Gameweek 18]],FPL_Fixtures_Extract[#Headers],0)))-4),Team_Key[[Full Name]:[Full Name]],0))&amp;RIGHT(INDEX(FPL_Fixtures_Extract[],MATCH($A451,FPL_Fixtures_Extract[[Player]:[Player]],0),MATCH(FPL_Combined[[#Headers],[Gameweek 18]],FPL_Fixtures_Extract[#Headers],0)),3))</f>
        <v>STK(A) 0-2</v>
      </c>
      <c r="T451" t="str">
        <f ca="1">IF(RIGHT(FPL_Combined[[#Headers],[Gameweek 19]],2)&lt;$B$622,INDEX(FPL_Results_Extract[Gameweek 19],MATCH($A451,FPL_Results_Extract[[Player]:[Player]],0)),INDEX(Team_Key[[Abbreviation]:[Abbreviation]],MATCH(LEFT(INDEX(FPL_Fixtures_Extract[],MATCH($A451,FPL_Fixtures_Extract[[Player]:[Player]],0),MATCH(FPL_Combined[[#Headers],[Gameweek 19]],FPL_Fixtures_Extract[#Headers],0)),LEN(INDEX(FPL_Fixtures_Extract[],MATCH($A451,FPL_Fixtures_Extract[[Player]:[Player]],0),MATCH(FPL_Combined[[#Headers],[Gameweek 19]],FPL_Fixtures_Extract[#Headers],0)))-4),Team_Key[[Full Name]:[Full Name]],0))&amp;RIGHT(INDEX(FPL_Fixtures_Extract[],MATCH($A451,FPL_Fixtures_Extract[[Player]:[Player]],0),MATCH(FPL_Combined[[#Headers],[Gameweek 19]],FPL_Fixtures_Extract[#Headers],0)),3))</f>
        <v>CHE(H) 0-0</v>
      </c>
      <c r="U451" t="str">
        <f ca="1">IF(RIGHT(FPL_Combined[[#Headers],[Gameweek 20]],2)&lt;$B$622,INDEX(FPL_Results_Extract[Gameweek 20],MATCH($A451,FPL_Results_Extract[[Player]:[Player]],0)),INDEX(Team_Key[[Abbreviation]:[Abbreviation]],MATCH(LEFT(INDEX(FPL_Fixtures_Extract[],MATCH($A451,FPL_Fixtures_Extract[[Player]:[Player]],0),MATCH(FPL_Combined[[#Headers],[Gameweek 20]],FPL_Fixtures_Extract[#Headers],0)),LEN(INDEX(FPL_Fixtures_Extract[],MATCH($A451,FPL_Fixtures_Extract[[Player]:[Player]],0),MATCH(FPL_Combined[[#Headers],[Gameweek 20]],FPL_Fixtures_Extract[#Headers],0)))-4),Team_Key[[Full Name]:[Full Name]],0))&amp;RIGHT(INDEX(FPL_Fixtures_Extract[],MATCH($A451,FPL_Fixtures_Extract[[Player]:[Player]],0),MATCH(FPL_Combined[[#Headers],[Gameweek 20]],FPL_Fixtures_Extract[#Headers],0)),3))</f>
        <v>SWA(H) 2-1</v>
      </c>
      <c r="V451" t="str">
        <f ca="1">IF(RIGHT(FPL_Combined[[#Headers],[Gameweek 21]],2)&lt;$B$622,INDEX(FPL_Results_Extract[Gameweek 21],MATCH($A451,FPL_Results_Extract[[Player]:[Player]],0)),INDEX(Team_Key[[Abbreviation]:[Abbreviation]],MATCH(LEFT(INDEX(FPL_Fixtures_Extract[],MATCH($A451,FPL_Fixtures_Extract[[Player]:[Player]],0),MATCH(FPL_Combined[[#Headers],[Gameweek 21]],FPL_Fixtures_Extract[#Headers],0)),LEN(INDEX(FPL_Fixtures_Extract[],MATCH($A451,FPL_Fixtures_Extract[[Player]:[Player]],0),MATCH(FPL_Combined[[#Headers],[Gameweek 21]],FPL_Fixtures_Extract[#Headers],0)))-4),Team_Key[[Full Name]:[Full Name]],0))&amp;RIGHT(INDEX(FPL_Fixtures_Extract[],MATCH($A451,FPL_Fixtures_Extract[[Player]:[Player]],0),MATCH(FPL_Combined[[#Headers],[Gameweek 21]],FPL_Fixtures_Extract[#Headers],0)),3))</f>
        <v>NEW(A) 3-3</v>
      </c>
      <c r="W451" t="str">
        <f ca="1">IF(RIGHT(FPL_Combined[[#Headers],[Gameweek 22]],2)&lt;$B$622,INDEX(FPL_Results_Extract[Gameweek 22],MATCH($A451,FPL_Results_Extract[[Player]:[Player]],0)),INDEX(Team_Key[[Abbreviation]:[Abbreviation]],MATCH(LEFT(INDEX(FPL_Fixtures_Extract[],MATCH($A451,FPL_Fixtures_Extract[[Player]:[Player]],0),MATCH(FPL_Combined[[#Headers],[Gameweek 22]],FPL_Fixtures_Extract[#Headers],0)),LEN(INDEX(FPL_Fixtures_Extract[],MATCH($A451,FPL_Fixtures_Extract[[Player]:[Player]],0),MATCH(FPL_Combined[[#Headers],[Gameweek 22]],FPL_Fixtures_Extract[#Headers],0)))-4),Team_Key[[Full Name]:[Full Name]],0))&amp;RIGHT(INDEX(FPL_Fixtures_Extract[],MATCH($A451,FPL_Fixtures_Extract[[Player]:[Player]],0),MATCH(FPL_Combined[[#Headers],[Gameweek 22]],FPL_Fixtures_Extract[#Headers],0)),3))</f>
        <v>LIV(A) 1-0</v>
      </c>
      <c r="X451" t="str">
        <f ca="1">IF(RIGHT(FPL_Combined[[#Headers],[Gameweek 23]],2)&lt;$B$622,INDEX(FPL_Results_Extract[Gameweek 23],MATCH($A451,FPL_Results_Extract[[Player]:[Player]],0)),INDEX(Team_Key[[Abbreviation]:[Abbreviation]],MATCH(LEFT(INDEX(FPL_Fixtures_Extract[],MATCH($A451,FPL_Fixtures_Extract[[Player]:[Player]],0),MATCH(FPL_Combined[[#Headers],[Gameweek 23]],FPL_Fixtures_Extract[#Headers],0)),LEN(INDEX(FPL_Fixtures_Extract[],MATCH($A451,FPL_Fixtures_Extract[[Player]:[Player]],0),MATCH(FPL_Combined[[#Headers],[Gameweek 23]],FPL_Fixtures_Extract[#Headers],0)))-4),Team_Key[[Full Name]:[Full Name]],0))&amp;RIGHT(INDEX(FPL_Fixtures_Extract[],MATCH($A451,FPL_Fixtures_Extract[[Player]:[Player]],0),MATCH(FPL_Combined[[#Headers],[Gameweek 23]],FPL_Fixtures_Extract[#Headers],0)),3))</f>
        <v>SOU(H) 0-1</v>
      </c>
      <c r="Y451" t="str">
        <f ca="1">IF(RIGHT(FPL_Combined[[#Headers],[Gameweek 24]],2)&lt;$B$622,INDEX(FPL_Results_Extract[Team],MATCH($A451,FPL_Results_Extract[[Player]:[Player]],0)),INDEX(Team_Key[[Abbreviation]:[Abbreviation]],MATCH(LEFT(INDEX(FPL_Fixtures_Extract[],MATCH($A451,FPL_Fixtures_Extract[[Player]:[Player]],0),MATCH(FPL_Combined[[#Headers],[Gameweek 24]],FPL_Fixtures_Extract[#Headers],0)),LEN(INDEX(FPL_Fixtures_Extract[],MATCH($A451,FPL_Fixtures_Extract[[Player]:[Player]],0),MATCH(FPL_Combined[[#Headers],[Gameweek 24]],FPL_Fixtures_Extract[#Headers],0)))-4),Team_Key[[Full Name]:[Full Name]],0))&amp;RIGHT(INDEX(FPL_Fixtures_Extract[],MATCH($A451,FPL_Fixtures_Extract[[Player]:[Player]],0),MATCH(FPL_Combined[[#Headers],[Gameweek 24]],FPL_Fixtures_Extract[#Headers],0)),3))</f>
        <v>MUN</v>
      </c>
      <c r="Z451" t="str">
        <f ca="1">IF(RIGHT(FPL_Combined[[#Headers],[Gameweek 25]],2)&lt;$B$622,INDEX(FPL_Results_Extract[Player],MATCH($A451,FPL_Results_Extract[[Player]:[Player]],0)),INDEX(Team_Key[[Abbreviation]:[Abbreviation]],MATCH(LEFT(INDEX(FPL_Fixtures_Extract[],MATCH($A451,FPL_Fixtures_Extract[[Player]:[Player]],0),MATCH(FPL_Combined[[#Headers],[Gameweek 25]],FPL_Fixtures_Extract[#Headers],0)),LEN(INDEX(FPL_Fixtures_Extract[],MATCH($A451,FPL_Fixtures_Extract[[Player]:[Player]],0),MATCH(FPL_Combined[[#Headers],[Gameweek 25]],FPL_Fixtures_Extract[#Headers],0)))-4),Team_Key[[Full Name]:[Full Name]],0))&amp;RIGHT(INDEX(FPL_Fixtures_Extract[],MATCH($A451,FPL_Fixtures_Extract[[Player]:[Player]],0),MATCH(FPL_Combined[[#Headers],[Gameweek 25]],FPL_Fixtures_Extract[#Headers],0)),3))</f>
        <v>Pereira</v>
      </c>
      <c r="AA451" t="str">
        <f ca="1">IF(RIGHT(FPL_Combined[[#Headers],[Gameweek 26]],2)&lt;$B$622,INDEX(FPL_Results_Extract[Gameweek 01],MATCH($A451,FPL_Results_Extract[[Player]:[Player]],0)),INDEX(Team_Key[[Abbreviation]:[Abbreviation]],MATCH(LEFT(INDEX(FPL_Fixtures_Extract[],MATCH($A451,FPL_Fixtures_Extract[[Player]:[Player]],0),MATCH(FPL_Combined[[#Headers],[Gameweek 26]],FPL_Fixtures_Extract[#Headers],0)),LEN(INDEX(FPL_Fixtures_Extract[],MATCH($A451,FPL_Fixtures_Extract[[Player]:[Player]],0),MATCH(FPL_Combined[[#Headers],[Gameweek 26]],FPL_Fixtures_Extract[#Headers],0)))-4),Team_Key[[Full Name]:[Full Name]],0))&amp;RIGHT(INDEX(FPL_Fixtures_Extract[],MATCH($A451,FPL_Fixtures_Extract[[Player]:[Player]],0),MATCH(FPL_Combined[[#Headers],[Gameweek 26]],FPL_Fixtures_Extract[#Headers],0)),3))</f>
        <v>TOT(H) 1-0</v>
      </c>
      <c r="AB451" t="str">
        <f ca="1">IF(RIGHT(FPL_Combined[[#Headers],[Gameweek 27]],2)&lt;$B$622,INDEX(FPL_Results_Extract[Gameweek 02],MATCH($A451,FPL_Results_Extract[[Player]:[Player]],0)),INDEX(Team_Key[[Abbreviation]:[Abbreviation]],MATCH(LEFT(INDEX(FPL_Fixtures_Extract[],MATCH($A451,FPL_Fixtures_Extract[[Player]:[Player]],0),MATCH(FPL_Combined[[#Headers],[Gameweek 27]],FPL_Fixtures_Extract[#Headers],0)),LEN(INDEX(FPL_Fixtures_Extract[],MATCH($A451,FPL_Fixtures_Extract[[Player]:[Player]],0),MATCH(FPL_Combined[[#Headers],[Gameweek 27]],FPL_Fixtures_Extract[#Headers],0)))-4),Team_Key[[Full Name]:[Full Name]],0))&amp;RIGHT(INDEX(FPL_Fixtures_Extract[],MATCH($A451,FPL_Fixtures_Extract[[Player]:[Player]],0),MATCH(FPL_Combined[[#Headers],[Gameweek 27]],FPL_Fixtures_Extract[#Headers],0)),3))</f>
        <v>AVL(A) 1-0</v>
      </c>
      <c r="AC451" t="str">
        <f ca="1">IF(RIGHT(FPL_Combined[[#Headers],[Gameweek 28]],2)&lt;$B$622,INDEX(FPL_Results_Extract[Gameweek 03],MATCH($A451,FPL_Results_Extract[[Player]:[Player]],0)),INDEX(Team_Key[[Abbreviation]:[Abbreviation]],MATCH(LEFT(INDEX(FPL_Fixtures_Extract[],MATCH($A451,FPL_Fixtures_Extract[[Player]:[Player]],0),MATCH(FPL_Combined[[#Headers],[Gameweek 28]],FPL_Fixtures_Extract[#Headers],0)),LEN(INDEX(FPL_Fixtures_Extract[],MATCH($A451,FPL_Fixtures_Extract[[Player]:[Player]],0),MATCH(FPL_Combined[[#Headers],[Gameweek 28]],FPL_Fixtures_Extract[#Headers],0)))-4),Team_Key[[Full Name]:[Full Name]],0))&amp;RIGHT(INDEX(FPL_Fixtures_Extract[],MATCH($A451,FPL_Fixtures_Extract[[Player]:[Player]],0),MATCH(FPL_Combined[[#Headers],[Gameweek 28]],FPL_Fixtures_Extract[#Headers],0)),3))</f>
        <v>NEW(H) 0-0</v>
      </c>
      <c r="AD451" t="str">
        <f ca="1">IF(RIGHT(FPL_Combined[[#Headers],[Gameweek 29]],2)&lt;$B$622,INDEX(FPL_Results_Extract[Gameweek 04],MATCH($A451,FPL_Results_Extract[[Player]:[Player]],0)),INDEX(Team_Key[[Abbreviation]:[Abbreviation]],MATCH(LEFT(INDEX(FPL_Fixtures_Extract[],MATCH($A451,FPL_Fixtures_Extract[[Player]:[Player]],0),MATCH(FPL_Combined[[#Headers],[Gameweek 29]],FPL_Fixtures_Extract[#Headers],0)),LEN(INDEX(FPL_Fixtures_Extract[],MATCH($A451,FPL_Fixtures_Extract[[Player]:[Player]],0),MATCH(FPL_Combined[[#Headers],[Gameweek 29]],FPL_Fixtures_Extract[#Headers],0)))-4),Team_Key[[Full Name]:[Full Name]],0))&amp;RIGHT(INDEX(FPL_Fixtures_Extract[],MATCH($A451,FPL_Fixtures_Extract[[Player]:[Player]],0),MATCH(FPL_Combined[[#Headers],[Gameweek 29]],FPL_Fixtures_Extract[#Headers],0)),3))</f>
        <v>WBA(A)</v>
      </c>
      <c r="AE451" t="e">
        <f ca="1">IF(RIGHT(FPL_Combined[[#Headers],[Gameweek 30]],2)&lt;$B$622,INDEX(FPL_Results_Extract[Gameweek 05],MATCH($A451,FPL_Results_Extract[[Player]:[Player]],0)),INDEX(Team_Key[[Abbreviation]:[Abbreviation]],MATCH(LEFT(INDEX(FPL_Fixtures_Extract[],MATCH($A451,FPL_Fixtures_Extract[[Player]:[Player]],0),MATCH(FPL_Combined[[#Headers],[Gameweek 30]],FPL_Fixtures_Extract[#Headers],0)),LEN(INDEX(FPL_Fixtures_Extract[],MATCH($A451,FPL_Fixtures_Extract[[Player]:[Player]],0),MATCH(FPL_Combined[[#Headers],[Gameweek 30]],FPL_Fixtures_Extract[#Headers],0)))-4),Team_Key[[Full Name]:[Full Name]],0))&amp;RIGHT(INDEX(FPL_Fixtures_Extract[],MATCH($A451,FPL_Fixtures_Extract[[Player]:[Player]],0),MATCH(FPL_Combined[[#Headers],[Gameweek 30]],FPL_Fixtures_Extract[#Headers],0)),3))</f>
        <v>#VALUE!</v>
      </c>
      <c r="AF451" t="str">
        <f ca="1">IF(RIGHT(FPL_Combined[[#Headers],[Gameweek 31]],2)&lt;$B$622,INDEX(FPL_Results_Extract[Gameweek 06],MATCH($A451,FPL_Results_Extract[[Player]:[Player]],0)),INDEX(Team_Key[[Abbreviation]:[Abbreviation]],MATCH(LEFT(INDEX(FPL_Fixtures_Extract[],MATCH($A451,FPL_Fixtures_Extract[[Player]:[Player]],0),MATCH(FPL_Combined[[#Headers],[Gameweek 31]],FPL_Fixtures_Extract[#Headers],0)),LEN(INDEX(FPL_Fixtures_Extract[],MATCH($A451,FPL_Fixtures_Extract[[Player]:[Player]],0),MATCH(FPL_Combined[[#Headers],[Gameweek 31]],FPL_Fixtures_Extract[#Headers],0)))-4),Team_Key[[Full Name]:[Full Name]],0))&amp;RIGHT(INDEX(FPL_Fixtures_Extract[],MATCH($A451,FPL_Fixtures_Extract[[Player]:[Player]],0),MATCH(FPL_Combined[[#Headers],[Gameweek 31]],FPL_Fixtures_Extract[#Headers],0)),3))</f>
        <v>MCI(A)</v>
      </c>
      <c r="AG451" t="str">
        <f ca="1">IF(RIGHT(FPL_Combined[[#Headers],[Gameweek 32]],2)&lt;$B$622,INDEX(FPL_Results_Extract[Gameweek 07],MATCH($A451,FPL_Results_Extract[[Player]:[Player]],0)),INDEX(Team_Key[[Abbreviation]:[Abbreviation]],MATCH(LEFT(INDEX(FPL_Fixtures_Extract[],MATCH($A451,FPL_Fixtures_Extract[[Player]:[Player]],0),MATCH(FPL_Combined[[#Headers],[Gameweek 32]],FPL_Fixtures_Extract[#Headers],0)),LEN(INDEX(FPL_Fixtures_Extract[],MATCH($A451,FPL_Fixtures_Extract[[Player]:[Player]],0),MATCH(FPL_Combined[[#Headers],[Gameweek 32]],FPL_Fixtures_Extract[#Headers],0)))-4),Team_Key[[Full Name]:[Full Name]],0))&amp;RIGHT(INDEX(FPL_Fixtures_Extract[],MATCH($A451,FPL_Fixtures_Extract[[Player]:[Player]],0),MATCH(FPL_Combined[[#Headers],[Gameweek 32]],FPL_Fixtures_Extract[#Headers],0)),3))</f>
        <v>EVE(H)</v>
      </c>
      <c r="AH451" t="str">
        <f ca="1">IF(RIGHT(FPL_Combined[[#Headers],[Gameweek 33]],2)&lt;$B$622,INDEX(FPL_Results_Extract[Gameweek 08],MATCH($A451,FPL_Results_Extract[[Player]:[Player]],0)),INDEX(Team_Key[[Abbreviation]:[Abbreviation]],MATCH(LEFT(INDEX(FPL_Fixtures_Extract[],MATCH($A451,FPL_Fixtures_Extract[[Player]:[Player]],0),MATCH(FPL_Combined[[#Headers],[Gameweek 33]],FPL_Fixtures_Extract[#Headers],0)),LEN(INDEX(FPL_Fixtures_Extract[],MATCH($A451,FPL_Fixtures_Extract[[Player]:[Player]],0),MATCH(FPL_Combined[[#Headers],[Gameweek 33]],FPL_Fixtures_Extract[#Headers],0)))-4),Team_Key[[Full Name]:[Full Name]],0))&amp;RIGHT(INDEX(FPL_Fixtures_Extract[],MATCH($A451,FPL_Fixtures_Extract[[Player]:[Player]],0),MATCH(FPL_Combined[[#Headers],[Gameweek 33]],FPL_Fixtures_Extract[#Headers],0)),3))</f>
        <v>TOT(A)</v>
      </c>
      <c r="AI451" t="str">
        <f ca="1">IF(RIGHT(FPL_Combined[[#Headers],[Gameweek 34]],2)&lt;$B$622,INDEX(FPL_Results_Extract[Gameweek 09],MATCH($A451,FPL_Results_Extract[[Player]:[Player]],0)),INDEX(Team_Key[[Abbreviation]:[Abbreviation]],MATCH(LEFT(INDEX(FPL_Fixtures_Extract[],MATCH($A451,FPL_Fixtures_Extract[[Player]:[Player]],0),MATCH(FPL_Combined[[#Headers],[Gameweek 34]],FPL_Fixtures_Extract[#Headers],0)),LEN(INDEX(FPL_Fixtures_Extract[],MATCH($A451,FPL_Fixtures_Extract[[Player]:[Player]],0),MATCH(FPL_Combined[[#Headers],[Gameweek 34]],FPL_Fixtures_Extract[#Headers],0)))-4),Team_Key[[Full Name]:[Full Name]],0))&amp;RIGHT(INDEX(FPL_Fixtures_Extract[],MATCH($A451,FPL_Fixtures_Extract[[Player]:[Player]],0),MATCH(FPL_Combined[[#Headers],[Gameweek 34]],FPL_Fixtures_Extract[#Headers],0)),3))</f>
        <v>AVL(H)</v>
      </c>
      <c r="AJ451" t="e">
        <f ca="1">IF(RIGHT(FPL_Combined[[#Headers],[Gameweek 35]],2)&lt;$B$622,INDEX(FPL_Results_Extract[Gameweek 10],MATCH($A451,FPL_Results_Extract[[Player]:[Player]],0)),INDEX(Team_Key[[Abbreviation]:[Abbreviation]],MATCH(LEFT(INDEX(FPL_Fixtures_Extract[],MATCH($A451,FPL_Fixtures_Extract[[Player]:[Player]],0),MATCH(FPL_Combined[[#Headers],[Gameweek 35]],FPL_Fixtures_Extract[#Headers],0)),LEN(INDEX(FPL_Fixtures_Extract[],MATCH($A451,FPL_Fixtures_Extract[[Player]:[Player]],0),MATCH(FPL_Combined[[#Headers],[Gameweek 35]],FPL_Fixtures_Extract[#Headers],0)))-4),Team_Key[[Full Name]:[Full Name]],0))&amp;RIGHT(INDEX(FPL_Fixtures_Extract[],MATCH($A451,FPL_Fixtures_Extract[[Player]:[Player]],0),MATCH(FPL_Combined[[#Headers],[Gameweek 35]],FPL_Fixtures_Extract[#Headers],0)),3))</f>
        <v>#VALUE!</v>
      </c>
      <c r="AK451" t="str">
        <f ca="1">IF(RIGHT(FPL_Combined[[#Headers],[Gameweek 36]],2)&lt;$B$622,INDEX(FPL_Results_Extract[Gameweek 11],MATCH($A451,FPL_Results_Extract[[Player]:[Player]],0)),INDEX(Team_Key[[Abbreviation]:[Abbreviation]],MATCH(LEFT(INDEX(FPL_Fixtures_Extract[],MATCH($A451,FPL_Fixtures_Extract[[Player]:[Player]],0),MATCH(FPL_Combined[[#Headers],[Gameweek 36]],FPL_Fixtures_Extract[#Headers],0)),LEN(INDEX(FPL_Fixtures_Extract[],MATCH($A451,FPL_Fixtures_Extract[[Player]:[Player]],0),MATCH(FPL_Combined[[#Headers],[Gameweek 36]],FPL_Fixtures_Extract[#Headers],0)))-4),Team_Key[[Full Name]:[Full Name]],0))&amp;RIGHT(INDEX(FPL_Fixtures_Extract[],MATCH($A451,FPL_Fixtures_Extract[[Player]:[Player]],0),MATCH(FPL_Combined[[#Headers],[Gameweek 36]],FPL_Fixtures_Extract[#Headers],0)),3))</f>
        <v>LEI(H)</v>
      </c>
      <c r="AL451" t="str">
        <f ca="1">IF(RIGHT(FPL_Combined[[#Headers],[Gameweek 37]],2)&lt;$B$622,INDEX(FPL_Results_Extract[Gameweek 12],MATCH($A451,FPL_Results_Extract[[Player]:[Player]],0)),INDEX(Team_Key[[Abbreviation]:[Abbreviation]],MATCH(LEFT(INDEX(FPL_Fixtures_Extract[],MATCH($A451,FPL_Fixtures_Extract[[Player]:[Player]],0),MATCH(FPL_Combined[[#Headers],[Gameweek 37]],FPL_Fixtures_Extract[#Headers],0)),LEN(INDEX(FPL_Fixtures_Extract[],MATCH($A451,FPL_Fixtures_Extract[[Player]:[Player]],0),MATCH(FPL_Combined[[#Headers],[Gameweek 37]],FPL_Fixtures_Extract[#Headers],0)))-4),Team_Key[[Full Name]:[Full Name]],0))&amp;RIGHT(INDEX(FPL_Fixtures_Extract[],MATCH($A451,FPL_Fixtures_Extract[[Player]:[Player]],0),MATCH(FPL_Combined[[#Headers],[Gameweek 37]],FPL_Fixtures_Extract[#Headers],0)),3))</f>
        <v>NOR(A)</v>
      </c>
      <c r="AM451" t="str">
        <f ca="1">IF(RIGHT(FPL_Combined[[#Headers],[Gameweek 38]],2)&lt;$B$622,INDEX(FPL_Results_Extract[Gameweek 13],MATCH($A451,FPL_Results_Extract[[Player]:[Player]],0)),INDEX(Team_Key[[Abbreviation]:[Abbreviation]],MATCH(LEFT(INDEX(FPL_Fixtures_Extract[],MATCH($A451,FPL_Fixtures_Extract[[Player]:[Player]],0),MATCH(FPL_Combined[[#Headers],[Gameweek 38]],FPL_Fixtures_Extract[#Headers],0)),LEN(INDEX(FPL_Fixtures_Extract[],MATCH($A451,FPL_Fixtures_Extract[[Player]:[Player]],0),MATCH(FPL_Combined[[#Headers],[Gameweek 38]],FPL_Fixtures_Extract[#Headers],0)))-4),Team_Key[[Full Name]:[Full Name]],0))&amp;RIGHT(INDEX(FPL_Fixtures_Extract[],MATCH($A451,FPL_Fixtures_Extract[[Player]:[Player]],0),MATCH(FPL_Combined[[#Headers],[Gameweek 38]],FPL_Fixtures_Extract[#Headers],0)),3))</f>
        <v>BOU(H)</v>
      </c>
    </row>
    <row r="452" spans="1:39" x14ac:dyDescent="0.45">
      <c r="A452" t="s">
        <v>132</v>
      </c>
      <c r="B452" t="str">
        <f ca="1">IF(RIGHT(FPL_Combined[[#Headers],[Gameweek 01]],2)&lt;$B$622,INDEX(FPL_Results_Extract[Gameweek 01],MATCH($A452,FPL_Results_Extract[[Player]:[Player]],0)),INDEX(Team_Key[[Abbreviation]:[Abbreviation]],MATCH(LEFT(INDEX(FPL_Fixtures_Extract[],MATCH($A452,FPL_Fixtures_Extract[[Player]:[Player]],0),MATCH(FPL_Combined[[#Headers],[Gameweek 01]],FPL_Fixtures_Extract[#Headers],0)),LEN(INDEX(FPL_Fixtures_Extract[],MATCH($A452,FPL_Fixtures_Extract[[Player]:[Player]],0),MATCH(FPL_Combined[[#Headers],[Gameweek 01]],FPL_Fixtures_Extract[#Headers],0)))-4),Team_Key[[Full Name]:[Full Name]],0))&amp;RIGHT(INDEX(FPL_Fixtures_Extract[],MATCH($A452,FPL_Fixtures_Extract[[Player]:[Player]],0),MATCH(FPL_Combined[[#Headers],[Gameweek 01]],FPL_Fixtures_Extract[#Headers],0)),3))</f>
        <v>WAT(H) 2-2</v>
      </c>
      <c r="C452" t="str">
        <f ca="1">IF(RIGHT(FPL_Combined[[#Headers],[Gameweek 02]],2)&lt;$B$622,INDEX(FPL_Results_Extract[Gameweek 02],MATCH($A452,FPL_Results_Extract[[Player]:[Player]],0)),INDEX(Team_Key[[Abbreviation]:[Abbreviation]],MATCH(LEFT(INDEX(FPL_Fixtures_Extract[],MATCH($A452,FPL_Fixtures_Extract[[Player]:[Player]],0),MATCH(FPL_Combined[[#Headers],[Gameweek 02]],FPL_Fixtures_Extract[#Headers],0)),LEN(INDEX(FPL_Fixtures_Extract[],MATCH($A452,FPL_Fixtures_Extract[[Player]:[Player]],0),MATCH(FPL_Combined[[#Headers],[Gameweek 02]],FPL_Fixtures_Extract[#Headers],0)))-4),Team_Key[[Full Name]:[Full Name]],0))&amp;RIGHT(INDEX(FPL_Fixtures_Extract[],MATCH($A452,FPL_Fixtures_Extract[[Player]:[Player]],0),MATCH(FPL_Combined[[#Headers],[Gameweek 02]],FPL_Fixtures_Extract[#Headers],0)),3))</f>
        <v>SOU(A) 3-0</v>
      </c>
      <c r="D452" t="str">
        <f ca="1">IF(RIGHT(FPL_Combined[[#Headers],[Gameweek 03]],2)&lt;$B$622,INDEX(FPL_Results_Extract[Gameweek 03],MATCH($A452,FPL_Results_Extract[[Player]:[Player]],0)),INDEX(Team_Key[[Abbreviation]:[Abbreviation]],MATCH(LEFT(INDEX(FPL_Fixtures_Extract[],MATCH($A452,FPL_Fixtures_Extract[[Player]:[Player]],0),MATCH(FPL_Combined[[#Headers],[Gameweek 03]],FPL_Fixtures_Extract[#Headers],0)),LEN(INDEX(FPL_Fixtures_Extract[],MATCH($A452,FPL_Fixtures_Extract[[Player]:[Player]],0),MATCH(FPL_Combined[[#Headers],[Gameweek 03]],FPL_Fixtures_Extract[#Headers],0)))-4),Team_Key[[Full Name]:[Full Name]],0))&amp;RIGHT(INDEX(FPL_Fixtures_Extract[],MATCH($A452,FPL_Fixtures_Extract[[Player]:[Player]],0),MATCH(FPL_Combined[[#Headers],[Gameweek 03]],FPL_Fixtures_Extract[#Headers],0)),3))</f>
        <v>MCI(H) 0-2</v>
      </c>
      <c r="E452" t="str">
        <f ca="1">IF(RIGHT(FPL_Combined[[#Headers],[Gameweek 04]],2)&lt;$B$622,INDEX(FPL_Results_Extract[Gameweek 04],MATCH($A452,FPL_Results_Extract[[Player]:[Player]],0)),INDEX(Team_Key[[Abbreviation]:[Abbreviation]],MATCH(LEFT(INDEX(FPL_Fixtures_Extract[],MATCH($A452,FPL_Fixtures_Extract[[Player]:[Player]],0),MATCH(FPL_Combined[[#Headers],[Gameweek 04]],FPL_Fixtures_Extract[#Headers],0)),LEN(INDEX(FPL_Fixtures_Extract[],MATCH($A452,FPL_Fixtures_Extract[[Player]:[Player]],0),MATCH(FPL_Combined[[#Headers],[Gameweek 04]],FPL_Fixtures_Extract[#Headers],0)))-4),Team_Key[[Full Name]:[Full Name]],0))&amp;RIGHT(INDEX(FPL_Fixtures_Extract[],MATCH($A452,FPL_Fixtures_Extract[[Player]:[Player]],0),MATCH(FPL_Combined[[#Headers],[Gameweek 04]],FPL_Fixtures_Extract[#Headers],0)),3))</f>
        <v>TOT(A) 0-0</v>
      </c>
      <c r="F452" t="str">
        <f ca="1">IF(RIGHT(FPL_Combined[[#Headers],[Gameweek 05]],2)&lt;$B$622,INDEX(FPL_Results_Extract[Gameweek 05],MATCH($A452,FPL_Results_Extract[[Player]:[Player]],0)),INDEX(Team_Key[[Abbreviation]:[Abbreviation]],MATCH(LEFT(INDEX(FPL_Fixtures_Extract[],MATCH($A452,FPL_Fixtures_Extract[[Player]:[Player]],0),MATCH(FPL_Combined[[#Headers],[Gameweek 05]],FPL_Fixtures_Extract[#Headers],0)),LEN(INDEX(FPL_Fixtures_Extract[],MATCH($A452,FPL_Fixtures_Extract[[Player]:[Player]],0),MATCH(FPL_Combined[[#Headers],[Gameweek 05]],FPL_Fixtures_Extract[#Headers],0)))-4),Team_Key[[Full Name]:[Full Name]],0))&amp;RIGHT(INDEX(FPL_Fixtures_Extract[],MATCH($A452,FPL_Fixtures_Extract[[Player]:[Player]],0),MATCH(FPL_Combined[[#Headers],[Gameweek 05]],FPL_Fixtures_Extract[#Headers],0)),3))</f>
        <v>CHE(H) 3-1</v>
      </c>
      <c r="G452" t="str">
        <f ca="1">IF(RIGHT(FPL_Combined[[#Headers],[Gameweek 06]],2)&lt;$B$622,INDEX(FPL_Results_Extract[Gameweek 06],MATCH($A452,FPL_Results_Extract[[Player]:[Player]],0)),INDEX(Team_Key[[Abbreviation]:[Abbreviation]],MATCH(LEFT(INDEX(FPL_Fixtures_Extract[],MATCH($A452,FPL_Fixtures_Extract[[Player]:[Player]],0),MATCH(FPL_Combined[[#Headers],[Gameweek 06]],FPL_Fixtures_Extract[#Headers],0)),LEN(INDEX(FPL_Fixtures_Extract[],MATCH($A452,FPL_Fixtures_Extract[[Player]:[Player]],0),MATCH(FPL_Combined[[#Headers],[Gameweek 06]],FPL_Fixtures_Extract[#Headers],0)))-4),Team_Key[[Full Name]:[Full Name]],0))&amp;RIGHT(INDEX(FPL_Fixtures_Extract[],MATCH($A452,FPL_Fixtures_Extract[[Player]:[Player]],0),MATCH(FPL_Combined[[#Headers],[Gameweek 06]],FPL_Fixtures_Extract[#Headers],0)),3))</f>
        <v>SWA(A) 0-0</v>
      </c>
      <c r="H452" t="str">
        <f ca="1">IF(RIGHT(FPL_Combined[[#Headers],[Gameweek 07]],2)&lt;$B$622,INDEX(FPL_Results_Extract[Gameweek 07],MATCH($A452,FPL_Results_Extract[[Player]:[Player]],0)),INDEX(Team_Key[[Abbreviation]:[Abbreviation]],MATCH(LEFT(INDEX(FPL_Fixtures_Extract[],MATCH($A452,FPL_Fixtures_Extract[[Player]:[Player]],0),MATCH(FPL_Combined[[#Headers],[Gameweek 07]],FPL_Fixtures_Extract[#Headers],0)),LEN(INDEX(FPL_Fixtures_Extract[],MATCH($A452,FPL_Fixtures_Extract[[Player]:[Player]],0),MATCH(FPL_Combined[[#Headers],[Gameweek 07]],FPL_Fixtures_Extract[#Headers],0)))-4),Team_Key[[Full Name]:[Full Name]],0))&amp;RIGHT(INDEX(FPL_Fixtures_Extract[],MATCH($A452,FPL_Fixtures_Extract[[Player]:[Player]],0),MATCH(FPL_Combined[[#Headers],[Gameweek 07]],FPL_Fixtures_Extract[#Headers],0)),3))</f>
        <v>WBA(A) 3-2</v>
      </c>
      <c r="I452" t="str">
        <f ca="1">IF(RIGHT(FPL_Combined[[#Headers],[Gameweek 08]],2)&lt;$B$622,INDEX(FPL_Results_Extract[Gameweek 08],MATCH($A452,FPL_Results_Extract[[Player]:[Player]],0)),INDEX(Team_Key[[Abbreviation]:[Abbreviation]],MATCH(LEFT(INDEX(FPL_Fixtures_Extract[],MATCH($A452,FPL_Fixtures_Extract[[Player]:[Player]],0),MATCH(FPL_Combined[[#Headers],[Gameweek 08]],FPL_Fixtures_Extract[#Headers],0)),LEN(INDEX(FPL_Fixtures_Extract[],MATCH($A452,FPL_Fixtures_Extract[[Player]:[Player]],0),MATCH(FPL_Combined[[#Headers],[Gameweek 08]],FPL_Fixtures_Extract[#Headers],0)))-4),Team_Key[[Full Name]:[Full Name]],0))&amp;RIGHT(INDEX(FPL_Fixtures_Extract[],MATCH($A452,FPL_Fixtures_Extract[[Player]:[Player]],0),MATCH(FPL_Combined[[#Headers],[Gameweek 08]],FPL_Fixtures_Extract[#Headers],0)),3))</f>
        <v>LIV(H) 1-1</v>
      </c>
      <c r="J452" t="str">
        <f ca="1">IF(RIGHT(FPL_Combined[[#Headers],[Gameweek 09]],2)&lt;$B$622,INDEX(FPL_Results_Extract[Gameweek 09],MATCH($A452,FPL_Results_Extract[[Player]:[Player]],0)),INDEX(Team_Key[[Abbreviation]:[Abbreviation]],MATCH(LEFT(INDEX(FPL_Fixtures_Extract[],MATCH($A452,FPL_Fixtures_Extract[[Player]:[Player]],0),MATCH(FPL_Combined[[#Headers],[Gameweek 09]],FPL_Fixtures_Extract[#Headers],0)),LEN(INDEX(FPL_Fixtures_Extract[],MATCH($A452,FPL_Fixtures_Extract[[Player]:[Player]],0),MATCH(FPL_Combined[[#Headers],[Gameweek 09]],FPL_Fixtures_Extract[#Headers],0)))-4),Team_Key[[Full Name]:[Full Name]],0))&amp;RIGHT(INDEX(FPL_Fixtures_Extract[],MATCH($A452,FPL_Fixtures_Extract[[Player]:[Player]],0),MATCH(FPL_Combined[[#Headers],[Gameweek 09]],FPL_Fixtures_Extract[#Headers],0)),3))</f>
        <v>MUN(H) 0-3</v>
      </c>
      <c r="K452" t="str">
        <f ca="1">IF(RIGHT(FPL_Combined[[#Headers],[Gameweek 10]],2)&lt;$B$622,INDEX(FPL_Results_Extract[Gameweek 10],MATCH($A452,FPL_Results_Extract[[Player]:[Player]],0)),INDEX(Team_Key[[Abbreviation]:[Abbreviation]],MATCH(LEFT(INDEX(FPL_Fixtures_Extract[],MATCH($A452,FPL_Fixtures_Extract[[Player]:[Player]],0),MATCH(FPL_Combined[[#Headers],[Gameweek 10]],FPL_Fixtures_Extract[#Headers],0)),LEN(INDEX(FPL_Fixtures_Extract[],MATCH($A452,FPL_Fixtures_Extract[[Player]:[Player]],0),MATCH(FPL_Combined[[#Headers],[Gameweek 10]],FPL_Fixtures_Extract[#Headers],0)))-4),Team_Key[[Full Name]:[Full Name]],0))&amp;RIGHT(INDEX(FPL_Fixtures_Extract[],MATCH($A452,FPL_Fixtures_Extract[[Player]:[Player]],0),MATCH(FPL_Combined[[#Headers],[Gameweek 10]],FPL_Fixtures_Extract[#Headers],0)),3))</f>
        <v>ARS(A) 1-2</v>
      </c>
      <c r="L452" t="str">
        <f ca="1">IF(RIGHT(FPL_Combined[[#Headers],[Gameweek 11]],2)&lt;$B$622,INDEX(FPL_Results_Extract[Gameweek 11],MATCH($A452,FPL_Results_Extract[[Player]:[Player]],0)),INDEX(Team_Key[[Abbreviation]:[Abbreviation]],MATCH(LEFT(INDEX(FPL_Fixtures_Extract[],MATCH($A452,FPL_Fixtures_Extract[[Player]:[Player]],0),MATCH(FPL_Combined[[#Headers],[Gameweek 11]],FPL_Fixtures_Extract[#Headers],0)),LEN(INDEX(FPL_Fixtures_Extract[],MATCH($A452,FPL_Fixtures_Extract[[Player]:[Player]],0),MATCH(FPL_Combined[[#Headers],[Gameweek 11]],FPL_Fixtures_Extract[#Headers],0)))-4),Team_Key[[Full Name]:[Full Name]],0))&amp;RIGHT(INDEX(FPL_Fixtures_Extract[],MATCH($A452,FPL_Fixtures_Extract[[Player]:[Player]],0),MATCH(FPL_Combined[[#Headers],[Gameweek 11]],FPL_Fixtures_Extract[#Headers],0)),3))</f>
        <v>SUN(H) 6-2</v>
      </c>
      <c r="M452" t="str">
        <f ca="1">IF(RIGHT(FPL_Combined[[#Headers],[Gameweek 12]],2)&lt;$B$622,INDEX(FPL_Results_Extract[Gameweek 12],MATCH($A452,FPL_Results_Extract[[Player]:[Player]],0)),INDEX(Team_Key[[Abbreviation]:[Abbreviation]],MATCH(LEFT(INDEX(FPL_Fixtures_Extract[],MATCH($A452,FPL_Fixtures_Extract[[Player]:[Player]],0),MATCH(FPL_Combined[[#Headers],[Gameweek 12]],FPL_Fixtures_Extract[#Headers],0)),LEN(INDEX(FPL_Fixtures_Extract[],MATCH($A452,FPL_Fixtures_Extract[[Player]:[Player]],0),MATCH(FPL_Combined[[#Headers],[Gameweek 12]],FPL_Fixtures_Extract[#Headers],0)))-4),Team_Key[[Full Name]:[Full Name]],0))&amp;RIGHT(INDEX(FPL_Fixtures_Extract[],MATCH($A452,FPL_Fixtures_Extract[[Player]:[Player]],0),MATCH(FPL_Combined[[#Headers],[Gameweek 12]],FPL_Fixtures_Extract[#Headers],0)),3))</f>
        <v>WHU(A) 1-1</v>
      </c>
      <c r="N452" t="str">
        <f ca="1">IF(RIGHT(FPL_Combined[[#Headers],[Gameweek 13]],2)&lt;$B$622,INDEX(FPL_Results_Extract[Gameweek 13],MATCH($A452,FPL_Results_Extract[[Player]:[Player]],0)),INDEX(Team_Key[[Abbreviation]:[Abbreviation]],MATCH(LEFT(INDEX(FPL_Fixtures_Extract[],MATCH($A452,FPL_Fixtures_Extract[[Player]:[Player]],0),MATCH(FPL_Combined[[#Headers],[Gameweek 13]],FPL_Fixtures_Extract[#Headers],0)),LEN(INDEX(FPL_Fixtures_Extract[],MATCH($A452,FPL_Fixtures_Extract[[Player]:[Player]],0),MATCH(FPL_Combined[[#Headers],[Gameweek 13]],FPL_Fixtures_Extract[#Headers],0)))-4),Team_Key[[Full Name]:[Full Name]],0))&amp;RIGHT(INDEX(FPL_Fixtures_Extract[],MATCH($A452,FPL_Fixtures_Extract[[Player]:[Player]],0),MATCH(FPL_Combined[[#Headers],[Gameweek 13]],FPL_Fixtures_Extract[#Headers],0)),3))</f>
        <v>AVL(H) 4-0</v>
      </c>
      <c r="O452" t="str">
        <f ca="1">IF(RIGHT(FPL_Combined[[#Headers],[Gameweek 14]],2)&lt;$B$622,INDEX(FPL_Results_Extract[Gameweek 14],MATCH($A452,FPL_Results_Extract[[Player]:[Player]],0)),INDEX(Team_Key[[Abbreviation]:[Abbreviation]],MATCH(LEFT(INDEX(FPL_Fixtures_Extract[],MATCH($A452,FPL_Fixtures_Extract[[Player]:[Player]],0),MATCH(FPL_Combined[[#Headers],[Gameweek 14]],FPL_Fixtures_Extract[#Headers],0)),LEN(INDEX(FPL_Fixtures_Extract[],MATCH($A452,FPL_Fixtures_Extract[[Player]:[Player]],0),MATCH(FPL_Combined[[#Headers],[Gameweek 14]],FPL_Fixtures_Extract[#Headers],0)))-4),Team_Key[[Full Name]:[Full Name]],0))&amp;RIGHT(INDEX(FPL_Fixtures_Extract[],MATCH($A452,FPL_Fixtures_Extract[[Player]:[Player]],0),MATCH(FPL_Combined[[#Headers],[Gameweek 14]],FPL_Fixtures_Extract[#Headers],0)),3))</f>
        <v>BOU(A) 3-3</v>
      </c>
      <c r="P452" t="str">
        <f ca="1">IF(RIGHT(FPL_Combined[[#Headers],[Gameweek 15]],2)&lt;$B$622,INDEX(FPL_Results_Extract[Gameweek 15],MATCH($A452,FPL_Results_Extract[[Player]:[Player]],0)),INDEX(Team_Key[[Abbreviation]:[Abbreviation]],MATCH(LEFT(INDEX(FPL_Fixtures_Extract[],MATCH($A452,FPL_Fixtures_Extract[[Player]:[Player]],0),MATCH(FPL_Combined[[#Headers],[Gameweek 15]],FPL_Fixtures_Extract[#Headers],0)),LEN(INDEX(FPL_Fixtures_Extract[],MATCH($A452,FPL_Fixtures_Extract[[Player]:[Player]],0),MATCH(FPL_Combined[[#Headers],[Gameweek 15]],FPL_Fixtures_Extract[#Headers],0)))-4),Team_Key[[Full Name]:[Full Name]],0))&amp;RIGHT(INDEX(FPL_Fixtures_Extract[],MATCH($A452,FPL_Fixtures_Extract[[Player]:[Player]],0),MATCH(FPL_Combined[[#Headers],[Gameweek 15]],FPL_Fixtures_Extract[#Headers],0)),3))</f>
        <v>CRY(H) 1-1</v>
      </c>
      <c r="Q452" t="str">
        <f ca="1">IF(RIGHT(FPL_Combined[[#Headers],[Gameweek 16]],2)&lt;$B$622,INDEX(FPL_Results_Extract[Gameweek 16],MATCH($A452,FPL_Results_Extract[[Player]:[Player]],0)),INDEX(Team_Key[[Abbreviation]:[Abbreviation]],MATCH(LEFT(INDEX(FPL_Fixtures_Extract[],MATCH($A452,FPL_Fixtures_Extract[[Player]:[Player]],0),MATCH(FPL_Combined[[#Headers],[Gameweek 16]],FPL_Fixtures_Extract[#Headers],0)),LEN(INDEX(FPL_Fixtures_Extract[],MATCH($A452,FPL_Fixtures_Extract[[Player]:[Player]],0),MATCH(FPL_Combined[[#Headers],[Gameweek 16]],FPL_Fixtures_Extract[#Headers],0)))-4),Team_Key[[Full Name]:[Full Name]],0))&amp;RIGHT(INDEX(FPL_Fixtures_Extract[],MATCH($A452,FPL_Fixtures_Extract[[Player]:[Player]],0),MATCH(FPL_Combined[[#Headers],[Gameweek 16]],FPL_Fixtures_Extract[#Headers],0)),3))</f>
        <v>NOR(A) 1-1</v>
      </c>
      <c r="R452" t="str">
        <f ca="1">IF(RIGHT(FPL_Combined[[#Headers],[Gameweek 17]],2)&lt;$B$622,INDEX(FPL_Results_Extract[Gameweek 17],MATCH($A452,FPL_Results_Extract[[Player]:[Player]],0)),INDEX(Team_Key[[Abbreviation]:[Abbreviation]],MATCH(LEFT(INDEX(FPL_Fixtures_Extract[],MATCH($A452,FPL_Fixtures_Extract[[Player]:[Player]],0),MATCH(FPL_Combined[[#Headers],[Gameweek 17]],FPL_Fixtures_Extract[#Headers],0)),LEN(INDEX(FPL_Fixtures_Extract[],MATCH($A452,FPL_Fixtures_Extract[[Player]:[Player]],0),MATCH(FPL_Combined[[#Headers],[Gameweek 17]],FPL_Fixtures_Extract[#Headers],0)))-4),Team_Key[[Full Name]:[Full Name]],0))&amp;RIGHT(INDEX(FPL_Fixtures_Extract[],MATCH($A452,FPL_Fixtures_Extract[[Player]:[Player]],0),MATCH(FPL_Combined[[#Headers],[Gameweek 17]],FPL_Fixtures_Extract[#Headers],0)),3))</f>
        <v>LEI(H) 2-3</v>
      </c>
      <c r="S452" t="str">
        <f ca="1">IF(RIGHT(FPL_Combined[[#Headers],[Gameweek 18]],2)&lt;$B$622,INDEX(FPL_Results_Extract[Gameweek 18],MATCH($A452,FPL_Results_Extract[[Player]:[Player]],0)),INDEX(Team_Key[[Abbreviation]:[Abbreviation]],MATCH(LEFT(INDEX(FPL_Fixtures_Extract[],MATCH($A452,FPL_Fixtures_Extract[[Player]:[Player]],0),MATCH(FPL_Combined[[#Headers],[Gameweek 18]],FPL_Fixtures_Extract[#Headers],0)),LEN(INDEX(FPL_Fixtures_Extract[],MATCH($A452,FPL_Fixtures_Extract[[Player]:[Player]],0),MATCH(FPL_Combined[[#Headers],[Gameweek 18]],FPL_Fixtures_Extract[#Headers],0)))-4),Team_Key[[Full Name]:[Full Name]],0))&amp;RIGHT(INDEX(FPL_Fixtures_Extract[],MATCH($A452,FPL_Fixtures_Extract[[Player]:[Player]],0),MATCH(FPL_Combined[[#Headers],[Gameweek 18]],FPL_Fixtures_Extract[#Headers],0)),3))</f>
        <v>NEW(A) 1-0</v>
      </c>
      <c r="T452" t="str">
        <f ca="1">IF(RIGHT(FPL_Combined[[#Headers],[Gameweek 19]],2)&lt;$B$622,INDEX(FPL_Results_Extract[Gameweek 19],MATCH($A452,FPL_Results_Extract[[Player]:[Player]],0)),INDEX(Team_Key[[Abbreviation]:[Abbreviation]],MATCH(LEFT(INDEX(FPL_Fixtures_Extract[],MATCH($A452,FPL_Fixtures_Extract[[Player]:[Player]],0),MATCH(FPL_Combined[[#Headers],[Gameweek 19]],FPL_Fixtures_Extract[#Headers],0)),LEN(INDEX(FPL_Fixtures_Extract[],MATCH($A452,FPL_Fixtures_Extract[[Player]:[Player]],0),MATCH(FPL_Combined[[#Headers],[Gameweek 19]],FPL_Fixtures_Extract[#Headers],0)))-4),Team_Key[[Full Name]:[Full Name]],0))&amp;RIGHT(INDEX(FPL_Fixtures_Extract[],MATCH($A452,FPL_Fixtures_Extract[[Player]:[Player]],0),MATCH(FPL_Combined[[#Headers],[Gameweek 19]],FPL_Fixtures_Extract[#Headers],0)),3))</f>
        <v>STK(H) 3-4</v>
      </c>
      <c r="U452" t="str">
        <f ca="1">IF(RIGHT(FPL_Combined[[#Headers],[Gameweek 20]],2)&lt;$B$622,INDEX(FPL_Results_Extract[Gameweek 20],MATCH($A452,FPL_Results_Extract[[Player]:[Player]],0)),INDEX(Team_Key[[Abbreviation]:[Abbreviation]],MATCH(LEFT(INDEX(FPL_Fixtures_Extract[],MATCH($A452,FPL_Fixtures_Extract[[Player]:[Player]],0),MATCH(FPL_Combined[[#Headers],[Gameweek 20]],FPL_Fixtures_Extract[#Headers],0)),LEN(INDEX(FPL_Fixtures_Extract[],MATCH($A452,FPL_Fixtures_Extract[[Player]:[Player]],0),MATCH(FPL_Combined[[#Headers],[Gameweek 20]],FPL_Fixtures_Extract[#Headers],0)))-4),Team_Key[[Full Name]:[Full Name]],0))&amp;RIGHT(INDEX(FPL_Fixtures_Extract[],MATCH($A452,FPL_Fixtures_Extract[[Player]:[Player]],0),MATCH(FPL_Combined[[#Headers],[Gameweek 20]],FPL_Fixtures_Extract[#Headers],0)),3))</f>
        <v>TOT(H) 1-1</v>
      </c>
      <c r="V452" t="str">
        <f ca="1">IF(RIGHT(FPL_Combined[[#Headers],[Gameweek 21]],2)&lt;$B$622,INDEX(FPL_Results_Extract[Gameweek 21],MATCH($A452,FPL_Results_Extract[[Player]:[Player]],0)),INDEX(Team_Key[[Abbreviation]:[Abbreviation]],MATCH(LEFT(INDEX(FPL_Fixtures_Extract[],MATCH($A452,FPL_Fixtures_Extract[[Player]:[Player]],0),MATCH(FPL_Combined[[#Headers],[Gameweek 21]],FPL_Fixtures_Extract[#Headers],0)),LEN(INDEX(FPL_Fixtures_Extract[],MATCH($A452,FPL_Fixtures_Extract[[Player]:[Player]],0),MATCH(FPL_Combined[[#Headers],[Gameweek 21]],FPL_Fixtures_Extract[#Headers],0)))-4),Team_Key[[Full Name]:[Full Name]],0))&amp;RIGHT(INDEX(FPL_Fixtures_Extract[],MATCH($A452,FPL_Fixtures_Extract[[Player]:[Player]],0),MATCH(FPL_Combined[[#Headers],[Gameweek 21]],FPL_Fixtures_Extract[#Headers],0)),3))</f>
        <v>MCI(A) 0-0</v>
      </c>
      <c r="W452" t="str">
        <f ca="1">IF(RIGHT(FPL_Combined[[#Headers],[Gameweek 22]],2)&lt;$B$622,INDEX(FPL_Results_Extract[Gameweek 22],MATCH($A452,FPL_Results_Extract[[Player]:[Player]],0)),INDEX(Team_Key[[Abbreviation]:[Abbreviation]],MATCH(LEFT(INDEX(FPL_Fixtures_Extract[],MATCH($A452,FPL_Fixtures_Extract[[Player]:[Player]],0),MATCH(FPL_Combined[[#Headers],[Gameweek 22]],FPL_Fixtures_Extract[#Headers],0)),LEN(INDEX(FPL_Fixtures_Extract[],MATCH($A452,FPL_Fixtures_Extract[[Player]:[Player]],0),MATCH(FPL_Combined[[#Headers],[Gameweek 22]],FPL_Fixtures_Extract[#Headers],0)))-4),Team_Key[[Full Name]:[Full Name]],0))&amp;RIGHT(INDEX(FPL_Fixtures_Extract[],MATCH($A452,FPL_Fixtures_Extract[[Player]:[Player]],0),MATCH(FPL_Combined[[#Headers],[Gameweek 22]],FPL_Fixtures_Extract[#Headers],0)),3))</f>
        <v>CHE(A) 3-3</v>
      </c>
      <c r="X452" t="str">
        <f ca="1">IF(RIGHT(FPL_Combined[[#Headers],[Gameweek 23]],2)&lt;$B$622,INDEX(FPL_Results_Extract[Gameweek 23],MATCH($A452,FPL_Results_Extract[[Player]:[Player]],0)),INDEX(Team_Key[[Abbreviation]:[Abbreviation]],MATCH(LEFT(INDEX(FPL_Fixtures_Extract[],MATCH($A452,FPL_Fixtures_Extract[[Player]:[Player]],0),MATCH(FPL_Combined[[#Headers],[Gameweek 23]],FPL_Fixtures_Extract[#Headers],0)),LEN(INDEX(FPL_Fixtures_Extract[],MATCH($A452,FPL_Fixtures_Extract[[Player]:[Player]],0),MATCH(FPL_Combined[[#Headers],[Gameweek 23]],FPL_Fixtures_Extract[#Headers],0)))-4),Team_Key[[Full Name]:[Full Name]],0))&amp;RIGHT(INDEX(FPL_Fixtures_Extract[],MATCH($A452,FPL_Fixtures_Extract[[Player]:[Player]],0),MATCH(FPL_Combined[[#Headers],[Gameweek 23]],FPL_Fixtures_Extract[#Headers],0)),3))</f>
        <v>SWA(H) 1-2</v>
      </c>
      <c r="Y452" t="str">
        <f ca="1">IF(RIGHT(FPL_Combined[[#Headers],[Gameweek 24]],2)&lt;$B$622,INDEX(FPL_Results_Extract[Team],MATCH($A452,FPL_Results_Extract[[Player]:[Player]],0)),INDEX(Team_Key[[Abbreviation]:[Abbreviation]],MATCH(LEFT(INDEX(FPL_Fixtures_Extract[],MATCH($A452,FPL_Fixtures_Extract[[Player]:[Player]],0),MATCH(FPL_Combined[[#Headers],[Gameweek 24]],FPL_Fixtures_Extract[#Headers],0)),LEN(INDEX(FPL_Fixtures_Extract[],MATCH($A452,FPL_Fixtures_Extract[[Player]:[Player]],0),MATCH(FPL_Combined[[#Headers],[Gameweek 24]],FPL_Fixtures_Extract[#Headers],0)))-4),Team_Key[[Full Name]:[Full Name]],0))&amp;RIGHT(INDEX(FPL_Fixtures_Extract[],MATCH($A452,FPL_Fixtures_Extract[[Player]:[Player]],0),MATCH(FPL_Combined[[#Headers],[Gameweek 24]],FPL_Fixtures_Extract[#Headers],0)),3))</f>
        <v>EVE</v>
      </c>
      <c r="Z452" t="str">
        <f ca="1">IF(RIGHT(FPL_Combined[[#Headers],[Gameweek 25]],2)&lt;$B$622,INDEX(FPL_Results_Extract[Player],MATCH($A452,FPL_Results_Extract[[Player]:[Player]],0)),INDEX(Team_Key[[Abbreviation]:[Abbreviation]],MATCH(LEFT(INDEX(FPL_Fixtures_Extract[],MATCH($A452,FPL_Fixtures_Extract[[Player]:[Player]],0),MATCH(FPL_Combined[[#Headers],[Gameweek 25]],FPL_Fixtures_Extract[#Headers],0)),LEN(INDEX(FPL_Fixtures_Extract[],MATCH($A452,FPL_Fixtures_Extract[[Player]:[Player]],0),MATCH(FPL_Combined[[#Headers],[Gameweek 25]],FPL_Fixtures_Extract[#Headers],0)))-4),Team_Key[[Full Name]:[Full Name]],0))&amp;RIGHT(INDEX(FPL_Fixtures_Extract[],MATCH($A452,FPL_Fixtures_Extract[[Player]:[Player]],0),MATCH(FPL_Combined[[#Headers],[Gameweek 25]],FPL_Fixtures_Extract[#Headers],0)),3))</f>
        <v>Pienaar</v>
      </c>
      <c r="AA452" t="str">
        <f ca="1">IF(RIGHT(FPL_Combined[[#Headers],[Gameweek 26]],2)&lt;$B$622,INDEX(FPL_Results_Extract[Gameweek 01],MATCH($A452,FPL_Results_Extract[[Player]:[Player]],0)),INDEX(Team_Key[[Abbreviation]:[Abbreviation]],MATCH(LEFT(INDEX(FPL_Fixtures_Extract[],MATCH($A452,FPL_Fixtures_Extract[[Player]:[Player]],0),MATCH(FPL_Combined[[#Headers],[Gameweek 26]],FPL_Fixtures_Extract[#Headers],0)),LEN(INDEX(FPL_Fixtures_Extract[],MATCH($A452,FPL_Fixtures_Extract[[Player]:[Player]],0),MATCH(FPL_Combined[[#Headers],[Gameweek 26]],FPL_Fixtures_Extract[#Headers],0)))-4),Team_Key[[Full Name]:[Full Name]],0))&amp;RIGHT(INDEX(FPL_Fixtures_Extract[],MATCH($A452,FPL_Fixtures_Extract[[Player]:[Player]],0),MATCH(FPL_Combined[[#Headers],[Gameweek 26]],FPL_Fixtures_Extract[#Headers],0)),3))</f>
        <v>WAT(H) 2-2</v>
      </c>
      <c r="AB452" t="str">
        <f ca="1">IF(RIGHT(FPL_Combined[[#Headers],[Gameweek 27]],2)&lt;$B$622,INDEX(FPL_Results_Extract[Gameweek 02],MATCH($A452,FPL_Results_Extract[[Player]:[Player]],0)),INDEX(Team_Key[[Abbreviation]:[Abbreviation]],MATCH(LEFT(INDEX(FPL_Fixtures_Extract[],MATCH($A452,FPL_Fixtures_Extract[[Player]:[Player]],0),MATCH(FPL_Combined[[#Headers],[Gameweek 27]],FPL_Fixtures_Extract[#Headers],0)),LEN(INDEX(FPL_Fixtures_Extract[],MATCH($A452,FPL_Fixtures_Extract[[Player]:[Player]],0),MATCH(FPL_Combined[[#Headers],[Gameweek 27]],FPL_Fixtures_Extract[#Headers],0)))-4),Team_Key[[Full Name]:[Full Name]],0))&amp;RIGHT(INDEX(FPL_Fixtures_Extract[],MATCH($A452,FPL_Fixtures_Extract[[Player]:[Player]],0),MATCH(FPL_Combined[[#Headers],[Gameweek 27]],FPL_Fixtures_Extract[#Headers],0)),3))</f>
        <v>SOU(A) 3-0</v>
      </c>
      <c r="AC452" t="str">
        <f ca="1">IF(RIGHT(FPL_Combined[[#Headers],[Gameweek 28]],2)&lt;$B$622,INDEX(FPL_Results_Extract[Gameweek 03],MATCH($A452,FPL_Results_Extract[[Player]:[Player]],0)),INDEX(Team_Key[[Abbreviation]:[Abbreviation]],MATCH(LEFT(INDEX(FPL_Fixtures_Extract[],MATCH($A452,FPL_Fixtures_Extract[[Player]:[Player]],0),MATCH(FPL_Combined[[#Headers],[Gameweek 28]],FPL_Fixtures_Extract[#Headers],0)),LEN(INDEX(FPL_Fixtures_Extract[],MATCH($A452,FPL_Fixtures_Extract[[Player]:[Player]],0),MATCH(FPL_Combined[[#Headers],[Gameweek 28]],FPL_Fixtures_Extract[#Headers],0)))-4),Team_Key[[Full Name]:[Full Name]],0))&amp;RIGHT(INDEX(FPL_Fixtures_Extract[],MATCH($A452,FPL_Fixtures_Extract[[Player]:[Player]],0),MATCH(FPL_Combined[[#Headers],[Gameweek 28]],FPL_Fixtures_Extract[#Headers],0)),3))</f>
        <v>MCI(H) 0-2</v>
      </c>
      <c r="AD452" t="str">
        <f ca="1">IF(RIGHT(FPL_Combined[[#Headers],[Gameweek 29]],2)&lt;$B$622,INDEX(FPL_Results_Extract[Gameweek 04],MATCH($A452,FPL_Results_Extract[[Player]:[Player]],0)),INDEX(Team_Key[[Abbreviation]:[Abbreviation]],MATCH(LEFT(INDEX(FPL_Fixtures_Extract[],MATCH($A452,FPL_Fixtures_Extract[[Player]:[Player]],0),MATCH(FPL_Combined[[#Headers],[Gameweek 29]],FPL_Fixtures_Extract[#Headers],0)),LEN(INDEX(FPL_Fixtures_Extract[],MATCH($A452,FPL_Fixtures_Extract[[Player]:[Player]],0),MATCH(FPL_Combined[[#Headers],[Gameweek 29]],FPL_Fixtures_Extract[#Headers],0)))-4),Team_Key[[Full Name]:[Full Name]],0))&amp;RIGHT(INDEX(FPL_Fixtures_Extract[],MATCH($A452,FPL_Fixtures_Extract[[Player]:[Player]],0),MATCH(FPL_Combined[[#Headers],[Gameweek 29]],FPL_Fixtures_Extract[#Headers],0)),3))</f>
        <v>WHU(H)</v>
      </c>
      <c r="AE452" t="e">
        <f ca="1">IF(RIGHT(FPL_Combined[[#Headers],[Gameweek 30]],2)&lt;$B$622,INDEX(FPL_Results_Extract[Gameweek 05],MATCH($A452,FPL_Results_Extract[[Player]:[Player]],0)),INDEX(Team_Key[[Abbreviation]:[Abbreviation]],MATCH(LEFT(INDEX(FPL_Fixtures_Extract[],MATCH($A452,FPL_Fixtures_Extract[[Player]:[Player]],0),MATCH(FPL_Combined[[#Headers],[Gameweek 30]],FPL_Fixtures_Extract[#Headers],0)),LEN(INDEX(FPL_Fixtures_Extract[],MATCH($A452,FPL_Fixtures_Extract[[Player]:[Player]],0),MATCH(FPL_Combined[[#Headers],[Gameweek 30]],FPL_Fixtures_Extract[#Headers],0)))-4),Team_Key[[Full Name]:[Full Name]],0))&amp;RIGHT(INDEX(FPL_Fixtures_Extract[],MATCH($A452,FPL_Fixtures_Extract[[Player]:[Player]],0),MATCH(FPL_Combined[[#Headers],[Gameweek 30]],FPL_Fixtures_Extract[#Headers],0)),3))</f>
        <v>#VALUE!</v>
      </c>
      <c r="AF452" t="str">
        <f ca="1">IF(RIGHT(FPL_Combined[[#Headers],[Gameweek 31]],2)&lt;$B$622,INDEX(FPL_Results_Extract[Gameweek 06],MATCH($A452,FPL_Results_Extract[[Player]:[Player]],0)),INDEX(Team_Key[[Abbreviation]:[Abbreviation]],MATCH(LEFT(INDEX(FPL_Fixtures_Extract[],MATCH($A452,FPL_Fixtures_Extract[[Player]:[Player]],0),MATCH(FPL_Combined[[#Headers],[Gameweek 31]],FPL_Fixtures_Extract[#Headers],0)),LEN(INDEX(FPL_Fixtures_Extract[],MATCH($A452,FPL_Fixtures_Extract[[Player]:[Player]],0),MATCH(FPL_Combined[[#Headers],[Gameweek 31]],FPL_Fixtures_Extract[#Headers],0)))-4),Team_Key[[Full Name]:[Full Name]],0))&amp;RIGHT(INDEX(FPL_Fixtures_Extract[],MATCH($A452,FPL_Fixtures_Extract[[Player]:[Player]],0),MATCH(FPL_Combined[[#Headers],[Gameweek 31]],FPL_Fixtures_Extract[#Headers],0)),3))</f>
        <v>ARS(H)</v>
      </c>
      <c r="AG452" t="str">
        <f ca="1">IF(RIGHT(FPL_Combined[[#Headers],[Gameweek 32]],2)&lt;$B$622,INDEX(FPL_Results_Extract[Gameweek 07],MATCH($A452,FPL_Results_Extract[[Player]:[Player]],0)),INDEX(Team_Key[[Abbreviation]:[Abbreviation]],MATCH(LEFT(INDEX(FPL_Fixtures_Extract[],MATCH($A452,FPL_Fixtures_Extract[[Player]:[Player]],0),MATCH(FPL_Combined[[#Headers],[Gameweek 32]],FPL_Fixtures_Extract[#Headers],0)),LEN(INDEX(FPL_Fixtures_Extract[],MATCH($A452,FPL_Fixtures_Extract[[Player]:[Player]],0),MATCH(FPL_Combined[[#Headers],[Gameweek 32]],FPL_Fixtures_Extract[#Headers],0)))-4),Team_Key[[Full Name]:[Full Name]],0))&amp;RIGHT(INDEX(FPL_Fixtures_Extract[],MATCH($A452,FPL_Fixtures_Extract[[Player]:[Player]],0),MATCH(FPL_Combined[[#Headers],[Gameweek 32]],FPL_Fixtures_Extract[#Headers],0)),3))</f>
        <v>MUN(A)</v>
      </c>
      <c r="AH452" t="str">
        <f ca="1">IF(RIGHT(FPL_Combined[[#Headers],[Gameweek 33]],2)&lt;$B$622,INDEX(FPL_Results_Extract[Gameweek 08],MATCH($A452,FPL_Results_Extract[[Player]:[Player]],0)),INDEX(Team_Key[[Abbreviation]:[Abbreviation]],MATCH(LEFT(INDEX(FPL_Fixtures_Extract[],MATCH($A452,FPL_Fixtures_Extract[[Player]:[Player]],0),MATCH(FPL_Combined[[#Headers],[Gameweek 33]],FPL_Fixtures_Extract[#Headers],0)),LEN(INDEX(FPL_Fixtures_Extract[],MATCH($A452,FPL_Fixtures_Extract[[Player]:[Player]],0),MATCH(FPL_Combined[[#Headers],[Gameweek 33]],FPL_Fixtures_Extract[#Headers],0)))-4),Team_Key[[Full Name]:[Full Name]],0))&amp;RIGHT(INDEX(FPL_Fixtures_Extract[],MATCH($A452,FPL_Fixtures_Extract[[Player]:[Player]],0),MATCH(FPL_Combined[[#Headers],[Gameweek 33]],FPL_Fixtures_Extract[#Headers],0)),3))</f>
        <v>WAT(A)</v>
      </c>
      <c r="AI452" t="str">
        <f ca="1">IF(RIGHT(FPL_Combined[[#Headers],[Gameweek 34]],2)&lt;$B$622,INDEX(FPL_Results_Extract[Gameweek 09],MATCH($A452,FPL_Results_Extract[[Player]:[Player]],0)),INDEX(Team_Key[[Abbreviation]:[Abbreviation]],MATCH(LEFT(INDEX(FPL_Fixtures_Extract[],MATCH($A452,FPL_Fixtures_Extract[[Player]:[Player]],0),MATCH(FPL_Combined[[#Headers],[Gameweek 34]],FPL_Fixtures_Extract[#Headers],0)),LEN(INDEX(FPL_Fixtures_Extract[],MATCH($A452,FPL_Fixtures_Extract[[Player]:[Player]],0),MATCH(FPL_Combined[[#Headers],[Gameweek 34]],FPL_Fixtures_Extract[#Headers],0)))-4),Team_Key[[Full Name]:[Full Name]],0))&amp;RIGHT(INDEX(FPL_Fixtures_Extract[],MATCH($A452,FPL_Fixtures_Extract[[Player]:[Player]],0),MATCH(FPL_Combined[[#Headers],[Gameweek 34]],FPL_Fixtures_Extract[#Headers],0)),3))</f>
        <v>SOU(H)</v>
      </c>
      <c r="AJ452" t="str">
        <f ca="1">IF(RIGHT(FPL_Combined[[#Headers],[Gameweek 35]],2)&lt;$B$622,INDEX(FPL_Results_Extract[Gameweek 10],MATCH($A452,FPL_Results_Extract[[Player]:[Player]],0)),INDEX(Team_Key[[Abbreviation]:[Abbreviation]],MATCH(LEFT(INDEX(FPL_Fixtures_Extract[],MATCH($A452,FPL_Fixtures_Extract[[Player]:[Player]],0),MATCH(FPL_Combined[[#Headers],[Gameweek 35]],FPL_Fixtures_Extract[#Headers],0)),LEN(INDEX(FPL_Fixtures_Extract[],MATCH($A452,FPL_Fixtures_Extract[[Player]:[Player]],0),MATCH(FPL_Combined[[#Headers],[Gameweek 35]],FPL_Fixtures_Extract[#Headers],0)))-4),Team_Key[[Full Name]:[Full Name]],0))&amp;RIGHT(INDEX(FPL_Fixtures_Extract[],MATCH($A452,FPL_Fixtures_Extract[[Player]:[Player]],0),MATCH(FPL_Combined[[#Headers],[Gameweek 35]],FPL_Fixtures_Extract[#Headers],0)),3))</f>
        <v>CRY(A)</v>
      </c>
      <c r="AK452" t="str">
        <f ca="1">IF(RIGHT(FPL_Combined[[#Headers],[Gameweek 36]],2)&lt;$B$622,INDEX(FPL_Results_Extract[Gameweek 11],MATCH($A452,FPL_Results_Extract[[Player]:[Player]],0)),INDEX(Team_Key[[Abbreviation]:[Abbreviation]],MATCH(LEFT(INDEX(FPL_Fixtures_Extract[],MATCH($A452,FPL_Fixtures_Extract[[Player]:[Player]],0),MATCH(FPL_Combined[[#Headers],[Gameweek 36]],FPL_Fixtures_Extract[#Headers],0)),LEN(INDEX(FPL_Fixtures_Extract[],MATCH($A452,FPL_Fixtures_Extract[[Player]:[Player]],0),MATCH(FPL_Combined[[#Headers],[Gameweek 36]],FPL_Fixtures_Extract[#Headers],0)))-4),Team_Key[[Full Name]:[Full Name]],0))&amp;RIGHT(INDEX(FPL_Fixtures_Extract[],MATCH($A452,FPL_Fixtures_Extract[[Player]:[Player]],0),MATCH(FPL_Combined[[#Headers],[Gameweek 36]],FPL_Fixtures_Extract[#Headers],0)),3))</f>
        <v>BOU(H)</v>
      </c>
      <c r="AL452" t="str">
        <f ca="1">IF(RIGHT(FPL_Combined[[#Headers],[Gameweek 37]],2)&lt;$B$622,INDEX(FPL_Results_Extract[Gameweek 12],MATCH($A452,FPL_Results_Extract[[Player]:[Player]],0)),INDEX(Team_Key[[Abbreviation]:[Abbreviation]],MATCH(LEFT(INDEX(FPL_Fixtures_Extract[],MATCH($A452,FPL_Fixtures_Extract[[Player]:[Player]],0),MATCH(FPL_Combined[[#Headers],[Gameweek 37]],FPL_Fixtures_Extract[#Headers],0)),LEN(INDEX(FPL_Fixtures_Extract[],MATCH($A452,FPL_Fixtures_Extract[[Player]:[Player]],0),MATCH(FPL_Combined[[#Headers],[Gameweek 37]],FPL_Fixtures_Extract[#Headers],0)))-4),Team_Key[[Full Name]:[Full Name]],0))&amp;RIGHT(INDEX(FPL_Fixtures_Extract[],MATCH($A452,FPL_Fixtures_Extract[[Player]:[Player]],0),MATCH(FPL_Combined[[#Headers],[Gameweek 37]],FPL_Fixtures_Extract[#Headers],0)),3))</f>
        <v>LEI(A)</v>
      </c>
      <c r="AM452" t="str">
        <f ca="1">IF(RIGHT(FPL_Combined[[#Headers],[Gameweek 38]],2)&lt;$B$622,INDEX(FPL_Results_Extract[Gameweek 13],MATCH($A452,FPL_Results_Extract[[Player]:[Player]],0)),INDEX(Team_Key[[Abbreviation]:[Abbreviation]],MATCH(LEFT(INDEX(FPL_Fixtures_Extract[],MATCH($A452,FPL_Fixtures_Extract[[Player]:[Player]],0),MATCH(FPL_Combined[[#Headers],[Gameweek 38]],FPL_Fixtures_Extract[#Headers],0)),LEN(INDEX(FPL_Fixtures_Extract[],MATCH($A452,FPL_Fixtures_Extract[[Player]:[Player]],0),MATCH(FPL_Combined[[#Headers],[Gameweek 38]],FPL_Fixtures_Extract[#Headers],0)))-4),Team_Key[[Full Name]:[Full Name]],0))&amp;RIGHT(INDEX(FPL_Fixtures_Extract[],MATCH($A452,FPL_Fixtures_Extract[[Player]:[Player]],0),MATCH(FPL_Combined[[#Headers],[Gameweek 38]],FPL_Fixtures_Extract[#Headers],0)),3))</f>
        <v>NOR(H)</v>
      </c>
    </row>
    <row r="453" spans="1:39" x14ac:dyDescent="0.45">
      <c r="A453" t="s">
        <v>560</v>
      </c>
      <c r="B453" t="str">
        <f ca="1">IF(RIGHT(FPL_Combined[[#Headers],[Gameweek 01]],2)&lt;$B$622,INDEX(FPL_Results_Extract[Gameweek 01],MATCH($A453,FPL_Results_Extract[[Player]:[Player]],0)),INDEX(Team_Key[[Abbreviation]:[Abbreviation]],MATCH(LEFT(INDEX(FPL_Fixtures_Extract[],MATCH($A453,FPL_Fixtures_Extract[[Player]:[Player]],0),MATCH(FPL_Combined[[#Headers],[Gameweek 01]],FPL_Fixtures_Extract[#Headers],0)),LEN(INDEX(FPL_Fixtures_Extract[],MATCH($A453,FPL_Fixtures_Extract[[Player]:[Player]],0),MATCH(FPL_Combined[[#Headers],[Gameweek 01]],FPL_Fixtures_Extract[#Headers],0)))-4),Team_Key[[Full Name]:[Full Name]],0))&amp;RIGHT(INDEX(FPL_Fixtures_Extract[],MATCH($A453,FPL_Fixtures_Extract[[Player]:[Player]],0),MATCH(FPL_Combined[[#Headers],[Gameweek 01]],FPL_Fixtures_Extract[#Headers],0)),3))</f>
        <v>LIV(H) 0-1</v>
      </c>
      <c r="C453" t="str">
        <f ca="1">IF(RIGHT(FPL_Combined[[#Headers],[Gameweek 02]],2)&lt;$B$622,INDEX(FPL_Results_Extract[Gameweek 02],MATCH($A453,FPL_Results_Extract[[Player]:[Player]],0)),INDEX(Team_Key[[Abbreviation]:[Abbreviation]],MATCH(LEFT(INDEX(FPL_Fixtures_Extract[],MATCH($A453,FPL_Fixtures_Extract[[Player]:[Player]],0),MATCH(FPL_Combined[[#Headers],[Gameweek 02]],FPL_Fixtures_Extract[#Headers],0)),LEN(INDEX(FPL_Fixtures_Extract[],MATCH($A453,FPL_Fixtures_Extract[[Player]:[Player]],0),MATCH(FPL_Combined[[#Headers],[Gameweek 02]],FPL_Fixtures_Extract[#Headers],0)))-4),Team_Key[[Full Name]:[Full Name]],0))&amp;RIGHT(INDEX(FPL_Fixtures_Extract[],MATCH($A453,FPL_Fixtures_Extract[[Player]:[Player]],0),MATCH(FPL_Combined[[#Headers],[Gameweek 02]],FPL_Fixtures_Extract[#Headers],0)),3))</f>
        <v>TOT(A) 2-2</v>
      </c>
      <c r="D453" t="str">
        <f ca="1">IF(RIGHT(FPL_Combined[[#Headers],[Gameweek 03]],2)&lt;$B$622,INDEX(FPL_Results_Extract[Gameweek 03],MATCH($A453,FPL_Results_Extract[[Player]:[Player]],0)),INDEX(Team_Key[[Abbreviation]:[Abbreviation]],MATCH(LEFT(INDEX(FPL_Fixtures_Extract[],MATCH($A453,FPL_Fixtures_Extract[[Player]:[Player]],0),MATCH(FPL_Combined[[#Headers],[Gameweek 03]],FPL_Fixtures_Extract[#Headers],0)),LEN(INDEX(FPL_Fixtures_Extract[],MATCH($A453,FPL_Fixtures_Extract[[Player]:[Player]],0),MATCH(FPL_Combined[[#Headers],[Gameweek 03]],FPL_Fixtures_Extract[#Headers],0)))-4),Team_Key[[Full Name]:[Full Name]],0))&amp;RIGHT(INDEX(FPL_Fixtures_Extract[],MATCH($A453,FPL_Fixtures_Extract[[Player]:[Player]],0),MATCH(FPL_Combined[[#Headers],[Gameweek 03]],FPL_Fixtures_Extract[#Headers],0)),3))</f>
        <v>NOR(A) 1-1</v>
      </c>
      <c r="E453" t="str">
        <f ca="1">IF(RIGHT(FPL_Combined[[#Headers],[Gameweek 04]],2)&lt;$B$622,INDEX(FPL_Results_Extract[Gameweek 04],MATCH($A453,FPL_Results_Extract[[Player]:[Player]],0)),INDEX(Team_Key[[Abbreviation]:[Abbreviation]],MATCH(LEFT(INDEX(FPL_Fixtures_Extract[],MATCH($A453,FPL_Fixtures_Extract[[Player]:[Player]],0),MATCH(FPL_Combined[[#Headers],[Gameweek 04]],FPL_Fixtures_Extract[#Headers],0)),LEN(INDEX(FPL_Fixtures_Extract[],MATCH($A453,FPL_Fixtures_Extract[[Player]:[Player]],0),MATCH(FPL_Combined[[#Headers],[Gameweek 04]],FPL_Fixtures_Extract[#Headers],0)))-4),Team_Key[[Full Name]:[Full Name]],0))&amp;RIGHT(INDEX(FPL_Fixtures_Extract[],MATCH($A453,FPL_Fixtures_Extract[[Player]:[Player]],0),MATCH(FPL_Combined[[#Headers],[Gameweek 04]],FPL_Fixtures_Extract[#Headers],0)),3))</f>
        <v>WBA(H) 0-1</v>
      </c>
      <c r="F453" t="str">
        <f ca="1">IF(RIGHT(FPL_Combined[[#Headers],[Gameweek 05]],2)&lt;$B$622,INDEX(FPL_Results_Extract[Gameweek 05],MATCH($A453,FPL_Results_Extract[[Player]:[Player]],0)),INDEX(Team_Key[[Abbreviation]:[Abbreviation]],MATCH(LEFT(INDEX(FPL_Fixtures_Extract[],MATCH($A453,FPL_Fixtures_Extract[[Player]:[Player]],0),MATCH(FPL_Combined[[#Headers],[Gameweek 05]],FPL_Fixtures_Extract[#Headers],0)),LEN(INDEX(FPL_Fixtures_Extract[],MATCH($A453,FPL_Fixtures_Extract[[Player]:[Player]],0),MATCH(FPL_Combined[[#Headers],[Gameweek 05]],FPL_Fixtures_Extract[#Headers],0)))-4),Team_Key[[Full Name]:[Full Name]],0))&amp;RIGHT(INDEX(FPL_Fixtures_Extract[],MATCH($A453,FPL_Fixtures_Extract[[Player]:[Player]],0),MATCH(FPL_Combined[[#Headers],[Gameweek 05]],FPL_Fixtures_Extract[#Headers],0)),3))</f>
        <v>ARS(A) 0-2</v>
      </c>
      <c r="G453" t="str">
        <f ca="1">IF(RIGHT(FPL_Combined[[#Headers],[Gameweek 06]],2)&lt;$B$622,INDEX(FPL_Results_Extract[Gameweek 06],MATCH($A453,FPL_Results_Extract[[Player]:[Player]],0)),INDEX(Team_Key[[Abbreviation]:[Abbreviation]],MATCH(LEFT(INDEX(FPL_Fixtures_Extract[],MATCH($A453,FPL_Fixtures_Extract[[Player]:[Player]],0),MATCH(FPL_Combined[[#Headers],[Gameweek 06]],FPL_Fixtures_Extract[#Headers],0)),LEN(INDEX(FPL_Fixtures_Extract[],MATCH($A453,FPL_Fixtures_Extract[[Player]:[Player]],0),MATCH(FPL_Combined[[#Headers],[Gameweek 06]],FPL_Fixtures_Extract[#Headers],0)))-4),Team_Key[[Full Name]:[Full Name]],0))&amp;RIGHT(INDEX(FPL_Fixtures_Extract[],MATCH($A453,FPL_Fixtures_Extract[[Player]:[Player]],0),MATCH(FPL_Combined[[#Headers],[Gameweek 06]],FPL_Fixtures_Extract[#Headers],0)),3))</f>
        <v>LEI(H) 2-2</v>
      </c>
      <c r="H453" t="str">
        <f ca="1">IF(RIGHT(FPL_Combined[[#Headers],[Gameweek 07]],2)&lt;$B$622,INDEX(FPL_Results_Extract[Gameweek 07],MATCH($A453,FPL_Results_Extract[[Player]:[Player]],0)),INDEX(Team_Key[[Abbreviation]:[Abbreviation]],MATCH(LEFT(INDEX(FPL_Fixtures_Extract[],MATCH($A453,FPL_Fixtures_Extract[[Player]:[Player]],0),MATCH(FPL_Combined[[#Headers],[Gameweek 07]],FPL_Fixtures_Extract[#Headers],0)),LEN(INDEX(FPL_Fixtures_Extract[],MATCH($A453,FPL_Fixtures_Extract[[Player]:[Player]],0),MATCH(FPL_Combined[[#Headers],[Gameweek 07]],FPL_Fixtures_Extract[#Headers],0)))-4),Team_Key[[Full Name]:[Full Name]],0))&amp;RIGHT(INDEX(FPL_Fixtures_Extract[],MATCH($A453,FPL_Fixtures_Extract[[Player]:[Player]],0),MATCH(FPL_Combined[[#Headers],[Gameweek 07]],FPL_Fixtures_Extract[#Headers],0)),3))</f>
        <v>BOU(H) 2-1</v>
      </c>
      <c r="I453" t="str">
        <f ca="1">IF(RIGHT(FPL_Combined[[#Headers],[Gameweek 08]],2)&lt;$B$622,INDEX(FPL_Results_Extract[Gameweek 08],MATCH($A453,FPL_Results_Extract[[Player]:[Player]],0)),INDEX(Team_Key[[Abbreviation]:[Abbreviation]],MATCH(LEFT(INDEX(FPL_Fixtures_Extract[],MATCH($A453,FPL_Fixtures_Extract[[Player]:[Player]],0),MATCH(FPL_Combined[[#Headers],[Gameweek 08]],FPL_Fixtures_Extract[#Headers],0)),LEN(INDEX(FPL_Fixtures_Extract[],MATCH($A453,FPL_Fixtures_Extract[[Player]:[Player]],0),MATCH(FPL_Combined[[#Headers],[Gameweek 08]],FPL_Fixtures_Extract[#Headers],0)))-4),Team_Key[[Full Name]:[Full Name]],0))&amp;RIGHT(INDEX(FPL_Fixtures_Extract[],MATCH($A453,FPL_Fixtures_Extract[[Player]:[Player]],0),MATCH(FPL_Combined[[#Headers],[Gameweek 08]],FPL_Fixtures_Extract[#Headers],0)),3))</f>
        <v>AVL(A) 1-0</v>
      </c>
      <c r="J453" t="str">
        <f ca="1">IF(RIGHT(FPL_Combined[[#Headers],[Gameweek 09]],2)&lt;$B$622,INDEX(FPL_Results_Extract[Gameweek 09],MATCH($A453,FPL_Results_Extract[[Player]:[Player]],0)),INDEX(Team_Key[[Abbreviation]:[Abbreviation]],MATCH(LEFT(INDEX(FPL_Fixtures_Extract[],MATCH($A453,FPL_Fixtures_Extract[[Player]:[Player]],0),MATCH(FPL_Combined[[#Headers],[Gameweek 09]],FPL_Fixtures_Extract[#Headers],0)),LEN(INDEX(FPL_Fixtures_Extract[],MATCH($A453,FPL_Fixtures_Extract[[Player]:[Player]],0),MATCH(FPL_Combined[[#Headers],[Gameweek 09]],FPL_Fixtures_Extract[#Headers],0)))-4),Team_Key[[Full Name]:[Full Name]],0))&amp;RIGHT(INDEX(FPL_Fixtures_Extract[],MATCH($A453,FPL_Fixtures_Extract[[Player]:[Player]],0),MATCH(FPL_Combined[[#Headers],[Gameweek 09]],FPL_Fixtures_Extract[#Headers],0)),3))</f>
        <v>SWA(A) 1-0</v>
      </c>
      <c r="K453" t="str">
        <f ca="1">IF(RIGHT(FPL_Combined[[#Headers],[Gameweek 10]],2)&lt;$B$622,INDEX(FPL_Results_Extract[Gameweek 10],MATCH($A453,FPL_Results_Extract[[Player]:[Player]],0)),INDEX(Team_Key[[Abbreviation]:[Abbreviation]],MATCH(LEFT(INDEX(FPL_Fixtures_Extract[],MATCH($A453,FPL_Fixtures_Extract[[Player]:[Player]],0),MATCH(FPL_Combined[[#Headers],[Gameweek 10]],FPL_Fixtures_Extract[#Headers],0)),LEN(INDEX(FPL_Fixtures_Extract[],MATCH($A453,FPL_Fixtures_Extract[[Player]:[Player]],0),MATCH(FPL_Combined[[#Headers],[Gameweek 10]],FPL_Fixtures_Extract[#Headers],0)))-4),Team_Key[[Full Name]:[Full Name]],0))&amp;RIGHT(INDEX(FPL_Fixtures_Extract[],MATCH($A453,FPL_Fixtures_Extract[[Player]:[Player]],0),MATCH(FPL_Combined[[#Headers],[Gameweek 10]],FPL_Fixtures_Extract[#Headers],0)),3))</f>
        <v>WAT(H) 0-2</v>
      </c>
      <c r="L453" t="str">
        <f ca="1">IF(RIGHT(FPL_Combined[[#Headers],[Gameweek 11]],2)&lt;$B$622,INDEX(FPL_Results_Extract[Gameweek 11],MATCH($A453,FPL_Results_Extract[[Player]:[Player]],0)),INDEX(Team_Key[[Abbreviation]:[Abbreviation]],MATCH(LEFT(INDEX(FPL_Fixtures_Extract[],MATCH($A453,FPL_Fixtures_Extract[[Player]:[Player]],0),MATCH(FPL_Combined[[#Headers],[Gameweek 11]],FPL_Fixtures_Extract[#Headers],0)),LEN(INDEX(FPL_Fixtures_Extract[],MATCH($A453,FPL_Fixtures_Extract[[Player]:[Player]],0),MATCH(FPL_Combined[[#Headers],[Gameweek 11]],FPL_Fixtures_Extract[#Headers],0)))-4),Team_Key[[Full Name]:[Full Name]],0))&amp;RIGHT(INDEX(FPL_Fixtures_Extract[],MATCH($A453,FPL_Fixtures_Extract[[Player]:[Player]],0),MATCH(FPL_Combined[[#Headers],[Gameweek 11]],FPL_Fixtures_Extract[#Headers],0)),3))</f>
        <v>NEW(A) 0-0</v>
      </c>
      <c r="M453" t="str">
        <f ca="1">IF(RIGHT(FPL_Combined[[#Headers],[Gameweek 12]],2)&lt;$B$622,INDEX(FPL_Results_Extract[Gameweek 12],MATCH($A453,FPL_Results_Extract[[Player]:[Player]],0)),INDEX(Team_Key[[Abbreviation]:[Abbreviation]],MATCH(LEFT(INDEX(FPL_Fixtures_Extract[],MATCH($A453,FPL_Fixtures_Extract[[Player]:[Player]],0),MATCH(FPL_Combined[[#Headers],[Gameweek 12]],FPL_Fixtures_Extract[#Headers],0)),LEN(INDEX(FPL_Fixtures_Extract[],MATCH($A453,FPL_Fixtures_Extract[[Player]:[Player]],0),MATCH(FPL_Combined[[#Headers],[Gameweek 12]],FPL_Fixtures_Extract[#Headers],0)))-4),Team_Key[[Full Name]:[Full Name]],0))&amp;RIGHT(INDEX(FPL_Fixtures_Extract[],MATCH($A453,FPL_Fixtures_Extract[[Player]:[Player]],0),MATCH(FPL_Combined[[#Headers],[Gameweek 12]],FPL_Fixtures_Extract[#Headers],0)),3))</f>
        <v>CHE(H) 1-0</v>
      </c>
      <c r="N453" t="str">
        <f ca="1">IF(RIGHT(FPL_Combined[[#Headers],[Gameweek 13]],2)&lt;$B$622,INDEX(FPL_Results_Extract[Gameweek 13],MATCH($A453,FPL_Results_Extract[[Player]:[Player]],0)),INDEX(Team_Key[[Abbreviation]:[Abbreviation]],MATCH(LEFT(INDEX(FPL_Fixtures_Extract[],MATCH($A453,FPL_Fixtures_Extract[[Player]:[Player]],0),MATCH(FPL_Combined[[#Headers],[Gameweek 13]],FPL_Fixtures_Extract[#Headers],0)),LEN(INDEX(FPL_Fixtures_Extract[],MATCH($A453,FPL_Fixtures_Extract[[Player]:[Player]],0),MATCH(FPL_Combined[[#Headers],[Gameweek 13]],FPL_Fixtures_Extract[#Headers],0)))-4),Team_Key[[Full Name]:[Full Name]],0))&amp;RIGHT(INDEX(FPL_Fixtures_Extract[],MATCH($A453,FPL_Fixtures_Extract[[Player]:[Player]],0),MATCH(FPL_Combined[[#Headers],[Gameweek 13]],FPL_Fixtures_Extract[#Headers],0)),3))</f>
        <v>SOU(A) 1-0</v>
      </c>
      <c r="O453" t="str">
        <f ca="1">IF(RIGHT(FPL_Combined[[#Headers],[Gameweek 14]],2)&lt;$B$622,INDEX(FPL_Results_Extract[Gameweek 14],MATCH($A453,FPL_Results_Extract[[Player]:[Player]],0)),INDEX(Team_Key[[Abbreviation]:[Abbreviation]],MATCH(LEFT(INDEX(FPL_Fixtures_Extract[],MATCH($A453,FPL_Fixtures_Extract[[Player]:[Player]],0),MATCH(FPL_Combined[[#Headers],[Gameweek 14]],FPL_Fixtures_Extract[#Headers],0)),LEN(INDEX(FPL_Fixtures_Extract[],MATCH($A453,FPL_Fixtures_Extract[[Player]:[Player]],0),MATCH(FPL_Combined[[#Headers],[Gameweek 14]],FPL_Fixtures_Extract[#Headers],0)))-4),Team_Key[[Full Name]:[Full Name]],0))&amp;RIGHT(INDEX(FPL_Fixtures_Extract[],MATCH($A453,FPL_Fixtures_Extract[[Player]:[Player]],0),MATCH(FPL_Combined[[#Headers],[Gameweek 14]],FPL_Fixtures_Extract[#Headers],0)),3))</f>
        <v>SUN(A) 0-2</v>
      </c>
      <c r="P453" t="str">
        <f ca="1">IF(RIGHT(FPL_Combined[[#Headers],[Gameweek 15]],2)&lt;$B$622,INDEX(FPL_Results_Extract[Gameweek 15],MATCH($A453,FPL_Results_Extract[[Player]:[Player]],0)),INDEX(Team_Key[[Abbreviation]:[Abbreviation]],MATCH(LEFT(INDEX(FPL_Fixtures_Extract[],MATCH($A453,FPL_Fixtures_Extract[[Player]:[Player]],0),MATCH(FPL_Combined[[#Headers],[Gameweek 15]],FPL_Fixtures_Extract[#Headers],0)),LEN(INDEX(FPL_Fixtures_Extract[],MATCH($A453,FPL_Fixtures_Extract[[Player]:[Player]],0),MATCH(FPL_Combined[[#Headers],[Gameweek 15]],FPL_Fixtures_Extract[#Headers],0)))-4),Team_Key[[Full Name]:[Full Name]],0))&amp;RIGHT(INDEX(FPL_Fixtures_Extract[],MATCH($A453,FPL_Fixtures_Extract[[Player]:[Player]],0),MATCH(FPL_Combined[[#Headers],[Gameweek 15]],FPL_Fixtures_Extract[#Headers],0)),3))</f>
        <v>MCI(H) 2-0</v>
      </c>
      <c r="Q453" t="str">
        <f ca="1">IF(RIGHT(FPL_Combined[[#Headers],[Gameweek 16]],2)&lt;$B$622,INDEX(FPL_Results_Extract[Gameweek 16],MATCH($A453,FPL_Results_Extract[[Player]:[Player]],0)),INDEX(Team_Key[[Abbreviation]:[Abbreviation]],MATCH(LEFT(INDEX(FPL_Fixtures_Extract[],MATCH($A453,FPL_Fixtures_Extract[[Player]:[Player]],0),MATCH(FPL_Combined[[#Headers],[Gameweek 16]],FPL_Fixtures_Extract[#Headers],0)),LEN(INDEX(FPL_Fixtures_Extract[],MATCH($A453,FPL_Fixtures_Extract[[Player]:[Player]],0),MATCH(FPL_Combined[[#Headers],[Gameweek 16]],FPL_Fixtures_Extract[#Headers],0)))-4),Team_Key[[Full Name]:[Full Name]],0))&amp;RIGHT(INDEX(FPL_Fixtures_Extract[],MATCH($A453,FPL_Fixtures_Extract[[Player]:[Player]],0),MATCH(FPL_Combined[[#Headers],[Gameweek 16]],FPL_Fixtures_Extract[#Headers],0)),3))</f>
        <v>WHU(A) 0-0</v>
      </c>
      <c r="R453" t="str">
        <f ca="1">IF(RIGHT(FPL_Combined[[#Headers],[Gameweek 17]],2)&lt;$B$622,INDEX(FPL_Results_Extract[Gameweek 17],MATCH($A453,FPL_Results_Extract[[Player]:[Player]],0)),INDEX(Team_Key[[Abbreviation]:[Abbreviation]],MATCH(LEFT(INDEX(FPL_Fixtures_Extract[],MATCH($A453,FPL_Fixtures_Extract[[Player]:[Player]],0),MATCH(FPL_Combined[[#Headers],[Gameweek 17]],FPL_Fixtures_Extract[#Headers],0)),LEN(INDEX(FPL_Fixtures_Extract[],MATCH($A453,FPL_Fixtures_Extract[[Player]:[Player]],0),MATCH(FPL_Combined[[#Headers],[Gameweek 17]],FPL_Fixtures_Extract[#Headers],0)))-4),Team_Key[[Full Name]:[Full Name]],0))&amp;RIGHT(INDEX(FPL_Fixtures_Extract[],MATCH($A453,FPL_Fixtures_Extract[[Player]:[Player]],0),MATCH(FPL_Combined[[#Headers],[Gameweek 17]],FPL_Fixtures_Extract[#Headers],0)),3))</f>
        <v>CRY(H) 1-2</v>
      </c>
      <c r="S453" t="str">
        <f ca="1">IF(RIGHT(FPL_Combined[[#Headers],[Gameweek 18]],2)&lt;$B$622,INDEX(FPL_Results_Extract[Gameweek 18],MATCH($A453,FPL_Results_Extract[[Player]:[Player]],0)),INDEX(Team_Key[[Abbreviation]:[Abbreviation]],MATCH(LEFT(INDEX(FPL_Fixtures_Extract[],MATCH($A453,FPL_Fixtures_Extract[[Player]:[Player]],0),MATCH(FPL_Combined[[#Headers],[Gameweek 18]],FPL_Fixtures_Extract[#Headers],0)),LEN(INDEX(FPL_Fixtures_Extract[],MATCH($A453,FPL_Fixtures_Extract[[Player]:[Player]],0),MATCH(FPL_Combined[[#Headers],[Gameweek 18]],FPL_Fixtures_Extract[#Headers],0)))-4),Team_Key[[Full Name]:[Full Name]],0))&amp;RIGHT(INDEX(FPL_Fixtures_Extract[],MATCH($A453,FPL_Fixtures_Extract[[Player]:[Player]],0),MATCH(FPL_Combined[[#Headers],[Gameweek 18]],FPL_Fixtures_Extract[#Headers],0)),3))</f>
        <v>MUN(H) 2-0</v>
      </c>
      <c r="T453" t="str">
        <f ca="1">IF(RIGHT(FPL_Combined[[#Headers],[Gameweek 19]],2)&lt;$B$622,INDEX(FPL_Results_Extract[Gameweek 19],MATCH($A453,FPL_Results_Extract[[Player]:[Player]],0)),INDEX(Team_Key[[Abbreviation]:[Abbreviation]],MATCH(LEFT(INDEX(FPL_Fixtures_Extract[],MATCH($A453,FPL_Fixtures_Extract[[Player]:[Player]],0),MATCH(FPL_Combined[[#Headers],[Gameweek 19]],FPL_Fixtures_Extract[#Headers],0)),LEN(INDEX(FPL_Fixtures_Extract[],MATCH($A453,FPL_Fixtures_Extract[[Player]:[Player]],0),MATCH(FPL_Combined[[#Headers],[Gameweek 19]],FPL_Fixtures_Extract[#Headers],0)))-4),Team_Key[[Full Name]:[Full Name]],0))&amp;RIGHT(INDEX(FPL_Fixtures_Extract[],MATCH($A453,FPL_Fixtures_Extract[[Player]:[Player]],0),MATCH(FPL_Combined[[#Headers],[Gameweek 19]],FPL_Fixtures_Extract[#Headers],0)),3))</f>
        <v>EVE(A) 4-3</v>
      </c>
      <c r="U453" t="str">
        <f ca="1">IF(RIGHT(FPL_Combined[[#Headers],[Gameweek 20]],2)&lt;$B$622,INDEX(FPL_Results_Extract[Gameweek 20],MATCH($A453,FPL_Results_Extract[[Player]:[Player]],0)),INDEX(Team_Key[[Abbreviation]:[Abbreviation]],MATCH(LEFT(INDEX(FPL_Fixtures_Extract[],MATCH($A453,FPL_Fixtures_Extract[[Player]:[Player]],0),MATCH(FPL_Combined[[#Headers],[Gameweek 20]],FPL_Fixtures_Extract[#Headers],0)),LEN(INDEX(FPL_Fixtures_Extract[],MATCH($A453,FPL_Fixtures_Extract[[Player]:[Player]],0),MATCH(FPL_Combined[[#Headers],[Gameweek 20]],FPL_Fixtures_Extract[#Headers],0)))-4),Team_Key[[Full Name]:[Full Name]],0))&amp;RIGHT(INDEX(FPL_Fixtures_Extract[],MATCH($A453,FPL_Fixtures_Extract[[Player]:[Player]],0),MATCH(FPL_Combined[[#Headers],[Gameweek 20]],FPL_Fixtures_Extract[#Headers],0)),3))</f>
        <v>WBA(A) 1-2</v>
      </c>
      <c r="V453" t="str">
        <f ca="1">IF(RIGHT(FPL_Combined[[#Headers],[Gameweek 21]],2)&lt;$B$622,INDEX(FPL_Results_Extract[Gameweek 21],MATCH($A453,FPL_Results_Extract[[Player]:[Player]],0)),INDEX(Team_Key[[Abbreviation]:[Abbreviation]],MATCH(LEFT(INDEX(FPL_Fixtures_Extract[],MATCH($A453,FPL_Fixtures_Extract[[Player]:[Player]],0),MATCH(FPL_Combined[[#Headers],[Gameweek 21]],FPL_Fixtures_Extract[#Headers],0)),LEN(INDEX(FPL_Fixtures_Extract[],MATCH($A453,FPL_Fixtures_Extract[[Player]:[Player]],0),MATCH(FPL_Combined[[#Headers],[Gameweek 21]],FPL_Fixtures_Extract[#Headers],0)))-4),Team_Key[[Full Name]:[Full Name]],0))&amp;RIGHT(INDEX(FPL_Fixtures_Extract[],MATCH($A453,FPL_Fixtures_Extract[[Player]:[Player]],0),MATCH(FPL_Combined[[#Headers],[Gameweek 21]],FPL_Fixtures_Extract[#Headers],0)),3))</f>
        <v>NOR(H) 3-1</v>
      </c>
      <c r="W453" t="str">
        <f ca="1">IF(RIGHT(FPL_Combined[[#Headers],[Gameweek 22]],2)&lt;$B$622,INDEX(FPL_Results_Extract[Gameweek 22],MATCH($A453,FPL_Results_Extract[[Player]:[Player]],0)),INDEX(Team_Key[[Abbreviation]:[Abbreviation]],MATCH(LEFT(INDEX(FPL_Fixtures_Extract[],MATCH($A453,FPL_Fixtures_Extract[[Player]:[Player]],0),MATCH(FPL_Combined[[#Headers],[Gameweek 22]],FPL_Fixtures_Extract[#Headers],0)),LEN(INDEX(FPL_Fixtures_Extract[],MATCH($A453,FPL_Fixtures_Extract[[Player]:[Player]],0),MATCH(FPL_Combined[[#Headers],[Gameweek 22]],FPL_Fixtures_Extract[#Headers],0)))-4),Team_Key[[Full Name]:[Full Name]],0))&amp;RIGHT(INDEX(FPL_Fixtures_Extract[],MATCH($A453,FPL_Fixtures_Extract[[Player]:[Player]],0),MATCH(FPL_Combined[[#Headers],[Gameweek 22]],FPL_Fixtures_Extract[#Headers],0)),3))</f>
        <v>ARS(H) 0-0</v>
      </c>
      <c r="X453" t="str">
        <f ca="1">IF(RIGHT(FPL_Combined[[#Headers],[Gameweek 23]],2)&lt;$B$622,INDEX(FPL_Results_Extract[Gameweek 23],MATCH($A453,FPL_Results_Extract[[Player]:[Player]],0)),INDEX(Team_Key[[Abbreviation]:[Abbreviation]],MATCH(LEFT(INDEX(FPL_Fixtures_Extract[],MATCH($A453,FPL_Fixtures_Extract[[Player]:[Player]],0),MATCH(FPL_Combined[[#Headers],[Gameweek 23]],FPL_Fixtures_Extract[#Headers],0)),LEN(INDEX(FPL_Fixtures_Extract[],MATCH($A453,FPL_Fixtures_Extract[[Player]:[Player]],0),MATCH(FPL_Combined[[#Headers],[Gameweek 23]],FPL_Fixtures_Extract[#Headers],0)))-4),Team_Key[[Full Name]:[Full Name]],0))&amp;RIGHT(INDEX(FPL_Fixtures_Extract[],MATCH($A453,FPL_Fixtures_Extract[[Player]:[Player]],0),MATCH(FPL_Combined[[#Headers],[Gameweek 23]],FPL_Fixtures_Extract[#Headers],0)),3))</f>
        <v>LEI(A) 0-3</v>
      </c>
      <c r="Y453" t="str">
        <f ca="1">IF(RIGHT(FPL_Combined[[#Headers],[Gameweek 24]],2)&lt;$B$622,INDEX(FPL_Results_Extract[Team],MATCH($A453,FPL_Results_Extract[[Player]:[Player]],0)),INDEX(Team_Key[[Abbreviation]:[Abbreviation]],MATCH(LEFT(INDEX(FPL_Fixtures_Extract[],MATCH($A453,FPL_Fixtures_Extract[[Player]:[Player]],0),MATCH(FPL_Combined[[#Headers],[Gameweek 24]],FPL_Fixtures_Extract[#Headers],0)),LEN(INDEX(FPL_Fixtures_Extract[],MATCH($A453,FPL_Fixtures_Extract[[Player]:[Player]],0),MATCH(FPL_Combined[[#Headers],[Gameweek 24]],FPL_Fixtures_Extract[#Headers],0)))-4),Team_Key[[Full Name]:[Full Name]],0))&amp;RIGHT(INDEX(FPL_Fixtures_Extract[],MATCH($A453,FPL_Fixtures_Extract[[Player]:[Player]],0),MATCH(FPL_Combined[[#Headers],[Gameweek 24]],FPL_Fixtures_Extract[#Headers],0)),3))</f>
        <v>STK</v>
      </c>
      <c r="Z453" t="str">
        <f ca="1">IF(RIGHT(FPL_Combined[[#Headers],[Gameweek 25]],2)&lt;$B$622,INDEX(FPL_Results_Extract[Player],MATCH($A453,FPL_Results_Extract[[Player]:[Player]],0)),INDEX(Team_Key[[Abbreviation]:[Abbreviation]],MATCH(LEFT(INDEX(FPL_Fixtures_Extract[],MATCH($A453,FPL_Fixtures_Extract[[Player]:[Player]],0),MATCH(FPL_Combined[[#Headers],[Gameweek 25]],FPL_Fixtures_Extract[#Headers],0)),LEN(INDEX(FPL_Fixtures_Extract[],MATCH($A453,FPL_Fixtures_Extract[[Player]:[Player]],0),MATCH(FPL_Combined[[#Headers],[Gameweek 25]],FPL_Fixtures_Extract[#Headers],0)))-4),Team_Key[[Full Name]:[Full Name]],0))&amp;RIGHT(INDEX(FPL_Fixtures_Extract[],MATCH($A453,FPL_Fixtures_Extract[[Player]:[Player]],0),MATCH(FPL_Combined[[#Headers],[Gameweek 25]],FPL_Fixtures_Extract[#Headers],0)),3))</f>
        <v>Pieters</v>
      </c>
      <c r="AA453" t="str">
        <f ca="1">IF(RIGHT(FPL_Combined[[#Headers],[Gameweek 26]],2)&lt;$B$622,INDEX(FPL_Results_Extract[Gameweek 01],MATCH($A453,FPL_Results_Extract[[Player]:[Player]],0)),INDEX(Team_Key[[Abbreviation]:[Abbreviation]],MATCH(LEFT(INDEX(FPL_Fixtures_Extract[],MATCH($A453,FPL_Fixtures_Extract[[Player]:[Player]],0),MATCH(FPL_Combined[[#Headers],[Gameweek 26]],FPL_Fixtures_Extract[#Headers],0)),LEN(INDEX(FPL_Fixtures_Extract[],MATCH($A453,FPL_Fixtures_Extract[[Player]:[Player]],0),MATCH(FPL_Combined[[#Headers],[Gameweek 26]],FPL_Fixtures_Extract[#Headers],0)))-4),Team_Key[[Full Name]:[Full Name]],0))&amp;RIGHT(INDEX(FPL_Fixtures_Extract[],MATCH($A453,FPL_Fixtures_Extract[[Player]:[Player]],0),MATCH(FPL_Combined[[#Headers],[Gameweek 26]],FPL_Fixtures_Extract[#Headers],0)),3))</f>
        <v>LIV(H) 0-1</v>
      </c>
      <c r="AB453" t="str">
        <f ca="1">IF(RIGHT(FPL_Combined[[#Headers],[Gameweek 27]],2)&lt;$B$622,INDEX(FPL_Results_Extract[Gameweek 02],MATCH($A453,FPL_Results_Extract[[Player]:[Player]],0)),INDEX(Team_Key[[Abbreviation]:[Abbreviation]],MATCH(LEFT(INDEX(FPL_Fixtures_Extract[],MATCH($A453,FPL_Fixtures_Extract[[Player]:[Player]],0),MATCH(FPL_Combined[[#Headers],[Gameweek 27]],FPL_Fixtures_Extract[#Headers],0)),LEN(INDEX(FPL_Fixtures_Extract[],MATCH($A453,FPL_Fixtures_Extract[[Player]:[Player]],0),MATCH(FPL_Combined[[#Headers],[Gameweek 27]],FPL_Fixtures_Extract[#Headers],0)))-4),Team_Key[[Full Name]:[Full Name]],0))&amp;RIGHT(INDEX(FPL_Fixtures_Extract[],MATCH($A453,FPL_Fixtures_Extract[[Player]:[Player]],0),MATCH(FPL_Combined[[#Headers],[Gameweek 27]],FPL_Fixtures_Extract[#Headers],0)),3))</f>
        <v>TOT(A) 2-2</v>
      </c>
      <c r="AC453" t="str">
        <f ca="1">IF(RIGHT(FPL_Combined[[#Headers],[Gameweek 28]],2)&lt;$B$622,INDEX(FPL_Results_Extract[Gameweek 03],MATCH($A453,FPL_Results_Extract[[Player]:[Player]],0)),INDEX(Team_Key[[Abbreviation]:[Abbreviation]],MATCH(LEFT(INDEX(FPL_Fixtures_Extract[],MATCH($A453,FPL_Fixtures_Extract[[Player]:[Player]],0),MATCH(FPL_Combined[[#Headers],[Gameweek 28]],FPL_Fixtures_Extract[#Headers],0)),LEN(INDEX(FPL_Fixtures_Extract[],MATCH($A453,FPL_Fixtures_Extract[[Player]:[Player]],0),MATCH(FPL_Combined[[#Headers],[Gameweek 28]],FPL_Fixtures_Extract[#Headers],0)))-4),Team_Key[[Full Name]:[Full Name]],0))&amp;RIGHT(INDEX(FPL_Fixtures_Extract[],MATCH($A453,FPL_Fixtures_Extract[[Player]:[Player]],0),MATCH(FPL_Combined[[#Headers],[Gameweek 28]],FPL_Fixtures_Extract[#Headers],0)),3))</f>
        <v>NOR(A) 1-1</v>
      </c>
      <c r="AD453" t="str">
        <f ca="1">IF(RIGHT(FPL_Combined[[#Headers],[Gameweek 29]],2)&lt;$B$622,INDEX(FPL_Results_Extract[Gameweek 04],MATCH($A453,FPL_Results_Extract[[Player]:[Player]],0)),INDEX(Team_Key[[Abbreviation]:[Abbreviation]],MATCH(LEFT(INDEX(FPL_Fixtures_Extract[],MATCH($A453,FPL_Fixtures_Extract[[Player]:[Player]],0),MATCH(FPL_Combined[[#Headers],[Gameweek 29]],FPL_Fixtures_Extract[#Headers],0)),LEN(INDEX(FPL_Fixtures_Extract[],MATCH($A453,FPL_Fixtures_Extract[[Player]:[Player]],0),MATCH(FPL_Combined[[#Headers],[Gameweek 29]],FPL_Fixtures_Extract[#Headers],0)))-4),Team_Key[[Full Name]:[Full Name]],0))&amp;RIGHT(INDEX(FPL_Fixtures_Extract[],MATCH($A453,FPL_Fixtures_Extract[[Player]:[Player]],0),MATCH(FPL_Combined[[#Headers],[Gameweek 29]],FPL_Fixtures_Extract[#Headers],0)),3))</f>
        <v>CHE(A)</v>
      </c>
      <c r="AE453" t="str">
        <f ca="1">IF(RIGHT(FPL_Combined[[#Headers],[Gameweek 30]],2)&lt;$B$622,INDEX(FPL_Results_Extract[Gameweek 05],MATCH($A453,FPL_Results_Extract[[Player]:[Player]],0)),INDEX(Team_Key[[Abbreviation]:[Abbreviation]],MATCH(LEFT(INDEX(FPL_Fixtures_Extract[],MATCH($A453,FPL_Fixtures_Extract[[Player]:[Player]],0),MATCH(FPL_Combined[[#Headers],[Gameweek 30]],FPL_Fixtures_Extract[#Headers],0)),LEN(INDEX(FPL_Fixtures_Extract[],MATCH($A453,FPL_Fixtures_Extract[[Player]:[Player]],0),MATCH(FPL_Combined[[#Headers],[Gameweek 30]],FPL_Fixtures_Extract[#Headers],0)))-4),Team_Key[[Full Name]:[Full Name]],0))&amp;RIGHT(INDEX(FPL_Fixtures_Extract[],MATCH($A453,FPL_Fixtures_Extract[[Player]:[Player]],0),MATCH(FPL_Combined[[#Headers],[Gameweek 30]],FPL_Fixtures_Extract[#Headers],0)),3))</f>
        <v>SOU(H)</v>
      </c>
      <c r="AF453" t="str">
        <f ca="1">IF(RIGHT(FPL_Combined[[#Headers],[Gameweek 31]],2)&lt;$B$622,INDEX(FPL_Results_Extract[Gameweek 06],MATCH($A453,FPL_Results_Extract[[Player]:[Player]],0)),INDEX(Team_Key[[Abbreviation]:[Abbreviation]],MATCH(LEFT(INDEX(FPL_Fixtures_Extract[],MATCH($A453,FPL_Fixtures_Extract[[Player]:[Player]],0),MATCH(FPL_Combined[[#Headers],[Gameweek 31]],FPL_Fixtures_Extract[#Headers],0)),LEN(INDEX(FPL_Fixtures_Extract[],MATCH($A453,FPL_Fixtures_Extract[[Player]:[Player]],0),MATCH(FPL_Combined[[#Headers],[Gameweek 31]],FPL_Fixtures_Extract[#Headers],0)))-4),Team_Key[[Full Name]:[Full Name]],0))&amp;RIGHT(INDEX(FPL_Fixtures_Extract[],MATCH($A453,FPL_Fixtures_Extract[[Player]:[Player]],0),MATCH(FPL_Combined[[#Headers],[Gameweek 31]],FPL_Fixtures_Extract[#Headers],0)),3))</f>
        <v>WAT(A)</v>
      </c>
      <c r="AG453" t="str">
        <f ca="1">IF(RIGHT(FPL_Combined[[#Headers],[Gameweek 32]],2)&lt;$B$622,INDEX(FPL_Results_Extract[Gameweek 07],MATCH($A453,FPL_Results_Extract[[Player]:[Player]],0)),INDEX(Team_Key[[Abbreviation]:[Abbreviation]],MATCH(LEFT(INDEX(FPL_Fixtures_Extract[],MATCH($A453,FPL_Fixtures_Extract[[Player]:[Player]],0),MATCH(FPL_Combined[[#Headers],[Gameweek 32]],FPL_Fixtures_Extract[#Headers],0)),LEN(INDEX(FPL_Fixtures_Extract[],MATCH($A453,FPL_Fixtures_Extract[[Player]:[Player]],0),MATCH(FPL_Combined[[#Headers],[Gameweek 32]],FPL_Fixtures_Extract[#Headers],0)))-4),Team_Key[[Full Name]:[Full Name]],0))&amp;RIGHT(INDEX(FPL_Fixtures_Extract[],MATCH($A453,FPL_Fixtures_Extract[[Player]:[Player]],0),MATCH(FPL_Combined[[#Headers],[Gameweek 32]],FPL_Fixtures_Extract[#Headers],0)),3))</f>
        <v>SWA(H)</v>
      </c>
      <c r="AH453" t="str">
        <f ca="1">IF(RIGHT(FPL_Combined[[#Headers],[Gameweek 33]],2)&lt;$B$622,INDEX(FPL_Results_Extract[Gameweek 08],MATCH($A453,FPL_Results_Extract[[Player]:[Player]],0)),INDEX(Team_Key[[Abbreviation]:[Abbreviation]],MATCH(LEFT(INDEX(FPL_Fixtures_Extract[],MATCH($A453,FPL_Fixtures_Extract[[Player]:[Player]],0),MATCH(FPL_Combined[[#Headers],[Gameweek 33]],FPL_Fixtures_Extract[#Headers],0)),LEN(INDEX(FPL_Fixtures_Extract[],MATCH($A453,FPL_Fixtures_Extract[[Player]:[Player]],0),MATCH(FPL_Combined[[#Headers],[Gameweek 33]],FPL_Fixtures_Extract[#Headers],0)))-4),Team_Key[[Full Name]:[Full Name]],0))&amp;RIGHT(INDEX(FPL_Fixtures_Extract[],MATCH($A453,FPL_Fixtures_Extract[[Player]:[Player]],0),MATCH(FPL_Combined[[#Headers],[Gameweek 33]],FPL_Fixtures_Extract[#Headers],0)),3))</f>
        <v>LIV(A)</v>
      </c>
      <c r="AI453" t="str">
        <f ca="1">IF(RIGHT(FPL_Combined[[#Headers],[Gameweek 34]],2)&lt;$B$622,INDEX(FPL_Results_Extract[Gameweek 09],MATCH($A453,FPL_Results_Extract[[Player]:[Player]],0)),INDEX(Team_Key[[Abbreviation]:[Abbreviation]],MATCH(LEFT(INDEX(FPL_Fixtures_Extract[],MATCH($A453,FPL_Fixtures_Extract[[Player]:[Player]],0),MATCH(FPL_Combined[[#Headers],[Gameweek 34]],FPL_Fixtures_Extract[#Headers],0)),LEN(INDEX(FPL_Fixtures_Extract[],MATCH($A453,FPL_Fixtures_Extract[[Player]:[Player]],0),MATCH(FPL_Combined[[#Headers],[Gameweek 34]],FPL_Fixtures_Extract[#Headers],0)))-4),Team_Key[[Full Name]:[Full Name]],0))&amp;RIGHT(INDEX(FPL_Fixtures_Extract[],MATCH($A453,FPL_Fixtures_Extract[[Player]:[Player]],0),MATCH(FPL_Combined[[#Headers],[Gameweek 34]],FPL_Fixtures_Extract[#Headers],0)),3))</f>
        <v>TOT(H)</v>
      </c>
      <c r="AJ453" t="str">
        <f ca="1">IF(RIGHT(FPL_Combined[[#Headers],[Gameweek 35]],2)&lt;$B$622,INDEX(FPL_Results_Extract[Gameweek 10],MATCH($A453,FPL_Results_Extract[[Player]:[Player]],0)),INDEX(Team_Key[[Abbreviation]:[Abbreviation]],MATCH(LEFT(INDEX(FPL_Fixtures_Extract[],MATCH($A453,FPL_Fixtures_Extract[[Player]:[Player]],0),MATCH(FPL_Combined[[#Headers],[Gameweek 35]],FPL_Fixtures_Extract[#Headers],0)),LEN(INDEX(FPL_Fixtures_Extract[],MATCH($A453,FPL_Fixtures_Extract[[Player]:[Player]],0),MATCH(FPL_Combined[[#Headers],[Gameweek 35]],FPL_Fixtures_Extract[#Headers],0)))-4),Team_Key[[Full Name]:[Full Name]],0))&amp;RIGHT(INDEX(FPL_Fixtures_Extract[],MATCH($A453,FPL_Fixtures_Extract[[Player]:[Player]],0),MATCH(FPL_Combined[[#Headers],[Gameweek 35]],FPL_Fixtures_Extract[#Headers],0)),3))</f>
        <v>MCI(A)</v>
      </c>
      <c r="AK453" t="str">
        <f ca="1">IF(RIGHT(FPL_Combined[[#Headers],[Gameweek 36]],2)&lt;$B$622,INDEX(FPL_Results_Extract[Gameweek 11],MATCH($A453,FPL_Results_Extract[[Player]:[Player]],0)),INDEX(Team_Key[[Abbreviation]:[Abbreviation]],MATCH(LEFT(INDEX(FPL_Fixtures_Extract[],MATCH($A453,FPL_Fixtures_Extract[[Player]:[Player]],0),MATCH(FPL_Combined[[#Headers],[Gameweek 36]],FPL_Fixtures_Extract[#Headers],0)),LEN(INDEX(FPL_Fixtures_Extract[],MATCH($A453,FPL_Fixtures_Extract[[Player]:[Player]],0),MATCH(FPL_Combined[[#Headers],[Gameweek 36]],FPL_Fixtures_Extract[#Headers],0)))-4),Team_Key[[Full Name]:[Full Name]],0))&amp;RIGHT(INDEX(FPL_Fixtures_Extract[],MATCH($A453,FPL_Fixtures_Extract[[Player]:[Player]],0),MATCH(FPL_Combined[[#Headers],[Gameweek 36]],FPL_Fixtures_Extract[#Headers],0)),3))</f>
        <v>SUN(H)</v>
      </c>
      <c r="AL453" t="str">
        <f ca="1">IF(RIGHT(FPL_Combined[[#Headers],[Gameweek 37]],2)&lt;$B$622,INDEX(FPL_Results_Extract[Gameweek 12],MATCH($A453,FPL_Results_Extract[[Player]:[Player]],0)),INDEX(Team_Key[[Abbreviation]:[Abbreviation]],MATCH(LEFT(INDEX(FPL_Fixtures_Extract[],MATCH($A453,FPL_Fixtures_Extract[[Player]:[Player]],0),MATCH(FPL_Combined[[#Headers],[Gameweek 37]],FPL_Fixtures_Extract[#Headers],0)),LEN(INDEX(FPL_Fixtures_Extract[],MATCH($A453,FPL_Fixtures_Extract[[Player]:[Player]],0),MATCH(FPL_Combined[[#Headers],[Gameweek 37]],FPL_Fixtures_Extract[#Headers],0)))-4),Team_Key[[Full Name]:[Full Name]],0))&amp;RIGHT(INDEX(FPL_Fixtures_Extract[],MATCH($A453,FPL_Fixtures_Extract[[Player]:[Player]],0),MATCH(FPL_Combined[[#Headers],[Gameweek 37]],FPL_Fixtures_Extract[#Headers],0)),3))</f>
        <v>CRY(A)</v>
      </c>
      <c r="AM453" t="str">
        <f ca="1">IF(RIGHT(FPL_Combined[[#Headers],[Gameweek 38]],2)&lt;$B$622,INDEX(FPL_Results_Extract[Gameweek 13],MATCH($A453,FPL_Results_Extract[[Player]:[Player]],0)),INDEX(Team_Key[[Abbreviation]:[Abbreviation]],MATCH(LEFT(INDEX(FPL_Fixtures_Extract[],MATCH($A453,FPL_Fixtures_Extract[[Player]:[Player]],0),MATCH(FPL_Combined[[#Headers],[Gameweek 38]],FPL_Fixtures_Extract[#Headers],0)),LEN(INDEX(FPL_Fixtures_Extract[],MATCH($A453,FPL_Fixtures_Extract[[Player]:[Player]],0),MATCH(FPL_Combined[[#Headers],[Gameweek 38]],FPL_Fixtures_Extract[#Headers],0)))-4),Team_Key[[Full Name]:[Full Name]],0))&amp;RIGHT(INDEX(FPL_Fixtures_Extract[],MATCH($A453,FPL_Fixtures_Extract[[Player]:[Player]],0),MATCH(FPL_Combined[[#Headers],[Gameweek 38]],FPL_Fixtures_Extract[#Headers],0)),3))</f>
        <v>WHU(H)</v>
      </c>
    </row>
    <row r="454" spans="1:39" x14ac:dyDescent="0.45">
      <c r="A454" t="s">
        <v>278</v>
      </c>
      <c r="B454" t="str">
        <f ca="1">IF(RIGHT(FPL_Combined[[#Headers],[Gameweek 01]],2)&lt;$B$622,INDEX(FPL_Results_Extract[Gameweek 01],MATCH($A454,FPL_Results_Extract[[Player]:[Player]],0)),INDEX(Team_Key[[Abbreviation]:[Abbreviation]],MATCH(LEFT(INDEX(FPL_Fixtures_Extract[],MATCH($A454,FPL_Fixtures_Extract[[Player]:[Player]],0),MATCH(FPL_Combined[[#Headers],[Gameweek 01]],FPL_Fixtures_Extract[#Headers],0)),LEN(INDEX(FPL_Fixtures_Extract[],MATCH($A454,FPL_Fixtures_Extract[[Player]:[Player]],0),MATCH(FPL_Combined[[#Headers],[Gameweek 01]],FPL_Fixtures_Extract[#Headers],0)))-4),Team_Key[[Full Name]:[Full Name]],0))&amp;RIGHT(INDEX(FPL_Fixtures_Extract[],MATCH($A454,FPL_Fixtures_Extract[[Player]:[Player]],0),MATCH(FPL_Combined[[#Headers],[Gameweek 01]],FPL_Fixtures_Extract[#Headers],0)),3))</f>
        <v>N/A</v>
      </c>
      <c r="C454" t="str">
        <f ca="1">IF(RIGHT(FPL_Combined[[#Headers],[Gameweek 02]],2)&lt;$B$622,INDEX(FPL_Results_Extract[Gameweek 02],MATCH($A454,FPL_Results_Extract[[Player]:[Player]],0)),INDEX(Team_Key[[Abbreviation]:[Abbreviation]],MATCH(LEFT(INDEX(FPL_Fixtures_Extract[],MATCH($A454,FPL_Fixtures_Extract[[Player]:[Player]],0),MATCH(FPL_Combined[[#Headers],[Gameweek 02]],FPL_Fixtures_Extract[#Headers],0)),LEN(INDEX(FPL_Fixtures_Extract[],MATCH($A454,FPL_Fixtures_Extract[[Player]:[Player]],0),MATCH(FPL_Combined[[#Headers],[Gameweek 02]],FPL_Fixtures_Extract[#Headers],0)))-4),Team_Key[[Full Name]:[Full Name]],0))&amp;RIGHT(INDEX(FPL_Fixtures_Extract[],MATCH($A454,FPL_Fixtures_Extract[[Player]:[Player]],0),MATCH(FPL_Combined[[#Headers],[Gameweek 02]],FPL_Fixtures_Extract[#Headers],0)),3))</f>
        <v>N/A</v>
      </c>
      <c r="D454" t="str">
        <f ca="1">IF(RIGHT(FPL_Combined[[#Headers],[Gameweek 03]],2)&lt;$B$622,INDEX(FPL_Results_Extract[Gameweek 03],MATCH($A454,FPL_Results_Extract[[Player]:[Player]],0)),INDEX(Team_Key[[Abbreviation]:[Abbreviation]],MATCH(LEFT(INDEX(FPL_Fixtures_Extract[],MATCH($A454,FPL_Fixtures_Extract[[Player]:[Player]],0),MATCH(FPL_Combined[[#Headers],[Gameweek 03]],FPL_Fixtures_Extract[#Headers],0)),LEN(INDEX(FPL_Fixtures_Extract[],MATCH($A454,FPL_Fixtures_Extract[[Player]:[Player]],0),MATCH(FPL_Combined[[#Headers],[Gameweek 03]],FPL_Fixtures_Extract[#Headers],0)))-4),Team_Key[[Full Name]:[Full Name]],0))&amp;RIGHT(INDEX(FPL_Fixtures_Extract[],MATCH($A454,FPL_Fixtures_Extract[[Player]:[Player]],0),MATCH(FPL_Combined[[#Headers],[Gameweek 03]],FPL_Fixtures_Extract[#Headers],0)),3))</f>
        <v>N/A</v>
      </c>
      <c r="E454" t="str">
        <f ca="1">IF(RIGHT(FPL_Combined[[#Headers],[Gameweek 04]],2)&lt;$B$622,INDEX(FPL_Results_Extract[Gameweek 04],MATCH($A454,FPL_Results_Extract[[Player]:[Player]],0)),INDEX(Team_Key[[Abbreviation]:[Abbreviation]],MATCH(LEFT(INDEX(FPL_Fixtures_Extract[],MATCH($A454,FPL_Fixtures_Extract[[Player]:[Player]],0),MATCH(FPL_Combined[[#Headers],[Gameweek 04]],FPL_Fixtures_Extract[#Headers],0)),LEN(INDEX(FPL_Fixtures_Extract[],MATCH($A454,FPL_Fixtures_Extract[[Player]:[Player]],0),MATCH(FPL_Combined[[#Headers],[Gameweek 04]],FPL_Fixtures_Extract[#Headers],0)))-4),Team_Key[[Full Name]:[Full Name]],0))&amp;RIGHT(INDEX(FPL_Fixtures_Extract[],MATCH($A454,FPL_Fixtures_Extract[[Player]:[Player]],0),MATCH(FPL_Combined[[#Headers],[Gameweek 04]],FPL_Fixtures_Extract[#Headers],0)),3))</f>
        <v>N/A</v>
      </c>
      <c r="F454" t="str">
        <f ca="1">IF(RIGHT(FPL_Combined[[#Headers],[Gameweek 05]],2)&lt;$B$622,INDEX(FPL_Results_Extract[Gameweek 05],MATCH($A454,FPL_Results_Extract[[Player]:[Player]],0)),INDEX(Team_Key[[Abbreviation]:[Abbreviation]],MATCH(LEFT(INDEX(FPL_Fixtures_Extract[],MATCH($A454,FPL_Fixtures_Extract[[Player]:[Player]],0),MATCH(FPL_Combined[[#Headers],[Gameweek 05]],FPL_Fixtures_Extract[#Headers],0)),LEN(INDEX(FPL_Fixtures_Extract[],MATCH($A454,FPL_Fixtures_Extract[[Player]:[Player]],0),MATCH(FPL_Combined[[#Headers],[Gameweek 05]],FPL_Fixtures_Extract[#Headers],0)))-4),Team_Key[[Full Name]:[Full Name]],0))&amp;RIGHT(INDEX(FPL_Fixtures_Extract[],MATCH($A454,FPL_Fixtures_Extract[[Player]:[Player]],0),MATCH(FPL_Combined[[#Headers],[Gameweek 05]],FPL_Fixtures_Extract[#Headers],0)),3))</f>
        <v>N/A</v>
      </c>
      <c r="G454" t="str">
        <f ca="1">IF(RIGHT(FPL_Combined[[#Headers],[Gameweek 06]],2)&lt;$B$622,INDEX(FPL_Results_Extract[Gameweek 06],MATCH($A454,FPL_Results_Extract[[Player]:[Player]],0)),INDEX(Team_Key[[Abbreviation]:[Abbreviation]],MATCH(LEFT(INDEX(FPL_Fixtures_Extract[],MATCH($A454,FPL_Fixtures_Extract[[Player]:[Player]],0),MATCH(FPL_Combined[[#Headers],[Gameweek 06]],FPL_Fixtures_Extract[#Headers],0)),LEN(INDEX(FPL_Fixtures_Extract[],MATCH($A454,FPL_Fixtures_Extract[[Player]:[Player]],0),MATCH(FPL_Combined[[#Headers],[Gameweek 06]],FPL_Fixtures_Extract[#Headers],0)))-4),Team_Key[[Full Name]:[Full Name]],0))&amp;RIGHT(INDEX(FPL_Fixtures_Extract[],MATCH($A454,FPL_Fixtures_Extract[[Player]:[Player]],0),MATCH(FPL_Combined[[#Headers],[Gameweek 06]],FPL_Fixtures_Extract[#Headers],0)),3))</f>
        <v>N/A</v>
      </c>
      <c r="H454" t="str">
        <f ca="1">IF(RIGHT(FPL_Combined[[#Headers],[Gameweek 07]],2)&lt;$B$622,INDEX(FPL_Results_Extract[Gameweek 07],MATCH($A454,FPL_Results_Extract[[Player]:[Player]],0)),INDEX(Team_Key[[Abbreviation]:[Abbreviation]],MATCH(LEFT(INDEX(FPL_Fixtures_Extract[],MATCH($A454,FPL_Fixtures_Extract[[Player]:[Player]],0),MATCH(FPL_Combined[[#Headers],[Gameweek 07]],FPL_Fixtures_Extract[#Headers],0)),LEN(INDEX(FPL_Fixtures_Extract[],MATCH($A454,FPL_Fixtures_Extract[[Player]:[Player]],0),MATCH(FPL_Combined[[#Headers],[Gameweek 07]],FPL_Fixtures_Extract[#Headers],0)))-4),Team_Key[[Full Name]:[Full Name]],0))&amp;RIGHT(INDEX(FPL_Fixtures_Extract[],MATCH($A454,FPL_Fixtures_Extract[[Player]:[Player]],0),MATCH(FPL_Combined[[#Headers],[Gameweek 07]],FPL_Fixtures_Extract[#Headers],0)),3))</f>
        <v>N/A</v>
      </c>
      <c r="I454" t="str">
        <f ca="1">IF(RIGHT(FPL_Combined[[#Headers],[Gameweek 08]],2)&lt;$B$622,INDEX(FPL_Results_Extract[Gameweek 08],MATCH($A454,FPL_Results_Extract[[Player]:[Player]],0)),INDEX(Team_Key[[Abbreviation]:[Abbreviation]],MATCH(LEFT(INDEX(FPL_Fixtures_Extract[],MATCH($A454,FPL_Fixtures_Extract[[Player]:[Player]],0),MATCH(FPL_Combined[[#Headers],[Gameweek 08]],FPL_Fixtures_Extract[#Headers],0)),LEN(INDEX(FPL_Fixtures_Extract[],MATCH($A454,FPL_Fixtures_Extract[[Player]:[Player]],0),MATCH(FPL_Combined[[#Headers],[Gameweek 08]],FPL_Fixtures_Extract[#Headers],0)))-4),Team_Key[[Full Name]:[Full Name]],0))&amp;RIGHT(INDEX(FPL_Fixtures_Extract[],MATCH($A454,FPL_Fixtures_Extract[[Player]:[Player]],0),MATCH(FPL_Combined[[#Headers],[Gameweek 08]],FPL_Fixtures_Extract[#Headers],0)),3))</f>
        <v>N/A</v>
      </c>
      <c r="J454" t="str">
        <f ca="1">IF(RIGHT(FPL_Combined[[#Headers],[Gameweek 09]],2)&lt;$B$622,INDEX(FPL_Results_Extract[Gameweek 09],MATCH($A454,FPL_Results_Extract[[Player]:[Player]],0)),INDEX(Team_Key[[Abbreviation]:[Abbreviation]],MATCH(LEFT(INDEX(FPL_Fixtures_Extract[],MATCH($A454,FPL_Fixtures_Extract[[Player]:[Player]],0),MATCH(FPL_Combined[[#Headers],[Gameweek 09]],FPL_Fixtures_Extract[#Headers],0)),LEN(INDEX(FPL_Fixtures_Extract[],MATCH($A454,FPL_Fixtures_Extract[[Player]:[Player]],0),MATCH(FPL_Combined[[#Headers],[Gameweek 09]],FPL_Fixtures_Extract[#Headers],0)))-4),Team_Key[[Full Name]:[Full Name]],0))&amp;RIGHT(INDEX(FPL_Fixtures_Extract[],MATCH($A454,FPL_Fixtures_Extract[[Player]:[Player]],0),MATCH(FPL_Combined[[#Headers],[Gameweek 09]],FPL_Fixtures_Extract[#Headers],0)),3))</f>
        <v>N/A</v>
      </c>
      <c r="K454" t="str">
        <f ca="1">IF(RIGHT(FPL_Combined[[#Headers],[Gameweek 10]],2)&lt;$B$622,INDEX(FPL_Results_Extract[Gameweek 10],MATCH($A454,FPL_Results_Extract[[Player]:[Player]],0)),INDEX(Team_Key[[Abbreviation]:[Abbreviation]],MATCH(LEFT(INDEX(FPL_Fixtures_Extract[],MATCH($A454,FPL_Fixtures_Extract[[Player]:[Player]],0),MATCH(FPL_Combined[[#Headers],[Gameweek 10]],FPL_Fixtures_Extract[#Headers],0)),LEN(INDEX(FPL_Fixtures_Extract[],MATCH($A454,FPL_Fixtures_Extract[[Player]:[Player]],0),MATCH(FPL_Combined[[#Headers],[Gameweek 10]],FPL_Fixtures_Extract[#Headers],0)))-4),Team_Key[[Full Name]:[Full Name]],0))&amp;RIGHT(INDEX(FPL_Fixtures_Extract[],MATCH($A454,FPL_Fixtures_Extract[[Player]:[Player]],0),MATCH(FPL_Combined[[#Headers],[Gameweek 10]],FPL_Fixtures_Extract[#Headers],0)),3))</f>
        <v>N/A</v>
      </c>
      <c r="L454" t="str">
        <f ca="1">IF(RIGHT(FPL_Combined[[#Headers],[Gameweek 11]],2)&lt;$B$622,INDEX(FPL_Results_Extract[Gameweek 11],MATCH($A454,FPL_Results_Extract[[Player]:[Player]],0)),INDEX(Team_Key[[Abbreviation]:[Abbreviation]],MATCH(LEFT(INDEX(FPL_Fixtures_Extract[],MATCH($A454,FPL_Fixtures_Extract[[Player]:[Player]],0),MATCH(FPL_Combined[[#Headers],[Gameweek 11]],FPL_Fixtures_Extract[#Headers],0)),LEN(INDEX(FPL_Fixtures_Extract[],MATCH($A454,FPL_Fixtures_Extract[[Player]:[Player]],0),MATCH(FPL_Combined[[#Headers],[Gameweek 11]],FPL_Fixtures_Extract[#Headers],0)))-4),Team_Key[[Full Name]:[Full Name]],0))&amp;RIGHT(INDEX(FPL_Fixtures_Extract[],MATCH($A454,FPL_Fixtures_Extract[[Player]:[Player]],0),MATCH(FPL_Combined[[#Headers],[Gameweek 11]],FPL_Fixtures_Extract[#Headers],0)),3))</f>
        <v>N/A</v>
      </c>
      <c r="M454" t="str">
        <f ca="1">IF(RIGHT(FPL_Combined[[#Headers],[Gameweek 12]],2)&lt;$B$622,INDEX(FPL_Results_Extract[Gameweek 12],MATCH($A454,FPL_Results_Extract[[Player]:[Player]],0)),INDEX(Team_Key[[Abbreviation]:[Abbreviation]],MATCH(LEFT(INDEX(FPL_Fixtures_Extract[],MATCH($A454,FPL_Fixtures_Extract[[Player]:[Player]],0),MATCH(FPL_Combined[[#Headers],[Gameweek 12]],FPL_Fixtures_Extract[#Headers],0)),LEN(INDEX(FPL_Fixtures_Extract[],MATCH($A454,FPL_Fixtures_Extract[[Player]:[Player]],0),MATCH(FPL_Combined[[#Headers],[Gameweek 12]],FPL_Fixtures_Extract[#Headers],0)))-4),Team_Key[[Full Name]:[Full Name]],0))&amp;RIGHT(INDEX(FPL_Fixtures_Extract[],MATCH($A454,FPL_Fixtures_Extract[[Player]:[Player]],0),MATCH(FPL_Combined[[#Headers],[Gameweek 12]],FPL_Fixtures_Extract[#Headers],0)),3))</f>
        <v>N/A</v>
      </c>
      <c r="N454" t="str">
        <f ca="1">IF(RIGHT(FPL_Combined[[#Headers],[Gameweek 13]],2)&lt;$B$622,INDEX(FPL_Results_Extract[Gameweek 13],MATCH($A454,FPL_Results_Extract[[Player]:[Player]],0)),INDEX(Team_Key[[Abbreviation]:[Abbreviation]],MATCH(LEFT(INDEX(FPL_Fixtures_Extract[],MATCH($A454,FPL_Fixtures_Extract[[Player]:[Player]],0),MATCH(FPL_Combined[[#Headers],[Gameweek 13]],FPL_Fixtures_Extract[#Headers],0)),LEN(INDEX(FPL_Fixtures_Extract[],MATCH($A454,FPL_Fixtures_Extract[[Player]:[Player]],0),MATCH(FPL_Combined[[#Headers],[Gameweek 13]],FPL_Fixtures_Extract[#Headers],0)))-4),Team_Key[[Full Name]:[Full Name]],0))&amp;RIGHT(INDEX(FPL_Fixtures_Extract[],MATCH($A454,FPL_Fixtures_Extract[[Player]:[Player]],0),MATCH(FPL_Combined[[#Headers],[Gameweek 13]],FPL_Fixtures_Extract[#Headers],0)),3))</f>
        <v>N/A</v>
      </c>
      <c r="O454" t="str">
        <f ca="1">IF(RIGHT(FPL_Combined[[#Headers],[Gameweek 14]],2)&lt;$B$622,INDEX(FPL_Results_Extract[Gameweek 14],MATCH($A454,FPL_Results_Extract[[Player]:[Player]],0)),INDEX(Team_Key[[Abbreviation]:[Abbreviation]],MATCH(LEFT(INDEX(FPL_Fixtures_Extract[],MATCH($A454,FPL_Fixtures_Extract[[Player]:[Player]],0),MATCH(FPL_Combined[[#Headers],[Gameweek 14]],FPL_Fixtures_Extract[#Headers],0)),LEN(INDEX(FPL_Fixtures_Extract[],MATCH($A454,FPL_Fixtures_Extract[[Player]:[Player]],0),MATCH(FPL_Combined[[#Headers],[Gameweek 14]],FPL_Fixtures_Extract[#Headers],0)))-4),Team_Key[[Full Name]:[Full Name]],0))&amp;RIGHT(INDEX(FPL_Fixtures_Extract[],MATCH($A454,FPL_Fixtures_Extract[[Player]:[Player]],0),MATCH(FPL_Combined[[#Headers],[Gameweek 14]],FPL_Fixtures_Extract[#Headers],0)),3))</f>
        <v>N/A</v>
      </c>
      <c r="P454" t="str">
        <f ca="1">IF(RIGHT(FPL_Combined[[#Headers],[Gameweek 15]],2)&lt;$B$622,INDEX(FPL_Results_Extract[Gameweek 15],MATCH($A454,FPL_Results_Extract[[Player]:[Player]],0)),INDEX(Team_Key[[Abbreviation]:[Abbreviation]],MATCH(LEFT(INDEX(FPL_Fixtures_Extract[],MATCH($A454,FPL_Fixtures_Extract[[Player]:[Player]],0),MATCH(FPL_Combined[[#Headers],[Gameweek 15]],FPL_Fixtures_Extract[#Headers],0)),LEN(INDEX(FPL_Fixtures_Extract[],MATCH($A454,FPL_Fixtures_Extract[[Player]:[Player]],0),MATCH(FPL_Combined[[#Headers],[Gameweek 15]],FPL_Fixtures_Extract[#Headers],0)))-4),Team_Key[[Full Name]:[Full Name]],0))&amp;RIGHT(INDEX(FPL_Fixtures_Extract[],MATCH($A454,FPL_Fixtures_Extract[[Player]:[Player]],0),MATCH(FPL_Combined[[#Headers],[Gameweek 15]],FPL_Fixtures_Extract[#Headers],0)),3))</f>
        <v>N/A</v>
      </c>
      <c r="Q454" t="str">
        <f ca="1">IF(RIGHT(FPL_Combined[[#Headers],[Gameweek 16]],2)&lt;$B$622,INDEX(FPL_Results_Extract[Gameweek 16],MATCH($A454,FPL_Results_Extract[[Player]:[Player]],0)),INDEX(Team_Key[[Abbreviation]:[Abbreviation]],MATCH(LEFT(INDEX(FPL_Fixtures_Extract[],MATCH($A454,FPL_Fixtures_Extract[[Player]:[Player]],0),MATCH(FPL_Combined[[#Headers],[Gameweek 16]],FPL_Fixtures_Extract[#Headers],0)),LEN(INDEX(FPL_Fixtures_Extract[],MATCH($A454,FPL_Fixtures_Extract[[Player]:[Player]],0),MATCH(FPL_Combined[[#Headers],[Gameweek 16]],FPL_Fixtures_Extract[#Headers],0)))-4),Team_Key[[Full Name]:[Full Name]],0))&amp;RIGHT(INDEX(FPL_Fixtures_Extract[],MATCH($A454,FPL_Fixtures_Extract[[Player]:[Player]],0),MATCH(FPL_Combined[[#Headers],[Gameweek 16]],FPL_Fixtures_Extract[#Headers],0)),3))</f>
        <v>N/A</v>
      </c>
      <c r="R454" t="str">
        <f ca="1">IF(RIGHT(FPL_Combined[[#Headers],[Gameweek 17]],2)&lt;$B$622,INDEX(FPL_Results_Extract[Gameweek 17],MATCH($A454,FPL_Results_Extract[[Player]:[Player]],0)),INDEX(Team_Key[[Abbreviation]:[Abbreviation]],MATCH(LEFT(INDEX(FPL_Fixtures_Extract[],MATCH($A454,FPL_Fixtures_Extract[[Player]:[Player]],0),MATCH(FPL_Combined[[#Headers],[Gameweek 17]],FPL_Fixtures_Extract[#Headers],0)),LEN(INDEX(FPL_Fixtures_Extract[],MATCH($A454,FPL_Fixtures_Extract[[Player]:[Player]],0),MATCH(FPL_Combined[[#Headers],[Gameweek 17]],FPL_Fixtures_Extract[#Headers],0)))-4),Team_Key[[Full Name]:[Full Name]],0))&amp;RIGHT(INDEX(FPL_Fixtures_Extract[],MATCH($A454,FPL_Fixtures_Extract[[Player]:[Player]],0),MATCH(FPL_Combined[[#Headers],[Gameweek 17]],FPL_Fixtures_Extract[#Headers],0)),3))</f>
        <v>N/A</v>
      </c>
      <c r="S454" t="str">
        <f ca="1">IF(RIGHT(FPL_Combined[[#Headers],[Gameweek 18]],2)&lt;$B$622,INDEX(FPL_Results_Extract[Gameweek 18],MATCH($A454,FPL_Results_Extract[[Player]:[Player]],0)),INDEX(Team_Key[[Abbreviation]:[Abbreviation]],MATCH(LEFT(INDEX(FPL_Fixtures_Extract[],MATCH($A454,FPL_Fixtures_Extract[[Player]:[Player]],0),MATCH(FPL_Combined[[#Headers],[Gameweek 18]],FPL_Fixtures_Extract[#Headers],0)),LEN(INDEX(FPL_Fixtures_Extract[],MATCH($A454,FPL_Fixtures_Extract[[Player]:[Player]],0),MATCH(FPL_Combined[[#Headers],[Gameweek 18]],FPL_Fixtures_Extract[#Headers],0)))-4),Team_Key[[Full Name]:[Full Name]],0))&amp;RIGHT(INDEX(FPL_Fixtures_Extract[],MATCH($A454,FPL_Fixtures_Extract[[Player]:[Player]],0),MATCH(FPL_Combined[[#Headers],[Gameweek 18]],FPL_Fixtures_Extract[#Headers],0)),3))</f>
        <v>N/A</v>
      </c>
      <c r="T454" t="str">
        <f ca="1">IF(RIGHT(FPL_Combined[[#Headers],[Gameweek 19]],2)&lt;$B$622,INDEX(FPL_Results_Extract[Gameweek 19],MATCH($A454,FPL_Results_Extract[[Player]:[Player]],0)),INDEX(Team_Key[[Abbreviation]:[Abbreviation]],MATCH(LEFT(INDEX(FPL_Fixtures_Extract[],MATCH($A454,FPL_Fixtures_Extract[[Player]:[Player]],0),MATCH(FPL_Combined[[#Headers],[Gameweek 19]],FPL_Fixtures_Extract[#Headers],0)),LEN(INDEX(FPL_Fixtures_Extract[],MATCH($A454,FPL_Fixtures_Extract[[Player]:[Player]],0),MATCH(FPL_Combined[[#Headers],[Gameweek 19]],FPL_Fixtures_Extract[#Headers],0)))-4),Team_Key[[Full Name]:[Full Name]],0))&amp;RIGHT(INDEX(FPL_Fixtures_Extract[],MATCH($A454,FPL_Fixtures_Extract[[Player]:[Player]],0),MATCH(FPL_Combined[[#Headers],[Gameweek 19]],FPL_Fixtures_Extract[#Headers],0)),3))</f>
        <v>N/A</v>
      </c>
      <c r="U454" t="str">
        <f ca="1">IF(RIGHT(FPL_Combined[[#Headers],[Gameweek 20]],2)&lt;$B$622,INDEX(FPL_Results_Extract[Gameweek 20],MATCH($A454,FPL_Results_Extract[[Player]:[Player]],0)),INDEX(Team_Key[[Abbreviation]:[Abbreviation]],MATCH(LEFT(INDEX(FPL_Fixtures_Extract[],MATCH($A454,FPL_Fixtures_Extract[[Player]:[Player]],0),MATCH(FPL_Combined[[#Headers],[Gameweek 20]],FPL_Fixtures_Extract[#Headers],0)),LEN(INDEX(FPL_Fixtures_Extract[],MATCH($A454,FPL_Fixtures_Extract[[Player]:[Player]],0),MATCH(FPL_Combined[[#Headers],[Gameweek 20]],FPL_Fixtures_Extract[#Headers],0)))-4),Team_Key[[Full Name]:[Full Name]],0))&amp;RIGHT(INDEX(FPL_Fixtures_Extract[],MATCH($A454,FPL_Fixtures_Extract[[Player]:[Player]],0),MATCH(FPL_Combined[[#Headers],[Gameweek 20]],FPL_Fixtures_Extract[#Headers],0)),3))</f>
        <v>N/A</v>
      </c>
      <c r="V454" t="str">
        <f ca="1">IF(RIGHT(FPL_Combined[[#Headers],[Gameweek 21]],2)&lt;$B$622,INDEX(FPL_Results_Extract[Gameweek 21],MATCH($A454,FPL_Results_Extract[[Player]:[Player]],0)),INDEX(Team_Key[[Abbreviation]:[Abbreviation]],MATCH(LEFT(INDEX(FPL_Fixtures_Extract[],MATCH($A454,FPL_Fixtures_Extract[[Player]:[Player]],0),MATCH(FPL_Combined[[#Headers],[Gameweek 21]],FPL_Fixtures_Extract[#Headers],0)),LEN(INDEX(FPL_Fixtures_Extract[],MATCH($A454,FPL_Fixtures_Extract[[Player]:[Player]],0),MATCH(FPL_Combined[[#Headers],[Gameweek 21]],FPL_Fixtures_Extract[#Headers],0)))-4),Team_Key[[Full Name]:[Full Name]],0))&amp;RIGHT(INDEX(FPL_Fixtures_Extract[],MATCH($A454,FPL_Fixtures_Extract[[Player]:[Player]],0),MATCH(FPL_Combined[[#Headers],[Gameweek 21]],FPL_Fixtures_Extract[#Headers],0)),3))</f>
        <v>STK(A) 1-3</v>
      </c>
      <c r="W454" t="str">
        <f ca="1">IF(RIGHT(FPL_Combined[[#Headers],[Gameweek 22]],2)&lt;$B$622,INDEX(FPL_Results_Extract[Gameweek 22],MATCH($A454,FPL_Results_Extract[[Player]:[Player]],0)),INDEX(Team_Key[[Abbreviation]:[Abbreviation]],MATCH(LEFT(INDEX(FPL_Fixtures_Extract[],MATCH($A454,FPL_Fixtures_Extract[[Player]:[Player]],0),MATCH(FPL_Combined[[#Headers],[Gameweek 22]],FPL_Fixtures_Extract[#Headers],0)),LEN(INDEX(FPL_Fixtures_Extract[],MATCH($A454,FPL_Fixtures_Extract[[Player]:[Player]],0),MATCH(FPL_Combined[[#Headers],[Gameweek 22]],FPL_Fixtures_Extract[#Headers],0)))-4),Team_Key[[Full Name]:[Full Name]],0))&amp;RIGHT(INDEX(FPL_Fixtures_Extract[],MATCH($A454,FPL_Fixtures_Extract[[Player]:[Player]],0),MATCH(FPL_Combined[[#Headers],[Gameweek 22]],FPL_Fixtures_Extract[#Headers],0)),3))</f>
        <v>BOU(A) 0-3</v>
      </c>
      <c r="X454" t="str">
        <f ca="1">IF(RIGHT(FPL_Combined[[#Headers],[Gameweek 23]],2)&lt;$B$622,INDEX(FPL_Results_Extract[Gameweek 23],MATCH($A454,FPL_Results_Extract[[Player]:[Player]],0)),INDEX(Team_Key[[Abbreviation]:[Abbreviation]],MATCH(LEFT(INDEX(FPL_Fixtures_Extract[],MATCH($A454,FPL_Fixtures_Extract[[Player]:[Player]],0),MATCH(FPL_Combined[[#Headers],[Gameweek 23]],FPL_Fixtures_Extract[#Headers],0)),LEN(INDEX(FPL_Fixtures_Extract[],MATCH($A454,FPL_Fixtures_Extract[[Player]:[Player]],0),MATCH(FPL_Combined[[#Headers],[Gameweek 23]],FPL_Fixtures_Extract[#Headers],0)))-4),Team_Key[[Full Name]:[Full Name]],0))&amp;RIGHT(INDEX(FPL_Fixtures_Extract[],MATCH($A454,FPL_Fixtures_Extract[[Player]:[Player]],0),MATCH(FPL_Combined[[#Headers],[Gameweek 23]],FPL_Fixtures_Extract[#Headers],0)),3))</f>
        <v>LIV(H) 4-5</v>
      </c>
      <c r="Y454" t="str">
        <f ca="1">IF(RIGHT(FPL_Combined[[#Headers],[Gameweek 24]],2)&lt;$B$622,INDEX(FPL_Results_Extract[Team],MATCH($A454,FPL_Results_Extract[[Player]:[Player]],0)),INDEX(Team_Key[[Abbreviation]:[Abbreviation]],MATCH(LEFT(INDEX(FPL_Fixtures_Extract[],MATCH($A454,FPL_Fixtures_Extract[[Player]:[Player]],0),MATCH(FPL_Combined[[#Headers],[Gameweek 24]],FPL_Fixtures_Extract[#Headers],0)),LEN(INDEX(FPL_Fixtures_Extract[],MATCH($A454,FPL_Fixtures_Extract[[Player]:[Player]],0),MATCH(FPL_Combined[[#Headers],[Gameweek 24]],FPL_Fixtures_Extract[#Headers],0)))-4),Team_Key[[Full Name]:[Full Name]],0))&amp;RIGHT(INDEX(FPL_Fixtures_Extract[],MATCH($A454,FPL_Fixtures_Extract[[Player]:[Player]],0),MATCH(FPL_Combined[[#Headers],[Gameweek 24]],FPL_Fixtures_Extract[#Headers],0)),3))</f>
        <v>NOR</v>
      </c>
      <c r="Z454" t="str">
        <f ca="1">IF(RIGHT(FPL_Combined[[#Headers],[Gameweek 25]],2)&lt;$B$622,INDEX(FPL_Results_Extract[Player],MATCH($A454,FPL_Results_Extract[[Player]:[Player]],0)),INDEX(Team_Key[[Abbreviation]:[Abbreviation]],MATCH(LEFT(INDEX(FPL_Fixtures_Extract[],MATCH($A454,FPL_Fixtures_Extract[[Player]:[Player]],0),MATCH(FPL_Combined[[#Headers],[Gameweek 25]],FPL_Fixtures_Extract[#Headers],0)),LEN(INDEX(FPL_Fixtures_Extract[],MATCH($A454,FPL_Fixtures_Extract[[Player]:[Player]],0),MATCH(FPL_Combined[[#Headers],[Gameweek 25]],FPL_Fixtures_Extract[#Headers],0)))-4),Team_Key[[Full Name]:[Full Name]],0))&amp;RIGHT(INDEX(FPL_Fixtures_Extract[],MATCH($A454,FPL_Fixtures_Extract[[Player]:[Player]],0),MATCH(FPL_Combined[[#Headers],[Gameweek 25]],FPL_Fixtures_Extract[#Headers],0)),3))</f>
        <v>Pinto</v>
      </c>
      <c r="AA454" t="str">
        <f ca="1">IF(RIGHT(FPL_Combined[[#Headers],[Gameweek 26]],2)&lt;$B$622,INDEX(FPL_Results_Extract[Gameweek 01],MATCH($A454,FPL_Results_Extract[[Player]:[Player]],0)),INDEX(Team_Key[[Abbreviation]:[Abbreviation]],MATCH(LEFT(INDEX(FPL_Fixtures_Extract[],MATCH($A454,FPL_Fixtures_Extract[[Player]:[Player]],0),MATCH(FPL_Combined[[#Headers],[Gameweek 26]],FPL_Fixtures_Extract[#Headers],0)),LEN(INDEX(FPL_Fixtures_Extract[],MATCH($A454,FPL_Fixtures_Extract[[Player]:[Player]],0),MATCH(FPL_Combined[[#Headers],[Gameweek 26]],FPL_Fixtures_Extract[#Headers],0)))-4),Team_Key[[Full Name]:[Full Name]],0))&amp;RIGHT(INDEX(FPL_Fixtures_Extract[],MATCH($A454,FPL_Fixtures_Extract[[Player]:[Player]],0),MATCH(FPL_Combined[[#Headers],[Gameweek 26]],FPL_Fixtures_Extract[#Headers],0)),3))</f>
        <v>N/A</v>
      </c>
      <c r="AB454" t="str">
        <f ca="1">IF(RIGHT(FPL_Combined[[#Headers],[Gameweek 27]],2)&lt;$B$622,INDEX(FPL_Results_Extract[Gameweek 02],MATCH($A454,FPL_Results_Extract[[Player]:[Player]],0)),INDEX(Team_Key[[Abbreviation]:[Abbreviation]],MATCH(LEFT(INDEX(FPL_Fixtures_Extract[],MATCH($A454,FPL_Fixtures_Extract[[Player]:[Player]],0),MATCH(FPL_Combined[[#Headers],[Gameweek 27]],FPL_Fixtures_Extract[#Headers],0)),LEN(INDEX(FPL_Fixtures_Extract[],MATCH($A454,FPL_Fixtures_Extract[[Player]:[Player]],0),MATCH(FPL_Combined[[#Headers],[Gameweek 27]],FPL_Fixtures_Extract[#Headers],0)))-4),Team_Key[[Full Name]:[Full Name]],0))&amp;RIGHT(INDEX(FPL_Fixtures_Extract[],MATCH($A454,FPL_Fixtures_Extract[[Player]:[Player]],0),MATCH(FPL_Combined[[#Headers],[Gameweek 27]],FPL_Fixtures_Extract[#Headers],0)),3))</f>
        <v>N/A</v>
      </c>
      <c r="AC454" t="str">
        <f ca="1">IF(RIGHT(FPL_Combined[[#Headers],[Gameweek 28]],2)&lt;$B$622,INDEX(FPL_Results_Extract[Gameweek 03],MATCH($A454,FPL_Results_Extract[[Player]:[Player]],0)),INDEX(Team_Key[[Abbreviation]:[Abbreviation]],MATCH(LEFT(INDEX(FPL_Fixtures_Extract[],MATCH($A454,FPL_Fixtures_Extract[[Player]:[Player]],0),MATCH(FPL_Combined[[#Headers],[Gameweek 28]],FPL_Fixtures_Extract[#Headers],0)),LEN(INDEX(FPL_Fixtures_Extract[],MATCH($A454,FPL_Fixtures_Extract[[Player]:[Player]],0),MATCH(FPL_Combined[[#Headers],[Gameweek 28]],FPL_Fixtures_Extract[#Headers],0)))-4),Team_Key[[Full Name]:[Full Name]],0))&amp;RIGHT(INDEX(FPL_Fixtures_Extract[],MATCH($A454,FPL_Fixtures_Extract[[Player]:[Player]],0),MATCH(FPL_Combined[[#Headers],[Gameweek 28]],FPL_Fixtures_Extract[#Headers],0)),3))</f>
        <v>N/A</v>
      </c>
      <c r="AD454" t="str">
        <f ca="1">IF(RIGHT(FPL_Combined[[#Headers],[Gameweek 29]],2)&lt;$B$622,INDEX(FPL_Results_Extract[Gameweek 04],MATCH($A454,FPL_Results_Extract[[Player]:[Player]],0)),INDEX(Team_Key[[Abbreviation]:[Abbreviation]],MATCH(LEFT(INDEX(FPL_Fixtures_Extract[],MATCH($A454,FPL_Fixtures_Extract[[Player]:[Player]],0),MATCH(FPL_Combined[[#Headers],[Gameweek 29]],FPL_Fixtures_Extract[#Headers],0)),LEN(INDEX(FPL_Fixtures_Extract[],MATCH($A454,FPL_Fixtures_Extract[[Player]:[Player]],0),MATCH(FPL_Combined[[#Headers],[Gameweek 29]],FPL_Fixtures_Extract[#Headers],0)))-4),Team_Key[[Full Name]:[Full Name]],0))&amp;RIGHT(INDEX(FPL_Fixtures_Extract[],MATCH($A454,FPL_Fixtures_Extract[[Player]:[Player]],0),MATCH(FPL_Combined[[#Headers],[Gameweek 29]],FPL_Fixtures_Extract[#Headers],0)),3))</f>
        <v>SWA(A)</v>
      </c>
      <c r="AE454" t="str">
        <f ca="1">IF(RIGHT(FPL_Combined[[#Headers],[Gameweek 30]],2)&lt;$B$622,INDEX(FPL_Results_Extract[Gameweek 05],MATCH($A454,FPL_Results_Extract[[Player]:[Player]],0)),INDEX(Team_Key[[Abbreviation]:[Abbreviation]],MATCH(LEFT(INDEX(FPL_Fixtures_Extract[],MATCH($A454,FPL_Fixtures_Extract[[Player]:[Player]],0),MATCH(FPL_Combined[[#Headers],[Gameweek 30]],FPL_Fixtures_Extract[#Headers],0)),LEN(INDEX(FPL_Fixtures_Extract[],MATCH($A454,FPL_Fixtures_Extract[[Player]:[Player]],0),MATCH(FPL_Combined[[#Headers],[Gameweek 30]],FPL_Fixtures_Extract[#Headers],0)))-4),Team_Key[[Full Name]:[Full Name]],0))&amp;RIGHT(INDEX(FPL_Fixtures_Extract[],MATCH($A454,FPL_Fixtures_Extract[[Player]:[Player]],0),MATCH(FPL_Combined[[#Headers],[Gameweek 30]],FPL_Fixtures_Extract[#Headers],0)),3))</f>
        <v>MCI(H)</v>
      </c>
      <c r="AF454" t="str">
        <f ca="1">IF(RIGHT(FPL_Combined[[#Headers],[Gameweek 31]],2)&lt;$B$622,INDEX(FPL_Results_Extract[Gameweek 06],MATCH($A454,FPL_Results_Extract[[Player]:[Player]],0)),INDEX(Team_Key[[Abbreviation]:[Abbreviation]],MATCH(LEFT(INDEX(FPL_Fixtures_Extract[],MATCH($A454,FPL_Fixtures_Extract[[Player]:[Player]],0),MATCH(FPL_Combined[[#Headers],[Gameweek 31]],FPL_Fixtures_Extract[#Headers],0)),LEN(INDEX(FPL_Fixtures_Extract[],MATCH($A454,FPL_Fixtures_Extract[[Player]:[Player]],0),MATCH(FPL_Combined[[#Headers],[Gameweek 31]],FPL_Fixtures_Extract[#Headers],0)))-4),Team_Key[[Full Name]:[Full Name]],0))&amp;RIGHT(INDEX(FPL_Fixtures_Extract[],MATCH($A454,FPL_Fixtures_Extract[[Player]:[Player]],0),MATCH(FPL_Combined[[#Headers],[Gameweek 31]],FPL_Fixtures_Extract[#Headers],0)),3))</f>
        <v>WBA(A)</v>
      </c>
      <c r="AG454" t="str">
        <f ca="1">IF(RIGHT(FPL_Combined[[#Headers],[Gameweek 32]],2)&lt;$B$622,INDEX(FPL_Results_Extract[Gameweek 07],MATCH($A454,FPL_Results_Extract[[Player]:[Player]],0)),INDEX(Team_Key[[Abbreviation]:[Abbreviation]],MATCH(LEFT(INDEX(FPL_Fixtures_Extract[],MATCH($A454,FPL_Fixtures_Extract[[Player]:[Player]],0),MATCH(FPL_Combined[[#Headers],[Gameweek 32]],FPL_Fixtures_Extract[#Headers],0)),LEN(INDEX(FPL_Fixtures_Extract[],MATCH($A454,FPL_Fixtures_Extract[[Player]:[Player]],0),MATCH(FPL_Combined[[#Headers],[Gameweek 32]],FPL_Fixtures_Extract[#Headers],0)))-4),Team_Key[[Full Name]:[Full Name]],0))&amp;RIGHT(INDEX(FPL_Fixtures_Extract[],MATCH($A454,FPL_Fixtures_Extract[[Player]:[Player]],0),MATCH(FPL_Combined[[#Headers],[Gameweek 32]],FPL_Fixtures_Extract[#Headers],0)),3))</f>
        <v>NEW(H)</v>
      </c>
      <c r="AH454" t="str">
        <f ca="1">IF(RIGHT(FPL_Combined[[#Headers],[Gameweek 33]],2)&lt;$B$622,INDEX(FPL_Results_Extract[Gameweek 08],MATCH($A454,FPL_Results_Extract[[Player]:[Player]],0)),INDEX(Team_Key[[Abbreviation]:[Abbreviation]],MATCH(LEFT(INDEX(FPL_Fixtures_Extract[],MATCH($A454,FPL_Fixtures_Extract[[Player]:[Player]],0),MATCH(FPL_Combined[[#Headers],[Gameweek 33]],FPL_Fixtures_Extract[#Headers],0)),LEN(INDEX(FPL_Fixtures_Extract[],MATCH($A454,FPL_Fixtures_Extract[[Player]:[Player]],0),MATCH(FPL_Combined[[#Headers],[Gameweek 33]],FPL_Fixtures_Extract[#Headers],0)))-4),Team_Key[[Full Name]:[Full Name]],0))&amp;RIGHT(INDEX(FPL_Fixtures_Extract[],MATCH($A454,FPL_Fixtures_Extract[[Player]:[Player]],0),MATCH(FPL_Combined[[#Headers],[Gameweek 33]],FPL_Fixtures_Extract[#Headers],0)),3))</f>
        <v>CRY(A)</v>
      </c>
      <c r="AI454" t="str">
        <f ca="1">IF(RIGHT(FPL_Combined[[#Headers],[Gameweek 34]],2)&lt;$B$622,INDEX(FPL_Results_Extract[Gameweek 09],MATCH($A454,FPL_Results_Extract[[Player]:[Player]],0)),INDEX(Team_Key[[Abbreviation]:[Abbreviation]],MATCH(LEFT(INDEX(FPL_Fixtures_Extract[],MATCH($A454,FPL_Fixtures_Extract[[Player]:[Player]],0),MATCH(FPL_Combined[[#Headers],[Gameweek 34]],FPL_Fixtures_Extract[#Headers],0)),LEN(INDEX(FPL_Fixtures_Extract[],MATCH($A454,FPL_Fixtures_Extract[[Player]:[Player]],0),MATCH(FPL_Combined[[#Headers],[Gameweek 34]],FPL_Fixtures_Extract[#Headers],0)))-4),Team_Key[[Full Name]:[Full Name]],0))&amp;RIGHT(INDEX(FPL_Fixtures_Extract[],MATCH($A454,FPL_Fixtures_Extract[[Player]:[Player]],0),MATCH(FPL_Combined[[#Headers],[Gameweek 34]],FPL_Fixtures_Extract[#Headers],0)),3))</f>
        <v>SUN(H)</v>
      </c>
      <c r="AJ454" t="str">
        <f ca="1">IF(RIGHT(FPL_Combined[[#Headers],[Gameweek 35]],2)&lt;$B$622,INDEX(FPL_Results_Extract[Gameweek 10],MATCH($A454,FPL_Results_Extract[[Player]:[Player]],0)),INDEX(Team_Key[[Abbreviation]:[Abbreviation]],MATCH(LEFT(INDEX(FPL_Fixtures_Extract[],MATCH($A454,FPL_Fixtures_Extract[[Player]:[Player]],0),MATCH(FPL_Combined[[#Headers],[Gameweek 35]],FPL_Fixtures_Extract[#Headers],0)),LEN(INDEX(FPL_Fixtures_Extract[],MATCH($A454,FPL_Fixtures_Extract[[Player]:[Player]],0),MATCH(FPL_Combined[[#Headers],[Gameweek 35]],FPL_Fixtures_Extract[#Headers],0)))-4),Team_Key[[Full Name]:[Full Name]],0))&amp;RIGHT(INDEX(FPL_Fixtures_Extract[],MATCH($A454,FPL_Fixtures_Extract[[Player]:[Player]],0),MATCH(FPL_Combined[[#Headers],[Gameweek 35]],FPL_Fixtures_Extract[#Headers],0)),3))</f>
        <v>WAT(H)</v>
      </c>
      <c r="AK454" t="str">
        <f ca="1">IF(RIGHT(FPL_Combined[[#Headers],[Gameweek 36]],2)&lt;$B$622,INDEX(FPL_Results_Extract[Gameweek 11],MATCH($A454,FPL_Results_Extract[[Player]:[Player]],0)),INDEX(Team_Key[[Abbreviation]:[Abbreviation]],MATCH(LEFT(INDEX(FPL_Fixtures_Extract[],MATCH($A454,FPL_Fixtures_Extract[[Player]:[Player]],0),MATCH(FPL_Combined[[#Headers],[Gameweek 36]],FPL_Fixtures_Extract[#Headers],0)),LEN(INDEX(FPL_Fixtures_Extract[],MATCH($A454,FPL_Fixtures_Extract[[Player]:[Player]],0),MATCH(FPL_Combined[[#Headers],[Gameweek 36]],FPL_Fixtures_Extract[#Headers],0)))-4),Team_Key[[Full Name]:[Full Name]],0))&amp;RIGHT(INDEX(FPL_Fixtures_Extract[],MATCH($A454,FPL_Fixtures_Extract[[Player]:[Player]],0),MATCH(FPL_Combined[[#Headers],[Gameweek 36]],FPL_Fixtures_Extract[#Headers],0)),3))</f>
        <v>ARS(A)</v>
      </c>
      <c r="AL454" t="str">
        <f ca="1">IF(RIGHT(FPL_Combined[[#Headers],[Gameweek 37]],2)&lt;$B$622,INDEX(FPL_Results_Extract[Gameweek 12],MATCH($A454,FPL_Results_Extract[[Player]:[Player]],0)),INDEX(Team_Key[[Abbreviation]:[Abbreviation]],MATCH(LEFT(INDEX(FPL_Fixtures_Extract[],MATCH($A454,FPL_Fixtures_Extract[[Player]:[Player]],0),MATCH(FPL_Combined[[#Headers],[Gameweek 37]],FPL_Fixtures_Extract[#Headers],0)),LEN(INDEX(FPL_Fixtures_Extract[],MATCH($A454,FPL_Fixtures_Extract[[Player]:[Player]],0),MATCH(FPL_Combined[[#Headers],[Gameweek 37]],FPL_Fixtures_Extract[#Headers],0)))-4),Team_Key[[Full Name]:[Full Name]],0))&amp;RIGHT(INDEX(FPL_Fixtures_Extract[],MATCH($A454,FPL_Fixtures_Extract[[Player]:[Player]],0),MATCH(FPL_Combined[[#Headers],[Gameweek 37]],FPL_Fixtures_Extract[#Headers],0)),3))</f>
        <v>MUN(H)</v>
      </c>
      <c r="AM454" t="str">
        <f ca="1">IF(RIGHT(FPL_Combined[[#Headers],[Gameweek 38]],2)&lt;$B$622,INDEX(FPL_Results_Extract[Gameweek 13],MATCH($A454,FPL_Results_Extract[[Player]:[Player]],0)),INDEX(Team_Key[[Abbreviation]:[Abbreviation]],MATCH(LEFT(INDEX(FPL_Fixtures_Extract[],MATCH($A454,FPL_Fixtures_Extract[[Player]:[Player]],0),MATCH(FPL_Combined[[#Headers],[Gameweek 38]],FPL_Fixtures_Extract[#Headers],0)),LEN(INDEX(FPL_Fixtures_Extract[],MATCH($A454,FPL_Fixtures_Extract[[Player]:[Player]],0),MATCH(FPL_Combined[[#Headers],[Gameweek 38]],FPL_Fixtures_Extract[#Headers],0)))-4),Team_Key[[Full Name]:[Full Name]],0))&amp;RIGHT(INDEX(FPL_Fixtures_Extract[],MATCH($A454,FPL_Fixtures_Extract[[Player]:[Player]],0),MATCH(FPL_Combined[[#Headers],[Gameweek 38]],FPL_Fixtures_Extract[#Headers],0)),3))</f>
        <v>EVE(A)</v>
      </c>
    </row>
    <row r="455" spans="1:39" x14ac:dyDescent="0.45">
      <c r="A455" t="s">
        <v>107</v>
      </c>
      <c r="B455" t="str">
        <f ca="1">IF(RIGHT(FPL_Combined[[#Headers],[Gameweek 01]],2)&lt;$B$622,INDEX(FPL_Results_Extract[Gameweek 01],MATCH($A455,FPL_Results_Extract[[Player]:[Player]],0)),INDEX(Team_Key[[Abbreviation]:[Abbreviation]],MATCH(LEFT(INDEX(FPL_Fixtures_Extract[],MATCH($A455,FPL_Fixtures_Extract[[Player]:[Player]],0),MATCH(FPL_Combined[[#Headers],[Gameweek 01]],FPL_Fixtures_Extract[#Headers],0)),LEN(INDEX(FPL_Fixtures_Extract[],MATCH($A455,FPL_Fixtures_Extract[[Player]:[Player]],0),MATCH(FPL_Combined[[#Headers],[Gameweek 01]],FPL_Fixtures_Extract[#Headers],0)))-4),Team_Key[[Full Name]:[Full Name]],0))&amp;RIGHT(INDEX(FPL_Fixtures_Extract[],MATCH($A455,FPL_Fixtures_Extract[[Player]:[Player]],0),MATCH(FPL_Combined[[#Headers],[Gameweek 01]],FPL_Fixtures_Extract[#Headers],0)),3))</f>
        <v>MCI(H) 0-3</v>
      </c>
      <c r="C455" t="str">
        <f ca="1">IF(RIGHT(FPL_Combined[[#Headers],[Gameweek 02]],2)&lt;$B$622,INDEX(FPL_Results_Extract[Gameweek 02],MATCH($A455,FPL_Results_Extract[[Player]:[Player]],0)),INDEX(Team_Key[[Abbreviation]:[Abbreviation]],MATCH(LEFT(INDEX(FPL_Fixtures_Extract[],MATCH($A455,FPL_Fixtures_Extract[[Player]:[Player]],0),MATCH(FPL_Combined[[#Headers],[Gameweek 02]],FPL_Fixtures_Extract[#Headers],0)),LEN(INDEX(FPL_Fixtures_Extract[],MATCH($A455,FPL_Fixtures_Extract[[Player]:[Player]],0),MATCH(FPL_Combined[[#Headers],[Gameweek 02]],FPL_Fixtures_Extract[#Headers],0)))-4),Team_Key[[Full Name]:[Full Name]],0))&amp;RIGHT(INDEX(FPL_Fixtures_Extract[],MATCH($A455,FPL_Fixtures_Extract[[Player]:[Player]],0),MATCH(FPL_Combined[[#Headers],[Gameweek 02]],FPL_Fixtures_Extract[#Headers],0)),3))</f>
        <v>WAT(A) 0-0</v>
      </c>
      <c r="D455" t="str">
        <f ca="1">IF(RIGHT(FPL_Combined[[#Headers],[Gameweek 03]],2)&lt;$B$622,INDEX(FPL_Results_Extract[Gameweek 03],MATCH($A455,FPL_Results_Extract[[Player]:[Player]],0)),INDEX(Team_Key[[Abbreviation]:[Abbreviation]],MATCH(LEFT(INDEX(FPL_Fixtures_Extract[],MATCH($A455,FPL_Fixtures_Extract[[Player]:[Player]],0),MATCH(FPL_Combined[[#Headers],[Gameweek 03]],FPL_Fixtures_Extract[#Headers],0)),LEN(INDEX(FPL_Fixtures_Extract[],MATCH($A455,FPL_Fixtures_Extract[[Player]:[Player]],0),MATCH(FPL_Combined[[#Headers],[Gameweek 03]],FPL_Fixtures_Extract[#Headers],0)))-4),Team_Key[[Full Name]:[Full Name]],0))&amp;RIGHT(INDEX(FPL_Fixtures_Extract[],MATCH($A455,FPL_Fixtures_Extract[[Player]:[Player]],0),MATCH(FPL_Combined[[#Headers],[Gameweek 03]],FPL_Fixtures_Extract[#Headers],0)),3))</f>
        <v>CHE(H) 2-3</v>
      </c>
      <c r="E455" t="str">
        <f ca="1">IF(RIGHT(FPL_Combined[[#Headers],[Gameweek 04]],2)&lt;$B$622,INDEX(FPL_Results_Extract[Gameweek 04],MATCH($A455,FPL_Results_Extract[[Player]:[Player]],0)),INDEX(Team_Key[[Abbreviation]:[Abbreviation]],MATCH(LEFT(INDEX(FPL_Fixtures_Extract[],MATCH($A455,FPL_Fixtures_Extract[[Player]:[Player]],0),MATCH(FPL_Combined[[#Headers],[Gameweek 04]],FPL_Fixtures_Extract[#Headers],0)),LEN(INDEX(FPL_Fixtures_Extract[],MATCH($A455,FPL_Fixtures_Extract[[Player]:[Player]],0),MATCH(FPL_Combined[[#Headers],[Gameweek 04]],FPL_Fixtures_Extract[#Headers],0)))-4),Team_Key[[Full Name]:[Full Name]],0))&amp;RIGHT(INDEX(FPL_Fixtures_Extract[],MATCH($A455,FPL_Fixtures_Extract[[Player]:[Player]],0),MATCH(FPL_Combined[[#Headers],[Gameweek 04]],FPL_Fixtures_Extract[#Headers],0)),3))</f>
        <v>STK(A) 1-0</v>
      </c>
      <c r="F455" t="str">
        <f ca="1">IF(RIGHT(FPL_Combined[[#Headers],[Gameweek 05]],2)&lt;$B$622,INDEX(FPL_Results_Extract[Gameweek 05],MATCH($A455,FPL_Results_Extract[[Player]:[Player]],0)),INDEX(Team_Key[[Abbreviation]:[Abbreviation]],MATCH(LEFT(INDEX(FPL_Fixtures_Extract[],MATCH($A455,FPL_Fixtures_Extract[[Player]:[Player]],0),MATCH(FPL_Combined[[#Headers],[Gameweek 05]],FPL_Fixtures_Extract[#Headers],0)),LEN(INDEX(FPL_Fixtures_Extract[],MATCH($A455,FPL_Fixtures_Extract[[Player]:[Player]],0),MATCH(FPL_Combined[[#Headers],[Gameweek 05]],FPL_Fixtures_Extract[#Headers],0)))-4),Team_Key[[Full Name]:[Full Name]],0))&amp;RIGHT(INDEX(FPL_Fixtures_Extract[],MATCH($A455,FPL_Fixtures_Extract[[Player]:[Player]],0),MATCH(FPL_Combined[[#Headers],[Gameweek 05]],FPL_Fixtures_Extract[#Headers],0)),3))</f>
        <v>SOU(H) 0-0</v>
      </c>
      <c r="G455" t="str">
        <f ca="1">IF(RIGHT(FPL_Combined[[#Headers],[Gameweek 06]],2)&lt;$B$622,INDEX(FPL_Results_Extract[Gameweek 06],MATCH($A455,FPL_Results_Extract[[Player]:[Player]],0)),INDEX(Team_Key[[Abbreviation]:[Abbreviation]],MATCH(LEFT(INDEX(FPL_Fixtures_Extract[],MATCH($A455,FPL_Fixtures_Extract[[Player]:[Player]],0),MATCH(FPL_Combined[[#Headers],[Gameweek 06]],FPL_Fixtures_Extract[#Headers],0)),LEN(INDEX(FPL_Fixtures_Extract[],MATCH($A455,FPL_Fixtures_Extract[[Player]:[Player]],0),MATCH(FPL_Combined[[#Headers],[Gameweek 06]],FPL_Fixtures_Extract[#Headers],0)))-4),Team_Key[[Full Name]:[Full Name]],0))&amp;RIGHT(INDEX(FPL_Fixtures_Extract[],MATCH($A455,FPL_Fixtures_Extract[[Player]:[Player]],0),MATCH(FPL_Combined[[#Headers],[Gameweek 06]],FPL_Fixtures_Extract[#Headers],0)),3))</f>
        <v>AVL(A) 1-0</v>
      </c>
      <c r="H455" t="str">
        <f ca="1">IF(RIGHT(FPL_Combined[[#Headers],[Gameweek 07]],2)&lt;$B$622,INDEX(FPL_Results_Extract[Gameweek 07],MATCH($A455,FPL_Results_Extract[[Player]:[Player]],0)),INDEX(Team_Key[[Abbreviation]:[Abbreviation]],MATCH(LEFT(INDEX(FPL_Fixtures_Extract[],MATCH($A455,FPL_Fixtures_Extract[[Player]:[Player]],0),MATCH(FPL_Combined[[#Headers],[Gameweek 07]],FPL_Fixtures_Extract[#Headers],0)),LEN(INDEX(FPL_Fixtures_Extract[],MATCH($A455,FPL_Fixtures_Extract[[Player]:[Player]],0),MATCH(FPL_Combined[[#Headers],[Gameweek 07]],FPL_Fixtures_Extract[#Headers],0)))-4),Team_Key[[Full Name]:[Full Name]],0))&amp;RIGHT(INDEX(FPL_Fixtures_Extract[],MATCH($A455,FPL_Fixtures_Extract[[Player]:[Player]],0),MATCH(FPL_Combined[[#Headers],[Gameweek 07]],FPL_Fixtures_Extract[#Headers],0)),3))</f>
        <v>EVE(H) 2-3</v>
      </c>
      <c r="I455" t="str">
        <f ca="1">IF(RIGHT(FPL_Combined[[#Headers],[Gameweek 08]],2)&lt;$B$622,INDEX(FPL_Results_Extract[Gameweek 08],MATCH($A455,FPL_Results_Extract[[Player]:[Player]],0)),INDEX(Team_Key[[Abbreviation]:[Abbreviation]],MATCH(LEFT(INDEX(FPL_Fixtures_Extract[],MATCH($A455,FPL_Fixtures_Extract[[Player]:[Player]],0),MATCH(FPL_Combined[[#Headers],[Gameweek 08]],FPL_Fixtures_Extract[#Headers],0)),LEN(INDEX(FPL_Fixtures_Extract[],MATCH($A455,FPL_Fixtures_Extract[[Player]:[Player]],0),MATCH(FPL_Combined[[#Headers],[Gameweek 08]],FPL_Fixtures_Extract[#Headers],0)))-4),Team_Key[[Full Name]:[Full Name]],0))&amp;RIGHT(INDEX(FPL_Fixtures_Extract[],MATCH($A455,FPL_Fixtures_Extract[[Player]:[Player]],0),MATCH(FPL_Combined[[#Headers],[Gameweek 08]],FPL_Fixtures_Extract[#Headers],0)),3))</f>
        <v>CRY(A) 0-2</v>
      </c>
      <c r="J455" t="str">
        <f ca="1">IF(RIGHT(FPL_Combined[[#Headers],[Gameweek 09]],2)&lt;$B$622,INDEX(FPL_Results_Extract[Gameweek 09],MATCH($A455,FPL_Results_Extract[[Player]:[Player]],0)),INDEX(Team_Key[[Abbreviation]:[Abbreviation]],MATCH(LEFT(INDEX(FPL_Fixtures_Extract[],MATCH($A455,FPL_Fixtures_Extract[[Player]:[Player]],0),MATCH(FPL_Combined[[#Headers],[Gameweek 09]],FPL_Fixtures_Extract[#Headers],0)),LEN(INDEX(FPL_Fixtures_Extract[],MATCH($A455,FPL_Fixtures_Extract[[Player]:[Player]],0),MATCH(FPL_Combined[[#Headers],[Gameweek 09]],FPL_Fixtures_Extract[#Headers],0)))-4),Team_Key[[Full Name]:[Full Name]],0))&amp;RIGHT(INDEX(FPL_Fixtures_Extract[],MATCH($A455,FPL_Fixtures_Extract[[Player]:[Player]],0),MATCH(FPL_Combined[[#Headers],[Gameweek 09]],FPL_Fixtures_Extract[#Headers],0)),3))</f>
        <v>SUN(H) 1-0</v>
      </c>
      <c r="K455" t="str">
        <f ca="1">IF(RIGHT(FPL_Combined[[#Headers],[Gameweek 10]],2)&lt;$B$622,INDEX(FPL_Results_Extract[Gameweek 10],MATCH($A455,FPL_Results_Extract[[Player]:[Player]],0)),INDEX(Team_Key[[Abbreviation]:[Abbreviation]],MATCH(LEFT(INDEX(FPL_Fixtures_Extract[],MATCH($A455,FPL_Fixtures_Extract[[Player]:[Player]],0),MATCH(FPL_Combined[[#Headers],[Gameweek 10]],FPL_Fixtures_Extract[#Headers],0)),LEN(INDEX(FPL_Fixtures_Extract[],MATCH($A455,FPL_Fixtures_Extract[[Player]:[Player]],0),MATCH(FPL_Combined[[#Headers],[Gameweek 10]],FPL_Fixtures_Extract[#Headers],0)))-4),Team_Key[[Full Name]:[Full Name]],0))&amp;RIGHT(INDEX(FPL_Fixtures_Extract[],MATCH($A455,FPL_Fixtures_Extract[[Player]:[Player]],0),MATCH(FPL_Combined[[#Headers],[Gameweek 10]],FPL_Fixtures_Extract[#Headers],0)),3))</f>
        <v>NOR(A) 1-0</v>
      </c>
      <c r="L455" t="str">
        <f ca="1">IF(RIGHT(FPL_Combined[[#Headers],[Gameweek 11]],2)&lt;$B$622,INDEX(FPL_Results_Extract[Gameweek 11],MATCH($A455,FPL_Results_Extract[[Player]:[Player]],0)),INDEX(Team_Key[[Abbreviation]:[Abbreviation]],MATCH(LEFT(INDEX(FPL_Fixtures_Extract[],MATCH($A455,FPL_Fixtures_Extract[[Player]:[Player]],0),MATCH(FPL_Combined[[#Headers],[Gameweek 11]],FPL_Fixtures_Extract[#Headers],0)),LEN(INDEX(FPL_Fixtures_Extract[],MATCH($A455,FPL_Fixtures_Extract[[Player]:[Player]],0),MATCH(FPL_Combined[[#Headers],[Gameweek 11]],FPL_Fixtures_Extract[#Headers],0)))-4),Team_Key[[Full Name]:[Full Name]],0))&amp;RIGHT(INDEX(FPL_Fixtures_Extract[],MATCH($A455,FPL_Fixtures_Extract[[Player]:[Player]],0),MATCH(FPL_Combined[[#Headers],[Gameweek 11]],FPL_Fixtures_Extract[#Headers],0)),3))</f>
        <v>LEI(H) 2-3</v>
      </c>
      <c r="M455" t="str">
        <f ca="1">IF(RIGHT(FPL_Combined[[#Headers],[Gameweek 12]],2)&lt;$B$622,INDEX(FPL_Results_Extract[Gameweek 12],MATCH($A455,FPL_Results_Extract[[Player]:[Player]],0)),INDEX(Team_Key[[Abbreviation]:[Abbreviation]],MATCH(LEFT(INDEX(FPL_Fixtures_Extract[],MATCH($A455,FPL_Fixtures_Extract[[Player]:[Player]],0),MATCH(FPL_Combined[[#Headers],[Gameweek 12]],FPL_Fixtures_Extract[#Headers],0)),LEN(INDEX(FPL_Fixtures_Extract[],MATCH($A455,FPL_Fixtures_Extract[[Player]:[Player]],0),MATCH(FPL_Combined[[#Headers],[Gameweek 12]],FPL_Fixtures_Extract[#Headers],0)))-4),Team_Key[[Full Name]:[Full Name]],0))&amp;RIGHT(INDEX(FPL_Fixtures_Extract[],MATCH($A455,FPL_Fixtures_Extract[[Player]:[Player]],0),MATCH(FPL_Combined[[#Headers],[Gameweek 12]],FPL_Fixtures_Extract[#Headers],0)),3))</f>
        <v>MUN(A) 0-2</v>
      </c>
      <c r="N455" t="str">
        <f ca="1">IF(RIGHT(FPL_Combined[[#Headers],[Gameweek 13]],2)&lt;$B$622,INDEX(FPL_Results_Extract[Gameweek 13],MATCH($A455,FPL_Results_Extract[[Player]:[Player]],0)),INDEX(Team_Key[[Abbreviation]:[Abbreviation]],MATCH(LEFT(INDEX(FPL_Fixtures_Extract[],MATCH($A455,FPL_Fixtures_Extract[[Player]:[Player]],0),MATCH(FPL_Combined[[#Headers],[Gameweek 13]],FPL_Fixtures_Extract[#Headers],0)),LEN(INDEX(FPL_Fixtures_Extract[],MATCH($A455,FPL_Fixtures_Extract[[Player]:[Player]],0),MATCH(FPL_Combined[[#Headers],[Gameweek 13]],FPL_Fixtures_Extract[#Headers],0)))-4),Team_Key[[Full Name]:[Full Name]],0))&amp;RIGHT(INDEX(FPL_Fixtures_Extract[],MATCH($A455,FPL_Fixtures_Extract[[Player]:[Player]],0),MATCH(FPL_Combined[[#Headers],[Gameweek 13]],FPL_Fixtures_Extract[#Headers],0)),3))</f>
        <v>ARS(H) 2-1</v>
      </c>
      <c r="O455" t="str">
        <f ca="1">IF(RIGHT(FPL_Combined[[#Headers],[Gameweek 14]],2)&lt;$B$622,INDEX(FPL_Results_Extract[Gameweek 14],MATCH($A455,FPL_Results_Extract[[Player]:[Player]],0)),INDEX(Team_Key[[Abbreviation]:[Abbreviation]],MATCH(LEFT(INDEX(FPL_Fixtures_Extract[],MATCH($A455,FPL_Fixtures_Extract[[Player]:[Player]],0),MATCH(FPL_Combined[[#Headers],[Gameweek 14]],FPL_Fixtures_Extract[#Headers],0)),LEN(INDEX(FPL_Fixtures_Extract[],MATCH($A455,FPL_Fixtures_Extract[[Player]:[Player]],0),MATCH(FPL_Combined[[#Headers],[Gameweek 14]],FPL_Fixtures_Extract[#Headers],0)))-4),Team_Key[[Full Name]:[Full Name]],0))&amp;RIGHT(INDEX(FPL_Fixtures_Extract[],MATCH($A455,FPL_Fixtures_Extract[[Player]:[Player]],0),MATCH(FPL_Combined[[#Headers],[Gameweek 14]],FPL_Fixtures_Extract[#Headers],0)),3))</f>
        <v>WHU(A) 1-1</v>
      </c>
      <c r="P455" t="str">
        <f ca="1">IF(RIGHT(FPL_Combined[[#Headers],[Gameweek 15]],2)&lt;$B$622,INDEX(FPL_Results_Extract[Gameweek 15],MATCH($A455,FPL_Results_Extract[[Player]:[Player]],0)),INDEX(Team_Key[[Abbreviation]:[Abbreviation]],MATCH(LEFT(INDEX(FPL_Fixtures_Extract[],MATCH($A455,FPL_Fixtures_Extract[[Player]:[Player]],0),MATCH(FPL_Combined[[#Headers],[Gameweek 15]],FPL_Fixtures_Extract[#Headers],0)),LEN(INDEX(FPL_Fixtures_Extract[],MATCH($A455,FPL_Fixtures_Extract[[Player]:[Player]],0),MATCH(FPL_Combined[[#Headers],[Gameweek 15]],FPL_Fixtures_Extract[#Headers],0)))-4),Team_Key[[Full Name]:[Full Name]],0))&amp;RIGHT(INDEX(FPL_Fixtures_Extract[],MATCH($A455,FPL_Fixtures_Extract[[Player]:[Player]],0),MATCH(FPL_Combined[[#Headers],[Gameweek 15]],FPL_Fixtures_Extract[#Headers],0)),3))</f>
        <v>TOT(H) 1-1</v>
      </c>
      <c r="Q455" t="str">
        <f ca="1">IF(RIGHT(FPL_Combined[[#Headers],[Gameweek 16]],2)&lt;$B$622,INDEX(FPL_Results_Extract[Gameweek 16],MATCH($A455,FPL_Results_Extract[[Player]:[Player]],0)),INDEX(Team_Key[[Abbreviation]:[Abbreviation]],MATCH(LEFT(INDEX(FPL_Fixtures_Extract[],MATCH($A455,FPL_Fixtures_Extract[[Player]:[Player]],0),MATCH(FPL_Combined[[#Headers],[Gameweek 16]],FPL_Fixtures_Extract[#Headers],0)),LEN(INDEX(FPL_Fixtures_Extract[],MATCH($A455,FPL_Fixtures_Extract[[Player]:[Player]],0),MATCH(FPL_Combined[[#Headers],[Gameweek 16]],FPL_Fixtures_Extract[#Headers],0)))-4),Team_Key[[Full Name]:[Full Name]],0))&amp;RIGHT(INDEX(FPL_Fixtures_Extract[],MATCH($A455,FPL_Fixtures_Extract[[Player]:[Player]],0),MATCH(FPL_Combined[[#Headers],[Gameweek 16]],FPL_Fixtures_Extract[#Headers],0)),3))</f>
        <v>LIV(A) 2-2</v>
      </c>
      <c r="R455" t="str">
        <f ca="1">IF(RIGHT(FPL_Combined[[#Headers],[Gameweek 17]],2)&lt;$B$622,INDEX(FPL_Results_Extract[Gameweek 17],MATCH($A455,FPL_Results_Extract[[Player]:[Player]],0)),INDEX(Team_Key[[Abbreviation]:[Abbreviation]],MATCH(LEFT(INDEX(FPL_Fixtures_Extract[],MATCH($A455,FPL_Fixtures_Extract[[Player]:[Player]],0),MATCH(FPL_Combined[[#Headers],[Gameweek 17]],FPL_Fixtures_Extract[#Headers],0)),LEN(INDEX(FPL_Fixtures_Extract[],MATCH($A455,FPL_Fixtures_Extract[[Player]:[Player]],0),MATCH(FPL_Combined[[#Headers],[Gameweek 17]],FPL_Fixtures_Extract[#Headers],0)))-4),Team_Key[[Full Name]:[Full Name]],0))&amp;RIGHT(INDEX(FPL_Fixtures_Extract[],MATCH($A455,FPL_Fixtures_Extract[[Player]:[Player]],0),MATCH(FPL_Combined[[#Headers],[Gameweek 17]],FPL_Fixtures_Extract[#Headers],0)),3))</f>
        <v>BOU(H) 1-2</v>
      </c>
      <c r="S455" t="str">
        <f ca="1">IF(RIGHT(FPL_Combined[[#Headers],[Gameweek 18]],2)&lt;$B$622,INDEX(FPL_Results_Extract[Gameweek 18],MATCH($A455,FPL_Results_Extract[[Player]:[Player]],0)),INDEX(Team_Key[[Abbreviation]:[Abbreviation]],MATCH(LEFT(INDEX(FPL_Fixtures_Extract[],MATCH($A455,FPL_Fixtures_Extract[[Player]:[Player]],0),MATCH(FPL_Combined[[#Headers],[Gameweek 18]],FPL_Fixtures_Extract[#Headers],0)),LEN(INDEX(FPL_Fixtures_Extract[],MATCH($A455,FPL_Fixtures_Extract[[Player]:[Player]],0),MATCH(FPL_Combined[[#Headers],[Gameweek 18]],FPL_Fixtures_Extract[#Headers],0)))-4),Team_Key[[Full Name]:[Full Name]],0))&amp;RIGHT(INDEX(FPL_Fixtures_Extract[],MATCH($A455,FPL_Fixtures_Extract[[Player]:[Player]],0),MATCH(FPL_Combined[[#Headers],[Gameweek 18]],FPL_Fixtures_Extract[#Headers],0)),3))</f>
        <v>SWA(A) 0-1</v>
      </c>
      <c r="T455" t="str">
        <f ca="1">IF(RIGHT(FPL_Combined[[#Headers],[Gameweek 19]],2)&lt;$B$622,INDEX(FPL_Results_Extract[Gameweek 19],MATCH($A455,FPL_Results_Extract[[Player]:[Player]],0)),INDEX(Team_Key[[Abbreviation]:[Abbreviation]],MATCH(LEFT(INDEX(FPL_Fixtures_Extract[],MATCH($A455,FPL_Fixtures_Extract[[Player]:[Player]],0),MATCH(FPL_Combined[[#Headers],[Gameweek 19]],FPL_Fixtures_Extract[#Headers],0)),LEN(INDEX(FPL_Fixtures_Extract[],MATCH($A455,FPL_Fixtures_Extract[[Player]:[Player]],0),MATCH(FPL_Combined[[#Headers],[Gameweek 19]],FPL_Fixtures_Extract[#Headers],0)))-4),Team_Key[[Full Name]:[Full Name]],0))&amp;RIGHT(INDEX(FPL_Fixtures_Extract[],MATCH($A455,FPL_Fixtures_Extract[[Player]:[Player]],0),MATCH(FPL_Combined[[#Headers],[Gameweek 19]],FPL_Fixtures_Extract[#Headers],0)),3))</f>
        <v>NEW(H) 1-0</v>
      </c>
      <c r="U455" t="str">
        <f ca="1">IF(RIGHT(FPL_Combined[[#Headers],[Gameweek 20]],2)&lt;$B$622,INDEX(FPL_Results_Extract[Gameweek 20],MATCH($A455,FPL_Results_Extract[[Player]:[Player]],0)),INDEX(Team_Key[[Abbreviation]:[Abbreviation]],MATCH(LEFT(INDEX(FPL_Fixtures_Extract[],MATCH($A455,FPL_Fixtures_Extract[[Player]:[Player]],0),MATCH(FPL_Combined[[#Headers],[Gameweek 20]],FPL_Fixtures_Extract[#Headers],0)),LEN(INDEX(FPL_Fixtures_Extract[],MATCH($A455,FPL_Fixtures_Extract[[Player]:[Player]],0),MATCH(FPL_Combined[[#Headers],[Gameweek 20]],FPL_Fixtures_Extract[#Headers],0)))-4),Team_Key[[Full Name]:[Full Name]],0))&amp;RIGHT(INDEX(FPL_Fixtures_Extract[],MATCH($A455,FPL_Fixtures_Extract[[Player]:[Player]],0),MATCH(FPL_Combined[[#Headers],[Gameweek 20]],FPL_Fixtures_Extract[#Headers],0)),3))</f>
        <v>STK(H) 2-1</v>
      </c>
      <c r="V455" t="str">
        <f ca="1">IF(RIGHT(FPL_Combined[[#Headers],[Gameweek 21]],2)&lt;$B$622,INDEX(FPL_Results_Extract[Gameweek 21],MATCH($A455,FPL_Results_Extract[[Player]:[Player]],0)),INDEX(Team_Key[[Abbreviation]:[Abbreviation]],MATCH(LEFT(INDEX(FPL_Fixtures_Extract[],MATCH($A455,FPL_Fixtures_Extract[[Player]:[Player]],0),MATCH(FPL_Combined[[#Headers],[Gameweek 21]],FPL_Fixtures_Extract[#Headers],0)),LEN(INDEX(FPL_Fixtures_Extract[],MATCH($A455,FPL_Fixtures_Extract[[Player]:[Player]],0),MATCH(FPL_Combined[[#Headers],[Gameweek 21]],FPL_Fixtures_Extract[#Headers],0)))-4),Team_Key[[Full Name]:[Full Name]],0))&amp;RIGHT(INDEX(FPL_Fixtures_Extract[],MATCH($A455,FPL_Fixtures_Extract[[Player]:[Player]],0),MATCH(FPL_Combined[[#Headers],[Gameweek 21]],FPL_Fixtures_Extract[#Headers],0)),3))</f>
        <v>CHE(A) 2-2</v>
      </c>
      <c r="W455" t="str">
        <f ca="1">IF(RIGHT(FPL_Combined[[#Headers],[Gameweek 22]],2)&lt;$B$622,INDEX(FPL_Results_Extract[Gameweek 22],MATCH($A455,FPL_Results_Extract[[Player]:[Player]],0)),INDEX(Team_Key[[Abbreviation]:[Abbreviation]],MATCH(LEFT(INDEX(FPL_Fixtures_Extract[],MATCH($A455,FPL_Fixtures_Extract[[Player]:[Player]],0),MATCH(FPL_Combined[[#Headers],[Gameweek 22]],FPL_Fixtures_Extract[#Headers],0)),LEN(INDEX(FPL_Fixtures_Extract[],MATCH($A455,FPL_Fixtures_Extract[[Player]:[Player]],0),MATCH(FPL_Combined[[#Headers],[Gameweek 22]],FPL_Fixtures_Extract[#Headers],0)))-4),Team_Key[[Full Name]:[Full Name]],0))&amp;RIGHT(INDEX(FPL_Fixtures_Extract[],MATCH($A455,FPL_Fixtures_Extract[[Player]:[Player]],0),MATCH(FPL_Combined[[#Headers],[Gameweek 22]],FPL_Fixtures_Extract[#Headers],0)),3))</f>
        <v>SOU(A) 0-3</v>
      </c>
      <c r="X455" t="str">
        <f ca="1">IF(RIGHT(FPL_Combined[[#Headers],[Gameweek 23]],2)&lt;$B$622,INDEX(FPL_Results_Extract[Gameweek 23],MATCH($A455,FPL_Results_Extract[[Player]:[Player]],0)),INDEX(Team_Key[[Abbreviation]:[Abbreviation]],MATCH(LEFT(INDEX(FPL_Fixtures_Extract[],MATCH($A455,FPL_Fixtures_Extract[[Player]:[Player]],0),MATCH(FPL_Combined[[#Headers],[Gameweek 23]],FPL_Fixtures_Extract[#Headers],0)),LEN(INDEX(FPL_Fixtures_Extract[],MATCH($A455,FPL_Fixtures_Extract[[Player]:[Player]],0),MATCH(FPL_Combined[[#Headers],[Gameweek 23]],FPL_Fixtures_Extract[#Headers],0)))-4),Team_Key[[Full Name]:[Full Name]],0))&amp;RIGHT(INDEX(FPL_Fixtures_Extract[],MATCH($A455,FPL_Fixtures_Extract[[Player]:[Player]],0),MATCH(FPL_Combined[[#Headers],[Gameweek 23]],FPL_Fixtures_Extract[#Headers],0)),3))</f>
        <v>AVL(H) 0-0</v>
      </c>
      <c r="Y455" t="str">
        <f ca="1">IF(RIGHT(FPL_Combined[[#Headers],[Gameweek 24]],2)&lt;$B$622,INDEX(FPL_Results_Extract[Team],MATCH($A455,FPL_Results_Extract[[Player]:[Player]],0)),INDEX(Team_Key[[Abbreviation]:[Abbreviation]],MATCH(LEFT(INDEX(FPL_Fixtures_Extract[],MATCH($A455,FPL_Fixtures_Extract[[Player]:[Player]],0),MATCH(FPL_Combined[[#Headers],[Gameweek 24]],FPL_Fixtures_Extract[#Headers],0)),LEN(INDEX(FPL_Fixtures_Extract[],MATCH($A455,FPL_Fixtures_Extract[[Player]:[Player]],0),MATCH(FPL_Combined[[#Headers],[Gameweek 24]],FPL_Fixtures_Extract[#Headers],0)))-4),Team_Key[[Full Name]:[Full Name]],0))&amp;RIGHT(INDEX(FPL_Fixtures_Extract[],MATCH($A455,FPL_Fixtures_Extract[[Player]:[Player]],0),MATCH(FPL_Combined[[#Headers],[Gameweek 24]],FPL_Fixtures_Extract[#Headers],0)),3))</f>
        <v>WBA</v>
      </c>
      <c r="Z455" t="str">
        <f ca="1">IF(RIGHT(FPL_Combined[[#Headers],[Gameweek 25]],2)&lt;$B$622,INDEX(FPL_Results_Extract[Player],MATCH($A455,FPL_Results_Extract[[Player]:[Player]],0)),INDEX(Team_Key[[Abbreviation]:[Abbreviation]],MATCH(LEFT(INDEX(FPL_Fixtures_Extract[],MATCH($A455,FPL_Fixtures_Extract[[Player]:[Player]],0),MATCH(FPL_Combined[[#Headers],[Gameweek 25]],FPL_Fixtures_Extract[#Headers],0)),LEN(INDEX(FPL_Fixtures_Extract[],MATCH($A455,FPL_Fixtures_Extract[[Player]:[Player]],0),MATCH(FPL_Combined[[#Headers],[Gameweek 25]],FPL_Fixtures_Extract[#Headers],0)))-4),Team_Key[[Full Name]:[Full Name]],0))&amp;RIGHT(INDEX(FPL_Fixtures_Extract[],MATCH($A455,FPL_Fixtures_Extract[[Player]:[Player]],0),MATCH(FPL_Combined[[#Headers],[Gameweek 25]],FPL_Fixtures_Extract[#Headers],0)),3))</f>
        <v>Pocognoli</v>
      </c>
      <c r="AA455" t="str">
        <f ca="1">IF(RIGHT(FPL_Combined[[#Headers],[Gameweek 26]],2)&lt;$B$622,INDEX(FPL_Results_Extract[Gameweek 01],MATCH($A455,FPL_Results_Extract[[Player]:[Player]],0)),INDEX(Team_Key[[Abbreviation]:[Abbreviation]],MATCH(LEFT(INDEX(FPL_Fixtures_Extract[],MATCH($A455,FPL_Fixtures_Extract[[Player]:[Player]],0),MATCH(FPL_Combined[[#Headers],[Gameweek 26]],FPL_Fixtures_Extract[#Headers],0)),LEN(INDEX(FPL_Fixtures_Extract[],MATCH($A455,FPL_Fixtures_Extract[[Player]:[Player]],0),MATCH(FPL_Combined[[#Headers],[Gameweek 26]],FPL_Fixtures_Extract[#Headers],0)))-4),Team_Key[[Full Name]:[Full Name]],0))&amp;RIGHT(INDEX(FPL_Fixtures_Extract[],MATCH($A455,FPL_Fixtures_Extract[[Player]:[Player]],0),MATCH(FPL_Combined[[#Headers],[Gameweek 26]],FPL_Fixtures_Extract[#Headers],0)),3))</f>
        <v>MCI(H) 0-3</v>
      </c>
      <c r="AB455" t="str">
        <f ca="1">IF(RIGHT(FPL_Combined[[#Headers],[Gameweek 27]],2)&lt;$B$622,INDEX(FPL_Results_Extract[Gameweek 02],MATCH($A455,FPL_Results_Extract[[Player]:[Player]],0)),INDEX(Team_Key[[Abbreviation]:[Abbreviation]],MATCH(LEFT(INDEX(FPL_Fixtures_Extract[],MATCH($A455,FPL_Fixtures_Extract[[Player]:[Player]],0),MATCH(FPL_Combined[[#Headers],[Gameweek 27]],FPL_Fixtures_Extract[#Headers],0)),LEN(INDEX(FPL_Fixtures_Extract[],MATCH($A455,FPL_Fixtures_Extract[[Player]:[Player]],0),MATCH(FPL_Combined[[#Headers],[Gameweek 27]],FPL_Fixtures_Extract[#Headers],0)))-4),Team_Key[[Full Name]:[Full Name]],0))&amp;RIGHT(INDEX(FPL_Fixtures_Extract[],MATCH($A455,FPL_Fixtures_Extract[[Player]:[Player]],0),MATCH(FPL_Combined[[#Headers],[Gameweek 27]],FPL_Fixtures_Extract[#Headers],0)),3))</f>
        <v>WAT(A) 0-0</v>
      </c>
      <c r="AC455" t="str">
        <f ca="1">IF(RIGHT(FPL_Combined[[#Headers],[Gameweek 28]],2)&lt;$B$622,INDEX(FPL_Results_Extract[Gameweek 03],MATCH($A455,FPL_Results_Extract[[Player]:[Player]],0)),INDEX(Team_Key[[Abbreviation]:[Abbreviation]],MATCH(LEFT(INDEX(FPL_Fixtures_Extract[],MATCH($A455,FPL_Fixtures_Extract[[Player]:[Player]],0),MATCH(FPL_Combined[[#Headers],[Gameweek 28]],FPL_Fixtures_Extract[#Headers],0)),LEN(INDEX(FPL_Fixtures_Extract[],MATCH($A455,FPL_Fixtures_Extract[[Player]:[Player]],0),MATCH(FPL_Combined[[#Headers],[Gameweek 28]],FPL_Fixtures_Extract[#Headers],0)))-4),Team_Key[[Full Name]:[Full Name]],0))&amp;RIGHT(INDEX(FPL_Fixtures_Extract[],MATCH($A455,FPL_Fixtures_Extract[[Player]:[Player]],0),MATCH(FPL_Combined[[#Headers],[Gameweek 28]],FPL_Fixtures_Extract[#Headers],0)),3))</f>
        <v>CHE(H) 2-3</v>
      </c>
      <c r="AD455" t="str">
        <f ca="1">IF(RIGHT(FPL_Combined[[#Headers],[Gameweek 29]],2)&lt;$B$622,INDEX(FPL_Results_Extract[Gameweek 04],MATCH($A455,FPL_Results_Extract[[Player]:[Player]],0)),INDEX(Team_Key[[Abbreviation]:[Abbreviation]],MATCH(LEFT(INDEX(FPL_Fixtures_Extract[],MATCH($A455,FPL_Fixtures_Extract[[Player]:[Player]],0),MATCH(FPL_Combined[[#Headers],[Gameweek 29]],FPL_Fixtures_Extract[#Headers],0)),LEN(INDEX(FPL_Fixtures_Extract[],MATCH($A455,FPL_Fixtures_Extract[[Player]:[Player]],0),MATCH(FPL_Combined[[#Headers],[Gameweek 29]],FPL_Fixtures_Extract[#Headers],0)))-4),Team_Key[[Full Name]:[Full Name]],0))&amp;RIGHT(INDEX(FPL_Fixtures_Extract[],MATCH($A455,FPL_Fixtures_Extract[[Player]:[Player]],0),MATCH(FPL_Combined[[#Headers],[Gameweek 29]],FPL_Fixtures_Extract[#Headers],0)),3))</f>
        <v>MUN(H)</v>
      </c>
      <c r="AE455" t="str">
        <f ca="1">IF(RIGHT(FPL_Combined[[#Headers],[Gameweek 30]],2)&lt;$B$622,INDEX(FPL_Results_Extract[Gameweek 05],MATCH($A455,FPL_Results_Extract[[Player]:[Player]],0)),INDEX(Team_Key[[Abbreviation]:[Abbreviation]],MATCH(LEFT(INDEX(FPL_Fixtures_Extract[],MATCH($A455,FPL_Fixtures_Extract[[Player]:[Player]],0),MATCH(FPL_Combined[[#Headers],[Gameweek 30]],FPL_Fixtures_Extract[#Headers],0)),LEN(INDEX(FPL_Fixtures_Extract[],MATCH($A455,FPL_Fixtures_Extract[[Player]:[Player]],0),MATCH(FPL_Combined[[#Headers],[Gameweek 30]],FPL_Fixtures_Extract[#Headers],0)))-4),Team_Key[[Full Name]:[Full Name]],0))&amp;RIGHT(INDEX(FPL_Fixtures_Extract[],MATCH($A455,FPL_Fixtures_Extract[[Player]:[Player]],0),MATCH(FPL_Combined[[#Headers],[Gameweek 30]],FPL_Fixtures_Extract[#Headers],0)),3))</f>
        <v>ARS(A)</v>
      </c>
      <c r="AF455" t="str">
        <f ca="1">IF(RIGHT(FPL_Combined[[#Headers],[Gameweek 31]],2)&lt;$B$622,INDEX(FPL_Results_Extract[Gameweek 06],MATCH($A455,FPL_Results_Extract[[Player]:[Player]],0)),INDEX(Team_Key[[Abbreviation]:[Abbreviation]],MATCH(LEFT(INDEX(FPL_Fixtures_Extract[],MATCH($A455,FPL_Fixtures_Extract[[Player]:[Player]],0),MATCH(FPL_Combined[[#Headers],[Gameweek 31]],FPL_Fixtures_Extract[#Headers],0)),LEN(INDEX(FPL_Fixtures_Extract[],MATCH($A455,FPL_Fixtures_Extract[[Player]:[Player]],0),MATCH(FPL_Combined[[#Headers],[Gameweek 31]],FPL_Fixtures_Extract[#Headers],0)))-4),Team_Key[[Full Name]:[Full Name]],0))&amp;RIGHT(INDEX(FPL_Fixtures_Extract[],MATCH($A455,FPL_Fixtures_Extract[[Player]:[Player]],0),MATCH(FPL_Combined[[#Headers],[Gameweek 31]],FPL_Fixtures_Extract[#Headers],0)),3))</f>
        <v>NOR(H)</v>
      </c>
      <c r="AG455" t="str">
        <f ca="1">IF(RIGHT(FPL_Combined[[#Headers],[Gameweek 32]],2)&lt;$B$622,INDEX(FPL_Results_Extract[Gameweek 07],MATCH($A455,FPL_Results_Extract[[Player]:[Player]],0)),INDEX(Team_Key[[Abbreviation]:[Abbreviation]],MATCH(LEFT(INDEX(FPL_Fixtures_Extract[],MATCH($A455,FPL_Fixtures_Extract[[Player]:[Player]],0),MATCH(FPL_Combined[[#Headers],[Gameweek 32]],FPL_Fixtures_Extract[#Headers],0)),LEN(INDEX(FPL_Fixtures_Extract[],MATCH($A455,FPL_Fixtures_Extract[[Player]:[Player]],0),MATCH(FPL_Combined[[#Headers],[Gameweek 32]],FPL_Fixtures_Extract[#Headers],0)))-4),Team_Key[[Full Name]:[Full Name]],0))&amp;RIGHT(INDEX(FPL_Fixtures_Extract[],MATCH($A455,FPL_Fixtures_Extract[[Player]:[Player]],0),MATCH(FPL_Combined[[#Headers],[Gameweek 32]],FPL_Fixtures_Extract[#Headers],0)),3))</f>
        <v>SUN(A)</v>
      </c>
      <c r="AH455" t="str">
        <f ca="1">IF(RIGHT(FPL_Combined[[#Headers],[Gameweek 33]],2)&lt;$B$622,INDEX(FPL_Results_Extract[Gameweek 08],MATCH($A455,FPL_Results_Extract[[Player]:[Player]],0)),INDEX(Team_Key[[Abbreviation]:[Abbreviation]],MATCH(LEFT(INDEX(FPL_Fixtures_Extract[],MATCH($A455,FPL_Fixtures_Extract[[Player]:[Player]],0),MATCH(FPL_Combined[[#Headers],[Gameweek 33]],FPL_Fixtures_Extract[#Headers],0)),LEN(INDEX(FPL_Fixtures_Extract[],MATCH($A455,FPL_Fixtures_Extract[[Player]:[Player]],0),MATCH(FPL_Combined[[#Headers],[Gameweek 33]],FPL_Fixtures_Extract[#Headers],0)))-4),Team_Key[[Full Name]:[Full Name]],0))&amp;RIGHT(INDEX(FPL_Fixtures_Extract[],MATCH($A455,FPL_Fixtures_Extract[[Player]:[Player]],0),MATCH(FPL_Combined[[#Headers],[Gameweek 33]],FPL_Fixtures_Extract[#Headers],0)),3))</f>
        <v>MCI(A)</v>
      </c>
      <c r="AI455" t="str">
        <f ca="1">IF(RIGHT(FPL_Combined[[#Headers],[Gameweek 34]],2)&lt;$B$622,INDEX(FPL_Results_Extract[Gameweek 09],MATCH($A455,FPL_Results_Extract[[Player]:[Player]],0)),INDEX(Team_Key[[Abbreviation]:[Abbreviation]],MATCH(LEFT(INDEX(FPL_Fixtures_Extract[],MATCH($A455,FPL_Fixtures_Extract[[Player]:[Player]],0),MATCH(FPL_Combined[[#Headers],[Gameweek 34]],FPL_Fixtures_Extract[#Headers],0)),LEN(INDEX(FPL_Fixtures_Extract[],MATCH($A455,FPL_Fixtures_Extract[[Player]:[Player]],0),MATCH(FPL_Combined[[#Headers],[Gameweek 34]],FPL_Fixtures_Extract[#Headers],0)))-4),Team_Key[[Full Name]:[Full Name]],0))&amp;RIGHT(INDEX(FPL_Fixtures_Extract[],MATCH($A455,FPL_Fixtures_Extract[[Player]:[Player]],0),MATCH(FPL_Combined[[#Headers],[Gameweek 34]],FPL_Fixtures_Extract[#Headers],0)),3))</f>
        <v>WAT(H)</v>
      </c>
      <c r="AJ455" t="str">
        <f ca="1">IF(RIGHT(FPL_Combined[[#Headers],[Gameweek 35]],2)&lt;$B$622,INDEX(FPL_Results_Extract[Gameweek 10],MATCH($A455,FPL_Results_Extract[[Player]:[Player]],0)),INDEX(Team_Key[[Abbreviation]:[Abbreviation]],MATCH(LEFT(INDEX(FPL_Fixtures_Extract[],MATCH($A455,FPL_Fixtures_Extract[[Player]:[Player]],0),MATCH(FPL_Combined[[#Headers],[Gameweek 35]],FPL_Fixtures_Extract[#Headers],0)),LEN(INDEX(FPL_Fixtures_Extract[],MATCH($A455,FPL_Fixtures_Extract[[Player]:[Player]],0),MATCH(FPL_Combined[[#Headers],[Gameweek 35]],FPL_Fixtures_Extract[#Headers],0)))-4),Team_Key[[Full Name]:[Full Name]],0))&amp;RIGHT(INDEX(FPL_Fixtures_Extract[],MATCH($A455,FPL_Fixtures_Extract[[Player]:[Player]],0),MATCH(FPL_Combined[[#Headers],[Gameweek 35]],FPL_Fixtures_Extract[#Headers],0)),3))</f>
        <v>TOT(A)</v>
      </c>
      <c r="AK455" t="str">
        <f ca="1">IF(RIGHT(FPL_Combined[[#Headers],[Gameweek 36]],2)&lt;$B$622,INDEX(FPL_Results_Extract[Gameweek 11],MATCH($A455,FPL_Results_Extract[[Player]:[Player]],0)),INDEX(Team_Key[[Abbreviation]:[Abbreviation]],MATCH(LEFT(INDEX(FPL_Fixtures_Extract[],MATCH($A455,FPL_Fixtures_Extract[[Player]:[Player]],0),MATCH(FPL_Combined[[#Headers],[Gameweek 36]],FPL_Fixtures_Extract[#Headers],0)),LEN(INDEX(FPL_Fixtures_Extract[],MATCH($A455,FPL_Fixtures_Extract[[Player]:[Player]],0),MATCH(FPL_Combined[[#Headers],[Gameweek 36]],FPL_Fixtures_Extract[#Headers],0)))-4),Team_Key[[Full Name]:[Full Name]],0))&amp;RIGHT(INDEX(FPL_Fixtures_Extract[],MATCH($A455,FPL_Fixtures_Extract[[Player]:[Player]],0),MATCH(FPL_Combined[[#Headers],[Gameweek 36]],FPL_Fixtures_Extract[#Headers],0)),3))</f>
        <v>WHU(H)</v>
      </c>
      <c r="AL455" t="str">
        <f ca="1">IF(RIGHT(FPL_Combined[[#Headers],[Gameweek 37]],2)&lt;$B$622,INDEX(FPL_Results_Extract[Gameweek 12],MATCH($A455,FPL_Results_Extract[[Player]:[Player]],0)),INDEX(Team_Key[[Abbreviation]:[Abbreviation]],MATCH(LEFT(INDEX(FPL_Fixtures_Extract[],MATCH($A455,FPL_Fixtures_Extract[[Player]:[Player]],0),MATCH(FPL_Combined[[#Headers],[Gameweek 37]],FPL_Fixtures_Extract[#Headers],0)),LEN(INDEX(FPL_Fixtures_Extract[],MATCH($A455,FPL_Fixtures_Extract[[Player]:[Player]],0),MATCH(FPL_Combined[[#Headers],[Gameweek 37]],FPL_Fixtures_Extract[#Headers],0)))-4),Team_Key[[Full Name]:[Full Name]],0))&amp;RIGHT(INDEX(FPL_Fixtures_Extract[],MATCH($A455,FPL_Fixtures_Extract[[Player]:[Player]],0),MATCH(FPL_Combined[[#Headers],[Gameweek 37]],FPL_Fixtures_Extract[#Headers],0)),3))</f>
        <v>BOU(A)</v>
      </c>
      <c r="AM455" t="str">
        <f ca="1">IF(RIGHT(FPL_Combined[[#Headers],[Gameweek 38]],2)&lt;$B$622,INDEX(FPL_Results_Extract[Gameweek 13],MATCH($A455,FPL_Results_Extract[[Player]:[Player]],0)),INDEX(Team_Key[[Abbreviation]:[Abbreviation]],MATCH(LEFT(INDEX(FPL_Fixtures_Extract[],MATCH($A455,FPL_Fixtures_Extract[[Player]:[Player]],0),MATCH(FPL_Combined[[#Headers],[Gameweek 38]],FPL_Fixtures_Extract[#Headers],0)),LEN(INDEX(FPL_Fixtures_Extract[],MATCH($A455,FPL_Fixtures_Extract[[Player]:[Player]],0),MATCH(FPL_Combined[[#Headers],[Gameweek 38]],FPL_Fixtures_Extract[#Headers],0)))-4),Team_Key[[Full Name]:[Full Name]],0))&amp;RIGHT(INDEX(FPL_Fixtures_Extract[],MATCH($A455,FPL_Fixtures_Extract[[Player]:[Player]],0),MATCH(FPL_Combined[[#Headers],[Gameweek 38]],FPL_Fixtures_Extract[#Headers],0)),3))</f>
        <v>LIV(H)</v>
      </c>
    </row>
    <row r="456" spans="1:39" x14ac:dyDescent="0.45">
      <c r="A456" t="s">
        <v>541</v>
      </c>
      <c r="B456" t="str">
        <f ca="1">IF(RIGHT(FPL_Combined[[#Headers],[Gameweek 01]],2)&lt;$B$622,INDEX(FPL_Results_Extract[Gameweek 01],MATCH($A456,FPL_Results_Extract[[Player]:[Player]],0)),INDEX(Team_Key[[Abbreviation]:[Abbreviation]],MATCH(LEFT(INDEX(FPL_Fixtures_Extract[],MATCH($A456,FPL_Fixtures_Extract[[Player]:[Player]],0),MATCH(FPL_Combined[[#Headers],[Gameweek 01]],FPL_Fixtures_Extract[#Headers],0)),LEN(INDEX(FPL_Fixtures_Extract[],MATCH($A456,FPL_Fixtures_Extract[[Player]:[Player]],0),MATCH(FPL_Combined[[#Headers],[Gameweek 01]],FPL_Fixtures_Extract[#Headers],0)))-4),Team_Key[[Full Name]:[Full Name]],0))&amp;RIGHT(INDEX(FPL_Fixtures_Extract[],MATCH($A456,FPL_Fixtures_Extract[[Player]:[Player]],0),MATCH(FPL_Combined[[#Headers],[Gameweek 01]],FPL_Fixtures_Extract[#Headers],0)),3))</f>
        <v>N/A</v>
      </c>
      <c r="C456" t="str">
        <f ca="1">IF(RIGHT(FPL_Combined[[#Headers],[Gameweek 02]],2)&lt;$B$622,INDEX(FPL_Results_Extract[Gameweek 02],MATCH($A456,FPL_Results_Extract[[Player]:[Player]],0)),INDEX(Team_Key[[Abbreviation]:[Abbreviation]],MATCH(LEFT(INDEX(FPL_Fixtures_Extract[],MATCH($A456,FPL_Fixtures_Extract[[Player]:[Player]],0),MATCH(FPL_Combined[[#Headers],[Gameweek 02]],FPL_Fixtures_Extract[#Headers],0)),LEN(INDEX(FPL_Fixtures_Extract[],MATCH($A456,FPL_Fixtures_Extract[[Player]:[Player]],0),MATCH(FPL_Combined[[#Headers],[Gameweek 02]],FPL_Fixtures_Extract[#Headers],0)))-4),Team_Key[[Full Name]:[Full Name]],0))&amp;RIGHT(INDEX(FPL_Fixtures_Extract[],MATCH($A456,FPL_Fixtures_Extract[[Player]:[Player]],0),MATCH(FPL_Combined[[#Headers],[Gameweek 02]],FPL_Fixtures_Extract[#Headers],0)),3))</f>
        <v>N/A</v>
      </c>
      <c r="D456" t="str">
        <f ca="1">IF(RIGHT(FPL_Combined[[#Headers],[Gameweek 03]],2)&lt;$B$622,INDEX(FPL_Results_Extract[Gameweek 03],MATCH($A456,FPL_Results_Extract[[Player]:[Player]],0)),INDEX(Team_Key[[Abbreviation]:[Abbreviation]],MATCH(LEFT(INDEX(FPL_Fixtures_Extract[],MATCH($A456,FPL_Fixtures_Extract[[Player]:[Player]],0),MATCH(FPL_Combined[[#Headers],[Gameweek 03]],FPL_Fixtures_Extract[#Headers],0)),LEN(INDEX(FPL_Fixtures_Extract[],MATCH($A456,FPL_Fixtures_Extract[[Player]:[Player]],0),MATCH(FPL_Combined[[#Headers],[Gameweek 03]],FPL_Fixtures_Extract[#Headers],0)))-4),Team_Key[[Full Name]:[Full Name]],0))&amp;RIGHT(INDEX(FPL_Fixtures_Extract[],MATCH($A456,FPL_Fixtures_Extract[[Player]:[Player]],0),MATCH(FPL_Combined[[#Headers],[Gameweek 03]],FPL_Fixtures_Extract[#Headers],0)),3))</f>
        <v>N/A</v>
      </c>
      <c r="E456" t="str">
        <f ca="1">IF(RIGHT(FPL_Combined[[#Headers],[Gameweek 04]],2)&lt;$B$622,INDEX(FPL_Results_Extract[Gameweek 04],MATCH($A456,FPL_Results_Extract[[Player]:[Player]],0)),INDEX(Team_Key[[Abbreviation]:[Abbreviation]],MATCH(LEFT(INDEX(FPL_Fixtures_Extract[],MATCH($A456,FPL_Fixtures_Extract[[Player]:[Player]],0),MATCH(FPL_Combined[[#Headers],[Gameweek 04]],FPL_Fixtures_Extract[#Headers],0)),LEN(INDEX(FPL_Fixtures_Extract[],MATCH($A456,FPL_Fixtures_Extract[[Player]:[Player]],0),MATCH(FPL_Combined[[#Headers],[Gameweek 04]],FPL_Fixtures_Extract[#Headers],0)))-4),Team_Key[[Full Name]:[Full Name]],0))&amp;RIGHT(INDEX(FPL_Fixtures_Extract[],MATCH($A456,FPL_Fixtures_Extract[[Player]:[Player]],0),MATCH(FPL_Combined[[#Headers],[Gameweek 04]],FPL_Fixtures_Extract[#Headers],0)),3))</f>
        <v>N/A</v>
      </c>
      <c r="F456" t="str">
        <f ca="1">IF(RIGHT(FPL_Combined[[#Headers],[Gameweek 05]],2)&lt;$B$622,INDEX(FPL_Results_Extract[Gameweek 05],MATCH($A456,FPL_Results_Extract[[Player]:[Player]],0)),INDEX(Team_Key[[Abbreviation]:[Abbreviation]],MATCH(LEFT(INDEX(FPL_Fixtures_Extract[],MATCH($A456,FPL_Fixtures_Extract[[Player]:[Player]],0),MATCH(FPL_Combined[[#Headers],[Gameweek 05]],FPL_Fixtures_Extract[#Headers],0)),LEN(INDEX(FPL_Fixtures_Extract[],MATCH($A456,FPL_Fixtures_Extract[[Player]:[Player]],0),MATCH(FPL_Combined[[#Headers],[Gameweek 05]],FPL_Fixtures_Extract[#Headers],0)))-4),Team_Key[[Full Name]:[Full Name]],0))&amp;RIGHT(INDEX(FPL_Fixtures_Extract[],MATCH($A456,FPL_Fixtures_Extract[[Player]:[Player]],0),MATCH(FPL_Combined[[#Headers],[Gameweek 05]],FPL_Fixtures_Extract[#Headers],0)),3))</f>
        <v>N/A</v>
      </c>
      <c r="G456" t="str">
        <f ca="1">IF(RIGHT(FPL_Combined[[#Headers],[Gameweek 06]],2)&lt;$B$622,INDEX(FPL_Results_Extract[Gameweek 06],MATCH($A456,FPL_Results_Extract[[Player]:[Player]],0)),INDEX(Team_Key[[Abbreviation]:[Abbreviation]],MATCH(LEFT(INDEX(FPL_Fixtures_Extract[],MATCH($A456,FPL_Fixtures_Extract[[Player]:[Player]],0),MATCH(FPL_Combined[[#Headers],[Gameweek 06]],FPL_Fixtures_Extract[#Headers],0)),LEN(INDEX(FPL_Fixtures_Extract[],MATCH($A456,FPL_Fixtures_Extract[[Player]:[Player]],0),MATCH(FPL_Combined[[#Headers],[Gameweek 06]],FPL_Fixtures_Extract[#Headers],0)))-4),Team_Key[[Full Name]:[Full Name]],0))&amp;RIGHT(INDEX(FPL_Fixtures_Extract[],MATCH($A456,FPL_Fixtures_Extract[[Player]:[Player]],0),MATCH(FPL_Combined[[#Headers],[Gameweek 06]],FPL_Fixtures_Extract[#Headers],0)),3))</f>
        <v>N/A</v>
      </c>
      <c r="H456" t="str">
        <f ca="1">IF(RIGHT(FPL_Combined[[#Headers],[Gameweek 07]],2)&lt;$B$622,INDEX(FPL_Results_Extract[Gameweek 07],MATCH($A456,FPL_Results_Extract[[Player]:[Player]],0)),INDEX(Team_Key[[Abbreviation]:[Abbreviation]],MATCH(LEFT(INDEX(FPL_Fixtures_Extract[],MATCH($A456,FPL_Fixtures_Extract[[Player]:[Player]],0),MATCH(FPL_Combined[[#Headers],[Gameweek 07]],FPL_Fixtures_Extract[#Headers],0)),LEN(INDEX(FPL_Fixtures_Extract[],MATCH($A456,FPL_Fixtures_Extract[[Player]:[Player]],0),MATCH(FPL_Combined[[#Headers],[Gameweek 07]],FPL_Fixtures_Extract[#Headers],0)))-4),Team_Key[[Full Name]:[Full Name]],0))&amp;RIGHT(INDEX(FPL_Fixtures_Extract[],MATCH($A456,FPL_Fixtures_Extract[[Player]:[Player]],0),MATCH(FPL_Combined[[#Headers],[Gameweek 07]],FPL_Fixtures_Extract[#Headers],0)),3))</f>
        <v>N/A</v>
      </c>
      <c r="I456" t="str">
        <f ca="1">IF(RIGHT(FPL_Combined[[#Headers],[Gameweek 08]],2)&lt;$B$622,INDEX(FPL_Results_Extract[Gameweek 08],MATCH($A456,FPL_Results_Extract[[Player]:[Player]],0)),INDEX(Team_Key[[Abbreviation]:[Abbreviation]],MATCH(LEFT(INDEX(FPL_Fixtures_Extract[],MATCH($A456,FPL_Fixtures_Extract[[Player]:[Player]],0),MATCH(FPL_Combined[[#Headers],[Gameweek 08]],FPL_Fixtures_Extract[#Headers],0)),LEN(INDEX(FPL_Fixtures_Extract[],MATCH($A456,FPL_Fixtures_Extract[[Player]:[Player]],0),MATCH(FPL_Combined[[#Headers],[Gameweek 08]],FPL_Fixtures_Extract[#Headers],0)))-4),Team_Key[[Full Name]:[Full Name]],0))&amp;RIGHT(INDEX(FPL_Fixtures_Extract[],MATCH($A456,FPL_Fixtures_Extract[[Player]:[Player]],0),MATCH(FPL_Combined[[#Headers],[Gameweek 08]],FPL_Fixtures_Extract[#Headers],0)),3))</f>
        <v>N/A</v>
      </c>
      <c r="J456" t="str">
        <f ca="1">IF(RIGHT(FPL_Combined[[#Headers],[Gameweek 09]],2)&lt;$B$622,INDEX(FPL_Results_Extract[Gameweek 09],MATCH($A456,FPL_Results_Extract[[Player]:[Player]],0)),INDEX(Team_Key[[Abbreviation]:[Abbreviation]],MATCH(LEFT(INDEX(FPL_Fixtures_Extract[],MATCH($A456,FPL_Fixtures_Extract[[Player]:[Player]],0),MATCH(FPL_Combined[[#Headers],[Gameweek 09]],FPL_Fixtures_Extract[#Headers],0)),LEN(INDEX(FPL_Fixtures_Extract[],MATCH($A456,FPL_Fixtures_Extract[[Player]:[Player]],0),MATCH(FPL_Combined[[#Headers],[Gameweek 09]],FPL_Fixtures_Extract[#Headers],0)))-4),Team_Key[[Full Name]:[Full Name]],0))&amp;RIGHT(INDEX(FPL_Fixtures_Extract[],MATCH($A456,FPL_Fixtures_Extract[[Player]:[Player]],0),MATCH(FPL_Combined[[#Headers],[Gameweek 09]],FPL_Fixtures_Extract[#Headers],0)),3))</f>
        <v>N/A</v>
      </c>
      <c r="K456" t="str">
        <f ca="1">IF(RIGHT(FPL_Combined[[#Headers],[Gameweek 10]],2)&lt;$B$622,INDEX(FPL_Results_Extract[Gameweek 10],MATCH($A456,FPL_Results_Extract[[Player]:[Player]],0)),INDEX(Team_Key[[Abbreviation]:[Abbreviation]],MATCH(LEFT(INDEX(FPL_Fixtures_Extract[],MATCH($A456,FPL_Fixtures_Extract[[Player]:[Player]],0),MATCH(FPL_Combined[[#Headers],[Gameweek 10]],FPL_Fixtures_Extract[#Headers],0)),LEN(INDEX(FPL_Fixtures_Extract[],MATCH($A456,FPL_Fixtures_Extract[[Player]:[Player]],0),MATCH(FPL_Combined[[#Headers],[Gameweek 10]],FPL_Fixtures_Extract[#Headers],0)))-4),Team_Key[[Full Name]:[Full Name]],0))&amp;RIGHT(INDEX(FPL_Fixtures_Extract[],MATCH($A456,FPL_Fixtures_Extract[[Player]:[Player]],0),MATCH(FPL_Combined[[#Headers],[Gameweek 10]],FPL_Fixtures_Extract[#Headers],0)),3))</f>
        <v>N/A</v>
      </c>
      <c r="L456" t="str">
        <f ca="1">IF(RIGHT(FPL_Combined[[#Headers],[Gameweek 11]],2)&lt;$B$622,INDEX(FPL_Results_Extract[Gameweek 11],MATCH($A456,FPL_Results_Extract[[Player]:[Player]],0)),INDEX(Team_Key[[Abbreviation]:[Abbreviation]],MATCH(LEFT(INDEX(FPL_Fixtures_Extract[],MATCH($A456,FPL_Fixtures_Extract[[Player]:[Player]],0),MATCH(FPL_Combined[[#Headers],[Gameweek 11]],FPL_Fixtures_Extract[#Headers],0)),LEN(INDEX(FPL_Fixtures_Extract[],MATCH($A456,FPL_Fixtures_Extract[[Player]:[Player]],0),MATCH(FPL_Combined[[#Headers],[Gameweek 11]],FPL_Fixtures_Extract[#Headers],0)))-4),Team_Key[[Full Name]:[Full Name]],0))&amp;RIGHT(INDEX(FPL_Fixtures_Extract[],MATCH($A456,FPL_Fixtures_Extract[[Player]:[Player]],0),MATCH(FPL_Combined[[#Headers],[Gameweek 11]],FPL_Fixtures_Extract[#Headers],0)),3))</f>
        <v>N/A</v>
      </c>
      <c r="M456" t="str">
        <f ca="1">IF(RIGHT(FPL_Combined[[#Headers],[Gameweek 12]],2)&lt;$B$622,INDEX(FPL_Results_Extract[Gameweek 12],MATCH($A456,FPL_Results_Extract[[Player]:[Player]],0)),INDEX(Team_Key[[Abbreviation]:[Abbreviation]],MATCH(LEFT(INDEX(FPL_Fixtures_Extract[],MATCH($A456,FPL_Fixtures_Extract[[Player]:[Player]],0),MATCH(FPL_Combined[[#Headers],[Gameweek 12]],FPL_Fixtures_Extract[#Headers],0)),LEN(INDEX(FPL_Fixtures_Extract[],MATCH($A456,FPL_Fixtures_Extract[[Player]:[Player]],0),MATCH(FPL_Combined[[#Headers],[Gameweek 12]],FPL_Fixtures_Extract[#Headers],0)))-4),Team_Key[[Full Name]:[Full Name]],0))&amp;RIGHT(INDEX(FPL_Fixtures_Extract[],MATCH($A456,FPL_Fixtures_Extract[[Player]:[Player]],0),MATCH(FPL_Combined[[#Headers],[Gameweek 12]],FPL_Fixtures_Extract[#Headers],0)),3))</f>
        <v>N/A</v>
      </c>
      <c r="N456" t="str">
        <f ca="1">IF(RIGHT(FPL_Combined[[#Headers],[Gameweek 13]],2)&lt;$B$622,INDEX(FPL_Results_Extract[Gameweek 13],MATCH($A456,FPL_Results_Extract[[Player]:[Player]],0)),INDEX(Team_Key[[Abbreviation]:[Abbreviation]],MATCH(LEFT(INDEX(FPL_Fixtures_Extract[],MATCH($A456,FPL_Fixtures_Extract[[Player]:[Player]],0),MATCH(FPL_Combined[[#Headers],[Gameweek 13]],FPL_Fixtures_Extract[#Headers],0)),LEN(INDEX(FPL_Fixtures_Extract[],MATCH($A456,FPL_Fixtures_Extract[[Player]:[Player]],0),MATCH(FPL_Combined[[#Headers],[Gameweek 13]],FPL_Fixtures_Extract[#Headers],0)))-4),Team_Key[[Full Name]:[Full Name]],0))&amp;RIGHT(INDEX(FPL_Fixtures_Extract[],MATCH($A456,FPL_Fixtures_Extract[[Player]:[Player]],0),MATCH(FPL_Combined[[#Headers],[Gameweek 13]],FPL_Fixtures_Extract[#Headers],0)),3))</f>
        <v>N/A</v>
      </c>
      <c r="O456" t="str">
        <f ca="1">IF(RIGHT(FPL_Combined[[#Headers],[Gameweek 14]],2)&lt;$B$622,INDEX(FPL_Results_Extract[Gameweek 14],MATCH($A456,FPL_Results_Extract[[Player]:[Player]],0)),INDEX(Team_Key[[Abbreviation]:[Abbreviation]],MATCH(LEFT(INDEX(FPL_Fixtures_Extract[],MATCH($A456,FPL_Fixtures_Extract[[Player]:[Player]],0),MATCH(FPL_Combined[[#Headers],[Gameweek 14]],FPL_Fixtures_Extract[#Headers],0)),LEN(INDEX(FPL_Fixtures_Extract[],MATCH($A456,FPL_Fixtures_Extract[[Player]:[Player]],0),MATCH(FPL_Combined[[#Headers],[Gameweek 14]],FPL_Fixtures_Extract[#Headers],0)))-4),Team_Key[[Full Name]:[Full Name]],0))&amp;RIGHT(INDEX(FPL_Fixtures_Extract[],MATCH($A456,FPL_Fixtures_Extract[[Player]:[Player]],0),MATCH(FPL_Combined[[#Headers],[Gameweek 14]],FPL_Fixtures_Extract[#Headers],0)),3))</f>
        <v>N/A</v>
      </c>
      <c r="P456" t="str">
        <f ca="1">IF(RIGHT(FPL_Combined[[#Headers],[Gameweek 15]],2)&lt;$B$622,INDEX(FPL_Results_Extract[Gameweek 15],MATCH($A456,FPL_Results_Extract[[Player]:[Player]],0)),INDEX(Team_Key[[Abbreviation]:[Abbreviation]],MATCH(LEFT(INDEX(FPL_Fixtures_Extract[],MATCH($A456,FPL_Fixtures_Extract[[Player]:[Player]],0),MATCH(FPL_Combined[[#Headers],[Gameweek 15]],FPL_Fixtures_Extract[#Headers],0)),LEN(INDEX(FPL_Fixtures_Extract[],MATCH($A456,FPL_Fixtures_Extract[[Player]:[Player]],0),MATCH(FPL_Combined[[#Headers],[Gameweek 15]],FPL_Fixtures_Extract[#Headers],0)))-4),Team_Key[[Full Name]:[Full Name]],0))&amp;RIGHT(INDEX(FPL_Fixtures_Extract[],MATCH($A456,FPL_Fixtures_Extract[[Player]:[Player]],0),MATCH(FPL_Combined[[#Headers],[Gameweek 15]],FPL_Fixtures_Extract[#Headers],0)),3))</f>
        <v>N/A</v>
      </c>
      <c r="Q456" t="str">
        <f ca="1">IF(RIGHT(FPL_Combined[[#Headers],[Gameweek 16]],2)&lt;$B$622,INDEX(FPL_Results_Extract[Gameweek 16],MATCH($A456,FPL_Results_Extract[[Player]:[Player]],0)),INDEX(Team_Key[[Abbreviation]:[Abbreviation]],MATCH(LEFT(INDEX(FPL_Fixtures_Extract[],MATCH($A456,FPL_Fixtures_Extract[[Player]:[Player]],0),MATCH(FPL_Combined[[#Headers],[Gameweek 16]],FPL_Fixtures_Extract[#Headers],0)),LEN(INDEX(FPL_Fixtures_Extract[],MATCH($A456,FPL_Fixtures_Extract[[Player]:[Player]],0),MATCH(FPL_Combined[[#Headers],[Gameweek 16]],FPL_Fixtures_Extract[#Headers],0)))-4),Team_Key[[Full Name]:[Full Name]],0))&amp;RIGHT(INDEX(FPL_Fixtures_Extract[],MATCH($A456,FPL_Fixtures_Extract[[Player]:[Player]],0),MATCH(FPL_Combined[[#Headers],[Gameweek 16]],FPL_Fixtures_Extract[#Headers],0)),3))</f>
        <v>BOU(A) 1-2</v>
      </c>
      <c r="R456" t="str">
        <f ca="1">IF(RIGHT(FPL_Combined[[#Headers],[Gameweek 17]],2)&lt;$B$622,INDEX(FPL_Results_Extract[Gameweek 17],MATCH($A456,FPL_Results_Extract[[Player]:[Player]],0)),INDEX(Team_Key[[Abbreviation]:[Abbreviation]],MATCH(LEFT(INDEX(FPL_Fixtures_Extract[],MATCH($A456,FPL_Fixtures_Extract[[Player]:[Player]],0),MATCH(FPL_Combined[[#Headers],[Gameweek 17]],FPL_Fixtures_Extract[#Headers],0)),LEN(INDEX(FPL_Fixtures_Extract[],MATCH($A456,FPL_Fixtures_Extract[[Player]:[Player]],0),MATCH(FPL_Combined[[#Headers],[Gameweek 17]],FPL_Fixtures_Extract[#Headers],0)))-4),Team_Key[[Full Name]:[Full Name]],0))&amp;RIGHT(INDEX(FPL_Fixtures_Extract[],MATCH($A456,FPL_Fixtures_Extract[[Player]:[Player]],0),MATCH(FPL_Combined[[#Headers],[Gameweek 17]],FPL_Fixtures_Extract[#Headers],0)),3))</f>
        <v>NOR(H) 1-2</v>
      </c>
      <c r="S456" t="str">
        <f ca="1">IF(RIGHT(FPL_Combined[[#Headers],[Gameweek 18]],2)&lt;$B$622,INDEX(FPL_Results_Extract[Gameweek 18],MATCH($A456,FPL_Results_Extract[[Player]:[Player]],0)),INDEX(Team_Key[[Abbreviation]:[Abbreviation]],MATCH(LEFT(INDEX(FPL_Fixtures_Extract[],MATCH($A456,FPL_Fixtures_Extract[[Player]:[Player]],0),MATCH(FPL_Combined[[#Headers],[Gameweek 18]],FPL_Fixtures_Extract[#Headers],0)),LEN(INDEX(FPL_Fixtures_Extract[],MATCH($A456,FPL_Fixtures_Extract[[Player]:[Player]],0),MATCH(FPL_Combined[[#Headers],[Gameweek 18]],FPL_Fixtures_Extract[#Headers],0)))-4),Team_Key[[Full Name]:[Full Name]],0))&amp;RIGHT(INDEX(FPL_Fixtures_Extract[],MATCH($A456,FPL_Fixtures_Extract[[Player]:[Player]],0),MATCH(FPL_Combined[[#Headers],[Gameweek 18]],FPL_Fixtures_Extract[#Headers],0)),3))</f>
        <v>STK(A) 0-2</v>
      </c>
      <c r="T456" t="str">
        <f ca="1">IF(RIGHT(FPL_Combined[[#Headers],[Gameweek 19]],2)&lt;$B$622,INDEX(FPL_Results_Extract[Gameweek 19],MATCH($A456,FPL_Results_Extract[[Player]:[Player]],0)),INDEX(Team_Key[[Abbreviation]:[Abbreviation]],MATCH(LEFT(INDEX(FPL_Fixtures_Extract[],MATCH($A456,FPL_Fixtures_Extract[[Player]:[Player]],0),MATCH(FPL_Combined[[#Headers],[Gameweek 19]],FPL_Fixtures_Extract[#Headers],0)),LEN(INDEX(FPL_Fixtures_Extract[],MATCH($A456,FPL_Fixtures_Extract[[Player]:[Player]],0),MATCH(FPL_Combined[[#Headers],[Gameweek 19]],FPL_Fixtures_Extract[#Headers],0)))-4),Team_Key[[Full Name]:[Full Name]],0))&amp;RIGHT(INDEX(FPL_Fixtures_Extract[],MATCH($A456,FPL_Fixtures_Extract[[Player]:[Player]],0),MATCH(FPL_Combined[[#Headers],[Gameweek 19]],FPL_Fixtures_Extract[#Headers],0)),3))</f>
        <v>CHE(H) 0-0</v>
      </c>
      <c r="U456" t="str">
        <f ca="1">IF(RIGHT(FPL_Combined[[#Headers],[Gameweek 20]],2)&lt;$B$622,INDEX(FPL_Results_Extract[Gameweek 20],MATCH($A456,FPL_Results_Extract[[Player]:[Player]],0)),INDEX(Team_Key[[Abbreviation]:[Abbreviation]],MATCH(LEFT(INDEX(FPL_Fixtures_Extract[],MATCH($A456,FPL_Fixtures_Extract[[Player]:[Player]],0),MATCH(FPL_Combined[[#Headers],[Gameweek 20]],FPL_Fixtures_Extract[#Headers],0)),LEN(INDEX(FPL_Fixtures_Extract[],MATCH($A456,FPL_Fixtures_Extract[[Player]:[Player]],0),MATCH(FPL_Combined[[#Headers],[Gameweek 20]],FPL_Fixtures_Extract[#Headers],0)))-4),Team_Key[[Full Name]:[Full Name]],0))&amp;RIGHT(INDEX(FPL_Fixtures_Extract[],MATCH($A456,FPL_Fixtures_Extract[[Player]:[Player]],0),MATCH(FPL_Combined[[#Headers],[Gameweek 20]],FPL_Fixtures_Extract[#Headers],0)),3))</f>
        <v>SWA(H) 2-1</v>
      </c>
      <c r="V456" t="str">
        <f ca="1">IF(RIGHT(FPL_Combined[[#Headers],[Gameweek 21]],2)&lt;$B$622,INDEX(FPL_Results_Extract[Gameweek 21],MATCH($A456,FPL_Results_Extract[[Player]:[Player]],0)),INDEX(Team_Key[[Abbreviation]:[Abbreviation]],MATCH(LEFT(INDEX(FPL_Fixtures_Extract[],MATCH($A456,FPL_Fixtures_Extract[[Player]:[Player]],0),MATCH(FPL_Combined[[#Headers],[Gameweek 21]],FPL_Fixtures_Extract[#Headers],0)),LEN(INDEX(FPL_Fixtures_Extract[],MATCH($A456,FPL_Fixtures_Extract[[Player]:[Player]],0),MATCH(FPL_Combined[[#Headers],[Gameweek 21]],FPL_Fixtures_Extract[#Headers],0)))-4),Team_Key[[Full Name]:[Full Name]],0))&amp;RIGHT(INDEX(FPL_Fixtures_Extract[],MATCH($A456,FPL_Fixtures_Extract[[Player]:[Player]],0),MATCH(FPL_Combined[[#Headers],[Gameweek 21]],FPL_Fixtures_Extract[#Headers],0)),3))</f>
        <v>NEW(A) 3-3</v>
      </c>
      <c r="W456" t="str">
        <f ca="1">IF(RIGHT(FPL_Combined[[#Headers],[Gameweek 22]],2)&lt;$B$622,INDEX(FPL_Results_Extract[Gameweek 22],MATCH($A456,FPL_Results_Extract[[Player]:[Player]],0)),INDEX(Team_Key[[Abbreviation]:[Abbreviation]],MATCH(LEFT(INDEX(FPL_Fixtures_Extract[],MATCH($A456,FPL_Fixtures_Extract[[Player]:[Player]],0),MATCH(FPL_Combined[[#Headers],[Gameweek 22]],FPL_Fixtures_Extract[#Headers],0)),LEN(INDEX(FPL_Fixtures_Extract[],MATCH($A456,FPL_Fixtures_Extract[[Player]:[Player]],0),MATCH(FPL_Combined[[#Headers],[Gameweek 22]],FPL_Fixtures_Extract[#Headers],0)))-4),Team_Key[[Full Name]:[Full Name]],0))&amp;RIGHT(INDEX(FPL_Fixtures_Extract[],MATCH($A456,FPL_Fixtures_Extract[[Player]:[Player]],0),MATCH(FPL_Combined[[#Headers],[Gameweek 22]],FPL_Fixtures_Extract[#Headers],0)),3))</f>
        <v>LIV(A) 1-0</v>
      </c>
      <c r="X456" t="str">
        <f ca="1">IF(RIGHT(FPL_Combined[[#Headers],[Gameweek 23]],2)&lt;$B$622,INDEX(FPL_Results_Extract[Gameweek 23],MATCH($A456,FPL_Results_Extract[[Player]:[Player]],0)),INDEX(Team_Key[[Abbreviation]:[Abbreviation]],MATCH(LEFT(INDEX(FPL_Fixtures_Extract[],MATCH($A456,FPL_Fixtures_Extract[[Player]:[Player]],0),MATCH(FPL_Combined[[#Headers],[Gameweek 23]],FPL_Fixtures_Extract[#Headers],0)),LEN(INDEX(FPL_Fixtures_Extract[],MATCH($A456,FPL_Fixtures_Extract[[Player]:[Player]],0),MATCH(FPL_Combined[[#Headers],[Gameweek 23]],FPL_Fixtures_Extract[#Headers],0)))-4),Team_Key[[Full Name]:[Full Name]],0))&amp;RIGHT(INDEX(FPL_Fixtures_Extract[],MATCH($A456,FPL_Fixtures_Extract[[Player]:[Player]],0),MATCH(FPL_Combined[[#Headers],[Gameweek 23]],FPL_Fixtures_Extract[#Headers],0)),3))</f>
        <v>SOU(H) 0-1</v>
      </c>
      <c r="Y456" t="str">
        <f ca="1">IF(RIGHT(FPL_Combined[[#Headers],[Gameweek 24]],2)&lt;$B$622,INDEX(FPL_Results_Extract[Team],MATCH($A456,FPL_Results_Extract[[Player]:[Player]],0)),INDEX(Team_Key[[Abbreviation]:[Abbreviation]],MATCH(LEFT(INDEX(FPL_Fixtures_Extract[],MATCH($A456,FPL_Fixtures_Extract[[Player]:[Player]],0),MATCH(FPL_Combined[[#Headers],[Gameweek 24]],FPL_Fixtures_Extract[#Headers],0)),LEN(INDEX(FPL_Fixtures_Extract[],MATCH($A456,FPL_Fixtures_Extract[[Player]:[Player]],0),MATCH(FPL_Combined[[#Headers],[Gameweek 24]],FPL_Fixtures_Extract[#Headers],0)))-4),Team_Key[[Full Name]:[Full Name]],0))&amp;RIGHT(INDEX(FPL_Fixtures_Extract[],MATCH($A456,FPL_Fixtures_Extract[[Player]:[Player]],0),MATCH(FPL_Combined[[#Headers],[Gameweek 24]],FPL_Fixtures_Extract[#Headers],0)),3))</f>
        <v>MUN</v>
      </c>
      <c r="Z456" t="str">
        <f ca="1">IF(RIGHT(FPL_Combined[[#Headers],[Gameweek 25]],2)&lt;$B$622,INDEX(FPL_Results_Extract[Player],MATCH($A456,FPL_Results_Extract[[Player]:[Player]],0)),INDEX(Team_Key[[Abbreviation]:[Abbreviation]],MATCH(LEFT(INDEX(FPL_Fixtures_Extract[],MATCH($A456,FPL_Fixtures_Extract[[Player]:[Player]],0),MATCH(FPL_Combined[[#Headers],[Gameweek 25]],FPL_Fixtures_Extract[#Headers],0)),LEN(INDEX(FPL_Fixtures_Extract[],MATCH($A456,FPL_Fixtures_Extract[[Player]:[Player]],0),MATCH(FPL_Combined[[#Headers],[Gameweek 25]],FPL_Fixtures_Extract[#Headers],0)))-4),Team_Key[[Full Name]:[Full Name]],0))&amp;RIGHT(INDEX(FPL_Fixtures_Extract[],MATCH($A456,FPL_Fixtures_Extract[[Player]:[Player]],0),MATCH(FPL_Combined[[#Headers],[Gameweek 25]],FPL_Fixtures_Extract[#Headers],0)),3))</f>
        <v>Powell</v>
      </c>
      <c r="AA456" t="str">
        <f ca="1">IF(RIGHT(FPL_Combined[[#Headers],[Gameweek 26]],2)&lt;$B$622,INDEX(FPL_Results_Extract[Gameweek 01],MATCH($A456,FPL_Results_Extract[[Player]:[Player]],0)),INDEX(Team_Key[[Abbreviation]:[Abbreviation]],MATCH(LEFT(INDEX(FPL_Fixtures_Extract[],MATCH($A456,FPL_Fixtures_Extract[[Player]:[Player]],0),MATCH(FPL_Combined[[#Headers],[Gameweek 26]],FPL_Fixtures_Extract[#Headers],0)),LEN(INDEX(FPL_Fixtures_Extract[],MATCH($A456,FPL_Fixtures_Extract[[Player]:[Player]],0),MATCH(FPL_Combined[[#Headers],[Gameweek 26]],FPL_Fixtures_Extract[#Headers],0)))-4),Team_Key[[Full Name]:[Full Name]],0))&amp;RIGHT(INDEX(FPL_Fixtures_Extract[],MATCH($A456,FPL_Fixtures_Extract[[Player]:[Player]],0),MATCH(FPL_Combined[[#Headers],[Gameweek 26]],FPL_Fixtures_Extract[#Headers],0)),3))</f>
        <v>N/A</v>
      </c>
      <c r="AB456" t="str">
        <f ca="1">IF(RIGHT(FPL_Combined[[#Headers],[Gameweek 27]],2)&lt;$B$622,INDEX(FPL_Results_Extract[Gameweek 02],MATCH($A456,FPL_Results_Extract[[Player]:[Player]],0)),INDEX(Team_Key[[Abbreviation]:[Abbreviation]],MATCH(LEFT(INDEX(FPL_Fixtures_Extract[],MATCH($A456,FPL_Fixtures_Extract[[Player]:[Player]],0),MATCH(FPL_Combined[[#Headers],[Gameweek 27]],FPL_Fixtures_Extract[#Headers],0)),LEN(INDEX(FPL_Fixtures_Extract[],MATCH($A456,FPL_Fixtures_Extract[[Player]:[Player]],0),MATCH(FPL_Combined[[#Headers],[Gameweek 27]],FPL_Fixtures_Extract[#Headers],0)))-4),Team_Key[[Full Name]:[Full Name]],0))&amp;RIGHT(INDEX(FPL_Fixtures_Extract[],MATCH($A456,FPL_Fixtures_Extract[[Player]:[Player]],0),MATCH(FPL_Combined[[#Headers],[Gameweek 27]],FPL_Fixtures_Extract[#Headers],0)),3))</f>
        <v>N/A</v>
      </c>
      <c r="AC456" t="str">
        <f ca="1">IF(RIGHT(FPL_Combined[[#Headers],[Gameweek 28]],2)&lt;$B$622,INDEX(FPL_Results_Extract[Gameweek 03],MATCH($A456,FPL_Results_Extract[[Player]:[Player]],0)),INDEX(Team_Key[[Abbreviation]:[Abbreviation]],MATCH(LEFT(INDEX(FPL_Fixtures_Extract[],MATCH($A456,FPL_Fixtures_Extract[[Player]:[Player]],0),MATCH(FPL_Combined[[#Headers],[Gameweek 28]],FPL_Fixtures_Extract[#Headers],0)),LEN(INDEX(FPL_Fixtures_Extract[],MATCH($A456,FPL_Fixtures_Extract[[Player]:[Player]],0),MATCH(FPL_Combined[[#Headers],[Gameweek 28]],FPL_Fixtures_Extract[#Headers],0)))-4),Team_Key[[Full Name]:[Full Name]],0))&amp;RIGHT(INDEX(FPL_Fixtures_Extract[],MATCH($A456,FPL_Fixtures_Extract[[Player]:[Player]],0),MATCH(FPL_Combined[[#Headers],[Gameweek 28]],FPL_Fixtures_Extract[#Headers],0)),3))</f>
        <v>N/A</v>
      </c>
      <c r="AD456" t="str">
        <f ca="1">IF(RIGHT(FPL_Combined[[#Headers],[Gameweek 29]],2)&lt;$B$622,INDEX(FPL_Results_Extract[Gameweek 04],MATCH($A456,FPL_Results_Extract[[Player]:[Player]],0)),INDEX(Team_Key[[Abbreviation]:[Abbreviation]],MATCH(LEFT(INDEX(FPL_Fixtures_Extract[],MATCH($A456,FPL_Fixtures_Extract[[Player]:[Player]],0),MATCH(FPL_Combined[[#Headers],[Gameweek 29]],FPL_Fixtures_Extract[#Headers],0)),LEN(INDEX(FPL_Fixtures_Extract[],MATCH($A456,FPL_Fixtures_Extract[[Player]:[Player]],0),MATCH(FPL_Combined[[#Headers],[Gameweek 29]],FPL_Fixtures_Extract[#Headers],0)))-4),Team_Key[[Full Name]:[Full Name]],0))&amp;RIGHT(INDEX(FPL_Fixtures_Extract[],MATCH($A456,FPL_Fixtures_Extract[[Player]:[Player]],0),MATCH(FPL_Combined[[#Headers],[Gameweek 29]],FPL_Fixtures_Extract[#Headers],0)),3))</f>
        <v>WBA(A)</v>
      </c>
      <c r="AE456" t="e">
        <f ca="1">IF(RIGHT(FPL_Combined[[#Headers],[Gameweek 30]],2)&lt;$B$622,INDEX(FPL_Results_Extract[Gameweek 05],MATCH($A456,FPL_Results_Extract[[Player]:[Player]],0)),INDEX(Team_Key[[Abbreviation]:[Abbreviation]],MATCH(LEFT(INDEX(FPL_Fixtures_Extract[],MATCH($A456,FPL_Fixtures_Extract[[Player]:[Player]],0),MATCH(FPL_Combined[[#Headers],[Gameweek 30]],FPL_Fixtures_Extract[#Headers],0)),LEN(INDEX(FPL_Fixtures_Extract[],MATCH($A456,FPL_Fixtures_Extract[[Player]:[Player]],0),MATCH(FPL_Combined[[#Headers],[Gameweek 30]],FPL_Fixtures_Extract[#Headers],0)))-4),Team_Key[[Full Name]:[Full Name]],0))&amp;RIGHT(INDEX(FPL_Fixtures_Extract[],MATCH($A456,FPL_Fixtures_Extract[[Player]:[Player]],0),MATCH(FPL_Combined[[#Headers],[Gameweek 30]],FPL_Fixtures_Extract[#Headers],0)),3))</f>
        <v>#VALUE!</v>
      </c>
      <c r="AF456" t="str">
        <f ca="1">IF(RIGHT(FPL_Combined[[#Headers],[Gameweek 31]],2)&lt;$B$622,INDEX(FPL_Results_Extract[Gameweek 06],MATCH($A456,FPL_Results_Extract[[Player]:[Player]],0)),INDEX(Team_Key[[Abbreviation]:[Abbreviation]],MATCH(LEFT(INDEX(FPL_Fixtures_Extract[],MATCH($A456,FPL_Fixtures_Extract[[Player]:[Player]],0),MATCH(FPL_Combined[[#Headers],[Gameweek 31]],FPL_Fixtures_Extract[#Headers],0)),LEN(INDEX(FPL_Fixtures_Extract[],MATCH($A456,FPL_Fixtures_Extract[[Player]:[Player]],0),MATCH(FPL_Combined[[#Headers],[Gameweek 31]],FPL_Fixtures_Extract[#Headers],0)))-4),Team_Key[[Full Name]:[Full Name]],0))&amp;RIGHT(INDEX(FPL_Fixtures_Extract[],MATCH($A456,FPL_Fixtures_Extract[[Player]:[Player]],0),MATCH(FPL_Combined[[#Headers],[Gameweek 31]],FPL_Fixtures_Extract[#Headers],0)),3))</f>
        <v>MCI(A)</v>
      </c>
      <c r="AG456" t="str">
        <f ca="1">IF(RIGHT(FPL_Combined[[#Headers],[Gameweek 32]],2)&lt;$B$622,INDEX(FPL_Results_Extract[Gameweek 07],MATCH($A456,FPL_Results_Extract[[Player]:[Player]],0)),INDEX(Team_Key[[Abbreviation]:[Abbreviation]],MATCH(LEFT(INDEX(FPL_Fixtures_Extract[],MATCH($A456,FPL_Fixtures_Extract[[Player]:[Player]],0),MATCH(FPL_Combined[[#Headers],[Gameweek 32]],FPL_Fixtures_Extract[#Headers],0)),LEN(INDEX(FPL_Fixtures_Extract[],MATCH($A456,FPL_Fixtures_Extract[[Player]:[Player]],0),MATCH(FPL_Combined[[#Headers],[Gameweek 32]],FPL_Fixtures_Extract[#Headers],0)))-4),Team_Key[[Full Name]:[Full Name]],0))&amp;RIGHT(INDEX(FPL_Fixtures_Extract[],MATCH($A456,FPL_Fixtures_Extract[[Player]:[Player]],0),MATCH(FPL_Combined[[#Headers],[Gameweek 32]],FPL_Fixtures_Extract[#Headers],0)),3))</f>
        <v>EVE(H)</v>
      </c>
      <c r="AH456" t="str">
        <f ca="1">IF(RIGHT(FPL_Combined[[#Headers],[Gameweek 33]],2)&lt;$B$622,INDEX(FPL_Results_Extract[Gameweek 08],MATCH($A456,FPL_Results_Extract[[Player]:[Player]],0)),INDEX(Team_Key[[Abbreviation]:[Abbreviation]],MATCH(LEFT(INDEX(FPL_Fixtures_Extract[],MATCH($A456,FPL_Fixtures_Extract[[Player]:[Player]],0),MATCH(FPL_Combined[[#Headers],[Gameweek 33]],FPL_Fixtures_Extract[#Headers],0)),LEN(INDEX(FPL_Fixtures_Extract[],MATCH($A456,FPL_Fixtures_Extract[[Player]:[Player]],0),MATCH(FPL_Combined[[#Headers],[Gameweek 33]],FPL_Fixtures_Extract[#Headers],0)))-4),Team_Key[[Full Name]:[Full Name]],0))&amp;RIGHT(INDEX(FPL_Fixtures_Extract[],MATCH($A456,FPL_Fixtures_Extract[[Player]:[Player]],0),MATCH(FPL_Combined[[#Headers],[Gameweek 33]],FPL_Fixtures_Extract[#Headers],0)),3))</f>
        <v>TOT(A)</v>
      </c>
      <c r="AI456" t="str">
        <f ca="1">IF(RIGHT(FPL_Combined[[#Headers],[Gameweek 34]],2)&lt;$B$622,INDEX(FPL_Results_Extract[Gameweek 09],MATCH($A456,FPL_Results_Extract[[Player]:[Player]],0)),INDEX(Team_Key[[Abbreviation]:[Abbreviation]],MATCH(LEFT(INDEX(FPL_Fixtures_Extract[],MATCH($A456,FPL_Fixtures_Extract[[Player]:[Player]],0),MATCH(FPL_Combined[[#Headers],[Gameweek 34]],FPL_Fixtures_Extract[#Headers],0)),LEN(INDEX(FPL_Fixtures_Extract[],MATCH($A456,FPL_Fixtures_Extract[[Player]:[Player]],0),MATCH(FPL_Combined[[#Headers],[Gameweek 34]],FPL_Fixtures_Extract[#Headers],0)))-4),Team_Key[[Full Name]:[Full Name]],0))&amp;RIGHT(INDEX(FPL_Fixtures_Extract[],MATCH($A456,FPL_Fixtures_Extract[[Player]:[Player]],0),MATCH(FPL_Combined[[#Headers],[Gameweek 34]],FPL_Fixtures_Extract[#Headers],0)),3))</f>
        <v>AVL(H)</v>
      </c>
      <c r="AJ456" t="e">
        <f ca="1">IF(RIGHT(FPL_Combined[[#Headers],[Gameweek 35]],2)&lt;$B$622,INDEX(FPL_Results_Extract[Gameweek 10],MATCH($A456,FPL_Results_Extract[[Player]:[Player]],0)),INDEX(Team_Key[[Abbreviation]:[Abbreviation]],MATCH(LEFT(INDEX(FPL_Fixtures_Extract[],MATCH($A456,FPL_Fixtures_Extract[[Player]:[Player]],0),MATCH(FPL_Combined[[#Headers],[Gameweek 35]],FPL_Fixtures_Extract[#Headers],0)),LEN(INDEX(FPL_Fixtures_Extract[],MATCH($A456,FPL_Fixtures_Extract[[Player]:[Player]],0),MATCH(FPL_Combined[[#Headers],[Gameweek 35]],FPL_Fixtures_Extract[#Headers],0)))-4),Team_Key[[Full Name]:[Full Name]],0))&amp;RIGHT(INDEX(FPL_Fixtures_Extract[],MATCH($A456,FPL_Fixtures_Extract[[Player]:[Player]],0),MATCH(FPL_Combined[[#Headers],[Gameweek 35]],FPL_Fixtures_Extract[#Headers],0)),3))</f>
        <v>#VALUE!</v>
      </c>
      <c r="AK456" t="str">
        <f ca="1">IF(RIGHT(FPL_Combined[[#Headers],[Gameweek 36]],2)&lt;$B$622,INDEX(FPL_Results_Extract[Gameweek 11],MATCH($A456,FPL_Results_Extract[[Player]:[Player]],0)),INDEX(Team_Key[[Abbreviation]:[Abbreviation]],MATCH(LEFT(INDEX(FPL_Fixtures_Extract[],MATCH($A456,FPL_Fixtures_Extract[[Player]:[Player]],0),MATCH(FPL_Combined[[#Headers],[Gameweek 36]],FPL_Fixtures_Extract[#Headers],0)),LEN(INDEX(FPL_Fixtures_Extract[],MATCH($A456,FPL_Fixtures_Extract[[Player]:[Player]],0),MATCH(FPL_Combined[[#Headers],[Gameweek 36]],FPL_Fixtures_Extract[#Headers],0)))-4),Team_Key[[Full Name]:[Full Name]],0))&amp;RIGHT(INDEX(FPL_Fixtures_Extract[],MATCH($A456,FPL_Fixtures_Extract[[Player]:[Player]],0),MATCH(FPL_Combined[[#Headers],[Gameweek 36]],FPL_Fixtures_Extract[#Headers],0)),3))</f>
        <v>LEI(H)</v>
      </c>
      <c r="AL456" t="str">
        <f ca="1">IF(RIGHT(FPL_Combined[[#Headers],[Gameweek 37]],2)&lt;$B$622,INDEX(FPL_Results_Extract[Gameweek 12],MATCH($A456,FPL_Results_Extract[[Player]:[Player]],0)),INDEX(Team_Key[[Abbreviation]:[Abbreviation]],MATCH(LEFT(INDEX(FPL_Fixtures_Extract[],MATCH($A456,FPL_Fixtures_Extract[[Player]:[Player]],0),MATCH(FPL_Combined[[#Headers],[Gameweek 37]],FPL_Fixtures_Extract[#Headers],0)),LEN(INDEX(FPL_Fixtures_Extract[],MATCH($A456,FPL_Fixtures_Extract[[Player]:[Player]],0),MATCH(FPL_Combined[[#Headers],[Gameweek 37]],FPL_Fixtures_Extract[#Headers],0)))-4),Team_Key[[Full Name]:[Full Name]],0))&amp;RIGHT(INDEX(FPL_Fixtures_Extract[],MATCH($A456,FPL_Fixtures_Extract[[Player]:[Player]],0),MATCH(FPL_Combined[[#Headers],[Gameweek 37]],FPL_Fixtures_Extract[#Headers],0)),3))</f>
        <v>NOR(A)</v>
      </c>
      <c r="AM456" t="str">
        <f ca="1">IF(RIGHT(FPL_Combined[[#Headers],[Gameweek 38]],2)&lt;$B$622,INDEX(FPL_Results_Extract[Gameweek 13],MATCH($A456,FPL_Results_Extract[[Player]:[Player]],0)),INDEX(Team_Key[[Abbreviation]:[Abbreviation]],MATCH(LEFT(INDEX(FPL_Fixtures_Extract[],MATCH($A456,FPL_Fixtures_Extract[[Player]:[Player]],0),MATCH(FPL_Combined[[#Headers],[Gameweek 38]],FPL_Fixtures_Extract[#Headers],0)),LEN(INDEX(FPL_Fixtures_Extract[],MATCH($A456,FPL_Fixtures_Extract[[Player]:[Player]],0),MATCH(FPL_Combined[[#Headers],[Gameweek 38]],FPL_Fixtures_Extract[#Headers],0)))-4),Team_Key[[Full Name]:[Full Name]],0))&amp;RIGHT(INDEX(FPL_Fixtures_Extract[],MATCH($A456,FPL_Fixtures_Extract[[Player]:[Player]],0),MATCH(FPL_Combined[[#Headers],[Gameweek 38]],FPL_Fixtures_Extract[#Headers],0)),3))</f>
        <v>BOU(H)</v>
      </c>
    </row>
    <row r="457" spans="1:39" x14ac:dyDescent="0.45">
      <c r="A457" t="s">
        <v>405</v>
      </c>
      <c r="B457" t="str">
        <f ca="1">IF(RIGHT(FPL_Combined[[#Headers],[Gameweek 01]],2)&lt;$B$622,INDEX(FPL_Results_Extract[Gameweek 01],MATCH($A457,FPL_Results_Extract[[Player]:[Player]],0)),INDEX(Team_Key[[Abbreviation]:[Abbreviation]],MATCH(LEFT(INDEX(FPL_Fixtures_Extract[],MATCH($A457,FPL_Fixtures_Extract[[Player]:[Player]],0),MATCH(FPL_Combined[[#Headers],[Gameweek 01]],FPL_Fixtures_Extract[#Headers],0)),LEN(INDEX(FPL_Fixtures_Extract[],MATCH($A457,FPL_Fixtures_Extract[[Player]:[Player]],0),MATCH(FPL_Combined[[#Headers],[Gameweek 01]],FPL_Fixtures_Extract[#Headers],0)))-4),Team_Key[[Full Name]:[Full Name]],0))&amp;RIGHT(INDEX(FPL_Fixtures_Extract[],MATCH($A457,FPL_Fixtures_Extract[[Player]:[Player]],0),MATCH(FPL_Combined[[#Headers],[Gameweek 01]],FPL_Fixtures_Extract[#Headers],0)),3))</f>
        <v>ARS(A) 2-0</v>
      </c>
      <c r="C457" t="str">
        <f ca="1">IF(RIGHT(FPL_Combined[[#Headers],[Gameweek 02]],2)&lt;$B$622,INDEX(FPL_Results_Extract[Gameweek 02],MATCH($A457,FPL_Results_Extract[[Player]:[Player]],0)),INDEX(Team_Key[[Abbreviation]:[Abbreviation]],MATCH(LEFT(INDEX(FPL_Fixtures_Extract[],MATCH($A457,FPL_Fixtures_Extract[[Player]:[Player]],0),MATCH(FPL_Combined[[#Headers],[Gameweek 02]],FPL_Fixtures_Extract[#Headers],0)),LEN(INDEX(FPL_Fixtures_Extract[],MATCH($A457,FPL_Fixtures_Extract[[Player]:[Player]],0),MATCH(FPL_Combined[[#Headers],[Gameweek 02]],FPL_Fixtures_Extract[#Headers],0)))-4),Team_Key[[Full Name]:[Full Name]],0))&amp;RIGHT(INDEX(FPL_Fixtures_Extract[],MATCH($A457,FPL_Fixtures_Extract[[Player]:[Player]],0),MATCH(FPL_Combined[[#Headers],[Gameweek 02]],FPL_Fixtures_Extract[#Headers],0)),3))</f>
        <v>LEI(H) 1-2</v>
      </c>
      <c r="D457" t="str">
        <f ca="1">IF(RIGHT(FPL_Combined[[#Headers],[Gameweek 03]],2)&lt;$B$622,INDEX(FPL_Results_Extract[Gameweek 03],MATCH($A457,FPL_Results_Extract[[Player]:[Player]],0)),INDEX(Team_Key[[Abbreviation]:[Abbreviation]],MATCH(LEFT(INDEX(FPL_Fixtures_Extract[],MATCH($A457,FPL_Fixtures_Extract[[Player]:[Player]],0),MATCH(FPL_Combined[[#Headers],[Gameweek 03]],FPL_Fixtures_Extract[#Headers],0)),LEN(INDEX(FPL_Fixtures_Extract[],MATCH($A457,FPL_Fixtures_Extract[[Player]:[Player]],0),MATCH(FPL_Combined[[#Headers],[Gameweek 03]],FPL_Fixtures_Extract[#Headers],0)))-4),Team_Key[[Full Name]:[Full Name]],0))&amp;RIGHT(INDEX(FPL_Fixtures_Extract[],MATCH($A457,FPL_Fixtures_Extract[[Player]:[Player]],0),MATCH(FPL_Combined[[#Headers],[Gameweek 03]],FPL_Fixtures_Extract[#Headers],0)),3))</f>
        <v>BOU(H) 3-4</v>
      </c>
      <c r="E457" t="str">
        <f ca="1">IF(RIGHT(FPL_Combined[[#Headers],[Gameweek 04]],2)&lt;$B$622,INDEX(FPL_Results_Extract[Gameweek 04],MATCH($A457,FPL_Results_Extract[[Player]:[Player]],0)),INDEX(Team_Key[[Abbreviation]:[Abbreviation]],MATCH(LEFT(INDEX(FPL_Fixtures_Extract[],MATCH($A457,FPL_Fixtures_Extract[[Player]:[Player]],0),MATCH(FPL_Combined[[#Headers],[Gameweek 04]],FPL_Fixtures_Extract[#Headers],0)),LEN(INDEX(FPL_Fixtures_Extract[],MATCH($A457,FPL_Fixtures_Extract[[Player]:[Player]],0),MATCH(FPL_Combined[[#Headers],[Gameweek 04]],FPL_Fixtures_Extract[#Headers],0)))-4),Team_Key[[Full Name]:[Full Name]],0))&amp;RIGHT(INDEX(FPL_Fixtures_Extract[],MATCH($A457,FPL_Fixtures_Extract[[Player]:[Player]],0),MATCH(FPL_Combined[[#Headers],[Gameweek 04]],FPL_Fixtures_Extract[#Headers],0)),3))</f>
        <v>LIV(A) 3-0</v>
      </c>
      <c r="F457" t="str">
        <f ca="1">IF(RIGHT(FPL_Combined[[#Headers],[Gameweek 05]],2)&lt;$B$622,INDEX(FPL_Results_Extract[Gameweek 05],MATCH($A457,FPL_Results_Extract[[Player]:[Player]],0)),INDEX(Team_Key[[Abbreviation]:[Abbreviation]],MATCH(LEFT(INDEX(FPL_Fixtures_Extract[],MATCH($A457,FPL_Fixtures_Extract[[Player]:[Player]],0),MATCH(FPL_Combined[[#Headers],[Gameweek 05]],FPL_Fixtures_Extract[#Headers],0)),LEN(INDEX(FPL_Fixtures_Extract[],MATCH($A457,FPL_Fixtures_Extract[[Player]:[Player]],0),MATCH(FPL_Combined[[#Headers],[Gameweek 05]],FPL_Fixtures_Extract[#Headers],0)))-4),Team_Key[[Full Name]:[Full Name]],0))&amp;RIGHT(INDEX(FPL_Fixtures_Extract[],MATCH($A457,FPL_Fixtures_Extract[[Player]:[Player]],0),MATCH(FPL_Combined[[#Headers],[Gameweek 05]],FPL_Fixtures_Extract[#Headers],0)),3))</f>
        <v>NEW(H) 2-0</v>
      </c>
      <c r="G457" t="str">
        <f ca="1">IF(RIGHT(FPL_Combined[[#Headers],[Gameweek 06]],2)&lt;$B$622,INDEX(FPL_Results_Extract[Gameweek 06],MATCH($A457,FPL_Results_Extract[[Player]:[Player]],0)),INDEX(Team_Key[[Abbreviation]:[Abbreviation]],MATCH(LEFT(INDEX(FPL_Fixtures_Extract[],MATCH($A457,FPL_Fixtures_Extract[[Player]:[Player]],0),MATCH(FPL_Combined[[#Headers],[Gameweek 06]],FPL_Fixtures_Extract[#Headers],0)),LEN(INDEX(FPL_Fixtures_Extract[],MATCH($A457,FPL_Fixtures_Extract[[Player]:[Player]],0),MATCH(FPL_Combined[[#Headers],[Gameweek 06]],FPL_Fixtures_Extract[#Headers],0)))-4),Team_Key[[Full Name]:[Full Name]],0))&amp;RIGHT(INDEX(FPL_Fixtures_Extract[],MATCH($A457,FPL_Fixtures_Extract[[Player]:[Player]],0),MATCH(FPL_Combined[[#Headers],[Gameweek 06]],FPL_Fixtures_Extract[#Headers],0)),3))</f>
        <v>MCI(A) 2-1</v>
      </c>
      <c r="H457" t="str">
        <f ca="1">IF(RIGHT(FPL_Combined[[#Headers],[Gameweek 07]],2)&lt;$B$622,INDEX(FPL_Results_Extract[Gameweek 07],MATCH($A457,FPL_Results_Extract[[Player]:[Player]],0)),INDEX(Team_Key[[Abbreviation]:[Abbreviation]],MATCH(LEFT(INDEX(FPL_Fixtures_Extract[],MATCH($A457,FPL_Fixtures_Extract[[Player]:[Player]],0),MATCH(FPL_Combined[[#Headers],[Gameweek 07]],FPL_Fixtures_Extract[#Headers],0)),LEN(INDEX(FPL_Fixtures_Extract[],MATCH($A457,FPL_Fixtures_Extract[[Player]:[Player]],0),MATCH(FPL_Combined[[#Headers],[Gameweek 07]],FPL_Fixtures_Extract[#Headers],0)))-4),Team_Key[[Full Name]:[Full Name]],0))&amp;RIGHT(INDEX(FPL_Fixtures_Extract[],MATCH($A457,FPL_Fixtures_Extract[[Player]:[Player]],0),MATCH(FPL_Combined[[#Headers],[Gameweek 07]],FPL_Fixtures_Extract[#Headers],0)),3))</f>
        <v>NOR(H) 2-2</v>
      </c>
      <c r="I457" t="str">
        <f ca="1">IF(RIGHT(FPL_Combined[[#Headers],[Gameweek 08]],2)&lt;$B$622,INDEX(FPL_Results_Extract[Gameweek 08],MATCH($A457,FPL_Results_Extract[[Player]:[Player]],0)),INDEX(Team_Key[[Abbreviation]:[Abbreviation]],MATCH(LEFT(INDEX(FPL_Fixtures_Extract[],MATCH($A457,FPL_Fixtures_Extract[[Player]:[Player]],0),MATCH(FPL_Combined[[#Headers],[Gameweek 08]],FPL_Fixtures_Extract[#Headers],0)),LEN(INDEX(FPL_Fixtures_Extract[],MATCH($A457,FPL_Fixtures_Extract[[Player]:[Player]],0),MATCH(FPL_Combined[[#Headers],[Gameweek 08]],FPL_Fixtures_Extract[#Headers],0)))-4),Team_Key[[Full Name]:[Full Name]],0))&amp;RIGHT(INDEX(FPL_Fixtures_Extract[],MATCH($A457,FPL_Fixtures_Extract[[Player]:[Player]],0),MATCH(FPL_Combined[[#Headers],[Gameweek 08]],FPL_Fixtures_Extract[#Headers],0)),3))</f>
        <v>SUN(A) 2-2</v>
      </c>
      <c r="J457" t="str">
        <f ca="1">IF(RIGHT(FPL_Combined[[#Headers],[Gameweek 09]],2)&lt;$B$622,INDEX(FPL_Results_Extract[Gameweek 09],MATCH($A457,FPL_Results_Extract[[Player]:[Player]],0)),INDEX(Team_Key[[Abbreviation]:[Abbreviation]],MATCH(LEFT(INDEX(FPL_Fixtures_Extract[],MATCH($A457,FPL_Fixtures_Extract[[Player]:[Player]],0),MATCH(FPL_Combined[[#Headers],[Gameweek 09]],FPL_Fixtures_Extract[#Headers],0)),LEN(INDEX(FPL_Fixtures_Extract[],MATCH($A457,FPL_Fixtures_Extract[[Player]:[Player]],0),MATCH(FPL_Combined[[#Headers],[Gameweek 09]],FPL_Fixtures_Extract[#Headers],0)))-4),Team_Key[[Full Name]:[Full Name]],0))&amp;RIGHT(INDEX(FPL_Fixtures_Extract[],MATCH($A457,FPL_Fixtures_Extract[[Player]:[Player]],0),MATCH(FPL_Combined[[#Headers],[Gameweek 09]],FPL_Fixtures_Extract[#Headers],0)),3))</f>
        <v>CRY(A) 3-1</v>
      </c>
      <c r="K457" t="str">
        <f ca="1">IF(RIGHT(FPL_Combined[[#Headers],[Gameweek 10]],2)&lt;$B$622,INDEX(FPL_Results_Extract[Gameweek 10],MATCH($A457,FPL_Results_Extract[[Player]:[Player]],0)),INDEX(Team_Key[[Abbreviation]:[Abbreviation]],MATCH(LEFT(INDEX(FPL_Fixtures_Extract[],MATCH($A457,FPL_Fixtures_Extract[[Player]:[Player]],0),MATCH(FPL_Combined[[#Headers],[Gameweek 10]],FPL_Fixtures_Extract[#Headers],0)),LEN(INDEX(FPL_Fixtures_Extract[],MATCH($A457,FPL_Fixtures_Extract[[Player]:[Player]],0),MATCH(FPL_Combined[[#Headers],[Gameweek 10]],FPL_Fixtures_Extract[#Headers],0)))-4),Team_Key[[Full Name]:[Full Name]],0))&amp;RIGHT(INDEX(FPL_Fixtures_Extract[],MATCH($A457,FPL_Fixtures_Extract[[Player]:[Player]],0),MATCH(FPL_Combined[[#Headers],[Gameweek 10]],FPL_Fixtures_Extract[#Headers],0)),3))</f>
        <v>CHE(H) 2-1</v>
      </c>
      <c r="L457" t="str">
        <f ca="1">IF(RIGHT(FPL_Combined[[#Headers],[Gameweek 11]],2)&lt;$B$622,INDEX(FPL_Results_Extract[Gameweek 11],MATCH($A457,FPL_Results_Extract[[Player]:[Player]],0)),INDEX(Team_Key[[Abbreviation]:[Abbreviation]],MATCH(LEFT(INDEX(FPL_Fixtures_Extract[],MATCH($A457,FPL_Fixtures_Extract[[Player]:[Player]],0),MATCH(FPL_Combined[[#Headers],[Gameweek 11]],FPL_Fixtures_Extract[#Headers],0)),LEN(INDEX(FPL_Fixtures_Extract[],MATCH($A457,FPL_Fixtures_Extract[[Player]:[Player]],0),MATCH(FPL_Combined[[#Headers],[Gameweek 11]],FPL_Fixtures_Extract[#Headers],0)))-4),Team_Key[[Full Name]:[Full Name]],0))&amp;RIGHT(INDEX(FPL_Fixtures_Extract[],MATCH($A457,FPL_Fixtures_Extract[[Player]:[Player]],0),MATCH(FPL_Combined[[#Headers],[Gameweek 11]],FPL_Fixtures_Extract[#Headers],0)),3))</f>
        <v>WAT(A) 0-2</v>
      </c>
      <c r="M457" t="str">
        <f ca="1">IF(RIGHT(FPL_Combined[[#Headers],[Gameweek 12]],2)&lt;$B$622,INDEX(FPL_Results_Extract[Gameweek 12],MATCH($A457,FPL_Results_Extract[[Player]:[Player]],0)),INDEX(Team_Key[[Abbreviation]:[Abbreviation]],MATCH(LEFT(INDEX(FPL_Fixtures_Extract[],MATCH($A457,FPL_Fixtures_Extract[[Player]:[Player]],0),MATCH(FPL_Combined[[#Headers],[Gameweek 12]],FPL_Fixtures_Extract[#Headers],0)),LEN(INDEX(FPL_Fixtures_Extract[],MATCH($A457,FPL_Fixtures_Extract[[Player]:[Player]],0),MATCH(FPL_Combined[[#Headers],[Gameweek 12]],FPL_Fixtures_Extract[#Headers],0)))-4),Team_Key[[Full Name]:[Full Name]],0))&amp;RIGHT(INDEX(FPL_Fixtures_Extract[],MATCH($A457,FPL_Fixtures_Extract[[Player]:[Player]],0),MATCH(FPL_Combined[[#Headers],[Gameweek 12]],FPL_Fixtures_Extract[#Headers],0)),3))</f>
        <v>EVE(H) 1-1</v>
      </c>
      <c r="N457" t="str">
        <f ca="1">IF(RIGHT(FPL_Combined[[#Headers],[Gameweek 13]],2)&lt;$B$622,INDEX(FPL_Results_Extract[Gameweek 13],MATCH($A457,FPL_Results_Extract[[Player]:[Player]],0)),INDEX(Team_Key[[Abbreviation]:[Abbreviation]],MATCH(LEFT(INDEX(FPL_Fixtures_Extract[],MATCH($A457,FPL_Fixtures_Extract[[Player]:[Player]],0),MATCH(FPL_Combined[[#Headers],[Gameweek 13]],FPL_Fixtures_Extract[#Headers],0)),LEN(INDEX(FPL_Fixtures_Extract[],MATCH($A457,FPL_Fixtures_Extract[[Player]:[Player]],0),MATCH(FPL_Combined[[#Headers],[Gameweek 13]],FPL_Fixtures_Extract[#Headers],0)))-4),Team_Key[[Full Name]:[Full Name]],0))&amp;RIGHT(INDEX(FPL_Fixtures_Extract[],MATCH($A457,FPL_Fixtures_Extract[[Player]:[Player]],0),MATCH(FPL_Combined[[#Headers],[Gameweek 13]],FPL_Fixtures_Extract[#Headers],0)),3))</f>
        <v>TOT(A) 1-4</v>
      </c>
      <c r="O457" t="str">
        <f ca="1">IF(RIGHT(FPL_Combined[[#Headers],[Gameweek 14]],2)&lt;$B$622,INDEX(FPL_Results_Extract[Gameweek 14],MATCH($A457,FPL_Results_Extract[[Player]:[Player]],0)),INDEX(Team_Key[[Abbreviation]:[Abbreviation]],MATCH(LEFT(INDEX(FPL_Fixtures_Extract[],MATCH($A457,FPL_Fixtures_Extract[[Player]:[Player]],0),MATCH(FPL_Combined[[#Headers],[Gameweek 14]],FPL_Fixtures_Extract[#Headers],0)),LEN(INDEX(FPL_Fixtures_Extract[],MATCH($A457,FPL_Fixtures_Extract[[Player]:[Player]],0),MATCH(FPL_Combined[[#Headers],[Gameweek 14]],FPL_Fixtures_Extract[#Headers],0)))-4),Team_Key[[Full Name]:[Full Name]],0))&amp;RIGHT(INDEX(FPL_Fixtures_Extract[],MATCH($A457,FPL_Fixtures_Extract[[Player]:[Player]],0),MATCH(FPL_Combined[[#Headers],[Gameweek 14]],FPL_Fixtures_Extract[#Headers],0)),3))</f>
        <v>WBA(H) 1-1</v>
      </c>
      <c r="P457" t="str">
        <f ca="1">IF(RIGHT(FPL_Combined[[#Headers],[Gameweek 15]],2)&lt;$B$622,INDEX(FPL_Results_Extract[Gameweek 15],MATCH($A457,FPL_Results_Extract[[Player]:[Player]],0)),INDEX(Team_Key[[Abbreviation]:[Abbreviation]],MATCH(LEFT(INDEX(FPL_Fixtures_Extract[],MATCH($A457,FPL_Fixtures_Extract[[Player]:[Player]],0),MATCH(FPL_Combined[[#Headers],[Gameweek 15]],FPL_Fixtures_Extract[#Headers],0)),LEN(INDEX(FPL_Fixtures_Extract[],MATCH($A457,FPL_Fixtures_Extract[[Player]:[Player]],0),MATCH(FPL_Combined[[#Headers],[Gameweek 15]],FPL_Fixtures_Extract[#Headers],0)))-4),Team_Key[[Full Name]:[Full Name]],0))&amp;RIGHT(INDEX(FPL_Fixtures_Extract[],MATCH($A457,FPL_Fixtures_Extract[[Player]:[Player]],0),MATCH(FPL_Combined[[#Headers],[Gameweek 15]],FPL_Fixtures_Extract[#Headers],0)),3))</f>
        <v>MUN(A) 0-0</v>
      </c>
      <c r="Q457" t="str">
        <f ca="1">IF(RIGHT(FPL_Combined[[#Headers],[Gameweek 16]],2)&lt;$B$622,INDEX(FPL_Results_Extract[Gameweek 16],MATCH($A457,FPL_Results_Extract[[Player]:[Player]],0)),INDEX(Team_Key[[Abbreviation]:[Abbreviation]],MATCH(LEFT(INDEX(FPL_Fixtures_Extract[],MATCH($A457,FPL_Fixtures_Extract[[Player]:[Player]],0),MATCH(FPL_Combined[[#Headers],[Gameweek 16]],FPL_Fixtures_Extract[#Headers],0)),LEN(INDEX(FPL_Fixtures_Extract[],MATCH($A457,FPL_Fixtures_Extract[[Player]:[Player]],0),MATCH(FPL_Combined[[#Headers],[Gameweek 16]],FPL_Fixtures_Extract[#Headers],0)))-4),Team_Key[[Full Name]:[Full Name]],0))&amp;RIGHT(INDEX(FPL_Fixtures_Extract[],MATCH($A457,FPL_Fixtures_Extract[[Player]:[Player]],0),MATCH(FPL_Combined[[#Headers],[Gameweek 16]],FPL_Fixtures_Extract[#Headers],0)),3))</f>
        <v>STK(H) 0-0</v>
      </c>
      <c r="R457" t="str">
        <f ca="1">IF(RIGHT(FPL_Combined[[#Headers],[Gameweek 17]],2)&lt;$B$622,INDEX(FPL_Results_Extract[Gameweek 17],MATCH($A457,FPL_Results_Extract[[Player]:[Player]],0)),INDEX(Team_Key[[Abbreviation]:[Abbreviation]],MATCH(LEFT(INDEX(FPL_Fixtures_Extract[],MATCH($A457,FPL_Fixtures_Extract[[Player]:[Player]],0),MATCH(FPL_Combined[[#Headers],[Gameweek 17]],FPL_Fixtures_Extract[#Headers],0)),LEN(INDEX(FPL_Fixtures_Extract[],MATCH($A457,FPL_Fixtures_Extract[[Player]:[Player]],0),MATCH(FPL_Combined[[#Headers],[Gameweek 17]],FPL_Fixtures_Extract[#Headers],0)))-4),Team_Key[[Full Name]:[Full Name]],0))&amp;RIGHT(INDEX(FPL_Fixtures_Extract[],MATCH($A457,FPL_Fixtures_Extract[[Player]:[Player]],0),MATCH(FPL_Combined[[#Headers],[Gameweek 17]],FPL_Fixtures_Extract[#Headers],0)),3))</f>
        <v>SWA(A) 0-0</v>
      </c>
      <c r="S457" t="str">
        <f ca="1">IF(RIGHT(FPL_Combined[[#Headers],[Gameweek 18]],2)&lt;$B$622,INDEX(FPL_Results_Extract[Gameweek 18],MATCH($A457,FPL_Results_Extract[[Player]:[Player]],0)),INDEX(Team_Key[[Abbreviation]:[Abbreviation]],MATCH(LEFT(INDEX(FPL_Fixtures_Extract[],MATCH($A457,FPL_Fixtures_Extract[[Player]:[Player]],0),MATCH(FPL_Combined[[#Headers],[Gameweek 18]],FPL_Fixtures_Extract[#Headers],0)),LEN(INDEX(FPL_Fixtures_Extract[],MATCH($A457,FPL_Fixtures_Extract[[Player]:[Player]],0),MATCH(FPL_Combined[[#Headers],[Gameweek 18]],FPL_Fixtures_Extract[#Headers],0)))-4),Team_Key[[Full Name]:[Full Name]],0))&amp;RIGHT(INDEX(FPL_Fixtures_Extract[],MATCH($A457,FPL_Fixtures_Extract[[Player]:[Player]],0),MATCH(FPL_Combined[[#Headers],[Gameweek 18]],FPL_Fixtures_Extract[#Headers],0)),3))</f>
        <v>AVL(A) 1-1</v>
      </c>
      <c r="T457" t="str">
        <f ca="1">IF(RIGHT(FPL_Combined[[#Headers],[Gameweek 19]],2)&lt;$B$622,INDEX(FPL_Results_Extract[Gameweek 19],MATCH($A457,FPL_Results_Extract[[Player]:[Player]],0)),INDEX(Team_Key[[Abbreviation]:[Abbreviation]],MATCH(LEFT(INDEX(FPL_Fixtures_Extract[],MATCH($A457,FPL_Fixtures_Extract[[Player]:[Player]],0),MATCH(FPL_Combined[[#Headers],[Gameweek 19]],FPL_Fixtures_Extract[#Headers],0)),LEN(INDEX(FPL_Fixtures_Extract[],MATCH($A457,FPL_Fixtures_Extract[[Player]:[Player]],0),MATCH(FPL_Combined[[#Headers],[Gameweek 19]],FPL_Fixtures_Extract[#Headers],0)))-4),Team_Key[[Full Name]:[Full Name]],0))&amp;RIGHT(INDEX(FPL_Fixtures_Extract[],MATCH($A457,FPL_Fixtures_Extract[[Player]:[Player]],0),MATCH(FPL_Combined[[#Headers],[Gameweek 19]],FPL_Fixtures_Extract[#Headers],0)),3))</f>
        <v>SOU(H) 2-1</v>
      </c>
      <c r="U457" t="str">
        <f ca="1">IF(RIGHT(FPL_Combined[[#Headers],[Gameweek 20]],2)&lt;$B$622,INDEX(FPL_Results_Extract[Gameweek 20],MATCH($A457,FPL_Results_Extract[[Player]:[Player]],0)),INDEX(Team_Key[[Abbreviation]:[Abbreviation]],MATCH(LEFT(INDEX(FPL_Fixtures_Extract[],MATCH($A457,FPL_Fixtures_Extract[[Player]:[Player]],0),MATCH(FPL_Combined[[#Headers],[Gameweek 20]],FPL_Fixtures_Extract[#Headers],0)),LEN(INDEX(FPL_Fixtures_Extract[],MATCH($A457,FPL_Fixtures_Extract[[Player]:[Player]],0),MATCH(FPL_Combined[[#Headers],[Gameweek 20]],FPL_Fixtures_Extract[#Headers],0)))-4),Team_Key[[Full Name]:[Full Name]],0))&amp;RIGHT(INDEX(FPL_Fixtures_Extract[],MATCH($A457,FPL_Fixtures_Extract[[Player]:[Player]],0),MATCH(FPL_Combined[[#Headers],[Gameweek 20]],FPL_Fixtures_Extract[#Headers],0)),3))</f>
        <v>LIV(H) 2-0</v>
      </c>
      <c r="V457" t="str">
        <f ca="1">IF(RIGHT(FPL_Combined[[#Headers],[Gameweek 21]],2)&lt;$B$622,INDEX(FPL_Results_Extract[Gameweek 21],MATCH($A457,FPL_Results_Extract[[Player]:[Player]],0)),INDEX(Team_Key[[Abbreviation]:[Abbreviation]],MATCH(LEFT(INDEX(FPL_Fixtures_Extract[],MATCH($A457,FPL_Fixtures_Extract[[Player]:[Player]],0),MATCH(FPL_Combined[[#Headers],[Gameweek 21]],FPL_Fixtures_Extract[#Headers],0)),LEN(INDEX(FPL_Fixtures_Extract[],MATCH($A457,FPL_Fixtures_Extract[[Player]:[Player]],0),MATCH(FPL_Combined[[#Headers],[Gameweek 21]],FPL_Fixtures_Extract[#Headers],0)))-4),Team_Key[[Full Name]:[Full Name]],0))&amp;RIGHT(INDEX(FPL_Fixtures_Extract[],MATCH($A457,FPL_Fixtures_Extract[[Player]:[Player]],0),MATCH(FPL_Combined[[#Headers],[Gameweek 21]],FPL_Fixtures_Extract[#Headers],0)),3))</f>
        <v>BOU(A) 3-1</v>
      </c>
      <c r="W457" t="str">
        <f ca="1">IF(RIGHT(FPL_Combined[[#Headers],[Gameweek 22]],2)&lt;$B$622,INDEX(FPL_Results_Extract[Gameweek 22],MATCH($A457,FPL_Results_Extract[[Player]:[Player]],0)),INDEX(Team_Key[[Abbreviation]:[Abbreviation]],MATCH(LEFT(INDEX(FPL_Fixtures_Extract[],MATCH($A457,FPL_Fixtures_Extract[[Player]:[Player]],0),MATCH(FPL_Combined[[#Headers],[Gameweek 22]],FPL_Fixtures_Extract[#Headers],0)),LEN(INDEX(FPL_Fixtures_Extract[],MATCH($A457,FPL_Fixtures_Extract[[Player]:[Player]],0),MATCH(FPL_Combined[[#Headers],[Gameweek 22]],FPL_Fixtures_Extract[#Headers],0)))-4),Team_Key[[Full Name]:[Full Name]],0))&amp;RIGHT(INDEX(FPL_Fixtures_Extract[],MATCH($A457,FPL_Fixtures_Extract[[Player]:[Player]],0),MATCH(FPL_Combined[[#Headers],[Gameweek 22]],FPL_Fixtures_Extract[#Headers],0)),3))</f>
        <v>NEW(A) 1-2</v>
      </c>
      <c r="X457" t="str">
        <f ca="1">IF(RIGHT(FPL_Combined[[#Headers],[Gameweek 23]],2)&lt;$B$622,INDEX(FPL_Results_Extract[Gameweek 23],MATCH($A457,FPL_Results_Extract[[Player]:[Player]],0)),INDEX(Team_Key[[Abbreviation]:[Abbreviation]],MATCH(LEFT(INDEX(FPL_Fixtures_Extract[],MATCH($A457,FPL_Fixtures_Extract[[Player]:[Player]],0),MATCH(FPL_Combined[[#Headers],[Gameweek 23]],FPL_Fixtures_Extract[#Headers],0)),LEN(INDEX(FPL_Fixtures_Extract[],MATCH($A457,FPL_Fixtures_Extract[[Player]:[Player]],0),MATCH(FPL_Combined[[#Headers],[Gameweek 23]],FPL_Fixtures_Extract[#Headers],0)))-4),Team_Key[[Full Name]:[Full Name]],0))&amp;RIGHT(INDEX(FPL_Fixtures_Extract[],MATCH($A457,FPL_Fixtures_Extract[[Player]:[Player]],0),MATCH(FPL_Combined[[#Headers],[Gameweek 23]],FPL_Fixtures_Extract[#Headers],0)),3))</f>
        <v>MCI(H) 2-2</v>
      </c>
      <c r="Y457" t="str">
        <f ca="1">IF(RIGHT(FPL_Combined[[#Headers],[Gameweek 24]],2)&lt;$B$622,INDEX(FPL_Results_Extract[Team],MATCH($A457,FPL_Results_Extract[[Player]:[Player]],0)),INDEX(Team_Key[[Abbreviation]:[Abbreviation]],MATCH(LEFT(INDEX(FPL_Fixtures_Extract[],MATCH($A457,FPL_Fixtures_Extract[[Player]:[Player]],0),MATCH(FPL_Combined[[#Headers],[Gameweek 24]],FPL_Fixtures_Extract[#Headers],0)),LEN(INDEX(FPL_Fixtures_Extract[],MATCH($A457,FPL_Fixtures_Extract[[Player]:[Player]],0),MATCH(FPL_Combined[[#Headers],[Gameweek 24]],FPL_Fixtures_Extract[#Headers],0)))-4),Team_Key[[Full Name]:[Full Name]],0))&amp;RIGHT(INDEX(FPL_Fixtures_Extract[],MATCH($A457,FPL_Fixtures_Extract[[Player]:[Player]],0),MATCH(FPL_Combined[[#Headers],[Gameweek 24]],FPL_Fixtures_Extract[#Headers],0)),3))</f>
        <v>WHU</v>
      </c>
      <c r="Z457" t="str">
        <f ca="1">IF(RIGHT(FPL_Combined[[#Headers],[Gameweek 25]],2)&lt;$B$622,INDEX(FPL_Results_Extract[Player],MATCH($A457,FPL_Results_Extract[[Player]:[Player]],0)),INDEX(Team_Key[[Abbreviation]:[Abbreviation]],MATCH(LEFT(INDEX(FPL_Fixtures_Extract[],MATCH($A457,FPL_Fixtures_Extract[[Player]:[Player]],0),MATCH(FPL_Combined[[#Headers],[Gameweek 25]],FPL_Fixtures_Extract[#Headers],0)),LEN(INDEX(FPL_Fixtures_Extract[],MATCH($A457,FPL_Fixtures_Extract[[Player]:[Player]],0),MATCH(FPL_Combined[[#Headers],[Gameweek 25]],FPL_Fixtures_Extract[#Headers],0)))-4),Team_Key[[Full Name]:[Full Name]],0))&amp;RIGHT(INDEX(FPL_Fixtures_Extract[],MATCH($A457,FPL_Fixtures_Extract[[Player]:[Player]],0),MATCH(FPL_Combined[[#Headers],[Gameweek 25]],FPL_Fixtures_Extract[#Headers],0)),3))</f>
        <v>Poyet</v>
      </c>
      <c r="AA457" t="str">
        <f ca="1">IF(RIGHT(FPL_Combined[[#Headers],[Gameweek 26]],2)&lt;$B$622,INDEX(FPL_Results_Extract[Gameweek 01],MATCH($A457,FPL_Results_Extract[[Player]:[Player]],0)),INDEX(Team_Key[[Abbreviation]:[Abbreviation]],MATCH(LEFT(INDEX(FPL_Fixtures_Extract[],MATCH($A457,FPL_Fixtures_Extract[[Player]:[Player]],0),MATCH(FPL_Combined[[#Headers],[Gameweek 26]],FPL_Fixtures_Extract[#Headers],0)),LEN(INDEX(FPL_Fixtures_Extract[],MATCH($A457,FPL_Fixtures_Extract[[Player]:[Player]],0),MATCH(FPL_Combined[[#Headers],[Gameweek 26]],FPL_Fixtures_Extract[#Headers],0)))-4),Team_Key[[Full Name]:[Full Name]],0))&amp;RIGHT(INDEX(FPL_Fixtures_Extract[],MATCH($A457,FPL_Fixtures_Extract[[Player]:[Player]],0),MATCH(FPL_Combined[[#Headers],[Gameweek 26]],FPL_Fixtures_Extract[#Headers],0)),3))</f>
        <v>ARS(A) 2-0</v>
      </c>
      <c r="AB457" t="str">
        <f ca="1">IF(RIGHT(FPL_Combined[[#Headers],[Gameweek 27]],2)&lt;$B$622,INDEX(FPL_Results_Extract[Gameweek 02],MATCH($A457,FPL_Results_Extract[[Player]:[Player]],0)),INDEX(Team_Key[[Abbreviation]:[Abbreviation]],MATCH(LEFT(INDEX(FPL_Fixtures_Extract[],MATCH($A457,FPL_Fixtures_Extract[[Player]:[Player]],0),MATCH(FPL_Combined[[#Headers],[Gameweek 27]],FPL_Fixtures_Extract[#Headers],0)),LEN(INDEX(FPL_Fixtures_Extract[],MATCH($A457,FPL_Fixtures_Extract[[Player]:[Player]],0),MATCH(FPL_Combined[[#Headers],[Gameweek 27]],FPL_Fixtures_Extract[#Headers],0)))-4),Team_Key[[Full Name]:[Full Name]],0))&amp;RIGHT(INDEX(FPL_Fixtures_Extract[],MATCH($A457,FPL_Fixtures_Extract[[Player]:[Player]],0),MATCH(FPL_Combined[[#Headers],[Gameweek 27]],FPL_Fixtures_Extract[#Headers],0)),3))</f>
        <v>LEI(H) 1-2</v>
      </c>
      <c r="AC457" t="str">
        <f ca="1">IF(RIGHT(FPL_Combined[[#Headers],[Gameweek 28]],2)&lt;$B$622,INDEX(FPL_Results_Extract[Gameweek 03],MATCH($A457,FPL_Results_Extract[[Player]:[Player]],0)),INDEX(Team_Key[[Abbreviation]:[Abbreviation]],MATCH(LEFT(INDEX(FPL_Fixtures_Extract[],MATCH($A457,FPL_Fixtures_Extract[[Player]:[Player]],0),MATCH(FPL_Combined[[#Headers],[Gameweek 28]],FPL_Fixtures_Extract[#Headers],0)),LEN(INDEX(FPL_Fixtures_Extract[],MATCH($A457,FPL_Fixtures_Extract[[Player]:[Player]],0),MATCH(FPL_Combined[[#Headers],[Gameweek 28]],FPL_Fixtures_Extract[#Headers],0)))-4),Team_Key[[Full Name]:[Full Name]],0))&amp;RIGHT(INDEX(FPL_Fixtures_Extract[],MATCH($A457,FPL_Fixtures_Extract[[Player]:[Player]],0),MATCH(FPL_Combined[[#Headers],[Gameweek 28]],FPL_Fixtures_Extract[#Headers],0)),3))</f>
        <v>BOU(H) 3-4</v>
      </c>
      <c r="AD457" t="str">
        <f ca="1">IF(RIGHT(FPL_Combined[[#Headers],[Gameweek 29]],2)&lt;$B$622,INDEX(FPL_Results_Extract[Gameweek 04],MATCH($A457,FPL_Results_Extract[[Player]:[Player]],0)),INDEX(Team_Key[[Abbreviation]:[Abbreviation]],MATCH(LEFT(INDEX(FPL_Fixtures_Extract[],MATCH($A457,FPL_Fixtures_Extract[[Player]:[Player]],0),MATCH(FPL_Combined[[#Headers],[Gameweek 29]],FPL_Fixtures_Extract[#Headers],0)),LEN(INDEX(FPL_Fixtures_Extract[],MATCH($A457,FPL_Fixtures_Extract[[Player]:[Player]],0),MATCH(FPL_Combined[[#Headers],[Gameweek 29]],FPL_Fixtures_Extract[#Headers],0)))-4),Team_Key[[Full Name]:[Full Name]],0))&amp;RIGHT(INDEX(FPL_Fixtures_Extract[],MATCH($A457,FPL_Fixtures_Extract[[Player]:[Player]],0),MATCH(FPL_Combined[[#Headers],[Gameweek 29]],FPL_Fixtures_Extract[#Headers],0)),3))</f>
        <v>EVE(A)</v>
      </c>
      <c r="AE457" t="e">
        <f ca="1">IF(RIGHT(FPL_Combined[[#Headers],[Gameweek 30]],2)&lt;$B$622,INDEX(FPL_Results_Extract[Gameweek 05],MATCH($A457,FPL_Results_Extract[[Player]:[Player]],0)),INDEX(Team_Key[[Abbreviation]:[Abbreviation]],MATCH(LEFT(INDEX(FPL_Fixtures_Extract[],MATCH($A457,FPL_Fixtures_Extract[[Player]:[Player]],0),MATCH(FPL_Combined[[#Headers],[Gameweek 30]],FPL_Fixtures_Extract[#Headers],0)),LEN(INDEX(FPL_Fixtures_Extract[],MATCH($A457,FPL_Fixtures_Extract[[Player]:[Player]],0),MATCH(FPL_Combined[[#Headers],[Gameweek 30]],FPL_Fixtures_Extract[#Headers],0)))-4),Team_Key[[Full Name]:[Full Name]],0))&amp;RIGHT(INDEX(FPL_Fixtures_Extract[],MATCH($A457,FPL_Fixtures_Extract[[Player]:[Player]],0),MATCH(FPL_Combined[[#Headers],[Gameweek 30]],FPL_Fixtures_Extract[#Headers],0)),3))</f>
        <v>#VALUE!</v>
      </c>
      <c r="AF457" t="str">
        <f ca="1">IF(RIGHT(FPL_Combined[[#Headers],[Gameweek 31]],2)&lt;$B$622,INDEX(FPL_Results_Extract[Gameweek 06],MATCH($A457,FPL_Results_Extract[[Player]:[Player]],0)),INDEX(Team_Key[[Abbreviation]:[Abbreviation]],MATCH(LEFT(INDEX(FPL_Fixtures_Extract[],MATCH($A457,FPL_Fixtures_Extract[[Player]:[Player]],0),MATCH(FPL_Combined[[#Headers],[Gameweek 31]],FPL_Fixtures_Extract[#Headers],0)),LEN(INDEX(FPL_Fixtures_Extract[],MATCH($A457,FPL_Fixtures_Extract[[Player]:[Player]],0),MATCH(FPL_Combined[[#Headers],[Gameweek 31]],FPL_Fixtures_Extract[#Headers],0)))-4),Team_Key[[Full Name]:[Full Name]],0))&amp;RIGHT(INDEX(FPL_Fixtures_Extract[],MATCH($A457,FPL_Fixtures_Extract[[Player]:[Player]],0),MATCH(FPL_Combined[[#Headers],[Gameweek 31]],FPL_Fixtures_Extract[#Headers],0)),3))</f>
        <v>CHE(A)</v>
      </c>
      <c r="AG457" t="str">
        <f ca="1">IF(RIGHT(FPL_Combined[[#Headers],[Gameweek 32]],2)&lt;$B$622,INDEX(FPL_Results_Extract[Gameweek 07],MATCH($A457,FPL_Results_Extract[[Player]:[Player]],0)),INDEX(Team_Key[[Abbreviation]:[Abbreviation]],MATCH(LEFT(INDEX(FPL_Fixtures_Extract[],MATCH($A457,FPL_Fixtures_Extract[[Player]:[Player]],0),MATCH(FPL_Combined[[#Headers],[Gameweek 32]],FPL_Fixtures_Extract[#Headers],0)),LEN(INDEX(FPL_Fixtures_Extract[],MATCH($A457,FPL_Fixtures_Extract[[Player]:[Player]],0),MATCH(FPL_Combined[[#Headers],[Gameweek 32]],FPL_Fixtures_Extract[#Headers],0)))-4),Team_Key[[Full Name]:[Full Name]],0))&amp;RIGHT(INDEX(FPL_Fixtures_Extract[],MATCH($A457,FPL_Fixtures_Extract[[Player]:[Player]],0),MATCH(FPL_Combined[[#Headers],[Gameweek 32]],FPL_Fixtures_Extract[#Headers],0)),3))</f>
        <v>CRY(H)</v>
      </c>
      <c r="AH457" t="str">
        <f ca="1">IF(RIGHT(FPL_Combined[[#Headers],[Gameweek 33]],2)&lt;$B$622,INDEX(FPL_Results_Extract[Gameweek 08],MATCH($A457,FPL_Results_Extract[[Player]:[Player]],0)),INDEX(Team_Key[[Abbreviation]:[Abbreviation]],MATCH(LEFT(INDEX(FPL_Fixtures_Extract[],MATCH($A457,FPL_Fixtures_Extract[[Player]:[Player]],0),MATCH(FPL_Combined[[#Headers],[Gameweek 33]],FPL_Fixtures_Extract[#Headers],0)),LEN(INDEX(FPL_Fixtures_Extract[],MATCH($A457,FPL_Fixtures_Extract[[Player]:[Player]],0),MATCH(FPL_Combined[[#Headers],[Gameweek 33]],FPL_Fixtures_Extract[#Headers],0)))-4),Team_Key[[Full Name]:[Full Name]],0))&amp;RIGHT(INDEX(FPL_Fixtures_Extract[],MATCH($A457,FPL_Fixtures_Extract[[Player]:[Player]],0),MATCH(FPL_Combined[[#Headers],[Gameweek 33]],FPL_Fixtures_Extract[#Headers],0)),3))</f>
        <v>ARS(H)</v>
      </c>
      <c r="AI457" t="str">
        <f ca="1">IF(RIGHT(FPL_Combined[[#Headers],[Gameweek 34]],2)&lt;$B$622,INDEX(FPL_Results_Extract[Gameweek 09],MATCH($A457,FPL_Results_Extract[[Player]:[Player]],0)),INDEX(Team_Key[[Abbreviation]:[Abbreviation]],MATCH(LEFT(INDEX(FPL_Fixtures_Extract[],MATCH($A457,FPL_Fixtures_Extract[[Player]:[Player]],0),MATCH(FPL_Combined[[#Headers],[Gameweek 34]],FPL_Fixtures_Extract[#Headers],0)),LEN(INDEX(FPL_Fixtures_Extract[],MATCH($A457,FPL_Fixtures_Extract[[Player]:[Player]],0),MATCH(FPL_Combined[[#Headers],[Gameweek 34]],FPL_Fixtures_Extract[#Headers],0)))-4),Team_Key[[Full Name]:[Full Name]],0))&amp;RIGHT(INDEX(FPL_Fixtures_Extract[],MATCH($A457,FPL_Fixtures_Extract[[Player]:[Player]],0),MATCH(FPL_Combined[[#Headers],[Gameweek 34]],FPL_Fixtures_Extract[#Headers],0)),3))</f>
        <v>LEI(A)</v>
      </c>
      <c r="AJ457" t="e">
        <f ca="1">IF(RIGHT(FPL_Combined[[#Headers],[Gameweek 35]],2)&lt;$B$622,INDEX(FPL_Results_Extract[Gameweek 10],MATCH($A457,FPL_Results_Extract[[Player]:[Player]],0)),INDEX(Team_Key[[Abbreviation]:[Abbreviation]],MATCH(LEFT(INDEX(FPL_Fixtures_Extract[],MATCH($A457,FPL_Fixtures_Extract[[Player]:[Player]],0),MATCH(FPL_Combined[[#Headers],[Gameweek 35]],FPL_Fixtures_Extract[#Headers],0)),LEN(INDEX(FPL_Fixtures_Extract[],MATCH($A457,FPL_Fixtures_Extract[[Player]:[Player]],0),MATCH(FPL_Combined[[#Headers],[Gameweek 35]],FPL_Fixtures_Extract[#Headers],0)))-4),Team_Key[[Full Name]:[Full Name]],0))&amp;RIGHT(INDEX(FPL_Fixtures_Extract[],MATCH($A457,FPL_Fixtures_Extract[[Player]:[Player]],0),MATCH(FPL_Combined[[#Headers],[Gameweek 35]],FPL_Fixtures_Extract[#Headers],0)),3))</f>
        <v>#VALUE!</v>
      </c>
      <c r="AK457" t="str">
        <f ca="1">IF(RIGHT(FPL_Combined[[#Headers],[Gameweek 36]],2)&lt;$B$622,INDEX(FPL_Results_Extract[Gameweek 11],MATCH($A457,FPL_Results_Extract[[Player]:[Player]],0)),INDEX(Team_Key[[Abbreviation]:[Abbreviation]],MATCH(LEFT(INDEX(FPL_Fixtures_Extract[],MATCH($A457,FPL_Fixtures_Extract[[Player]:[Player]],0),MATCH(FPL_Combined[[#Headers],[Gameweek 36]],FPL_Fixtures_Extract[#Headers],0)),LEN(INDEX(FPL_Fixtures_Extract[],MATCH($A457,FPL_Fixtures_Extract[[Player]:[Player]],0),MATCH(FPL_Combined[[#Headers],[Gameweek 36]],FPL_Fixtures_Extract[#Headers],0)))-4),Team_Key[[Full Name]:[Full Name]],0))&amp;RIGHT(INDEX(FPL_Fixtures_Extract[],MATCH($A457,FPL_Fixtures_Extract[[Player]:[Player]],0),MATCH(FPL_Combined[[#Headers],[Gameweek 36]],FPL_Fixtures_Extract[#Headers],0)),3))</f>
        <v>WBA(A)</v>
      </c>
      <c r="AL457" t="str">
        <f ca="1">IF(RIGHT(FPL_Combined[[#Headers],[Gameweek 37]],2)&lt;$B$622,INDEX(FPL_Results_Extract[Gameweek 12],MATCH($A457,FPL_Results_Extract[[Player]:[Player]],0)),INDEX(Team_Key[[Abbreviation]:[Abbreviation]],MATCH(LEFT(INDEX(FPL_Fixtures_Extract[],MATCH($A457,FPL_Fixtures_Extract[[Player]:[Player]],0),MATCH(FPL_Combined[[#Headers],[Gameweek 37]],FPL_Fixtures_Extract[#Headers],0)),LEN(INDEX(FPL_Fixtures_Extract[],MATCH($A457,FPL_Fixtures_Extract[[Player]:[Player]],0),MATCH(FPL_Combined[[#Headers],[Gameweek 37]],FPL_Fixtures_Extract[#Headers],0)))-4),Team_Key[[Full Name]:[Full Name]],0))&amp;RIGHT(INDEX(FPL_Fixtures_Extract[],MATCH($A457,FPL_Fixtures_Extract[[Player]:[Player]],0),MATCH(FPL_Combined[[#Headers],[Gameweek 37]],FPL_Fixtures_Extract[#Headers],0)),3))</f>
        <v>SWA(H)</v>
      </c>
      <c r="AM457" t="str">
        <f ca="1">IF(RIGHT(FPL_Combined[[#Headers],[Gameweek 38]],2)&lt;$B$622,INDEX(FPL_Results_Extract[Gameweek 13],MATCH($A457,FPL_Results_Extract[[Player]:[Player]],0)),INDEX(Team_Key[[Abbreviation]:[Abbreviation]],MATCH(LEFT(INDEX(FPL_Fixtures_Extract[],MATCH($A457,FPL_Fixtures_Extract[[Player]:[Player]],0),MATCH(FPL_Combined[[#Headers],[Gameweek 38]],FPL_Fixtures_Extract[#Headers],0)),LEN(INDEX(FPL_Fixtures_Extract[],MATCH($A457,FPL_Fixtures_Extract[[Player]:[Player]],0),MATCH(FPL_Combined[[#Headers],[Gameweek 38]],FPL_Fixtures_Extract[#Headers],0)))-4),Team_Key[[Full Name]:[Full Name]],0))&amp;RIGHT(INDEX(FPL_Fixtures_Extract[],MATCH($A457,FPL_Fixtures_Extract[[Player]:[Player]],0),MATCH(FPL_Combined[[#Headers],[Gameweek 38]],FPL_Fixtures_Extract[#Headers],0)),3))</f>
        <v>STK(A)</v>
      </c>
    </row>
    <row r="458" spans="1:39" x14ac:dyDescent="0.45">
      <c r="A458" t="s">
        <v>210</v>
      </c>
      <c r="B458" t="str">
        <f ca="1">IF(RIGHT(FPL_Combined[[#Headers],[Gameweek 01]],2)&lt;$B$622,INDEX(FPL_Results_Extract[Gameweek 01],MATCH($A458,FPL_Results_Extract[[Player]:[Player]],0)),INDEX(Team_Key[[Abbreviation]:[Abbreviation]],MATCH(LEFT(INDEX(FPL_Fixtures_Extract[],MATCH($A458,FPL_Fixtures_Extract[[Player]:[Player]],0),MATCH(FPL_Combined[[#Headers],[Gameweek 01]],FPL_Fixtures_Extract[#Headers],0)),LEN(INDEX(FPL_Fixtures_Extract[],MATCH($A458,FPL_Fixtures_Extract[[Player]:[Player]],0),MATCH(FPL_Combined[[#Headers],[Gameweek 01]],FPL_Fixtures_Extract[#Headers],0)))-4),Team_Key[[Full Name]:[Full Name]],0))&amp;RIGHT(INDEX(FPL_Fixtures_Extract[],MATCH($A458,FPL_Fixtures_Extract[[Player]:[Player]],0),MATCH(FPL_Combined[[#Headers],[Gameweek 01]],FPL_Fixtures_Extract[#Headers],0)),3))</f>
        <v>WBA(A) 3-0</v>
      </c>
      <c r="C458" t="str">
        <f ca="1">IF(RIGHT(FPL_Combined[[#Headers],[Gameweek 02]],2)&lt;$B$622,INDEX(FPL_Results_Extract[Gameweek 02],MATCH($A458,FPL_Results_Extract[[Player]:[Player]],0)),INDEX(Team_Key[[Abbreviation]:[Abbreviation]],MATCH(LEFT(INDEX(FPL_Fixtures_Extract[],MATCH($A458,FPL_Fixtures_Extract[[Player]:[Player]],0),MATCH(FPL_Combined[[#Headers],[Gameweek 02]],FPL_Fixtures_Extract[#Headers],0)),LEN(INDEX(FPL_Fixtures_Extract[],MATCH($A458,FPL_Fixtures_Extract[[Player]:[Player]],0),MATCH(FPL_Combined[[#Headers],[Gameweek 02]],FPL_Fixtures_Extract[#Headers],0)))-4),Team_Key[[Full Name]:[Full Name]],0))&amp;RIGHT(INDEX(FPL_Fixtures_Extract[],MATCH($A458,FPL_Fixtures_Extract[[Player]:[Player]],0),MATCH(FPL_Combined[[#Headers],[Gameweek 02]],FPL_Fixtures_Extract[#Headers],0)),3))</f>
        <v>CHE(H) 3-0</v>
      </c>
      <c r="D458" t="str">
        <f ca="1">IF(RIGHT(FPL_Combined[[#Headers],[Gameweek 03]],2)&lt;$B$622,INDEX(FPL_Results_Extract[Gameweek 03],MATCH($A458,FPL_Results_Extract[[Player]:[Player]],0)),INDEX(Team_Key[[Abbreviation]:[Abbreviation]],MATCH(LEFT(INDEX(FPL_Fixtures_Extract[],MATCH($A458,FPL_Fixtures_Extract[[Player]:[Player]],0),MATCH(FPL_Combined[[#Headers],[Gameweek 03]],FPL_Fixtures_Extract[#Headers],0)),LEN(INDEX(FPL_Fixtures_Extract[],MATCH($A458,FPL_Fixtures_Extract[[Player]:[Player]],0),MATCH(FPL_Combined[[#Headers],[Gameweek 03]],FPL_Fixtures_Extract[#Headers],0)))-4),Team_Key[[Full Name]:[Full Name]],0))&amp;RIGHT(INDEX(FPL_Fixtures_Extract[],MATCH($A458,FPL_Fixtures_Extract[[Player]:[Player]],0),MATCH(FPL_Combined[[#Headers],[Gameweek 03]],FPL_Fixtures_Extract[#Headers],0)),3))</f>
        <v>EVE(A) 2-0</v>
      </c>
      <c r="E458" t="str">
        <f ca="1">IF(RIGHT(FPL_Combined[[#Headers],[Gameweek 04]],2)&lt;$B$622,INDEX(FPL_Results_Extract[Gameweek 04],MATCH($A458,FPL_Results_Extract[[Player]:[Player]],0)),INDEX(Team_Key[[Abbreviation]:[Abbreviation]],MATCH(LEFT(INDEX(FPL_Fixtures_Extract[],MATCH($A458,FPL_Fixtures_Extract[[Player]:[Player]],0),MATCH(FPL_Combined[[#Headers],[Gameweek 04]],FPL_Fixtures_Extract[#Headers],0)),LEN(INDEX(FPL_Fixtures_Extract[],MATCH($A458,FPL_Fixtures_Extract[[Player]:[Player]],0),MATCH(FPL_Combined[[#Headers],[Gameweek 04]],FPL_Fixtures_Extract[#Headers],0)))-4),Team_Key[[Full Name]:[Full Name]],0))&amp;RIGHT(INDEX(FPL_Fixtures_Extract[],MATCH($A458,FPL_Fixtures_Extract[[Player]:[Player]],0),MATCH(FPL_Combined[[#Headers],[Gameweek 04]],FPL_Fixtures_Extract[#Headers],0)),3))</f>
        <v>WAT(H) 2-0</v>
      </c>
      <c r="F458" t="str">
        <f ca="1">IF(RIGHT(FPL_Combined[[#Headers],[Gameweek 05]],2)&lt;$B$622,INDEX(FPL_Results_Extract[Gameweek 05],MATCH($A458,FPL_Results_Extract[[Player]:[Player]],0)),INDEX(Team_Key[[Abbreviation]:[Abbreviation]],MATCH(LEFT(INDEX(FPL_Fixtures_Extract[],MATCH($A458,FPL_Fixtures_Extract[[Player]:[Player]],0),MATCH(FPL_Combined[[#Headers],[Gameweek 05]],FPL_Fixtures_Extract[#Headers],0)),LEN(INDEX(FPL_Fixtures_Extract[],MATCH($A458,FPL_Fixtures_Extract[[Player]:[Player]],0),MATCH(FPL_Combined[[#Headers],[Gameweek 05]],FPL_Fixtures_Extract[#Headers],0)))-4),Team_Key[[Full Name]:[Full Name]],0))&amp;RIGHT(INDEX(FPL_Fixtures_Extract[],MATCH($A458,FPL_Fixtures_Extract[[Player]:[Player]],0),MATCH(FPL_Combined[[#Headers],[Gameweek 05]],FPL_Fixtures_Extract[#Headers],0)),3))</f>
        <v>CRY(A) 1-0</v>
      </c>
      <c r="G458" t="str">
        <f ca="1">IF(RIGHT(FPL_Combined[[#Headers],[Gameweek 06]],2)&lt;$B$622,INDEX(FPL_Results_Extract[Gameweek 06],MATCH($A458,FPL_Results_Extract[[Player]:[Player]],0)),INDEX(Team_Key[[Abbreviation]:[Abbreviation]],MATCH(LEFT(INDEX(FPL_Fixtures_Extract[],MATCH($A458,FPL_Fixtures_Extract[[Player]:[Player]],0),MATCH(FPL_Combined[[#Headers],[Gameweek 06]],FPL_Fixtures_Extract[#Headers],0)),LEN(INDEX(FPL_Fixtures_Extract[],MATCH($A458,FPL_Fixtures_Extract[[Player]:[Player]],0),MATCH(FPL_Combined[[#Headers],[Gameweek 06]],FPL_Fixtures_Extract[#Headers],0)))-4),Team_Key[[Full Name]:[Full Name]],0))&amp;RIGHT(INDEX(FPL_Fixtures_Extract[],MATCH($A458,FPL_Fixtures_Extract[[Player]:[Player]],0),MATCH(FPL_Combined[[#Headers],[Gameweek 06]],FPL_Fixtures_Extract[#Headers],0)),3))</f>
        <v>WHU(H) 1-2</v>
      </c>
      <c r="H458" t="str">
        <f ca="1">IF(RIGHT(FPL_Combined[[#Headers],[Gameweek 07]],2)&lt;$B$622,INDEX(FPL_Results_Extract[Gameweek 07],MATCH($A458,FPL_Results_Extract[[Player]:[Player]],0)),INDEX(Team_Key[[Abbreviation]:[Abbreviation]],MATCH(LEFT(INDEX(FPL_Fixtures_Extract[],MATCH($A458,FPL_Fixtures_Extract[[Player]:[Player]],0),MATCH(FPL_Combined[[#Headers],[Gameweek 07]],FPL_Fixtures_Extract[#Headers],0)),LEN(INDEX(FPL_Fixtures_Extract[],MATCH($A458,FPL_Fixtures_Extract[[Player]:[Player]],0),MATCH(FPL_Combined[[#Headers],[Gameweek 07]],FPL_Fixtures_Extract[#Headers],0)))-4),Team_Key[[Full Name]:[Full Name]],0))&amp;RIGHT(INDEX(FPL_Fixtures_Extract[],MATCH($A458,FPL_Fixtures_Extract[[Player]:[Player]],0),MATCH(FPL_Combined[[#Headers],[Gameweek 07]],FPL_Fixtures_Extract[#Headers],0)),3))</f>
        <v>TOT(A) 1-4</v>
      </c>
      <c r="I458" t="str">
        <f ca="1">IF(RIGHT(FPL_Combined[[#Headers],[Gameweek 08]],2)&lt;$B$622,INDEX(FPL_Results_Extract[Gameweek 08],MATCH($A458,FPL_Results_Extract[[Player]:[Player]],0)),INDEX(Team_Key[[Abbreviation]:[Abbreviation]],MATCH(LEFT(INDEX(FPL_Fixtures_Extract[],MATCH($A458,FPL_Fixtures_Extract[[Player]:[Player]],0),MATCH(FPL_Combined[[#Headers],[Gameweek 08]],FPL_Fixtures_Extract[#Headers],0)),LEN(INDEX(FPL_Fixtures_Extract[],MATCH($A458,FPL_Fixtures_Extract[[Player]:[Player]],0),MATCH(FPL_Combined[[#Headers],[Gameweek 08]],FPL_Fixtures_Extract[#Headers],0)))-4),Team_Key[[Full Name]:[Full Name]],0))&amp;RIGHT(INDEX(FPL_Fixtures_Extract[],MATCH($A458,FPL_Fixtures_Extract[[Player]:[Player]],0),MATCH(FPL_Combined[[#Headers],[Gameweek 08]],FPL_Fixtures_Extract[#Headers],0)),3))</f>
        <v>NEW(H) 6-1</v>
      </c>
      <c r="J458" t="str">
        <f ca="1">IF(RIGHT(FPL_Combined[[#Headers],[Gameweek 09]],2)&lt;$B$622,INDEX(FPL_Results_Extract[Gameweek 09],MATCH($A458,FPL_Results_Extract[[Player]:[Player]],0)),INDEX(Team_Key[[Abbreviation]:[Abbreviation]],MATCH(LEFT(INDEX(FPL_Fixtures_Extract[],MATCH($A458,FPL_Fixtures_Extract[[Player]:[Player]],0),MATCH(FPL_Combined[[#Headers],[Gameweek 09]],FPL_Fixtures_Extract[#Headers],0)),LEN(INDEX(FPL_Fixtures_Extract[],MATCH($A458,FPL_Fixtures_Extract[[Player]:[Player]],0),MATCH(FPL_Combined[[#Headers],[Gameweek 09]],FPL_Fixtures_Extract[#Headers],0)))-4),Team_Key[[Full Name]:[Full Name]],0))&amp;RIGHT(INDEX(FPL_Fixtures_Extract[],MATCH($A458,FPL_Fixtures_Extract[[Player]:[Player]],0),MATCH(FPL_Combined[[#Headers],[Gameweek 09]],FPL_Fixtures_Extract[#Headers],0)),3))</f>
        <v>BOU(H) 5-1</v>
      </c>
      <c r="K458" t="str">
        <f ca="1">IF(RIGHT(FPL_Combined[[#Headers],[Gameweek 10]],2)&lt;$B$622,INDEX(FPL_Results_Extract[Gameweek 10],MATCH($A458,FPL_Results_Extract[[Player]:[Player]],0)),INDEX(Team_Key[[Abbreviation]:[Abbreviation]],MATCH(LEFT(INDEX(FPL_Fixtures_Extract[],MATCH($A458,FPL_Fixtures_Extract[[Player]:[Player]],0),MATCH(FPL_Combined[[#Headers],[Gameweek 10]],FPL_Fixtures_Extract[#Headers],0)),LEN(INDEX(FPL_Fixtures_Extract[],MATCH($A458,FPL_Fixtures_Extract[[Player]:[Player]],0),MATCH(FPL_Combined[[#Headers],[Gameweek 10]],FPL_Fixtures_Extract[#Headers],0)))-4),Team_Key[[Full Name]:[Full Name]],0))&amp;RIGHT(INDEX(FPL_Fixtures_Extract[],MATCH($A458,FPL_Fixtures_Extract[[Player]:[Player]],0),MATCH(FPL_Combined[[#Headers],[Gameweek 10]],FPL_Fixtures_Extract[#Headers],0)),3))</f>
        <v>MUN(A) 0-0</v>
      </c>
      <c r="L458" t="str">
        <f ca="1">IF(RIGHT(FPL_Combined[[#Headers],[Gameweek 11]],2)&lt;$B$622,INDEX(FPL_Results_Extract[Gameweek 11],MATCH($A458,FPL_Results_Extract[[Player]:[Player]],0)),INDEX(Team_Key[[Abbreviation]:[Abbreviation]],MATCH(LEFT(INDEX(FPL_Fixtures_Extract[],MATCH($A458,FPL_Fixtures_Extract[[Player]:[Player]],0),MATCH(FPL_Combined[[#Headers],[Gameweek 11]],FPL_Fixtures_Extract[#Headers],0)),LEN(INDEX(FPL_Fixtures_Extract[],MATCH($A458,FPL_Fixtures_Extract[[Player]:[Player]],0),MATCH(FPL_Combined[[#Headers],[Gameweek 11]],FPL_Fixtures_Extract[#Headers],0)))-4),Team_Key[[Full Name]:[Full Name]],0))&amp;RIGHT(INDEX(FPL_Fixtures_Extract[],MATCH($A458,FPL_Fixtures_Extract[[Player]:[Player]],0),MATCH(FPL_Combined[[#Headers],[Gameweek 11]],FPL_Fixtures_Extract[#Headers],0)),3))</f>
        <v>NOR(H) 2-1</v>
      </c>
      <c r="M458" t="str">
        <f ca="1">IF(RIGHT(FPL_Combined[[#Headers],[Gameweek 12]],2)&lt;$B$622,INDEX(FPL_Results_Extract[Gameweek 12],MATCH($A458,FPL_Results_Extract[[Player]:[Player]],0)),INDEX(Team_Key[[Abbreviation]:[Abbreviation]],MATCH(LEFT(INDEX(FPL_Fixtures_Extract[],MATCH($A458,FPL_Fixtures_Extract[[Player]:[Player]],0),MATCH(FPL_Combined[[#Headers],[Gameweek 12]],FPL_Fixtures_Extract[#Headers],0)),LEN(INDEX(FPL_Fixtures_Extract[],MATCH($A458,FPL_Fixtures_Extract[[Player]:[Player]],0),MATCH(FPL_Combined[[#Headers],[Gameweek 12]],FPL_Fixtures_Extract[#Headers],0)))-4),Team_Key[[Full Name]:[Full Name]],0))&amp;RIGHT(INDEX(FPL_Fixtures_Extract[],MATCH($A458,FPL_Fixtures_Extract[[Player]:[Player]],0),MATCH(FPL_Combined[[#Headers],[Gameweek 12]],FPL_Fixtures_Extract[#Headers],0)),3))</f>
        <v>AVL(A) 0-0</v>
      </c>
      <c r="N458" t="str">
        <f ca="1">IF(RIGHT(FPL_Combined[[#Headers],[Gameweek 13]],2)&lt;$B$622,INDEX(FPL_Results_Extract[Gameweek 13],MATCH($A458,FPL_Results_Extract[[Player]:[Player]],0)),INDEX(Team_Key[[Abbreviation]:[Abbreviation]],MATCH(LEFT(INDEX(FPL_Fixtures_Extract[],MATCH($A458,FPL_Fixtures_Extract[[Player]:[Player]],0),MATCH(FPL_Combined[[#Headers],[Gameweek 13]],FPL_Fixtures_Extract[#Headers],0)),LEN(INDEX(FPL_Fixtures_Extract[],MATCH($A458,FPL_Fixtures_Extract[[Player]:[Player]],0),MATCH(FPL_Combined[[#Headers],[Gameweek 13]],FPL_Fixtures_Extract[#Headers],0)))-4),Team_Key[[Full Name]:[Full Name]],0))&amp;RIGHT(INDEX(FPL_Fixtures_Extract[],MATCH($A458,FPL_Fixtures_Extract[[Player]:[Player]],0),MATCH(FPL_Combined[[#Headers],[Gameweek 13]],FPL_Fixtures_Extract[#Headers],0)),3))</f>
        <v>LIV(H) 1-4</v>
      </c>
      <c r="O458" t="str">
        <f ca="1">IF(RIGHT(FPL_Combined[[#Headers],[Gameweek 14]],2)&lt;$B$622,INDEX(FPL_Results_Extract[Gameweek 14],MATCH($A458,FPL_Results_Extract[[Player]:[Player]],0)),INDEX(Team_Key[[Abbreviation]:[Abbreviation]],MATCH(LEFT(INDEX(FPL_Fixtures_Extract[],MATCH($A458,FPL_Fixtures_Extract[[Player]:[Player]],0),MATCH(FPL_Combined[[#Headers],[Gameweek 14]],FPL_Fixtures_Extract[#Headers],0)),LEN(INDEX(FPL_Fixtures_Extract[],MATCH($A458,FPL_Fixtures_Extract[[Player]:[Player]],0),MATCH(FPL_Combined[[#Headers],[Gameweek 14]],FPL_Fixtures_Extract[#Headers],0)))-4),Team_Key[[Full Name]:[Full Name]],0))&amp;RIGHT(INDEX(FPL_Fixtures_Extract[],MATCH($A458,FPL_Fixtures_Extract[[Player]:[Player]],0),MATCH(FPL_Combined[[#Headers],[Gameweek 14]],FPL_Fixtures_Extract[#Headers],0)),3))</f>
        <v>SOU(H) 3-1</v>
      </c>
      <c r="P458" t="str">
        <f ca="1">IF(RIGHT(FPL_Combined[[#Headers],[Gameweek 15]],2)&lt;$B$622,INDEX(FPL_Results_Extract[Gameweek 15],MATCH($A458,FPL_Results_Extract[[Player]:[Player]],0)),INDEX(Team_Key[[Abbreviation]:[Abbreviation]],MATCH(LEFT(INDEX(FPL_Fixtures_Extract[],MATCH($A458,FPL_Fixtures_Extract[[Player]:[Player]],0),MATCH(FPL_Combined[[#Headers],[Gameweek 15]],FPL_Fixtures_Extract[#Headers],0)),LEN(INDEX(FPL_Fixtures_Extract[],MATCH($A458,FPL_Fixtures_Extract[[Player]:[Player]],0),MATCH(FPL_Combined[[#Headers],[Gameweek 15]],FPL_Fixtures_Extract[#Headers],0)))-4),Team_Key[[Full Name]:[Full Name]],0))&amp;RIGHT(INDEX(FPL_Fixtures_Extract[],MATCH($A458,FPL_Fixtures_Extract[[Player]:[Player]],0),MATCH(FPL_Combined[[#Headers],[Gameweek 15]],FPL_Fixtures_Extract[#Headers],0)),3))</f>
        <v>STK(A) 0-2</v>
      </c>
      <c r="Q458" t="str">
        <f ca="1">IF(RIGHT(FPL_Combined[[#Headers],[Gameweek 16]],2)&lt;$B$622,INDEX(FPL_Results_Extract[Gameweek 16],MATCH($A458,FPL_Results_Extract[[Player]:[Player]],0)),INDEX(Team_Key[[Abbreviation]:[Abbreviation]],MATCH(LEFT(INDEX(FPL_Fixtures_Extract[],MATCH($A458,FPL_Fixtures_Extract[[Player]:[Player]],0),MATCH(FPL_Combined[[#Headers],[Gameweek 16]],FPL_Fixtures_Extract[#Headers],0)),LEN(INDEX(FPL_Fixtures_Extract[],MATCH($A458,FPL_Fixtures_Extract[[Player]:[Player]],0),MATCH(FPL_Combined[[#Headers],[Gameweek 16]],FPL_Fixtures_Extract[#Headers],0)))-4),Team_Key[[Full Name]:[Full Name]],0))&amp;RIGHT(INDEX(FPL_Fixtures_Extract[],MATCH($A458,FPL_Fixtures_Extract[[Player]:[Player]],0),MATCH(FPL_Combined[[#Headers],[Gameweek 16]],FPL_Fixtures_Extract[#Headers],0)),3))</f>
        <v>SWA(H) 2-1</v>
      </c>
      <c r="R458" t="str">
        <f ca="1">IF(RIGHT(FPL_Combined[[#Headers],[Gameweek 17]],2)&lt;$B$622,INDEX(FPL_Results_Extract[Gameweek 17],MATCH($A458,FPL_Results_Extract[[Player]:[Player]],0)),INDEX(Team_Key[[Abbreviation]:[Abbreviation]],MATCH(LEFT(INDEX(FPL_Fixtures_Extract[],MATCH($A458,FPL_Fixtures_Extract[[Player]:[Player]],0),MATCH(FPL_Combined[[#Headers],[Gameweek 17]],FPL_Fixtures_Extract[#Headers],0)),LEN(INDEX(FPL_Fixtures_Extract[],MATCH($A458,FPL_Fixtures_Extract[[Player]:[Player]],0),MATCH(FPL_Combined[[#Headers],[Gameweek 17]],FPL_Fixtures_Extract[#Headers],0)))-4),Team_Key[[Full Name]:[Full Name]],0))&amp;RIGHT(INDEX(FPL_Fixtures_Extract[],MATCH($A458,FPL_Fixtures_Extract[[Player]:[Player]],0),MATCH(FPL_Combined[[#Headers],[Gameweek 17]],FPL_Fixtures_Extract[#Headers],0)),3))</f>
        <v>ARS(A) 1-2</v>
      </c>
      <c r="S458" t="str">
        <f ca="1">IF(RIGHT(FPL_Combined[[#Headers],[Gameweek 18]],2)&lt;$B$622,INDEX(FPL_Results_Extract[Gameweek 18],MATCH($A458,FPL_Results_Extract[[Player]:[Player]],0)),INDEX(Team_Key[[Abbreviation]:[Abbreviation]],MATCH(LEFT(INDEX(FPL_Fixtures_Extract[],MATCH($A458,FPL_Fixtures_Extract[[Player]:[Player]],0),MATCH(FPL_Combined[[#Headers],[Gameweek 18]],FPL_Fixtures_Extract[#Headers],0)),LEN(INDEX(FPL_Fixtures_Extract[],MATCH($A458,FPL_Fixtures_Extract[[Player]:[Player]],0),MATCH(FPL_Combined[[#Headers],[Gameweek 18]],FPL_Fixtures_Extract[#Headers],0)))-4),Team_Key[[Full Name]:[Full Name]],0))&amp;RIGHT(INDEX(FPL_Fixtures_Extract[],MATCH($A458,FPL_Fixtures_Extract[[Player]:[Player]],0),MATCH(FPL_Combined[[#Headers],[Gameweek 18]],FPL_Fixtures_Extract[#Headers],0)),3))</f>
        <v>SUN(H) 4-1</v>
      </c>
      <c r="T458" t="str">
        <f ca="1">IF(RIGHT(FPL_Combined[[#Headers],[Gameweek 19]],2)&lt;$B$622,INDEX(FPL_Results_Extract[Gameweek 19],MATCH($A458,FPL_Results_Extract[[Player]:[Player]],0)),INDEX(Team_Key[[Abbreviation]:[Abbreviation]],MATCH(LEFT(INDEX(FPL_Fixtures_Extract[],MATCH($A458,FPL_Fixtures_Extract[[Player]:[Player]],0),MATCH(FPL_Combined[[#Headers],[Gameweek 19]],FPL_Fixtures_Extract[#Headers],0)),LEN(INDEX(FPL_Fixtures_Extract[],MATCH($A458,FPL_Fixtures_Extract[[Player]:[Player]],0),MATCH(FPL_Combined[[#Headers],[Gameweek 19]],FPL_Fixtures_Extract[#Headers],0)))-4),Team_Key[[Full Name]:[Full Name]],0))&amp;RIGHT(INDEX(FPL_Fixtures_Extract[],MATCH($A458,FPL_Fixtures_Extract[[Player]:[Player]],0),MATCH(FPL_Combined[[#Headers],[Gameweek 19]],FPL_Fixtures_Extract[#Headers],0)),3))</f>
        <v>LEI(A) 0-0</v>
      </c>
      <c r="U458" t="str">
        <f ca="1">IF(RIGHT(FPL_Combined[[#Headers],[Gameweek 20]],2)&lt;$B$622,INDEX(FPL_Results_Extract[Gameweek 20],MATCH($A458,FPL_Results_Extract[[Player]:[Player]],0)),INDEX(Team_Key[[Abbreviation]:[Abbreviation]],MATCH(LEFT(INDEX(FPL_Fixtures_Extract[],MATCH($A458,FPL_Fixtures_Extract[[Player]:[Player]],0),MATCH(FPL_Combined[[#Headers],[Gameweek 20]],FPL_Fixtures_Extract[#Headers],0)),LEN(INDEX(FPL_Fixtures_Extract[],MATCH($A458,FPL_Fixtures_Extract[[Player]:[Player]],0),MATCH(FPL_Combined[[#Headers],[Gameweek 20]],FPL_Fixtures_Extract[#Headers],0)))-4),Team_Key[[Full Name]:[Full Name]],0))&amp;RIGHT(INDEX(FPL_Fixtures_Extract[],MATCH($A458,FPL_Fixtures_Extract[[Player]:[Player]],0),MATCH(FPL_Combined[[#Headers],[Gameweek 20]],FPL_Fixtures_Extract[#Headers],0)),3))</f>
        <v>WAT(A) 2-1</v>
      </c>
      <c r="V458" t="str">
        <f ca="1">IF(RIGHT(FPL_Combined[[#Headers],[Gameweek 21]],2)&lt;$B$622,INDEX(FPL_Results_Extract[Gameweek 21],MATCH($A458,FPL_Results_Extract[[Player]:[Player]],0)),INDEX(Team_Key[[Abbreviation]:[Abbreviation]],MATCH(LEFT(INDEX(FPL_Fixtures_Extract[],MATCH($A458,FPL_Fixtures_Extract[[Player]:[Player]],0),MATCH(FPL_Combined[[#Headers],[Gameweek 21]],FPL_Fixtures_Extract[#Headers],0)),LEN(INDEX(FPL_Fixtures_Extract[],MATCH($A458,FPL_Fixtures_Extract[[Player]:[Player]],0),MATCH(FPL_Combined[[#Headers],[Gameweek 21]],FPL_Fixtures_Extract[#Headers],0)))-4),Team_Key[[Full Name]:[Full Name]],0))&amp;RIGHT(INDEX(FPL_Fixtures_Extract[],MATCH($A458,FPL_Fixtures_Extract[[Player]:[Player]],0),MATCH(FPL_Combined[[#Headers],[Gameweek 21]],FPL_Fixtures_Extract[#Headers],0)),3))</f>
        <v>EVE(H) 0-0</v>
      </c>
      <c r="W458" t="str">
        <f ca="1">IF(RIGHT(FPL_Combined[[#Headers],[Gameweek 22]],2)&lt;$B$622,INDEX(FPL_Results_Extract[Gameweek 22],MATCH($A458,FPL_Results_Extract[[Player]:[Player]],0)),INDEX(Team_Key[[Abbreviation]:[Abbreviation]],MATCH(LEFT(INDEX(FPL_Fixtures_Extract[],MATCH($A458,FPL_Fixtures_Extract[[Player]:[Player]],0),MATCH(FPL_Combined[[#Headers],[Gameweek 22]],FPL_Fixtures_Extract[#Headers],0)),LEN(INDEX(FPL_Fixtures_Extract[],MATCH($A458,FPL_Fixtures_Extract[[Player]:[Player]],0),MATCH(FPL_Combined[[#Headers],[Gameweek 22]],FPL_Fixtures_Extract[#Headers],0)))-4),Team_Key[[Full Name]:[Full Name]],0))&amp;RIGHT(INDEX(FPL_Fixtures_Extract[],MATCH($A458,FPL_Fixtures_Extract[[Player]:[Player]],0),MATCH(FPL_Combined[[#Headers],[Gameweek 22]],FPL_Fixtures_Extract[#Headers],0)),3))</f>
        <v>CRY(H) 4-0</v>
      </c>
      <c r="X458" t="str">
        <f ca="1">IF(RIGHT(FPL_Combined[[#Headers],[Gameweek 23]],2)&lt;$B$622,INDEX(FPL_Results_Extract[Gameweek 23],MATCH($A458,FPL_Results_Extract[[Player]:[Player]],0)),INDEX(Team_Key[[Abbreviation]:[Abbreviation]],MATCH(LEFT(INDEX(FPL_Fixtures_Extract[],MATCH($A458,FPL_Fixtures_Extract[[Player]:[Player]],0),MATCH(FPL_Combined[[#Headers],[Gameweek 23]],FPL_Fixtures_Extract[#Headers],0)),LEN(INDEX(FPL_Fixtures_Extract[],MATCH($A458,FPL_Fixtures_Extract[[Player]:[Player]],0),MATCH(FPL_Combined[[#Headers],[Gameweek 23]],FPL_Fixtures_Extract[#Headers],0)))-4),Team_Key[[Full Name]:[Full Name]],0))&amp;RIGHT(INDEX(FPL_Fixtures_Extract[],MATCH($A458,FPL_Fixtures_Extract[[Player]:[Player]],0),MATCH(FPL_Combined[[#Headers],[Gameweek 23]],FPL_Fixtures_Extract[#Headers],0)),3))</f>
        <v>WHU(A) 2-2</v>
      </c>
      <c r="Y458" t="str">
        <f ca="1">IF(RIGHT(FPL_Combined[[#Headers],[Gameweek 24]],2)&lt;$B$622,INDEX(FPL_Results_Extract[Team],MATCH($A458,FPL_Results_Extract[[Player]:[Player]],0)),INDEX(Team_Key[[Abbreviation]:[Abbreviation]],MATCH(LEFT(INDEX(FPL_Fixtures_Extract[],MATCH($A458,FPL_Fixtures_Extract[[Player]:[Player]],0),MATCH(FPL_Combined[[#Headers],[Gameweek 24]],FPL_Fixtures_Extract[#Headers],0)),LEN(INDEX(FPL_Fixtures_Extract[],MATCH($A458,FPL_Fixtures_Extract[[Player]:[Player]],0),MATCH(FPL_Combined[[#Headers],[Gameweek 24]],FPL_Fixtures_Extract[#Headers],0)))-4),Team_Key[[Full Name]:[Full Name]],0))&amp;RIGHT(INDEX(FPL_Fixtures_Extract[],MATCH($A458,FPL_Fixtures_Extract[[Player]:[Player]],0),MATCH(FPL_Combined[[#Headers],[Gameweek 24]],FPL_Fixtures_Extract[#Headers],0)),3))</f>
        <v>MCI</v>
      </c>
      <c r="Z458" t="str">
        <f ca="1">IF(RIGHT(FPL_Combined[[#Headers],[Gameweek 25]],2)&lt;$B$622,INDEX(FPL_Results_Extract[Player],MATCH($A458,FPL_Results_Extract[[Player]:[Player]],0)),INDEX(Team_Key[[Abbreviation]:[Abbreviation]],MATCH(LEFT(INDEX(FPL_Fixtures_Extract[],MATCH($A458,FPL_Fixtures_Extract[[Player]:[Player]],0),MATCH(FPL_Combined[[#Headers],[Gameweek 25]],FPL_Fixtures_Extract[#Headers],0)),LEN(INDEX(FPL_Fixtures_Extract[],MATCH($A458,FPL_Fixtures_Extract[[Player]:[Player]],0),MATCH(FPL_Combined[[#Headers],[Gameweek 25]],FPL_Fixtures_Extract[#Headers],0)))-4),Team_Key[[Full Name]:[Full Name]],0))&amp;RIGHT(INDEX(FPL_Fixtures_Extract[],MATCH($A458,FPL_Fixtures_Extract[[Player]:[Player]],0),MATCH(FPL_Combined[[#Headers],[Gameweek 25]],FPL_Fixtures_Extract[#Headers],0)),3))</f>
        <v>Pozo</v>
      </c>
      <c r="AA458" t="str">
        <f ca="1">IF(RIGHT(FPL_Combined[[#Headers],[Gameweek 26]],2)&lt;$B$622,INDEX(FPL_Results_Extract[Gameweek 01],MATCH($A458,FPL_Results_Extract[[Player]:[Player]],0)),INDEX(Team_Key[[Abbreviation]:[Abbreviation]],MATCH(LEFT(INDEX(FPL_Fixtures_Extract[],MATCH($A458,FPL_Fixtures_Extract[[Player]:[Player]],0),MATCH(FPL_Combined[[#Headers],[Gameweek 26]],FPL_Fixtures_Extract[#Headers],0)),LEN(INDEX(FPL_Fixtures_Extract[],MATCH($A458,FPL_Fixtures_Extract[[Player]:[Player]],0),MATCH(FPL_Combined[[#Headers],[Gameweek 26]],FPL_Fixtures_Extract[#Headers],0)))-4),Team_Key[[Full Name]:[Full Name]],0))&amp;RIGHT(INDEX(FPL_Fixtures_Extract[],MATCH($A458,FPL_Fixtures_Extract[[Player]:[Player]],0),MATCH(FPL_Combined[[#Headers],[Gameweek 26]],FPL_Fixtures_Extract[#Headers],0)),3))</f>
        <v>WBA(A) 3-0</v>
      </c>
      <c r="AB458" t="str">
        <f ca="1">IF(RIGHT(FPL_Combined[[#Headers],[Gameweek 27]],2)&lt;$B$622,INDEX(FPL_Results_Extract[Gameweek 02],MATCH($A458,FPL_Results_Extract[[Player]:[Player]],0)),INDEX(Team_Key[[Abbreviation]:[Abbreviation]],MATCH(LEFT(INDEX(FPL_Fixtures_Extract[],MATCH($A458,FPL_Fixtures_Extract[[Player]:[Player]],0),MATCH(FPL_Combined[[#Headers],[Gameweek 27]],FPL_Fixtures_Extract[#Headers],0)),LEN(INDEX(FPL_Fixtures_Extract[],MATCH($A458,FPL_Fixtures_Extract[[Player]:[Player]],0),MATCH(FPL_Combined[[#Headers],[Gameweek 27]],FPL_Fixtures_Extract[#Headers],0)))-4),Team_Key[[Full Name]:[Full Name]],0))&amp;RIGHT(INDEX(FPL_Fixtures_Extract[],MATCH($A458,FPL_Fixtures_Extract[[Player]:[Player]],0),MATCH(FPL_Combined[[#Headers],[Gameweek 27]],FPL_Fixtures_Extract[#Headers],0)),3))</f>
        <v>CHE(H) 3-0</v>
      </c>
      <c r="AC458" t="str">
        <f ca="1">IF(RIGHT(FPL_Combined[[#Headers],[Gameweek 28]],2)&lt;$B$622,INDEX(FPL_Results_Extract[Gameweek 03],MATCH($A458,FPL_Results_Extract[[Player]:[Player]],0)),INDEX(Team_Key[[Abbreviation]:[Abbreviation]],MATCH(LEFT(INDEX(FPL_Fixtures_Extract[],MATCH($A458,FPL_Fixtures_Extract[[Player]:[Player]],0),MATCH(FPL_Combined[[#Headers],[Gameweek 28]],FPL_Fixtures_Extract[#Headers],0)),LEN(INDEX(FPL_Fixtures_Extract[],MATCH($A458,FPL_Fixtures_Extract[[Player]:[Player]],0),MATCH(FPL_Combined[[#Headers],[Gameweek 28]],FPL_Fixtures_Extract[#Headers],0)))-4),Team_Key[[Full Name]:[Full Name]],0))&amp;RIGHT(INDEX(FPL_Fixtures_Extract[],MATCH($A458,FPL_Fixtures_Extract[[Player]:[Player]],0),MATCH(FPL_Combined[[#Headers],[Gameweek 28]],FPL_Fixtures_Extract[#Headers],0)),3))</f>
        <v>EVE(A) 2-0</v>
      </c>
      <c r="AD458" t="str">
        <f ca="1">IF(RIGHT(FPL_Combined[[#Headers],[Gameweek 29]],2)&lt;$B$622,INDEX(FPL_Results_Extract[Gameweek 04],MATCH($A458,FPL_Results_Extract[[Player]:[Player]],0)),INDEX(Team_Key[[Abbreviation]:[Abbreviation]],MATCH(LEFT(INDEX(FPL_Fixtures_Extract[],MATCH($A458,FPL_Fixtures_Extract[[Player]:[Player]],0),MATCH(FPL_Combined[[#Headers],[Gameweek 29]],FPL_Fixtures_Extract[#Headers],0)),LEN(INDEX(FPL_Fixtures_Extract[],MATCH($A458,FPL_Fixtures_Extract[[Player]:[Player]],0),MATCH(FPL_Combined[[#Headers],[Gameweek 29]],FPL_Fixtures_Extract[#Headers],0)))-4),Team_Key[[Full Name]:[Full Name]],0))&amp;RIGHT(INDEX(FPL_Fixtures_Extract[],MATCH($A458,FPL_Fixtures_Extract[[Player]:[Player]],0),MATCH(FPL_Combined[[#Headers],[Gameweek 29]],FPL_Fixtures_Extract[#Headers],0)),3))</f>
        <v>AVL(H)</v>
      </c>
      <c r="AE458" t="str">
        <f ca="1">IF(RIGHT(FPL_Combined[[#Headers],[Gameweek 30]],2)&lt;$B$622,INDEX(FPL_Results_Extract[Gameweek 05],MATCH($A458,FPL_Results_Extract[[Player]:[Player]],0)),INDEX(Team_Key[[Abbreviation]:[Abbreviation]],MATCH(LEFT(INDEX(FPL_Fixtures_Extract[],MATCH($A458,FPL_Fixtures_Extract[[Player]:[Player]],0),MATCH(FPL_Combined[[#Headers],[Gameweek 30]],FPL_Fixtures_Extract[#Headers],0)),LEN(INDEX(FPL_Fixtures_Extract[],MATCH($A458,FPL_Fixtures_Extract[[Player]:[Player]],0),MATCH(FPL_Combined[[#Headers],[Gameweek 30]],FPL_Fixtures_Extract[#Headers],0)))-4),Team_Key[[Full Name]:[Full Name]],0))&amp;RIGHT(INDEX(FPL_Fixtures_Extract[],MATCH($A458,FPL_Fixtures_Extract[[Player]:[Player]],0),MATCH(FPL_Combined[[#Headers],[Gameweek 30]],FPL_Fixtures_Extract[#Headers],0)),3))</f>
        <v>NOR(A)</v>
      </c>
      <c r="AF458" t="str">
        <f ca="1">IF(RIGHT(FPL_Combined[[#Headers],[Gameweek 31]],2)&lt;$B$622,INDEX(FPL_Results_Extract[Gameweek 06],MATCH($A458,FPL_Results_Extract[[Player]:[Player]],0)),INDEX(Team_Key[[Abbreviation]:[Abbreviation]],MATCH(LEFT(INDEX(FPL_Fixtures_Extract[],MATCH($A458,FPL_Fixtures_Extract[[Player]:[Player]],0),MATCH(FPL_Combined[[#Headers],[Gameweek 31]],FPL_Fixtures_Extract[#Headers],0)),LEN(INDEX(FPL_Fixtures_Extract[],MATCH($A458,FPL_Fixtures_Extract[[Player]:[Player]],0),MATCH(FPL_Combined[[#Headers],[Gameweek 31]],FPL_Fixtures_Extract[#Headers],0)))-4),Team_Key[[Full Name]:[Full Name]],0))&amp;RIGHT(INDEX(FPL_Fixtures_Extract[],MATCH($A458,FPL_Fixtures_Extract[[Player]:[Player]],0),MATCH(FPL_Combined[[#Headers],[Gameweek 31]],FPL_Fixtures_Extract[#Headers],0)),3))</f>
        <v>MUN(H)</v>
      </c>
      <c r="AG458" t="str">
        <f ca="1">IF(RIGHT(FPL_Combined[[#Headers],[Gameweek 32]],2)&lt;$B$622,INDEX(FPL_Results_Extract[Gameweek 07],MATCH($A458,FPL_Results_Extract[[Player]:[Player]],0)),INDEX(Team_Key[[Abbreviation]:[Abbreviation]],MATCH(LEFT(INDEX(FPL_Fixtures_Extract[],MATCH($A458,FPL_Fixtures_Extract[[Player]:[Player]],0),MATCH(FPL_Combined[[#Headers],[Gameweek 32]],FPL_Fixtures_Extract[#Headers],0)),LEN(INDEX(FPL_Fixtures_Extract[],MATCH($A458,FPL_Fixtures_Extract[[Player]:[Player]],0),MATCH(FPL_Combined[[#Headers],[Gameweek 32]],FPL_Fixtures_Extract[#Headers],0)))-4),Team_Key[[Full Name]:[Full Name]],0))&amp;RIGHT(INDEX(FPL_Fixtures_Extract[],MATCH($A458,FPL_Fixtures_Extract[[Player]:[Player]],0),MATCH(FPL_Combined[[#Headers],[Gameweek 32]],FPL_Fixtures_Extract[#Headers],0)),3))</f>
        <v>BOU(A)</v>
      </c>
      <c r="AH458" t="str">
        <f ca="1">IF(RIGHT(FPL_Combined[[#Headers],[Gameweek 33]],2)&lt;$B$622,INDEX(FPL_Results_Extract[Gameweek 08],MATCH($A458,FPL_Results_Extract[[Player]:[Player]],0)),INDEX(Team_Key[[Abbreviation]:[Abbreviation]],MATCH(LEFT(INDEX(FPL_Fixtures_Extract[],MATCH($A458,FPL_Fixtures_Extract[[Player]:[Player]],0),MATCH(FPL_Combined[[#Headers],[Gameweek 33]],FPL_Fixtures_Extract[#Headers],0)),LEN(INDEX(FPL_Fixtures_Extract[],MATCH($A458,FPL_Fixtures_Extract[[Player]:[Player]],0),MATCH(FPL_Combined[[#Headers],[Gameweek 33]],FPL_Fixtures_Extract[#Headers],0)))-4),Team_Key[[Full Name]:[Full Name]],0))&amp;RIGHT(INDEX(FPL_Fixtures_Extract[],MATCH($A458,FPL_Fixtures_Extract[[Player]:[Player]],0),MATCH(FPL_Combined[[#Headers],[Gameweek 33]],FPL_Fixtures_Extract[#Headers],0)),3))</f>
        <v>WBA(H)</v>
      </c>
      <c r="AI458" t="str">
        <f ca="1">IF(RIGHT(FPL_Combined[[#Headers],[Gameweek 34]],2)&lt;$B$622,INDEX(FPL_Results_Extract[Gameweek 09],MATCH($A458,FPL_Results_Extract[[Player]:[Player]],0)),INDEX(Team_Key[[Abbreviation]:[Abbreviation]],MATCH(LEFT(INDEX(FPL_Fixtures_Extract[],MATCH($A458,FPL_Fixtures_Extract[[Player]:[Player]],0),MATCH(FPL_Combined[[#Headers],[Gameweek 34]],FPL_Fixtures_Extract[#Headers],0)),LEN(INDEX(FPL_Fixtures_Extract[],MATCH($A458,FPL_Fixtures_Extract[[Player]:[Player]],0),MATCH(FPL_Combined[[#Headers],[Gameweek 34]],FPL_Fixtures_Extract[#Headers],0)))-4),Team_Key[[Full Name]:[Full Name]],0))&amp;RIGHT(INDEX(FPL_Fixtures_Extract[],MATCH($A458,FPL_Fixtures_Extract[[Player]:[Player]],0),MATCH(FPL_Combined[[#Headers],[Gameweek 34]],FPL_Fixtures_Extract[#Headers],0)),3))</f>
        <v>CHE(A)</v>
      </c>
      <c r="AJ458" t="str">
        <f ca="1">IF(RIGHT(FPL_Combined[[#Headers],[Gameweek 35]],2)&lt;$B$622,INDEX(FPL_Results_Extract[Gameweek 10],MATCH($A458,FPL_Results_Extract[[Player]:[Player]],0)),INDEX(Team_Key[[Abbreviation]:[Abbreviation]],MATCH(LEFT(INDEX(FPL_Fixtures_Extract[],MATCH($A458,FPL_Fixtures_Extract[[Player]:[Player]],0),MATCH(FPL_Combined[[#Headers],[Gameweek 35]],FPL_Fixtures_Extract[#Headers],0)),LEN(INDEX(FPL_Fixtures_Extract[],MATCH($A458,FPL_Fixtures_Extract[[Player]:[Player]],0),MATCH(FPL_Combined[[#Headers],[Gameweek 35]],FPL_Fixtures_Extract[#Headers],0)))-4),Team_Key[[Full Name]:[Full Name]],0))&amp;RIGHT(INDEX(FPL_Fixtures_Extract[],MATCH($A458,FPL_Fixtures_Extract[[Player]:[Player]],0),MATCH(FPL_Combined[[#Headers],[Gameweek 35]],FPL_Fixtures_Extract[#Headers],0)),3))</f>
        <v>STK(H)</v>
      </c>
      <c r="AK458" t="str">
        <f ca="1">IF(RIGHT(FPL_Combined[[#Headers],[Gameweek 36]],2)&lt;$B$622,INDEX(FPL_Results_Extract[Gameweek 11],MATCH($A458,FPL_Results_Extract[[Player]:[Player]],0)),INDEX(Team_Key[[Abbreviation]:[Abbreviation]],MATCH(LEFT(INDEX(FPL_Fixtures_Extract[],MATCH($A458,FPL_Fixtures_Extract[[Player]:[Player]],0),MATCH(FPL_Combined[[#Headers],[Gameweek 36]],FPL_Fixtures_Extract[#Headers],0)),LEN(INDEX(FPL_Fixtures_Extract[],MATCH($A458,FPL_Fixtures_Extract[[Player]:[Player]],0),MATCH(FPL_Combined[[#Headers],[Gameweek 36]],FPL_Fixtures_Extract[#Headers],0)))-4),Team_Key[[Full Name]:[Full Name]],0))&amp;RIGHT(INDEX(FPL_Fixtures_Extract[],MATCH($A458,FPL_Fixtures_Extract[[Player]:[Player]],0),MATCH(FPL_Combined[[#Headers],[Gameweek 36]],FPL_Fixtures_Extract[#Headers],0)),3))</f>
        <v>SOU(A)</v>
      </c>
      <c r="AL458" t="str">
        <f ca="1">IF(RIGHT(FPL_Combined[[#Headers],[Gameweek 37]],2)&lt;$B$622,INDEX(FPL_Results_Extract[Gameweek 12],MATCH($A458,FPL_Results_Extract[[Player]:[Player]],0)),INDEX(Team_Key[[Abbreviation]:[Abbreviation]],MATCH(LEFT(INDEX(FPL_Fixtures_Extract[],MATCH($A458,FPL_Fixtures_Extract[[Player]:[Player]],0),MATCH(FPL_Combined[[#Headers],[Gameweek 37]],FPL_Fixtures_Extract[#Headers],0)),LEN(INDEX(FPL_Fixtures_Extract[],MATCH($A458,FPL_Fixtures_Extract[[Player]:[Player]],0),MATCH(FPL_Combined[[#Headers],[Gameweek 37]],FPL_Fixtures_Extract[#Headers],0)))-4),Team_Key[[Full Name]:[Full Name]],0))&amp;RIGHT(INDEX(FPL_Fixtures_Extract[],MATCH($A458,FPL_Fixtures_Extract[[Player]:[Player]],0),MATCH(FPL_Combined[[#Headers],[Gameweek 37]],FPL_Fixtures_Extract[#Headers],0)),3))</f>
        <v>ARS(H)</v>
      </c>
      <c r="AM458" t="str">
        <f ca="1">IF(RIGHT(FPL_Combined[[#Headers],[Gameweek 38]],2)&lt;$B$622,INDEX(FPL_Results_Extract[Gameweek 13],MATCH($A458,FPL_Results_Extract[[Player]:[Player]],0)),INDEX(Team_Key[[Abbreviation]:[Abbreviation]],MATCH(LEFT(INDEX(FPL_Fixtures_Extract[],MATCH($A458,FPL_Fixtures_Extract[[Player]:[Player]],0),MATCH(FPL_Combined[[#Headers],[Gameweek 38]],FPL_Fixtures_Extract[#Headers],0)),LEN(INDEX(FPL_Fixtures_Extract[],MATCH($A458,FPL_Fixtures_Extract[[Player]:[Player]],0),MATCH(FPL_Combined[[#Headers],[Gameweek 38]],FPL_Fixtures_Extract[#Headers],0)))-4),Team_Key[[Full Name]:[Full Name]],0))&amp;RIGHT(INDEX(FPL_Fixtures_Extract[],MATCH($A458,FPL_Fixtures_Extract[[Player]:[Player]],0),MATCH(FPL_Combined[[#Headers],[Gameweek 38]],FPL_Fixtures_Extract[#Headers],0)),3))</f>
        <v>SWA(A)</v>
      </c>
    </row>
    <row r="459" spans="1:39" x14ac:dyDescent="0.45">
      <c r="A459" t="s">
        <v>401</v>
      </c>
      <c r="B459" t="str">
        <f ca="1">IF(RIGHT(FPL_Combined[[#Headers],[Gameweek 01]],2)&lt;$B$622,INDEX(FPL_Results_Extract[Gameweek 01],MATCH($A459,FPL_Results_Extract[[Player]:[Player]],0)),INDEX(Team_Key[[Abbreviation]:[Abbreviation]],MATCH(LEFT(INDEX(FPL_Fixtures_Extract[],MATCH($A459,FPL_Fixtures_Extract[[Player]:[Player]],0),MATCH(FPL_Combined[[#Headers],[Gameweek 01]],FPL_Fixtures_Extract[#Headers],0)),LEN(INDEX(FPL_Fixtures_Extract[],MATCH($A459,FPL_Fixtures_Extract[[Player]:[Player]],0),MATCH(FPL_Combined[[#Headers],[Gameweek 01]],FPL_Fixtures_Extract[#Headers],0)))-4),Team_Key[[Full Name]:[Full Name]],0))&amp;RIGHT(INDEX(FPL_Fixtures_Extract[],MATCH($A459,FPL_Fixtures_Extract[[Player]:[Player]],0),MATCH(FPL_Combined[[#Headers],[Gameweek 01]],FPL_Fixtures_Extract[#Headers],0)),3))</f>
        <v>MUN(A) 0-1</v>
      </c>
      <c r="C459" t="str">
        <f ca="1">IF(RIGHT(FPL_Combined[[#Headers],[Gameweek 02]],2)&lt;$B$622,INDEX(FPL_Results_Extract[Gameweek 02],MATCH($A459,FPL_Results_Extract[[Player]:[Player]],0)),INDEX(Team_Key[[Abbreviation]:[Abbreviation]],MATCH(LEFT(INDEX(FPL_Fixtures_Extract[],MATCH($A459,FPL_Fixtures_Extract[[Player]:[Player]],0),MATCH(FPL_Combined[[#Headers],[Gameweek 02]],FPL_Fixtures_Extract[#Headers],0)),LEN(INDEX(FPL_Fixtures_Extract[],MATCH($A459,FPL_Fixtures_Extract[[Player]:[Player]],0),MATCH(FPL_Combined[[#Headers],[Gameweek 02]],FPL_Fixtures_Extract[#Headers],0)))-4),Team_Key[[Full Name]:[Full Name]],0))&amp;RIGHT(INDEX(FPL_Fixtures_Extract[],MATCH($A459,FPL_Fixtures_Extract[[Player]:[Player]],0),MATCH(FPL_Combined[[#Headers],[Gameweek 02]],FPL_Fixtures_Extract[#Headers],0)),3))</f>
        <v>STK(H) 2-2</v>
      </c>
      <c r="D459" t="str">
        <f ca="1">IF(RIGHT(FPL_Combined[[#Headers],[Gameweek 03]],2)&lt;$B$622,INDEX(FPL_Results_Extract[Gameweek 03],MATCH($A459,FPL_Results_Extract[[Player]:[Player]],0)),INDEX(Team_Key[[Abbreviation]:[Abbreviation]],MATCH(LEFT(INDEX(FPL_Fixtures_Extract[],MATCH($A459,FPL_Fixtures_Extract[[Player]:[Player]],0),MATCH(FPL_Combined[[#Headers],[Gameweek 03]],FPL_Fixtures_Extract[#Headers],0)),LEN(INDEX(FPL_Fixtures_Extract[],MATCH($A459,FPL_Fixtures_Extract[[Player]:[Player]],0),MATCH(FPL_Combined[[#Headers],[Gameweek 03]],FPL_Fixtures_Extract[#Headers],0)))-4),Team_Key[[Full Name]:[Full Name]],0))&amp;RIGHT(INDEX(FPL_Fixtures_Extract[],MATCH($A459,FPL_Fixtures_Extract[[Player]:[Player]],0),MATCH(FPL_Combined[[#Headers],[Gameweek 03]],FPL_Fixtures_Extract[#Headers],0)),3))</f>
        <v>LEI(A) 1-1</v>
      </c>
      <c r="E459" t="str">
        <f ca="1">IF(RIGHT(FPL_Combined[[#Headers],[Gameweek 04]],2)&lt;$B$622,INDEX(FPL_Results_Extract[Gameweek 04],MATCH($A459,FPL_Results_Extract[[Player]:[Player]],0)),INDEX(Team_Key[[Abbreviation]:[Abbreviation]],MATCH(LEFT(INDEX(FPL_Fixtures_Extract[],MATCH($A459,FPL_Fixtures_Extract[[Player]:[Player]],0),MATCH(FPL_Combined[[#Headers],[Gameweek 04]],FPL_Fixtures_Extract[#Headers],0)),LEN(INDEX(FPL_Fixtures_Extract[],MATCH($A459,FPL_Fixtures_Extract[[Player]:[Player]],0),MATCH(FPL_Combined[[#Headers],[Gameweek 04]],FPL_Fixtures_Extract[#Headers],0)))-4),Team_Key[[Full Name]:[Full Name]],0))&amp;RIGHT(INDEX(FPL_Fixtures_Extract[],MATCH($A459,FPL_Fixtures_Extract[[Player]:[Player]],0),MATCH(FPL_Combined[[#Headers],[Gameweek 04]],FPL_Fixtures_Extract[#Headers],0)),3))</f>
        <v>EVE(H) 0-0</v>
      </c>
      <c r="F459" t="str">
        <f ca="1">IF(RIGHT(FPL_Combined[[#Headers],[Gameweek 05]],2)&lt;$B$622,INDEX(FPL_Results_Extract[Gameweek 05],MATCH($A459,FPL_Results_Extract[[Player]:[Player]],0)),INDEX(Team_Key[[Abbreviation]:[Abbreviation]],MATCH(LEFT(INDEX(FPL_Fixtures_Extract[],MATCH($A459,FPL_Fixtures_Extract[[Player]:[Player]],0),MATCH(FPL_Combined[[#Headers],[Gameweek 05]],FPL_Fixtures_Extract[#Headers],0)),LEN(INDEX(FPL_Fixtures_Extract[],MATCH($A459,FPL_Fixtures_Extract[[Player]:[Player]],0),MATCH(FPL_Combined[[#Headers],[Gameweek 05]],FPL_Fixtures_Extract[#Headers],0)))-4),Team_Key[[Full Name]:[Full Name]],0))&amp;RIGHT(INDEX(FPL_Fixtures_Extract[],MATCH($A459,FPL_Fixtures_Extract[[Player]:[Player]],0),MATCH(FPL_Combined[[#Headers],[Gameweek 05]],FPL_Fixtures_Extract[#Headers],0)),3))</f>
        <v>SUN(A) 1-0</v>
      </c>
      <c r="G459" t="str">
        <f ca="1">IF(RIGHT(FPL_Combined[[#Headers],[Gameweek 06]],2)&lt;$B$622,INDEX(FPL_Results_Extract[Gameweek 06],MATCH($A459,FPL_Results_Extract[[Player]:[Player]],0)),INDEX(Team_Key[[Abbreviation]:[Abbreviation]],MATCH(LEFT(INDEX(FPL_Fixtures_Extract[],MATCH($A459,FPL_Fixtures_Extract[[Player]:[Player]],0),MATCH(FPL_Combined[[#Headers],[Gameweek 06]],FPL_Fixtures_Extract[#Headers],0)),LEN(INDEX(FPL_Fixtures_Extract[],MATCH($A459,FPL_Fixtures_Extract[[Player]:[Player]],0),MATCH(FPL_Combined[[#Headers],[Gameweek 06]],FPL_Fixtures_Extract[#Headers],0)))-4),Team_Key[[Full Name]:[Full Name]],0))&amp;RIGHT(INDEX(FPL_Fixtures_Extract[],MATCH($A459,FPL_Fixtures_Extract[[Player]:[Player]],0),MATCH(FPL_Combined[[#Headers],[Gameweek 06]],FPL_Fixtures_Extract[#Headers],0)),3))</f>
        <v>CRY(H) 1-0</v>
      </c>
      <c r="H459" t="str">
        <f ca="1">IF(RIGHT(FPL_Combined[[#Headers],[Gameweek 07]],2)&lt;$B$622,INDEX(FPL_Results_Extract[Gameweek 07],MATCH($A459,FPL_Results_Extract[[Player]:[Player]],0)),INDEX(Team_Key[[Abbreviation]:[Abbreviation]],MATCH(LEFT(INDEX(FPL_Fixtures_Extract[],MATCH($A459,FPL_Fixtures_Extract[[Player]:[Player]],0),MATCH(FPL_Combined[[#Headers],[Gameweek 07]],FPL_Fixtures_Extract[#Headers],0)),LEN(INDEX(FPL_Fixtures_Extract[],MATCH($A459,FPL_Fixtures_Extract[[Player]:[Player]],0),MATCH(FPL_Combined[[#Headers],[Gameweek 07]],FPL_Fixtures_Extract[#Headers],0)))-4),Team_Key[[Full Name]:[Full Name]],0))&amp;RIGHT(INDEX(FPL_Fixtures_Extract[],MATCH($A459,FPL_Fixtures_Extract[[Player]:[Player]],0),MATCH(FPL_Combined[[#Headers],[Gameweek 07]],FPL_Fixtures_Extract[#Headers],0)),3))</f>
        <v>MCI(H) 4-1</v>
      </c>
      <c r="I459" t="str">
        <f ca="1">IF(RIGHT(FPL_Combined[[#Headers],[Gameweek 08]],2)&lt;$B$622,INDEX(FPL_Results_Extract[Gameweek 08],MATCH($A459,FPL_Results_Extract[[Player]:[Player]],0)),INDEX(Team_Key[[Abbreviation]:[Abbreviation]],MATCH(LEFT(INDEX(FPL_Fixtures_Extract[],MATCH($A459,FPL_Fixtures_Extract[[Player]:[Player]],0),MATCH(FPL_Combined[[#Headers],[Gameweek 08]],FPL_Fixtures_Extract[#Headers],0)),LEN(INDEX(FPL_Fixtures_Extract[],MATCH($A459,FPL_Fixtures_Extract[[Player]:[Player]],0),MATCH(FPL_Combined[[#Headers],[Gameweek 08]],FPL_Fixtures_Extract[#Headers],0)))-4),Team_Key[[Full Name]:[Full Name]],0))&amp;RIGHT(INDEX(FPL_Fixtures_Extract[],MATCH($A459,FPL_Fixtures_Extract[[Player]:[Player]],0),MATCH(FPL_Combined[[#Headers],[Gameweek 08]],FPL_Fixtures_Extract[#Headers],0)),3))</f>
        <v>SWA(A) 2-2</v>
      </c>
      <c r="J459" t="str">
        <f ca="1">IF(RIGHT(FPL_Combined[[#Headers],[Gameweek 09]],2)&lt;$B$622,INDEX(FPL_Results_Extract[Gameweek 09],MATCH($A459,FPL_Results_Extract[[Player]:[Player]],0)),INDEX(Team_Key[[Abbreviation]:[Abbreviation]],MATCH(LEFT(INDEX(FPL_Fixtures_Extract[],MATCH($A459,FPL_Fixtures_Extract[[Player]:[Player]],0),MATCH(FPL_Combined[[#Headers],[Gameweek 09]],FPL_Fixtures_Extract[#Headers],0)),LEN(INDEX(FPL_Fixtures_Extract[],MATCH($A459,FPL_Fixtures_Extract[[Player]:[Player]],0),MATCH(FPL_Combined[[#Headers],[Gameweek 09]],FPL_Fixtures_Extract[#Headers],0)))-4),Team_Key[[Full Name]:[Full Name]],0))&amp;RIGHT(INDEX(FPL_Fixtures_Extract[],MATCH($A459,FPL_Fixtures_Extract[[Player]:[Player]],0),MATCH(FPL_Combined[[#Headers],[Gameweek 09]],FPL_Fixtures_Extract[#Headers],0)),3))</f>
        <v>LIV(H) 0-0</v>
      </c>
      <c r="K459" t="str">
        <f ca="1">IF(RIGHT(FPL_Combined[[#Headers],[Gameweek 10]],2)&lt;$B$622,INDEX(FPL_Results_Extract[Gameweek 10],MATCH($A459,FPL_Results_Extract[[Player]:[Player]],0)),INDEX(Team_Key[[Abbreviation]:[Abbreviation]],MATCH(LEFT(INDEX(FPL_Fixtures_Extract[],MATCH($A459,FPL_Fixtures_Extract[[Player]:[Player]],0),MATCH(FPL_Combined[[#Headers],[Gameweek 10]],FPL_Fixtures_Extract[#Headers],0)),LEN(INDEX(FPL_Fixtures_Extract[],MATCH($A459,FPL_Fixtures_Extract[[Player]:[Player]],0),MATCH(FPL_Combined[[#Headers],[Gameweek 10]],FPL_Fixtures_Extract[#Headers],0)))-4),Team_Key[[Full Name]:[Full Name]],0))&amp;RIGHT(INDEX(FPL_Fixtures_Extract[],MATCH($A459,FPL_Fixtures_Extract[[Player]:[Player]],0),MATCH(FPL_Combined[[#Headers],[Gameweek 10]],FPL_Fixtures_Extract[#Headers],0)),3))</f>
        <v>BOU(A) 5-1</v>
      </c>
      <c r="L459" t="str">
        <f ca="1">IF(RIGHT(FPL_Combined[[#Headers],[Gameweek 11]],2)&lt;$B$622,INDEX(FPL_Results_Extract[Gameweek 11],MATCH($A459,FPL_Results_Extract[[Player]:[Player]],0)),INDEX(Team_Key[[Abbreviation]:[Abbreviation]],MATCH(LEFT(INDEX(FPL_Fixtures_Extract[],MATCH($A459,FPL_Fixtures_Extract[[Player]:[Player]],0),MATCH(FPL_Combined[[#Headers],[Gameweek 11]],FPL_Fixtures_Extract[#Headers],0)),LEN(INDEX(FPL_Fixtures_Extract[],MATCH($A459,FPL_Fixtures_Extract[[Player]:[Player]],0),MATCH(FPL_Combined[[#Headers],[Gameweek 11]],FPL_Fixtures_Extract[#Headers],0)))-4),Team_Key[[Full Name]:[Full Name]],0))&amp;RIGHT(INDEX(FPL_Fixtures_Extract[],MATCH($A459,FPL_Fixtures_Extract[[Player]:[Player]],0),MATCH(FPL_Combined[[#Headers],[Gameweek 11]],FPL_Fixtures_Extract[#Headers],0)),3))</f>
        <v>AVL(H) 3-1</v>
      </c>
      <c r="M459" t="str">
        <f ca="1">IF(RIGHT(FPL_Combined[[#Headers],[Gameweek 12]],2)&lt;$B$622,INDEX(FPL_Results_Extract[Gameweek 12],MATCH($A459,FPL_Results_Extract[[Player]:[Player]],0)),INDEX(Team_Key[[Abbreviation]:[Abbreviation]],MATCH(LEFT(INDEX(FPL_Fixtures_Extract[],MATCH($A459,FPL_Fixtures_Extract[[Player]:[Player]],0),MATCH(FPL_Combined[[#Headers],[Gameweek 12]],FPL_Fixtures_Extract[#Headers],0)),LEN(INDEX(FPL_Fixtures_Extract[],MATCH($A459,FPL_Fixtures_Extract[[Player]:[Player]],0),MATCH(FPL_Combined[[#Headers],[Gameweek 12]],FPL_Fixtures_Extract[#Headers],0)))-4),Team_Key[[Full Name]:[Full Name]],0))&amp;RIGHT(INDEX(FPL_Fixtures_Extract[],MATCH($A459,FPL_Fixtures_Extract[[Player]:[Player]],0),MATCH(FPL_Combined[[#Headers],[Gameweek 12]],FPL_Fixtures_Extract[#Headers],0)),3))</f>
        <v>ARS(A) 1-1</v>
      </c>
      <c r="N459" t="str">
        <f ca="1">IF(RIGHT(FPL_Combined[[#Headers],[Gameweek 13]],2)&lt;$B$622,INDEX(FPL_Results_Extract[Gameweek 13],MATCH($A459,FPL_Results_Extract[[Player]:[Player]],0)),INDEX(Team_Key[[Abbreviation]:[Abbreviation]],MATCH(LEFT(INDEX(FPL_Fixtures_Extract[],MATCH($A459,FPL_Fixtures_Extract[[Player]:[Player]],0),MATCH(FPL_Combined[[#Headers],[Gameweek 13]],FPL_Fixtures_Extract[#Headers],0)),LEN(INDEX(FPL_Fixtures_Extract[],MATCH($A459,FPL_Fixtures_Extract[[Player]:[Player]],0),MATCH(FPL_Combined[[#Headers],[Gameweek 13]],FPL_Fixtures_Extract[#Headers],0)))-4),Team_Key[[Full Name]:[Full Name]],0))&amp;RIGHT(INDEX(FPL_Fixtures_Extract[],MATCH($A459,FPL_Fixtures_Extract[[Player]:[Player]],0),MATCH(FPL_Combined[[#Headers],[Gameweek 13]],FPL_Fixtures_Extract[#Headers],0)),3))</f>
        <v>WHU(H) 4-1</v>
      </c>
      <c r="O459" t="str">
        <f ca="1">IF(RIGHT(FPL_Combined[[#Headers],[Gameweek 14]],2)&lt;$B$622,INDEX(FPL_Results_Extract[Gameweek 14],MATCH($A459,FPL_Results_Extract[[Player]:[Player]],0)),INDEX(Team_Key[[Abbreviation]:[Abbreviation]],MATCH(LEFT(INDEX(FPL_Fixtures_Extract[],MATCH($A459,FPL_Fixtures_Extract[[Player]:[Player]],0),MATCH(FPL_Combined[[#Headers],[Gameweek 14]],FPL_Fixtures_Extract[#Headers],0)),LEN(INDEX(FPL_Fixtures_Extract[],MATCH($A459,FPL_Fixtures_Extract[[Player]:[Player]],0),MATCH(FPL_Combined[[#Headers],[Gameweek 14]],FPL_Fixtures_Extract[#Headers],0)))-4),Team_Key[[Full Name]:[Full Name]],0))&amp;RIGHT(INDEX(FPL_Fixtures_Extract[],MATCH($A459,FPL_Fixtures_Extract[[Player]:[Player]],0),MATCH(FPL_Combined[[#Headers],[Gameweek 14]],FPL_Fixtures_Extract[#Headers],0)),3))</f>
        <v>CHE(H) 0-0</v>
      </c>
      <c r="P459" t="str">
        <f ca="1">IF(RIGHT(FPL_Combined[[#Headers],[Gameweek 15]],2)&lt;$B$622,INDEX(FPL_Results_Extract[Gameweek 15],MATCH($A459,FPL_Results_Extract[[Player]:[Player]],0)),INDEX(Team_Key[[Abbreviation]:[Abbreviation]],MATCH(LEFT(INDEX(FPL_Fixtures_Extract[],MATCH($A459,FPL_Fixtures_Extract[[Player]:[Player]],0),MATCH(FPL_Combined[[#Headers],[Gameweek 15]],FPL_Fixtures_Extract[#Headers],0)),LEN(INDEX(FPL_Fixtures_Extract[],MATCH($A459,FPL_Fixtures_Extract[[Player]:[Player]],0),MATCH(FPL_Combined[[#Headers],[Gameweek 15]],FPL_Fixtures_Extract[#Headers],0)))-4),Team_Key[[Full Name]:[Full Name]],0))&amp;RIGHT(INDEX(FPL_Fixtures_Extract[],MATCH($A459,FPL_Fixtures_Extract[[Player]:[Player]],0),MATCH(FPL_Combined[[#Headers],[Gameweek 15]],FPL_Fixtures_Extract[#Headers],0)),3))</f>
        <v>WBA(A) 1-1</v>
      </c>
      <c r="Q459" t="str">
        <f ca="1">IF(RIGHT(FPL_Combined[[#Headers],[Gameweek 16]],2)&lt;$B$622,INDEX(FPL_Results_Extract[Gameweek 16],MATCH($A459,FPL_Results_Extract[[Player]:[Player]],0)),INDEX(Team_Key[[Abbreviation]:[Abbreviation]],MATCH(LEFT(INDEX(FPL_Fixtures_Extract[],MATCH($A459,FPL_Fixtures_Extract[[Player]:[Player]],0),MATCH(FPL_Combined[[#Headers],[Gameweek 16]],FPL_Fixtures_Extract[#Headers],0)),LEN(INDEX(FPL_Fixtures_Extract[],MATCH($A459,FPL_Fixtures_Extract[[Player]:[Player]],0),MATCH(FPL_Combined[[#Headers],[Gameweek 16]],FPL_Fixtures_Extract[#Headers],0)))-4),Team_Key[[Full Name]:[Full Name]],0))&amp;RIGHT(INDEX(FPL_Fixtures_Extract[],MATCH($A459,FPL_Fixtures_Extract[[Player]:[Player]],0),MATCH(FPL_Combined[[#Headers],[Gameweek 16]],FPL_Fixtures_Extract[#Headers],0)),3))</f>
        <v>NEW(H) 1-2</v>
      </c>
      <c r="R459" t="str">
        <f ca="1">IF(RIGHT(FPL_Combined[[#Headers],[Gameweek 17]],2)&lt;$B$622,INDEX(FPL_Results_Extract[Gameweek 17],MATCH($A459,FPL_Results_Extract[[Player]:[Player]],0)),INDEX(Team_Key[[Abbreviation]:[Abbreviation]],MATCH(LEFT(INDEX(FPL_Fixtures_Extract[],MATCH($A459,FPL_Fixtures_Extract[[Player]:[Player]],0),MATCH(FPL_Combined[[#Headers],[Gameweek 17]],FPL_Fixtures_Extract[#Headers],0)),LEN(INDEX(FPL_Fixtures_Extract[],MATCH($A459,FPL_Fixtures_Extract[[Player]:[Player]],0),MATCH(FPL_Combined[[#Headers],[Gameweek 17]],FPL_Fixtures_Extract[#Headers],0)))-4),Team_Key[[Full Name]:[Full Name]],0))&amp;RIGHT(INDEX(FPL_Fixtures_Extract[],MATCH($A459,FPL_Fixtures_Extract[[Player]:[Player]],0),MATCH(FPL_Combined[[#Headers],[Gameweek 17]],FPL_Fixtures_Extract[#Headers],0)),3))</f>
        <v>SOU(A) 2-0</v>
      </c>
      <c r="S459" t="str">
        <f ca="1">IF(RIGHT(FPL_Combined[[#Headers],[Gameweek 18]],2)&lt;$B$622,INDEX(FPL_Results_Extract[Gameweek 18],MATCH($A459,FPL_Results_Extract[[Player]:[Player]],0)),INDEX(Team_Key[[Abbreviation]:[Abbreviation]],MATCH(LEFT(INDEX(FPL_Fixtures_Extract[],MATCH($A459,FPL_Fixtures_Extract[[Player]:[Player]],0),MATCH(FPL_Combined[[#Headers],[Gameweek 18]],FPL_Fixtures_Extract[#Headers],0)),LEN(INDEX(FPL_Fixtures_Extract[],MATCH($A459,FPL_Fixtures_Extract[[Player]:[Player]],0),MATCH(FPL_Combined[[#Headers],[Gameweek 18]],FPL_Fixtures_Extract[#Headers],0)))-4),Team_Key[[Full Name]:[Full Name]],0))&amp;RIGHT(INDEX(FPL_Fixtures_Extract[],MATCH($A459,FPL_Fixtures_Extract[[Player]:[Player]],0),MATCH(FPL_Combined[[#Headers],[Gameweek 18]],FPL_Fixtures_Extract[#Headers],0)),3))</f>
        <v>NOR(H) 3-0</v>
      </c>
      <c r="T459" t="str">
        <f ca="1">IF(RIGHT(FPL_Combined[[#Headers],[Gameweek 19]],2)&lt;$B$622,INDEX(FPL_Results_Extract[Gameweek 19],MATCH($A459,FPL_Results_Extract[[Player]:[Player]],0)),INDEX(Team_Key[[Abbreviation]:[Abbreviation]],MATCH(LEFT(INDEX(FPL_Fixtures_Extract[],MATCH($A459,FPL_Fixtures_Extract[[Player]:[Player]],0),MATCH(FPL_Combined[[#Headers],[Gameweek 19]],FPL_Fixtures_Extract[#Headers],0)),LEN(INDEX(FPL_Fixtures_Extract[],MATCH($A459,FPL_Fixtures_Extract[[Player]:[Player]],0),MATCH(FPL_Combined[[#Headers],[Gameweek 19]],FPL_Fixtures_Extract[#Headers],0)))-4),Team_Key[[Full Name]:[Full Name]],0))&amp;RIGHT(INDEX(FPL_Fixtures_Extract[],MATCH($A459,FPL_Fixtures_Extract[[Player]:[Player]],0),MATCH(FPL_Combined[[#Headers],[Gameweek 19]],FPL_Fixtures_Extract[#Headers],0)),3))</f>
        <v>WAT(A) 2-1</v>
      </c>
      <c r="U459" t="str">
        <f ca="1">IF(RIGHT(FPL_Combined[[#Headers],[Gameweek 20]],2)&lt;$B$622,INDEX(FPL_Results_Extract[Gameweek 20],MATCH($A459,FPL_Results_Extract[[Player]:[Player]],0)),INDEX(Team_Key[[Abbreviation]:[Abbreviation]],MATCH(LEFT(INDEX(FPL_Fixtures_Extract[],MATCH($A459,FPL_Fixtures_Extract[[Player]:[Player]],0),MATCH(FPL_Combined[[#Headers],[Gameweek 20]],FPL_Fixtures_Extract[#Headers],0)),LEN(INDEX(FPL_Fixtures_Extract[],MATCH($A459,FPL_Fixtures_Extract[[Player]:[Player]],0),MATCH(FPL_Combined[[#Headers],[Gameweek 20]],FPL_Fixtures_Extract[#Headers],0)))-4),Team_Key[[Full Name]:[Full Name]],0))&amp;RIGHT(INDEX(FPL_Fixtures_Extract[],MATCH($A459,FPL_Fixtures_Extract[[Player]:[Player]],0),MATCH(FPL_Combined[[#Headers],[Gameweek 20]],FPL_Fixtures_Extract[#Headers],0)),3))</f>
        <v>EVE(A) 1-1</v>
      </c>
      <c r="V459" t="str">
        <f ca="1">IF(RIGHT(FPL_Combined[[#Headers],[Gameweek 21]],2)&lt;$B$622,INDEX(FPL_Results_Extract[Gameweek 21],MATCH($A459,FPL_Results_Extract[[Player]:[Player]],0)),INDEX(Team_Key[[Abbreviation]:[Abbreviation]],MATCH(LEFT(INDEX(FPL_Fixtures_Extract[],MATCH($A459,FPL_Fixtures_Extract[[Player]:[Player]],0),MATCH(FPL_Combined[[#Headers],[Gameweek 21]],FPL_Fixtures_Extract[#Headers],0)),LEN(INDEX(FPL_Fixtures_Extract[],MATCH($A459,FPL_Fixtures_Extract[[Player]:[Player]],0),MATCH(FPL_Combined[[#Headers],[Gameweek 21]],FPL_Fixtures_Extract[#Headers],0)))-4),Team_Key[[Full Name]:[Full Name]],0))&amp;RIGHT(INDEX(FPL_Fixtures_Extract[],MATCH($A459,FPL_Fixtures_Extract[[Player]:[Player]],0),MATCH(FPL_Combined[[#Headers],[Gameweek 21]],FPL_Fixtures_Extract[#Headers],0)),3))</f>
        <v>LEI(H) 0-1</v>
      </c>
      <c r="W459" t="str">
        <f ca="1">IF(RIGHT(FPL_Combined[[#Headers],[Gameweek 22]],2)&lt;$B$622,INDEX(FPL_Results_Extract[Gameweek 22],MATCH($A459,FPL_Results_Extract[[Player]:[Player]],0)),INDEX(Team_Key[[Abbreviation]:[Abbreviation]],MATCH(LEFT(INDEX(FPL_Fixtures_Extract[],MATCH($A459,FPL_Fixtures_Extract[[Player]:[Player]],0),MATCH(FPL_Combined[[#Headers],[Gameweek 22]],FPL_Fixtures_Extract[#Headers],0)),LEN(INDEX(FPL_Fixtures_Extract[],MATCH($A459,FPL_Fixtures_Extract[[Player]:[Player]],0),MATCH(FPL_Combined[[#Headers],[Gameweek 22]],FPL_Fixtures_Extract[#Headers],0)))-4),Team_Key[[Full Name]:[Full Name]],0))&amp;RIGHT(INDEX(FPL_Fixtures_Extract[],MATCH($A459,FPL_Fixtures_Extract[[Player]:[Player]],0),MATCH(FPL_Combined[[#Headers],[Gameweek 22]],FPL_Fixtures_Extract[#Headers],0)),3))</f>
        <v>SUN(H) 4-1</v>
      </c>
      <c r="X459" t="str">
        <f ca="1">IF(RIGHT(FPL_Combined[[#Headers],[Gameweek 23]],2)&lt;$B$622,INDEX(FPL_Results_Extract[Gameweek 23],MATCH($A459,FPL_Results_Extract[[Player]:[Player]],0)),INDEX(Team_Key[[Abbreviation]:[Abbreviation]],MATCH(LEFT(INDEX(FPL_Fixtures_Extract[],MATCH($A459,FPL_Fixtures_Extract[[Player]:[Player]],0),MATCH(FPL_Combined[[#Headers],[Gameweek 23]],FPL_Fixtures_Extract[#Headers],0)),LEN(INDEX(FPL_Fixtures_Extract[],MATCH($A459,FPL_Fixtures_Extract[[Player]:[Player]],0),MATCH(FPL_Combined[[#Headers],[Gameweek 23]],FPL_Fixtures_Extract[#Headers],0)))-4),Team_Key[[Full Name]:[Full Name]],0))&amp;RIGHT(INDEX(FPL_Fixtures_Extract[],MATCH($A459,FPL_Fixtures_Extract[[Player]:[Player]],0),MATCH(FPL_Combined[[#Headers],[Gameweek 23]],FPL_Fixtures_Extract[#Headers],0)),3))</f>
        <v>CRY(A) 3-1</v>
      </c>
      <c r="Y459" t="str">
        <f ca="1">IF(RIGHT(FPL_Combined[[#Headers],[Gameweek 24]],2)&lt;$B$622,INDEX(FPL_Results_Extract[Team],MATCH($A459,FPL_Results_Extract[[Player]:[Player]],0)),INDEX(Team_Key[[Abbreviation]:[Abbreviation]],MATCH(LEFT(INDEX(FPL_Fixtures_Extract[],MATCH($A459,FPL_Fixtures_Extract[[Player]:[Player]],0),MATCH(FPL_Combined[[#Headers],[Gameweek 24]],FPL_Fixtures_Extract[#Headers],0)),LEN(INDEX(FPL_Fixtures_Extract[],MATCH($A459,FPL_Fixtures_Extract[[Player]:[Player]],0),MATCH(FPL_Combined[[#Headers],[Gameweek 24]],FPL_Fixtures_Extract[#Headers],0)))-4),Team_Key[[Full Name]:[Full Name]],0))&amp;RIGHT(INDEX(FPL_Fixtures_Extract[],MATCH($A459,FPL_Fixtures_Extract[[Player]:[Player]],0),MATCH(FPL_Combined[[#Headers],[Gameweek 24]],FPL_Fixtures_Extract[#Headers],0)),3))</f>
        <v>WBA</v>
      </c>
      <c r="Z459" t="str">
        <f ca="1">IF(RIGHT(FPL_Combined[[#Headers],[Gameweek 25]],2)&lt;$B$622,INDEX(FPL_Results_Extract[Player],MATCH($A459,FPL_Results_Extract[[Player]:[Player]],0)),INDEX(Team_Key[[Abbreviation]:[Abbreviation]],MATCH(LEFT(INDEX(FPL_Fixtures_Extract[],MATCH($A459,FPL_Fixtures_Extract[[Player]:[Player]],0),MATCH(FPL_Combined[[#Headers],[Gameweek 25]],FPL_Fixtures_Extract[#Headers],0)),LEN(INDEX(FPL_Fixtures_Extract[],MATCH($A459,FPL_Fixtures_Extract[[Player]:[Player]],0),MATCH(FPL_Combined[[#Headers],[Gameweek 25]],FPL_Fixtures_Extract[#Headers],0)))-4),Team_Key[[Full Name]:[Full Name]],0))&amp;RIGHT(INDEX(FPL_Fixtures_Extract[],MATCH($A459,FPL_Fixtures_Extract[[Player]:[Player]],0),MATCH(FPL_Combined[[#Headers],[Gameweek 25]],FPL_Fixtures_Extract[#Headers],0)),3))</f>
        <v>Pritchard</v>
      </c>
      <c r="AA459" t="str">
        <f ca="1">IF(RIGHT(FPL_Combined[[#Headers],[Gameweek 26]],2)&lt;$B$622,INDEX(FPL_Results_Extract[Gameweek 01],MATCH($A459,FPL_Results_Extract[[Player]:[Player]],0)),INDEX(Team_Key[[Abbreviation]:[Abbreviation]],MATCH(LEFT(INDEX(FPL_Fixtures_Extract[],MATCH($A459,FPL_Fixtures_Extract[[Player]:[Player]],0),MATCH(FPL_Combined[[#Headers],[Gameweek 26]],FPL_Fixtures_Extract[#Headers],0)),LEN(INDEX(FPL_Fixtures_Extract[],MATCH($A459,FPL_Fixtures_Extract[[Player]:[Player]],0),MATCH(FPL_Combined[[#Headers],[Gameweek 26]],FPL_Fixtures_Extract[#Headers],0)))-4),Team_Key[[Full Name]:[Full Name]],0))&amp;RIGHT(INDEX(FPL_Fixtures_Extract[],MATCH($A459,FPL_Fixtures_Extract[[Player]:[Player]],0),MATCH(FPL_Combined[[#Headers],[Gameweek 26]],FPL_Fixtures_Extract[#Headers],0)),3))</f>
        <v>MUN(A) 0-1</v>
      </c>
      <c r="AB459" t="str">
        <f ca="1">IF(RIGHT(FPL_Combined[[#Headers],[Gameweek 27]],2)&lt;$B$622,INDEX(FPL_Results_Extract[Gameweek 02],MATCH($A459,FPL_Results_Extract[[Player]:[Player]],0)),INDEX(Team_Key[[Abbreviation]:[Abbreviation]],MATCH(LEFT(INDEX(FPL_Fixtures_Extract[],MATCH($A459,FPL_Fixtures_Extract[[Player]:[Player]],0),MATCH(FPL_Combined[[#Headers],[Gameweek 27]],FPL_Fixtures_Extract[#Headers],0)),LEN(INDEX(FPL_Fixtures_Extract[],MATCH($A459,FPL_Fixtures_Extract[[Player]:[Player]],0),MATCH(FPL_Combined[[#Headers],[Gameweek 27]],FPL_Fixtures_Extract[#Headers],0)))-4),Team_Key[[Full Name]:[Full Name]],0))&amp;RIGHT(INDEX(FPL_Fixtures_Extract[],MATCH($A459,FPL_Fixtures_Extract[[Player]:[Player]],0),MATCH(FPL_Combined[[#Headers],[Gameweek 27]],FPL_Fixtures_Extract[#Headers],0)),3))</f>
        <v>STK(H) 2-2</v>
      </c>
      <c r="AC459" t="str">
        <f ca="1">IF(RIGHT(FPL_Combined[[#Headers],[Gameweek 28]],2)&lt;$B$622,INDEX(FPL_Results_Extract[Gameweek 03],MATCH($A459,FPL_Results_Extract[[Player]:[Player]],0)),INDEX(Team_Key[[Abbreviation]:[Abbreviation]],MATCH(LEFT(INDEX(FPL_Fixtures_Extract[],MATCH($A459,FPL_Fixtures_Extract[[Player]:[Player]],0),MATCH(FPL_Combined[[#Headers],[Gameweek 28]],FPL_Fixtures_Extract[#Headers],0)),LEN(INDEX(FPL_Fixtures_Extract[],MATCH($A459,FPL_Fixtures_Extract[[Player]:[Player]],0),MATCH(FPL_Combined[[#Headers],[Gameweek 28]],FPL_Fixtures_Extract[#Headers],0)))-4),Team_Key[[Full Name]:[Full Name]],0))&amp;RIGHT(INDEX(FPL_Fixtures_Extract[],MATCH($A459,FPL_Fixtures_Extract[[Player]:[Player]],0),MATCH(FPL_Combined[[#Headers],[Gameweek 28]],FPL_Fixtures_Extract[#Headers],0)),3))</f>
        <v>LEI(A) 1-1</v>
      </c>
      <c r="AD459" t="str">
        <f ca="1">IF(RIGHT(FPL_Combined[[#Headers],[Gameweek 29]],2)&lt;$B$622,INDEX(FPL_Results_Extract[Gameweek 04],MATCH($A459,FPL_Results_Extract[[Player]:[Player]],0)),INDEX(Team_Key[[Abbreviation]:[Abbreviation]],MATCH(LEFT(INDEX(FPL_Fixtures_Extract[],MATCH($A459,FPL_Fixtures_Extract[[Player]:[Player]],0),MATCH(FPL_Combined[[#Headers],[Gameweek 29]],FPL_Fixtures_Extract[#Headers],0)),LEN(INDEX(FPL_Fixtures_Extract[],MATCH($A459,FPL_Fixtures_Extract[[Player]:[Player]],0),MATCH(FPL_Combined[[#Headers],[Gameweek 29]],FPL_Fixtures_Extract[#Headers],0)))-4),Team_Key[[Full Name]:[Full Name]],0))&amp;RIGHT(INDEX(FPL_Fixtures_Extract[],MATCH($A459,FPL_Fixtures_Extract[[Player]:[Player]],0),MATCH(FPL_Combined[[#Headers],[Gameweek 29]],FPL_Fixtures_Extract[#Headers],0)),3))</f>
        <v>MUN(H)</v>
      </c>
      <c r="AE459" t="str">
        <f ca="1">IF(RIGHT(FPL_Combined[[#Headers],[Gameweek 30]],2)&lt;$B$622,INDEX(FPL_Results_Extract[Gameweek 05],MATCH($A459,FPL_Results_Extract[[Player]:[Player]],0)),INDEX(Team_Key[[Abbreviation]:[Abbreviation]],MATCH(LEFT(INDEX(FPL_Fixtures_Extract[],MATCH($A459,FPL_Fixtures_Extract[[Player]:[Player]],0),MATCH(FPL_Combined[[#Headers],[Gameweek 30]],FPL_Fixtures_Extract[#Headers],0)),LEN(INDEX(FPL_Fixtures_Extract[],MATCH($A459,FPL_Fixtures_Extract[[Player]:[Player]],0),MATCH(FPL_Combined[[#Headers],[Gameweek 30]],FPL_Fixtures_Extract[#Headers],0)))-4),Team_Key[[Full Name]:[Full Name]],0))&amp;RIGHT(INDEX(FPL_Fixtures_Extract[],MATCH($A459,FPL_Fixtures_Extract[[Player]:[Player]],0),MATCH(FPL_Combined[[#Headers],[Gameweek 30]],FPL_Fixtures_Extract[#Headers],0)),3))</f>
        <v>ARS(A)</v>
      </c>
      <c r="AF459" t="str">
        <f ca="1">IF(RIGHT(FPL_Combined[[#Headers],[Gameweek 31]],2)&lt;$B$622,INDEX(FPL_Results_Extract[Gameweek 06],MATCH($A459,FPL_Results_Extract[[Player]:[Player]],0)),INDEX(Team_Key[[Abbreviation]:[Abbreviation]],MATCH(LEFT(INDEX(FPL_Fixtures_Extract[],MATCH($A459,FPL_Fixtures_Extract[[Player]:[Player]],0),MATCH(FPL_Combined[[#Headers],[Gameweek 31]],FPL_Fixtures_Extract[#Headers],0)),LEN(INDEX(FPL_Fixtures_Extract[],MATCH($A459,FPL_Fixtures_Extract[[Player]:[Player]],0),MATCH(FPL_Combined[[#Headers],[Gameweek 31]],FPL_Fixtures_Extract[#Headers],0)))-4),Team_Key[[Full Name]:[Full Name]],0))&amp;RIGHT(INDEX(FPL_Fixtures_Extract[],MATCH($A459,FPL_Fixtures_Extract[[Player]:[Player]],0),MATCH(FPL_Combined[[#Headers],[Gameweek 31]],FPL_Fixtures_Extract[#Headers],0)),3))</f>
        <v>NOR(H)</v>
      </c>
      <c r="AG459" t="str">
        <f ca="1">IF(RIGHT(FPL_Combined[[#Headers],[Gameweek 32]],2)&lt;$B$622,INDEX(FPL_Results_Extract[Gameweek 07],MATCH($A459,FPL_Results_Extract[[Player]:[Player]],0)),INDEX(Team_Key[[Abbreviation]:[Abbreviation]],MATCH(LEFT(INDEX(FPL_Fixtures_Extract[],MATCH($A459,FPL_Fixtures_Extract[[Player]:[Player]],0),MATCH(FPL_Combined[[#Headers],[Gameweek 32]],FPL_Fixtures_Extract[#Headers],0)),LEN(INDEX(FPL_Fixtures_Extract[],MATCH($A459,FPL_Fixtures_Extract[[Player]:[Player]],0),MATCH(FPL_Combined[[#Headers],[Gameweek 32]],FPL_Fixtures_Extract[#Headers],0)))-4),Team_Key[[Full Name]:[Full Name]],0))&amp;RIGHT(INDEX(FPL_Fixtures_Extract[],MATCH($A459,FPL_Fixtures_Extract[[Player]:[Player]],0),MATCH(FPL_Combined[[#Headers],[Gameweek 32]],FPL_Fixtures_Extract[#Headers],0)),3))</f>
        <v>SUN(A)</v>
      </c>
      <c r="AH459" t="str">
        <f ca="1">IF(RIGHT(FPL_Combined[[#Headers],[Gameweek 33]],2)&lt;$B$622,INDEX(FPL_Results_Extract[Gameweek 08],MATCH($A459,FPL_Results_Extract[[Player]:[Player]],0)),INDEX(Team_Key[[Abbreviation]:[Abbreviation]],MATCH(LEFT(INDEX(FPL_Fixtures_Extract[],MATCH($A459,FPL_Fixtures_Extract[[Player]:[Player]],0),MATCH(FPL_Combined[[#Headers],[Gameweek 33]],FPL_Fixtures_Extract[#Headers],0)),LEN(INDEX(FPL_Fixtures_Extract[],MATCH($A459,FPL_Fixtures_Extract[[Player]:[Player]],0),MATCH(FPL_Combined[[#Headers],[Gameweek 33]],FPL_Fixtures_Extract[#Headers],0)))-4),Team_Key[[Full Name]:[Full Name]],0))&amp;RIGHT(INDEX(FPL_Fixtures_Extract[],MATCH($A459,FPL_Fixtures_Extract[[Player]:[Player]],0),MATCH(FPL_Combined[[#Headers],[Gameweek 33]],FPL_Fixtures_Extract[#Headers],0)),3))</f>
        <v>MCI(A)</v>
      </c>
      <c r="AI459" t="str">
        <f ca="1">IF(RIGHT(FPL_Combined[[#Headers],[Gameweek 34]],2)&lt;$B$622,INDEX(FPL_Results_Extract[Gameweek 09],MATCH($A459,FPL_Results_Extract[[Player]:[Player]],0)),INDEX(Team_Key[[Abbreviation]:[Abbreviation]],MATCH(LEFT(INDEX(FPL_Fixtures_Extract[],MATCH($A459,FPL_Fixtures_Extract[[Player]:[Player]],0),MATCH(FPL_Combined[[#Headers],[Gameweek 34]],FPL_Fixtures_Extract[#Headers],0)),LEN(INDEX(FPL_Fixtures_Extract[],MATCH($A459,FPL_Fixtures_Extract[[Player]:[Player]],0),MATCH(FPL_Combined[[#Headers],[Gameweek 34]],FPL_Fixtures_Extract[#Headers],0)))-4),Team_Key[[Full Name]:[Full Name]],0))&amp;RIGHT(INDEX(FPL_Fixtures_Extract[],MATCH($A459,FPL_Fixtures_Extract[[Player]:[Player]],0),MATCH(FPL_Combined[[#Headers],[Gameweek 34]],FPL_Fixtures_Extract[#Headers],0)),3))</f>
        <v>WAT(H)</v>
      </c>
      <c r="AJ459" t="str">
        <f ca="1">IF(RIGHT(FPL_Combined[[#Headers],[Gameweek 35]],2)&lt;$B$622,INDEX(FPL_Results_Extract[Gameweek 10],MATCH($A459,FPL_Results_Extract[[Player]:[Player]],0)),INDEX(Team_Key[[Abbreviation]:[Abbreviation]],MATCH(LEFT(INDEX(FPL_Fixtures_Extract[],MATCH($A459,FPL_Fixtures_Extract[[Player]:[Player]],0),MATCH(FPL_Combined[[#Headers],[Gameweek 35]],FPL_Fixtures_Extract[#Headers],0)),LEN(INDEX(FPL_Fixtures_Extract[],MATCH($A459,FPL_Fixtures_Extract[[Player]:[Player]],0),MATCH(FPL_Combined[[#Headers],[Gameweek 35]],FPL_Fixtures_Extract[#Headers],0)))-4),Team_Key[[Full Name]:[Full Name]],0))&amp;RIGHT(INDEX(FPL_Fixtures_Extract[],MATCH($A459,FPL_Fixtures_Extract[[Player]:[Player]],0),MATCH(FPL_Combined[[#Headers],[Gameweek 35]],FPL_Fixtures_Extract[#Headers],0)),3))</f>
        <v>TOT(A)</v>
      </c>
      <c r="AK459" t="str">
        <f ca="1">IF(RIGHT(FPL_Combined[[#Headers],[Gameweek 36]],2)&lt;$B$622,INDEX(FPL_Results_Extract[Gameweek 11],MATCH($A459,FPL_Results_Extract[[Player]:[Player]],0)),INDEX(Team_Key[[Abbreviation]:[Abbreviation]],MATCH(LEFT(INDEX(FPL_Fixtures_Extract[],MATCH($A459,FPL_Fixtures_Extract[[Player]:[Player]],0),MATCH(FPL_Combined[[#Headers],[Gameweek 36]],FPL_Fixtures_Extract[#Headers],0)),LEN(INDEX(FPL_Fixtures_Extract[],MATCH($A459,FPL_Fixtures_Extract[[Player]:[Player]],0),MATCH(FPL_Combined[[#Headers],[Gameweek 36]],FPL_Fixtures_Extract[#Headers],0)))-4),Team_Key[[Full Name]:[Full Name]],0))&amp;RIGHT(INDEX(FPL_Fixtures_Extract[],MATCH($A459,FPL_Fixtures_Extract[[Player]:[Player]],0),MATCH(FPL_Combined[[#Headers],[Gameweek 36]],FPL_Fixtures_Extract[#Headers],0)),3))</f>
        <v>WHU(H)</v>
      </c>
      <c r="AL459" t="str">
        <f ca="1">IF(RIGHT(FPL_Combined[[#Headers],[Gameweek 37]],2)&lt;$B$622,INDEX(FPL_Results_Extract[Gameweek 12],MATCH($A459,FPL_Results_Extract[[Player]:[Player]],0)),INDEX(Team_Key[[Abbreviation]:[Abbreviation]],MATCH(LEFT(INDEX(FPL_Fixtures_Extract[],MATCH($A459,FPL_Fixtures_Extract[[Player]:[Player]],0),MATCH(FPL_Combined[[#Headers],[Gameweek 37]],FPL_Fixtures_Extract[#Headers],0)),LEN(INDEX(FPL_Fixtures_Extract[],MATCH($A459,FPL_Fixtures_Extract[[Player]:[Player]],0),MATCH(FPL_Combined[[#Headers],[Gameweek 37]],FPL_Fixtures_Extract[#Headers],0)))-4),Team_Key[[Full Name]:[Full Name]],0))&amp;RIGHT(INDEX(FPL_Fixtures_Extract[],MATCH($A459,FPL_Fixtures_Extract[[Player]:[Player]],0),MATCH(FPL_Combined[[#Headers],[Gameweek 37]],FPL_Fixtures_Extract[#Headers],0)),3))</f>
        <v>BOU(A)</v>
      </c>
      <c r="AM459" t="str">
        <f ca="1">IF(RIGHT(FPL_Combined[[#Headers],[Gameweek 38]],2)&lt;$B$622,INDEX(FPL_Results_Extract[Gameweek 13],MATCH($A459,FPL_Results_Extract[[Player]:[Player]],0)),INDEX(Team_Key[[Abbreviation]:[Abbreviation]],MATCH(LEFT(INDEX(FPL_Fixtures_Extract[],MATCH($A459,FPL_Fixtures_Extract[[Player]:[Player]],0),MATCH(FPL_Combined[[#Headers],[Gameweek 38]],FPL_Fixtures_Extract[#Headers],0)),LEN(INDEX(FPL_Fixtures_Extract[],MATCH($A459,FPL_Fixtures_Extract[[Player]:[Player]],0),MATCH(FPL_Combined[[#Headers],[Gameweek 38]],FPL_Fixtures_Extract[#Headers],0)))-4),Team_Key[[Full Name]:[Full Name]],0))&amp;RIGHT(INDEX(FPL_Fixtures_Extract[],MATCH($A459,FPL_Fixtures_Extract[[Player]:[Player]],0),MATCH(FPL_Combined[[#Headers],[Gameweek 38]],FPL_Fixtures_Extract[#Headers],0)),3))</f>
        <v>LIV(H)</v>
      </c>
    </row>
    <row r="460" spans="1:39" x14ac:dyDescent="0.45">
      <c r="A460" t="s">
        <v>571</v>
      </c>
      <c r="B460" t="str">
        <f ca="1">IF(RIGHT(FPL_Combined[[#Headers],[Gameweek 01]],2)&lt;$B$622,INDEX(FPL_Results_Extract[Gameweek 01],MATCH($A460,FPL_Results_Extract[[Player]:[Player]],0)),INDEX(Team_Key[[Abbreviation]:[Abbreviation]],MATCH(LEFT(INDEX(FPL_Fixtures_Extract[],MATCH($A460,FPL_Fixtures_Extract[[Player]:[Player]],0),MATCH(FPL_Combined[[#Headers],[Gameweek 01]],FPL_Fixtures_Extract[#Headers],0)),LEN(INDEX(FPL_Fixtures_Extract[],MATCH($A460,FPL_Fixtures_Extract[[Player]:[Player]],0),MATCH(FPL_Combined[[#Headers],[Gameweek 01]],FPL_Fixtures_Extract[#Headers],0)))-4),Team_Key[[Full Name]:[Full Name]],0))&amp;RIGHT(INDEX(FPL_Fixtures_Extract[],MATCH($A460,FPL_Fixtures_Extract[[Player]:[Player]],0),MATCH(FPL_Combined[[#Headers],[Gameweek 01]],FPL_Fixtures_Extract[#Headers],0)),3))</f>
        <v>EVE(A) 2-2</v>
      </c>
      <c r="C460" t="str">
        <f ca="1">IF(RIGHT(FPL_Combined[[#Headers],[Gameweek 02]],2)&lt;$B$622,INDEX(FPL_Results_Extract[Gameweek 02],MATCH($A460,FPL_Results_Extract[[Player]:[Player]],0)),INDEX(Team_Key[[Abbreviation]:[Abbreviation]],MATCH(LEFT(INDEX(FPL_Fixtures_Extract[],MATCH($A460,FPL_Fixtures_Extract[[Player]:[Player]],0),MATCH(FPL_Combined[[#Headers],[Gameweek 02]],FPL_Fixtures_Extract[#Headers],0)),LEN(INDEX(FPL_Fixtures_Extract[],MATCH($A460,FPL_Fixtures_Extract[[Player]:[Player]],0),MATCH(FPL_Combined[[#Headers],[Gameweek 02]],FPL_Fixtures_Extract[#Headers],0)))-4),Team_Key[[Full Name]:[Full Name]],0))&amp;RIGHT(INDEX(FPL_Fixtures_Extract[],MATCH($A460,FPL_Fixtures_Extract[[Player]:[Player]],0),MATCH(FPL_Combined[[#Headers],[Gameweek 02]],FPL_Fixtures_Extract[#Headers],0)),3))</f>
        <v>WBA(H) 0-0</v>
      </c>
      <c r="D460" t="str">
        <f ca="1">IF(RIGHT(FPL_Combined[[#Headers],[Gameweek 03]],2)&lt;$B$622,INDEX(FPL_Results_Extract[Gameweek 03],MATCH($A460,FPL_Results_Extract[[Player]:[Player]],0)),INDEX(Team_Key[[Abbreviation]:[Abbreviation]],MATCH(LEFT(INDEX(FPL_Fixtures_Extract[],MATCH($A460,FPL_Fixtures_Extract[[Player]:[Player]],0),MATCH(FPL_Combined[[#Headers],[Gameweek 03]],FPL_Fixtures_Extract[#Headers],0)),LEN(INDEX(FPL_Fixtures_Extract[],MATCH($A460,FPL_Fixtures_Extract[[Player]:[Player]],0),MATCH(FPL_Combined[[#Headers],[Gameweek 03]],FPL_Fixtures_Extract[#Headers],0)))-4),Team_Key[[Full Name]:[Full Name]],0))&amp;RIGHT(INDEX(FPL_Fixtures_Extract[],MATCH($A460,FPL_Fixtures_Extract[[Player]:[Player]],0),MATCH(FPL_Combined[[#Headers],[Gameweek 03]],FPL_Fixtures_Extract[#Headers],0)),3))</f>
        <v>SOU(H) 0-0</v>
      </c>
      <c r="E460" t="str">
        <f ca="1">IF(RIGHT(FPL_Combined[[#Headers],[Gameweek 04]],2)&lt;$B$622,INDEX(FPL_Results_Extract[Gameweek 04],MATCH($A460,FPL_Results_Extract[[Player]:[Player]],0)),INDEX(Team_Key[[Abbreviation]:[Abbreviation]],MATCH(LEFT(INDEX(FPL_Fixtures_Extract[],MATCH($A460,FPL_Fixtures_Extract[[Player]:[Player]],0),MATCH(FPL_Combined[[#Headers],[Gameweek 04]],FPL_Fixtures_Extract[#Headers],0)),LEN(INDEX(FPL_Fixtures_Extract[],MATCH($A460,FPL_Fixtures_Extract[[Player]:[Player]],0),MATCH(FPL_Combined[[#Headers],[Gameweek 04]],FPL_Fixtures_Extract[#Headers],0)))-4),Team_Key[[Full Name]:[Full Name]],0))&amp;RIGHT(INDEX(FPL_Fixtures_Extract[],MATCH($A460,FPL_Fixtures_Extract[[Player]:[Player]],0),MATCH(FPL_Combined[[#Headers],[Gameweek 04]],FPL_Fixtures_Extract[#Headers],0)),3))</f>
        <v>MCI(A) 0-2</v>
      </c>
      <c r="F460" t="str">
        <f ca="1">IF(RIGHT(FPL_Combined[[#Headers],[Gameweek 05]],2)&lt;$B$622,INDEX(FPL_Results_Extract[Gameweek 05],MATCH($A460,FPL_Results_Extract[[Player]:[Player]],0)),INDEX(Team_Key[[Abbreviation]:[Abbreviation]],MATCH(LEFT(INDEX(FPL_Fixtures_Extract[],MATCH($A460,FPL_Fixtures_Extract[[Player]:[Player]],0),MATCH(FPL_Combined[[#Headers],[Gameweek 05]],FPL_Fixtures_Extract[#Headers],0)),LEN(INDEX(FPL_Fixtures_Extract[],MATCH($A460,FPL_Fixtures_Extract[[Player]:[Player]],0),MATCH(FPL_Combined[[#Headers],[Gameweek 05]],FPL_Fixtures_Extract[#Headers],0)))-4),Team_Key[[Full Name]:[Full Name]],0))&amp;RIGHT(INDEX(FPL_Fixtures_Extract[],MATCH($A460,FPL_Fixtures_Extract[[Player]:[Player]],0),MATCH(FPL_Combined[[#Headers],[Gameweek 05]],FPL_Fixtures_Extract[#Headers],0)),3))</f>
        <v>SWA(H) 1-0</v>
      </c>
      <c r="G460" t="str">
        <f ca="1">IF(RIGHT(FPL_Combined[[#Headers],[Gameweek 06]],2)&lt;$B$622,INDEX(FPL_Results_Extract[Gameweek 06],MATCH($A460,FPL_Results_Extract[[Player]:[Player]],0)),INDEX(Team_Key[[Abbreviation]:[Abbreviation]],MATCH(LEFT(INDEX(FPL_Fixtures_Extract[],MATCH($A460,FPL_Fixtures_Extract[[Player]:[Player]],0),MATCH(FPL_Combined[[#Headers],[Gameweek 06]],FPL_Fixtures_Extract[#Headers],0)),LEN(INDEX(FPL_Fixtures_Extract[],MATCH($A460,FPL_Fixtures_Extract[[Player]:[Player]],0),MATCH(FPL_Combined[[#Headers],[Gameweek 06]],FPL_Fixtures_Extract[#Headers],0)))-4),Team_Key[[Full Name]:[Full Name]],0))&amp;RIGHT(INDEX(FPL_Fixtures_Extract[],MATCH($A460,FPL_Fixtures_Extract[[Player]:[Player]],0),MATCH(FPL_Combined[[#Headers],[Gameweek 06]],FPL_Fixtures_Extract[#Headers],0)),3))</f>
        <v>NEW(A) 2-1</v>
      </c>
      <c r="H460" t="str">
        <f ca="1">IF(RIGHT(FPL_Combined[[#Headers],[Gameweek 07]],2)&lt;$B$622,INDEX(FPL_Results_Extract[Gameweek 07],MATCH($A460,FPL_Results_Extract[[Player]:[Player]],0)),INDEX(Team_Key[[Abbreviation]:[Abbreviation]],MATCH(LEFT(INDEX(FPL_Fixtures_Extract[],MATCH($A460,FPL_Fixtures_Extract[[Player]:[Player]],0),MATCH(FPL_Combined[[#Headers],[Gameweek 07]],FPL_Fixtures_Extract[#Headers],0)),LEN(INDEX(FPL_Fixtures_Extract[],MATCH($A460,FPL_Fixtures_Extract[[Player]:[Player]],0),MATCH(FPL_Combined[[#Headers],[Gameweek 07]],FPL_Fixtures_Extract[#Headers],0)))-4),Team_Key[[Full Name]:[Full Name]],0))&amp;RIGHT(INDEX(FPL_Fixtures_Extract[],MATCH($A460,FPL_Fixtures_Extract[[Player]:[Player]],0),MATCH(FPL_Combined[[#Headers],[Gameweek 07]],FPL_Fixtures_Extract[#Headers],0)),3))</f>
        <v>CRY(H) 0-1</v>
      </c>
      <c r="I460" t="str">
        <f ca="1">IF(RIGHT(FPL_Combined[[#Headers],[Gameweek 08]],2)&lt;$B$622,INDEX(FPL_Results_Extract[Gameweek 08],MATCH($A460,FPL_Results_Extract[[Player]:[Player]],0)),INDEX(Team_Key[[Abbreviation]:[Abbreviation]],MATCH(LEFT(INDEX(FPL_Fixtures_Extract[],MATCH($A460,FPL_Fixtures_Extract[[Player]:[Player]],0),MATCH(FPL_Combined[[#Headers],[Gameweek 08]],FPL_Fixtures_Extract[#Headers],0)),LEN(INDEX(FPL_Fixtures_Extract[],MATCH($A460,FPL_Fixtures_Extract[[Player]:[Player]],0),MATCH(FPL_Combined[[#Headers],[Gameweek 08]],FPL_Fixtures_Extract[#Headers],0)))-4),Team_Key[[Full Name]:[Full Name]],0))&amp;RIGHT(INDEX(FPL_Fixtures_Extract[],MATCH($A460,FPL_Fixtures_Extract[[Player]:[Player]],0),MATCH(FPL_Combined[[#Headers],[Gameweek 08]],FPL_Fixtures_Extract[#Headers],0)),3))</f>
        <v>BOU(A) 1-1</v>
      </c>
      <c r="J460" t="str">
        <f ca="1">IF(RIGHT(FPL_Combined[[#Headers],[Gameweek 09]],2)&lt;$B$622,INDEX(FPL_Results_Extract[Gameweek 09],MATCH($A460,FPL_Results_Extract[[Player]:[Player]],0)),INDEX(Team_Key[[Abbreviation]:[Abbreviation]],MATCH(LEFT(INDEX(FPL_Fixtures_Extract[],MATCH($A460,FPL_Fixtures_Extract[[Player]:[Player]],0),MATCH(FPL_Combined[[#Headers],[Gameweek 09]],FPL_Fixtures_Extract[#Headers],0)),LEN(INDEX(FPL_Fixtures_Extract[],MATCH($A460,FPL_Fixtures_Extract[[Player]:[Player]],0),MATCH(FPL_Combined[[#Headers],[Gameweek 09]],FPL_Fixtures_Extract[#Headers],0)))-4),Team_Key[[Full Name]:[Full Name]],0))&amp;RIGHT(INDEX(FPL_Fixtures_Extract[],MATCH($A460,FPL_Fixtures_Extract[[Player]:[Player]],0),MATCH(FPL_Combined[[#Headers],[Gameweek 09]],FPL_Fixtures_Extract[#Headers],0)),3))</f>
        <v>ARS(H) 0-3</v>
      </c>
      <c r="K460" t="str">
        <f ca="1">IF(RIGHT(FPL_Combined[[#Headers],[Gameweek 10]],2)&lt;$B$622,INDEX(FPL_Results_Extract[Gameweek 10],MATCH($A460,FPL_Results_Extract[[Player]:[Player]],0)),INDEX(Team_Key[[Abbreviation]:[Abbreviation]],MATCH(LEFT(INDEX(FPL_Fixtures_Extract[],MATCH($A460,FPL_Fixtures_Extract[[Player]:[Player]],0),MATCH(FPL_Combined[[#Headers],[Gameweek 10]],FPL_Fixtures_Extract[#Headers],0)),LEN(INDEX(FPL_Fixtures_Extract[],MATCH($A460,FPL_Fixtures_Extract[[Player]:[Player]],0),MATCH(FPL_Combined[[#Headers],[Gameweek 10]],FPL_Fixtures_Extract[#Headers],0)))-4),Team_Key[[Full Name]:[Full Name]],0))&amp;RIGHT(INDEX(FPL_Fixtures_Extract[],MATCH($A460,FPL_Fixtures_Extract[[Player]:[Player]],0),MATCH(FPL_Combined[[#Headers],[Gameweek 10]],FPL_Fixtures_Extract[#Headers],0)),3))</f>
        <v>STK(A) 2-0</v>
      </c>
      <c r="L460" t="str">
        <f ca="1">IF(RIGHT(FPL_Combined[[#Headers],[Gameweek 11]],2)&lt;$B$622,INDEX(FPL_Results_Extract[Gameweek 11],MATCH($A460,FPL_Results_Extract[[Player]:[Player]],0)),INDEX(Team_Key[[Abbreviation]:[Abbreviation]],MATCH(LEFT(INDEX(FPL_Fixtures_Extract[],MATCH($A460,FPL_Fixtures_Extract[[Player]:[Player]],0),MATCH(FPL_Combined[[#Headers],[Gameweek 11]],FPL_Fixtures_Extract[#Headers],0)),LEN(INDEX(FPL_Fixtures_Extract[],MATCH($A460,FPL_Fixtures_Extract[[Player]:[Player]],0),MATCH(FPL_Combined[[#Headers],[Gameweek 11]],FPL_Fixtures_Extract[#Headers],0)))-4),Team_Key[[Full Name]:[Full Name]],0))&amp;RIGHT(INDEX(FPL_Fixtures_Extract[],MATCH($A460,FPL_Fixtures_Extract[[Player]:[Player]],0),MATCH(FPL_Combined[[#Headers],[Gameweek 11]],FPL_Fixtures_Extract[#Headers],0)),3))</f>
        <v>WHU(H) 2-0</v>
      </c>
      <c r="M460" t="str">
        <f ca="1">IF(RIGHT(FPL_Combined[[#Headers],[Gameweek 12]],2)&lt;$B$622,INDEX(FPL_Results_Extract[Gameweek 12],MATCH($A460,FPL_Results_Extract[[Player]:[Player]],0)),INDEX(Team_Key[[Abbreviation]:[Abbreviation]],MATCH(LEFT(INDEX(FPL_Fixtures_Extract[],MATCH($A460,FPL_Fixtures_Extract[[Player]:[Player]],0),MATCH(FPL_Combined[[#Headers],[Gameweek 12]],FPL_Fixtures_Extract[#Headers],0)),LEN(INDEX(FPL_Fixtures_Extract[],MATCH($A460,FPL_Fixtures_Extract[[Player]:[Player]],0),MATCH(FPL_Combined[[#Headers],[Gameweek 12]],FPL_Fixtures_Extract[#Headers],0)))-4),Team_Key[[Full Name]:[Full Name]],0))&amp;RIGHT(INDEX(FPL_Fixtures_Extract[],MATCH($A460,FPL_Fixtures_Extract[[Player]:[Player]],0),MATCH(FPL_Combined[[#Headers],[Gameweek 12]],FPL_Fixtures_Extract[#Headers],0)),3))</f>
        <v>LEI(A) 1-2</v>
      </c>
      <c r="N460" t="str">
        <f ca="1">IF(RIGHT(FPL_Combined[[#Headers],[Gameweek 13]],2)&lt;$B$622,INDEX(FPL_Results_Extract[Gameweek 13],MATCH($A460,FPL_Results_Extract[[Player]:[Player]],0)),INDEX(Team_Key[[Abbreviation]:[Abbreviation]],MATCH(LEFT(INDEX(FPL_Fixtures_Extract[],MATCH($A460,FPL_Fixtures_Extract[[Player]:[Player]],0),MATCH(FPL_Combined[[#Headers],[Gameweek 13]],FPL_Fixtures_Extract[#Headers],0)),LEN(INDEX(FPL_Fixtures_Extract[],MATCH($A460,FPL_Fixtures_Extract[[Player]:[Player]],0),MATCH(FPL_Combined[[#Headers],[Gameweek 13]],FPL_Fixtures_Extract[#Headers],0)))-4),Team_Key[[Full Name]:[Full Name]],0))&amp;RIGHT(INDEX(FPL_Fixtures_Extract[],MATCH($A460,FPL_Fixtures_Extract[[Player]:[Player]],0),MATCH(FPL_Combined[[#Headers],[Gameweek 13]],FPL_Fixtures_Extract[#Headers],0)),3))</f>
        <v>MUN(H) 1-2</v>
      </c>
      <c r="O460" t="str">
        <f ca="1">IF(RIGHT(FPL_Combined[[#Headers],[Gameweek 14]],2)&lt;$B$622,INDEX(FPL_Results_Extract[Gameweek 14],MATCH($A460,FPL_Results_Extract[[Player]:[Player]],0)),INDEX(Team_Key[[Abbreviation]:[Abbreviation]],MATCH(LEFT(INDEX(FPL_Fixtures_Extract[],MATCH($A460,FPL_Fixtures_Extract[[Player]:[Player]],0),MATCH(FPL_Combined[[#Headers],[Gameweek 14]],FPL_Fixtures_Extract[#Headers],0)),LEN(INDEX(FPL_Fixtures_Extract[],MATCH($A460,FPL_Fixtures_Extract[[Player]:[Player]],0),MATCH(FPL_Combined[[#Headers],[Gameweek 14]],FPL_Fixtures_Extract[#Headers],0)))-4),Team_Key[[Full Name]:[Full Name]],0))&amp;RIGHT(INDEX(FPL_Fixtures_Extract[],MATCH($A460,FPL_Fixtures_Extract[[Player]:[Player]],0),MATCH(FPL_Combined[[#Headers],[Gameweek 14]],FPL_Fixtures_Extract[#Headers],0)),3))</f>
        <v>AVL(A) 3-2</v>
      </c>
      <c r="P460" t="str">
        <f ca="1">IF(RIGHT(FPL_Combined[[#Headers],[Gameweek 15]],2)&lt;$B$622,INDEX(FPL_Results_Extract[Gameweek 15],MATCH($A460,FPL_Results_Extract[[Player]:[Player]],0)),INDEX(Team_Key[[Abbreviation]:[Abbreviation]],MATCH(LEFT(INDEX(FPL_Fixtures_Extract[],MATCH($A460,FPL_Fixtures_Extract[[Player]:[Player]],0),MATCH(FPL_Combined[[#Headers],[Gameweek 15]],FPL_Fixtures_Extract[#Headers],0)),LEN(INDEX(FPL_Fixtures_Extract[],MATCH($A460,FPL_Fixtures_Extract[[Player]:[Player]],0),MATCH(FPL_Combined[[#Headers],[Gameweek 15]],FPL_Fixtures_Extract[#Headers],0)))-4),Team_Key[[Full Name]:[Full Name]],0))&amp;RIGHT(INDEX(FPL_Fixtures_Extract[],MATCH($A460,FPL_Fixtures_Extract[[Player]:[Player]],0),MATCH(FPL_Combined[[#Headers],[Gameweek 15]],FPL_Fixtures_Extract[#Headers],0)),3))</f>
        <v>NOR(H) 2-0</v>
      </c>
      <c r="Q460" t="str">
        <f ca="1">IF(RIGHT(FPL_Combined[[#Headers],[Gameweek 16]],2)&lt;$B$622,INDEX(FPL_Results_Extract[Gameweek 16],MATCH($A460,FPL_Results_Extract[[Player]:[Player]],0)),INDEX(Team_Key[[Abbreviation]:[Abbreviation]],MATCH(LEFT(INDEX(FPL_Fixtures_Extract[],MATCH($A460,FPL_Fixtures_Extract[[Player]:[Player]],0),MATCH(FPL_Combined[[#Headers],[Gameweek 16]],FPL_Fixtures_Extract[#Headers],0)),LEN(INDEX(FPL_Fixtures_Extract[],MATCH($A460,FPL_Fixtures_Extract[[Player]:[Player]],0),MATCH(FPL_Combined[[#Headers],[Gameweek 16]],FPL_Fixtures_Extract[#Headers],0)))-4),Team_Key[[Full Name]:[Full Name]],0))&amp;RIGHT(INDEX(FPL_Fixtures_Extract[],MATCH($A460,FPL_Fixtures_Extract[[Player]:[Player]],0),MATCH(FPL_Combined[[#Headers],[Gameweek 16]],FPL_Fixtures_Extract[#Headers],0)),3))</f>
        <v>SUN(A) 1-0</v>
      </c>
      <c r="R460" t="str">
        <f ca="1">IF(RIGHT(FPL_Combined[[#Headers],[Gameweek 17]],2)&lt;$B$622,INDEX(FPL_Results_Extract[Gameweek 17],MATCH($A460,FPL_Results_Extract[[Player]:[Player]],0)),INDEX(Team_Key[[Abbreviation]:[Abbreviation]],MATCH(LEFT(INDEX(FPL_Fixtures_Extract[],MATCH($A460,FPL_Fixtures_Extract[[Player]:[Player]],0),MATCH(FPL_Combined[[#Headers],[Gameweek 17]],FPL_Fixtures_Extract[#Headers],0)),LEN(INDEX(FPL_Fixtures_Extract[],MATCH($A460,FPL_Fixtures_Extract[[Player]:[Player]],0),MATCH(FPL_Combined[[#Headers],[Gameweek 17]],FPL_Fixtures_Extract[#Headers],0)))-4),Team_Key[[Full Name]:[Full Name]],0))&amp;RIGHT(INDEX(FPL_Fixtures_Extract[],MATCH($A460,FPL_Fixtures_Extract[[Player]:[Player]],0),MATCH(FPL_Combined[[#Headers],[Gameweek 17]],FPL_Fixtures_Extract[#Headers],0)),3))</f>
        <v>LIV(H) 3-0</v>
      </c>
      <c r="S460" t="str">
        <f ca="1">IF(RIGHT(FPL_Combined[[#Headers],[Gameweek 18]],2)&lt;$B$622,INDEX(FPL_Results_Extract[Gameweek 18],MATCH($A460,FPL_Results_Extract[[Player]:[Player]],0)),INDEX(Team_Key[[Abbreviation]:[Abbreviation]],MATCH(LEFT(INDEX(FPL_Fixtures_Extract[],MATCH($A460,FPL_Fixtures_Extract[[Player]:[Player]],0),MATCH(FPL_Combined[[#Headers],[Gameweek 18]],FPL_Fixtures_Extract[#Headers],0)),LEN(INDEX(FPL_Fixtures_Extract[],MATCH($A460,FPL_Fixtures_Extract[[Player]:[Player]],0),MATCH(FPL_Combined[[#Headers],[Gameweek 18]],FPL_Fixtures_Extract[#Headers],0)))-4),Team_Key[[Full Name]:[Full Name]],0))&amp;RIGHT(INDEX(FPL_Fixtures_Extract[],MATCH($A460,FPL_Fixtures_Extract[[Player]:[Player]],0),MATCH(FPL_Combined[[#Headers],[Gameweek 18]],FPL_Fixtures_Extract[#Headers],0)),3))</f>
        <v>CHE(A) 2-2</v>
      </c>
      <c r="T460" t="str">
        <f ca="1">IF(RIGHT(FPL_Combined[[#Headers],[Gameweek 19]],2)&lt;$B$622,INDEX(FPL_Results_Extract[Gameweek 19],MATCH($A460,FPL_Results_Extract[[Player]:[Player]],0)),INDEX(Team_Key[[Abbreviation]:[Abbreviation]],MATCH(LEFT(INDEX(FPL_Fixtures_Extract[],MATCH($A460,FPL_Fixtures_Extract[[Player]:[Player]],0),MATCH(FPL_Combined[[#Headers],[Gameweek 19]],FPL_Fixtures_Extract[#Headers],0)),LEN(INDEX(FPL_Fixtures_Extract[],MATCH($A460,FPL_Fixtures_Extract[[Player]:[Player]],0),MATCH(FPL_Combined[[#Headers],[Gameweek 19]],FPL_Fixtures_Extract[#Headers],0)))-4),Team_Key[[Full Name]:[Full Name]],0))&amp;RIGHT(INDEX(FPL_Fixtures_Extract[],MATCH($A460,FPL_Fixtures_Extract[[Player]:[Player]],0),MATCH(FPL_Combined[[#Headers],[Gameweek 19]],FPL_Fixtures_Extract[#Headers],0)),3))</f>
        <v>TOT(H) 1-2</v>
      </c>
      <c r="U460" t="str">
        <f ca="1">IF(RIGHT(FPL_Combined[[#Headers],[Gameweek 20]],2)&lt;$B$622,INDEX(FPL_Results_Extract[Gameweek 20],MATCH($A460,FPL_Results_Extract[[Player]:[Player]],0)),INDEX(Team_Key[[Abbreviation]:[Abbreviation]],MATCH(LEFT(INDEX(FPL_Fixtures_Extract[],MATCH($A460,FPL_Fixtures_Extract[[Player]:[Player]],0),MATCH(FPL_Combined[[#Headers],[Gameweek 20]],FPL_Fixtures_Extract[#Headers],0)),LEN(INDEX(FPL_Fixtures_Extract[],MATCH($A460,FPL_Fixtures_Extract[[Player]:[Player]],0),MATCH(FPL_Combined[[#Headers],[Gameweek 20]],FPL_Fixtures_Extract[#Headers],0)))-4),Team_Key[[Full Name]:[Full Name]],0))&amp;RIGHT(INDEX(FPL_Fixtures_Extract[],MATCH($A460,FPL_Fixtures_Extract[[Player]:[Player]],0),MATCH(FPL_Combined[[#Headers],[Gameweek 20]],FPL_Fixtures_Extract[#Headers],0)),3))</f>
        <v>MCI(H) 1-2</v>
      </c>
      <c r="V460" t="str">
        <f ca="1">IF(RIGHT(FPL_Combined[[#Headers],[Gameweek 21]],2)&lt;$B$622,INDEX(FPL_Results_Extract[Gameweek 21],MATCH($A460,FPL_Results_Extract[[Player]:[Player]],0)),INDEX(Team_Key[[Abbreviation]:[Abbreviation]],MATCH(LEFT(INDEX(FPL_Fixtures_Extract[],MATCH($A460,FPL_Fixtures_Extract[[Player]:[Player]],0),MATCH(FPL_Combined[[#Headers],[Gameweek 21]],FPL_Fixtures_Extract[#Headers],0)),LEN(INDEX(FPL_Fixtures_Extract[],MATCH($A460,FPL_Fixtures_Extract[[Player]:[Player]],0),MATCH(FPL_Combined[[#Headers],[Gameweek 21]],FPL_Fixtures_Extract[#Headers],0)))-4),Team_Key[[Full Name]:[Full Name]],0))&amp;RIGHT(INDEX(FPL_Fixtures_Extract[],MATCH($A460,FPL_Fixtures_Extract[[Player]:[Player]],0),MATCH(FPL_Combined[[#Headers],[Gameweek 21]],FPL_Fixtures_Extract[#Headers],0)),3))</f>
        <v>SOU(A) 0-2</v>
      </c>
      <c r="W460" t="str">
        <f ca="1">IF(RIGHT(FPL_Combined[[#Headers],[Gameweek 22]],2)&lt;$B$622,INDEX(FPL_Results_Extract[Gameweek 22],MATCH($A460,FPL_Results_Extract[[Player]:[Player]],0)),INDEX(Team_Key[[Abbreviation]:[Abbreviation]],MATCH(LEFT(INDEX(FPL_Fixtures_Extract[],MATCH($A460,FPL_Fixtures_Extract[[Player]:[Player]],0),MATCH(FPL_Combined[[#Headers],[Gameweek 22]],FPL_Fixtures_Extract[#Headers],0)),LEN(INDEX(FPL_Fixtures_Extract[],MATCH($A460,FPL_Fixtures_Extract[[Player]:[Player]],0),MATCH(FPL_Combined[[#Headers],[Gameweek 22]],FPL_Fixtures_Extract[#Headers],0)))-4),Team_Key[[Full Name]:[Full Name]],0))&amp;RIGHT(INDEX(FPL_Fixtures_Extract[],MATCH($A460,FPL_Fixtures_Extract[[Player]:[Player]],0),MATCH(FPL_Combined[[#Headers],[Gameweek 22]],FPL_Fixtures_Extract[#Headers],0)),3))</f>
        <v>SWA(A) 0-1</v>
      </c>
      <c r="X460" t="str">
        <f ca="1">IF(RIGHT(FPL_Combined[[#Headers],[Gameweek 23]],2)&lt;$B$622,INDEX(FPL_Results_Extract[Gameweek 23],MATCH($A460,FPL_Results_Extract[[Player]:[Player]],0)),INDEX(Team_Key[[Abbreviation]:[Abbreviation]],MATCH(LEFT(INDEX(FPL_Fixtures_Extract[],MATCH($A460,FPL_Fixtures_Extract[[Player]:[Player]],0),MATCH(FPL_Combined[[#Headers],[Gameweek 23]],FPL_Fixtures_Extract[#Headers],0)),LEN(INDEX(FPL_Fixtures_Extract[],MATCH($A460,FPL_Fixtures_Extract[[Player]:[Player]],0),MATCH(FPL_Combined[[#Headers],[Gameweek 23]],FPL_Fixtures_Extract[#Headers],0)))-4),Team_Key[[Full Name]:[Full Name]],0))&amp;RIGHT(INDEX(FPL_Fixtures_Extract[],MATCH($A460,FPL_Fixtures_Extract[[Player]:[Player]],0),MATCH(FPL_Combined[[#Headers],[Gameweek 23]],FPL_Fixtures_Extract[#Headers],0)),3))</f>
        <v>NEW(H) 2-1</v>
      </c>
      <c r="Y460" t="str">
        <f ca="1">IF(RIGHT(FPL_Combined[[#Headers],[Gameweek 24]],2)&lt;$B$622,INDEX(FPL_Results_Extract[Team],MATCH($A460,FPL_Results_Extract[[Player]:[Player]],0)),INDEX(Team_Key[[Abbreviation]:[Abbreviation]],MATCH(LEFT(INDEX(FPL_Fixtures_Extract[],MATCH($A460,FPL_Fixtures_Extract[[Player]:[Player]],0),MATCH(FPL_Combined[[#Headers],[Gameweek 24]],FPL_Fixtures_Extract[#Headers],0)),LEN(INDEX(FPL_Fixtures_Extract[],MATCH($A460,FPL_Fixtures_Extract[[Player]:[Player]],0),MATCH(FPL_Combined[[#Headers],[Gameweek 24]],FPL_Fixtures_Extract[#Headers],0)))-4),Team_Key[[Full Name]:[Full Name]],0))&amp;RIGHT(INDEX(FPL_Fixtures_Extract[],MATCH($A460,FPL_Fixtures_Extract[[Player]:[Player]],0),MATCH(FPL_Combined[[#Headers],[Gameweek 24]],FPL_Fixtures_Extract[#Headers],0)),3))</f>
        <v>WAT</v>
      </c>
      <c r="Z460" t="str">
        <f ca="1">IF(RIGHT(FPL_Combined[[#Headers],[Gameweek 25]],2)&lt;$B$622,INDEX(FPL_Results_Extract[Player],MATCH($A460,FPL_Results_Extract[[Player]:[Player]],0)),INDEX(Team_Key[[Abbreviation]:[Abbreviation]],MATCH(LEFT(INDEX(FPL_Fixtures_Extract[],MATCH($A460,FPL_Fixtures_Extract[[Player]:[Player]],0),MATCH(FPL_Combined[[#Headers],[Gameweek 25]],FPL_Fixtures_Extract[#Headers],0)),LEN(INDEX(FPL_Fixtures_Extract[],MATCH($A460,FPL_Fixtures_Extract[[Player]:[Player]],0),MATCH(FPL_Combined[[#Headers],[Gameweek 25]],FPL_Fixtures_Extract[#Headers],0)))-4),Team_Key[[Full Name]:[Full Name]],0))&amp;RIGHT(INDEX(FPL_Fixtures_Extract[],MATCH($A460,FPL_Fixtures_Extract[[Player]:[Player]],0),MATCH(FPL_Combined[[#Headers],[Gameweek 25]],FPL_Fixtures_Extract[#Headers],0)),3))</f>
        <v>Prödl</v>
      </c>
      <c r="AA460" t="str">
        <f ca="1">IF(RIGHT(FPL_Combined[[#Headers],[Gameweek 26]],2)&lt;$B$622,INDEX(FPL_Results_Extract[Gameweek 01],MATCH($A460,FPL_Results_Extract[[Player]:[Player]],0)),INDEX(Team_Key[[Abbreviation]:[Abbreviation]],MATCH(LEFT(INDEX(FPL_Fixtures_Extract[],MATCH($A460,FPL_Fixtures_Extract[[Player]:[Player]],0),MATCH(FPL_Combined[[#Headers],[Gameweek 26]],FPL_Fixtures_Extract[#Headers],0)),LEN(INDEX(FPL_Fixtures_Extract[],MATCH($A460,FPL_Fixtures_Extract[[Player]:[Player]],0),MATCH(FPL_Combined[[#Headers],[Gameweek 26]],FPL_Fixtures_Extract[#Headers],0)))-4),Team_Key[[Full Name]:[Full Name]],0))&amp;RIGHT(INDEX(FPL_Fixtures_Extract[],MATCH($A460,FPL_Fixtures_Extract[[Player]:[Player]],0),MATCH(FPL_Combined[[#Headers],[Gameweek 26]],FPL_Fixtures_Extract[#Headers],0)),3))</f>
        <v>EVE(A) 2-2</v>
      </c>
      <c r="AB460" t="str">
        <f ca="1">IF(RIGHT(FPL_Combined[[#Headers],[Gameweek 27]],2)&lt;$B$622,INDEX(FPL_Results_Extract[Gameweek 02],MATCH($A460,FPL_Results_Extract[[Player]:[Player]],0)),INDEX(Team_Key[[Abbreviation]:[Abbreviation]],MATCH(LEFT(INDEX(FPL_Fixtures_Extract[],MATCH($A460,FPL_Fixtures_Extract[[Player]:[Player]],0),MATCH(FPL_Combined[[#Headers],[Gameweek 27]],FPL_Fixtures_Extract[#Headers],0)),LEN(INDEX(FPL_Fixtures_Extract[],MATCH($A460,FPL_Fixtures_Extract[[Player]:[Player]],0),MATCH(FPL_Combined[[#Headers],[Gameweek 27]],FPL_Fixtures_Extract[#Headers],0)))-4),Team_Key[[Full Name]:[Full Name]],0))&amp;RIGHT(INDEX(FPL_Fixtures_Extract[],MATCH($A460,FPL_Fixtures_Extract[[Player]:[Player]],0),MATCH(FPL_Combined[[#Headers],[Gameweek 27]],FPL_Fixtures_Extract[#Headers],0)),3))</f>
        <v>WBA(H) 0-0</v>
      </c>
      <c r="AC460" t="str">
        <f ca="1">IF(RIGHT(FPL_Combined[[#Headers],[Gameweek 28]],2)&lt;$B$622,INDEX(FPL_Results_Extract[Gameweek 03],MATCH($A460,FPL_Results_Extract[[Player]:[Player]],0)),INDEX(Team_Key[[Abbreviation]:[Abbreviation]],MATCH(LEFT(INDEX(FPL_Fixtures_Extract[],MATCH($A460,FPL_Fixtures_Extract[[Player]:[Player]],0),MATCH(FPL_Combined[[#Headers],[Gameweek 28]],FPL_Fixtures_Extract[#Headers],0)),LEN(INDEX(FPL_Fixtures_Extract[],MATCH($A460,FPL_Fixtures_Extract[[Player]:[Player]],0),MATCH(FPL_Combined[[#Headers],[Gameweek 28]],FPL_Fixtures_Extract[#Headers],0)))-4),Team_Key[[Full Name]:[Full Name]],0))&amp;RIGHT(INDEX(FPL_Fixtures_Extract[],MATCH($A460,FPL_Fixtures_Extract[[Player]:[Player]],0),MATCH(FPL_Combined[[#Headers],[Gameweek 28]],FPL_Fixtures_Extract[#Headers],0)),3))</f>
        <v>SOU(H) 0-0</v>
      </c>
      <c r="AD460" t="str">
        <f ca="1">IF(RIGHT(FPL_Combined[[#Headers],[Gameweek 29]],2)&lt;$B$622,INDEX(FPL_Results_Extract[Gameweek 04],MATCH($A460,FPL_Results_Extract[[Player]:[Player]],0)),INDEX(Team_Key[[Abbreviation]:[Abbreviation]],MATCH(LEFT(INDEX(FPL_Fixtures_Extract[],MATCH($A460,FPL_Fixtures_Extract[[Player]:[Player]],0),MATCH(FPL_Combined[[#Headers],[Gameweek 29]],FPL_Fixtures_Extract[#Headers],0)),LEN(INDEX(FPL_Fixtures_Extract[],MATCH($A460,FPL_Fixtures_Extract[[Player]:[Player]],0),MATCH(FPL_Combined[[#Headers],[Gameweek 29]],FPL_Fixtures_Extract[#Headers],0)))-4),Team_Key[[Full Name]:[Full Name]],0))&amp;RIGHT(INDEX(FPL_Fixtures_Extract[],MATCH($A460,FPL_Fixtures_Extract[[Player]:[Player]],0),MATCH(FPL_Combined[[#Headers],[Gameweek 29]],FPL_Fixtures_Extract[#Headers],0)),3))</f>
        <v>LEI(H)</v>
      </c>
      <c r="AE460" t="e">
        <f ca="1">IF(RIGHT(FPL_Combined[[#Headers],[Gameweek 30]],2)&lt;$B$622,INDEX(FPL_Results_Extract[Gameweek 05],MATCH($A460,FPL_Results_Extract[[Player]:[Player]],0)),INDEX(Team_Key[[Abbreviation]:[Abbreviation]],MATCH(LEFT(INDEX(FPL_Fixtures_Extract[],MATCH($A460,FPL_Fixtures_Extract[[Player]:[Player]],0),MATCH(FPL_Combined[[#Headers],[Gameweek 30]],FPL_Fixtures_Extract[#Headers],0)),LEN(INDEX(FPL_Fixtures_Extract[],MATCH($A460,FPL_Fixtures_Extract[[Player]:[Player]],0),MATCH(FPL_Combined[[#Headers],[Gameweek 30]],FPL_Fixtures_Extract[#Headers],0)))-4),Team_Key[[Full Name]:[Full Name]],0))&amp;RIGHT(INDEX(FPL_Fixtures_Extract[],MATCH($A460,FPL_Fixtures_Extract[[Player]:[Player]],0),MATCH(FPL_Combined[[#Headers],[Gameweek 30]],FPL_Fixtures_Extract[#Headers],0)),3))</f>
        <v>#VALUE!</v>
      </c>
      <c r="AF460" t="str">
        <f ca="1">IF(RIGHT(FPL_Combined[[#Headers],[Gameweek 31]],2)&lt;$B$622,INDEX(FPL_Results_Extract[Gameweek 06],MATCH($A460,FPL_Results_Extract[[Player]:[Player]],0)),INDEX(Team_Key[[Abbreviation]:[Abbreviation]],MATCH(LEFT(INDEX(FPL_Fixtures_Extract[],MATCH($A460,FPL_Fixtures_Extract[[Player]:[Player]],0),MATCH(FPL_Combined[[#Headers],[Gameweek 31]],FPL_Fixtures_Extract[#Headers],0)),LEN(INDEX(FPL_Fixtures_Extract[],MATCH($A460,FPL_Fixtures_Extract[[Player]:[Player]],0),MATCH(FPL_Combined[[#Headers],[Gameweek 31]],FPL_Fixtures_Extract[#Headers],0)))-4),Team_Key[[Full Name]:[Full Name]],0))&amp;RIGHT(INDEX(FPL_Fixtures_Extract[],MATCH($A460,FPL_Fixtures_Extract[[Player]:[Player]],0),MATCH(FPL_Combined[[#Headers],[Gameweek 31]],FPL_Fixtures_Extract[#Headers],0)),3))</f>
        <v>STK(H)</v>
      </c>
      <c r="AG460" t="str">
        <f ca="1">IF(RIGHT(FPL_Combined[[#Headers],[Gameweek 32]],2)&lt;$B$622,INDEX(FPL_Results_Extract[Gameweek 07],MATCH($A460,FPL_Results_Extract[[Player]:[Player]],0)),INDEX(Team_Key[[Abbreviation]:[Abbreviation]],MATCH(LEFT(INDEX(FPL_Fixtures_Extract[],MATCH($A460,FPL_Fixtures_Extract[[Player]:[Player]],0),MATCH(FPL_Combined[[#Headers],[Gameweek 32]],FPL_Fixtures_Extract[#Headers],0)),LEN(INDEX(FPL_Fixtures_Extract[],MATCH($A460,FPL_Fixtures_Extract[[Player]:[Player]],0),MATCH(FPL_Combined[[#Headers],[Gameweek 32]],FPL_Fixtures_Extract[#Headers],0)))-4),Team_Key[[Full Name]:[Full Name]],0))&amp;RIGHT(INDEX(FPL_Fixtures_Extract[],MATCH($A460,FPL_Fixtures_Extract[[Player]:[Player]],0),MATCH(FPL_Combined[[#Headers],[Gameweek 32]],FPL_Fixtures_Extract[#Headers],0)),3))</f>
        <v>ARS(A)</v>
      </c>
      <c r="AH460" t="str">
        <f ca="1">IF(RIGHT(FPL_Combined[[#Headers],[Gameweek 33]],2)&lt;$B$622,INDEX(FPL_Results_Extract[Gameweek 08],MATCH($A460,FPL_Results_Extract[[Player]:[Player]],0)),INDEX(Team_Key[[Abbreviation]:[Abbreviation]],MATCH(LEFT(INDEX(FPL_Fixtures_Extract[],MATCH($A460,FPL_Fixtures_Extract[[Player]:[Player]],0),MATCH(FPL_Combined[[#Headers],[Gameweek 33]],FPL_Fixtures_Extract[#Headers],0)),LEN(INDEX(FPL_Fixtures_Extract[],MATCH($A460,FPL_Fixtures_Extract[[Player]:[Player]],0),MATCH(FPL_Combined[[#Headers],[Gameweek 33]],FPL_Fixtures_Extract[#Headers],0)))-4),Team_Key[[Full Name]:[Full Name]],0))&amp;RIGHT(INDEX(FPL_Fixtures_Extract[],MATCH($A460,FPL_Fixtures_Extract[[Player]:[Player]],0),MATCH(FPL_Combined[[#Headers],[Gameweek 33]],FPL_Fixtures_Extract[#Headers],0)),3))</f>
        <v>EVE(H)</v>
      </c>
      <c r="AI460" t="str">
        <f ca="1">IF(RIGHT(FPL_Combined[[#Headers],[Gameweek 34]],2)&lt;$B$622,INDEX(FPL_Results_Extract[Gameweek 09],MATCH($A460,FPL_Results_Extract[[Player]:[Player]],0)),INDEX(Team_Key[[Abbreviation]:[Abbreviation]],MATCH(LEFT(INDEX(FPL_Fixtures_Extract[],MATCH($A460,FPL_Fixtures_Extract[[Player]:[Player]],0),MATCH(FPL_Combined[[#Headers],[Gameweek 34]],FPL_Fixtures_Extract[#Headers],0)),LEN(INDEX(FPL_Fixtures_Extract[],MATCH($A460,FPL_Fixtures_Extract[[Player]:[Player]],0),MATCH(FPL_Combined[[#Headers],[Gameweek 34]],FPL_Fixtures_Extract[#Headers],0)))-4),Team_Key[[Full Name]:[Full Name]],0))&amp;RIGHT(INDEX(FPL_Fixtures_Extract[],MATCH($A460,FPL_Fixtures_Extract[[Player]:[Player]],0),MATCH(FPL_Combined[[#Headers],[Gameweek 34]],FPL_Fixtures_Extract[#Headers],0)),3))</f>
        <v>WBA(A)</v>
      </c>
      <c r="AJ460" t="str">
        <f ca="1">IF(RIGHT(FPL_Combined[[#Headers],[Gameweek 35]],2)&lt;$B$622,INDEX(FPL_Results_Extract[Gameweek 10],MATCH($A460,FPL_Results_Extract[[Player]:[Player]],0)),INDEX(Team_Key[[Abbreviation]:[Abbreviation]],MATCH(LEFT(INDEX(FPL_Fixtures_Extract[],MATCH($A460,FPL_Fixtures_Extract[[Player]:[Player]],0),MATCH(FPL_Combined[[#Headers],[Gameweek 35]],FPL_Fixtures_Extract[#Headers],0)),LEN(INDEX(FPL_Fixtures_Extract[],MATCH($A460,FPL_Fixtures_Extract[[Player]:[Player]],0),MATCH(FPL_Combined[[#Headers],[Gameweek 35]],FPL_Fixtures_Extract[#Headers],0)))-4),Team_Key[[Full Name]:[Full Name]],0))&amp;RIGHT(INDEX(FPL_Fixtures_Extract[],MATCH($A460,FPL_Fixtures_Extract[[Player]:[Player]],0),MATCH(FPL_Combined[[#Headers],[Gameweek 35]],FPL_Fixtures_Extract[#Headers],0)),3))</f>
        <v>NOR(A)</v>
      </c>
      <c r="AK460" t="str">
        <f ca="1">IF(RIGHT(FPL_Combined[[#Headers],[Gameweek 36]],2)&lt;$B$622,INDEX(FPL_Results_Extract[Gameweek 11],MATCH($A460,FPL_Results_Extract[[Player]:[Player]],0)),INDEX(Team_Key[[Abbreviation]:[Abbreviation]],MATCH(LEFT(INDEX(FPL_Fixtures_Extract[],MATCH($A460,FPL_Fixtures_Extract[[Player]:[Player]],0),MATCH(FPL_Combined[[#Headers],[Gameweek 36]],FPL_Fixtures_Extract[#Headers],0)),LEN(INDEX(FPL_Fixtures_Extract[],MATCH($A460,FPL_Fixtures_Extract[[Player]:[Player]],0),MATCH(FPL_Combined[[#Headers],[Gameweek 36]],FPL_Fixtures_Extract[#Headers],0)))-4),Team_Key[[Full Name]:[Full Name]],0))&amp;RIGHT(INDEX(FPL_Fixtures_Extract[],MATCH($A460,FPL_Fixtures_Extract[[Player]:[Player]],0),MATCH(FPL_Combined[[#Headers],[Gameweek 36]],FPL_Fixtures_Extract[#Headers],0)),3))</f>
        <v>AVL(H)</v>
      </c>
      <c r="AL460" t="str">
        <f ca="1">IF(RIGHT(FPL_Combined[[#Headers],[Gameweek 37]],2)&lt;$B$622,INDEX(FPL_Results_Extract[Gameweek 12],MATCH($A460,FPL_Results_Extract[[Player]:[Player]],0)),INDEX(Team_Key[[Abbreviation]:[Abbreviation]],MATCH(LEFT(INDEX(FPL_Fixtures_Extract[],MATCH($A460,FPL_Fixtures_Extract[[Player]:[Player]],0),MATCH(FPL_Combined[[#Headers],[Gameweek 37]],FPL_Fixtures_Extract[#Headers],0)),LEN(INDEX(FPL_Fixtures_Extract[],MATCH($A460,FPL_Fixtures_Extract[[Player]:[Player]],0),MATCH(FPL_Combined[[#Headers],[Gameweek 37]],FPL_Fixtures_Extract[#Headers],0)))-4),Team_Key[[Full Name]:[Full Name]],0))&amp;RIGHT(INDEX(FPL_Fixtures_Extract[],MATCH($A460,FPL_Fixtures_Extract[[Player]:[Player]],0),MATCH(FPL_Combined[[#Headers],[Gameweek 37]],FPL_Fixtures_Extract[#Headers],0)),3))</f>
        <v>LIV(A)</v>
      </c>
      <c r="AM460" t="str">
        <f ca="1">IF(RIGHT(FPL_Combined[[#Headers],[Gameweek 38]],2)&lt;$B$622,INDEX(FPL_Results_Extract[Gameweek 13],MATCH($A460,FPL_Results_Extract[[Player]:[Player]],0)),INDEX(Team_Key[[Abbreviation]:[Abbreviation]],MATCH(LEFT(INDEX(FPL_Fixtures_Extract[],MATCH($A460,FPL_Fixtures_Extract[[Player]:[Player]],0),MATCH(FPL_Combined[[#Headers],[Gameweek 38]],FPL_Fixtures_Extract[#Headers],0)),LEN(INDEX(FPL_Fixtures_Extract[],MATCH($A460,FPL_Fixtures_Extract[[Player]:[Player]],0),MATCH(FPL_Combined[[#Headers],[Gameweek 38]],FPL_Fixtures_Extract[#Headers],0)))-4),Team_Key[[Full Name]:[Full Name]],0))&amp;RIGHT(INDEX(FPL_Fixtures_Extract[],MATCH($A460,FPL_Fixtures_Extract[[Player]:[Player]],0),MATCH(FPL_Combined[[#Headers],[Gameweek 38]],FPL_Fixtures_Extract[#Headers],0)),3))</f>
        <v>SUN(H)</v>
      </c>
    </row>
    <row r="461" spans="1:39" x14ac:dyDescent="0.45">
      <c r="A461" t="s">
        <v>504</v>
      </c>
      <c r="B461" t="str">
        <f ca="1">IF(RIGHT(FPL_Combined[[#Headers],[Gameweek 01]],2)&lt;$B$622,INDEX(FPL_Results_Extract[Gameweek 01],MATCH($A461,FPL_Results_Extract[[Player]:[Player]],0)),INDEX(Team_Key[[Abbreviation]:[Abbreviation]],MATCH(LEFT(INDEX(FPL_Fixtures_Extract[],MATCH($A461,FPL_Fixtures_Extract[[Player]:[Player]],0),MATCH(FPL_Combined[[#Headers],[Gameweek 01]],FPL_Fixtures_Extract[#Headers],0)),LEN(INDEX(FPL_Fixtures_Extract[],MATCH($A461,FPL_Fixtures_Extract[[Player]:[Player]],0),MATCH(FPL_Combined[[#Headers],[Gameweek 01]],FPL_Fixtures_Extract[#Headers],0)))-4),Team_Key[[Full Name]:[Full Name]],0))&amp;RIGHT(INDEX(FPL_Fixtures_Extract[],MATCH($A461,FPL_Fixtures_Extract[[Player]:[Player]],0),MATCH(FPL_Combined[[#Headers],[Gameweek 01]],FPL_Fixtures_Extract[#Headers],0)),3))</f>
        <v>EVE(A) 2-2</v>
      </c>
      <c r="C461" t="str">
        <f ca="1">IF(RIGHT(FPL_Combined[[#Headers],[Gameweek 02]],2)&lt;$B$622,INDEX(FPL_Results_Extract[Gameweek 02],MATCH($A461,FPL_Results_Extract[[Player]:[Player]],0)),INDEX(Team_Key[[Abbreviation]:[Abbreviation]],MATCH(LEFT(INDEX(FPL_Fixtures_Extract[],MATCH($A461,FPL_Fixtures_Extract[[Player]:[Player]],0),MATCH(FPL_Combined[[#Headers],[Gameweek 02]],FPL_Fixtures_Extract[#Headers],0)),LEN(INDEX(FPL_Fixtures_Extract[],MATCH($A461,FPL_Fixtures_Extract[[Player]:[Player]],0),MATCH(FPL_Combined[[#Headers],[Gameweek 02]],FPL_Fixtures_Extract[#Headers],0)))-4),Team_Key[[Full Name]:[Full Name]],0))&amp;RIGHT(INDEX(FPL_Fixtures_Extract[],MATCH($A461,FPL_Fixtures_Extract[[Player]:[Player]],0),MATCH(FPL_Combined[[#Headers],[Gameweek 02]],FPL_Fixtures_Extract[#Headers],0)),3))</f>
        <v>WBA(H) 0-0</v>
      </c>
      <c r="D461" t="str">
        <f ca="1">IF(RIGHT(FPL_Combined[[#Headers],[Gameweek 03]],2)&lt;$B$622,INDEX(FPL_Results_Extract[Gameweek 03],MATCH($A461,FPL_Results_Extract[[Player]:[Player]],0)),INDEX(Team_Key[[Abbreviation]:[Abbreviation]],MATCH(LEFT(INDEX(FPL_Fixtures_Extract[],MATCH($A461,FPL_Fixtures_Extract[[Player]:[Player]],0),MATCH(FPL_Combined[[#Headers],[Gameweek 03]],FPL_Fixtures_Extract[#Headers],0)),LEN(INDEX(FPL_Fixtures_Extract[],MATCH($A461,FPL_Fixtures_Extract[[Player]:[Player]],0),MATCH(FPL_Combined[[#Headers],[Gameweek 03]],FPL_Fixtures_Extract[#Headers],0)))-4),Team_Key[[Full Name]:[Full Name]],0))&amp;RIGHT(INDEX(FPL_Fixtures_Extract[],MATCH($A461,FPL_Fixtures_Extract[[Player]:[Player]],0),MATCH(FPL_Combined[[#Headers],[Gameweek 03]],FPL_Fixtures_Extract[#Headers],0)),3))</f>
        <v>SOU(H) 0-0</v>
      </c>
      <c r="E461" t="str">
        <f ca="1">IF(RIGHT(FPL_Combined[[#Headers],[Gameweek 04]],2)&lt;$B$622,INDEX(FPL_Results_Extract[Gameweek 04],MATCH($A461,FPL_Results_Extract[[Player]:[Player]],0)),INDEX(Team_Key[[Abbreviation]:[Abbreviation]],MATCH(LEFT(INDEX(FPL_Fixtures_Extract[],MATCH($A461,FPL_Fixtures_Extract[[Player]:[Player]],0),MATCH(FPL_Combined[[#Headers],[Gameweek 04]],FPL_Fixtures_Extract[#Headers],0)),LEN(INDEX(FPL_Fixtures_Extract[],MATCH($A461,FPL_Fixtures_Extract[[Player]:[Player]],0),MATCH(FPL_Combined[[#Headers],[Gameweek 04]],FPL_Fixtures_Extract[#Headers],0)))-4),Team_Key[[Full Name]:[Full Name]],0))&amp;RIGHT(INDEX(FPL_Fixtures_Extract[],MATCH($A461,FPL_Fixtures_Extract[[Player]:[Player]],0),MATCH(FPL_Combined[[#Headers],[Gameweek 04]],FPL_Fixtures_Extract[#Headers],0)),3))</f>
        <v>MCI(A) 0-2</v>
      </c>
      <c r="F461" t="str">
        <f ca="1">IF(RIGHT(FPL_Combined[[#Headers],[Gameweek 05]],2)&lt;$B$622,INDEX(FPL_Results_Extract[Gameweek 05],MATCH($A461,FPL_Results_Extract[[Player]:[Player]],0)),INDEX(Team_Key[[Abbreviation]:[Abbreviation]],MATCH(LEFT(INDEX(FPL_Fixtures_Extract[],MATCH($A461,FPL_Fixtures_Extract[[Player]:[Player]],0),MATCH(FPL_Combined[[#Headers],[Gameweek 05]],FPL_Fixtures_Extract[#Headers],0)),LEN(INDEX(FPL_Fixtures_Extract[],MATCH($A461,FPL_Fixtures_Extract[[Player]:[Player]],0),MATCH(FPL_Combined[[#Headers],[Gameweek 05]],FPL_Fixtures_Extract[#Headers],0)))-4),Team_Key[[Full Name]:[Full Name]],0))&amp;RIGHT(INDEX(FPL_Fixtures_Extract[],MATCH($A461,FPL_Fixtures_Extract[[Player]:[Player]],0),MATCH(FPL_Combined[[#Headers],[Gameweek 05]],FPL_Fixtures_Extract[#Headers],0)),3))</f>
        <v>SWA(H) 1-0</v>
      </c>
      <c r="G461" t="str">
        <f ca="1">IF(RIGHT(FPL_Combined[[#Headers],[Gameweek 06]],2)&lt;$B$622,INDEX(FPL_Results_Extract[Gameweek 06],MATCH($A461,FPL_Results_Extract[[Player]:[Player]],0)),INDEX(Team_Key[[Abbreviation]:[Abbreviation]],MATCH(LEFT(INDEX(FPL_Fixtures_Extract[],MATCH($A461,FPL_Fixtures_Extract[[Player]:[Player]],0),MATCH(FPL_Combined[[#Headers],[Gameweek 06]],FPL_Fixtures_Extract[#Headers],0)),LEN(INDEX(FPL_Fixtures_Extract[],MATCH($A461,FPL_Fixtures_Extract[[Player]:[Player]],0),MATCH(FPL_Combined[[#Headers],[Gameweek 06]],FPL_Fixtures_Extract[#Headers],0)))-4),Team_Key[[Full Name]:[Full Name]],0))&amp;RIGHT(INDEX(FPL_Fixtures_Extract[],MATCH($A461,FPL_Fixtures_Extract[[Player]:[Player]],0),MATCH(FPL_Combined[[#Headers],[Gameweek 06]],FPL_Fixtures_Extract[#Headers],0)),3))</f>
        <v>NEW(A) 2-1</v>
      </c>
      <c r="H461" t="str">
        <f ca="1">IF(RIGHT(FPL_Combined[[#Headers],[Gameweek 07]],2)&lt;$B$622,INDEX(FPL_Results_Extract[Gameweek 07],MATCH($A461,FPL_Results_Extract[[Player]:[Player]],0)),INDEX(Team_Key[[Abbreviation]:[Abbreviation]],MATCH(LEFT(INDEX(FPL_Fixtures_Extract[],MATCH($A461,FPL_Fixtures_Extract[[Player]:[Player]],0),MATCH(FPL_Combined[[#Headers],[Gameweek 07]],FPL_Fixtures_Extract[#Headers],0)),LEN(INDEX(FPL_Fixtures_Extract[],MATCH($A461,FPL_Fixtures_Extract[[Player]:[Player]],0),MATCH(FPL_Combined[[#Headers],[Gameweek 07]],FPL_Fixtures_Extract[#Headers],0)))-4),Team_Key[[Full Name]:[Full Name]],0))&amp;RIGHT(INDEX(FPL_Fixtures_Extract[],MATCH($A461,FPL_Fixtures_Extract[[Player]:[Player]],0),MATCH(FPL_Combined[[#Headers],[Gameweek 07]],FPL_Fixtures_Extract[#Headers],0)),3))</f>
        <v>CRY(H) 0-1</v>
      </c>
      <c r="I461" t="str">
        <f ca="1">IF(RIGHT(FPL_Combined[[#Headers],[Gameweek 08]],2)&lt;$B$622,INDEX(FPL_Results_Extract[Gameweek 08],MATCH($A461,FPL_Results_Extract[[Player]:[Player]],0)),INDEX(Team_Key[[Abbreviation]:[Abbreviation]],MATCH(LEFT(INDEX(FPL_Fixtures_Extract[],MATCH($A461,FPL_Fixtures_Extract[[Player]:[Player]],0),MATCH(FPL_Combined[[#Headers],[Gameweek 08]],FPL_Fixtures_Extract[#Headers],0)),LEN(INDEX(FPL_Fixtures_Extract[],MATCH($A461,FPL_Fixtures_Extract[[Player]:[Player]],0),MATCH(FPL_Combined[[#Headers],[Gameweek 08]],FPL_Fixtures_Extract[#Headers],0)))-4),Team_Key[[Full Name]:[Full Name]],0))&amp;RIGHT(INDEX(FPL_Fixtures_Extract[],MATCH($A461,FPL_Fixtures_Extract[[Player]:[Player]],0),MATCH(FPL_Combined[[#Headers],[Gameweek 08]],FPL_Fixtures_Extract[#Headers],0)),3))</f>
        <v>BOU(A) 1-1</v>
      </c>
      <c r="J461" t="str">
        <f ca="1">IF(RIGHT(FPL_Combined[[#Headers],[Gameweek 09]],2)&lt;$B$622,INDEX(FPL_Results_Extract[Gameweek 09],MATCH($A461,FPL_Results_Extract[[Player]:[Player]],0)),INDEX(Team_Key[[Abbreviation]:[Abbreviation]],MATCH(LEFT(INDEX(FPL_Fixtures_Extract[],MATCH($A461,FPL_Fixtures_Extract[[Player]:[Player]],0),MATCH(FPL_Combined[[#Headers],[Gameweek 09]],FPL_Fixtures_Extract[#Headers],0)),LEN(INDEX(FPL_Fixtures_Extract[],MATCH($A461,FPL_Fixtures_Extract[[Player]:[Player]],0),MATCH(FPL_Combined[[#Headers],[Gameweek 09]],FPL_Fixtures_Extract[#Headers],0)))-4),Team_Key[[Full Name]:[Full Name]],0))&amp;RIGHT(INDEX(FPL_Fixtures_Extract[],MATCH($A461,FPL_Fixtures_Extract[[Player]:[Player]],0),MATCH(FPL_Combined[[#Headers],[Gameweek 09]],FPL_Fixtures_Extract[#Headers],0)),3))</f>
        <v>ARS(H) 0-3</v>
      </c>
      <c r="K461" t="str">
        <f ca="1">IF(RIGHT(FPL_Combined[[#Headers],[Gameweek 10]],2)&lt;$B$622,INDEX(FPL_Results_Extract[Gameweek 10],MATCH($A461,FPL_Results_Extract[[Player]:[Player]],0)),INDEX(Team_Key[[Abbreviation]:[Abbreviation]],MATCH(LEFT(INDEX(FPL_Fixtures_Extract[],MATCH($A461,FPL_Fixtures_Extract[[Player]:[Player]],0),MATCH(FPL_Combined[[#Headers],[Gameweek 10]],FPL_Fixtures_Extract[#Headers],0)),LEN(INDEX(FPL_Fixtures_Extract[],MATCH($A461,FPL_Fixtures_Extract[[Player]:[Player]],0),MATCH(FPL_Combined[[#Headers],[Gameweek 10]],FPL_Fixtures_Extract[#Headers],0)))-4),Team_Key[[Full Name]:[Full Name]],0))&amp;RIGHT(INDEX(FPL_Fixtures_Extract[],MATCH($A461,FPL_Fixtures_Extract[[Player]:[Player]],0),MATCH(FPL_Combined[[#Headers],[Gameweek 10]],FPL_Fixtures_Extract[#Headers],0)),3))</f>
        <v>STK(A) 2-0</v>
      </c>
      <c r="L461" t="str">
        <f ca="1">IF(RIGHT(FPL_Combined[[#Headers],[Gameweek 11]],2)&lt;$B$622,INDEX(FPL_Results_Extract[Gameweek 11],MATCH($A461,FPL_Results_Extract[[Player]:[Player]],0)),INDEX(Team_Key[[Abbreviation]:[Abbreviation]],MATCH(LEFT(INDEX(FPL_Fixtures_Extract[],MATCH($A461,FPL_Fixtures_Extract[[Player]:[Player]],0),MATCH(FPL_Combined[[#Headers],[Gameweek 11]],FPL_Fixtures_Extract[#Headers],0)),LEN(INDEX(FPL_Fixtures_Extract[],MATCH($A461,FPL_Fixtures_Extract[[Player]:[Player]],0),MATCH(FPL_Combined[[#Headers],[Gameweek 11]],FPL_Fixtures_Extract[#Headers],0)))-4),Team_Key[[Full Name]:[Full Name]],0))&amp;RIGHT(INDEX(FPL_Fixtures_Extract[],MATCH($A461,FPL_Fixtures_Extract[[Player]:[Player]],0),MATCH(FPL_Combined[[#Headers],[Gameweek 11]],FPL_Fixtures_Extract[#Headers],0)),3))</f>
        <v>WHU(H) 2-0</v>
      </c>
      <c r="M461" t="str">
        <f ca="1">IF(RIGHT(FPL_Combined[[#Headers],[Gameweek 12]],2)&lt;$B$622,INDEX(FPL_Results_Extract[Gameweek 12],MATCH($A461,FPL_Results_Extract[[Player]:[Player]],0)),INDEX(Team_Key[[Abbreviation]:[Abbreviation]],MATCH(LEFT(INDEX(FPL_Fixtures_Extract[],MATCH($A461,FPL_Fixtures_Extract[[Player]:[Player]],0),MATCH(FPL_Combined[[#Headers],[Gameweek 12]],FPL_Fixtures_Extract[#Headers],0)),LEN(INDEX(FPL_Fixtures_Extract[],MATCH($A461,FPL_Fixtures_Extract[[Player]:[Player]],0),MATCH(FPL_Combined[[#Headers],[Gameweek 12]],FPL_Fixtures_Extract[#Headers],0)))-4),Team_Key[[Full Name]:[Full Name]],0))&amp;RIGHT(INDEX(FPL_Fixtures_Extract[],MATCH($A461,FPL_Fixtures_Extract[[Player]:[Player]],0),MATCH(FPL_Combined[[#Headers],[Gameweek 12]],FPL_Fixtures_Extract[#Headers],0)),3))</f>
        <v>LEI(A) 1-2</v>
      </c>
      <c r="N461" t="str">
        <f ca="1">IF(RIGHT(FPL_Combined[[#Headers],[Gameweek 13]],2)&lt;$B$622,INDEX(FPL_Results_Extract[Gameweek 13],MATCH($A461,FPL_Results_Extract[[Player]:[Player]],0)),INDEX(Team_Key[[Abbreviation]:[Abbreviation]],MATCH(LEFT(INDEX(FPL_Fixtures_Extract[],MATCH($A461,FPL_Fixtures_Extract[[Player]:[Player]],0),MATCH(FPL_Combined[[#Headers],[Gameweek 13]],FPL_Fixtures_Extract[#Headers],0)),LEN(INDEX(FPL_Fixtures_Extract[],MATCH($A461,FPL_Fixtures_Extract[[Player]:[Player]],0),MATCH(FPL_Combined[[#Headers],[Gameweek 13]],FPL_Fixtures_Extract[#Headers],0)))-4),Team_Key[[Full Name]:[Full Name]],0))&amp;RIGHT(INDEX(FPL_Fixtures_Extract[],MATCH($A461,FPL_Fixtures_Extract[[Player]:[Player]],0),MATCH(FPL_Combined[[#Headers],[Gameweek 13]],FPL_Fixtures_Extract[#Headers],0)),3))</f>
        <v>MUN(H) 1-2</v>
      </c>
      <c r="O461" t="str">
        <f ca="1">IF(RIGHT(FPL_Combined[[#Headers],[Gameweek 14]],2)&lt;$B$622,INDEX(FPL_Results_Extract[Gameweek 14],MATCH($A461,FPL_Results_Extract[[Player]:[Player]],0)),INDEX(Team_Key[[Abbreviation]:[Abbreviation]],MATCH(LEFT(INDEX(FPL_Fixtures_Extract[],MATCH($A461,FPL_Fixtures_Extract[[Player]:[Player]],0),MATCH(FPL_Combined[[#Headers],[Gameweek 14]],FPL_Fixtures_Extract[#Headers],0)),LEN(INDEX(FPL_Fixtures_Extract[],MATCH($A461,FPL_Fixtures_Extract[[Player]:[Player]],0),MATCH(FPL_Combined[[#Headers],[Gameweek 14]],FPL_Fixtures_Extract[#Headers],0)))-4),Team_Key[[Full Name]:[Full Name]],0))&amp;RIGHT(INDEX(FPL_Fixtures_Extract[],MATCH($A461,FPL_Fixtures_Extract[[Player]:[Player]],0),MATCH(FPL_Combined[[#Headers],[Gameweek 14]],FPL_Fixtures_Extract[#Headers],0)),3))</f>
        <v>AVL(A) 3-2</v>
      </c>
      <c r="P461" t="str">
        <f ca="1">IF(RIGHT(FPL_Combined[[#Headers],[Gameweek 15]],2)&lt;$B$622,INDEX(FPL_Results_Extract[Gameweek 15],MATCH($A461,FPL_Results_Extract[[Player]:[Player]],0)),INDEX(Team_Key[[Abbreviation]:[Abbreviation]],MATCH(LEFT(INDEX(FPL_Fixtures_Extract[],MATCH($A461,FPL_Fixtures_Extract[[Player]:[Player]],0),MATCH(FPL_Combined[[#Headers],[Gameweek 15]],FPL_Fixtures_Extract[#Headers],0)),LEN(INDEX(FPL_Fixtures_Extract[],MATCH($A461,FPL_Fixtures_Extract[[Player]:[Player]],0),MATCH(FPL_Combined[[#Headers],[Gameweek 15]],FPL_Fixtures_Extract[#Headers],0)))-4),Team_Key[[Full Name]:[Full Name]],0))&amp;RIGHT(INDEX(FPL_Fixtures_Extract[],MATCH($A461,FPL_Fixtures_Extract[[Player]:[Player]],0),MATCH(FPL_Combined[[#Headers],[Gameweek 15]],FPL_Fixtures_Extract[#Headers],0)),3))</f>
        <v>NOR(H) 2-0</v>
      </c>
      <c r="Q461" t="str">
        <f ca="1">IF(RIGHT(FPL_Combined[[#Headers],[Gameweek 16]],2)&lt;$B$622,INDEX(FPL_Results_Extract[Gameweek 16],MATCH($A461,FPL_Results_Extract[[Player]:[Player]],0)),INDEX(Team_Key[[Abbreviation]:[Abbreviation]],MATCH(LEFT(INDEX(FPL_Fixtures_Extract[],MATCH($A461,FPL_Fixtures_Extract[[Player]:[Player]],0),MATCH(FPL_Combined[[#Headers],[Gameweek 16]],FPL_Fixtures_Extract[#Headers],0)),LEN(INDEX(FPL_Fixtures_Extract[],MATCH($A461,FPL_Fixtures_Extract[[Player]:[Player]],0),MATCH(FPL_Combined[[#Headers],[Gameweek 16]],FPL_Fixtures_Extract[#Headers],0)))-4),Team_Key[[Full Name]:[Full Name]],0))&amp;RIGHT(INDEX(FPL_Fixtures_Extract[],MATCH($A461,FPL_Fixtures_Extract[[Player]:[Player]],0),MATCH(FPL_Combined[[#Headers],[Gameweek 16]],FPL_Fixtures_Extract[#Headers],0)),3))</f>
        <v>SUN(A) 1-0</v>
      </c>
      <c r="R461" t="str">
        <f ca="1">IF(RIGHT(FPL_Combined[[#Headers],[Gameweek 17]],2)&lt;$B$622,INDEX(FPL_Results_Extract[Gameweek 17],MATCH($A461,FPL_Results_Extract[[Player]:[Player]],0)),INDEX(Team_Key[[Abbreviation]:[Abbreviation]],MATCH(LEFT(INDEX(FPL_Fixtures_Extract[],MATCH($A461,FPL_Fixtures_Extract[[Player]:[Player]],0),MATCH(FPL_Combined[[#Headers],[Gameweek 17]],FPL_Fixtures_Extract[#Headers],0)),LEN(INDEX(FPL_Fixtures_Extract[],MATCH($A461,FPL_Fixtures_Extract[[Player]:[Player]],0),MATCH(FPL_Combined[[#Headers],[Gameweek 17]],FPL_Fixtures_Extract[#Headers],0)))-4),Team_Key[[Full Name]:[Full Name]],0))&amp;RIGHT(INDEX(FPL_Fixtures_Extract[],MATCH($A461,FPL_Fixtures_Extract[[Player]:[Player]],0),MATCH(FPL_Combined[[#Headers],[Gameweek 17]],FPL_Fixtures_Extract[#Headers],0)),3))</f>
        <v>LIV(H) 3-0</v>
      </c>
      <c r="S461" t="str">
        <f ca="1">IF(RIGHT(FPL_Combined[[#Headers],[Gameweek 18]],2)&lt;$B$622,INDEX(FPL_Results_Extract[Gameweek 18],MATCH($A461,FPL_Results_Extract[[Player]:[Player]],0)),INDEX(Team_Key[[Abbreviation]:[Abbreviation]],MATCH(LEFT(INDEX(FPL_Fixtures_Extract[],MATCH($A461,FPL_Fixtures_Extract[[Player]:[Player]],0),MATCH(FPL_Combined[[#Headers],[Gameweek 18]],FPL_Fixtures_Extract[#Headers],0)),LEN(INDEX(FPL_Fixtures_Extract[],MATCH($A461,FPL_Fixtures_Extract[[Player]:[Player]],0),MATCH(FPL_Combined[[#Headers],[Gameweek 18]],FPL_Fixtures_Extract[#Headers],0)))-4),Team_Key[[Full Name]:[Full Name]],0))&amp;RIGHT(INDEX(FPL_Fixtures_Extract[],MATCH($A461,FPL_Fixtures_Extract[[Player]:[Player]],0),MATCH(FPL_Combined[[#Headers],[Gameweek 18]],FPL_Fixtures_Extract[#Headers],0)),3))</f>
        <v>CHE(A) 2-2</v>
      </c>
      <c r="T461" t="str">
        <f ca="1">IF(RIGHT(FPL_Combined[[#Headers],[Gameweek 19]],2)&lt;$B$622,INDEX(FPL_Results_Extract[Gameweek 19],MATCH($A461,FPL_Results_Extract[[Player]:[Player]],0)),INDEX(Team_Key[[Abbreviation]:[Abbreviation]],MATCH(LEFT(INDEX(FPL_Fixtures_Extract[],MATCH($A461,FPL_Fixtures_Extract[[Player]:[Player]],0),MATCH(FPL_Combined[[#Headers],[Gameweek 19]],FPL_Fixtures_Extract[#Headers],0)),LEN(INDEX(FPL_Fixtures_Extract[],MATCH($A461,FPL_Fixtures_Extract[[Player]:[Player]],0),MATCH(FPL_Combined[[#Headers],[Gameweek 19]],FPL_Fixtures_Extract[#Headers],0)))-4),Team_Key[[Full Name]:[Full Name]],0))&amp;RIGHT(INDEX(FPL_Fixtures_Extract[],MATCH($A461,FPL_Fixtures_Extract[[Player]:[Player]],0),MATCH(FPL_Combined[[#Headers],[Gameweek 19]],FPL_Fixtures_Extract[#Headers],0)),3))</f>
        <v>TOT(H) 1-2</v>
      </c>
      <c r="U461" t="str">
        <f ca="1">IF(RIGHT(FPL_Combined[[#Headers],[Gameweek 20]],2)&lt;$B$622,INDEX(FPL_Results_Extract[Gameweek 20],MATCH($A461,FPL_Results_Extract[[Player]:[Player]],0)),INDEX(Team_Key[[Abbreviation]:[Abbreviation]],MATCH(LEFT(INDEX(FPL_Fixtures_Extract[],MATCH($A461,FPL_Fixtures_Extract[[Player]:[Player]],0),MATCH(FPL_Combined[[#Headers],[Gameweek 20]],FPL_Fixtures_Extract[#Headers],0)),LEN(INDEX(FPL_Fixtures_Extract[],MATCH($A461,FPL_Fixtures_Extract[[Player]:[Player]],0),MATCH(FPL_Combined[[#Headers],[Gameweek 20]],FPL_Fixtures_Extract[#Headers],0)))-4),Team_Key[[Full Name]:[Full Name]],0))&amp;RIGHT(INDEX(FPL_Fixtures_Extract[],MATCH($A461,FPL_Fixtures_Extract[[Player]:[Player]],0),MATCH(FPL_Combined[[#Headers],[Gameweek 20]],FPL_Fixtures_Extract[#Headers],0)),3))</f>
        <v>MCI(H) 1-2</v>
      </c>
      <c r="V461" t="str">
        <f ca="1">IF(RIGHT(FPL_Combined[[#Headers],[Gameweek 21]],2)&lt;$B$622,INDEX(FPL_Results_Extract[Gameweek 21],MATCH($A461,FPL_Results_Extract[[Player]:[Player]],0)),INDEX(Team_Key[[Abbreviation]:[Abbreviation]],MATCH(LEFT(INDEX(FPL_Fixtures_Extract[],MATCH($A461,FPL_Fixtures_Extract[[Player]:[Player]],0),MATCH(FPL_Combined[[#Headers],[Gameweek 21]],FPL_Fixtures_Extract[#Headers],0)),LEN(INDEX(FPL_Fixtures_Extract[],MATCH($A461,FPL_Fixtures_Extract[[Player]:[Player]],0),MATCH(FPL_Combined[[#Headers],[Gameweek 21]],FPL_Fixtures_Extract[#Headers],0)))-4),Team_Key[[Full Name]:[Full Name]],0))&amp;RIGHT(INDEX(FPL_Fixtures_Extract[],MATCH($A461,FPL_Fixtures_Extract[[Player]:[Player]],0),MATCH(FPL_Combined[[#Headers],[Gameweek 21]],FPL_Fixtures_Extract[#Headers],0)),3))</f>
        <v>SOU(A) 0-2</v>
      </c>
      <c r="W461" t="str">
        <f ca="1">IF(RIGHT(FPL_Combined[[#Headers],[Gameweek 22]],2)&lt;$B$622,INDEX(FPL_Results_Extract[Gameweek 22],MATCH($A461,FPL_Results_Extract[[Player]:[Player]],0)),INDEX(Team_Key[[Abbreviation]:[Abbreviation]],MATCH(LEFT(INDEX(FPL_Fixtures_Extract[],MATCH($A461,FPL_Fixtures_Extract[[Player]:[Player]],0),MATCH(FPL_Combined[[#Headers],[Gameweek 22]],FPL_Fixtures_Extract[#Headers],0)),LEN(INDEX(FPL_Fixtures_Extract[],MATCH($A461,FPL_Fixtures_Extract[[Player]:[Player]],0),MATCH(FPL_Combined[[#Headers],[Gameweek 22]],FPL_Fixtures_Extract[#Headers],0)))-4),Team_Key[[Full Name]:[Full Name]],0))&amp;RIGHT(INDEX(FPL_Fixtures_Extract[],MATCH($A461,FPL_Fixtures_Extract[[Player]:[Player]],0),MATCH(FPL_Combined[[#Headers],[Gameweek 22]],FPL_Fixtures_Extract[#Headers],0)),3))</f>
        <v>SWA(A) 0-1</v>
      </c>
      <c r="X461" t="str">
        <f ca="1">IF(RIGHT(FPL_Combined[[#Headers],[Gameweek 23]],2)&lt;$B$622,INDEX(FPL_Results_Extract[Gameweek 23],MATCH($A461,FPL_Results_Extract[[Player]:[Player]],0)),INDEX(Team_Key[[Abbreviation]:[Abbreviation]],MATCH(LEFT(INDEX(FPL_Fixtures_Extract[],MATCH($A461,FPL_Fixtures_Extract[[Player]:[Player]],0),MATCH(FPL_Combined[[#Headers],[Gameweek 23]],FPL_Fixtures_Extract[#Headers],0)),LEN(INDEX(FPL_Fixtures_Extract[],MATCH($A461,FPL_Fixtures_Extract[[Player]:[Player]],0),MATCH(FPL_Combined[[#Headers],[Gameweek 23]],FPL_Fixtures_Extract[#Headers],0)))-4),Team_Key[[Full Name]:[Full Name]],0))&amp;RIGHT(INDEX(FPL_Fixtures_Extract[],MATCH($A461,FPL_Fixtures_Extract[[Player]:[Player]],0),MATCH(FPL_Combined[[#Headers],[Gameweek 23]],FPL_Fixtures_Extract[#Headers],0)),3))</f>
        <v>NEW(H) 2-1</v>
      </c>
      <c r="Y461" t="str">
        <f ca="1">IF(RIGHT(FPL_Combined[[#Headers],[Gameweek 24]],2)&lt;$B$622,INDEX(FPL_Results_Extract[Team],MATCH($A461,FPL_Results_Extract[[Player]:[Player]],0)),INDEX(Team_Key[[Abbreviation]:[Abbreviation]],MATCH(LEFT(INDEX(FPL_Fixtures_Extract[],MATCH($A461,FPL_Fixtures_Extract[[Player]:[Player]],0),MATCH(FPL_Combined[[#Headers],[Gameweek 24]],FPL_Fixtures_Extract[#Headers],0)),LEN(INDEX(FPL_Fixtures_Extract[],MATCH($A461,FPL_Fixtures_Extract[[Player]:[Player]],0),MATCH(FPL_Combined[[#Headers],[Gameweek 24]],FPL_Fixtures_Extract[#Headers],0)))-4),Team_Key[[Full Name]:[Full Name]],0))&amp;RIGHT(INDEX(FPL_Fixtures_Extract[],MATCH($A461,FPL_Fixtures_Extract[[Player]:[Player]],0),MATCH(FPL_Combined[[#Headers],[Gameweek 24]],FPL_Fixtures_Extract[#Headers],0)),3))</f>
        <v>WAT</v>
      </c>
      <c r="Z461" t="str">
        <f ca="1">IF(RIGHT(FPL_Combined[[#Headers],[Gameweek 25]],2)&lt;$B$622,INDEX(FPL_Results_Extract[Player],MATCH($A461,FPL_Results_Extract[[Player]:[Player]],0)),INDEX(Team_Key[[Abbreviation]:[Abbreviation]],MATCH(LEFT(INDEX(FPL_Fixtures_Extract[],MATCH($A461,FPL_Fixtures_Extract[[Player]:[Player]],0),MATCH(FPL_Combined[[#Headers],[Gameweek 25]],FPL_Fixtures_Extract[#Headers],0)),LEN(INDEX(FPL_Fixtures_Extract[],MATCH($A461,FPL_Fixtures_Extract[[Player]:[Player]],0),MATCH(FPL_Combined[[#Headers],[Gameweek 25]],FPL_Fixtures_Extract[#Headers],0)))-4),Team_Key[[Full Name]:[Full Name]],0))&amp;RIGHT(INDEX(FPL_Fixtures_Extract[],MATCH($A461,FPL_Fixtures_Extract[[Player]:[Player]],0),MATCH(FPL_Combined[[#Headers],[Gameweek 25]],FPL_Fixtures_Extract[#Headers],0)),3))</f>
        <v>Pudil</v>
      </c>
      <c r="AA461" t="str">
        <f ca="1">IF(RIGHT(FPL_Combined[[#Headers],[Gameweek 26]],2)&lt;$B$622,INDEX(FPL_Results_Extract[Gameweek 01],MATCH($A461,FPL_Results_Extract[[Player]:[Player]],0)),INDEX(Team_Key[[Abbreviation]:[Abbreviation]],MATCH(LEFT(INDEX(FPL_Fixtures_Extract[],MATCH($A461,FPL_Fixtures_Extract[[Player]:[Player]],0),MATCH(FPL_Combined[[#Headers],[Gameweek 26]],FPL_Fixtures_Extract[#Headers],0)),LEN(INDEX(FPL_Fixtures_Extract[],MATCH($A461,FPL_Fixtures_Extract[[Player]:[Player]],0),MATCH(FPL_Combined[[#Headers],[Gameweek 26]],FPL_Fixtures_Extract[#Headers],0)))-4),Team_Key[[Full Name]:[Full Name]],0))&amp;RIGHT(INDEX(FPL_Fixtures_Extract[],MATCH($A461,FPL_Fixtures_Extract[[Player]:[Player]],0),MATCH(FPL_Combined[[#Headers],[Gameweek 26]],FPL_Fixtures_Extract[#Headers],0)),3))</f>
        <v>EVE(A) 2-2</v>
      </c>
      <c r="AB461" t="str">
        <f ca="1">IF(RIGHT(FPL_Combined[[#Headers],[Gameweek 27]],2)&lt;$B$622,INDEX(FPL_Results_Extract[Gameweek 02],MATCH($A461,FPL_Results_Extract[[Player]:[Player]],0)),INDEX(Team_Key[[Abbreviation]:[Abbreviation]],MATCH(LEFT(INDEX(FPL_Fixtures_Extract[],MATCH($A461,FPL_Fixtures_Extract[[Player]:[Player]],0),MATCH(FPL_Combined[[#Headers],[Gameweek 27]],FPL_Fixtures_Extract[#Headers],0)),LEN(INDEX(FPL_Fixtures_Extract[],MATCH($A461,FPL_Fixtures_Extract[[Player]:[Player]],0),MATCH(FPL_Combined[[#Headers],[Gameweek 27]],FPL_Fixtures_Extract[#Headers],0)))-4),Team_Key[[Full Name]:[Full Name]],0))&amp;RIGHT(INDEX(FPL_Fixtures_Extract[],MATCH($A461,FPL_Fixtures_Extract[[Player]:[Player]],0),MATCH(FPL_Combined[[#Headers],[Gameweek 27]],FPL_Fixtures_Extract[#Headers],0)),3))</f>
        <v>WBA(H) 0-0</v>
      </c>
      <c r="AC461" t="str">
        <f ca="1">IF(RIGHT(FPL_Combined[[#Headers],[Gameweek 28]],2)&lt;$B$622,INDEX(FPL_Results_Extract[Gameweek 03],MATCH($A461,FPL_Results_Extract[[Player]:[Player]],0)),INDEX(Team_Key[[Abbreviation]:[Abbreviation]],MATCH(LEFT(INDEX(FPL_Fixtures_Extract[],MATCH($A461,FPL_Fixtures_Extract[[Player]:[Player]],0),MATCH(FPL_Combined[[#Headers],[Gameweek 28]],FPL_Fixtures_Extract[#Headers],0)),LEN(INDEX(FPL_Fixtures_Extract[],MATCH($A461,FPL_Fixtures_Extract[[Player]:[Player]],0),MATCH(FPL_Combined[[#Headers],[Gameweek 28]],FPL_Fixtures_Extract[#Headers],0)))-4),Team_Key[[Full Name]:[Full Name]],0))&amp;RIGHT(INDEX(FPL_Fixtures_Extract[],MATCH($A461,FPL_Fixtures_Extract[[Player]:[Player]],0),MATCH(FPL_Combined[[#Headers],[Gameweek 28]],FPL_Fixtures_Extract[#Headers],0)),3))</f>
        <v>SOU(H) 0-0</v>
      </c>
      <c r="AD461" t="str">
        <f ca="1">IF(RIGHT(FPL_Combined[[#Headers],[Gameweek 29]],2)&lt;$B$622,INDEX(FPL_Results_Extract[Gameweek 04],MATCH($A461,FPL_Results_Extract[[Player]:[Player]],0)),INDEX(Team_Key[[Abbreviation]:[Abbreviation]],MATCH(LEFT(INDEX(FPL_Fixtures_Extract[],MATCH($A461,FPL_Fixtures_Extract[[Player]:[Player]],0),MATCH(FPL_Combined[[#Headers],[Gameweek 29]],FPL_Fixtures_Extract[#Headers],0)),LEN(INDEX(FPL_Fixtures_Extract[],MATCH($A461,FPL_Fixtures_Extract[[Player]:[Player]],0),MATCH(FPL_Combined[[#Headers],[Gameweek 29]],FPL_Fixtures_Extract[#Headers],0)))-4),Team_Key[[Full Name]:[Full Name]],0))&amp;RIGHT(INDEX(FPL_Fixtures_Extract[],MATCH($A461,FPL_Fixtures_Extract[[Player]:[Player]],0),MATCH(FPL_Combined[[#Headers],[Gameweek 29]],FPL_Fixtures_Extract[#Headers],0)),3))</f>
        <v>LEI(H)</v>
      </c>
      <c r="AE461" t="e">
        <f ca="1">IF(RIGHT(FPL_Combined[[#Headers],[Gameweek 30]],2)&lt;$B$622,INDEX(FPL_Results_Extract[Gameweek 05],MATCH($A461,FPL_Results_Extract[[Player]:[Player]],0)),INDEX(Team_Key[[Abbreviation]:[Abbreviation]],MATCH(LEFT(INDEX(FPL_Fixtures_Extract[],MATCH($A461,FPL_Fixtures_Extract[[Player]:[Player]],0),MATCH(FPL_Combined[[#Headers],[Gameweek 30]],FPL_Fixtures_Extract[#Headers],0)),LEN(INDEX(FPL_Fixtures_Extract[],MATCH($A461,FPL_Fixtures_Extract[[Player]:[Player]],0),MATCH(FPL_Combined[[#Headers],[Gameweek 30]],FPL_Fixtures_Extract[#Headers],0)))-4),Team_Key[[Full Name]:[Full Name]],0))&amp;RIGHT(INDEX(FPL_Fixtures_Extract[],MATCH($A461,FPL_Fixtures_Extract[[Player]:[Player]],0),MATCH(FPL_Combined[[#Headers],[Gameweek 30]],FPL_Fixtures_Extract[#Headers],0)),3))</f>
        <v>#VALUE!</v>
      </c>
      <c r="AF461" t="str">
        <f ca="1">IF(RIGHT(FPL_Combined[[#Headers],[Gameweek 31]],2)&lt;$B$622,INDEX(FPL_Results_Extract[Gameweek 06],MATCH($A461,FPL_Results_Extract[[Player]:[Player]],0)),INDEX(Team_Key[[Abbreviation]:[Abbreviation]],MATCH(LEFT(INDEX(FPL_Fixtures_Extract[],MATCH($A461,FPL_Fixtures_Extract[[Player]:[Player]],0),MATCH(FPL_Combined[[#Headers],[Gameweek 31]],FPL_Fixtures_Extract[#Headers],0)),LEN(INDEX(FPL_Fixtures_Extract[],MATCH($A461,FPL_Fixtures_Extract[[Player]:[Player]],0),MATCH(FPL_Combined[[#Headers],[Gameweek 31]],FPL_Fixtures_Extract[#Headers],0)))-4),Team_Key[[Full Name]:[Full Name]],0))&amp;RIGHT(INDEX(FPL_Fixtures_Extract[],MATCH($A461,FPL_Fixtures_Extract[[Player]:[Player]],0),MATCH(FPL_Combined[[#Headers],[Gameweek 31]],FPL_Fixtures_Extract[#Headers],0)),3))</f>
        <v>STK(H)</v>
      </c>
      <c r="AG461" t="str">
        <f ca="1">IF(RIGHT(FPL_Combined[[#Headers],[Gameweek 32]],2)&lt;$B$622,INDEX(FPL_Results_Extract[Gameweek 07],MATCH($A461,FPL_Results_Extract[[Player]:[Player]],0)),INDEX(Team_Key[[Abbreviation]:[Abbreviation]],MATCH(LEFT(INDEX(FPL_Fixtures_Extract[],MATCH($A461,FPL_Fixtures_Extract[[Player]:[Player]],0),MATCH(FPL_Combined[[#Headers],[Gameweek 32]],FPL_Fixtures_Extract[#Headers],0)),LEN(INDEX(FPL_Fixtures_Extract[],MATCH($A461,FPL_Fixtures_Extract[[Player]:[Player]],0),MATCH(FPL_Combined[[#Headers],[Gameweek 32]],FPL_Fixtures_Extract[#Headers],0)))-4),Team_Key[[Full Name]:[Full Name]],0))&amp;RIGHT(INDEX(FPL_Fixtures_Extract[],MATCH($A461,FPL_Fixtures_Extract[[Player]:[Player]],0),MATCH(FPL_Combined[[#Headers],[Gameweek 32]],FPL_Fixtures_Extract[#Headers],0)),3))</f>
        <v>ARS(A)</v>
      </c>
      <c r="AH461" t="str">
        <f ca="1">IF(RIGHT(FPL_Combined[[#Headers],[Gameweek 33]],2)&lt;$B$622,INDEX(FPL_Results_Extract[Gameweek 08],MATCH($A461,FPL_Results_Extract[[Player]:[Player]],0)),INDEX(Team_Key[[Abbreviation]:[Abbreviation]],MATCH(LEFT(INDEX(FPL_Fixtures_Extract[],MATCH($A461,FPL_Fixtures_Extract[[Player]:[Player]],0),MATCH(FPL_Combined[[#Headers],[Gameweek 33]],FPL_Fixtures_Extract[#Headers],0)),LEN(INDEX(FPL_Fixtures_Extract[],MATCH($A461,FPL_Fixtures_Extract[[Player]:[Player]],0),MATCH(FPL_Combined[[#Headers],[Gameweek 33]],FPL_Fixtures_Extract[#Headers],0)))-4),Team_Key[[Full Name]:[Full Name]],0))&amp;RIGHT(INDEX(FPL_Fixtures_Extract[],MATCH($A461,FPL_Fixtures_Extract[[Player]:[Player]],0),MATCH(FPL_Combined[[#Headers],[Gameweek 33]],FPL_Fixtures_Extract[#Headers],0)),3))</f>
        <v>EVE(H)</v>
      </c>
      <c r="AI461" t="str">
        <f ca="1">IF(RIGHT(FPL_Combined[[#Headers],[Gameweek 34]],2)&lt;$B$622,INDEX(FPL_Results_Extract[Gameweek 09],MATCH($A461,FPL_Results_Extract[[Player]:[Player]],0)),INDEX(Team_Key[[Abbreviation]:[Abbreviation]],MATCH(LEFT(INDEX(FPL_Fixtures_Extract[],MATCH($A461,FPL_Fixtures_Extract[[Player]:[Player]],0),MATCH(FPL_Combined[[#Headers],[Gameweek 34]],FPL_Fixtures_Extract[#Headers],0)),LEN(INDEX(FPL_Fixtures_Extract[],MATCH($A461,FPL_Fixtures_Extract[[Player]:[Player]],0),MATCH(FPL_Combined[[#Headers],[Gameweek 34]],FPL_Fixtures_Extract[#Headers],0)))-4),Team_Key[[Full Name]:[Full Name]],0))&amp;RIGHT(INDEX(FPL_Fixtures_Extract[],MATCH($A461,FPL_Fixtures_Extract[[Player]:[Player]],0),MATCH(FPL_Combined[[#Headers],[Gameweek 34]],FPL_Fixtures_Extract[#Headers],0)),3))</f>
        <v>WBA(A)</v>
      </c>
      <c r="AJ461" t="str">
        <f ca="1">IF(RIGHT(FPL_Combined[[#Headers],[Gameweek 35]],2)&lt;$B$622,INDEX(FPL_Results_Extract[Gameweek 10],MATCH($A461,FPL_Results_Extract[[Player]:[Player]],0)),INDEX(Team_Key[[Abbreviation]:[Abbreviation]],MATCH(LEFT(INDEX(FPL_Fixtures_Extract[],MATCH($A461,FPL_Fixtures_Extract[[Player]:[Player]],0),MATCH(FPL_Combined[[#Headers],[Gameweek 35]],FPL_Fixtures_Extract[#Headers],0)),LEN(INDEX(FPL_Fixtures_Extract[],MATCH($A461,FPL_Fixtures_Extract[[Player]:[Player]],0),MATCH(FPL_Combined[[#Headers],[Gameweek 35]],FPL_Fixtures_Extract[#Headers],0)))-4),Team_Key[[Full Name]:[Full Name]],0))&amp;RIGHT(INDEX(FPL_Fixtures_Extract[],MATCH($A461,FPL_Fixtures_Extract[[Player]:[Player]],0),MATCH(FPL_Combined[[#Headers],[Gameweek 35]],FPL_Fixtures_Extract[#Headers],0)),3))</f>
        <v>NOR(A)</v>
      </c>
      <c r="AK461" t="str">
        <f ca="1">IF(RIGHT(FPL_Combined[[#Headers],[Gameweek 36]],2)&lt;$B$622,INDEX(FPL_Results_Extract[Gameweek 11],MATCH($A461,FPL_Results_Extract[[Player]:[Player]],0)),INDEX(Team_Key[[Abbreviation]:[Abbreviation]],MATCH(LEFT(INDEX(FPL_Fixtures_Extract[],MATCH($A461,FPL_Fixtures_Extract[[Player]:[Player]],0),MATCH(FPL_Combined[[#Headers],[Gameweek 36]],FPL_Fixtures_Extract[#Headers],0)),LEN(INDEX(FPL_Fixtures_Extract[],MATCH($A461,FPL_Fixtures_Extract[[Player]:[Player]],0),MATCH(FPL_Combined[[#Headers],[Gameweek 36]],FPL_Fixtures_Extract[#Headers],0)))-4),Team_Key[[Full Name]:[Full Name]],0))&amp;RIGHT(INDEX(FPL_Fixtures_Extract[],MATCH($A461,FPL_Fixtures_Extract[[Player]:[Player]],0),MATCH(FPL_Combined[[#Headers],[Gameweek 36]],FPL_Fixtures_Extract[#Headers],0)),3))</f>
        <v>AVL(H)</v>
      </c>
      <c r="AL461" t="str">
        <f ca="1">IF(RIGHT(FPL_Combined[[#Headers],[Gameweek 37]],2)&lt;$B$622,INDEX(FPL_Results_Extract[Gameweek 12],MATCH($A461,FPL_Results_Extract[[Player]:[Player]],0)),INDEX(Team_Key[[Abbreviation]:[Abbreviation]],MATCH(LEFT(INDEX(FPL_Fixtures_Extract[],MATCH($A461,FPL_Fixtures_Extract[[Player]:[Player]],0),MATCH(FPL_Combined[[#Headers],[Gameweek 37]],FPL_Fixtures_Extract[#Headers],0)),LEN(INDEX(FPL_Fixtures_Extract[],MATCH($A461,FPL_Fixtures_Extract[[Player]:[Player]],0),MATCH(FPL_Combined[[#Headers],[Gameweek 37]],FPL_Fixtures_Extract[#Headers],0)))-4),Team_Key[[Full Name]:[Full Name]],0))&amp;RIGHT(INDEX(FPL_Fixtures_Extract[],MATCH($A461,FPL_Fixtures_Extract[[Player]:[Player]],0),MATCH(FPL_Combined[[#Headers],[Gameweek 37]],FPL_Fixtures_Extract[#Headers],0)),3))</f>
        <v>LIV(A)</v>
      </c>
      <c r="AM461" t="str">
        <f ca="1">IF(RIGHT(FPL_Combined[[#Headers],[Gameweek 38]],2)&lt;$B$622,INDEX(FPL_Results_Extract[Gameweek 13],MATCH($A461,FPL_Results_Extract[[Player]:[Player]],0)),INDEX(Team_Key[[Abbreviation]:[Abbreviation]],MATCH(LEFT(INDEX(FPL_Fixtures_Extract[],MATCH($A461,FPL_Fixtures_Extract[[Player]:[Player]],0),MATCH(FPL_Combined[[#Headers],[Gameweek 38]],FPL_Fixtures_Extract[#Headers],0)),LEN(INDEX(FPL_Fixtures_Extract[],MATCH($A461,FPL_Fixtures_Extract[[Player]:[Player]],0),MATCH(FPL_Combined[[#Headers],[Gameweek 38]],FPL_Fixtures_Extract[#Headers],0)))-4),Team_Key[[Full Name]:[Full Name]],0))&amp;RIGHT(INDEX(FPL_Fixtures_Extract[],MATCH($A461,FPL_Fixtures_Extract[[Player]:[Player]],0),MATCH(FPL_Combined[[#Headers],[Gameweek 38]],FPL_Fixtures_Extract[#Headers],0)),3))</f>
        <v>SUN(H)</v>
      </c>
    </row>
    <row r="462" spans="1:39" x14ac:dyDescent="0.45">
      <c r="A462" t="s">
        <v>483</v>
      </c>
      <c r="B462" t="str">
        <f ca="1">IF(RIGHT(FPL_Combined[[#Headers],[Gameweek 01]],2)&lt;$B$622,INDEX(FPL_Results_Extract[Gameweek 01],MATCH($A462,FPL_Results_Extract[[Player]:[Player]],0)),INDEX(Team_Key[[Abbreviation]:[Abbreviation]],MATCH(LEFT(INDEX(FPL_Fixtures_Extract[],MATCH($A462,FPL_Fixtures_Extract[[Player]:[Player]],0),MATCH(FPL_Combined[[#Headers],[Gameweek 01]],FPL_Fixtures_Extract[#Headers],0)),LEN(INDEX(FPL_Fixtures_Extract[],MATCH($A462,FPL_Fixtures_Extract[[Player]:[Player]],0),MATCH(FPL_Combined[[#Headers],[Gameweek 01]],FPL_Fixtures_Extract[#Headers],0)))-4),Team_Key[[Full Name]:[Full Name]],0))&amp;RIGHT(INDEX(FPL_Fixtures_Extract[],MATCH($A462,FPL_Fixtures_Extract[[Player]:[Player]],0),MATCH(FPL_Combined[[#Headers],[Gameweek 01]],FPL_Fixtures_Extract[#Headers],0)),3))</f>
        <v>AVL(H) 0-1</v>
      </c>
      <c r="C462" t="str">
        <f ca="1">IF(RIGHT(FPL_Combined[[#Headers],[Gameweek 02]],2)&lt;$B$622,INDEX(FPL_Results_Extract[Gameweek 02],MATCH($A462,FPL_Results_Extract[[Player]:[Player]],0)),INDEX(Team_Key[[Abbreviation]:[Abbreviation]],MATCH(LEFT(INDEX(FPL_Fixtures_Extract[],MATCH($A462,FPL_Fixtures_Extract[[Player]:[Player]],0),MATCH(FPL_Combined[[#Headers],[Gameweek 02]],FPL_Fixtures_Extract[#Headers],0)),LEN(INDEX(FPL_Fixtures_Extract[],MATCH($A462,FPL_Fixtures_Extract[[Player]:[Player]],0),MATCH(FPL_Combined[[#Headers],[Gameweek 02]],FPL_Fixtures_Extract[#Headers],0)))-4),Team_Key[[Full Name]:[Full Name]],0))&amp;RIGHT(INDEX(FPL_Fixtures_Extract[],MATCH($A462,FPL_Fixtures_Extract[[Player]:[Player]],0),MATCH(FPL_Combined[[#Headers],[Gameweek 02]],FPL_Fixtures_Extract[#Headers],0)),3))</f>
        <v>LIV(A) 0-1</v>
      </c>
      <c r="D462" t="str">
        <f ca="1">IF(RIGHT(FPL_Combined[[#Headers],[Gameweek 03]],2)&lt;$B$622,INDEX(FPL_Results_Extract[Gameweek 03],MATCH($A462,FPL_Results_Extract[[Player]:[Player]],0)),INDEX(Team_Key[[Abbreviation]:[Abbreviation]],MATCH(LEFT(INDEX(FPL_Fixtures_Extract[],MATCH($A462,FPL_Fixtures_Extract[[Player]:[Player]],0),MATCH(FPL_Combined[[#Headers],[Gameweek 03]],FPL_Fixtures_Extract[#Headers],0)),LEN(INDEX(FPL_Fixtures_Extract[],MATCH($A462,FPL_Fixtures_Extract[[Player]:[Player]],0),MATCH(FPL_Combined[[#Headers],[Gameweek 03]],FPL_Fixtures_Extract[#Headers],0)))-4),Team_Key[[Full Name]:[Full Name]],0))&amp;RIGHT(INDEX(FPL_Fixtures_Extract[],MATCH($A462,FPL_Fixtures_Extract[[Player]:[Player]],0),MATCH(FPL_Combined[[#Headers],[Gameweek 03]],FPL_Fixtures_Extract[#Headers],0)),3))</f>
        <v>WHU(A) 4-3</v>
      </c>
      <c r="E462" t="str">
        <f ca="1">IF(RIGHT(FPL_Combined[[#Headers],[Gameweek 04]],2)&lt;$B$622,INDEX(FPL_Results_Extract[Gameweek 04],MATCH($A462,FPL_Results_Extract[[Player]:[Player]],0)),INDEX(Team_Key[[Abbreviation]:[Abbreviation]],MATCH(LEFT(INDEX(FPL_Fixtures_Extract[],MATCH($A462,FPL_Fixtures_Extract[[Player]:[Player]],0),MATCH(FPL_Combined[[#Headers],[Gameweek 04]],FPL_Fixtures_Extract[#Headers],0)),LEN(INDEX(FPL_Fixtures_Extract[],MATCH($A462,FPL_Fixtures_Extract[[Player]:[Player]],0),MATCH(FPL_Combined[[#Headers],[Gameweek 04]],FPL_Fixtures_Extract[#Headers],0)))-4),Team_Key[[Full Name]:[Full Name]],0))&amp;RIGHT(INDEX(FPL_Fixtures_Extract[],MATCH($A462,FPL_Fixtures_Extract[[Player]:[Player]],0),MATCH(FPL_Combined[[#Headers],[Gameweek 04]],FPL_Fixtures_Extract[#Headers],0)),3))</f>
        <v>LEI(H) 1-1</v>
      </c>
      <c r="F462" t="str">
        <f ca="1">IF(RIGHT(FPL_Combined[[#Headers],[Gameweek 05]],2)&lt;$B$622,INDEX(FPL_Results_Extract[Gameweek 05],MATCH($A462,FPL_Results_Extract[[Player]:[Player]],0)),INDEX(Team_Key[[Abbreviation]:[Abbreviation]],MATCH(LEFT(INDEX(FPL_Fixtures_Extract[],MATCH($A462,FPL_Fixtures_Extract[[Player]:[Player]],0),MATCH(FPL_Combined[[#Headers],[Gameweek 05]],FPL_Fixtures_Extract[#Headers],0)),LEN(INDEX(FPL_Fixtures_Extract[],MATCH($A462,FPL_Fixtures_Extract[[Player]:[Player]],0),MATCH(FPL_Combined[[#Headers],[Gameweek 05]],FPL_Fixtures_Extract[#Headers],0)))-4),Team_Key[[Full Name]:[Full Name]],0))&amp;RIGHT(INDEX(FPL_Fixtures_Extract[],MATCH($A462,FPL_Fixtures_Extract[[Player]:[Player]],0),MATCH(FPL_Combined[[#Headers],[Gameweek 05]],FPL_Fixtures_Extract[#Headers],0)),3))</f>
        <v>NOR(A) 1-3</v>
      </c>
      <c r="G462" t="str">
        <f ca="1">IF(RIGHT(FPL_Combined[[#Headers],[Gameweek 06]],2)&lt;$B$622,INDEX(FPL_Results_Extract[Gameweek 06],MATCH($A462,FPL_Results_Extract[[Player]:[Player]],0)),INDEX(Team_Key[[Abbreviation]:[Abbreviation]],MATCH(LEFT(INDEX(FPL_Fixtures_Extract[],MATCH($A462,FPL_Fixtures_Extract[[Player]:[Player]],0),MATCH(FPL_Combined[[#Headers],[Gameweek 06]],FPL_Fixtures_Extract[#Headers],0)),LEN(INDEX(FPL_Fixtures_Extract[],MATCH($A462,FPL_Fixtures_Extract[[Player]:[Player]],0),MATCH(FPL_Combined[[#Headers],[Gameweek 06]],FPL_Fixtures_Extract[#Headers],0)))-4),Team_Key[[Full Name]:[Full Name]],0))&amp;RIGHT(INDEX(FPL_Fixtures_Extract[],MATCH($A462,FPL_Fixtures_Extract[[Player]:[Player]],0),MATCH(FPL_Combined[[#Headers],[Gameweek 06]],FPL_Fixtures_Extract[#Headers],0)),3))</f>
        <v>SUN(H) 2-0</v>
      </c>
      <c r="H462" t="str">
        <f ca="1">IF(RIGHT(FPL_Combined[[#Headers],[Gameweek 07]],2)&lt;$B$622,INDEX(FPL_Results_Extract[Gameweek 07],MATCH($A462,FPL_Results_Extract[[Player]:[Player]],0)),INDEX(Team_Key[[Abbreviation]:[Abbreviation]],MATCH(LEFT(INDEX(FPL_Fixtures_Extract[],MATCH($A462,FPL_Fixtures_Extract[[Player]:[Player]],0),MATCH(FPL_Combined[[#Headers],[Gameweek 07]],FPL_Fixtures_Extract[#Headers],0)),LEN(INDEX(FPL_Fixtures_Extract[],MATCH($A462,FPL_Fixtures_Extract[[Player]:[Player]],0),MATCH(FPL_Combined[[#Headers],[Gameweek 07]],FPL_Fixtures_Extract[#Headers],0)))-4),Team_Key[[Full Name]:[Full Name]],0))&amp;RIGHT(INDEX(FPL_Fixtures_Extract[],MATCH($A462,FPL_Fixtures_Extract[[Player]:[Player]],0),MATCH(FPL_Combined[[#Headers],[Gameweek 07]],FPL_Fixtures_Extract[#Headers],0)),3))</f>
        <v>STK(A) 1-2</v>
      </c>
      <c r="I462" t="str">
        <f ca="1">IF(RIGHT(FPL_Combined[[#Headers],[Gameweek 08]],2)&lt;$B$622,INDEX(FPL_Results_Extract[Gameweek 08],MATCH($A462,FPL_Results_Extract[[Player]:[Player]],0)),INDEX(Team_Key[[Abbreviation]:[Abbreviation]],MATCH(LEFT(INDEX(FPL_Fixtures_Extract[],MATCH($A462,FPL_Fixtures_Extract[[Player]:[Player]],0),MATCH(FPL_Combined[[#Headers],[Gameweek 08]],FPL_Fixtures_Extract[#Headers],0)),LEN(INDEX(FPL_Fixtures_Extract[],MATCH($A462,FPL_Fixtures_Extract[[Player]:[Player]],0),MATCH(FPL_Combined[[#Headers],[Gameweek 08]],FPL_Fixtures_Extract[#Headers],0)))-4),Team_Key[[Full Name]:[Full Name]],0))&amp;RIGHT(INDEX(FPL_Fixtures_Extract[],MATCH($A462,FPL_Fixtures_Extract[[Player]:[Player]],0),MATCH(FPL_Combined[[#Headers],[Gameweek 08]],FPL_Fixtures_Extract[#Headers],0)),3))</f>
        <v>WAT(H) 1-1</v>
      </c>
      <c r="J462" t="str">
        <f ca="1">IF(RIGHT(FPL_Combined[[#Headers],[Gameweek 09]],2)&lt;$B$622,INDEX(FPL_Results_Extract[Gameweek 09],MATCH($A462,FPL_Results_Extract[[Player]:[Player]],0)),INDEX(Team_Key[[Abbreviation]:[Abbreviation]],MATCH(LEFT(INDEX(FPL_Fixtures_Extract[],MATCH($A462,FPL_Fixtures_Extract[[Player]:[Player]],0),MATCH(FPL_Combined[[#Headers],[Gameweek 09]],FPL_Fixtures_Extract[#Headers],0)),LEN(INDEX(FPL_Fixtures_Extract[],MATCH($A462,FPL_Fixtures_Extract[[Player]:[Player]],0),MATCH(FPL_Combined[[#Headers],[Gameweek 09]],FPL_Fixtures_Extract[#Headers],0)))-4),Team_Key[[Full Name]:[Full Name]],0))&amp;RIGHT(INDEX(FPL_Fixtures_Extract[],MATCH($A462,FPL_Fixtures_Extract[[Player]:[Player]],0),MATCH(FPL_Combined[[#Headers],[Gameweek 09]],FPL_Fixtures_Extract[#Headers],0)),3))</f>
        <v>MCI(A) 1-5</v>
      </c>
      <c r="K462" t="str">
        <f ca="1">IF(RIGHT(FPL_Combined[[#Headers],[Gameweek 10]],2)&lt;$B$622,INDEX(FPL_Results_Extract[Gameweek 10],MATCH($A462,FPL_Results_Extract[[Player]:[Player]],0)),INDEX(Team_Key[[Abbreviation]:[Abbreviation]],MATCH(LEFT(INDEX(FPL_Fixtures_Extract[],MATCH($A462,FPL_Fixtures_Extract[[Player]:[Player]],0),MATCH(FPL_Combined[[#Headers],[Gameweek 10]],FPL_Fixtures_Extract[#Headers],0)),LEN(INDEX(FPL_Fixtures_Extract[],MATCH($A462,FPL_Fixtures_Extract[[Player]:[Player]],0),MATCH(FPL_Combined[[#Headers],[Gameweek 10]],FPL_Fixtures_Extract[#Headers],0)))-4),Team_Key[[Full Name]:[Full Name]],0))&amp;RIGHT(INDEX(FPL_Fixtures_Extract[],MATCH($A462,FPL_Fixtures_Extract[[Player]:[Player]],0),MATCH(FPL_Combined[[#Headers],[Gameweek 10]],FPL_Fixtures_Extract[#Headers],0)),3))</f>
        <v>TOT(H) 1-5</v>
      </c>
      <c r="L462" t="str">
        <f ca="1">IF(RIGHT(FPL_Combined[[#Headers],[Gameweek 11]],2)&lt;$B$622,INDEX(FPL_Results_Extract[Gameweek 11],MATCH($A462,FPL_Results_Extract[[Player]:[Player]],0)),INDEX(Team_Key[[Abbreviation]:[Abbreviation]],MATCH(LEFT(INDEX(FPL_Fixtures_Extract[],MATCH($A462,FPL_Fixtures_Extract[[Player]:[Player]],0),MATCH(FPL_Combined[[#Headers],[Gameweek 11]],FPL_Fixtures_Extract[#Headers],0)),LEN(INDEX(FPL_Fixtures_Extract[],MATCH($A462,FPL_Fixtures_Extract[[Player]:[Player]],0),MATCH(FPL_Combined[[#Headers],[Gameweek 11]],FPL_Fixtures_Extract[#Headers],0)))-4),Team_Key[[Full Name]:[Full Name]],0))&amp;RIGHT(INDEX(FPL_Fixtures_Extract[],MATCH($A462,FPL_Fixtures_Extract[[Player]:[Player]],0),MATCH(FPL_Combined[[#Headers],[Gameweek 11]],FPL_Fixtures_Extract[#Headers],0)),3))</f>
        <v>SOU(A) 0-2</v>
      </c>
      <c r="M462" t="str">
        <f ca="1">IF(RIGHT(FPL_Combined[[#Headers],[Gameweek 12]],2)&lt;$B$622,INDEX(FPL_Results_Extract[Gameweek 12],MATCH($A462,FPL_Results_Extract[[Player]:[Player]],0)),INDEX(Team_Key[[Abbreviation]:[Abbreviation]],MATCH(LEFT(INDEX(FPL_Fixtures_Extract[],MATCH($A462,FPL_Fixtures_Extract[[Player]:[Player]],0),MATCH(FPL_Combined[[#Headers],[Gameweek 12]],FPL_Fixtures_Extract[#Headers],0)),LEN(INDEX(FPL_Fixtures_Extract[],MATCH($A462,FPL_Fixtures_Extract[[Player]:[Player]],0),MATCH(FPL_Combined[[#Headers],[Gameweek 12]],FPL_Fixtures_Extract[#Headers],0)))-4),Team_Key[[Full Name]:[Full Name]],0))&amp;RIGHT(INDEX(FPL_Fixtures_Extract[],MATCH($A462,FPL_Fixtures_Extract[[Player]:[Player]],0),MATCH(FPL_Combined[[#Headers],[Gameweek 12]],FPL_Fixtures_Extract[#Headers],0)),3))</f>
        <v>NEW(H) 0-1</v>
      </c>
      <c r="N462" t="str">
        <f ca="1">IF(RIGHT(FPL_Combined[[#Headers],[Gameweek 13]],2)&lt;$B$622,INDEX(FPL_Results_Extract[Gameweek 13],MATCH($A462,FPL_Results_Extract[[Player]:[Player]],0)),INDEX(Team_Key[[Abbreviation]:[Abbreviation]],MATCH(LEFT(INDEX(FPL_Fixtures_Extract[],MATCH($A462,FPL_Fixtures_Extract[[Player]:[Player]],0),MATCH(FPL_Combined[[#Headers],[Gameweek 13]],FPL_Fixtures_Extract[#Headers],0)),LEN(INDEX(FPL_Fixtures_Extract[],MATCH($A462,FPL_Fixtures_Extract[[Player]:[Player]],0),MATCH(FPL_Combined[[#Headers],[Gameweek 13]],FPL_Fixtures_Extract[#Headers],0)))-4),Team_Key[[Full Name]:[Full Name]],0))&amp;RIGHT(INDEX(FPL_Fixtures_Extract[],MATCH($A462,FPL_Fixtures_Extract[[Player]:[Player]],0),MATCH(FPL_Combined[[#Headers],[Gameweek 13]],FPL_Fixtures_Extract[#Headers],0)),3))</f>
        <v>SWA(A) 2-2</v>
      </c>
      <c r="O462" t="str">
        <f ca="1">IF(RIGHT(FPL_Combined[[#Headers],[Gameweek 14]],2)&lt;$B$622,INDEX(FPL_Results_Extract[Gameweek 14],MATCH($A462,FPL_Results_Extract[[Player]:[Player]],0)),INDEX(Team_Key[[Abbreviation]:[Abbreviation]],MATCH(LEFT(INDEX(FPL_Fixtures_Extract[],MATCH($A462,FPL_Fixtures_Extract[[Player]:[Player]],0),MATCH(FPL_Combined[[#Headers],[Gameweek 14]],FPL_Fixtures_Extract[#Headers],0)),LEN(INDEX(FPL_Fixtures_Extract[],MATCH($A462,FPL_Fixtures_Extract[[Player]:[Player]],0),MATCH(FPL_Combined[[#Headers],[Gameweek 14]],FPL_Fixtures_Extract[#Headers],0)))-4),Team_Key[[Full Name]:[Full Name]],0))&amp;RIGHT(INDEX(FPL_Fixtures_Extract[],MATCH($A462,FPL_Fixtures_Extract[[Player]:[Player]],0),MATCH(FPL_Combined[[#Headers],[Gameweek 14]],FPL_Fixtures_Extract[#Headers],0)),3))</f>
        <v>EVE(H) 3-3</v>
      </c>
      <c r="P462" t="str">
        <f ca="1">IF(RIGHT(FPL_Combined[[#Headers],[Gameweek 15]],2)&lt;$B$622,INDEX(FPL_Results_Extract[Gameweek 15],MATCH($A462,FPL_Results_Extract[[Player]:[Player]],0)),INDEX(Team_Key[[Abbreviation]:[Abbreviation]],MATCH(LEFT(INDEX(FPL_Fixtures_Extract[],MATCH($A462,FPL_Fixtures_Extract[[Player]:[Player]],0),MATCH(FPL_Combined[[#Headers],[Gameweek 15]],FPL_Fixtures_Extract[#Headers],0)),LEN(INDEX(FPL_Fixtures_Extract[],MATCH($A462,FPL_Fixtures_Extract[[Player]:[Player]],0),MATCH(FPL_Combined[[#Headers],[Gameweek 15]],FPL_Fixtures_Extract[#Headers],0)))-4),Team_Key[[Full Name]:[Full Name]],0))&amp;RIGHT(INDEX(FPL_Fixtures_Extract[],MATCH($A462,FPL_Fixtures_Extract[[Player]:[Player]],0),MATCH(FPL_Combined[[#Headers],[Gameweek 15]],FPL_Fixtures_Extract[#Headers],0)),3))</f>
        <v>CHE(A) 1-0</v>
      </c>
      <c r="Q462" t="str">
        <f ca="1">IF(RIGHT(FPL_Combined[[#Headers],[Gameweek 16]],2)&lt;$B$622,INDEX(FPL_Results_Extract[Gameweek 16],MATCH($A462,FPL_Results_Extract[[Player]:[Player]],0)),INDEX(Team_Key[[Abbreviation]:[Abbreviation]],MATCH(LEFT(INDEX(FPL_Fixtures_Extract[],MATCH($A462,FPL_Fixtures_Extract[[Player]:[Player]],0),MATCH(FPL_Combined[[#Headers],[Gameweek 16]],FPL_Fixtures_Extract[#Headers],0)),LEN(INDEX(FPL_Fixtures_Extract[],MATCH($A462,FPL_Fixtures_Extract[[Player]:[Player]],0),MATCH(FPL_Combined[[#Headers],[Gameweek 16]],FPL_Fixtures_Extract[#Headers],0)))-4),Team_Key[[Full Name]:[Full Name]],0))&amp;RIGHT(INDEX(FPL_Fixtures_Extract[],MATCH($A462,FPL_Fixtures_Extract[[Player]:[Player]],0),MATCH(FPL_Combined[[#Headers],[Gameweek 16]],FPL_Fixtures_Extract[#Headers],0)),3))</f>
        <v>MUN(H) 2-1</v>
      </c>
      <c r="R462" t="str">
        <f ca="1">IF(RIGHT(FPL_Combined[[#Headers],[Gameweek 17]],2)&lt;$B$622,INDEX(FPL_Results_Extract[Gameweek 17],MATCH($A462,FPL_Results_Extract[[Player]:[Player]],0)),INDEX(Team_Key[[Abbreviation]:[Abbreviation]],MATCH(LEFT(INDEX(FPL_Fixtures_Extract[],MATCH($A462,FPL_Fixtures_Extract[[Player]:[Player]],0),MATCH(FPL_Combined[[#Headers],[Gameweek 17]],FPL_Fixtures_Extract[#Headers],0)),LEN(INDEX(FPL_Fixtures_Extract[],MATCH($A462,FPL_Fixtures_Extract[[Player]:[Player]],0),MATCH(FPL_Combined[[#Headers],[Gameweek 17]],FPL_Fixtures_Extract[#Headers],0)))-4),Team_Key[[Full Name]:[Full Name]],0))&amp;RIGHT(INDEX(FPL_Fixtures_Extract[],MATCH($A462,FPL_Fixtures_Extract[[Player]:[Player]],0),MATCH(FPL_Combined[[#Headers],[Gameweek 17]],FPL_Fixtures_Extract[#Headers],0)),3))</f>
        <v>WBA(A) 2-1</v>
      </c>
      <c r="S462" t="str">
        <f ca="1">IF(RIGHT(FPL_Combined[[#Headers],[Gameweek 18]],2)&lt;$B$622,INDEX(FPL_Results_Extract[Gameweek 18],MATCH($A462,FPL_Results_Extract[[Player]:[Player]],0)),INDEX(Team_Key[[Abbreviation]:[Abbreviation]],MATCH(LEFT(INDEX(FPL_Fixtures_Extract[],MATCH($A462,FPL_Fixtures_Extract[[Player]:[Player]],0),MATCH(FPL_Combined[[#Headers],[Gameweek 18]],FPL_Fixtures_Extract[#Headers],0)),LEN(INDEX(FPL_Fixtures_Extract[],MATCH($A462,FPL_Fixtures_Extract[[Player]:[Player]],0),MATCH(FPL_Combined[[#Headers],[Gameweek 18]],FPL_Fixtures_Extract[#Headers],0)))-4),Team_Key[[Full Name]:[Full Name]],0))&amp;RIGHT(INDEX(FPL_Fixtures_Extract[],MATCH($A462,FPL_Fixtures_Extract[[Player]:[Player]],0),MATCH(FPL_Combined[[#Headers],[Gameweek 18]],FPL_Fixtures_Extract[#Headers],0)),3))</f>
        <v>CRY(H) 0-0</v>
      </c>
      <c r="T462" t="str">
        <f ca="1">IF(RIGHT(FPL_Combined[[#Headers],[Gameweek 19]],2)&lt;$B$622,INDEX(FPL_Results_Extract[Gameweek 19],MATCH($A462,FPL_Results_Extract[[Player]:[Player]],0)),INDEX(Team_Key[[Abbreviation]:[Abbreviation]],MATCH(LEFT(INDEX(FPL_Fixtures_Extract[],MATCH($A462,FPL_Fixtures_Extract[[Player]:[Player]],0),MATCH(FPL_Combined[[#Headers],[Gameweek 19]],FPL_Fixtures_Extract[#Headers],0)),LEN(INDEX(FPL_Fixtures_Extract[],MATCH($A462,FPL_Fixtures_Extract[[Player]:[Player]],0),MATCH(FPL_Combined[[#Headers],[Gameweek 19]],FPL_Fixtures_Extract[#Headers],0)))-4),Team_Key[[Full Name]:[Full Name]],0))&amp;RIGHT(INDEX(FPL_Fixtures_Extract[],MATCH($A462,FPL_Fixtures_Extract[[Player]:[Player]],0),MATCH(FPL_Combined[[#Headers],[Gameweek 19]],FPL_Fixtures_Extract[#Headers],0)),3))</f>
        <v>ARS(A) 0-2</v>
      </c>
      <c r="U462" t="str">
        <f ca="1">IF(RIGHT(FPL_Combined[[#Headers],[Gameweek 20]],2)&lt;$B$622,INDEX(FPL_Results_Extract[Gameweek 20],MATCH($A462,FPL_Results_Extract[[Player]:[Player]],0)),INDEX(Team_Key[[Abbreviation]:[Abbreviation]],MATCH(LEFT(INDEX(FPL_Fixtures_Extract[],MATCH($A462,FPL_Fixtures_Extract[[Player]:[Player]],0),MATCH(FPL_Combined[[#Headers],[Gameweek 20]],FPL_Fixtures_Extract[#Headers],0)),LEN(INDEX(FPL_Fixtures_Extract[],MATCH($A462,FPL_Fixtures_Extract[[Player]:[Player]],0),MATCH(FPL_Combined[[#Headers],[Gameweek 20]],FPL_Fixtures_Extract[#Headers],0)))-4),Team_Key[[Full Name]:[Full Name]],0))&amp;RIGHT(INDEX(FPL_Fixtures_Extract[],MATCH($A462,FPL_Fixtures_Extract[[Player]:[Player]],0),MATCH(FPL_Combined[[#Headers],[Gameweek 20]],FPL_Fixtures_Extract[#Headers],0)),3))</f>
        <v>LEI(A) 0-0</v>
      </c>
      <c r="V462" t="str">
        <f ca="1">IF(RIGHT(FPL_Combined[[#Headers],[Gameweek 21]],2)&lt;$B$622,INDEX(FPL_Results_Extract[Gameweek 21],MATCH($A462,FPL_Results_Extract[[Player]:[Player]],0)),INDEX(Team_Key[[Abbreviation]:[Abbreviation]],MATCH(LEFT(INDEX(FPL_Fixtures_Extract[],MATCH($A462,FPL_Fixtures_Extract[[Player]:[Player]],0),MATCH(FPL_Combined[[#Headers],[Gameweek 21]],FPL_Fixtures_Extract[#Headers],0)),LEN(INDEX(FPL_Fixtures_Extract[],MATCH($A462,FPL_Fixtures_Extract[[Player]:[Player]],0),MATCH(FPL_Combined[[#Headers],[Gameweek 21]],FPL_Fixtures_Extract[#Headers],0)))-4),Team_Key[[Full Name]:[Full Name]],0))&amp;RIGHT(INDEX(FPL_Fixtures_Extract[],MATCH($A462,FPL_Fixtures_Extract[[Player]:[Player]],0),MATCH(FPL_Combined[[#Headers],[Gameweek 21]],FPL_Fixtures_Extract[#Headers],0)),3))</f>
        <v>WHU(H) 1-3</v>
      </c>
      <c r="W462" t="str">
        <f ca="1">IF(RIGHT(FPL_Combined[[#Headers],[Gameweek 22]],2)&lt;$B$622,INDEX(FPL_Results_Extract[Gameweek 22],MATCH($A462,FPL_Results_Extract[[Player]:[Player]],0)),INDEX(Team_Key[[Abbreviation]:[Abbreviation]],MATCH(LEFT(INDEX(FPL_Fixtures_Extract[],MATCH($A462,FPL_Fixtures_Extract[[Player]:[Player]],0),MATCH(FPL_Combined[[#Headers],[Gameweek 22]],FPL_Fixtures_Extract[#Headers],0)),LEN(INDEX(FPL_Fixtures_Extract[],MATCH($A462,FPL_Fixtures_Extract[[Player]:[Player]],0),MATCH(FPL_Combined[[#Headers],[Gameweek 22]],FPL_Fixtures_Extract[#Headers],0)))-4),Team_Key[[Full Name]:[Full Name]],0))&amp;RIGHT(INDEX(FPL_Fixtures_Extract[],MATCH($A462,FPL_Fixtures_Extract[[Player]:[Player]],0),MATCH(FPL_Combined[[#Headers],[Gameweek 22]],FPL_Fixtures_Extract[#Headers],0)),3))</f>
        <v>NOR(H) 3-0</v>
      </c>
      <c r="X462" t="str">
        <f ca="1">IF(RIGHT(FPL_Combined[[#Headers],[Gameweek 23]],2)&lt;$B$622,INDEX(FPL_Results_Extract[Gameweek 23],MATCH($A462,FPL_Results_Extract[[Player]:[Player]],0)),INDEX(Team_Key[[Abbreviation]:[Abbreviation]],MATCH(LEFT(INDEX(FPL_Fixtures_Extract[],MATCH($A462,FPL_Fixtures_Extract[[Player]:[Player]],0),MATCH(FPL_Combined[[#Headers],[Gameweek 23]],FPL_Fixtures_Extract[#Headers],0)),LEN(INDEX(FPL_Fixtures_Extract[],MATCH($A462,FPL_Fixtures_Extract[[Player]:[Player]],0),MATCH(FPL_Combined[[#Headers],[Gameweek 23]],FPL_Fixtures_Extract[#Headers],0)))-4),Team_Key[[Full Name]:[Full Name]],0))&amp;RIGHT(INDEX(FPL_Fixtures_Extract[],MATCH($A462,FPL_Fixtures_Extract[[Player]:[Player]],0),MATCH(FPL_Combined[[#Headers],[Gameweek 23]],FPL_Fixtures_Extract[#Headers],0)),3))</f>
        <v>SUN(A) 1-1</v>
      </c>
      <c r="Y462" t="str">
        <f ca="1">IF(RIGHT(FPL_Combined[[#Headers],[Gameweek 24]],2)&lt;$B$622,INDEX(FPL_Results_Extract[Team],MATCH($A462,FPL_Results_Extract[[Player]:[Player]],0)),INDEX(Team_Key[[Abbreviation]:[Abbreviation]],MATCH(LEFT(INDEX(FPL_Fixtures_Extract[],MATCH($A462,FPL_Fixtures_Extract[[Player]:[Player]],0),MATCH(FPL_Combined[[#Headers],[Gameweek 24]],FPL_Fixtures_Extract[#Headers],0)),LEN(INDEX(FPL_Fixtures_Extract[],MATCH($A462,FPL_Fixtures_Extract[[Player]:[Player]],0),MATCH(FPL_Combined[[#Headers],[Gameweek 24]],FPL_Fixtures_Extract[#Headers],0)))-4),Team_Key[[Full Name]:[Full Name]],0))&amp;RIGHT(INDEX(FPL_Fixtures_Extract[],MATCH($A462,FPL_Fixtures_Extract[[Player]:[Player]],0),MATCH(FPL_Combined[[#Headers],[Gameweek 24]],FPL_Fixtures_Extract[#Headers],0)),3))</f>
        <v>BOU</v>
      </c>
      <c r="Z462" t="str">
        <f ca="1">IF(RIGHT(FPL_Combined[[#Headers],[Gameweek 25]],2)&lt;$B$622,INDEX(FPL_Results_Extract[Player],MATCH($A462,FPL_Results_Extract[[Player]:[Player]],0)),INDEX(Team_Key[[Abbreviation]:[Abbreviation]],MATCH(LEFT(INDEX(FPL_Fixtures_Extract[],MATCH($A462,FPL_Fixtures_Extract[[Player]:[Player]],0),MATCH(FPL_Combined[[#Headers],[Gameweek 25]],FPL_Fixtures_Extract[#Headers],0)),LEN(INDEX(FPL_Fixtures_Extract[],MATCH($A462,FPL_Fixtures_Extract[[Player]:[Player]],0),MATCH(FPL_Combined[[#Headers],[Gameweek 25]],FPL_Fixtures_Extract[#Headers],0)))-4),Team_Key[[Full Name]:[Full Name]],0))&amp;RIGHT(INDEX(FPL_Fixtures_Extract[],MATCH($A462,FPL_Fixtures_Extract[[Player]:[Player]],0),MATCH(FPL_Combined[[#Headers],[Gameweek 25]],FPL_Fixtures_Extract[#Headers],0)),3))</f>
        <v>Pugh</v>
      </c>
      <c r="AA462" t="str">
        <f ca="1">IF(RIGHT(FPL_Combined[[#Headers],[Gameweek 26]],2)&lt;$B$622,INDEX(FPL_Results_Extract[Gameweek 01],MATCH($A462,FPL_Results_Extract[[Player]:[Player]],0)),INDEX(Team_Key[[Abbreviation]:[Abbreviation]],MATCH(LEFT(INDEX(FPL_Fixtures_Extract[],MATCH($A462,FPL_Fixtures_Extract[[Player]:[Player]],0),MATCH(FPL_Combined[[#Headers],[Gameweek 26]],FPL_Fixtures_Extract[#Headers],0)),LEN(INDEX(FPL_Fixtures_Extract[],MATCH($A462,FPL_Fixtures_Extract[[Player]:[Player]],0),MATCH(FPL_Combined[[#Headers],[Gameweek 26]],FPL_Fixtures_Extract[#Headers],0)))-4),Team_Key[[Full Name]:[Full Name]],0))&amp;RIGHT(INDEX(FPL_Fixtures_Extract[],MATCH($A462,FPL_Fixtures_Extract[[Player]:[Player]],0),MATCH(FPL_Combined[[#Headers],[Gameweek 26]],FPL_Fixtures_Extract[#Headers],0)),3))</f>
        <v>AVL(H) 0-1</v>
      </c>
      <c r="AB462" t="str">
        <f ca="1">IF(RIGHT(FPL_Combined[[#Headers],[Gameweek 27]],2)&lt;$B$622,INDEX(FPL_Results_Extract[Gameweek 02],MATCH($A462,FPL_Results_Extract[[Player]:[Player]],0)),INDEX(Team_Key[[Abbreviation]:[Abbreviation]],MATCH(LEFT(INDEX(FPL_Fixtures_Extract[],MATCH($A462,FPL_Fixtures_Extract[[Player]:[Player]],0),MATCH(FPL_Combined[[#Headers],[Gameweek 27]],FPL_Fixtures_Extract[#Headers],0)),LEN(INDEX(FPL_Fixtures_Extract[],MATCH($A462,FPL_Fixtures_Extract[[Player]:[Player]],0),MATCH(FPL_Combined[[#Headers],[Gameweek 27]],FPL_Fixtures_Extract[#Headers],0)))-4),Team_Key[[Full Name]:[Full Name]],0))&amp;RIGHT(INDEX(FPL_Fixtures_Extract[],MATCH($A462,FPL_Fixtures_Extract[[Player]:[Player]],0),MATCH(FPL_Combined[[#Headers],[Gameweek 27]],FPL_Fixtures_Extract[#Headers],0)),3))</f>
        <v>LIV(A) 0-1</v>
      </c>
      <c r="AC462" t="str">
        <f ca="1">IF(RIGHT(FPL_Combined[[#Headers],[Gameweek 28]],2)&lt;$B$622,INDEX(FPL_Results_Extract[Gameweek 03],MATCH($A462,FPL_Results_Extract[[Player]:[Player]],0)),INDEX(Team_Key[[Abbreviation]:[Abbreviation]],MATCH(LEFT(INDEX(FPL_Fixtures_Extract[],MATCH($A462,FPL_Fixtures_Extract[[Player]:[Player]],0),MATCH(FPL_Combined[[#Headers],[Gameweek 28]],FPL_Fixtures_Extract[#Headers],0)),LEN(INDEX(FPL_Fixtures_Extract[],MATCH($A462,FPL_Fixtures_Extract[[Player]:[Player]],0),MATCH(FPL_Combined[[#Headers],[Gameweek 28]],FPL_Fixtures_Extract[#Headers],0)))-4),Team_Key[[Full Name]:[Full Name]],0))&amp;RIGHT(INDEX(FPL_Fixtures_Extract[],MATCH($A462,FPL_Fixtures_Extract[[Player]:[Player]],0),MATCH(FPL_Combined[[#Headers],[Gameweek 28]],FPL_Fixtures_Extract[#Headers],0)),3))</f>
        <v>WHU(A) 4-3</v>
      </c>
      <c r="AD462" t="str">
        <f ca="1">IF(RIGHT(FPL_Combined[[#Headers],[Gameweek 29]],2)&lt;$B$622,INDEX(FPL_Results_Extract[Gameweek 04],MATCH($A462,FPL_Results_Extract[[Player]:[Player]],0)),INDEX(Team_Key[[Abbreviation]:[Abbreviation]],MATCH(LEFT(INDEX(FPL_Fixtures_Extract[],MATCH($A462,FPL_Fixtures_Extract[[Player]:[Player]],0),MATCH(FPL_Combined[[#Headers],[Gameweek 29]],FPL_Fixtures_Extract[#Headers],0)),LEN(INDEX(FPL_Fixtures_Extract[],MATCH($A462,FPL_Fixtures_Extract[[Player]:[Player]],0),MATCH(FPL_Combined[[#Headers],[Gameweek 29]],FPL_Fixtures_Extract[#Headers],0)))-4),Team_Key[[Full Name]:[Full Name]],0))&amp;RIGHT(INDEX(FPL_Fixtures_Extract[],MATCH($A462,FPL_Fixtures_Extract[[Player]:[Player]],0),MATCH(FPL_Combined[[#Headers],[Gameweek 29]],FPL_Fixtures_Extract[#Headers],0)),3))</f>
        <v>NEW(A)</v>
      </c>
      <c r="AE462" t="str">
        <f ca="1">IF(RIGHT(FPL_Combined[[#Headers],[Gameweek 30]],2)&lt;$B$622,INDEX(FPL_Results_Extract[Gameweek 05],MATCH($A462,FPL_Results_Extract[[Player]:[Player]],0)),INDEX(Team_Key[[Abbreviation]:[Abbreviation]],MATCH(LEFT(INDEX(FPL_Fixtures_Extract[],MATCH($A462,FPL_Fixtures_Extract[[Player]:[Player]],0),MATCH(FPL_Combined[[#Headers],[Gameweek 30]],FPL_Fixtures_Extract[#Headers],0)),LEN(INDEX(FPL_Fixtures_Extract[],MATCH($A462,FPL_Fixtures_Extract[[Player]:[Player]],0),MATCH(FPL_Combined[[#Headers],[Gameweek 30]],FPL_Fixtures_Extract[#Headers],0)))-4),Team_Key[[Full Name]:[Full Name]],0))&amp;RIGHT(INDEX(FPL_Fixtures_Extract[],MATCH($A462,FPL_Fixtures_Extract[[Player]:[Player]],0),MATCH(FPL_Combined[[#Headers],[Gameweek 30]],FPL_Fixtures_Extract[#Headers],0)),3))</f>
        <v>SWA(H)</v>
      </c>
      <c r="AF462" t="str">
        <f ca="1">IF(RIGHT(FPL_Combined[[#Headers],[Gameweek 31]],2)&lt;$B$622,INDEX(FPL_Results_Extract[Gameweek 06],MATCH($A462,FPL_Results_Extract[[Player]:[Player]],0)),INDEX(Team_Key[[Abbreviation]:[Abbreviation]],MATCH(LEFT(INDEX(FPL_Fixtures_Extract[],MATCH($A462,FPL_Fixtures_Extract[[Player]:[Player]],0),MATCH(FPL_Combined[[#Headers],[Gameweek 31]],FPL_Fixtures_Extract[#Headers],0)),LEN(INDEX(FPL_Fixtures_Extract[],MATCH($A462,FPL_Fixtures_Extract[[Player]:[Player]],0),MATCH(FPL_Combined[[#Headers],[Gameweek 31]],FPL_Fixtures_Extract[#Headers],0)))-4),Team_Key[[Full Name]:[Full Name]],0))&amp;RIGHT(INDEX(FPL_Fixtures_Extract[],MATCH($A462,FPL_Fixtures_Extract[[Player]:[Player]],0),MATCH(FPL_Combined[[#Headers],[Gameweek 31]],FPL_Fixtures_Extract[#Headers],0)),3))</f>
        <v>TOT(A)</v>
      </c>
      <c r="AG462" t="str">
        <f ca="1">IF(RIGHT(FPL_Combined[[#Headers],[Gameweek 32]],2)&lt;$B$622,INDEX(FPL_Results_Extract[Gameweek 07],MATCH($A462,FPL_Results_Extract[[Player]:[Player]],0)),INDEX(Team_Key[[Abbreviation]:[Abbreviation]],MATCH(LEFT(INDEX(FPL_Fixtures_Extract[],MATCH($A462,FPL_Fixtures_Extract[[Player]:[Player]],0),MATCH(FPL_Combined[[#Headers],[Gameweek 32]],FPL_Fixtures_Extract[#Headers],0)),LEN(INDEX(FPL_Fixtures_Extract[],MATCH($A462,FPL_Fixtures_Extract[[Player]:[Player]],0),MATCH(FPL_Combined[[#Headers],[Gameweek 32]],FPL_Fixtures_Extract[#Headers],0)))-4),Team_Key[[Full Name]:[Full Name]],0))&amp;RIGHT(INDEX(FPL_Fixtures_Extract[],MATCH($A462,FPL_Fixtures_Extract[[Player]:[Player]],0),MATCH(FPL_Combined[[#Headers],[Gameweek 32]],FPL_Fixtures_Extract[#Headers],0)),3))</f>
        <v>MCI(H)</v>
      </c>
      <c r="AH462" t="str">
        <f ca="1">IF(RIGHT(FPL_Combined[[#Headers],[Gameweek 33]],2)&lt;$B$622,INDEX(FPL_Results_Extract[Gameweek 08],MATCH($A462,FPL_Results_Extract[[Player]:[Player]],0)),INDEX(Team_Key[[Abbreviation]:[Abbreviation]],MATCH(LEFT(INDEX(FPL_Fixtures_Extract[],MATCH($A462,FPL_Fixtures_Extract[[Player]:[Player]],0),MATCH(FPL_Combined[[#Headers],[Gameweek 33]],FPL_Fixtures_Extract[#Headers],0)),LEN(INDEX(FPL_Fixtures_Extract[],MATCH($A462,FPL_Fixtures_Extract[[Player]:[Player]],0),MATCH(FPL_Combined[[#Headers],[Gameweek 33]],FPL_Fixtures_Extract[#Headers],0)))-4),Team_Key[[Full Name]:[Full Name]],0))&amp;RIGHT(INDEX(FPL_Fixtures_Extract[],MATCH($A462,FPL_Fixtures_Extract[[Player]:[Player]],0),MATCH(FPL_Combined[[#Headers],[Gameweek 33]],FPL_Fixtures_Extract[#Headers],0)),3))</f>
        <v>AVL(A)</v>
      </c>
      <c r="AI462" t="str">
        <f ca="1">IF(RIGHT(FPL_Combined[[#Headers],[Gameweek 34]],2)&lt;$B$622,INDEX(FPL_Results_Extract[Gameweek 09],MATCH($A462,FPL_Results_Extract[[Player]:[Player]],0)),INDEX(Team_Key[[Abbreviation]:[Abbreviation]],MATCH(LEFT(INDEX(FPL_Fixtures_Extract[],MATCH($A462,FPL_Fixtures_Extract[[Player]:[Player]],0),MATCH(FPL_Combined[[#Headers],[Gameweek 34]],FPL_Fixtures_Extract[#Headers],0)),LEN(INDEX(FPL_Fixtures_Extract[],MATCH($A462,FPL_Fixtures_Extract[[Player]:[Player]],0),MATCH(FPL_Combined[[#Headers],[Gameweek 34]],FPL_Fixtures_Extract[#Headers],0)))-4),Team_Key[[Full Name]:[Full Name]],0))&amp;RIGHT(INDEX(FPL_Fixtures_Extract[],MATCH($A462,FPL_Fixtures_Extract[[Player]:[Player]],0),MATCH(FPL_Combined[[#Headers],[Gameweek 34]],FPL_Fixtures_Extract[#Headers],0)),3))</f>
        <v>LIV(H)</v>
      </c>
      <c r="AJ462" t="str">
        <f ca="1">IF(RIGHT(FPL_Combined[[#Headers],[Gameweek 35]],2)&lt;$B$622,INDEX(FPL_Results_Extract[Gameweek 10],MATCH($A462,FPL_Results_Extract[[Player]:[Player]],0)),INDEX(Team_Key[[Abbreviation]:[Abbreviation]],MATCH(LEFT(INDEX(FPL_Fixtures_Extract[],MATCH($A462,FPL_Fixtures_Extract[[Player]:[Player]],0),MATCH(FPL_Combined[[#Headers],[Gameweek 35]],FPL_Fixtures_Extract[#Headers],0)),LEN(INDEX(FPL_Fixtures_Extract[],MATCH($A462,FPL_Fixtures_Extract[[Player]:[Player]],0),MATCH(FPL_Combined[[#Headers],[Gameweek 35]],FPL_Fixtures_Extract[#Headers],0)))-4),Team_Key[[Full Name]:[Full Name]],0))&amp;RIGHT(INDEX(FPL_Fixtures_Extract[],MATCH($A462,FPL_Fixtures_Extract[[Player]:[Player]],0),MATCH(FPL_Combined[[#Headers],[Gameweek 35]],FPL_Fixtures_Extract[#Headers],0)),3))</f>
        <v>CHE(H)</v>
      </c>
      <c r="AK462" t="str">
        <f ca="1">IF(RIGHT(FPL_Combined[[#Headers],[Gameweek 36]],2)&lt;$B$622,INDEX(FPL_Results_Extract[Gameweek 11],MATCH($A462,FPL_Results_Extract[[Player]:[Player]],0)),INDEX(Team_Key[[Abbreviation]:[Abbreviation]],MATCH(LEFT(INDEX(FPL_Fixtures_Extract[],MATCH($A462,FPL_Fixtures_Extract[[Player]:[Player]],0),MATCH(FPL_Combined[[#Headers],[Gameweek 36]],FPL_Fixtures_Extract[#Headers],0)),LEN(INDEX(FPL_Fixtures_Extract[],MATCH($A462,FPL_Fixtures_Extract[[Player]:[Player]],0),MATCH(FPL_Combined[[#Headers],[Gameweek 36]],FPL_Fixtures_Extract[#Headers],0)))-4),Team_Key[[Full Name]:[Full Name]],0))&amp;RIGHT(INDEX(FPL_Fixtures_Extract[],MATCH($A462,FPL_Fixtures_Extract[[Player]:[Player]],0),MATCH(FPL_Combined[[#Headers],[Gameweek 36]],FPL_Fixtures_Extract[#Headers],0)),3))</f>
        <v>EVE(A)</v>
      </c>
      <c r="AL462" t="str">
        <f ca="1">IF(RIGHT(FPL_Combined[[#Headers],[Gameweek 37]],2)&lt;$B$622,INDEX(FPL_Results_Extract[Gameweek 12],MATCH($A462,FPL_Results_Extract[[Player]:[Player]],0)),INDEX(Team_Key[[Abbreviation]:[Abbreviation]],MATCH(LEFT(INDEX(FPL_Fixtures_Extract[],MATCH($A462,FPL_Fixtures_Extract[[Player]:[Player]],0),MATCH(FPL_Combined[[#Headers],[Gameweek 37]],FPL_Fixtures_Extract[#Headers],0)),LEN(INDEX(FPL_Fixtures_Extract[],MATCH($A462,FPL_Fixtures_Extract[[Player]:[Player]],0),MATCH(FPL_Combined[[#Headers],[Gameweek 37]],FPL_Fixtures_Extract[#Headers],0)))-4),Team_Key[[Full Name]:[Full Name]],0))&amp;RIGHT(INDEX(FPL_Fixtures_Extract[],MATCH($A462,FPL_Fixtures_Extract[[Player]:[Player]],0),MATCH(FPL_Combined[[#Headers],[Gameweek 37]],FPL_Fixtures_Extract[#Headers],0)),3))</f>
        <v>WBA(H)</v>
      </c>
      <c r="AM462" t="str">
        <f ca="1">IF(RIGHT(FPL_Combined[[#Headers],[Gameweek 38]],2)&lt;$B$622,INDEX(FPL_Results_Extract[Gameweek 13],MATCH($A462,FPL_Results_Extract[[Player]:[Player]],0)),INDEX(Team_Key[[Abbreviation]:[Abbreviation]],MATCH(LEFT(INDEX(FPL_Fixtures_Extract[],MATCH($A462,FPL_Fixtures_Extract[[Player]:[Player]],0),MATCH(FPL_Combined[[#Headers],[Gameweek 38]],FPL_Fixtures_Extract[#Headers],0)),LEN(INDEX(FPL_Fixtures_Extract[],MATCH($A462,FPL_Fixtures_Extract[[Player]:[Player]],0),MATCH(FPL_Combined[[#Headers],[Gameweek 38]],FPL_Fixtures_Extract[#Headers],0)))-4),Team_Key[[Full Name]:[Full Name]],0))&amp;RIGHT(INDEX(FPL_Fixtures_Extract[],MATCH($A462,FPL_Fixtures_Extract[[Player]:[Player]],0),MATCH(FPL_Combined[[#Headers],[Gameweek 38]],FPL_Fixtures_Extract[#Headers],0)),3))</f>
        <v>MUN(A)</v>
      </c>
    </row>
    <row r="463" spans="1:39" x14ac:dyDescent="0.45">
      <c r="A463" t="s">
        <v>163</v>
      </c>
      <c r="B463" t="str">
        <f ca="1">IF(RIGHT(FPL_Combined[[#Headers],[Gameweek 01]],2)&lt;$B$622,INDEX(FPL_Results_Extract[Gameweek 01],MATCH($A463,FPL_Results_Extract[[Player]:[Player]],0)),INDEX(Team_Key[[Abbreviation]:[Abbreviation]],MATCH(LEFT(INDEX(FPL_Fixtures_Extract[],MATCH($A463,FPL_Fixtures_Extract[[Player]:[Player]],0),MATCH(FPL_Combined[[#Headers],[Gameweek 01]],FPL_Fixtures_Extract[#Headers],0)),LEN(INDEX(FPL_Fixtures_Extract[],MATCH($A463,FPL_Fixtures_Extract[[Player]:[Player]],0),MATCH(FPL_Combined[[#Headers],[Gameweek 01]],FPL_Fixtures_Extract[#Headers],0)))-4),Team_Key[[Full Name]:[Full Name]],0))&amp;RIGHT(INDEX(FPL_Fixtures_Extract[],MATCH($A463,FPL_Fixtures_Extract[[Player]:[Player]],0),MATCH(FPL_Combined[[#Headers],[Gameweek 01]],FPL_Fixtures_Extract[#Headers],0)),3))</f>
        <v>NOR(A) 3-1</v>
      </c>
      <c r="C463" t="str">
        <f ca="1">IF(RIGHT(FPL_Combined[[#Headers],[Gameweek 02]],2)&lt;$B$622,INDEX(FPL_Results_Extract[Gameweek 02],MATCH($A463,FPL_Results_Extract[[Player]:[Player]],0)),INDEX(Team_Key[[Abbreviation]:[Abbreviation]],MATCH(LEFT(INDEX(FPL_Fixtures_Extract[],MATCH($A463,FPL_Fixtures_Extract[[Player]:[Player]],0),MATCH(FPL_Combined[[#Headers],[Gameweek 02]],FPL_Fixtures_Extract[#Headers],0)),LEN(INDEX(FPL_Fixtures_Extract[],MATCH($A463,FPL_Fixtures_Extract[[Player]:[Player]],0),MATCH(FPL_Combined[[#Headers],[Gameweek 02]],FPL_Fixtures_Extract[#Headers],0)))-4),Team_Key[[Full Name]:[Full Name]],0))&amp;RIGHT(INDEX(FPL_Fixtures_Extract[],MATCH($A463,FPL_Fixtures_Extract[[Player]:[Player]],0),MATCH(FPL_Combined[[#Headers],[Gameweek 02]],FPL_Fixtures_Extract[#Headers],0)),3))</f>
        <v>ARS(H) 1-2</v>
      </c>
      <c r="D463" t="str">
        <f ca="1">IF(RIGHT(FPL_Combined[[#Headers],[Gameweek 03]],2)&lt;$B$622,INDEX(FPL_Results_Extract[Gameweek 03],MATCH($A463,FPL_Results_Extract[[Player]:[Player]],0)),INDEX(Team_Key[[Abbreviation]:[Abbreviation]],MATCH(LEFT(INDEX(FPL_Fixtures_Extract[],MATCH($A463,FPL_Fixtures_Extract[[Player]:[Player]],0),MATCH(FPL_Combined[[#Headers],[Gameweek 03]],FPL_Fixtures_Extract[#Headers],0)),LEN(INDEX(FPL_Fixtures_Extract[],MATCH($A463,FPL_Fixtures_Extract[[Player]:[Player]],0),MATCH(FPL_Combined[[#Headers],[Gameweek 03]],FPL_Fixtures_Extract[#Headers],0)))-4),Team_Key[[Full Name]:[Full Name]],0))&amp;RIGHT(INDEX(FPL_Fixtures_Extract[],MATCH($A463,FPL_Fixtures_Extract[[Player]:[Player]],0),MATCH(FPL_Combined[[#Headers],[Gameweek 03]],FPL_Fixtures_Extract[#Headers],0)),3))</f>
        <v>AVL(H) 2-1</v>
      </c>
      <c r="E463" t="str">
        <f ca="1">IF(RIGHT(FPL_Combined[[#Headers],[Gameweek 04]],2)&lt;$B$622,INDEX(FPL_Results_Extract[Gameweek 04],MATCH($A463,FPL_Results_Extract[[Player]:[Player]],0)),INDEX(Team_Key[[Abbreviation]:[Abbreviation]],MATCH(LEFT(INDEX(FPL_Fixtures_Extract[],MATCH($A463,FPL_Fixtures_Extract[[Player]:[Player]],0),MATCH(FPL_Combined[[#Headers],[Gameweek 04]],FPL_Fixtures_Extract[#Headers],0)),LEN(INDEX(FPL_Fixtures_Extract[],MATCH($A463,FPL_Fixtures_Extract[[Player]:[Player]],0),MATCH(FPL_Combined[[#Headers],[Gameweek 04]],FPL_Fixtures_Extract[#Headers],0)))-4),Team_Key[[Full Name]:[Full Name]],0))&amp;RIGHT(INDEX(FPL_Fixtures_Extract[],MATCH($A463,FPL_Fixtures_Extract[[Player]:[Player]],0),MATCH(FPL_Combined[[#Headers],[Gameweek 04]],FPL_Fixtures_Extract[#Headers],0)),3))</f>
        <v>CHE(A) 2-1</v>
      </c>
      <c r="F463" t="str">
        <f ca="1">IF(RIGHT(FPL_Combined[[#Headers],[Gameweek 05]],2)&lt;$B$622,INDEX(FPL_Results_Extract[Gameweek 05],MATCH($A463,FPL_Results_Extract[[Player]:[Player]],0)),INDEX(Team_Key[[Abbreviation]:[Abbreviation]],MATCH(LEFT(INDEX(FPL_Fixtures_Extract[],MATCH($A463,FPL_Fixtures_Extract[[Player]:[Player]],0),MATCH(FPL_Combined[[#Headers],[Gameweek 05]],FPL_Fixtures_Extract[#Headers],0)),LEN(INDEX(FPL_Fixtures_Extract[],MATCH($A463,FPL_Fixtures_Extract[[Player]:[Player]],0),MATCH(FPL_Combined[[#Headers],[Gameweek 05]],FPL_Fixtures_Extract[#Headers],0)))-4),Team_Key[[Full Name]:[Full Name]],0))&amp;RIGHT(INDEX(FPL_Fixtures_Extract[],MATCH($A463,FPL_Fixtures_Extract[[Player]:[Player]],0),MATCH(FPL_Combined[[#Headers],[Gameweek 05]],FPL_Fixtures_Extract[#Headers],0)),3))</f>
        <v>MCI(H) 0-1</v>
      </c>
      <c r="G463" t="str">
        <f ca="1">IF(RIGHT(FPL_Combined[[#Headers],[Gameweek 06]],2)&lt;$B$622,INDEX(FPL_Results_Extract[Gameweek 06],MATCH($A463,FPL_Results_Extract[[Player]:[Player]],0)),INDEX(Team_Key[[Abbreviation]:[Abbreviation]],MATCH(LEFT(INDEX(FPL_Fixtures_Extract[],MATCH($A463,FPL_Fixtures_Extract[[Player]:[Player]],0),MATCH(FPL_Combined[[#Headers],[Gameweek 06]],FPL_Fixtures_Extract[#Headers],0)),LEN(INDEX(FPL_Fixtures_Extract[],MATCH($A463,FPL_Fixtures_Extract[[Player]:[Player]],0),MATCH(FPL_Combined[[#Headers],[Gameweek 06]],FPL_Fixtures_Extract[#Headers],0)))-4),Team_Key[[Full Name]:[Full Name]],0))&amp;RIGHT(INDEX(FPL_Fixtures_Extract[],MATCH($A463,FPL_Fixtures_Extract[[Player]:[Player]],0),MATCH(FPL_Combined[[#Headers],[Gameweek 06]],FPL_Fixtures_Extract[#Headers],0)),3))</f>
        <v>TOT(A) 0-1</v>
      </c>
      <c r="H463" t="str">
        <f ca="1">IF(RIGHT(FPL_Combined[[#Headers],[Gameweek 07]],2)&lt;$B$622,INDEX(FPL_Results_Extract[Gameweek 07],MATCH($A463,FPL_Results_Extract[[Player]:[Player]],0)),INDEX(Team_Key[[Abbreviation]:[Abbreviation]],MATCH(LEFT(INDEX(FPL_Fixtures_Extract[],MATCH($A463,FPL_Fixtures_Extract[[Player]:[Player]],0),MATCH(FPL_Combined[[#Headers],[Gameweek 07]],FPL_Fixtures_Extract[#Headers],0)),LEN(INDEX(FPL_Fixtures_Extract[],MATCH($A463,FPL_Fixtures_Extract[[Player]:[Player]],0),MATCH(FPL_Combined[[#Headers],[Gameweek 07]],FPL_Fixtures_Extract[#Headers],0)))-4),Team_Key[[Full Name]:[Full Name]],0))&amp;RIGHT(INDEX(FPL_Fixtures_Extract[],MATCH($A463,FPL_Fixtures_Extract[[Player]:[Player]],0),MATCH(FPL_Combined[[#Headers],[Gameweek 07]],FPL_Fixtures_Extract[#Headers],0)),3))</f>
        <v>WAT(A) 1-0</v>
      </c>
      <c r="I463" t="str">
        <f ca="1">IF(RIGHT(FPL_Combined[[#Headers],[Gameweek 08]],2)&lt;$B$622,INDEX(FPL_Results_Extract[Gameweek 08],MATCH($A463,FPL_Results_Extract[[Player]:[Player]],0)),INDEX(Team_Key[[Abbreviation]:[Abbreviation]],MATCH(LEFT(INDEX(FPL_Fixtures_Extract[],MATCH($A463,FPL_Fixtures_Extract[[Player]:[Player]],0),MATCH(FPL_Combined[[#Headers],[Gameweek 08]],FPL_Fixtures_Extract[#Headers],0)),LEN(INDEX(FPL_Fixtures_Extract[],MATCH($A463,FPL_Fixtures_Extract[[Player]:[Player]],0),MATCH(FPL_Combined[[#Headers],[Gameweek 08]],FPL_Fixtures_Extract[#Headers],0)))-4),Team_Key[[Full Name]:[Full Name]],0))&amp;RIGHT(INDEX(FPL_Fixtures_Extract[],MATCH($A463,FPL_Fixtures_Extract[[Player]:[Player]],0),MATCH(FPL_Combined[[#Headers],[Gameweek 08]],FPL_Fixtures_Extract[#Headers],0)),3))</f>
        <v>WBA(H) 2-0</v>
      </c>
      <c r="J463" t="str">
        <f ca="1">IF(RIGHT(FPL_Combined[[#Headers],[Gameweek 09]],2)&lt;$B$622,INDEX(FPL_Results_Extract[Gameweek 09],MATCH($A463,FPL_Results_Extract[[Player]:[Player]],0)),INDEX(Team_Key[[Abbreviation]:[Abbreviation]],MATCH(LEFT(INDEX(FPL_Fixtures_Extract[],MATCH($A463,FPL_Fixtures_Extract[[Player]:[Player]],0),MATCH(FPL_Combined[[#Headers],[Gameweek 09]],FPL_Fixtures_Extract[#Headers],0)),LEN(INDEX(FPL_Fixtures_Extract[],MATCH($A463,FPL_Fixtures_Extract[[Player]:[Player]],0),MATCH(FPL_Combined[[#Headers],[Gameweek 09]],FPL_Fixtures_Extract[#Headers],0)))-4),Team_Key[[Full Name]:[Full Name]],0))&amp;RIGHT(INDEX(FPL_Fixtures_Extract[],MATCH($A463,FPL_Fixtures_Extract[[Player]:[Player]],0),MATCH(FPL_Combined[[#Headers],[Gameweek 09]],FPL_Fixtures_Extract[#Headers],0)),3))</f>
        <v>WHU(H) 1-3</v>
      </c>
      <c r="K463" t="str">
        <f ca="1">IF(RIGHT(FPL_Combined[[#Headers],[Gameweek 10]],2)&lt;$B$622,INDEX(FPL_Results_Extract[Gameweek 10],MATCH($A463,FPL_Results_Extract[[Player]:[Player]],0)),INDEX(Team_Key[[Abbreviation]:[Abbreviation]],MATCH(LEFT(INDEX(FPL_Fixtures_Extract[],MATCH($A463,FPL_Fixtures_Extract[[Player]:[Player]],0),MATCH(FPL_Combined[[#Headers],[Gameweek 10]],FPL_Fixtures_Extract[#Headers],0)),LEN(INDEX(FPL_Fixtures_Extract[],MATCH($A463,FPL_Fixtures_Extract[[Player]:[Player]],0),MATCH(FPL_Combined[[#Headers],[Gameweek 10]],FPL_Fixtures_Extract[#Headers],0)))-4),Team_Key[[Full Name]:[Full Name]],0))&amp;RIGHT(INDEX(FPL_Fixtures_Extract[],MATCH($A463,FPL_Fixtures_Extract[[Player]:[Player]],0),MATCH(FPL_Combined[[#Headers],[Gameweek 10]],FPL_Fixtures_Extract[#Headers],0)),3))</f>
        <v>LEI(A) 0-1</v>
      </c>
      <c r="L463" t="str">
        <f ca="1">IF(RIGHT(FPL_Combined[[#Headers],[Gameweek 11]],2)&lt;$B$622,INDEX(FPL_Results_Extract[Gameweek 11],MATCH($A463,FPL_Results_Extract[[Player]:[Player]],0)),INDEX(Team_Key[[Abbreviation]:[Abbreviation]],MATCH(LEFT(INDEX(FPL_Fixtures_Extract[],MATCH($A463,FPL_Fixtures_Extract[[Player]:[Player]],0),MATCH(FPL_Combined[[#Headers],[Gameweek 11]],FPL_Fixtures_Extract[#Headers],0)),LEN(INDEX(FPL_Fixtures_Extract[],MATCH($A463,FPL_Fixtures_Extract[[Player]:[Player]],0),MATCH(FPL_Combined[[#Headers],[Gameweek 11]],FPL_Fixtures_Extract[#Headers],0)))-4),Team_Key[[Full Name]:[Full Name]],0))&amp;RIGHT(INDEX(FPL_Fixtures_Extract[],MATCH($A463,FPL_Fixtures_Extract[[Player]:[Player]],0),MATCH(FPL_Combined[[#Headers],[Gameweek 11]],FPL_Fixtures_Extract[#Headers],0)),3))</f>
        <v>MUN(H) 0-0</v>
      </c>
      <c r="M463" t="str">
        <f ca="1">IF(RIGHT(FPL_Combined[[#Headers],[Gameweek 12]],2)&lt;$B$622,INDEX(FPL_Results_Extract[Gameweek 12],MATCH($A463,FPL_Results_Extract[[Player]:[Player]],0)),INDEX(Team_Key[[Abbreviation]:[Abbreviation]],MATCH(LEFT(INDEX(FPL_Fixtures_Extract[],MATCH($A463,FPL_Fixtures_Extract[[Player]:[Player]],0),MATCH(FPL_Combined[[#Headers],[Gameweek 12]],FPL_Fixtures_Extract[#Headers],0)),LEN(INDEX(FPL_Fixtures_Extract[],MATCH($A463,FPL_Fixtures_Extract[[Player]:[Player]],0),MATCH(FPL_Combined[[#Headers],[Gameweek 12]],FPL_Fixtures_Extract[#Headers],0)))-4),Team_Key[[Full Name]:[Full Name]],0))&amp;RIGHT(INDEX(FPL_Fixtures_Extract[],MATCH($A463,FPL_Fixtures_Extract[[Player]:[Player]],0),MATCH(FPL_Combined[[#Headers],[Gameweek 12]],FPL_Fixtures_Extract[#Headers],0)),3))</f>
        <v>LIV(A) 2-1</v>
      </c>
      <c r="N463" t="str">
        <f ca="1">IF(RIGHT(FPL_Combined[[#Headers],[Gameweek 13]],2)&lt;$B$622,INDEX(FPL_Results_Extract[Gameweek 13],MATCH($A463,FPL_Results_Extract[[Player]:[Player]],0)),INDEX(Team_Key[[Abbreviation]:[Abbreviation]],MATCH(LEFT(INDEX(FPL_Fixtures_Extract[],MATCH($A463,FPL_Fixtures_Extract[[Player]:[Player]],0),MATCH(FPL_Combined[[#Headers],[Gameweek 13]],FPL_Fixtures_Extract[#Headers],0)),LEN(INDEX(FPL_Fixtures_Extract[],MATCH($A463,FPL_Fixtures_Extract[[Player]:[Player]],0),MATCH(FPL_Combined[[#Headers],[Gameweek 13]],FPL_Fixtures_Extract[#Headers],0)))-4),Team_Key[[Full Name]:[Full Name]],0))&amp;RIGHT(INDEX(FPL_Fixtures_Extract[],MATCH($A463,FPL_Fixtures_Extract[[Player]:[Player]],0),MATCH(FPL_Combined[[#Headers],[Gameweek 13]],FPL_Fixtures_Extract[#Headers],0)),3))</f>
        <v>SUN(H) 0-1</v>
      </c>
      <c r="O463" t="str">
        <f ca="1">IF(RIGHT(FPL_Combined[[#Headers],[Gameweek 14]],2)&lt;$B$622,INDEX(FPL_Results_Extract[Gameweek 14],MATCH($A463,FPL_Results_Extract[[Player]:[Player]],0)),INDEX(Team_Key[[Abbreviation]:[Abbreviation]],MATCH(LEFT(INDEX(FPL_Fixtures_Extract[],MATCH($A463,FPL_Fixtures_Extract[[Player]:[Player]],0),MATCH(FPL_Combined[[#Headers],[Gameweek 14]],FPL_Fixtures_Extract[#Headers],0)),LEN(INDEX(FPL_Fixtures_Extract[],MATCH($A463,FPL_Fixtures_Extract[[Player]:[Player]],0),MATCH(FPL_Combined[[#Headers],[Gameweek 14]],FPL_Fixtures_Extract[#Headers],0)))-4),Team_Key[[Full Name]:[Full Name]],0))&amp;RIGHT(INDEX(FPL_Fixtures_Extract[],MATCH($A463,FPL_Fixtures_Extract[[Player]:[Player]],0),MATCH(FPL_Combined[[#Headers],[Gameweek 14]],FPL_Fixtures_Extract[#Headers],0)),3))</f>
        <v>NEW(H) 5-1</v>
      </c>
      <c r="P463" t="str">
        <f ca="1">IF(RIGHT(FPL_Combined[[#Headers],[Gameweek 15]],2)&lt;$B$622,INDEX(FPL_Results_Extract[Gameweek 15],MATCH($A463,FPL_Results_Extract[[Player]:[Player]],0)),INDEX(Team_Key[[Abbreviation]:[Abbreviation]],MATCH(LEFT(INDEX(FPL_Fixtures_Extract[],MATCH($A463,FPL_Fixtures_Extract[[Player]:[Player]],0),MATCH(FPL_Combined[[#Headers],[Gameweek 15]],FPL_Fixtures_Extract[#Headers],0)),LEN(INDEX(FPL_Fixtures_Extract[],MATCH($A463,FPL_Fixtures_Extract[[Player]:[Player]],0),MATCH(FPL_Combined[[#Headers],[Gameweek 15]],FPL_Fixtures_Extract[#Headers],0)))-4),Team_Key[[Full Name]:[Full Name]],0))&amp;RIGHT(INDEX(FPL_Fixtures_Extract[],MATCH($A463,FPL_Fixtures_Extract[[Player]:[Player]],0),MATCH(FPL_Combined[[#Headers],[Gameweek 15]],FPL_Fixtures_Extract[#Headers],0)),3))</f>
        <v>EVE(A) 1-1</v>
      </c>
      <c r="Q463" t="str">
        <f ca="1">IF(RIGHT(FPL_Combined[[#Headers],[Gameweek 16]],2)&lt;$B$622,INDEX(FPL_Results_Extract[Gameweek 16],MATCH($A463,FPL_Results_Extract[[Player]:[Player]],0)),INDEX(Team_Key[[Abbreviation]:[Abbreviation]],MATCH(LEFT(INDEX(FPL_Fixtures_Extract[],MATCH($A463,FPL_Fixtures_Extract[[Player]:[Player]],0),MATCH(FPL_Combined[[#Headers],[Gameweek 16]],FPL_Fixtures_Extract[#Headers],0)),LEN(INDEX(FPL_Fixtures_Extract[],MATCH($A463,FPL_Fixtures_Extract[[Player]:[Player]],0),MATCH(FPL_Combined[[#Headers],[Gameweek 16]],FPL_Fixtures_Extract[#Headers],0)))-4),Team_Key[[Full Name]:[Full Name]],0))&amp;RIGHT(INDEX(FPL_Fixtures_Extract[],MATCH($A463,FPL_Fixtures_Extract[[Player]:[Player]],0),MATCH(FPL_Combined[[#Headers],[Gameweek 16]],FPL_Fixtures_Extract[#Headers],0)),3))</f>
        <v>SOU(H) 1-0</v>
      </c>
      <c r="R463" t="str">
        <f ca="1">IF(RIGHT(FPL_Combined[[#Headers],[Gameweek 17]],2)&lt;$B$622,INDEX(FPL_Results_Extract[Gameweek 17],MATCH($A463,FPL_Results_Extract[[Player]:[Player]],0)),INDEX(Team_Key[[Abbreviation]:[Abbreviation]],MATCH(LEFT(INDEX(FPL_Fixtures_Extract[],MATCH($A463,FPL_Fixtures_Extract[[Player]:[Player]],0),MATCH(FPL_Combined[[#Headers],[Gameweek 17]],FPL_Fixtures_Extract[#Headers],0)),LEN(INDEX(FPL_Fixtures_Extract[],MATCH($A463,FPL_Fixtures_Extract[[Player]:[Player]],0),MATCH(FPL_Combined[[#Headers],[Gameweek 17]],FPL_Fixtures_Extract[#Headers],0)))-4),Team_Key[[Full Name]:[Full Name]],0))&amp;RIGHT(INDEX(FPL_Fixtures_Extract[],MATCH($A463,FPL_Fixtures_Extract[[Player]:[Player]],0),MATCH(FPL_Combined[[#Headers],[Gameweek 17]],FPL_Fixtures_Extract[#Headers],0)),3))</f>
        <v>STK(A) 2-1</v>
      </c>
      <c r="S463" t="str">
        <f ca="1">IF(RIGHT(FPL_Combined[[#Headers],[Gameweek 18]],2)&lt;$B$622,INDEX(FPL_Results_Extract[Gameweek 18],MATCH($A463,FPL_Results_Extract[[Player]:[Player]],0)),INDEX(Team_Key[[Abbreviation]:[Abbreviation]],MATCH(LEFT(INDEX(FPL_Fixtures_Extract[],MATCH($A463,FPL_Fixtures_Extract[[Player]:[Player]],0),MATCH(FPL_Combined[[#Headers],[Gameweek 18]],FPL_Fixtures_Extract[#Headers],0)),LEN(INDEX(FPL_Fixtures_Extract[],MATCH($A463,FPL_Fixtures_Extract[[Player]:[Player]],0),MATCH(FPL_Combined[[#Headers],[Gameweek 18]],FPL_Fixtures_Extract[#Headers],0)))-4),Team_Key[[Full Name]:[Full Name]],0))&amp;RIGHT(INDEX(FPL_Fixtures_Extract[],MATCH($A463,FPL_Fixtures_Extract[[Player]:[Player]],0),MATCH(FPL_Combined[[#Headers],[Gameweek 18]],FPL_Fixtures_Extract[#Headers],0)),3))</f>
        <v>BOU(A) 0-0</v>
      </c>
      <c r="T463" t="str">
        <f ca="1">IF(RIGHT(FPL_Combined[[#Headers],[Gameweek 19]],2)&lt;$B$622,INDEX(FPL_Results_Extract[Gameweek 19],MATCH($A463,FPL_Results_Extract[[Player]:[Player]],0)),INDEX(Team_Key[[Abbreviation]:[Abbreviation]],MATCH(LEFT(INDEX(FPL_Fixtures_Extract[],MATCH($A463,FPL_Fixtures_Extract[[Player]:[Player]],0),MATCH(FPL_Combined[[#Headers],[Gameweek 19]],FPL_Fixtures_Extract[#Headers],0)),LEN(INDEX(FPL_Fixtures_Extract[],MATCH($A463,FPL_Fixtures_Extract[[Player]:[Player]],0),MATCH(FPL_Combined[[#Headers],[Gameweek 19]],FPL_Fixtures_Extract[#Headers],0)))-4),Team_Key[[Full Name]:[Full Name]],0))&amp;RIGHT(INDEX(FPL_Fixtures_Extract[],MATCH($A463,FPL_Fixtures_Extract[[Player]:[Player]],0),MATCH(FPL_Combined[[#Headers],[Gameweek 19]],FPL_Fixtures_Extract[#Headers],0)),3))</f>
        <v>SWA(H) 0-0</v>
      </c>
      <c r="U463" t="str">
        <f ca="1">IF(RIGHT(FPL_Combined[[#Headers],[Gameweek 20]],2)&lt;$B$622,INDEX(FPL_Results_Extract[Gameweek 20],MATCH($A463,FPL_Results_Extract[[Player]:[Player]],0)),INDEX(Team_Key[[Abbreviation]:[Abbreviation]],MATCH(LEFT(INDEX(FPL_Fixtures_Extract[],MATCH($A463,FPL_Fixtures_Extract[[Player]:[Player]],0),MATCH(FPL_Combined[[#Headers],[Gameweek 20]],FPL_Fixtures_Extract[#Headers],0)),LEN(INDEX(FPL_Fixtures_Extract[],MATCH($A463,FPL_Fixtures_Extract[[Player]:[Player]],0),MATCH(FPL_Combined[[#Headers],[Gameweek 20]],FPL_Fixtures_Extract[#Headers],0)))-4),Team_Key[[Full Name]:[Full Name]],0))&amp;RIGHT(INDEX(FPL_Fixtures_Extract[],MATCH($A463,FPL_Fixtures_Extract[[Player]:[Player]],0),MATCH(FPL_Combined[[#Headers],[Gameweek 20]],FPL_Fixtures_Extract[#Headers],0)),3))</f>
        <v>CHE(H) 0-3</v>
      </c>
      <c r="V463" t="str">
        <f ca="1">IF(RIGHT(FPL_Combined[[#Headers],[Gameweek 21]],2)&lt;$B$622,INDEX(FPL_Results_Extract[Gameweek 21],MATCH($A463,FPL_Results_Extract[[Player]:[Player]],0)),INDEX(Team_Key[[Abbreviation]:[Abbreviation]],MATCH(LEFT(INDEX(FPL_Fixtures_Extract[],MATCH($A463,FPL_Fixtures_Extract[[Player]:[Player]],0),MATCH(FPL_Combined[[#Headers],[Gameweek 21]],FPL_Fixtures_Extract[#Headers],0)),LEN(INDEX(FPL_Fixtures_Extract[],MATCH($A463,FPL_Fixtures_Extract[[Player]:[Player]],0),MATCH(FPL_Combined[[#Headers],[Gameweek 21]],FPL_Fixtures_Extract[#Headers],0)))-4),Team_Key[[Full Name]:[Full Name]],0))&amp;RIGHT(INDEX(FPL_Fixtures_Extract[],MATCH($A463,FPL_Fixtures_Extract[[Player]:[Player]],0),MATCH(FPL_Combined[[#Headers],[Gameweek 21]],FPL_Fixtures_Extract[#Headers],0)),3))</f>
        <v>AVL(A) 0-1</v>
      </c>
      <c r="W463" t="str">
        <f ca="1">IF(RIGHT(FPL_Combined[[#Headers],[Gameweek 22]],2)&lt;$B$622,INDEX(FPL_Results_Extract[Gameweek 22],MATCH($A463,FPL_Results_Extract[[Player]:[Player]],0)),INDEX(Team_Key[[Abbreviation]:[Abbreviation]],MATCH(LEFT(INDEX(FPL_Fixtures_Extract[],MATCH($A463,FPL_Fixtures_Extract[[Player]:[Player]],0),MATCH(FPL_Combined[[#Headers],[Gameweek 22]],FPL_Fixtures_Extract[#Headers],0)),LEN(INDEX(FPL_Fixtures_Extract[],MATCH($A463,FPL_Fixtures_Extract[[Player]:[Player]],0),MATCH(FPL_Combined[[#Headers],[Gameweek 22]],FPL_Fixtures_Extract[#Headers],0)))-4),Team_Key[[Full Name]:[Full Name]],0))&amp;RIGHT(INDEX(FPL_Fixtures_Extract[],MATCH($A463,FPL_Fixtures_Extract[[Player]:[Player]],0),MATCH(FPL_Combined[[#Headers],[Gameweek 22]],FPL_Fixtures_Extract[#Headers],0)),3))</f>
        <v>MCI(A) 0-4</v>
      </c>
      <c r="X463" t="str">
        <f ca="1">IF(RIGHT(FPL_Combined[[#Headers],[Gameweek 23]],2)&lt;$B$622,INDEX(FPL_Results_Extract[Gameweek 23],MATCH($A463,FPL_Results_Extract[[Player]:[Player]],0)),INDEX(Team_Key[[Abbreviation]:[Abbreviation]],MATCH(LEFT(INDEX(FPL_Fixtures_Extract[],MATCH($A463,FPL_Fixtures_Extract[[Player]:[Player]],0),MATCH(FPL_Combined[[#Headers],[Gameweek 23]],FPL_Fixtures_Extract[#Headers],0)),LEN(INDEX(FPL_Fixtures_Extract[],MATCH($A463,FPL_Fixtures_Extract[[Player]:[Player]],0),MATCH(FPL_Combined[[#Headers],[Gameweek 23]],FPL_Fixtures_Extract[#Headers],0)))-4),Team_Key[[Full Name]:[Full Name]],0))&amp;RIGHT(INDEX(FPL_Fixtures_Extract[],MATCH($A463,FPL_Fixtures_Extract[[Player]:[Player]],0),MATCH(FPL_Combined[[#Headers],[Gameweek 23]],FPL_Fixtures_Extract[#Headers],0)),3))</f>
        <v>TOT(H) 1-3</v>
      </c>
      <c r="Y463" t="str">
        <f ca="1">IF(RIGHT(FPL_Combined[[#Headers],[Gameweek 24]],2)&lt;$B$622,INDEX(FPL_Results_Extract[Team],MATCH($A463,FPL_Results_Extract[[Player]:[Player]],0)),INDEX(Team_Key[[Abbreviation]:[Abbreviation]],MATCH(LEFT(INDEX(FPL_Fixtures_Extract[],MATCH($A463,FPL_Fixtures_Extract[[Player]:[Player]],0),MATCH(FPL_Combined[[#Headers],[Gameweek 24]],FPL_Fixtures_Extract[#Headers],0)),LEN(INDEX(FPL_Fixtures_Extract[],MATCH($A463,FPL_Fixtures_Extract[[Player]:[Player]],0),MATCH(FPL_Combined[[#Headers],[Gameweek 24]],FPL_Fixtures_Extract[#Headers],0)))-4),Team_Key[[Full Name]:[Full Name]],0))&amp;RIGHT(INDEX(FPL_Fixtures_Extract[],MATCH($A463,FPL_Fixtures_Extract[[Player]:[Player]],0),MATCH(FPL_Combined[[#Headers],[Gameweek 24]],FPL_Fixtures_Extract[#Headers],0)),3))</f>
        <v>CRY</v>
      </c>
      <c r="Z463" t="str">
        <f ca="1">IF(RIGHT(FPL_Combined[[#Headers],[Gameweek 25]],2)&lt;$B$622,INDEX(FPL_Results_Extract[Player],MATCH($A463,FPL_Results_Extract[[Player]:[Player]],0)),INDEX(Team_Key[[Abbreviation]:[Abbreviation]],MATCH(LEFT(INDEX(FPL_Fixtures_Extract[],MATCH($A463,FPL_Fixtures_Extract[[Player]:[Player]],0),MATCH(FPL_Combined[[#Headers],[Gameweek 25]],FPL_Fixtures_Extract[#Headers],0)),LEN(INDEX(FPL_Fixtures_Extract[],MATCH($A463,FPL_Fixtures_Extract[[Player]:[Player]],0),MATCH(FPL_Combined[[#Headers],[Gameweek 25]],FPL_Fixtures_Extract[#Headers],0)))-4),Team_Key[[Full Name]:[Full Name]],0))&amp;RIGHT(INDEX(FPL_Fixtures_Extract[],MATCH($A463,FPL_Fixtures_Extract[[Player]:[Player]],0),MATCH(FPL_Combined[[#Headers],[Gameweek 25]],FPL_Fixtures_Extract[#Headers],0)),3))</f>
        <v>Puncheon</v>
      </c>
      <c r="AA463" t="str">
        <f ca="1">IF(RIGHT(FPL_Combined[[#Headers],[Gameweek 26]],2)&lt;$B$622,INDEX(FPL_Results_Extract[Gameweek 01],MATCH($A463,FPL_Results_Extract[[Player]:[Player]],0)),INDEX(Team_Key[[Abbreviation]:[Abbreviation]],MATCH(LEFT(INDEX(FPL_Fixtures_Extract[],MATCH($A463,FPL_Fixtures_Extract[[Player]:[Player]],0),MATCH(FPL_Combined[[#Headers],[Gameweek 26]],FPL_Fixtures_Extract[#Headers],0)),LEN(INDEX(FPL_Fixtures_Extract[],MATCH($A463,FPL_Fixtures_Extract[[Player]:[Player]],0),MATCH(FPL_Combined[[#Headers],[Gameweek 26]],FPL_Fixtures_Extract[#Headers],0)))-4),Team_Key[[Full Name]:[Full Name]],0))&amp;RIGHT(INDEX(FPL_Fixtures_Extract[],MATCH($A463,FPL_Fixtures_Extract[[Player]:[Player]],0),MATCH(FPL_Combined[[#Headers],[Gameweek 26]],FPL_Fixtures_Extract[#Headers],0)),3))</f>
        <v>NOR(A) 3-1</v>
      </c>
      <c r="AB463" t="str">
        <f ca="1">IF(RIGHT(FPL_Combined[[#Headers],[Gameweek 27]],2)&lt;$B$622,INDEX(FPL_Results_Extract[Gameweek 02],MATCH($A463,FPL_Results_Extract[[Player]:[Player]],0)),INDEX(Team_Key[[Abbreviation]:[Abbreviation]],MATCH(LEFT(INDEX(FPL_Fixtures_Extract[],MATCH($A463,FPL_Fixtures_Extract[[Player]:[Player]],0),MATCH(FPL_Combined[[#Headers],[Gameweek 27]],FPL_Fixtures_Extract[#Headers],0)),LEN(INDEX(FPL_Fixtures_Extract[],MATCH($A463,FPL_Fixtures_Extract[[Player]:[Player]],0),MATCH(FPL_Combined[[#Headers],[Gameweek 27]],FPL_Fixtures_Extract[#Headers],0)))-4),Team_Key[[Full Name]:[Full Name]],0))&amp;RIGHT(INDEX(FPL_Fixtures_Extract[],MATCH($A463,FPL_Fixtures_Extract[[Player]:[Player]],0),MATCH(FPL_Combined[[#Headers],[Gameweek 27]],FPL_Fixtures_Extract[#Headers],0)),3))</f>
        <v>ARS(H) 1-2</v>
      </c>
      <c r="AC463" t="str">
        <f ca="1">IF(RIGHT(FPL_Combined[[#Headers],[Gameweek 28]],2)&lt;$B$622,INDEX(FPL_Results_Extract[Gameweek 03],MATCH($A463,FPL_Results_Extract[[Player]:[Player]],0)),INDEX(Team_Key[[Abbreviation]:[Abbreviation]],MATCH(LEFT(INDEX(FPL_Fixtures_Extract[],MATCH($A463,FPL_Fixtures_Extract[[Player]:[Player]],0),MATCH(FPL_Combined[[#Headers],[Gameweek 28]],FPL_Fixtures_Extract[#Headers],0)),LEN(INDEX(FPL_Fixtures_Extract[],MATCH($A463,FPL_Fixtures_Extract[[Player]:[Player]],0),MATCH(FPL_Combined[[#Headers],[Gameweek 28]],FPL_Fixtures_Extract[#Headers],0)))-4),Team_Key[[Full Name]:[Full Name]],0))&amp;RIGHT(INDEX(FPL_Fixtures_Extract[],MATCH($A463,FPL_Fixtures_Extract[[Player]:[Player]],0),MATCH(FPL_Combined[[#Headers],[Gameweek 28]],FPL_Fixtures_Extract[#Headers],0)),3))</f>
        <v>AVL(H) 2-1</v>
      </c>
      <c r="AD463" t="str">
        <f ca="1">IF(RIGHT(FPL_Combined[[#Headers],[Gameweek 29]],2)&lt;$B$622,INDEX(FPL_Results_Extract[Gameweek 04],MATCH($A463,FPL_Results_Extract[[Player]:[Player]],0)),INDEX(Team_Key[[Abbreviation]:[Abbreviation]],MATCH(LEFT(INDEX(FPL_Fixtures_Extract[],MATCH($A463,FPL_Fixtures_Extract[[Player]:[Player]],0),MATCH(FPL_Combined[[#Headers],[Gameweek 29]],FPL_Fixtures_Extract[#Headers],0)),LEN(INDEX(FPL_Fixtures_Extract[],MATCH($A463,FPL_Fixtures_Extract[[Player]:[Player]],0),MATCH(FPL_Combined[[#Headers],[Gameweek 29]],FPL_Fixtures_Extract[#Headers],0)))-4),Team_Key[[Full Name]:[Full Name]],0))&amp;RIGHT(INDEX(FPL_Fixtures_Extract[],MATCH($A463,FPL_Fixtures_Extract[[Player]:[Player]],0),MATCH(FPL_Combined[[#Headers],[Gameweek 29]],FPL_Fixtures_Extract[#Headers],0)),3))</f>
        <v>LIV(H)</v>
      </c>
      <c r="AE463" t="e">
        <f ca="1">IF(RIGHT(FPL_Combined[[#Headers],[Gameweek 30]],2)&lt;$B$622,INDEX(FPL_Results_Extract[Gameweek 05],MATCH($A463,FPL_Results_Extract[[Player]:[Player]],0)),INDEX(Team_Key[[Abbreviation]:[Abbreviation]],MATCH(LEFT(INDEX(FPL_Fixtures_Extract[],MATCH($A463,FPL_Fixtures_Extract[[Player]:[Player]],0),MATCH(FPL_Combined[[#Headers],[Gameweek 30]],FPL_Fixtures_Extract[#Headers],0)),LEN(INDEX(FPL_Fixtures_Extract[],MATCH($A463,FPL_Fixtures_Extract[[Player]:[Player]],0),MATCH(FPL_Combined[[#Headers],[Gameweek 30]],FPL_Fixtures_Extract[#Headers],0)))-4),Team_Key[[Full Name]:[Full Name]],0))&amp;RIGHT(INDEX(FPL_Fixtures_Extract[],MATCH($A463,FPL_Fixtures_Extract[[Player]:[Player]],0),MATCH(FPL_Combined[[#Headers],[Gameweek 30]],FPL_Fixtures_Extract[#Headers],0)),3))</f>
        <v>#VALUE!</v>
      </c>
      <c r="AF463" t="str">
        <f ca="1">IF(RIGHT(FPL_Combined[[#Headers],[Gameweek 31]],2)&lt;$B$622,INDEX(FPL_Results_Extract[Gameweek 06],MATCH($A463,FPL_Results_Extract[[Player]:[Player]],0)),INDEX(Team_Key[[Abbreviation]:[Abbreviation]],MATCH(LEFT(INDEX(FPL_Fixtures_Extract[],MATCH($A463,FPL_Fixtures_Extract[[Player]:[Player]],0),MATCH(FPL_Combined[[#Headers],[Gameweek 31]],FPL_Fixtures_Extract[#Headers],0)),LEN(INDEX(FPL_Fixtures_Extract[],MATCH($A463,FPL_Fixtures_Extract[[Player]:[Player]],0),MATCH(FPL_Combined[[#Headers],[Gameweek 31]],FPL_Fixtures_Extract[#Headers],0)))-4),Team_Key[[Full Name]:[Full Name]],0))&amp;RIGHT(INDEX(FPL_Fixtures_Extract[],MATCH($A463,FPL_Fixtures_Extract[[Player]:[Player]],0),MATCH(FPL_Combined[[#Headers],[Gameweek 31]],FPL_Fixtures_Extract[#Headers],0)),3))</f>
        <v>LEI(H)</v>
      </c>
      <c r="AG463" t="str">
        <f ca="1">IF(RIGHT(FPL_Combined[[#Headers],[Gameweek 32]],2)&lt;$B$622,INDEX(FPL_Results_Extract[Gameweek 07],MATCH($A463,FPL_Results_Extract[[Player]:[Player]],0)),INDEX(Team_Key[[Abbreviation]:[Abbreviation]],MATCH(LEFT(INDEX(FPL_Fixtures_Extract[],MATCH($A463,FPL_Fixtures_Extract[[Player]:[Player]],0),MATCH(FPL_Combined[[#Headers],[Gameweek 32]],FPL_Fixtures_Extract[#Headers],0)),LEN(INDEX(FPL_Fixtures_Extract[],MATCH($A463,FPL_Fixtures_Extract[[Player]:[Player]],0),MATCH(FPL_Combined[[#Headers],[Gameweek 32]],FPL_Fixtures_Extract[#Headers],0)))-4),Team_Key[[Full Name]:[Full Name]],0))&amp;RIGHT(INDEX(FPL_Fixtures_Extract[],MATCH($A463,FPL_Fixtures_Extract[[Player]:[Player]],0),MATCH(FPL_Combined[[#Headers],[Gameweek 32]],FPL_Fixtures_Extract[#Headers],0)),3))</f>
        <v>WHU(A)</v>
      </c>
      <c r="AH463" t="str">
        <f ca="1">IF(RIGHT(FPL_Combined[[#Headers],[Gameweek 33]],2)&lt;$B$622,INDEX(FPL_Results_Extract[Gameweek 08],MATCH($A463,FPL_Results_Extract[[Player]:[Player]],0)),INDEX(Team_Key[[Abbreviation]:[Abbreviation]],MATCH(LEFT(INDEX(FPL_Fixtures_Extract[],MATCH($A463,FPL_Fixtures_Extract[[Player]:[Player]],0),MATCH(FPL_Combined[[#Headers],[Gameweek 33]],FPL_Fixtures_Extract[#Headers],0)),LEN(INDEX(FPL_Fixtures_Extract[],MATCH($A463,FPL_Fixtures_Extract[[Player]:[Player]],0),MATCH(FPL_Combined[[#Headers],[Gameweek 33]],FPL_Fixtures_Extract[#Headers],0)))-4),Team_Key[[Full Name]:[Full Name]],0))&amp;RIGHT(INDEX(FPL_Fixtures_Extract[],MATCH($A463,FPL_Fixtures_Extract[[Player]:[Player]],0),MATCH(FPL_Combined[[#Headers],[Gameweek 33]],FPL_Fixtures_Extract[#Headers],0)),3))</f>
        <v>NOR(H)</v>
      </c>
      <c r="AI463" t="str">
        <f ca="1">IF(RIGHT(FPL_Combined[[#Headers],[Gameweek 34]],2)&lt;$B$622,INDEX(FPL_Results_Extract[Gameweek 09],MATCH($A463,FPL_Results_Extract[[Player]:[Player]],0)),INDEX(Team_Key[[Abbreviation]:[Abbreviation]],MATCH(LEFT(INDEX(FPL_Fixtures_Extract[],MATCH($A463,FPL_Fixtures_Extract[[Player]:[Player]],0),MATCH(FPL_Combined[[#Headers],[Gameweek 34]],FPL_Fixtures_Extract[#Headers],0)),LEN(INDEX(FPL_Fixtures_Extract[],MATCH($A463,FPL_Fixtures_Extract[[Player]:[Player]],0),MATCH(FPL_Combined[[#Headers],[Gameweek 34]],FPL_Fixtures_Extract[#Headers],0)))-4),Team_Key[[Full Name]:[Full Name]],0))&amp;RIGHT(INDEX(FPL_Fixtures_Extract[],MATCH($A463,FPL_Fixtures_Extract[[Player]:[Player]],0),MATCH(FPL_Combined[[#Headers],[Gameweek 34]],FPL_Fixtures_Extract[#Headers],0)),3))</f>
        <v>ARS(A)</v>
      </c>
      <c r="AJ463" t="str">
        <f ca="1">IF(RIGHT(FPL_Combined[[#Headers],[Gameweek 35]],2)&lt;$B$622,INDEX(FPL_Results_Extract[Gameweek 10],MATCH($A463,FPL_Results_Extract[[Player]:[Player]],0)),INDEX(Team_Key[[Abbreviation]:[Abbreviation]],MATCH(LEFT(INDEX(FPL_Fixtures_Extract[],MATCH($A463,FPL_Fixtures_Extract[[Player]:[Player]],0),MATCH(FPL_Combined[[#Headers],[Gameweek 35]],FPL_Fixtures_Extract[#Headers],0)),LEN(INDEX(FPL_Fixtures_Extract[],MATCH($A463,FPL_Fixtures_Extract[[Player]:[Player]],0),MATCH(FPL_Combined[[#Headers],[Gameweek 35]],FPL_Fixtures_Extract[#Headers],0)))-4),Team_Key[[Full Name]:[Full Name]],0))&amp;RIGHT(INDEX(FPL_Fixtures_Extract[],MATCH($A463,FPL_Fixtures_Extract[[Player]:[Player]],0),MATCH(FPL_Combined[[#Headers],[Gameweek 35]],FPL_Fixtures_Extract[#Headers],0)),3))</f>
        <v>EVE(H)</v>
      </c>
      <c r="AK463" t="str">
        <f ca="1">IF(RIGHT(FPL_Combined[[#Headers],[Gameweek 36]],2)&lt;$B$622,INDEX(FPL_Results_Extract[Gameweek 11],MATCH($A463,FPL_Results_Extract[[Player]:[Player]],0)),INDEX(Team_Key[[Abbreviation]:[Abbreviation]],MATCH(LEFT(INDEX(FPL_Fixtures_Extract[],MATCH($A463,FPL_Fixtures_Extract[[Player]:[Player]],0),MATCH(FPL_Combined[[#Headers],[Gameweek 36]],FPL_Fixtures_Extract[#Headers],0)),LEN(INDEX(FPL_Fixtures_Extract[],MATCH($A463,FPL_Fixtures_Extract[[Player]:[Player]],0),MATCH(FPL_Combined[[#Headers],[Gameweek 36]],FPL_Fixtures_Extract[#Headers],0)))-4),Team_Key[[Full Name]:[Full Name]],0))&amp;RIGHT(INDEX(FPL_Fixtures_Extract[],MATCH($A463,FPL_Fixtures_Extract[[Player]:[Player]],0),MATCH(FPL_Combined[[#Headers],[Gameweek 36]],FPL_Fixtures_Extract[#Headers],0)),3))</f>
        <v>NEW(A)</v>
      </c>
      <c r="AL463" t="str">
        <f ca="1">IF(RIGHT(FPL_Combined[[#Headers],[Gameweek 37]],2)&lt;$B$622,INDEX(FPL_Results_Extract[Gameweek 12],MATCH($A463,FPL_Results_Extract[[Player]:[Player]],0)),INDEX(Team_Key[[Abbreviation]:[Abbreviation]],MATCH(LEFT(INDEX(FPL_Fixtures_Extract[],MATCH($A463,FPL_Fixtures_Extract[[Player]:[Player]],0),MATCH(FPL_Combined[[#Headers],[Gameweek 37]],FPL_Fixtures_Extract[#Headers],0)),LEN(INDEX(FPL_Fixtures_Extract[],MATCH($A463,FPL_Fixtures_Extract[[Player]:[Player]],0),MATCH(FPL_Combined[[#Headers],[Gameweek 37]],FPL_Fixtures_Extract[#Headers],0)))-4),Team_Key[[Full Name]:[Full Name]],0))&amp;RIGHT(INDEX(FPL_Fixtures_Extract[],MATCH($A463,FPL_Fixtures_Extract[[Player]:[Player]],0),MATCH(FPL_Combined[[#Headers],[Gameweek 37]],FPL_Fixtures_Extract[#Headers],0)),3))</f>
        <v>STK(H)</v>
      </c>
      <c r="AM463" t="str">
        <f ca="1">IF(RIGHT(FPL_Combined[[#Headers],[Gameweek 38]],2)&lt;$B$622,INDEX(FPL_Results_Extract[Gameweek 13],MATCH($A463,FPL_Results_Extract[[Player]:[Player]],0)),INDEX(Team_Key[[Abbreviation]:[Abbreviation]],MATCH(LEFT(INDEX(FPL_Fixtures_Extract[],MATCH($A463,FPL_Fixtures_Extract[[Player]:[Player]],0),MATCH(FPL_Combined[[#Headers],[Gameweek 38]],FPL_Fixtures_Extract[#Headers],0)),LEN(INDEX(FPL_Fixtures_Extract[],MATCH($A463,FPL_Fixtures_Extract[[Player]:[Player]],0),MATCH(FPL_Combined[[#Headers],[Gameweek 38]],FPL_Fixtures_Extract[#Headers],0)))-4),Team_Key[[Full Name]:[Full Name]],0))&amp;RIGHT(INDEX(FPL_Fixtures_Extract[],MATCH($A463,FPL_Fixtures_Extract[[Player]:[Player]],0),MATCH(FPL_Combined[[#Headers],[Gameweek 38]],FPL_Fixtures_Extract[#Headers],0)),3))</f>
        <v>SOU(A)</v>
      </c>
    </row>
    <row r="464" spans="1:39" x14ac:dyDescent="0.45">
      <c r="A464" t="s">
        <v>331</v>
      </c>
      <c r="B464" t="str">
        <f ca="1">IF(RIGHT(FPL_Combined[[#Headers],[Gameweek 01]],2)&lt;$B$622,INDEX(FPL_Results_Extract[Gameweek 01],MATCH($A464,FPL_Results_Extract[[Player]:[Player]],0)),INDEX(Team_Key[[Abbreviation]:[Abbreviation]],MATCH(LEFT(INDEX(FPL_Fixtures_Extract[],MATCH($A464,FPL_Fixtures_Extract[[Player]:[Player]],0),MATCH(FPL_Combined[[#Headers],[Gameweek 01]],FPL_Fixtures_Extract[#Headers],0)),LEN(INDEX(FPL_Fixtures_Extract[],MATCH($A464,FPL_Fixtures_Extract[[Player]:[Player]],0),MATCH(FPL_Combined[[#Headers],[Gameweek 01]],FPL_Fixtures_Extract[#Headers],0)))-4),Team_Key[[Full Name]:[Full Name]],0))&amp;RIGHT(INDEX(FPL_Fixtures_Extract[],MATCH($A464,FPL_Fixtures_Extract[[Player]:[Player]],0),MATCH(FPL_Combined[[#Headers],[Gameweek 01]],FPL_Fixtures_Extract[#Headers],0)),3))</f>
        <v>TOT(H) 1-0</v>
      </c>
      <c r="C464" t="str">
        <f ca="1">IF(RIGHT(FPL_Combined[[#Headers],[Gameweek 02]],2)&lt;$B$622,INDEX(FPL_Results_Extract[Gameweek 02],MATCH($A464,FPL_Results_Extract[[Player]:[Player]],0)),INDEX(Team_Key[[Abbreviation]:[Abbreviation]],MATCH(LEFT(INDEX(FPL_Fixtures_Extract[],MATCH($A464,FPL_Fixtures_Extract[[Player]:[Player]],0),MATCH(FPL_Combined[[#Headers],[Gameweek 02]],FPL_Fixtures_Extract[#Headers],0)),LEN(INDEX(FPL_Fixtures_Extract[],MATCH($A464,FPL_Fixtures_Extract[[Player]:[Player]],0),MATCH(FPL_Combined[[#Headers],[Gameweek 02]],FPL_Fixtures_Extract[#Headers],0)))-4),Team_Key[[Full Name]:[Full Name]],0))&amp;RIGHT(INDEX(FPL_Fixtures_Extract[],MATCH($A464,FPL_Fixtures_Extract[[Player]:[Player]],0),MATCH(FPL_Combined[[#Headers],[Gameweek 02]],FPL_Fixtures_Extract[#Headers],0)),3))</f>
        <v>AVL(A) 1-0</v>
      </c>
      <c r="D464" t="str">
        <f ca="1">IF(RIGHT(FPL_Combined[[#Headers],[Gameweek 03]],2)&lt;$B$622,INDEX(FPL_Results_Extract[Gameweek 03],MATCH($A464,FPL_Results_Extract[[Player]:[Player]],0)),INDEX(Team_Key[[Abbreviation]:[Abbreviation]],MATCH(LEFT(INDEX(FPL_Fixtures_Extract[],MATCH($A464,FPL_Fixtures_Extract[[Player]:[Player]],0),MATCH(FPL_Combined[[#Headers],[Gameweek 03]],FPL_Fixtures_Extract[#Headers],0)),LEN(INDEX(FPL_Fixtures_Extract[],MATCH($A464,FPL_Fixtures_Extract[[Player]:[Player]],0),MATCH(FPL_Combined[[#Headers],[Gameweek 03]],FPL_Fixtures_Extract[#Headers],0)))-4),Team_Key[[Full Name]:[Full Name]],0))&amp;RIGHT(INDEX(FPL_Fixtures_Extract[],MATCH($A464,FPL_Fixtures_Extract[[Player]:[Player]],0),MATCH(FPL_Combined[[#Headers],[Gameweek 03]],FPL_Fixtures_Extract[#Headers],0)),3))</f>
        <v>NEW(H) 0-0</v>
      </c>
      <c r="E464" t="str">
        <f ca="1">IF(RIGHT(FPL_Combined[[#Headers],[Gameweek 04]],2)&lt;$B$622,INDEX(FPL_Results_Extract[Gameweek 04],MATCH($A464,FPL_Results_Extract[[Player]:[Player]],0)),INDEX(Team_Key[[Abbreviation]:[Abbreviation]],MATCH(LEFT(INDEX(FPL_Fixtures_Extract[],MATCH($A464,FPL_Fixtures_Extract[[Player]:[Player]],0),MATCH(FPL_Combined[[#Headers],[Gameweek 04]],FPL_Fixtures_Extract[#Headers],0)),LEN(INDEX(FPL_Fixtures_Extract[],MATCH($A464,FPL_Fixtures_Extract[[Player]:[Player]],0),MATCH(FPL_Combined[[#Headers],[Gameweek 04]],FPL_Fixtures_Extract[#Headers],0)))-4),Team_Key[[Full Name]:[Full Name]],0))&amp;RIGHT(INDEX(FPL_Fixtures_Extract[],MATCH($A464,FPL_Fixtures_Extract[[Player]:[Player]],0),MATCH(FPL_Combined[[#Headers],[Gameweek 04]],FPL_Fixtures_Extract[#Headers],0)),3))</f>
        <v>SWA(A) 1-2</v>
      </c>
      <c r="F464" t="str">
        <f ca="1">IF(RIGHT(FPL_Combined[[#Headers],[Gameweek 05]],2)&lt;$B$622,INDEX(FPL_Results_Extract[Gameweek 05],MATCH($A464,FPL_Results_Extract[[Player]:[Player]],0)),INDEX(Team_Key[[Abbreviation]:[Abbreviation]],MATCH(LEFT(INDEX(FPL_Fixtures_Extract[],MATCH($A464,FPL_Fixtures_Extract[[Player]:[Player]],0),MATCH(FPL_Combined[[#Headers],[Gameweek 05]],FPL_Fixtures_Extract[#Headers],0)),LEN(INDEX(FPL_Fixtures_Extract[],MATCH($A464,FPL_Fixtures_Extract[[Player]:[Player]],0),MATCH(FPL_Combined[[#Headers],[Gameweek 05]],FPL_Fixtures_Extract[#Headers],0)))-4),Team_Key[[Full Name]:[Full Name]],0))&amp;RIGHT(INDEX(FPL_Fixtures_Extract[],MATCH($A464,FPL_Fixtures_Extract[[Player]:[Player]],0),MATCH(FPL_Combined[[#Headers],[Gameweek 05]],FPL_Fixtures_Extract[#Headers],0)),3))</f>
        <v>LIV(H) 3-1</v>
      </c>
      <c r="G464" t="str">
        <f ca="1">IF(RIGHT(FPL_Combined[[#Headers],[Gameweek 06]],2)&lt;$B$622,INDEX(FPL_Results_Extract[Gameweek 06],MATCH($A464,FPL_Results_Extract[[Player]:[Player]],0)),INDEX(Team_Key[[Abbreviation]:[Abbreviation]],MATCH(LEFT(INDEX(FPL_Fixtures_Extract[],MATCH($A464,FPL_Fixtures_Extract[[Player]:[Player]],0),MATCH(FPL_Combined[[#Headers],[Gameweek 06]],FPL_Fixtures_Extract[#Headers],0)),LEN(INDEX(FPL_Fixtures_Extract[],MATCH($A464,FPL_Fixtures_Extract[[Player]:[Player]],0),MATCH(FPL_Combined[[#Headers],[Gameweek 06]],FPL_Fixtures_Extract[#Headers],0)))-4),Team_Key[[Full Name]:[Full Name]],0))&amp;RIGHT(INDEX(FPL_Fixtures_Extract[],MATCH($A464,FPL_Fixtures_Extract[[Player]:[Player]],0),MATCH(FPL_Combined[[#Headers],[Gameweek 06]],FPL_Fixtures_Extract[#Headers],0)),3))</f>
        <v>SOU(A) 3-2</v>
      </c>
      <c r="H464" t="str">
        <f ca="1">IF(RIGHT(FPL_Combined[[#Headers],[Gameweek 07]],2)&lt;$B$622,INDEX(FPL_Results_Extract[Gameweek 07],MATCH($A464,FPL_Results_Extract[[Player]:[Player]],0)),INDEX(Team_Key[[Abbreviation]:[Abbreviation]],MATCH(LEFT(INDEX(FPL_Fixtures_Extract[],MATCH($A464,FPL_Fixtures_Extract[[Player]:[Player]],0),MATCH(FPL_Combined[[#Headers],[Gameweek 07]],FPL_Fixtures_Extract[#Headers],0)),LEN(INDEX(FPL_Fixtures_Extract[],MATCH($A464,FPL_Fixtures_Extract[[Player]:[Player]],0),MATCH(FPL_Combined[[#Headers],[Gameweek 07]],FPL_Fixtures_Extract[#Headers],0)))-4),Team_Key[[Full Name]:[Full Name]],0))&amp;RIGHT(INDEX(FPL_Fixtures_Extract[],MATCH($A464,FPL_Fixtures_Extract[[Player]:[Player]],0),MATCH(FPL_Combined[[#Headers],[Gameweek 07]],FPL_Fixtures_Extract[#Headers],0)),3))</f>
        <v>SUN(H) 3-0</v>
      </c>
      <c r="I464" t="str">
        <f ca="1">IF(RIGHT(FPL_Combined[[#Headers],[Gameweek 08]],2)&lt;$B$622,INDEX(FPL_Results_Extract[Gameweek 08],MATCH($A464,FPL_Results_Extract[[Player]:[Player]],0)),INDEX(Team_Key[[Abbreviation]:[Abbreviation]],MATCH(LEFT(INDEX(FPL_Fixtures_Extract[],MATCH($A464,FPL_Fixtures_Extract[[Player]:[Player]],0),MATCH(FPL_Combined[[#Headers],[Gameweek 08]],FPL_Fixtures_Extract[#Headers],0)),LEN(INDEX(FPL_Fixtures_Extract[],MATCH($A464,FPL_Fixtures_Extract[[Player]:[Player]],0),MATCH(FPL_Combined[[#Headers],[Gameweek 08]],FPL_Fixtures_Extract[#Headers],0)))-4),Team_Key[[Full Name]:[Full Name]],0))&amp;RIGHT(INDEX(FPL_Fixtures_Extract[],MATCH($A464,FPL_Fixtures_Extract[[Player]:[Player]],0),MATCH(FPL_Combined[[#Headers],[Gameweek 08]],FPL_Fixtures_Extract[#Headers],0)),3))</f>
        <v>ARS(A) 0-3</v>
      </c>
      <c r="J464" t="str">
        <f ca="1">IF(RIGHT(FPL_Combined[[#Headers],[Gameweek 09]],2)&lt;$B$622,INDEX(FPL_Results_Extract[Gameweek 09],MATCH($A464,FPL_Results_Extract[[Player]:[Player]],0)),INDEX(Team_Key[[Abbreviation]:[Abbreviation]],MATCH(LEFT(INDEX(FPL_Fixtures_Extract[],MATCH($A464,FPL_Fixtures_Extract[[Player]:[Player]],0),MATCH(FPL_Combined[[#Headers],[Gameweek 09]],FPL_Fixtures_Extract[#Headers],0)),LEN(INDEX(FPL_Fixtures_Extract[],MATCH($A464,FPL_Fixtures_Extract[[Player]:[Player]],0),MATCH(FPL_Combined[[#Headers],[Gameweek 09]],FPL_Fixtures_Extract[#Headers],0)))-4),Team_Key[[Full Name]:[Full Name]],0))&amp;RIGHT(INDEX(FPL_Fixtures_Extract[],MATCH($A464,FPL_Fixtures_Extract[[Player]:[Player]],0),MATCH(FPL_Combined[[#Headers],[Gameweek 09]],FPL_Fixtures_Extract[#Headers],0)),3))</f>
        <v>EVE(A) 3-0</v>
      </c>
      <c r="K464" t="str">
        <f ca="1">IF(RIGHT(FPL_Combined[[#Headers],[Gameweek 10]],2)&lt;$B$622,INDEX(FPL_Results_Extract[Gameweek 10],MATCH($A464,FPL_Results_Extract[[Player]:[Player]],0)),INDEX(Team_Key[[Abbreviation]:[Abbreviation]],MATCH(LEFT(INDEX(FPL_Fixtures_Extract[],MATCH($A464,FPL_Fixtures_Extract[[Player]:[Player]],0),MATCH(FPL_Combined[[#Headers],[Gameweek 10]],FPL_Fixtures_Extract[#Headers],0)),LEN(INDEX(FPL_Fixtures_Extract[],MATCH($A464,FPL_Fixtures_Extract[[Player]:[Player]],0),MATCH(FPL_Combined[[#Headers],[Gameweek 10]],FPL_Fixtures_Extract[#Headers],0)))-4),Team_Key[[Full Name]:[Full Name]],0))&amp;RIGHT(INDEX(FPL_Fixtures_Extract[],MATCH($A464,FPL_Fixtures_Extract[[Player]:[Player]],0),MATCH(FPL_Combined[[#Headers],[Gameweek 10]],FPL_Fixtures_Extract[#Headers],0)),3))</f>
        <v>MCI(H) 0-0</v>
      </c>
      <c r="L464" t="str">
        <f ca="1">IF(RIGHT(FPL_Combined[[#Headers],[Gameweek 11]],2)&lt;$B$622,INDEX(FPL_Results_Extract[Gameweek 11],MATCH($A464,FPL_Results_Extract[[Player]:[Player]],0)),INDEX(Team_Key[[Abbreviation]:[Abbreviation]],MATCH(LEFT(INDEX(FPL_Fixtures_Extract[],MATCH($A464,FPL_Fixtures_Extract[[Player]:[Player]],0),MATCH(FPL_Combined[[#Headers],[Gameweek 11]],FPL_Fixtures_Extract[#Headers],0)),LEN(INDEX(FPL_Fixtures_Extract[],MATCH($A464,FPL_Fixtures_Extract[[Player]:[Player]],0),MATCH(FPL_Combined[[#Headers],[Gameweek 11]],FPL_Fixtures_Extract[#Headers],0)))-4),Team_Key[[Full Name]:[Full Name]],0))&amp;RIGHT(INDEX(FPL_Fixtures_Extract[],MATCH($A464,FPL_Fixtures_Extract[[Player]:[Player]],0),MATCH(FPL_Combined[[#Headers],[Gameweek 11]],FPL_Fixtures_Extract[#Headers],0)),3))</f>
        <v>CRY(A) 0-0</v>
      </c>
      <c r="M464" t="str">
        <f ca="1">IF(RIGHT(FPL_Combined[[#Headers],[Gameweek 12]],2)&lt;$B$622,INDEX(FPL_Results_Extract[Gameweek 12],MATCH($A464,FPL_Results_Extract[[Player]:[Player]],0)),INDEX(Team_Key[[Abbreviation]:[Abbreviation]],MATCH(LEFT(INDEX(FPL_Fixtures_Extract[],MATCH($A464,FPL_Fixtures_Extract[[Player]:[Player]],0),MATCH(FPL_Combined[[#Headers],[Gameweek 12]],FPL_Fixtures_Extract[#Headers],0)),LEN(INDEX(FPL_Fixtures_Extract[],MATCH($A464,FPL_Fixtures_Extract[[Player]:[Player]],0),MATCH(FPL_Combined[[#Headers],[Gameweek 12]],FPL_Fixtures_Extract[#Headers],0)))-4),Team_Key[[Full Name]:[Full Name]],0))&amp;RIGHT(INDEX(FPL_Fixtures_Extract[],MATCH($A464,FPL_Fixtures_Extract[[Player]:[Player]],0),MATCH(FPL_Combined[[#Headers],[Gameweek 12]],FPL_Fixtures_Extract[#Headers],0)),3))</f>
        <v>WBA(H) 2-0</v>
      </c>
      <c r="N464" t="str">
        <f ca="1">IF(RIGHT(FPL_Combined[[#Headers],[Gameweek 13]],2)&lt;$B$622,INDEX(FPL_Results_Extract[Gameweek 13],MATCH($A464,FPL_Results_Extract[[Player]:[Player]],0)),INDEX(Team_Key[[Abbreviation]:[Abbreviation]],MATCH(LEFT(INDEX(FPL_Fixtures_Extract[],MATCH($A464,FPL_Fixtures_Extract[[Player]:[Player]],0),MATCH(FPL_Combined[[#Headers],[Gameweek 13]],FPL_Fixtures_Extract[#Headers],0)),LEN(INDEX(FPL_Fixtures_Extract[],MATCH($A464,FPL_Fixtures_Extract[[Player]:[Player]],0),MATCH(FPL_Combined[[#Headers],[Gameweek 13]],FPL_Fixtures_Extract[#Headers],0)))-4),Team_Key[[Full Name]:[Full Name]],0))&amp;RIGHT(INDEX(FPL_Fixtures_Extract[],MATCH($A464,FPL_Fixtures_Extract[[Player]:[Player]],0),MATCH(FPL_Combined[[#Headers],[Gameweek 13]],FPL_Fixtures_Extract[#Headers],0)),3))</f>
        <v>WAT(A) 2-1</v>
      </c>
      <c r="O464" t="str">
        <f ca="1">IF(RIGHT(FPL_Combined[[#Headers],[Gameweek 14]],2)&lt;$B$622,INDEX(FPL_Results_Extract[Gameweek 14],MATCH($A464,FPL_Results_Extract[[Player]:[Player]],0)),INDEX(Team_Key[[Abbreviation]:[Abbreviation]],MATCH(LEFT(INDEX(FPL_Fixtures_Extract[],MATCH($A464,FPL_Fixtures_Extract[[Player]:[Player]],0),MATCH(FPL_Combined[[#Headers],[Gameweek 14]],FPL_Fixtures_Extract[#Headers],0)),LEN(INDEX(FPL_Fixtures_Extract[],MATCH($A464,FPL_Fixtures_Extract[[Player]:[Player]],0),MATCH(FPL_Combined[[#Headers],[Gameweek 14]],FPL_Fixtures_Extract[#Headers],0)))-4),Team_Key[[Full Name]:[Full Name]],0))&amp;RIGHT(INDEX(FPL_Fixtures_Extract[],MATCH($A464,FPL_Fixtures_Extract[[Player]:[Player]],0),MATCH(FPL_Combined[[#Headers],[Gameweek 14]],FPL_Fixtures_Extract[#Headers],0)),3))</f>
        <v>LEI(A) 1-1</v>
      </c>
      <c r="P464" t="str">
        <f ca="1">IF(RIGHT(FPL_Combined[[#Headers],[Gameweek 15]],2)&lt;$B$622,INDEX(FPL_Results_Extract[Gameweek 15],MATCH($A464,FPL_Results_Extract[[Player]:[Player]],0)),INDEX(Team_Key[[Abbreviation]:[Abbreviation]],MATCH(LEFT(INDEX(FPL_Fixtures_Extract[],MATCH($A464,FPL_Fixtures_Extract[[Player]:[Player]],0),MATCH(FPL_Combined[[#Headers],[Gameweek 15]],FPL_Fixtures_Extract[#Headers],0)),LEN(INDEX(FPL_Fixtures_Extract[],MATCH($A464,FPL_Fixtures_Extract[[Player]:[Player]],0),MATCH(FPL_Combined[[#Headers],[Gameweek 15]],FPL_Fixtures_Extract[#Headers],0)))-4),Team_Key[[Full Name]:[Full Name]],0))&amp;RIGHT(INDEX(FPL_Fixtures_Extract[],MATCH($A464,FPL_Fixtures_Extract[[Player]:[Player]],0),MATCH(FPL_Combined[[#Headers],[Gameweek 15]],FPL_Fixtures_Extract[#Headers],0)),3))</f>
        <v>WHU(H) 0-0</v>
      </c>
      <c r="Q464" t="str">
        <f ca="1">IF(RIGHT(FPL_Combined[[#Headers],[Gameweek 16]],2)&lt;$B$622,INDEX(FPL_Results_Extract[Gameweek 16],MATCH($A464,FPL_Results_Extract[[Player]:[Player]],0)),INDEX(Team_Key[[Abbreviation]:[Abbreviation]],MATCH(LEFT(INDEX(FPL_Fixtures_Extract[],MATCH($A464,FPL_Fixtures_Extract[[Player]:[Player]],0),MATCH(FPL_Combined[[#Headers],[Gameweek 16]],FPL_Fixtures_Extract[#Headers],0)),LEN(INDEX(FPL_Fixtures_Extract[],MATCH($A464,FPL_Fixtures_Extract[[Player]:[Player]],0),MATCH(FPL_Combined[[#Headers],[Gameweek 16]],FPL_Fixtures_Extract[#Headers],0)))-4),Team_Key[[Full Name]:[Full Name]],0))&amp;RIGHT(INDEX(FPL_Fixtures_Extract[],MATCH($A464,FPL_Fixtures_Extract[[Player]:[Player]],0),MATCH(FPL_Combined[[#Headers],[Gameweek 16]],FPL_Fixtures_Extract[#Headers],0)),3))</f>
        <v>BOU(A) 1-2</v>
      </c>
      <c r="R464" t="str">
        <f ca="1">IF(RIGHT(FPL_Combined[[#Headers],[Gameweek 17]],2)&lt;$B$622,INDEX(FPL_Results_Extract[Gameweek 17],MATCH($A464,FPL_Results_Extract[[Player]:[Player]],0)),INDEX(Team_Key[[Abbreviation]:[Abbreviation]],MATCH(LEFT(INDEX(FPL_Fixtures_Extract[],MATCH($A464,FPL_Fixtures_Extract[[Player]:[Player]],0),MATCH(FPL_Combined[[#Headers],[Gameweek 17]],FPL_Fixtures_Extract[#Headers],0)),LEN(INDEX(FPL_Fixtures_Extract[],MATCH($A464,FPL_Fixtures_Extract[[Player]:[Player]],0),MATCH(FPL_Combined[[#Headers],[Gameweek 17]],FPL_Fixtures_Extract[#Headers],0)))-4),Team_Key[[Full Name]:[Full Name]],0))&amp;RIGHT(INDEX(FPL_Fixtures_Extract[],MATCH($A464,FPL_Fixtures_Extract[[Player]:[Player]],0),MATCH(FPL_Combined[[#Headers],[Gameweek 17]],FPL_Fixtures_Extract[#Headers],0)),3))</f>
        <v>NOR(H) 1-2</v>
      </c>
      <c r="S464" t="str">
        <f ca="1">IF(RIGHT(FPL_Combined[[#Headers],[Gameweek 18]],2)&lt;$B$622,INDEX(FPL_Results_Extract[Gameweek 18],MATCH($A464,FPL_Results_Extract[[Player]:[Player]],0)),INDEX(Team_Key[[Abbreviation]:[Abbreviation]],MATCH(LEFT(INDEX(FPL_Fixtures_Extract[],MATCH($A464,FPL_Fixtures_Extract[[Player]:[Player]],0),MATCH(FPL_Combined[[#Headers],[Gameweek 18]],FPL_Fixtures_Extract[#Headers],0)),LEN(INDEX(FPL_Fixtures_Extract[],MATCH($A464,FPL_Fixtures_Extract[[Player]:[Player]],0),MATCH(FPL_Combined[[#Headers],[Gameweek 18]],FPL_Fixtures_Extract[#Headers],0)))-4),Team_Key[[Full Name]:[Full Name]],0))&amp;RIGHT(INDEX(FPL_Fixtures_Extract[],MATCH($A464,FPL_Fixtures_Extract[[Player]:[Player]],0),MATCH(FPL_Combined[[#Headers],[Gameweek 18]],FPL_Fixtures_Extract[#Headers],0)),3))</f>
        <v>STK(A) 0-2</v>
      </c>
      <c r="T464" t="str">
        <f ca="1">IF(RIGHT(FPL_Combined[[#Headers],[Gameweek 19]],2)&lt;$B$622,INDEX(FPL_Results_Extract[Gameweek 19],MATCH($A464,FPL_Results_Extract[[Player]:[Player]],0)),INDEX(Team_Key[[Abbreviation]:[Abbreviation]],MATCH(LEFT(INDEX(FPL_Fixtures_Extract[],MATCH($A464,FPL_Fixtures_Extract[[Player]:[Player]],0),MATCH(FPL_Combined[[#Headers],[Gameweek 19]],FPL_Fixtures_Extract[#Headers],0)),LEN(INDEX(FPL_Fixtures_Extract[],MATCH($A464,FPL_Fixtures_Extract[[Player]:[Player]],0),MATCH(FPL_Combined[[#Headers],[Gameweek 19]],FPL_Fixtures_Extract[#Headers],0)))-4),Team_Key[[Full Name]:[Full Name]],0))&amp;RIGHT(INDEX(FPL_Fixtures_Extract[],MATCH($A464,FPL_Fixtures_Extract[[Player]:[Player]],0),MATCH(FPL_Combined[[#Headers],[Gameweek 19]],FPL_Fixtures_Extract[#Headers],0)),3))</f>
        <v>CHE(H) 0-0</v>
      </c>
      <c r="U464" t="str">
        <f ca="1">IF(RIGHT(FPL_Combined[[#Headers],[Gameweek 20]],2)&lt;$B$622,INDEX(FPL_Results_Extract[Gameweek 20],MATCH($A464,FPL_Results_Extract[[Player]:[Player]],0)),INDEX(Team_Key[[Abbreviation]:[Abbreviation]],MATCH(LEFT(INDEX(FPL_Fixtures_Extract[],MATCH($A464,FPL_Fixtures_Extract[[Player]:[Player]],0),MATCH(FPL_Combined[[#Headers],[Gameweek 20]],FPL_Fixtures_Extract[#Headers],0)),LEN(INDEX(FPL_Fixtures_Extract[],MATCH($A464,FPL_Fixtures_Extract[[Player]:[Player]],0),MATCH(FPL_Combined[[#Headers],[Gameweek 20]],FPL_Fixtures_Extract[#Headers],0)))-4),Team_Key[[Full Name]:[Full Name]],0))&amp;RIGHT(INDEX(FPL_Fixtures_Extract[],MATCH($A464,FPL_Fixtures_Extract[[Player]:[Player]],0),MATCH(FPL_Combined[[#Headers],[Gameweek 20]],FPL_Fixtures_Extract[#Headers],0)),3))</f>
        <v>SWA(H) 2-1</v>
      </c>
      <c r="V464" t="str">
        <f ca="1">IF(RIGHT(FPL_Combined[[#Headers],[Gameweek 21]],2)&lt;$B$622,INDEX(FPL_Results_Extract[Gameweek 21],MATCH($A464,FPL_Results_Extract[[Player]:[Player]],0)),INDEX(Team_Key[[Abbreviation]:[Abbreviation]],MATCH(LEFT(INDEX(FPL_Fixtures_Extract[],MATCH($A464,FPL_Fixtures_Extract[[Player]:[Player]],0),MATCH(FPL_Combined[[#Headers],[Gameweek 21]],FPL_Fixtures_Extract[#Headers],0)),LEN(INDEX(FPL_Fixtures_Extract[],MATCH($A464,FPL_Fixtures_Extract[[Player]:[Player]],0),MATCH(FPL_Combined[[#Headers],[Gameweek 21]],FPL_Fixtures_Extract[#Headers],0)))-4),Team_Key[[Full Name]:[Full Name]],0))&amp;RIGHT(INDEX(FPL_Fixtures_Extract[],MATCH($A464,FPL_Fixtures_Extract[[Player]:[Player]],0),MATCH(FPL_Combined[[#Headers],[Gameweek 21]],FPL_Fixtures_Extract[#Headers],0)),3))</f>
        <v>NEW(A) 3-3</v>
      </c>
      <c r="W464" t="str">
        <f ca="1">IF(RIGHT(FPL_Combined[[#Headers],[Gameweek 22]],2)&lt;$B$622,INDEX(FPL_Results_Extract[Gameweek 22],MATCH($A464,FPL_Results_Extract[[Player]:[Player]],0)),INDEX(Team_Key[[Abbreviation]:[Abbreviation]],MATCH(LEFT(INDEX(FPL_Fixtures_Extract[],MATCH($A464,FPL_Fixtures_Extract[[Player]:[Player]],0),MATCH(FPL_Combined[[#Headers],[Gameweek 22]],FPL_Fixtures_Extract[#Headers],0)),LEN(INDEX(FPL_Fixtures_Extract[],MATCH($A464,FPL_Fixtures_Extract[[Player]:[Player]],0),MATCH(FPL_Combined[[#Headers],[Gameweek 22]],FPL_Fixtures_Extract[#Headers],0)))-4),Team_Key[[Full Name]:[Full Name]],0))&amp;RIGHT(INDEX(FPL_Fixtures_Extract[],MATCH($A464,FPL_Fixtures_Extract[[Player]:[Player]],0),MATCH(FPL_Combined[[#Headers],[Gameweek 22]],FPL_Fixtures_Extract[#Headers],0)),3))</f>
        <v>LIV(A) 1-0</v>
      </c>
      <c r="X464" t="str">
        <f ca="1">IF(RIGHT(FPL_Combined[[#Headers],[Gameweek 23]],2)&lt;$B$622,INDEX(FPL_Results_Extract[Gameweek 23],MATCH($A464,FPL_Results_Extract[[Player]:[Player]],0)),INDEX(Team_Key[[Abbreviation]:[Abbreviation]],MATCH(LEFT(INDEX(FPL_Fixtures_Extract[],MATCH($A464,FPL_Fixtures_Extract[[Player]:[Player]],0),MATCH(FPL_Combined[[#Headers],[Gameweek 23]],FPL_Fixtures_Extract[#Headers],0)),LEN(INDEX(FPL_Fixtures_Extract[],MATCH($A464,FPL_Fixtures_Extract[[Player]:[Player]],0),MATCH(FPL_Combined[[#Headers],[Gameweek 23]],FPL_Fixtures_Extract[#Headers],0)))-4),Team_Key[[Full Name]:[Full Name]],0))&amp;RIGHT(INDEX(FPL_Fixtures_Extract[],MATCH($A464,FPL_Fixtures_Extract[[Player]:[Player]],0),MATCH(FPL_Combined[[#Headers],[Gameweek 23]],FPL_Fixtures_Extract[#Headers],0)),3))</f>
        <v>SOU(H) 0-1</v>
      </c>
      <c r="Y464" t="str">
        <f ca="1">IF(RIGHT(FPL_Combined[[#Headers],[Gameweek 24]],2)&lt;$B$622,INDEX(FPL_Results_Extract[Team],MATCH($A464,FPL_Results_Extract[[Player]:[Player]],0)),INDEX(Team_Key[[Abbreviation]:[Abbreviation]],MATCH(LEFT(INDEX(FPL_Fixtures_Extract[],MATCH($A464,FPL_Fixtures_Extract[[Player]:[Player]],0),MATCH(FPL_Combined[[#Headers],[Gameweek 24]],FPL_Fixtures_Extract[#Headers],0)),LEN(INDEX(FPL_Fixtures_Extract[],MATCH($A464,FPL_Fixtures_Extract[[Player]:[Player]],0),MATCH(FPL_Combined[[#Headers],[Gameweek 24]],FPL_Fixtures_Extract[#Headers],0)))-4),Team_Key[[Full Name]:[Full Name]],0))&amp;RIGHT(INDEX(FPL_Fixtures_Extract[],MATCH($A464,FPL_Fixtures_Extract[[Player]:[Player]],0),MATCH(FPL_Combined[[#Headers],[Gameweek 24]],FPL_Fixtures_Extract[#Headers],0)),3))</f>
        <v>MUN</v>
      </c>
      <c r="Z464" t="str">
        <f ca="1">IF(RIGHT(FPL_Combined[[#Headers],[Gameweek 25]],2)&lt;$B$622,INDEX(FPL_Results_Extract[Player],MATCH($A464,FPL_Results_Extract[[Player]:[Player]],0)),INDEX(Team_Key[[Abbreviation]:[Abbreviation]],MATCH(LEFT(INDEX(FPL_Fixtures_Extract[],MATCH($A464,FPL_Fixtures_Extract[[Player]:[Player]],0),MATCH(FPL_Combined[[#Headers],[Gameweek 25]],FPL_Fixtures_Extract[#Headers],0)),LEN(INDEX(FPL_Fixtures_Extract[],MATCH($A464,FPL_Fixtures_Extract[[Player]:[Player]],0),MATCH(FPL_Combined[[#Headers],[Gameweek 25]],FPL_Fixtures_Extract[#Headers],0)))-4),Team_Key[[Full Name]:[Full Name]],0))&amp;RIGHT(INDEX(FPL_Fixtures_Extract[],MATCH($A464,FPL_Fixtures_Extract[[Player]:[Player]],0),MATCH(FPL_Combined[[#Headers],[Gameweek 25]],FPL_Fixtures_Extract[#Headers],0)),3))</f>
        <v>Rafael</v>
      </c>
      <c r="AA464" t="str">
        <f ca="1">IF(RIGHT(FPL_Combined[[#Headers],[Gameweek 26]],2)&lt;$B$622,INDEX(FPL_Results_Extract[Gameweek 01],MATCH($A464,FPL_Results_Extract[[Player]:[Player]],0)),INDEX(Team_Key[[Abbreviation]:[Abbreviation]],MATCH(LEFT(INDEX(FPL_Fixtures_Extract[],MATCH($A464,FPL_Fixtures_Extract[[Player]:[Player]],0),MATCH(FPL_Combined[[#Headers],[Gameweek 26]],FPL_Fixtures_Extract[#Headers],0)),LEN(INDEX(FPL_Fixtures_Extract[],MATCH($A464,FPL_Fixtures_Extract[[Player]:[Player]],0),MATCH(FPL_Combined[[#Headers],[Gameweek 26]],FPL_Fixtures_Extract[#Headers],0)))-4),Team_Key[[Full Name]:[Full Name]],0))&amp;RIGHT(INDEX(FPL_Fixtures_Extract[],MATCH($A464,FPL_Fixtures_Extract[[Player]:[Player]],0),MATCH(FPL_Combined[[#Headers],[Gameweek 26]],FPL_Fixtures_Extract[#Headers],0)),3))</f>
        <v>TOT(H) 1-0</v>
      </c>
      <c r="AB464" t="str">
        <f ca="1">IF(RIGHT(FPL_Combined[[#Headers],[Gameweek 27]],2)&lt;$B$622,INDEX(FPL_Results_Extract[Gameweek 02],MATCH($A464,FPL_Results_Extract[[Player]:[Player]],0)),INDEX(Team_Key[[Abbreviation]:[Abbreviation]],MATCH(LEFT(INDEX(FPL_Fixtures_Extract[],MATCH($A464,FPL_Fixtures_Extract[[Player]:[Player]],0),MATCH(FPL_Combined[[#Headers],[Gameweek 27]],FPL_Fixtures_Extract[#Headers],0)),LEN(INDEX(FPL_Fixtures_Extract[],MATCH($A464,FPL_Fixtures_Extract[[Player]:[Player]],0),MATCH(FPL_Combined[[#Headers],[Gameweek 27]],FPL_Fixtures_Extract[#Headers],0)))-4),Team_Key[[Full Name]:[Full Name]],0))&amp;RIGHT(INDEX(FPL_Fixtures_Extract[],MATCH($A464,FPL_Fixtures_Extract[[Player]:[Player]],0),MATCH(FPL_Combined[[#Headers],[Gameweek 27]],FPL_Fixtures_Extract[#Headers],0)),3))</f>
        <v>AVL(A) 1-0</v>
      </c>
      <c r="AC464" t="str">
        <f ca="1">IF(RIGHT(FPL_Combined[[#Headers],[Gameweek 28]],2)&lt;$B$622,INDEX(FPL_Results_Extract[Gameweek 03],MATCH($A464,FPL_Results_Extract[[Player]:[Player]],0)),INDEX(Team_Key[[Abbreviation]:[Abbreviation]],MATCH(LEFT(INDEX(FPL_Fixtures_Extract[],MATCH($A464,FPL_Fixtures_Extract[[Player]:[Player]],0),MATCH(FPL_Combined[[#Headers],[Gameweek 28]],FPL_Fixtures_Extract[#Headers],0)),LEN(INDEX(FPL_Fixtures_Extract[],MATCH($A464,FPL_Fixtures_Extract[[Player]:[Player]],0),MATCH(FPL_Combined[[#Headers],[Gameweek 28]],FPL_Fixtures_Extract[#Headers],0)))-4),Team_Key[[Full Name]:[Full Name]],0))&amp;RIGHT(INDEX(FPL_Fixtures_Extract[],MATCH($A464,FPL_Fixtures_Extract[[Player]:[Player]],0),MATCH(FPL_Combined[[#Headers],[Gameweek 28]],FPL_Fixtures_Extract[#Headers],0)),3))</f>
        <v>NEW(H) 0-0</v>
      </c>
      <c r="AD464" t="str">
        <f ca="1">IF(RIGHT(FPL_Combined[[#Headers],[Gameweek 29]],2)&lt;$B$622,INDEX(FPL_Results_Extract[Gameweek 04],MATCH($A464,FPL_Results_Extract[[Player]:[Player]],0)),INDEX(Team_Key[[Abbreviation]:[Abbreviation]],MATCH(LEFT(INDEX(FPL_Fixtures_Extract[],MATCH($A464,FPL_Fixtures_Extract[[Player]:[Player]],0),MATCH(FPL_Combined[[#Headers],[Gameweek 29]],FPL_Fixtures_Extract[#Headers],0)),LEN(INDEX(FPL_Fixtures_Extract[],MATCH($A464,FPL_Fixtures_Extract[[Player]:[Player]],0),MATCH(FPL_Combined[[#Headers],[Gameweek 29]],FPL_Fixtures_Extract[#Headers],0)))-4),Team_Key[[Full Name]:[Full Name]],0))&amp;RIGHT(INDEX(FPL_Fixtures_Extract[],MATCH($A464,FPL_Fixtures_Extract[[Player]:[Player]],0),MATCH(FPL_Combined[[#Headers],[Gameweek 29]],FPL_Fixtures_Extract[#Headers],0)),3))</f>
        <v>WBA(A)</v>
      </c>
      <c r="AE464" t="e">
        <f ca="1">IF(RIGHT(FPL_Combined[[#Headers],[Gameweek 30]],2)&lt;$B$622,INDEX(FPL_Results_Extract[Gameweek 05],MATCH($A464,FPL_Results_Extract[[Player]:[Player]],0)),INDEX(Team_Key[[Abbreviation]:[Abbreviation]],MATCH(LEFT(INDEX(FPL_Fixtures_Extract[],MATCH($A464,FPL_Fixtures_Extract[[Player]:[Player]],0),MATCH(FPL_Combined[[#Headers],[Gameweek 30]],FPL_Fixtures_Extract[#Headers],0)),LEN(INDEX(FPL_Fixtures_Extract[],MATCH($A464,FPL_Fixtures_Extract[[Player]:[Player]],0),MATCH(FPL_Combined[[#Headers],[Gameweek 30]],FPL_Fixtures_Extract[#Headers],0)))-4),Team_Key[[Full Name]:[Full Name]],0))&amp;RIGHT(INDEX(FPL_Fixtures_Extract[],MATCH($A464,FPL_Fixtures_Extract[[Player]:[Player]],0),MATCH(FPL_Combined[[#Headers],[Gameweek 30]],FPL_Fixtures_Extract[#Headers],0)),3))</f>
        <v>#VALUE!</v>
      </c>
      <c r="AF464" t="str">
        <f ca="1">IF(RIGHT(FPL_Combined[[#Headers],[Gameweek 31]],2)&lt;$B$622,INDEX(FPL_Results_Extract[Gameweek 06],MATCH($A464,FPL_Results_Extract[[Player]:[Player]],0)),INDEX(Team_Key[[Abbreviation]:[Abbreviation]],MATCH(LEFT(INDEX(FPL_Fixtures_Extract[],MATCH($A464,FPL_Fixtures_Extract[[Player]:[Player]],0),MATCH(FPL_Combined[[#Headers],[Gameweek 31]],FPL_Fixtures_Extract[#Headers],0)),LEN(INDEX(FPL_Fixtures_Extract[],MATCH($A464,FPL_Fixtures_Extract[[Player]:[Player]],0),MATCH(FPL_Combined[[#Headers],[Gameweek 31]],FPL_Fixtures_Extract[#Headers],0)))-4),Team_Key[[Full Name]:[Full Name]],0))&amp;RIGHT(INDEX(FPL_Fixtures_Extract[],MATCH($A464,FPL_Fixtures_Extract[[Player]:[Player]],0),MATCH(FPL_Combined[[#Headers],[Gameweek 31]],FPL_Fixtures_Extract[#Headers],0)),3))</f>
        <v>MCI(A)</v>
      </c>
      <c r="AG464" t="str">
        <f ca="1">IF(RIGHT(FPL_Combined[[#Headers],[Gameweek 32]],2)&lt;$B$622,INDEX(FPL_Results_Extract[Gameweek 07],MATCH($A464,FPL_Results_Extract[[Player]:[Player]],0)),INDEX(Team_Key[[Abbreviation]:[Abbreviation]],MATCH(LEFT(INDEX(FPL_Fixtures_Extract[],MATCH($A464,FPL_Fixtures_Extract[[Player]:[Player]],0),MATCH(FPL_Combined[[#Headers],[Gameweek 32]],FPL_Fixtures_Extract[#Headers],0)),LEN(INDEX(FPL_Fixtures_Extract[],MATCH($A464,FPL_Fixtures_Extract[[Player]:[Player]],0),MATCH(FPL_Combined[[#Headers],[Gameweek 32]],FPL_Fixtures_Extract[#Headers],0)))-4),Team_Key[[Full Name]:[Full Name]],0))&amp;RIGHT(INDEX(FPL_Fixtures_Extract[],MATCH($A464,FPL_Fixtures_Extract[[Player]:[Player]],0),MATCH(FPL_Combined[[#Headers],[Gameweek 32]],FPL_Fixtures_Extract[#Headers],0)),3))</f>
        <v>EVE(H)</v>
      </c>
      <c r="AH464" t="str">
        <f ca="1">IF(RIGHT(FPL_Combined[[#Headers],[Gameweek 33]],2)&lt;$B$622,INDEX(FPL_Results_Extract[Gameweek 08],MATCH($A464,FPL_Results_Extract[[Player]:[Player]],0)),INDEX(Team_Key[[Abbreviation]:[Abbreviation]],MATCH(LEFT(INDEX(FPL_Fixtures_Extract[],MATCH($A464,FPL_Fixtures_Extract[[Player]:[Player]],0),MATCH(FPL_Combined[[#Headers],[Gameweek 33]],FPL_Fixtures_Extract[#Headers],0)),LEN(INDEX(FPL_Fixtures_Extract[],MATCH($A464,FPL_Fixtures_Extract[[Player]:[Player]],0),MATCH(FPL_Combined[[#Headers],[Gameweek 33]],FPL_Fixtures_Extract[#Headers],0)))-4),Team_Key[[Full Name]:[Full Name]],0))&amp;RIGHT(INDEX(FPL_Fixtures_Extract[],MATCH($A464,FPL_Fixtures_Extract[[Player]:[Player]],0),MATCH(FPL_Combined[[#Headers],[Gameweek 33]],FPL_Fixtures_Extract[#Headers],0)),3))</f>
        <v>TOT(A)</v>
      </c>
      <c r="AI464" t="str">
        <f ca="1">IF(RIGHT(FPL_Combined[[#Headers],[Gameweek 34]],2)&lt;$B$622,INDEX(FPL_Results_Extract[Gameweek 09],MATCH($A464,FPL_Results_Extract[[Player]:[Player]],0)),INDEX(Team_Key[[Abbreviation]:[Abbreviation]],MATCH(LEFT(INDEX(FPL_Fixtures_Extract[],MATCH($A464,FPL_Fixtures_Extract[[Player]:[Player]],0),MATCH(FPL_Combined[[#Headers],[Gameweek 34]],FPL_Fixtures_Extract[#Headers],0)),LEN(INDEX(FPL_Fixtures_Extract[],MATCH($A464,FPL_Fixtures_Extract[[Player]:[Player]],0),MATCH(FPL_Combined[[#Headers],[Gameweek 34]],FPL_Fixtures_Extract[#Headers],0)))-4),Team_Key[[Full Name]:[Full Name]],0))&amp;RIGHT(INDEX(FPL_Fixtures_Extract[],MATCH($A464,FPL_Fixtures_Extract[[Player]:[Player]],0),MATCH(FPL_Combined[[#Headers],[Gameweek 34]],FPL_Fixtures_Extract[#Headers],0)),3))</f>
        <v>AVL(H)</v>
      </c>
      <c r="AJ464" t="e">
        <f ca="1">IF(RIGHT(FPL_Combined[[#Headers],[Gameweek 35]],2)&lt;$B$622,INDEX(FPL_Results_Extract[Gameweek 10],MATCH($A464,FPL_Results_Extract[[Player]:[Player]],0)),INDEX(Team_Key[[Abbreviation]:[Abbreviation]],MATCH(LEFT(INDEX(FPL_Fixtures_Extract[],MATCH($A464,FPL_Fixtures_Extract[[Player]:[Player]],0),MATCH(FPL_Combined[[#Headers],[Gameweek 35]],FPL_Fixtures_Extract[#Headers],0)),LEN(INDEX(FPL_Fixtures_Extract[],MATCH($A464,FPL_Fixtures_Extract[[Player]:[Player]],0),MATCH(FPL_Combined[[#Headers],[Gameweek 35]],FPL_Fixtures_Extract[#Headers],0)))-4),Team_Key[[Full Name]:[Full Name]],0))&amp;RIGHT(INDEX(FPL_Fixtures_Extract[],MATCH($A464,FPL_Fixtures_Extract[[Player]:[Player]],0),MATCH(FPL_Combined[[#Headers],[Gameweek 35]],FPL_Fixtures_Extract[#Headers],0)),3))</f>
        <v>#VALUE!</v>
      </c>
      <c r="AK464" t="str">
        <f ca="1">IF(RIGHT(FPL_Combined[[#Headers],[Gameweek 36]],2)&lt;$B$622,INDEX(FPL_Results_Extract[Gameweek 11],MATCH($A464,FPL_Results_Extract[[Player]:[Player]],0)),INDEX(Team_Key[[Abbreviation]:[Abbreviation]],MATCH(LEFT(INDEX(FPL_Fixtures_Extract[],MATCH($A464,FPL_Fixtures_Extract[[Player]:[Player]],0),MATCH(FPL_Combined[[#Headers],[Gameweek 36]],FPL_Fixtures_Extract[#Headers],0)),LEN(INDEX(FPL_Fixtures_Extract[],MATCH($A464,FPL_Fixtures_Extract[[Player]:[Player]],0),MATCH(FPL_Combined[[#Headers],[Gameweek 36]],FPL_Fixtures_Extract[#Headers],0)))-4),Team_Key[[Full Name]:[Full Name]],0))&amp;RIGHT(INDEX(FPL_Fixtures_Extract[],MATCH($A464,FPL_Fixtures_Extract[[Player]:[Player]],0),MATCH(FPL_Combined[[#Headers],[Gameweek 36]],FPL_Fixtures_Extract[#Headers],0)),3))</f>
        <v>LEI(H)</v>
      </c>
      <c r="AL464" t="str">
        <f ca="1">IF(RIGHT(FPL_Combined[[#Headers],[Gameweek 37]],2)&lt;$B$622,INDEX(FPL_Results_Extract[Gameweek 12],MATCH($A464,FPL_Results_Extract[[Player]:[Player]],0)),INDEX(Team_Key[[Abbreviation]:[Abbreviation]],MATCH(LEFT(INDEX(FPL_Fixtures_Extract[],MATCH($A464,FPL_Fixtures_Extract[[Player]:[Player]],0),MATCH(FPL_Combined[[#Headers],[Gameweek 37]],FPL_Fixtures_Extract[#Headers],0)),LEN(INDEX(FPL_Fixtures_Extract[],MATCH($A464,FPL_Fixtures_Extract[[Player]:[Player]],0),MATCH(FPL_Combined[[#Headers],[Gameweek 37]],FPL_Fixtures_Extract[#Headers],0)))-4),Team_Key[[Full Name]:[Full Name]],0))&amp;RIGHT(INDEX(FPL_Fixtures_Extract[],MATCH($A464,FPL_Fixtures_Extract[[Player]:[Player]],0),MATCH(FPL_Combined[[#Headers],[Gameweek 37]],FPL_Fixtures_Extract[#Headers],0)),3))</f>
        <v>NOR(A)</v>
      </c>
      <c r="AM464" t="str">
        <f ca="1">IF(RIGHT(FPL_Combined[[#Headers],[Gameweek 38]],2)&lt;$B$622,INDEX(FPL_Results_Extract[Gameweek 13],MATCH($A464,FPL_Results_Extract[[Player]:[Player]],0)),INDEX(Team_Key[[Abbreviation]:[Abbreviation]],MATCH(LEFT(INDEX(FPL_Fixtures_Extract[],MATCH($A464,FPL_Fixtures_Extract[[Player]:[Player]],0),MATCH(FPL_Combined[[#Headers],[Gameweek 38]],FPL_Fixtures_Extract[#Headers],0)),LEN(INDEX(FPL_Fixtures_Extract[],MATCH($A464,FPL_Fixtures_Extract[[Player]:[Player]],0),MATCH(FPL_Combined[[#Headers],[Gameweek 38]],FPL_Fixtures_Extract[#Headers],0)))-4),Team_Key[[Full Name]:[Full Name]],0))&amp;RIGHT(INDEX(FPL_Fixtures_Extract[],MATCH($A464,FPL_Fixtures_Extract[[Player]:[Player]],0),MATCH(FPL_Combined[[#Headers],[Gameweek 38]],FPL_Fixtures_Extract[#Headers],0)),3))</f>
        <v>BOU(H)</v>
      </c>
    </row>
    <row r="465" spans="1:39" x14ac:dyDescent="0.45">
      <c r="A465" t="s">
        <v>600</v>
      </c>
      <c r="B465" t="str">
        <f ca="1">IF(RIGHT(FPL_Combined[[#Headers],[Gameweek 01]],2)&lt;$B$622,INDEX(FPL_Results_Extract[Gameweek 01],MATCH($A465,FPL_Results_Extract[[Player]:[Player]],0)),INDEX(Team_Key[[Abbreviation]:[Abbreviation]],MATCH(LEFT(INDEX(FPL_Fixtures_Extract[],MATCH($A465,FPL_Fixtures_Extract[[Player]:[Player]],0),MATCH(FPL_Combined[[#Headers],[Gameweek 01]],FPL_Fixtures_Extract[#Headers],0)),LEN(INDEX(FPL_Fixtures_Extract[],MATCH($A465,FPL_Fixtures_Extract[[Player]:[Player]],0),MATCH(FPL_Combined[[#Headers],[Gameweek 01]],FPL_Fixtures_Extract[#Headers],0)))-4),Team_Key[[Full Name]:[Full Name]],0))&amp;RIGHT(INDEX(FPL_Fixtures_Extract[],MATCH($A465,FPL_Fixtures_Extract[[Player]:[Player]],0),MATCH(FPL_Combined[[#Headers],[Gameweek 01]],FPL_Fixtures_Extract[#Headers],0)),3))</f>
        <v>SWA(H) 2-2</v>
      </c>
      <c r="C465" t="str">
        <f ca="1">IF(RIGHT(FPL_Combined[[#Headers],[Gameweek 02]],2)&lt;$B$622,INDEX(FPL_Results_Extract[Gameweek 02],MATCH($A465,FPL_Results_Extract[[Player]:[Player]],0)),INDEX(Team_Key[[Abbreviation]:[Abbreviation]],MATCH(LEFT(INDEX(FPL_Fixtures_Extract[],MATCH($A465,FPL_Fixtures_Extract[[Player]:[Player]],0),MATCH(FPL_Combined[[#Headers],[Gameweek 02]],FPL_Fixtures_Extract[#Headers],0)),LEN(INDEX(FPL_Fixtures_Extract[],MATCH($A465,FPL_Fixtures_Extract[[Player]:[Player]],0),MATCH(FPL_Combined[[#Headers],[Gameweek 02]],FPL_Fixtures_Extract[#Headers],0)))-4),Team_Key[[Full Name]:[Full Name]],0))&amp;RIGHT(INDEX(FPL_Fixtures_Extract[],MATCH($A465,FPL_Fixtures_Extract[[Player]:[Player]],0),MATCH(FPL_Combined[[#Headers],[Gameweek 02]],FPL_Fixtures_Extract[#Headers],0)),3))</f>
        <v>MCI(A) 0-3</v>
      </c>
      <c r="D465" t="str">
        <f ca="1">IF(RIGHT(FPL_Combined[[#Headers],[Gameweek 03]],2)&lt;$B$622,INDEX(FPL_Results_Extract[Gameweek 03],MATCH($A465,FPL_Results_Extract[[Player]:[Player]],0)),INDEX(Team_Key[[Abbreviation]:[Abbreviation]],MATCH(LEFT(INDEX(FPL_Fixtures_Extract[],MATCH($A465,FPL_Fixtures_Extract[[Player]:[Player]],0),MATCH(FPL_Combined[[#Headers],[Gameweek 03]],FPL_Fixtures_Extract[#Headers],0)),LEN(INDEX(FPL_Fixtures_Extract[],MATCH($A465,FPL_Fixtures_Extract[[Player]:[Player]],0),MATCH(FPL_Combined[[#Headers],[Gameweek 03]],FPL_Fixtures_Extract[#Headers],0)))-4),Team_Key[[Full Name]:[Full Name]],0))&amp;RIGHT(INDEX(FPL_Fixtures_Extract[],MATCH($A465,FPL_Fixtures_Extract[[Player]:[Player]],0),MATCH(FPL_Combined[[#Headers],[Gameweek 03]],FPL_Fixtures_Extract[#Headers],0)),3))</f>
        <v>WBA(A) 3-2</v>
      </c>
      <c r="E465" t="str">
        <f ca="1">IF(RIGHT(FPL_Combined[[#Headers],[Gameweek 04]],2)&lt;$B$622,INDEX(FPL_Results_Extract[Gameweek 04],MATCH($A465,FPL_Results_Extract[[Player]:[Player]],0)),INDEX(Team_Key[[Abbreviation]:[Abbreviation]],MATCH(LEFT(INDEX(FPL_Fixtures_Extract[],MATCH($A465,FPL_Fixtures_Extract[[Player]:[Player]],0),MATCH(FPL_Combined[[#Headers],[Gameweek 04]],FPL_Fixtures_Extract[#Headers],0)),LEN(INDEX(FPL_Fixtures_Extract[],MATCH($A465,FPL_Fixtures_Extract[[Player]:[Player]],0),MATCH(FPL_Combined[[#Headers],[Gameweek 04]],FPL_Fixtures_Extract[#Headers],0)))-4),Team_Key[[Full Name]:[Full Name]],0))&amp;RIGHT(INDEX(FPL_Fixtures_Extract[],MATCH($A465,FPL_Fixtures_Extract[[Player]:[Player]],0),MATCH(FPL_Combined[[#Headers],[Gameweek 04]],FPL_Fixtures_Extract[#Headers],0)),3))</f>
        <v>CRY(H) 1-2</v>
      </c>
      <c r="F465" t="str">
        <f ca="1">IF(RIGHT(FPL_Combined[[#Headers],[Gameweek 05]],2)&lt;$B$622,INDEX(FPL_Results_Extract[Gameweek 05],MATCH($A465,FPL_Results_Extract[[Player]:[Player]],0)),INDEX(Team_Key[[Abbreviation]:[Abbreviation]],MATCH(LEFT(INDEX(FPL_Fixtures_Extract[],MATCH($A465,FPL_Fixtures_Extract[[Player]:[Player]],0),MATCH(FPL_Combined[[#Headers],[Gameweek 05]],FPL_Fixtures_Extract[#Headers],0)),LEN(INDEX(FPL_Fixtures_Extract[],MATCH($A465,FPL_Fixtures_Extract[[Player]:[Player]],0),MATCH(FPL_Combined[[#Headers],[Gameweek 05]],FPL_Fixtures_Extract[#Headers],0)))-4),Team_Key[[Full Name]:[Full Name]],0))&amp;RIGHT(INDEX(FPL_Fixtures_Extract[],MATCH($A465,FPL_Fixtures_Extract[[Player]:[Player]],0),MATCH(FPL_Combined[[#Headers],[Gameweek 05]],FPL_Fixtures_Extract[#Headers],0)),3))</f>
        <v>EVE(A) 1-3</v>
      </c>
      <c r="G465" t="str">
        <f ca="1">IF(RIGHT(FPL_Combined[[#Headers],[Gameweek 06]],2)&lt;$B$622,INDEX(FPL_Results_Extract[Gameweek 06],MATCH($A465,FPL_Results_Extract[[Player]:[Player]],0)),INDEX(Team_Key[[Abbreviation]:[Abbreviation]],MATCH(LEFT(INDEX(FPL_Fixtures_Extract[],MATCH($A465,FPL_Fixtures_Extract[[Player]:[Player]],0),MATCH(FPL_Combined[[#Headers],[Gameweek 06]],FPL_Fixtures_Extract[#Headers],0)),LEN(INDEX(FPL_Fixtures_Extract[],MATCH($A465,FPL_Fixtures_Extract[[Player]:[Player]],0),MATCH(FPL_Combined[[#Headers],[Gameweek 06]],FPL_Fixtures_Extract[#Headers],0)))-4),Team_Key[[Full Name]:[Full Name]],0))&amp;RIGHT(INDEX(FPL_Fixtures_Extract[],MATCH($A465,FPL_Fixtures_Extract[[Player]:[Player]],0),MATCH(FPL_Combined[[#Headers],[Gameweek 06]],FPL_Fixtures_Extract[#Headers],0)),3))</f>
        <v>ARS(H) 2-0</v>
      </c>
      <c r="H465" t="str">
        <f ca="1">IF(RIGHT(FPL_Combined[[#Headers],[Gameweek 07]],2)&lt;$B$622,INDEX(FPL_Results_Extract[Gameweek 07],MATCH($A465,FPL_Results_Extract[[Player]:[Player]],0)),INDEX(Team_Key[[Abbreviation]:[Abbreviation]],MATCH(LEFT(INDEX(FPL_Fixtures_Extract[],MATCH($A465,FPL_Fixtures_Extract[[Player]:[Player]],0),MATCH(FPL_Combined[[#Headers],[Gameweek 07]],FPL_Fixtures_Extract[#Headers],0)),LEN(INDEX(FPL_Fixtures_Extract[],MATCH($A465,FPL_Fixtures_Extract[[Player]:[Player]],0),MATCH(FPL_Combined[[#Headers],[Gameweek 07]],FPL_Fixtures_Extract[#Headers],0)))-4),Team_Key[[Full Name]:[Full Name]],0))&amp;RIGHT(INDEX(FPL_Fixtures_Extract[],MATCH($A465,FPL_Fixtures_Extract[[Player]:[Player]],0),MATCH(FPL_Combined[[#Headers],[Gameweek 07]],FPL_Fixtures_Extract[#Headers],0)),3))</f>
        <v>NEW(A) 2-2</v>
      </c>
      <c r="I465" t="str">
        <f ca="1">IF(RIGHT(FPL_Combined[[#Headers],[Gameweek 08]],2)&lt;$B$622,INDEX(FPL_Results_Extract[Gameweek 08],MATCH($A465,FPL_Results_Extract[[Player]:[Player]],0)),INDEX(Team_Key[[Abbreviation]:[Abbreviation]],MATCH(LEFT(INDEX(FPL_Fixtures_Extract[],MATCH($A465,FPL_Fixtures_Extract[[Player]:[Player]],0),MATCH(FPL_Combined[[#Headers],[Gameweek 08]],FPL_Fixtures_Extract[#Headers],0)),LEN(INDEX(FPL_Fixtures_Extract[],MATCH($A465,FPL_Fixtures_Extract[[Player]:[Player]],0),MATCH(FPL_Combined[[#Headers],[Gameweek 08]],FPL_Fixtures_Extract[#Headers],0)))-4),Team_Key[[Full Name]:[Full Name]],0))&amp;RIGHT(INDEX(FPL_Fixtures_Extract[],MATCH($A465,FPL_Fixtures_Extract[[Player]:[Player]],0),MATCH(FPL_Combined[[#Headers],[Gameweek 08]],FPL_Fixtures_Extract[#Headers],0)),3))</f>
        <v>SOU(H) 1-3</v>
      </c>
      <c r="J465" t="str">
        <f ca="1">IF(RIGHT(FPL_Combined[[#Headers],[Gameweek 09]],2)&lt;$B$622,INDEX(FPL_Results_Extract[Gameweek 09],MATCH($A465,FPL_Results_Extract[[Player]:[Player]],0)),INDEX(Team_Key[[Abbreviation]:[Abbreviation]],MATCH(LEFT(INDEX(FPL_Fixtures_Extract[],MATCH($A465,FPL_Fixtures_Extract[[Player]:[Player]],0),MATCH(FPL_Combined[[#Headers],[Gameweek 09]],FPL_Fixtures_Extract[#Headers],0)),LEN(INDEX(FPL_Fixtures_Extract[],MATCH($A465,FPL_Fixtures_Extract[[Player]:[Player]],0),MATCH(FPL_Combined[[#Headers],[Gameweek 09]],FPL_Fixtures_Extract[#Headers],0)))-4),Team_Key[[Full Name]:[Full Name]],0))&amp;RIGHT(INDEX(FPL_Fixtures_Extract[],MATCH($A465,FPL_Fixtures_Extract[[Player]:[Player]],0),MATCH(FPL_Combined[[#Headers],[Gameweek 09]],FPL_Fixtures_Extract[#Headers],0)),3))</f>
        <v>AVL(H) 2-0</v>
      </c>
      <c r="K465" t="str">
        <f ca="1">IF(RIGHT(FPL_Combined[[#Headers],[Gameweek 10]],2)&lt;$B$622,INDEX(FPL_Results_Extract[Gameweek 10],MATCH($A465,FPL_Results_Extract[[Player]:[Player]],0)),INDEX(Team_Key[[Abbreviation]:[Abbreviation]],MATCH(LEFT(INDEX(FPL_Fixtures_Extract[],MATCH($A465,FPL_Fixtures_Extract[[Player]:[Player]],0),MATCH(FPL_Combined[[#Headers],[Gameweek 10]],FPL_Fixtures_Extract[#Headers],0)),LEN(INDEX(FPL_Fixtures_Extract[],MATCH($A465,FPL_Fixtures_Extract[[Player]:[Player]],0),MATCH(FPL_Combined[[#Headers],[Gameweek 10]],FPL_Fixtures_Extract[#Headers],0)))-4),Team_Key[[Full Name]:[Full Name]],0))&amp;RIGHT(INDEX(FPL_Fixtures_Extract[],MATCH($A465,FPL_Fixtures_Extract[[Player]:[Player]],0),MATCH(FPL_Combined[[#Headers],[Gameweek 10]],FPL_Fixtures_Extract[#Headers],0)),3))</f>
        <v>WHU(A) 1-2</v>
      </c>
      <c r="L465" t="str">
        <f ca="1">IF(RIGHT(FPL_Combined[[#Headers],[Gameweek 11]],2)&lt;$B$622,INDEX(FPL_Results_Extract[Gameweek 11],MATCH($A465,FPL_Results_Extract[[Player]:[Player]],0)),INDEX(Team_Key[[Abbreviation]:[Abbreviation]],MATCH(LEFT(INDEX(FPL_Fixtures_Extract[],MATCH($A465,FPL_Fixtures_Extract[[Player]:[Player]],0),MATCH(FPL_Combined[[#Headers],[Gameweek 11]],FPL_Fixtures_Extract[#Headers],0)),LEN(INDEX(FPL_Fixtures_Extract[],MATCH($A465,FPL_Fixtures_Extract[[Player]:[Player]],0),MATCH(FPL_Combined[[#Headers],[Gameweek 11]],FPL_Fixtures_Extract[#Headers],0)))-4),Team_Key[[Full Name]:[Full Name]],0))&amp;RIGHT(INDEX(FPL_Fixtures_Extract[],MATCH($A465,FPL_Fixtures_Extract[[Player]:[Player]],0),MATCH(FPL_Combined[[#Headers],[Gameweek 11]],FPL_Fixtures_Extract[#Headers],0)),3))</f>
        <v>LIV(H) 1-3</v>
      </c>
      <c r="M465" t="str">
        <f ca="1">IF(RIGHT(FPL_Combined[[#Headers],[Gameweek 12]],2)&lt;$B$622,INDEX(FPL_Results_Extract[Gameweek 12],MATCH($A465,FPL_Results_Extract[[Player]:[Player]],0)),INDEX(Team_Key[[Abbreviation]:[Abbreviation]],MATCH(LEFT(INDEX(FPL_Fixtures_Extract[],MATCH($A465,FPL_Fixtures_Extract[[Player]:[Player]],0),MATCH(FPL_Combined[[#Headers],[Gameweek 12]],FPL_Fixtures_Extract[#Headers],0)),LEN(INDEX(FPL_Fixtures_Extract[],MATCH($A465,FPL_Fixtures_Extract[[Player]:[Player]],0),MATCH(FPL_Combined[[#Headers],[Gameweek 12]],FPL_Fixtures_Extract[#Headers],0)))-4),Team_Key[[Full Name]:[Full Name]],0))&amp;RIGHT(INDEX(FPL_Fixtures_Extract[],MATCH($A465,FPL_Fixtures_Extract[[Player]:[Player]],0),MATCH(FPL_Combined[[#Headers],[Gameweek 12]],FPL_Fixtures_Extract[#Headers],0)),3))</f>
        <v>STK(A) 0-1</v>
      </c>
      <c r="N465" t="str">
        <f ca="1">IF(RIGHT(FPL_Combined[[#Headers],[Gameweek 13]],2)&lt;$B$622,INDEX(FPL_Results_Extract[Gameweek 13],MATCH($A465,FPL_Results_Extract[[Player]:[Player]],0)),INDEX(Team_Key[[Abbreviation]:[Abbreviation]],MATCH(LEFT(INDEX(FPL_Fixtures_Extract[],MATCH($A465,FPL_Fixtures_Extract[[Player]:[Player]],0),MATCH(FPL_Combined[[#Headers],[Gameweek 13]],FPL_Fixtures_Extract[#Headers],0)),LEN(INDEX(FPL_Fixtures_Extract[],MATCH($A465,FPL_Fixtures_Extract[[Player]:[Player]],0),MATCH(FPL_Combined[[#Headers],[Gameweek 13]],FPL_Fixtures_Extract[#Headers],0)))-4),Team_Key[[Full Name]:[Full Name]],0))&amp;RIGHT(INDEX(FPL_Fixtures_Extract[],MATCH($A465,FPL_Fixtures_Extract[[Player]:[Player]],0),MATCH(FPL_Combined[[#Headers],[Gameweek 13]],FPL_Fixtures_Extract[#Headers],0)),3))</f>
        <v>NOR(H) 1-0</v>
      </c>
      <c r="O465" t="str">
        <f ca="1">IF(RIGHT(FPL_Combined[[#Headers],[Gameweek 14]],2)&lt;$B$622,INDEX(FPL_Results_Extract[Gameweek 14],MATCH($A465,FPL_Results_Extract[[Player]:[Player]],0)),INDEX(Team_Key[[Abbreviation]:[Abbreviation]],MATCH(LEFT(INDEX(FPL_Fixtures_Extract[],MATCH($A465,FPL_Fixtures_Extract[[Player]:[Player]],0),MATCH(FPL_Combined[[#Headers],[Gameweek 14]],FPL_Fixtures_Extract[#Headers],0)),LEN(INDEX(FPL_Fixtures_Extract[],MATCH($A465,FPL_Fixtures_Extract[[Player]:[Player]],0),MATCH(FPL_Combined[[#Headers],[Gameweek 14]],FPL_Fixtures_Extract[#Headers],0)))-4),Team_Key[[Full Name]:[Full Name]],0))&amp;RIGHT(INDEX(FPL_Fixtures_Extract[],MATCH($A465,FPL_Fixtures_Extract[[Player]:[Player]],0),MATCH(FPL_Combined[[#Headers],[Gameweek 14]],FPL_Fixtures_Extract[#Headers],0)),3))</f>
        <v>TOT(A) 0-0</v>
      </c>
      <c r="P465" t="str">
        <f ca="1">IF(RIGHT(FPL_Combined[[#Headers],[Gameweek 15]],2)&lt;$B$622,INDEX(FPL_Results_Extract[Gameweek 15],MATCH($A465,FPL_Results_Extract[[Player]:[Player]],0)),INDEX(Team_Key[[Abbreviation]:[Abbreviation]],MATCH(LEFT(INDEX(FPL_Fixtures_Extract[],MATCH($A465,FPL_Fixtures_Extract[[Player]:[Player]],0),MATCH(FPL_Combined[[#Headers],[Gameweek 15]],FPL_Fixtures_Extract[#Headers],0)),LEN(INDEX(FPL_Fixtures_Extract[],MATCH($A465,FPL_Fixtures_Extract[[Player]:[Player]],0),MATCH(FPL_Combined[[#Headers],[Gameweek 15]],FPL_Fixtures_Extract[#Headers],0)))-4),Team_Key[[Full Name]:[Full Name]],0))&amp;RIGHT(INDEX(FPL_Fixtures_Extract[],MATCH($A465,FPL_Fixtures_Extract[[Player]:[Player]],0),MATCH(FPL_Combined[[#Headers],[Gameweek 15]],FPL_Fixtures_Extract[#Headers],0)),3))</f>
        <v>BOU(H) 0-1</v>
      </c>
      <c r="Q465" t="str">
        <f ca="1">IF(RIGHT(FPL_Combined[[#Headers],[Gameweek 16]],2)&lt;$B$622,INDEX(FPL_Results_Extract[Gameweek 16],MATCH($A465,FPL_Results_Extract[[Player]:[Player]],0)),INDEX(Team_Key[[Abbreviation]:[Abbreviation]],MATCH(LEFT(INDEX(FPL_Fixtures_Extract[],MATCH($A465,FPL_Fixtures_Extract[[Player]:[Player]],0),MATCH(FPL_Combined[[#Headers],[Gameweek 16]],FPL_Fixtures_Extract[#Headers],0)),LEN(INDEX(FPL_Fixtures_Extract[],MATCH($A465,FPL_Fixtures_Extract[[Player]:[Player]],0),MATCH(FPL_Combined[[#Headers],[Gameweek 16]],FPL_Fixtures_Extract[#Headers],0)))-4),Team_Key[[Full Name]:[Full Name]],0))&amp;RIGHT(INDEX(FPL_Fixtures_Extract[],MATCH($A465,FPL_Fixtures_Extract[[Player]:[Player]],0),MATCH(FPL_Combined[[#Headers],[Gameweek 16]],FPL_Fixtures_Extract[#Headers],0)),3))</f>
        <v>LEI(A) 1-2</v>
      </c>
      <c r="R465" t="str">
        <f ca="1">IF(RIGHT(FPL_Combined[[#Headers],[Gameweek 17]],2)&lt;$B$622,INDEX(FPL_Results_Extract[Gameweek 17],MATCH($A465,FPL_Results_Extract[[Player]:[Player]],0)),INDEX(Team_Key[[Abbreviation]:[Abbreviation]],MATCH(LEFT(INDEX(FPL_Fixtures_Extract[],MATCH($A465,FPL_Fixtures_Extract[[Player]:[Player]],0),MATCH(FPL_Combined[[#Headers],[Gameweek 17]],FPL_Fixtures_Extract[#Headers],0)),LEN(INDEX(FPL_Fixtures_Extract[],MATCH($A465,FPL_Fixtures_Extract[[Player]:[Player]],0),MATCH(FPL_Combined[[#Headers],[Gameweek 17]],FPL_Fixtures_Extract[#Headers],0)))-4),Team_Key[[Full Name]:[Full Name]],0))&amp;RIGHT(INDEX(FPL_Fixtures_Extract[],MATCH($A465,FPL_Fixtures_Extract[[Player]:[Player]],0),MATCH(FPL_Combined[[#Headers],[Gameweek 17]],FPL_Fixtures_Extract[#Headers],0)),3))</f>
        <v>SUN(H) 3-1</v>
      </c>
      <c r="S465" t="str">
        <f ca="1">IF(RIGHT(FPL_Combined[[#Headers],[Gameweek 18]],2)&lt;$B$622,INDEX(FPL_Results_Extract[Gameweek 18],MATCH($A465,FPL_Results_Extract[[Player]:[Player]],0)),INDEX(Team_Key[[Abbreviation]:[Abbreviation]],MATCH(LEFT(INDEX(FPL_Fixtures_Extract[],MATCH($A465,FPL_Fixtures_Extract[[Player]:[Player]],0),MATCH(FPL_Combined[[#Headers],[Gameweek 18]],FPL_Fixtures_Extract[#Headers],0)),LEN(INDEX(FPL_Fixtures_Extract[],MATCH($A465,FPL_Fixtures_Extract[[Player]:[Player]],0),MATCH(FPL_Combined[[#Headers],[Gameweek 18]],FPL_Fixtures_Extract[#Headers],0)))-4),Team_Key[[Full Name]:[Full Name]],0))&amp;RIGHT(INDEX(FPL_Fixtures_Extract[],MATCH($A465,FPL_Fixtures_Extract[[Player]:[Player]],0),MATCH(FPL_Combined[[#Headers],[Gameweek 18]],FPL_Fixtures_Extract[#Headers],0)),3))</f>
        <v>WAT(H) 2-2</v>
      </c>
      <c r="T465" t="str">
        <f ca="1">IF(RIGHT(FPL_Combined[[#Headers],[Gameweek 19]],2)&lt;$B$622,INDEX(FPL_Results_Extract[Gameweek 19],MATCH($A465,FPL_Results_Extract[[Player]:[Player]],0)),INDEX(Team_Key[[Abbreviation]:[Abbreviation]],MATCH(LEFT(INDEX(FPL_Fixtures_Extract[],MATCH($A465,FPL_Fixtures_Extract[[Player]:[Player]],0),MATCH(FPL_Combined[[#Headers],[Gameweek 19]],FPL_Fixtures_Extract[#Headers],0)),LEN(INDEX(FPL_Fixtures_Extract[],MATCH($A465,FPL_Fixtures_Extract[[Player]:[Player]],0),MATCH(FPL_Combined[[#Headers],[Gameweek 19]],FPL_Fixtures_Extract[#Headers],0)))-4),Team_Key[[Full Name]:[Full Name]],0))&amp;RIGHT(INDEX(FPL_Fixtures_Extract[],MATCH($A465,FPL_Fixtures_Extract[[Player]:[Player]],0),MATCH(FPL_Combined[[#Headers],[Gameweek 19]],FPL_Fixtures_Extract[#Headers],0)),3))</f>
        <v>MUN(A) 0-0</v>
      </c>
      <c r="U465" t="str">
        <f ca="1">IF(RIGHT(FPL_Combined[[#Headers],[Gameweek 20]],2)&lt;$B$622,INDEX(FPL_Results_Extract[Gameweek 20],MATCH($A465,FPL_Results_Extract[[Player]:[Player]],0)),INDEX(Team_Key[[Abbreviation]:[Abbreviation]],MATCH(LEFT(INDEX(FPL_Fixtures_Extract[],MATCH($A465,FPL_Fixtures_Extract[[Player]:[Player]],0),MATCH(FPL_Combined[[#Headers],[Gameweek 20]],FPL_Fixtures_Extract[#Headers],0)),LEN(INDEX(FPL_Fixtures_Extract[],MATCH($A465,FPL_Fixtures_Extract[[Player]:[Player]],0),MATCH(FPL_Combined[[#Headers],[Gameweek 20]],FPL_Fixtures_Extract[#Headers],0)))-4),Team_Key[[Full Name]:[Full Name]],0))&amp;RIGHT(INDEX(FPL_Fixtures_Extract[],MATCH($A465,FPL_Fixtures_Extract[[Player]:[Player]],0),MATCH(FPL_Combined[[#Headers],[Gameweek 20]],FPL_Fixtures_Extract[#Headers],0)),3))</f>
        <v>CRY(A) 3-0</v>
      </c>
      <c r="V465" t="str">
        <f ca="1">IF(RIGHT(FPL_Combined[[#Headers],[Gameweek 21]],2)&lt;$B$622,INDEX(FPL_Results_Extract[Gameweek 21],MATCH($A465,FPL_Results_Extract[[Player]:[Player]],0)),INDEX(Team_Key[[Abbreviation]:[Abbreviation]],MATCH(LEFT(INDEX(FPL_Fixtures_Extract[],MATCH($A465,FPL_Fixtures_Extract[[Player]:[Player]],0),MATCH(FPL_Combined[[#Headers],[Gameweek 21]],FPL_Fixtures_Extract[#Headers],0)),LEN(INDEX(FPL_Fixtures_Extract[],MATCH($A465,FPL_Fixtures_Extract[[Player]:[Player]],0),MATCH(FPL_Combined[[#Headers],[Gameweek 21]],FPL_Fixtures_Extract[#Headers],0)))-4),Team_Key[[Full Name]:[Full Name]],0))&amp;RIGHT(INDEX(FPL_Fixtures_Extract[],MATCH($A465,FPL_Fixtures_Extract[[Player]:[Player]],0),MATCH(FPL_Combined[[#Headers],[Gameweek 21]],FPL_Fixtures_Extract[#Headers],0)),3))</f>
        <v>WBA(H) 2-2</v>
      </c>
      <c r="W465" t="str">
        <f ca="1">IF(RIGHT(FPL_Combined[[#Headers],[Gameweek 22]],2)&lt;$B$622,INDEX(FPL_Results_Extract[Gameweek 22],MATCH($A465,FPL_Results_Extract[[Player]:[Player]],0)),INDEX(Team_Key[[Abbreviation]:[Abbreviation]],MATCH(LEFT(INDEX(FPL_Fixtures_Extract[],MATCH($A465,FPL_Fixtures_Extract[[Player]:[Player]],0),MATCH(FPL_Combined[[#Headers],[Gameweek 22]],FPL_Fixtures_Extract[#Headers],0)),LEN(INDEX(FPL_Fixtures_Extract[],MATCH($A465,FPL_Fixtures_Extract[[Player]:[Player]],0),MATCH(FPL_Combined[[#Headers],[Gameweek 22]],FPL_Fixtures_Extract[#Headers],0)))-4),Team_Key[[Full Name]:[Full Name]],0))&amp;RIGHT(INDEX(FPL_Fixtures_Extract[],MATCH($A465,FPL_Fixtures_Extract[[Player]:[Player]],0),MATCH(FPL_Combined[[#Headers],[Gameweek 22]],FPL_Fixtures_Extract[#Headers],0)),3))</f>
        <v>EVE(H) 3-3</v>
      </c>
      <c r="X465" t="str">
        <f ca="1">IF(RIGHT(FPL_Combined[[#Headers],[Gameweek 23]],2)&lt;$B$622,INDEX(FPL_Results_Extract[Gameweek 23],MATCH($A465,FPL_Results_Extract[[Player]:[Player]],0)),INDEX(Team_Key[[Abbreviation]:[Abbreviation]],MATCH(LEFT(INDEX(FPL_Fixtures_Extract[],MATCH($A465,FPL_Fixtures_Extract[[Player]:[Player]],0),MATCH(FPL_Combined[[#Headers],[Gameweek 23]],FPL_Fixtures_Extract[#Headers],0)),LEN(INDEX(FPL_Fixtures_Extract[],MATCH($A465,FPL_Fixtures_Extract[[Player]:[Player]],0),MATCH(FPL_Combined[[#Headers],[Gameweek 23]],FPL_Fixtures_Extract[#Headers],0)))-4),Team_Key[[Full Name]:[Full Name]],0))&amp;RIGHT(INDEX(FPL_Fixtures_Extract[],MATCH($A465,FPL_Fixtures_Extract[[Player]:[Player]],0),MATCH(FPL_Combined[[#Headers],[Gameweek 23]],FPL_Fixtures_Extract[#Headers],0)),3))</f>
        <v>ARS(A) 1-0</v>
      </c>
      <c r="Y465" t="str">
        <f ca="1">IF(RIGHT(FPL_Combined[[#Headers],[Gameweek 24]],2)&lt;$B$622,INDEX(FPL_Results_Extract[Team],MATCH($A465,FPL_Results_Extract[[Player]:[Player]],0)),INDEX(Team_Key[[Abbreviation]:[Abbreviation]],MATCH(LEFT(INDEX(FPL_Fixtures_Extract[],MATCH($A465,FPL_Fixtures_Extract[[Player]:[Player]],0),MATCH(FPL_Combined[[#Headers],[Gameweek 24]],FPL_Fixtures_Extract[#Headers],0)),LEN(INDEX(FPL_Fixtures_Extract[],MATCH($A465,FPL_Fixtures_Extract[[Player]:[Player]],0),MATCH(FPL_Combined[[#Headers],[Gameweek 24]],FPL_Fixtures_Extract[#Headers],0)))-4),Team_Key[[Full Name]:[Full Name]],0))&amp;RIGHT(INDEX(FPL_Fixtures_Extract[],MATCH($A465,FPL_Fixtures_Extract[[Player]:[Player]],0),MATCH(FPL_Combined[[#Headers],[Gameweek 24]],FPL_Fixtures_Extract[#Headers],0)),3))</f>
        <v>CHE</v>
      </c>
      <c r="Z465" t="str">
        <f ca="1">IF(RIGHT(FPL_Combined[[#Headers],[Gameweek 25]],2)&lt;$B$622,INDEX(FPL_Results_Extract[Player],MATCH($A465,FPL_Results_Extract[[Player]:[Player]],0)),INDEX(Team_Key[[Abbreviation]:[Abbreviation]],MATCH(LEFT(INDEX(FPL_Fixtures_Extract[],MATCH($A465,FPL_Fixtures_Extract[[Player]:[Player]],0),MATCH(FPL_Combined[[#Headers],[Gameweek 25]],FPL_Fixtures_Extract[#Headers],0)),LEN(INDEX(FPL_Fixtures_Extract[],MATCH($A465,FPL_Fixtures_Extract[[Player]:[Player]],0),MATCH(FPL_Combined[[#Headers],[Gameweek 25]],FPL_Fixtures_Extract[#Headers],0)))-4),Team_Key[[Full Name]:[Full Name]],0))&amp;RIGHT(INDEX(FPL_Fixtures_Extract[],MATCH($A465,FPL_Fixtures_Extract[[Player]:[Player]],0),MATCH(FPL_Combined[[#Headers],[Gameweek 25]],FPL_Fixtures_Extract[#Headers],0)),3))</f>
        <v>Ramires</v>
      </c>
      <c r="AA465" t="str">
        <f ca="1">IF(RIGHT(FPL_Combined[[#Headers],[Gameweek 26]],2)&lt;$B$622,INDEX(FPL_Results_Extract[Gameweek 01],MATCH($A465,FPL_Results_Extract[[Player]:[Player]],0)),INDEX(Team_Key[[Abbreviation]:[Abbreviation]],MATCH(LEFT(INDEX(FPL_Fixtures_Extract[],MATCH($A465,FPL_Fixtures_Extract[[Player]:[Player]],0),MATCH(FPL_Combined[[#Headers],[Gameweek 26]],FPL_Fixtures_Extract[#Headers],0)),LEN(INDEX(FPL_Fixtures_Extract[],MATCH($A465,FPL_Fixtures_Extract[[Player]:[Player]],0),MATCH(FPL_Combined[[#Headers],[Gameweek 26]],FPL_Fixtures_Extract[#Headers],0)))-4),Team_Key[[Full Name]:[Full Name]],0))&amp;RIGHT(INDEX(FPL_Fixtures_Extract[],MATCH($A465,FPL_Fixtures_Extract[[Player]:[Player]],0),MATCH(FPL_Combined[[#Headers],[Gameweek 26]],FPL_Fixtures_Extract[#Headers],0)),3))</f>
        <v>SWA(H) 2-2</v>
      </c>
      <c r="AB465" t="str">
        <f ca="1">IF(RIGHT(FPL_Combined[[#Headers],[Gameweek 27]],2)&lt;$B$622,INDEX(FPL_Results_Extract[Gameweek 02],MATCH($A465,FPL_Results_Extract[[Player]:[Player]],0)),INDEX(Team_Key[[Abbreviation]:[Abbreviation]],MATCH(LEFT(INDEX(FPL_Fixtures_Extract[],MATCH($A465,FPL_Fixtures_Extract[[Player]:[Player]],0),MATCH(FPL_Combined[[#Headers],[Gameweek 27]],FPL_Fixtures_Extract[#Headers],0)),LEN(INDEX(FPL_Fixtures_Extract[],MATCH($A465,FPL_Fixtures_Extract[[Player]:[Player]],0),MATCH(FPL_Combined[[#Headers],[Gameweek 27]],FPL_Fixtures_Extract[#Headers],0)))-4),Team_Key[[Full Name]:[Full Name]],0))&amp;RIGHT(INDEX(FPL_Fixtures_Extract[],MATCH($A465,FPL_Fixtures_Extract[[Player]:[Player]],0),MATCH(FPL_Combined[[#Headers],[Gameweek 27]],FPL_Fixtures_Extract[#Headers],0)),3))</f>
        <v>MCI(A) 0-3</v>
      </c>
      <c r="AC465" t="str">
        <f ca="1">IF(RIGHT(FPL_Combined[[#Headers],[Gameweek 28]],2)&lt;$B$622,INDEX(FPL_Results_Extract[Gameweek 03],MATCH($A465,FPL_Results_Extract[[Player]:[Player]],0)),INDEX(Team_Key[[Abbreviation]:[Abbreviation]],MATCH(LEFT(INDEX(FPL_Fixtures_Extract[],MATCH($A465,FPL_Fixtures_Extract[[Player]:[Player]],0),MATCH(FPL_Combined[[#Headers],[Gameweek 28]],FPL_Fixtures_Extract[#Headers],0)),LEN(INDEX(FPL_Fixtures_Extract[],MATCH($A465,FPL_Fixtures_Extract[[Player]:[Player]],0),MATCH(FPL_Combined[[#Headers],[Gameweek 28]],FPL_Fixtures_Extract[#Headers],0)))-4),Team_Key[[Full Name]:[Full Name]],0))&amp;RIGHT(INDEX(FPL_Fixtures_Extract[],MATCH($A465,FPL_Fixtures_Extract[[Player]:[Player]],0),MATCH(FPL_Combined[[#Headers],[Gameweek 28]],FPL_Fixtures_Extract[#Headers],0)),3))</f>
        <v>WBA(A) 3-2</v>
      </c>
      <c r="AD465" t="str">
        <f ca="1">IF(RIGHT(FPL_Combined[[#Headers],[Gameweek 29]],2)&lt;$B$622,INDEX(FPL_Results_Extract[Gameweek 04],MATCH($A465,FPL_Results_Extract[[Player]:[Player]],0)),INDEX(Team_Key[[Abbreviation]:[Abbreviation]],MATCH(LEFT(INDEX(FPL_Fixtures_Extract[],MATCH($A465,FPL_Fixtures_Extract[[Player]:[Player]],0),MATCH(FPL_Combined[[#Headers],[Gameweek 29]],FPL_Fixtures_Extract[#Headers],0)),LEN(INDEX(FPL_Fixtures_Extract[],MATCH($A465,FPL_Fixtures_Extract[[Player]:[Player]],0),MATCH(FPL_Combined[[#Headers],[Gameweek 29]],FPL_Fixtures_Extract[#Headers],0)))-4),Team_Key[[Full Name]:[Full Name]],0))&amp;RIGHT(INDEX(FPL_Fixtures_Extract[],MATCH($A465,FPL_Fixtures_Extract[[Player]:[Player]],0),MATCH(FPL_Combined[[#Headers],[Gameweek 29]],FPL_Fixtures_Extract[#Headers],0)),3))</f>
        <v>STK(H)</v>
      </c>
      <c r="AE465" t="e">
        <f ca="1">IF(RIGHT(FPL_Combined[[#Headers],[Gameweek 30]],2)&lt;$B$622,INDEX(FPL_Results_Extract[Gameweek 05],MATCH($A465,FPL_Results_Extract[[Player]:[Player]],0)),INDEX(Team_Key[[Abbreviation]:[Abbreviation]],MATCH(LEFT(INDEX(FPL_Fixtures_Extract[],MATCH($A465,FPL_Fixtures_Extract[[Player]:[Player]],0),MATCH(FPL_Combined[[#Headers],[Gameweek 30]],FPL_Fixtures_Extract[#Headers],0)),LEN(INDEX(FPL_Fixtures_Extract[],MATCH($A465,FPL_Fixtures_Extract[[Player]:[Player]],0),MATCH(FPL_Combined[[#Headers],[Gameweek 30]],FPL_Fixtures_Extract[#Headers],0)))-4),Team_Key[[Full Name]:[Full Name]],0))&amp;RIGHT(INDEX(FPL_Fixtures_Extract[],MATCH($A465,FPL_Fixtures_Extract[[Player]:[Player]],0),MATCH(FPL_Combined[[#Headers],[Gameweek 30]],FPL_Fixtures_Extract[#Headers],0)),3))</f>
        <v>#VALUE!</v>
      </c>
      <c r="AF465" t="str">
        <f ca="1">IF(RIGHT(FPL_Combined[[#Headers],[Gameweek 31]],2)&lt;$B$622,INDEX(FPL_Results_Extract[Gameweek 06],MATCH($A465,FPL_Results_Extract[[Player]:[Player]],0)),INDEX(Team_Key[[Abbreviation]:[Abbreviation]],MATCH(LEFT(INDEX(FPL_Fixtures_Extract[],MATCH($A465,FPL_Fixtures_Extract[[Player]:[Player]],0),MATCH(FPL_Combined[[#Headers],[Gameweek 31]],FPL_Fixtures_Extract[#Headers],0)),LEN(INDEX(FPL_Fixtures_Extract[],MATCH($A465,FPL_Fixtures_Extract[[Player]:[Player]],0),MATCH(FPL_Combined[[#Headers],[Gameweek 31]],FPL_Fixtures_Extract[#Headers],0)))-4),Team_Key[[Full Name]:[Full Name]],0))&amp;RIGHT(INDEX(FPL_Fixtures_Extract[],MATCH($A465,FPL_Fixtures_Extract[[Player]:[Player]],0),MATCH(FPL_Combined[[#Headers],[Gameweek 31]],FPL_Fixtures_Extract[#Headers],0)),3))</f>
        <v>WHU(H)</v>
      </c>
      <c r="AG465" t="str">
        <f ca="1">IF(RIGHT(FPL_Combined[[#Headers],[Gameweek 32]],2)&lt;$B$622,INDEX(FPL_Results_Extract[Gameweek 07],MATCH($A465,FPL_Results_Extract[[Player]:[Player]],0)),INDEX(Team_Key[[Abbreviation]:[Abbreviation]],MATCH(LEFT(INDEX(FPL_Fixtures_Extract[],MATCH($A465,FPL_Fixtures_Extract[[Player]:[Player]],0),MATCH(FPL_Combined[[#Headers],[Gameweek 32]],FPL_Fixtures_Extract[#Headers],0)),LEN(INDEX(FPL_Fixtures_Extract[],MATCH($A465,FPL_Fixtures_Extract[[Player]:[Player]],0),MATCH(FPL_Combined[[#Headers],[Gameweek 32]],FPL_Fixtures_Extract[#Headers],0)))-4),Team_Key[[Full Name]:[Full Name]],0))&amp;RIGHT(INDEX(FPL_Fixtures_Extract[],MATCH($A465,FPL_Fixtures_Extract[[Player]:[Player]],0),MATCH(FPL_Combined[[#Headers],[Gameweek 32]],FPL_Fixtures_Extract[#Headers],0)),3))</f>
        <v>AVL(A)</v>
      </c>
      <c r="AH465" t="str">
        <f ca="1">IF(RIGHT(FPL_Combined[[#Headers],[Gameweek 33]],2)&lt;$B$622,INDEX(FPL_Results_Extract[Gameweek 08],MATCH($A465,FPL_Results_Extract[[Player]:[Player]],0)),INDEX(Team_Key[[Abbreviation]:[Abbreviation]],MATCH(LEFT(INDEX(FPL_Fixtures_Extract[],MATCH($A465,FPL_Fixtures_Extract[[Player]:[Player]],0),MATCH(FPL_Combined[[#Headers],[Gameweek 33]],FPL_Fixtures_Extract[#Headers],0)),LEN(INDEX(FPL_Fixtures_Extract[],MATCH($A465,FPL_Fixtures_Extract[[Player]:[Player]],0),MATCH(FPL_Combined[[#Headers],[Gameweek 33]],FPL_Fixtures_Extract[#Headers],0)))-4),Team_Key[[Full Name]:[Full Name]],0))&amp;RIGHT(INDEX(FPL_Fixtures_Extract[],MATCH($A465,FPL_Fixtures_Extract[[Player]:[Player]],0),MATCH(FPL_Combined[[#Headers],[Gameweek 33]],FPL_Fixtures_Extract[#Headers],0)),3))</f>
        <v>SWA(A)</v>
      </c>
      <c r="AI465" t="str">
        <f ca="1">IF(RIGHT(FPL_Combined[[#Headers],[Gameweek 34]],2)&lt;$B$622,INDEX(FPL_Results_Extract[Gameweek 09],MATCH($A465,FPL_Results_Extract[[Player]:[Player]],0)),INDEX(Team_Key[[Abbreviation]:[Abbreviation]],MATCH(LEFT(INDEX(FPL_Fixtures_Extract[],MATCH($A465,FPL_Fixtures_Extract[[Player]:[Player]],0),MATCH(FPL_Combined[[#Headers],[Gameweek 34]],FPL_Fixtures_Extract[#Headers],0)),LEN(INDEX(FPL_Fixtures_Extract[],MATCH($A465,FPL_Fixtures_Extract[[Player]:[Player]],0),MATCH(FPL_Combined[[#Headers],[Gameweek 34]],FPL_Fixtures_Extract[#Headers],0)))-4),Team_Key[[Full Name]:[Full Name]],0))&amp;RIGHT(INDEX(FPL_Fixtures_Extract[],MATCH($A465,FPL_Fixtures_Extract[[Player]:[Player]],0),MATCH(FPL_Combined[[#Headers],[Gameweek 34]],FPL_Fixtures_Extract[#Headers],0)),3))</f>
        <v>MCI(H)</v>
      </c>
      <c r="AJ465" t="str">
        <f ca="1">IF(RIGHT(FPL_Combined[[#Headers],[Gameweek 35]],2)&lt;$B$622,INDEX(FPL_Results_Extract[Gameweek 10],MATCH($A465,FPL_Results_Extract[[Player]:[Player]],0)),INDEX(Team_Key[[Abbreviation]:[Abbreviation]],MATCH(LEFT(INDEX(FPL_Fixtures_Extract[],MATCH($A465,FPL_Fixtures_Extract[[Player]:[Player]],0),MATCH(FPL_Combined[[#Headers],[Gameweek 35]],FPL_Fixtures_Extract[#Headers],0)),LEN(INDEX(FPL_Fixtures_Extract[],MATCH($A465,FPL_Fixtures_Extract[[Player]:[Player]],0),MATCH(FPL_Combined[[#Headers],[Gameweek 35]],FPL_Fixtures_Extract[#Headers],0)))-4),Team_Key[[Full Name]:[Full Name]],0))&amp;RIGHT(INDEX(FPL_Fixtures_Extract[],MATCH($A465,FPL_Fixtures_Extract[[Player]:[Player]],0),MATCH(FPL_Combined[[#Headers],[Gameweek 35]],FPL_Fixtures_Extract[#Headers],0)),3))</f>
        <v>BOU(A)</v>
      </c>
      <c r="AK465" t="str">
        <f ca="1">IF(RIGHT(FPL_Combined[[#Headers],[Gameweek 36]],2)&lt;$B$622,INDEX(FPL_Results_Extract[Gameweek 11],MATCH($A465,FPL_Results_Extract[[Player]:[Player]],0)),INDEX(Team_Key[[Abbreviation]:[Abbreviation]],MATCH(LEFT(INDEX(FPL_Fixtures_Extract[],MATCH($A465,FPL_Fixtures_Extract[[Player]:[Player]],0),MATCH(FPL_Combined[[#Headers],[Gameweek 36]],FPL_Fixtures_Extract[#Headers],0)),LEN(INDEX(FPL_Fixtures_Extract[],MATCH($A465,FPL_Fixtures_Extract[[Player]:[Player]],0),MATCH(FPL_Combined[[#Headers],[Gameweek 36]],FPL_Fixtures_Extract[#Headers],0)))-4),Team_Key[[Full Name]:[Full Name]],0))&amp;RIGHT(INDEX(FPL_Fixtures_Extract[],MATCH($A465,FPL_Fixtures_Extract[[Player]:[Player]],0),MATCH(FPL_Combined[[#Headers],[Gameweek 36]],FPL_Fixtures_Extract[#Headers],0)),3))</f>
        <v>TOT(H)</v>
      </c>
      <c r="AL465" t="str">
        <f ca="1">IF(RIGHT(FPL_Combined[[#Headers],[Gameweek 37]],2)&lt;$B$622,INDEX(FPL_Results_Extract[Gameweek 12],MATCH($A465,FPL_Results_Extract[[Player]:[Player]],0)),INDEX(Team_Key[[Abbreviation]:[Abbreviation]],MATCH(LEFT(INDEX(FPL_Fixtures_Extract[],MATCH($A465,FPL_Fixtures_Extract[[Player]:[Player]],0),MATCH(FPL_Combined[[#Headers],[Gameweek 37]],FPL_Fixtures_Extract[#Headers],0)),LEN(INDEX(FPL_Fixtures_Extract[],MATCH($A465,FPL_Fixtures_Extract[[Player]:[Player]],0),MATCH(FPL_Combined[[#Headers],[Gameweek 37]],FPL_Fixtures_Extract[#Headers],0)))-4),Team_Key[[Full Name]:[Full Name]],0))&amp;RIGHT(INDEX(FPL_Fixtures_Extract[],MATCH($A465,FPL_Fixtures_Extract[[Player]:[Player]],0),MATCH(FPL_Combined[[#Headers],[Gameweek 37]],FPL_Fixtures_Extract[#Headers],0)),3))</f>
        <v>SUN(A)</v>
      </c>
      <c r="AM465" t="str">
        <f ca="1">IF(RIGHT(FPL_Combined[[#Headers],[Gameweek 38]],2)&lt;$B$622,INDEX(FPL_Results_Extract[Gameweek 13],MATCH($A465,FPL_Results_Extract[[Player]:[Player]],0)),INDEX(Team_Key[[Abbreviation]:[Abbreviation]],MATCH(LEFT(INDEX(FPL_Fixtures_Extract[],MATCH($A465,FPL_Fixtures_Extract[[Player]:[Player]],0),MATCH(FPL_Combined[[#Headers],[Gameweek 38]],FPL_Fixtures_Extract[#Headers],0)),LEN(INDEX(FPL_Fixtures_Extract[],MATCH($A465,FPL_Fixtures_Extract[[Player]:[Player]],0),MATCH(FPL_Combined[[#Headers],[Gameweek 38]],FPL_Fixtures_Extract[#Headers],0)))-4),Team_Key[[Full Name]:[Full Name]],0))&amp;RIGHT(INDEX(FPL_Fixtures_Extract[],MATCH($A465,FPL_Fixtures_Extract[[Player]:[Player]],0),MATCH(FPL_Combined[[#Headers],[Gameweek 38]],FPL_Fixtures_Extract[#Headers],0)),3))</f>
        <v>LEI(H)</v>
      </c>
    </row>
    <row r="466" spans="1:39" x14ac:dyDescent="0.45">
      <c r="A466" t="s">
        <v>358</v>
      </c>
      <c r="B466" t="str">
        <f ca="1">IF(RIGHT(FPL_Combined[[#Headers],[Gameweek 01]],2)&lt;$B$622,INDEX(FPL_Results_Extract[Gameweek 01],MATCH($A466,FPL_Results_Extract[[Player]:[Player]],0)),INDEX(Team_Key[[Abbreviation]:[Abbreviation]],MATCH(LEFT(INDEX(FPL_Fixtures_Extract[],MATCH($A466,FPL_Fixtures_Extract[[Player]:[Player]],0),MATCH(FPL_Combined[[#Headers],[Gameweek 01]],FPL_Fixtures_Extract[#Headers],0)),LEN(INDEX(FPL_Fixtures_Extract[],MATCH($A466,FPL_Fixtures_Extract[[Player]:[Player]],0),MATCH(FPL_Combined[[#Headers],[Gameweek 01]],FPL_Fixtures_Extract[#Headers],0)))-4),Team_Key[[Full Name]:[Full Name]],0))&amp;RIGHT(INDEX(FPL_Fixtures_Extract[],MATCH($A466,FPL_Fixtures_Extract[[Player]:[Player]],0),MATCH(FPL_Combined[[#Headers],[Gameweek 01]],FPL_Fixtures_Extract[#Headers],0)),3))</f>
        <v>NEW(A) 2-2</v>
      </c>
      <c r="C466" t="str">
        <f ca="1">IF(RIGHT(FPL_Combined[[#Headers],[Gameweek 02]],2)&lt;$B$622,INDEX(FPL_Results_Extract[Gameweek 02],MATCH($A466,FPL_Results_Extract[[Player]:[Player]],0)),INDEX(Team_Key[[Abbreviation]:[Abbreviation]],MATCH(LEFT(INDEX(FPL_Fixtures_Extract[],MATCH($A466,FPL_Fixtures_Extract[[Player]:[Player]],0),MATCH(FPL_Combined[[#Headers],[Gameweek 02]],FPL_Fixtures_Extract[#Headers],0)),LEN(INDEX(FPL_Fixtures_Extract[],MATCH($A466,FPL_Fixtures_Extract[[Player]:[Player]],0),MATCH(FPL_Combined[[#Headers],[Gameweek 02]],FPL_Fixtures_Extract[#Headers],0)))-4),Team_Key[[Full Name]:[Full Name]],0))&amp;RIGHT(INDEX(FPL_Fixtures_Extract[],MATCH($A466,FPL_Fixtures_Extract[[Player]:[Player]],0),MATCH(FPL_Combined[[#Headers],[Gameweek 02]],FPL_Fixtures_Extract[#Headers],0)),3))</f>
        <v>EVE(H) 0-3</v>
      </c>
      <c r="D466" t="str">
        <f ca="1">IF(RIGHT(FPL_Combined[[#Headers],[Gameweek 03]],2)&lt;$B$622,INDEX(FPL_Results_Extract[Gameweek 03],MATCH($A466,FPL_Results_Extract[[Player]:[Player]],0)),INDEX(Team_Key[[Abbreviation]:[Abbreviation]],MATCH(LEFT(INDEX(FPL_Fixtures_Extract[],MATCH($A466,FPL_Fixtures_Extract[[Player]:[Player]],0),MATCH(FPL_Combined[[#Headers],[Gameweek 03]],FPL_Fixtures_Extract[#Headers],0)),LEN(INDEX(FPL_Fixtures_Extract[],MATCH($A466,FPL_Fixtures_Extract[[Player]:[Player]],0),MATCH(FPL_Combined[[#Headers],[Gameweek 03]],FPL_Fixtures_Extract[#Headers],0)))-4),Team_Key[[Full Name]:[Full Name]],0))&amp;RIGHT(INDEX(FPL_Fixtures_Extract[],MATCH($A466,FPL_Fixtures_Extract[[Player]:[Player]],0),MATCH(FPL_Combined[[#Headers],[Gameweek 03]],FPL_Fixtures_Extract[#Headers],0)),3))</f>
        <v>WAT(A) 0-0</v>
      </c>
      <c r="E466" t="str">
        <f ca="1">IF(RIGHT(FPL_Combined[[#Headers],[Gameweek 04]],2)&lt;$B$622,INDEX(FPL_Results_Extract[Gameweek 04],MATCH($A466,FPL_Results_Extract[[Player]:[Player]],0)),INDEX(Team_Key[[Abbreviation]:[Abbreviation]],MATCH(LEFT(INDEX(FPL_Fixtures_Extract[],MATCH($A466,FPL_Fixtures_Extract[[Player]:[Player]],0),MATCH(FPL_Combined[[#Headers],[Gameweek 04]],FPL_Fixtures_Extract[#Headers],0)),LEN(INDEX(FPL_Fixtures_Extract[],MATCH($A466,FPL_Fixtures_Extract[[Player]:[Player]],0),MATCH(FPL_Combined[[#Headers],[Gameweek 04]],FPL_Fixtures_Extract[#Headers],0)))-4),Team_Key[[Full Name]:[Full Name]],0))&amp;RIGHT(INDEX(FPL_Fixtures_Extract[],MATCH($A466,FPL_Fixtures_Extract[[Player]:[Player]],0),MATCH(FPL_Combined[[#Headers],[Gameweek 04]],FPL_Fixtures_Extract[#Headers],0)),3))</f>
        <v>NOR(H) 3-0</v>
      </c>
      <c r="F466" t="str">
        <f ca="1">IF(RIGHT(FPL_Combined[[#Headers],[Gameweek 05]],2)&lt;$B$622,INDEX(FPL_Results_Extract[Gameweek 05],MATCH($A466,FPL_Results_Extract[[Player]:[Player]],0)),INDEX(Team_Key[[Abbreviation]:[Abbreviation]],MATCH(LEFT(INDEX(FPL_Fixtures_Extract[],MATCH($A466,FPL_Fixtures_Extract[[Player]:[Player]],0),MATCH(FPL_Combined[[#Headers],[Gameweek 05]],FPL_Fixtures_Extract[#Headers],0)),LEN(INDEX(FPL_Fixtures_Extract[],MATCH($A466,FPL_Fixtures_Extract[[Player]:[Player]],0),MATCH(FPL_Combined[[#Headers],[Gameweek 05]],FPL_Fixtures_Extract[#Headers],0)))-4),Team_Key[[Full Name]:[Full Name]],0))&amp;RIGHT(INDEX(FPL_Fixtures_Extract[],MATCH($A466,FPL_Fixtures_Extract[[Player]:[Player]],0),MATCH(FPL_Combined[[#Headers],[Gameweek 05]],FPL_Fixtures_Extract[#Headers],0)),3))</f>
        <v>WBA(A) 0-0</v>
      </c>
      <c r="G466" t="str">
        <f ca="1">IF(RIGHT(FPL_Combined[[#Headers],[Gameweek 06]],2)&lt;$B$622,INDEX(FPL_Results_Extract[Gameweek 06],MATCH($A466,FPL_Results_Extract[[Player]:[Player]],0)),INDEX(Team_Key[[Abbreviation]:[Abbreviation]],MATCH(LEFT(INDEX(FPL_Fixtures_Extract[],MATCH($A466,FPL_Fixtures_Extract[[Player]:[Player]],0),MATCH(FPL_Combined[[#Headers],[Gameweek 06]],FPL_Fixtures_Extract[#Headers],0)),LEN(INDEX(FPL_Fixtures_Extract[],MATCH($A466,FPL_Fixtures_Extract[[Player]:[Player]],0),MATCH(FPL_Combined[[#Headers],[Gameweek 06]],FPL_Fixtures_Extract[#Headers],0)))-4),Team_Key[[Full Name]:[Full Name]],0))&amp;RIGHT(INDEX(FPL_Fixtures_Extract[],MATCH($A466,FPL_Fixtures_Extract[[Player]:[Player]],0),MATCH(FPL_Combined[[#Headers],[Gameweek 06]],FPL_Fixtures_Extract[#Headers],0)),3))</f>
        <v>MUN(H) 2-3</v>
      </c>
      <c r="H466" t="str">
        <f ca="1">IF(RIGHT(FPL_Combined[[#Headers],[Gameweek 07]],2)&lt;$B$622,INDEX(FPL_Results_Extract[Gameweek 07],MATCH($A466,FPL_Results_Extract[[Player]:[Player]],0)),INDEX(Team_Key[[Abbreviation]:[Abbreviation]],MATCH(LEFT(INDEX(FPL_Fixtures_Extract[],MATCH($A466,FPL_Fixtures_Extract[[Player]:[Player]],0),MATCH(FPL_Combined[[#Headers],[Gameweek 07]],FPL_Fixtures_Extract[#Headers],0)),LEN(INDEX(FPL_Fixtures_Extract[],MATCH($A466,FPL_Fixtures_Extract[[Player]:[Player]],0),MATCH(FPL_Combined[[#Headers],[Gameweek 07]],FPL_Fixtures_Extract[#Headers],0)))-4),Team_Key[[Full Name]:[Full Name]],0))&amp;RIGHT(INDEX(FPL_Fixtures_Extract[],MATCH($A466,FPL_Fixtures_Extract[[Player]:[Player]],0),MATCH(FPL_Combined[[#Headers],[Gameweek 07]],FPL_Fixtures_Extract[#Headers],0)),3))</f>
        <v>SWA(H) 3-1</v>
      </c>
      <c r="I466" t="str">
        <f ca="1">IF(RIGHT(FPL_Combined[[#Headers],[Gameweek 08]],2)&lt;$B$622,INDEX(FPL_Results_Extract[Gameweek 08],MATCH($A466,FPL_Results_Extract[[Player]:[Player]],0)),INDEX(Team_Key[[Abbreviation]:[Abbreviation]],MATCH(LEFT(INDEX(FPL_Fixtures_Extract[],MATCH($A466,FPL_Fixtures_Extract[[Player]:[Player]],0),MATCH(FPL_Combined[[#Headers],[Gameweek 08]],FPL_Fixtures_Extract[#Headers],0)),LEN(INDEX(FPL_Fixtures_Extract[],MATCH($A466,FPL_Fixtures_Extract[[Player]:[Player]],0),MATCH(FPL_Combined[[#Headers],[Gameweek 08]],FPL_Fixtures_Extract[#Headers],0)))-4),Team_Key[[Full Name]:[Full Name]],0))&amp;RIGHT(INDEX(FPL_Fixtures_Extract[],MATCH($A466,FPL_Fixtures_Extract[[Player]:[Player]],0),MATCH(FPL_Combined[[#Headers],[Gameweek 08]],FPL_Fixtures_Extract[#Headers],0)),3))</f>
        <v>CHE(A) 3-1</v>
      </c>
      <c r="J466" t="str">
        <f ca="1">IF(RIGHT(FPL_Combined[[#Headers],[Gameweek 09]],2)&lt;$B$622,INDEX(FPL_Results_Extract[Gameweek 09],MATCH($A466,FPL_Results_Extract[[Player]:[Player]],0)),INDEX(Team_Key[[Abbreviation]:[Abbreviation]],MATCH(LEFT(INDEX(FPL_Fixtures_Extract[],MATCH($A466,FPL_Fixtures_Extract[[Player]:[Player]],0),MATCH(FPL_Combined[[#Headers],[Gameweek 09]],FPL_Fixtures_Extract[#Headers],0)),LEN(INDEX(FPL_Fixtures_Extract[],MATCH($A466,FPL_Fixtures_Extract[[Player]:[Player]],0),MATCH(FPL_Combined[[#Headers],[Gameweek 09]],FPL_Fixtures_Extract[#Headers],0)))-4),Team_Key[[Full Name]:[Full Name]],0))&amp;RIGHT(INDEX(FPL_Fixtures_Extract[],MATCH($A466,FPL_Fixtures_Extract[[Player]:[Player]],0),MATCH(FPL_Combined[[#Headers],[Gameweek 09]],FPL_Fixtures_Extract[#Headers],0)),3))</f>
        <v>LEI(H) 2-2</v>
      </c>
      <c r="K466" t="str">
        <f ca="1">IF(RIGHT(FPL_Combined[[#Headers],[Gameweek 10]],2)&lt;$B$622,INDEX(FPL_Results_Extract[Gameweek 10],MATCH($A466,FPL_Results_Extract[[Player]:[Player]],0)),INDEX(Team_Key[[Abbreviation]:[Abbreviation]],MATCH(LEFT(INDEX(FPL_Fixtures_Extract[],MATCH($A466,FPL_Fixtures_Extract[[Player]:[Player]],0),MATCH(FPL_Combined[[#Headers],[Gameweek 10]],FPL_Fixtures_Extract[#Headers],0)),LEN(INDEX(FPL_Fixtures_Extract[],MATCH($A466,FPL_Fixtures_Extract[[Player]:[Player]],0),MATCH(FPL_Combined[[#Headers],[Gameweek 10]],FPL_Fixtures_Extract[#Headers],0)))-4),Team_Key[[Full Name]:[Full Name]],0))&amp;RIGHT(INDEX(FPL_Fixtures_Extract[],MATCH($A466,FPL_Fixtures_Extract[[Player]:[Player]],0),MATCH(FPL_Combined[[#Headers],[Gameweek 10]],FPL_Fixtures_Extract[#Headers],0)),3))</f>
        <v>LIV(A) 1-1</v>
      </c>
      <c r="L466" t="str">
        <f ca="1">IF(RIGHT(FPL_Combined[[#Headers],[Gameweek 11]],2)&lt;$B$622,INDEX(FPL_Results_Extract[Gameweek 11],MATCH($A466,FPL_Results_Extract[[Player]:[Player]],0)),INDEX(Team_Key[[Abbreviation]:[Abbreviation]],MATCH(LEFT(INDEX(FPL_Fixtures_Extract[],MATCH($A466,FPL_Fixtures_Extract[[Player]:[Player]],0),MATCH(FPL_Combined[[#Headers],[Gameweek 11]],FPL_Fixtures_Extract[#Headers],0)),LEN(INDEX(FPL_Fixtures_Extract[],MATCH($A466,FPL_Fixtures_Extract[[Player]:[Player]],0),MATCH(FPL_Combined[[#Headers],[Gameweek 11]],FPL_Fixtures_Extract[#Headers],0)))-4),Team_Key[[Full Name]:[Full Name]],0))&amp;RIGHT(INDEX(FPL_Fixtures_Extract[],MATCH($A466,FPL_Fixtures_Extract[[Player]:[Player]],0),MATCH(FPL_Combined[[#Headers],[Gameweek 11]],FPL_Fixtures_Extract[#Headers],0)),3))</f>
        <v>BOU(H) 2-0</v>
      </c>
      <c r="M466" t="str">
        <f ca="1">IF(RIGHT(FPL_Combined[[#Headers],[Gameweek 12]],2)&lt;$B$622,INDEX(FPL_Results_Extract[Gameweek 12],MATCH($A466,FPL_Results_Extract[[Player]:[Player]],0)),INDEX(Team_Key[[Abbreviation]:[Abbreviation]],MATCH(LEFT(INDEX(FPL_Fixtures_Extract[],MATCH($A466,FPL_Fixtures_Extract[[Player]:[Player]],0),MATCH(FPL_Combined[[#Headers],[Gameweek 12]],FPL_Fixtures_Extract[#Headers],0)),LEN(INDEX(FPL_Fixtures_Extract[],MATCH($A466,FPL_Fixtures_Extract[[Player]:[Player]],0),MATCH(FPL_Combined[[#Headers],[Gameweek 12]],FPL_Fixtures_Extract[#Headers],0)))-4),Team_Key[[Full Name]:[Full Name]],0))&amp;RIGHT(INDEX(FPL_Fixtures_Extract[],MATCH($A466,FPL_Fixtures_Extract[[Player]:[Player]],0),MATCH(FPL_Combined[[#Headers],[Gameweek 12]],FPL_Fixtures_Extract[#Headers],0)),3))</f>
        <v>SUN(A) 1-0</v>
      </c>
      <c r="N466" t="str">
        <f ca="1">IF(RIGHT(FPL_Combined[[#Headers],[Gameweek 13]],2)&lt;$B$622,INDEX(FPL_Results_Extract[Gameweek 13],MATCH($A466,FPL_Results_Extract[[Player]:[Player]],0)),INDEX(Team_Key[[Abbreviation]:[Abbreviation]],MATCH(LEFT(INDEX(FPL_Fixtures_Extract[],MATCH($A466,FPL_Fixtures_Extract[[Player]:[Player]],0),MATCH(FPL_Combined[[#Headers],[Gameweek 13]],FPL_Fixtures_Extract[#Headers],0)),LEN(INDEX(FPL_Fixtures_Extract[],MATCH($A466,FPL_Fixtures_Extract[[Player]:[Player]],0),MATCH(FPL_Combined[[#Headers],[Gameweek 13]],FPL_Fixtures_Extract[#Headers],0)))-4),Team_Key[[Full Name]:[Full Name]],0))&amp;RIGHT(INDEX(FPL_Fixtures_Extract[],MATCH($A466,FPL_Fixtures_Extract[[Player]:[Player]],0),MATCH(FPL_Combined[[#Headers],[Gameweek 13]],FPL_Fixtures_Extract[#Headers],0)),3))</f>
        <v>STK(H) 0-1</v>
      </c>
      <c r="O466" t="str">
        <f ca="1">IF(RIGHT(FPL_Combined[[#Headers],[Gameweek 14]],2)&lt;$B$622,INDEX(FPL_Results_Extract[Gameweek 14],MATCH($A466,FPL_Results_Extract[[Player]:[Player]],0)),INDEX(Team_Key[[Abbreviation]:[Abbreviation]],MATCH(LEFT(INDEX(FPL_Fixtures_Extract[],MATCH($A466,FPL_Fixtures_Extract[[Player]:[Player]],0),MATCH(FPL_Combined[[#Headers],[Gameweek 14]],FPL_Fixtures_Extract[#Headers],0)),LEN(INDEX(FPL_Fixtures_Extract[],MATCH($A466,FPL_Fixtures_Extract[[Player]:[Player]],0),MATCH(FPL_Combined[[#Headers],[Gameweek 14]],FPL_Fixtures_Extract[#Headers],0)))-4),Team_Key[[Full Name]:[Full Name]],0))&amp;RIGHT(INDEX(FPL_Fixtures_Extract[],MATCH($A466,FPL_Fixtures_Extract[[Player]:[Player]],0),MATCH(FPL_Combined[[#Headers],[Gameweek 14]],FPL_Fixtures_Extract[#Headers],0)),3))</f>
        <v>MCI(A) 1-3</v>
      </c>
      <c r="P466" t="str">
        <f ca="1">IF(RIGHT(FPL_Combined[[#Headers],[Gameweek 15]],2)&lt;$B$622,INDEX(FPL_Results_Extract[Gameweek 15],MATCH($A466,FPL_Results_Extract[[Player]:[Player]],0)),INDEX(Team_Key[[Abbreviation]:[Abbreviation]],MATCH(LEFT(INDEX(FPL_Fixtures_Extract[],MATCH($A466,FPL_Fixtures_Extract[[Player]:[Player]],0),MATCH(FPL_Combined[[#Headers],[Gameweek 15]],FPL_Fixtures_Extract[#Headers],0)),LEN(INDEX(FPL_Fixtures_Extract[],MATCH($A466,FPL_Fixtures_Extract[[Player]:[Player]],0),MATCH(FPL_Combined[[#Headers],[Gameweek 15]],FPL_Fixtures_Extract[#Headers],0)))-4),Team_Key[[Full Name]:[Full Name]],0))&amp;RIGHT(INDEX(FPL_Fixtures_Extract[],MATCH($A466,FPL_Fixtures_Extract[[Player]:[Player]],0),MATCH(FPL_Combined[[#Headers],[Gameweek 15]],FPL_Fixtures_Extract[#Headers],0)),3))</f>
        <v>AVL(H) 1-1</v>
      </c>
      <c r="Q466" t="str">
        <f ca="1">IF(RIGHT(FPL_Combined[[#Headers],[Gameweek 16]],2)&lt;$B$622,INDEX(FPL_Results_Extract[Gameweek 16],MATCH($A466,FPL_Results_Extract[[Player]:[Player]],0)),INDEX(Team_Key[[Abbreviation]:[Abbreviation]],MATCH(LEFT(INDEX(FPL_Fixtures_Extract[],MATCH($A466,FPL_Fixtures_Extract[[Player]:[Player]],0),MATCH(FPL_Combined[[#Headers],[Gameweek 16]],FPL_Fixtures_Extract[#Headers],0)),LEN(INDEX(FPL_Fixtures_Extract[],MATCH($A466,FPL_Fixtures_Extract[[Player]:[Player]],0),MATCH(FPL_Combined[[#Headers],[Gameweek 16]],FPL_Fixtures_Extract[#Headers],0)))-4),Team_Key[[Full Name]:[Full Name]],0))&amp;RIGHT(INDEX(FPL_Fixtures_Extract[],MATCH($A466,FPL_Fixtures_Extract[[Player]:[Player]],0),MATCH(FPL_Combined[[#Headers],[Gameweek 16]],FPL_Fixtures_Extract[#Headers],0)),3))</f>
        <v>CRY(A) 0-1</v>
      </c>
      <c r="R466" t="str">
        <f ca="1">IF(RIGHT(FPL_Combined[[#Headers],[Gameweek 17]],2)&lt;$B$622,INDEX(FPL_Results_Extract[Gameweek 17],MATCH($A466,FPL_Results_Extract[[Player]:[Player]],0)),INDEX(Team_Key[[Abbreviation]:[Abbreviation]],MATCH(LEFT(INDEX(FPL_Fixtures_Extract[],MATCH($A466,FPL_Fixtures_Extract[[Player]:[Player]],0),MATCH(FPL_Combined[[#Headers],[Gameweek 17]],FPL_Fixtures_Extract[#Headers],0)),LEN(INDEX(FPL_Fixtures_Extract[],MATCH($A466,FPL_Fixtures_Extract[[Player]:[Player]],0),MATCH(FPL_Combined[[#Headers],[Gameweek 17]],FPL_Fixtures_Extract[#Headers],0)))-4),Team_Key[[Full Name]:[Full Name]],0))&amp;RIGHT(INDEX(FPL_Fixtures_Extract[],MATCH($A466,FPL_Fixtures_Extract[[Player]:[Player]],0),MATCH(FPL_Combined[[#Headers],[Gameweek 17]],FPL_Fixtures_Extract[#Headers],0)),3))</f>
        <v>TOT(H) 0-2</v>
      </c>
      <c r="S466" t="str">
        <f ca="1">IF(RIGHT(FPL_Combined[[#Headers],[Gameweek 18]],2)&lt;$B$622,INDEX(FPL_Results_Extract[Gameweek 18],MATCH($A466,FPL_Results_Extract[[Player]:[Player]],0)),INDEX(Team_Key[[Abbreviation]:[Abbreviation]],MATCH(LEFT(INDEX(FPL_Fixtures_Extract[],MATCH($A466,FPL_Fixtures_Extract[[Player]:[Player]],0),MATCH(FPL_Combined[[#Headers],[Gameweek 18]],FPL_Fixtures_Extract[#Headers],0)),LEN(INDEX(FPL_Fixtures_Extract[],MATCH($A466,FPL_Fixtures_Extract[[Player]:[Player]],0),MATCH(FPL_Combined[[#Headers],[Gameweek 18]],FPL_Fixtures_Extract[#Headers],0)))-4),Team_Key[[Full Name]:[Full Name]],0))&amp;RIGHT(INDEX(FPL_Fixtures_Extract[],MATCH($A466,FPL_Fixtures_Extract[[Player]:[Player]],0),MATCH(FPL_Combined[[#Headers],[Gameweek 18]],FPL_Fixtures_Extract[#Headers],0)),3))</f>
        <v>ARS(H) 4-0</v>
      </c>
      <c r="T466" t="str">
        <f ca="1">IF(RIGHT(FPL_Combined[[#Headers],[Gameweek 19]],2)&lt;$B$622,INDEX(FPL_Results_Extract[Gameweek 19],MATCH($A466,FPL_Results_Extract[[Player]:[Player]],0)),INDEX(Team_Key[[Abbreviation]:[Abbreviation]],MATCH(LEFT(INDEX(FPL_Fixtures_Extract[],MATCH($A466,FPL_Fixtures_Extract[[Player]:[Player]],0),MATCH(FPL_Combined[[#Headers],[Gameweek 19]],FPL_Fixtures_Extract[#Headers],0)),LEN(INDEX(FPL_Fixtures_Extract[],MATCH($A466,FPL_Fixtures_Extract[[Player]:[Player]],0),MATCH(FPL_Combined[[#Headers],[Gameweek 19]],FPL_Fixtures_Extract[#Headers],0)))-4),Team_Key[[Full Name]:[Full Name]],0))&amp;RIGHT(INDEX(FPL_Fixtures_Extract[],MATCH($A466,FPL_Fixtures_Extract[[Player]:[Player]],0),MATCH(FPL_Combined[[#Headers],[Gameweek 19]],FPL_Fixtures_Extract[#Headers],0)),3))</f>
        <v>WHU(A) 1-2</v>
      </c>
      <c r="U466" t="str">
        <f ca="1">IF(RIGHT(FPL_Combined[[#Headers],[Gameweek 20]],2)&lt;$B$622,INDEX(FPL_Results_Extract[Gameweek 20],MATCH($A466,FPL_Results_Extract[[Player]:[Player]],0)),INDEX(Team_Key[[Abbreviation]:[Abbreviation]],MATCH(LEFT(INDEX(FPL_Fixtures_Extract[],MATCH($A466,FPL_Fixtures_Extract[[Player]:[Player]],0),MATCH(FPL_Combined[[#Headers],[Gameweek 20]],FPL_Fixtures_Extract[#Headers],0)),LEN(INDEX(FPL_Fixtures_Extract[],MATCH($A466,FPL_Fixtures_Extract[[Player]:[Player]],0),MATCH(FPL_Combined[[#Headers],[Gameweek 20]],FPL_Fixtures_Extract[#Headers],0)))-4),Team_Key[[Full Name]:[Full Name]],0))&amp;RIGHT(INDEX(FPL_Fixtures_Extract[],MATCH($A466,FPL_Fixtures_Extract[[Player]:[Player]],0),MATCH(FPL_Combined[[#Headers],[Gameweek 20]],FPL_Fixtures_Extract[#Headers],0)),3))</f>
        <v>NOR(A) 0-1</v>
      </c>
      <c r="V466" t="str">
        <f ca="1">IF(RIGHT(FPL_Combined[[#Headers],[Gameweek 21]],2)&lt;$B$622,INDEX(FPL_Results_Extract[Gameweek 21],MATCH($A466,FPL_Results_Extract[[Player]:[Player]],0)),INDEX(Team_Key[[Abbreviation]:[Abbreviation]],MATCH(LEFT(INDEX(FPL_Fixtures_Extract[],MATCH($A466,FPL_Fixtures_Extract[[Player]:[Player]],0),MATCH(FPL_Combined[[#Headers],[Gameweek 21]],FPL_Fixtures_Extract[#Headers],0)),LEN(INDEX(FPL_Fixtures_Extract[],MATCH($A466,FPL_Fixtures_Extract[[Player]:[Player]],0),MATCH(FPL_Combined[[#Headers],[Gameweek 21]],FPL_Fixtures_Extract[#Headers],0)))-4),Team_Key[[Full Name]:[Full Name]],0))&amp;RIGHT(INDEX(FPL_Fixtures_Extract[],MATCH($A466,FPL_Fixtures_Extract[[Player]:[Player]],0),MATCH(FPL_Combined[[#Headers],[Gameweek 21]],FPL_Fixtures_Extract[#Headers],0)),3))</f>
        <v>WAT(H) 2-0</v>
      </c>
      <c r="W466" t="str">
        <f ca="1">IF(RIGHT(FPL_Combined[[#Headers],[Gameweek 22]],2)&lt;$B$622,INDEX(FPL_Results_Extract[Gameweek 22],MATCH($A466,FPL_Results_Extract[[Player]:[Player]],0)),INDEX(Team_Key[[Abbreviation]:[Abbreviation]],MATCH(LEFT(INDEX(FPL_Fixtures_Extract[],MATCH($A466,FPL_Fixtures_Extract[[Player]:[Player]],0),MATCH(FPL_Combined[[#Headers],[Gameweek 22]],FPL_Fixtures_Extract[#Headers],0)),LEN(INDEX(FPL_Fixtures_Extract[],MATCH($A466,FPL_Fixtures_Extract[[Player]:[Player]],0),MATCH(FPL_Combined[[#Headers],[Gameweek 22]],FPL_Fixtures_Extract[#Headers],0)))-4),Team_Key[[Full Name]:[Full Name]],0))&amp;RIGHT(INDEX(FPL_Fixtures_Extract[],MATCH($A466,FPL_Fixtures_Extract[[Player]:[Player]],0),MATCH(FPL_Combined[[#Headers],[Gameweek 22]],FPL_Fixtures_Extract[#Headers],0)),3))</f>
        <v>WBA(H) 3-0</v>
      </c>
      <c r="X466" t="str">
        <f ca="1">IF(RIGHT(FPL_Combined[[#Headers],[Gameweek 23]],2)&lt;$B$622,INDEX(FPL_Results_Extract[Gameweek 23],MATCH($A466,FPL_Results_Extract[[Player]:[Player]],0)),INDEX(Team_Key[[Abbreviation]:[Abbreviation]],MATCH(LEFT(INDEX(FPL_Fixtures_Extract[],MATCH($A466,FPL_Fixtures_Extract[[Player]:[Player]],0),MATCH(FPL_Combined[[#Headers],[Gameweek 23]],FPL_Fixtures_Extract[#Headers],0)),LEN(INDEX(FPL_Fixtures_Extract[],MATCH($A466,FPL_Fixtures_Extract[[Player]:[Player]],0),MATCH(FPL_Combined[[#Headers],[Gameweek 23]],FPL_Fixtures_Extract[#Headers],0)))-4),Team_Key[[Full Name]:[Full Name]],0))&amp;RIGHT(INDEX(FPL_Fixtures_Extract[],MATCH($A466,FPL_Fixtures_Extract[[Player]:[Player]],0),MATCH(FPL_Combined[[#Headers],[Gameweek 23]],FPL_Fixtures_Extract[#Headers],0)),3))</f>
        <v>MUN(A) 1-0</v>
      </c>
      <c r="Y466" t="str">
        <f ca="1">IF(RIGHT(FPL_Combined[[#Headers],[Gameweek 24]],2)&lt;$B$622,INDEX(FPL_Results_Extract[Team],MATCH($A466,FPL_Results_Extract[[Player]:[Player]],0)),INDEX(Team_Key[[Abbreviation]:[Abbreviation]],MATCH(LEFT(INDEX(FPL_Fixtures_Extract[],MATCH($A466,FPL_Fixtures_Extract[[Player]:[Player]],0),MATCH(FPL_Combined[[#Headers],[Gameweek 24]],FPL_Fixtures_Extract[#Headers],0)),LEN(INDEX(FPL_Fixtures_Extract[],MATCH($A466,FPL_Fixtures_Extract[[Player]:[Player]],0),MATCH(FPL_Combined[[#Headers],[Gameweek 24]],FPL_Fixtures_Extract[#Headers],0)))-4),Team_Key[[Full Name]:[Full Name]],0))&amp;RIGHT(INDEX(FPL_Fixtures_Extract[],MATCH($A466,FPL_Fixtures_Extract[[Player]:[Player]],0),MATCH(FPL_Combined[[#Headers],[Gameweek 24]],FPL_Fixtures_Extract[#Headers],0)),3))</f>
        <v>SOU</v>
      </c>
      <c r="Z466" t="str">
        <f ca="1">IF(RIGHT(FPL_Combined[[#Headers],[Gameweek 25]],2)&lt;$B$622,INDEX(FPL_Results_Extract[Player],MATCH($A466,FPL_Results_Extract[[Player]:[Player]],0)),INDEX(Team_Key[[Abbreviation]:[Abbreviation]],MATCH(LEFT(INDEX(FPL_Fixtures_Extract[],MATCH($A466,FPL_Fixtures_Extract[[Player]:[Player]],0),MATCH(FPL_Combined[[#Headers],[Gameweek 25]],FPL_Fixtures_Extract[#Headers],0)),LEN(INDEX(FPL_Fixtures_Extract[],MATCH($A466,FPL_Fixtures_Extract[[Player]:[Player]],0),MATCH(FPL_Combined[[#Headers],[Gameweek 25]],FPL_Fixtures_Extract[#Headers],0)))-4),Team_Key[[Full Name]:[Full Name]],0))&amp;RIGHT(INDEX(FPL_Fixtures_Extract[],MATCH($A466,FPL_Fixtures_Extract[[Player]:[Player]],0),MATCH(FPL_Combined[[#Headers],[Gameweek 25]],FPL_Fixtures_Extract[#Headers],0)),3))</f>
        <v>Ramírez</v>
      </c>
      <c r="AA466" t="str">
        <f ca="1">IF(RIGHT(FPL_Combined[[#Headers],[Gameweek 26]],2)&lt;$B$622,INDEX(FPL_Results_Extract[Gameweek 01],MATCH($A466,FPL_Results_Extract[[Player]:[Player]],0)),INDEX(Team_Key[[Abbreviation]:[Abbreviation]],MATCH(LEFT(INDEX(FPL_Fixtures_Extract[],MATCH($A466,FPL_Fixtures_Extract[[Player]:[Player]],0),MATCH(FPL_Combined[[#Headers],[Gameweek 26]],FPL_Fixtures_Extract[#Headers],0)),LEN(INDEX(FPL_Fixtures_Extract[],MATCH($A466,FPL_Fixtures_Extract[[Player]:[Player]],0),MATCH(FPL_Combined[[#Headers],[Gameweek 26]],FPL_Fixtures_Extract[#Headers],0)))-4),Team_Key[[Full Name]:[Full Name]],0))&amp;RIGHT(INDEX(FPL_Fixtures_Extract[],MATCH($A466,FPL_Fixtures_Extract[[Player]:[Player]],0),MATCH(FPL_Combined[[#Headers],[Gameweek 26]],FPL_Fixtures_Extract[#Headers],0)),3))</f>
        <v>NEW(A) 2-2</v>
      </c>
      <c r="AB466" t="str">
        <f ca="1">IF(RIGHT(FPL_Combined[[#Headers],[Gameweek 27]],2)&lt;$B$622,INDEX(FPL_Results_Extract[Gameweek 02],MATCH($A466,FPL_Results_Extract[[Player]:[Player]],0)),INDEX(Team_Key[[Abbreviation]:[Abbreviation]],MATCH(LEFT(INDEX(FPL_Fixtures_Extract[],MATCH($A466,FPL_Fixtures_Extract[[Player]:[Player]],0),MATCH(FPL_Combined[[#Headers],[Gameweek 27]],FPL_Fixtures_Extract[#Headers],0)),LEN(INDEX(FPL_Fixtures_Extract[],MATCH($A466,FPL_Fixtures_Extract[[Player]:[Player]],0),MATCH(FPL_Combined[[#Headers],[Gameweek 27]],FPL_Fixtures_Extract[#Headers],0)))-4),Team_Key[[Full Name]:[Full Name]],0))&amp;RIGHT(INDEX(FPL_Fixtures_Extract[],MATCH($A466,FPL_Fixtures_Extract[[Player]:[Player]],0),MATCH(FPL_Combined[[#Headers],[Gameweek 27]],FPL_Fixtures_Extract[#Headers],0)),3))</f>
        <v>EVE(H) 0-3</v>
      </c>
      <c r="AC466" t="str">
        <f ca="1">IF(RIGHT(FPL_Combined[[#Headers],[Gameweek 28]],2)&lt;$B$622,INDEX(FPL_Results_Extract[Gameweek 03],MATCH($A466,FPL_Results_Extract[[Player]:[Player]],0)),INDEX(Team_Key[[Abbreviation]:[Abbreviation]],MATCH(LEFT(INDEX(FPL_Fixtures_Extract[],MATCH($A466,FPL_Fixtures_Extract[[Player]:[Player]],0),MATCH(FPL_Combined[[#Headers],[Gameweek 28]],FPL_Fixtures_Extract[#Headers],0)),LEN(INDEX(FPL_Fixtures_Extract[],MATCH($A466,FPL_Fixtures_Extract[[Player]:[Player]],0),MATCH(FPL_Combined[[#Headers],[Gameweek 28]],FPL_Fixtures_Extract[#Headers],0)))-4),Team_Key[[Full Name]:[Full Name]],0))&amp;RIGHT(INDEX(FPL_Fixtures_Extract[],MATCH($A466,FPL_Fixtures_Extract[[Player]:[Player]],0),MATCH(FPL_Combined[[#Headers],[Gameweek 28]],FPL_Fixtures_Extract[#Headers],0)),3))</f>
        <v>WAT(A) 0-0</v>
      </c>
      <c r="AD466" t="str">
        <f ca="1">IF(RIGHT(FPL_Combined[[#Headers],[Gameweek 29]],2)&lt;$B$622,INDEX(FPL_Results_Extract[Gameweek 04],MATCH($A466,FPL_Results_Extract[[Player]:[Player]],0)),INDEX(Team_Key[[Abbreviation]:[Abbreviation]],MATCH(LEFT(INDEX(FPL_Fixtures_Extract[],MATCH($A466,FPL_Fixtures_Extract[[Player]:[Player]],0),MATCH(FPL_Combined[[#Headers],[Gameweek 29]],FPL_Fixtures_Extract[#Headers],0)),LEN(INDEX(FPL_Fixtures_Extract[],MATCH($A466,FPL_Fixtures_Extract[[Player]:[Player]],0),MATCH(FPL_Combined[[#Headers],[Gameweek 29]],FPL_Fixtures_Extract[#Headers],0)))-4),Team_Key[[Full Name]:[Full Name]],0))&amp;RIGHT(INDEX(FPL_Fixtures_Extract[],MATCH($A466,FPL_Fixtures_Extract[[Player]:[Player]],0),MATCH(FPL_Combined[[#Headers],[Gameweek 29]],FPL_Fixtures_Extract[#Headers],0)),3))</f>
        <v>SUN(H)</v>
      </c>
      <c r="AE466" t="str">
        <f ca="1">IF(RIGHT(FPL_Combined[[#Headers],[Gameweek 30]],2)&lt;$B$622,INDEX(FPL_Results_Extract[Gameweek 05],MATCH($A466,FPL_Results_Extract[[Player]:[Player]],0)),INDEX(Team_Key[[Abbreviation]:[Abbreviation]],MATCH(LEFT(INDEX(FPL_Fixtures_Extract[],MATCH($A466,FPL_Fixtures_Extract[[Player]:[Player]],0),MATCH(FPL_Combined[[#Headers],[Gameweek 30]],FPL_Fixtures_Extract[#Headers],0)),LEN(INDEX(FPL_Fixtures_Extract[],MATCH($A466,FPL_Fixtures_Extract[[Player]:[Player]],0),MATCH(FPL_Combined[[#Headers],[Gameweek 30]],FPL_Fixtures_Extract[#Headers],0)))-4),Team_Key[[Full Name]:[Full Name]],0))&amp;RIGHT(INDEX(FPL_Fixtures_Extract[],MATCH($A466,FPL_Fixtures_Extract[[Player]:[Player]],0),MATCH(FPL_Combined[[#Headers],[Gameweek 30]],FPL_Fixtures_Extract[#Headers],0)),3))</f>
        <v>STK(A)</v>
      </c>
      <c r="AF466" t="str">
        <f ca="1">IF(RIGHT(FPL_Combined[[#Headers],[Gameweek 31]],2)&lt;$B$622,INDEX(FPL_Results_Extract[Gameweek 06],MATCH($A466,FPL_Results_Extract[[Player]:[Player]],0)),INDEX(Team_Key[[Abbreviation]:[Abbreviation]],MATCH(LEFT(INDEX(FPL_Fixtures_Extract[],MATCH($A466,FPL_Fixtures_Extract[[Player]:[Player]],0),MATCH(FPL_Combined[[#Headers],[Gameweek 31]],FPL_Fixtures_Extract[#Headers],0)),LEN(INDEX(FPL_Fixtures_Extract[],MATCH($A466,FPL_Fixtures_Extract[[Player]:[Player]],0),MATCH(FPL_Combined[[#Headers],[Gameweek 31]],FPL_Fixtures_Extract[#Headers],0)))-4),Team_Key[[Full Name]:[Full Name]],0))&amp;RIGHT(INDEX(FPL_Fixtures_Extract[],MATCH($A466,FPL_Fixtures_Extract[[Player]:[Player]],0),MATCH(FPL_Combined[[#Headers],[Gameweek 31]],FPL_Fixtures_Extract[#Headers],0)),3))</f>
        <v>LIV(H)</v>
      </c>
      <c r="AG466" t="str">
        <f ca="1">IF(RIGHT(FPL_Combined[[#Headers],[Gameweek 32]],2)&lt;$B$622,INDEX(FPL_Results_Extract[Gameweek 07],MATCH($A466,FPL_Results_Extract[[Player]:[Player]],0)),INDEX(Team_Key[[Abbreviation]:[Abbreviation]],MATCH(LEFT(INDEX(FPL_Fixtures_Extract[],MATCH($A466,FPL_Fixtures_Extract[[Player]:[Player]],0),MATCH(FPL_Combined[[#Headers],[Gameweek 32]],FPL_Fixtures_Extract[#Headers],0)),LEN(INDEX(FPL_Fixtures_Extract[],MATCH($A466,FPL_Fixtures_Extract[[Player]:[Player]],0),MATCH(FPL_Combined[[#Headers],[Gameweek 32]],FPL_Fixtures_Extract[#Headers],0)))-4),Team_Key[[Full Name]:[Full Name]],0))&amp;RIGHT(INDEX(FPL_Fixtures_Extract[],MATCH($A466,FPL_Fixtures_Extract[[Player]:[Player]],0),MATCH(FPL_Combined[[#Headers],[Gameweek 32]],FPL_Fixtures_Extract[#Headers],0)),3))</f>
        <v>LEI(A)</v>
      </c>
      <c r="AH466" t="str">
        <f ca="1">IF(RIGHT(FPL_Combined[[#Headers],[Gameweek 33]],2)&lt;$B$622,INDEX(FPL_Results_Extract[Gameweek 08],MATCH($A466,FPL_Results_Extract[[Player]:[Player]],0)),INDEX(Team_Key[[Abbreviation]:[Abbreviation]],MATCH(LEFT(INDEX(FPL_Fixtures_Extract[],MATCH($A466,FPL_Fixtures_Extract[[Player]:[Player]],0),MATCH(FPL_Combined[[#Headers],[Gameweek 33]],FPL_Fixtures_Extract[#Headers],0)),LEN(INDEX(FPL_Fixtures_Extract[],MATCH($A466,FPL_Fixtures_Extract[[Player]:[Player]],0),MATCH(FPL_Combined[[#Headers],[Gameweek 33]],FPL_Fixtures_Extract[#Headers],0)))-4),Team_Key[[Full Name]:[Full Name]],0))&amp;RIGHT(INDEX(FPL_Fixtures_Extract[],MATCH($A466,FPL_Fixtures_Extract[[Player]:[Player]],0),MATCH(FPL_Combined[[#Headers],[Gameweek 33]],FPL_Fixtures_Extract[#Headers],0)),3))</f>
        <v>NEW(H)</v>
      </c>
      <c r="AI466" t="str">
        <f ca="1">IF(RIGHT(FPL_Combined[[#Headers],[Gameweek 34]],2)&lt;$B$622,INDEX(FPL_Results_Extract[Gameweek 09],MATCH($A466,FPL_Results_Extract[[Player]:[Player]],0)),INDEX(Team_Key[[Abbreviation]:[Abbreviation]],MATCH(LEFT(INDEX(FPL_Fixtures_Extract[],MATCH($A466,FPL_Fixtures_Extract[[Player]:[Player]],0),MATCH(FPL_Combined[[#Headers],[Gameweek 34]],FPL_Fixtures_Extract[#Headers],0)),LEN(INDEX(FPL_Fixtures_Extract[],MATCH($A466,FPL_Fixtures_Extract[[Player]:[Player]],0),MATCH(FPL_Combined[[#Headers],[Gameweek 34]],FPL_Fixtures_Extract[#Headers],0)))-4),Team_Key[[Full Name]:[Full Name]],0))&amp;RIGHT(INDEX(FPL_Fixtures_Extract[],MATCH($A466,FPL_Fixtures_Extract[[Player]:[Player]],0),MATCH(FPL_Combined[[#Headers],[Gameweek 34]],FPL_Fixtures_Extract[#Headers],0)),3))</f>
        <v>EVE(A)</v>
      </c>
      <c r="AJ466" t="str">
        <f ca="1">IF(RIGHT(FPL_Combined[[#Headers],[Gameweek 35]],2)&lt;$B$622,INDEX(FPL_Results_Extract[Gameweek 10],MATCH($A466,FPL_Results_Extract[[Player]:[Player]],0)),INDEX(Team_Key[[Abbreviation]:[Abbreviation]],MATCH(LEFT(INDEX(FPL_Fixtures_Extract[],MATCH($A466,FPL_Fixtures_Extract[[Player]:[Player]],0),MATCH(FPL_Combined[[#Headers],[Gameweek 35]],FPL_Fixtures_Extract[#Headers],0)),LEN(INDEX(FPL_Fixtures_Extract[],MATCH($A466,FPL_Fixtures_Extract[[Player]:[Player]],0),MATCH(FPL_Combined[[#Headers],[Gameweek 35]],FPL_Fixtures_Extract[#Headers],0)))-4),Team_Key[[Full Name]:[Full Name]],0))&amp;RIGHT(INDEX(FPL_Fixtures_Extract[],MATCH($A466,FPL_Fixtures_Extract[[Player]:[Player]],0),MATCH(FPL_Combined[[#Headers],[Gameweek 35]],FPL_Fixtures_Extract[#Headers],0)),3))</f>
        <v>AVL(A)</v>
      </c>
      <c r="AK466" t="str">
        <f ca="1">IF(RIGHT(FPL_Combined[[#Headers],[Gameweek 36]],2)&lt;$B$622,INDEX(FPL_Results_Extract[Gameweek 11],MATCH($A466,FPL_Results_Extract[[Player]:[Player]],0)),INDEX(Team_Key[[Abbreviation]:[Abbreviation]],MATCH(LEFT(INDEX(FPL_Fixtures_Extract[],MATCH($A466,FPL_Fixtures_Extract[[Player]:[Player]],0),MATCH(FPL_Combined[[#Headers],[Gameweek 36]],FPL_Fixtures_Extract[#Headers],0)),LEN(INDEX(FPL_Fixtures_Extract[],MATCH($A466,FPL_Fixtures_Extract[[Player]:[Player]],0),MATCH(FPL_Combined[[#Headers],[Gameweek 36]],FPL_Fixtures_Extract[#Headers],0)))-4),Team_Key[[Full Name]:[Full Name]],0))&amp;RIGHT(INDEX(FPL_Fixtures_Extract[],MATCH($A466,FPL_Fixtures_Extract[[Player]:[Player]],0),MATCH(FPL_Combined[[#Headers],[Gameweek 36]],FPL_Fixtures_Extract[#Headers],0)),3))</f>
        <v>MCI(H)</v>
      </c>
      <c r="AL466" t="str">
        <f ca="1">IF(RIGHT(FPL_Combined[[#Headers],[Gameweek 37]],2)&lt;$B$622,INDEX(FPL_Results_Extract[Gameweek 12],MATCH($A466,FPL_Results_Extract[[Player]:[Player]],0)),INDEX(Team_Key[[Abbreviation]:[Abbreviation]],MATCH(LEFT(INDEX(FPL_Fixtures_Extract[],MATCH($A466,FPL_Fixtures_Extract[[Player]:[Player]],0),MATCH(FPL_Combined[[#Headers],[Gameweek 37]],FPL_Fixtures_Extract[#Headers],0)),LEN(INDEX(FPL_Fixtures_Extract[],MATCH($A466,FPL_Fixtures_Extract[[Player]:[Player]],0),MATCH(FPL_Combined[[#Headers],[Gameweek 37]],FPL_Fixtures_Extract[#Headers],0)))-4),Team_Key[[Full Name]:[Full Name]],0))&amp;RIGHT(INDEX(FPL_Fixtures_Extract[],MATCH($A466,FPL_Fixtures_Extract[[Player]:[Player]],0),MATCH(FPL_Combined[[#Headers],[Gameweek 37]],FPL_Fixtures_Extract[#Headers],0)),3))</f>
        <v>TOT(A)</v>
      </c>
      <c r="AM466" t="str">
        <f ca="1">IF(RIGHT(FPL_Combined[[#Headers],[Gameweek 38]],2)&lt;$B$622,INDEX(FPL_Results_Extract[Gameweek 13],MATCH($A466,FPL_Results_Extract[[Player]:[Player]],0)),INDEX(Team_Key[[Abbreviation]:[Abbreviation]],MATCH(LEFT(INDEX(FPL_Fixtures_Extract[],MATCH($A466,FPL_Fixtures_Extract[[Player]:[Player]],0),MATCH(FPL_Combined[[#Headers],[Gameweek 38]],FPL_Fixtures_Extract[#Headers],0)),LEN(INDEX(FPL_Fixtures_Extract[],MATCH($A466,FPL_Fixtures_Extract[[Player]:[Player]],0),MATCH(FPL_Combined[[#Headers],[Gameweek 38]],FPL_Fixtures_Extract[#Headers],0)))-4),Team_Key[[Full Name]:[Full Name]],0))&amp;RIGHT(INDEX(FPL_Fixtures_Extract[],MATCH($A466,FPL_Fixtures_Extract[[Player]:[Player]],0),MATCH(FPL_Combined[[#Headers],[Gameweek 38]],FPL_Fixtures_Extract[#Headers],0)),3))</f>
        <v>CRY(H)</v>
      </c>
    </row>
    <row r="467" spans="1:39" x14ac:dyDescent="0.45">
      <c r="A467" t="s">
        <v>127</v>
      </c>
      <c r="B467" t="str">
        <f ca="1">IF(RIGHT(FPL_Combined[[#Headers],[Gameweek 01]],2)&lt;$B$622,INDEX(FPL_Results_Extract[Gameweek 01],MATCH($A467,FPL_Results_Extract[[Player]:[Player]],0)),INDEX(Team_Key[[Abbreviation]:[Abbreviation]],MATCH(LEFT(INDEX(FPL_Fixtures_Extract[],MATCH($A467,FPL_Fixtures_Extract[[Player]:[Player]],0),MATCH(FPL_Combined[[#Headers],[Gameweek 01]],FPL_Fixtures_Extract[#Headers],0)),LEN(INDEX(FPL_Fixtures_Extract[],MATCH($A467,FPL_Fixtures_Extract[[Player]:[Player]],0),MATCH(FPL_Combined[[#Headers],[Gameweek 01]],FPL_Fixtures_Extract[#Headers],0)))-4),Team_Key[[Full Name]:[Full Name]],0))&amp;RIGHT(INDEX(FPL_Fixtures_Extract[],MATCH($A467,FPL_Fixtures_Extract[[Player]:[Player]],0),MATCH(FPL_Combined[[#Headers],[Gameweek 01]],FPL_Fixtures_Extract[#Headers],0)),3))</f>
        <v>WHU(H) 0-2</v>
      </c>
      <c r="C467" t="str">
        <f ca="1">IF(RIGHT(FPL_Combined[[#Headers],[Gameweek 02]],2)&lt;$B$622,INDEX(FPL_Results_Extract[Gameweek 02],MATCH($A467,FPL_Results_Extract[[Player]:[Player]],0)),INDEX(Team_Key[[Abbreviation]:[Abbreviation]],MATCH(LEFT(INDEX(FPL_Fixtures_Extract[],MATCH($A467,FPL_Fixtures_Extract[[Player]:[Player]],0),MATCH(FPL_Combined[[#Headers],[Gameweek 02]],FPL_Fixtures_Extract[#Headers],0)),LEN(INDEX(FPL_Fixtures_Extract[],MATCH($A467,FPL_Fixtures_Extract[[Player]:[Player]],0),MATCH(FPL_Combined[[#Headers],[Gameweek 02]],FPL_Fixtures_Extract[#Headers],0)))-4),Team_Key[[Full Name]:[Full Name]],0))&amp;RIGHT(INDEX(FPL_Fixtures_Extract[],MATCH($A467,FPL_Fixtures_Extract[[Player]:[Player]],0),MATCH(FPL_Combined[[#Headers],[Gameweek 02]],FPL_Fixtures_Extract[#Headers],0)),3))</f>
        <v>CRY(A) 2-1</v>
      </c>
      <c r="D467" t="str">
        <f ca="1">IF(RIGHT(FPL_Combined[[#Headers],[Gameweek 03]],2)&lt;$B$622,INDEX(FPL_Results_Extract[Gameweek 03],MATCH($A467,FPL_Results_Extract[[Player]:[Player]],0)),INDEX(Team_Key[[Abbreviation]:[Abbreviation]],MATCH(LEFT(INDEX(FPL_Fixtures_Extract[],MATCH($A467,FPL_Fixtures_Extract[[Player]:[Player]],0),MATCH(FPL_Combined[[#Headers],[Gameweek 03]],FPL_Fixtures_Extract[#Headers],0)),LEN(INDEX(FPL_Fixtures_Extract[],MATCH($A467,FPL_Fixtures_Extract[[Player]:[Player]],0),MATCH(FPL_Combined[[#Headers],[Gameweek 03]],FPL_Fixtures_Extract[#Headers],0)))-4),Team_Key[[Full Name]:[Full Name]],0))&amp;RIGHT(INDEX(FPL_Fixtures_Extract[],MATCH($A467,FPL_Fixtures_Extract[[Player]:[Player]],0),MATCH(FPL_Combined[[#Headers],[Gameweek 03]],FPL_Fixtures_Extract[#Headers],0)),3))</f>
        <v>LIV(H) 0-0</v>
      </c>
      <c r="E467" t="str">
        <f ca="1">IF(RIGHT(FPL_Combined[[#Headers],[Gameweek 04]],2)&lt;$B$622,INDEX(FPL_Results_Extract[Gameweek 04],MATCH($A467,FPL_Results_Extract[[Player]:[Player]],0)),INDEX(Team_Key[[Abbreviation]:[Abbreviation]],MATCH(LEFT(INDEX(FPL_Fixtures_Extract[],MATCH($A467,FPL_Fixtures_Extract[[Player]:[Player]],0),MATCH(FPL_Combined[[#Headers],[Gameweek 04]],FPL_Fixtures_Extract[#Headers],0)),LEN(INDEX(FPL_Fixtures_Extract[],MATCH($A467,FPL_Fixtures_Extract[[Player]:[Player]],0),MATCH(FPL_Combined[[#Headers],[Gameweek 04]],FPL_Fixtures_Extract[#Headers],0)))-4),Team_Key[[Full Name]:[Full Name]],0))&amp;RIGHT(INDEX(FPL_Fixtures_Extract[],MATCH($A467,FPL_Fixtures_Extract[[Player]:[Player]],0),MATCH(FPL_Combined[[#Headers],[Gameweek 04]],FPL_Fixtures_Extract[#Headers],0)),3))</f>
        <v>NEW(A) 1-0</v>
      </c>
      <c r="F467" t="str">
        <f ca="1">IF(RIGHT(FPL_Combined[[#Headers],[Gameweek 05]],2)&lt;$B$622,INDEX(FPL_Results_Extract[Gameweek 05],MATCH($A467,FPL_Results_Extract[[Player]:[Player]],0)),INDEX(Team_Key[[Abbreviation]:[Abbreviation]],MATCH(LEFT(INDEX(FPL_Fixtures_Extract[],MATCH($A467,FPL_Fixtures_Extract[[Player]:[Player]],0),MATCH(FPL_Combined[[#Headers],[Gameweek 05]],FPL_Fixtures_Extract[#Headers],0)),LEN(INDEX(FPL_Fixtures_Extract[],MATCH($A467,FPL_Fixtures_Extract[[Player]:[Player]],0),MATCH(FPL_Combined[[#Headers],[Gameweek 05]],FPL_Fixtures_Extract[#Headers],0)))-4),Team_Key[[Full Name]:[Full Name]],0))&amp;RIGHT(INDEX(FPL_Fixtures_Extract[],MATCH($A467,FPL_Fixtures_Extract[[Player]:[Player]],0),MATCH(FPL_Combined[[#Headers],[Gameweek 05]],FPL_Fixtures_Extract[#Headers],0)),3))</f>
        <v>STK(H) 2-0</v>
      </c>
      <c r="G467" t="str">
        <f ca="1">IF(RIGHT(FPL_Combined[[#Headers],[Gameweek 06]],2)&lt;$B$622,INDEX(FPL_Results_Extract[Gameweek 06],MATCH($A467,FPL_Results_Extract[[Player]:[Player]],0)),INDEX(Team_Key[[Abbreviation]:[Abbreviation]],MATCH(LEFT(INDEX(FPL_Fixtures_Extract[],MATCH($A467,FPL_Fixtures_Extract[[Player]:[Player]],0),MATCH(FPL_Combined[[#Headers],[Gameweek 06]],FPL_Fixtures_Extract[#Headers],0)),LEN(INDEX(FPL_Fixtures_Extract[],MATCH($A467,FPL_Fixtures_Extract[[Player]:[Player]],0),MATCH(FPL_Combined[[#Headers],[Gameweek 06]],FPL_Fixtures_Extract[#Headers],0)))-4),Team_Key[[Full Name]:[Full Name]],0))&amp;RIGHT(INDEX(FPL_Fixtures_Extract[],MATCH($A467,FPL_Fixtures_Extract[[Player]:[Player]],0),MATCH(FPL_Combined[[#Headers],[Gameweek 06]],FPL_Fixtures_Extract[#Headers],0)),3))</f>
        <v>CHE(A) 0-2</v>
      </c>
      <c r="H467" t="str">
        <f ca="1">IF(RIGHT(FPL_Combined[[#Headers],[Gameweek 07]],2)&lt;$B$622,INDEX(FPL_Results_Extract[Gameweek 07],MATCH($A467,FPL_Results_Extract[[Player]:[Player]],0)),INDEX(Team_Key[[Abbreviation]:[Abbreviation]],MATCH(LEFT(INDEX(FPL_Fixtures_Extract[],MATCH($A467,FPL_Fixtures_Extract[[Player]:[Player]],0),MATCH(FPL_Combined[[#Headers],[Gameweek 07]],FPL_Fixtures_Extract[#Headers],0)),LEN(INDEX(FPL_Fixtures_Extract[],MATCH($A467,FPL_Fixtures_Extract[[Player]:[Player]],0),MATCH(FPL_Combined[[#Headers],[Gameweek 07]],FPL_Fixtures_Extract[#Headers],0)))-4),Team_Key[[Full Name]:[Full Name]],0))&amp;RIGHT(INDEX(FPL_Fixtures_Extract[],MATCH($A467,FPL_Fixtures_Extract[[Player]:[Player]],0),MATCH(FPL_Combined[[#Headers],[Gameweek 07]],FPL_Fixtures_Extract[#Headers],0)),3))</f>
        <v>LEI(A) 5-2</v>
      </c>
      <c r="I467" t="str">
        <f ca="1">IF(RIGHT(FPL_Combined[[#Headers],[Gameweek 08]],2)&lt;$B$622,INDEX(FPL_Results_Extract[Gameweek 08],MATCH($A467,FPL_Results_Extract[[Player]:[Player]],0)),INDEX(Team_Key[[Abbreviation]:[Abbreviation]],MATCH(LEFT(INDEX(FPL_Fixtures_Extract[],MATCH($A467,FPL_Fixtures_Extract[[Player]:[Player]],0),MATCH(FPL_Combined[[#Headers],[Gameweek 08]],FPL_Fixtures_Extract[#Headers],0)),LEN(INDEX(FPL_Fixtures_Extract[],MATCH($A467,FPL_Fixtures_Extract[[Player]:[Player]],0),MATCH(FPL_Combined[[#Headers],[Gameweek 08]],FPL_Fixtures_Extract[#Headers],0)))-4),Team_Key[[Full Name]:[Full Name]],0))&amp;RIGHT(INDEX(FPL_Fixtures_Extract[],MATCH($A467,FPL_Fixtures_Extract[[Player]:[Player]],0),MATCH(FPL_Combined[[#Headers],[Gameweek 08]],FPL_Fixtures_Extract[#Headers],0)),3))</f>
        <v>MUN(H) 3-0</v>
      </c>
      <c r="J467" t="str">
        <f ca="1">IF(RIGHT(FPL_Combined[[#Headers],[Gameweek 09]],2)&lt;$B$622,INDEX(FPL_Results_Extract[Gameweek 09],MATCH($A467,FPL_Results_Extract[[Player]:[Player]],0)),INDEX(Team_Key[[Abbreviation]:[Abbreviation]],MATCH(LEFT(INDEX(FPL_Fixtures_Extract[],MATCH($A467,FPL_Fixtures_Extract[[Player]:[Player]],0),MATCH(FPL_Combined[[#Headers],[Gameweek 09]],FPL_Fixtures_Extract[#Headers],0)),LEN(INDEX(FPL_Fixtures_Extract[],MATCH($A467,FPL_Fixtures_Extract[[Player]:[Player]],0),MATCH(FPL_Combined[[#Headers],[Gameweek 09]],FPL_Fixtures_Extract[#Headers],0)))-4),Team_Key[[Full Name]:[Full Name]],0))&amp;RIGHT(INDEX(FPL_Fixtures_Extract[],MATCH($A467,FPL_Fixtures_Extract[[Player]:[Player]],0),MATCH(FPL_Combined[[#Headers],[Gameweek 09]],FPL_Fixtures_Extract[#Headers],0)),3))</f>
        <v>WAT(A) 3-0</v>
      </c>
      <c r="K467" t="str">
        <f ca="1">IF(RIGHT(FPL_Combined[[#Headers],[Gameweek 10]],2)&lt;$B$622,INDEX(FPL_Results_Extract[Gameweek 10],MATCH($A467,FPL_Results_Extract[[Player]:[Player]],0)),INDEX(Team_Key[[Abbreviation]:[Abbreviation]],MATCH(LEFT(INDEX(FPL_Fixtures_Extract[],MATCH($A467,FPL_Fixtures_Extract[[Player]:[Player]],0),MATCH(FPL_Combined[[#Headers],[Gameweek 10]],FPL_Fixtures_Extract[#Headers],0)),LEN(INDEX(FPL_Fixtures_Extract[],MATCH($A467,FPL_Fixtures_Extract[[Player]:[Player]],0),MATCH(FPL_Combined[[#Headers],[Gameweek 10]],FPL_Fixtures_Extract[#Headers],0)))-4),Team_Key[[Full Name]:[Full Name]],0))&amp;RIGHT(INDEX(FPL_Fixtures_Extract[],MATCH($A467,FPL_Fixtures_Extract[[Player]:[Player]],0),MATCH(FPL_Combined[[#Headers],[Gameweek 10]],FPL_Fixtures_Extract[#Headers],0)),3))</f>
        <v>EVE(H) 2-1</v>
      </c>
      <c r="L467" t="str">
        <f ca="1">IF(RIGHT(FPL_Combined[[#Headers],[Gameweek 11]],2)&lt;$B$622,INDEX(FPL_Results_Extract[Gameweek 11],MATCH($A467,FPL_Results_Extract[[Player]:[Player]],0)),INDEX(Team_Key[[Abbreviation]:[Abbreviation]],MATCH(LEFT(INDEX(FPL_Fixtures_Extract[],MATCH($A467,FPL_Fixtures_Extract[[Player]:[Player]],0),MATCH(FPL_Combined[[#Headers],[Gameweek 11]],FPL_Fixtures_Extract[#Headers],0)),LEN(INDEX(FPL_Fixtures_Extract[],MATCH($A467,FPL_Fixtures_Extract[[Player]:[Player]],0),MATCH(FPL_Combined[[#Headers],[Gameweek 11]],FPL_Fixtures_Extract[#Headers],0)))-4),Team_Key[[Full Name]:[Full Name]],0))&amp;RIGHT(INDEX(FPL_Fixtures_Extract[],MATCH($A467,FPL_Fixtures_Extract[[Player]:[Player]],0),MATCH(FPL_Combined[[#Headers],[Gameweek 11]],FPL_Fixtures_Extract[#Headers],0)),3))</f>
        <v>SWA(A) 3-0</v>
      </c>
      <c r="M467" t="str">
        <f ca="1">IF(RIGHT(FPL_Combined[[#Headers],[Gameweek 12]],2)&lt;$B$622,INDEX(FPL_Results_Extract[Gameweek 12],MATCH($A467,FPL_Results_Extract[[Player]:[Player]],0)),INDEX(Team_Key[[Abbreviation]:[Abbreviation]],MATCH(LEFT(INDEX(FPL_Fixtures_Extract[],MATCH($A467,FPL_Fixtures_Extract[[Player]:[Player]],0),MATCH(FPL_Combined[[#Headers],[Gameweek 12]],FPL_Fixtures_Extract[#Headers],0)),LEN(INDEX(FPL_Fixtures_Extract[],MATCH($A467,FPL_Fixtures_Extract[[Player]:[Player]],0),MATCH(FPL_Combined[[#Headers],[Gameweek 12]],FPL_Fixtures_Extract[#Headers],0)))-4),Team_Key[[Full Name]:[Full Name]],0))&amp;RIGHT(INDEX(FPL_Fixtures_Extract[],MATCH($A467,FPL_Fixtures_Extract[[Player]:[Player]],0),MATCH(FPL_Combined[[#Headers],[Gameweek 12]],FPL_Fixtures_Extract[#Headers],0)),3))</f>
        <v>TOT(H) 1-1</v>
      </c>
      <c r="N467" t="str">
        <f ca="1">IF(RIGHT(FPL_Combined[[#Headers],[Gameweek 13]],2)&lt;$B$622,INDEX(FPL_Results_Extract[Gameweek 13],MATCH($A467,FPL_Results_Extract[[Player]:[Player]],0)),INDEX(Team_Key[[Abbreviation]:[Abbreviation]],MATCH(LEFT(INDEX(FPL_Fixtures_Extract[],MATCH($A467,FPL_Fixtures_Extract[[Player]:[Player]],0),MATCH(FPL_Combined[[#Headers],[Gameweek 13]],FPL_Fixtures_Extract[#Headers],0)),LEN(INDEX(FPL_Fixtures_Extract[],MATCH($A467,FPL_Fixtures_Extract[[Player]:[Player]],0),MATCH(FPL_Combined[[#Headers],[Gameweek 13]],FPL_Fixtures_Extract[#Headers],0)))-4),Team_Key[[Full Name]:[Full Name]],0))&amp;RIGHT(INDEX(FPL_Fixtures_Extract[],MATCH($A467,FPL_Fixtures_Extract[[Player]:[Player]],0),MATCH(FPL_Combined[[#Headers],[Gameweek 13]],FPL_Fixtures_Extract[#Headers],0)),3))</f>
        <v>WBA(A) 1-2</v>
      </c>
      <c r="O467" t="str">
        <f ca="1">IF(RIGHT(FPL_Combined[[#Headers],[Gameweek 14]],2)&lt;$B$622,INDEX(FPL_Results_Extract[Gameweek 14],MATCH($A467,FPL_Results_Extract[[Player]:[Player]],0)),INDEX(Team_Key[[Abbreviation]:[Abbreviation]],MATCH(LEFT(INDEX(FPL_Fixtures_Extract[],MATCH($A467,FPL_Fixtures_Extract[[Player]:[Player]],0),MATCH(FPL_Combined[[#Headers],[Gameweek 14]],FPL_Fixtures_Extract[#Headers],0)),LEN(INDEX(FPL_Fixtures_Extract[],MATCH($A467,FPL_Fixtures_Extract[[Player]:[Player]],0),MATCH(FPL_Combined[[#Headers],[Gameweek 14]],FPL_Fixtures_Extract[#Headers],0)))-4),Team_Key[[Full Name]:[Full Name]],0))&amp;RIGHT(INDEX(FPL_Fixtures_Extract[],MATCH($A467,FPL_Fixtures_Extract[[Player]:[Player]],0),MATCH(FPL_Combined[[#Headers],[Gameweek 14]],FPL_Fixtures_Extract[#Headers],0)),3))</f>
        <v>NOR(A) 1-1</v>
      </c>
      <c r="P467" t="str">
        <f ca="1">IF(RIGHT(FPL_Combined[[#Headers],[Gameweek 15]],2)&lt;$B$622,INDEX(FPL_Results_Extract[Gameweek 15],MATCH($A467,FPL_Results_Extract[[Player]:[Player]],0)),INDEX(Team_Key[[Abbreviation]:[Abbreviation]],MATCH(LEFT(INDEX(FPL_Fixtures_Extract[],MATCH($A467,FPL_Fixtures_Extract[[Player]:[Player]],0),MATCH(FPL_Combined[[#Headers],[Gameweek 15]],FPL_Fixtures_Extract[#Headers],0)),LEN(INDEX(FPL_Fixtures_Extract[],MATCH($A467,FPL_Fixtures_Extract[[Player]:[Player]],0),MATCH(FPL_Combined[[#Headers],[Gameweek 15]],FPL_Fixtures_Extract[#Headers],0)))-4),Team_Key[[Full Name]:[Full Name]],0))&amp;RIGHT(INDEX(FPL_Fixtures_Extract[],MATCH($A467,FPL_Fixtures_Extract[[Player]:[Player]],0),MATCH(FPL_Combined[[#Headers],[Gameweek 15]],FPL_Fixtures_Extract[#Headers],0)),3))</f>
        <v>SUN(H) 3-1</v>
      </c>
      <c r="Q467" t="str">
        <f ca="1">IF(RIGHT(FPL_Combined[[#Headers],[Gameweek 16]],2)&lt;$B$622,INDEX(FPL_Results_Extract[Gameweek 16],MATCH($A467,FPL_Results_Extract[[Player]:[Player]],0)),INDEX(Team_Key[[Abbreviation]:[Abbreviation]],MATCH(LEFT(INDEX(FPL_Fixtures_Extract[],MATCH($A467,FPL_Fixtures_Extract[[Player]:[Player]],0),MATCH(FPL_Combined[[#Headers],[Gameweek 16]],FPL_Fixtures_Extract[#Headers],0)),LEN(INDEX(FPL_Fixtures_Extract[],MATCH($A467,FPL_Fixtures_Extract[[Player]:[Player]],0),MATCH(FPL_Combined[[#Headers],[Gameweek 16]],FPL_Fixtures_Extract[#Headers],0)))-4),Team_Key[[Full Name]:[Full Name]],0))&amp;RIGHT(INDEX(FPL_Fixtures_Extract[],MATCH($A467,FPL_Fixtures_Extract[[Player]:[Player]],0),MATCH(FPL_Combined[[#Headers],[Gameweek 16]],FPL_Fixtures_Extract[#Headers],0)),3))</f>
        <v>AVL(A) 2-0</v>
      </c>
      <c r="R467" t="str">
        <f ca="1">IF(RIGHT(FPL_Combined[[#Headers],[Gameweek 17]],2)&lt;$B$622,INDEX(FPL_Results_Extract[Gameweek 17],MATCH($A467,FPL_Results_Extract[[Player]:[Player]],0)),INDEX(Team_Key[[Abbreviation]:[Abbreviation]],MATCH(LEFT(INDEX(FPL_Fixtures_Extract[],MATCH($A467,FPL_Fixtures_Extract[[Player]:[Player]],0),MATCH(FPL_Combined[[#Headers],[Gameweek 17]],FPL_Fixtures_Extract[#Headers],0)),LEN(INDEX(FPL_Fixtures_Extract[],MATCH($A467,FPL_Fixtures_Extract[[Player]:[Player]],0),MATCH(FPL_Combined[[#Headers],[Gameweek 17]],FPL_Fixtures_Extract[#Headers],0)))-4),Team_Key[[Full Name]:[Full Name]],0))&amp;RIGHT(INDEX(FPL_Fixtures_Extract[],MATCH($A467,FPL_Fixtures_Extract[[Player]:[Player]],0),MATCH(FPL_Combined[[#Headers],[Gameweek 17]],FPL_Fixtures_Extract[#Headers],0)),3))</f>
        <v>MCI(H) 2-1</v>
      </c>
      <c r="S467" t="str">
        <f ca="1">IF(RIGHT(FPL_Combined[[#Headers],[Gameweek 18]],2)&lt;$B$622,INDEX(FPL_Results_Extract[Gameweek 18],MATCH($A467,FPL_Results_Extract[[Player]:[Player]],0)),INDEX(Team_Key[[Abbreviation]:[Abbreviation]],MATCH(LEFT(INDEX(FPL_Fixtures_Extract[],MATCH($A467,FPL_Fixtures_Extract[[Player]:[Player]],0),MATCH(FPL_Combined[[#Headers],[Gameweek 18]],FPL_Fixtures_Extract[#Headers],0)),LEN(INDEX(FPL_Fixtures_Extract[],MATCH($A467,FPL_Fixtures_Extract[[Player]:[Player]],0),MATCH(FPL_Combined[[#Headers],[Gameweek 18]],FPL_Fixtures_Extract[#Headers],0)))-4),Team_Key[[Full Name]:[Full Name]],0))&amp;RIGHT(INDEX(FPL_Fixtures_Extract[],MATCH($A467,FPL_Fixtures_Extract[[Player]:[Player]],0),MATCH(FPL_Combined[[#Headers],[Gameweek 18]],FPL_Fixtures_Extract[#Headers],0)),3))</f>
        <v>SOU(A) 0-4</v>
      </c>
      <c r="T467" t="str">
        <f ca="1">IF(RIGHT(FPL_Combined[[#Headers],[Gameweek 19]],2)&lt;$B$622,INDEX(FPL_Results_Extract[Gameweek 19],MATCH($A467,FPL_Results_Extract[[Player]:[Player]],0)),INDEX(Team_Key[[Abbreviation]:[Abbreviation]],MATCH(LEFT(INDEX(FPL_Fixtures_Extract[],MATCH($A467,FPL_Fixtures_Extract[[Player]:[Player]],0),MATCH(FPL_Combined[[#Headers],[Gameweek 19]],FPL_Fixtures_Extract[#Headers],0)),LEN(INDEX(FPL_Fixtures_Extract[],MATCH($A467,FPL_Fixtures_Extract[[Player]:[Player]],0),MATCH(FPL_Combined[[#Headers],[Gameweek 19]],FPL_Fixtures_Extract[#Headers],0)))-4),Team_Key[[Full Name]:[Full Name]],0))&amp;RIGHT(INDEX(FPL_Fixtures_Extract[],MATCH($A467,FPL_Fixtures_Extract[[Player]:[Player]],0),MATCH(FPL_Combined[[#Headers],[Gameweek 19]],FPL_Fixtures_Extract[#Headers],0)),3))</f>
        <v>BOU(H) 2-0</v>
      </c>
      <c r="U467" t="str">
        <f ca="1">IF(RIGHT(FPL_Combined[[#Headers],[Gameweek 20]],2)&lt;$B$622,INDEX(FPL_Results_Extract[Gameweek 20],MATCH($A467,FPL_Results_Extract[[Player]:[Player]],0)),INDEX(Team_Key[[Abbreviation]:[Abbreviation]],MATCH(LEFT(INDEX(FPL_Fixtures_Extract[],MATCH($A467,FPL_Fixtures_Extract[[Player]:[Player]],0),MATCH(FPL_Combined[[#Headers],[Gameweek 20]],FPL_Fixtures_Extract[#Headers],0)),LEN(INDEX(FPL_Fixtures_Extract[],MATCH($A467,FPL_Fixtures_Extract[[Player]:[Player]],0),MATCH(FPL_Combined[[#Headers],[Gameweek 20]],FPL_Fixtures_Extract[#Headers],0)))-4),Team_Key[[Full Name]:[Full Name]],0))&amp;RIGHT(INDEX(FPL_Fixtures_Extract[],MATCH($A467,FPL_Fixtures_Extract[[Player]:[Player]],0),MATCH(FPL_Combined[[#Headers],[Gameweek 20]],FPL_Fixtures_Extract[#Headers],0)),3))</f>
        <v>NEW(H) 1-0</v>
      </c>
      <c r="V467" t="str">
        <f ca="1">IF(RIGHT(FPL_Combined[[#Headers],[Gameweek 21]],2)&lt;$B$622,INDEX(FPL_Results_Extract[Gameweek 21],MATCH($A467,FPL_Results_Extract[[Player]:[Player]],0)),INDEX(Team_Key[[Abbreviation]:[Abbreviation]],MATCH(LEFT(INDEX(FPL_Fixtures_Extract[],MATCH($A467,FPL_Fixtures_Extract[[Player]:[Player]],0),MATCH(FPL_Combined[[#Headers],[Gameweek 21]],FPL_Fixtures_Extract[#Headers],0)),LEN(INDEX(FPL_Fixtures_Extract[],MATCH($A467,FPL_Fixtures_Extract[[Player]:[Player]],0),MATCH(FPL_Combined[[#Headers],[Gameweek 21]],FPL_Fixtures_Extract[#Headers],0)))-4),Team_Key[[Full Name]:[Full Name]],0))&amp;RIGHT(INDEX(FPL_Fixtures_Extract[],MATCH($A467,FPL_Fixtures_Extract[[Player]:[Player]],0),MATCH(FPL_Combined[[#Headers],[Gameweek 21]],FPL_Fixtures_Extract[#Headers],0)),3))</f>
        <v>LIV(A) 3-3</v>
      </c>
      <c r="W467" t="str">
        <f ca="1">IF(RIGHT(FPL_Combined[[#Headers],[Gameweek 22]],2)&lt;$B$622,INDEX(FPL_Results_Extract[Gameweek 22],MATCH($A467,FPL_Results_Extract[[Player]:[Player]],0)),INDEX(Team_Key[[Abbreviation]:[Abbreviation]],MATCH(LEFT(INDEX(FPL_Fixtures_Extract[],MATCH($A467,FPL_Fixtures_Extract[[Player]:[Player]],0),MATCH(FPL_Combined[[#Headers],[Gameweek 22]],FPL_Fixtures_Extract[#Headers],0)),LEN(INDEX(FPL_Fixtures_Extract[],MATCH($A467,FPL_Fixtures_Extract[[Player]:[Player]],0),MATCH(FPL_Combined[[#Headers],[Gameweek 22]],FPL_Fixtures_Extract[#Headers],0)))-4),Team_Key[[Full Name]:[Full Name]],0))&amp;RIGHT(INDEX(FPL_Fixtures_Extract[],MATCH($A467,FPL_Fixtures_Extract[[Player]:[Player]],0),MATCH(FPL_Combined[[#Headers],[Gameweek 22]],FPL_Fixtures_Extract[#Headers],0)),3))</f>
        <v>STK(A) 0-0</v>
      </c>
      <c r="X467" t="str">
        <f ca="1">IF(RIGHT(FPL_Combined[[#Headers],[Gameweek 23]],2)&lt;$B$622,INDEX(FPL_Results_Extract[Gameweek 23],MATCH($A467,FPL_Results_Extract[[Player]:[Player]],0)),INDEX(Team_Key[[Abbreviation]:[Abbreviation]],MATCH(LEFT(INDEX(FPL_Fixtures_Extract[],MATCH($A467,FPL_Fixtures_Extract[[Player]:[Player]],0),MATCH(FPL_Combined[[#Headers],[Gameweek 23]],FPL_Fixtures_Extract[#Headers],0)),LEN(INDEX(FPL_Fixtures_Extract[],MATCH($A467,FPL_Fixtures_Extract[[Player]:[Player]],0),MATCH(FPL_Combined[[#Headers],[Gameweek 23]],FPL_Fixtures_Extract[#Headers],0)))-4),Team_Key[[Full Name]:[Full Name]],0))&amp;RIGHT(INDEX(FPL_Fixtures_Extract[],MATCH($A467,FPL_Fixtures_Extract[[Player]:[Player]],0),MATCH(FPL_Combined[[#Headers],[Gameweek 23]],FPL_Fixtures_Extract[#Headers],0)),3))</f>
        <v>CHE(H) 0-1</v>
      </c>
      <c r="Y467" t="str">
        <f ca="1">IF(RIGHT(FPL_Combined[[#Headers],[Gameweek 24]],2)&lt;$B$622,INDEX(FPL_Results_Extract[Team],MATCH($A467,FPL_Results_Extract[[Player]:[Player]],0)),INDEX(Team_Key[[Abbreviation]:[Abbreviation]],MATCH(LEFT(INDEX(FPL_Fixtures_Extract[],MATCH($A467,FPL_Fixtures_Extract[[Player]:[Player]],0),MATCH(FPL_Combined[[#Headers],[Gameweek 24]],FPL_Fixtures_Extract[#Headers],0)),LEN(INDEX(FPL_Fixtures_Extract[],MATCH($A467,FPL_Fixtures_Extract[[Player]:[Player]],0),MATCH(FPL_Combined[[#Headers],[Gameweek 24]],FPL_Fixtures_Extract[#Headers],0)))-4),Team_Key[[Full Name]:[Full Name]],0))&amp;RIGHT(INDEX(FPL_Fixtures_Extract[],MATCH($A467,FPL_Fixtures_Extract[[Player]:[Player]],0),MATCH(FPL_Combined[[#Headers],[Gameweek 24]],FPL_Fixtures_Extract[#Headers],0)),3))</f>
        <v>ARS</v>
      </c>
      <c r="Z467" t="str">
        <f ca="1">IF(RIGHT(FPL_Combined[[#Headers],[Gameweek 25]],2)&lt;$B$622,INDEX(FPL_Results_Extract[Player],MATCH($A467,FPL_Results_Extract[[Player]:[Player]],0)),INDEX(Team_Key[[Abbreviation]:[Abbreviation]],MATCH(LEFT(INDEX(FPL_Fixtures_Extract[],MATCH($A467,FPL_Fixtures_Extract[[Player]:[Player]],0),MATCH(FPL_Combined[[#Headers],[Gameweek 25]],FPL_Fixtures_Extract[#Headers],0)),LEN(INDEX(FPL_Fixtures_Extract[],MATCH($A467,FPL_Fixtures_Extract[[Player]:[Player]],0),MATCH(FPL_Combined[[#Headers],[Gameweek 25]],FPL_Fixtures_Extract[#Headers],0)))-4),Team_Key[[Full Name]:[Full Name]],0))&amp;RIGHT(INDEX(FPL_Fixtures_Extract[],MATCH($A467,FPL_Fixtures_Extract[[Player]:[Player]],0),MATCH(FPL_Combined[[#Headers],[Gameweek 25]],FPL_Fixtures_Extract[#Headers],0)),3))</f>
        <v>Ramsey</v>
      </c>
      <c r="AA467" t="str">
        <f ca="1">IF(RIGHT(FPL_Combined[[#Headers],[Gameweek 26]],2)&lt;$B$622,INDEX(FPL_Results_Extract[Gameweek 01],MATCH($A467,FPL_Results_Extract[[Player]:[Player]],0)),INDEX(Team_Key[[Abbreviation]:[Abbreviation]],MATCH(LEFT(INDEX(FPL_Fixtures_Extract[],MATCH($A467,FPL_Fixtures_Extract[[Player]:[Player]],0),MATCH(FPL_Combined[[#Headers],[Gameweek 26]],FPL_Fixtures_Extract[#Headers],0)),LEN(INDEX(FPL_Fixtures_Extract[],MATCH($A467,FPL_Fixtures_Extract[[Player]:[Player]],0),MATCH(FPL_Combined[[#Headers],[Gameweek 26]],FPL_Fixtures_Extract[#Headers],0)))-4),Team_Key[[Full Name]:[Full Name]],0))&amp;RIGHT(INDEX(FPL_Fixtures_Extract[],MATCH($A467,FPL_Fixtures_Extract[[Player]:[Player]],0),MATCH(FPL_Combined[[#Headers],[Gameweek 26]],FPL_Fixtures_Extract[#Headers],0)),3))</f>
        <v>WHU(H) 0-2</v>
      </c>
      <c r="AB467" t="str">
        <f ca="1">IF(RIGHT(FPL_Combined[[#Headers],[Gameweek 27]],2)&lt;$B$622,INDEX(FPL_Results_Extract[Gameweek 02],MATCH($A467,FPL_Results_Extract[[Player]:[Player]],0)),INDEX(Team_Key[[Abbreviation]:[Abbreviation]],MATCH(LEFT(INDEX(FPL_Fixtures_Extract[],MATCH($A467,FPL_Fixtures_Extract[[Player]:[Player]],0),MATCH(FPL_Combined[[#Headers],[Gameweek 27]],FPL_Fixtures_Extract[#Headers],0)),LEN(INDEX(FPL_Fixtures_Extract[],MATCH($A467,FPL_Fixtures_Extract[[Player]:[Player]],0),MATCH(FPL_Combined[[#Headers],[Gameweek 27]],FPL_Fixtures_Extract[#Headers],0)))-4),Team_Key[[Full Name]:[Full Name]],0))&amp;RIGHT(INDEX(FPL_Fixtures_Extract[],MATCH($A467,FPL_Fixtures_Extract[[Player]:[Player]],0),MATCH(FPL_Combined[[#Headers],[Gameweek 27]],FPL_Fixtures_Extract[#Headers],0)),3))</f>
        <v>CRY(A) 2-1</v>
      </c>
      <c r="AC467" t="str">
        <f ca="1">IF(RIGHT(FPL_Combined[[#Headers],[Gameweek 28]],2)&lt;$B$622,INDEX(FPL_Results_Extract[Gameweek 03],MATCH($A467,FPL_Results_Extract[[Player]:[Player]],0)),INDEX(Team_Key[[Abbreviation]:[Abbreviation]],MATCH(LEFT(INDEX(FPL_Fixtures_Extract[],MATCH($A467,FPL_Fixtures_Extract[[Player]:[Player]],0),MATCH(FPL_Combined[[#Headers],[Gameweek 28]],FPL_Fixtures_Extract[#Headers],0)),LEN(INDEX(FPL_Fixtures_Extract[],MATCH($A467,FPL_Fixtures_Extract[[Player]:[Player]],0),MATCH(FPL_Combined[[#Headers],[Gameweek 28]],FPL_Fixtures_Extract[#Headers],0)))-4),Team_Key[[Full Name]:[Full Name]],0))&amp;RIGHT(INDEX(FPL_Fixtures_Extract[],MATCH($A467,FPL_Fixtures_Extract[[Player]:[Player]],0),MATCH(FPL_Combined[[#Headers],[Gameweek 28]],FPL_Fixtures_Extract[#Headers],0)),3))</f>
        <v>LIV(H) 0-0</v>
      </c>
      <c r="AD467" t="str">
        <f ca="1">IF(RIGHT(FPL_Combined[[#Headers],[Gameweek 29]],2)&lt;$B$622,INDEX(FPL_Results_Extract[Gameweek 04],MATCH($A467,FPL_Results_Extract[[Player]:[Player]],0)),INDEX(Team_Key[[Abbreviation]:[Abbreviation]],MATCH(LEFT(INDEX(FPL_Fixtures_Extract[],MATCH($A467,FPL_Fixtures_Extract[[Player]:[Player]],0),MATCH(FPL_Combined[[#Headers],[Gameweek 29]],FPL_Fixtures_Extract[#Headers],0)),LEN(INDEX(FPL_Fixtures_Extract[],MATCH($A467,FPL_Fixtures_Extract[[Player]:[Player]],0),MATCH(FPL_Combined[[#Headers],[Gameweek 29]],FPL_Fixtures_Extract[#Headers],0)))-4),Team_Key[[Full Name]:[Full Name]],0))&amp;RIGHT(INDEX(FPL_Fixtures_Extract[],MATCH($A467,FPL_Fixtures_Extract[[Player]:[Player]],0),MATCH(FPL_Combined[[#Headers],[Gameweek 29]],FPL_Fixtures_Extract[#Headers],0)),3))</f>
        <v>WBA(H)</v>
      </c>
      <c r="AE467" t="str">
        <f ca="1">IF(RIGHT(FPL_Combined[[#Headers],[Gameweek 30]],2)&lt;$B$622,INDEX(FPL_Results_Extract[Gameweek 05],MATCH($A467,FPL_Results_Extract[[Player]:[Player]],0)),INDEX(Team_Key[[Abbreviation]:[Abbreviation]],MATCH(LEFT(INDEX(FPL_Fixtures_Extract[],MATCH($A467,FPL_Fixtures_Extract[[Player]:[Player]],0),MATCH(FPL_Combined[[#Headers],[Gameweek 30]],FPL_Fixtures_Extract[#Headers],0)),LEN(INDEX(FPL_Fixtures_Extract[],MATCH($A467,FPL_Fixtures_Extract[[Player]:[Player]],0),MATCH(FPL_Combined[[#Headers],[Gameweek 30]],FPL_Fixtures_Extract[#Headers],0)))-4),Team_Key[[Full Name]:[Full Name]],0))&amp;RIGHT(INDEX(FPL_Fixtures_Extract[],MATCH($A467,FPL_Fixtures_Extract[[Player]:[Player]],0),MATCH(FPL_Combined[[#Headers],[Gameweek 30]],FPL_Fixtures_Extract[#Headers],0)),3))</f>
        <v>EVE(A)</v>
      </c>
      <c r="AF467" t="str">
        <f ca="1">IF(RIGHT(FPL_Combined[[#Headers],[Gameweek 31]],2)&lt;$B$622,INDEX(FPL_Results_Extract[Gameweek 06],MATCH($A467,FPL_Results_Extract[[Player]:[Player]],0)),INDEX(Team_Key[[Abbreviation]:[Abbreviation]],MATCH(LEFT(INDEX(FPL_Fixtures_Extract[],MATCH($A467,FPL_Fixtures_Extract[[Player]:[Player]],0),MATCH(FPL_Combined[[#Headers],[Gameweek 31]],FPL_Fixtures_Extract[#Headers],0)),LEN(INDEX(FPL_Fixtures_Extract[],MATCH($A467,FPL_Fixtures_Extract[[Player]:[Player]],0),MATCH(FPL_Combined[[#Headers],[Gameweek 31]],FPL_Fixtures_Extract[#Headers],0)))-4),Team_Key[[Full Name]:[Full Name]],0))&amp;RIGHT(INDEX(FPL_Fixtures_Extract[],MATCH($A467,FPL_Fixtures_Extract[[Player]:[Player]],0),MATCH(FPL_Combined[[#Headers],[Gameweek 31]],FPL_Fixtures_Extract[#Headers],0)),3))</f>
        <v>WAT(H)</v>
      </c>
      <c r="AG467" t="str">
        <f ca="1">IF(RIGHT(FPL_Combined[[#Headers],[Gameweek 32]],2)&lt;$B$622,INDEX(FPL_Results_Extract[Gameweek 07],MATCH($A467,FPL_Results_Extract[[Player]:[Player]],0)),INDEX(Team_Key[[Abbreviation]:[Abbreviation]],MATCH(LEFT(INDEX(FPL_Fixtures_Extract[],MATCH($A467,FPL_Fixtures_Extract[[Player]:[Player]],0),MATCH(FPL_Combined[[#Headers],[Gameweek 32]],FPL_Fixtures_Extract[#Headers],0)),LEN(INDEX(FPL_Fixtures_Extract[],MATCH($A467,FPL_Fixtures_Extract[[Player]:[Player]],0),MATCH(FPL_Combined[[#Headers],[Gameweek 32]],FPL_Fixtures_Extract[#Headers],0)))-4),Team_Key[[Full Name]:[Full Name]],0))&amp;RIGHT(INDEX(FPL_Fixtures_Extract[],MATCH($A467,FPL_Fixtures_Extract[[Player]:[Player]],0),MATCH(FPL_Combined[[#Headers],[Gameweek 32]],FPL_Fixtures_Extract[#Headers],0)),3))</f>
        <v>WHU(A)</v>
      </c>
      <c r="AH467" t="str">
        <f ca="1">IF(RIGHT(FPL_Combined[[#Headers],[Gameweek 33]],2)&lt;$B$622,INDEX(FPL_Results_Extract[Gameweek 08],MATCH($A467,FPL_Results_Extract[[Player]:[Player]],0)),INDEX(Team_Key[[Abbreviation]:[Abbreviation]],MATCH(LEFT(INDEX(FPL_Fixtures_Extract[],MATCH($A467,FPL_Fixtures_Extract[[Player]:[Player]],0),MATCH(FPL_Combined[[#Headers],[Gameweek 33]],FPL_Fixtures_Extract[#Headers],0)),LEN(INDEX(FPL_Fixtures_Extract[],MATCH($A467,FPL_Fixtures_Extract[[Player]:[Player]],0),MATCH(FPL_Combined[[#Headers],[Gameweek 33]],FPL_Fixtures_Extract[#Headers],0)))-4),Team_Key[[Full Name]:[Full Name]],0))&amp;RIGHT(INDEX(FPL_Fixtures_Extract[],MATCH($A467,FPL_Fixtures_Extract[[Player]:[Player]],0),MATCH(FPL_Combined[[#Headers],[Gameweek 33]],FPL_Fixtures_Extract[#Headers],0)),3))</f>
        <v>CRY(H)</v>
      </c>
      <c r="AI467" t="str">
        <f ca="1">IF(RIGHT(FPL_Combined[[#Headers],[Gameweek 34]],2)&lt;$B$622,INDEX(FPL_Results_Extract[Gameweek 09],MATCH($A467,FPL_Results_Extract[[Player]:[Player]],0)),INDEX(Team_Key[[Abbreviation]:[Abbreviation]],MATCH(LEFT(INDEX(FPL_Fixtures_Extract[],MATCH($A467,FPL_Fixtures_Extract[[Player]:[Player]],0),MATCH(FPL_Combined[[#Headers],[Gameweek 34]],FPL_Fixtures_Extract[#Headers],0)),LEN(INDEX(FPL_Fixtures_Extract[],MATCH($A467,FPL_Fixtures_Extract[[Player]:[Player]],0),MATCH(FPL_Combined[[#Headers],[Gameweek 34]],FPL_Fixtures_Extract[#Headers],0)))-4),Team_Key[[Full Name]:[Full Name]],0))&amp;RIGHT(INDEX(FPL_Fixtures_Extract[],MATCH($A467,FPL_Fixtures_Extract[[Player]:[Player]],0),MATCH(FPL_Combined[[#Headers],[Gameweek 34]],FPL_Fixtures_Extract[#Headers],0)),3))</f>
        <v>SUN(A)</v>
      </c>
      <c r="AJ467" t="str">
        <f ca="1">IF(RIGHT(FPL_Combined[[#Headers],[Gameweek 35]],2)&lt;$B$622,INDEX(FPL_Results_Extract[Gameweek 10],MATCH($A467,FPL_Results_Extract[[Player]:[Player]],0)),INDEX(Team_Key[[Abbreviation]:[Abbreviation]],MATCH(LEFT(INDEX(FPL_Fixtures_Extract[],MATCH($A467,FPL_Fixtures_Extract[[Player]:[Player]],0),MATCH(FPL_Combined[[#Headers],[Gameweek 35]],FPL_Fixtures_Extract[#Headers],0)),LEN(INDEX(FPL_Fixtures_Extract[],MATCH($A467,FPL_Fixtures_Extract[[Player]:[Player]],0),MATCH(FPL_Combined[[#Headers],[Gameweek 35]],FPL_Fixtures_Extract[#Headers],0)))-4),Team_Key[[Full Name]:[Full Name]],0))&amp;RIGHT(INDEX(FPL_Fixtures_Extract[],MATCH($A467,FPL_Fixtures_Extract[[Player]:[Player]],0),MATCH(FPL_Combined[[#Headers],[Gameweek 35]],FPL_Fixtures_Extract[#Headers],0)),3))</f>
        <v>NOR(H)</v>
      </c>
      <c r="AK467" t="str">
        <f ca="1">IF(RIGHT(FPL_Combined[[#Headers],[Gameweek 36]],2)&lt;$B$622,INDEX(FPL_Results_Extract[Gameweek 11],MATCH($A467,FPL_Results_Extract[[Player]:[Player]],0)),INDEX(Team_Key[[Abbreviation]:[Abbreviation]],MATCH(LEFT(INDEX(FPL_Fixtures_Extract[],MATCH($A467,FPL_Fixtures_Extract[[Player]:[Player]],0),MATCH(FPL_Combined[[#Headers],[Gameweek 36]],FPL_Fixtures_Extract[#Headers],0)),LEN(INDEX(FPL_Fixtures_Extract[],MATCH($A467,FPL_Fixtures_Extract[[Player]:[Player]],0),MATCH(FPL_Combined[[#Headers],[Gameweek 36]],FPL_Fixtures_Extract[#Headers],0)))-4),Team_Key[[Full Name]:[Full Name]],0))&amp;RIGHT(INDEX(FPL_Fixtures_Extract[],MATCH($A467,FPL_Fixtures_Extract[[Player]:[Player]],0),MATCH(FPL_Combined[[#Headers],[Gameweek 36]],FPL_Fixtures_Extract[#Headers],0)),3))</f>
        <v>MCI(A)</v>
      </c>
      <c r="AL467" t="str">
        <f ca="1">IF(RIGHT(FPL_Combined[[#Headers],[Gameweek 37]],2)&lt;$B$622,INDEX(FPL_Results_Extract[Gameweek 12],MATCH($A467,FPL_Results_Extract[[Player]:[Player]],0)),INDEX(Team_Key[[Abbreviation]:[Abbreviation]],MATCH(LEFT(INDEX(FPL_Fixtures_Extract[],MATCH($A467,FPL_Fixtures_Extract[[Player]:[Player]],0),MATCH(FPL_Combined[[#Headers],[Gameweek 37]],FPL_Fixtures_Extract[#Headers],0)),LEN(INDEX(FPL_Fixtures_Extract[],MATCH($A467,FPL_Fixtures_Extract[[Player]:[Player]],0),MATCH(FPL_Combined[[#Headers],[Gameweek 37]],FPL_Fixtures_Extract[#Headers],0)))-4),Team_Key[[Full Name]:[Full Name]],0))&amp;RIGHT(INDEX(FPL_Fixtures_Extract[],MATCH($A467,FPL_Fixtures_Extract[[Player]:[Player]],0),MATCH(FPL_Combined[[#Headers],[Gameweek 37]],FPL_Fixtures_Extract[#Headers],0)),3))</f>
        <v>AVL(H)</v>
      </c>
      <c r="AM467" t="e">
        <f ca="1">IF(RIGHT(FPL_Combined[[#Headers],[Gameweek 38]],2)&lt;$B$622,INDEX(FPL_Results_Extract[Gameweek 13],MATCH($A467,FPL_Results_Extract[[Player]:[Player]],0)),INDEX(Team_Key[[Abbreviation]:[Abbreviation]],MATCH(LEFT(INDEX(FPL_Fixtures_Extract[],MATCH($A467,FPL_Fixtures_Extract[[Player]:[Player]],0),MATCH(FPL_Combined[[#Headers],[Gameweek 38]],FPL_Fixtures_Extract[#Headers],0)),LEN(INDEX(FPL_Fixtures_Extract[],MATCH($A467,FPL_Fixtures_Extract[[Player]:[Player]],0),MATCH(FPL_Combined[[#Headers],[Gameweek 38]],FPL_Fixtures_Extract[#Headers],0)))-4),Team_Key[[Full Name]:[Full Name]],0))&amp;RIGHT(INDEX(FPL_Fixtures_Extract[],MATCH($A467,FPL_Fixtures_Extract[[Player]:[Player]],0),MATCH(FPL_Combined[[#Headers],[Gameweek 38]],FPL_Fixtures_Extract[#Headers],0)),3))</f>
        <v>#VALUE!</v>
      </c>
    </row>
    <row r="468" spans="1:39" x14ac:dyDescent="0.45">
      <c r="A468" t="s">
        <v>230</v>
      </c>
      <c r="B468" t="str">
        <f ca="1">IF(RIGHT(FPL_Combined[[#Headers],[Gameweek 01]],2)&lt;$B$622,INDEX(FPL_Results_Extract[Gameweek 01],MATCH($A468,FPL_Results_Extract[[Player]:[Player]],0)),INDEX(Team_Key[[Abbreviation]:[Abbreviation]],MATCH(LEFT(INDEX(FPL_Fixtures_Extract[],MATCH($A468,FPL_Fixtures_Extract[[Player]:[Player]],0),MATCH(FPL_Combined[[#Headers],[Gameweek 01]],FPL_Fixtures_Extract[#Headers],0)),LEN(INDEX(FPL_Fixtures_Extract[],MATCH($A468,FPL_Fixtures_Extract[[Player]:[Player]],0),MATCH(FPL_Combined[[#Headers],[Gameweek 01]],FPL_Fixtures_Extract[#Headers],0)))-4),Team_Key[[Full Name]:[Full Name]],0))&amp;RIGHT(INDEX(FPL_Fixtures_Extract[],MATCH($A468,FPL_Fixtures_Extract[[Player]:[Player]],0),MATCH(FPL_Combined[[#Headers],[Gameweek 01]],FPL_Fixtures_Extract[#Headers],0)),3))</f>
        <v>N/A</v>
      </c>
      <c r="C468" t="str">
        <f ca="1">IF(RIGHT(FPL_Combined[[#Headers],[Gameweek 02]],2)&lt;$B$622,INDEX(FPL_Results_Extract[Gameweek 02],MATCH($A468,FPL_Results_Extract[[Player]:[Player]],0)),INDEX(Team_Key[[Abbreviation]:[Abbreviation]],MATCH(LEFT(INDEX(FPL_Fixtures_Extract[],MATCH($A468,FPL_Fixtures_Extract[[Player]:[Player]],0),MATCH(FPL_Combined[[#Headers],[Gameweek 02]],FPL_Fixtures_Extract[#Headers],0)),LEN(INDEX(FPL_Fixtures_Extract[],MATCH($A468,FPL_Fixtures_Extract[[Player]:[Player]],0),MATCH(FPL_Combined[[#Headers],[Gameweek 02]],FPL_Fixtures_Extract[#Headers],0)))-4),Team_Key[[Full Name]:[Full Name]],0))&amp;RIGHT(INDEX(FPL_Fixtures_Extract[],MATCH($A468,FPL_Fixtures_Extract[[Player]:[Player]],0),MATCH(FPL_Combined[[#Headers],[Gameweek 02]],FPL_Fixtures_Extract[#Headers],0)),3))</f>
        <v>N/A</v>
      </c>
      <c r="D468" t="str">
        <f ca="1">IF(RIGHT(FPL_Combined[[#Headers],[Gameweek 03]],2)&lt;$B$622,INDEX(FPL_Results_Extract[Gameweek 03],MATCH($A468,FPL_Results_Extract[[Player]:[Player]],0)),INDEX(Team_Key[[Abbreviation]:[Abbreviation]],MATCH(LEFT(INDEX(FPL_Fixtures_Extract[],MATCH($A468,FPL_Fixtures_Extract[[Player]:[Player]],0),MATCH(FPL_Combined[[#Headers],[Gameweek 03]],FPL_Fixtures_Extract[#Headers],0)),LEN(INDEX(FPL_Fixtures_Extract[],MATCH($A468,FPL_Fixtures_Extract[[Player]:[Player]],0),MATCH(FPL_Combined[[#Headers],[Gameweek 03]],FPL_Fixtures_Extract[#Headers],0)))-4),Team_Key[[Full Name]:[Full Name]],0))&amp;RIGHT(INDEX(FPL_Fixtures_Extract[],MATCH($A468,FPL_Fixtures_Extract[[Player]:[Player]],0),MATCH(FPL_Combined[[#Headers],[Gameweek 03]],FPL_Fixtures_Extract[#Headers],0)),3))</f>
        <v>N/A</v>
      </c>
      <c r="E468" t="str">
        <f ca="1">IF(RIGHT(FPL_Combined[[#Headers],[Gameweek 04]],2)&lt;$B$622,INDEX(FPL_Results_Extract[Gameweek 04],MATCH($A468,FPL_Results_Extract[[Player]:[Player]],0)),INDEX(Team_Key[[Abbreviation]:[Abbreviation]],MATCH(LEFT(INDEX(FPL_Fixtures_Extract[],MATCH($A468,FPL_Fixtures_Extract[[Player]:[Player]],0),MATCH(FPL_Combined[[#Headers],[Gameweek 04]],FPL_Fixtures_Extract[#Headers],0)),LEN(INDEX(FPL_Fixtures_Extract[],MATCH($A468,FPL_Fixtures_Extract[[Player]:[Player]],0),MATCH(FPL_Combined[[#Headers],[Gameweek 04]],FPL_Fixtures_Extract[#Headers],0)))-4),Team_Key[[Full Name]:[Full Name]],0))&amp;RIGHT(INDEX(FPL_Fixtures_Extract[],MATCH($A468,FPL_Fixtures_Extract[[Player]:[Player]],0),MATCH(FPL_Combined[[#Headers],[Gameweek 04]],FPL_Fixtures_Extract[#Headers],0)),3))</f>
        <v>N/A</v>
      </c>
      <c r="F468" t="str">
        <f ca="1">IF(RIGHT(FPL_Combined[[#Headers],[Gameweek 05]],2)&lt;$B$622,INDEX(FPL_Results_Extract[Gameweek 05],MATCH($A468,FPL_Results_Extract[[Player]:[Player]],0)),INDEX(Team_Key[[Abbreviation]:[Abbreviation]],MATCH(LEFT(INDEX(FPL_Fixtures_Extract[],MATCH($A468,FPL_Fixtures_Extract[[Player]:[Player]],0),MATCH(FPL_Combined[[#Headers],[Gameweek 05]],FPL_Fixtures_Extract[#Headers],0)),LEN(INDEX(FPL_Fixtures_Extract[],MATCH($A468,FPL_Fixtures_Extract[[Player]:[Player]],0),MATCH(FPL_Combined[[#Headers],[Gameweek 05]],FPL_Fixtures_Extract[#Headers],0)))-4),Team_Key[[Full Name]:[Full Name]],0))&amp;RIGHT(INDEX(FPL_Fixtures_Extract[],MATCH($A468,FPL_Fixtures_Extract[[Player]:[Player]],0),MATCH(FPL_Combined[[#Headers],[Gameweek 05]],FPL_Fixtures_Extract[#Headers],0)),3))</f>
        <v>N/A</v>
      </c>
      <c r="G468" t="str">
        <f ca="1">IF(RIGHT(FPL_Combined[[#Headers],[Gameweek 06]],2)&lt;$B$622,INDEX(FPL_Results_Extract[Gameweek 06],MATCH($A468,FPL_Results_Extract[[Player]:[Player]],0)),INDEX(Team_Key[[Abbreviation]:[Abbreviation]],MATCH(LEFT(INDEX(FPL_Fixtures_Extract[],MATCH($A468,FPL_Fixtures_Extract[[Player]:[Player]],0),MATCH(FPL_Combined[[#Headers],[Gameweek 06]],FPL_Fixtures_Extract[#Headers],0)),LEN(INDEX(FPL_Fixtures_Extract[],MATCH($A468,FPL_Fixtures_Extract[[Player]:[Player]],0),MATCH(FPL_Combined[[#Headers],[Gameweek 06]],FPL_Fixtures_Extract[#Headers],0)))-4),Team_Key[[Full Name]:[Full Name]],0))&amp;RIGHT(INDEX(FPL_Fixtures_Extract[],MATCH($A468,FPL_Fixtures_Extract[[Player]:[Player]],0),MATCH(FPL_Combined[[#Headers],[Gameweek 06]],FPL_Fixtures_Extract[#Headers],0)),3))</f>
        <v>N/A</v>
      </c>
      <c r="H468" t="str">
        <f ca="1">IF(RIGHT(FPL_Combined[[#Headers],[Gameweek 07]],2)&lt;$B$622,INDEX(FPL_Results_Extract[Gameweek 07],MATCH($A468,FPL_Results_Extract[[Player]:[Player]],0)),INDEX(Team_Key[[Abbreviation]:[Abbreviation]],MATCH(LEFT(INDEX(FPL_Fixtures_Extract[],MATCH($A468,FPL_Fixtures_Extract[[Player]:[Player]],0),MATCH(FPL_Combined[[#Headers],[Gameweek 07]],FPL_Fixtures_Extract[#Headers],0)),LEN(INDEX(FPL_Fixtures_Extract[],MATCH($A468,FPL_Fixtures_Extract[[Player]:[Player]],0),MATCH(FPL_Combined[[#Headers],[Gameweek 07]],FPL_Fixtures_Extract[#Headers],0)))-4),Team_Key[[Full Name]:[Full Name]],0))&amp;RIGHT(INDEX(FPL_Fixtures_Extract[],MATCH($A468,FPL_Fixtures_Extract[[Player]:[Player]],0),MATCH(FPL_Combined[[#Headers],[Gameweek 07]],FPL_Fixtures_Extract[#Headers],0)),3))</f>
        <v>N/A</v>
      </c>
      <c r="I468" t="str">
        <f ca="1">IF(RIGHT(FPL_Combined[[#Headers],[Gameweek 08]],2)&lt;$B$622,INDEX(FPL_Results_Extract[Gameweek 08],MATCH($A468,FPL_Results_Extract[[Player]:[Player]],0)),INDEX(Team_Key[[Abbreviation]:[Abbreviation]],MATCH(LEFT(INDEX(FPL_Fixtures_Extract[],MATCH($A468,FPL_Fixtures_Extract[[Player]:[Player]],0),MATCH(FPL_Combined[[#Headers],[Gameweek 08]],FPL_Fixtures_Extract[#Headers],0)),LEN(INDEX(FPL_Fixtures_Extract[],MATCH($A468,FPL_Fixtures_Extract[[Player]:[Player]],0),MATCH(FPL_Combined[[#Headers],[Gameweek 08]],FPL_Fixtures_Extract[#Headers],0)))-4),Team_Key[[Full Name]:[Full Name]],0))&amp;RIGHT(INDEX(FPL_Fixtures_Extract[],MATCH($A468,FPL_Fixtures_Extract[[Player]:[Player]],0),MATCH(FPL_Combined[[#Headers],[Gameweek 08]],FPL_Fixtures_Extract[#Headers],0)),3))</f>
        <v>N/A</v>
      </c>
      <c r="J468" t="str">
        <f ca="1">IF(RIGHT(FPL_Combined[[#Headers],[Gameweek 09]],2)&lt;$B$622,INDEX(FPL_Results_Extract[Gameweek 09],MATCH($A468,FPL_Results_Extract[[Player]:[Player]],0)),INDEX(Team_Key[[Abbreviation]:[Abbreviation]],MATCH(LEFT(INDEX(FPL_Fixtures_Extract[],MATCH($A468,FPL_Fixtures_Extract[[Player]:[Player]],0),MATCH(FPL_Combined[[#Headers],[Gameweek 09]],FPL_Fixtures_Extract[#Headers],0)),LEN(INDEX(FPL_Fixtures_Extract[],MATCH($A468,FPL_Fixtures_Extract[[Player]:[Player]],0),MATCH(FPL_Combined[[#Headers],[Gameweek 09]],FPL_Fixtures_Extract[#Headers],0)))-4),Team_Key[[Full Name]:[Full Name]],0))&amp;RIGHT(INDEX(FPL_Fixtures_Extract[],MATCH($A468,FPL_Fixtures_Extract[[Player]:[Player]],0),MATCH(FPL_Combined[[#Headers],[Gameweek 09]],FPL_Fixtures_Extract[#Headers],0)),3))</f>
        <v>TOT(A) 0-0</v>
      </c>
      <c r="K468" t="str">
        <f ca="1">IF(RIGHT(FPL_Combined[[#Headers],[Gameweek 10]],2)&lt;$B$622,INDEX(FPL_Results_Extract[Gameweek 10],MATCH($A468,FPL_Results_Extract[[Player]:[Player]],0)),INDEX(Team_Key[[Abbreviation]:[Abbreviation]],MATCH(LEFT(INDEX(FPL_Fixtures_Extract[],MATCH($A468,FPL_Fixtures_Extract[[Player]:[Player]],0),MATCH(FPL_Combined[[#Headers],[Gameweek 10]],FPL_Fixtures_Extract[#Headers],0)),LEN(INDEX(FPL_Fixtures_Extract[],MATCH($A468,FPL_Fixtures_Extract[[Player]:[Player]],0),MATCH(FPL_Combined[[#Headers],[Gameweek 10]],FPL_Fixtures_Extract[#Headers],0)))-4),Team_Key[[Full Name]:[Full Name]],0))&amp;RIGHT(INDEX(FPL_Fixtures_Extract[],MATCH($A468,FPL_Fixtures_Extract[[Player]:[Player]],0),MATCH(FPL_Combined[[#Headers],[Gameweek 10]],FPL_Fixtures_Extract[#Headers],0)),3))</f>
        <v>SOU(H) 1-1</v>
      </c>
      <c r="L468" t="str">
        <f ca="1">IF(RIGHT(FPL_Combined[[#Headers],[Gameweek 11]],2)&lt;$B$622,INDEX(FPL_Results_Extract[Gameweek 11],MATCH($A468,FPL_Results_Extract[[Player]:[Player]],0)),INDEX(Team_Key[[Abbreviation]:[Abbreviation]],MATCH(LEFT(INDEX(FPL_Fixtures_Extract[],MATCH($A468,FPL_Fixtures_Extract[[Player]:[Player]],0),MATCH(FPL_Combined[[#Headers],[Gameweek 11]],FPL_Fixtures_Extract[#Headers],0)),LEN(INDEX(FPL_Fixtures_Extract[],MATCH($A468,FPL_Fixtures_Extract[[Player]:[Player]],0),MATCH(FPL_Combined[[#Headers],[Gameweek 11]],FPL_Fixtures_Extract[#Headers],0)))-4),Team_Key[[Full Name]:[Full Name]],0))&amp;RIGHT(INDEX(FPL_Fixtures_Extract[],MATCH($A468,FPL_Fixtures_Extract[[Player]:[Player]],0),MATCH(FPL_Combined[[#Headers],[Gameweek 11]],FPL_Fixtures_Extract[#Headers],0)),3))</f>
        <v>CHE(A) 3-1</v>
      </c>
      <c r="M468" t="str">
        <f ca="1">IF(RIGHT(FPL_Combined[[#Headers],[Gameweek 12]],2)&lt;$B$622,INDEX(FPL_Results_Extract[Gameweek 12],MATCH($A468,FPL_Results_Extract[[Player]:[Player]],0)),INDEX(Team_Key[[Abbreviation]:[Abbreviation]],MATCH(LEFT(INDEX(FPL_Fixtures_Extract[],MATCH($A468,FPL_Fixtures_Extract[[Player]:[Player]],0),MATCH(FPL_Combined[[#Headers],[Gameweek 12]],FPL_Fixtures_Extract[#Headers],0)),LEN(INDEX(FPL_Fixtures_Extract[],MATCH($A468,FPL_Fixtures_Extract[[Player]:[Player]],0),MATCH(FPL_Combined[[#Headers],[Gameweek 12]],FPL_Fixtures_Extract[#Headers],0)))-4),Team_Key[[Full Name]:[Full Name]],0))&amp;RIGHT(INDEX(FPL_Fixtures_Extract[],MATCH($A468,FPL_Fixtures_Extract[[Player]:[Player]],0),MATCH(FPL_Combined[[#Headers],[Gameweek 12]],FPL_Fixtures_Extract[#Headers],0)),3))</f>
        <v>CRY(H) 1-2</v>
      </c>
      <c r="N468" t="str">
        <f ca="1">IF(RIGHT(FPL_Combined[[#Headers],[Gameweek 13]],2)&lt;$B$622,INDEX(FPL_Results_Extract[Gameweek 13],MATCH($A468,FPL_Results_Extract[[Player]:[Player]],0)),INDEX(Team_Key[[Abbreviation]:[Abbreviation]],MATCH(LEFT(INDEX(FPL_Fixtures_Extract[],MATCH($A468,FPL_Fixtures_Extract[[Player]:[Player]],0),MATCH(FPL_Combined[[#Headers],[Gameweek 13]],FPL_Fixtures_Extract[#Headers],0)),LEN(INDEX(FPL_Fixtures_Extract[],MATCH($A468,FPL_Fixtures_Extract[[Player]:[Player]],0),MATCH(FPL_Combined[[#Headers],[Gameweek 13]],FPL_Fixtures_Extract[#Headers],0)))-4),Team_Key[[Full Name]:[Full Name]],0))&amp;RIGHT(INDEX(FPL_Fixtures_Extract[],MATCH($A468,FPL_Fixtures_Extract[[Player]:[Player]],0),MATCH(FPL_Combined[[#Headers],[Gameweek 13]],FPL_Fixtures_Extract[#Headers],0)),3))</f>
        <v>MCI(A) 4-1</v>
      </c>
      <c r="O468" t="str">
        <f ca="1">IF(RIGHT(FPL_Combined[[#Headers],[Gameweek 14]],2)&lt;$B$622,INDEX(FPL_Results_Extract[Gameweek 14],MATCH($A468,FPL_Results_Extract[[Player]:[Player]],0)),INDEX(Team_Key[[Abbreviation]:[Abbreviation]],MATCH(LEFT(INDEX(FPL_Fixtures_Extract[],MATCH($A468,FPL_Fixtures_Extract[[Player]:[Player]],0),MATCH(FPL_Combined[[#Headers],[Gameweek 14]],FPL_Fixtures_Extract[#Headers],0)),LEN(INDEX(FPL_Fixtures_Extract[],MATCH($A468,FPL_Fixtures_Extract[[Player]:[Player]],0),MATCH(FPL_Combined[[#Headers],[Gameweek 14]],FPL_Fixtures_Extract[#Headers],0)))-4),Team_Key[[Full Name]:[Full Name]],0))&amp;RIGHT(INDEX(FPL_Fixtures_Extract[],MATCH($A468,FPL_Fixtures_Extract[[Player]:[Player]],0),MATCH(FPL_Combined[[#Headers],[Gameweek 14]],FPL_Fixtures_Extract[#Headers],0)),3))</f>
        <v>SWA(H) 1-0</v>
      </c>
      <c r="P468" t="str">
        <f ca="1">IF(RIGHT(FPL_Combined[[#Headers],[Gameweek 15]],2)&lt;$B$622,INDEX(FPL_Results_Extract[Gameweek 15],MATCH($A468,FPL_Results_Extract[[Player]:[Player]],0)),INDEX(Team_Key[[Abbreviation]:[Abbreviation]],MATCH(LEFT(INDEX(FPL_Fixtures_Extract[],MATCH($A468,FPL_Fixtures_Extract[[Player]:[Player]],0),MATCH(FPL_Combined[[#Headers],[Gameweek 15]],FPL_Fixtures_Extract[#Headers],0)),LEN(INDEX(FPL_Fixtures_Extract[],MATCH($A468,FPL_Fixtures_Extract[[Player]:[Player]],0),MATCH(FPL_Combined[[#Headers],[Gameweek 15]],FPL_Fixtures_Extract[#Headers],0)))-4),Team_Key[[Full Name]:[Full Name]],0))&amp;RIGHT(INDEX(FPL_Fixtures_Extract[],MATCH($A468,FPL_Fixtures_Extract[[Player]:[Player]],0),MATCH(FPL_Combined[[#Headers],[Gameweek 15]],FPL_Fixtures_Extract[#Headers],0)),3))</f>
        <v>NEW(A) 0-2</v>
      </c>
      <c r="Q468" t="str">
        <f ca="1">IF(RIGHT(FPL_Combined[[#Headers],[Gameweek 16]],2)&lt;$B$622,INDEX(FPL_Results_Extract[Gameweek 16],MATCH($A468,FPL_Results_Extract[[Player]:[Player]],0)),INDEX(Team_Key[[Abbreviation]:[Abbreviation]],MATCH(LEFT(INDEX(FPL_Fixtures_Extract[],MATCH($A468,FPL_Fixtures_Extract[[Player]:[Player]],0),MATCH(FPL_Combined[[#Headers],[Gameweek 16]],FPL_Fixtures_Extract[#Headers],0)),LEN(INDEX(FPL_Fixtures_Extract[],MATCH($A468,FPL_Fixtures_Extract[[Player]:[Player]],0),MATCH(FPL_Combined[[#Headers],[Gameweek 16]],FPL_Fixtures_Extract[#Headers],0)))-4),Team_Key[[Full Name]:[Full Name]],0))&amp;RIGHT(INDEX(FPL_Fixtures_Extract[],MATCH($A468,FPL_Fixtures_Extract[[Player]:[Player]],0),MATCH(FPL_Combined[[#Headers],[Gameweek 16]],FPL_Fixtures_Extract[#Headers],0)),3))</f>
        <v>WBA(H) 2-2</v>
      </c>
      <c r="R468" t="str">
        <f ca="1">IF(RIGHT(FPL_Combined[[#Headers],[Gameweek 17]],2)&lt;$B$622,INDEX(FPL_Results_Extract[Gameweek 17],MATCH($A468,FPL_Results_Extract[[Player]:[Player]],0)),INDEX(Team_Key[[Abbreviation]:[Abbreviation]],MATCH(LEFT(INDEX(FPL_Fixtures_Extract[],MATCH($A468,FPL_Fixtures_Extract[[Player]:[Player]],0),MATCH(FPL_Combined[[#Headers],[Gameweek 17]],FPL_Fixtures_Extract[#Headers],0)),LEN(INDEX(FPL_Fixtures_Extract[],MATCH($A468,FPL_Fixtures_Extract[[Player]:[Player]],0),MATCH(FPL_Combined[[#Headers],[Gameweek 17]],FPL_Fixtures_Extract[#Headers],0)))-4),Team_Key[[Full Name]:[Full Name]],0))&amp;RIGHT(INDEX(FPL_Fixtures_Extract[],MATCH($A468,FPL_Fixtures_Extract[[Player]:[Player]],0),MATCH(FPL_Combined[[#Headers],[Gameweek 17]],FPL_Fixtures_Extract[#Headers],0)),3))</f>
        <v>WAT(A) 0-3</v>
      </c>
      <c r="S468" t="str">
        <f ca="1">IF(RIGHT(FPL_Combined[[#Headers],[Gameweek 18]],2)&lt;$B$622,INDEX(FPL_Results_Extract[Gameweek 18],MATCH($A468,FPL_Results_Extract[[Player]:[Player]],0)),INDEX(Team_Key[[Abbreviation]:[Abbreviation]],MATCH(LEFT(INDEX(FPL_Fixtures_Extract[],MATCH($A468,FPL_Fixtures_Extract[[Player]:[Player]],0),MATCH(FPL_Combined[[#Headers],[Gameweek 18]],FPL_Fixtures_Extract[#Headers],0)),LEN(INDEX(FPL_Fixtures_Extract[],MATCH($A468,FPL_Fixtures_Extract[[Player]:[Player]],0),MATCH(FPL_Combined[[#Headers],[Gameweek 18]],FPL_Fixtures_Extract[#Headers],0)))-4),Team_Key[[Full Name]:[Full Name]],0))&amp;RIGHT(INDEX(FPL_Fixtures_Extract[],MATCH($A468,FPL_Fixtures_Extract[[Player]:[Player]],0),MATCH(FPL_Combined[[#Headers],[Gameweek 18]],FPL_Fixtures_Extract[#Headers],0)),3))</f>
        <v>LEI(H) 1-0</v>
      </c>
      <c r="T468" t="str">
        <f ca="1">IF(RIGHT(FPL_Combined[[#Headers],[Gameweek 19]],2)&lt;$B$622,INDEX(FPL_Results_Extract[Gameweek 19],MATCH($A468,FPL_Results_Extract[[Player]:[Player]],0)),INDEX(Team_Key[[Abbreviation]:[Abbreviation]],MATCH(LEFT(INDEX(FPL_Fixtures_Extract[],MATCH($A468,FPL_Fixtures_Extract[[Player]:[Player]],0),MATCH(FPL_Combined[[#Headers],[Gameweek 19]],FPL_Fixtures_Extract[#Headers],0)),LEN(INDEX(FPL_Fixtures_Extract[],MATCH($A468,FPL_Fixtures_Extract[[Player]:[Player]],0),MATCH(FPL_Combined[[#Headers],[Gameweek 19]],FPL_Fixtures_Extract[#Headers],0)))-4),Team_Key[[Full Name]:[Full Name]],0))&amp;RIGHT(INDEX(FPL_Fixtures_Extract[],MATCH($A468,FPL_Fixtures_Extract[[Player]:[Player]],0),MATCH(FPL_Combined[[#Headers],[Gameweek 19]],FPL_Fixtures_Extract[#Headers],0)),3))</f>
        <v>SUN(A) 1-0</v>
      </c>
      <c r="U468" t="str">
        <f ca="1">IF(RIGHT(FPL_Combined[[#Headers],[Gameweek 20]],2)&lt;$B$622,INDEX(FPL_Results_Extract[Gameweek 20],MATCH($A468,FPL_Results_Extract[[Player]:[Player]],0)),INDEX(Team_Key[[Abbreviation]:[Abbreviation]],MATCH(LEFT(INDEX(FPL_Fixtures_Extract[],MATCH($A468,FPL_Fixtures_Extract[[Player]:[Player]],0),MATCH(FPL_Combined[[#Headers],[Gameweek 20]],FPL_Fixtures_Extract[#Headers],0)),LEN(INDEX(FPL_Fixtures_Extract[],MATCH($A468,FPL_Fixtures_Extract[[Player]:[Player]],0),MATCH(FPL_Combined[[#Headers],[Gameweek 20]],FPL_Fixtures_Extract[#Headers],0)))-4),Team_Key[[Full Name]:[Full Name]],0))&amp;RIGHT(INDEX(FPL_Fixtures_Extract[],MATCH($A468,FPL_Fixtures_Extract[[Player]:[Player]],0),MATCH(FPL_Combined[[#Headers],[Gameweek 20]],FPL_Fixtures_Extract[#Headers],0)),3))</f>
        <v>WHU(A) 0-2</v>
      </c>
      <c r="V468" t="str">
        <f ca="1">IF(RIGHT(FPL_Combined[[#Headers],[Gameweek 21]],2)&lt;$B$622,INDEX(FPL_Results_Extract[Gameweek 21],MATCH($A468,FPL_Results_Extract[[Player]:[Player]],0)),INDEX(Team_Key[[Abbreviation]:[Abbreviation]],MATCH(LEFT(INDEX(FPL_Fixtures_Extract[],MATCH($A468,FPL_Fixtures_Extract[[Player]:[Player]],0),MATCH(FPL_Combined[[#Headers],[Gameweek 21]],FPL_Fixtures_Extract[#Headers],0)),LEN(INDEX(FPL_Fixtures_Extract[],MATCH($A468,FPL_Fixtures_Extract[[Player]:[Player]],0),MATCH(FPL_Combined[[#Headers],[Gameweek 21]],FPL_Fixtures_Extract[#Headers],0)))-4),Team_Key[[Full Name]:[Full Name]],0))&amp;RIGHT(INDEX(FPL_Fixtures_Extract[],MATCH($A468,FPL_Fixtures_Extract[[Player]:[Player]],0),MATCH(FPL_Combined[[#Headers],[Gameweek 21]],FPL_Fixtures_Extract[#Headers],0)),3))</f>
        <v>ARS(H) 3-3</v>
      </c>
      <c r="W468" t="str">
        <f ca="1">IF(RIGHT(FPL_Combined[[#Headers],[Gameweek 22]],2)&lt;$B$622,INDEX(FPL_Results_Extract[Gameweek 22],MATCH($A468,FPL_Results_Extract[[Player]:[Player]],0)),INDEX(Team_Key[[Abbreviation]:[Abbreviation]],MATCH(LEFT(INDEX(FPL_Fixtures_Extract[],MATCH($A468,FPL_Fixtures_Extract[[Player]:[Player]],0),MATCH(FPL_Combined[[#Headers],[Gameweek 22]],FPL_Fixtures_Extract[#Headers],0)),LEN(INDEX(FPL_Fixtures_Extract[],MATCH($A468,FPL_Fixtures_Extract[[Player]:[Player]],0),MATCH(FPL_Combined[[#Headers],[Gameweek 22]],FPL_Fixtures_Extract[#Headers],0)))-4),Team_Key[[Full Name]:[Full Name]],0))&amp;RIGHT(INDEX(FPL_Fixtures_Extract[],MATCH($A468,FPL_Fixtures_Extract[[Player]:[Player]],0),MATCH(FPL_Combined[[#Headers],[Gameweek 22]],FPL_Fixtures_Extract[#Headers],0)),3))</f>
        <v>MUN(H) 0-1</v>
      </c>
      <c r="X468" t="str">
        <f ca="1">IF(RIGHT(FPL_Combined[[#Headers],[Gameweek 23]],2)&lt;$B$622,INDEX(FPL_Results_Extract[Gameweek 23],MATCH($A468,FPL_Results_Extract[[Player]:[Player]],0)),INDEX(Team_Key[[Abbreviation]:[Abbreviation]],MATCH(LEFT(INDEX(FPL_Fixtures_Extract[],MATCH($A468,FPL_Fixtures_Extract[[Player]:[Player]],0),MATCH(FPL_Combined[[#Headers],[Gameweek 23]],FPL_Fixtures_Extract[#Headers],0)),LEN(INDEX(FPL_Fixtures_Extract[],MATCH($A468,FPL_Fixtures_Extract[[Player]:[Player]],0),MATCH(FPL_Combined[[#Headers],[Gameweek 23]],FPL_Fixtures_Extract[#Headers],0)))-4),Team_Key[[Full Name]:[Full Name]],0))&amp;RIGHT(INDEX(FPL_Fixtures_Extract[],MATCH($A468,FPL_Fixtures_Extract[[Player]:[Player]],0),MATCH(FPL_Combined[[#Headers],[Gameweek 23]],FPL_Fixtures_Extract[#Headers],0)),3))</f>
        <v>NOR(A) 5-4</v>
      </c>
      <c r="Y468" t="str">
        <f ca="1">IF(RIGHT(FPL_Combined[[#Headers],[Gameweek 24]],2)&lt;$B$622,INDEX(FPL_Results_Extract[Team],MATCH($A468,FPL_Results_Extract[[Player]:[Player]],0)),INDEX(Team_Key[[Abbreviation]:[Abbreviation]],MATCH(LEFT(INDEX(FPL_Fixtures_Extract[],MATCH($A468,FPL_Fixtures_Extract[[Player]:[Player]],0),MATCH(FPL_Combined[[#Headers],[Gameweek 24]],FPL_Fixtures_Extract[#Headers],0)),LEN(INDEX(FPL_Fixtures_Extract[],MATCH($A468,FPL_Fixtures_Extract[[Player]:[Player]],0),MATCH(FPL_Combined[[#Headers],[Gameweek 24]],FPL_Fixtures_Extract[#Headers],0)))-4),Team_Key[[Full Name]:[Full Name]],0))&amp;RIGHT(INDEX(FPL_Fixtures_Extract[],MATCH($A468,FPL_Fixtures_Extract[[Player]:[Player]],0),MATCH(FPL_Combined[[#Headers],[Gameweek 24]],FPL_Fixtures_Extract[#Headers],0)),3))</f>
        <v>LIV</v>
      </c>
      <c r="Z468" t="str">
        <f ca="1">IF(RIGHT(FPL_Combined[[#Headers],[Gameweek 25]],2)&lt;$B$622,INDEX(FPL_Results_Extract[Player],MATCH($A468,FPL_Results_Extract[[Player]:[Player]],0)),INDEX(Team_Key[[Abbreviation]:[Abbreviation]],MATCH(LEFT(INDEX(FPL_Fixtures_Extract[],MATCH($A468,FPL_Fixtures_Extract[[Player]:[Player]],0),MATCH(FPL_Combined[[#Headers],[Gameweek 25]],FPL_Fixtures_Extract[#Headers],0)),LEN(INDEX(FPL_Fixtures_Extract[],MATCH($A468,FPL_Fixtures_Extract[[Player]:[Player]],0),MATCH(FPL_Combined[[#Headers],[Gameweek 25]],FPL_Fixtures_Extract[#Headers],0)))-4),Team_Key[[Full Name]:[Full Name]],0))&amp;RIGHT(INDEX(FPL_Fixtures_Extract[],MATCH($A468,FPL_Fixtures_Extract[[Player]:[Player]],0),MATCH(FPL_Combined[[#Headers],[Gameweek 25]],FPL_Fixtures_Extract[#Headers],0)),3))</f>
        <v>Randall</v>
      </c>
      <c r="AA468" t="str">
        <f ca="1">IF(RIGHT(FPL_Combined[[#Headers],[Gameweek 26]],2)&lt;$B$622,INDEX(FPL_Results_Extract[Gameweek 01],MATCH($A468,FPL_Results_Extract[[Player]:[Player]],0)),INDEX(Team_Key[[Abbreviation]:[Abbreviation]],MATCH(LEFT(INDEX(FPL_Fixtures_Extract[],MATCH($A468,FPL_Fixtures_Extract[[Player]:[Player]],0),MATCH(FPL_Combined[[#Headers],[Gameweek 26]],FPL_Fixtures_Extract[#Headers],0)),LEN(INDEX(FPL_Fixtures_Extract[],MATCH($A468,FPL_Fixtures_Extract[[Player]:[Player]],0),MATCH(FPL_Combined[[#Headers],[Gameweek 26]],FPL_Fixtures_Extract[#Headers],0)))-4),Team_Key[[Full Name]:[Full Name]],0))&amp;RIGHT(INDEX(FPL_Fixtures_Extract[],MATCH($A468,FPL_Fixtures_Extract[[Player]:[Player]],0),MATCH(FPL_Combined[[#Headers],[Gameweek 26]],FPL_Fixtures_Extract[#Headers],0)),3))</f>
        <v>N/A</v>
      </c>
      <c r="AB468" t="str">
        <f ca="1">IF(RIGHT(FPL_Combined[[#Headers],[Gameweek 27]],2)&lt;$B$622,INDEX(FPL_Results_Extract[Gameweek 02],MATCH($A468,FPL_Results_Extract[[Player]:[Player]],0)),INDEX(Team_Key[[Abbreviation]:[Abbreviation]],MATCH(LEFT(INDEX(FPL_Fixtures_Extract[],MATCH($A468,FPL_Fixtures_Extract[[Player]:[Player]],0),MATCH(FPL_Combined[[#Headers],[Gameweek 27]],FPL_Fixtures_Extract[#Headers],0)),LEN(INDEX(FPL_Fixtures_Extract[],MATCH($A468,FPL_Fixtures_Extract[[Player]:[Player]],0),MATCH(FPL_Combined[[#Headers],[Gameweek 27]],FPL_Fixtures_Extract[#Headers],0)))-4),Team_Key[[Full Name]:[Full Name]],0))&amp;RIGHT(INDEX(FPL_Fixtures_Extract[],MATCH($A468,FPL_Fixtures_Extract[[Player]:[Player]],0),MATCH(FPL_Combined[[#Headers],[Gameweek 27]],FPL_Fixtures_Extract[#Headers],0)),3))</f>
        <v>N/A</v>
      </c>
      <c r="AC468" t="str">
        <f ca="1">IF(RIGHT(FPL_Combined[[#Headers],[Gameweek 28]],2)&lt;$B$622,INDEX(FPL_Results_Extract[Gameweek 03],MATCH($A468,FPL_Results_Extract[[Player]:[Player]],0)),INDEX(Team_Key[[Abbreviation]:[Abbreviation]],MATCH(LEFT(INDEX(FPL_Fixtures_Extract[],MATCH($A468,FPL_Fixtures_Extract[[Player]:[Player]],0),MATCH(FPL_Combined[[#Headers],[Gameweek 28]],FPL_Fixtures_Extract[#Headers],0)),LEN(INDEX(FPL_Fixtures_Extract[],MATCH($A468,FPL_Fixtures_Extract[[Player]:[Player]],0),MATCH(FPL_Combined[[#Headers],[Gameweek 28]],FPL_Fixtures_Extract[#Headers],0)))-4),Team_Key[[Full Name]:[Full Name]],0))&amp;RIGHT(INDEX(FPL_Fixtures_Extract[],MATCH($A468,FPL_Fixtures_Extract[[Player]:[Player]],0),MATCH(FPL_Combined[[#Headers],[Gameweek 28]],FPL_Fixtures_Extract[#Headers],0)),3))</f>
        <v>N/A</v>
      </c>
      <c r="AD468" t="str">
        <f ca="1">IF(RIGHT(FPL_Combined[[#Headers],[Gameweek 29]],2)&lt;$B$622,INDEX(FPL_Results_Extract[Gameweek 04],MATCH($A468,FPL_Results_Extract[[Player]:[Player]],0)),INDEX(Team_Key[[Abbreviation]:[Abbreviation]],MATCH(LEFT(INDEX(FPL_Fixtures_Extract[],MATCH($A468,FPL_Fixtures_Extract[[Player]:[Player]],0),MATCH(FPL_Combined[[#Headers],[Gameweek 29]],FPL_Fixtures_Extract[#Headers],0)),LEN(INDEX(FPL_Fixtures_Extract[],MATCH($A468,FPL_Fixtures_Extract[[Player]:[Player]],0),MATCH(FPL_Combined[[#Headers],[Gameweek 29]],FPL_Fixtures_Extract[#Headers],0)))-4),Team_Key[[Full Name]:[Full Name]],0))&amp;RIGHT(INDEX(FPL_Fixtures_Extract[],MATCH($A468,FPL_Fixtures_Extract[[Player]:[Player]],0),MATCH(FPL_Combined[[#Headers],[Gameweek 29]],FPL_Fixtures_Extract[#Headers],0)),3))</f>
        <v>CRY(A)</v>
      </c>
      <c r="AE468" t="e">
        <f ca="1">IF(RIGHT(FPL_Combined[[#Headers],[Gameweek 30]],2)&lt;$B$622,INDEX(FPL_Results_Extract[Gameweek 05],MATCH($A468,FPL_Results_Extract[[Player]:[Player]],0)),INDEX(Team_Key[[Abbreviation]:[Abbreviation]],MATCH(LEFT(INDEX(FPL_Fixtures_Extract[],MATCH($A468,FPL_Fixtures_Extract[[Player]:[Player]],0),MATCH(FPL_Combined[[#Headers],[Gameweek 30]],FPL_Fixtures_Extract[#Headers],0)),LEN(INDEX(FPL_Fixtures_Extract[],MATCH($A468,FPL_Fixtures_Extract[[Player]:[Player]],0),MATCH(FPL_Combined[[#Headers],[Gameweek 30]],FPL_Fixtures_Extract[#Headers],0)))-4),Team_Key[[Full Name]:[Full Name]],0))&amp;RIGHT(INDEX(FPL_Fixtures_Extract[],MATCH($A468,FPL_Fixtures_Extract[[Player]:[Player]],0),MATCH(FPL_Combined[[#Headers],[Gameweek 30]],FPL_Fixtures_Extract[#Headers],0)),3))</f>
        <v>#VALUE!</v>
      </c>
      <c r="AF468" t="str">
        <f ca="1">IF(RIGHT(FPL_Combined[[#Headers],[Gameweek 31]],2)&lt;$B$622,INDEX(FPL_Results_Extract[Gameweek 06],MATCH($A468,FPL_Results_Extract[[Player]:[Player]],0)),INDEX(Team_Key[[Abbreviation]:[Abbreviation]],MATCH(LEFT(INDEX(FPL_Fixtures_Extract[],MATCH($A468,FPL_Fixtures_Extract[[Player]:[Player]],0),MATCH(FPL_Combined[[#Headers],[Gameweek 31]],FPL_Fixtures_Extract[#Headers],0)),LEN(INDEX(FPL_Fixtures_Extract[],MATCH($A468,FPL_Fixtures_Extract[[Player]:[Player]],0),MATCH(FPL_Combined[[#Headers],[Gameweek 31]],FPL_Fixtures_Extract[#Headers],0)))-4),Team_Key[[Full Name]:[Full Name]],0))&amp;RIGHT(INDEX(FPL_Fixtures_Extract[],MATCH($A468,FPL_Fixtures_Extract[[Player]:[Player]],0),MATCH(FPL_Combined[[#Headers],[Gameweek 31]],FPL_Fixtures_Extract[#Headers],0)),3))</f>
        <v>SOU(A)</v>
      </c>
      <c r="AG468" t="str">
        <f ca="1">IF(RIGHT(FPL_Combined[[#Headers],[Gameweek 32]],2)&lt;$B$622,INDEX(FPL_Results_Extract[Gameweek 07],MATCH($A468,FPL_Results_Extract[[Player]:[Player]],0)),INDEX(Team_Key[[Abbreviation]:[Abbreviation]],MATCH(LEFT(INDEX(FPL_Fixtures_Extract[],MATCH($A468,FPL_Fixtures_Extract[[Player]:[Player]],0),MATCH(FPL_Combined[[#Headers],[Gameweek 32]],FPL_Fixtures_Extract[#Headers],0)),LEN(INDEX(FPL_Fixtures_Extract[],MATCH($A468,FPL_Fixtures_Extract[[Player]:[Player]],0),MATCH(FPL_Combined[[#Headers],[Gameweek 32]],FPL_Fixtures_Extract[#Headers],0)))-4),Team_Key[[Full Name]:[Full Name]],0))&amp;RIGHT(INDEX(FPL_Fixtures_Extract[],MATCH($A468,FPL_Fixtures_Extract[[Player]:[Player]],0),MATCH(FPL_Combined[[#Headers],[Gameweek 32]],FPL_Fixtures_Extract[#Headers],0)),3))</f>
        <v>TOT(H)</v>
      </c>
      <c r="AH468" t="str">
        <f ca="1">IF(RIGHT(FPL_Combined[[#Headers],[Gameweek 33]],2)&lt;$B$622,INDEX(FPL_Results_Extract[Gameweek 08],MATCH($A468,FPL_Results_Extract[[Player]:[Player]],0)),INDEX(Team_Key[[Abbreviation]:[Abbreviation]],MATCH(LEFT(INDEX(FPL_Fixtures_Extract[],MATCH($A468,FPL_Fixtures_Extract[[Player]:[Player]],0),MATCH(FPL_Combined[[#Headers],[Gameweek 33]],FPL_Fixtures_Extract[#Headers],0)),LEN(INDEX(FPL_Fixtures_Extract[],MATCH($A468,FPL_Fixtures_Extract[[Player]:[Player]],0),MATCH(FPL_Combined[[#Headers],[Gameweek 33]],FPL_Fixtures_Extract[#Headers],0)))-4),Team_Key[[Full Name]:[Full Name]],0))&amp;RIGHT(INDEX(FPL_Fixtures_Extract[],MATCH($A468,FPL_Fixtures_Extract[[Player]:[Player]],0),MATCH(FPL_Combined[[#Headers],[Gameweek 33]],FPL_Fixtures_Extract[#Headers],0)),3))</f>
        <v>STK(H)</v>
      </c>
      <c r="AI468" t="str">
        <f ca="1">IF(RIGHT(FPL_Combined[[#Headers],[Gameweek 34]],2)&lt;$B$622,INDEX(FPL_Results_Extract[Gameweek 09],MATCH($A468,FPL_Results_Extract[[Player]:[Player]],0)),INDEX(Team_Key[[Abbreviation]:[Abbreviation]],MATCH(LEFT(INDEX(FPL_Fixtures_Extract[],MATCH($A468,FPL_Fixtures_Extract[[Player]:[Player]],0),MATCH(FPL_Combined[[#Headers],[Gameweek 34]],FPL_Fixtures_Extract[#Headers],0)),LEN(INDEX(FPL_Fixtures_Extract[],MATCH($A468,FPL_Fixtures_Extract[[Player]:[Player]],0),MATCH(FPL_Combined[[#Headers],[Gameweek 34]],FPL_Fixtures_Extract[#Headers],0)))-4),Team_Key[[Full Name]:[Full Name]],0))&amp;RIGHT(INDEX(FPL_Fixtures_Extract[],MATCH($A468,FPL_Fixtures_Extract[[Player]:[Player]],0),MATCH(FPL_Combined[[#Headers],[Gameweek 34]],FPL_Fixtures_Extract[#Headers],0)),3))</f>
        <v>BOU(A)</v>
      </c>
      <c r="AJ468" t="str">
        <f ca="1">IF(RIGHT(FPL_Combined[[#Headers],[Gameweek 35]],2)&lt;$B$622,INDEX(FPL_Results_Extract[Gameweek 10],MATCH($A468,FPL_Results_Extract[[Player]:[Player]],0)),INDEX(Team_Key[[Abbreviation]:[Abbreviation]],MATCH(LEFT(INDEX(FPL_Fixtures_Extract[],MATCH($A468,FPL_Fixtures_Extract[[Player]:[Player]],0),MATCH(FPL_Combined[[#Headers],[Gameweek 35]],FPL_Fixtures_Extract[#Headers],0)),LEN(INDEX(FPL_Fixtures_Extract[],MATCH($A468,FPL_Fixtures_Extract[[Player]:[Player]],0),MATCH(FPL_Combined[[#Headers],[Gameweek 35]],FPL_Fixtures_Extract[#Headers],0)))-4),Team_Key[[Full Name]:[Full Name]],0))&amp;RIGHT(INDEX(FPL_Fixtures_Extract[],MATCH($A468,FPL_Fixtures_Extract[[Player]:[Player]],0),MATCH(FPL_Combined[[#Headers],[Gameweek 35]],FPL_Fixtures_Extract[#Headers],0)),3))</f>
        <v>NEW(H)</v>
      </c>
      <c r="AK468" t="str">
        <f ca="1">IF(RIGHT(FPL_Combined[[#Headers],[Gameweek 36]],2)&lt;$B$622,INDEX(FPL_Results_Extract[Gameweek 11],MATCH($A468,FPL_Results_Extract[[Player]:[Player]],0)),INDEX(Team_Key[[Abbreviation]:[Abbreviation]],MATCH(LEFT(INDEX(FPL_Fixtures_Extract[],MATCH($A468,FPL_Fixtures_Extract[[Player]:[Player]],0),MATCH(FPL_Combined[[#Headers],[Gameweek 36]],FPL_Fixtures_Extract[#Headers],0)),LEN(INDEX(FPL_Fixtures_Extract[],MATCH($A468,FPL_Fixtures_Extract[[Player]:[Player]],0),MATCH(FPL_Combined[[#Headers],[Gameweek 36]],FPL_Fixtures_Extract[#Headers],0)))-4),Team_Key[[Full Name]:[Full Name]],0))&amp;RIGHT(INDEX(FPL_Fixtures_Extract[],MATCH($A468,FPL_Fixtures_Extract[[Player]:[Player]],0),MATCH(FPL_Combined[[#Headers],[Gameweek 36]],FPL_Fixtures_Extract[#Headers],0)),3))</f>
        <v>SWA(A)</v>
      </c>
      <c r="AL468" t="str">
        <f ca="1">IF(RIGHT(FPL_Combined[[#Headers],[Gameweek 37]],2)&lt;$B$622,INDEX(FPL_Results_Extract[Gameweek 12],MATCH($A468,FPL_Results_Extract[[Player]:[Player]],0)),INDEX(Team_Key[[Abbreviation]:[Abbreviation]],MATCH(LEFT(INDEX(FPL_Fixtures_Extract[],MATCH($A468,FPL_Fixtures_Extract[[Player]:[Player]],0),MATCH(FPL_Combined[[#Headers],[Gameweek 37]],FPL_Fixtures_Extract[#Headers],0)),LEN(INDEX(FPL_Fixtures_Extract[],MATCH($A468,FPL_Fixtures_Extract[[Player]:[Player]],0),MATCH(FPL_Combined[[#Headers],[Gameweek 37]],FPL_Fixtures_Extract[#Headers],0)))-4),Team_Key[[Full Name]:[Full Name]],0))&amp;RIGHT(INDEX(FPL_Fixtures_Extract[],MATCH($A468,FPL_Fixtures_Extract[[Player]:[Player]],0),MATCH(FPL_Combined[[#Headers],[Gameweek 37]],FPL_Fixtures_Extract[#Headers],0)),3))</f>
        <v>WAT(H)</v>
      </c>
      <c r="AM468" t="str">
        <f ca="1">IF(RIGHT(FPL_Combined[[#Headers],[Gameweek 38]],2)&lt;$B$622,INDEX(FPL_Results_Extract[Gameweek 13],MATCH($A468,FPL_Results_Extract[[Player]:[Player]],0)),INDEX(Team_Key[[Abbreviation]:[Abbreviation]],MATCH(LEFT(INDEX(FPL_Fixtures_Extract[],MATCH($A468,FPL_Fixtures_Extract[[Player]:[Player]],0),MATCH(FPL_Combined[[#Headers],[Gameweek 38]],FPL_Fixtures_Extract[#Headers],0)),LEN(INDEX(FPL_Fixtures_Extract[],MATCH($A468,FPL_Fixtures_Extract[[Player]:[Player]],0),MATCH(FPL_Combined[[#Headers],[Gameweek 38]],FPL_Fixtures_Extract[#Headers],0)))-4),Team_Key[[Full Name]:[Full Name]],0))&amp;RIGHT(INDEX(FPL_Fixtures_Extract[],MATCH($A468,FPL_Fixtures_Extract[[Player]:[Player]],0),MATCH(FPL_Combined[[#Headers],[Gameweek 38]],FPL_Fixtures_Extract[#Headers],0)),3))</f>
        <v>WBA(A)</v>
      </c>
    </row>
    <row r="469" spans="1:39" x14ac:dyDescent="0.45">
      <c r="A469" t="s">
        <v>240</v>
      </c>
      <c r="B469" t="str">
        <f ca="1">IF(RIGHT(FPL_Combined[[#Headers],[Gameweek 01]],2)&lt;$B$622,INDEX(FPL_Results_Extract[Gameweek 01],MATCH($A469,FPL_Results_Extract[[Player]:[Player]],0)),INDEX(Team_Key[[Abbreviation]:[Abbreviation]],MATCH(LEFT(INDEX(FPL_Fixtures_Extract[],MATCH($A469,FPL_Fixtures_Extract[[Player]:[Player]],0),MATCH(FPL_Combined[[#Headers],[Gameweek 01]],FPL_Fixtures_Extract[#Headers],0)),LEN(INDEX(FPL_Fixtures_Extract[],MATCH($A469,FPL_Fixtures_Extract[[Player]:[Player]],0),MATCH(FPL_Combined[[#Headers],[Gameweek 01]],FPL_Fixtures_Extract[#Headers],0)))-4),Team_Key[[Full Name]:[Full Name]],0))&amp;RIGHT(INDEX(FPL_Fixtures_Extract[],MATCH($A469,FPL_Fixtures_Extract[[Player]:[Player]],0),MATCH(FPL_Combined[[#Headers],[Gameweek 01]],FPL_Fixtures_Extract[#Headers],0)),3))</f>
        <v>ARS(A) 2-0</v>
      </c>
      <c r="C469" t="str">
        <f ca="1">IF(RIGHT(FPL_Combined[[#Headers],[Gameweek 02]],2)&lt;$B$622,INDEX(FPL_Results_Extract[Gameweek 02],MATCH($A469,FPL_Results_Extract[[Player]:[Player]],0)),INDEX(Team_Key[[Abbreviation]:[Abbreviation]],MATCH(LEFT(INDEX(FPL_Fixtures_Extract[],MATCH($A469,FPL_Fixtures_Extract[[Player]:[Player]],0),MATCH(FPL_Combined[[#Headers],[Gameweek 02]],FPL_Fixtures_Extract[#Headers],0)),LEN(INDEX(FPL_Fixtures_Extract[],MATCH($A469,FPL_Fixtures_Extract[[Player]:[Player]],0),MATCH(FPL_Combined[[#Headers],[Gameweek 02]],FPL_Fixtures_Extract[#Headers],0)))-4),Team_Key[[Full Name]:[Full Name]],0))&amp;RIGHT(INDEX(FPL_Fixtures_Extract[],MATCH($A469,FPL_Fixtures_Extract[[Player]:[Player]],0),MATCH(FPL_Combined[[#Headers],[Gameweek 02]],FPL_Fixtures_Extract[#Headers],0)),3))</f>
        <v>LEI(H) 1-2</v>
      </c>
      <c r="D469" t="str">
        <f ca="1">IF(RIGHT(FPL_Combined[[#Headers],[Gameweek 03]],2)&lt;$B$622,INDEX(FPL_Results_Extract[Gameweek 03],MATCH($A469,FPL_Results_Extract[[Player]:[Player]],0)),INDEX(Team_Key[[Abbreviation]:[Abbreviation]],MATCH(LEFT(INDEX(FPL_Fixtures_Extract[],MATCH($A469,FPL_Fixtures_Extract[[Player]:[Player]],0),MATCH(FPL_Combined[[#Headers],[Gameweek 03]],FPL_Fixtures_Extract[#Headers],0)),LEN(INDEX(FPL_Fixtures_Extract[],MATCH($A469,FPL_Fixtures_Extract[[Player]:[Player]],0),MATCH(FPL_Combined[[#Headers],[Gameweek 03]],FPL_Fixtures_Extract[#Headers],0)))-4),Team_Key[[Full Name]:[Full Name]],0))&amp;RIGHT(INDEX(FPL_Fixtures_Extract[],MATCH($A469,FPL_Fixtures_Extract[[Player]:[Player]],0),MATCH(FPL_Combined[[#Headers],[Gameweek 03]],FPL_Fixtures_Extract[#Headers],0)),3))</f>
        <v>BOU(H) 3-4</v>
      </c>
      <c r="E469" t="str">
        <f ca="1">IF(RIGHT(FPL_Combined[[#Headers],[Gameweek 04]],2)&lt;$B$622,INDEX(FPL_Results_Extract[Gameweek 04],MATCH($A469,FPL_Results_Extract[[Player]:[Player]],0)),INDEX(Team_Key[[Abbreviation]:[Abbreviation]],MATCH(LEFT(INDEX(FPL_Fixtures_Extract[],MATCH($A469,FPL_Fixtures_Extract[[Player]:[Player]],0),MATCH(FPL_Combined[[#Headers],[Gameweek 04]],FPL_Fixtures_Extract[#Headers],0)),LEN(INDEX(FPL_Fixtures_Extract[],MATCH($A469,FPL_Fixtures_Extract[[Player]:[Player]],0),MATCH(FPL_Combined[[#Headers],[Gameweek 04]],FPL_Fixtures_Extract[#Headers],0)))-4),Team_Key[[Full Name]:[Full Name]],0))&amp;RIGHT(INDEX(FPL_Fixtures_Extract[],MATCH($A469,FPL_Fixtures_Extract[[Player]:[Player]],0),MATCH(FPL_Combined[[#Headers],[Gameweek 04]],FPL_Fixtures_Extract[#Headers],0)),3))</f>
        <v>LIV(A) 3-0</v>
      </c>
      <c r="F469" t="str">
        <f ca="1">IF(RIGHT(FPL_Combined[[#Headers],[Gameweek 05]],2)&lt;$B$622,INDEX(FPL_Results_Extract[Gameweek 05],MATCH($A469,FPL_Results_Extract[[Player]:[Player]],0)),INDEX(Team_Key[[Abbreviation]:[Abbreviation]],MATCH(LEFT(INDEX(FPL_Fixtures_Extract[],MATCH($A469,FPL_Fixtures_Extract[[Player]:[Player]],0),MATCH(FPL_Combined[[#Headers],[Gameweek 05]],FPL_Fixtures_Extract[#Headers],0)),LEN(INDEX(FPL_Fixtures_Extract[],MATCH($A469,FPL_Fixtures_Extract[[Player]:[Player]],0),MATCH(FPL_Combined[[#Headers],[Gameweek 05]],FPL_Fixtures_Extract[#Headers],0)))-4),Team_Key[[Full Name]:[Full Name]],0))&amp;RIGHT(INDEX(FPL_Fixtures_Extract[],MATCH($A469,FPL_Fixtures_Extract[[Player]:[Player]],0),MATCH(FPL_Combined[[#Headers],[Gameweek 05]],FPL_Fixtures_Extract[#Headers],0)),3))</f>
        <v>NEW(H) 2-0</v>
      </c>
      <c r="G469" t="str">
        <f ca="1">IF(RIGHT(FPL_Combined[[#Headers],[Gameweek 06]],2)&lt;$B$622,INDEX(FPL_Results_Extract[Gameweek 06],MATCH($A469,FPL_Results_Extract[[Player]:[Player]],0)),INDEX(Team_Key[[Abbreviation]:[Abbreviation]],MATCH(LEFT(INDEX(FPL_Fixtures_Extract[],MATCH($A469,FPL_Fixtures_Extract[[Player]:[Player]],0),MATCH(FPL_Combined[[#Headers],[Gameweek 06]],FPL_Fixtures_Extract[#Headers],0)),LEN(INDEX(FPL_Fixtures_Extract[],MATCH($A469,FPL_Fixtures_Extract[[Player]:[Player]],0),MATCH(FPL_Combined[[#Headers],[Gameweek 06]],FPL_Fixtures_Extract[#Headers],0)))-4),Team_Key[[Full Name]:[Full Name]],0))&amp;RIGHT(INDEX(FPL_Fixtures_Extract[],MATCH($A469,FPL_Fixtures_Extract[[Player]:[Player]],0),MATCH(FPL_Combined[[#Headers],[Gameweek 06]],FPL_Fixtures_Extract[#Headers],0)),3))</f>
        <v>MCI(A) 2-1</v>
      </c>
      <c r="H469" t="str">
        <f ca="1">IF(RIGHT(FPL_Combined[[#Headers],[Gameweek 07]],2)&lt;$B$622,INDEX(FPL_Results_Extract[Gameweek 07],MATCH($A469,FPL_Results_Extract[[Player]:[Player]],0)),INDEX(Team_Key[[Abbreviation]:[Abbreviation]],MATCH(LEFT(INDEX(FPL_Fixtures_Extract[],MATCH($A469,FPL_Fixtures_Extract[[Player]:[Player]],0),MATCH(FPL_Combined[[#Headers],[Gameweek 07]],FPL_Fixtures_Extract[#Headers],0)),LEN(INDEX(FPL_Fixtures_Extract[],MATCH($A469,FPL_Fixtures_Extract[[Player]:[Player]],0),MATCH(FPL_Combined[[#Headers],[Gameweek 07]],FPL_Fixtures_Extract[#Headers],0)))-4),Team_Key[[Full Name]:[Full Name]],0))&amp;RIGHT(INDEX(FPL_Fixtures_Extract[],MATCH($A469,FPL_Fixtures_Extract[[Player]:[Player]],0),MATCH(FPL_Combined[[#Headers],[Gameweek 07]],FPL_Fixtures_Extract[#Headers],0)),3))</f>
        <v>NOR(H) 2-2</v>
      </c>
      <c r="I469" t="str">
        <f ca="1">IF(RIGHT(FPL_Combined[[#Headers],[Gameweek 08]],2)&lt;$B$622,INDEX(FPL_Results_Extract[Gameweek 08],MATCH($A469,FPL_Results_Extract[[Player]:[Player]],0)),INDEX(Team_Key[[Abbreviation]:[Abbreviation]],MATCH(LEFT(INDEX(FPL_Fixtures_Extract[],MATCH($A469,FPL_Fixtures_Extract[[Player]:[Player]],0),MATCH(FPL_Combined[[#Headers],[Gameweek 08]],FPL_Fixtures_Extract[#Headers],0)),LEN(INDEX(FPL_Fixtures_Extract[],MATCH($A469,FPL_Fixtures_Extract[[Player]:[Player]],0),MATCH(FPL_Combined[[#Headers],[Gameweek 08]],FPL_Fixtures_Extract[#Headers],0)))-4),Team_Key[[Full Name]:[Full Name]],0))&amp;RIGHT(INDEX(FPL_Fixtures_Extract[],MATCH($A469,FPL_Fixtures_Extract[[Player]:[Player]],0),MATCH(FPL_Combined[[#Headers],[Gameweek 08]],FPL_Fixtures_Extract[#Headers],0)),3))</f>
        <v>SUN(A) 2-2</v>
      </c>
      <c r="J469" t="str">
        <f ca="1">IF(RIGHT(FPL_Combined[[#Headers],[Gameweek 09]],2)&lt;$B$622,INDEX(FPL_Results_Extract[Gameweek 09],MATCH($A469,FPL_Results_Extract[[Player]:[Player]],0)),INDEX(Team_Key[[Abbreviation]:[Abbreviation]],MATCH(LEFT(INDEX(FPL_Fixtures_Extract[],MATCH($A469,FPL_Fixtures_Extract[[Player]:[Player]],0),MATCH(FPL_Combined[[#Headers],[Gameweek 09]],FPL_Fixtures_Extract[#Headers],0)),LEN(INDEX(FPL_Fixtures_Extract[],MATCH($A469,FPL_Fixtures_Extract[[Player]:[Player]],0),MATCH(FPL_Combined[[#Headers],[Gameweek 09]],FPL_Fixtures_Extract[#Headers],0)))-4),Team_Key[[Full Name]:[Full Name]],0))&amp;RIGHT(INDEX(FPL_Fixtures_Extract[],MATCH($A469,FPL_Fixtures_Extract[[Player]:[Player]],0),MATCH(FPL_Combined[[#Headers],[Gameweek 09]],FPL_Fixtures_Extract[#Headers],0)),3))</f>
        <v>CRY(A) 3-1</v>
      </c>
      <c r="K469" t="str">
        <f ca="1">IF(RIGHT(FPL_Combined[[#Headers],[Gameweek 10]],2)&lt;$B$622,INDEX(FPL_Results_Extract[Gameweek 10],MATCH($A469,FPL_Results_Extract[[Player]:[Player]],0)),INDEX(Team_Key[[Abbreviation]:[Abbreviation]],MATCH(LEFT(INDEX(FPL_Fixtures_Extract[],MATCH($A469,FPL_Fixtures_Extract[[Player]:[Player]],0),MATCH(FPL_Combined[[#Headers],[Gameweek 10]],FPL_Fixtures_Extract[#Headers],0)),LEN(INDEX(FPL_Fixtures_Extract[],MATCH($A469,FPL_Fixtures_Extract[[Player]:[Player]],0),MATCH(FPL_Combined[[#Headers],[Gameweek 10]],FPL_Fixtures_Extract[#Headers],0)))-4),Team_Key[[Full Name]:[Full Name]],0))&amp;RIGHT(INDEX(FPL_Fixtures_Extract[],MATCH($A469,FPL_Fixtures_Extract[[Player]:[Player]],0),MATCH(FPL_Combined[[#Headers],[Gameweek 10]],FPL_Fixtures_Extract[#Headers],0)),3))</f>
        <v>CHE(H) 2-1</v>
      </c>
      <c r="L469" t="str">
        <f ca="1">IF(RIGHT(FPL_Combined[[#Headers],[Gameweek 11]],2)&lt;$B$622,INDEX(FPL_Results_Extract[Gameweek 11],MATCH($A469,FPL_Results_Extract[[Player]:[Player]],0)),INDEX(Team_Key[[Abbreviation]:[Abbreviation]],MATCH(LEFT(INDEX(FPL_Fixtures_Extract[],MATCH($A469,FPL_Fixtures_Extract[[Player]:[Player]],0),MATCH(FPL_Combined[[#Headers],[Gameweek 11]],FPL_Fixtures_Extract[#Headers],0)),LEN(INDEX(FPL_Fixtures_Extract[],MATCH($A469,FPL_Fixtures_Extract[[Player]:[Player]],0),MATCH(FPL_Combined[[#Headers],[Gameweek 11]],FPL_Fixtures_Extract[#Headers],0)))-4),Team_Key[[Full Name]:[Full Name]],0))&amp;RIGHT(INDEX(FPL_Fixtures_Extract[],MATCH($A469,FPL_Fixtures_Extract[[Player]:[Player]],0),MATCH(FPL_Combined[[#Headers],[Gameweek 11]],FPL_Fixtures_Extract[#Headers],0)),3))</f>
        <v>WAT(A) 0-2</v>
      </c>
      <c r="M469" t="str">
        <f ca="1">IF(RIGHT(FPL_Combined[[#Headers],[Gameweek 12]],2)&lt;$B$622,INDEX(FPL_Results_Extract[Gameweek 12],MATCH($A469,FPL_Results_Extract[[Player]:[Player]],0)),INDEX(Team_Key[[Abbreviation]:[Abbreviation]],MATCH(LEFT(INDEX(FPL_Fixtures_Extract[],MATCH($A469,FPL_Fixtures_Extract[[Player]:[Player]],0),MATCH(FPL_Combined[[#Headers],[Gameweek 12]],FPL_Fixtures_Extract[#Headers],0)),LEN(INDEX(FPL_Fixtures_Extract[],MATCH($A469,FPL_Fixtures_Extract[[Player]:[Player]],0),MATCH(FPL_Combined[[#Headers],[Gameweek 12]],FPL_Fixtures_Extract[#Headers],0)))-4),Team_Key[[Full Name]:[Full Name]],0))&amp;RIGHT(INDEX(FPL_Fixtures_Extract[],MATCH($A469,FPL_Fixtures_Extract[[Player]:[Player]],0),MATCH(FPL_Combined[[#Headers],[Gameweek 12]],FPL_Fixtures_Extract[#Headers],0)),3))</f>
        <v>EVE(H) 1-1</v>
      </c>
      <c r="N469" t="str">
        <f ca="1">IF(RIGHT(FPL_Combined[[#Headers],[Gameweek 13]],2)&lt;$B$622,INDEX(FPL_Results_Extract[Gameweek 13],MATCH($A469,FPL_Results_Extract[[Player]:[Player]],0)),INDEX(Team_Key[[Abbreviation]:[Abbreviation]],MATCH(LEFT(INDEX(FPL_Fixtures_Extract[],MATCH($A469,FPL_Fixtures_Extract[[Player]:[Player]],0),MATCH(FPL_Combined[[#Headers],[Gameweek 13]],FPL_Fixtures_Extract[#Headers],0)),LEN(INDEX(FPL_Fixtures_Extract[],MATCH($A469,FPL_Fixtures_Extract[[Player]:[Player]],0),MATCH(FPL_Combined[[#Headers],[Gameweek 13]],FPL_Fixtures_Extract[#Headers],0)))-4),Team_Key[[Full Name]:[Full Name]],0))&amp;RIGHT(INDEX(FPL_Fixtures_Extract[],MATCH($A469,FPL_Fixtures_Extract[[Player]:[Player]],0),MATCH(FPL_Combined[[#Headers],[Gameweek 13]],FPL_Fixtures_Extract[#Headers],0)),3))</f>
        <v>TOT(A) 1-4</v>
      </c>
      <c r="O469" t="str">
        <f ca="1">IF(RIGHT(FPL_Combined[[#Headers],[Gameweek 14]],2)&lt;$B$622,INDEX(FPL_Results_Extract[Gameweek 14],MATCH($A469,FPL_Results_Extract[[Player]:[Player]],0)),INDEX(Team_Key[[Abbreviation]:[Abbreviation]],MATCH(LEFT(INDEX(FPL_Fixtures_Extract[],MATCH($A469,FPL_Fixtures_Extract[[Player]:[Player]],0),MATCH(FPL_Combined[[#Headers],[Gameweek 14]],FPL_Fixtures_Extract[#Headers],0)),LEN(INDEX(FPL_Fixtures_Extract[],MATCH($A469,FPL_Fixtures_Extract[[Player]:[Player]],0),MATCH(FPL_Combined[[#Headers],[Gameweek 14]],FPL_Fixtures_Extract[#Headers],0)))-4),Team_Key[[Full Name]:[Full Name]],0))&amp;RIGHT(INDEX(FPL_Fixtures_Extract[],MATCH($A469,FPL_Fixtures_Extract[[Player]:[Player]],0),MATCH(FPL_Combined[[#Headers],[Gameweek 14]],FPL_Fixtures_Extract[#Headers],0)),3))</f>
        <v>WBA(H) 1-1</v>
      </c>
      <c r="P469" t="str">
        <f ca="1">IF(RIGHT(FPL_Combined[[#Headers],[Gameweek 15]],2)&lt;$B$622,INDEX(FPL_Results_Extract[Gameweek 15],MATCH($A469,FPL_Results_Extract[[Player]:[Player]],0)),INDEX(Team_Key[[Abbreviation]:[Abbreviation]],MATCH(LEFT(INDEX(FPL_Fixtures_Extract[],MATCH($A469,FPL_Fixtures_Extract[[Player]:[Player]],0),MATCH(FPL_Combined[[#Headers],[Gameweek 15]],FPL_Fixtures_Extract[#Headers],0)),LEN(INDEX(FPL_Fixtures_Extract[],MATCH($A469,FPL_Fixtures_Extract[[Player]:[Player]],0),MATCH(FPL_Combined[[#Headers],[Gameweek 15]],FPL_Fixtures_Extract[#Headers],0)))-4),Team_Key[[Full Name]:[Full Name]],0))&amp;RIGHT(INDEX(FPL_Fixtures_Extract[],MATCH($A469,FPL_Fixtures_Extract[[Player]:[Player]],0),MATCH(FPL_Combined[[#Headers],[Gameweek 15]],FPL_Fixtures_Extract[#Headers],0)),3))</f>
        <v>MUN(A) 0-0</v>
      </c>
      <c r="Q469" t="str">
        <f ca="1">IF(RIGHT(FPL_Combined[[#Headers],[Gameweek 16]],2)&lt;$B$622,INDEX(FPL_Results_Extract[Gameweek 16],MATCH($A469,FPL_Results_Extract[[Player]:[Player]],0)),INDEX(Team_Key[[Abbreviation]:[Abbreviation]],MATCH(LEFT(INDEX(FPL_Fixtures_Extract[],MATCH($A469,FPL_Fixtures_Extract[[Player]:[Player]],0),MATCH(FPL_Combined[[#Headers],[Gameweek 16]],FPL_Fixtures_Extract[#Headers],0)),LEN(INDEX(FPL_Fixtures_Extract[],MATCH($A469,FPL_Fixtures_Extract[[Player]:[Player]],0),MATCH(FPL_Combined[[#Headers],[Gameweek 16]],FPL_Fixtures_Extract[#Headers],0)))-4),Team_Key[[Full Name]:[Full Name]],0))&amp;RIGHT(INDEX(FPL_Fixtures_Extract[],MATCH($A469,FPL_Fixtures_Extract[[Player]:[Player]],0),MATCH(FPL_Combined[[#Headers],[Gameweek 16]],FPL_Fixtures_Extract[#Headers],0)),3))</f>
        <v>STK(H) 0-0</v>
      </c>
      <c r="R469" t="str">
        <f ca="1">IF(RIGHT(FPL_Combined[[#Headers],[Gameweek 17]],2)&lt;$B$622,INDEX(FPL_Results_Extract[Gameweek 17],MATCH($A469,FPL_Results_Extract[[Player]:[Player]],0)),INDEX(Team_Key[[Abbreviation]:[Abbreviation]],MATCH(LEFT(INDEX(FPL_Fixtures_Extract[],MATCH($A469,FPL_Fixtures_Extract[[Player]:[Player]],0),MATCH(FPL_Combined[[#Headers],[Gameweek 17]],FPL_Fixtures_Extract[#Headers],0)),LEN(INDEX(FPL_Fixtures_Extract[],MATCH($A469,FPL_Fixtures_Extract[[Player]:[Player]],0),MATCH(FPL_Combined[[#Headers],[Gameweek 17]],FPL_Fixtures_Extract[#Headers],0)))-4),Team_Key[[Full Name]:[Full Name]],0))&amp;RIGHT(INDEX(FPL_Fixtures_Extract[],MATCH($A469,FPL_Fixtures_Extract[[Player]:[Player]],0),MATCH(FPL_Combined[[#Headers],[Gameweek 17]],FPL_Fixtures_Extract[#Headers],0)),3))</f>
        <v>SWA(A) 0-0</v>
      </c>
      <c r="S469" t="str">
        <f ca="1">IF(RIGHT(FPL_Combined[[#Headers],[Gameweek 18]],2)&lt;$B$622,INDEX(FPL_Results_Extract[Gameweek 18],MATCH($A469,FPL_Results_Extract[[Player]:[Player]],0)),INDEX(Team_Key[[Abbreviation]:[Abbreviation]],MATCH(LEFT(INDEX(FPL_Fixtures_Extract[],MATCH($A469,FPL_Fixtures_Extract[[Player]:[Player]],0),MATCH(FPL_Combined[[#Headers],[Gameweek 18]],FPL_Fixtures_Extract[#Headers],0)),LEN(INDEX(FPL_Fixtures_Extract[],MATCH($A469,FPL_Fixtures_Extract[[Player]:[Player]],0),MATCH(FPL_Combined[[#Headers],[Gameweek 18]],FPL_Fixtures_Extract[#Headers],0)))-4),Team_Key[[Full Name]:[Full Name]],0))&amp;RIGHT(INDEX(FPL_Fixtures_Extract[],MATCH($A469,FPL_Fixtures_Extract[[Player]:[Player]],0),MATCH(FPL_Combined[[#Headers],[Gameweek 18]],FPL_Fixtures_Extract[#Headers],0)),3))</f>
        <v>AVL(A) 1-1</v>
      </c>
      <c r="T469" t="str">
        <f ca="1">IF(RIGHT(FPL_Combined[[#Headers],[Gameweek 19]],2)&lt;$B$622,INDEX(FPL_Results_Extract[Gameweek 19],MATCH($A469,FPL_Results_Extract[[Player]:[Player]],0)),INDEX(Team_Key[[Abbreviation]:[Abbreviation]],MATCH(LEFT(INDEX(FPL_Fixtures_Extract[],MATCH($A469,FPL_Fixtures_Extract[[Player]:[Player]],0),MATCH(FPL_Combined[[#Headers],[Gameweek 19]],FPL_Fixtures_Extract[#Headers],0)),LEN(INDEX(FPL_Fixtures_Extract[],MATCH($A469,FPL_Fixtures_Extract[[Player]:[Player]],0),MATCH(FPL_Combined[[#Headers],[Gameweek 19]],FPL_Fixtures_Extract[#Headers],0)))-4),Team_Key[[Full Name]:[Full Name]],0))&amp;RIGHT(INDEX(FPL_Fixtures_Extract[],MATCH($A469,FPL_Fixtures_Extract[[Player]:[Player]],0),MATCH(FPL_Combined[[#Headers],[Gameweek 19]],FPL_Fixtures_Extract[#Headers],0)),3))</f>
        <v>SOU(H) 2-1</v>
      </c>
      <c r="U469" t="str">
        <f ca="1">IF(RIGHT(FPL_Combined[[#Headers],[Gameweek 20]],2)&lt;$B$622,INDEX(FPL_Results_Extract[Gameweek 20],MATCH($A469,FPL_Results_Extract[[Player]:[Player]],0)),INDEX(Team_Key[[Abbreviation]:[Abbreviation]],MATCH(LEFT(INDEX(FPL_Fixtures_Extract[],MATCH($A469,FPL_Fixtures_Extract[[Player]:[Player]],0),MATCH(FPL_Combined[[#Headers],[Gameweek 20]],FPL_Fixtures_Extract[#Headers],0)),LEN(INDEX(FPL_Fixtures_Extract[],MATCH($A469,FPL_Fixtures_Extract[[Player]:[Player]],0),MATCH(FPL_Combined[[#Headers],[Gameweek 20]],FPL_Fixtures_Extract[#Headers],0)))-4),Team_Key[[Full Name]:[Full Name]],0))&amp;RIGHT(INDEX(FPL_Fixtures_Extract[],MATCH($A469,FPL_Fixtures_Extract[[Player]:[Player]],0),MATCH(FPL_Combined[[#Headers],[Gameweek 20]],FPL_Fixtures_Extract[#Headers],0)),3))</f>
        <v>LIV(H) 2-0</v>
      </c>
      <c r="V469" t="str">
        <f ca="1">IF(RIGHT(FPL_Combined[[#Headers],[Gameweek 21]],2)&lt;$B$622,INDEX(FPL_Results_Extract[Gameweek 21],MATCH($A469,FPL_Results_Extract[[Player]:[Player]],0)),INDEX(Team_Key[[Abbreviation]:[Abbreviation]],MATCH(LEFT(INDEX(FPL_Fixtures_Extract[],MATCH($A469,FPL_Fixtures_Extract[[Player]:[Player]],0),MATCH(FPL_Combined[[#Headers],[Gameweek 21]],FPL_Fixtures_Extract[#Headers],0)),LEN(INDEX(FPL_Fixtures_Extract[],MATCH($A469,FPL_Fixtures_Extract[[Player]:[Player]],0),MATCH(FPL_Combined[[#Headers],[Gameweek 21]],FPL_Fixtures_Extract[#Headers],0)))-4),Team_Key[[Full Name]:[Full Name]],0))&amp;RIGHT(INDEX(FPL_Fixtures_Extract[],MATCH($A469,FPL_Fixtures_Extract[[Player]:[Player]],0),MATCH(FPL_Combined[[#Headers],[Gameweek 21]],FPL_Fixtures_Extract[#Headers],0)),3))</f>
        <v>BOU(A) 3-1</v>
      </c>
      <c r="W469" t="str">
        <f ca="1">IF(RIGHT(FPL_Combined[[#Headers],[Gameweek 22]],2)&lt;$B$622,INDEX(FPL_Results_Extract[Gameweek 22],MATCH($A469,FPL_Results_Extract[[Player]:[Player]],0)),INDEX(Team_Key[[Abbreviation]:[Abbreviation]],MATCH(LEFT(INDEX(FPL_Fixtures_Extract[],MATCH($A469,FPL_Fixtures_Extract[[Player]:[Player]],0),MATCH(FPL_Combined[[#Headers],[Gameweek 22]],FPL_Fixtures_Extract[#Headers],0)),LEN(INDEX(FPL_Fixtures_Extract[],MATCH($A469,FPL_Fixtures_Extract[[Player]:[Player]],0),MATCH(FPL_Combined[[#Headers],[Gameweek 22]],FPL_Fixtures_Extract[#Headers],0)))-4),Team_Key[[Full Name]:[Full Name]],0))&amp;RIGHT(INDEX(FPL_Fixtures_Extract[],MATCH($A469,FPL_Fixtures_Extract[[Player]:[Player]],0),MATCH(FPL_Combined[[#Headers],[Gameweek 22]],FPL_Fixtures_Extract[#Headers],0)),3))</f>
        <v>NEW(A) 1-2</v>
      </c>
      <c r="X469" t="str">
        <f ca="1">IF(RIGHT(FPL_Combined[[#Headers],[Gameweek 23]],2)&lt;$B$622,INDEX(FPL_Results_Extract[Gameweek 23],MATCH($A469,FPL_Results_Extract[[Player]:[Player]],0)),INDEX(Team_Key[[Abbreviation]:[Abbreviation]],MATCH(LEFT(INDEX(FPL_Fixtures_Extract[],MATCH($A469,FPL_Fixtures_Extract[[Player]:[Player]],0),MATCH(FPL_Combined[[#Headers],[Gameweek 23]],FPL_Fixtures_Extract[#Headers],0)),LEN(INDEX(FPL_Fixtures_Extract[],MATCH($A469,FPL_Fixtures_Extract[[Player]:[Player]],0),MATCH(FPL_Combined[[#Headers],[Gameweek 23]],FPL_Fixtures_Extract[#Headers],0)))-4),Team_Key[[Full Name]:[Full Name]],0))&amp;RIGHT(INDEX(FPL_Fixtures_Extract[],MATCH($A469,FPL_Fixtures_Extract[[Player]:[Player]],0),MATCH(FPL_Combined[[#Headers],[Gameweek 23]],FPL_Fixtures_Extract[#Headers],0)),3))</f>
        <v>MCI(H) 2-2</v>
      </c>
      <c r="Y469" t="str">
        <f ca="1">IF(RIGHT(FPL_Combined[[#Headers],[Gameweek 24]],2)&lt;$B$622,INDEX(FPL_Results_Extract[Team],MATCH($A469,FPL_Results_Extract[[Player]:[Player]],0)),INDEX(Team_Key[[Abbreviation]:[Abbreviation]],MATCH(LEFT(INDEX(FPL_Fixtures_Extract[],MATCH($A469,FPL_Fixtures_Extract[[Player]:[Player]],0),MATCH(FPL_Combined[[#Headers],[Gameweek 24]],FPL_Fixtures_Extract[#Headers],0)),LEN(INDEX(FPL_Fixtures_Extract[],MATCH($A469,FPL_Fixtures_Extract[[Player]:[Player]],0),MATCH(FPL_Combined[[#Headers],[Gameweek 24]],FPL_Fixtures_Extract[#Headers],0)))-4),Team_Key[[Full Name]:[Full Name]],0))&amp;RIGHT(INDEX(FPL_Fixtures_Extract[],MATCH($A469,FPL_Fixtures_Extract[[Player]:[Player]],0),MATCH(FPL_Combined[[#Headers],[Gameweek 24]],FPL_Fixtures_Extract[#Headers],0)),3))</f>
        <v>WHU</v>
      </c>
      <c r="Z469" t="str">
        <f ca="1">IF(RIGHT(FPL_Combined[[#Headers],[Gameweek 25]],2)&lt;$B$622,INDEX(FPL_Results_Extract[Player],MATCH($A469,FPL_Results_Extract[[Player]:[Player]],0)),INDEX(Team_Key[[Abbreviation]:[Abbreviation]],MATCH(LEFT(INDEX(FPL_Fixtures_Extract[],MATCH($A469,FPL_Fixtures_Extract[[Player]:[Player]],0),MATCH(FPL_Combined[[#Headers],[Gameweek 25]],FPL_Fixtures_Extract[#Headers],0)),LEN(INDEX(FPL_Fixtures_Extract[],MATCH($A469,FPL_Fixtures_Extract[[Player]:[Player]],0),MATCH(FPL_Combined[[#Headers],[Gameweek 25]],FPL_Fixtures_Extract[#Headers],0)))-4),Team_Key[[Full Name]:[Full Name]],0))&amp;RIGHT(INDEX(FPL_Fixtures_Extract[],MATCH($A469,FPL_Fixtures_Extract[[Player]:[Player]],0),MATCH(FPL_Combined[[#Headers],[Gameweek 25]],FPL_Fixtures_Extract[#Headers],0)),3))</f>
        <v>Randolph</v>
      </c>
      <c r="AA469" t="str">
        <f ca="1">IF(RIGHT(FPL_Combined[[#Headers],[Gameweek 26]],2)&lt;$B$622,INDEX(FPL_Results_Extract[Gameweek 01],MATCH($A469,FPL_Results_Extract[[Player]:[Player]],0)),INDEX(Team_Key[[Abbreviation]:[Abbreviation]],MATCH(LEFT(INDEX(FPL_Fixtures_Extract[],MATCH($A469,FPL_Fixtures_Extract[[Player]:[Player]],0),MATCH(FPL_Combined[[#Headers],[Gameweek 26]],FPL_Fixtures_Extract[#Headers],0)),LEN(INDEX(FPL_Fixtures_Extract[],MATCH($A469,FPL_Fixtures_Extract[[Player]:[Player]],0),MATCH(FPL_Combined[[#Headers],[Gameweek 26]],FPL_Fixtures_Extract[#Headers],0)))-4),Team_Key[[Full Name]:[Full Name]],0))&amp;RIGHT(INDEX(FPL_Fixtures_Extract[],MATCH($A469,FPL_Fixtures_Extract[[Player]:[Player]],0),MATCH(FPL_Combined[[#Headers],[Gameweek 26]],FPL_Fixtures_Extract[#Headers],0)),3))</f>
        <v>ARS(A) 2-0</v>
      </c>
      <c r="AB469" t="str">
        <f ca="1">IF(RIGHT(FPL_Combined[[#Headers],[Gameweek 27]],2)&lt;$B$622,INDEX(FPL_Results_Extract[Gameweek 02],MATCH($A469,FPL_Results_Extract[[Player]:[Player]],0)),INDEX(Team_Key[[Abbreviation]:[Abbreviation]],MATCH(LEFT(INDEX(FPL_Fixtures_Extract[],MATCH($A469,FPL_Fixtures_Extract[[Player]:[Player]],0),MATCH(FPL_Combined[[#Headers],[Gameweek 27]],FPL_Fixtures_Extract[#Headers],0)),LEN(INDEX(FPL_Fixtures_Extract[],MATCH($A469,FPL_Fixtures_Extract[[Player]:[Player]],0),MATCH(FPL_Combined[[#Headers],[Gameweek 27]],FPL_Fixtures_Extract[#Headers],0)))-4),Team_Key[[Full Name]:[Full Name]],0))&amp;RIGHT(INDEX(FPL_Fixtures_Extract[],MATCH($A469,FPL_Fixtures_Extract[[Player]:[Player]],0),MATCH(FPL_Combined[[#Headers],[Gameweek 27]],FPL_Fixtures_Extract[#Headers],0)),3))</f>
        <v>LEI(H) 1-2</v>
      </c>
      <c r="AC469" t="str">
        <f ca="1">IF(RIGHT(FPL_Combined[[#Headers],[Gameweek 28]],2)&lt;$B$622,INDEX(FPL_Results_Extract[Gameweek 03],MATCH($A469,FPL_Results_Extract[[Player]:[Player]],0)),INDEX(Team_Key[[Abbreviation]:[Abbreviation]],MATCH(LEFT(INDEX(FPL_Fixtures_Extract[],MATCH($A469,FPL_Fixtures_Extract[[Player]:[Player]],0),MATCH(FPL_Combined[[#Headers],[Gameweek 28]],FPL_Fixtures_Extract[#Headers],0)),LEN(INDEX(FPL_Fixtures_Extract[],MATCH($A469,FPL_Fixtures_Extract[[Player]:[Player]],0),MATCH(FPL_Combined[[#Headers],[Gameweek 28]],FPL_Fixtures_Extract[#Headers],0)))-4),Team_Key[[Full Name]:[Full Name]],0))&amp;RIGHT(INDEX(FPL_Fixtures_Extract[],MATCH($A469,FPL_Fixtures_Extract[[Player]:[Player]],0),MATCH(FPL_Combined[[#Headers],[Gameweek 28]],FPL_Fixtures_Extract[#Headers],0)),3))</f>
        <v>BOU(H) 3-4</v>
      </c>
      <c r="AD469" t="str">
        <f ca="1">IF(RIGHT(FPL_Combined[[#Headers],[Gameweek 29]],2)&lt;$B$622,INDEX(FPL_Results_Extract[Gameweek 04],MATCH($A469,FPL_Results_Extract[[Player]:[Player]],0)),INDEX(Team_Key[[Abbreviation]:[Abbreviation]],MATCH(LEFT(INDEX(FPL_Fixtures_Extract[],MATCH($A469,FPL_Fixtures_Extract[[Player]:[Player]],0),MATCH(FPL_Combined[[#Headers],[Gameweek 29]],FPL_Fixtures_Extract[#Headers],0)),LEN(INDEX(FPL_Fixtures_Extract[],MATCH($A469,FPL_Fixtures_Extract[[Player]:[Player]],0),MATCH(FPL_Combined[[#Headers],[Gameweek 29]],FPL_Fixtures_Extract[#Headers],0)))-4),Team_Key[[Full Name]:[Full Name]],0))&amp;RIGHT(INDEX(FPL_Fixtures_Extract[],MATCH($A469,FPL_Fixtures_Extract[[Player]:[Player]],0),MATCH(FPL_Combined[[#Headers],[Gameweek 29]],FPL_Fixtures_Extract[#Headers],0)),3))</f>
        <v>EVE(A)</v>
      </c>
      <c r="AE469" t="e">
        <f ca="1">IF(RIGHT(FPL_Combined[[#Headers],[Gameweek 30]],2)&lt;$B$622,INDEX(FPL_Results_Extract[Gameweek 05],MATCH($A469,FPL_Results_Extract[[Player]:[Player]],0)),INDEX(Team_Key[[Abbreviation]:[Abbreviation]],MATCH(LEFT(INDEX(FPL_Fixtures_Extract[],MATCH($A469,FPL_Fixtures_Extract[[Player]:[Player]],0),MATCH(FPL_Combined[[#Headers],[Gameweek 30]],FPL_Fixtures_Extract[#Headers],0)),LEN(INDEX(FPL_Fixtures_Extract[],MATCH($A469,FPL_Fixtures_Extract[[Player]:[Player]],0),MATCH(FPL_Combined[[#Headers],[Gameweek 30]],FPL_Fixtures_Extract[#Headers],0)))-4),Team_Key[[Full Name]:[Full Name]],0))&amp;RIGHT(INDEX(FPL_Fixtures_Extract[],MATCH($A469,FPL_Fixtures_Extract[[Player]:[Player]],0),MATCH(FPL_Combined[[#Headers],[Gameweek 30]],FPL_Fixtures_Extract[#Headers],0)),3))</f>
        <v>#VALUE!</v>
      </c>
      <c r="AF469" t="str">
        <f ca="1">IF(RIGHT(FPL_Combined[[#Headers],[Gameweek 31]],2)&lt;$B$622,INDEX(FPL_Results_Extract[Gameweek 06],MATCH($A469,FPL_Results_Extract[[Player]:[Player]],0)),INDEX(Team_Key[[Abbreviation]:[Abbreviation]],MATCH(LEFT(INDEX(FPL_Fixtures_Extract[],MATCH($A469,FPL_Fixtures_Extract[[Player]:[Player]],0),MATCH(FPL_Combined[[#Headers],[Gameweek 31]],FPL_Fixtures_Extract[#Headers],0)),LEN(INDEX(FPL_Fixtures_Extract[],MATCH($A469,FPL_Fixtures_Extract[[Player]:[Player]],0),MATCH(FPL_Combined[[#Headers],[Gameweek 31]],FPL_Fixtures_Extract[#Headers],0)))-4),Team_Key[[Full Name]:[Full Name]],0))&amp;RIGHT(INDEX(FPL_Fixtures_Extract[],MATCH($A469,FPL_Fixtures_Extract[[Player]:[Player]],0),MATCH(FPL_Combined[[#Headers],[Gameweek 31]],FPL_Fixtures_Extract[#Headers],0)),3))</f>
        <v>CHE(A)</v>
      </c>
      <c r="AG469" t="str">
        <f ca="1">IF(RIGHT(FPL_Combined[[#Headers],[Gameweek 32]],2)&lt;$B$622,INDEX(FPL_Results_Extract[Gameweek 07],MATCH($A469,FPL_Results_Extract[[Player]:[Player]],0)),INDEX(Team_Key[[Abbreviation]:[Abbreviation]],MATCH(LEFT(INDEX(FPL_Fixtures_Extract[],MATCH($A469,FPL_Fixtures_Extract[[Player]:[Player]],0),MATCH(FPL_Combined[[#Headers],[Gameweek 32]],FPL_Fixtures_Extract[#Headers],0)),LEN(INDEX(FPL_Fixtures_Extract[],MATCH($A469,FPL_Fixtures_Extract[[Player]:[Player]],0),MATCH(FPL_Combined[[#Headers],[Gameweek 32]],FPL_Fixtures_Extract[#Headers],0)))-4),Team_Key[[Full Name]:[Full Name]],0))&amp;RIGHT(INDEX(FPL_Fixtures_Extract[],MATCH($A469,FPL_Fixtures_Extract[[Player]:[Player]],0),MATCH(FPL_Combined[[#Headers],[Gameweek 32]],FPL_Fixtures_Extract[#Headers],0)),3))</f>
        <v>CRY(H)</v>
      </c>
      <c r="AH469" t="str">
        <f ca="1">IF(RIGHT(FPL_Combined[[#Headers],[Gameweek 33]],2)&lt;$B$622,INDEX(FPL_Results_Extract[Gameweek 08],MATCH($A469,FPL_Results_Extract[[Player]:[Player]],0)),INDEX(Team_Key[[Abbreviation]:[Abbreviation]],MATCH(LEFT(INDEX(FPL_Fixtures_Extract[],MATCH($A469,FPL_Fixtures_Extract[[Player]:[Player]],0),MATCH(FPL_Combined[[#Headers],[Gameweek 33]],FPL_Fixtures_Extract[#Headers],0)),LEN(INDEX(FPL_Fixtures_Extract[],MATCH($A469,FPL_Fixtures_Extract[[Player]:[Player]],0),MATCH(FPL_Combined[[#Headers],[Gameweek 33]],FPL_Fixtures_Extract[#Headers],0)))-4),Team_Key[[Full Name]:[Full Name]],0))&amp;RIGHT(INDEX(FPL_Fixtures_Extract[],MATCH($A469,FPL_Fixtures_Extract[[Player]:[Player]],0),MATCH(FPL_Combined[[#Headers],[Gameweek 33]],FPL_Fixtures_Extract[#Headers],0)),3))</f>
        <v>ARS(H)</v>
      </c>
      <c r="AI469" t="str">
        <f ca="1">IF(RIGHT(FPL_Combined[[#Headers],[Gameweek 34]],2)&lt;$B$622,INDEX(FPL_Results_Extract[Gameweek 09],MATCH($A469,FPL_Results_Extract[[Player]:[Player]],0)),INDEX(Team_Key[[Abbreviation]:[Abbreviation]],MATCH(LEFT(INDEX(FPL_Fixtures_Extract[],MATCH($A469,FPL_Fixtures_Extract[[Player]:[Player]],0),MATCH(FPL_Combined[[#Headers],[Gameweek 34]],FPL_Fixtures_Extract[#Headers],0)),LEN(INDEX(FPL_Fixtures_Extract[],MATCH($A469,FPL_Fixtures_Extract[[Player]:[Player]],0),MATCH(FPL_Combined[[#Headers],[Gameweek 34]],FPL_Fixtures_Extract[#Headers],0)))-4),Team_Key[[Full Name]:[Full Name]],0))&amp;RIGHT(INDEX(FPL_Fixtures_Extract[],MATCH($A469,FPL_Fixtures_Extract[[Player]:[Player]],0),MATCH(FPL_Combined[[#Headers],[Gameweek 34]],FPL_Fixtures_Extract[#Headers],0)),3))</f>
        <v>LEI(A)</v>
      </c>
      <c r="AJ469" t="e">
        <f ca="1">IF(RIGHT(FPL_Combined[[#Headers],[Gameweek 35]],2)&lt;$B$622,INDEX(FPL_Results_Extract[Gameweek 10],MATCH($A469,FPL_Results_Extract[[Player]:[Player]],0)),INDEX(Team_Key[[Abbreviation]:[Abbreviation]],MATCH(LEFT(INDEX(FPL_Fixtures_Extract[],MATCH($A469,FPL_Fixtures_Extract[[Player]:[Player]],0),MATCH(FPL_Combined[[#Headers],[Gameweek 35]],FPL_Fixtures_Extract[#Headers],0)),LEN(INDEX(FPL_Fixtures_Extract[],MATCH($A469,FPL_Fixtures_Extract[[Player]:[Player]],0),MATCH(FPL_Combined[[#Headers],[Gameweek 35]],FPL_Fixtures_Extract[#Headers],0)))-4),Team_Key[[Full Name]:[Full Name]],0))&amp;RIGHT(INDEX(FPL_Fixtures_Extract[],MATCH($A469,FPL_Fixtures_Extract[[Player]:[Player]],0),MATCH(FPL_Combined[[#Headers],[Gameweek 35]],FPL_Fixtures_Extract[#Headers],0)),3))</f>
        <v>#VALUE!</v>
      </c>
      <c r="AK469" t="str">
        <f ca="1">IF(RIGHT(FPL_Combined[[#Headers],[Gameweek 36]],2)&lt;$B$622,INDEX(FPL_Results_Extract[Gameweek 11],MATCH($A469,FPL_Results_Extract[[Player]:[Player]],0)),INDEX(Team_Key[[Abbreviation]:[Abbreviation]],MATCH(LEFT(INDEX(FPL_Fixtures_Extract[],MATCH($A469,FPL_Fixtures_Extract[[Player]:[Player]],0),MATCH(FPL_Combined[[#Headers],[Gameweek 36]],FPL_Fixtures_Extract[#Headers],0)),LEN(INDEX(FPL_Fixtures_Extract[],MATCH($A469,FPL_Fixtures_Extract[[Player]:[Player]],0),MATCH(FPL_Combined[[#Headers],[Gameweek 36]],FPL_Fixtures_Extract[#Headers],0)))-4),Team_Key[[Full Name]:[Full Name]],0))&amp;RIGHT(INDEX(FPL_Fixtures_Extract[],MATCH($A469,FPL_Fixtures_Extract[[Player]:[Player]],0),MATCH(FPL_Combined[[#Headers],[Gameweek 36]],FPL_Fixtures_Extract[#Headers],0)),3))</f>
        <v>WBA(A)</v>
      </c>
      <c r="AL469" t="str">
        <f ca="1">IF(RIGHT(FPL_Combined[[#Headers],[Gameweek 37]],2)&lt;$B$622,INDEX(FPL_Results_Extract[Gameweek 12],MATCH($A469,FPL_Results_Extract[[Player]:[Player]],0)),INDEX(Team_Key[[Abbreviation]:[Abbreviation]],MATCH(LEFT(INDEX(FPL_Fixtures_Extract[],MATCH($A469,FPL_Fixtures_Extract[[Player]:[Player]],0),MATCH(FPL_Combined[[#Headers],[Gameweek 37]],FPL_Fixtures_Extract[#Headers],0)),LEN(INDEX(FPL_Fixtures_Extract[],MATCH($A469,FPL_Fixtures_Extract[[Player]:[Player]],0),MATCH(FPL_Combined[[#Headers],[Gameweek 37]],FPL_Fixtures_Extract[#Headers],0)))-4),Team_Key[[Full Name]:[Full Name]],0))&amp;RIGHT(INDEX(FPL_Fixtures_Extract[],MATCH($A469,FPL_Fixtures_Extract[[Player]:[Player]],0),MATCH(FPL_Combined[[#Headers],[Gameweek 37]],FPL_Fixtures_Extract[#Headers],0)),3))</f>
        <v>SWA(H)</v>
      </c>
      <c r="AM469" t="str">
        <f ca="1">IF(RIGHT(FPL_Combined[[#Headers],[Gameweek 38]],2)&lt;$B$622,INDEX(FPL_Results_Extract[Gameweek 13],MATCH($A469,FPL_Results_Extract[[Player]:[Player]],0)),INDEX(Team_Key[[Abbreviation]:[Abbreviation]],MATCH(LEFT(INDEX(FPL_Fixtures_Extract[],MATCH($A469,FPL_Fixtures_Extract[[Player]:[Player]],0),MATCH(FPL_Combined[[#Headers],[Gameweek 38]],FPL_Fixtures_Extract[#Headers],0)),LEN(INDEX(FPL_Fixtures_Extract[],MATCH($A469,FPL_Fixtures_Extract[[Player]:[Player]],0),MATCH(FPL_Combined[[#Headers],[Gameweek 38]],FPL_Fixtures_Extract[#Headers],0)))-4),Team_Key[[Full Name]:[Full Name]],0))&amp;RIGHT(INDEX(FPL_Fixtures_Extract[],MATCH($A469,FPL_Fixtures_Extract[[Player]:[Player]],0),MATCH(FPL_Combined[[#Headers],[Gameweek 38]],FPL_Fixtures_Extract[#Headers],0)),3))</f>
        <v>STK(A)</v>
      </c>
    </row>
    <row r="470" spans="1:39" x14ac:dyDescent="0.45">
      <c r="A470" t="s">
        <v>419</v>
      </c>
      <c r="B470" t="str">
        <f ca="1">IF(RIGHT(FPL_Combined[[#Headers],[Gameweek 01]],2)&lt;$B$622,INDEX(FPL_Results_Extract[Gameweek 01],MATCH($A470,FPL_Results_Extract[[Player]:[Player]],0)),INDEX(Team_Key[[Abbreviation]:[Abbreviation]],MATCH(LEFT(INDEX(FPL_Fixtures_Extract[],MATCH($A470,FPL_Fixtures_Extract[[Player]:[Player]],0),MATCH(FPL_Combined[[#Headers],[Gameweek 01]],FPL_Fixtures_Extract[#Headers],0)),LEN(INDEX(FPL_Fixtures_Extract[],MATCH($A470,FPL_Fixtures_Extract[[Player]:[Player]],0),MATCH(FPL_Combined[[#Headers],[Gameweek 01]],FPL_Fixtures_Extract[#Headers],0)))-4),Team_Key[[Full Name]:[Full Name]],0))&amp;RIGHT(INDEX(FPL_Fixtures_Extract[],MATCH($A470,FPL_Fixtures_Extract[[Player]:[Player]],0),MATCH(FPL_Combined[[#Headers],[Gameweek 01]],FPL_Fixtures_Extract[#Headers],0)),3))</f>
        <v>CHE(A) 2-2</v>
      </c>
      <c r="C470" t="str">
        <f ca="1">IF(RIGHT(FPL_Combined[[#Headers],[Gameweek 02]],2)&lt;$B$622,INDEX(FPL_Results_Extract[Gameweek 02],MATCH($A470,FPL_Results_Extract[[Player]:[Player]],0)),INDEX(Team_Key[[Abbreviation]:[Abbreviation]],MATCH(LEFT(INDEX(FPL_Fixtures_Extract[],MATCH($A470,FPL_Fixtures_Extract[[Player]:[Player]],0),MATCH(FPL_Combined[[#Headers],[Gameweek 02]],FPL_Fixtures_Extract[#Headers],0)),LEN(INDEX(FPL_Fixtures_Extract[],MATCH($A470,FPL_Fixtures_Extract[[Player]:[Player]],0),MATCH(FPL_Combined[[#Headers],[Gameweek 02]],FPL_Fixtures_Extract[#Headers],0)))-4),Team_Key[[Full Name]:[Full Name]],0))&amp;RIGHT(INDEX(FPL_Fixtures_Extract[],MATCH($A470,FPL_Fixtures_Extract[[Player]:[Player]],0),MATCH(FPL_Combined[[#Headers],[Gameweek 02]],FPL_Fixtures_Extract[#Headers],0)),3))</f>
        <v>NEW(H) 2-0</v>
      </c>
      <c r="D470" t="str">
        <f ca="1">IF(RIGHT(FPL_Combined[[#Headers],[Gameweek 03]],2)&lt;$B$622,INDEX(FPL_Results_Extract[Gameweek 03],MATCH($A470,FPL_Results_Extract[[Player]:[Player]],0)),INDEX(Team_Key[[Abbreviation]:[Abbreviation]],MATCH(LEFT(INDEX(FPL_Fixtures_Extract[],MATCH($A470,FPL_Fixtures_Extract[[Player]:[Player]],0),MATCH(FPL_Combined[[#Headers],[Gameweek 03]],FPL_Fixtures_Extract[#Headers],0)),LEN(INDEX(FPL_Fixtures_Extract[],MATCH($A470,FPL_Fixtures_Extract[[Player]:[Player]],0),MATCH(FPL_Combined[[#Headers],[Gameweek 03]],FPL_Fixtures_Extract[#Headers],0)))-4),Team_Key[[Full Name]:[Full Name]],0))&amp;RIGHT(INDEX(FPL_Fixtures_Extract[],MATCH($A470,FPL_Fixtures_Extract[[Player]:[Player]],0),MATCH(FPL_Combined[[#Headers],[Gameweek 03]],FPL_Fixtures_Extract[#Headers],0)),3))</f>
        <v>SUN(A) 1-1</v>
      </c>
      <c r="E470" t="str">
        <f ca="1">IF(RIGHT(FPL_Combined[[#Headers],[Gameweek 04]],2)&lt;$B$622,INDEX(FPL_Results_Extract[Gameweek 04],MATCH($A470,FPL_Results_Extract[[Player]:[Player]],0)),INDEX(Team_Key[[Abbreviation]:[Abbreviation]],MATCH(LEFT(INDEX(FPL_Fixtures_Extract[],MATCH($A470,FPL_Fixtures_Extract[[Player]:[Player]],0),MATCH(FPL_Combined[[#Headers],[Gameweek 04]],FPL_Fixtures_Extract[#Headers],0)),LEN(INDEX(FPL_Fixtures_Extract[],MATCH($A470,FPL_Fixtures_Extract[[Player]:[Player]],0),MATCH(FPL_Combined[[#Headers],[Gameweek 04]],FPL_Fixtures_Extract[#Headers],0)))-4),Team_Key[[Full Name]:[Full Name]],0))&amp;RIGHT(INDEX(FPL_Fixtures_Extract[],MATCH($A470,FPL_Fixtures_Extract[[Player]:[Player]],0),MATCH(FPL_Combined[[#Headers],[Gameweek 04]],FPL_Fixtures_Extract[#Headers],0)),3))</f>
        <v>MUN(H) 2-1</v>
      </c>
      <c r="F470" t="str">
        <f ca="1">IF(RIGHT(FPL_Combined[[#Headers],[Gameweek 05]],2)&lt;$B$622,INDEX(FPL_Results_Extract[Gameweek 05],MATCH($A470,FPL_Results_Extract[[Player]:[Player]],0)),INDEX(Team_Key[[Abbreviation]:[Abbreviation]],MATCH(LEFT(INDEX(FPL_Fixtures_Extract[],MATCH($A470,FPL_Fixtures_Extract[[Player]:[Player]],0),MATCH(FPL_Combined[[#Headers],[Gameweek 05]],FPL_Fixtures_Extract[#Headers],0)),LEN(INDEX(FPL_Fixtures_Extract[],MATCH($A470,FPL_Fixtures_Extract[[Player]:[Player]],0),MATCH(FPL_Combined[[#Headers],[Gameweek 05]],FPL_Fixtures_Extract[#Headers],0)))-4),Team_Key[[Full Name]:[Full Name]],0))&amp;RIGHT(INDEX(FPL_Fixtures_Extract[],MATCH($A470,FPL_Fixtures_Extract[[Player]:[Player]],0),MATCH(FPL_Combined[[#Headers],[Gameweek 05]],FPL_Fixtures_Extract[#Headers],0)),3))</f>
        <v>WAT(A) 0-1</v>
      </c>
      <c r="G470" t="str">
        <f ca="1">IF(RIGHT(FPL_Combined[[#Headers],[Gameweek 06]],2)&lt;$B$622,INDEX(FPL_Results_Extract[Gameweek 06],MATCH($A470,FPL_Results_Extract[[Player]:[Player]],0)),INDEX(Team_Key[[Abbreviation]:[Abbreviation]],MATCH(LEFT(INDEX(FPL_Fixtures_Extract[],MATCH($A470,FPL_Fixtures_Extract[[Player]:[Player]],0),MATCH(FPL_Combined[[#Headers],[Gameweek 06]],FPL_Fixtures_Extract[#Headers],0)),LEN(INDEX(FPL_Fixtures_Extract[],MATCH($A470,FPL_Fixtures_Extract[[Player]:[Player]],0),MATCH(FPL_Combined[[#Headers],[Gameweek 06]],FPL_Fixtures_Extract[#Headers],0)))-4),Team_Key[[Full Name]:[Full Name]],0))&amp;RIGHT(INDEX(FPL_Fixtures_Extract[],MATCH($A470,FPL_Fixtures_Extract[[Player]:[Player]],0),MATCH(FPL_Combined[[#Headers],[Gameweek 06]],FPL_Fixtures_Extract[#Headers],0)),3))</f>
        <v>EVE(H) 0-0</v>
      </c>
      <c r="H470" t="str">
        <f ca="1">IF(RIGHT(FPL_Combined[[#Headers],[Gameweek 07]],2)&lt;$B$622,INDEX(FPL_Results_Extract[Gameweek 07],MATCH($A470,FPL_Results_Extract[[Player]:[Player]],0)),INDEX(Team_Key[[Abbreviation]:[Abbreviation]],MATCH(LEFT(INDEX(FPL_Fixtures_Extract[],MATCH($A470,FPL_Fixtures_Extract[[Player]:[Player]],0),MATCH(FPL_Combined[[#Headers],[Gameweek 07]],FPL_Fixtures_Extract[#Headers],0)),LEN(INDEX(FPL_Fixtures_Extract[],MATCH($A470,FPL_Fixtures_Extract[[Player]:[Player]],0),MATCH(FPL_Combined[[#Headers],[Gameweek 07]],FPL_Fixtures_Extract[#Headers],0)))-4),Team_Key[[Full Name]:[Full Name]],0))&amp;RIGHT(INDEX(FPL_Fixtures_Extract[],MATCH($A470,FPL_Fixtures_Extract[[Player]:[Player]],0),MATCH(FPL_Combined[[#Headers],[Gameweek 07]],FPL_Fixtures_Extract[#Headers],0)),3))</f>
        <v>SOU(A) 1-3</v>
      </c>
      <c r="I470" t="str">
        <f ca="1">IF(RIGHT(FPL_Combined[[#Headers],[Gameweek 08]],2)&lt;$B$622,INDEX(FPL_Results_Extract[Gameweek 08],MATCH($A470,FPL_Results_Extract[[Player]:[Player]],0)),INDEX(Team_Key[[Abbreviation]:[Abbreviation]],MATCH(LEFT(INDEX(FPL_Fixtures_Extract[],MATCH($A470,FPL_Fixtures_Extract[[Player]:[Player]],0),MATCH(FPL_Combined[[#Headers],[Gameweek 08]],FPL_Fixtures_Extract[#Headers],0)),LEN(INDEX(FPL_Fixtures_Extract[],MATCH($A470,FPL_Fixtures_Extract[[Player]:[Player]],0),MATCH(FPL_Combined[[#Headers],[Gameweek 08]],FPL_Fixtures_Extract[#Headers],0)))-4),Team_Key[[Full Name]:[Full Name]],0))&amp;RIGHT(INDEX(FPL_Fixtures_Extract[],MATCH($A470,FPL_Fixtures_Extract[[Player]:[Player]],0),MATCH(FPL_Combined[[#Headers],[Gameweek 08]],FPL_Fixtures_Extract[#Headers],0)),3))</f>
        <v>TOT(H) 2-2</v>
      </c>
      <c r="J470" t="str">
        <f ca="1">IF(RIGHT(FPL_Combined[[#Headers],[Gameweek 09]],2)&lt;$B$622,INDEX(FPL_Results_Extract[Gameweek 09],MATCH($A470,FPL_Results_Extract[[Player]:[Player]],0)),INDEX(Team_Key[[Abbreviation]:[Abbreviation]],MATCH(LEFT(INDEX(FPL_Fixtures_Extract[],MATCH($A470,FPL_Fixtures_Extract[[Player]:[Player]],0),MATCH(FPL_Combined[[#Headers],[Gameweek 09]],FPL_Fixtures_Extract[#Headers],0)),LEN(INDEX(FPL_Fixtures_Extract[],MATCH($A470,FPL_Fixtures_Extract[[Player]:[Player]],0),MATCH(FPL_Combined[[#Headers],[Gameweek 09]],FPL_Fixtures_Extract[#Headers],0)))-4),Team_Key[[Full Name]:[Full Name]],0))&amp;RIGHT(INDEX(FPL_Fixtures_Extract[],MATCH($A470,FPL_Fixtures_Extract[[Player]:[Player]],0),MATCH(FPL_Combined[[#Headers],[Gameweek 09]],FPL_Fixtures_Extract[#Headers],0)),3))</f>
        <v>STK(H) 0-1</v>
      </c>
      <c r="K470" t="str">
        <f ca="1">IF(RIGHT(FPL_Combined[[#Headers],[Gameweek 10]],2)&lt;$B$622,INDEX(FPL_Results_Extract[Gameweek 10],MATCH($A470,FPL_Results_Extract[[Player]:[Player]],0)),INDEX(Team_Key[[Abbreviation]:[Abbreviation]],MATCH(LEFT(INDEX(FPL_Fixtures_Extract[],MATCH($A470,FPL_Fixtures_Extract[[Player]:[Player]],0),MATCH(FPL_Combined[[#Headers],[Gameweek 10]],FPL_Fixtures_Extract[#Headers],0)),LEN(INDEX(FPL_Fixtures_Extract[],MATCH($A470,FPL_Fixtures_Extract[[Player]:[Player]],0),MATCH(FPL_Combined[[#Headers],[Gameweek 10]],FPL_Fixtures_Extract[#Headers],0)))-4),Team_Key[[Full Name]:[Full Name]],0))&amp;RIGHT(INDEX(FPL_Fixtures_Extract[],MATCH($A470,FPL_Fixtures_Extract[[Player]:[Player]],0),MATCH(FPL_Combined[[#Headers],[Gameweek 10]],FPL_Fixtures_Extract[#Headers],0)),3))</f>
        <v>AVL(A) 2-1</v>
      </c>
      <c r="L470" t="str">
        <f ca="1">IF(RIGHT(FPL_Combined[[#Headers],[Gameweek 11]],2)&lt;$B$622,INDEX(FPL_Results_Extract[Gameweek 11],MATCH($A470,FPL_Results_Extract[[Player]:[Player]],0)),INDEX(Team_Key[[Abbreviation]:[Abbreviation]],MATCH(LEFT(INDEX(FPL_Fixtures_Extract[],MATCH($A470,FPL_Fixtures_Extract[[Player]:[Player]],0),MATCH(FPL_Combined[[#Headers],[Gameweek 11]],FPL_Fixtures_Extract[#Headers],0)),LEN(INDEX(FPL_Fixtures_Extract[],MATCH($A470,FPL_Fixtures_Extract[[Player]:[Player]],0),MATCH(FPL_Combined[[#Headers],[Gameweek 11]],FPL_Fixtures_Extract[#Headers],0)))-4),Team_Key[[Full Name]:[Full Name]],0))&amp;RIGHT(INDEX(FPL_Fixtures_Extract[],MATCH($A470,FPL_Fixtures_Extract[[Player]:[Player]],0),MATCH(FPL_Combined[[#Headers],[Gameweek 11]],FPL_Fixtures_Extract[#Headers],0)),3))</f>
        <v>ARS(H) 0-3</v>
      </c>
      <c r="M470" t="str">
        <f ca="1">IF(RIGHT(FPL_Combined[[#Headers],[Gameweek 12]],2)&lt;$B$622,INDEX(FPL_Results_Extract[Gameweek 12],MATCH($A470,FPL_Results_Extract[[Player]:[Player]],0)),INDEX(Team_Key[[Abbreviation]:[Abbreviation]],MATCH(LEFT(INDEX(FPL_Fixtures_Extract[],MATCH($A470,FPL_Fixtures_Extract[[Player]:[Player]],0),MATCH(FPL_Combined[[#Headers],[Gameweek 12]],FPL_Fixtures_Extract[#Headers],0)),LEN(INDEX(FPL_Fixtures_Extract[],MATCH($A470,FPL_Fixtures_Extract[[Player]:[Player]],0),MATCH(FPL_Combined[[#Headers],[Gameweek 12]],FPL_Fixtures_Extract[#Headers],0)))-4),Team_Key[[Full Name]:[Full Name]],0))&amp;RIGHT(INDEX(FPL_Fixtures_Extract[],MATCH($A470,FPL_Fixtures_Extract[[Player]:[Player]],0),MATCH(FPL_Combined[[#Headers],[Gameweek 12]],FPL_Fixtures_Extract[#Headers],0)),3))</f>
        <v>NOR(A) 0-1</v>
      </c>
      <c r="N470" t="str">
        <f ca="1">IF(RIGHT(FPL_Combined[[#Headers],[Gameweek 13]],2)&lt;$B$622,INDEX(FPL_Results_Extract[Gameweek 13],MATCH($A470,FPL_Results_Extract[[Player]:[Player]],0)),INDEX(Team_Key[[Abbreviation]:[Abbreviation]],MATCH(LEFT(INDEX(FPL_Fixtures_Extract[],MATCH($A470,FPL_Fixtures_Extract[[Player]:[Player]],0),MATCH(FPL_Combined[[#Headers],[Gameweek 13]],FPL_Fixtures_Extract[#Headers],0)),LEN(INDEX(FPL_Fixtures_Extract[],MATCH($A470,FPL_Fixtures_Extract[[Player]:[Player]],0),MATCH(FPL_Combined[[#Headers],[Gameweek 13]],FPL_Fixtures_Extract[#Headers],0)))-4),Team_Key[[Full Name]:[Full Name]],0))&amp;RIGHT(INDEX(FPL_Fixtures_Extract[],MATCH($A470,FPL_Fixtures_Extract[[Player]:[Player]],0),MATCH(FPL_Combined[[#Headers],[Gameweek 13]],FPL_Fixtures_Extract[#Headers],0)),3))</f>
        <v>BOU(H) 2-2</v>
      </c>
      <c r="O470" t="str">
        <f ca="1">IF(RIGHT(FPL_Combined[[#Headers],[Gameweek 14]],2)&lt;$B$622,INDEX(FPL_Results_Extract[Gameweek 14],MATCH($A470,FPL_Results_Extract[[Player]:[Player]],0)),INDEX(Team_Key[[Abbreviation]:[Abbreviation]],MATCH(LEFT(INDEX(FPL_Fixtures_Extract[],MATCH($A470,FPL_Fixtures_Extract[[Player]:[Player]],0),MATCH(FPL_Combined[[#Headers],[Gameweek 14]],FPL_Fixtures_Extract[#Headers],0)),LEN(INDEX(FPL_Fixtures_Extract[],MATCH($A470,FPL_Fixtures_Extract[[Player]:[Player]],0),MATCH(FPL_Combined[[#Headers],[Gameweek 14]],FPL_Fixtures_Extract[#Headers],0)))-4),Team_Key[[Full Name]:[Full Name]],0))&amp;RIGHT(INDEX(FPL_Fixtures_Extract[],MATCH($A470,FPL_Fixtures_Extract[[Player]:[Player]],0),MATCH(FPL_Combined[[#Headers],[Gameweek 14]],FPL_Fixtures_Extract[#Headers],0)),3))</f>
        <v>LIV(A) 0-1</v>
      </c>
      <c r="P470" t="str">
        <f ca="1">IF(RIGHT(FPL_Combined[[#Headers],[Gameweek 15]],2)&lt;$B$622,INDEX(FPL_Results_Extract[Gameweek 15],MATCH($A470,FPL_Results_Extract[[Player]:[Player]],0)),INDEX(Team_Key[[Abbreviation]:[Abbreviation]],MATCH(LEFT(INDEX(FPL_Fixtures_Extract[],MATCH($A470,FPL_Fixtures_Extract[[Player]:[Player]],0),MATCH(FPL_Combined[[#Headers],[Gameweek 15]],FPL_Fixtures_Extract[#Headers],0)),LEN(INDEX(FPL_Fixtures_Extract[],MATCH($A470,FPL_Fixtures_Extract[[Player]:[Player]],0),MATCH(FPL_Combined[[#Headers],[Gameweek 15]],FPL_Fixtures_Extract[#Headers],0)))-4),Team_Key[[Full Name]:[Full Name]],0))&amp;RIGHT(INDEX(FPL_Fixtures_Extract[],MATCH($A470,FPL_Fixtures_Extract[[Player]:[Player]],0),MATCH(FPL_Combined[[#Headers],[Gameweek 15]],FPL_Fixtures_Extract[#Headers],0)),3))</f>
        <v>LEI(H) 0-3</v>
      </c>
      <c r="Q470" t="str">
        <f ca="1">IF(RIGHT(FPL_Combined[[#Headers],[Gameweek 16]],2)&lt;$B$622,INDEX(FPL_Results_Extract[Gameweek 16],MATCH($A470,FPL_Results_Extract[[Player]:[Player]],0)),INDEX(Team_Key[[Abbreviation]:[Abbreviation]],MATCH(LEFT(INDEX(FPL_Fixtures_Extract[],MATCH($A470,FPL_Fixtures_Extract[[Player]:[Player]],0),MATCH(FPL_Combined[[#Headers],[Gameweek 16]],FPL_Fixtures_Extract[#Headers],0)),LEN(INDEX(FPL_Fixtures_Extract[],MATCH($A470,FPL_Fixtures_Extract[[Player]:[Player]],0),MATCH(FPL_Combined[[#Headers],[Gameweek 16]],FPL_Fixtures_Extract[#Headers],0)))-4),Team_Key[[Full Name]:[Full Name]],0))&amp;RIGHT(INDEX(FPL_Fixtures_Extract[],MATCH($A470,FPL_Fixtures_Extract[[Player]:[Player]],0),MATCH(FPL_Combined[[#Headers],[Gameweek 16]],FPL_Fixtures_Extract[#Headers],0)),3))</f>
        <v>MCI(A) 1-2</v>
      </c>
      <c r="R470" t="str">
        <f ca="1">IF(RIGHT(FPL_Combined[[#Headers],[Gameweek 17]],2)&lt;$B$622,INDEX(FPL_Results_Extract[Gameweek 17],MATCH($A470,FPL_Results_Extract[[Player]:[Player]],0)),INDEX(Team_Key[[Abbreviation]:[Abbreviation]],MATCH(LEFT(INDEX(FPL_Fixtures_Extract[],MATCH($A470,FPL_Fixtures_Extract[[Player]:[Player]],0),MATCH(FPL_Combined[[#Headers],[Gameweek 17]],FPL_Fixtures_Extract[#Headers],0)),LEN(INDEX(FPL_Fixtures_Extract[],MATCH($A470,FPL_Fixtures_Extract[[Player]:[Player]],0),MATCH(FPL_Combined[[#Headers],[Gameweek 17]],FPL_Fixtures_Extract[#Headers],0)))-4),Team_Key[[Full Name]:[Full Name]],0))&amp;RIGHT(INDEX(FPL_Fixtures_Extract[],MATCH($A470,FPL_Fixtures_Extract[[Player]:[Player]],0),MATCH(FPL_Combined[[#Headers],[Gameweek 17]],FPL_Fixtures_Extract[#Headers],0)),3))</f>
        <v>WHU(H) 0-0</v>
      </c>
      <c r="S470" t="str">
        <f ca="1">IF(RIGHT(FPL_Combined[[#Headers],[Gameweek 18]],2)&lt;$B$622,INDEX(FPL_Results_Extract[Gameweek 18],MATCH($A470,FPL_Results_Extract[[Player]:[Player]],0)),INDEX(Team_Key[[Abbreviation]:[Abbreviation]],MATCH(LEFT(INDEX(FPL_Fixtures_Extract[],MATCH($A470,FPL_Fixtures_Extract[[Player]:[Player]],0),MATCH(FPL_Combined[[#Headers],[Gameweek 18]],FPL_Fixtures_Extract[#Headers],0)),LEN(INDEX(FPL_Fixtures_Extract[],MATCH($A470,FPL_Fixtures_Extract[[Player]:[Player]],0),MATCH(FPL_Combined[[#Headers],[Gameweek 18]],FPL_Fixtures_Extract[#Headers],0)))-4),Team_Key[[Full Name]:[Full Name]],0))&amp;RIGHT(INDEX(FPL_Fixtures_Extract[],MATCH($A470,FPL_Fixtures_Extract[[Player]:[Player]],0),MATCH(FPL_Combined[[#Headers],[Gameweek 18]],FPL_Fixtures_Extract[#Headers],0)),3))</f>
        <v>WBA(H) 1-0</v>
      </c>
      <c r="T470" t="str">
        <f ca="1">IF(RIGHT(FPL_Combined[[#Headers],[Gameweek 19]],2)&lt;$B$622,INDEX(FPL_Results_Extract[Gameweek 19],MATCH($A470,FPL_Results_Extract[[Player]:[Player]],0)),INDEX(Team_Key[[Abbreviation]:[Abbreviation]],MATCH(LEFT(INDEX(FPL_Fixtures_Extract[],MATCH($A470,FPL_Fixtures_Extract[[Player]:[Player]],0),MATCH(FPL_Combined[[#Headers],[Gameweek 19]],FPL_Fixtures_Extract[#Headers],0)),LEN(INDEX(FPL_Fixtures_Extract[],MATCH($A470,FPL_Fixtures_Extract[[Player]:[Player]],0),MATCH(FPL_Combined[[#Headers],[Gameweek 19]],FPL_Fixtures_Extract[#Headers],0)))-4),Team_Key[[Full Name]:[Full Name]],0))&amp;RIGHT(INDEX(FPL_Fixtures_Extract[],MATCH($A470,FPL_Fixtures_Extract[[Player]:[Player]],0),MATCH(FPL_Combined[[#Headers],[Gameweek 19]],FPL_Fixtures_Extract[#Headers],0)),3))</f>
        <v>CRY(A) 0-0</v>
      </c>
      <c r="U470" t="str">
        <f ca="1">IF(RIGHT(FPL_Combined[[#Headers],[Gameweek 20]],2)&lt;$B$622,INDEX(FPL_Results_Extract[Gameweek 20],MATCH($A470,FPL_Results_Extract[[Player]:[Player]],0)),INDEX(Team_Key[[Abbreviation]:[Abbreviation]],MATCH(LEFT(INDEX(FPL_Fixtures_Extract[],MATCH($A470,FPL_Fixtures_Extract[[Player]:[Player]],0),MATCH(FPL_Combined[[#Headers],[Gameweek 20]],FPL_Fixtures_Extract[#Headers],0)),LEN(INDEX(FPL_Fixtures_Extract[],MATCH($A470,FPL_Fixtures_Extract[[Player]:[Player]],0),MATCH(FPL_Combined[[#Headers],[Gameweek 20]],FPL_Fixtures_Extract[#Headers],0)))-4),Team_Key[[Full Name]:[Full Name]],0))&amp;RIGHT(INDEX(FPL_Fixtures_Extract[],MATCH($A470,FPL_Fixtures_Extract[[Player]:[Player]],0),MATCH(FPL_Combined[[#Headers],[Gameweek 20]],FPL_Fixtures_Extract[#Headers],0)),3))</f>
        <v>MUN(A) 1-2</v>
      </c>
      <c r="V470" t="str">
        <f ca="1">IF(RIGHT(FPL_Combined[[#Headers],[Gameweek 21]],2)&lt;$B$622,INDEX(FPL_Results_Extract[Gameweek 21],MATCH($A470,FPL_Results_Extract[[Player]:[Player]],0)),INDEX(Team_Key[[Abbreviation]:[Abbreviation]],MATCH(LEFT(INDEX(FPL_Fixtures_Extract[],MATCH($A470,FPL_Fixtures_Extract[[Player]:[Player]],0),MATCH(FPL_Combined[[#Headers],[Gameweek 21]],FPL_Fixtures_Extract[#Headers],0)),LEN(INDEX(FPL_Fixtures_Extract[],MATCH($A470,FPL_Fixtures_Extract[[Player]:[Player]],0),MATCH(FPL_Combined[[#Headers],[Gameweek 21]],FPL_Fixtures_Extract[#Headers],0)))-4),Team_Key[[Full Name]:[Full Name]],0))&amp;RIGHT(INDEX(FPL_Fixtures_Extract[],MATCH($A470,FPL_Fixtures_Extract[[Player]:[Player]],0),MATCH(FPL_Combined[[#Headers],[Gameweek 21]],FPL_Fixtures_Extract[#Headers],0)),3))</f>
        <v>SUN(H) 2-4</v>
      </c>
      <c r="W470" t="str">
        <f ca="1">IF(RIGHT(FPL_Combined[[#Headers],[Gameweek 22]],2)&lt;$B$622,INDEX(FPL_Results_Extract[Gameweek 22],MATCH($A470,FPL_Results_Extract[[Player]:[Player]],0)),INDEX(Team_Key[[Abbreviation]:[Abbreviation]],MATCH(LEFT(INDEX(FPL_Fixtures_Extract[],MATCH($A470,FPL_Fixtures_Extract[[Player]:[Player]],0),MATCH(FPL_Combined[[#Headers],[Gameweek 22]],FPL_Fixtures_Extract[#Headers],0)),LEN(INDEX(FPL_Fixtures_Extract[],MATCH($A470,FPL_Fixtures_Extract[[Player]:[Player]],0),MATCH(FPL_Combined[[#Headers],[Gameweek 22]],FPL_Fixtures_Extract[#Headers],0)))-4),Team_Key[[Full Name]:[Full Name]],0))&amp;RIGHT(INDEX(FPL_Fixtures_Extract[],MATCH($A470,FPL_Fixtures_Extract[[Player]:[Player]],0),MATCH(FPL_Combined[[#Headers],[Gameweek 22]],FPL_Fixtures_Extract[#Headers],0)),3))</f>
        <v>WAT(H) 1-0</v>
      </c>
      <c r="X470" t="str">
        <f ca="1">IF(RIGHT(FPL_Combined[[#Headers],[Gameweek 23]],2)&lt;$B$622,INDEX(FPL_Results_Extract[Gameweek 23],MATCH($A470,FPL_Results_Extract[[Player]:[Player]],0)),INDEX(Team_Key[[Abbreviation]:[Abbreviation]],MATCH(LEFT(INDEX(FPL_Fixtures_Extract[],MATCH($A470,FPL_Fixtures_Extract[[Player]:[Player]],0),MATCH(FPL_Combined[[#Headers],[Gameweek 23]],FPL_Fixtures_Extract[#Headers],0)),LEN(INDEX(FPL_Fixtures_Extract[],MATCH($A470,FPL_Fixtures_Extract[[Player]:[Player]],0),MATCH(FPL_Combined[[#Headers],[Gameweek 23]],FPL_Fixtures_Extract[#Headers],0)))-4),Team_Key[[Full Name]:[Full Name]],0))&amp;RIGHT(INDEX(FPL_Fixtures_Extract[],MATCH($A470,FPL_Fixtures_Extract[[Player]:[Player]],0),MATCH(FPL_Combined[[#Headers],[Gameweek 23]],FPL_Fixtures_Extract[#Headers],0)),3))</f>
        <v>EVE(A) 2-1</v>
      </c>
      <c r="Y470" t="str">
        <f ca="1">IF(RIGHT(FPL_Combined[[#Headers],[Gameweek 24]],2)&lt;$B$622,INDEX(FPL_Results_Extract[Team],MATCH($A470,FPL_Results_Extract[[Player]:[Player]],0)),INDEX(Team_Key[[Abbreviation]:[Abbreviation]],MATCH(LEFT(INDEX(FPL_Fixtures_Extract[],MATCH($A470,FPL_Fixtures_Extract[[Player]:[Player]],0),MATCH(FPL_Combined[[#Headers],[Gameweek 24]],FPL_Fixtures_Extract[#Headers],0)),LEN(INDEX(FPL_Fixtures_Extract[],MATCH($A470,FPL_Fixtures_Extract[[Player]:[Player]],0),MATCH(FPL_Combined[[#Headers],[Gameweek 24]],FPL_Fixtures_Extract[#Headers],0)))-4),Team_Key[[Full Name]:[Full Name]],0))&amp;RIGHT(INDEX(FPL_Fixtures_Extract[],MATCH($A470,FPL_Fixtures_Extract[[Player]:[Player]],0),MATCH(FPL_Combined[[#Headers],[Gameweek 24]],FPL_Fixtures_Extract[#Headers],0)),3))</f>
        <v>SWA</v>
      </c>
      <c r="Z470" t="str">
        <f ca="1">IF(RIGHT(FPL_Combined[[#Headers],[Gameweek 25]],2)&lt;$B$622,INDEX(FPL_Results_Extract[Player],MATCH($A470,FPL_Results_Extract[[Player]:[Player]],0)),INDEX(Team_Key[[Abbreviation]:[Abbreviation]],MATCH(LEFT(INDEX(FPL_Fixtures_Extract[],MATCH($A470,FPL_Fixtures_Extract[[Player]:[Player]],0),MATCH(FPL_Combined[[#Headers],[Gameweek 25]],FPL_Fixtures_Extract[#Headers],0)),LEN(INDEX(FPL_Fixtures_Extract[],MATCH($A470,FPL_Fixtures_Extract[[Player]:[Player]],0),MATCH(FPL_Combined[[#Headers],[Gameweek 25]],FPL_Fixtures_Extract[#Headers],0)))-4),Team_Key[[Full Name]:[Full Name]],0))&amp;RIGHT(INDEX(FPL_Fixtures_Extract[],MATCH($A470,FPL_Fixtures_Extract[[Player]:[Player]],0),MATCH(FPL_Combined[[#Headers],[Gameweek 25]],FPL_Fixtures_Extract[#Headers],0)),3))</f>
        <v>Rangel</v>
      </c>
      <c r="AA470" t="str">
        <f ca="1">IF(RIGHT(FPL_Combined[[#Headers],[Gameweek 26]],2)&lt;$B$622,INDEX(FPL_Results_Extract[Gameweek 01],MATCH($A470,FPL_Results_Extract[[Player]:[Player]],0)),INDEX(Team_Key[[Abbreviation]:[Abbreviation]],MATCH(LEFT(INDEX(FPL_Fixtures_Extract[],MATCH($A470,FPL_Fixtures_Extract[[Player]:[Player]],0),MATCH(FPL_Combined[[#Headers],[Gameweek 26]],FPL_Fixtures_Extract[#Headers],0)),LEN(INDEX(FPL_Fixtures_Extract[],MATCH($A470,FPL_Fixtures_Extract[[Player]:[Player]],0),MATCH(FPL_Combined[[#Headers],[Gameweek 26]],FPL_Fixtures_Extract[#Headers],0)))-4),Team_Key[[Full Name]:[Full Name]],0))&amp;RIGHT(INDEX(FPL_Fixtures_Extract[],MATCH($A470,FPL_Fixtures_Extract[[Player]:[Player]],0),MATCH(FPL_Combined[[#Headers],[Gameweek 26]],FPL_Fixtures_Extract[#Headers],0)),3))</f>
        <v>CHE(A) 2-2</v>
      </c>
      <c r="AB470" t="str">
        <f ca="1">IF(RIGHT(FPL_Combined[[#Headers],[Gameweek 27]],2)&lt;$B$622,INDEX(FPL_Results_Extract[Gameweek 02],MATCH($A470,FPL_Results_Extract[[Player]:[Player]],0)),INDEX(Team_Key[[Abbreviation]:[Abbreviation]],MATCH(LEFT(INDEX(FPL_Fixtures_Extract[],MATCH($A470,FPL_Fixtures_Extract[[Player]:[Player]],0),MATCH(FPL_Combined[[#Headers],[Gameweek 27]],FPL_Fixtures_Extract[#Headers],0)),LEN(INDEX(FPL_Fixtures_Extract[],MATCH($A470,FPL_Fixtures_Extract[[Player]:[Player]],0),MATCH(FPL_Combined[[#Headers],[Gameweek 27]],FPL_Fixtures_Extract[#Headers],0)))-4),Team_Key[[Full Name]:[Full Name]],0))&amp;RIGHT(INDEX(FPL_Fixtures_Extract[],MATCH($A470,FPL_Fixtures_Extract[[Player]:[Player]],0),MATCH(FPL_Combined[[#Headers],[Gameweek 27]],FPL_Fixtures_Extract[#Headers],0)),3))</f>
        <v>NEW(H) 2-0</v>
      </c>
      <c r="AC470" t="str">
        <f ca="1">IF(RIGHT(FPL_Combined[[#Headers],[Gameweek 28]],2)&lt;$B$622,INDEX(FPL_Results_Extract[Gameweek 03],MATCH($A470,FPL_Results_Extract[[Player]:[Player]],0)),INDEX(Team_Key[[Abbreviation]:[Abbreviation]],MATCH(LEFT(INDEX(FPL_Fixtures_Extract[],MATCH($A470,FPL_Fixtures_Extract[[Player]:[Player]],0),MATCH(FPL_Combined[[#Headers],[Gameweek 28]],FPL_Fixtures_Extract[#Headers],0)),LEN(INDEX(FPL_Fixtures_Extract[],MATCH($A470,FPL_Fixtures_Extract[[Player]:[Player]],0),MATCH(FPL_Combined[[#Headers],[Gameweek 28]],FPL_Fixtures_Extract[#Headers],0)))-4),Team_Key[[Full Name]:[Full Name]],0))&amp;RIGHT(INDEX(FPL_Fixtures_Extract[],MATCH($A470,FPL_Fixtures_Extract[[Player]:[Player]],0),MATCH(FPL_Combined[[#Headers],[Gameweek 28]],FPL_Fixtures_Extract[#Headers],0)),3))</f>
        <v>SUN(A) 1-1</v>
      </c>
      <c r="AD470" t="str">
        <f ca="1">IF(RIGHT(FPL_Combined[[#Headers],[Gameweek 29]],2)&lt;$B$622,INDEX(FPL_Results_Extract[Gameweek 04],MATCH($A470,FPL_Results_Extract[[Player]:[Player]],0)),INDEX(Team_Key[[Abbreviation]:[Abbreviation]],MATCH(LEFT(INDEX(FPL_Fixtures_Extract[],MATCH($A470,FPL_Fixtures_Extract[[Player]:[Player]],0),MATCH(FPL_Combined[[#Headers],[Gameweek 29]],FPL_Fixtures_Extract[#Headers],0)),LEN(INDEX(FPL_Fixtures_Extract[],MATCH($A470,FPL_Fixtures_Extract[[Player]:[Player]],0),MATCH(FPL_Combined[[#Headers],[Gameweek 29]],FPL_Fixtures_Extract[#Headers],0)))-4),Team_Key[[Full Name]:[Full Name]],0))&amp;RIGHT(INDEX(FPL_Fixtures_Extract[],MATCH($A470,FPL_Fixtures_Extract[[Player]:[Player]],0),MATCH(FPL_Combined[[#Headers],[Gameweek 29]],FPL_Fixtures_Extract[#Headers],0)),3))</f>
        <v>NOR(H)</v>
      </c>
      <c r="AE470" t="str">
        <f ca="1">IF(RIGHT(FPL_Combined[[#Headers],[Gameweek 30]],2)&lt;$B$622,INDEX(FPL_Results_Extract[Gameweek 05],MATCH($A470,FPL_Results_Extract[[Player]:[Player]],0)),INDEX(Team_Key[[Abbreviation]:[Abbreviation]],MATCH(LEFT(INDEX(FPL_Fixtures_Extract[],MATCH($A470,FPL_Fixtures_Extract[[Player]:[Player]],0),MATCH(FPL_Combined[[#Headers],[Gameweek 30]],FPL_Fixtures_Extract[#Headers],0)),LEN(INDEX(FPL_Fixtures_Extract[],MATCH($A470,FPL_Fixtures_Extract[[Player]:[Player]],0),MATCH(FPL_Combined[[#Headers],[Gameweek 30]],FPL_Fixtures_Extract[#Headers],0)))-4),Team_Key[[Full Name]:[Full Name]],0))&amp;RIGHT(INDEX(FPL_Fixtures_Extract[],MATCH($A470,FPL_Fixtures_Extract[[Player]:[Player]],0),MATCH(FPL_Combined[[#Headers],[Gameweek 30]],FPL_Fixtures_Extract[#Headers],0)),3))</f>
        <v>BOU(A)</v>
      </c>
      <c r="AF470" t="str">
        <f ca="1">IF(RIGHT(FPL_Combined[[#Headers],[Gameweek 31]],2)&lt;$B$622,INDEX(FPL_Results_Extract[Gameweek 06],MATCH($A470,FPL_Results_Extract[[Player]:[Player]],0)),INDEX(Team_Key[[Abbreviation]:[Abbreviation]],MATCH(LEFT(INDEX(FPL_Fixtures_Extract[],MATCH($A470,FPL_Fixtures_Extract[[Player]:[Player]],0),MATCH(FPL_Combined[[#Headers],[Gameweek 31]],FPL_Fixtures_Extract[#Headers],0)),LEN(INDEX(FPL_Fixtures_Extract[],MATCH($A470,FPL_Fixtures_Extract[[Player]:[Player]],0),MATCH(FPL_Combined[[#Headers],[Gameweek 31]],FPL_Fixtures_Extract[#Headers],0)))-4),Team_Key[[Full Name]:[Full Name]],0))&amp;RIGHT(INDEX(FPL_Fixtures_Extract[],MATCH($A470,FPL_Fixtures_Extract[[Player]:[Player]],0),MATCH(FPL_Combined[[#Headers],[Gameweek 31]],FPL_Fixtures_Extract[#Headers],0)),3))</f>
        <v>AVL(H)</v>
      </c>
      <c r="AG470" t="str">
        <f ca="1">IF(RIGHT(FPL_Combined[[#Headers],[Gameweek 32]],2)&lt;$B$622,INDEX(FPL_Results_Extract[Gameweek 07],MATCH($A470,FPL_Results_Extract[[Player]:[Player]],0)),INDEX(Team_Key[[Abbreviation]:[Abbreviation]],MATCH(LEFT(INDEX(FPL_Fixtures_Extract[],MATCH($A470,FPL_Fixtures_Extract[[Player]:[Player]],0),MATCH(FPL_Combined[[#Headers],[Gameweek 32]],FPL_Fixtures_Extract[#Headers],0)),LEN(INDEX(FPL_Fixtures_Extract[],MATCH($A470,FPL_Fixtures_Extract[[Player]:[Player]],0),MATCH(FPL_Combined[[#Headers],[Gameweek 32]],FPL_Fixtures_Extract[#Headers],0)))-4),Team_Key[[Full Name]:[Full Name]],0))&amp;RIGHT(INDEX(FPL_Fixtures_Extract[],MATCH($A470,FPL_Fixtures_Extract[[Player]:[Player]],0),MATCH(FPL_Combined[[#Headers],[Gameweek 32]],FPL_Fixtures_Extract[#Headers],0)),3))</f>
        <v>STK(A)</v>
      </c>
      <c r="AH470" t="str">
        <f ca="1">IF(RIGHT(FPL_Combined[[#Headers],[Gameweek 33]],2)&lt;$B$622,INDEX(FPL_Results_Extract[Gameweek 08],MATCH($A470,FPL_Results_Extract[[Player]:[Player]],0)),INDEX(Team_Key[[Abbreviation]:[Abbreviation]],MATCH(LEFT(INDEX(FPL_Fixtures_Extract[],MATCH($A470,FPL_Fixtures_Extract[[Player]:[Player]],0),MATCH(FPL_Combined[[#Headers],[Gameweek 33]],FPL_Fixtures_Extract[#Headers],0)),LEN(INDEX(FPL_Fixtures_Extract[],MATCH($A470,FPL_Fixtures_Extract[[Player]:[Player]],0),MATCH(FPL_Combined[[#Headers],[Gameweek 33]],FPL_Fixtures_Extract[#Headers],0)))-4),Team_Key[[Full Name]:[Full Name]],0))&amp;RIGHT(INDEX(FPL_Fixtures_Extract[],MATCH($A470,FPL_Fixtures_Extract[[Player]:[Player]],0),MATCH(FPL_Combined[[#Headers],[Gameweek 33]],FPL_Fixtures_Extract[#Headers],0)),3))</f>
        <v>CHE(H)</v>
      </c>
      <c r="AI470" t="str">
        <f ca="1">IF(RIGHT(FPL_Combined[[#Headers],[Gameweek 34]],2)&lt;$B$622,INDEX(FPL_Results_Extract[Gameweek 09],MATCH($A470,FPL_Results_Extract[[Player]:[Player]],0)),INDEX(Team_Key[[Abbreviation]:[Abbreviation]],MATCH(LEFT(INDEX(FPL_Fixtures_Extract[],MATCH($A470,FPL_Fixtures_Extract[[Player]:[Player]],0),MATCH(FPL_Combined[[#Headers],[Gameweek 34]],FPL_Fixtures_Extract[#Headers],0)),LEN(INDEX(FPL_Fixtures_Extract[],MATCH($A470,FPL_Fixtures_Extract[[Player]:[Player]],0),MATCH(FPL_Combined[[#Headers],[Gameweek 34]],FPL_Fixtures_Extract[#Headers],0)))-4),Team_Key[[Full Name]:[Full Name]],0))&amp;RIGHT(INDEX(FPL_Fixtures_Extract[],MATCH($A470,FPL_Fixtures_Extract[[Player]:[Player]],0),MATCH(FPL_Combined[[#Headers],[Gameweek 34]],FPL_Fixtures_Extract[#Headers],0)),3))</f>
        <v>NEW(A)</v>
      </c>
      <c r="AJ470" t="str">
        <f ca="1">IF(RIGHT(FPL_Combined[[#Headers],[Gameweek 35]],2)&lt;$B$622,INDEX(FPL_Results_Extract[Gameweek 10],MATCH($A470,FPL_Results_Extract[[Player]:[Player]],0)),INDEX(Team_Key[[Abbreviation]:[Abbreviation]],MATCH(LEFT(INDEX(FPL_Fixtures_Extract[],MATCH($A470,FPL_Fixtures_Extract[[Player]:[Player]],0),MATCH(FPL_Combined[[#Headers],[Gameweek 35]],FPL_Fixtures_Extract[#Headers],0)),LEN(INDEX(FPL_Fixtures_Extract[],MATCH($A470,FPL_Fixtures_Extract[[Player]:[Player]],0),MATCH(FPL_Combined[[#Headers],[Gameweek 35]],FPL_Fixtures_Extract[#Headers],0)))-4),Team_Key[[Full Name]:[Full Name]],0))&amp;RIGHT(INDEX(FPL_Fixtures_Extract[],MATCH($A470,FPL_Fixtures_Extract[[Player]:[Player]],0),MATCH(FPL_Combined[[#Headers],[Gameweek 35]],FPL_Fixtures_Extract[#Headers],0)),3))</f>
        <v>LEI(A)</v>
      </c>
      <c r="AK470" t="str">
        <f ca="1">IF(RIGHT(FPL_Combined[[#Headers],[Gameweek 36]],2)&lt;$B$622,INDEX(FPL_Results_Extract[Gameweek 11],MATCH($A470,FPL_Results_Extract[[Player]:[Player]],0)),INDEX(Team_Key[[Abbreviation]:[Abbreviation]],MATCH(LEFT(INDEX(FPL_Fixtures_Extract[],MATCH($A470,FPL_Fixtures_Extract[[Player]:[Player]],0),MATCH(FPL_Combined[[#Headers],[Gameweek 36]],FPL_Fixtures_Extract[#Headers],0)),LEN(INDEX(FPL_Fixtures_Extract[],MATCH($A470,FPL_Fixtures_Extract[[Player]:[Player]],0),MATCH(FPL_Combined[[#Headers],[Gameweek 36]],FPL_Fixtures_Extract[#Headers],0)))-4),Team_Key[[Full Name]:[Full Name]],0))&amp;RIGHT(INDEX(FPL_Fixtures_Extract[],MATCH($A470,FPL_Fixtures_Extract[[Player]:[Player]],0),MATCH(FPL_Combined[[#Headers],[Gameweek 36]],FPL_Fixtures_Extract[#Headers],0)),3))</f>
        <v>LIV(H)</v>
      </c>
      <c r="AL470" t="str">
        <f ca="1">IF(RIGHT(FPL_Combined[[#Headers],[Gameweek 37]],2)&lt;$B$622,INDEX(FPL_Results_Extract[Gameweek 12],MATCH($A470,FPL_Results_Extract[[Player]:[Player]],0)),INDEX(Team_Key[[Abbreviation]:[Abbreviation]],MATCH(LEFT(INDEX(FPL_Fixtures_Extract[],MATCH($A470,FPL_Fixtures_Extract[[Player]:[Player]],0),MATCH(FPL_Combined[[#Headers],[Gameweek 37]],FPL_Fixtures_Extract[#Headers],0)),LEN(INDEX(FPL_Fixtures_Extract[],MATCH($A470,FPL_Fixtures_Extract[[Player]:[Player]],0),MATCH(FPL_Combined[[#Headers],[Gameweek 37]],FPL_Fixtures_Extract[#Headers],0)))-4),Team_Key[[Full Name]:[Full Name]],0))&amp;RIGHT(INDEX(FPL_Fixtures_Extract[],MATCH($A470,FPL_Fixtures_Extract[[Player]:[Player]],0),MATCH(FPL_Combined[[#Headers],[Gameweek 37]],FPL_Fixtures_Extract[#Headers],0)),3))</f>
        <v>WHU(A)</v>
      </c>
      <c r="AM470" t="str">
        <f ca="1">IF(RIGHT(FPL_Combined[[#Headers],[Gameweek 38]],2)&lt;$B$622,INDEX(FPL_Results_Extract[Gameweek 13],MATCH($A470,FPL_Results_Extract[[Player]:[Player]],0)),INDEX(Team_Key[[Abbreviation]:[Abbreviation]],MATCH(LEFT(INDEX(FPL_Fixtures_Extract[],MATCH($A470,FPL_Fixtures_Extract[[Player]:[Player]],0),MATCH(FPL_Combined[[#Headers],[Gameweek 38]],FPL_Fixtures_Extract[#Headers],0)),LEN(INDEX(FPL_Fixtures_Extract[],MATCH($A470,FPL_Fixtures_Extract[[Player]:[Player]],0),MATCH(FPL_Combined[[#Headers],[Gameweek 38]],FPL_Fixtures_Extract[#Headers],0)))-4),Team_Key[[Full Name]:[Full Name]],0))&amp;RIGHT(INDEX(FPL_Fixtures_Extract[],MATCH($A470,FPL_Fixtures_Extract[[Player]:[Player]],0),MATCH(FPL_Combined[[#Headers],[Gameweek 38]],FPL_Fixtures_Extract[#Headers],0)),3))</f>
        <v>MCI(H)</v>
      </c>
    </row>
    <row r="471" spans="1:39" x14ac:dyDescent="0.45">
      <c r="A471" t="s">
        <v>663</v>
      </c>
      <c r="B471" t="str">
        <f ca="1">IF(RIGHT(FPL_Combined[[#Headers],[Gameweek 01]],2)&lt;$B$622,INDEX(FPL_Results_Extract[Gameweek 01],MATCH($A471,FPL_Results_Extract[[Player]:[Player]],0)),INDEX(Team_Key[[Abbreviation]:[Abbreviation]],MATCH(LEFT(INDEX(FPL_Fixtures_Extract[],MATCH($A471,FPL_Fixtures_Extract[[Player]:[Player]],0),MATCH(FPL_Combined[[#Headers],[Gameweek 01]],FPL_Fixtures_Extract[#Headers],0)),LEN(INDEX(FPL_Fixtures_Extract[],MATCH($A471,FPL_Fixtures_Extract[[Player]:[Player]],0),MATCH(FPL_Combined[[#Headers],[Gameweek 01]],FPL_Fixtures_Extract[#Headers],0)))-4),Team_Key[[Full Name]:[Full Name]],0))&amp;RIGHT(INDEX(FPL_Fixtures_Extract[],MATCH($A471,FPL_Fixtures_Extract[[Player]:[Player]],0),MATCH(FPL_Combined[[#Headers],[Gameweek 01]],FPL_Fixtures_Extract[#Headers],0)),3))</f>
        <v>AVL(H) 0-1</v>
      </c>
      <c r="C471" t="str">
        <f ca="1">IF(RIGHT(FPL_Combined[[#Headers],[Gameweek 02]],2)&lt;$B$622,INDEX(FPL_Results_Extract[Gameweek 02],MATCH($A471,FPL_Results_Extract[[Player]:[Player]],0)),INDEX(Team_Key[[Abbreviation]:[Abbreviation]],MATCH(LEFT(INDEX(FPL_Fixtures_Extract[],MATCH($A471,FPL_Fixtures_Extract[[Player]:[Player]],0),MATCH(FPL_Combined[[#Headers],[Gameweek 02]],FPL_Fixtures_Extract[#Headers],0)),LEN(INDEX(FPL_Fixtures_Extract[],MATCH($A471,FPL_Fixtures_Extract[[Player]:[Player]],0),MATCH(FPL_Combined[[#Headers],[Gameweek 02]],FPL_Fixtures_Extract[#Headers],0)))-4),Team_Key[[Full Name]:[Full Name]],0))&amp;RIGHT(INDEX(FPL_Fixtures_Extract[],MATCH($A471,FPL_Fixtures_Extract[[Player]:[Player]],0),MATCH(FPL_Combined[[#Headers],[Gameweek 02]],FPL_Fixtures_Extract[#Headers],0)),3))</f>
        <v>LIV(A) 0-1</v>
      </c>
      <c r="D471" t="str">
        <f ca="1">IF(RIGHT(FPL_Combined[[#Headers],[Gameweek 03]],2)&lt;$B$622,INDEX(FPL_Results_Extract[Gameweek 03],MATCH($A471,FPL_Results_Extract[[Player]:[Player]],0)),INDEX(Team_Key[[Abbreviation]:[Abbreviation]],MATCH(LEFT(INDEX(FPL_Fixtures_Extract[],MATCH($A471,FPL_Fixtures_Extract[[Player]:[Player]],0),MATCH(FPL_Combined[[#Headers],[Gameweek 03]],FPL_Fixtures_Extract[#Headers],0)),LEN(INDEX(FPL_Fixtures_Extract[],MATCH($A471,FPL_Fixtures_Extract[[Player]:[Player]],0),MATCH(FPL_Combined[[#Headers],[Gameweek 03]],FPL_Fixtures_Extract[#Headers],0)))-4),Team_Key[[Full Name]:[Full Name]],0))&amp;RIGHT(INDEX(FPL_Fixtures_Extract[],MATCH($A471,FPL_Fixtures_Extract[[Player]:[Player]],0),MATCH(FPL_Combined[[#Headers],[Gameweek 03]],FPL_Fixtures_Extract[#Headers],0)),3))</f>
        <v>WHU(A) 4-3</v>
      </c>
      <c r="E471" t="str">
        <f ca="1">IF(RIGHT(FPL_Combined[[#Headers],[Gameweek 04]],2)&lt;$B$622,INDEX(FPL_Results_Extract[Gameweek 04],MATCH($A471,FPL_Results_Extract[[Player]:[Player]],0)),INDEX(Team_Key[[Abbreviation]:[Abbreviation]],MATCH(LEFT(INDEX(FPL_Fixtures_Extract[],MATCH($A471,FPL_Fixtures_Extract[[Player]:[Player]],0),MATCH(FPL_Combined[[#Headers],[Gameweek 04]],FPL_Fixtures_Extract[#Headers],0)),LEN(INDEX(FPL_Fixtures_Extract[],MATCH($A471,FPL_Fixtures_Extract[[Player]:[Player]],0),MATCH(FPL_Combined[[#Headers],[Gameweek 04]],FPL_Fixtures_Extract[#Headers],0)))-4),Team_Key[[Full Name]:[Full Name]],0))&amp;RIGHT(INDEX(FPL_Fixtures_Extract[],MATCH($A471,FPL_Fixtures_Extract[[Player]:[Player]],0),MATCH(FPL_Combined[[#Headers],[Gameweek 04]],FPL_Fixtures_Extract[#Headers],0)),3))</f>
        <v>LEI(H) 1-1</v>
      </c>
      <c r="F471" t="str">
        <f ca="1">IF(RIGHT(FPL_Combined[[#Headers],[Gameweek 05]],2)&lt;$B$622,INDEX(FPL_Results_Extract[Gameweek 05],MATCH($A471,FPL_Results_Extract[[Player]:[Player]],0)),INDEX(Team_Key[[Abbreviation]:[Abbreviation]],MATCH(LEFT(INDEX(FPL_Fixtures_Extract[],MATCH($A471,FPL_Fixtures_Extract[[Player]:[Player]],0),MATCH(FPL_Combined[[#Headers],[Gameweek 05]],FPL_Fixtures_Extract[#Headers],0)),LEN(INDEX(FPL_Fixtures_Extract[],MATCH($A471,FPL_Fixtures_Extract[[Player]:[Player]],0),MATCH(FPL_Combined[[#Headers],[Gameweek 05]],FPL_Fixtures_Extract[#Headers],0)))-4),Team_Key[[Full Name]:[Full Name]],0))&amp;RIGHT(INDEX(FPL_Fixtures_Extract[],MATCH($A471,FPL_Fixtures_Extract[[Player]:[Player]],0),MATCH(FPL_Combined[[#Headers],[Gameweek 05]],FPL_Fixtures_Extract[#Headers],0)),3))</f>
        <v>NOR(A) 1-3</v>
      </c>
      <c r="G471" t="str">
        <f ca="1">IF(RIGHT(FPL_Combined[[#Headers],[Gameweek 06]],2)&lt;$B$622,INDEX(FPL_Results_Extract[Gameweek 06],MATCH($A471,FPL_Results_Extract[[Player]:[Player]],0)),INDEX(Team_Key[[Abbreviation]:[Abbreviation]],MATCH(LEFT(INDEX(FPL_Fixtures_Extract[],MATCH($A471,FPL_Fixtures_Extract[[Player]:[Player]],0),MATCH(FPL_Combined[[#Headers],[Gameweek 06]],FPL_Fixtures_Extract[#Headers],0)),LEN(INDEX(FPL_Fixtures_Extract[],MATCH($A471,FPL_Fixtures_Extract[[Player]:[Player]],0),MATCH(FPL_Combined[[#Headers],[Gameweek 06]],FPL_Fixtures_Extract[#Headers],0)))-4),Team_Key[[Full Name]:[Full Name]],0))&amp;RIGHT(INDEX(FPL_Fixtures_Extract[],MATCH($A471,FPL_Fixtures_Extract[[Player]:[Player]],0),MATCH(FPL_Combined[[#Headers],[Gameweek 06]],FPL_Fixtures_Extract[#Headers],0)),3))</f>
        <v>SUN(H) 2-0</v>
      </c>
      <c r="H471" t="str">
        <f ca="1">IF(RIGHT(FPL_Combined[[#Headers],[Gameweek 07]],2)&lt;$B$622,INDEX(FPL_Results_Extract[Gameweek 07],MATCH($A471,FPL_Results_Extract[[Player]:[Player]],0)),INDEX(Team_Key[[Abbreviation]:[Abbreviation]],MATCH(LEFT(INDEX(FPL_Fixtures_Extract[],MATCH($A471,FPL_Fixtures_Extract[[Player]:[Player]],0),MATCH(FPL_Combined[[#Headers],[Gameweek 07]],FPL_Fixtures_Extract[#Headers],0)),LEN(INDEX(FPL_Fixtures_Extract[],MATCH($A471,FPL_Fixtures_Extract[[Player]:[Player]],0),MATCH(FPL_Combined[[#Headers],[Gameweek 07]],FPL_Fixtures_Extract[#Headers],0)))-4),Team_Key[[Full Name]:[Full Name]],0))&amp;RIGHT(INDEX(FPL_Fixtures_Extract[],MATCH($A471,FPL_Fixtures_Extract[[Player]:[Player]],0),MATCH(FPL_Combined[[#Headers],[Gameweek 07]],FPL_Fixtures_Extract[#Headers],0)),3))</f>
        <v>STK(A) 1-2</v>
      </c>
      <c r="I471" t="str">
        <f ca="1">IF(RIGHT(FPL_Combined[[#Headers],[Gameweek 08]],2)&lt;$B$622,INDEX(FPL_Results_Extract[Gameweek 08],MATCH($A471,FPL_Results_Extract[[Player]:[Player]],0)),INDEX(Team_Key[[Abbreviation]:[Abbreviation]],MATCH(LEFT(INDEX(FPL_Fixtures_Extract[],MATCH($A471,FPL_Fixtures_Extract[[Player]:[Player]],0),MATCH(FPL_Combined[[#Headers],[Gameweek 08]],FPL_Fixtures_Extract[#Headers],0)),LEN(INDEX(FPL_Fixtures_Extract[],MATCH($A471,FPL_Fixtures_Extract[[Player]:[Player]],0),MATCH(FPL_Combined[[#Headers],[Gameweek 08]],FPL_Fixtures_Extract[#Headers],0)))-4),Team_Key[[Full Name]:[Full Name]],0))&amp;RIGHT(INDEX(FPL_Fixtures_Extract[],MATCH($A471,FPL_Fixtures_Extract[[Player]:[Player]],0),MATCH(FPL_Combined[[#Headers],[Gameweek 08]],FPL_Fixtures_Extract[#Headers],0)),3))</f>
        <v>WAT(H) 1-1</v>
      </c>
      <c r="J471" t="str">
        <f ca="1">IF(RIGHT(FPL_Combined[[#Headers],[Gameweek 09]],2)&lt;$B$622,INDEX(FPL_Results_Extract[Gameweek 09],MATCH($A471,FPL_Results_Extract[[Player]:[Player]],0)),INDEX(Team_Key[[Abbreviation]:[Abbreviation]],MATCH(LEFT(INDEX(FPL_Fixtures_Extract[],MATCH($A471,FPL_Fixtures_Extract[[Player]:[Player]],0),MATCH(FPL_Combined[[#Headers],[Gameweek 09]],FPL_Fixtures_Extract[#Headers],0)),LEN(INDEX(FPL_Fixtures_Extract[],MATCH($A471,FPL_Fixtures_Extract[[Player]:[Player]],0),MATCH(FPL_Combined[[#Headers],[Gameweek 09]],FPL_Fixtures_Extract[#Headers],0)))-4),Team_Key[[Full Name]:[Full Name]],0))&amp;RIGHT(INDEX(FPL_Fixtures_Extract[],MATCH($A471,FPL_Fixtures_Extract[[Player]:[Player]],0),MATCH(FPL_Combined[[#Headers],[Gameweek 09]],FPL_Fixtures_Extract[#Headers],0)),3))</f>
        <v>MCI(A) 1-5</v>
      </c>
      <c r="K471" t="str">
        <f ca="1">IF(RIGHT(FPL_Combined[[#Headers],[Gameweek 10]],2)&lt;$B$622,INDEX(FPL_Results_Extract[Gameweek 10],MATCH($A471,FPL_Results_Extract[[Player]:[Player]],0)),INDEX(Team_Key[[Abbreviation]:[Abbreviation]],MATCH(LEFT(INDEX(FPL_Fixtures_Extract[],MATCH($A471,FPL_Fixtures_Extract[[Player]:[Player]],0),MATCH(FPL_Combined[[#Headers],[Gameweek 10]],FPL_Fixtures_Extract[#Headers],0)),LEN(INDEX(FPL_Fixtures_Extract[],MATCH($A471,FPL_Fixtures_Extract[[Player]:[Player]],0),MATCH(FPL_Combined[[#Headers],[Gameweek 10]],FPL_Fixtures_Extract[#Headers],0)))-4),Team_Key[[Full Name]:[Full Name]],0))&amp;RIGHT(INDEX(FPL_Fixtures_Extract[],MATCH($A471,FPL_Fixtures_Extract[[Player]:[Player]],0),MATCH(FPL_Combined[[#Headers],[Gameweek 10]],FPL_Fixtures_Extract[#Headers],0)),3))</f>
        <v>TOT(H) 1-5</v>
      </c>
      <c r="L471" t="str">
        <f ca="1">IF(RIGHT(FPL_Combined[[#Headers],[Gameweek 11]],2)&lt;$B$622,INDEX(FPL_Results_Extract[Gameweek 11],MATCH($A471,FPL_Results_Extract[[Player]:[Player]],0)),INDEX(Team_Key[[Abbreviation]:[Abbreviation]],MATCH(LEFT(INDEX(FPL_Fixtures_Extract[],MATCH($A471,FPL_Fixtures_Extract[[Player]:[Player]],0),MATCH(FPL_Combined[[#Headers],[Gameweek 11]],FPL_Fixtures_Extract[#Headers],0)),LEN(INDEX(FPL_Fixtures_Extract[],MATCH($A471,FPL_Fixtures_Extract[[Player]:[Player]],0),MATCH(FPL_Combined[[#Headers],[Gameweek 11]],FPL_Fixtures_Extract[#Headers],0)))-4),Team_Key[[Full Name]:[Full Name]],0))&amp;RIGHT(INDEX(FPL_Fixtures_Extract[],MATCH($A471,FPL_Fixtures_Extract[[Player]:[Player]],0),MATCH(FPL_Combined[[#Headers],[Gameweek 11]],FPL_Fixtures_Extract[#Headers],0)),3))</f>
        <v>SOU(A) 0-2</v>
      </c>
      <c r="M471" t="str">
        <f ca="1">IF(RIGHT(FPL_Combined[[#Headers],[Gameweek 12]],2)&lt;$B$622,INDEX(FPL_Results_Extract[Gameweek 12],MATCH($A471,FPL_Results_Extract[[Player]:[Player]],0)),INDEX(Team_Key[[Abbreviation]:[Abbreviation]],MATCH(LEFT(INDEX(FPL_Fixtures_Extract[],MATCH($A471,FPL_Fixtures_Extract[[Player]:[Player]],0),MATCH(FPL_Combined[[#Headers],[Gameweek 12]],FPL_Fixtures_Extract[#Headers],0)),LEN(INDEX(FPL_Fixtures_Extract[],MATCH($A471,FPL_Fixtures_Extract[[Player]:[Player]],0),MATCH(FPL_Combined[[#Headers],[Gameweek 12]],FPL_Fixtures_Extract[#Headers],0)))-4),Team_Key[[Full Name]:[Full Name]],0))&amp;RIGHT(INDEX(FPL_Fixtures_Extract[],MATCH($A471,FPL_Fixtures_Extract[[Player]:[Player]],0),MATCH(FPL_Combined[[#Headers],[Gameweek 12]],FPL_Fixtures_Extract[#Headers],0)),3))</f>
        <v>NEW(H) 0-1</v>
      </c>
      <c r="N471" t="str">
        <f ca="1">IF(RIGHT(FPL_Combined[[#Headers],[Gameweek 13]],2)&lt;$B$622,INDEX(FPL_Results_Extract[Gameweek 13],MATCH($A471,FPL_Results_Extract[[Player]:[Player]],0)),INDEX(Team_Key[[Abbreviation]:[Abbreviation]],MATCH(LEFT(INDEX(FPL_Fixtures_Extract[],MATCH($A471,FPL_Fixtures_Extract[[Player]:[Player]],0),MATCH(FPL_Combined[[#Headers],[Gameweek 13]],FPL_Fixtures_Extract[#Headers],0)),LEN(INDEX(FPL_Fixtures_Extract[],MATCH($A471,FPL_Fixtures_Extract[[Player]:[Player]],0),MATCH(FPL_Combined[[#Headers],[Gameweek 13]],FPL_Fixtures_Extract[#Headers],0)))-4),Team_Key[[Full Name]:[Full Name]],0))&amp;RIGHT(INDEX(FPL_Fixtures_Extract[],MATCH($A471,FPL_Fixtures_Extract[[Player]:[Player]],0),MATCH(FPL_Combined[[#Headers],[Gameweek 13]],FPL_Fixtures_Extract[#Headers],0)),3))</f>
        <v>SWA(A) 2-2</v>
      </c>
      <c r="O471" t="str">
        <f ca="1">IF(RIGHT(FPL_Combined[[#Headers],[Gameweek 14]],2)&lt;$B$622,INDEX(FPL_Results_Extract[Gameweek 14],MATCH($A471,FPL_Results_Extract[[Player]:[Player]],0)),INDEX(Team_Key[[Abbreviation]:[Abbreviation]],MATCH(LEFT(INDEX(FPL_Fixtures_Extract[],MATCH($A471,FPL_Fixtures_Extract[[Player]:[Player]],0),MATCH(FPL_Combined[[#Headers],[Gameweek 14]],FPL_Fixtures_Extract[#Headers],0)),LEN(INDEX(FPL_Fixtures_Extract[],MATCH($A471,FPL_Fixtures_Extract[[Player]:[Player]],0),MATCH(FPL_Combined[[#Headers],[Gameweek 14]],FPL_Fixtures_Extract[#Headers],0)))-4),Team_Key[[Full Name]:[Full Name]],0))&amp;RIGHT(INDEX(FPL_Fixtures_Extract[],MATCH($A471,FPL_Fixtures_Extract[[Player]:[Player]],0),MATCH(FPL_Combined[[#Headers],[Gameweek 14]],FPL_Fixtures_Extract[#Headers],0)),3))</f>
        <v>EVE(H) 3-3</v>
      </c>
      <c r="P471" t="str">
        <f ca="1">IF(RIGHT(FPL_Combined[[#Headers],[Gameweek 15]],2)&lt;$B$622,INDEX(FPL_Results_Extract[Gameweek 15],MATCH($A471,FPL_Results_Extract[[Player]:[Player]],0)),INDEX(Team_Key[[Abbreviation]:[Abbreviation]],MATCH(LEFT(INDEX(FPL_Fixtures_Extract[],MATCH($A471,FPL_Fixtures_Extract[[Player]:[Player]],0),MATCH(FPL_Combined[[#Headers],[Gameweek 15]],FPL_Fixtures_Extract[#Headers],0)),LEN(INDEX(FPL_Fixtures_Extract[],MATCH($A471,FPL_Fixtures_Extract[[Player]:[Player]],0),MATCH(FPL_Combined[[#Headers],[Gameweek 15]],FPL_Fixtures_Extract[#Headers],0)))-4),Team_Key[[Full Name]:[Full Name]],0))&amp;RIGHT(INDEX(FPL_Fixtures_Extract[],MATCH($A471,FPL_Fixtures_Extract[[Player]:[Player]],0),MATCH(FPL_Combined[[#Headers],[Gameweek 15]],FPL_Fixtures_Extract[#Headers],0)),3))</f>
        <v>CHE(A) 1-0</v>
      </c>
      <c r="Q471" t="str">
        <f ca="1">IF(RIGHT(FPL_Combined[[#Headers],[Gameweek 16]],2)&lt;$B$622,INDEX(FPL_Results_Extract[Gameweek 16],MATCH($A471,FPL_Results_Extract[[Player]:[Player]],0)),INDEX(Team_Key[[Abbreviation]:[Abbreviation]],MATCH(LEFT(INDEX(FPL_Fixtures_Extract[],MATCH($A471,FPL_Fixtures_Extract[[Player]:[Player]],0),MATCH(FPL_Combined[[#Headers],[Gameweek 16]],FPL_Fixtures_Extract[#Headers],0)),LEN(INDEX(FPL_Fixtures_Extract[],MATCH($A471,FPL_Fixtures_Extract[[Player]:[Player]],0),MATCH(FPL_Combined[[#Headers],[Gameweek 16]],FPL_Fixtures_Extract[#Headers],0)))-4),Team_Key[[Full Name]:[Full Name]],0))&amp;RIGHT(INDEX(FPL_Fixtures_Extract[],MATCH($A471,FPL_Fixtures_Extract[[Player]:[Player]],0),MATCH(FPL_Combined[[#Headers],[Gameweek 16]],FPL_Fixtures_Extract[#Headers],0)),3))</f>
        <v>MUN(H) 2-1</v>
      </c>
      <c r="R471" t="str">
        <f ca="1">IF(RIGHT(FPL_Combined[[#Headers],[Gameweek 17]],2)&lt;$B$622,INDEX(FPL_Results_Extract[Gameweek 17],MATCH($A471,FPL_Results_Extract[[Player]:[Player]],0)),INDEX(Team_Key[[Abbreviation]:[Abbreviation]],MATCH(LEFT(INDEX(FPL_Fixtures_Extract[],MATCH($A471,FPL_Fixtures_Extract[[Player]:[Player]],0),MATCH(FPL_Combined[[#Headers],[Gameweek 17]],FPL_Fixtures_Extract[#Headers],0)),LEN(INDEX(FPL_Fixtures_Extract[],MATCH($A471,FPL_Fixtures_Extract[[Player]:[Player]],0),MATCH(FPL_Combined[[#Headers],[Gameweek 17]],FPL_Fixtures_Extract[#Headers],0)))-4),Team_Key[[Full Name]:[Full Name]],0))&amp;RIGHT(INDEX(FPL_Fixtures_Extract[],MATCH($A471,FPL_Fixtures_Extract[[Player]:[Player]],0),MATCH(FPL_Combined[[#Headers],[Gameweek 17]],FPL_Fixtures_Extract[#Headers],0)),3))</f>
        <v>WBA(A) 2-1</v>
      </c>
      <c r="S471" t="str">
        <f ca="1">IF(RIGHT(FPL_Combined[[#Headers],[Gameweek 18]],2)&lt;$B$622,INDEX(FPL_Results_Extract[Gameweek 18],MATCH($A471,FPL_Results_Extract[[Player]:[Player]],0)),INDEX(Team_Key[[Abbreviation]:[Abbreviation]],MATCH(LEFT(INDEX(FPL_Fixtures_Extract[],MATCH($A471,FPL_Fixtures_Extract[[Player]:[Player]],0),MATCH(FPL_Combined[[#Headers],[Gameweek 18]],FPL_Fixtures_Extract[#Headers],0)),LEN(INDEX(FPL_Fixtures_Extract[],MATCH($A471,FPL_Fixtures_Extract[[Player]:[Player]],0),MATCH(FPL_Combined[[#Headers],[Gameweek 18]],FPL_Fixtures_Extract[#Headers],0)))-4),Team_Key[[Full Name]:[Full Name]],0))&amp;RIGHT(INDEX(FPL_Fixtures_Extract[],MATCH($A471,FPL_Fixtures_Extract[[Player]:[Player]],0),MATCH(FPL_Combined[[#Headers],[Gameweek 18]],FPL_Fixtures_Extract[#Headers],0)),3))</f>
        <v>CRY(H) 0-0</v>
      </c>
      <c r="T471" t="str">
        <f ca="1">IF(RIGHT(FPL_Combined[[#Headers],[Gameweek 19]],2)&lt;$B$622,INDEX(FPL_Results_Extract[Gameweek 19],MATCH($A471,FPL_Results_Extract[[Player]:[Player]],0)),INDEX(Team_Key[[Abbreviation]:[Abbreviation]],MATCH(LEFT(INDEX(FPL_Fixtures_Extract[],MATCH($A471,FPL_Fixtures_Extract[[Player]:[Player]],0),MATCH(FPL_Combined[[#Headers],[Gameweek 19]],FPL_Fixtures_Extract[#Headers],0)),LEN(INDEX(FPL_Fixtures_Extract[],MATCH($A471,FPL_Fixtures_Extract[[Player]:[Player]],0),MATCH(FPL_Combined[[#Headers],[Gameweek 19]],FPL_Fixtures_Extract[#Headers],0)))-4),Team_Key[[Full Name]:[Full Name]],0))&amp;RIGHT(INDEX(FPL_Fixtures_Extract[],MATCH($A471,FPL_Fixtures_Extract[[Player]:[Player]],0),MATCH(FPL_Combined[[#Headers],[Gameweek 19]],FPL_Fixtures_Extract[#Headers],0)),3))</f>
        <v>ARS(A) 0-2</v>
      </c>
      <c r="U471" t="str">
        <f ca="1">IF(RIGHT(FPL_Combined[[#Headers],[Gameweek 20]],2)&lt;$B$622,INDEX(FPL_Results_Extract[Gameweek 20],MATCH($A471,FPL_Results_Extract[[Player]:[Player]],0)),INDEX(Team_Key[[Abbreviation]:[Abbreviation]],MATCH(LEFT(INDEX(FPL_Fixtures_Extract[],MATCH($A471,FPL_Fixtures_Extract[[Player]:[Player]],0),MATCH(FPL_Combined[[#Headers],[Gameweek 20]],FPL_Fixtures_Extract[#Headers],0)),LEN(INDEX(FPL_Fixtures_Extract[],MATCH($A471,FPL_Fixtures_Extract[[Player]:[Player]],0),MATCH(FPL_Combined[[#Headers],[Gameweek 20]],FPL_Fixtures_Extract[#Headers],0)))-4),Team_Key[[Full Name]:[Full Name]],0))&amp;RIGHT(INDEX(FPL_Fixtures_Extract[],MATCH($A471,FPL_Fixtures_Extract[[Player]:[Player]],0),MATCH(FPL_Combined[[#Headers],[Gameweek 20]],FPL_Fixtures_Extract[#Headers],0)),3))</f>
        <v>LEI(A) 0-0</v>
      </c>
      <c r="V471" t="str">
        <f ca="1">IF(RIGHT(FPL_Combined[[#Headers],[Gameweek 21]],2)&lt;$B$622,INDEX(FPL_Results_Extract[Gameweek 21],MATCH($A471,FPL_Results_Extract[[Player]:[Player]],0)),INDEX(Team_Key[[Abbreviation]:[Abbreviation]],MATCH(LEFT(INDEX(FPL_Fixtures_Extract[],MATCH($A471,FPL_Fixtures_Extract[[Player]:[Player]],0),MATCH(FPL_Combined[[#Headers],[Gameweek 21]],FPL_Fixtures_Extract[#Headers],0)),LEN(INDEX(FPL_Fixtures_Extract[],MATCH($A471,FPL_Fixtures_Extract[[Player]:[Player]],0),MATCH(FPL_Combined[[#Headers],[Gameweek 21]],FPL_Fixtures_Extract[#Headers],0)))-4),Team_Key[[Full Name]:[Full Name]],0))&amp;RIGHT(INDEX(FPL_Fixtures_Extract[],MATCH($A471,FPL_Fixtures_Extract[[Player]:[Player]],0),MATCH(FPL_Combined[[#Headers],[Gameweek 21]],FPL_Fixtures_Extract[#Headers],0)),3))</f>
        <v>WHU(H) 1-3</v>
      </c>
      <c r="W471" t="str">
        <f ca="1">IF(RIGHT(FPL_Combined[[#Headers],[Gameweek 22]],2)&lt;$B$622,INDEX(FPL_Results_Extract[Gameweek 22],MATCH($A471,FPL_Results_Extract[[Player]:[Player]],0)),INDEX(Team_Key[[Abbreviation]:[Abbreviation]],MATCH(LEFT(INDEX(FPL_Fixtures_Extract[],MATCH($A471,FPL_Fixtures_Extract[[Player]:[Player]],0),MATCH(FPL_Combined[[#Headers],[Gameweek 22]],FPL_Fixtures_Extract[#Headers],0)),LEN(INDEX(FPL_Fixtures_Extract[],MATCH($A471,FPL_Fixtures_Extract[[Player]:[Player]],0),MATCH(FPL_Combined[[#Headers],[Gameweek 22]],FPL_Fixtures_Extract[#Headers],0)))-4),Team_Key[[Full Name]:[Full Name]],0))&amp;RIGHT(INDEX(FPL_Fixtures_Extract[],MATCH($A471,FPL_Fixtures_Extract[[Player]:[Player]],0),MATCH(FPL_Combined[[#Headers],[Gameweek 22]],FPL_Fixtures_Extract[#Headers],0)),3))</f>
        <v>NOR(H) 3-0</v>
      </c>
      <c r="X471" t="str">
        <f ca="1">IF(RIGHT(FPL_Combined[[#Headers],[Gameweek 23]],2)&lt;$B$622,INDEX(FPL_Results_Extract[Gameweek 23],MATCH($A471,FPL_Results_Extract[[Player]:[Player]],0)),INDEX(Team_Key[[Abbreviation]:[Abbreviation]],MATCH(LEFT(INDEX(FPL_Fixtures_Extract[],MATCH($A471,FPL_Fixtures_Extract[[Player]:[Player]],0),MATCH(FPL_Combined[[#Headers],[Gameweek 23]],FPL_Fixtures_Extract[#Headers],0)),LEN(INDEX(FPL_Fixtures_Extract[],MATCH($A471,FPL_Fixtures_Extract[[Player]:[Player]],0),MATCH(FPL_Combined[[#Headers],[Gameweek 23]],FPL_Fixtures_Extract[#Headers],0)))-4),Team_Key[[Full Name]:[Full Name]],0))&amp;RIGHT(INDEX(FPL_Fixtures_Extract[],MATCH($A471,FPL_Fixtures_Extract[[Player]:[Player]],0),MATCH(FPL_Combined[[#Headers],[Gameweek 23]],FPL_Fixtures_Extract[#Headers],0)),3))</f>
        <v>SUN(A) 1-1</v>
      </c>
      <c r="Y471" t="str">
        <f ca="1">IF(RIGHT(FPL_Combined[[#Headers],[Gameweek 24]],2)&lt;$B$622,INDEX(FPL_Results_Extract[Team],MATCH($A471,FPL_Results_Extract[[Player]:[Player]],0)),INDEX(Team_Key[[Abbreviation]:[Abbreviation]],MATCH(LEFT(INDEX(FPL_Fixtures_Extract[],MATCH($A471,FPL_Fixtures_Extract[[Player]:[Player]],0),MATCH(FPL_Combined[[#Headers],[Gameweek 24]],FPL_Fixtures_Extract[#Headers],0)),LEN(INDEX(FPL_Fixtures_Extract[],MATCH($A471,FPL_Fixtures_Extract[[Player]:[Player]],0),MATCH(FPL_Combined[[#Headers],[Gameweek 24]],FPL_Fixtures_Extract[#Headers],0)))-4),Team_Key[[Full Name]:[Full Name]],0))&amp;RIGHT(INDEX(FPL_Fixtures_Extract[],MATCH($A471,FPL_Fixtures_Extract[[Player]:[Player]],0),MATCH(FPL_Combined[[#Headers],[Gameweek 24]],FPL_Fixtures_Extract[#Headers],0)),3))</f>
        <v>BOU</v>
      </c>
      <c r="Z471" t="str">
        <f ca="1">IF(RIGHT(FPL_Combined[[#Headers],[Gameweek 25]],2)&lt;$B$622,INDEX(FPL_Results_Extract[Player],MATCH($A471,FPL_Results_Extract[[Player]:[Player]],0)),INDEX(Team_Key[[Abbreviation]:[Abbreviation]],MATCH(LEFT(INDEX(FPL_Fixtures_Extract[],MATCH($A471,FPL_Fixtures_Extract[[Player]:[Player]],0),MATCH(FPL_Combined[[#Headers],[Gameweek 25]],FPL_Fixtures_Extract[#Headers],0)),LEN(INDEX(FPL_Fixtures_Extract[],MATCH($A471,FPL_Fixtures_Extract[[Player]:[Player]],0),MATCH(FPL_Combined[[#Headers],[Gameweek 25]],FPL_Fixtures_Extract[#Headers],0)))-4),Team_Key[[Full Name]:[Full Name]],0))&amp;RIGHT(INDEX(FPL_Fixtures_Extract[],MATCH($A471,FPL_Fixtures_Extract[[Player]:[Player]],0),MATCH(FPL_Combined[[#Headers],[Gameweek 25]],FPL_Fixtures_Extract[#Headers],0)),3))</f>
        <v>Rantie</v>
      </c>
      <c r="AA471" t="str">
        <f ca="1">IF(RIGHT(FPL_Combined[[#Headers],[Gameweek 26]],2)&lt;$B$622,INDEX(FPL_Results_Extract[Gameweek 01],MATCH($A471,FPL_Results_Extract[[Player]:[Player]],0)),INDEX(Team_Key[[Abbreviation]:[Abbreviation]],MATCH(LEFT(INDEX(FPL_Fixtures_Extract[],MATCH($A471,FPL_Fixtures_Extract[[Player]:[Player]],0),MATCH(FPL_Combined[[#Headers],[Gameweek 26]],FPL_Fixtures_Extract[#Headers],0)),LEN(INDEX(FPL_Fixtures_Extract[],MATCH($A471,FPL_Fixtures_Extract[[Player]:[Player]],0),MATCH(FPL_Combined[[#Headers],[Gameweek 26]],FPL_Fixtures_Extract[#Headers],0)))-4),Team_Key[[Full Name]:[Full Name]],0))&amp;RIGHT(INDEX(FPL_Fixtures_Extract[],MATCH($A471,FPL_Fixtures_Extract[[Player]:[Player]],0),MATCH(FPL_Combined[[#Headers],[Gameweek 26]],FPL_Fixtures_Extract[#Headers],0)),3))</f>
        <v>AVL(H) 0-1</v>
      </c>
      <c r="AB471" t="str">
        <f ca="1">IF(RIGHT(FPL_Combined[[#Headers],[Gameweek 27]],2)&lt;$B$622,INDEX(FPL_Results_Extract[Gameweek 02],MATCH($A471,FPL_Results_Extract[[Player]:[Player]],0)),INDEX(Team_Key[[Abbreviation]:[Abbreviation]],MATCH(LEFT(INDEX(FPL_Fixtures_Extract[],MATCH($A471,FPL_Fixtures_Extract[[Player]:[Player]],0),MATCH(FPL_Combined[[#Headers],[Gameweek 27]],FPL_Fixtures_Extract[#Headers],0)),LEN(INDEX(FPL_Fixtures_Extract[],MATCH($A471,FPL_Fixtures_Extract[[Player]:[Player]],0),MATCH(FPL_Combined[[#Headers],[Gameweek 27]],FPL_Fixtures_Extract[#Headers],0)))-4),Team_Key[[Full Name]:[Full Name]],0))&amp;RIGHT(INDEX(FPL_Fixtures_Extract[],MATCH($A471,FPL_Fixtures_Extract[[Player]:[Player]],0),MATCH(FPL_Combined[[#Headers],[Gameweek 27]],FPL_Fixtures_Extract[#Headers],0)),3))</f>
        <v>LIV(A) 0-1</v>
      </c>
      <c r="AC471" t="str">
        <f ca="1">IF(RIGHT(FPL_Combined[[#Headers],[Gameweek 28]],2)&lt;$B$622,INDEX(FPL_Results_Extract[Gameweek 03],MATCH($A471,FPL_Results_Extract[[Player]:[Player]],0)),INDEX(Team_Key[[Abbreviation]:[Abbreviation]],MATCH(LEFT(INDEX(FPL_Fixtures_Extract[],MATCH($A471,FPL_Fixtures_Extract[[Player]:[Player]],0),MATCH(FPL_Combined[[#Headers],[Gameweek 28]],FPL_Fixtures_Extract[#Headers],0)),LEN(INDEX(FPL_Fixtures_Extract[],MATCH($A471,FPL_Fixtures_Extract[[Player]:[Player]],0),MATCH(FPL_Combined[[#Headers],[Gameweek 28]],FPL_Fixtures_Extract[#Headers],0)))-4),Team_Key[[Full Name]:[Full Name]],0))&amp;RIGHT(INDEX(FPL_Fixtures_Extract[],MATCH($A471,FPL_Fixtures_Extract[[Player]:[Player]],0),MATCH(FPL_Combined[[#Headers],[Gameweek 28]],FPL_Fixtures_Extract[#Headers],0)),3))</f>
        <v>WHU(A) 4-3</v>
      </c>
      <c r="AD471" t="str">
        <f ca="1">IF(RIGHT(FPL_Combined[[#Headers],[Gameweek 29]],2)&lt;$B$622,INDEX(FPL_Results_Extract[Gameweek 04],MATCH($A471,FPL_Results_Extract[[Player]:[Player]],0)),INDEX(Team_Key[[Abbreviation]:[Abbreviation]],MATCH(LEFT(INDEX(FPL_Fixtures_Extract[],MATCH($A471,FPL_Fixtures_Extract[[Player]:[Player]],0),MATCH(FPL_Combined[[#Headers],[Gameweek 29]],FPL_Fixtures_Extract[#Headers],0)),LEN(INDEX(FPL_Fixtures_Extract[],MATCH($A471,FPL_Fixtures_Extract[[Player]:[Player]],0),MATCH(FPL_Combined[[#Headers],[Gameweek 29]],FPL_Fixtures_Extract[#Headers],0)))-4),Team_Key[[Full Name]:[Full Name]],0))&amp;RIGHT(INDEX(FPL_Fixtures_Extract[],MATCH($A471,FPL_Fixtures_Extract[[Player]:[Player]],0),MATCH(FPL_Combined[[#Headers],[Gameweek 29]],FPL_Fixtures_Extract[#Headers],0)),3))</f>
        <v>NEW(A)</v>
      </c>
      <c r="AE471" t="str">
        <f ca="1">IF(RIGHT(FPL_Combined[[#Headers],[Gameweek 30]],2)&lt;$B$622,INDEX(FPL_Results_Extract[Gameweek 05],MATCH($A471,FPL_Results_Extract[[Player]:[Player]],0)),INDEX(Team_Key[[Abbreviation]:[Abbreviation]],MATCH(LEFT(INDEX(FPL_Fixtures_Extract[],MATCH($A471,FPL_Fixtures_Extract[[Player]:[Player]],0),MATCH(FPL_Combined[[#Headers],[Gameweek 30]],FPL_Fixtures_Extract[#Headers],0)),LEN(INDEX(FPL_Fixtures_Extract[],MATCH($A471,FPL_Fixtures_Extract[[Player]:[Player]],0),MATCH(FPL_Combined[[#Headers],[Gameweek 30]],FPL_Fixtures_Extract[#Headers],0)))-4),Team_Key[[Full Name]:[Full Name]],0))&amp;RIGHT(INDEX(FPL_Fixtures_Extract[],MATCH($A471,FPL_Fixtures_Extract[[Player]:[Player]],0),MATCH(FPL_Combined[[#Headers],[Gameweek 30]],FPL_Fixtures_Extract[#Headers],0)),3))</f>
        <v>SWA(H)</v>
      </c>
      <c r="AF471" t="str">
        <f ca="1">IF(RIGHT(FPL_Combined[[#Headers],[Gameweek 31]],2)&lt;$B$622,INDEX(FPL_Results_Extract[Gameweek 06],MATCH($A471,FPL_Results_Extract[[Player]:[Player]],0)),INDEX(Team_Key[[Abbreviation]:[Abbreviation]],MATCH(LEFT(INDEX(FPL_Fixtures_Extract[],MATCH($A471,FPL_Fixtures_Extract[[Player]:[Player]],0),MATCH(FPL_Combined[[#Headers],[Gameweek 31]],FPL_Fixtures_Extract[#Headers],0)),LEN(INDEX(FPL_Fixtures_Extract[],MATCH($A471,FPL_Fixtures_Extract[[Player]:[Player]],0),MATCH(FPL_Combined[[#Headers],[Gameweek 31]],FPL_Fixtures_Extract[#Headers],0)))-4),Team_Key[[Full Name]:[Full Name]],0))&amp;RIGHT(INDEX(FPL_Fixtures_Extract[],MATCH($A471,FPL_Fixtures_Extract[[Player]:[Player]],0),MATCH(FPL_Combined[[#Headers],[Gameweek 31]],FPL_Fixtures_Extract[#Headers],0)),3))</f>
        <v>TOT(A)</v>
      </c>
      <c r="AG471" t="str">
        <f ca="1">IF(RIGHT(FPL_Combined[[#Headers],[Gameweek 32]],2)&lt;$B$622,INDEX(FPL_Results_Extract[Gameweek 07],MATCH($A471,FPL_Results_Extract[[Player]:[Player]],0)),INDEX(Team_Key[[Abbreviation]:[Abbreviation]],MATCH(LEFT(INDEX(FPL_Fixtures_Extract[],MATCH($A471,FPL_Fixtures_Extract[[Player]:[Player]],0),MATCH(FPL_Combined[[#Headers],[Gameweek 32]],FPL_Fixtures_Extract[#Headers],0)),LEN(INDEX(FPL_Fixtures_Extract[],MATCH($A471,FPL_Fixtures_Extract[[Player]:[Player]],0),MATCH(FPL_Combined[[#Headers],[Gameweek 32]],FPL_Fixtures_Extract[#Headers],0)))-4),Team_Key[[Full Name]:[Full Name]],0))&amp;RIGHT(INDEX(FPL_Fixtures_Extract[],MATCH($A471,FPL_Fixtures_Extract[[Player]:[Player]],0),MATCH(FPL_Combined[[#Headers],[Gameweek 32]],FPL_Fixtures_Extract[#Headers],0)),3))</f>
        <v>MCI(H)</v>
      </c>
      <c r="AH471" t="str">
        <f ca="1">IF(RIGHT(FPL_Combined[[#Headers],[Gameweek 33]],2)&lt;$B$622,INDEX(FPL_Results_Extract[Gameweek 08],MATCH($A471,FPL_Results_Extract[[Player]:[Player]],0)),INDEX(Team_Key[[Abbreviation]:[Abbreviation]],MATCH(LEFT(INDEX(FPL_Fixtures_Extract[],MATCH($A471,FPL_Fixtures_Extract[[Player]:[Player]],0),MATCH(FPL_Combined[[#Headers],[Gameweek 33]],FPL_Fixtures_Extract[#Headers],0)),LEN(INDEX(FPL_Fixtures_Extract[],MATCH($A471,FPL_Fixtures_Extract[[Player]:[Player]],0),MATCH(FPL_Combined[[#Headers],[Gameweek 33]],FPL_Fixtures_Extract[#Headers],0)))-4),Team_Key[[Full Name]:[Full Name]],0))&amp;RIGHT(INDEX(FPL_Fixtures_Extract[],MATCH($A471,FPL_Fixtures_Extract[[Player]:[Player]],0),MATCH(FPL_Combined[[#Headers],[Gameweek 33]],FPL_Fixtures_Extract[#Headers],0)),3))</f>
        <v>AVL(A)</v>
      </c>
      <c r="AI471" t="str">
        <f ca="1">IF(RIGHT(FPL_Combined[[#Headers],[Gameweek 34]],2)&lt;$B$622,INDEX(FPL_Results_Extract[Gameweek 09],MATCH($A471,FPL_Results_Extract[[Player]:[Player]],0)),INDEX(Team_Key[[Abbreviation]:[Abbreviation]],MATCH(LEFT(INDEX(FPL_Fixtures_Extract[],MATCH($A471,FPL_Fixtures_Extract[[Player]:[Player]],0),MATCH(FPL_Combined[[#Headers],[Gameweek 34]],FPL_Fixtures_Extract[#Headers],0)),LEN(INDEX(FPL_Fixtures_Extract[],MATCH($A471,FPL_Fixtures_Extract[[Player]:[Player]],0),MATCH(FPL_Combined[[#Headers],[Gameweek 34]],FPL_Fixtures_Extract[#Headers],0)))-4),Team_Key[[Full Name]:[Full Name]],0))&amp;RIGHT(INDEX(FPL_Fixtures_Extract[],MATCH($A471,FPL_Fixtures_Extract[[Player]:[Player]],0),MATCH(FPL_Combined[[#Headers],[Gameweek 34]],FPL_Fixtures_Extract[#Headers],0)),3))</f>
        <v>LIV(H)</v>
      </c>
      <c r="AJ471" t="str">
        <f ca="1">IF(RIGHT(FPL_Combined[[#Headers],[Gameweek 35]],2)&lt;$B$622,INDEX(FPL_Results_Extract[Gameweek 10],MATCH($A471,FPL_Results_Extract[[Player]:[Player]],0)),INDEX(Team_Key[[Abbreviation]:[Abbreviation]],MATCH(LEFT(INDEX(FPL_Fixtures_Extract[],MATCH($A471,FPL_Fixtures_Extract[[Player]:[Player]],0),MATCH(FPL_Combined[[#Headers],[Gameweek 35]],FPL_Fixtures_Extract[#Headers],0)),LEN(INDEX(FPL_Fixtures_Extract[],MATCH($A471,FPL_Fixtures_Extract[[Player]:[Player]],0),MATCH(FPL_Combined[[#Headers],[Gameweek 35]],FPL_Fixtures_Extract[#Headers],0)))-4),Team_Key[[Full Name]:[Full Name]],0))&amp;RIGHT(INDEX(FPL_Fixtures_Extract[],MATCH($A471,FPL_Fixtures_Extract[[Player]:[Player]],0),MATCH(FPL_Combined[[#Headers],[Gameweek 35]],FPL_Fixtures_Extract[#Headers],0)),3))</f>
        <v>CHE(H)</v>
      </c>
      <c r="AK471" t="str">
        <f ca="1">IF(RIGHT(FPL_Combined[[#Headers],[Gameweek 36]],2)&lt;$B$622,INDEX(FPL_Results_Extract[Gameweek 11],MATCH($A471,FPL_Results_Extract[[Player]:[Player]],0)),INDEX(Team_Key[[Abbreviation]:[Abbreviation]],MATCH(LEFT(INDEX(FPL_Fixtures_Extract[],MATCH($A471,FPL_Fixtures_Extract[[Player]:[Player]],0),MATCH(FPL_Combined[[#Headers],[Gameweek 36]],FPL_Fixtures_Extract[#Headers],0)),LEN(INDEX(FPL_Fixtures_Extract[],MATCH($A471,FPL_Fixtures_Extract[[Player]:[Player]],0),MATCH(FPL_Combined[[#Headers],[Gameweek 36]],FPL_Fixtures_Extract[#Headers],0)))-4),Team_Key[[Full Name]:[Full Name]],0))&amp;RIGHT(INDEX(FPL_Fixtures_Extract[],MATCH($A471,FPL_Fixtures_Extract[[Player]:[Player]],0),MATCH(FPL_Combined[[#Headers],[Gameweek 36]],FPL_Fixtures_Extract[#Headers],0)),3))</f>
        <v>EVE(A)</v>
      </c>
      <c r="AL471" t="str">
        <f ca="1">IF(RIGHT(FPL_Combined[[#Headers],[Gameweek 37]],2)&lt;$B$622,INDEX(FPL_Results_Extract[Gameweek 12],MATCH($A471,FPL_Results_Extract[[Player]:[Player]],0)),INDEX(Team_Key[[Abbreviation]:[Abbreviation]],MATCH(LEFT(INDEX(FPL_Fixtures_Extract[],MATCH($A471,FPL_Fixtures_Extract[[Player]:[Player]],0),MATCH(FPL_Combined[[#Headers],[Gameweek 37]],FPL_Fixtures_Extract[#Headers],0)),LEN(INDEX(FPL_Fixtures_Extract[],MATCH($A471,FPL_Fixtures_Extract[[Player]:[Player]],0),MATCH(FPL_Combined[[#Headers],[Gameweek 37]],FPL_Fixtures_Extract[#Headers],0)))-4),Team_Key[[Full Name]:[Full Name]],0))&amp;RIGHT(INDEX(FPL_Fixtures_Extract[],MATCH($A471,FPL_Fixtures_Extract[[Player]:[Player]],0),MATCH(FPL_Combined[[#Headers],[Gameweek 37]],FPL_Fixtures_Extract[#Headers],0)),3))</f>
        <v>WBA(H)</v>
      </c>
      <c r="AM471" t="str">
        <f ca="1">IF(RIGHT(FPL_Combined[[#Headers],[Gameweek 38]],2)&lt;$B$622,INDEX(FPL_Results_Extract[Gameweek 13],MATCH($A471,FPL_Results_Extract[[Player]:[Player]],0)),INDEX(Team_Key[[Abbreviation]:[Abbreviation]],MATCH(LEFT(INDEX(FPL_Fixtures_Extract[],MATCH($A471,FPL_Fixtures_Extract[[Player]:[Player]],0),MATCH(FPL_Combined[[#Headers],[Gameweek 38]],FPL_Fixtures_Extract[#Headers],0)),LEN(INDEX(FPL_Fixtures_Extract[],MATCH($A471,FPL_Fixtures_Extract[[Player]:[Player]],0),MATCH(FPL_Combined[[#Headers],[Gameweek 38]],FPL_Fixtures_Extract[#Headers],0)))-4),Team_Key[[Full Name]:[Full Name]],0))&amp;RIGHT(INDEX(FPL_Fixtures_Extract[],MATCH($A471,FPL_Fixtures_Extract[[Player]:[Player]],0),MATCH(FPL_Combined[[#Headers],[Gameweek 38]],FPL_Fixtures_Extract[#Headers],0)),3))</f>
        <v>MUN(A)</v>
      </c>
    </row>
    <row r="472" spans="1:39" x14ac:dyDescent="0.45">
      <c r="A472" t="s">
        <v>191</v>
      </c>
      <c r="B472" t="str">
        <f ca="1">IF(RIGHT(FPL_Combined[[#Headers],[Gameweek 01]],2)&lt;$B$622,INDEX(FPL_Results_Extract[Gameweek 01],MATCH($A472,FPL_Results_Extract[[Player]:[Player]],0)),INDEX(Team_Key[[Abbreviation]:[Abbreviation]],MATCH(LEFT(INDEX(FPL_Fixtures_Extract[],MATCH($A472,FPL_Fixtures_Extract[[Player]:[Player]],0),MATCH(FPL_Combined[[#Headers],[Gameweek 01]],FPL_Fixtures_Extract[#Headers],0)),LEN(INDEX(FPL_Fixtures_Extract[],MATCH($A472,FPL_Fixtures_Extract[[Player]:[Player]],0),MATCH(FPL_Combined[[#Headers],[Gameweek 01]],FPL_Fixtures_Extract[#Headers],0)))-4),Team_Key[[Full Name]:[Full Name]],0))&amp;RIGHT(INDEX(FPL_Fixtures_Extract[],MATCH($A472,FPL_Fixtures_Extract[[Player]:[Player]],0),MATCH(FPL_Combined[[#Headers],[Gameweek 01]],FPL_Fixtures_Extract[#Headers],0)),3))</f>
        <v>N/A</v>
      </c>
      <c r="C472" t="str">
        <f ca="1">IF(RIGHT(FPL_Combined[[#Headers],[Gameweek 02]],2)&lt;$B$622,INDEX(FPL_Results_Extract[Gameweek 02],MATCH($A472,FPL_Results_Extract[[Player]:[Player]],0)),INDEX(Team_Key[[Abbreviation]:[Abbreviation]],MATCH(LEFT(INDEX(FPL_Fixtures_Extract[],MATCH($A472,FPL_Fixtures_Extract[[Player]:[Player]],0),MATCH(FPL_Combined[[#Headers],[Gameweek 02]],FPL_Fixtures_Extract[#Headers],0)),LEN(INDEX(FPL_Fixtures_Extract[],MATCH($A472,FPL_Fixtures_Extract[[Player]:[Player]],0),MATCH(FPL_Combined[[#Headers],[Gameweek 02]],FPL_Fixtures_Extract[#Headers],0)))-4),Team_Key[[Full Name]:[Full Name]],0))&amp;RIGHT(INDEX(FPL_Fixtures_Extract[],MATCH($A472,FPL_Fixtures_Extract[[Player]:[Player]],0),MATCH(FPL_Combined[[#Headers],[Gameweek 02]],FPL_Fixtures_Extract[#Headers],0)),3))</f>
        <v>N/A</v>
      </c>
      <c r="D472" t="str">
        <f ca="1">IF(RIGHT(FPL_Combined[[#Headers],[Gameweek 03]],2)&lt;$B$622,INDEX(FPL_Results_Extract[Gameweek 03],MATCH($A472,FPL_Results_Extract[[Player]:[Player]],0)),INDEX(Team_Key[[Abbreviation]:[Abbreviation]],MATCH(LEFT(INDEX(FPL_Fixtures_Extract[],MATCH($A472,FPL_Fixtures_Extract[[Player]:[Player]],0),MATCH(FPL_Combined[[#Headers],[Gameweek 03]],FPL_Fixtures_Extract[#Headers],0)),LEN(INDEX(FPL_Fixtures_Extract[],MATCH($A472,FPL_Fixtures_Extract[[Player]:[Player]],0),MATCH(FPL_Combined[[#Headers],[Gameweek 03]],FPL_Fixtures_Extract[#Headers],0)))-4),Team_Key[[Full Name]:[Full Name]],0))&amp;RIGHT(INDEX(FPL_Fixtures_Extract[],MATCH($A472,FPL_Fixtures_Extract[[Player]:[Player]],0),MATCH(FPL_Combined[[#Headers],[Gameweek 03]],FPL_Fixtures_Extract[#Headers],0)),3))</f>
        <v>N/A</v>
      </c>
      <c r="E472" t="str">
        <f ca="1">IF(RIGHT(FPL_Combined[[#Headers],[Gameweek 04]],2)&lt;$B$622,INDEX(FPL_Results_Extract[Gameweek 04],MATCH($A472,FPL_Results_Extract[[Player]:[Player]],0)),INDEX(Team_Key[[Abbreviation]:[Abbreviation]],MATCH(LEFT(INDEX(FPL_Fixtures_Extract[],MATCH($A472,FPL_Fixtures_Extract[[Player]:[Player]],0),MATCH(FPL_Combined[[#Headers],[Gameweek 04]],FPL_Fixtures_Extract[#Headers],0)),LEN(INDEX(FPL_Fixtures_Extract[],MATCH($A472,FPL_Fixtures_Extract[[Player]:[Player]],0),MATCH(FPL_Combined[[#Headers],[Gameweek 04]],FPL_Fixtures_Extract[#Headers],0)))-4),Team_Key[[Full Name]:[Full Name]],0))&amp;RIGHT(INDEX(FPL_Fixtures_Extract[],MATCH($A472,FPL_Fixtures_Extract[[Player]:[Player]],0),MATCH(FPL_Combined[[#Headers],[Gameweek 04]],FPL_Fixtures_Extract[#Headers],0)),3))</f>
        <v>N/A</v>
      </c>
      <c r="F472" t="str">
        <f ca="1">IF(RIGHT(FPL_Combined[[#Headers],[Gameweek 05]],2)&lt;$B$622,INDEX(FPL_Results_Extract[Gameweek 05],MATCH($A472,FPL_Results_Extract[[Player]:[Player]],0)),INDEX(Team_Key[[Abbreviation]:[Abbreviation]],MATCH(LEFT(INDEX(FPL_Fixtures_Extract[],MATCH($A472,FPL_Fixtures_Extract[[Player]:[Player]],0),MATCH(FPL_Combined[[#Headers],[Gameweek 05]],FPL_Fixtures_Extract[#Headers],0)),LEN(INDEX(FPL_Fixtures_Extract[],MATCH($A472,FPL_Fixtures_Extract[[Player]:[Player]],0),MATCH(FPL_Combined[[#Headers],[Gameweek 05]],FPL_Fixtures_Extract[#Headers],0)))-4),Team_Key[[Full Name]:[Full Name]],0))&amp;RIGHT(INDEX(FPL_Fixtures_Extract[],MATCH($A472,FPL_Fixtures_Extract[[Player]:[Player]],0),MATCH(FPL_Combined[[#Headers],[Gameweek 05]],FPL_Fixtures_Extract[#Headers],0)),3))</f>
        <v>N/A</v>
      </c>
      <c r="G472" t="str">
        <f ca="1">IF(RIGHT(FPL_Combined[[#Headers],[Gameweek 06]],2)&lt;$B$622,INDEX(FPL_Results_Extract[Gameweek 06],MATCH($A472,FPL_Results_Extract[[Player]:[Player]],0)),INDEX(Team_Key[[Abbreviation]:[Abbreviation]],MATCH(LEFT(INDEX(FPL_Fixtures_Extract[],MATCH($A472,FPL_Fixtures_Extract[[Player]:[Player]],0),MATCH(FPL_Combined[[#Headers],[Gameweek 06]],FPL_Fixtures_Extract[#Headers],0)),LEN(INDEX(FPL_Fixtures_Extract[],MATCH($A472,FPL_Fixtures_Extract[[Player]:[Player]],0),MATCH(FPL_Combined[[#Headers],[Gameweek 06]],FPL_Fixtures_Extract[#Headers],0)))-4),Team_Key[[Full Name]:[Full Name]],0))&amp;RIGHT(INDEX(FPL_Fixtures_Extract[],MATCH($A472,FPL_Fixtures_Extract[[Player]:[Player]],0),MATCH(FPL_Combined[[#Headers],[Gameweek 06]],FPL_Fixtures_Extract[#Headers],0)),3))</f>
        <v>N/A</v>
      </c>
      <c r="H472" t="str">
        <f ca="1">IF(RIGHT(FPL_Combined[[#Headers],[Gameweek 07]],2)&lt;$B$622,INDEX(FPL_Results_Extract[Gameweek 07],MATCH($A472,FPL_Results_Extract[[Player]:[Player]],0)),INDEX(Team_Key[[Abbreviation]:[Abbreviation]],MATCH(LEFT(INDEX(FPL_Fixtures_Extract[],MATCH($A472,FPL_Fixtures_Extract[[Player]:[Player]],0),MATCH(FPL_Combined[[#Headers],[Gameweek 07]],FPL_Fixtures_Extract[#Headers],0)),LEN(INDEX(FPL_Fixtures_Extract[],MATCH($A472,FPL_Fixtures_Extract[[Player]:[Player]],0),MATCH(FPL_Combined[[#Headers],[Gameweek 07]],FPL_Fixtures_Extract[#Headers],0)))-4),Team_Key[[Full Name]:[Full Name]],0))&amp;RIGHT(INDEX(FPL_Fixtures_Extract[],MATCH($A472,FPL_Fixtures_Extract[[Player]:[Player]],0),MATCH(FPL_Combined[[#Headers],[Gameweek 07]],FPL_Fixtures_Extract[#Headers],0)),3))</f>
        <v>N/A</v>
      </c>
      <c r="I472" t="str">
        <f ca="1">IF(RIGHT(FPL_Combined[[#Headers],[Gameweek 08]],2)&lt;$B$622,INDEX(FPL_Results_Extract[Gameweek 08],MATCH($A472,FPL_Results_Extract[[Player]:[Player]],0)),INDEX(Team_Key[[Abbreviation]:[Abbreviation]],MATCH(LEFT(INDEX(FPL_Fixtures_Extract[],MATCH($A472,FPL_Fixtures_Extract[[Player]:[Player]],0),MATCH(FPL_Combined[[#Headers],[Gameweek 08]],FPL_Fixtures_Extract[#Headers],0)),LEN(INDEX(FPL_Fixtures_Extract[],MATCH($A472,FPL_Fixtures_Extract[[Player]:[Player]],0),MATCH(FPL_Combined[[#Headers],[Gameweek 08]],FPL_Fixtures_Extract[#Headers],0)))-4),Team_Key[[Full Name]:[Full Name]],0))&amp;RIGHT(INDEX(FPL_Fixtures_Extract[],MATCH($A472,FPL_Fixtures_Extract[[Player]:[Player]],0),MATCH(FPL_Combined[[#Headers],[Gameweek 08]],FPL_Fixtures_Extract[#Headers],0)),3))</f>
        <v>N/A</v>
      </c>
      <c r="J472" t="str">
        <f ca="1">IF(RIGHT(FPL_Combined[[#Headers],[Gameweek 09]],2)&lt;$B$622,INDEX(FPL_Results_Extract[Gameweek 09],MATCH($A472,FPL_Results_Extract[[Player]:[Player]],0)),INDEX(Team_Key[[Abbreviation]:[Abbreviation]],MATCH(LEFT(INDEX(FPL_Fixtures_Extract[],MATCH($A472,FPL_Fixtures_Extract[[Player]:[Player]],0),MATCH(FPL_Combined[[#Headers],[Gameweek 09]],FPL_Fixtures_Extract[#Headers],0)),LEN(INDEX(FPL_Fixtures_Extract[],MATCH($A472,FPL_Fixtures_Extract[[Player]:[Player]],0),MATCH(FPL_Combined[[#Headers],[Gameweek 09]],FPL_Fixtures_Extract[#Headers],0)))-4),Team_Key[[Full Name]:[Full Name]],0))&amp;RIGHT(INDEX(FPL_Fixtures_Extract[],MATCH($A472,FPL_Fixtures_Extract[[Player]:[Player]],0),MATCH(FPL_Combined[[#Headers],[Gameweek 09]],FPL_Fixtures_Extract[#Headers],0)),3))</f>
        <v>N/A</v>
      </c>
      <c r="K472" t="str">
        <f ca="1">IF(RIGHT(FPL_Combined[[#Headers],[Gameweek 10]],2)&lt;$B$622,INDEX(FPL_Results_Extract[Gameweek 10],MATCH($A472,FPL_Results_Extract[[Player]:[Player]],0)),INDEX(Team_Key[[Abbreviation]:[Abbreviation]],MATCH(LEFT(INDEX(FPL_Fixtures_Extract[],MATCH($A472,FPL_Fixtures_Extract[[Player]:[Player]],0),MATCH(FPL_Combined[[#Headers],[Gameweek 10]],FPL_Fixtures_Extract[#Headers],0)),LEN(INDEX(FPL_Fixtures_Extract[],MATCH($A472,FPL_Fixtures_Extract[[Player]:[Player]],0),MATCH(FPL_Combined[[#Headers],[Gameweek 10]],FPL_Fixtures_Extract[#Headers],0)))-4),Team_Key[[Full Name]:[Full Name]],0))&amp;RIGHT(INDEX(FPL_Fixtures_Extract[],MATCH($A472,FPL_Fixtures_Extract[[Player]:[Player]],0),MATCH(FPL_Combined[[#Headers],[Gameweek 10]],FPL_Fixtures_Extract[#Headers],0)),3))</f>
        <v>N/A</v>
      </c>
      <c r="L472" t="str">
        <f ca="1">IF(RIGHT(FPL_Combined[[#Headers],[Gameweek 11]],2)&lt;$B$622,INDEX(FPL_Results_Extract[Gameweek 11],MATCH($A472,FPL_Results_Extract[[Player]:[Player]],0)),INDEX(Team_Key[[Abbreviation]:[Abbreviation]],MATCH(LEFT(INDEX(FPL_Fixtures_Extract[],MATCH($A472,FPL_Fixtures_Extract[[Player]:[Player]],0),MATCH(FPL_Combined[[#Headers],[Gameweek 11]],FPL_Fixtures_Extract[#Headers],0)),LEN(INDEX(FPL_Fixtures_Extract[],MATCH($A472,FPL_Fixtures_Extract[[Player]:[Player]],0),MATCH(FPL_Combined[[#Headers],[Gameweek 11]],FPL_Fixtures_Extract[#Headers],0)))-4),Team_Key[[Full Name]:[Full Name]],0))&amp;RIGHT(INDEX(FPL_Fixtures_Extract[],MATCH($A472,FPL_Fixtures_Extract[[Player]:[Player]],0),MATCH(FPL_Combined[[#Headers],[Gameweek 11]],FPL_Fixtures_Extract[#Headers],0)),3))</f>
        <v>N/A</v>
      </c>
      <c r="M472" t="str">
        <f ca="1">IF(RIGHT(FPL_Combined[[#Headers],[Gameweek 12]],2)&lt;$B$622,INDEX(FPL_Results_Extract[Gameweek 12],MATCH($A472,FPL_Results_Extract[[Player]:[Player]],0)),INDEX(Team_Key[[Abbreviation]:[Abbreviation]],MATCH(LEFT(INDEX(FPL_Fixtures_Extract[],MATCH($A472,FPL_Fixtures_Extract[[Player]:[Player]],0),MATCH(FPL_Combined[[#Headers],[Gameweek 12]],FPL_Fixtures_Extract[#Headers],0)),LEN(INDEX(FPL_Fixtures_Extract[],MATCH($A472,FPL_Fixtures_Extract[[Player]:[Player]],0),MATCH(FPL_Combined[[#Headers],[Gameweek 12]],FPL_Fixtures_Extract[#Headers],0)))-4),Team_Key[[Full Name]:[Full Name]],0))&amp;RIGHT(INDEX(FPL_Fixtures_Extract[],MATCH($A472,FPL_Fixtures_Extract[[Player]:[Player]],0),MATCH(FPL_Combined[[#Headers],[Gameweek 12]],FPL_Fixtures_Extract[#Headers],0)),3))</f>
        <v>N/A</v>
      </c>
      <c r="N472" t="str">
        <f ca="1">IF(RIGHT(FPL_Combined[[#Headers],[Gameweek 13]],2)&lt;$B$622,INDEX(FPL_Results_Extract[Gameweek 13],MATCH($A472,FPL_Results_Extract[[Player]:[Player]],0)),INDEX(Team_Key[[Abbreviation]:[Abbreviation]],MATCH(LEFT(INDEX(FPL_Fixtures_Extract[],MATCH($A472,FPL_Fixtures_Extract[[Player]:[Player]],0),MATCH(FPL_Combined[[#Headers],[Gameweek 13]],FPL_Fixtures_Extract[#Headers],0)),LEN(INDEX(FPL_Fixtures_Extract[],MATCH($A472,FPL_Fixtures_Extract[[Player]:[Player]],0),MATCH(FPL_Combined[[#Headers],[Gameweek 13]],FPL_Fixtures_Extract[#Headers],0)))-4),Team_Key[[Full Name]:[Full Name]],0))&amp;RIGHT(INDEX(FPL_Fixtures_Extract[],MATCH($A472,FPL_Fixtures_Extract[[Player]:[Player]],0),MATCH(FPL_Combined[[#Headers],[Gameweek 13]],FPL_Fixtures_Extract[#Headers],0)),3))</f>
        <v>WAT(A) 2-1</v>
      </c>
      <c r="O472" t="str">
        <f ca="1">IF(RIGHT(FPL_Combined[[#Headers],[Gameweek 14]],2)&lt;$B$622,INDEX(FPL_Results_Extract[Gameweek 14],MATCH($A472,FPL_Results_Extract[[Player]:[Player]],0)),INDEX(Team_Key[[Abbreviation]:[Abbreviation]],MATCH(LEFT(INDEX(FPL_Fixtures_Extract[],MATCH($A472,FPL_Fixtures_Extract[[Player]:[Player]],0),MATCH(FPL_Combined[[#Headers],[Gameweek 14]],FPL_Fixtures_Extract[#Headers],0)),LEN(INDEX(FPL_Fixtures_Extract[],MATCH($A472,FPL_Fixtures_Extract[[Player]:[Player]],0),MATCH(FPL_Combined[[#Headers],[Gameweek 14]],FPL_Fixtures_Extract[#Headers],0)))-4),Team_Key[[Full Name]:[Full Name]],0))&amp;RIGHT(INDEX(FPL_Fixtures_Extract[],MATCH($A472,FPL_Fixtures_Extract[[Player]:[Player]],0),MATCH(FPL_Combined[[#Headers],[Gameweek 14]],FPL_Fixtures_Extract[#Headers],0)),3))</f>
        <v>LEI(A) 1-1</v>
      </c>
      <c r="P472" t="str">
        <f ca="1">IF(RIGHT(FPL_Combined[[#Headers],[Gameweek 15]],2)&lt;$B$622,INDEX(FPL_Results_Extract[Gameweek 15],MATCH($A472,FPL_Results_Extract[[Player]:[Player]],0)),INDEX(Team_Key[[Abbreviation]:[Abbreviation]],MATCH(LEFT(INDEX(FPL_Fixtures_Extract[],MATCH($A472,FPL_Fixtures_Extract[[Player]:[Player]],0),MATCH(FPL_Combined[[#Headers],[Gameweek 15]],FPL_Fixtures_Extract[#Headers],0)),LEN(INDEX(FPL_Fixtures_Extract[],MATCH($A472,FPL_Fixtures_Extract[[Player]:[Player]],0),MATCH(FPL_Combined[[#Headers],[Gameweek 15]],FPL_Fixtures_Extract[#Headers],0)))-4),Team_Key[[Full Name]:[Full Name]],0))&amp;RIGHT(INDEX(FPL_Fixtures_Extract[],MATCH($A472,FPL_Fixtures_Extract[[Player]:[Player]],0),MATCH(FPL_Combined[[#Headers],[Gameweek 15]],FPL_Fixtures_Extract[#Headers],0)),3))</f>
        <v>WHU(H) 0-0</v>
      </c>
      <c r="Q472" t="str">
        <f ca="1">IF(RIGHT(FPL_Combined[[#Headers],[Gameweek 16]],2)&lt;$B$622,INDEX(FPL_Results_Extract[Gameweek 16],MATCH($A472,FPL_Results_Extract[[Player]:[Player]],0)),INDEX(Team_Key[[Abbreviation]:[Abbreviation]],MATCH(LEFT(INDEX(FPL_Fixtures_Extract[],MATCH($A472,FPL_Fixtures_Extract[[Player]:[Player]],0),MATCH(FPL_Combined[[#Headers],[Gameweek 16]],FPL_Fixtures_Extract[#Headers],0)),LEN(INDEX(FPL_Fixtures_Extract[],MATCH($A472,FPL_Fixtures_Extract[[Player]:[Player]],0),MATCH(FPL_Combined[[#Headers],[Gameweek 16]],FPL_Fixtures_Extract[#Headers],0)))-4),Team_Key[[Full Name]:[Full Name]],0))&amp;RIGHT(INDEX(FPL_Fixtures_Extract[],MATCH($A472,FPL_Fixtures_Extract[[Player]:[Player]],0),MATCH(FPL_Combined[[#Headers],[Gameweek 16]],FPL_Fixtures_Extract[#Headers],0)),3))</f>
        <v>BOU(A) 1-2</v>
      </c>
      <c r="R472" t="str">
        <f ca="1">IF(RIGHT(FPL_Combined[[#Headers],[Gameweek 17]],2)&lt;$B$622,INDEX(FPL_Results_Extract[Gameweek 17],MATCH($A472,FPL_Results_Extract[[Player]:[Player]],0)),INDEX(Team_Key[[Abbreviation]:[Abbreviation]],MATCH(LEFT(INDEX(FPL_Fixtures_Extract[],MATCH($A472,FPL_Fixtures_Extract[[Player]:[Player]],0),MATCH(FPL_Combined[[#Headers],[Gameweek 17]],FPL_Fixtures_Extract[#Headers],0)),LEN(INDEX(FPL_Fixtures_Extract[],MATCH($A472,FPL_Fixtures_Extract[[Player]:[Player]],0),MATCH(FPL_Combined[[#Headers],[Gameweek 17]],FPL_Fixtures_Extract[#Headers],0)))-4),Team_Key[[Full Name]:[Full Name]],0))&amp;RIGHT(INDEX(FPL_Fixtures_Extract[],MATCH($A472,FPL_Fixtures_Extract[[Player]:[Player]],0),MATCH(FPL_Combined[[#Headers],[Gameweek 17]],FPL_Fixtures_Extract[#Headers],0)),3))</f>
        <v>NOR(H) 1-2</v>
      </c>
      <c r="S472" t="str">
        <f ca="1">IF(RIGHT(FPL_Combined[[#Headers],[Gameweek 18]],2)&lt;$B$622,INDEX(FPL_Results_Extract[Gameweek 18],MATCH($A472,FPL_Results_Extract[[Player]:[Player]],0)),INDEX(Team_Key[[Abbreviation]:[Abbreviation]],MATCH(LEFT(INDEX(FPL_Fixtures_Extract[],MATCH($A472,FPL_Fixtures_Extract[[Player]:[Player]],0),MATCH(FPL_Combined[[#Headers],[Gameweek 18]],FPL_Fixtures_Extract[#Headers],0)),LEN(INDEX(FPL_Fixtures_Extract[],MATCH($A472,FPL_Fixtures_Extract[[Player]:[Player]],0),MATCH(FPL_Combined[[#Headers],[Gameweek 18]],FPL_Fixtures_Extract[#Headers],0)))-4),Team_Key[[Full Name]:[Full Name]],0))&amp;RIGHT(INDEX(FPL_Fixtures_Extract[],MATCH($A472,FPL_Fixtures_Extract[[Player]:[Player]],0),MATCH(FPL_Combined[[#Headers],[Gameweek 18]],FPL_Fixtures_Extract[#Headers],0)),3))</f>
        <v>STK(A) 0-2</v>
      </c>
      <c r="T472" t="str">
        <f ca="1">IF(RIGHT(FPL_Combined[[#Headers],[Gameweek 19]],2)&lt;$B$622,INDEX(FPL_Results_Extract[Gameweek 19],MATCH($A472,FPL_Results_Extract[[Player]:[Player]],0)),INDEX(Team_Key[[Abbreviation]:[Abbreviation]],MATCH(LEFT(INDEX(FPL_Fixtures_Extract[],MATCH($A472,FPL_Fixtures_Extract[[Player]:[Player]],0),MATCH(FPL_Combined[[#Headers],[Gameweek 19]],FPL_Fixtures_Extract[#Headers],0)),LEN(INDEX(FPL_Fixtures_Extract[],MATCH($A472,FPL_Fixtures_Extract[[Player]:[Player]],0),MATCH(FPL_Combined[[#Headers],[Gameweek 19]],FPL_Fixtures_Extract[#Headers],0)))-4),Team_Key[[Full Name]:[Full Name]],0))&amp;RIGHT(INDEX(FPL_Fixtures_Extract[],MATCH($A472,FPL_Fixtures_Extract[[Player]:[Player]],0),MATCH(FPL_Combined[[#Headers],[Gameweek 19]],FPL_Fixtures_Extract[#Headers],0)),3))</f>
        <v>CHE(H) 0-0</v>
      </c>
      <c r="U472" t="str">
        <f ca="1">IF(RIGHT(FPL_Combined[[#Headers],[Gameweek 20]],2)&lt;$B$622,INDEX(FPL_Results_Extract[Gameweek 20],MATCH($A472,FPL_Results_Extract[[Player]:[Player]],0)),INDEX(Team_Key[[Abbreviation]:[Abbreviation]],MATCH(LEFT(INDEX(FPL_Fixtures_Extract[],MATCH($A472,FPL_Fixtures_Extract[[Player]:[Player]],0),MATCH(FPL_Combined[[#Headers],[Gameweek 20]],FPL_Fixtures_Extract[#Headers],0)),LEN(INDEX(FPL_Fixtures_Extract[],MATCH($A472,FPL_Fixtures_Extract[[Player]:[Player]],0),MATCH(FPL_Combined[[#Headers],[Gameweek 20]],FPL_Fixtures_Extract[#Headers],0)))-4),Team_Key[[Full Name]:[Full Name]],0))&amp;RIGHT(INDEX(FPL_Fixtures_Extract[],MATCH($A472,FPL_Fixtures_Extract[[Player]:[Player]],0),MATCH(FPL_Combined[[#Headers],[Gameweek 20]],FPL_Fixtures_Extract[#Headers],0)),3))</f>
        <v>SWA(H) 2-1</v>
      </c>
      <c r="V472" t="str">
        <f ca="1">IF(RIGHT(FPL_Combined[[#Headers],[Gameweek 21]],2)&lt;$B$622,INDEX(FPL_Results_Extract[Gameweek 21],MATCH($A472,FPL_Results_Extract[[Player]:[Player]],0)),INDEX(Team_Key[[Abbreviation]:[Abbreviation]],MATCH(LEFT(INDEX(FPL_Fixtures_Extract[],MATCH($A472,FPL_Fixtures_Extract[[Player]:[Player]],0),MATCH(FPL_Combined[[#Headers],[Gameweek 21]],FPL_Fixtures_Extract[#Headers],0)),LEN(INDEX(FPL_Fixtures_Extract[],MATCH($A472,FPL_Fixtures_Extract[[Player]:[Player]],0),MATCH(FPL_Combined[[#Headers],[Gameweek 21]],FPL_Fixtures_Extract[#Headers],0)))-4),Team_Key[[Full Name]:[Full Name]],0))&amp;RIGHT(INDEX(FPL_Fixtures_Extract[],MATCH($A472,FPL_Fixtures_Extract[[Player]:[Player]],0),MATCH(FPL_Combined[[#Headers],[Gameweek 21]],FPL_Fixtures_Extract[#Headers],0)),3))</f>
        <v>NEW(A) 3-3</v>
      </c>
      <c r="W472" t="str">
        <f ca="1">IF(RIGHT(FPL_Combined[[#Headers],[Gameweek 22]],2)&lt;$B$622,INDEX(FPL_Results_Extract[Gameweek 22],MATCH($A472,FPL_Results_Extract[[Player]:[Player]],0)),INDEX(Team_Key[[Abbreviation]:[Abbreviation]],MATCH(LEFT(INDEX(FPL_Fixtures_Extract[],MATCH($A472,FPL_Fixtures_Extract[[Player]:[Player]],0),MATCH(FPL_Combined[[#Headers],[Gameweek 22]],FPL_Fixtures_Extract[#Headers],0)),LEN(INDEX(FPL_Fixtures_Extract[],MATCH($A472,FPL_Fixtures_Extract[[Player]:[Player]],0),MATCH(FPL_Combined[[#Headers],[Gameweek 22]],FPL_Fixtures_Extract[#Headers],0)))-4),Team_Key[[Full Name]:[Full Name]],0))&amp;RIGHT(INDEX(FPL_Fixtures_Extract[],MATCH($A472,FPL_Fixtures_Extract[[Player]:[Player]],0),MATCH(FPL_Combined[[#Headers],[Gameweek 22]],FPL_Fixtures_Extract[#Headers],0)),3))</f>
        <v>LIV(A) 1-0</v>
      </c>
      <c r="X472" t="str">
        <f ca="1">IF(RIGHT(FPL_Combined[[#Headers],[Gameweek 23]],2)&lt;$B$622,INDEX(FPL_Results_Extract[Gameweek 23],MATCH($A472,FPL_Results_Extract[[Player]:[Player]],0)),INDEX(Team_Key[[Abbreviation]:[Abbreviation]],MATCH(LEFT(INDEX(FPL_Fixtures_Extract[],MATCH($A472,FPL_Fixtures_Extract[[Player]:[Player]],0),MATCH(FPL_Combined[[#Headers],[Gameweek 23]],FPL_Fixtures_Extract[#Headers],0)),LEN(INDEX(FPL_Fixtures_Extract[],MATCH($A472,FPL_Fixtures_Extract[[Player]:[Player]],0),MATCH(FPL_Combined[[#Headers],[Gameweek 23]],FPL_Fixtures_Extract[#Headers],0)))-4),Team_Key[[Full Name]:[Full Name]],0))&amp;RIGHT(INDEX(FPL_Fixtures_Extract[],MATCH($A472,FPL_Fixtures_Extract[[Player]:[Player]],0),MATCH(FPL_Combined[[#Headers],[Gameweek 23]],FPL_Fixtures_Extract[#Headers],0)),3))</f>
        <v>SOU(H) 0-1</v>
      </c>
      <c r="Y472" t="str">
        <f ca="1">IF(RIGHT(FPL_Combined[[#Headers],[Gameweek 24]],2)&lt;$B$622,INDEX(FPL_Results_Extract[Team],MATCH($A472,FPL_Results_Extract[[Player]:[Player]],0)),INDEX(Team_Key[[Abbreviation]:[Abbreviation]],MATCH(LEFT(INDEX(FPL_Fixtures_Extract[],MATCH($A472,FPL_Fixtures_Extract[[Player]:[Player]],0),MATCH(FPL_Combined[[#Headers],[Gameweek 24]],FPL_Fixtures_Extract[#Headers],0)),LEN(INDEX(FPL_Fixtures_Extract[],MATCH($A472,FPL_Fixtures_Extract[[Player]:[Player]],0),MATCH(FPL_Combined[[#Headers],[Gameweek 24]],FPL_Fixtures_Extract[#Headers],0)))-4),Team_Key[[Full Name]:[Full Name]],0))&amp;RIGHT(INDEX(FPL_Fixtures_Extract[],MATCH($A472,FPL_Fixtures_Extract[[Player]:[Player]],0),MATCH(FPL_Combined[[#Headers],[Gameweek 24]],FPL_Fixtures_Extract[#Headers],0)),3))</f>
        <v>MUN</v>
      </c>
      <c r="Z472" t="str">
        <f ca="1">IF(RIGHT(FPL_Combined[[#Headers],[Gameweek 25]],2)&lt;$B$622,INDEX(FPL_Results_Extract[Player],MATCH($A472,FPL_Results_Extract[[Player]:[Player]],0)),INDEX(Team_Key[[Abbreviation]:[Abbreviation]],MATCH(LEFT(INDEX(FPL_Fixtures_Extract[],MATCH($A472,FPL_Fixtures_Extract[[Player]:[Player]],0),MATCH(FPL_Combined[[#Headers],[Gameweek 25]],FPL_Fixtures_Extract[#Headers],0)),LEN(INDEX(FPL_Fixtures_Extract[],MATCH($A472,FPL_Fixtures_Extract[[Player]:[Player]],0),MATCH(FPL_Combined[[#Headers],[Gameweek 25]],FPL_Fixtures_Extract[#Headers],0)))-4),Team_Key[[Full Name]:[Full Name]],0))&amp;RIGHT(INDEX(FPL_Fixtures_Extract[],MATCH($A472,FPL_Fixtures_Extract[[Player]:[Player]],0),MATCH(FPL_Combined[[#Headers],[Gameweek 25]],FPL_Fixtures_Extract[#Headers],0)),3))</f>
        <v>Rashford</v>
      </c>
      <c r="AA472" t="str">
        <f ca="1">IF(RIGHT(FPL_Combined[[#Headers],[Gameweek 26]],2)&lt;$B$622,INDEX(FPL_Results_Extract[Gameweek 01],MATCH($A472,FPL_Results_Extract[[Player]:[Player]],0)),INDEX(Team_Key[[Abbreviation]:[Abbreviation]],MATCH(LEFT(INDEX(FPL_Fixtures_Extract[],MATCH($A472,FPL_Fixtures_Extract[[Player]:[Player]],0),MATCH(FPL_Combined[[#Headers],[Gameweek 26]],FPL_Fixtures_Extract[#Headers],0)),LEN(INDEX(FPL_Fixtures_Extract[],MATCH($A472,FPL_Fixtures_Extract[[Player]:[Player]],0),MATCH(FPL_Combined[[#Headers],[Gameweek 26]],FPL_Fixtures_Extract[#Headers],0)))-4),Team_Key[[Full Name]:[Full Name]],0))&amp;RIGHT(INDEX(FPL_Fixtures_Extract[],MATCH($A472,FPL_Fixtures_Extract[[Player]:[Player]],0),MATCH(FPL_Combined[[#Headers],[Gameweek 26]],FPL_Fixtures_Extract[#Headers],0)),3))</f>
        <v>N/A</v>
      </c>
      <c r="AB472" t="str">
        <f ca="1">IF(RIGHT(FPL_Combined[[#Headers],[Gameweek 27]],2)&lt;$B$622,INDEX(FPL_Results_Extract[Gameweek 02],MATCH($A472,FPL_Results_Extract[[Player]:[Player]],0)),INDEX(Team_Key[[Abbreviation]:[Abbreviation]],MATCH(LEFT(INDEX(FPL_Fixtures_Extract[],MATCH($A472,FPL_Fixtures_Extract[[Player]:[Player]],0),MATCH(FPL_Combined[[#Headers],[Gameweek 27]],FPL_Fixtures_Extract[#Headers],0)),LEN(INDEX(FPL_Fixtures_Extract[],MATCH($A472,FPL_Fixtures_Extract[[Player]:[Player]],0),MATCH(FPL_Combined[[#Headers],[Gameweek 27]],FPL_Fixtures_Extract[#Headers],0)))-4),Team_Key[[Full Name]:[Full Name]],0))&amp;RIGHT(INDEX(FPL_Fixtures_Extract[],MATCH($A472,FPL_Fixtures_Extract[[Player]:[Player]],0),MATCH(FPL_Combined[[#Headers],[Gameweek 27]],FPL_Fixtures_Extract[#Headers],0)),3))</f>
        <v>N/A</v>
      </c>
      <c r="AC472" t="str">
        <f ca="1">IF(RIGHT(FPL_Combined[[#Headers],[Gameweek 28]],2)&lt;$B$622,INDEX(FPL_Results_Extract[Gameweek 03],MATCH($A472,FPL_Results_Extract[[Player]:[Player]],0)),INDEX(Team_Key[[Abbreviation]:[Abbreviation]],MATCH(LEFT(INDEX(FPL_Fixtures_Extract[],MATCH($A472,FPL_Fixtures_Extract[[Player]:[Player]],0),MATCH(FPL_Combined[[#Headers],[Gameweek 28]],FPL_Fixtures_Extract[#Headers],0)),LEN(INDEX(FPL_Fixtures_Extract[],MATCH($A472,FPL_Fixtures_Extract[[Player]:[Player]],0),MATCH(FPL_Combined[[#Headers],[Gameweek 28]],FPL_Fixtures_Extract[#Headers],0)))-4),Team_Key[[Full Name]:[Full Name]],0))&amp;RIGHT(INDEX(FPL_Fixtures_Extract[],MATCH($A472,FPL_Fixtures_Extract[[Player]:[Player]],0),MATCH(FPL_Combined[[#Headers],[Gameweek 28]],FPL_Fixtures_Extract[#Headers],0)),3))</f>
        <v>N/A</v>
      </c>
      <c r="AD472" t="str">
        <f ca="1">IF(RIGHT(FPL_Combined[[#Headers],[Gameweek 29]],2)&lt;$B$622,INDEX(FPL_Results_Extract[Gameweek 04],MATCH($A472,FPL_Results_Extract[[Player]:[Player]],0)),INDEX(Team_Key[[Abbreviation]:[Abbreviation]],MATCH(LEFT(INDEX(FPL_Fixtures_Extract[],MATCH($A472,FPL_Fixtures_Extract[[Player]:[Player]],0),MATCH(FPL_Combined[[#Headers],[Gameweek 29]],FPL_Fixtures_Extract[#Headers],0)),LEN(INDEX(FPL_Fixtures_Extract[],MATCH($A472,FPL_Fixtures_Extract[[Player]:[Player]],0),MATCH(FPL_Combined[[#Headers],[Gameweek 29]],FPL_Fixtures_Extract[#Headers],0)))-4),Team_Key[[Full Name]:[Full Name]],0))&amp;RIGHT(INDEX(FPL_Fixtures_Extract[],MATCH($A472,FPL_Fixtures_Extract[[Player]:[Player]],0),MATCH(FPL_Combined[[#Headers],[Gameweek 29]],FPL_Fixtures_Extract[#Headers],0)),3))</f>
        <v>WBA(A)</v>
      </c>
      <c r="AE472" t="e">
        <f ca="1">IF(RIGHT(FPL_Combined[[#Headers],[Gameweek 30]],2)&lt;$B$622,INDEX(FPL_Results_Extract[Gameweek 05],MATCH($A472,FPL_Results_Extract[[Player]:[Player]],0)),INDEX(Team_Key[[Abbreviation]:[Abbreviation]],MATCH(LEFT(INDEX(FPL_Fixtures_Extract[],MATCH($A472,FPL_Fixtures_Extract[[Player]:[Player]],0),MATCH(FPL_Combined[[#Headers],[Gameweek 30]],FPL_Fixtures_Extract[#Headers],0)),LEN(INDEX(FPL_Fixtures_Extract[],MATCH($A472,FPL_Fixtures_Extract[[Player]:[Player]],0),MATCH(FPL_Combined[[#Headers],[Gameweek 30]],FPL_Fixtures_Extract[#Headers],0)))-4),Team_Key[[Full Name]:[Full Name]],0))&amp;RIGHT(INDEX(FPL_Fixtures_Extract[],MATCH($A472,FPL_Fixtures_Extract[[Player]:[Player]],0),MATCH(FPL_Combined[[#Headers],[Gameweek 30]],FPL_Fixtures_Extract[#Headers],0)),3))</f>
        <v>#VALUE!</v>
      </c>
      <c r="AF472" t="str">
        <f ca="1">IF(RIGHT(FPL_Combined[[#Headers],[Gameweek 31]],2)&lt;$B$622,INDEX(FPL_Results_Extract[Gameweek 06],MATCH($A472,FPL_Results_Extract[[Player]:[Player]],0)),INDEX(Team_Key[[Abbreviation]:[Abbreviation]],MATCH(LEFT(INDEX(FPL_Fixtures_Extract[],MATCH($A472,FPL_Fixtures_Extract[[Player]:[Player]],0),MATCH(FPL_Combined[[#Headers],[Gameweek 31]],FPL_Fixtures_Extract[#Headers],0)),LEN(INDEX(FPL_Fixtures_Extract[],MATCH($A472,FPL_Fixtures_Extract[[Player]:[Player]],0),MATCH(FPL_Combined[[#Headers],[Gameweek 31]],FPL_Fixtures_Extract[#Headers],0)))-4),Team_Key[[Full Name]:[Full Name]],0))&amp;RIGHT(INDEX(FPL_Fixtures_Extract[],MATCH($A472,FPL_Fixtures_Extract[[Player]:[Player]],0),MATCH(FPL_Combined[[#Headers],[Gameweek 31]],FPL_Fixtures_Extract[#Headers],0)),3))</f>
        <v>MCI(A)</v>
      </c>
      <c r="AG472" t="str">
        <f ca="1">IF(RIGHT(FPL_Combined[[#Headers],[Gameweek 32]],2)&lt;$B$622,INDEX(FPL_Results_Extract[Gameweek 07],MATCH($A472,FPL_Results_Extract[[Player]:[Player]],0)),INDEX(Team_Key[[Abbreviation]:[Abbreviation]],MATCH(LEFT(INDEX(FPL_Fixtures_Extract[],MATCH($A472,FPL_Fixtures_Extract[[Player]:[Player]],0),MATCH(FPL_Combined[[#Headers],[Gameweek 32]],FPL_Fixtures_Extract[#Headers],0)),LEN(INDEX(FPL_Fixtures_Extract[],MATCH($A472,FPL_Fixtures_Extract[[Player]:[Player]],0),MATCH(FPL_Combined[[#Headers],[Gameweek 32]],FPL_Fixtures_Extract[#Headers],0)))-4),Team_Key[[Full Name]:[Full Name]],0))&amp;RIGHT(INDEX(FPL_Fixtures_Extract[],MATCH($A472,FPL_Fixtures_Extract[[Player]:[Player]],0),MATCH(FPL_Combined[[#Headers],[Gameweek 32]],FPL_Fixtures_Extract[#Headers],0)),3))</f>
        <v>EVE(H)</v>
      </c>
      <c r="AH472" t="str">
        <f ca="1">IF(RIGHT(FPL_Combined[[#Headers],[Gameweek 33]],2)&lt;$B$622,INDEX(FPL_Results_Extract[Gameweek 08],MATCH($A472,FPL_Results_Extract[[Player]:[Player]],0)),INDEX(Team_Key[[Abbreviation]:[Abbreviation]],MATCH(LEFT(INDEX(FPL_Fixtures_Extract[],MATCH($A472,FPL_Fixtures_Extract[[Player]:[Player]],0),MATCH(FPL_Combined[[#Headers],[Gameweek 33]],FPL_Fixtures_Extract[#Headers],0)),LEN(INDEX(FPL_Fixtures_Extract[],MATCH($A472,FPL_Fixtures_Extract[[Player]:[Player]],0),MATCH(FPL_Combined[[#Headers],[Gameweek 33]],FPL_Fixtures_Extract[#Headers],0)))-4),Team_Key[[Full Name]:[Full Name]],0))&amp;RIGHT(INDEX(FPL_Fixtures_Extract[],MATCH($A472,FPL_Fixtures_Extract[[Player]:[Player]],0),MATCH(FPL_Combined[[#Headers],[Gameweek 33]],FPL_Fixtures_Extract[#Headers],0)),3))</f>
        <v>TOT(A)</v>
      </c>
      <c r="AI472" t="str">
        <f ca="1">IF(RIGHT(FPL_Combined[[#Headers],[Gameweek 34]],2)&lt;$B$622,INDEX(FPL_Results_Extract[Gameweek 09],MATCH($A472,FPL_Results_Extract[[Player]:[Player]],0)),INDEX(Team_Key[[Abbreviation]:[Abbreviation]],MATCH(LEFT(INDEX(FPL_Fixtures_Extract[],MATCH($A472,FPL_Fixtures_Extract[[Player]:[Player]],0),MATCH(FPL_Combined[[#Headers],[Gameweek 34]],FPL_Fixtures_Extract[#Headers],0)),LEN(INDEX(FPL_Fixtures_Extract[],MATCH($A472,FPL_Fixtures_Extract[[Player]:[Player]],0),MATCH(FPL_Combined[[#Headers],[Gameweek 34]],FPL_Fixtures_Extract[#Headers],0)))-4),Team_Key[[Full Name]:[Full Name]],0))&amp;RIGHT(INDEX(FPL_Fixtures_Extract[],MATCH($A472,FPL_Fixtures_Extract[[Player]:[Player]],0),MATCH(FPL_Combined[[#Headers],[Gameweek 34]],FPL_Fixtures_Extract[#Headers],0)),3))</f>
        <v>AVL(H)</v>
      </c>
      <c r="AJ472" t="e">
        <f ca="1">IF(RIGHT(FPL_Combined[[#Headers],[Gameweek 35]],2)&lt;$B$622,INDEX(FPL_Results_Extract[Gameweek 10],MATCH($A472,FPL_Results_Extract[[Player]:[Player]],0)),INDEX(Team_Key[[Abbreviation]:[Abbreviation]],MATCH(LEFT(INDEX(FPL_Fixtures_Extract[],MATCH($A472,FPL_Fixtures_Extract[[Player]:[Player]],0),MATCH(FPL_Combined[[#Headers],[Gameweek 35]],FPL_Fixtures_Extract[#Headers],0)),LEN(INDEX(FPL_Fixtures_Extract[],MATCH($A472,FPL_Fixtures_Extract[[Player]:[Player]],0),MATCH(FPL_Combined[[#Headers],[Gameweek 35]],FPL_Fixtures_Extract[#Headers],0)))-4),Team_Key[[Full Name]:[Full Name]],0))&amp;RIGHT(INDEX(FPL_Fixtures_Extract[],MATCH($A472,FPL_Fixtures_Extract[[Player]:[Player]],0),MATCH(FPL_Combined[[#Headers],[Gameweek 35]],FPL_Fixtures_Extract[#Headers],0)),3))</f>
        <v>#VALUE!</v>
      </c>
      <c r="AK472" t="str">
        <f ca="1">IF(RIGHT(FPL_Combined[[#Headers],[Gameweek 36]],2)&lt;$B$622,INDEX(FPL_Results_Extract[Gameweek 11],MATCH($A472,FPL_Results_Extract[[Player]:[Player]],0)),INDEX(Team_Key[[Abbreviation]:[Abbreviation]],MATCH(LEFT(INDEX(FPL_Fixtures_Extract[],MATCH($A472,FPL_Fixtures_Extract[[Player]:[Player]],0),MATCH(FPL_Combined[[#Headers],[Gameweek 36]],FPL_Fixtures_Extract[#Headers],0)),LEN(INDEX(FPL_Fixtures_Extract[],MATCH($A472,FPL_Fixtures_Extract[[Player]:[Player]],0),MATCH(FPL_Combined[[#Headers],[Gameweek 36]],FPL_Fixtures_Extract[#Headers],0)))-4),Team_Key[[Full Name]:[Full Name]],0))&amp;RIGHT(INDEX(FPL_Fixtures_Extract[],MATCH($A472,FPL_Fixtures_Extract[[Player]:[Player]],0),MATCH(FPL_Combined[[#Headers],[Gameweek 36]],FPL_Fixtures_Extract[#Headers],0)),3))</f>
        <v>LEI(H)</v>
      </c>
      <c r="AL472" t="str">
        <f ca="1">IF(RIGHT(FPL_Combined[[#Headers],[Gameweek 37]],2)&lt;$B$622,INDEX(FPL_Results_Extract[Gameweek 12],MATCH($A472,FPL_Results_Extract[[Player]:[Player]],0)),INDEX(Team_Key[[Abbreviation]:[Abbreviation]],MATCH(LEFT(INDEX(FPL_Fixtures_Extract[],MATCH($A472,FPL_Fixtures_Extract[[Player]:[Player]],0),MATCH(FPL_Combined[[#Headers],[Gameweek 37]],FPL_Fixtures_Extract[#Headers],0)),LEN(INDEX(FPL_Fixtures_Extract[],MATCH($A472,FPL_Fixtures_Extract[[Player]:[Player]],0),MATCH(FPL_Combined[[#Headers],[Gameweek 37]],FPL_Fixtures_Extract[#Headers],0)))-4),Team_Key[[Full Name]:[Full Name]],0))&amp;RIGHT(INDEX(FPL_Fixtures_Extract[],MATCH($A472,FPL_Fixtures_Extract[[Player]:[Player]],0),MATCH(FPL_Combined[[#Headers],[Gameweek 37]],FPL_Fixtures_Extract[#Headers],0)),3))</f>
        <v>NOR(A)</v>
      </c>
      <c r="AM472" t="str">
        <f ca="1">IF(RIGHT(FPL_Combined[[#Headers],[Gameweek 38]],2)&lt;$B$622,INDEX(FPL_Results_Extract[Gameweek 13],MATCH($A472,FPL_Results_Extract[[Player]:[Player]],0)),INDEX(Team_Key[[Abbreviation]:[Abbreviation]],MATCH(LEFT(INDEX(FPL_Fixtures_Extract[],MATCH($A472,FPL_Fixtures_Extract[[Player]:[Player]],0),MATCH(FPL_Combined[[#Headers],[Gameweek 38]],FPL_Fixtures_Extract[#Headers],0)),LEN(INDEX(FPL_Fixtures_Extract[],MATCH($A472,FPL_Fixtures_Extract[[Player]:[Player]],0),MATCH(FPL_Combined[[#Headers],[Gameweek 38]],FPL_Fixtures_Extract[#Headers],0)))-4),Team_Key[[Full Name]:[Full Name]],0))&amp;RIGHT(INDEX(FPL_Fixtures_Extract[],MATCH($A472,FPL_Fixtures_Extract[[Player]:[Player]],0),MATCH(FPL_Combined[[#Headers],[Gameweek 38]],FPL_Fixtures_Extract[#Headers],0)),3))</f>
        <v>BOU(H)</v>
      </c>
    </row>
    <row r="473" spans="1:39" x14ac:dyDescent="0.45">
      <c r="A473" t="s">
        <v>207</v>
      </c>
      <c r="B473" t="str">
        <f ca="1">IF(RIGHT(FPL_Combined[[#Headers],[Gameweek 01]],2)&lt;$B$622,INDEX(FPL_Results_Extract[Gameweek 01],MATCH($A473,FPL_Results_Extract[[Player]:[Player]],0)),INDEX(Team_Key[[Abbreviation]:[Abbreviation]],MATCH(LEFT(INDEX(FPL_Fixtures_Extract[],MATCH($A473,FPL_Fixtures_Extract[[Player]:[Player]],0),MATCH(FPL_Combined[[#Headers],[Gameweek 01]],FPL_Fixtures_Extract[#Headers],0)),LEN(INDEX(FPL_Fixtures_Extract[],MATCH($A473,FPL_Fixtures_Extract[[Player]:[Player]],0),MATCH(FPL_Combined[[#Headers],[Gameweek 01]],FPL_Fixtures_Extract[#Headers],0)))-4),Team_Key[[Full Name]:[Full Name]],0))&amp;RIGHT(INDEX(FPL_Fixtures_Extract[],MATCH($A473,FPL_Fixtures_Extract[[Player]:[Player]],0),MATCH(FPL_Combined[[#Headers],[Gameweek 01]],FPL_Fixtures_Extract[#Headers],0)),3))</f>
        <v>CRY(H) 1-3</v>
      </c>
      <c r="C473" t="str">
        <f ca="1">IF(RIGHT(FPL_Combined[[#Headers],[Gameweek 02]],2)&lt;$B$622,INDEX(FPL_Results_Extract[Gameweek 02],MATCH($A473,FPL_Results_Extract[[Player]:[Player]],0)),INDEX(Team_Key[[Abbreviation]:[Abbreviation]],MATCH(LEFT(INDEX(FPL_Fixtures_Extract[],MATCH($A473,FPL_Fixtures_Extract[[Player]:[Player]],0),MATCH(FPL_Combined[[#Headers],[Gameweek 02]],FPL_Fixtures_Extract[#Headers],0)),LEN(INDEX(FPL_Fixtures_Extract[],MATCH($A473,FPL_Fixtures_Extract[[Player]:[Player]],0),MATCH(FPL_Combined[[#Headers],[Gameweek 02]],FPL_Fixtures_Extract[#Headers],0)))-4),Team_Key[[Full Name]:[Full Name]],0))&amp;RIGHT(INDEX(FPL_Fixtures_Extract[],MATCH($A473,FPL_Fixtures_Extract[[Player]:[Player]],0),MATCH(FPL_Combined[[#Headers],[Gameweek 02]],FPL_Fixtures_Extract[#Headers],0)),3))</f>
        <v>SUN(A) 3-1</v>
      </c>
      <c r="D473" t="str">
        <f ca="1">IF(RIGHT(FPL_Combined[[#Headers],[Gameweek 03]],2)&lt;$B$622,INDEX(FPL_Results_Extract[Gameweek 03],MATCH($A473,FPL_Results_Extract[[Player]:[Player]],0)),INDEX(Team_Key[[Abbreviation]:[Abbreviation]],MATCH(LEFT(INDEX(FPL_Fixtures_Extract[],MATCH($A473,FPL_Fixtures_Extract[[Player]:[Player]],0),MATCH(FPL_Combined[[#Headers],[Gameweek 03]],FPL_Fixtures_Extract[#Headers],0)),LEN(INDEX(FPL_Fixtures_Extract[],MATCH($A473,FPL_Fixtures_Extract[[Player]:[Player]],0),MATCH(FPL_Combined[[#Headers],[Gameweek 03]],FPL_Fixtures_Extract[#Headers],0)))-4),Team_Key[[Full Name]:[Full Name]],0))&amp;RIGHT(INDEX(FPL_Fixtures_Extract[],MATCH($A473,FPL_Fixtures_Extract[[Player]:[Player]],0),MATCH(FPL_Combined[[#Headers],[Gameweek 03]],FPL_Fixtures_Extract[#Headers],0)),3))</f>
        <v>STK(H) 1-1</v>
      </c>
      <c r="E473" t="str">
        <f ca="1">IF(RIGHT(FPL_Combined[[#Headers],[Gameweek 04]],2)&lt;$B$622,INDEX(FPL_Results_Extract[Gameweek 04],MATCH($A473,FPL_Results_Extract[[Player]:[Player]],0)),INDEX(Team_Key[[Abbreviation]:[Abbreviation]],MATCH(LEFT(INDEX(FPL_Fixtures_Extract[],MATCH($A473,FPL_Fixtures_Extract[[Player]:[Player]],0),MATCH(FPL_Combined[[#Headers],[Gameweek 04]],FPL_Fixtures_Extract[#Headers],0)),LEN(INDEX(FPL_Fixtures_Extract[],MATCH($A473,FPL_Fixtures_Extract[[Player]:[Player]],0),MATCH(FPL_Combined[[#Headers],[Gameweek 04]],FPL_Fixtures_Extract[#Headers],0)))-4),Team_Key[[Full Name]:[Full Name]],0))&amp;RIGHT(INDEX(FPL_Fixtures_Extract[],MATCH($A473,FPL_Fixtures_Extract[[Player]:[Player]],0),MATCH(FPL_Combined[[#Headers],[Gameweek 04]],FPL_Fixtures_Extract[#Headers],0)),3))</f>
        <v>SOU(A) 0-3</v>
      </c>
      <c r="F473" t="str">
        <f ca="1">IF(RIGHT(FPL_Combined[[#Headers],[Gameweek 05]],2)&lt;$B$622,INDEX(FPL_Results_Extract[Gameweek 05],MATCH($A473,FPL_Results_Extract[[Player]:[Player]],0)),INDEX(Team_Key[[Abbreviation]:[Abbreviation]],MATCH(LEFT(INDEX(FPL_Fixtures_Extract[],MATCH($A473,FPL_Fixtures_Extract[[Player]:[Player]],0),MATCH(FPL_Combined[[#Headers],[Gameweek 05]],FPL_Fixtures_Extract[#Headers],0)),LEN(INDEX(FPL_Fixtures_Extract[],MATCH($A473,FPL_Fixtures_Extract[[Player]:[Player]],0),MATCH(FPL_Combined[[#Headers],[Gameweek 05]],FPL_Fixtures_Extract[#Headers],0)))-4),Team_Key[[Full Name]:[Full Name]],0))&amp;RIGHT(INDEX(FPL_Fixtures_Extract[],MATCH($A473,FPL_Fixtures_Extract[[Player]:[Player]],0),MATCH(FPL_Combined[[#Headers],[Gameweek 05]],FPL_Fixtures_Extract[#Headers],0)),3))</f>
        <v>BOU(H) 3-1</v>
      </c>
      <c r="G473" t="str">
        <f ca="1">IF(RIGHT(FPL_Combined[[#Headers],[Gameweek 06]],2)&lt;$B$622,INDEX(FPL_Results_Extract[Gameweek 06],MATCH($A473,FPL_Results_Extract[[Player]:[Player]],0)),INDEX(Team_Key[[Abbreviation]:[Abbreviation]],MATCH(LEFT(INDEX(FPL_Fixtures_Extract[],MATCH($A473,FPL_Fixtures_Extract[[Player]:[Player]],0),MATCH(FPL_Combined[[#Headers],[Gameweek 06]],FPL_Fixtures_Extract[#Headers],0)),LEN(INDEX(FPL_Fixtures_Extract[],MATCH($A473,FPL_Fixtures_Extract[[Player]:[Player]],0),MATCH(FPL_Combined[[#Headers],[Gameweek 06]],FPL_Fixtures_Extract[#Headers],0)))-4),Team_Key[[Full Name]:[Full Name]],0))&amp;RIGHT(INDEX(FPL_Fixtures_Extract[],MATCH($A473,FPL_Fixtures_Extract[[Player]:[Player]],0),MATCH(FPL_Combined[[#Headers],[Gameweek 06]],FPL_Fixtures_Extract[#Headers],0)),3))</f>
        <v>LIV(A) 1-1</v>
      </c>
      <c r="H473" t="str">
        <f ca="1">IF(RIGHT(FPL_Combined[[#Headers],[Gameweek 07]],2)&lt;$B$622,INDEX(FPL_Results_Extract[Gameweek 07],MATCH($A473,FPL_Results_Extract[[Player]:[Player]],0)),INDEX(Team_Key[[Abbreviation]:[Abbreviation]],MATCH(LEFT(INDEX(FPL_Fixtures_Extract[],MATCH($A473,FPL_Fixtures_Extract[[Player]:[Player]],0),MATCH(FPL_Combined[[#Headers],[Gameweek 07]],FPL_Fixtures_Extract[#Headers],0)),LEN(INDEX(FPL_Fixtures_Extract[],MATCH($A473,FPL_Fixtures_Extract[[Player]:[Player]],0),MATCH(FPL_Combined[[#Headers],[Gameweek 07]],FPL_Fixtures_Extract[#Headers],0)))-4),Team_Key[[Full Name]:[Full Name]],0))&amp;RIGHT(INDEX(FPL_Fixtures_Extract[],MATCH($A473,FPL_Fixtures_Extract[[Player]:[Player]],0),MATCH(FPL_Combined[[#Headers],[Gameweek 07]],FPL_Fixtures_Extract[#Headers],0)),3))</f>
        <v>WHU(A) 2-2</v>
      </c>
      <c r="I473" t="str">
        <f ca="1">IF(RIGHT(FPL_Combined[[#Headers],[Gameweek 08]],2)&lt;$B$622,INDEX(FPL_Results_Extract[Gameweek 08],MATCH($A473,FPL_Results_Extract[[Player]:[Player]],0)),INDEX(Team_Key[[Abbreviation]:[Abbreviation]],MATCH(LEFT(INDEX(FPL_Fixtures_Extract[],MATCH($A473,FPL_Fixtures_Extract[[Player]:[Player]],0),MATCH(FPL_Combined[[#Headers],[Gameweek 08]],FPL_Fixtures_Extract[#Headers],0)),LEN(INDEX(FPL_Fixtures_Extract[],MATCH($A473,FPL_Fixtures_Extract[[Player]:[Player]],0),MATCH(FPL_Combined[[#Headers],[Gameweek 08]],FPL_Fixtures_Extract[#Headers],0)))-4),Team_Key[[Full Name]:[Full Name]],0))&amp;RIGHT(INDEX(FPL_Fixtures_Extract[],MATCH($A473,FPL_Fixtures_Extract[[Player]:[Player]],0),MATCH(FPL_Combined[[#Headers],[Gameweek 08]],FPL_Fixtures_Extract[#Headers],0)),3))</f>
        <v>LEI(H) 1-2</v>
      </c>
      <c r="J473" t="str">
        <f ca="1">IF(RIGHT(FPL_Combined[[#Headers],[Gameweek 09]],2)&lt;$B$622,INDEX(FPL_Results_Extract[Gameweek 09],MATCH($A473,FPL_Results_Extract[[Player]:[Player]],0)),INDEX(Team_Key[[Abbreviation]:[Abbreviation]],MATCH(LEFT(INDEX(FPL_Fixtures_Extract[],MATCH($A473,FPL_Fixtures_Extract[[Player]:[Player]],0),MATCH(FPL_Combined[[#Headers],[Gameweek 09]],FPL_Fixtures_Extract[#Headers],0)),LEN(INDEX(FPL_Fixtures_Extract[],MATCH($A473,FPL_Fixtures_Extract[[Player]:[Player]],0),MATCH(FPL_Combined[[#Headers],[Gameweek 09]],FPL_Fixtures_Extract[#Headers],0)))-4),Team_Key[[Full Name]:[Full Name]],0))&amp;RIGHT(INDEX(FPL_Fixtures_Extract[],MATCH($A473,FPL_Fixtures_Extract[[Player]:[Player]],0),MATCH(FPL_Combined[[#Headers],[Gameweek 09]],FPL_Fixtures_Extract[#Headers],0)),3))</f>
        <v>NEW(A) 2-6</v>
      </c>
      <c r="K473" t="str">
        <f ca="1">IF(RIGHT(FPL_Combined[[#Headers],[Gameweek 10]],2)&lt;$B$622,INDEX(FPL_Results_Extract[Gameweek 10],MATCH($A473,FPL_Results_Extract[[Player]:[Player]],0)),INDEX(Team_Key[[Abbreviation]:[Abbreviation]],MATCH(LEFT(INDEX(FPL_Fixtures_Extract[],MATCH($A473,FPL_Fixtures_Extract[[Player]:[Player]],0),MATCH(FPL_Combined[[#Headers],[Gameweek 10]],FPL_Fixtures_Extract[#Headers],0)),LEN(INDEX(FPL_Fixtures_Extract[],MATCH($A473,FPL_Fixtures_Extract[[Player]:[Player]],0),MATCH(FPL_Combined[[#Headers],[Gameweek 10]],FPL_Fixtures_Extract[#Headers],0)))-4),Team_Key[[Full Name]:[Full Name]],0))&amp;RIGHT(INDEX(FPL_Fixtures_Extract[],MATCH($A473,FPL_Fixtures_Extract[[Player]:[Player]],0),MATCH(FPL_Combined[[#Headers],[Gameweek 10]],FPL_Fixtures_Extract[#Headers],0)),3))</f>
        <v>WBA(H) 0-1</v>
      </c>
      <c r="L473" t="str">
        <f ca="1">IF(RIGHT(FPL_Combined[[#Headers],[Gameweek 11]],2)&lt;$B$622,INDEX(FPL_Results_Extract[Gameweek 11],MATCH($A473,FPL_Results_Extract[[Player]:[Player]],0)),INDEX(Team_Key[[Abbreviation]:[Abbreviation]],MATCH(LEFT(INDEX(FPL_Fixtures_Extract[],MATCH($A473,FPL_Fixtures_Extract[[Player]:[Player]],0),MATCH(FPL_Combined[[#Headers],[Gameweek 11]],FPL_Fixtures_Extract[#Headers],0)),LEN(INDEX(FPL_Fixtures_Extract[],MATCH($A473,FPL_Fixtures_Extract[[Player]:[Player]],0),MATCH(FPL_Combined[[#Headers],[Gameweek 11]],FPL_Fixtures_Extract[#Headers],0)))-4),Team_Key[[Full Name]:[Full Name]],0))&amp;RIGHT(INDEX(FPL_Fixtures_Extract[],MATCH($A473,FPL_Fixtures_Extract[[Player]:[Player]],0),MATCH(FPL_Combined[[#Headers],[Gameweek 11]],FPL_Fixtures_Extract[#Headers],0)),3))</f>
        <v>MCI(A) 1-2</v>
      </c>
      <c r="M473" t="str">
        <f ca="1">IF(RIGHT(FPL_Combined[[#Headers],[Gameweek 12]],2)&lt;$B$622,INDEX(FPL_Results_Extract[Gameweek 12],MATCH($A473,FPL_Results_Extract[[Player]:[Player]],0)),INDEX(Team_Key[[Abbreviation]:[Abbreviation]],MATCH(LEFT(INDEX(FPL_Fixtures_Extract[],MATCH($A473,FPL_Fixtures_Extract[[Player]:[Player]],0),MATCH(FPL_Combined[[#Headers],[Gameweek 12]],FPL_Fixtures_Extract[#Headers],0)),LEN(INDEX(FPL_Fixtures_Extract[],MATCH($A473,FPL_Fixtures_Extract[[Player]:[Player]],0),MATCH(FPL_Combined[[#Headers],[Gameweek 12]],FPL_Fixtures_Extract[#Headers],0)))-4),Team_Key[[Full Name]:[Full Name]],0))&amp;RIGHT(INDEX(FPL_Fixtures_Extract[],MATCH($A473,FPL_Fixtures_Extract[[Player]:[Player]],0),MATCH(FPL_Combined[[#Headers],[Gameweek 12]],FPL_Fixtures_Extract[#Headers],0)),3))</f>
        <v>SWA(H) 1-0</v>
      </c>
      <c r="N473" t="str">
        <f ca="1">IF(RIGHT(FPL_Combined[[#Headers],[Gameweek 13]],2)&lt;$B$622,INDEX(FPL_Results_Extract[Gameweek 13],MATCH($A473,FPL_Results_Extract[[Player]:[Player]],0)),INDEX(Team_Key[[Abbreviation]:[Abbreviation]],MATCH(LEFT(INDEX(FPL_Fixtures_Extract[],MATCH($A473,FPL_Fixtures_Extract[[Player]:[Player]],0),MATCH(FPL_Combined[[#Headers],[Gameweek 13]],FPL_Fixtures_Extract[#Headers],0)),LEN(INDEX(FPL_Fixtures_Extract[],MATCH($A473,FPL_Fixtures_Extract[[Player]:[Player]],0),MATCH(FPL_Combined[[#Headers],[Gameweek 13]],FPL_Fixtures_Extract[#Headers],0)))-4),Team_Key[[Full Name]:[Full Name]],0))&amp;RIGHT(INDEX(FPL_Fixtures_Extract[],MATCH($A473,FPL_Fixtures_Extract[[Player]:[Player]],0),MATCH(FPL_Combined[[#Headers],[Gameweek 13]],FPL_Fixtures_Extract[#Headers],0)),3))</f>
        <v>CHE(A) 0-1</v>
      </c>
      <c r="O473" t="str">
        <f ca="1">IF(RIGHT(FPL_Combined[[#Headers],[Gameweek 14]],2)&lt;$B$622,INDEX(FPL_Results_Extract[Gameweek 14],MATCH($A473,FPL_Results_Extract[[Player]:[Player]],0)),INDEX(Team_Key[[Abbreviation]:[Abbreviation]],MATCH(LEFT(INDEX(FPL_Fixtures_Extract[],MATCH($A473,FPL_Fixtures_Extract[[Player]:[Player]],0),MATCH(FPL_Combined[[#Headers],[Gameweek 14]],FPL_Fixtures_Extract[#Headers],0)),LEN(INDEX(FPL_Fixtures_Extract[],MATCH($A473,FPL_Fixtures_Extract[[Player]:[Player]],0),MATCH(FPL_Combined[[#Headers],[Gameweek 14]],FPL_Fixtures_Extract[#Headers],0)))-4),Team_Key[[Full Name]:[Full Name]],0))&amp;RIGHT(INDEX(FPL_Fixtures_Extract[],MATCH($A473,FPL_Fixtures_Extract[[Player]:[Player]],0),MATCH(FPL_Combined[[#Headers],[Gameweek 14]],FPL_Fixtures_Extract[#Headers],0)),3))</f>
        <v>ARS(H) 1-1</v>
      </c>
      <c r="P473" t="str">
        <f ca="1">IF(RIGHT(FPL_Combined[[#Headers],[Gameweek 15]],2)&lt;$B$622,INDEX(FPL_Results_Extract[Gameweek 15],MATCH($A473,FPL_Results_Extract[[Player]:[Player]],0)),INDEX(Team_Key[[Abbreviation]:[Abbreviation]],MATCH(LEFT(INDEX(FPL_Fixtures_Extract[],MATCH($A473,FPL_Fixtures_Extract[[Player]:[Player]],0),MATCH(FPL_Combined[[#Headers],[Gameweek 15]],FPL_Fixtures_Extract[#Headers],0)),LEN(INDEX(FPL_Fixtures_Extract[],MATCH($A473,FPL_Fixtures_Extract[[Player]:[Player]],0),MATCH(FPL_Combined[[#Headers],[Gameweek 15]],FPL_Fixtures_Extract[#Headers],0)))-4),Team_Key[[Full Name]:[Full Name]],0))&amp;RIGHT(INDEX(FPL_Fixtures_Extract[],MATCH($A473,FPL_Fixtures_Extract[[Player]:[Player]],0),MATCH(FPL_Combined[[#Headers],[Gameweek 15]],FPL_Fixtures_Extract[#Headers],0)),3))</f>
        <v>WAT(A) 0-2</v>
      </c>
      <c r="Q473" t="str">
        <f ca="1">IF(RIGHT(FPL_Combined[[#Headers],[Gameweek 16]],2)&lt;$B$622,INDEX(FPL_Results_Extract[Gameweek 16],MATCH($A473,FPL_Results_Extract[[Player]:[Player]],0)),INDEX(Team_Key[[Abbreviation]:[Abbreviation]],MATCH(LEFT(INDEX(FPL_Fixtures_Extract[],MATCH($A473,FPL_Fixtures_Extract[[Player]:[Player]],0),MATCH(FPL_Combined[[#Headers],[Gameweek 16]],FPL_Fixtures_Extract[#Headers],0)),LEN(INDEX(FPL_Fixtures_Extract[],MATCH($A473,FPL_Fixtures_Extract[[Player]:[Player]],0),MATCH(FPL_Combined[[#Headers],[Gameweek 16]],FPL_Fixtures_Extract[#Headers],0)))-4),Team_Key[[Full Name]:[Full Name]],0))&amp;RIGHT(INDEX(FPL_Fixtures_Extract[],MATCH($A473,FPL_Fixtures_Extract[[Player]:[Player]],0),MATCH(FPL_Combined[[#Headers],[Gameweek 16]],FPL_Fixtures_Extract[#Headers],0)),3))</f>
        <v>EVE(H) 1-1</v>
      </c>
      <c r="R473" t="str">
        <f ca="1">IF(RIGHT(FPL_Combined[[#Headers],[Gameweek 17]],2)&lt;$B$622,INDEX(FPL_Results_Extract[Gameweek 17],MATCH($A473,FPL_Results_Extract[[Player]:[Player]],0)),INDEX(Team_Key[[Abbreviation]:[Abbreviation]],MATCH(LEFT(INDEX(FPL_Fixtures_Extract[],MATCH($A473,FPL_Fixtures_Extract[[Player]:[Player]],0),MATCH(FPL_Combined[[#Headers],[Gameweek 17]],FPL_Fixtures_Extract[#Headers],0)),LEN(INDEX(FPL_Fixtures_Extract[],MATCH($A473,FPL_Fixtures_Extract[[Player]:[Player]],0),MATCH(FPL_Combined[[#Headers],[Gameweek 17]],FPL_Fixtures_Extract[#Headers],0)))-4),Team_Key[[Full Name]:[Full Name]],0))&amp;RIGHT(INDEX(FPL_Fixtures_Extract[],MATCH($A473,FPL_Fixtures_Extract[[Player]:[Player]],0),MATCH(FPL_Combined[[#Headers],[Gameweek 17]],FPL_Fixtures_Extract[#Headers],0)),3))</f>
        <v>MUN(A) 2-1</v>
      </c>
      <c r="S473" t="str">
        <f ca="1">IF(RIGHT(FPL_Combined[[#Headers],[Gameweek 18]],2)&lt;$B$622,INDEX(FPL_Results_Extract[Gameweek 18],MATCH($A473,FPL_Results_Extract[[Player]:[Player]],0)),INDEX(Team_Key[[Abbreviation]:[Abbreviation]],MATCH(LEFT(INDEX(FPL_Fixtures_Extract[],MATCH($A473,FPL_Fixtures_Extract[[Player]:[Player]],0),MATCH(FPL_Combined[[#Headers],[Gameweek 18]],FPL_Fixtures_Extract[#Headers],0)),LEN(INDEX(FPL_Fixtures_Extract[],MATCH($A473,FPL_Fixtures_Extract[[Player]:[Player]],0),MATCH(FPL_Combined[[#Headers],[Gameweek 18]],FPL_Fixtures_Extract[#Headers],0)))-4),Team_Key[[Full Name]:[Full Name]],0))&amp;RIGHT(INDEX(FPL_Fixtures_Extract[],MATCH($A473,FPL_Fixtures_Extract[[Player]:[Player]],0),MATCH(FPL_Combined[[#Headers],[Gameweek 18]],FPL_Fixtures_Extract[#Headers],0)),3))</f>
        <v>TOT(A) 0-3</v>
      </c>
      <c r="T473" t="str">
        <f ca="1">IF(RIGHT(FPL_Combined[[#Headers],[Gameweek 19]],2)&lt;$B$622,INDEX(FPL_Results_Extract[Gameweek 19],MATCH($A473,FPL_Results_Extract[[Player]:[Player]],0)),INDEX(Team_Key[[Abbreviation]:[Abbreviation]],MATCH(LEFT(INDEX(FPL_Fixtures_Extract[],MATCH($A473,FPL_Fixtures_Extract[[Player]:[Player]],0),MATCH(FPL_Combined[[#Headers],[Gameweek 19]],FPL_Fixtures_Extract[#Headers],0)),LEN(INDEX(FPL_Fixtures_Extract[],MATCH($A473,FPL_Fixtures_Extract[[Player]:[Player]],0),MATCH(FPL_Combined[[#Headers],[Gameweek 19]],FPL_Fixtures_Extract[#Headers],0)))-4),Team_Key[[Full Name]:[Full Name]],0))&amp;RIGHT(INDEX(FPL_Fixtures_Extract[],MATCH($A473,FPL_Fixtures_Extract[[Player]:[Player]],0),MATCH(FPL_Combined[[#Headers],[Gameweek 19]],FPL_Fixtures_Extract[#Headers],0)),3))</f>
        <v>AVL(H) 2-0</v>
      </c>
      <c r="U473" t="str">
        <f ca="1">IF(RIGHT(FPL_Combined[[#Headers],[Gameweek 20]],2)&lt;$B$622,INDEX(FPL_Results_Extract[Gameweek 20],MATCH($A473,FPL_Results_Extract[[Player]:[Player]],0)),INDEX(Team_Key[[Abbreviation]:[Abbreviation]],MATCH(LEFT(INDEX(FPL_Fixtures_Extract[],MATCH($A473,FPL_Fixtures_Extract[[Player]:[Player]],0),MATCH(FPL_Combined[[#Headers],[Gameweek 20]],FPL_Fixtures_Extract[#Headers],0)),LEN(INDEX(FPL_Fixtures_Extract[],MATCH($A473,FPL_Fixtures_Extract[[Player]:[Player]],0),MATCH(FPL_Combined[[#Headers],[Gameweek 20]],FPL_Fixtures_Extract[#Headers],0)))-4),Team_Key[[Full Name]:[Full Name]],0))&amp;RIGHT(INDEX(FPL_Fixtures_Extract[],MATCH($A473,FPL_Fixtures_Extract[[Player]:[Player]],0),MATCH(FPL_Combined[[#Headers],[Gameweek 20]],FPL_Fixtures_Extract[#Headers],0)),3))</f>
        <v>SOU(H) 1-0</v>
      </c>
      <c r="V473" t="str">
        <f ca="1">IF(RIGHT(FPL_Combined[[#Headers],[Gameweek 21]],2)&lt;$B$622,INDEX(FPL_Results_Extract[Gameweek 21],MATCH($A473,FPL_Results_Extract[[Player]:[Player]],0)),INDEX(Team_Key[[Abbreviation]:[Abbreviation]],MATCH(LEFT(INDEX(FPL_Fixtures_Extract[],MATCH($A473,FPL_Fixtures_Extract[[Player]:[Player]],0),MATCH(FPL_Combined[[#Headers],[Gameweek 21]],FPL_Fixtures_Extract[#Headers],0)),LEN(INDEX(FPL_Fixtures_Extract[],MATCH($A473,FPL_Fixtures_Extract[[Player]:[Player]],0),MATCH(FPL_Combined[[#Headers],[Gameweek 21]],FPL_Fixtures_Extract[#Headers],0)))-4),Team_Key[[Full Name]:[Full Name]],0))&amp;RIGHT(INDEX(FPL_Fixtures_Extract[],MATCH($A473,FPL_Fixtures_Extract[[Player]:[Player]],0),MATCH(FPL_Combined[[#Headers],[Gameweek 21]],FPL_Fixtures_Extract[#Headers],0)),3))</f>
        <v>STK(A) 1-3</v>
      </c>
      <c r="W473" t="str">
        <f ca="1">IF(RIGHT(FPL_Combined[[#Headers],[Gameweek 22]],2)&lt;$B$622,INDEX(FPL_Results_Extract[Gameweek 22],MATCH($A473,FPL_Results_Extract[[Player]:[Player]],0)),INDEX(Team_Key[[Abbreviation]:[Abbreviation]],MATCH(LEFT(INDEX(FPL_Fixtures_Extract[],MATCH($A473,FPL_Fixtures_Extract[[Player]:[Player]],0),MATCH(FPL_Combined[[#Headers],[Gameweek 22]],FPL_Fixtures_Extract[#Headers],0)),LEN(INDEX(FPL_Fixtures_Extract[],MATCH($A473,FPL_Fixtures_Extract[[Player]:[Player]],0),MATCH(FPL_Combined[[#Headers],[Gameweek 22]],FPL_Fixtures_Extract[#Headers],0)))-4),Team_Key[[Full Name]:[Full Name]],0))&amp;RIGHT(INDEX(FPL_Fixtures_Extract[],MATCH($A473,FPL_Fixtures_Extract[[Player]:[Player]],0),MATCH(FPL_Combined[[#Headers],[Gameweek 22]],FPL_Fixtures_Extract[#Headers],0)),3))</f>
        <v>BOU(A) 0-3</v>
      </c>
      <c r="X473" t="str">
        <f ca="1">IF(RIGHT(FPL_Combined[[#Headers],[Gameweek 23]],2)&lt;$B$622,INDEX(FPL_Results_Extract[Gameweek 23],MATCH($A473,FPL_Results_Extract[[Player]:[Player]],0)),INDEX(Team_Key[[Abbreviation]:[Abbreviation]],MATCH(LEFT(INDEX(FPL_Fixtures_Extract[],MATCH($A473,FPL_Fixtures_Extract[[Player]:[Player]],0),MATCH(FPL_Combined[[#Headers],[Gameweek 23]],FPL_Fixtures_Extract[#Headers],0)),LEN(INDEX(FPL_Fixtures_Extract[],MATCH($A473,FPL_Fixtures_Extract[[Player]:[Player]],0),MATCH(FPL_Combined[[#Headers],[Gameweek 23]],FPL_Fixtures_Extract[#Headers],0)))-4),Team_Key[[Full Name]:[Full Name]],0))&amp;RIGHT(INDEX(FPL_Fixtures_Extract[],MATCH($A473,FPL_Fixtures_Extract[[Player]:[Player]],0),MATCH(FPL_Combined[[#Headers],[Gameweek 23]],FPL_Fixtures_Extract[#Headers],0)),3))</f>
        <v>LIV(H) 4-5</v>
      </c>
      <c r="Y473" t="str">
        <f ca="1">IF(RIGHT(FPL_Combined[[#Headers],[Gameweek 24]],2)&lt;$B$622,INDEX(FPL_Results_Extract[Team],MATCH($A473,FPL_Results_Extract[[Player]:[Player]],0)),INDEX(Team_Key[[Abbreviation]:[Abbreviation]],MATCH(LEFT(INDEX(FPL_Fixtures_Extract[],MATCH($A473,FPL_Fixtures_Extract[[Player]:[Player]],0),MATCH(FPL_Combined[[#Headers],[Gameweek 24]],FPL_Fixtures_Extract[#Headers],0)),LEN(INDEX(FPL_Fixtures_Extract[],MATCH($A473,FPL_Fixtures_Extract[[Player]:[Player]],0),MATCH(FPL_Combined[[#Headers],[Gameweek 24]],FPL_Fixtures_Extract[#Headers],0)))-4),Team_Key[[Full Name]:[Full Name]],0))&amp;RIGHT(INDEX(FPL_Fixtures_Extract[],MATCH($A473,FPL_Fixtures_Extract[[Player]:[Player]],0),MATCH(FPL_Combined[[#Headers],[Gameweek 24]],FPL_Fixtures_Extract[#Headers],0)),3))</f>
        <v>NOR</v>
      </c>
      <c r="Z473" t="str">
        <f ca="1">IF(RIGHT(FPL_Combined[[#Headers],[Gameweek 25]],2)&lt;$B$622,INDEX(FPL_Results_Extract[Player],MATCH($A473,FPL_Results_Extract[[Player]:[Player]],0)),INDEX(Team_Key[[Abbreviation]:[Abbreviation]],MATCH(LEFT(INDEX(FPL_Fixtures_Extract[],MATCH($A473,FPL_Fixtures_Extract[[Player]:[Player]],0),MATCH(FPL_Combined[[#Headers],[Gameweek 25]],FPL_Fixtures_Extract[#Headers],0)),LEN(INDEX(FPL_Fixtures_Extract[],MATCH($A473,FPL_Fixtures_Extract[[Player]:[Player]],0),MATCH(FPL_Combined[[#Headers],[Gameweek 25]],FPL_Fixtures_Extract[#Headers],0)))-4),Team_Key[[Full Name]:[Full Name]],0))&amp;RIGHT(INDEX(FPL_Fixtures_Extract[],MATCH($A473,FPL_Fixtures_Extract[[Player]:[Player]],0),MATCH(FPL_Combined[[#Headers],[Gameweek 25]],FPL_Fixtures_Extract[#Headers],0)),3))</f>
        <v>Redmond</v>
      </c>
      <c r="AA473" t="str">
        <f ca="1">IF(RIGHT(FPL_Combined[[#Headers],[Gameweek 26]],2)&lt;$B$622,INDEX(FPL_Results_Extract[Gameweek 01],MATCH($A473,FPL_Results_Extract[[Player]:[Player]],0)),INDEX(Team_Key[[Abbreviation]:[Abbreviation]],MATCH(LEFT(INDEX(FPL_Fixtures_Extract[],MATCH($A473,FPL_Fixtures_Extract[[Player]:[Player]],0),MATCH(FPL_Combined[[#Headers],[Gameweek 26]],FPL_Fixtures_Extract[#Headers],0)),LEN(INDEX(FPL_Fixtures_Extract[],MATCH($A473,FPL_Fixtures_Extract[[Player]:[Player]],0),MATCH(FPL_Combined[[#Headers],[Gameweek 26]],FPL_Fixtures_Extract[#Headers],0)))-4),Team_Key[[Full Name]:[Full Name]],0))&amp;RIGHT(INDEX(FPL_Fixtures_Extract[],MATCH($A473,FPL_Fixtures_Extract[[Player]:[Player]],0),MATCH(FPL_Combined[[#Headers],[Gameweek 26]],FPL_Fixtures_Extract[#Headers],0)),3))</f>
        <v>CRY(H) 1-3</v>
      </c>
      <c r="AB473" t="str">
        <f ca="1">IF(RIGHT(FPL_Combined[[#Headers],[Gameweek 27]],2)&lt;$B$622,INDEX(FPL_Results_Extract[Gameweek 02],MATCH($A473,FPL_Results_Extract[[Player]:[Player]],0)),INDEX(Team_Key[[Abbreviation]:[Abbreviation]],MATCH(LEFT(INDEX(FPL_Fixtures_Extract[],MATCH($A473,FPL_Fixtures_Extract[[Player]:[Player]],0),MATCH(FPL_Combined[[#Headers],[Gameweek 27]],FPL_Fixtures_Extract[#Headers],0)),LEN(INDEX(FPL_Fixtures_Extract[],MATCH($A473,FPL_Fixtures_Extract[[Player]:[Player]],0),MATCH(FPL_Combined[[#Headers],[Gameweek 27]],FPL_Fixtures_Extract[#Headers],0)))-4),Team_Key[[Full Name]:[Full Name]],0))&amp;RIGHT(INDEX(FPL_Fixtures_Extract[],MATCH($A473,FPL_Fixtures_Extract[[Player]:[Player]],0),MATCH(FPL_Combined[[#Headers],[Gameweek 27]],FPL_Fixtures_Extract[#Headers],0)),3))</f>
        <v>SUN(A) 3-1</v>
      </c>
      <c r="AC473" t="str">
        <f ca="1">IF(RIGHT(FPL_Combined[[#Headers],[Gameweek 28]],2)&lt;$B$622,INDEX(FPL_Results_Extract[Gameweek 03],MATCH($A473,FPL_Results_Extract[[Player]:[Player]],0)),INDEX(Team_Key[[Abbreviation]:[Abbreviation]],MATCH(LEFT(INDEX(FPL_Fixtures_Extract[],MATCH($A473,FPL_Fixtures_Extract[[Player]:[Player]],0),MATCH(FPL_Combined[[#Headers],[Gameweek 28]],FPL_Fixtures_Extract[#Headers],0)),LEN(INDEX(FPL_Fixtures_Extract[],MATCH($A473,FPL_Fixtures_Extract[[Player]:[Player]],0),MATCH(FPL_Combined[[#Headers],[Gameweek 28]],FPL_Fixtures_Extract[#Headers],0)))-4),Team_Key[[Full Name]:[Full Name]],0))&amp;RIGHT(INDEX(FPL_Fixtures_Extract[],MATCH($A473,FPL_Fixtures_Extract[[Player]:[Player]],0),MATCH(FPL_Combined[[#Headers],[Gameweek 28]],FPL_Fixtures_Extract[#Headers],0)),3))</f>
        <v>STK(H) 1-1</v>
      </c>
      <c r="AD473" t="str">
        <f ca="1">IF(RIGHT(FPL_Combined[[#Headers],[Gameweek 29]],2)&lt;$B$622,INDEX(FPL_Results_Extract[Gameweek 04],MATCH($A473,FPL_Results_Extract[[Player]:[Player]],0)),INDEX(Team_Key[[Abbreviation]:[Abbreviation]],MATCH(LEFT(INDEX(FPL_Fixtures_Extract[],MATCH($A473,FPL_Fixtures_Extract[[Player]:[Player]],0),MATCH(FPL_Combined[[#Headers],[Gameweek 29]],FPL_Fixtures_Extract[#Headers],0)),LEN(INDEX(FPL_Fixtures_Extract[],MATCH($A473,FPL_Fixtures_Extract[[Player]:[Player]],0),MATCH(FPL_Combined[[#Headers],[Gameweek 29]],FPL_Fixtures_Extract[#Headers],0)))-4),Team_Key[[Full Name]:[Full Name]],0))&amp;RIGHT(INDEX(FPL_Fixtures_Extract[],MATCH($A473,FPL_Fixtures_Extract[[Player]:[Player]],0),MATCH(FPL_Combined[[#Headers],[Gameweek 29]],FPL_Fixtures_Extract[#Headers],0)),3))</f>
        <v>SWA(A)</v>
      </c>
      <c r="AE473" t="str">
        <f ca="1">IF(RIGHT(FPL_Combined[[#Headers],[Gameweek 30]],2)&lt;$B$622,INDEX(FPL_Results_Extract[Gameweek 05],MATCH($A473,FPL_Results_Extract[[Player]:[Player]],0)),INDEX(Team_Key[[Abbreviation]:[Abbreviation]],MATCH(LEFT(INDEX(FPL_Fixtures_Extract[],MATCH($A473,FPL_Fixtures_Extract[[Player]:[Player]],0),MATCH(FPL_Combined[[#Headers],[Gameweek 30]],FPL_Fixtures_Extract[#Headers],0)),LEN(INDEX(FPL_Fixtures_Extract[],MATCH($A473,FPL_Fixtures_Extract[[Player]:[Player]],0),MATCH(FPL_Combined[[#Headers],[Gameweek 30]],FPL_Fixtures_Extract[#Headers],0)))-4),Team_Key[[Full Name]:[Full Name]],0))&amp;RIGHT(INDEX(FPL_Fixtures_Extract[],MATCH($A473,FPL_Fixtures_Extract[[Player]:[Player]],0),MATCH(FPL_Combined[[#Headers],[Gameweek 30]],FPL_Fixtures_Extract[#Headers],0)),3))</f>
        <v>MCI(H)</v>
      </c>
      <c r="AF473" t="str">
        <f ca="1">IF(RIGHT(FPL_Combined[[#Headers],[Gameweek 31]],2)&lt;$B$622,INDEX(FPL_Results_Extract[Gameweek 06],MATCH($A473,FPL_Results_Extract[[Player]:[Player]],0)),INDEX(Team_Key[[Abbreviation]:[Abbreviation]],MATCH(LEFT(INDEX(FPL_Fixtures_Extract[],MATCH($A473,FPL_Fixtures_Extract[[Player]:[Player]],0),MATCH(FPL_Combined[[#Headers],[Gameweek 31]],FPL_Fixtures_Extract[#Headers],0)),LEN(INDEX(FPL_Fixtures_Extract[],MATCH($A473,FPL_Fixtures_Extract[[Player]:[Player]],0),MATCH(FPL_Combined[[#Headers],[Gameweek 31]],FPL_Fixtures_Extract[#Headers],0)))-4),Team_Key[[Full Name]:[Full Name]],0))&amp;RIGHT(INDEX(FPL_Fixtures_Extract[],MATCH($A473,FPL_Fixtures_Extract[[Player]:[Player]],0),MATCH(FPL_Combined[[#Headers],[Gameweek 31]],FPL_Fixtures_Extract[#Headers],0)),3))</f>
        <v>WBA(A)</v>
      </c>
      <c r="AG473" t="str">
        <f ca="1">IF(RIGHT(FPL_Combined[[#Headers],[Gameweek 32]],2)&lt;$B$622,INDEX(FPL_Results_Extract[Gameweek 07],MATCH($A473,FPL_Results_Extract[[Player]:[Player]],0)),INDEX(Team_Key[[Abbreviation]:[Abbreviation]],MATCH(LEFT(INDEX(FPL_Fixtures_Extract[],MATCH($A473,FPL_Fixtures_Extract[[Player]:[Player]],0),MATCH(FPL_Combined[[#Headers],[Gameweek 32]],FPL_Fixtures_Extract[#Headers],0)),LEN(INDEX(FPL_Fixtures_Extract[],MATCH($A473,FPL_Fixtures_Extract[[Player]:[Player]],0),MATCH(FPL_Combined[[#Headers],[Gameweek 32]],FPL_Fixtures_Extract[#Headers],0)))-4),Team_Key[[Full Name]:[Full Name]],0))&amp;RIGHT(INDEX(FPL_Fixtures_Extract[],MATCH($A473,FPL_Fixtures_Extract[[Player]:[Player]],0),MATCH(FPL_Combined[[#Headers],[Gameweek 32]],FPL_Fixtures_Extract[#Headers],0)),3))</f>
        <v>NEW(H)</v>
      </c>
      <c r="AH473" t="str">
        <f ca="1">IF(RIGHT(FPL_Combined[[#Headers],[Gameweek 33]],2)&lt;$B$622,INDEX(FPL_Results_Extract[Gameweek 08],MATCH($A473,FPL_Results_Extract[[Player]:[Player]],0)),INDEX(Team_Key[[Abbreviation]:[Abbreviation]],MATCH(LEFT(INDEX(FPL_Fixtures_Extract[],MATCH($A473,FPL_Fixtures_Extract[[Player]:[Player]],0),MATCH(FPL_Combined[[#Headers],[Gameweek 33]],FPL_Fixtures_Extract[#Headers],0)),LEN(INDEX(FPL_Fixtures_Extract[],MATCH($A473,FPL_Fixtures_Extract[[Player]:[Player]],0),MATCH(FPL_Combined[[#Headers],[Gameweek 33]],FPL_Fixtures_Extract[#Headers],0)))-4),Team_Key[[Full Name]:[Full Name]],0))&amp;RIGHT(INDEX(FPL_Fixtures_Extract[],MATCH($A473,FPL_Fixtures_Extract[[Player]:[Player]],0),MATCH(FPL_Combined[[#Headers],[Gameweek 33]],FPL_Fixtures_Extract[#Headers],0)),3))</f>
        <v>CRY(A)</v>
      </c>
      <c r="AI473" t="str">
        <f ca="1">IF(RIGHT(FPL_Combined[[#Headers],[Gameweek 34]],2)&lt;$B$622,INDEX(FPL_Results_Extract[Gameweek 09],MATCH($A473,FPL_Results_Extract[[Player]:[Player]],0)),INDEX(Team_Key[[Abbreviation]:[Abbreviation]],MATCH(LEFT(INDEX(FPL_Fixtures_Extract[],MATCH($A473,FPL_Fixtures_Extract[[Player]:[Player]],0),MATCH(FPL_Combined[[#Headers],[Gameweek 34]],FPL_Fixtures_Extract[#Headers],0)),LEN(INDEX(FPL_Fixtures_Extract[],MATCH($A473,FPL_Fixtures_Extract[[Player]:[Player]],0),MATCH(FPL_Combined[[#Headers],[Gameweek 34]],FPL_Fixtures_Extract[#Headers],0)))-4),Team_Key[[Full Name]:[Full Name]],0))&amp;RIGHT(INDEX(FPL_Fixtures_Extract[],MATCH($A473,FPL_Fixtures_Extract[[Player]:[Player]],0),MATCH(FPL_Combined[[#Headers],[Gameweek 34]],FPL_Fixtures_Extract[#Headers],0)),3))</f>
        <v>SUN(H)</v>
      </c>
      <c r="AJ473" t="str">
        <f ca="1">IF(RIGHT(FPL_Combined[[#Headers],[Gameweek 35]],2)&lt;$B$622,INDEX(FPL_Results_Extract[Gameweek 10],MATCH($A473,FPL_Results_Extract[[Player]:[Player]],0)),INDEX(Team_Key[[Abbreviation]:[Abbreviation]],MATCH(LEFT(INDEX(FPL_Fixtures_Extract[],MATCH($A473,FPL_Fixtures_Extract[[Player]:[Player]],0),MATCH(FPL_Combined[[#Headers],[Gameweek 35]],FPL_Fixtures_Extract[#Headers],0)),LEN(INDEX(FPL_Fixtures_Extract[],MATCH($A473,FPL_Fixtures_Extract[[Player]:[Player]],0),MATCH(FPL_Combined[[#Headers],[Gameweek 35]],FPL_Fixtures_Extract[#Headers],0)))-4),Team_Key[[Full Name]:[Full Name]],0))&amp;RIGHT(INDEX(FPL_Fixtures_Extract[],MATCH($A473,FPL_Fixtures_Extract[[Player]:[Player]],0),MATCH(FPL_Combined[[#Headers],[Gameweek 35]],FPL_Fixtures_Extract[#Headers],0)),3))</f>
        <v>WAT(H)</v>
      </c>
      <c r="AK473" t="str">
        <f ca="1">IF(RIGHT(FPL_Combined[[#Headers],[Gameweek 36]],2)&lt;$B$622,INDEX(FPL_Results_Extract[Gameweek 11],MATCH($A473,FPL_Results_Extract[[Player]:[Player]],0)),INDEX(Team_Key[[Abbreviation]:[Abbreviation]],MATCH(LEFT(INDEX(FPL_Fixtures_Extract[],MATCH($A473,FPL_Fixtures_Extract[[Player]:[Player]],0),MATCH(FPL_Combined[[#Headers],[Gameweek 36]],FPL_Fixtures_Extract[#Headers],0)),LEN(INDEX(FPL_Fixtures_Extract[],MATCH($A473,FPL_Fixtures_Extract[[Player]:[Player]],0),MATCH(FPL_Combined[[#Headers],[Gameweek 36]],FPL_Fixtures_Extract[#Headers],0)))-4),Team_Key[[Full Name]:[Full Name]],0))&amp;RIGHT(INDEX(FPL_Fixtures_Extract[],MATCH($A473,FPL_Fixtures_Extract[[Player]:[Player]],0),MATCH(FPL_Combined[[#Headers],[Gameweek 36]],FPL_Fixtures_Extract[#Headers],0)),3))</f>
        <v>ARS(A)</v>
      </c>
      <c r="AL473" t="str">
        <f ca="1">IF(RIGHT(FPL_Combined[[#Headers],[Gameweek 37]],2)&lt;$B$622,INDEX(FPL_Results_Extract[Gameweek 12],MATCH($A473,FPL_Results_Extract[[Player]:[Player]],0)),INDEX(Team_Key[[Abbreviation]:[Abbreviation]],MATCH(LEFT(INDEX(FPL_Fixtures_Extract[],MATCH($A473,FPL_Fixtures_Extract[[Player]:[Player]],0),MATCH(FPL_Combined[[#Headers],[Gameweek 37]],FPL_Fixtures_Extract[#Headers],0)),LEN(INDEX(FPL_Fixtures_Extract[],MATCH($A473,FPL_Fixtures_Extract[[Player]:[Player]],0),MATCH(FPL_Combined[[#Headers],[Gameweek 37]],FPL_Fixtures_Extract[#Headers],0)))-4),Team_Key[[Full Name]:[Full Name]],0))&amp;RIGHT(INDEX(FPL_Fixtures_Extract[],MATCH($A473,FPL_Fixtures_Extract[[Player]:[Player]],0),MATCH(FPL_Combined[[#Headers],[Gameweek 37]],FPL_Fixtures_Extract[#Headers],0)),3))</f>
        <v>MUN(H)</v>
      </c>
      <c r="AM473" t="str">
        <f ca="1">IF(RIGHT(FPL_Combined[[#Headers],[Gameweek 38]],2)&lt;$B$622,INDEX(FPL_Results_Extract[Gameweek 13],MATCH($A473,FPL_Results_Extract[[Player]:[Player]],0)),INDEX(Team_Key[[Abbreviation]:[Abbreviation]],MATCH(LEFT(INDEX(FPL_Fixtures_Extract[],MATCH($A473,FPL_Fixtures_Extract[[Player]:[Player]],0),MATCH(FPL_Combined[[#Headers],[Gameweek 38]],FPL_Fixtures_Extract[#Headers],0)),LEN(INDEX(FPL_Fixtures_Extract[],MATCH($A473,FPL_Fixtures_Extract[[Player]:[Player]],0),MATCH(FPL_Combined[[#Headers],[Gameweek 38]],FPL_Fixtures_Extract[#Headers],0)))-4),Team_Key[[Full Name]:[Full Name]],0))&amp;RIGHT(INDEX(FPL_Fixtures_Extract[],MATCH($A473,FPL_Fixtures_Extract[[Player]:[Player]],0),MATCH(FPL_Combined[[#Headers],[Gameweek 38]],FPL_Fixtures_Extract[#Headers],0)),3))</f>
        <v>EVE(A)</v>
      </c>
    </row>
    <row r="474" spans="1:39" x14ac:dyDescent="0.45">
      <c r="A474" t="s">
        <v>319</v>
      </c>
      <c r="B474" t="str">
        <f ca="1">IF(RIGHT(FPL_Combined[[#Headers],[Gameweek 01]],2)&lt;$B$622,INDEX(FPL_Results_Extract[Gameweek 01],MATCH($A474,FPL_Results_Extract[[Player]:[Player]],0)),INDEX(Team_Key[[Abbreviation]:[Abbreviation]],MATCH(LEFT(INDEX(FPL_Fixtures_Extract[],MATCH($A474,FPL_Fixtures_Extract[[Player]:[Player]],0),MATCH(FPL_Combined[[#Headers],[Gameweek 01]],FPL_Fixtures_Extract[#Headers],0)),LEN(INDEX(FPL_Fixtures_Extract[],MATCH($A474,FPL_Fixtures_Extract[[Player]:[Player]],0),MATCH(FPL_Combined[[#Headers],[Gameweek 01]],FPL_Fixtures_Extract[#Headers],0)))-4),Team_Key[[Full Name]:[Full Name]],0))&amp;RIGHT(INDEX(FPL_Fixtures_Extract[],MATCH($A474,FPL_Fixtures_Extract[[Player]:[Player]],0),MATCH(FPL_Combined[[#Headers],[Gameweek 01]],FPL_Fixtures_Extract[#Headers],0)),3))</f>
        <v>NEW(A) 2-2</v>
      </c>
      <c r="C474" t="str">
        <f ca="1">IF(RIGHT(FPL_Combined[[#Headers],[Gameweek 02]],2)&lt;$B$622,INDEX(FPL_Results_Extract[Gameweek 02],MATCH($A474,FPL_Results_Extract[[Player]:[Player]],0)),INDEX(Team_Key[[Abbreviation]:[Abbreviation]],MATCH(LEFT(INDEX(FPL_Fixtures_Extract[],MATCH($A474,FPL_Fixtures_Extract[[Player]:[Player]],0),MATCH(FPL_Combined[[#Headers],[Gameweek 02]],FPL_Fixtures_Extract[#Headers],0)),LEN(INDEX(FPL_Fixtures_Extract[],MATCH($A474,FPL_Fixtures_Extract[[Player]:[Player]],0),MATCH(FPL_Combined[[#Headers],[Gameweek 02]],FPL_Fixtures_Extract[#Headers],0)))-4),Team_Key[[Full Name]:[Full Name]],0))&amp;RIGHT(INDEX(FPL_Fixtures_Extract[],MATCH($A474,FPL_Fixtures_Extract[[Player]:[Player]],0),MATCH(FPL_Combined[[#Headers],[Gameweek 02]],FPL_Fixtures_Extract[#Headers],0)),3))</f>
        <v>EVE(H) 0-3</v>
      </c>
      <c r="D474" t="str">
        <f ca="1">IF(RIGHT(FPL_Combined[[#Headers],[Gameweek 03]],2)&lt;$B$622,INDEX(FPL_Results_Extract[Gameweek 03],MATCH($A474,FPL_Results_Extract[[Player]:[Player]],0)),INDEX(Team_Key[[Abbreviation]:[Abbreviation]],MATCH(LEFT(INDEX(FPL_Fixtures_Extract[],MATCH($A474,FPL_Fixtures_Extract[[Player]:[Player]],0),MATCH(FPL_Combined[[#Headers],[Gameweek 03]],FPL_Fixtures_Extract[#Headers],0)),LEN(INDEX(FPL_Fixtures_Extract[],MATCH($A474,FPL_Fixtures_Extract[[Player]:[Player]],0),MATCH(FPL_Combined[[#Headers],[Gameweek 03]],FPL_Fixtures_Extract[#Headers],0)))-4),Team_Key[[Full Name]:[Full Name]],0))&amp;RIGHT(INDEX(FPL_Fixtures_Extract[],MATCH($A474,FPL_Fixtures_Extract[[Player]:[Player]],0),MATCH(FPL_Combined[[#Headers],[Gameweek 03]],FPL_Fixtures_Extract[#Headers],0)),3))</f>
        <v>WAT(A) 0-0</v>
      </c>
      <c r="E474" t="str">
        <f ca="1">IF(RIGHT(FPL_Combined[[#Headers],[Gameweek 04]],2)&lt;$B$622,INDEX(FPL_Results_Extract[Gameweek 04],MATCH($A474,FPL_Results_Extract[[Player]:[Player]],0)),INDEX(Team_Key[[Abbreviation]:[Abbreviation]],MATCH(LEFT(INDEX(FPL_Fixtures_Extract[],MATCH($A474,FPL_Fixtures_Extract[[Player]:[Player]],0),MATCH(FPL_Combined[[#Headers],[Gameweek 04]],FPL_Fixtures_Extract[#Headers],0)),LEN(INDEX(FPL_Fixtures_Extract[],MATCH($A474,FPL_Fixtures_Extract[[Player]:[Player]],0),MATCH(FPL_Combined[[#Headers],[Gameweek 04]],FPL_Fixtures_Extract[#Headers],0)))-4),Team_Key[[Full Name]:[Full Name]],0))&amp;RIGHT(INDEX(FPL_Fixtures_Extract[],MATCH($A474,FPL_Fixtures_Extract[[Player]:[Player]],0),MATCH(FPL_Combined[[#Headers],[Gameweek 04]],FPL_Fixtures_Extract[#Headers],0)),3))</f>
        <v>NOR(H) 3-0</v>
      </c>
      <c r="F474" t="str">
        <f ca="1">IF(RIGHT(FPL_Combined[[#Headers],[Gameweek 05]],2)&lt;$B$622,INDEX(FPL_Results_Extract[Gameweek 05],MATCH($A474,FPL_Results_Extract[[Player]:[Player]],0)),INDEX(Team_Key[[Abbreviation]:[Abbreviation]],MATCH(LEFT(INDEX(FPL_Fixtures_Extract[],MATCH($A474,FPL_Fixtures_Extract[[Player]:[Player]],0),MATCH(FPL_Combined[[#Headers],[Gameweek 05]],FPL_Fixtures_Extract[#Headers],0)),LEN(INDEX(FPL_Fixtures_Extract[],MATCH($A474,FPL_Fixtures_Extract[[Player]:[Player]],0),MATCH(FPL_Combined[[#Headers],[Gameweek 05]],FPL_Fixtures_Extract[#Headers],0)))-4),Team_Key[[Full Name]:[Full Name]],0))&amp;RIGHT(INDEX(FPL_Fixtures_Extract[],MATCH($A474,FPL_Fixtures_Extract[[Player]:[Player]],0),MATCH(FPL_Combined[[#Headers],[Gameweek 05]],FPL_Fixtures_Extract[#Headers],0)),3))</f>
        <v>WBA(A) 0-0</v>
      </c>
      <c r="G474" t="str">
        <f ca="1">IF(RIGHT(FPL_Combined[[#Headers],[Gameweek 06]],2)&lt;$B$622,INDEX(FPL_Results_Extract[Gameweek 06],MATCH($A474,FPL_Results_Extract[[Player]:[Player]],0)),INDEX(Team_Key[[Abbreviation]:[Abbreviation]],MATCH(LEFT(INDEX(FPL_Fixtures_Extract[],MATCH($A474,FPL_Fixtures_Extract[[Player]:[Player]],0),MATCH(FPL_Combined[[#Headers],[Gameweek 06]],FPL_Fixtures_Extract[#Headers],0)),LEN(INDEX(FPL_Fixtures_Extract[],MATCH($A474,FPL_Fixtures_Extract[[Player]:[Player]],0),MATCH(FPL_Combined[[#Headers],[Gameweek 06]],FPL_Fixtures_Extract[#Headers],0)))-4),Team_Key[[Full Name]:[Full Name]],0))&amp;RIGHT(INDEX(FPL_Fixtures_Extract[],MATCH($A474,FPL_Fixtures_Extract[[Player]:[Player]],0),MATCH(FPL_Combined[[#Headers],[Gameweek 06]],FPL_Fixtures_Extract[#Headers],0)),3))</f>
        <v>MUN(H) 2-3</v>
      </c>
      <c r="H474" t="str">
        <f ca="1">IF(RIGHT(FPL_Combined[[#Headers],[Gameweek 07]],2)&lt;$B$622,INDEX(FPL_Results_Extract[Gameweek 07],MATCH($A474,FPL_Results_Extract[[Player]:[Player]],0)),INDEX(Team_Key[[Abbreviation]:[Abbreviation]],MATCH(LEFT(INDEX(FPL_Fixtures_Extract[],MATCH($A474,FPL_Fixtures_Extract[[Player]:[Player]],0),MATCH(FPL_Combined[[#Headers],[Gameweek 07]],FPL_Fixtures_Extract[#Headers],0)),LEN(INDEX(FPL_Fixtures_Extract[],MATCH($A474,FPL_Fixtures_Extract[[Player]:[Player]],0),MATCH(FPL_Combined[[#Headers],[Gameweek 07]],FPL_Fixtures_Extract[#Headers],0)))-4),Team_Key[[Full Name]:[Full Name]],0))&amp;RIGHT(INDEX(FPL_Fixtures_Extract[],MATCH($A474,FPL_Fixtures_Extract[[Player]:[Player]],0),MATCH(FPL_Combined[[#Headers],[Gameweek 07]],FPL_Fixtures_Extract[#Headers],0)),3))</f>
        <v>SWA(H) 3-1</v>
      </c>
      <c r="I474" t="str">
        <f ca="1">IF(RIGHT(FPL_Combined[[#Headers],[Gameweek 08]],2)&lt;$B$622,INDEX(FPL_Results_Extract[Gameweek 08],MATCH($A474,FPL_Results_Extract[[Player]:[Player]],0)),INDEX(Team_Key[[Abbreviation]:[Abbreviation]],MATCH(LEFT(INDEX(FPL_Fixtures_Extract[],MATCH($A474,FPL_Fixtures_Extract[[Player]:[Player]],0),MATCH(FPL_Combined[[#Headers],[Gameweek 08]],FPL_Fixtures_Extract[#Headers],0)),LEN(INDEX(FPL_Fixtures_Extract[],MATCH($A474,FPL_Fixtures_Extract[[Player]:[Player]],0),MATCH(FPL_Combined[[#Headers],[Gameweek 08]],FPL_Fixtures_Extract[#Headers],0)))-4),Team_Key[[Full Name]:[Full Name]],0))&amp;RIGHT(INDEX(FPL_Fixtures_Extract[],MATCH($A474,FPL_Fixtures_Extract[[Player]:[Player]],0),MATCH(FPL_Combined[[#Headers],[Gameweek 08]],FPL_Fixtures_Extract[#Headers],0)),3))</f>
        <v>CHE(A) 3-1</v>
      </c>
      <c r="J474" t="str">
        <f ca="1">IF(RIGHT(FPL_Combined[[#Headers],[Gameweek 09]],2)&lt;$B$622,INDEX(FPL_Results_Extract[Gameweek 09],MATCH($A474,FPL_Results_Extract[[Player]:[Player]],0)),INDEX(Team_Key[[Abbreviation]:[Abbreviation]],MATCH(LEFT(INDEX(FPL_Fixtures_Extract[],MATCH($A474,FPL_Fixtures_Extract[[Player]:[Player]],0),MATCH(FPL_Combined[[#Headers],[Gameweek 09]],FPL_Fixtures_Extract[#Headers],0)),LEN(INDEX(FPL_Fixtures_Extract[],MATCH($A474,FPL_Fixtures_Extract[[Player]:[Player]],0),MATCH(FPL_Combined[[#Headers],[Gameweek 09]],FPL_Fixtures_Extract[#Headers],0)))-4),Team_Key[[Full Name]:[Full Name]],0))&amp;RIGHT(INDEX(FPL_Fixtures_Extract[],MATCH($A474,FPL_Fixtures_Extract[[Player]:[Player]],0),MATCH(FPL_Combined[[#Headers],[Gameweek 09]],FPL_Fixtures_Extract[#Headers],0)),3))</f>
        <v>LEI(H) 2-2</v>
      </c>
      <c r="K474" t="str">
        <f ca="1">IF(RIGHT(FPL_Combined[[#Headers],[Gameweek 10]],2)&lt;$B$622,INDEX(FPL_Results_Extract[Gameweek 10],MATCH($A474,FPL_Results_Extract[[Player]:[Player]],0)),INDEX(Team_Key[[Abbreviation]:[Abbreviation]],MATCH(LEFT(INDEX(FPL_Fixtures_Extract[],MATCH($A474,FPL_Fixtures_Extract[[Player]:[Player]],0),MATCH(FPL_Combined[[#Headers],[Gameweek 10]],FPL_Fixtures_Extract[#Headers],0)),LEN(INDEX(FPL_Fixtures_Extract[],MATCH($A474,FPL_Fixtures_Extract[[Player]:[Player]],0),MATCH(FPL_Combined[[#Headers],[Gameweek 10]],FPL_Fixtures_Extract[#Headers],0)))-4),Team_Key[[Full Name]:[Full Name]],0))&amp;RIGHT(INDEX(FPL_Fixtures_Extract[],MATCH($A474,FPL_Fixtures_Extract[[Player]:[Player]],0),MATCH(FPL_Combined[[#Headers],[Gameweek 10]],FPL_Fixtures_Extract[#Headers],0)),3))</f>
        <v>LIV(A) 1-1</v>
      </c>
      <c r="L474" t="str">
        <f ca="1">IF(RIGHT(FPL_Combined[[#Headers],[Gameweek 11]],2)&lt;$B$622,INDEX(FPL_Results_Extract[Gameweek 11],MATCH($A474,FPL_Results_Extract[[Player]:[Player]],0)),INDEX(Team_Key[[Abbreviation]:[Abbreviation]],MATCH(LEFT(INDEX(FPL_Fixtures_Extract[],MATCH($A474,FPL_Fixtures_Extract[[Player]:[Player]],0),MATCH(FPL_Combined[[#Headers],[Gameweek 11]],FPL_Fixtures_Extract[#Headers],0)),LEN(INDEX(FPL_Fixtures_Extract[],MATCH($A474,FPL_Fixtures_Extract[[Player]:[Player]],0),MATCH(FPL_Combined[[#Headers],[Gameweek 11]],FPL_Fixtures_Extract[#Headers],0)))-4),Team_Key[[Full Name]:[Full Name]],0))&amp;RIGHT(INDEX(FPL_Fixtures_Extract[],MATCH($A474,FPL_Fixtures_Extract[[Player]:[Player]],0),MATCH(FPL_Combined[[#Headers],[Gameweek 11]],FPL_Fixtures_Extract[#Headers],0)),3))</f>
        <v>BOU(H) 2-0</v>
      </c>
      <c r="M474" t="str">
        <f ca="1">IF(RIGHT(FPL_Combined[[#Headers],[Gameweek 12]],2)&lt;$B$622,INDEX(FPL_Results_Extract[Gameweek 12],MATCH($A474,FPL_Results_Extract[[Player]:[Player]],0)),INDEX(Team_Key[[Abbreviation]:[Abbreviation]],MATCH(LEFT(INDEX(FPL_Fixtures_Extract[],MATCH($A474,FPL_Fixtures_Extract[[Player]:[Player]],0),MATCH(FPL_Combined[[#Headers],[Gameweek 12]],FPL_Fixtures_Extract[#Headers],0)),LEN(INDEX(FPL_Fixtures_Extract[],MATCH($A474,FPL_Fixtures_Extract[[Player]:[Player]],0),MATCH(FPL_Combined[[#Headers],[Gameweek 12]],FPL_Fixtures_Extract[#Headers],0)))-4),Team_Key[[Full Name]:[Full Name]],0))&amp;RIGHT(INDEX(FPL_Fixtures_Extract[],MATCH($A474,FPL_Fixtures_Extract[[Player]:[Player]],0),MATCH(FPL_Combined[[#Headers],[Gameweek 12]],FPL_Fixtures_Extract[#Headers],0)),3))</f>
        <v>SUN(A) 1-0</v>
      </c>
      <c r="N474" t="str">
        <f ca="1">IF(RIGHT(FPL_Combined[[#Headers],[Gameweek 13]],2)&lt;$B$622,INDEX(FPL_Results_Extract[Gameweek 13],MATCH($A474,FPL_Results_Extract[[Player]:[Player]],0)),INDEX(Team_Key[[Abbreviation]:[Abbreviation]],MATCH(LEFT(INDEX(FPL_Fixtures_Extract[],MATCH($A474,FPL_Fixtures_Extract[[Player]:[Player]],0),MATCH(FPL_Combined[[#Headers],[Gameweek 13]],FPL_Fixtures_Extract[#Headers],0)),LEN(INDEX(FPL_Fixtures_Extract[],MATCH($A474,FPL_Fixtures_Extract[[Player]:[Player]],0),MATCH(FPL_Combined[[#Headers],[Gameweek 13]],FPL_Fixtures_Extract[#Headers],0)))-4),Team_Key[[Full Name]:[Full Name]],0))&amp;RIGHT(INDEX(FPL_Fixtures_Extract[],MATCH($A474,FPL_Fixtures_Extract[[Player]:[Player]],0),MATCH(FPL_Combined[[#Headers],[Gameweek 13]],FPL_Fixtures_Extract[#Headers],0)),3))</f>
        <v>STK(H) 0-1</v>
      </c>
      <c r="O474" t="str">
        <f ca="1">IF(RIGHT(FPL_Combined[[#Headers],[Gameweek 14]],2)&lt;$B$622,INDEX(FPL_Results_Extract[Gameweek 14],MATCH($A474,FPL_Results_Extract[[Player]:[Player]],0)),INDEX(Team_Key[[Abbreviation]:[Abbreviation]],MATCH(LEFT(INDEX(FPL_Fixtures_Extract[],MATCH($A474,FPL_Fixtures_Extract[[Player]:[Player]],0),MATCH(FPL_Combined[[#Headers],[Gameweek 14]],FPL_Fixtures_Extract[#Headers],0)),LEN(INDEX(FPL_Fixtures_Extract[],MATCH($A474,FPL_Fixtures_Extract[[Player]:[Player]],0),MATCH(FPL_Combined[[#Headers],[Gameweek 14]],FPL_Fixtures_Extract[#Headers],0)))-4),Team_Key[[Full Name]:[Full Name]],0))&amp;RIGHT(INDEX(FPL_Fixtures_Extract[],MATCH($A474,FPL_Fixtures_Extract[[Player]:[Player]],0),MATCH(FPL_Combined[[#Headers],[Gameweek 14]],FPL_Fixtures_Extract[#Headers],0)),3))</f>
        <v>MCI(A) 1-3</v>
      </c>
      <c r="P474" t="str">
        <f ca="1">IF(RIGHT(FPL_Combined[[#Headers],[Gameweek 15]],2)&lt;$B$622,INDEX(FPL_Results_Extract[Gameweek 15],MATCH($A474,FPL_Results_Extract[[Player]:[Player]],0)),INDEX(Team_Key[[Abbreviation]:[Abbreviation]],MATCH(LEFT(INDEX(FPL_Fixtures_Extract[],MATCH($A474,FPL_Fixtures_Extract[[Player]:[Player]],0),MATCH(FPL_Combined[[#Headers],[Gameweek 15]],FPL_Fixtures_Extract[#Headers],0)),LEN(INDEX(FPL_Fixtures_Extract[],MATCH($A474,FPL_Fixtures_Extract[[Player]:[Player]],0),MATCH(FPL_Combined[[#Headers],[Gameweek 15]],FPL_Fixtures_Extract[#Headers],0)))-4),Team_Key[[Full Name]:[Full Name]],0))&amp;RIGHT(INDEX(FPL_Fixtures_Extract[],MATCH($A474,FPL_Fixtures_Extract[[Player]:[Player]],0),MATCH(FPL_Combined[[#Headers],[Gameweek 15]],FPL_Fixtures_Extract[#Headers],0)),3))</f>
        <v>AVL(H) 1-1</v>
      </c>
      <c r="Q474" t="str">
        <f ca="1">IF(RIGHT(FPL_Combined[[#Headers],[Gameweek 16]],2)&lt;$B$622,INDEX(FPL_Results_Extract[Gameweek 16],MATCH($A474,FPL_Results_Extract[[Player]:[Player]],0)),INDEX(Team_Key[[Abbreviation]:[Abbreviation]],MATCH(LEFT(INDEX(FPL_Fixtures_Extract[],MATCH($A474,FPL_Fixtures_Extract[[Player]:[Player]],0),MATCH(FPL_Combined[[#Headers],[Gameweek 16]],FPL_Fixtures_Extract[#Headers],0)),LEN(INDEX(FPL_Fixtures_Extract[],MATCH($A474,FPL_Fixtures_Extract[[Player]:[Player]],0),MATCH(FPL_Combined[[#Headers],[Gameweek 16]],FPL_Fixtures_Extract[#Headers],0)))-4),Team_Key[[Full Name]:[Full Name]],0))&amp;RIGHT(INDEX(FPL_Fixtures_Extract[],MATCH($A474,FPL_Fixtures_Extract[[Player]:[Player]],0),MATCH(FPL_Combined[[#Headers],[Gameweek 16]],FPL_Fixtures_Extract[#Headers],0)),3))</f>
        <v>CRY(A) 0-1</v>
      </c>
      <c r="R474" t="str">
        <f ca="1">IF(RIGHT(FPL_Combined[[#Headers],[Gameweek 17]],2)&lt;$B$622,INDEX(FPL_Results_Extract[Gameweek 17],MATCH($A474,FPL_Results_Extract[[Player]:[Player]],0)),INDEX(Team_Key[[Abbreviation]:[Abbreviation]],MATCH(LEFT(INDEX(FPL_Fixtures_Extract[],MATCH($A474,FPL_Fixtures_Extract[[Player]:[Player]],0),MATCH(FPL_Combined[[#Headers],[Gameweek 17]],FPL_Fixtures_Extract[#Headers],0)),LEN(INDEX(FPL_Fixtures_Extract[],MATCH($A474,FPL_Fixtures_Extract[[Player]:[Player]],0),MATCH(FPL_Combined[[#Headers],[Gameweek 17]],FPL_Fixtures_Extract[#Headers],0)))-4),Team_Key[[Full Name]:[Full Name]],0))&amp;RIGHT(INDEX(FPL_Fixtures_Extract[],MATCH($A474,FPL_Fixtures_Extract[[Player]:[Player]],0),MATCH(FPL_Combined[[#Headers],[Gameweek 17]],FPL_Fixtures_Extract[#Headers],0)),3))</f>
        <v>TOT(H) 0-2</v>
      </c>
      <c r="S474" t="str">
        <f ca="1">IF(RIGHT(FPL_Combined[[#Headers],[Gameweek 18]],2)&lt;$B$622,INDEX(FPL_Results_Extract[Gameweek 18],MATCH($A474,FPL_Results_Extract[[Player]:[Player]],0)),INDEX(Team_Key[[Abbreviation]:[Abbreviation]],MATCH(LEFT(INDEX(FPL_Fixtures_Extract[],MATCH($A474,FPL_Fixtures_Extract[[Player]:[Player]],0),MATCH(FPL_Combined[[#Headers],[Gameweek 18]],FPL_Fixtures_Extract[#Headers],0)),LEN(INDEX(FPL_Fixtures_Extract[],MATCH($A474,FPL_Fixtures_Extract[[Player]:[Player]],0),MATCH(FPL_Combined[[#Headers],[Gameweek 18]],FPL_Fixtures_Extract[#Headers],0)))-4),Team_Key[[Full Name]:[Full Name]],0))&amp;RIGHT(INDEX(FPL_Fixtures_Extract[],MATCH($A474,FPL_Fixtures_Extract[[Player]:[Player]],0),MATCH(FPL_Combined[[#Headers],[Gameweek 18]],FPL_Fixtures_Extract[#Headers],0)),3))</f>
        <v>ARS(H) 4-0</v>
      </c>
      <c r="T474" t="str">
        <f ca="1">IF(RIGHT(FPL_Combined[[#Headers],[Gameweek 19]],2)&lt;$B$622,INDEX(FPL_Results_Extract[Gameweek 19],MATCH($A474,FPL_Results_Extract[[Player]:[Player]],0)),INDEX(Team_Key[[Abbreviation]:[Abbreviation]],MATCH(LEFT(INDEX(FPL_Fixtures_Extract[],MATCH($A474,FPL_Fixtures_Extract[[Player]:[Player]],0),MATCH(FPL_Combined[[#Headers],[Gameweek 19]],FPL_Fixtures_Extract[#Headers],0)),LEN(INDEX(FPL_Fixtures_Extract[],MATCH($A474,FPL_Fixtures_Extract[[Player]:[Player]],0),MATCH(FPL_Combined[[#Headers],[Gameweek 19]],FPL_Fixtures_Extract[#Headers],0)))-4),Team_Key[[Full Name]:[Full Name]],0))&amp;RIGHT(INDEX(FPL_Fixtures_Extract[],MATCH($A474,FPL_Fixtures_Extract[[Player]:[Player]],0),MATCH(FPL_Combined[[#Headers],[Gameweek 19]],FPL_Fixtures_Extract[#Headers],0)),3))</f>
        <v>WHU(A) 1-2</v>
      </c>
      <c r="U474" t="str">
        <f ca="1">IF(RIGHT(FPL_Combined[[#Headers],[Gameweek 20]],2)&lt;$B$622,INDEX(FPL_Results_Extract[Gameweek 20],MATCH($A474,FPL_Results_Extract[[Player]:[Player]],0)),INDEX(Team_Key[[Abbreviation]:[Abbreviation]],MATCH(LEFT(INDEX(FPL_Fixtures_Extract[],MATCH($A474,FPL_Fixtures_Extract[[Player]:[Player]],0),MATCH(FPL_Combined[[#Headers],[Gameweek 20]],FPL_Fixtures_Extract[#Headers],0)),LEN(INDEX(FPL_Fixtures_Extract[],MATCH($A474,FPL_Fixtures_Extract[[Player]:[Player]],0),MATCH(FPL_Combined[[#Headers],[Gameweek 20]],FPL_Fixtures_Extract[#Headers],0)))-4),Team_Key[[Full Name]:[Full Name]],0))&amp;RIGHT(INDEX(FPL_Fixtures_Extract[],MATCH($A474,FPL_Fixtures_Extract[[Player]:[Player]],0),MATCH(FPL_Combined[[#Headers],[Gameweek 20]],FPL_Fixtures_Extract[#Headers],0)),3))</f>
        <v>NOR(A) 0-1</v>
      </c>
      <c r="V474" t="str">
        <f ca="1">IF(RIGHT(FPL_Combined[[#Headers],[Gameweek 21]],2)&lt;$B$622,INDEX(FPL_Results_Extract[Gameweek 21],MATCH($A474,FPL_Results_Extract[[Player]:[Player]],0)),INDEX(Team_Key[[Abbreviation]:[Abbreviation]],MATCH(LEFT(INDEX(FPL_Fixtures_Extract[],MATCH($A474,FPL_Fixtures_Extract[[Player]:[Player]],0),MATCH(FPL_Combined[[#Headers],[Gameweek 21]],FPL_Fixtures_Extract[#Headers],0)),LEN(INDEX(FPL_Fixtures_Extract[],MATCH($A474,FPL_Fixtures_Extract[[Player]:[Player]],0),MATCH(FPL_Combined[[#Headers],[Gameweek 21]],FPL_Fixtures_Extract[#Headers],0)))-4),Team_Key[[Full Name]:[Full Name]],0))&amp;RIGHT(INDEX(FPL_Fixtures_Extract[],MATCH($A474,FPL_Fixtures_Extract[[Player]:[Player]],0),MATCH(FPL_Combined[[#Headers],[Gameweek 21]],FPL_Fixtures_Extract[#Headers],0)),3))</f>
        <v>WAT(H) 2-0</v>
      </c>
      <c r="W474" t="str">
        <f ca="1">IF(RIGHT(FPL_Combined[[#Headers],[Gameweek 22]],2)&lt;$B$622,INDEX(FPL_Results_Extract[Gameweek 22],MATCH($A474,FPL_Results_Extract[[Player]:[Player]],0)),INDEX(Team_Key[[Abbreviation]:[Abbreviation]],MATCH(LEFT(INDEX(FPL_Fixtures_Extract[],MATCH($A474,FPL_Fixtures_Extract[[Player]:[Player]],0),MATCH(FPL_Combined[[#Headers],[Gameweek 22]],FPL_Fixtures_Extract[#Headers],0)),LEN(INDEX(FPL_Fixtures_Extract[],MATCH($A474,FPL_Fixtures_Extract[[Player]:[Player]],0),MATCH(FPL_Combined[[#Headers],[Gameweek 22]],FPL_Fixtures_Extract[#Headers],0)))-4),Team_Key[[Full Name]:[Full Name]],0))&amp;RIGHT(INDEX(FPL_Fixtures_Extract[],MATCH($A474,FPL_Fixtures_Extract[[Player]:[Player]],0),MATCH(FPL_Combined[[#Headers],[Gameweek 22]],FPL_Fixtures_Extract[#Headers],0)),3))</f>
        <v>WBA(H) 3-0</v>
      </c>
      <c r="X474" t="str">
        <f ca="1">IF(RIGHT(FPL_Combined[[#Headers],[Gameweek 23]],2)&lt;$B$622,INDEX(FPL_Results_Extract[Gameweek 23],MATCH($A474,FPL_Results_Extract[[Player]:[Player]],0)),INDEX(Team_Key[[Abbreviation]:[Abbreviation]],MATCH(LEFT(INDEX(FPL_Fixtures_Extract[],MATCH($A474,FPL_Fixtures_Extract[[Player]:[Player]],0),MATCH(FPL_Combined[[#Headers],[Gameweek 23]],FPL_Fixtures_Extract[#Headers],0)),LEN(INDEX(FPL_Fixtures_Extract[],MATCH($A474,FPL_Fixtures_Extract[[Player]:[Player]],0),MATCH(FPL_Combined[[#Headers],[Gameweek 23]],FPL_Fixtures_Extract[#Headers],0)))-4),Team_Key[[Full Name]:[Full Name]],0))&amp;RIGHT(INDEX(FPL_Fixtures_Extract[],MATCH($A474,FPL_Fixtures_Extract[[Player]:[Player]],0),MATCH(FPL_Combined[[#Headers],[Gameweek 23]],FPL_Fixtures_Extract[#Headers],0)),3))</f>
        <v>MUN(A) 1-0</v>
      </c>
      <c r="Y474" t="str">
        <f ca="1">IF(RIGHT(FPL_Combined[[#Headers],[Gameweek 24]],2)&lt;$B$622,INDEX(FPL_Results_Extract[Team],MATCH($A474,FPL_Results_Extract[[Player]:[Player]],0)),INDEX(Team_Key[[Abbreviation]:[Abbreviation]],MATCH(LEFT(INDEX(FPL_Fixtures_Extract[],MATCH($A474,FPL_Fixtures_Extract[[Player]:[Player]],0),MATCH(FPL_Combined[[#Headers],[Gameweek 24]],FPL_Fixtures_Extract[#Headers],0)),LEN(INDEX(FPL_Fixtures_Extract[],MATCH($A474,FPL_Fixtures_Extract[[Player]:[Player]],0),MATCH(FPL_Combined[[#Headers],[Gameweek 24]],FPL_Fixtures_Extract[#Headers],0)))-4),Team_Key[[Full Name]:[Full Name]],0))&amp;RIGHT(INDEX(FPL_Fixtures_Extract[],MATCH($A474,FPL_Fixtures_Extract[[Player]:[Player]],0),MATCH(FPL_Combined[[#Headers],[Gameweek 24]],FPL_Fixtures_Extract[#Headers],0)),3))</f>
        <v>SOU</v>
      </c>
      <c r="Z474" t="str">
        <f ca="1">IF(RIGHT(FPL_Combined[[#Headers],[Gameweek 25]],2)&lt;$B$622,INDEX(FPL_Results_Extract[Player],MATCH($A474,FPL_Results_Extract[[Player]:[Player]],0)),INDEX(Team_Key[[Abbreviation]:[Abbreviation]],MATCH(LEFT(INDEX(FPL_Fixtures_Extract[],MATCH($A474,FPL_Fixtures_Extract[[Player]:[Player]],0),MATCH(FPL_Combined[[#Headers],[Gameweek 25]],FPL_Fixtures_Extract[#Headers],0)),LEN(INDEX(FPL_Fixtures_Extract[],MATCH($A474,FPL_Fixtures_Extract[[Player]:[Player]],0),MATCH(FPL_Combined[[#Headers],[Gameweek 25]],FPL_Fixtures_Extract[#Headers],0)))-4),Team_Key[[Full Name]:[Full Name]],0))&amp;RIGHT(INDEX(FPL_Fixtures_Extract[],MATCH($A474,FPL_Fixtures_Extract[[Player]:[Player]],0),MATCH(FPL_Combined[[#Headers],[Gameweek 25]],FPL_Fixtures_Extract[#Headers],0)),3))</f>
        <v>Reed</v>
      </c>
      <c r="AA474" t="str">
        <f ca="1">IF(RIGHT(FPL_Combined[[#Headers],[Gameweek 26]],2)&lt;$B$622,INDEX(FPL_Results_Extract[Gameweek 01],MATCH($A474,FPL_Results_Extract[[Player]:[Player]],0)),INDEX(Team_Key[[Abbreviation]:[Abbreviation]],MATCH(LEFT(INDEX(FPL_Fixtures_Extract[],MATCH($A474,FPL_Fixtures_Extract[[Player]:[Player]],0),MATCH(FPL_Combined[[#Headers],[Gameweek 26]],FPL_Fixtures_Extract[#Headers],0)),LEN(INDEX(FPL_Fixtures_Extract[],MATCH($A474,FPL_Fixtures_Extract[[Player]:[Player]],0),MATCH(FPL_Combined[[#Headers],[Gameweek 26]],FPL_Fixtures_Extract[#Headers],0)))-4),Team_Key[[Full Name]:[Full Name]],0))&amp;RIGHT(INDEX(FPL_Fixtures_Extract[],MATCH($A474,FPL_Fixtures_Extract[[Player]:[Player]],0),MATCH(FPL_Combined[[#Headers],[Gameweek 26]],FPL_Fixtures_Extract[#Headers],0)),3))</f>
        <v>NEW(A) 2-2</v>
      </c>
      <c r="AB474" t="str">
        <f ca="1">IF(RIGHT(FPL_Combined[[#Headers],[Gameweek 27]],2)&lt;$B$622,INDEX(FPL_Results_Extract[Gameweek 02],MATCH($A474,FPL_Results_Extract[[Player]:[Player]],0)),INDEX(Team_Key[[Abbreviation]:[Abbreviation]],MATCH(LEFT(INDEX(FPL_Fixtures_Extract[],MATCH($A474,FPL_Fixtures_Extract[[Player]:[Player]],0),MATCH(FPL_Combined[[#Headers],[Gameweek 27]],FPL_Fixtures_Extract[#Headers],0)),LEN(INDEX(FPL_Fixtures_Extract[],MATCH($A474,FPL_Fixtures_Extract[[Player]:[Player]],0),MATCH(FPL_Combined[[#Headers],[Gameweek 27]],FPL_Fixtures_Extract[#Headers],0)))-4),Team_Key[[Full Name]:[Full Name]],0))&amp;RIGHT(INDEX(FPL_Fixtures_Extract[],MATCH($A474,FPL_Fixtures_Extract[[Player]:[Player]],0),MATCH(FPL_Combined[[#Headers],[Gameweek 27]],FPL_Fixtures_Extract[#Headers],0)),3))</f>
        <v>EVE(H) 0-3</v>
      </c>
      <c r="AC474" t="str">
        <f ca="1">IF(RIGHT(FPL_Combined[[#Headers],[Gameweek 28]],2)&lt;$B$622,INDEX(FPL_Results_Extract[Gameweek 03],MATCH($A474,FPL_Results_Extract[[Player]:[Player]],0)),INDEX(Team_Key[[Abbreviation]:[Abbreviation]],MATCH(LEFT(INDEX(FPL_Fixtures_Extract[],MATCH($A474,FPL_Fixtures_Extract[[Player]:[Player]],0),MATCH(FPL_Combined[[#Headers],[Gameweek 28]],FPL_Fixtures_Extract[#Headers],0)),LEN(INDEX(FPL_Fixtures_Extract[],MATCH($A474,FPL_Fixtures_Extract[[Player]:[Player]],0),MATCH(FPL_Combined[[#Headers],[Gameweek 28]],FPL_Fixtures_Extract[#Headers],0)))-4),Team_Key[[Full Name]:[Full Name]],0))&amp;RIGHT(INDEX(FPL_Fixtures_Extract[],MATCH($A474,FPL_Fixtures_Extract[[Player]:[Player]],0),MATCH(FPL_Combined[[#Headers],[Gameweek 28]],FPL_Fixtures_Extract[#Headers],0)),3))</f>
        <v>WAT(A) 0-0</v>
      </c>
      <c r="AD474" t="str">
        <f ca="1">IF(RIGHT(FPL_Combined[[#Headers],[Gameweek 29]],2)&lt;$B$622,INDEX(FPL_Results_Extract[Gameweek 04],MATCH($A474,FPL_Results_Extract[[Player]:[Player]],0)),INDEX(Team_Key[[Abbreviation]:[Abbreviation]],MATCH(LEFT(INDEX(FPL_Fixtures_Extract[],MATCH($A474,FPL_Fixtures_Extract[[Player]:[Player]],0),MATCH(FPL_Combined[[#Headers],[Gameweek 29]],FPL_Fixtures_Extract[#Headers],0)),LEN(INDEX(FPL_Fixtures_Extract[],MATCH($A474,FPL_Fixtures_Extract[[Player]:[Player]],0),MATCH(FPL_Combined[[#Headers],[Gameweek 29]],FPL_Fixtures_Extract[#Headers],0)))-4),Team_Key[[Full Name]:[Full Name]],0))&amp;RIGHT(INDEX(FPL_Fixtures_Extract[],MATCH($A474,FPL_Fixtures_Extract[[Player]:[Player]],0),MATCH(FPL_Combined[[#Headers],[Gameweek 29]],FPL_Fixtures_Extract[#Headers],0)),3))</f>
        <v>SUN(H)</v>
      </c>
      <c r="AE474" t="str">
        <f ca="1">IF(RIGHT(FPL_Combined[[#Headers],[Gameweek 30]],2)&lt;$B$622,INDEX(FPL_Results_Extract[Gameweek 05],MATCH($A474,FPL_Results_Extract[[Player]:[Player]],0)),INDEX(Team_Key[[Abbreviation]:[Abbreviation]],MATCH(LEFT(INDEX(FPL_Fixtures_Extract[],MATCH($A474,FPL_Fixtures_Extract[[Player]:[Player]],0),MATCH(FPL_Combined[[#Headers],[Gameweek 30]],FPL_Fixtures_Extract[#Headers],0)),LEN(INDEX(FPL_Fixtures_Extract[],MATCH($A474,FPL_Fixtures_Extract[[Player]:[Player]],0),MATCH(FPL_Combined[[#Headers],[Gameweek 30]],FPL_Fixtures_Extract[#Headers],0)))-4),Team_Key[[Full Name]:[Full Name]],0))&amp;RIGHT(INDEX(FPL_Fixtures_Extract[],MATCH($A474,FPL_Fixtures_Extract[[Player]:[Player]],0),MATCH(FPL_Combined[[#Headers],[Gameweek 30]],FPL_Fixtures_Extract[#Headers],0)),3))</f>
        <v>STK(A)</v>
      </c>
      <c r="AF474" t="str">
        <f ca="1">IF(RIGHT(FPL_Combined[[#Headers],[Gameweek 31]],2)&lt;$B$622,INDEX(FPL_Results_Extract[Gameweek 06],MATCH($A474,FPL_Results_Extract[[Player]:[Player]],0)),INDEX(Team_Key[[Abbreviation]:[Abbreviation]],MATCH(LEFT(INDEX(FPL_Fixtures_Extract[],MATCH($A474,FPL_Fixtures_Extract[[Player]:[Player]],0),MATCH(FPL_Combined[[#Headers],[Gameweek 31]],FPL_Fixtures_Extract[#Headers],0)),LEN(INDEX(FPL_Fixtures_Extract[],MATCH($A474,FPL_Fixtures_Extract[[Player]:[Player]],0),MATCH(FPL_Combined[[#Headers],[Gameweek 31]],FPL_Fixtures_Extract[#Headers],0)))-4),Team_Key[[Full Name]:[Full Name]],0))&amp;RIGHT(INDEX(FPL_Fixtures_Extract[],MATCH($A474,FPL_Fixtures_Extract[[Player]:[Player]],0),MATCH(FPL_Combined[[#Headers],[Gameweek 31]],FPL_Fixtures_Extract[#Headers],0)),3))</f>
        <v>LIV(H)</v>
      </c>
      <c r="AG474" t="str">
        <f ca="1">IF(RIGHT(FPL_Combined[[#Headers],[Gameweek 32]],2)&lt;$B$622,INDEX(FPL_Results_Extract[Gameweek 07],MATCH($A474,FPL_Results_Extract[[Player]:[Player]],0)),INDEX(Team_Key[[Abbreviation]:[Abbreviation]],MATCH(LEFT(INDEX(FPL_Fixtures_Extract[],MATCH($A474,FPL_Fixtures_Extract[[Player]:[Player]],0),MATCH(FPL_Combined[[#Headers],[Gameweek 32]],FPL_Fixtures_Extract[#Headers],0)),LEN(INDEX(FPL_Fixtures_Extract[],MATCH($A474,FPL_Fixtures_Extract[[Player]:[Player]],0),MATCH(FPL_Combined[[#Headers],[Gameweek 32]],FPL_Fixtures_Extract[#Headers],0)))-4),Team_Key[[Full Name]:[Full Name]],0))&amp;RIGHT(INDEX(FPL_Fixtures_Extract[],MATCH($A474,FPL_Fixtures_Extract[[Player]:[Player]],0),MATCH(FPL_Combined[[#Headers],[Gameweek 32]],FPL_Fixtures_Extract[#Headers],0)),3))</f>
        <v>LEI(A)</v>
      </c>
      <c r="AH474" t="str">
        <f ca="1">IF(RIGHT(FPL_Combined[[#Headers],[Gameweek 33]],2)&lt;$B$622,INDEX(FPL_Results_Extract[Gameweek 08],MATCH($A474,FPL_Results_Extract[[Player]:[Player]],0)),INDEX(Team_Key[[Abbreviation]:[Abbreviation]],MATCH(LEFT(INDEX(FPL_Fixtures_Extract[],MATCH($A474,FPL_Fixtures_Extract[[Player]:[Player]],0),MATCH(FPL_Combined[[#Headers],[Gameweek 33]],FPL_Fixtures_Extract[#Headers],0)),LEN(INDEX(FPL_Fixtures_Extract[],MATCH($A474,FPL_Fixtures_Extract[[Player]:[Player]],0),MATCH(FPL_Combined[[#Headers],[Gameweek 33]],FPL_Fixtures_Extract[#Headers],0)))-4),Team_Key[[Full Name]:[Full Name]],0))&amp;RIGHT(INDEX(FPL_Fixtures_Extract[],MATCH($A474,FPL_Fixtures_Extract[[Player]:[Player]],0),MATCH(FPL_Combined[[#Headers],[Gameweek 33]],FPL_Fixtures_Extract[#Headers],0)),3))</f>
        <v>NEW(H)</v>
      </c>
      <c r="AI474" t="str">
        <f ca="1">IF(RIGHT(FPL_Combined[[#Headers],[Gameweek 34]],2)&lt;$B$622,INDEX(FPL_Results_Extract[Gameweek 09],MATCH($A474,FPL_Results_Extract[[Player]:[Player]],0)),INDEX(Team_Key[[Abbreviation]:[Abbreviation]],MATCH(LEFT(INDEX(FPL_Fixtures_Extract[],MATCH($A474,FPL_Fixtures_Extract[[Player]:[Player]],0),MATCH(FPL_Combined[[#Headers],[Gameweek 34]],FPL_Fixtures_Extract[#Headers],0)),LEN(INDEX(FPL_Fixtures_Extract[],MATCH($A474,FPL_Fixtures_Extract[[Player]:[Player]],0),MATCH(FPL_Combined[[#Headers],[Gameweek 34]],FPL_Fixtures_Extract[#Headers],0)))-4),Team_Key[[Full Name]:[Full Name]],0))&amp;RIGHT(INDEX(FPL_Fixtures_Extract[],MATCH($A474,FPL_Fixtures_Extract[[Player]:[Player]],0),MATCH(FPL_Combined[[#Headers],[Gameweek 34]],FPL_Fixtures_Extract[#Headers],0)),3))</f>
        <v>EVE(A)</v>
      </c>
      <c r="AJ474" t="str">
        <f ca="1">IF(RIGHT(FPL_Combined[[#Headers],[Gameweek 35]],2)&lt;$B$622,INDEX(FPL_Results_Extract[Gameweek 10],MATCH($A474,FPL_Results_Extract[[Player]:[Player]],0)),INDEX(Team_Key[[Abbreviation]:[Abbreviation]],MATCH(LEFT(INDEX(FPL_Fixtures_Extract[],MATCH($A474,FPL_Fixtures_Extract[[Player]:[Player]],0),MATCH(FPL_Combined[[#Headers],[Gameweek 35]],FPL_Fixtures_Extract[#Headers],0)),LEN(INDEX(FPL_Fixtures_Extract[],MATCH($A474,FPL_Fixtures_Extract[[Player]:[Player]],0),MATCH(FPL_Combined[[#Headers],[Gameweek 35]],FPL_Fixtures_Extract[#Headers],0)))-4),Team_Key[[Full Name]:[Full Name]],0))&amp;RIGHT(INDEX(FPL_Fixtures_Extract[],MATCH($A474,FPL_Fixtures_Extract[[Player]:[Player]],0),MATCH(FPL_Combined[[#Headers],[Gameweek 35]],FPL_Fixtures_Extract[#Headers],0)),3))</f>
        <v>AVL(A)</v>
      </c>
      <c r="AK474" t="str">
        <f ca="1">IF(RIGHT(FPL_Combined[[#Headers],[Gameweek 36]],2)&lt;$B$622,INDEX(FPL_Results_Extract[Gameweek 11],MATCH($A474,FPL_Results_Extract[[Player]:[Player]],0)),INDEX(Team_Key[[Abbreviation]:[Abbreviation]],MATCH(LEFT(INDEX(FPL_Fixtures_Extract[],MATCH($A474,FPL_Fixtures_Extract[[Player]:[Player]],0),MATCH(FPL_Combined[[#Headers],[Gameweek 36]],FPL_Fixtures_Extract[#Headers],0)),LEN(INDEX(FPL_Fixtures_Extract[],MATCH($A474,FPL_Fixtures_Extract[[Player]:[Player]],0),MATCH(FPL_Combined[[#Headers],[Gameweek 36]],FPL_Fixtures_Extract[#Headers],0)))-4),Team_Key[[Full Name]:[Full Name]],0))&amp;RIGHT(INDEX(FPL_Fixtures_Extract[],MATCH($A474,FPL_Fixtures_Extract[[Player]:[Player]],0),MATCH(FPL_Combined[[#Headers],[Gameweek 36]],FPL_Fixtures_Extract[#Headers],0)),3))</f>
        <v>MCI(H)</v>
      </c>
      <c r="AL474" t="str">
        <f ca="1">IF(RIGHT(FPL_Combined[[#Headers],[Gameweek 37]],2)&lt;$B$622,INDEX(FPL_Results_Extract[Gameweek 12],MATCH($A474,FPL_Results_Extract[[Player]:[Player]],0)),INDEX(Team_Key[[Abbreviation]:[Abbreviation]],MATCH(LEFT(INDEX(FPL_Fixtures_Extract[],MATCH($A474,FPL_Fixtures_Extract[[Player]:[Player]],0),MATCH(FPL_Combined[[#Headers],[Gameweek 37]],FPL_Fixtures_Extract[#Headers],0)),LEN(INDEX(FPL_Fixtures_Extract[],MATCH($A474,FPL_Fixtures_Extract[[Player]:[Player]],0),MATCH(FPL_Combined[[#Headers],[Gameweek 37]],FPL_Fixtures_Extract[#Headers],0)))-4),Team_Key[[Full Name]:[Full Name]],0))&amp;RIGHT(INDEX(FPL_Fixtures_Extract[],MATCH($A474,FPL_Fixtures_Extract[[Player]:[Player]],0),MATCH(FPL_Combined[[#Headers],[Gameweek 37]],FPL_Fixtures_Extract[#Headers],0)),3))</f>
        <v>TOT(A)</v>
      </c>
      <c r="AM474" t="str">
        <f ca="1">IF(RIGHT(FPL_Combined[[#Headers],[Gameweek 38]],2)&lt;$B$622,INDEX(FPL_Results_Extract[Gameweek 13],MATCH($A474,FPL_Results_Extract[[Player]:[Player]],0)),INDEX(Team_Key[[Abbreviation]:[Abbreviation]],MATCH(LEFT(INDEX(FPL_Fixtures_Extract[],MATCH($A474,FPL_Fixtures_Extract[[Player]:[Player]],0),MATCH(FPL_Combined[[#Headers],[Gameweek 38]],FPL_Fixtures_Extract[#Headers],0)),LEN(INDEX(FPL_Fixtures_Extract[],MATCH($A474,FPL_Fixtures_Extract[[Player]:[Player]],0),MATCH(FPL_Combined[[#Headers],[Gameweek 38]],FPL_Fixtures_Extract[#Headers],0)))-4),Team_Key[[Full Name]:[Full Name]],0))&amp;RIGHT(INDEX(FPL_Fixtures_Extract[],MATCH($A474,FPL_Fixtures_Extract[[Player]:[Player]],0),MATCH(FPL_Combined[[#Headers],[Gameweek 38]],FPL_Fixtures_Extract[#Headers],0)),3))</f>
        <v>CRY(H)</v>
      </c>
    </row>
    <row r="475" spans="1:39" x14ac:dyDescent="0.45">
      <c r="A475" t="s">
        <v>408</v>
      </c>
      <c r="B475" t="str">
        <f ca="1">IF(RIGHT(FPL_Combined[[#Headers],[Gameweek 01]],2)&lt;$B$622,INDEX(FPL_Results_Extract[Gameweek 01],MATCH($A475,FPL_Results_Extract[[Player]:[Player]],0)),INDEX(Team_Key[[Abbreviation]:[Abbreviation]],MATCH(LEFT(INDEX(FPL_Fixtures_Extract[],MATCH($A475,FPL_Fixtures_Extract[[Player]:[Player]],0),MATCH(FPL_Combined[[#Headers],[Gameweek 01]],FPL_Fixtures_Extract[#Headers],0)),LEN(INDEX(FPL_Fixtures_Extract[],MATCH($A475,FPL_Fixtures_Extract[[Player]:[Player]],0),MATCH(FPL_Combined[[#Headers],[Gameweek 01]],FPL_Fixtures_Extract[#Headers],0)))-4),Team_Key[[Full Name]:[Full Name]],0))&amp;RIGHT(INDEX(FPL_Fixtures_Extract[],MATCH($A475,FPL_Fixtures_Extract[[Player]:[Player]],0),MATCH(FPL_Combined[[#Headers],[Gameweek 01]],FPL_Fixtures_Extract[#Headers],0)),3))</f>
        <v>ARS(A) 2-0</v>
      </c>
      <c r="C475" t="str">
        <f ca="1">IF(RIGHT(FPL_Combined[[#Headers],[Gameweek 02]],2)&lt;$B$622,INDEX(FPL_Results_Extract[Gameweek 02],MATCH($A475,FPL_Results_Extract[[Player]:[Player]],0)),INDEX(Team_Key[[Abbreviation]:[Abbreviation]],MATCH(LEFT(INDEX(FPL_Fixtures_Extract[],MATCH($A475,FPL_Fixtures_Extract[[Player]:[Player]],0),MATCH(FPL_Combined[[#Headers],[Gameweek 02]],FPL_Fixtures_Extract[#Headers],0)),LEN(INDEX(FPL_Fixtures_Extract[],MATCH($A475,FPL_Fixtures_Extract[[Player]:[Player]],0),MATCH(FPL_Combined[[#Headers],[Gameweek 02]],FPL_Fixtures_Extract[#Headers],0)))-4),Team_Key[[Full Name]:[Full Name]],0))&amp;RIGHT(INDEX(FPL_Fixtures_Extract[],MATCH($A475,FPL_Fixtures_Extract[[Player]:[Player]],0),MATCH(FPL_Combined[[#Headers],[Gameweek 02]],FPL_Fixtures_Extract[#Headers],0)),3))</f>
        <v>LEI(H) 1-2</v>
      </c>
      <c r="D475" t="str">
        <f ca="1">IF(RIGHT(FPL_Combined[[#Headers],[Gameweek 03]],2)&lt;$B$622,INDEX(FPL_Results_Extract[Gameweek 03],MATCH($A475,FPL_Results_Extract[[Player]:[Player]],0)),INDEX(Team_Key[[Abbreviation]:[Abbreviation]],MATCH(LEFT(INDEX(FPL_Fixtures_Extract[],MATCH($A475,FPL_Fixtures_Extract[[Player]:[Player]],0),MATCH(FPL_Combined[[#Headers],[Gameweek 03]],FPL_Fixtures_Extract[#Headers],0)),LEN(INDEX(FPL_Fixtures_Extract[],MATCH($A475,FPL_Fixtures_Extract[[Player]:[Player]],0),MATCH(FPL_Combined[[#Headers],[Gameweek 03]],FPL_Fixtures_Extract[#Headers],0)))-4),Team_Key[[Full Name]:[Full Name]],0))&amp;RIGHT(INDEX(FPL_Fixtures_Extract[],MATCH($A475,FPL_Fixtures_Extract[[Player]:[Player]],0),MATCH(FPL_Combined[[#Headers],[Gameweek 03]],FPL_Fixtures_Extract[#Headers],0)),3))</f>
        <v>BOU(H) 3-4</v>
      </c>
      <c r="E475" t="str">
        <f ca="1">IF(RIGHT(FPL_Combined[[#Headers],[Gameweek 04]],2)&lt;$B$622,INDEX(FPL_Results_Extract[Gameweek 04],MATCH($A475,FPL_Results_Extract[[Player]:[Player]],0)),INDEX(Team_Key[[Abbreviation]:[Abbreviation]],MATCH(LEFT(INDEX(FPL_Fixtures_Extract[],MATCH($A475,FPL_Fixtures_Extract[[Player]:[Player]],0),MATCH(FPL_Combined[[#Headers],[Gameweek 04]],FPL_Fixtures_Extract[#Headers],0)),LEN(INDEX(FPL_Fixtures_Extract[],MATCH($A475,FPL_Fixtures_Extract[[Player]:[Player]],0),MATCH(FPL_Combined[[#Headers],[Gameweek 04]],FPL_Fixtures_Extract[#Headers],0)))-4),Team_Key[[Full Name]:[Full Name]],0))&amp;RIGHT(INDEX(FPL_Fixtures_Extract[],MATCH($A475,FPL_Fixtures_Extract[[Player]:[Player]],0),MATCH(FPL_Combined[[#Headers],[Gameweek 04]],FPL_Fixtures_Extract[#Headers],0)),3))</f>
        <v>LIV(A) 3-0</v>
      </c>
      <c r="F475" t="str">
        <f ca="1">IF(RIGHT(FPL_Combined[[#Headers],[Gameweek 05]],2)&lt;$B$622,INDEX(FPL_Results_Extract[Gameweek 05],MATCH($A475,FPL_Results_Extract[[Player]:[Player]],0)),INDEX(Team_Key[[Abbreviation]:[Abbreviation]],MATCH(LEFT(INDEX(FPL_Fixtures_Extract[],MATCH($A475,FPL_Fixtures_Extract[[Player]:[Player]],0),MATCH(FPL_Combined[[#Headers],[Gameweek 05]],FPL_Fixtures_Extract[#Headers],0)),LEN(INDEX(FPL_Fixtures_Extract[],MATCH($A475,FPL_Fixtures_Extract[[Player]:[Player]],0),MATCH(FPL_Combined[[#Headers],[Gameweek 05]],FPL_Fixtures_Extract[#Headers],0)))-4),Team_Key[[Full Name]:[Full Name]],0))&amp;RIGHT(INDEX(FPL_Fixtures_Extract[],MATCH($A475,FPL_Fixtures_Extract[[Player]:[Player]],0),MATCH(FPL_Combined[[#Headers],[Gameweek 05]],FPL_Fixtures_Extract[#Headers],0)),3))</f>
        <v>NEW(H) 2-0</v>
      </c>
      <c r="G475" t="str">
        <f ca="1">IF(RIGHT(FPL_Combined[[#Headers],[Gameweek 06]],2)&lt;$B$622,INDEX(FPL_Results_Extract[Gameweek 06],MATCH($A475,FPL_Results_Extract[[Player]:[Player]],0)),INDEX(Team_Key[[Abbreviation]:[Abbreviation]],MATCH(LEFT(INDEX(FPL_Fixtures_Extract[],MATCH($A475,FPL_Fixtures_Extract[[Player]:[Player]],0),MATCH(FPL_Combined[[#Headers],[Gameweek 06]],FPL_Fixtures_Extract[#Headers],0)),LEN(INDEX(FPL_Fixtures_Extract[],MATCH($A475,FPL_Fixtures_Extract[[Player]:[Player]],0),MATCH(FPL_Combined[[#Headers],[Gameweek 06]],FPL_Fixtures_Extract[#Headers],0)))-4),Team_Key[[Full Name]:[Full Name]],0))&amp;RIGHT(INDEX(FPL_Fixtures_Extract[],MATCH($A475,FPL_Fixtures_Extract[[Player]:[Player]],0),MATCH(FPL_Combined[[#Headers],[Gameweek 06]],FPL_Fixtures_Extract[#Headers],0)),3))</f>
        <v>MCI(A) 2-1</v>
      </c>
      <c r="H475" t="str">
        <f ca="1">IF(RIGHT(FPL_Combined[[#Headers],[Gameweek 07]],2)&lt;$B$622,INDEX(FPL_Results_Extract[Gameweek 07],MATCH($A475,FPL_Results_Extract[[Player]:[Player]],0)),INDEX(Team_Key[[Abbreviation]:[Abbreviation]],MATCH(LEFT(INDEX(FPL_Fixtures_Extract[],MATCH($A475,FPL_Fixtures_Extract[[Player]:[Player]],0),MATCH(FPL_Combined[[#Headers],[Gameweek 07]],FPL_Fixtures_Extract[#Headers],0)),LEN(INDEX(FPL_Fixtures_Extract[],MATCH($A475,FPL_Fixtures_Extract[[Player]:[Player]],0),MATCH(FPL_Combined[[#Headers],[Gameweek 07]],FPL_Fixtures_Extract[#Headers],0)))-4),Team_Key[[Full Name]:[Full Name]],0))&amp;RIGHT(INDEX(FPL_Fixtures_Extract[],MATCH($A475,FPL_Fixtures_Extract[[Player]:[Player]],0),MATCH(FPL_Combined[[#Headers],[Gameweek 07]],FPL_Fixtures_Extract[#Headers],0)),3))</f>
        <v>NOR(H) 2-2</v>
      </c>
      <c r="I475" t="str">
        <f ca="1">IF(RIGHT(FPL_Combined[[#Headers],[Gameweek 08]],2)&lt;$B$622,INDEX(FPL_Results_Extract[Gameweek 08],MATCH($A475,FPL_Results_Extract[[Player]:[Player]],0)),INDEX(Team_Key[[Abbreviation]:[Abbreviation]],MATCH(LEFT(INDEX(FPL_Fixtures_Extract[],MATCH($A475,FPL_Fixtures_Extract[[Player]:[Player]],0),MATCH(FPL_Combined[[#Headers],[Gameweek 08]],FPL_Fixtures_Extract[#Headers],0)),LEN(INDEX(FPL_Fixtures_Extract[],MATCH($A475,FPL_Fixtures_Extract[[Player]:[Player]],0),MATCH(FPL_Combined[[#Headers],[Gameweek 08]],FPL_Fixtures_Extract[#Headers],0)))-4),Team_Key[[Full Name]:[Full Name]],0))&amp;RIGHT(INDEX(FPL_Fixtures_Extract[],MATCH($A475,FPL_Fixtures_Extract[[Player]:[Player]],0),MATCH(FPL_Combined[[#Headers],[Gameweek 08]],FPL_Fixtures_Extract[#Headers],0)),3))</f>
        <v>SUN(A) 2-2</v>
      </c>
      <c r="J475" t="str">
        <f ca="1">IF(RIGHT(FPL_Combined[[#Headers],[Gameweek 09]],2)&lt;$B$622,INDEX(FPL_Results_Extract[Gameweek 09],MATCH($A475,FPL_Results_Extract[[Player]:[Player]],0)),INDEX(Team_Key[[Abbreviation]:[Abbreviation]],MATCH(LEFT(INDEX(FPL_Fixtures_Extract[],MATCH($A475,FPL_Fixtures_Extract[[Player]:[Player]],0),MATCH(FPL_Combined[[#Headers],[Gameweek 09]],FPL_Fixtures_Extract[#Headers],0)),LEN(INDEX(FPL_Fixtures_Extract[],MATCH($A475,FPL_Fixtures_Extract[[Player]:[Player]],0),MATCH(FPL_Combined[[#Headers],[Gameweek 09]],FPL_Fixtures_Extract[#Headers],0)))-4),Team_Key[[Full Name]:[Full Name]],0))&amp;RIGHT(INDEX(FPL_Fixtures_Extract[],MATCH($A475,FPL_Fixtures_Extract[[Player]:[Player]],0),MATCH(FPL_Combined[[#Headers],[Gameweek 09]],FPL_Fixtures_Extract[#Headers],0)),3))</f>
        <v>CRY(A) 3-1</v>
      </c>
      <c r="K475" t="str">
        <f ca="1">IF(RIGHT(FPL_Combined[[#Headers],[Gameweek 10]],2)&lt;$B$622,INDEX(FPL_Results_Extract[Gameweek 10],MATCH($A475,FPL_Results_Extract[[Player]:[Player]],0)),INDEX(Team_Key[[Abbreviation]:[Abbreviation]],MATCH(LEFT(INDEX(FPL_Fixtures_Extract[],MATCH($A475,FPL_Fixtures_Extract[[Player]:[Player]],0),MATCH(FPL_Combined[[#Headers],[Gameweek 10]],FPL_Fixtures_Extract[#Headers],0)),LEN(INDEX(FPL_Fixtures_Extract[],MATCH($A475,FPL_Fixtures_Extract[[Player]:[Player]],0),MATCH(FPL_Combined[[#Headers],[Gameweek 10]],FPL_Fixtures_Extract[#Headers],0)))-4),Team_Key[[Full Name]:[Full Name]],0))&amp;RIGHT(INDEX(FPL_Fixtures_Extract[],MATCH($A475,FPL_Fixtures_Extract[[Player]:[Player]],0),MATCH(FPL_Combined[[#Headers],[Gameweek 10]],FPL_Fixtures_Extract[#Headers],0)),3))</f>
        <v>CHE(H) 2-1</v>
      </c>
      <c r="L475" t="str">
        <f ca="1">IF(RIGHT(FPL_Combined[[#Headers],[Gameweek 11]],2)&lt;$B$622,INDEX(FPL_Results_Extract[Gameweek 11],MATCH($A475,FPL_Results_Extract[[Player]:[Player]],0)),INDEX(Team_Key[[Abbreviation]:[Abbreviation]],MATCH(LEFT(INDEX(FPL_Fixtures_Extract[],MATCH($A475,FPL_Fixtures_Extract[[Player]:[Player]],0),MATCH(FPL_Combined[[#Headers],[Gameweek 11]],FPL_Fixtures_Extract[#Headers],0)),LEN(INDEX(FPL_Fixtures_Extract[],MATCH($A475,FPL_Fixtures_Extract[[Player]:[Player]],0),MATCH(FPL_Combined[[#Headers],[Gameweek 11]],FPL_Fixtures_Extract[#Headers],0)))-4),Team_Key[[Full Name]:[Full Name]],0))&amp;RIGHT(INDEX(FPL_Fixtures_Extract[],MATCH($A475,FPL_Fixtures_Extract[[Player]:[Player]],0),MATCH(FPL_Combined[[#Headers],[Gameweek 11]],FPL_Fixtures_Extract[#Headers],0)),3))</f>
        <v>WAT(A) 0-2</v>
      </c>
      <c r="M475" t="str">
        <f ca="1">IF(RIGHT(FPL_Combined[[#Headers],[Gameweek 12]],2)&lt;$B$622,INDEX(FPL_Results_Extract[Gameweek 12],MATCH($A475,FPL_Results_Extract[[Player]:[Player]],0)),INDEX(Team_Key[[Abbreviation]:[Abbreviation]],MATCH(LEFT(INDEX(FPL_Fixtures_Extract[],MATCH($A475,FPL_Fixtures_Extract[[Player]:[Player]],0),MATCH(FPL_Combined[[#Headers],[Gameweek 12]],FPL_Fixtures_Extract[#Headers],0)),LEN(INDEX(FPL_Fixtures_Extract[],MATCH($A475,FPL_Fixtures_Extract[[Player]:[Player]],0),MATCH(FPL_Combined[[#Headers],[Gameweek 12]],FPL_Fixtures_Extract[#Headers],0)))-4),Team_Key[[Full Name]:[Full Name]],0))&amp;RIGHT(INDEX(FPL_Fixtures_Extract[],MATCH($A475,FPL_Fixtures_Extract[[Player]:[Player]],0),MATCH(FPL_Combined[[#Headers],[Gameweek 12]],FPL_Fixtures_Extract[#Headers],0)),3))</f>
        <v>EVE(H) 1-1</v>
      </c>
      <c r="N475" t="str">
        <f ca="1">IF(RIGHT(FPL_Combined[[#Headers],[Gameweek 13]],2)&lt;$B$622,INDEX(FPL_Results_Extract[Gameweek 13],MATCH($A475,FPL_Results_Extract[[Player]:[Player]],0)),INDEX(Team_Key[[Abbreviation]:[Abbreviation]],MATCH(LEFT(INDEX(FPL_Fixtures_Extract[],MATCH($A475,FPL_Fixtures_Extract[[Player]:[Player]],0),MATCH(FPL_Combined[[#Headers],[Gameweek 13]],FPL_Fixtures_Extract[#Headers],0)),LEN(INDEX(FPL_Fixtures_Extract[],MATCH($A475,FPL_Fixtures_Extract[[Player]:[Player]],0),MATCH(FPL_Combined[[#Headers],[Gameweek 13]],FPL_Fixtures_Extract[#Headers],0)))-4),Team_Key[[Full Name]:[Full Name]],0))&amp;RIGHT(INDEX(FPL_Fixtures_Extract[],MATCH($A475,FPL_Fixtures_Extract[[Player]:[Player]],0),MATCH(FPL_Combined[[#Headers],[Gameweek 13]],FPL_Fixtures_Extract[#Headers],0)),3))</f>
        <v>TOT(A) 1-4</v>
      </c>
      <c r="O475" t="str">
        <f ca="1">IF(RIGHT(FPL_Combined[[#Headers],[Gameweek 14]],2)&lt;$B$622,INDEX(FPL_Results_Extract[Gameweek 14],MATCH($A475,FPL_Results_Extract[[Player]:[Player]],0)),INDEX(Team_Key[[Abbreviation]:[Abbreviation]],MATCH(LEFT(INDEX(FPL_Fixtures_Extract[],MATCH($A475,FPL_Fixtures_Extract[[Player]:[Player]],0),MATCH(FPL_Combined[[#Headers],[Gameweek 14]],FPL_Fixtures_Extract[#Headers],0)),LEN(INDEX(FPL_Fixtures_Extract[],MATCH($A475,FPL_Fixtures_Extract[[Player]:[Player]],0),MATCH(FPL_Combined[[#Headers],[Gameweek 14]],FPL_Fixtures_Extract[#Headers],0)))-4),Team_Key[[Full Name]:[Full Name]],0))&amp;RIGHT(INDEX(FPL_Fixtures_Extract[],MATCH($A475,FPL_Fixtures_Extract[[Player]:[Player]],0),MATCH(FPL_Combined[[#Headers],[Gameweek 14]],FPL_Fixtures_Extract[#Headers],0)),3))</f>
        <v>WBA(H) 1-1</v>
      </c>
      <c r="P475" t="str">
        <f ca="1">IF(RIGHT(FPL_Combined[[#Headers],[Gameweek 15]],2)&lt;$B$622,INDEX(FPL_Results_Extract[Gameweek 15],MATCH($A475,FPL_Results_Extract[[Player]:[Player]],0)),INDEX(Team_Key[[Abbreviation]:[Abbreviation]],MATCH(LEFT(INDEX(FPL_Fixtures_Extract[],MATCH($A475,FPL_Fixtures_Extract[[Player]:[Player]],0),MATCH(FPL_Combined[[#Headers],[Gameweek 15]],FPL_Fixtures_Extract[#Headers],0)),LEN(INDEX(FPL_Fixtures_Extract[],MATCH($A475,FPL_Fixtures_Extract[[Player]:[Player]],0),MATCH(FPL_Combined[[#Headers],[Gameweek 15]],FPL_Fixtures_Extract[#Headers],0)))-4),Team_Key[[Full Name]:[Full Name]],0))&amp;RIGHT(INDEX(FPL_Fixtures_Extract[],MATCH($A475,FPL_Fixtures_Extract[[Player]:[Player]],0),MATCH(FPL_Combined[[#Headers],[Gameweek 15]],FPL_Fixtures_Extract[#Headers],0)),3))</f>
        <v>MUN(A) 0-0</v>
      </c>
      <c r="Q475" t="str">
        <f ca="1">IF(RIGHT(FPL_Combined[[#Headers],[Gameweek 16]],2)&lt;$B$622,INDEX(FPL_Results_Extract[Gameweek 16],MATCH($A475,FPL_Results_Extract[[Player]:[Player]],0)),INDEX(Team_Key[[Abbreviation]:[Abbreviation]],MATCH(LEFT(INDEX(FPL_Fixtures_Extract[],MATCH($A475,FPL_Fixtures_Extract[[Player]:[Player]],0),MATCH(FPL_Combined[[#Headers],[Gameweek 16]],FPL_Fixtures_Extract[#Headers],0)),LEN(INDEX(FPL_Fixtures_Extract[],MATCH($A475,FPL_Fixtures_Extract[[Player]:[Player]],0),MATCH(FPL_Combined[[#Headers],[Gameweek 16]],FPL_Fixtures_Extract[#Headers],0)))-4),Team_Key[[Full Name]:[Full Name]],0))&amp;RIGHT(INDEX(FPL_Fixtures_Extract[],MATCH($A475,FPL_Fixtures_Extract[[Player]:[Player]],0),MATCH(FPL_Combined[[#Headers],[Gameweek 16]],FPL_Fixtures_Extract[#Headers],0)),3))</f>
        <v>STK(H) 0-0</v>
      </c>
      <c r="R475" t="str">
        <f ca="1">IF(RIGHT(FPL_Combined[[#Headers],[Gameweek 17]],2)&lt;$B$622,INDEX(FPL_Results_Extract[Gameweek 17],MATCH($A475,FPL_Results_Extract[[Player]:[Player]],0)),INDEX(Team_Key[[Abbreviation]:[Abbreviation]],MATCH(LEFT(INDEX(FPL_Fixtures_Extract[],MATCH($A475,FPL_Fixtures_Extract[[Player]:[Player]],0),MATCH(FPL_Combined[[#Headers],[Gameweek 17]],FPL_Fixtures_Extract[#Headers],0)),LEN(INDEX(FPL_Fixtures_Extract[],MATCH($A475,FPL_Fixtures_Extract[[Player]:[Player]],0),MATCH(FPL_Combined[[#Headers],[Gameweek 17]],FPL_Fixtures_Extract[#Headers],0)))-4),Team_Key[[Full Name]:[Full Name]],0))&amp;RIGHT(INDEX(FPL_Fixtures_Extract[],MATCH($A475,FPL_Fixtures_Extract[[Player]:[Player]],0),MATCH(FPL_Combined[[#Headers],[Gameweek 17]],FPL_Fixtures_Extract[#Headers],0)),3))</f>
        <v>SWA(A) 0-0</v>
      </c>
      <c r="S475" t="str">
        <f ca="1">IF(RIGHT(FPL_Combined[[#Headers],[Gameweek 18]],2)&lt;$B$622,INDEX(FPL_Results_Extract[Gameweek 18],MATCH($A475,FPL_Results_Extract[[Player]:[Player]],0)),INDEX(Team_Key[[Abbreviation]:[Abbreviation]],MATCH(LEFT(INDEX(FPL_Fixtures_Extract[],MATCH($A475,FPL_Fixtures_Extract[[Player]:[Player]],0),MATCH(FPL_Combined[[#Headers],[Gameweek 18]],FPL_Fixtures_Extract[#Headers],0)),LEN(INDEX(FPL_Fixtures_Extract[],MATCH($A475,FPL_Fixtures_Extract[[Player]:[Player]],0),MATCH(FPL_Combined[[#Headers],[Gameweek 18]],FPL_Fixtures_Extract[#Headers],0)))-4),Team_Key[[Full Name]:[Full Name]],0))&amp;RIGHT(INDEX(FPL_Fixtures_Extract[],MATCH($A475,FPL_Fixtures_Extract[[Player]:[Player]],0),MATCH(FPL_Combined[[#Headers],[Gameweek 18]],FPL_Fixtures_Extract[#Headers],0)),3))</f>
        <v>AVL(A) 1-1</v>
      </c>
      <c r="T475" t="str">
        <f ca="1">IF(RIGHT(FPL_Combined[[#Headers],[Gameweek 19]],2)&lt;$B$622,INDEX(FPL_Results_Extract[Gameweek 19],MATCH($A475,FPL_Results_Extract[[Player]:[Player]],0)),INDEX(Team_Key[[Abbreviation]:[Abbreviation]],MATCH(LEFT(INDEX(FPL_Fixtures_Extract[],MATCH($A475,FPL_Fixtures_Extract[[Player]:[Player]],0),MATCH(FPL_Combined[[#Headers],[Gameweek 19]],FPL_Fixtures_Extract[#Headers],0)),LEN(INDEX(FPL_Fixtures_Extract[],MATCH($A475,FPL_Fixtures_Extract[[Player]:[Player]],0),MATCH(FPL_Combined[[#Headers],[Gameweek 19]],FPL_Fixtures_Extract[#Headers],0)))-4),Team_Key[[Full Name]:[Full Name]],0))&amp;RIGHT(INDEX(FPL_Fixtures_Extract[],MATCH($A475,FPL_Fixtures_Extract[[Player]:[Player]],0),MATCH(FPL_Combined[[#Headers],[Gameweek 19]],FPL_Fixtures_Extract[#Headers],0)),3))</f>
        <v>SOU(H) 2-1</v>
      </c>
      <c r="U475" t="str">
        <f ca="1">IF(RIGHT(FPL_Combined[[#Headers],[Gameweek 20]],2)&lt;$B$622,INDEX(FPL_Results_Extract[Gameweek 20],MATCH($A475,FPL_Results_Extract[[Player]:[Player]],0)),INDEX(Team_Key[[Abbreviation]:[Abbreviation]],MATCH(LEFT(INDEX(FPL_Fixtures_Extract[],MATCH($A475,FPL_Fixtures_Extract[[Player]:[Player]],0),MATCH(FPL_Combined[[#Headers],[Gameweek 20]],FPL_Fixtures_Extract[#Headers],0)),LEN(INDEX(FPL_Fixtures_Extract[],MATCH($A475,FPL_Fixtures_Extract[[Player]:[Player]],0),MATCH(FPL_Combined[[#Headers],[Gameweek 20]],FPL_Fixtures_Extract[#Headers],0)))-4),Team_Key[[Full Name]:[Full Name]],0))&amp;RIGHT(INDEX(FPL_Fixtures_Extract[],MATCH($A475,FPL_Fixtures_Extract[[Player]:[Player]],0),MATCH(FPL_Combined[[#Headers],[Gameweek 20]],FPL_Fixtures_Extract[#Headers],0)),3))</f>
        <v>LIV(H) 2-0</v>
      </c>
      <c r="V475" t="str">
        <f ca="1">IF(RIGHT(FPL_Combined[[#Headers],[Gameweek 21]],2)&lt;$B$622,INDEX(FPL_Results_Extract[Gameweek 21],MATCH($A475,FPL_Results_Extract[[Player]:[Player]],0)),INDEX(Team_Key[[Abbreviation]:[Abbreviation]],MATCH(LEFT(INDEX(FPL_Fixtures_Extract[],MATCH($A475,FPL_Fixtures_Extract[[Player]:[Player]],0),MATCH(FPL_Combined[[#Headers],[Gameweek 21]],FPL_Fixtures_Extract[#Headers],0)),LEN(INDEX(FPL_Fixtures_Extract[],MATCH($A475,FPL_Fixtures_Extract[[Player]:[Player]],0),MATCH(FPL_Combined[[#Headers],[Gameweek 21]],FPL_Fixtures_Extract[#Headers],0)))-4),Team_Key[[Full Name]:[Full Name]],0))&amp;RIGHT(INDEX(FPL_Fixtures_Extract[],MATCH($A475,FPL_Fixtures_Extract[[Player]:[Player]],0),MATCH(FPL_Combined[[#Headers],[Gameweek 21]],FPL_Fixtures_Extract[#Headers],0)),3))</f>
        <v>BOU(A) 3-1</v>
      </c>
      <c r="W475" t="str">
        <f ca="1">IF(RIGHT(FPL_Combined[[#Headers],[Gameweek 22]],2)&lt;$B$622,INDEX(FPL_Results_Extract[Gameweek 22],MATCH($A475,FPL_Results_Extract[[Player]:[Player]],0)),INDEX(Team_Key[[Abbreviation]:[Abbreviation]],MATCH(LEFT(INDEX(FPL_Fixtures_Extract[],MATCH($A475,FPL_Fixtures_Extract[[Player]:[Player]],0),MATCH(FPL_Combined[[#Headers],[Gameweek 22]],FPL_Fixtures_Extract[#Headers],0)),LEN(INDEX(FPL_Fixtures_Extract[],MATCH($A475,FPL_Fixtures_Extract[[Player]:[Player]],0),MATCH(FPL_Combined[[#Headers],[Gameweek 22]],FPL_Fixtures_Extract[#Headers],0)))-4),Team_Key[[Full Name]:[Full Name]],0))&amp;RIGHT(INDEX(FPL_Fixtures_Extract[],MATCH($A475,FPL_Fixtures_Extract[[Player]:[Player]],0),MATCH(FPL_Combined[[#Headers],[Gameweek 22]],FPL_Fixtures_Extract[#Headers],0)),3))</f>
        <v>NEW(A) 1-2</v>
      </c>
      <c r="X475" t="str">
        <f ca="1">IF(RIGHT(FPL_Combined[[#Headers],[Gameweek 23]],2)&lt;$B$622,INDEX(FPL_Results_Extract[Gameweek 23],MATCH($A475,FPL_Results_Extract[[Player]:[Player]],0)),INDEX(Team_Key[[Abbreviation]:[Abbreviation]],MATCH(LEFT(INDEX(FPL_Fixtures_Extract[],MATCH($A475,FPL_Fixtures_Extract[[Player]:[Player]],0),MATCH(FPL_Combined[[#Headers],[Gameweek 23]],FPL_Fixtures_Extract[#Headers],0)),LEN(INDEX(FPL_Fixtures_Extract[],MATCH($A475,FPL_Fixtures_Extract[[Player]:[Player]],0),MATCH(FPL_Combined[[#Headers],[Gameweek 23]],FPL_Fixtures_Extract[#Headers],0)))-4),Team_Key[[Full Name]:[Full Name]],0))&amp;RIGHT(INDEX(FPL_Fixtures_Extract[],MATCH($A475,FPL_Fixtures_Extract[[Player]:[Player]],0),MATCH(FPL_Combined[[#Headers],[Gameweek 23]],FPL_Fixtures_Extract[#Headers],0)),3))</f>
        <v>MCI(H) 2-2</v>
      </c>
      <c r="Y475" t="str">
        <f ca="1">IF(RIGHT(FPL_Combined[[#Headers],[Gameweek 24]],2)&lt;$B$622,INDEX(FPL_Results_Extract[Team],MATCH($A475,FPL_Results_Extract[[Player]:[Player]],0)),INDEX(Team_Key[[Abbreviation]:[Abbreviation]],MATCH(LEFT(INDEX(FPL_Fixtures_Extract[],MATCH($A475,FPL_Fixtures_Extract[[Player]:[Player]],0),MATCH(FPL_Combined[[#Headers],[Gameweek 24]],FPL_Fixtures_Extract[#Headers],0)),LEN(INDEX(FPL_Fixtures_Extract[],MATCH($A475,FPL_Fixtures_Extract[[Player]:[Player]],0),MATCH(FPL_Combined[[#Headers],[Gameweek 24]],FPL_Fixtures_Extract[#Headers],0)))-4),Team_Key[[Full Name]:[Full Name]],0))&amp;RIGHT(INDEX(FPL_Fixtures_Extract[],MATCH($A475,FPL_Fixtures_Extract[[Player]:[Player]],0),MATCH(FPL_Combined[[#Headers],[Gameweek 24]],FPL_Fixtures_Extract[#Headers],0)),3))</f>
        <v>WHU</v>
      </c>
      <c r="Z475" t="str">
        <f ca="1">IF(RIGHT(FPL_Combined[[#Headers],[Gameweek 25]],2)&lt;$B$622,INDEX(FPL_Results_Extract[Player],MATCH($A475,FPL_Results_Extract[[Player]:[Player]],0)),INDEX(Team_Key[[Abbreviation]:[Abbreviation]],MATCH(LEFT(INDEX(FPL_Fixtures_Extract[],MATCH($A475,FPL_Fixtures_Extract[[Player]:[Player]],0),MATCH(FPL_Combined[[#Headers],[Gameweek 25]],FPL_Fixtures_Extract[#Headers],0)),LEN(INDEX(FPL_Fixtures_Extract[],MATCH($A475,FPL_Fixtures_Extract[[Player]:[Player]],0),MATCH(FPL_Combined[[#Headers],[Gameweek 25]],FPL_Fixtures_Extract[#Headers],0)))-4),Team_Key[[Full Name]:[Full Name]],0))&amp;RIGHT(INDEX(FPL_Fixtures_Extract[],MATCH($A475,FPL_Fixtures_Extract[[Player]:[Player]],0),MATCH(FPL_Combined[[#Headers],[Gameweek 25]],FPL_Fixtures_Extract[#Headers],0)),3))</f>
        <v>Reid</v>
      </c>
      <c r="AA475" t="str">
        <f ca="1">IF(RIGHT(FPL_Combined[[#Headers],[Gameweek 26]],2)&lt;$B$622,INDEX(FPL_Results_Extract[Gameweek 01],MATCH($A475,FPL_Results_Extract[[Player]:[Player]],0)),INDEX(Team_Key[[Abbreviation]:[Abbreviation]],MATCH(LEFT(INDEX(FPL_Fixtures_Extract[],MATCH($A475,FPL_Fixtures_Extract[[Player]:[Player]],0),MATCH(FPL_Combined[[#Headers],[Gameweek 26]],FPL_Fixtures_Extract[#Headers],0)),LEN(INDEX(FPL_Fixtures_Extract[],MATCH($A475,FPL_Fixtures_Extract[[Player]:[Player]],0),MATCH(FPL_Combined[[#Headers],[Gameweek 26]],FPL_Fixtures_Extract[#Headers],0)))-4),Team_Key[[Full Name]:[Full Name]],0))&amp;RIGHT(INDEX(FPL_Fixtures_Extract[],MATCH($A475,FPL_Fixtures_Extract[[Player]:[Player]],0),MATCH(FPL_Combined[[#Headers],[Gameweek 26]],FPL_Fixtures_Extract[#Headers],0)),3))</f>
        <v>ARS(A) 2-0</v>
      </c>
      <c r="AB475" t="str">
        <f ca="1">IF(RIGHT(FPL_Combined[[#Headers],[Gameweek 27]],2)&lt;$B$622,INDEX(FPL_Results_Extract[Gameweek 02],MATCH($A475,FPL_Results_Extract[[Player]:[Player]],0)),INDEX(Team_Key[[Abbreviation]:[Abbreviation]],MATCH(LEFT(INDEX(FPL_Fixtures_Extract[],MATCH($A475,FPL_Fixtures_Extract[[Player]:[Player]],0),MATCH(FPL_Combined[[#Headers],[Gameweek 27]],FPL_Fixtures_Extract[#Headers],0)),LEN(INDEX(FPL_Fixtures_Extract[],MATCH($A475,FPL_Fixtures_Extract[[Player]:[Player]],0),MATCH(FPL_Combined[[#Headers],[Gameweek 27]],FPL_Fixtures_Extract[#Headers],0)))-4),Team_Key[[Full Name]:[Full Name]],0))&amp;RIGHT(INDEX(FPL_Fixtures_Extract[],MATCH($A475,FPL_Fixtures_Extract[[Player]:[Player]],0),MATCH(FPL_Combined[[#Headers],[Gameweek 27]],FPL_Fixtures_Extract[#Headers],0)),3))</f>
        <v>LEI(H) 1-2</v>
      </c>
      <c r="AC475" t="str">
        <f ca="1">IF(RIGHT(FPL_Combined[[#Headers],[Gameweek 28]],2)&lt;$B$622,INDEX(FPL_Results_Extract[Gameweek 03],MATCH($A475,FPL_Results_Extract[[Player]:[Player]],0)),INDEX(Team_Key[[Abbreviation]:[Abbreviation]],MATCH(LEFT(INDEX(FPL_Fixtures_Extract[],MATCH($A475,FPL_Fixtures_Extract[[Player]:[Player]],0),MATCH(FPL_Combined[[#Headers],[Gameweek 28]],FPL_Fixtures_Extract[#Headers],0)),LEN(INDEX(FPL_Fixtures_Extract[],MATCH($A475,FPL_Fixtures_Extract[[Player]:[Player]],0),MATCH(FPL_Combined[[#Headers],[Gameweek 28]],FPL_Fixtures_Extract[#Headers],0)))-4),Team_Key[[Full Name]:[Full Name]],0))&amp;RIGHT(INDEX(FPL_Fixtures_Extract[],MATCH($A475,FPL_Fixtures_Extract[[Player]:[Player]],0),MATCH(FPL_Combined[[#Headers],[Gameweek 28]],FPL_Fixtures_Extract[#Headers],0)),3))</f>
        <v>BOU(H) 3-4</v>
      </c>
      <c r="AD475" t="str">
        <f ca="1">IF(RIGHT(FPL_Combined[[#Headers],[Gameweek 29]],2)&lt;$B$622,INDEX(FPL_Results_Extract[Gameweek 04],MATCH($A475,FPL_Results_Extract[[Player]:[Player]],0)),INDEX(Team_Key[[Abbreviation]:[Abbreviation]],MATCH(LEFT(INDEX(FPL_Fixtures_Extract[],MATCH($A475,FPL_Fixtures_Extract[[Player]:[Player]],0),MATCH(FPL_Combined[[#Headers],[Gameweek 29]],FPL_Fixtures_Extract[#Headers],0)),LEN(INDEX(FPL_Fixtures_Extract[],MATCH($A475,FPL_Fixtures_Extract[[Player]:[Player]],0),MATCH(FPL_Combined[[#Headers],[Gameweek 29]],FPL_Fixtures_Extract[#Headers],0)))-4),Team_Key[[Full Name]:[Full Name]],0))&amp;RIGHT(INDEX(FPL_Fixtures_Extract[],MATCH($A475,FPL_Fixtures_Extract[[Player]:[Player]],0),MATCH(FPL_Combined[[#Headers],[Gameweek 29]],FPL_Fixtures_Extract[#Headers],0)),3))</f>
        <v>EVE(A)</v>
      </c>
      <c r="AE475" t="e">
        <f ca="1">IF(RIGHT(FPL_Combined[[#Headers],[Gameweek 30]],2)&lt;$B$622,INDEX(FPL_Results_Extract[Gameweek 05],MATCH($A475,FPL_Results_Extract[[Player]:[Player]],0)),INDEX(Team_Key[[Abbreviation]:[Abbreviation]],MATCH(LEFT(INDEX(FPL_Fixtures_Extract[],MATCH($A475,FPL_Fixtures_Extract[[Player]:[Player]],0),MATCH(FPL_Combined[[#Headers],[Gameweek 30]],FPL_Fixtures_Extract[#Headers],0)),LEN(INDEX(FPL_Fixtures_Extract[],MATCH($A475,FPL_Fixtures_Extract[[Player]:[Player]],0),MATCH(FPL_Combined[[#Headers],[Gameweek 30]],FPL_Fixtures_Extract[#Headers],0)))-4),Team_Key[[Full Name]:[Full Name]],0))&amp;RIGHT(INDEX(FPL_Fixtures_Extract[],MATCH($A475,FPL_Fixtures_Extract[[Player]:[Player]],0),MATCH(FPL_Combined[[#Headers],[Gameweek 30]],FPL_Fixtures_Extract[#Headers],0)),3))</f>
        <v>#VALUE!</v>
      </c>
      <c r="AF475" t="str">
        <f ca="1">IF(RIGHT(FPL_Combined[[#Headers],[Gameweek 31]],2)&lt;$B$622,INDEX(FPL_Results_Extract[Gameweek 06],MATCH($A475,FPL_Results_Extract[[Player]:[Player]],0)),INDEX(Team_Key[[Abbreviation]:[Abbreviation]],MATCH(LEFT(INDEX(FPL_Fixtures_Extract[],MATCH($A475,FPL_Fixtures_Extract[[Player]:[Player]],0),MATCH(FPL_Combined[[#Headers],[Gameweek 31]],FPL_Fixtures_Extract[#Headers],0)),LEN(INDEX(FPL_Fixtures_Extract[],MATCH($A475,FPL_Fixtures_Extract[[Player]:[Player]],0),MATCH(FPL_Combined[[#Headers],[Gameweek 31]],FPL_Fixtures_Extract[#Headers],0)))-4),Team_Key[[Full Name]:[Full Name]],0))&amp;RIGHT(INDEX(FPL_Fixtures_Extract[],MATCH($A475,FPL_Fixtures_Extract[[Player]:[Player]],0),MATCH(FPL_Combined[[#Headers],[Gameweek 31]],FPL_Fixtures_Extract[#Headers],0)),3))</f>
        <v>CHE(A)</v>
      </c>
      <c r="AG475" t="str">
        <f ca="1">IF(RIGHT(FPL_Combined[[#Headers],[Gameweek 32]],2)&lt;$B$622,INDEX(FPL_Results_Extract[Gameweek 07],MATCH($A475,FPL_Results_Extract[[Player]:[Player]],0)),INDEX(Team_Key[[Abbreviation]:[Abbreviation]],MATCH(LEFT(INDEX(FPL_Fixtures_Extract[],MATCH($A475,FPL_Fixtures_Extract[[Player]:[Player]],0),MATCH(FPL_Combined[[#Headers],[Gameweek 32]],FPL_Fixtures_Extract[#Headers],0)),LEN(INDEX(FPL_Fixtures_Extract[],MATCH($A475,FPL_Fixtures_Extract[[Player]:[Player]],0),MATCH(FPL_Combined[[#Headers],[Gameweek 32]],FPL_Fixtures_Extract[#Headers],0)))-4),Team_Key[[Full Name]:[Full Name]],0))&amp;RIGHT(INDEX(FPL_Fixtures_Extract[],MATCH($A475,FPL_Fixtures_Extract[[Player]:[Player]],0),MATCH(FPL_Combined[[#Headers],[Gameweek 32]],FPL_Fixtures_Extract[#Headers],0)),3))</f>
        <v>CRY(H)</v>
      </c>
      <c r="AH475" t="str">
        <f ca="1">IF(RIGHT(FPL_Combined[[#Headers],[Gameweek 33]],2)&lt;$B$622,INDEX(FPL_Results_Extract[Gameweek 08],MATCH($A475,FPL_Results_Extract[[Player]:[Player]],0)),INDEX(Team_Key[[Abbreviation]:[Abbreviation]],MATCH(LEFT(INDEX(FPL_Fixtures_Extract[],MATCH($A475,FPL_Fixtures_Extract[[Player]:[Player]],0),MATCH(FPL_Combined[[#Headers],[Gameweek 33]],FPL_Fixtures_Extract[#Headers],0)),LEN(INDEX(FPL_Fixtures_Extract[],MATCH($A475,FPL_Fixtures_Extract[[Player]:[Player]],0),MATCH(FPL_Combined[[#Headers],[Gameweek 33]],FPL_Fixtures_Extract[#Headers],0)))-4),Team_Key[[Full Name]:[Full Name]],0))&amp;RIGHT(INDEX(FPL_Fixtures_Extract[],MATCH($A475,FPL_Fixtures_Extract[[Player]:[Player]],0),MATCH(FPL_Combined[[#Headers],[Gameweek 33]],FPL_Fixtures_Extract[#Headers],0)),3))</f>
        <v>ARS(H)</v>
      </c>
      <c r="AI475" t="str">
        <f ca="1">IF(RIGHT(FPL_Combined[[#Headers],[Gameweek 34]],2)&lt;$B$622,INDEX(FPL_Results_Extract[Gameweek 09],MATCH($A475,FPL_Results_Extract[[Player]:[Player]],0)),INDEX(Team_Key[[Abbreviation]:[Abbreviation]],MATCH(LEFT(INDEX(FPL_Fixtures_Extract[],MATCH($A475,FPL_Fixtures_Extract[[Player]:[Player]],0),MATCH(FPL_Combined[[#Headers],[Gameweek 34]],FPL_Fixtures_Extract[#Headers],0)),LEN(INDEX(FPL_Fixtures_Extract[],MATCH($A475,FPL_Fixtures_Extract[[Player]:[Player]],0),MATCH(FPL_Combined[[#Headers],[Gameweek 34]],FPL_Fixtures_Extract[#Headers],0)))-4),Team_Key[[Full Name]:[Full Name]],0))&amp;RIGHT(INDEX(FPL_Fixtures_Extract[],MATCH($A475,FPL_Fixtures_Extract[[Player]:[Player]],0),MATCH(FPL_Combined[[#Headers],[Gameweek 34]],FPL_Fixtures_Extract[#Headers],0)),3))</f>
        <v>LEI(A)</v>
      </c>
      <c r="AJ475" t="e">
        <f ca="1">IF(RIGHT(FPL_Combined[[#Headers],[Gameweek 35]],2)&lt;$B$622,INDEX(FPL_Results_Extract[Gameweek 10],MATCH($A475,FPL_Results_Extract[[Player]:[Player]],0)),INDEX(Team_Key[[Abbreviation]:[Abbreviation]],MATCH(LEFT(INDEX(FPL_Fixtures_Extract[],MATCH($A475,FPL_Fixtures_Extract[[Player]:[Player]],0),MATCH(FPL_Combined[[#Headers],[Gameweek 35]],FPL_Fixtures_Extract[#Headers],0)),LEN(INDEX(FPL_Fixtures_Extract[],MATCH($A475,FPL_Fixtures_Extract[[Player]:[Player]],0),MATCH(FPL_Combined[[#Headers],[Gameweek 35]],FPL_Fixtures_Extract[#Headers],0)))-4),Team_Key[[Full Name]:[Full Name]],0))&amp;RIGHT(INDEX(FPL_Fixtures_Extract[],MATCH($A475,FPL_Fixtures_Extract[[Player]:[Player]],0),MATCH(FPL_Combined[[#Headers],[Gameweek 35]],FPL_Fixtures_Extract[#Headers],0)),3))</f>
        <v>#VALUE!</v>
      </c>
      <c r="AK475" t="str">
        <f ca="1">IF(RIGHT(FPL_Combined[[#Headers],[Gameweek 36]],2)&lt;$B$622,INDEX(FPL_Results_Extract[Gameweek 11],MATCH($A475,FPL_Results_Extract[[Player]:[Player]],0)),INDEX(Team_Key[[Abbreviation]:[Abbreviation]],MATCH(LEFT(INDEX(FPL_Fixtures_Extract[],MATCH($A475,FPL_Fixtures_Extract[[Player]:[Player]],0),MATCH(FPL_Combined[[#Headers],[Gameweek 36]],FPL_Fixtures_Extract[#Headers],0)),LEN(INDEX(FPL_Fixtures_Extract[],MATCH($A475,FPL_Fixtures_Extract[[Player]:[Player]],0),MATCH(FPL_Combined[[#Headers],[Gameweek 36]],FPL_Fixtures_Extract[#Headers],0)))-4),Team_Key[[Full Name]:[Full Name]],0))&amp;RIGHT(INDEX(FPL_Fixtures_Extract[],MATCH($A475,FPL_Fixtures_Extract[[Player]:[Player]],0),MATCH(FPL_Combined[[#Headers],[Gameweek 36]],FPL_Fixtures_Extract[#Headers],0)),3))</f>
        <v>WBA(A)</v>
      </c>
      <c r="AL475" t="str">
        <f ca="1">IF(RIGHT(FPL_Combined[[#Headers],[Gameweek 37]],2)&lt;$B$622,INDEX(FPL_Results_Extract[Gameweek 12],MATCH($A475,FPL_Results_Extract[[Player]:[Player]],0)),INDEX(Team_Key[[Abbreviation]:[Abbreviation]],MATCH(LEFT(INDEX(FPL_Fixtures_Extract[],MATCH($A475,FPL_Fixtures_Extract[[Player]:[Player]],0),MATCH(FPL_Combined[[#Headers],[Gameweek 37]],FPL_Fixtures_Extract[#Headers],0)),LEN(INDEX(FPL_Fixtures_Extract[],MATCH($A475,FPL_Fixtures_Extract[[Player]:[Player]],0),MATCH(FPL_Combined[[#Headers],[Gameweek 37]],FPL_Fixtures_Extract[#Headers],0)))-4),Team_Key[[Full Name]:[Full Name]],0))&amp;RIGHT(INDEX(FPL_Fixtures_Extract[],MATCH($A475,FPL_Fixtures_Extract[[Player]:[Player]],0),MATCH(FPL_Combined[[#Headers],[Gameweek 37]],FPL_Fixtures_Extract[#Headers],0)),3))</f>
        <v>SWA(H)</v>
      </c>
      <c r="AM475" t="str">
        <f ca="1">IF(RIGHT(FPL_Combined[[#Headers],[Gameweek 38]],2)&lt;$B$622,INDEX(FPL_Results_Extract[Gameweek 13],MATCH($A475,FPL_Results_Extract[[Player]:[Player]],0)),INDEX(Team_Key[[Abbreviation]:[Abbreviation]],MATCH(LEFT(INDEX(FPL_Fixtures_Extract[],MATCH($A475,FPL_Fixtures_Extract[[Player]:[Player]],0),MATCH(FPL_Combined[[#Headers],[Gameweek 38]],FPL_Fixtures_Extract[#Headers],0)),LEN(INDEX(FPL_Fixtures_Extract[],MATCH($A475,FPL_Fixtures_Extract[[Player]:[Player]],0),MATCH(FPL_Combined[[#Headers],[Gameweek 38]],FPL_Fixtures_Extract[#Headers],0)))-4),Team_Key[[Full Name]:[Full Name]],0))&amp;RIGHT(INDEX(FPL_Fixtures_Extract[],MATCH($A475,FPL_Fixtures_Extract[[Player]:[Player]],0),MATCH(FPL_Combined[[#Headers],[Gameweek 38]],FPL_Fixtures_Extract[#Headers],0)),3))</f>
        <v>STK(A)</v>
      </c>
    </row>
    <row r="476" spans="1:39" x14ac:dyDescent="0.45">
      <c r="A476" t="s">
        <v>609</v>
      </c>
      <c r="B476" t="str">
        <f ca="1">IF(RIGHT(FPL_Combined[[#Headers],[Gameweek 01]],2)&lt;$B$622,INDEX(FPL_Results_Extract[Gameweek 01],MATCH($A476,FPL_Results_Extract[[Player]:[Player]],0)),INDEX(Team_Key[[Abbreviation]:[Abbreviation]],MATCH(LEFT(INDEX(FPL_Fixtures_Extract[],MATCH($A476,FPL_Fixtures_Extract[[Player]:[Player]],0),MATCH(FPL_Combined[[#Headers],[Gameweek 01]],FPL_Fixtures_Extract[#Headers],0)),LEN(INDEX(FPL_Fixtures_Extract[],MATCH($A476,FPL_Fixtures_Extract[[Player]:[Player]],0),MATCH(FPL_Combined[[#Headers],[Gameweek 01]],FPL_Fixtures_Extract[#Headers],0)))-4),Team_Key[[Full Name]:[Full Name]],0))&amp;RIGHT(INDEX(FPL_Fixtures_Extract[],MATCH($A476,FPL_Fixtures_Extract[[Player]:[Player]],0),MATCH(FPL_Combined[[#Headers],[Gameweek 01]],FPL_Fixtures_Extract[#Headers],0)),3))</f>
        <v>SWA(H) 2-2</v>
      </c>
      <c r="C476" t="str">
        <f ca="1">IF(RIGHT(FPL_Combined[[#Headers],[Gameweek 02]],2)&lt;$B$622,INDEX(FPL_Results_Extract[Gameweek 02],MATCH($A476,FPL_Results_Extract[[Player]:[Player]],0)),INDEX(Team_Key[[Abbreviation]:[Abbreviation]],MATCH(LEFT(INDEX(FPL_Fixtures_Extract[],MATCH($A476,FPL_Fixtures_Extract[[Player]:[Player]],0),MATCH(FPL_Combined[[#Headers],[Gameweek 02]],FPL_Fixtures_Extract[#Headers],0)),LEN(INDEX(FPL_Fixtures_Extract[],MATCH($A476,FPL_Fixtures_Extract[[Player]:[Player]],0),MATCH(FPL_Combined[[#Headers],[Gameweek 02]],FPL_Fixtures_Extract[#Headers],0)))-4),Team_Key[[Full Name]:[Full Name]],0))&amp;RIGHT(INDEX(FPL_Fixtures_Extract[],MATCH($A476,FPL_Fixtures_Extract[[Player]:[Player]],0),MATCH(FPL_Combined[[#Headers],[Gameweek 02]],FPL_Fixtures_Extract[#Headers],0)),3))</f>
        <v>MCI(A) 0-3</v>
      </c>
      <c r="D476" t="str">
        <f ca="1">IF(RIGHT(FPL_Combined[[#Headers],[Gameweek 03]],2)&lt;$B$622,INDEX(FPL_Results_Extract[Gameweek 03],MATCH($A476,FPL_Results_Extract[[Player]:[Player]],0)),INDEX(Team_Key[[Abbreviation]:[Abbreviation]],MATCH(LEFT(INDEX(FPL_Fixtures_Extract[],MATCH($A476,FPL_Fixtures_Extract[[Player]:[Player]],0),MATCH(FPL_Combined[[#Headers],[Gameweek 03]],FPL_Fixtures_Extract[#Headers],0)),LEN(INDEX(FPL_Fixtures_Extract[],MATCH($A476,FPL_Fixtures_Extract[[Player]:[Player]],0),MATCH(FPL_Combined[[#Headers],[Gameweek 03]],FPL_Fixtures_Extract[#Headers],0)))-4),Team_Key[[Full Name]:[Full Name]],0))&amp;RIGHT(INDEX(FPL_Fixtures_Extract[],MATCH($A476,FPL_Fixtures_Extract[[Player]:[Player]],0),MATCH(FPL_Combined[[#Headers],[Gameweek 03]],FPL_Fixtures_Extract[#Headers],0)),3))</f>
        <v>WBA(A) 3-2</v>
      </c>
      <c r="E476" t="str">
        <f ca="1">IF(RIGHT(FPL_Combined[[#Headers],[Gameweek 04]],2)&lt;$B$622,INDEX(FPL_Results_Extract[Gameweek 04],MATCH($A476,FPL_Results_Extract[[Player]:[Player]],0)),INDEX(Team_Key[[Abbreviation]:[Abbreviation]],MATCH(LEFT(INDEX(FPL_Fixtures_Extract[],MATCH($A476,FPL_Fixtures_Extract[[Player]:[Player]],0),MATCH(FPL_Combined[[#Headers],[Gameweek 04]],FPL_Fixtures_Extract[#Headers],0)),LEN(INDEX(FPL_Fixtures_Extract[],MATCH($A476,FPL_Fixtures_Extract[[Player]:[Player]],0),MATCH(FPL_Combined[[#Headers],[Gameweek 04]],FPL_Fixtures_Extract[#Headers],0)))-4),Team_Key[[Full Name]:[Full Name]],0))&amp;RIGHT(INDEX(FPL_Fixtures_Extract[],MATCH($A476,FPL_Fixtures_Extract[[Player]:[Player]],0),MATCH(FPL_Combined[[#Headers],[Gameweek 04]],FPL_Fixtures_Extract[#Headers],0)),3))</f>
        <v>CRY(H) 1-2</v>
      </c>
      <c r="F476" t="str">
        <f ca="1">IF(RIGHT(FPL_Combined[[#Headers],[Gameweek 05]],2)&lt;$B$622,INDEX(FPL_Results_Extract[Gameweek 05],MATCH($A476,FPL_Results_Extract[[Player]:[Player]],0)),INDEX(Team_Key[[Abbreviation]:[Abbreviation]],MATCH(LEFT(INDEX(FPL_Fixtures_Extract[],MATCH($A476,FPL_Fixtures_Extract[[Player]:[Player]],0),MATCH(FPL_Combined[[#Headers],[Gameweek 05]],FPL_Fixtures_Extract[#Headers],0)),LEN(INDEX(FPL_Fixtures_Extract[],MATCH($A476,FPL_Fixtures_Extract[[Player]:[Player]],0),MATCH(FPL_Combined[[#Headers],[Gameweek 05]],FPL_Fixtures_Extract[#Headers],0)))-4),Team_Key[[Full Name]:[Full Name]],0))&amp;RIGHT(INDEX(FPL_Fixtures_Extract[],MATCH($A476,FPL_Fixtures_Extract[[Player]:[Player]],0),MATCH(FPL_Combined[[#Headers],[Gameweek 05]],FPL_Fixtures_Extract[#Headers],0)),3))</f>
        <v>EVE(A) 1-3</v>
      </c>
      <c r="G476" t="str">
        <f ca="1">IF(RIGHT(FPL_Combined[[#Headers],[Gameweek 06]],2)&lt;$B$622,INDEX(FPL_Results_Extract[Gameweek 06],MATCH($A476,FPL_Results_Extract[[Player]:[Player]],0)),INDEX(Team_Key[[Abbreviation]:[Abbreviation]],MATCH(LEFT(INDEX(FPL_Fixtures_Extract[],MATCH($A476,FPL_Fixtures_Extract[[Player]:[Player]],0),MATCH(FPL_Combined[[#Headers],[Gameweek 06]],FPL_Fixtures_Extract[#Headers],0)),LEN(INDEX(FPL_Fixtures_Extract[],MATCH($A476,FPL_Fixtures_Extract[[Player]:[Player]],0),MATCH(FPL_Combined[[#Headers],[Gameweek 06]],FPL_Fixtures_Extract[#Headers],0)))-4),Team_Key[[Full Name]:[Full Name]],0))&amp;RIGHT(INDEX(FPL_Fixtures_Extract[],MATCH($A476,FPL_Fixtures_Extract[[Player]:[Player]],0),MATCH(FPL_Combined[[#Headers],[Gameweek 06]],FPL_Fixtures_Extract[#Headers],0)),3))</f>
        <v>ARS(H) 2-0</v>
      </c>
      <c r="H476" t="str">
        <f ca="1">IF(RIGHT(FPL_Combined[[#Headers],[Gameweek 07]],2)&lt;$B$622,INDEX(FPL_Results_Extract[Gameweek 07],MATCH($A476,FPL_Results_Extract[[Player]:[Player]],0)),INDEX(Team_Key[[Abbreviation]:[Abbreviation]],MATCH(LEFT(INDEX(FPL_Fixtures_Extract[],MATCH($A476,FPL_Fixtures_Extract[[Player]:[Player]],0),MATCH(FPL_Combined[[#Headers],[Gameweek 07]],FPL_Fixtures_Extract[#Headers],0)),LEN(INDEX(FPL_Fixtures_Extract[],MATCH($A476,FPL_Fixtures_Extract[[Player]:[Player]],0),MATCH(FPL_Combined[[#Headers],[Gameweek 07]],FPL_Fixtures_Extract[#Headers],0)))-4),Team_Key[[Full Name]:[Full Name]],0))&amp;RIGHT(INDEX(FPL_Fixtures_Extract[],MATCH($A476,FPL_Fixtures_Extract[[Player]:[Player]],0),MATCH(FPL_Combined[[#Headers],[Gameweek 07]],FPL_Fixtures_Extract[#Headers],0)),3))</f>
        <v>NEW(A) 2-2</v>
      </c>
      <c r="I476" t="str">
        <f ca="1">IF(RIGHT(FPL_Combined[[#Headers],[Gameweek 08]],2)&lt;$B$622,INDEX(FPL_Results_Extract[Gameweek 08],MATCH($A476,FPL_Results_Extract[[Player]:[Player]],0)),INDEX(Team_Key[[Abbreviation]:[Abbreviation]],MATCH(LEFT(INDEX(FPL_Fixtures_Extract[],MATCH($A476,FPL_Fixtures_Extract[[Player]:[Player]],0),MATCH(FPL_Combined[[#Headers],[Gameweek 08]],FPL_Fixtures_Extract[#Headers],0)),LEN(INDEX(FPL_Fixtures_Extract[],MATCH($A476,FPL_Fixtures_Extract[[Player]:[Player]],0),MATCH(FPL_Combined[[#Headers],[Gameweek 08]],FPL_Fixtures_Extract[#Headers],0)))-4),Team_Key[[Full Name]:[Full Name]],0))&amp;RIGHT(INDEX(FPL_Fixtures_Extract[],MATCH($A476,FPL_Fixtures_Extract[[Player]:[Player]],0),MATCH(FPL_Combined[[#Headers],[Gameweek 08]],FPL_Fixtures_Extract[#Headers],0)),3))</f>
        <v>SOU(H) 1-3</v>
      </c>
      <c r="J476" t="str">
        <f ca="1">IF(RIGHT(FPL_Combined[[#Headers],[Gameweek 09]],2)&lt;$B$622,INDEX(FPL_Results_Extract[Gameweek 09],MATCH($A476,FPL_Results_Extract[[Player]:[Player]],0)),INDEX(Team_Key[[Abbreviation]:[Abbreviation]],MATCH(LEFT(INDEX(FPL_Fixtures_Extract[],MATCH($A476,FPL_Fixtures_Extract[[Player]:[Player]],0),MATCH(FPL_Combined[[#Headers],[Gameweek 09]],FPL_Fixtures_Extract[#Headers],0)),LEN(INDEX(FPL_Fixtures_Extract[],MATCH($A476,FPL_Fixtures_Extract[[Player]:[Player]],0),MATCH(FPL_Combined[[#Headers],[Gameweek 09]],FPL_Fixtures_Extract[#Headers],0)))-4),Team_Key[[Full Name]:[Full Name]],0))&amp;RIGHT(INDEX(FPL_Fixtures_Extract[],MATCH($A476,FPL_Fixtures_Extract[[Player]:[Player]],0),MATCH(FPL_Combined[[#Headers],[Gameweek 09]],FPL_Fixtures_Extract[#Headers],0)),3))</f>
        <v>AVL(H) 2-0</v>
      </c>
      <c r="K476" t="str">
        <f ca="1">IF(RIGHT(FPL_Combined[[#Headers],[Gameweek 10]],2)&lt;$B$622,INDEX(FPL_Results_Extract[Gameweek 10],MATCH($A476,FPL_Results_Extract[[Player]:[Player]],0)),INDEX(Team_Key[[Abbreviation]:[Abbreviation]],MATCH(LEFT(INDEX(FPL_Fixtures_Extract[],MATCH($A476,FPL_Fixtures_Extract[[Player]:[Player]],0),MATCH(FPL_Combined[[#Headers],[Gameweek 10]],FPL_Fixtures_Extract[#Headers],0)),LEN(INDEX(FPL_Fixtures_Extract[],MATCH($A476,FPL_Fixtures_Extract[[Player]:[Player]],0),MATCH(FPL_Combined[[#Headers],[Gameweek 10]],FPL_Fixtures_Extract[#Headers],0)))-4),Team_Key[[Full Name]:[Full Name]],0))&amp;RIGHT(INDEX(FPL_Fixtures_Extract[],MATCH($A476,FPL_Fixtures_Extract[[Player]:[Player]],0),MATCH(FPL_Combined[[#Headers],[Gameweek 10]],FPL_Fixtures_Extract[#Headers],0)),3))</f>
        <v>WHU(A) 1-2</v>
      </c>
      <c r="L476" t="str">
        <f ca="1">IF(RIGHT(FPL_Combined[[#Headers],[Gameweek 11]],2)&lt;$B$622,INDEX(FPL_Results_Extract[Gameweek 11],MATCH($A476,FPL_Results_Extract[[Player]:[Player]],0)),INDEX(Team_Key[[Abbreviation]:[Abbreviation]],MATCH(LEFT(INDEX(FPL_Fixtures_Extract[],MATCH($A476,FPL_Fixtures_Extract[[Player]:[Player]],0),MATCH(FPL_Combined[[#Headers],[Gameweek 11]],FPL_Fixtures_Extract[#Headers],0)),LEN(INDEX(FPL_Fixtures_Extract[],MATCH($A476,FPL_Fixtures_Extract[[Player]:[Player]],0),MATCH(FPL_Combined[[#Headers],[Gameweek 11]],FPL_Fixtures_Extract[#Headers],0)))-4),Team_Key[[Full Name]:[Full Name]],0))&amp;RIGHT(INDEX(FPL_Fixtures_Extract[],MATCH($A476,FPL_Fixtures_Extract[[Player]:[Player]],0),MATCH(FPL_Combined[[#Headers],[Gameweek 11]],FPL_Fixtures_Extract[#Headers],0)),3))</f>
        <v>LIV(H) 1-3</v>
      </c>
      <c r="M476" t="str">
        <f ca="1">IF(RIGHT(FPL_Combined[[#Headers],[Gameweek 12]],2)&lt;$B$622,INDEX(FPL_Results_Extract[Gameweek 12],MATCH($A476,FPL_Results_Extract[[Player]:[Player]],0)),INDEX(Team_Key[[Abbreviation]:[Abbreviation]],MATCH(LEFT(INDEX(FPL_Fixtures_Extract[],MATCH($A476,FPL_Fixtures_Extract[[Player]:[Player]],0),MATCH(FPL_Combined[[#Headers],[Gameweek 12]],FPL_Fixtures_Extract[#Headers],0)),LEN(INDEX(FPL_Fixtures_Extract[],MATCH($A476,FPL_Fixtures_Extract[[Player]:[Player]],0),MATCH(FPL_Combined[[#Headers],[Gameweek 12]],FPL_Fixtures_Extract[#Headers],0)))-4),Team_Key[[Full Name]:[Full Name]],0))&amp;RIGHT(INDEX(FPL_Fixtures_Extract[],MATCH($A476,FPL_Fixtures_Extract[[Player]:[Player]],0),MATCH(FPL_Combined[[#Headers],[Gameweek 12]],FPL_Fixtures_Extract[#Headers],0)),3))</f>
        <v>STK(A) 0-1</v>
      </c>
      <c r="N476" t="str">
        <f ca="1">IF(RIGHT(FPL_Combined[[#Headers],[Gameweek 13]],2)&lt;$B$622,INDEX(FPL_Results_Extract[Gameweek 13],MATCH($A476,FPL_Results_Extract[[Player]:[Player]],0)),INDEX(Team_Key[[Abbreviation]:[Abbreviation]],MATCH(LEFT(INDEX(FPL_Fixtures_Extract[],MATCH($A476,FPL_Fixtures_Extract[[Player]:[Player]],0),MATCH(FPL_Combined[[#Headers],[Gameweek 13]],FPL_Fixtures_Extract[#Headers],0)),LEN(INDEX(FPL_Fixtures_Extract[],MATCH($A476,FPL_Fixtures_Extract[[Player]:[Player]],0),MATCH(FPL_Combined[[#Headers],[Gameweek 13]],FPL_Fixtures_Extract[#Headers],0)))-4),Team_Key[[Full Name]:[Full Name]],0))&amp;RIGHT(INDEX(FPL_Fixtures_Extract[],MATCH($A476,FPL_Fixtures_Extract[[Player]:[Player]],0),MATCH(FPL_Combined[[#Headers],[Gameweek 13]],FPL_Fixtures_Extract[#Headers],0)),3))</f>
        <v>NOR(H) 1-0</v>
      </c>
      <c r="O476" t="str">
        <f ca="1">IF(RIGHT(FPL_Combined[[#Headers],[Gameweek 14]],2)&lt;$B$622,INDEX(FPL_Results_Extract[Gameweek 14],MATCH($A476,FPL_Results_Extract[[Player]:[Player]],0)),INDEX(Team_Key[[Abbreviation]:[Abbreviation]],MATCH(LEFT(INDEX(FPL_Fixtures_Extract[],MATCH($A476,FPL_Fixtures_Extract[[Player]:[Player]],0),MATCH(FPL_Combined[[#Headers],[Gameweek 14]],FPL_Fixtures_Extract[#Headers],0)),LEN(INDEX(FPL_Fixtures_Extract[],MATCH($A476,FPL_Fixtures_Extract[[Player]:[Player]],0),MATCH(FPL_Combined[[#Headers],[Gameweek 14]],FPL_Fixtures_Extract[#Headers],0)))-4),Team_Key[[Full Name]:[Full Name]],0))&amp;RIGHT(INDEX(FPL_Fixtures_Extract[],MATCH($A476,FPL_Fixtures_Extract[[Player]:[Player]],0),MATCH(FPL_Combined[[#Headers],[Gameweek 14]],FPL_Fixtures_Extract[#Headers],0)),3))</f>
        <v>TOT(A) 0-0</v>
      </c>
      <c r="P476" t="str">
        <f ca="1">IF(RIGHT(FPL_Combined[[#Headers],[Gameweek 15]],2)&lt;$B$622,INDEX(FPL_Results_Extract[Gameweek 15],MATCH($A476,FPL_Results_Extract[[Player]:[Player]],0)),INDEX(Team_Key[[Abbreviation]:[Abbreviation]],MATCH(LEFT(INDEX(FPL_Fixtures_Extract[],MATCH($A476,FPL_Fixtures_Extract[[Player]:[Player]],0),MATCH(FPL_Combined[[#Headers],[Gameweek 15]],FPL_Fixtures_Extract[#Headers],0)),LEN(INDEX(FPL_Fixtures_Extract[],MATCH($A476,FPL_Fixtures_Extract[[Player]:[Player]],0),MATCH(FPL_Combined[[#Headers],[Gameweek 15]],FPL_Fixtures_Extract[#Headers],0)))-4),Team_Key[[Full Name]:[Full Name]],0))&amp;RIGHT(INDEX(FPL_Fixtures_Extract[],MATCH($A476,FPL_Fixtures_Extract[[Player]:[Player]],0),MATCH(FPL_Combined[[#Headers],[Gameweek 15]],FPL_Fixtures_Extract[#Headers],0)),3))</f>
        <v>BOU(H) 0-1</v>
      </c>
      <c r="Q476" t="str">
        <f ca="1">IF(RIGHT(FPL_Combined[[#Headers],[Gameweek 16]],2)&lt;$B$622,INDEX(FPL_Results_Extract[Gameweek 16],MATCH($A476,FPL_Results_Extract[[Player]:[Player]],0)),INDEX(Team_Key[[Abbreviation]:[Abbreviation]],MATCH(LEFT(INDEX(FPL_Fixtures_Extract[],MATCH($A476,FPL_Fixtures_Extract[[Player]:[Player]],0),MATCH(FPL_Combined[[#Headers],[Gameweek 16]],FPL_Fixtures_Extract[#Headers],0)),LEN(INDEX(FPL_Fixtures_Extract[],MATCH($A476,FPL_Fixtures_Extract[[Player]:[Player]],0),MATCH(FPL_Combined[[#Headers],[Gameweek 16]],FPL_Fixtures_Extract[#Headers],0)))-4),Team_Key[[Full Name]:[Full Name]],0))&amp;RIGHT(INDEX(FPL_Fixtures_Extract[],MATCH($A476,FPL_Fixtures_Extract[[Player]:[Player]],0),MATCH(FPL_Combined[[#Headers],[Gameweek 16]],FPL_Fixtures_Extract[#Headers],0)),3))</f>
        <v>LEI(A) 1-2</v>
      </c>
      <c r="R476" t="str">
        <f ca="1">IF(RIGHT(FPL_Combined[[#Headers],[Gameweek 17]],2)&lt;$B$622,INDEX(FPL_Results_Extract[Gameweek 17],MATCH($A476,FPL_Results_Extract[[Player]:[Player]],0)),INDEX(Team_Key[[Abbreviation]:[Abbreviation]],MATCH(LEFT(INDEX(FPL_Fixtures_Extract[],MATCH($A476,FPL_Fixtures_Extract[[Player]:[Player]],0),MATCH(FPL_Combined[[#Headers],[Gameweek 17]],FPL_Fixtures_Extract[#Headers],0)),LEN(INDEX(FPL_Fixtures_Extract[],MATCH($A476,FPL_Fixtures_Extract[[Player]:[Player]],0),MATCH(FPL_Combined[[#Headers],[Gameweek 17]],FPL_Fixtures_Extract[#Headers],0)))-4),Team_Key[[Full Name]:[Full Name]],0))&amp;RIGHT(INDEX(FPL_Fixtures_Extract[],MATCH($A476,FPL_Fixtures_Extract[[Player]:[Player]],0),MATCH(FPL_Combined[[#Headers],[Gameweek 17]],FPL_Fixtures_Extract[#Headers],0)),3))</f>
        <v>SUN(H) 3-1</v>
      </c>
      <c r="S476" t="str">
        <f ca="1">IF(RIGHT(FPL_Combined[[#Headers],[Gameweek 18]],2)&lt;$B$622,INDEX(FPL_Results_Extract[Gameweek 18],MATCH($A476,FPL_Results_Extract[[Player]:[Player]],0)),INDEX(Team_Key[[Abbreviation]:[Abbreviation]],MATCH(LEFT(INDEX(FPL_Fixtures_Extract[],MATCH($A476,FPL_Fixtures_Extract[[Player]:[Player]],0),MATCH(FPL_Combined[[#Headers],[Gameweek 18]],FPL_Fixtures_Extract[#Headers],0)),LEN(INDEX(FPL_Fixtures_Extract[],MATCH($A476,FPL_Fixtures_Extract[[Player]:[Player]],0),MATCH(FPL_Combined[[#Headers],[Gameweek 18]],FPL_Fixtures_Extract[#Headers],0)))-4),Team_Key[[Full Name]:[Full Name]],0))&amp;RIGHT(INDEX(FPL_Fixtures_Extract[],MATCH($A476,FPL_Fixtures_Extract[[Player]:[Player]],0),MATCH(FPL_Combined[[#Headers],[Gameweek 18]],FPL_Fixtures_Extract[#Headers],0)),3))</f>
        <v>WAT(H) 2-2</v>
      </c>
      <c r="T476" t="str">
        <f ca="1">IF(RIGHT(FPL_Combined[[#Headers],[Gameweek 19]],2)&lt;$B$622,INDEX(FPL_Results_Extract[Gameweek 19],MATCH($A476,FPL_Results_Extract[[Player]:[Player]],0)),INDEX(Team_Key[[Abbreviation]:[Abbreviation]],MATCH(LEFT(INDEX(FPL_Fixtures_Extract[],MATCH($A476,FPL_Fixtures_Extract[[Player]:[Player]],0),MATCH(FPL_Combined[[#Headers],[Gameweek 19]],FPL_Fixtures_Extract[#Headers],0)),LEN(INDEX(FPL_Fixtures_Extract[],MATCH($A476,FPL_Fixtures_Extract[[Player]:[Player]],0),MATCH(FPL_Combined[[#Headers],[Gameweek 19]],FPL_Fixtures_Extract[#Headers],0)))-4),Team_Key[[Full Name]:[Full Name]],0))&amp;RIGHT(INDEX(FPL_Fixtures_Extract[],MATCH($A476,FPL_Fixtures_Extract[[Player]:[Player]],0),MATCH(FPL_Combined[[#Headers],[Gameweek 19]],FPL_Fixtures_Extract[#Headers],0)),3))</f>
        <v>MUN(A) 0-0</v>
      </c>
      <c r="U476" t="str">
        <f ca="1">IF(RIGHT(FPL_Combined[[#Headers],[Gameweek 20]],2)&lt;$B$622,INDEX(FPL_Results_Extract[Gameweek 20],MATCH($A476,FPL_Results_Extract[[Player]:[Player]],0)),INDEX(Team_Key[[Abbreviation]:[Abbreviation]],MATCH(LEFT(INDEX(FPL_Fixtures_Extract[],MATCH($A476,FPL_Fixtures_Extract[[Player]:[Player]],0),MATCH(FPL_Combined[[#Headers],[Gameweek 20]],FPL_Fixtures_Extract[#Headers],0)),LEN(INDEX(FPL_Fixtures_Extract[],MATCH($A476,FPL_Fixtures_Extract[[Player]:[Player]],0),MATCH(FPL_Combined[[#Headers],[Gameweek 20]],FPL_Fixtures_Extract[#Headers],0)))-4),Team_Key[[Full Name]:[Full Name]],0))&amp;RIGHT(INDEX(FPL_Fixtures_Extract[],MATCH($A476,FPL_Fixtures_Extract[[Player]:[Player]],0),MATCH(FPL_Combined[[#Headers],[Gameweek 20]],FPL_Fixtures_Extract[#Headers],0)),3))</f>
        <v>CRY(A) 3-0</v>
      </c>
      <c r="V476" t="str">
        <f ca="1">IF(RIGHT(FPL_Combined[[#Headers],[Gameweek 21]],2)&lt;$B$622,INDEX(FPL_Results_Extract[Gameweek 21],MATCH($A476,FPL_Results_Extract[[Player]:[Player]],0)),INDEX(Team_Key[[Abbreviation]:[Abbreviation]],MATCH(LEFT(INDEX(FPL_Fixtures_Extract[],MATCH($A476,FPL_Fixtures_Extract[[Player]:[Player]],0),MATCH(FPL_Combined[[#Headers],[Gameweek 21]],FPL_Fixtures_Extract[#Headers],0)),LEN(INDEX(FPL_Fixtures_Extract[],MATCH($A476,FPL_Fixtures_Extract[[Player]:[Player]],0),MATCH(FPL_Combined[[#Headers],[Gameweek 21]],FPL_Fixtures_Extract[#Headers],0)))-4),Team_Key[[Full Name]:[Full Name]],0))&amp;RIGHT(INDEX(FPL_Fixtures_Extract[],MATCH($A476,FPL_Fixtures_Extract[[Player]:[Player]],0),MATCH(FPL_Combined[[#Headers],[Gameweek 21]],FPL_Fixtures_Extract[#Headers],0)),3))</f>
        <v>WBA(H) 2-2</v>
      </c>
      <c r="W476" t="str">
        <f ca="1">IF(RIGHT(FPL_Combined[[#Headers],[Gameweek 22]],2)&lt;$B$622,INDEX(FPL_Results_Extract[Gameweek 22],MATCH($A476,FPL_Results_Extract[[Player]:[Player]],0)),INDEX(Team_Key[[Abbreviation]:[Abbreviation]],MATCH(LEFT(INDEX(FPL_Fixtures_Extract[],MATCH($A476,FPL_Fixtures_Extract[[Player]:[Player]],0),MATCH(FPL_Combined[[#Headers],[Gameweek 22]],FPL_Fixtures_Extract[#Headers],0)),LEN(INDEX(FPL_Fixtures_Extract[],MATCH($A476,FPL_Fixtures_Extract[[Player]:[Player]],0),MATCH(FPL_Combined[[#Headers],[Gameweek 22]],FPL_Fixtures_Extract[#Headers],0)))-4),Team_Key[[Full Name]:[Full Name]],0))&amp;RIGHT(INDEX(FPL_Fixtures_Extract[],MATCH($A476,FPL_Fixtures_Extract[[Player]:[Player]],0),MATCH(FPL_Combined[[#Headers],[Gameweek 22]],FPL_Fixtures_Extract[#Headers],0)),3))</f>
        <v>EVE(H) 3-3</v>
      </c>
      <c r="X476" t="str">
        <f ca="1">IF(RIGHT(FPL_Combined[[#Headers],[Gameweek 23]],2)&lt;$B$622,INDEX(FPL_Results_Extract[Gameweek 23],MATCH($A476,FPL_Results_Extract[[Player]:[Player]],0)),INDEX(Team_Key[[Abbreviation]:[Abbreviation]],MATCH(LEFT(INDEX(FPL_Fixtures_Extract[],MATCH($A476,FPL_Fixtures_Extract[[Player]:[Player]],0),MATCH(FPL_Combined[[#Headers],[Gameweek 23]],FPL_Fixtures_Extract[#Headers],0)),LEN(INDEX(FPL_Fixtures_Extract[],MATCH($A476,FPL_Fixtures_Extract[[Player]:[Player]],0),MATCH(FPL_Combined[[#Headers],[Gameweek 23]],FPL_Fixtures_Extract[#Headers],0)))-4),Team_Key[[Full Name]:[Full Name]],0))&amp;RIGHT(INDEX(FPL_Fixtures_Extract[],MATCH($A476,FPL_Fixtures_Extract[[Player]:[Player]],0),MATCH(FPL_Combined[[#Headers],[Gameweek 23]],FPL_Fixtures_Extract[#Headers],0)),3))</f>
        <v>ARS(A) 1-0</v>
      </c>
      <c r="Y476" t="str">
        <f ca="1">IF(RIGHT(FPL_Combined[[#Headers],[Gameweek 24]],2)&lt;$B$622,INDEX(FPL_Results_Extract[Team],MATCH($A476,FPL_Results_Extract[[Player]:[Player]],0)),INDEX(Team_Key[[Abbreviation]:[Abbreviation]],MATCH(LEFT(INDEX(FPL_Fixtures_Extract[],MATCH($A476,FPL_Fixtures_Extract[[Player]:[Player]],0),MATCH(FPL_Combined[[#Headers],[Gameweek 24]],FPL_Fixtures_Extract[#Headers],0)),LEN(INDEX(FPL_Fixtures_Extract[],MATCH($A476,FPL_Fixtures_Extract[[Player]:[Player]],0),MATCH(FPL_Combined[[#Headers],[Gameweek 24]],FPL_Fixtures_Extract[#Headers],0)))-4),Team_Key[[Full Name]:[Full Name]],0))&amp;RIGHT(INDEX(FPL_Fixtures_Extract[],MATCH($A476,FPL_Fixtures_Extract[[Player]:[Player]],0),MATCH(FPL_Combined[[#Headers],[Gameweek 24]],FPL_Fixtures_Extract[#Headers],0)),3))</f>
        <v>CHE</v>
      </c>
      <c r="Z476" t="str">
        <f ca="1">IF(RIGHT(FPL_Combined[[#Headers],[Gameweek 25]],2)&lt;$B$622,INDEX(FPL_Results_Extract[Player],MATCH($A476,FPL_Results_Extract[[Player]:[Player]],0)),INDEX(Team_Key[[Abbreviation]:[Abbreviation]],MATCH(LEFT(INDEX(FPL_Fixtures_Extract[],MATCH($A476,FPL_Fixtures_Extract[[Player]:[Player]],0),MATCH(FPL_Combined[[#Headers],[Gameweek 25]],FPL_Fixtures_Extract[#Headers],0)),LEN(INDEX(FPL_Fixtures_Extract[],MATCH($A476,FPL_Fixtures_Extract[[Player]:[Player]],0),MATCH(FPL_Combined[[#Headers],[Gameweek 25]],FPL_Fixtures_Extract[#Headers],0)))-4),Team_Key[[Full Name]:[Full Name]],0))&amp;RIGHT(INDEX(FPL_Fixtures_Extract[],MATCH($A476,FPL_Fixtures_Extract[[Player]:[Player]],0),MATCH(FPL_Combined[[#Headers],[Gameweek 25]],FPL_Fixtures_Extract[#Headers],0)),3))</f>
        <v>Remy</v>
      </c>
      <c r="AA476" t="str">
        <f ca="1">IF(RIGHT(FPL_Combined[[#Headers],[Gameweek 26]],2)&lt;$B$622,INDEX(FPL_Results_Extract[Gameweek 01],MATCH($A476,FPL_Results_Extract[[Player]:[Player]],0)),INDEX(Team_Key[[Abbreviation]:[Abbreviation]],MATCH(LEFT(INDEX(FPL_Fixtures_Extract[],MATCH($A476,FPL_Fixtures_Extract[[Player]:[Player]],0),MATCH(FPL_Combined[[#Headers],[Gameweek 26]],FPL_Fixtures_Extract[#Headers],0)),LEN(INDEX(FPL_Fixtures_Extract[],MATCH($A476,FPL_Fixtures_Extract[[Player]:[Player]],0),MATCH(FPL_Combined[[#Headers],[Gameweek 26]],FPL_Fixtures_Extract[#Headers],0)))-4),Team_Key[[Full Name]:[Full Name]],0))&amp;RIGHT(INDEX(FPL_Fixtures_Extract[],MATCH($A476,FPL_Fixtures_Extract[[Player]:[Player]],0),MATCH(FPL_Combined[[#Headers],[Gameweek 26]],FPL_Fixtures_Extract[#Headers],0)),3))</f>
        <v>SWA(H) 2-2</v>
      </c>
      <c r="AB476" t="str">
        <f ca="1">IF(RIGHT(FPL_Combined[[#Headers],[Gameweek 27]],2)&lt;$B$622,INDEX(FPL_Results_Extract[Gameweek 02],MATCH($A476,FPL_Results_Extract[[Player]:[Player]],0)),INDEX(Team_Key[[Abbreviation]:[Abbreviation]],MATCH(LEFT(INDEX(FPL_Fixtures_Extract[],MATCH($A476,FPL_Fixtures_Extract[[Player]:[Player]],0),MATCH(FPL_Combined[[#Headers],[Gameweek 27]],FPL_Fixtures_Extract[#Headers],0)),LEN(INDEX(FPL_Fixtures_Extract[],MATCH($A476,FPL_Fixtures_Extract[[Player]:[Player]],0),MATCH(FPL_Combined[[#Headers],[Gameweek 27]],FPL_Fixtures_Extract[#Headers],0)))-4),Team_Key[[Full Name]:[Full Name]],0))&amp;RIGHT(INDEX(FPL_Fixtures_Extract[],MATCH($A476,FPL_Fixtures_Extract[[Player]:[Player]],0),MATCH(FPL_Combined[[#Headers],[Gameweek 27]],FPL_Fixtures_Extract[#Headers],0)),3))</f>
        <v>MCI(A) 0-3</v>
      </c>
      <c r="AC476" t="str">
        <f ca="1">IF(RIGHT(FPL_Combined[[#Headers],[Gameweek 28]],2)&lt;$B$622,INDEX(FPL_Results_Extract[Gameweek 03],MATCH($A476,FPL_Results_Extract[[Player]:[Player]],0)),INDEX(Team_Key[[Abbreviation]:[Abbreviation]],MATCH(LEFT(INDEX(FPL_Fixtures_Extract[],MATCH($A476,FPL_Fixtures_Extract[[Player]:[Player]],0),MATCH(FPL_Combined[[#Headers],[Gameweek 28]],FPL_Fixtures_Extract[#Headers],0)),LEN(INDEX(FPL_Fixtures_Extract[],MATCH($A476,FPL_Fixtures_Extract[[Player]:[Player]],0),MATCH(FPL_Combined[[#Headers],[Gameweek 28]],FPL_Fixtures_Extract[#Headers],0)))-4),Team_Key[[Full Name]:[Full Name]],0))&amp;RIGHT(INDEX(FPL_Fixtures_Extract[],MATCH($A476,FPL_Fixtures_Extract[[Player]:[Player]],0),MATCH(FPL_Combined[[#Headers],[Gameweek 28]],FPL_Fixtures_Extract[#Headers],0)),3))</f>
        <v>WBA(A) 3-2</v>
      </c>
      <c r="AD476" t="str">
        <f ca="1">IF(RIGHT(FPL_Combined[[#Headers],[Gameweek 29]],2)&lt;$B$622,INDEX(FPL_Results_Extract[Gameweek 04],MATCH($A476,FPL_Results_Extract[[Player]:[Player]],0)),INDEX(Team_Key[[Abbreviation]:[Abbreviation]],MATCH(LEFT(INDEX(FPL_Fixtures_Extract[],MATCH($A476,FPL_Fixtures_Extract[[Player]:[Player]],0),MATCH(FPL_Combined[[#Headers],[Gameweek 29]],FPL_Fixtures_Extract[#Headers],0)),LEN(INDEX(FPL_Fixtures_Extract[],MATCH($A476,FPL_Fixtures_Extract[[Player]:[Player]],0),MATCH(FPL_Combined[[#Headers],[Gameweek 29]],FPL_Fixtures_Extract[#Headers],0)))-4),Team_Key[[Full Name]:[Full Name]],0))&amp;RIGHT(INDEX(FPL_Fixtures_Extract[],MATCH($A476,FPL_Fixtures_Extract[[Player]:[Player]],0),MATCH(FPL_Combined[[#Headers],[Gameweek 29]],FPL_Fixtures_Extract[#Headers],0)),3))</f>
        <v>STK(H)</v>
      </c>
      <c r="AE476" t="e">
        <f ca="1">IF(RIGHT(FPL_Combined[[#Headers],[Gameweek 30]],2)&lt;$B$622,INDEX(FPL_Results_Extract[Gameweek 05],MATCH($A476,FPL_Results_Extract[[Player]:[Player]],0)),INDEX(Team_Key[[Abbreviation]:[Abbreviation]],MATCH(LEFT(INDEX(FPL_Fixtures_Extract[],MATCH($A476,FPL_Fixtures_Extract[[Player]:[Player]],0),MATCH(FPL_Combined[[#Headers],[Gameweek 30]],FPL_Fixtures_Extract[#Headers],0)),LEN(INDEX(FPL_Fixtures_Extract[],MATCH($A476,FPL_Fixtures_Extract[[Player]:[Player]],0),MATCH(FPL_Combined[[#Headers],[Gameweek 30]],FPL_Fixtures_Extract[#Headers],0)))-4),Team_Key[[Full Name]:[Full Name]],0))&amp;RIGHT(INDEX(FPL_Fixtures_Extract[],MATCH($A476,FPL_Fixtures_Extract[[Player]:[Player]],0),MATCH(FPL_Combined[[#Headers],[Gameweek 30]],FPL_Fixtures_Extract[#Headers],0)),3))</f>
        <v>#VALUE!</v>
      </c>
      <c r="AF476" t="str">
        <f ca="1">IF(RIGHT(FPL_Combined[[#Headers],[Gameweek 31]],2)&lt;$B$622,INDEX(FPL_Results_Extract[Gameweek 06],MATCH($A476,FPL_Results_Extract[[Player]:[Player]],0)),INDEX(Team_Key[[Abbreviation]:[Abbreviation]],MATCH(LEFT(INDEX(FPL_Fixtures_Extract[],MATCH($A476,FPL_Fixtures_Extract[[Player]:[Player]],0),MATCH(FPL_Combined[[#Headers],[Gameweek 31]],FPL_Fixtures_Extract[#Headers],0)),LEN(INDEX(FPL_Fixtures_Extract[],MATCH($A476,FPL_Fixtures_Extract[[Player]:[Player]],0),MATCH(FPL_Combined[[#Headers],[Gameweek 31]],FPL_Fixtures_Extract[#Headers],0)))-4),Team_Key[[Full Name]:[Full Name]],0))&amp;RIGHT(INDEX(FPL_Fixtures_Extract[],MATCH($A476,FPL_Fixtures_Extract[[Player]:[Player]],0),MATCH(FPL_Combined[[#Headers],[Gameweek 31]],FPL_Fixtures_Extract[#Headers],0)),3))</f>
        <v>WHU(H)</v>
      </c>
      <c r="AG476" t="str">
        <f ca="1">IF(RIGHT(FPL_Combined[[#Headers],[Gameweek 32]],2)&lt;$B$622,INDEX(FPL_Results_Extract[Gameweek 07],MATCH($A476,FPL_Results_Extract[[Player]:[Player]],0)),INDEX(Team_Key[[Abbreviation]:[Abbreviation]],MATCH(LEFT(INDEX(FPL_Fixtures_Extract[],MATCH($A476,FPL_Fixtures_Extract[[Player]:[Player]],0),MATCH(FPL_Combined[[#Headers],[Gameweek 32]],FPL_Fixtures_Extract[#Headers],0)),LEN(INDEX(FPL_Fixtures_Extract[],MATCH($A476,FPL_Fixtures_Extract[[Player]:[Player]],0),MATCH(FPL_Combined[[#Headers],[Gameweek 32]],FPL_Fixtures_Extract[#Headers],0)))-4),Team_Key[[Full Name]:[Full Name]],0))&amp;RIGHT(INDEX(FPL_Fixtures_Extract[],MATCH($A476,FPL_Fixtures_Extract[[Player]:[Player]],0),MATCH(FPL_Combined[[#Headers],[Gameweek 32]],FPL_Fixtures_Extract[#Headers],0)),3))</f>
        <v>AVL(A)</v>
      </c>
      <c r="AH476" t="str">
        <f ca="1">IF(RIGHT(FPL_Combined[[#Headers],[Gameweek 33]],2)&lt;$B$622,INDEX(FPL_Results_Extract[Gameweek 08],MATCH($A476,FPL_Results_Extract[[Player]:[Player]],0)),INDEX(Team_Key[[Abbreviation]:[Abbreviation]],MATCH(LEFT(INDEX(FPL_Fixtures_Extract[],MATCH($A476,FPL_Fixtures_Extract[[Player]:[Player]],0),MATCH(FPL_Combined[[#Headers],[Gameweek 33]],FPL_Fixtures_Extract[#Headers],0)),LEN(INDEX(FPL_Fixtures_Extract[],MATCH($A476,FPL_Fixtures_Extract[[Player]:[Player]],0),MATCH(FPL_Combined[[#Headers],[Gameweek 33]],FPL_Fixtures_Extract[#Headers],0)))-4),Team_Key[[Full Name]:[Full Name]],0))&amp;RIGHT(INDEX(FPL_Fixtures_Extract[],MATCH($A476,FPL_Fixtures_Extract[[Player]:[Player]],0),MATCH(FPL_Combined[[#Headers],[Gameweek 33]],FPL_Fixtures_Extract[#Headers],0)),3))</f>
        <v>SWA(A)</v>
      </c>
      <c r="AI476" t="str">
        <f ca="1">IF(RIGHT(FPL_Combined[[#Headers],[Gameweek 34]],2)&lt;$B$622,INDEX(FPL_Results_Extract[Gameweek 09],MATCH($A476,FPL_Results_Extract[[Player]:[Player]],0)),INDEX(Team_Key[[Abbreviation]:[Abbreviation]],MATCH(LEFT(INDEX(FPL_Fixtures_Extract[],MATCH($A476,FPL_Fixtures_Extract[[Player]:[Player]],0),MATCH(FPL_Combined[[#Headers],[Gameweek 34]],FPL_Fixtures_Extract[#Headers],0)),LEN(INDEX(FPL_Fixtures_Extract[],MATCH($A476,FPL_Fixtures_Extract[[Player]:[Player]],0),MATCH(FPL_Combined[[#Headers],[Gameweek 34]],FPL_Fixtures_Extract[#Headers],0)))-4),Team_Key[[Full Name]:[Full Name]],0))&amp;RIGHT(INDEX(FPL_Fixtures_Extract[],MATCH($A476,FPL_Fixtures_Extract[[Player]:[Player]],0),MATCH(FPL_Combined[[#Headers],[Gameweek 34]],FPL_Fixtures_Extract[#Headers],0)),3))</f>
        <v>MCI(H)</v>
      </c>
      <c r="AJ476" t="str">
        <f ca="1">IF(RIGHT(FPL_Combined[[#Headers],[Gameweek 35]],2)&lt;$B$622,INDEX(FPL_Results_Extract[Gameweek 10],MATCH($A476,FPL_Results_Extract[[Player]:[Player]],0)),INDEX(Team_Key[[Abbreviation]:[Abbreviation]],MATCH(LEFT(INDEX(FPL_Fixtures_Extract[],MATCH($A476,FPL_Fixtures_Extract[[Player]:[Player]],0),MATCH(FPL_Combined[[#Headers],[Gameweek 35]],FPL_Fixtures_Extract[#Headers],0)),LEN(INDEX(FPL_Fixtures_Extract[],MATCH($A476,FPL_Fixtures_Extract[[Player]:[Player]],0),MATCH(FPL_Combined[[#Headers],[Gameweek 35]],FPL_Fixtures_Extract[#Headers],0)))-4),Team_Key[[Full Name]:[Full Name]],0))&amp;RIGHT(INDEX(FPL_Fixtures_Extract[],MATCH($A476,FPL_Fixtures_Extract[[Player]:[Player]],0),MATCH(FPL_Combined[[#Headers],[Gameweek 35]],FPL_Fixtures_Extract[#Headers],0)),3))</f>
        <v>BOU(A)</v>
      </c>
      <c r="AK476" t="str">
        <f ca="1">IF(RIGHT(FPL_Combined[[#Headers],[Gameweek 36]],2)&lt;$B$622,INDEX(FPL_Results_Extract[Gameweek 11],MATCH($A476,FPL_Results_Extract[[Player]:[Player]],0)),INDEX(Team_Key[[Abbreviation]:[Abbreviation]],MATCH(LEFT(INDEX(FPL_Fixtures_Extract[],MATCH($A476,FPL_Fixtures_Extract[[Player]:[Player]],0),MATCH(FPL_Combined[[#Headers],[Gameweek 36]],FPL_Fixtures_Extract[#Headers],0)),LEN(INDEX(FPL_Fixtures_Extract[],MATCH($A476,FPL_Fixtures_Extract[[Player]:[Player]],0),MATCH(FPL_Combined[[#Headers],[Gameweek 36]],FPL_Fixtures_Extract[#Headers],0)))-4),Team_Key[[Full Name]:[Full Name]],0))&amp;RIGHT(INDEX(FPL_Fixtures_Extract[],MATCH($A476,FPL_Fixtures_Extract[[Player]:[Player]],0),MATCH(FPL_Combined[[#Headers],[Gameweek 36]],FPL_Fixtures_Extract[#Headers],0)),3))</f>
        <v>TOT(H)</v>
      </c>
      <c r="AL476" t="str">
        <f ca="1">IF(RIGHT(FPL_Combined[[#Headers],[Gameweek 37]],2)&lt;$B$622,INDEX(FPL_Results_Extract[Gameweek 12],MATCH($A476,FPL_Results_Extract[[Player]:[Player]],0)),INDEX(Team_Key[[Abbreviation]:[Abbreviation]],MATCH(LEFT(INDEX(FPL_Fixtures_Extract[],MATCH($A476,FPL_Fixtures_Extract[[Player]:[Player]],0),MATCH(FPL_Combined[[#Headers],[Gameweek 37]],FPL_Fixtures_Extract[#Headers],0)),LEN(INDEX(FPL_Fixtures_Extract[],MATCH($A476,FPL_Fixtures_Extract[[Player]:[Player]],0),MATCH(FPL_Combined[[#Headers],[Gameweek 37]],FPL_Fixtures_Extract[#Headers],0)))-4),Team_Key[[Full Name]:[Full Name]],0))&amp;RIGHT(INDEX(FPL_Fixtures_Extract[],MATCH($A476,FPL_Fixtures_Extract[[Player]:[Player]],0),MATCH(FPL_Combined[[#Headers],[Gameweek 37]],FPL_Fixtures_Extract[#Headers],0)),3))</f>
        <v>SUN(A)</v>
      </c>
      <c r="AM476" t="str">
        <f ca="1">IF(RIGHT(FPL_Combined[[#Headers],[Gameweek 38]],2)&lt;$B$622,INDEX(FPL_Results_Extract[Gameweek 13],MATCH($A476,FPL_Results_Extract[[Player]:[Player]],0)),INDEX(Team_Key[[Abbreviation]:[Abbreviation]],MATCH(LEFT(INDEX(FPL_Fixtures_Extract[],MATCH($A476,FPL_Fixtures_Extract[[Player]:[Player]],0),MATCH(FPL_Combined[[#Headers],[Gameweek 38]],FPL_Fixtures_Extract[#Headers],0)),LEN(INDEX(FPL_Fixtures_Extract[],MATCH($A476,FPL_Fixtures_Extract[[Player]:[Player]],0),MATCH(FPL_Combined[[#Headers],[Gameweek 38]],FPL_Fixtures_Extract[#Headers],0)))-4),Team_Key[[Full Name]:[Full Name]],0))&amp;RIGHT(INDEX(FPL_Fixtures_Extract[],MATCH($A476,FPL_Fixtures_Extract[[Player]:[Player]],0),MATCH(FPL_Combined[[#Headers],[Gameweek 38]],FPL_Fixtures_Extract[#Headers],0)),3))</f>
        <v>LEI(H)</v>
      </c>
    </row>
    <row r="477" spans="1:39" x14ac:dyDescent="0.45">
      <c r="A477" t="s">
        <v>664</v>
      </c>
      <c r="B477" t="str">
        <f ca="1">IF(RIGHT(FPL_Combined[[#Headers],[Gameweek 01]],2)&lt;$B$622,INDEX(FPL_Results_Extract[Gameweek 01],MATCH($A477,FPL_Results_Extract[[Player]:[Player]],0)),INDEX(Team_Key[[Abbreviation]:[Abbreviation]],MATCH(LEFT(INDEX(FPL_Fixtures_Extract[],MATCH($A477,FPL_Fixtures_Extract[[Player]:[Player]],0),MATCH(FPL_Combined[[#Headers],[Gameweek 01]],FPL_Fixtures_Extract[#Headers],0)),LEN(INDEX(FPL_Fixtures_Extract[],MATCH($A477,FPL_Fixtures_Extract[[Player]:[Player]],0),MATCH(FPL_Combined[[#Headers],[Gameweek 01]],FPL_Fixtures_Extract[#Headers],0)))-4),Team_Key[[Full Name]:[Full Name]],0))&amp;RIGHT(INDEX(FPL_Fixtures_Extract[],MATCH($A477,FPL_Fixtures_Extract[[Player]:[Player]],0),MATCH(FPL_Combined[[#Headers],[Gameweek 01]],FPL_Fixtures_Extract[#Headers],0)),3))</f>
        <v>BOU(A) 1-0</v>
      </c>
      <c r="C477" t="str">
        <f ca="1">IF(RIGHT(FPL_Combined[[#Headers],[Gameweek 02]],2)&lt;$B$622,INDEX(FPL_Results_Extract[Gameweek 02],MATCH($A477,FPL_Results_Extract[[Player]:[Player]],0)),INDEX(Team_Key[[Abbreviation]:[Abbreviation]],MATCH(LEFT(INDEX(FPL_Fixtures_Extract[],MATCH($A477,FPL_Fixtures_Extract[[Player]:[Player]],0),MATCH(FPL_Combined[[#Headers],[Gameweek 02]],FPL_Fixtures_Extract[#Headers],0)),LEN(INDEX(FPL_Fixtures_Extract[],MATCH($A477,FPL_Fixtures_Extract[[Player]:[Player]],0),MATCH(FPL_Combined[[#Headers],[Gameweek 02]],FPL_Fixtures_Extract[#Headers],0)))-4),Team_Key[[Full Name]:[Full Name]],0))&amp;RIGHT(INDEX(FPL_Fixtures_Extract[],MATCH($A477,FPL_Fixtures_Extract[[Player]:[Player]],0),MATCH(FPL_Combined[[#Headers],[Gameweek 02]],FPL_Fixtures_Extract[#Headers],0)),3))</f>
        <v>MUN(H) 0-1</v>
      </c>
      <c r="D477" t="str">
        <f ca="1">IF(RIGHT(FPL_Combined[[#Headers],[Gameweek 03]],2)&lt;$B$622,INDEX(FPL_Results_Extract[Gameweek 03],MATCH($A477,FPL_Results_Extract[[Player]:[Player]],0)),INDEX(Team_Key[[Abbreviation]:[Abbreviation]],MATCH(LEFT(INDEX(FPL_Fixtures_Extract[],MATCH($A477,FPL_Fixtures_Extract[[Player]:[Player]],0),MATCH(FPL_Combined[[#Headers],[Gameweek 03]],FPL_Fixtures_Extract[#Headers],0)),LEN(INDEX(FPL_Fixtures_Extract[],MATCH($A477,FPL_Fixtures_Extract[[Player]:[Player]],0),MATCH(FPL_Combined[[#Headers],[Gameweek 03]],FPL_Fixtures_Extract[#Headers],0)))-4),Team_Key[[Full Name]:[Full Name]],0))&amp;RIGHT(INDEX(FPL_Fixtures_Extract[],MATCH($A477,FPL_Fixtures_Extract[[Player]:[Player]],0),MATCH(FPL_Combined[[#Headers],[Gameweek 03]],FPL_Fixtures_Extract[#Headers],0)),3))</f>
        <v>CRY(A) 1-2</v>
      </c>
      <c r="E477" t="str">
        <f ca="1">IF(RIGHT(FPL_Combined[[#Headers],[Gameweek 04]],2)&lt;$B$622,INDEX(FPL_Results_Extract[Gameweek 04],MATCH($A477,FPL_Results_Extract[[Player]:[Player]],0)),INDEX(Team_Key[[Abbreviation]:[Abbreviation]],MATCH(LEFT(INDEX(FPL_Fixtures_Extract[],MATCH($A477,FPL_Fixtures_Extract[[Player]:[Player]],0),MATCH(FPL_Combined[[#Headers],[Gameweek 04]],FPL_Fixtures_Extract[#Headers],0)),LEN(INDEX(FPL_Fixtures_Extract[],MATCH($A477,FPL_Fixtures_Extract[[Player]:[Player]],0),MATCH(FPL_Combined[[#Headers],[Gameweek 04]],FPL_Fixtures_Extract[#Headers],0)))-4),Team_Key[[Full Name]:[Full Name]],0))&amp;RIGHT(INDEX(FPL_Fixtures_Extract[],MATCH($A477,FPL_Fixtures_Extract[[Player]:[Player]],0),MATCH(FPL_Combined[[#Headers],[Gameweek 04]],FPL_Fixtures_Extract[#Headers],0)),3))</f>
        <v>SUN(H) 2-2</v>
      </c>
      <c r="F477" t="str">
        <f ca="1">IF(RIGHT(FPL_Combined[[#Headers],[Gameweek 05]],2)&lt;$B$622,INDEX(FPL_Results_Extract[Gameweek 05],MATCH($A477,FPL_Results_Extract[[Player]:[Player]],0)),INDEX(Team_Key[[Abbreviation]:[Abbreviation]],MATCH(LEFT(INDEX(FPL_Fixtures_Extract[],MATCH($A477,FPL_Fixtures_Extract[[Player]:[Player]],0),MATCH(FPL_Combined[[#Headers],[Gameweek 05]],FPL_Fixtures_Extract[#Headers],0)),LEN(INDEX(FPL_Fixtures_Extract[],MATCH($A477,FPL_Fixtures_Extract[[Player]:[Player]],0),MATCH(FPL_Combined[[#Headers],[Gameweek 05]],FPL_Fixtures_Extract[#Headers],0)))-4),Team_Key[[Full Name]:[Full Name]],0))&amp;RIGHT(INDEX(FPL_Fixtures_Extract[],MATCH($A477,FPL_Fixtures_Extract[[Player]:[Player]],0),MATCH(FPL_Combined[[#Headers],[Gameweek 05]],FPL_Fixtures_Extract[#Headers],0)),3))</f>
        <v>LEI(A) 2-3</v>
      </c>
      <c r="G477" t="str">
        <f ca="1">IF(RIGHT(FPL_Combined[[#Headers],[Gameweek 06]],2)&lt;$B$622,INDEX(FPL_Results_Extract[Gameweek 06],MATCH($A477,FPL_Results_Extract[[Player]:[Player]],0)),INDEX(Team_Key[[Abbreviation]:[Abbreviation]],MATCH(LEFT(INDEX(FPL_Fixtures_Extract[],MATCH($A477,FPL_Fixtures_Extract[[Player]:[Player]],0),MATCH(FPL_Combined[[#Headers],[Gameweek 06]],FPL_Fixtures_Extract[#Headers],0)),LEN(INDEX(FPL_Fixtures_Extract[],MATCH($A477,FPL_Fixtures_Extract[[Player]:[Player]],0),MATCH(FPL_Combined[[#Headers],[Gameweek 06]],FPL_Fixtures_Extract[#Headers],0)))-4),Team_Key[[Full Name]:[Full Name]],0))&amp;RIGHT(INDEX(FPL_Fixtures_Extract[],MATCH($A477,FPL_Fixtures_Extract[[Player]:[Player]],0),MATCH(FPL_Combined[[#Headers],[Gameweek 06]],FPL_Fixtures_Extract[#Headers],0)),3))</f>
        <v>WBA(H) 0-1</v>
      </c>
      <c r="H477" t="str">
        <f ca="1">IF(RIGHT(FPL_Combined[[#Headers],[Gameweek 07]],2)&lt;$B$622,INDEX(FPL_Results_Extract[Gameweek 07],MATCH($A477,FPL_Results_Extract[[Player]:[Player]],0)),INDEX(Team_Key[[Abbreviation]:[Abbreviation]],MATCH(LEFT(INDEX(FPL_Fixtures_Extract[],MATCH($A477,FPL_Fixtures_Extract[[Player]:[Player]],0),MATCH(FPL_Combined[[#Headers],[Gameweek 07]],FPL_Fixtures_Extract[#Headers],0)),LEN(INDEX(FPL_Fixtures_Extract[],MATCH($A477,FPL_Fixtures_Extract[[Player]:[Player]],0),MATCH(FPL_Combined[[#Headers],[Gameweek 07]],FPL_Fixtures_Extract[#Headers],0)))-4),Team_Key[[Full Name]:[Full Name]],0))&amp;RIGHT(INDEX(FPL_Fixtures_Extract[],MATCH($A477,FPL_Fixtures_Extract[[Player]:[Player]],0),MATCH(FPL_Combined[[#Headers],[Gameweek 07]],FPL_Fixtures_Extract[#Headers],0)),3))</f>
        <v>LIV(A) 2-3</v>
      </c>
      <c r="I477" t="str">
        <f ca="1">IF(RIGHT(FPL_Combined[[#Headers],[Gameweek 08]],2)&lt;$B$622,INDEX(FPL_Results_Extract[Gameweek 08],MATCH($A477,FPL_Results_Extract[[Player]:[Player]],0)),INDEX(Team_Key[[Abbreviation]:[Abbreviation]],MATCH(LEFT(INDEX(FPL_Fixtures_Extract[],MATCH($A477,FPL_Fixtures_Extract[[Player]:[Player]],0),MATCH(FPL_Combined[[#Headers],[Gameweek 08]],FPL_Fixtures_Extract[#Headers],0)),LEN(INDEX(FPL_Fixtures_Extract[],MATCH($A477,FPL_Fixtures_Extract[[Player]:[Player]],0),MATCH(FPL_Combined[[#Headers],[Gameweek 08]],FPL_Fixtures_Extract[#Headers],0)))-4),Team_Key[[Full Name]:[Full Name]],0))&amp;RIGHT(INDEX(FPL_Fixtures_Extract[],MATCH($A477,FPL_Fixtures_Extract[[Player]:[Player]],0),MATCH(FPL_Combined[[#Headers],[Gameweek 08]],FPL_Fixtures_Extract[#Headers],0)),3))</f>
        <v>STK(H) 0-1</v>
      </c>
      <c r="J477" t="str">
        <f ca="1">IF(RIGHT(FPL_Combined[[#Headers],[Gameweek 09]],2)&lt;$B$622,INDEX(FPL_Results_Extract[Gameweek 09],MATCH($A477,FPL_Results_Extract[[Player]:[Player]],0)),INDEX(Team_Key[[Abbreviation]:[Abbreviation]],MATCH(LEFT(INDEX(FPL_Fixtures_Extract[],MATCH($A477,FPL_Fixtures_Extract[[Player]:[Player]],0),MATCH(FPL_Combined[[#Headers],[Gameweek 09]],FPL_Fixtures_Extract[#Headers],0)),LEN(INDEX(FPL_Fixtures_Extract[],MATCH($A477,FPL_Fixtures_Extract[[Player]:[Player]],0),MATCH(FPL_Combined[[#Headers],[Gameweek 09]],FPL_Fixtures_Extract[#Headers],0)))-4),Team_Key[[Full Name]:[Full Name]],0))&amp;RIGHT(INDEX(FPL_Fixtures_Extract[],MATCH($A477,FPL_Fixtures_Extract[[Player]:[Player]],0),MATCH(FPL_Combined[[#Headers],[Gameweek 09]],FPL_Fixtures_Extract[#Headers],0)),3))</f>
        <v>CHE(A) 0-2</v>
      </c>
      <c r="K477" t="str">
        <f ca="1">IF(RIGHT(FPL_Combined[[#Headers],[Gameweek 10]],2)&lt;$B$622,INDEX(FPL_Results_Extract[Gameweek 10],MATCH($A477,FPL_Results_Extract[[Player]:[Player]],0)),INDEX(Team_Key[[Abbreviation]:[Abbreviation]],MATCH(LEFT(INDEX(FPL_Fixtures_Extract[],MATCH($A477,FPL_Fixtures_Extract[[Player]:[Player]],0),MATCH(FPL_Combined[[#Headers],[Gameweek 10]],FPL_Fixtures_Extract[#Headers],0)),LEN(INDEX(FPL_Fixtures_Extract[],MATCH($A477,FPL_Fixtures_Extract[[Player]:[Player]],0),MATCH(FPL_Combined[[#Headers],[Gameweek 10]],FPL_Fixtures_Extract[#Headers],0)))-4),Team_Key[[Full Name]:[Full Name]],0))&amp;RIGHT(INDEX(FPL_Fixtures_Extract[],MATCH($A477,FPL_Fixtures_Extract[[Player]:[Player]],0),MATCH(FPL_Combined[[#Headers],[Gameweek 10]],FPL_Fixtures_Extract[#Headers],0)),3))</f>
        <v>SWA(H) 1-2</v>
      </c>
      <c r="L477" t="str">
        <f ca="1">IF(RIGHT(FPL_Combined[[#Headers],[Gameweek 11]],2)&lt;$B$622,INDEX(FPL_Results_Extract[Gameweek 11],MATCH($A477,FPL_Results_Extract[[Player]:[Player]],0)),INDEX(Team_Key[[Abbreviation]:[Abbreviation]],MATCH(LEFT(INDEX(FPL_Fixtures_Extract[],MATCH($A477,FPL_Fixtures_Extract[[Player]:[Player]],0),MATCH(FPL_Combined[[#Headers],[Gameweek 11]],FPL_Fixtures_Extract[#Headers],0)),LEN(INDEX(FPL_Fixtures_Extract[],MATCH($A477,FPL_Fixtures_Extract[[Player]:[Player]],0),MATCH(FPL_Combined[[#Headers],[Gameweek 11]],FPL_Fixtures_Extract[#Headers],0)))-4),Team_Key[[Full Name]:[Full Name]],0))&amp;RIGHT(INDEX(FPL_Fixtures_Extract[],MATCH($A477,FPL_Fixtures_Extract[[Player]:[Player]],0),MATCH(FPL_Combined[[#Headers],[Gameweek 11]],FPL_Fixtures_Extract[#Headers],0)),3))</f>
        <v>TOT(A) 1-3</v>
      </c>
      <c r="M477" t="str">
        <f ca="1">IF(RIGHT(FPL_Combined[[#Headers],[Gameweek 12]],2)&lt;$B$622,INDEX(FPL_Results_Extract[Gameweek 12],MATCH($A477,FPL_Results_Extract[[Player]:[Player]],0)),INDEX(Team_Key[[Abbreviation]:[Abbreviation]],MATCH(LEFT(INDEX(FPL_Fixtures_Extract[],MATCH($A477,FPL_Fixtures_Extract[[Player]:[Player]],0),MATCH(FPL_Combined[[#Headers],[Gameweek 12]],FPL_Fixtures_Extract[#Headers],0)),LEN(INDEX(FPL_Fixtures_Extract[],MATCH($A477,FPL_Fixtures_Extract[[Player]:[Player]],0),MATCH(FPL_Combined[[#Headers],[Gameweek 12]],FPL_Fixtures_Extract[#Headers],0)))-4),Team_Key[[Full Name]:[Full Name]],0))&amp;RIGHT(INDEX(FPL_Fixtures_Extract[],MATCH($A477,FPL_Fixtures_Extract[[Player]:[Player]],0),MATCH(FPL_Combined[[#Headers],[Gameweek 12]],FPL_Fixtures_Extract[#Headers],0)),3))</f>
        <v>MCI(H) 0-0</v>
      </c>
      <c r="N477" t="str">
        <f ca="1">IF(RIGHT(FPL_Combined[[#Headers],[Gameweek 13]],2)&lt;$B$622,INDEX(FPL_Results_Extract[Gameweek 13],MATCH($A477,FPL_Results_Extract[[Player]:[Player]],0)),INDEX(Team_Key[[Abbreviation]:[Abbreviation]],MATCH(LEFT(INDEX(FPL_Fixtures_Extract[],MATCH($A477,FPL_Fixtures_Extract[[Player]:[Player]],0),MATCH(FPL_Combined[[#Headers],[Gameweek 13]],FPL_Fixtures_Extract[#Headers],0)),LEN(INDEX(FPL_Fixtures_Extract[],MATCH($A477,FPL_Fixtures_Extract[[Player]:[Player]],0),MATCH(FPL_Combined[[#Headers],[Gameweek 13]],FPL_Fixtures_Extract[#Headers],0)))-4),Team_Key[[Full Name]:[Full Name]],0))&amp;RIGHT(INDEX(FPL_Fixtures_Extract[],MATCH($A477,FPL_Fixtures_Extract[[Player]:[Player]],0),MATCH(FPL_Combined[[#Headers],[Gameweek 13]],FPL_Fixtures_Extract[#Headers],0)),3))</f>
        <v>EVE(A) 0-4</v>
      </c>
      <c r="O477" t="str">
        <f ca="1">IF(RIGHT(FPL_Combined[[#Headers],[Gameweek 14]],2)&lt;$B$622,INDEX(FPL_Results_Extract[Gameweek 14],MATCH($A477,FPL_Results_Extract[[Player]:[Player]],0)),INDEX(Team_Key[[Abbreviation]:[Abbreviation]],MATCH(LEFT(INDEX(FPL_Fixtures_Extract[],MATCH($A477,FPL_Fixtures_Extract[[Player]:[Player]],0),MATCH(FPL_Combined[[#Headers],[Gameweek 14]],FPL_Fixtures_Extract[#Headers],0)),LEN(INDEX(FPL_Fixtures_Extract[],MATCH($A477,FPL_Fixtures_Extract[[Player]:[Player]],0),MATCH(FPL_Combined[[#Headers],[Gameweek 14]],FPL_Fixtures_Extract[#Headers],0)))-4),Team_Key[[Full Name]:[Full Name]],0))&amp;RIGHT(INDEX(FPL_Fixtures_Extract[],MATCH($A477,FPL_Fixtures_Extract[[Player]:[Player]],0),MATCH(FPL_Combined[[#Headers],[Gameweek 14]],FPL_Fixtures_Extract[#Headers],0)),3))</f>
        <v>WAT(H) 2-3</v>
      </c>
      <c r="P477" t="str">
        <f ca="1">IF(RIGHT(FPL_Combined[[#Headers],[Gameweek 15]],2)&lt;$B$622,INDEX(FPL_Results_Extract[Gameweek 15],MATCH($A477,FPL_Results_Extract[[Player]:[Player]],0)),INDEX(Team_Key[[Abbreviation]:[Abbreviation]],MATCH(LEFT(INDEX(FPL_Fixtures_Extract[],MATCH($A477,FPL_Fixtures_Extract[[Player]:[Player]],0),MATCH(FPL_Combined[[#Headers],[Gameweek 15]],FPL_Fixtures_Extract[#Headers],0)),LEN(INDEX(FPL_Fixtures_Extract[],MATCH($A477,FPL_Fixtures_Extract[[Player]:[Player]],0),MATCH(FPL_Combined[[#Headers],[Gameweek 15]],FPL_Fixtures_Extract[#Headers],0)))-4),Team_Key[[Full Name]:[Full Name]],0))&amp;RIGHT(INDEX(FPL_Fixtures_Extract[],MATCH($A477,FPL_Fixtures_Extract[[Player]:[Player]],0),MATCH(FPL_Combined[[#Headers],[Gameweek 15]],FPL_Fixtures_Extract[#Headers],0)),3))</f>
        <v>SOU(A) 1-1</v>
      </c>
      <c r="Q477" t="str">
        <f ca="1">IF(RIGHT(FPL_Combined[[#Headers],[Gameweek 16]],2)&lt;$B$622,INDEX(FPL_Results_Extract[Gameweek 16],MATCH($A477,FPL_Results_Extract[[Player]:[Player]],0)),INDEX(Team_Key[[Abbreviation]:[Abbreviation]],MATCH(LEFT(INDEX(FPL_Fixtures_Extract[],MATCH($A477,FPL_Fixtures_Extract[[Player]:[Player]],0),MATCH(FPL_Combined[[#Headers],[Gameweek 16]],FPL_Fixtures_Extract[#Headers],0)),LEN(INDEX(FPL_Fixtures_Extract[],MATCH($A477,FPL_Fixtures_Extract[[Player]:[Player]],0),MATCH(FPL_Combined[[#Headers],[Gameweek 16]],FPL_Fixtures_Extract[#Headers],0)))-4),Team_Key[[Full Name]:[Full Name]],0))&amp;RIGHT(INDEX(FPL_Fixtures_Extract[],MATCH($A477,FPL_Fixtures_Extract[[Player]:[Player]],0),MATCH(FPL_Combined[[#Headers],[Gameweek 16]],FPL_Fixtures_Extract[#Headers],0)),3))</f>
        <v>ARS(H) 0-2</v>
      </c>
      <c r="R477" t="str">
        <f ca="1">IF(RIGHT(FPL_Combined[[#Headers],[Gameweek 17]],2)&lt;$B$622,INDEX(FPL_Results_Extract[Gameweek 17],MATCH($A477,FPL_Results_Extract[[Player]:[Player]],0)),INDEX(Team_Key[[Abbreviation]:[Abbreviation]],MATCH(LEFT(INDEX(FPL_Fixtures_Extract[],MATCH($A477,FPL_Fixtures_Extract[[Player]:[Player]],0),MATCH(FPL_Combined[[#Headers],[Gameweek 17]],FPL_Fixtures_Extract[#Headers],0)),LEN(INDEX(FPL_Fixtures_Extract[],MATCH($A477,FPL_Fixtures_Extract[[Player]:[Player]],0),MATCH(FPL_Combined[[#Headers],[Gameweek 17]],FPL_Fixtures_Extract[#Headers],0)))-4),Team_Key[[Full Name]:[Full Name]],0))&amp;RIGHT(INDEX(FPL_Fixtures_Extract[],MATCH($A477,FPL_Fixtures_Extract[[Player]:[Player]],0),MATCH(FPL_Combined[[#Headers],[Gameweek 17]],FPL_Fixtures_Extract[#Headers],0)),3))</f>
        <v>NEW(A) 1-1</v>
      </c>
      <c r="S477" t="str">
        <f ca="1">IF(RIGHT(FPL_Combined[[#Headers],[Gameweek 18]],2)&lt;$B$622,INDEX(FPL_Results_Extract[Gameweek 18],MATCH($A477,FPL_Results_Extract[[Player]:[Player]],0)),INDEX(Team_Key[[Abbreviation]:[Abbreviation]],MATCH(LEFT(INDEX(FPL_Fixtures_Extract[],MATCH($A477,FPL_Fixtures_Extract[[Player]:[Player]],0),MATCH(FPL_Combined[[#Headers],[Gameweek 18]],FPL_Fixtures_Extract[#Headers],0)),LEN(INDEX(FPL_Fixtures_Extract[],MATCH($A477,FPL_Fixtures_Extract[[Player]:[Player]],0),MATCH(FPL_Combined[[#Headers],[Gameweek 18]],FPL_Fixtures_Extract[#Headers],0)))-4),Team_Key[[Full Name]:[Full Name]],0))&amp;RIGHT(INDEX(FPL_Fixtures_Extract[],MATCH($A477,FPL_Fixtures_Extract[[Player]:[Player]],0),MATCH(FPL_Combined[[#Headers],[Gameweek 18]],FPL_Fixtures_Extract[#Headers],0)),3))</f>
        <v>WHU(H) 1-1</v>
      </c>
      <c r="T477" t="str">
        <f ca="1">IF(RIGHT(FPL_Combined[[#Headers],[Gameweek 19]],2)&lt;$B$622,INDEX(FPL_Results_Extract[Gameweek 19],MATCH($A477,FPL_Results_Extract[[Player]:[Player]],0)),INDEX(Team_Key[[Abbreviation]:[Abbreviation]],MATCH(LEFT(INDEX(FPL_Fixtures_Extract[],MATCH($A477,FPL_Fixtures_Extract[[Player]:[Player]],0),MATCH(FPL_Combined[[#Headers],[Gameweek 19]],FPL_Fixtures_Extract[#Headers],0)),LEN(INDEX(FPL_Fixtures_Extract[],MATCH($A477,FPL_Fixtures_Extract[[Player]:[Player]],0),MATCH(FPL_Combined[[#Headers],[Gameweek 19]],FPL_Fixtures_Extract[#Headers],0)))-4),Team_Key[[Full Name]:[Full Name]],0))&amp;RIGHT(INDEX(FPL_Fixtures_Extract[],MATCH($A477,FPL_Fixtures_Extract[[Player]:[Player]],0),MATCH(FPL_Combined[[#Headers],[Gameweek 19]],FPL_Fixtures_Extract[#Headers],0)),3))</f>
        <v>NOR(A) 0-2</v>
      </c>
      <c r="U477" t="str">
        <f ca="1">IF(RIGHT(FPL_Combined[[#Headers],[Gameweek 20]],2)&lt;$B$622,INDEX(FPL_Results_Extract[Gameweek 20],MATCH($A477,FPL_Results_Extract[[Player]:[Player]],0)),INDEX(Team_Key[[Abbreviation]:[Abbreviation]],MATCH(LEFT(INDEX(FPL_Fixtures_Extract[],MATCH($A477,FPL_Fixtures_Extract[[Player]:[Player]],0),MATCH(FPL_Combined[[#Headers],[Gameweek 20]],FPL_Fixtures_Extract[#Headers],0)),LEN(INDEX(FPL_Fixtures_Extract[],MATCH($A477,FPL_Fixtures_Extract[[Player]:[Player]],0),MATCH(FPL_Combined[[#Headers],[Gameweek 20]],FPL_Fixtures_Extract[#Headers],0)))-4),Team_Key[[Full Name]:[Full Name]],0))&amp;RIGHT(INDEX(FPL_Fixtures_Extract[],MATCH($A477,FPL_Fixtures_Extract[[Player]:[Player]],0),MATCH(FPL_Combined[[#Headers],[Gameweek 20]],FPL_Fixtures_Extract[#Headers],0)),3))</f>
        <v>SUN(A) 1-3</v>
      </c>
      <c r="V477" t="str">
        <f ca="1">IF(RIGHT(FPL_Combined[[#Headers],[Gameweek 21]],2)&lt;$B$622,INDEX(FPL_Results_Extract[Gameweek 21],MATCH($A477,FPL_Results_Extract[[Player]:[Player]],0)),INDEX(Team_Key[[Abbreviation]:[Abbreviation]],MATCH(LEFT(INDEX(FPL_Fixtures_Extract[],MATCH($A477,FPL_Fixtures_Extract[[Player]:[Player]],0),MATCH(FPL_Combined[[#Headers],[Gameweek 21]],FPL_Fixtures_Extract[#Headers],0)),LEN(INDEX(FPL_Fixtures_Extract[],MATCH($A477,FPL_Fixtures_Extract[[Player]:[Player]],0),MATCH(FPL_Combined[[#Headers],[Gameweek 21]],FPL_Fixtures_Extract[#Headers],0)))-4),Team_Key[[Full Name]:[Full Name]],0))&amp;RIGHT(INDEX(FPL_Fixtures_Extract[],MATCH($A477,FPL_Fixtures_Extract[[Player]:[Player]],0),MATCH(FPL_Combined[[#Headers],[Gameweek 21]],FPL_Fixtures_Extract[#Headers],0)),3))</f>
        <v>CRY(H) 1-0</v>
      </c>
      <c r="W477" t="str">
        <f ca="1">IF(RIGHT(FPL_Combined[[#Headers],[Gameweek 22]],2)&lt;$B$622,INDEX(FPL_Results_Extract[Gameweek 22],MATCH($A477,FPL_Results_Extract[[Player]:[Player]],0)),INDEX(Team_Key[[Abbreviation]:[Abbreviation]],MATCH(LEFT(INDEX(FPL_Fixtures_Extract[],MATCH($A477,FPL_Fixtures_Extract[[Player]:[Player]],0),MATCH(FPL_Combined[[#Headers],[Gameweek 22]],FPL_Fixtures_Extract[#Headers],0)),LEN(INDEX(FPL_Fixtures_Extract[],MATCH($A477,FPL_Fixtures_Extract[[Player]:[Player]],0),MATCH(FPL_Combined[[#Headers],[Gameweek 22]],FPL_Fixtures_Extract[#Headers],0)))-4),Team_Key[[Full Name]:[Full Name]],0))&amp;RIGHT(INDEX(FPL_Fixtures_Extract[],MATCH($A477,FPL_Fixtures_Extract[[Player]:[Player]],0),MATCH(FPL_Combined[[#Headers],[Gameweek 22]],FPL_Fixtures_Extract[#Headers],0)),3))</f>
        <v>LEI(H) 1-1</v>
      </c>
      <c r="X477" t="str">
        <f ca="1">IF(RIGHT(FPL_Combined[[#Headers],[Gameweek 23]],2)&lt;$B$622,INDEX(FPL_Results_Extract[Gameweek 23],MATCH($A477,FPL_Results_Extract[[Player]:[Player]],0)),INDEX(Team_Key[[Abbreviation]:[Abbreviation]],MATCH(LEFT(INDEX(FPL_Fixtures_Extract[],MATCH($A477,FPL_Fixtures_Extract[[Player]:[Player]],0),MATCH(FPL_Combined[[#Headers],[Gameweek 23]],FPL_Fixtures_Extract[#Headers],0)),LEN(INDEX(FPL_Fixtures_Extract[],MATCH($A477,FPL_Fixtures_Extract[[Player]:[Player]],0),MATCH(FPL_Combined[[#Headers],[Gameweek 23]],FPL_Fixtures_Extract[#Headers],0)))-4),Team_Key[[Full Name]:[Full Name]],0))&amp;RIGHT(INDEX(FPL_Fixtures_Extract[],MATCH($A477,FPL_Fixtures_Extract[[Player]:[Player]],0),MATCH(FPL_Combined[[#Headers],[Gameweek 23]],FPL_Fixtures_Extract[#Headers],0)),3))</f>
        <v>WBA(A) 0-0</v>
      </c>
      <c r="Y477" t="str">
        <f ca="1">IF(RIGHT(FPL_Combined[[#Headers],[Gameweek 24]],2)&lt;$B$622,INDEX(FPL_Results_Extract[Team],MATCH($A477,FPL_Results_Extract[[Player]:[Player]],0)),INDEX(Team_Key[[Abbreviation]:[Abbreviation]],MATCH(LEFT(INDEX(FPL_Fixtures_Extract[],MATCH($A477,FPL_Fixtures_Extract[[Player]:[Player]],0),MATCH(FPL_Combined[[#Headers],[Gameweek 24]],FPL_Fixtures_Extract[#Headers],0)),LEN(INDEX(FPL_Fixtures_Extract[],MATCH($A477,FPL_Fixtures_Extract[[Player]:[Player]],0),MATCH(FPL_Combined[[#Headers],[Gameweek 24]],FPL_Fixtures_Extract[#Headers],0)))-4),Team_Key[[Full Name]:[Full Name]],0))&amp;RIGHT(INDEX(FPL_Fixtures_Extract[],MATCH($A477,FPL_Fixtures_Extract[[Player]:[Player]],0),MATCH(FPL_Combined[[#Headers],[Gameweek 24]],FPL_Fixtures_Extract[#Headers],0)),3))</f>
        <v>AVL</v>
      </c>
      <c r="Z477" t="str">
        <f ca="1">IF(RIGHT(FPL_Combined[[#Headers],[Gameweek 25]],2)&lt;$B$622,INDEX(FPL_Results_Extract[Player],MATCH($A477,FPL_Results_Extract[[Player]:[Player]],0)),INDEX(Team_Key[[Abbreviation]:[Abbreviation]],MATCH(LEFT(INDEX(FPL_Fixtures_Extract[],MATCH($A477,FPL_Fixtures_Extract[[Player]:[Player]],0),MATCH(FPL_Combined[[#Headers],[Gameweek 25]],FPL_Fixtures_Extract[#Headers],0)),LEN(INDEX(FPL_Fixtures_Extract[],MATCH($A477,FPL_Fixtures_Extract[[Player]:[Player]],0),MATCH(FPL_Combined[[#Headers],[Gameweek 25]],FPL_Fixtures_Extract[#Headers],0)))-4),Team_Key[[Full Name]:[Full Name]],0))&amp;RIGHT(INDEX(FPL_Fixtures_Extract[],MATCH($A477,FPL_Fixtures_Extract[[Player]:[Player]],0),MATCH(FPL_Combined[[#Headers],[Gameweek 25]],FPL_Fixtures_Extract[#Headers],0)),3))</f>
        <v>Richards</v>
      </c>
      <c r="AA477" t="str">
        <f ca="1">IF(RIGHT(FPL_Combined[[#Headers],[Gameweek 26]],2)&lt;$B$622,INDEX(FPL_Results_Extract[Gameweek 01],MATCH($A477,FPL_Results_Extract[[Player]:[Player]],0)),INDEX(Team_Key[[Abbreviation]:[Abbreviation]],MATCH(LEFT(INDEX(FPL_Fixtures_Extract[],MATCH($A477,FPL_Fixtures_Extract[[Player]:[Player]],0),MATCH(FPL_Combined[[#Headers],[Gameweek 26]],FPL_Fixtures_Extract[#Headers],0)),LEN(INDEX(FPL_Fixtures_Extract[],MATCH($A477,FPL_Fixtures_Extract[[Player]:[Player]],0),MATCH(FPL_Combined[[#Headers],[Gameweek 26]],FPL_Fixtures_Extract[#Headers],0)))-4),Team_Key[[Full Name]:[Full Name]],0))&amp;RIGHT(INDEX(FPL_Fixtures_Extract[],MATCH($A477,FPL_Fixtures_Extract[[Player]:[Player]],0),MATCH(FPL_Combined[[#Headers],[Gameweek 26]],FPL_Fixtures_Extract[#Headers],0)),3))</f>
        <v>BOU(A) 1-0</v>
      </c>
      <c r="AB477" t="str">
        <f ca="1">IF(RIGHT(FPL_Combined[[#Headers],[Gameweek 27]],2)&lt;$B$622,INDEX(FPL_Results_Extract[Gameweek 02],MATCH($A477,FPL_Results_Extract[[Player]:[Player]],0)),INDEX(Team_Key[[Abbreviation]:[Abbreviation]],MATCH(LEFT(INDEX(FPL_Fixtures_Extract[],MATCH($A477,FPL_Fixtures_Extract[[Player]:[Player]],0),MATCH(FPL_Combined[[#Headers],[Gameweek 27]],FPL_Fixtures_Extract[#Headers],0)),LEN(INDEX(FPL_Fixtures_Extract[],MATCH($A477,FPL_Fixtures_Extract[[Player]:[Player]],0),MATCH(FPL_Combined[[#Headers],[Gameweek 27]],FPL_Fixtures_Extract[#Headers],0)))-4),Team_Key[[Full Name]:[Full Name]],0))&amp;RIGHT(INDEX(FPL_Fixtures_Extract[],MATCH($A477,FPL_Fixtures_Extract[[Player]:[Player]],0),MATCH(FPL_Combined[[#Headers],[Gameweek 27]],FPL_Fixtures_Extract[#Headers],0)),3))</f>
        <v>MUN(H) 0-1</v>
      </c>
      <c r="AC477" t="str">
        <f ca="1">IF(RIGHT(FPL_Combined[[#Headers],[Gameweek 28]],2)&lt;$B$622,INDEX(FPL_Results_Extract[Gameweek 03],MATCH($A477,FPL_Results_Extract[[Player]:[Player]],0)),INDEX(Team_Key[[Abbreviation]:[Abbreviation]],MATCH(LEFT(INDEX(FPL_Fixtures_Extract[],MATCH($A477,FPL_Fixtures_Extract[[Player]:[Player]],0),MATCH(FPL_Combined[[#Headers],[Gameweek 28]],FPL_Fixtures_Extract[#Headers],0)),LEN(INDEX(FPL_Fixtures_Extract[],MATCH($A477,FPL_Fixtures_Extract[[Player]:[Player]],0),MATCH(FPL_Combined[[#Headers],[Gameweek 28]],FPL_Fixtures_Extract[#Headers],0)))-4),Team_Key[[Full Name]:[Full Name]],0))&amp;RIGHT(INDEX(FPL_Fixtures_Extract[],MATCH($A477,FPL_Fixtures_Extract[[Player]:[Player]],0),MATCH(FPL_Combined[[#Headers],[Gameweek 28]],FPL_Fixtures_Extract[#Headers],0)),3))</f>
        <v>CRY(A) 1-2</v>
      </c>
      <c r="AD477" t="str">
        <f ca="1">IF(RIGHT(FPL_Combined[[#Headers],[Gameweek 29]],2)&lt;$B$622,INDEX(FPL_Results_Extract[Gameweek 04],MATCH($A477,FPL_Results_Extract[[Player]:[Player]],0)),INDEX(Team_Key[[Abbreviation]:[Abbreviation]],MATCH(LEFT(INDEX(FPL_Fixtures_Extract[],MATCH($A477,FPL_Fixtures_Extract[[Player]:[Player]],0),MATCH(FPL_Combined[[#Headers],[Gameweek 29]],FPL_Fixtures_Extract[#Headers],0)),LEN(INDEX(FPL_Fixtures_Extract[],MATCH($A477,FPL_Fixtures_Extract[[Player]:[Player]],0),MATCH(FPL_Combined[[#Headers],[Gameweek 29]],FPL_Fixtures_Extract[#Headers],0)))-4),Team_Key[[Full Name]:[Full Name]],0))&amp;RIGHT(INDEX(FPL_Fixtures_Extract[],MATCH($A477,FPL_Fixtures_Extract[[Player]:[Player]],0),MATCH(FPL_Combined[[#Headers],[Gameweek 29]],FPL_Fixtures_Extract[#Headers],0)),3))</f>
        <v>MCI(A)</v>
      </c>
      <c r="AE477" t="str">
        <f ca="1">IF(RIGHT(FPL_Combined[[#Headers],[Gameweek 30]],2)&lt;$B$622,INDEX(FPL_Results_Extract[Gameweek 05],MATCH($A477,FPL_Results_Extract[[Player]:[Player]],0)),INDEX(Team_Key[[Abbreviation]:[Abbreviation]],MATCH(LEFT(INDEX(FPL_Fixtures_Extract[],MATCH($A477,FPL_Fixtures_Extract[[Player]:[Player]],0),MATCH(FPL_Combined[[#Headers],[Gameweek 30]],FPL_Fixtures_Extract[#Headers],0)),LEN(INDEX(FPL_Fixtures_Extract[],MATCH($A477,FPL_Fixtures_Extract[[Player]:[Player]],0),MATCH(FPL_Combined[[#Headers],[Gameweek 30]],FPL_Fixtures_Extract[#Headers],0)))-4),Team_Key[[Full Name]:[Full Name]],0))&amp;RIGHT(INDEX(FPL_Fixtures_Extract[],MATCH($A477,FPL_Fixtures_Extract[[Player]:[Player]],0),MATCH(FPL_Combined[[#Headers],[Gameweek 30]],FPL_Fixtures_Extract[#Headers],0)),3))</f>
        <v>TOT(H)</v>
      </c>
      <c r="AF477" t="str">
        <f ca="1">IF(RIGHT(FPL_Combined[[#Headers],[Gameweek 31]],2)&lt;$B$622,INDEX(FPL_Results_Extract[Gameweek 06],MATCH($A477,FPL_Results_Extract[[Player]:[Player]],0)),INDEX(Team_Key[[Abbreviation]:[Abbreviation]],MATCH(LEFT(INDEX(FPL_Fixtures_Extract[],MATCH($A477,FPL_Fixtures_Extract[[Player]:[Player]],0),MATCH(FPL_Combined[[#Headers],[Gameweek 31]],FPL_Fixtures_Extract[#Headers],0)),LEN(INDEX(FPL_Fixtures_Extract[],MATCH($A477,FPL_Fixtures_Extract[[Player]:[Player]],0),MATCH(FPL_Combined[[#Headers],[Gameweek 31]],FPL_Fixtures_Extract[#Headers],0)))-4),Team_Key[[Full Name]:[Full Name]],0))&amp;RIGHT(INDEX(FPL_Fixtures_Extract[],MATCH($A477,FPL_Fixtures_Extract[[Player]:[Player]],0),MATCH(FPL_Combined[[#Headers],[Gameweek 31]],FPL_Fixtures_Extract[#Headers],0)),3))</f>
        <v>SWA(A)</v>
      </c>
      <c r="AG477" t="str">
        <f ca="1">IF(RIGHT(FPL_Combined[[#Headers],[Gameweek 32]],2)&lt;$B$622,INDEX(FPL_Results_Extract[Gameweek 07],MATCH($A477,FPL_Results_Extract[[Player]:[Player]],0)),INDEX(Team_Key[[Abbreviation]:[Abbreviation]],MATCH(LEFT(INDEX(FPL_Fixtures_Extract[],MATCH($A477,FPL_Fixtures_Extract[[Player]:[Player]],0),MATCH(FPL_Combined[[#Headers],[Gameweek 32]],FPL_Fixtures_Extract[#Headers],0)),LEN(INDEX(FPL_Fixtures_Extract[],MATCH($A477,FPL_Fixtures_Extract[[Player]:[Player]],0),MATCH(FPL_Combined[[#Headers],[Gameweek 32]],FPL_Fixtures_Extract[#Headers],0)))-4),Team_Key[[Full Name]:[Full Name]],0))&amp;RIGHT(INDEX(FPL_Fixtures_Extract[],MATCH($A477,FPL_Fixtures_Extract[[Player]:[Player]],0),MATCH(FPL_Combined[[#Headers],[Gameweek 32]],FPL_Fixtures_Extract[#Headers],0)),3))</f>
        <v>CHE(H)</v>
      </c>
      <c r="AH477" t="str">
        <f ca="1">IF(RIGHT(FPL_Combined[[#Headers],[Gameweek 33]],2)&lt;$B$622,INDEX(FPL_Results_Extract[Gameweek 08],MATCH($A477,FPL_Results_Extract[[Player]:[Player]],0)),INDEX(Team_Key[[Abbreviation]:[Abbreviation]],MATCH(LEFT(INDEX(FPL_Fixtures_Extract[],MATCH($A477,FPL_Fixtures_Extract[[Player]:[Player]],0),MATCH(FPL_Combined[[#Headers],[Gameweek 33]],FPL_Fixtures_Extract[#Headers],0)),LEN(INDEX(FPL_Fixtures_Extract[],MATCH($A477,FPL_Fixtures_Extract[[Player]:[Player]],0),MATCH(FPL_Combined[[#Headers],[Gameweek 33]],FPL_Fixtures_Extract[#Headers],0)))-4),Team_Key[[Full Name]:[Full Name]],0))&amp;RIGHT(INDEX(FPL_Fixtures_Extract[],MATCH($A477,FPL_Fixtures_Extract[[Player]:[Player]],0),MATCH(FPL_Combined[[#Headers],[Gameweek 33]],FPL_Fixtures_Extract[#Headers],0)),3))</f>
        <v>BOU(H)</v>
      </c>
      <c r="AI477" t="str">
        <f ca="1">IF(RIGHT(FPL_Combined[[#Headers],[Gameweek 34]],2)&lt;$B$622,INDEX(FPL_Results_Extract[Gameweek 09],MATCH($A477,FPL_Results_Extract[[Player]:[Player]],0)),INDEX(Team_Key[[Abbreviation]:[Abbreviation]],MATCH(LEFT(INDEX(FPL_Fixtures_Extract[],MATCH($A477,FPL_Fixtures_Extract[[Player]:[Player]],0),MATCH(FPL_Combined[[#Headers],[Gameweek 34]],FPL_Fixtures_Extract[#Headers],0)),LEN(INDEX(FPL_Fixtures_Extract[],MATCH($A477,FPL_Fixtures_Extract[[Player]:[Player]],0),MATCH(FPL_Combined[[#Headers],[Gameweek 34]],FPL_Fixtures_Extract[#Headers],0)))-4),Team_Key[[Full Name]:[Full Name]],0))&amp;RIGHT(INDEX(FPL_Fixtures_Extract[],MATCH($A477,FPL_Fixtures_Extract[[Player]:[Player]],0),MATCH(FPL_Combined[[#Headers],[Gameweek 34]],FPL_Fixtures_Extract[#Headers],0)),3))</f>
        <v>MUN(A)</v>
      </c>
      <c r="AJ477" t="str">
        <f ca="1">IF(RIGHT(FPL_Combined[[#Headers],[Gameweek 35]],2)&lt;$B$622,INDEX(FPL_Results_Extract[Gameweek 10],MATCH($A477,FPL_Results_Extract[[Player]:[Player]],0)),INDEX(Team_Key[[Abbreviation]:[Abbreviation]],MATCH(LEFT(INDEX(FPL_Fixtures_Extract[],MATCH($A477,FPL_Fixtures_Extract[[Player]:[Player]],0),MATCH(FPL_Combined[[#Headers],[Gameweek 35]],FPL_Fixtures_Extract[#Headers],0)),LEN(INDEX(FPL_Fixtures_Extract[],MATCH($A477,FPL_Fixtures_Extract[[Player]:[Player]],0),MATCH(FPL_Combined[[#Headers],[Gameweek 35]],FPL_Fixtures_Extract[#Headers],0)))-4),Team_Key[[Full Name]:[Full Name]],0))&amp;RIGHT(INDEX(FPL_Fixtures_Extract[],MATCH($A477,FPL_Fixtures_Extract[[Player]:[Player]],0),MATCH(FPL_Combined[[#Headers],[Gameweek 35]],FPL_Fixtures_Extract[#Headers],0)),3))</f>
        <v>SOU(H)</v>
      </c>
      <c r="AK477" t="str">
        <f ca="1">IF(RIGHT(FPL_Combined[[#Headers],[Gameweek 36]],2)&lt;$B$622,INDEX(FPL_Results_Extract[Gameweek 11],MATCH($A477,FPL_Results_Extract[[Player]:[Player]],0)),INDEX(Team_Key[[Abbreviation]:[Abbreviation]],MATCH(LEFT(INDEX(FPL_Fixtures_Extract[],MATCH($A477,FPL_Fixtures_Extract[[Player]:[Player]],0),MATCH(FPL_Combined[[#Headers],[Gameweek 36]],FPL_Fixtures_Extract[#Headers],0)),LEN(INDEX(FPL_Fixtures_Extract[],MATCH($A477,FPL_Fixtures_Extract[[Player]:[Player]],0),MATCH(FPL_Combined[[#Headers],[Gameweek 36]],FPL_Fixtures_Extract[#Headers],0)))-4),Team_Key[[Full Name]:[Full Name]],0))&amp;RIGHT(INDEX(FPL_Fixtures_Extract[],MATCH($A477,FPL_Fixtures_Extract[[Player]:[Player]],0),MATCH(FPL_Combined[[#Headers],[Gameweek 36]],FPL_Fixtures_Extract[#Headers],0)),3))</f>
        <v>WAT(A)</v>
      </c>
      <c r="AL477" t="str">
        <f ca="1">IF(RIGHT(FPL_Combined[[#Headers],[Gameweek 37]],2)&lt;$B$622,INDEX(FPL_Results_Extract[Gameweek 12],MATCH($A477,FPL_Results_Extract[[Player]:[Player]],0)),INDEX(Team_Key[[Abbreviation]:[Abbreviation]],MATCH(LEFT(INDEX(FPL_Fixtures_Extract[],MATCH($A477,FPL_Fixtures_Extract[[Player]:[Player]],0),MATCH(FPL_Combined[[#Headers],[Gameweek 37]],FPL_Fixtures_Extract[#Headers],0)),LEN(INDEX(FPL_Fixtures_Extract[],MATCH($A477,FPL_Fixtures_Extract[[Player]:[Player]],0),MATCH(FPL_Combined[[#Headers],[Gameweek 37]],FPL_Fixtures_Extract[#Headers],0)))-4),Team_Key[[Full Name]:[Full Name]],0))&amp;RIGHT(INDEX(FPL_Fixtures_Extract[],MATCH($A477,FPL_Fixtures_Extract[[Player]:[Player]],0),MATCH(FPL_Combined[[#Headers],[Gameweek 37]],FPL_Fixtures_Extract[#Headers],0)),3))</f>
        <v>NEW(H)</v>
      </c>
      <c r="AM477" t="str">
        <f ca="1">IF(RIGHT(FPL_Combined[[#Headers],[Gameweek 38]],2)&lt;$B$622,INDEX(FPL_Results_Extract[Gameweek 13],MATCH($A477,FPL_Results_Extract[[Player]:[Player]],0)),INDEX(Team_Key[[Abbreviation]:[Abbreviation]],MATCH(LEFT(INDEX(FPL_Fixtures_Extract[],MATCH($A477,FPL_Fixtures_Extract[[Player]:[Player]],0),MATCH(FPL_Combined[[#Headers],[Gameweek 38]],FPL_Fixtures_Extract[#Headers],0)),LEN(INDEX(FPL_Fixtures_Extract[],MATCH($A477,FPL_Fixtures_Extract[[Player]:[Player]],0),MATCH(FPL_Combined[[#Headers],[Gameweek 38]],FPL_Fixtures_Extract[#Headers],0)))-4),Team_Key[[Full Name]:[Full Name]],0))&amp;RIGHT(INDEX(FPL_Fixtures_Extract[],MATCH($A477,FPL_Fixtures_Extract[[Player]:[Player]],0),MATCH(FPL_Combined[[#Headers],[Gameweek 38]],FPL_Fixtures_Extract[#Headers],0)),3))</f>
        <v>ARS(A)</v>
      </c>
    </row>
    <row r="478" spans="1:39" x14ac:dyDescent="0.45">
      <c r="A478" t="s">
        <v>184</v>
      </c>
      <c r="B478" t="str">
        <f ca="1">IF(RIGHT(FPL_Combined[[#Headers],[Gameweek 01]],2)&lt;$B$622,INDEX(FPL_Results_Extract[Gameweek 01],MATCH($A478,FPL_Results_Extract[[Player]:[Player]],0)),INDEX(Team_Key[[Abbreviation]:[Abbreviation]],MATCH(LEFT(INDEX(FPL_Fixtures_Extract[],MATCH($A478,FPL_Fixtures_Extract[[Player]:[Player]],0),MATCH(FPL_Combined[[#Headers],[Gameweek 01]],FPL_Fixtures_Extract[#Headers],0)),LEN(INDEX(FPL_Fixtures_Extract[],MATCH($A478,FPL_Fixtures_Extract[[Player]:[Player]],0),MATCH(FPL_Combined[[#Headers],[Gameweek 01]],FPL_Fixtures_Extract[#Headers],0)))-4),Team_Key[[Full Name]:[Full Name]],0))&amp;RIGHT(INDEX(FPL_Fixtures_Extract[],MATCH($A478,FPL_Fixtures_Extract[[Player]:[Player]],0),MATCH(FPL_Combined[[#Headers],[Gameweek 01]],FPL_Fixtures_Extract[#Headers],0)),3))</f>
        <v>BOU(A) 1-0</v>
      </c>
      <c r="C478" t="str">
        <f ca="1">IF(RIGHT(FPL_Combined[[#Headers],[Gameweek 02]],2)&lt;$B$622,INDEX(FPL_Results_Extract[Gameweek 02],MATCH($A478,FPL_Results_Extract[[Player]:[Player]],0)),INDEX(Team_Key[[Abbreviation]:[Abbreviation]],MATCH(LEFT(INDEX(FPL_Fixtures_Extract[],MATCH($A478,FPL_Fixtures_Extract[[Player]:[Player]],0),MATCH(FPL_Combined[[#Headers],[Gameweek 02]],FPL_Fixtures_Extract[#Headers],0)),LEN(INDEX(FPL_Fixtures_Extract[],MATCH($A478,FPL_Fixtures_Extract[[Player]:[Player]],0),MATCH(FPL_Combined[[#Headers],[Gameweek 02]],FPL_Fixtures_Extract[#Headers],0)))-4),Team_Key[[Full Name]:[Full Name]],0))&amp;RIGHT(INDEX(FPL_Fixtures_Extract[],MATCH($A478,FPL_Fixtures_Extract[[Player]:[Player]],0),MATCH(FPL_Combined[[#Headers],[Gameweek 02]],FPL_Fixtures_Extract[#Headers],0)),3))</f>
        <v>MUN(H) 0-1</v>
      </c>
      <c r="D478" t="str">
        <f ca="1">IF(RIGHT(FPL_Combined[[#Headers],[Gameweek 03]],2)&lt;$B$622,INDEX(FPL_Results_Extract[Gameweek 03],MATCH($A478,FPL_Results_Extract[[Player]:[Player]],0)),INDEX(Team_Key[[Abbreviation]:[Abbreviation]],MATCH(LEFT(INDEX(FPL_Fixtures_Extract[],MATCH($A478,FPL_Fixtures_Extract[[Player]:[Player]],0),MATCH(FPL_Combined[[#Headers],[Gameweek 03]],FPL_Fixtures_Extract[#Headers],0)),LEN(INDEX(FPL_Fixtures_Extract[],MATCH($A478,FPL_Fixtures_Extract[[Player]:[Player]],0),MATCH(FPL_Combined[[#Headers],[Gameweek 03]],FPL_Fixtures_Extract[#Headers],0)))-4),Team_Key[[Full Name]:[Full Name]],0))&amp;RIGHT(INDEX(FPL_Fixtures_Extract[],MATCH($A478,FPL_Fixtures_Extract[[Player]:[Player]],0),MATCH(FPL_Combined[[#Headers],[Gameweek 03]],FPL_Fixtures_Extract[#Headers],0)),3))</f>
        <v>CRY(A) 1-2</v>
      </c>
      <c r="E478" t="str">
        <f ca="1">IF(RIGHT(FPL_Combined[[#Headers],[Gameweek 04]],2)&lt;$B$622,INDEX(FPL_Results_Extract[Gameweek 04],MATCH($A478,FPL_Results_Extract[[Player]:[Player]],0)),INDEX(Team_Key[[Abbreviation]:[Abbreviation]],MATCH(LEFT(INDEX(FPL_Fixtures_Extract[],MATCH($A478,FPL_Fixtures_Extract[[Player]:[Player]],0),MATCH(FPL_Combined[[#Headers],[Gameweek 04]],FPL_Fixtures_Extract[#Headers],0)),LEN(INDEX(FPL_Fixtures_Extract[],MATCH($A478,FPL_Fixtures_Extract[[Player]:[Player]],0),MATCH(FPL_Combined[[#Headers],[Gameweek 04]],FPL_Fixtures_Extract[#Headers],0)))-4),Team_Key[[Full Name]:[Full Name]],0))&amp;RIGHT(INDEX(FPL_Fixtures_Extract[],MATCH($A478,FPL_Fixtures_Extract[[Player]:[Player]],0),MATCH(FPL_Combined[[#Headers],[Gameweek 04]],FPL_Fixtures_Extract[#Headers],0)),3))</f>
        <v>SUN(H) 2-2</v>
      </c>
      <c r="F478" t="str">
        <f ca="1">IF(RIGHT(FPL_Combined[[#Headers],[Gameweek 05]],2)&lt;$B$622,INDEX(FPL_Results_Extract[Gameweek 05],MATCH($A478,FPL_Results_Extract[[Player]:[Player]],0)),INDEX(Team_Key[[Abbreviation]:[Abbreviation]],MATCH(LEFT(INDEX(FPL_Fixtures_Extract[],MATCH($A478,FPL_Fixtures_Extract[[Player]:[Player]],0),MATCH(FPL_Combined[[#Headers],[Gameweek 05]],FPL_Fixtures_Extract[#Headers],0)),LEN(INDEX(FPL_Fixtures_Extract[],MATCH($A478,FPL_Fixtures_Extract[[Player]:[Player]],0),MATCH(FPL_Combined[[#Headers],[Gameweek 05]],FPL_Fixtures_Extract[#Headers],0)))-4),Team_Key[[Full Name]:[Full Name]],0))&amp;RIGHT(INDEX(FPL_Fixtures_Extract[],MATCH($A478,FPL_Fixtures_Extract[[Player]:[Player]],0),MATCH(FPL_Combined[[#Headers],[Gameweek 05]],FPL_Fixtures_Extract[#Headers],0)),3))</f>
        <v>LEI(A) 2-3</v>
      </c>
      <c r="G478" t="str">
        <f ca="1">IF(RIGHT(FPL_Combined[[#Headers],[Gameweek 06]],2)&lt;$B$622,INDEX(FPL_Results_Extract[Gameweek 06],MATCH($A478,FPL_Results_Extract[[Player]:[Player]],0)),INDEX(Team_Key[[Abbreviation]:[Abbreviation]],MATCH(LEFT(INDEX(FPL_Fixtures_Extract[],MATCH($A478,FPL_Fixtures_Extract[[Player]:[Player]],0),MATCH(FPL_Combined[[#Headers],[Gameweek 06]],FPL_Fixtures_Extract[#Headers],0)),LEN(INDEX(FPL_Fixtures_Extract[],MATCH($A478,FPL_Fixtures_Extract[[Player]:[Player]],0),MATCH(FPL_Combined[[#Headers],[Gameweek 06]],FPL_Fixtures_Extract[#Headers],0)))-4),Team_Key[[Full Name]:[Full Name]],0))&amp;RIGHT(INDEX(FPL_Fixtures_Extract[],MATCH($A478,FPL_Fixtures_Extract[[Player]:[Player]],0),MATCH(FPL_Combined[[#Headers],[Gameweek 06]],FPL_Fixtures_Extract[#Headers],0)),3))</f>
        <v>WBA(H) 0-1</v>
      </c>
      <c r="H478" t="str">
        <f ca="1">IF(RIGHT(FPL_Combined[[#Headers],[Gameweek 07]],2)&lt;$B$622,INDEX(FPL_Results_Extract[Gameweek 07],MATCH($A478,FPL_Results_Extract[[Player]:[Player]],0)),INDEX(Team_Key[[Abbreviation]:[Abbreviation]],MATCH(LEFT(INDEX(FPL_Fixtures_Extract[],MATCH($A478,FPL_Fixtures_Extract[[Player]:[Player]],0),MATCH(FPL_Combined[[#Headers],[Gameweek 07]],FPL_Fixtures_Extract[#Headers],0)),LEN(INDEX(FPL_Fixtures_Extract[],MATCH($A478,FPL_Fixtures_Extract[[Player]:[Player]],0),MATCH(FPL_Combined[[#Headers],[Gameweek 07]],FPL_Fixtures_Extract[#Headers],0)))-4),Team_Key[[Full Name]:[Full Name]],0))&amp;RIGHT(INDEX(FPL_Fixtures_Extract[],MATCH($A478,FPL_Fixtures_Extract[[Player]:[Player]],0),MATCH(FPL_Combined[[#Headers],[Gameweek 07]],FPL_Fixtures_Extract[#Headers],0)),3))</f>
        <v>LIV(A) 2-3</v>
      </c>
      <c r="I478" t="str">
        <f ca="1">IF(RIGHT(FPL_Combined[[#Headers],[Gameweek 08]],2)&lt;$B$622,INDEX(FPL_Results_Extract[Gameweek 08],MATCH($A478,FPL_Results_Extract[[Player]:[Player]],0)),INDEX(Team_Key[[Abbreviation]:[Abbreviation]],MATCH(LEFT(INDEX(FPL_Fixtures_Extract[],MATCH($A478,FPL_Fixtures_Extract[[Player]:[Player]],0),MATCH(FPL_Combined[[#Headers],[Gameweek 08]],FPL_Fixtures_Extract[#Headers],0)),LEN(INDEX(FPL_Fixtures_Extract[],MATCH($A478,FPL_Fixtures_Extract[[Player]:[Player]],0),MATCH(FPL_Combined[[#Headers],[Gameweek 08]],FPL_Fixtures_Extract[#Headers],0)))-4),Team_Key[[Full Name]:[Full Name]],0))&amp;RIGHT(INDEX(FPL_Fixtures_Extract[],MATCH($A478,FPL_Fixtures_Extract[[Player]:[Player]],0),MATCH(FPL_Combined[[#Headers],[Gameweek 08]],FPL_Fixtures_Extract[#Headers],0)),3))</f>
        <v>STK(H) 0-1</v>
      </c>
      <c r="J478" t="str">
        <f ca="1">IF(RIGHT(FPL_Combined[[#Headers],[Gameweek 09]],2)&lt;$B$622,INDEX(FPL_Results_Extract[Gameweek 09],MATCH($A478,FPL_Results_Extract[[Player]:[Player]],0)),INDEX(Team_Key[[Abbreviation]:[Abbreviation]],MATCH(LEFT(INDEX(FPL_Fixtures_Extract[],MATCH($A478,FPL_Fixtures_Extract[[Player]:[Player]],0),MATCH(FPL_Combined[[#Headers],[Gameweek 09]],FPL_Fixtures_Extract[#Headers],0)),LEN(INDEX(FPL_Fixtures_Extract[],MATCH($A478,FPL_Fixtures_Extract[[Player]:[Player]],0),MATCH(FPL_Combined[[#Headers],[Gameweek 09]],FPL_Fixtures_Extract[#Headers],0)))-4),Team_Key[[Full Name]:[Full Name]],0))&amp;RIGHT(INDEX(FPL_Fixtures_Extract[],MATCH($A478,FPL_Fixtures_Extract[[Player]:[Player]],0),MATCH(FPL_Combined[[#Headers],[Gameweek 09]],FPL_Fixtures_Extract[#Headers],0)),3))</f>
        <v>CHE(A) 0-2</v>
      </c>
      <c r="K478" t="str">
        <f ca="1">IF(RIGHT(FPL_Combined[[#Headers],[Gameweek 10]],2)&lt;$B$622,INDEX(FPL_Results_Extract[Gameweek 10],MATCH($A478,FPL_Results_Extract[[Player]:[Player]],0)),INDEX(Team_Key[[Abbreviation]:[Abbreviation]],MATCH(LEFT(INDEX(FPL_Fixtures_Extract[],MATCH($A478,FPL_Fixtures_Extract[[Player]:[Player]],0),MATCH(FPL_Combined[[#Headers],[Gameweek 10]],FPL_Fixtures_Extract[#Headers],0)),LEN(INDEX(FPL_Fixtures_Extract[],MATCH($A478,FPL_Fixtures_Extract[[Player]:[Player]],0),MATCH(FPL_Combined[[#Headers],[Gameweek 10]],FPL_Fixtures_Extract[#Headers],0)))-4),Team_Key[[Full Name]:[Full Name]],0))&amp;RIGHT(INDEX(FPL_Fixtures_Extract[],MATCH($A478,FPL_Fixtures_Extract[[Player]:[Player]],0),MATCH(FPL_Combined[[#Headers],[Gameweek 10]],FPL_Fixtures_Extract[#Headers],0)),3))</f>
        <v>SWA(H) 1-2</v>
      </c>
      <c r="L478" t="str">
        <f ca="1">IF(RIGHT(FPL_Combined[[#Headers],[Gameweek 11]],2)&lt;$B$622,INDEX(FPL_Results_Extract[Gameweek 11],MATCH($A478,FPL_Results_Extract[[Player]:[Player]],0)),INDEX(Team_Key[[Abbreviation]:[Abbreviation]],MATCH(LEFT(INDEX(FPL_Fixtures_Extract[],MATCH($A478,FPL_Fixtures_Extract[[Player]:[Player]],0),MATCH(FPL_Combined[[#Headers],[Gameweek 11]],FPL_Fixtures_Extract[#Headers],0)),LEN(INDEX(FPL_Fixtures_Extract[],MATCH($A478,FPL_Fixtures_Extract[[Player]:[Player]],0),MATCH(FPL_Combined[[#Headers],[Gameweek 11]],FPL_Fixtures_Extract[#Headers],0)))-4),Team_Key[[Full Name]:[Full Name]],0))&amp;RIGHT(INDEX(FPL_Fixtures_Extract[],MATCH($A478,FPL_Fixtures_Extract[[Player]:[Player]],0),MATCH(FPL_Combined[[#Headers],[Gameweek 11]],FPL_Fixtures_Extract[#Headers],0)),3))</f>
        <v>TOT(A) 1-3</v>
      </c>
      <c r="M478" t="str">
        <f ca="1">IF(RIGHT(FPL_Combined[[#Headers],[Gameweek 12]],2)&lt;$B$622,INDEX(FPL_Results_Extract[Gameweek 12],MATCH($A478,FPL_Results_Extract[[Player]:[Player]],0)),INDEX(Team_Key[[Abbreviation]:[Abbreviation]],MATCH(LEFT(INDEX(FPL_Fixtures_Extract[],MATCH($A478,FPL_Fixtures_Extract[[Player]:[Player]],0),MATCH(FPL_Combined[[#Headers],[Gameweek 12]],FPL_Fixtures_Extract[#Headers],0)),LEN(INDEX(FPL_Fixtures_Extract[],MATCH($A478,FPL_Fixtures_Extract[[Player]:[Player]],0),MATCH(FPL_Combined[[#Headers],[Gameweek 12]],FPL_Fixtures_Extract[#Headers],0)))-4),Team_Key[[Full Name]:[Full Name]],0))&amp;RIGHT(INDEX(FPL_Fixtures_Extract[],MATCH($A478,FPL_Fixtures_Extract[[Player]:[Player]],0),MATCH(FPL_Combined[[#Headers],[Gameweek 12]],FPL_Fixtures_Extract[#Headers],0)),3))</f>
        <v>MCI(H) 0-0</v>
      </c>
      <c r="N478" t="str">
        <f ca="1">IF(RIGHT(FPL_Combined[[#Headers],[Gameweek 13]],2)&lt;$B$622,INDEX(FPL_Results_Extract[Gameweek 13],MATCH($A478,FPL_Results_Extract[[Player]:[Player]],0)),INDEX(Team_Key[[Abbreviation]:[Abbreviation]],MATCH(LEFT(INDEX(FPL_Fixtures_Extract[],MATCH($A478,FPL_Fixtures_Extract[[Player]:[Player]],0),MATCH(FPL_Combined[[#Headers],[Gameweek 13]],FPL_Fixtures_Extract[#Headers],0)),LEN(INDEX(FPL_Fixtures_Extract[],MATCH($A478,FPL_Fixtures_Extract[[Player]:[Player]],0),MATCH(FPL_Combined[[#Headers],[Gameweek 13]],FPL_Fixtures_Extract[#Headers],0)))-4),Team_Key[[Full Name]:[Full Name]],0))&amp;RIGHT(INDEX(FPL_Fixtures_Extract[],MATCH($A478,FPL_Fixtures_Extract[[Player]:[Player]],0),MATCH(FPL_Combined[[#Headers],[Gameweek 13]],FPL_Fixtures_Extract[#Headers],0)),3))</f>
        <v>EVE(A) 0-4</v>
      </c>
      <c r="O478" t="str">
        <f ca="1">IF(RIGHT(FPL_Combined[[#Headers],[Gameweek 14]],2)&lt;$B$622,INDEX(FPL_Results_Extract[Gameweek 14],MATCH($A478,FPL_Results_Extract[[Player]:[Player]],0)),INDEX(Team_Key[[Abbreviation]:[Abbreviation]],MATCH(LEFT(INDEX(FPL_Fixtures_Extract[],MATCH($A478,FPL_Fixtures_Extract[[Player]:[Player]],0),MATCH(FPL_Combined[[#Headers],[Gameweek 14]],FPL_Fixtures_Extract[#Headers],0)),LEN(INDEX(FPL_Fixtures_Extract[],MATCH($A478,FPL_Fixtures_Extract[[Player]:[Player]],0),MATCH(FPL_Combined[[#Headers],[Gameweek 14]],FPL_Fixtures_Extract[#Headers],0)))-4),Team_Key[[Full Name]:[Full Name]],0))&amp;RIGHT(INDEX(FPL_Fixtures_Extract[],MATCH($A478,FPL_Fixtures_Extract[[Player]:[Player]],0),MATCH(FPL_Combined[[#Headers],[Gameweek 14]],FPL_Fixtures_Extract[#Headers],0)),3))</f>
        <v>WAT(H) 2-3</v>
      </c>
      <c r="P478" t="str">
        <f ca="1">IF(RIGHT(FPL_Combined[[#Headers],[Gameweek 15]],2)&lt;$B$622,INDEX(FPL_Results_Extract[Gameweek 15],MATCH($A478,FPL_Results_Extract[[Player]:[Player]],0)),INDEX(Team_Key[[Abbreviation]:[Abbreviation]],MATCH(LEFT(INDEX(FPL_Fixtures_Extract[],MATCH($A478,FPL_Fixtures_Extract[[Player]:[Player]],0),MATCH(FPL_Combined[[#Headers],[Gameweek 15]],FPL_Fixtures_Extract[#Headers],0)),LEN(INDEX(FPL_Fixtures_Extract[],MATCH($A478,FPL_Fixtures_Extract[[Player]:[Player]],0),MATCH(FPL_Combined[[#Headers],[Gameweek 15]],FPL_Fixtures_Extract[#Headers],0)))-4),Team_Key[[Full Name]:[Full Name]],0))&amp;RIGHT(INDEX(FPL_Fixtures_Extract[],MATCH($A478,FPL_Fixtures_Extract[[Player]:[Player]],0),MATCH(FPL_Combined[[#Headers],[Gameweek 15]],FPL_Fixtures_Extract[#Headers],0)),3))</f>
        <v>SOU(A) 1-1</v>
      </c>
      <c r="Q478" t="str">
        <f ca="1">IF(RIGHT(FPL_Combined[[#Headers],[Gameweek 16]],2)&lt;$B$622,INDEX(FPL_Results_Extract[Gameweek 16],MATCH($A478,FPL_Results_Extract[[Player]:[Player]],0)),INDEX(Team_Key[[Abbreviation]:[Abbreviation]],MATCH(LEFT(INDEX(FPL_Fixtures_Extract[],MATCH($A478,FPL_Fixtures_Extract[[Player]:[Player]],0),MATCH(FPL_Combined[[#Headers],[Gameweek 16]],FPL_Fixtures_Extract[#Headers],0)),LEN(INDEX(FPL_Fixtures_Extract[],MATCH($A478,FPL_Fixtures_Extract[[Player]:[Player]],0),MATCH(FPL_Combined[[#Headers],[Gameweek 16]],FPL_Fixtures_Extract[#Headers],0)))-4),Team_Key[[Full Name]:[Full Name]],0))&amp;RIGHT(INDEX(FPL_Fixtures_Extract[],MATCH($A478,FPL_Fixtures_Extract[[Player]:[Player]],0),MATCH(FPL_Combined[[#Headers],[Gameweek 16]],FPL_Fixtures_Extract[#Headers],0)),3))</f>
        <v>ARS(H) 0-2</v>
      </c>
      <c r="R478" t="str">
        <f ca="1">IF(RIGHT(FPL_Combined[[#Headers],[Gameweek 17]],2)&lt;$B$622,INDEX(FPL_Results_Extract[Gameweek 17],MATCH($A478,FPL_Results_Extract[[Player]:[Player]],0)),INDEX(Team_Key[[Abbreviation]:[Abbreviation]],MATCH(LEFT(INDEX(FPL_Fixtures_Extract[],MATCH($A478,FPL_Fixtures_Extract[[Player]:[Player]],0),MATCH(FPL_Combined[[#Headers],[Gameweek 17]],FPL_Fixtures_Extract[#Headers],0)),LEN(INDEX(FPL_Fixtures_Extract[],MATCH($A478,FPL_Fixtures_Extract[[Player]:[Player]],0),MATCH(FPL_Combined[[#Headers],[Gameweek 17]],FPL_Fixtures_Extract[#Headers],0)))-4),Team_Key[[Full Name]:[Full Name]],0))&amp;RIGHT(INDEX(FPL_Fixtures_Extract[],MATCH($A478,FPL_Fixtures_Extract[[Player]:[Player]],0),MATCH(FPL_Combined[[#Headers],[Gameweek 17]],FPL_Fixtures_Extract[#Headers],0)),3))</f>
        <v>NEW(A) 1-1</v>
      </c>
      <c r="S478" t="str">
        <f ca="1">IF(RIGHT(FPL_Combined[[#Headers],[Gameweek 18]],2)&lt;$B$622,INDEX(FPL_Results_Extract[Gameweek 18],MATCH($A478,FPL_Results_Extract[[Player]:[Player]],0)),INDEX(Team_Key[[Abbreviation]:[Abbreviation]],MATCH(LEFT(INDEX(FPL_Fixtures_Extract[],MATCH($A478,FPL_Fixtures_Extract[[Player]:[Player]],0),MATCH(FPL_Combined[[#Headers],[Gameweek 18]],FPL_Fixtures_Extract[#Headers],0)),LEN(INDEX(FPL_Fixtures_Extract[],MATCH($A478,FPL_Fixtures_Extract[[Player]:[Player]],0),MATCH(FPL_Combined[[#Headers],[Gameweek 18]],FPL_Fixtures_Extract[#Headers],0)))-4),Team_Key[[Full Name]:[Full Name]],0))&amp;RIGHT(INDEX(FPL_Fixtures_Extract[],MATCH($A478,FPL_Fixtures_Extract[[Player]:[Player]],0),MATCH(FPL_Combined[[#Headers],[Gameweek 18]],FPL_Fixtures_Extract[#Headers],0)),3))</f>
        <v>WHU(H) 1-1</v>
      </c>
      <c r="T478" t="str">
        <f ca="1">IF(RIGHT(FPL_Combined[[#Headers],[Gameweek 19]],2)&lt;$B$622,INDEX(FPL_Results_Extract[Gameweek 19],MATCH($A478,FPL_Results_Extract[[Player]:[Player]],0)),INDEX(Team_Key[[Abbreviation]:[Abbreviation]],MATCH(LEFT(INDEX(FPL_Fixtures_Extract[],MATCH($A478,FPL_Fixtures_Extract[[Player]:[Player]],0),MATCH(FPL_Combined[[#Headers],[Gameweek 19]],FPL_Fixtures_Extract[#Headers],0)),LEN(INDEX(FPL_Fixtures_Extract[],MATCH($A478,FPL_Fixtures_Extract[[Player]:[Player]],0),MATCH(FPL_Combined[[#Headers],[Gameweek 19]],FPL_Fixtures_Extract[#Headers],0)))-4),Team_Key[[Full Name]:[Full Name]],0))&amp;RIGHT(INDEX(FPL_Fixtures_Extract[],MATCH($A478,FPL_Fixtures_Extract[[Player]:[Player]],0),MATCH(FPL_Combined[[#Headers],[Gameweek 19]],FPL_Fixtures_Extract[#Headers],0)),3))</f>
        <v>NOR(A) 0-2</v>
      </c>
      <c r="U478" t="str">
        <f ca="1">IF(RIGHT(FPL_Combined[[#Headers],[Gameweek 20]],2)&lt;$B$622,INDEX(FPL_Results_Extract[Gameweek 20],MATCH($A478,FPL_Results_Extract[[Player]:[Player]],0)),INDEX(Team_Key[[Abbreviation]:[Abbreviation]],MATCH(LEFT(INDEX(FPL_Fixtures_Extract[],MATCH($A478,FPL_Fixtures_Extract[[Player]:[Player]],0),MATCH(FPL_Combined[[#Headers],[Gameweek 20]],FPL_Fixtures_Extract[#Headers],0)),LEN(INDEX(FPL_Fixtures_Extract[],MATCH($A478,FPL_Fixtures_Extract[[Player]:[Player]],0),MATCH(FPL_Combined[[#Headers],[Gameweek 20]],FPL_Fixtures_Extract[#Headers],0)))-4),Team_Key[[Full Name]:[Full Name]],0))&amp;RIGHT(INDEX(FPL_Fixtures_Extract[],MATCH($A478,FPL_Fixtures_Extract[[Player]:[Player]],0),MATCH(FPL_Combined[[#Headers],[Gameweek 20]],FPL_Fixtures_Extract[#Headers],0)),3))</f>
        <v>SUN(A) 1-3</v>
      </c>
      <c r="V478" t="str">
        <f ca="1">IF(RIGHT(FPL_Combined[[#Headers],[Gameweek 21]],2)&lt;$B$622,INDEX(FPL_Results_Extract[Gameweek 21],MATCH($A478,FPL_Results_Extract[[Player]:[Player]],0)),INDEX(Team_Key[[Abbreviation]:[Abbreviation]],MATCH(LEFT(INDEX(FPL_Fixtures_Extract[],MATCH($A478,FPL_Fixtures_Extract[[Player]:[Player]],0),MATCH(FPL_Combined[[#Headers],[Gameweek 21]],FPL_Fixtures_Extract[#Headers],0)),LEN(INDEX(FPL_Fixtures_Extract[],MATCH($A478,FPL_Fixtures_Extract[[Player]:[Player]],0),MATCH(FPL_Combined[[#Headers],[Gameweek 21]],FPL_Fixtures_Extract[#Headers],0)))-4),Team_Key[[Full Name]:[Full Name]],0))&amp;RIGHT(INDEX(FPL_Fixtures_Extract[],MATCH($A478,FPL_Fixtures_Extract[[Player]:[Player]],0),MATCH(FPL_Combined[[#Headers],[Gameweek 21]],FPL_Fixtures_Extract[#Headers],0)),3))</f>
        <v>CRY(H) 1-0</v>
      </c>
      <c r="W478" t="str">
        <f ca="1">IF(RIGHT(FPL_Combined[[#Headers],[Gameweek 22]],2)&lt;$B$622,INDEX(FPL_Results_Extract[Gameweek 22],MATCH($A478,FPL_Results_Extract[[Player]:[Player]],0)),INDEX(Team_Key[[Abbreviation]:[Abbreviation]],MATCH(LEFT(INDEX(FPL_Fixtures_Extract[],MATCH($A478,FPL_Fixtures_Extract[[Player]:[Player]],0),MATCH(FPL_Combined[[#Headers],[Gameweek 22]],FPL_Fixtures_Extract[#Headers],0)),LEN(INDEX(FPL_Fixtures_Extract[],MATCH($A478,FPL_Fixtures_Extract[[Player]:[Player]],0),MATCH(FPL_Combined[[#Headers],[Gameweek 22]],FPL_Fixtures_Extract[#Headers],0)))-4),Team_Key[[Full Name]:[Full Name]],0))&amp;RIGHT(INDEX(FPL_Fixtures_Extract[],MATCH($A478,FPL_Fixtures_Extract[[Player]:[Player]],0),MATCH(FPL_Combined[[#Headers],[Gameweek 22]],FPL_Fixtures_Extract[#Headers],0)),3))</f>
        <v>LEI(H) 1-1</v>
      </c>
      <c r="X478" t="str">
        <f ca="1">IF(RIGHT(FPL_Combined[[#Headers],[Gameweek 23]],2)&lt;$B$622,INDEX(FPL_Results_Extract[Gameweek 23],MATCH($A478,FPL_Results_Extract[[Player]:[Player]],0)),INDEX(Team_Key[[Abbreviation]:[Abbreviation]],MATCH(LEFT(INDEX(FPL_Fixtures_Extract[],MATCH($A478,FPL_Fixtures_Extract[[Player]:[Player]],0),MATCH(FPL_Combined[[#Headers],[Gameweek 23]],FPL_Fixtures_Extract[#Headers],0)),LEN(INDEX(FPL_Fixtures_Extract[],MATCH($A478,FPL_Fixtures_Extract[[Player]:[Player]],0),MATCH(FPL_Combined[[#Headers],[Gameweek 23]],FPL_Fixtures_Extract[#Headers],0)))-4),Team_Key[[Full Name]:[Full Name]],0))&amp;RIGHT(INDEX(FPL_Fixtures_Extract[],MATCH($A478,FPL_Fixtures_Extract[[Player]:[Player]],0),MATCH(FPL_Combined[[#Headers],[Gameweek 23]],FPL_Fixtures_Extract[#Headers],0)),3))</f>
        <v>WBA(A) 0-0</v>
      </c>
      <c r="Y478" t="str">
        <f ca="1">IF(RIGHT(FPL_Combined[[#Headers],[Gameweek 24]],2)&lt;$B$622,INDEX(FPL_Results_Extract[Team],MATCH($A478,FPL_Results_Extract[[Player]:[Player]],0)),INDEX(Team_Key[[Abbreviation]:[Abbreviation]],MATCH(LEFT(INDEX(FPL_Fixtures_Extract[],MATCH($A478,FPL_Fixtures_Extract[[Player]:[Player]],0),MATCH(FPL_Combined[[#Headers],[Gameweek 24]],FPL_Fixtures_Extract[#Headers],0)),LEN(INDEX(FPL_Fixtures_Extract[],MATCH($A478,FPL_Fixtures_Extract[[Player]:[Player]],0),MATCH(FPL_Combined[[#Headers],[Gameweek 24]],FPL_Fixtures_Extract[#Headers],0)))-4),Team_Key[[Full Name]:[Full Name]],0))&amp;RIGHT(INDEX(FPL_Fixtures_Extract[],MATCH($A478,FPL_Fixtures_Extract[[Player]:[Player]],0),MATCH(FPL_Combined[[#Headers],[Gameweek 24]],FPL_Fixtures_Extract[#Headers],0)),3))</f>
        <v>AVL</v>
      </c>
      <c r="Z478" t="str">
        <f ca="1">IF(RIGHT(FPL_Combined[[#Headers],[Gameweek 25]],2)&lt;$B$622,INDEX(FPL_Results_Extract[Player],MATCH($A478,FPL_Results_Extract[[Player]:[Player]],0)),INDEX(Team_Key[[Abbreviation]:[Abbreviation]],MATCH(LEFT(INDEX(FPL_Fixtures_Extract[],MATCH($A478,FPL_Fixtures_Extract[[Player]:[Player]],0),MATCH(FPL_Combined[[#Headers],[Gameweek 25]],FPL_Fixtures_Extract[#Headers],0)),LEN(INDEX(FPL_Fixtures_Extract[],MATCH($A478,FPL_Fixtures_Extract[[Player]:[Player]],0),MATCH(FPL_Combined[[#Headers],[Gameweek 25]],FPL_Fixtures_Extract[#Headers],0)))-4),Team_Key[[Full Name]:[Full Name]],0))&amp;RIGHT(INDEX(FPL_Fixtures_Extract[],MATCH($A478,FPL_Fixtures_Extract[[Player]:[Player]],0),MATCH(FPL_Combined[[#Headers],[Gameweek 25]],FPL_Fixtures_Extract[#Headers],0)),3))</f>
        <v>Richardson</v>
      </c>
      <c r="AA478" t="str">
        <f ca="1">IF(RIGHT(FPL_Combined[[#Headers],[Gameweek 26]],2)&lt;$B$622,INDEX(FPL_Results_Extract[Gameweek 01],MATCH($A478,FPL_Results_Extract[[Player]:[Player]],0)),INDEX(Team_Key[[Abbreviation]:[Abbreviation]],MATCH(LEFT(INDEX(FPL_Fixtures_Extract[],MATCH($A478,FPL_Fixtures_Extract[[Player]:[Player]],0),MATCH(FPL_Combined[[#Headers],[Gameweek 26]],FPL_Fixtures_Extract[#Headers],0)),LEN(INDEX(FPL_Fixtures_Extract[],MATCH($A478,FPL_Fixtures_Extract[[Player]:[Player]],0),MATCH(FPL_Combined[[#Headers],[Gameweek 26]],FPL_Fixtures_Extract[#Headers],0)))-4),Team_Key[[Full Name]:[Full Name]],0))&amp;RIGHT(INDEX(FPL_Fixtures_Extract[],MATCH($A478,FPL_Fixtures_Extract[[Player]:[Player]],0),MATCH(FPL_Combined[[#Headers],[Gameweek 26]],FPL_Fixtures_Extract[#Headers],0)),3))</f>
        <v>BOU(A) 1-0</v>
      </c>
      <c r="AB478" t="str">
        <f ca="1">IF(RIGHT(FPL_Combined[[#Headers],[Gameweek 27]],2)&lt;$B$622,INDEX(FPL_Results_Extract[Gameweek 02],MATCH($A478,FPL_Results_Extract[[Player]:[Player]],0)),INDEX(Team_Key[[Abbreviation]:[Abbreviation]],MATCH(LEFT(INDEX(FPL_Fixtures_Extract[],MATCH($A478,FPL_Fixtures_Extract[[Player]:[Player]],0),MATCH(FPL_Combined[[#Headers],[Gameweek 27]],FPL_Fixtures_Extract[#Headers],0)),LEN(INDEX(FPL_Fixtures_Extract[],MATCH($A478,FPL_Fixtures_Extract[[Player]:[Player]],0),MATCH(FPL_Combined[[#Headers],[Gameweek 27]],FPL_Fixtures_Extract[#Headers],0)))-4),Team_Key[[Full Name]:[Full Name]],0))&amp;RIGHT(INDEX(FPL_Fixtures_Extract[],MATCH($A478,FPL_Fixtures_Extract[[Player]:[Player]],0),MATCH(FPL_Combined[[#Headers],[Gameweek 27]],FPL_Fixtures_Extract[#Headers],0)),3))</f>
        <v>MUN(H) 0-1</v>
      </c>
      <c r="AC478" t="str">
        <f ca="1">IF(RIGHT(FPL_Combined[[#Headers],[Gameweek 28]],2)&lt;$B$622,INDEX(FPL_Results_Extract[Gameweek 03],MATCH($A478,FPL_Results_Extract[[Player]:[Player]],0)),INDEX(Team_Key[[Abbreviation]:[Abbreviation]],MATCH(LEFT(INDEX(FPL_Fixtures_Extract[],MATCH($A478,FPL_Fixtures_Extract[[Player]:[Player]],0),MATCH(FPL_Combined[[#Headers],[Gameweek 28]],FPL_Fixtures_Extract[#Headers],0)),LEN(INDEX(FPL_Fixtures_Extract[],MATCH($A478,FPL_Fixtures_Extract[[Player]:[Player]],0),MATCH(FPL_Combined[[#Headers],[Gameweek 28]],FPL_Fixtures_Extract[#Headers],0)))-4),Team_Key[[Full Name]:[Full Name]],0))&amp;RIGHT(INDEX(FPL_Fixtures_Extract[],MATCH($A478,FPL_Fixtures_Extract[[Player]:[Player]],0),MATCH(FPL_Combined[[#Headers],[Gameweek 28]],FPL_Fixtures_Extract[#Headers],0)),3))</f>
        <v>CRY(A) 1-2</v>
      </c>
      <c r="AD478" t="str">
        <f ca="1">IF(RIGHT(FPL_Combined[[#Headers],[Gameweek 29]],2)&lt;$B$622,INDEX(FPL_Results_Extract[Gameweek 04],MATCH($A478,FPL_Results_Extract[[Player]:[Player]],0)),INDEX(Team_Key[[Abbreviation]:[Abbreviation]],MATCH(LEFT(INDEX(FPL_Fixtures_Extract[],MATCH($A478,FPL_Fixtures_Extract[[Player]:[Player]],0),MATCH(FPL_Combined[[#Headers],[Gameweek 29]],FPL_Fixtures_Extract[#Headers],0)),LEN(INDEX(FPL_Fixtures_Extract[],MATCH($A478,FPL_Fixtures_Extract[[Player]:[Player]],0),MATCH(FPL_Combined[[#Headers],[Gameweek 29]],FPL_Fixtures_Extract[#Headers],0)))-4),Team_Key[[Full Name]:[Full Name]],0))&amp;RIGHT(INDEX(FPL_Fixtures_Extract[],MATCH($A478,FPL_Fixtures_Extract[[Player]:[Player]],0),MATCH(FPL_Combined[[#Headers],[Gameweek 29]],FPL_Fixtures_Extract[#Headers],0)),3))</f>
        <v>MCI(A)</v>
      </c>
      <c r="AE478" t="str">
        <f ca="1">IF(RIGHT(FPL_Combined[[#Headers],[Gameweek 30]],2)&lt;$B$622,INDEX(FPL_Results_Extract[Gameweek 05],MATCH($A478,FPL_Results_Extract[[Player]:[Player]],0)),INDEX(Team_Key[[Abbreviation]:[Abbreviation]],MATCH(LEFT(INDEX(FPL_Fixtures_Extract[],MATCH($A478,FPL_Fixtures_Extract[[Player]:[Player]],0),MATCH(FPL_Combined[[#Headers],[Gameweek 30]],FPL_Fixtures_Extract[#Headers],0)),LEN(INDEX(FPL_Fixtures_Extract[],MATCH($A478,FPL_Fixtures_Extract[[Player]:[Player]],0),MATCH(FPL_Combined[[#Headers],[Gameweek 30]],FPL_Fixtures_Extract[#Headers],0)))-4),Team_Key[[Full Name]:[Full Name]],0))&amp;RIGHT(INDEX(FPL_Fixtures_Extract[],MATCH($A478,FPL_Fixtures_Extract[[Player]:[Player]],0),MATCH(FPL_Combined[[#Headers],[Gameweek 30]],FPL_Fixtures_Extract[#Headers],0)),3))</f>
        <v>TOT(H)</v>
      </c>
      <c r="AF478" t="str">
        <f ca="1">IF(RIGHT(FPL_Combined[[#Headers],[Gameweek 31]],2)&lt;$B$622,INDEX(FPL_Results_Extract[Gameweek 06],MATCH($A478,FPL_Results_Extract[[Player]:[Player]],0)),INDEX(Team_Key[[Abbreviation]:[Abbreviation]],MATCH(LEFT(INDEX(FPL_Fixtures_Extract[],MATCH($A478,FPL_Fixtures_Extract[[Player]:[Player]],0),MATCH(FPL_Combined[[#Headers],[Gameweek 31]],FPL_Fixtures_Extract[#Headers],0)),LEN(INDEX(FPL_Fixtures_Extract[],MATCH($A478,FPL_Fixtures_Extract[[Player]:[Player]],0),MATCH(FPL_Combined[[#Headers],[Gameweek 31]],FPL_Fixtures_Extract[#Headers],0)))-4),Team_Key[[Full Name]:[Full Name]],0))&amp;RIGHT(INDEX(FPL_Fixtures_Extract[],MATCH($A478,FPL_Fixtures_Extract[[Player]:[Player]],0),MATCH(FPL_Combined[[#Headers],[Gameweek 31]],FPL_Fixtures_Extract[#Headers],0)),3))</f>
        <v>SWA(A)</v>
      </c>
      <c r="AG478" t="str">
        <f ca="1">IF(RIGHT(FPL_Combined[[#Headers],[Gameweek 32]],2)&lt;$B$622,INDEX(FPL_Results_Extract[Gameweek 07],MATCH($A478,FPL_Results_Extract[[Player]:[Player]],0)),INDEX(Team_Key[[Abbreviation]:[Abbreviation]],MATCH(LEFT(INDEX(FPL_Fixtures_Extract[],MATCH($A478,FPL_Fixtures_Extract[[Player]:[Player]],0),MATCH(FPL_Combined[[#Headers],[Gameweek 32]],FPL_Fixtures_Extract[#Headers],0)),LEN(INDEX(FPL_Fixtures_Extract[],MATCH($A478,FPL_Fixtures_Extract[[Player]:[Player]],0),MATCH(FPL_Combined[[#Headers],[Gameweek 32]],FPL_Fixtures_Extract[#Headers],0)))-4),Team_Key[[Full Name]:[Full Name]],0))&amp;RIGHT(INDEX(FPL_Fixtures_Extract[],MATCH($A478,FPL_Fixtures_Extract[[Player]:[Player]],0),MATCH(FPL_Combined[[#Headers],[Gameweek 32]],FPL_Fixtures_Extract[#Headers],0)),3))</f>
        <v>CHE(H)</v>
      </c>
      <c r="AH478" t="str">
        <f ca="1">IF(RIGHT(FPL_Combined[[#Headers],[Gameweek 33]],2)&lt;$B$622,INDEX(FPL_Results_Extract[Gameweek 08],MATCH($A478,FPL_Results_Extract[[Player]:[Player]],0)),INDEX(Team_Key[[Abbreviation]:[Abbreviation]],MATCH(LEFT(INDEX(FPL_Fixtures_Extract[],MATCH($A478,FPL_Fixtures_Extract[[Player]:[Player]],0),MATCH(FPL_Combined[[#Headers],[Gameweek 33]],FPL_Fixtures_Extract[#Headers],0)),LEN(INDEX(FPL_Fixtures_Extract[],MATCH($A478,FPL_Fixtures_Extract[[Player]:[Player]],0),MATCH(FPL_Combined[[#Headers],[Gameweek 33]],FPL_Fixtures_Extract[#Headers],0)))-4),Team_Key[[Full Name]:[Full Name]],0))&amp;RIGHT(INDEX(FPL_Fixtures_Extract[],MATCH($A478,FPL_Fixtures_Extract[[Player]:[Player]],0),MATCH(FPL_Combined[[#Headers],[Gameweek 33]],FPL_Fixtures_Extract[#Headers],0)),3))</f>
        <v>BOU(H)</v>
      </c>
      <c r="AI478" t="str">
        <f ca="1">IF(RIGHT(FPL_Combined[[#Headers],[Gameweek 34]],2)&lt;$B$622,INDEX(FPL_Results_Extract[Gameweek 09],MATCH($A478,FPL_Results_Extract[[Player]:[Player]],0)),INDEX(Team_Key[[Abbreviation]:[Abbreviation]],MATCH(LEFT(INDEX(FPL_Fixtures_Extract[],MATCH($A478,FPL_Fixtures_Extract[[Player]:[Player]],0),MATCH(FPL_Combined[[#Headers],[Gameweek 34]],FPL_Fixtures_Extract[#Headers],0)),LEN(INDEX(FPL_Fixtures_Extract[],MATCH($A478,FPL_Fixtures_Extract[[Player]:[Player]],0),MATCH(FPL_Combined[[#Headers],[Gameweek 34]],FPL_Fixtures_Extract[#Headers],0)))-4),Team_Key[[Full Name]:[Full Name]],0))&amp;RIGHT(INDEX(FPL_Fixtures_Extract[],MATCH($A478,FPL_Fixtures_Extract[[Player]:[Player]],0),MATCH(FPL_Combined[[#Headers],[Gameweek 34]],FPL_Fixtures_Extract[#Headers],0)),3))</f>
        <v>MUN(A)</v>
      </c>
      <c r="AJ478" t="str">
        <f ca="1">IF(RIGHT(FPL_Combined[[#Headers],[Gameweek 35]],2)&lt;$B$622,INDEX(FPL_Results_Extract[Gameweek 10],MATCH($A478,FPL_Results_Extract[[Player]:[Player]],0)),INDEX(Team_Key[[Abbreviation]:[Abbreviation]],MATCH(LEFT(INDEX(FPL_Fixtures_Extract[],MATCH($A478,FPL_Fixtures_Extract[[Player]:[Player]],0),MATCH(FPL_Combined[[#Headers],[Gameweek 35]],FPL_Fixtures_Extract[#Headers],0)),LEN(INDEX(FPL_Fixtures_Extract[],MATCH($A478,FPL_Fixtures_Extract[[Player]:[Player]],0),MATCH(FPL_Combined[[#Headers],[Gameweek 35]],FPL_Fixtures_Extract[#Headers],0)))-4),Team_Key[[Full Name]:[Full Name]],0))&amp;RIGHT(INDEX(FPL_Fixtures_Extract[],MATCH($A478,FPL_Fixtures_Extract[[Player]:[Player]],0),MATCH(FPL_Combined[[#Headers],[Gameweek 35]],FPL_Fixtures_Extract[#Headers],0)),3))</f>
        <v>SOU(H)</v>
      </c>
      <c r="AK478" t="str">
        <f ca="1">IF(RIGHT(FPL_Combined[[#Headers],[Gameweek 36]],2)&lt;$B$622,INDEX(FPL_Results_Extract[Gameweek 11],MATCH($A478,FPL_Results_Extract[[Player]:[Player]],0)),INDEX(Team_Key[[Abbreviation]:[Abbreviation]],MATCH(LEFT(INDEX(FPL_Fixtures_Extract[],MATCH($A478,FPL_Fixtures_Extract[[Player]:[Player]],0),MATCH(FPL_Combined[[#Headers],[Gameweek 36]],FPL_Fixtures_Extract[#Headers],0)),LEN(INDEX(FPL_Fixtures_Extract[],MATCH($A478,FPL_Fixtures_Extract[[Player]:[Player]],0),MATCH(FPL_Combined[[#Headers],[Gameweek 36]],FPL_Fixtures_Extract[#Headers],0)))-4),Team_Key[[Full Name]:[Full Name]],0))&amp;RIGHT(INDEX(FPL_Fixtures_Extract[],MATCH($A478,FPL_Fixtures_Extract[[Player]:[Player]],0),MATCH(FPL_Combined[[#Headers],[Gameweek 36]],FPL_Fixtures_Extract[#Headers],0)),3))</f>
        <v>WAT(A)</v>
      </c>
      <c r="AL478" t="str">
        <f ca="1">IF(RIGHT(FPL_Combined[[#Headers],[Gameweek 37]],2)&lt;$B$622,INDEX(FPL_Results_Extract[Gameweek 12],MATCH($A478,FPL_Results_Extract[[Player]:[Player]],0)),INDEX(Team_Key[[Abbreviation]:[Abbreviation]],MATCH(LEFT(INDEX(FPL_Fixtures_Extract[],MATCH($A478,FPL_Fixtures_Extract[[Player]:[Player]],0),MATCH(FPL_Combined[[#Headers],[Gameweek 37]],FPL_Fixtures_Extract[#Headers],0)),LEN(INDEX(FPL_Fixtures_Extract[],MATCH($A478,FPL_Fixtures_Extract[[Player]:[Player]],0),MATCH(FPL_Combined[[#Headers],[Gameweek 37]],FPL_Fixtures_Extract[#Headers],0)))-4),Team_Key[[Full Name]:[Full Name]],0))&amp;RIGHT(INDEX(FPL_Fixtures_Extract[],MATCH($A478,FPL_Fixtures_Extract[[Player]:[Player]],0),MATCH(FPL_Combined[[#Headers],[Gameweek 37]],FPL_Fixtures_Extract[#Headers],0)),3))</f>
        <v>NEW(H)</v>
      </c>
      <c r="AM478" t="str">
        <f ca="1">IF(RIGHT(FPL_Combined[[#Headers],[Gameweek 38]],2)&lt;$B$622,INDEX(FPL_Results_Extract[Gameweek 13],MATCH($A478,FPL_Results_Extract[[Player]:[Player]],0)),INDEX(Team_Key[[Abbreviation]:[Abbreviation]],MATCH(LEFT(INDEX(FPL_Fixtures_Extract[],MATCH($A478,FPL_Fixtures_Extract[[Player]:[Player]],0),MATCH(FPL_Combined[[#Headers],[Gameweek 38]],FPL_Fixtures_Extract[#Headers],0)),LEN(INDEX(FPL_Fixtures_Extract[],MATCH($A478,FPL_Fixtures_Extract[[Player]:[Player]],0),MATCH(FPL_Combined[[#Headers],[Gameweek 38]],FPL_Fixtures_Extract[#Headers],0)))-4),Team_Key[[Full Name]:[Full Name]],0))&amp;RIGHT(INDEX(FPL_Fixtures_Extract[],MATCH($A478,FPL_Fixtures_Extract[[Player]:[Player]],0),MATCH(FPL_Combined[[#Headers],[Gameweek 38]],FPL_Fixtures_Extract[#Headers],0)),3))</f>
        <v>ARS(A)</v>
      </c>
    </row>
    <row r="479" spans="1:39" x14ac:dyDescent="0.45">
      <c r="A479" t="s">
        <v>342</v>
      </c>
      <c r="B479" t="str">
        <f ca="1">IF(RIGHT(FPL_Combined[[#Headers],[Gameweek 01]],2)&lt;$B$622,INDEX(FPL_Results_Extract[Gameweek 01],MATCH($A479,FPL_Results_Extract[[Player]:[Player]],0)),INDEX(Team_Key[[Abbreviation]:[Abbreviation]],MATCH(LEFT(INDEX(FPL_Fixtures_Extract[],MATCH($A479,FPL_Fixtures_Extract[[Player]:[Player]],0),MATCH(FPL_Combined[[#Headers],[Gameweek 01]],FPL_Fixtures_Extract[#Headers],0)),LEN(INDEX(FPL_Fixtures_Extract[],MATCH($A479,FPL_Fixtures_Extract[[Player]:[Player]],0),MATCH(FPL_Combined[[#Headers],[Gameweek 01]],FPL_Fixtures_Extract[#Headers],0)))-4),Team_Key[[Full Name]:[Full Name]],0))&amp;RIGHT(INDEX(FPL_Fixtures_Extract[],MATCH($A479,FPL_Fixtures_Extract[[Player]:[Player]],0),MATCH(FPL_Combined[[#Headers],[Gameweek 01]],FPL_Fixtures_Extract[#Headers],0)),3))</f>
        <v>AVL(H) 0-1</v>
      </c>
      <c r="C479" t="str">
        <f ca="1">IF(RIGHT(FPL_Combined[[#Headers],[Gameweek 02]],2)&lt;$B$622,INDEX(FPL_Results_Extract[Gameweek 02],MATCH($A479,FPL_Results_Extract[[Player]:[Player]],0)),INDEX(Team_Key[[Abbreviation]:[Abbreviation]],MATCH(LEFT(INDEX(FPL_Fixtures_Extract[],MATCH($A479,FPL_Fixtures_Extract[[Player]:[Player]],0),MATCH(FPL_Combined[[#Headers],[Gameweek 02]],FPL_Fixtures_Extract[#Headers],0)),LEN(INDEX(FPL_Fixtures_Extract[],MATCH($A479,FPL_Fixtures_Extract[[Player]:[Player]],0),MATCH(FPL_Combined[[#Headers],[Gameweek 02]],FPL_Fixtures_Extract[#Headers],0)))-4),Team_Key[[Full Name]:[Full Name]],0))&amp;RIGHT(INDEX(FPL_Fixtures_Extract[],MATCH($A479,FPL_Fixtures_Extract[[Player]:[Player]],0),MATCH(FPL_Combined[[#Headers],[Gameweek 02]],FPL_Fixtures_Extract[#Headers],0)),3))</f>
        <v>LIV(A) 0-1</v>
      </c>
      <c r="D479" t="str">
        <f ca="1">IF(RIGHT(FPL_Combined[[#Headers],[Gameweek 03]],2)&lt;$B$622,INDEX(FPL_Results_Extract[Gameweek 03],MATCH($A479,FPL_Results_Extract[[Player]:[Player]],0)),INDEX(Team_Key[[Abbreviation]:[Abbreviation]],MATCH(LEFT(INDEX(FPL_Fixtures_Extract[],MATCH($A479,FPL_Fixtures_Extract[[Player]:[Player]],0),MATCH(FPL_Combined[[#Headers],[Gameweek 03]],FPL_Fixtures_Extract[#Headers],0)),LEN(INDEX(FPL_Fixtures_Extract[],MATCH($A479,FPL_Fixtures_Extract[[Player]:[Player]],0),MATCH(FPL_Combined[[#Headers],[Gameweek 03]],FPL_Fixtures_Extract[#Headers],0)))-4),Team_Key[[Full Name]:[Full Name]],0))&amp;RIGHT(INDEX(FPL_Fixtures_Extract[],MATCH($A479,FPL_Fixtures_Extract[[Player]:[Player]],0),MATCH(FPL_Combined[[#Headers],[Gameweek 03]],FPL_Fixtures_Extract[#Headers],0)),3))</f>
        <v>WHU(A) 4-3</v>
      </c>
      <c r="E479" t="str">
        <f ca="1">IF(RIGHT(FPL_Combined[[#Headers],[Gameweek 04]],2)&lt;$B$622,INDEX(FPL_Results_Extract[Gameweek 04],MATCH($A479,FPL_Results_Extract[[Player]:[Player]],0)),INDEX(Team_Key[[Abbreviation]:[Abbreviation]],MATCH(LEFT(INDEX(FPL_Fixtures_Extract[],MATCH($A479,FPL_Fixtures_Extract[[Player]:[Player]],0),MATCH(FPL_Combined[[#Headers],[Gameweek 04]],FPL_Fixtures_Extract[#Headers],0)),LEN(INDEX(FPL_Fixtures_Extract[],MATCH($A479,FPL_Fixtures_Extract[[Player]:[Player]],0),MATCH(FPL_Combined[[#Headers],[Gameweek 04]],FPL_Fixtures_Extract[#Headers],0)))-4),Team_Key[[Full Name]:[Full Name]],0))&amp;RIGHT(INDEX(FPL_Fixtures_Extract[],MATCH($A479,FPL_Fixtures_Extract[[Player]:[Player]],0),MATCH(FPL_Combined[[#Headers],[Gameweek 04]],FPL_Fixtures_Extract[#Headers],0)),3))</f>
        <v>LEI(H) 1-1</v>
      </c>
      <c r="F479" t="str">
        <f ca="1">IF(RIGHT(FPL_Combined[[#Headers],[Gameweek 05]],2)&lt;$B$622,INDEX(FPL_Results_Extract[Gameweek 05],MATCH($A479,FPL_Results_Extract[[Player]:[Player]],0)),INDEX(Team_Key[[Abbreviation]:[Abbreviation]],MATCH(LEFT(INDEX(FPL_Fixtures_Extract[],MATCH($A479,FPL_Fixtures_Extract[[Player]:[Player]],0),MATCH(FPL_Combined[[#Headers],[Gameweek 05]],FPL_Fixtures_Extract[#Headers],0)),LEN(INDEX(FPL_Fixtures_Extract[],MATCH($A479,FPL_Fixtures_Extract[[Player]:[Player]],0),MATCH(FPL_Combined[[#Headers],[Gameweek 05]],FPL_Fixtures_Extract[#Headers],0)))-4),Team_Key[[Full Name]:[Full Name]],0))&amp;RIGHT(INDEX(FPL_Fixtures_Extract[],MATCH($A479,FPL_Fixtures_Extract[[Player]:[Player]],0),MATCH(FPL_Combined[[#Headers],[Gameweek 05]],FPL_Fixtures_Extract[#Headers],0)),3))</f>
        <v>NOR(A) 1-3</v>
      </c>
      <c r="G479" t="str">
        <f ca="1">IF(RIGHT(FPL_Combined[[#Headers],[Gameweek 06]],2)&lt;$B$622,INDEX(FPL_Results_Extract[Gameweek 06],MATCH($A479,FPL_Results_Extract[[Player]:[Player]],0)),INDEX(Team_Key[[Abbreviation]:[Abbreviation]],MATCH(LEFT(INDEX(FPL_Fixtures_Extract[],MATCH($A479,FPL_Fixtures_Extract[[Player]:[Player]],0),MATCH(FPL_Combined[[#Headers],[Gameweek 06]],FPL_Fixtures_Extract[#Headers],0)),LEN(INDEX(FPL_Fixtures_Extract[],MATCH($A479,FPL_Fixtures_Extract[[Player]:[Player]],0),MATCH(FPL_Combined[[#Headers],[Gameweek 06]],FPL_Fixtures_Extract[#Headers],0)))-4),Team_Key[[Full Name]:[Full Name]],0))&amp;RIGHT(INDEX(FPL_Fixtures_Extract[],MATCH($A479,FPL_Fixtures_Extract[[Player]:[Player]],0),MATCH(FPL_Combined[[#Headers],[Gameweek 06]],FPL_Fixtures_Extract[#Headers],0)),3))</f>
        <v>SUN(H) 2-0</v>
      </c>
      <c r="H479" t="str">
        <f ca="1">IF(RIGHT(FPL_Combined[[#Headers],[Gameweek 07]],2)&lt;$B$622,INDEX(FPL_Results_Extract[Gameweek 07],MATCH($A479,FPL_Results_Extract[[Player]:[Player]],0)),INDEX(Team_Key[[Abbreviation]:[Abbreviation]],MATCH(LEFT(INDEX(FPL_Fixtures_Extract[],MATCH($A479,FPL_Fixtures_Extract[[Player]:[Player]],0),MATCH(FPL_Combined[[#Headers],[Gameweek 07]],FPL_Fixtures_Extract[#Headers],0)),LEN(INDEX(FPL_Fixtures_Extract[],MATCH($A479,FPL_Fixtures_Extract[[Player]:[Player]],0),MATCH(FPL_Combined[[#Headers],[Gameweek 07]],FPL_Fixtures_Extract[#Headers],0)))-4),Team_Key[[Full Name]:[Full Name]],0))&amp;RIGHT(INDEX(FPL_Fixtures_Extract[],MATCH($A479,FPL_Fixtures_Extract[[Player]:[Player]],0),MATCH(FPL_Combined[[#Headers],[Gameweek 07]],FPL_Fixtures_Extract[#Headers],0)),3))</f>
        <v>STK(A) 1-2</v>
      </c>
      <c r="I479" t="str">
        <f ca="1">IF(RIGHT(FPL_Combined[[#Headers],[Gameweek 08]],2)&lt;$B$622,INDEX(FPL_Results_Extract[Gameweek 08],MATCH($A479,FPL_Results_Extract[[Player]:[Player]],0)),INDEX(Team_Key[[Abbreviation]:[Abbreviation]],MATCH(LEFT(INDEX(FPL_Fixtures_Extract[],MATCH($A479,FPL_Fixtures_Extract[[Player]:[Player]],0),MATCH(FPL_Combined[[#Headers],[Gameweek 08]],FPL_Fixtures_Extract[#Headers],0)),LEN(INDEX(FPL_Fixtures_Extract[],MATCH($A479,FPL_Fixtures_Extract[[Player]:[Player]],0),MATCH(FPL_Combined[[#Headers],[Gameweek 08]],FPL_Fixtures_Extract[#Headers],0)))-4),Team_Key[[Full Name]:[Full Name]],0))&amp;RIGHT(INDEX(FPL_Fixtures_Extract[],MATCH($A479,FPL_Fixtures_Extract[[Player]:[Player]],0),MATCH(FPL_Combined[[#Headers],[Gameweek 08]],FPL_Fixtures_Extract[#Headers],0)),3))</f>
        <v>WAT(H) 1-1</v>
      </c>
      <c r="J479" t="str">
        <f ca="1">IF(RIGHT(FPL_Combined[[#Headers],[Gameweek 09]],2)&lt;$B$622,INDEX(FPL_Results_Extract[Gameweek 09],MATCH($A479,FPL_Results_Extract[[Player]:[Player]],0)),INDEX(Team_Key[[Abbreviation]:[Abbreviation]],MATCH(LEFT(INDEX(FPL_Fixtures_Extract[],MATCH($A479,FPL_Fixtures_Extract[[Player]:[Player]],0),MATCH(FPL_Combined[[#Headers],[Gameweek 09]],FPL_Fixtures_Extract[#Headers],0)),LEN(INDEX(FPL_Fixtures_Extract[],MATCH($A479,FPL_Fixtures_Extract[[Player]:[Player]],0),MATCH(FPL_Combined[[#Headers],[Gameweek 09]],FPL_Fixtures_Extract[#Headers],0)))-4),Team_Key[[Full Name]:[Full Name]],0))&amp;RIGHT(INDEX(FPL_Fixtures_Extract[],MATCH($A479,FPL_Fixtures_Extract[[Player]:[Player]],0),MATCH(FPL_Combined[[#Headers],[Gameweek 09]],FPL_Fixtures_Extract[#Headers],0)),3))</f>
        <v>MCI(A) 1-5</v>
      </c>
      <c r="K479" t="str">
        <f ca="1">IF(RIGHT(FPL_Combined[[#Headers],[Gameweek 10]],2)&lt;$B$622,INDEX(FPL_Results_Extract[Gameweek 10],MATCH($A479,FPL_Results_Extract[[Player]:[Player]],0)),INDEX(Team_Key[[Abbreviation]:[Abbreviation]],MATCH(LEFT(INDEX(FPL_Fixtures_Extract[],MATCH($A479,FPL_Fixtures_Extract[[Player]:[Player]],0),MATCH(FPL_Combined[[#Headers],[Gameweek 10]],FPL_Fixtures_Extract[#Headers],0)),LEN(INDEX(FPL_Fixtures_Extract[],MATCH($A479,FPL_Fixtures_Extract[[Player]:[Player]],0),MATCH(FPL_Combined[[#Headers],[Gameweek 10]],FPL_Fixtures_Extract[#Headers],0)))-4),Team_Key[[Full Name]:[Full Name]],0))&amp;RIGHT(INDEX(FPL_Fixtures_Extract[],MATCH($A479,FPL_Fixtures_Extract[[Player]:[Player]],0),MATCH(FPL_Combined[[#Headers],[Gameweek 10]],FPL_Fixtures_Extract[#Headers],0)),3))</f>
        <v>TOT(H) 1-5</v>
      </c>
      <c r="L479" t="str">
        <f ca="1">IF(RIGHT(FPL_Combined[[#Headers],[Gameweek 11]],2)&lt;$B$622,INDEX(FPL_Results_Extract[Gameweek 11],MATCH($A479,FPL_Results_Extract[[Player]:[Player]],0)),INDEX(Team_Key[[Abbreviation]:[Abbreviation]],MATCH(LEFT(INDEX(FPL_Fixtures_Extract[],MATCH($A479,FPL_Fixtures_Extract[[Player]:[Player]],0),MATCH(FPL_Combined[[#Headers],[Gameweek 11]],FPL_Fixtures_Extract[#Headers],0)),LEN(INDEX(FPL_Fixtures_Extract[],MATCH($A479,FPL_Fixtures_Extract[[Player]:[Player]],0),MATCH(FPL_Combined[[#Headers],[Gameweek 11]],FPL_Fixtures_Extract[#Headers],0)))-4),Team_Key[[Full Name]:[Full Name]],0))&amp;RIGHT(INDEX(FPL_Fixtures_Extract[],MATCH($A479,FPL_Fixtures_Extract[[Player]:[Player]],0),MATCH(FPL_Combined[[#Headers],[Gameweek 11]],FPL_Fixtures_Extract[#Headers],0)),3))</f>
        <v>SOU(A) 0-2</v>
      </c>
      <c r="M479" t="str">
        <f ca="1">IF(RIGHT(FPL_Combined[[#Headers],[Gameweek 12]],2)&lt;$B$622,INDEX(FPL_Results_Extract[Gameweek 12],MATCH($A479,FPL_Results_Extract[[Player]:[Player]],0)),INDEX(Team_Key[[Abbreviation]:[Abbreviation]],MATCH(LEFT(INDEX(FPL_Fixtures_Extract[],MATCH($A479,FPL_Fixtures_Extract[[Player]:[Player]],0),MATCH(FPL_Combined[[#Headers],[Gameweek 12]],FPL_Fixtures_Extract[#Headers],0)),LEN(INDEX(FPL_Fixtures_Extract[],MATCH($A479,FPL_Fixtures_Extract[[Player]:[Player]],0),MATCH(FPL_Combined[[#Headers],[Gameweek 12]],FPL_Fixtures_Extract[#Headers],0)))-4),Team_Key[[Full Name]:[Full Name]],0))&amp;RIGHT(INDEX(FPL_Fixtures_Extract[],MATCH($A479,FPL_Fixtures_Extract[[Player]:[Player]],0),MATCH(FPL_Combined[[#Headers],[Gameweek 12]],FPL_Fixtures_Extract[#Headers],0)),3))</f>
        <v>NEW(H) 0-1</v>
      </c>
      <c r="N479" t="str">
        <f ca="1">IF(RIGHT(FPL_Combined[[#Headers],[Gameweek 13]],2)&lt;$B$622,INDEX(FPL_Results_Extract[Gameweek 13],MATCH($A479,FPL_Results_Extract[[Player]:[Player]],0)),INDEX(Team_Key[[Abbreviation]:[Abbreviation]],MATCH(LEFT(INDEX(FPL_Fixtures_Extract[],MATCH($A479,FPL_Fixtures_Extract[[Player]:[Player]],0),MATCH(FPL_Combined[[#Headers],[Gameweek 13]],FPL_Fixtures_Extract[#Headers],0)),LEN(INDEX(FPL_Fixtures_Extract[],MATCH($A479,FPL_Fixtures_Extract[[Player]:[Player]],0),MATCH(FPL_Combined[[#Headers],[Gameweek 13]],FPL_Fixtures_Extract[#Headers],0)))-4),Team_Key[[Full Name]:[Full Name]],0))&amp;RIGHT(INDEX(FPL_Fixtures_Extract[],MATCH($A479,FPL_Fixtures_Extract[[Player]:[Player]],0),MATCH(FPL_Combined[[#Headers],[Gameweek 13]],FPL_Fixtures_Extract[#Headers],0)),3))</f>
        <v>SWA(A) 2-2</v>
      </c>
      <c r="O479" t="str">
        <f ca="1">IF(RIGHT(FPL_Combined[[#Headers],[Gameweek 14]],2)&lt;$B$622,INDEX(FPL_Results_Extract[Gameweek 14],MATCH($A479,FPL_Results_Extract[[Player]:[Player]],0)),INDEX(Team_Key[[Abbreviation]:[Abbreviation]],MATCH(LEFT(INDEX(FPL_Fixtures_Extract[],MATCH($A479,FPL_Fixtures_Extract[[Player]:[Player]],0),MATCH(FPL_Combined[[#Headers],[Gameweek 14]],FPL_Fixtures_Extract[#Headers],0)),LEN(INDEX(FPL_Fixtures_Extract[],MATCH($A479,FPL_Fixtures_Extract[[Player]:[Player]],0),MATCH(FPL_Combined[[#Headers],[Gameweek 14]],FPL_Fixtures_Extract[#Headers],0)))-4),Team_Key[[Full Name]:[Full Name]],0))&amp;RIGHT(INDEX(FPL_Fixtures_Extract[],MATCH($A479,FPL_Fixtures_Extract[[Player]:[Player]],0),MATCH(FPL_Combined[[#Headers],[Gameweek 14]],FPL_Fixtures_Extract[#Headers],0)),3))</f>
        <v>EVE(H) 3-3</v>
      </c>
      <c r="P479" t="str">
        <f ca="1">IF(RIGHT(FPL_Combined[[#Headers],[Gameweek 15]],2)&lt;$B$622,INDEX(FPL_Results_Extract[Gameweek 15],MATCH($A479,FPL_Results_Extract[[Player]:[Player]],0)),INDEX(Team_Key[[Abbreviation]:[Abbreviation]],MATCH(LEFT(INDEX(FPL_Fixtures_Extract[],MATCH($A479,FPL_Fixtures_Extract[[Player]:[Player]],0),MATCH(FPL_Combined[[#Headers],[Gameweek 15]],FPL_Fixtures_Extract[#Headers],0)),LEN(INDEX(FPL_Fixtures_Extract[],MATCH($A479,FPL_Fixtures_Extract[[Player]:[Player]],0),MATCH(FPL_Combined[[#Headers],[Gameweek 15]],FPL_Fixtures_Extract[#Headers],0)))-4),Team_Key[[Full Name]:[Full Name]],0))&amp;RIGHT(INDEX(FPL_Fixtures_Extract[],MATCH($A479,FPL_Fixtures_Extract[[Player]:[Player]],0),MATCH(FPL_Combined[[#Headers],[Gameweek 15]],FPL_Fixtures_Extract[#Headers],0)),3))</f>
        <v>CHE(A) 1-0</v>
      </c>
      <c r="Q479" t="str">
        <f ca="1">IF(RIGHT(FPL_Combined[[#Headers],[Gameweek 16]],2)&lt;$B$622,INDEX(FPL_Results_Extract[Gameweek 16],MATCH($A479,FPL_Results_Extract[[Player]:[Player]],0)),INDEX(Team_Key[[Abbreviation]:[Abbreviation]],MATCH(LEFT(INDEX(FPL_Fixtures_Extract[],MATCH($A479,FPL_Fixtures_Extract[[Player]:[Player]],0),MATCH(FPL_Combined[[#Headers],[Gameweek 16]],FPL_Fixtures_Extract[#Headers],0)),LEN(INDEX(FPL_Fixtures_Extract[],MATCH($A479,FPL_Fixtures_Extract[[Player]:[Player]],0),MATCH(FPL_Combined[[#Headers],[Gameweek 16]],FPL_Fixtures_Extract[#Headers],0)))-4),Team_Key[[Full Name]:[Full Name]],0))&amp;RIGHT(INDEX(FPL_Fixtures_Extract[],MATCH($A479,FPL_Fixtures_Extract[[Player]:[Player]],0),MATCH(FPL_Combined[[#Headers],[Gameweek 16]],FPL_Fixtures_Extract[#Headers],0)),3))</f>
        <v>MUN(H) 2-1</v>
      </c>
      <c r="R479" t="str">
        <f ca="1">IF(RIGHT(FPL_Combined[[#Headers],[Gameweek 17]],2)&lt;$B$622,INDEX(FPL_Results_Extract[Gameweek 17],MATCH($A479,FPL_Results_Extract[[Player]:[Player]],0)),INDEX(Team_Key[[Abbreviation]:[Abbreviation]],MATCH(LEFT(INDEX(FPL_Fixtures_Extract[],MATCH($A479,FPL_Fixtures_Extract[[Player]:[Player]],0),MATCH(FPL_Combined[[#Headers],[Gameweek 17]],FPL_Fixtures_Extract[#Headers],0)),LEN(INDEX(FPL_Fixtures_Extract[],MATCH($A479,FPL_Fixtures_Extract[[Player]:[Player]],0),MATCH(FPL_Combined[[#Headers],[Gameweek 17]],FPL_Fixtures_Extract[#Headers],0)))-4),Team_Key[[Full Name]:[Full Name]],0))&amp;RIGHT(INDEX(FPL_Fixtures_Extract[],MATCH($A479,FPL_Fixtures_Extract[[Player]:[Player]],0),MATCH(FPL_Combined[[#Headers],[Gameweek 17]],FPL_Fixtures_Extract[#Headers],0)),3))</f>
        <v>WBA(A) 2-1</v>
      </c>
      <c r="S479" t="str">
        <f ca="1">IF(RIGHT(FPL_Combined[[#Headers],[Gameweek 18]],2)&lt;$B$622,INDEX(FPL_Results_Extract[Gameweek 18],MATCH($A479,FPL_Results_Extract[[Player]:[Player]],0)),INDEX(Team_Key[[Abbreviation]:[Abbreviation]],MATCH(LEFT(INDEX(FPL_Fixtures_Extract[],MATCH($A479,FPL_Fixtures_Extract[[Player]:[Player]],0),MATCH(FPL_Combined[[#Headers],[Gameweek 18]],FPL_Fixtures_Extract[#Headers],0)),LEN(INDEX(FPL_Fixtures_Extract[],MATCH($A479,FPL_Fixtures_Extract[[Player]:[Player]],0),MATCH(FPL_Combined[[#Headers],[Gameweek 18]],FPL_Fixtures_Extract[#Headers],0)))-4),Team_Key[[Full Name]:[Full Name]],0))&amp;RIGHT(INDEX(FPL_Fixtures_Extract[],MATCH($A479,FPL_Fixtures_Extract[[Player]:[Player]],0),MATCH(FPL_Combined[[#Headers],[Gameweek 18]],FPL_Fixtures_Extract[#Headers],0)),3))</f>
        <v>CRY(H) 0-0</v>
      </c>
      <c r="T479" t="str">
        <f ca="1">IF(RIGHT(FPL_Combined[[#Headers],[Gameweek 19]],2)&lt;$B$622,INDEX(FPL_Results_Extract[Gameweek 19],MATCH($A479,FPL_Results_Extract[[Player]:[Player]],0)),INDEX(Team_Key[[Abbreviation]:[Abbreviation]],MATCH(LEFT(INDEX(FPL_Fixtures_Extract[],MATCH($A479,FPL_Fixtures_Extract[[Player]:[Player]],0),MATCH(FPL_Combined[[#Headers],[Gameweek 19]],FPL_Fixtures_Extract[#Headers],0)),LEN(INDEX(FPL_Fixtures_Extract[],MATCH($A479,FPL_Fixtures_Extract[[Player]:[Player]],0),MATCH(FPL_Combined[[#Headers],[Gameweek 19]],FPL_Fixtures_Extract[#Headers],0)))-4),Team_Key[[Full Name]:[Full Name]],0))&amp;RIGHT(INDEX(FPL_Fixtures_Extract[],MATCH($A479,FPL_Fixtures_Extract[[Player]:[Player]],0),MATCH(FPL_Combined[[#Headers],[Gameweek 19]],FPL_Fixtures_Extract[#Headers],0)),3))</f>
        <v>ARS(A) 0-2</v>
      </c>
      <c r="U479" t="str">
        <f ca="1">IF(RIGHT(FPL_Combined[[#Headers],[Gameweek 20]],2)&lt;$B$622,INDEX(FPL_Results_Extract[Gameweek 20],MATCH($A479,FPL_Results_Extract[[Player]:[Player]],0)),INDEX(Team_Key[[Abbreviation]:[Abbreviation]],MATCH(LEFT(INDEX(FPL_Fixtures_Extract[],MATCH($A479,FPL_Fixtures_Extract[[Player]:[Player]],0),MATCH(FPL_Combined[[#Headers],[Gameweek 20]],FPL_Fixtures_Extract[#Headers],0)),LEN(INDEX(FPL_Fixtures_Extract[],MATCH($A479,FPL_Fixtures_Extract[[Player]:[Player]],0),MATCH(FPL_Combined[[#Headers],[Gameweek 20]],FPL_Fixtures_Extract[#Headers],0)))-4),Team_Key[[Full Name]:[Full Name]],0))&amp;RIGHT(INDEX(FPL_Fixtures_Extract[],MATCH($A479,FPL_Fixtures_Extract[[Player]:[Player]],0),MATCH(FPL_Combined[[#Headers],[Gameweek 20]],FPL_Fixtures_Extract[#Headers],0)),3))</f>
        <v>LEI(A) 0-0</v>
      </c>
      <c r="V479" t="str">
        <f ca="1">IF(RIGHT(FPL_Combined[[#Headers],[Gameweek 21]],2)&lt;$B$622,INDEX(FPL_Results_Extract[Gameweek 21],MATCH($A479,FPL_Results_Extract[[Player]:[Player]],0)),INDEX(Team_Key[[Abbreviation]:[Abbreviation]],MATCH(LEFT(INDEX(FPL_Fixtures_Extract[],MATCH($A479,FPL_Fixtures_Extract[[Player]:[Player]],0),MATCH(FPL_Combined[[#Headers],[Gameweek 21]],FPL_Fixtures_Extract[#Headers],0)),LEN(INDEX(FPL_Fixtures_Extract[],MATCH($A479,FPL_Fixtures_Extract[[Player]:[Player]],0),MATCH(FPL_Combined[[#Headers],[Gameweek 21]],FPL_Fixtures_Extract[#Headers],0)))-4),Team_Key[[Full Name]:[Full Name]],0))&amp;RIGHT(INDEX(FPL_Fixtures_Extract[],MATCH($A479,FPL_Fixtures_Extract[[Player]:[Player]],0),MATCH(FPL_Combined[[#Headers],[Gameweek 21]],FPL_Fixtures_Extract[#Headers],0)),3))</f>
        <v>WHU(H) 1-3</v>
      </c>
      <c r="W479" t="str">
        <f ca="1">IF(RIGHT(FPL_Combined[[#Headers],[Gameweek 22]],2)&lt;$B$622,INDEX(FPL_Results_Extract[Gameweek 22],MATCH($A479,FPL_Results_Extract[[Player]:[Player]],0)),INDEX(Team_Key[[Abbreviation]:[Abbreviation]],MATCH(LEFT(INDEX(FPL_Fixtures_Extract[],MATCH($A479,FPL_Fixtures_Extract[[Player]:[Player]],0),MATCH(FPL_Combined[[#Headers],[Gameweek 22]],FPL_Fixtures_Extract[#Headers],0)),LEN(INDEX(FPL_Fixtures_Extract[],MATCH($A479,FPL_Fixtures_Extract[[Player]:[Player]],0),MATCH(FPL_Combined[[#Headers],[Gameweek 22]],FPL_Fixtures_Extract[#Headers],0)))-4),Team_Key[[Full Name]:[Full Name]],0))&amp;RIGHT(INDEX(FPL_Fixtures_Extract[],MATCH($A479,FPL_Fixtures_Extract[[Player]:[Player]],0),MATCH(FPL_Combined[[#Headers],[Gameweek 22]],FPL_Fixtures_Extract[#Headers],0)),3))</f>
        <v>NOR(H) 3-0</v>
      </c>
      <c r="X479" t="str">
        <f ca="1">IF(RIGHT(FPL_Combined[[#Headers],[Gameweek 23]],2)&lt;$B$622,INDEX(FPL_Results_Extract[Gameweek 23],MATCH($A479,FPL_Results_Extract[[Player]:[Player]],0)),INDEX(Team_Key[[Abbreviation]:[Abbreviation]],MATCH(LEFT(INDEX(FPL_Fixtures_Extract[],MATCH($A479,FPL_Fixtures_Extract[[Player]:[Player]],0),MATCH(FPL_Combined[[#Headers],[Gameweek 23]],FPL_Fixtures_Extract[#Headers],0)),LEN(INDEX(FPL_Fixtures_Extract[],MATCH($A479,FPL_Fixtures_Extract[[Player]:[Player]],0),MATCH(FPL_Combined[[#Headers],[Gameweek 23]],FPL_Fixtures_Extract[#Headers],0)))-4),Team_Key[[Full Name]:[Full Name]],0))&amp;RIGHT(INDEX(FPL_Fixtures_Extract[],MATCH($A479,FPL_Fixtures_Extract[[Player]:[Player]],0),MATCH(FPL_Combined[[#Headers],[Gameweek 23]],FPL_Fixtures_Extract[#Headers],0)),3))</f>
        <v>SUN(A) 1-1</v>
      </c>
      <c r="Y479" t="str">
        <f ca="1">IF(RIGHT(FPL_Combined[[#Headers],[Gameweek 24]],2)&lt;$B$622,INDEX(FPL_Results_Extract[Team],MATCH($A479,FPL_Results_Extract[[Player]:[Player]],0)),INDEX(Team_Key[[Abbreviation]:[Abbreviation]],MATCH(LEFT(INDEX(FPL_Fixtures_Extract[],MATCH($A479,FPL_Fixtures_Extract[[Player]:[Player]],0),MATCH(FPL_Combined[[#Headers],[Gameweek 24]],FPL_Fixtures_Extract[#Headers],0)),LEN(INDEX(FPL_Fixtures_Extract[],MATCH($A479,FPL_Fixtures_Extract[[Player]:[Player]],0),MATCH(FPL_Combined[[#Headers],[Gameweek 24]],FPL_Fixtures_Extract[#Headers],0)))-4),Team_Key[[Full Name]:[Full Name]],0))&amp;RIGHT(INDEX(FPL_Fixtures_Extract[],MATCH($A479,FPL_Fixtures_Extract[[Player]:[Player]],0),MATCH(FPL_Combined[[#Headers],[Gameweek 24]],FPL_Fixtures_Extract[#Headers],0)),3))</f>
        <v>BOU</v>
      </c>
      <c r="Z479" t="str">
        <f ca="1">IF(RIGHT(FPL_Combined[[#Headers],[Gameweek 25]],2)&lt;$B$622,INDEX(FPL_Results_Extract[Player],MATCH($A479,FPL_Results_Extract[[Player]:[Player]],0)),INDEX(Team_Key[[Abbreviation]:[Abbreviation]],MATCH(LEFT(INDEX(FPL_Fixtures_Extract[],MATCH($A479,FPL_Fixtures_Extract[[Player]:[Player]],0),MATCH(FPL_Combined[[#Headers],[Gameweek 25]],FPL_Fixtures_Extract[#Headers],0)),LEN(INDEX(FPL_Fixtures_Extract[],MATCH($A479,FPL_Fixtures_Extract[[Player]:[Player]],0),MATCH(FPL_Combined[[#Headers],[Gameweek 25]],FPL_Fixtures_Extract[#Headers],0)))-4),Team_Key[[Full Name]:[Full Name]],0))&amp;RIGHT(INDEX(FPL_Fixtures_Extract[],MATCH($A479,FPL_Fixtures_Extract[[Player]:[Player]],0),MATCH(FPL_Combined[[#Headers],[Gameweek 25]],FPL_Fixtures_Extract[#Headers],0)),3))</f>
        <v>Ritchie</v>
      </c>
      <c r="AA479" t="str">
        <f ca="1">IF(RIGHT(FPL_Combined[[#Headers],[Gameweek 26]],2)&lt;$B$622,INDEX(FPL_Results_Extract[Gameweek 01],MATCH($A479,FPL_Results_Extract[[Player]:[Player]],0)),INDEX(Team_Key[[Abbreviation]:[Abbreviation]],MATCH(LEFT(INDEX(FPL_Fixtures_Extract[],MATCH($A479,FPL_Fixtures_Extract[[Player]:[Player]],0),MATCH(FPL_Combined[[#Headers],[Gameweek 26]],FPL_Fixtures_Extract[#Headers],0)),LEN(INDEX(FPL_Fixtures_Extract[],MATCH($A479,FPL_Fixtures_Extract[[Player]:[Player]],0),MATCH(FPL_Combined[[#Headers],[Gameweek 26]],FPL_Fixtures_Extract[#Headers],0)))-4),Team_Key[[Full Name]:[Full Name]],0))&amp;RIGHT(INDEX(FPL_Fixtures_Extract[],MATCH($A479,FPL_Fixtures_Extract[[Player]:[Player]],0),MATCH(FPL_Combined[[#Headers],[Gameweek 26]],FPL_Fixtures_Extract[#Headers],0)),3))</f>
        <v>AVL(H) 0-1</v>
      </c>
      <c r="AB479" t="str">
        <f ca="1">IF(RIGHT(FPL_Combined[[#Headers],[Gameweek 27]],2)&lt;$B$622,INDEX(FPL_Results_Extract[Gameweek 02],MATCH($A479,FPL_Results_Extract[[Player]:[Player]],0)),INDEX(Team_Key[[Abbreviation]:[Abbreviation]],MATCH(LEFT(INDEX(FPL_Fixtures_Extract[],MATCH($A479,FPL_Fixtures_Extract[[Player]:[Player]],0),MATCH(FPL_Combined[[#Headers],[Gameweek 27]],FPL_Fixtures_Extract[#Headers],0)),LEN(INDEX(FPL_Fixtures_Extract[],MATCH($A479,FPL_Fixtures_Extract[[Player]:[Player]],0),MATCH(FPL_Combined[[#Headers],[Gameweek 27]],FPL_Fixtures_Extract[#Headers],0)))-4),Team_Key[[Full Name]:[Full Name]],0))&amp;RIGHT(INDEX(FPL_Fixtures_Extract[],MATCH($A479,FPL_Fixtures_Extract[[Player]:[Player]],0),MATCH(FPL_Combined[[#Headers],[Gameweek 27]],FPL_Fixtures_Extract[#Headers],0)),3))</f>
        <v>LIV(A) 0-1</v>
      </c>
      <c r="AC479" t="str">
        <f ca="1">IF(RIGHT(FPL_Combined[[#Headers],[Gameweek 28]],2)&lt;$B$622,INDEX(FPL_Results_Extract[Gameweek 03],MATCH($A479,FPL_Results_Extract[[Player]:[Player]],0)),INDEX(Team_Key[[Abbreviation]:[Abbreviation]],MATCH(LEFT(INDEX(FPL_Fixtures_Extract[],MATCH($A479,FPL_Fixtures_Extract[[Player]:[Player]],0),MATCH(FPL_Combined[[#Headers],[Gameweek 28]],FPL_Fixtures_Extract[#Headers],0)),LEN(INDEX(FPL_Fixtures_Extract[],MATCH($A479,FPL_Fixtures_Extract[[Player]:[Player]],0),MATCH(FPL_Combined[[#Headers],[Gameweek 28]],FPL_Fixtures_Extract[#Headers],0)))-4),Team_Key[[Full Name]:[Full Name]],0))&amp;RIGHT(INDEX(FPL_Fixtures_Extract[],MATCH($A479,FPL_Fixtures_Extract[[Player]:[Player]],0),MATCH(FPL_Combined[[#Headers],[Gameweek 28]],FPL_Fixtures_Extract[#Headers],0)),3))</f>
        <v>WHU(A) 4-3</v>
      </c>
      <c r="AD479" t="str">
        <f ca="1">IF(RIGHT(FPL_Combined[[#Headers],[Gameweek 29]],2)&lt;$B$622,INDEX(FPL_Results_Extract[Gameweek 04],MATCH($A479,FPL_Results_Extract[[Player]:[Player]],0)),INDEX(Team_Key[[Abbreviation]:[Abbreviation]],MATCH(LEFT(INDEX(FPL_Fixtures_Extract[],MATCH($A479,FPL_Fixtures_Extract[[Player]:[Player]],0),MATCH(FPL_Combined[[#Headers],[Gameweek 29]],FPL_Fixtures_Extract[#Headers],0)),LEN(INDEX(FPL_Fixtures_Extract[],MATCH($A479,FPL_Fixtures_Extract[[Player]:[Player]],0),MATCH(FPL_Combined[[#Headers],[Gameweek 29]],FPL_Fixtures_Extract[#Headers],0)))-4),Team_Key[[Full Name]:[Full Name]],0))&amp;RIGHT(INDEX(FPL_Fixtures_Extract[],MATCH($A479,FPL_Fixtures_Extract[[Player]:[Player]],0),MATCH(FPL_Combined[[#Headers],[Gameweek 29]],FPL_Fixtures_Extract[#Headers],0)),3))</f>
        <v>NEW(A)</v>
      </c>
      <c r="AE479" t="str">
        <f ca="1">IF(RIGHT(FPL_Combined[[#Headers],[Gameweek 30]],2)&lt;$B$622,INDEX(FPL_Results_Extract[Gameweek 05],MATCH($A479,FPL_Results_Extract[[Player]:[Player]],0)),INDEX(Team_Key[[Abbreviation]:[Abbreviation]],MATCH(LEFT(INDEX(FPL_Fixtures_Extract[],MATCH($A479,FPL_Fixtures_Extract[[Player]:[Player]],0),MATCH(FPL_Combined[[#Headers],[Gameweek 30]],FPL_Fixtures_Extract[#Headers],0)),LEN(INDEX(FPL_Fixtures_Extract[],MATCH($A479,FPL_Fixtures_Extract[[Player]:[Player]],0),MATCH(FPL_Combined[[#Headers],[Gameweek 30]],FPL_Fixtures_Extract[#Headers],0)))-4),Team_Key[[Full Name]:[Full Name]],0))&amp;RIGHT(INDEX(FPL_Fixtures_Extract[],MATCH($A479,FPL_Fixtures_Extract[[Player]:[Player]],0),MATCH(FPL_Combined[[#Headers],[Gameweek 30]],FPL_Fixtures_Extract[#Headers],0)),3))</f>
        <v>SWA(H)</v>
      </c>
      <c r="AF479" t="str">
        <f ca="1">IF(RIGHT(FPL_Combined[[#Headers],[Gameweek 31]],2)&lt;$B$622,INDEX(FPL_Results_Extract[Gameweek 06],MATCH($A479,FPL_Results_Extract[[Player]:[Player]],0)),INDEX(Team_Key[[Abbreviation]:[Abbreviation]],MATCH(LEFT(INDEX(FPL_Fixtures_Extract[],MATCH($A479,FPL_Fixtures_Extract[[Player]:[Player]],0),MATCH(FPL_Combined[[#Headers],[Gameweek 31]],FPL_Fixtures_Extract[#Headers],0)),LEN(INDEX(FPL_Fixtures_Extract[],MATCH($A479,FPL_Fixtures_Extract[[Player]:[Player]],0),MATCH(FPL_Combined[[#Headers],[Gameweek 31]],FPL_Fixtures_Extract[#Headers],0)))-4),Team_Key[[Full Name]:[Full Name]],0))&amp;RIGHT(INDEX(FPL_Fixtures_Extract[],MATCH($A479,FPL_Fixtures_Extract[[Player]:[Player]],0),MATCH(FPL_Combined[[#Headers],[Gameweek 31]],FPL_Fixtures_Extract[#Headers],0)),3))</f>
        <v>TOT(A)</v>
      </c>
      <c r="AG479" t="str">
        <f ca="1">IF(RIGHT(FPL_Combined[[#Headers],[Gameweek 32]],2)&lt;$B$622,INDEX(FPL_Results_Extract[Gameweek 07],MATCH($A479,FPL_Results_Extract[[Player]:[Player]],0)),INDEX(Team_Key[[Abbreviation]:[Abbreviation]],MATCH(LEFT(INDEX(FPL_Fixtures_Extract[],MATCH($A479,FPL_Fixtures_Extract[[Player]:[Player]],0),MATCH(FPL_Combined[[#Headers],[Gameweek 32]],FPL_Fixtures_Extract[#Headers],0)),LEN(INDEX(FPL_Fixtures_Extract[],MATCH($A479,FPL_Fixtures_Extract[[Player]:[Player]],0),MATCH(FPL_Combined[[#Headers],[Gameweek 32]],FPL_Fixtures_Extract[#Headers],0)))-4),Team_Key[[Full Name]:[Full Name]],0))&amp;RIGHT(INDEX(FPL_Fixtures_Extract[],MATCH($A479,FPL_Fixtures_Extract[[Player]:[Player]],0),MATCH(FPL_Combined[[#Headers],[Gameweek 32]],FPL_Fixtures_Extract[#Headers],0)),3))</f>
        <v>MCI(H)</v>
      </c>
      <c r="AH479" t="str">
        <f ca="1">IF(RIGHT(FPL_Combined[[#Headers],[Gameweek 33]],2)&lt;$B$622,INDEX(FPL_Results_Extract[Gameweek 08],MATCH($A479,FPL_Results_Extract[[Player]:[Player]],0)),INDEX(Team_Key[[Abbreviation]:[Abbreviation]],MATCH(LEFT(INDEX(FPL_Fixtures_Extract[],MATCH($A479,FPL_Fixtures_Extract[[Player]:[Player]],0),MATCH(FPL_Combined[[#Headers],[Gameweek 33]],FPL_Fixtures_Extract[#Headers],0)),LEN(INDEX(FPL_Fixtures_Extract[],MATCH($A479,FPL_Fixtures_Extract[[Player]:[Player]],0),MATCH(FPL_Combined[[#Headers],[Gameweek 33]],FPL_Fixtures_Extract[#Headers],0)))-4),Team_Key[[Full Name]:[Full Name]],0))&amp;RIGHT(INDEX(FPL_Fixtures_Extract[],MATCH($A479,FPL_Fixtures_Extract[[Player]:[Player]],0),MATCH(FPL_Combined[[#Headers],[Gameweek 33]],FPL_Fixtures_Extract[#Headers],0)),3))</f>
        <v>AVL(A)</v>
      </c>
      <c r="AI479" t="str">
        <f ca="1">IF(RIGHT(FPL_Combined[[#Headers],[Gameweek 34]],2)&lt;$B$622,INDEX(FPL_Results_Extract[Gameweek 09],MATCH($A479,FPL_Results_Extract[[Player]:[Player]],0)),INDEX(Team_Key[[Abbreviation]:[Abbreviation]],MATCH(LEFT(INDEX(FPL_Fixtures_Extract[],MATCH($A479,FPL_Fixtures_Extract[[Player]:[Player]],0),MATCH(FPL_Combined[[#Headers],[Gameweek 34]],FPL_Fixtures_Extract[#Headers],0)),LEN(INDEX(FPL_Fixtures_Extract[],MATCH($A479,FPL_Fixtures_Extract[[Player]:[Player]],0),MATCH(FPL_Combined[[#Headers],[Gameweek 34]],FPL_Fixtures_Extract[#Headers],0)))-4),Team_Key[[Full Name]:[Full Name]],0))&amp;RIGHT(INDEX(FPL_Fixtures_Extract[],MATCH($A479,FPL_Fixtures_Extract[[Player]:[Player]],0),MATCH(FPL_Combined[[#Headers],[Gameweek 34]],FPL_Fixtures_Extract[#Headers],0)),3))</f>
        <v>LIV(H)</v>
      </c>
      <c r="AJ479" t="str">
        <f ca="1">IF(RIGHT(FPL_Combined[[#Headers],[Gameweek 35]],2)&lt;$B$622,INDEX(FPL_Results_Extract[Gameweek 10],MATCH($A479,FPL_Results_Extract[[Player]:[Player]],0)),INDEX(Team_Key[[Abbreviation]:[Abbreviation]],MATCH(LEFT(INDEX(FPL_Fixtures_Extract[],MATCH($A479,FPL_Fixtures_Extract[[Player]:[Player]],0),MATCH(FPL_Combined[[#Headers],[Gameweek 35]],FPL_Fixtures_Extract[#Headers],0)),LEN(INDEX(FPL_Fixtures_Extract[],MATCH($A479,FPL_Fixtures_Extract[[Player]:[Player]],0),MATCH(FPL_Combined[[#Headers],[Gameweek 35]],FPL_Fixtures_Extract[#Headers],0)))-4),Team_Key[[Full Name]:[Full Name]],0))&amp;RIGHT(INDEX(FPL_Fixtures_Extract[],MATCH($A479,FPL_Fixtures_Extract[[Player]:[Player]],0),MATCH(FPL_Combined[[#Headers],[Gameweek 35]],FPL_Fixtures_Extract[#Headers],0)),3))</f>
        <v>CHE(H)</v>
      </c>
      <c r="AK479" t="str">
        <f ca="1">IF(RIGHT(FPL_Combined[[#Headers],[Gameweek 36]],2)&lt;$B$622,INDEX(FPL_Results_Extract[Gameweek 11],MATCH($A479,FPL_Results_Extract[[Player]:[Player]],0)),INDEX(Team_Key[[Abbreviation]:[Abbreviation]],MATCH(LEFT(INDEX(FPL_Fixtures_Extract[],MATCH($A479,FPL_Fixtures_Extract[[Player]:[Player]],0),MATCH(FPL_Combined[[#Headers],[Gameweek 36]],FPL_Fixtures_Extract[#Headers],0)),LEN(INDEX(FPL_Fixtures_Extract[],MATCH($A479,FPL_Fixtures_Extract[[Player]:[Player]],0),MATCH(FPL_Combined[[#Headers],[Gameweek 36]],FPL_Fixtures_Extract[#Headers],0)))-4),Team_Key[[Full Name]:[Full Name]],0))&amp;RIGHT(INDEX(FPL_Fixtures_Extract[],MATCH($A479,FPL_Fixtures_Extract[[Player]:[Player]],0),MATCH(FPL_Combined[[#Headers],[Gameweek 36]],FPL_Fixtures_Extract[#Headers],0)),3))</f>
        <v>EVE(A)</v>
      </c>
      <c r="AL479" t="str">
        <f ca="1">IF(RIGHT(FPL_Combined[[#Headers],[Gameweek 37]],2)&lt;$B$622,INDEX(FPL_Results_Extract[Gameweek 12],MATCH($A479,FPL_Results_Extract[[Player]:[Player]],0)),INDEX(Team_Key[[Abbreviation]:[Abbreviation]],MATCH(LEFT(INDEX(FPL_Fixtures_Extract[],MATCH($A479,FPL_Fixtures_Extract[[Player]:[Player]],0),MATCH(FPL_Combined[[#Headers],[Gameweek 37]],FPL_Fixtures_Extract[#Headers],0)),LEN(INDEX(FPL_Fixtures_Extract[],MATCH($A479,FPL_Fixtures_Extract[[Player]:[Player]],0),MATCH(FPL_Combined[[#Headers],[Gameweek 37]],FPL_Fixtures_Extract[#Headers],0)))-4),Team_Key[[Full Name]:[Full Name]],0))&amp;RIGHT(INDEX(FPL_Fixtures_Extract[],MATCH($A479,FPL_Fixtures_Extract[[Player]:[Player]],0),MATCH(FPL_Combined[[#Headers],[Gameweek 37]],FPL_Fixtures_Extract[#Headers],0)),3))</f>
        <v>WBA(H)</v>
      </c>
      <c r="AM479" t="str">
        <f ca="1">IF(RIGHT(FPL_Combined[[#Headers],[Gameweek 38]],2)&lt;$B$622,INDEX(FPL_Results_Extract[Gameweek 13],MATCH($A479,FPL_Results_Extract[[Player]:[Player]],0)),INDEX(Team_Key[[Abbreviation]:[Abbreviation]],MATCH(LEFT(INDEX(FPL_Fixtures_Extract[],MATCH($A479,FPL_Fixtures_Extract[[Player]:[Player]],0),MATCH(FPL_Combined[[#Headers],[Gameweek 38]],FPL_Fixtures_Extract[#Headers],0)),LEN(INDEX(FPL_Fixtures_Extract[],MATCH($A479,FPL_Fixtures_Extract[[Player]:[Player]],0),MATCH(FPL_Combined[[#Headers],[Gameweek 38]],FPL_Fixtures_Extract[#Headers],0)))-4),Team_Key[[Full Name]:[Full Name]],0))&amp;RIGHT(INDEX(FPL_Fixtures_Extract[],MATCH($A479,FPL_Fixtures_Extract[[Player]:[Player]],0),MATCH(FPL_Combined[[#Headers],[Gameweek 38]],FPL_Fixtures_Extract[#Headers],0)),3))</f>
        <v>MUN(A)</v>
      </c>
    </row>
    <row r="480" spans="1:39" x14ac:dyDescent="0.45">
      <c r="A480" t="s">
        <v>386</v>
      </c>
      <c r="B480" t="str">
        <f ca="1">IF(RIGHT(FPL_Combined[[#Headers],[Gameweek 01]],2)&lt;$B$622,INDEX(FPL_Results_Extract[Gameweek 01],MATCH($A480,FPL_Results_Extract[[Player]:[Player]],0)),INDEX(Team_Key[[Abbreviation]:[Abbreviation]],MATCH(LEFT(INDEX(FPL_Fixtures_Extract[],MATCH($A480,FPL_Fixtures_Extract[[Player]:[Player]],0),MATCH(FPL_Combined[[#Headers],[Gameweek 01]],FPL_Fixtures_Extract[#Headers],0)),LEN(INDEX(FPL_Fixtures_Extract[],MATCH($A480,FPL_Fixtures_Extract[[Player]:[Player]],0),MATCH(FPL_Combined[[#Headers],[Gameweek 01]],FPL_Fixtures_Extract[#Headers],0)))-4),Team_Key[[Full Name]:[Full Name]],0))&amp;RIGHT(INDEX(FPL_Fixtures_Extract[],MATCH($A480,FPL_Fixtures_Extract[[Player]:[Player]],0),MATCH(FPL_Combined[[#Headers],[Gameweek 01]],FPL_Fixtures_Extract[#Headers],0)),3))</f>
        <v>SOU(H) 2-2</v>
      </c>
      <c r="C480" t="str">
        <f ca="1">IF(RIGHT(FPL_Combined[[#Headers],[Gameweek 02]],2)&lt;$B$622,INDEX(FPL_Results_Extract[Gameweek 02],MATCH($A480,FPL_Results_Extract[[Player]:[Player]],0)),INDEX(Team_Key[[Abbreviation]:[Abbreviation]],MATCH(LEFT(INDEX(FPL_Fixtures_Extract[],MATCH($A480,FPL_Fixtures_Extract[[Player]:[Player]],0),MATCH(FPL_Combined[[#Headers],[Gameweek 02]],FPL_Fixtures_Extract[#Headers],0)),LEN(INDEX(FPL_Fixtures_Extract[],MATCH($A480,FPL_Fixtures_Extract[[Player]:[Player]],0),MATCH(FPL_Combined[[#Headers],[Gameweek 02]],FPL_Fixtures_Extract[#Headers],0)))-4),Team_Key[[Full Name]:[Full Name]],0))&amp;RIGHT(INDEX(FPL_Fixtures_Extract[],MATCH($A480,FPL_Fixtures_Extract[[Player]:[Player]],0),MATCH(FPL_Combined[[#Headers],[Gameweek 02]],FPL_Fixtures_Extract[#Headers],0)),3))</f>
        <v>SWA(A) 0-2</v>
      </c>
      <c r="D480" t="str">
        <f ca="1">IF(RIGHT(FPL_Combined[[#Headers],[Gameweek 03]],2)&lt;$B$622,INDEX(FPL_Results_Extract[Gameweek 03],MATCH($A480,FPL_Results_Extract[[Player]:[Player]],0)),INDEX(Team_Key[[Abbreviation]:[Abbreviation]],MATCH(LEFT(INDEX(FPL_Fixtures_Extract[],MATCH($A480,FPL_Fixtures_Extract[[Player]:[Player]],0),MATCH(FPL_Combined[[#Headers],[Gameweek 03]],FPL_Fixtures_Extract[#Headers],0)),LEN(INDEX(FPL_Fixtures_Extract[],MATCH($A480,FPL_Fixtures_Extract[[Player]:[Player]],0),MATCH(FPL_Combined[[#Headers],[Gameweek 03]],FPL_Fixtures_Extract[#Headers],0)))-4),Team_Key[[Full Name]:[Full Name]],0))&amp;RIGHT(INDEX(FPL_Fixtures_Extract[],MATCH($A480,FPL_Fixtures_Extract[[Player]:[Player]],0),MATCH(FPL_Combined[[#Headers],[Gameweek 03]],FPL_Fixtures_Extract[#Headers],0)),3))</f>
        <v>MUN(A) 0-0</v>
      </c>
      <c r="E480" t="str">
        <f ca="1">IF(RIGHT(FPL_Combined[[#Headers],[Gameweek 04]],2)&lt;$B$622,INDEX(FPL_Results_Extract[Gameweek 04],MATCH($A480,FPL_Results_Extract[[Player]:[Player]],0)),INDEX(Team_Key[[Abbreviation]:[Abbreviation]],MATCH(LEFT(INDEX(FPL_Fixtures_Extract[],MATCH($A480,FPL_Fixtures_Extract[[Player]:[Player]],0),MATCH(FPL_Combined[[#Headers],[Gameweek 04]],FPL_Fixtures_Extract[#Headers],0)),LEN(INDEX(FPL_Fixtures_Extract[],MATCH($A480,FPL_Fixtures_Extract[[Player]:[Player]],0),MATCH(FPL_Combined[[#Headers],[Gameweek 04]],FPL_Fixtures_Extract[#Headers],0)))-4),Team_Key[[Full Name]:[Full Name]],0))&amp;RIGHT(INDEX(FPL_Fixtures_Extract[],MATCH($A480,FPL_Fixtures_Extract[[Player]:[Player]],0),MATCH(FPL_Combined[[#Headers],[Gameweek 04]],FPL_Fixtures_Extract[#Headers],0)),3))</f>
        <v>ARS(H) 0-1</v>
      </c>
      <c r="F480" t="str">
        <f ca="1">IF(RIGHT(FPL_Combined[[#Headers],[Gameweek 05]],2)&lt;$B$622,INDEX(FPL_Results_Extract[Gameweek 05],MATCH($A480,FPL_Results_Extract[[Player]:[Player]],0)),INDEX(Team_Key[[Abbreviation]:[Abbreviation]],MATCH(LEFT(INDEX(FPL_Fixtures_Extract[],MATCH($A480,FPL_Fixtures_Extract[[Player]:[Player]],0),MATCH(FPL_Combined[[#Headers],[Gameweek 05]],FPL_Fixtures_Extract[#Headers],0)),LEN(INDEX(FPL_Fixtures_Extract[],MATCH($A480,FPL_Fixtures_Extract[[Player]:[Player]],0),MATCH(FPL_Combined[[#Headers],[Gameweek 05]],FPL_Fixtures_Extract[#Headers],0)))-4),Team_Key[[Full Name]:[Full Name]],0))&amp;RIGHT(INDEX(FPL_Fixtures_Extract[],MATCH($A480,FPL_Fixtures_Extract[[Player]:[Player]],0),MATCH(FPL_Combined[[#Headers],[Gameweek 05]],FPL_Fixtures_Extract[#Headers],0)),3))</f>
        <v>WHU(A) 0-2</v>
      </c>
      <c r="G480" t="str">
        <f ca="1">IF(RIGHT(FPL_Combined[[#Headers],[Gameweek 06]],2)&lt;$B$622,INDEX(FPL_Results_Extract[Gameweek 06],MATCH($A480,FPL_Results_Extract[[Player]:[Player]],0)),INDEX(Team_Key[[Abbreviation]:[Abbreviation]],MATCH(LEFT(INDEX(FPL_Fixtures_Extract[],MATCH($A480,FPL_Fixtures_Extract[[Player]:[Player]],0),MATCH(FPL_Combined[[#Headers],[Gameweek 06]],FPL_Fixtures_Extract[#Headers],0)),LEN(INDEX(FPL_Fixtures_Extract[],MATCH($A480,FPL_Fixtures_Extract[[Player]:[Player]],0),MATCH(FPL_Combined[[#Headers],[Gameweek 06]],FPL_Fixtures_Extract[#Headers],0)))-4),Team_Key[[Full Name]:[Full Name]],0))&amp;RIGHT(INDEX(FPL_Fixtures_Extract[],MATCH($A480,FPL_Fixtures_Extract[[Player]:[Player]],0),MATCH(FPL_Combined[[#Headers],[Gameweek 06]],FPL_Fixtures_Extract[#Headers],0)),3))</f>
        <v>WAT(H) 1-2</v>
      </c>
      <c r="H480" t="str">
        <f ca="1">IF(RIGHT(FPL_Combined[[#Headers],[Gameweek 07]],2)&lt;$B$622,INDEX(FPL_Results_Extract[Gameweek 07],MATCH($A480,FPL_Results_Extract[[Player]:[Player]],0)),INDEX(Team_Key[[Abbreviation]:[Abbreviation]],MATCH(LEFT(INDEX(FPL_Fixtures_Extract[],MATCH($A480,FPL_Fixtures_Extract[[Player]:[Player]],0),MATCH(FPL_Combined[[#Headers],[Gameweek 07]],FPL_Fixtures_Extract[#Headers],0)),LEN(INDEX(FPL_Fixtures_Extract[],MATCH($A480,FPL_Fixtures_Extract[[Player]:[Player]],0),MATCH(FPL_Combined[[#Headers],[Gameweek 07]],FPL_Fixtures_Extract[#Headers],0)))-4),Team_Key[[Full Name]:[Full Name]],0))&amp;RIGHT(INDEX(FPL_Fixtures_Extract[],MATCH($A480,FPL_Fixtures_Extract[[Player]:[Player]],0),MATCH(FPL_Combined[[#Headers],[Gameweek 07]],FPL_Fixtures_Extract[#Headers],0)),3))</f>
        <v>CHE(H) 2-2</v>
      </c>
      <c r="I480" t="str">
        <f ca="1">IF(RIGHT(FPL_Combined[[#Headers],[Gameweek 08]],2)&lt;$B$622,INDEX(FPL_Results_Extract[Gameweek 08],MATCH($A480,FPL_Results_Extract[[Player]:[Player]],0)),INDEX(Team_Key[[Abbreviation]:[Abbreviation]],MATCH(LEFT(INDEX(FPL_Fixtures_Extract[],MATCH($A480,FPL_Fixtures_Extract[[Player]:[Player]],0),MATCH(FPL_Combined[[#Headers],[Gameweek 08]],FPL_Fixtures_Extract[#Headers],0)),LEN(INDEX(FPL_Fixtures_Extract[],MATCH($A480,FPL_Fixtures_Extract[[Player]:[Player]],0),MATCH(FPL_Combined[[#Headers],[Gameweek 08]],FPL_Fixtures_Extract[#Headers],0)))-4),Team_Key[[Full Name]:[Full Name]],0))&amp;RIGHT(INDEX(FPL_Fixtures_Extract[],MATCH($A480,FPL_Fixtures_Extract[[Player]:[Player]],0),MATCH(FPL_Combined[[#Headers],[Gameweek 08]],FPL_Fixtures_Extract[#Headers],0)),3))</f>
        <v>MCI(A) 1-6</v>
      </c>
      <c r="J480" t="str">
        <f ca="1">IF(RIGHT(FPL_Combined[[#Headers],[Gameweek 09]],2)&lt;$B$622,INDEX(FPL_Results_Extract[Gameweek 09],MATCH($A480,FPL_Results_Extract[[Player]:[Player]],0)),INDEX(Team_Key[[Abbreviation]:[Abbreviation]],MATCH(LEFT(INDEX(FPL_Fixtures_Extract[],MATCH($A480,FPL_Fixtures_Extract[[Player]:[Player]],0),MATCH(FPL_Combined[[#Headers],[Gameweek 09]],FPL_Fixtures_Extract[#Headers],0)),LEN(INDEX(FPL_Fixtures_Extract[],MATCH($A480,FPL_Fixtures_Extract[[Player]:[Player]],0),MATCH(FPL_Combined[[#Headers],[Gameweek 09]],FPL_Fixtures_Extract[#Headers],0)))-4),Team_Key[[Full Name]:[Full Name]],0))&amp;RIGHT(INDEX(FPL_Fixtures_Extract[],MATCH($A480,FPL_Fixtures_Extract[[Player]:[Player]],0),MATCH(FPL_Combined[[#Headers],[Gameweek 09]],FPL_Fixtures_Extract[#Headers],0)),3))</f>
        <v>NOR(H) 6-2</v>
      </c>
      <c r="K480" t="str">
        <f ca="1">IF(RIGHT(FPL_Combined[[#Headers],[Gameweek 10]],2)&lt;$B$622,INDEX(FPL_Results_Extract[Gameweek 10],MATCH($A480,FPL_Results_Extract[[Player]:[Player]],0)),INDEX(Team_Key[[Abbreviation]:[Abbreviation]],MATCH(LEFT(INDEX(FPL_Fixtures_Extract[],MATCH($A480,FPL_Fixtures_Extract[[Player]:[Player]],0),MATCH(FPL_Combined[[#Headers],[Gameweek 10]],FPL_Fixtures_Extract[#Headers],0)),LEN(INDEX(FPL_Fixtures_Extract[],MATCH($A480,FPL_Fixtures_Extract[[Player]:[Player]],0),MATCH(FPL_Combined[[#Headers],[Gameweek 10]],FPL_Fixtures_Extract[#Headers],0)))-4),Team_Key[[Full Name]:[Full Name]],0))&amp;RIGHT(INDEX(FPL_Fixtures_Extract[],MATCH($A480,FPL_Fixtures_Extract[[Player]:[Player]],0),MATCH(FPL_Combined[[#Headers],[Gameweek 10]],FPL_Fixtures_Extract[#Headers],0)),3))</f>
        <v>SUN(A) 0-3</v>
      </c>
      <c r="L480" t="str">
        <f ca="1">IF(RIGHT(FPL_Combined[[#Headers],[Gameweek 11]],2)&lt;$B$622,INDEX(FPL_Results_Extract[Gameweek 11],MATCH($A480,FPL_Results_Extract[[Player]:[Player]],0)),INDEX(Team_Key[[Abbreviation]:[Abbreviation]],MATCH(LEFT(INDEX(FPL_Fixtures_Extract[],MATCH($A480,FPL_Fixtures_Extract[[Player]:[Player]],0),MATCH(FPL_Combined[[#Headers],[Gameweek 11]],FPL_Fixtures_Extract[#Headers],0)),LEN(INDEX(FPL_Fixtures_Extract[],MATCH($A480,FPL_Fixtures_Extract[[Player]:[Player]],0),MATCH(FPL_Combined[[#Headers],[Gameweek 11]],FPL_Fixtures_Extract[#Headers],0)))-4),Team_Key[[Full Name]:[Full Name]],0))&amp;RIGHT(INDEX(FPL_Fixtures_Extract[],MATCH($A480,FPL_Fixtures_Extract[[Player]:[Player]],0),MATCH(FPL_Combined[[#Headers],[Gameweek 11]],FPL_Fixtures_Extract[#Headers],0)),3))</f>
        <v>STK(H) 0-0</v>
      </c>
      <c r="M480" t="str">
        <f ca="1">IF(RIGHT(FPL_Combined[[#Headers],[Gameweek 12]],2)&lt;$B$622,INDEX(FPL_Results_Extract[Gameweek 12],MATCH($A480,FPL_Results_Extract[[Player]:[Player]],0)),INDEX(Team_Key[[Abbreviation]:[Abbreviation]],MATCH(LEFT(INDEX(FPL_Fixtures_Extract[],MATCH($A480,FPL_Fixtures_Extract[[Player]:[Player]],0),MATCH(FPL_Combined[[#Headers],[Gameweek 12]],FPL_Fixtures_Extract[#Headers],0)),LEN(INDEX(FPL_Fixtures_Extract[],MATCH($A480,FPL_Fixtures_Extract[[Player]:[Player]],0),MATCH(FPL_Combined[[#Headers],[Gameweek 12]],FPL_Fixtures_Extract[#Headers],0)))-4),Team_Key[[Full Name]:[Full Name]],0))&amp;RIGHT(INDEX(FPL_Fixtures_Extract[],MATCH($A480,FPL_Fixtures_Extract[[Player]:[Player]],0),MATCH(FPL_Combined[[#Headers],[Gameweek 12]],FPL_Fixtures_Extract[#Headers],0)),3))</f>
        <v>BOU(A) 1-0</v>
      </c>
      <c r="N480" t="str">
        <f ca="1">IF(RIGHT(FPL_Combined[[#Headers],[Gameweek 13]],2)&lt;$B$622,INDEX(FPL_Results_Extract[Gameweek 13],MATCH($A480,FPL_Results_Extract[[Player]:[Player]],0)),INDEX(Team_Key[[Abbreviation]:[Abbreviation]],MATCH(LEFT(INDEX(FPL_Fixtures_Extract[],MATCH($A480,FPL_Fixtures_Extract[[Player]:[Player]],0),MATCH(FPL_Combined[[#Headers],[Gameweek 13]],FPL_Fixtures_Extract[#Headers],0)),LEN(INDEX(FPL_Fixtures_Extract[],MATCH($A480,FPL_Fixtures_Extract[[Player]:[Player]],0),MATCH(FPL_Combined[[#Headers],[Gameweek 13]],FPL_Fixtures_Extract[#Headers],0)))-4),Team_Key[[Full Name]:[Full Name]],0))&amp;RIGHT(INDEX(FPL_Fixtures_Extract[],MATCH($A480,FPL_Fixtures_Extract[[Player]:[Player]],0),MATCH(FPL_Combined[[#Headers],[Gameweek 13]],FPL_Fixtures_Extract[#Headers],0)),3))</f>
        <v>LEI(H) 0-3</v>
      </c>
      <c r="O480" t="str">
        <f ca="1">IF(RIGHT(FPL_Combined[[#Headers],[Gameweek 14]],2)&lt;$B$622,INDEX(FPL_Results_Extract[Gameweek 14],MATCH($A480,FPL_Results_Extract[[Player]:[Player]],0)),INDEX(Team_Key[[Abbreviation]:[Abbreviation]],MATCH(LEFT(INDEX(FPL_Fixtures_Extract[],MATCH($A480,FPL_Fixtures_Extract[[Player]:[Player]],0),MATCH(FPL_Combined[[#Headers],[Gameweek 14]],FPL_Fixtures_Extract[#Headers],0)),LEN(INDEX(FPL_Fixtures_Extract[],MATCH($A480,FPL_Fixtures_Extract[[Player]:[Player]],0),MATCH(FPL_Combined[[#Headers],[Gameweek 14]],FPL_Fixtures_Extract[#Headers],0)))-4),Team_Key[[Full Name]:[Full Name]],0))&amp;RIGHT(INDEX(FPL_Fixtures_Extract[],MATCH($A480,FPL_Fixtures_Extract[[Player]:[Player]],0),MATCH(FPL_Combined[[#Headers],[Gameweek 14]],FPL_Fixtures_Extract[#Headers],0)),3))</f>
        <v>CRY(A) 1-5</v>
      </c>
      <c r="P480" t="str">
        <f ca="1">IF(RIGHT(FPL_Combined[[#Headers],[Gameweek 15]],2)&lt;$B$622,INDEX(FPL_Results_Extract[Gameweek 15],MATCH($A480,FPL_Results_Extract[[Player]:[Player]],0)),INDEX(Team_Key[[Abbreviation]:[Abbreviation]],MATCH(LEFT(INDEX(FPL_Fixtures_Extract[],MATCH($A480,FPL_Fixtures_Extract[[Player]:[Player]],0),MATCH(FPL_Combined[[#Headers],[Gameweek 15]],FPL_Fixtures_Extract[#Headers],0)),LEN(INDEX(FPL_Fixtures_Extract[],MATCH($A480,FPL_Fixtures_Extract[[Player]:[Player]],0),MATCH(FPL_Combined[[#Headers],[Gameweek 15]],FPL_Fixtures_Extract[#Headers],0)))-4),Team_Key[[Full Name]:[Full Name]],0))&amp;RIGHT(INDEX(FPL_Fixtures_Extract[],MATCH($A480,FPL_Fixtures_Extract[[Player]:[Player]],0),MATCH(FPL_Combined[[#Headers],[Gameweek 15]],FPL_Fixtures_Extract[#Headers],0)),3))</f>
        <v>LIV(H) 2-0</v>
      </c>
      <c r="Q480" t="str">
        <f ca="1">IF(RIGHT(FPL_Combined[[#Headers],[Gameweek 16]],2)&lt;$B$622,INDEX(FPL_Results_Extract[Gameweek 16],MATCH($A480,FPL_Results_Extract[[Player]:[Player]],0)),INDEX(Team_Key[[Abbreviation]:[Abbreviation]],MATCH(LEFT(INDEX(FPL_Fixtures_Extract[],MATCH($A480,FPL_Fixtures_Extract[[Player]:[Player]],0),MATCH(FPL_Combined[[#Headers],[Gameweek 16]],FPL_Fixtures_Extract[#Headers],0)),LEN(INDEX(FPL_Fixtures_Extract[],MATCH($A480,FPL_Fixtures_Extract[[Player]:[Player]],0),MATCH(FPL_Combined[[#Headers],[Gameweek 16]],FPL_Fixtures_Extract[#Headers],0)))-4),Team_Key[[Full Name]:[Full Name]],0))&amp;RIGHT(INDEX(FPL_Fixtures_Extract[],MATCH($A480,FPL_Fixtures_Extract[[Player]:[Player]],0),MATCH(FPL_Combined[[#Headers],[Gameweek 16]],FPL_Fixtures_Extract[#Headers],0)),3))</f>
        <v>TOT(A) 2-1</v>
      </c>
      <c r="R480" t="str">
        <f ca="1">IF(RIGHT(FPL_Combined[[#Headers],[Gameweek 17]],2)&lt;$B$622,INDEX(FPL_Results_Extract[Gameweek 17],MATCH($A480,FPL_Results_Extract[[Player]:[Player]],0)),INDEX(Team_Key[[Abbreviation]:[Abbreviation]],MATCH(LEFT(INDEX(FPL_Fixtures_Extract[],MATCH($A480,FPL_Fixtures_Extract[[Player]:[Player]],0),MATCH(FPL_Combined[[#Headers],[Gameweek 17]],FPL_Fixtures_Extract[#Headers],0)),LEN(INDEX(FPL_Fixtures_Extract[],MATCH($A480,FPL_Fixtures_Extract[[Player]:[Player]],0),MATCH(FPL_Combined[[#Headers],[Gameweek 17]],FPL_Fixtures_Extract[#Headers],0)))-4),Team_Key[[Full Name]:[Full Name]],0))&amp;RIGHT(INDEX(FPL_Fixtures_Extract[],MATCH($A480,FPL_Fixtures_Extract[[Player]:[Player]],0),MATCH(FPL_Combined[[#Headers],[Gameweek 17]],FPL_Fixtures_Extract[#Headers],0)),3))</f>
        <v>AVL(H) 1-1</v>
      </c>
      <c r="S480" t="str">
        <f ca="1">IF(RIGHT(FPL_Combined[[#Headers],[Gameweek 18]],2)&lt;$B$622,INDEX(FPL_Results_Extract[Gameweek 18],MATCH($A480,FPL_Results_Extract[[Player]:[Player]],0)),INDEX(Team_Key[[Abbreviation]:[Abbreviation]],MATCH(LEFT(INDEX(FPL_Fixtures_Extract[],MATCH($A480,FPL_Fixtures_Extract[[Player]:[Player]],0),MATCH(FPL_Combined[[#Headers],[Gameweek 18]],FPL_Fixtures_Extract[#Headers],0)),LEN(INDEX(FPL_Fixtures_Extract[],MATCH($A480,FPL_Fixtures_Extract[[Player]:[Player]],0),MATCH(FPL_Combined[[#Headers],[Gameweek 18]],FPL_Fixtures_Extract[#Headers],0)))-4),Team_Key[[Full Name]:[Full Name]],0))&amp;RIGHT(INDEX(FPL_Fixtures_Extract[],MATCH($A480,FPL_Fixtures_Extract[[Player]:[Player]],0),MATCH(FPL_Combined[[#Headers],[Gameweek 18]],FPL_Fixtures_Extract[#Headers],0)),3))</f>
        <v>EVE(H) 0-1</v>
      </c>
      <c r="T480" t="str">
        <f ca="1">IF(RIGHT(FPL_Combined[[#Headers],[Gameweek 19]],2)&lt;$B$622,INDEX(FPL_Results_Extract[Gameweek 19],MATCH($A480,FPL_Results_Extract[[Player]:[Player]],0)),INDEX(Team_Key[[Abbreviation]:[Abbreviation]],MATCH(LEFT(INDEX(FPL_Fixtures_Extract[],MATCH($A480,FPL_Fixtures_Extract[[Player]:[Player]],0),MATCH(FPL_Combined[[#Headers],[Gameweek 19]],FPL_Fixtures_Extract[#Headers],0)),LEN(INDEX(FPL_Fixtures_Extract[],MATCH($A480,FPL_Fixtures_Extract[[Player]:[Player]],0),MATCH(FPL_Combined[[#Headers],[Gameweek 19]],FPL_Fixtures_Extract[#Headers],0)))-4),Team_Key[[Full Name]:[Full Name]],0))&amp;RIGHT(INDEX(FPL_Fixtures_Extract[],MATCH($A480,FPL_Fixtures_Extract[[Player]:[Player]],0),MATCH(FPL_Combined[[#Headers],[Gameweek 19]],FPL_Fixtures_Extract[#Headers],0)),3))</f>
        <v>WBA(A) 0-1</v>
      </c>
      <c r="U480" t="str">
        <f ca="1">IF(RIGHT(FPL_Combined[[#Headers],[Gameweek 20]],2)&lt;$B$622,INDEX(FPL_Results_Extract[Gameweek 20],MATCH($A480,FPL_Results_Extract[[Player]:[Player]],0)),INDEX(Team_Key[[Abbreviation]:[Abbreviation]],MATCH(LEFT(INDEX(FPL_Fixtures_Extract[],MATCH($A480,FPL_Fixtures_Extract[[Player]:[Player]],0),MATCH(FPL_Combined[[#Headers],[Gameweek 20]],FPL_Fixtures_Extract[#Headers],0)),LEN(INDEX(FPL_Fixtures_Extract[],MATCH($A480,FPL_Fixtures_Extract[[Player]:[Player]],0),MATCH(FPL_Combined[[#Headers],[Gameweek 20]],FPL_Fixtures_Extract[#Headers],0)))-4),Team_Key[[Full Name]:[Full Name]],0))&amp;RIGHT(INDEX(FPL_Fixtures_Extract[],MATCH($A480,FPL_Fixtures_Extract[[Player]:[Player]],0),MATCH(FPL_Combined[[#Headers],[Gameweek 20]],FPL_Fixtures_Extract[#Headers],0)),3))</f>
        <v>ARS(A) 0-1</v>
      </c>
      <c r="V480" t="str">
        <f ca="1">IF(RIGHT(FPL_Combined[[#Headers],[Gameweek 21]],2)&lt;$B$622,INDEX(FPL_Results_Extract[Gameweek 21],MATCH($A480,FPL_Results_Extract[[Player]:[Player]],0)),INDEX(Team_Key[[Abbreviation]:[Abbreviation]],MATCH(LEFT(INDEX(FPL_Fixtures_Extract[],MATCH($A480,FPL_Fixtures_Extract[[Player]:[Player]],0),MATCH(FPL_Combined[[#Headers],[Gameweek 21]],FPL_Fixtures_Extract[#Headers],0)),LEN(INDEX(FPL_Fixtures_Extract[],MATCH($A480,FPL_Fixtures_Extract[[Player]:[Player]],0),MATCH(FPL_Combined[[#Headers],[Gameweek 21]],FPL_Fixtures_Extract[#Headers],0)))-4),Team_Key[[Full Name]:[Full Name]],0))&amp;RIGHT(INDEX(FPL_Fixtures_Extract[],MATCH($A480,FPL_Fixtures_Extract[[Player]:[Player]],0),MATCH(FPL_Combined[[#Headers],[Gameweek 21]],FPL_Fixtures_Extract[#Headers],0)),3))</f>
        <v>MUN(H) 3-3</v>
      </c>
      <c r="W480" t="str">
        <f ca="1">IF(RIGHT(FPL_Combined[[#Headers],[Gameweek 22]],2)&lt;$B$622,INDEX(FPL_Results_Extract[Gameweek 22],MATCH($A480,FPL_Results_Extract[[Player]:[Player]],0)),INDEX(Team_Key[[Abbreviation]:[Abbreviation]],MATCH(LEFT(INDEX(FPL_Fixtures_Extract[],MATCH($A480,FPL_Fixtures_Extract[[Player]:[Player]],0),MATCH(FPL_Combined[[#Headers],[Gameweek 22]],FPL_Fixtures_Extract[#Headers],0)),LEN(INDEX(FPL_Fixtures_Extract[],MATCH($A480,FPL_Fixtures_Extract[[Player]:[Player]],0),MATCH(FPL_Combined[[#Headers],[Gameweek 22]],FPL_Fixtures_Extract[#Headers],0)))-4),Team_Key[[Full Name]:[Full Name]],0))&amp;RIGHT(INDEX(FPL_Fixtures_Extract[],MATCH($A480,FPL_Fixtures_Extract[[Player]:[Player]],0),MATCH(FPL_Combined[[#Headers],[Gameweek 22]],FPL_Fixtures_Extract[#Headers],0)),3))</f>
        <v>WHU(H) 2-1</v>
      </c>
      <c r="X480" t="str">
        <f ca="1">IF(RIGHT(FPL_Combined[[#Headers],[Gameweek 23]],2)&lt;$B$622,INDEX(FPL_Results_Extract[Gameweek 23],MATCH($A480,FPL_Results_Extract[[Player]:[Player]],0)),INDEX(Team_Key[[Abbreviation]:[Abbreviation]],MATCH(LEFT(INDEX(FPL_Fixtures_Extract[],MATCH($A480,FPL_Fixtures_Extract[[Player]:[Player]],0),MATCH(FPL_Combined[[#Headers],[Gameweek 23]],FPL_Fixtures_Extract[#Headers],0)),LEN(INDEX(FPL_Fixtures_Extract[],MATCH($A480,FPL_Fixtures_Extract[[Player]:[Player]],0),MATCH(FPL_Combined[[#Headers],[Gameweek 23]],FPL_Fixtures_Extract[#Headers],0)))-4),Team_Key[[Full Name]:[Full Name]],0))&amp;RIGHT(INDEX(FPL_Fixtures_Extract[],MATCH($A480,FPL_Fixtures_Extract[[Player]:[Player]],0),MATCH(FPL_Combined[[#Headers],[Gameweek 23]],FPL_Fixtures_Extract[#Headers],0)),3))</f>
        <v>WAT(A) 1-2</v>
      </c>
      <c r="Y480" t="str">
        <f ca="1">IF(RIGHT(FPL_Combined[[#Headers],[Gameweek 24]],2)&lt;$B$622,INDEX(FPL_Results_Extract[Team],MATCH($A480,FPL_Results_Extract[[Player]:[Player]],0)),INDEX(Team_Key[[Abbreviation]:[Abbreviation]],MATCH(LEFT(INDEX(FPL_Fixtures_Extract[],MATCH($A480,FPL_Fixtures_Extract[[Player]:[Player]],0),MATCH(FPL_Combined[[#Headers],[Gameweek 24]],FPL_Fixtures_Extract[#Headers],0)),LEN(INDEX(FPL_Fixtures_Extract[],MATCH($A480,FPL_Fixtures_Extract[[Player]:[Player]],0),MATCH(FPL_Combined[[#Headers],[Gameweek 24]],FPL_Fixtures_Extract[#Headers],0)))-4),Team_Key[[Full Name]:[Full Name]],0))&amp;RIGHT(INDEX(FPL_Fixtures_Extract[],MATCH($A480,FPL_Fixtures_Extract[[Player]:[Player]],0),MATCH(FPL_Combined[[#Headers],[Gameweek 24]],FPL_Fixtures_Extract[#Headers],0)),3))</f>
        <v>NEW</v>
      </c>
      <c r="Z480" t="str">
        <f ca="1">IF(RIGHT(FPL_Combined[[#Headers],[Gameweek 25]],2)&lt;$B$622,INDEX(FPL_Results_Extract[Player],MATCH($A480,FPL_Results_Extract[[Player]:[Player]],0)),INDEX(Team_Key[[Abbreviation]:[Abbreviation]],MATCH(LEFT(INDEX(FPL_Fixtures_Extract[],MATCH($A480,FPL_Fixtures_Extract[[Player]:[Player]],0),MATCH(FPL_Combined[[#Headers],[Gameweek 25]],FPL_Fixtures_Extract[#Headers],0)),LEN(INDEX(FPL_Fixtures_Extract[],MATCH($A480,FPL_Fixtures_Extract[[Player]:[Player]],0),MATCH(FPL_Combined[[#Headers],[Gameweek 25]],FPL_Fixtures_Extract[#Headers],0)))-4),Team_Key[[Full Name]:[Full Name]],0))&amp;RIGHT(INDEX(FPL_Fixtures_Extract[],MATCH($A480,FPL_Fixtures_Extract[[Player]:[Player]],0),MATCH(FPL_Combined[[#Headers],[Gameweek 25]],FPL_Fixtures_Extract[#Headers],0)),3))</f>
        <v>Rivière</v>
      </c>
      <c r="AA480" t="str">
        <f ca="1">IF(RIGHT(FPL_Combined[[#Headers],[Gameweek 26]],2)&lt;$B$622,INDEX(FPL_Results_Extract[Gameweek 01],MATCH($A480,FPL_Results_Extract[[Player]:[Player]],0)),INDEX(Team_Key[[Abbreviation]:[Abbreviation]],MATCH(LEFT(INDEX(FPL_Fixtures_Extract[],MATCH($A480,FPL_Fixtures_Extract[[Player]:[Player]],0),MATCH(FPL_Combined[[#Headers],[Gameweek 26]],FPL_Fixtures_Extract[#Headers],0)),LEN(INDEX(FPL_Fixtures_Extract[],MATCH($A480,FPL_Fixtures_Extract[[Player]:[Player]],0),MATCH(FPL_Combined[[#Headers],[Gameweek 26]],FPL_Fixtures_Extract[#Headers],0)))-4),Team_Key[[Full Name]:[Full Name]],0))&amp;RIGHT(INDEX(FPL_Fixtures_Extract[],MATCH($A480,FPL_Fixtures_Extract[[Player]:[Player]],0),MATCH(FPL_Combined[[#Headers],[Gameweek 26]],FPL_Fixtures_Extract[#Headers],0)),3))</f>
        <v>SOU(H) 2-2</v>
      </c>
      <c r="AB480" t="str">
        <f ca="1">IF(RIGHT(FPL_Combined[[#Headers],[Gameweek 27]],2)&lt;$B$622,INDEX(FPL_Results_Extract[Gameweek 02],MATCH($A480,FPL_Results_Extract[[Player]:[Player]],0)),INDEX(Team_Key[[Abbreviation]:[Abbreviation]],MATCH(LEFT(INDEX(FPL_Fixtures_Extract[],MATCH($A480,FPL_Fixtures_Extract[[Player]:[Player]],0),MATCH(FPL_Combined[[#Headers],[Gameweek 27]],FPL_Fixtures_Extract[#Headers],0)),LEN(INDEX(FPL_Fixtures_Extract[],MATCH($A480,FPL_Fixtures_Extract[[Player]:[Player]],0),MATCH(FPL_Combined[[#Headers],[Gameweek 27]],FPL_Fixtures_Extract[#Headers],0)))-4),Team_Key[[Full Name]:[Full Name]],0))&amp;RIGHT(INDEX(FPL_Fixtures_Extract[],MATCH($A480,FPL_Fixtures_Extract[[Player]:[Player]],0),MATCH(FPL_Combined[[#Headers],[Gameweek 27]],FPL_Fixtures_Extract[#Headers],0)),3))</f>
        <v>SWA(A) 0-2</v>
      </c>
      <c r="AC480" t="str">
        <f ca="1">IF(RIGHT(FPL_Combined[[#Headers],[Gameweek 28]],2)&lt;$B$622,INDEX(FPL_Results_Extract[Gameweek 03],MATCH($A480,FPL_Results_Extract[[Player]:[Player]],0)),INDEX(Team_Key[[Abbreviation]:[Abbreviation]],MATCH(LEFT(INDEX(FPL_Fixtures_Extract[],MATCH($A480,FPL_Fixtures_Extract[[Player]:[Player]],0),MATCH(FPL_Combined[[#Headers],[Gameweek 28]],FPL_Fixtures_Extract[#Headers],0)),LEN(INDEX(FPL_Fixtures_Extract[],MATCH($A480,FPL_Fixtures_Extract[[Player]:[Player]],0),MATCH(FPL_Combined[[#Headers],[Gameweek 28]],FPL_Fixtures_Extract[#Headers],0)))-4),Team_Key[[Full Name]:[Full Name]],0))&amp;RIGHT(INDEX(FPL_Fixtures_Extract[],MATCH($A480,FPL_Fixtures_Extract[[Player]:[Player]],0),MATCH(FPL_Combined[[#Headers],[Gameweek 28]],FPL_Fixtures_Extract[#Headers],0)),3))</f>
        <v>MUN(A) 0-0</v>
      </c>
      <c r="AD480" t="str">
        <f ca="1">IF(RIGHT(FPL_Combined[[#Headers],[Gameweek 29]],2)&lt;$B$622,INDEX(FPL_Results_Extract[Gameweek 04],MATCH($A480,FPL_Results_Extract[[Player]:[Player]],0)),INDEX(Team_Key[[Abbreviation]:[Abbreviation]],MATCH(LEFT(INDEX(FPL_Fixtures_Extract[],MATCH($A480,FPL_Fixtures_Extract[[Player]:[Player]],0),MATCH(FPL_Combined[[#Headers],[Gameweek 29]],FPL_Fixtures_Extract[#Headers],0)),LEN(INDEX(FPL_Fixtures_Extract[],MATCH($A480,FPL_Fixtures_Extract[[Player]:[Player]],0),MATCH(FPL_Combined[[#Headers],[Gameweek 29]],FPL_Fixtures_Extract[#Headers],0)))-4),Team_Key[[Full Name]:[Full Name]],0))&amp;RIGHT(INDEX(FPL_Fixtures_Extract[],MATCH($A480,FPL_Fixtures_Extract[[Player]:[Player]],0),MATCH(FPL_Combined[[#Headers],[Gameweek 29]],FPL_Fixtures_Extract[#Headers],0)),3))</f>
        <v>BOU(H)</v>
      </c>
      <c r="AE480" t="str">
        <f ca="1">IF(RIGHT(FPL_Combined[[#Headers],[Gameweek 30]],2)&lt;$B$622,INDEX(FPL_Results_Extract[Gameweek 05],MATCH($A480,FPL_Results_Extract[[Player]:[Player]],0)),INDEX(Team_Key[[Abbreviation]:[Abbreviation]],MATCH(LEFT(INDEX(FPL_Fixtures_Extract[],MATCH($A480,FPL_Fixtures_Extract[[Player]:[Player]],0),MATCH(FPL_Combined[[#Headers],[Gameweek 30]],FPL_Fixtures_Extract[#Headers],0)),LEN(INDEX(FPL_Fixtures_Extract[],MATCH($A480,FPL_Fixtures_Extract[[Player]:[Player]],0),MATCH(FPL_Combined[[#Headers],[Gameweek 30]],FPL_Fixtures_Extract[#Headers],0)))-4),Team_Key[[Full Name]:[Full Name]],0))&amp;RIGHT(INDEX(FPL_Fixtures_Extract[],MATCH($A480,FPL_Fixtures_Extract[[Player]:[Player]],0),MATCH(FPL_Combined[[#Headers],[Gameweek 30]],FPL_Fixtures_Extract[#Headers],0)),3))</f>
        <v>LEI(A)</v>
      </c>
      <c r="AF480" t="str">
        <f ca="1">IF(RIGHT(FPL_Combined[[#Headers],[Gameweek 31]],2)&lt;$B$622,INDEX(FPL_Results_Extract[Gameweek 06],MATCH($A480,FPL_Results_Extract[[Player]:[Player]],0)),INDEX(Team_Key[[Abbreviation]:[Abbreviation]],MATCH(LEFT(INDEX(FPL_Fixtures_Extract[],MATCH($A480,FPL_Fixtures_Extract[[Player]:[Player]],0),MATCH(FPL_Combined[[#Headers],[Gameweek 31]],FPL_Fixtures_Extract[#Headers],0)),LEN(INDEX(FPL_Fixtures_Extract[],MATCH($A480,FPL_Fixtures_Extract[[Player]:[Player]],0),MATCH(FPL_Combined[[#Headers],[Gameweek 31]],FPL_Fixtures_Extract[#Headers],0)))-4),Team_Key[[Full Name]:[Full Name]],0))&amp;RIGHT(INDEX(FPL_Fixtures_Extract[],MATCH($A480,FPL_Fixtures_Extract[[Player]:[Player]],0),MATCH(FPL_Combined[[#Headers],[Gameweek 31]],FPL_Fixtures_Extract[#Headers],0)),3))</f>
        <v>SUN(H)</v>
      </c>
      <c r="AG480" t="str">
        <f ca="1">IF(RIGHT(FPL_Combined[[#Headers],[Gameweek 32]],2)&lt;$B$622,INDEX(FPL_Results_Extract[Gameweek 07],MATCH($A480,FPL_Results_Extract[[Player]:[Player]],0)),INDEX(Team_Key[[Abbreviation]:[Abbreviation]],MATCH(LEFT(INDEX(FPL_Fixtures_Extract[],MATCH($A480,FPL_Fixtures_Extract[[Player]:[Player]],0),MATCH(FPL_Combined[[#Headers],[Gameweek 32]],FPL_Fixtures_Extract[#Headers],0)),LEN(INDEX(FPL_Fixtures_Extract[],MATCH($A480,FPL_Fixtures_Extract[[Player]:[Player]],0),MATCH(FPL_Combined[[#Headers],[Gameweek 32]],FPL_Fixtures_Extract[#Headers],0)))-4),Team_Key[[Full Name]:[Full Name]],0))&amp;RIGHT(INDEX(FPL_Fixtures_Extract[],MATCH($A480,FPL_Fixtures_Extract[[Player]:[Player]],0),MATCH(FPL_Combined[[#Headers],[Gameweek 32]],FPL_Fixtures_Extract[#Headers],0)),3))</f>
        <v>NOR(A)</v>
      </c>
      <c r="AH480" t="str">
        <f ca="1">IF(RIGHT(FPL_Combined[[#Headers],[Gameweek 33]],2)&lt;$B$622,INDEX(FPL_Results_Extract[Gameweek 08],MATCH($A480,FPL_Results_Extract[[Player]:[Player]],0)),INDEX(Team_Key[[Abbreviation]:[Abbreviation]],MATCH(LEFT(INDEX(FPL_Fixtures_Extract[],MATCH($A480,FPL_Fixtures_Extract[[Player]:[Player]],0),MATCH(FPL_Combined[[#Headers],[Gameweek 33]],FPL_Fixtures_Extract[#Headers],0)),LEN(INDEX(FPL_Fixtures_Extract[],MATCH($A480,FPL_Fixtures_Extract[[Player]:[Player]],0),MATCH(FPL_Combined[[#Headers],[Gameweek 33]],FPL_Fixtures_Extract[#Headers],0)))-4),Team_Key[[Full Name]:[Full Name]],0))&amp;RIGHT(INDEX(FPL_Fixtures_Extract[],MATCH($A480,FPL_Fixtures_Extract[[Player]:[Player]],0),MATCH(FPL_Combined[[#Headers],[Gameweek 33]],FPL_Fixtures_Extract[#Headers],0)),3))</f>
        <v>SOU(A)</v>
      </c>
      <c r="AI480" t="str">
        <f ca="1">IF(RIGHT(FPL_Combined[[#Headers],[Gameweek 34]],2)&lt;$B$622,INDEX(FPL_Results_Extract[Gameweek 09],MATCH($A480,FPL_Results_Extract[[Player]:[Player]],0)),INDEX(Team_Key[[Abbreviation]:[Abbreviation]],MATCH(LEFT(INDEX(FPL_Fixtures_Extract[],MATCH($A480,FPL_Fixtures_Extract[[Player]:[Player]],0),MATCH(FPL_Combined[[#Headers],[Gameweek 34]],FPL_Fixtures_Extract[#Headers],0)),LEN(INDEX(FPL_Fixtures_Extract[],MATCH($A480,FPL_Fixtures_Extract[[Player]:[Player]],0),MATCH(FPL_Combined[[#Headers],[Gameweek 34]],FPL_Fixtures_Extract[#Headers],0)))-4),Team_Key[[Full Name]:[Full Name]],0))&amp;RIGHT(INDEX(FPL_Fixtures_Extract[],MATCH($A480,FPL_Fixtures_Extract[[Player]:[Player]],0),MATCH(FPL_Combined[[#Headers],[Gameweek 34]],FPL_Fixtures_Extract[#Headers],0)),3))</f>
        <v>SWA(H)</v>
      </c>
      <c r="AJ480" t="str">
        <f ca="1">IF(RIGHT(FPL_Combined[[#Headers],[Gameweek 35]],2)&lt;$B$622,INDEX(FPL_Results_Extract[Gameweek 10],MATCH($A480,FPL_Results_Extract[[Player]:[Player]],0)),INDEX(Team_Key[[Abbreviation]:[Abbreviation]],MATCH(LEFT(INDEX(FPL_Fixtures_Extract[],MATCH($A480,FPL_Fixtures_Extract[[Player]:[Player]],0),MATCH(FPL_Combined[[#Headers],[Gameweek 35]],FPL_Fixtures_Extract[#Headers],0)),LEN(INDEX(FPL_Fixtures_Extract[],MATCH($A480,FPL_Fixtures_Extract[[Player]:[Player]],0),MATCH(FPL_Combined[[#Headers],[Gameweek 35]],FPL_Fixtures_Extract[#Headers],0)))-4),Team_Key[[Full Name]:[Full Name]],0))&amp;RIGHT(INDEX(FPL_Fixtures_Extract[],MATCH($A480,FPL_Fixtures_Extract[[Player]:[Player]],0),MATCH(FPL_Combined[[#Headers],[Gameweek 35]],FPL_Fixtures_Extract[#Headers],0)),3))</f>
        <v>LIV(A)</v>
      </c>
      <c r="AK480" t="str">
        <f ca="1">IF(RIGHT(FPL_Combined[[#Headers],[Gameweek 36]],2)&lt;$B$622,INDEX(FPL_Results_Extract[Gameweek 11],MATCH($A480,FPL_Results_Extract[[Player]:[Player]],0)),INDEX(Team_Key[[Abbreviation]:[Abbreviation]],MATCH(LEFT(INDEX(FPL_Fixtures_Extract[],MATCH($A480,FPL_Fixtures_Extract[[Player]:[Player]],0),MATCH(FPL_Combined[[#Headers],[Gameweek 36]],FPL_Fixtures_Extract[#Headers],0)),LEN(INDEX(FPL_Fixtures_Extract[],MATCH($A480,FPL_Fixtures_Extract[[Player]:[Player]],0),MATCH(FPL_Combined[[#Headers],[Gameweek 36]],FPL_Fixtures_Extract[#Headers],0)))-4),Team_Key[[Full Name]:[Full Name]],0))&amp;RIGHT(INDEX(FPL_Fixtures_Extract[],MATCH($A480,FPL_Fixtures_Extract[[Player]:[Player]],0),MATCH(FPL_Combined[[#Headers],[Gameweek 36]],FPL_Fixtures_Extract[#Headers],0)),3))</f>
        <v>CRY(H)</v>
      </c>
      <c r="AL480" t="str">
        <f ca="1">IF(RIGHT(FPL_Combined[[#Headers],[Gameweek 37]],2)&lt;$B$622,INDEX(FPL_Results_Extract[Gameweek 12],MATCH($A480,FPL_Results_Extract[[Player]:[Player]],0)),INDEX(Team_Key[[Abbreviation]:[Abbreviation]],MATCH(LEFT(INDEX(FPL_Fixtures_Extract[],MATCH($A480,FPL_Fixtures_Extract[[Player]:[Player]],0),MATCH(FPL_Combined[[#Headers],[Gameweek 37]],FPL_Fixtures_Extract[#Headers],0)),LEN(INDEX(FPL_Fixtures_Extract[],MATCH($A480,FPL_Fixtures_Extract[[Player]:[Player]],0),MATCH(FPL_Combined[[#Headers],[Gameweek 37]],FPL_Fixtures_Extract[#Headers],0)))-4),Team_Key[[Full Name]:[Full Name]],0))&amp;RIGHT(INDEX(FPL_Fixtures_Extract[],MATCH($A480,FPL_Fixtures_Extract[[Player]:[Player]],0),MATCH(FPL_Combined[[#Headers],[Gameweek 37]],FPL_Fixtures_Extract[#Headers],0)),3))</f>
        <v>AVL(A)</v>
      </c>
      <c r="AM480" t="str">
        <f ca="1">IF(RIGHT(FPL_Combined[[#Headers],[Gameweek 38]],2)&lt;$B$622,INDEX(FPL_Results_Extract[Gameweek 13],MATCH($A480,FPL_Results_Extract[[Player]:[Player]],0)),INDEX(Team_Key[[Abbreviation]:[Abbreviation]],MATCH(LEFT(INDEX(FPL_Fixtures_Extract[],MATCH($A480,FPL_Fixtures_Extract[[Player]:[Player]],0),MATCH(FPL_Combined[[#Headers],[Gameweek 38]],FPL_Fixtures_Extract[#Headers],0)),LEN(INDEX(FPL_Fixtures_Extract[],MATCH($A480,FPL_Fixtures_Extract[[Player]:[Player]],0),MATCH(FPL_Combined[[#Headers],[Gameweek 38]],FPL_Fixtures_Extract[#Headers],0)))-4),Team_Key[[Full Name]:[Full Name]],0))&amp;RIGHT(INDEX(FPL_Fixtures_Extract[],MATCH($A480,FPL_Fixtures_Extract[[Player]:[Player]],0),MATCH(FPL_Combined[[#Headers],[Gameweek 38]],FPL_Fixtures_Extract[#Headers],0)),3))</f>
        <v>TOT(H)</v>
      </c>
    </row>
    <row r="481" spans="1:39" x14ac:dyDescent="0.45">
      <c r="A481" t="s">
        <v>334</v>
      </c>
      <c r="B481" t="str">
        <f ca="1">IF(RIGHT(FPL_Combined[[#Headers],[Gameweek 01]],2)&lt;$B$622,INDEX(FPL_Results_Extract[Gameweek 01],MATCH($A481,FPL_Results_Extract[[Player]:[Player]],0)),INDEX(Team_Key[[Abbreviation]:[Abbreviation]],MATCH(LEFT(INDEX(FPL_Fixtures_Extract[],MATCH($A481,FPL_Fixtures_Extract[[Player]:[Player]],0),MATCH(FPL_Combined[[#Headers],[Gameweek 01]],FPL_Fixtures_Extract[#Headers],0)),LEN(INDEX(FPL_Fixtures_Extract[],MATCH($A481,FPL_Fixtures_Extract[[Player]:[Player]],0),MATCH(FPL_Combined[[#Headers],[Gameweek 01]],FPL_Fixtures_Extract[#Headers],0)))-4),Team_Key[[Full Name]:[Full Name]],0))&amp;RIGHT(INDEX(FPL_Fixtures_Extract[],MATCH($A481,FPL_Fixtures_Extract[[Player]:[Player]],0),MATCH(FPL_Combined[[#Headers],[Gameweek 01]],FPL_Fixtures_Extract[#Headers],0)),3))</f>
        <v>LEI(A) 2-4</v>
      </c>
      <c r="C481" t="str">
        <f ca="1">IF(RIGHT(FPL_Combined[[#Headers],[Gameweek 02]],2)&lt;$B$622,INDEX(FPL_Results_Extract[Gameweek 02],MATCH($A481,FPL_Results_Extract[[Player]:[Player]],0)),INDEX(Team_Key[[Abbreviation]:[Abbreviation]],MATCH(LEFT(INDEX(FPL_Fixtures_Extract[],MATCH($A481,FPL_Fixtures_Extract[[Player]:[Player]],0),MATCH(FPL_Combined[[#Headers],[Gameweek 02]],FPL_Fixtures_Extract[#Headers],0)),LEN(INDEX(FPL_Fixtures_Extract[],MATCH($A481,FPL_Fixtures_Extract[[Player]:[Player]],0),MATCH(FPL_Combined[[#Headers],[Gameweek 02]],FPL_Fixtures_Extract[#Headers],0)))-4),Team_Key[[Full Name]:[Full Name]],0))&amp;RIGHT(INDEX(FPL_Fixtures_Extract[],MATCH($A481,FPL_Fixtures_Extract[[Player]:[Player]],0),MATCH(FPL_Combined[[#Headers],[Gameweek 02]],FPL_Fixtures_Extract[#Headers],0)),3))</f>
        <v>NOR(H) 1-3</v>
      </c>
      <c r="D481" t="str">
        <f ca="1">IF(RIGHT(FPL_Combined[[#Headers],[Gameweek 03]],2)&lt;$B$622,INDEX(FPL_Results_Extract[Gameweek 03],MATCH($A481,FPL_Results_Extract[[Player]:[Player]],0)),INDEX(Team_Key[[Abbreviation]:[Abbreviation]],MATCH(LEFT(INDEX(FPL_Fixtures_Extract[],MATCH($A481,FPL_Fixtures_Extract[[Player]:[Player]],0),MATCH(FPL_Combined[[#Headers],[Gameweek 03]],FPL_Fixtures_Extract[#Headers],0)),LEN(INDEX(FPL_Fixtures_Extract[],MATCH($A481,FPL_Fixtures_Extract[[Player]:[Player]],0),MATCH(FPL_Combined[[#Headers],[Gameweek 03]],FPL_Fixtures_Extract[#Headers],0)))-4),Team_Key[[Full Name]:[Full Name]],0))&amp;RIGHT(INDEX(FPL_Fixtures_Extract[],MATCH($A481,FPL_Fixtures_Extract[[Player]:[Player]],0),MATCH(FPL_Combined[[#Headers],[Gameweek 03]],FPL_Fixtures_Extract[#Headers],0)),3))</f>
        <v>SWA(H) 1-1</v>
      </c>
      <c r="E481" t="str">
        <f ca="1">IF(RIGHT(FPL_Combined[[#Headers],[Gameweek 04]],2)&lt;$B$622,INDEX(FPL_Results_Extract[Gameweek 04],MATCH($A481,FPL_Results_Extract[[Player]:[Player]],0)),INDEX(Team_Key[[Abbreviation]:[Abbreviation]],MATCH(LEFT(INDEX(FPL_Fixtures_Extract[],MATCH($A481,FPL_Fixtures_Extract[[Player]:[Player]],0),MATCH(FPL_Combined[[#Headers],[Gameweek 04]],FPL_Fixtures_Extract[#Headers],0)),LEN(INDEX(FPL_Fixtures_Extract[],MATCH($A481,FPL_Fixtures_Extract[[Player]:[Player]],0),MATCH(FPL_Combined[[#Headers],[Gameweek 04]],FPL_Fixtures_Extract[#Headers],0)))-4),Team_Key[[Full Name]:[Full Name]],0))&amp;RIGHT(INDEX(FPL_Fixtures_Extract[],MATCH($A481,FPL_Fixtures_Extract[[Player]:[Player]],0),MATCH(FPL_Combined[[#Headers],[Gameweek 04]],FPL_Fixtures_Extract[#Headers],0)),3))</f>
        <v>AVL(A) 2-2</v>
      </c>
      <c r="F481" t="str">
        <f ca="1">IF(RIGHT(FPL_Combined[[#Headers],[Gameweek 05]],2)&lt;$B$622,INDEX(FPL_Results_Extract[Gameweek 05],MATCH($A481,FPL_Results_Extract[[Player]:[Player]],0)),INDEX(Team_Key[[Abbreviation]:[Abbreviation]],MATCH(LEFT(INDEX(FPL_Fixtures_Extract[],MATCH($A481,FPL_Fixtures_Extract[[Player]:[Player]],0),MATCH(FPL_Combined[[#Headers],[Gameweek 05]],FPL_Fixtures_Extract[#Headers],0)),LEN(INDEX(FPL_Fixtures_Extract[],MATCH($A481,FPL_Fixtures_Extract[[Player]:[Player]],0),MATCH(FPL_Combined[[#Headers],[Gameweek 05]],FPL_Fixtures_Extract[#Headers],0)))-4),Team_Key[[Full Name]:[Full Name]],0))&amp;RIGHT(INDEX(FPL_Fixtures_Extract[],MATCH($A481,FPL_Fixtures_Extract[[Player]:[Player]],0),MATCH(FPL_Combined[[#Headers],[Gameweek 05]],FPL_Fixtures_Extract[#Headers],0)),3))</f>
        <v>TOT(H) 0-1</v>
      </c>
      <c r="G481" t="str">
        <f ca="1">IF(RIGHT(FPL_Combined[[#Headers],[Gameweek 06]],2)&lt;$B$622,INDEX(FPL_Results_Extract[Gameweek 06],MATCH($A481,FPL_Results_Extract[[Player]:[Player]],0)),INDEX(Team_Key[[Abbreviation]:[Abbreviation]],MATCH(LEFT(INDEX(FPL_Fixtures_Extract[],MATCH($A481,FPL_Fixtures_Extract[[Player]:[Player]],0),MATCH(FPL_Combined[[#Headers],[Gameweek 06]],FPL_Fixtures_Extract[#Headers],0)),LEN(INDEX(FPL_Fixtures_Extract[],MATCH($A481,FPL_Fixtures_Extract[[Player]:[Player]],0),MATCH(FPL_Combined[[#Headers],[Gameweek 06]],FPL_Fixtures_Extract[#Headers],0)))-4),Team_Key[[Full Name]:[Full Name]],0))&amp;RIGHT(INDEX(FPL_Fixtures_Extract[],MATCH($A481,FPL_Fixtures_Extract[[Player]:[Player]],0),MATCH(FPL_Combined[[#Headers],[Gameweek 06]],FPL_Fixtures_Extract[#Headers],0)),3))</f>
        <v>BOU(A) 0-2</v>
      </c>
      <c r="H481" t="str">
        <f ca="1">IF(RIGHT(FPL_Combined[[#Headers],[Gameweek 07]],2)&lt;$B$622,INDEX(FPL_Results_Extract[Gameweek 07],MATCH($A481,FPL_Results_Extract[[Player]:[Player]],0)),INDEX(Team_Key[[Abbreviation]:[Abbreviation]],MATCH(LEFT(INDEX(FPL_Fixtures_Extract[],MATCH($A481,FPL_Fixtures_Extract[[Player]:[Player]],0),MATCH(FPL_Combined[[#Headers],[Gameweek 07]],FPL_Fixtures_Extract[#Headers],0)),LEN(INDEX(FPL_Fixtures_Extract[],MATCH($A481,FPL_Fixtures_Extract[[Player]:[Player]],0),MATCH(FPL_Combined[[#Headers],[Gameweek 07]],FPL_Fixtures_Extract[#Headers],0)))-4),Team_Key[[Full Name]:[Full Name]],0))&amp;RIGHT(INDEX(FPL_Fixtures_Extract[],MATCH($A481,FPL_Fixtures_Extract[[Player]:[Player]],0),MATCH(FPL_Combined[[#Headers],[Gameweek 07]],FPL_Fixtures_Extract[#Headers],0)),3))</f>
        <v>MUN(A) 0-3</v>
      </c>
      <c r="I481" t="str">
        <f ca="1">IF(RIGHT(FPL_Combined[[#Headers],[Gameweek 08]],2)&lt;$B$622,INDEX(FPL_Results_Extract[Gameweek 08],MATCH($A481,FPL_Results_Extract[[Player]:[Player]],0)),INDEX(Team_Key[[Abbreviation]:[Abbreviation]],MATCH(LEFT(INDEX(FPL_Fixtures_Extract[],MATCH($A481,FPL_Fixtures_Extract[[Player]:[Player]],0),MATCH(FPL_Combined[[#Headers],[Gameweek 08]],FPL_Fixtures_Extract[#Headers],0)),LEN(INDEX(FPL_Fixtures_Extract[],MATCH($A481,FPL_Fixtures_Extract[[Player]:[Player]],0),MATCH(FPL_Combined[[#Headers],[Gameweek 08]],FPL_Fixtures_Extract[#Headers],0)))-4),Team_Key[[Full Name]:[Full Name]],0))&amp;RIGHT(INDEX(FPL_Fixtures_Extract[],MATCH($A481,FPL_Fixtures_Extract[[Player]:[Player]],0),MATCH(FPL_Combined[[#Headers],[Gameweek 08]],FPL_Fixtures_Extract[#Headers],0)),3))</f>
        <v>WHU(H) 2-2</v>
      </c>
      <c r="J481" t="str">
        <f ca="1">IF(RIGHT(FPL_Combined[[#Headers],[Gameweek 09]],2)&lt;$B$622,INDEX(FPL_Results_Extract[Gameweek 09],MATCH($A481,FPL_Results_Extract[[Player]:[Player]],0)),INDEX(Team_Key[[Abbreviation]:[Abbreviation]],MATCH(LEFT(INDEX(FPL_Fixtures_Extract[],MATCH($A481,FPL_Fixtures_Extract[[Player]:[Player]],0),MATCH(FPL_Combined[[#Headers],[Gameweek 09]],FPL_Fixtures_Extract[#Headers],0)),LEN(INDEX(FPL_Fixtures_Extract[],MATCH($A481,FPL_Fixtures_Extract[[Player]:[Player]],0),MATCH(FPL_Combined[[#Headers],[Gameweek 09]],FPL_Fixtures_Extract[#Headers],0)))-4),Team_Key[[Full Name]:[Full Name]],0))&amp;RIGHT(INDEX(FPL_Fixtures_Extract[],MATCH($A481,FPL_Fixtures_Extract[[Player]:[Player]],0),MATCH(FPL_Combined[[#Headers],[Gameweek 09]],FPL_Fixtures_Extract[#Headers],0)),3))</f>
        <v>WBA(A) 0-1</v>
      </c>
      <c r="K481" t="str">
        <f ca="1">IF(RIGHT(FPL_Combined[[#Headers],[Gameweek 10]],2)&lt;$B$622,INDEX(FPL_Results_Extract[Gameweek 10],MATCH($A481,FPL_Results_Extract[[Player]:[Player]],0)),INDEX(Team_Key[[Abbreviation]:[Abbreviation]],MATCH(LEFT(INDEX(FPL_Fixtures_Extract[],MATCH($A481,FPL_Fixtures_Extract[[Player]:[Player]],0),MATCH(FPL_Combined[[#Headers],[Gameweek 10]],FPL_Fixtures_Extract[#Headers],0)),LEN(INDEX(FPL_Fixtures_Extract[],MATCH($A481,FPL_Fixtures_Extract[[Player]:[Player]],0),MATCH(FPL_Combined[[#Headers],[Gameweek 10]],FPL_Fixtures_Extract[#Headers],0)))-4),Team_Key[[Full Name]:[Full Name]],0))&amp;RIGHT(INDEX(FPL_Fixtures_Extract[],MATCH($A481,FPL_Fixtures_Extract[[Player]:[Player]],0),MATCH(FPL_Combined[[#Headers],[Gameweek 10]],FPL_Fixtures_Extract[#Headers],0)),3))</f>
        <v>NEW(H) 3-0</v>
      </c>
      <c r="L481" t="str">
        <f ca="1">IF(RIGHT(FPL_Combined[[#Headers],[Gameweek 11]],2)&lt;$B$622,INDEX(FPL_Results_Extract[Gameweek 11],MATCH($A481,FPL_Results_Extract[[Player]:[Player]],0)),INDEX(Team_Key[[Abbreviation]:[Abbreviation]],MATCH(LEFT(INDEX(FPL_Fixtures_Extract[],MATCH($A481,FPL_Fixtures_Extract[[Player]:[Player]],0),MATCH(FPL_Combined[[#Headers],[Gameweek 11]],FPL_Fixtures_Extract[#Headers],0)),LEN(INDEX(FPL_Fixtures_Extract[],MATCH($A481,FPL_Fixtures_Extract[[Player]:[Player]],0),MATCH(FPL_Combined[[#Headers],[Gameweek 11]],FPL_Fixtures_Extract[#Headers],0)))-4),Team_Key[[Full Name]:[Full Name]],0))&amp;RIGHT(INDEX(FPL_Fixtures_Extract[],MATCH($A481,FPL_Fixtures_Extract[[Player]:[Player]],0),MATCH(FPL_Combined[[#Headers],[Gameweek 11]],FPL_Fixtures_Extract[#Headers],0)),3))</f>
        <v>EVE(A) 2-6</v>
      </c>
      <c r="M481" t="str">
        <f ca="1">IF(RIGHT(FPL_Combined[[#Headers],[Gameweek 12]],2)&lt;$B$622,INDEX(FPL_Results_Extract[Gameweek 12],MATCH($A481,FPL_Results_Extract[[Player]:[Player]],0)),INDEX(Team_Key[[Abbreviation]:[Abbreviation]],MATCH(LEFT(INDEX(FPL_Fixtures_Extract[],MATCH($A481,FPL_Fixtures_Extract[[Player]:[Player]],0),MATCH(FPL_Combined[[#Headers],[Gameweek 12]],FPL_Fixtures_Extract[#Headers],0)),LEN(INDEX(FPL_Fixtures_Extract[],MATCH($A481,FPL_Fixtures_Extract[[Player]:[Player]],0),MATCH(FPL_Combined[[#Headers],[Gameweek 12]],FPL_Fixtures_Extract[#Headers],0)))-4),Team_Key[[Full Name]:[Full Name]],0))&amp;RIGHT(INDEX(FPL_Fixtures_Extract[],MATCH($A481,FPL_Fixtures_Extract[[Player]:[Player]],0),MATCH(FPL_Combined[[#Headers],[Gameweek 12]],FPL_Fixtures_Extract[#Headers],0)),3))</f>
        <v>SOU(H) 0-1</v>
      </c>
      <c r="N481" t="str">
        <f ca="1">IF(RIGHT(FPL_Combined[[#Headers],[Gameweek 13]],2)&lt;$B$622,INDEX(FPL_Results_Extract[Gameweek 13],MATCH($A481,FPL_Results_Extract[[Player]:[Player]],0)),INDEX(Team_Key[[Abbreviation]:[Abbreviation]],MATCH(LEFT(INDEX(FPL_Fixtures_Extract[],MATCH($A481,FPL_Fixtures_Extract[[Player]:[Player]],0),MATCH(FPL_Combined[[#Headers],[Gameweek 13]],FPL_Fixtures_Extract[#Headers],0)),LEN(INDEX(FPL_Fixtures_Extract[],MATCH($A481,FPL_Fixtures_Extract[[Player]:[Player]],0),MATCH(FPL_Combined[[#Headers],[Gameweek 13]],FPL_Fixtures_Extract[#Headers],0)))-4),Team_Key[[Full Name]:[Full Name]],0))&amp;RIGHT(INDEX(FPL_Fixtures_Extract[],MATCH($A481,FPL_Fixtures_Extract[[Player]:[Player]],0),MATCH(FPL_Combined[[#Headers],[Gameweek 13]],FPL_Fixtures_Extract[#Headers],0)),3))</f>
        <v>CRY(A) 1-0</v>
      </c>
      <c r="O481" t="str">
        <f ca="1">IF(RIGHT(FPL_Combined[[#Headers],[Gameweek 14]],2)&lt;$B$622,INDEX(FPL_Results_Extract[Gameweek 14],MATCH($A481,FPL_Results_Extract[[Player]:[Player]],0)),INDEX(Team_Key[[Abbreviation]:[Abbreviation]],MATCH(LEFT(INDEX(FPL_Fixtures_Extract[],MATCH($A481,FPL_Fixtures_Extract[[Player]:[Player]],0),MATCH(FPL_Combined[[#Headers],[Gameweek 14]],FPL_Fixtures_Extract[#Headers],0)),LEN(INDEX(FPL_Fixtures_Extract[],MATCH($A481,FPL_Fixtures_Extract[[Player]:[Player]],0),MATCH(FPL_Combined[[#Headers],[Gameweek 14]],FPL_Fixtures_Extract[#Headers],0)))-4),Team_Key[[Full Name]:[Full Name]],0))&amp;RIGHT(INDEX(FPL_Fixtures_Extract[],MATCH($A481,FPL_Fixtures_Extract[[Player]:[Player]],0),MATCH(FPL_Combined[[#Headers],[Gameweek 14]],FPL_Fixtures_Extract[#Headers],0)),3))</f>
        <v>STK(H) 2-0</v>
      </c>
      <c r="P481" t="str">
        <f ca="1">IF(RIGHT(FPL_Combined[[#Headers],[Gameweek 15]],2)&lt;$B$622,INDEX(FPL_Results_Extract[Gameweek 15],MATCH($A481,FPL_Results_Extract[[Player]:[Player]],0)),INDEX(Team_Key[[Abbreviation]:[Abbreviation]],MATCH(LEFT(INDEX(FPL_Fixtures_Extract[],MATCH($A481,FPL_Fixtures_Extract[[Player]:[Player]],0),MATCH(FPL_Combined[[#Headers],[Gameweek 15]],FPL_Fixtures_Extract[#Headers],0)),LEN(INDEX(FPL_Fixtures_Extract[],MATCH($A481,FPL_Fixtures_Extract[[Player]:[Player]],0),MATCH(FPL_Combined[[#Headers],[Gameweek 15]],FPL_Fixtures_Extract[#Headers],0)))-4),Team_Key[[Full Name]:[Full Name]],0))&amp;RIGHT(INDEX(FPL_Fixtures_Extract[],MATCH($A481,FPL_Fixtures_Extract[[Player]:[Player]],0),MATCH(FPL_Combined[[#Headers],[Gameweek 15]],FPL_Fixtures_Extract[#Headers],0)),3))</f>
        <v>ARS(A) 1-3</v>
      </c>
      <c r="Q481" t="str">
        <f ca="1">IF(RIGHT(FPL_Combined[[#Headers],[Gameweek 16]],2)&lt;$B$622,INDEX(FPL_Results_Extract[Gameweek 16],MATCH($A481,FPL_Results_Extract[[Player]:[Player]],0)),INDEX(Team_Key[[Abbreviation]:[Abbreviation]],MATCH(LEFT(INDEX(FPL_Fixtures_Extract[],MATCH($A481,FPL_Fixtures_Extract[[Player]:[Player]],0),MATCH(FPL_Combined[[#Headers],[Gameweek 16]],FPL_Fixtures_Extract[#Headers],0)),LEN(INDEX(FPL_Fixtures_Extract[],MATCH($A481,FPL_Fixtures_Extract[[Player]:[Player]],0),MATCH(FPL_Combined[[#Headers],[Gameweek 16]],FPL_Fixtures_Extract[#Headers],0)))-4),Team_Key[[Full Name]:[Full Name]],0))&amp;RIGHT(INDEX(FPL_Fixtures_Extract[],MATCH($A481,FPL_Fixtures_Extract[[Player]:[Player]],0),MATCH(FPL_Combined[[#Headers],[Gameweek 16]],FPL_Fixtures_Extract[#Headers],0)),3))</f>
        <v>WAT(H) 0-1</v>
      </c>
      <c r="R481" t="str">
        <f ca="1">IF(RIGHT(FPL_Combined[[#Headers],[Gameweek 17]],2)&lt;$B$622,INDEX(FPL_Results_Extract[Gameweek 17],MATCH($A481,FPL_Results_Extract[[Player]:[Player]],0)),INDEX(Team_Key[[Abbreviation]:[Abbreviation]],MATCH(LEFT(INDEX(FPL_Fixtures_Extract[],MATCH($A481,FPL_Fixtures_Extract[[Player]:[Player]],0),MATCH(FPL_Combined[[#Headers],[Gameweek 17]],FPL_Fixtures_Extract[#Headers],0)),LEN(INDEX(FPL_Fixtures_Extract[],MATCH($A481,FPL_Fixtures_Extract[[Player]:[Player]],0),MATCH(FPL_Combined[[#Headers],[Gameweek 17]],FPL_Fixtures_Extract[#Headers],0)))-4),Team_Key[[Full Name]:[Full Name]],0))&amp;RIGHT(INDEX(FPL_Fixtures_Extract[],MATCH($A481,FPL_Fixtures_Extract[[Player]:[Player]],0),MATCH(FPL_Combined[[#Headers],[Gameweek 17]],FPL_Fixtures_Extract[#Headers],0)),3))</f>
        <v>CHE(A) 1-3</v>
      </c>
      <c r="S481" t="str">
        <f ca="1">IF(RIGHT(FPL_Combined[[#Headers],[Gameweek 18]],2)&lt;$B$622,INDEX(FPL_Results_Extract[Gameweek 18],MATCH($A481,FPL_Results_Extract[[Player]:[Player]],0)),INDEX(Team_Key[[Abbreviation]:[Abbreviation]],MATCH(LEFT(INDEX(FPL_Fixtures_Extract[],MATCH($A481,FPL_Fixtures_Extract[[Player]:[Player]],0),MATCH(FPL_Combined[[#Headers],[Gameweek 18]],FPL_Fixtures_Extract[#Headers],0)),LEN(INDEX(FPL_Fixtures_Extract[],MATCH($A481,FPL_Fixtures_Extract[[Player]:[Player]],0),MATCH(FPL_Combined[[#Headers],[Gameweek 18]],FPL_Fixtures_Extract[#Headers],0)))-4),Team_Key[[Full Name]:[Full Name]],0))&amp;RIGHT(INDEX(FPL_Fixtures_Extract[],MATCH($A481,FPL_Fixtures_Extract[[Player]:[Player]],0),MATCH(FPL_Combined[[#Headers],[Gameweek 18]],FPL_Fixtures_Extract[#Headers],0)),3))</f>
        <v>MCI(A) 1-4</v>
      </c>
      <c r="T481" t="str">
        <f ca="1">IF(RIGHT(FPL_Combined[[#Headers],[Gameweek 19]],2)&lt;$B$622,INDEX(FPL_Results_Extract[Gameweek 19],MATCH($A481,FPL_Results_Extract[[Player]:[Player]],0)),INDEX(Team_Key[[Abbreviation]:[Abbreviation]],MATCH(LEFT(INDEX(FPL_Fixtures_Extract[],MATCH($A481,FPL_Fixtures_Extract[[Player]:[Player]],0),MATCH(FPL_Combined[[#Headers],[Gameweek 19]],FPL_Fixtures_Extract[#Headers],0)),LEN(INDEX(FPL_Fixtures_Extract[],MATCH($A481,FPL_Fixtures_Extract[[Player]:[Player]],0),MATCH(FPL_Combined[[#Headers],[Gameweek 19]],FPL_Fixtures_Extract[#Headers],0)))-4),Team_Key[[Full Name]:[Full Name]],0))&amp;RIGHT(INDEX(FPL_Fixtures_Extract[],MATCH($A481,FPL_Fixtures_Extract[[Player]:[Player]],0),MATCH(FPL_Combined[[#Headers],[Gameweek 19]],FPL_Fixtures_Extract[#Headers],0)),3))</f>
        <v>LIV(H) 0-1</v>
      </c>
      <c r="U481" t="str">
        <f ca="1">IF(RIGHT(FPL_Combined[[#Headers],[Gameweek 20]],2)&lt;$B$622,INDEX(FPL_Results_Extract[Gameweek 20],MATCH($A481,FPL_Results_Extract[[Player]:[Player]],0)),INDEX(Team_Key[[Abbreviation]:[Abbreviation]],MATCH(LEFT(INDEX(FPL_Fixtures_Extract[],MATCH($A481,FPL_Fixtures_Extract[[Player]:[Player]],0),MATCH(FPL_Combined[[#Headers],[Gameweek 20]],FPL_Fixtures_Extract[#Headers],0)),LEN(INDEX(FPL_Fixtures_Extract[],MATCH($A481,FPL_Fixtures_Extract[[Player]:[Player]],0),MATCH(FPL_Combined[[#Headers],[Gameweek 20]],FPL_Fixtures_Extract[#Headers],0)))-4),Team_Key[[Full Name]:[Full Name]],0))&amp;RIGHT(INDEX(FPL_Fixtures_Extract[],MATCH($A481,FPL_Fixtures_Extract[[Player]:[Player]],0),MATCH(FPL_Combined[[#Headers],[Gameweek 20]],FPL_Fixtures_Extract[#Headers],0)),3))</f>
        <v>AVL(H) 3-1</v>
      </c>
      <c r="V481" t="str">
        <f ca="1">IF(RIGHT(FPL_Combined[[#Headers],[Gameweek 21]],2)&lt;$B$622,INDEX(FPL_Results_Extract[Gameweek 21],MATCH($A481,FPL_Results_Extract[[Player]:[Player]],0)),INDEX(Team_Key[[Abbreviation]:[Abbreviation]],MATCH(LEFT(INDEX(FPL_Fixtures_Extract[],MATCH($A481,FPL_Fixtures_Extract[[Player]:[Player]],0),MATCH(FPL_Combined[[#Headers],[Gameweek 21]],FPL_Fixtures_Extract[#Headers],0)),LEN(INDEX(FPL_Fixtures_Extract[],MATCH($A481,FPL_Fixtures_Extract[[Player]:[Player]],0),MATCH(FPL_Combined[[#Headers],[Gameweek 21]],FPL_Fixtures_Extract[#Headers],0)))-4),Team_Key[[Full Name]:[Full Name]],0))&amp;RIGHT(INDEX(FPL_Fixtures_Extract[],MATCH($A481,FPL_Fixtures_Extract[[Player]:[Player]],0),MATCH(FPL_Combined[[#Headers],[Gameweek 21]],FPL_Fixtures_Extract[#Headers],0)),3))</f>
        <v>SWA(A) 4-2</v>
      </c>
      <c r="W481" t="str">
        <f ca="1">IF(RIGHT(FPL_Combined[[#Headers],[Gameweek 22]],2)&lt;$B$622,INDEX(FPL_Results_Extract[Gameweek 22],MATCH($A481,FPL_Results_Extract[[Player]:[Player]],0)),INDEX(Team_Key[[Abbreviation]:[Abbreviation]],MATCH(LEFT(INDEX(FPL_Fixtures_Extract[],MATCH($A481,FPL_Fixtures_Extract[[Player]:[Player]],0),MATCH(FPL_Combined[[#Headers],[Gameweek 22]],FPL_Fixtures_Extract[#Headers],0)),LEN(INDEX(FPL_Fixtures_Extract[],MATCH($A481,FPL_Fixtures_Extract[[Player]:[Player]],0),MATCH(FPL_Combined[[#Headers],[Gameweek 22]],FPL_Fixtures_Extract[#Headers],0)))-4),Team_Key[[Full Name]:[Full Name]],0))&amp;RIGHT(INDEX(FPL_Fixtures_Extract[],MATCH($A481,FPL_Fixtures_Extract[[Player]:[Player]],0),MATCH(FPL_Combined[[#Headers],[Gameweek 22]],FPL_Fixtures_Extract[#Headers],0)),3))</f>
        <v>TOT(A) 1-4</v>
      </c>
      <c r="X481" t="str">
        <f ca="1">IF(RIGHT(FPL_Combined[[#Headers],[Gameweek 23]],2)&lt;$B$622,INDEX(FPL_Results_Extract[Gameweek 23],MATCH($A481,FPL_Results_Extract[[Player]:[Player]],0)),INDEX(Team_Key[[Abbreviation]:[Abbreviation]],MATCH(LEFT(INDEX(FPL_Fixtures_Extract[],MATCH($A481,FPL_Fixtures_Extract[[Player]:[Player]],0),MATCH(FPL_Combined[[#Headers],[Gameweek 23]],FPL_Fixtures_Extract[#Headers],0)),LEN(INDEX(FPL_Fixtures_Extract[],MATCH($A481,FPL_Fixtures_Extract[[Player]:[Player]],0),MATCH(FPL_Combined[[#Headers],[Gameweek 23]],FPL_Fixtures_Extract[#Headers],0)))-4),Team_Key[[Full Name]:[Full Name]],0))&amp;RIGHT(INDEX(FPL_Fixtures_Extract[],MATCH($A481,FPL_Fixtures_Extract[[Player]:[Player]],0),MATCH(FPL_Combined[[#Headers],[Gameweek 23]],FPL_Fixtures_Extract[#Headers],0)),3))</f>
        <v>BOU(H) 1-1</v>
      </c>
      <c r="Y481" t="str">
        <f ca="1">IF(RIGHT(FPL_Combined[[#Headers],[Gameweek 24]],2)&lt;$B$622,INDEX(FPL_Results_Extract[Team],MATCH($A481,FPL_Results_Extract[[Player]:[Player]],0)),INDEX(Team_Key[[Abbreviation]:[Abbreviation]],MATCH(LEFT(INDEX(FPL_Fixtures_Extract[],MATCH($A481,FPL_Fixtures_Extract[[Player]:[Player]],0),MATCH(FPL_Combined[[#Headers],[Gameweek 24]],FPL_Fixtures_Extract[#Headers],0)),LEN(INDEX(FPL_Fixtures_Extract[],MATCH($A481,FPL_Fixtures_Extract[[Player]:[Player]],0),MATCH(FPL_Combined[[#Headers],[Gameweek 24]],FPL_Fixtures_Extract[#Headers],0)))-4),Team_Key[[Full Name]:[Full Name]],0))&amp;RIGHT(INDEX(FPL_Fixtures_Extract[],MATCH($A481,FPL_Fixtures_Extract[[Player]:[Player]],0),MATCH(FPL_Combined[[#Headers],[Gameweek 24]],FPL_Fixtures_Extract[#Headers],0)),3))</f>
        <v>SUN</v>
      </c>
      <c r="Z481" t="str">
        <f ca="1">IF(RIGHT(FPL_Combined[[#Headers],[Gameweek 25]],2)&lt;$B$622,INDEX(FPL_Results_Extract[Player],MATCH($A481,FPL_Results_Extract[[Player]:[Player]],0)),INDEX(Team_Key[[Abbreviation]:[Abbreviation]],MATCH(LEFT(INDEX(FPL_Fixtures_Extract[],MATCH($A481,FPL_Fixtures_Extract[[Player]:[Player]],0),MATCH(FPL_Combined[[#Headers],[Gameweek 25]],FPL_Fixtures_Extract[#Headers],0)),LEN(INDEX(FPL_Fixtures_Extract[],MATCH($A481,FPL_Fixtures_Extract[[Player]:[Player]],0),MATCH(FPL_Combined[[#Headers],[Gameweek 25]],FPL_Fixtures_Extract[#Headers],0)))-4),Team_Key[[Full Name]:[Full Name]],0))&amp;RIGHT(INDEX(FPL_Fixtures_Extract[],MATCH($A481,FPL_Fixtures_Extract[[Player]:[Player]],0),MATCH(FPL_Combined[[#Headers],[Gameweek 25]],FPL_Fixtures_Extract[#Headers],0)),3))</f>
        <v>Roberge</v>
      </c>
      <c r="AA481" t="str">
        <f ca="1">IF(RIGHT(FPL_Combined[[#Headers],[Gameweek 26]],2)&lt;$B$622,INDEX(FPL_Results_Extract[Gameweek 01],MATCH($A481,FPL_Results_Extract[[Player]:[Player]],0)),INDEX(Team_Key[[Abbreviation]:[Abbreviation]],MATCH(LEFT(INDEX(FPL_Fixtures_Extract[],MATCH($A481,FPL_Fixtures_Extract[[Player]:[Player]],0),MATCH(FPL_Combined[[#Headers],[Gameweek 26]],FPL_Fixtures_Extract[#Headers],0)),LEN(INDEX(FPL_Fixtures_Extract[],MATCH($A481,FPL_Fixtures_Extract[[Player]:[Player]],0),MATCH(FPL_Combined[[#Headers],[Gameweek 26]],FPL_Fixtures_Extract[#Headers],0)))-4),Team_Key[[Full Name]:[Full Name]],0))&amp;RIGHT(INDEX(FPL_Fixtures_Extract[],MATCH($A481,FPL_Fixtures_Extract[[Player]:[Player]],0),MATCH(FPL_Combined[[#Headers],[Gameweek 26]],FPL_Fixtures_Extract[#Headers],0)),3))</f>
        <v>LEI(A) 2-4</v>
      </c>
      <c r="AB481" t="str">
        <f ca="1">IF(RIGHT(FPL_Combined[[#Headers],[Gameweek 27]],2)&lt;$B$622,INDEX(FPL_Results_Extract[Gameweek 02],MATCH($A481,FPL_Results_Extract[[Player]:[Player]],0)),INDEX(Team_Key[[Abbreviation]:[Abbreviation]],MATCH(LEFT(INDEX(FPL_Fixtures_Extract[],MATCH($A481,FPL_Fixtures_Extract[[Player]:[Player]],0),MATCH(FPL_Combined[[#Headers],[Gameweek 27]],FPL_Fixtures_Extract[#Headers],0)),LEN(INDEX(FPL_Fixtures_Extract[],MATCH($A481,FPL_Fixtures_Extract[[Player]:[Player]],0),MATCH(FPL_Combined[[#Headers],[Gameweek 27]],FPL_Fixtures_Extract[#Headers],0)))-4),Team_Key[[Full Name]:[Full Name]],0))&amp;RIGHT(INDEX(FPL_Fixtures_Extract[],MATCH($A481,FPL_Fixtures_Extract[[Player]:[Player]],0),MATCH(FPL_Combined[[#Headers],[Gameweek 27]],FPL_Fixtures_Extract[#Headers],0)),3))</f>
        <v>NOR(H) 1-3</v>
      </c>
      <c r="AC481" t="str">
        <f ca="1">IF(RIGHT(FPL_Combined[[#Headers],[Gameweek 28]],2)&lt;$B$622,INDEX(FPL_Results_Extract[Gameweek 03],MATCH($A481,FPL_Results_Extract[[Player]:[Player]],0)),INDEX(Team_Key[[Abbreviation]:[Abbreviation]],MATCH(LEFT(INDEX(FPL_Fixtures_Extract[],MATCH($A481,FPL_Fixtures_Extract[[Player]:[Player]],0),MATCH(FPL_Combined[[#Headers],[Gameweek 28]],FPL_Fixtures_Extract[#Headers],0)),LEN(INDEX(FPL_Fixtures_Extract[],MATCH($A481,FPL_Fixtures_Extract[[Player]:[Player]],0),MATCH(FPL_Combined[[#Headers],[Gameweek 28]],FPL_Fixtures_Extract[#Headers],0)))-4),Team_Key[[Full Name]:[Full Name]],0))&amp;RIGHT(INDEX(FPL_Fixtures_Extract[],MATCH($A481,FPL_Fixtures_Extract[[Player]:[Player]],0),MATCH(FPL_Combined[[#Headers],[Gameweek 28]],FPL_Fixtures_Extract[#Headers],0)),3))</f>
        <v>SWA(H) 1-1</v>
      </c>
      <c r="AD481" t="str">
        <f ca="1">IF(RIGHT(FPL_Combined[[#Headers],[Gameweek 29]],2)&lt;$B$622,INDEX(FPL_Results_Extract[Gameweek 04],MATCH($A481,FPL_Results_Extract[[Player]:[Player]],0)),INDEX(Team_Key[[Abbreviation]:[Abbreviation]],MATCH(LEFT(INDEX(FPL_Fixtures_Extract[],MATCH($A481,FPL_Fixtures_Extract[[Player]:[Player]],0),MATCH(FPL_Combined[[#Headers],[Gameweek 29]],FPL_Fixtures_Extract[#Headers],0)),LEN(INDEX(FPL_Fixtures_Extract[],MATCH($A481,FPL_Fixtures_Extract[[Player]:[Player]],0),MATCH(FPL_Combined[[#Headers],[Gameweek 29]],FPL_Fixtures_Extract[#Headers],0)))-4),Team_Key[[Full Name]:[Full Name]],0))&amp;RIGHT(INDEX(FPL_Fixtures_Extract[],MATCH($A481,FPL_Fixtures_Extract[[Player]:[Player]],0),MATCH(FPL_Combined[[#Headers],[Gameweek 29]],FPL_Fixtures_Extract[#Headers],0)),3))</f>
        <v>SOU(A)</v>
      </c>
      <c r="AE481" t="e">
        <f ca="1">IF(RIGHT(FPL_Combined[[#Headers],[Gameweek 30]],2)&lt;$B$622,INDEX(FPL_Results_Extract[Gameweek 05],MATCH($A481,FPL_Results_Extract[[Player]:[Player]],0)),INDEX(Team_Key[[Abbreviation]:[Abbreviation]],MATCH(LEFT(INDEX(FPL_Fixtures_Extract[],MATCH($A481,FPL_Fixtures_Extract[[Player]:[Player]],0),MATCH(FPL_Combined[[#Headers],[Gameweek 30]],FPL_Fixtures_Extract[#Headers],0)),LEN(INDEX(FPL_Fixtures_Extract[],MATCH($A481,FPL_Fixtures_Extract[[Player]:[Player]],0),MATCH(FPL_Combined[[#Headers],[Gameweek 30]],FPL_Fixtures_Extract[#Headers],0)))-4),Team_Key[[Full Name]:[Full Name]],0))&amp;RIGHT(INDEX(FPL_Fixtures_Extract[],MATCH($A481,FPL_Fixtures_Extract[[Player]:[Player]],0),MATCH(FPL_Combined[[#Headers],[Gameweek 30]],FPL_Fixtures_Extract[#Headers],0)),3))</f>
        <v>#VALUE!</v>
      </c>
      <c r="AF481" t="str">
        <f ca="1">IF(RIGHT(FPL_Combined[[#Headers],[Gameweek 31]],2)&lt;$B$622,INDEX(FPL_Results_Extract[Gameweek 06],MATCH($A481,FPL_Results_Extract[[Player]:[Player]],0)),INDEX(Team_Key[[Abbreviation]:[Abbreviation]],MATCH(LEFT(INDEX(FPL_Fixtures_Extract[],MATCH($A481,FPL_Fixtures_Extract[[Player]:[Player]],0),MATCH(FPL_Combined[[#Headers],[Gameweek 31]],FPL_Fixtures_Extract[#Headers],0)),LEN(INDEX(FPL_Fixtures_Extract[],MATCH($A481,FPL_Fixtures_Extract[[Player]:[Player]],0),MATCH(FPL_Combined[[#Headers],[Gameweek 31]],FPL_Fixtures_Extract[#Headers],0)))-4),Team_Key[[Full Name]:[Full Name]],0))&amp;RIGHT(INDEX(FPL_Fixtures_Extract[],MATCH($A481,FPL_Fixtures_Extract[[Player]:[Player]],0),MATCH(FPL_Combined[[#Headers],[Gameweek 31]],FPL_Fixtures_Extract[#Headers],0)),3))</f>
        <v>NEW(A)</v>
      </c>
      <c r="AG481" t="str">
        <f ca="1">IF(RIGHT(FPL_Combined[[#Headers],[Gameweek 32]],2)&lt;$B$622,INDEX(FPL_Results_Extract[Gameweek 07],MATCH($A481,FPL_Results_Extract[[Player]:[Player]],0)),INDEX(Team_Key[[Abbreviation]:[Abbreviation]],MATCH(LEFT(INDEX(FPL_Fixtures_Extract[],MATCH($A481,FPL_Fixtures_Extract[[Player]:[Player]],0),MATCH(FPL_Combined[[#Headers],[Gameweek 32]],FPL_Fixtures_Extract[#Headers],0)),LEN(INDEX(FPL_Fixtures_Extract[],MATCH($A481,FPL_Fixtures_Extract[[Player]:[Player]],0),MATCH(FPL_Combined[[#Headers],[Gameweek 32]],FPL_Fixtures_Extract[#Headers],0)))-4),Team_Key[[Full Name]:[Full Name]],0))&amp;RIGHT(INDEX(FPL_Fixtures_Extract[],MATCH($A481,FPL_Fixtures_Extract[[Player]:[Player]],0),MATCH(FPL_Combined[[#Headers],[Gameweek 32]],FPL_Fixtures_Extract[#Headers],0)),3))</f>
        <v>WBA(H)</v>
      </c>
      <c r="AH481" t="str">
        <f ca="1">IF(RIGHT(FPL_Combined[[#Headers],[Gameweek 33]],2)&lt;$B$622,INDEX(FPL_Results_Extract[Gameweek 08],MATCH($A481,FPL_Results_Extract[[Player]:[Player]],0)),INDEX(Team_Key[[Abbreviation]:[Abbreviation]],MATCH(LEFT(INDEX(FPL_Fixtures_Extract[],MATCH($A481,FPL_Fixtures_Extract[[Player]:[Player]],0),MATCH(FPL_Combined[[#Headers],[Gameweek 33]],FPL_Fixtures_Extract[#Headers],0)),LEN(INDEX(FPL_Fixtures_Extract[],MATCH($A481,FPL_Fixtures_Extract[[Player]:[Player]],0),MATCH(FPL_Combined[[#Headers],[Gameweek 33]],FPL_Fixtures_Extract[#Headers],0)))-4),Team_Key[[Full Name]:[Full Name]],0))&amp;RIGHT(INDEX(FPL_Fixtures_Extract[],MATCH($A481,FPL_Fixtures_Extract[[Player]:[Player]],0),MATCH(FPL_Combined[[#Headers],[Gameweek 33]],FPL_Fixtures_Extract[#Headers],0)),3))</f>
        <v>LEI(H)</v>
      </c>
      <c r="AI481" t="str">
        <f ca="1">IF(RIGHT(FPL_Combined[[#Headers],[Gameweek 34]],2)&lt;$B$622,INDEX(FPL_Results_Extract[Gameweek 09],MATCH($A481,FPL_Results_Extract[[Player]:[Player]],0)),INDEX(Team_Key[[Abbreviation]:[Abbreviation]],MATCH(LEFT(INDEX(FPL_Fixtures_Extract[],MATCH($A481,FPL_Fixtures_Extract[[Player]:[Player]],0),MATCH(FPL_Combined[[#Headers],[Gameweek 34]],FPL_Fixtures_Extract[#Headers],0)),LEN(INDEX(FPL_Fixtures_Extract[],MATCH($A481,FPL_Fixtures_Extract[[Player]:[Player]],0),MATCH(FPL_Combined[[#Headers],[Gameweek 34]],FPL_Fixtures_Extract[#Headers],0)))-4),Team_Key[[Full Name]:[Full Name]],0))&amp;RIGHT(INDEX(FPL_Fixtures_Extract[],MATCH($A481,FPL_Fixtures_Extract[[Player]:[Player]],0),MATCH(FPL_Combined[[#Headers],[Gameweek 34]],FPL_Fixtures_Extract[#Headers],0)),3))</f>
        <v>NOR(A)</v>
      </c>
      <c r="AJ481" t="str">
        <f ca="1">IF(RIGHT(FPL_Combined[[#Headers],[Gameweek 35]],2)&lt;$B$622,INDEX(FPL_Results_Extract[Gameweek 10],MATCH($A481,FPL_Results_Extract[[Player]:[Player]],0)),INDEX(Team_Key[[Abbreviation]:[Abbreviation]],MATCH(LEFT(INDEX(FPL_Fixtures_Extract[],MATCH($A481,FPL_Fixtures_Extract[[Player]:[Player]],0),MATCH(FPL_Combined[[#Headers],[Gameweek 35]],FPL_Fixtures_Extract[#Headers],0)),LEN(INDEX(FPL_Fixtures_Extract[],MATCH($A481,FPL_Fixtures_Extract[[Player]:[Player]],0),MATCH(FPL_Combined[[#Headers],[Gameweek 35]],FPL_Fixtures_Extract[#Headers],0)))-4),Team_Key[[Full Name]:[Full Name]],0))&amp;RIGHT(INDEX(FPL_Fixtures_Extract[],MATCH($A481,FPL_Fixtures_Extract[[Player]:[Player]],0),MATCH(FPL_Combined[[#Headers],[Gameweek 35]],FPL_Fixtures_Extract[#Headers],0)),3))</f>
        <v>ARS(H)</v>
      </c>
      <c r="AK481" t="str">
        <f ca="1">IF(RIGHT(FPL_Combined[[#Headers],[Gameweek 36]],2)&lt;$B$622,INDEX(FPL_Results_Extract[Gameweek 11],MATCH($A481,FPL_Results_Extract[[Player]:[Player]],0)),INDEX(Team_Key[[Abbreviation]:[Abbreviation]],MATCH(LEFT(INDEX(FPL_Fixtures_Extract[],MATCH($A481,FPL_Fixtures_Extract[[Player]:[Player]],0),MATCH(FPL_Combined[[#Headers],[Gameweek 36]],FPL_Fixtures_Extract[#Headers],0)),LEN(INDEX(FPL_Fixtures_Extract[],MATCH($A481,FPL_Fixtures_Extract[[Player]:[Player]],0),MATCH(FPL_Combined[[#Headers],[Gameweek 36]],FPL_Fixtures_Extract[#Headers],0)))-4),Team_Key[[Full Name]:[Full Name]],0))&amp;RIGHT(INDEX(FPL_Fixtures_Extract[],MATCH($A481,FPL_Fixtures_Extract[[Player]:[Player]],0),MATCH(FPL_Combined[[#Headers],[Gameweek 36]],FPL_Fixtures_Extract[#Headers],0)),3))</f>
        <v>STK(A)</v>
      </c>
      <c r="AL481" t="str">
        <f ca="1">IF(RIGHT(FPL_Combined[[#Headers],[Gameweek 37]],2)&lt;$B$622,INDEX(FPL_Results_Extract[Gameweek 12],MATCH($A481,FPL_Results_Extract[[Player]:[Player]],0)),INDEX(Team_Key[[Abbreviation]:[Abbreviation]],MATCH(LEFT(INDEX(FPL_Fixtures_Extract[],MATCH($A481,FPL_Fixtures_Extract[[Player]:[Player]],0),MATCH(FPL_Combined[[#Headers],[Gameweek 37]],FPL_Fixtures_Extract[#Headers],0)),LEN(INDEX(FPL_Fixtures_Extract[],MATCH($A481,FPL_Fixtures_Extract[[Player]:[Player]],0),MATCH(FPL_Combined[[#Headers],[Gameweek 37]],FPL_Fixtures_Extract[#Headers],0)))-4),Team_Key[[Full Name]:[Full Name]],0))&amp;RIGHT(INDEX(FPL_Fixtures_Extract[],MATCH($A481,FPL_Fixtures_Extract[[Player]:[Player]],0),MATCH(FPL_Combined[[#Headers],[Gameweek 37]],FPL_Fixtures_Extract[#Headers],0)),3))</f>
        <v>CHE(H)</v>
      </c>
      <c r="AM481" t="str">
        <f ca="1">IF(RIGHT(FPL_Combined[[#Headers],[Gameweek 38]],2)&lt;$B$622,INDEX(FPL_Results_Extract[Gameweek 13],MATCH($A481,FPL_Results_Extract[[Player]:[Player]],0)),INDEX(Team_Key[[Abbreviation]:[Abbreviation]],MATCH(LEFT(INDEX(FPL_Fixtures_Extract[],MATCH($A481,FPL_Fixtures_Extract[[Player]:[Player]],0),MATCH(FPL_Combined[[#Headers],[Gameweek 38]],FPL_Fixtures_Extract[#Headers],0)),LEN(INDEX(FPL_Fixtures_Extract[],MATCH($A481,FPL_Fixtures_Extract[[Player]:[Player]],0),MATCH(FPL_Combined[[#Headers],[Gameweek 38]],FPL_Fixtures_Extract[#Headers],0)))-4),Team_Key[[Full Name]:[Full Name]],0))&amp;RIGHT(INDEX(FPL_Fixtures_Extract[],MATCH($A481,FPL_Fixtures_Extract[[Player]:[Player]],0),MATCH(FPL_Combined[[#Headers],[Gameweek 38]],FPL_Fixtures_Extract[#Headers],0)),3))</f>
        <v>WAT(A)</v>
      </c>
    </row>
    <row r="482" spans="1:39" x14ac:dyDescent="0.45">
      <c r="A482" t="s">
        <v>673</v>
      </c>
      <c r="B482" t="str">
        <f ca="1">IF(RIGHT(FPL_Combined[[#Headers],[Gameweek 01]],2)&lt;$B$622,INDEX(FPL_Results_Extract[Gameweek 01],MATCH($A482,FPL_Results_Extract[[Player]:[Player]],0)),INDEX(Team_Key[[Abbreviation]:[Abbreviation]],MATCH(LEFT(INDEX(FPL_Fixtures_Extract[],MATCH($A482,FPL_Fixtures_Extract[[Player]:[Player]],0),MATCH(FPL_Combined[[#Headers],[Gameweek 01]],FPL_Fixtures_Extract[#Headers],0)),LEN(INDEX(FPL_Fixtures_Extract[],MATCH($A482,FPL_Fixtures_Extract[[Player]:[Player]],0),MATCH(FPL_Combined[[#Headers],[Gameweek 01]],FPL_Fixtures_Extract[#Headers],0)))-4),Team_Key[[Full Name]:[Full Name]],0))&amp;RIGHT(INDEX(FPL_Fixtures_Extract[],MATCH($A482,FPL_Fixtures_Extract[[Player]:[Player]],0),MATCH(FPL_Combined[[#Headers],[Gameweek 01]],FPL_Fixtures_Extract[#Headers],0)),3))</f>
        <v>N/A</v>
      </c>
      <c r="C482" t="str">
        <f ca="1">IF(RIGHT(FPL_Combined[[#Headers],[Gameweek 02]],2)&lt;$B$622,INDEX(FPL_Results_Extract[Gameweek 02],MATCH($A482,FPL_Results_Extract[[Player]:[Player]],0)),INDEX(Team_Key[[Abbreviation]:[Abbreviation]],MATCH(LEFT(INDEX(FPL_Fixtures_Extract[],MATCH($A482,FPL_Fixtures_Extract[[Player]:[Player]],0),MATCH(FPL_Combined[[#Headers],[Gameweek 02]],FPL_Fixtures_Extract[#Headers],0)),LEN(INDEX(FPL_Fixtures_Extract[],MATCH($A482,FPL_Fixtures_Extract[[Player]:[Player]],0),MATCH(FPL_Combined[[#Headers],[Gameweek 02]],FPL_Fixtures_Extract[#Headers],0)))-4),Team_Key[[Full Name]:[Full Name]],0))&amp;RIGHT(INDEX(FPL_Fixtures_Extract[],MATCH($A482,FPL_Fixtures_Extract[[Player]:[Player]],0),MATCH(FPL_Combined[[#Headers],[Gameweek 02]],FPL_Fixtures_Extract[#Headers],0)),3))</f>
        <v>N/A</v>
      </c>
      <c r="D482" t="str">
        <f ca="1">IF(RIGHT(FPL_Combined[[#Headers],[Gameweek 03]],2)&lt;$B$622,INDEX(FPL_Results_Extract[Gameweek 03],MATCH($A482,FPL_Results_Extract[[Player]:[Player]],0)),INDEX(Team_Key[[Abbreviation]:[Abbreviation]],MATCH(LEFT(INDEX(FPL_Fixtures_Extract[],MATCH($A482,FPL_Fixtures_Extract[[Player]:[Player]],0),MATCH(FPL_Combined[[#Headers],[Gameweek 03]],FPL_Fixtures_Extract[#Headers],0)),LEN(INDEX(FPL_Fixtures_Extract[],MATCH($A482,FPL_Fixtures_Extract[[Player]:[Player]],0),MATCH(FPL_Combined[[#Headers],[Gameweek 03]],FPL_Fixtures_Extract[#Headers],0)))-4),Team_Key[[Full Name]:[Full Name]],0))&amp;RIGHT(INDEX(FPL_Fixtures_Extract[],MATCH($A482,FPL_Fixtures_Extract[[Player]:[Player]],0),MATCH(FPL_Combined[[#Headers],[Gameweek 03]],FPL_Fixtures_Extract[#Headers],0)),3))</f>
        <v>N/A</v>
      </c>
      <c r="E482" t="str">
        <f ca="1">IF(RIGHT(FPL_Combined[[#Headers],[Gameweek 04]],2)&lt;$B$622,INDEX(FPL_Results_Extract[Gameweek 04],MATCH($A482,FPL_Results_Extract[[Player]:[Player]],0)),INDEX(Team_Key[[Abbreviation]:[Abbreviation]],MATCH(LEFT(INDEX(FPL_Fixtures_Extract[],MATCH($A482,FPL_Fixtures_Extract[[Player]:[Player]],0),MATCH(FPL_Combined[[#Headers],[Gameweek 04]],FPL_Fixtures_Extract[#Headers],0)),LEN(INDEX(FPL_Fixtures_Extract[],MATCH($A482,FPL_Fixtures_Extract[[Player]:[Player]],0),MATCH(FPL_Combined[[#Headers],[Gameweek 04]],FPL_Fixtures_Extract[#Headers],0)))-4),Team_Key[[Full Name]:[Full Name]],0))&amp;RIGHT(INDEX(FPL_Fixtures_Extract[],MATCH($A482,FPL_Fixtures_Extract[[Player]:[Player]],0),MATCH(FPL_Combined[[#Headers],[Gameweek 04]],FPL_Fixtures_Extract[#Headers],0)),3))</f>
        <v>N/A</v>
      </c>
      <c r="F482" t="str">
        <f ca="1">IF(RIGHT(FPL_Combined[[#Headers],[Gameweek 05]],2)&lt;$B$622,INDEX(FPL_Results_Extract[Gameweek 05],MATCH($A482,FPL_Results_Extract[[Player]:[Player]],0)),INDEX(Team_Key[[Abbreviation]:[Abbreviation]],MATCH(LEFT(INDEX(FPL_Fixtures_Extract[],MATCH($A482,FPL_Fixtures_Extract[[Player]:[Player]],0),MATCH(FPL_Combined[[#Headers],[Gameweek 05]],FPL_Fixtures_Extract[#Headers],0)),LEN(INDEX(FPL_Fixtures_Extract[],MATCH($A482,FPL_Fixtures_Extract[[Player]:[Player]],0),MATCH(FPL_Combined[[#Headers],[Gameweek 05]],FPL_Fixtures_Extract[#Headers],0)))-4),Team_Key[[Full Name]:[Full Name]],0))&amp;RIGHT(INDEX(FPL_Fixtures_Extract[],MATCH($A482,FPL_Fixtures_Extract[[Player]:[Player]],0),MATCH(FPL_Combined[[#Headers],[Gameweek 05]],FPL_Fixtures_Extract[#Headers],0)),3))</f>
        <v>N/A</v>
      </c>
      <c r="G482" t="str">
        <f ca="1">IF(RIGHT(FPL_Combined[[#Headers],[Gameweek 06]],2)&lt;$B$622,INDEX(FPL_Results_Extract[Gameweek 06],MATCH($A482,FPL_Results_Extract[[Player]:[Player]],0)),INDEX(Team_Key[[Abbreviation]:[Abbreviation]],MATCH(LEFT(INDEX(FPL_Fixtures_Extract[],MATCH($A482,FPL_Fixtures_Extract[[Player]:[Player]],0),MATCH(FPL_Combined[[#Headers],[Gameweek 06]],FPL_Fixtures_Extract[#Headers],0)),LEN(INDEX(FPL_Fixtures_Extract[],MATCH($A482,FPL_Fixtures_Extract[[Player]:[Player]],0),MATCH(FPL_Combined[[#Headers],[Gameweek 06]],FPL_Fixtures_Extract[#Headers],0)))-4),Team_Key[[Full Name]:[Full Name]],0))&amp;RIGHT(INDEX(FPL_Fixtures_Extract[],MATCH($A482,FPL_Fixtures_Extract[[Player]:[Player]],0),MATCH(FPL_Combined[[#Headers],[Gameweek 06]],FPL_Fixtures_Extract[#Headers],0)),3))</f>
        <v>N/A</v>
      </c>
      <c r="H482" t="str">
        <f ca="1">IF(RIGHT(FPL_Combined[[#Headers],[Gameweek 07]],2)&lt;$B$622,INDEX(FPL_Results_Extract[Gameweek 07],MATCH($A482,FPL_Results_Extract[[Player]:[Player]],0)),INDEX(Team_Key[[Abbreviation]:[Abbreviation]],MATCH(LEFT(INDEX(FPL_Fixtures_Extract[],MATCH($A482,FPL_Fixtures_Extract[[Player]:[Player]],0),MATCH(FPL_Combined[[#Headers],[Gameweek 07]],FPL_Fixtures_Extract[#Headers],0)),LEN(INDEX(FPL_Fixtures_Extract[],MATCH($A482,FPL_Fixtures_Extract[[Player]:[Player]],0),MATCH(FPL_Combined[[#Headers],[Gameweek 07]],FPL_Fixtures_Extract[#Headers],0)))-4),Team_Key[[Full Name]:[Full Name]],0))&amp;RIGHT(INDEX(FPL_Fixtures_Extract[],MATCH($A482,FPL_Fixtures_Extract[[Player]:[Player]],0),MATCH(FPL_Combined[[#Headers],[Gameweek 07]],FPL_Fixtures_Extract[#Headers],0)),3))</f>
        <v>N/A</v>
      </c>
      <c r="I482" t="str">
        <f ca="1">IF(RIGHT(FPL_Combined[[#Headers],[Gameweek 08]],2)&lt;$B$622,INDEX(FPL_Results_Extract[Gameweek 08],MATCH($A482,FPL_Results_Extract[[Player]:[Player]],0)),INDEX(Team_Key[[Abbreviation]:[Abbreviation]],MATCH(LEFT(INDEX(FPL_Fixtures_Extract[],MATCH($A482,FPL_Fixtures_Extract[[Player]:[Player]],0),MATCH(FPL_Combined[[#Headers],[Gameweek 08]],FPL_Fixtures_Extract[#Headers],0)),LEN(INDEX(FPL_Fixtures_Extract[],MATCH($A482,FPL_Fixtures_Extract[[Player]:[Player]],0),MATCH(FPL_Combined[[#Headers],[Gameweek 08]],FPL_Fixtures_Extract[#Headers],0)))-4),Team_Key[[Full Name]:[Full Name]],0))&amp;RIGHT(INDEX(FPL_Fixtures_Extract[],MATCH($A482,FPL_Fixtures_Extract[[Player]:[Player]],0),MATCH(FPL_Combined[[#Headers],[Gameweek 08]],FPL_Fixtures_Extract[#Headers],0)),3))</f>
        <v>N/A</v>
      </c>
      <c r="J482" t="str">
        <f ca="1">IF(RIGHT(FPL_Combined[[#Headers],[Gameweek 09]],2)&lt;$B$622,INDEX(FPL_Results_Extract[Gameweek 09],MATCH($A482,FPL_Results_Extract[[Player]:[Player]],0)),INDEX(Team_Key[[Abbreviation]:[Abbreviation]],MATCH(LEFT(INDEX(FPL_Fixtures_Extract[],MATCH($A482,FPL_Fixtures_Extract[[Player]:[Player]],0),MATCH(FPL_Combined[[#Headers],[Gameweek 09]],FPL_Fixtures_Extract[#Headers],0)),LEN(INDEX(FPL_Fixtures_Extract[],MATCH($A482,FPL_Fixtures_Extract[[Player]:[Player]],0),MATCH(FPL_Combined[[#Headers],[Gameweek 09]],FPL_Fixtures_Extract[#Headers],0)))-4),Team_Key[[Full Name]:[Full Name]],0))&amp;RIGHT(INDEX(FPL_Fixtures_Extract[],MATCH($A482,FPL_Fixtures_Extract[[Player]:[Player]],0),MATCH(FPL_Combined[[#Headers],[Gameweek 09]],FPL_Fixtures_Extract[#Headers],0)),3))</f>
        <v>N/A</v>
      </c>
      <c r="K482" t="str">
        <f ca="1">IF(RIGHT(FPL_Combined[[#Headers],[Gameweek 10]],2)&lt;$B$622,INDEX(FPL_Results_Extract[Gameweek 10],MATCH($A482,FPL_Results_Extract[[Player]:[Player]],0)),INDEX(Team_Key[[Abbreviation]:[Abbreviation]],MATCH(LEFT(INDEX(FPL_Fixtures_Extract[],MATCH($A482,FPL_Fixtures_Extract[[Player]:[Player]],0),MATCH(FPL_Combined[[#Headers],[Gameweek 10]],FPL_Fixtures_Extract[#Headers],0)),LEN(INDEX(FPL_Fixtures_Extract[],MATCH($A482,FPL_Fixtures_Extract[[Player]:[Player]],0),MATCH(FPL_Combined[[#Headers],[Gameweek 10]],FPL_Fixtures_Extract[#Headers],0)))-4),Team_Key[[Full Name]:[Full Name]],0))&amp;RIGHT(INDEX(FPL_Fixtures_Extract[],MATCH($A482,FPL_Fixtures_Extract[[Player]:[Player]],0),MATCH(FPL_Combined[[#Headers],[Gameweek 10]],FPL_Fixtures_Extract[#Headers],0)),3))</f>
        <v>N/A</v>
      </c>
      <c r="L482" t="str">
        <f ca="1">IF(RIGHT(FPL_Combined[[#Headers],[Gameweek 11]],2)&lt;$B$622,INDEX(FPL_Results_Extract[Gameweek 11],MATCH($A482,FPL_Results_Extract[[Player]:[Player]],0)),INDEX(Team_Key[[Abbreviation]:[Abbreviation]],MATCH(LEFT(INDEX(FPL_Fixtures_Extract[],MATCH($A482,FPL_Fixtures_Extract[[Player]:[Player]],0),MATCH(FPL_Combined[[#Headers],[Gameweek 11]],FPL_Fixtures_Extract[#Headers],0)),LEN(INDEX(FPL_Fixtures_Extract[],MATCH($A482,FPL_Fixtures_Extract[[Player]:[Player]],0),MATCH(FPL_Combined[[#Headers],[Gameweek 11]],FPL_Fixtures_Extract[#Headers],0)))-4),Team_Key[[Full Name]:[Full Name]],0))&amp;RIGHT(INDEX(FPL_Fixtures_Extract[],MATCH($A482,FPL_Fixtures_Extract[[Player]:[Player]],0),MATCH(FPL_Combined[[#Headers],[Gameweek 11]],FPL_Fixtures_Extract[#Headers],0)),3))</f>
        <v>N/A</v>
      </c>
      <c r="M482" t="str">
        <f ca="1">IF(RIGHT(FPL_Combined[[#Headers],[Gameweek 12]],2)&lt;$B$622,INDEX(FPL_Results_Extract[Gameweek 12],MATCH($A482,FPL_Results_Extract[[Player]:[Player]],0)),INDEX(Team_Key[[Abbreviation]:[Abbreviation]],MATCH(LEFT(INDEX(FPL_Fixtures_Extract[],MATCH($A482,FPL_Fixtures_Extract[[Player]:[Player]],0),MATCH(FPL_Combined[[#Headers],[Gameweek 12]],FPL_Fixtures_Extract[#Headers],0)),LEN(INDEX(FPL_Fixtures_Extract[],MATCH($A482,FPL_Fixtures_Extract[[Player]:[Player]],0),MATCH(FPL_Combined[[#Headers],[Gameweek 12]],FPL_Fixtures_Extract[#Headers],0)))-4),Team_Key[[Full Name]:[Full Name]],0))&amp;RIGHT(INDEX(FPL_Fixtures_Extract[],MATCH($A482,FPL_Fixtures_Extract[[Player]:[Player]],0),MATCH(FPL_Combined[[#Headers],[Gameweek 12]],FPL_Fixtures_Extract[#Headers],0)),3))</f>
        <v>N/A</v>
      </c>
      <c r="N482" t="str">
        <f ca="1">IF(RIGHT(FPL_Combined[[#Headers],[Gameweek 13]],2)&lt;$B$622,INDEX(FPL_Results_Extract[Gameweek 13],MATCH($A482,FPL_Results_Extract[[Player]:[Player]],0)),INDEX(Team_Key[[Abbreviation]:[Abbreviation]],MATCH(LEFT(INDEX(FPL_Fixtures_Extract[],MATCH($A482,FPL_Fixtures_Extract[[Player]:[Player]],0),MATCH(FPL_Combined[[#Headers],[Gameweek 13]],FPL_Fixtures_Extract[#Headers],0)),LEN(INDEX(FPL_Fixtures_Extract[],MATCH($A482,FPL_Fixtures_Extract[[Player]:[Player]],0),MATCH(FPL_Combined[[#Headers],[Gameweek 13]],FPL_Fixtures_Extract[#Headers],0)))-4),Team_Key[[Full Name]:[Full Name]],0))&amp;RIGHT(INDEX(FPL_Fixtures_Extract[],MATCH($A482,FPL_Fixtures_Extract[[Player]:[Player]],0),MATCH(FPL_Combined[[#Headers],[Gameweek 13]],FPL_Fixtures_Extract[#Headers],0)),3))</f>
        <v>N/A</v>
      </c>
      <c r="O482" t="str">
        <f ca="1">IF(RIGHT(FPL_Combined[[#Headers],[Gameweek 14]],2)&lt;$B$622,INDEX(FPL_Results_Extract[Gameweek 14],MATCH($A482,FPL_Results_Extract[[Player]:[Player]],0)),INDEX(Team_Key[[Abbreviation]:[Abbreviation]],MATCH(LEFT(INDEX(FPL_Fixtures_Extract[],MATCH($A482,FPL_Fixtures_Extract[[Player]:[Player]],0),MATCH(FPL_Combined[[#Headers],[Gameweek 14]],FPL_Fixtures_Extract[#Headers],0)),LEN(INDEX(FPL_Fixtures_Extract[],MATCH($A482,FPL_Fixtures_Extract[[Player]:[Player]],0),MATCH(FPL_Combined[[#Headers],[Gameweek 14]],FPL_Fixtures_Extract[#Headers],0)))-4),Team_Key[[Full Name]:[Full Name]],0))&amp;RIGHT(INDEX(FPL_Fixtures_Extract[],MATCH($A482,FPL_Fixtures_Extract[[Player]:[Player]],0),MATCH(FPL_Combined[[#Headers],[Gameweek 14]],FPL_Fixtures_Extract[#Headers],0)),3))</f>
        <v>N/A</v>
      </c>
      <c r="P482" t="str">
        <f ca="1">IF(RIGHT(FPL_Combined[[#Headers],[Gameweek 15]],2)&lt;$B$622,INDEX(FPL_Results_Extract[Gameweek 15],MATCH($A482,FPL_Results_Extract[[Player]:[Player]],0)),INDEX(Team_Key[[Abbreviation]:[Abbreviation]],MATCH(LEFT(INDEX(FPL_Fixtures_Extract[],MATCH($A482,FPL_Fixtures_Extract[[Player]:[Player]],0),MATCH(FPL_Combined[[#Headers],[Gameweek 15]],FPL_Fixtures_Extract[#Headers],0)),LEN(INDEX(FPL_Fixtures_Extract[],MATCH($A482,FPL_Fixtures_Extract[[Player]:[Player]],0),MATCH(FPL_Combined[[#Headers],[Gameweek 15]],FPL_Fixtures_Extract[#Headers],0)))-4),Team_Key[[Full Name]:[Full Name]],0))&amp;RIGHT(INDEX(FPL_Fixtures_Extract[],MATCH($A482,FPL_Fixtures_Extract[[Player]:[Player]],0),MATCH(FPL_Combined[[#Headers],[Gameweek 15]],FPL_Fixtures_Extract[#Headers],0)),3))</f>
        <v>N/A</v>
      </c>
      <c r="Q482" t="str">
        <f ca="1">IF(RIGHT(FPL_Combined[[#Headers],[Gameweek 16]],2)&lt;$B$622,INDEX(FPL_Results_Extract[Gameweek 16],MATCH($A482,FPL_Results_Extract[[Player]:[Player]],0)),INDEX(Team_Key[[Abbreviation]:[Abbreviation]],MATCH(LEFT(INDEX(FPL_Fixtures_Extract[],MATCH($A482,FPL_Fixtures_Extract[[Player]:[Player]],0),MATCH(FPL_Combined[[#Headers],[Gameweek 16]],FPL_Fixtures_Extract[#Headers],0)),LEN(INDEX(FPL_Fixtures_Extract[],MATCH($A482,FPL_Fixtures_Extract[[Player]:[Player]],0),MATCH(FPL_Combined[[#Headers],[Gameweek 16]],FPL_Fixtures_Extract[#Headers],0)))-4),Team_Key[[Full Name]:[Full Name]],0))&amp;RIGHT(INDEX(FPL_Fixtures_Extract[],MATCH($A482,FPL_Fixtures_Extract[[Player]:[Player]],0),MATCH(FPL_Combined[[#Headers],[Gameweek 16]],FPL_Fixtures_Extract[#Headers],0)),3))</f>
        <v>N/A</v>
      </c>
      <c r="R482" t="str">
        <f ca="1">IF(RIGHT(FPL_Combined[[#Headers],[Gameweek 17]],2)&lt;$B$622,INDEX(FPL_Results_Extract[Gameweek 17],MATCH($A482,FPL_Results_Extract[[Player]:[Player]],0)),INDEX(Team_Key[[Abbreviation]:[Abbreviation]],MATCH(LEFT(INDEX(FPL_Fixtures_Extract[],MATCH($A482,FPL_Fixtures_Extract[[Player]:[Player]],0),MATCH(FPL_Combined[[#Headers],[Gameweek 17]],FPL_Fixtures_Extract[#Headers],0)),LEN(INDEX(FPL_Fixtures_Extract[],MATCH($A482,FPL_Fixtures_Extract[[Player]:[Player]],0),MATCH(FPL_Combined[[#Headers],[Gameweek 17]],FPL_Fixtures_Extract[#Headers],0)))-4),Team_Key[[Full Name]:[Full Name]],0))&amp;RIGHT(INDEX(FPL_Fixtures_Extract[],MATCH($A482,FPL_Fixtures_Extract[[Player]:[Player]],0),MATCH(FPL_Combined[[#Headers],[Gameweek 17]],FPL_Fixtures_Extract[#Headers],0)),3))</f>
        <v>N/A</v>
      </c>
      <c r="S482" t="str">
        <f ca="1">IF(RIGHT(FPL_Combined[[#Headers],[Gameweek 18]],2)&lt;$B$622,INDEX(FPL_Results_Extract[Gameweek 18],MATCH($A482,FPL_Results_Extract[[Player]:[Player]],0)),INDEX(Team_Key[[Abbreviation]:[Abbreviation]],MATCH(LEFT(INDEX(FPL_Fixtures_Extract[],MATCH($A482,FPL_Fixtures_Extract[[Player]:[Player]],0),MATCH(FPL_Combined[[#Headers],[Gameweek 18]],FPL_Fixtures_Extract[#Headers],0)),LEN(INDEX(FPL_Fixtures_Extract[],MATCH($A482,FPL_Fixtures_Extract[[Player]:[Player]],0),MATCH(FPL_Combined[[#Headers],[Gameweek 18]],FPL_Fixtures_Extract[#Headers],0)))-4),Team_Key[[Full Name]:[Full Name]],0))&amp;RIGHT(INDEX(FPL_Fixtures_Extract[],MATCH($A482,FPL_Fixtures_Extract[[Player]:[Player]],0),MATCH(FPL_Combined[[#Headers],[Gameweek 18]],FPL_Fixtures_Extract[#Headers],0)),3))</f>
        <v>N/A</v>
      </c>
      <c r="T482" t="str">
        <f ca="1">IF(RIGHT(FPL_Combined[[#Headers],[Gameweek 19]],2)&lt;$B$622,INDEX(FPL_Results_Extract[Gameweek 19],MATCH($A482,FPL_Results_Extract[[Player]:[Player]],0)),INDEX(Team_Key[[Abbreviation]:[Abbreviation]],MATCH(LEFT(INDEX(FPL_Fixtures_Extract[],MATCH($A482,FPL_Fixtures_Extract[[Player]:[Player]],0),MATCH(FPL_Combined[[#Headers],[Gameweek 19]],FPL_Fixtures_Extract[#Headers],0)),LEN(INDEX(FPL_Fixtures_Extract[],MATCH($A482,FPL_Fixtures_Extract[[Player]:[Player]],0),MATCH(FPL_Combined[[#Headers],[Gameweek 19]],FPL_Fixtures_Extract[#Headers],0)))-4),Team_Key[[Full Name]:[Full Name]],0))&amp;RIGHT(INDEX(FPL_Fixtures_Extract[],MATCH($A482,FPL_Fixtures_Extract[[Player]:[Player]],0),MATCH(FPL_Combined[[#Headers],[Gameweek 19]],FPL_Fixtures_Extract[#Headers],0)),3))</f>
        <v>N/A</v>
      </c>
      <c r="U482" t="str">
        <f ca="1">IF(RIGHT(FPL_Combined[[#Headers],[Gameweek 20]],2)&lt;$B$622,INDEX(FPL_Results_Extract[Gameweek 20],MATCH($A482,FPL_Results_Extract[[Player]:[Player]],0)),INDEX(Team_Key[[Abbreviation]:[Abbreviation]],MATCH(LEFT(INDEX(FPL_Fixtures_Extract[],MATCH($A482,FPL_Fixtures_Extract[[Player]:[Player]],0),MATCH(FPL_Combined[[#Headers],[Gameweek 20]],FPL_Fixtures_Extract[#Headers],0)),LEN(INDEX(FPL_Fixtures_Extract[],MATCH($A482,FPL_Fixtures_Extract[[Player]:[Player]],0),MATCH(FPL_Combined[[#Headers],[Gameweek 20]],FPL_Fixtures_Extract[#Headers],0)))-4),Team_Key[[Full Name]:[Full Name]],0))&amp;RIGHT(INDEX(FPL_Fixtures_Extract[],MATCH($A482,FPL_Fixtures_Extract[[Player]:[Player]],0),MATCH(FPL_Combined[[#Headers],[Gameweek 20]],FPL_Fixtures_Extract[#Headers],0)),3))</f>
        <v>STK(H) 2-1</v>
      </c>
      <c r="V482" t="str">
        <f ca="1">IF(RIGHT(FPL_Combined[[#Headers],[Gameweek 21]],2)&lt;$B$622,INDEX(FPL_Results_Extract[Gameweek 21],MATCH($A482,FPL_Results_Extract[[Player]:[Player]],0)),INDEX(Team_Key[[Abbreviation]:[Abbreviation]],MATCH(LEFT(INDEX(FPL_Fixtures_Extract[],MATCH($A482,FPL_Fixtures_Extract[[Player]:[Player]],0),MATCH(FPL_Combined[[#Headers],[Gameweek 21]],FPL_Fixtures_Extract[#Headers],0)),LEN(INDEX(FPL_Fixtures_Extract[],MATCH($A482,FPL_Fixtures_Extract[[Player]:[Player]],0),MATCH(FPL_Combined[[#Headers],[Gameweek 21]],FPL_Fixtures_Extract[#Headers],0)))-4),Team_Key[[Full Name]:[Full Name]],0))&amp;RIGHT(INDEX(FPL_Fixtures_Extract[],MATCH($A482,FPL_Fixtures_Extract[[Player]:[Player]],0),MATCH(FPL_Combined[[#Headers],[Gameweek 21]],FPL_Fixtures_Extract[#Headers],0)),3))</f>
        <v>CHE(A) 2-2</v>
      </c>
      <c r="W482" t="str">
        <f ca="1">IF(RIGHT(FPL_Combined[[#Headers],[Gameweek 22]],2)&lt;$B$622,INDEX(FPL_Results_Extract[Gameweek 22],MATCH($A482,FPL_Results_Extract[[Player]:[Player]],0)),INDEX(Team_Key[[Abbreviation]:[Abbreviation]],MATCH(LEFT(INDEX(FPL_Fixtures_Extract[],MATCH($A482,FPL_Fixtures_Extract[[Player]:[Player]],0),MATCH(FPL_Combined[[#Headers],[Gameweek 22]],FPL_Fixtures_Extract[#Headers],0)),LEN(INDEX(FPL_Fixtures_Extract[],MATCH($A482,FPL_Fixtures_Extract[[Player]:[Player]],0),MATCH(FPL_Combined[[#Headers],[Gameweek 22]],FPL_Fixtures_Extract[#Headers],0)))-4),Team_Key[[Full Name]:[Full Name]],0))&amp;RIGHT(INDEX(FPL_Fixtures_Extract[],MATCH($A482,FPL_Fixtures_Extract[[Player]:[Player]],0),MATCH(FPL_Combined[[#Headers],[Gameweek 22]],FPL_Fixtures_Extract[#Headers],0)),3))</f>
        <v>SOU(A) 0-3</v>
      </c>
      <c r="X482" t="str">
        <f ca="1">IF(RIGHT(FPL_Combined[[#Headers],[Gameweek 23]],2)&lt;$B$622,INDEX(FPL_Results_Extract[Gameweek 23],MATCH($A482,FPL_Results_Extract[[Player]:[Player]],0)),INDEX(Team_Key[[Abbreviation]:[Abbreviation]],MATCH(LEFT(INDEX(FPL_Fixtures_Extract[],MATCH($A482,FPL_Fixtures_Extract[[Player]:[Player]],0),MATCH(FPL_Combined[[#Headers],[Gameweek 23]],FPL_Fixtures_Extract[#Headers],0)),LEN(INDEX(FPL_Fixtures_Extract[],MATCH($A482,FPL_Fixtures_Extract[[Player]:[Player]],0),MATCH(FPL_Combined[[#Headers],[Gameweek 23]],FPL_Fixtures_Extract[#Headers],0)))-4),Team_Key[[Full Name]:[Full Name]],0))&amp;RIGHT(INDEX(FPL_Fixtures_Extract[],MATCH($A482,FPL_Fixtures_Extract[[Player]:[Player]],0),MATCH(FPL_Combined[[#Headers],[Gameweek 23]],FPL_Fixtures_Extract[#Headers],0)),3))</f>
        <v>AVL(H) 0-0</v>
      </c>
      <c r="Y482" t="str">
        <f ca="1">IF(RIGHT(FPL_Combined[[#Headers],[Gameweek 24]],2)&lt;$B$622,INDEX(FPL_Results_Extract[Team],MATCH($A482,FPL_Results_Extract[[Player]:[Player]],0)),INDEX(Team_Key[[Abbreviation]:[Abbreviation]],MATCH(LEFT(INDEX(FPL_Fixtures_Extract[],MATCH($A482,FPL_Fixtures_Extract[[Player]:[Player]],0),MATCH(FPL_Combined[[#Headers],[Gameweek 24]],FPL_Fixtures_Extract[#Headers],0)),LEN(INDEX(FPL_Fixtures_Extract[],MATCH($A482,FPL_Fixtures_Extract[[Player]:[Player]],0),MATCH(FPL_Combined[[#Headers],[Gameweek 24]],FPL_Fixtures_Extract[#Headers],0)))-4),Team_Key[[Full Name]:[Full Name]],0))&amp;RIGHT(INDEX(FPL_Fixtures_Extract[],MATCH($A482,FPL_Fixtures_Extract[[Player]:[Player]],0),MATCH(FPL_Combined[[#Headers],[Gameweek 24]],FPL_Fixtures_Extract[#Headers],0)),3))</f>
        <v>WBA</v>
      </c>
      <c r="Z482" t="str">
        <f ca="1">IF(RIGHT(FPL_Combined[[#Headers],[Gameweek 25]],2)&lt;$B$622,INDEX(FPL_Results_Extract[Player],MATCH($A482,FPL_Results_Extract[[Player]:[Player]],0)),INDEX(Team_Key[[Abbreviation]:[Abbreviation]],MATCH(LEFT(INDEX(FPL_Fixtures_Extract[],MATCH($A482,FPL_Fixtures_Extract[[Player]:[Player]],0),MATCH(FPL_Combined[[#Headers],[Gameweek 25]],FPL_Fixtures_Extract[#Headers],0)),LEN(INDEX(FPL_Fixtures_Extract[],MATCH($A482,FPL_Fixtures_Extract[[Player]:[Player]],0),MATCH(FPL_Combined[[#Headers],[Gameweek 25]],FPL_Fixtures_Extract[#Headers],0)))-4),Team_Key[[Full Name]:[Full Name]],0))&amp;RIGHT(INDEX(FPL_Fixtures_Extract[],MATCH($A482,FPL_Fixtures_Extract[[Player]:[Player]],0),MATCH(FPL_Combined[[#Headers],[Gameweek 25]],FPL_Fixtures_Extract[#Headers],0)),3))</f>
        <v>Roberts</v>
      </c>
      <c r="AA482" t="str">
        <f ca="1">IF(RIGHT(FPL_Combined[[#Headers],[Gameweek 26]],2)&lt;$B$622,INDEX(FPL_Results_Extract[Gameweek 01],MATCH($A482,FPL_Results_Extract[[Player]:[Player]],0)),INDEX(Team_Key[[Abbreviation]:[Abbreviation]],MATCH(LEFT(INDEX(FPL_Fixtures_Extract[],MATCH($A482,FPL_Fixtures_Extract[[Player]:[Player]],0),MATCH(FPL_Combined[[#Headers],[Gameweek 26]],FPL_Fixtures_Extract[#Headers],0)),LEN(INDEX(FPL_Fixtures_Extract[],MATCH($A482,FPL_Fixtures_Extract[[Player]:[Player]],0),MATCH(FPL_Combined[[#Headers],[Gameweek 26]],FPL_Fixtures_Extract[#Headers],0)))-4),Team_Key[[Full Name]:[Full Name]],0))&amp;RIGHT(INDEX(FPL_Fixtures_Extract[],MATCH($A482,FPL_Fixtures_Extract[[Player]:[Player]],0),MATCH(FPL_Combined[[#Headers],[Gameweek 26]],FPL_Fixtures_Extract[#Headers],0)),3))</f>
        <v>N/A</v>
      </c>
      <c r="AB482" t="str">
        <f ca="1">IF(RIGHT(FPL_Combined[[#Headers],[Gameweek 27]],2)&lt;$B$622,INDEX(FPL_Results_Extract[Gameweek 02],MATCH($A482,FPL_Results_Extract[[Player]:[Player]],0)),INDEX(Team_Key[[Abbreviation]:[Abbreviation]],MATCH(LEFT(INDEX(FPL_Fixtures_Extract[],MATCH($A482,FPL_Fixtures_Extract[[Player]:[Player]],0),MATCH(FPL_Combined[[#Headers],[Gameweek 27]],FPL_Fixtures_Extract[#Headers],0)),LEN(INDEX(FPL_Fixtures_Extract[],MATCH($A482,FPL_Fixtures_Extract[[Player]:[Player]],0),MATCH(FPL_Combined[[#Headers],[Gameweek 27]],FPL_Fixtures_Extract[#Headers],0)))-4),Team_Key[[Full Name]:[Full Name]],0))&amp;RIGHT(INDEX(FPL_Fixtures_Extract[],MATCH($A482,FPL_Fixtures_Extract[[Player]:[Player]],0),MATCH(FPL_Combined[[#Headers],[Gameweek 27]],FPL_Fixtures_Extract[#Headers],0)),3))</f>
        <v>N/A</v>
      </c>
      <c r="AC482" t="str">
        <f ca="1">IF(RIGHT(FPL_Combined[[#Headers],[Gameweek 28]],2)&lt;$B$622,INDEX(FPL_Results_Extract[Gameweek 03],MATCH($A482,FPL_Results_Extract[[Player]:[Player]],0)),INDEX(Team_Key[[Abbreviation]:[Abbreviation]],MATCH(LEFT(INDEX(FPL_Fixtures_Extract[],MATCH($A482,FPL_Fixtures_Extract[[Player]:[Player]],0),MATCH(FPL_Combined[[#Headers],[Gameweek 28]],FPL_Fixtures_Extract[#Headers],0)),LEN(INDEX(FPL_Fixtures_Extract[],MATCH($A482,FPL_Fixtures_Extract[[Player]:[Player]],0),MATCH(FPL_Combined[[#Headers],[Gameweek 28]],FPL_Fixtures_Extract[#Headers],0)))-4),Team_Key[[Full Name]:[Full Name]],0))&amp;RIGHT(INDEX(FPL_Fixtures_Extract[],MATCH($A482,FPL_Fixtures_Extract[[Player]:[Player]],0),MATCH(FPL_Combined[[#Headers],[Gameweek 28]],FPL_Fixtures_Extract[#Headers],0)),3))</f>
        <v>N/A</v>
      </c>
      <c r="AD482" t="str">
        <f ca="1">IF(RIGHT(FPL_Combined[[#Headers],[Gameweek 29]],2)&lt;$B$622,INDEX(FPL_Results_Extract[Gameweek 04],MATCH($A482,FPL_Results_Extract[[Player]:[Player]],0)),INDEX(Team_Key[[Abbreviation]:[Abbreviation]],MATCH(LEFT(INDEX(FPL_Fixtures_Extract[],MATCH($A482,FPL_Fixtures_Extract[[Player]:[Player]],0),MATCH(FPL_Combined[[#Headers],[Gameweek 29]],FPL_Fixtures_Extract[#Headers],0)),LEN(INDEX(FPL_Fixtures_Extract[],MATCH($A482,FPL_Fixtures_Extract[[Player]:[Player]],0),MATCH(FPL_Combined[[#Headers],[Gameweek 29]],FPL_Fixtures_Extract[#Headers],0)))-4),Team_Key[[Full Name]:[Full Name]],0))&amp;RIGHT(INDEX(FPL_Fixtures_Extract[],MATCH($A482,FPL_Fixtures_Extract[[Player]:[Player]],0),MATCH(FPL_Combined[[#Headers],[Gameweek 29]],FPL_Fixtures_Extract[#Headers],0)),3))</f>
        <v>MUN(H)</v>
      </c>
      <c r="AE482" t="str">
        <f ca="1">IF(RIGHT(FPL_Combined[[#Headers],[Gameweek 30]],2)&lt;$B$622,INDEX(FPL_Results_Extract[Gameweek 05],MATCH($A482,FPL_Results_Extract[[Player]:[Player]],0)),INDEX(Team_Key[[Abbreviation]:[Abbreviation]],MATCH(LEFT(INDEX(FPL_Fixtures_Extract[],MATCH($A482,FPL_Fixtures_Extract[[Player]:[Player]],0),MATCH(FPL_Combined[[#Headers],[Gameweek 30]],FPL_Fixtures_Extract[#Headers],0)),LEN(INDEX(FPL_Fixtures_Extract[],MATCH($A482,FPL_Fixtures_Extract[[Player]:[Player]],0),MATCH(FPL_Combined[[#Headers],[Gameweek 30]],FPL_Fixtures_Extract[#Headers],0)))-4),Team_Key[[Full Name]:[Full Name]],0))&amp;RIGHT(INDEX(FPL_Fixtures_Extract[],MATCH($A482,FPL_Fixtures_Extract[[Player]:[Player]],0),MATCH(FPL_Combined[[#Headers],[Gameweek 30]],FPL_Fixtures_Extract[#Headers],0)),3))</f>
        <v>ARS(A)</v>
      </c>
      <c r="AF482" t="str">
        <f ca="1">IF(RIGHT(FPL_Combined[[#Headers],[Gameweek 31]],2)&lt;$B$622,INDEX(FPL_Results_Extract[Gameweek 06],MATCH($A482,FPL_Results_Extract[[Player]:[Player]],0)),INDEX(Team_Key[[Abbreviation]:[Abbreviation]],MATCH(LEFT(INDEX(FPL_Fixtures_Extract[],MATCH($A482,FPL_Fixtures_Extract[[Player]:[Player]],0),MATCH(FPL_Combined[[#Headers],[Gameweek 31]],FPL_Fixtures_Extract[#Headers],0)),LEN(INDEX(FPL_Fixtures_Extract[],MATCH($A482,FPL_Fixtures_Extract[[Player]:[Player]],0),MATCH(FPL_Combined[[#Headers],[Gameweek 31]],FPL_Fixtures_Extract[#Headers],0)))-4),Team_Key[[Full Name]:[Full Name]],0))&amp;RIGHT(INDEX(FPL_Fixtures_Extract[],MATCH($A482,FPL_Fixtures_Extract[[Player]:[Player]],0),MATCH(FPL_Combined[[#Headers],[Gameweek 31]],FPL_Fixtures_Extract[#Headers],0)),3))</f>
        <v>NOR(H)</v>
      </c>
      <c r="AG482" t="str">
        <f ca="1">IF(RIGHT(FPL_Combined[[#Headers],[Gameweek 32]],2)&lt;$B$622,INDEX(FPL_Results_Extract[Gameweek 07],MATCH($A482,FPL_Results_Extract[[Player]:[Player]],0)),INDEX(Team_Key[[Abbreviation]:[Abbreviation]],MATCH(LEFT(INDEX(FPL_Fixtures_Extract[],MATCH($A482,FPL_Fixtures_Extract[[Player]:[Player]],0),MATCH(FPL_Combined[[#Headers],[Gameweek 32]],FPL_Fixtures_Extract[#Headers],0)),LEN(INDEX(FPL_Fixtures_Extract[],MATCH($A482,FPL_Fixtures_Extract[[Player]:[Player]],0),MATCH(FPL_Combined[[#Headers],[Gameweek 32]],FPL_Fixtures_Extract[#Headers],0)))-4),Team_Key[[Full Name]:[Full Name]],0))&amp;RIGHT(INDEX(FPL_Fixtures_Extract[],MATCH($A482,FPL_Fixtures_Extract[[Player]:[Player]],0),MATCH(FPL_Combined[[#Headers],[Gameweek 32]],FPL_Fixtures_Extract[#Headers],0)),3))</f>
        <v>SUN(A)</v>
      </c>
      <c r="AH482" t="str">
        <f ca="1">IF(RIGHT(FPL_Combined[[#Headers],[Gameweek 33]],2)&lt;$B$622,INDEX(FPL_Results_Extract[Gameweek 08],MATCH($A482,FPL_Results_Extract[[Player]:[Player]],0)),INDEX(Team_Key[[Abbreviation]:[Abbreviation]],MATCH(LEFT(INDEX(FPL_Fixtures_Extract[],MATCH($A482,FPL_Fixtures_Extract[[Player]:[Player]],0),MATCH(FPL_Combined[[#Headers],[Gameweek 33]],FPL_Fixtures_Extract[#Headers],0)),LEN(INDEX(FPL_Fixtures_Extract[],MATCH($A482,FPL_Fixtures_Extract[[Player]:[Player]],0),MATCH(FPL_Combined[[#Headers],[Gameweek 33]],FPL_Fixtures_Extract[#Headers],0)))-4),Team_Key[[Full Name]:[Full Name]],0))&amp;RIGHT(INDEX(FPL_Fixtures_Extract[],MATCH($A482,FPL_Fixtures_Extract[[Player]:[Player]],0),MATCH(FPL_Combined[[#Headers],[Gameweek 33]],FPL_Fixtures_Extract[#Headers],0)),3))</f>
        <v>MCI(A)</v>
      </c>
      <c r="AI482" t="str">
        <f ca="1">IF(RIGHT(FPL_Combined[[#Headers],[Gameweek 34]],2)&lt;$B$622,INDEX(FPL_Results_Extract[Gameweek 09],MATCH($A482,FPL_Results_Extract[[Player]:[Player]],0)),INDEX(Team_Key[[Abbreviation]:[Abbreviation]],MATCH(LEFT(INDEX(FPL_Fixtures_Extract[],MATCH($A482,FPL_Fixtures_Extract[[Player]:[Player]],0),MATCH(FPL_Combined[[#Headers],[Gameweek 34]],FPL_Fixtures_Extract[#Headers],0)),LEN(INDEX(FPL_Fixtures_Extract[],MATCH($A482,FPL_Fixtures_Extract[[Player]:[Player]],0),MATCH(FPL_Combined[[#Headers],[Gameweek 34]],FPL_Fixtures_Extract[#Headers],0)))-4),Team_Key[[Full Name]:[Full Name]],0))&amp;RIGHT(INDEX(FPL_Fixtures_Extract[],MATCH($A482,FPL_Fixtures_Extract[[Player]:[Player]],0),MATCH(FPL_Combined[[#Headers],[Gameweek 34]],FPL_Fixtures_Extract[#Headers],0)),3))</f>
        <v>WAT(H)</v>
      </c>
      <c r="AJ482" t="str">
        <f ca="1">IF(RIGHT(FPL_Combined[[#Headers],[Gameweek 35]],2)&lt;$B$622,INDEX(FPL_Results_Extract[Gameweek 10],MATCH($A482,FPL_Results_Extract[[Player]:[Player]],0)),INDEX(Team_Key[[Abbreviation]:[Abbreviation]],MATCH(LEFT(INDEX(FPL_Fixtures_Extract[],MATCH($A482,FPL_Fixtures_Extract[[Player]:[Player]],0),MATCH(FPL_Combined[[#Headers],[Gameweek 35]],FPL_Fixtures_Extract[#Headers],0)),LEN(INDEX(FPL_Fixtures_Extract[],MATCH($A482,FPL_Fixtures_Extract[[Player]:[Player]],0),MATCH(FPL_Combined[[#Headers],[Gameweek 35]],FPL_Fixtures_Extract[#Headers],0)))-4),Team_Key[[Full Name]:[Full Name]],0))&amp;RIGHT(INDEX(FPL_Fixtures_Extract[],MATCH($A482,FPL_Fixtures_Extract[[Player]:[Player]],0),MATCH(FPL_Combined[[#Headers],[Gameweek 35]],FPL_Fixtures_Extract[#Headers],0)),3))</f>
        <v>TOT(A)</v>
      </c>
      <c r="AK482" t="str">
        <f ca="1">IF(RIGHT(FPL_Combined[[#Headers],[Gameweek 36]],2)&lt;$B$622,INDEX(FPL_Results_Extract[Gameweek 11],MATCH($A482,FPL_Results_Extract[[Player]:[Player]],0)),INDEX(Team_Key[[Abbreviation]:[Abbreviation]],MATCH(LEFT(INDEX(FPL_Fixtures_Extract[],MATCH($A482,FPL_Fixtures_Extract[[Player]:[Player]],0),MATCH(FPL_Combined[[#Headers],[Gameweek 36]],FPL_Fixtures_Extract[#Headers],0)),LEN(INDEX(FPL_Fixtures_Extract[],MATCH($A482,FPL_Fixtures_Extract[[Player]:[Player]],0),MATCH(FPL_Combined[[#Headers],[Gameweek 36]],FPL_Fixtures_Extract[#Headers],0)))-4),Team_Key[[Full Name]:[Full Name]],0))&amp;RIGHT(INDEX(FPL_Fixtures_Extract[],MATCH($A482,FPL_Fixtures_Extract[[Player]:[Player]],0),MATCH(FPL_Combined[[#Headers],[Gameweek 36]],FPL_Fixtures_Extract[#Headers],0)),3))</f>
        <v>WHU(H)</v>
      </c>
      <c r="AL482" t="str">
        <f ca="1">IF(RIGHT(FPL_Combined[[#Headers],[Gameweek 37]],2)&lt;$B$622,INDEX(FPL_Results_Extract[Gameweek 12],MATCH($A482,FPL_Results_Extract[[Player]:[Player]],0)),INDEX(Team_Key[[Abbreviation]:[Abbreviation]],MATCH(LEFT(INDEX(FPL_Fixtures_Extract[],MATCH($A482,FPL_Fixtures_Extract[[Player]:[Player]],0),MATCH(FPL_Combined[[#Headers],[Gameweek 37]],FPL_Fixtures_Extract[#Headers],0)),LEN(INDEX(FPL_Fixtures_Extract[],MATCH($A482,FPL_Fixtures_Extract[[Player]:[Player]],0),MATCH(FPL_Combined[[#Headers],[Gameweek 37]],FPL_Fixtures_Extract[#Headers],0)))-4),Team_Key[[Full Name]:[Full Name]],0))&amp;RIGHT(INDEX(FPL_Fixtures_Extract[],MATCH($A482,FPL_Fixtures_Extract[[Player]:[Player]],0),MATCH(FPL_Combined[[#Headers],[Gameweek 37]],FPL_Fixtures_Extract[#Headers],0)),3))</f>
        <v>BOU(A)</v>
      </c>
      <c r="AM482" t="str">
        <f ca="1">IF(RIGHT(FPL_Combined[[#Headers],[Gameweek 38]],2)&lt;$B$622,INDEX(FPL_Results_Extract[Gameweek 13],MATCH($A482,FPL_Results_Extract[[Player]:[Player]],0)),INDEX(Team_Key[[Abbreviation]:[Abbreviation]],MATCH(LEFT(INDEX(FPL_Fixtures_Extract[],MATCH($A482,FPL_Fixtures_Extract[[Player]:[Player]],0),MATCH(FPL_Combined[[#Headers],[Gameweek 38]],FPL_Fixtures_Extract[#Headers],0)),LEN(INDEX(FPL_Fixtures_Extract[],MATCH($A482,FPL_Fixtures_Extract[[Player]:[Player]],0),MATCH(FPL_Combined[[#Headers],[Gameweek 38]],FPL_Fixtures_Extract[#Headers],0)))-4),Team_Key[[Full Name]:[Full Name]],0))&amp;RIGHT(INDEX(FPL_Fixtures_Extract[],MATCH($A482,FPL_Fixtures_Extract[[Player]:[Player]],0),MATCH(FPL_Combined[[#Headers],[Gameweek 38]],FPL_Fixtures_Extract[#Headers],0)),3))</f>
        <v>LIV(H)</v>
      </c>
    </row>
    <row r="483" spans="1:39" x14ac:dyDescent="0.45">
      <c r="A483" t="s">
        <v>629</v>
      </c>
      <c r="B483" t="str">
        <f ca="1">IF(RIGHT(FPL_Combined[[#Headers],[Gameweek 01]],2)&lt;$B$622,INDEX(FPL_Results_Extract[Gameweek 01],MATCH($A483,FPL_Results_Extract[[Player]:[Player]],0)),INDEX(Team_Key[[Abbreviation]:[Abbreviation]],MATCH(LEFT(INDEX(FPL_Fixtures_Extract[],MATCH($A483,FPL_Fixtures_Extract[[Player]:[Player]],0),MATCH(FPL_Combined[[#Headers],[Gameweek 01]],FPL_Fixtures_Extract[#Headers],0)),LEN(INDEX(FPL_Fixtures_Extract[],MATCH($A483,FPL_Fixtures_Extract[[Player]:[Player]],0),MATCH(FPL_Combined[[#Headers],[Gameweek 01]],FPL_Fixtures_Extract[#Headers],0)))-4),Team_Key[[Full Name]:[Full Name]],0))&amp;RIGHT(INDEX(FPL_Fixtures_Extract[],MATCH($A483,FPL_Fixtures_Extract[[Player]:[Player]],0),MATCH(FPL_Combined[[#Headers],[Gameweek 01]],FPL_Fixtures_Extract[#Headers],0)),3))</f>
        <v>WAT(H) 2-2</v>
      </c>
      <c r="C483" t="str">
        <f ca="1">IF(RIGHT(FPL_Combined[[#Headers],[Gameweek 02]],2)&lt;$B$622,INDEX(FPL_Results_Extract[Gameweek 02],MATCH($A483,FPL_Results_Extract[[Player]:[Player]],0)),INDEX(Team_Key[[Abbreviation]:[Abbreviation]],MATCH(LEFT(INDEX(FPL_Fixtures_Extract[],MATCH($A483,FPL_Fixtures_Extract[[Player]:[Player]],0),MATCH(FPL_Combined[[#Headers],[Gameweek 02]],FPL_Fixtures_Extract[#Headers],0)),LEN(INDEX(FPL_Fixtures_Extract[],MATCH($A483,FPL_Fixtures_Extract[[Player]:[Player]],0),MATCH(FPL_Combined[[#Headers],[Gameweek 02]],FPL_Fixtures_Extract[#Headers],0)))-4),Team_Key[[Full Name]:[Full Name]],0))&amp;RIGHT(INDEX(FPL_Fixtures_Extract[],MATCH($A483,FPL_Fixtures_Extract[[Player]:[Player]],0),MATCH(FPL_Combined[[#Headers],[Gameweek 02]],FPL_Fixtures_Extract[#Headers],0)),3))</f>
        <v>SOU(A) 3-0</v>
      </c>
      <c r="D483" t="str">
        <f ca="1">IF(RIGHT(FPL_Combined[[#Headers],[Gameweek 03]],2)&lt;$B$622,INDEX(FPL_Results_Extract[Gameweek 03],MATCH($A483,FPL_Results_Extract[[Player]:[Player]],0)),INDEX(Team_Key[[Abbreviation]:[Abbreviation]],MATCH(LEFT(INDEX(FPL_Fixtures_Extract[],MATCH($A483,FPL_Fixtures_Extract[[Player]:[Player]],0),MATCH(FPL_Combined[[#Headers],[Gameweek 03]],FPL_Fixtures_Extract[#Headers],0)),LEN(INDEX(FPL_Fixtures_Extract[],MATCH($A483,FPL_Fixtures_Extract[[Player]:[Player]],0),MATCH(FPL_Combined[[#Headers],[Gameweek 03]],FPL_Fixtures_Extract[#Headers],0)))-4),Team_Key[[Full Name]:[Full Name]],0))&amp;RIGHT(INDEX(FPL_Fixtures_Extract[],MATCH($A483,FPL_Fixtures_Extract[[Player]:[Player]],0),MATCH(FPL_Combined[[#Headers],[Gameweek 03]],FPL_Fixtures_Extract[#Headers],0)),3))</f>
        <v>MCI(H) 0-2</v>
      </c>
      <c r="E483" t="str">
        <f ca="1">IF(RIGHT(FPL_Combined[[#Headers],[Gameweek 04]],2)&lt;$B$622,INDEX(FPL_Results_Extract[Gameweek 04],MATCH($A483,FPL_Results_Extract[[Player]:[Player]],0)),INDEX(Team_Key[[Abbreviation]:[Abbreviation]],MATCH(LEFT(INDEX(FPL_Fixtures_Extract[],MATCH($A483,FPL_Fixtures_Extract[[Player]:[Player]],0),MATCH(FPL_Combined[[#Headers],[Gameweek 04]],FPL_Fixtures_Extract[#Headers],0)),LEN(INDEX(FPL_Fixtures_Extract[],MATCH($A483,FPL_Fixtures_Extract[[Player]:[Player]],0),MATCH(FPL_Combined[[#Headers],[Gameweek 04]],FPL_Fixtures_Extract[#Headers],0)))-4),Team_Key[[Full Name]:[Full Name]],0))&amp;RIGHT(INDEX(FPL_Fixtures_Extract[],MATCH($A483,FPL_Fixtures_Extract[[Player]:[Player]],0),MATCH(FPL_Combined[[#Headers],[Gameweek 04]],FPL_Fixtures_Extract[#Headers],0)),3))</f>
        <v>TOT(A) 0-0</v>
      </c>
      <c r="F483" t="str">
        <f ca="1">IF(RIGHT(FPL_Combined[[#Headers],[Gameweek 05]],2)&lt;$B$622,INDEX(FPL_Results_Extract[Gameweek 05],MATCH($A483,FPL_Results_Extract[[Player]:[Player]],0)),INDEX(Team_Key[[Abbreviation]:[Abbreviation]],MATCH(LEFT(INDEX(FPL_Fixtures_Extract[],MATCH($A483,FPL_Fixtures_Extract[[Player]:[Player]],0),MATCH(FPL_Combined[[#Headers],[Gameweek 05]],FPL_Fixtures_Extract[#Headers],0)),LEN(INDEX(FPL_Fixtures_Extract[],MATCH($A483,FPL_Fixtures_Extract[[Player]:[Player]],0),MATCH(FPL_Combined[[#Headers],[Gameweek 05]],FPL_Fixtures_Extract[#Headers],0)))-4),Team_Key[[Full Name]:[Full Name]],0))&amp;RIGHT(INDEX(FPL_Fixtures_Extract[],MATCH($A483,FPL_Fixtures_Extract[[Player]:[Player]],0),MATCH(FPL_Combined[[#Headers],[Gameweek 05]],FPL_Fixtures_Extract[#Headers],0)),3))</f>
        <v>CHE(H) 3-1</v>
      </c>
      <c r="G483" t="str">
        <f ca="1">IF(RIGHT(FPL_Combined[[#Headers],[Gameweek 06]],2)&lt;$B$622,INDEX(FPL_Results_Extract[Gameweek 06],MATCH($A483,FPL_Results_Extract[[Player]:[Player]],0)),INDEX(Team_Key[[Abbreviation]:[Abbreviation]],MATCH(LEFT(INDEX(FPL_Fixtures_Extract[],MATCH($A483,FPL_Fixtures_Extract[[Player]:[Player]],0),MATCH(FPL_Combined[[#Headers],[Gameweek 06]],FPL_Fixtures_Extract[#Headers],0)),LEN(INDEX(FPL_Fixtures_Extract[],MATCH($A483,FPL_Fixtures_Extract[[Player]:[Player]],0),MATCH(FPL_Combined[[#Headers],[Gameweek 06]],FPL_Fixtures_Extract[#Headers],0)))-4),Team_Key[[Full Name]:[Full Name]],0))&amp;RIGHT(INDEX(FPL_Fixtures_Extract[],MATCH($A483,FPL_Fixtures_Extract[[Player]:[Player]],0),MATCH(FPL_Combined[[#Headers],[Gameweek 06]],FPL_Fixtures_Extract[#Headers],0)),3))</f>
        <v>SWA(A) 0-0</v>
      </c>
      <c r="H483" t="str">
        <f ca="1">IF(RIGHT(FPL_Combined[[#Headers],[Gameweek 07]],2)&lt;$B$622,INDEX(FPL_Results_Extract[Gameweek 07],MATCH($A483,FPL_Results_Extract[[Player]:[Player]],0)),INDEX(Team_Key[[Abbreviation]:[Abbreviation]],MATCH(LEFT(INDEX(FPL_Fixtures_Extract[],MATCH($A483,FPL_Fixtures_Extract[[Player]:[Player]],0),MATCH(FPL_Combined[[#Headers],[Gameweek 07]],FPL_Fixtures_Extract[#Headers],0)),LEN(INDEX(FPL_Fixtures_Extract[],MATCH($A483,FPL_Fixtures_Extract[[Player]:[Player]],0),MATCH(FPL_Combined[[#Headers],[Gameweek 07]],FPL_Fixtures_Extract[#Headers],0)))-4),Team_Key[[Full Name]:[Full Name]],0))&amp;RIGHT(INDEX(FPL_Fixtures_Extract[],MATCH($A483,FPL_Fixtures_Extract[[Player]:[Player]],0),MATCH(FPL_Combined[[#Headers],[Gameweek 07]],FPL_Fixtures_Extract[#Headers],0)),3))</f>
        <v>WBA(A) 3-2</v>
      </c>
      <c r="I483" t="str">
        <f ca="1">IF(RIGHT(FPL_Combined[[#Headers],[Gameweek 08]],2)&lt;$B$622,INDEX(FPL_Results_Extract[Gameweek 08],MATCH($A483,FPL_Results_Extract[[Player]:[Player]],0)),INDEX(Team_Key[[Abbreviation]:[Abbreviation]],MATCH(LEFT(INDEX(FPL_Fixtures_Extract[],MATCH($A483,FPL_Fixtures_Extract[[Player]:[Player]],0),MATCH(FPL_Combined[[#Headers],[Gameweek 08]],FPL_Fixtures_Extract[#Headers],0)),LEN(INDEX(FPL_Fixtures_Extract[],MATCH($A483,FPL_Fixtures_Extract[[Player]:[Player]],0),MATCH(FPL_Combined[[#Headers],[Gameweek 08]],FPL_Fixtures_Extract[#Headers],0)))-4),Team_Key[[Full Name]:[Full Name]],0))&amp;RIGHT(INDEX(FPL_Fixtures_Extract[],MATCH($A483,FPL_Fixtures_Extract[[Player]:[Player]],0),MATCH(FPL_Combined[[#Headers],[Gameweek 08]],FPL_Fixtures_Extract[#Headers],0)),3))</f>
        <v>LIV(H) 1-1</v>
      </c>
      <c r="J483" t="str">
        <f ca="1">IF(RIGHT(FPL_Combined[[#Headers],[Gameweek 09]],2)&lt;$B$622,INDEX(FPL_Results_Extract[Gameweek 09],MATCH($A483,FPL_Results_Extract[[Player]:[Player]],0)),INDEX(Team_Key[[Abbreviation]:[Abbreviation]],MATCH(LEFT(INDEX(FPL_Fixtures_Extract[],MATCH($A483,FPL_Fixtures_Extract[[Player]:[Player]],0),MATCH(FPL_Combined[[#Headers],[Gameweek 09]],FPL_Fixtures_Extract[#Headers],0)),LEN(INDEX(FPL_Fixtures_Extract[],MATCH($A483,FPL_Fixtures_Extract[[Player]:[Player]],0),MATCH(FPL_Combined[[#Headers],[Gameweek 09]],FPL_Fixtures_Extract[#Headers],0)))-4),Team_Key[[Full Name]:[Full Name]],0))&amp;RIGHT(INDEX(FPL_Fixtures_Extract[],MATCH($A483,FPL_Fixtures_Extract[[Player]:[Player]],0),MATCH(FPL_Combined[[#Headers],[Gameweek 09]],FPL_Fixtures_Extract[#Headers],0)),3))</f>
        <v>MUN(H) 0-3</v>
      </c>
      <c r="K483" t="str">
        <f ca="1">IF(RIGHT(FPL_Combined[[#Headers],[Gameweek 10]],2)&lt;$B$622,INDEX(FPL_Results_Extract[Gameweek 10],MATCH($A483,FPL_Results_Extract[[Player]:[Player]],0)),INDEX(Team_Key[[Abbreviation]:[Abbreviation]],MATCH(LEFT(INDEX(FPL_Fixtures_Extract[],MATCH($A483,FPL_Fixtures_Extract[[Player]:[Player]],0),MATCH(FPL_Combined[[#Headers],[Gameweek 10]],FPL_Fixtures_Extract[#Headers],0)),LEN(INDEX(FPL_Fixtures_Extract[],MATCH($A483,FPL_Fixtures_Extract[[Player]:[Player]],0),MATCH(FPL_Combined[[#Headers],[Gameweek 10]],FPL_Fixtures_Extract[#Headers],0)))-4),Team_Key[[Full Name]:[Full Name]],0))&amp;RIGHT(INDEX(FPL_Fixtures_Extract[],MATCH($A483,FPL_Fixtures_Extract[[Player]:[Player]],0),MATCH(FPL_Combined[[#Headers],[Gameweek 10]],FPL_Fixtures_Extract[#Headers],0)),3))</f>
        <v>ARS(A) 1-2</v>
      </c>
      <c r="L483" t="str">
        <f ca="1">IF(RIGHT(FPL_Combined[[#Headers],[Gameweek 11]],2)&lt;$B$622,INDEX(FPL_Results_Extract[Gameweek 11],MATCH($A483,FPL_Results_Extract[[Player]:[Player]],0)),INDEX(Team_Key[[Abbreviation]:[Abbreviation]],MATCH(LEFT(INDEX(FPL_Fixtures_Extract[],MATCH($A483,FPL_Fixtures_Extract[[Player]:[Player]],0),MATCH(FPL_Combined[[#Headers],[Gameweek 11]],FPL_Fixtures_Extract[#Headers],0)),LEN(INDEX(FPL_Fixtures_Extract[],MATCH($A483,FPL_Fixtures_Extract[[Player]:[Player]],0),MATCH(FPL_Combined[[#Headers],[Gameweek 11]],FPL_Fixtures_Extract[#Headers],0)))-4),Team_Key[[Full Name]:[Full Name]],0))&amp;RIGHT(INDEX(FPL_Fixtures_Extract[],MATCH($A483,FPL_Fixtures_Extract[[Player]:[Player]],0),MATCH(FPL_Combined[[#Headers],[Gameweek 11]],FPL_Fixtures_Extract[#Headers],0)),3))</f>
        <v>SUN(H) 6-2</v>
      </c>
      <c r="M483" t="str">
        <f ca="1">IF(RIGHT(FPL_Combined[[#Headers],[Gameweek 12]],2)&lt;$B$622,INDEX(FPL_Results_Extract[Gameweek 12],MATCH($A483,FPL_Results_Extract[[Player]:[Player]],0)),INDEX(Team_Key[[Abbreviation]:[Abbreviation]],MATCH(LEFT(INDEX(FPL_Fixtures_Extract[],MATCH($A483,FPL_Fixtures_Extract[[Player]:[Player]],0),MATCH(FPL_Combined[[#Headers],[Gameweek 12]],FPL_Fixtures_Extract[#Headers],0)),LEN(INDEX(FPL_Fixtures_Extract[],MATCH($A483,FPL_Fixtures_Extract[[Player]:[Player]],0),MATCH(FPL_Combined[[#Headers],[Gameweek 12]],FPL_Fixtures_Extract[#Headers],0)))-4),Team_Key[[Full Name]:[Full Name]],0))&amp;RIGHT(INDEX(FPL_Fixtures_Extract[],MATCH($A483,FPL_Fixtures_Extract[[Player]:[Player]],0),MATCH(FPL_Combined[[#Headers],[Gameweek 12]],FPL_Fixtures_Extract[#Headers],0)),3))</f>
        <v>WHU(A) 1-1</v>
      </c>
      <c r="N483" t="str">
        <f ca="1">IF(RIGHT(FPL_Combined[[#Headers],[Gameweek 13]],2)&lt;$B$622,INDEX(FPL_Results_Extract[Gameweek 13],MATCH($A483,FPL_Results_Extract[[Player]:[Player]],0)),INDEX(Team_Key[[Abbreviation]:[Abbreviation]],MATCH(LEFT(INDEX(FPL_Fixtures_Extract[],MATCH($A483,FPL_Fixtures_Extract[[Player]:[Player]],0),MATCH(FPL_Combined[[#Headers],[Gameweek 13]],FPL_Fixtures_Extract[#Headers],0)),LEN(INDEX(FPL_Fixtures_Extract[],MATCH($A483,FPL_Fixtures_Extract[[Player]:[Player]],0),MATCH(FPL_Combined[[#Headers],[Gameweek 13]],FPL_Fixtures_Extract[#Headers],0)))-4),Team_Key[[Full Name]:[Full Name]],0))&amp;RIGHT(INDEX(FPL_Fixtures_Extract[],MATCH($A483,FPL_Fixtures_Extract[[Player]:[Player]],0),MATCH(FPL_Combined[[#Headers],[Gameweek 13]],FPL_Fixtures_Extract[#Headers],0)),3))</f>
        <v>AVL(H) 4-0</v>
      </c>
      <c r="O483" t="str">
        <f ca="1">IF(RIGHT(FPL_Combined[[#Headers],[Gameweek 14]],2)&lt;$B$622,INDEX(FPL_Results_Extract[Gameweek 14],MATCH($A483,FPL_Results_Extract[[Player]:[Player]],0)),INDEX(Team_Key[[Abbreviation]:[Abbreviation]],MATCH(LEFT(INDEX(FPL_Fixtures_Extract[],MATCH($A483,FPL_Fixtures_Extract[[Player]:[Player]],0),MATCH(FPL_Combined[[#Headers],[Gameweek 14]],FPL_Fixtures_Extract[#Headers],0)),LEN(INDEX(FPL_Fixtures_Extract[],MATCH($A483,FPL_Fixtures_Extract[[Player]:[Player]],0),MATCH(FPL_Combined[[#Headers],[Gameweek 14]],FPL_Fixtures_Extract[#Headers],0)))-4),Team_Key[[Full Name]:[Full Name]],0))&amp;RIGHT(INDEX(FPL_Fixtures_Extract[],MATCH($A483,FPL_Fixtures_Extract[[Player]:[Player]],0),MATCH(FPL_Combined[[#Headers],[Gameweek 14]],FPL_Fixtures_Extract[#Headers],0)),3))</f>
        <v>BOU(A) 3-3</v>
      </c>
      <c r="P483" t="str">
        <f ca="1">IF(RIGHT(FPL_Combined[[#Headers],[Gameweek 15]],2)&lt;$B$622,INDEX(FPL_Results_Extract[Gameweek 15],MATCH($A483,FPL_Results_Extract[[Player]:[Player]],0)),INDEX(Team_Key[[Abbreviation]:[Abbreviation]],MATCH(LEFT(INDEX(FPL_Fixtures_Extract[],MATCH($A483,FPL_Fixtures_Extract[[Player]:[Player]],0),MATCH(FPL_Combined[[#Headers],[Gameweek 15]],FPL_Fixtures_Extract[#Headers],0)),LEN(INDEX(FPL_Fixtures_Extract[],MATCH($A483,FPL_Fixtures_Extract[[Player]:[Player]],0),MATCH(FPL_Combined[[#Headers],[Gameweek 15]],FPL_Fixtures_Extract[#Headers],0)))-4),Team_Key[[Full Name]:[Full Name]],0))&amp;RIGHT(INDEX(FPL_Fixtures_Extract[],MATCH($A483,FPL_Fixtures_Extract[[Player]:[Player]],0),MATCH(FPL_Combined[[#Headers],[Gameweek 15]],FPL_Fixtures_Extract[#Headers],0)),3))</f>
        <v>CRY(H) 1-1</v>
      </c>
      <c r="Q483" t="str">
        <f ca="1">IF(RIGHT(FPL_Combined[[#Headers],[Gameweek 16]],2)&lt;$B$622,INDEX(FPL_Results_Extract[Gameweek 16],MATCH($A483,FPL_Results_Extract[[Player]:[Player]],0)),INDEX(Team_Key[[Abbreviation]:[Abbreviation]],MATCH(LEFT(INDEX(FPL_Fixtures_Extract[],MATCH($A483,FPL_Fixtures_Extract[[Player]:[Player]],0),MATCH(FPL_Combined[[#Headers],[Gameweek 16]],FPL_Fixtures_Extract[#Headers],0)),LEN(INDEX(FPL_Fixtures_Extract[],MATCH($A483,FPL_Fixtures_Extract[[Player]:[Player]],0),MATCH(FPL_Combined[[#Headers],[Gameweek 16]],FPL_Fixtures_Extract[#Headers],0)))-4),Team_Key[[Full Name]:[Full Name]],0))&amp;RIGHT(INDEX(FPL_Fixtures_Extract[],MATCH($A483,FPL_Fixtures_Extract[[Player]:[Player]],0),MATCH(FPL_Combined[[#Headers],[Gameweek 16]],FPL_Fixtures_Extract[#Headers],0)),3))</f>
        <v>NOR(A) 1-1</v>
      </c>
      <c r="R483" t="str">
        <f ca="1">IF(RIGHT(FPL_Combined[[#Headers],[Gameweek 17]],2)&lt;$B$622,INDEX(FPL_Results_Extract[Gameweek 17],MATCH($A483,FPL_Results_Extract[[Player]:[Player]],0)),INDEX(Team_Key[[Abbreviation]:[Abbreviation]],MATCH(LEFT(INDEX(FPL_Fixtures_Extract[],MATCH($A483,FPL_Fixtures_Extract[[Player]:[Player]],0),MATCH(FPL_Combined[[#Headers],[Gameweek 17]],FPL_Fixtures_Extract[#Headers],0)),LEN(INDEX(FPL_Fixtures_Extract[],MATCH($A483,FPL_Fixtures_Extract[[Player]:[Player]],0),MATCH(FPL_Combined[[#Headers],[Gameweek 17]],FPL_Fixtures_Extract[#Headers],0)))-4),Team_Key[[Full Name]:[Full Name]],0))&amp;RIGHT(INDEX(FPL_Fixtures_Extract[],MATCH($A483,FPL_Fixtures_Extract[[Player]:[Player]],0),MATCH(FPL_Combined[[#Headers],[Gameweek 17]],FPL_Fixtures_Extract[#Headers],0)),3))</f>
        <v>LEI(H) 2-3</v>
      </c>
      <c r="S483" t="str">
        <f ca="1">IF(RIGHT(FPL_Combined[[#Headers],[Gameweek 18]],2)&lt;$B$622,INDEX(FPL_Results_Extract[Gameweek 18],MATCH($A483,FPL_Results_Extract[[Player]:[Player]],0)),INDEX(Team_Key[[Abbreviation]:[Abbreviation]],MATCH(LEFT(INDEX(FPL_Fixtures_Extract[],MATCH($A483,FPL_Fixtures_Extract[[Player]:[Player]],0),MATCH(FPL_Combined[[#Headers],[Gameweek 18]],FPL_Fixtures_Extract[#Headers],0)),LEN(INDEX(FPL_Fixtures_Extract[],MATCH($A483,FPL_Fixtures_Extract[[Player]:[Player]],0),MATCH(FPL_Combined[[#Headers],[Gameweek 18]],FPL_Fixtures_Extract[#Headers],0)))-4),Team_Key[[Full Name]:[Full Name]],0))&amp;RIGHT(INDEX(FPL_Fixtures_Extract[],MATCH($A483,FPL_Fixtures_Extract[[Player]:[Player]],0),MATCH(FPL_Combined[[#Headers],[Gameweek 18]],FPL_Fixtures_Extract[#Headers],0)),3))</f>
        <v>NEW(A) 1-0</v>
      </c>
      <c r="T483" t="str">
        <f ca="1">IF(RIGHT(FPL_Combined[[#Headers],[Gameweek 19]],2)&lt;$B$622,INDEX(FPL_Results_Extract[Gameweek 19],MATCH($A483,FPL_Results_Extract[[Player]:[Player]],0)),INDEX(Team_Key[[Abbreviation]:[Abbreviation]],MATCH(LEFT(INDEX(FPL_Fixtures_Extract[],MATCH($A483,FPL_Fixtures_Extract[[Player]:[Player]],0),MATCH(FPL_Combined[[#Headers],[Gameweek 19]],FPL_Fixtures_Extract[#Headers],0)),LEN(INDEX(FPL_Fixtures_Extract[],MATCH($A483,FPL_Fixtures_Extract[[Player]:[Player]],0),MATCH(FPL_Combined[[#Headers],[Gameweek 19]],FPL_Fixtures_Extract[#Headers],0)))-4),Team_Key[[Full Name]:[Full Name]],0))&amp;RIGHT(INDEX(FPL_Fixtures_Extract[],MATCH($A483,FPL_Fixtures_Extract[[Player]:[Player]],0),MATCH(FPL_Combined[[#Headers],[Gameweek 19]],FPL_Fixtures_Extract[#Headers],0)),3))</f>
        <v>STK(H) 3-4</v>
      </c>
      <c r="U483" t="str">
        <f ca="1">IF(RIGHT(FPL_Combined[[#Headers],[Gameweek 20]],2)&lt;$B$622,INDEX(FPL_Results_Extract[Gameweek 20],MATCH($A483,FPL_Results_Extract[[Player]:[Player]],0)),INDEX(Team_Key[[Abbreviation]:[Abbreviation]],MATCH(LEFT(INDEX(FPL_Fixtures_Extract[],MATCH($A483,FPL_Fixtures_Extract[[Player]:[Player]],0),MATCH(FPL_Combined[[#Headers],[Gameweek 20]],FPL_Fixtures_Extract[#Headers],0)),LEN(INDEX(FPL_Fixtures_Extract[],MATCH($A483,FPL_Fixtures_Extract[[Player]:[Player]],0),MATCH(FPL_Combined[[#Headers],[Gameweek 20]],FPL_Fixtures_Extract[#Headers],0)))-4),Team_Key[[Full Name]:[Full Name]],0))&amp;RIGHT(INDEX(FPL_Fixtures_Extract[],MATCH($A483,FPL_Fixtures_Extract[[Player]:[Player]],0),MATCH(FPL_Combined[[#Headers],[Gameweek 20]],FPL_Fixtures_Extract[#Headers],0)),3))</f>
        <v>TOT(H) 1-1</v>
      </c>
      <c r="V483" t="str">
        <f ca="1">IF(RIGHT(FPL_Combined[[#Headers],[Gameweek 21]],2)&lt;$B$622,INDEX(FPL_Results_Extract[Gameweek 21],MATCH($A483,FPL_Results_Extract[[Player]:[Player]],0)),INDEX(Team_Key[[Abbreviation]:[Abbreviation]],MATCH(LEFT(INDEX(FPL_Fixtures_Extract[],MATCH($A483,FPL_Fixtures_Extract[[Player]:[Player]],0),MATCH(FPL_Combined[[#Headers],[Gameweek 21]],FPL_Fixtures_Extract[#Headers],0)),LEN(INDEX(FPL_Fixtures_Extract[],MATCH($A483,FPL_Fixtures_Extract[[Player]:[Player]],0),MATCH(FPL_Combined[[#Headers],[Gameweek 21]],FPL_Fixtures_Extract[#Headers],0)))-4),Team_Key[[Full Name]:[Full Name]],0))&amp;RIGHT(INDEX(FPL_Fixtures_Extract[],MATCH($A483,FPL_Fixtures_Extract[[Player]:[Player]],0),MATCH(FPL_Combined[[#Headers],[Gameweek 21]],FPL_Fixtures_Extract[#Headers],0)),3))</f>
        <v>MCI(A) 0-0</v>
      </c>
      <c r="W483" t="str">
        <f ca="1">IF(RIGHT(FPL_Combined[[#Headers],[Gameweek 22]],2)&lt;$B$622,INDEX(FPL_Results_Extract[Gameweek 22],MATCH($A483,FPL_Results_Extract[[Player]:[Player]],0)),INDEX(Team_Key[[Abbreviation]:[Abbreviation]],MATCH(LEFT(INDEX(FPL_Fixtures_Extract[],MATCH($A483,FPL_Fixtures_Extract[[Player]:[Player]],0),MATCH(FPL_Combined[[#Headers],[Gameweek 22]],FPL_Fixtures_Extract[#Headers],0)),LEN(INDEX(FPL_Fixtures_Extract[],MATCH($A483,FPL_Fixtures_Extract[[Player]:[Player]],0),MATCH(FPL_Combined[[#Headers],[Gameweek 22]],FPL_Fixtures_Extract[#Headers],0)))-4),Team_Key[[Full Name]:[Full Name]],0))&amp;RIGHT(INDEX(FPL_Fixtures_Extract[],MATCH($A483,FPL_Fixtures_Extract[[Player]:[Player]],0),MATCH(FPL_Combined[[#Headers],[Gameweek 22]],FPL_Fixtures_Extract[#Headers],0)),3))</f>
        <v>CHE(A) 3-3</v>
      </c>
      <c r="X483" t="str">
        <f ca="1">IF(RIGHT(FPL_Combined[[#Headers],[Gameweek 23]],2)&lt;$B$622,INDEX(FPL_Results_Extract[Gameweek 23],MATCH($A483,FPL_Results_Extract[[Player]:[Player]],0)),INDEX(Team_Key[[Abbreviation]:[Abbreviation]],MATCH(LEFT(INDEX(FPL_Fixtures_Extract[],MATCH($A483,FPL_Fixtures_Extract[[Player]:[Player]],0),MATCH(FPL_Combined[[#Headers],[Gameweek 23]],FPL_Fixtures_Extract[#Headers],0)),LEN(INDEX(FPL_Fixtures_Extract[],MATCH($A483,FPL_Fixtures_Extract[[Player]:[Player]],0),MATCH(FPL_Combined[[#Headers],[Gameweek 23]],FPL_Fixtures_Extract[#Headers],0)))-4),Team_Key[[Full Name]:[Full Name]],0))&amp;RIGHT(INDEX(FPL_Fixtures_Extract[],MATCH($A483,FPL_Fixtures_Extract[[Player]:[Player]],0),MATCH(FPL_Combined[[#Headers],[Gameweek 23]],FPL_Fixtures_Extract[#Headers],0)),3))</f>
        <v>SWA(H) 1-2</v>
      </c>
      <c r="Y483" t="str">
        <f ca="1">IF(RIGHT(FPL_Combined[[#Headers],[Gameweek 24]],2)&lt;$B$622,INDEX(FPL_Results_Extract[Team],MATCH($A483,FPL_Results_Extract[[Player]:[Player]],0)),INDEX(Team_Key[[Abbreviation]:[Abbreviation]],MATCH(LEFT(INDEX(FPL_Fixtures_Extract[],MATCH($A483,FPL_Fixtures_Extract[[Player]:[Player]],0),MATCH(FPL_Combined[[#Headers],[Gameweek 24]],FPL_Fixtures_Extract[#Headers],0)),LEN(INDEX(FPL_Fixtures_Extract[],MATCH($A483,FPL_Fixtures_Extract[[Player]:[Player]],0),MATCH(FPL_Combined[[#Headers],[Gameweek 24]],FPL_Fixtures_Extract[#Headers],0)))-4),Team_Key[[Full Name]:[Full Name]],0))&amp;RIGHT(INDEX(FPL_Fixtures_Extract[],MATCH($A483,FPL_Fixtures_Extract[[Player]:[Player]],0),MATCH(FPL_Combined[[#Headers],[Gameweek 24]],FPL_Fixtures_Extract[#Headers],0)),3))</f>
        <v>EVE</v>
      </c>
      <c r="Z483" t="str">
        <f ca="1">IF(RIGHT(FPL_Combined[[#Headers],[Gameweek 25]],2)&lt;$B$622,INDEX(FPL_Results_Extract[Player],MATCH($A483,FPL_Results_Extract[[Player]:[Player]],0)),INDEX(Team_Key[[Abbreviation]:[Abbreviation]],MATCH(LEFT(INDEX(FPL_Fixtures_Extract[],MATCH($A483,FPL_Fixtures_Extract[[Player]:[Player]],0),MATCH(FPL_Combined[[#Headers],[Gameweek 25]],FPL_Fixtures_Extract[#Headers],0)),LEN(INDEX(FPL_Fixtures_Extract[],MATCH($A483,FPL_Fixtures_Extract[[Player]:[Player]],0),MATCH(FPL_Combined[[#Headers],[Gameweek 25]],FPL_Fixtures_Extract[#Headers],0)))-4),Team_Key[[Full Name]:[Full Name]],0))&amp;RIGHT(INDEX(FPL_Fixtures_Extract[],MATCH($A483,FPL_Fixtures_Extract[[Player]:[Player]],0),MATCH(FPL_Combined[[#Headers],[Gameweek 25]],FPL_Fixtures_Extract[#Headers],0)),3))</f>
        <v>Robles</v>
      </c>
      <c r="AA483" t="str">
        <f ca="1">IF(RIGHT(FPL_Combined[[#Headers],[Gameweek 26]],2)&lt;$B$622,INDEX(FPL_Results_Extract[Gameweek 01],MATCH($A483,FPL_Results_Extract[[Player]:[Player]],0)),INDEX(Team_Key[[Abbreviation]:[Abbreviation]],MATCH(LEFT(INDEX(FPL_Fixtures_Extract[],MATCH($A483,FPL_Fixtures_Extract[[Player]:[Player]],0),MATCH(FPL_Combined[[#Headers],[Gameweek 26]],FPL_Fixtures_Extract[#Headers],0)),LEN(INDEX(FPL_Fixtures_Extract[],MATCH($A483,FPL_Fixtures_Extract[[Player]:[Player]],0),MATCH(FPL_Combined[[#Headers],[Gameweek 26]],FPL_Fixtures_Extract[#Headers],0)))-4),Team_Key[[Full Name]:[Full Name]],0))&amp;RIGHT(INDEX(FPL_Fixtures_Extract[],MATCH($A483,FPL_Fixtures_Extract[[Player]:[Player]],0),MATCH(FPL_Combined[[#Headers],[Gameweek 26]],FPL_Fixtures_Extract[#Headers],0)),3))</f>
        <v>WAT(H) 2-2</v>
      </c>
      <c r="AB483" t="str">
        <f ca="1">IF(RIGHT(FPL_Combined[[#Headers],[Gameweek 27]],2)&lt;$B$622,INDEX(FPL_Results_Extract[Gameweek 02],MATCH($A483,FPL_Results_Extract[[Player]:[Player]],0)),INDEX(Team_Key[[Abbreviation]:[Abbreviation]],MATCH(LEFT(INDEX(FPL_Fixtures_Extract[],MATCH($A483,FPL_Fixtures_Extract[[Player]:[Player]],0),MATCH(FPL_Combined[[#Headers],[Gameweek 27]],FPL_Fixtures_Extract[#Headers],0)),LEN(INDEX(FPL_Fixtures_Extract[],MATCH($A483,FPL_Fixtures_Extract[[Player]:[Player]],0),MATCH(FPL_Combined[[#Headers],[Gameweek 27]],FPL_Fixtures_Extract[#Headers],0)))-4),Team_Key[[Full Name]:[Full Name]],0))&amp;RIGHT(INDEX(FPL_Fixtures_Extract[],MATCH($A483,FPL_Fixtures_Extract[[Player]:[Player]],0),MATCH(FPL_Combined[[#Headers],[Gameweek 27]],FPL_Fixtures_Extract[#Headers],0)),3))</f>
        <v>SOU(A) 3-0</v>
      </c>
      <c r="AC483" t="str">
        <f ca="1">IF(RIGHT(FPL_Combined[[#Headers],[Gameweek 28]],2)&lt;$B$622,INDEX(FPL_Results_Extract[Gameweek 03],MATCH($A483,FPL_Results_Extract[[Player]:[Player]],0)),INDEX(Team_Key[[Abbreviation]:[Abbreviation]],MATCH(LEFT(INDEX(FPL_Fixtures_Extract[],MATCH($A483,FPL_Fixtures_Extract[[Player]:[Player]],0),MATCH(FPL_Combined[[#Headers],[Gameweek 28]],FPL_Fixtures_Extract[#Headers],0)),LEN(INDEX(FPL_Fixtures_Extract[],MATCH($A483,FPL_Fixtures_Extract[[Player]:[Player]],0),MATCH(FPL_Combined[[#Headers],[Gameweek 28]],FPL_Fixtures_Extract[#Headers],0)))-4),Team_Key[[Full Name]:[Full Name]],0))&amp;RIGHT(INDEX(FPL_Fixtures_Extract[],MATCH($A483,FPL_Fixtures_Extract[[Player]:[Player]],0),MATCH(FPL_Combined[[#Headers],[Gameweek 28]],FPL_Fixtures_Extract[#Headers],0)),3))</f>
        <v>MCI(H) 0-2</v>
      </c>
      <c r="AD483" t="str">
        <f ca="1">IF(RIGHT(FPL_Combined[[#Headers],[Gameweek 29]],2)&lt;$B$622,INDEX(FPL_Results_Extract[Gameweek 04],MATCH($A483,FPL_Results_Extract[[Player]:[Player]],0)),INDEX(Team_Key[[Abbreviation]:[Abbreviation]],MATCH(LEFT(INDEX(FPL_Fixtures_Extract[],MATCH($A483,FPL_Fixtures_Extract[[Player]:[Player]],0),MATCH(FPL_Combined[[#Headers],[Gameweek 29]],FPL_Fixtures_Extract[#Headers],0)),LEN(INDEX(FPL_Fixtures_Extract[],MATCH($A483,FPL_Fixtures_Extract[[Player]:[Player]],0),MATCH(FPL_Combined[[#Headers],[Gameweek 29]],FPL_Fixtures_Extract[#Headers],0)))-4),Team_Key[[Full Name]:[Full Name]],0))&amp;RIGHT(INDEX(FPL_Fixtures_Extract[],MATCH($A483,FPL_Fixtures_Extract[[Player]:[Player]],0),MATCH(FPL_Combined[[#Headers],[Gameweek 29]],FPL_Fixtures_Extract[#Headers],0)),3))</f>
        <v>WHU(H)</v>
      </c>
      <c r="AE483" t="e">
        <f ca="1">IF(RIGHT(FPL_Combined[[#Headers],[Gameweek 30]],2)&lt;$B$622,INDEX(FPL_Results_Extract[Gameweek 05],MATCH($A483,FPL_Results_Extract[[Player]:[Player]],0)),INDEX(Team_Key[[Abbreviation]:[Abbreviation]],MATCH(LEFT(INDEX(FPL_Fixtures_Extract[],MATCH($A483,FPL_Fixtures_Extract[[Player]:[Player]],0),MATCH(FPL_Combined[[#Headers],[Gameweek 30]],FPL_Fixtures_Extract[#Headers],0)),LEN(INDEX(FPL_Fixtures_Extract[],MATCH($A483,FPL_Fixtures_Extract[[Player]:[Player]],0),MATCH(FPL_Combined[[#Headers],[Gameweek 30]],FPL_Fixtures_Extract[#Headers],0)))-4),Team_Key[[Full Name]:[Full Name]],0))&amp;RIGHT(INDEX(FPL_Fixtures_Extract[],MATCH($A483,FPL_Fixtures_Extract[[Player]:[Player]],0),MATCH(FPL_Combined[[#Headers],[Gameweek 30]],FPL_Fixtures_Extract[#Headers],0)),3))</f>
        <v>#VALUE!</v>
      </c>
      <c r="AF483" t="str">
        <f ca="1">IF(RIGHT(FPL_Combined[[#Headers],[Gameweek 31]],2)&lt;$B$622,INDEX(FPL_Results_Extract[Gameweek 06],MATCH($A483,FPL_Results_Extract[[Player]:[Player]],0)),INDEX(Team_Key[[Abbreviation]:[Abbreviation]],MATCH(LEFT(INDEX(FPL_Fixtures_Extract[],MATCH($A483,FPL_Fixtures_Extract[[Player]:[Player]],0),MATCH(FPL_Combined[[#Headers],[Gameweek 31]],FPL_Fixtures_Extract[#Headers],0)),LEN(INDEX(FPL_Fixtures_Extract[],MATCH($A483,FPL_Fixtures_Extract[[Player]:[Player]],0),MATCH(FPL_Combined[[#Headers],[Gameweek 31]],FPL_Fixtures_Extract[#Headers],0)))-4),Team_Key[[Full Name]:[Full Name]],0))&amp;RIGHT(INDEX(FPL_Fixtures_Extract[],MATCH($A483,FPL_Fixtures_Extract[[Player]:[Player]],0),MATCH(FPL_Combined[[#Headers],[Gameweek 31]],FPL_Fixtures_Extract[#Headers],0)),3))</f>
        <v>ARS(H)</v>
      </c>
      <c r="AG483" t="str">
        <f ca="1">IF(RIGHT(FPL_Combined[[#Headers],[Gameweek 32]],2)&lt;$B$622,INDEX(FPL_Results_Extract[Gameweek 07],MATCH($A483,FPL_Results_Extract[[Player]:[Player]],0)),INDEX(Team_Key[[Abbreviation]:[Abbreviation]],MATCH(LEFT(INDEX(FPL_Fixtures_Extract[],MATCH($A483,FPL_Fixtures_Extract[[Player]:[Player]],0),MATCH(FPL_Combined[[#Headers],[Gameweek 32]],FPL_Fixtures_Extract[#Headers],0)),LEN(INDEX(FPL_Fixtures_Extract[],MATCH($A483,FPL_Fixtures_Extract[[Player]:[Player]],0),MATCH(FPL_Combined[[#Headers],[Gameweek 32]],FPL_Fixtures_Extract[#Headers],0)))-4),Team_Key[[Full Name]:[Full Name]],0))&amp;RIGHT(INDEX(FPL_Fixtures_Extract[],MATCH($A483,FPL_Fixtures_Extract[[Player]:[Player]],0),MATCH(FPL_Combined[[#Headers],[Gameweek 32]],FPL_Fixtures_Extract[#Headers],0)),3))</f>
        <v>MUN(A)</v>
      </c>
      <c r="AH483" t="str">
        <f ca="1">IF(RIGHT(FPL_Combined[[#Headers],[Gameweek 33]],2)&lt;$B$622,INDEX(FPL_Results_Extract[Gameweek 08],MATCH($A483,FPL_Results_Extract[[Player]:[Player]],0)),INDEX(Team_Key[[Abbreviation]:[Abbreviation]],MATCH(LEFT(INDEX(FPL_Fixtures_Extract[],MATCH($A483,FPL_Fixtures_Extract[[Player]:[Player]],0),MATCH(FPL_Combined[[#Headers],[Gameweek 33]],FPL_Fixtures_Extract[#Headers],0)),LEN(INDEX(FPL_Fixtures_Extract[],MATCH($A483,FPL_Fixtures_Extract[[Player]:[Player]],0),MATCH(FPL_Combined[[#Headers],[Gameweek 33]],FPL_Fixtures_Extract[#Headers],0)))-4),Team_Key[[Full Name]:[Full Name]],0))&amp;RIGHT(INDEX(FPL_Fixtures_Extract[],MATCH($A483,FPL_Fixtures_Extract[[Player]:[Player]],0),MATCH(FPL_Combined[[#Headers],[Gameweek 33]],FPL_Fixtures_Extract[#Headers],0)),3))</f>
        <v>WAT(A)</v>
      </c>
      <c r="AI483" t="str">
        <f ca="1">IF(RIGHT(FPL_Combined[[#Headers],[Gameweek 34]],2)&lt;$B$622,INDEX(FPL_Results_Extract[Gameweek 09],MATCH($A483,FPL_Results_Extract[[Player]:[Player]],0)),INDEX(Team_Key[[Abbreviation]:[Abbreviation]],MATCH(LEFT(INDEX(FPL_Fixtures_Extract[],MATCH($A483,FPL_Fixtures_Extract[[Player]:[Player]],0),MATCH(FPL_Combined[[#Headers],[Gameweek 34]],FPL_Fixtures_Extract[#Headers],0)),LEN(INDEX(FPL_Fixtures_Extract[],MATCH($A483,FPL_Fixtures_Extract[[Player]:[Player]],0),MATCH(FPL_Combined[[#Headers],[Gameweek 34]],FPL_Fixtures_Extract[#Headers],0)))-4),Team_Key[[Full Name]:[Full Name]],0))&amp;RIGHT(INDEX(FPL_Fixtures_Extract[],MATCH($A483,FPL_Fixtures_Extract[[Player]:[Player]],0),MATCH(FPL_Combined[[#Headers],[Gameweek 34]],FPL_Fixtures_Extract[#Headers],0)),3))</f>
        <v>SOU(H)</v>
      </c>
      <c r="AJ483" t="str">
        <f ca="1">IF(RIGHT(FPL_Combined[[#Headers],[Gameweek 35]],2)&lt;$B$622,INDEX(FPL_Results_Extract[Gameweek 10],MATCH($A483,FPL_Results_Extract[[Player]:[Player]],0)),INDEX(Team_Key[[Abbreviation]:[Abbreviation]],MATCH(LEFT(INDEX(FPL_Fixtures_Extract[],MATCH($A483,FPL_Fixtures_Extract[[Player]:[Player]],0),MATCH(FPL_Combined[[#Headers],[Gameweek 35]],FPL_Fixtures_Extract[#Headers],0)),LEN(INDEX(FPL_Fixtures_Extract[],MATCH($A483,FPL_Fixtures_Extract[[Player]:[Player]],0),MATCH(FPL_Combined[[#Headers],[Gameweek 35]],FPL_Fixtures_Extract[#Headers],0)))-4),Team_Key[[Full Name]:[Full Name]],0))&amp;RIGHT(INDEX(FPL_Fixtures_Extract[],MATCH($A483,FPL_Fixtures_Extract[[Player]:[Player]],0),MATCH(FPL_Combined[[#Headers],[Gameweek 35]],FPL_Fixtures_Extract[#Headers],0)),3))</f>
        <v>CRY(A)</v>
      </c>
      <c r="AK483" t="str">
        <f ca="1">IF(RIGHT(FPL_Combined[[#Headers],[Gameweek 36]],2)&lt;$B$622,INDEX(FPL_Results_Extract[Gameweek 11],MATCH($A483,FPL_Results_Extract[[Player]:[Player]],0)),INDEX(Team_Key[[Abbreviation]:[Abbreviation]],MATCH(LEFT(INDEX(FPL_Fixtures_Extract[],MATCH($A483,FPL_Fixtures_Extract[[Player]:[Player]],0),MATCH(FPL_Combined[[#Headers],[Gameweek 36]],FPL_Fixtures_Extract[#Headers],0)),LEN(INDEX(FPL_Fixtures_Extract[],MATCH($A483,FPL_Fixtures_Extract[[Player]:[Player]],0),MATCH(FPL_Combined[[#Headers],[Gameweek 36]],FPL_Fixtures_Extract[#Headers],0)))-4),Team_Key[[Full Name]:[Full Name]],0))&amp;RIGHT(INDEX(FPL_Fixtures_Extract[],MATCH($A483,FPL_Fixtures_Extract[[Player]:[Player]],0),MATCH(FPL_Combined[[#Headers],[Gameweek 36]],FPL_Fixtures_Extract[#Headers],0)),3))</f>
        <v>BOU(H)</v>
      </c>
      <c r="AL483" t="str">
        <f ca="1">IF(RIGHT(FPL_Combined[[#Headers],[Gameweek 37]],2)&lt;$B$622,INDEX(FPL_Results_Extract[Gameweek 12],MATCH($A483,FPL_Results_Extract[[Player]:[Player]],0)),INDEX(Team_Key[[Abbreviation]:[Abbreviation]],MATCH(LEFT(INDEX(FPL_Fixtures_Extract[],MATCH($A483,FPL_Fixtures_Extract[[Player]:[Player]],0),MATCH(FPL_Combined[[#Headers],[Gameweek 37]],FPL_Fixtures_Extract[#Headers],0)),LEN(INDEX(FPL_Fixtures_Extract[],MATCH($A483,FPL_Fixtures_Extract[[Player]:[Player]],0),MATCH(FPL_Combined[[#Headers],[Gameweek 37]],FPL_Fixtures_Extract[#Headers],0)))-4),Team_Key[[Full Name]:[Full Name]],0))&amp;RIGHT(INDEX(FPL_Fixtures_Extract[],MATCH($A483,FPL_Fixtures_Extract[[Player]:[Player]],0),MATCH(FPL_Combined[[#Headers],[Gameweek 37]],FPL_Fixtures_Extract[#Headers],0)),3))</f>
        <v>LEI(A)</v>
      </c>
      <c r="AM483" t="str">
        <f ca="1">IF(RIGHT(FPL_Combined[[#Headers],[Gameweek 38]],2)&lt;$B$622,INDEX(FPL_Results_Extract[Gameweek 13],MATCH($A483,FPL_Results_Extract[[Player]:[Player]],0)),INDEX(Team_Key[[Abbreviation]:[Abbreviation]],MATCH(LEFT(INDEX(FPL_Fixtures_Extract[],MATCH($A483,FPL_Fixtures_Extract[[Player]:[Player]],0),MATCH(FPL_Combined[[#Headers],[Gameweek 38]],FPL_Fixtures_Extract[#Headers],0)),LEN(INDEX(FPL_Fixtures_Extract[],MATCH($A483,FPL_Fixtures_Extract[[Player]:[Player]],0),MATCH(FPL_Combined[[#Headers],[Gameweek 38]],FPL_Fixtures_Extract[#Headers],0)))-4),Team_Key[[Full Name]:[Full Name]],0))&amp;RIGHT(INDEX(FPL_Fixtures_Extract[],MATCH($A483,FPL_Fixtures_Extract[[Player]:[Player]],0),MATCH(FPL_Combined[[#Headers],[Gameweek 38]],FPL_Fixtures_Extract[#Headers],0)),3))</f>
        <v>NOR(H)</v>
      </c>
    </row>
    <row r="484" spans="1:39" x14ac:dyDescent="0.45">
      <c r="A484" t="s">
        <v>166</v>
      </c>
      <c r="B484" t="str">
        <f ca="1">IF(RIGHT(FPL_Combined[[#Headers],[Gameweek 01]],2)&lt;$B$622,INDEX(FPL_Results_Extract[Gameweek 01],MATCH($A484,FPL_Results_Extract[[Player]:[Player]],0)),INDEX(Team_Key[[Abbreviation]:[Abbreviation]],MATCH(LEFT(INDEX(FPL_Fixtures_Extract[],MATCH($A484,FPL_Fixtures_Extract[[Player]:[Player]],0),MATCH(FPL_Combined[[#Headers],[Gameweek 01]],FPL_Fixtures_Extract[#Headers],0)),LEN(INDEX(FPL_Fixtures_Extract[],MATCH($A484,FPL_Fixtures_Extract[[Player]:[Player]],0),MATCH(FPL_Combined[[#Headers],[Gameweek 01]],FPL_Fixtures_Extract[#Headers],0)))-4),Team_Key[[Full Name]:[Full Name]],0))&amp;RIGHT(INDEX(FPL_Fixtures_Extract[],MATCH($A484,FPL_Fixtures_Extract[[Player]:[Player]],0),MATCH(FPL_Combined[[#Headers],[Gameweek 01]],FPL_Fixtures_Extract[#Headers],0)),3))</f>
        <v>NEW(A) 2-2</v>
      </c>
      <c r="C484" t="str">
        <f ca="1">IF(RIGHT(FPL_Combined[[#Headers],[Gameweek 02]],2)&lt;$B$622,INDEX(FPL_Results_Extract[Gameweek 02],MATCH($A484,FPL_Results_Extract[[Player]:[Player]],0)),INDEX(Team_Key[[Abbreviation]:[Abbreviation]],MATCH(LEFT(INDEX(FPL_Fixtures_Extract[],MATCH($A484,FPL_Fixtures_Extract[[Player]:[Player]],0),MATCH(FPL_Combined[[#Headers],[Gameweek 02]],FPL_Fixtures_Extract[#Headers],0)),LEN(INDEX(FPL_Fixtures_Extract[],MATCH($A484,FPL_Fixtures_Extract[[Player]:[Player]],0),MATCH(FPL_Combined[[#Headers],[Gameweek 02]],FPL_Fixtures_Extract[#Headers],0)))-4),Team_Key[[Full Name]:[Full Name]],0))&amp;RIGHT(INDEX(FPL_Fixtures_Extract[],MATCH($A484,FPL_Fixtures_Extract[[Player]:[Player]],0),MATCH(FPL_Combined[[#Headers],[Gameweek 02]],FPL_Fixtures_Extract[#Headers],0)),3))</f>
        <v>EVE(H) 0-3</v>
      </c>
      <c r="D484" t="str">
        <f ca="1">IF(RIGHT(FPL_Combined[[#Headers],[Gameweek 03]],2)&lt;$B$622,INDEX(FPL_Results_Extract[Gameweek 03],MATCH($A484,FPL_Results_Extract[[Player]:[Player]],0)),INDEX(Team_Key[[Abbreviation]:[Abbreviation]],MATCH(LEFT(INDEX(FPL_Fixtures_Extract[],MATCH($A484,FPL_Fixtures_Extract[[Player]:[Player]],0),MATCH(FPL_Combined[[#Headers],[Gameweek 03]],FPL_Fixtures_Extract[#Headers],0)),LEN(INDEX(FPL_Fixtures_Extract[],MATCH($A484,FPL_Fixtures_Extract[[Player]:[Player]],0),MATCH(FPL_Combined[[#Headers],[Gameweek 03]],FPL_Fixtures_Extract[#Headers],0)))-4),Team_Key[[Full Name]:[Full Name]],0))&amp;RIGHT(INDEX(FPL_Fixtures_Extract[],MATCH($A484,FPL_Fixtures_Extract[[Player]:[Player]],0),MATCH(FPL_Combined[[#Headers],[Gameweek 03]],FPL_Fixtures_Extract[#Headers],0)),3))</f>
        <v>WAT(A) 0-0</v>
      </c>
      <c r="E484" t="str">
        <f ca="1">IF(RIGHT(FPL_Combined[[#Headers],[Gameweek 04]],2)&lt;$B$622,INDEX(FPL_Results_Extract[Gameweek 04],MATCH($A484,FPL_Results_Extract[[Player]:[Player]],0)),INDEX(Team_Key[[Abbreviation]:[Abbreviation]],MATCH(LEFT(INDEX(FPL_Fixtures_Extract[],MATCH($A484,FPL_Fixtures_Extract[[Player]:[Player]],0),MATCH(FPL_Combined[[#Headers],[Gameweek 04]],FPL_Fixtures_Extract[#Headers],0)),LEN(INDEX(FPL_Fixtures_Extract[],MATCH($A484,FPL_Fixtures_Extract[[Player]:[Player]],0),MATCH(FPL_Combined[[#Headers],[Gameweek 04]],FPL_Fixtures_Extract[#Headers],0)))-4),Team_Key[[Full Name]:[Full Name]],0))&amp;RIGHT(INDEX(FPL_Fixtures_Extract[],MATCH($A484,FPL_Fixtures_Extract[[Player]:[Player]],0),MATCH(FPL_Combined[[#Headers],[Gameweek 04]],FPL_Fixtures_Extract[#Headers],0)),3))</f>
        <v>NOR(H) 3-0</v>
      </c>
      <c r="F484" t="str">
        <f ca="1">IF(RIGHT(FPL_Combined[[#Headers],[Gameweek 05]],2)&lt;$B$622,INDEX(FPL_Results_Extract[Gameweek 05],MATCH($A484,FPL_Results_Extract[[Player]:[Player]],0)),INDEX(Team_Key[[Abbreviation]:[Abbreviation]],MATCH(LEFT(INDEX(FPL_Fixtures_Extract[],MATCH($A484,FPL_Fixtures_Extract[[Player]:[Player]],0),MATCH(FPL_Combined[[#Headers],[Gameweek 05]],FPL_Fixtures_Extract[#Headers],0)),LEN(INDEX(FPL_Fixtures_Extract[],MATCH($A484,FPL_Fixtures_Extract[[Player]:[Player]],0),MATCH(FPL_Combined[[#Headers],[Gameweek 05]],FPL_Fixtures_Extract[#Headers],0)))-4),Team_Key[[Full Name]:[Full Name]],0))&amp;RIGHT(INDEX(FPL_Fixtures_Extract[],MATCH($A484,FPL_Fixtures_Extract[[Player]:[Player]],0),MATCH(FPL_Combined[[#Headers],[Gameweek 05]],FPL_Fixtures_Extract[#Headers],0)),3))</f>
        <v>WBA(A) 0-0</v>
      </c>
      <c r="G484" t="str">
        <f ca="1">IF(RIGHT(FPL_Combined[[#Headers],[Gameweek 06]],2)&lt;$B$622,INDEX(FPL_Results_Extract[Gameweek 06],MATCH($A484,FPL_Results_Extract[[Player]:[Player]],0)),INDEX(Team_Key[[Abbreviation]:[Abbreviation]],MATCH(LEFT(INDEX(FPL_Fixtures_Extract[],MATCH($A484,FPL_Fixtures_Extract[[Player]:[Player]],0),MATCH(FPL_Combined[[#Headers],[Gameweek 06]],FPL_Fixtures_Extract[#Headers],0)),LEN(INDEX(FPL_Fixtures_Extract[],MATCH($A484,FPL_Fixtures_Extract[[Player]:[Player]],0),MATCH(FPL_Combined[[#Headers],[Gameweek 06]],FPL_Fixtures_Extract[#Headers],0)))-4),Team_Key[[Full Name]:[Full Name]],0))&amp;RIGHT(INDEX(FPL_Fixtures_Extract[],MATCH($A484,FPL_Fixtures_Extract[[Player]:[Player]],0),MATCH(FPL_Combined[[#Headers],[Gameweek 06]],FPL_Fixtures_Extract[#Headers],0)),3))</f>
        <v>MUN(H) 2-3</v>
      </c>
      <c r="H484" t="str">
        <f ca="1">IF(RIGHT(FPL_Combined[[#Headers],[Gameweek 07]],2)&lt;$B$622,INDEX(FPL_Results_Extract[Gameweek 07],MATCH($A484,FPL_Results_Extract[[Player]:[Player]],0)),INDEX(Team_Key[[Abbreviation]:[Abbreviation]],MATCH(LEFT(INDEX(FPL_Fixtures_Extract[],MATCH($A484,FPL_Fixtures_Extract[[Player]:[Player]],0),MATCH(FPL_Combined[[#Headers],[Gameweek 07]],FPL_Fixtures_Extract[#Headers],0)),LEN(INDEX(FPL_Fixtures_Extract[],MATCH($A484,FPL_Fixtures_Extract[[Player]:[Player]],0),MATCH(FPL_Combined[[#Headers],[Gameweek 07]],FPL_Fixtures_Extract[#Headers],0)))-4),Team_Key[[Full Name]:[Full Name]],0))&amp;RIGHT(INDEX(FPL_Fixtures_Extract[],MATCH($A484,FPL_Fixtures_Extract[[Player]:[Player]],0),MATCH(FPL_Combined[[#Headers],[Gameweek 07]],FPL_Fixtures_Extract[#Headers],0)),3))</f>
        <v>SWA(H) 3-1</v>
      </c>
      <c r="I484" t="str">
        <f ca="1">IF(RIGHT(FPL_Combined[[#Headers],[Gameweek 08]],2)&lt;$B$622,INDEX(FPL_Results_Extract[Gameweek 08],MATCH($A484,FPL_Results_Extract[[Player]:[Player]],0)),INDEX(Team_Key[[Abbreviation]:[Abbreviation]],MATCH(LEFT(INDEX(FPL_Fixtures_Extract[],MATCH($A484,FPL_Fixtures_Extract[[Player]:[Player]],0),MATCH(FPL_Combined[[#Headers],[Gameweek 08]],FPL_Fixtures_Extract[#Headers],0)),LEN(INDEX(FPL_Fixtures_Extract[],MATCH($A484,FPL_Fixtures_Extract[[Player]:[Player]],0),MATCH(FPL_Combined[[#Headers],[Gameweek 08]],FPL_Fixtures_Extract[#Headers],0)))-4),Team_Key[[Full Name]:[Full Name]],0))&amp;RIGHT(INDEX(FPL_Fixtures_Extract[],MATCH($A484,FPL_Fixtures_Extract[[Player]:[Player]],0),MATCH(FPL_Combined[[#Headers],[Gameweek 08]],FPL_Fixtures_Extract[#Headers],0)),3))</f>
        <v>CHE(A) 3-1</v>
      </c>
      <c r="J484" t="str">
        <f ca="1">IF(RIGHT(FPL_Combined[[#Headers],[Gameweek 09]],2)&lt;$B$622,INDEX(FPL_Results_Extract[Gameweek 09],MATCH($A484,FPL_Results_Extract[[Player]:[Player]],0)),INDEX(Team_Key[[Abbreviation]:[Abbreviation]],MATCH(LEFT(INDEX(FPL_Fixtures_Extract[],MATCH($A484,FPL_Fixtures_Extract[[Player]:[Player]],0),MATCH(FPL_Combined[[#Headers],[Gameweek 09]],FPL_Fixtures_Extract[#Headers],0)),LEN(INDEX(FPL_Fixtures_Extract[],MATCH($A484,FPL_Fixtures_Extract[[Player]:[Player]],0),MATCH(FPL_Combined[[#Headers],[Gameweek 09]],FPL_Fixtures_Extract[#Headers],0)))-4),Team_Key[[Full Name]:[Full Name]],0))&amp;RIGHT(INDEX(FPL_Fixtures_Extract[],MATCH($A484,FPL_Fixtures_Extract[[Player]:[Player]],0),MATCH(FPL_Combined[[#Headers],[Gameweek 09]],FPL_Fixtures_Extract[#Headers],0)),3))</f>
        <v>LEI(H) 2-2</v>
      </c>
      <c r="K484" t="str">
        <f ca="1">IF(RIGHT(FPL_Combined[[#Headers],[Gameweek 10]],2)&lt;$B$622,INDEX(FPL_Results_Extract[Gameweek 10],MATCH($A484,FPL_Results_Extract[[Player]:[Player]],0)),INDEX(Team_Key[[Abbreviation]:[Abbreviation]],MATCH(LEFT(INDEX(FPL_Fixtures_Extract[],MATCH($A484,FPL_Fixtures_Extract[[Player]:[Player]],0),MATCH(FPL_Combined[[#Headers],[Gameweek 10]],FPL_Fixtures_Extract[#Headers],0)),LEN(INDEX(FPL_Fixtures_Extract[],MATCH($A484,FPL_Fixtures_Extract[[Player]:[Player]],0),MATCH(FPL_Combined[[#Headers],[Gameweek 10]],FPL_Fixtures_Extract[#Headers],0)))-4),Team_Key[[Full Name]:[Full Name]],0))&amp;RIGHT(INDEX(FPL_Fixtures_Extract[],MATCH($A484,FPL_Fixtures_Extract[[Player]:[Player]],0),MATCH(FPL_Combined[[#Headers],[Gameweek 10]],FPL_Fixtures_Extract[#Headers],0)),3))</f>
        <v>LIV(A) 1-1</v>
      </c>
      <c r="L484" t="str">
        <f ca="1">IF(RIGHT(FPL_Combined[[#Headers],[Gameweek 11]],2)&lt;$B$622,INDEX(FPL_Results_Extract[Gameweek 11],MATCH($A484,FPL_Results_Extract[[Player]:[Player]],0)),INDEX(Team_Key[[Abbreviation]:[Abbreviation]],MATCH(LEFT(INDEX(FPL_Fixtures_Extract[],MATCH($A484,FPL_Fixtures_Extract[[Player]:[Player]],0),MATCH(FPL_Combined[[#Headers],[Gameweek 11]],FPL_Fixtures_Extract[#Headers],0)),LEN(INDEX(FPL_Fixtures_Extract[],MATCH($A484,FPL_Fixtures_Extract[[Player]:[Player]],0),MATCH(FPL_Combined[[#Headers],[Gameweek 11]],FPL_Fixtures_Extract[#Headers],0)))-4),Team_Key[[Full Name]:[Full Name]],0))&amp;RIGHT(INDEX(FPL_Fixtures_Extract[],MATCH($A484,FPL_Fixtures_Extract[[Player]:[Player]],0),MATCH(FPL_Combined[[#Headers],[Gameweek 11]],FPL_Fixtures_Extract[#Headers],0)),3))</f>
        <v>BOU(H) 2-0</v>
      </c>
      <c r="M484" t="str">
        <f ca="1">IF(RIGHT(FPL_Combined[[#Headers],[Gameweek 12]],2)&lt;$B$622,INDEX(FPL_Results_Extract[Gameweek 12],MATCH($A484,FPL_Results_Extract[[Player]:[Player]],0)),INDEX(Team_Key[[Abbreviation]:[Abbreviation]],MATCH(LEFT(INDEX(FPL_Fixtures_Extract[],MATCH($A484,FPL_Fixtures_Extract[[Player]:[Player]],0),MATCH(FPL_Combined[[#Headers],[Gameweek 12]],FPL_Fixtures_Extract[#Headers],0)),LEN(INDEX(FPL_Fixtures_Extract[],MATCH($A484,FPL_Fixtures_Extract[[Player]:[Player]],0),MATCH(FPL_Combined[[#Headers],[Gameweek 12]],FPL_Fixtures_Extract[#Headers],0)))-4),Team_Key[[Full Name]:[Full Name]],0))&amp;RIGHT(INDEX(FPL_Fixtures_Extract[],MATCH($A484,FPL_Fixtures_Extract[[Player]:[Player]],0),MATCH(FPL_Combined[[#Headers],[Gameweek 12]],FPL_Fixtures_Extract[#Headers],0)),3))</f>
        <v>SUN(A) 1-0</v>
      </c>
      <c r="N484" t="str">
        <f ca="1">IF(RIGHT(FPL_Combined[[#Headers],[Gameweek 13]],2)&lt;$B$622,INDEX(FPL_Results_Extract[Gameweek 13],MATCH($A484,FPL_Results_Extract[[Player]:[Player]],0)),INDEX(Team_Key[[Abbreviation]:[Abbreviation]],MATCH(LEFT(INDEX(FPL_Fixtures_Extract[],MATCH($A484,FPL_Fixtures_Extract[[Player]:[Player]],0),MATCH(FPL_Combined[[#Headers],[Gameweek 13]],FPL_Fixtures_Extract[#Headers],0)),LEN(INDEX(FPL_Fixtures_Extract[],MATCH($A484,FPL_Fixtures_Extract[[Player]:[Player]],0),MATCH(FPL_Combined[[#Headers],[Gameweek 13]],FPL_Fixtures_Extract[#Headers],0)))-4),Team_Key[[Full Name]:[Full Name]],0))&amp;RIGHT(INDEX(FPL_Fixtures_Extract[],MATCH($A484,FPL_Fixtures_Extract[[Player]:[Player]],0),MATCH(FPL_Combined[[#Headers],[Gameweek 13]],FPL_Fixtures_Extract[#Headers],0)),3))</f>
        <v>STK(H) 0-1</v>
      </c>
      <c r="O484" t="str">
        <f ca="1">IF(RIGHT(FPL_Combined[[#Headers],[Gameweek 14]],2)&lt;$B$622,INDEX(FPL_Results_Extract[Gameweek 14],MATCH($A484,FPL_Results_Extract[[Player]:[Player]],0)),INDEX(Team_Key[[Abbreviation]:[Abbreviation]],MATCH(LEFT(INDEX(FPL_Fixtures_Extract[],MATCH($A484,FPL_Fixtures_Extract[[Player]:[Player]],0),MATCH(FPL_Combined[[#Headers],[Gameweek 14]],FPL_Fixtures_Extract[#Headers],0)),LEN(INDEX(FPL_Fixtures_Extract[],MATCH($A484,FPL_Fixtures_Extract[[Player]:[Player]],0),MATCH(FPL_Combined[[#Headers],[Gameweek 14]],FPL_Fixtures_Extract[#Headers],0)))-4),Team_Key[[Full Name]:[Full Name]],0))&amp;RIGHT(INDEX(FPL_Fixtures_Extract[],MATCH($A484,FPL_Fixtures_Extract[[Player]:[Player]],0),MATCH(FPL_Combined[[#Headers],[Gameweek 14]],FPL_Fixtures_Extract[#Headers],0)),3))</f>
        <v>MCI(A) 1-3</v>
      </c>
      <c r="P484" t="str">
        <f ca="1">IF(RIGHT(FPL_Combined[[#Headers],[Gameweek 15]],2)&lt;$B$622,INDEX(FPL_Results_Extract[Gameweek 15],MATCH($A484,FPL_Results_Extract[[Player]:[Player]],0)),INDEX(Team_Key[[Abbreviation]:[Abbreviation]],MATCH(LEFT(INDEX(FPL_Fixtures_Extract[],MATCH($A484,FPL_Fixtures_Extract[[Player]:[Player]],0),MATCH(FPL_Combined[[#Headers],[Gameweek 15]],FPL_Fixtures_Extract[#Headers],0)),LEN(INDEX(FPL_Fixtures_Extract[],MATCH($A484,FPL_Fixtures_Extract[[Player]:[Player]],0),MATCH(FPL_Combined[[#Headers],[Gameweek 15]],FPL_Fixtures_Extract[#Headers],0)))-4),Team_Key[[Full Name]:[Full Name]],0))&amp;RIGHT(INDEX(FPL_Fixtures_Extract[],MATCH($A484,FPL_Fixtures_Extract[[Player]:[Player]],0),MATCH(FPL_Combined[[#Headers],[Gameweek 15]],FPL_Fixtures_Extract[#Headers],0)),3))</f>
        <v>AVL(H) 1-1</v>
      </c>
      <c r="Q484" t="str">
        <f ca="1">IF(RIGHT(FPL_Combined[[#Headers],[Gameweek 16]],2)&lt;$B$622,INDEX(FPL_Results_Extract[Gameweek 16],MATCH($A484,FPL_Results_Extract[[Player]:[Player]],0)),INDEX(Team_Key[[Abbreviation]:[Abbreviation]],MATCH(LEFT(INDEX(FPL_Fixtures_Extract[],MATCH($A484,FPL_Fixtures_Extract[[Player]:[Player]],0),MATCH(FPL_Combined[[#Headers],[Gameweek 16]],FPL_Fixtures_Extract[#Headers],0)),LEN(INDEX(FPL_Fixtures_Extract[],MATCH($A484,FPL_Fixtures_Extract[[Player]:[Player]],0),MATCH(FPL_Combined[[#Headers],[Gameweek 16]],FPL_Fixtures_Extract[#Headers],0)))-4),Team_Key[[Full Name]:[Full Name]],0))&amp;RIGHT(INDEX(FPL_Fixtures_Extract[],MATCH($A484,FPL_Fixtures_Extract[[Player]:[Player]],0),MATCH(FPL_Combined[[#Headers],[Gameweek 16]],FPL_Fixtures_Extract[#Headers],0)),3))</f>
        <v>CRY(A) 0-1</v>
      </c>
      <c r="R484" t="str">
        <f ca="1">IF(RIGHT(FPL_Combined[[#Headers],[Gameweek 17]],2)&lt;$B$622,INDEX(FPL_Results_Extract[Gameweek 17],MATCH($A484,FPL_Results_Extract[[Player]:[Player]],0)),INDEX(Team_Key[[Abbreviation]:[Abbreviation]],MATCH(LEFT(INDEX(FPL_Fixtures_Extract[],MATCH($A484,FPL_Fixtures_Extract[[Player]:[Player]],0),MATCH(FPL_Combined[[#Headers],[Gameweek 17]],FPL_Fixtures_Extract[#Headers],0)),LEN(INDEX(FPL_Fixtures_Extract[],MATCH($A484,FPL_Fixtures_Extract[[Player]:[Player]],0),MATCH(FPL_Combined[[#Headers],[Gameweek 17]],FPL_Fixtures_Extract[#Headers],0)))-4),Team_Key[[Full Name]:[Full Name]],0))&amp;RIGHT(INDEX(FPL_Fixtures_Extract[],MATCH($A484,FPL_Fixtures_Extract[[Player]:[Player]],0),MATCH(FPL_Combined[[#Headers],[Gameweek 17]],FPL_Fixtures_Extract[#Headers],0)),3))</f>
        <v>TOT(H) 0-2</v>
      </c>
      <c r="S484" t="str">
        <f ca="1">IF(RIGHT(FPL_Combined[[#Headers],[Gameweek 18]],2)&lt;$B$622,INDEX(FPL_Results_Extract[Gameweek 18],MATCH($A484,FPL_Results_Extract[[Player]:[Player]],0)),INDEX(Team_Key[[Abbreviation]:[Abbreviation]],MATCH(LEFT(INDEX(FPL_Fixtures_Extract[],MATCH($A484,FPL_Fixtures_Extract[[Player]:[Player]],0),MATCH(FPL_Combined[[#Headers],[Gameweek 18]],FPL_Fixtures_Extract[#Headers],0)),LEN(INDEX(FPL_Fixtures_Extract[],MATCH($A484,FPL_Fixtures_Extract[[Player]:[Player]],0),MATCH(FPL_Combined[[#Headers],[Gameweek 18]],FPL_Fixtures_Extract[#Headers],0)))-4),Team_Key[[Full Name]:[Full Name]],0))&amp;RIGHT(INDEX(FPL_Fixtures_Extract[],MATCH($A484,FPL_Fixtures_Extract[[Player]:[Player]],0),MATCH(FPL_Combined[[#Headers],[Gameweek 18]],FPL_Fixtures_Extract[#Headers],0)),3))</f>
        <v>ARS(H) 4-0</v>
      </c>
      <c r="T484" t="str">
        <f ca="1">IF(RIGHT(FPL_Combined[[#Headers],[Gameweek 19]],2)&lt;$B$622,INDEX(FPL_Results_Extract[Gameweek 19],MATCH($A484,FPL_Results_Extract[[Player]:[Player]],0)),INDEX(Team_Key[[Abbreviation]:[Abbreviation]],MATCH(LEFT(INDEX(FPL_Fixtures_Extract[],MATCH($A484,FPL_Fixtures_Extract[[Player]:[Player]],0),MATCH(FPL_Combined[[#Headers],[Gameweek 19]],FPL_Fixtures_Extract[#Headers],0)),LEN(INDEX(FPL_Fixtures_Extract[],MATCH($A484,FPL_Fixtures_Extract[[Player]:[Player]],0),MATCH(FPL_Combined[[#Headers],[Gameweek 19]],FPL_Fixtures_Extract[#Headers],0)))-4),Team_Key[[Full Name]:[Full Name]],0))&amp;RIGHT(INDEX(FPL_Fixtures_Extract[],MATCH($A484,FPL_Fixtures_Extract[[Player]:[Player]],0),MATCH(FPL_Combined[[#Headers],[Gameweek 19]],FPL_Fixtures_Extract[#Headers],0)),3))</f>
        <v>WHU(A) 1-2</v>
      </c>
      <c r="U484" t="str">
        <f ca="1">IF(RIGHT(FPL_Combined[[#Headers],[Gameweek 20]],2)&lt;$B$622,INDEX(FPL_Results_Extract[Gameweek 20],MATCH($A484,FPL_Results_Extract[[Player]:[Player]],0)),INDEX(Team_Key[[Abbreviation]:[Abbreviation]],MATCH(LEFT(INDEX(FPL_Fixtures_Extract[],MATCH($A484,FPL_Fixtures_Extract[[Player]:[Player]],0),MATCH(FPL_Combined[[#Headers],[Gameweek 20]],FPL_Fixtures_Extract[#Headers],0)),LEN(INDEX(FPL_Fixtures_Extract[],MATCH($A484,FPL_Fixtures_Extract[[Player]:[Player]],0),MATCH(FPL_Combined[[#Headers],[Gameweek 20]],FPL_Fixtures_Extract[#Headers],0)))-4),Team_Key[[Full Name]:[Full Name]],0))&amp;RIGHT(INDEX(FPL_Fixtures_Extract[],MATCH($A484,FPL_Fixtures_Extract[[Player]:[Player]],0),MATCH(FPL_Combined[[#Headers],[Gameweek 20]],FPL_Fixtures_Extract[#Headers],0)),3))</f>
        <v>NOR(A) 0-1</v>
      </c>
      <c r="V484" t="str">
        <f ca="1">IF(RIGHT(FPL_Combined[[#Headers],[Gameweek 21]],2)&lt;$B$622,INDEX(FPL_Results_Extract[Gameweek 21],MATCH($A484,FPL_Results_Extract[[Player]:[Player]],0)),INDEX(Team_Key[[Abbreviation]:[Abbreviation]],MATCH(LEFT(INDEX(FPL_Fixtures_Extract[],MATCH($A484,FPL_Fixtures_Extract[[Player]:[Player]],0),MATCH(FPL_Combined[[#Headers],[Gameweek 21]],FPL_Fixtures_Extract[#Headers],0)),LEN(INDEX(FPL_Fixtures_Extract[],MATCH($A484,FPL_Fixtures_Extract[[Player]:[Player]],0),MATCH(FPL_Combined[[#Headers],[Gameweek 21]],FPL_Fixtures_Extract[#Headers],0)))-4),Team_Key[[Full Name]:[Full Name]],0))&amp;RIGHT(INDEX(FPL_Fixtures_Extract[],MATCH($A484,FPL_Fixtures_Extract[[Player]:[Player]],0),MATCH(FPL_Combined[[#Headers],[Gameweek 21]],FPL_Fixtures_Extract[#Headers],0)),3))</f>
        <v>WAT(H) 2-0</v>
      </c>
      <c r="W484" t="str">
        <f ca="1">IF(RIGHT(FPL_Combined[[#Headers],[Gameweek 22]],2)&lt;$B$622,INDEX(FPL_Results_Extract[Gameweek 22],MATCH($A484,FPL_Results_Extract[[Player]:[Player]],0)),INDEX(Team_Key[[Abbreviation]:[Abbreviation]],MATCH(LEFT(INDEX(FPL_Fixtures_Extract[],MATCH($A484,FPL_Fixtures_Extract[[Player]:[Player]],0),MATCH(FPL_Combined[[#Headers],[Gameweek 22]],FPL_Fixtures_Extract[#Headers],0)),LEN(INDEX(FPL_Fixtures_Extract[],MATCH($A484,FPL_Fixtures_Extract[[Player]:[Player]],0),MATCH(FPL_Combined[[#Headers],[Gameweek 22]],FPL_Fixtures_Extract[#Headers],0)))-4),Team_Key[[Full Name]:[Full Name]],0))&amp;RIGHT(INDEX(FPL_Fixtures_Extract[],MATCH($A484,FPL_Fixtures_Extract[[Player]:[Player]],0),MATCH(FPL_Combined[[#Headers],[Gameweek 22]],FPL_Fixtures_Extract[#Headers],0)),3))</f>
        <v>WBA(H) 3-0</v>
      </c>
      <c r="X484" t="str">
        <f ca="1">IF(RIGHT(FPL_Combined[[#Headers],[Gameweek 23]],2)&lt;$B$622,INDEX(FPL_Results_Extract[Gameweek 23],MATCH($A484,FPL_Results_Extract[[Player]:[Player]],0)),INDEX(Team_Key[[Abbreviation]:[Abbreviation]],MATCH(LEFT(INDEX(FPL_Fixtures_Extract[],MATCH($A484,FPL_Fixtures_Extract[[Player]:[Player]],0),MATCH(FPL_Combined[[#Headers],[Gameweek 23]],FPL_Fixtures_Extract[#Headers],0)),LEN(INDEX(FPL_Fixtures_Extract[],MATCH($A484,FPL_Fixtures_Extract[[Player]:[Player]],0),MATCH(FPL_Combined[[#Headers],[Gameweek 23]],FPL_Fixtures_Extract[#Headers],0)))-4),Team_Key[[Full Name]:[Full Name]],0))&amp;RIGHT(INDEX(FPL_Fixtures_Extract[],MATCH($A484,FPL_Fixtures_Extract[[Player]:[Player]],0),MATCH(FPL_Combined[[#Headers],[Gameweek 23]],FPL_Fixtures_Extract[#Headers],0)),3))</f>
        <v>MUN(A) 1-0</v>
      </c>
      <c r="Y484" t="str">
        <f ca="1">IF(RIGHT(FPL_Combined[[#Headers],[Gameweek 24]],2)&lt;$B$622,INDEX(FPL_Results_Extract[Team],MATCH($A484,FPL_Results_Extract[[Player]:[Player]],0)),INDEX(Team_Key[[Abbreviation]:[Abbreviation]],MATCH(LEFT(INDEX(FPL_Fixtures_Extract[],MATCH($A484,FPL_Fixtures_Extract[[Player]:[Player]],0),MATCH(FPL_Combined[[#Headers],[Gameweek 24]],FPL_Fixtures_Extract[#Headers],0)),LEN(INDEX(FPL_Fixtures_Extract[],MATCH($A484,FPL_Fixtures_Extract[[Player]:[Player]],0),MATCH(FPL_Combined[[#Headers],[Gameweek 24]],FPL_Fixtures_Extract[#Headers],0)))-4),Team_Key[[Full Name]:[Full Name]],0))&amp;RIGHT(INDEX(FPL_Fixtures_Extract[],MATCH($A484,FPL_Fixtures_Extract[[Player]:[Player]],0),MATCH(FPL_Combined[[#Headers],[Gameweek 24]],FPL_Fixtures_Extract[#Headers],0)),3))</f>
        <v>SOU</v>
      </c>
      <c r="Z484" t="str">
        <f ca="1">IF(RIGHT(FPL_Combined[[#Headers],[Gameweek 25]],2)&lt;$B$622,INDEX(FPL_Results_Extract[Player],MATCH($A484,FPL_Results_Extract[[Player]:[Player]],0)),INDEX(Team_Key[[Abbreviation]:[Abbreviation]],MATCH(LEFT(INDEX(FPL_Fixtures_Extract[],MATCH($A484,FPL_Fixtures_Extract[[Player]:[Player]],0),MATCH(FPL_Combined[[#Headers],[Gameweek 25]],FPL_Fixtures_Extract[#Headers],0)),LEN(INDEX(FPL_Fixtures_Extract[],MATCH($A484,FPL_Fixtures_Extract[[Player]:[Player]],0),MATCH(FPL_Combined[[#Headers],[Gameweek 25]],FPL_Fixtures_Extract[#Headers],0)))-4),Team_Key[[Full Name]:[Full Name]],0))&amp;RIGHT(INDEX(FPL_Fixtures_Extract[],MATCH($A484,FPL_Fixtures_Extract[[Player]:[Player]],0),MATCH(FPL_Combined[[#Headers],[Gameweek 25]],FPL_Fixtures_Extract[#Headers],0)),3))</f>
        <v>Rodriguez</v>
      </c>
      <c r="AA484" t="str">
        <f ca="1">IF(RIGHT(FPL_Combined[[#Headers],[Gameweek 26]],2)&lt;$B$622,INDEX(FPL_Results_Extract[Gameweek 01],MATCH($A484,FPL_Results_Extract[[Player]:[Player]],0)),INDEX(Team_Key[[Abbreviation]:[Abbreviation]],MATCH(LEFT(INDEX(FPL_Fixtures_Extract[],MATCH($A484,FPL_Fixtures_Extract[[Player]:[Player]],0),MATCH(FPL_Combined[[#Headers],[Gameweek 26]],FPL_Fixtures_Extract[#Headers],0)),LEN(INDEX(FPL_Fixtures_Extract[],MATCH($A484,FPL_Fixtures_Extract[[Player]:[Player]],0),MATCH(FPL_Combined[[#Headers],[Gameweek 26]],FPL_Fixtures_Extract[#Headers],0)))-4),Team_Key[[Full Name]:[Full Name]],0))&amp;RIGHT(INDEX(FPL_Fixtures_Extract[],MATCH($A484,FPL_Fixtures_Extract[[Player]:[Player]],0),MATCH(FPL_Combined[[#Headers],[Gameweek 26]],FPL_Fixtures_Extract[#Headers],0)),3))</f>
        <v>NEW(A) 2-2</v>
      </c>
      <c r="AB484" t="str">
        <f ca="1">IF(RIGHT(FPL_Combined[[#Headers],[Gameweek 27]],2)&lt;$B$622,INDEX(FPL_Results_Extract[Gameweek 02],MATCH($A484,FPL_Results_Extract[[Player]:[Player]],0)),INDEX(Team_Key[[Abbreviation]:[Abbreviation]],MATCH(LEFT(INDEX(FPL_Fixtures_Extract[],MATCH($A484,FPL_Fixtures_Extract[[Player]:[Player]],0),MATCH(FPL_Combined[[#Headers],[Gameweek 27]],FPL_Fixtures_Extract[#Headers],0)),LEN(INDEX(FPL_Fixtures_Extract[],MATCH($A484,FPL_Fixtures_Extract[[Player]:[Player]],0),MATCH(FPL_Combined[[#Headers],[Gameweek 27]],FPL_Fixtures_Extract[#Headers],0)))-4),Team_Key[[Full Name]:[Full Name]],0))&amp;RIGHT(INDEX(FPL_Fixtures_Extract[],MATCH($A484,FPL_Fixtures_Extract[[Player]:[Player]],0),MATCH(FPL_Combined[[#Headers],[Gameweek 27]],FPL_Fixtures_Extract[#Headers],0)),3))</f>
        <v>EVE(H) 0-3</v>
      </c>
      <c r="AC484" t="str">
        <f ca="1">IF(RIGHT(FPL_Combined[[#Headers],[Gameweek 28]],2)&lt;$B$622,INDEX(FPL_Results_Extract[Gameweek 03],MATCH($A484,FPL_Results_Extract[[Player]:[Player]],0)),INDEX(Team_Key[[Abbreviation]:[Abbreviation]],MATCH(LEFT(INDEX(FPL_Fixtures_Extract[],MATCH($A484,FPL_Fixtures_Extract[[Player]:[Player]],0),MATCH(FPL_Combined[[#Headers],[Gameweek 28]],FPL_Fixtures_Extract[#Headers],0)),LEN(INDEX(FPL_Fixtures_Extract[],MATCH($A484,FPL_Fixtures_Extract[[Player]:[Player]],0),MATCH(FPL_Combined[[#Headers],[Gameweek 28]],FPL_Fixtures_Extract[#Headers],0)))-4),Team_Key[[Full Name]:[Full Name]],0))&amp;RIGHT(INDEX(FPL_Fixtures_Extract[],MATCH($A484,FPL_Fixtures_Extract[[Player]:[Player]],0),MATCH(FPL_Combined[[#Headers],[Gameweek 28]],FPL_Fixtures_Extract[#Headers],0)),3))</f>
        <v>WAT(A) 0-0</v>
      </c>
      <c r="AD484" t="str">
        <f ca="1">IF(RIGHT(FPL_Combined[[#Headers],[Gameweek 29]],2)&lt;$B$622,INDEX(FPL_Results_Extract[Gameweek 04],MATCH($A484,FPL_Results_Extract[[Player]:[Player]],0)),INDEX(Team_Key[[Abbreviation]:[Abbreviation]],MATCH(LEFT(INDEX(FPL_Fixtures_Extract[],MATCH($A484,FPL_Fixtures_Extract[[Player]:[Player]],0),MATCH(FPL_Combined[[#Headers],[Gameweek 29]],FPL_Fixtures_Extract[#Headers],0)),LEN(INDEX(FPL_Fixtures_Extract[],MATCH($A484,FPL_Fixtures_Extract[[Player]:[Player]],0),MATCH(FPL_Combined[[#Headers],[Gameweek 29]],FPL_Fixtures_Extract[#Headers],0)))-4),Team_Key[[Full Name]:[Full Name]],0))&amp;RIGHT(INDEX(FPL_Fixtures_Extract[],MATCH($A484,FPL_Fixtures_Extract[[Player]:[Player]],0),MATCH(FPL_Combined[[#Headers],[Gameweek 29]],FPL_Fixtures_Extract[#Headers],0)),3))</f>
        <v>SUN(H)</v>
      </c>
      <c r="AE484" t="str">
        <f ca="1">IF(RIGHT(FPL_Combined[[#Headers],[Gameweek 30]],2)&lt;$B$622,INDEX(FPL_Results_Extract[Gameweek 05],MATCH($A484,FPL_Results_Extract[[Player]:[Player]],0)),INDEX(Team_Key[[Abbreviation]:[Abbreviation]],MATCH(LEFT(INDEX(FPL_Fixtures_Extract[],MATCH($A484,FPL_Fixtures_Extract[[Player]:[Player]],0),MATCH(FPL_Combined[[#Headers],[Gameweek 30]],FPL_Fixtures_Extract[#Headers],0)),LEN(INDEX(FPL_Fixtures_Extract[],MATCH($A484,FPL_Fixtures_Extract[[Player]:[Player]],0),MATCH(FPL_Combined[[#Headers],[Gameweek 30]],FPL_Fixtures_Extract[#Headers],0)))-4),Team_Key[[Full Name]:[Full Name]],0))&amp;RIGHT(INDEX(FPL_Fixtures_Extract[],MATCH($A484,FPL_Fixtures_Extract[[Player]:[Player]],0),MATCH(FPL_Combined[[#Headers],[Gameweek 30]],FPL_Fixtures_Extract[#Headers],0)),3))</f>
        <v>STK(A)</v>
      </c>
      <c r="AF484" t="str">
        <f ca="1">IF(RIGHT(FPL_Combined[[#Headers],[Gameweek 31]],2)&lt;$B$622,INDEX(FPL_Results_Extract[Gameweek 06],MATCH($A484,FPL_Results_Extract[[Player]:[Player]],0)),INDEX(Team_Key[[Abbreviation]:[Abbreviation]],MATCH(LEFT(INDEX(FPL_Fixtures_Extract[],MATCH($A484,FPL_Fixtures_Extract[[Player]:[Player]],0),MATCH(FPL_Combined[[#Headers],[Gameweek 31]],FPL_Fixtures_Extract[#Headers],0)),LEN(INDEX(FPL_Fixtures_Extract[],MATCH($A484,FPL_Fixtures_Extract[[Player]:[Player]],0),MATCH(FPL_Combined[[#Headers],[Gameweek 31]],FPL_Fixtures_Extract[#Headers],0)))-4),Team_Key[[Full Name]:[Full Name]],0))&amp;RIGHT(INDEX(FPL_Fixtures_Extract[],MATCH($A484,FPL_Fixtures_Extract[[Player]:[Player]],0),MATCH(FPL_Combined[[#Headers],[Gameweek 31]],FPL_Fixtures_Extract[#Headers],0)),3))</f>
        <v>LIV(H)</v>
      </c>
      <c r="AG484" t="str">
        <f ca="1">IF(RIGHT(FPL_Combined[[#Headers],[Gameweek 32]],2)&lt;$B$622,INDEX(FPL_Results_Extract[Gameweek 07],MATCH($A484,FPL_Results_Extract[[Player]:[Player]],0)),INDEX(Team_Key[[Abbreviation]:[Abbreviation]],MATCH(LEFT(INDEX(FPL_Fixtures_Extract[],MATCH($A484,FPL_Fixtures_Extract[[Player]:[Player]],0),MATCH(FPL_Combined[[#Headers],[Gameweek 32]],FPL_Fixtures_Extract[#Headers],0)),LEN(INDEX(FPL_Fixtures_Extract[],MATCH($A484,FPL_Fixtures_Extract[[Player]:[Player]],0),MATCH(FPL_Combined[[#Headers],[Gameweek 32]],FPL_Fixtures_Extract[#Headers],0)))-4),Team_Key[[Full Name]:[Full Name]],0))&amp;RIGHT(INDEX(FPL_Fixtures_Extract[],MATCH($A484,FPL_Fixtures_Extract[[Player]:[Player]],0),MATCH(FPL_Combined[[#Headers],[Gameweek 32]],FPL_Fixtures_Extract[#Headers],0)),3))</f>
        <v>LEI(A)</v>
      </c>
      <c r="AH484" t="str">
        <f ca="1">IF(RIGHT(FPL_Combined[[#Headers],[Gameweek 33]],2)&lt;$B$622,INDEX(FPL_Results_Extract[Gameweek 08],MATCH($A484,FPL_Results_Extract[[Player]:[Player]],0)),INDEX(Team_Key[[Abbreviation]:[Abbreviation]],MATCH(LEFT(INDEX(FPL_Fixtures_Extract[],MATCH($A484,FPL_Fixtures_Extract[[Player]:[Player]],0),MATCH(FPL_Combined[[#Headers],[Gameweek 33]],FPL_Fixtures_Extract[#Headers],0)),LEN(INDEX(FPL_Fixtures_Extract[],MATCH($A484,FPL_Fixtures_Extract[[Player]:[Player]],0),MATCH(FPL_Combined[[#Headers],[Gameweek 33]],FPL_Fixtures_Extract[#Headers],0)))-4),Team_Key[[Full Name]:[Full Name]],0))&amp;RIGHT(INDEX(FPL_Fixtures_Extract[],MATCH($A484,FPL_Fixtures_Extract[[Player]:[Player]],0),MATCH(FPL_Combined[[#Headers],[Gameweek 33]],FPL_Fixtures_Extract[#Headers],0)),3))</f>
        <v>NEW(H)</v>
      </c>
      <c r="AI484" t="str">
        <f ca="1">IF(RIGHT(FPL_Combined[[#Headers],[Gameweek 34]],2)&lt;$B$622,INDEX(FPL_Results_Extract[Gameweek 09],MATCH($A484,FPL_Results_Extract[[Player]:[Player]],0)),INDEX(Team_Key[[Abbreviation]:[Abbreviation]],MATCH(LEFT(INDEX(FPL_Fixtures_Extract[],MATCH($A484,FPL_Fixtures_Extract[[Player]:[Player]],0),MATCH(FPL_Combined[[#Headers],[Gameweek 34]],FPL_Fixtures_Extract[#Headers],0)),LEN(INDEX(FPL_Fixtures_Extract[],MATCH($A484,FPL_Fixtures_Extract[[Player]:[Player]],0),MATCH(FPL_Combined[[#Headers],[Gameweek 34]],FPL_Fixtures_Extract[#Headers],0)))-4),Team_Key[[Full Name]:[Full Name]],0))&amp;RIGHT(INDEX(FPL_Fixtures_Extract[],MATCH($A484,FPL_Fixtures_Extract[[Player]:[Player]],0),MATCH(FPL_Combined[[#Headers],[Gameweek 34]],FPL_Fixtures_Extract[#Headers],0)),3))</f>
        <v>EVE(A)</v>
      </c>
      <c r="AJ484" t="str">
        <f ca="1">IF(RIGHT(FPL_Combined[[#Headers],[Gameweek 35]],2)&lt;$B$622,INDEX(FPL_Results_Extract[Gameweek 10],MATCH($A484,FPL_Results_Extract[[Player]:[Player]],0)),INDEX(Team_Key[[Abbreviation]:[Abbreviation]],MATCH(LEFT(INDEX(FPL_Fixtures_Extract[],MATCH($A484,FPL_Fixtures_Extract[[Player]:[Player]],0),MATCH(FPL_Combined[[#Headers],[Gameweek 35]],FPL_Fixtures_Extract[#Headers],0)),LEN(INDEX(FPL_Fixtures_Extract[],MATCH($A484,FPL_Fixtures_Extract[[Player]:[Player]],0),MATCH(FPL_Combined[[#Headers],[Gameweek 35]],FPL_Fixtures_Extract[#Headers],0)))-4),Team_Key[[Full Name]:[Full Name]],0))&amp;RIGHT(INDEX(FPL_Fixtures_Extract[],MATCH($A484,FPL_Fixtures_Extract[[Player]:[Player]],0),MATCH(FPL_Combined[[#Headers],[Gameweek 35]],FPL_Fixtures_Extract[#Headers],0)),3))</f>
        <v>AVL(A)</v>
      </c>
      <c r="AK484" t="str">
        <f ca="1">IF(RIGHT(FPL_Combined[[#Headers],[Gameweek 36]],2)&lt;$B$622,INDEX(FPL_Results_Extract[Gameweek 11],MATCH($A484,FPL_Results_Extract[[Player]:[Player]],0)),INDEX(Team_Key[[Abbreviation]:[Abbreviation]],MATCH(LEFT(INDEX(FPL_Fixtures_Extract[],MATCH($A484,FPL_Fixtures_Extract[[Player]:[Player]],0),MATCH(FPL_Combined[[#Headers],[Gameweek 36]],FPL_Fixtures_Extract[#Headers],0)),LEN(INDEX(FPL_Fixtures_Extract[],MATCH($A484,FPL_Fixtures_Extract[[Player]:[Player]],0),MATCH(FPL_Combined[[#Headers],[Gameweek 36]],FPL_Fixtures_Extract[#Headers],0)))-4),Team_Key[[Full Name]:[Full Name]],0))&amp;RIGHT(INDEX(FPL_Fixtures_Extract[],MATCH($A484,FPL_Fixtures_Extract[[Player]:[Player]],0),MATCH(FPL_Combined[[#Headers],[Gameweek 36]],FPL_Fixtures_Extract[#Headers],0)),3))</f>
        <v>MCI(H)</v>
      </c>
      <c r="AL484" t="str">
        <f ca="1">IF(RIGHT(FPL_Combined[[#Headers],[Gameweek 37]],2)&lt;$B$622,INDEX(FPL_Results_Extract[Gameweek 12],MATCH($A484,FPL_Results_Extract[[Player]:[Player]],0)),INDEX(Team_Key[[Abbreviation]:[Abbreviation]],MATCH(LEFT(INDEX(FPL_Fixtures_Extract[],MATCH($A484,FPL_Fixtures_Extract[[Player]:[Player]],0),MATCH(FPL_Combined[[#Headers],[Gameweek 37]],FPL_Fixtures_Extract[#Headers],0)),LEN(INDEX(FPL_Fixtures_Extract[],MATCH($A484,FPL_Fixtures_Extract[[Player]:[Player]],0),MATCH(FPL_Combined[[#Headers],[Gameweek 37]],FPL_Fixtures_Extract[#Headers],0)))-4),Team_Key[[Full Name]:[Full Name]],0))&amp;RIGHT(INDEX(FPL_Fixtures_Extract[],MATCH($A484,FPL_Fixtures_Extract[[Player]:[Player]],0),MATCH(FPL_Combined[[#Headers],[Gameweek 37]],FPL_Fixtures_Extract[#Headers],0)),3))</f>
        <v>TOT(A)</v>
      </c>
      <c r="AM484" t="str">
        <f ca="1">IF(RIGHT(FPL_Combined[[#Headers],[Gameweek 38]],2)&lt;$B$622,INDEX(FPL_Results_Extract[Gameweek 13],MATCH($A484,FPL_Results_Extract[[Player]:[Player]],0)),INDEX(Team_Key[[Abbreviation]:[Abbreviation]],MATCH(LEFT(INDEX(FPL_Fixtures_Extract[],MATCH($A484,FPL_Fixtures_Extract[[Player]:[Player]],0),MATCH(FPL_Combined[[#Headers],[Gameweek 38]],FPL_Fixtures_Extract[#Headers],0)),LEN(INDEX(FPL_Fixtures_Extract[],MATCH($A484,FPL_Fixtures_Extract[[Player]:[Player]],0),MATCH(FPL_Combined[[#Headers],[Gameweek 38]],FPL_Fixtures_Extract[#Headers],0)))-4),Team_Key[[Full Name]:[Full Name]],0))&amp;RIGHT(INDEX(FPL_Fixtures_Extract[],MATCH($A484,FPL_Fixtures_Extract[[Player]:[Player]],0),MATCH(FPL_Combined[[#Headers],[Gameweek 38]],FPL_Fixtures_Extract[#Headers],0)),3))</f>
        <v>CRY(H)</v>
      </c>
    </row>
    <row r="485" spans="1:39" x14ac:dyDescent="0.45">
      <c r="A485" t="s">
        <v>371</v>
      </c>
      <c r="B485" t="str">
        <f ca="1">IF(RIGHT(FPL_Combined[[#Headers],[Gameweek 01]],2)&lt;$B$622,INDEX(FPL_Results_Extract[Gameweek 01],MATCH($A485,FPL_Results_Extract[[Player]:[Player]],0)),INDEX(Team_Key[[Abbreviation]:[Abbreviation]],MATCH(LEFT(INDEX(FPL_Fixtures_Extract[],MATCH($A485,FPL_Fixtures_Extract[[Player]:[Player]],0),MATCH(FPL_Combined[[#Headers],[Gameweek 01]],FPL_Fixtures_Extract[#Headers],0)),LEN(INDEX(FPL_Fixtures_Extract[],MATCH($A485,FPL_Fixtures_Extract[[Player]:[Player]],0),MATCH(FPL_Combined[[#Headers],[Gameweek 01]],FPL_Fixtures_Extract[#Headers],0)))-4),Team_Key[[Full Name]:[Full Name]],0))&amp;RIGHT(INDEX(FPL_Fixtures_Extract[],MATCH($A485,FPL_Fixtures_Extract[[Player]:[Player]],0),MATCH(FPL_Combined[[#Headers],[Gameweek 01]],FPL_Fixtures_Extract[#Headers],0)),3))</f>
        <v>N/A</v>
      </c>
      <c r="C485" t="str">
        <f ca="1">IF(RIGHT(FPL_Combined[[#Headers],[Gameweek 02]],2)&lt;$B$622,INDEX(FPL_Results_Extract[Gameweek 02],MATCH($A485,FPL_Results_Extract[[Player]:[Player]],0)),INDEX(Team_Key[[Abbreviation]:[Abbreviation]],MATCH(LEFT(INDEX(FPL_Fixtures_Extract[],MATCH($A485,FPL_Fixtures_Extract[[Player]:[Player]],0),MATCH(FPL_Combined[[#Headers],[Gameweek 02]],FPL_Fixtures_Extract[#Headers],0)),LEN(INDEX(FPL_Fixtures_Extract[],MATCH($A485,FPL_Fixtures_Extract[[Player]:[Player]],0),MATCH(FPL_Combined[[#Headers],[Gameweek 02]],FPL_Fixtures_Extract[#Headers],0)))-4),Team_Key[[Full Name]:[Full Name]],0))&amp;RIGHT(INDEX(FPL_Fixtures_Extract[],MATCH($A485,FPL_Fixtures_Extract[[Player]:[Player]],0),MATCH(FPL_Combined[[#Headers],[Gameweek 02]],FPL_Fixtures_Extract[#Headers],0)),3))</f>
        <v>N/A</v>
      </c>
      <c r="D485" t="str">
        <f ca="1">IF(RIGHT(FPL_Combined[[#Headers],[Gameweek 03]],2)&lt;$B$622,INDEX(FPL_Results_Extract[Gameweek 03],MATCH($A485,FPL_Results_Extract[[Player]:[Player]],0)),INDEX(Team_Key[[Abbreviation]:[Abbreviation]],MATCH(LEFT(INDEX(FPL_Fixtures_Extract[],MATCH($A485,FPL_Fixtures_Extract[[Player]:[Player]],0),MATCH(FPL_Combined[[#Headers],[Gameweek 03]],FPL_Fixtures_Extract[#Headers],0)),LEN(INDEX(FPL_Fixtures_Extract[],MATCH($A485,FPL_Fixtures_Extract[[Player]:[Player]],0),MATCH(FPL_Combined[[#Headers],[Gameweek 03]],FPL_Fixtures_Extract[#Headers],0)))-4),Team_Key[[Full Name]:[Full Name]],0))&amp;RIGHT(INDEX(FPL_Fixtures_Extract[],MATCH($A485,FPL_Fixtures_Extract[[Player]:[Player]],0),MATCH(FPL_Combined[[#Headers],[Gameweek 03]],FPL_Fixtures_Extract[#Headers],0)),3))</f>
        <v>N/A</v>
      </c>
      <c r="E485" t="str">
        <f ca="1">IF(RIGHT(FPL_Combined[[#Headers],[Gameweek 04]],2)&lt;$B$622,INDEX(FPL_Results_Extract[Gameweek 04],MATCH($A485,FPL_Results_Extract[[Player]:[Player]],0)),INDEX(Team_Key[[Abbreviation]:[Abbreviation]],MATCH(LEFT(INDEX(FPL_Fixtures_Extract[],MATCH($A485,FPL_Fixtures_Extract[[Player]:[Player]],0),MATCH(FPL_Combined[[#Headers],[Gameweek 04]],FPL_Fixtures_Extract[#Headers],0)),LEN(INDEX(FPL_Fixtures_Extract[],MATCH($A485,FPL_Fixtures_Extract[[Player]:[Player]],0),MATCH(FPL_Combined[[#Headers],[Gameweek 04]],FPL_Fixtures_Extract[#Headers],0)))-4),Team_Key[[Full Name]:[Full Name]],0))&amp;RIGHT(INDEX(FPL_Fixtures_Extract[],MATCH($A485,FPL_Fixtures_Extract[[Player]:[Player]],0),MATCH(FPL_Combined[[#Headers],[Gameweek 04]],FPL_Fixtures_Extract[#Headers],0)),3))</f>
        <v>N/A</v>
      </c>
      <c r="F485" t="str">
        <f ca="1">IF(RIGHT(FPL_Combined[[#Headers],[Gameweek 05]],2)&lt;$B$622,INDEX(FPL_Results_Extract[Gameweek 05],MATCH($A485,FPL_Results_Extract[[Player]:[Player]],0)),INDEX(Team_Key[[Abbreviation]:[Abbreviation]],MATCH(LEFT(INDEX(FPL_Fixtures_Extract[],MATCH($A485,FPL_Fixtures_Extract[[Player]:[Player]],0),MATCH(FPL_Combined[[#Headers],[Gameweek 05]],FPL_Fixtures_Extract[#Headers],0)),LEN(INDEX(FPL_Fixtures_Extract[],MATCH($A485,FPL_Fixtures_Extract[[Player]:[Player]],0),MATCH(FPL_Combined[[#Headers],[Gameweek 05]],FPL_Fixtures_Extract[#Headers],0)))-4),Team_Key[[Full Name]:[Full Name]],0))&amp;RIGHT(INDEX(FPL_Fixtures_Extract[],MATCH($A485,FPL_Fixtures_Extract[[Player]:[Player]],0),MATCH(FPL_Combined[[#Headers],[Gameweek 05]],FPL_Fixtures_Extract[#Headers],0)),3))</f>
        <v>CHE(H) 3-1</v>
      </c>
      <c r="G485" t="str">
        <f ca="1">IF(RIGHT(FPL_Combined[[#Headers],[Gameweek 06]],2)&lt;$B$622,INDEX(FPL_Results_Extract[Gameweek 06],MATCH($A485,FPL_Results_Extract[[Player]:[Player]],0)),INDEX(Team_Key[[Abbreviation]:[Abbreviation]],MATCH(LEFT(INDEX(FPL_Fixtures_Extract[],MATCH($A485,FPL_Fixtures_Extract[[Player]:[Player]],0),MATCH(FPL_Combined[[#Headers],[Gameweek 06]],FPL_Fixtures_Extract[#Headers],0)),LEN(INDEX(FPL_Fixtures_Extract[],MATCH($A485,FPL_Fixtures_Extract[[Player]:[Player]],0),MATCH(FPL_Combined[[#Headers],[Gameweek 06]],FPL_Fixtures_Extract[#Headers],0)))-4),Team_Key[[Full Name]:[Full Name]],0))&amp;RIGHT(INDEX(FPL_Fixtures_Extract[],MATCH($A485,FPL_Fixtures_Extract[[Player]:[Player]],0),MATCH(FPL_Combined[[#Headers],[Gameweek 06]],FPL_Fixtures_Extract[#Headers],0)),3))</f>
        <v>SWA(A) 0-0</v>
      </c>
      <c r="H485" t="str">
        <f ca="1">IF(RIGHT(FPL_Combined[[#Headers],[Gameweek 07]],2)&lt;$B$622,INDEX(FPL_Results_Extract[Gameweek 07],MATCH($A485,FPL_Results_Extract[[Player]:[Player]],0)),INDEX(Team_Key[[Abbreviation]:[Abbreviation]],MATCH(LEFT(INDEX(FPL_Fixtures_Extract[],MATCH($A485,FPL_Fixtures_Extract[[Player]:[Player]],0),MATCH(FPL_Combined[[#Headers],[Gameweek 07]],FPL_Fixtures_Extract[#Headers],0)),LEN(INDEX(FPL_Fixtures_Extract[],MATCH($A485,FPL_Fixtures_Extract[[Player]:[Player]],0),MATCH(FPL_Combined[[#Headers],[Gameweek 07]],FPL_Fixtures_Extract[#Headers],0)))-4),Team_Key[[Full Name]:[Full Name]],0))&amp;RIGHT(INDEX(FPL_Fixtures_Extract[],MATCH($A485,FPL_Fixtures_Extract[[Player]:[Player]],0),MATCH(FPL_Combined[[#Headers],[Gameweek 07]],FPL_Fixtures_Extract[#Headers],0)),3))</f>
        <v>WBA(A) 3-2</v>
      </c>
      <c r="I485" t="str">
        <f ca="1">IF(RIGHT(FPL_Combined[[#Headers],[Gameweek 08]],2)&lt;$B$622,INDEX(FPL_Results_Extract[Gameweek 08],MATCH($A485,FPL_Results_Extract[[Player]:[Player]],0)),INDEX(Team_Key[[Abbreviation]:[Abbreviation]],MATCH(LEFT(INDEX(FPL_Fixtures_Extract[],MATCH($A485,FPL_Fixtures_Extract[[Player]:[Player]],0),MATCH(FPL_Combined[[#Headers],[Gameweek 08]],FPL_Fixtures_Extract[#Headers],0)),LEN(INDEX(FPL_Fixtures_Extract[],MATCH($A485,FPL_Fixtures_Extract[[Player]:[Player]],0),MATCH(FPL_Combined[[#Headers],[Gameweek 08]],FPL_Fixtures_Extract[#Headers],0)))-4),Team_Key[[Full Name]:[Full Name]],0))&amp;RIGHT(INDEX(FPL_Fixtures_Extract[],MATCH($A485,FPL_Fixtures_Extract[[Player]:[Player]],0),MATCH(FPL_Combined[[#Headers],[Gameweek 08]],FPL_Fixtures_Extract[#Headers],0)),3))</f>
        <v>LIV(H) 1-1</v>
      </c>
      <c r="J485" t="str">
        <f ca="1">IF(RIGHT(FPL_Combined[[#Headers],[Gameweek 09]],2)&lt;$B$622,INDEX(FPL_Results_Extract[Gameweek 09],MATCH($A485,FPL_Results_Extract[[Player]:[Player]],0)),INDEX(Team_Key[[Abbreviation]:[Abbreviation]],MATCH(LEFT(INDEX(FPL_Fixtures_Extract[],MATCH($A485,FPL_Fixtures_Extract[[Player]:[Player]],0),MATCH(FPL_Combined[[#Headers],[Gameweek 09]],FPL_Fixtures_Extract[#Headers],0)),LEN(INDEX(FPL_Fixtures_Extract[],MATCH($A485,FPL_Fixtures_Extract[[Player]:[Player]],0),MATCH(FPL_Combined[[#Headers],[Gameweek 09]],FPL_Fixtures_Extract[#Headers],0)))-4),Team_Key[[Full Name]:[Full Name]],0))&amp;RIGHT(INDEX(FPL_Fixtures_Extract[],MATCH($A485,FPL_Fixtures_Extract[[Player]:[Player]],0),MATCH(FPL_Combined[[#Headers],[Gameweek 09]],FPL_Fixtures_Extract[#Headers],0)),3))</f>
        <v>MUN(H) 0-3</v>
      </c>
      <c r="K485" t="str">
        <f ca="1">IF(RIGHT(FPL_Combined[[#Headers],[Gameweek 10]],2)&lt;$B$622,INDEX(FPL_Results_Extract[Gameweek 10],MATCH($A485,FPL_Results_Extract[[Player]:[Player]],0)),INDEX(Team_Key[[Abbreviation]:[Abbreviation]],MATCH(LEFT(INDEX(FPL_Fixtures_Extract[],MATCH($A485,FPL_Fixtures_Extract[[Player]:[Player]],0),MATCH(FPL_Combined[[#Headers],[Gameweek 10]],FPL_Fixtures_Extract[#Headers],0)),LEN(INDEX(FPL_Fixtures_Extract[],MATCH($A485,FPL_Fixtures_Extract[[Player]:[Player]],0),MATCH(FPL_Combined[[#Headers],[Gameweek 10]],FPL_Fixtures_Extract[#Headers],0)))-4),Team_Key[[Full Name]:[Full Name]],0))&amp;RIGHT(INDEX(FPL_Fixtures_Extract[],MATCH($A485,FPL_Fixtures_Extract[[Player]:[Player]],0),MATCH(FPL_Combined[[#Headers],[Gameweek 10]],FPL_Fixtures_Extract[#Headers],0)),3))</f>
        <v>ARS(A) 1-2</v>
      </c>
      <c r="L485" t="str">
        <f ca="1">IF(RIGHT(FPL_Combined[[#Headers],[Gameweek 11]],2)&lt;$B$622,INDEX(FPL_Results_Extract[Gameweek 11],MATCH($A485,FPL_Results_Extract[[Player]:[Player]],0)),INDEX(Team_Key[[Abbreviation]:[Abbreviation]],MATCH(LEFT(INDEX(FPL_Fixtures_Extract[],MATCH($A485,FPL_Fixtures_Extract[[Player]:[Player]],0),MATCH(FPL_Combined[[#Headers],[Gameweek 11]],FPL_Fixtures_Extract[#Headers],0)),LEN(INDEX(FPL_Fixtures_Extract[],MATCH($A485,FPL_Fixtures_Extract[[Player]:[Player]],0),MATCH(FPL_Combined[[#Headers],[Gameweek 11]],FPL_Fixtures_Extract[#Headers],0)))-4),Team_Key[[Full Name]:[Full Name]],0))&amp;RIGHT(INDEX(FPL_Fixtures_Extract[],MATCH($A485,FPL_Fixtures_Extract[[Player]:[Player]],0),MATCH(FPL_Combined[[#Headers],[Gameweek 11]],FPL_Fixtures_Extract[#Headers],0)),3))</f>
        <v>SUN(H) 6-2</v>
      </c>
      <c r="M485" t="str">
        <f ca="1">IF(RIGHT(FPL_Combined[[#Headers],[Gameweek 12]],2)&lt;$B$622,INDEX(FPL_Results_Extract[Gameweek 12],MATCH($A485,FPL_Results_Extract[[Player]:[Player]],0)),INDEX(Team_Key[[Abbreviation]:[Abbreviation]],MATCH(LEFT(INDEX(FPL_Fixtures_Extract[],MATCH($A485,FPL_Fixtures_Extract[[Player]:[Player]],0),MATCH(FPL_Combined[[#Headers],[Gameweek 12]],FPL_Fixtures_Extract[#Headers],0)),LEN(INDEX(FPL_Fixtures_Extract[],MATCH($A485,FPL_Fixtures_Extract[[Player]:[Player]],0),MATCH(FPL_Combined[[#Headers],[Gameweek 12]],FPL_Fixtures_Extract[#Headers],0)))-4),Team_Key[[Full Name]:[Full Name]],0))&amp;RIGHT(INDEX(FPL_Fixtures_Extract[],MATCH($A485,FPL_Fixtures_Extract[[Player]:[Player]],0),MATCH(FPL_Combined[[#Headers],[Gameweek 12]],FPL_Fixtures_Extract[#Headers],0)),3))</f>
        <v>WHU(A) 1-1</v>
      </c>
      <c r="N485" t="str">
        <f ca="1">IF(RIGHT(FPL_Combined[[#Headers],[Gameweek 13]],2)&lt;$B$622,INDEX(FPL_Results_Extract[Gameweek 13],MATCH($A485,FPL_Results_Extract[[Player]:[Player]],0)),INDEX(Team_Key[[Abbreviation]:[Abbreviation]],MATCH(LEFT(INDEX(FPL_Fixtures_Extract[],MATCH($A485,FPL_Fixtures_Extract[[Player]:[Player]],0),MATCH(FPL_Combined[[#Headers],[Gameweek 13]],FPL_Fixtures_Extract[#Headers],0)),LEN(INDEX(FPL_Fixtures_Extract[],MATCH($A485,FPL_Fixtures_Extract[[Player]:[Player]],0),MATCH(FPL_Combined[[#Headers],[Gameweek 13]],FPL_Fixtures_Extract[#Headers],0)))-4),Team_Key[[Full Name]:[Full Name]],0))&amp;RIGHT(INDEX(FPL_Fixtures_Extract[],MATCH($A485,FPL_Fixtures_Extract[[Player]:[Player]],0),MATCH(FPL_Combined[[#Headers],[Gameweek 13]],FPL_Fixtures_Extract[#Headers],0)),3))</f>
        <v>AVL(H) 4-0</v>
      </c>
      <c r="O485" t="str">
        <f ca="1">IF(RIGHT(FPL_Combined[[#Headers],[Gameweek 14]],2)&lt;$B$622,INDEX(FPL_Results_Extract[Gameweek 14],MATCH($A485,FPL_Results_Extract[[Player]:[Player]],0)),INDEX(Team_Key[[Abbreviation]:[Abbreviation]],MATCH(LEFT(INDEX(FPL_Fixtures_Extract[],MATCH($A485,FPL_Fixtures_Extract[[Player]:[Player]],0),MATCH(FPL_Combined[[#Headers],[Gameweek 14]],FPL_Fixtures_Extract[#Headers],0)),LEN(INDEX(FPL_Fixtures_Extract[],MATCH($A485,FPL_Fixtures_Extract[[Player]:[Player]],0),MATCH(FPL_Combined[[#Headers],[Gameweek 14]],FPL_Fixtures_Extract[#Headers],0)))-4),Team_Key[[Full Name]:[Full Name]],0))&amp;RIGHT(INDEX(FPL_Fixtures_Extract[],MATCH($A485,FPL_Fixtures_Extract[[Player]:[Player]],0),MATCH(FPL_Combined[[#Headers],[Gameweek 14]],FPL_Fixtures_Extract[#Headers],0)),3))</f>
        <v>BOU(A) 3-3</v>
      </c>
      <c r="P485" t="str">
        <f ca="1">IF(RIGHT(FPL_Combined[[#Headers],[Gameweek 15]],2)&lt;$B$622,INDEX(FPL_Results_Extract[Gameweek 15],MATCH($A485,FPL_Results_Extract[[Player]:[Player]],0)),INDEX(Team_Key[[Abbreviation]:[Abbreviation]],MATCH(LEFT(INDEX(FPL_Fixtures_Extract[],MATCH($A485,FPL_Fixtures_Extract[[Player]:[Player]],0),MATCH(FPL_Combined[[#Headers],[Gameweek 15]],FPL_Fixtures_Extract[#Headers],0)),LEN(INDEX(FPL_Fixtures_Extract[],MATCH($A485,FPL_Fixtures_Extract[[Player]:[Player]],0),MATCH(FPL_Combined[[#Headers],[Gameweek 15]],FPL_Fixtures_Extract[#Headers],0)))-4),Team_Key[[Full Name]:[Full Name]],0))&amp;RIGHT(INDEX(FPL_Fixtures_Extract[],MATCH($A485,FPL_Fixtures_Extract[[Player]:[Player]],0),MATCH(FPL_Combined[[#Headers],[Gameweek 15]],FPL_Fixtures_Extract[#Headers],0)),3))</f>
        <v>CRY(H) 1-1</v>
      </c>
      <c r="Q485" t="str">
        <f ca="1">IF(RIGHT(FPL_Combined[[#Headers],[Gameweek 16]],2)&lt;$B$622,INDEX(FPL_Results_Extract[Gameweek 16],MATCH($A485,FPL_Results_Extract[[Player]:[Player]],0)),INDEX(Team_Key[[Abbreviation]:[Abbreviation]],MATCH(LEFT(INDEX(FPL_Fixtures_Extract[],MATCH($A485,FPL_Fixtures_Extract[[Player]:[Player]],0),MATCH(FPL_Combined[[#Headers],[Gameweek 16]],FPL_Fixtures_Extract[#Headers],0)),LEN(INDEX(FPL_Fixtures_Extract[],MATCH($A485,FPL_Fixtures_Extract[[Player]:[Player]],0),MATCH(FPL_Combined[[#Headers],[Gameweek 16]],FPL_Fixtures_Extract[#Headers],0)))-4),Team_Key[[Full Name]:[Full Name]],0))&amp;RIGHT(INDEX(FPL_Fixtures_Extract[],MATCH($A485,FPL_Fixtures_Extract[[Player]:[Player]],0),MATCH(FPL_Combined[[#Headers],[Gameweek 16]],FPL_Fixtures_Extract[#Headers],0)),3))</f>
        <v>NOR(A) 1-1</v>
      </c>
      <c r="R485" t="str">
        <f ca="1">IF(RIGHT(FPL_Combined[[#Headers],[Gameweek 17]],2)&lt;$B$622,INDEX(FPL_Results_Extract[Gameweek 17],MATCH($A485,FPL_Results_Extract[[Player]:[Player]],0)),INDEX(Team_Key[[Abbreviation]:[Abbreviation]],MATCH(LEFT(INDEX(FPL_Fixtures_Extract[],MATCH($A485,FPL_Fixtures_Extract[[Player]:[Player]],0),MATCH(FPL_Combined[[#Headers],[Gameweek 17]],FPL_Fixtures_Extract[#Headers],0)),LEN(INDEX(FPL_Fixtures_Extract[],MATCH($A485,FPL_Fixtures_Extract[[Player]:[Player]],0),MATCH(FPL_Combined[[#Headers],[Gameweek 17]],FPL_Fixtures_Extract[#Headers],0)))-4),Team_Key[[Full Name]:[Full Name]],0))&amp;RIGHT(INDEX(FPL_Fixtures_Extract[],MATCH($A485,FPL_Fixtures_Extract[[Player]:[Player]],0),MATCH(FPL_Combined[[#Headers],[Gameweek 17]],FPL_Fixtures_Extract[#Headers],0)),3))</f>
        <v>LEI(H) 2-3</v>
      </c>
      <c r="S485" t="str">
        <f ca="1">IF(RIGHT(FPL_Combined[[#Headers],[Gameweek 18]],2)&lt;$B$622,INDEX(FPL_Results_Extract[Gameweek 18],MATCH($A485,FPL_Results_Extract[[Player]:[Player]],0)),INDEX(Team_Key[[Abbreviation]:[Abbreviation]],MATCH(LEFT(INDEX(FPL_Fixtures_Extract[],MATCH($A485,FPL_Fixtures_Extract[[Player]:[Player]],0),MATCH(FPL_Combined[[#Headers],[Gameweek 18]],FPL_Fixtures_Extract[#Headers],0)),LEN(INDEX(FPL_Fixtures_Extract[],MATCH($A485,FPL_Fixtures_Extract[[Player]:[Player]],0),MATCH(FPL_Combined[[#Headers],[Gameweek 18]],FPL_Fixtures_Extract[#Headers],0)))-4),Team_Key[[Full Name]:[Full Name]],0))&amp;RIGHT(INDEX(FPL_Fixtures_Extract[],MATCH($A485,FPL_Fixtures_Extract[[Player]:[Player]],0),MATCH(FPL_Combined[[#Headers],[Gameweek 18]],FPL_Fixtures_Extract[#Headers],0)),3))</f>
        <v>NEW(A) 1-0</v>
      </c>
      <c r="T485" t="str">
        <f ca="1">IF(RIGHT(FPL_Combined[[#Headers],[Gameweek 19]],2)&lt;$B$622,INDEX(FPL_Results_Extract[Gameweek 19],MATCH($A485,FPL_Results_Extract[[Player]:[Player]],0)),INDEX(Team_Key[[Abbreviation]:[Abbreviation]],MATCH(LEFT(INDEX(FPL_Fixtures_Extract[],MATCH($A485,FPL_Fixtures_Extract[[Player]:[Player]],0),MATCH(FPL_Combined[[#Headers],[Gameweek 19]],FPL_Fixtures_Extract[#Headers],0)),LEN(INDEX(FPL_Fixtures_Extract[],MATCH($A485,FPL_Fixtures_Extract[[Player]:[Player]],0),MATCH(FPL_Combined[[#Headers],[Gameweek 19]],FPL_Fixtures_Extract[#Headers],0)))-4),Team_Key[[Full Name]:[Full Name]],0))&amp;RIGHT(INDEX(FPL_Fixtures_Extract[],MATCH($A485,FPL_Fixtures_Extract[[Player]:[Player]],0),MATCH(FPL_Combined[[#Headers],[Gameweek 19]],FPL_Fixtures_Extract[#Headers],0)),3))</f>
        <v>STK(H) 3-4</v>
      </c>
      <c r="U485" t="str">
        <f ca="1">IF(RIGHT(FPL_Combined[[#Headers],[Gameweek 20]],2)&lt;$B$622,INDEX(FPL_Results_Extract[Gameweek 20],MATCH($A485,FPL_Results_Extract[[Player]:[Player]],0)),INDEX(Team_Key[[Abbreviation]:[Abbreviation]],MATCH(LEFT(INDEX(FPL_Fixtures_Extract[],MATCH($A485,FPL_Fixtures_Extract[[Player]:[Player]],0),MATCH(FPL_Combined[[#Headers],[Gameweek 20]],FPL_Fixtures_Extract[#Headers],0)),LEN(INDEX(FPL_Fixtures_Extract[],MATCH($A485,FPL_Fixtures_Extract[[Player]:[Player]],0),MATCH(FPL_Combined[[#Headers],[Gameweek 20]],FPL_Fixtures_Extract[#Headers],0)))-4),Team_Key[[Full Name]:[Full Name]],0))&amp;RIGHT(INDEX(FPL_Fixtures_Extract[],MATCH($A485,FPL_Fixtures_Extract[[Player]:[Player]],0),MATCH(FPL_Combined[[#Headers],[Gameweek 20]],FPL_Fixtures_Extract[#Headers],0)),3))</f>
        <v>TOT(H) 1-1</v>
      </c>
      <c r="V485" t="str">
        <f ca="1">IF(RIGHT(FPL_Combined[[#Headers],[Gameweek 21]],2)&lt;$B$622,INDEX(FPL_Results_Extract[Gameweek 21],MATCH($A485,FPL_Results_Extract[[Player]:[Player]],0)),INDEX(Team_Key[[Abbreviation]:[Abbreviation]],MATCH(LEFT(INDEX(FPL_Fixtures_Extract[],MATCH($A485,FPL_Fixtures_Extract[[Player]:[Player]],0),MATCH(FPL_Combined[[#Headers],[Gameweek 21]],FPL_Fixtures_Extract[#Headers],0)),LEN(INDEX(FPL_Fixtures_Extract[],MATCH($A485,FPL_Fixtures_Extract[[Player]:[Player]],0),MATCH(FPL_Combined[[#Headers],[Gameweek 21]],FPL_Fixtures_Extract[#Headers],0)))-4),Team_Key[[Full Name]:[Full Name]],0))&amp;RIGHT(INDEX(FPL_Fixtures_Extract[],MATCH($A485,FPL_Fixtures_Extract[[Player]:[Player]],0),MATCH(FPL_Combined[[#Headers],[Gameweek 21]],FPL_Fixtures_Extract[#Headers],0)),3))</f>
        <v>MCI(A) 0-0</v>
      </c>
      <c r="W485" t="str">
        <f ca="1">IF(RIGHT(FPL_Combined[[#Headers],[Gameweek 22]],2)&lt;$B$622,INDEX(FPL_Results_Extract[Gameweek 22],MATCH($A485,FPL_Results_Extract[[Player]:[Player]],0)),INDEX(Team_Key[[Abbreviation]:[Abbreviation]],MATCH(LEFT(INDEX(FPL_Fixtures_Extract[],MATCH($A485,FPL_Fixtures_Extract[[Player]:[Player]],0),MATCH(FPL_Combined[[#Headers],[Gameweek 22]],FPL_Fixtures_Extract[#Headers],0)),LEN(INDEX(FPL_Fixtures_Extract[],MATCH($A485,FPL_Fixtures_Extract[[Player]:[Player]],0),MATCH(FPL_Combined[[#Headers],[Gameweek 22]],FPL_Fixtures_Extract[#Headers],0)))-4),Team_Key[[Full Name]:[Full Name]],0))&amp;RIGHT(INDEX(FPL_Fixtures_Extract[],MATCH($A485,FPL_Fixtures_Extract[[Player]:[Player]],0),MATCH(FPL_Combined[[#Headers],[Gameweek 22]],FPL_Fixtures_Extract[#Headers],0)),3))</f>
        <v>CHE(A) 3-3</v>
      </c>
      <c r="X485" t="str">
        <f ca="1">IF(RIGHT(FPL_Combined[[#Headers],[Gameweek 23]],2)&lt;$B$622,INDEX(FPL_Results_Extract[Gameweek 23],MATCH($A485,FPL_Results_Extract[[Player]:[Player]],0)),INDEX(Team_Key[[Abbreviation]:[Abbreviation]],MATCH(LEFT(INDEX(FPL_Fixtures_Extract[],MATCH($A485,FPL_Fixtures_Extract[[Player]:[Player]],0),MATCH(FPL_Combined[[#Headers],[Gameweek 23]],FPL_Fixtures_Extract[#Headers],0)),LEN(INDEX(FPL_Fixtures_Extract[],MATCH($A485,FPL_Fixtures_Extract[[Player]:[Player]],0),MATCH(FPL_Combined[[#Headers],[Gameweek 23]],FPL_Fixtures_Extract[#Headers],0)))-4),Team_Key[[Full Name]:[Full Name]],0))&amp;RIGHT(INDEX(FPL_Fixtures_Extract[],MATCH($A485,FPL_Fixtures_Extract[[Player]:[Player]],0),MATCH(FPL_Combined[[#Headers],[Gameweek 23]],FPL_Fixtures_Extract[#Headers],0)),3))</f>
        <v>SWA(H) 1-2</v>
      </c>
      <c r="Y485" t="str">
        <f ca="1">IF(RIGHT(FPL_Combined[[#Headers],[Gameweek 24]],2)&lt;$B$622,INDEX(FPL_Results_Extract[Team],MATCH($A485,FPL_Results_Extract[[Player]:[Player]],0)),INDEX(Team_Key[[Abbreviation]:[Abbreviation]],MATCH(LEFT(INDEX(FPL_Fixtures_Extract[],MATCH($A485,FPL_Fixtures_Extract[[Player]:[Player]],0),MATCH(FPL_Combined[[#Headers],[Gameweek 24]],FPL_Fixtures_Extract[#Headers],0)),LEN(INDEX(FPL_Fixtures_Extract[],MATCH($A485,FPL_Fixtures_Extract[[Player]:[Player]],0),MATCH(FPL_Combined[[#Headers],[Gameweek 24]],FPL_Fixtures_Extract[#Headers],0)))-4),Team_Key[[Full Name]:[Full Name]],0))&amp;RIGHT(INDEX(FPL_Fixtures_Extract[],MATCH($A485,FPL_Fixtures_Extract[[Player]:[Player]],0),MATCH(FPL_Combined[[#Headers],[Gameweek 24]],FPL_Fixtures_Extract[#Headers],0)),3))</f>
        <v>EVE</v>
      </c>
      <c r="Z485" t="str">
        <f ca="1">IF(RIGHT(FPL_Combined[[#Headers],[Gameweek 25]],2)&lt;$B$622,INDEX(FPL_Results_Extract[Player],MATCH($A485,FPL_Results_Extract[[Player]:[Player]],0)),INDEX(Team_Key[[Abbreviation]:[Abbreviation]],MATCH(LEFT(INDEX(FPL_Fixtures_Extract[],MATCH($A485,FPL_Fixtures_Extract[[Player]:[Player]],0),MATCH(FPL_Combined[[#Headers],[Gameweek 25]],FPL_Fixtures_Extract[#Headers],0)),LEN(INDEX(FPL_Fixtures_Extract[],MATCH($A485,FPL_Fixtures_Extract[[Player]:[Player]],0),MATCH(FPL_Combined[[#Headers],[Gameweek 25]],FPL_Fixtures_Extract[#Headers],0)))-4),Team_Key[[Full Name]:[Full Name]],0))&amp;RIGHT(INDEX(FPL_Fixtures_Extract[],MATCH($A485,FPL_Fixtures_Extract[[Player]:[Player]],0),MATCH(FPL_Combined[[#Headers],[Gameweek 25]],FPL_Fixtures_Extract[#Headers],0)),3))</f>
        <v>Rodríguez</v>
      </c>
      <c r="AA485" t="str">
        <f ca="1">IF(RIGHT(FPL_Combined[[#Headers],[Gameweek 26]],2)&lt;$B$622,INDEX(FPL_Results_Extract[Gameweek 01],MATCH($A485,FPL_Results_Extract[[Player]:[Player]],0)),INDEX(Team_Key[[Abbreviation]:[Abbreviation]],MATCH(LEFT(INDEX(FPL_Fixtures_Extract[],MATCH($A485,FPL_Fixtures_Extract[[Player]:[Player]],0),MATCH(FPL_Combined[[#Headers],[Gameweek 26]],FPL_Fixtures_Extract[#Headers],0)),LEN(INDEX(FPL_Fixtures_Extract[],MATCH($A485,FPL_Fixtures_Extract[[Player]:[Player]],0),MATCH(FPL_Combined[[#Headers],[Gameweek 26]],FPL_Fixtures_Extract[#Headers],0)))-4),Team_Key[[Full Name]:[Full Name]],0))&amp;RIGHT(INDEX(FPL_Fixtures_Extract[],MATCH($A485,FPL_Fixtures_Extract[[Player]:[Player]],0),MATCH(FPL_Combined[[#Headers],[Gameweek 26]],FPL_Fixtures_Extract[#Headers],0)),3))</f>
        <v>N/A</v>
      </c>
      <c r="AB485" t="str">
        <f ca="1">IF(RIGHT(FPL_Combined[[#Headers],[Gameweek 27]],2)&lt;$B$622,INDEX(FPL_Results_Extract[Gameweek 02],MATCH($A485,FPL_Results_Extract[[Player]:[Player]],0)),INDEX(Team_Key[[Abbreviation]:[Abbreviation]],MATCH(LEFT(INDEX(FPL_Fixtures_Extract[],MATCH($A485,FPL_Fixtures_Extract[[Player]:[Player]],0),MATCH(FPL_Combined[[#Headers],[Gameweek 27]],FPL_Fixtures_Extract[#Headers],0)),LEN(INDEX(FPL_Fixtures_Extract[],MATCH($A485,FPL_Fixtures_Extract[[Player]:[Player]],0),MATCH(FPL_Combined[[#Headers],[Gameweek 27]],FPL_Fixtures_Extract[#Headers],0)))-4),Team_Key[[Full Name]:[Full Name]],0))&amp;RIGHT(INDEX(FPL_Fixtures_Extract[],MATCH($A485,FPL_Fixtures_Extract[[Player]:[Player]],0),MATCH(FPL_Combined[[#Headers],[Gameweek 27]],FPL_Fixtures_Extract[#Headers],0)),3))</f>
        <v>N/A</v>
      </c>
      <c r="AC485" t="str">
        <f ca="1">IF(RIGHT(FPL_Combined[[#Headers],[Gameweek 28]],2)&lt;$B$622,INDEX(FPL_Results_Extract[Gameweek 03],MATCH($A485,FPL_Results_Extract[[Player]:[Player]],0)),INDEX(Team_Key[[Abbreviation]:[Abbreviation]],MATCH(LEFT(INDEX(FPL_Fixtures_Extract[],MATCH($A485,FPL_Fixtures_Extract[[Player]:[Player]],0),MATCH(FPL_Combined[[#Headers],[Gameweek 28]],FPL_Fixtures_Extract[#Headers],0)),LEN(INDEX(FPL_Fixtures_Extract[],MATCH($A485,FPL_Fixtures_Extract[[Player]:[Player]],0),MATCH(FPL_Combined[[#Headers],[Gameweek 28]],FPL_Fixtures_Extract[#Headers],0)))-4),Team_Key[[Full Name]:[Full Name]],0))&amp;RIGHT(INDEX(FPL_Fixtures_Extract[],MATCH($A485,FPL_Fixtures_Extract[[Player]:[Player]],0),MATCH(FPL_Combined[[#Headers],[Gameweek 28]],FPL_Fixtures_Extract[#Headers],0)),3))</f>
        <v>N/A</v>
      </c>
      <c r="AD485" t="str">
        <f ca="1">IF(RIGHT(FPL_Combined[[#Headers],[Gameweek 29]],2)&lt;$B$622,INDEX(FPL_Results_Extract[Gameweek 04],MATCH($A485,FPL_Results_Extract[[Player]:[Player]],0)),INDEX(Team_Key[[Abbreviation]:[Abbreviation]],MATCH(LEFT(INDEX(FPL_Fixtures_Extract[],MATCH($A485,FPL_Fixtures_Extract[[Player]:[Player]],0),MATCH(FPL_Combined[[#Headers],[Gameweek 29]],FPL_Fixtures_Extract[#Headers],0)),LEN(INDEX(FPL_Fixtures_Extract[],MATCH($A485,FPL_Fixtures_Extract[[Player]:[Player]],0),MATCH(FPL_Combined[[#Headers],[Gameweek 29]],FPL_Fixtures_Extract[#Headers],0)))-4),Team_Key[[Full Name]:[Full Name]],0))&amp;RIGHT(INDEX(FPL_Fixtures_Extract[],MATCH($A485,FPL_Fixtures_Extract[[Player]:[Player]],0),MATCH(FPL_Combined[[#Headers],[Gameweek 29]],FPL_Fixtures_Extract[#Headers],0)),3))</f>
        <v>WHU(H)</v>
      </c>
      <c r="AE485" t="e">
        <f ca="1">IF(RIGHT(FPL_Combined[[#Headers],[Gameweek 30]],2)&lt;$B$622,INDEX(FPL_Results_Extract[Gameweek 05],MATCH($A485,FPL_Results_Extract[[Player]:[Player]],0)),INDEX(Team_Key[[Abbreviation]:[Abbreviation]],MATCH(LEFT(INDEX(FPL_Fixtures_Extract[],MATCH($A485,FPL_Fixtures_Extract[[Player]:[Player]],0),MATCH(FPL_Combined[[#Headers],[Gameweek 30]],FPL_Fixtures_Extract[#Headers],0)),LEN(INDEX(FPL_Fixtures_Extract[],MATCH($A485,FPL_Fixtures_Extract[[Player]:[Player]],0),MATCH(FPL_Combined[[#Headers],[Gameweek 30]],FPL_Fixtures_Extract[#Headers],0)))-4),Team_Key[[Full Name]:[Full Name]],0))&amp;RIGHT(INDEX(FPL_Fixtures_Extract[],MATCH($A485,FPL_Fixtures_Extract[[Player]:[Player]],0),MATCH(FPL_Combined[[#Headers],[Gameweek 30]],FPL_Fixtures_Extract[#Headers],0)),3))</f>
        <v>#VALUE!</v>
      </c>
      <c r="AF485" t="str">
        <f ca="1">IF(RIGHT(FPL_Combined[[#Headers],[Gameweek 31]],2)&lt;$B$622,INDEX(FPL_Results_Extract[Gameweek 06],MATCH($A485,FPL_Results_Extract[[Player]:[Player]],0)),INDEX(Team_Key[[Abbreviation]:[Abbreviation]],MATCH(LEFT(INDEX(FPL_Fixtures_Extract[],MATCH($A485,FPL_Fixtures_Extract[[Player]:[Player]],0),MATCH(FPL_Combined[[#Headers],[Gameweek 31]],FPL_Fixtures_Extract[#Headers],0)),LEN(INDEX(FPL_Fixtures_Extract[],MATCH($A485,FPL_Fixtures_Extract[[Player]:[Player]],0),MATCH(FPL_Combined[[#Headers],[Gameweek 31]],FPL_Fixtures_Extract[#Headers],0)))-4),Team_Key[[Full Name]:[Full Name]],0))&amp;RIGHT(INDEX(FPL_Fixtures_Extract[],MATCH($A485,FPL_Fixtures_Extract[[Player]:[Player]],0),MATCH(FPL_Combined[[#Headers],[Gameweek 31]],FPL_Fixtures_Extract[#Headers],0)),3))</f>
        <v>ARS(H)</v>
      </c>
      <c r="AG485" t="str">
        <f ca="1">IF(RIGHT(FPL_Combined[[#Headers],[Gameweek 32]],2)&lt;$B$622,INDEX(FPL_Results_Extract[Gameweek 07],MATCH($A485,FPL_Results_Extract[[Player]:[Player]],0)),INDEX(Team_Key[[Abbreviation]:[Abbreviation]],MATCH(LEFT(INDEX(FPL_Fixtures_Extract[],MATCH($A485,FPL_Fixtures_Extract[[Player]:[Player]],0),MATCH(FPL_Combined[[#Headers],[Gameweek 32]],FPL_Fixtures_Extract[#Headers],0)),LEN(INDEX(FPL_Fixtures_Extract[],MATCH($A485,FPL_Fixtures_Extract[[Player]:[Player]],0),MATCH(FPL_Combined[[#Headers],[Gameweek 32]],FPL_Fixtures_Extract[#Headers],0)))-4),Team_Key[[Full Name]:[Full Name]],0))&amp;RIGHT(INDEX(FPL_Fixtures_Extract[],MATCH($A485,FPL_Fixtures_Extract[[Player]:[Player]],0),MATCH(FPL_Combined[[#Headers],[Gameweek 32]],FPL_Fixtures_Extract[#Headers],0)),3))</f>
        <v>MUN(A)</v>
      </c>
      <c r="AH485" t="str">
        <f ca="1">IF(RIGHT(FPL_Combined[[#Headers],[Gameweek 33]],2)&lt;$B$622,INDEX(FPL_Results_Extract[Gameweek 08],MATCH($A485,FPL_Results_Extract[[Player]:[Player]],0)),INDEX(Team_Key[[Abbreviation]:[Abbreviation]],MATCH(LEFT(INDEX(FPL_Fixtures_Extract[],MATCH($A485,FPL_Fixtures_Extract[[Player]:[Player]],0),MATCH(FPL_Combined[[#Headers],[Gameweek 33]],FPL_Fixtures_Extract[#Headers],0)),LEN(INDEX(FPL_Fixtures_Extract[],MATCH($A485,FPL_Fixtures_Extract[[Player]:[Player]],0),MATCH(FPL_Combined[[#Headers],[Gameweek 33]],FPL_Fixtures_Extract[#Headers],0)))-4),Team_Key[[Full Name]:[Full Name]],0))&amp;RIGHT(INDEX(FPL_Fixtures_Extract[],MATCH($A485,FPL_Fixtures_Extract[[Player]:[Player]],0),MATCH(FPL_Combined[[#Headers],[Gameweek 33]],FPL_Fixtures_Extract[#Headers],0)),3))</f>
        <v>WAT(A)</v>
      </c>
      <c r="AI485" t="str">
        <f ca="1">IF(RIGHT(FPL_Combined[[#Headers],[Gameweek 34]],2)&lt;$B$622,INDEX(FPL_Results_Extract[Gameweek 09],MATCH($A485,FPL_Results_Extract[[Player]:[Player]],0)),INDEX(Team_Key[[Abbreviation]:[Abbreviation]],MATCH(LEFT(INDEX(FPL_Fixtures_Extract[],MATCH($A485,FPL_Fixtures_Extract[[Player]:[Player]],0),MATCH(FPL_Combined[[#Headers],[Gameweek 34]],FPL_Fixtures_Extract[#Headers],0)),LEN(INDEX(FPL_Fixtures_Extract[],MATCH($A485,FPL_Fixtures_Extract[[Player]:[Player]],0),MATCH(FPL_Combined[[#Headers],[Gameweek 34]],FPL_Fixtures_Extract[#Headers],0)))-4),Team_Key[[Full Name]:[Full Name]],0))&amp;RIGHT(INDEX(FPL_Fixtures_Extract[],MATCH($A485,FPL_Fixtures_Extract[[Player]:[Player]],0),MATCH(FPL_Combined[[#Headers],[Gameweek 34]],FPL_Fixtures_Extract[#Headers],0)),3))</f>
        <v>SOU(H)</v>
      </c>
      <c r="AJ485" t="str">
        <f ca="1">IF(RIGHT(FPL_Combined[[#Headers],[Gameweek 35]],2)&lt;$B$622,INDEX(FPL_Results_Extract[Gameweek 10],MATCH($A485,FPL_Results_Extract[[Player]:[Player]],0)),INDEX(Team_Key[[Abbreviation]:[Abbreviation]],MATCH(LEFT(INDEX(FPL_Fixtures_Extract[],MATCH($A485,FPL_Fixtures_Extract[[Player]:[Player]],0),MATCH(FPL_Combined[[#Headers],[Gameweek 35]],FPL_Fixtures_Extract[#Headers],0)),LEN(INDEX(FPL_Fixtures_Extract[],MATCH($A485,FPL_Fixtures_Extract[[Player]:[Player]],0),MATCH(FPL_Combined[[#Headers],[Gameweek 35]],FPL_Fixtures_Extract[#Headers],0)))-4),Team_Key[[Full Name]:[Full Name]],0))&amp;RIGHT(INDEX(FPL_Fixtures_Extract[],MATCH($A485,FPL_Fixtures_Extract[[Player]:[Player]],0),MATCH(FPL_Combined[[#Headers],[Gameweek 35]],FPL_Fixtures_Extract[#Headers],0)),3))</f>
        <v>CRY(A)</v>
      </c>
      <c r="AK485" t="str">
        <f ca="1">IF(RIGHT(FPL_Combined[[#Headers],[Gameweek 36]],2)&lt;$B$622,INDEX(FPL_Results_Extract[Gameweek 11],MATCH($A485,FPL_Results_Extract[[Player]:[Player]],0)),INDEX(Team_Key[[Abbreviation]:[Abbreviation]],MATCH(LEFT(INDEX(FPL_Fixtures_Extract[],MATCH($A485,FPL_Fixtures_Extract[[Player]:[Player]],0),MATCH(FPL_Combined[[#Headers],[Gameweek 36]],FPL_Fixtures_Extract[#Headers],0)),LEN(INDEX(FPL_Fixtures_Extract[],MATCH($A485,FPL_Fixtures_Extract[[Player]:[Player]],0),MATCH(FPL_Combined[[#Headers],[Gameweek 36]],FPL_Fixtures_Extract[#Headers],0)))-4),Team_Key[[Full Name]:[Full Name]],0))&amp;RIGHT(INDEX(FPL_Fixtures_Extract[],MATCH($A485,FPL_Fixtures_Extract[[Player]:[Player]],0),MATCH(FPL_Combined[[#Headers],[Gameweek 36]],FPL_Fixtures_Extract[#Headers],0)),3))</f>
        <v>BOU(H)</v>
      </c>
      <c r="AL485" t="str">
        <f ca="1">IF(RIGHT(FPL_Combined[[#Headers],[Gameweek 37]],2)&lt;$B$622,INDEX(FPL_Results_Extract[Gameweek 12],MATCH($A485,FPL_Results_Extract[[Player]:[Player]],0)),INDEX(Team_Key[[Abbreviation]:[Abbreviation]],MATCH(LEFT(INDEX(FPL_Fixtures_Extract[],MATCH($A485,FPL_Fixtures_Extract[[Player]:[Player]],0),MATCH(FPL_Combined[[#Headers],[Gameweek 37]],FPL_Fixtures_Extract[#Headers],0)),LEN(INDEX(FPL_Fixtures_Extract[],MATCH($A485,FPL_Fixtures_Extract[[Player]:[Player]],0),MATCH(FPL_Combined[[#Headers],[Gameweek 37]],FPL_Fixtures_Extract[#Headers],0)))-4),Team_Key[[Full Name]:[Full Name]],0))&amp;RIGHT(INDEX(FPL_Fixtures_Extract[],MATCH($A485,FPL_Fixtures_Extract[[Player]:[Player]],0),MATCH(FPL_Combined[[#Headers],[Gameweek 37]],FPL_Fixtures_Extract[#Headers],0)),3))</f>
        <v>LEI(A)</v>
      </c>
      <c r="AM485" t="str">
        <f ca="1">IF(RIGHT(FPL_Combined[[#Headers],[Gameweek 38]],2)&lt;$B$622,INDEX(FPL_Results_Extract[Gameweek 13],MATCH($A485,FPL_Results_Extract[[Player]:[Player]],0)),INDEX(Team_Key[[Abbreviation]:[Abbreviation]],MATCH(LEFT(INDEX(FPL_Fixtures_Extract[],MATCH($A485,FPL_Fixtures_Extract[[Player]:[Player]],0),MATCH(FPL_Combined[[#Headers],[Gameweek 38]],FPL_Fixtures_Extract[#Headers],0)),LEN(INDEX(FPL_Fixtures_Extract[],MATCH($A485,FPL_Fixtures_Extract[[Player]:[Player]],0),MATCH(FPL_Combined[[#Headers],[Gameweek 38]],FPL_Fixtures_Extract[#Headers],0)))-4),Team_Key[[Full Name]:[Full Name]],0))&amp;RIGHT(INDEX(FPL_Fixtures_Extract[],MATCH($A485,FPL_Fixtures_Extract[[Player]:[Player]],0),MATCH(FPL_Combined[[#Headers],[Gameweek 38]],FPL_Fixtures_Extract[#Headers],0)),3))</f>
        <v>NOR(H)</v>
      </c>
    </row>
    <row r="486" spans="1:39" x14ac:dyDescent="0.45">
      <c r="A486" t="s">
        <v>81</v>
      </c>
      <c r="B486" t="str">
        <f ca="1">IF(RIGHT(FPL_Combined[[#Headers],[Gameweek 01]],2)&lt;$B$622,INDEX(FPL_Results_Extract[Gameweek 01],MATCH($A486,FPL_Results_Extract[[Player]:[Player]],0)),INDEX(Team_Key[[Abbreviation]:[Abbreviation]],MATCH(LEFT(INDEX(FPL_Fixtures_Extract[],MATCH($A486,FPL_Fixtures_Extract[[Player]:[Player]],0),MATCH(FPL_Combined[[#Headers],[Gameweek 01]],FPL_Fixtures_Extract[#Headers],0)),LEN(INDEX(FPL_Fixtures_Extract[],MATCH($A486,FPL_Fixtures_Extract[[Player]:[Player]],0),MATCH(FPL_Combined[[#Headers],[Gameweek 01]],FPL_Fixtures_Extract[#Headers],0)))-4),Team_Key[[Full Name]:[Full Name]],0))&amp;RIGHT(INDEX(FPL_Fixtures_Extract[],MATCH($A486,FPL_Fixtures_Extract[[Player]:[Player]],0),MATCH(FPL_Combined[[#Headers],[Gameweek 01]],FPL_Fixtures_Extract[#Headers],0)),3))</f>
        <v>LEI(A) 2-4</v>
      </c>
      <c r="C486" t="str">
        <f ca="1">IF(RIGHT(FPL_Combined[[#Headers],[Gameweek 02]],2)&lt;$B$622,INDEX(FPL_Results_Extract[Gameweek 02],MATCH($A486,FPL_Results_Extract[[Player]:[Player]],0)),INDEX(Team_Key[[Abbreviation]:[Abbreviation]],MATCH(LEFT(INDEX(FPL_Fixtures_Extract[],MATCH($A486,FPL_Fixtures_Extract[[Player]:[Player]],0),MATCH(FPL_Combined[[#Headers],[Gameweek 02]],FPL_Fixtures_Extract[#Headers],0)),LEN(INDEX(FPL_Fixtures_Extract[],MATCH($A486,FPL_Fixtures_Extract[[Player]:[Player]],0),MATCH(FPL_Combined[[#Headers],[Gameweek 02]],FPL_Fixtures_Extract[#Headers],0)))-4),Team_Key[[Full Name]:[Full Name]],0))&amp;RIGHT(INDEX(FPL_Fixtures_Extract[],MATCH($A486,FPL_Fixtures_Extract[[Player]:[Player]],0),MATCH(FPL_Combined[[#Headers],[Gameweek 02]],FPL_Fixtures_Extract[#Headers],0)),3))</f>
        <v>NOR(H) 1-3</v>
      </c>
      <c r="D486" t="str">
        <f ca="1">IF(RIGHT(FPL_Combined[[#Headers],[Gameweek 03]],2)&lt;$B$622,INDEX(FPL_Results_Extract[Gameweek 03],MATCH($A486,FPL_Results_Extract[[Player]:[Player]],0)),INDEX(Team_Key[[Abbreviation]:[Abbreviation]],MATCH(LEFT(INDEX(FPL_Fixtures_Extract[],MATCH($A486,FPL_Fixtures_Extract[[Player]:[Player]],0),MATCH(FPL_Combined[[#Headers],[Gameweek 03]],FPL_Fixtures_Extract[#Headers],0)),LEN(INDEX(FPL_Fixtures_Extract[],MATCH($A486,FPL_Fixtures_Extract[[Player]:[Player]],0),MATCH(FPL_Combined[[#Headers],[Gameweek 03]],FPL_Fixtures_Extract[#Headers],0)))-4),Team_Key[[Full Name]:[Full Name]],0))&amp;RIGHT(INDEX(FPL_Fixtures_Extract[],MATCH($A486,FPL_Fixtures_Extract[[Player]:[Player]],0),MATCH(FPL_Combined[[#Headers],[Gameweek 03]],FPL_Fixtures_Extract[#Headers],0)),3))</f>
        <v>SWA(H) 1-1</v>
      </c>
      <c r="E486" t="str">
        <f ca="1">IF(RIGHT(FPL_Combined[[#Headers],[Gameweek 04]],2)&lt;$B$622,INDEX(FPL_Results_Extract[Gameweek 04],MATCH($A486,FPL_Results_Extract[[Player]:[Player]],0)),INDEX(Team_Key[[Abbreviation]:[Abbreviation]],MATCH(LEFT(INDEX(FPL_Fixtures_Extract[],MATCH($A486,FPL_Fixtures_Extract[[Player]:[Player]],0),MATCH(FPL_Combined[[#Headers],[Gameweek 04]],FPL_Fixtures_Extract[#Headers],0)),LEN(INDEX(FPL_Fixtures_Extract[],MATCH($A486,FPL_Fixtures_Extract[[Player]:[Player]],0),MATCH(FPL_Combined[[#Headers],[Gameweek 04]],FPL_Fixtures_Extract[#Headers],0)))-4),Team_Key[[Full Name]:[Full Name]],0))&amp;RIGHT(INDEX(FPL_Fixtures_Extract[],MATCH($A486,FPL_Fixtures_Extract[[Player]:[Player]],0),MATCH(FPL_Combined[[#Headers],[Gameweek 04]],FPL_Fixtures_Extract[#Headers],0)),3))</f>
        <v>AVL(A) 2-2</v>
      </c>
      <c r="F486" t="str">
        <f ca="1">IF(RIGHT(FPL_Combined[[#Headers],[Gameweek 05]],2)&lt;$B$622,INDEX(FPL_Results_Extract[Gameweek 05],MATCH($A486,FPL_Results_Extract[[Player]:[Player]],0)),INDEX(Team_Key[[Abbreviation]:[Abbreviation]],MATCH(LEFT(INDEX(FPL_Fixtures_Extract[],MATCH($A486,FPL_Fixtures_Extract[[Player]:[Player]],0),MATCH(FPL_Combined[[#Headers],[Gameweek 05]],FPL_Fixtures_Extract[#Headers],0)),LEN(INDEX(FPL_Fixtures_Extract[],MATCH($A486,FPL_Fixtures_Extract[[Player]:[Player]],0),MATCH(FPL_Combined[[#Headers],[Gameweek 05]],FPL_Fixtures_Extract[#Headers],0)))-4),Team_Key[[Full Name]:[Full Name]],0))&amp;RIGHT(INDEX(FPL_Fixtures_Extract[],MATCH($A486,FPL_Fixtures_Extract[[Player]:[Player]],0),MATCH(FPL_Combined[[#Headers],[Gameweek 05]],FPL_Fixtures_Extract[#Headers],0)),3))</f>
        <v>TOT(H) 0-1</v>
      </c>
      <c r="G486" t="str">
        <f ca="1">IF(RIGHT(FPL_Combined[[#Headers],[Gameweek 06]],2)&lt;$B$622,INDEX(FPL_Results_Extract[Gameweek 06],MATCH($A486,FPL_Results_Extract[[Player]:[Player]],0)),INDEX(Team_Key[[Abbreviation]:[Abbreviation]],MATCH(LEFT(INDEX(FPL_Fixtures_Extract[],MATCH($A486,FPL_Fixtures_Extract[[Player]:[Player]],0),MATCH(FPL_Combined[[#Headers],[Gameweek 06]],FPL_Fixtures_Extract[#Headers],0)),LEN(INDEX(FPL_Fixtures_Extract[],MATCH($A486,FPL_Fixtures_Extract[[Player]:[Player]],0),MATCH(FPL_Combined[[#Headers],[Gameweek 06]],FPL_Fixtures_Extract[#Headers],0)))-4),Team_Key[[Full Name]:[Full Name]],0))&amp;RIGHT(INDEX(FPL_Fixtures_Extract[],MATCH($A486,FPL_Fixtures_Extract[[Player]:[Player]],0),MATCH(FPL_Combined[[#Headers],[Gameweek 06]],FPL_Fixtures_Extract[#Headers],0)),3))</f>
        <v>BOU(A) 0-2</v>
      </c>
      <c r="H486" t="str">
        <f ca="1">IF(RIGHT(FPL_Combined[[#Headers],[Gameweek 07]],2)&lt;$B$622,INDEX(FPL_Results_Extract[Gameweek 07],MATCH($A486,FPL_Results_Extract[[Player]:[Player]],0)),INDEX(Team_Key[[Abbreviation]:[Abbreviation]],MATCH(LEFT(INDEX(FPL_Fixtures_Extract[],MATCH($A486,FPL_Fixtures_Extract[[Player]:[Player]],0),MATCH(FPL_Combined[[#Headers],[Gameweek 07]],FPL_Fixtures_Extract[#Headers],0)),LEN(INDEX(FPL_Fixtures_Extract[],MATCH($A486,FPL_Fixtures_Extract[[Player]:[Player]],0),MATCH(FPL_Combined[[#Headers],[Gameweek 07]],FPL_Fixtures_Extract[#Headers],0)))-4),Team_Key[[Full Name]:[Full Name]],0))&amp;RIGHT(INDEX(FPL_Fixtures_Extract[],MATCH($A486,FPL_Fixtures_Extract[[Player]:[Player]],0),MATCH(FPL_Combined[[#Headers],[Gameweek 07]],FPL_Fixtures_Extract[#Headers],0)),3))</f>
        <v>MUN(A) 0-3</v>
      </c>
      <c r="I486" t="str">
        <f ca="1">IF(RIGHT(FPL_Combined[[#Headers],[Gameweek 08]],2)&lt;$B$622,INDEX(FPL_Results_Extract[Gameweek 08],MATCH($A486,FPL_Results_Extract[[Player]:[Player]],0)),INDEX(Team_Key[[Abbreviation]:[Abbreviation]],MATCH(LEFT(INDEX(FPL_Fixtures_Extract[],MATCH($A486,FPL_Fixtures_Extract[[Player]:[Player]],0),MATCH(FPL_Combined[[#Headers],[Gameweek 08]],FPL_Fixtures_Extract[#Headers],0)),LEN(INDEX(FPL_Fixtures_Extract[],MATCH($A486,FPL_Fixtures_Extract[[Player]:[Player]],0),MATCH(FPL_Combined[[#Headers],[Gameweek 08]],FPL_Fixtures_Extract[#Headers],0)))-4),Team_Key[[Full Name]:[Full Name]],0))&amp;RIGHT(INDEX(FPL_Fixtures_Extract[],MATCH($A486,FPL_Fixtures_Extract[[Player]:[Player]],0),MATCH(FPL_Combined[[#Headers],[Gameweek 08]],FPL_Fixtures_Extract[#Headers],0)),3))</f>
        <v>WHU(H) 2-2</v>
      </c>
      <c r="J486" t="str">
        <f ca="1">IF(RIGHT(FPL_Combined[[#Headers],[Gameweek 09]],2)&lt;$B$622,INDEX(FPL_Results_Extract[Gameweek 09],MATCH($A486,FPL_Results_Extract[[Player]:[Player]],0)),INDEX(Team_Key[[Abbreviation]:[Abbreviation]],MATCH(LEFT(INDEX(FPL_Fixtures_Extract[],MATCH($A486,FPL_Fixtures_Extract[[Player]:[Player]],0),MATCH(FPL_Combined[[#Headers],[Gameweek 09]],FPL_Fixtures_Extract[#Headers],0)),LEN(INDEX(FPL_Fixtures_Extract[],MATCH($A486,FPL_Fixtures_Extract[[Player]:[Player]],0),MATCH(FPL_Combined[[#Headers],[Gameweek 09]],FPL_Fixtures_Extract[#Headers],0)))-4),Team_Key[[Full Name]:[Full Name]],0))&amp;RIGHT(INDEX(FPL_Fixtures_Extract[],MATCH($A486,FPL_Fixtures_Extract[[Player]:[Player]],0),MATCH(FPL_Combined[[#Headers],[Gameweek 09]],FPL_Fixtures_Extract[#Headers],0)),3))</f>
        <v>WBA(A) 0-1</v>
      </c>
      <c r="K486" t="str">
        <f ca="1">IF(RIGHT(FPL_Combined[[#Headers],[Gameweek 10]],2)&lt;$B$622,INDEX(FPL_Results_Extract[Gameweek 10],MATCH($A486,FPL_Results_Extract[[Player]:[Player]],0)),INDEX(Team_Key[[Abbreviation]:[Abbreviation]],MATCH(LEFT(INDEX(FPL_Fixtures_Extract[],MATCH($A486,FPL_Fixtures_Extract[[Player]:[Player]],0),MATCH(FPL_Combined[[#Headers],[Gameweek 10]],FPL_Fixtures_Extract[#Headers],0)),LEN(INDEX(FPL_Fixtures_Extract[],MATCH($A486,FPL_Fixtures_Extract[[Player]:[Player]],0),MATCH(FPL_Combined[[#Headers],[Gameweek 10]],FPL_Fixtures_Extract[#Headers],0)))-4),Team_Key[[Full Name]:[Full Name]],0))&amp;RIGHT(INDEX(FPL_Fixtures_Extract[],MATCH($A486,FPL_Fixtures_Extract[[Player]:[Player]],0),MATCH(FPL_Combined[[#Headers],[Gameweek 10]],FPL_Fixtures_Extract[#Headers],0)),3))</f>
        <v>NEW(H) 3-0</v>
      </c>
      <c r="L486" t="str">
        <f ca="1">IF(RIGHT(FPL_Combined[[#Headers],[Gameweek 11]],2)&lt;$B$622,INDEX(FPL_Results_Extract[Gameweek 11],MATCH($A486,FPL_Results_Extract[[Player]:[Player]],0)),INDEX(Team_Key[[Abbreviation]:[Abbreviation]],MATCH(LEFT(INDEX(FPL_Fixtures_Extract[],MATCH($A486,FPL_Fixtures_Extract[[Player]:[Player]],0),MATCH(FPL_Combined[[#Headers],[Gameweek 11]],FPL_Fixtures_Extract[#Headers],0)),LEN(INDEX(FPL_Fixtures_Extract[],MATCH($A486,FPL_Fixtures_Extract[[Player]:[Player]],0),MATCH(FPL_Combined[[#Headers],[Gameweek 11]],FPL_Fixtures_Extract[#Headers],0)))-4),Team_Key[[Full Name]:[Full Name]],0))&amp;RIGHT(INDEX(FPL_Fixtures_Extract[],MATCH($A486,FPL_Fixtures_Extract[[Player]:[Player]],0),MATCH(FPL_Combined[[#Headers],[Gameweek 11]],FPL_Fixtures_Extract[#Headers],0)),3))</f>
        <v>EVE(A) 2-6</v>
      </c>
      <c r="M486" t="str">
        <f ca="1">IF(RIGHT(FPL_Combined[[#Headers],[Gameweek 12]],2)&lt;$B$622,INDEX(FPL_Results_Extract[Gameweek 12],MATCH($A486,FPL_Results_Extract[[Player]:[Player]],0)),INDEX(Team_Key[[Abbreviation]:[Abbreviation]],MATCH(LEFT(INDEX(FPL_Fixtures_Extract[],MATCH($A486,FPL_Fixtures_Extract[[Player]:[Player]],0),MATCH(FPL_Combined[[#Headers],[Gameweek 12]],FPL_Fixtures_Extract[#Headers],0)),LEN(INDEX(FPL_Fixtures_Extract[],MATCH($A486,FPL_Fixtures_Extract[[Player]:[Player]],0),MATCH(FPL_Combined[[#Headers],[Gameweek 12]],FPL_Fixtures_Extract[#Headers],0)))-4),Team_Key[[Full Name]:[Full Name]],0))&amp;RIGHT(INDEX(FPL_Fixtures_Extract[],MATCH($A486,FPL_Fixtures_Extract[[Player]:[Player]],0),MATCH(FPL_Combined[[#Headers],[Gameweek 12]],FPL_Fixtures_Extract[#Headers],0)),3))</f>
        <v>SOU(H) 0-1</v>
      </c>
      <c r="N486" t="str">
        <f ca="1">IF(RIGHT(FPL_Combined[[#Headers],[Gameweek 13]],2)&lt;$B$622,INDEX(FPL_Results_Extract[Gameweek 13],MATCH($A486,FPL_Results_Extract[[Player]:[Player]],0)),INDEX(Team_Key[[Abbreviation]:[Abbreviation]],MATCH(LEFT(INDEX(FPL_Fixtures_Extract[],MATCH($A486,FPL_Fixtures_Extract[[Player]:[Player]],0),MATCH(FPL_Combined[[#Headers],[Gameweek 13]],FPL_Fixtures_Extract[#Headers],0)),LEN(INDEX(FPL_Fixtures_Extract[],MATCH($A486,FPL_Fixtures_Extract[[Player]:[Player]],0),MATCH(FPL_Combined[[#Headers],[Gameweek 13]],FPL_Fixtures_Extract[#Headers],0)))-4),Team_Key[[Full Name]:[Full Name]],0))&amp;RIGHT(INDEX(FPL_Fixtures_Extract[],MATCH($A486,FPL_Fixtures_Extract[[Player]:[Player]],0),MATCH(FPL_Combined[[#Headers],[Gameweek 13]],FPL_Fixtures_Extract[#Headers],0)),3))</f>
        <v>CRY(A) 1-0</v>
      </c>
      <c r="O486" t="str">
        <f ca="1">IF(RIGHT(FPL_Combined[[#Headers],[Gameweek 14]],2)&lt;$B$622,INDEX(FPL_Results_Extract[Gameweek 14],MATCH($A486,FPL_Results_Extract[[Player]:[Player]],0)),INDEX(Team_Key[[Abbreviation]:[Abbreviation]],MATCH(LEFT(INDEX(FPL_Fixtures_Extract[],MATCH($A486,FPL_Fixtures_Extract[[Player]:[Player]],0),MATCH(FPL_Combined[[#Headers],[Gameweek 14]],FPL_Fixtures_Extract[#Headers],0)),LEN(INDEX(FPL_Fixtures_Extract[],MATCH($A486,FPL_Fixtures_Extract[[Player]:[Player]],0),MATCH(FPL_Combined[[#Headers],[Gameweek 14]],FPL_Fixtures_Extract[#Headers],0)))-4),Team_Key[[Full Name]:[Full Name]],0))&amp;RIGHT(INDEX(FPL_Fixtures_Extract[],MATCH($A486,FPL_Fixtures_Extract[[Player]:[Player]],0),MATCH(FPL_Combined[[#Headers],[Gameweek 14]],FPL_Fixtures_Extract[#Headers],0)),3))</f>
        <v>STK(H) 2-0</v>
      </c>
      <c r="P486" t="str">
        <f ca="1">IF(RIGHT(FPL_Combined[[#Headers],[Gameweek 15]],2)&lt;$B$622,INDEX(FPL_Results_Extract[Gameweek 15],MATCH($A486,FPL_Results_Extract[[Player]:[Player]],0)),INDEX(Team_Key[[Abbreviation]:[Abbreviation]],MATCH(LEFT(INDEX(FPL_Fixtures_Extract[],MATCH($A486,FPL_Fixtures_Extract[[Player]:[Player]],0),MATCH(FPL_Combined[[#Headers],[Gameweek 15]],FPL_Fixtures_Extract[#Headers],0)),LEN(INDEX(FPL_Fixtures_Extract[],MATCH($A486,FPL_Fixtures_Extract[[Player]:[Player]],0),MATCH(FPL_Combined[[#Headers],[Gameweek 15]],FPL_Fixtures_Extract[#Headers],0)))-4),Team_Key[[Full Name]:[Full Name]],0))&amp;RIGHT(INDEX(FPL_Fixtures_Extract[],MATCH($A486,FPL_Fixtures_Extract[[Player]:[Player]],0),MATCH(FPL_Combined[[#Headers],[Gameweek 15]],FPL_Fixtures_Extract[#Headers],0)),3))</f>
        <v>ARS(A) 1-3</v>
      </c>
      <c r="Q486" t="str">
        <f ca="1">IF(RIGHT(FPL_Combined[[#Headers],[Gameweek 16]],2)&lt;$B$622,INDEX(FPL_Results_Extract[Gameweek 16],MATCH($A486,FPL_Results_Extract[[Player]:[Player]],0)),INDEX(Team_Key[[Abbreviation]:[Abbreviation]],MATCH(LEFT(INDEX(FPL_Fixtures_Extract[],MATCH($A486,FPL_Fixtures_Extract[[Player]:[Player]],0),MATCH(FPL_Combined[[#Headers],[Gameweek 16]],FPL_Fixtures_Extract[#Headers],0)),LEN(INDEX(FPL_Fixtures_Extract[],MATCH($A486,FPL_Fixtures_Extract[[Player]:[Player]],0),MATCH(FPL_Combined[[#Headers],[Gameweek 16]],FPL_Fixtures_Extract[#Headers],0)))-4),Team_Key[[Full Name]:[Full Name]],0))&amp;RIGHT(INDEX(FPL_Fixtures_Extract[],MATCH($A486,FPL_Fixtures_Extract[[Player]:[Player]],0),MATCH(FPL_Combined[[#Headers],[Gameweek 16]],FPL_Fixtures_Extract[#Headers],0)),3))</f>
        <v>WAT(H) 0-1</v>
      </c>
      <c r="R486" t="str">
        <f ca="1">IF(RIGHT(FPL_Combined[[#Headers],[Gameweek 17]],2)&lt;$B$622,INDEX(FPL_Results_Extract[Gameweek 17],MATCH($A486,FPL_Results_Extract[[Player]:[Player]],0)),INDEX(Team_Key[[Abbreviation]:[Abbreviation]],MATCH(LEFT(INDEX(FPL_Fixtures_Extract[],MATCH($A486,FPL_Fixtures_Extract[[Player]:[Player]],0),MATCH(FPL_Combined[[#Headers],[Gameweek 17]],FPL_Fixtures_Extract[#Headers],0)),LEN(INDEX(FPL_Fixtures_Extract[],MATCH($A486,FPL_Fixtures_Extract[[Player]:[Player]],0),MATCH(FPL_Combined[[#Headers],[Gameweek 17]],FPL_Fixtures_Extract[#Headers],0)))-4),Team_Key[[Full Name]:[Full Name]],0))&amp;RIGHT(INDEX(FPL_Fixtures_Extract[],MATCH($A486,FPL_Fixtures_Extract[[Player]:[Player]],0),MATCH(FPL_Combined[[#Headers],[Gameweek 17]],FPL_Fixtures_Extract[#Headers],0)),3))</f>
        <v>CHE(A) 1-3</v>
      </c>
      <c r="S486" t="str">
        <f ca="1">IF(RIGHT(FPL_Combined[[#Headers],[Gameweek 18]],2)&lt;$B$622,INDEX(FPL_Results_Extract[Gameweek 18],MATCH($A486,FPL_Results_Extract[[Player]:[Player]],0)),INDEX(Team_Key[[Abbreviation]:[Abbreviation]],MATCH(LEFT(INDEX(FPL_Fixtures_Extract[],MATCH($A486,FPL_Fixtures_Extract[[Player]:[Player]],0),MATCH(FPL_Combined[[#Headers],[Gameweek 18]],FPL_Fixtures_Extract[#Headers],0)),LEN(INDEX(FPL_Fixtures_Extract[],MATCH($A486,FPL_Fixtures_Extract[[Player]:[Player]],0),MATCH(FPL_Combined[[#Headers],[Gameweek 18]],FPL_Fixtures_Extract[#Headers],0)))-4),Team_Key[[Full Name]:[Full Name]],0))&amp;RIGHT(INDEX(FPL_Fixtures_Extract[],MATCH($A486,FPL_Fixtures_Extract[[Player]:[Player]],0),MATCH(FPL_Combined[[#Headers],[Gameweek 18]],FPL_Fixtures_Extract[#Headers],0)),3))</f>
        <v>MCI(A) 1-4</v>
      </c>
      <c r="T486" t="str">
        <f ca="1">IF(RIGHT(FPL_Combined[[#Headers],[Gameweek 19]],2)&lt;$B$622,INDEX(FPL_Results_Extract[Gameweek 19],MATCH($A486,FPL_Results_Extract[[Player]:[Player]],0)),INDEX(Team_Key[[Abbreviation]:[Abbreviation]],MATCH(LEFT(INDEX(FPL_Fixtures_Extract[],MATCH($A486,FPL_Fixtures_Extract[[Player]:[Player]],0),MATCH(FPL_Combined[[#Headers],[Gameweek 19]],FPL_Fixtures_Extract[#Headers],0)),LEN(INDEX(FPL_Fixtures_Extract[],MATCH($A486,FPL_Fixtures_Extract[[Player]:[Player]],0),MATCH(FPL_Combined[[#Headers],[Gameweek 19]],FPL_Fixtures_Extract[#Headers],0)))-4),Team_Key[[Full Name]:[Full Name]],0))&amp;RIGHT(INDEX(FPL_Fixtures_Extract[],MATCH($A486,FPL_Fixtures_Extract[[Player]:[Player]],0),MATCH(FPL_Combined[[#Headers],[Gameweek 19]],FPL_Fixtures_Extract[#Headers],0)),3))</f>
        <v>LIV(H) 0-1</v>
      </c>
      <c r="U486" t="str">
        <f ca="1">IF(RIGHT(FPL_Combined[[#Headers],[Gameweek 20]],2)&lt;$B$622,INDEX(FPL_Results_Extract[Gameweek 20],MATCH($A486,FPL_Results_Extract[[Player]:[Player]],0)),INDEX(Team_Key[[Abbreviation]:[Abbreviation]],MATCH(LEFT(INDEX(FPL_Fixtures_Extract[],MATCH($A486,FPL_Fixtures_Extract[[Player]:[Player]],0),MATCH(FPL_Combined[[#Headers],[Gameweek 20]],FPL_Fixtures_Extract[#Headers],0)),LEN(INDEX(FPL_Fixtures_Extract[],MATCH($A486,FPL_Fixtures_Extract[[Player]:[Player]],0),MATCH(FPL_Combined[[#Headers],[Gameweek 20]],FPL_Fixtures_Extract[#Headers],0)))-4),Team_Key[[Full Name]:[Full Name]],0))&amp;RIGHT(INDEX(FPL_Fixtures_Extract[],MATCH($A486,FPL_Fixtures_Extract[[Player]:[Player]],0),MATCH(FPL_Combined[[#Headers],[Gameweek 20]],FPL_Fixtures_Extract[#Headers],0)),3))</f>
        <v>AVL(H) 3-1</v>
      </c>
      <c r="V486" t="str">
        <f ca="1">IF(RIGHT(FPL_Combined[[#Headers],[Gameweek 21]],2)&lt;$B$622,INDEX(FPL_Results_Extract[Gameweek 21],MATCH($A486,FPL_Results_Extract[[Player]:[Player]],0)),INDEX(Team_Key[[Abbreviation]:[Abbreviation]],MATCH(LEFT(INDEX(FPL_Fixtures_Extract[],MATCH($A486,FPL_Fixtures_Extract[[Player]:[Player]],0),MATCH(FPL_Combined[[#Headers],[Gameweek 21]],FPL_Fixtures_Extract[#Headers],0)),LEN(INDEX(FPL_Fixtures_Extract[],MATCH($A486,FPL_Fixtures_Extract[[Player]:[Player]],0),MATCH(FPL_Combined[[#Headers],[Gameweek 21]],FPL_Fixtures_Extract[#Headers],0)))-4),Team_Key[[Full Name]:[Full Name]],0))&amp;RIGHT(INDEX(FPL_Fixtures_Extract[],MATCH($A486,FPL_Fixtures_Extract[[Player]:[Player]],0),MATCH(FPL_Combined[[#Headers],[Gameweek 21]],FPL_Fixtures_Extract[#Headers],0)),3))</f>
        <v>SWA(A) 4-2</v>
      </c>
      <c r="W486" t="str">
        <f ca="1">IF(RIGHT(FPL_Combined[[#Headers],[Gameweek 22]],2)&lt;$B$622,INDEX(FPL_Results_Extract[Gameweek 22],MATCH($A486,FPL_Results_Extract[[Player]:[Player]],0)),INDEX(Team_Key[[Abbreviation]:[Abbreviation]],MATCH(LEFT(INDEX(FPL_Fixtures_Extract[],MATCH($A486,FPL_Fixtures_Extract[[Player]:[Player]],0),MATCH(FPL_Combined[[#Headers],[Gameweek 22]],FPL_Fixtures_Extract[#Headers],0)),LEN(INDEX(FPL_Fixtures_Extract[],MATCH($A486,FPL_Fixtures_Extract[[Player]:[Player]],0),MATCH(FPL_Combined[[#Headers],[Gameweek 22]],FPL_Fixtures_Extract[#Headers],0)))-4),Team_Key[[Full Name]:[Full Name]],0))&amp;RIGHT(INDEX(FPL_Fixtures_Extract[],MATCH($A486,FPL_Fixtures_Extract[[Player]:[Player]],0),MATCH(FPL_Combined[[#Headers],[Gameweek 22]],FPL_Fixtures_Extract[#Headers],0)),3))</f>
        <v>TOT(A) 1-4</v>
      </c>
      <c r="X486" t="str">
        <f ca="1">IF(RIGHT(FPL_Combined[[#Headers],[Gameweek 23]],2)&lt;$B$622,INDEX(FPL_Results_Extract[Gameweek 23],MATCH($A486,FPL_Results_Extract[[Player]:[Player]],0)),INDEX(Team_Key[[Abbreviation]:[Abbreviation]],MATCH(LEFT(INDEX(FPL_Fixtures_Extract[],MATCH($A486,FPL_Fixtures_Extract[[Player]:[Player]],0),MATCH(FPL_Combined[[#Headers],[Gameweek 23]],FPL_Fixtures_Extract[#Headers],0)),LEN(INDEX(FPL_Fixtures_Extract[],MATCH($A486,FPL_Fixtures_Extract[[Player]:[Player]],0),MATCH(FPL_Combined[[#Headers],[Gameweek 23]],FPL_Fixtures_Extract[#Headers],0)))-4),Team_Key[[Full Name]:[Full Name]],0))&amp;RIGHT(INDEX(FPL_Fixtures_Extract[],MATCH($A486,FPL_Fixtures_Extract[[Player]:[Player]],0),MATCH(FPL_Combined[[#Headers],[Gameweek 23]],FPL_Fixtures_Extract[#Headers],0)),3))</f>
        <v>BOU(H) 1-1</v>
      </c>
      <c r="Y486" t="str">
        <f ca="1">IF(RIGHT(FPL_Combined[[#Headers],[Gameweek 24]],2)&lt;$B$622,INDEX(FPL_Results_Extract[Team],MATCH($A486,FPL_Results_Extract[[Player]:[Player]],0)),INDEX(Team_Key[[Abbreviation]:[Abbreviation]],MATCH(LEFT(INDEX(FPL_Fixtures_Extract[],MATCH($A486,FPL_Fixtures_Extract[[Player]:[Player]],0),MATCH(FPL_Combined[[#Headers],[Gameweek 24]],FPL_Fixtures_Extract[#Headers],0)),LEN(INDEX(FPL_Fixtures_Extract[],MATCH($A486,FPL_Fixtures_Extract[[Player]:[Player]],0),MATCH(FPL_Combined[[#Headers],[Gameweek 24]],FPL_Fixtures_Extract[#Headers],0)))-4),Team_Key[[Full Name]:[Full Name]],0))&amp;RIGHT(INDEX(FPL_Fixtures_Extract[],MATCH($A486,FPL_Fixtures_Extract[[Player]:[Player]],0),MATCH(FPL_Combined[[#Headers],[Gameweek 24]],FPL_Fixtures_Extract[#Headers],0)),3))</f>
        <v>SUN</v>
      </c>
      <c r="Z486" t="str">
        <f ca="1">IF(RIGHT(FPL_Combined[[#Headers],[Gameweek 25]],2)&lt;$B$622,INDEX(FPL_Results_Extract[Player],MATCH($A486,FPL_Results_Extract[[Player]:[Player]],0)),INDEX(Team_Key[[Abbreviation]:[Abbreviation]],MATCH(LEFT(INDEX(FPL_Fixtures_Extract[],MATCH($A486,FPL_Fixtures_Extract[[Player]:[Player]],0),MATCH(FPL_Combined[[#Headers],[Gameweek 25]],FPL_Fixtures_Extract[#Headers],0)),LEN(INDEX(FPL_Fixtures_Extract[],MATCH($A486,FPL_Fixtures_Extract[[Player]:[Player]],0),MATCH(FPL_Combined[[#Headers],[Gameweek 25]],FPL_Fixtures_Extract[#Headers],0)))-4),Team_Key[[Full Name]:[Full Name]],0))&amp;RIGHT(INDEX(FPL_Fixtures_Extract[],MATCH($A486,FPL_Fixtures_Extract[[Player]:[Player]],0),MATCH(FPL_Combined[[#Headers],[Gameweek 25]],FPL_Fixtures_Extract[#Headers],0)),3))</f>
        <v>Rodwell</v>
      </c>
      <c r="AA486" t="str">
        <f ca="1">IF(RIGHT(FPL_Combined[[#Headers],[Gameweek 26]],2)&lt;$B$622,INDEX(FPL_Results_Extract[Gameweek 01],MATCH($A486,FPL_Results_Extract[[Player]:[Player]],0)),INDEX(Team_Key[[Abbreviation]:[Abbreviation]],MATCH(LEFT(INDEX(FPL_Fixtures_Extract[],MATCH($A486,FPL_Fixtures_Extract[[Player]:[Player]],0),MATCH(FPL_Combined[[#Headers],[Gameweek 26]],FPL_Fixtures_Extract[#Headers],0)),LEN(INDEX(FPL_Fixtures_Extract[],MATCH($A486,FPL_Fixtures_Extract[[Player]:[Player]],0),MATCH(FPL_Combined[[#Headers],[Gameweek 26]],FPL_Fixtures_Extract[#Headers],0)))-4),Team_Key[[Full Name]:[Full Name]],0))&amp;RIGHT(INDEX(FPL_Fixtures_Extract[],MATCH($A486,FPL_Fixtures_Extract[[Player]:[Player]],0),MATCH(FPL_Combined[[#Headers],[Gameweek 26]],FPL_Fixtures_Extract[#Headers],0)),3))</f>
        <v>LEI(A) 2-4</v>
      </c>
      <c r="AB486" t="str">
        <f ca="1">IF(RIGHT(FPL_Combined[[#Headers],[Gameweek 27]],2)&lt;$B$622,INDEX(FPL_Results_Extract[Gameweek 02],MATCH($A486,FPL_Results_Extract[[Player]:[Player]],0)),INDEX(Team_Key[[Abbreviation]:[Abbreviation]],MATCH(LEFT(INDEX(FPL_Fixtures_Extract[],MATCH($A486,FPL_Fixtures_Extract[[Player]:[Player]],0),MATCH(FPL_Combined[[#Headers],[Gameweek 27]],FPL_Fixtures_Extract[#Headers],0)),LEN(INDEX(FPL_Fixtures_Extract[],MATCH($A486,FPL_Fixtures_Extract[[Player]:[Player]],0),MATCH(FPL_Combined[[#Headers],[Gameweek 27]],FPL_Fixtures_Extract[#Headers],0)))-4),Team_Key[[Full Name]:[Full Name]],0))&amp;RIGHT(INDEX(FPL_Fixtures_Extract[],MATCH($A486,FPL_Fixtures_Extract[[Player]:[Player]],0),MATCH(FPL_Combined[[#Headers],[Gameweek 27]],FPL_Fixtures_Extract[#Headers],0)),3))</f>
        <v>NOR(H) 1-3</v>
      </c>
      <c r="AC486" t="str">
        <f ca="1">IF(RIGHT(FPL_Combined[[#Headers],[Gameweek 28]],2)&lt;$B$622,INDEX(FPL_Results_Extract[Gameweek 03],MATCH($A486,FPL_Results_Extract[[Player]:[Player]],0)),INDEX(Team_Key[[Abbreviation]:[Abbreviation]],MATCH(LEFT(INDEX(FPL_Fixtures_Extract[],MATCH($A486,FPL_Fixtures_Extract[[Player]:[Player]],0),MATCH(FPL_Combined[[#Headers],[Gameweek 28]],FPL_Fixtures_Extract[#Headers],0)),LEN(INDEX(FPL_Fixtures_Extract[],MATCH($A486,FPL_Fixtures_Extract[[Player]:[Player]],0),MATCH(FPL_Combined[[#Headers],[Gameweek 28]],FPL_Fixtures_Extract[#Headers],0)))-4),Team_Key[[Full Name]:[Full Name]],0))&amp;RIGHT(INDEX(FPL_Fixtures_Extract[],MATCH($A486,FPL_Fixtures_Extract[[Player]:[Player]],0),MATCH(FPL_Combined[[#Headers],[Gameweek 28]],FPL_Fixtures_Extract[#Headers],0)),3))</f>
        <v>SWA(H) 1-1</v>
      </c>
      <c r="AD486" t="str">
        <f ca="1">IF(RIGHT(FPL_Combined[[#Headers],[Gameweek 29]],2)&lt;$B$622,INDEX(FPL_Results_Extract[Gameweek 04],MATCH($A486,FPL_Results_Extract[[Player]:[Player]],0)),INDEX(Team_Key[[Abbreviation]:[Abbreviation]],MATCH(LEFT(INDEX(FPL_Fixtures_Extract[],MATCH($A486,FPL_Fixtures_Extract[[Player]:[Player]],0),MATCH(FPL_Combined[[#Headers],[Gameweek 29]],FPL_Fixtures_Extract[#Headers],0)),LEN(INDEX(FPL_Fixtures_Extract[],MATCH($A486,FPL_Fixtures_Extract[[Player]:[Player]],0),MATCH(FPL_Combined[[#Headers],[Gameweek 29]],FPL_Fixtures_Extract[#Headers],0)))-4),Team_Key[[Full Name]:[Full Name]],0))&amp;RIGHT(INDEX(FPL_Fixtures_Extract[],MATCH($A486,FPL_Fixtures_Extract[[Player]:[Player]],0),MATCH(FPL_Combined[[#Headers],[Gameweek 29]],FPL_Fixtures_Extract[#Headers],0)),3))</f>
        <v>SOU(A)</v>
      </c>
      <c r="AE486" t="e">
        <f ca="1">IF(RIGHT(FPL_Combined[[#Headers],[Gameweek 30]],2)&lt;$B$622,INDEX(FPL_Results_Extract[Gameweek 05],MATCH($A486,FPL_Results_Extract[[Player]:[Player]],0)),INDEX(Team_Key[[Abbreviation]:[Abbreviation]],MATCH(LEFT(INDEX(FPL_Fixtures_Extract[],MATCH($A486,FPL_Fixtures_Extract[[Player]:[Player]],0),MATCH(FPL_Combined[[#Headers],[Gameweek 30]],FPL_Fixtures_Extract[#Headers],0)),LEN(INDEX(FPL_Fixtures_Extract[],MATCH($A486,FPL_Fixtures_Extract[[Player]:[Player]],0),MATCH(FPL_Combined[[#Headers],[Gameweek 30]],FPL_Fixtures_Extract[#Headers],0)))-4),Team_Key[[Full Name]:[Full Name]],0))&amp;RIGHT(INDEX(FPL_Fixtures_Extract[],MATCH($A486,FPL_Fixtures_Extract[[Player]:[Player]],0),MATCH(FPL_Combined[[#Headers],[Gameweek 30]],FPL_Fixtures_Extract[#Headers],0)),3))</f>
        <v>#VALUE!</v>
      </c>
      <c r="AF486" t="str">
        <f ca="1">IF(RIGHT(FPL_Combined[[#Headers],[Gameweek 31]],2)&lt;$B$622,INDEX(FPL_Results_Extract[Gameweek 06],MATCH($A486,FPL_Results_Extract[[Player]:[Player]],0)),INDEX(Team_Key[[Abbreviation]:[Abbreviation]],MATCH(LEFT(INDEX(FPL_Fixtures_Extract[],MATCH($A486,FPL_Fixtures_Extract[[Player]:[Player]],0),MATCH(FPL_Combined[[#Headers],[Gameweek 31]],FPL_Fixtures_Extract[#Headers],0)),LEN(INDEX(FPL_Fixtures_Extract[],MATCH($A486,FPL_Fixtures_Extract[[Player]:[Player]],0),MATCH(FPL_Combined[[#Headers],[Gameweek 31]],FPL_Fixtures_Extract[#Headers],0)))-4),Team_Key[[Full Name]:[Full Name]],0))&amp;RIGHT(INDEX(FPL_Fixtures_Extract[],MATCH($A486,FPL_Fixtures_Extract[[Player]:[Player]],0),MATCH(FPL_Combined[[#Headers],[Gameweek 31]],FPL_Fixtures_Extract[#Headers],0)),3))</f>
        <v>NEW(A)</v>
      </c>
      <c r="AG486" t="str">
        <f ca="1">IF(RIGHT(FPL_Combined[[#Headers],[Gameweek 32]],2)&lt;$B$622,INDEX(FPL_Results_Extract[Gameweek 07],MATCH($A486,FPL_Results_Extract[[Player]:[Player]],0)),INDEX(Team_Key[[Abbreviation]:[Abbreviation]],MATCH(LEFT(INDEX(FPL_Fixtures_Extract[],MATCH($A486,FPL_Fixtures_Extract[[Player]:[Player]],0),MATCH(FPL_Combined[[#Headers],[Gameweek 32]],FPL_Fixtures_Extract[#Headers],0)),LEN(INDEX(FPL_Fixtures_Extract[],MATCH($A486,FPL_Fixtures_Extract[[Player]:[Player]],0),MATCH(FPL_Combined[[#Headers],[Gameweek 32]],FPL_Fixtures_Extract[#Headers],0)))-4),Team_Key[[Full Name]:[Full Name]],0))&amp;RIGHT(INDEX(FPL_Fixtures_Extract[],MATCH($A486,FPL_Fixtures_Extract[[Player]:[Player]],0),MATCH(FPL_Combined[[#Headers],[Gameweek 32]],FPL_Fixtures_Extract[#Headers],0)),3))</f>
        <v>WBA(H)</v>
      </c>
      <c r="AH486" t="str">
        <f ca="1">IF(RIGHT(FPL_Combined[[#Headers],[Gameweek 33]],2)&lt;$B$622,INDEX(FPL_Results_Extract[Gameweek 08],MATCH($A486,FPL_Results_Extract[[Player]:[Player]],0)),INDEX(Team_Key[[Abbreviation]:[Abbreviation]],MATCH(LEFT(INDEX(FPL_Fixtures_Extract[],MATCH($A486,FPL_Fixtures_Extract[[Player]:[Player]],0),MATCH(FPL_Combined[[#Headers],[Gameweek 33]],FPL_Fixtures_Extract[#Headers],0)),LEN(INDEX(FPL_Fixtures_Extract[],MATCH($A486,FPL_Fixtures_Extract[[Player]:[Player]],0),MATCH(FPL_Combined[[#Headers],[Gameweek 33]],FPL_Fixtures_Extract[#Headers],0)))-4),Team_Key[[Full Name]:[Full Name]],0))&amp;RIGHT(INDEX(FPL_Fixtures_Extract[],MATCH($A486,FPL_Fixtures_Extract[[Player]:[Player]],0),MATCH(FPL_Combined[[#Headers],[Gameweek 33]],FPL_Fixtures_Extract[#Headers],0)),3))</f>
        <v>LEI(H)</v>
      </c>
      <c r="AI486" t="str">
        <f ca="1">IF(RIGHT(FPL_Combined[[#Headers],[Gameweek 34]],2)&lt;$B$622,INDEX(FPL_Results_Extract[Gameweek 09],MATCH($A486,FPL_Results_Extract[[Player]:[Player]],0)),INDEX(Team_Key[[Abbreviation]:[Abbreviation]],MATCH(LEFT(INDEX(FPL_Fixtures_Extract[],MATCH($A486,FPL_Fixtures_Extract[[Player]:[Player]],0),MATCH(FPL_Combined[[#Headers],[Gameweek 34]],FPL_Fixtures_Extract[#Headers],0)),LEN(INDEX(FPL_Fixtures_Extract[],MATCH($A486,FPL_Fixtures_Extract[[Player]:[Player]],0),MATCH(FPL_Combined[[#Headers],[Gameweek 34]],FPL_Fixtures_Extract[#Headers],0)))-4),Team_Key[[Full Name]:[Full Name]],0))&amp;RIGHT(INDEX(FPL_Fixtures_Extract[],MATCH($A486,FPL_Fixtures_Extract[[Player]:[Player]],0),MATCH(FPL_Combined[[#Headers],[Gameweek 34]],FPL_Fixtures_Extract[#Headers],0)),3))</f>
        <v>NOR(A)</v>
      </c>
      <c r="AJ486" t="str">
        <f ca="1">IF(RIGHT(FPL_Combined[[#Headers],[Gameweek 35]],2)&lt;$B$622,INDEX(FPL_Results_Extract[Gameweek 10],MATCH($A486,FPL_Results_Extract[[Player]:[Player]],0)),INDEX(Team_Key[[Abbreviation]:[Abbreviation]],MATCH(LEFT(INDEX(FPL_Fixtures_Extract[],MATCH($A486,FPL_Fixtures_Extract[[Player]:[Player]],0),MATCH(FPL_Combined[[#Headers],[Gameweek 35]],FPL_Fixtures_Extract[#Headers],0)),LEN(INDEX(FPL_Fixtures_Extract[],MATCH($A486,FPL_Fixtures_Extract[[Player]:[Player]],0),MATCH(FPL_Combined[[#Headers],[Gameweek 35]],FPL_Fixtures_Extract[#Headers],0)))-4),Team_Key[[Full Name]:[Full Name]],0))&amp;RIGHT(INDEX(FPL_Fixtures_Extract[],MATCH($A486,FPL_Fixtures_Extract[[Player]:[Player]],0),MATCH(FPL_Combined[[#Headers],[Gameweek 35]],FPL_Fixtures_Extract[#Headers],0)),3))</f>
        <v>ARS(H)</v>
      </c>
      <c r="AK486" t="str">
        <f ca="1">IF(RIGHT(FPL_Combined[[#Headers],[Gameweek 36]],2)&lt;$B$622,INDEX(FPL_Results_Extract[Gameweek 11],MATCH($A486,FPL_Results_Extract[[Player]:[Player]],0)),INDEX(Team_Key[[Abbreviation]:[Abbreviation]],MATCH(LEFT(INDEX(FPL_Fixtures_Extract[],MATCH($A486,FPL_Fixtures_Extract[[Player]:[Player]],0),MATCH(FPL_Combined[[#Headers],[Gameweek 36]],FPL_Fixtures_Extract[#Headers],0)),LEN(INDEX(FPL_Fixtures_Extract[],MATCH($A486,FPL_Fixtures_Extract[[Player]:[Player]],0),MATCH(FPL_Combined[[#Headers],[Gameweek 36]],FPL_Fixtures_Extract[#Headers],0)))-4),Team_Key[[Full Name]:[Full Name]],0))&amp;RIGHT(INDEX(FPL_Fixtures_Extract[],MATCH($A486,FPL_Fixtures_Extract[[Player]:[Player]],0),MATCH(FPL_Combined[[#Headers],[Gameweek 36]],FPL_Fixtures_Extract[#Headers],0)),3))</f>
        <v>STK(A)</v>
      </c>
      <c r="AL486" t="str">
        <f ca="1">IF(RIGHT(FPL_Combined[[#Headers],[Gameweek 37]],2)&lt;$B$622,INDEX(FPL_Results_Extract[Gameweek 12],MATCH($A486,FPL_Results_Extract[[Player]:[Player]],0)),INDEX(Team_Key[[Abbreviation]:[Abbreviation]],MATCH(LEFT(INDEX(FPL_Fixtures_Extract[],MATCH($A486,FPL_Fixtures_Extract[[Player]:[Player]],0),MATCH(FPL_Combined[[#Headers],[Gameweek 37]],FPL_Fixtures_Extract[#Headers],0)),LEN(INDEX(FPL_Fixtures_Extract[],MATCH($A486,FPL_Fixtures_Extract[[Player]:[Player]],0),MATCH(FPL_Combined[[#Headers],[Gameweek 37]],FPL_Fixtures_Extract[#Headers],0)))-4),Team_Key[[Full Name]:[Full Name]],0))&amp;RIGHT(INDEX(FPL_Fixtures_Extract[],MATCH($A486,FPL_Fixtures_Extract[[Player]:[Player]],0),MATCH(FPL_Combined[[#Headers],[Gameweek 37]],FPL_Fixtures_Extract[#Headers],0)),3))</f>
        <v>CHE(H)</v>
      </c>
      <c r="AM486" t="str">
        <f ca="1">IF(RIGHT(FPL_Combined[[#Headers],[Gameweek 38]],2)&lt;$B$622,INDEX(FPL_Results_Extract[Gameweek 13],MATCH($A486,FPL_Results_Extract[[Player]:[Player]],0)),INDEX(Team_Key[[Abbreviation]:[Abbreviation]],MATCH(LEFT(INDEX(FPL_Fixtures_Extract[],MATCH($A486,FPL_Fixtures_Extract[[Player]:[Player]],0),MATCH(FPL_Combined[[#Headers],[Gameweek 38]],FPL_Fixtures_Extract[#Headers],0)),LEN(INDEX(FPL_Fixtures_Extract[],MATCH($A486,FPL_Fixtures_Extract[[Player]:[Player]],0),MATCH(FPL_Combined[[#Headers],[Gameweek 38]],FPL_Fixtures_Extract[#Headers],0)))-4),Team_Key[[Full Name]:[Full Name]],0))&amp;RIGHT(INDEX(FPL_Fixtures_Extract[],MATCH($A486,FPL_Fixtures_Extract[[Player]:[Player]],0),MATCH(FPL_Combined[[#Headers],[Gameweek 38]],FPL_Fixtures_Extract[#Headers],0)),3))</f>
        <v>WAT(A)</v>
      </c>
    </row>
    <row r="487" spans="1:39" x14ac:dyDescent="0.45">
      <c r="A487" t="s">
        <v>610</v>
      </c>
      <c r="B487" t="str">
        <f ca="1">IF(RIGHT(FPL_Combined[[#Headers],[Gameweek 01]],2)&lt;$B$622,INDEX(FPL_Results_Extract[Gameweek 01],MATCH($A487,FPL_Results_Extract[[Player]:[Player]],0)),INDEX(Team_Key[[Abbreviation]:[Abbreviation]],MATCH(LEFT(INDEX(FPL_Fixtures_Extract[],MATCH($A487,FPL_Fixtures_Extract[[Player]:[Player]],0),MATCH(FPL_Combined[[#Headers],[Gameweek 01]],FPL_Fixtures_Extract[#Headers],0)),LEN(INDEX(FPL_Fixtures_Extract[],MATCH($A487,FPL_Fixtures_Extract[[Player]:[Player]],0),MATCH(FPL_Combined[[#Headers],[Gameweek 01]],FPL_Fixtures_Extract[#Headers],0)))-4),Team_Key[[Full Name]:[Full Name]],0))&amp;RIGHT(INDEX(FPL_Fixtures_Extract[],MATCH($A487,FPL_Fixtures_Extract[[Player]:[Player]],0),MATCH(FPL_Combined[[#Headers],[Gameweek 01]],FPL_Fixtures_Extract[#Headers],0)),3))</f>
        <v>TOT(H) 1-0</v>
      </c>
      <c r="C487" t="str">
        <f ca="1">IF(RIGHT(FPL_Combined[[#Headers],[Gameweek 02]],2)&lt;$B$622,INDEX(FPL_Results_Extract[Gameweek 02],MATCH($A487,FPL_Results_Extract[[Player]:[Player]],0)),INDEX(Team_Key[[Abbreviation]:[Abbreviation]],MATCH(LEFT(INDEX(FPL_Fixtures_Extract[],MATCH($A487,FPL_Fixtures_Extract[[Player]:[Player]],0),MATCH(FPL_Combined[[#Headers],[Gameweek 02]],FPL_Fixtures_Extract[#Headers],0)),LEN(INDEX(FPL_Fixtures_Extract[],MATCH($A487,FPL_Fixtures_Extract[[Player]:[Player]],0),MATCH(FPL_Combined[[#Headers],[Gameweek 02]],FPL_Fixtures_Extract[#Headers],0)))-4),Team_Key[[Full Name]:[Full Name]],0))&amp;RIGHT(INDEX(FPL_Fixtures_Extract[],MATCH($A487,FPL_Fixtures_Extract[[Player]:[Player]],0),MATCH(FPL_Combined[[#Headers],[Gameweek 02]],FPL_Fixtures_Extract[#Headers],0)),3))</f>
        <v>AVL(A) 1-0</v>
      </c>
      <c r="D487" t="str">
        <f ca="1">IF(RIGHT(FPL_Combined[[#Headers],[Gameweek 03]],2)&lt;$B$622,INDEX(FPL_Results_Extract[Gameweek 03],MATCH($A487,FPL_Results_Extract[[Player]:[Player]],0)),INDEX(Team_Key[[Abbreviation]:[Abbreviation]],MATCH(LEFT(INDEX(FPL_Fixtures_Extract[],MATCH($A487,FPL_Fixtures_Extract[[Player]:[Player]],0),MATCH(FPL_Combined[[#Headers],[Gameweek 03]],FPL_Fixtures_Extract[#Headers],0)),LEN(INDEX(FPL_Fixtures_Extract[],MATCH($A487,FPL_Fixtures_Extract[[Player]:[Player]],0),MATCH(FPL_Combined[[#Headers],[Gameweek 03]],FPL_Fixtures_Extract[#Headers],0)))-4),Team_Key[[Full Name]:[Full Name]],0))&amp;RIGHT(INDEX(FPL_Fixtures_Extract[],MATCH($A487,FPL_Fixtures_Extract[[Player]:[Player]],0),MATCH(FPL_Combined[[#Headers],[Gameweek 03]],FPL_Fixtures_Extract[#Headers],0)),3))</f>
        <v>NEW(H) 0-0</v>
      </c>
      <c r="E487" t="str">
        <f ca="1">IF(RIGHT(FPL_Combined[[#Headers],[Gameweek 04]],2)&lt;$B$622,INDEX(FPL_Results_Extract[Gameweek 04],MATCH($A487,FPL_Results_Extract[[Player]:[Player]],0)),INDEX(Team_Key[[Abbreviation]:[Abbreviation]],MATCH(LEFT(INDEX(FPL_Fixtures_Extract[],MATCH($A487,FPL_Fixtures_Extract[[Player]:[Player]],0),MATCH(FPL_Combined[[#Headers],[Gameweek 04]],FPL_Fixtures_Extract[#Headers],0)),LEN(INDEX(FPL_Fixtures_Extract[],MATCH($A487,FPL_Fixtures_Extract[[Player]:[Player]],0),MATCH(FPL_Combined[[#Headers],[Gameweek 04]],FPL_Fixtures_Extract[#Headers],0)))-4),Team_Key[[Full Name]:[Full Name]],0))&amp;RIGHT(INDEX(FPL_Fixtures_Extract[],MATCH($A487,FPL_Fixtures_Extract[[Player]:[Player]],0),MATCH(FPL_Combined[[#Headers],[Gameweek 04]],FPL_Fixtures_Extract[#Headers],0)),3))</f>
        <v>SWA(A) 1-2</v>
      </c>
      <c r="F487" t="str">
        <f ca="1">IF(RIGHT(FPL_Combined[[#Headers],[Gameweek 05]],2)&lt;$B$622,INDEX(FPL_Results_Extract[Gameweek 05],MATCH($A487,FPL_Results_Extract[[Player]:[Player]],0)),INDEX(Team_Key[[Abbreviation]:[Abbreviation]],MATCH(LEFT(INDEX(FPL_Fixtures_Extract[],MATCH($A487,FPL_Fixtures_Extract[[Player]:[Player]],0),MATCH(FPL_Combined[[#Headers],[Gameweek 05]],FPL_Fixtures_Extract[#Headers],0)),LEN(INDEX(FPL_Fixtures_Extract[],MATCH($A487,FPL_Fixtures_Extract[[Player]:[Player]],0),MATCH(FPL_Combined[[#Headers],[Gameweek 05]],FPL_Fixtures_Extract[#Headers],0)))-4),Team_Key[[Full Name]:[Full Name]],0))&amp;RIGHT(INDEX(FPL_Fixtures_Extract[],MATCH($A487,FPL_Fixtures_Extract[[Player]:[Player]],0),MATCH(FPL_Combined[[#Headers],[Gameweek 05]],FPL_Fixtures_Extract[#Headers],0)),3))</f>
        <v>LIV(H) 3-1</v>
      </c>
      <c r="G487" t="str">
        <f ca="1">IF(RIGHT(FPL_Combined[[#Headers],[Gameweek 06]],2)&lt;$B$622,INDEX(FPL_Results_Extract[Gameweek 06],MATCH($A487,FPL_Results_Extract[[Player]:[Player]],0)),INDEX(Team_Key[[Abbreviation]:[Abbreviation]],MATCH(LEFT(INDEX(FPL_Fixtures_Extract[],MATCH($A487,FPL_Fixtures_Extract[[Player]:[Player]],0),MATCH(FPL_Combined[[#Headers],[Gameweek 06]],FPL_Fixtures_Extract[#Headers],0)),LEN(INDEX(FPL_Fixtures_Extract[],MATCH($A487,FPL_Fixtures_Extract[[Player]:[Player]],0),MATCH(FPL_Combined[[#Headers],[Gameweek 06]],FPL_Fixtures_Extract[#Headers],0)))-4),Team_Key[[Full Name]:[Full Name]],0))&amp;RIGHT(INDEX(FPL_Fixtures_Extract[],MATCH($A487,FPL_Fixtures_Extract[[Player]:[Player]],0),MATCH(FPL_Combined[[#Headers],[Gameweek 06]],FPL_Fixtures_Extract[#Headers],0)),3))</f>
        <v>SOU(A) 3-2</v>
      </c>
      <c r="H487" t="str">
        <f ca="1">IF(RIGHT(FPL_Combined[[#Headers],[Gameweek 07]],2)&lt;$B$622,INDEX(FPL_Results_Extract[Gameweek 07],MATCH($A487,FPL_Results_Extract[[Player]:[Player]],0)),INDEX(Team_Key[[Abbreviation]:[Abbreviation]],MATCH(LEFT(INDEX(FPL_Fixtures_Extract[],MATCH($A487,FPL_Fixtures_Extract[[Player]:[Player]],0),MATCH(FPL_Combined[[#Headers],[Gameweek 07]],FPL_Fixtures_Extract[#Headers],0)),LEN(INDEX(FPL_Fixtures_Extract[],MATCH($A487,FPL_Fixtures_Extract[[Player]:[Player]],0),MATCH(FPL_Combined[[#Headers],[Gameweek 07]],FPL_Fixtures_Extract[#Headers],0)))-4),Team_Key[[Full Name]:[Full Name]],0))&amp;RIGHT(INDEX(FPL_Fixtures_Extract[],MATCH($A487,FPL_Fixtures_Extract[[Player]:[Player]],0),MATCH(FPL_Combined[[#Headers],[Gameweek 07]],FPL_Fixtures_Extract[#Headers],0)),3))</f>
        <v>SUN(H) 3-0</v>
      </c>
      <c r="I487" t="str">
        <f ca="1">IF(RIGHT(FPL_Combined[[#Headers],[Gameweek 08]],2)&lt;$B$622,INDEX(FPL_Results_Extract[Gameweek 08],MATCH($A487,FPL_Results_Extract[[Player]:[Player]],0)),INDEX(Team_Key[[Abbreviation]:[Abbreviation]],MATCH(LEFT(INDEX(FPL_Fixtures_Extract[],MATCH($A487,FPL_Fixtures_Extract[[Player]:[Player]],0),MATCH(FPL_Combined[[#Headers],[Gameweek 08]],FPL_Fixtures_Extract[#Headers],0)),LEN(INDEX(FPL_Fixtures_Extract[],MATCH($A487,FPL_Fixtures_Extract[[Player]:[Player]],0),MATCH(FPL_Combined[[#Headers],[Gameweek 08]],FPL_Fixtures_Extract[#Headers],0)))-4),Team_Key[[Full Name]:[Full Name]],0))&amp;RIGHT(INDEX(FPL_Fixtures_Extract[],MATCH($A487,FPL_Fixtures_Extract[[Player]:[Player]],0),MATCH(FPL_Combined[[#Headers],[Gameweek 08]],FPL_Fixtures_Extract[#Headers],0)),3))</f>
        <v>ARS(A) 0-3</v>
      </c>
      <c r="J487" t="str">
        <f ca="1">IF(RIGHT(FPL_Combined[[#Headers],[Gameweek 09]],2)&lt;$B$622,INDEX(FPL_Results_Extract[Gameweek 09],MATCH($A487,FPL_Results_Extract[[Player]:[Player]],0)),INDEX(Team_Key[[Abbreviation]:[Abbreviation]],MATCH(LEFT(INDEX(FPL_Fixtures_Extract[],MATCH($A487,FPL_Fixtures_Extract[[Player]:[Player]],0),MATCH(FPL_Combined[[#Headers],[Gameweek 09]],FPL_Fixtures_Extract[#Headers],0)),LEN(INDEX(FPL_Fixtures_Extract[],MATCH($A487,FPL_Fixtures_Extract[[Player]:[Player]],0),MATCH(FPL_Combined[[#Headers],[Gameweek 09]],FPL_Fixtures_Extract[#Headers],0)))-4),Team_Key[[Full Name]:[Full Name]],0))&amp;RIGHT(INDEX(FPL_Fixtures_Extract[],MATCH($A487,FPL_Fixtures_Extract[[Player]:[Player]],0),MATCH(FPL_Combined[[#Headers],[Gameweek 09]],FPL_Fixtures_Extract[#Headers],0)),3))</f>
        <v>EVE(A) 3-0</v>
      </c>
      <c r="K487" t="str">
        <f ca="1">IF(RIGHT(FPL_Combined[[#Headers],[Gameweek 10]],2)&lt;$B$622,INDEX(FPL_Results_Extract[Gameweek 10],MATCH($A487,FPL_Results_Extract[[Player]:[Player]],0)),INDEX(Team_Key[[Abbreviation]:[Abbreviation]],MATCH(LEFT(INDEX(FPL_Fixtures_Extract[],MATCH($A487,FPL_Fixtures_Extract[[Player]:[Player]],0),MATCH(FPL_Combined[[#Headers],[Gameweek 10]],FPL_Fixtures_Extract[#Headers],0)),LEN(INDEX(FPL_Fixtures_Extract[],MATCH($A487,FPL_Fixtures_Extract[[Player]:[Player]],0),MATCH(FPL_Combined[[#Headers],[Gameweek 10]],FPL_Fixtures_Extract[#Headers],0)))-4),Team_Key[[Full Name]:[Full Name]],0))&amp;RIGHT(INDEX(FPL_Fixtures_Extract[],MATCH($A487,FPL_Fixtures_Extract[[Player]:[Player]],0),MATCH(FPL_Combined[[#Headers],[Gameweek 10]],FPL_Fixtures_Extract[#Headers],0)),3))</f>
        <v>MCI(H) 0-0</v>
      </c>
      <c r="L487" t="str">
        <f ca="1">IF(RIGHT(FPL_Combined[[#Headers],[Gameweek 11]],2)&lt;$B$622,INDEX(FPL_Results_Extract[Gameweek 11],MATCH($A487,FPL_Results_Extract[[Player]:[Player]],0)),INDEX(Team_Key[[Abbreviation]:[Abbreviation]],MATCH(LEFT(INDEX(FPL_Fixtures_Extract[],MATCH($A487,FPL_Fixtures_Extract[[Player]:[Player]],0),MATCH(FPL_Combined[[#Headers],[Gameweek 11]],FPL_Fixtures_Extract[#Headers],0)),LEN(INDEX(FPL_Fixtures_Extract[],MATCH($A487,FPL_Fixtures_Extract[[Player]:[Player]],0),MATCH(FPL_Combined[[#Headers],[Gameweek 11]],FPL_Fixtures_Extract[#Headers],0)))-4),Team_Key[[Full Name]:[Full Name]],0))&amp;RIGHT(INDEX(FPL_Fixtures_Extract[],MATCH($A487,FPL_Fixtures_Extract[[Player]:[Player]],0),MATCH(FPL_Combined[[#Headers],[Gameweek 11]],FPL_Fixtures_Extract[#Headers],0)),3))</f>
        <v>CRY(A) 0-0</v>
      </c>
      <c r="M487" t="str">
        <f ca="1">IF(RIGHT(FPL_Combined[[#Headers],[Gameweek 12]],2)&lt;$B$622,INDEX(FPL_Results_Extract[Gameweek 12],MATCH($A487,FPL_Results_Extract[[Player]:[Player]],0)),INDEX(Team_Key[[Abbreviation]:[Abbreviation]],MATCH(LEFT(INDEX(FPL_Fixtures_Extract[],MATCH($A487,FPL_Fixtures_Extract[[Player]:[Player]],0),MATCH(FPL_Combined[[#Headers],[Gameweek 12]],FPL_Fixtures_Extract[#Headers],0)),LEN(INDEX(FPL_Fixtures_Extract[],MATCH($A487,FPL_Fixtures_Extract[[Player]:[Player]],0),MATCH(FPL_Combined[[#Headers],[Gameweek 12]],FPL_Fixtures_Extract[#Headers],0)))-4),Team_Key[[Full Name]:[Full Name]],0))&amp;RIGHT(INDEX(FPL_Fixtures_Extract[],MATCH($A487,FPL_Fixtures_Extract[[Player]:[Player]],0),MATCH(FPL_Combined[[#Headers],[Gameweek 12]],FPL_Fixtures_Extract[#Headers],0)),3))</f>
        <v>WBA(H) 2-0</v>
      </c>
      <c r="N487" t="str">
        <f ca="1">IF(RIGHT(FPL_Combined[[#Headers],[Gameweek 13]],2)&lt;$B$622,INDEX(FPL_Results_Extract[Gameweek 13],MATCH($A487,FPL_Results_Extract[[Player]:[Player]],0)),INDEX(Team_Key[[Abbreviation]:[Abbreviation]],MATCH(LEFT(INDEX(FPL_Fixtures_Extract[],MATCH($A487,FPL_Fixtures_Extract[[Player]:[Player]],0),MATCH(FPL_Combined[[#Headers],[Gameweek 13]],FPL_Fixtures_Extract[#Headers],0)),LEN(INDEX(FPL_Fixtures_Extract[],MATCH($A487,FPL_Fixtures_Extract[[Player]:[Player]],0),MATCH(FPL_Combined[[#Headers],[Gameweek 13]],FPL_Fixtures_Extract[#Headers],0)))-4),Team_Key[[Full Name]:[Full Name]],0))&amp;RIGHT(INDEX(FPL_Fixtures_Extract[],MATCH($A487,FPL_Fixtures_Extract[[Player]:[Player]],0),MATCH(FPL_Combined[[#Headers],[Gameweek 13]],FPL_Fixtures_Extract[#Headers],0)),3))</f>
        <v>WAT(A) 2-1</v>
      </c>
      <c r="O487" t="str">
        <f ca="1">IF(RIGHT(FPL_Combined[[#Headers],[Gameweek 14]],2)&lt;$B$622,INDEX(FPL_Results_Extract[Gameweek 14],MATCH($A487,FPL_Results_Extract[[Player]:[Player]],0)),INDEX(Team_Key[[Abbreviation]:[Abbreviation]],MATCH(LEFT(INDEX(FPL_Fixtures_Extract[],MATCH($A487,FPL_Fixtures_Extract[[Player]:[Player]],0),MATCH(FPL_Combined[[#Headers],[Gameweek 14]],FPL_Fixtures_Extract[#Headers],0)),LEN(INDEX(FPL_Fixtures_Extract[],MATCH($A487,FPL_Fixtures_Extract[[Player]:[Player]],0),MATCH(FPL_Combined[[#Headers],[Gameweek 14]],FPL_Fixtures_Extract[#Headers],0)))-4),Team_Key[[Full Name]:[Full Name]],0))&amp;RIGHT(INDEX(FPL_Fixtures_Extract[],MATCH($A487,FPL_Fixtures_Extract[[Player]:[Player]],0),MATCH(FPL_Combined[[#Headers],[Gameweek 14]],FPL_Fixtures_Extract[#Headers],0)),3))</f>
        <v>LEI(A) 1-1</v>
      </c>
      <c r="P487" t="str">
        <f ca="1">IF(RIGHT(FPL_Combined[[#Headers],[Gameweek 15]],2)&lt;$B$622,INDEX(FPL_Results_Extract[Gameweek 15],MATCH($A487,FPL_Results_Extract[[Player]:[Player]],0)),INDEX(Team_Key[[Abbreviation]:[Abbreviation]],MATCH(LEFT(INDEX(FPL_Fixtures_Extract[],MATCH($A487,FPL_Fixtures_Extract[[Player]:[Player]],0),MATCH(FPL_Combined[[#Headers],[Gameweek 15]],FPL_Fixtures_Extract[#Headers],0)),LEN(INDEX(FPL_Fixtures_Extract[],MATCH($A487,FPL_Fixtures_Extract[[Player]:[Player]],0),MATCH(FPL_Combined[[#Headers],[Gameweek 15]],FPL_Fixtures_Extract[#Headers],0)))-4),Team_Key[[Full Name]:[Full Name]],0))&amp;RIGHT(INDEX(FPL_Fixtures_Extract[],MATCH($A487,FPL_Fixtures_Extract[[Player]:[Player]],0),MATCH(FPL_Combined[[#Headers],[Gameweek 15]],FPL_Fixtures_Extract[#Headers],0)),3))</f>
        <v>WHU(H) 0-0</v>
      </c>
      <c r="Q487" t="str">
        <f ca="1">IF(RIGHT(FPL_Combined[[#Headers],[Gameweek 16]],2)&lt;$B$622,INDEX(FPL_Results_Extract[Gameweek 16],MATCH($A487,FPL_Results_Extract[[Player]:[Player]],0)),INDEX(Team_Key[[Abbreviation]:[Abbreviation]],MATCH(LEFT(INDEX(FPL_Fixtures_Extract[],MATCH($A487,FPL_Fixtures_Extract[[Player]:[Player]],0),MATCH(FPL_Combined[[#Headers],[Gameweek 16]],FPL_Fixtures_Extract[#Headers],0)),LEN(INDEX(FPL_Fixtures_Extract[],MATCH($A487,FPL_Fixtures_Extract[[Player]:[Player]],0),MATCH(FPL_Combined[[#Headers],[Gameweek 16]],FPL_Fixtures_Extract[#Headers],0)))-4),Team_Key[[Full Name]:[Full Name]],0))&amp;RIGHT(INDEX(FPL_Fixtures_Extract[],MATCH($A487,FPL_Fixtures_Extract[[Player]:[Player]],0),MATCH(FPL_Combined[[#Headers],[Gameweek 16]],FPL_Fixtures_Extract[#Headers],0)),3))</f>
        <v>BOU(A) 1-2</v>
      </c>
      <c r="R487" t="str">
        <f ca="1">IF(RIGHT(FPL_Combined[[#Headers],[Gameweek 17]],2)&lt;$B$622,INDEX(FPL_Results_Extract[Gameweek 17],MATCH($A487,FPL_Results_Extract[[Player]:[Player]],0)),INDEX(Team_Key[[Abbreviation]:[Abbreviation]],MATCH(LEFT(INDEX(FPL_Fixtures_Extract[],MATCH($A487,FPL_Fixtures_Extract[[Player]:[Player]],0),MATCH(FPL_Combined[[#Headers],[Gameweek 17]],FPL_Fixtures_Extract[#Headers],0)),LEN(INDEX(FPL_Fixtures_Extract[],MATCH($A487,FPL_Fixtures_Extract[[Player]:[Player]],0),MATCH(FPL_Combined[[#Headers],[Gameweek 17]],FPL_Fixtures_Extract[#Headers],0)))-4),Team_Key[[Full Name]:[Full Name]],0))&amp;RIGHT(INDEX(FPL_Fixtures_Extract[],MATCH($A487,FPL_Fixtures_Extract[[Player]:[Player]],0),MATCH(FPL_Combined[[#Headers],[Gameweek 17]],FPL_Fixtures_Extract[#Headers],0)),3))</f>
        <v>NOR(H) 1-2</v>
      </c>
      <c r="S487" t="str">
        <f ca="1">IF(RIGHT(FPL_Combined[[#Headers],[Gameweek 18]],2)&lt;$B$622,INDEX(FPL_Results_Extract[Gameweek 18],MATCH($A487,FPL_Results_Extract[[Player]:[Player]],0)),INDEX(Team_Key[[Abbreviation]:[Abbreviation]],MATCH(LEFT(INDEX(FPL_Fixtures_Extract[],MATCH($A487,FPL_Fixtures_Extract[[Player]:[Player]],0),MATCH(FPL_Combined[[#Headers],[Gameweek 18]],FPL_Fixtures_Extract[#Headers],0)),LEN(INDEX(FPL_Fixtures_Extract[],MATCH($A487,FPL_Fixtures_Extract[[Player]:[Player]],0),MATCH(FPL_Combined[[#Headers],[Gameweek 18]],FPL_Fixtures_Extract[#Headers],0)))-4),Team_Key[[Full Name]:[Full Name]],0))&amp;RIGHT(INDEX(FPL_Fixtures_Extract[],MATCH($A487,FPL_Fixtures_Extract[[Player]:[Player]],0),MATCH(FPL_Combined[[#Headers],[Gameweek 18]],FPL_Fixtures_Extract[#Headers],0)),3))</f>
        <v>STK(A) 0-2</v>
      </c>
      <c r="T487" t="str">
        <f ca="1">IF(RIGHT(FPL_Combined[[#Headers],[Gameweek 19]],2)&lt;$B$622,INDEX(FPL_Results_Extract[Gameweek 19],MATCH($A487,FPL_Results_Extract[[Player]:[Player]],0)),INDEX(Team_Key[[Abbreviation]:[Abbreviation]],MATCH(LEFT(INDEX(FPL_Fixtures_Extract[],MATCH($A487,FPL_Fixtures_Extract[[Player]:[Player]],0),MATCH(FPL_Combined[[#Headers],[Gameweek 19]],FPL_Fixtures_Extract[#Headers],0)),LEN(INDEX(FPL_Fixtures_Extract[],MATCH($A487,FPL_Fixtures_Extract[[Player]:[Player]],0),MATCH(FPL_Combined[[#Headers],[Gameweek 19]],FPL_Fixtures_Extract[#Headers],0)))-4),Team_Key[[Full Name]:[Full Name]],0))&amp;RIGHT(INDEX(FPL_Fixtures_Extract[],MATCH($A487,FPL_Fixtures_Extract[[Player]:[Player]],0),MATCH(FPL_Combined[[#Headers],[Gameweek 19]],FPL_Fixtures_Extract[#Headers],0)),3))</f>
        <v>CHE(H) 0-0</v>
      </c>
      <c r="U487" t="str">
        <f ca="1">IF(RIGHT(FPL_Combined[[#Headers],[Gameweek 20]],2)&lt;$B$622,INDEX(FPL_Results_Extract[Gameweek 20],MATCH($A487,FPL_Results_Extract[[Player]:[Player]],0)),INDEX(Team_Key[[Abbreviation]:[Abbreviation]],MATCH(LEFT(INDEX(FPL_Fixtures_Extract[],MATCH($A487,FPL_Fixtures_Extract[[Player]:[Player]],0),MATCH(FPL_Combined[[#Headers],[Gameweek 20]],FPL_Fixtures_Extract[#Headers],0)),LEN(INDEX(FPL_Fixtures_Extract[],MATCH($A487,FPL_Fixtures_Extract[[Player]:[Player]],0),MATCH(FPL_Combined[[#Headers],[Gameweek 20]],FPL_Fixtures_Extract[#Headers],0)))-4),Team_Key[[Full Name]:[Full Name]],0))&amp;RIGHT(INDEX(FPL_Fixtures_Extract[],MATCH($A487,FPL_Fixtures_Extract[[Player]:[Player]],0),MATCH(FPL_Combined[[#Headers],[Gameweek 20]],FPL_Fixtures_Extract[#Headers],0)),3))</f>
        <v>SWA(H) 2-1</v>
      </c>
      <c r="V487" t="str">
        <f ca="1">IF(RIGHT(FPL_Combined[[#Headers],[Gameweek 21]],2)&lt;$B$622,INDEX(FPL_Results_Extract[Gameweek 21],MATCH($A487,FPL_Results_Extract[[Player]:[Player]],0)),INDEX(Team_Key[[Abbreviation]:[Abbreviation]],MATCH(LEFT(INDEX(FPL_Fixtures_Extract[],MATCH($A487,FPL_Fixtures_Extract[[Player]:[Player]],0),MATCH(FPL_Combined[[#Headers],[Gameweek 21]],FPL_Fixtures_Extract[#Headers],0)),LEN(INDEX(FPL_Fixtures_Extract[],MATCH($A487,FPL_Fixtures_Extract[[Player]:[Player]],0),MATCH(FPL_Combined[[#Headers],[Gameweek 21]],FPL_Fixtures_Extract[#Headers],0)))-4),Team_Key[[Full Name]:[Full Name]],0))&amp;RIGHT(INDEX(FPL_Fixtures_Extract[],MATCH($A487,FPL_Fixtures_Extract[[Player]:[Player]],0),MATCH(FPL_Combined[[#Headers],[Gameweek 21]],FPL_Fixtures_Extract[#Headers],0)),3))</f>
        <v>NEW(A) 3-3</v>
      </c>
      <c r="W487" t="str">
        <f ca="1">IF(RIGHT(FPL_Combined[[#Headers],[Gameweek 22]],2)&lt;$B$622,INDEX(FPL_Results_Extract[Gameweek 22],MATCH($A487,FPL_Results_Extract[[Player]:[Player]],0)),INDEX(Team_Key[[Abbreviation]:[Abbreviation]],MATCH(LEFT(INDEX(FPL_Fixtures_Extract[],MATCH($A487,FPL_Fixtures_Extract[[Player]:[Player]],0),MATCH(FPL_Combined[[#Headers],[Gameweek 22]],FPL_Fixtures_Extract[#Headers],0)),LEN(INDEX(FPL_Fixtures_Extract[],MATCH($A487,FPL_Fixtures_Extract[[Player]:[Player]],0),MATCH(FPL_Combined[[#Headers],[Gameweek 22]],FPL_Fixtures_Extract[#Headers],0)))-4),Team_Key[[Full Name]:[Full Name]],0))&amp;RIGHT(INDEX(FPL_Fixtures_Extract[],MATCH($A487,FPL_Fixtures_Extract[[Player]:[Player]],0),MATCH(FPL_Combined[[#Headers],[Gameweek 22]],FPL_Fixtures_Extract[#Headers],0)),3))</f>
        <v>LIV(A) 1-0</v>
      </c>
      <c r="X487" t="str">
        <f ca="1">IF(RIGHT(FPL_Combined[[#Headers],[Gameweek 23]],2)&lt;$B$622,INDEX(FPL_Results_Extract[Gameweek 23],MATCH($A487,FPL_Results_Extract[[Player]:[Player]],0)),INDEX(Team_Key[[Abbreviation]:[Abbreviation]],MATCH(LEFT(INDEX(FPL_Fixtures_Extract[],MATCH($A487,FPL_Fixtures_Extract[[Player]:[Player]],0),MATCH(FPL_Combined[[#Headers],[Gameweek 23]],FPL_Fixtures_Extract[#Headers],0)),LEN(INDEX(FPL_Fixtures_Extract[],MATCH($A487,FPL_Fixtures_Extract[[Player]:[Player]],0),MATCH(FPL_Combined[[#Headers],[Gameweek 23]],FPL_Fixtures_Extract[#Headers],0)))-4),Team_Key[[Full Name]:[Full Name]],0))&amp;RIGHT(INDEX(FPL_Fixtures_Extract[],MATCH($A487,FPL_Fixtures_Extract[[Player]:[Player]],0),MATCH(FPL_Combined[[#Headers],[Gameweek 23]],FPL_Fixtures_Extract[#Headers],0)),3))</f>
        <v>SOU(H) 0-1</v>
      </c>
      <c r="Y487" t="str">
        <f ca="1">IF(RIGHT(FPL_Combined[[#Headers],[Gameweek 24]],2)&lt;$B$622,INDEX(FPL_Results_Extract[Team],MATCH($A487,FPL_Results_Extract[[Player]:[Player]],0)),INDEX(Team_Key[[Abbreviation]:[Abbreviation]],MATCH(LEFT(INDEX(FPL_Fixtures_Extract[],MATCH($A487,FPL_Fixtures_Extract[[Player]:[Player]],0),MATCH(FPL_Combined[[#Headers],[Gameweek 24]],FPL_Fixtures_Extract[#Headers],0)),LEN(INDEX(FPL_Fixtures_Extract[],MATCH($A487,FPL_Fixtures_Extract[[Player]:[Player]],0),MATCH(FPL_Combined[[#Headers],[Gameweek 24]],FPL_Fixtures_Extract[#Headers],0)))-4),Team_Key[[Full Name]:[Full Name]],0))&amp;RIGHT(INDEX(FPL_Fixtures_Extract[],MATCH($A487,FPL_Fixtures_Extract[[Player]:[Player]],0),MATCH(FPL_Combined[[#Headers],[Gameweek 24]],FPL_Fixtures_Extract[#Headers],0)),3))</f>
        <v>MUN</v>
      </c>
      <c r="Z487" t="str">
        <f ca="1">IF(RIGHT(FPL_Combined[[#Headers],[Gameweek 25]],2)&lt;$B$622,INDEX(FPL_Results_Extract[Player],MATCH($A487,FPL_Results_Extract[[Player]:[Player]],0)),INDEX(Team_Key[[Abbreviation]:[Abbreviation]],MATCH(LEFT(INDEX(FPL_Fixtures_Extract[],MATCH($A487,FPL_Fixtures_Extract[[Player]:[Player]],0),MATCH(FPL_Combined[[#Headers],[Gameweek 25]],FPL_Fixtures_Extract[#Headers],0)),LEN(INDEX(FPL_Fixtures_Extract[],MATCH($A487,FPL_Fixtures_Extract[[Player]:[Player]],0),MATCH(FPL_Combined[[#Headers],[Gameweek 25]],FPL_Fixtures_Extract[#Headers],0)))-4),Team_Key[[Full Name]:[Full Name]],0))&amp;RIGHT(INDEX(FPL_Fixtures_Extract[],MATCH($A487,FPL_Fixtures_Extract[[Player]:[Player]],0),MATCH(FPL_Combined[[#Headers],[Gameweek 25]],FPL_Fixtures_Extract[#Headers],0)),3))</f>
        <v>Rojo</v>
      </c>
      <c r="AA487" t="str">
        <f ca="1">IF(RIGHT(FPL_Combined[[#Headers],[Gameweek 26]],2)&lt;$B$622,INDEX(FPL_Results_Extract[Gameweek 01],MATCH($A487,FPL_Results_Extract[[Player]:[Player]],0)),INDEX(Team_Key[[Abbreviation]:[Abbreviation]],MATCH(LEFT(INDEX(FPL_Fixtures_Extract[],MATCH($A487,FPL_Fixtures_Extract[[Player]:[Player]],0),MATCH(FPL_Combined[[#Headers],[Gameweek 26]],FPL_Fixtures_Extract[#Headers],0)),LEN(INDEX(FPL_Fixtures_Extract[],MATCH($A487,FPL_Fixtures_Extract[[Player]:[Player]],0),MATCH(FPL_Combined[[#Headers],[Gameweek 26]],FPL_Fixtures_Extract[#Headers],0)))-4),Team_Key[[Full Name]:[Full Name]],0))&amp;RIGHT(INDEX(FPL_Fixtures_Extract[],MATCH($A487,FPL_Fixtures_Extract[[Player]:[Player]],0),MATCH(FPL_Combined[[#Headers],[Gameweek 26]],FPL_Fixtures_Extract[#Headers],0)),3))</f>
        <v>TOT(H) 1-0</v>
      </c>
      <c r="AB487" t="str">
        <f ca="1">IF(RIGHT(FPL_Combined[[#Headers],[Gameweek 27]],2)&lt;$B$622,INDEX(FPL_Results_Extract[Gameweek 02],MATCH($A487,FPL_Results_Extract[[Player]:[Player]],0)),INDEX(Team_Key[[Abbreviation]:[Abbreviation]],MATCH(LEFT(INDEX(FPL_Fixtures_Extract[],MATCH($A487,FPL_Fixtures_Extract[[Player]:[Player]],0),MATCH(FPL_Combined[[#Headers],[Gameweek 27]],FPL_Fixtures_Extract[#Headers],0)),LEN(INDEX(FPL_Fixtures_Extract[],MATCH($A487,FPL_Fixtures_Extract[[Player]:[Player]],0),MATCH(FPL_Combined[[#Headers],[Gameweek 27]],FPL_Fixtures_Extract[#Headers],0)))-4),Team_Key[[Full Name]:[Full Name]],0))&amp;RIGHT(INDEX(FPL_Fixtures_Extract[],MATCH($A487,FPL_Fixtures_Extract[[Player]:[Player]],0),MATCH(FPL_Combined[[#Headers],[Gameweek 27]],FPL_Fixtures_Extract[#Headers],0)),3))</f>
        <v>AVL(A) 1-0</v>
      </c>
      <c r="AC487" t="str">
        <f ca="1">IF(RIGHT(FPL_Combined[[#Headers],[Gameweek 28]],2)&lt;$B$622,INDEX(FPL_Results_Extract[Gameweek 03],MATCH($A487,FPL_Results_Extract[[Player]:[Player]],0)),INDEX(Team_Key[[Abbreviation]:[Abbreviation]],MATCH(LEFT(INDEX(FPL_Fixtures_Extract[],MATCH($A487,FPL_Fixtures_Extract[[Player]:[Player]],0),MATCH(FPL_Combined[[#Headers],[Gameweek 28]],FPL_Fixtures_Extract[#Headers],0)),LEN(INDEX(FPL_Fixtures_Extract[],MATCH($A487,FPL_Fixtures_Extract[[Player]:[Player]],0),MATCH(FPL_Combined[[#Headers],[Gameweek 28]],FPL_Fixtures_Extract[#Headers],0)))-4),Team_Key[[Full Name]:[Full Name]],0))&amp;RIGHT(INDEX(FPL_Fixtures_Extract[],MATCH($A487,FPL_Fixtures_Extract[[Player]:[Player]],0),MATCH(FPL_Combined[[#Headers],[Gameweek 28]],FPL_Fixtures_Extract[#Headers],0)),3))</f>
        <v>NEW(H) 0-0</v>
      </c>
      <c r="AD487" t="str">
        <f ca="1">IF(RIGHT(FPL_Combined[[#Headers],[Gameweek 29]],2)&lt;$B$622,INDEX(FPL_Results_Extract[Gameweek 04],MATCH($A487,FPL_Results_Extract[[Player]:[Player]],0)),INDEX(Team_Key[[Abbreviation]:[Abbreviation]],MATCH(LEFT(INDEX(FPL_Fixtures_Extract[],MATCH($A487,FPL_Fixtures_Extract[[Player]:[Player]],0),MATCH(FPL_Combined[[#Headers],[Gameweek 29]],FPL_Fixtures_Extract[#Headers],0)),LEN(INDEX(FPL_Fixtures_Extract[],MATCH($A487,FPL_Fixtures_Extract[[Player]:[Player]],0),MATCH(FPL_Combined[[#Headers],[Gameweek 29]],FPL_Fixtures_Extract[#Headers],0)))-4),Team_Key[[Full Name]:[Full Name]],0))&amp;RIGHT(INDEX(FPL_Fixtures_Extract[],MATCH($A487,FPL_Fixtures_Extract[[Player]:[Player]],0),MATCH(FPL_Combined[[#Headers],[Gameweek 29]],FPL_Fixtures_Extract[#Headers],0)),3))</f>
        <v>WBA(A)</v>
      </c>
      <c r="AE487" t="e">
        <f ca="1">IF(RIGHT(FPL_Combined[[#Headers],[Gameweek 30]],2)&lt;$B$622,INDEX(FPL_Results_Extract[Gameweek 05],MATCH($A487,FPL_Results_Extract[[Player]:[Player]],0)),INDEX(Team_Key[[Abbreviation]:[Abbreviation]],MATCH(LEFT(INDEX(FPL_Fixtures_Extract[],MATCH($A487,FPL_Fixtures_Extract[[Player]:[Player]],0),MATCH(FPL_Combined[[#Headers],[Gameweek 30]],FPL_Fixtures_Extract[#Headers],0)),LEN(INDEX(FPL_Fixtures_Extract[],MATCH($A487,FPL_Fixtures_Extract[[Player]:[Player]],0),MATCH(FPL_Combined[[#Headers],[Gameweek 30]],FPL_Fixtures_Extract[#Headers],0)))-4),Team_Key[[Full Name]:[Full Name]],0))&amp;RIGHT(INDEX(FPL_Fixtures_Extract[],MATCH($A487,FPL_Fixtures_Extract[[Player]:[Player]],0),MATCH(FPL_Combined[[#Headers],[Gameweek 30]],FPL_Fixtures_Extract[#Headers],0)),3))</f>
        <v>#VALUE!</v>
      </c>
      <c r="AF487" t="str">
        <f ca="1">IF(RIGHT(FPL_Combined[[#Headers],[Gameweek 31]],2)&lt;$B$622,INDEX(FPL_Results_Extract[Gameweek 06],MATCH($A487,FPL_Results_Extract[[Player]:[Player]],0)),INDEX(Team_Key[[Abbreviation]:[Abbreviation]],MATCH(LEFT(INDEX(FPL_Fixtures_Extract[],MATCH($A487,FPL_Fixtures_Extract[[Player]:[Player]],0),MATCH(FPL_Combined[[#Headers],[Gameweek 31]],FPL_Fixtures_Extract[#Headers],0)),LEN(INDEX(FPL_Fixtures_Extract[],MATCH($A487,FPL_Fixtures_Extract[[Player]:[Player]],0),MATCH(FPL_Combined[[#Headers],[Gameweek 31]],FPL_Fixtures_Extract[#Headers],0)))-4),Team_Key[[Full Name]:[Full Name]],0))&amp;RIGHT(INDEX(FPL_Fixtures_Extract[],MATCH($A487,FPL_Fixtures_Extract[[Player]:[Player]],0),MATCH(FPL_Combined[[#Headers],[Gameweek 31]],FPL_Fixtures_Extract[#Headers],0)),3))</f>
        <v>MCI(A)</v>
      </c>
      <c r="AG487" t="str">
        <f ca="1">IF(RIGHT(FPL_Combined[[#Headers],[Gameweek 32]],2)&lt;$B$622,INDEX(FPL_Results_Extract[Gameweek 07],MATCH($A487,FPL_Results_Extract[[Player]:[Player]],0)),INDEX(Team_Key[[Abbreviation]:[Abbreviation]],MATCH(LEFT(INDEX(FPL_Fixtures_Extract[],MATCH($A487,FPL_Fixtures_Extract[[Player]:[Player]],0),MATCH(FPL_Combined[[#Headers],[Gameweek 32]],FPL_Fixtures_Extract[#Headers],0)),LEN(INDEX(FPL_Fixtures_Extract[],MATCH($A487,FPL_Fixtures_Extract[[Player]:[Player]],0),MATCH(FPL_Combined[[#Headers],[Gameweek 32]],FPL_Fixtures_Extract[#Headers],0)))-4),Team_Key[[Full Name]:[Full Name]],0))&amp;RIGHT(INDEX(FPL_Fixtures_Extract[],MATCH($A487,FPL_Fixtures_Extract[[Player]:[Player]],0),MATCH(FPL_Combined[[#Headers],[Gameweek 32]],FPL_Fixtures_Extract[#Headers],0)),3))</f>
        <v>EVE(H)</v>
      </c>
      <c r="AH487" t="str">
        <f ca="1">IF(RIGHT(FPL_Combined[[#Headers],[Gameweek 33]],2)&lt;$B$622,INDEX(FPL_Results_Extract[Gameweek 08],MATCH($A487,FPL_Results_Extract[[Player]:[Player]],0)),INDEX(Team_Key[[Abbreviation]:[Abbreviation]],MATCH(LEFT(INDEX(FPL_Fixtures_Extract[],MATCH($A487,FPL_Fixtures_Extract[[Player]:[Player]],0),MATCH(FPL_Combined[[#Headers],[Gameweek 33]],FPL_Fixtures_Extract[#Headers],0)),LEN(INDEX(FPL_Fixtures_Extract[],MATCH($A487,FPL_Fixtures_Extract[[Player]:[Player]],0),MATCH(FPL_Combined[[#Headers],[Gameweek 33]],FPL_Fixtures_Extract[#Headers],0)))-4),Team_Key[[Full Name]:[Full Name]],0))&amp;RIGHT(INDEX(FPL_Fixtures_Extract[],MATCH($A487,FPL_Fixtures_Extract[[Player]:[Player]],0),MATCH(FPL_Combined[[#Headers],[Gameweek 33]],FPL_Fixtures_Extract[#Headers],0)),3))</f>
        <v>TOT(A)</v>
      </c>
      <c r="AI487" t="str">
        <f ca="1">IF(RIGHT(FPL_Combined[[#Headers],[Gameweek 34]],2)&lt;$B$622,INDEX(FPL_Results_Extract[Gameweek 09],MATCH($A487,FPL_Results_Extract[[Player]:[Player]],0)),INDEX(Team_Key[[Abbreviation]:[Abbreviation]],MATCH(LEFT(INDEX(FPL_Fixtures_Extract[],MATCH($A487,FPL_Fixtures_Extract[[Player]:[Player]],0),MATCH(FPL_Combined[[#Headers],[Gameweek 34]],FPL_Fixtures_Extract[#Headers],0)),LEN(INDEX(FPL_Fixtures_Extract[],MATCH($A487,FPL_Fixtures_Extract[[Player]:[Player]],0),MATCH(FPL_Combined[[#Headers],[Gameweek 34]],FPL_Fixtures_Extract[#Headers],0)))-4),Team_Key[[Full Name]:[Full Name]],0))&amp;RIGHT(INDEX(FPL_Fixtures_Extract[],MATCH($A487,FPL_Fixtures_Extract[[Player]:[Player]],0),MATCH(FPL_Combined[[#Headers],[Gameweek 34]],FPL_Fixtures_Extract[#Headers],0)),3))</f>
        <v>AVL(H)</v>
      </c>
      <c r="AJ487" t="e">
        <f ca="1">IF(RIGHT(FPL_Combined[[#Headers],[Gameweek 35]],2)&lt;$B$622,INDEX(FPL_Results_Extract[Gameweek 10],MATCH($A487,FPL_Results_Extract[[Player]:[Player]],0)),INDEX(Team_Key[[Abbreviation]:[Abbreviation]],MATCH(LEFT(INDEX(FPL_Fixtures_Extract[],MATCH($A487,FPL_Fixtures_Extract[[Player]:[Player]],0),MATCH(FPL_Combined[[#Headers],[Gameweek 35]],FPL_Fixtures_Extract[#Headers],0)),LEN(INDEX(FPL_Fixtures_Extract[],MATCH($A487,FPL_Fixtures_Extract[[Player]:[Player]],0),MATCH(FPL_Combined[[#Headers],[Gameweek 35]],FPL_Fixtures_Extract[#Headers],0)))-4),Team_Key[[Full Name]:[Full Name]],0))&amp;RIGHT(INDEX(FPL_Fixtures_Extract[],MATCH($A487,FPL_Fixtures_Extract[[Player]:[Player]],0),MATCH(FPL_Combined[[#Headers],[Gameweek 35]],FPL_Fixtures_Extract[#Headers],0)),3))</f>
        <v>#VALUE!</v>
      </c>
      <c r="AK487" t="str">
        <f ca="1">IF(RIGHT(FPL_Combined[[#Headers],[Gameweek 36]],2)&lt;$B$622,INDEX(FPL_Results_Extract[Gameweek 11],MATCH($A487,FPL_Results_Extract[[Player]:[Player]],0)),INDEX(Team_Key[[Abbreviation]:[Abbreviation]],MATCH(LEFT(INDEX(FPL_Fixtures_Extract[],MATCH($A487,FPL_Fixtures_Extract[[Player]:[Player]],0),MATCH(FPL_Combined[[#Headers],[Gameweek 36]],FPL_Fixtures_Extract[#Headers],0)),LEN(INDEX(FPL_Fixtures_Extract[],MATCH($A487,FPL_Fixtures_Extract[[Player]:[Player]],0),MATCH(FPL_Combined[[#Headers],[Gameweek 36]],FPL_Fixtures_Extract[#Headers],0)))-4),Team_Key[[Full Name]:[Full Name]],0))&amp;RIGHT(INDEX(FPL_Fixtures_Extract[],MATCH($A487,FPL_Fixtures_Extract[[Player]:[Player]],0),MATCH(FPL_Combined[[#Headers],[Gameweek 36]],FPL_Fixtures_Extract[#Headers],0)),3))</f>
        <v>LEI(H)</v>
      </c>
      <c r="AL487" t="str">
        <f ca="1">IF(RIGHT(FPL_Combined[[#Headers],[Gameweek 37]],2)&lt;$B$622,INDEX(FPL_Results_Extract[Gameweek 12],MATCH($A487,FPL_Results_Extract[[Player]:[Player]],0)),INDEX(Team_Key[[Abbreviation]:[Abbreviation]],MATCH(LEFT(INDEX(FPL_Fixtures_Extract[],MATCH($A487,FPL_Fixtures_Extract[[Player]:[Player]],0),MATCH(FPL_Combined[[#Headers],[Gameweek 37]],FPL_Fixtures_Extract[#Headers],0)),LEN(INDEX(FPL_Fixtures_Extract[],MATCH($A487,FPL_Fixtures_Extract[[Player]:[Player]],0),MATCH(FPL_Combined[[#Headers],[Gameweek 37]],FPL_Fixtures_Extract[#Headers],0)))-4),Team_Key[[Full Name]:[Full Name]],0))&amp;RIGHT(INDEX(FPL_Fixtures_Extract[],MATCH($A487,FPL_Fixtures_Extract[[Player]:[Player]],0),MATCH(FPL_Combined[[#Headers],[Gameweek 37]],FPL_Fixtures_Extract[#Headers],0)),3))</f>
        <v>NOR(A)</v>
      </c>
      <c r="AM487" t="str">
        <f ca="1">IF(RIGHT(FPL_Combined[[#Headers],[Gameweek 38]],2)&lt;$B$622,INDEX(FPL_Results_Extract[Gameweek 13],MATCH($A487,FPL_Results_Extract[[Player]:[Player]],0)),INDEX(Team_Key[[Abbreviation]:[Abbreviation]],MATCH(LEFT(INDEX(FPL_Fixtures_Extract[],MATCH($A487,FPL_Fixtures_Extract[[Player]:[Player]],0),MATCH(FPL_Combined[[#Headers],[Gameweek 38]],FPL_Fixtures_Extract[#Headers],0)),LEN(INDEX(FPL_Fixtures_Extract[],MATCH($A487,FPL_Fixtures_Extract[[Player]:[Player]],0),MATCH(FPL_Combined[[#Headers],[Gameweek 38]],FPL_Fixtures_Extract[#Headers],0)))-4),Team_Key[[Full Name]:[Full Name]],0))&amp;RIGHT(INDEX(FPL_Fixtures_Extract[],MATCH($A487,FPL_Fixtures_Extract[[Player]:[Player]],0),MATCH(FPL_Combined[[#Headers],[Gameweek 38]],FPL_Fixtures_Extract[#Headers],0)),3))</f>
        <v>BOU(H)</v>
      </c>
    </row>
    <row r="488" spans="1:39" x14ac:dyDescent="0.45">
      <c r="A488" t="s">
        <v>68</v>
      </c>
      <c r="B488" t="str">
        <f ca="1">IF(RIGHT(FPL_Combined[[#Headers],[Gameweek 01]],2)&lt;$B$622,INDEX(FPL_Results_Extract[Gameweek 01],MATCH($A488,FPL_Results_Extract[[Player]:[Player]],0)),INDEX(Team_Key[[Abbreviation]:[Abbreviation]],MATCH(LEFT(INDEX(FPL_Fixtures_Extract[],MATCH($A488,FPL_Fixtures_Extract[[Player]:[Player]],0),MATCH(FPL_Combined[[#Headers],[Gameweek 01]],FPL_Fixtures_Extract[#Headers],0)),LEN(INDEX(FPL_Fixtures_Extract[],MATCH($A488,FPL_Fixtures_Extract[[Player]:[Player]],0),MATCH(FPL_Combined[[#Headers],[Gameweek 01]],FPL_Fixtures_Extract[#Headers],0)))-4),Team_Key[[Full Name]:[Full Name]],0))&amp;RIGHT(INDEX(FPL_Fixtures_Extract[],MATCH($A488,FPL_Fixtures_Extract[[Player]:[Player]],0),MATCH(FPL_Combined[[#Headers],[Gameweek 01]],FPL_Fixtures_Extract[#Headers],0)),3))</f>
        <v>TOT(H) 1-0</v>
      </c>
      <c r="C488" t="str">
        <f ca="1">IF(RIGHT(FPL_Combined[[#Headers],[Gameweek 02]],2)&lt;$B$622,INDEX(FPL_Results_Extract[Gameweek 02],MATCH($A488,FPL_Results_Extract[[Player]:[Player]],0)),INDEX(Team_Key[[Abbreviation]:[Abbreviation]],MATCH(LEFT(INDEX(FPL_Fixtures_Extract[],MATCH($A488,FPL_Fixtures_Extract[[Player]:[Player]],0),MATCH(FPL_Combined[[#Headers],[Gameweek 02]],FPL_Fixtures_Extract[#Headers],0)),LEN(INDEX(FPL_Fixtures_Extract[],MATCH($A488,FPL_Fixtures_Extract[[Player]:[Player]],0),MATCH(FPL_Combined[[#Headers],[Gameweek 02]],FPL_Fixtures_Extract[#Headers],0)))-4),Team_Key[[Full Name]:[Full Name]],0))&amp;RIGHT(INDEX(FPL_Fixtures_Extract[],MATCH($A488,FPL_Fixtures_Extract[[Player]:[Player]],0),MATCH(FPL_Combined[[#Headers],[Gameweek 02]],FPL_Fixtures_Extract[#Headers],0)),3))</f>
        <v>AVL(A) 1-0</v>
      </c>
      <c r="D488" t="str">
        <f ca="1">IF(RIGHT(FPL_Combined[[#Headers],[Gameweek 03]],2)&lt;$B$622,INDEX(FPL_Results_Extract[Gameweek 03],MATCH($A488,FPL_Results_Extract[[Player]:[Player]],0)),INDEX(Team_Key[[Abbreviation]:[Abbreviation]],MATCH(LEFT(INDEX(FPL_Fixtures_Extract[],MATCH($A488,FPL_Fixtures_Extract[[Player]:[Player]],0),MATCH(FPL_Combined[[#Headers],[Gameweek 03]],FPL_Fixtures_Extract[#Headers],0)),LEN(INDEX(FPL_Fixtures_Extract[],MATCH($A488,FPL_Fixtures_Extract[[Player]:[Player]],0),MATCH(FPL_Combined[[#Headers],[Gameweek 03]],FPL_Fixtures_Extract[#Headers],0)))-4),Team_Key[[Full Name]:[Full Name]],0))&amp;RIGHT(INDEX(FPL_Fixtures_Extract[],MATCH($A488,FPL_Fixtures_Extract[[Player]:[Player]],0),MATCH(FPL_Combined[[#Headers],[Gameweek 03]],FPL_Fixtures_Extract[#Headers],0)),3))</f>
        <v>NEW(H) 0-0</v>
      </c>
      <c r="E488" t="str">
        <f ca="1">IF(RIGHT(FPL_Combined[[#Headers],[Gameweek 04]],2)&lt;$B$622,INDEX(FPL_Results_Extract[Gameweek 04],MATCH($A488,FPL_Results_Extract[[Player]:[Player]],0)),INDEX(Team_Key[[Abbreviation]:[Abbreviation]],MATCH(LEFT(INDEX(FPL_Fixtures_Extract[],MATCH($A488,FPL_Fixtures_Extract[[Player]:[Player]],0),MATCH(FPL_Combined[[#Headers],[Gameweek 04]],FPL_Fixtures_Extract[#Headers],0)),LEN(INDEX(FPL_Fixtures_Extract[],MATCH($A488,FPL_Fixtures_Extract[[Player]:[Player]],0),MATCH(FPL_Combined[[#Headers],[Gameweek 04]],FPL_Fixtures_Extract[#Headers],0)))-4),Team_Key[[Full Name]:[Full Name]],0))&amp;RIGHT(INDEX(FPL_Fixtures_Extract[],MATCH($A488,FPL_Fixtures_Extract[[Player]:[Player]],0),MATCH(FPL_Combined[[#Headers],[Gameweek 04]],FPL_Fixtures_Extract[#Headers],0)),3))</f>
        <v>SWA(A) 1-2</v>
      </c>
      <c r="F488" t="str">
        <f ca="1">IF(RIGHT(FPL_Combined[[#Headers],[Gameweek 05]],2)&lt;$B$622,INDEX(FPL_Results_Extract[Gameweek 05],MATCH($A488,FPL_Results_Extract[[Player]:[Player]],0)),INDEX(Team_Key[[Abbreviation]:[Abbreviation]],MATCH(LEFT(INDEX(FPL_Fixtures_Extract[],MATCH($A488,FPL_Fixtures_Extract[[Player]:[Player]],0),MATCH(FPL_Combined[[#Headers],[Gameweek 05]],FPL_Fixtures_Extract[#Headers],0)),LEN(INDEX(FPL_Fixtures_Extract[],MATCH($A488,FPL_Fixtures_Extract[[Player]:[Player]],0),MATCH(FPL_Combined[[#Headers],[Gameweek 05]],FPL_Fixtures_Extract[#Headers],0)))-4),Team_Key[[Full Name]:[Full Name]],0))&amp;RIGHT(INDEX(FPL_Fixtures_Extract[],MATCH($A488,FPL_Fixtures_Extract[[Player]:[Player]],0),MATCH(FPL_Combined[[#Headers],[Gameweek 05]],FPL_Fixtures_Extract[#Headers],0)),3))</f>
        <v>LIV(H) 3-1</v>
      </c>
      <c r="G488" t="str">
        <f ca="1">IF(RIGHT(FPL_Combined[[#Headers],[Gameweek 06]],2)&lt;$B$622,INDEX(FPL_Results_Extract[Gameweek 06],MATCH($A488,FPL_Results_Extract[[Player]:[Player]],0)),INDEX(Team_Key[[Abbreviation]:[Abbreviation]],MATCH(LEFT(INDEX(FPL_Fixtures_Extract[],MATCH($A488,FPL_Fixtures_Extract[[Player]:[Player]],0),MATCH(FPL_Combined[[#Headers],[Gameweek 06]],FPL_Fixtures_Extract[#Headers],0)),LEN(INDEX(FPL_Fixtures_Extract[],MATCH($A488,FPL_Fixtures_Extract[[Player]:[Player]],0),MATCH(FPL_Combined[[#Headers],[Gameweek 06]],FPL_Fixtures_Extract[#Headers],0)))-4),Team_Key[[Full Name]:[Full Name]],0))&amp;RIGHT(INDEX(FPL_Fixtures_Extract[],MATCH($A488,FPL_Fixtures_Extract[[Player]:[Player]],0),MATCH(FPL_Combined[[#Headers],[Gameweek 06]],FPL_Fixtures_Extract[#Headers],0)),3))</f>
        <v>SOU(A) 3-2</v>
      </c>
      <c r="H488" t="str">
        <f ca="1">IF(RIGHT(FPL_Combined[[#Headers],[Gameweek 07]],2)&lt;$B$622,INDEX(FPL_Results_Extract[Gameweek 07],MATCH($A488,FPL_Results_Extract[[Player]:[Player]],0)),INDEX(Team_Key[[Abbreviation]:[Abbreviation]],MATCH(LEFT(INDEX(FPL_Fixtures_Extract[],MATCH($A488,FPL_Fixtures_Extract[[Player]:[Player]],0),MATCH(FPL_Combined[[#Headers],[Gameweek 07]],FPL_Fixtures_Extract[#Headers],0)),LEN(INDEX(FPL_Fixtures_Extract[],MATCH($A488,FPL_Fixtures_Extract[[Player]:[Player]],0),MATCH(FPL_Combined[[#Headers],[Gameweek 07]],FPL_Fixtures_Extract[#Headers],0)))-4),Team_Key[[Full Name]:[Full Name]],0))&amp;RIGHT(INDEX(FPL_Fixtures_Extract[],MATCH($A488,FPL_Fixtures_Extract[[Player]:[Player]],0),MATCH(FPL_Combined[[#Headers],[Gameweek 07]],FPL_Fixtures_Extract[#Headers],0)),3))</f>
        <v>SUN(H) 3-0</v>
      </c>
      <c r="I488" t="str">
        <f ca="1">IF(RIGHT(FPL_Combined[[#Headers],[Gameweek 08]],2)&lt;$B$622,INDEX(FPL_Results_Extract[Gameweek 08],MATCH($A488,FPL_Results_Extract[[Player]:[Player]],0)),INDEX(Team_Key[[Abbreviation]:[Abbreviation]],MATCH(LEFT(INDEX(FPL_Fixtures_Extract[],MATCH($A488,FPL_Fixtures_Extract[[Player]:[Player]],0),MATCH(FPL_Combined[[#Headers],[Gameweek 08]],FPL_Fixtures_Extract[#Headers],0)),LEN(INDEX(FPL_Fixtures_Extract[],MATCH($A488,FPL_Fixtures_Extract[[Player]:[Player]],0),MATCH(FPL_Combined[[#Headers],[Gameweek 08]],FPL_Fixtures_Extract[#Headers],0)))-4),Team_Key[[Full Name]:[Full Name]],0))&amp;RIGHT(INDEX(FPL_Fixtures_Extract[],MATCH($A488,FPL_Fixtures_Extract[[Player]:[Player]],0),MATCH(FPL_Combined[[#Headers],[Gameweek 08]],FPL_Fixtures_Extract[#Headers],0)),3))</f>
        <v>ARS(A) 0-3</v>
      </c>
      <c r="J488" t="str">
        <f ca="1">IF(RIGHT(FPL_Combined[[#Headers],[Gameweek 09]],2)&lt;$B$622,INDEX(FPL_Results_Extract[Gameweek 09],MATCH($A488,FPL_Results_Extract[[Player]:[Player]],0)),INDEX(Team_Key[[Abbreviation]:[Abbreviation]],MATCH(LEFT(INDEX(FPL_Fixtures_Extract[],MATCH($A488,FPL_Fixtures_Extract[[Player]:[Player]],0),MATCH(FPL_Combined[[#Headers],[Gameweek 09]],FPL_Fixtures_Extract[#Headers],0)),LEN(INDEX(FPL_Fixtures_Extract[],MATCH($A488,FPL_Fixtures_Extract[[Player]:[Player]],0),MATCH(FPL_Combined[[#Headers],[Gameweek 09]],FPL_Fixtures_Extract[#Headers],0)))-4),Team_Key[[Full Name]:[Full Name]],0))&amp;RIGHT(INDEX(FPL_Fixtures_Extract[],MATCH($A488,FPL_Fixtures_Extract[[Player]:[Player]],0),MATCH(FPL_Combined[[#Headers],[Gameweek 09]],FPL_Fixtures_Extract[#Headers],0)),3))</f>
        <v>EVE(A) 3-0</v>
      </c>
      <c r="K488" t="str">
        <f ca="1">IF(RIGHT(FPL_Combined[[#Headers],[Gameweek 10]],2)&lt;$B$622,INDEX(FPL_Results_Extract[Gameweek 10],MATCH($A488,FPL_Results_Extract[[Player]:[Player]],0)),INDEX(Team_Key[[Abbreviation]:[Abbreviation]],MATCH(LEFT(INDEX(FPL_Fixtures_Extract[],MATCH($A488,FPL_Fixtures_Extract[[Player]:[Player]],0),MATCH(FPL_Combined[[#Headers],[Gameweek 10]],FPL_Fixtures_Extract[#Headers],0)),LEN(INDEX(FPL_Fixtures_Extract[],MATCH($A488,FPL_Fixtures_Extract[[Player]:[Player]],0),MATCH(FPL_Combined[[#Headers],[Gameweek 10]],FPL_Fixtures_Extract[#Headers],0)))-4),Team_Key[[Full Name]:[Full Name]],0))&amp;RIGHT(INDEX(FPL_Fixtures_Extract[],MATCH($A488,FPL_Fixtures_Extract[[Player]:[Player]],0),MATCH(FPL_Combined[[#Headers],[Gameweek 10]],FPL_Fixtures_Extract[#Headers],0)),3))</f>
        <v>MCI(H) 0-0</v>
      </c>
      <c r="L488" t="str">
        <f ca="1">IF(RIGHT(FPL_Combined[[#Headers],[Gameweek 11]],2)&lt;$B$622,INDEX(FPL_Results_Extract[Gameweek 11],MATCH($A488,FPL_Results_Extract[[Player]:[Player]],0)),INDEX(Team_Key[[Abbreviation]:[Abbreviation]],MATCH(LEFT(INDEX(FPL_Fixtures_Extract[],MATCH($A488,FPL_Fixtures_Extract[[Player]:[Player]],0),MATCH(FPL_Combined[[#Headers],[Gameweek 11]],FPL_Fixtures_Extract[#Headers],0)),LEN(INDEX(FPL_Fixtures_Extract[],MATCH($A488,FPL_Fixtures_Extract[[Player]:[Player]],0),MATCH(FPL_Combined[[#Headers],[Gameweek 11]],FPL_Fixtures_Extract[#Headers],0)))-4),Team_Key[[Full Name]:[Full Name]],0))&amp;RIGHT(INDEX(FPL_Fixtures_Extract[],MATCH($A488,FPL_Fixtures_Extract[[Player]:[Player]],0),MATCH(FPL_Combined[[#Headers],[Gameweek 11]],FPL_Fixtures_Extract[#Headers],0)),3))</f>
        <v>CRY(A) 0-0</v>
      </c>
      <c r="M488" t="str">
        <f ca="1">IF(RIGHT(FPL_Combined[[#Headers],[Gameweek 12]],2)&lt;$B$622,INDEX(FPL_Results_Extract[Gameweek 12],MATCH($A488,FPL_Results_Extract[[Player]:[Player]],0)),INDEX(Team_Key[[Abbreviation]:[Abbreviation]],MATCH(LEFT(INDEX(FPL_Fixtures_Extract[],MATCH($A488,FPL_Fixtures_Extract[[Player]:[Player]],0),MATCH(FPL_Combined[[#Headers],[Gameweek 12]],FPL_Fixtures_Extract[#Headers],0)),LEN(INDEX(FPL_Fixtures_Extract[],MATCH($A488,FPL_Fixtures_Extract[[Player]:[Player]],0),MATCH(FPL_Combined[[#Headers],[Gameweek 12]],FPL_Fixtures_Extract[#Headers],0)))-4),Team_Key[[Full Name]:[Full Name]],0))&amp;RIGHT(INDEX(FPL_Fixtures_Extract[],MATCH($A488,FPL_Fixtures_Extract[[Player]:[Player]],0),MATCH(FPL_Combined[[#Headers],[Gameweek 12]],FPL_Fixtures_Extract[#Headers],0)),3))</f>
        <v>WBA(H) 2-0</v>
      </c>
      <c r="N488" t="str">
        <f ca="1">IF(RIGHT(FPL_Combined[[#Headers],[Gameweek 13]],2)&lt;$B$622,INDEX(FPL_Results_Extract[Gameweek 13],MATCH($A488,FPL_Results_Extract[[Player]:[Player]],0)),INDEX(Team_Key[[Abbreviation]:[Abbreviation]],MATCH(LEFT(INDEX(FPL_Fixtures_Extract[],MATCH($A488,FPL_Fixtures_Extract[[Player]:[Player]],0),MATCH(FPL_Combined[[#Headers],[Gameweek 13]],FPL_Fixtures_Extract[#Headers],0)),LEN(INDEX(FPL_Fixtures_Extract[],MATCH($A488,FPL_Fixtures_Extract[[Player]:[Player]],0),MATCH(FPL_Combined[[#Headers],[Gameweek 13]],FPL_Fixtures_Extract[#Headers],0)))-4),Team_Key[[Full Name]:[Full Name]],0))&amp;RIGHT(INDEX(FPL_Fixtures_Extract[],MATCH($A488,FPL_Fixtures_Extract[[Player]:[Player]],0),MATCH(FPL_Combined[[#Headers],[Gameweek 13]],FPL_Fixtures_Extract[#Headers],0)),3))</f>
        <v>WAT(A) 2-1</v>
      </c>
      <c r="O488" t="str">
        <f ca="1">IF(RIGHT(FPL_Combined[[#Headers],[Gameweek 14]],2)&lt;$B$622,INDEX(FPL_Results_Extract[Gameweek 14],MATCH($A488,FPL_Results_Extract[[Player]:[Player]],0)),INDEX(Team_Key[[Abbreviation]:[Abbreviation]],MATCH(LEFT(INDEX(FPL_Fixtures_Extract[],MATCH($A488,FPL_Fixtures_Extract[[Player]:[Player]],0),MATCH(FPL_Combined[[#Headers],[Gameweek 14]],FPL_Fixtures_Extract[#Headers],0)),LEN(INDEX(FPL_Fixtures_Extract[],MATCH($A488,FPL_Fixtures_Extract[[Player]:[Player]],0),MATCH(FPL_Combined[[#Headers],[Gameweek 14]],FPL_Fixtures_Extract[#Headers],0)))-4),Team_Key[[Full Name]:[Full Name]],0))&amp;RIGHT(INDEX(FPL_Fixtures_Extract[],MATCH($A488,FPL_Fixtures_Extract[[Player]:[Player]],0),MATCH(FPL_Combined[[#Headers],[Gameweek 14]],FPL_Fixtures_Extract[#Headers],0)),3))</f>
        <v>LEI(A) 1-1</v>
      </c>
      <c r="P488" t="str">
        <f ca="1">IF(RIGHT(FPL_Combined[[#Headers],[Gameweek 15]],2)&lt;$B$622,INDEX(FPL_Results_Extract[Gameweek 15],MATCH($A488,FPL_Results_Extract[[Player]:[Player]],0)),INDEX(Team_Key[[Abbreviation]:[Abbreviation]],MATCH(LEFT(INDEX(FPL_Fixtures_Extract[],MATCH($A488,FPL_Fixtures_Extract[[Player]:[Player]],0),MATCH(FPL_Combined[[#Headers],[Gameweek 15]],FPL_Fixtures_Extract[#Headers],0)),LEN(INDEX(FPL_Fixtures_Extract[],MATCH($A488,FPL_Fixtures_Extract[[Player]:[Player]],0),MATCH(FPL_Combined[[#Headers],[Gameweek 15]],FPL_Fixtures_Extract[#Headers],0)))-4),Team_Key[[Full Name]:[Full Name]],0))&amp;RIGHT(INDEX(FPL_Fixtures_Extract[],MATCH($A488,FPL_Fixtures_Extract[[Player]:[Player]],0),MATCH(FPL_Combined[[#Headers],[Gameweek 15]],FPL_Fixtures_Extract[#Headers],0)),3))</f>
        <v>WHU(H) 0-0</v>
      </c>
      <c r="Q488" t="str">
        <f ca="1">IF(RIGHT(FPL_Combined[[#Headers],[Gameweek 16]],2)&lt;$B$622,INDEX(FPL_Results_Extract[Gameweek 16],MATCH($A488,FPL_Results_Extract[[Player]:[Player]],0)),INDEX(Team_Key[[Abbreviation]:[Abbreviation]],MATCH(LEFT(INDEX(FPL_Fixtures_Extract[],MATCH($A488,FPL_Fixtures_Extract[[Player]:[Player]],0),MATCH(FPL_Combined[[#Headers],[Gameweek 16]],FPL_Fixtures_Extract[#Headers],0)),LEN(INDEX(FPL_Fixtures_Extract[],MATCH($A488,FPL_Fixtures_Extract[[Player]:[Player]],0),MATCH(FPL_Combined[[#Headers],[Gameweek 16]],FPL_Fixtures_Extract[#Headers],0)))-4),Team_Key[[Full Name]:[Full Name]],0))&amp;RIGHT(INDEX(FPL_Fixtures_Extract[],MATCH($A488,FPL_Fixtures_Extract[[Player]:[Player]],0),MATCH(FPL_Combined[[#Headers],[Gameweek 16]],FPL_Fixtures_Extract[#Headers],0)),3))</f>
        <v>BOU(A) 1-2</v>
      </c>
      <c r="R488" t="str">
        <f ca="1">IF(RIGHT(FPL_Combined[[#Headers],[Gameweek 17]],2)&lt;$B$622,INDEX(FPL_Results_Extract[Gameweek 17],MATCH($A488,FPL_Results_Extract[[Player]:[Player]],0)),INDEX(Team_Key[[Abbreviation]:[Abbreviation]],MATCH(LEFT(INDEX(FPL_Fixtures_Extract[],MATCH($A488,FPL_Fixtures_Extract[[Player]:[Player]],0),MATCH(FPL_Combined[[#Headers],[Gameweek 17]],FPL_Fixtures_Extract[#Headers],0)),LEN(INDEX(FPL_Fixtures_Extract[],MATCH($A488,FPL_Fixtures_Extract[[Player]:[Player]],0),MATCH(FPL_Combined[[#Headers],[Gameweek 17]],FPL_Fixtures_Extract[#Headers],0)))-4),Team_Key[[Full Name]:[Full Name]],0))&amp;RIGHT(INDEX(FPL_Fixtures_Extract[],MATCH($A488,FPL_Fixtures_Extract[[Player]:[Player]],0),MATCH(FPL_Combined[[#Headers],[Gameweek 17]],FPL_Fixtures_Extract[#Headers],0)),3))</f>
        <v>NOR(H) 1-2</v>
      </c>
      <c r="S488" t="str">
        <f ca="1">IF(RIGHT(FPL_Combined[[#Headers],[Gameweek 18]],2)&lt;$B$622,INDEX(FPL_Results_Extract[Gameweek 18],MATCH($A488,FPL_Results_Extract[[Player]:[Player]],0)),INDEX(Team_Key[[Abbreviation]:[Abbreviation]],MATCH(LEFT(INDEX(FPL_Fixtures_Extract[],MATCH($A488,FPL_Fixtures_Extract[[Player]:[Player]],0),MATCH(FPL_Combined[[#Headers],[Gameweek 18]],FPL_Fixtures_Extract[#Headers],0)),LEN(INDEX(FPL_Fixtures_Extract[],MATCH($A488,FPL_Fixtures_Extract[[Player]:[Player]],0),MATCH(FPL_Combined[[#Headers],[Gameweek 18]],FPL_Fixtures_Extract[#Headers],0)))-4),Team_Key[[Full Name]:[Full Name]],0))&amp;RIGHT(INDEX(FPL_Fixtures_Extract[],MATCH($A488,FPL_Fixtures_Extract[[Player]:[Player]],0),MATCH(FPL_Combined[[#Headers],[Gameweek 18]],FPL_Fixtures_Extract[#Headers],0)),3))</f>
        <v>STK(A) 0-2</v>
      </c>
      <c r="T488" t="str">
        <f ca="1">IF(RIGHT(FPL_Combined[[#Headers],[Gameweek 19]],2)&lt;$B$622,INDEX(FPL_Results_Extract[Gameweek 19],MATCH($A488,FPL_Results_Extract[[Player]:[Player]],0)),INDEX(Team_Key[[Abbreviation]:[Abbreviation]],MATCH(LEFT(INDEX(FPL_Fixtures_Extract[],MATCH($A488,FPL_Fixtures_Extract[[Player]:[Player]],0),MATCH(FPL_Combined[[#Headers],[Gameweek 19]],FPL_Fixtures_Extract[#Headers],0)),LEN(INDEX(FPL_Fixtures_Extract[],MATCH($A488,FPL_Fixtures_Extract[[Player]:[Player]],0),MATCH(FPL_Combined[[#Headers],[Gameweek 19]],FPL_Fixtures_Extract[#Headers],0)))-4),Team_Key[[Full Name]:[Full Name]],0))&amp;RIGHT(INDEX(FPL_Fixtures_Extract[],MATCH($A488,FPL_Fixtures_Extract[[Player]:[Player]],0),MATCH(FPL_Combined[[#Headers],[Gameweek 19]],FPL_Fixtures_Extract[#Headers],0)),3))</f>
        <v>CHE(H) 0-0</v>
      </c>
      <c r="U488" t="str">
        <f ca="1">IF(RIGHT(FPL_Combined[[#Headers],[Gameweek 20]],2)&lt;$B$622,INDEX(FPL_Results_Extract[Gameweek 20],MATCH($A488,FPL_Results_Extract[[Player]:[Player]],0)),INDEX(Team_Key[[Abbreviation]:[Abbreviation]],MATCH(LEFT(INDEX(FPL_Fixtures_Extract[],MATCH($A488,FPL_Fixtures_Extract[[Player]:[Player]],0),MATCH(FPL_Combined[[#Headers],[Gameweek 20]],FPL_Fixtures_Extract[#Headers],0)),LEN(INDEX(FPL_Fixtures_Extract[],MATCH($A488,FPL_Fixtures_Extract[[Player]:[Player]],0),MATCH(FPL_Combined[[#Headers],[Gameweek 20]],FPL_Fixtures_Extract[#Headers],0)))-4),Team_Key[[Full Name]:[Full Name]],0))&amp;RIGHT(INDEX(FPL_Fixtures_Extract[],MATCH($A488,FPL_Fixtures_Extract[[Player]:[Player]],0),MATCH(FPL_Combined[[#Headers],[Gameweek 20]],FPL_Fixtures_Extract[#Headers],0)),3))</f>
        <v>SWA(H) 2-1</v>
      </c>
      <c r="V488" t="str">
        <f ca="1">IF(RIGHT(FPL_Combined[[#Headers],[Gameweek 21]],2)&lt;$B$622,INDEX(FPL_Results_Extract[Gameweek 21],MATCH($A488,FPL_Results_Extract[[Player]:[Player]],0)),INDEX(Team_Key[[Abbreviation]:[Abbreviation]],MATCH(LEFT(INDEX(FPL_Fixtures_Extract[],MATCH($A488,FPL_Fixtures_Extract[[Player]:[Player]],0),MATCH(FPL_Combined[[#Headers],[Gameweek 21]],FPL_Fixtures_Extract[#Headers],0)),LEN(INDEX(FPL_Fixtures_Extract[],MATCH($A488,FPL_Fixtures_Extract[[Player]:[Player]],0),MATCH(FPL_Combined[[#Headers],[Gameweek 21]],FPL_Fixtures_Extract[#Headers],0)))-4),Team_Key[[Full Name]:[Full Name]],0))&amp;RIGHT(INDEX(FPL_Fixtures_Extract[],MATCH($A488,FPL_Fixtures_Extract[[Player]:[Player]],0),MATCH(FPL_Combined[[#Headers],[Gameweek 21]],FPL_Fixtures_Extract[#Headers],0)),3))</f>
        <v>NEW(A) 3-3</v>
      </c>
      <c r="W488" t="str">
        <f ca="1">IF(RIGHT(FPL_Combined[[#Headers],[Gameweek 22]],2)&lt;$B$622,INDEX(FPL_Results_Extract[Gameweek 22],MATCH($A488,FPL_Results_Extract[[Player]:[Player]],0)),INDEX(Team_Key[[Abbreviation]:[Abbreviation]],MATCH(LEFT(INDEX(FPL_Fixtures_Extract[],MATCH($A488,FPL_Fixtures_Extract[[Player]:[Player]],0),MATCH(FPL_Combined[[#Headers],[Gameweek 22]],FPL_Fixtures_Extract[#Headers],0)),LEN(INDEX(FPL_Fixtures_Extract[],MATCH($A488,FPL_Fixtures_Extract[[Player]:[Player]],0),MATCH(FPL_Combined[[#Headers],[Gameweek 22]],FPL_Fixtures_Extract[#Headers],0)))-4),Team_Key[[Full Name]:[Full Name]],0))&amp;RIGHT(INDEX(FPL_Fixtures_Extract[],MATCH($A488,FPL_Fixtures_Extract[[Player]:[Player]],0),MATCH(FPL_Combined[[#Headers],[Gameweek 22]],FPL_Fixtures_Extract[#Headers],0)),3))</f>
        <v>LIV(A) 1-0</v>
      </c>
      <c r="X488" t="str">
        <f ca="1">IF(RIGHT(FPL_Combined[[#Headers],[Gameweek 23]],2)&lt;$B$622,INDEX(FPL_Results_Extract[Gameweek 23],MATCH($A488,FPL_Results_Extract[[Player]:[Player]],0)),INDEX(Team_Key[[Abbreviation]:[Abbreviation]],MATCH(LEFT(INDEX(FPL_Fixtures_Extract[],MATCH($A488,FPL_Fixtures_Extract[[Player]:[Player]],0),MATCH(FPL_Combined[[#Headers],[Gameweek 23]],FPL_Fixtures_Extract[#Headers],0)),LEN(INDEX(FPL_Fixtures_Extract[],MATCH($A488,FPL_Fixtures_Extract[[Player]:[Player]],0),MATCH(FPL_Combined[[#Headers],[Gameweek 23]],FPL_Fixtures_Extract[#Headers],0)))-4),Team_Key[[Full Name]:[Full Name]],0))&amp;RIGHT(INDEX(FPL_Fixtures_Extract[],MATCH($A488,FPL_Fixtures_Extract[[Player]:[Player]],0),MATCH(FPL_Combined[[#Headers],[Gameweek 23]],FPL_Fixtures_Extract[#Headers],0)),3))</f>
        <v>SOU(H) 0-1</v>
      </c>
      <c r="Y488" t="str">
        <f ca="1">IF(RIGHT(FPL_Combined[[#Headers],[Gameweek 24]],2)&lt;$B$622,INDEX(FPL_Results_Extract[Team],MATCH($A488,FPL_Results_Extract[[Player]:[Player]],0)),INDEX(Team_Key[[Abbreviation]:[Abbreviation]],MATCH(LEFT(INDEX(FPL_Fixtures_Extract[],MATCH($A488,FPL_Fixtures_Extract[[Player]:[Player]],0),MATCH(FPL_Combined[[#Headers],[Gameweek 24]],FPL_Fixtures_Extract[#Headers],0)),LEN(INDEX(FPL_Fixtures_Extract[],MATCH($A488,FPL_Fixtures_Extract[[Player]:[Player]],0),MATCH(FPL_Combined[[#Headers],[Gameweek 24]],FPL_Fixtures_Extract[#Headers],0)))-4),Team_Key[[Full Name]:[Full Name]],0))&amp;RIGHT(INDEX(FPL_Fixtures_Extract[],MATCH($A488,FPL_Fixtures_Extract[[Player]:[Player]],0),MATCH(FPL_Combined[[#Headers],[Gameweek 24]],FPL_Fixtures_Extract[#Headers],0)),3))</f>
        <v>MUN</v>
      </c>
      <c r="Z488" t="str">
        <f ca="1">IF(RIGHT(FPL_Combined[[#Headers],[Gameweek 25]],2)&lt;$B$622,INDEX(FPL_Results_Extract[Player],MATCH($A488,FPL_Results_Extract[[Player]:[Player]],0)),INDEX(Team_Key[[Abbreviation]:[Abbreviation]],MATCH(LEFT(INDEX(FPL_Fixtures_Extract[],MATCH($A488,FPL_Fixtures_Extract[[Player]:[Player]],0),MATCH(FPL_Combined[[#Headers],[Gameweek 25]],FPL_Fixtures_Extract[#Headers],0)),LEN(INDEX(FPL_Fixtures_Extract[],MATCH($A488,FPL_Fixtures_Extract[[Player]:[Player]],0),MATCH(FPL_Combined[[#Headers],[Gameweek 25]],FPL_Fixtures_Extract[#Headers],0)))-4),Team_Key[[Full Name]:[Full Name]],0))&amp;RIGHT(INDEX(FPL_Fixtures_Extract[],MATCH($A488,FPL_Fixtures_Extract[[Player]:[Player]],0),MATCH(FPL_Combined[[#Headers],[Gameweek 25]],FPL_Fixtures_Extract[#Headers],0)),3))</f>
        <v>Romero</v>
      </c>
      <c r="AA488" t="str">
        <f ca="1">IF(RIGHT(FPL_Combined[[#Headers],[Gameweek 26]],2)&lt;$B$622,INDEX(FPL_Results_Extract[Gameweek 01],MATCH($A488,FPL_Results_Extract[[Player]:[Player]],0)),INDEX(Team_Key[[Abbreviation]:[Abbreviation]],MATCH(LEFT(INDEX(FPL_Fixtures_Extract[],MATCH($A488,FPL_Fixtures_Extract[[Player]:[Player]],0),MATCH(FPL_Combined[[#Headers],[Gameweek 26]],FPL_Fixtures_Extract[#Headers],0)),LEN(INDEX(FPL_Fixtures_Extract[],MATCH($A488,FPL_Fixtures_Extract[[Player]:[Player]],0),MATCH(FPL_Combined[[#Headers],[Gameweek 26]],FPL_Fixtures_Extract[#Headers],0)))-4),Team_Key[[Full Name]:[Full Name]],0))&amp;RIGHT(INDEX(FPL_Fixtures_Extract[],MATCH($A488,FPL_Fixtures_Extract[[Player]:[Player]],0),MATCH(FPL_Combined[[#Headers],[Gameweek 26]],FPL_Fixtures_Extract[#Headers],0)),3))</f>
        <v>TOT(H) 1-0</v>
      </c>
      <c r="AB488" t="str">
        <f ca="1">IF(RIGHT(FPL_Combined[[#Headers],[Gameweek 27]],2)&lt;$B$622,INDEX(FPL_Results_Extract[Gameweek 02],MATCH($A488,FPL_Results_Extract[[Player]:[Player]],0)),INDEX(Team_Key[[Abbreviation]:[Abbreviation]],MATCH(LEFT(INDEX(FPL_Fixtures_Extract[],MATCH($A488,FPL_Fixtures_Extract[[Player]:[Player]],0),MATCH(FPL_Combined[[#Headers],[Gameweek 27]],FPL_Fixtures_Extract[#Headers],0)),LEN(INDEX(FPL_Fixtures_Extract[],MATCH($A488,FPL_Fixtures_Extract[[Player]:[Player]],0),MATCH(FPL_Combined[[#Headers],[Gameweek 27]],FPL_Fixtures_Extract[#Headers],0)))-4),Team_Key[[Full Name]:[Full Name]],0))&amp;RIGHT(INDEX(FPL_Fixtures_Extract[],MATCH($A488,FPL_Fixtures_Extract[[Player]:[Player]],0),MATCH(FPL_Combined[[#Headers],[Gameweek 27]],FPL_Fixtures_Extract[#Headers],0)),3))</f>
        <v>AVL(A) 1-0</v>
      </c>
      <c r="AC488" t="str">
        <f ca="1">IF(RIGHT(FPL_Combined[[#Headers],[Gameweek 28]],2)&lt;$B$622,INDEX(FPL_Results_Extract[Gameweek 03],MATCH($A488,FPL_Results_Extract[[Player]:[Player]],0)),INDEX(Team_Key[[Abbreviation]:[Abbreviation]],MATCH(LEFT(INDEX(FPL_Fixtures_Extract[],MATCH($A488,FPL_Fixtures_Extract[[Player]:[Player]],0),MATCH(FPL_Combined[[#Headers],[Gameweek 28]],FPL_Fixtures_Extract[#Headers],0)),LEN(INDEX(FPL_Fixtures_Extract[],MATCH($A488,FPL_Fixtures_Extract[[Player]:[Player]],0),MATCH(FPL_Combined[[#Headers],[Gameweek 28]],FPL_Fixtures_Extract[#Headers],0)))-4),Team_Key[[Full Name]:[Full Name]],0))&amp;RIGHT(INDEX(FPL_Fixtures_Extract[],MATCH($A488,FPL_Fixtures_Extract[[Player]:[Player]],0),MATCH(FPL_Combined[[#Headers],[Gameweek 28]],FPL_Fixtures_Extract[#Headers],0)),3))</f>
        <v>NEW(H) 0-0</v>
      </c>
      <c r="AD488" t="str">
        <f ca="1">IF(RIGHT(FPL_Combined[[#Headers],[Gameweek 29]],2)&lt;$B$622,INDEX(FPL_Results_Extract[Gameweek 04],MATCH($A488,FPL_Results_Extract[[Player]:[Player]],0)),INDEX(Team_Key[[Abbreviation]:[Abbreviation]],MATCH(LEFT(INDEX(FPL_Fixtures_Extract[],MATCH($A488,FPL_Fixtures_Extract[[Player]:[Player]],0),MATCH(FPL_Combined[[#Headers],[Gameweek 29]],FPL_Fixtures_Extract[#Headers],0)),LEN(INDEX(FPL_Fixtures_Extract[],MATCH($A488,FPL_Fixtures_Extract[[Player]:[Player]],0),MATCH(FPL_Combined[[#Headers],[Gameweek 29]],FPL_Fixtures_Extract[#Headers],0)))-4),Team_Key[[Full Name]:[Full Name]],0))&amp;RIGHT(INDEX(FPL_Fixtures_Extract[],MATCH($A488,FPL_Fixtures_Extract[[Player]:[Player]],0),MATCH(FPL_Combined[[#Headers],[Gameweek 29]],FPL_Fixtures_Extract[#Headers],0)),3))</f>
        <v>WBA(A)</v>
      </c>
      <c r="AE488" t="e">
        <f ca="1">IF(RIGHT(FPL_Combined[[#Headers],[Gameweek 30]],2)&lt;$B$622,INDEX(FPL_Results_Extract[Gameweek 05],MATCH($A488,FPL_Results_Extract[[Player]:[Player]],0)),INDEX(Team_Key[[Abbreviation]:[Abbreviation]],MATCH(LEFT(INDEX(FPL_Fixtures_Extract[],MATCH($A488,FPL_Fixtures_Extract[[Player]:[Player]],0),MATCH(FPL_Combined[[#Headers],[Gameweek 30]],FPL_Fixtures_Extract[#Headers],0)),LEN(INDEX(FPL_Fixtures_Extract[],MATCH($A488,FPL_Fixtures_Extract[[Player]:[Player]],0),MATCH(FPL_Combined[[#Headers],[Gameweek 30]],FPL_Fixtures_Extract[#Headers],0)))-4),Team_Key[[Full Name]:[Full Name]],0))&amp;RIGHT(INDEX(FPL_Fixtures_Extract[],MATCH($A488,FPL_Fixtures_Extract[[Player]:[Player]],0),MATCH(FPL_Combined[[#Headers],[Gameweek 30]],FPL_Fixtures_Extract[#Headers],0)),3))</f>
        <v>#VALUE!</v>
      </c>
      <c r="AF488" t="str">
        <f ca="1">IF(RIGHT(FPL_Combined[[#Headers],[Gameweek 31]],2)&lt;$B$622,INDEX(FPL_Results_Extract[Gameweek 06],MATCH($A488,FPL_Results_Extract[[Player]:[Player]],0)),INDEX(Team_Key[[Abbreviation]:[Abbreviation]],MATCH(LEFT(INDEX(FPL_Fixtures_Extract[],MATCH($A488,FPL_Fixtures_Extract[[Player]:[Player]],0),MATCH(FPL_Combined[[#Headers],[Gameweek 31]],FPL_Fixtures_Extract[#Headers],0)),LEN(INDEX(FPL_Fixtures_Extract[],MATCH($A488,FPL_Fixtures_Extract[[Player]:[Player]],0),MATCH(FPL_Combined[[#Headers],[Gameweek 31]],FPL_Fixtures_Extract[#Headers],0)))-4),Team_Key[[Full Name]:[Full Name]],0))&amp;RIGHT(INDEX(FPL_Fixtures_Extract[],MATCH($A488,FPL_Fixtures_Extract[[Player]:[Player]],0),MATCH(FPL_Combined[[#Headers],[Gameweek 31]],FPL_Fixtures_Extract[#Headers],0)),3))</f>
        <v>MCI(A)</v>
      </c>
      <c r="AG488" t="str">
        <f ca="1">IF(RIGHT(FPL_Combined[[#Headers],[Gameweek 32]],2)&lt;$B$622,INDEX(FPL_Results_Extract[Gameweek 07],MATCH($A488,FPL_Results_Extract[[Player]:[Player]],0)),INDEX(Team_Key[[Abbreviation]:[Abbreviation]],MATCH(LEFT(INDEX(FPL_Fixtures_Extract[],MATCH($A488,FPL_Fixtures_Extract[[Player]:[Player]],0),MATCH(FPL_Combined[[#Headers],[Gameweek 32]],FPL_Fixtures_Extract[#Headers],0)),LEN(INDEX(FPL_Fixtures_Extract[],MATCH($A488,FPL_Fixtures_Extract[[Player]:[Player]],0),MATCH(FPL_Combined[[#Headers],[Gameweek 32]],FPL_Fixtures_Extract[#Headers],0)))-4),Team_Key[[Full Name]:[Full Name]],0))&amp;RIGHT(INDEX(FPL_Fixtures_Extract[],MATCH($A488,FPL_Fixtures_Extract[[Player]:[Player]],0),MATCH(FPL_Combined[[#Headers],[Gameweek 32]],FPL_Fixtures_Extract[#Headers],0)),3))</f>
        <v>EVE(H)</v>
      </c>
      <c r="AH488" t="str">
        <f ca="1">IF(RIGHT(FPL_Combined[[#Headers],[Gameweek 33]],2)&lt;$B$622,INDEX(FPL_Results_Extract[Gameweek 08],MATCH($A488,FPL_Results_Extract[[Player]:[Player]],0)),INDEX(Team_Key[[Abbreviation]:[Abbreviation]],MATCH(LEFT(INDEX(FPL_Fixtures_Extract[],MATCH($A488,FPL_Fixtures_Extract[[Player]:[Player]],0),MATCH(FPL_Combined[[#Headers],[Gameweek 33]],FPL_Fixtures_Extract[#Headers],0)),LEN(INDEX(FPL_Fixtures_Extract[],MATCH($A488,FPL_Fixtures_Extract[[Player]:[Player]],0),MATCH(FPL_Combined[[#Headers],[Gameweek 33]],FPL_Fixtures_Extract[#Headers],0)))-4),Team_Key[[Full Name]:[Full Name]],0))&amp;RIGHT(INDEX(FPL_Fixtures_Extract[],MATCH($A488,FPL_Fixtures_Extract[[Player]:[Player]],0),MATCH(FPL_Combined[[#Headers],[Gameweek 33]],FPL_Fixtures_Extract[#Headers],0)),3))</f>
        <v>TOT(A)</v>
      </c>
      <c r="AI488" t="str">
        <f ca="1">IF(RIGHT(FPL_Combined[[#Headers],[Gameweek 34]],2)&lt;$B$622,INDEX(FPL_Results_Extract[Gameweek 09],MATCH($A488,FPL_Results_Extract[[Player]:[Player]],0)),INDEX(Team_Key[[Abbreviation]:[Abbreviation]],MATCH(LEFT(INDEX(FPL_Fixtures_Extract[],MATCH($A488,FPL_Fixtures_Extract[[Player]:[Player]],0),MATCH(FPL_Combined[[#Headers],[Gameweek 34]],FPL_Fixtures_Extract[#Headers],0)),LEN(INDEX(FPL_Fixtures_Extract[],MATCH($A488,FPL_Fixtures_Extract[[Player]:[Player]],0),MATCH(FPL_Combined[[#Headers],[Gameweek 34]],FPL_Fixtures_Extract[#Headers],0)))-4),Team_Key[[Full Name]:[Full Name]],0))&amp;RIGHT(INDEX(FPL_Fixtures_Extract[],MATCH($A488,FPL_Fixtures_Extract[[Player]:[Player]],0),MATCH(FPL_Combined[[#Headers],[Gameweek 34]],FPL_Fixtures_Extract[#Headers],0)),3))</f>
        <v>AVL(H)</v>
      </c>
      <c r="AJ488" t="e">
        <f ca="1">IF(RIGHT(FPL_Combined[[#Headers],[Gameweek 35]],2)&lt;$B$622,INDEX(FPL_Results_Extract[Gameweek 10],MATCH($A488,FPL_Results_Extract[[Player]:[Player]],0)),INDEX(Team_Key[[Abbreviation]:[Abbreviation]],MATCH(LEFT(INDEX(FPL_Fixtures_Extract[],MATCH($A488,FPL_Fixtures_Extract[[Player]:[Player]],0),MATCH(FPL_Combined[[#Headers],[Gameweek 35]],FPL_Fixtures_Extract[#Headers],0)),LEN(INDEX(FPL_Fixtures_Extract[],MATCH($A488,FPL_Fixtures_Extract[[Player]:[Player]],0),MATCH(FPL_Combined[[#Headers],[Gameweek 35]],FPL_Fixtures_Extract[#Headers],0)))-4),Team_Key[[Full Name]:[Full Name]],0))&amp;RIGHT(INDEX(FPL_Fixtures_Extract[],MATCH($A488,FPL_Fixtures_Extract[[Player]:[Player]],0),MATCH(FPL_Combined[[#Headers],[Gameweek 35]],FPL_Fixtures_Extract[#Headers],0)),3))</f>
        <v>#VALUE!</v>
      </c>
      <c r="AK488" t="str">
        <f ca="1">IF(RIGHT(FPL_Combined[[#Headers],[Gameweek 36]],2)&lt;$B$622,INDEX(FPL_Results_Extract[Gameweek 11],MATCH($A488,FPL_Results_Extract[[Player]:[Player]],0)),INDEX(Team_Key[[Abbreviation]:[Abbreviation]],MATCH(LEFT(INDEX(FPL_Fixtures_Extract[],MATCH($A488,FPL_Fixtures_Extract[[Player]:[Player]],0),MATCH(FPL_Combined[[#Headers],[Gameweek 36]],FPL_Fixtures_Extract[#Headers],0)),LEN(INDEX(FPL_Fixtures_Extract[],MATCH($A488,FPL_Fixtures_Extract[[Player]:[Player]],0),MATCH(FPL_Combined[[#Headers],[Gameweek 36]],FPL_Fixtures_Extract[#Headers],0)))-4),Team_Key[[Full Name]:[Full Name]],0))&amp;RIGHT(INDEX(FPL_Fixtures_Extract[],MATCH($A488,FPL_Fixtures_Extract[[Player]:[Player]],0),MATCH(FPL_Combined[[#Headers],[Gameweek 36]],FPL_Fixtures_Extract[#Headers],0)),3))</f>
        <v>LEI(H)</v>
      </c>
      <c r="AL488" t="str">
        <f ca="1">IF(RIGHT(FPL_Combined[[#Headers],[Gameweek 37]],2)&lt;$B$622,INDEX(FPL_Results_Extract[Gameweek 12],MATCH($A488,FPL_Results_Extract[[Player]:[Player]],0)),INDEX(Team_Key[[Abbreviation]:[Abbreviation]],MATCH(LEFT(INDEX(FPL_Fixtures_Extract[],MATCH($A488,FPL_Fixtures_Extract[[Player]:[Player]],0),MATCH(FPL_Combined[[#Headers],[Gameweek 37]],FPL_Fixtures_Extract[#Headers],0)),LEN(INDEX(FPL_Fixtures_Extract[],MATCH($A488,FPL_Fixtures_Extract[[Player]:[Player]],0),MATCH(FPL_Combined[[#Headers],[Gameweek 37]],FPL_Fixtures_Extract[#Headers],0)))-4),Team_Key[[Full Name]:[Full Name]],0))&amp;RIGHT(INDEX(FPL_Fixtures_Extract[],MATCH($A488,FPL_Fixtures_Extract[[Player]:[Player]],0),MATCH(FPL_Combined[[#Headers],[Gameweek 37]],FPL_Fixtures_Extract[#Headers],0)),3))</f>
        <v>NOR(A)</v>
      </c>
      <c r="AM488" t="str">
        <f ca="1">IF(RIGHT(FPL_Combined[[#Headers],[Gameweek 38]],2)&lt;$B$622,INDEX(FPL_Results_Extract[Gameweek 13],MATCH($A488,FPL_Results_Extract[[Player]:[Player]],0)),INDEX(Team_Key[[Abbreviation]:[Abbreviation]],MATCH(LEFT(INDEX(FPL_Fixtures_Extract[],MATCH($A488,FPL_Fixtures_Extract[[Player]:[Player]],0),MATCH(FPL_Combined[[#Headers],[Gameweek 38]],FPL_Fixtures_Extract[#Headers],0)),LEN(INDEX(FPL_Fixtures_Extract[],MATCH($A488,FPL_Fixtures_Extract[[Player]:[Player]],0),MATCH(FPL_Combined[[#Headers],[Gameweek 38]],FPL_Fixtures_Extract[#Headers],0)))-4),Team_Key[[Full Name]:[Full Name]],0))&amp;RIGHT(INDEX(FPL_Fixtures_Extract[],MATCH($A488,FPL_Fixtures_Extract[[Player]:[Player]],0),MATCH(FPL_Combined[[#Headers],[Gameweek 38]],FPL_Fixtures_Extract[#Headers],0)),3))</f>
        <v>BOU(H)</v>
      </c>
    </row>
    <row r="489" spans="1:39" x14ac:dyDescent="0.45">
      <c r="A489" t="s">
        <v>464</v>
      </c>
      <c r="B489" t="str">
        <f ca="1">IF(RIGHT(FPL_Combined[[#Headers],[Gameweek 01]],2)&lt;$B$622,INDEX(FPL_Results_Extract[Gameweek 01],MATCH($A489,FPL_Results_Extract[[Player]:[Player]],0)),INDEX(Team_Key[[Abbreviation]:[Abbreviation]],MATCH(LEFT(INDEX(FPL_Fixtures_Extract[],MATCH($A489,FPL_Fixtures_Extract[[Player]:[Player]],0),MATCH(FPL_Combined[[#Headers],[Gameweek 01]],FPL_Fixtures_Extract[#Headers],0)),LEN(INDEX(FPL_Fixtures_Extract[],MATCH($A489,FPL_Fixtures_Extract[[Player]:[Player]],0),MATCH(FPL_Combined[[#Headers],[Gameweek 01]],FPL_Fixtures_Extract[#Headers],0)))-4),Team_Key[[Full Name]:[Full Name]],0))&amp;RIGHT(INDEX(FPL_Fixtures_Extract[],MATCH($A489,FPL_Fixtures_Extract[[Player]:[Player]],0),MATCH(FPL_Combined[[#Headers],[Gameweek 01]],FPL_Fixtures_Extract[#Headers],0)),3))</f>
        <v>N/A</v>
      </c>
      <c r="C489" t="str">
        <f ca="1">IF(RIGHT(FPL_Combined[[#Headers],[Gameweek 02]],2)&lt;$B$622,INDEX(FPL_Results_Extract[Gameweek 02],MATCH($A489,FPL_Results_Extract[[Player]:[Player]],0)),INDEX(Team_Key[[Abbreviation]:[Abbreviation]],MATCH(LEFT(INDEX(FPL_Fixtures_Extract[],MATCH($A489,FPL_Fixtures_Extract[[Player]:[Player]],0),MATCH(FPL_Combined[[#Headers],[Gameweek 02]],FPL_Fixtures_Extract[#Headers],0)),LEN(INDEX(FPL_Fixtures_Extract[],MATCH($A489,FPL_Fixtures_Extract[[Player]:[Player]],0),MATCH(FPL_Combined[[#Headers],[Gameweek 02]],FPL_Fixtures_Extract[#Headers],0)))-4),Team_Key[[Full Name]:[Full Name]],0))&amp;RIGHT(INDEX(FPL_Fixtures_Extract[],MATCH($A489,FPL_Fixtures_Extract[[Player]:[Player]],0),MATCH(FPL_Combined[[#Headers],[Gameweek 02]],FPL_Fixtures_Extract[#Headers],0)),3))</f>
        <v>WAT(A) 0-0</v>
      </c>
      <c r="D489" t="str">
        <f ca="1">IF(RIGHT(FPL_Combined[[#Headers],[Gameweek 03]],2)&lt;$B$622,INDEX(FPL_Results_Extract[Gameweek 03],MATCH($A489,FPL_Results_Extract[[Player]:[Player]],0)),INDEX(Team_Key[[Abbreviation]:[Abbreviation]],MATCH(LEFT(INDEX(FPL_Fixtures_Extract[],MATCH($A489,FPL_Fixtures_Extract[[Player]:[Player]],0),MATCH(FPL_Combined[[#Headers],[Gameweek 03]],FPL_Fixtures_Extract[#Headers],0)),LEN(INDEX(FPL_Fixtures_Extract[],MATCH($A489,FPL_Fixtures_Extract[[Player]:[Player]],0),MATCH(FPL_Combined[[#Headers],[Gameweek 03]],FPL_Fixtures_Extract[#Headers],0)))-4),Team_Key[[Full Name]:[Full Name]],0))&amp;RIGHT(INDEX(FPL_Fixtures_Extract[],MATCH($A489,FPL_Fixtures_Extract[[Player]:[Player]],0),MATCH(FPL_Combined[[#Headers],[Gameweek 03]],FPL_Fixtures_Extract[#Headers],0)),3))</f>
        <v>CHE(H) 2-3</v>
      </c>
      <c r="E489" t="str">
        <f ca="1">IF(RIGHT(FPL_Combined[[#Headers],[Gameweek 04]],2)&lt;$B$622,INDEX(FPL_Results_Extract[Gameweek 04],MATCH($A489,FPL_Results_Extract[[Player]:[Player]],0)),INDEX(Team_Key[[Abbreviation]:[Abbreviation]],MATCH(LEFT(INDEX(FPL_Fixtures_Extract[],MATCH($A489,FPL_Fixtures_Extract[[Player]:[Player]],0),MATCH(FPL_Combined[[#Headers],[Gameweek 04]],FPL_Fixtures_Extract[#Headers],0)),LEN(INDEX(FPL_Fixtures_Extract[],MATCH($A489,FPL_Fixtures_Extract[[Player]:[Player]],0),MATCH(FPL_Combined[[#Headers],[Gameweek 04]],FPL_Fixtures_Extract[#Headers],0)))-4),Team_Key[[Full Name]:[Full Name]],0))&amp;RIGHT(INDEX(FPL_Fixtures_Extract[],MATCH($A489,FPL_Fixtures_Extract[[Player]:[Player]],0),MATCH(FPL_Combined[[#Headers],[Gameweek 04]],FPL_Fixtures_Extract[#Headers],0)),3))</f>
        <v>STK(A) 1-0</v>
      </c>
      <c r="F489" t="str">
        <f ca="1">IF(RIGHT(FPL_Combined[[#Headers],[Gameweek 05]],2)&lt;$B$622,INDEX(FPL_Results_Extract[Gameweek 05],MATCH($A489,FPL_Results_Extract[[Player]:[Player]],0)),INDEX(Team_Key[[Abbreviation]:[Abbreviation]],MATCH(LEFT(INDEX(FPL_Fixtures_Extract[],MATCH($A489,FPL_Fixtures_Extract[[Player]:[Player]],0),MATCH(FPL_Combined[[#Headers],[Gameweek 05]],FPL_Fixtures_Extract[#Headers],0)),LEN(INDEX(FPL_Fixtures_Extract[],MATCH($A489,FPL_Fixtures_Extract[[Player]:[Player]],0),MATCH(FPL_Combined[[#Headers],[Gameweek 05]],FPL_Fixtures_Extract[#Headers],0)))-4),Team_Key[[Full Name]:[Full Name]],0))&amp;RIGHT(INDEX(FPL_Fixtures_Extract[],MATCH($A489,FPL_Fixtures_Extract[[Player]:[Player]],0),MATCH(FPL_Combined[[#Headers],[Gameweek 05]],FPL_Fixtures_Extract[#Headers],0)),3))</f>
        <v>SOU(H) 0-0</v>
      </c>
      <c r="G489" t="str">
        <f ca="1">IF(RIGHT(FPL_Combined[[#Headers],[Gameweek 06]],2)&lt;$B$622,INDEX(FPL_Results_Extract[Gameweek 06],MATCH($A489,FPL_Results_Extract[[Player]:[Player]],0)),INDEX(Team_Key[[Abbreviation]:[Abbreviation]],MATCH(LEFT(INDEX(FPL_Fixtures_Extract[],MATCH($A489,FPL_Fixtures_Extract[[Player]:[Player]],0),MATCH(FPL_Combined[[#Headers],[Gameweek 06]],FPL_Fixtures_Extract[#Headers],0)),LEN(INDEX(FPL_Fixtures_Extract[],MATCH($A489,FPL_Fixtures_Extract[[Player]:[Player]],0),MATCH(FPL_Combined[[#Headers],[Gameweek 06]],FPL_Fixtures_Extract[#Headers],0)))-4),Team_Key[[Full Name]:[Full Name]],0))&amp;RIGHT(INDEX(FPL_Fixtures_Extract[],MATCH($A489,FPL_Fixtures_Extract[[Player]:[Player]],0),MATCH(FPL_Combined[[#Headers],[Gameweek 06]],FPL_Fixtures_Extract[#Headers],0)),3))</f>
        <v>AVL(A) 1-0</v>
      </c>
      <c r="H489" t="str">
        <f ca="1">IF(RIGHT(FPL_Combined[[#Headers],[Gameweek 07]],2)&lt;$B$622,INDEX(FPL_Results_Extract[Gameweek 07],MATCH($A489,FPL_Results_Extract[[Player]:[Player]],0)),INDEX(Team_Key[[Abbreviation]:[Abbreviation]],MATCH(LEFT(INDEX(FPL_Fixtures_Extract[],MATCH($A489,FPL_Fixtures_Extract[[Player]:[Player]],0),MATCH(FPL_Combined[[#Headers],[Gameweek 07]],FPL_Fixtures_Extract[#Headers],0)),LEN(INDEX(FPL_Fixtures_Extract[],MATCH($A489,FPL_Fixtures_Extract[[Player]:[Player]],0),MATCH(FPL_Combined[[#Headers],[Gameweek 07]],FPL_Fixtures_Extract[#Headers],0)))-4),Team_Key[[Full Name]:[Full Name]],0))&amp;RIGHT(INDEX(FPL_Fixtures_Extract[],MATCH($A489,FPL_Fixtures_Extract[[Player]:[Player]],0),MATCH(FPL_Combined[[#Headers],[Gameweek 07]],FPL_Fixtures_Extract[#Headers],0)),3))</f>
        <v>EVE(H) 2-3</v>
      </c>
      <c r="I489" t="str">
        <f ca="1">IF(RIGHT(FPL_Combined[[#Headers],[Gameweek 08]],2)&lt;$B$622,INDEX(FPL_Results_Extract[Gameweek 08],MATCH($A489,FPL_Results_Extract[[Player]:[Player]],0)),INDEX(Team_Key[[Abbreviation]:[Abbreviation]],MATCH(LEFT(INDEX(FPL_Fixtures_Extract[],MATCH($A489,FPL_Fixtures_Extract[[Player]:[Player]],0),MATCH(FPL_Combined[[#Headers],[Gameweek 08]],FPL_Fixtures_Extract[#Headers],0)),LEN(INDEX(FPL_Fixtures_Extract[],MATCH($A489,FPL_Fixtures_Extract[[Player]:[Player]],0),MATCH(FPL_Combined[[#Headers],[Gameweek 08]],FPL_Fixtures_Extract[#Headers],0)))-4),Team_Key[[Full Name]:[Full Name]],0))&amp;RIGHT(INDEX(FPL_Fixtures_Extract[],MATCH($A489,FPL_Fixtures_Extract[[Player]:[Player]],0),MATCH(FPL_Combined[[#Headers],[Gameweek 08]],FPL_Fixtures_Extract[#Headers],0)),3))</f>
        <v>CRY(A) 0-2</v>
      </c>
      <c r="J489" t="str">
        <f ca="1">IF(RIGHT(FPL_Combined[[#Headers],[Gameweek 09]],2)&lt;$B$622,INDEX(FPL_Results_Extract[Gameweek 09],MATCH($A489,FPL_Results_Extract[[Player]:[Player]],0)),INDEX(Team_Key[[Abbreviation]:[Abbreviation]],MATCH(LEFT(INDEX(FPL_Fixtures_Extract[],MATCH($A489,FPL_Fixtures_Extract[[Player]:[Player]],0),MATCH(FPL_Combined[[#Headers],[Gameweek 09]],FPL_Fixtures_Extract[#Headers],0)),LEN(INDEX(FPL_Fixtures_Extract[],MATCH($A489,FPL_Fixtures_Extract[[Player]:[Player]],0),MATCH(FPL_Combined[[#Headers],[Gameweek 09]],FPL_Fixtures_Extract[#Headers],0)))-4),Team_Key[[Full Name]:[Full Name]],0))&amp;RIGHT(INDEX(FPL_Fixtures_Extract[],MATCH($A489,FPL_Fixtures_Extract[[Player]:[Player]],0),MATCH(FPL_Combined[[#Headers],[Gameweek 09]],FPL_Fixtures_Extract[#Headers],0)),3))</f>
        <v>SUN(H) 1-0</v>
      </c>
      <c r="K489" t="str">
        <f ca="1">IF(RIGHT(FPL_Combined[[#Headers],[Gameweek 10]],2)&lt;$B$622,INDEX(FPL_Results_Extract[Gameweek 10],MATCH($A489,FPL_Results_Extract[[Player]:[Player]],0)),INDEX(Team_Key[[Abbreviation]:[Abbreviation]],MATCH(LEFT(INDEX(FPL_Fixtures_Extract[],MATCH($A489,FPL_Fixtures_Extract[[Player]:[Player]],0),MATCH(FPL_Combined[[#Headers],[Gameweek 10]],FPL_Fixtures_Extract[#Headers],0)),LEN(INDEX(FPL_Fixtures_Extract[],MATCH($A489,FPL_Fixtures_Extract[[Player]:[Player]],0),MATCH(FPL_Combined[[#Headers],[Gameweek 10]],FPL_Fixtures_Extract[#Headers],0)))-4),Team_Key[[Full Name]:[Full Name]],0))&amp;RIGHT(INDEX(FPL_Fixtures_Extract[],MATCH($A489,FPL_Fixtures_Extract[[Player]:[Player]],0),MATCH(FPL_Combined[[#Headers],[Gameweek 10]],FPL_Fixtures_Extract[#Headers],0)),3))</f>
        <v>NOR(A) 1-0</v>
      </c>
      <c r="L489" t="str">
        <f ca="1">IF(RIGHT(FPL_Combined[[#Headers],[Gameweek 11]],2)&lt;$B$622,INDEX(FPL_Results_Extract[Gameweek 11],MATCH($A489,FPL_Results_Extract[[Player]:[Player]],0)),INDEX(Team_Key[[Abbreviation]:[Abbreviation]],MATCH(LEFT(INDEX(FPL_Fixtures_Extract[],MATCH($A489,FPL_Fixtures_Extract[[Player]:[Player]],0),MATCH(FPL_Combined[[#Headers],[Gameweek 11]],FPL_Fixtures_Extract[#Headers],0)),LEN(INDEX(FPL_Fixtures_Extract[],MATCH($A489,FPL_Fixtures_Extract[[Player]:[Player]],0),MATCH(FPL_Combined[[#Headers],[Gameweek 11]],FPL_Fixtures_Extract[#Headers],0)))-4),Team_Key[[Full Name]:[Full Name]],0))&amp;RIGHT(INDEX(FPL_Fixtures_Extract[],MATCH($A489,FPL_Fixtures_Extract[[Player]:[Player]],0),MATCH(FPL_Combined[[#Headers],[Gameweek 11]],FPL_Fixtures_Extract[#Headers],0)),3))</f>
        <v>LEI(H) 2-3</v>
      </c>
      <c r="M489" t="str">
        <f ca="1">IF(RIGHT(FPL_Combined[[#Headers],[Gameweek 12]],2)&lt;$B$622,INDEX(FPL_Results_Extract[Gameweek 12],MATCH($A489,FPL_Results_Extract[[Player]:[Player]],0)),INDEX(Team_Key[[Abbreviation]:[Abbreviation]],MATCH(LEFT(INDEX(FPL_Fixtures_Extract[],MATCH($A489,FPL_Fixtures_Extract[[Player]:[Player]],0),MATCH(FPL_Combined[[#Headers],[Gameweek 12]],FPL_Fixtures_Extract[#Headers],0)),LEN(INDEX(FPL_Fixtures_Extract[],MATCH($A489,FPL_Fixtures_Extract[[Player]:[Player]],0),MATCH(FPL_Combined[[#Headers],[Gameweek 12]],FPL_Fixtures_Extract[#Headers],0)))-4),Team_Key[[Full Name]:[Full Name]],0))&amp;RIGHT(INDEX(FPL_Fixtures_Extract[],MATCH($A489,FPL_Fixtures_Extract[[Player]:[Player]],0),MATCH(FPL_Combined[[#Headers],[Gameweek 12]],FPL_Fixtures_Extract[#Headers],0)),3))</f>
        <v>MUN(A) 0-2</v>
      </c>
      <c r="N489" t="str">
        <f ca="1">IF(RIGHT(FPL_Combined[[#Headers],[Gameweek 13]],2)&lt;$B$622,INDEX(FPL_Results_Extract[Gameweek 13],MATCH($A489,FPL_Results_Extract[[Player]:[Player]],0)),INDEX(Team_Key[[Abbreviation]:[Abbreviation]],MATCH(LEFT(INDEX(FPL_Fixtures_Extract[],MATCH($A489,FPL_Fixtures_Extract[[Player]:[Player]],0),MATCH(FPL_Combined[[#Headers],[Gameweek 13]],FPL_Fixtures_Extract[#Headers],0)),LEN(INDEX(FPL_Fixtures_Extract[],MATCH($A489,FPL_Fixtures_Extract[[Player]:[Player]],0),MATCH(FPL_Combined[[#Headers],[Gameweek 13]],FPL_Fixtures_Extract[#Headers],0)))-4),Team_Key[[Full Name]:[Full Name]],0))&amp;RIGHT(INDEX(FPL_Fixtures_Extract[],MATCH($A489,FPL_Fixtures_Extract[[Player]:[Player]],0),MATCH(FPL_Combined[[#Headers],[Gameweek 13]],FPL_Fixtures_Extract[#Headers],0)),3))</f>
        <v>ARS(H) 2-1</v>
      </c>
      <c r="O489" t="str">
        <f ca="1">IF(RIGHT(FPL_Combined[[#Headers],[Gameweek 14]],2)&lt;$B$622,INDEX(FPL_Results_Extract[Gameweek 14],MATCH($A489,FPL_Results_Extract[[Player]:[Player]],0)),INDEX(Team_Key[[Abbreviation]:[Abbreviation]],MATCH(LEFT(INDEX(FPL_Fixtures_Extract[],MATCH($A489,FPL_Fixtures_Extract[[Player]:[Player]],0),MATCH(FPL_Combined[[#Headers],[Gameweek 14]],FPL_Fixtures_Extract[#Headers],0)),LEN(INDEX(FPL_Fixtures_Extract[],MATCH($A489,FPL_Fixtures_Extract[[Player]:[Player]],0),MATCH(FPL_Combined[[#Headers],[Gameweek 14]],FPL_Fixtures_Extract[#Headers],0)))-4),Team_Key[[Full Name]:[Full Name]],0))&amp;RIGHT(INDEX(FPL_Fixtures_Extract[],MATCH($A489,FPL_Fixtures_Extract[[Player]:[Player]],0),MATCH(FPL_Combined[[#Headers],[Gameweek 14]],FPL_Fixtures_Extract[#Headers],0)),3))</f>
        <v>WHU(A) 1-1</v>
      </c>
      <c r="P489" t="str">
        <f ca="1">IF(RIGHT(FPL_Combined[[#Headers],[Gameweek 15]],2)&lt;$B$622,INDEX(FPL_Results_Extract[Gameweek 15],MATCH($A489,FPL_Results_Extract[[Player]:[Player]],0)),INDEX(Team_Key[[Abbreviation]:[Abbreviation]],MATCH(LEFT(INDEX(FPL_Fixtures_Extract[],MATCH($A489,FPL_Fixtures_Extract[[Player]:[Player]],0),MATCH(FPL_Combined[[#Headers],[Gameweek 15]],FPL_Fixtures_Extract[#Headers],0)),LEN(INDEX(FPL_Fixtures_Extract[],MATCH($A489,FPL_Fixtures_Extract[[Player]:[Player]],0),MATCH(FPL_Combined[[#Headers],[Gameweek 15]],FPL_Fixtures_Extract[#Headers],0)))-4),Team_Key[[Full Name]:[Full Name]],0))&amp;RIGHT(INDEX(FPL_Fixtures_Extract[],MATCH($A489,FPL_Fixtures_Extract[[Player]:[Player]],0),MATCH(FPL_Combined[[#Headers],[Gameweek 15]],FPL_Fixtures_Extract[#Headers],0)),3))</f>
        <v>TOT(H) 1-1</v>
      </c>
      <c r="Q489" t="str">
        <f ca="1">IF(RIGHT(FPL_Combined[[#Headers],[Gameweek 16]],2)&lt;$B$622,INDEX(FPL_Results_Extract[Gameweek 16],MATCH($A489,FPL_Results_Extract[[Player]:[Player]],0)),INDEX(Team_Key[[Abbreviation]:[Abbreviation]],MATCH(LEFT(INDEX(FPL_Fixtures_Extract[],MATCH($A489,FPL_Fixtures_Extract[[Player]:[Player]],0),MATCH(FPL_Combined[[#Headers],[Gameweek 16]],FPL_Fixtures_Extract[#Headers],0)),LEN(INDEX(FPL_Fixtures_Extract[],MATCH($A489,FPL_Fixtures_Extract[[Player]:[Player]],0),MATCH(FPL_Combined[[#Headers],[Gameweek 16]],FPL_Fixtures_Extract[#Headers],0)))-4),Team_Key[[Full Name]:[Full Name]],0))&amp;RIGHT(INDEX(FPL_Fixtures_Extract[],MATCH($A489,FPL_Fixtures_Extract[[Player]:[Player]],0),MATCH(FPL_Combined[[#Headers],[Gameweek 16]],FPL_Fixtures_Extract[#Headers],0)),3))</f>
        <v>LIV(A) 2-2</v>
      </c>
      <c r="R489" t="str">
        <f ca="1">IF(RIGHT(FPL_Combined[[#Headers],[Gameweek 17]],2)&lt;$B$622,INDEX(FPL_Results_Extract[Gameweek 17],MATCH($A489,FPL_Results_Extract[[Player]:[Player]],0)),INDEX(Team_Key[[Abbreviation]:[Abbreviation]],MATCH(LEFT(INDEX(FPL_Fixtures_Extract[],MATCH($A489,FPL_Fixtures_Extract[[Player]:[Player]],0),MATCH(FPL_Combined[[#Headers],[Gameweek 17]],FPL_Fixtures_Extract[#Headers],0)),LEN(INDEX(FPL_Fixtures_Extract[],MATCH($A489,FPL_Fixtures_Extract[[Player]:[Player]],0),MATCH(FPL_Combined[[#Headers],[Gameweek 17]],FPL_Fixtures_Extract[#Headers],0)))-4),Team_Key[[Full Name]:[Full Name]],0))&amp;RIGHT(INDEX(FPL_Fixtures_Extract[],MATCH($A489,FPL_Fixtures_Extract[[Player]:[Player]],0),MATCH(FPL_Combined[[#Headers],[Gameweek 17]],FPL_Fixtures_Extract[#Headers],0)),3))</f>
        <v>BOU(H) 1-2</v>
      </c>
      <c r="S489" t="str">
        <f ca="1">IF(RIGHT(FPL_Combined[[#Headers],[Gameweek 18]],2)&lt;$B$622,INDEX(FPL_Results_Extract[Gameweek 18],MATCH($A489,FPL_Results_Extract[[Player]:[Player]],0)),INDEX(Team_Key[[Abbreviation]:[Abbreviation]],MATCH(LEFT(INDEX(FPL_Fixtures_Extract[],MATCH($A489,FPL_Fixtures_Extract[[Player]:[Player]],0),MATCH(FPL_Combined[[#Headers],[Gameweek 18]],FPL_Fixtures_Extract[#Headers],0)),LEN(INDEX(FPL_Fixtures_Extract[],MATCH($A489,FPL_Fixtures_Extract[[Player]:[Player]],0),MATCH(FPL_Combined[[#Headers],[Gameweek 18]],FPL_Fixtures_Extract[#Headers],0)))-4),Team_Key[[Full Name]:[Full Name]],0))&amp;RIGHT(INDEX(FPL_Fixtures_Extract[],MATCH($A489,FPL_Fixtures_Extract[[Player]:[Player]],0),MATCH(FPL_Combined[[#Headers],[Gameweek 18]],FPL_Fixtures_Extract[#Headers],0)),3))</f>
        <v>SWA(A) 0-1</v>
      </c>
      <c r="T489" t="str">
        <f ca="1">IF(RIGHT(FPL_Combined[[#Headers],[Gameweek 19]],2)&lt;$B$622,INDEX(FPL_Results_Extract[Gameweek 19],MATCH($A489,FPL_Results_Extract[[Player]:[Player]],0)),INDEX(Team_Key[[Abbreviation]:[Abbreviation]],MATCH(LEFT(INDEX(FPL_Fixtures_Extract[],MATCH($A489,FPL_Fixtures_Extract[[Player]:[Player]],0),MATCH(FPL_Combined[[#Headers],[Gameweek 19]],FPL_Fixtures_Extract[#Headers],0)),LEN(INDEX(FPL_Fixtures_Extract[],MATCH($A489,FPL_Fixtures_Extract[[Player]:[Player]],0),MATCH(FPL_Combined[[#Headers],[Gameweek 19]],FPL_Fixtures_Extract[#Headers],0)))-4),Team_Key[[Full Name]:[Full Name]],0))&amp;RIGHT(INDEX(FPL_Fixtures_Extract[],MATCH($A489,FPL_Fixtures_Extract[[Player]:[Player]],0),MATCH(FPL_Combined[[#Headers],[Gameweek 19]],FPL_Fixtures_Extract[#Headers],0)),3))</f>
        <v>NEW(H) 1-0</v>
      </c>
      <c r="U489" t="str">
        <f ca="1">IF(RIGHT(FPL_Combined[[#Headers],[Gameweek 20]],2)&lt;$B$622,INDEX(FPL_Results_Extract[Gameweek 20],MATCH($A489,FPL_Results_Extract[[Player]:[Player]],0)),INDEX(Team_Key[[Abbreviation]:[Abbreviation]],MATCH(LEFT(INDEX(FPL_Fixtures_Extract[],MATCH($A489,FPL_Fixtures_Extract[[Player]:[Player]],0),MATCH(FPL_Combined[[#Headers],[Gameweek 20]],FPL_Fixtures_Extract[#Headers],0)),LEN(INDEX(FPL_Fixtures_Extract[],MATCH($A489,FPL_Fixtures_Extract[[Player]:[Player]],0),MATCH(FPL_Combined[[#Headers],[Gameweek 20]],FPL_Fixtures_Extract[#Headers],0)))-4),Team_Key[[Full Name]:[Full Name]],0))&amp;RIGHT(INDEX(FPL_Fixtures_Extract[],MATCH($A489,FPL_Fixtures_Extract[[Player]:[Player]],0),MATCH(FPL_Combined[[#Headers],[Gameweek 20]],FPL_Fixtures_Extract[#Headers],0)),3))</f>
        <v>STK(H) 2-1</v>
      </c>
      <c r="V489" t="str">
        <f ca="1">IF(RIGHT(FPL_Combined[[#Headers],[Gameweek 21]],2)&lt;$B$622,INDEX(FPL_Results_Extract[Gameweek 21],MATCH($A489,FPL_Results_Extract[[Player]:[Player]],0)),INDEX(Team_Key[[Abbreviation]:[Abbreviation]],MATCH(LEFT(INDEX(FPL_Fixtures_Extract[],MATCH($A489,FPL_Fixtures_Extract[[Player]:[Player]],0),MATCH(FPL_Combined[[#Headers],[Gameweek 21]],FPL_Fixtures_Extract[#Headers],0)),LEN(INDEX(FPL_Fixtures_Extract[],MATCH($A489,FPL_Fixtures_Extract[[Player]:[Player]],0),MATCH(FPL_Combined[[#Headers],[Gameweek 21]],FPL_Fixtures_Extract[#Headers],0)))-4),Team_Key[[Full Name]:[Full Name]],0))&amp;RIGHT(INDEX(FPL_Fixtures_Extract[],MATCH($A489,FPL_Fixtures_Extract[[Player]:[Player]],0),MATCH(FPL_Combined[[#Headers],[Gameweek 21]],FPL_Fixtures_Extract[#Headers],0)),3))</f>
        <v>CHE(A) 2-2</v>
      </c>
      <c r="W489" t="str">
        <f ca="1">IF(RIGHT(FPL_Combined[[#Headers],[Gameweek 22]],2)&lt;$B$622,INDEX(FPL_Results_Extract[Gameweek 22],MATCH($A489,FPL_Results_Extract[[Player]:[Player]],0)),INDEX(Team_Key[[Abbreviation]:[Abbreviation]],MATCH(LEFT(INDEX(FPL_Fixtures_Extract[],MATCH($A489,FPL_Fixtures_Extract[[Player]:[Player]],0),MATCH(FPL_Combined[[#Headers],[Gameweek 22]],FPL_Fixtures_Extract[#Headers],0)),LEN(INDEX(FPL_Fixtures_Extract[],MATCH($A489,FPL_Fixtures_Extract[[Player]:[Player]],0),MATCH(FPL_Combined[[#Headers],[Gameweek 22]],FPL_Fixtures_Extract[#Headers],0)))-4),Team_Key[[Full Name]:[Full Name]],0))&amp;RIGHT(INDEX(FPL_Fixtures_Extract[],MATCH($A489,FPL_Fixtures_Extract[[Player]:[Player]],0),MATCH(FPL_Combined[[#Headers],[Gameweek 22]],FPL_Fixtures_Extract[#Headers],0)),3))</f>
        <v>SOU(A) 0-3</v>
      </c>
      <c r="X489" t="str">
        <f ca="1">IF(RIGHT(FPL_Combined[[#Headers],[Gameweek 23]],2)&lt;$B$622,INDEX(FPL_Results_Extract[Gameweek 23],MATCH($A489,FPL_Results_Extract[[Player]:[Player]],0)),INDEX(Team_Key[[Abbreviation]:[Abbreviation]],MATCH(LEFT(INDEX(FPL_Fixtures_Extract[],MATCH($A489,FPL_Fixtures_Extract[[Player]:[Player]],0),MATCH(FPL_Combined[[#Headers],[Gameweek 23]],FPL_Fixtures_Extract[#Headers],0)),LEN(INDEX(FPL_Fixtures_Extract[],MATCH($A489,FPL_Fixtures_Extract[[Player]:[Player]],0),MATCH(FPL_Combined[[#Headers],[Gameweek 23]],FPL_Fixtures_Extract[#Headers],0)))-4),Team_Key[[Full Name]:[Full Name]],0))&amp;RIGHT(INDEX(FPL_Fixtures_Extract[],MATCH($A489,FPL_Fixtures_Extract[[Player]:[Player]],0),MATCH(FPL_Combined[[#Headers],[Gameweek 23]],FPL_Fixtures_Extract[#Headers],0)),3))</f>
        <v>AVL(H) 0-0</v>
      </c>
      <c r="Y489" t="str">
        <f ca="1">IF(RIGHT(FPL_Combined[[#Headers],[Gameweek 24]],2)&lt;$B$622,INDEX(FPL_Results_Extract[Team],MATCH($A489,FPL_Results_Extract[[Player]:[Player]],0)),INDEX(Team_Key[[Abbreviation]:[Abbreviation]],MATCH(LEFT(INDEX(FPL_Fixtures_Extract[],MATCH($A489,FPL_Fixtures_Extract[[Player]:[Player]],0),MATCH(FPL_Combined[[#Headers],[Gameweek 24]],FPL_Fixtures_Extract[#Headers],0)),LEN(INDEX(FPL_Fixtures_Extract[],MATCH($A489,FPL_Fixtures_Extract[[Player]:[Player]],0),MATCH(FPL_Combined[[#Headers],[Gameweek 24]],FPL_Fixtures_Extract[#Headers],0)))-4),Team_Key[[Full Name]:[Full Name]],0))&amp;RIGHT(INDEX(FPL_Fixtures_Extract[],MATCH($A489,FPL_Fixtures_Extract[[Player]:[Player]],0),MATCH(FPL_Combined[[#Headers],[Gameweek 24]],FPL_Fixtures_Extract[#Headers],0)),3))</f>
        <v>WBA</v>
      </c>
      <c r="Z489" t="str">
        <f ca="1">IF(RIGHT(FPL_Combined[[#Headers],[Gameweek 25]],2)&lt;$B$622,INDEX(FPL_Results_Extract[Player],MATCH($A489,FPL_Results_Extract[[Player]:[Player]],0)),INDEX(Team_Key[[Abbreviation]:[Abbreviation]],MATCH(LEFT(INDEX(FPL_Fixtures_Extract[],MATCH($A489,FPL_Fixtures_Extract[[Player]:[Player]],0),MATCH(FPL_Combined[[#Headers],[Gameweek 25]],FPL_Fixtures_Extract[#Headers],0)),LEN(INDEX(FPL_Fixtures_Extract[],MATCH($A489,FPL_Fixtures_Extract[[Player]:[Player]],0),MATCH(FPL_Combined[[#Headers],[Gameweek 25]],FPL_Fixtures_Extract[#Headers],0)))-4),Team_Key[[Full Name]:[Full Name]],0))&amp;RIGHT(INDEX(FPL_Fixtures_Extract[],MATCH($A489,FPL_Fixtures_Extract[[Player]:[Player]],0),MATCH(FPL_Combined[[#Headers],[Gameweek 25]],FPL_Fixtures_Extract[#Headers],0)),3))</f>
        <v>Rondón</v>
      </c>
      <c r="AA489" t="str">
        <f ca="1">IF(RIGHT(FPL_Combined[[#Headers],[Gameweek 26]],2)&lt;$B$622,INDEX(FPL_Results_Extract[Gameweek 01],MATCH($A489,FPL_Results_Extract[[Player]:[Player]],0)),INDEX(Team_Key[[Abbreviation]:[Abbreviation]],MATCH(LEFT(INDEX(FPL_Fixtures_Extract[],MATCH($A489,FPL_Fixtures_Extract[[Player]:[Player]],0),MATCH(FPL_Combined[[#Headers],[Gameweek 26]],FPL_Fixtures_Extract[#Headers],0)),LEN(INDEX(FPL_Fixtures_Extract[],MATCH($A489,FPL_Fixtures_Extract[[Player]:[Player]],0),MATCH(FPL_Combined[[#Headers],[Gameweek 26]],FPL_Fixtures_Extract[#Headers],0)))-4),Team_Key[[Full Name]:[Full Name]],0))&amp;RIGHT(INDEX(FPL_Fixtures_Extract[],MATCH($A489,FPL_Fixtures_Extract[[Player]:[Player]],0),MATCH(FPL_Combined[[#Headers],[Gameweek 26]],FPL_Fixtures_Extract[#Headers],0)),3))</f>
        <v>N/A</v>
      </c>
      <c r="AB489" t="str">
        <f ca="1">IF(RIGHT(FPL_Combined[[#Headers],[Gameweek 27]],2)&lt;$B$622,INDEX(FPL_Results_Extract[Gameweek 02],MATCH($A489,FPL_Results_Extract[[Player]:[Player]],0)),INDEX(Team_Key[[Abbreviation]:[Abbreviation]],MATCH(LEFT(INDEX(FPL_Fixtures_Extract[],MATCH($A489,FPL_Fixtures_Extract[[Player]:[Player]],0),MATCH(FPL_Combined[[#Headers],[Gameweek 27]],FPL_Fixtures_Extract[#Headers],0)),LEN(INDEX(FPL_Fixtures_Extract[],MATCH($A489,FPL_Fixtures_Extract[[Player]:[Player]],0),MATCH(FPL_Combined[[#Headers],[Gameweek 27]],FPL_Fixtures_Extract[#Headers],0)))-4),Team_Key[[Full Name]:[Full Name]],0))&amp;RIGHT(INDEX(FPL_Fixtures_Extract[],MATCH($A489,FPL_Fixtures_Extract[[Player]:[Player]],0),MATCH(FPL_Combined[[#Headers],[Gameweek 27]],FPL_Fixtures_Extract[#Headers],0)),3))</f>
        <v>WAT(A) 0-0</v>
      </c>
      <c r="AC489" t="str">
        <f ca="1">IF(RIGHT(FPL_Combined[[#Headers],[Gameweek 28]],2)&lt;$B$622,INDEX(FPL_Results_Extract[Gameweek 03],MATCH($A489,FPL_Results_Extract[[Player]:[Player]],0)),INDEX(Team_Key[[Abbreviation]:[Abbreviation]],MATCH(LEFT(INDEX(FPL_Fixtures_Extract[],MATCH($A489,FPL_Fixtures_Extract[[Player]:[Player]],0),MATCH(FPL_Combined[[#Headers],[Gameweek 28]],FPL_Fixtures_Extract[#Headers],0)),LEN(INDEX(FPL_Fixtures_Extract[],MATCH($A489,FPL_Fixtures_Extract[[Player]:[Player]],0),MATCH(FPL_Combined[[#Headers],[Gameweek 28]],FPL_Fixtures_Extract[#Headers],0)))-4),Team_Key[[Full Name]:[Full Name]],0))&amp;RIGHT(INDEX(FPL_Fixtures_Extract[],MATCH($A489,FPL_Fixtures_Extract[[Player]:[Player]],0),MATCH(FPL_Combined[[#Headers],[Gameweek 28]],FPL_Fixtures_Extract[#Headers],0)),3))</f>
        <v>CHE(H) 2-3</v>
      </c>
      <c r="AD489" t="str">
        <f ca="1">IF(RIGHT(FPL_Combined[[#Headers],[Gameweek 29]],2)&lt;$B$622,INDEX(FPL_Results_Extract[Gameweek 04],MATCH($A489,FPL_Results_Extract[[Player]:[Player]],0)),INDEX(Team_Key[[Abbreviation]:[Abbreviation]],MATCH(LEFT(INDEX(FPL_Fixtures_Extract[],MATCH($A489,FPL_Fixtures_Extract[[Player]:[Player]],0),MATCH(FPL_Combined[[#Headers],[Gameweek 29]],FPL_Fixtures_Extract[#Headers],0)),LEN(INDEX(FPL_Fixtures_Extract[],MATCH($A489,FPL_Fixtures_Extract[[Player]:[Player]],0),MATCH(FPL_Combined[[#Headers],[Gameweek 29]],FPL_Fixtures_Extract[#Headers],0)))-4),Team_Key[[Full Name]:[Full Name]],0))&amp;RIGHT(INDEX(FPL_Fixtures_Extract[],MATCH($A489,FPL_Fixtures_Extract[[Player]:[Player]],0),MATCH(FPL_Combined[[#Headers],[Gameweek 29]],FPL_Fixtures_Extract[#Headers],0)),3))</f>
        <v>MUN(H)</v>
      </c>
      <c r="AE489" t="str">
        <f ca="1">IF(RIGHT(FPL_Combined[[#Headers],[Gameweek 30]],2)&lt;$B$622,INDEX(FPL_Results_Extract[Gameweek 05],MATCH($A489,FPL_Results_Extract[[Player]:[Player]],0)),INDEX(Team_Key[[Abbreviation]:[Abbreviation]],MATCH(LEFT(INDEX(FPL_Fixtures_Extract[],MATCH($A489,FPL_Fixtures_Extract[[Player]:[Player]],0),MATCH(FPL_Combined[[#Headers],[Gameweek 30]],FPL_Fixtures_Extract[#Headers],0)),LEN(INDEX(FPL_Fixtures_Extract[],MATCH($A489,FPL_Fixtures_Extract[[Player]:[Player]],0),MATCH(FPL_Combined[[#Headers],[Gameweek 30]],FPL_Fixtures_Extract[#Headers],0)))-4),Team_Key[[Full Name]:[Full Name]],0))&amp;RIGHT(INDEX(FPL_Fixtures_Extract[],MATCH($A489,FPL_Fixtures_Extract[[Player]:[Player]],0),MATCH(FPL_Combined[[#Headers],[Gameweek 30]],FPL_Fixtures_Extract[#Headers],0)),3))</f>
        <v>ARS(A)</v>
      </c>
      <c r="AF489" t="str">
        <f ca="1">IF(RIGHT(FPL_Combined[[#Headers],[Gameweek 31]],2)&lt;$B$622,INDEX(FPL_Results_Extract[Gameweek 06],MATCH($A489,FPL_Results_Extract[[Player]:[Player]],0)),INDEX(Team_Key[[Abbreviation]:[Abbreviation]],MATCH(LEFT(INDEX(FPL_Fixtures_Extract[],MATCH($A489,FPL_Fixtures_Extract[[Player]:[Player]],0),MATCH(FPL_Combined[[#Headers],[Gameweek 31]],FPL_Fixtures_Extract[#Headers],0)),LEN(INDEX(FPL_Fixtures_Extract[],MATCH($A489,FPL_Fixtures_Extract[[Player]:[Player]],0),MATCH(FPL_Combined[[#Headers],[Gameweek 31]],FPL_Fixtures_Extract[#Headers],0)))-4),Team_Key[[Full Name]:[Full Name]],0))&amp;RIGHT(INDEX(FPL_Fixtures_Extract[],MATCH($A489,FPL_Fixtures_Extract[[Player]:[Player]],0),MATCH(FPL_Combined[[#Headers],[Gameweek 31]],FPL_Fixtures_Extract[#Headers],0)),3))</f>
        <v>NOR(H)</v>
      </c>
      <c r="AG489" t="str">
        <f ca="1">IF(RIGHT(FPL_Combined[[#Headers],[Gameweek 32]],2)&lt;$B$622,INDEX(FPL_Results_Extract[Gameweek 07],MATCH($A489,FPL_Results_Extract[[Player]:[Player]],0)),INDEX(Team_Key[[Abbreviation]:[Abbreviation]],MATCH(LEFT(INDEX(FPL_Fixtures_Extract[],MATCH($A489,FPL_Fixtures_Extract[[Player]:[Player]],0),MATCH(FPL_Combined[[#Headers],[Gameweek 32]],FPL_Fixtures_Extract[#Headers],0)),LEN(INDEX(FPL_Fixtures_Extract[],MATCH($A489,FPL_Fixtures_Extract[[Player]:[Player]],0),MATCH(FPL_Combined[[#Headers],[Gameweek 32]],FPL_Fixtures_Extract[#Headers],0)))-4),Team_Key[[Full Name]:[Full Name]],0))&amp;RIGHT(INDEX(FPL_Fixtures_Extract[],MATCH($A489,FPL_Fixtures_Extract[[Player]:[Player]],0),MATCH(FPL_Combined[[#Headers],[Gameweek 32]],FPL_Fixtures_Extract[#Headers],0)),3))</f>
        <v>SUN(A)</v>
      </c>
      <c r="AH489" t="str">
        <f ca="1">IF(RIGHT(FPL_Combined[[#Headers],[Gameweek 33]],2)&lt;$B$622,INDEX(FPL_Results_Extract[Gameweek 08],MATCH($A489,FPL_Results_Extract[[Player]:[Player]],0)),INDEX(Team_Key[[Abbreviation]:[Abbreviation]],MATCH(LEFT(INDEX(FPL_Fixtures_Extract[],MATCH($A489,FPL_Fixtures_Extract[[Player]:[Player]],0),MATCH(FPL_Combined[[#Headers],[Gameweek 33]],FPL_Fixtures_Extract[#Headers],0)),LEN(INDEX(FPL_Fixtures_Extract[],MATCH($A489,FPL_Fixtures_Extract[[Player]:[Player]],0),MATCH(FPL_Combined[[#Headers],[Gameweek 33]],FPL_Fixtures_Extract[#Headers],0)))-4),Team_Key[[Full Name]:[Full Name]],0))&amp;RIGHT(INDEX(FPL_Fixtures_Extract[],MATCH($A489,FPL_Fixtures_Extract[[Player]:[Player]],0),MATCH(FPL_Combined[[#Headers],[Gameweek 33]],FPL_Fixtures_Extract[#Headers],0)),3))</f>
        <v>MCI(A)</v>
      </c>
      <c r="AI489" t="str">
        <f ca="1">IF(RIGHT(FPL_Combined[[#Headers],[Gameweek 34]],2)&lt;$B$622,INDEX(FPL_Results_Extract[Gameweek 09],MATCH($A489,FPL_Results_Extract[[Player]:[Player]],0)),INDEX(Team_Key[[Abbreviation]:[Abbreviation]],MATCH(LEFT(INDEX(FPL_Fixtures_Extract[],MATCH($A489,FPL_Fixtures_Extract[[Player]:[Player]],0),MATCH(FPL_Combined[[#Headers],[Gameweek 34]],FPL_Fixtures_Extract[#Headers],0)),LEN(INDEX(FPL_Fixtures_Extract[],MATCH($A489,FPL_Fixtures_Extract[[Player]:[Player]],0),MATCH(FPL_Combined[[#Headers],[Gameweek 34]],FPL_Fixtures_Extract[#Headers],0)))-4),Team_Key[[Full Name]:[Full Name]],0))&amp;RIGHT(INDEX(FPL_Fixtures_Extract[],MATCH($A489,FPL_Fixtures_Extract[[Player]:[Player]],0),MATCH(FPL_Combined[[#Headers],[Gameweek 34]],FPL_Fixtures_Extract[#Headers],0)),3))</f>
        <v>WAT(H)</v>
      </c>
      <c r="AJ489" t="str">
        <f ca="1">IF(RIGHT(FPL_Combined[[#Headers],[Gameweek 35]],2)&lt;$B$622,INDEX(FPL_Results_Extract[Gameweek 10],MATCH($A489,FPL_Results_Extract[[Player]:[Player]],0)),INDEX(Team_Key[[Abbreviation]:[Abbreviation]],MATCH(LEFT(INDEX(FPL_Fixtures_Extract[],MATCH($A489,FPL_Fixtures_Extract[[Player]:[Player]],0),MATCH(FPL_Combined[[#Headers],[Gameweek 35]],FPL_Fixtures_Extract[#Headers],0)),LEN(INDEX(FPL_Fixtures_Extract[],MATCH($A489,FPL_Fixtures_Extract[[Player]:[Player]],0),MATCH(FPL_Combined[[#Headers],[Gameweek 35]],FPL_Fixtures_Extract[#Headers],0)))-4),Team_Key[[Full Name]:[Full Name]],0))&amp;RIGHT(INDEX(FPL_Fixtures_Extract[],MATCH($A489,FPL_Fixtures_Extract[[Player]:[Player]],0),MATCH(FPL_Combined[[#Headers],[Gameweek 35]],FPL_Fixtures_Extract[#Headers],0)),3))</f>
        <v>TOT(A)</v>
      </c>
      <c r="AK489" t="str">
        <f ca="1">IF(RIGHT(FPL_Combined[[#Headers],[Gameweek 36]],2)&lt;$B$622,INDEX(FPL_Results_Extract[Gameweek 11],MATCH($A489,FPL_Results_Extract[[Player]:[Player]],0)),INDEX(Team_Key[[Abbreviation]:[Abbreviation]],MATCH(LEFT(INDEX(FPL_Fixtures_Extract[],MATCH($A489,FPL_Fixtures_Extract[[Player]:[Player]],0),MATCH(FPL_Combined[[#Headers],[Gameweek 36]],FPL_Fixtures_Extract[#Headers],0)),LEN(INDEX(FPL_Fixtures_Extract[],MATCH($A489,FPL_Fixtures_Extract[[Player]:[Player]],0),MATCH(FPL_Combined[[#Headers],[Gameweek 36]],FPL_Fixtures_Extract[#Headers],0)))-4),Team_Key[[Full Name]:[Full Name]],0))&amp;RIGHT(INDEX(FPL_Fixtures_Extract[],MATCH($A489,FPL_Fixtures_Extract[[Player]:[Player]],0),MATCH(FPL_Combined[[#Headers],[Gameweek 36]],FPL_Fixtures_Extract[#Headers],0)),3))</f>
        <v>WHU(H)</v>
      </c>
      <c r="AL489" t="str">
        <f ca="1">IF(RIGHT(FPL_Combined[[#Headers],[Gameweek 37]],2)&lt;$B$622,INDEX(FPL_Results_Extract[Gameweek 12],MATCH($A489,FPL_Results_Extract[[Player]:[Player]],0)),INDEX(Team_Key[[Abbreviation]:[Abbreviation]],MATCH(LEFT(INDEX(FPL_Fixtures_Extract[],MATCH($A489,FPL_Fixtures_Extract[[Player]:[Player]],0),MATCH(FPL_Combined[[#Headers],[Gameweek 37]],FPL_Fixtures_Extract[#Headers],0)),LEN(INDEX(FPL_Fixtures_Extract[],MATCH($A489,FPL_Fixtures_Extract[[Player]:[Player]],0),MATCH(FPL_Combined[[#Headers],[Gameweek 37]],FPL_Fixtures_Extract[#Headers],0)))-4),Team_Key[[Full Name]:[Full Name]],0))&amp;RIGHT(INDEX(FPL_Fixtures_Extract[],MATCH($A489,FPL_Fixtures_Extract[[Player]:[Player]],0),MATCH(FPL_Combined[[#Headers],[Gameweek 37]],FPL_Fixtures_Extract[#Headers],0)),3))</f>
        <v>BOU(A)</v>
      </c>
      <c r="AM489" t="str">
        <f ca="1">IF(RIGHT(FPL_Combined[[#Headers],[Gameweek 38]],2)&lt;$B$622,INDEX(FPL_Results_Extract[Gameweek 13],MATCH($A489,FPL_Results_Extract[[Player]:[Player]],0)),INDEX(Team_Key[[Abbreviation]:[Abbreviation]],MATCH(LEFT(INDEX(FPL_Fixtures_Extract[],MATCH($A489,FPL_Fixtures_Extract[[Player]:[Player]],0),MATCH(FPL_Combined[[#Headers],[Gameweek 38]],FPL_Fixtures_Extract[#Headers],0)),LEN(INDEX(FPL_Fixtures_Extract[],MATCH($A489,FPL_Fixtures_Extract[[Player]:[Player]],0),MATCH(FPL_Combined[[#Headers],[Gameweek 38]],FPL_Fixtures_Extract[#Headers],0)))-4),Team_Key[[Full Name]:[Full Name]],0))&amp;RIGHT(INDEX(FPL_Fixtures_Extract[],MATCH($A489,FPL_Fixtures_Extract[[Player]:[Player]],0),MATCH(FPL_Combined[[#Headers],[Gameweek 38]],FPL_Fixtures_Extract[#Headers],0)),3))</f>
        <v>LIV(H)</v>
      </c>
    </row>
    <row r="490" spans="1:39" x14ac:dyDescent="0.45">
      <c r="A490" t="s">
        <v>657</v>
      </c>
      <c r="B490" t="str">
        <f ca="1">IF(RIGHT(FPL_Combined[[#Headers],[Gameweek 01]],2)&lt;$B$622,INDEX(FPL_Results_Extract[Gameweek 01],MATCH($A490,FPL_Results_Extract[[Player]:[Player]],0)),INDEX(Team_Key[[Abbreviation]:[Abbreviation]],MATCH(LEFT(INDEX(FPL_Fixtures_Extract[],MATCH($A490,FPL_Fixtures_Extract[[Player]:[Player]],0),MATCH(FPL_Combined[[#Headers],[Gameweek 01]],FPL_Fixtures_Extract[#Headers],0)),LEN(INDEX(FPL_Fixtures_Extract[],MATCH($A490,FPL_Fixtures_Extract[[Player]:[Player]],0),MATCH(FPL_Combined[[#Headers],[Gameweek 01]],FPL_Fixtures_Extract[#Headers],0)))-4),Team_Key[[Full Name]:[Full Name]],0))&amp;RIGHT(INDEX(FPL_Fixtures_Extract[],MATCH($A490,FPL_Fixtures_Extract[[Player]:[Player]],0),MATCH(FPL_Combined[[#Headers],[Gameweek 01]],FPL_Fixtures_Extract[#Headers],0)),3))</f>
        <v>TOT(H) 1-0</v>
      </c>
      <c r="C490" t="str">
        <f ca="1">IF(RIGHT(FPL_Combined[[#Headers],[Gameweek 02]],2)&lt;$B$622,INDEX(FPL_Results_Extract[Gameweek 02],MATCH($A490,FPL_Results_Extract[[Player]:[Player]],0)),INDEX(Team_Key[[Abbreviation]:[Abbreviation]],MATCH(LEFT(INDEX(FPL_Fixtures_Extract[],MATCH($A490,FPL_Fixtures_Extract[[Player]:[Player]],0),MATCH(FPL_Combined[[#Headers],[Gameweek 02]],FPL_Fixtures_Extract[#Headers],0)),LEN(INDEX(FPL_Fixtures_Extract[],MATCH($A490,FPL_Fixtures_Extract[[Player]:[Player]],0),MATCH(FPL_Combined[[#Headers],[Gameweek 02]],FPL_Fixtures_Extract[#Headers],0)))-4),Team_Key[[Full Name]:[Full Name]],0))&amp;RIGHT(INDEX(FPL_Fixtures_Extract[],MATCH($A490,FPL_Fixtures_Extract[[Player]:[Player]],0),MATCH(FPL_Combined[[#Headers],[Gameweek 02]],FPL_Fixtures_Extract[#Headers],0)),3))</f>
        <v>AVL(A) 1-0</v>
      </c>
      <c r="D490" t="str">
        <f ca="1">IF(RIGHT(FPL_Combined[[#Headers],[Gameweek 03]],2)&lt;$B$622,INDEX(FPL_Results_Extract[Gameweek 03],MATCH($A490,FPL_Results_Extract[[Player]:[Player]],0)),INDEX(Team_Key[[Abbreviation]:[Abbreviation]],MATCH(LEFT(INDEX(FPL_Fixtures_Extract[],MATCH($A490,FPL_Fixtures_Extract[[Player]:[Player]],0),MATCH(FPL_Combined[[#Headers],[Gameweek 03]],FPL_Fixtures_Extract[#Headers],0)),LEN(INDEX(FPL_Fixtures_Extract[],MATCH($A490,FPL_Fixtures_Extract[[Player]:[Player]],0),MATCH(FPL_Combined[[#Headers],[Gameweek 03]],FPL_Fixtures_Extract[#Headers],0)))-4),Team_Key[[Full Name]:[Full Name]],0))&amp;RIGHT(INDEX(FPL_Fixtures_Extract[],MATCH($A490,FPL_Fixtures_Extract[[Player]:[Player]],0),MATCH(FPL_Combined[[#Headers],[Gameweek 03]],FPL_Fixtures_Extract[#Headers],0)),3))</f>
        <v>NEW(H) 0-0</v>
      </c>
      <c r="E490" t="str">
        <f ca="1">IF(RIGHT(FPL_Combined[[#Headers],[Gameweek 04]],2)&lt;$B$622,INDEX(FPL_Results_Extract[Gameweek 04],MATCH($A490,FPL_Results_Extract[[Player]:[Player]],0)),INDEX(Team_Key[[Abbreviation]:[Abbreviation]],MATCH(LEFT(INDEX(FPL_Fixtures_Extract[],MATCH($A490,FPL_Fixtures_Extract[[Player]:[Player]],0),MATCH(FPL_Combined[[#Headers],[Gameweek 04]],FPL_Fixtures_Extract[#Headers],0)),LEN(INDEX(FPL_Fixtures_Extract[],MATCH($A490,FPL_Fixtures_Extract[[Player]:[Player]],0),MATCH(FPL_Combined[[#Headers],[Gameweek 04]],FPL_Fixtures_Extract[#Headers],0)))-4),Team_Key[[Full Name]:[Full Name]],0))&amp;RIGHT(INDEX(FPL_Fixtures_Extract[],MATCH($A490,FPL_Fixtures_Extract[[Player]:[Player]],0),MATCH(FPL_Combined[[#Headers],[Gameweek 04]],FPL_Fixtures_Extract[#Headers],0)),3))</f>
        <v>SWA(A) 1-2</v>
      </c>
      <c r="F490" t="str">
        <f ca="1">IF(RIGHT(FPL_Combined[[#Headers],[Gameweek 05]],2)&lt;$B$622,INDEX(FPL_Results_Extract[Gameweek 05],MATCH($A490,FPL_Results_Extract[[Player]:[Player]],0)),INDEX(Team_Key[[Abbreviation]:[Abbreviation]],MATCH(LEFT(INDEX(FPL_Fixtures_Extract[],MATCH($A490,FPL_Fixtures_Extract[[Player]:[Player]],0),MATCH(FPL_Combined[[#Headers],[Gameweek 05]],FPL_Fixtures_Extract[#Headers],0)),LEN(INDEX(FPL_Fixtures_Extract[],MATCH($A490,FPL_Fixtures_Extract[[Player]:[Player]],0),MATCH(FPL_Combined[[#Headers],[Gameweek 05]],FPL_Fixtures_Extract[#Headers],0)))-4),Team_Key[[Full Name]:[Full Name]],0))&amp;RIGHT(INDEX(FPL_Fixtures_Extract[],MATCH($A490,FPL_Fixtures_Extract[[Player]:[Player]],0),MATCH(FPL_Combined[[#Headers],[Gameweek 05]],FPL_Fixtures_Extract[#Headers],0)),3))</f>
        <v>LIV(H) 3-1</v>
      </c>
      <c r="G490" t="str">
        <f ca="1">IF(RIGHT(FPL_Combined[[#Headers],[Gameweek 06]],2)&lt;$B$622,INDEX(FPL_Results_Extract[Gameweek 06],MATCH($A490,FPL_Results_Extract[[Player]:[Player]],0)),INDEX(Team_Key[[Abbreviation]:[Abbreviation]],MATCH(LEFT(INDEX(FPL_Fixtures_Extract[],MATCH($A490,FPL_Fixtures_Extract[[Player]:[Player]],0),MATCH(FPL_Combined[[#Headers],[Gameweek 06]],FPL_Fixtures_Extract[#Headers],0)),LEN(INDEX(FPL_Fixtures_Extract[],MATCH($A490,FPL_Fixtures_Extract[[Player]:[Player]],0),MATCH(FPL_Combined[[#Headers],[Gameweek 06]],FPL_Fixtures_Extract[#Headers],0)))-4),Team_Key[[Full Name]:[Full Name]],0))&amp;RIGHT(INDEX(FPL_Fixtures_Extract[],MATCH($A490,FPL_Fixtures_Extract[[Player]:[Player]],0),MATCH(FPL_Combined[[#Headers],[Gameweek 06]],FPL_Fixtures_Extract[#Headers],0)),3))</f>
        <v>SOU(A) 3-2</v>
      </c>
      <c r="H490" t="str">
        <f ca="1">IF(RIGHT(FPL_Combined[[#Headers],[Gameweek 07]],2)&lt;$B$622,INDEX(FPL_Results_Extract[Gameweek 07],MATCH($A490,FPL_Results_Extract[[Player]:[Player]],0)),INDEX(Team_Key[[Abbreviation]:[Abbreviation]],MATCH(LEFT(INDEX(FPL_Fixtures_Extract[],MATCH($A490,FPL_Fixtures_Extract[[Player]:[Player]],0),MATCH(FPL_Combined[[#Headers],[Gameweek 07]],FPL_Fixtures_Extract[#Headers],0)),LEN(INDEX(FPL_Fixtures_Extract[],MATCH($A490,FPL_Fixtures_Extract[[Player]:[Player]],0),MATCH(FPL_Combined[[#Headers],[Gameweek 07]],FPL_Fixtures_Extract[#Headers],0)))-4),Team_Key[[Full Name]:[Full Name]],0))&amp;RIGHT(INDEX(FPL_Fixtures_Extract[],MATCH($A490,FPL_Fixtures_Extract[[Player]:[Player]],0),MATCH(FPL_Combined[[#Headers],[Gameweek 07]],FPL_Fixtures_Extract[#Headers],0)),3))</f>
        <v>SUN(H) 3-0</v>
      </c>
      <c r="I490" t="str">
        <f ca="1">IF(RIGHT(FPL_Combined[[#Headers],[Gameweek 08]],2)&lt;$B$622,INDEX(FPL_Results_Extract[Gameweek 08],MATCH($A490,FPL_Results_Extract[[Player]:[Player]],0)),INDEX(Team_Key[[Abbreviation]:[Abbreviation]],MATCH(LEFT(INDEX(FPL_Fixtures_Extract[],MATCH($A490,FPL_Fixtures_Extract[[Player]:[Player]],0),MATCH(FPL_Combined[[#Headers],[Gameweek 08]],FPL_Fixtures_Extract[#Headers],0)),LEN(INDEX(FPL_Fixtures_Extract[],MATCH($A490,FPL_Fixtures_Extract[[Player]:[Player]],0),MATCH(FPL_Combined[[#Headers],[Gameweek 08]],FPL_Fixtures_Extract[#Headers],0)))-4),Team_Key[[Full Name]:[Full Name]],0))&amp;RIGHT(INDEX(FPL_Fixtures_Extract[],MATCH($A490,FPL_Fixtures_Extract[[Player]:[Player]],0),MATCH(FPL_Combined[[#Headers],[Gameweek 08]],FPL_Fixtures_Extract[#Headers],0)),3))</f>
        <v>ARS(A) 0-3</v>
      </c>
      <c r="J490" t="str">
        <f ca="1">IF(RIGHT(FPL_Combined[[#Headers],[Gameweek 09]],2)&lt;$B$622,INDEX(FPL_Results_Extract[Gameweek 09],MATCH($A490,FPL_Results_Extract[[Player]:[Player]],0)),INDEX(Team_Key[[Abbreviation]:[Abbreviation]],MATCH(LEFT(INDEX(FPL_Fixtures_Extract[],MATCH($A490,FPL_Fixtures_Extract[[Player]:[Player]],0),MATCH(FPL_Combined[[#Headers],[Gameweek 09]],FPL_Fixtures_Extract[#Headers],0)),LEN(INDEX(FPL_Fixtures_Extract[],MATCH($A490,FPL_Fixtures_Extract[[Player]:[Player]],0),MATCH(FPL_Combined[[#Headers],[Gameweek 09]],FPL_Fixtures_Extract[#Headers],0)))-4),Team_Key[[Full Name]:[Full Name]],0))&amp;RIGHT(INDEX(FPL_Fixtures_Extract[],MATCH($A490,FPL_Fixtures_Extract[[Player]:[Player]],0),MATCH(FPL_Combined[[#Headers],[Gameweek 09]],FPL_Fixtures_Extract[#Headers],0)),3))</f>
        <v>EVE(A) 3-0</v>
      </c>
      <c r="K490" t="str">
        <f ca="1">IF(RIGHT(FPL_Combined[[#Headers],[Gameweek 10]],2)&lt;$B$622,INDEX(FPL_Results_Extract[Gameweek 10],MATCH($A490,FPL_Results_Extract[[Player]:[Player]],0)),INDEX(Team_Key[[Abbreviation]:[Abbreviation]],MATCH(LEFT(INDEX(FPL_Fixtures_Extract[],MATCH($A490,FPL_Fixtures_Extract[[Player]:[Player]],0),MATCH(FPL_Combined[[#Headers],[Gameweek 10]],FPL_Fixtures_Extract[#Headers],0)),LEN(INDEX(FPL_Fixtures_Extract[],MATCH($A490,FPL_Fixtures_Extract[[Player]:[Player]],0),MATCH(FPL_Combined[[#Headers],[Gameweek 10]],FPL_Fixtures_Extract[#Headers],0)))-4),Team_Key[[Full Name]:[Full Name]],0))&amp;RIGHT(INDEX(FPL_Fixtures_Extract[],MATCH($A490,FPL_Fixtures_Extract[[Player]:[Player]],0),MATCH(FPL_Combined[[#Headers],[Gameweek 10]],FPL_Fixtures_Extract[#Headers],0)),3))</f>
        <v>MCI(H) 0-0</v>
      </c>
      <c r="L490" t="str">
        <f ca="1">IF(RIGHT(FPL_Combined[[#Headers],[Gameweek 11]],2)&lt;$B$622,INDEX(FPL_Results_Extract[Gameweek 11],MATCH($A490,FPL_Results_Extract[[Player]:[Player]],0)),INDEX(Team_Key[[Abbreviation]:[Abbreviation]],MATCH(LEFT(INDEX(FPL_Fixtures_Extract[],MATCH($A490,FPL_Fixtures_Extract[[Player]:[Player]],0),MATCH(FPL_Combined[[#Headers],[Gameweek 11]],FPL_Fixtures_Extract[#Headers],0)),LEN(INDEX(FPL_Fixtures_Extract[],MATCH($A490,FPL_Fixtures_Extract[[Player]:[Player]],0),MATCH(FPL_Combined[[#Headers],[Gameweek 11]],FPL_Fixtures_Extract[#Headers],0)))-4),Team_Key[[Full Name]:[Full Name]],0))&amp;RIGHT(INDEX(FPL_Fixtures_Extract[],MATCH($A490,FPL_Fixtures_Extract[[Player]:[Player]],0),MATCH(FPL_Combined[[#Headers],[Gameweek 11]],FPL_Fixtures_Extract[#Headers],0)),3))</f>
        <v>CRY(A) 0-0</v>
      </c>
      <c r="M490" t="str">
        <f ca="1">IF(RIGHT(FPL_Combined[[#Headers],[Gameweek 12]],2)&lt;$B$622,INDEX(FPL_Results_Extract[Gameweek 12],MATCH($A490,FPL_Results_Extract[[Player]:[Player]],0)),INDEX(Team_Key[[Abbreviation]:[Abbreviation]],MATCH(LEFT(INDEX(FPL_Fixtures_Extract[],MATCH($A490,FPL_Fixtures_Extract[[Player]:[Player]],0),MATCH(FPL_Combined[[#Headers],[Gameweek 12]],FPL_Fixtures_Extract[#Headers],0)),LEN(INDEX(FPL_Fixtures_Extract[],MATCH($A490,FPL_Fixtures_Extract[[Player]:[Player]],0),MATCH(FPL_Combined[[#Headers],[Gameweek 12]],FPL_Fixtures_Extract[#Headers],0)))-4),Team_Key[[Full Name]:[Full Name]],0))&amp;RIGHT(INDEX(FPL_Fixtures_Extract[],MATCH($A490,FPL_Fixtures_Extract[[Player]:[Player]],0),MATCH(FPL_Combined[[#Headers],[Gameweek 12]],FPL_Fixtures_Extract[#Headers],0)),3))</f>
        <v>WBA(H) 2-0</v>
      </c>
      <c r="N490" t="str">
        <f ca="1">IF(RIGHT(FPL_Combined[[#Headers],[Gameweek 13]],2)&lt;$B$622,INDEX(FPL_Results_Extract[Gameweek 13],MATCH($A490,FPL_Results_Extract[[Player]:[Player]],0)),INDEX(Team_Key[[Abbreviation]:[Abbreviation]],MATCH(LEFT(INDEX(FPL_Fixtures_Extract[],MATCH($A490,FPL_Fixtures_Extract[[Player]:[Player]],0),MATCH(FPL_Combined[[#Headers],[Gameweek 13]],FPL_Fixtures_Extract[#Headers],0)),LEN(INDEX(FPL_Fixtures_Extract[],MATCH($A490,FPL_Fixtures_Extract[[Player]:[Player]],0),MATCH(FPL_Combined[[#Headers],[Gameweek 13]],FPL_Fixtures_Extract[#Headers],0)))-4),Team_Key[[Full Name]:[Full Name]],0))&amp;RIGHT(INDEX(FPL_Fixtures_Extract[],MATCH($A490,FPL_Fixtures_Extract[[Player]:[Player]],0),MATCH(FPL_Combined[[#Headers],[Gameweek 13]],FPL_Fixtures_Extract[#Headers],0)),3))</f>
        <v>WAT(A) 2-1</v>
      </c>
      <c r="O490" t="str">
        <f ca="1">IF(RIGHT(FPL_Combined[[#Headers],[Gameweek 14]],2)&lt;$B$622,INDEX(FPL_Results_Extract[Gameweek 14],MATCH($A490,FPL_Results_Extract[[Player]:[Player]],0)),INDEX(Team_Key[[Abbreviation]:[Abbreviation]],MATCH(LEFT(INDEX(FPL_Fixtures_Extract[],MATCH($A490,FPL_Fixtures_Extract[[Player]:[Player]],0),MATCH(FPL_Combined[[#Headers],[Gameweek 14]],FPL_Fixtures_Extract[#Headers],0)),LEN(INDEX(FPL_Fixtures_Extract[],MATCH($A490,FPL_Fixtures_Extract[[Player]:[Player]],0),MATCH(FPL_Combined[[#Headers],[Gameweek 14]],FPL_Fixtures_Extract[#Headers],0)))-4),Team_Key[[Full Name]:[Full Name]],0))&amp;RIGHT(INDEX(FPL_Fixtures_Extract[],MATCH($A490,FPL_Fixtures_Extract[[Player]:[Player]],0),MATCH(FPL_Combined[[#Headers],[Gameweek 14]],FPL_Fixtures_Extract[#Headers],0)),3))</f>
        <v>LEI(A) 1-1</v>
      </c>
      <c r="P490" t="str">
        <f ca="1">IF(RIGHT(FPL_Combined[[#Headers],[Gameweek 15]],2)&lt;$B$622,INDEX(FPL_Results_Extract[Gameweek 15],MATCH($A490,FPL_Results_Extract[[Player]:[Player]],0)),INDEX(Team_Key[[Abbreviation]:[Abbreviation]],MATCH(LEFT(INDEX(FPL_Fixtures_Extract[],MATCH($A490,FPL_Fixtures_Extract[[Player]:[Player]],0),MATCH(FPL_Combined[[#Headers],[Gameweek 15]],FPL_Fixtures_Extract[#Headers],0)),LEN(INDEX(FPL_Fixtures_Extract[],MATCH($A490,FPL_Fixtures_Extract[[Player]:[Player]],0),MATCH(FPL_Combined[[#Headers],[Gameweek 15]],FPL_Fixtures_Extract[#Headers],0)))-4),Team_Key[[Full Name]:[Full Name]],0))&amp;RIGHT(INDEX(FPL_Fixtures_Extract[],MATCH($A490,FPL_Fixtures_Extract[[Player]:[Player]],0),MATCH(FPL_Combined[[#Headers],[Gameweek 15]],FPL_Fixtures_Extract[#Headers],0)),3))</f>
        <v>WHU(H) 0-0</v>
      </c>
      <c r="Q490" t="str">
        <f ca="1">IF(RIGHT(FPL_Combined[[#Headers],[Gameweek 16]],2)&lt;$B$622,INDEX(FPL_Results_Extract[Gameweek 16],MATCH($A490,FPL_Results_Extract[[Player]:[Player]],0)),INDEX(Team_Key[[Abbreviation]:[Abbreviation]],MATCH(LEFT(INDEX(FPL_Fixtures_Extract[],MATCH($A490,FPL_Fixtures_Extract[[Player]:[Player]],0),MATCH(FPL_Combined[[#Headers],[Gameweek 16]],FPL_Fixtures_Extract[#Headers],0)),LEN(INDEX(FPL_Fixtures_Extract[],MATCH($A490,FPL_Fixtures_Extract[[Player]:[Player]],0),MATCH(FPL_Combined[[#Headers],[Gameweek 16]],FPL_Fixtures_Extract[#Headers],0)))-4),Team_Key[[Full Name]:[Full Name]],0))&amp;RIGHT(INDEX(FPL_Fixtures_Extract[],MATCH($A490,FPL_Fixtures_Extract[[Player]:[Player]],0),MATCH(FPL_Combined[[#Headers],[Gameweek 16]],FPL_Fixtures_Extract[#Headers],0)),3))</f>
        <v>BOU(A) 1-2</v>
      </c>
      <c r="R490" t="str">
        <f ca="1">IF(RIGHT(FPL_Combined[[#Headers],[Gameweek 17]],2)&lt;$B$622,INDEX(FPL_Results_Extract[Gameweek 17],MATCH($A490,FPL_Results_Extract[[Player]:[Player]],0)),INDEX(Team_Key[[Abbreviation]:[Abbreviation]],MATCH(LEFT(INDEX(FPL_Fixtures_Extract[],MATCH($A490,FPL_Fixtures_Extract[[Player]:[Player]],0),MATCH(FPL_Combined[[#Headers],[Gameweek 17]],FPL_Fixtures_Extract[#Headers],0)),LEN(INDEX(FPL_Fixtures_Extract[],MATCH($A490,FPL_Fixtures_Extract[[Player]:[Player]],0),MATCH(FPL_Combined[[#Headers],[Gameweek 17]],FPL_Fixtures_Extract[#Headers],0)))-4),Team_Key[[Full Name]:[Full Name]],0))&amp;RIGHT(INDEX(FPL_Fixtures_Extract[],MATCH($A490,FPL_Fixtures_Extract[[Player]:[Player]],0),MATCH(FPL_Combined[[#Headers],[Gameweek 17]],FPL_Fixtures_Extract[#Headers],0)),3))</f>
        <v>NOR(H) 1-2</v>
      </c>
      <c r="S490" t="str">
        <f ca="1">IF(RIGHT(FPL_Combined[[#Headers],[Gameweek 18]],2)&lt;$B$622,INDEX(FPL_Results_Extract[Gameweek 18],MATCH($A490,FPL_Results_Extract[[Player]:[Player]],0)),INDEX(Team_Key[[Abbreviation]:[Abbreviation]],MATCH(LEFT(INDEX(FPL_Fixtures_Extract[],MATCH($A490,FPL_Fixtures_Extract[[Player]:[Player]],0),MATCH(FPL_Combined[[#Headers],[Gameweek 18]],FPL_Fixtures_Extract[#Headers],0)),LEN(INDEX(FPL_Fixtures_Extract[],MATCH($A490,FPL_Fixtures_Extract[[Player]:[Player]],0),MATCH(FPL_Combined[[#Headers],[Gameweek 18]],FPL_Fixtures_Extract[#Headers],0)))-4),Team_Key[[Full Name]:[Full Name]],0))&amp;RIGHT(INDEX(FPL_Fixtures_Extract[],MATCH($A490,FPL_Fixtures_Extract[[Player]:[Player]],0),MATCH(FPL_Combined[[#Headers],[Gameweek 18]],FPL_Fixtures_Extract[#Headers],0)),3))</f>
        <v>STK(A) 0-2</v>
      </c>
      <c r="T490" t="str">
        <f ca="1">IF(RIGHT(FPL_Combined[[#Headers],[Gameweek 19]],2)&lt;$B$622,INDEX(FPL_Results_Extract[Gameweek 19],MATCH($A490,FPL_Results_Extract[[Player]:[Player]],0)),INDEX(Team_Key[[Abbreviation]:[Abbreviation]],MATCH(LEFT(INDEX(FPL_Fixtures_Extract[],MATCH($A490,FPL_Fixtures_Extract[[Player]:[Player]],0),MATCH(FPL_Combined[[#Headers],[Gameweek 19]],FPL_Fixtures_Extract[#Headers],0)),LEN(INDEX(FPL_Fixtures_Extract[],MATCH($A490,FPL_Fixtures_Extract[[Player]:[Player]],0),MATCH(FPL_Combined[[#Headers],[Gameweek 19]],FPL_Fixtures_Extract[#Headers],0)))-4),Team_Key[[Full Name]:[Full Name]],0))&amp;RIGHT(INDEX(FPL_Fixtures_Extract[],MATCH($A490,FPL_Fixtures_Extract[[Player]:[Player]],0),MATCH(FPL_Combined[[#Headers],[Gameweek 19]],FPL_Fixtures_Extract[#Headers],0)),3))</f>
        <v>CHE(H) 0-0</v>
      </c>
      <c r="U490" t="str">
        <f ca="1">IF(RIGHT(FPL_Combined[[#Headers],[Gameweek 20]],2)&lt;$B$622,INDEX(FPL_Results_Extract[Gameweek 20],MATCH($A490,FPL_Results_Extract[[Player]:[Player]],0)),INDEX(Team_Key[[Abbreviation]:[Abbreviation]],MATCH(LEFT(INDEX(FPL_Fixtures_Extract[],MATCH($A490,FPL_Fixtures_Extract[[Player]:[Player]],0),MATCH(FPL_Combined[[#Headers],[Gameweek 20]],FPL_Fixtures_Extract[#Headers],0)),LEN(INDEX(FPL_Fixtures_Extract[],MATCH($A490,FPL_Fixtures_Extract[[Player]:[Player]],0),MATCH(FPL_Combined[[#Headers],[Gameweek 20]],FPL_Fixtures_Extract[#Headers],0)))-4),Team_Key[[Full Name]:[Full Name]],0))&amp;RIGHT(INDEX(FPL_Fixtures_Extract[],MATCH($A490,FPL_Fixtures_Extract[[Player]:[Player]],0),MATCH(FPL_Combined[[#Headers],[Gameweek 20]],FPL_Fixtures_Extract[#Headers],0)),3))</f>
        <v>SWA(H) 2-1</v>
      </c>
      <c r="V490" t="str">
        <f ca="1">IF(RIGHT(FPL_Combined[[#Headers],[Gameweek 21]],2)&lt;$B$622,INDEX(FPL_Results_Extract[Gameweek 21],MATCH($A490,FPL_Results_Extract[[Player]:[Player]],0)),INDEX(Team_Key[[Abbreviation]:[Abbreviation]],MATCH(LEFT(INDEX(FPL_Fixtures_Extract[],MATCH($A490,FPL_Fixtures_Extract[[Player]:[Player]],0),MATCH(FPL_Combined[[#Headers],[Gameweek 21]],FPL_Fixtures_Extract[#Headers],0)),LEN(INDEX(FPL_Fixtures_Extract[],MATCH($A490,FPL_Fixtures_Extract[[Player]:[Player]],0),MATCH(FPL_Combined[[#Headers],[Gameweek 21]],FPL_Fixtures_Extract[#Headers],0)))-4),Team_Key[[Full Name]:[Full Name]],0))&amp;RIGHT(INDEX(FPL_Fixtures_Extract[],MATCH($A490,FPL_Fixtures_Extract[[Player]:[Player]],0),MATCH(FPL_Combined[[#Headers],[Gameweek 21]],FPL_Fixtures_Extract[#Headers],0)),3))</f>
        <v>NEW(A) 3-3</v>
      </c>
      <c r="W490" t="str">
        <f ca="1">IF(RIGHT(FPL_Combined[[#Headers],[Gameweek 22]],2)&lt;$B$622,INDEX(FPL_Results_Extract[Gameweek 22],MATCH($A490,FPL_Results_Extract[[Player]:[Player]],0)),INDEX(Team_Key[[Abbreviation]:[Abbreviation]],MATCH(LEFT(INDEX(FPL_Fixtures_Extract[],MATCH($A490,FPL_Fixtures_Extract[[Player]:[Player]],0),MATCH(FPL_Combined[[#Headers],[Gameweek 22]],FPL_Fixtures_Extract[#Headers],0)),LEN(INDEX(FPL_Fixtures_Extract[],MATCH($A490,FPL_Fixtures_Extract[[Player]:[Player]],0),MATCH(FPL_Combined[[#Headers],[Gameweek 22]],FPL_Fixtures_Extract[#Headers],0)))-4),Team_Key[[Full Name]:[Full Name]],0))&amp;RIGHT(INDEX(FPL_Fixtures_Extract[],MATCH($A490,FPL_Fixtures_Extract[[Player]:[Player]],0),MATCH(FPL_Combined[[#Headers],[Gameweek 22]],FPL_Fixtures_Extract[#Headers],0)),3))</f>
        <v>LIV(A) 1-0</v>
      </c>
      <c r="X490" t="str">
        <f ca="1">IF(RIGHT(FPL_Combined[[#Headers],[Gameweek 23]],2)&lt;$B$622,INDEX(FPL_Results_Extract[Gameweek 23],MATCH($A490,FPL_Results_Extract[[Player]:[Player]],0)),INDEX(Team_Key[[Abbreviation]:[Abbreviation]],MATCH(LEFT(INDEX(FPL_Fixtures_Extract[],MATCH($A490,FPL_Fixtures_Extract[[Player]:[Player]],0),MATCH(FPL_Combined[[#Headers],[Gameweek 23]],FPL_Fixtures_Extract[#Headers],0)),LEN(INDEX(FPL_Fixtures_Extract[],MATCH($A490,FPL_Fixtures_Extract[[Player]:[Player]],0),MATCH(FPL_Combined[[#Headers],[Gameweek 23]],FPL_Fixtures_Extract[#Headers],0)))-4),Team_Key[[Full Name]:[Full Name]],0))&amp;RIGHT(INDEX(FPL_Fixtures_Extract[],MATCH($A490,FPL_Fixtures_Extract[[Player]:[Player]],0),MATCH(FPL_Combined[[#Headers],[Gameweek 23]],FPL_Fixtures_Extract[#Headers],0)),3))</f>
        <v>SOU(H) 0-1</v>
      </c>
      <c r="Y490" t="str">
        <f ca="1">IF(RIGHT(FPL_Combined[[#Headers],[Gameweek 24]],2)&lt;$B$622,INDEX(FPL_Results_Extract[Team],MATCH($A490,FPL_Results_Extract[[Player]:[Player]],0)),INDEX(Team_Key[[Abbreviation]:[Abbreviation]],MATCH(LEFT(INDEX(FPL_Fixtures_Extract[],MATCH($A490,FPL_Fixtures_Extract[[Player]:[Player]],0),MATCH(FPL_Combined[[#Headers],[Gameweek 24]],FPL_Fixtures_Extract[#Headers],0)),LEN(INDEX(FPL_Fixtures_Extract[],MATCH($A490,FPL_Fixtures_Extract[[Player]:[Player]],0),MATCH(FPL_Combined[[#Headers],[Gameweek 24]],FPL_Fixtures_Extract[#Headers],0)))-4),Team_Key[[Full Name]:[Full Name]],0))&amp;RIGHT(INDEX(FPL_Fixtures_Extract[],MATCH($A490,FPL_Fixtures_Extract[[Player]:[Player]],0),MATCH(FPL_Combined[[#Headers],[Gameweek 24]],FPL_Fixtures_Extract[#Headers],0)),3))</f>
        <v>MUN</v>
      </c>
      <c r="Z490" t="str">
        <f ca="1">IF(RIGHT(FPL_Combined[[#Headers],[Gameweek 25]],2)&lt;$B$622,INDEX(FPL_Results_Extract[Player],MATCH($A490,FPL_Results_Extract[[Player]:[Player]],0)),INDEX(Team_Key[[Abbreviation]:[Abbreviation]],MATCH(LEFT(INDEX(FPL_Fixtures_Extract[],MATCH($A490,FPL_Fixtures_Extract[[Player]:[Player]],0),MATCH(FPL_Combined[[#Headers],[Gameweek 25]],FPL_Fixtures_Extract[#Headers],0)),LEN(INDEX(FPL_Fixtures_Extract[],MATCH($A490,FPL_Fixtures_Extract[[Player]:[Player]],0),MATCH(FPL_Combined[[#Headers],[Gameweek 25]],FPL_Fixtures_Extract[#Headers],0)))-4),Team_Key[[Full Name]:[Full Name]],0))&amp;RIGHT(INDEX(FPL_Fixtures_Extract[],MATCH($A490,FPL_Fixtures_Extract[[Player]:[Player]],0),MATCH(FPL_Combined[[#Headers],[Gameweek 25]],FPL_Fixtures_Extract[#Headers],0)),3))</f>
        <v>Rooney</v>
      </c>
      <c r="AA490" t="str">
        <f ca="1">IF(RIGHT(FPL_Combined[[#Headers],[Gameweek 26]],2)&lt;$B$622,INDEX(FPL_Results_Extract[Gameweek 01],MATCH($A490,FPL_Results_Extract[[Player]:[Player]],0)),INDEX(Team_Key[[Abbreviation]:[Abbreviation]],MATCH(LEFT(INDEX(FPL_Fixtures_Extract[],MATCH($A490,FPL_Fixtures_Extract[[Player]:[Player]],0),MATCH(FPL_Combined[[#Headers],[Gameweek 26]],FPL_Fixtures_Extract[#Headers],0)),LEN(INDEX(FPL_Fixtures_Extract[],MATCH($A490,FPL_Fixtures_Extract[[Player]:[Player]],0),MATCH(FPL_Combined[[#Headers],[Gameweek 26]],FPL_Fixtures_Extract[#Headers],0)))-4),Team_Key[[Full Name]:[Full Name]],0))&amp;RIGHT(INDEX(FPL_Fixtures_Extract[],MATCH($A490,FPL_Fixtures_Extract[[Player]:[Player]],0),MATCH(FPL_Combined[[#Headers],[Gameweek 26]],FPL_Fixtures_Extract[#Headers],0)),3))</f>
        <v>TOT(H) 1-0</v>
      </c>
      <c r="AB490" t="str">
        <f ca="1">IF(RIGHT(FPL_Combined[[#Headers],[Gameweek 27]],2)&lt;$B$622,INDEX(FPL_Results_Extract[Gameweek 02],MATCH($A490,FPL_Results_Extract[[Player]:[Player]],0)),INDEX(Team_Key[[Abbreviation]:[Abbreviation]],MATCH(LEFT(INDEX(FPL_Fixtures_Extract[],MATCH($A490,FPL_Fixtures_Extract[[Player]:[Player]],0),MATCH(FPL_Combined[[#Headers],[Gameweek 27]],FPL_Fixtures_Extract[#Headers],0)),LEN(INDEX(FPL_Fixtures_Extract[],MATCH($A490,FPL_Fixtures_Extract[[Player]:[Player]],0),MATCH(FPL_Combined[[#Headers],[Gameweek 27]],FPL_Fixtures_Extract[#Headers],0)))-4),Team_Key[[Full Name]:[Full Name]],0))&amp;RIGHT(INDEX(FPL_Fixtures_Extract[],MATCH($A490,FPL_Fixtures_Extract[[Player]:[Player]],0),MATCH(FPL_Combined[[#Headers],[Gameweek 27]],FPL_Fixtures_Extract[#Headers],0)),3))</f>
        <v>AVL(A) 1-0</v>
      </c>
      <c r="AC490" t="str">
        <f ca="1">IF(RIGHT(FPL_Combined[[#Headers],[Gameweek 28]],2)&lt;$B$622,INDEX(FPL_Results_Extract[Gameweek 03],MATCH($A490,FPL_Results_Extract[[Player]:[Player]],0)),INDEX(Team_Key[[Abbreviation]:[Abbreviation]],MATCH(LEFT(INDEX(FPL_Fixtures_Extract[],MATCH($A490,FPL_Fixtures_Extract[[Player]:[Player]],0),MATCH(FPL_Combined[[#Headers],[Gameweek 28]],FPL_Fixtures_Extract[#Headers],0)),LEN(INDEX(FPL_Fixtures_Extract[],MATCH($A490,FPL_Fixtures_Extract[[Player]:[Player]],0),MATCH(FPL_Combined[[#Headers],[Gameweek 28]],FPL_Fixtures_Extract[#Headers],0)))-4),Team_Key[[Full Name]:[Full Name]],0))&amp;RIGHT(INDEX(FPL_Fixtures_Extract[],MATCH($A490,FPL_Fixtures_Extract[[Player]:[Player]],0),MATCH(FPL_Combined[[#Headers],[Gameweek 28]],FPL_Fixtures_Extract[#Headers],0)),3))</f>
        <v>NEW(H) 0-0</v>
      </c>
      <c r="AD490" t="str">
        <f ca="1">IF(RIGHT(FPL_Combined[[#Headers],[Gameweek 29]],2)&lt;$B$622,INDEX(FPL_Results_Extract[Gameweek 04],MATCH($A490,FPL_Results_Extract[[Player]:[Player]],0)),INDEX(Team_Key[[Abbreviation]:[Abbreviation]],MATCH(LEFT(INDEX(FPL_Fixtures_Extract[],MATCH($A490,FPL_Fixtures_Extract[[Player]:[Player]],0),MATCH(FPL_Combined[[#Headers],[Gameweek 29]],FPL_Fixtures_Extract[#Headers],0)),LEN(INDEX(FPL_Fixtures_Extract[],MATCH($A490,FPL_Fixtures_Extract[[Player]:[Player]],0),MATCH(FPL_Combined[[#Headers],[Gameweek 29]],FPL_Fixtures_Extract[#Headers],0)))-4),Team_Key[[Full Name]:[Full Name]],0))&amp;RIGHT(INDEX(FPL_Fixtures_Extract[],MATCH($A490,FPL_Fixtures_Extract[[Player]:[Player]],0),MATCH(FPL_Combined[[#Headers],[Gameweek 29]],FPL_Fixtures_Extract[#Headers],0)),3))</f>
        <v>WBA(A)</v>
      </c>
      <c r="AE490" t="e">
        <f ca="1">IF(RIGHT(FPL_Combined[[#Headers],[Gameweek 30]],2)&lt;$B$622,INDEX(FPL_Results_Extract[Gameweek 05],MATCH($A490,FPL_Results_Extract[[Player]:[Player]],0)),INDEX(Team_Key[[Abbreviation]:[Abbreviation]],MATCH(LEFT(INDEX(FPL_Fixtures_Extract[],MATCH($A490,FPL_Fixtures_Extract[[Player]:[Player]],0),MATCH(FPL_Combined[[#Headers],[Gameweek 30]],FPL_Fixtures_Extract[#Headers],0)),LEN(INDEX(FPL_Fixtures_Extract[],MATCH($A490,FPL_Fixtures_Extract[[Player]:[Player]],0),MATCH(FPL_Combined[[#Headers],[Gameweek 30]],FPL_Fixtures_Extract[#Headers],0)))-4),Team_Key[[Full Name]:[Full Name]],0))&amp;RIGHT(INDEX(FPL_Fixtures_Extract[],MATCH($A490,FPL_Fixtures_Extract[[Player]:[Player]],0),MATCH(FPL_Combined[[#Headers],[Gameweek 30]],FPL_Fixtures_Extract[#Headers],0)),3))</f>
        <v>#VALUE!</v>
      </c>
      <c r="AF490" t="str">
        <f ca="1">IF(RIGHT(FPL_Combined[[#Headers],[Gameweek 31]],2)&lt;$B$622,INDEX(FPL_Results_Extract[Gameweek 06],MATCH($A490,FPL_Results_Extract[[Player]:[Player]],0)),INDEX(Team_Key[[Abbreviation]:[Abbreviation]],MATCH(LEFT(INDEX(FPL_Fixtures_Extract[],MATCH($A490,FPL_Fixtures_Extract[[Player]:[Player]],0),MATCH(FPL_Combined[[#Headers],[Gameweek 31]],FPL_Fixtures_Extract[#Headers],0)),LEN(INDEX(FPL_Fixtures_Extract[],MATCH($A490,FPL_Fixtures_Extract[[Player]:[Player]],0),MATCH(FPL_Combined[[#Headers],[Gameweek 31]],FPL_Fixtures_Extract[#Headers],0)))-4),Team_Key[[Full Name]:[Full Name]],0))&amp;RIGHT(INDEX(FPL_Fixtures_Extract[],MATCH($A490,FPL_Fixtures_Extract[[Player]:[Player]],0),MATCH(FPL_Combined[[#Headers],[Gameweek 31]],FPL_Fixtures_Extract[#Headers],0)),3))</f>
        <v>MCI(A)</v>
      </c>
      <c r="AG490" t="str">
        <f ca="1">IF(RIGHT(FPL_Combined[[#Headers],[Gameweek 32]],2)&lt;$B$622,INDEX(FPL_Results_Extract[Gameweek 07],MATCH($A490,FPL_Results_Extract[[Player]:[Player]],0)),INDEX(Team_Key[[Abbreviation]:[Abbreviation]],MATCH(LEFT(INDEX(FPL_Fixtures_Extract[],MATCH($A490,FPL_Fixtures_Extract[[Player]:[Player]],0),MATCH(FPL_Combined[[#Headers],[Gameweek 32]],FPL_Fixtures_Extract[#Headers],0)),LEN(INDEX(FPL_Fixtures_Extract[],MATCH($A490,FPL_Fixtures_Extract[[Player]:[Player]],0),MATCH(FPL_Combined[[#Headers],[Gameweek 32]],FPL_Fixtures_Extract[#Headers],0)))-4),Team_Key[[Full Name]:[Full Name]],0))&amp;RIGHT(INDEX(FPL_Fixtures_Extract[],MATCH($A490,FPL_Fixtures_Extract[[Player]:[Player]],0),MATCH(FPL_Combined[[#Headers],[Gameweek 32]],FPL_Fixtures_Extract[#Headers],0)),3))</f>
        <v>EVE(H)</v>
      </c>
      <c r="AH490" t="str">
        <f ca="1">IF(RIGHT(FPL_Combined[[#Headers],[Gameweek 33]],2)&lt;$B$622,INDEX(FPL_Results_Extract[Gameweek 08],MATCH($A490,FPL_Results_Extract[[Player]:[Player]],0)),INDEX(Team_Key[[Abbreviation]:[Abbreviation]],MATCH(LEFT(INDEX(FPL_Fixtures_Extract[],MATCH($A490,FPL_Fixtures_Extract[[Player]:[Player]],0),MATCH(FPL_Combined[[#Headers],[Gameweek 33]],FPL_Fixtures_Extract[#Headers],0)),LEN(INDEX(FPL_Fixtures_Extract[],MATCH($A490,FPL_Fixtures_Extract[[Player]:[Player]],0),MATCH(FPL_Combined[[#Headers],[Gameweek 33]],FPL_Fixtures_Extract[#Headers],0)))-4),Team_Key[[Full Name]:[Full Name]],0))&amp;RIGHT(INDEX(FPL_Fixtures_Extract[],MATCH($A490,FPL_Fixtures_Extract[[Player]:[Player]],0),MATCH(FPL_Combined[[#Headers],[Gameweek 33]],FPL_Fixtures_Extract[#Headers],0)),3))</f>
        <v>TOT(A)</v>
      </c>
      <c r="AI490" t="str">
        <f ca="1">IF(RIGHT(FPL_Combined[[#Headers],[Gameweek 34]],2)&lt;$B$622,INDEX(FPL_Results_Extract[Gameweek 09],MATCH($A490,FPL_Results_Extract[[Player]:[Player]],0)),INDEX(Team_Key[[Abbreviation]:[Abbreviation]],MATCH(LEFT(INDEX(FPL_Fixtures_Extract[],MATCH($A490,FPL_Fixtures_Extract[[Player]:[Player]],0),MATCH(FPL_Combined[[#Headers],[Gameweek 34]],FPL_Fixtures_Extract[#Headers],0)),LEN(INDEX(FPL_Fixtures_Extract[],MATCH($A490,FPL_Fixtures_Extract[[Player]:[Player]],0),MATCH(FPL_Combined[[#Headers],[Gameweek 34]],FPL_Fixtures_Extract[#Headers],0)))-4),Team_Key[[Full Name]:[Full Name]],0))&amp;RIGHT(INDEX(FPL_Fixtures_Extract[],MATCH($A490,FPL_Fixtures_Extract[[Player]:[Player]],0),MATCH(FPL_Combined[[#Headers],[Gameweek 34]],FPL_Fixtures_Extract[#Headers],0)),3))</f>
        <v>AVL(H)</v>
      </c>
      <c r="AJ490" t="e">
        <f ca="1">IF(RIGHT(FPL_Combined[[#Headers],[Gameweek 35]],2)&lt;$B$622,INDEX(FPL_Results_Extract[Gameweek 10],MATCH($A490,FPL_Results_Extract[[Player]:[Player]],0)),INDEX(Team_Key[[Abbreviation]:[Abbreviation]],MATCH(LEFT(INDEX(FPL_Fixtures_Extract[],MATCH($A490,FPL_Fixtures_Extract[[Player]:[Player]],0),MATCH(FPL_Combined[[#Headers],[Gameweek 35]],FPL_Fixtures_Extract[#Headers],0)),LEN(INDEX(FPL_Fixtures_Extract[],MATCH($A490,FPL_Fixtures_Extract[[Player]:[Player]],0),MATCH(FPL_Combined[[#Headers],[Gameweek 35]],FPL_Fixtures_Extract[#Headers],0)))-4),Team_Key[[Full Name]:[Full Name]],0))&amp;RIGHT(INDEX(FPL_Fixtures_Extract[],MATCH($A490,FPL_Fixtures_Extract[[Player]:[Player]],0),MATCH(FPL_Combined[[#Headers],[Gameweek 35]],FPL_Fixtures_Extract[#Headers],0)),3))</f>
        <v>#VALUE!</v>
      </c>
      <c r="AK490" t="str">
        <f ca="1">IF(RIGHT(FPL_Combined[[#Headers],[Gameweek 36]],2)&lt;$B$622,INDEX(FPL_Results_Extract[Gameweek 11],MATCH($A490,FPL_Results_Extract[[Player]:[Player]],0)),INDEX(Team_Key[[Abbreviation]:[Abbreviation]],MATCH(LEFT(INDEX(FPL_Fixtures_Extract[],MATCH($A490,FPL_Fixtures_Extract[[Player]:[Player]],0),MATCH(FPL_Combined[[#Headers],[Gameweek 36]],FPL_Fixtures_Extract[#Headers],0)),LEN(INDEX(FPL_Fixtures_Extract[],MATCH($A490,FPL_Fixtures_Extract[[Player]:[Player]],0),MATCH(FPL_Combined[[#Headers],[Gameweek 36]],FPL_Fixtures_Extract[#Headers],0)))-4),Team_Key[[Full Name]:[Full Name]],0))&amp;RIGHT(INDEX(FPL_Fixtures_Extract[],MATCH($A490,FPL_Fixtures_Extract[[Player]:[Player]],0),MATCH(FPL_Combined[[#Headers],[Gameweek 36]],FPL_Fixtures_Extract[#Headers],0)),3))</f>
        <v>LEI(H)</v>
      </c>
      <c r="AL490" t="str">
        <f ca="1">IF(RIGHT(FPL_Combined[[#Headers],[Gameweek 37]],2)&lt;$B$622,INDEX(FPL_Results_Extract[Gameweek 12],MATCH($A490,FPL_Results_Extract[[Player]:[Player]],0)),INDEX(Team_Key[[Abbreviation]:[Abbreviation]],MATCH(LEFT(INDEX(FPL_Fixtures_Extract[],MATCH($A490,FPL_Fixtures_Extract[[Player]:[Player]],0),MATCH(FPL_Combined[[#Headers],[Gameweek 37]],FPL_Fixtures_Extract[#Headers],0)),LEN(INDEX(FPL_Fixtures_Extract[],MATCH($A490,FPL_Fixtures_Extract[[Player]:[Player]],0),MATCH(FPL_Combined[[#Headers],[Gameweek 37]],FPL_Fixtures_Extract[#Headers],0)))-4),Team_Key[[Full Name]:[Full Name]],0))&amp;RIGHT(INDEX(FPL_Fixtures_Extract[],MATCH($A490,FPL_Fixtures_Extract[[Player]:[Player]],0),MATCH(FPL_Combined[[#Headers],[Gameweek 37]],FPL_Fixtures_Extract[#Headers],0)),3))</f>
        <v>NOR(A)</v>
      </c>
      <c r="AM490" t="str">
        <f ca="1">IF(RIGHT(FPL_Combined[[#Headers],[Gameweek 38]],2)&lt;$B$622,INDEX(FPL_Results_Extract[Gameweek 13],MATCH($A490,FPL_Results_Extract[[Player]:[Player]],0)),INDEX(Team_Key[[Abbreviation]:[Abbreviation]],MATCH(LEFT(INDEX(FPL_Fixtures_Extract[],MATCH($A490,FPL_Fixtures_Extract[[Player]:[Player]],0),MATCH(FPL_Combined[[#Headers],[Gameweek 38]],FPL_Fixtures_Extract[#Headers],0)),LEN(INDEX(FPL_Fixtures_Extract[],MATCH($A490,FPL_Fixtures_Extract[[Player]:[Player]],0),MATCH(FPL_Combined[[#Headers],[Gameweek 38]],FPL_Fixtures_Extract[#Headers],0)))-4),Team_Key[[Full Name]:[Full Name]],0))&amp;RIGHT(INDEX(FPL_Fixtures_Extract[],MATCH($A490,FPL_Fixtures_Extract[[Player]:[Player]],0),MATCH(FPL_Combined[[#Headers],[Gameweek 38]],FPL_Fixtures_Extract[#Headers],0)),3))</f>
        <v>BOU(H)</v>
      </c>
    </row>
    <row r="491" spans="1:39" x14ac:dyDescent="0.45">
      <c r="A491" t="s">
        <v>421</v>
      </c>
      <c r="B491" t="str">
        <f ca="1">IF(RIGHT(FPL_Combined[[#Headers],[Gameweek 01]],2)&lt;$B$622,INDEX(FPL_Results_Extract[Gameweek 01],MATCH($A491,FPL_Results_Extract[[Player]:[Player]],0)),INDEX(Team_Key[[Abbreviation]:[Abbreviation]],MATCH(LEFT(INDEX(FPL_Fixtures_Extract[],MATCH($A491,FPL_Fixtures_Extract[[Player]:[Player]],0),MATCH(FPL_Combined[[#Headers],[Gameweek 01]],FPL_Fixtures_Extract[#Headers],0)),LEN(INDEX(FPL_Fixtures_Extract[],MATCH($A491,FPL_Fixtures_Extract[[Player]:[Player]],0),MATCH(FPL_Combined[[#Headers],[Gameweek 01]],FPL_Fixtures_Extract[#Headers],0)))-4),Team_Key[[Full Name]:[Full Name]],0))&amp;RIGHT(INDEX(FPL_Fixtures_Extract[],MATCH($A491,FPL_Fixtures_Extract[[Player]:[Player]],0),MATCH(FPL_Combined[[#Headers],[Gameweek 01]],FPL_Fixtures_Extract[#Headers],0)),3))</f>
        <v>MCI(H) 0-3</v>
      </c>
      <c r="C491" t="str">
        <f ca="1">IF(RIGHT(FPL_Combined[[#Headers],[Gameweek 02]],2)&lt;$B$622,INDEX(FPL_Results_Extract[Gameweek 02],MATCH($A491,FPL_Results_Extract[[Player]:[Player]],0)),INDEX(Team_Key[[Abbreviation]:[Abbreviation]],MATCH(LEFT(INDEX(FPL_Fixtures_Extract[],MATCH($A491,FPL_Fixtures_Extract[[Player]:[Player]],0),MATCH(FPL_Combined[[#Headers],[Gameweek 02]],FPL_Fixtures_Extract[#Headers],0)),LEN(INDEX(FPL_Fixtures_Extract[],MATCH($A491,FPL_Fixtures_Extract[[Player]:[Player]],0),MATCH(FPL_Combined[[#Headers],[Gameweek 02]],FPL_Fixtures_Extract[#Headers],0)))-4),Team_Key[[Full Name]:[Full Name]],0))&amp;RIGHT(INDEX(FPL_Fixtures_Extract[],MATCH($A491,FPL_Fixtures_Extract[[Player]:[Player]],0),MATCH(FPL_Combined[[#Headers],[Gameweek 02]],FPL_Fixtures_Extract[#Headers],0)),3))</f>
        <v>WAT(A) 0-0</v>
      </c>
      <c r="D491" t="str">
        <f ca="1">IF(RIGHT(FPL_Combined[[#Headers],[Gameweek 03]],2)&lt;$B$622,INDEX(FPL_Results_Extract[Gameweek 03],MATCH($A491,FPL_Results_Extract[[Player]:[Player]],0)),INDEX(Team_Key[[Abbreviation]:[Abbreviation]],MATCH(LEFT(INDEX(FPL_Fixtures_Extract[],MATCH($A491,FPL_Fixtures_Extract[[Player]:[Player]],0),MATCH(FPL_Combined[[#Headers],[Gameweek 03]],FPL_Fixtures_Extract[#Headers],0)),LEN(INDEX(FPL_Fixtures_Extract[],MATCH($A491,FPL_Fixtures_Extract[[Player]:[Player]],0),MATCH(FPL_Combined[[#Headers],[Gameweek 03]],FPL_Fixtures_Extract[#Headers],0)))-4),Team_Key[[Full Name]:[Full Name]],0))&amp;RIGHT(INDEX(FPL_Fixtures_Extract[],MATCH($A491,FPL_Fixtures_Extract[[Player]:[Player]],0),MATCH(FPL_Combined[[#Headers],[Gameweek 03]],FPL_Fixtures_Extract[#Headers],0)),3))</f>
        <v>CHE(H) 2-3</v>
      </c>
      <c r="E491" t="str">
        <f ca="1">IF(RIGHT(FPL_Combined[[#Headers],[Gameweek 04]],2)&lt;$B$622,INDEX(FPL_Results_Extract[Gameweek 04],MATCH($A491,FPL_Results_Extract[[Player]:[Player]],0)),INDEX(Team_Key[[Abbreviation]:[Abbreviation]],MATCH(LEFT(INDEX(FPL_Fixtures_Extract[],MATCH($A491,FPL_Fixtures_Extract[[Player]:[Player]],0),MATCH(FPL_Combined[[#Headers],[Gameweek 04]],FPL_Fixtures_Extract[#Headers],0)),LEN(INDEX(FPL_Fixtures_Extract[],MATCH($A491,FPL_Fixtures_Extract[[Player]:[Player]],0),MATCH(FPL_Combined[[#Headers],[Gameweek 04]],FPL_Fixtures_Extract[#Headers],0)))-4),Team_Key[[Full Name]:[Full Name]],0))&amp;RIGHT(INDEX(FPL_Fixtures_Extract[],MATCH($A491,FPL_Fixtures_Extract[[Player]:[Player]],0),MATCH(FPL_Combined[[#Headers],[Gameweek 04]],FPL_Fixtures_Extract[#Headers],0)),3))</f>
        <v>STK(A) 1-0</v>
      </c>
      <c r="F491" t="str">
        <f ca="1">IF(RIGHT(FPL_Combined[[#Headers],[Gameweek 05]],2)&lt;$B$622,INDEX(FPL_Results_Extract[Gameweek 05],MATCH($A491,FPL_Results_Extract[[Player]:[Player]],0)),INDEX(Team_Key[[Abbreviation]:[Abbreviation]],MATCH(LEFT(INDEX(FPL_Fixtures_Extract[],MATCH($A491,FPL_Fixtures_Extract[[Player]:[Player]],0),MATCH(FPL_Combined[[#Headers],[Gameweek 05]],FPL_Fixtures_Extract[#Headers],0)),LEN(INDEX(FPL_Fixtures_Extract[],MATCH($A491,FPL_Fixtures_Extract[[Player]:[Player]],0),MATCH(FPL_Combined[[#Headers],[Gameweek 05]],FPL_Fixtures_Extract[#Headers],0)))-4),Team_Key[[Full Name]:[Full Name]],0))&amp;RIGHT(INDEX(FPL_Fixtures_Extract[],MATCH($A491,FPL_Fixtures_Extract[[Player]:[Player]],0),MATCH(FPL_Combined[[#Headers],[Gameweek 05]],FPL_Fixtures_Extract[#Headers],0)),3))</f>
        <v>SOU(H) 0-0</v>
      </c>
      <c r="G491" t="str">
        <f ca="1">IF(RIGHT(FPL_Combined[[#Headers],[Gameweek 06]],2)&lt;$B$622,INDEX(FPL_Results_Extract[Gameweek 06],MATCH($A491,FPL_Results_Extract[[Player]:[Player]],0)),INDEX(Team_Key[[Abbreviation]:[Abbreviation]],MATCH(LEFT(INDEX(FPL_Fixtures_Extract[],MATCH($A491,FPL_Fixtures_Extract[[Player]:[Player]],0),MATCH(FPL_Combined[[#Headers],[Gameweek 06]],FPL_Fixtures_Extract[#Headers],0)),LEN(INDEX(FPL_Fixtures_Extract[],MATCH($A491,FPL_Fixtures_Extract[[Player]:[Player]],0),MATCH(FPL_Combined[[#Headers],[Gameweek 06]],FPL_Fixtures_Extract[#Headers],0)))-4),Team_Key[[Full Name]:[Full Name]],0))&amp;RIGHT(INDEX(FPL_Fixtures_Extract[],MATCH($A491,FPL_Fixtures_Extract[[Player]:[Player]],0),MATCH(FPL_Combined[[#Headers],[Gameweek 06]],FPL_Fixtures_Extract[#Headers],0)),3))</f>
        <v>AVL(A) 1-0</v>
      </c>
      <c r="H491" t="str">
        <f ca="1">IF(RIGHT(FPL_Combined[[#Headers],[Gameweek 07]],2)&lt;$B$622,INDEX(FPL_Results_Extract[Gameweek 07],MATCH($A491,FPL_Results_Extract[[Player]:[Player]],0)),INDEX(Team_Key[[Abbreviation]:[Abbreviation]],MATCH(LEFT(INDEX(FPL_Fixtures_Extract[],MATCH($A491,FPL_Fixtures_Extract[[Player]:[Player]],0),MATCH(FPL_Combined[[#Headers],[Gameweek 07]],FPL_Fixtures_Extract[#Headers],0)),LEN(INDEX(FPL_Fixtures_Extract[],MATCH($A491,FPL_Fixtures_Extract[[Player]:[Player]],0),MATCH(FPL_Combined[[#Headers],[Gameweek 07]],FPL_Fixtures_Extract[#Headers],0)))-4),Team_Key[[Full Name]:[Full Name]],0))&amp;RIGHT(INDEX(FPL_Fixtures_Extract[],MATCH($A491,FPL_Fixtures_Extract[[Player]:[Player]],0),MATCH(FPL_Combined[[#Headers],[Gameweek 07]],FPL_Fixtures_Extract[#Headers],0)),3))</f>
        <v>EVE(H) 2-3</v>
      </c>
      <c r="I491" t="str">
        <f ca="1">IF(RIGHT(FPL_Combined[[#Headers],[Gameweek 08]],2)&lt;$B$622,INDEX(FPL_Results_Extract[Gameweek 08],MATCH($A491,FPL_Results_Extract[[Player]:[Player]],0)),INDEX(Team_Key[[Abbreviation]:[Abbreviation]],MATCH(LEFT(INDEX(FPL_Fixtures_Extract[],MATCH($A491,FPL_Fixtures_Extract[[Player]:[Player]],0),MATCH(FPL_Combined[[#Headers],[Gameweek 08]],FPL_Fixtures_Extract[#Headers],0)),LEN(INDEX(FPL_Fixtures_Extract[],MATCH($A491,FPL_Fixtures_Extract[[Player]:[Player]],0),MATCH(FPL_Combined[[#Headers],[Gameweek 08]],FPL_Fixtures_Extract[#Headers],0)))-4),Team_Key[[Full Name]:[Full Name]],0))&amp;RIGHT(INDEX(FPL_Fixtures_Extract[],MATCH($A491,FPL_Fixtures_Extract[[Player]:[Player]],0),MATCH(FPL_Combined[[#Headers],[Gameweek 08]],FPL_Fixtures_Extract[#Headers],0)),3))</f>
        <v>CRY(A) 0-2</v>
      </c>
      <c r="J491" t="str">
        <f ca="1">IF(RIGHT(FPL_Combined[[#Headers],[Gameweek 09]],2)&lt;$B$622,INDEX(FPL_Results_Extract[Gameweek 09],MATCH($A491,FPL_Results_Extract[[Player]:[Player]],0)),INDEX(Team_Key[[Abbreviation]:[Abbreviation]],MATCH(LEFT(INDEX(FPL_Fixtures_Extract[],MATCH($A491,FPL_Fixtures_Extract[[Player]:[Player]],0),MATCH(FPL_Combined[[#Headers],[Gameweek 09]],FPL_Fixtures_Extract[#Headers],0)),LEN(INDEX(FPL_Fixtures_Extract[],MATCH($A491,FPL_Fixtures_Extract[[Player]:[Player]],0),MATCH(FPL_Combined[[#Headers],[Gameweek 09]],FPL_Fixtures_Extract[#Headers],0)))-4),Team_Key[[Full Name]:[Full Name]],0))&amp;RIGHT(INDEX(FPL_Fixtures_Extract[],MATCH($A491,FPL_Fixtures_Extract[[Player]:[Player]],0),MATCH(FPL_Combined[[#Headers],[Gameweek 09]],FPL_Fixtures_Extract[#Headers],0)),3))</f>
        <v>SUN(H) 1-0</v>
      </c>
      <c r="K491" t="str">
        <f ca="1">IF(RIGHT(FPL_Combined[[#Headers],[Gameweek 10]],2)&lt;$B$622,INDEX(FPL_Results_Extract[Gameweek 10],MATCH($A491,FPL_Results_Extract[[Player]:[Player]],0)),INDEX(Team_Key[[Abbreviation]:[Abbreviation]],MATCH(LEFT(INDEX(FPL_Fixtures_Extract[],MATCH($A491,FPL_Fixtures_Extract[[Player]:[Player]],0),MATCH(FPL_Combined[[#Headers],[Gameweek 10]],FPL_Fixtures_Extract[#Headers],0)),LEN(INDEX(FPL_Fixtures_Extract[],MATCH($A491,FPL_Fixtures_Extract[[Player]:[Player]],0),MATCH(FPL_Combined[[#Headers],[Gameweek 10]],FPL_Fixtures_Extract[#Headers],0)))-4),Team_Key[[Full Name]:[Full Name]],0))&amp;RIGHT(INDEX(FPL_Fixtures_Extract[],MATCH($A491,FPL_Fixtures_Extract[[Player]:[Player]],0),MATCH(FPL_Combined[[#Headers],[Gameweek 10]],FPL_Fixtures_Extract[#Headers],0)),3))</f>
        <v>NOR(A) 1-0</v>
      </c>
      <c r="L491" t="str">
        <f ca="1">IF(RIGHT(FPL_Combined[[#Headers],[Gameweek 11]],2)&lt;$B$622,INDEX(FPL_Results_Extract[Gameweek 11],MATCH($A491,FPL_Results_Extract[[Player]:[Player]],0)),INDEX(Team_Key[[Abbreviation]:[Abbreviation]],MATCH(LEFT(INDEX(FPL_Fixtures_Extract[],MATCH($A491,FPL_Fixtures_Extract[[Player]:[Player]],0),MATCH(FPL_Combined[[#Headers],[Gameweek 11]],FPL_Fixtures_Extract[#Headers],0)),LEN(INDEX(FPL_Fixtures_Extract[],MATCH($A491,FPL_Fixtures_Extract[[Player]:[Player]],0),MATCH(FPL_Combined[[#Headers],[Gameweek 11]],FPL_Fixtures_Extract[#Headers],0)))-4),Team_Key[[Full Name]:[Full Name]],0))&amp;RIGHT(INDEX(FPL_Fixtures_Extract[],MATCH($A491,FPL_Fixtures_Extract[[Player]:[Player]],0),MATCH(FPL_Combined[[#Headers],[Gameweek 11]],FPL_Fixtures_Extract[#Headers],0)),3))</f>
        <v>LEI(H) 2-3</v>
      </c>
      <c r="M491" t="str">
        <f ca="1">IF(RIGHT(FPL_Combined[[#Headers],[Gameweek 12]],2)&lt;$B$622,INDEX(FPL_Results_Extract[Gameweek 12],MATCH($A491,FPL_Results_Extract[[Player]:[Player]],0)),INDEX(Team_Key[[Abbreviation]:[Abbreviation]],MATCH(LEFT(INDEX(FPL_Fixtures_Extract[],MATCH($A491,FPL_Fixtures_Extract[[Player]:[Player]],0),MATCH(FPL_Combined[[#Headers],[Gameweek 12]],FPL_Fixtures_Extract[#Headers],0)),LEN(INDEX(FPL_Fixtures_Extract[],MATCH($A491,FPL_Fixtures_Extract[[Player]:[Player]],0),MATCH(FPL_Combined[[#Headers],[Gameweek 12]],FPL_Fixtures_Extract[#Headers],0)))-4),Team_Key[[Full Name]:[Full Name]],0))&amp;RIGHT(INDEX(FPL_Fixtures_Extract[],MATCH($A491,FPL_Fixtures_Extract[[Player]:[Player]],0),MATCH(FPL_Combined[[#Headers],[Gameweek 12]],FPL_Fixtures_Extract[#Headers],0)),3))</f>
        <v>MUN(A) 0-2</v>
      </c>
      <c r="N491" t="str">
        <f ca="1">IF(RIGHT(FPL_Combined[[#Headers],[Gameweek 13]],2)&lt;$B$622,INDEX(FPL_Results_Extract[Gameweek 13],MATCH($A491,FPL_Results_Extract[[Player]:[Player]],0)),INDEX(Team_Key[[Abbreviation]:[Abbreviation]],MATCH(LEFT(INDEX(FPL_Fixtures_Extract[],MATCH($A491,FPL_Fixtures_Extract[[Player]:[Player]],0),MATCH(FPL_Combined[[#Headers],[Gameweek 13]],FPL_Fixtures_Extract[#Headers],0)),LEN(INDEX(FPL_Fixtures_Extract[],MATCH($A491,FPL_Fixtures_Extract[[Player]:[Player]],0),MATCH(FPL_Combined[[#Headers],[Gameweek 13]],FPL_Fixtures_Extract[#Headers],0)))-4),Team_Key[[Full Name]:[Full Name]],0))&amp;RIGHT(INDEX(FPL_Fixtures_Extract[],MATCH($A491,FPL_Fixtures_Extract[[Player]:[Player]],0),MATCH(FPL_Combined[[#Headers],[Gameweek 13]],FPL_Fixtures_Extract[#Headers],0)),3))</f>
        <v>ARS(H) 2-1</v>
      </c>
      <c r="O491" t="str">
        <f ca="1">IF(RIGHT(FPL_Combined[[#Headers],[Gameweek 14]],2)&lt;$B$622,INDEX(FPL_Results_Extract[Gameweek 14],MATCH($A491,FPL_Results_Extract[[Player]:[Player]],0)),INDEX(Team_Key[[Abbreviation]:[Abbreviation]],MATCH(LEFT(INDEX(FPL_Fixtures_Extract[],MATCH($A491,FPL_Fixtures_Extract[[Player]:[Player]],0),MATCH(FPL_Combined[[#Headers],[Gameweek 14]],FPL_Fixtures_Extract[#Headers],0)),LEN(INDEX(FPL_Fixtures_Extract[],MATCH($A491,FPL_Fixtures_Extract[[Player]:[Player]],0),MATCH(FPL_Combined[[#Headers],[Gameweek 14]],FPL_Fixtures_Extract[#Headers],0)))-4),Team_Key[[Full Name]:[Full Name]],0))&amp;RIGHT(INDEX(FPL_Fixtures_Extract[],MATCH($A491,FPL_Fixtures_Extract[[Player]:[Player]],0),MATCH(FPL_Combined[[#Headers],[Gameweek 14]],FPL_Fixtures_Extract[#Headers],0)),3))</f>
        <v>WHU(A) 1-1</v>
      </c>
      <c r="P491" t="str">
        <f ca="1">IF(RIGHT(FPL_Combined[[#Headers],[Gameweek 15]],2)&lt;$B$622,INDEX(FPL_Results_Extract[Gameweek 15],MATCH($A491,FPL_Results_Extract[[Player]:[Player]],0)),INDEX(Team_Key[[Abbreviation]:[Abbreviation]],MATCH(LEFT(INDEX(FPL_Fixtures_Extract[],MATCH($A491,FPL_Fixtures_Extract[[Player]:[Player]],0),MATCH(FPL_Combined[[#Headers],[Gameweek 15]],FPL_Fixtures_Extract[#Headers],0)),LEN(INDEX(FPL_Fixtures_Extract[],MATCH($A491,FPL_Fixtures_Extract[[Player]:[Player]],0),MATCH(FPL_Combined[[#Headers],[Gameweek 15]],FPL_Fixtures_Extract[#Headers],0)))-4),Team_Key[[Full Name]:[Full Name]],0))&amp;RIGHT(INDEX(FPL_Fixtures_Extract[],MATCH($A491,FPL_Fixtures_Extract[[Player]:[Player]],0),MATCH(FPL_Combined[[#Headers],[Gameweek 15]],FPL_Fixtures_Extract[#Headers],0)),3))</f>
        <v>TOT(H) 1-1</v>
      </c>
      <c r="Q491" t="str">
        <f ca="1">IF(RIGHT(FPL_Combined[[#Headers],[Gameweek 16]],2)&lt;$B$622,INDEX(FPL_Results_Extract[Gameweek 16],MATCH($A491,FPL_Results_Extract[[Player]:[Player]],0)),INDEX(Team_Key[[Abbreviation]:[Abbreviation]],MATCH(LEFT(INDEX(FPL_Fixtures_Extract[],MATCH($A491,FPL_Fixtures_Extract[[Player]:[Player]],0),MATCH(FPL_Combined[[#Headers],[Gameweek 16]],FPL_Fixtures_Extract[#Headers],0)),LEN(INDEX(FPL_Fixtures_Extract[],MATCH($A491,FPL_Fixtures_Extract[[Player]:[Player]],0),MATCH(FPL_Combined[[#Headers],[Gameweek 16]],FPL_Fixtures_Extract[#Headers],0)))-4),Team_Key[[Full Name]:[Full Name]],0))&amp;RIGHT(INDEX(FPL_Fixtures_Extract[],MATCH($A491,FPL_Fixtures_Extract[[Player]:[Player]],0),MATCH(FPL_Combined[[#Headers],[Gameweek 16]],FPL_Fixtures_Extract[#Headers],0)),3))</f>
        <v>LIV(A) 2-2</v>
      </c>
      <c r="R491" t="str">
        <f ca="1">IF(RIGHT(FPL_Combined[[#Headers],[Gameweek 17]],2)&lt;$B$622,INDEX(FPL_Results_Extract[Gameweek 17],MATCH($A491,FPL_Results_Extract[[Player]:[Player]],0)),INDEX(Team_Key[[Abbreviation]:[Abbreviation]],MATCH(LEFT(INDEX(FPL_Fixtures_Extract[],MATCH($A491,FPL_Fixtures_Extract[[Player]:[Player]],0),MATCH(FPL_Combined[[#Headers],[Gameweek 17]],FPL_Fixtures_Extract[#Headers],0)),LEN(INDEX(FPL_Fixtures_Extract[],MATCH($A491,FPL_Fixtures_Extract[[Player]:[Player]],0),MATCH(FPL_Combined[[#Headers],[Gameweek 17]],FPL_Fixtures_Extract[#Headers],0)))-4),Team_Key[[Full Name]:[Full Name]],0))&amp;RIGHT(INDEX(FPL_Fixtures_Extract[],MATCH($A491,FPL_Fixtures_Extract[[Player]:[Player]],0),MATCH(FPL_Combined[[#Headers],[Gameweek 17]],FPL_Fixtures_Extract[#Headers],0)),3))</f>
        <v>BOU(H) 1-2</v>
      </c>
      <c r="S491" t="str">
        <f ca="1">IF(RIGHT(FPL_Combined[[#Headers],[Gameweek 18]],2)&lt;$B$622,INDEX(FPL_Results_Extract[Gameweek 18],MATCH($A491,FPL_Results_Extract[[Player]:[Player]],0)),INDEX(Team_Key[[Abbreviation]:[Abbreviation]],MATCH(LEFT(INDEX(FPL_Fixtures_Extract[],MATCH($A491,FPL_Fixtures_Extract[[Player]:[Player]],0),MATCH(FPL_Combined[[#Headers],[Gameweek 18]],FPL_Fixtures_Extract[#Headers],0)),LEN(INDEX(FPL_Fixtures_Extract[],MATCH($A491,FPL_Fixtures_Extract[[Player]:[Player]],0),MATCH(FPL_Combined[[#Headers],[Gameweek 18]],FPL_Fixtures_Extract[#Headers],0)))-4),Team_Key[[Full Name]:[Full Name]],0))&amp;RIGHT(INDEX(FPL_Fixtures_Extract[],MATCH($A491,FPL_Fixtures_Extract[[Player]:[Player]],0),MATCH(FPL_Combined[[#Headers],[Gameweek 18]],FPL_Fixtures_Extract[#Headers],0)),3))</f>
        <v>SWA(A) 0-1</v>
      </c>
      <c r="T491" t="str">
        <f ca="1">IF(RIGHT(FPL_Combined[[#Headers],[Gameweek 19]],2)&lt;$B$622,INDEX(FPL_Results_Extract[Gameweek 19],MATCH($A491,FPL_Results_Extract[[Player]:[Player]],0)),INDEX(Team_Key[[Abbreviation]:[Abbreviation]],MATCH(LEFT(INDEX(FPL_Fixtures_Extract[],MATCH($A491,FPL_Fixtures_Extract[[Player]:[Player]],0),MATCH(FPL_Combined[[#Headers],[Gameweek 19]],FPL_Fixtures_Extract[#Headers],0)),LEN(INDEX(FPL_Fixtures_Extract[],MATCH($A491,FPL_Fixtures_Extract[[Player]:[Player]],0),MATCH(FPL_Combined[[#Headers],[Gameweek 19]],FPL_Fixtures_Extract[#Headers],0)))-4),Team_Key[[Full Name]:[Full Name]],0))&amp;RIGHT(INDEX(FPL_Fixtures_Extract[],MATCH($A491,FPL_Fixtures_Extract[[Player]:[Player]],0),MATCH(FPL_Combined[[#Headers],[Gameweek 19]],FPL_Fixtures_Extract[#Headers],0)),3))</f>
        <v>NEW(H) 1-0</v>
      </c>
      <c r="U491" t="str">
        <f ca="1">IF(RIGHT(FPL_Combined[[#Headers],[Gameweek 20]],2)&lt;$B$622,INDEX(FPL_Results_Extract[Gameweek 20],MATCH($A491,FPL_Results_Extract[[Player]:[Player]],0)),INDEX(Team_Key[[Abbreviation]:[Abbreviation]],MATCH(LEFT(INDEX(FPL_Fixtures_Extract[],MATCH($A491,FPL_Fixtures_Extract[[Player]:[Player]],0),MATCH(FPL_Combined[[#Headers],[Gameweek 20]],FPL_Fixtures_Extract[#Headers],0)),LEN(INDEX(FPL_Fixtures_Extract[],MATCH($A491,FPL_Fixtures_Extract[[Player]:[Player]],0),MATCH(FPL_Combined[[#Headers],[Gameweek 20]],FPL_Fixtures_Extract[#Headers],0)))-4),Team_Key[[Full Name]:[Full Name]],0))&amp;RIGHT(INDEX(FPL_Fixtures_Extract[],MATCH($A491,FPL_Fixtures_Extract[[Player]:[Player]],0),MATCH(FPL_Combined[[#Headers],[Gameweek 20]],FPL_Fixtures_Extract[#Headers],0)),3))</f>
        <v>STK(H) 2-1</v>
      </c>
      <c r="V491" t="str">
        <f ca="1">IF(RIGHT(FPL_Combined[[#Headers],[Gameweek 21]],2)&lt;$B$622,INDEX(FPL_Results_Extract[Gameweek 21],MATCH($A491,FPL_Results_Extract[[Player]:[Player]],0)),INDEX(Team_Key[[Abbreviation]:[Abbreviation]],MATCH(LEFT(INDEX(FPL_Fixtures_Extract[],MATCH($A491,FPL_Fixtures_Extract[[Player]:[Player]],0),MATCH(FPL_Combined[[#Headers],[Gameweek 21]],FPL_Fixtures_Extract[#Headers],0)),LEN(INDEX(FPL_Fixtures_Extract[],MATCH($A491,FPL_Fixtures_Extract[[Player]:[Player]],0),MATCH(FPL_Combined[[#Headers],[Gameweek 21]],FPL_Fixtures_Extract[#Headers],0)))-4),Team_Key[[Full Name]:[Full Name]],0))&amp;RIGHT(INDEX(FPL_Fixtures_Extract[],MATCH($A491,FPL_Fixtures_Extract[[Player]:[Player]],0),MATCH(FPL_Combined[[#Headers],[Gameweek 21]],FPL_Fixtures_Extract[#Headers],0)),3))</f>
        <v>CHE(A) 2-2</v>
      </c>
      <c r="W491" t="str">
        <f ca="1">IF(RIGHT(FPL_Combined[[#Headers],[Gameweek 22]],2)&lt;$B$622,INDEX(FPL_Results_Extract[Gameweek 22],MATCH($A491,FPL_Results_Extract[[Player]:[Player]],0)),INDEX(Team_Key[[Abbreviation]:[Abbreviation]],MATCH(LEFT(INDEX(FPL_Fixtures_Extract[],MATCH($A491,FPL_Fixtures_Extract[[Player]:[Player]],0),MATCH(FPL_Combined[[#Headers],[Gameweek 22]],FPL_Fixtures_Extract[#Headers],0)),LEN(INDEX(FPL_Fixtures_Extract[],MATCH($A491,FPL_Fixtures_Extract[[Player]:[Player]],0),MATCH(FPL_Combined[[#Headers],[Gameweek 22]],FPL_Fixtures_Extract[#Headers],0)))-4),Team_Key[[Full Name]:[Full Name]],0))&amp;RIGHT(INDEX(FPL_Fixtures_Extract[],MATCH($A491,FPL_Fixtures_Extract[[Player]:[Player]],0),MATCH(FPL_Combined[[#Headers],[Gameweek 22]],FPL_Fixtures_Extract[#Headers],0)),3))</f>
        <v>SOU(A) 0-3</v>
      </c>
      <c r="X491" t="str">
        <f ca="1">IF(RIGHT(FPL_Combined[[#Headers],[Gameweek 23]],2)&lt;$B$622,INDEX(FPL_Results_Extract[Gameweek 23],MATCH($A491,FPL_Results_Extract[[Player]:[Player]],0)),INDEX(Team_Key[[Abbreviation]:[Abbreviation]],MATCH(LEFT(INDEX(FPL_Fixtures_Extract[],MATCH($A491,FPL_Fixtures_Extract[[Player]:[Player]],0),MATCH(FPL_Combined[[#Headers],[Gameweek 23]],FPL_Fixtures_Extract[#Headers],0)),LEN(INDEX(FPL_Fixtures_Extract[],MATCH($A491,FPL_Fixtures_Extract[[Player]:[Player]],0),MATCH(FPL_Combined[[#Headers],[Gameweek 23]],FPL_Fixtures_Extract[#Headers],0)))-4),Team_Key[[Full Name]:[Full Name]],0))&amp;RIGHT(INDEX(FPL_Fixtures_Extract[],MATCH($A491,FPL_Fixtures_Extract[[Player]:[Player]],0),MATCH(FPL_Combined[[#Headers],[Gameweek 23]],FPL_Fixtures_Extract[#Headers],0)),3))</f>
        <v>AVL(H) 0-0</v>
      </c>
      <c r="Y491" t="str">
        <f ca="1">IF(RIGHT(FPL_Combined[[#Headers],[Gameweek 24]],2)&lt;$B$622,INDEX(FPL_Results_Extract[Team],MATCH($A491,FPL_Results_Extract[[Player]:[Player]],0)),INDEX(Team_Key[[Abbreviation]:[Abbreviation]],MATCH(LEFT(INDEX(FPL_Fixtures_Extract[],MATCH($A491,FPL_Fixtures_Extract[[Player]:[Player]],0),MATCH(FPL_Combined[[#Headers],[Gameweek 24]],FPL_Fixtures_Extract[#Headers],0)),LEN(INDEX(FPL_Fixtures_Extract[],MATCH($A491,FPL_Fixtures_Extract[[Player]:[Player]],0),MATCH(FPL_Combined[[#Headers],[Gameweek 24]],FPL_Fixtures_Extract[#Headers],0)))-4),Team_Key[[Full Name]:[Full Name]],0))&amp;RIGHT(INDEX(FPL_Fixtures_Extract[],MATCH($A491,FPL_Fixtures_Extract[[Player]:[Player]],0),MATCH(FPL_Combined[[#Headers],[Gameweek 24]],FPL_Fixtures_Extract[#Headers],0)),3))</f>
        <v>WBA</v>
      </c>
      <c r="Z491" t="str">
        <f ca="1">IF(RIGHT(FPL_Combined[[#Headers],[Gameweek 25]],2)&lt;$B$622,INDEX(FPL_Results_Extract[Player],MATCH($A491,FPL_Results_Extract[[Player]:[Player]],0)),INDEX(Team_Key[[Abbreviation]:[Abbreviation]],MATCH(LEFT(INDEX(FPL_Fixtures_Extract[],MATCH($A491,FPL_Fixtures_Extract[[Player]:[Player]],0),MATCH(FPL_Combined[[#Headers],[Gameweek 25]],FPL_Fixtures_Extract[#Headers],0)),LEN(INDEX(FPL_Fixtures_Extract[],MATCH($A491,FPL_Fixtures_Extract[[Player]:[Player]],0),MATCH(FPL_Combined[[#Headers],[Gameweek 25]],FPL_Fixtures_Extract[#Headers],0)))-4),Team_Key[[Full Name]:[Full Name]],0))&amp;RIGHT(INDEX(FPL_Fixtures_Extract[],MATCH($A491,FPL_Fixtures_Extract[[Player]:[Player]],0),MATCH(FPL_Combined[[#Headers],[Gameweek 25]],FPL_Fixtures_Extract[#Headers],0)),3))</f>
        <v>Rose</v>
      </c>
      <c r="AA491" t="str">
        <f ca="1">IF(RIGHT(FPL_Combined[[#Headers],[Gameweek 26]],2)&lt;$B$622,INDEX(FPL_Results_Extract[Gameweek 01],MATCH($A491,FPL_Results_Extract[[Player]:[Player]],0)),INDEX(Team_Key[[Abbreviation]:[Abbreviation]],MATCH(LEFT(INDEX(FPL_Fixtures_Extract[],MATCH($A491,FPL_Fixtures_Extract[[Player]:[Player]],0),MATCH(FPL_Combined[[#Headers],[Gameweek 26]],FPL_Fixtures_Extract[#Headers],0)),LEN(INDEX(FPL_Fixtures_Extract[],MATCH($A491,FPL_Fixtures_Extract[[Player]:[Player]],0),MATCH(FPL_Combined[[#Headers],[Gameweek 26]],FPL_Fixtures_Extract[#Headers],0)))-4),Team_Key[[Full Name]:[Full Name]],0))&amp;RIGHT(INDEX(FPL_Fixtures_Extract[],MATCH($A491,FPL_Fixtures_Extract[[Player]:[Player]],0),MATCH(FPL_Combined[[#Headers],[Gameweek 26]],FPL_Fixtures_Extract[#Headers],0)),3))</f>
        <v>MCI(H) 0-3</v>
      </c>
      <c r="AB491" t="str">
        <f ca="1">IF(RIGHT(FPL_Combined[[#Headers],[Gameweek 27]],2)&lt;$B$622,INDEX(FPL_Results_Extract[Gameweek 02],MATCH($A491,FPL_Results_Extract[[Player]:[Player]],0)),INDEX(Team_Key[[Abbreviation]:[Abbreviation]],MATCH(LEFT(INDEX(FPL_Fixtures_Extract[],MATCH($A491,FPL_Fixtures_Extract[[Player]:[Player]],0),MATCH(FPL_Combined[[#Headers],[Gameweek 27]],FPL_Fixtures_Extract[#Headers],0)),LEN(INDEX(FPL_Fixtures_Extract[],MATCH($A491,FPL_Fixtures_Extract[[Player]:[Player]],0),MATCH(FPL_Combined[[#Headers],[Gameweek 27]],FPL_Fixtures_Extract[#Headers],0)))-4),Team_Key[[Full Name]:[Full Name]],0))&amp;RIGHT(INDEX(FPL_Fixtures_Extract[],MATCH($A491,FPL_Fixtures_Extract[[Player]:[Player]],0),MATCH(FPL_Combined[[#Headers],[Gameweek 27]],FPL_Fixtures_Extract[#Headers],0)),3))</f>
        <v>WAT(A) 0-0</v>
      </c>
      <c r="AC491" t="str">
        <f ca="1">IF(RIGHT(FPL_Combined[[#Headers],[Gameweek 28]],2)&lt;$B$622,INDEX(FPL_Results_Extract[Gameweek 03],MATCH($A491,FPL_Results_Extract[[Player]:[Player]],0)),INDEX(Team_Key[[Abbreviation]:[Abbreviation]],MATCH(LEFT(INDEX(FPL_Fixtures_Extract[],MATCH($A491,FPL_Fixtures_Extract[[Player]:[Player]],0),MATCH(FPL_Combined[[#Headers],[Gameweek 28]],FPL_Fixtures_Extract[#Headers],0)),LEN(INDEX(FPL_Fixtures_Extract[],MATCH($A491,FPL_Fixtures_Extract[[Player]:[Player]],0),MATCH(FPL_Combined[[#Headers],[Gameweek 28]],FPL_Fixtures_Extract[#Headers],0)))-4),Team_Key[[Full Name]:[Full Name]],0))&amp;RIGHT(INDEX(FPL_Fixtures_Extract[],MATCH($A491,FPL_Fixtures_Extract[[Player]:[Player]],0),MATCH(FPL_Combined[[#Headers],[Gameweek 28]],FPL_Fixtures_Extract[#Headers],0)),3))</f>
        <v>CHE(H) 2-3</v>
      </c>
      <c r="AD491" t="str">
        <f ca="1">IF(RIGHT(FPL_Combined[[#Headers],[Gameweek 29]],2)&lt;$B$622,INDEX(FPL_Results_Extract[Gameweek 04],MATCH($A491,FPL_Results_Extract[[Player]:[Player]],0)),INDEX(Team_Key[[Abbreviation]:[Abbreviation]],MATCH(LEFT(INDEX(FPL_Fixtures_Extract[],MATCH($A491,FPL_Fixtures_Extract[[Player]:[Player]],0),MATCH(FPL_Combined[[#Headers],[Gameweek 29]],FPL_Fixtures_Extract[#Headers],0)),LEN(INDEX(FPL_Fixtures_Extract[],MATCH($A491,FPL_Fixtures_Extract[[Player]:[Player]],0),MATCH(FPL_Combined[[#Headers],[Gameweek 29]],FPL_Fixtures_Extract[#Headers],0)))-4),Team_Key[[Full Name]:[Full Name]],0))&amp;RIGHT(INDEX(FPL_Fixtures_Extract[],MATCH($A491,FPL_Fixtures_Extract[[Player]:[Player]],0),MATCH(FPL_Combined[[#Headers],[Gameweek 29]],FPL_Fixtures_Extract[#Headers],0)),3))</f>
        <v>MUN(H)</v>
      </c>
      <c r="AE491" t="str">
        <f ca="1">IF(RIGHT(FPL_Combined[[#Headers],[Gameweek 30]],2)&lt;$B$622,INDEX(FPL_Results_Extract[Gameweek 05],MATCH($A491,FPL_Results_Extract[[Player]:[Player]],0)),INDEX(Team_Key[[Abbreviation]:[Abbreviation]],MATCH(LEFT(INDEX(FPL_Fixtures_Extract[],MATCH($A491,FPL_Fixtures_Extract[[Player]:[Player]],0),MATCH(FPL_Combined[[#Headers],[Gameweek 30]],FPL_Fixtures_Extract[#Headers],0)),LEN(INDEX(FPL_Fixtures_Extract[],MATCH($A491,FPL_Fixtures_Extract[[Player]:[Player]],0),MATCH(FPL_Combined[[#Headers],[Gameweek 30]],FPL_Fixtures_Extract[#Headers],0)))-4),Team_Key[[Full Name]:[Full Name]],0))&amp;RIGHT(INDEX(FPL_Fixtures_Extract[],MATCH($A491,FPL_Fixtures_Extract[[Player]:[Player]],0),MATCH(FPL_Combined[[#Headers],[Gameweek 30]],FPL_Fixtures_Extract[#Headers],0)),3))</f>
        <v>ARS(A)</v>
      </c>
      <c r="AF491" t="str">
        <f ca="1">IF(RIGHT(FPL_Combined[[#Headers],[Gameweek 31]],2)&lt;$B$622,INDEX(FPL_Results_Extract[Gameweek 06],MATCH($A491,FPL_Results_Extract[[Player]:[Player]],0)),INDEX(Team_Key[[Abbreviation]:[Abbreviation]],MATCH(LEFT(INDEX(FPL_Fixtures_Extract[],MATCH($A491,FPL_Fixtures_Extract[[Player]:[Player]],0),MATCH(FPL_Combined[[#Headers],[Gameweek 31]],FPL_Fixtures_Extract[#Headers],0)),LEN(INDEX(FPL_Fixtures_Extract[],MATCH($A491,FPL_Fixtures_Extract[[Player]:[Player]],0),MATCH(FPL_Combined[[#Headers],[Gameweek 31]],FPL_Fixtures_Extract[#Headers],0)))-4),Team_Key[[Full Name]:[Full Name]],0))&amp;RIGHT(INDEX(FPL_Fixtures_Extract[],MATCH($A491,FPL_Fixtures_Extract[[Player]:[Player]],0),MATCH(FPL_Combined[[#Headers],[Gameweek 31]],FPL_Fixtures_Extract[#Headers],0)),3))</f>
        <v>NOR(H)</v>
      </c>
      <c r="AG491" t="str">
        <f ca="1">IF(RIGHT(FPL_Combined[[#Headers],[Gameweek 32]],2)&lt;$B$622,INDEX(FPL_Results_Extract[Gameweek 07],MATCH($A491,FPL_Results_Extract[[Player]:[Player]],0)),INDEX(Team_Key[[Abbreviation]:[Abbreviation]],MATCH(LEFT(INDEX(FPL_Fixtures_Extract[],MATCH($A491,FPL_Fixtures_Extract[[Player]:[Player]],0),MATCH(FPL_Combined[[#Headers],[Gameweek 32]],FPL_Fixtures_Extract[#Headers],0)),LEN(INDEX(FPL_Fixtures_Extract[],MATCH($A491,FPL_Fixtures_Extract[[Player]:[Player]],0),MATCH(FPL_Combined[[#Headers],[Gameweek 32]],FPL_Fixtures_Extract[#Headers],0)))-4),Team_Key[[Full Name]:[Full Name]],0))&amp;RIGHT(INDEX(FPL_Fixtures_Extract[],MATCH($A491,FPL_Fixtures_Extract[[Player]:[Player]],0),MATCH(FPL_Combined[[#Headers],[Gameweek 32]],FPL_Fixtures_Extract[#Headers],0)),3))</f>
        <v>SUN(A)</v>
      </c>
      <c r="AH491" t="str">
        <f ca="1">IF(RIGHT(FPL_Combined[[#Headers],[Gameweek 33]],2)&lt;$B$622,INDEX(FPL_Results_Extract[Gameweek 08],MATCH($A491,FPL_Results_Extract[[Player]:[Player]],0)),INDEX(Team_Key[[Abbreviation]:[Abbreviation]],MATCH(LEFT(INDEX(FPL_Fixtures_Extract[],MATCH($A491,FPL_Fixtures_Extract[[Player]:[Player]],0),MATCH(FPL_Combined[[#Headers],[Gameweek 33]],FPL_Fixtures_Extract[#Headers],0)),LEN(INDEX(FPL_Fixtures_Extract[],MATCH($A491,FPL_Fixtures_Extract[[Player]:[Player]],0),MATCH(FPL_Combined[[#Headers],[Gameweek 33]],FPL_Fixtures_Extract[#Headers],0)))-4),Team_Key[[Full Name]:[Full Name]],0))&amp;RIGHT(INDEX(FPL_Fixtures_Extract[],MATCH($A491,FPL_Fixtures_Extract[[Player]:[Player]],0),MATCH(FPL_Combined[[#Headers],[Gameweek 33]],FPL_Fixtures_Extract[#Headers],0)),3))</f>
        <v>MCI(A)</v>
      </c>
      <c r="AI491" t="str">
        <f ca="1">IF(RIGHT(FPL_Combined[[#Headers],[Gameweek 34]],2)&lt;$B$622,INDEX(FPL_Results_Extract[Gameweek 09],MATCH($A491,FPL_Results_Extract[[Player]:[Player]],0)),INDEX(Team_Key[[Abbreviation]:[Abbreviation]],MATCH(LEFT(INDEX(FPL_Fixtures_Extract[],MATCH($A491,FPL_Fixtures_Extract[[Player]:[Player]],0),MATCH(FPL_Combined[[#Headers],[Gameweek 34]],FPL_Fixtures_Extract[#Headers],0)),LEN(INDEX(FPL_Fixtures_Extract[],MATCH($A491,FPL_Fixtures_Extract[[Player]:[Player]],0),MATCH(FPL_Combined[[#Headers],[Gameweek 34]],FPL_Fixtures_Extract[#Headers],0)))-4),Team_Key[[Full Name]:[Full Name]],0))&amp;RIGHT(INDEX(FPL_Fixtures_Extract[],MATCH($A491,FPL_Fixtures_Extract[[Player]:[Player]],0),MATCH(FPL_Combined[[#Headers],[Gameweek 34]],FPL_Fixtures_Extract[#Headers],0)),3))</f>
        <v>WAT(H)</v>
      </c>
      <c r="AJ491" t="str">
        <f ca="1">IF(RIGHT(FPL_Combined[[#Headers],[Gameweek 35]],2)&lt;$B$622,INDEX(FPL_Results_Extract[Gameweek 10],MATCH($A491,FPL_Results_Extract[[Player]:[Player]],0)),INDEX(Team_Key[[Abbreviation]:[Abbreviation]],MATCH(LEFT(INDEX(FPL_Fixtures_Extract[],MATCH($A491,FPL_Fixtures_Extract[[Player]:[Player]],0),MATCH(FPL_Combined[[#Headers],[Gameweek 35]],FPL_Fixtures_Extract[#Headers],0)),LEN(INDEX(FPL_Fixtures_Extract[],MATCH($A491,FPL_Fixtures_Extract[[Player]:[Player]],0),MATCH(FPL_Combined[[#Headers],[Gameweek 35]],FPL_Fixtures_Extract[#Headers],0)))-4),Team_Key[[Full Name]:[Full Name]],0))&amp;RIGHT(INDEX(FPL_Fixtures_Extract[],MATCH($A491,FPL_Fixtures_Extract[[Player]:[Player]],0),MATCH(FPL_Combined[[#Headers],[Gameweek 35]],FPL_Fixtures_Extract[#Headers],0)),3))</f>
        <v>TOT(A)</v>
      </c>
      <c r="AK491" t="str">
        <f ca="1">IF(RIGHT(FPL_Combined[[#Headers],[Gameweek 36]],2)&lt;$B$622,INDEX(FPL_Results_Extract[Gameweek 11],MATCH($A491,FPL_Results_Extract[[Player]:[Player]],0)),INDEX(Team_Key[[Abbreviation]:[Abbreviation]],MATCH(LEFT(INDEX(FPL_Fixtures_Extract[],MATCH($A491,FPL_Fixtures_Extract[[Player]:[Player]],0),MATCH(FPL_Combined[[#Headers],[Gameweek 36]],FPL_Fixtures_Extract[#Headers],0)),LEN(INDEX(FPL_Fixtures_Extract[],MATCH($A491,FPL_Fixtures_Extract[[Player]:[Player]],0),MATCH(FPL_Combined[[#Headers],[Gameweek 36]],FPL_Fixtures_Extract[#Headers],0)))-4),Team_Key[[Full Name]:[Full Name]],0))&amp;RIGHT(INDEX(FPL_Fixtures_Extract[],MATCH($A491,FPL_Fixtures_Extract[[Player]:[Player]],0),MATCH(FPL_Combined[[#Headers],[Gameweek 36]],FPL_Fixtures_Extract[#Headers],0)),3))</f>
        <v>WHU(H)</v>
      </c>
      <c r="AL491" t="str">
        <f ca="1">IF(RIGHT(FPL_Combined[[#Headers],[Gameweek 37]],2)&lt;$B$622,INDEX(FPL_Results_Extract[Gameweek 12],MATCH($A491,FPL_Results_Extract[[Player]:[Player]],0)),INDEX(Team_Key[[Abbreviation]:[Abbreviation]],MATCH(LEFT(INDEX(FPL_Fixtures_Extract[],MATCH($A491,FPL_Fixtures_Extract[[Player]:[Player]],0),MATCH(FPL_Combined[[#Headers],[Gameweek 37]],FPL_Fixtures_Extract[#Headers],0)),LEN(INDEX(FPL_Fixtures_Extract[],MATCH($A491,FPL_Fixtures_Extract[[Player]:[Player]],0),MATCH(FPL_Combined[[#Headers],[Gameweek 37]],FPL_Fixtures_Extract[#Headers],0)))-4),Team_Key[[Full Name]:[Full Name]],0))&amp;RIGHT(INDEX(FPL_Fixtures_Extract[],MATCH($A491,FPL_Fixtures_Extract[[Player]:[Player]],0),MATCH(FPL_Combined[[#Headers],[Gameweek 37]],FPL_Fixtures_Extract[#Headers],0)),3))</f>
        <v>BOU(A)</v>
      </c>
      <c r="AM491" t="str">
        <f ca="1">IF(RIGHT(FPL_Combined[[#Headers],[Gameweek 38]],2)&lt;$B$622,INDEX(FPL_Results_Extract[Gameweek 13],MATCH($A491,FPL_Results_Extract[[Player]:[Player]],0)),INDEX(Team_Key[[Abbreviation]:[Abbreviation]],MATCH(LEFT(INDEX(FPL_Fixtures_Extract[],MATCH($A491,FPL_Fixtures_Extract[[Player]:[Player]],0),MATCH(FPL_Combined[[#Headers],[Gameweek 38]],FPL_Fixtures_Extract[#Headers],0)),LEN(INDEX(FPL_Fixtures_Extract[],MATCH($A491,FPL_Fixtures_Extract[[Player]:[Player]],0),MATCH(FPL_Combined[[#Headers],[Gameweek 38]],FPL_Fixtures_Extract[#Headers],0)))-4),Team_Key[[Full Name]:[Full Name]],0))&amp;RIGHT(INDEX(FPL_Fixtures_Extract[],MATCH($A491,FPL_Fixtures_Extract[[Player]:[Player]],0),MATCH(FPL_Combined[[#Headers],[Gameweek 38]],FPL_Fixtures_Extract[#Headers],0)),3))</f>
        <v>LIV(H)</v>
      </c>
    </row>
    <row r="492" spans="1:39" x14ac:dyDescent="0.45">
      <c r="A492" t="s">
        <v>252</v>
      </c>
      <c r="B492" t="str">
        <f ca="1">IF(RIGHT(FPL_Combined[[#Headers],[Gameweek 01]],2)&lt;$B$622,INDEX(FPL_Results_Extract[Gameweek 01],MATCH($A492,FPL_Results_Extract[[Player]:[Player]],0)),INDEX(Team_Key[[Abbreviation]:[Abbreviation]],MATCH(LEFT(INDEX(FPL_Fixtures_Extract[],MATCH($A492,FPL_Fixtures_Extract[[Player]:[Player]],0),MATCH(FPL_Combined[[#Headers],[Gameweek 01]],FPL_Fixtures_Extract[#Headers],0)),LEN(INDEX(FPL_Fixtures_Extract[],MATCH($A492,FPL_Fixtures_Extract[[Player]:[Player]],0),MATCH(FPL_Combined[[#Headers],[Gameweek 01]],FPL_Fixtures_Extract[#Headers],0)))-4),Team_Key[[Full Name]:[Full Name]],0))&amp;RIGHT(INDEX(FPL_Fixtures_Extract[],MATCH($A492,FPL_Fixtures_Extract[[Player]:[Player]],0),MATCH(FPL_Combined[[#Headers],[Gameweek 01]],FPL_Fixtures_Extract[#Headers],0)),3))</f>
        <v>WHU(H) 0-2</v>
      </c>
      <c r="C492" t="str">
        <f ca="1">IF(RIGHT(FPL_Combined[[#Headers],[Gameweek 02]],2)&lt;$B$622,INDEX(FPL_Results_Extract[Gameweek 02],MATCH($A492,FPL_Results_Extract[[Player]:[Player]],0)),INDEX(Team_Key[[Abbreviation]:[Abbreviation]],MATCH(LEFT(INDEX(FPL_Fixtures_Extract[],MATCH($A492,FPL_Fixtures_Extract[[Player]:[Player]],0),MATCH(FPL_Combined[[#Headers],[Gameweek 02]],FPL_Fixtures_Extract[#Headers],0)),LEN(INDEX(FPL_Fixtures_Extract[],MATCH($A492,FPL_Fixtures_Extract[[Player]:[Player]],0),MATCH(FPL_Combined[[#Headers],[Gameweek 02]],FPL_Fixtures_Extract[#Headers],0)))-4),Team_Key[[Full Name]:[Full Name]],0))&amp;RIGHT(INDEX(FPL_Fixtures_Extract[],MATCH($A492,FPL_Fixtures_Extract[[Player]:[Player]],0),MATCH(FPL_Combined[[#Headers],[Gameweek 02]],FPL_Fixtures_Extract[#Headers],0)),3))</f>
        <v>CRY(A) 2-1</v>
      </c>
      <c r="D492" t="str">
        <f ca="1">IF(RIGHT(FPL_Combined[[#Headers],[Gameweek 03]],2)&lt;$B$622,INDEX(FPL_Results_Extract[Gameweek 03],MATCH($A492,FPL_Results_Extract[[Player]:[Player]],0)),INDEX(Team_Key[[Abbreviation]:[Abbreviation]],MATCH(LEFT(INDEX(FPL_Fixtures_Extract[],MATCH($A492,FPL_Fixtures_Extract[[Player]:[Player]],0),MATCH(FPL_Combined[[#Headers],[Gameweek 03]],FPL_Fixtures_Extract[#Headers],0)),LEN(INDEX(FPL_Fixtures_Extract[],MATCH($A492,FPL_Fixtures_Extract[[Player]:[Player]],0),MATCH(FPL_Combined[[#Headers],[Gameweek 03]],FPL_Fixtures_Extract[#Headers],0)))-4),Team_Key[[Full Name]:[Full Name]],0))&amp;RIGHT(INDEX(FPL_Fixtures_Extract[],MATCH($A492,FPL_Fixtures_Extract[[Player]:[Player]],0),MATCH(FPL_Combined[[#Headers],[Gameweek 03]],FPL_Fixtures_Extract[#Headers],0)),3))</f>
        <v>LIV(H) 0-0</v>
      </c>
      <c r="E492" t="str">
        <f ca="1">IF(RIGHT(FPL_Combined[[#Headers],[Gameweek 04]],2)&lt;$B$622,INDEX(FPL_Results_Extract[Gameweek 04],MATCH($A492,FPL_Results_Extract[[Player]:[Player]],0)),INDEX(Team_Key[[Abbreviation]:[Abbreviation]],MATCH(LEFT(INDEX(FPL_Fixtures_Extract[],MATCH($A492,FPL_Fixtures_Extract[[Player]:[Player]],0),MATCH(FPL_Combined[[#Headers],[Gameweek 04]],FPL_Fixtures_Extract[#Headers],0)),LEN(INDEX(FPL_Fixtures_Extract[],MATCH($A492,FPL_Fixtures_Extract[[Player]:[Player]],0),MATCH(FPL_Combined[[#Headers],[Gameweek 04]],FPL_Fixtures_Extract[#Headers],0)))-4),Team_Key[[Full Name]:[Full Name]],0))&amp;RIGHT(INDEX(FPL_Fixtures_Extract[],MATCH($A492,FPL_Fixtures_Extract[[Player]:[Player]],0),MATCH(FPL_Combined[[#Headers],[Gameweek 04]],FPL_Fixtures_Extract[#Headers],0)),3))</f>
        <v>NEW(A) 1-0</v>
      </c>
      <c r="F492" t="str">
        <f ca="1">IF(RIGHT(FPL_Combined[[#Headers],[Gameweek 05]],2)&lt;$B$622,INDEX(FPL_Results_Extract[Gameweek 05],MATCH($A492,FPL_Results_Extract[[Player]:[Player]],0)),INDEX(Team_Key[[Abbreviation]:[Abbreviation]],MATCH(LEFT(INDEX(FPL_Fixtures_Extract[],MATCH($A492,FPL_Fixtures_Extract[[Player]:[Player]],0),MATCH(FPL_Combined[[#Headers],[Gameweek 05]],FPL_Fixtures_Extract[#Headers],0)),LEN(INDEX(FPL_Fixtures_Extract[],MATCH($A492,FPL_Fixtures_Extract[[Player]:[Player]],0),MATCH(FPL_Combined[[#Headers],[Gameweek 05]],FPL_Fixtures_Extract[#Headers],0)))-4),Team_Key[[Full Name]:[Full Name]],0))&amp;RIGHT(INDEX(FPL_Fixtures_Extract[],MATCH($A492,FPL_Fixtures_Extract[[Player]:[Player]],0),MATCH(FPL_Combined[[#Headers],[Gameweek 05]],FPL_Fixtures_Extract[#Headers],0)),3))</f>
        <v>STK(H) 2-0</v>
      </c>
      <c r="G492" t="str">
        <f ca="1">IF(RIGHT(FPL_Combined[[#Headers],[Gameweek 06]],2)&lt;$B$622,INDEX(FPL_Results_Extract[Gameweek 06],MATCH($A492,FPL_Results_Extract[[Player]:[Player]],0)),INDEX(Team_Key[[Abbreviation]:[Abbreviation]],MATCH(LEFT(INDEX(FPL_Fixtures_Extract[],MATCH($A492,FPL_Fixtures_Extract[[Player]:[Player]],0),MATCH(FPL_Combined[[#Headers],[Gameweek 06]],FPL_Fixtures_Extract[#Headers],0)),LEN(INDEX(FPL_Fixtures_Extract[],MATCH($A492,FPL_Fixtures_Extract[[Player]:[Player]],0),MATCH(FPL_Combined[[#Headers],[Gameweek 06]],FPL_Fixtures_Extract[#Headers],0)))-4),Team_Key[[Full Name]:[Full Name]],0))&amp;RIGHT(INDEX(FPL_Fixtures_Extract[],MATCH($A492,FPL_Fixtures_Extract[[Player]:[Player]],0),MATCH(FPL_Combined[[#Headers],[Gameweek 06]],FPL_Fixtures_Extract[#Headers],0)),3))</f>
        <v>CHE(A) 0-2</v>
      </c>
      <c r="H492" t="str">
        <f ca="1">IF(RIGHT(FPL_Combined[[#Headers],[Gameweek 07]],2)&lt;$B$622,INDEX(FPL_Results_Extract[Gameweek 07],MATCH($A492,FPL_Results_Extract[[Player]:[Player]],0)),INDEX(Team_Key[[Abbreviation]:[Abbreviation]],MATCH(LEFT(INDEX(FPL_Fixtures_Extract[],MATCH($A492,FPL_Fixtures_Extract[[Player]:[Player]],0),MATCH(FPL_Combined[[#Headers],[Gameweek 07]],FPL_Fixtures_Extract[#Headers],0)),LEN(INDEX(FPL_Fixtures_Extract[],MATCH($A492,FPL_Fixtures_Extract[[Player]:[Player]],0),MATCH(FPL_Combined[[#Headers],[Gameweek 07]],FPL_Fixtures_Extract[#Headers],0)))-4),Team_Key[[Full Name]:[Full Name]],0))&amp;RIGHT(INDEX(FPL_Fixtures_Extract[],MATCH($A492,FPL_Fixtures_Extract[[Player]:[Player]],0),MATCH(FPL_Combined[[#Headers],[Gameweek 07]],FPL_Fixtures_Extract[#Headers],0)),3))</f>
        <v>LEI(A) 5-2</v>
      </c>
      <c r="I492" t="str">
        <f ca="1">IF(RIGHT(FPL_Combined[[#Headers],[Gameweek 08]],2)&lt;$B$622,INDEX(FPL_Results_Extract[Gameweek 08],MATCH($A492,FPL_Results_Extract[[Player]:[Player]],0)),INDEX(Team_Key[[Abbreviation]:[Abbreviation]],MATCH(LEFT(INDEX(FPL_Fixtures_Extract[],MATCH($A492,FPL_Fixtures_Extract[[Player]:[Player]],0),MATCH(FPL_Combined[[#Headers],[Gameweek 08]],FPL_Fixtures_Extract[#Headers],0)),LEN(INDEX(FPL_Fixtures_Extract[],MATCH($A492,FPL_Fixtures_Extract[[Player]:[Player]],0),MATCH(FPL_Combined[[#Headers],[Gameweek 08]],FPL_Fixtures_Extract[#Headers],0)))-4),Team_Key[[Full Name]:[Full Name]],0))&amp;RIGHT(INDEX(FPL_Fixtures_Extract[],MATCH($A492,FPL_Fixtures_Extract[[Player]:[Player]],0),MATCH(FPL_Combined[[#Headers],[Gameweek 08]],FPL_Fixtures_Extract[#Headers],0)),3))</f>
        <v>MUN(H) 3-0</v>
      </c>
      <c r="J492" t="str">
        <f ca="1">IF(RIGHT(FPL_Combined[[#Headers],[Gameweek 09]],2)&lt;$B$622,INDEX(FPL_Results_Extract[Gameweek 09],MATCH($A492,FPL_Results_Extract[[Player]:[Player]],0)),INDEX(Team_Key[[Abbreviation]:[Abbreviation]],MATCH(LEFT(INDEX(FPL_Fixtures_Extract[],MATCH($A492,FPL_Fixtures_Extract[[Player]:[Player]],0),MATCH(FPL_Combined[[#Headers],[Gameweek 09]],FPL_Fixtures_Extract[#Headers],0)),LEN(INDEX(FPL_Fixtures_Extract[],MATCH($A492,FPL_Fixtures_Extract[[Player]:[Player]],0),MATCH(FPL_Combined[[#Headers],[Gameweek 09]],FPL_Fixtures_Extract[#Headers],0)))-4),Team_Key[[Full Name]:[Full Name]],0))&amp;RIGHT(INDEX(FPL_Fixtures_Extract[],MATCH($A492,FPL_Fixtures_Extract[[Player]:[Player]],0),MATCH(FPL_Combined[[#Headers],[Gameweek 09]],FPL_Fixtures_Extract[#Headers],0)),3))</f>
        <v>WAT(A) 3-0</v>
      </c>
      <c r="K492" t="str">
        <f ca="1">IF(RIGHT(FPL_Combined[[#Headers],[Gameweek 10]],2)&lt;$B$622,INDEX(FPL_Results_Extract[Gameweek 10],MATCH($A492,FPL_Results_Extract[[Player]:[Player]],0)),INDEX(Team_Key[[Abbreviation]:[Abbreviation]],MATCH(LEFT(INDEX(FPL_Fixtures_Extract[],MATCH($A492,FPL_Fixtures_Extract[[Player]:[Player]],0),MATCH(FPL_Combined[[#Headers],[Gameweek 10]],FPL_Fixtures_Extract[#Headers],0)),LEN(INDEX(FPL_Fixtures_Extract[],MATCH($A492,FPL_Fixtures_Extract[[Player]:[Player]],0),MATCH(FPL_Combined[[#Headers],[Gameweek 10]],FPL_Fixtures_Extract[#Headers],0)))-4),Team_Key[[Full Name]:[Full Name]],0))&amp;RIGHT(INDEX(FPL_Fixtures_Extract[],MATCH($A492,FPL_Fixtures_Extract[[Player]:[Player]],0),MATCH(FPL_Combined[[#Headers],[Gameweek 10]],FPL_Fixtures_Extract[#Headers],0)),3))</f>
        <v>EVE(H) 2-1</v>
      </c>
      <c r="L492" t="str">
        <f ca="1">IF(RIGHT(FPL_Combined[[#Headers],[Gameweek 11]],2)&lt;$B$622,INDEX(FPL_Results_Extract[Gameweek 11],MATCH($A492,FPL_Results_Extract[[Player]:[Player]],0)),INDEX(Team_Key[[Abbreviation]:[Abbreviation]],MATCH(LEFT(INDEX(FPL_Fixtures_Extract[],MATCH($A492,FPL_Fixtures_Extract[[Player]:[Player]],0),MATCH(FPL_Combined[[#Headers],[Gameweek 11]],FPL_Fixtures_Extract[#Headers],0)),LEN(INDEX(FPL_Fixtures_Extract[],MATCH($A492,FPL_Fixtures_Extract[[Player]:[Player]],0),MATCH(FPL_Combined[[#Headers],[Gameweek 11]],FPL_Fixtures_Extract[#Headers],0)))-4),Team_Key[[Full Name]:[Full Name]],0))&amp;RIGHT(INDEX(FPL_Fixtures_Extract[],MATCH($A492,FPL_Fixtures_Extract[[Player]:[Player]],0),MATCH(FPL_Combined[[#Headers],[Gameweek 11]],FPL_Fixtures_Extract[#Headers],0)),3))</f>
        <v>SWA(A) 3-0</v>
      </c>
      <c r="M492" t="str">
        <f ca="1">IF(RIGHT(FPL_Combined[[#Headers],[Gameweek 12]],2)&lt;$B$622,INDEX(FPL_Results_Extract[Gameweek 12],MATCH($A492,FPL_Results_Extract[[Player]:[Player]],0)),INDEX(Team_Key[[Abbreviation]:[Abbreviation]],MATCH(LEFT(INDEX(FPL_Fixtures_Extract[],MATCH($A492,FPL_Fixtures_Extract[[Player]:[Player]],0),MATCH(FPL_Combined[[#Headers],[Gameweek 12]],FPL_Fixtures_Extract[#Headers],0)),LEN(INDEX(FPL_Fixtures_Extract[],MATCH($A492,FPL_Fixtures_Extract[[Player]:[Player]],0),MATCH(FPL_Combined[[#Headers],[Gameweek 12]],FPL_Fixtures_Extract[#Headers],0)))-4),Team_Key[[Full Name]:[Full Name]],0))&amp;RIGHT(INDEX(FPL_Fixtures_Extract[],MATCH($A492,FPL_Fixtures_Extract[[Player]:[Player]],0),MATCH(FPL_Combined[[#Headers],[Gameweek 12]],FPL_Fixtures_Extract[#Headers],0)),3))</f>
        <v>TOT(H) 1-1</v>
      </c>
      <c r="N492" t="str">
        <f ca="1">IF(RIGHT(FPL_Combined[[#Headers],[Gameweek 13]],2)&lt;$B$622,INDEX(FPL_Results_Extract[Gameweek 13],MATCH($A492,FPL_Results_Extract[[Player]:[Player]],0)),INDEX(Team_Key[[Abbreviation]:[Abbreviation]],MATCH(LEFT(INDEX(FPL_Fixtures_Extract[],MATCH($A492,FPL_Fixtures_Extract[[Player]:[Player]],0),MATCH(FPL_Combined[[#Headers],[Gameweek 13]],FPL_Fixtures_Extract[#Headers],0)),LEN(INDEX(FPL_Fixtures_Extract[],MATCH($A492,FPL_Fixtures_Extract[[Player]:[Player]],0),MATCH(FPL_Combined[[#Headers],[Gameweek 13]],FPL_Fixtures_Extract[#Headers],0)))-4),Team_Key[[Full Name]:[Full Name]],0))&amp;RIGHT(INDEX(FPL_Fixtures_Extract[],MATCH($A492,FPL_Fixtures_Extract[[Player]:[Player]],0),MATCH(FPL_Combined[[#Headers],[Gameweek 13]],FPL_Fixtures_Extract[#Headers],0)),3))</f>
        <v>WBA(A) 1-2</v>
      </c>
      <c r="O492" t="str">
        <f ca="1">IF(RIGHT(FPL_Combined[[#Headers],[Gameweek 14]],2)&lt;$B$622,INDEX(FPL_Results_Extract[Gameweek 14],MATCH($A492,FPL_Results_Extract[[Player]:[Player]],0)),INDEX(Team_Key[[Abbreviation]:[Abbreviation]],MATCH(LEFT(INDEX(FPL_Fixtures_Extract[],MATCH($A492,FPL_Fixtures_Extract[[Player]:[Player]],0),MATCH(FPL_Combined[[#Headers],[Gameweek 14]],FPL_Fixtures_Extract[#Headers],0)),LEN(INDEX(FPL_Fixtures_Extract[],MATCH($A492,FPL_Fixtures_Extract[[Player]:[Player]],0),MATCH(FPL_Combined[[#Headers],[Gameweek 14]],FPL_Fixtures_Extract[#Headers],0)))-4),Team_Key[[Full Name]:[Full Name]],0))&amp;RIGHT(INDEX(FPL_Fixtures_Extract[],MATCH($A492,FPL_Fixtures_Extract[[Player]:[Player]],0),MATCH(FPL_Combined[[#Headers],[Gameweek 14]],FPL_Fixtures_Extract[#Headers],0)),3))</f>
        <v>NOR(A) 1-1</v>
      </c>
      <c r="P492" t="str">
        <f ca="1">IF(RIGHT(FPL_Combined[[#Headers],[Gameweek 15]],2)&lt;$B$622,INDEX(FPL_Results_Extract[Gameweek 15],MATCH($A492,FPL_Results_Extract[[Player]:[Player]],0)),INDEX(Team_Key[[Abbreviation]:[Abbreviation]],MATCH(LEFT(INDEX(FPL_Fixtures_Extract[],MATCH($A492,FPL_Fixtures_Extract[[Player]:[Player]],0),MATCH(FPL_Combined[[#Headers],[Gameweek 15]],FPL_Fixtures_Extract[#Headers],0)),LEN(INDEX(FPL_Fixtures_Extract[],MATCH($A492,FPL_Fixtures_Extract[[Player]:[Player]],0),MATCH(FPL_Combined[[#Headers],[Gameweek 15]],FPL_Fixtures_Extract[#Headers],0)))-4),Team_Key[[Full Name]:[Full Name]],0))&amp;RIGHT(INDEX(FPL_Fixtures_Extract[],MATCH($A492,FPL_Fixtures_Extract[[Player]:[Player]],0),MATCH(FPL_Combined[[#Headers],[Gameweek 15]],FPL_Fixtures_Extract[#Headers],0)),3))</f>
        <v>SUN(H) 3-1</v>
      </c>
      <c r="Q492" t="str">
        <f ca="1">IF(RIGHT(FPL_Combined[[#Headers],[Gameweek 16]],2)&lt;$B$622,INDEX(FPL_Results_Extract[Gameweek 16],MATCH($A492,FPL_Results_Extract[[Player]:[Player]],0)),INDEX(Team_Key[[Abbreviation]:[Abbreviation]],MATCH(LEFT(INDEX(FPL_Fixtures_Extract[],MATCH($A492,FPL_Fixtures_Extract[[Player]:[Player]],0),MATCH(FPL_Combined[[#Headers],[Gameweek 16]],FPL_Fixtures_Extract[#Headers],0)),LEN(INDEX(FPL_Fixtures_Extract[],MATCH($A492,FPL_Fixtures_Extract[[Player]:[Player]],0),MATCH(FPL_Combined[[#Headers],[Gameweek 16]],FPL_Fixtures_Extract[#Headers],0)))-4),Team_Key[[Full Name]:[Full Name]],0))&amp;RIGHT(INDEX(FPL_Fixtures_Extract[],MATCH($A492,FPL_Fixtures_Extract[[Player]:[Player]],0),MATCH(FPL_Combined[[#Headers],[Gameweek 16]],FPL_Fixtures_Extract[#Headers],0)),3))</f>
        <v>AVL(A) 2-0</v>
      </c>
      <c r="R492" t="str">
        <f ca="1">IF(RIGHT(FPL_Combined[[#Headers],[Gameweek 17]],2)&lt;$B$622,INDEX(FPL_Results_Extract[Gameweek 17],MATCH($A492,FPL_Results_Extract[[Player]:[Player]],0)),INDEX(Team_Key[[Abbreviation]:[Abbreviation]],MATCH(LEFT(INDEX(FPL_Fixtures_Extract[],MATCH($A492,FPL_Fixtures_Extract[[Player]:[Player]],0),MATCH(FPL_Combined[[#Headers],[Gameweek 17]],FPL_Fixtures_Extract[#Headers],0)),LEN(INDEX(FPL_Fixtures_Extract[],MATCH($A492,FPL_Fixtures_Extract[[Player]:[Player]],0),MATCH(FPL_Combined[[#Headers],[Gameweek 17]],FPL_Fixtures_Extract[#Headers],0)))-4),Team_Key[[Full Name]:[Full Name]],0))&amp;RIGHT(INDEX(FPL_Fixtures_Extract[],MATCH($A492,FPL_Fixtures_Extract[[Player]:[Player]],0),MATCH(FPL_Combined[[#Headers],[Gameweek 17]],FPL_Fixtures_Extract[#Headers],0)),3))</f>
        <v>MCI(H) 2-1</v>
      </c>
      <c r="S492" t="str">
        <f ca="1">IF(RIGHT(FPL_Combined[[#Headers],[Gameweek 18]],2)&lt;$B$622,INDEX(FPL_Results_Extract[Gameweek 18],MATCH($A492,FPL_Results_Extract[[Player]:[Player]],0)),INDEX(Team_Key[[Abbreviation]:[Abbreviation]],MATCH(LEFT(INDEX(FPL_Fixtures_Extract[],MATCH($A492,FPL_Fixtures_Extract[[Player]:[Player]],0),MATCH(FPL_Combined[[#Headers],[Gameweek 18]],FPL_Fixtures_Extract[#Headers],0)),LEN(INDEX(FPL_Fixtures_Extract[],MATCH($A492,FPL_Fixtures_Extract[[Player]:[Player]],0),MATCH(FPL_Combined[[#Headers],[Gameweek 18]],FPL_Fixtures_Extract[#Headers],0)))-4),Team_Key[[Full Name]:[Full Name]],0))&amp;RIGHT(INDEX(FPL_Fixtures_Extract[],MATCH($A492,FPL_Fixtures_Extract[[Player]:[Player]],0),MATCH(FPL_Combined[[#Headers],[Gameweek 18]],FPL_Fixtures_Extract[#Headers],0)),3))</f>
        <v>SOU(A) 0-4</v>
      </c>
      <c r="T492" t="str">
        <f ca="1">IF(RIGHT(FPL_Combined[[#Headers],[Gameweek 19]],2)&lt;$B$622,INDEX(FPL_Results_Extract[Gameweek 19],MATCH($A492,FPL_Results_Extract[[Player]:[Player]],0)),INDEX(Team_Key[[Abbreviation]:[Abbreviation]],MATCH(LEFT(INDEX(FPL_Fixtures_Extract[],MATCH($A492,FPL_Fixtures_Extract[[Player]:[Player]],0),MATCH(FPL_Combined[[#Headers],[Gameweek 19]],FPL_Fixtures_Extract[#Headers],0)),LEN(INDEX(FPL_Fixtures_Extract[],MATCH($A492,FPL_Fixtures_Extract[[Player]:[Player]],0),MATCH(FPL_Combined[[#Headers],[Gameweek 19]],FPL_Fixtures_Extract[#Headers],0)))-4),Team_Key[[Full Name]:[Full Name]],0))&amp;RIGHT(INDEX(FPL_Fixtures_Extract[],MATCH($A492,FPL_Fixtures_Extract[[Player]:[Player]],0),MATCH(FPL_Combined[[#Headers],[Gameweek 19]],FPL_Fixtures_Extract[#Headers],0)),3))</f>
        <v>BOU(H) 2-0</v>
      </c>
      <c r="U492" t="str">
        <f ca="1">IF(RIGHT(FPL_Combined[[#Headers],[Gameweek 20]],2)&lt;$B$622,INDEX(FPL_Results_Extract[Gameweek 20],MATCH($A492,FPL_Results_Extract[[Player]:[Player]],0)),INDEX(Team_Key[[Abbreviation]:[Abbreviation]],MATCH(LEFT(INDEX(FPL_Fixtures_Extract[],MATCH($A492,FPL_Fixtures_Extract[[Player]:[Player]],0),MATCH(FPL_Combined[[#Headers],[Gameweek 20]],FPL_Fixtures_Extract[#Headers],0)),LEN(INDEX(FPL_Fixtures_Extract[],MATCH($A492,FPL_Fixtures_Extract[[Player]:[Player]],0),MATCH(FPL_Combined[[#Headers],[Gameweek 20]],FPL_Fixtures_Extract[#Headers],0)))-4),Team_Key[[Full Name]:[Full Name]],0))&amp;RIGHT(INDEX(FPL_Fixtures_Extract[],MATCH($A492,FPL_Fixtures_Extract[[Player]:[Player]],0),MATCH(FPL_Combined[[#Headers],[Gameweek 20]],FPL_Fixtures_Extract[#Headers],0)),3))</f>
        <v>NEW(H) 1-0</v>
      </c>
      <c r="V492" t="str">
        <f ca="1">IF(RIGHT(FPL_Combined[[#Headers],[Gameweek 21]],2)&lt;$B$622,INDEX(FPL_Results_Extract[Gameweek 21],MATCH($A492,FPL_Results_Extract[[Player]:[Player]],0)),INDEX(Team_Key[[Abbreviation]:[Abbreviation]],MATCH(LEFT(INDEX(FPL_Fixtures_Extract[],MATCH($A492,FPL_Fixtures_Extract[[Player]:[Player]],0),MATCH(FPL_Combined[[#Headers],[Gameweek 21]],FPL_Fixtures_Extract[#Headers],0)),LEN(INDEX(FPL_Fixtures_Extract[],MATCH($A492,FPL_Fixtures_Extract[[Player]:[Player]],0),MATCH(FPL_Combined[[#Headers],[Gameweek 21]],FPL_Fixtures_Extract[#Headers],0)))-4),Team_Key[[Full Name]:[Full Name]],0))&amp;RIGHT(INDEX(FPL_Fixtures_Extract[],MATCH($A492,FPL_Fixtures_Extract[[Player]:[Player]],0),MATCH(FPL_Combined[[#Headers],[Gameweek 21]],FPL_Fixtures_Extract[#Headers],0)),3))</f>
        <v>LIV(A) 3-3</v>
      </c>
      <c r="W492" t="str">
        <f ca="1">IF(RIGHT(FPL_Combined[[#Headers],[Gameweek 22]],2)&lt;$B$622,INDEX(FPL_Results_Extract[Gameweek 22],MATCH($A492,FPL_Results_Extract[[Player]:[Player]],0)),INDEX(Team_Key[[Abbreviation]:[Abbreviation]],MATCH(LEFT(INDEX(FPL_Fixtures_Extract[],MATCH($A492,FPL_Fixtures_Extract[[Player]:[Player]],0),MATCH(FPL_Combined[[#Headers],[Gameweek 22]],FPL_Fixtures_Extract[#Headers],0)),LEN(INDEX(FPL_Fixtures_Extract[],MATCH($A492,FPL_Fixtures_Extract[[Player]:[Player]],0),MATCH(FPL_Combined[[#Headers],[Gameweek 22]],FPL_Fixtures_Extract[#Headers],0)))-4),Team_Key[[Full Name]:[Full Name]],0))&amp;RIGHT(INDEX(FPL_Fixtures_Extract[],MATCH($A492,FPL_Fixtures_Extract[[Player]:[Player]],0),MATCH(FPL_Combined[[#Headers],[Gameweek 22]],FPL_Fixtures_Extract[#Headers],0)),3))</f>
        <v>STK(A) 0-0</v>
      </c>
      <c r="X492" t="str">
        <f ca="1">IF(RIGHT(FPL_Combined[[#Headers],[Gameweek 23]],2)&lt;$B$622,INDEX(FPL_Results_Extract[Gameweek 23],MATCH($A492,FPL_Results_Extract[[Player]:[Player]],0)),INDEX(Team_Key[[Abbreviation]:[Abbreviation]],MATCH(LEFT(INDEX(FPL_Fixtures_Extract[],MATCH($A492,FPL_Fixtures_Extract[[Player]:[Player]],0),MATCH(FPL_Combined[[#Headers],[Gameweek 23]],FPL_Fixtures_Extract[#Headers],0)),LEN(INDEX(FPL_Fixtures_Extract[],MATCH($A492,FPL_Fixtures_Extract[[Player]:[Player]],0),MATCH(FPL_Combined[[#Headers],[Gameweek 23]],FPL_Fixtures_Extract[#Headers],0)))-4),Team_Key[[Full Name]:[Full Name]],0))&amp;RIGHT(INDEX(FPL_Fixtures_Extract[],MATCH($A492,FPL_Fixtures_Extract[[Player]:[Player]],0),MATCH(FPL_Combined[[#Headers],[Gameweek 23]],FPL_Fixtures_Extract[#Headers],0)),3))</f>
        <v>CHE(H) 0-1</v>
      </c>
      <c r="Y492" t="str">
        <f ca="1">IF(RIGHT(FPL_Combined[[#Headers],[Gameweek 24]],2)&lt;$B$622,INDEX(FPL_Results_Extract[Team],MATCH($A492,FPL_Results_Extract[[Player]:[Player]],0)),INDEX(Team_Key[[Abbreviation]:[Abbreviation]],MATCH(LEFT(INDEX(FPL_Fixtures_Extract[],MATCH($A492,FPL_Fixtures_Extract[[Player]:[Player]],0),MATCH(FPL_Combined[[#Headers],[Gameweek 24]],FPL_Fixtures_Extract[#Headers],0)),LEN(INDEX(FPL_Fixtures_Extract[],MATCH($A492,FPL_Fixtures_Extract[[Player]:[Player]],0),MATCH(FPL_Combined[[#Headers],[Gameweek 24]],FPL_Fixtures_Extract[#Headers],0)))-4),Team_Key[[Full Name]:[Full Name]],0))&amp;RIGHT(INDEX(FPL_Fixtures_Extract[],MATCH($A492,FPL_Fixtures_Extract[[Player]:[Player]],0),MATCH(FPL_Combined[[#Headers],[Gameweek 24]],FPL_Fixtures_Extract[#Headers],0)),3))</f>
        <v>ARS</v>
      </c>
      <c r="Z492" t="str">
        <f ca="1">IF(RIGHT(FPL_Combined[[#Headers],[Gameweek 25]],2)&lt;$B$622,INDEX(FPL_Results_Extract[Player],MATCH($A492,FPL_Results_Extract[[Player]:[Player]],0)),INDEX(Team_Key[[Abbreviation]:[Abbreviation]],MATCH(LEFT(INDEX(FPL_Fixtures_Extract[],MATCH($A492,FPL_Fixtures_Extract[[Player]:[Player]],0),MATCH(FPL_Combined[[#Headers],[Gameweek 25]],FPL_Fixtures_Extract[#Headers],0)),LEN(INDEX(FPL_Fixtures_Extract[],MATCH($A492,FPL_Fixtures_Extract[[Player]:[Player]],0),MATCH(FPL_Combined[[#Headers],[Gameweek 25]],FPL_Fixtures_Extract[#Headers],0)))-4),Team_Key[[Full Name]:[Full Name]],0))&amp;RIGHT(INDEX(FPL_Fixtures_Extract[],MATCH($A492,FPL_Fixtures_Extract[[Player]:[Player]],0),MATCH(FPL_Combined[[#Headers],[Gameweek 25]],FPL_Fixtures_Extract[#Headers],0)),3))</f>
        <v>Rosicky</v>
      </c>
      <c r="AA492" t="str">
        <f ca="1">IF(RIGHT(FPL_Combined[[#Headers],[Gameweek 26]],2)&lt;$B$622,INDEX(FPL_Results_Extract[Gameweek 01],MATCH($A492,FPL_Results_Extract[[Player]:[Player]],0)),INDEX(Team_Key[[Abbreviation]:[Abbreviation]],MATCH(LEFT(INDEX(FPL_Fixtures_Extract[],MATCH($A492,FPL_Fixtures_Extract[[Player]:[Player]],0),MATCH(FPL_Combined[[#Headers],[Gameweek 26]],FPL_Fixtures_Extract[#Headers],0)),LEN(INDEX(FPL_Fixtures_Extract[],MATCH($A492,FPL_Fixtures_Extract[[Player]:[Player]],0),MATCH(FPL_Combined[[#Headers],[Gameweek 26]],FPL_Fixtures_Extract[#Headers],0)))-4),Team_Key[[Full Name]:[Full Name]],0))&amp;RIGHT(INDEX(FPL_Fixtures_Extract[],MATCH($A492,FPL_Fixtures_Extract[[Player]:[Player]],0),MATCH(FPL_Combined[[#Headers],[Gameweek 26]],FPL_Fixtures_Extract[#Headers],0)),3))</f>
        <v>WHU(H) 0-2</v>
      </c>
      <c r="AB492" t="str">
        <f ca="1">IF(RIGHT(FPL_Combined[[#Headers],[Gameweek 27]],2)&lt;$B$622,INDEX(FPL_Results_Extract[Gameweek 02],MATCH($A492,FPL_Results_Extract[[Player]:[Player]],0)),INDEX(Team_Key[[Abbreviation]:[Abbreviation]],MATCH(LEFT(INDEX(FPL_Fixtures_Extract[],MATCH($A492,FPL_Fixtures_Extract[[Player]:[Player]],0),MATCH(FPL_Combined[[#Headers],[Gameweek 27]],FPL_Fixtures_Extract[#Headers],0)),LEN(INDEX(FPL_Fixtures_Extract[],MATCH($A492,FPL_Fixtures_Extract[[Player]:[Player]],0),MATCH(FPL_Combined[[#Headers],[Gameweek 27]],FPL_Fixtures_Extract[#Headers],0)))-4),Team_Key[[Full Name]:[Full Name]],0))&amp;RIGHT(INDEX(FPL_Fixtures_Extract[],MATCH($A492,FPL_Fixtures_Extract[[Player]:[Player]],0),MATCH(FPL_Combined[[#Headers],[Gameweek 27]],FPL_Fixtures_Extract[#Headers],0)),3))</f>
        <v>CRY(A) 2-1</v>
      </c>
      <c r="AC492" t="str">
        <f ca="1">IF(RIGHT(FPL_Combined[[#Headers],[Gameweek 28]],2)&lt;$B$622,INDEX(FPL_Results_Extract[Gameweek 03],MATCH($A492,FPL_Results_Extract[[Player]:[Player]],0)),INDEX(Team_Key[[Abbreviation]:[Abbreviation]],MATCH(LEFT(INDEX(FPL_Fixtures_Extract[],MATCH($A492,FPL_Fixtures_Extract[[Player]:[Player]],0),MATCH(FPL_Combined[[#Headers],[Gameweek 28]],FPL_Fixtures_Extract[#Headers],0)),LEN(INDEX(FPL_Fixtures_Extract[],MATCH($A492,FPL_Fixtures_Extract[[Player]:[Player]],0),MATCH(FPL_Combined[[#Headers],[Gameweek 28]],FPL_Fixtures_Extract[#Headers],0)))-4),Team_Key[[Full Name]:[Full Name]],0))&amp;RIGHT(INDEX(FPL_Fixtures_Extract[],MATCH($A492,FPL_Fixtures_Extract[[Player]:[Player]],0),MATCH(FPL_Combined[[#Headers],[Gameweek 28]],FPL_Fixtures_Extract[#Headers],0)),3))</f>
        <v>LIV(H) 0-0</v>
      </c>
      <c r="AD492" t="str">
        <f ca="1">IF(RIGHT(FPL_Combined[[#Headers],[Gameweek 29]],2)&lt;$B$622,INDEX(FPL_Results_Extract[Gameweek 04],MATCH($A492,FPL_Results_Extract[[Player]:[Player]],0)),INDEX(Team_Key[[Abbreviation]:[Abbreviation]],MATCH(LEFT(INDEX(FPL_Fixtures_Extract[],MATCH($A492,FPL_Fixtures_Extract[[Player]:[Player]],0),MATCH(FPL_Combined[[#Headers],[Gameweek 29]],FPL_Fixtures_Extract[#Headers],0)),LEN(INDEX(FPL_Fixtures_Extract[],MATCH($A492,FPL_Fixtures_Extract[[Player]:[Player]],0),MATCH(FPL_Combined[[#Headers],[Gameweek 29]],FPL_Fixtures_Extract[#Headers],0)))-4),Team_Key[[Full Name]:[Full Name]],0))&amp;RIGHT(INDEX(FPL_Fixtures_Extract[],MATCH($A492,FPL_Fixtures_Extract[[Player]:[Player]],0),MATCH(FPL_Combined[[#Headers],[Gameweek 29]],FPL_Fixtures_Extract[#Headers],0)),3))</f>
        <v>WBA(H)</v>
      </c>
      <c r="AE492" t="str">
        <f ca="1">IF(RIGHT(FPL_Combined[[#Headers],[Gameweek 30]],2)&lt;$B$622,INDEX(FPL_Results_Extract[Gameweek 05],MATCH($A492,FPL_Results_Extract[[Player]:[Player]],0)),INDEX(Team_Key[[Abbreviation]:[Abbreviation]],MATCH(LEFT(INDEX(FPL_Fixtures_Extract[],MATCH($A492,FPL_Fixtures_Extract[[Player]:[Player]],0),MATCH(FPL_Combined[[#Headers],[Gameweek 30]],FPL_Fixtures_Extract[#Headers],0)),LEN(INDEX(FPL_Fixtures_Extract[],MATCH($A492,FPL_Fixtures_Extract[[Player]:[Player]],0),MATCH(FPL_Combined[[#Headers],[Gameweek 30]],FPL_Fixtures_Extract[#Headers],0)))-4),Team_Key[[Full Name]:[Full Name]],0))&amp;RIGHT(INDEX(FPL_Fixtures_Extract[],MATCH($A492,FPL_Fixtures_Extract[[Player]:[Player]],0),MATCH(FPL_Combined[[#Headers],[Gameweek 30]],FPL_Fixtures_Extract[#Headers],0)),3))</f>
        <v>EVE(A)</v>
      </c>
      <c r="AF492" t="str">
        <f ca="1">IF(RIGHT(FPL_Combined[[#Headers],[Gameweek 31]],2)&lt;$B$622,INDEX(FPL_Results_Extract[Gameweek 06],MATCH($A492,FPL_Results_Extract[[Player]:[Player]],0)),INDEX(Team_Key[[Abbreviation]:[Abbreviation]],MATCH(LEFT(INDEX(FPL_Fixtures_Extract[],MATCH($A492,FPL_Fixtures_Extract[[Player]:[Player]],0),MATCH(FPL_Combined[[#Headers],[Gameweek 31]],FPL_Fixtures_Extract[#Headers],0)),LEN(INDEX(FPL_Fixtures_Extract[],MATCH($A492,FPL_Fixtures_Extract[[Player]:[Player]],0),MATCH(FPL_Combined[[#Headers],[Gameweek 31]],FPL_Fixtures_Extract[#Headers],0)))-4),Team_Key[[Full Name]:[Full Name]],0))&amp;RIGHT(INDEX(FPL_Fixtures_Extract[],MATCH($A492,FPL_Fixtures_Extract[[Player]:[Player]],0),MATCH(FPL_Combined[[#Headers],[Gameweek 31]],FPL_Fixtures_Extract[#Headers],0)),3))</f>
        <v>WAT(H)</v>
      </c>
      <c r="AG492" t="str">
        <f ca="1">IF(RIGHT(FPL_Combined[[#Headers],[Gameweek 32]],2)&lt;$B$622,INDEX(FPL_Results_Extract[Gameweek 07],MATCH($A492,FPL_Results_Extract[[Player]:[Player]],0)),INDEX(Team_Key[[Abbreviation]:[Abbreviation]],MATCH(LEFT(INDEX(FPL_Fixtures_Extract[],MATCH($A492,FPL_Fixtures_Extract[[Player]:[Player]],0),MATCH(FPL_Combined[[#Headers],[Gameweek 32]],FPL_Fixtures_Extract[#Headers],0)),LEN(INDEX(FPL_Fixtures_Extract[],MATCH($A492,FPL_Fixtures_Extract[[Player]:[Player]],0),MATCH(FPL_Combined[[#Headers],[Gameweek 32]],FPL_Fixtures_Extract[#Headers],0)))-4),Team_Key[[Full Name]:[Full Name]],0))&amp;RIGHT(INDEX(FPL_Fixtures_Extract[],MATCH($A492,FPL_Fixtures_Extract[[Player]:[Player]],0),MATCH(FPL_Combined[[#Headers],[Gameweek 32]],FPL_Fixtures_Extract[#Headers],0)),3))</f>
        <v>WHU(A)</v>
      </c>
      <c r="AH492" t="str">
        <f ca="1">IF(RIGHT(FPL_Combined[[#Headers],[Gameweek 33]],2)&lt;$B$622,INDEX(FPL_Results_Extract[Gameweek 08],MATCH($A492,FPL_Results_Extract[[Player]:[Player]],0)),INDEX(Team_Key[[Abbreviation]:[Abbreviation]],MATCH(LEFT(INDEX(FPL_Fixtures_Extract[],MATCH($A492,FPL_Fixtures_Extract[[Player]:[Player]],0),MATCH(FPL_Combined[[#Headers],[Gameweek 33]],FPL_Fixtures_Extract[#Headers],0)),LEN(INDEX(FPL_Fixtures_Extract[],MATCH($A492,FPL_Fixtures_Extract[[Player]:[Player]],0),MATCH(FPL_Combined[[#Headers],[Gameweek 33]],FPL_Fixtures_Extract[#Headers],0)))-4),Team_Key[[Full Name]:[Full Name]],0))&amp;RIGHT(INDEX(FPL_Fixtures_Extract[],MATCH($A492,FPL_Fixtures_Extract[[Player]:[Player]],0),MATCH(FPL_Combined[[#Headers],[Gameweek 33]],FPL_Fixtures_Extract[#Headers],0)),3))</f>
        <v>CRY(H)</v>
      </c>
      <c r="AI492" t="str">
        <f ca="1">IF(RIGHT(FPL_Combined[[#Headers],[Gameweek 34]],2)&lt;$B$622,INDEX(FPL_Results_Extract[Gameweek 09],MATCH($A492,FPL_Results_Extract[[Player]:[Player]],0)),INDEX(Team_Key[[Abbreviation]:[Abbreviation]],MATCH(LEFT(INDEX(FPL_Fixtures_Extract[],MATCH($A492,FPL_Fixtures_Extract[[Player]:[Player]],0),MATCH(FPL_Combined[[#Headers],[Gameweek 34]],FPL_Fixtures_Extract[#Headers],0)),LEN(INDEX(FPL_Fixtures_Extract[],MATCH($A492,FPL_Fixtures_Extract[[Player]:[Player]],0),MATCH(FPL_Combined[[#Headers],[Gameweek 34]],FPL_Fixtures_Extract[#Headers],0)))-4),Team_Key[[Full Name]:[Full Name]],0))&amp;RIGHT(INDEX(FPL_Fixtures_Extract[],MATCH($A492,FPL_Fixtures_Extract[[Player]:[Player]],0),MATCH(FPL_Combined[[#Headers],[Gameweek 34]],FPL_Fixtures_Extract[#Headers],0)),3))</f>
        <v>SUN(A)</v>
      </c>
      <c r="AJ492" t="str">
        <f ca="1">IF(RIGHT(FPL_Combined[[#Headers],[Gameweek 35]],2)&lt;$B$622,INDEX(FPL_Results_Extract[Gameweek 10],MATCH($A492,FPL_Results_Extract[[Player]:[Player]],0)),INDEX(Team_Key[[Abbreviation]:[Abbreviation]],MATCH(LEFT(INDEX(FPL_Fixtures_Extract[],MATCH($A492,FPL_Fixtures_Extract[[Player]:[Player]],0),MATCH(FPL_Combined[[#Headers],[Gameweek 35]],FPL_Fixtures_Extract[#Headers],0)),LEN(INDEX(FPL_Fixtures_Extract[],MATCH($A492,FPL_Fixtures_Extract[[Player]:[Player]],0),MATCH(FPL_Combined[[#Headers],[Gameweek 35]],FPL_Fixtures_Extract[#Headers],0)))-4),Team_Key[[Full Name]:[Full Name]],0))&amp;RIGHT(INDEX(FPL_Fixtures_Extract[],MATCH($A492,FPL_Fixtures_Extract[[Player]:[Player]],0),MATCH(FPL_Combined[[#Headers],[Gameweek 35]],FPL_Fixtures_Extract[#Headers],0)),3))</f>
        <v>NOR(H)</v>
      </c>
      <c r="AK492" t="str">
        <f ca="1">IF(RIGHT(FPL_Combined[[#Headers],[Gameweek 36]],2)&lt;$B$622,INDEX(FPL_Results_Extract[Gameweek 11],MATCH($A492,FPL_Results_Extract[[Player]:[Player]],0)),INDEX(Team_Key[[Abbreviation]:[Abbreviation]],MATCH(LEFT(INDEX(FPL_Fixtures_Extract[],MATCH($A492,FPL_Fixtures_Extract[[Player]:[Player]],0),MATCH(FPL_Combined[[#Headers],[Gameweek 36]],FPL_Fixtures_Extract[#Headers],0)),LEN(INDEX(FPL_Fixtures_Extract[],MATCH($A492,FPL_Fixtures_Extract[[Player]:[Player]],0),MATCH(FPL_Combined[[#Headers],[Gameweek 36]],FPL_Fixtures_Extract[#Headers],0)))-4),Team_Key[[Full Name]:[Full Name]],0))&amp;RIGHT(INDEX(FPL_Fixtures_Extract[],MATCH($A492,FPL_Fixtures_Extract[[Player]:[Player]],0),MATCH(FPL_Combined[[#Headers],[Gameweek 36]],FPL_Fixtures_Extract[#Headers],0)),3))</f>
        <v>MCI(A)</v>
      </c>
      <c r="AL492" t="str">
        <f ca="1">IF(RIGHT(FPL_Combined[[#Headers],[Gameweek 37]],2)&lt;$B$622,INDEX(FPL_Results_Extract[Gameweek 12],MATCH($A492,FPL_Results_Extract[[Player]:[Player]],0)),INDEX(Team_Key[[Abbreviation]:[Abbreviation]],MATCH(LEFT(INDEX(FPL_Fixtures_Extract[],MATCH($A492,FPL_Fixtures_Extract[[Player]:[Player]],0),MATCH(FPL_Combined[[#Headers],[Gameweek 37]],FPL_Fixtures_Extract[#Headers],0)),LEN(INDEX(FPL_Fixtures_Extract[],MATCH($A492,FPL_Fixtures_Extract[[Player]:[Player]],0),MATCH(FPL_Combined[[#Headers],[Gameweek 37]],FPL_Fixtures_Extract[#Headers],0)))-4),Team_Key[[Full Name]:[Full Name]],0))&amp;RIGHT(INDEX(FPL_Fixtures_Extract[],MATCH($A492,FPL_Fixtures_Extract[[Player]:[Player]],0),MATCH(FPL_Combined[[#Headers],[Gameweek 37]],FPL_Fixtures_Extract[#Headers],0)),3))</f>
        <v>AVL(H)</v>
      </c>
      <c r="AM492" t="e">
        <f ca="1">IF(RIGHT(FPL_Combined[[#Headers],[Gameweek 38]],2)&lt;$B$622,INDEX(FPL_Results_Extract[Gameweek 13],MATCH($A492,FPL_Results_Extract[[Player]:[Player]],0)),INDEX(Team_Key[[Abbreviation]:[Abbreviation]],MATCH(LEFT(INDEX(FPL_Fixtures_Extract[],MATCH($A492,FPL_Fixtures_Extract[[Player]:[Player]],0),MATCH(FPL_Combined[[#Headers],[Gameweek 38]],FPL_Fixtures_Extract[#Headers],0)),LEN(INDEX(FPL_Fixtures_Extract[],MATCH($A492,FPL_Fixtures_Extract[[Player]:[Player]],0),MATCH(FPL_Combined[[#Headers],[Gameweek 38]],FPL_Fixtures_Extract[#Headers],0)))-4),Team_Key[[Full Name]:[Full Name]],0))&amp;RIGHT(INDEX(FPL_Fixtures_Extract[],MATCH($A492,FPL_Fixtures_Extract[[Player]:[Player]],0),MATCH(FPL_Combined[[#Headers],[Gameweek 38]],FPL_Fixtures_Extract[#Headers],0)),3))</f>
        <v>#VALUE!</v>
      </c>
    </row>
    <row r="493" spans="1:39" x14ac:dyDescent="0.45">
      <c r="A493" t="s">
        <v>444</v>
      </c>
      <c r="B493" t="str">
        <f ca="1">IF(RIGHT(FPL_Combined[[#Headers],[Gameweek 01]],2)&lt;$B$622,INDEX(FPL_Results_Extract[Gameweek 01],MATCH($A493,FPL_Results_Extract[[Player]:[Player]],0)),INDEX(Team_Key[[Abbreviation]:[Abbreviation]],MATCH(LEFT(INDEX(FPL_Fixtures_Extract[],MATCH($A493,FPL_Fixtures_Extract[[Player]:[Player]],0),MATCH(FPL_Combined[[#Headers],[Gameweek 01]],FPL_Fixtures_Extract[#Headers],0)),LEN(INDEX(FPL_Fixtures_Extract[],MATCH($A493,FPL_Fixtures_Extract[[Player]:[Player]],0),MATCH(FPL_Combined[[#Headers],[Gameweek 01]],FPL_Fixtures_Extract[#Headers],0)))-4),Team_Key[[Full Name]:[Full Name]],0))&amp;RIGHT(INDEX(FPL_Fixtures_Extract[],MATCH($A493,FPL_Fixtures_Extract[[Player]:[Player]],0),MATCH(FPL_Combined[[#Headers],[Gameweek 01]],FPL_Fixtures_Extract[#Headers],0)),3))</f>
        <v>N/A</v>
      </c>
      <c r="C493" t="str">
        <f ca="1">IF(RIGHT(FPL_Combined[[#Headers],[Gameweek 02]],2)&lt;$B$622,INDEX(FPL_Results_Extract[Gameweek 02],MATCH($A493,FPL_Results_Extract[[Player]:[Player]],0)),INDEX(Team_Key[[Abbreviation]:[Abbreviation]],MATCH(LEFT(INDEX(FPL_Fixtures_Extract[],MATCH($A493,FPL_Fixtures_Extract[[Player]:[Player]],0),MATCH(FPL_Combined[[#Headers],[Gameweek 02]],FPL_Fixtures_Extract[#Headers],0)),LEN(INDEX(FPL_Fixtures_Extract[],MATCH($A493,FPL_Fixtures_Extract[[Player]:[Player]],0),MATCH(FPL_Combined[[#Headers],[Gameweek 02]],FPL_Fixtures_Extract[#Headers],0)))-4),Team_Key[[Full Name]:[Full Name]],0))&amp;RIGHT(INDEX(FPL_Fixtures_Extract[],MATCH($A493,FPL_Fixtures_Extract[[Player]:[Player]],0),MATCH(FPL_Combined[[#Headers],[Gameweek 02]],FPL_Fixtures_Extract[#Headers],0)),3))</f>
        <v>N/A</v>
      </c>
      <c r="D493" t="str">
        <f ca="1">IF(RIGHT(FPL_Combined[[#Headers],[Gameweek 03]],2)&lt;$B$622,INDEX(FPL_Results_Extract[Gameweek 03],MATCH($A493,FPL_Results_Extract[[Player]:[Player]],0)),INDEX(Team_Key[[Abbreviation]:[Abbreviation]],MATCH(LEFT(INDEX(FPL_Fixtures_Extract[],MATCH($A493,FPL_Fixtures_Extract[[Player]:[Player]],0),MATCH(FPL_Combined[[#Headers],[Gameweek 03]],FPL_Fixtures_Extract[#Headers],0)),LEN(INDEX(FPL_Fixtures_Extract[],MATCH($A493,FPL_Fixtures_Extract[[Player]:[Player]],0),MATCH(FPL_Combined[[#Headers],[Gameweek 03]],FPL_Fixtures_Extract[#Headers],0)))-4),Team_Key[[Full Name]:[Full Name]],0))&amp;RIGHT(INDEX(FPL_Fixtures_Extract[],MATCH($A493,FPL_Fixtures_Extract[[Player]:[Player]],0),MATCH(FPL_Combined[[#Headers],[Gameweek 03]],FPL_Fixtures_Extract[#Headers],0)),3))</f>
        <v>ARS(A) 0-0</v>
      </c>
      <c r="E493" t="str">
        <f ca="1">IF(RIGHT(FPL_Combined[[#Headers],[Gameweek 04]],2)&lt;$B$622,INDEX(FPL_Results_Extract[Gameweek 04],MATCH($A493,FPL_Results_Extract[[Player]:[Player]],0)),INDEX(Team_Key[[Abbreviation]:[Abbreviation]],MATCH(LEFT(INDEX(FPL_Fixtures_Extract[],MATCH($A493,FPL_Fixtures_Extract[[Player]:[Player]],0),MATCH(FPL_Combined[[#Headers],[Gameweek 04]],FPL_Fixtures_Extract[#Headers],0)),LEN(INDEX(FPL_Fixtures_Extract[],MATCH($A493,FPL_Fixtures_Extract[[Player]:[Player]],0),MATCH(FPL_Combined[[#Headers],[Gameweek 04]],FPL_Fixtures_Extract[#Headers],0)))-4),Team_Key[[Full Name]:[Full Name]],0))&amp;RIGHT(INDEX(FPL_Fixtures_Extract[],MATCH($A493,FPL_Fixtures_Extract[[Player]:[Player]],0),MATCH(FPL_Combined[[#Headers],[Gameweek 04]],FPL_Fixtures_Extract[#Headers],0)),3))</f>
        <v>WHU(H) 0-3</v>
      </c>
      <c r="F493" t="str">
        <f ca="1">IF(RIGHT(FPL_Combined[[#Headers],[Gameweek 05]],2)&lt;$B$622,INDEX(FPL_Results_Extract[Gameweek 05],MATCH($A493,FPL_Results_Extract[[Player]:[Player]],0)),INDEX(Team_Key[[Abbreviation]:[Abbreviation]],MATCH(LEFT(INDEX(FPL_Fixtures_Extract[],MATCH($A493,FPL_Fixtures_Extract[[Player]:[Player]],0),MATCH(FPL_Combined[[#Headers],[Gameweek 05]],FPL_Fixtures_Extract[#Headers],0)),LEN(INDEX(FPL_Fixtures_Extract[],MATCH($A493,FPL_Fixtures_Extract[[Player]:[Player]],0),MATCH(FPL_Combined[[#Headers],[Gameweek 05]],FPL_Fixtures_Extract[#Headers],0)))-4),Team_Key[[Full Name]:[Full Name]],0))&amp;RIGHT(INDEX(FPL_Fixtures_Extract[],MATCH($A493,FPL_Fixtures_Extract[[Player]:[Player]],0),MATCH(FPL_Combined[[#Headers],[Gameweek 05]],FPL_Fixtures_Extract[#Headers],0)),3))</f>
        <v>MUN(A) 1-3</v>
      </c>
      <c r="G493" t="str">
        <f ca="1">IF(RIGHT(FPL_Combined[[#Headers],[Gameweek 06]],2)&lt;$B$622,INDEX(FPL_Results_Extract[Gameweek 06],MATCH($A493,FPL_Results_Extract[[Player]:[Player]],0)),INDEX(Team_Key[[Abbreviation]:[Abbreviation]],MATCH(LEFT(INDEX(FPL_Fixtures_Extract[],MATCH($A493,FPL_Fixtures_Extract[[Player]:[Player]],0),MATCH(FPL_Combined[[#Headers],[Gameweek 06]],FPL_Fixtures_Extract[#Headers],0)),LEN(INDEX(FPL_Fixtures_Extract[],MATCH($A493,FPL_Fixtures_Extract[[Player]:[Player]],0),MATCH(FPL_Combined[[#Headers],[Gameweek 06]],FPL_Fixtures_Extract[#Headers],0)))-4),Team_Key[[Full Name]:[Full Name]],0))&amp;RIGHT(INDEX(FPL_Fixtures_Extract[],MATCH($A493,FPL_Fixtures_Extract[[Player]:[Player]],0),MATCH(FPL_Combined[[#Headers],[Gameweek 06]],FPL_Fixtures_Extract[#Headers],0)),3))</f>
        <v>NOR(H) 1-1</v>
      </c>
      <c r="H493" t="str">
        <f ca="1">IF(RIGHT(FPL_Combined[[#Headers],[Gameweek 07]],2)&lt;$B$622,INDEX(FPL_Results_Extract[Gameweek 07],MATCH($A493,FPL_Results_Extract[[Player]:[Player]],0)),INDEX(Team_Key[[Abbreviation]:[Abbreviation]],MATCH(LEFT(INDEX(FPL_Fixtures_Extract[],MATCH($A493,FPL_Fixtures_Extract[[Player]:[Player]],0),MATCH(FPL_Combined[[#Headers],[Gameweek 07]],FPL_Fixtures_Extract[#Headers],0)),LEN(INDEX(FPL_Fixtures_Extract[],MATCH($A493,FPL_Fixtures_Extract[[Player]:[Player]],0),MATCH(FPL_Combined[[#Headers],[Gameweek 07]],FPL_Fixtures_Extract[#Headers],0)))-4),Team_Key[[Full Name]:[Full Name]],0))&amp;RIGHT(INDEX(FPL_Fixtures_Extract[],MATCH($A493,FPL_Fixtures_Extract[[Player]:[Player]],0),MATCH(FPL_Combined[[#Headers],[Gameweek 07]],FPL_Fixtures_Extract[#Headers],0)),3))</f>
        <v>AVL(H) 3-2</v>
      </c>
      <c r="I493" t="str">
        <f ca="1">IF(RIGHT(FPL_Combined[[#Headers],[Gameweek 08]],2)&lt;$B$622,INDEX(FPL_Results_Extract[Gameweek 08],MATCH($A493,FPL_Results_Extract[[Player]:[Player]],0)),INDEX(Team_Key[[Abbreviation]:[Abbreviation]],MATCH(LEFT(INDEX(FPL_Fixtures_Extract[],MATCH($A493,FPL_Fixtures_Extract[[Player]:[Player]],0),MATCH(FPL_Combined[[#Headers],[Gameweek 08]],FPL_Fixtures_Extract[#Headers],0)),LEN(INDEX(FPL_Fixtures_Extract[],MATCH($A493,FPL_Fixtures_Extract[[Player]:[Player]],0),MATCH(FPL_Combined[[#Headers],[Gameweek 08]],FPL_Fixtures_Extract[#Headers],0)))-4),Team_Key[[Full Name]:[Full Name]],0))&amp;RIGHT(INDEX(FPL_Fixtures_Extract[],MATCH($A493,FPL_Fixtures_Extract[[Player]:[Player]],0),MATCH(FPL_Combined[[#Headers],[Gameweek 08]],FPL_Fixtures_Extract[#Headers],0)),3))</f>
        <v>EVE(A) 1-1</v>
      </c>
      <c r="J493" t="str">
        <f ca="1">IF(RIGHT(FPL_Combined[[#Headers],[Gameweek 09]],2)&lt;$B$622,INDEX(FPL_Results_Extract[Gameweek 09],MATCH($A493,FPL_Results_Extract[[Player]:[Player]],0)),INDEX(Team_Key[[Abbreviation]:[Abbreviation]],MATCH(LEFT(INDEX(FPL_Fixtures_Extract[],MATCH($A493,FPL_Fixtures_Extract[[Player]:[Player]],0),MATCH(FPL_Combined[[#Headers],[Gameweek 09]],FPL_Fixtures_Extract[#Headers],0)),LEN(INDEX(FPL_Fixtures_Extract[],MATCH($A493,FPL_Fixtures_Extract[[Player]:[Player]],0),MATCH(FPL_Combined[[#Headers],[Gameweek 09]],FPL_Fixtures_Extract[#Headers],0)))-4),Team_Key[[Full Name]:[Full Name]],0))&amp;RIGHT(INDEX(FPL_Fixtures_Extract[],MATCH($A493,FPL_Fixtures_Extract[[Player]:[Player]],0),MATCH(FPL_Combined[[#Headers],[Gameweek 09]],FPL_Fixtures_Extract[#Headers],0)),3))</f>
        <v>TOT(A) 0-0</v>
      </c>
      <c r="K493" t="str">
        <f ca="1">IF(RIGHT(FPL_Combined[[#Headers],[Gameweek 10]],2)&lt;$B$622,INDEX(FPL_Results_Extract[Gameweek 10],MATCH($A493,FPL_Results_Extract[[Player]:[Player]],0)),INDEX(Team_Key[[Abbreviation]:[Abbreviation]],MATCH(LEFT(INDEX(FPL_Fixtures_Extract[],MATCH($A493,FPL_Fixtures_Extract[[Player]:[Player]],0),MATCH(FPL_Combined[[#Headers],[Gameweek 10]],FPL_Fixtures_Extract[#Headers],0)),LEN(INDEX(FPL_Fixtures_Extract[],MATCH($A493,FPL_Fixtures_Extract[[Player]:[Player]],0),MATCH(FPL_Combined[[#Headers],[Gameweek 10]],FPL_Fixtures_Extract[#Headers],0)))-4),Team_Key[[Full Name]:[Full Name]],0))&amp;RIGHT(INDEX(FPL_Fixtures_Extract[],MATCH($A493,FPL_Fixtures_Extract[[Player]:[Player]],0),MATCH(FPL_Combined[[#Headers],[Gameweek 10]],FPL_Fixtures_Extract[#Headers],0)),3))</f>
        <v>SOU(H) 1-1</v>
      </c>
      <c r="L493" t="str">
        <f ca="1">IF(RIGHT(FPL_Combined[[#Headers],[Gameweek 11]],2)&lt;$B$622,INDEX(FPL_Results_Extract[Gameweek 11],MATCH($A493,FPL_Results_Extract[[Player]:[Player]],0)),INDEX(Team_Key[[Abbreviation]:[Abbreviation]],MATCH(LEFT(INDEX(FPL_Fixtures_Extract[],MATCH($A493,FPL_Fixtures_Extract[[Player]:[Player]],0),MATCH(FPL_Combined[[#Headers],[Gameweek 11]],FPL_Fixtures_Extract[#Headers],0)),LEN(INDEX(FPL_Fixtures_Extract[],MATCH($A493,FPL_Fixtures_Extract[[Player]:[Player]],0),MATCH(FPL_Combined[[#Headers],[Gameweek 11]],FPL_Fixtures_Extract[#Headers],0)))-4),Team_Key[[Full Name]:[Full Name]],0))&amp;RIGHT(INDEX(FPL_Fixtures_Extract[],MATCH($A493,FPL_Fixtures_Extract[[Player]:[Player]],0),MATCH(FPL_Combined[[#Headers],[Gameweek 11]],FPL_Fixtures_Extract[#Headers],0)),3))</f>
        <v>CHE(A) 3-1</v>
      </c>
      <c r="M493" t="str">
        <f ca="1">IF(RIGHT(FPL_Combined[[#Headers],[Gameweek 12]],2)&lt;$B$622,INDEX(FPL_Results_Extract[Gameweek 12],MATCH($A493,FPL_Results_Extract[[Player]:[Player]],0)),INDEX(Team_Key[[Abbreviation]:[Abbreviation]],MATCH(LEFT(INDEX(FPL_Fixtures_Extract[],MATCH($A493,FPL_Fixtures_Extract[[Player]:[Player]],0),MATCH(FPL_Combined[[#Headers],[Gameweek 12]],FPL_Fixtures_Extract[#Headers],0)),LEN(INDEX(FPL_Fixtures_Extract[],MATCH($A493,FPL_Fixtures_Extract[[Player]:[Player]],0),MATCH(FPL_Combined[[#Headers],[Gameweek 12]],FPL_Fixtures_Extract[#Headers],0)))-4),Team_Key[[Full Name]:[Full Name]],0))&amp;RIGHT(INDEX(FPL_Fixtures_Extract[],MATCH($A493,FPL_Fixtures_Extract[[Player]:[Player]],0),MATCH(FPL_Combined[[#Headers],[Gameweek 12]],FPL_Fixtures_Extract[#Headers],0)),3))</f>
        <v>CRY(H) 1-2</v>
      </c>
      <c r="N493" t="str">
        <f ca="1">IF(RIGHT(FPL_Combined[[#Headers],[Gameweek 13]],2)&lt;$B$622,INDEX(FPL_Results_Extract[Gameweek 13],MATCH($A493,FPL_Results_Extract[[Player]:[Player]],0)),INDEX(Team_Key[[Abbreviation]:[Abbreviation]],MATCH(LEFT(INDEX(FPL_Fixtures_Extract[],MATCH($A493,FPL_Fixtures_Extract[[Player]:[Player]],0),MATCH(FPL_Combined[[#Headers],[Gameweek 13]],FPL_Fixtures_Extract[#Headers],0)),LEN(INDEX(FPL_Fixtures_Extract[],MATCH($A493,FPL_Fixtures_Extract[[Player]:[Player]],0),MATCH(FPL_Combined[[#Headers],[Gameweek 13]],FPL_Fixtures_Extract[#Headers],0)))-4),Team_Key[[Full Name]:[Full Name]],0))&amp;RIGHT(INDEX(FPL_Fixtures_Extract[],MATCH($A493,FPL_Fixtures_Extract[[Player]:[Player]],0),MATCH(FPL_Combined[[#Headers],[Gameweek 13]],FPL_Fixtures_Extract[#Headers],0)),3))</f>
        <v>MCI(A) 4-1</v>
      </c>
      <c r="O493" t="str">
        <f ca="1">IF(RIGHT(FPL_Combined[[#Headers],[Gameweek 14]],2)&lt;$B$622,INDEX(FPL_Results_Extract[Gameweek 14],MATCH($A493,FPL_Results_Extract[[Player]:[Player]],0)),INDEX(Team_Key[[Abbreviation]:[Abbreviation]],MATCH(LEFT(INDEX(FPL_Fixtures_Extract[],MATCH($A493,FPL_Fixtures_Extract[[Player]:[Player]],0),MATCH(FPL_Combined[[#Headers],[Gameweek 14]],FPL_Fixtures_Extract[#Headers],0)),LEN(INDEX(FPL_Fixtures_Extract[],MATCH($A493,FPL_Fixtures_Extract[[Player]:[Player]],0),MATCH(FPL_Combined[[#Headers],[Gameweek 14]],FPL_Fixtures_Extract[#Headers],0)))-4),Team_Key[[Full Name]:[Full Name]],0))&amp;RIGHT(INDEX(FPL_Fixtures_Extract[],MATCH($A493,FPL_Fixtures_Extract[[Player]:[Player]],0),MATCH(FPL_Combined[[#Headers],[Gameweek 14]],FPL_Fixtures_Extract[#Headers],0)),3))</f>
        <v>SWA(H) 1-0</v>
      </c>
      <c r="P493" t="str">
        <f ca="1">IF(RIGHT(FPL_Combined[[#Headers],[Gameweek 15]],2)&lt;$B$622,INDEX(FPL_Results_Extract[Gameweek 15],MATCH($A493,FPL_Results_Extract[[Player]:[Player]],0)),INDEX(Team_Key[[Abbreviation]:[Abbreviation]],MATCH(LEFT(INDEX(FPL_Fixtures_Extract[],MATCH($A493,FPL_Fixtures_Extract[[Player]:[Player]],0),MATCH(FPL_Combined[[#Headers],[Gameweek 15]],FPL_Fixtures_Extract[#Headers],0)),LEN(INDEX(FPL_Fixtures_Extract[],MATCH($A493,FPL_Fixtures_Extract[[Player]:[Player]],0),MATCH(FPL_Combined[[#Headers],[Gameweek 15]],FPL_Fixtures_Extract[#Headers],0)))-4),Team_Key[[Full Name]:[Full Name]],0))&amp;RIGHT(INDEX(FPL_Fixtures_Extract[],MATCH($A493,FPL_Fixtures_Extract[[Player]:[Player]],0),MATCH(FPL_Combined[[#Headers],[Gameweek 15]],FPL_Fixtures_Extract[#Headers],0)),3))</f>
        <v>NEW(A) 0-2</v>
      </c>
      <c r="Q493" t="str">
        <f ca="1">IF(RIGHT(FPL_Combined[[#Headers],[Gameweek 16]],2)&lt;$B$622,INDEX(FPL_Results_Extract[Gameweek 16],MATCH($A493,FPL_Results_Extract[[Player]:[Player]],0)),INDEX(Team_Key[[Abbreviation]:[Abbreviation]],MATCH(LEFT(INDEX(FPL_Fixtures_Extract[],MATCH($A493,FPL_Fixtures_Extract[[Player]:[Player]],0),MATCH(FPL_Combined[[#Headers],[Gameweek 16]],FPL_Fixtures_Extract[#Headers],0)),LEN(INDEX(FPL_Fixtures_Extract[],MATCH($A493,FPL_Fixtures_Extract[[Player]:[Player]],0),MATCH(FPL_Combined[[#Headers],[Gameweek 16]],FPL_Fixtures_Extract[#Headers],0)))-4),Team_Key[[Full Name]:[Full Name]],0))&amp;RIGHT(INDEX(FPL_Fixtures_Extract[],MATCH($A493,FPL_Fixtures_Extract[[Player]:[Player]],0),MATCH(FPL_Combined[[#Headers],[Gameweek 16]],FPL_Fixtures_Extract[#Headers],0)),3))</f>
        <v>WBA(H) 2-2</v>
      </c>
      <c r="R493" t="str">
        <f ca="1">IF(RIGHT(FPL_Combined[[#Headers],[Gameweek 17]],2)&lt;$B$622,INDEX(FPL_Results_Extract[Gameweek 17],MATCH($A493,FPL_Results_Extract[[Player]:[Player]],0)),INDEX(Team_Key[[Abbreviation]:[Abbreviation]],MATCH(LEFT(INDEX(FPL_Fixtures_Extract[],MATCH($A493,FPL_Fixtures_Extract[[Player]:[Player]],0),MATCH(FPL_Combined[[#Headers],[Gameweek 17]],FPL_Fixtures_Extract[#Headers],0)),LEN(INDEX(FPL_Fixtures_Extract[],MATCH($A493,FPL_Fixtures_Extract[[Player]:[Player]],0),MATCH(FPL_Combined[[#Headers],[Gameweek 17]],FPL_Fixtures_Extract[#Headers],0)))-4),Team_Key[[Full Name]:[Full Name]],0))&amp;RIGHT(INDEX(FPL_Fixtures_Extract[],MATCH($A493,FPL_Fixtures_Extract[[Player]:[Player]],0),MATCH(FPL_Combined[[#Headers],[Gameweek 17]],FPL_Fixtures_Extract[#Headers],0)),3))</f>
        <v>WAT(A) 0-3</v>
      </c>
      <c r="S493" t="str">
        <f ca="1">IF(RIGHT(FPL_Combined[[#Headers],[Gameweek 18]],2)&lt;$B$622,INDEX(FPL_Results_Extract[Gameweek 18],MATCH($A493,FPL_Results_Extract[[Player]:[Player]],0)),INDEX(Team_Key[[Abbreviation]:[Abbreviation]],MATCH(LEFT(INDEX(FPL_Fixtures_Extract[],MATCH($A493,FPL_Fixtures_Extract[[Player]:[Player]],0),MATCH(FPL_Combined[[#Headers],[Gameweek 18]],FPL_Fixtures_Extract[#Headers],0)),LEN(INDEX(FPL_Fixtures_Extract[],MATCH($A493,FPL_Fixtures_Extract[[Player]:[Player]],0),MATCH(FPL_Combined[[#Headers],[Gameweek 18]],FPL_Fixtures_Extract[#Headers],0)))-4),Team_Key[[Full Name]:[Full Name]],0))&amp;RIGHT(INDEX(FPL_Fixtures_Extract[],MATCH($A493,FPL_Fixtures_Extract[[Player]:[Player]],0),MATCH(FPL_Combined[[#Headers],[Gameweek 18]],FPL_Fixtures_Extract[#Headers],0)),3))</f>
        <v>LEI(H) 1-0</v>
      </c>
      <c r="T493" t="str">
        <f ca="1">IF(RIGHT(FPL_Combined[[#Headers],[Gameweek 19]],2)&lt;$B$622,INDEX(FPL_Results_Extract[Gameweek 19],MATCH($A493,FPL_Results_Extract[[Player]:[Player]],0)),INDEX(Team_Key[[Abbreviation]:[Abbreviation]],MATCH(LEFT(INDEX(FPL_Fixtures_Extract[],MATCH($A493,FPL_Fixtures_Extract[[Player]:[Player]],0),MATCH(FPL_Combined[[#Headers],[Gameweek 19]],FPL_Fixtures_Extract[#Headers],0)),LEN(INDEX(FPL_Fixtures_Extract[],MATCH($A493,FPL_Fixtures_Extract[[Player]:[Player]],0),MATCH(FPL_Combined[[#Headers],[Gameweek 19]],FPL_Fixtures_Extract[#Headers],0)))-4),Team_Key[[Full Name]:[Full Name]],0))&amp;RIGHT(INDEX(FPL_Fixtures_Extract[],MATCH($A493,FPL_Fixtures_Extract[[Player]:[Player]],0),MATCH(FPL_Combined[[#Headers],[Gameweek 19]],FPL_Fixtures_Extract[#Headers],0)),3))</f>
        <v>SUN(A) 1-0</v>
      </c>
      <c r="U493" t="str">
        <f ca="1">IF(RIGHT(FPL_Combined[[#Headers],[Gameweek 20]],2)&lt;$B$622,INDEX(FPL_Results_Extract[Gameweek 20],MATCH($A493,FPL_Results_Extract[[Player]:[Player]],0)),INDEX(Team_Key[[Abbreviation]:[Abbreviation]],MATCH(LEFT(INDEX(FPL_Fixtures_Extract[],MATCH($A493,FPL_Fixtures_Extract[[Player]:[Player]],0),MATCH(FPL_Combined[[#Headers],[Gameweek 20]],FPL_Fixtures_Extract[#Headers],0)),LEN(INDEX(FPL_Fixtures_Extract[],MATCH($A493,FPL_Fixtures_Extract[[Player]:[Player]],0),MATCH(FPL_Combined[[#Headers],[Gameweek 20]],FPL_Fixtures_Extract[#Headers],0)))-4),Team_Key[[Full Name]:[Full Name]],0))&amp;RIGHT(INDEX(FPL_Fixtures_Extract[],MATCH($A493,FPL_Fixtures_Extract[[Player]:[Player]],0),MATCH(FPL_Combined[[#Headers],[Gameweek 20]],FPL_Fixtures_Extract[#Headers],0)),3))</f>
        <v>WHU(A) 0-2</v>
      </c>
      <c r="V493" t="str">
        <f ca="1">IF(RIGHT(FPL_Combined[[#Headers],[Gameweek 21]],2)&lt;$B$622,INDEX(FPL_Results_Extract[Gameweek 21],MATCH($A493,FPL_Results_Extract[[Player]:[Player]],0)),INDEX(Team_Key[[Abbreviation]:[Abbreviation]],MATCH(LEFT(INDEX(FPL_Fixtures_Extract[],MATCH($A493,FPL_Fixtures_Extract[[Player]:[Player]],0),MATCH(FPL_Combined[[#Headers],[Gameweek 21]],FPL_Fixtures_Extract[#Headers],0)),LEN(INDEX(FPL_Fixtures_Extract[],MATCH($A493,FPL_Fixtures_Extract[[Player]:[Player]],0),MATCH(FPL_Combined[[#Headers],[Gameweek 21]],FPL_Fixtures_Extract[#Headers],0)))-4),Team_Key[[Full Name]:[Full Name]],0))&amp;RIGHT(INDEX(FPL_Fixtures_Extract[],MATCH($A493,FPL_Fixtures_Extract[[Player]:[Player]],0),MATCH(FPL_Combined[[#Headers],[Gameweek 21]],FPL_Fixtures_Extract[#Headers],0)),3))</f>
        <v>ARS(H) 3-3</v>
      </c>
      <c r="W493" t="str">
        <f ca="1">IF(RIGHT(FPL_Combined[[#Headers],[Gameweek 22]],2)&lt;$B$622,INDEX(FPL_Results_Extract[Gameweek 22],MATCH($A493,FPL_Results_Extract[[Player]:[Player]],0)),INDEX(Team_Key[[Abbreviation]:[Abbreviation]],MATCH(LEFT(INDEX(FPL_Fixtures_Extract[],MATCH($A493,FPL_Fixtures_Extract[[Player]:[Player]],0),MATCH(FPL_Combined[[#Headers],[Gameweek 22]],FPL_Fixtures_Extract[#Headers],0)),LEN(INDEX(FPL_Fixtures_Extract[],MATCH($A493,FPL_Fixtures_Extract[[Player]:[Player]],0),MATCH(FPL_Combined[[#Headers],[Gameweek 22]],FPL_Fixtures_Extract[#Headers],0)))-4),Team_Key[[Full Name]:[Full Name]],0))&amp;RIGHT(INDEX(FPL_Fixtures_Extract[],MATCH($A493,FPL_Fixtures_Extract[[Player]:[Player]],0),MATCH(FPL_Combined[[#Headers],[Gameweek 22]],FPL_Fixtures_Extract[#Headers],0)),3))</f>
        <v>MUN(H) 0-1</v>
      </c>
      <c r="X493" t="str">
        <f ca="1">IF(RIGHT(FPL_Combined[[#Headers],[Gameweek 23]],2)&lt;$B$622,INDEX(FPL_Results_Extract[Gameweek 23],MATCH($A493,FPL_Results_Extract[[Player]:[Player]],0)),INDEX(Team_Key[[Abbreviation]:[Abbreviation]],MATCH(LEFT(INDEX(FPL_Fixtures_Extract[],MATCH($A493,FPL_Fixtures_Extract[[Player]:[Player]],0),MATCH(FPL_Combined[[#Headers],[Gameweek 23]],FPL_Fixtures_Extract[#Headers],0)),LEN(INDEX(FPL_Fixtures_Extract[],MATCH($A493,FPL_Fixtures_Extract[[Player]:[Player]],0),MATCH(FPL_Combined[[#Headers],[Gameweek 23]],FPL_Fixtures_Extract[#Headers],0)))-4),Team_Key[[Full Name]:[Full Name]],0))&amp;RIGHT(INDEX(FPL_Fixtures_Extract[],MATCH($A493,FPL_Fixtures_Extract[[Player]:[Player]],0),MATCH(FPL_Combined[[#Headers],[Gameweek 23]],FPL_Fixtures_Extract[#Headers],0)),3))</f>
        <v>NOR(A) 5-4</v>
      </c>
      <c r="Y493" t="str">
        <f ca="1">IF(RIGHT(FPL_Combined[[#Headers],[Gameweek 24]],2)&lt;$B$622,INDEX(FPL_Results_Extract[Team],MATCH($A493,FPL_Results_Extract[[Player]:[Player]],0)),INDEX(Team_Key[[Abbreviation]:[Abbreviation]],MATCH(LEFT(INDEX(FPL_Fixtures_Extract[],MATCH($A493,FPL_Fixtures_Extract[[Player]:[Player]],0),MATCH(FPL_Combined[[#Headers],[Gameweek 24]],FPL_Fixtures_Extract[#Headers],0)),LEN(INDEX(FPL_Fixtures_Extract[],MATCH($A493,FPL_Fixtures_Extract[[Player]:[Player]],0),MATCH(FPL_Combined[[#Headers],[Gameweek 24]],FPL_Fixtures_Extract[#Headers],0)))-4),Team_Key[[Full Name]:[Full Name]],0))&amp;RIGHT(INDEX(FPL_Fixtures_Extract[],MATCH($A493,FPL_Fixtures_Extract[[Player]:[Player]],0),MATCH(FPL_Combined[[#Headers],[Gameweek 24]],FPL_Fixtures_Extract[#Headers],0)),3))</f>
        <v>LIV</v>
      </c>
      <c r="Z493" t="str">
        <f ca="1">IF(RIGHT(FPL_Combined[[#Headers],[Gameweek 25]],2)&lt;$B$622,INDEX(FPL_Results_Extract[Player],MATCH($A493,FPL_Results_Extract[[Player]:[Player]],0)),INDEX(Team_Key[[Abbreviation]:[Abbreviation]],MATCH(LEFT(INDEX(FPL_Fixtures_Extract[],MATCH($A493,FPL_Fixtures_Extract[[Player]:[Player]],0),MATCH(FPL_Combined[[#Headers],[Gameweek 25]],FPL_Fixtures_Extract[#Headers],0)),LEN(INDEX(FPL_Fixtures_Extract[],MATCH($A493,FPL_Fixtures_Extract[[Player]:[Player]],0),MATCH(FPL_Combined[[#Headers],[Gameweek 25]],FPL_Fixtures_Extract[#Headers],0)))-4),Team_Key[[Full Name]:[Full Name]],0))&amp;RIGHT(INDEX(FPL_Fixtures_Extract[],MATCH($A493,FPL_Fixtures_Extract[[Player]:[Player]],0),MATCH(FPL_Combined[[#Headers],[Gameweek 25]],FPL_Fixtures_Extract[#Headers],0)),3))</f>
        <v>Rossiter</v>
      </c>
      <c r="AA493" t="str">
        <f ca="1">IF(RIGHT(FPL_Combined[[#Headers],[Gameweek 26]],2)&lt;$B$622,INDEX(FPL_Results_Extract[Gameweek 01],MATCH($A493,FPL_Results_Extract[[Player]:[Player]],0)),INDEX(Team_Key[[Abbreviation]:[Abbreviation]],MATCH(LEFT(INDEX(FPL_Fixtures_Extract[],MATCH($A493,FPL_Fixtures_Extract[[Player]:[Player]],0),MATCH(FPL_Combined[[#Headers],[Gameweek 26]],FPL_Fixtures_Extract[#Headers],0)),LEN(INDEX(FPL_Fixtures_Extract[],MATCH($A493,FPL_Fixtures_Extract[[Player]:[Player]],0),MATCH(FPL_Combined[[#Headers],[Gameweek 26]],FPL_Fixtures_Extract[#Headers],0)))-4),Team_Key[[Full Name]:[Full Name]],0))&amp;RIGHT(INDEX(FPL_Fixtures_Extract[],MATCH($A493,FPL_Fixtures_Extract[[Player]:[Player]],0),MATCH(FPL_Combined[[#Headers],[Gameweek 26]],FPL_Fixtures_Extract[#Headers],0)),3))</f>
        <v>N/A</v>
      </c>
      <c r="AB493" t="str">
        <f ca="1">IF(RIGHT(FPL_Combined[[#Headers],[Gameweek 27]],2)&lt;$B$622,INDEX(FPL_Results_Extract[Gameweek 02],MATCH($A493,FPL_Results_Extract[[Player]:[Player]],0)),INDEX(Team_Key[[Abbreviation]:[Abbreviation]],MATCH(LEFT(INDEX(FPL_Fixtures_Extract[],MATCH($A493,FPL_Fixtures_Extract[[Player]:[Player]],0),MATCH(FPL_Combined[[#Headers],[Gameweek 27]],FPL_Fixtures_Extract[#Headers],0)),LEN(INDEX(FPL_Fixtures_Extract[],MATCH($A493,FPL_Fixtures_Extract[[Player]:[Player]],0),MATCH(FPL_Combined[[#Headers],[Gameweek 27]],FPL_Fixtures_Extract[#Headers],0)))-4),Team_Key[[Full Name]:[Full Name]],0))&amp;RIGHT(INDEX(FPL_Fixtures_Extract[],MATCH($A493,FPL_Fixtures_Extract[[Player]:[Player]],0),MATCH(FPL_Combined[[#Headers],[Gameweek 27]],FPL_Fixtures_Extract[#Headers],0)),3))</f>
        <v>N/A</v>
      </c>
      <c r="AC493" t="str">
        <f ca="1">IF(RIGHT(FPL_Combined[[#Headers],[Gameweek 28]],2)&lt;$B$622,INDEX(FPL_Results_Extract[Gameweek 03],MATCH($A493,FPL_Results_Extract[[Player]:[Player]],0)),INDEX(Team_Key[[Abbreviation]:[Abbreviation]],MATCH(LEFT(INDEX(FPL_Fixtures_Extract[],MATCH($A493,FPL_Fixtures_Extract[[Player]:[Player]],0),MATCH(FPL_Combined[[#Headers],[Gameweek 28]],FPL_Fixtures_Extract[#Headers],0)),LEN(INDEX(FPL_Fixtures_Extract[],MATCH($A493,FPL_Fixtures_Extract[[Player]:[Player]],0),MATCH(FPL_Combined[[#Headers],[Gameweek 28]],FPL_Fixtures_Extract[#Headers],0)))-4),Team_Key[[Full Name]:[Full Name]],0))&amp;RIGHT(INDEX(FPL_Fixtures_Extract[],MATCH($A493,FPL_Fixtures_Extract[[Player]:[Player]],0),MATCH(FPL_Combined[[#Headers],[Gameweek 28]],FPL_Fixtures_Extract[#Headers],0)),3))</f>
        <v>ARS(A) 0-0</v>
      </c>
      <c r="AD493" t="str">
        <f ca="1">IF(RIGHT(FPL_Combined[[#Headers],[Gameweek 29]],2)&lt;$B$622,INDEX(FPL_Results_Extract[Gameweek 04],MATCH($A493,FPL_Results_Extract[[Player]:[Player]],0)),INDEX(Team_Key[[Abbreviation]:[Abbreviation]],MATCH(LEFT(INDEX(FPL_Fixtures_Extract[],MATCH($A493,FPL_Fixtures_Extract[[Player]:[Player]],0),MATCH(FPL_Combined[[#Headers],[Gameweek 29]],FPL_Fixtures_Extract[#Headers],0)),LEN(INDEX(FPL_Fixtures_Extract[],MATCH($A493,FPL_Fixtures_Extract[[Player]:[Player]],0),MATCH(FPL_Combined[[#Headers],[Gameweek 29]],FPL_Fixtures_Extract[#Headers],0)))-4),Team_Key[[Full Name]:[Full Name]],0))&amp;RIGHT(INDEX(FPL_Fixtures_Extract[],MATCH($A493,FPL_Fixtures_Extract[[Player]:[Player]],0),MATCH(FPL_Combined[[#Headers],[Gameweek 29]],FPL_Fixtures_Extract[#Headers],0)),3))</f>
        <v>CRY(A)</v>
      </c>
      <c r="AE493" t="e">
        <f ca="1">IF(RIGHT(FPL_Combined[[#Headers],[Gameweek 30]],2)&lt;$B$622,INDEX(FPL_Results_Extract[Gameweek 05],MATCH($A493,FPL_Results_Extract[[Player]:[Player]],0)),INDEX(Team_Key[[Abbreviation]:[Abbreviation]],MATCH(LEFT(INDEX(FPL_Fixtures_Extract[],MATCH($A493,FPL_Fixtures_Extract[[Player]:[Player]],0),MATCH(FPL_Combined[[#Headers],[Gameweek 30]],FPL_Fixtures_Extract[#Headers],0)),LEN(INDEX(FPL_Fixtures_Extract[],MATCH($A493,FPL_Fixtures_Extract[[Player]:[Player]],0),MATCH(FPL_Combined[[#Headers],[Gameweek 30]],FPL_Fixtures_Extract[#Headers],0)))-4),Team_Key[[Full Name]:[Full Name]],0))&amp;RIGHT(INDEX(FPL_Fixtures_Extract[],MATCH($A493,FPL_Fixtures_Extract[[Player]:[Player]],0),MATCH(FPL_Combined[[#Headers],[Gameweek 30]],FPL_Fixtures_Extract[#Headers],0)),3))</f>
        <v>#VALUE!</v>
      </c>
      <c r="AF493" t="str">
        <f ca="1">IF(RIGHT(FPL_Combined[[#Headers],[Gameweek 31]],2)&lt;$B$622,INDEX(FPL_Results_Extract[Gameweek 06],MATCH($A493,FPL_Results_Extract[[Player]:[Player]],0)),INDEX(Team_Key[[Abbreviation]:[Abbreviation]],MATCH(LEFT(INDEX(FPL_Fixtures_Extract[],MATCH($A493,FPL_Fixtures_Extract[[Player]:[Player]],0),MATCH(FPL_Combined[[#Headers],[Gameweek 31]],FPL_Fixtures_Extract[#Headers],0)),LEN(INDEX(FPL_Fixtures_Extract[],MATCH($A493,FPL_Fixtures_Extract[[Player]:[Player]],0),MATCH(FPL_Combined[[#Headers],[Gameweek 31]],FPL_Fixtures_Extract[#Headers],0)))-4),Team_Key[[Full Name]:[Full Name]],0))&amp;RIGHT(INDEX(FPL_Fixtures_Extract[],MATCH($A493,FPL_Fixtures_Extract[[Player]:[Player]],0),MATCH(FPL_Combined[[#Headers],[Gameweek 31]],FPL_Fixtures_Extract[#Headers],0)),3))</f>
        <v>SOU(A)</v>
      </c>
      <c r="AG493" t="str">
        <f ca="1">IF(RIGHT(FPL_Combined[[#Headers],[Gameweek 32]],2)&lt;$B$622,INDEX(FPL_Results_Extract[Gameweek 07],MATCH($A493,FPL_Results_Extract[[Player]:[Player]],0)),INDEX(Team_Key[[Abbreviation]:[Abbreviation]],MATCH(LEFT(INDEX(FPL_Fixtures_Extract[],MATCH($A493,FPL_Fixtures_Extract[[Player]:[Player]],0),MATCH(FPL_Combined[[#Headers],[Gameweek 32]],FPL_Fixtures_Extract[#Headers],0)),LEN(INDEX(FPL_Fixtures_Extract[],MATCH($A493,FPL_Fixtures_Extract[[Player]:[Player]],0),MATCH(FPL_Combined[[#Headers],[Gameweek 32]],FPL_Fixtures_Extract[#Headers],0)))-4),Team_Key[[Full Name]:[Full Name]],0))&amp;RIGHT(INDEX(FPL_Fixtures_Extract[],MATCH($A493,FPL_Fixtures_Extract[[Player]:[Player]],0),MATCH(FPL_Combined[[#Headers],[Gameweek 32]],FPL_Fixtures_Extract[#Headers],0)),3))</f>
        <v>TOT(H)</v>
      </c>
      <c r="AH493" t="str">
        <f ca="1">IF(RIGHT(FPL_Combined[[#Headers],[Gameweek 33]],2)&lt;$B$622,INDEX(FPL_Results_Extract[Gameweek 08],MATCH($A493,FPL_Results_Extract[[Player]:[Player]],0)),INDEX(Team_Key[[Abbreviation]:[Abbreviation]],MATCH(LEFT(INDEX(FPL_Fixtures_Extract[],MATCH($A493,FPL_Fixtures_Extract[[Player]:[Player]],0),MATCH(FPL_Combined[[#Headers],[Gameweek 33]],FPL_Fixtures_Extract[#Headers],0)),LEN(INDEX(FPL_Fixtures_Extract[],MATCH($A493,FPL_Fixtures_Extract[[Player]:[Player]],0),MATCH(FPL_Combined[[#Headers],[Gameweek 33]],FPL_Fixtures_Extract[#Headers],0)))-4),Team_Key[[Full Name]:[Full Name]],0))&amp;RIGHT(INDEX(FPL_Fixtures_Extract[],MATCH($A493,FPL_Fixtures_Extract[[Player]:[Player]],0),MATCH(FPL_Combined[[#Headers],[Gameweek 33]],FPL_Fixtures_Extract[#Headers],0)),3))</f>
        <v>STK(H)</v>
      </c>
      <c r="AI493" t="str">
        <f ca="1">IF(RIGHT(FPL_Combined[[#Headers],[Gameweek 34]],2)&lt;$B$622,INDEX(FPL_Results_Extract[Gameweek 09],MATCH($A493,FPL_Results_Extract[[Player]:[Player]],0)),INDEX(Team_Key[[Abbreviation]:[Abbreviation]],MATCH(LEFT(INDEX(FPL_Fixtures_Extract[],MATCH($A493,FPL_Fixtures_Extract[[Player]:[Player]],0),MATCH(FPL_Combined[[#Headers],[Gameweek 34]],FPL_Fixtures_Extract[#Headers],0)),LEN(INDEX(FPL_Fixtures_Extract[],MATCH($A493,FPL_Fixtures_Extract[[Player]:[Player]],0),MATCH(FPL_Combined[[#Headers],[Gameweek 34]],FPL_Fixtures_Extract[#Headers],0)))-4),Team_Key[[Full Name]:[Full Name]],0))&amp;RIGHT(INDEX(FPL_Fixtures_Extract[],MATCH($A493,FPL_Fixtures_Extract[[Player]:[Player]],0),MATCH(FPL_Combined[[#Headers],[Gameweek 34]],FPL_Fixtures_Extract[#Headers],0)),3))</f>
        <v>BOU(A)</v>
      </c>
      <c r="AJ493" t="str">
        <f ca="1">IF(RIGHT(FPL_Combined[[#Headers],[Gameweek 35]],2)&lt;$B$622,INDEX(FPL_Results_Extract[Gameweek 10],MATCH($A493,FPL_Results_Extract[[Player]:[Player]],0)),INDEX(Team_Key[[Abbreviation]:[Abbreviation]],MATCH(LEFT(INDEX(FPL_Fixtures_Extract[],MATCH($A493,FPL_Fixtures_Extract[[Player]:[Player]],0),MATCH(FPL_Combined[[#Headers],[Gameweek 35]],FPL_Fixtures_Extract[#Headers],0)),LEN(INDEX(FPL_Fixtures_Extract[],MATCH($A493,FPL_Fixtures_Extract[[Player]:[Player]],0),MATCH(FPL_Combined[[#Headers],[Gameweek 35]],FPL_Fixtures_Extract[#Headers],0)))-4),Team_Key[[Full Name]:[Full Name]],0))&amp;RIGHT(INDEX(FPL_Fixtures_Extract[],MATCH($A493,FPL_Fixtures_Extract[[Player]:[Player]],0),MATCH(FPL_Combined[[#Headers],[Gameweek 35]],FPL_Fixtures_Extract[#Headers],0)),3))</f>
        <v>NEW(H)</v>
      </c>
      <c r="AK493" t="str">
        <f ca="1">IF(RIGHT(FPL_Combined[[#Headers],[Gameweek 36]],2)&lt;$B$622,INDEX(FPL_Results_Extract[Gameweek 11],MATCH($A493,FPL_Results_Extract[[Player]:[Player]],0)),INDEX(Team_Key[[Abbreviation]:[Abbreviation]],MATCH(LEFT(INDEX(FPL_Fixtures_Extract[],MATCH($A493,FPL_Fixtures_Extract[[Player]:[Player]],0),MATCH(FPL_Combined[[#Headers],[Gameweek 36]],FPL_Fixtures_Extract[#Headers],0)),LEN(INDEX(FPL_Fixtures_Extract[],MATCH($A493,FPL_Fixtures_Extract[[Player]:[Player]],0),MATCH(FPL_Combined[[#Headers],[Gameweek 36]],FPL_Fixtures_Extract[#Headers],0)))-4),Team_Key[[Full Name]:[Full Name]],0))&amp;RIGHT(INDEX(FPL_Fixtures_Extract[],MATCH($A493,FPL_Fixtures_Extract[[Player]:[Player]],0),MATCH(FPL_Combined[[#Headers],[Gameweek 36]],FPL_Fixtures_Extract[#Headers],0)),3))</f>
        <v>SWA(A)</v>
      </c>
      <c r="AL493" t="str">
        <f ca="1">IF(RIGHT(FPL_Combined[[#Headers],[Gameweek 37]],2)&lt;$B$622,INDEX(FPL_Results_Extract[Gameweek 12],MATCH($A493,FPL_Results_Extract[[Player]:[Player]],0)),INDEX(Team_Key[[Abbreviation]:[Abbreviation]],MATCH(LEFT(INDEX(FPL_Fixtures_Extract[],MATCH($A493,FPL_Fixtures_Extract[[Player]:[Player]],0),MATCH(FPL_Combined[[#Headers],[Gameweek 37]],FPL_Fixtures_Extract[#Headers],0)),LEN(INDEX(FPL_Fixtures_Extract[],MATCH($A493,FPL_Fixtures_Extract[[Player]:[Player]],0),MATCH(FPL_Combined[[#Headers],[Gameweek 37]],FPL_Fixtures_Extract[#Headers],0)))-4),Team_Key[[Full Name]:[Full Name]],0))&amp;RIGHT(INDEX(FPL_Fixtures_Extract[],MATCH($A493,FPL_Fixtures_Extract[[Player]:[Player]],0),MATCH(FPL_Combined[[#Headers],[Gameweek 37]],FPL_Fixtures_Extract[#Headers],0)),3))</f>
        <v>WAT(H)</v>
      </c>
      <c r="AM493" t="str">
        <f ca="1">IF(RIGHT(FPL_Combined[[#Headers],[Gameweek 38]],2)&lt;$B$622,INDEX(FPL_Results_Extract[Gameweek 13],MATCH($A493,FPL_Results_Extract[[Player]:[Player]],0)),INDEX(Team_Key[[Abbreviation]:[Abbreviation]],MATCH(LEFT(INDEX(FPL_Fixtures_Extract[],MATCH($A493,FPL_Fixtures_Extract[[Player]:[Player]],0),MATCH(FPL_Combined[[#Headers],[Gameweek 38]],FPL_Fixtures_Extract[#Headers],0)),LEN(INDEX(FPL_Fixtures_Extract[],MATCH($A493,FPL_Fixtures_Extract[[Player]:[Player]],0),MATCH(FPL_Combined[[#Headers],[Gameweek 38]],FPL_Fixtures_Extract[#Headers],0)))-4),Team_Key[[Full Name]:[Full Name]],0))&amp;RIGHT(INDEX(FPL_Fixtures_Extract[],MATCH($A493,FPL_Fixtures_Extract[[Player]:[Player]],0),MATCH(FPL_Combined[[#Headers],[Gameweek 38]],FPL_Fixtures_Extract[#Headers],0)),3))</f>
        <v>WBA(A)</v>
      </c>
    </row>
    <row r="494" spans="1:39" x14ac:dyDescent="0.45">
      <c r="A494" t="s">
        <v>295</v>
      </c>
      <c r="B494" t="str">
        <f ca="1">IF(RIGHT(FPL_Combined[[#Headers],[Gameweek 01]],2)&lt;$B$622,INDEX(FPL_Results_Extract[Gameweek 01],MATCH($A494,FPL_Results_Extract[[Player]:[Player]],0)),INDEX(Team_Key[[Abbreviation]:[Abbreviation]],MATCH(LEFT(INDEX(FPL_Fixtures_Extract[],MATCH($A494,FPL_Fixtures_Extract[[Player]:[Player]],0),MATCH(FPL_Combined[[#Headers],[Gameweek 01]],FPL_Fixtures_Extract[#Headers],0)),LEN(INDEX(FPL_Fixtures_Extract[],MATCH($A494,FPL_Fixtures_Extract[[Player]:[Player]],0),MATCH(FPL_Combined[[#Headers],[Gameweek 01]],FPL_Fixtures_Extract[#Headers],0)))-4),Team_Key[[Full Name]:[Full Name]],0))&amp;RIGHT(INDEX(FPL_Fixtures_Extract[],MATCH($A494,FPL_Fixtures_Extract[[Player]:[Player]],0),MATCH(FPL_Combined[[#Headers],[Gameweek 01]],FPL_Fixtures_Extract[#Headers],0)),3))</f>
        <v>CHE(A) 2-2</v>
      </c>
      <c r="C494" t="str">
        <f ca="1">IF(RIGHT(FPL_Combined[[#Headers],[Gameweek 02]],2)&lt;$B$622,INDEX(FPL_Results_Extract[Gameweek 02],MATCH($A494,FPL_Results_Extract[[Player]:[Player]],0)),INDEX(Team_Key[[Abbreviation]:[Abbreviation]],MATCH(LEFT(INDEX(FPL_Fixtures_Extract[],MATCH($A494,FPL_Fixtures_Extract[[Player]:[Player]],0),MATCH(FPL_Combined[[#Headers],[Gameweek 02]],FPL_Fixtures_Extract[#Headers],0)),LEN(INDEX(FPL_Fixtures_Extract[],MATCH($A494,FPL_Fixtures_Extract[[Player]:[Player]],0),MATCH(FPL_Combined[[#Headers],[Gameweek 02]],FPL_Fixtures_Extract[#Headers],0)))-4),Team_Key[[Full Name]:[Full Name]],0))&amp;RIGHT(INDEX(FPL_Fixtures_Extract[],MATCH($A494,FPL_Fixtures_Extract[[Player]:[Player]],0),MATCH(FPL_Combined[[#Headers],[Gameweek 02]],FPL_Fixtures_Extract[#Headers],0)),3))</f>
        <v>NEW(H) 2-0</v>
      </c>
      <c r="D494" t="str">
        <f ca="1">IF(RIGHT(FPL_Combined[[#Headers],[Gameweek 03]],2)&lt;$B$622,INDEX(FPL_Results_Extract[Gameweek 03],MATCH($A494,FPL_Results_Extract[[Player]:[Player]],0)),INDEX(Team_Key[[Abbreviation]:[Abbreviation]],MATCH(LEFT(INDEX(FPL_Fixtures_Extract[],MATCH($A494,FPL_Fixtures_Extract[[Player]:[Player]],0),MATCH(FPL_Combined[[#Headers],[Gameweek 03]],FPL_Fixtures_Extract[#Headers],0)),LEN(INDEX(FPL_Fixtures_Extract[],MATCH($A494,FPL_Fixtures_Extract[[Player]:[Player]],0),MATCH(FPL_Combined[[#Headers],[Gameweek 03]],FPL_Fixtures_Extract[#Headers],0)))-4),Team_Key[[Full Name]:[Full Name]],0))&amp;RIGHT(INDEX(FPL_Fixtures_Extract[],MATCH($A494,FPL_Fixtures_Extract[[Player]:[Player]],0),MATCH(FPL_Combined[[#Headers],[Gameweek 03]],FPL_Fixtures_Extract[#Headers],0)),3))</f>
        <v>SUN(A) 1-1</v>
      </c>
      <c r="E494" t="str">
        <f ca="1">IF(RIGHT(FPL_Combined[[#Headers],[Gameweek 04]],2)&lt;$B$622,INDEX(FPL_Results_Extract[Gameweek 04],MATCH($A494,FPL_Results_Extract[[Player]:[Player]],0)),INDEX(Team_Key[[Abbreviation]:[Abbreviation]],MATCH(LEFT(INDEX(FPL_Fixtures_Extract[],MATCH($A494,FPL_Fixtures_Extract[[Player]:[Player]],0),MATCH(FPL_Combined[[#Headers],[Gameweek 04]],FPL_Fixtures_Extract[#Headers],0)),LEN(INDEX(FPL_Fixtures_Extract[],MATCH($A494,FPL_Fixtures_Extract[[Player]:[Player]],0),MATCH(FPL_Combined[[#Headers],[Gameweek 04]],FPL_Fixtures_Extract[#Headers],0)))-4),Team_Key[[Full Name]:[Full Name]],0))&amp;RIGHT(INDEX(FPL_Fixtures_Extract[],MATCH($A494,FPL_Fixtures_Extract[[Player]:[Player]],0),MATCH(FPL_Combined[[#Headers],[Gameweek 04]],FPL_Fixtures_Extract[#Headers],0)),3))</f>
        <v>MUN(H) 2-1</v>
      </c>
      <c r="F494" t="str">
        <f ca="1">IF(RIGHT(FPL_Combined[[#Headers],[Gameweek 05]],2)&lt;$B$622,INDEX(FPL_Results_Extract[Gameweek 05],MATCH($A494,FPL_Results_Extract[[Player]:[Player]],0)),INDEX(Team_Key[[Abbreviation]:[Abbreviation]],MATCH(LEFT(INDEX(FPL_Fixtures_Extract[],MATCH($A494,FPL_Fixtures_Extract[[Player]:[Player]],0),MATCH(FPL_Combined[[#Headers],[Gameweek 05]],FPL_Fixtures_Extract[#Headers],0)),LEN(INDEX(FPL_Fixtures_Extract[],MATCH($A494,FPL_Fixtures_Extract[[Player]:[Player]],0),MATCH(FPL_Combined[[#Headers],[Gameweek 05]],FPL_Fixtures_Extract[#Headers],0)))-4),Team_Key[[Full Name]:[Full Name]],0))&amp;RIGHT(INDEX(FPL_Fixtures_Extract[],MATCH($A494,FPL_Fixtures_Extract[[Player]:[Player]],0),MATCH(FPL_Combined[[#Headers],[Gameweek 05]],FPL_Fixtures_Extract[#Headers],0)),3))</f>
        <v>WAT(A) 0-1</v>
      </c>
      <c r="G494" t="str">
        <f ca="1">IF(RIGHT(FPL_Combined[[#Headers],[Gameweek 06]],2)&lt;$B$622,INDEX(FPL_Results_Extract[Gameweek 06],MATCH($A494,FPL_Results_Extract[[Player]:[Player]],0)),INDEX(Team_Key[[Abbreviation]:[Abbreviation]],MATCH(LEFT(INDEX(FPL_Fixtures_Extract[],MATCH($A494,FPL_Fixtures_Extract[[Player]:[Player]],0),MATCH(FPL_Combined[[#Headers],[Gameweek 06]],FPL_Fixtures_Extract[#Headers],0)),LEN(INDEX(FPL_Fixtures_Extract[],MATCH($A494,FPL_Fixtures_Extract[[Player]:[Player]],0),MATCH(FPL_Combined[[#Headers],[Gameweek 06]],FPL_Fixtures_Extract[#Headers],0)))-4),Team_Key[[Full Name]:[Full Name]],0))&amp;RIGHT(INDEX(FPL_Fixtures_Extract[],MATCH($A494,FPL_Fixtures_Extract[[Player]:[Player]],0),MATCH(FPL_Combined[[#Headers],[Gameweek 06]],FPL_Fixtures_Extract[#Headers],0)),3))</f>
        <v>EVE(H) 0-0</v>
      </c>
      <c r="H494" t="str">
        <f ca="1">IF(RIGHT(FPL_Combined[[#Headers],[Gameweek 07]],2)&lt;$B$622,INDEX(FPL_Results_Extract[Gameweek 07],MATCH($A494,FPL_Results_Extract[[Player]:[Player]],0)),INDEX(Team_Key[[Abbreviation]:[Abbreviation]],MATCH(LEFT(INDEX(FPL_Fixtures_Extract[],MATCH($A494,FPL_Fixtures_Extract[[Player]:[Player]],0),MATCH(FPL_Combined[[#Headers],[Gameweek 07]],FPL_Fixtures_Extract[#Headers],0)),LEN(INDEX(FPL_Fixtures_Extract[],MATCH($A494,FPL_Fixtures_Extract[[Player]:[Player]],0),MATCH(FPL_Combined[[#Headers],[Gameweek 07]],FPL_Fixtures_Extract[#Headers],0)))-4),Team_Key[[Full Name]:[Full Name]],0))&amp;RIGHT(INDEX(FPL_Fixtures_Extract[],MATCH($A494,FPL_Fixtures_Extract[[Player]:[Player]],0),MATCH(FPL_Combined[[#Headers],[Gameweek 07]],FPL_Fixtures_Extract[#Headers],0)),3))</f>
        <v>SOU(A) 1-3</v>
      </c>
      <c r="I494" t="str">
        <f ca="1">IF(RIGHT(FPL_Combined[[#Headers],[Gameweek 08]],2)&lt;$B$622,INDEX(FPL_Results_Extract[Gameweek 08],MATCH($A494,FPL_Results_Extract[[Player]:[Player]],0)),INDEX(Team_Key[[Abbreviation]:[Abbreviation]],MATCH(LEFT(INDEX(FPL_Fixtures_Extract[],MATCH($A494,FPL_Fixtures_Extract[[Player]:[Player]],0),MATCH(FPL_Combined[[#Headers],[Gameweek 08]],FPL_Fixtures_Extract[#Headers],0)),LEN(INDEX(FPL_Fixtures_Extract[],MATCH($A494,FPL_Fixtures_Extract[[Player]:[Player]],0),MATCH(FPL_Combined[[#Headers],[Gameweek 08]],FPL_Fixtures_Extract[#Headers],0)))-4),Team_Key[[Full Name]:[Full Name]],0))&amp;RIGHT(INDEX(FPL_Fixtures_Extract[],MATCH($A494,FPL_Fixtures_Extract[[Player]:[Player]],0),MATCH(FPL_Combined[[#Headers],[Gameweek 08]],FPL_Fixtures_Extract[#Headers],0)),3))</f>
        <v>TOT(H) 2-2</v>
      </c>
      <c r="J494" t="str">
        <f ca="1">IF(RIGHT(FPL_Combined[[#Headers],[Gameweek 09]],2)&lt;$B$622,INDEX(FPL_Results_Extract[Gameweek 09],MATCH($A494,FPL_Results_Extract[[Player]:[Player]],0)),INDEX(Team_Key[[Abbreviation]:[Abbreviation]],MATCH(LEFT(INDEX(FPL_Fixtures_Extract[],MATCH($A494,FPL_Fixtures_Extract[[Player]:[Player]],0),MATCH(FPL_Combined[[#Headers],[Gameweek 09]],FPL_Fixtures_Extract[#Headers],0)),LEN(INDEX(FPL_Fixtures_Extract[],MATCH($A494,FPL_Fixtures_Extract[[Player]:[Player]],0),MATCH(FPL_Combined[[#Headers],[Gameweek 09]],FPL_Fixtures_Extract[#Headers],0)))-4),Team_Key[[Full Name]:[Full Name]],0))&amp;RIGHT(INDEX(FPL_Fixtures_Extract[],MATCH($A494,FPL_Fixtures_Extract[[Player]:[Player]],0),MATCH(FPL_Combined[[#Headers],[Gameweek 09]],FPL_Fixtures_Extract[#Headers],0)),3))</f>
        <v>STK(H) 0-1</v>
      </c>
      <c r="K494" t="str">
        <f ca="1">IF(RIGHT(FPL_Combined[[#Headers],[Gameweek 10]],2)&lt;$B$622,INDEX(FPL_Results_Extract[Gameweek 10],MATCH($A494,FPL_Results_Extract[[Player]:[Player]],0)),INDEX(Team_Key[[Abbreviation]:[Abbreviation]],MATCH(LEFT(INDEX(FPL_Fixtures_Extract[],MATCH($A494,FPL_Fixtures_Extract[[Player]:[Player]],0),MATCH(FPL_Combined[[#Headers],[Gameweek 10]],FPL_Fixtures_Extract[#Headers],0)),LEN(INDEX(FPL_Fixtures_Extract[],MATCH($A494,FPL_Fixtures_Extract[[Player]:[Player]],0),MATCH(FPL_Combined[[#Headers],[Gameweek 10]],FPL_Fixtures_Extract[#Headers],0)))-4),Team_Key[[Full Name]:[Full Name]],0))&amp;RIGHT(INDEX(FPL_Fixtures_Extract[],MATCH($A494,FPL_Fixtures_Extract[[Player]:[Player]],0),MATCH(FPL_Combined[[#Headers],[Gameweek 10]],FPL_Fixtures_Extract[#Headers],0)),3))</f>
        <v>AVL(A) 2-1</v>
      </c>
      <c r="L494" t="str">
        <f ca="1">IF(RIGHT(FPL_Combined[[#Headers],[Gameweek 11]],2)&lt;$B$622,INDEX(FPL_Results_Extract[Gameweek 11],MATCH($A494,FPL_Results_Extract[[Player]:[Player]],0)),INDEX(Team_Key[[Abbreviation]:[Abbreviation]],MATCH(LEFT(INDEX(FPL_Fixtures_Extract[],MATCH($A494,FPL_Fixtures_Extract[[Player]:[Player]],0),MATCH(FPL_Combined[[#Headers],[Gameweek 11]],FPL_Fixtures_Extract[#Headers],0)),LEN(INDEX(FPL_Fixtures_Extract[],MATCH($A494,FPL_Fixtures_Extract[[Player]:[Player]],0),MATCH(FPL_Combined[[#Headers],[Gameweek 11]],FPL_Fixtures_Extract[#Headers],0)))-4),Team_Key[[Full Name]:[Full Name]],0))&amp;RIGHT(INDEX(FPL_Fixtures_Extract[],MATCH($A494,FPL_Fixtures_Extract[[Player]:[Player]],0),MATCH(FPL_Combined[[#Headers],[Gameweek 11]],FPL_Fixtures_Extract[#Headers],0)),3))</f>
        <v>ARS(H) 0-3</v>
      </c>
      <c r="M494" t="str">
        <f ca="1">IF(RIGHT(FPL_Combined[[#Headers],[Gameweek 12]],2)&lt;$B$622,INDEX(FPL_Results_Extract[Gameweek 12],MATCH($A494,FPL_Results_Extract[[Player]:[Player]],0)),INDEX(Team_Key[[Abbreviation]:[Abbreviation]],MATCH(LEFT(INDEX(FPL_Fixtures_Extract[],MATCH($A494,FPL_Fixtures_Extract[[Player]:[Player]],0),MATCH(FPL_Combined[[#Headers],[Gameweek 12]],FPL_Fixtures_Extract[#Headers],0)),LEN(INDEX(FPL_Fixtures_Extract[],MATCH($A494,FPL_Fixtures_Extract[[Player]:[Player]],0),MATCH(FPL_Combined[[#Headers],[Gameweek 12]],FPL_Fixtures_Extract[#Headers],0)))-4),Team_Key[[Full Name]:[Full Name]],0))&amp;RIGHT(INDEX(FPL_Fixtures_Extract[],MATCH($A494,FPL_Fixtures_Extract[[Player]:[Player]],0),MATCH(FPL_Combined[[#Headers],[Gameweek 12]],FPL_Fixtures_Extract[#Headers],0)),3))</f>
        <v>NOR(A) 0-1</v>
      </c>
      <c r="N494" t="str">
        <f ca="1">IF(RIGHT(FPL_Combined[[#Headers],[Gameweek 13]],2)&lt;$B$622,INDEX(FPL_Results_Extract[Gameweek 13],MATCH($A494,FPL_Results_Extract[[Player]:[Player]],0)),INDEX(Team_Key[[Abbreviation]:[Abbreviation]],MATCH(LEFT(INDEX(FPL_Fixtures_Extract[],MATCH($A494,FPL_Fixtures_Extract[[Player]:[Player]],0),MATCH(FPL_Combined[[#Headers],[Gameweek 13]],FPL_Fixtures_Extract[#Headers],0)),LEN(INDEX(FPL_Fixtures_Extract[],MATCH($A494,FPL_Fixtures_Extract[[Player]:[Player]],0),MATCH(FPL_Combined[[#Headers],[Gameweek 13]],FPL_Fixtures_Extract[#Headers],0)))-4),Team_Key[[Full Name]:[Full Name]],0))&amp;RIGHT(INDEX(FPL_Fixtures_Extract[],MATCH($A494,FPL_Fixtures_Extract[[Player]:[Player]],0),MATCH(FPL_Combined[[#Headers],[Gameweek 13]],FPL_Fixtures_Extract[#Headers],0)),3))</f>
        <v>BOU(H) 2-2</v>
      </c>
      <c r="O494" t="str">
        <f ca="1">IF(RIGHT(FPL_Combined[[#Headers],[Gameweek 14]],2)&lt;$B$622,INDEX(FPL_Results_Extract[Gameweek 14],MATCH($A494,FPL_Results_Extract[[Player]:[Player]],0)),INDEX(Team_Key[[Abbreviation]:[Abbreviation]],MATCH(LEFT(INDEX(FPL_Fixtures_Extract[],MATCH($A494,FPL_Fixtures_Extract[[Player]:[Player]],0),MATCH(FPL_Combined[[#Headers],[Gameweek 14]],FPL_Fixtures_Extract[#Headers],0)),LEN(INDEX(FPL_Fixtures_Extract[],MATCH($A494,FPL_Fixtures_Extract[[Player]:[Player]],0),MATCH(FPL_Combined[[#Headers],[Gameweek 14]],FPL_Fixtures_Extract[#Headers],0)))-4),Team_Key[[Full Name]:[Full Name]],0))&amp;RIGHT(INDEX(FPL_Fixtures_Extract[],MATCH($A494,FPL_Fixtures_Extract[[Player]:[Player]],0),MATCH(FPL_Combined[[#Headers],[Gameweek 14]],FPL_Fixtures_Extract[#Headers],0)),3))</f>
        <v>LIV(A) 0-1</v>
      </c>
      <c r="P494" t="str">
        <f ca="1">IF(RIGHT(FPL_Combined[[#Headers],[Gameweek 15]],2)&lt;$B$622,INDEX(FPL_Results_Extract[Gameweek 15],MATCH($A494,FPL_Results_Extract[[Player]:[Player]],0)),INDEX(Team_Key[[Abbreviation]:[Abbreviation]],MATCH(LEFT(INDEX(FPL_Fixtures_Extract[],MATCH($A494,FPL_Fixtures_Extract[[Player]:[Player]],0),MATCH(FPL_Combined[[#Headers],[Gameweek 15]],FPL_Fixtures_Extract[#Headers],0)),LEN(INDEX(FPL_Fixtures_Extract[],MATCH($A494,FPL_Fixtures_Extract[[Player]:[Player]],0),MATCH(FPL_Combined[[#Headers],[Gameweek 15]],FPL_Fixtures_Extract[#Headers],0)))-4),Team_Key[[Full Name]:[Full Name]],0))&amp;RIGHT(INDEX(FPL_Fixtures_Extract[],MATCH($A494,FPL_Fixtures_Extract[[Player]:[Player]],0),MATCH(FPL_Combined[[#Headers],[Gameweek 15]],FPL_Fixtures_Extract[#Headers],0)),3))</f>
        <v>LEI(H) 0-3</v>
      </c>
      <c r="Q494" t="str">
        <f ca="1">IF(RIGHT(FPL_Combined[[#Headers],[Gameweek 16]],2)&lt;$B$622,INDEX(FPL_Results_Extract[Gameweek 16],MATCH($A494,FPL_Results_Extract[[Player]:[Player]],0)),INDEX(Team_Key[[Abbreviation]:[Abbreviation]],MATCH(LEFT(INDEX(FPL_Fixtures_Extract[],MATCH($A494,FPL_Fixtures_Extract[[Player]:[Player]],0),MATCH(FPL_Combined[[#Headers],[Gameweek 16]],FPL_Fixtures_Extract[#Headers],0)),LEN(INDEX(FPL_Fixtures_Extract[],MATCH($A494,FPL_Fixtures_Extract[[Player]:[Player]],0),MATCH(FPL_Combined[[#Headers],[Gameweek 16]],FPL_Fixtures_Extract[#Headers],0)))-4),Team_Key[[Full Name]:[Full Name]],0))&amp;RIGHT(INDEX(FPL_Fixtures_Extract[],MATCH($A494,FPL_Fixtures_Extract[[Player]:[Player]],0),MATCH(FPL_Combined[[#Headers],[Gameweek 16]],FPL_Fixtures_Extract[#Headers],0)),3))</f>
        <v>MCI(A) 1-2</v>
      </c>
      <c r="R494" t="str">
        <f ca="1">IF(RIGHT(FPL_Combined[[#Headers],[Gameweek 17]],2)&lt;$B$622,INDEX(FPL_Results_Extract[Gameweek 17],MATCH($A494,FPL_Results_Extract[[Player]:[Player]],0)),INDEX(Team_Key[[Abbreviation]:[Abbreviation]],MATCH(LEFT(INDEX(FPL_Fixtures_Extract[],MATCH($A494,FPL_Fixtures_Extract[[Player]:[Player]],0),MATCH(FPL_Combined[[#Headers],[Gameweek 17]],FPL_Fixtures_Extract[#Headers],0)),LEN(INDEX(FPL_Fixtures_Extract[],MATCH($A494,FPL_Fixtures_Extract[[Player]:[Player]],0),MATCH(FPL_Combined[[#Headers],[Gameweek 17]],FPL_Fixtures_Extract[#Headers],0)))-4),Team_Key[[Full Name]:[Full Name]],0))&amp;RIGHT(INDEX(FPL_Fixtures_Extract[],MATCH($A494,FPL_Fixtures_Extract[[Player]:[Player]],0),MATCH(FPL_Combined[[#Headers],[Gameweek 17]],FPL_Fixtures_Extract[#Headers],0)),3))</f>
        <v>WHU(H) 0-0</v>
      </c>
      <c r="S494" t="str">
        <f ca="1">IF(RIGHT(FPL_Combined[[#Headers],[Gameweek 18]],2)&lt;$B$622,INDEX(FPL_Results_Extract[Gameweek 18],MATCH($A494,FPL_Results_Extract[[Player]:[Player]],0)),INDEX(Team_Key[[Abbreviation]:[Abbreviation]],MATCH(LEFT(INDEX(FPL_Fixtures_Extract[],MATCH($A494,FPL_Fixtures_Extract[[Player]:[Player]],0),MATCH(FPL_Combined[[#Headers],[Gameweek 18]],FPL_Fixtures_Extract[#Headers],0)),LEN(INDEX(FPL_Fixtures_Extract[],MATCH($A494,FPL_Fixtures_Extract[[Player]:[Player]],0),MATCH(FPL_Combined[[#Headers],[Gameweek 18]],FPL_Fixtures_Extract[#Headers],0)))-4),Team_Key[[Full Name]:[Full Name]],0))&amp;RIGHT(INDEX(FPL_Fixtures_Extract[],MATCH($A494,FPL_Fixtures_Extract[[Player]:[Player]],0),MATCH(FPL_Combined[[#Headers],[Gameweek 18]],FPL_Fixtures_Extract[#Headers],0)),3))</f>
        <v>WBA(H) 1-0</v>
      </c>
      <c r="T494" t="str">
        <f ca="1">IF(RIGHT(FPL_Combined[[#Headers],[Gameweek 19]],2)&lt;$B$622,INDEX(FPL_Results_Extract[Gameweek 19],MATCH($A494,FPL_Results_Extract[[Player]:[Player]],0)),INDEX(Team_Key[[Abbreviation]:[Abbreviation]],MATCH(LEFT(INDEX(FPL_Fixtures_Extract[],MATCH($A494,FPL_Fixtures_Extract[[Player]:[Player]],0),MATCH(FPL_Combined[[#Headers],[Gameweek 19]],FPL_Fixtures_Extract[#Headers],0)),LEN(INDEX(FPL_Fixtures_Extract[],MATCH($A494,FPL_Fixtures_Extract[[Player]:[Player]],0),MATCH(FPL_Combined[[#Headers],[Gameweek 19]],FPL_Fixtures_Extract[#Headers],0)))-4),Team_Key[[Full Name]:[Full Name]],0))&amp;RIGHT(INDEX(FPL_Fixtures_Extract[],MATCH($A494,FPL_Fixtures_Extract[[Player]:[Player]],0),MATCH(FPL_Combined[[#Headers],[Gameweek 19]],FPL_Fixtures_Extract[#Headers],0)),3))</f>
        <v>CRY(A) 0-0</v>
      </c>
      <c r="U494" t="str">
        <f ca="1">IF(RIGHT(FPL_Combined[[#Headers],[Gameweek 20]],2)&lt;$B$622,INDEX(FPL_Results_Extract[Gameweek 20],MATCH($A494,FPL_Results_Extract[[Player]:[Player]],0)),INDEX(Team_Key[[Abbreviation]:[Abbreviation]],MATCH(LEFT(INDEX(FPL_Fixtures_Extract[],MATCH($A494,FPL_Fixtures_Extract[[Player]:[Player]],0),MATCH(FPL_Combined[[#Headers],[Gameweek 20]],FPL_Fixtures_Extract[#Headers],0)),LEN(INDEX(FPL_Fixtures_Extract[],MATCH($A494,FPL_Fixtures_Extract[[Player]:[Player]],0),MATCH(FPL_Combined[[#Headers],[Gameweek 20]],FPL_Fixtures_Extract[#Headers],0)))-4),Team_Key[[Full Name]:[Full Name]],0))&amp;RIGHT(INDEX(FPL_Fixtures_Extract[],MATCH($A494,FPL_Fixtures_Extract[[Player]:[Player]],0),MATCH(FPL_Combined[[#Headers],[Gameweek 20]],FPL_Fixtures_Extract[#Headers],0)),3))</f>
        <v>MUN(A) 1-2</v>
      </c>
      <c r="V494" t="str">
        <f ca="1">IF(RIGHT(FPL_Combined[[#Headers],[Gameweek 21]],2)&lt;$B$622,INDEX(FPL_Results_Extract[Gameweek 21],MATCH($A494,FPL_Results_Extract[[Player]:[Player]],0)),INDEX(Team_Key[[Abbreviation]:[Abbreviation]],MATCH(LEFT(INDEX(FPL_Fixtures_Extract[],MATCH($A494,FPL_Fixtures_Extract[[Player]:[Player]],0),MATCH(FPL_Combined[[#Headers],[Gameweek 21]],FPL_Fixtures_Extract[#Headers],0)),LEN(INDEX(FPL_Fixtures_Extract[],MATCH($A494,FPL_Fixtures_Extract[[Player]:[Player]],0),MATCH(FPL_Combined[[#Headers],[Gameweek 21]],FPL_Fixtures_Extract[#Headers],0)))-4),Team_Key[[Full Name]:[Full Name]],0))&amp;RIGHT(INDEX(FPL_Fixtures_Extract[],MATCH($A494,FPL_Fixtures_Extract[[Player]:[Player]],0),MATCH(FPL_Combined[[#Headers],[Gameweek 21]],FPL_Fixtures_Extract[#Headers],0)),3))</f>
        <v>SUN(H) 2-4</v>
      </c>
      <c r="W494" t="str">
        <f ca="1">IF(RIGHT(FPL_Combined[[#Headers],[Gameweek 22]],2)&lt;$B$622,INDEX(FPL_Results_Extract[Gameweek 22],MATCH($A494,FPL_Results_Extract[[Player]:[Player]],0)),INDEX(Team_Key[[Abbreviation]:[Abbreviation]],MATCH(LEFT(INDEX(FPL_Fixtures_Extract[],MATCH($A494,FPL_Fixtures_Extract[[Player]:[Player]],0),MATCH(FPL_Combined[[#Headers],[Gameweek 22]],FPL_Fixtures_Extract[#Headers],0)),LEN(INDEX(FPL_Fixtures_Extract[],MATCH($A494,FPL_Fixtures_Extract[[Player]:[Player]],0),MATCH(FPL_Combined[[#Headers],[Gameweek 22]],FPL_Fixtures_Extract[#Headers],0)))-4),Team_Key[[Full Name]:[Full Name]],0))&amp;RIGHT(INDEX(FPL_Fixtures_Extract[],MATCH($A494,FPL_Fixtures_Extract[[Player]:[Player]],0),MATCH(FPL_Combined[[#Headers],[Gameweek 22]],FPL_Fixtures_Extract[#Headers],0)),3))</f>
        <v>WAT(H) 1-0</v>
      </c>
      <c r="X494" t="str">
        <f ca="1">IF(RIGHT(FPL_Combined[[#Headers],[Gameweek 23]],2)&lt;$B$622,INDEX(FPL_Results_Extract[Gameweek 23],MATCH($A494,FPL_Results_Extract[[Player]:[Player]],0)),INDEX(Team_Key[[Abbreviation]:[Abbreviation]],MATCH(LEFT(INDEX(FPL_Fixtures_Extract[],MATCH($A494,FPL_Fixtures_Extract[[Player]:[Player]],0),MATCH(FPL_Combined[[#Headers],[Gameweek 23]],FPL_Fixtures_Extract[#Headers],0)),LEN(INDEX(FPL_Fixtures_Extract[],MATCH($A494,FPL_Fixtures_Extract[[Player]:[Player]],0),MATCH(FPL_Combined[[#Headers],[Gameweek 23]],FPL_Fixtures_Extract[#Headers],0)))-4),Team_Key[[Full Name]:[Full Name]],0))&amp;RIGHT(INDEX(FPL_Fixtures_Extract[],MATCH($A494,FPL_Fixtures_Extract[[Player]:[Player]],0),MATCH(FPL_Combined[[#Headers],[Gameweek 23]],FPL_Fixtures_Extract[#Headers],0)),3))</f>
        <v>EVE(A) 2-1</v>
      </c>
      <c r="Y494" t="str">
        <f ca="1">IF(RIGHT(FPL_Combined[[#Headers],[Gameweek 24]],2)&lt;$B$622,INDEX(FPL_Results_Extract[Team],MATCH($A494,FPL_Results_Extract[[Player]:[Player]],0)),INDEX(Team_Key[[Abbreviation]:[Abbreviation]],MATCH(LEFT(INDEX(FPL_Fixtures_Extract[],MATCH($A494,FPL_Fixtures_Extract[[Player]:[Player]],0),MATCH(FPL_Combined[[#Headers],[Gameweek 24]],FPL_Fixtures_Extract[#Headers],0)),LEN(INDEX(FPL_Fixtures_Extract[],MATCH($A494,FPL_Fixtures_Extract[[Player]:[Player]],0),MATCH(FPL_Combined[[#Headers],[Gameweek 24]],FPL_Fixtures_Extract[#Headers],0)))-4),Team_Key[[Full Name]:[Full Name]],0))&amp;RIGHT(INDEX(FPL_Fixtures_Extract[],MATCH($A494,FPL_Fixtures_Extract[[Player]:[Player]],0),MATCH(FPL_Combined[[#Headers],[Gameweek 24]],FPL_Fixtures_Extract[#Headers],0)),3))</f>
        <v>SWA</v>
      </c>
      <c r="Z494" t="str">
        <f ca="1">IF(RIGHT(FPL_Combined[[#Headers],[Gameweek 25]],2)&lt;$B$622,INDEX(FPL_Results_Extract[Player],MATCH($A494,FPL_Results_Extract[[Player]:[Player]],0)),INDEX(Team_Key[[Abbreviation]:[Abbreviation]],MATCH(LEFT(INDEX(FPL_Fixtures_Extract[],MATCH($A494,FPL_Fixtures_Extract[[Player]:[Player]],0),MATCH(FPL_Combined[[#Headers],[Gameweek 25]],FPL_Fixtures_Extract[#Headers],0)),LEN(INDEX(FPL_Fixtures_Extract[],MATCH($A494,FPL_Fixtures_Extract[[Player]:[Player]],0),MATCH(FPL_Combined[[#Headers],[Gameweek 25]],FPL_Fixtures_Extract[#Headers],0)))-4),Team_Key[[Full Name]:[Full Name]],0))&amp;RIGHT(INDEX(FPL_Fixtures_Extract[],MATCH($A494,FPL_Fixtures_Extract[[Player]:[Player]],0),MATCH(FPL_Combined[[#Headers],[Gameweek 25]],FPL_Fixtures_Extract[#Headers],0)),3))</f>
        <v>Routledge</v>
      </c>
      <c r="AA494" t="str">
        <f ca="1">IF(RIGHT(FPL_Combined[[#Headers],[Gameweek 26]],2)&lt;$B$622,INDEX(FPL_Results_Extract[Gameweek 01],MATCH($A494,FPL_Results_Extract[[Player]:[Player]],0)),INDEX(Team_Key[[Abbreviation]:[Abbreviation]],MATCH(LEFT(INDEX(FPL_Fixtures_Extract[],MATCH($A494,FPL_Fixtures_Extract[[Player]:[Player]],0),MATCH(FPL_Combined[[#Headers],[Gameweek 26]],FPL_Fixtures_Extract[#Headers],0)),LEN(INDEX(FPL_Fixtures_Extract[],MATCH($A494,FPL_Fixtures_Extract[[Player]:[Player]],0),MATCH(FPL_Combined[[#Headers],[Gameweek 26]],FPL_Fixtures_Extract[#Headers],0)))-4),Team_Key[[Full Name]:[Full Name]],0))&amp;RIGHT(INDEX(FPL_Fixtures_Extract[],MATCH($A494,FPL_Fixtures_Extract[[Player]:[Player]],0),MATCH(FPL_Combined[[#Headers],[Gameweek 26]],FPL_Fixtures_Extract[#Headers],0)),3))</f>
        <v>CHE(A) 2-2</v>
      </c>
      <c r="AB494" t="str">
        <f ca="1">IF(RIGHT(FPL_Combined[[#Headers],[Gameweek 27]],2)&lt;$B$622,INDEX(FPL_Results_Extract[Gameweek 02],MATCH($A494,FPL_Results_Extract[[Player]:[Player]],0)),INDEX(Team_Key[[Abbreviation]:[Abbreviation]],MATCH(LEFT(INDEX(FPL_Fixtures_Extract[],MATCH($A494,FPL_Fixtures_Extract[[Player]:[Player]],0),MATCH(FPL_Combined[[#Headers],[Gameweek 27]],FPL_Fixtures_Extract[#Headers],0)),LEN(INDEX(FPL_Fixtures_Extract[],MATCH($A494,FPL_Fixtures_Extract[[Player]:[Player]],0),MATCH(FPL_Combined[[#Headers],[Gameweek 27]],FPL_Fixtures_Extract[#Headers],0)))-4),Team_Key[[Full Name]:[Full Name]],0))&amp;RIGHT(INDEX(FPL_Fixtures_Extract[],MATCH($A494,FPL_Fixtures_Extract[[Player]:[Player]],0),MATCH(FPL_Combined[[#Headers],[Gameweek 27]],FPL_Fixtures_Extract[#Headers],0)),3))</f>
        <v>NEW(H) 2-0</v>
      </c>
      <c r="AC494" t="str">
        <f ca="1">IF(RIGHT(FPL_Combined[[#Headers],[Gameweek 28]],2)&lt;$B$622,INDEX(FPL_Results_Extract[Gameweek 03],MATCH($A494,FPL_Results_Extract[[Player]:[Player]],0)),INDEX(Team_Key[[Abbreviation]:[Abbreviation]],MATCH(LEFT(INDEX(FPL_Fixtures_Extract[],MATCH($A494,FPL_Fixtures_Extract[[Player]:[Player]],0),MATCH(FPL_Combined[[#Headers],[Gameweek 28]],FPL_Fixtures_Extract[#Headers],0)),LEN(INDEX(FPL_Fixtures_Extract[],MATCH($A494,FPL_Fixtures_Extract[[Player]:[Player]],0),MATCH(FPL_Combined[[#Headers],[Gameweek 28]],FPL_Fixtures_Extract[#Headers],0)))-4),Team_Key[[Full Name]:[Full Name]],0))&amp;RIGHT(INDEX(FPL_Fixtures_Extract[],MATCH($A494,FPL_Fixtures_Extract[[Player]:[Player]],0),MATCH(FPL_Combined[[#Headers],[Gameweek 28]],FPL_Fixtures_Extract[#Headers],0)),3))</f>
        <v>SUN(A) 1-1</v>
      </c>
      <c r="AD494" t="str">
        <f ca="1">IF(RIGHT(FPL_Combined[[#Headers],[Gameweek 29]],2)&lt;$B$622,INDEX(FPL_Results_Extract[Gameweek 04],MATCH($A494,FPL_Results_Extract[[Player]:[Player]],0)),INDEX(Team_Key[[Abbreviation]:[Abbreviation]],MATCH(LEFT(INDEX(FPL_Fixtures_Extract[],MATCH($A494,FPL_Fixtures_Extract[[Player]:[Player]],0),MATCH(FPL_Combined[[#Headers],[Gameweek 29]],FPL_Fixtures_Extract[#Headers],0)),LEN(INDEX(FPL_Fixtures_Extract[],MATCH($A494,FPL_Fixtures_Extract[[Player]:[Player]],0),MATCH(FPL_Combined[[#Headers],[Gameweek 29]],FPL_Fixtures_Extract[#Headers],0)))-4),Team_Key[[Full Name]:[Full Name]],0))&amp;RIGHT(INDEX(FPL_Fixtures_Extract[],MATCH($A494,FPL_Fixtures_Extract[[Player]:[Player]],0),MATCH(FPL_Combined[[#Headers],[Gameweek 29]],FPL_Fixtures_Extract[#Headers],0)),3))</f>
        <v>NOR(H)</v>
      </c>
      <c r="AE494" t="str">
        <f ca="1">IF(RIGHT(FPL_Combined[[#Headers],[Gameweek 30]],2)&lt;$B$622,INDEX(FPL_Results_Extract[Gameweek 05],MATCH($A494,FPL_Results_Extract[[Player]:[Player]],0)),INDEX(Team_Key[[Abbreviation]:[Abbreviation]],MATCH(LEFT(INDEX(FPL_Fixtures_Extract[],MATCH($A494,FPL_Fixtures_Extract[[Player]:[Player]],0),MATCH(FPL_Combined[[#Headers],[Gameweek 30]],FPL_Fixtures_Extract[#Headers],0)),LEN(INDEX(FPL_Fixtures_Extract[],MATCH($A494,FPL_Fixtures_Extract[[Player]:[Player]],0),MATCH(FPL_Combined[[#Headers],[Gameweek 30]],FPL_Fixtures_Extract[#Headers],0)))-4),Team_Key[[Full Name]:[Full Name]],0))&amp;RIGHT(INDEX(FPL_Fixtures_Extract[],MATCH($A494,FPL_Fixtures_Extract[[Player]:[Player]],0),MATCH(FPL_Combined[[#Headers],[Gameweek 30]],FPL_Fixtures_Extract[#Headers],0)),3))</f>
        <v>BOU(A)</v>
      </c>
      <c r="AF494" t="str">
        <f ca="1">IF(RIGHT(FPL_Combined[[#Headers],[Gameweek 31]],2)&lt;$B$622,INDEX(FPL_Results_Extract[Gameweek 06],MATCH($A494,FPL_Results_Extract[[Player]:[Player]],0)),INDEX(Team_Key[[Abbreviation]:[Abbreviation]],MATCH(LEFT(INDEX(FPL_Fixtures_Extract[],MATCH($A494,FPL_Fixtures_Extract[[Player]:[Player]],0),MATCH(FPL_Combined[[#Headers],[Gameweek 31]],FPL_Fixtures_Extract[#Headers],0)),LEN(INDEX(FPL_Fixtures_Extract[],MATCH($A494,FPL_Fixtures_Extract[[Player]:[Player]],0),MATCH(FPL_Combined[[#Headers],[Gameweek 31]],FPL_Fixtures_Extract[#Headers],0)))-4),Team_Key[[Full Name]:[Full Name]],0))&amp;RIGHT(INDEX(FPL_Fixtures_Extract[],MATCH($A494,FPL_Fixtures_Extract[[Player]:[Player]],0),MATCH(FPL_Combined[[#Headers],[Gameweek 31]],FPL_Fixtures_Extract[#Headers],0)),3))</f>
        <v>AVL(H)</v>
      </c>
      <c r="AG494" t="str">
        <f ca="1">IF(RIGHT(FPL_Combined[[#Headers],[Gameweek 32]],2)&lt;$B$622,INDEX(FPL_Results_Extract[Gameweek 07],MATCH($A494,FPL_Results_Extract[[Player]:[Player]],0)),INDEX(Team_Key[[Abbreviation]:[Abbreviation]],MATCH(LEFT(INDEX(FPL_Fixtures_Extract[],MATCH($A494,FPL_Fixtures_Extract[[Player]:[Player]],0),MATCH(FPL_Combined[[#Headers],[Gameweek 32]],FPL_Fixtures_Extract[#Headers],0)),LEN(INDEX(FPL_Fixtures_Extract[],MATCH($A494,FPL_Fixtures_Extract[[Player]:[Player]],0),MATCH(FPL_Combined[[#Headers],[Gameweek 32]],FPL_Fixtures_Extract[#Headers],0)))-4),Team_Key[[Full Name]:[Full Name]],0))&amp;RIGHT(INDEX(FPL_Fixtures_Extract[],MATCH($A494,FPL_Fixtures_Extract[[Player]:[Player]],0),MATCH(FPL_Combined[[#Headers],[Gameweek 32]],FPL_Fixtures_Extract[#Headers],0)),3))</f>
        <v>STK(A)</v>
      </c>
      <c r="AH494" t="str">
        <f ca="1">IF(RIGHT(FPL_Combined[[#Headers],[Gameweek 33]],2)&lt;$B$622,INDEX(FPL_Results_Extract[Gameweek 08],MATCH($A494,FPL_Results_Extract[[Player]:[Player]],0)),INDEX(Team_Key[[Abbreviation]:[Abbreviation]],MATCH(LEFT(INDEX(FPL_Fixtures_Extract[],MATCH($A494,FPL_Fixtures_Extract[[Player]:[Player]],0),MATCH(FPL_Combined[[#Headers],[Gameweek 33]],FPL_Fixtures_Extract[#Headers],0)),LEN(INDEX(FPL_Fixtures_Extract[],MATCH($A494,FPL_Fixtures_Extract[[Player]:[Player]],0),MATCH(FPL_Combined[[#Headers],[Gameweek 33]],FPL_Fixtures_Extract[#Headers],0)))-4),Team_Key[[Full Name]:[Full Name]],0))&amp;RIGHT(INDEX(FPL_Fixtures_Extract[],MATCH($A494,FPL_Fixtures_Extract[[Player]:[Player]],0),MATCH(FPL_Combined[[#Headers],[Gameweek 33]],FPL_Fixtures_Extract[#Headers],0)),3))</f>
        <v>CHE(H)</v>
      </c>
      <c r="AI494" t="str">
        <f ca="1">IF(RIGHT(FPL_Combined[[#Headers],[Gameweek 34]],2)&lt;$B$622,INDEX(FPL_Results_Extract[Gameweek 09],MATCH($A494,FPL_Results_Extract[[Player]:[Player]],0)),INDEX(Team_Key[[Abbreviation]:[Abbreviation]],MATCH(LEFT(INDEX(FPL_Fixtures_Extract[],MATCH($A494,FPL_Fixtures_Extract[[Player]:[Player]],0),MATCH(FPL_Combined[[#Headers],[Gameweek 34]],FPL_Fixtures_Extract[#Headers],0)),LEN(INDEX(FPL_Fixtures_Extract[],MATCH($A494,FPL_Fixtures_Extract[[Player]:[Player]],0),MATCH(FPL_Combined[[#Headers],[Gameweek 34]],FPL_Fixtures_Extract[#Headers],0)))-4),Team_Key[[Full Name]:[Full Name]],0))&amp;RIGHT(INDEX(FPL_Fixtures_Extract[],MATCH($A494,FPL_Fixtures_Extract[[Player]:[Player]],0),MATCH(FPL_Combined[[#Headers],[Gameweek 34]],FPL_Fixtures_Extract[#Headers],0)),3))</f>
        <v>NEW(A)</v>
      </c>
      <c r="AJ494" t="str">
        <f ca="1">IF(RIGHT(FPL_Combined[[#Headers],[Gameweek 35]],2)&lt;$B$622,INDEX(FPL_Results_Extract[Gameweek 10],MATCH($A494,FPL_Results_Extract[[Player]:[Player]],0)),INDEX(Team_Key[[Abbreviation]:[Abbreviation]],MATCH(LEFT(INDEX(FPL_Fixtures_Extract[],MATCH($A494,FPL_Fixtures_Extract[[Player]:[Player]],0),MATCH(FPL_Combined[[#Headers],[Gameweek 35]],FPL_Fixtures_Extract[#Headers],0)),LEN(INDEX(FPL_Fixtures_Extract[],MATCH($A494,FPL_Fixtures_Extract[[Player]:[Player]],0),MATCH(FPL_Combined[[#Headers],[Gameweek 35]],FPL_Fixtures_Extract[#Headers],0)))-4),Team_Key[[Full Name]:[Full Name]],0))&amp;RIGHT(INDEX(FPL_Fixtures_Extract[],MATCH($A494,FPL_Fixtures_Extract[[Player]:[Player]],0),MATCH(FPL_Combined[[#Headers],[Gameweek 35]],FPL_Fixtures_Extract[#Headers],0)),3))</f>
        <v>LEI(A)</v>
      </c>
      <c r="AK494" t="str">
        <f ca="1">IF(RIGHT(FPL_Combined[[#Headers],[Gameweek 36]],2)&lt;$B$622,INDEX(FPL_Results_Extract[Gameweek 11],MATCH($A494,FPL_Results_Extract[[Player]:[Player]],0)),INDEX(Team_Key[[Abbreviation]:[Abbreviation]],MATCH(LEFT(INDEX(FPL_Fixtures_Extract[],MATCH($A494,FPL_Fixtures_Extract[[Player]:[Player]],0),MATCH(FPL_Combined[[#Headers],[Gameweek 36]],FPL_Fixtures_Extract[#Headers],0)),LEN(INDEX(FPL_Fixtures_Extract[],MATCH($A494,FPL_Fixtures_Extract[[Player]:[Player]],0),MATCH(FPL_Combined[[#Headers],[Gameweek 36]],FPL_Fixtures_Extract[#Headers],0)))-4),Team_Key[[Full Name]:[Full Name]],0))&amp;RIGHT(INDEX(FPL_Fixtures_Extract[],MATCH($A494,FPL_Fixtures_Extract[[Player]:[Player]],0),MATCH(FPL_Combined[[#Headers],[Gameweek 36]],FPL_Fixtures_Extract[#Headers],0)),3))</f>
        <v>LIV(H)</v>
      </c>
      <c r="AL494" t="str">
        <f ca="1">IF(RIGHT(FPL_Combined[[#Headers],[Gameweek 37]],2)&lt;$B$622,INDEX(FPL_Results_Extract[Gameweek 12],MATCH($A494,FPL_Results_Extract[[Player]:[Player]],0)),INDEX(Team_Key[[Abbreviation]:[Abbreviation]],MATCH(LEFT(INDEX(FPL_Fixtures_Extract[],MATCH($A494,FPL_Fixtures_Extract[[Player]:[Player]],0),MATCH(FPL_Combined[[#Headers],[Gameweek 37]],FPL_Fixtures_Extract[#Headers],0)),LEN(INDEX(FPL_Fixtures_Extract[],MATCH($A494,FPL_Fixtures_Extract[[Player]:[Player]],0),MATCH(FPL_Combined[[#Headers],[Gameweek 37]],FPL_Fixtures_Extract[#Headers],0)))-4),Team_Key[[Full Name]:[Full Name]],0))&amp;RIGHT(INDEX(FPL_Fixtures_Extract[],MATCH($A494,FPL_Fixtures_Extract[[Player]:[Player]],0),MATCH(FPL_Combined[[#Headers],[Gameweek 37]],FPL_Fixtures_Extract[#Headers],0)),3))</f>
        <v>WHU(A)</v>
      </c>
      <c r="AM494" t="str">
        <f ca="1">IF(RIGHT(FPL_Combined[[#Headers],[Gameweek 38]],2)&lt;$B$622,INDEX(FPL_Results_Extract[Gameweek 13],MATCH($A494,FPL_Results_Extract[[Player]:[Player]],0)),INDEX(Team_Key[[Abbreviation]:[Abbreviation]],MATCH(LEFT(INDEX(FPL_Fixtures_Extract[],MATCH($A494,FPL_Fixtures_Extract[[Player]:[Player]],0),MATCH(FPL_Combined[[#Headers],[Gameweek 38]],FPL_Fixtures_Extract[#Headers],0)),LEN(INDEX(FPL_Fixtures_Extract[],MATCH($A494,FPL_Fixtures_Extract[[Player]:[Player]],0),MATCH(FPL_Combined[[#Headers],[Gameweek 38]],FPL_Fixtures_Extract[#Headers],0)))-4),Team_Key[[Full Name]:[Full Name]],0))&amp;RIGHT(INDEX(FPL_Fixtures_Extract[],MATCH($A494,FPL_Fixtures_Extract[[Player]:[Player]],0),MATCH(FPL_Combined[[#Headers],[Gameweek 38]],FPL_Fixtures_Extract[#Headers],0)),3))</f>
        <v>MCI(H)</v>
      </c>
    </row>
    <row r="495" spans="1:39" x14ac:dyDescent="0.45">
      <c r="A495" t="s">
        <v>267</v>
      </c>
      <c r="B495" t="str">
        <f ca="1">IF(RIGHT(FPL_Combined[[#Headers],[Gameweek 01]],2)&lt;$B$622,INDEX(FPL_Results_Extract[Gameweek 01],MATCH($A495,FPL_Results_Extract[[Player]:[Player]],0)),INDEX(Team_Key[[Abbreviation]:[Abbreviation]],MATCH(LEFT(INDEX(FPL_Fixtures_Extract[],MATCH($A495,FPL_Fixtures_Extract[[Player]:[Player]],0),MATCH(FPL_Combined[[#Headers],[Gameweek 01]],FPL_Fixtures_Extract[#Headers],0)),LEN(INDEX(FPL_Fixtures_Extract[],MATCH($A495,FPL_Fixtures_Extract[[Player]:[Player]],0),MATCH(FPL_Combined[[#Headers],[Gameweek 01]],FPL_Fixtures_Extract[#Headers],0)))-4),Team_Key[[Full Name]:[Full Name]],0))&amp;RIGHT(INDEX(FPL_Fixtures_Extract[],MATCH($A495,FPL_Fixtures_Extract[[Player]:[Player]],0),MATCH(FPL_Combined[[#Headers],[Gameweek 01]],FPL_Fixtures_Extract[#Headers],0)),3))</f>
        <v>CRY(H) 1-3</v>
      </c>
      <c r="C495" t="str">
        <f ca="1">IF(RIGHT(FPL_Combined[[#Headers],[Gameweek 02]],2)&lt;$B$622,INDEX(FPL_Results_Extract[Gameweek 02],MATCH($A495,FPL_Results_Extract[[Player]:[Player]],0)),INDEX(Team_Key[[Abbreviation]:[Abbreviation]],MATCH(LEFT(INDEX(FPL_Fixtures_Extract[],MATCH($A495,FPL_Fixtures_Extract[[Player]:[Player]],0),MATCH(FPL_Combined[[#Headers],[Gameweek 02]],FPL_Fixtures_Extract[#Headers],0)),LEN(INDEX(FPL_Fixtures_Extract[],MATCH($A495,FPL_Fixtures_Extract[[Player]:[Player]],0),MATCH(FPL_Combined[[#Headers],[Gameweek 02]],FPL_Fixtures_Extract[#Headers],0)))-4),Team_Key[[Full Name]:[Full Name]],0))&amp;RIGHT(INDEX(FPL_Fixtures_Extract[],MATCH($A495,FPL_Fixtures_Extract[[Player]:[Player]],0),MATCH(FPL_Combined[[#Headers],[Gameweek 02]],FPL_Fixtures_Extract[#Headers],0)),3))</f>
        <v>SUN(A) 3-1</v>
      </c>
      <c r="D495" t="str">
        <f ca="1">IF(RIGHT(FPL_Combined[[#Headers],[Gameweek 03]],2)&lt;$B$622,INDEX(FPL_Results_Extract[Gameweek 03],MATCH($A495,FPL_Results_Extract[[Player]:[Player]],0)),INDEX(Team_Key[[Abbreviation]:[Abbreviation]],MATCH(LEFT(INDEX(FPL_Fixtures_Extract[],MATCH($A495,FPL_Fixtures_Extract[[Player]:[Player]],0),MATCH(FPL_Combined[[#Headers],[Gameweek 03]],FPL_Fixtures_Extract[#Headers],0)),LEN(INDEX(FPL_Fixtures_Extract[],MATCH($A495,FPL_Fixtures_Extract[[Player]:[Player]],0),MATCH(FPL_Combined[[#Headers],[Gameweek 03]],FPL_Fixtures_Extract[#Headers],0)))-4),Team_Key[[Full Name]:[Full Name]],0))&amp;RIGHT(INDEX(FPL_Fixtures_Extract[],MATCH($A495,FPL_Fixtures_Extract[[Player]:[Player]],0),MATCH(FPL_Combined[[#Headers],[Gameweek 03]],FPL_Fixtures_Extract[#Headers],0)),3))</f>
        <v>STK(H) 1-1</v>
      </c>
      <c r="E495" t="str">
        <f ca="1">IF(RIGHT(FPL_Combined[[#Headers],[Gameweek 04]],2)&lt;$B$622,INDEX(FPL_Results_Extract[Gameweek 04],MATCH($A495,FPL_Results_Extract[[Player]:[Player]],0)),INDEX(Team_Key[[Abbreviation]:[Abbreviation]],MATCH(LEFT(INDEX(FPL_Fixtures_Extract[],MATCH($A495,FPL_Fixtures_Extract[[Player]:[Player]],0),MATCH(FPL_Combined[[#Headers],[Gameweek 04]],FPL_Fixtures_Extract[#Headers],0)),LEN(INDEX(FPL_Fixtures_Extract[],MATCH($A495,FPL_Fixtures_Extract[[Player]:[Player]],0),MATCH(FPL_Combined[[#Headers],[Gameweek 04]],FPL_Fixtures_Extract[#Headers],0)))-4),Team_Key[[Full Name]:[Full Name]],0))&amp;RIGHT(INDEX(FPL_Fixtures_Extract[],MATCH($A495,FPL_Fixtures_Extract[[Player]:[Player]],0),MATCH(FPL_Combined[[#Headers],[Gameweek 04]],FPL_Fixtures_Extract[#Headers],0)),3))</f>
        <v>SOU(A) 0-3</v>
      </c>
      <c r="F495" t="str">
        <f ca="1">IF(RIGHT(FPL_Combined[[#Headers],[Gameweek 05]],2)&lt;$B$622,INDEX(FPL_Results_Extract[Gameweek 05],MATCH($A495,FPL_Results_Extract[[Player]:[Player]],0)),INDEX(Team_Key[[Abbreviation]:[Abbreviation]],MATCH(LEFT(INDEX(FPL_Fixtures_Extract[],MATCH($A495,FPL_Fixtures_Extract[[Player]:[Player]],0),MATCH(FPL_Combined[[#Headers],[Gameweek 05]],FPL_Fixtures_Extract[#Headers],0)),LEN(INDEX(FPL_Fixtures_Extract[],MATCH($A495,FPL_Fixtures_Extract[[Player]:[Player]],0),MATCH(FPL_Combined[[#Headers],[Gameweek 05]],FPL_Fixtures_Extract[#Headers],0)))-4),Team_Key[[Full Name]:[Full Name]],0))&amp;RIGHT(INDEX(FPL_Fixtures_Extract[],MATCH($A495,FPL_Fixtures_Extract[[Player]:[Player]],0),MATCH(FPL_Combined[[#Headers],[Gameweek 05]],FPL_Fixtures_Extract[#Headers],0)),3))</f>
        <v>BOU(H) 3-1</v>
      </c>
      <c r="G495" t="str">
        <f ca="1">IF(RIGHT(FPL_Combined[[#Headers],[Gameweek 06]],2)&lt;$B$622,INDEX(FPL_Results_Extract[Gameweek 06],MATCH($A495,FPL_Results_Extract[[Player]:[Player]],0)),INDEX(Team_Key[[Abbreviation]:[Abbreviation]],MATCH(LEFT(INDEX(FPL_Fixtures_Extract[],MATCH($A495,FPL_Fixtures_Extract[[Player]:[Player]],0),MATCH(FPL_Combined[[#Headers],[Gameweek 06]],FPL_Fixtures_Extract[#Headers],0)),LEN(INDEX(FPL_Fixtures_Extract[],MATCH($A495,FPL_Fixtures_Extract[[Player]:[Player]],0),MATCH(FPL_Combined[[#Headers],[Gameweek 06]],FPL_Fixtures_Extract[#Headers],0)))-4),Team_Key[[Full Name]:[Full Name]],0))&amp;RIGHT(INDEX(FPL_Fixtures_Extract[],MATCH($A495,FPL_Fixtures_Extract[[Player]:[Player]],0),MATCH(FPL_Combined[[#Headers],[Gameweek 06]],FPL_Fixtures_Extract[#Headers],0)),3))</f>
        <v>LIV(A) 1-1</v>
      </c>
      <c r="H495" t="str">
        <f ca="1">IF(RIGHT(FPL_Combined[[#Headers],[Gameweek 07]],2)&lt;$B$622,INDEX(FPL_Results_Extract[Gameweek 07],MATCH($A495,FPL_Results_Extract[[Player]:[Player]],0)),INDEX(Team_Key[[Abbreviation]:[Abbreviation]],MATCH(LEFT(INDEX(FPL_Fixtures_Extract[],MATCH($A495,FPL_Fixtures_Extract[[Player]:[Player]],0),MATCH(FPL_Combined[[#Headers],[Gameweek 07]],FPL_Fixtures_Extract[#Headers],0)),LEN(INDEX(FPL_Fixtures_Extract[],MATCH($A495,FPL_Fixtures_Extract[[Player]:[Player]],0),MATCH(FPL_Combined[[#Headers],[Gameweek 07]],FPL_Fixtures_Extract[#Headers],0)))-4),Team_Key[[Full Name]:[Full Name]],0))&amp;RIGHT(INDEX(FPL_Fixtures_Extract[],MATCH($A495,FPL_Fixtures_Extract[[Player]:[Player]],0),MATCH(FPL_Combined[[#Headers],[Gameweek 07]],FPL_Fixtures_Extract[#Headers],0)),3))</f>
        <v>WHU(A) 2-2</v>
      </c>
      <c r="I495" t="str">
        <f ca="1">IF(RIGHT(FPL_Combined[[#Headers],[Gameweek 08]],2)&lt;$B$622,INDEX(FPL_Results_Extract[Gameweek 08],MATCH($A495,FPL_Results_Extract[[Player]:[Player]],0)),INDEX(Team_Key[[Abbreviation]:[Abbreviation]],MATCH(LEFT(INDEX(FPL_Fixtures_Extract[],MATCH($A495,FPL_Fixtures_Extract[[Player]:[Player]],0),MATCH(FPL_Combined[[#Headers],[Gameweek 08]],FPL_Fixtures_Extract[#Headers],0)),LEN(INDEX(FPL_Fixtures_Extract[],MATCH($A495,FPL_Fixtures_Extract[[Player]:[Player]],0),MATCH(FPL_Combined[[#Headers],[Gameweek 08]],FPL_Fixtures_Extract[#Headers],0)))-4),Team_Key[[Full Name]:[Full Name]],0))&amp;RIGHT(INDEX(FPL_Fixtures_Extract[],MATCH($A495,FPL_Fixtures_Extract[[Player]:[Player]],0),MATCH(FPL_Combined[[#Headers],[Gameweek 08]],FPL_Fixtures_Extract[#Headers],0)),3))</f>
        <v>LEI(H) 1-2</v>
      </c>
      <c r="J495" t="str">
        <f ca="1">IF(RIGHT(FPL_Combined[[#Headers],[Gameweek 09]],2)&lt;$B$622,INDEX(FPL_Results_Extract[Gameweek 09],MATCH($A495,FPL_Results_Extract[[Player]:[Player]],0)),INDEX(Team_Key[[Abbreviation]:[Abbreviation]],MATCH(LEFT(INDEX(FPL_Fixtures_Extract[],MATCH($A495,FPL_Fixtures_Extract[[Player]:[Player]],0),MATCH(FPL_Combined[[#Headers],[Gameweek 09]],FPL_Fixtures_Extract[#Headers],0)),LEN(INDEX(FPL_Fixtures_Extract[],MATCH($A495,FPL_Fixtures_Extract[[Player]:[Player]],0),MATCH(FPL_Combined[[#Headers],[Gameweek 09]],FPL_Fixtures_Extract[#Headers],0)))-4),Team_Key[[Full Name]:[Full Name]],0))&amp;RIGHT(INDEX(FPL_Fixtures_Extract[],MATCH($A495,FPL_Fixtures_Extract[[Player]:[Player]],0),MATCH(FPL_Combined[[#Headers],[Gameweek 09]],FPL_Fixtures_Extract[#Headers],0)),3))</f>
        <v>NEW(A) 2-6</v>
      </c>
      <c r="K495" t="str">
        <f ca="1">IF(RIGHT(FPL_Combined[[#Headers],[Gameweek 10]],2)&lt;$B$622,INDEX(FPL_Results_Extract[Gameweek 10],MATCH($A495,FPL_Results_Extract[[Player]:[Player]],0)),INDEX(Team_Key[[Abbreviation]:[Abbreviation]],MATCH(LEFT(INDEX(FPL_Fixtures_Extract[],MATCH($A495,FPL_Fixtures_Extract[[Player]:[Player]],0),MATCH(FPL_Combined[[#Headers],[Gameweek 10]],FPL_Fixtures_Extract[#Headers],0)),LEN(INDEX(FPL_Fixtures_Extract[],MATCH($A495,FPL_Fixtures_Extract[[Player]:[Player]],0),MATCH(FPL_Combined[[#Headers],[Gameweek 10]],FPL_Fixtures_Extract[#Headers],0)))-4),Team_Key[[Full Name]:[Full Name]],0))&amp;RIGHT(INDEX(FPL_Fixtures_Extract[],MATCH($A495,FPL_Fixtures_Extract[[Player]:[Player]],0),MATCH(FPL_Combined[[#Headers],[Gameweek 10]],FPL_Fixtures_Extract[#Headers],0)),3))</f>
        <v>WBA(H) 0-1</v>
      </c>
      <c r="L495" t="str">
        <f ca="1">IF(RIGHT(FPL_Combined[[#Headers],[Gameweek 11]],2)&lt;$B$622,INDEX(FPL_Results_Extract[Gameweek 11],MATCH($A495,FPL_Results_Extract[[Player]:[Player]],0)),INDEX(Team_Key[[Abbreviation]:[Abbreviation]],MATCH(LEFT(INDEX(FPL_Fixtures_Extract[],MATCH($A495,FPL_Fixtures_Extract[[Player]:[Player]],0),MATCH(FPL_Combined[[#Headers],[Gameweek 11]],FPL_Fixtures_Extract[#Headers],0)),LEN(INDEX(FPL_Fixtures_Extract[],MATCH($A495,FPL_Fixtures_Extract[[Player]:[Player]],0),MATCH(FPL_Combined[[#Headers],[Gameweek 11]],FPL_Fixtures_Extract[#Headers],0)))-4),Team_Key[[Full Name]:[Full Name]],0))&amp;RIGHT(INDEX(FPL_Fixtures_Extract[],MATCH($A495,FPL_Fixtures_Extract[[Player]:[Player]],0),MATCH(FPL_Combined[[#Headers],[Gameweek 11]],FPL_Fixtures_Extract[#Headers],0)),3))</f>
        <v>MCI(A) 1-2</v>
      </c>
      <c r="M495" t="str">
        <f ca="1">IF(RIGHT(FPL_Combined[[#Headers],[Gameweek 12]],2)&lt;$B$622,INDEX(FPL_Results_Extract[Gameweek 12],MATCH($A495,FPL_Results_Extract[[Player]:[Player]],0)),INDEX(Team_Key[[Abbreviation]:[Abbreviation]],MATCH(LEFT(INDEX(FPL_Fixtures_Extract[],MATCH($A495,FPL_Fixtures_Extract[[Player]:[Player]],0),MATCH(FPL_Combined[[#Headers],[Gameweek 12]],FPL_Fixtures_Extract[#Headers],0)),LEN(INDEX(FPL_Fixtures_Extract[],MATCH($A495,FPL_Fixtures_Extract[[Player]:[Player]],0),MATCH(FPL_Combined[[#Headers],[Gameweek 12]],FPL_Fixtures_Extract[#Headers],0)))-4),Team_Key[[Full Name]:[Full Name]],0))&amp;RIGHT(INDEX(FPL_Fixtures_Extract[],MATCH($A495,FPL_Fixtures_Extract[[Player]:[Player]],0),MATCH(FPL_Combined[[#Headers],[Gameweek 12]],FPL_Fixtures_Extract[#Headers],0)),3))</f>
        <v>SWA(H) 1-0</v>
      </c>
      <c r="N495" t="str">
        <f ca="1">IF(RIGHT(FPL_Combined[[#Headers],[Gameweek 13]],2)&lt;$B$622,INDEX(FPL_Results_Extract[Gameweek 13],MATCH($A495,FPL_Results_Extract[[Player]:[Player]],0)),INDEX(Team_Key[[Abbreviation]:[Abbreviation]],MATCH(LEFT(INDEX(FPL_Fixtures_Extract[],MATCH($A495,FPL_Fixtures_Extract[[Player]:[Player]],0),MATCH(FPL_Combined[[#Headers],[Gameweek 13]],FPL_Fixtures_Extract[#Headers],0)),LEN(INDEX(FPL_Fixtures_Extract[],MATCH($A495,FPL_Fixtures_Extract[[Player]:[Player]],0),MATCH(FPL_Combined[[#Headers],[Gameweek 13]],FPL_Fixtures_Extract[#Headers],0)))-4),Team_Key[[Full Name]:[Full Name]],0))&amp;RIGHT(INDEX(FPL_Fixtures_Extract[],MATCH($A495,FPL_Fixtures_Extract[[Player]:[Player]],0),MATCH(FPL_Combined[[#Headers],[Gameweek 13]],FPL_Fixtures_Extract[#Headers],0)),3))</f>
        <v>CHE(A) 0-1</v>
      </c>
      <c r="O495" t="str">
        <f ca="1">IF(RIGHT(FPL_Combined[[#Headers],[Gameweek 14]],2)&lt;$B$622,INDEX(FPL_Results_Extract[Gameweek 14],MATCH($A495,FPL_Results_Extract[[Player]:[Player]],0)),INDEX(Team_Key[[Abbreviation]:[Abbreviation]],MATCH(LEFT(INDEX(FPL_Fixtures_Extract[],MATCH($A495,FPL_Fixtures_Extract[[Player]:[Player]],0),MATCH(FPL_Combined[[#Headers],[Gameweek 14]],FPL_Fixtures_Extract[#Headers],0)),LEN(INDEX(FPL_Fixtures_Extract[],MATCH($A495,FPL_Fixtures_Extract[[Player]:[Player]],0),MATCH(FPL_Combined[[#Headers],[Gameweek 14]],FPL_Fixtures_Extract[#Headers],0)))-4),Team_Key[[Full Name]:[Full Name]],0))&amp;RIGHT(INDEX(FPL_Fixtures_Extract[],MATCH($A495,FPL_Fixtures_Extract[[Player]:[Player]],0),MATCH(FPL_Combined[[#Headers],[Gameweek 14]],FPL_Fixtures_Extract[#Headers],0)),3))</f>
        <v>ARS(H) 1-1</v>
      </c>
      <c r="P495" t="str">
        <f ca="1">IF(RIGHT(FPL_Combined[[#Headers],[Gameweek 15]],2)&lt;$B$622,INDEX(FPL_Results_Extract[Gameweek 15],MATCH($A495,FPL_Results_Extract[[Player]:[Player]],0)),INDEX(Team_Key[[Abbreviation]:[Abbreviation]],MATCH(LEFT(INDEX(FPL_Fixtures_Extract[],MATCH($A495,FPL_Fixtures_Extract[[Player]:[Player]],0),MATCH(FPL_Combined[[#Headers],[Gameweek 15]],FPL_Fixtures_Extract[#Headers],0)),LEN(INDEX(FPL_Fixtures_Extract[],MATCH($A495,FPL_Fixtures_Extract[[Player]:[Player]],0),MATCH(FPL_Combined[[#Headers],[Gameweek 15]],FPL_Fixtures_Extract[#Headers],0)))-4),Team_Key[[Full Name]:[Full Name]],0))&amp;RIGHT(INDEX(FPL_Fixtures_Extract[],MATCH($A495,FPL_Fixtures_Extract[[Player]:[Player]],0),MATCH(FPL_Combined[[#Headers],[Gameweek 15]],FPL_Fixtures_Extract[#Headers],0)),3))</f>
        <v>WAT(A) 0-2</v>
      </c>
      <c r="Q495" t="str">
        <f ca="1">IF(RIGHT(FPL_Combined[[#Headers],[Gameweek 16]],2)&lt;$B$622,INDEX(FPL_Results_Extract[Gameweek 16],MATCH($A495,FPL_Results_Extract[[Player]:[Player]],0)),INDEX(Team_Key[[Abbreviation]:[Abbreviation]],MATCH(LEFT(INDEX(FPL_Fixtures_Extract[],MATCH($A495,FPL_Fixtures_Extract[[Player]:[Player]],0),MATCH(FPL_Combined[[#Headers],[Gameweek 16]],FPL_Fixtures_Extract[#Headers],0)),LEN(INDEX(FPL_Fixtures_Extract[],MATCH($A495,FPL_Fixtures_Extract[[Player]:[Player]],0),MATCH(FPL_Combined[[#Headers],[Gameweek 16]],FPL_Fixtures_Extract[#Headers],0)))-4),Team_Key[[Full Name]:[Full Name]],0))&amp;RIGHT(INDEX(FPL_Fixtures_Extract[],MATCH($A495,FPL_Fixtures_Extract[[Player]:[Player]],0),MATCH(FPL_Combined[[#Headers],[Gameweek 16]],FPL_Fixtures_Extract[#Headers],0)),3))</f>
        <v>EVE(H) 1-1</v>
      </c>
      <c r="R495" t="str">
        <f ca="1">IF(RIGHT(FPL_Combined[[#Headers],[Gameweek 17]],2)&lt;$B$622,INDEX(FPL_Results_Extract[Gameweek 17],MATCH($A495,FPL_Results_Extract[[Player]:[Player]],0)),INDEX(Team_Key[[Abbreviation]:[Abbreviation]],MATCH(LEFT(INDEX(FPL_Fixtures_Extract[],MATCH($A495,FPL_Fixtures_Extract[[Player]:[Player]],0),MATCH(FPL_Combined[[#Headers],[Gameweek 17]],FPL_Fixtures_Extract[#Headers],0)),LEN(INDEX(FPL_Fixtures_Extract[],MATCH($A495,FPL_Fixtures_Extract[[Player]:[Player]],0),MATCH(FPL_Combined[[#Headers],[Gameweek 17]],FPL_Fixtures_Extract[#Headers],0)))-4),Team_Key[[Full Name]:[Full Name]],0))&amp;RIGHT(INDEX(FPL_Fixtures_Extract[],MATCH($A495,FPL_Fixtures_Extract[[Player]:[Player]],0),MATCH(FPL_Combined[[#Headers],[Gameweek 17]],FPL_Fixtures_Extract[#Headers],0)),3))</f>
        <v>MUN(A) 2-1</v>
      </c>
      <c r="S495" t="str">
        <f ca="1">IF(RIGHT(FPL_Combined[[#Headers],[Gameweek 18]],2)&lt;$B$622,INDEX(FPL_Results_Extract[Gameweek 18],MATCH($A495,FPL_Results_Extract[[Player]:[Player]],0)),INDEX(Team_Key[[Abbreviation]:[Abbreviation]],MATCH(LEFT(INDEX(FPL_Fixtures_Extract[],MATCH($A495,FPL_Fixtures_Extract[[Player]:[Player]],0),MATCH(FPL_Combined[[#Headers],[Gameweek 18]],FPL_Fixtures_Extract[#Headers],0)),LEN(INDEX(FPL_Fixtures_Extract[],MATCH($A495,FPL_Fixtures_Extract[[Player]:[Player]],0),MATCH(FPL_Combined[[#Headers],[Gameweek 18]],FPL_Fixtures_Extract[#Headers],0)))-4),Team_Key[[Full Name]:[Full Name]],0))&amp;RIGHT(INDEX(FPL_Fixtures_Extract[],MATCH($A495,FPL_Fixtures_Extract[[Player]:[Player]],0),MATCH(FPL_Combined[[#Headers],[Gameweek 18]],FPL_Fixtures_Extract[#Headers],0)),3))</f>
        <v>TOT(A) 0-3</v>
      </c>
      <c r="T495" t="str">
        <f ca="1">IF(RIGHT(FPL_Combined[[#Headers],[Gameweek 19]],2)&lt;$B$622,INDEX(FPL_Results_Extract[Gameweek 19],MATCH($A495,FPL_Results_Extract[[Player]:[Player]],0)),INDEX(Team_Key[[Abbreviation]:[Abbreviation]],MATCH(LEFT(INDEX(FPL_Fixtures_Extract[],MATCH($A495,FPL_Fixtures_Extract[[Player]:[Player]],0),MATCH(FPL_Combined[[#Headers],[Gameweek 19]],FPL_Fixtures_Extract[#Headers],0)),LEN(INDEX(FPL_Fixtures_Extract[],MATCH($A495,FPL_Fixtures_Extract[[Player]:[Player]],0),MATCH(FPL_Combined[[#Headers],[Gameweek 19]],FPL_Fixtures_Extract[#Headers],0)))-4),Team_Key[[Full Name]:[Full Name]],0))&amp;RIGHT(INDEX(FPL_Fixtures_Extract[],MATCH($A495,FPL_Fixtures_Extract[[Player]:[Player]],0),MATCH(FPL_Combined[[#Headers],[Gameweek 19]],FPL_Fixtures_Extract[#Headers],0)),3))</f>
        <v>AVL(H) 2-0</v>
      </c>
      <c r="U495" t="str">
        <f ca="1">IF(RIGHT(FPL_Combined[[#Headers],[Gameweek 20]],2)&lt;$B$622,INDEX(FPL_Results_Extract[Gameweek 20],MATCH($A495,FPL_Results_Extract[[Player]:[Player]],0)),INDEX(Team_Key[[Abbreviation]:[Abbreviation]],MATCH(LEFT(INDEX(FPL_Fixtures_Extract[],MATCH($A495,FPL_Fixtures_Extract[[Player]:[Player]],0),MATCH(FPL_Combined[[#Headers],[Gameweek 20]],FPL_Fixtures_Extract[#Headers],0)),LEN(INDEX(FPL_Fixtures_Extract[],MATCH($A495,FPL_Fixtures_Extract[[Player]:[Player]],0),MATCH(FPL_Combined[[#Headers],[Gameweek 20]],FPL_Fixtures_Extract[#Headers],0)))-4),Team_Key[[Full Name]:[Full Name]],0))&amp;RIGHT(INDEX(FPL_Fixtures_Extract[],MATCH($A495,FPL_Fixtures_Extract[[Player]:[Player]],0),MATCH(FPL_Combined[[#Headers],[Gameweek 20]],FPL_Fixtures_Extract[#Headers],0)),3))</f>
        <v>SOU(H) 1-0</v>
      </c>
      <c r="V495" t="str">
        <f ca="1">IF(RIGHT(FPL_Combined[[#Headers],[Gameweek 21]],2)&lt;$B$622,INDEX(FPL_Results_Extract[Gameweek 21],MATCH($A495,FPL_Results_Extract[[Player]:[Player]],0)),INDEX(Team_Key[[Abbreviation]:[Abbreviation]],MATCH(LEFT(INDEX(FPL_Fixtures_Extract[],MATCH($A495,FPL_Fixtures_Extract[[Player]:[Player]],0),MATCH(FPL_Combined[[#Headers],[Gameweek 21]],FPL_Fixtures_Extract[#Headers],0)),LEN(INDEX(FPL_Fixtures_Extract[],MATCH($A495,FPL_Fixtures_Extract[[Player]:[Player]],0),MATCH(FPL_Combined[[#Headers],[Gameweek 21]],FPL_Fixtures_Extract[#Headers],0)))-4),Team_Key[[Full Name]:[Full Name]],0))&amp;RIGHT(INDEX(FPL_Fixtures_Extract[],MATCH($A495,FPL_Fixtures_Extract[[Player]:[Player]],0),MATCH(FPL_Combined[[#Headers],[Gameweek 21]],FPL_Fixtures_Extract[#Headers],0)),3))</f>
        <v>STK(A) 1-3</v>
      </c>
      <c r="W495" t="str">
        <f ca="1">IF(RIGHT(FPL_Combined[[#Headers],[Gameweek 22]],2)&lt;$B$622,INDEX(FPL_Results_Extract[Gameweek 22],MATCH($A495,FPL_Results_Extract[[Player]:[Player]],0)),INDEX(Team_Key[[Abbreviation]:[Abbreviation]],MATCH(LEFT(INDEX(FPL_Fixtures_Extract[],MATCH($A495,FPL_Fixtures_Extract[[Player]:[Player]],0),MATCH(FPL_Combined[[#Headers],[Gameweek 22]],FPL_Fixtures_Extract[#Headers],0)),LEN(INDEX(FPL_Fixtures_Extract[],MATCH($A495,FPL_Fixtures_Extract[[Player]:[Player]],0),MATCH(FPL_Combined[[#Headers],[Gameweek 22]],FPL_Fixtures_Extract[#Headers],0)))-4),Team_Key[[Full Name]:[Full Name]],0))&amp;RIGHT(INDEX(FPL_Fixtures_Extract[],MATCH($A495,FPL_Fixtures_Extract[[Player]:[Player]],0),MATCH(FPL_Combined[[#Headers],[Gameweek 22]],FPL_Fixtures_Extract[#Headers],0)),3))</f>
        <v>BOU(A) 0-3</v>
      </c>
      <c r="X495" t="str">
        <f ca="1">IF(RIGHT(FPL_Combined[[#Headers],[Gameweek 23]],2)&lt;$B$622,INDEX(FPL_Results_Extract[Gameweek 23],MATCH($A495,FPL_Results_Extract[[Player]:[Player]],0)),INDEX(Team_Key[[Abbreviation]:[Abbreviation]],MATCH(LEFT(INDEX(FPL_Fixtures_Extract[],MATCH($A495,FPL_Fixtures_Extract[[Player]:[Player]],0),MATCH(FPL_Combined[[#Headers],[Gameweek 23]],FPL_Fixtures_Extract[#Headers],0)),LEN(INDEX(FPL_Fixtures_Extract[],MATCH($A495,FPL_Fixtures_Extract[[Player]:[Player]],0),MATCH(FPL_Combined[[#Headers],[Gameweek 23]],FPL_Fixtures_Extract[#Headers],0)))-4),Team_Key[[Full Name]:[Full Name]],0))&amp;RIGHT(INDEX(FPL_Fixtures_Extract[],MATCH($A495,FPL_Fixtures_Extract[[Player]:[Player]],0),MATCH(FPL_Combined[[#Headers],[Gameweek 23]],FPL_Fixtures_Extract[#Headers],0)),3))</f>
        <v>LIV(H) 4-5</v>
      </c>
      <c r="Y495" t="str">
        <f ca="1">IF(RIGHT(FPL_Combined[[#Headers],[Gameweek 24]],2)&lt;$B$622,INDEX(FPL_Results_Extract[Team],MATCH($A495,FPL_Results_Extract[[Player]:[Player]],0)),INDEX(Team_Key[[Abbreviation]:[Abbreviation]],MATCH(LEFT(INDEX(FPL_Fixtures_Extract[],MATCH($A495,FPL_Fixtures_Extract[[Player]:[Player]],0),MATCH(FPL_Combined[[#Headers],[Gameweek 24]],FPL_Fixtures_Extract[#Headers],0)),LEN(INDEX(FPL_Fixtures_Extract[],MATCH($A495,FPL_Fixtures_Extract[[Player]:[Player]],0),MATCH(FPL_Combined[[#Headers],[Gameweek 24]],FPL_Fixtures_Extract[#Headers],0)))-4),Team_Key[[Full Name]:[Full Name]],0))&amp;RIGHT(INDEX(FPL_Fixtures_Extract[],MATCH($A495,FPL_Fixtures_Extract[[Player]:[Player]],0),MATCH(FPL_Combined[[#Headers],[Gameweek 24]],FPL_Fixtures_Extract[#Headers],0)),3))</f>
        <v>NOR</v>
      </c>
      <c r="Z495" t="str">
        <f ca="1">IF(RIGHT(FPL_Combined[[#Headers],[Gameweek 25]],2)&lt;$B$622,INDEX(FPL_Results_Extract[Player],MATCH($A495,FPL_Results_Extract[[Player]:[Player]],0)),INDEX(Team_Key[[Abbreviation]:[Abbreviation]],MATCH(LEFT(INDEX(FPL_Fixtures_Extract[],MATCH($A495,FPL_Fixtures_Extract[[Player]:[Player]],0),MATCH(FPL_Combined[[#Headers],[Gameweek 25]],FPL_Fixtures_Extract[#Headers],0)),LEN(INDEX(FPL_Fixtures_Extract[],MATCH($A495,FPL_Fixtures_Extract[[Player]:[Player]],0),MATCH(FPL_Combined[[#Headers],[Gameweek 25]],FPL_Fixtures_Extract[#Headers],0)))-4),Team_Key[[Full Name]:[Full Name]],0))&amp;RIGHT(INDEX(FPL_Fixtures_Extract[],MATCH($A495,FPL_Fixtures_Extract[[Player]:[Player]],0),MATCH(FPL_Combined[[#Headers],[Gameweek 25]],FPL_Fixtures_Extract[#Headers],0)),3))</f>
        <v>Rudd</v>
      </c>
      <c r="AA495" t="str">
        <f ca="1">IF(RIGHT(FPL_Combined[[#Headers],[Gameweek 26]],2)&lt;$B$622,INDEX(FPL_Results_Extract[Gameweek 01],MATCH($A495,FPL_Results_Extract[[Player]:[Player]],0)),INDEX(Team_Key[[Abbreviation]:[Abbreviation]],MATCH(LEFT(INDEX(FPL_Fixtures_Extract[],MATCH($A495,FPL_Fixtures_Extract[[Player]:[Player]],0),MATCH(FPL_Combined[[#Headers],[Gameweek 26]],FPL_Fixtures_Extract[#Headers],0)),LEN(INDEX(FPL_Fixtures_Extract[],MATCH($A495,FPL_Fixtures_Extract[[Player]:[Player]],0),MATCH(FPL_Combined[[#Headers],[Gameweek 26]],FPL_Fixtures_Extract[#Headers],0)))-4),Team_Key[[Full Name]:[Full Name]],0))&amp;RIGHT(INDEX(FPL_Fixtures_Extract[],MATCH($A495,FPL_Fixtures_Extract[[Player]:[Player]],0),MATCH(FPL_Combined[[#Headers],[Gameweek 26]],FPL_Fixtures_Extract[#Headers],0)),3))</f>
        <v>CRY(H) 1-3</v>
      </c>
      <c r="AB495" t="str">
        <f ca="1">IF(RIGHT(FPL_Combined[[#Headers],[Gameweek 27]],2)&lt;$B$622,INDEX(FPL_Results_Extract[Gameweek 02],MATCH($A495,FPL_Results_Extract[[Player]:[Player]],0)),INDEX(Team_Key[[Abbreviation]:[Abbreviation]],MATCH(LEFT(INDEX(FPL_Fixtures_Extract[],MATCH($A495,FPL_Fixtures_Extract[[Player]:[Player]],0),MATCH(FPL_Combined[[#Headers],[Gameweek 27]],FPL_Fixtures_Extract[#Headers],0)),LEN(INDEX(FPL_Fixtures_Extract[],MATCH($A495,FPL_Fixtures_Extract[[Player]:[Player]],0),MATCH(FPL_Combined[[#Headers],[Gameweek 27]],FPL_Fixtures_Extract[#Headers],0)))-4),Team_Key[[Full Name]:[Full Name]],0))&amp;RIGHT(INDEX(FPL_Fixtures_Extract[],MATCH($A495,FPL_Fixtures_Extract[[Player]:[Player]],0),MATCH(FPL_Combined[[#Headers],[Gameweek 27]],FPL_Fixtures_Extract[#Headers],0)),3))</f>
        <v>SUN(A) 3-1</v>
      </c>
      <c r="AC495" t="str">
        <f ca="1">IF(RIGHT(FPL_Combined[[#Headers],[Gameweek 28]],2)&lt;$B$622,INDEX(FPL_Results_Extract[Gameweek 03],MATCH($A495,FPL_Results_Extract[[Player]:[Player]],0)),INDEX(Team_Key[[Abbreviation]:[Abbreviation]],MATCH(LEFT(INDEX(FPL_Fixtures_Extract[],MATCH($A495,FPL_Fixtures_Extract[[Player]:[Player]],0),MATCH(FPL_Combined[[#Headers],[Gameweek 28]],FPL_Fixtures_Extract[#Headers],0)),LEN(INDEX(FPL_Fixtures_Extract[],MATCH($A495,FPL_Fixtures_Extract[[Player]:[Player]],0),MATCH(FPL_Combined[[#Headers],[Gameweek 28]],FPL_Fixtures_Extract[#Headers],0)))-4),Team_Key[[Full Name]:[Full Name]],0))&amp;RIGHT(INDEX(FPL_Fixtures_Extract[],MATCH($A495,FPL_Fixtures_Extract[[Player]:[Player]],0),MATCH(FPL_Combined[[#Headers],[Gameweek 28]],FPL_Fixtures_Extract[#Headers],0)),3))</f>
        <v>STK(H) 1-1</v>
      </c>
      <c r="AD495" t="str">
        <f ca="1">IF(RIGHT(FPL_Combined[[#Headers],[Gameweek 29]],2)&lt;$B$622,INDEX(FPL_Results_Extract[Gameweek 04],MATCH($A495,FPL_Results_Extract[[Player]:[Player]],0)),INDEX(Team_Key[[Abbreviation]:[Abbreviation]],MATCH(LEFT(INDEX(FPL_Fixtures_Extract[],MATCH($A495,FPL_Fixtures_Extract[[Player]:[Player]],0),MATCH(FPL_Combined[[#Headers],[Gameweek 29]],FPL_Fixtures_Extract[#Headers],0)),LEN(INDEX(FPL_Fixtures_Extract[],MATCH($A495,FPL_Fixtures_Extract[[Player]:[Player]],0),MATCH(FPL_Combined[[#Headers],[Gameweek 29]],FPL_Fixtures_Extract[#Headers],0)))-4),Team_Key[[Full Name]:[Full Name]],0))&amp;RIGHT(INDEX(FPL_Fixtures_Extract[],MATCH($A495,FPL_Fixtures_Extract[[Player]:[Player]],0),MATCH(FPL_Combined[[#Headers],[Gameweek 29]],FPL_Fixtures_Extract[#Headers],0)),3))</f>
        <v>SWA(A)</v>
      </c>
      <c r="AE495" t="str">
        <f ca="1">IF(RIGHT(FPL_Combined[[#Headers],[Gameweek 30]],2)&lt;$B$622,INDEX(FPL_Results_Extract[Gameweek 05],MATCH($A495,FPL_Results_Extract[[Player]:[Player]],0)),INDEX(Team_Key[[Abbreviation]:[Abbreviation]],MATCH(LEFT(INDEX(FPL_Fixtures_Extract[],MATCH($A495,FPL_Fixtures_Extract[[Player]:[Player]],0),MATCH(FPL_Combined[[#Headers],[Gameweek 30]],FPL_Fixtures_Extract[#Headers],0)),LEN(INDEX(FPL_Fixtures_Extract[],MATCH($A495,FPL_Fixtures_Extract[[Player]:[Player]],0),MATCH(FPL_Combined[[#Headers],[Gameweek 30]],FPL_Fixtures_Extract[#Headers],0)))-4),Team_Key[[Full Name]:[Full Name]],0))&amp;RIGHT(INDEX(FPL_Fixtures_Extract[],MATCH($A495,FPL_Fixtures_Extract[[Player]:[Player]],0),MATCH(FPL_Combined[[#Headers],[Gameweek 30]],FPL_Fixtures_Extract[#Headers],0)),3))</f>
        <v>MCI(H)</v>
      </c>
      <c r="AF495" t="str">
        <f ca="1">IF(RIGHT(FPL_Combined[[#Headers],[Gameweek 31]],2)&lt;$B$622,INDEX(FPL_Results_Extract[Gameweek 06],MATCH($A495,FPL_Results_Extract[[Player]:[Player]],0)),INDEX(Team_Key[[Abbreviation]:[Abbreviation]],MATCH(LEFT(INDEX(FPL_Fixtures_Extract[],MATCH($A495,FPL_Fixtures_Extract[[Player]:[Player]],0),MATCH(FPL_Combined[[#Headers],[Gameweek 31]],FPL_Fixtures_Extract[#Headers],0)),LEN(INDEX(FPL_Fixtures_Extract[],MATCH($A495,FPL_Fixtures_Extract[[Player]:[Player]],0),MATCH(FPL_Combined[[#Headers],[Gameweek 31]],FPL_Fixtures_Extract[#Headers],0)))-4),Team_Key[[Full Name]:[Full Name]],0))&amp;RIGHT(INDEX(FPL_Fixtures_Extract[],MATCH($A495,FPL_Fixtures_Extract[[Player]:[Player]],0),MATCH(FPL_Combined[[#Headers],[Gameweek 31]],FPL_Fixtures_Extract[#Headers],0)),3))</f>
        <v>WBA(A)</v>
      </c>
      <c r="AG495" t="str">
        <f ca="1">IF(RIGHT(FPL_Combined[[#Headers],[Gameweek 32]],2)&lt;$B$622,INDEX(FPL_Results_Extract[Gameweek 07],MATCH($A495,FPL_Results_Extract[[Player]:[Player]],0)),INDEX(Team_Key[[Abbreviation]:[Abbreviation]],MATCH(LEFT(INDEX(FPL_Fixtures_Extract[],MATCH($A495,FPL_Fixtures_Extract[[Player]:[Player]],0),MATCH(FPL_Combined[[#Headers],[Gameweek 32]],FPL_Fixtures_Extract[#Headers],0)),LEN(INDEX(FPL_Fixtures_Extract[],MATCH($A495,FPL_Fixtures_Extract[[Player]:[Player]],0),MATCH(FPL_Combined[[#Headers],[Gameweek 32]],FPL_Fixtures_Extract[#Headers],0)))-4),Team_Key[[Full Name]:[Full Name]],0))&amp;RIGHT(INDEX(FPL_Fixtures_Extract[],MATCH($A495,FPL_Fixtures_Extract[[Player]:[Player]],0),MATCH(FPL_Combined[[#Headers],[Gameweek 32]],FPL_Fixtures_Extract[#Headers],0)),3))</f>
        <v>NEW(H)</v>
      </c>
      <c r="AH495" t="str">
        <f ca="1">IF(RIGHT(FPL_Combined[[#Headers],[Gameweek 33]],2)&lt;$B$622,INDEX(FPL_Results_Extract[Gameweek 08],MATCH($A495,FPL_Results_Extract[[Player]:[Player]],0)),INDEX(Team_Key[[Abbreviation]:[Abbreviation]],MATCH(LEFT(INDEX(FPL_Fixtures_Extract[],MATCH($A495,FPL_Fixtures_Extract[[Player]:[Player]],0),MATCH(FPL_Combined[[#Headers],[Gameweek 33]],FPL_Fixtures_Extract[#Headers],0)),LEN(INDEX(FPL_Fixtures_Extract[],MATCH($A495,FPL_Fixtures_Extract[[Player]:[Player]],0),MATCH(FPL_Combined[[#Headers],[Gameweek 33]],FPL_Fixtures_Extract[#Headers],0)))-4),Team_Key[[Full Name]:[Full Name]],0))&amp;RIGHT(INDEX(FPL_Fixtures_Extract[],MATCH($A495,FPL_Fixtures_Extract[[Player]:[Player]],0),MATCH(FPL_Combined[[#Headers],[Gameweek 33]],FPL_Fixtures_Extract[#Headers],0)),3))</f>
        <v>CRY(A)</v>
      </c>
      <c r="AI495" t="str">
        <f ca="1">IF(RIGHT(FPL_Combined[[#Headers],[Gameweek 34]],2)&lt;$B$622,INDEX(FPL_Results_Extract[Gameweek 09],MATCH($A495,FPL_Results_Extract[[Player]:[Player]],0)),INDEX(Team_Key[[Abbreviation]:[Abbreviation]],MATCH(LEFT(INDEX(FPL_Fixtures_Extract[],MATCH($A495,FPL_Fixtures_Extract[[Player]:[Player]],0),MATCH(FPL_Combined[[#Headers],[Gameweek 34]],FPL_Fixtures_Extract[#Headers],0)),LEN(INDEX(FPL_Fixtures_Extract[],MATCH($A495,FPL_Fixtures_Extract[[Player]:[Player]],0),MATCH(FPL_Combined[[#Headers],[Gameweek 34]],FPL_Fixtures_Extract[#Headers],0)))-4),Team_Key[[Full Name]:[Full Name]],0))&amp;RIGHT(INDEX(FPL_Fixtures_Extract[],MATCH($A495,FPL_Fixtures_Extract[[Player]:[Player]],0),MATCH(FPL_Combined[[#Headers],[Gameweek 34]],FPL_Fixtures_Extract[#Headers],0)),3))</f>
        <v>SUN(H)</v>
      </c>
      <c r="AJ495" t="str">
        <f ca="1">IF(RIGHT(FPL_Combined[[#Headers],[Gameweek 35]],2)&lt;$B$622,INDEX(FPL_Results_Extract[Gameweek 10],MATCH($A495,FPL_Results_Extract[[Player]:[Player]],0)),INDEX(Team_Key[[Abbreviation]:[Abbreviation]],MATCH(LEFT(INDEX(FPL_Fixtures_Extract[],MATCH($A495,FPL_Fixtures_Extract[[Player]:[Player]],0),MATCH(FPL_Combined[[#Headers],[Gameweek 35]],FPL_Fixtures_Extract[#Headers],0)),LEN(INDEX(FPL_Fixtures_Extract[],MATCH($A495,FPL_Fixtures_Extract[[Player]:[Player]],0),MATCH(FPL_Combined[[#Headers],[Gameweek 35]],FPL_Fixtures_Extract[#Headers],0)))-4),Team_Key[[Full Name]:[Full Name]],0))&amp;RIGHT(INDEX(FPL_Fixtures_Extract[],MATCH($A495,FPL_Fixtures_Extract[[Player]:[Player]],0),MATCH(FPL_Combined[[#Headers],[Gameweek 35]],FPL_Fixtures_Extract[#Headers],0)),3))</f>
        <v>WAT(H)</v>
      </c>
      <c r="AK495" t="str">
        <f ca="1">IF(RIGHT(FPL_Combined[[#Headers],[Gameweek 36]],2)&lt;$B$622,INDEX(FPL_Results_Extract[Gameweek 11],MATCH($A495,FPL_Results_Extract[[Player]:[Player]],0)),INDEX(Team_Key[[Abbreviation]:[Abbreviation]],MATCH(LEFT(INDEX(FPL_Fixtures_Extract[],MATCH($A495,FPL_Fixtures_Extract[[Player]:[Player]],0),MATCH(FPL_Combined[[#Headers],[Gameweek 36]],FPL_Fixtures_Extract[#Headers],0)),LEN(INDEX(FPL_Fixtures_Extract[],MATCH($A495,FPL_Fixtures_Extract[[Player]:[Player]],0),MATCH(FPL_Combined[[#Headers],[Gameweek 36]],FPL_Fixtures_Extract[#Headers],0)))-4),Team_Key[[Full Name]:[Full Name]],0))&amp;RIGHT(INDEX(FPL_Fixtures_Extract[],MATCH($A495,FPL_Fixtures_Extract[[Player]:[Player]],0),MATCH(FPL_Combined[[#Headers],[Gameweek 36]],FPL_Fixtures_Extract[#Headers],0)),3))</f>
        <v>ARS(A)</v>
      </c>
      <c r="AL495" t="str">
        <f ca="1">IF(RIGHT(FPL_Combined[[#Headers],[Gameweek 37]],2)&lt;$B$622,INDEX(FPL_Results_Extract[Gameweek 12],MATCH($A495,FPL_Results_Extract[[Player]:[Player]],0)),INDEX(Team_Key[[Abbreviation]:[Abbreviation]],MATCH(LEFT(INDEX(FPL_Fixtures_Extract[],MATCH($A495,FPL_Fixtures_Extract[[Player]:[Player]],0),MATCH(FPL_Combined[[#Headers],[Gameweek 37]],FPL_Fixtures_Extract[#Headers],0)),LEN(INDEX(FPL_Fixtures_Extract[],MATCH($A495,FPL_Fixtures_Extract[[Player]:[Player]],0),MATCH(FPL_Combined[[#Headers],[Gameweek 37]],FPL_Fixtures_Extract[#Headers],0)))-4),Team_Key[[Full Name]:[Full Name]],0))&amp;RIGHT(INDEX(FPL_Fixtures_Extract[],MATCH($A495,FPL_Fixtures_Extract[[Player]:[Player]],0),MATCH(FPL_Combined[[#Headers],[Gameweek 37]],FPL_Fixtures_Extract[#Headers],0)),3))</f>
        <v>MUN(H)</v>
      </c>
      <c r="AM495" t="str">
        <f ca="1">IF(RIGHT(FPL_Combined[[#Headers],[Gameweek 38]],2)&lt;$B$622,INDEX(FPL_Results_Extract[Gameweek 13],MATCH($A495,FPL_Results_Extract[[Player]:[Player]],0)),INDEX(Team_Key[[Abbreviation]:[Abbreviation]],MATCH(LEFT(INDEX(FPL_Fixtures_Extract[],MATCH($A495,FPL_Fixtures_Extract[[Player]:[Player]],0),MATCH(FPL_Combined[[#Headers],[Gameweek 38]],FPL_Fixtures_Extract[#Headers],0)),LEN(INDEX(FPL_Fixtures_Extract[],MATCH($A495,FPL_Fixtures_Extract[[Player]:[Player]],0),MATCH(FPL_Combined[[#Headers],[Gameweek 38]],FPL_Fixtures_Extract[#Headers],0)))-4),Team_Key[[Full Name]:[Full Name]],0))&amp;RIGHT(INDEX(FPL_Fixtures_Extract[],MATCH($A495,FPL_Fixtures_Extract[[Player]:[Player]],0),MATCH(FPL_Combined[[#Headers],[Gameweek 38]],FPL_Fixtures_Extract[#Headers],0)),3))</f>
        <v>EVE(A)</v>
      </c>
    </row>
    <row r="496" spans="1:39" x14ac:dyDescent="0.45">
      <c r="A496" t="s">
        <v>375</v>
      </c>
      <c r="B496" t="str">
        <f ca="1">IF(RIGHT(FPL_Combined[[#Headers],[Gameweek 01]],2)&lt;$B$622,INDEX(FPL_Results_Extract[Gameweek 01],MATCH($A496,FPL_Results_Extract[[Player]:[Player]],0)),INDEX(Team_Key[[Abbreviation]:[Abbreviation]],MATCH(LEFT(INDEX(FPL_Fixtures_Extract[],MATCH($A496,FPL_Fixtures_Extract[[Player]:[Player]],0),MATCH(FPL_Combined[[#Headers],[Gameweek 01]],FPL_Fixtures_Extract[#Headers],0)),LEN(INDEX(FPL_Fixtures_Extract[],MATCH($A496,FPL_Fixtures_Extract[[Player]:[Player]],0),MATCH(FPL_Combined[[#Headers],[Gameweek 01]],FPL_Fixtures_Extract[#Headers],0)))-4),Team_Key[[Full Name]:[Full Name]],0))&amp;RIGHT(INDEX(FPL_Fixtures_Extract[],MATCH($A496,FPL_Fixtures_Extract[[Player]:[Player]],0),MATCH(FPL_Combined[[#Headers],[Gameweek 01]],FPL_Fixtures_Extract[#Headers],0)),3))</f>
        <v>CRY(H) 1-3</v>
      </c>
      <c r="C496" t="str">
        <f ca="1">IF(RIGHT(FPL_Combined[[#Headers],[Gameweek 02]],2)&lt;$B$622,INDEX(FPL_Results_Extract[Gameweek 02],MATCH($A496,FPL_Results_Extract[[Player]:[Player]],0)),INDEX(Team_Key[[Abbreviation]:[Abbreviation]],MATCH(LEFT(INDEX(FPL_Fixtures_Extract[],MATCH($A496,FPL_Fixtures_Extract[[Player]:[Player]],0),MATCH(FPL_Combined[[#Headers],[Gameweek 02]],FPL_Fixtures_Extract[#Headers],0)),LEN(INDEX(FPL_Fixtures_Extract[],MATCH($A496,FPL_Fixtures_Extract[[Player]:[Player]],0),MATCH(FPL_Combined[[#Headers],[Gameweek 02]],FPL_Fixtures_Extract[#Headers],0)))-4),Team_Key[[Full Name]:[Full Name]],0))&amp;RIGHT(INDEX(FPL_Fixtures_Extract[],MATCH($A496,FPL_Fixtures_Extract[[Player]:[Player]],0),MATCH(FPL_Combined[[#Headers],[Gameweek 02]],FPL_Fixtures_Extract[#Headers],0)),3))</f>
        <v>SUN(A) 3-1</v>
      </c>
      <c r="D496" t="str">
        <f ca="1">IF(RIGHT(FPL_Combined[[#Headers],[Gameweek 03]],2)&lt;$B$622,INDEX(FPL_Results_Extract[Gameweek 03],MATCH($A496,FPL_Results_Extract[[Player]:[Player]],0)),INDEX(Team_Key[[Abbreviation]:[Abbreviation]],MATCH(LEFT(INDEX(FPL_Fixtures_Extract[],MATCH($A496,FPL_Fixtures_Extract[[Player]:[Player]],0),MATCH(FPL_Combined[[#Headers],[Gameweek 03]],FPL_Fixtures_Extract[#Headers],0)),LEN(INDEX(FPL_Fixtures_Extract[],MATCH($A496,FPL_Fixtures_Extract[[Player]:[Player]],0),MATCH(FPL_Combined[[#Headers],[Gameweek 03]],FPL_Fixtures_Extract[#Headers],0)))-4),Team_Key[[Full Name]:[Full Name]],0))&amp;RIGHT(INDEX(FPL_Fixtures_Extract[],MATCH($A496,FPL_Fixtures_Extract[[Player]:[Player]],0),MATCH(FPL_Combined[[#Headers],[Gameweek 03]],FPL_Fixtures_Extract[#Headers],0)),3))</f>
        <v>STK(H) 1-1</v>
      </c>
      <c r="E496" t="str">
        <f ca="1">IF(RIGHT(FPL_Combined[[#Headers],[Gameweek 04]],2)&lt;$B$622,INDEX(FPL_Results_Extract[Gameweek 04],MATCH($A496,FPL_Results_Extract[[Player]:[Player]],0)),INDEX(Team_Key[[Abbreviation]:[Abbreviation]],MATCH(LEFT(INDEX(FPL_Fixtures_Extract[],MATCH($A496,FPL_Fixtures_Extract[[Player]:[Player]],0),MATCH(FPL_Combined[[#Headers],[Gameweek 04]],FPL_Fixtures_Extract[#Headers],0)),LEN(INDEX(FPL_Fixtures_Extract[],MATCH($A496,FPL_Fixtures_Extract[[Player]:[Player]],0),MATCH(FPL_Combined[[#Headers],[Gameweek 04]],FPL_Fixtures_Extract[#Headers],0)))-4),Team_Key[[Full Name]:[Full Name]],0))&amp;RIGHT(INDEX(FPL_Fixtures_Extract[],MATCH($A496,FPL_Fixtures_Extract[[Player]:[Player]],0),MATCH(FPL_Combined[[#Headers],[Gameweek 04]],FPL_Fixtures_Extract[#Headers],0)),3))</f>
        <v>SOU(A) 0-3</v>
      </c>
      <c r="F496" t="str">
        <f ca="1">IF(RIGHT(FPL_Combined[[#Headers],[Gameweek 05]],2)&lt;$B$622,INDEX(FPL_Results_Extract[Gameweek 05],MATCH($A496,FPL_Results_Extract[[Player]:[Player]],0)),INDEX(Team_Key[[Abbreviation]:[Abbreviation]],MATCH(LEFT(INDEX(FPL_Fixtures_Extract[],MATCH($A496,FPL_Fixtures_Extract[[Player]:[Player]],0),MATCH(FPL_Combined[[#Headers],[Gameweek 05]],FPL_Fixtures_Extract[#Headers],0)),LEN(INDEX(FPL_Fixtures_Extract[],MATCH($A496,FPL_Fixtures_Extract[[Player]:[Player]],0),MATCH(FPL_Combined[[#Headers],[Gameweek 05]],FPL_Fixtures_Extract[#Headers],0)))-4),Team_Key[[Full Name]:[Full Name]],0))&amp;RIGHT(INDEX(FPL_Fixtures_Extract[],MATCH($A496,FPL_Fixtures_Extract[[Player]:[Player]],0),MATCH(FPL_Combined[[#Headers],[Gameweek 05]],FPL_Fixtures_Extract[#Headers],0)),3))</f>
        <v>BOU(H) 3-1</v>
      </c>
      <c r="G496" t="str">
        <f ca="1">IF(RIGHT(FPL_Combined[[#Headers],[Gameweek 06]],2)&lt;$B$622,INDEX(FPL_Results_Extract[Gameweek 06],MATCH($A496,FPL_Results_Extract[[Player]:[Player]],0)),INDEX(Team_Key[[Abbreviation]:[Abbreviation]],MATCH(LEFT(INDEX(FPL_Fixtures_Extract[],MATCH($A496,FPL_Fixtures_Extract[[Player]:[Player]],0),MATCH(FPL_Combined[[#Headers],[Gameweek 06]],FPL_Fixtures_Extract[#Headers],0)),LEN(INDEX(FPL_Fixtures_Extract[],MATCH($A496,FPL_Fixtures_Extract[[Player]:[Player]],0),MATCH(FPL_Combined[[#Headers],[Gameweek 06]],FPL_Fixtures_Extract[#Headers],0)))-4),Team_Key[[Full Name]:[Full Name]],0))&amp;RIGHT(INDEX(FPL_Fixtures_Extract[],MATCH($A496,FPL_Fixtures_Extract[[Player]:[Player]],0),MATCH(FPL_Combined[[#Headers],[Gameweek 06]],FPL_Fixtures_Extract[#Headers],0)),3))</f>
        <v>LIV(A) 1-1</v>
      </c>
      <c r="H496" t="str">
        <f ca="1">IF(RIGHT(FPL_Combined[[#Headers],[Gameweek 07]],2)&lt;$B$622,INDEX(FPL_Results_Extract[Gameweek 07],MATCH($A496,FPL_Results_Extract[[Player]:[Player]],0)),INDEX(Team_Key[[Abbreviation]:[Abbreviation]],MATCH(LEFT(INDEX(FPL_Fixtures_Extract[],MATCH($A496,FPL_Fixtures_Extract[[Player]:[Player]],0),MATCH(FPL_Combined[[#Headers],[Gameweek 07]],FPL_Fixtures_Extract[#Headers],0)),LEN(INDEX(FPL_Fixtures_Extract[],MATCH($A496,FPL_Fixtures_Extract[[Player]:[Player]],0),MATCH(FPL_Combined[[#Headers],[Gameweek 07]],FPL_Fixtures_Extract[#Headers],0)))-4),Team_Key[[Full Name]:[Full Name]],0))&amp;RIGHT(INDEX(FPL_Fixtures_Extract[],MATCH($A496,FPL_Fixtures_Extract[[Player]:[Player]],0),MATCH(FPL_Combined[[#Headers],[Gameweek 07]],FPL_Fixtures_Extract[#Headers],0)),3))</f>
        <v>WHU(A) 2-2</v>
      </c>
      <c r="I496" t="str">
        <f ca="1">IF(RIGHT(FPL_Combined[[#Headers],[Gameweek 08]],2)&lt;$B$622,INDEX(FPL_Results_Extract[Gameweek 08],MATCH($A496,FPL_Results_Extract[[Player]:[Player]],0)),INDEX(Team_Key[[Abbreviation]:[Abbreviation]],MATCH(LEFT(INDEX(FPL_Fixtures_Extract[],MATCH($A496,FPL_Fixtures_Extract[[Player]:[Player]],0),MATCH(FPL_Combined[[#Headers],[Gameweek 08]],FPL_Fixtures_Extract[#Headers],0)),LEN(INDEX(FPL_Fixtures_Extract[],MATCH($A496,FPL_Fixtures_Extract[[Player]:[Player]],0),MATCH(FPL_Combined[[#Headers],[Gameweek 08]],FPL_Fixtures_Extract[#Headers],0)))-4),Team_Key[[Full Name]:[Full Name]],0))&amp;RIGHT(INDEX(FPL_Fixtures_Extract[],MATCH($A496,FPL_Fixtures_Extract[[Player]:[Player]],0),MATCH(FPL_Combined[[#Headers],[Gameweek 08]],FPL_Fixtures_Extract[#Headers],0)),3))</f>
        <v>LEI(H) 1-2</v>
      </c>
      <c r="J496" t="str">
        <f ca="1">IF(RIGHT(FPL_Combined[[#Headers],[Gameweek 09]],2)&lt;$B$622,INDEX(FPL_Results_Extract[Gameweek 09],MATCH($A496,FPL_Results_Extract[[Player]:[Player]],0)),INDEX(Team_Key[[Abbreviation]:[Abbreviation]],MATCH(LEFT(INDEX(FPL_Fixtures_Extract[],MATCH($A496,FPL_Fixtures_Extract[[Player]:[Player]],0),MATCH(FPL_Combined[[#Headers],[Gameweek 09]],FPL_Fixtures_Extract[#Headers],0)),LEN(INDEX(FPL_Fixtures_Extract[],MATCH($A496,FPL_Fixtures_Extract[[Player]:[Player]],0),MATCH(FPL_Combined[[#Headers],[Gameweek 09]],FPL_Fixtures_Extract[#Headers],0)))-4),Team_Key[[Full Name]:[Full Name]],0))&amp;RIGHT(INDEX(FPL_Fixtures_Extract[],MATCH($A496,FPL_Fixtures_Extract[[Player]:[Player]],0),MATCH(FPL_Combined[[#Headers],[Gameweek 09]],FPL_Fixtures_Extract[#Headers],0)),3))</f>
        <v>NEW(A) 2-6</v>
      </c>
      <c r="K496" t="str">
        <f ca="1">IF(RIGHT(FPL_Combined[[#Headers],[Gameweek 10]],2)&lt;$B$622,INDEX(FPL_Results_Extract[Gameweek 10],MATCH($A496,FPL_Results_Extract[[Player]:[Player]],0)),INDEX(Team_Key[[Abbreviation]:[Abbreviation]],MATCH(LEFT(INDEX(FPL_Fixtures_Extract[],MATCH($A496,FPL_Fixtures_Extract[[Player]:[Player]],0),MATCH(FPL_Combined[[#Headers],[Gameweek 10]],FPL_Fixtures_Extract[#Headers],0)),LEN(INDEX(FPL_Fixtures_Extract[],MATCH($A496,FPL_Fixtures_Extract[[Player]:[Player]],0),MATCH(FPL_Combined[[#Headers],[Gameweek 10]],FPL_Fixtures_Extract[#Headers],0)))-4),Team_Key[[Full Name]:[Full Name]],0))&amp;RIGHT(INDEX(FPL_Fixtures_Extract[],MATCH($A496,FPL_Fixtures_Extract[[Player]:[Player]],0),MATCH(FPL_Combined[[#Headers],[Gameweek 10]],FPL_Fixtures_Extract[#Headers],0)),3))</f>
        <v>WBA(H) 0-1</v>
      </c>
      <c r="L496" t="str">
        <f ca="1">IF(RIGHT(FPL_Combined[[#Headers],[Gameweek 11]],2)&lt;$B$622,INDEX(FPL_Results_Extract[Gameweek 11],MATCH($A496,FPL_Results_Extract[[Player]:[Player]],0)),INDEX(Team_Key[[Abbreviation]:[Abbreviation]],MATCH(LEFT(INDEX(FPL_Fixtures_Extract[],MATCH($A496,FPL_Fixtures_Extract[[Player]:[Player]],0),MATCH(FPL_Combined[[#Headers],[Gameweek 11]],FPL_Fixtures_Extract[#Headers],0)),LEN(INDEX(FPL_Fixtures_Extract[],MATCH($A496,FPL_Fixtures_Extract[[Player]:[Player]],0),MATCH(FPL_Combined[[#Headers],[Gameweek 11]],FPL_Fixtures_Extract[#Headers],0)))-4),Team_Key[[Full Name]:[Full Name]],0))&amp;RIGHT(INDEX(FPL_Fixtures_Extract[],MATCH($A496,FPL_Fixtures_Extract[[Player]:[Player]],0),MATCH(FPL_Combined[[#Headers],[Gameweek 11]],FPL_Fixtures_Extract[#Headers],0)),3))</f>
        <v>MCI(A) 1-2</v>
      </c>
      <c r="M496" t="str">
        <f ca="1">IF(RIGHT(FPL_Combined[[#Headers],[Gameweek 12]],2)&lt;$B$622,INDEX(FPL_Results_Extract[Gameweek 12],MATCH($A496,FPL_Results_Extract[[Player]:[Player]],0)),INDEX(Team_Key[[Abbreviation]:[Abbreviation]],MATCH(LEFT(INDEX(FPL_Fixtures_Extract[],MATCH($A496,FPL_Fixtures_Extract[[Player]:[Player]],0),MATCH(FPL_Combined[[#Headers],[Gameweek 12]],FPL_Fixtures_Extract[#Headers],0)),LEN(INDEX(FPL_Fixtures_Extract[],MATCH($A496,FPL_Fixtures_Extract[[Player]:[Player]],0),MATCH(FPL_Combined[[#Headers],[Gameweek 12]],FPL_Fixtures_Extract[#Headers],0)))-4),Team_Key[[Full Name]:[Full Name]],0))&amp;RIGHT(INDEX(FPL_Fixtures_Extract[],MATCH($A496,FPL_Fixtures_Extract[[Player]:[Player]],0),MATCH(FPL_Combined[[#Headers],[Gameweek 12]],FPL_Fixtures_Extract[#Headers],0)),3))</f>
        <v>SWA(H) 1-0</v>
      </c>
      <c r="N496" t="str">
        <f ca="1">IF(RIGHT(FPL_Combined[[#Headers],[Gameweek 13]],2)&lt;$B$622,INDEX(FPL_Results_Extract[Gameweek 13],MATCH($A496,FPL_Results_Extract[[Player]:[Player]],0)),INDEX(Team_Key[[Abbreviation]:[Abbreviation]],MATCH(LEFT(INDEX(FPL_Fixtures_Extract[],MATCH($A496,FPL_Fixtures_Extract[[Player]:[Player]],0),MATCH(FPL_Combined[[#Headers],[Gameweek 13]],FPL_Fixtures_Extract[#Headers],0)),LEN(INDEX(FPL_Fixtures_Extract[],MATCH($A496,FPL_Fixtures_Extract[[Player]:[Player]],0),MATCH(FPL_Combined[[#Headers],[Gameweek 13]],FPL_Fixtures_Extract[#Headers],0)))-4),Team_Key[[Full Name]:[Full Name]],0))&amp;RIGHT(INDEX(FPL_Fixtures_Extract[],MATCH($A496,FPL_Fixtures_Extract[[Player]:[Player]],0),MATCH(FPL_Combined[[#Headers],[Gameweek 13]],FPL_Fixtures_Extract[#Headers],0)),3))</f>
        <v>CHE(A) 0-1</v>
      </c>
      <c r="O496" t="str">
        <f ca="1">IF(RIGHT(FPL_Combined[[#Headers],[Gameweek 14]],2)&lt;$B$622,INDEX(FPL_Results_Extract[Gameweek 14],MATCH($A496,FPL_Results_Extract[[Player]:[Player]],0)),INDEX(Team_Key[[Abbreviation]:[Abbreviation]],MATCH(LEFT(INDEX(FPL_Fixtures_Extract[],MATCH($A496,FPL_Fixtures_Extract[[Player]:[Player]],0),MATCH(FPL_Combined[[#Headers],[Gameweek 14]],FPL_Fixtures_Extract[#Headers],0)),LEN(INDEX(FPL_Fixtures_Extract[],MATCH($A496,FPL_Fixtures_Extract[[Player]:[Player]],0),MATCH(FPL_Combined[[#Headers],[Gameweek 14]],FPL_Fixtures_Extract[#Headers],0)))-4),Team_Key[[Full Name]:[Full Name]],0))&amp;RIGHT(INDEX(FPL_Fixtures_Extract[],MATCH($A496,FPL_Fixtures_Extract[[Player]:[Player]],0),MATCH(FPL_Combined[[#Headers],[Gameweek 14]],FPL_Fixtures_Extract[#Headers],0)),3))</f>
        <v>ARS(H) 1-1</v>
      </c>
      <c r="P496" t="str">
        <f ca="1">IF(RIGHT(FPL_Combined[[#Headers],[Gameweek 15]],2)&lt;$B$622,INDEX(FPL_Results_Extract[Gameweek 15],MATCH($A496,FPL_Results_Extract[[Player]:[Player]],0)),INDEX(Team_Key[[Abbreviation]:[Abbreviation]],MATCH(LEFT(INDEX(FPL_Fixtures_Extract[],MATCH($A496,FPL_Fixtures_Extract[[Player]:[Player]],0),MATCH(FPL_Combined[[#Headers],[Gameweek 15]],FPL_Fixtures_Extract[#Headers],0)),LEN(INDEX(FPL_Fixtures_Extract[],MATCH($A496,FPL_Fixtures_Extract[[Player]:[Player]],0),MATCH(FPL_Combined[[#Headers],[Gameweek 15]],FPL_Fixtures_Extract[#Headers],0)))-4),Team_Key[[Full Name]:[Full Name]],0))&amp;RIGHT(INDEX(FPL_Fixtures_Extract[],MATCH($A496,FPL_Fixtures_Extract[[Player]:[Player]],0),MATCH(FPL_Combined[[#Headers],[Gameweek 15]],FPL_Fixtures_Extract[#Headers],0)),3))</f>
        <v>WAT(A) 0-2</v>
      </c>
      <c r="Q496" t="str">
        <f ca="1">IF(RIGHT(FPL_Combined[[#Headers],[Gameweek 16]],2)&lt;$B$622,INDEX(FPL_Results_Extract[Gameweek 16],MATCH($A496,FPL_Results_Extract[[Player]:[Player]],0)),INDEX(Team_Key[[Abbreviation]:[Abbreviation]],MATCH(LEFT(INDEX(FPL_Fixtures_Extract[],MATCH($A496,FPL_Fixtures_Extract[[Player]:[Player]],0),MATCH(FPL_Combined[[#Headers],[Gameweek 16]],FPL_Fixtures_Extract[#Headers],0)),LEN(INDEX(FPL_Fixtures_Extract[],MATCH($A496,FPL_Fixtures_Extract[[Player]:[Player]],0),MATCH(FPL_Combined[[#Headers],[Gameweek 16]],FPL_Fixtures_Extract[#Headers],0)))-4),Team_Key[[Full Name]:[Full Name]],0))&amp;RIGHT(INDEX(FPL_Fixtures_Extract[],MATCH($A496,FPL_Fixtures_Extract[[Player]:[Player]],0),MATCH(FPL_Combined[[#Headers],[Gameweek 16]],FPL_Fixtures_Extract[#Headers],0)),3))</f>
        <v>EVE(H) 1-1</v>
      </c>
      <c r="R496" t="str">
        <f ca="1">IF(RIGHT(FPL_Combined[[#Headers],[Gameweek 17]],2)&lt;$B$622,INDEX(FPL_Results_Extract[Gameweek 17],MATCH($A496,FPL_Results_Extract[[Player]:[Player]],0)),INDEX(Team_Key[[Abbreviation]:[Abbreviation]],MATCH(LEFT(INDEX(FPL_Fixtures_Extract[],MATCH($A496,FPL_Fixtures_Extract[[Player]:[Player]],0),MATCH(FPL_Combined[[#Headers],[Gameweek 17]],FPL_Fixtures_Extract[#Headers],0)),LEN(INDEX(FPL_Fixtures_Extract[],MATCH($A496,FPL_Fixtures_Extract[[Player]:[Player]],0),MATCH(FPL_Combined[[#Headers],[Gameweek 17]],FPL_Fixtures_Extract[#Headers],0)))-4),Team_Key[[Full Name]:[Full Name]],0))&amp;RIGHT(INDEX(FPL_Fixtures_Extract[],MATCH($A496,FPL_Fixtures_Extract[[Player]:[Player]],0),MATCH(FPL_Combined[[#Headers],[Gameweek 17]],FPL_Fixtures_Extract[#Headers],0)),3))</f>
        <v>MUN(A) 2-1</v>
      </c>
      <c r="S496" t="str">
        <f ca="1">IF(RIGHT(FPL_Combined[[#Headers],[Gameweek 18]],2)&lt;$B$622,INDEX(FPL_Results_Extract[Gameweek 18],MATCH($A496,FPL_Results_Extract[[Player]:[Player]],0)),INDEX(Team_Key[[Abbreviation]:[Abbreviation]],MATCH(LEFT(INDEX(FPL_Fixtures_Extract[],MATCH($A496,FPL_Fixtures_Extract[[Player]:[Player]],0),MATCH(FPL_Combined[[#Headers],[Gameweek 18]],FPL_Fixtures_Extract[#Headers],0)),LEN(INDEX(FPL_Fixtures_Extract[],MATCH($A496,FPL_Fixtures_Extract[[Player]:[Player]],0),MATCH(FPL_Combined[[#Headers],[Gameweek 18]],FPL_Fixtures_Extract[#Headers],0)))-4),Team_Key[[Full Name]:[Full Name]],0))&amp;RIGHT(INDEX(FPL_Fixtures_Extract[],MATCH($A496,FPL_Fixtures_Extract[[Player]:[Player]],0),MATCH(FPL_Combined[[#Headers],[Gameweek 18]],FPL_Fixtures_Extract[#Headers],0)),3))</f>
        <v>TOT(A) 0-3</v>
      </c>
      <c r="T496" t="str">
        <f ca="1">IF(RIGHT(FPL_Combined[[#Headers],[Gameweek 19]],2)&lt;$B$622,INDEX(FPL_Results_Extract[Gameweek 19],MATCH($A496,FPL_Results_Extract[[Player]:[Player]],0)),INDEX(Team_Key[[Abbreviation]:[Abbreviation]],MATCH(LEFT(INDEX(FPL_Fixtures_Extract[],MATCH($A496,FPL_Fixtures_Extract[[Player]:[Player]],0),MATCH(FPL_Combined[[#Headers],[Gameweek 19]],FPL_Fixtures_Extract[#Headers],0)),LEN(INDEX(FPL_Fixtures_Extract[],MATCH($A496,FPL_Fixtures_Extract[[Player]:[Player]],0),MATCH(FPL_Combined[[#Headers],[Gameweek 19]],FPL_Fixtures_Extract[#Headers],0)))-4),Team_Key[[Full Name]:[Full Name]],0))&amp;RIGHT(INDEX(FPL_Fixtures_Extract[],MATCH($A496,FPL_Fixtures_Extract[[Player]:[Player]],0),MATCH(FPL_Combined[[#Headers],[Gameweek 19]],FPL_Fixtures_Extract[#Headers],0)),3))</f>
        <v>AVL(H) 2-0</v>
      </c>
      <c r="U496" t="str">
        <f ca="1">IF(RIGHT(FPL_Combined[[#Headers],[Gameweek 20]],2)&lt;$B$622,INDEX(FPL_Results_Extract[Gameweek 20],MATCH($A496,FPL_Results_Extract[[Player]:[Player]],0)),INDEX(Team_Key[[Abbreviation]:[Abbreviation]],MATCH(LEFT(INDEX(FPL_Fixtures_Extract[],MATCH($A496,FPL_Fixtures_Extract[[Player]:[Player]],0),MATCH(FPL_Combined[[#Headers],[Gameweek 20]],FPL_Fixtures_Extract[#Headers],0)),LEN(INDEX(FPL_Fixtures_Extract[],MATCH($A496,FPL_Fixtures_Extract[[Player]:[Player]],0),MATCH(FPL_Combined[[#Headers],[Gameweek 20]],FPL_Fixtures_Extract[#Headers],0)))-4),Team_Key[[Full Name]:[Full Name]],0))&amp;RIGHT(INDEX(FPL_Fixtures_Extract[],MATCH($A496,FPL_Fixtures_Extract[[Player]:[Player]],0),MATCH(FPL_Combined[[#Headers],[Gameweek 20]],FPL_Fixtures_Extract[#Headers],0)),3))</f>
        <v>SOU(H) 1-0</v>
      </c>
      <c r="V496" t="str">
        <f ca="1">IF(RIGHT(FPL_Combined[[#Headers],[Gameweek 21]],2)&lt;$B$622,INDEX(FPL_Results_Extract[Gameweek 21],MATCH($A496,FPL_Results_Extract[[Player]:[Player]],0)),INDEX(Team_Key[[Abbreviation]:[Abbreviation]],MATCH(LEFT(INDEX(FPL_Fixtures_Extract[],MATCH($A496,FPL_Fixtures_Extract[[Player]:[Player]],0),MATCH(FPL_Combined[[#Headers],[Gameweek 21]],FPL_Fixtures_Extract[#Headers],0)),LEN(INDEX(FPL_Fixtures_Extract[],MATCH($A496,FPL_Fixtures_Extract[[Player]:[Player]],0),MATCH(FPL_Combined[[#Headers],[Gameweek 21]],FPL_Fixtures_Extract[#Headers],0)))-4),Team_Key[[Full Name]:[Full Name]],0))&amp;RIGHT(INDEX(FPL_Fixtures_Extract[],MATCH($A496,FPL_Fixtures_Extract[[Player]:[Player]],0),MATCH(FPL_Combined[[#Headers],[Gameweek 21]],FPL_Fixtures_Extract[#Headers],0)),3))</f>
        <v>STK(A) 1-3</v>
      </c>
      <c r="W496" t="str">
        <f ca="1">IF(RIGHT(FPL_Combined[[#Headers],[Gameweek 22]],2)&lt;$B$622,INDEX(FPL_Results_Extract[Gameweek 22],MATCH($A496,FPL_Results_Extract[[Player]:[Player]],0)),INDEX(Team_Key[[Abbreviation]:[Abbreviation]],MATCH(LEFT(INDEX(FPL_Fixtures_Extract[],MATCH($A496,FPL_Fixtures_Extract[[Player]:[Player]],0),MATCH(FPL_Combined[[#Headers],[Gameweek 22]],FPL_Fixtures_Extract[#Headers],0)),LEN(INDEX(FPL_Fixtures_Extract[],MATCH($A496,FPL_Fixtures_Extract[[Player]:[Player]],0),MATCH(FPL_Combined[[#Headers],[Gameweek 22]],FPL_Fixtures_Extract[#Headers],0)))-4),Team_Key[[Full Name]:[Full Name]],0))&amp;RIGHT(INDEX(FPL_Fixtures_Extract[],MATCH($A496,FPL_Fixtures_Extract[[Player]:[Player]],0),MATCH(FPL_Combined[[#Headers],[Gameweek 22]],FPL_Fixtures_Extract[#Headers],0)),3))</f>
        <v>BOU(A) 0-3</v>
      </c>
      <c r="X496" t="str">
        <f ca="1">IF(RIGHT(FPL_Combined[[#Headers],[Gameweek 23]],2)&lt;$B$622,INDEX(FPL_Results_Extract[Gameweek 23],MATCH($A496,FPL_Results_Extract[[Player]:[Player]],0)),INDEX(Team_Key[[Abbreviation]:[Abbreviation]],MATCH(LEFT(INDEX(FPL_Fixtures_Extract[],MATCH($A496,FPL_Fixtures_Extract[[Player]:[Player]],0),MATCH(FPL_Combined[[#Headers],[Gameweek 23]],FPL_Fixtures_Extract[#Headers],0)),LEN(INDEX(FPL_Fixtures_Extract[],MATCH($A496,FPL_Fixtures_Extract[[Player]:[Player]],0),MATCH(FPL_Combined[[#Headers],[Gameweek 23]],FPL_Fixtures_Extract[#Headers],0)))-4),Team_Key[[Full Name]:[Full Name]],0))&amp;RIGHT(INDEX(FPL_Fixtures_Extract[],MATCH($A496,FPL_Fixtures_Extract[[Player]:[Player]],0),MATCH(FPL_Combined[[#Headers],[Gameweek 23]],FPL_Fixtures_Extract[#Headers],0)),3))</f>
        <v>LIV(H) 4-5</v>
      </c>
      <c r="Y496" t="str">
        <f ca="1">IF(RIGHT(FPL_Combined[[#Headers],[Gameweek 24]],2)&lt;$B$622,INDEX(FPL_Results_Extract[Team],MATCH($A496,FPL_Results_Extract[[Player]:[Player]],0)),INDEX(Team_Key[[Abbreviation]:[Abbreviation]],MATCH(LEFT(INDEX(FPL_Fixtures_Extract[],MATCH($A496,FPL_Fixtures_Extract[[Player]:[Player]],0),MATCH(FPL_Combined[[#Headers],[Gameweek 24]],FPL_Fixtures_Extract[#Headers],0)),LEN(INDEX(FPL_Fixtures_Extract[],MATCH($A496,FPL_Fixtures_Extract[[Player]:[Player]],0),MATCH(FPL_Combined[[#Headers],[Gameweek 24]],FPL_Fixtures_Extract[#Headers],0)))-4),Team_Key[[Full Name]:[Full Name]],0))&amp;RIGHT(INDEX(FPL_Fixtures_Extract[],MATCH($A496,FPL_Fixtures_Extract[[Player]:[Player]],0),MATCH(FPL_Combined[[#Headers],[Gameweek 24]],FPL_Fixtures_Extract[#Headers],0)),3))</f>
        <v>NOR</v>
      </c>
      <c r="Z496" t="str">
        <f ca="1">IF(RIGHT(FPL_Combined[[#Headers],[Gameweek 25]],2)&lt;$B$622,INDEX(FPL_Results_Extract[Player],MATCH($A496,FPL_Results_Extract[[Player]:[Player]],0)),INDEX(Team_Key[[Abbreviation]:[Abbreviation]],MATCH(LEFT(INDEX(FPL_Fixtures_Extract[],MATCH($A496,FPL_Fixtures_Extract[[Player]:[Player]],0),MATCH(FPL_Combined[[#Headers],[Gameweek 25]],FPL_Fixtures_Extract[#Headers],0)),LEN(INDEX(FPL_Fixtures_Extract[],MATCH($A496,FPL_Fixtures_Extract[[Player]:[Player]],0),MATCH(FPL_Combined[[#Headers],[Gameweek 25]],FPL_Fixtures_Extract[#Headers],0)))-4),Team_Key[[Full Name]:[Full Name]],0))&amp;RIGHT(INDEX(FPL_Fixtures_Extract[],MATCH($A496,FPL_Fixtures_Extract[[Player]:[Player]],0),MATCH(FPL_Combined[[#Headers],[Gameweek 25]],FPL_Fixtures_Extract[#Headers],0)),3))</f>
        <v>Ruddy</v>
      </c>
      <c r="AA496" t="str">
        <f ca="1">IF(RIGHT(FPL_Combined[[#Headers],[Gameweek 26]],2)&lt;$B$622,INDEX(FPL_Results_Extract[Gameweek 01],MATCH($A496,FPL_Results_Extract[[Player]:[Player]],0)),INDEX(Team_Key[[Abbreviation]:[Abbreviation]],MATCH(LEFT(INDEX(FPL_Fixtures_Extract[],MATCH($A496,FPL_Fixtures_Extract[[Player]:[Player]],0),MATCH(FPL_Combined[[#Headers],[Gameweek 26]],FPL_Fixtures_Extract[#Headers],0)),LEN(INDEX(FPL_Fixtures_Extract[],MATCH($A496,FPL_Fixtures_Extract[[Player]:[Player]],0),MATCH(FPL_Combined[[#Headers],[Gameweek 26]],FPL_Fixtures_Extract[#Headers],0)))-4),Team_Key[[Full Name]:[Full Name]],0))&amp;RIGHT(INDEX(FPL_Fixtures_Extract[],MATCH($A496,FPL_Fixtures_Extract[[Player]:[Player]],0),MATCH(FPL_Combined[[#Headers],[Gameweek 26]],FPL_Fixtures_Extract[#Headers],0)),3))</f>
        <v>CRY(H) 1-3</v>
      </c>
      <c r="AB496" t="str">
        <f ca="1">IF(RIGHT(FPL_Combined[[#Headers],[Gameweek 27]],2)&lt;$B$622,INDEX(FPL_Results_Extract[Gameweek 02],MATCH($A496,FPL_Results_Extract[[Player]:[Player]],0)),INDEX(Team_Key[[Abbreviation]:[Abbreviation]],MATCH(LEFT(INDEX(FPL_Fixtures_Extract[],MATCH($A496,FPL_Fixtures_Extract[[Player]:[Player]],0),MATCH(FPL_Combined[[#Headers],[Gameweek 27]],FPL_Fixtures_Extract[#Headers],0)),LEN(INDEX(FPL_Fixtures_Extract[],MATCH($A496,FPL_Fixtures_Extract[[Player]:[Player]],0),MATCH(FPL_Combined[[#Headers],[Gameweek 27]],FPL_Fixtures_Extract[#Headers],0)))-4),Team_Key[[Full Name]:[Full Name]],0))&amp;RIGHT(INDEX(FPL_Fixtures_Extract[],MATCH($A496,FPL_Fixtures_Extract[[Player]:[Player]],0),MATCH(FPL_Combined[[#Headers],[Gameweek 27]],FPL_Fixtures_Extract[#Headers],0)),3))</f>
        <v>SUN(A) 3-1</v>
      </c>
      <c r="AC496" t="str">
        <f ca="1">IF(RIGHT(FPL_Combined[[#Headers],[Gameweek 28]],2)&lt;$B$622,INDEX(FPL_Results_Extract[Gameweek 03],MATCH($A496,FPL_Results_Extract[[Player]:[Player]],0)),INDEX(Team_Key[[Abbreviation]:[Abbreviation]],MATCH(LEFT(INDEX(FPL_Fixtures_Extract[],MATCH($A496,FPL_Fixtures_Extract[[Player]:[Player]],0),MATCH(FPL_Combined[[#Headers],[Gameweek 28]],FPL_Fixtures_Extract[#Headers],0)),LEN(INDEX(FPL_Fixtures_Extract[],MATCH($A496,FPL_Fixtures_Extract[[Player]:[Player]],0),MATCH(FPL_Combined[[#Headers],[Gameweek 28]],FPL_Fixtures_Extract[#Headers],0)))-4),Team_Key[[Full Name]:[Full Name]],0))&amp;RIGHT(INDEX(FPL_Fixtures_Extract[],MATCH($A496,FPL_Fixtures_Extract[[Player]:[Player]],0),MATCH(FPL_Combined[[#Headers],[Gameweek 28]],FPL_Fixtures_Extract[#Headers],0)),3))</f>
        <v>STK(H) 1-1</v>
      </c>
      <c r="AD496" t="str">
        <f ca="1">IF(RIGHT(FPL_Combined[[#Headers],[Gameweek 29]],2)&lt;$B$622,INDEX(FPL_Results_Extract[Gameweek 04],MATCH($A496,FPL_Results_Extract[[Player]:[Player]],0)),INDEX(Team_Key[[Abbreviation]:[Abbreviation]],MATCH(LEFT(INDEX(FPL_Fixtures_Extract[],MATCH($A496,FPL_Fixtures_Extract[[Player]:[Player]],0),MATCH(FPL_Combined[[#Headers],[Gameweek 29]],FPL_Fixtures_Extract[#Headers],0)),LEN(INDEX(FPL_Fixtures_Extract[],MATCH($A496,FPL_Fixtures_Extract[[Player]:[Player]],0),MATCH(FPL_Combined[[#Headers],[Gameweek 29]],FPL_Fixtures_Extract[#Headers],0)))-4),Team_Key[[Full Name]:[Full Name]],0))&amp;RIGHT(INDEX(FPL_Fixtures_Extract[],MATCH($A496,FPL_Fixtures_Extract[[Player]:[Player]],0),MATCH(FPL_Combined[[#Headers],[Gameweek 29]],FPL_Fixtures_Extract[#Headers],0)),3))</f>
        <v>SWA(A)</v>
      </c>
      <c r="AE496" t="str">
        <f ca="1">IF(RIGHT(FPL_Combined[[#Headers],[Gameweek 30]],2)&lt;$B$622,INDEX(FPL_Results_Extract[Gameweek 05],MATCH($A496,FPL_Results_Extract[[Player]:[Player]],0)),INDEX(Team_Key[[Abbreviation]:[Abbreviation]],MATCH(LEFT(INDEX(FPL_Fixtures_Extract[],MATCH($A496,FPL_Fixtures_Extract[[Player]:[Player]],0),MATCH(FPL_Combined[[#Headers],[Gameweek 30]],FPL_Fixtures_Extract[#Headers],0)),LEN(INDEX(FPL_Fixtures_Extract[],MATCH($A496,FPL_Fixtures_Extract[[Player]:[Player]],0),MATCH(FPL_Combined[[#Headers],[Gameweek 30]],FPL_Fixtures_Extract[#Headers],0)))-4),Team_Key[[Full Name]:[Full Name]],0))&amp;RIGHT(INDEX(FPL_Fixtures_Extract[],MATCH($A496,FPL_Fixtures_Extract[[Player]:[Player]],0),MATCH(FPL_Combined[[#Headers],[Gameweek 30]],FPL_Fixtures_Extract[#Headers],0)),3))</f>
        <v>MCI(H)</v>
      </c>
      <c r="AF496" t="str">
        <f ca="1">IF(RIGHT(FPL_Combined[[#Headers],[Gameweek 31]],2)&lt;$B$622,INDEX(FPL_Results_Extract[Gameweek 06],MATCH($A496,FPL_Results_Extract[[Player]:[Player]],0)),INDEX(Team_Key[[Abbreviation]:[Abbreviation]],MATCH(LEFT(INDEX(FPL_Fixtures_Extract[],MATCH($A496,FPL_Fixtures_Extract[[Player]:[Player]],0),MATCH(FPL_Combined[[#Headers],[Gameweek 31]],FPL_Fixtures_Extract[#Headers],0)),LEN(INDEX(FPL_Fixtures_Extract[],MATCH($A496,FPL_Fixtures_Extract[[Player]:[Player]],0),MATCH(FPL_Combined[[#Headers],[Gameweek 31]],FPL_Fixtures_Extract[#Headers],0)))-4),Team_Key[[Full Name]:[Full Name]],0))&amp;RIGHT(INDEX(FPL_Fixtures_Extract[],MATCH($A496,FPL_Fixtures_Extract[[Player]:[Player]],0),MATCH(FPL_Combined[[#Headers],[Gameweek 31]],FPL_Fixtures_Extract[#Headers],0)),3))</f>
        <v>WBA(A)</v>
      </c>
      <c r="AG496" t="str">
        <f ca="1">IF(RIGHT(FPL_Combined[[#Headers],[Gameweek 32]],2)&lt;$B$622,INDEX(FPL_Results_Extract[Gameweek 07],MATCH($A496,FPL_Results_Extract[[Player]:[Player]],0)),INDEX(Team_Key[[Abbreviation]:[Abbreviation]],MATCH(LEFT(INDEX(FPL_Fixtures_Extract[],MATCH($A496,FPL_Fixtures_Extract[[Player]:[Player]],0),MATCH(FPL_Combined[[#Headers],[Gameweek 32]],FPL_Fixtures_Extract[#Headers],0)),LEN(INDEX(FPL_Fixtures_Extract[],MATCH($A496,FPL_Fixtures_Extract[[Player]:[Player]],0),MATCH(FPL_Combined[[#Headers],[Gameweek 32]],FPL_Fixtures_Extract[#Headers],0)))-4),Team_Key[[Full Name]:[Full Name]],0))&amp;RIGHT(INDEX(FPL_Fixtures_Extract[],MATCH($A496,FPL_Fixtures_Extract[[Player]:[Player]],0),MATCH(FPL_Combined[[#Headers],[Gameweek 32]],FPL_Fixtures_Extract[#Headers],0)),3))</f>
        <v>NEW(H)</v>
      </c>
      <c r="AH496" t="str">
        <f ca="1">IF(RIGHT(FPL_Combined[[#Headers],[Gameweek 33]],2)&lt;$B$622,INDEX(FPL_Results_Extract[Gameweek 08],MATCH($A496,FPL_Results_Extract[[Player]:[Player]],0)),INDEX(Team_Key[[Abbreviation]:[Abbreviation]],MATCH(LEFT(INDEX(FPL_Fixtures_Extract[],MATCH($A496,FPL_Fixtures_Extract[[Player]:[Player]],0),MATCH(FPL_Combined[[#Headers],[Gameweek 33]],FPL_Fixtures_Extract[#Headers],0)),LEN(INDEX(FPL_Fixtures_Extract[],MATCH($A496,FPL_Fixtures_Extract[[Player]:[Player]],0),MATCH(FPL_Combined[[#Headers],[Gameweek 33]],FPL_Fixtures_Extract[#Headers],0)))-4),Team_Key[[Full Name]:[Full Name]],0))&amp;RIGHT(INDEX(FPL_Fixtures_Extract[],MATCH($A496,FPL_Fixtures_Extract[[Player]:[Player]],0),MATCH(FPL_Combined[[#Headers],[Gameweek 33]],FPL_Fixtures_Extract[#Headers],0)),3))</f>
        <v>CRY(A)</v>
      </c>
      <c r="AI496" t="str">
        <f ca="1">IF(RIGHT(FPL_Combined[[#Headers],[Gameweek 34]],2)&lt;$B$622,INDEX(FPL_Results_Extract[Gameweek 09],MATCH($A496,FPL_Results_Extract[[Player]:[Player]],0)),INDEX(Team_Key[[Abbreviation]:[Abbreviation]],MATCH(LEFT(INDEX(FPL_Fixtures_Extract[],MATCH($A496,FPL_Fixtures_Extract[[Player]:[Player]],0),MATCH(FPL_Combined[[#Headers],[Gameweek 34]],FPL_Fixtures_Extract[#Headers],0)),LEN(INDEX(FPL_Fixtures_Extract[],MATCH($A496,FPL_Fixtures_Extract[[Player]:[Player]],0),MATCH(FPL_Combined[[#Headers],[Gameweek 34]],FPL_Fixtures_Extract[#Headers],0)))-4),Team_Key[[Full Name]:[Full Name]],0))&amp;RIGHT(INDEX(FPL_Fixtures_Extract[],MATCH($A496,FPL_Fixtures_Extract[[Player]:[Player]],0),MATCH(FPL_Combined[[#Headers],[Gameweek 34]],FPL_Fixtures_Extract[#Headers],0)),3))</f>
        <v>SUN(H)</v>
      </c>
      <c r="AJ496" t="str">
        <f ca="1">IF(RIGHT(FPL_Combined[[#Headers],[Gameweek 35]],2)&lt;$B$622,INDEX(FPL_Results_Extract[Gameweek 10],MATCH($A496,FPL_Results_Extract[[Player]:[Player]],0)),INDEX(Team_Key[[Abbreviation]:[Abbreviation]],MATCH(LEFT(INDEX(FPL_Fixtures_Extract[],MATCH($A496,FPL_Fixtures_Extract[[Player]:[Player]],0),MATCH(FPL_Combined[[#Headers],[Gameweek 35]],FPL_Fixtures_Extract[#Headers],0)),LEN(INDEX(FPL_Fixtures_Extract[],MATCH($A496,FPL_Fixtures_Extract[[Player]:[Player]],0),MATCH(FPL_Combined[[#Headers],[Gameweek 35]],FPL_Fixtures_Extract[#Headers],0)))-4),Team_Key[[Full Name]:[Full Name]],0))&amp;RIGHT(INDEX(FPL_Fixtures_Extract[],MATCH($A496,FPL_Fixtures_Extract[[Player]:[Player]],0),MATCH(FPL_Combined[[#Headers],[Gameweek 35]],FPL_Fixtures_Extract[#Headers],0)),3))</f>
        <v>WAT(H)</v>
      </c>
      <c r="AK496" t="str">
        <f ca="1">IF(RIGHT(FPL_Combined[[#Headers],[Gameweek 36]],2)&lt;$B$622,INDEX(FPL_Results_Extract[Gameweek 11],MATCH($A496,FPL_Results_Extract[[Player]:[Player]],0)),INDEX(Team_Key[[Abbreviation]:[Abbreviation]],MATCH(LEFT(INDEX(FPL_Fixtures_Extract[],MATCH($A496,FPL_Fixtures_Extract[[Player]:[Player]],0),MATCH(FPL_Combined[[#Headers],[Gameweek 36]],FPL_Fixtures_Extract[#Headers],0)),LEN(INDEX(FPL_Fixtures_Extract[],MATCH($A496,FPL_Fixtures_Extract[[Player]:[Player]],0),MATCH(FPL_Combined[[#Headers],[Gameweek 36]],FPL_Fixtures_Extract[#Headers],0)))-4),Team_Key[[Full Name]:[Full Name]],0))&amp;RIGHT(INDEX(FPL_Fixtures_Extract[],MATCH($A496,FPL_Fixtures_Extract[[Player]:[Player]],0),MATCH(FPL_Combined[[#Headers],[Gameweek 36]],FPL_Fixtures_Extract[#Headers],0)),3))</f>
        <v>ARS(A)</v>
      </c>
      <c r="AL496" t="str">
        <f ca="1">IF(RIGHT(FPL_Combined[[#Headers],[Gameweek 37]],2)&lt;$B$622,INDEX(FPL_Results_Extract[Gameweek 12],MATCH($A496,FPL_Results_Extract[[Player]:[Player]],0)),INDEX(Team_Key[[Abbreviation]:[Abbreviation]],MATCH(LEFT(INDEX(FPL_Fixtures_Extract[],MATCH($A496,FPL_Fixtures_Extract[[Player]:[Player]],0),MATCH(FPL_Combined[[#Headers],[Gameweek 37]],FPL_Fixtures_Extract[#Headers],0)),LEN(INDEX(FPL_Fixtures_Extract[],MATCH($A496,FPL_Fixtures_Extract[[Player]:[Player]],0),MATCH(FPL_Combined[[#Headers],[Gameweek 37]],FPL_Fixtures_Extract[#Headers],0)))-4),Team_Key[[Full Name]:[Full Name]],0))&amp;RIGHT(INDEX(FPL_Fixtures_Extract[],MATCH($A496,FPL_Fixtures_Extract[[Player]:[Player]],0),MATCH(FPL_Combined[[#Headers],[Gameweek 37]],FPL_Fixtures_Extract[#Headers],0)),3))</f>
        <v>MUN(H)</v>
      </c>
      <c r="AM496" t="str">
        <f ca="1">IF(RIGHT(FPL_Combined[[#Headers],[Gameweek 38]],2)&lt;$B$622,INDEX(FPL_Results_Extract[Gameweek 13],MATCH($A496,FPL_Results_Extract[[Player]:[Player]],0)),INDEX(Team_Key[[Abbreviation]:[Abbreviation]],MATCH(LEFT(INDEX(FPL_Fixtures_Extract[],MATCH($A496,FPL_Fixtures_Extract[[Player]:[Player]],0),MATCH(FPL_Combined[[#Headers],[Gameweek 38]],FPL_Fixtures_Extract[#Headers],0)),LEN(INDEX(FPL_Fixtures_Extract[],MATCH($A496,FPL_Fixtures_Extract[[Player]:[Player]],0),MATCH(FPL_Combined[[#Headers],[Gameweek 38]],FPL_Fixtures_Extract[#Headers],0)))-4),Team_Key[[Full Name]:[Full Name]],0))&amp;RIGHT(INDEX(FPL_Fixtures_Extract[],MATCH($A496,FPL_Fixtures_Extract[[Player]:[Player]],0),MATCH(FPL_Combined[[#Headers],[Gameweek 38]],FPL_Fixtures_Extract[#Headers],0)),3))</f>
        <v>EVE(A)</v>
      </c>
    </row>
    <row r="497" spans="1:39" x14ac:dyDescent="0.45">
      <c r="A497" t="s">
        <v>575</v>
      </c>
      <c r="B497" t="str">
        <f ca="1">IF(RIGHT(FPL_Combined[[#Headers],[Gameweek 01]],2)&lt;$B$622,INDEX(FPL_Results_Extract[Gameweek 01],MATCH($A497,FPL_Results_Extract[[Player]:[Player]],0)),INDEX(Team_Key[[Abbreviation]:[Abbreviation]],MATCH(LEFT(INDEX(FPL_Fixtures_Extract[],MATCH($A497,FPL_Fixtures_Extract[[Player]:[Player]],0),MATCH(FPL_Combined[[#Headers],[Gameweek 01]],FPL_Fixtures_Extract[#Headers],0)),LEN(INDEX(FPL_Fixtures_Extract[],MATCH($A497,FPL_Fixtures_Extract[[Player]:[Player]],0),MATCH(FPL_Combined[[#Headers],[Gameweek 01]],FPL_Fixtures_Extract[#Headers],0)))-4),Team_Key[[Full Name]:[Full Name]],0))&amp;RIGHT(INDEX(FPL_Fixtures_Extract[],MATCH($A497,FPL_Fixtures_Extract[[Player]:[Player]],0),MATCH(FPL_Combined[[#Headers],[Gameweek 01]],FPL_Fixtures_Extract[#Headers],0)),3))</f>
        <v>CRY(H) 1-3</v>
      </c>
      <c r="C497" t="str">
        <f ca="1">IF(RIGHT(FPL_Combined[[#Headers],[Gameweek 02]],2)&lt;$B$622,INDEX(FPL_Results_Extract[Gameweek 02],MATCH($A497,FPL_Results_Extract[[Player]:[Player]],0)),INDEX(Team_Key[[Abbreviation]:[Abbreviation]],MATCH(LEFT(INDEX(FPL_Fixtures_Extract[],MATCH($A497,FPL_Fixtures_Extract[[Player]:[Player]],0),MATCH(FPL_Combined[[#Headers],[Gameweek 02]],FPL_Fixtures_Extract[#Headers],0)),LEN(INDEX(FPL_Fixtures_Extract[],MATCH($A497,FPL_Fixtures_Extract[[Player]:[Player]],0),MATCH(FPL_Combined[[#Headers],[Gameweek 02]],FPL_Fixtures_Extract[#Headers],0)))-4),Team_Key[[Full Name]:[Full Name]],0))&amp;RIGHT(INDEX(FPL_Fixtures_Extract[],MATCH($A497,FPL_Fixtures_Extract[[Player]:[Player]],0),MATCH(FPL_Combined[[#Headers],[Gameweek 02]],FPL_Fixtures_Extract[#Headers],0)),3))</f>
        <v>SUN(A) 3-1</v>
      </c>
      <c r="D497" t="str">
        <f ca="1">IF(RIGHT(FPL_Combined[[#Headers],[Gameweek 03]],2)&lt;$B$622,INDEX(FPL_Results_Extract[Gameweek 03],MATCH($A497,FPL_Results_Extract[[Player]:[Player]],0)),INDEX(Team_Key[[Abbreviation]:[Abbreviation]],MATCH(LEFT(INDEX(FPL_Fixtures_Extract[],MATCH($A497,FPL_Fixtures_Extract[[Player]:[Player]],0),MATCH(FPL_Combined[[#Headers],[Gameweek 03]],FPL_Fixtures_Extract[#Headers],0)),LEN(INDEX(FPL_Fixtures_Extract[],MATCH($A497,FPL_Fixtures_Extract[[Player]:[Player]],0),MATCH(FPL_Combined[[#Headers],[Gameweek 03]],FPL_Fixtures_Extract[#Headers],0)))-4),Team_Key[[Full Name]:[Full Name]],0))&amp;RIGHT(INDEX(FPL_Fixtures_Extract[],MATCH($A497,FPL_Fixtures_Extract[[Player]:[Player]],0),MATCH(FPL_Combined[[#Headers],[Gameweek 03]],FPL_Fixtures_Extract[#Headers],0)),3))</f>
        <v>STK(H) 1-1</v>
      </c>
      <c r="E497" t="str">
        <f ca="1">IF(RIGHT(FPL_Combined[[#Headers],[Gameweek 04]],2)&lt;$B$622,INDEX(FPL_Results_Extract[Gameweek 04],MATCH($A497,FPL_Results_Extract[[Player]:[Player]],0)),INDEX(Team_Key[[Abbreviation]:[Abbreviation]],MATCH(LEFT(INDEX(FPL_Fixtures_Extract[],MATCH($A497,FPL_Fixtures_Extract[[Player]:[Player]],0),MATCH(FPL_Combined[[#Headers],[Gameweek 04]],FPL_Fixtures_Extract[#Headers],0)),LEN(INDEX(FPL_Fixtures_Extract[],MATCH($A497,FPL_Fixtures_Extract[[Player]:[Player]],0),MATCH(FPL_Combined[[#Headers],[Gameweek 04]],FPL_Fixtures_Extract[#Headers],0)))-4),Team_Key[[Full Name]:[Full Name]],0))&amp;RIGHT(INDEX(FPL_Fixtures_Extract[],MATCH($A497,FPL_Fixtures_Extract[[Player]:[Player]],0),MATCH(FPL_Combined[[#Headers],[Gameweek 04]],FPL_Fixtures_Extract[#Headers],0)),3))</f>
        <v>SOU(A) 0-3</v>
      </c>
      <c r="F497" t="str">
        <f ca="1">IF(RIGHT(FPL_Combined[[#Headers],[Gameweek 05]],2)&lt;$B$622,INDEX(FPL_Results_Extract[Gameweek 05],MATCH($A497,FPL_Results_Extract[[Player]:[Player]],0)),INDEX(Team_Key[[Abbreviation]:[Abbreviation]],MATCH(LEFT(INDEX(FPL_Fixtures_Extract[],MATCH($A497,FPL_Fixtures_Extract[[Player]:[Player]],0),MATCH(FPL_Combined[[#Headers],[Gameweek 05]],FPL_Fixtures_Extract[#Headers],0)),LEN(INDEX(FPL_Fixtures_Extract[],MATCH($A497,FPL_Fixtures_Extract[[Player]:[Player]],0),MATCH(FPL_Combined[[#Headers],[Gameweek 05]],FPL_Fixtures_Extract[#Headers],0)))-4),Team_Key[[Full Name]:[Full Name]],0))&amp;RIGHT(INDEX(FPL_Fixtures_Extract[],MATCH($A497,FPL_Fixtures_Extract[[Player]:[Player]],0),MATCH(FPL_Combined[[#Headers],[Gameweek 05]],FPL_Fixtures_Extract[#Headers],0)),3))</f>
        <v>BOU(H) 3-1</v>
      </c>
      <c r="G497" t="str">
        <f ca="1">IF(RIGHT(FPL_Combined[[#Headers],[Gameweek 06]],2)&lt;$B$622,INDEX(FPL_Results_Extract[Gameweek 06],MATCH($A497,FPL_Results_Extract[[Player]:[Player]],0)),INDEX(Team_Key[[Abbreviation]:[Abbreviation]],MATCH(LEFT(INDEX(FPL_Fixtures_Extract[],MATCH($A497,FPL_Fixtures_Extract[[Player]:[Player]],0),MATCH(FPL_Combined[[#Headers],[Gameweek 06]],FPL_Fixtures_Extract[#Headers],0)),LEN(INDEX(FPL_Fixtures_Extract[],MATCH($A497,FPL_Fixtures_Extract[[Player]:[Player]],0),MATCH(FPL_Combined[[#Headers],[Gameweek 06]],FPL_Fixtures_Extract[#Headers],0)))-4),Team_Key[[Full Name]:[Full Name]],0))&amp;RIGHT(INDEX(FPL_Fixtures_Extract[],MATCH($A497,FPL_Fixtures_Extract[[Player]:[Player]],0),MATCH(FPL_Combined[[#Headers],[Gameweek 06]],FPL_Fixtures_Extract[#Headers],0)),3))</f>
        <v>LIV(A) 1-1</v>
      </c>
      <c r="H497" t="str">
        <f ca="1">IF(RIGHT(FPL_Combined[[#Headers],[Gameweek 07]],2)&lt;$B$622,INDEX(FPL_Results_Extract[Gameweek 07],MATCH($A497,FPL_Results_Extract[[Player]:[Player]],0)),INDEX(Team_Key[[Abbreviation]:[Abbreviation]],MATCH(LEFT(INDEX(FPL_Fixtures_Extract[],MATCH($A497,FPL_Fixtures_Extract[[Player]:[Player]],0),MATCH(FPL_Combined[[#Headers],[Gameweek 07]],FPL_Fixtures_Extract[#Headers],0)),LEN(INDEX(FPL_Fixtures_Extract[],MATCH($A497,FPL_Fixtures_Extract[[Player]:[Player]],0),MATCH(FPL_Combined[[#Headers],[Gameweek 07]],FPL_Fixtures_Extract[#Headers],0)))-4),Team_Key[[Full Name]:[Full Name]],0))&amp;RIGHT(INDEX(FPL_Fixtures_Extract[],MATCH($A497,FPL_Fixtures_Extract[[Player]:[Player]],0),MATCH(FPL_Combined[[#Headers],[Gameweek 07]],FPL_Fixtures_Extract[#Headers],0)),3))</f>
        <v>WHU(A) 2-2</v>
      </c>
      <c r="I497" t="str">
        <f ca="1">IF(RIGHT(FPL_Combined[[#Headers],[Gameweek 08]],2)&lt;$B$622,INDEX(FPL_Results_Extract[Gameweek 08],MATCH($A497,FPL_Results_Extract[[Player]:[Player]],0)),INDEX(Team_Key[[Abbreviation]:[Abbreviation]],MATCH(LEFT(INDEX(FPL_Fixtures_Extract[],MATCH($A497,FPL_Fixtures_Extract[[Player]:[Player]],0),MATCH(FPL_Combined[[#Headers],[Gameweek 08]],FPL_Fixtures_Extract[#Headers],0)),LEN(INDEX(FPL_Fixtures_Extract[],MATCH($A497,FPL_Fixtures_Extract[[Player]:[Player]],0),MATCH(FPL_Combined[[#Headers],[Gameweek 08]],FPL_Fixtures_Extract[#Headers],0)))-4),Team_Key[[Full Name]:[Full Name]],0))&amp;RIGHT(INDEX(FPL_Fixtures_Extract[],MATCH($A497,FPL_Fixtures_Extract[[Player]:[Player]],0),MATCH(FPL_Combined[[#Headers],[Gameweek 08]],FPL_Fixtures_Extract[#Headers],0)),3))</f>
        <v>LEI(H) 1-2</v>
      </c>
      <c r="J497" t="str">
        <f ca="1">IF(RIGHT(FPL_Combined[[#Headers],[Gameweek 09]],2)&lt;$B$622,INDEX(FPL_Results_Extract[Gameweek 09],MATCH($A497,FPL_Results_Extract[[Player]:[Player]],0)),INDEX(Team_Key[[Abbreviation]:[Abbreviation]],MATCH(LEFT(INDEX(FPL_Fixtures_Extract[],MATCH($A497,FPL_Fixtures_Extract[[Player]:[Player]],0),MATCH(FPL_Combined[[#Headers],[Gameweek 09]],FPL_Fixtures_Extract[#Headers],0)),LEN(INDEX(FPL_Fixtures_Extract[],MATCH($A497,FPL_Fixtures_Extract[[Player]:[Player]],0),MATCH(FPL_Combined[[#Headers],[Gameweek 09]],FPL_Fixtures_Extract[#Headers],0)))-4),Team_Key[[Full Name]:[Full Name]],0))&amp;RIGHT(INDEX(FPL_Fixtures_Extract[],MATCH($A497,FPL_Fixtures_Extract[[Player]:[Player]],0),MATCH(FPL_Combined[[#Headers],[Gameweek 09]],FPL_Fixtures_Extract[#Headers],0)),3))</f>
        <v>NEW(A) 2-6</v>
      </c>
      <c r="K497" t="str">
        <f ca="1">IF(RIGHT(FPL_Combined[[#Headers],[Gameweek 10]],2)&lt;$B$622,INDEX(FPL_Results_Extract[Gameweek 10],MATCH($A497,FPL_Results_Extract[[Player]:[Player]],0)),INDEX(Team_Key[[Abbreviation]:[Abbreviation]],MATCH(LEFT(INDEX(FPL_Fixtures_Extract[],MATCH($A497,FPL_Fixtures_Extract[[Player]:[Player]],0),MATCH(FPL_Combined[[#Headers],[Gameweek 10]],FPL_Fixtures_Extract[#Headers],0)),LEN(INDEX(FPL_Fixtures_Extract[],MATCH($A497,FPL_Fixtures_Extract[[Player]:[Player]],0),MATCH(FPL_Combined[[#Headers],[Gameweek 10]],FPL_Fixtures_Extract[#Headers],0)))-4),Team_Key[[Full Name]:[Full Name]],0))&amp;RIGHT(INDEX(FPL_Fixtures_Extract[],MATCH($A497,FPL_Fixtures_Extract[[Player]:[Player]],0),MATCH(FPL_Combined[[#Headers],[Gameweek 10]],FPL_Fixtures_Extract[#Headers],0)),3))</f>
        <v>WBA(H) 0-1</v>
      </c>
      <c r="L497" t="str">
        <f ca="1">IF(RIGHT(FPL_Combined[[#Headers],[Gameweek 11]],2)&lt;$B$622,INDEX(FPL_Results_Extract[Gameweek 11],MATCH($A497,FPL_Results_Extract[[Player]:[Player]],0)),INDEX(Team_Key[[Abbreviation]:[Abbreviation]],MATCH(LEFT(INDEX(FPL_Fixtures_Extract[],MATCH($A497,FPL_Fixtures_Extract[[Player]:[Player]],0),MATCH(FPL_Combined[[#Headers],[Gameweek 11]],FPL_Fixtures_Extract[#Headers],0)),LEN(INDEX(FPL_Fixtures_Extract[],MATCH($A497,FPL_Fixtures_Extract[[Player]:[Player]],0),MATCH(FPL_Combined[[#Headers],[Gameweek 11]],FPL_Fixtures_Extract[#Headers],0)))-4),Team_Key[[Full Name]:[Full Name]],0))&amp;RIGHT(INDEX(FPL_Fixtures_Extract[],MATCH($A497,FPL_Fixtures_Extract[[Player]:[Player]],0),MATCH(FPL_Combined[[#Headers],[Gameweek 11]],FPL_Fixtures_Extract[#Headers],0)),3))</f>
        <v>MCI(A) 1-2</v>
      </c>
      <c r="M497" t="str">
        <f ca="1">IF(RIGHT(FPL_Combined[[#Headers],[Gameweek 12]],2)&lt;$B$622,INDEX(FPL_Results_Extract[Gameweek 12],MATCH($A497,FPL_Results_Extract[[Player]:[Player]],0)),INDEX(Team_Key[[Abbreviation]:[Abbreviation]],MATCH(LEFT(INDEX(FPL_Fixtures_Extract[],MATCH($A497,FPL_Fixtures_Extract[[Player]:[Player]],0),MATCH(FPL_Combined[[#Headers],[Gameweek 12]],FPL_Fixtures_Extract[#Headers],0)),LEN(INDEX(FPL_Fixtures_Extract[],MATCH($A497,FPL_Fixtures_Extract[[Player]:[Player]],0),MATCH(FPL_Combined[[#Headers],[Gameweek 12]],FPL_Fixtures_Extract[#Headers],0)))-4),Team_Key[[Full Name]:[Full Name]],0))&amp;RIGHT(INDEX(FPL_Fixtures_Extract[],MATCH($A497,FPL_Fixtures_Extract[[Player]:[Player]],0),MATCH(FPL_Combined[[#Headers],[Gameweek 12]],FPL_Fixtures_Extract[#Headers],0)),3))</f>
        <v>SWA(H) 1-0</v>
      </c>
      <c r="N497" t="str">
        <f ca="1">IF(RIGHT(FPL_Combined[[#Headers],[Gameweek 13]],2)&lt;$B$622,INDEX(FPL_Results_Extract[Gameweek 13],MATCH($A497,FPL_Results_Extract[[Player]:[Player]],0)),INDEX(Team_Key[[Abbreviation]:[Abbreviation]],MATCH(LEFT(INDEX(FPL_Fixtures_Extract[],MATCH($A497,FPL_Fixtures_Extract[[Player]:[Player]],0),MATCH(FPL_Combined[[#Headers],[Gameweek 13]],FPL_Fixtures_Extract[#Headers],0)),LEN(INDEX(FPL_Fixtures_Extract[],MATCH($A497,FPL_Fixtures_Extract[[Player]:[Player]],0),MATCH(FPL_Combined[[#Headers],[Gameweek 13]],FPL_Fixtures_Extract[#Headers],0)))-4),Team_Key[[Full Name]:[Full Name]],0))&amp;RIGHT(INDEX(FPL_Fixtures_Extract[],MATCH($A497,FPL_Fixtures_Extract[[Player]:[Player]],0),MATCH(FPL_Combined[[#Headers],[Gameweek 13]],FPL_Fixtures_Extract[#Headers],0)),3))</f>
        <v>CHE(A) 0-1</v>
      </c>
      <c r="O497" t="str">
        <f ca="1">IF(RIGHT(FPL_Combined[[#Headers],[Gameweek 14]],2)&lt;$B$622,INDEX(FPL_Results_Extract[Gameweek 14],MATCH($A497,FPL_Results_Extract[[Player]:[Player]],0)),INDEX(Team_Key[[Abbreviation]:[Abbreviation]],MATCH(LEFT(INDEX(FPL_Fixtures_Extract[],MATCH($A497,FPL_Fixtures_Extract[[Player]:[Player]],0),MATCH(FPL_Combined[[#Headers],[Gameweek 14]],FPL_Fixtures_Extract[#Headers],0)),LEN(INDEX(FPL_Fixtures_Extract[],MATCH($A497,FPL_Fixtures_Extract[[Player]:[Player]],0),MATCH(FPL_Combined[[#Headers],[Gameweek 14]],FPL_Fixtures_Extract[#Headers],0)))-4),Team_Key[[Full Name]:[Full Name]],0))&amp;RIGHT(INDEX(FPL_Fixtures_Extract[],MATCH($A497,FPL_Fixtures_Extract[[Player]:[Player]],0),MATCH(FPL_Combined[[#Headers],[Gameweek 14]],FPL_Fixtures_Extract[#Headers],0)),3))</f>
        <v>ARS(H) 1-1</v>
      </c>
      <c r="P497" t="str">
        <f ca="1">IF(RIGHT(FPL_Combined[[#Headers],[Gameweek 15]],2)&lt;$B$622,INDEX(FPL_Results_Extract[Gameweek 15],MATCH($A497,FPL_Results_Extract[[Player]:[Player]],0)),INDEX(Team_Key[[Abbreviation]:[Abbreviation]],MATCH(LEFT(INDEX(FPL_Fixtures_Extract[],MATCH($A497,FPL_Fixtures_Extract[[Player]:[Player]],0),MATCH(FPL_Combined[[#Headers],[Gameweek 15]],FPL_Fixtures_Extract[#Headers],0)),LEN(INDEX(FPL_Fixtures_Extract[],MATCH($A497,FPL_Fixtures_Extract[[Player]:[Player]],0),MATCH(FPL_Combined[[#Headers],[Gameweek 15]],FPL_Fixtures_Extract[#Headers],0)))-4),Team_Key[[Full Name]:[Full Name]],0))&amp;RIGHT(INDEX(FPL_Fixtures_Extract[],MATCH($A497,FPL_Fixtures_Extract[[Player]:[Player]],0),MATCH(FPL_Combined[[#Headers],[Gameweek 15]],FPL_Fixtures_Extract[#Headers],0)),3))</f>
        <v>WAT(A) 0-2</v>
      </c>
      <c r="Q497" t="str">
        <f ca="1">IF(RIGHT(FPL_Combined[[#Headers],[Gameweek 16]],2)&lt;$B$622,INDEX(FPL_Results_Extract[Gameweek 16],MATCH($A497,FPL_Results_Extract[[Player]:[Player]],0)),INDEX(Team_Key[[Abbreviation]:[Abbreviation]],MATCH(LEFT(INDEX(FPL_Fixtures_Extract[],MATCH($A497,FPL_Fixtures_Extract[[Player]:[Player]],0),MATCH(FPL_Combined[[#Headers],[Gameweek 16]],FPL_Fixtures_Extract[#Headers],0)),LEN(INDEX(FPL_Fixtures_Extract[],MATCH($A497,FPL_Fixtures_Extract[[Player]:[Player]],0),MATCH(FPL_Combined[[#Headers],[Gameweek 16]],FPL_Fixtures_Extract[#Headers],0)))-4),Team_Key[[Full Name]:[Full Name]],0))&amp;RIGHT(INDEX(FPL_Fixtures_Extract[],MATCH($A497,FPL_Fixtures_Extract[[Player]:[Player]],0),MATCH(FPL_Combined[[#Headers],[Gameweek 16]],FPL_Fixtures_Extract[#Headers],0)),3))</f>
        <v>EVE(H) 1-1</v>
      </c>
      <c r="R497" t="str">
        <f ca="1">IF(RIGHT(FPL_Combined[[#Headers],[Gameweek 17]],2)&lt;$B$622,INDEX(FPL_Results_Extract[Gameweek 17],MATCH($A497,FPL_Results_Extract[[Player]:[Player]],0)),INDEX(Team_Key[[Abbreviation]:[Abbreviation]],MATCH(LEFT(INDEX(FPL_Fixtures_Extract[],MATCH($A497,FPL_Fixtures_Extract[[Player]:[Player]],0),MATCH(FPL_Combined[[#Headers],[Gameweek 17]],FPL_Fixtures_Extract[#Headers],0)),LEN(INDEX(FPL_Fixtures_Extract[],MATCH($A497,FPL_Fixtures_Extract[[Player]:[Player]],0),MATCH(FPL_Combined[[#Headers],[Gameweek 17]],FPL_Fixtures_Extract[#Headers],0)))-4),Team_Key[[Full Name]:[Full Name]],0))&amp;RIGHT(INDEX(FPL_Fixtures_Extract[],MATCH($A497,FPL_Fixtures_Extract[[Player]:[Player]],0),MATCH(FPL_Combined[[#Headers],[Gameweek 17]],FPL_Fixtures_Extract[#Headers],0)),3))</f>
        <v>MUN(A) 2-1</v>
      </c>
      <c r="S497" t="str">
        <f ca="1">IF(RIGHT(FPL_Combined[[#Headers],[Gameweek 18]],2)&lt;$B$622,INDEX(FPL_Results_Extract[Gameweek 18],MATCH($A497,FPL_Results_Extract[[Player]:[Player]],0)),INDEX(Team_Key[[Abbreviation]:[Abbreviation]],MATCH(LEFT(INDEX(FPL_Fixtures_Extract[],MATCH($A497,FPL_Fixtures_Extract[[Player]:[Player]],0),MATCH(FPL_Combined[[#Headers],[Gameweek 18]],FPL_Fixtures_Extract[#Headers],0)),LEN(INDEX(FPL_Fixtures_Extract[],MATCH($A497,FPL_Fixtures_Extract[[Player]:[Player]],0),MATCH(FPL_Combined[[#Headers],[Gameweek 18]],FPL_Fixtures_Extract[#Headers],0)))-4),Team_Key[[Full Name]:[Full Name]],0))&amp;RIGHT(INDEX(FPL_Fixtures_Extract[],MATCH($A497,FPL_Fixtures_Extract[[Player]:[Player]],0),MATCH(FPL_Combined[[#Headers],[Gameweek 18]],FPL_Fixtures_Extract[#Headers],0)),3))</f>
        <v>TOT(A) 0-3</v>
      </c>
      <c r="T497" t="str">
        <f ca="1">IF(RIGHT(FPL_Combined[[#Headers],[Gameweek 19]],2)&lt;$B$622,INDEX(FPL_Results_Extract[Gameweek 19],MATCH($A497,FPL_Results_Extract[[Player]:[Player]],0)),INDEX(Team_Key[[Abbreviation]:[Abbreviation]],MATCH(LEFT(INDEX(FPL_Fixtures_Extract[],MATCH($A497,FPL_Fixtures_Extract[[Player]:[Player]],0),MATCH(FPL_Combined[[#Headers],[Gameweek 19]],FPL_Fixtures_Extract[#Headers],0)),LEN(INDEX(FPL_Fixtures_Extract[],MATCH($A497,FPL_Fixtures_Extract[[Player]:[Player]],0),MATCH(FPL_Combined[[#Headers],[Gameweek 19]],FPL_Fixtures_Extract[#Headers],0)))-4),Team_Key[[Full Name]:[Full Name]],0))&amp;RIGHT(INDEX(FPL_Fixtures_Extract[],MATCH($A497,FPL_Fixtures_Extract[[Player]:[Player]],0),MATCH(FPL_Combined[[#Headers],[Gameweek 19]],FPL_Fixtures_Extract[#Headers],0)),3))</f>
        <v>AVL(H) 2-0</v>
      </c>
      <c r="U497" t="str">
        <f ca="1">IF(RIGHT(FPL_Combined[[#Headers],[Gameweek 20]],2)&lt;$B$622,INDEX(FPL_Results_Extract[Gameweek 20],MATCH($A497,FPL_Results_Extract[[Player]:[Player]],0)),INDEX(Team_Key[[Abbreviation]:[Abbreviation]],MATCH(LEFT(INDEX(FPL_Fixtures_Extract[],MATCH($A497,FPL_Fixtures_Extract[[Player]:[Player]],0),MATCH(FPL_Combined[[#Headers],[Gameweek 20]],FPL_Fixtures_Extract[#Headers],0)),LEN(INDEX(FPL_Fixtures_Extract[],MATCH($A497,FPL_Fixtures_Extract[[Player]:[Player]],0),MATCH(FPL_Combined[[#Headers],[Gameweek 20]],FPL_Fixtures_Extract[#Headers],0)))-4),Team_Key[[Full Name]:[Full Name]],0))&amp;RIGHT(INDEX(FPL_Fixtures_Extract[],MATCH($A497,FPL_Fixtures_Extract[[Player]:[Player]],0),MATCH(FPL_Combined[[#Headers],[Gameweek 20]],FPL_Fixtures_Extract[#Headers],0)),3))</f>
        <v>SOU(H) 1-0</v>
      </c>
      <c r="V497" t="str">
        <f ca="1">IF(RIGHT(FPL_Combined[[#Headers],[Gameweek 21]],2)&lt;$B$622,INDEX(FPL_Results_Extract[Gameweek 21],MATCH($A497,FPL_Results_Extract[[Player]:[Player]],0)),INDEX(Team_Key[[Abbreviation]:[Abbreviation]],MATCH(LEFT(INDEX(FPL_Fixtures_Extract[],MATCH($A497,FPL_Fixtures_Extract[[Player]:[Player]],0),MATCH(FPL_Combined[[#Headers],[Gameweek 21]],FPL_Fixtures_Extract[#Headers],0)),LEN(INDEX(FPL_Fixtures_Extract[],MATCH($A497,FPL_Fixtures_Extract[[Player]:[Player]],0),MATCH(FPL_Combined[[#Headers],[Gameweek 21]],FPL_Fixtures_Extract[#Headers],0)))-4),Team_Key[[Full Name]:[Full Name]],0))&amp;RIGHT(INDEX(FPL_Fixtures_Extract[],MATCH($A497,FPL_Fixtures_Extract[[Player]:[Player]],0),MATCH(FPL_Combined[[#Headers],[Gameweek 21]],FPL_Fixtures_Extract[#Headers],0)),3))</f>
        <v>STK(A) 1-3</v>
      </c>
      <c r="W497" t="str">
        <f ca="1">IF(RIGHT(FPL_Combined[[#Headers],[Gameweek 22]],2)&lt;$B$622,INDEX(FPL_Results_Extract[Gameweek 22],MATCH($A497,FPL_Results_Extract[[Player]:[Player]],0)),INDEX(Team_Key[[Abbreviation]:[Abbreviation]],MATCH(LEFT(INDEX(FPL_Fixtures_Extract[],MATCH($A497,FPL_Fixtures_Extract[[Player]:[Player]],0),MATCH(FPL_Combined[[#Headers],[Gameweek 22]],FPL_Fixtures_Extract[#Headers],0)),LEN(INDEX(FPL_Fixtures_Extract[],MATCH($A497,FPL_Fixtures_Extract[[Player]:[Player]],0),MATCH(FPL_Combined[[#Headers],[Gameweek 22]],FPL_Fixtures_Extract[#Headers],0)))-4),Team_Key[[Full Name]:[Full Name]],0))&amp;RIGHT(INDEX(FPL_Fixtures_Extract[],MATCH($A497,FPL_Fixtures_Extract[[Player]:[Player]],0),MATCH(FPL_Combined[[#Headers],[Gameweek 22]],FPL_Fixtures_Extract[#Headers],0)),3))</f>
        <v>BOU(A) 0-3</v>
      </c>
      <c r="X497" t="str">
        <f ca="1">IF(RIGHT(FPL_Combined[[#Headers],[Gameweek 23]],2)&lt;$B$622,INDEX(FPL_Results_Extract[Gameweek 23],MATCH($A497,FPL_Results_Extract[[Player]:[Player]],0)),INDEX(Team_Key[[Abbreviation]:[Abbreviation]],MATCH(LEFT(INDEX(FPL_Fixtures_Extract[],MATCH($A497,FPL_Fixtures_Extract[[Player]:[Player]],0),MATCH(FPL_Combined[[#Headers],[Gameweek 23]],FPL_Fixtures_Extract[#Headers],0)),LEN(INDEX(FPL_Fixtures_Extract[],MATCH($A497,FPL_Fixtures_Extract[[Player]:[Player]],0),MATCH(FPL_Combined[[#Headers],[Gameweek 23]],FPL_Fixtures_Extract[#Headers],0)))-4),Team_Key[[Full Name]:[Full Name]],0))&amp;RIGHT(INDEX(FPL_Fixtures_Extract[],MATCH($A497,FPL_Fixtures_Extract[[Player]:[Player]],0),MATCH(FPL_Combined[[#Headers],[Gameweek 23]],FPL_Fixtures_Extract[#Headers],0)),3))</f>
        <v>LIV(H) 4-5</v>
      </c>
      <c r="Y497" t="str">
        <f ca="1">IF(RIGHT(FPL_Combined[[#Headers],[Gameweek 24]],2)&lt;$B$622,INDEX(FPL_Results_Extract[Team],MATCH($A497,FPL_Results_Extract[[Player]:[Player]],0)),INDEX(Team_Key[[Abbreviation]:[Abbreviation]],MATCH(LEFT(INDEX(FPL_Fixtures_Extract[],MATCH($A497,FPL_Fixtures_Extract[[Player]:[Player]],0),MATCH(FPL_Combined[[#Headers],[Gameweek 24]],FPL_Fixtures_Extract[#Headers],0)),LEN(INDEX(FPL_Fixtures_Extract[],MATCH($A497,FPL_Fixtures_Extract[[Player]:[Player]],0),MATCH(FPL_Combined[[#Headers],[Gameweek 24]],FPL_Fixtures_Extract[#Headers],0)))-4),Team_Key[[Full Name]:[Full Name]],0))&amp;RIGHT(INDEX(FPL_Fixtures_Extract[],MATCH($A497,FPL_Fixtures_Extract[[Player]:[Player]],0),MATCH(FPL_Combined[[#Headers],[Gameweek 24]],FPL_Fixtures_Extract[#Headers],0)),3))</f>
        <v>NOR</v>
      </c>
      <c r="Z497" t="str">
        <f ca="1">IF(RIGHT(FPL_Combined[[#Headers],[Gameweek 25]],2)&lt;$B$622,INDEX(FPL_Results_Extract[Player],MATCH($A497,FPL_Results_Extract[[Player]:[Player]],0)),INDEX(Team_Key[[Abbreviation]:[Abbreviation]],MATCH(LEFT(INDEX(FPL_Fixtures_Extract[],MATCH($A497,FPL_Fixtures_Extract[[Player]:[Player]],0),MATCH(FPL_Combined[[#Headers],[Gameweek 25]],FPL_Fixtures_Extract[#Headers],0)),LEN(INDEX(FPL_Fixtures_Extract[],MATCH($A497,FPL_Fixtures_Extract[[Player]:[Player]],0),MATCH(FPL_Combined[[#Headers],[Gameweek 25]],FPL_Fixtures_Extract[#Headers],0)))-4),Team_Key[[Full Name]:[Full Name]],0))&amp;RIGHT(INDEX(FPL_Fixtures_Extract[],MATCH($A497,FPL_Fixtures_Extract[[Player]:[Player]],0),MATCH(FPL_Combined[[#Headers],[Gameweek 25]],FPL_Fixtures_Extract[#Headers],0)),3))</f>
        <v>Ryan Bennett</v>
      </c>
      <c r="AA497" t="str">
        <f ca="1">IF(RIGHT(FPL_Combined[[#Headers],[Gameweek 26]],2)&lt;$B$622,INDEX(FPL_Results_Extract[Gameweek 01],MATCH($A497,FPL_Results_Extract[[Player]:[Player]],0)),INDEX(Team_Key[[Abbreviation]:[Abbreviation]],MATCH(LEFT(INDEX(FPL_Fixtures_Extract[],MATCH($A497,FPL_Fixtures_Extract[[Player]:[Player]],0),MATCH(FPL_Combined[[#Headers],[Gameweek 26]],FPL_Fixtures_Extract[#Headers],0)),LEN(INDEX(FPL_Fixtures_Extract[],MATCH($A497,FPL_Fixtures_Extract[[Player]:[Player]],0),MATCH(FPL_Combined[[#Headers],[Gameweek 26]],FPL_Fixtures_Extract[#Headers],0)))-4),Team_Key[[Full Name]:[Full Name]],0))&amp;RIGHT(INDEX(FPL_Fixtures_Extract[],MATCH($A497,FPL_Fixtures_Extract[[Player]:[Player]],0),MATCH(FPL_Combined[[#Headers],[Gameweek 26]],FPL_Fixtures_Extract[#Headers],0)),3))</f>
        <v>CRY(H) 1-3</v>
      </c>
      <c r="AB497" t="str">
        <f ca="1">IF(RIGHT(FPL_Combined[[#Headers],[Gameweek 27]],2)&lt;$B$622,INDEX(FPL_Results_Extract[Gameweek 02],MATCH($A497,FPL_Results_Extract[[Player]:[Player]],0)),INDEX(Team_Key[[Abbreviation]:[Abbreviation]],MATCH(LEFT(INDEX(FPL_Fixtures_Extract[],MATCH($A497,FPL_Fixtures_Extract[[Player]:[Player]],0),MATCH(FPL_Combined[[#Headers],[Gameweek 27]],FPL_Fixtures_Extract[#Headers],0)),LEN(INDEX(FPL_Fixtures_Extract[],MATCH($A497,FPL_Fixtures_Extract[[Player]:[Player]],0),MATCH(FPL_Combined[[#Headers],[Gameweek 27]],FPL_Fixtures_Extract[#Headers],0)))-4),Team_Key[[Full Name]:[Full Name]],0))&amp;RIGHT(INDEX(FPL_Fixtures_Extract[],MATCH($A497,FPL_Fixtures_Extract[[Player]:[Player]],0),MATCH(FPL_Combined[[#Headers],[Gameweek 27]],FPL_Fixtures_Extract[#Headers],0)),3))</f>
        <v>SUN(A) 3-1</v>
      </c>
      <c r="AC497" t="str">
        <f ca="1">IF(RIGHT(FPL_Combined[[#Headers],[Gameweek 28]],2)&lt;$B$622,INDEX(FPL_Results_Extract[Gameweek 03],MATCH($A497,FPL_Results_Extract[[Player]:[Player]],0)),INDEX(Team_Key[[Abbreviation]:[Abbreviation]],MATCH(LEFT(INDEX(FPL_Fixtures_Extract[],MATCH($A497,FPL_Fixtures_Extract[[Player]:[Player]],0),MATCH(FPL_Combined[[#Headers],[Gameweek 28]],FPL_Fixtures_Extract[#Headers],0)),LEN(INDEX(FPL_Fixtures_Extract[],MATCH($A497,FPL_Fixtures_Extract[[Player]:[Player]],0),MATCH(FPL_Combined[[#Headers],[Gameweek 28]],FPL_Fixtures_Extract[#Headers],0)))-4),Team_Key[[Full Name]:[Full Name]],0))&amp;RIGHT(INDEX(FPL_Fixtures_Extract[],MATCH($A497,FPL_Fixtures_Extract[[Player]:[Player]],0),MATCH(FPL_Combined[[#Headers],[Gameweek 28]],FPL_Fixtures_Extract[#Headers],0)),3))</f>
        <v>STK(H) 1-1</v>
      </c>
      <c r="AD497" t="str">
        <f ca="1">IF(RIGHT(FPL_Combined[[#Headers],[Gameweek 29]],2)&lt;$B$622,INDEX(FPL_Results_Extract[Gameweek 04],MATCH($A497,FPL_Results_Extract[[Player]:[Player]],0)),INDEX(Team_Key[[Abbreviation]:[Abbreviation]],MATCH(LEFT(INDEX(FPL_Fixtures_Extract[],MATCH($A497,FPL_Fixtures_Extract[[Player]:[Player]],0),MATCH(FPL_Combined[[#Headers],[Gameweek 29]],FPL_Fixtures_Extract[#Headers],0)),LEN(INDEX(FPL_Fixtures_Extract[],MATCH($A497,FPL_Fixtures_Extract[[Player]:[Player]],0),MATCH(FPL_Combined[[#Headers],[Gameweek 29]],FPL_Fixtures_Extract[#Headers],0)))-4),Team_Key[[Full Name]:[Full Name]],0))&amp;RIGHT(INDEX(FPL_Fixtures_Extract[],MATCH($A497,FPL_Fixtures_Extract[[Player]:[Player]],0),MATCH(FPL_Combined[[#Headers],[Gameweek 29]],FPL_Fixtures_Extract[#Headers],0)),3))</f>
        <v>SWA(A)</v>
      </c>
      <c r="AE497" t="str">
        <f ca="1">IF(RIGHT(FPL_Combined[[#Headers],[Gameweek 30]],2)&lt;$B$622,INDEX(FPL_Results_Extract[Gameweek 05],MATCH($A497,FPL_Results_Extract[[Player]:[Player]],0)),INDEX(Team_Key[[Abbreviation]:[Abbreviation]],MATCH(LEFT(INDEX(FPL_Fixtures_Extract[],MATCH($A497,FPL_Fixtures_Extract[[Player]:[Player]],0),MATCH(FPL_Combined[[#Headers],[Gameweek 30]],FPL_Fixtures_Extract[#Headers],0)),LEN(INDEX(FPL_Fixtures_Extract[],MATCH($A497,FPL_Fixtures_Extract[[Player]:[Player]],0),MATCH(FPL_Combined[[#Headers],[Gameweek 30]],FPL_Fixtures_Extract[#Headers],0)))-4),Team_Key[[Full Name]:[Full Name]],0))&amp;RIGHT(INDEX(FPL_Fixtures_Extract[],MATCH($A497,FPL_Fixtures_Extract[[Player]:[Player]],0),MATCH(FPL_Combined[[#Headers],[Gameweek 30]],FPL_Fixtures_Extract[#Headers],0)),3))</f>
        <v>MCI(H)</v>
      </c>
      <c r="AF497" t="str">
        <f ca="1">IF(RIGHT(FPL_Combined[[#Headers],[Gameweek 31]],2)&lt;$B$622,INDEX(FPL_Results_Extract[Gameweek 06],MATCH($A497,FPL_Results_Extract[[Player]:[Player]],0)),INDEX(Team_Key[[Abbreviation]:[Abbreviation]],MATCH(LEFT(INDEX(FPL_Fixtures_Extract[],MATCH($A497,FPL_Fixtures_Extract[[Player]:[Player]],0),MATCH(FPL_Combined[[#Headers],[Gameweek 31]],FPL_Fixtures_Extract[#Headers],0)),LEN(INDEX(FPL_Fixtures_Extract[],MATCH($A497,FPL_Fixtures_Extract[[Player]:[Player]],0),MATCH(FPL_Combined[[#Headers],[Gameweek 31]],FPL_Fixtures_Extract[#Headers],0)))-4),Team_Key[[Full Name]:[Full Name]],0))&amp;RIGHT(INDEX(FPL_Fixtures_Extract[],MATCH($A497,FPL_Fixtures_Extract[[Player]:[Player]],0),MATCH(FPL_Combined[[#Headers],[Gameweek 31]],FPL_Fixtures_Extract[#Headers],0)),3))</f>
        <v>WBA(A)</v>
      </c>
      <c r="AG497" t="str">
        <f ca="1">IF(RIGHT(FPL_Combined[[#Headers],[Gameweek 32]],2)&lt;$B$622,INDEX(FPL_Results_Extract[Gameweek 07],MATCH($A497,FPL_Results_Extract[[Player]:[Player]],0)),INDEX(Team_Key[[Abbreviation]:[Abbreviation]],MATCH(LEFT(INDEX(FPL_Fixtures_Extract[],MATCH($A497,FPL_Fixtures_Extract[[Player]:[Player]],0),MATCH(FPL_Combined[[#Headers],[Gameweek 32]],FPL_Fixtures_Extract[#Headers],0)),LEN(INDEX(FPL_Fixtures_Extract[],MATCH($A497,FPL_Fixtures_Extract[[Player]:[Player]],0),MATCH(FPL_Combined[[#Headers],[Gameweek 32]],FPL_Fixtures_Extract[#Headers],0)))-4),Team_Key[[Full Name]:[Full Name]],0))&amp;RIGHT(INDEX(FPL_Fixtures_Extract[],MATCH($A497,FPL_Fixtures_Extract[[Player]:[Player]],0),MATCH(FPL_Combined[[#Headers],[Gameweek 32]],FPL_Fixtures_Extract[#Headers],0)),3))</f>
        <v>NEW(H)</v>
      </c>
      <c r="AH497" t="str">
        <f ca="1">IF(RIGHT(FPL_Combined[[#Headers],[Gameweek 33]],2)&lt;$B$622,INDEX(FPL_Results_Extract[Gameweek 08],MATCH($A497,FPL_Results_Extract[[Player]:[Player]],0)),INDEX(Team_Key[[Abbreviation]:[Abbreviation]],MATCH(LEFT(INDEX(FPL_Fixtures_Extract[],MATCH($A497,FPL_Fixtures_Extract[[Player]:[Player]],0),MATCH(FPL_Combined[[#Headers],[Gameweek 33]],FPL_Fixtures_Extract[#Headers],0)),LEN(INDEX(FPL_Fixtures_Extract[],MATCH($A497,FPL_Fixtures_Extract[[Player]:[Player]],0),MATCH(FPL_Combined[[#Headers],[Gameweek 33]],FPL_Fixtures_Extract[#Headers],0)))-4),Team_Key[[Full Name]:[Full Name]],0))&amp;RIGHT(INDEX(FPL_Fixtures_Extract[],MATCH($A497,FPL_Fixtures_Extract[[Player]:[Player]],0),MATCH(FPL_Combined[[#Headers],[Gameweek 33]],FPL_Fixtures_Extract[#Headers],0)),3))</f>
        <v>CRY(A)</v>
      </c>
      <c r="AI497" t="str">
        <f ca="1">IF(RIGHT(FPL_Combined[[#Headers],[Gameweek 34]],2)&lt;$B$622,INDEX(FPL_Results_Extract[Gameweek 09],MATCH($A497,FPL_Results_Extract[[Player]:[Player]],0)),INDEX(Team_Key[[Abbreviation]:[Abbreviation]],MATCH(LEFT(INDEX(FPL_Fixtures_Extract[],MATCH($A497,FPL_Fixtures_Extract[[Player]:[Player]],0),MATCH(FPL_Combined[[#Headers],[Gameweek 34]],FPL_Fixtures_Extract[#Headers],0)),LEN(INDEX(FPL_Fixtures_Extract[],MATCH($A497,FPL_Fixtures_Extract[[Player]:[Player]],0),MATCH(FPL_Combined[[#Headers],[Gameweek 34]],FPL_Fixtures_Extract[#Headers],0)))-4),Team_Key[[Full Name]:[Full Name]],0))&amp;RIGHT(INDEX(FPL_Fixtures_Extract[],MATCH($A497,FPL_Fixtures_Extract[[Player]:[Player]],0),MATCH(FPL_Combined[[#Headers],[Gameweek 34]],FPL_Fixtures_Extract[#Headers],0)),3))</f>
        <v>SUN(H)</v>
      </c>
      <c r="AJ497" t="str">
        <f ca="1">IF(RIGHT(FPL_Combined[[#Headers],[Gameweek 35]],2)&lt;$B$622,INDEX(FPL_Results_Extract[Gameweek 10],MATCH($A497,FPL_Results_Extract[[Player]:[Player]],0)),INDEX(Team_Key[[Abbreviation]:[Abbreviation]],MATCH(LEFT(INDEX(FPL_Fixtures_Extract[],MATCH($A497,FPL_Fixtures_Extract[[Player]:[Player]],0),MATCH(FPL_Combined[[#Headers],[Gameweek 35]],FPL_Fixtures_Extract[#Headers],0)),LEN(INDEX(FPL_Fixtures_Extract[],MATCH($A497,FPL_Fixtures_Extract[[Player]:[Player]],0),MATCH(FPL_Combined[[#Headers],[Gameweek 35]],FPL_Fixtures_Extract[#Headers],0)))-4),Team_Key[[Full Name]:[Full Name]],0))&amp;RIGHT(INDEX(FPL_Fixtures_Extract[],MATCH($A497,FPL_Fixtures_Extract[[Player]:[Player]],0),MATCH(FPL_Combined[[#Headers],[Gameweek 35]],FPL_Fixtures_Extract[#Headers],0)),3))</f>
        <v>WAT(H)</v>
      </c>
      <c r="AK497" t="str">
        <f ca="1">IF(RIGHT(FPL_Combined[[#Headers],[Gameweek 36]],2)&lt;$B$622,INDEX(FPL_Results_Extract[Gameweek 11],MATCH($A497,FPL_Results_Extract[[Player]:[Player]],0)),INDEX(Team_Key[[Abbreviation]:[Abbreviation]],MATCH(LEFT(INDEX(FPL_Fixtures_Extract[],MATCH($A497,FPL_Fixtures_Extract[[Player]:[Player]],0),MATCH(FPL_Combined[[#Headers],[Gameweek 36]],FPL_Fixtures_Extract[#Headers],0)),LEN(INDEX(FPL_Fixtures_Extract[],MATCH($A497,FPL_Fixtures_Extract[[Player]:[Player]],0),MATCH(FPL_Combined[[#Headers],[Gameweek 36]],FPL_Fixtures_Extract[#Headers],0)))-4),Team_Key[[Full Name]:[Full Name]],0))&amp;RIGHT(INDEX(FPL_Fixtures_Extract[],MATCH($A497,FPL_Fixtures_Extract[[Player]:[Player]],0),MATCH(FPL_Combined[[#Headers],[Gameweek 36]],FPL_Fixtures_Extract[#Headers],0)),3))</f>
        <v>ARS(A)</v>
      </c>
      <c r="AL497" t="str">
        <f ca="1">IF(RIGHT(FPL_Combined[[#Headers],[Gameweek 37]],2)&lt;$B$622,INDEX(FPL_Results_Extract[Gameweek 12],MATCH($A497,FPL_Results_Extract[[Player]:[Player]],0)),INDEX(Team_Key[[Abbreviation]:[Abbreviation]],MATCH(LEFT(INDEX(FPL_Fixtures_Extract[],MATCH($A497,FPL_Fixtures_Extract[[Player]:[Player]],0),MATCH(FPL_Combined[[#Headers],[Gameweek 37]],FPL_Fixtures_Extract[#Headers],0)),LEN(INDEX(FPL_Fixtures_Extract[],MATCH($A497,FPL_Fixtures_Extract[[Player]:[Player]],0),MATCH(FPL_Combined[[#Headers],[Gameweek 37]],FPL_Fixtures_Extract[#Headers],0)))-4),Team_Key[[Full Name]:[Full Name]],0))&amp;RIGHT(INDEX(FPL_Fixtures_Extract[],MATCH($A497,FPL_Fixtures_Extract[[Player]:[Player]],0),MATCH(FPL_Combined[[#Headers],[Gameweek 37]],FPL_Fixtures_Extract[#Headers],0)),3))</f>
        <v>MUN(H)</v>
      </c>
      <c r="AM497" t="str">
        <f ca="1">IF(RIGHT(FPL_Combined[[#Headers],[Gameweek 38]],2)&lt;$B$622,INDEX(FPL_Results_Extract[Gameweek 13],MATCH($A497,FPL_Results_Extract[[Player]:[Player]],0)),INDEX(Team_Key[[Abbreviation]:[Abbreviation]],MATCH(LEFT(INDEX(FPL_Fixtures_Extract[],MATCH($A497,FPL_Fixtures_Extract[[Player]:[Player]],0),MATCH(FPL_Combined[[#Headers],[Gameweek 38]],FPL_Fixtures_Extract[#Headers],0)),LEN(INDEX(FPL_Fixtures_Extract[],MATCH($A497,FPL_Fixtures_Extract[[Player]:[Player]],0),MATCH(FPL_Combined[[#Headers],[Gameweek 38]],FPL_Fixtures_Extract[#Headers],0)))-4),Team_Key[[Full Name]:[Full Name]],0))&amp;RIGHT(INDEX(FPL_Fixtures_Extract[],MATCH($A497,FPL_Fixtures_Extract[[Player]:[Player]],0),MATCH(FPL_Combined[[#Headers],[Gameweek 38]],FPL_Fixtures_Extract[#Headers],0)),3))</f>
        <v>EVE(A)</v>
      </c>
    </row>
    <row r="498" spans="1:39" x14ac:dyDescent="0.45">
      <c r="A498" t="s">
        <v>520</v>
      </c>
      <c r="B498" t="str">
        <f ca="1">IF(RIGHT(FPL_Combined[[#Headers],[Gameweek 01]],2)&lt;$B$622,INDEX(FPL_Results_Extract[Gameweek 01],MATCH($A498,FPL_Results_Extract[[Player]:[Player]],0)),INDEX(Team_Key[[Abbreviation]:[Abbreviation]],MATCH(LEFT(INDEX(FPL_Fixtures_Extract[],MATCH($A498,FPL_Fixtures_Extract[[Player]:[Player]],0),MATCH(FPL_Combined[[#Headers],[Gameweek 01]],FPL_Fixtures_Extract[#Headers],0)),LEN(INDEX(FPL_Fixtures_Extract[],MATCH($A498,FPL_Fixtures_Extract[[Player]:[Player]],0),MATCH(FPL_Combined[[#Headers],[Gameweek 01]],FPL_Fixtures_Extract[#Headers],0)))-4),Team_Key[[Full Name]:[Full Name]],0))&amp;RIGHT(INDEX(FPL_Fixtures_Extract[],MATCH($A498,FPL_Fixtures_Extract[[Player]:[Player]],0),MATCH(FPL_Combined[[#Headers],[Gameweek 01]],FPL_Fixtures_Extract[#Headers],0)),3))</f>
        <v>WBA(A) 3-0</v>
      </c>
      <c r="C498" t="str">
        <f ca="1">IF(RIGHT(FPL_Combined[[#Headers],[Gameweek 02]],2)&lt;$B$622,INDEX(FPL_Results_Extract[Gameweek 02],MATCH($A498,FPL_Results_Extract[[Player]:[Player]],0)),INDEX(Team_Key[[Abbreviation]:[Abbreviation]],MATCH(LEFT(INDEX(FPL_Fixtures_Extract[],MATCH($A498,FPL_Fixtures_Extract[[Player]:[Player]],0),MATCH(FPL_Combined[[#Headers],[Gameweek 02]],FPL_Fixtures_Extract[#Headers],0)),LEN(INDEX(FPL_Fixtures_Extract[],MATCH($A498,FPL_Fixtures_Extract[[Player]:[Player]],0),MATCH(FPL_Combined[[#Headers],[Gameweek 02]],FPL_Fixtures_Extract[#Headers],0)))-4),Team_Key[[Full Name]:[Full Name]],0))&amp;RIGHT(INDEX(FPL_Fixtures_Extract[],MATCH($A498,FPL_Fixtures_Extract[[Player]:[Player]],0),MATCH(FPL_Combined[[#Headers],[Gameweek 02]],FPL_Fixtures_Extract[#Headers],0)),3))</f>
        <v>CHE(H) 3-0</v>
      </c>
      <c r="D498" t="str">
        <f ca="1">IF(RIGHT(FPL_Combined[[#Headers],[Gameweek 03]],2)&lt;$B$622,INDEX(FPL_Results_Extract[Gameweek 03],MATCH($A498,FPL_Results_Extract[[Player]:[Player]],0)),INDEX(Team_Key[[Abbreviation]:[Abbreviation]],MATCH(LEFT(INDEX(FPL_Fixtures_Extract[],MATCH($A498,FPL_Fixtures_Extract[[Player]:[Player]],0),MATCH(FPL_Combined[[#Headers],[Gameweek 03]],FPL_Fixtures_Extract[#Headers],0)),LEN(INDEX(FPL_Fixtures_Extract[],MATCH($A498,FPL_Fixtures_Extract[[Player]:[Player]],0),MATCH(FPL_Combined[[#Headers],[Gameweek 03]],FPL_Fixtures_Extract[#Headers],0)))-4),Team_Key[[Full Name]:[Full Name]],0))&amp;RIGHT(INDEX(FPL_Fixtures_Extract[],MATCH($A498,FPL_Fixtures_Extract[[Player]:[Player]],0),MATCH(FPL_Combined[[#Headers],[Gameweek 03]],FPL_Fixtures_Extract[#Headers],0)),3))</f>
        <v>EVE(A) 2-0</v>
      </c>
      <c r="E498" t="str">
        <f ca="1">IF(RIGHT(FPL_Combined[[#Headers],[Gameweek 04]],2)&lt;$B$622,INDEX(FPL_Results_Extract[Gameweek 04],MATCH($A498,FPL_Results_Extract[[Player]:[Player]],0)),INDEX(Team_Key[[Abbreviation]:[Abbreviation]],MATCH(LEFT(INDEX(FPL_Fixtures_Extract[],MATCH($A498,FPL_Fixtures_Extract[[Player]:[Player]],0),MATCH(FPL_Combined[[#Headers],[Gameweek 04]],FPL_Fixtures_Extract[#Headers],0)),LEN(INDEX(FPL_Fixtures_Extract[],MATCH($A498,FPL_Fixtures_Extract[[Player]:[Player]],0),MATCH(FPL_Combined[[#Headers],[Gameweek 04]],FPL_Fixtures_Extract[#Headers],0)))-4),Team_Key[[Full Name]:[Full Name]],0))&amp;RIGHT(INDEX(FPL_Fixtures_Extract[],MATCH($A498,FPL_Fixtures_Extract[[Player]:[Player]],0),MATCH(FPL_Combined[[#Headers],[Gameweek 04]],FPL_Fixtures_Extract[#Headers],0)),3))</f>
        <v>WAT(H) 2-0</v>
      </c>
      <c r="F498" t="str">
        <f ca="1">IF(RIGHT(FPL_Combined[[#Headers],[Gameweek 05]],2)&lt;$B$622,INDEX(FPL_Results_Extract[Gameweek 05],MATCH($A498,FPL_Results_Extract[[Player]:[Player]],0)),INDEX(Team_Key[[Abbreviation]:[Abbreviation]],MATCH(LEFT(INDEX(FPL_Fixtures_Extract[],MATCH($A498,FPL_Fixtures_Extract[[Player]:[Player]],0),MATCH(FPL_Combined[[#Headers],[Gameweek 05]],FPL_Fixtures_Extract[#Headers],0)),LEN(INDEX(FPL_Fixtures_Extract[],MATCH($A498,FPL_Fixtures_Extract[[Player]:[Player]],0),MATCH(FPL_Combined[[#Headers],[Gameweek 05]],FPL_Fixtures_Extract[#Headers],0)))-4),Team_Key[[Full Name]:[Full Name]],0))&amp;RIGHT(INDEX(FPL_Fixtures_Extract[],MATCH($A498,FPL_Fixtures_Extract[[Player]:[Player]],0),MATCH(FPL_Combined[[#Headers],[Gameweek 05]],FPL_Fixtures_Extract[#Headers],0)),3))</f>
        <v>CRY(A) 1-0</v>
      </c>
      <c r="G498" t="str">
        <f ca="1">IF(RIGHT(FPL_Combined[[#Headers],[Gameweek 06]],2)&lt;$B$622,INDEX(FPL_Results_Extract[Gameweek 06],MATCH($A498,FPL_Results_Extract[[Player]:[Player]],0)),INDEX(Team_Key[[Abbreviation]:[Abbreviation]],MATCH(LEFT(INDEX(FPL_Fixtures_Extract[],MATCH($A498,FPL_Fixtures_Extract[[Player]:[Player]],0),MATCH(FPL_Combined[[#Headers],[Gameweek 06]],FPL_Fixtures_Extract[#Headers],0)),LEN(INDEX(FPL_Fixtures_Extract[],MATCH($A498,FPL_Fixtures_Extract[[Player]:[Player]],0),MATCH(FPL_Combined[[#Headers],[Gameweek 06]],FPL_Fixtures_Extract[#Headers],0)))-4),Team_Key[[Full Name]:[Full Name]],0))&amp;RIGHT(INDEX(FPL_Fixtures_Extract[],MATCH($A498,FPL_Fixtures_Extract[[Player]:[Player]],0),MATCH(FPL_Combined[[#Headers],[Gameweek 06]],FPL_Fixtures_Extract[#Headers],0)),3))</f>
        <v>WHU(H) 1-2</v>
      </c>
      <c r="H498" t="str">
        <f ca="1">IF(RIGHT(FPL_Combined[[#Headers],[Gameweek 07]],2)&lt;$B$622,INDEX(FPL_Results_Extract[Gameweek 07],MATCH($A498,FPL_Results_Extract[[Player]:[Player]],0)),INDEX(Team_Key[[Abbreviation]:[Abbreviation]],MATCH(LEFT(INDEX(FPL_Fixtures_Extract[],MATCH($A498,FPL_Fixtures_Extract[[Player]:[Player]],0),MATCH(FPL_Combined[[#Headers],[Gameweek 07]],FPL_Fixtures_Extract[#Headers],0)),LEN(INDEX(FPL_Fixtures_Extract[],MATCH($A498,FPL_Fixtures_Extract[[Player]:[Player]],0),MATCH(FPL_Combined[[#Headers],[Gameweek 07]],FPL_Fixtures_Extract[#Headers],0)))-4),Team_Key[[Full Name]:[Full Name]],0))&amp;RIGHT(INDEX(FPL_Fixtures_Extract[],MATCH($A498,FPL_Fixtures_Extract[[Player]:[Player]],0),MATCH(FPL_Combined[[#Headers],[Gameweek 07]],FPL_Fixtures_Extract[#Headers],0)),3))</f>
        <v>TOT(A) 1-4</v>
      </c>
      <c r="I498" t="str">
        <f ca="1">IF(RIGHT(FPL_Combined[[#Headers],[Gameweek 08]],2)&lt;$B$622,INDEX(FPL_Results_Extract[Gameweek 08],MATCH($A498,FPL_Results_Extract[[Player]:[Player]],0)),INDEX(Team_Key[[Abbreviation]:[Abbreviation]],MATCH(LEFT(INDEX(FPL_Fixtures_Extract[],MATCH($A498,FPL_Fixtures_Extract[[Player]:[Player]],0),MATCH(FPL_Combined[[#Headers],[Gameweek 08]],FPL_Fixtures_Extract[#Headers],0)),LEN(INDEX(FPL_Fixtures_Extract[],MATCH($A498,FPL_Fixtures_Extract[[Player]:[Player]],0),MATCH(FPL_Combined[[#Headers],[Gameweek 08]],FPL_Fixtures_Extract[#Headers],0)))-4),Team_Key[[Full Name]:[Full Name]],0))&amp;RIGHT(INDEX(FPL_Fixtures_Extract[],MATCH($A498,FPL_Fixtures_Extract[[Player]:[Player]],0),MATCH(FPL_Combined[[#Headers],[Gameweek 08]],FPL_Fixtures_Extract[#Headers],0)),3))</f>
        <v>NEW(H) 6-1</v>
      </c>
      <c r="J498" t="str">
        <f ca="1">IF(RIGHT(FPL_Combined[[#Headers],[Gameweek 09]],2)&lt;$B$622,INDEX(FPL_Results_Extract[Gameweek 09],MATCH($A498,FPL_Results_Extract[[Player]:[Player]],0)),INDEX(Team_Key[[Abbreviation]:[Abbreviation]],MATCH(LEFT(INDEX(FPL_Fixtures_Extract[],MATCH($A498,FPL_Fixtures_Extract[[Player]:[Player]],0),MATCH(FPL_Combined[[#Headers],[Gameweek 09]],FPL_Fixtures_Extract[#Headers],0)),LEN(INDEX(FPL_Fixtures_Extract[],MATCH($A498,FPL_Fixtures_Extract[[Player]:[Player]],0),MATCH(FPL_Combined[[#Headers],[Gameweek 09]],FPL_Fixtures_Extract[#Headers],0)))-4),Team_Key[[Full Name]:[Full Name]],0))&amp;RIGHT(INDEX(FPL_Fixtures_Extract[],MATCH($A498,FPL_Fixtures_Extract[[Player]:[Player]],0),MATCH(FPL_Combined[[#Headers],[Gameweek 09]],FPL_Fixtures_Extract[#Headers],0)),3))</f>
        <v>BOU(H) 5-1</v>
      </c>
      <c r="K498" t="str">
        <f ca="1">IF(RIGHT(FPL_Combined[[#Headers],[Gameweek 10]],2)&lt;$B$622,INDEX(FPL_Results_Extract[Gameweek 10],MATCH($A498,FPL_Results_Extract[[Player]:[Player]],0)),INDEX(Team_Key[[Abbreviation]:[Abbreviation]],MATCH(LEFT(INDEX(FPL_Fixtures_Extract[],MATCH($A498,FPL_Fixtures_Extract[[Player]:[Player]],0),MATCH(FPL_Combined[[#Headers],[Gameweek 10]],FPL_Fixtures_Extract[#Headers],0)),LEN(INDEX(FPL_Fixtures_Extract[],MATCH($A498,FPL_Fixtures_Extract[[Player]:[Player]],0),MATCH(FPL_Combined[[#Headers],[Gameweek 10]],FPL_Fixtures_Extract[#Headers],0)))-4),Team_Key[[Full Name]:[Full Name]],0))&amp;RIGHT(INDEX(FPL_Fixtures_Extract[],MATCH($A498,FPL_Fixtures_Extract[[Player]:[Player]],0),MATCH(FPL_Combined[[#Headers],[Gameweek 10]],FPL_Fixtures_Extract[#Headers],0)),3))</f>
        <v>MUN(A) 0-0</v>
      </c>
      <c r="L498" t="str">
        <f ca="1">IF(RIGHT(FPL_Combined[[#Headers],[Gameweek 11]],2)&lt;$B$622,INDEX(FPL_Results_Extract[Gameweek 11],MATCH($A498,FPL_Results_Extract[[Player]:[Player]],0)),INDEX(Team_Key[[Abbreviation]:[Abbreviation]],MATCH(LEFT(INDEX(FPL_Fixtures_Extract[],MATCH($A498,FPL_Fixtures_Extract[[Player]:[Player]],0),MATCH(FPL_Combined[[#Headers],[Gameweek 11]],FPL_Fixtures_Extract[#Headers],0)),LEN(INDEX(FPL_Fixtures_Extract[],MATCH($A498,FPL_Fixtures_Extract[[Player]:[Player]],0),MATCH(FPL_Combined[[#Headers],[Gameweek 11]],FPL_Fixtures_Extract[#Headers],0)))-4),Team_Key[[Full Name]:[Full Name]],0))&amp;RIGHT(INDEX(FPL_Fixtures_Extract[],MATCH($A498,FPL_Fixtures_Extract[[Player]:[Player]],0),MATCH(FPL_Combined[[#Headers],[Gameweek 11]],FPL_Fixtures_Extract[#Headers],0)),3))</f>
        <v>NOR(H) 2-1</v>
      </c>
      <c r="M498" t="str">
        <f ca="1">IF(RIGHT(FPL_Combined[[#Headers],[Gameweek 12]],2)&lt;$B$622,INDEX(FPL_Results_Extract[Gameweek 12],MATCH($A498,FPL_Results_Extract[[Player]:[Player]],0)),INDEX(Team_Key[[Abbreviation]:[Abbreviation]],MATCH(LEFT(INDEX(FPL_Fixtures_Extract[],MATCH($A498,FPL_Fixtures_Extract[[Player]:[Player]],0),MATCH(FPL_Combined[[#Headers],[Gameweek 12]],FPL_Fixtures_Extract[#Headers],0)),LEN(INDEX(FPL_Fixtures_Extract[],MATCH($A498,FPL_Fixtures_Extract[[Player]:[Player]],0),MATCH(FPL_Combined[[#Headers],[Gameweek 12]],FPL_Fixtures_Extract[#Headers],0)))-4),Team_Key[[Full Name]:[Full Name]],0))&amp;RIGHT(INDEX(FPL_Fixtures_Extract[],MATCH($A498,FPL_Fixtures_Extract[[Player]:[Player]],0),MATCH(FPL_Combined[[#Headers],[Gameweek 12]],FPL_Fixtures_Extract[#Headers],0)),3))</f>
        <v>AVL(A) 0-0</v>
      </c>
      <c r="N498" t="str">
        <f ca="1">IF(RIGHT(FPL_Combined[[#Headers],[Gameweek 13]],2)&lt;$B$622,INDEX(FPL_Results_Extract[Gameweek 13],MATCH($A498,FPL_Results_Extract[[Player]:[Player]],0)),INDEX(Team_Key[[Abbreviation]:[Abbreviation]],MATCH(LEFT(INDEX(FPL_Fixtures_Extract[],MATCH($A498,FPL_Fixtures_Extract[[Player]:[Player]],0),MATCH(FPL_Combined[[#Headers],[Gameweek 13]],FPL_Fixtures_Extract[#Headers],0)),LEN(INDEX(FPL_Fixtures_Extract[],MATCH($A498,FPL_Fixtures_Extract[[Player]:[Player]],0),MATCH(FPL_Combined[[#Headers],[Gameweek 13]],FPL_Fixtures_Extract[#Headers],0)))-4),Team_Key[[Full Name]:[Full Name]],0))&amp;RIGHT(INDEX(FPL_Fixtures_Extract[],MATCH($A498,FPL_Fixtures_Extract[[Player]:[Player]],0),MATCH(FPL_Combined[[#Headers],[Gameweek 13]],FPL_Fixtures_Extract[#Headers],0)),3))</f>
        <v>LIV(H) 1-4</v>
      </c>
      <c r="O498" t="str">
        <f ca="1">IF(RIGHT(FPL_Combined[[#Headers],[Gameweek 14]],2)&lt;$B$622,INDEX(FPL_Results_Extract[Gameweek 14],MATCH($A498,FPL_Results_Extract[[Player]:[Player]],0)),INDEX(Team_Key[[Abbreviation]:[Abbreviation]],MATCH(LEFT(INDEX(FPL_Fixtures_Extract[],MATCH($A498,FPL_Fixtures_Extract[[Player]:[Player]],0),MATCH(FPL_Combined[[#Headers],[Gameweek 14]],FPL_Fixtures_Extract[#Headers],0)),LEN(INDEX(FPL_Fixtures_Extract[],MATCH($A498,FPL_Fixtures_Extract[[Player]:[Player]],0),MATCH(FPL_Combined[[#Headers],[Gameweek 14]],FPL_Fixtures_Extract[#Headers],0)))-4),Team_Key[[Full Name]:[Full Name]],0))&amp;RIGHT(INDEX(FPL_Fixtures_Extract[],MATCH($A498,FPL_Fixtures_Extract[[Player]:[Player]],0),MATCH(FPL_Combined[[#Headers],[Gameweek 14]],FPL_Fixtures_Extract[#Headers],0)),3))</f>
        <v>SOU(H) 3-1</v>
      </c>
      <c r="P498" t="str">
        <f ca="1">IF(RIGHT(FPL_Combined[[#Headers],[Gameweek 15]],2)&lt;$B$622,INDEX(FPL_Results_Extract[Gameweek 15],MATCH($A498,FPL_Results_Extract[[Player]:[Player]],0)),INDEX(Team_Key[[Abbreviation]:[Abbreviation]],MATCH(LEFT(INDEX(FPL_Fixtures_Extract[],MATCH($A498,FPL_Fixtures_Extract[[Player]:[Player]],0),MATCH(FPL_Combined[[#Headers],[Gameweek 15]],FPL_Fixtures_Extract[#Headers],0)),LEN(INDEX(FPL_Fixtures_Extract[],MATCH($A498,FPL_Fixtures_Extract[[Player]:[Player]],0),MATCH(FPL_Combined[[#Headers],[Gameweek 15]],FPL_Fixtures_Extract[#Headers],0)))-4),Team_Key[[Full Name]:[Full Name]],0))&amp;RIGHT(INDEX(FPL_Fixtures_Extract[],MATCH($A498,FPL_Fixtures_Extract[[Player]:[Player]],0),MATCH(FPL_Combined[[#Headers],[Gameweek 15]],FPL_Fixtures_Extract[#Headers],0)),3))</f>
        <v>STK(A) 0-2</v>
      </c>
      <c r="Q498" t="str">
        <f ca="1">IF(RIGHT(FPL_Combined[[#Headers],[Gameweek 16]],2)&lt;$B$622,INDEX(FPL_Results_Extract[Gameweek 16],MATCH($A498,FPL_Results_Extract[[Player]:[Player]],0)),INDEX(Team_Key[[Abbreviation]:[Abbreviation]],MATCH(LEFT(INDEX(FPL_Fixtures_Extract[],MATCH($A498,FPL_Fixtures_Extract[[Player]:[Player]],0),MATCH(FPL_Combined[[#Headers],[Gameweek 16]],FPL_Fixtures_Extract[#Headers],0)),LEN(INDEX(FPL_Fixtures_Extract[],MATCH($A498,FPL_Fixtures_Extract[[Player]:[Player]],0),MATCH(FPL_Combined[[#Headers],[Gameweek 16]],FPL_Fixtures_Extract[#Headers],0)))-4),Team_Key[[Full Name]:[Full Name]],0))&amp;RIGHT(INDEX(FPL_Fixtures_Extract[],MATCH($A498,FPL_Fixtures_Extract[[Player]:[Player]],0),MATCH(FPL_Combined[[#Headers],[Gameweek 16]],FPL_Fixtures_Extract[#Headers],0)),3))</f>
        <v>SWA(H) 2-1</v>
      </c>
      <c r="R498" t="str">
        <f ca="1">IF(RIGHT(FPL_Combined[[#Headers],[Gameweek 17]],2)&lt;$B$622,INDEX(FPL_Results_Extract[Gameweek 17],MATCH($A498,FPL_Results_Extract[[Player]:[Player]],0)),INDEX(Team_Key[[Abbreviation]:[Abbreviation]],MATCH(LEFT(INDEX(FPL_Fixtures_Extract[],MATCH($A498,FPL_Fixtures_Extract[[Player]:[Player]],0),MATCH(FPL_Combined[[#Headers],[Gameweek 17]],FPL_Fixtures_Extract[#Headers],0)),LEN(INDEX(FPL_Fixtures_Extract[],MATCH($A498,FPL_Fixtures_Extract[[Player]:[Player]],0),MATCH(FPL_Combined[[#Headers],[Gameweek 17]],FPL_Fixtures_Extract[#Headers],0)))-4),Team_Key[[Full Name]:[Full Name]],0))&amp;RIGHT(INDEX(FPL_Fixtures_Extract[],MATCH($A498,FPL_Fixtures_Extract[[Player]:[Player]],0),MATCH(FPL_Combined[[#Headers],[Gameweek 17]],FPL_Fixtures_Extract[#Headers],0)),3))</f>
        <v>ARS(A) 1-2</v>
      </c>
      <c r="S498" t="str">
        <f ca="1">IF(RIGHT(FPL_Combined[[#Headers],[Gameweek 18]],2)&lt;$B$622,INDEX(FPL_Results_Extract[Gameweek 18],MATCH($A498,FPL_Results_Extract[[Player]:[Player]],0)),INDEX(Team_Key[[Abbreviation]:[Abbreviation]],MATCH(LEFT(INDEX(FPL_Fixtures_Extract[],MATCH($A498,FPL_Fixtures_Extract[[Player]:[Player]],0),MATCH(FPL_Combined[[#Headers],[Gameweek 18]],FPL_Fixtures_Extract[#Headers],0)),LEN(INDEX(FPL_Fixtures_Extract[],MATCH($A498,FPL_Fixtures_Extract[[Player]:[Player]],0),MATCH(FPL_Combined[[#Headers],[Gameweek 18]],FPL_Fixtures_Extract[#Headers],0)))-4),Team_Key[[Full Name]:[Full Name]],0))&amp;RIGHT(INDEX(FPL_Fixtures_Extract[],MATCH($A498,FPL_Fixtures_Extract[[Player]:[Player]],0),MATCH(FPL_Combined[[#Headers],[Gameweek 18]],FPL_Fixtures_Extract[#Headers],0)),3))</f>
        <v>SUN(H) 4-1</v>
      </c>
      <c r="T498" t="str">
        <f ca="1">IF(RIGHT(FPL_Combined[[#Headers],[Gameweek 19]],2)&lt;$B$622,INDEX(FPL_Results_Extract[Gameweek 19],MATCH($A498,FPL_Results_Extract[[Player]:[Player]],0)),INDEX(Team_Key[[Abbreviation]:[Abbreviation]],MATCH(LEFT(INDEX(FPL_Fixtures_Extract[],MATCH($A498,FPL_Fixtures_Extract[[Player]:[Player]],0),MATCH(FPL_Combined[[#Headers],[Gameweek 19]],FPL_Fixtures_Extract[#Headers],0)),LEN(INDEX(FPL_Fixtures_Extract[],MATCH($A498,FPL_Fixtures_Extract[[Player]:[Player]],0),MATCH(FPL_Combined[[#Headers],[Gameweek 19]],FPL_Fixtures_Extract[#Headers],0)))-4),Team_Key[[Full Name]:[Full Name]],0))&amp;RIGHT(INDEX(FPL_Fixtures_Extract[],MATCH($A498,FPL_Fixtures_Extract[[Player]:[Player]],0),MATCH(FPL_Combined[[#Headers],[Gameweek 19]],FPL_Fixtures_Extract[#Headers],0)),3))</f>
        <v>LEI(A) 0-0</v>
      </c>
      <c r="U498" t="str">
        <f ca="1">IF(RIGHT(FPL_Combined[[#Headers],[Gameweek 20]],2)&lt;$B$622,INDEX(FPL_Results_Extract[Gameweek 20],MATCH($A498,FPL_Results_Extract[[Player]:[Player]],0)),INDEX(Team_Key[[Abbreviation]:[Abbreviation]],MATCH(LEFT(INDEX(FPL_Fixtures_Extract[],MATCH($A498,FPL_Fixtures_Extract[[Player]:[Player]],0),MATCH(FPL_Combined[[#Headers],[Gameweek 20]],FPL_Fixtures_Extract[#Headers],0)),LEN(INDEX(FPL_Fixtures_Extract[],MATCH($A498,FPL_Fixtures_Extract[[Player]:[Player]],0),MATCH(FPL_Combined[[#Headers],[Gameweek 20]],FPL_Fixtures_Extract[#Headers],0)))-4),Team_Key[[Full Name]:[Full Name]],0))&amp;RIGHT(INDEX(FPL_Fixtures_Extract[],MATCH($A498,FPL_Fixtures_Extract[[Player]:[Player]],0),MATCH(FPL_Combined[[#Headers],[Gameweek 20]],FPL_Fixtures_Extract[#Headers],0)),3))</f>
        <v>WAT(A) 2-1</v>
      </c>
      <c r="V498" t="str">
        <f ca="1">IF(RIGHT(FPL_Combined[[#Headers],[Gameweek 21]],2)&lt;$B$622,INDEX(FPL_Results_Extract[Gameweek 21],MATCH($A498,FPL_Results_Extract[[Player]:[Player]],0)),INDEX(Team_Key[[Abbreviation]:[Abbreviation]],MATCH(LEFT(INDEX(FPL_Fixtures_Extract[],MATCH($A498,FPL_Fixtures_Extract[[Player]:[Player]],0),MATCH(FPL_Combined[[#Headers],[Gameweek 21]],FPL_Fixtures_Extract[#Headers],0)),LEN(INDEX(FPL_Fixtures_Extract[],MATCH($A498,FPL_Fixtures_Extract[[Player]:[Player]],0),MATCH(FPL_Combined[[#Headers],[Gameweek 21]],FPL_Fixtures_Extract[#Headers],0)))-4),Team_Key[[Full Name]:[Full Name]],0))&amp;RIGHT(INDEX(FPL_Fixtures_Extract[],MATCH($A498,FPL_Fixtures_Extract[[Player]:[Player]],0),MATCH(FPL_Combined[[#Headers],[Gameweek 21]],FPL_Fixtures_Extract[#Headers],0)),3))</f>
        <v>EVE(H) 0-0</v>
      </c>
      <c r="W498" t="str">
        <f ca="1">IF(RIGHT(FPL_Combined[[#Headers],[Gameweek 22]],2)&lt;$B$622,INDEX(FPL_Results_Extract[Gameweek 22],MATCH($A498,FPL_Results_Extract[[Player]:[Player]],0)),INDEX(Team_Key[[Abbreviation]:[Abbreviation]],MATCH(LEFT(INDEX(FPL_Fixtures_Extract[],MATCH($A498,FPL_Fixtures_Extract[[Player]:[Player]],0),MATCH(FPL_Combined[[#Headers],[Gameweek 22]],FPL_Fixtures_Extract[#Headers],0)),LEN(INDEX(FPL_Fixtures_Extract[],MATCH($A498,FPL_Fixtures_Extract[[Player]:[Player]],0),MATCH(FPL_Combined[[#Headers],[Gameweek 22]],FPL_Fixtures_Extract[#Headers],0)))-4),Team_Key[[Full Name]:[Full Name]],0))&amp;RIGHT(INDEX(FPL_Fixtures_Extract[],MATCH($A498,FPL_Fixtures_Extract[[Player]:[Player]],0),MATCH(FPL_Combined[[#Headers],[Gameweek 22]],FPL_Fixtures_Extract[#Headers],0)),3))</f>
        <v>CRY(H) 4-0</v>
      </c>
      <c r="X498" t="str">
        <f ca="1">IF(RIGHT(FPL_Combined[[#Headers],[Gameweek 23]],2)&lt;$B$622,INDEX(FPL_Results_Extract[Gameweek 23],MATCH($A498,FPL_Results_Extract[[Player]:[Player]],0)),INDEX(Team_Key[[Abbreviation]:[Abbreviation]],MATCH(LEFT(INDEX(FPL_Fixtures_Extract[],MATCH($A498,FPL_Fixtures_Extract[[Player]:[Player]],0),MATCH(FPL_Combined[[#Headers],[Gameweek 23]],FPL_Fixtures_Extract[#Headers],0)),LEN(INDEX(FPL_Fixtures_Extract[],MATCH($A498,FPL_Fixtures_Extract[[Player]:[Player]],0),MATCH(FPL_Combined[[#Headers],[Gameweek 23]],FPL_Fixtures_Extract[#Headers],0)))-4),Team_Key[[Full Name]:[Full Name]],0))&amp;RIGHT(INDEX(FPL_Fixtures_Extract[],MATCH($A498,FPL_Fixtures_Extract[[Player]:[Player]],0),MATCH(FPL_Combined[[#Headers],[Gameweek 23]],FPL_Fixtures_Extract[#Headers],0)),3))</f>
        <v>WHU(A) 2-2</v>
      </c>
      <c r="Y498" t="str">
        <f ca="1">IF(RIGHT(FPL_Combined[[#Headers],[Gameweek 24]],2)&lt;$B$622,INDEX(FPL_Results_Extract[Team],MATCH($A498,FPL_Results_Extract[[Player]:[Player]],0)),INDEX(Team_Key[[Abbreviation]:[Abbreviation]],MATCH(LEFT(INDEX(FPL_Fixtures_Extract[],MATCH($A498,FPL_Fixtures_Extract[[Player]:[Player]],0),MATCH(FPL_Combined[[#Headers],[Gameweek 24]],FPL_Fixtures_Extract[#Headers],0)),LEN(INDEX(FPL_Fixtures_Extract[],MATCH($A498,FPL_Fixtures_Extract[[Player]:[Player]],0),MATCH(FPL_Combined[[#Headers],[Gameweek 24]],FPL_Fixtures_Extract[#Headers],0)))-4),Team_Key[[Full Name]:[Full Name]],0))&amp;RIGHT(INDEX(FPL_Fixtures_Extract[],MATCH($A498,FPL_Fixtures_Extract[[Player]:[Player]],0),MATCH(FPL_Combined[[#Headers],[Gameweek 24]],FPL_Fixtures_Extract[#Headers],0)),3))</f>
        <v>MCI</v>
      </c>
      <c r="Z498" t="str">
        <f ca="1">IF(RIGHT(FPL_Combined[[#Headers],[Gameweek 25]],2)&lt;$B$622,INDEX(FPL_Results_Extract[Player],MATCH($A498,FPL_Results_Extract[[Player]:[Player]],0)),INDEX(Team_Key[[Abbreviation]:[Abbreviation]],MATCH(LEFT(INDEX(FPL_Fixtures_Extract[],MATCH($A498,FPL_Fixtures_Extract[[Player]:[Player]],0),MATCH(FPL_Combined[[#Headers],[Gameweek 25]],FPL_Fixtures_Extract[#Headers],0)),LEN(INDEX(FPL_Fixtures_Extract[],MATCH($A498,FPL_Fixtures_Extract[[Player]:[Player]],0),MATCH(FPL_Combined[[#Headers],[Gameweek 25]],FPL_Fixtures_Extract[#Headers],0)))-4),Team_Key[[Full Name]:[Full Name]],0))&amp;RIGHT(INDEX(FPL_Fixtures_Extract[],MATCH($A498,FPL_Fixtures_Extract[[Player]:[Player]],0),MATCH(FPL_Combined[[#Headers],[Gameweek 25]],FPL_Fixtures_Extract[#Headers],0)),3))</f>
        <v>Sagna</v>
      </c>
      <c r="AA498" t="str">
        <f ca="1">IF(RIGHT(FPL_Combined[[#Headers],[Gameweek 26]],2)&lt;$B$622,INDEX(FPL_Results_Extract[Gameweek 01],MATCH($A498,FPL_Results_Extract[[Player]:[Player]],0)),INDEX(Team_Key[[Abbreviation]:[Abbreviation]],MATCH(LEFT(INDEX(FPL_Fixtures_Extract[],MATCH($A498,FPL_Fixtures_Extract[[Player]:[Player]],0),MATCH(FPL_Combined[[#Headers],[Gameweek 26]],FPL_Fixtures_Extract[#Headers],0)),LEN(INDEX(FPL_Fixtures_Extract[],MATCH($A498,FPL_Fixtures_Extract[[Player]:[Player]],0),MATCH(FPL_Combined[[#Headers],[Gameweek 26]],FPL_Fixtures_Extract[#Headers],0)))-4),Team_Key[[Full Name]:[Full Name]],0))&amp;RIGHT(INDEX(FPL_Fixtures_Extract[],MATCH($A498,FPL_Fixtures_Extract[[Player]:[Player]],0),MATCH(FPL_Combined[[#Headers],[Gameweek 26]],FPL_Fixtures_Extract[#Headers],0)),3))</f>
        <v>WBA(A) 3-0</v>
      </c>
      <c r="AB498" t="str">
        <f ca="1">IF(RIGHT(FPL_Combined[[#Headers],[Gameweek 27]],2)&lt;$B$622,INDEX(FPL_Results_Extract[Gameweek 02],MATCH($A498,FPL_Results_Extract[[Player]:[Player]],0)),INDEX(Team_Key[[Abbreviation]:[Abbreviation]],MATCH(LEFT(INDEX(FPL_Fixtures_Extract[],MATCH($A498,FPL_Fixtures_Extract[[Player]:[Player]],0),MATCH(FPL_Combined[[#Headers],[Gameweek 27]],FPL_Fixtures_Extract[#Headers],0)),LEN(INDEX(FPL_Fixtures_Extract[],MATCH($A498,FPL_Fixtures_Extract[[Player]:[Player]],0),MATCH(FPL_Combined[[#Headers],[Gameweek 27]],FPL_Fixtures_Extract[#Headers],0)))-4),Team_Key[[Full Name]:[Full Name]],0))&amp;RIGHT(INDEX(FPL_Fixtures_Extract[],MATCH($A498,FPL_Fixtures_Extract[[Player]:[Player]],0),MATCH(FPL_Combined[[#Headers],[Gameweek 27]],FPL_Fixtures_Extract[#Headers],0)),3))</f>
        <v>CHE(H) 3-0</v>
      </c>
      <c r="AC498" t="str">
        <f ca="1">IF(RIGHT(FPL_Combined[[#Headers],[Gameweek 28]],2)&lt;$B$622,INDEX(FPL_Results_Extract[Gameweek 03],MATCH($A498,FPL_Results_Extract[[Player]:[Player]],0)),INDEX(Team_Key[[Abbreviation]:[Abbreviation]],MATCH(LEFT(INDEX(FPL_Fixtures_Extract[],MATCH($A498,FPL_Fixtures_Extract[[Player]:[Player]],0),MATCH(FPL_Combined[[#Headers],[Gameweek 28]],FPL_Fixtures_Extract[#Headers],0)),LEN(INDEX(FPL_Fixtures_Extract[],MATCH($A498,FPL_Fixtures_Extract[[Player]:[Player]],0),MATCH(FPL_Combined[[#Headers],[Gameweek 28]],FPL_Fixtures_Extract[#Headers],0)))-4),Team_Key[[Full Name]:[Full Name]],0))&amp;RIGHT(INDEX(FPL_Fixtures_Extract[],MATCH($A498,FPL_Fixtures_Extract[[Player]:[Player]],0),MATCH(FPL_Combined[[#Headers],[Gameweek 28]],FPL_Fixtures_Extract[#Headers],0)),3))</f>
        <v>EVE(A) 2-0</v>
      </c>
      <c r="AD498" t="str">
        <f ca="1">IF(RIGHT(FPL_Combined[[#Headers],[Gameweek 29]],2)&lt;$B$622,INDEX(FPL_Results_Extract[Gameweek 04],MATCH($A498,FPL_Results_Extract[[Player]:[Player]],0)),INDEX(Team_Key[[Abbreviation]:[Abbreviation]],MATCH(LEFT(INDEX(FPL_Fixtures_Extract[],MATCH($A498,FPL_Fixtures_Extract[[Player]:[Player]],0),MATCH(FPL_Combined[[#Headers],[Gameweek 29]],FPL_Fixtures_Extract[#Headers],0)),LEN(INDEX(FPL_Fixtures_Extract[],MATCH($A498,FPL_Fixtures_Extract[[Player]:[Player]],0),MATCH(FPL_Combined[[#Headers],[Gameweek 29]],FPL_Fixtures_Extract[#Headers],0)))-4),Team_Key[[Full Name]:[Full Name]],0))&amp;RIGHT(INDEX(FPL_Fixtures_Extract[],MATCH($A498,FPL_Fixtures_Extract[[Player]:[Player]],0),MATCH(FPL_Combined[[#Headers],[Gameweek 29]],FPL_Fixtures_Extract[#Headers],0)),3))</f>
        <v>AVL(H)</v>
      </c>
      <c r="AE498" t="str">
        <f ca="1">IF(RIGHT(FPL_Combined[[#Headers],[Gameweek 30]],2)&lt;$B$622,INDEX(FPL_Results_Extract[Gameweek 05],MATCH($A498,FPL_Results_Extract[[Player]:[Player]],0)),INDEX(Team_Key[[Abbreviation]:[Abbreviation]],MATCH(LEFT(INDEX(FPL_Fixtures_Extract[],MATCH($A498,FPL_Fixtures_Extract[[Player]:[Player]],0),MATCH(FPL_Combined[[#Headers],[Gameweek 30]],FPL_Fixtures_Extract[#Headers],0)),LEN(INDEX(FPL_Fixtures_Extract[],MATCH($A498,FPL_Fixtures_Extract[[Player]:[Player]],0),MATCH(FPL_Combined[[#Headers],[Gameweek 30]],FPL_Fixtures_Extract[#Headers],0)))-4),Team_Key[[Full Name]:[Full Name]],0))&amp;RIGHT(INDEX(FPL_Fixtures_Extract[],MATCH($A498,FPL_Fixtures_Extract[[Player]:[Player]],0),MATCH(FPL_Combined[[#Headers],[Gameweek 30]],FPL_Fixtures_Extract[#Headers],0)),3))</f>
        <v>NOR(A)</v>
      </c>
      <c r="AF498" t="str">
        <f ca="1">IF(RIGHT(FPL_Combined[[#Headers],[Gameweek 31]],2)&lt;$B$622,INDEX(FPL_Results_Extract[Gameweek 06],MATCH($A498,FPL_Results_Extract[[Player]:[Player]],0)),INDEX(Team_Key[[Abbreviation]:[Abbreviation]],MATCH(LEFT(INDEX(FPL_Fixtures_Extract[],MATCH($A498,FPL_Fixtures_Extract[[Player]:[Player]],0),MATCH(FPL_Combined[[#Headers],[Gameweek 31]],FPL_Fixtures_Extract[#Headers],0)),LEN(INDEX(FPL_Fixtures_Extract[],MATCH($A498,FPL_Fixtures_Extract[[Player]:[Player]],0),MATCH(FPL_Combined[[#Headers],[Gameweek 31]],FPL_Fixtures_Extract[#Headers],0)))-4),Team_Key[[Full Name]:[Full Name]],0))&amp;RIGHT(INDEX(FPL_Fixtures_Extract[],MATCH($A498,FPL_Fixtures_Extract[[Player]:[Player]],0),MATCH(FPL_Combined[[#Headers],[Gameweek 31]],FPL_Fixtures_Extract[#Headers],0)),3))</f>
        <v>MUN(H)</v>
      </c>
      <c r="AG498" t="str">
        <f ca="1">IF(RIGHT(FPL_Combined[[#Headers],[Gameweek 32]],2)&lt;$B$622,INDEX(FPL_Results_Extract[Gameweek 07],MATCH($A498,FPL_Results_Extract[[Player]:[Player]],0)),INDEX(Team_Key[[Abbreviation]:[Abbreviation]],MATCH(LEFT(INDEX(FPL_Fixtures_Extract[],MATCH($A498,FPL_Fixtures_Extract[[Player]:[Player]],0),MATCH(FPL_Combined[[#Headers],[Gameweek 32]],FPL_Fixtures_Extract[#Headers],0)),LEN(INDEX(FPL_Fixtures_Extract[],MATCH($A498,FPL_Fixtures_Extract[[Player]:[Player]],0),MATCH(FPL_Combined[[#Headers],[Gameweek 32]],FPL_Fixtures_Extract[#Headers],0)))-4),Team_Key[[Full Name]:[Full Name]],0))&amp;RIGHT(INDEX(FPL_Fixtures_Extract[],MATCH($A498,FPL_Fixtures_Extract[[Player]:[Player]],0),MATCH(FPL_Combined[[#Headers],[Gameweek 32]],FPL_Fixtures_Extract[#Headers],0)),3))</f>
        <v>BOU(A)</v>
      </c>
      <c r="AH498" t="str">
        <f ca="1">IF(RIGHT(FPL_Combined[[#Headers],[Gameweek 33]],2)&lt;$B$622,INDEX(FPL_Results_Extract[Gameweek 08],MATCH($A498,FPL_Results_Extract[[Player]:[Player]],0)),INDEX(Team_Key[[Abbreviation]:[Abbreviation]],MATCH(LEFT(INDEX(FPL_Fixtures_Extract[],MATCH($A498,FPL_Fixtures_Extract[[Player]:[Player]],0),MATCH(FPL_Combined[[#Headers],[Gameweek 33]],FPL_Fixtures_Extract[#Headers],0)),LEN(INDEX(FPL_Fixtures_Extract[],MATCH($A498,FPL_Fixtures_Extract[[Player]:[Player]],0),MATCH(FPL_Combined[[#Headers],[Gameweek 33]],FPL_Fixtures_Extract[#Headers],0)))-4),Team_Key[[Full Name]:[Full Name]],0))&amp;RIGHT(INDEX(FPL_Fixtures_Extract[],MATCH($A498,FPL_Fixtures_Extract[[Player]:[Player]],0),MATCH(FPL_Combined[[#Headers],[Gameweek 33]],FPL_Fixtures_Extract[#Headers],0)),3))</f>
        <v>WBA(H)</v>
      </c>
      <c r="AI498" t="str">
        <f ca="1">IF(RIGHT(FPL_Combined[[#Headers],[Gameweek 34]],2)&lt;$B$622,INDEX(FPL_Results_Extract[Gameweek 09],MATCH($A498,FPL_Results_Extract[[Player]:[Player]],0)),INDEX(Team_Key[[Abbreviation]:[Abbreviation]],MATCH(LEFT(INDEX(FPL_Fixtures_Extract[],MATCH($A498,FPL_Fixtures_Extract[[Player]:[Player]],0),MATCH(FPL_Combined[[#Headers],[Gameweek 34]],FPL_Fixtures_Extract[#Headers],0)),LEN(INDEX(FPL_Fixtures_Extract[],MATCH($A498,FPL_Fixtures_Extract[[Player]:[Player]],0),MATCH(FPL_Combined[[#Headers],[Gameweek 34]],FPL_Fixtures_Extract[#Headers],0)))-4),Team_Key[[Full Name]:[Full Name]],0))&amp;RIGHT(INDEX(FPL_Fixtures_Extract[],MATCH($A498,FPL_Fixtures_Extract[[Player]:[Player]],0),MATCH(FPL_Combined[[#Headers],[Gameweek 34]],FPL_Fixtures_Extract[#Headers],0)),3))</f>
        <v>CHE(A)</v>
      </c>
      <c r="AJ498" t="str">
        <f ca="1">IF(RIGHT(FPL_Combined[[#Headers],[Gameweek 35]],2)&lt;$B$622,INDEX(FPL_Results_Extract[Gameweek 10],MATCH($A498,FPL_Results_Extract[[Player]:[Player]],0)),INDEX(Team_Key[[Abbreviation]:[Abbreviation]],MATCH(LEFT(INDEX(FPL_Fixtures_Extract[],MATCH($A498,FPL_Fixtures_Extract[[Player]:[Player]],0),MATCH(FPL_Combined[[#Headers],[Gameweek 35]],FPL_Fixtures_Extract[#Headers],0)),LEN(INDEX(FPL_Fixtures_Extract[],MATCH($A498,FPL_Fixtures_Extract[[Player]:[Player]],0),MATCH(FPL_Combined[[#Headers],[Gameweek 35]],FPL_Fixtures_Extract[#Headers],0)))-4),Team_Key[[Full Name]:[Full Name]],0))&amp;RIGHT(INDEX(FPL_Fixtures_Extract[],MATCH($A498,FPL_Fixtures_Extract[[Player]:[Player]],0),MATCH(FPL_Combined[[#Headers],[Gameweek 35]],FPL_Fixtures_Extract[#Headers],0)),3))</f>
        <v>STK(H)</v>
      </c>
      <c r="AK498" t="str">
        <f ca="1">IF(RIGHT(FPL_Combined[[#Headers],[Gameweek 36]],2)&lt;$B$622,INDEX(FPL_Results_Extract[Gameweek 11],MATCH($A498,FPL_Results_Extract[[Player]:[Player]],0)),INDEX(Team_Key[[Abbreviation]:[Abbreviation]],MATCH(LEFT(INDEX(FPL_Fixtures_Extract[],MATCH($A498,FPL_Fixtures_Extract[[Player]:[Player]],0),MATCH(FPL_Combined[[#Headers],[Gameweek 36]],FPL_Fixtures_Extract[#Headers],0)),LEN(INDEX(FPL_Fixtures_Extract[],MATCH($A498,FPL_Fixtures_Extract[[Player]:[Player]],0),MATCH(FPL_Combined[[#Headers],[Gameweek 36]],FPL_Fixtures_Extract[#Headers],0)))-4),Team_Key[[Full Name]:[Full Name]],0))&amp;RIGHT(INDEX(FPL_Fixtures_Extract[],MATCH($A498,FPL_Fixtures_Extract[[Player]:[Player]],0),MATCH(FPL_Combined[[#Headers],[Gameweek 36]],FPL_Fixtures_Extract[#Headers],0)),3))</f>
        <v>SOU(A)</v>
      </c>
      <c r="AL498" t="str">
        <f ca="1">IF(RIGHT(FPL_Combined[[#Headers],[Gameweek 37]],2)&lt;$B$622,INDEX(FPL_Results_Extract[Gameweek 12],MATCH($A498,FPL_Results_Extract[[Player]:[Player]],0)),INDEX(Team_Key[[Abbreviation]:[Abbreviation]],MATCH(LEFT(INDEX(FPL_Fixtures_Extract[],MATCH($A498,FPL_Fixtures_Extract[[Player]:[Player]],0),MATCH(FPL_Combined[[#Headers],[Gameweek 37]],FPL_Fixtures_Extract[#Headers],0)),LEN(INDEX(FPL_Fixtures_Extract[],MATCH($A498,FPL_Fixtures_Extract[[Player]:[Player]],0),MATCH(FPL_Combined[[#Headers],[Gameweek 37]],FPL_Fixtures_Extract[#Headers],0)))-4),Team_Key[[Full Name]:[Full Name]],0))&amp;RIGHT(INDEX(FPL_Fixtures_Extract[],MATCH($A498,FPL_Fixtures_Extract[[Player]:[Player]],0),MATCH(FPL_Combined[[#Headers],[Gameweek 37]],FPL_Fixtures_Extract[#Headers],0)),3))</f>
        <v>ARS(H)</v>
      </c>
      <c r="AM498" t="str">
        <f ca="1">IF(RIGHT(FPL_Combined[[#Headers],[Gameweek 38]],2)&lt;$B$622,INDEX(FPL_Results_Extract[Gameweek 13],MATCH($A498,FPL_Results_Extract[[Player]:[Player]],0)),INDEX(Team_Key[[Abbreviation]:[Abbreviation]],MATCH(LEFT(INDEX(FPL_Fixtures_Extract[],MATCH($A498,FPL_Fixtures_Extract[[Player]:[Player]],0),MATCH(FPL_Combined[[#Headers],[Gameweek 38]],FPL_Fixtures_Extract[#Headers],0)),LEN(INDEX(FPL_Fixtures_Extract[],MATCH($A498,FPL_Fixtures_Extract[[Player]:[Player]],0),MATCH(FPL_Combined[[#Headers],[Gameweek 38]],FPL_Fixtures_Extract[#Headers],0)))-4),Team_Key[[Full Name]:[Full Name]],0))&amp;RIGHT(INDEX(FPL_Fixtures_Extract[],MATCH($A498,FPL_Fixtures_Extract[[Player]:[Player]],0),MATCH(FPL_Combined[[#Headers],[Gameweek 38]],FPL_Fixtures_Extract[#Headers],0)),3))</f>
        <v>SWA(A)</v>
      </c>
    </row>
    <row r="499" spans="1:39" x14ac:dyDescent="0.45">
      <c r="A499" t="s">
        <v>122</v>
      </c>
      <c r="B499" t="str">
        <f ca="1">IF(RIGHT(FPL_Combined[[#Headers],[Gameweek 01]],2)&lt;$B$622,INDEX(FPL_Results_Extract[Gameweek 01],MATCH($A499,FPL_Results_Extract[[Player]:[Player]],0)),INDEX(Team_Key[[Abbreviation]:[Abbreviation]],MATCH(LEFT(INDEX(FPL_Fixtures_Extract[],MATCH($A499,FPL_Fixtures_Extract[[Player]:[Player]],0),MATCH(FPL_Combined[[#Headers],[Gameweek 01]],FPL_Fixtures_Extract[#Headers],0)),LEN(INDEX(FPL_Fixtures_Extract[],MATCH($A499,FPL_Fixtures_Extract[[Player]:[Player]],0),MATCH(FPL_Combined[[#Headers],[Gameweek 01]],FPL_Fixtures_Extract[#Headers],0)))-4),Team_Key[[Full Name]:[Full Name]],0))&amp;RIGHT(INDEX(FPL_Fixtures_Extract[],MATCH($A499,FPL_Fixtures_Extract[[Player]:[Player]],0),MATCH(FPL_Combined[[#Headers],[Gameweek 01]],FPL_Fixtures_Extract[#Headers],0)),3))</f>
        <v>ARS(A) 2-0</v>
      </c>
      <c r="C499" t="str">
        <f ca="1">IF(RIGHT(FPL_Combined[[#Headers],[Gameweek 02]],2)&lt;$B$622,INDEX(FPL_Results_Extract[Gameweek 02],MATCH($A499,FPL_Results_Extract[[Player]:[Player]],0)),INDEX(Team_Key[[Abbreviation]:[Abbreviation]],MATCH(LEFT(INDEX(FPL_Fixtures_Extract[],MATCH($A499,FPL_Fixtures_Extract[[Player]:[Player]],0),MATCH(FPL_Combined[[#Headers],[Gameweek 02]],FPL_Fixtures_Extract[#Headers],0)),LEN(INDEX(FPL_Fixtures_Extract[],MATCH($A499,FPL_Fixtures_Extract[[Player]:[Player]],0),MATCH(FPL_Combined[[#Headers],[Gameweek 02]],FPL_Fixtures_Extract[#Headers],0)))-4),Team_Key[[Full Name]:[Full Name]],0))&amp;RIGHT(INDEX(FPL_Fixtures_Extract[],MATCH($A499,FPL_Fixtures_Extract[[Player]:[Player]],0),MATCH(FPL_Combined[[#Headers],[Gameweek 02]],FPL_Fixtures_Extract[#Headers],0)),3))</f>
        <v>LEI(H) 1-2</v>
      </c>
      <c r="D499" t="str">
        <f ca="1">IF(RIGHT(FPL_Combined[[#Headers],[Gameweek 03]],2)&lt;$B$622,INDEX(FPL_Results_Extract[Gameweek 03],MATCH($A499,FPL_Results_Extract[[Player]:[Player]],0)),INDEX(Team_Key[[Abbreviation]:[Abbreviation]],MATCH(LEFT(INDEX(FPL_Fixtures_Extract[],MATCH($A499,FPL_Fixtures_Extract[[Player]:[Player]],0),MATCH(FPL_Combined[[#Headers],[Gameweek 03]],FPL_Fixtures_Extract[#Headers],0)),LEN(INDEX(FPL_Fixtures_Extract[],MATCH($A499,FPL_Fixtures_Extract[[Player]:[Player]],0),MATCH(FPL_Combined[[#Headers],[Gameweek 03]],FPL_Fixtures_Extract[#Headers],0)))-4),Team_Key[[Full Name]:[Full Name]],0))&amp;RIGHT(INDEX(FPL_Fixtures_Extract[],MATCH($A499,FPL_Fixtures_Extract[[Player]:[Player]],0),MATCH(FPL_Combined[[#Headers],[Gameweek 03]],FPL_Fixtures_Extract[#Headers],0)),3))</f>
        <v>BOU(H) 3-4</v>
      </c>
      <c r="E499" t="str">
        <f ca="1">IF(RIGHT(FPL_Combined[[#Headers],[Gameweek 04]],2)&lt;$B$622,INDEX(FPL_Results_Extract[Gameweek 04],MATCH($A499,FPL_Results_Extract[[Player]:[Player]],0)),INDEX(Team_Key[[Abbreviation]:[Abbreviation]],MATCH(LEFT(INDEX(FPL_Fixtures_Extract[],MATCH($A499,FPL_Fixtures_Extract[[Player]:[Player]],0),MATCH(FPL_Combined[[#Headers],[Gameweek 04]],FPL_Fixtures_Extract[#Headers],0)),LEN(INDEX(FPL_Fixtures_Extract[],MATCH($A499,FPL_Fixtures_Extract[[Player]:[Player]],0),MATCH(FPL_Combined[[#Headers],[Gameweek 04]],FPL_Fixtures_Extract[#Headers],0)))-4),Team_Key[[Full Name]:[Full Name]],0))&amp;RIGHT(INDEX(FPL_Fixtures_Extract[],MATCH($A499,FPL_Fixtures_Extract[[Player]:[Player]],0),MATCH(FPL_Combined[[#Headers],[Gameweek 04]],FPL_Fixtures_Extract[#Headers],0)),3))</f>
        <v>LIV(A) 3-0</v>
      </c>
      <c r="F499" t="str">
        <f ca="1">IF(RIGHT(FPL_Combined[[#Headers],[Gameweek 05]],2)&lt;$B$622,INDEX(FPL_Results_Extract[Gameweek 05],MATCH($A499,FPL_Results_Extract[[Player]:[Player]],0)),INDEX(Team_Key[[Abbreviation]:[Abbreviation]],MATCH(LEFT(INDEX(FPL_Fixtures_Extract[],MATCH($A499,FPL_Fixtures_Extract[[Player]:[Player]],0),MATCH(FPL_Combined[[#Headers],[Gameweek 05]],FPL_Fixtures_Extract[#Headers],0)),LEN(INDEX(FPL_Fixtures_Extract[],MATCH($A499,FPL_Fixtures_Extract[[Player]:[Player]],0),MATCH(FPL_Combined[[#Headers],[Gameweek 05]],FPL_Fixtures_Extract[#Headers],0)))-4),Team_Key[[Full Name]:[Full Name]],0))&amp;RIGHT(INDEX(FPL_Fixtures_Extract[],MATCH($A499,FPL_Fixtures_Extract[[Player]:[Player]],0),MATCH(FPL_Combined[[#Headers],[Gameweek 05]],FPL_Fixtures_Extract[#Headers],0)),3))</f>
        <v>NEW(H) 2-0</v>
      </c>
      <c r="G499" t="str">
        <f ca="1">IF(RIGHT(FPL_Combined[[#Headers],[Gameweek 06]],2)&lt;$B$622,INDEX(FPL_Results_Extract[Gameweek 06],MATCH($A499,FPL_Results_Extract[[Player]:[Player]],0)),INDEX(Team_Key[[Abbreviation]:[Abbreviation]],MATCH(LEFT(INDEX(FPL_Fixtures_Extract[],MATCH($A499,FPL_Fixtures_Extract[[Player]:[Player]],0),MATCH(FPL_Combined[[#Headers],[Gameweek 06]],FPL_Fixtures_Extract[#Headers],0)),LEN(INDEX(FPL_Fixtures_Extract[],MATCH($A499,FPL_Fixtures_Extract[[Player]:[Player]],0),MATCH(FPL_Combined[[#Headers],[Gameweek 06]],FPL_Fixtures_Extract[#Headers],0)))-4),Team_Key[[Full Name]:[Full Name]],0))&amp;RIGHT(INDEX(FPL_Fixtures_Extract[],MATCH($A499,FPL_Fixtures_Extract[[Player]:[Player]],0),MATCH(FPL_Combined[[#Headers],[Gameweek 06]],FPL_Fixtures_Extract[#Headers],0)),3))</f>
        <v>MCI(A) 2-1</v>
      </c>
      <c r="H499" t="str">
        <f ca="1">IF(RIGHT(FPL_Combined[[#Headers],[Gameweek 07]],2)&lt;$B$622,INDEX(FPL_Results_Extract[Gameweek 07],MATCH($A499,FPL_Results_Extract[[Player]:[Player]],0)),INDEX(Team_Key[[Abbreviation]:[Abbreviation]],MATCH(LEFT(INDEX(FPL_Fixtures_Extract[],MATCH($A499,FPL_Fixtures_Extract[[Player]:[Player]],0),MATCH(FPL_Combined[[#Headers],[Gameweek 07]],FPL_Fixtures_Extract[#Headers],0)),LEN(INDEX(FPL_Fixtures_Extract[],MATCH($A499,FPL_Fixtures_Extract[[Player]:[Player]],0),MATCH(FPL_Combined[[#Headers],[Gameweek 07]],FPL_Fixtures_Extract[#Headers],0)))-4),Team_Key[[Full Name]:[Full Name]],0))&amp;RIGHT(INDEX(FPL_Fixtures_Extract[],MATCH($A499,FPL_Fixtures_Extract[[Player]:[Player]],0),MATCH(FPL_Combined[[#Headers],[Gameweek 07]],FPL_Fixtures_Extract[#Headers],0)),3))</f>
        <v>NOR(H) 2-2</v>
      </c>
      <c r="I499" t="str">
        <f ca="1">IF(RIGHT(FPL_Combined[[#Headers],[Gameweek 08]],2)&lt;$B$622,INDEX(FPL_Results_Extract[Gameweek 08],MATCH($A499,FPL_Results_Extract[[Player]:[Player]],0)),INDEX(Team_Key[[Abbreviation]:[Abbreviation]],MATCH(LEFT(INDEX(FPL_Fixtures_Extract[],MATCH($A499,FPL_Fixtures_Extract[[Player]:[Player]],0),MATCH(FPL_Combined[[#Headers],[Gameweek 08]],FPL_Fixtures_Extract[#Headers],0)),LEN(INDEX(FPL_Fixtures_Extract[],MATCH($A499,FPL_Fixtures_Extract[[Player]:[Player]],0),MATCH(FPL_Combined[[#Headers],[Gameweek 08]],FPL_Fixtures_Extract[#Headers],0)))-4),Team_Key[[Full Name]:[Full Name]],0))&amp;RIGHT(INDEX(FPL_Fixtures_Extract[],MATCH($A499,FPL_Fixtures_Extract[[Player]:[Player]],0),MATCH(FPL_Combined[[#Headers],[Gameweek 08]],FPL_Fixtures_Extract[#Headers],0)),3))</f>
        <v>SUN(A) 2-2</v>
      </c>
      <c r="J499" t="str">
        <f ca="1">IF(RIGHT(FPL_Combined[[#Headers],[Gameweek 09]],2)&lt;$B$622,INDEX(FPL_Results_Extract[Gameweek 09],MATCH($A499,FPL_Results_Extract[[Player]:[Player]],0)),INDEX(Team_Key[[Abbreviation]:[Abbreviation]],MATCH(LEFT(INDEX(FPL_Fixtures_Extract[],MATCH($A499,FPL_Fixtures_Extract[[Player]:[Player]],0),MATCH(FPL_Combined[[#Headers],[Gameweek 09]],FPL_Fixtures_Extract[#Headers],0)),LEN(INDEX(FPL_Fixtures_Extract[],MATCH($A499,FPL_Fixtures_Extract[[Player]:[Player]],0),MATCH(FPL_Combined[[#Headers],[Gameweek 09]],FPL_Fixtures_Extract[#Headers],0)))-4),Team_Key[[Full Name]:[Full Name]],0))&amp;RIGHT(INDEX(FPL_Fixtures_Extract[],MATCH($A499,FPL_Fixtures_Extract[[Player]:[Player]],0),MATCH(FPL_Combined[[#Headers],[Gameweek 09]],FPL_Fixtures_Extract[#Headers],0)),3))</f>
        <v>CRY(A) 3-1</v>
      </c>
      <c r="K499" t="str">
        <f ca="1">IF(RIGHT(FPL_Combined[[#Headers],[Gameweek 10]],2)&lt;$B$622,INDEX(FPL_Results_Extract[Gameweek 10],MATCH($A499,FPL_Results_Extract[[Player]:[Player]],0)),INDEX(Team_Key[[Abbreviation]:[Abbreviation]],MATCH(LEFT(INDEX(FPL_Fixtures_Extract[],MATCH($A499,FPL_Fixtures_Extract[[Player]:[Player]],0),MATCH(FPL_Combined[[#Headers],[Gameweek 10]],FPL_Fixtures_Extract[#Headers],0)),LEN(INDEX(FPL_Fixtures_Extract[],MATCH($A499,FPL_Fixtures_Extract[[Player]:[Player]],0),MATCH(FPL_Combined[[#Headers],[Gameweek 10]],FPL_Fixtures_Extract[#Headers],0)))-4),Team_Key[[Full Name]:[Full Name]],0))&amp;RIGHT(INDEX(FPL_Fixtures_Extract[],MATCH($A499,FPL_Fixtures_Extract[[Player]:[Player]],0),MATCH(FPL_Combined[[#Headers],[Gameweek 10]],FPL_Fixtures_Extract[#Headers],0)),3))</f>
        <v>CHE(H) 2-1</v>
      </c>
      <c r="L499" t="str">
        <f ca="1">IF(RIGHT(FPL_Combined[[#Headers],[Gameweek 11]],2)&lt;$B$622,INDEX(FPL_Results_Extract[Gameweek 11],MATCH($A499,FPL_Results_Extract[[Player]:[Player]],0)),INDEX(Team_Key[[Abbreviation]:[Abbreviation]],MATCH(LEFT(INDEX(FPL_Fixtures_Extract[],MATCH($A499,FPL_Fixtures_Extract[[Player]:[Player]],0),MATCH(FPL_Combined[[#Headers],[Gameweek 11]],FPL_Fixtures_Extract[#Headers],0)),LEN(INDEX(FPL_Fixtures_Extract[],MATCH($A499,FPL_Fixtures_Extract[[Player]:[Player]],0),MATCH(FPL_Combined[[#Headers],[Gameweek 11]],FPL_Fixtures_Extract[#Headers],0)))-4),Team_Key[[Full Name]:[Full Name]],0))&amp;RIGHT(INDEX(FPL_Fixtures_Extract[],MATCH($A499,FPL_Fixtures_Extract[[Player]:[Player]],0),MATCH(FPL_Combined[[#Headers],[Gameweek 11]],FPL_Fixtures_Extract[#Headers],0)),3))</f>
        <v>WAT(A) 0-2</v>
      </c>
      <c r="M499" t="str">
        <f ca="1">IF(RIGHT(FPL_Combined[[#Headers],[Gameweek 12]],2)&lt;$B$622,INDEX(FPL_Results_Extract[Gameweek 12],MATCH($A499,FPL_Results_Extract[[Player]:[Player]],0)),INDEX(Team_Key[[Abbreviation]:[Abbreviation]],MATCH(LEFT(INDEX(FPL_Fixtures_Extract[],MATCH($A499,FPL_Fixtures_Extract[[Player]:[Player]],0),MATCH(FPL_Combined[[#Headers],[Gameweek 12]],FPL_Fixtures_Extract[#Headers],0)),LEN(INDEX(FPL_Fixtures_Extract[],MATCH($A499,FPL_Fixtures_Extract[[Player]:[Player]],0),MATCH(FPL_Combined[[#Headers],[Gameweek 12]],FPL_Fixtures_Extract[#Headers],0)))-4),Team_Key[[Full Name]:[Full Name]],0))&amp;RIGHT(INDEX(FPL_Fixtures_Extract[],MATCH($A499,FPL_Fixtures_Extract[[Player]:[Player]],0),MATCH(FPL_Combined[[#Headers],[Gameweek 12]],FPL_Fixtures_Extract[#Headers],0)),3))</f>
        <v>EVE(H) 1-1</v>
      </c>
      <c r="N499" t="str">
        <f ca="1">IF(RIGHT(FPL_Combined[[#Headers],[Gameweek 13]],2)&lt;$B$622,INDEX(FPL_Results_Extract[Gameweek 13],MATCH($A499,FPL_Results_Extract[[Player]:[Player]],0)),INDEX(Team_Key[[Abbreviation]:[Abbreviation]],MATCH(LEFT(INDEX(FPL_Fixtures_Extract[],MATCH($A499,FPL_Fixtures_Extract[[Player]:[Player]],0),MATCH(FPL_Combined[[#Headers],[Gameweek 13]],FPL_Fixtures_Extract[#Headers],0)),LEN(INDEX(FPL_Fixtures_Extract[],MATCH($A499,FPL_Fixtures_Extract[[Player]:[Player]],0),MATCH(FPL_Combined[[#Headers],[Gameweek 13]],FPL_Fixtures_Extract[#Headers],0)))-4),Team_Key[[Full Name]:[Full Name]],0))&amp;RIGHT(INDEX(FPL_Fixtures_Extract[],MATCH($A499,FPL_Fixtures_Extract[[Player]:[Player]],0),MATCH(FPL_Combined[[#Headers],[Gameweek 13]],FPL_Fixtures_Extract[#Headers],0)),3))</f>
        <v>TOT(A) 1-4</v>
      </c>
      <c r="O499" t="str">
        <f ca="1">IF(RIGHT(FPL_Combined[[#Headers],[Gameweek 14]],2)&lt;$B$622,INDEX(FPL_Results_Extract[Gameweek 14],MATCH($A499,FPL_Results_Extract[[Player]:[Player]],0)),INDEX(Team_Key[[Abbreviation]:[Abbreviation]],MATCH(LEFT(INDEX(FPL_Fixtures_Extract[],MATCH($A499,FPL_Fixtures_Extract[[Player]:[Player]],0),MATCH(FPL_Combined[[#Headers],[Gameweek 14]],FPL_Fixtures_Extract[#Headers],0)),LEN(INDEX(FPL_Fixtures_Extract[],MATCH($A499,FPL_Fixtures_Extract[[Player]:[Player]],0),MATCH(FPL_Combined[[#Headers],[Gameweek 14]],FPL_Fixtures_Extract[#Headers],0)))-4),Team_Key[[Full Name]:[Full Name]],0))&amp;RIGHT(INDEX(FPL_Fixtures_Extract[],MATCH($A499,FPL_Fixtures_Extract[[Player]:[Player]],0),MATCH(FPL_Combined[[#Headers],[Gameweek 14]],FPL_Fixtures_Extract[#Headers],0)),3))</f>
        <v>WBA(H) 1-1</v>
      </c>
      <c r="P499" t="str">
        <f ca="1">IF(RIGHT(FPL_Combined[[#Headers],[Gameweek 15]],2)&lt;$B$622,INDEX(FPL_Results_Extract[Gameweek 15],MATCH($A499,FPL_Results_Extract[[Player]:[Player]],0)),INDEX(Team_Key[[Abbreviation]:[Abbreviation]],MATCH(LEFT(INDEX(FPL_Fixtures_Extract[],MATCH($A499,FPL_Fixtures_Extract[[Player]:[Player]],0),MATCH(FPL_Combined[[#Headers],[Gameweek 15]],FPL_Fixtures_Extract[#Headers],0)),LEN(INDEX(FPL_Fixtures_Extract[],MATCH($A499,FPL_Fixtures_Extract[[Player]:[Player]],0),MATCH(FPL_Combined[[#Headers],[Gameweek 15]],FPL_Fixtures_Extract[#Headers],0)))-4),Team_Key[[Full Name]:[Full Name]],0))&amp;RIGHT(INDEX(FPL_Fixtures_Extract[],MATCH($A499,FPL_Fixtures_Extract[[Player]:[Player]],0),MATCH(FPL_Combined[[#Headers],[Gameweek 15]],FPL_Fixtures_Extract[#Headers],0)),3))</f>
        <v>MUN(A) 0-0</v>
      </c>
      <c r="Q499" t="str">
        <f ca="1">IF(RIGHT(FPL_Combined[[#Headers],[Gameweek 16]],2)&lt;$B$622,INDEX(FPL_Results_Extract[Gameweek 16],MATCH($A499,FPL_Results_Extract[[Player]:[Player]],0)),INDEX(Team_Key[[Abbreviation]:[Abbreviation]],MATCH(LEFT(INDEX(FPL_Fixtures_Extract[],MATCH($A499,FPL_Fixtures_Extract[[Player]:[Player]],0),MATCH(FPL_Combined[[#Headers],[Gameweek 16]],FPL_Fixtures_Extract[#Headers],0)),LEN(INDEX(FPL_Fixtures_Extract[],MATCH($A499,FPL_Fixtures_Extract[[Player]:[Player]],0),MATCH(FPL_Combined[[#Headers],[Gameweek 16]],FPL_Fixtures_Extract[#Headers],0)))-4),Team_Key[[Full Name]:[Full Name]],0))&amp;RIGHT(INDEX(FPL_Fixtures_Extract[],MATCH($A499,FPL_Fixtures_Extract[[Player]:[Player]],0),MATCH(FPL_Combined[[#Headers],[Gameweek 16]],FPL_Fixtures_Extract[#Headers],0)),3))</f>
        <v>STK(H) 0-0</v>
      </c>
      <c r="R499" t="str">
        <f ca="1">IF(RIGHT(FPL_Combined[[#Headers],[Gameweek 17]],2)&lt;$B$622,INDEX(FPL_Results_Extract[Gameweek 17],MATCH($A499,FPL_Results_Extract[[Player]:[Player]],0)),INDEX(Team_Key[[Abbreviation]:[Abbreviation]],MATCH(LEFT(INDEX(FPL_Fixtures_Extract[],MATCH($A499,FPL_Fixtures_Extract[[Player]:[Player]],0),MATCH(FPL_Combined[[#Headers],[Gameweek 17]],FPL_Fixtures_Extract[#Headers],0)),LEN(INDEX(FPL_Fixtures_Extract[],MATCH($A499,FPL_Fixtures_Extract[[Player]:[Player]],0),MATCH(FPL_Combined[[#Headers],[Gameweek 17]],FPL_Fixtures_Extract[#Headers],0)))-4),Team_Key[[Full Name]:[Full Name]],0))&amp;RIGHT(INDEX(FPL_Fixtures_Extract[],MATCH($A499,FPL_Fixtures_Extract[[Player]:[Player]],0),MATCH(FPL_Combined[[#Headers],[Gameweek 17]],FPL_Fixtures_Extract[#Headers],0)),3))</f>
        <v>SWA(A) 0-0</v>
      </c>
      <c r="S499" t="str">
        <f ca="1">IF(RIGHT(FPL_Combined[[#Headers],[Gameweek 18]],2)&lt;$B$622,INDEX(FPL_Results_Extract[Gameweek 18],MATCH($A499,FPL_Results_Extract[[Player]:[Player]],0)),INDEX(Team_Key[[Abbreviation]:[Abbreviation]],MATCH(LEFT(INDEX(FPL_Fixtures_Extract[],MATCH($A499,FPL_Fixtures_Extract[[Player]:[Player]],0),MATCH(FPL_Combined[[#Headers],[Gameweek 18]],FPL_Fixtures_Extract[#Headers],0)),LEN(INDEX(FPL_Fixtures_Extract[],MATCH($A499,FPL_Fixtures_Extract[[Player]:[Player]],0),MATCH(FPL_Combined[[#Headers],[Gameweek 18]],FPL_Fixtures_Extract[#Headers],0)))-4),Team_Key[[Full Name]:[Full Name]],0))&amp;RIGHT(INDEX(FPL_Fixtures_Extract[],MATCH($A499,FPL_Fixtures_Extract[[Player]:[Player]],0),MATCH(FPL_Combined[[#Headers],[Gameweek 18]],FPL_Fixtures_Extract[#Headers],0)),3))</f>
        <v>AVL(A) 1-1</v>
      </c>
      <c r="T499" t="str">
        <f ca="1">IF(RIGHT(FPL_Combined[[#Headers],[Gameweek 19]],2)&lt;$B$622,INDEX(FPL_Results_Extract[Gameweek 19],MATCH($A499,FPL_Results_Extract[[Player]:[Player]],0)),INDEX(Team_Key[[Abbreviation]:[Abbreviation]],MATCH(LEFT(INDEX(FPL_Fixtures_Extract[],MATCH($A499,FPL_Fixtures_Extract[[Player]:[Player]],0),MATCH(FPL_Combined[[#Headers],[Gameweek 19]],FPL_Fixtures_Extract[#Headers],0)),LEN(INDEX(FPL_Fixtures_Extract[],MATCH($A499,FPL_Fixtures_Extract[[Player]:[Player]],0),MATCH(FPL_Combined[[#Headers],[Gameweek 19]],FPL_Fixtures_Extract[#Headers],0)))-4),Team_Key[[Full Name]:[Full Name]],0))&amp;RIGHT(INDEX(FPL_Fixtures_Extract[],MATCH($A499,FPL_Fixtures_Extract[[Player]:[Player]],0),MATCH(FPL_Combined[[#Headers],[Gameweek 19]],FPL_Fixtures_Extract[#Headers],0)),3))</f>
        <v>SOU(H) 2-1</v>
      </c>
      <c r="U499" t="str">
        <f ca="1">IF(RIGHT(FPL_Combined[[#Headers],[Gameweek 20]],2)&lt;$B$622,INDEX(FPL_Results_Extract[Gameweek 20],MATCH($A499,FPL_Results_Extract[[Player]:[Player]],0)),INDEX(Team_Key[[Abbreviation]:[Abbreviation]],MATCH(LEFT(INDEX(FPL_Fixtures_Extract[],MATCH($A499,FPL_Fixtures_Extract[[Player]:[Player]],0),MATCH(FPL_Combined[[#Headers],[Gameweek 20]],FPL_Fixtures_Extract[#Headers],0)),LEN(INDEX(FPL_Fixtures_Extract[],MATCH($A499,FPL_Fixtures_Extract[[Player]:[Player]],0),MATCH(FPL_Combined[[#Headers],[Gameweek 20]],FPL_Fixtures_Extract[#Headers],0)))-4),Team_Key[[Full Name]:[Full Name]],0))&amp;RIGHT(INDEX(FPL_Fixtures_Extract[],MATCH($A499,FPL_Fixtures_Extract[[Player]:[Player]],0),MATCH(FPL_Combined[[#Headers],[Gameweek 20]],FPL_Fixtures_Extract[#Headers],0)),3))</f>
        <v>LIV(H) 2-0</v>
      </c>
      <c r="V499" t="str">
        <f ca="1">IF(RIGHT(FPL_Combined[[#Headers],[Gameweek 21]],2)&lt;$B$622,INDEX(FPL_Results_Extract[Gameweek 21],MATCH($A499,FPL_Results_Extract[[Player]:[Player]],0)),INDEX(Team_Key[[Abbreviation]:[Abbreviation]],MATCH(LEFT(INDEX(FPL_Fixtures_Extract[],MATCH($A499,FPL_Fixtures_Extract[[Player]:[Player]],0),MATCH(FPL_Combined[[#Headers],[Gameweek 21]],FPL_Fixtures_Extract[#Headers],0)),LEN(INDEX(FPL_Fixtures_Extract[],MATCH($A499,FPL_Fixtures_Extract[[Player]:[Player]],0),MATCH(FPL_Combined[[#Headers],[Gameweek 21]],FPL_Fixtures_Extract[#Headers],0)))-4),Team_Key[[Full Name]:[Full Name]],0))&amp;RIGHT(INDEX(FPL_Fixtures_Extract[],MATCH($A499,FPL_Fixtures_Extract[[Player]:[Player]],0),MATCH(FPL_Combined[[#Headers],[Gameweek 21]],FPL_Fixtures_Extract[#Headers],0)),3))</f>
        <v>BOU(A) 3-1</v>
      </c>
      <c r="W499" t="str">
        <f ca="1">IF(RIGHT(FPL_Combined[[#Headers],[Gameweek 22]],2)&lt;$B$622,INDEX(FPL_Results_Extract[Gameweek 22],MATCH($A499,FPL_Results_Extract[[Player]:[Player]],0)),INDEX(Team_Key[[Abbreviation]:[Abbreviation]],MATCH(LEFT(INDEX(FPL_Fixtures_Extract[],MATCH($A499,FPL_Fixtures_Extract[[Player]:[Player]],0),MATCH(FPL_Combined[[#Headers],[Gameweek 22]],FPL_Fixtures_Extract[#Headers],0)),LEN(INDEX(FPL_Fixtures_Extract[],MATCH($A499,FPL_Fixtures_Extract[[Player]:[Player]],0),MATCH(FPL_Combined[[#Headers],[Gameweek 22]],FPL_Fixtures_Extract[#Headers],0)))-4),Team_Key[[Full Name]:[Full Name]],0))&amp;RIGHT(INDEX(FPL_Fixtures_Extract[],MATCH($A499,FPL_Fixtures_Extract[[Player]:[Player]],0),MATCH(FPL_Combined[[#Headers],[Gameweek 22]],FPL_Fixtures_Extract[#Headers],0)),3))</f>
        <v>NEW(A) 1-2</v>
      </c>
      <c r="X499" t="str">
        <f ca="1">IF(RIGHT(FPL_Combined[[#Headers],[Gameweek 23]],2)&lt;$B$622,INDEX(FPL_Results_Extract[Gameweek 23],MATCH($A499,FPL_Results_Extract[[Player]:[Player]],0)),INDEX(Team_Key[[Abbreviation]:[Abbreviation]],MATCH(LEFT(INDEX(FPL_Fixtures_Extract[],MATCH($A499,FPL_Fixtures_Extract[[Player]:[Player]],0),MATCH(FPL_Combined[[#Headers],[Gameweek 23]],FPL_Fixtures_Extract[#Headers],0)),LEN(INDEX(FPL_Fixtures_Extract[],MATCH($A499,FPL_Fixtures_Extract[[Player]:[Player]],0),MATCH(FPL_Combined[[#Headers],[Gameweek 23]],FPL_Fixtures_Extract[#Headers],0)))-4),Team_Key[[Full Name]:[Full Name]],0))&amp;RIGHT(INDEX(FPL_Fixtures_Extract[],MATCH($A499,FPL_Fixtures_Extract[[Player]:[Player]],0),MATCH(FPL_Combined[[#Headers],[Gameweek 23]],FPL_Fixtures_Extract[#Headers],0)),3))</f>
        <v>MCI(H) 2-2</v>
      </c>
      <c r="Y499" t="str">
        <f ca="1">IF(RIGHT(FPL_Combined[[#Headers],[Gameweek 24]],2)&lt;$B$622,INDEX(FPL_Results_Extract[Team],MATCH($A499,FPL_Results_Extract[[Player]:[Player]],0)),INDEX(Team_Key[[Abbreviation]:[Abbreviation]],MATCH(LEFT(INDEX(FPL_Fixtures_Extract[],MATCH($A499,FPL_Fixtures_Extract[[Player]:[Player]],0),MATCH(FPL_Combined[[#Headers],[Gameweek 24]],FPL_Fixtures_Extract[#Headers],0)),LEN(INDEX(FPL_Fixtures_Extract[],MATCH($A499,FPL_Fixtures_Extract[[Player]:[Player]],0),MATCH(FPL_Combined[[#Headers],[Gameweek 24]],FPL_Fixtures_Extract[#Headers],0)))-4),Team_Key[[Full Name]:[Full Name]],0))&amp;RIGHT(INDEX(FPL_Fixtures_Extract[],MATCH($A499,FPL_Fixtures_Extract[[Player]:[Player]],0),MATCH(FPL_Combined[[#Headers],[Gameweek 24]],FPL_Fixtures_Extract[#Headers],0)),3))</f>
        <v>WHU</v>
      </c>
      <c r="Z499" t="str">
        <f ca="1">IF(RIGHT(FPL_Combined[[#Headers],[Gameweek 25]],2)&lt;$B$622,INDEX(FPL_Results_Extract[Player],MATCH($A499,FPL_Results_Extract[[Player]:[Player]],0)),INDEX(Team_Key[[Abbreviation]:[Abbreviation]],MATCH(LEFT(INDEX(FPL_Fixtures_Extract[],MATCH($A499,FPL_Fixtures_Extract[[Player]:[Player]],0),MATCH(FPL_Combined[[#Headers],[Gameweek 25]],FPL_Fixtures_Extract[#Headers],0)),LEN(INDEX(FPL_Fixtures_Extract[],MATCH($A499,FPL_Fixtures_Extract[[Player]:[Player]],0),MATCH(FPL_Combined[[#Headers],[Gameweek 25]],FPL_Fixtures_Extract[#Headers],0)))-4),Team_Key[[Full Name]:[Full Name]],0))&amp;RIGHT(INDEX(FPL_Fixtures_Extract[],MATCH($A499,FPL_Fixtures_Extract[[Player]:[Player]],0),MATCH(FPL_Combined[[#Headers],[Gameweek 25]],FPL_Fixtures_Extract[#Headers],0)),3))</f>
        <v>Sakho</v>
      </c>
      <c r="AA499" t="str">
        <f ca="1">IF(RIGHT(FPL_Combined[[#Headers],[Gameweek 26]],2)&lt;$B$622,INDEX(FPL_Results_Extract[Gameweek 01],MATCH($A499,FPL_Results_Extract[[Player]:[Player]],0)),INDEX(Team_Key[[Abbreviation]:[Abbreviation]],MATCH(LEFT(INDEX(FPL_Fixtures_Extract[],MATCH($A499,FPL_Fixtures_Extract[[Player]:[Player]],0),MATCH(FPL_Combined[[#Headers],[Gameweek 26]],FPL_Fixtures_Extract[#Headers],0)),LEN(INDEX(FPL_Fixtures_Extract[],MATCH($A499,FPL_Fixtures_Extract[[Player]:[Player]],0),MATCH(FPL_Combined[[#Headers],[Gameweek 26]],FPL_Fixtures_Extract[#Headers],0)))-4),Team_Key[[Full Name]:[Full Name]],0))&amp;RIGHT(INDEX(FPL_Fixtures_Extract[],MATCH($A499,FPL_Fixtures_Extract[[Player]:[Player]],0),MATCH(FPL_Combined[[#Headers],[Gameweek 26]],FPL_Fixtures_Extract[#Headers],0)),3))</f>
        <v>ARS(A) 2-0</v>
      </c>
      <c r="AB499" t="str">
        <f ca="1">IF(RIGHT(FPL_Combined[[#Headers],[Gameweek 27]],2)&lt;$B$622,INDEX(FPL_Results_Extract[Gameweek 02],MATCH($A499,FPL_Results_Extract[[Player]:[Player]],0)),INDEX(Team_Key[[Abbreviation]:[Abbreviation]],MATCH(LEFT(INDEX(FPL_Fixtures_Extract[],MATCH($A499,FPL_Fixtures_Extract[[Player]:[Player]],0),MATCH(FPL_Combined[[#Headers],[Gameweek 27]],FPL_Fixtures_Extract[#Headers],0)),LEN(INDEX(FPL_Fixtures_Extract[],MATCH($A499,FPL_Fixtures_Extract[[Player]:[Player]],0),MATCH(FPL_Combined[[#Headers],[Gameweek 27]],FPL_Fixtures_Extract[#Headers],0)))-4),Team_Key[[Full Name]:[Full Name]],0))&amp;RIGHT(INDEX(FPL_Fixtures_Extract[],MATCH($A499,FPL_Fixtures_Extract[[Player]:[Player]],0),MATCH(FPL_Combined[[#Headers],[Gameweek 27]],FPL_Fixtures_Extract[#Headers],0)),3))</f>
        <v>LEI(H) 1-2</v>
      </c>
      <c r="AC499" t="str">
        <f ca="1">IF(RIGHT(FPL_Combined[[#Headers],[Gameweek 28]],2)&lt;$B$622,INDEX(FPL_Results_Extract[Gameweek 03],MATCH($A499,FPL_Results_Extract[[Player]:[Player]],0)),INDEX(Team_Key[[Abbreviation]:[Abbreviation]],MATCH(LEFT(INDEX(FPL_Fixtures_Extract[],MATCH($A499,FPL_Fixtures_Extract[[Player]:[Player]],0),MATCH(FPL_Combined[[#Headers],[Gameweek 28]],FPL_Fixtures_Extract[#Headers],0)),LEN(INDEX(FPL_Fixtures_Extract[],MATCH($A499,FPL_Fixtures_Extract[[Player]:[Player]],0),MATCH(FPL_Combined[[#Headers],[Gameweek 28]],FPL_Fixtures_Extract[#Headers],0)))-4),Team_Key[[Full Name]:[Full Name]],0))&amp;RIGHT(INDEX(FPL_Fixtures_Extract[],MATCH($A499,FPL_Fixtures_Extract[[Player]:[Player]],0),MATCH(FPL_Combined[[#Headers],[Gameweek 28]],FPL_Fixtures_Extract[#Headers],0)),3))</f>
        <v>BOU(H) 3-4</v>
      </c>
      <c r="AD499" t="str">
        <f ca="1">IF(RIGHT(FPL_Combined[[#Headers],[Gameweek 29]],2)&lt;$B$622,INDEX(FPL_Results_Extract[Gameweek 04],MATCH($A499,FPL_Results_Extract[[Player]:[Player]],0)),INDEX(Team_Key[[Abbreviation]:[Abbreviation]],MATCH(LEFT(INDEX(FPL_Fixtures_Extract[],MATCH($A499,FPL_Fixtures_Extract[[Player]:[Player]],0),MATCH(FPL_Combined[[#Headers],[Gameweek 29]],FPL_Fixtures_Extract[#Headers],0)),LEN(INDEX(FPL_Fixtures_Extract[],MATCH($A499,FPL_Fixtures_Extract[[Player]:[Player]],0),MATCH(FPL_Combined[[#Headers],[Gameweek 29]],FPL_Fixtures_Extract[#Headers],0)))-4),Team_Key[[Full Name]:[Full Name]],0))&amp;RIGHT(INDEX(FPL_Fixtures_Extract[],MATCH($A499,FPL_Fixtures_Extract[[Player]:[Player]],0),MATCH(FPL_Combined[[#Headers],[Gameweek 29]],FPL_Fixtures_Extract[#Headers],0)),3))</f>
        <v>EVE(A)</v>
      </c>
      <c r="AE499" t="e">
        <f ca="1">IF(RIGHT(FPL_Combined[[#Headers],[Gameweek 30]],2)&lt;$B$622,INDEX(FPL_Results_Extract[Gameweek 05],MATCH($A499,FPL_Results_Extract[[Player]:[Player]],0)),INDEX(Team_Key[[Abbreviation]:[Abbreviation]],MATCH(LEFT(INDEX(FPL_Fixtures_Extract[],MATCH($A499,FPL_Fixtures_Extract[[Player]:[Player]],0),MATCH(FPL_Combined[[#Headers],[Gameweek 30]],FPL_Fixtures_Extract[#Headers],0)),LEN(INDEX(FPL_Fixtures_Extract[],MATCH($A499,FPL_Fixtures_Extract[[Player]:[Player]],0),MATCH(FPL_Combined[[#Headers],[Gameweek 30]],FPL_Fixtures_Extract[#Headers],0)))-4),Team_Key[[Full Name]:[Full Name]],0))&amp;RIGHT(INDEX(FPL_Fixtures_Extract[],MATCH($A499,FPL_Fixtures_Extract[[Player]:[Player]],0),MATCH(FPL_Combined[[#Headers],[Gameweek 30]],FPL_Fixtures_Extract[#Headers],0)),3))</f>
        <v>#VALUE!</v>
      </c>
      <c r="AF499" t="str">
        <f ca="1">IF(RIGHT(FPL_Combined[[#Headers],[Gameweek 31]],2)&lt;$B$622,INDEX(FPL_Results_Extract[Gameweek 06],MATCH($A499,FPL_Results_Extract[[Player]:[Player]],0)),INDEX(Team_Key[[Abbreviation]:[Abbreviation]],MATCH(LEFT(INDEX(FPL_Fixtures_Extract[],MATCH($A499,FPL_Fixtures_Extract[[Player]:[Player]],0),MATCH(FPL_Combined[[#Headers],[Gameweek 31]],FPL_Fixtures_Extract[#Headers],0)),LEN(INDEX(FPL_Fixtures_Extract[],MATCH($A499,FPL_Fixtures_Extract[[Player]:[Player]],0),MATCH(FPL_Combined[[#Headers],[Gameweek 31]],FPL_Fixtures_Extract[#Headers],0)))-4),Team_Key[[Full Name]:[Full Name]],0))&amp;RIGHT(INDEX(FPL_Fixtures_Extract[],MATCH($A499,FPL_Fixtures_Extract[[Player]:[Player]],0),MATCH(FPL_Combined[[#Headers],[Gameweek 31]],FPL_Fixtures_Extract[#Headers],0)),3))</f>
        <v>CHE(A)</v>
      </c>
      <c r="AG499" t="str">
        <f ca="1">IF(RIGHT(FPL_Combined[[#Headers],[Gameweek 32]],2)&lt;$B$622,INDEX(FPL_Results_Extract[Gameweek 07],MATCH($A499,FPL_Results_Extract[[Player]:[Player]],0)),INDEX(Team_Key[[Abbreviation]:[Abbreviation]],MATCH(LEFT(INDEX(FPL_Fixtures_Extract[],MATCH($A499,FPL_Fixtures_Extract[[Player]:[Player]],0),MATCH(FPL_Combined[[#Headers],[Gameweek 32]],FPL_Fixtures_Extract[#Headers],0)),LEN(INDEX(FPL_Fixtures_Extract[],MATCH($A499,FPL_Fixtures_Extract[[Player]:[Player]],0),MATCH(FPL_Combined[[#Headers],[Gameweek 32]],FPL_Fixtures_Extract[#Headers],0)))-4),Team_Key[[Full Name]:[Full Name]],0))&amp;RIGHT(INDEX(FPL_Fixtures_Extract[],MATCH($A499,FPL_Fixtures_Extract[[Player]:[Player]],0),MATCH(FPL_Combined[[#Headers],[Gameweek 32]],FPL_Fixtures_Extract[#Headers],0)),3))</f>
        <v>CRY(H)</v>
      </c>
      <c r="AH499" t="str">
        <f ca="1">IF(RIGHT(FPL_Combined[[#Headers],[Gameweek 33]],2)&lt;$B$622,INDEX(FPL_Results_Extract[Gameweek 08],MATCH($A499,FPL_Results_Extract[[Player]:[Player]],0)),INDEX(Team_Key[[Abbreviation]:[Abbreviation]],MATCH(LEFT(INDEX(FPL_Fixtures_Extract[],MATCH($A499,FPL_Fixtures_Extract[[Player]:[Player]],0),MATCH(FPL_Combined[[#Headers],[Gameweek 33]],FPL_Fixtures_Extract[#Headers],0)),LEN(INDEX(FPL_Fixtures_Extract[],MATCH($A499,FPL_Fixtures_Extract[[Player]:[Player]],0),MATCH(FPL_Combined[[#Headers],[Gameweek 33]],FPL_Fixtures_Extract[#Headers],0)))-4),Team_Key[[Full Name]:[Full Name]],0))&amp;RIGHT(INDEX(FPL_Fixtures_Extract[],MATCH($A499,FPL_Fixtures_Extract[[Player]:[Player]],0),MATCH(FPL_Combined[[#Headers],[Gameweek 33]],FPL_Fixtures_Extract[#Headers],0)),3))</f>
        <v>ARS(H)</v>
      </c>
      <c r="AI499" t="str">
        <f ca="1">IF(RIGHT(FPL_Combined[[#Headers],[Gameweek 34]],2)&lt;$B$622,INDEX(FPL_Results_Extract[Gameweek 09],MATCH($A499,FPL_Results_Extract[[Player]:[Player]],0)),INDEX(Team_Key[[Abbreviation]:[Abbreviation]],MATCH(LEFT(INDEX(FPL_Fixtures_Extract[],MATCH($A499,FPL_Fixtures_Extract[[Player]:[Player]],0),MATCH(FPL_Combined[[#Headers],[Gameweek 34]],FPL_Fixtures_Extract[#Headers],0)),LEN(INDEX(FPL_Fixtures_Extract[],MATCH($A499,FPL_Fixtures_Extract[[Player]:[Player]],0),MATCH(FPL_Combined[[#Headers],[Gameweek 34]],FPL_Fixtures_Extract[#Headers],0)))-4),Team_Key[[Full Name]:[Full Name]],0))&amp;RIGHT(INDEX(FPL_Fixtures_Extract[],MATCH($A499,FPL_Fixtures_Extract[[Player]:[Player]],0),MATCH(FPL_Combined[[#Headers],[Gameweek 34]],FPL_Fixtures_Extract[#Headers],0)),3))</f>
        <v>LEI(A)</v>
      </c>
      <c r="AJ499" t="e">
        <f ca="1">IF(RIGHT(FPL_Combined[[#Headers],[Gameweek 35]],2)&lt;$B$622,INDEX(FPL_Results_Extract[Gameweek 10],MATCH($A499,FPL_Results_Extract[[Player]:[Player]],0)),INDEX(Team_Key[[Abbreviation]:[Abbreviation]],MATCH(LEFT(INDEX(FPL_Fixtures_Extract[],MATCH($A499,FPL_Fixtures_Extract[[Player]:[Player]],0),MATCH(FPL_Combined[[#Headers],[Gameweek 35]],FPL_Fixtures_Extract[#Headers],0)),LEN(INDEX(FPL_Fixtures_Extract[],MATCH($A499,FPL_Fixtures_Extract[[Player]:[Player]],0),MATCH(FPL_Combined[[#Headers],[Gameweek 35]],FPL_Fixtures_Extract[#Headers],0)))-4),Team_Key[[Full Name]:[Full Name]],0))&amp;RIGHT(INDEX(FPL_Fixtures_Extract[],MATCH($A499,FPL_Fixtures_Extract[[Player]:[Player]],0),MATCH(FPL_Combined[[#Headers],[Gameweek 35]],FPL_Fixtures_Extract[#Headers],0)),3))</f>
        <v>#VALUE!</v>
      </c>
      <c r="AK499" t="str">
        <f ca="1">IF(RIGHT(FPL_Combined[[#Headers],[Gameweek 36]],2)&lt;$B$622,INDEX(FPL_Results_Extract[Gameweek 11],MATCH($A499,FPL_Results_Extract[[Player]:[Player]],0)),INDEX(Team_Key[[Abbreviation]:[Abbreviation]],MATCH(LEFT(INDEX(FPL_Fixtures_Extract[],MATCH($A499,FPL_Fixtures_Extract[[Player]:[Player]],0),MATCH(FPL_Combined[[#Headers],[Gameweek 36]],FPL_Fixtures_Extract[#Headers],0)),LEN(INDEX(FPL_Fixtures_Extract[],MATCH($A499,FPL_Fixtures_Extract[[Player]:[Player]],0),MATCH(FPL_Combined[[#Headers],[Gameweek 36]],FPL_Fixtures_Extract[#Headers],0)))-4),Team_Key[[Full Name]:[Full Name]],0))&amp;RIGHT(INDEX(FPL_Fixtures_Extract[],MATCH($A499,FPL_Fixtures_Extract[[Player]:[Player]],0),MATCH(FPL_Combined[[#Headers],[Gameweek 36]],FPL_Fixtures_Extract[#Headers],0)),3))</f>
        <v>WBA(A)</v>
      </c>
      <c r="AL499" t="str">
        <f ca="1">IF(RIGHT(FPL_Combined[[#Headers],[Gameweek 37]],2)&lt;$B$622,INDEX(FPL_Results_Extract[Gameweek 12],MATCH($A499,FPL_Results_Extract[[Player]:[Player]],0)),INDEX(Team_Key[[Abbreviation]:[Abbreviation]],MATCH(LEFT(INDEX(FPL_Fixtures_Extract[],MATCH($A499,FPL_Fixtures_Extract[[Player]:[Player]],0),MATCH(FPL_Combined[[#Headers],[Gameweek 37]],FPL_Fixtures_Extract[#Headers],0)),LEN(INDEX(FPL_Fixtures_Extract[],MATCH($A499,FPL_Fixtures_Extract[[Player]:[Player]],0),MATCH(FPL_Combined[[#Headers],[Gameweek 37]],FPL_Fixtures_Extract[#Headers],0)))-4),Team_Key[[Full Name]:[Full Name]],0))&amp;RIGHT(INDEX(FPL_Fixtures_Extract[],MATCH($A499,FPL_Fixtures_Extract[[Player]:[Player]],0),MATCH(FPL_Combined[[#Headers],[Gameweek 37]],FPL_Fixtures_Extract[#Headers],0)),3))</f>
        <v>SWA(H)</v>
      </c>
      <c r="AM499" t="str">
        <f ca="1">IF(RIGHT(FPL_Combined[[#Headers],[Gameweek 38]],2)&lt;$B$622,INDEX(FPL_Results_Extract[Gameweek 13],MATCH($A499,FPL_Results_Extract[[Player]:[Player]],0)),INDEX(Team_Key[[Abbreviation]:[Abbreviation]],MATCH(LEFT(INDEX(FPL_Fixtures_Extract[],MATCH($A499,FPL_Fixtures_Extract[[Player]:[Player]],0),MATCH(FPL_Combined[[#Headers],[Gameweek 38]],FPL_Fixtures_Extract[#Headers],0)),LEN(INDEX(FPL_Fixtures_Extract[],MATCH($A499,FPL_Fixtures_Extract[[Player]:[Player]],0),MATCH(FPL_Combined[[#Headers],[Gameweek 38]],FPL_Fixtures_Extract[#Headers],0)))-4),Team_Key[[Full Name]:[Full Name]],0))&amp;RIGHT(INDEX(FPL_Fixtures_Extract[],MATCH($A499,FPL_Fixtures_Extract[[Player]:[Player]],0),MATCH(FPL_Combined[[#Headers],[Gameweek 38]],FPL_Fixtures_Extract[#Headers],0)),3))</f>
        <v>STK(A)</v>
      </c>
    </row>
    <row r="500" spans="1:39" x14ac:dyDescent="0.45">
      <c r="A500" t="s">
        <v>517</v>
      </c>
      <c r="B500" t="str">
        <f ca="1">IF(RIGHT(FPL_Combined[[#Headers],[Gameweek 01]],2)&lt;$B$622,INDEX(FPL_Results_Extract[Gameweek 01],MATCH($A500,FPL_Results_Extract[[Player]:[Player]],0)),INDEX(Team_Key[[Abbreviation]:[Abbreviation]],MATCH(LEFT(INDEX(FPL_Fixtures_Extract[],MATCH($A500,FPL_Fixtures_Extract[[Player]:[Player]],0),MATCH(FPL_Combined[[#Headers],[Gameweek 01]],FPL_Fixtures_Extract[#Headers],0)),LEN(INDEX(FPL_Fixtures_Extract[],MATCH($A500,FPL_Fixtures_Extract[[Player]:[Player]],0),MATCH(FPL_Combined[[#Headers],[Gameweek 01]],FPL_Fixtures_Extract[#Headers],0)))-4),Team_Key[[Full Name]:[Full Name]],0))&amp;RIGHT(INDEX(FPL_Fixtures_Extract[],MATCH($A500,FPL_Fixtures_Extract[[Player]:[Player]],0),MATCH(FPL_Combined[[#Headers],[Gameweek 01]],FPL_Fixtures_Extract[#Headers],0)),3))</f>
        <v>NOR(A) 3-1</v>
      </c>
      <c r="C500" t="str">
        <f ca="1">IF(RIGHT(FPL_Combined[[#Headers],[Gameweek 02]],2)&lt;$B$622,INDEX(FPL_Results_Extract[Gameweek 02],MATCH($A500,FPL_Results_Extract[[Player]:[Player]],0)),INDEX(Team_Key[[Abbreviation]:[Abbreviation]],MATCH(LEFT(INDEX(FPL_Fixtures_Extract[],MATCH($A500,FPL_Fixtures_Extract[[Player]:[Player]],0),MATCH(FPL_Combined[[#Headers],[Gameweek 02]],FPL_Fixtures_Extract[#Headers],0)),LEN(INDEX(FPL_Fixtures_Extract[],MATCH($A500,FPL_Fixtures_Extract[[Player]:[Player]],0),MATCH(FPL_Combined[[#Headers],[Gameweek 02]],FPL_Fixtures_Extract[#Headers],0)))-4),Team_Key[[Full Name]:[Full Name]],0))&amp;RIGHT(INDEX(FPL_Fixtures_Extract[],MATCH($A500,FPL_Fixtures_Extract[[Player]:[Player]],0),MATCH(FPL_Combined[[#Headers],[Gameweek 02]],FPL_Fixtures_Extract[#Headers],0)),3))</f>
        <v>ARS(H) 1-2</v>
      </c>
      <c r="D500" t="str">
        <f ca="1">IF(RIGHT(FPL_Combined[[#Headers],[Gameweek 03]],2)&lt;$B$622,INDEX(FPL_Results_Extract[Gameweek 03],MATCH($A500,FPL_Results_Extract[[Player]:[Player]],0)),INDEX(Team_Key[[Abbreviation]:[Abbreviation]],MATCH(LEFT(INDEX(FPL_Fixtures_Extract[],MATCH($A500,FPL_Fixtures_Extract[[Player]:[Player]],0),MATCH(FPL_Combined[[#Headers],[Gameweek 03]],FPL_Fixtures_Extract[#Headers],0)),LEN(INDEX(FPL_Fixtures_Extract[],MATCH($A500,FPL_Fixtures_Extract[[Player]:[Player]],0),MATCH(FPL_Combined[[#Headers],[Gameweek 03]],FPL_Fixtures_Extract[#Headers],0)))-4),Team_Key[[Full Name]:[Full Name]],0))&amp;RIGHT(INDEX(FPL_Fixtures_Extract[],MATCH($A500,FPL_Fixtures_Extract[[Player]:[Player]],0),MATCH(FPL_Combined[[#Headers],[Gameweek 03]],FPL_Fixtures_Extract[#Headers],0)),3))</f>
        <v>AVL(H) 2-1</v>
      </c>
      <c r="E500" t="str">
        <f ca="1">IF(RIGHT(FPL_Combined[[#Headers],[Gameweek 04]],2)&lt;$B$622,INDEX(FPL_Results_Extract[Gameweek 04],MATCH($A500,FPL_Results_Extract[[Player]:[Player]],0)),INDEX(Team_Key[[Abbreviation]:[Abbreviation]],MATCH(LEFT(INDEX(FPL_Fixtures_Extract[],MATCH($A500,FPL_Fixtures_Extract[[Player]:[Player]],0),MATCH(FPL_Combined[[#Headers],[Gameweek 04]],FPL_Fixtures_Extract[#Headers],0)),LEN(INDEX(FPL_Fixtures_Extract[],MATCH($A500,FPL_Fixtures_Extract[[Player]:[Player]],0),MATCH(FPL_Combined[[#Headers],[Gameweek 04]],FPL_Fixtures_Extract[#Headers],0)))-4),Team_Key[[Full Name]:[Full Name]],0))&amp;RIGHT(INDEX(FPL_Fixtures_Extract[],MATCH($A500,FPL_Fixtures_Extract[[Player]:[Player]],0),MATCH(FPL_Combined[[#Headers],[Gameweek 04]],FPL_Fixtures_Extract[#Headers],0)),3))</f>
        <v>CHE(A) 2-1</v>
      </c>
      <c r="F500" t="str">
        <f ca="1">IF(RIGHT(FPL_Combined[[#Headers],[Gameweek 05]],2)&lt;$B$622,INDEX(FPL_Results_Extract[Gameweek 05],MATCH($A500,FPL_Results_Extract[[Player]:[Player]],0)),INDEX(Team_Key[[Abbreviation]:[Abbreviation]],MATCH(LEFT(INDEX(FPL_Fixtures_Extract[],MATCH($A500,FPL_Fixtures_Extract[[Player]:[Player]],0),MATCH(FPL_Combined[[#Headers],[Gameweek 05]],FPL_Fixtures_Extract[#Headers],0)),LEN(INDEX(FPL_Fixtures_Extract[],MATCH($A500,FPL_Fixtures_Extract[[Player]:[Player]],0),MATCH(FPL_Combined[[#Headers],[Gameweek 05]],FPL_Fixtures_Extract[#Headers],0)))-4),Team_Key[[Full Name]:[Full Name]],0))&amp;RIGHT(INDEX(FPL_Fixtures_Extract[],MATCH($A500,FPL_Fixtures_Extract[[Player]:[Player]],0),MATCH(FPL_Combined[[#Headers],[Gameweek 05]],FPL_Fixtures_Extract[#Headers],0)),3))</f>
        <v>MCI(H) 0-1</v>
      </c>
      <c r="G500" t="str">
        <f ca="1">IF(RIGHT(FPL_Combined[[#Headers],[Gameweek 06]],2)&lt;$B$622,INDEX(FPL_Results_Extract[Gameweek 06],MATCH($A500,FPL_Results_Extract[[Player]:[Player]],0)),INDEX(Team_Key[[Abbreviation]:[Abbreviation]],MATCH(LEFT(INDEX(FPL_Fixtures_Extract[],MATCH($A500,FPL_Fixtures_Extract[[Player]:[Player]],0),MATCH(FPL_Combined[[#Headers],[Gameweek 06]],FPL_Fixtures_Extract[#Headers],0)),LEN(INDEX(FPL_Fixtures_Extract[],MATCH($A500,FPL_Fixtures_Extract[[Player]:[Player]],0),MATCH(FPL_Combined[[#Headers],[Gameweek 06]],FPL_Fixtures_Extract[#Headers],0)))-4),Team_Key[[Full Name]:[Full Name]],0))&amp;RIGHT(INDEX(FPL_Fixtures_Extract[],MATCH($A500,FPL_Fixtures_Extract[[Player]:[Player]],0),MATCH(FPL_Combined[[#Headers],[Gameweek 06]],FPL_Fixtures_Extract[#Headers],0)),3))</f>
        <v>TOT(A) 0-1</v>
      </c>
      <c r="H500" t="str">
        <f ca="1">IF(RIGHT(FPL_Combined[[#Headers],[Gameweek 07]],2)&lt;$B$622,INDEX(FPL_Results_Extract[Gameweek 07],MATCH($A500,FPL_Results_Extract[[Player]:[Player]],0)),INDEX(Team_Key[[Abbreviation]:[Abbreviation]],MATCH(LEFT(INDEX(FPL_Fixtures_Extract[],MATCH($A500,FPL_Fixtures_Extract[[Player]:[Player]],0),MATCH(FPL_Combined[[#Headers],[Gameweek 07]],FPL_Fixtures_Extract[#Headers],0)),LEN(INDEX(FPL_Fixtures_Extract[],MATCH($A500,FPL_Fixtures_Extract[[Player]:[Player]],0),MATCH(FPL_Combined[[#Headers],[Gameweek 07]],FPL_Fixtures_Extract[#Headers],0)))-4),Team_Key[[Full Name]:[Full Name]],0))&amp;RIGHT(INDEX(FPL_Fixtures_Extract[],MATCH($A500,FPL_Fixtures_Extract[[Player]:[Player]],0),MATCH(FPL_Combined[[#Headers],[Gameweek 07]],FPL_Fixtures_Extract[#Headers],0)),3))</f>
        <v>WAT(A) 1-0</v>
      </c>
      <c r="I500" t="str">
        <f ca="1">IF(RIGHT(FPL_Combined[[#Headers],[Gameweek 08]],2)&lt;$B$622,INDEX(FPL_Results_Extract[Gameweek 08],MATCH($A500,FPL_Results_Extract[[Player]:[Player]],0)),INDEX(Team_Key[[Abbreviation]:[Abbreviation]],MATCH(LEFT(INDEX(FPL_Fixtures_Extract[],MATCH($A500,FPL_Fixtures_Extract[[Player]:[Player]],0),MATCH(FPL_Combined[[#Headers],[Gameweek 08]],FPL_Fixtures_Extract[#Headers],0)),LEN(INDEX(FPL_Fixtures_Extract[],MATCH($A500,FPL_Fixtures_Extract[[Player]:[Player]],0),MATCH(FPL_Combined[[#Headers],[Gameweek 08]],FPL_Fixtures_Extract[#Headers],0)))-4),Team_Key[[Full Name]:[Full Name]],0))&amp;RIGHT(INDEX(FPL_Fixtures_Extract[],MATCH($A500,FPL_Fixtures_Extract[[Player]:[Player]],0),MATCH(FPL_Combined[[#Headers],[Gameweek 08]],FPL_Fixtures_Extract[#Headers],0)),3))</f>
        <v>WBA(H) 2-0</v>
      </c>
      <c r="J500" t="str">
        <f ca="1">IF(RIGHT(FPL_Combined[[#Headers],[Gameweek 09]],2)&lt;$B$622,INDEX(FPL_Results_Extract[Gameweek 09],MATCH($A500,FPL_Results_Extract[[Player]:[Player]],0)),INDEX(Team_Key[[Abbreviation]:[Abbreviation]],MATCH(LEFT(INDEX(FPL_Fixtures_Extract[],MATCH($A500,FPL_Fixtures_Extract[[Player]:[Player]],0),MATCH(FPL_Combined[[#Headers],[Gameweek 09]],FPL_Fixtures_Extract[#Headers],0)),LEN(INDEX(FPL_Fixtures_Extract[],MATCH($A500,FPL_Fixtures_Extract[[Player]:[Player]],0),MATCH(FPL_Combined[[#Headers],[Gameweek 09]],FPL_Fixtures_Extract[#Headers],0)))-4),Team_Key[[Full Name]:[Full Name]],0))&amp;RIGHT(INDEX(FPL_Fixtures_Extract[],MATCH($A500,FPL_Fixtures_Extract[[Player]:[Player]],0),MATCH(FPL_Combined[[#Headers],[Gameweek 09]],FPL_Fixtures_Extract[#Headers],0)),3))</f>
        <v>WHU(H) 1-3</v>
      </c>
      <c r="K500" t="str">
        <f ca="1">IF(RIGHT(FPL_Combined[[#Headers],[Gameweek 10]],2)&lt;$B$622,INDEX(FPL_Results_Extract[Gameweek 10],MATCH($A500,FPL_Results_Extract[[Player]:[Player]],0)),INDEX(Team_Key[[Abbreviation]:[Abbreviation]],MATCH(LEFT(INDEX(FPL_Fixtures_Extract[],MATCH($A500,FPL_Fixtures_Extract[[Player]:[Player]],0),MATCH(FPL_Combined[[#Headers],[Gameweek 10]],FPL_Fixtures_Extract[#Headers],0)),LEN(INDEX(FPL_Fixtures_Extract[],MATCH($A500,FPL_Fixtures_Extract[[Player]:[Player]],0),MATCH(FPL_Combined[[#Headers],[Gameweek 10]],FPL_Fixtures_Extract[#Headers],0)))-4),Team_Key[[Full Name]:[Full Name]],0))&amp;RIGHT(INDEX(FPL_Fixtures_Extract[],MATCH($A500,FPL_Fixtures_Extract[[Player]:[Player]],0),MATCH(FPL_Combined[[#Headers],[Gameweek 10]],FPL_Fixtures_Extract[#Headers],0)),3))</f>
        <v>LEI(A) 0-1</v>
      </c>
      <c r="L500" t="str">
        <f ca="1">IF(RIGHT(FPL_Combined[[#Headers],[Gameweek 11]],2)&lt;$B$622,INDEX(FPL_Results_Extract[Gameweek 11],MATCH($A500,FPL_Results_Extract[[Player]:[Player]],0)),INDEX(Team_Key[[Abbreviation]:[Abbreviation]],MATCH(LEFT(INDEX(FPL_Fixtures_Extract[],MATCH($A500,FPL_Fixtures_Extract[[Player]:[Player]],0),MATCH(FPL_Combined[[#Headers],[Gameweek 11]],FPL_Fixtures_Extract[#Headers],0)),LEN(INDEX(FPL_Fixtures_Extract[],MATCH($A500,FPL_Fixtures_Extract[[Player]:[Player]],0),MATCH(FPL_Combined[[#Headers],[Gameweek 11]],FPL_Fixtures_Extract[#Headers],0)))-4),Team_Key[[Full Name]:[Full Name]],0))&amp;RIGHT(INDEX(FPL_Fixtures_Extract[],MATCH($A500,FPL_Fixtures_Extract[[Player]:[Player]],0),MATCH(FPL_Combined[[#Headers],[Gameweek 11]],FPL_Fixtures_Extract[#Headers],0)),3))</f>
        <v>MUN(H) 0-0</v>
      </c>
      <c r="M500" t="str">
        <f ca="1">IF(RIGHT(FPL_Combined[[#Headers],[Gameweek 12]],2)&lt;$B$622,INDEX(FPL_Results_Extract[Gameweek 12],MATCH($A500,FPL_Results_Extract[[Player]:[Player]],0)),INDEX(Team_Key[[Abbreviation]:[Abbreviation]],MATCH(LEFT(INDEX(FPL_Fixtures_Extract[],MATCH($A500,FPL_Fixtures_Extract[[Player]:[Player]],0),MATCH(FPL_Combined[[#Headers],[Gameweek 12]],FPL_Fixtures_Extract[#Headers],0)),LEN(INDEX(FPL_Fixtures_Extract[],MATCH($A500,FPL_Fixtures_Extract[[Player]:[Player]],0),MATCH(FPL_Combined[[#Headers],[Gameweek 12]],FPL_Fixtures_Extract[#Headers],0)))-4),Team_Key[[Full Name]:[Full Name]],0))&amp;RIGHT(INDEX(FPL_Fixtures_Extract[],MATCH($A500,FPL_Fixtures_Extract[[Player]:[Player]],0),MATCH(FPL_Combined[[#Headers],[Gameweek 12]],FPL_Fixtures_Extract[#Headers],0)),3))</f>
        <v>LIV(A) 2-1</v>
      </c>
      <c r="N500" t="str">
        <f ca="1">IF(RIGHT(FPL_Combined[[#Headers],[Gameweek 13]],2)&lt;$B$622,INDEX(FPL_Results_Extract[Gameweek 13],MATCH($A500,FPL_Results_Extract[[Player]:[Player]],0)),INDEX(Team_Key[[Abbreviation]:[Abbreviation]],MATCH(LEFT(INDEX(FPL_Fixtures_Extract[],MATCH($A500,FPL_Fixtures_Extract[[Player]:[Player]],0),MATCH(FPL_Combined[[#Headers],[Gameweek 13]],FPL_Fixtures_Extract[#Headers],0)),LEN(INDEX(FPL_Fixtures_Extract[],MATCH($A500,FPL_Fixtures_Extract[[Player]:[Player]],0),MATCH(FPL_Combined[[#Headers],[Gameweek 13]],FPL_Fixtures_Extract[#Headers],0)))-4),Team_Key[[Full Name]:[Full Name]],0))&amp;RIGHT(INDEX(FPL_Fixtures_Extract[],MATCH($A500,FPL_Fixtures_Extract[[Player]:[Player]],0),MATCH(FPL_Combined[[#Headers],[Gameweek 13]],FPL_Fixtures_Extract[#Headers],0)),3))</f>
        <v>SUN(H) 0-1</v>
      </c>
      <c r="O500" t="str">
        <f ca="1">IF(RIGHT(FPL_Combined[[#Headers],[Gameweek 14]],2)&lt;$B$622,INDEX(FPL_Results_Extract[Gameweek 14],MATCH($A500,FPL_Results_Extract[[Player]:[Player]],0)),INDEX(Team_Key[[Abbreviation]:[Abbreviation]],MATCH(LEFT(INDEX(FPL_Fixtures_Extract[],MATCH($A500,FPL_Fixtures_Extract[[Player]:[Player]],0),MATCH(FPL_Combined[[#Headers],[Gameweek 14]],FPL_Fixtures_Extract[#Headers],0)),LEN(INDEX(FPL_Fixtures_Extract[],MATCH($A500,FPL_Fixtures_Extract[[Player]:[Player]],0),MATCH(FPL_Combined[[#Headers],[Gameweek 14]],FPL_Fixtures_Extract[#Headers],0)))-4),Team_Key[[Full Name]:[Full Name]],0))&amp;RIGHT(INDEX(FPL_Fixtures_Extract[],MATCH($A500,FPL_Fixtures_Extract[[Player]:[Player]],0),MATCH(FPL_Combined[[#Headers],[Gameweek 14]],FPL_Fixtures_Extract[#Headers],0)),3))</f>
        <v>NEW(H) 5-1</v>
      </c>
      <c r="P500" t="str">
        <f ca="1">IF(RIGHT(FPL_Combined[[#Headers],[Gameweek 15]],2)&lt;$B$622,INDEX(FPL_Results_Extract[Gameweek 15],MATCH($A500,FPL_Results_Extract[[Player]:[Player]],0)),INDEX(Team_Key[[Abbreviation]:[Abbreviation]],MATCH(LEFT(INDEX(FPL_Fixtures_Extract[],MATCH($A500,FPL_Fixtures_Extract[[Player]:[Player]],0),MATCH(FPL_Combined[[#Headers],[Gameweek 15]],FPL_Fixtures_Extract[#Headers],0)),LEN(INDEX(FPL_Fixtures_Extract[],MATCH($A500,FPL_Fixtures_Extract[[Player]:[Player]],0),MATCH(FPL_Combined[[#Headers],[Gameweek 15]],FPL_Fixtures_Extract[#Headers],0)))-4),Team_Key[[Full Name]:[Full Name]],0))&amp;RIGHT(INDEX(FPL_Fixtures_Extract[],MATCH($A500,FPL_Fixtures_Extract[[Player]:[Player]],0),MATCH(FPL_Combined[[#Headers],[Gameweek 15]],FPL_Fixtures_Extract[#Headers],0)),3))</f>
        <v>EVE(A) 1-1</v>
      </c>
      <c r="Q500" t="str">
        <f ca="1">IF(RIGHT(FPL_Combined[[#Headers],[Gameweek 16]],2)&lt;$B$622,INDEX(FPL_Results_Extract[Gameweek 16],MATCH($A500,FPL_Results_Extract[[Player]:[Player]],0)),INDEX(Team_Key[[Abbreviation]:[Abbreviation]],MATCH(LEFT(INDEX(FPL_Fixtures_Extract[],MATCH($A500,FPL_Fixtures_Extract[[Player]:[Player]],0),MATCH(FPL_Combined[[#Headers],[Gameweek 16]],FPL_Fixtures_Extract[#Headers],0)),LEN(INDEX(FPL_Fixtures_Extract[],MATCH($A500,FPL_Fixtures_Extract[[Player]:[Player]],0),MATCH(FPL_Combined[[#Headers],[Gameweek 16]],FPL_Fixtures_Extract[#Headers],0)))-4),Team_Key[[Full Name]:[Full Name]],0))&amp;RIGHT(INDEX(FPL_Fixtures_Extract[],MATCH($A500,FPL_Fixtures_Extract[[Player]:[Player]],0),MATCH(FPL_Combined[[#Headers],[Gameweek 16]],FPL_Fixtures_Extract[#Headers],0)),3))</f>
        <v>SOU(H) 1-0</v>
      </c>
      <c r="R500" t="str">
        <f ca="1">IF(RIGHT(FPL_Combined[[#Headers],[Gameweek 17]],2)&lt;$B$622,INDEX(FPL_Results_Extract[Gameweek 17],MATCH($A500,FPL_Results_Extract[[Player]:[Player]],0)),INDEX(Team_Key[[Abbreviation]:[Abbreviation]],MATCH(LEFT(INDEX(FPL_Fixtures_Extract[],MATCH($A500,FPL_Fixtures_Extract[[Player]:[Player]],0),MATCH(FPL_Combined[[#Headers],[Gameweek 17]],FPL_Fixtures_Extract[#Headers],0)),LEN(INDEX(FPL_Fixtures_Extract[],MATCH($A500,FPL_Fixtures_Extract[[Player]:[Player]],0),MATCH(FPL_Combined[[#Headers],[Gameweek 17]],FPL_Fixtures_Extract[#Headers],0)))-4),Team_Key[[Full Name]:[Full Name]],0))&amp;RIGHT(INDEX(FPL_Fixtures_Extract[],MATCH($A500,FPL_Fixtures_Extract[[Player]:[Player]],0),MATCH(FPL_Combined[[#Headers],[Gameweek 17]],FPL_Fixtures_Extract[#Headers],0)),3))</f>
        <v>STK(A) 2-1</v>
      </c>
      <c r="S500" t="str">
        <f ca="1">IF(RIGHT(FPL_Combined[[#Headers],[Gameweek 18]],2)&lt;$B$622,INDEX(FPL_Results_Extract[Gameweek 18],MATCH($A500,FPL_Results_Extract[[Player]:[Player]],0)),INDEX(Team_Key[[Abbreviation]:[Abbreviation]],MATCH(LEFT(INDEX(FPL_Fixtures_Extract[],MATCH($A500,FPL_Fixtures_Extract[[Player]:[Player]],0),MATCH(FPL_Combined[[#Headers],[Gameweek 18]],FPL_Fixtures_Extract[#Headers],0)),LEN(INDEX(FPL_Fixtures_Extract[],MATCH($A500,FPL_Fixtures_Extract[[Player]:[Player]],0),MATCH(FPL_Combined[[#Headers],[Gameweek 18]],FPL_Fixtures_Extract[#Headers],0)))-4),Team_Key[[Full Name]:[Full Name]],0))&amp;RIGHT(INDEX(FPL_Fixtures_Extract[],MATCH($A500,FPL_Fixtures_Extract[[Player]:[Player]],0),MATCH(FPL_Combined[[#Headers],[Gameweek 18]],FPL_Fixtures_Extract[#Headers],0)),3))</f>
        <v>BOU(A) 0-0</v>
      </c>
      <c r="T500" t="str">
        <f ca="1">IF(RIGHT(FPL_Combined[[#Headers],[Gameweek 19]],2)&lt;$B$622,INDEX(FPL_Results_Extract[Gameweek 19],MATCH($A500,FPL_Results_Extract[[Player]:[Player]],0)),INDEX(Team_Key[[Abbreviation]:[Abbreviation]],MATCH(LEFT(INDEX(FPL_Fixtures_Extract[],MATCH($A500,FPL_Fixtures_Extract[[Player]:[Player]],0),MATCH(FPL_Combined[[#Headers],[Gameweek 19]],FPL_Fixtures_Extract[#Headers],0)),LEN(INDEX(FPL_Fixtures_Extract[],MATCH($A500,FPL_Fixtures_Extract[[Player]:[Player]],0),MATCH(FPL_Combined[[#Headers],[Gameweek 19]],FPL_Fixtures_Extract[#Headers],0)))-4),Team_Key[[Full Name]:[Full Name]],0))&amp;RIGHT(INDEX(FPL_Fixtures_Extract[],MATCH($A500,FPL_Fixtures_Extract[[Player]:[Player]],0),MATCH(FPL_Combined[[#Headers],[Gameweek 19]],FPL_Fixtures_Extract[#Headers],0)),3))</f>
        <v>SWA(H) 0-0</v>
      </c>
      <c r="U500" t="str">
        <f ca="1">IF(RIGHT(FPL_Combined[[#Headers],[Gameweek 20]],2)&lt;$B$622,INDEX(FPL_Results_Extract[Gameweek 20],MATCH($A500,FPL_Results_Extract[[Player]:[Player]],0)),INDEX(Team_Key[[Abbreviation]:[Abbreviation]],MATCH(LEFT(INDEX(FPL_Fixtures_Extract[],MATCH($A500,FPL_Fixtures_Extract[[Player]:[Player]],0),MATCH(FPL_Combined[[#Headers],[Gameweek 20]],FPL_Fixtures_Extract[#Headers],0)),LEN(INDEX(FPL_Fixtures_Extract[],MATCH($A500,FPL_Fixtures_Extract[[Player]:[Player]],0),MATCH(FPL_Combined[[#Headers],[Gameweek 20]],FPL_Fixtures_Extract[#Headers],0)))-4),Team_Key[[Full Name]:[Full Name]],0))&amp;RIGHT(INDEX(FPL_Fixtures_Extract[],MATCH($A500,FPL_Fixtures_Extract[[Player]:[Player]],0),MATCH(FPL_Combined[[#Headers],[Gameweek 20]],FPL_Fixtures_Extract[#Headers],0)),3))</f>
        <v>CHE(H) 0-3</v>
      </c>
      <c r="V500" t="str">
        <f ca="1">IF(RIGHT(FPL_Combined[[#Headers],[Gameweek 21]],2)&lt;$B$622,INDEX(FPL_Results_Extract[Gameweek 21],MATCH($A500,FPL_Results_Extract[[Player]:[Player]],0)),INDEX(Team_Key[[Abbreviation]:[Abbreviation]],MATCH(LEFT(INDEX(FPL_Fixtures_Extract[],MATCH($A500,FPL_Fixtures_Extract[[Player]:[Player]],0),MATCH(FPL_Combined[[#Headers],[Gameweek 21]],FPL_Fixtures_Extract[#Headers],0)),LEN(INDEX(FPL_Fixtures_Extract[],MATCH($A500,FPL_Fixtures_Extract[[Player]:[Player]],0),MATCH(FPL_Combined[[#Headers],[Gameweek 21]],FPL_Fixtures_Extract[#Headers],0)))-4),Team_Key[[Full Name]:[Full Name]],0))&amp;RIGHT(INDEX(FPL_Fixtures_Extract[],MATCH($A500,FPL_Fixtures_Extract[[Player]:[Player]],0),MATCH(FPL_Combined[[#Headers],[Gameweek 21]],FPL_Fixtures_Extract[#Headers],0)),3))</f>
        <v>AVL(A) 0-1</v>
      </c>
      <c r="W500" t="str">
        <f ca="1">IF(RIGHT(FPL_Combined[[#Headers],[Gameweek 22]],2)&lt;$B$622,INDEX(FPL_Results_Extract[Gameweek 22],MATCH($A500,FPL_Results_Extract[[Player]:[Player]],0)),INDEX(Team_Key[[Abbreviation]:[Abbreviation]],MATCH(LEFT(INDEX(FPL_Fixtures_Extract[],MATCH($A500,FPL_Fixtures_Extract[[Player]:[Player]],0),MATCH(FPL_Combined[[#Headers],[Gameweek 22]],FPL_Fixtures_Extract[#Headers],0)),LEN(INDEX(FPL_Fixtures_Extract[],MATCH($A500,FPL_Fixtures_Extract[[Player]:[Player]],0),MATCH(FPL_Combined[[#Headers],[Gameweek 22]],FPL_Fixtures_Extract[#Headers],0)))-4),Team_Key[[Full Name]:[Full Name]],0))&amp;RIGHT(INDEX(FPL_Fixtures_Extract[],MATCH($A500,FPL_Fixtures_Extract[[Player]:[Player]],0),MATCH(FPL_Combined[[#Headers],[Gameweek 22]],FPL_Fixtures_Extract[#Headers],0)),3))</f>
        <v>MCI(A) 0-4</v>
      </c>
      <c r="X500" t="str">
        <f ca="1">IF(RIGHT(FPL_Combined[[#Headers],[Gameweek 23]],2)&lt;$B$622,INDEX(FPL_Results_Extract[Gameweek 23],MATCH($A500,FPL_Results_Extract[[Player]:[Player]],0)),INDEX(Team_Key[[Abbreviation]:[Abbreviation]],MATCH(LEFT(INDEX(FPL_Fixtures_Extract[],MATCH($A500,FPL_Fixtures_Extract[[Player]:[Player]],0),MATCH(FPL_Combined[[#Headers],[Gameweek 23]],FPL_Fixtures_Extract[#Headers],0)),LEN(INDEX(FPL_Fixtures_Extract[],MATCH($A500,FPL_Fixtures_Extract[[Player]:[Player]],0),MATCH(FPL_Combined[[#Headers],[Gameweek 23]],FPL_Fixtures_Extract[#Headers],0)))-4),Team_Key[[Full Name]:[Full Name]],0))&amp;RIGHT(INDEX(FPL_Fixtures_Extract[],MATCH($A500,FPL_Fixtures_Extract[[Player]:[Player]],0),MATCH(FPL_Combined[[#Headers],[Gameweek 23]],FPL_Fixtures_Extract[#Headers],0)),3))</f>
        <v>TOT(H) 1-3</v>
      </c>
      <c r="Y500" t="str">
        <f ca="1">IF(RIGHT(FPL_Combined[[#Headers],[Gameweek 24]],2)&lt;$B$622,INDEX(FPL_Results_Extract[Team],MATCH($A500,FPL_Results_Extract[[Player]:[Player]],0)),INDEX(Team_Key[[Abbreviation]:[Abbreviation]],MATCH(LEFT(INDEX(FPL_Fixtures_Extract[],MATCH($A500,FPL_Fixtures_Extract[[Player]:[Player]],0),MATCH(FPL_Combined[[#Headers],[Gameweek 24]],FPL_Fixtures_Extract[#Headers],0)),LEN(INDEX(FPL_Fixtures_Extract[],MATCH($A500,FPL_Fixtures_Extract[[Player]:[Player]],0),MATCH(FPL_Combined[[#Headers],[Gameweek 24]],FPL_Fixtures_Extract[#Headers],0)))-4),Team_Key[[Full Name]:[Full Name]],0))&amp;RIGHT(INDEX(FPL_Fixtures_Extract[],MATCH($A500,FPL_Fixtures_Extract[[Player]:[Player]],0),MATCH(FPL_Combined[[#Headers],[Gameweek 24]],FPL_Fixtures_Extract[#Headers],0)),3))</f>
        <v>CRY</v>
      </c>
      <c r="Z500" t="str">
        <f ca="1">IF(RIGHT(FPL_Combined[[#Headers],[Gameweek 25]],2)&lt;$B$622,INDEX(FPL_Results_Extract[Player],MATCH($A500,FPL_Results_Extract[[Player]:[Player]],0)),INDEX(Team_Key[[Abbreviation]:[Abbreviation]],MATCH(LEFT(INDEX(FPL_Fixtures_Extract[],MATCH($A500,FPL_Fixtures_Extract[[Player]:[Player]],0),MATCH(FPL_Combined[[#Headers],[Gameweek 25]],FPL_Fixtures_Extract[#Headers],0)),LEN(INDEX(FPL_Fixtures_Extract[],MATCH($A500,FPL_Fixtures_Extract[[Player]:[Player]],0),MATCH(FPL_Combined[[#Headers],[Gameweek 25]],FPL_Fixtures_Extract[#Headers],0)))-4),Team_Key[[Full Name]:[Full Name]],0))&amp;RIGHT(INDEX(FPL_Fixtures_Extract[],MATCH($A500,FPL_Fixtures_Extract[[Player]:[Player]],0),MATCH(FPL_Combined[[#Headers],[Gameweek 25]],FPL_Fixtures_Extract[#Headers],0)),3))</f>
        <v>Sako</v>
      </c>
      <c r="AA500" t="str">
        <f ca="1">IF(RIGHT(FPL_Combined[[#Headers],[Gameweek 26]],2)&lt;$B$622,INDEX(FPL_Results_Extract[Gameweek 01],MATCH($A500,FPL_Results_Extract[[Player]:[Player]],0)),INDEX(Team_Key[[Abbreviation]:[Abbreviation]],MATCH(LEFT(INDEX(FPL_Fixtures_Extract[],MATCH($A500,FPL_Fixtures_Extract[[Player]:[Player]],0),MATCH(FPL_Combined[[#Headers],[Gameweek 26]],FPL_Fixtures_Extract[#Headers],0)),LEN(INDEX(FPL_Fixtures_Extract[],MATCH($A500,FPL_Fixtures_Extract[[Player]:[Player]],0),MATCH(FPL_Combined[[#Headers],[Gameweek 26]],FPL_Fixtures_Extract[#Headers],0)))-4),Team_Key[[Full Name]:[Full Name]],0))&amp;RIGHT(INDEX(FPL_Fixtures_Extract[],MATCH($A500,FPL_Fixtures_Extract[[Player]:[Player]],0),MATCH(FPL_Combined[[#Headers],[Gameweek 26]],FPL_Fixtures_Extract[#Headers],0)),3))</f>
        <v>NOR(A) 3-1</v>
      </c>
      <c r="AB500" t="str">
        <f ca="1">IF(RIGHT(FPL_Combined[[#Headers],[Gameweek 27]],2)&lt;$B$622,INDEX(FPL_Results_Extract[Gameweek 02],MATCH($A500,FPL_Results_Extract[[Player]:[Player]],0)),INDEX(Team_Key[[Abbreviation]:[Abbreviation]],MATCH(LEFT(INDEX(FPL_Fixtures_Extract[],MATCH($A500,FPL_Fixtures_Extract[[Player]:[Player]],0),MATCH(FPL_Combined[[#Headers],[Gameweek 27]],FPL_Fixtures_Extract[#Headers],0)),LEN(INDEX(FPL_Fixtures_Extract[],MATCH($A500,FPL_Fixtures_Extract[[Player]:[Player]],0),MATCH(FPL_Combined[[#Headers],[Gameweek 27]],FPL_Fixtures_Extract[#Headers],0)))-4),Team_Key[[Full Name]:[Full Name]],0))&amp;RIGHT(INDEX(FPL_Fixtures_Extract[],MATCH($A500,FPL_Fixtures_Extract[[Player]:[Player]],0),MATCH(FPL_Combined[[#Headers],[Gameweek 27]],FPL_Fixtures_Extract[#Headers],0)),3))</f>
        <v>ARS(H) 1-2</v>
      </c>
      <c r="AC500" t="str">
        <f ca="1">IF(RIGHT(FPL_Combined[[#Headers],[Gameweek 28]],2)&lt;$B$622,INDEX(FPL_Results_Extract[Gameweek 03],MATCH($A500,FPL_Results_Extract[[Player]:[Player]],0)),INDEX(Team_Key[[Abbreviation]:[Abbreviation]],MATCH(LEFT(INDEX(FPL_Fixtures_Extract[],MATCH($A500,FPL_Fixtures_Extract[[Player]:[Player]],0),MATCH(FPL_Combined[[#Headers],[Gameweek 28]],FPL_Fixtures_Extract[#Headers],0)),LEN(INDEX(FPL_Fixtures_Extract[],MATCH($A500,FPL_Fixtures_Extract[[Player]:[Player]],0),MATCH(FPL_Combined[[#Headers],[Gameweek 28]],FPL_Fixtures_Extract[#Headers],0)))-4),Team_Key[[Full Name]:[Full Name]],0))&amp;RIGHT(INDEX(FPL_Fixtures_Extract[],MATCH($A500,FPL_Fixtures_Extract[[Player]:[Player]],0),MATCH(FPL_Combined[[#Headers],[Gameweek 28]],FPL_Fixtures_Extract[#Headers],0)),3))</f>
        <v>AVL(H) 2-1</v>
      </c>
      <c r="AD500" t="str">
        <f ca="1">IF(RIGHT(FPL_Combined[[#Headers],[Gameweek 29]],2)&lt;$B$622,INDEX(FPL_Results_Extract[Gameweek 04],MATCH($A500,FPL_Results_Extract[[Player]:[Player]],0)),INDEX(Team_Key[[Abbreviation]:[Abbreviation]],MATCH(LEFT(INDEX(FPL_Fixtures_Extract[],MATCH($A500,FPL_Fixtures_Extract[[Player]:[Player]],0),MATCH(FPL_Combined[[#Headers],[Gameweek 29]],FPL_Fixtures_Extract[#Headers],0)),LEN(INDEX(FPL_Fixtures_Extract[],MATCH($A500,FPL_Fixtures_Extract[[Player]:[Player]],0),MATCH(FPL_Combined[[#Headers],[Gameweek 29]],FPL_Fixtures_Extract[#Headers],0)))-4),Team_Key[[Full Name]:[Full Name]],0))&amp;RIGHT(INDEX(FPL_Fixtures_Extract[],MATCH($A500,FPL_Fixtures_Extract[[Player]:[Player]],0),MATCH(FPL_Combined[[#Headers],[Gameweek 29]],FPL_Fixtures_Extract[#Headers],0)),3))</f>
        <v>LIV(H)</v>
      </c>
      <c r="AE500" t="e">
        <f ca="1">IF(RIGHT(FPL_Combined[[#Headers],[Gameweek 30]],2)&lt;$B$622,INDEX(FPL_Results_Extract[Gameweek 05],MATCH($A500,FPL_Results_Extract[[Player]:[Player]],0)),INDEX(Team_Key[[Abbreviation]:[Abbreviation]],MATCH(LEFT(INDEX(FPL_Fixtures_Extract[],MATCH($A500,FPL_Fixtures_Extract[[Player]:[Player]],0),MATCH(FPL_Combined[[#Headers],[Gameweek 30]],FPL_Fixtures_Extract[#Headers],0)),LEN(INDEX(FPL_Fixtures_Extract[],MATCH($A500,FPL_Fixtures_Extract[[Player]:[Player]],0),MATCH(FPL_Combined[[#Headers],[Gameweek 30]],FPL_Fixtures_Extract[#Headers],0)))-4),Team_Key[[Full Name]:[Full Name]],0))&amp;RIGHT(INDEX(FPL_Fixtures_Extract[],MATCH($A500,FPL_Fixtures_Extract[[Player]:[Player]],0),MATCH(FPL_Combined[[#Headers],[Gameweek 30]],FPL_Fixtures_Extract[#Headers],0)),3))</f>
        <v>#VALUE!</v>
      </c>
      <c r="AF500" t="str">
        <f ca="1">IF(RIGHT(FPL_Combined[[#Headers],[Gameweek 31]],2)&lt;$B$622,INDEX(FPL_Results_Extract[Gameweek 06],MATCH($A500,FPL_Results_Extract[[Player]:[Player]],0)),INDEX(Team_Key[[Abbreviation]:[Abbreviation]],MATCH(LEFT(INDEX(FPL_Fixtures_Extract[],MATCH($A500,FPL_Fixtures_Extract[[Player]:[Player]],0),MATCH(FPL_Combined[[#Headers],[Gameweek 31]],FPL_Fixtures_Extract[#Headers],0)),LEN(INDEX(FPL_Fixtures_Extract[],MATCH($A500,FPL_Fixtures_Extract[[Player]:[Player]],0),MATCH(FPL_Combined[[#Headers],[Gameweek 31]],FPL_Fixtures_Extract[#Headers],0)))-4),Team_Key[[Full Name]:[Full Name]],0))&amp;RIGHT(INDEX(FPL_Fixtures_Extract[],MATCH($A500,FPL_Fixtures_Extract[[Player]:[Player]],0),MATCH(FPL_Combined[[#Headers],[Gameweek 31]],FPL_Fixtures_Extract[#Headers],0)),3))</f>
        <v>LEI(H)</v>
      </c>
      <c r="AG500" t="str">
        <f ca="1">IF(RIGHT(FPL_Combined[[#Headers],[Gameweek 32]],2)&lt;$B$622,INDEX(FPL_Results_Extract[Gameweek 07],MATCH($A500,FPL_Results_Extract[[Player]:[Player]],0)),INDEX(Team_Key[[Abbreviation]:[Abbreviation]],MATCH(LEFT(INDEX(FPL_Fixtures_Extract[],MATCH($A500,FPL_Fixtures_Extract[[Player]:[Player]],0),MATCH(FPL_Combined[[#Headers],[Gameweek 32]],FPL_Fixtures_Extract[#Headers],0)),LEN(INDEX(FPL_Fixtures_Extract[],MATCH($A500,FPL_Fixtures_Extract[[Player]:[Player]],0),MATCH(FPL_Combined[[#Headers],[Gameweek 32]],FPL_Fixtures_Extract[#Headers],0)))-4),Team_Key[[Full Name]:[Full Name]],0))&amp;RIGHT(INDEX(FPL_Fixtures_Extract[],MATCH($A500,FPL_Fixtures_Extract[[Player]:[Player]],0),MATCH(FPL_Combined[[#Headers],[Gameweek 32]],FPL_Fixtures_Extract[#Headers],0)),3))</f>
        <v>WHU(A)</v>
      </c>
      <c r="AH500" t="str">
        <f ca="1">IF(RIGHT(FPL_Combined[[#Headers],[Gameweek 33]],2)&lt;$B$622,INDEX(FPL_Results_Extract[Gameweek 08],MATCH($A500,FPL_Results_Extract[[Player]:[Player]],0)),INDEX(Team_Key[[Abbreviation]:[Abbreviation]],MATCH(LEFT(INDEX(FPL_Fixtures_Extract[],MATCH($A500,FPL_Fixtures_Extract[[Player]:[Player]],0),MATCH(FPL_Combined[[#Headers],[Gameweek 33]],FPL_Fixtures_Extract[#Headers],0)),LEN(INDEX(FPL_Fixtures_Extract[],MATCH($A500,FPL_Fixtures_Extract[[Player]:[Player]],0),MATCH(FPL_Combined[[#Headers],[Gameweek 33]],FPL_Fixtures_Extract[#Headers],0)))-4),Team_Key[[Full Name]:[Full Name]],0))&amp;RIGHT(INDEX(FPL_Fixtures_Extract[],MATCH($A500,FPL_Fixtures_Extract[[Player]:[Player]],0),MATCH(FPL_Combined[[#Headers],[Gameweek 33]],FPL_Fixtures_Extract[#Headers],0)),3))</f>
        <v>NOR(H)</v>
      </c>
      <c r="AI500" t="str">
        <f ca="1">IF(RIGHT(FPL_Combined[[#Headers],[Gameweek 34]],2)&lt;$B$622,INDEX(FPL_Results_Extract[Gameweek 09],MATCH($A500,FPL_Results_Extract[[Player]:[Player]],0)),INDEX(Team_Key[[Abbreviation]:[Abbreviation]],MATCH(LEFT(INDEX(FPL_Fixtures_Extract[],MATCH($A500,FPL_Fixtures_Extract[[Player]:[Player]],0),MATCH(FPL_Combined[[#Headers],[Gameweek 34]],FPL_Fixtures_Extract[#Headers],0)),LEN(INDEX(FPL_Fixtures_Extract[],MATCH($A500,FPL_Fixtures_Extract[[Player]:[Player]],0),MATCH(FPL_Combined[[#Headers],[Gameweek 34]],FPL_Fixtures_Extract[#Headers],0)))-4),Team_Key[[Full Name]:[Full Name]],0))&amp;RIGHT(INDEX(FPL_Fixtures_Extract[],MATCH($A500,FPL_Fixtures_Extract[[Player]:[Player]],0),MATCH(FPL_Combined[[#Headers],[Gameweek 34]],FPL_Fixtures_Extract[#Headers],0)),3))</f>
        <v>ARS(A)</v>
      </c>
      <c r="AJ500" t="str">
        <f ca="1">IF(RIGHT(FPL_Combined[[#Headers],[Gameweek 35]],2)&lt;$B$622,INDEX(FPL_Results_Extract[Gameweek 10],MATCH($A500,FPL_Results_Extract[[Player]:[Player]],0)),INDEX(Team_Key[[Abbreviation]:[Abbreviation]],MATCH(LEFT(INDEX(FPL_Fixtures_Extract[],MATCH($A500,FPL_Fixtures_Extract[[Player]:[Player]],0),MATCH(FPL_Combined[[#Headers],[Gameweek 35]],FPL_Fixtures_Extract[#Headers],0)),LEN(INDEX(FPL_Fixtures_Extract[],MATCH($A500,FPL_Fixtures_Extract[[Player]:[Player]],0),MATCH(FPL_Combined[[#Headers],[Gameweek 35]],FPL_Fixtures_Extract[#Headers],0)))-4),Team_Key[[Full Name]:[Full Name]],0))&amp;RIGHT(INDEX(FPL_Fixtures_Extract[],MATCH($A500,FPL_Fixtures_Extract[[Player]:[Player]],0),MATCH(FPL_Combined[[#Headers],[Gameweek 35]],FPL_Fixtures_Extract[#Headers],0)),3))</f>
        <v>EVE(H)</v>
      </c>
      <c r="AK500" t="str">
        <f ca="1">IF(RIGHT(FPL_Combined[[#Headers],[Gameweek 36]],2)&lt;$B$622,INDEX(FPL_Results_Extract[Gameweek 11],MATCH($A500,FPL_Results_Extract[[Player]:[Player]],0)),INDEX(Team_Key[[Abbreviation]:[Abbreviation]],MATCH(LEFT(INDEX(FPL_Fixtures_Extract[],MATCH($A500,FPL_Fixtures_Extract[[Player]:[Player]],0),MATCH(FPL_Combined[[#Headers],[Gameweek 36]],FPL_Fixtures_Extract[#Headers],0)),LEN(INDEX(FPL_Fixtures_Extract[],MATCH($A500,FPL_Fixtures_Extract[[Player]:[Player]],0),MATCH(FPL_Combined[[#Headers],[Gameweek 36]],FPL_Fixtures_Extract[#Headers],0)))-4),Team_Key[[Full Name]:[Full Name]],0))&amp;RIGHT(INDEX(FPL_Fixtures_Extract[],MATCH($A500,FPL_Fixtures_Extract[[Player]:[Player]],0),MATCH(FPL_Combined[[#Headers],[Gameweek 36]],FPL_Fixtures_Extract[#Headers],0)),3))</f>
        <v>NEW(A)</v>
      </c>
      <c r="AL500" t="str">
        <f ca="1">IF(RIGHT(FPL_Combined[[#Headers],[Gameweek 37]],2)&lt;$B$622,INDEX(FPL_Results_Extract[Gameweek 12],MATCH($A500,FPL_Results_Extract[[Player]:[Player]],0)),INDEX(Team_Key[[Abbreviation]:[Abbreviation]],MATCH(LEFT(INDEX(FPL_Fixtures_Extract[],MATCH($A500,FPL_Fixtures_Extract[[Player]:[Player]],0),MATCH(FPL_Combined[[#Headers],[Gameweek 37]],FPL_Fixtures_Extract[#Headers],0)),LEN(INDEX(FPL_Fixtures_Extract[],MATCH($A500,FPL_Fixtures_Extract[[Player]:[Player]],0),MATCH(FPL_Combined[[#Headers],[Gameweek 37]],FPL_Fixtures_Extract[#Headers],0)))-4),Team_Key[[Full Name]:[Full Name]],0))&amp;RIGHT(INDEX(FPL_Fixtures_Extract[],MATCH($A500,FPL_Fixtures_Extract[[Player]:[Player]],0),MATCH(FPL_Combined[[#Headers],[Gameweek 37]],FPL_Fixtures_Extract[#Headers],0)),3))</f>
        <v>STK(H)</v>
      </c>
      <c r="AM500" t="str">
        <f ca="1">IF(RIGHT(FPL_Combined[[#Headers],[Gameweek 38]],2)&lt;$B$622,INDEX(FPL_Results_Extract[Gameweek 13],MATCH($A500,FPL_Results_Extract[[Player]:[Player]],0)),INDEX(Team_Key[[Abbreviation]:[Abbreviation]],MATCH(LEFT(INDEX(FPL_Fixtures_Extract[],MATCH($A500,FPL_Fixtures_Extract[[Player]:[Player]],0),MATCH(FPL_Combined[[#Headers],[Gameweek 38]],FPL_Fixtures_Extract[#Headers],0)),LEN(INDEX(FPL_Fixtures_Extract[],MATCH($A500,FPL_Fixtures_Extract[[Player]:[Player]],0),MATCH(FPL_Combined[[#Headers],[Gameweek 38]],FPL_Fixtures_Extract[#Headers],0)))-4),Team_Key[[Full Name]:[Full Name]],0))&amp;RIGHT(INDEX(FPL_Fixtures_Extract[],MATCH($A500,FPL_Fixtures_Extract[[Player]:[Player]],0),MATCH(FPL_Combined[[#Headers],[Gameweek 38]],FPL_Fixtures_Extract[#Headers],0)),3))</f>
        <v>SOU(A)</v>
      </c>
    </row>
    <row r="501" spans="1:39" x14ac:dyDescent="0.45">
      <c r="A501" t="s">
        <v>636</v>
      </c>
      <c r="B501" t="str">
        <f ca="1">IF(RIGHT(FPL_Combined[[#Headers],[Gameweek 01]],2)&lt;$B$622,INDEX(FPL_Results_Extract[Gameweek 01],MATCH($A501,FPL_Results_Extract[[Player]:[Player]],0)),INDEX(Team_Key[[Abbreviation]:[Abbreviation]],MATCH(LEFT(INDEX(FPL_Fixtures_Extract[],MATCH($A501,FPL_Fixtures_Extract[[Player]:[Player]],0),MATCH(FPL_Combined[[#Headers],[Gameweek 01]],FPL_Fixtures_Extract[#Headers],0)),LEN(INDEX(FPL_Fixtures_Extract[],MATCH($A501,FPL_Fixtures_Extract[[Player]:[Player]],0),MATCH(FPL_Combined[[#Headers],[Gameweek 01]],FPL_Fixtures_Extract[#Headers],0)))-4),Team_Key[[Full Name]:[Full Name]],0))&amp;RIGHT(INDEX(FPL_Fixtures_Extract[],MATCH($A501,FPL_Fixtures_Extract[[Player]:[Player]],0),MATCH(FPL_Combined[[#Headers],[Gameweek 01]],FPL_Fixtures_Extract[#Headers],0)),3))</f>
        <v>MCI(H) 0-3</v>
      </c>
      <c r="C501" t="str">
        <f ca="1">IF(RIGHT(FPL_Combined[[#Headers],[Gameweek 02]],2)&lt;$B$622,INDEX(FPL_Results_Extract[Gameweek 02],MATCH($A501,FPL_Results_Extract[[Player]:[Player]],0)),INDEX(Team_Key[[Abbreviation]:[Abbreviation]],MATCH(LEFT(INDEX(FPL_Fixtures_Extract[],MATCH($A501,FPL_Fixtures_Extract[[Player]:[Player]],0),MATCH(FPL_Combined[[#Headers],[Gameweek 02]],FPL_Fixtures_Extract[#Headers],0)),LEN(INDEX(FPL_Fixtures_Extract[],MATCH($A501,FPL_Fixtures_Extract[[Player]:[Player]],0),MATCH(FPL_Combined[[#Headers],[Gameweek 02]],FPL_Fixtures_Extract[#Headers],0)))-4),Team_Key[[Full Name]:[Full Name]],0))&amp;RIGHT(INDEX(FPL_Fixtures_Extract[],MATCH($A501,FPL_Fixtures_Extract[[Player]:[Player]],0),MATCH(FPL_Combined[[#Headers],[Gameweek 02]],FPL_Fixtures_Extract[#Headers],0)),3))</f>
        <v>WAT(A) 0-0</v>
      </c>
      <c r="D501" t="str">
        <f ca="1">IF(RIGHT(FPL_Combined[[#Headers],[Gameweek 03]],2)&lt;$B$622,INDEX(FPL_Results_Extract[Gameweek 03],MATCH($A501,FPL_Results_Extract[[Player]:[Player]],0)),INDEX(Team_Key[[Abbreviation]:[Abbreviation]],MATCH(LEFT(INDEX(FPL_Fixtures_Extract[],MATCH($A501,FPL_Fixtures_Extract[[Player]:[Player]],0),MATCH(FPL_Combined[[#Headers],[Gameweek 03]],FPL_Fixtures_Extract[#Headers],0)),LEN(INDEX(FPL_Fixtures_Extract[],MATCH($A501,FPL_Fixtures_Extract[[Player]:[Player]],0),MATCH(FPL_Combined[[#Headers],[Gameweek 03]],FPL_Fixtures_Extract[#Headers],0)))-4),Team_Key[[Full Name]:[Full Name]],0))&amp;RIGHT(INDEX(FPL_Fixtures_Extract[],MATCH($A501,FPL_Fixtures_Extract[[Player]:[Player]],0),MATCH(FPL_Combined[[#Headers],[Gameweek 03]],FPL_Fixtures_Extract[#Headers],0)),3))</f>
        <v>CHE(H) 2-3</v>
      </c>
      <c r="E501" t="str">
        <f ca="1">IF(RIGHT(FPL_Combined[[#Headers],[Gameweek 04]],2)&lt;$B$622,INDEX(FPL_Results_Extract[Gameweek 04],MATCH($A501,FPL_Results_Extract[[Player]:[Player]],0)),INDEX(Team_Key[[Abbreviation]:[Abbreviation]],MATCH(LEFT(INDEX(FPL_Fixtures_Extract[],MATCH($A501,FPL_Fixtures_Extract[[Player]:[Player]],0),MATCH(FPL_Combined[[#Headers],[Gameweek 04]],FPL_Fixtures_Extract[#Headers],0)),LEN(INDEX(FPL_Fixtures_Extract[],MATCH($A501,FPL_Fixtures_Extract[[Player]:[Player]],0),MATCH(FPL_Combined[[#Headers],[Gameweek 04]],FPL_Fixtures_Extract[#Headers],0)))-4),Team_Key[[Full Name]:[Full Name]],0))&amp;RIGHT(INDEX(FPL_Fixtures_Extract[],MATCH($A501,FPL_Fixtures_Extract[[Player]:[Player]],0),MATCH(FPL_Combined[[#Headers],[Gameweek 04]],FPL_Fixtures_Extract[#Headers],0)),3))</f>
        <v>STK(A) 1-0</v>
      </c>
      <c r="F501" t="str">
        <f ca="1">IF(RIGHT(FPL_Combined[[#Headers],[Gameweek 05]],2)&lt;$B$622,INDEX(FPL_Results_Extract[Gameweek 05],MATCH($A501,FPL_Results_Extract[[Player]:[Player]],0)),INDEX(Team_Key[[Abbreviation]:[Abbreviation]],MATCH(LEFT(INDEX(FPL_Fixtures_Extract[],MATCH($A501,FPL_Fixtures_Extract[[Player]:[Player]],0),MATCH(FPL_Combined[[#Headers],[Gameweek 05]],FPL_Fixtures_Extract[#Headers],0)),LEN(INDEX(FPL_Fixtures_Extract[],MATCH($A501,FPL_Fixtures_Extract[[Player]:[Player]],0),MATCH(FPL_Combined[[#Headers],[Gameweek 05]],FPL_Fixtures_Extract[#Headers],0)))-4),Team_Key[[Full Name]:[Full Name]],0))&amp;RIGHT(INDEX(FPL_Fixtures_Extract[],MATCH($A501,FPL_Fixtures_Extract[[Player]:[Player]],0),MATCH(FPL_Combined[[#Headers],[Gameweek 05]],FPL_Fixtures_Extract[#Headers],0)),3))</f>
        <v>SOU(H) 0-0</v>
      </c>
      <c r="G501" t="str">
        <f ca="1">IF(RIGHT(FPL_Combined[[#Headers],[Gameweek 06]],2)&lt;$B$622,INDEX(FPL_Results_Extract[Gameweek 06],MATCH($A501,FPL_Results_Extract[[Player]:[Player]],0)),INDEX(Team_Key[[Abbreviation]:[Abbreviation]],MATCH(LEFT(INDEX(FPL_Fixtures_Extract[],MATCH($A501,FPL_Fixtures_Extract[[Player]:[Player]],0),MATCH(FPL_Combined[[#Headers],[Gameweek 06]],FPL_Fixtures_Extract[#Headers],0)),LEN(INDEX(FPL_Fixtures_Extract[],MATCH($A501,FPL_Fixtures_Extract[[Player]:[Player]],0),MATCH(FPL_Combined[[#Headers],[Gameweek 06]],FPL_Fixtures_Extract[#Headers],0)))-4),Team_Key[[Full Name]:[Full Name]],0))&amp;RIGHT(INDEX(FPL_Fixtures_Extract[],MATCH($A501,FPL_Fixtures_Extract[[Player]:[Player]],0),MATCH(FPL_Combined[[#Headers],[Gameweek 06]],FPL_Fixtures_Extract[#Headers],0)),3))</f>
        <v>AVL(A) 1-0</v>
      </c>
      <c r="H501" t="str">
        <f ca="1">IF(RIGHT(FPL_Combined[[#Headers],[Gameweek 07]],2)&lt;$B$622,INDEX(FPL_Results_Extract[Gameweek 07],MATCH($A501,FPL_Results_Extract[[Player]:[Player]],0)),INDEX(Team_Key[[Abbreviation]:[Abbreviation]],MATCH(LEFT(INDEX(FPL_Fixtures_Extract[],MATCH($A501,FPL_Fixtures_Extract[[Player]:[Player]],0),MATCH(FPL_Combined[[#Headers],[Gameweek 07]],FPL_Fixtures_Extract[#Headers],0)),LEN(INDEX(FPL_Fixtures_Extract[],MATCH($A501,FPL_Fixtures_Extract[[Player]:[Player]],0),MATCH(FPL_Combined[[#Headers],[Gameweek 07]],FPL_Fixtures_Extract[#Headers],0)))-4),Team_Key[[Full Name]:[Full Name]],0))&amp;RIGHT(INDEX(FPL_Fixtures_Extract[],MATCH($A501,FPL_Fixtures_Extract[[Player]:[Player]],0),MATCH(FPL_Combined[[#Headers],[Gameweek 07]],FPL_Fixtures_Extract[#Headers],0)),3))</f>
        <v>EVE(H) 2-3</v>
      </c>
      <c r="I501" t="str">
        <f ca="1">IF(RIGHT(FPL_Combined[[#Headers],[Gameweek 08]],2)&lt;$B$622,INDEX(FPL_Results_Extract[Gameweek 08],MATCH($A501,FPL_Results_Extract[[Player]:[Player]],0)),INDEX(Team_Key[[Abbreviation]:[Abbreviation]],MATCH(LEFT(INDEX(FPL_Fixtures_Extract[],MATCH($A501,FPL_Fixtures_Extract[[Player]:[Player]],0),MATCH(FPL_Combined[[#Headers],[Gameweek 08]],FPL_Fixtures_Extract[#Headers],0)),LEN(INDEX(FPL_Fixtures_Extract[],MATCH($A501,FPL_Fixtures_Extract[[Player]:[Player]],0),MATCH(FPL_Combined[[#Headers],[Gameweek 08]],FPL_Fixtures_Extract[#Headers],0)))-4),Team_Key[[Full Name]:[Full Name]],0))&amp;RIGHT(INDEX(FPL_Fixtures_Extract[],MATCH($A501,FPL_Fixtures_Extract[[Player]:[Player]],0),MATCH(FPL_Combined[[#Headers],[Gameweek 08]],FPL_Fixtures_Extract[#Headers],0)),3))</f>
        <v>CRY(A) 0-2</v>
      </c>
      <c r="J501" t="str">
        <f ca="1">IF(RIGHT(FPL_Combined[[#Headers],[Gameweek 09]],2)&lt;$B$622,INDEX(FPL_Results_Extract[Gameweek 09],MATCH($A501,FPL_Results_Extract[[Player]:[Player]],0)),INDEX(Team_Key[[Abbreviation]:[Abbreviation]],MATCH(LEFT(INDEX(FPL_Fixtures_Extract[],MATCH($A501,FPL_Fixtures_Extract[[Player]:[Player]],0),MATCH(FPL_Combined[[#Headers],[Gameweek 09]],FPL_Fixtures_Extract[#Headers],0)),LEN(INDEX(FPL_Fixtures_Extract[],MATCH($A501,FPL_Fixtures_Extract[[Player]:[Player]],0),MATCH(FPL_Combined[[#Headers],[Gameweek 09]],FPL_Fixtures_Extract[#Headers],0)))-4),Team_Key[[Full Name]:[Full Name]],0))&amp;RIGHT(INDEX(FPL_Fixtures_Extract[],MATCH($A501,FPL_Fixtures_Extract[[Player]:[Player]],0),MATCH(FPL_Combined[[#Headers],[Gameweek 09]],FPL_Fixtures_Extract[#Headers],0)),3))</f>
        <v>SUN(H) 1-0</v>
      </c>
      <c r="K501" t="str">
        <f ca="1">IF(RIGHT(FPL_Combined[[#Headers],[Gameweek 10]],2)&lt;$B$622,INDEX(FPL_Results_Extract[Gameweek 10],MATCH($A501,FPL_Results_Extract[[Player]:[Player]],0)),INDEX(Team_Key[[Abbreviation]:[Abbreviation]],MATCH(LEFT(INDEX(FPL_Fixtures_Extract[],MATCH($A501,FPL_Fixtures_Extract[[Player]:[Player]],0),MATCH(FPL_Combined[[#Headers],[Gameweek 10]],FPL_Fixtures_Extract[#Headers],0)),LEN(INDEX(FPL_Fixtures_Extract[],MATCH($A501,FPL_Fixtures_Extract[[Player]:[Player]],0),MATCH(FPL_Combined[[#Headers],[Gameweek 10]],FPL_Fixtures_Extract[#Headers],0)))-4),Team_Key[[Full Name]:[Full Name]],0))&amp;RIGHT(INDEX(FPL_Fixtures_Extract[],MATCH($A501,FPL_Fixtures_Extract[[Player]:[Player]],0),MATCH(FPL_Combined[[#Headers],[Gameweek 10]],FPL_Fixtures_Extract[#Headers],0)),3))</f>
        <v>NOR(A) 1-0</v>
      </c>
      <c r="L501" t="str">
        <f ca="1">IF(RIGHT(FPL_Combined[[#Headers],[Gameweek 11]],2)&lt;$B$622,INDEX(FPL_Results_Extract[Gameweek 11],MATCH($A501,FPL_Results_Extract[[Player]:[Player]],0)),INDEX(Team_Key[[Abbreviation]:[Abbreviation]],MATCH(LEFT(INDEX(FPL_Fixtures_Extract[],MATCH($A501,FPL_Fixtures_Extract[[Player]:[Player]],0),MATCH(FPL_Combined[[#Headers],[Gameweek 11]],FPL_Fixtures_Extract[#Headers],0)),LEN(INDEX(FPL_Fixtures_Extract[],MATCH($A501,FPL_Fixtures_Extract[[Player]:[Player]],0),MATCH(FPL_Combined[[#Headers],[Gameweek 11]],FPL_Fixtures_Extract[#Headers],0)))-4),Team_Key[[Full Name]:[Full Name]],0))&amp;RIGHT(INDEX(FPL_Fixtures_Extract[],MATCH($A501,FPL_Fixtures_Extract[[Player]:[Player]],0),MATCH(FPL_Combined[[#Headers],[Gameweek 11]],FPL_Fixtures_Extract[#Headers],0)),3))</f>
        <v>LEI(H) 2-3</v>
      </c>
      <c r="M501" t="str">
        <f ca="1">IF(RIGHT(FPL_Combined[[#Headers],[Gameweek 12]],2)&lt;$B$622,INDEX(FPL_Results_Extract[Gameweek 12],MATCH($A501,FPL_Results_Extract[[Player]:[Player]],0)),INDEX(Team_Key[[Abbreviation]:[Abbreviation]],MATCH(LEFT(INDEX(FPL_Fixtures_Extract[],MATCH($A501,FPL_Fixtures_Extract[[Player]:[Player]],0),MATCH(FPL_Combined[[#Headers],[Gameweek 12]],FPL_Fixtures_Extract[#Headers],0)),LEN(INDEX(FPL_Fixtures_Extract[],MATCH($A501,FPL_Fixtures_Extract[[Player]:[Player]],0),MATCH(FPL_Combined[[#Headers],[Gameweek 12]],FPL_Fixtures_Extract[#Headers],0)))-4),Team_Key[[Full Name]:[Full Name]],0))&amp;RIGHT(INDEX(FPL_Fixtures_Extract[],MATCH($A501,FPL_Fixtures_Extract[[Player]:[Player]],0),MATCH(FPL_Combined[[#Headers],[Gameweek 12]],FPL_Fixtures_Extract[#Headers],0)),3))</f>
        <v>MUN(A) 0-2</v>
      </c>
      <c r="N501" t="str">
        <f ca="1">IF(RIGHT(FPL_Combined[[#Headers],[Gameweek 13]],2)&lt;$B$622,INDEX(FPL_Results_Extract[Gameweek 13],MATCH($A501,FPL_Results_Extract[[Player]:[Player]],0)),INDEX(Team_Key[[Abbreviation]:[Abbreviation]],MATCH(LEFT(INDEX(FPL_Fixtures_Extract[],MATCH($A501,FPL_Fixtures_Extract[[Player]:[Player]],0),MATCH(FPL_Combined[[#Headers],[Gameweek 13]],FPL_Fixtures_Extract[#Headers],0)),LEN(INDEX(FPL_Fixtures_Extract[],MATCH($A501,FPL_Fixtures_Extract[[Player]:[Player]],0),MATCH(FPL_Combined[[#Headers],[Gameweek 13]],FPL_Fixtures_Extract[#Headers],0)))-4),Team_Key[[Full Name]:[Full Name]],0))&amp;RIGHT(INDEX(FPL_Fixtures_Extract[],MATCH($A501,FPL_Fixtures_Extract[[Player]:[Player]],0),MATCH(FPL_Combined[[#Headers],[Gameweek 13]],FPL_Fixtures_Extract[#Headers],0)),3))</f>
        <v>ARS(H) 2-1</v>
      </c>
      <c r="O501" t="str">
        <f ca="1">IF(RIGHT(FPL_Combined[[#Headers],[Gameweek 14]],2)&lt;$B$622,INDEX(FPL_Results_Extract[Gameweek 14],MATCH($A501,FPL_Results_Extract[[Player]:[Player]],0)),INDEX(Team_Key[[Abbreviation]:[Abbreviation]],MATCH(LEFT(INDEX(FPL_Fixtures_Extract[],MATCH($A501,FPL_Fixtures_Extract[[Player]:[Player]],0),MATCH(FPL_Combined[[#Headers],[Gameweek 14]],FPL_Fixtures_Extract[#Headers],0)),LEN(INDEX(FPL_Fixtures_Extract[],MATCH($A501,FPL_Fixtures_Extract[[Player]:[Player]],0),MATCH(FPL_Combined[[#Headers],[Gameweek 14]],FPL_Fixtures_Extract[#Headers],0)))-4),Team_Key[[Full Name]:[Full Name]],0))&amp;RIGHT(INDEX(FPL_Fixtures_Extract[],MATCH($A501,FPL_Fixtures_Extract[[Player]:[Player]],0),MATCH(FPL_Combined[[#Headers],[Gameweek 14]],FPL_Fixtures_Extract[#Headers],0)),3))</f>
        <v>WHU(A) 1-1</v>
      </c>
      <c r="P501" t="str">
        <f ca="1">IF(RIGHT(FPL_Combined[[#Headers],[Gameweek 15]],2)&lt;$B$622,INDEX(FPL_Results_Extract[Gameweek 15],MATCH($A501,FPL_Results_Extract[[Player]:[Player]],0)),INDEX(Team_Key[[Abbreviation]:[Abbreviation]],MATCH(LEFT(INDEX(FPL_Fixtures_Extract[],MATCH($A501,FPL_Fixtures_Extract[[Player]:[Player]],0),MATCH(FPL_Combined[[#Headers],[Gameweek 15]],FPL_Fixtures_Extract[#Headers],0)),LEN(INDEX(FPL_Fixtures_Extract[],MATCH($A501,FPL_Fixtures_Extract[[Player]:[Player]],0),MATCH(FPL_Combined[[#Headers],[Gameweek 15]],FPL_Fixtures_Extract[#Headers],0)))-4),Team_Key[[Full Name]:[Full Name]],0))&amp;RIGHT(INDEX(FPL_Fixtures_Extract[],MATCH($A501,FPL_Fixtures_Extract[[Player]:[Player]],0),MATCH(FPL_Combined[[#Headers],[Gameweek 15]],FPL_Fixtures_Extract[#Headers],0)),3))</f>
        <v>TOT(H) 1-1</v>
      </c>
      <c r="Q501" t="str">
        <f ca="1">IF(RIGHT(FPL_Combined[[#Headers],[Gameweek 16]],2)&lt;$B$622,INDEX(FPL_Results_Extract[Gameweek 16],MATCH($A501,FPL_Results_Extract[[Player]:[Player]],0)),INDEX(Team_Key[[Abbreviation]:[Abbreviation]],MATCH(LEFT(INDEX(FPL_Fixtures_Extract[],MATCH($A501,FPL_Fixtures_Extract[[Player]:[Player]],0),MATCH(FPL_Combined[[#Headers],[Gameweek 16]],FPL_Fixtures_Extract[#Headers],0)),LEN(INDEX(FPL_Fixtures_Extract[],MATCH($A501,FPL_Fixtures_Extract[[Player]:[Player]],0),MATCH(FPL_Combined[[#Headers],[Gameweek 16]],FPL_Fixtures_Extract[#Headers],0)))-4),Team_Key[[Full Name]:[Full Name]],0))&amp;RIGHT(INDEX(FPL_Fixtures_Extract[],MATCH($A501,FPL_Fixtures_Extract[[Player]:[Player]],0),MATCH(FPL_Combined[[#Headers],[Gameweek 16]],FPL_Fixtures_Extract[#Headers],0)),3))</f>
        <v>LIV(A) 2-2</v>
      </c>
      <c r="R501" t="str">
        <f ca="1">IF(RIGHT(FPL_Combined[[#Headers],[Gameweek 17]],2)&lt;$B$622,INDEX(FPL_Results_Extract[Gameweek 17],MATCH($A501,FPL_Results_Extract[[Player]:[Player]],0)),INDEX(Team_Key[[Abbreviation]:[Abbreviation]],MATCH(LEFT(INDEX(FPL_Fixtures_Extract[],MATCH($A501,FPL_Fixtures_Extract[[Player]:[Player]],0),MATCH(FPL_Combined[[#Headers],[Gameweek 17]],FPL_Fixtures_Extract[#Headers],0)),LEN(INDEX(FPL_Fixtures_Extract[],MATCH($A501,FPL_Fixtures_Extract[[Player]:[Player]],0),MATCH(FPL_Combined[[#Headers],[Gameweek 17]],FPL_Fixtures_Extract[#Headers],0)))-4),Team_Key[[Full Name]:[Full Name]],0))&amp;RIGHT(INDEX(FPL_Fixtures_Extract[],MATCH($A501,FPL_Fixtures_Extract[[Player]:[Player]],0),MATCH(FPL_Combined[[#Headers],[Gameweek 17]],FPL_Fixtures_Extract[#Headers],0)),3))</f>
        <v>BOU(H) 1-2</v>
      </c>
      <c r="S501" t="str">
        <f ca="1">IF(RIGHT(FPL_Combined[[#Headers],[Gameweek 18]],2)&lt;$B$622,INDEX(FPL_Results_Extract[Gameweek 18],MATCH($A501,FPL_Results_Extract[[Player]:[Player]],0)),INDEX(Team_Key[[Abbreviation]:[Abbreviation]],MATCH(LEFT(INDEX(FPL_Fixtures_Extract[],MATCH($A501,FPL_Fixtures_Extract[[Player]:[Player]],0),MATCH(FPL_Combined[[#Headers],[Gameweek 18]],FPL_Fixtures_Extract[#Headers],0)),LEN(INDEX(FPL_Fixtures_Extract[],MATCH($A501,FPL_Fixtures_Extract[[Player]:[Player]],0),MATCH(FPL_Combined[[#Headers],[Gameweek 18]],FPL_Fixtures_Extract[#Headers],0)))-4),Team_Key[[Full Name]:[Full Name]],0))&amp;RIGHT(INDEX(FPL_Fixtures_Extract[],MATCH($A501,FPL_Fixtures_Extract[[Player]:[Player]],0),MATCH(FPL_Combined[[#Headers],[Gameweek 18]],FPL_Fixtures_Extract[#Headers],0)),3))</f>
        <v>SWA(A) 0-1</v>
      </c>
      <c r="T501" t="str">
        <f ca="1">IF(RIGHT(FPL_Combined[[#Headers],[Gameweek 19]],2)&lt;$B$622,INDEX(FPL_Results_Extract[Gameweek 19],MATCH($A501,FPL_Results_Extract[[Player]:[Player]],0)),INDEX(Team_Key[[Abbreviation]:[Abbreviation]],MATCH(LEFT(INDEX(FPL_Fixtures_Extract[],MATCH($A501,FPL_Fixtures_Extract[[Player]:[Player]],0),MATCH(FPL_Combined[[#Headers],[Gameweek 19]],FPL_Fixtures_Extract[#Headers],0)),LEN(INDEX(FPL_Fixtures_Extract[],MATCH($A501,FPL_Fixtures_Extract[[Player]:[Player]],0),MATCH(FPL_Combined[[#Headers],[Gameweek 19]],FPL_Fixtures_Extract[#Headers],0)))-4),Team_Key[[Full Name]:[Full Name]],0))&amp;RIGHT(INDEX(FPL_Fixtures_Extract[],MATCH($A501,FPL_Fixtures_Extract[[Player]:[Player]],0),MATCH(FPL_Combined[[#Headers],[Gameweek 19]],FPL_Fixtures_Extract[#Headers],0)),3))</f>
        <v>NEW(H) 1-0</v>
      </c>
      <c r="U501" t="str">
        <f ca="1">IF(RIGHT(FPL_Combined[[#Headers],[Gameweek 20]],2)&lt;$B$622,INDEX(FPL_Results_Extract[Gameweek 20],MATCH($A501,FPL_Results_Extract[[Player]:[Player]],0)),INDEX(Team_Key[[Abbreviation]:[Abbreviation]],MATCH(LEFT(INDEX(FPL_Fixtures_Extract[],MATCH($A501,FPL_Fixtures_Extract[[Player]:[Player]],0),MATCH(FPL_Combined[[#Headers],[Gameweek 20]],FPL_Fixtures_Extract[#Headers],0)),LEN(INDEX(FPL_Fixtures_Extract[],MATCH($A501,FPL_Fixtures_Extract[[Player]:[Player]],0),MATCH(FPL_Combined[[#Headers],[Gameweek 20]],FPL_Fixtures_Extract[#Headers],0)))-4),Team_Key[[Full Name]:[Full Name]],0))&amp;RIGHT(INDEX(FPL_Fixtures_Extract[],MATCH($A501,FPL_Fixtures_Extract[[Player]:[Player]],0),MATCH(FPL_Combined[[#Headers],[Gameweek 20]],FPL_Fixtures_Extract[#Headers],0)),3))</f>
        <v>STK(H) 2-1</v>
      </c>
      <c r="V501" t="str">
        <f ca="1">IF(RIGHT(FPL_Combined[[#Headers],[Gameweek 21]],2)&lt;$B$622,INDEX(FPL_Results_Extract[Gameweek 21],MATCH($A501,FPL_Results_Extract[[Player]:[Player]],0)),INDEX(Team_Key[[Abbreviation]:[Abbreviation]],MATCH(LEFT(INDEX(FPL_Fixtures_Extract[],MATCH($A501,FPL_Fixtures_Extract[[Player]:[Player]],0),MATCH(FPL_Combined[[#Headers],[Gameweek 21]],FPL_Fixtures_Extract[#Headers],0)),LEN(INDEX(FPL_Fixtures_Extract[],MATCH($A501,FPL_Fixtures_Extract[[Player]:[Player]],0),MATCH(FPL_Combined[[#Headers],[Gameweek 21]],FPL_Fixtures_Extract[#Headers],0)))-4),Team_Key[[Full Name]:[Full Name]],0))&amp;RIGHT(INDEX(FPL_Fixtures_Extract[],MATCH($A501,FPL_Fixtures_Extract[[Player]:[Player]],0),MATCH(FPL_Combined[[#Headers],[Gameweek 21]],FPL_Fixtures_Extract[#Headers],0)),3))</f>
        <v>CHE(A) 2-2</v>
      </c>
      <c r="W501" t="str">
        <f ca="1">IF(RIGHT(FPL_Combined[[#Headers],[Gameweek 22]],2)&lt;$B$622,INDEX(FPL_Results_Extract[Gameweek 22],MATCH($A501,FPL_Results_Extract[[Player]:[Player]],0)),INDEX(Team_Key[[Abbreviation]:[Abbreviation]],MATCH(LEFT(INDEX(FPL_Fixtures_Extract[],MATCH($A501,FPL_Fixtures_Extract[[Player]:[Player]],0),MATCH(FPL_Combined[[#Headers],[Gameweek 22]],FPL_Fixtures_Extract[#Headers],0)),LEN(INDEX(FPL_Fixtures_Extract[],MATCH($A501,FPL_Fixtures_Extract[[Player]:[Player]],0),MATCH(FPL_Combined[[#Headers],[Gameweek 22]],FPL_Fixtures_Extract[#Headers],0)))-4),Team_Key[[Full Name]:[Full Name]],0))&amp;RIGHT(INDEX(FPL_Fixtures_Extract[],MATCH($A501,FPL_Fixtures_Extract[[Player]:[Player]],0),MATCH(FPL_Combined[[#Headers],[Gameweek 22]],FPL_Fixtures_Extract[#Headers],0)),3))</f>
        <v>SOU(A) 0-3</v>
      </c>
      <c r="X501" t="str">
        <f ca="1">IF(RIGHT(FPL_Combined[[#Headers],[Gameweek 23]],2)&lt;$B$622,INDEX(FPL_Results_Extract[Gameweek 23],MATCH($A501,FPL_Results_Extract[[Player]:[Player]],0)),INDEX(Team_Key[[Abbreviation]:[Abbreviation]],MATCH(LEFT(INDEX(FPL_Fixtures_Extract[],MATCH($A501,FPL_Fixtures_Extract[[Player]:[Player]],0),MATCH(FPL_Combined[[#Headers],[Gameweek 23]],FPL_Fixtures_Extract[#Headers],0)),LEN(INDEX(FPL_Fixtures_Extract[],MATCH($A501,FPL_Fixtures_Extract[[Player]:[Player]],0),MATCH(FPL_Combined[[#Headers],[Gameweek 23]],FPL_Fixtures_Extract[#Headers],0)))-4),Team_Key[[Full Name]:[Full Name]],0))&amp;RIGHT(INDEX(FPL_Fixtures_Extract[],MATCH($A501,FPL_Fixtures_Extract[[Player]:[Player]],0),MATCH(FPL_Combined[[#Headers],[Gameweek 23]],FPL_Fixtures_Extract[#Headers],0)),3))</f>
        <v>AVL(H) 0-0</v>
      </c>
      <c r="Y501" t="str">
        <f ca="1">IF(RIGHT(FPL_Combined[[#Headers],[Gameweek 24]],2)&lt;$B$622,INDEX(FPL_Results_Extract[Team],MATCH($A501,FPL_Results_Extract[[Player]:[Player]],0)),INDEX(Team_Key[[Abbreviation]:[Abbreviation]],MATCH(LEFT(INDEX(FPL_Fixtures_Extract[],MATCH($A501,FPL_Fixtures_Extract[[Player]:[Player]],0),MATCH(FPL_Combined[[#Headers],[Gameweek 24]],FPL_Fixtures_Extract[#Headers],0)),LEN(INDEX(FPL_Fixtures_Extract[],MATCH($A501,FPL_Fixtures_Extract[[Player]:[Player]],0),MATCH(FPL_Combined[[#Headers],[Gameweek 24]],FPL_Fixtures_Extract[#Headers],0)))-4),Team_Key[[Full Name]:[Full Name]],0))&amp;RIGHT(INDEX(FPL_Fixtures_Extract[],MATCH($A501,FPL_Fixtures_Extract[[Player]:[Player]],0),MATCH(FPL_Combined[[#Headers],[Gameweek 24]],FPL_Fixtures_Extract[#Headers],0)),3))</f>
        <v>WBA</v>
      </c>
      <c r="Z501" t="str">
        <f ca="1">IF(RIGHT(FPL_Combined[[#Headers],[Gameweek 25]],2)&lt;$B$622,INDEX(FPL_Results_Extract[Player],MATCH($A501,FPL_Results_Extract[[Player]:[Player]],0)),INDEX(Team_Key[[Abbreviation]:[Abbreviation]],MATCH(LEFT(INDEX(FPL_Fixtures_Extract[],MATCH($A501,FPL_Fixtures_Extract[[Player]:[Player]],0),MATCH(FPL_Combined[[#Headers],[Gameweek 25]],FPL_Fixtures_Extract[#Headers],0)),LEN(INDEX(FPL_Fixtures_Extract[],MATCH($A501,FPL_Fixtures_Extract[[Player]:[Player]],0),MATCH(FPL_Combined[[#Headers],[Gameweek 25]],FPL_Fixtures_Extract[#Headers],0)))-4),Team_Key[[Full Name]:[Full Name]],0))&amp;RIGHT(INDEX(FPL_Fixtures_Extract[],MATCH($A501,FPL_Fixtures_Extract[[Player]:[Player]],0),MATCH(FPL_Combined[[#Headers],[Gameweek 25]],FPL_Fixtures_Extract[#Headers],0)),3))</f>
        <v>Samaras</v>
      </c>
      <c r="AA501" t="str">
        <f ca="1">IF(RIGHT(FPL_Combined[[#Headers],[Gameweek 26]],2)&lt;$B$622,INDEX(FPL_Results_Extract[Gameweek 01],MATCH($A501,FPL_Results_Extract[[Player]:[Player]],0)),INDEX(Team_Key[[Abbreviation]:[Abbreviation]],MATCH(LEFT(INDEX(FPL_Fixtures_Extract[],MATCH($A501,FPL_Fixtures_Extract[[Player]:[Player]],0),MATCH(FPL_Combined[[#Headers],[Gameweek 26]],FPL_Fixtures_Extract[#Headers],0)),LEN(INDEX(FPL_Fixtures_Extract[],MATCH($A501,FPL_Fixtures_Extract[[Player]:[Player]],0),MATCH(FPL_Combined[[#Headers],[Gameweek 26]],FPL_Fixtures_Extract[#Headers],0)))-4),Team_Key[[Full Name]:[Full Name]],0))&amp;RIGHT(INDEX(FPL_Fixtures_Extract[],MATCH($A501,FPL_Fixtures_Extract[[Player]:[Player]],0),MATCH(FPL_Combined[[#Headers],[Gameweek 26]],FPL_Fixtures_Extract[#Headers],0)),3))</f>
        <v>MCI(H) 0-3</v>
      </c>
      <c r="AB501" t="str">
        <f ca="1">IF(RIGHT(FPL_Combined[[#Headers],[Gameweek 27]],2)&lt;$B$622,INDEX(FPL_Results_Extract[Gameweek 02],MATCH($A501,FPL_Results_Extract[[Player]:[Player]],0)),INDEX(Team_Key[[Abbreviation]:[Abbreviation]],MATCH(LEFT(INDEX(FPL_Fixtures_Extract[],MATCH($A501,FPL_Fixtures_Extract[[Player]:[Player]],0),MATCH(FPL_Combined[[#Headers],[Gameweek 27]],FPL_Fixtures_Extract[#Headers],0)),LEN(INDEX(FPL_Fixtures_Extract[],MATCH($A501,FPL_Fixtures_Extract[[Player]:[Player]],0),MATCH(FPL_Combined[[#Headers],[Gameweek 27]],FPL_Fixtures_Extract[#Headers],0)))-4),Team_Key[[Full Name]:[Full Name]],0))&amp;RIGHT(INDEX(FPL_Fixtures_Extract[],MATCH($A501,FPL_Fixtures_Extract[[Player]:[Player]],0),MATCH(FPL_Combined[[#Headers],[Gameweek 27]],FPL_Fixtures_Extract[#Headers],0)),3))</f>
        <v>WAT(A) 0-0</v>
      </c>
      <c r="AC501" t="str">
        <f ca="1">IF(RIGHT(FPL_Combined[[#Headers],[Gameweek 28]],2)&lt;$B$622,INDEX(FPL_Results_Extract[Gameweek 03],MATCH($A501,FPL_Results_Extract[[Player]:[Player]],0)),INDEX(Team_Key[[Abbreviation]:[Abbreviation]],MATCH(LEFT(INDEX(FPL_Fixtures_Extract[],MATCH($A501,FPL_Fixtures_Extract[[Player]:[Player]],0),MATCH(FPL_Combined[[#Headers],[Gameweek 28]],FPL_Fixtures_Extract[#Headers],0)),LEN(INDEX(FPL_Fixtures_Extract[],MATCH($A501,FPL_Fixtures_Extract[[Player]:[Player]],0),MATCH(FPL_Combined[[#Headers],[Gameweek 28]],FPL_Fixtures_Extract[#Headers],0)))-4),Team_Key[[Full Name]:[Full Name]],0))&amp;RIGHT(INDEX(FPL_Fixtures_Extract[],MATCH($A501,FPL_Fixtures_Extract[[Player]:[Player]],0),MATCH(FPL_Combined[[#Headers],[Gameweek 28]],FPL_Fixtures_Extract[#Headers],0)),3))</f>
        <v>CHE(H) 2-3</v>
      </c>
      <c r="AD501" t="str">
        <f ca="1">IF(RIGHT(FPL_Combined[[#Headers],[Gameweek 29]],2)&lt;$B$622,INDEX(FPL_Results_Extract[Gameweek 04],MATCH($A501,FPL_Results_Extract[[Player]:[Player]],0)),INDEX(Team_Key[[Abbreviation]:[Abbreviation]],MATCH(LEFT(INDEX(FPL_Fixtures_Extract[],MATCH($A501,FPL_Fixtures_Extract[[Player]:[Player]],0),MATCH(FPL_Combined[[#Headers],[Gameweek 29]],FPL_Fixtures_Extract[#Headers],0)),LEN(INDEX(FPL_Fixtures_Extract[],MATCH($A501,FPL_Fixtures_Extract[[Player]:[Player]],0),MATCH(FPL_Combined[[#Headers],[Gameweek 29]],FPL_Fixtures_Extract[#Headers],0)))-4),Team_Key[[Full Name]:[Full Name]],0))&amp;RIGHT(INDEX(FPL_Fixtures_Extract[],MATCH($A501,FPL_Fixtures_Extract[[Player]:[Player]],0),MATCH(FPL_Combined[[#Headers],[Gameweek 29]],FPL_Fixtures_Extract[#Headers],0)),3))</f>
        <v>MUN(H)</v>
      </c>
      <c r="AE501" t="str">
        <f ca="1">IF(RIGHT(FPL_Combined[[#Headers],[Gameweek 30]],2)&lt;$B$622,INDEX(FPL_Results_Extract[Gameweek 05],MATCH($A501,FPL_Results_Extract[[Player]:[Player]],0)),INDEX(Team_Key[[Abbreviation]:[Abbreviation]],MATCH(LEFT(INDEX(FPL_Fixtures_Extract[],MATCH($A501,FPL_Fixtures_Extract[[Player]:[Player]],0),MATCH(FPL_Combined[[#Headers],[Gameweek 30]],FPL_Fixtures_Extract[#Headers],0)),LEN(INDEX(FPL_Fixtures_Extract[],MATCH($A501,FPL_Fixtures_Extract[[Player]:[Player]],0),MATCH(FPL_Combined[[#Headers],[Gameweek 30]],FPL_Fixtures_Extract[#Headers],0)))-4),Team_Key[[Full Name]:[Full Name]],0))&amp;RIGHT(INDEX(FPL_Fixtures_Extract[],MATCH($A501,FPL_Fixtures_Extract[[Player]:[Player]],0),MATCH(FPL_Combined[[#Headers],[Gameweek 30]],FPL_Fixtures_Extract[#Headers],0)),3))</f>
        <v>ARS(A)</v>
      </c>
      <c r="AF501" t="str">
        <f ca="1">IF(RIGHT(FPL_Combined[[#Headers],[Gameweek 31]],2)&lt;$B$622,INDEX(FPL_Results_Extract[Gameweek 06],MATCH($A501,FPL_Results_Extract[[Player]:[Player]],0)),INDEX(Team_Key[[Abbreviation]:[Abbreviation]],MATCH(LEFT(INDEX(FPL_Fixtures_Extract[],MATCH($A501,FPL_Fixtures_Extract[[Player]:[Player]],0),MATCH(FPL_Combined[[#Headers],[Gameweek 31]],FPL_Fixtures_Extract[#Headers],0)),LEN(INDEX(FPL_Fixtures_Extract[],MATCH($A501,FPL_Fixtures_Extract[[Player]:[Player]],0),MATCH(FPL_Combined[[#Headers],[Gameweek 31]],FPL_Fixtures_Extract[#Headers],0)))-4),Team_Key[[Full Name]:[Full Name]],0))&amp;RIGHT(INDEX(FPL_Fixtures_Extract[],MATCH($A501,FPL_Fixtures_Extract[[Player]:[Player]],0),MATCH(FPL_Combined[[#Headers],[Gameweek 31]],FPL_Fixtures_Extract[#Headers],0)),3))</f>
        <v>NOR(H)</v>
      </c>
      <c r="AG501" t="str">
        <f ca="1">IF(RIGHT(FPL_Combined[[#Headers],[Gameweek 32]],2)&lt;$B$622,INDEX(FPL_Results_Extract[Gameweek 07],MATCH($A501,FPL_Results_Extract[[Player]:[Player]],0)),INDEX(Team_Key[[Abbreviation]:[Abbreviation]],MATCH(LEFT(INDEX(FPL_Fixtures_Extract[],MATCH($A501,FPL_Fixtures_Extract[[Player]:[Player]],0),MATCH(FPL_Combined[[#Headers],[Gameweek 32]],FPL_Fixtures_Extract[#Headers],0)),LEN(INDEX(FPL_Fixtures_Extract[],MATCH($A501,FPL_Fixtures_Extract[[Player]:[Player]],0),MATCH(FPL_Combined[[#Headers],[Gameweek 32]],FPL_Fixtures_Extract[#Headers],0)))-4),Team_Key[[Full Name]:[Full Name]],0))&amp;RIGHT(INDEX(FPL_Fixtures_Extract[],MATCH($A501,FPL_Fixtures_Extract[[Player]:[Player]],0),MATCH(FPL_Combined[[#Headers],[Gameweek 32]],FPL_Fixtures_Extract[#Headers],0)),3))</f>
        <v>SUN(A)</v>
      </c>
      <c r="AH501" t="str">
        <f ca="1">IF(RIGHT(FPL_Combined[[#Headers],[Gameweek 33]],2)&lt;$B$622,INDEX(FPL_Results_Extract[Gameweek 08],MATCH($A501,FPL_Results_Extract[[Player]:[Player]],0)),INDEX(Team_Key[[Abbreviation]:[Abbreviation]],MATCH(LEFT(INDEX(FPL_Fixtures_Extract[],MATCH($A501,FPL_Fixtures_Extract[[Player]:[Player]],0),MATCH(FPL_Combined[[#Headers],[Gameweek 33]],FPL_Fixtures_Extract[#Headers],0)),LEN(INDEX(FPL_Fixtures_Extract[],MATCH($A501,FPL_Fixtures_Extract[[Player]:[Player]],0),MATCH(FPL_Combined[[#Headers],[Gameweek 33]],FPL_Fixtures_Extract[#Headers],0)))-4),Team_Key[[Full Name]:[Full Name]],0))&amp;RIGHT(INDEX(FPL_Fixtures_Extract[],MATCH($A501,FPL_Fixtures_Extract[[Player]:[Player]],0),MATCH(FPL_Combined[[#Headers],[Gameweek 33]],FPL_Fixtures_Extract[#Headers],0)),3))</f>
        <v>MCI(A)</v>
      </c>
      <c r="AI501" t="str">
        <f ca="1">IF(RIGHT(FPL_Combined[[#Headers],[Gameweek 34]],2)&lt;$B$622,INDEX(FPL_Results_Extract[Gameweek 09],MATCH($A501,FPL_Results_Extract[[Player]:[Player]],0)),INDEX(Team_Key[[Abbreviation]:[Abbreviation]],MATCH(LEFT(INDEX(FPL_Fixtures_Extract[],MATCH($A501,FPL_Fixtures_Extract[[Player]:[Player]],0),MATCH(FPL_Combined[[#Headers],[Gameweek 34]],FPL_Fixtures_Extract[#Headers],0)),LEN(INDEX(FPL_Fixtures_Extract[],MATCH($A501,FPL_Fixtures_Extract[[Player]:[Player]],0),MATCH(FPL_Combined[[#Headers],[Gameweek 34]],FPL_Fixtures_Extract[#Headers],0)))-4),Team_Key[[Full Name]:[Full Name]],0))&amp;RIGHT(INDEX(FPL_Fixtures_Extract[],MATCH($A501,FPL_Fixtures_Extract[[Player]:[Player]],0),MATCH(FPL_Combined[[#Headers],[Gameweek 34]],FPL_Fixtures_Extract[#Headers],0)),3))</f>
        <v>WAT(H)</v>
      </c>
      <c r="AJ501" t="str">
        <f ca="1">IF(RIGHT(FPL_Combined[[#Headers],[Gameweek 35]],2)&lt;$B$622,INDEX(FPL_Results_Extract[Gameweek 10],MATCH($A501,FPL_Results_Extract[[Player]:[Player]],0)),INDEX(Team_Key[[Abbreviation]:[Abbreviation]],MATCH(LEFT(INDEX(FPL_Fixtures_Extract[],MATCH($A501,FPL_Fixtures_Extract[[Player]:[Player]],0),MATCH(FPL_Combined[[#Headers],[Gameweek 35]],FPL_Fixtures_Extract[#Headers],0)),LEN(INDEX(FPL_Fixtures_Extract[],MATCH($A501,FPL_Fixtures_Extract[[Player]:[Player]],0),MATCH(FPL_Combined[[#Headers],[Gameweek 35]],FPL_Fixtures_Extract[#Headers],0)))-4),Team_Key[[Full Name]:[Full Name]],0))&amp;RIGHT(INDEX(FPL_Fixtures_Extract[],MATCH($A501,FPL_Fixtures_Extract[[Player]:[Player]],0),MATCH(FPL_Combined[[#Headers],[Gameweek 35]],FPL_Fixtures_Extract[#Headers],0)),3))</f>
        <v>TOT(A)</v>
      </c>
      <c r="AK501" t="str">
        <f ca="1">IF(RIGHT(FPL_Combined[[#Headers],[Gameweek 36]],2)&lt;$B$622,INDEX(FPL_Results_Extract[Gameweek 11],MATCH($A501,FPL_Results_Extract[[Player]:[Player]],0)),INDEX(Team_Key[[Abbreviation]:[Abbreviation]],MATCH(LEFT(INDEX(FPL_Fixtures_Extract[],MATCH($A501,FPL_Fixtures_Extract[[Player]:[Player]],0),MATCH(FPL_Combined[[#Headers],[Gameweek 36]],FPL_Fixtures_Extract[#Headers],0)),LEN(INDEX(FPL_Fixtures_Extract[],MATCH($A501,FPL_Fixtures_Extract[[Player]:[Player]],0),MATCH(FPL_Combined[[#Headers],[Gameweek 36]],FPL_Fixtures_Extract[#Headers],0)))-4),Team_Key[[Full Name]:[Full Name]],0))&amp;RIGHT(INDEX(FPL_Fixtures_Extract[],MATCH($A501,FPL_Fixtures_Extract[[Player]:[Player]],0),MATCH(FPL_Combined[[#Headers],[Gameweek 36]],FPL_Fixtures_Extract[#Headers],0)),3))</f>
        <v>WHU(H)</v>
      </c>
      <c r="AL501" t="str">
        <f ca="1">IF(RIGHT(FPL_Combined[[#Headers],[Gameweek 37]],2)&lt;$B$622,INDEX(FPL_Results_Extract[Gameweek 12],MATCH($A501,FPL_Results_Extract[[Player]:[Player]],0)),INDEX(Team_Key[[Abbreviation]:[Abbreviation]],MATCH(LEFT(INDEX(FPL_Fixtures_Extract[],MATCH($A501,FPL_Fixtures_Extract[[Player]:[Player]],0),MATCH(FPL_Combined[[#Headers],[Gameweek 37]],FPL_Fixtures_Extract[#Headers],0)),LEN(INDEX(FPL_Fixtures_Extract[],MATCH($A501,FPL_Fixtures_Extract[[Player]:[Player]],0),MATCH(FPL_Combined[[#Headers],[Gameweek 37]],FPL_Fixtures_Extract[#Headers],0)))-4),Team_Key[[Full Name]:[Full Name]],0))&amp;RIGHT(INDEX(FPL_Fixtures_Extract[],MATCH($A501,FPL_Fixtures_Extract[[Player]:[Player]],0),MATCH(FPL_Combined[[#Headers],[Gameweek 37]],FPL_Fixtures_Extract[#Headers],0)),3))</f>
        <v>BOU(A)</v>
      </c>
      <c r="AM501" t="str">
        <f ca="1">IF(RIGHT(FPL_Combined[[#Headers],[Gameweek 38]],2)&lt;$B$622,INDEX(FPL_Results_Extract[Gameweek 13],MATCH($A501,FPL_Results_Extract[[Player]:[Player]],0)),INDEX(Team_Key[[Abbreviation]:[Abbreviation]],MATCH(LEFT(INDEX(FPL_Fixtures_Extract[],MATCH($A501,FPL_Fixtures_Extract[[Player]:[Player]],0),MATCH(FPL_Combined[[#Headers],[Gameweek 38]],FPL_Fixtures_Extract[#Headers],0)),LEN(INDEX(FPL_Fixtures_Extract[],MATCH($A501,FPL_Fixtures_Extract[[Player]:[Player]],0),MATCH(FPL_Combined[[#Headers],[Gameweek 38]],FPL_Fixtures_Extract[#Headers],0)))-4),Team_Key[[Full Name]:[Full Name]],0))&amp;RIGHT(INDEX(FPL_Fixtures_Extract[],MATCH($A501,FPL_Fixtures_Extract[[Player]:[Player]],0),MATCH(FPL_Combined[[#Headers],[Gameweek 38]],FPL_Fixtures_Extract[#Headers],0)),3))</f>
        <v>LIV(H)</v>
      </c>
    </row>
    <row r="502" spans="1:39" x14ac:dyDescent="0.45">
      <c r="A502" t="s">
        <v>414</v>
      </c>
      <c r="B502" t="str">
        <f ca="1">IF(RIGHT(FPL_Combined[[#Headers],[Gameweek 01]],2)&lt;$B$622,INDEX(FPL_Results_Extract[Gameweek 01],MATCH($A502,FPL_Results_Extract[[Player]:[Player]],0)),INDEX(Team_Key[[Abbreviation]:[Abbreviation]],MATCH(LEFT(INDEX(FPL_Fixtures_Extract[],MATCH($A502,FPL_Fixtures_Extract[[Player]:[Player]],0),MATCH(FPL_Combined[[#Headers],[Gameweek 01]],FPL_Fixtures_Extract[#Headers],0)),LEN(INDEX(FPL_Fixtures_Extract[],MATCH($A502,FPL_Fixtures_Extract[[Player]:[Player]],0),MATCH(FPL_Combined[[#Headers],[Gameweek 01]],FPL_Fixtures_Extract[#Headers],0)))-4),Team_Key[[Full Name]:[Full Name]],0))&amp;RIGHT(INDEX(FPL_Fixtures_Extract[],MATCH($A502,FPL_Fixtures_Extract[[Player]:[Player]],0),MATCH(FPL_Combined[[#Headers],[Gameweek 01]],FPL_Fixtures_Extract[#Headers],0)),3))</f>
        <v>ARS(A) 2-0</v>
      </c>
      <c r="C502" t="str">
        <f ca="1">IF(RIGHT(FPL_Combined[[#Headers],[Gameweek 02]],2)&lt;$B$622,INDEX(FPL_Results_Extract[Gameweek 02],MATCH($A502,FPL_Results_Extract[[Player]:[Player]],0)),INDEX(Team_Key[[Abbreviation]:[Abbreviation]],MATCH(LEFT(INDEX(FPL_Fixtures_Extract[],MATCH($A502,FPL_Fixtures_Extract[[Player]:[Player]],0),MATCH(FPL_Combined[[#Headers],[Gameweek 02]],FPL_Fixtures_Extract[#Headers],0)),LEN(INDEX(FPL_Fixtures_Extract[],MATCH($A502,FPL_Fixtures_Extract[[Player]:[Player]],0),MATCH(FPL_Combined[[#Headers],[Gameweek 02]],FPL_Fixtures_Extract[#Headers],0)))-4),Team_Key[[Full Name]:[Full Name]],0))&amp;RIGHT(INDEX(FPL_Fixtures_Extract[],MATCH($A502,FPL_Fixtures_Extract[[Player]:[Player]],0),MATCH(FPL_Combined[[#Headers],[Gameweek 02]],FPL_Fixtures_Extract[#Headers],0)),3))</f>
        <v>LEI(H) 1-2</v>
      </c>
      <c r="D502" t="str">
        <f ca="1">IF(RIGHT(FPL_Combined[[#Headers],[Gameweek 03]],2)&lt;$B$622,INDEX(FPL_Results_Extract[Gameweek 03],MATCH($A502,FPL_Results_Extract[[Player]:[Player]],0)),INDEX(Team_Key[[Abbreviation]:[Abbreviation]],MATCH(LEFT(INDEX(FPL_Fixtures_Extract[],MATCH($A502,FPL_Fixtures_Extract[[Player]:[Player]],0),MATCH(FPL_Combined[[#Headers],[Gameweek 03]],FPL_Fixtures_Extract[#Headers],0)),LEN(INDEX(FPL_Fixtures_Extract[],MATCH($A502,FPL_Fixtures_Extract[[Player]:[Player]],0),MATCH(FPL_Combined[[#Headers],[Gameweek 03]],FPL_Fixtures_Extract[#Headers],0)))-4),Team_Key[[Full Name]:[Full Name]],0))&amp;RIGHT(INDEX(FPL_Fixtures_Extract[],MATCH($A502,FPL_Fixtures_Extract[[Player]:[Player]],0),MATCH(FPL_Combined[[#Headers],[Gameweek 03]],FPL_Fixtures_Extract[#Headers],0)),3))</f>
        <v>BOU(H) 3-4</v>
      </c>
      <c r="E502" t="str">
        <f ca="1">IF(RIGHT(FPL_Combined[[#Headers],[Gameweek 04]],2)&lt;$B$622,INDEX(FPL_Results_Extract[Gameweek 04],MATCH($A502,FPL_Results_Extract[[Player]:[Player]],0)),INDEX(Team_Key[[Abbreviation]:[Abbreviation]],MATCH(LEFT(INDEX(FPL_Fixtures_Extract[],MATCH($A502,FPL_Fixtures_Extract[[Player]:[Player]],0),MATCH(FPL_Combined[[#Headers],[Gameweek 04]],FPL_Fixtures_Extract[#Headers],0)),LEN(INDEX(FPL_Fixtures_Extract[],MATCH($A502,FPL_Fixtures_Extract[[Player]:[Player]],0),MATCH(FPL_Combined[[#Headers],[Gameweek 04]],FPL_Fixtures_Extract[#Headers],0)))-4),Team_Key[[Full Name]:[Full Name]],0))&amp;RIGHT(INDEX(FPL_Fixtures_Extract[],MATCH($A502,FPL_Fixtures_Extract[[Player]:[Player]],0),MATCH(FPL_Combined[[#Headers],[Gameweek 04]],FPL_Fixtures_Extract[#Headers],0)),3))</f>
        <v>LIV(A) 3-0</v>
      </c>
      <c r="F502" t="str">
        <f ca="1">IF(RIGHT(FPL_Combined[[#Headers],[Gameweek 05]],2)&lt;$B$622,INDEX(FPL_Results_Extract[Gameweek 05],MATCH($A502,FPL_Results_Extract[[Player]:[Player]],0)),INDEX(Team_Key[[Abbreviation]:[Abbreviation]],MATCH(LEFT(INDEX(FPL_Fixtures_Extract[],MATCH($A502,FPL_Fixtures_Extract[[Player]:[Player]],0),MATCH(FPL_Combined[[#Headers],[Gameweek 05]],FPL_Fixtures_Extract[#Headers],0)),LEN(INDEX(FPL_Fixtures_Extract[],MATCH($A502,FPL_Fixtures_Extract[[Player]:[Player]],0),MATCH(FPL_Combined[[#Headers],[Gameweek 05]],FPL_Fixtures_Extract[#Headers],0)))-4),Team_Key[[Full Name]:[Full Name]],0))&amp;RIGHT(INDEX(FPL_Fixtures_Extract[],MATCH($A502,FPL_Fixtures_Extract[[Player]:[Player]],0),MATCH(FPL_Combined[[#Headers],[Gameweek 05]],FPL_Fixtures_Extract[#Headers],0)),3))</f>
        <v>NEW(H) 2-0</v>
      </c>
      <c r="G502" t="str">
        <f ca="1">IF(RIGHT(FPL_Combined[[#Headers],[Gameweek 06]],2)&lt;$B$622,INDEX(FPL_Results_Extract[Gameweek 06],MATCH($A502,FPL_Results_Extract[[Player]:[Player]],0)),INDEX(Team_Key[[Abbreviation]:[Abbreviation]],MATCH(LEFT(INDEX(FPL_Fixtures_Extract[],MATCH($A502,FPL_Fixtures_Extract[[Player]:[Player]],0),MATCH(FPL_Combined[[#Headers],[Gameweek 06]],FPL_Fixtures_Extract[#Headers],0)),LEN(INDEX(FPL_Fixtures_Extract[],MATCH($A502,FPL_Fixtures_Extract[[Player]:[Player]],0),MATCH(FPL_Combined[[#Headers],[Gameweek 06]],FPL_Fixtures_Extract[#Headers],0)))-4),Team_Key[[Full Name]:[Full Name]],0))&amp;RIGHT(INDEX(FPL_Fixtures_Extract[],MATCH($A502,FPL_Fixtures_Extract[[Player]:[Player]],0),MATCH(FPL_Combined[[#Headers],[Gameweek 06]],FPL_Fixtures_Extract[#Headers],0)),3))</f>
        <v>MCI(A) 2-1</v>
      </c>
      <c r="H502" t="str">
        <f ca="1">IF(RIGHT(FPL_Combined[[#Headers],[Gameweek 07]],2)&lt;$B$622,INDEX(FPL_Results_Extract[Gameweek 07],MATCH($A502,FPL_Results_Extract[[Player]:[Player]],0)),INDEX(Team_Key[[Abbreviation]:[Abbreviation]],MATCH(LEFT(INDEX(FPL_Fixtures_Extract[],MATCH($A502,FPL_Fixtures_Extract[[Player]:[Player]],0),MATCH(FPL_Combined[[#Headers],[Gameweek 07]],FPL_Fixtures_Extract[#Headers],0)),LEN(INDEX(FPL_Fixtures_Extract[],MATCH($A502,FPL_Fixtures_Extract[[Player]:[Player]],0),MATCH(FPL_Combined[[#Headers],[Gameweek 07]],FPL_Fixtures_Extract[#Headers],0)))-4),Team_Key[[Full Name]:[Full Name]],0))&amp;RIGHT(INDEX(FPL_Fixtures_Extract[],MATCH($A502,FPL_Fixtures_Extract[[Player]:[Player]],0),MATCH(FPL_Combined[[#Headers],[Gameweek 07]],FPL_Fixtures_Extract[#Headers],0)),3))</f>
        <v>NOR(H) 2-2</v>
      </c>
      <c r="I502" t="str">
        <f ca="1">IF(RIGHT(FPL_Combined[[#Headers],[Gameweek 08]],2)&lt;$B$622,INDEX(FPL_Results_Extract[Gameweek 08],MATCH($A502,FPL_Results_Extract[[Player]:[Player]],0)),INDEX(Team_Key[[Abbreviation]:[Abbreviation]],MATCH(LEFT(INDEX(FPL_Fixtures_Extract[],MATCH($A502,FPL_Fixtures_Extract[[Player]:[Player]],0),MATCH(FPL_Combined[[#Headers],[Gameweek 08]],FPL_Fixtures_Extract[#Headers],0)),LEN(INDEX(FPL_Fixtures_Extract[],MATCH($A502,FPL_Fixtures_Extract[[Player]:[Player]],0),MATCH(FPL_Combined[[#Headers],[Gameweek 08]],FPL_Fixtures_Extract[#Headers],0)))-4),Team_Key[[Full Name]:[Full Name]],0))&amp;RIGHT(INDEX(FPL_Fixtures_Extract[],MATCH($A502,FPL_Fixtures_Extract[[Player]:[Player]],0),MATCH(FPL_Combined[[#Headers],[Gameweek 08]],FPL_Fixtures_Extract[#Headers],0)),3))</f>
        <v>SUN(A) 2-2</v>
      </c>
      <c r="J502" t="str">
        <f ca="1">IF(RIGHT(FPL_Combined[[#Headers],[Gameweek 09]],2)&lt;$B$622,INDEX(FPL_Results_Extract[Gameweek 09],MATCH($A502,FPL_Results_Extract[[Player]:[Player]],0)),INDEX(Team_Key[[Abbreviation]:[Abbreviation]],MATCH(LEFT(INDEX(FPL_Fixtures_Extract[],MATCH($A502,FPL_Fixtures_Extract[[Player]:[Player]],0),MATCH(FPL_Combined[[#Headers],[Gameweek 09]],FPL_Fixtures_Extract[#Headers],0)),LEN(INDEX(FPL_Fixtures_Extract[],MATCH($A502,FPL_Fixtures_Extract[[Player]:[Player]],0),MATCH(FPL_Combined[[#Headers],[Gameweek 09]],FPL_Fixtures_Extract[#Headers],0)))-4),Team_Key[[Full Name]:[Full Name]],0))&amp;RIGHT(INDEX(FPL_Fixtures_Extract[],MATCH($A502,FPL_Fixtures_Extract[[Player]:[Player]],0),MATCH(FPL_Combined[[#Headers],[Gameweek 09]],FPL_Fixtures_Extract[#Headers],0)),3))</f>
        <v>CRY(A) 3-1</v>
      </c>
      <c r="K502" t="str">
        <f ca="1">IF(RIGHT(FPL_Combined[[#Headers],[Gameweek 10]],2)&lt;$B$622,INDEX(FPL_Results_Extract[Gameweek 10],MATCH($A502,FPL_Results_Extract[[Player]:[Player]],0)),INDEX(Team_Key[[Abbreviation]:[Abbreviation]],MATCH(LEFT(INDEX(FPL_Fixtures_Extract[],MATCH($A502,FPL_Fixtures_Extract[[Player]:[Player]],0),MATCH(FPL_Combined[[#Headers],[Gameweek 10]],FPL_Fixtures_Extract[#Headers],0)),LEN(INDEX(FPL_Fixtures_Extract[],MATCH($A502,FPL_Fixtures_Extract[[Player]:[Player]],0),MATCH(FPL_Combined[[#Headers],[Gameweek 10]],FPL_Fixtures_Extract[#Headers],0)))-4),Team_Key[[Full Name]:[Full Name]],0))&amp;RIGHT(INDEX(FPL_Fixtures_Extract[],MATCH($A502,FPL_Fixtures_Extract[[Player]:[Player]],0),MATCH(FPL_Combined[[#Headers],[Gameweek 10]],FPL_Fixtures_Extract[#Headers],0)),3))</f>
        <v>CHE(H) 2-1</v>
      </c>
      <c r="L502" t="str">
        <f ca="1">IF(RIGHT(FPL_Combined[[#Headers],[Gameweek 11]],2)&lt;$B$622,INDEX(FPL_Results_Extract[Gameweek 11],MATCH($A502,FPL_Results_Extract[[Player]:[Player]],0)),INDEX(Team_Key[[Abbreviation]:[Abbreviation]],MATCH(LEFT(INDEX(FPL_Fixtures_Extract[],MATCH($A502,FPL_Fixtures_Extract[[Player]:[Player]],0),MATCH(FPL_Combined[[#Headers],[Gameweek 11]],FPL_Fixtures_Extract[#Headers],0)),LEN(INDEX(FPL_Fixtures_Extract[],MATCH($A502,FPL_Fixtures_Extract[[Player]:[Player]],0),MATCH(FPL_Combined[[#Headers],[Gameweek 11]],FPL_Fixtures_Extract[#Headers],0)))-4),Team_Key[[Full Name]:[Full Name]],0))&amp;RIGHT(INDEX(FPL_Fixtures_Extract[],MATCH($A502,FPL_Fixtures_Extract[[Player]:[Player]],0),MATCH(FPL_Combined[[#Headers],[Gameweek 11]],FPL_Fixtures_Extract[#Headers],0)),3))</f>
        <v>WAT(A) 0-2</v>
      </c>
      <c r="M502" t="str">
        <f ca="1">IF(RIGHT(FPL_Combined[[#Headers],[Gameweek 12]],2)&lt;$B$622,INDEX(FPL_Results_Extract[Gameweek 12],MATCH($A502,FPL_Results_Extract[[Player]:[Player]],0)),INDEX(Team_Key[[Abbreviation]:[Abbreviation]],MATCH(LEFT(INDEX(FPL_Fixtures_Extract[],MATCH($A502,FPL_Fixtures_Extract[[Player]:[Player]],0),MATCH(FPL_Combined[[#Headers],[Gameweek 12]],FPL_Fixtures_Extract[#Headers],0)),LEN(INDEX(FPL_Fixtures_Extract[],MATCH($A502,FPL_Fixtures_Extract[[Player]:[Player]],0),MATCH(FPL_Combined[[#Headers],[Gameweek 12]],FPL_Fixtures_Extract[#Headers],0)))-4),Team_Key[[Full Name]:[Full Name]],0))&amp;RIGHT(INDEX(FPL_Fixtures_Extract[],MATCH($A502,FPL_Fixtures_Extract[[Player]:[Player]],0),MATCH(FPL_Combined[[#Headers],[Gameweek 12]],FPL_Fixtures_Extract[#Headers],0)),3))</f>
        <v>EVE(H) 1-1</v>
      </c>
      <c r="N502" t="str">
        <f ca="1">IF(RIGHT(FPL_Combined[[#Headers],[Gameweek 13]],2)&lt;$B$622,INDEX(FPL_Results_Extract[Gameweek 13],MATCH($A502,FPL_Results_Extract[[Player]:[Player]],0)),INDEX(Team_Key[[Abbreviation]:[Abbreviation]],MATCH(LEFT(INDEX(FPL_Fixtures_Extract[],MATCH($A502,FPL_Fixtures_Extract[[Player]:[Player]],0),MATCH(FPL_Combined[[#Headers],[Gameweek 13]],FPL_Fixtures_Extract[#Headers],0)),LEN(INDEX(FPL_Fixtures_Extract[],MATCH($A502,FPL_Fixtures_Extract[[Player]:[Player]],0),MATCH(FPL_Combined[[#Headers],[Gameweek 13]],FPL_Fixtures_Extract[#Headers],0)))-4),Team_Key[[Full Name]:[Full Name]],0))&amp;RIGHT(INDEX(FPL_Fixtures_Extract[],MATCH($A502,FPL_Fixtures_Extract[[Player]:[Player]],0),MATCH(FPL_Combined[[#Headers],[Gameweek 13]],FPL_Fixtures_Extract[#Headers],0)),3))</f>
        <v>TOT(A) 1-4</v>
      </c>
      <c r="O502" t="str">
        <f ca="1">IF(RIGHT(FPL_Combined[[#Headers],[Gameweek 14]],2)&lt;$B$622,INDEX(FPL_Results_Extract[Gameweek 14],MATCH($A502,FPL_Results_Extract[[Player]:[Player]],0)),INDEX(Team_Key[[Abbreviation]:[Abbreviation]],MATCH(LEFT(INDEX(FPL_Fixtures_Extract[],MATCH($A502,FPL_Fixtures_Extract[[Player]:[Player]],0),MATCH(FPL_Combined[[#Headers],[Gameweek 14]],FPL_Fixtures_Extract[#Headers],0)),LEN(INDEX(FPL_Fixtures_Extract[],MATCH($A502,FPL_Fixtures_Extract[[Player]:[Player]],0),MATCH(FPL_Combined[[#Headers],[Gameweek 14]],FPL_Fixtures_Extract[#Headers],0)))-4),Team_Key[[Full Name]:[Full Name]],0))&amp;RIGHT(INDEX(FPL_Fixtures_Extract[],MATCH($A502,FPL_Fixtures_Extract[[Player]:[Player]],0),MATCH(FPL_Combined[[#Headers],[Gameweek 14]],FPL_Fixtures_Extract[#Headers],0)),3))</f>
        <v>WBA(H) 1-1</v>
      </c>
      <c r="P502" t="str">
        <f ca="1">IF(RIGHT(FPL_Combined[[#Headers],[Gameweek 15]],2)&lt;$B$622,INDEX(FPL_Results_Extract[Gameweek 15],MATCH($A502,FPL_Results_Extract[[Player]:[Player]],0)),INDEX(Team_Key[[Abbreviation]:[Abbreviation]],MATCH(LEFT(INDEX(FPL_Fixtures_Extract[],MATCH($A502,FPL_Fixtures_Extract[[Player]:[Player]],0),MATCH(FPL_Combined[[#Headers],[Gameweek 15]],FPL_Fixtures_Extract[#Headers],0)),LEN(INDEX(FPL_Fixtures_Extract[],MATCH($A502,FPL_Fixtures_Extract[[Player]:[Player]],0),MATCH(FPL_Combined[[#Headers],[Gameweek 15]],FPL_Fixtures_Extract[#Headers],0)))-4),Team_Key[[Full Name]:[Full Name]],0))&amp;RIGHT(INDEX(FPL_Fixtures_Extract[],MATCH($A502,FPL_Fixtures_Extract[[Player]:[Player]],0),MATCH(FPL_Combined[[#Headers],[Gameweek 15]],FPL_Fixtures_Extract[#Headers],0)),3))</f>
        <v>MUN(A) 0-0</v>
      </c>
      <c r="Q502" t="str">
        <f ca="1">IF(RIGHT(FPL_Combined[[#Headers],[Gameweek 16]],2)&lt;$B$622,INDEX(FPL_Results_Extract[Gameweek 16],MATCH($A502,FPL_Results_Extract[[Player]:[Player]],0)),INDEX(Team_Key[[Abbreviation]:[Abbreviation]],MATCH(LEFT(INDEX(FPL_Fixtures_Extract[],MATCH($A502,FPL_Fixtures_Extract[[Player]:[Player]],0),MATCH(FPL_Combined[[#Headers],[Gameweek 16]],FPL_Fixtures_Extract[#Headers],0)),LEN(INDEX(FPL_Fixtures_Extract[],MATCH($A502,FPL_Fixtures_Extract[[Player]:[Player]],0),MATCH(FPL_Combined[[#Headers],[Gameweek 16]],FPL_Fixtures_Extract[#Headers],0)))-4),Team_Key[[Full Name]:[Full Name]],0))&amp;RIGHT(INDEX(FPL_Fixtures_Extract[],MATCH($A502,FPL_Fixtures_Extract[[Player]:[Player]],0),MATCH(FPL_Combined[[#Headers],[Gameweek 16]],FPL_Fixtures_Extract[#Headers],0)),3))</f>
        <v>STK(H) 0-0</v>
      </c>
      <c r="R502" t="str">
        <f ca="1">IF(RIGHT(FPL_Combined[[#Headers],[Gameweek 17]],2)&lt;$B$622,INDEX(FPL_Results_Extract[Gameweek 17],MATCH($A502,FPL_Results_Extract[[Player]:[Player]],0)),INDEX(Team_Key[[Abbreviation]:[Abbreviation]],MATCH(LEFT(INDEX(FPL_Fixtures_Extract[],MATCH($A502,FPL_Fixtures_Extract[[Player]:[Player]],0),MATCH(FPL_Combined[[#Headers],[Gameweek 17]],FPL_Fixtures_Extract[#Headers],0)),LEN(INDEX(FPL_Fixtures_Extract[],MATCH($A502,FPL_Fixtures_Extract[[Player]:[Player]],0),MATCH(FPL_Combined[[#Headers],[Gameweek 17]],FPL_Fixtures_Extract[#Headers],0)))-4),Team_Key[[Full Name]:[Full Name]],0))&amp;RIGHT(INDEX(FPL_Fixtures_Extract[],MATCH($A502,FPL_Fixtures_Extract[[Player]:[Player]],0),MATCH(FPL_Combined[[#Headers],[Gameweek 17]],FPL_Fixtures_Extract[#Headers],0)),3))</f>
        <v>SWA(A) 0-0</v>
      </c>
      <c r="S502" t="str">
        <f ca="1">IF(RIGHT(FPL_Combined[[#Headers],[Gameweek 18]],2)&lt;$B$622,INDEX(FPL_Results_Extract[Gameweek 18],MATCH($A502,FPL_Results_Extract[[Player]:[Player]],0)),INDEX(Team_Key[[Abbreviation]:[Abbreviation]],MATCH(LEFT(INDEX(FPL_Fixtures_Extract[],MATCH($A502,FPL_Fixtures_Extract[[Player]:[Player]],0),MATCH(FPL_Combined[[#Headers],[Gameweek 18]],FPL_Fixtures_Extract[#Headers],0)),LEN(INDEX(FPL_Fixtures_Extract[],MATCH($A502,FPL_Fixtures_Extract[[Player]:[Player]],0),MATCH(FPL_Combined[[#Headers],[Gameweek 18]],FPL_Fixtures_Extract[#Headers],0)))-4),Team_Key[[Full Name]:[Full Name]],0))&amp;RIGHT(INDEX(FPL_Fixtures_Extract[],MATCH($A502,FPL_Fixtures_Extract[[Player]:[Player]],0),MATCH(FPL_Combined[[#Headers],[Gameweek 18]],FPL_Fixtures_Extract[#Headers],0)),3))</f>
        <v>AVL(A) 1-1</v>
      </c>
      <c r="T502" t="str">
        <f ca="1">IF(RIGHT(FPL_Combined[[#Headers],[Gameweek 19]],2)&lt;$B$622,INDEX(FPL_Results_Extract[Gameweek 19],MATCH($A502,FPL_Results_Extract[[Player]:[Player]],0)),INDEX(Team_Key[[Abbreviation]:[Abbreviation]],MATCH(LEFT(INDEX(FPL_Fixtures_Extract[],MATCH($A502,FPL_Fixtures_Extract[[Player]:[Player]],0),MATCH(FPL_Combined[[#Headers],[Gameweek 19]],FPL_Fixtures_Extract[#Headers],0)),LEN(INDEX(FPL_Fixtures_Extract[],MATCH($A502,FPL_Fixtures_Extract[[Player]:[Player]],0),MATCH(FPL_Combined[[#Headers],[Gameweek 19]],FPL_Fixtures_Extract[#Headers],0)))-4),Team_Key[[Full Name]:[Full Name]],0))&amp;RIGHT(INDEX(FPL_Fixtures_Extract[],MATCH($A502,FPL_Fixtures_Extract[[Player]:[Player]],0),MATCH(FPL_Combined[[#Headers],[Gameweek 19]],FPL_Fixtures_Extract[#Headers],0)),3))</f>
        <v>SOU(H) 2-1</v>
      </c>
      <c r="U502" t="str">
        <f ca="1">IF(RIGHT(FPL_Combined[[#Headers],[Gameweek 20]],2)&lt;$B$622,INDEX(FPL_Results_Extract[Gameweek 20],MATCH($A502,FPL_Results_Extract[[Player]:[Player]],0)),INDEX(Team_Key[[Abbreviation]:[Abbreviation]],MATCH(LEFT(INDEX(FPL_Fixtures_Extract[],MATCH($A502,FPL_Fixtures_Extract[[Player]:[Player]],0),MATCH(FPL_Combined[[#Headers],[Gameweek 20]],FPL_Fixtures_Extract[#Headers],0)),LEN(INDEX(FPL_Fixtures_Extract[],MATCH($A502,FPL_Fixtures_Extract[[Player]:[Player]],0),MATCH(FPL_Combined[[#Headers],[Gameweek 20]],FPL_Fixtures_Extract[#Headers],0)))-4),Team_Key[[Full Name]:[Full Name]],0))&amp;RIGHT(INDEX(FPL_Fixtures_Extract[],MATCH($A502,FPL_Fixtures_Extract[[Player]:[Player]],0),MATCH(FPL_Combined[[#Headers],[Gameweek 20]],FPL_Fixtures_Extract[#Headers],0)),3))</f>
        <v>LIV(H) 2-0</v>
      </c>
      <c r="V502" t="str">
        <f ca="1">IF(RIGHT(FPL_Combined[[#Headers],[Gameweek 21]],2)&lt;$B$622,INDEX(FPL_Results_Extract[Gameweek 21],MATCH($A502,FPL_Results_Extract[[Player]:[Player]],0)),INDEX(Team_Key[[Abbreviation]:[Abbreviation]],MATCH(LEFT(INDEX(FPL_Fixtures_Extract[],MATCH($A502,FPL_Fixtures_Extract[[Player]:[Player]],0),MATCH(FPL_Combined[[#Headers],[Gameweek 21]],FPL_Fixtures_Extract[#Headers],0)),LEN(INDEX(FPL_Fixtures_Extract[],MATCH($A502,FPL_Fixtures_Extract[[Player]:[Player]],0),MATCH(FPL_Combined[[#Headers],[Gameweek 21]],FPL_Fixtures_Extract[#Headers],0)))-4),Team_Key[[Full Name]:[Full Name]],0))&amp;RIGHT(INDEX(FPL_Fixtures_Extract[],MATCH($A502,FPL_Fixtures_Extract[[Player]:[Player]],0),MATCH(FPL_Combined[[#Headers],[Gameweek 21]],FPL_Fixtures_Extract[#Headers],0)),3))</f>
        <v>BOU(A) 3-1</v>
      </c>
      <c r="W502" t="str">
        <f ca="1">IF(RIGHT(FPL_Combined[[#Headers],[Gameweek 22]],2)&lt;$B$622,INDEX(FPL_Results_Extract[Gameweek 22],MATCH($A502,FPL_Results_Extract[[Player]:[Player]],0)),INDEX(Team_Key[[Abbreviation]:[Abbreviation]],MATCH(LEFT(INDEX(FPL_Fixtures_Extract[],MATCH($A502,FPL_Fixtures_Extract[[Player]:[Player]],0),MATCH(FPL_Combined[[#Headers],[Gameweek 22]],FPL_Fixtures_Extract[#Headers],0)),LEN(INDEX(FPL_Fixtures_Extract[],MATCH($A502,FPL_Fixtures_Extract[[Player]:[Player]],0),MATCH(FPL_Combined[[#Headers],[Gameweek 22]],FPL_Fixtures_Extract[#Headers],0)))-4),Team_Key[[Full Name]:[Full Name]],0))&amp;RIGHT(INDEX(FPL_Fixtures_Extract[],MATCH($A502,FPL_Fixtures_Extract[[Player]:[Player]],0),MATCH(FPL_Combined[[#Headers],[Gameweek 22]],FPL_Fixtures_Extract[#Headers],0)),3))</f>
        <v>NEW(A) 1-2</v>
      </c>
      <c r="X502" t="str">
        <f ca="1">IF(RIGHT(FPL_Combined[[#Headers],[Gameweek 23]],2)&lt;$B$622,INDEX(FPL_Results_Extract[Gameweek 23],MATCH($A502,FPL_Results_Extract[[Player]:[Player]],0)),INDEX(Team_Key[[Abbreviation]:[Abbreviation]],MATCH(LEFT(INDEX(FPL_Fixtures_Extract[],MATCH($A502,FPL_Fixtures_Extract[[Player]:[Player]],0),MATCH(FPL_Combined[[#Headers],[Gameweek 23]],FPL_Fixtures_Extract[#Headers],0)),LEN(INDEX(FPL_Fixtures_Extract[],MATCH($A502,FPL_Fixtures_Extract[[Player]:[Player]],0),MATCH(FPL_Combined[[#Headers],[Gameweek 23]],FPL_Fixtures_Extract[#Headers],0)))-4),Team_Key[[Full Name]:[Full Name]],0))&amp;RIGHT(INDEX(FPL_Fixtures_Extract[],MATCH($A502,FPL_Fixtures_Extract[[Player]:[Player]],0),MATCH(FPL_Combined[[#Headers],[Gameweek 23]],FPL_Fixtures_Extract[#Headers],0)),3))</f>
        <v>MCI(H) 2-2</v>
      </c>
      <c r="Y502" t="str">
        <f ca="1">IF(RIGHT(FPL_Combined[[#Headers],[Gameweek 24]],2)&lt;$B$622,INDEX(FPL_Results_Extract[Team],MATCH($A502,FPL_Results_Extract[[Player]:[Player]],0)),INDEX(Team_Key[[Abbreviation]:[Abbreviation]],MATCH(LEFT(INDEX(FPL_Fixtures_Extract[],MATCH($A502,FPL_Fixtures_Extract[[Player]:[Player]],0),MATCH(FPL_Combined[[#Headers],[Gameweek 24]],FPL_Fixtures_Extract[#Headers],0)),LEN(INDEX(FPL_Fixtures_Extract[],MATCH($A502,FPL_Fixtures_Extract[[Player]:[Player]],0),MATCH(FPL_Combined[[#Headers],[Gameweek 24]],FPL_Fixtures_Extract[#Headers],0)))-4),Team_Key[[Full Name]:[Full Name]],0))&amp;RIGHT(INDEX(FPL_Fixtures_Extract[],MATCH($A502,FPL_Fixtures_Extract[[Player]:[Player]],0),MATCH(FPL_Combined[[#Headers],[Gameweek 24]],FPL_Fixtures_Extract[#Headers],0)),3))</f>
        <v>WHU</v>
      </c>
      <c r="Z502" t="str">
        <f ca="1">IF(RIGHT(FPL_Combined[[#Headers],[Gameweek 25]],2)&lt;$B$622,INDEX(FPL_Results_Extract[Player],MATCH($A502,FPL_Results_Extract[[Player]:[Player]],0)),INDEX(Team_Key[[Abbreviation]:[Abbreviation]],MATCH(LEFT(INDEX(FPL_Fixtures_Extract[],MATCH($A502,FPL_Fixtures_Extract[[Player]:[Player]],0),MATCH(FPL_Combined[[#Headers],[Gameweek 25]],FPL_Fixtures_Extract[#Headers],0)),LEN(INDEX(FPL_Fixtures_Extract[],MATCH($A502,FPL_Fixtures_Extract[[Player]:[Player]],0),MATCH(FPL_Combined[[#Headers],[Gameweek 25]],FPL_Fixtures_Extract[#Headers],0)))-4),Team_Key[[Full Name]:[Full Name]],0))&amp;RIGHT(INDEX(FPL_Fixtures_Extract[],MATCH($A502,FPL_Fixtures_Extract[[Player]:[Player]],0),MATCH(FPL_Combined[[#Headers],[Gameweek 25]],FPL_Fixtures_Extract[#Headers],0)),3))</f>
        <v>Samuelsen</v>
      </c>
      <c r="AA502" t="str">
        <f ca="1">IF(RIGHT(FPL_Combined[[#Headers],[Gameweek 26]],2)&lt;$B$622,INDEX(FPL_Results_Extract[Gameweek 01],MATCH($A502,FPL_Results_Extract[[Player]:[Player]],0)),INDEX(Team_Key[[Abbreviation]:[Abbreviation]],MATCH(LEFT(INDEX(FPL_Fixtures_Extract[],MATCH($A502,FPL_Fixtures_Extract[[Player]:[Player]],0),MATCH(FPL_Combined[[#Headers],[Gameweek 26]],FPL_Fixtures_Extract[#Headers],0)),LEN(INDEX(FPL_Fixtures_Extract[],MATCH($A502,FPL_Fixtures_Extract[[Player]:[Player]],0),MATCH(FPL_Combined[[#Headers],[Gameweek 26]],FPL_Fixtures_Extract[#Headers],0)))-4),Team_Key[[Full Name]:[Full Name]],0))&amp;RIGHT(INDEX(FPL_Fixtures_Extract[],MATCH($A502,FPL_Fixtures_Extract[[Player]:[Player]],0),MATCH(FPL_Combined[[#Headers],[Gameweek 26]],FPL_Fixtures_Extract[#Headers],0)),3))</f>
        <v>ARS(A) 2-0</v>
      </c>
      <c r="AB502" t="str">
        <f ca="1">IF(RIGHT(FPL_Combined[[#Headers],[Gameweek 27]],2)&lt;$B$622,INDEX(FPL_Results_Extract[Gameweek 02],MATCH($A502,FPL_Results_Extract[[Player]:[Player]],0)),INDEX(Team_Key[[Abbreviation]:[Abbreviation]],MATCH(LEFT(INDEX(FPL_Fixtures_Extract[],MATCH($A502,FPL_Fixtures_Extract[[Player]:[Player]],0),MATCH(FPL_Combined[[#Headers],[Gameweek 27]],FPL_Fixtures_Extract[#Headers],0)),LEN(INDEX(FPL_Fixtures_Extract[],MATCH($A502,FPL_Fixtures_Extract[[Player]:[Player]],0),MATCH(FPL_Combined[[#Headers],[Gameweek 27]],FPL_Fixtures_Extract[#Headers],0)))-4),Team_Key[[Full Name]:[Full Name]],0))&amp;RIGHT(INDEX(FPL_Fixtures_Extract[],MATCH($A502,FPL_Fixtures_Extract[[Player]:[Player]],0),MATCH(FPL_Combined[[#Headers],[Gameweek 27]],FPL_Fixtures_Extract[#Headers],0)),3))</f>
        <v>LEI(H) 1-2</v>
      </c>
      <c r="AC502" t="str">
        <f ca="1">IF(RIGHT(FPL_Combined[[#Headers],[Gameweek 28]],2)&lt;$B$622,INDEX(FPL_Results_Extract[Gameweek 03],MATCH($A502,FPL_Results_Extract[[Player]:[Player]],0)),INDEX(Team_Key[[Abbreviation]:[Abbreviation]],MATCH(LEFT(INDEX(FPL_Fixtures_Extract[],MATCH($A502,FPL_Fixtures_Extract[[Player]:[Player]],0),MATCH(FPL_Combined[[#Headers],[Gameweek 28]],FPL_Fixtures_Extract[#Headers],0)),LEN(INDEX(FPL_Fixtures_Extract[],MATCH($A502,FPL_Fixtures_Extract[[Player]:[Player]],0),MATCH(FPL_Combined[[#Headers],[Gameweek 28]],FPL_Fixtures_Extract[#Headers],0)))-4),Team_Key[[Full Name]:[Full Name]],0))&amp;RIGHT(INDEX(FPL_Fixtures_Extract[],MATCH($A502,FPL_Fixtures_Extract[[Player]:[Player]],0),MATCH(FPL_Combined[[#Headers],[Gameweek 28]],FPL_Fixtures_Extract[#Headers],0)),3))</f>
        <v>BOU(H) 3-4</v>
      </c>
      <c r="AD502" t="str">
        <f ca="1">IF(RIGHT(FPL_Combined[[#Headers],[Gameweek 29]],2)&lt;$B$622,INDEX(FPL_Results_Extract[Gameweek 04],MATCH($A502,FPL_Results_Extract[[Player]:[Player]],0)),INDEX(Team_Key[[Abbreviation]:[Abbreviation]],MATCH(LEFT(INDEX(FPL_Fixtures_Extract[],MATCH($A502,FPL_Fixtures_Extract[[Player]:[Player]],0),MATCH(FPL_Combined[[#Headers],[Gameweek 29]],FPL_Fixtures_Extract[#Headers],0)),LEN(INDEX(FPL_Fixtures_Extract[],MATCH($A502,FPL_Fixtures_Extract[[Player]:[Player]],0),MATCH(FPL_Combined[[#Headers],[Gameweek 29]],FPL_Fixtures_Extract[#Headers],0)))-4),Team_Key[[Full Name]:[Full Name]],0))&amp;RIGHT(INDEX(FPL_Fixtures_Extract[],MATCH($A502,FPL_Fixtures_Extract[[Player]:[Player]],0),MATCH(FPL_Combined[[#Headers],[Gameweek 29]],FPL_Fixtures_Extract[#Headers],0)),3))</f>
        <v>EVE(A)</v>
      </c>
      <c r="AE502" t="e">
        <f ca="1">IF(RIGHT(FPL_Combined[[#Headers],[Gameweek 30]],2)&lt;$B$622,INDEX(FPL_Results_Extract[Gameweek 05],MATCH($A502,FPL_Results_Extract[[Player]:[Player]],0)),INDEX(Team_Key[[Abbreviation]:[Abbreviation]],MATCH(LEFT(INDEX(FPL_Fixtures_Extract[],MATCH($A502,FPL_Fixtures_Extract[[Player]:[Player]],0),MATCH(FPL_Combined[[#Headers],[Gameweek 30]],FPL_Fixtures_Extract[#Headers],0)),LEN(INDEX(FPL_Fixtures_Extract[],MATCH($A502,FPL_Fixtures_Extract[[Player]:[Player]],0),MATCH(FPL_Combined[[#Headers],[Gameweek 30]],FPL_Fixtures_Extract[#Headers],0)))-4),Team_Key[[Full Name]:[Full Name]],0))&amp;RIGHT(INDEX(FPL_Fixtures_Extract[],MATCH($A502,FPL_Fixtures_Extract[[Player]:[Player]],0),MATCH(FPL_Combined[[#Headers],[Gameweek 30]],FPL_Fixtures_Extract[#Headers],0)),3))</f>
        <v>#VALUE!</v>
      </c>
      <c r="AF502" t="str">
        <f ca="1">IF(RIGHT(FPL_Combined[[#Headers],[Gameweek 31]],2)&lt;$B$622,INDEX(FPL_Results_Extract[Gameweek 06],MATCH($A502,FPL_Results_Extract[[Player]:[Player]],0)),INDEX(Team_Key[[Abbreviation]:[Abbreviation]],MATCH(LEFT(INDEX(FPL_Fixtures_Extract[],MATCH($A502,FPL_Fixtures_Extract[[Player]:[Player]],0),MATCH(FPL_Combined[[#Headers],[Gameweek 31]],FPL_Fixtures_Extract[#Headers],0)),LEN(INDEX(FPL_Fixtures_Extract[],MATCH($A502,FPL_Fixtures_Extract[[Player]:[Player]],0),MATCH(FPL_Combined[[#Headers],[Gameweek 31]],FPL_Fixtures_Extract[#Headers],0)))-4),Team_Key[[Full Name]:[Full Name]],0))&amp;RIGHT(INDEX(FPL_Fixtures_Extract[],MATCH($A502,FPL_Fixtures_Extract[[Player]:[Player]],0),MATCH(FPL_Combined[[#Headers],[Gameweek 31]],FPL_Fixtures_Extract[#Headers],0)),3))</f>
        <v>CHE(A)</v>
      </c>
      <c r="AG502" t="str">
        <f ca="1">IF(RIGHT(FPL_Combined[[#Headers],[Gameweek 32]],2)&lt;$B$622,INDEX(FPL_Results_Extract[Gameweek 07],MATCH($A502,FPL_Results_Extract[[Player]:[Player]],0)),INDEX(Team_Key[[Abbreviation]:[Abbreviation]],MATCH(LEFT(INDEX(FPL_Fixtures_Extract[],MATCH($A502,FPL_Fixtures_Extract[[Player]:[Player]],0),MATCH(FPL_Combined[[#Headers],[Gameweek 32]],FPL_Fixtures_Extract[#Headers],0)),LEN(INDEX(FPL_Fixtures_Extract[],MATCH($A502,FPL_Fixtures_Extract[[Player]:[Player]],0),MATCH(FPL_Combined[[#Headers],[Gameweek 32]],FPL_Fixtures_Extract[#Headers],0)))-4),Team_Key[[Full Name]:[Full Name]],0))&amp;RIGHT(INDEX(FPL_Fixtures_Extract[],MATCH($A502,FPL_Fixtures_Extract[[Player]:[Player]],0),MATCH(FPL_Combined[[#Headers],[Gameweek 32]],FPL_Fixtures_Extract[#Headers],0)),3))</f>
        <v>CRY(H)</v>
      </c>
      <c r="AH502" t="str">
        <f ca="1">IF(RIGHT(FPL_Combined[[#Headers],[Gameweek 33]],2)&lt;$B$622,INDEX(FPL_Results_Extract[Gameweek 08],MATCH($A502,FPL_Results_Extract[[Player]:[Player]],0)),INDEX(Team_Key[[Abbreviation]:[Abbreviation]],MATCH(LEFT(INDEX(FPL_Fixtures_Extract[],MATCH($A502,FPL_Fixtures_Extract[[Player]:[Player]],0),MATCH(FPL_Combined[[#Headers],[Gameweek 33]],FPL_Fixtures_Extract[#Headers],0)),LEN(INDEX(FPL_Fixtures_Extract[],MATCH($A502,FPL_Fixtures_Extract[[Player]:[Player]],0),MATCH(FPL_Combined[[#Headers],[Gameweek 33]],FPL_Fixtures_Extract[#Headers],0)))-4),Team_Key[[Full Name]:[Full Name]],0))&amp;RIGHT(INDEX(FPL_Fixtures_Extract[],MATCH($A502,FPL_Fixtures_Extract[[Player]:[Player]],0),MATCH(FPL_Combined[[#Headers],[Gameweek 33]],FPL_Fixtures_Extract[#Headers],0)),3))</f>
        <v>ARS(H)</v>
      </c>
      <c r="AI502" t="str">
        <f ca="1">IF(RIGHT(FPL_Combined[[#Headers],[Gameweek 34]],2)&lt;$B$622,INDEX(FPL_Results_Extract[Gameweek 09],MATCH($A502,FPL_Results_Extract[[Player]:[Player]],0)),INDEX(Team_Key[[Abbreviation]:[Abbreviation]],MATCH(LEFT(INDEX(FPL_Fixtures_Extract[],MATCH($A502,FPL_Fixtures_Extract[[Player]:[Player]],0),MATCH(FPL_Combined[[#Headers],[Gameweek 34]],FPL_Fixtures_Extract[#Headers],0)),LEN(INDEX(FPL_Fixtures_Extract[],MATCH($A502,FPL_Fixtures_Extract[[Player]:[Player]],0),MATCH(FPL_Combined[[#Headers],[Gameweek 34]],FPL_Fixtures_Extract[#Headers],0)))-4),Team_Key[[Full Name]:[Full Name]],0))&amp;RIGHT(INDEX(FPL_Fixtures_Extract[],MATCH($A502,FPL_Fixtures_Extract[[Player]:[Player]],0),MATCH(FPL_Combined[[#Headers],[Gameweek 34]],FPL_Fixtures_Extract[#Headers],0)),3))</f>
        <v>LEI(A)</v>
      </c>
      <c r="AJ502" t="e">
        <f ca="1">IF(RIGHT(FPL_Combined[[#Headers],[Gameweek 35]],2)&lt;$B$622,INDEX(FPL_Results_Extract[Gameweek 10],MATCH($A502,FPL_Results_Extract[[Player]:[Player]],0)),INDEX(Team_Key[[Abbreviation]:[Abbreviation]],MATCH(LEFT(INDEX(FPL_Fixtures_Extract[],MATCH($A502,FPL_Fixtures_Extract[[Player]:[Player]],0),MATCH(FPL_Combined[[#Headers],[Gameweek 35]],FPL_Fixtures_Extract[#Headers],0)),LEN(INDEX(FPL_Fixtures_Extract[],MATCH($A502,FPL_Fixtures_Extract[[Player]:[Player]],0),MATCH(FPL_Combined[[#Headers],[Gameweek 35]],FPL_Fixtures_Extract[#Headers],0)))-4),Team_Key[[Full Name]:[Full Name]],0))&amp;RIGHT(INDEX(FPL_Fixtures_Extract[],MATCH($A502,FPL_Fixtures_Extract[[Player]:[Player]],0),MATCH(FPL_Combined[[#Headers],[Gameweek 35]],FPL_Fixtures_Extract[#Headers],0)),3))</f>
        <v>#VALUE!</v>
      </c>
      <c r="AK502" t="str">
        <f ca="1">IF(RIGHT(FPL_Combined[[#Headers],[Gameweek 36]],2)&lt;$B$622,INDEX(FPL_Results_Extract[Gameweek 11],MATCH($A502,FPL_Results_Extract[[Player]:[Player]],0)),INDEX(Team_Key[[Abbreviation]:[Abbreviation]],MATCH(LEFT(INDEX(FPL_Fixtures_Extract[],MATCH($A502,FPL_Fixtures_Extract[[Player]:[Player]],0),MATCH(FPL_Combined[[#Headers],[Gameweek 36]],FPL_Fixtures_Extract[#Headers],0)),LEN(INDEX(FPL_Fixtures_Extract[],MATCH($A502,FPL_Fixtures_Extract[[Player]:[Player]],0),MATCH(FPL_Combined[[#Headers],[Gameweek 36]],FPL_Fixtures_Extract[#Headers],0)))-4),Team_Key[[Full Name]:[Full Name]],0))&amp;RIGHT(INDEX(FPL_Fixtures_Extract[],MATCH($A502,FPL_Fixtures_Extract[[Player]:[Player]],0),MATCH(FPL_Combined[[#Headers],[Gameweek 36]],FPL_Fixtures_Extract[#Headers],0)),3))</f>
        <v>WBA(A)</v>
      </c>
      <c r="AL502" t="str">
        <f ca="1">IF(RIGHT(FPL_Combined[[#Headers],[Gameweek 37]],2)&lt;$B$622,INDEX(FPL_Results_Extract[Gameweek 12],MATCH($A502,FPL_Results_Extract[[Player]:[Player]],0)),INDEX(Team_Key[[Abbreviation]:[Abbreviation]],MATCH(LEFT(INDEX(FPL_Fixtures_Extract[],MATCH($A502,FPL_Fixtures_Extract[[Player]:[Player]],0),MATCH(FPL_Combined[[#Headers],[Gameweek 37]],FPL_Fixtures_Extract[#Headers],0)),LEN(INDEX(FPL_Fixtures_Extract[],MATCH($A502,FPL_Fixtures_Extract[[Player]:[Player]],0),MATCH(FPL_Combined[[#Headers],[Gameweek 37]],FPL_Fixtures_Extract[#Headers],0)))-4),Team_Key[[Full Name]:[Full Name]],0))&amp;RIGHT(INDEX(FPL_Fixtures_Extract[],MATCH($A502,FPL_Fixtures_Extract[[Player]:[Player]],0),MATCH(FPL_Combined[[#Headers],[Gameweek 37]],FPL_Fixtures_Extract[#Headers],0)),3))</f>
        <v>SWA(H)</v>
      </c>
      <c r="AM502" t="str">
        <f ca="1">IF(RIGHT(FPL_Combined[[#Headers],[Gameweek 38]],2)&lt;$B$622,INDEX(FPL_Results_Extract[Gameweek 13],MATCH($A502,FPL_Results_Extract[[Player]:[Player]],0)),INDEX(Team_Key[[Abbreviation]:[Abbreviation]],MATCH(LEFT(INDEX(FPL_Fixtures_Extract[],MATCH($A502,FPL_Fixtures_Extract[[Player]:[Player]],0),MATCH(FPL_Combined[[#Headers],[Gameweek 38]],FPL_Fixtures_Extract[#Headers],0)),LEN(INDEX(FPL_Fixtures_Extract[],MATCH($A502,FPL_Fixtures_Extract[[Player]:[Player]],0),MATCH(FPL_Combined[[#Headers],[Gameweek 38]],FPL_Fixtures_Extract[#Headers],0)))-4),Team_Key[[Full Name]:[Full Name]],0))&amp;RIGHT(INDEX(FPL_Fixtures_Extract[],MATCH($A502,FPL_Fixtures_Extract[[Player]:[Player]],0),MATCH(FPL_Combined[[#Headers],[Gameweek 38]],FPL_Fixtures_Extract[#Headers],0)),3))</f>
        <v>STK(A)</v>
      </c>
    </row>
    <row r="503" spans="1:39" x14ac:dyDescent="0.45">
      <c r="A503" t="s">
        <v>672</v>
      </c>
      <c r="B503" t="str">
        <f ca="1">IF(RIGHT(FPL_Combined[[#Headers],[Gameweek 01]],2)&lt;$B$622,INDEX(FPL_Results_Extract[Gameweek 01],MATCH($A503,FPL_Results_Extract[[Player]:[Player]],0)),INDEX(Team_Key[[Abbreviation]:[Abbreviation]],MATCH(LEFT(INDEX(FPL_Fixtures_Extract[],MATCH($A503,FPL_Fixtures_Extract[[Player]:[Player]],0),MATCH(FPL_Combined[[#Headers],[Gameweek 01]],FPL_Fixtures_Extract[#Headers],0)),LEN(INDEX(FPL_Fixtures_Extract[],MATCH($A503,FPL_Fixtures_Extract[[Player]:[Player]],0),MATCH(FPL_Combined[[#Headers],[Gameweek 01]],FPL_Fixtures_Extract[#Headers],0)))-4),Team_Key[[Full Name]:[Full Name]],0))&amp;RIGHT(INDEX(FPL_Fixtures_Extract[],MATCH($A503,FPL_Fixtures_Extract[[Player]:[Player]],0),MATCH(FPL_Combined[[#Headers],[Gameweek 01]],FPL_Fixtures_Extract[#Headers],0)),3))</f>
        <v>BOU(A) 1-0</v>
      </c>
      <c r="C503" t="str">
        <f ca="1">IF(RIGHT(FPL_Combined[[#Headers],[Gameweek 02]],2)&lt;$B$622,INDEX(FPL_Results_Extract[Gameweek 02],MATCH($A503,FPL_Results_Extract[[Player]:[Player]],0)),INDEX(Team_Key[[Abbreviation]:[Abbreviation]],MATCH(LEFT(INDEX(FPL_Fixtures_Extract[],MATCH($A503,FPL_Fixtures_Extract[[Player]:[Player]],0),MATCH(FPL_Combined[[#Headers],[Gameweek 02]],FPL_Fixtures_Extract[#Headers],0)),LEN(INDEX(FPL_Fixtures_Extract[],MATCH($A503,FPL_Fixtures_Extract[[Player]:[Player]],0),MATCH(FPL_Combined[[#Headers],[Gameweek 02]],FPL_Fixtures_Extract[#Headers],0)))-4),Team_Key[[Full Name]:[Full Name]],0))&amp;RIGHT(INDEX(FPL_Fixtures_Extract[],MATCH($A503,FPL_Fixtures_Extract[[Player]:[Player]],0),MATCH(FPL_Combined[[#Headers],[Gameweek 02]],FPL_Fixtures_Extract[#Headers],0)),3))</f>
        <v>MUN(H) 0-1</v>
      </c>
      <c r="D503" t="str">
        <f ca="1">IF(RIGHT(FPL_Combined[[#Headers],[Gameweek 03]],2)&lt;$B$622,INDEX(FPL_Results_Extract[Gameweek 03],MATCH($A503,FPL_Results_Extract[[Player]:[Player]],0)),INDEX(Team_Key[[Abbreviation]:[Abbreviation]],MATCH(LEFT(INDEX(FPL_Fixtures_Extract[],MATCH($A503,FPL_Fixtures_Extract[[Player]:[Player]],0),MATCH(FPL_Combined[[#Headers],[Gameweek 03]],FPL_Fixtures_Extract[#Headers],0)),LEN(INDEX(FPL_Fixtures_Extract[],MATCH($A503,FPL_Fixtures_Extract[[Player]:[Player]],0),MATCH(FPL_Combined[[#Headers],[Gameweek 03]],FPL_Fixtures_Extract[#Headers],0)))-4),Team_Key[[Full Name]:[Full Name]],0))&amp;RIGHT(INDEX(FPL_Fixtures_Extract[],MATCH($A503,FPL_Fixtures_Extract[[Player]:[Player]],0),MATCH(FPL_Combined[[#Headers],[Gameweek 03]],FPL_Fixtures_Extract[#Headers],0)),3))</f>
        <v>CRY(A) 1-2</v>
      </c>
      <c r="E503" t="str">
        <f ca="1">IF(RIGHT(FPL_Combined[[#Headers],[Gameweek 04]],2)&lt;$B$622,INDEX(FPL_Results_Extract[Gameweek 04],MATCH($A503,FPL_Results_Extract[[Player]:[Player]],0)),INDEX(Team_Key[[Abbreviation]:[Abbreviation]],MATCH(LEFT(INDEX(FPL_Fixtures_Extract[],MATCH($A503,FPL_Fixtures_Extract[[Player]:[Player]],0),MATCH(FPL_Combined[[#Headers],[Gameweek 04]],FPL_Fixtures_Extract[#Headers],0)),LEN(INDEX(FPL_Fixtures_Extract[],MATCH($A503,FPL_Fixtures_Extract[[Player]:[Player]],0),MATCH(FPL_Combined[[#Headers],[Gameweek 04]],FPL_Fixtures_Extract[#Headers],0)))-4),Team_Key[[Full Name]:[Full Name]],0))&amp;RIGHT(INDEX(FPL_Fixtures_Extract[],MATCH($A503,FPL_Fixtures_Extract[[Player]:[Player]],0),MATCH(FPL_Combined[[#Headers],[Gameweek 04]],FPL_Fixtures_Extract[#Headers],0)),3))</f>
        <v>SUN(H) 2-2</v>
      </c>
      <c r="F503" t="str">
        <f ca="1">IF(RIGHT(FPL_Combined[[#Headers],[Gameweek 05]],2)&lt;$B$622,INDEX(FPL_Results_Extract[Gameweek 05],MATCH($A503,FPL_Results_Extract[[Player]:[Player]],0)),INDEX(Team_Key[[Abbreviation]:[Abbreviation]],MATCH(LEFT(INDEX(FPL_Fixtures_Extract[],MATCH($A503,FPL_Fixtures_Extract[[Player]:[Player]],0),MATCH(FPL_Combined[[#Headers],[Gameweek 05]],FPL_Fixtures_Extract[#Headers],0)),LEN(INDEX(FPL_Fixtures_Extract[],MATCH($A503,FPL_Fixtures_Extract[[Player]:[Player]],0),MATCH(FPL_Combined[[#Headers],[Gameweek 05]],FPL_Fixtures_Extract[#Headers],0)))-4),Team_Key[[Full Name]:[Full Name]],0))&amp;RIGHT(INDEX(FPL_Fixtures_Extract[],MATCH($A503,FPL_Fixtures_Extract[[Player]:[Player]],0),MATCH(FPL_Combined[[#Headers],[Gameweek 05]],FPL_Fixtures_Extract[#Headers],0)),3))</f>
        <v>LEI(A) 2-3</v>
      </c>
      <c r="G503" t="str">
        <f ca="1">IF(RIGHT(FPL_Combined[[#Headers],[Gameweek 06]],2)&lt;$B$622,INDEX(FPL_Results_Extract[Gameweek 06],MATCH($A503,FPL_Results_Extract[[Player]:[Player]],0)),INDEX(Team_Key[[Abbreviation]:[Abbreviation]],MATCH(LEFT(INDEX(FPL_Fixtures_Extract[],MATCH($A503,FPL_Fixtures_Extract[[Player]:[Player]],0),MATCH(FPL_Combined[[#Headers],[Gameweek 06]],FPL_Fixtures_Extract[#Headers],0)),LEN(INDEX(FPL_Fixtures_Extract[],MATCH($A503,FPL_Fixtures_Extract[[Player]:[Player]],0),MATCH(FPL_Combined[[#Headers],[Gameweek 06]],FPL_Fixtures_Extract[#Headers],0)))-4),Team_Key[[Full Name]:[Full Name]],0))&amp;RIGHT(INDEX(FPL_Fixtures_Extract[],MATCH($A503,FPL_Fixtures_Extract[[Player]:[Player]],0),MATCH(FPL_Combined[[#Headers],[Gameweek 06]],FPL_Fixtures_Extract[#Headers],0)),3))</f>
        <v>WBA(H) 0-1</v>
      </c>
      <c r="H503" t="str">
        <f ca="1">IF(RIGHT(FPL_Combined[[#Headers],[Gameweek 07]],2)&lt;$B$622,INDEX(FPL_Results_Extract[Gameweek 07],MATCH($A503,FPL_Results_Extract[[Player]:[Player]],0)),INDEX(Team_Key[[Abbreviation]:[Abbreviation]],MATCH(LEFT(INDEX(FPL_Fixtures_Extract[],MATCH($A503,FPL_Fixtures_Extract[[Player]:[Player]],0),MATCH(FPL_Combined[[#Headers],[Gameweek 07]],FPL_Fixtures_Extract[#Headers],0)),LEN(INDEX(FPL_Fixtures_Extract[],MATCH($A503,FPL_Fixtures_Extract[[Player]:[Player]],0),MATCH(FPL_Combined[[#Headers],[Gameweek 07]],FPL_Fixtures_Extract[#Headers],0)))-4),Team_Key[[Full Name]:[Full Name]],0))&amp;RIGHT(INDEX(FPL_Fixtures_Extract[],MATCH($A503,FPL_Fixtures_Extract[[Player]:[Player]],0),MATCH(FPL_Combined[[#Headers],[Gameweek 07]],FPL_Fixtures_Extract[#Headers],0)),3))</f>
        <v>LIV(A) 2-3</v>
      </c>
      <c r="I503" t="str">
        <f ca="1">IF(RIGHT(FPL_Combined[[#Headers],[Gameweek 08]],2)&lt;$B$622,INDEX(FPL_Results_Extract[Gameweek 08],MATCH($A503,FPL_Results_Extract[[Player]:[Player]],0)),INDEX(Team_Key[[Abbreviation]:[Abbreviation]],MATCH(LEFT(INDEX(FPL_Fixtures_Extract[],MATCH($A503,FPL_Fixtures_Extract[[Player]:[Player]],0),MATCH(FPL_Combined[[#Headers],[Gameweek 08]],FPL_Fixtures_Extract[#Headers],0)),LEN(INDEX(FPL_Fixtures_Extract[],MATCH($A503,FPL_Fixtures_Extract[[Player]:[Player]],0),MATCH(FPL_Combined[[#Headers],[Gameweek 08]],FPL_Fixtures_Extract[#Headers],0)))-4),Team_Key[[Full Name]:[Full Name]],0))&amp;RIGHT(INDEX(FPL_Fixtures_Extract[],MATCH($A503,FPL_Fixtures_Extract[[Player]:[Player]],0),MATCH(FPL_Combined[[#Headers],[Gameweek 08]],FPL_Fixtures_Extract[#Headers],0)),3))</f>
        <v>STK(H) 0-1</v>
      </c>
      <c r="J503" t="str">
        <f ca="1">IF(RIGHT(FPL_Combined[[#Headers],[Gameweek 09]],2)&lt;$B$622,INDEX(FPL_Results_Extract[Gameweek 09],MATCH($A503,FPL_Results_Extract[[Player]:[Player]],0)),INDEX(Team_Key[[Abbreviation]:[Abbreviation]],MATCH(LEFT(INDEX(FPL_Fixtures_Extract[],MATCH($A503,FPL_Fixtures_Extract[[Player]:[Player]],0),MATCH(FPL_Combined[[#Headers],[Gameweek 09]],FPL_Fixtures_Extract[#Headers],0)),LEN(INDEX(FPL_Fixtures_Extract[],MATCH($A503,FPL_Fixtures_Extract[[Player]:[Player]],0),MATCH(FPL_Combined[[#Headers],[Gameweek 09]],FPL_Fixtures_Extract[#Headers],0)))-4),Team_Key[[Full Name]:[Full Name]],0))&amp;RIGHT(INDEX(FPL_Fixtures_Extract[],MATCH($A503,FPL_Fixtures_Extract[[Player]:[Player]],0),MATCH(FPL_Combined[[#Headers],[Gameweek 09]],FPL_Fixtures_Extract[#Headers],0)),3))</f>
        <v>CHE(A) 0-2</v>
      </c>
      <c r="K503" t="str">
        <f ca="1">IF(RIGHT(FPL_Combined[[#Headers],[Gameweek 10]],2)&lt;$B$622,INDEX(FPL_Results_Extract[Gameweek 10],MATCH($A503,FPL_Results_Extract[[Player]:[Player]],0)),INDEX(Team_Key[[Abbreviation]:[Abbreviation]],MATCH(LEFT(INDEX(FPL_Fixtures_Extract[],MATCH($A503,FPL_Fixtures_Extract[[Player]:[Player]],0),MATCH(FPL_Combined[[#Headers],[Gameweek 10]],FPL_Fixtures_Extract[#Headers],0)),LEN(INDEX(FPL_Fixtures_Extract[],MATCH($A503,FPL_Fixtures_Extract[[Player]:[Player]],0),MATCH(FPL_Combined[[#Headers],[Gameweek 10]],FPL_Fixtures_Extract[#Headers],0)))-4),Team_Key[[Full Name]:[Full Name]],0))&amp;RIGHT(INDEX(FPL_Fixtures_Extract[],MATCH($A503,FPL_Fixtures_Extract[[Player]:[Player]],0),MATCH(FPL_Combined[[#Headers],[Gameweek 10]],FPL_Fixtures_Extract[#Headers],0)),3))</f>
        <v>SWA(H) 1-2</v>
      </c>
      <c r="L503" t="str">
        <f ca="1">IF(RIGHT(FPL_Combined[[#Headers],[Gameweek 11]],2)&lt;$B$622,INDEX(FPL_Results_Extract[Gameweek 11],MATCH($A503,FPL_Results_Extract[[Player]:[Player]],0)),INDEX(Team_Key[[Abbreviation]:[Abbreviation]],MATCH(LEFT(INDEX(FPL_Fixtures_Extract[],MATCH($A503,FPL_Fixtures_Extract[[Player]:[Player]],0),MATCH(FPL_Combined[[#Headers],[Gameweek 11]],FPL_Fixtures_Extract[#Headers],0)),LEN(INDEX(FPL_Fixtures_Extract[],MATCH($A503,FPL_Fixtures_Extract[[Player]:[Player]],0),MATCH(FPL_Combined[[#Headers],[Gameweek 11]],FPL_Fixtures_Extract[#Headers],0)))-4),Team_Key[[Full Name]:[Full Name]],0))&amp;RIGHT(INDEX(FPL_Fixtures_Extract[],MATCH($A503,FPL_Fixtures_Extract[[Player]:[Player]],0),MATCH(FPL_Combined[[#Headers],[Gameweek 11]],FPL_Fixtures_Extract[#Headers],0)),3))</f>
        <v>TOT(A) 1-3</v>
      </c>
      <c r="M503" t="str">
        <f ca="1">IF(RIGHT(FPL_Combined[[#Headers],[Gameweek 12]],2)&lt;$B$622,INDEX(FPL_Results_Extract[Gameweek 12],MATCH($A503,FPL_Results_Extract[[Player]:[Player]],0)),INDEX(Team_Key[[Abbreviation]:[Abbreviation]],MATCH(LEFT(INDEX(FPL_Fixtures_Extract[],MATCH($A503,FPL_Fixtures_Extract[[Player]:[Player]],0),MATCH(FPL_Combined[[#Headers],[Gameweek 12]],FPL_Fixtures_Extract[#Headers],0)),LEN(INDEX(FPL_Fixtures_Extract[],MATCH($A503,FPL_Fixtures_Extract[[Player]:[Player]],0),MATCH(FPL_Combined[[#Headers],[Gameweek 12]],FPL_Fixtures_Extract[#Headers],0)))-4),Team_Key[[Full Name]:[Full Name]],0))&amp;RIGHT(INDEX(FPL_Fixtures_Extract[],MATCH($A503,FPL_Fixtures_Extract[[Player]:[Player]],0),MATCH(FPL_Combined[[#Headers],[Gameweek 12]],FPL_Fixtures_Extract[#Headers],0)),3))</f>
        <v>MCI(H) 0-0</v>
      </c>
      <c r="N503" t="str">
        <f ca="1">IF(RIGHT(FPL_Combined[[#Headers],[Gameweek 13]],2)&lt;$B$622,INDEX(FPL_Results_Extract[Gameweek 13],MATCH($A503,FPL_Results_Extract[[Player]:[Player]],0)),INDEX(Team_Key[[Abbreviation]:[Abbreviation]],MATCH(LEFT(INDEX(FPL_Fixtures_Extract[],MATCH($A503,FPL_Fixtures_Extract[[Player]:[Player]],0),MATCH(FPL_Combined[[#Headers],[Gameweek 13]],FPL_Fixtures_Extract[#Headers],0)),LEN(INDEX(FPL_Fixtures_Extract[],MATCH($A503,FPL_Fixtures_Extract[[Player]:[Player]],0),MATCH(FPL_Combined[[#Headers],[Gameweek 13]],FPL_Fixtures_Extract[#Headers],0)))-4),Team_Key[[Full Name]:[Full Name]],0))&amp;RIGHT(INDEX(FPL_Fixtures_Extract[],MATCH($A503,FPL_Fixtures_Extract[[Player]:[Player]],0),MATCH(FPL_Combined[[#Headers],[Gameweek 13]],FPL_Fixtures_Extract[#Headers],0)),3))</f>
        <v>EVE(A) 0-4</v>
      </c>
      <c r="O503" t="str">
        <f ca="1">IF(RIGHT(FPL_Combined[[#Headers],[Gameweek 14]],2)&lt;$B$622,INDEX(FPL_Results_Extract[Gameweek 14],MATCH($A503,FPL_Results_Extract[[Player]:[Player]],0)),INDEX(Team_Key[[Abbreviation]:[Abbreviation]],MATCH(LEFT(INDEX(FPL_Fixtures_Extract[],MATCH($A503,FPL_Fixtures_Extract[[Player]:[Player]],0),MATCH(FPL_Combined[[#Headers],[Gameweek 14]],FPL_Fixtures_Extract[#Headers],0)),LEN(INDEX(FPL_Fixtures_Extract[],MATCH($A503,FPL_Fixtures_Extract[[Player]:[Player]],0),MATCH(FPL_Combined[[#Headers],[Gameweek 14]],FPL_Fixtures_Extract[#Headers],0)))-4),Team_Key[[Full Name]:[Full Name]],0))&amp;RIGHT(INDEX(FPL_Fixtures_Extract[],MATCH($A503,FPL_Fixtures_Extract[[Player]:[Player]],0),MATCH(FPL_Combined[[#Headers],[Gameweek 14]],FPL_Fixtures_Extract[#Headers],0)),3))</f>
        <v>WAT(H) 2-3</v>
      </c>
      <c r="P503" t="str">
        <f ca="1">IF(RIGHT(FPL_Combined[[#Headers],[Gameweek 15]],2)&lt;$B$622,INDEX(FPL_Results_Extract[Gameweek 15],MATCH($A503,FPL_Results_Extract[[Player]:[Player]],0)),INDEX(Team_Key[[Abbreviation]:[Abbreviation]],MATCH(LEFT(INDEX(FPL_Fixtures_Extract[],MATCH($A503,FPL_Fixtures_Extract[[Player]:[Player]],0),MATCH(FPL_Combined[[#Headers],[Gameweek 15]],FPL_Fixtures_Extract[#Headers],0)),LEN(INDEX(FPL_Fixtures_Extract[],MATCH($A503,FPL_Fixtures_Extract[[Player]:[Player]],0),MATCH(FPL_Combined[[#Headers],[Gameweek 15]],FPL_Fixtures_Extract[#Headers],0)))-4),Team_Key[[Full Name]:[Full Name]],0))&amp;RIGHT(INDEX(FPL_Fixtures_Extract[],MATCH($A503,FPL_Fixtures_Extract[[Player]:[Player]],0),MATCH(FPL_Combined[[#Headers],[Gameweek 15]],FPL_Fixtures_Extract[#Headers],0)),3))</f>
        <v>SOU(A) 1-1</v>
      </c>
      <c r="Q503" t="str">
        <f ca="1">IF(RIGHT(FPL_Combined[[#Headers],[Gameweek 16]],2)&lt;$B$622,INDEX(FPL_Results_Extract[Gameweek 16],MATCH($A503,FPL_Results_Extract[[Player]:[Player]],0)),INDEX(Team_Key[[Abbreviation]:[Abbreviation]],MATCH(LEFT(INDEX(FPL_Fixtures_Extract[],MATCH($A503,FPL_Fixtures_Extract[[Player]:[Player]],0),MATCH(FPL_Combined[[#Headers],[Gameweek 16]],FPL_Fixtures_Extract[#Headers],0)),LEN(INDEX(FPL_Fixtures_Extract[],MATCH($A503,FPL_Fixtures_Extract[[Player]:[Player]],0),MATCH(FPL_Combined[[#Headers],[Gameweek 16]],FPL_Fixtures_Extract[#Headers],0)))-4),Team_Key[[Full Name]:[Full Name]],0))&amp;RIGHT(INDEX(FPL_Fixtures_Extract[],MATCH($A503,FPL_Fixtures_Extract[[Player]:[Player]],0),MATCH(FPL_Combined[[#Headers],[Gameweek 16]],FPL_Fixtures_Extract[#Headers],0)),3))</f>
        <v>ARS(H) 0-2</v>
      </c>
      <c r="R503" t="str">
        <f ca="1">IF(RIGHT(FPL_Combined[[#Headers],[Gameweek 17]],2)&lt;$B$622,INDEX(FPL_Results_Extract[Gameweek 17],MATCH($A503,FPL_Results_Extract[[Player]:[Player]],0)),INDEX(Team_Key[[Abbreviation]:[Abbreviation]],MATCH(LEFT(INDEX(FPL_Fixtures_Extract[],MATCH($A503,FPL_Fixtures_Extract[[Player]:[Player]],0),MATCH(FPL_Combined[[#Headers],[Gameweek 17]],FPL_Fixtures_Extract[#Headers],0)),LEN(INDEX(FPL_Fixtures_Extract[],MATCH($A503,FPL_Fixtures_Extract[[Player]:[Player]],0),MATCH(FPL_Combined[[#Headers],[Gameweek 17]],FPL_Fixtures_Extract[#Headers],0)))-4),Team_Key[[Full Name]:[Full Name]],0))&amp;RIGHT(INDEX(FPL_Fixtures_Extract[],MATCH($A503,FPL_Fixtures_Extract[[Player]:[Player]],0),MATCH(FPL_Combined[[#Headers],[Gameweek 17]],FPL_Fixtures_Extract[#Headers],0)),3))</f>
        <v>NEW(A) 1-1</v>
      </c>
      <c r="S503" t="str">
        <f ca="1">IF(RIGHT(FPL_Combined[[#Headers],[Gameweek 18]],2)&lt;$B$622,INDEX(FPL_Results_Extract[Gameweek 18],MATCH($A503,FPL_Results_Extract[[Player]:[Player]],0)),INDEX(Team_Key[[Abbreviation]:[Abbreviation]],MATCH(LEFT(INDEX(FPL_Fixtures_Extract[],MATCH($A503,FPL_Fixtures_Extract[[Player]:[Player]],0),MATCH(FPL_Combined[[#Headers],[Gameweek 18]],FPL_Fixtures_Extract[#Headers],0)),LEN(INDEX(FPL_Fixtures_Extract[],MATCH($A503,FPL_Fixtures_Extract[[Player]:[Player]],0),MATCH(FPL_Combined[[#Headers],[Gameweek 18]],FPL_Fixtures_Extract[#Headers],0)))-4),Team_Key[[Full Name]:[Full Name]],0))&amp;RIGHT(INDEX(FPL_Fixtures_Extract[],MATCH($A503,FPL_Fixtures_Extract[[Player]:[Player]],0),MATCH(FPL_Combined[[#Headers],[Gameweek 18]],FPL_Fixtures_Extract[#Headers],0)),3))</f>
        <v>WHU(H) 1-1</v>
      </c>
      <c r="T503" t="str">
        <f ca="1">IF(RIGHT(FPL_Combined[[#Headers],[Gameweek 19]],2)&lt;$B$622,INDEX(FPL_Results_Extract[Gameweek 19],MATCH($A503,FPL_Results_Extract[[Player]:[Player]],0)),INDEX(Team_Key[[Abbreviation]:[Abbreviation]],MATCH(LEFT(INDEX(FPL_Fixtures_Extract[],MATCH($A503,FPL_Fixtures_Extract[[Player]:[Player]],0),MATCH(FPL_Combined[[#Headers],[Gameweek 19]],FPL_Fixtures_Extract[#Headers],0)),LEN(INDEX(FPL_Fixtures_Extract[],MATCH($A503,FPL_Fixtures_Extract[[Player]:[Player]],0),MATCH(FPL_Combined[[#Headers],[Gameweek 19]],FPL_Fixtures_Extract[#Headers],0)))-4),Team_Key[[Full Name]:[Full Name]],0))&amp;RIGHT(INDEX(FPL_Fixtures_Extract[],MATCH($A503,FPL_Fixtures_Extract[[Player]:[Player]],0),MATCH(FPL_Combined[[#Headers],[Gameweek 19]],FPL_Fixtures_Extract[#Headers],0)),3))</f>
        <v>NOR(A) 0-2</v>
      </c>
      <c r="U503" t="str">
        <f ca="1">IF(RIGHT(FPL_Combined[[#Headers],[Gameweek 20]],2)&lt;$B$622,INDEX(FPL_Results_Extract[Gameweek 20],MATCH($A503,FPL_Results_Extract[[Player]:[Player]],0)),INDEX(Team_Key[[Abbreviation]:[Abbreviation]],MATCH(LEFT(INDEX(FPL_Fixtures_Extract[],MATCH($A503,FPL_Fixtures_Extract[[Player]:[Player]],0),MATCH(FPL_Combined[[#Headers],[Gameweek 20]],FPL_Fixtures_Extract[#Headers],0)),LEN(INDEX(FPL_Fixtures_Extract[],MATCH($A503,FPL_Fixtures_Extract[[Player]:[Player]],0),MATCH(FPL_Combined[[#Headers],[Gameweek 20]],FPL_Fixtures_Extract[#Headers],0)))-4),Team_Key[[Full Name]:[Full Name]],0))&amp;RIGHT(INDEX(FPL_Fixtures_Extract[],MATCH($A503,FPL_Fixtures_Extract[[Player]:[Player]],0),MATCH(FPL_Combined[[#Headers],[Gameweek 20]],FPL_Fixtures_Extract[#Headers],0)),3))</f>
        <v>SUN(A) 1-3</v>
      </c>
      <c r="V503" t="str">
        <f ca="1">IF(RIGHT(FPL_Combined[[#Headers],[Gameweek 21]],2)&lt;$B$622,INDEX(FPL_Results_Extract[Gameweek 21],MATCH($A503,FPL_Results_Extract[[Player]:[Player]],0)),INDEX(Team_Key[[Abbreviation]:[Abbreviation]],MATCH(LEFT(INDEX(FPL_Fixtures_Extract[],MATCH($A503,FPL_Fixtures_Extract[[Player]:[Player]],0),MATCH(FPL_Combined[[#Headers],[Gameweek 21]],FPL_Fixtures_Extract[#Headers],0)),LEN(INDEX(FPL_Fixtures_Extract[],MATCH($A503,FPL_Fixtures_Extract[[Player]:[Player]],0),MATCH(FPL_Combined[[#Headers],[Gameweek 21]],FPL_Fixtures_Extract[#Headers],0)))-4),Team_Key[[Full Name]:[Full Name]],0))&amp;RIGHT(INDEX(FPL_Fixtures_Extract[],MATCH($A503,FPL_Fixtures_Extract[[Player]:[Player]],0),MATCH(FPL_Combined[[#Headers],[Gameweek 21]],FPL_Fixtures_Extract[#Headers],0)),3))</f>
        <v>CRY(H) 1-0</v>
      </c>
      <c r="W503" t="str">
        <f ca="1">IF(RIGHT(FPL_Combined[[#Headers],[Gameweek 22]],2)&lt;$B$622,INDEX(FPL_Results_Extract[Gameweek 22],MATCH($A503,FPL_Results_Extract[[Player]:[Player]],0)),INDEX(Team_Key[[Abbreviation]:[Abbreviation]],MATCH(LEFT(INDEX(FPL_Fixtures_Extract[],MATCH($A503,FPL_Fixtures_Extract[[Player]:[Player]],0),MATCH(FPL_Combined[[#Headers],[Gameweek 22]],FPL_Fixtures_Extract[#Headers],0)),LEN(INDEX(FPL_Fixtures_Extract[],MATCH($A503,FPL_Fixtures_Extract[[Player]:[Player]],0),MATCH(FPL_Combined[[#Headers],[Gameweek 22]],FPL_Fixtures_Extract[#Headers],0)))-4),Team_Key[[Full Name]:[Full Name]],0))&amp;RIGHT(INDEX(FPL_Fixtures_Extract[],MATCH($A503,FPL_Fixtures_Extract[[Player]:[Player]],0),MATCH(FPL_Combined[[#Headers],[Gameweek 22]],FPL_Fixtures_Extract[#Headers],0)),3))</f>
        <v>LEI(H) 1-1</v>
      </c>
      <c r="X503" t="str">
        <f ca="1">IF(RIGHT(FPL_Combined[[#Headers],[Gameweek 23]],2)&lt;$B$622,INDEX(FPL_Results_Extract[Gameweek 23],MATCH($A503,FPL_Results_Extract[[Player]:[Player]],0)),INDEX(Team_Key[[Abbreviation]:[Abbreviation]],MATCH(LEFT(INDEX(FPL_Fixtures_Extract[],MATCH($A503,FPL_Fixtures_Extract[[Player]:[Player]],0),MATCH(FPL_Combined[[#Headers],[Gameweek 23]],FPL_Fixtures_Extract[#Headers],0)),LEN(INDEX(FPL_Fixtures_Extract[],MATCH($A503,FPL_Fixtures_Extract[[Player]:[Player]],0),MATCH(FPL_Combined[[#Headers],[Gameweek 23]],FPL_Fixtures_Extract[#Headers],0)))-4),Team_Key[[Full Name]:[Full Name]],0))&amp;RIGHT(INDEX(FPL_Fixtures_Extract[],MATCH($A503,FPL_Fixtures_Extract[[Player]:[Player]],0),MATCH(FPL_Combined[[#Headers],[Gameweek 23]],FPL_Fixtures_Extract[#Headers],0)),3))</f>
        <v>WBA(A) 0-0</v>
      </c>
      <c r="Y503" t="str">
        <f ca="1">IF(RIGHT(FPL_Combined[[#Headers],[Gameweek 24]],2)&lt;$B$622,INDEX(FPL_Results_Extract[Team],MATCH($A503,FPL_Results_Extract[[Player]:[Player]],0)),INDEX(Team_Key[[Abbreviation]:[Abbreviation]],MATCH(LEFT(INDEX(FPL_Fixtures_Extract[],MATCH($A503,FPL_Fixtures_Extract[[Player]:[Player]],0),MATCH(FPL_Combined[[#Headers],[Gameweek 24]],FPL_Fixtures_Extract[#Headers],0)),LEN(INDEX(FPL_Fixtures_Extract[],MATCH($A503,FPL_Fixtures_Extract[[Player]:[Player]],0),MATCH(FPL_Combined[[#Headers],[Gameweek 24]],FPL_Fixtures_Extract[#Headers],0)))-4),Team_Key[[Full Name]:[Full Name]],0))&amp;RIGHT(INDEX(FPL_Fixtures_Extract[],MATCH($A503,FPL_Fixtures_Extract[[Player]:[Player]],0),MATCH(FPL_Combined[[#Headers],[Gameweek 24]],FPL_Fixtures_Extract[#Headers],0)),3))</f>
        <v>AVL</v>
      </c>
      <c r="Z503" t="str">
        <f ca="1">IF(RIGHT(FPL_Combined[[#Headers],[Gameweek 25]],2)&lt;$B$622,INDEX(FPL_Results_Extract[Player],MATCH($A503,FPL_Results_Extract[[Player]:[Player]],0)),INDEX(Team_Key[[Abbreviation]:[Abbreviation]],MATCH(LEFT(INDEX(FPL_Fixtures_Extract[],MATCH($A503,FPL_Fixtures_Extract[[Player]:[Player]],0),MATCH(FPL_Combined[[#Headers],[Gameweek 25]],FPL_Fixtures_Extract[#Headers],0)),LEN(INDEX(FPL_Fixtures_Extract[],MATCH($A503,FPL_Fixtures_Extract[[Player]:[Player]],0),MATCH(FPL_Combined[[#Headers],[Gameweek 25]],FPL_Fixtures_Extract[#Headers],0)))-4),Team_Key[[Full Name]:[Full Name]],0))&amp;RIGHT(INDEX(FPL_Fixtures_Extract[],MATCH($A503,FPL_Fixtures_Extract[[Player]:[Player]],0),MATCH(FPL_Combined[[#Headers],[Gameweek 25]],FPL_Fixtures_Extract[#Headers],0)),3))</f>
        <v>Sánchez</v>
      </c>
      <c r="AA503" t="str">
        <f ca="1">IF(RIGHT(FPL_Combined[[#Headers],[Gameweek 26]],2)&lt;$B$622,INDEX(FPL_Results_Extract[Gameweek 01],MATCH($A503,FPL_Results_Extract[[Player]:[Player]],0)),INDEX(Team_Key[[Abbreviation]:[Abbreviation]],MATCH(LEFT(INDEX(FPL_Fixtures_Extract[],MATCH($A503,FPL_Fixtures_Extract[[Player]:[Player]],0),MATCH(FPL_Combined[[#Headers],[Gameweek 26]],FPL_Fixtures_Extract[#Headers],0)),LEN(INDEX(FPL_Fixtures_Extract[],MATCH($A503,FPL_Fixtures_Extract[[Player]:[Player]],0),MATCH(FPL_Combined[[#Headers],[Gameweek 26]],FPL_Fixtures_Extract[#Headers],0)))-4),Team_Key[[Full Name]:[Full Name]],0))&amp;RIGHT(INDEX(FPL_Fixtures_Extract[],MATCH($A503,FPL_Fixtures_Extract[[Player]:[Player]],0),MATCH(FPL_Combined[[#Headers],[Gameweek 26]],FPL_Fixtures_Extract[#Headers],0)),3))</f>
        <v>BOU(A) 1-0</v>
      </c>
      <c r="AB503" t="str">
        <f ca="1">IF(RIGHT(FPL_Combined[[#Headers],[Gameweek 27]],2)&lt;$B$622,INDEX(FPL_Results_Extract[Gameweek 02],MATCH($A503,FPL_Results_Extract[[Player]:[Player]],0)),INDEX(Team_Key[[Abbreviation]:[Abbreviation]],MATCH(LEFT(INDEX(FPL_Fixtures_Extract[],MATCH($A503,FPL_Fixtures_Extract[[Player]:[Player]],0),MATCH(FPL_Combined[[#Headers],[Gameweek 27]],FPL_Fixtures_Extract[#Headers],0)),LEN(INDEX(FPL_Fixtures_Extract[],MATCH($A503,FPL_Fixtures_Extract[[Player]:[Player]],0),MATCH(FPL_Combined[[#Headers],[Gameweek 27]],FPL_Fixtures_Extract[#Headers],0)))-4),Team_Key[[Full Name]:[Full Name]],0))&amp;RIGHT(INDEX(FPL_Fixtures_Extract[],MATCH($A503,FPL_Fixtures_Extract[[Player]:[Player]],0),MATCH(FPL_Combined[[#Headers],[Gameweek 27]],FPL_Fixtures_Extract[#Headers],0)),3))</f>
        <v>MUN(H) 0-1</v>
      </c>
      <c r="AC503" t="str">
        <f ca="1">IF(RIGHT(FPL_Combined[[#Headers],[Gameweek 28]],2)&lt;$B$622,INDEX(FPL_Results_Extract[Gameweek 03],MATCH($A503,FPL_Results_Extract[[Player]:[Player]],0)),INDEX(Team_Key[[Abbreviation]:[Abbreviation]],MATCH(LEFT(INDEX(FPL_Fixtures_Extract[],MATCH($A503,FPL_Fixtures_Extract[[Player]:[Player]],0),MATCH(FPL_Combined[[#Headers],[Gameweek 28]],FPL_Fixtures_Extract[#Headers],0)),LEN(INDEX(FPL_Fixtures_Extract[],MATCH($A503,FPL_Fixtures_Extract[[Player]:[Player]],0),MATCH(FPL_Combined[[#Headers],[Gameweek 28]],FPL_Fixtures_Extract[#Headers],0)))-4),Team_Key[[Full Name]:[Full Name]],0))&amp;RIGHT(INDEX(FPL_Fixtures_Extract[],MATCH($A503,FPL_Fixtures_Extract[[Player]:[Player]],0),MATCH(FPL_Combined[[#Headers],[Gameweek 28]],FPL_Fixtures_Extract[#Headers],0)),3))</f>
        <v>CRY(A) 1-2</v>
      </c>
      <c r="AD503" t="str">
        <f ca="1">IF(RIGHT(FPL_Combined[[#Headers],[Gameweek 29]],2)&lt;$B$622,INDEX(FPL_Results_Extract[Gameweek 04],MATCH($A503,FPL_Results_Extract[[Player]:[Player]],0)),INDEX(Team_Key[[Abbreviation]:[Abbreviation]],MATCH(LEFT(INDEX(FPL_Fixtures_Extract[],MATCH($A503,FPL_Fixtures_Extract[[Player]:[Player]],0),MATCH(FPL_Combined[[#Headers],[Gameweek 29]],FPL_Fixtures_Extract[#Headers],0)),LEN(INDEX(FPL_Fixtures_Extract[],MATCH($A503,FPL_Fixtures_Extract[[Player]:[Player]],0),MATCH(FPL_Combined[[#Headers],[Gameweek 29]],FPL_Fixtures_Extract[#Headers],0)))-4),Team_Key[[Full Name]:[Full Name]],0))&amp;RIGHT(INDEX(FPL_Fixtures_Extract[],MATCH($A503,FPL_Fixtures_Extract[[Player]:[Player]],0),MATCH(FPL_Combined[[#Headers],[Gameweek 29]],FPL_Fixtures_Extract[#Headers],0)),3))</f>
        <v>MCI(A)</v>
      </c>
      <c r="AE503" t="str">
        <f ca="1">IF(RIGHT(FPL_Combined[[#Headers],[Gameweek 30]],2)&lt;$B$622,INDEX(FPL_Results_Extract[Gameweek 05],MATCH($A503,FPL_Results_Extract[[Player]:[Player]],0)),INDEX(Team_Key[[Abbreviation]:[Abbreviation]],MATCH(LEFT(INDEX(FPL_Fixtures_Extract[],MATCH($A503,FPL_Fixtures_Extract[[Player]:[Player]],0),MATCH(FPL_Combined[[#Headers],[Gameweek 30]],FPL_Fixtures_Extract[#Headers],0)),LEN(INDEX(FPL_Fixtures_Extract[],MATCH($A503,FPL_Fixtures_Extract[[Player]:[Player]],0),MATCH(FPL_Combined[[#Headers],[Gameweek 30]],FPL_Fixtures_Extract[#Headers],0)))-4),Team_Key[[Full Name]:[Full Name]],0))&amp;RIGHT(INDEX(FPL_Fixtures_Extract[],MATCH($A503,FPL_Fixtures_Extract[[Player]:[Player]],0),MATCH(FPL_Combined[[#Headers],[Gameweek 30]],FPL_Fixtures_Extract[#Headers],0)),3))</f>
        <v>TOT(H)</v>
      </c>
      <c r="AF503" t="str">
        <f ca="1">IF(RIGHT(FPL_Combined[[#Headers],[Gameweek 31]],2)&lt;$B$622,INDEX(FPL_Results_Extract[Gameweek 06],MATCH($A503,FPL_Results_Extract[[Player]:[Player]],0)),INDEX(Team_Key[[Abbreviation]:[Abbreviation]],MATCH(LEFT(INDEX(FPL_Fixtures_Extract[],MATCH($A503,FPL_Fixtures_Extract[[Player]:[Player]],0),MATCH(FPL_Combined[[#Headers],[Gameweek 31]],FPL_Fixtures_Extract[#Headers],0)),LEN(INDEX(FPL_Fixtures_Extract[],MATCH($A503,FPL_Fixtures_Extract[[Player]:[Player]],0),MATCH(FPL_Combined[[#Headers],[Gameweek 31]],FPL_Fixtures_Extract[#Headers],0)))-4),Team_Key[[Full Name]:[Full Name]],0))&amp;RIGHT(INDEX(FPL_Fixtures_Extract[],MATCH($A503,FPL_Fixtures_Extract[[Player]:[Player]],0),MATCH(FPL_Combined[[#Headers],[Gameweek 31]],FPL_Fixtures_Extract[#Headers],0)),3))</f>
        <v>SWA(A)</v>
      </c>
      <c r="AG503" t="str">
        <f ca="1">IF(RIGHT(FPL_Combined[[#Headers],[Gameweek 32]],2)&lt;$B$622,INDEX(FPL_Results_Extract[Gameweek 07],MATCH($A503,FPL_Results_Extract[[Player]:[Player]],0)),INDEX(Team_Key[[Abbreviation]:[Abbreviation]],MATCH(LEFT(INDEX(FPL_Fixtures_Extract[],MATCH($A503,FPL_Fixtures_Extract[[Player]:[Player]],0),MATCH(FPL_Combined[[#Headers],[Gameweek 32]],FPL_Fixtures_Extract[#Headers],0)),LEN(INDEX(FPL_Fixtures_Extract[],MATCH($A503,FPL_Fixtures_Extract[[Player]:[Player]],0),MATCH(FPL_Combined[[#Headers],[Gameweek 32]],FPL_Fixtures_Extract[#Headers],0)))-4),Team_Key[[Full Name]:[Full Name]],0))&amp;RIGHT(INDEX(FPL_Fixtures_Extract[],MATCH($A503,FPL_Fixtures_Extract[[Player]:[Player]],0),MATCH(FPL_Combined[[#Headers],[Gameweek 32]],FPL_Fixtures_Extract[#Headers],0)),3))</f>
        <v>CHE(H)</v>
      </c>
      <c r="AH503" t="str">
        <f ca="1">IF(RIGHT(FPL_Combined[[#Headers],[Gameweek 33]],2)&lt;$B$622,INDEX(FPL_Results_Extract[Gameweek 08],MATCH($A503,FPL_Results_Extract[[Player]:[Player]],0)),INDEX(Team_Key[[Abbreviation]:[Abbreviation]],MATCH(LEFT(INDEX(FPL_Fixtures_Extract[],MATCH($A503,FPL_Fixtures_Extract[[Player]:[Player]],0),MATCH(FPL_Combined[[#Headers],[Gameweek 33]],FPL_Fixtures_Extract[#Headers],0)),LEN(INDEX(FPL_Fixtures_Extract[],MATCH($A503,FPL_Fixtures_Extract[[Player]:[Player]],0),MATCH(FPL_Combined[[#Headers],[Gameweek 33]],FPL_Fixtures_Extract[#Headers],0)))-4),Team_Key[[Full Name]:[Full Name]],0))&amp;RIGHT(INDEX(FPL_Fixtures_Extract[],MATCH($A503,FPL_Fixtures_Extract[[Player]:[Player]],0),MATCH(FPL_Combined[[#Headers],[Gameweek 33]],FPL_Fixtures_Extract[#Headers],0)),3))</f>
        <v>BOU(H)</v>
      </c>
      <c r="AI503" t="str">
        <f ca="1">IF(RIGHT(FPL_Combined[[#Headers],[Gameweek 34]],2)&lt;$B$622,INDEX(FPL_Results_Extract[Gameweek 09],MATCH($A503,FPL_Results_Extract[[Player]:[Player]],0)),INDEX(Team_Key[[Abbreviation]:[Abbreviation]],MATCH(LEFT(INDEX(FPL_Fixtures_Extract[],MATCH($A503,FPL_Fixtures_Extract[[Player]:[Player]],0),MATCH(FPL_Combined[[#Headers],[Gameweek 34]],FPL_Fixtures_Extract[#Headers],0)),LEN(INDEX(FPL_Fixtures_Extract[],MATCH($A503,FPL_Fixtures_Extract[[Player]:[Player]],0),MATCH(FPL_Combined[[#Headers],[Gameweek 34]],FPL_Fixtures_Extract[#Headers],0)))-4),Team_Key[[Full Name]:[Full Name]],0))&amp;RIGHT(INDEX(FPL_Fixtures_Extract[],MATCH($A503,FPL_Fixtures_Extract[[Player]:[Player]],0),MATCH(FPL_Combined[[#Headers],[Gameweek 34]],FPL_Fixtures_Extract[#Headers],0)),3))</f>
        <v>MUN(A)</v>
      </c>
      <c r="AJ503" t="str">
        <f ca="1">IF(RIGHT(FPL_Combined[[#Headers],[Gameweek 35]],2)&lt;$B$622,INDEX(FPL_Results_Extract[Gameweek 10],MATCH($A503,FPL_Results_Extract[[Player]:[Player]],0)),INDEX(Team_Key[[Abbreviation]:[Abbreviation]],MATCH(LEFT(INDEX(FPL_Fixtures_Extract[],MATCH($A503,FPL_Fixtures_Extract[[Player]:[Player]],0),MATCH(FPL_Combined[[#Headers],[Gameweek 35]],FPL_Fixtures_Extract[#Headers],0)),LEN(INDEX(FPL_Fixtures_Extract[],MATCH($A503,FPL_Fixtures_Extract[[Player]:[Player]],0),MATCH(FPL_Combined[[#Headers],[Gameweek 35]],FPL_Fixtures_Extract[#Headers],0)))-4),Team_Key[[Full Name]:[Full Name]],0))&amp;RIGHT(INDEX(FPL_Fixtures_Extract[],MATCH($A503,FPL_Fixtures_Extract[[Player]:[Player]],0),MATCH(FPL_Combined[[#Headers],[Gameweek 35]],FPL_Fixtures_Extract[#Headers],0)),3))</f>
        <v>SOU(H)</v>
      </c>
      <c r="AK503" t="str">
        <f ca="1">IF(RIGHT(FPL_Combined[[#Headers],[Gameweek 36]],2)&lt;$B$622,INDEX(FPL_Results_Extract[Gameweek 11],MATCH($A503,FPL_Results_Extract[[Player]:[Player]],0)),INDEX(Team_Key[[Abbreviation]:[Abbreviation]],MATCH(LEFT(INDEX(FPL_Fixtures_Extract[],MATCH($A503,FPL_Fixtures_Extract[[Player]:[Player]],0),MATCH(FPL_Combined[[#Headers],[Gameweek 36]],FPL_Fixtures_Extract[#Headers],0)),LEN(INDEX(FPL_Fixtures_Extract[],MATCH($A503,FPL_Fixtures_Extract[[Player]:[Player]],0),MATCH(FPL_Combined[[#Headers],[Gameweek 36]],FPL_Fixtures_Extract[#Headers],0)))-4),Team_Key[[Full Name]:[Full Name]],0))&amp;RIGHT(INDEX(FPL_Fixtures_Extract[],MATCH($A503,FPL_Fixtures_Extract[[Player]:[Player]],0),MATCH(FPL_Combined[[#Headers],[Gameweek 36]],FPL_Fixtures_Extract[#Headers],0)),3))</f>
        <v>WAT(A)</v>
      </c>
      <c r="AL503" t="str">
        <f ca="1">IF(RIGHT(FPL_Combined[[#Headers],[Gameweek 37]],2)&lt;$B$622,INDEX(FPL_Results_Extract[Gameweek 12],MATCH($A503,FPL_Results_Extract[[Player]:[Player]],0)),INDEX(Team_Key[[Abbreviation]:[Abbreviation]],MATCH(LEFT(INDEX(FPL_Fixtures_Extract[],MATCH($A503,FPL_Fixtures_Extract[[Player]:[Player]],0),MATCH(FPL_Combined[[#Headers],[Gameweek 37]],FPL_Fixtures_Extract[#Headers],0)),LEN(INDEX(FPL_Fixtures_Extract[],MATCH($A503,FPL_Fixtures_Extract[[Player]:[Player]],0),MATCH(FPL_Combined[[#Headers],[Gameweek 37]],FPL_Fixtures_Extract[#Headers],0)))-4),Team_Key[[Full Name]:[Full Name]],0))&amp;RIGHT(INDEX(FPL_Fixtures_Extract[],MATCH($A503,FPL_Fixtures_Extract[[Player]:[Player]],0),MATCH(FPL_Combined[[#Headers],[Gameweek 37]],FPL_Fixtures_Extract[#Headers],0)),3))</f>
        <v>NEW(H)</v>
      </c>
      <c r="AM503" t="str">
        <f ca="1">IF(RIGHT(FPL_Combined[[#Headers],[Gameweek 38]],2)&lt;$B$622,INDEX(FPL_Results_Extract[Gameweek 13],MATCH($A503,FPL_Results_Extract[[Player]:[Player]],0)),INDEX(Team_Key[[Abbreviation]:[Abbreviation]],MATCH(LEFT(INDEX(FPL_Fixtures_Extract[],MATCH($A503,FPL_Fixtures_Extract[[Player]:[Player]],0),MATCH(FPL_Combined[[#Headers],[Gameweek 38]],FPL_Fixtures_Extract[#Headers],0)),LEN(INDEX(FPL_Fixtures_Extract[],MATCH($A503,FPL_Fixtures_Extract[[Player]:[Player]],0),MATCH(FPL_Combined[[#Headers],[Gameweek 38]],FPL_Fixtures_Extract[#Headers],0)))-4),Team_Key[[Full Name]:[Full Name]],0))&amp;RIGHT(INDEX(FPL_Fixtures_Extract[],MATCH($A503,FPL_Fixtures_Extract[[Player]:[Player]],0),MATCH(FPL_Combined[[#Headers],[Gameweek 38]],FPL_Fixtures_Extract[#Headers],0)),3))</f>
        <v>ARS(A)</v>
      </c>
    </row>
    <row r="504" spans="1:39" x14ac:dyDescent="0.45">
      <c r="A504" t="s">
        <v>602</v>
      </c>
      <c r="B504" t="str">
        <f ca="1">IF(RIGHT(FPL_Combined[[#Headers],[Gameweek 01]],2)&lt;$B$622,INDEX(FPL_Results_Extract[Gameweek 01],MATCH($A504,FPL_Results_Extract[[Player]:[Player]],0)),INDEX(Team_Key[[Abbreviation]:[Abbreviation]],MATCH(LEFT(INDEX(FPL_Fixtures_Extract[],MATCH($A504,FPL_Fixtures_Extract[[Player]:[Player]],0),MATCH(FPL_Combined[[#Headers],[Gameweek 01]],FPL_Fixtures_Extract[#Headers],0)),LEN(INDEX(FPL_Fixtures_Extract[],MATCH($A504,FPL_Fixtures_Extract[[Player]:[Player]],0),MATCH(FPL_Combined[[#Headers],[Gameweek 01]],FPL_Fixtures_Extract[#Headers],0)))-4),Team_Key[[Full Name]:[Full Name]],0))&amp;RIGHT(INDEX(FPL_Fixtures_Extract[],MATCH($A504,FPL_Fixtures_Extract[[Player]:[Player]],0),MATCH(FPL_Combined[[#Headers],[Gameweek 01]],FPL_Fixtures_Extract[#Headers],0)),3))</f>
        <v>WHU(H) 0-2</v>
      </c>
      <c r="C504" t="str">
        <f ca="1">IF(RIGHT(FPL_Combined[[#Headers],[Gameweek 02]],2)&lt;$B$622,INDEX(FPL_Results_Extract[Gameweek 02],MATCH($A504,FPL_Results_Extract[[Player]:[Player]],0)),INDEX(Team_Key[[Abbreviation]:[Abbreviation]],MATCH(LEFT(INDEX(FPL_Fixtures_Extract[],MATCH($A504,FPL_Fixtures_Extract[[Player]:[Player]],0),MATCH(FPL_Combined[[#Headers],[Gameweek 02]],FPL_Fixtures_Extract[#Headers],0)),LEN(INDEX(FPL_Fixtures_Extract[],MATCH($A504,FPL_Fixtures_Extract[[Player]:[Player]],0),MATCH(FPL_Combined[[#Headers],[Gameweek 02]],FPL_Fixtures_Extract[#Headers],0)))-4),Team_Key[[Full Name]:[Full Name]],0))&amp;RIGHT(INDEX(FPL_Fixtures_Extract[],MATCH($A504,FPL_Fixtures_Extract[[Player]:[Player]],0),MATCH(FPL_Combined[[#Headers],[Gameweek 02]],FPL_Fixtures_Extract[#Headers],0)),3))</f>
        <v>CRY(A) 2-1</v>
      </c>
      <c r="D504" t="str">
        <f ca="1">IF(RIGHT(FPL_Combined[[#Headers],[Gameweek 03]],2)&lt;$B$622,INDEX(FPL_Results_Extract[Gameweek 03],MATCH($A504,FPL_Results_Extract[[Player]:[Player]],0)),INDEX(Team_Key[[Abbreviation]:[Abbreviation]],MATCH(LEFT(INDEX(FPL_Fixtures_Extract[],MATCH($A504,FPL_Fixtures_Extract[[Player]:[Player]],0),MATCH(FPL_Combined[[#Headers],[Gameweek 03]],FPL_Fixtures_Extract[#Headers],0)),LEN(INDEX(FPL_Fixtures_Extract[],MATCH($A504,FPL_Fixtures_Extract[[Player]:[Player]],0),MATCH(FPL_Combined[[#Headers],[Gameweek 03]],FPL_Fixtures_Extract[#Headers],0)))-4),Team_Key[[Full Name]:[Full Name]],0))&amp;RIGHT(INDEX(FPL_Fixtures_Extract[],MATCH($A504,FPL_Fixtures_Extract[[Player]:[Player]],0),MATCH(FPL_Combined[[#Headers],[Gameweek 03]],FPL_Fixtures_Extract[#Headers],0)),3))</f>
        <v>LIV(H) 0-0</v>
      </c>
      <c r="E504" t="str">
        <f ca="1">IF(RIGHT(FPL_Combined[[#Headers],[Gameweek 04]],2)&lt;$B$622,INDEX(FPL_Results_Extract[Gameweek 04],MATCH($A504,FPL_Results_Extract[[Player]:[Player]],0)),INDEX(Team_Key[[Abbreviation]:[Abbreviation]],MATCH(LEFT(INDEX(FPL_Fixtures_Extract[],MATCH($A504,FPL_Fixtures_Extract[[Player]:[Player]],0),MATCH(FPL_Combined[[#Headers],[Gameweek 04]],FPL_Fixtures_Extract[#Headers],0)),LEN(INDEX(FPL_Fixtures_Extract[],MATCH($A504,FPL_Fixtures_Extract[[Player]:[Player]],0),MATCH(FPL_Combined[[#Headers],[Gameweek 04]],FPL_Fixtures_Extract[#Headers],0)))-4),Team_Key[[Full Name]:[Full Name]],0))&amp;RIGHT(INDEX(FPL_Fixtures_Extract[],MATCH($A504,FPL_Fixtures_Extract[[Player]:[Player]],0),MATCH(FPL_Combined[[#Headers],[Gameweek 04]],FPL_Fixtures_Extract[#Headers],0)),3))</f>
        <v>NEW(A) 1-0</v>
      </c>
      <c r="F504" t="str">
        <f ca="1">IF(RIGHT(FPL_Combined[[#Headers],[Gameweek 05]],2)&lt;$B$622,INDEX(FPL_Results_Extract[Gameweek 05],MATCH($A504,FPL_Results_Extract[[Player]:[Player]],0)),INDEX(Team_Key[[Abbreviation]:[Abbreviation]],MATCH(LEFT(INDEX(FPL_Fixtures_Extract[],MATCH($A504,FPL_Fixtures_Extract[[Player]:[Player]],0),MATCH(FPL_Combined[[#Headers],[Gameweek 05]],FPL_Fixtures_Extract[#Headers],0)),LEN(INDEX(FPL_Fixtures_Extract[],MATCH($A504,FPL_Fixtures_Extract[[Player]:[Player]],0),MATCH(FPL_Combined[[#Headers],[Gameweek 05]],FPL_Fixtures_Extract[#Headers],0)))-4),Team_Key[[Full Name]:[Full Name]],0))&amp;RIGHT(INDEX(FPL_Fixtures_Extract[],MATCH($A504,FPL_Fixtures_Extract[[Player]:[Player]],0),MATCH(FPL_Combined[[#Headers],[Gameweek 05]],FPL_Fixtures_Extract[#Headers],0)),3))</f>
        <v>STK(H) 2-0</v>
      </c>
      <c r="G504" t="str">
        <f ca="1">IF(RIGHT(FPL_Combined[[#Headers],[Gameweek 06]],2)&lt;$B$622,INDEX(FPL_Results_Extract[Gameweek 06],MATCH($A504,FPL_Results_Extract[[Player]:[Player]],0)),INDEX(Team_Key[[Abbreviation]:[Abbreviation]],MATCH(LEFT(INDEX(FPL_Fixtures_Extract[],MATCH($A504,FPL_Fixtures_Extract[[Player]:[Player]],0),MATCH(FPL_Combined[[#Headers],[Gameweek 06]],FPL_Fixtures_Extract[#Headers],0)),LEN(INDEX(FPL_Fixtures_Extract[],MATCH($A504,FPL_Fixtures_Extract[[Player]:[Player]],0),MATCH(FPL_Combined[[#Headers],[Gameweek 06]],FPL_Fixtures_Extract[#Headers],0)))-4),Team_Key[[Full Name]:[Full Name]],0))&amp;RIGHT(INDEX(FPL_Fixtures_Extract[],MATCH($A504,FPL_Fixtures_Extract[[Player]:[Player]],0),MATCH(FPL_Combined[[#Headers],[Gameweek 06]],FPL_Fixtures_Extract[#Headers],0)),3))</f>
        <v>CHE(A) 0-2</v>
      </c>
      <c r="H504" t="str">
        <f ca="1">IF(RIGHT(FPL_Combined[[#Headers],[Gameweek 07]],2)&lt;$B$622,INDEX(FPL_Results_Extract[Gameweek 07],MATCH($A504,FPL_Results_Extract[[Player]:[Player]],0)),INDEX(Team_Key[[Abbreviation]:[Abbreviation]],MATCH(LEFT(INDEX(FPL_Fixtures_Extract[],MATCH($A504,FPL_Fixtures_Extract[[Player]:[Player]],0),MATCH(FPL_Combined[[#Headers],[Gameweek 07]],FPL_Fixtures_Extract[#Headers],0)),LEN(INDEX(FPL_Fixtures_Extract[],MATCH($A504,FPL_Fixtures_Extract[[Player]:[Player]],0),MATCH(FPL_Combined[[#Headers],[Gameweek 07]],FPL_Fixtures_Extract[#Headers],0)))-4),Team_Key[[Full Name]:[Full Name]],0))&amp;RIGHT(INDEX(FPL_Fixtures_Extract[],MATCH($A504,FPL_Fixtures_Extract[[Player]:[Player]],0),MATCH(FPL_Combined[[#Headers],[Gameweek 07]],FPL_Fixtures_Extract[#Headers],0)),3))</f>
        <v>LEI(A) 5-2</v>
      </c>
      <c r="I504" t="str">
        <f ca="1">IF(RIGHT(FPL_Combined[[#Headers],[Gameweek 08]],2)&lt;$B$622,INDEX(FPL_Results_Extract[Gameweek 08],MATCH($A504,FPL_Results_Extract[[Player]:[Player]],0)),INDEX(Team_Key[[Abbreviation]:[Abbreviation]],MATCH(LEFT(INDEX(FPL_Fixtures_Extract[],MATCH($A504,FPL_Fixtures_Extract[[Player]:[Player]],0),MATCH(FPL_Combined[[#Headers],[Gameweek 08]],FPL_Fixtures_Extract[#Headers],0)),LEN(INDEX(FPL_Fixtures_Extract[],MATCH($A504,FPL_Fixtures_Extract[[Player]:[Player]],0),MATCH(FPL_Combined[[#Headers],[Gameweek 08]],FPL_Fixtures_Extract[#Headers],0)))-4),Team_Key[[Full Name]:[Full Name]],0))&amp;RIGHT(INDEX(FPL_Fixtures_Extract[],MATCH($A504,FPL_Fixtures_Extract[[Player]:[Player]],0),MATCH(FPL_Combined[[#Headers],[Gameweek 08]],FPL_Fixtures_Extract[#Headers],0)),3))</f>
        <v>MUN(H) 3-0</v>
      </c>
      <c r="J504" t="str">
        <f ca="1">IF(RIGHT(FPL_Combined[[#Headers],[Gameweek 09]],2)&lt;$B$622,INDEX(FPL_Results_Extract[Gameweek 09],MATCH($A504,FPL_Results_Extract[[Player]:[Player]],0)),INDEX(Team_Key[[Abbreviation]:[Abbreviation]],MATCH(LEFT(INDEX(FPL_Fixtures_Extract[],MATCH($A504,FPL_Fixtures_Extract[[Player]:[Player]],0),MATCH(FPL_Combined[[#Headers],[Gameweek 09]],FPL_Fixtures_Extract[#Headers],0)),LEN(INDEX(FPL_Fixtures_Extract[],MATCH($A504,FPL_Fixtures_Extract[[Player]:[Player]],0),MATCH(FPL_Combined[[#Headers],[Gameweek 09]],FPL_Fixtures_Extract[#Headers],0)))-4),Team_Key[[Full Name]:[Full Name]],0))&amp;RIGHT(INDEX(FPL_Fixtures_Extract[],MATCH($A504,FPL_Fixtures_Extract[[Player]:[Player]],0),MATCH(FPL_Combined[[#Headers],[Gameweek 09]],FPL_Fixtures_Extract[#Headers],0)),3))</f>
        <v>WAT(A) 3-0</v>
      </c>
      <c r="K504" t="str">
        <f ca="1">IF(RIGHT(FPL_Combined[[#Headers],[Gameweek 10]],2)&lt;$B$622,INDEX(FPL_Results_Extract[Gameweek 10],MATCH($A504,FPL_Results_Extract[[Player]:[Player]],0)),INDEX(Team_Key[[Abbreviation]:[Abbreviation]],MATCH(LEFT(INDEX(FPL_Fixtures_Extract[],MATCH($A504,FPL_Fixtures_Extract[[Player]:[Player]],0),MATCH(FPL_Combined[[#Headers],[Gameweek 10]],FPL_Fixtures_Extract[#Headers],0)),LEN(INDEX(FPL_Fixtures_Extract[],MATCH($A504,FPL_Fixtures_Extract[[Player]:[Player]],0),MATCH(FPL_Combined[[#Headers],[Gameweek 10]],FPL_Fixtures_Extract[#Headers],0)))-4),Team_Key[[Full Name]:[Full Name]],0))&amp;RIGHT(INDEX(FPL_Fixtures_Extract[],MATCH($A504,FPL_Fixtures_Extract[[Player]:[Player]],0),MATCH(FPL_Combined[[#Headers],[Gameweek 10]],FPL_Fixtures_Extract[#Headers],0)),3))</f>
        <v>EVE(H) 2-1</v>
      </c>
      <c r="L504" t="str">
        <f ca="1">IF(RIGHT(FPL_Combined[[#Headers],[Gameweek 11]],2)&lt;$B$622,INDEX(FPL_Results_Extract[Gameweek 11],MATCH($A504,FPL_Results_Extract[[Player]:[Player]],0)),INDEX(Team_Key[[Abbreviation]:[Abbreviation]],MATCH(LEFT(INDEX(FPL_Fixtures_Extract[],MATCH($A504,FPL_Fixtures_Extract[[Player]:[Player]],0),MATCH(FPL_Combined[[#Headers],[Gameweek 11]],FPL_Fixtures_Extract[#Headers],0)),LEN(INDEX(FPL_Fixtures_Extract[],MATCH($A504,FPL_Fixtures_Extract[[Player]:[Player]],0),MATCH(FPL_Combined[[#Headers],[Gameweek 11]],FPL_Fixtures_Extract[#Headers],0)))-4),Team_Key[[Full Name]:[Full Name]],0))&amp;RIGHT(INDEX(FPL_Fixtures_Extract[],MATCH($A504,FPL_Fixtures_Extract[[Player]:[Player]],0),MATCH(FPL_Combined[[#Headers],[Gameweek 11]],FPL_Fixtures_Extract[#Headers],0)),3))</f>
        <v>SWA(A) 3-0</v>
      </c>
      <c r="M504" t="str">
        <f ca="1">IF(RIGHT(FPL_Combined[[#Headers],[Gameweek 12]],2)&lt;$B$622,INDEX(FPL_Results_Extract[Gameweek 12],MATCH($A504,FPL_Results_Extract[[Player]:[Player]],0)),INDEX(Team_Key[[Abbreviation]:[Abbreviation]],MATCH(LEFT(INDEX(FPL_Fixtures_Extract[],MATCH($A504,FPL_Fixtures_Extract[[Player]:[Player]],0),MATCH(FPL_Combined[[#Headers],[Gameweek 12]],FPL_Fixtures_Extract[#Headers],0)),LEN(INDEX(FPL_Fixtures_Extract[],MATCH($A504,FPL_Fixtures_Extract[[Player]:[Player]],0),MATCH(FPL_Combined[[#Headers],[Gameweek 12]],FPL_Fixtures_Extract[#Headers],0)))-4),Team_Key[[Full Name]:[Full Name]],0))&amp;RIGHT(INDEX(FPL_Fixtures_Extract[],MATCH($A504,FPL_Fixtures_Extract[[Player]:[Player]],0),MATCH(FPL_Combined[[#Headers],[Gameweek 12]],FPL_Fixtures_Extract[#Headers],0)),3))</f>
        <v>TOT(H) 1-1</v>
      </c>
      <c r="N504" t="str">
        <f ca="1">IF(RIGHT(FPL_Combined[[#Headers],[Gameweek 13]],2)&lt;$B$622,INDEX(FPL_Results_Extract[Gameweek 13],MATCH($A504,FPL_Results_Extract[[Player]:[Player]],0)),INDEX(Team_Key[[Abbreviation]:[Abbreviation]],MATCH(LEFT(INDEX(FPL_Fixtures_Extract[],MATCH($A504,FPL_Fixtures_Extract[[Player]:[Player]],0),MATCH(FPL_Combined[[#Headers],[Gameweek 13]],FPL_Fixtures_Extract[#Headers],0)),LEN(INDEX(FPL_Fixtures_Extract[],MATCH($A504,FPL_Fixtures_Extract[[Player]:[Player]],0),MATCH(FPL_Combined[[#Headers],[Gameweek 13]],FPL_Fixtures_Extract[#Headers],0)))-4),Team_Key[[Full Name]:[Full Name]],0))&amp;RIGHT(INDEX(FPL_Fixtures_Extract[],MATCH($A504,FPL_Fixtures_Extract[[Player]:[Player]],0),MATCH(FPL_Combined[[#Headers],[Gameweek 13]],FPL_Fixtures_Extract[#Headers],0)),3))</f>
        <v>WBA(A) 1-2</v>
      </c>
      <c r="O504" t="str">
        <f ca="1">IF(RIGHT(FPL_Combined[[#Headers],[Gameweek 14]],2)&lt;$B$622,INDEX(FPL_Results_Extract[Gameweek 14],MATCH($A504,FPL_Results_Extract[[Player]:[Player]],0)),INDEX(Team_Key[[Abbreviation]:[Abbreviation]],MATCH(LEFT(INDEX(FPL_Fixtures_Extract[],MATCH($A504,FPL_Fixtures_Extract[[Player]:[Player]],0),MATCH(FPL_Combined[[#Headers],[Gameweek 14]],FPL_Fixtures_Extract[#Headers],0)),LEN(INDEX(FPL_Fixtures_Extract[],MATCH($A504,FPL_Fixtures_Extract[[Player]:[Player]],0),MATCH(FPL_Combined[[#Headers],[Gameweek 14]],FPL_Fixtures_Extract[#Headers],0)))-4),Team_Key[[Full Name]:[Full Name]],0))&amp;RIGHT(INDEX(FPL_Fixtures_Extract[],MATCH($A504,FPL_Fixtures_Extract[[Player]:[Player]],0),MATCH(FPL_Combined[[#Headers],[Gameweek 14]],FPL_Fixtures_Extract[#Headers],0)),3))</f>
        <v>NOR(A) 1-1</v>
      </c>
      <c r="P504" t="str">
        <f ca="1">IF(RIGHT(FPL_Combined[[#Headers],[Gameweek 15]],2)&lt;$B$622,INDEX(FPL_Results_Extract[Gameweek 15],MATCH($A504,FPL_Results_Extract[[Player]:[Player]],0)),INDEX(Team_Key[[Abbreviation]:[Abbreviation]],MATCH(LEFT(INDEX(FPL_Fixtures_Extract[],MATCH($A504,FPL_Fixtures_Extract[[Player]:[Player]],0),MATCH(FPL_Combined[[#Headers],[Gameweek 15]],FPL_Fixtures_Extract[#Headers],0)),LEN(INDEX(FPL_Fixtures_Extract[],MATCH($A504,FPL_Fixtures_Extract[[Player]:[Player]],0),MATCH(FPL_Combined[[#Headers],[Gameweek 15]],FPL_Fixtures_Extract[#Headers],0)))-4),Team_Key[[Full Name]:[Full Name]],0))&amp;RIGHT(INDEX(FPL_Fixtures_Extract[],MATCH($A504,FPL_Fixtures_Extract[[Player]:[Player]],0),MATCH(FPL_Combined[[#Headers],[Gameweek 15]],FPL_Fixtures_Extract[#Headers],0)),3))</f>
        <v>SUN(H) 3-1</v>
      </c>
      <c r="Q504" t="str">
        <f ca="1">IF(RIGHT(FPL_Combined[[#Headers],[Gameweek 16]],2)&lt;$B$622,INDEX(FPL_Results_Extract[Gameweek 16],MATCH($A504,FPL_Results_Extract[[Player]:[Player]],0)),INDEX(Team_Key[[Abbreviation]:[Abbreviation]],MATCH(LEFT(INDEX(FPL_Fixtures_Extract[],MATCH($A504,FPL_Fixtures_Extract[[Player]:[Player]],0),MATCH(FPL_Combined[[#Headers],[Gameweek 16]],FPL_Fixtures_Extract[#Headers],0)),LEN(INDEX(FPL_Fixtures_Extract[],MATCH($A504,FPL_Fixtures_Extract[[Player]:[Player]],0),MATCH(FPL_Combined[[#Headers],[Gameweek 16]],FPL_Fixtures_Extract[#Headers],0)))-4),Team_Key[[Full Name]:[Full Name]],0))&amp;RIGHT(INDEX(FPL_Fixtures_Extract[],MATCH($A504,FPL_Fixtures_Extract[[Player]:[Player]],0),MATCH(FPL_Combined[[#Headers],[Gameweek 16]],FPL_Fixtures_Extract[#Headers],0)),3))</f>
        <v>AVL(A) 2-0</v>
      </c>
      <c r="R504" t="str">
        <f ca="1">IF(RIGHT(FPL_Combined[[#Headers],[Gameweek 17]],2)&lt;$B$622,INDEX(FPL_Results_Extract[Gameweek 17],MATCH($A504,FPL_Results_Extract[[Player]:[Player]],0)),INDEX(Team_Key[[Abbreviation]:[Abbreviation]],MATCH(LEFT(INDEX(FPL_Fixtures_Extract[],MATCH($A504,FPL_Fixtures_Extract[[Player]:[Player]],0),MATCH(FPL_Combined[[#Headers],[Gameweek 17]],FPL_Fixtures_Extract[#Headers],0)),LEN(INDEX(FPL_Fixtures_Extract[],MATCH($A504,FPL_Fixtures_Extract[[Player]:[Player]],0),MATCH(FPL_Combined[[#Headers],[Gameweek 17]],FPL_Fixtures_Extract[#Headers],0)))-4),Team_Key[[Full Name]:[Full Name]],0))&amp;RIGHT(INDEX(FPL_Fixtures_Extract[],MATCH($A504,FPL_Fixtures_Extract[[Player]:[Player]],0),MATCH(FPL_Combined[[#Headers],[Gameweek 17]],FPL_Fixtures_Extract[#Headers],0)),3))</f>
        <v>MCI(H) 2-1</v>
      </c>
      <c r="S504" t="str">
        <f ca="1">IF(RIGHT(FPL_Combined[[#Headers],[Gameweek 18]],2)&lt;$B$622,INDEX(FPL_Results_Extract[Gameweek 18],MATCH($A504,FPL_Results_Extract[[Player]:[Player]],0)),INDEX(Team_Key[[Abbreviation]:[Abbreviation]],MATCH(LEFT(INDEX(FPL_Fixtures_Extract[],MATCH($A504,FPL_Fixtures_Extract[[Player]:[Player]],0),MATCH(FPL_Combined[[#Headers],[Gameweek 18]],FPL_Fixtures_Extract[#Headers],0)),LEN(INDEX(FPL_Fixtures_Extract[],MATCH($A504,FPL_Fixtures_Extract[[Player]:[Player]],0),MATCH(FPL_Combined[[#Headers],[Gameweek 18]],FPL_Fixtures_Extract[#Headers],0)))-4),Team_Key[[Full Name]:[Full Name]],0))&amp;RIGHT(INDEX(FPL_Fixtures_Extract[],MATCH($A504,FPL_Fixtures_Extract[[Player]:[Player]],0),MATCH(FPL_Combined[[#Headers],[Gameweek 18]],FPL_Fixtures_Extract[#Headers],0)),3))</f>
        <v>SOU(A) 0-4</v>
      </c>
      <c r="T504" t="str">
        <f ca="1">IF(RIGHT(FPL_Combined[[#Headers],[Gameweek 19]],2)&lt;$B$622,INDEX(FPL_Results_Extract[Gameweek 19],MATCH($A504,FPL_Results_Extract[[Player]:[Player]],0)),INDEX(Team_Key[[Abbreviation]:[Abbreviation]],MATCH(LEFT(INDEX(FPL_Fixtures_Extract[],MATCH($A504,FPL_Fixtures_Extract[[Player]:[Player]],0),MATCH(FPL_Combined[[#Headers],[Gameweek 19]],FPL_Fixtures_Extract[#Headers],0)),LEN(INDEX(FPL_Fixtures_Extract[],MATCH($A504,FPL_Fixtures_Extract[[Player]:[Player]],0),MATCH(FPL_Combined[[#Headers],[Gameweek 19]],FPL_Fixtures_Extract[#Headers],0)))-4),Team_Key[[Full Name]:[Full Name]],0))&amp;RIGHT(INDEX(FPL_Fixtures_Extract[],MATCH($A504,FPL_Fixtures_Extract[[Player]:[Player]],0),MATCH(FPL_Combined[[#Headers],[Gameweek 19]],FPL_Fixtures_Extract[#Headers],0)),3))</f>
        <v>BOU(H) 2-0</v>
      </c>
      <c r="U504" t="str">
        <f ca="1">IF(RIGHT(FPL_Combined[[#Headers],[Gameweek 20]],2)&lt;$B$622,INDEX(FPL_Results_Extract[Gameweek 20],MATCH($A504,FPL_Results_Extract[[Player]:[Player]],0)),INDEX(Team_Key[[Abbreviation]:[Abbreviation]],MATCH(LEFT(INDEX(FPL_Fixtures_Extract[],MATCH($A504,FPL_Fixtures_Extract[[Player]:[Player]],0),MATCH(FPL_Combined[[#Headers],[Gameweek 20]],FPL_Fixtures_Extract[#Headers],0)),LEN(INDEX(FPL_Fixtures_Extract[],MATCH($A504,FPL_Fixtures_Extract[[Player]:[Player]],0),MATCH(FPL_Combined[[#Headers],[Gameweek 20]],FPL_Fixtures_Extract[#Headers],0)))-4),Team_Key[[Full Name]:[Full Name]],0))&amp;RIGHT(INDEX(FPL_Fixtures_Extract[],MATCH($A504,FPL_Fixtures_Extract[[Player]:[Player]],0),MATCH(FPL_Combined[[#Headers],[Gameweek 20]],FPL_Fixtures_Extract[#Headers],0)),3))</f>
        <v>NEW(H) 1-0</v>
      </c>
      <c r="V504" t="str">
        <f ca="1">IF(RIGHT(FPL_Combined[[#Headers],[Gameweek 21]],2)&lt;$B$622,INDEX(FPL_Results_Extract[Gameweek 21],MATCH($A504,FPL_Results_Extract[[Player]:[Player]],0)),INDEX(Team_Key[[Abbreviation]:[Abbreviation]],MATCH(LEFT(INDEX(FPL_Fixtures_Extract[],MATCH($A504,FPL_Fixtures_Extract[[Player]:[Player]],0),MATCH(FPL_Combined[[#Headers],[Gameweek 21]],FPL_Fixtures_Extract[#Headers],0)),LEN(INDEX(FPL_Fixtures_Extract[],MATCH($A504,FPL_Fixtures_Extract[[Player]:[Player]],0),MATCH(FPL_Combined[[#Headers],[Gameweek 21]],FPL_Fixtures_Extract[#Headers],0)))-4),Team_Key[[Full Name]:[Full Name]],0))&amp;RIGHT(INDEX(FPL_Fixtures_Extract[],MATCH($A504,FPL_Fixtures_Extract[[Player]:[Player]],0),MATCH(FPL_Combined[[#Headers],[Gameweek 21]],FPL_Fixtures_Extract[#Headers],0)),3))</f>
        <v>LIV(A) 3-3</v>
      </c>
      <c r="W504" t="str">
        <f ca="1">IF(RIGHT(FPL_Combined[[#Headers],[Gameweek 22]],2)&lt;$B$622,INDEX(FPL_Results_Extract[Gameweek 22],MATCH($A504,FPL_Results_Extract[[Player]:[Player]],0)),INDEX(Team_Key[[Abbreviation]:[Abbreviation]],MATCH(LEFT(INDEX(FPL_Fixtures_Extract[],MATCH($A504,FPL_Fixtures_Extract[[Player]:[Player]],0),MATCH(FPL_Combined[[#Headers],[Gameweek 22]],FPL_Fixtures_Extract[#Headers],0)),LEN(INDEX(FPL_Fixtures_Extract[],MATCH($A504,FPL_Fixtures_Extract[[Player]:[Player]],0),MATCH(FPL_Combined[[#Headers],[Gameweek 22]],FPL_Fixtures_Extract[#Headers],0)))-4),Team_Key[[Full Name]:[Full Name]],0))&amp;RIGHT(INDEX(FPL_Fixtures_Extract[],MATCH($A504,FPL_Fixtures_Extract[[Player]:[Player]],0),MATCH(FPL_Combined[[#Headers],[Gameweek 22]],FPL_Fixtures_Extract[#Headers],0)),3))</f>
        <v>STK(A) 0-0</v>
      </c>
      <c r="X504" t="str">
        <f ca="1">IF(RIGHT(FPL_Combined[[#Headers],[Gameweek 23]],2)&lt;$B$622,INDEX(FPL_Results_Extract[Gameweek 23],MATCH($A504,FPL_Results_Extract[[Player]:[Player]],0)),INDEX(Team_Key[[Abbreviation]:[Abbreviation]],MATCH(LEFT(INDEX(FPL_Fixtures_Extract[],MATCH($A504,FPL_Fixtures_Extract[[Player]:[Player]],0),MATCH(FPL_Combined[[#Headers],[Gameweek 23]],FPL_Fixtures_Extract[#Headers],0)),LEN(INDEX(FPL_Fixtures_Extract[],MATCH($A504,FPL_Fixtures_Extract[[Player]:[Player]],0),MATCH(FPL_Combined[[#Headers],[Gameweek 23]],FPL_Fixtures_Extract[#Headers],0)))-4),Team_Key[[Full Name]:[Full Name]],0))&amp;RIGHT(INDEX(FPL_Fixtures_Extract[],MATCH($A504,FPL_Fixtures_Extract[[Player]:[Player]],0),MATCH(FPL_Combined[[#Headers],[Gameweek 23]],FPL_Fixtures_Extract[#Headers],0)),3))</f>
        <v>CHE(H) 0-1</v>
      </c>
      <c r="Y504" t="str">
        <f ca="1">IF(RIGHT(FPL_Combined[[#Headers],[Gameweek 24]],2)&lt;$B$622,INDEX(FPL_Results_Extract[Team],MATCH($A504,FPL_Results_Extract[[Player]:[Player]],0)),INDEX(Team_Key[[Abbreviation]:[Abbreviation]],MATCH(LEFT(INDEX(FPL_Fixtures_Extract[],MATCH($A504,FPL_Fixtures_Extract[[Player]:[Player]],0),MATCH(FPL_Combined[[#Headers],[Gameweek 24]],FPL_Fixtures_Extract[#Headers],0)),LEN(INDEX(FPL_Fixtures_Extract[],MATCH($A504,FPL_Fixtures_Extract[[Player]:[Player]],0),MATCH(FPL_Combined[[#Headers],[Gameweek 24]],FPL_Fixtures_Extract[#Headers],0)))-4),Team_Key[[Full Name]:[Full Name]],0))&amp;RIGHT(INDEX(FPL_Fixtures_Extract[],MATCH($A504,FPL_Fixtures_Extract[[Player]:[Player]],0),MATCH(FPL_Combined[[#Headers],[Gameweek 24]],FPL_Fixtures_Extract[#Headers],0)),3))</f>
        <v>ARS</v>
      </c>
      <c r="Z504" t="str">
        <f ca="1">IF(RIGHT(FPL_Combined[[#Headers],[Gameweek 25]],2)&lt;$B$622,INDEX(FPL_Results_Extract[Player],MATCH($A504,FPL_Results_Extract[[Player]:[Player]],0)),INDEX(Team_Key[[Abbreviation]:[Abbreviation]],MATCH(LEFT(INDEX(FPL_Fixtures_Extract[],MATCH($A504,FPL_Fixtures_Extract[[Player]:[Player]],0),MATCH(FPL_Combined[[#Headers],[Gameweek 25]],FPL_Fixtures_Extract[#Headers],0)),LEN(INDEX(FPL_Fixtures_Extract[],MATCH($A504,FPL_Fixtures_Extract[[Player]:[Player]],0),MATCH(FPL_Combined[[#Headers],[Gameweek 25]],FPL_Fixtures_Extract[#Headers],0)))-4),Team_Key[[Full Name]:[Full Name]],0))&amp;RIGHT(INDEX(FPL_Fixtures_Extract[],MATCH($A504,FPL_Fixtures_Extract[[Player]:[Player]],0),MATCH(FPL_Combined[[#Headers],[Gameweek 25]],FPL_Fixtures_Extract[#Headers],0)),3))</f>
        <v>Sanogo</v>
      </c>
      <c r="AA504" t="str">
        <f ca="1">IF(RIGHT(FPL_Combined[[#Headers],[Gameweek 26]],2)&lt;$B$622,INDEX(FPL_Results_Extract[Gameweek 01],MATCH($A504,FPL_Results_Extract[[Player]:[Player]],0)),INDEX(Team_Key[[Abbreviation]:[Abbreviation]],MATCH(LEFT(INDEX(FPL_Fixtures_Extract[],MATCH($A504,FPL_Fixtures_Extract[[Player]:[Player]],0),MATCH(FPL_Combined[[#Headers],[Gameweek 26]],FPL_Fixtures_Extract[#Headers],0)),LEN(INDEX(FPL_Fixtures_Extract[],MATCH($A504,FPL_Fixtures_Extract[[Player]:[Player]],0),MATCH(FPL_Combined[[#Headers],[Gameweek 26]],FPL_Fixtures_Extract[#Headers],0)))-4),Team_Key[[Full Name]:[Full Name]],0))&amp;RIGHT(INDEX(FPL_Fixtures_Extract[],MATCH($A504,FPL_Fixtures_Extract[[Player]:[Player]],0),MATCH(FPL_Combined[[#Headers],[Gameweek 26]],FPL_Fixtures_Extract[#Headers],0)),3))</f>
        <v>WHU(H) 0-2</v>
      </c>
      <c r="AB504" t="str">
        <f ca="1">IF(RIGHT(FPL_Combined[[#Headers],[Gameweek 27]],2)&lt;$B$622,INDEX(FPL_Results_Extract[Gameweek 02],MATCH($A504,FPL_Results_Extract[[Player]:[Player]],0)),INDEX(Team_Key[[Abbreviation]:[Abbreviation]],MATCH(LEFT(INDEX(FPL_Fixtures_Extract[],MATCH($A504,FPL_Fixtures_Extract[[Player]:[Player]],0),MATCH(FPL_Combined[[#Headers],[Gameweek 27]],FPL_Fixtures_Extract[#Headers],0)),LEN(INDEX(FPL_Fixtures_Extract[],MATCH($A504,FPL_Fixtures_Extract[[Player]:[Player]],0),MATCH(FPL_Combined[[#Headers],[Gameweek 27]],FPL_Fixtures_Extract[#Headers],0)))-4),Team_Key[[Full Name]:[Full Name]],0))&amp;RIGHT(INDEX(FPL_Fixtures_Extract[],MATCH($A504,FPL_Fixtures_Extract[[Player]:[Player]],0),MATCH(FPL_Combined[[#Headers],[Gameweek 27]],FPL_Fixtures_Extract[#Headers],0)),3))</f>
        <v>CRY(A) 2-1</v>
      </c>
      <c r="AC504" t="str">
        <f ca="1">IF(RIGHT(FPL_Combined[[#Headers],[Gameweek 28]],2)&lt;$B$622,INDEX(FPL_Results_Extract[Gameweek 03],MATCH($A504,FPL_Results_Extract[[Player]:[Player]],0)),INDEX(Team_Key[[Abbreviation]:[Abbreviation]],MATCH(LEFT(INDEX(FPL_Fixtures_Extract[],MATCH($A504,FPL_Fixtures_Extract[[Player]:[Player]],0),MATCH(FPL_Combined[[#Headers],[Gameweek 28]],FPL_Fixtures_Extract[#Headers],0)),LEN(INDEX(FPL_Fixtures_Extract[],MATCH($A504,FPL_Fixtures_Extract[[Player]:[Player]],0),MATCH(FPL_Combined[[#Headers],[Gameweek 28]],FPL_Fixtures_Extract[#Headers],0)))-4),Team_Key[[Full Name]:[Full Name]],0))&amp;RIGHT(INDEX(FPL_Fixtures_Extract[],MATCH($A504,FPL_Fixtures_Extract[[Player]:[Player]],0),MATCH(FPL_Combined[[#Headers],[Gameweek 28]],FPL_Fixtures_Extract[#Headers],0)),3))</f>
        <v>LIV(H) 0-0</v>
      </c>
      <c r="AD504" t="str">
        <f ca="1">IF(RIGHT(FPL_Combined[[#Headers],[Gameweek 29]],2)&lt;$B$622,INDEX(FPL_Results_Extract[Gameweek 04],MATCH($A504,FPL_Results_Extract[[Player]:[Player]],0)),INDEX(Team_Key[[Abbreviation]:[Abbreviation]],MATCH(LEFT(INDEX(FPL_Fixtures_Extract[],MATCH($A504,FPL_Fixtures_Extract[[Player]:[Player]],0),MATCH(FPL_Combined[[#Headers],[Gameweek 29]],FPL_Fixtures_Extract[#Headers],0)),LEN(INDEX(FPL_Fixtures_Extract[],MATCH($A504,FPL_Fixtures_Extract[[Player]:[Player]],0),MATCH(FPL_Combined[[#Headers],[Gameweek 29]],FPL_Fixtures_Extract[#Headers],0)))-4),Team_Key[[Full Name]:[Full Name]],0))&amp;RIGHT(INDEX(FPL_Fixtures_Extract[],MATCH($A504,FPL_Fixtures_Extract[[Player]:[Player]],0),MATCH(FPL_Combined[[#Headers],[Gameweek 29]],FPL_Fixtures_Extract[#Headers],0)),3))</f>
        <v>WBA(H)</v>
      </c>
      <c r="AE504" t="str">
        <f ca="1">IF(RIGHT(FPL_Combined[[#Headers],[Gameweek 30]],2)&lt;$B$622,INDEX(FPL_Results_Extract[Gameweek 05],MATCH($A504,FPL_Results_Extract[[Player]:[Player]],0)),INDEX(Team_Key[[Abbreviation]:[Abbreviation]],MATCH(LEFT(INDEX(FPL_Fixtures_Extract[],MATCH($A504,FPL_Fixtures_Extract[[Player]:[Player]],0),MATCH(FPL_Combined[[#Headers],[Gameweek 30]],FPL_Fixtures_Extract[#Headers],0)),LEN(INDEX(FPL_Fixtures_Extract[],MATCH($A504,FPL_Fixtures_Extract[[Player]:[Player]],0),MATCH(FPL_Combined[[#Headers],[Gameweek 30]],FPL_Fixtures_Extract[#Headers],0)))-4),Team_Key[[Full Name]:[Full Name]],0))&amp;RIGHT(INDEX(FPL_Fixtures_Extract[],MATCH($A504,FPL_Fixtures_Extract[[Player]:[Player]],0),MATCH(FPL_Combined[[#Headers],[Gameweek 30]],FPL_Fixtures_Extract[#Headers],0)),3))</f>
        <v>EVE(A)</v>
      </c>
      <c r="AF504" t="str">
        <f ca="1">IF(RIGHT(FPL_Combined[[#Headers],[Gameweek 31]],2)&lt;$B$622,INDEX(FPL_Results_Extract[Gameweek 06],MATCH($A504,FPL_Results_Extract[[Player]:[Player]],0)),INDEX(Team_Key[[Abbreviation]:[Abbreviation]],MATCH(LEFT(INDEX(FPL_Fixtures_Extract[],MATCH($A504,FPL_Fixtures_Extract[[Player]:[Player]],0),MATCH(FPL_Combined[[#Headers],[Gameweek 31]],FPL_Fixtures_Extract[#Headers],0)),LEN(INDEX(FPL_Fixtures_Extract[],MATCH($A504,FPL_Fixtures_Extract[[Player]:[Player]],0),MATCH(FPL_Combined[[#Headers],[Gameweek 31]],FPL_Fixtures_Extract[#Headers],0)))-4),Team_Key[[Full Name]:[Full Name]],0))&amp;RIGHT(INDEX(FPL_Fixtures_Extract[],MATCH($A504,FPL_Fixtures_Extract[[Player]:[Player]],0),MATCH(FPL_Combined[[#Headers],[Gameweek 31]],FPL_Fixtures_Extract[#Headers],0)),3))</f>
        <v>WAT(H)</v>
      </c>
      <c r="AG504" t="str">
        <f ca="1">IF(RIGHT(FPL_Combined[[#Headers],[Gameweek 32]],2)&lt;$B$622,INDEX(FPL_Results_Extract[Gameweek 07],MATCH($A504,FPL_Results_Extract[[Player]:[Player]],0)),INDEX(Team_Key[[Abbreviation]:[Abbreviation]],MATCH(LEFT(INDEX(FPL_Fixtures_Extract[],MATCH($A504,FPL_Fixtures_Extract[[Player]:[Player]],0),MATCH(FPL_Combined[[#Headers],[Gameweek 32]],FPL_Fixtures_Extract[#Headers],0)),LEN(INDEX(FPL_Fixtures_Extract[],MATCH($A504,FPL_Fixtures_Extract[[Player]:[Player]],0),MATCH(FPL_Combined[[#Headers],[Gameweek 32]],FPL_Fixtures_Extract[#Headers],0)))-4),Team_Key[[Full Name]:[Full Name]],0))&amp;RIGHT(INDEX(FPL_Fixtures_Extract[],MATCH($A504,FPL_Fixtures_Extract[[Player]:[Player]],0),MATCH(FPL_Combined[[#Headers],[Gameweek 32]],FPL_Fixtures_Extract[#Headers],0)),3))</f>
        <v>WHU(A)</v>
      </c>
      <c r="AH504" t="str">
        <f ca="1">IF(RIGHT(FPL_Combined[[#Headers],[Gameweek 33]],2)&lt;$B$622,INDEX(FPL_Results_Extract[Gameweek 08],MATCH($A504,FPL_Results_Extract[[Player]:[Player]],0)),INDEX(Team_Key[[Abbreviation]:[Abbreviation]],MATCH(LEFT(INDEX(FPL_Fixtures_Extract[],MATCH($A504,FPL_Fixtures_Extract[[Player]:[Player]],0),MATCH(FPL_Combined[[#Headers],[Gameweek 33]],FPL_Fixtures_Extract[#Headers],0)),LEN(INDEX(FPL_Fixtures_Extract[],MATCH($A504,FPL_Fixtures_Extract[[Player]:[Player]],0),MATCH(FPL_Combined[[#Headers],[Gameweek 33]],FPL_Fixtures_Extract[#Headers],0)))-4),Team_Key[[Full Name]:[Full Name]],0))&amp;RIGHT(INDEX(FPL_Fixtures_Extract[],MATCH($A504,FPL_Fixtures_Extract[[Player]:[Player]],0),MATCH(FPL_Combined[[#Headers],[Gameweek 33]],FPL_Fixtures_Extract[#Headers],0)),3))</f>
        <v>CRY(H)</v>
      </c>
      <c r="AI504" t="str">
        <f ca="1">IF(RIGHT(FPL_Combined[[#Headers],[Gameweek 34]],2)&lt;$B$622,INDEX(FPL_Results_Extract[Gameweek 09],MATCH($A504,FPL_Results_Extract[[Player]:[Player]],0)),INDEX(Team_Key[[Abbreviation]:[Abbreviation]],MATCH(LEFT(INDEX(FPL_Fixtures_Extract[],MATCH($A504,FPL_Fixtures_Extract[[Player]:[Player]],0),MATCH(FPL_Combined[[#Headers],[Gameweek 34]],FPL_Fixtures_Extract[#Headers],0)),LEN(INDEX(FPL_Fixtures_Extract[],MATCH($A504,FPL_Fixtures_Extract[[Player]:[Player]],0),MATCH(FPL_Combined[[#Headers],[Gameweek 34]],FPL_Fixtures_Extract[#Headers],0)))-4),Team_Key[[Full Name]:[Full Name]],0))&amp;RIGHT(INDEX(FPL_Fixtures_Extract[],MATCH($A504,FPL_Fixtures_Extract[[Player]:[Player]],0),MATCH(FPL_Combined[[#Headers],[Gameweek 34]],FPL_Fixtures_Extract[#Headers],0)),3))</f>
        <v>SUN(A)</v>
      </c>
      <c r="AJ504" t="str">
        <f ca="1">IF(RIGHT(FPL_Combined[[#Headers],[Gameweek 35]],2)&lt;$B$622,INDEX(FPL_Results_Extract[Gameweek 10],MATCH($A504,FPL_Results_Extract[[Player]:[Player]],0)),INDEX(Team_Key[[Abbreviation]:[Abbreviation]],MATCH(LEFT(INDEX(FPL_Fixtures_Extract[],MATCH($A504,FPL_Fixtures_Extract[[Player]:[Player]],0),MATCH(FPL_Combined[[#Headers],[Gameweek 35]],FPL_Fixtures_Extract[#Headers],0)),LEN(INDEX(FPL_Fixtures_Extract[],MATCH($A504,FPL_Fixtures_Extract[[Player]:[Player]],0),MATCH(FPL_Combined[[#Headers],[Gameweek 35]],FPL_Fixtures_Extract[#Headers],0)))-4),Team_Key[[Full Name]:[Full Name]],0))&amp;RIGHT(INDEX(FPL_Fixtures_Extract[],MATCH($A504,FPL_Fixtures_Extract[[Player]:[Player]],0),MATCH(FPL_Combined[[#Headers],[Gameweek 35]],FPL_Fixtures_Extract[#Headers],0)),3))</f>
        <v>NOR(H)</v>
      </c>
      <c r="AK504" t="str">
        <f ca="1">IF(RIGHT(FPL_Combined[[#Headers],[Gameweek 36]],2)&lt;$B$622,INDEX(FPL_Results_Extract[Gameweek 11],MATCH($A504,FPL_Results_Extract[[Player]:[Player]],0)),INDEX(Team_Key[[Abbreviation]:[Abbreviation]],MATCH(LEFT(INDEX(FPL_Fixtures_Extract[],MATCH($A504,FPL_Fixtures_Extract[[Player]:[Player]],0),MATCH(FPL_Combined[[#Headers],[Gameweek 36]],FPL_Fixtures_Extract[#Headers],0)),LEN(INDEX(FPL_Fixtures_Extract[],MATCH($A504,FPL_Fixtures_Extract[[Player]:[Player]],0),MATCH(FPL_Combined[[#Headers],[Gameweek 36]],FPL_Fixtures_Extract[#Headers],0)))-4),Team_Key[[Full Name]:[Full Name]],0))&amp;RIGHT(INDEX(FPL_Fixtures_Extract[],MATCH($A504,FPL_Fixtures_Extract[[Player]:[Player]],0),MATCH(FPL_Combined[[#Headers],[Gameweek 36]],FPL_Fixtures_Extract[#Headers],0)),3))</f>
        <v>MCI(A)</v>
      </c>
      <c r="AL504" t="str">
        <f ca="1">IF(RIGHT(FPL_Combined[[#Headers],[Gameweek 37]],2)&lt;$B$622,INDEX(FPL_Results_Extract[Gameweek 12],MATCH($A504,FPL_Results_Extract[[Player]:[Player]],0)),INDEX(Team_Key[[Abbreviation]:[Abbreviation]],MATCH(LEFT(INDEX(FPL_Fixtures_Extract[],MATCH($A504,FPL_Fixtures_Extract[[Player]:[Player]],0),MATCH(FPL_Combined[[#Headers],[Gameweek 37]],FPL_Fixtures_Extract[#Headers],0)),LEN(INDEX(FPL_Fixtures_Extract[],MATCH($A504,FPL_Fixtures_Extract[[Player]:[Player]],0),MATCH(FPL_Combined[[#Headers],[Gameweek 37]],FPL_Fixtures_Extract[#Headers],0)))-4),Team_Key[[Full Name]:[Full Name]],0))&amp;RIGHT(INDEX(FPL_Fixtures_Extract[],MATCH($A504,FPL_Fixtures_Extract[[Player]:[Player]],0),MATCH(FPL_Combined[[#Headers],[Gameweek 37]],FPL_Fixtures_Extract[#Headers],0)),3))</f>
        <v>AVL(H)</v>
      </c>
      <c r="AM504" t="e">
        <f ca="1">IF(RIGHT(FPL_Combined[[#Headers],[Gameweek 38]],2)&lt;$B$622,INDEX(FPL_Results_Extract[Gameweek 13],MATCH($A504,FPL_Results_Extract[[Player]:[Player]],0)),INDEX(Team_Key[[Abbreviation]:[Abbreviation]],MATCH(LEFT(INDEX(FPL_Fixtures_Extract[],MATCH($A504,FPL_Fixtures_Extract[[Player]:[Player]],0),MATCH(FPL_Combined[[#Headers],[Gameweek 38]],FPL_Fixtures_Extract[#Headers],0)),LEN(INDEX(FPL_Fixtures_Extract[],MATCH($A504,FPL_Fixtures_Extract[[Player]:[Player]],0),MATCH(FPL_Combined[[#Headers],[Gameweek 38]],FPL_Fixtures_Extract[#Headers],0)))-4),Team_Key[[Full Name]:[Full Name]],0))&amp;RIGHT(INDEX(FPL_Fixtures_Extract[],MATCH($A504,FPL_Fixtures_Extract[[Player]:[Player]],0),MATCH(FPL_Combined[[#Headers],[Gameweek 38]],FPL_Fixtures_Extract[#Headers],0)),3))</f>
        <v>#VALUE!</v>
      </c>
    </row>
    <row r="505" spans="1:39" x14ac:dyDescent="0.45">
      <c r="A505" t="s">
        <v>668</v>
      </c>
      <c r="B505" t="str">
        <f ca="1">IF(RIGHT(FPL_Combined[[#Headers],[Gameweek 01]],2)&lt;$B$622,INDEX(FPL_Results_Extract[Gameweek 01],MATCH($A505,FPL_Results_Extract[[Player]:[Player]],0)),INDEX(Team_Key[[Abbreviation]:[Abbreviation]],MATCH(LEFT(INDEX(FPL_Fixtures_Extract[],MATCH($A505,FPL_Fixtures_Extract[[Player]:[Player]],0),MATCH(FPL_Combined[[#Headers],[Gameweek 01]],FPL_Fixtures_Extract[#Headers],0)),LEN(INDEX(FPL_Fixtures_Extract[],MATCH($A505,FPL_Fixtures_Extract[[Player]:[Player]],0),MATCH(FPL_Combined[[#Headers],[Gameweek 01]],FPL_Fixtures_Extract[#Headers],0)))-4),Team_Key[[Full Name]:[Full Name]],0))&amp;RIGHT(INDEX(FPL_Fixtures_Extract[],MATCH($A505,FPL_Fixtures_Extract[[Player]:[Player]],0),MATCH(FPL_Combined[[#Headers],[Gameweek 01]],FPL_Fixtures_Extract[#Headers],0)),3))</f>
        <v>SUN(H) 4-2</v>
      </c>
      <c r="C505" t="str">
        <f ca="1">IF(RIGHT(FPL_Combined[[#Headers],[Gameweek 02]],2)&lt;$B$622,INDEX(FPL_Results_Extract[Gameweek 02],MATCH($A505,FPL_Results_Extract[[Player]:[Player]],0)),INDEX(Team_Key[[Abbreviation]:[Abbreviation]],MATCH(LEFT(INDEX(FPL_Fixtures_Extract[],MATCH($A505,FPL_Fixtures_Extract[[Player]:[Player]],0),MATCH(FPL_Combined[[#Headers],[Gameweek 02]],FPL_Fixtures_Extract[#Headers],0)),LEN(INDEX(FPL_Fixtures_Extract[],MATCH($A505,FPL_Fixtures_Extract[[Player]:[Player]],0),MATCH(FPL_Combined[[#Headers],[Gameweek 02]],FPL_Fixtures_Extract[#Headers],0)))-4),Team_Key[[Full Name]:[Full Name]],0))&amp;RIGHT(INDEX(FPL_Fixtures_Extract[],MATCH($A505,FPL_Fixtures_Extract[[Player]:[Player]],0),MATCH(FPL_Combined[[#Headers],[Gameweek 02]],FPL_Fixtures_Extract[#Headers],0)),3))</f>
        <v>WHU(A) 2-1</v>
      </c>
      <c r="D505" t="str">
        <f ca="1">IF(RIGHT(FPL_Combined[[#Headers],[Gameweek 03]],2)&lt;$B$622,INDEX(FPL_Results_Extract[Gameweek 03],MATCH($A505,FPL_Results_Extract[[Player]:[Player]],0)),INDEX(Team_Key[[Abbreviation]:[Abbreviation]],MATCH(LEFT(INDEX(FPL_Fixtures_Extract[],MATCH($A505,FPL_Fixtures_Extract[[Player]:[Player]],0),MATCH(FPL_Combined[[#Headers],[Gameweek 03]],FPL_Fixtures_Extract[#Headers],0)),LEN(INDEX(FPL_Fixtures_Extract[],MATCH($A505,FPL_Fixtures_Extract[[Player]:[Player]],0),MATCH(FPL_Combined[[#Headers],[Gameweek 03]],FPL_Fixtures_Extract[#Headers],0)))-4),Team_Key[[Full Name]:[Full Name]],0))&amp;RIGHT(INDEX(FPL_Fixtures_Extract[],MATCH($A505,FPL_Fixtures_Extract[[Player]:[Player]],0),MATCH(FPL_Combined[[#Headers],[Gameweek 03]],FPL_Fixtures_Extract[#Headers],0)),3))</f>
        <v>TOT(H) 1-1</v>
      </c>
      <c r="E505" t="str">
        <f ca="1">IF(RIGHT(FPL_Combined[[#Headers],[Gameweek 04]],2)&lt;$B$622,INDEX(FPL_Results_Extract[Gameweek 04],MATCH($A505,FPL_Results_Extract[[Player]:[Player]],0)),INDEX(Team_Key[[Abbreviation]:[Abbreviation]],MATCH(LEFT(INDEX(FPL_Fixtures_Extract[],MATCH($A505,FPL_Fixtures_Extract[[Player]:[Player]],0),MATCH(FPL_Combined[[#Headers],[Gameweek 04]],FPL_Fixtures_Extract[#Headers],0)),LEN(INDEX(FPL_Fixtures_Extract[],MATCH($A505,FPL_Fixtures_Extract[[Player]:[Player]],0),MATCH(FPL_Combined[[#Headers],[Gameweek 04]],FPL_Fixtures_Extract[#Headers],0)))-4),Team_Key[[Full Name]:[Full Name]],0))&amp;RIGHT(INDEX(FPL_Fixtures_Extract[],MATCH($A505,FPL_Fixtures_Extract[[Player]:[Player]],0),MATCH(FPL_Combined[[#Headers],[Gameweek 04]],FPL_Fixtures_Extract[#Headers],0)),3))</f>
        <v>BOU(A) 1-1</v>
      </c>
      <c r="F505" t="str">
        <f ca="1">IF(RIGHT(FPL_Combined[[#Headers],[Gameweek 05]],2)&lt;$B$622,INDEX(FPL_Results_Extract[Gameweek 05],MATCH($A505,FPL_Results_Extract[[Player]:[Player]],0)),INDEX(Team_Key[[Abbreviation]:[Abbreviation]],MATCH(LEFT(INDEX(FPL_Fixtures_Extract[],MATCH($A505,FPL_Fixtures_Extract[[Player]:[Player]],0),MATCH(FPL_Combined[[#Headers],[Gameweek 05]],FPL_Fixtures_Extract[#Headers],0)),LEN(INDEX(FPL_Fixtures_Extract[],MATCH($A505,FPL_Fixtures_Extract[[Player]:[Player]],0),MATCH(FPL_Combined[[#Headers],[Gameweek 05]],FPL_Fixtures_Extract[#Headers],0)))-4),Team_Key[[Full Name]:[Full Name]],0))&amp;RIGHT(INDEX(FPL_Fixtures_Extract[],MATCH($A505,FPL_Fixtures_Extract[[Player]:[Player]],0),MATCH(FPL_Combined[[#Headers],[Gameweek 05]],FPL_Fixtures_Extract[#Headers],0)),3))</f>
        <v>AVL(H) 3-2</v>
      </c>
      <c r="G505" t="str">
        <f ca="1">IF(RIGHT(FPL_Combined[[#Headers],[Gameweek 06]],2)&lt;$B$622,INDEX(FPL_Results_Extract[Gameweek 06],MATCH($A505,FPL_Results_Extract[[Player]:[Player]],0)),INDEX(Team_Key[[Abbreviation]:[Abbreviation]],MATCH(LEFT(INDEX(FPL_Fixtures_Extract[],MATCH($A505,FPL_Fixtures_Extract[[Player]:[Player]],0),MATCH(FPL_Combined[[#Headers],[Gameweek 06]],FPL_Fixtures_Extract[#Headers],0)),LEN(INDEX(FPL_Fixtures_Extract[],MATCH($A505,FPL_Fixtures_Extract[[Player]:[Player]],0),MATCH(FPL_Combined[[#Headers],[Gameweek 06]],FPL_Fixtures_Extract[#Headers],0)))-4),Team_Key[[Full Name]:[Full Name]],0))&amp;RIGHT(INDEX(FPL_Fixtures_Extract[],MATCH($A505,FPL_Fixtures_Extract[[Player]:[Player]],0),MATCH(FPL_Combined[[#Headers],[Gameweek 06]],FPL_Fixtures_Extract[#Headers],0)),3))</f>
        <v>STK(A) 2-2</v>
      </c>
      <c r="H505" t="str">
        <f ca="1">IF(RIGHT(FPL_Combined[[#Headers],[Gameweek 07]],2)&lt;$B$622,INDEX(FPL_Results_Extract[Gameweek 07],MATCH($A505,FPL_Results_Extract[[Player]:[Player]],0)),INDEX(Team_Key[[Abbreviation]:[Abbreviation]],MATCH(LEFT(INDEX(FPL_Fixtures_Extract[],MATCH($A505,FPL_Fixtures_Extract[[Player]:[Player]],0),MATCH(FPL_Combined[[#Headers],[Gameweek 07]],FPL_Fixtures_Extract[#Headers],0)),LEN(INDEX(FPL_Fixtures_Extract[],MATCH($A505,FPL_Fixtures_Extract[[Player]:[Player]],0),MATCH(FPL_Combined[[#Headers],[Gameweek 07]],FPL_Fixtures_Extract[#Headers],0)))-4),Team_Key[[Full Name]:[Full Name]],0))&amp;RIGHT(INDEX(FPL_Fixtures_Extract[],MATCH($A505,FPL_Fixtures_Extract[[Player]:[Player]],0),MATCH(FPL_Combined[[#Headers],[Gameweek 07]],FPL_Fixtures_Extract[#Headers],0)),3))</f>
        <v>ARS(H) 2-5</v>
      </c>
      <c r="I505" t="str">
        <f ca="1">IF(RIGHT(FPL_Combined[[#Headers],[Gameweek 08]],2)&lt;$B$622,INDEX(FPL_Results_Extract[Gameweek 08],MATCH($A505,FPL_Results_Extract[[Player]:[Player]],0)),INDEX(Team_Key[[Abbreviation]:[Abbreviation]],MATCH(LEFT(INDEX(FPL_Fixtures_Extract[],MATCH($A505,FPL_Fixtures_Extract[[Player]:[Player]],0),MATCH(FPL_Combined[[#Headers],[Gameweek 08]],FPL_Fixtures_Extract[#Headers],0)),LEN(INDEX(FPL_Fixtures_Extract[],MATCH($A505,FPL_Fixtures_Extract[[Player]:[Player]],0),MATCH(FPL_Combined[[#Headers],[Gameweek 08]],FPL_Fixtures_Extract[#Headers],0)))-4),Team_Key[[Full Name]:[Full Name]],0))&amp;RIGHT(INDEX(FPL_Fixtures_Extract[],MATCH($A505,FPL_Fixtures_Extract[[Player]:[Player]],0),MATCH(FPL_Combined[[#Headers],[Gameweek 08]],FPL_Fixtures_Extract[#Headers],0)),3))</f>
        <v>NOR(A) 2-1</v>
      </c>
      <c r="J505" t="str">
        <f ca="1">IF(RIGHT(FPL_Combined[[#Headers],[Gameweek 09]],2)&lt;$B$622,INDEX(FPL_Results_Extract[Gameweek 09],MATCH($A505,FPL_Results_Extract[[Player]:[Player]],0)),INDEX(Team_Key[[Abbreviation]:[Abbreviation]],MATCH(LEFT(INDEX(FPL_Fixtures_Extract[],MATCH($A505,FPL_Fixtures_Extract[[Player]:[Player]],0),MATCH(FPL_Combined[[#Headers],[Gameweek 09]],FPL_Fixtures_Extract[#Headers],0)),LEN(INDEX(FPL_Fixtures_Extract[],MATCH($A505,FPL_Fixtures_Extract[[Player]:[Player]],0),MATCH(FPL_Combined[[#Headers],[Gameweek 09]],FPL_Fixtures_Extract[#Headers],0)))-4),Team_Key[[Full Name]:[Full Name]],0))&amp;RIGHT(INDEX(FPL_Fixtures_Extract[],MATCH($A505,FPL_Fixtures_Extract[[Player]:[Player]],0),MATCH(FPL_Combined[[#Headers],[Gameweek 09]],FPL_Fixtures_Extract[#Headers],0)),3))</f>
        <v>SOU(A) 2-2</v>
      </c>
      <c r="K505" t="str">
        <f ca="1">IF(RIGHT(FPL_Combined[[#Headers],[Gameweek 10]],2)&lt;$B$622,INDEX(FPL_Results_Extract[Gameweek 10],MATCH($A505,FPL_Results_Extract[[Player]:[Player]],0)),INDEX(Team_Key[[Abbreviation]:[Abbreviation]],MATCH(LEFT(INDEX(FPL_Fixtures_Extract[],MATCH($A505,FPL_Fixtures_Extract[[Player]:[Player]],0),MATCH(FPL_Combined[[#Headers],[Gameweek 10]],FPL_Fixtures_Extract[#Headers],0)),LEN(INDEX(FPL_Fixtures_Extract[],MATCH($A505,FPL_Fixtures_Extract[[Player]:[Player]],0),MATCH(FPL_Combined[[#Headers],[Gameweek 10]],FPL_Fixtures_Extract[#Headers],0)))-4),Team_Key[[Full Name]:[Full Name]],0))&amp;RIGHT(INDEX(FPL_Fixtures_Extract[],MATCH($A505,FPL_Fixtures_Extract[[Player]:[Player]],0),MATCH(FPL_Combined[[#Headers],[Gameweek 10]],FPL_Fixtures_Extract[#Headers],0)),3))</f>
        <v>CRY(H) 1-0</v>
      </c>
      <c r="L505" t="str">
        <f ca="1">IF(RIGHT(FPL_Combined[[#Headers],[Gameweek 11]],2)&lt;$B$622,INDEX(FPL_Results_Extract[Gameweek 11],MATCH($A505,FPL_Results_Extract[[Player]:[Player]],0)),INDEX(Team_Key[[Abbreviation]:[Abbreviation]],MATCH(LEFT(INDEX(FPL_Fixtures_Extract[],MATCH($A505,FPL_Fixtures_Extract[[Player]:[Player]],0),MATCH(FPL_Combined[[#Headers],[Gameweek 11]],FPL_Fixtures_Extract[#Headers],0)),LEN(INDEX(FPL_Fixtures_Extract[],MATCH($A505,FPL_Fixtures_Extract[[Player]:[Player]],0),MATCH(FPL_Combined[[#Headers],[Gameweek 11]],FPL_Fixtures_Extract[#Headers],0)))-4),Team_Key[[Full Name]:[Full Name]],0))&amp;RIGHT(INDEX(FPL_Fixtures_Extract[],MATCH($A505,FPL_Fixtures_Extract[[Player]:[Player]],0),MATCH(FPL_Combined[[#Headers],[Gameweek 11]],FPL_Fixtures_Extract[#Headers],0)),3))</f>
        <v>WBA(A) 3-2</v>
      </c>
      <c r="M505" t="str">
        <f ca="1">IF(RIGHT(FPL_Combined[[#Headers],[Gameweek 12]],2)&lt;$B$622,INDEX(FPL_Results_Extract[Gameweek 12],MATCH($A505,FPL_Results_Extract[[Player]:[Player]],0)),INDEX(Team_Key[[Abbreviation]:[Abbreviation]],MATCH(LEFT(INDEX(FPL_Fixtures_Extract[],MATCH($A505,FPL_Fixtures_Extract[[Player]:[Player]],0),MATCH(FPL_Combined[[#Headers],[Gameweek 12]],FPL_Fixtures_Extract[#Headers],0)),LEN(INDEX(FPL_Fixtures_Extract[],MATCH($A505,FPL_Fixtures_Extract[[Player]:[Player]],0),MATCH(FPL_Combined[[#Headers],[Gameweek 12]],FPL_Fixtures_Extract[#Headers],0)))-4),Team_Key[[Full Name]:[Full Name]],0))&amp;RIGHT(INDEX(FPL_Fixtures_Extract[],MATCH($A505,FPL_Fixtures_Extract[[Player]:[Player]],0),MATCH(FPL_Combined[[#Headers],[Gameweek 12]],FPL_Fixtures_Extract[#Headers],0)),3))</f>
        <v>WAT(H) 2-1</v>
      </c>
      <c r="N505" t="str">
        <f ca="1">IF(RIGHT(FPL_Combined[[#Headers],[Gameweek 13]],2)&lt;$B$622,INDEX(FPL_Results_Extract[Gameweek 13],MATCH($A505,FPL_Results_Extract[[Player]:[Player]],0)),INDEX(Team_Key[[Abbreviation]:[Abbreviation]],MATCH(LEFT(INDEX(FPL_Fixtures_Extract[],MATCH($A505,FPL_Fixtures_Extract[[Player]:[Player]],0),MATCH(FPL_Combined[[#Headers],[Gameweek 13]],FPL_Fixtures_Extract[#Headers],0)),LEN(INDEX(FPL_Fixtures_Extract[],MATCH($A505,FPL_Fixtures_Extract[[Player]:[Player]],0),MATCH(FPL_Combined[[#Headers],[Gameweek 13]],FPL_Fixtures_Extract[#Headers],0)))-4),Team_Key[[Full Name]:[Full Name]],0))&amp;RIGHT(INDEX(FPL_Fixtures_Extract[],MATCH($A505,FPL_Fixtures_Extract[[Player]:[Player]],0),MATCH(FPL_Combined[[#Headers],[Gameweek 13]],FPL_Fixtures_Extract[#Headers],0)),3))</f>
        <v>NEW(A) 3-0</v>
      </c>
      <c r="O505" t="str">
        <f ca="1">IF(RIGHT(FPL_Combined[[#Headers],[Gameweek 14]],2)&lt;$B$622,INDEX(FPL_Results_Extract[Gameweek 14],MATCH($A505,FPL_Results_Extract[[Player]:[Player]],0)),INDEX(Team_Key[[Abbreviation]:[Abbreviation]],MATCH(LEFT(INDEX(FPL_Fixtures_Extract[],MATCH($A505,FPL_Fixtures_Extract[[Player]:[Player]],0),MATCH(FPL_Combined[[#Headers],[Gameweek 14]],FPL_Fixtures_Extract[#Headers],0)),LEN(INDEX(FPL_Fixtures_Extract[],MATCH($A505,FPL_Fixtures_Extract[[Player]:[Player]],0),MATCH(FPL_Combined[[#Headers],[Gameweek 14]],FPL_Fixtures_Extract[#Headers],0)))-4),Team_Key[[Full Name]:[Full Name]],0))&amp;RIGHT(INDEX(FPL_Fixtures_Extract[],MATCH($A505,FPL_Fixtures_Extract[[Player]:[Player]],0),MATCH(FPL_Combined[[#Headers],[Gameweek 14]],FPL_Fixtures_Extract[#Headers],0)),3))</f>
        <v>MUN(H) 1-1</v>
      </c>
      <c r="P505" t="str">
        <f ca="1">IF(RIGHT(FPL_Combined[[#Headers],[Gameweek 15]],2)&lt;$B$622,INDEX(FPL_Results_Extract[Gameweek 15],MATCH($A505,FPL_Results_Extract[[Player]:[Player]],0)),INDEX(Team_Key[[Abbreviation]:[Abbreviation]],MATCH(LEFT(INDEX(FPL_Fixtures_Extract[],MATCH($A505,FPL_Fixtures_Extract[[Player]:[Player]],0),MATCH(FPL_Combined[[#Headers],[Gameweek 15]],FPL_Fixtures_Extract[#Headers],0)),LEN(INDEX(FPL_Fixtures_Extract[],MATCH($A505,FPL_Fixtures_Extract[[Player]:[Player]],0),MATCH(FPL_Combined[[#Headers],[Gameweek 15]],FPL_Fixtures_Extract[#Headers],0)))-4),Team_Key[[Full Name]:[Full Name]],0))&amp;RIGHT(INDEX(FPL_Fixtures_Extract[],MATCH($A505,FPL_Fixtures_Extract[[Player]:[Player]],0),MATCH(FPL_Combined[[#Headers],[Gameweek 15]],FPL_Fixtures_Extract[#Headers],0)),3))</f>
        <v>SWA(A) 3-0</v>
      </c>
      <c r="Q505" t="str">
        <f ca="1">IF(RIGHT(FPL_Combined[[#Headers],[Gameweek 16]],2)&lt;$B$622,INDEX(FPL_Results_Extract[Gameweek 16],MATCH($A505,FPL_Results_Extract[[Player]:[Player]],0)),INDEX(Team_Key[[Abbreviation]:[Abbreviation]],MATCH(LEFT(INDEX(FPL_Fixtures_Extract[],MATCH($A505,FPL_Fixtures_Extract[[Player]:[Player]],0),MATCH(FPL_Combined[[#Headers],[Gameweek 16]],FPL_Fixtures_Extract[#Headers],0)),LEN(INDEX(FPL_Fixtures_Extract[],MATCH($A505,FPL_Fixtures_Extract[[Player]:[Player]],0),MATCH(FPL_Combined[[#Headers],[Gameweek 16]],FPL_Fixtures_Extract[#Headers],0)))-4),Team_Key[[Full Name]:[Full Name]],0))&amp;RIGHT(INDEX(FPL_Fixtures_Extract[],MATCH($A505,FPL_Fixtures_Extract[[Player]:[Player]],0),MATCH(FPL_Combined[[#Headers],[Gameweek 16]],FPL_Fixtures_Extract[#Headers],0)),3))</f>
        <v>CHE(H) 2-1</v>
      </c>
      <c r="R505" t="str">
        <f ca="1">IF(RIGHT(FPL_Combined[[#Headers],[Gameweek 17]],2)&lt;$B$622,INDEX(FPL_Results_Extract[Gameweek 17],MATCH($A505,FPL_Results_Extract[[Player]:[Player]],0)),INDEX(Team_Key[[Abbreviation]:[Abbreviation]],MATCH(LEFT(INDEX(FPL_Fixtures_Extract[],MATCH($A505,FPL_Fixtures_Extract[[Player]:[Player]],0),MATCH(FPL_Combined[[#Headers],[Gameweek 17]],FPL_Fixtures_Extract[#Headers],0)),LEN(INDEX(FPL_Fixtures_Extract[],MATCH($A505,FPL_Fixtures_Extract[[Player]:[Player]],0),MATCH(FPL_Combined[[#Headers],[Gameweek 17]],FPL_Fixtures_Extract[#Headers],0)))-4),Team_Key[[Full Name]:[Full Name]],0))&amp;RIGHT(INDEX(FPL_Fixtures_Extract[],MATCH($A505,FPL_Fixtures_Extract[[Player]:[Player]],0),MATCH(FPL_Combined[[#Headers],[Gameweek 17]],FPL_Fixtures_Extract[#Headers],0)),3))</f>
        <v>EVE(A) 3-2</v>
      </c>
      <c r="S505" t="str">
        <f ca="1">IF(RIGHT(FPL_Combined[[#Headers],[Gameweek 18]],2)&lt;$B$622,INDEX(FPL_Results_Extract[Gameweek 18],MATCH($A505,FPL_Results_Extract[[Player]:[Player]],0)),INDEX(Team_Key[[Abbreviation]:[Abbreviation]],MATCH(LEFT(INDEX(FPL_Fixtures_Extract[],MATCH($A505,FPL_Fixtures_Extract[[Player]:[Player]],0),MATCH(FPL_Combined[[#Headers],[Gameweek 18]],FPL_Fixtures_Extract[#Headers],0)),LEN(INDEX(FPL_Fixtures_Extract[],MATCH($A505,FPL_Fixtures_Extract[[Player]:[Player]],0),MATCH(FPL_Combined[[#Headers],[Gameweek 18]],FPL_Fixtures_Extract[#Headers],0)))-4),Team_Key[[Full Name]:[Full Name]],0))&amp;RIGHT(INDEX(FPL_Fixtures_Extract[],MATCH($A505,FPL_Fixtures_Extract[[Player]:[Player]],0),MATCH(FPL_Combined[[#Headers],[Gameweek 18]],FPL_Fixtures_Extract[#Headers],0)),3))</f>
        <v>LIV(A) 0-1</v>
      </c>
      <c r="T505" t="str">
        <f ca="1">IF(RIGHT(FPL_Combined[[#Headers],[Gameweek 19]],2)&lt;$B$622,INDEX(FPL_Results_Extract[Gameweek 19],MATCH($A505,FPL_Results_Extract[[Player]:[Player]],0)),INDEX(Team_Key[[Abbreviation]:[Abbreviation]],MATCH(LEFT(INDEX(FPL_Fixtures_Extract[],MATCH($A505,FPL_Fixtures_Extract[[Player]:[Player]],0),MATCH(FPL_Combined[[#Headers],[Gameweek 19]],FPL_Fixtures_Extract[#Headers],0)),LEN(INDEX(FPL_Fixtures_Extract[],MATCH($A505,FPL_Fixtures_Extract[[Player]:[Player]],0),MATCH(FPL_Combined[[#Headers],[Gameweek 19]],FPL_Fixtures_Extract[#Headers],0)))-4),Team_Key[[Full Name]:[Full Name]],0))&amp;RIGHT(INDEX(FPL_Fixtures_Extract[],MATCH($A505,FPL_Fixtures_Extract[[Player]:[Player]],0),MATCH(FPL_Combined[[#Headers],[Gameweek 19]],FPL_Fixtures_Extract[#Headers],0)),3))</f>
        <v>MCI(H) 0-0</v>
      </c>
      <c r="U505" t="str">
        <f ca="1">IF(RIGHT(FPL_Combined[[#Headers],[Gameweek 20]],2)&lt;$B$622,INDEX(FPL_Results_Extract[Gameweek 20],MATCH($A505,FPL_Results_Extract[[Player]:[Player]],0)),INDEX(Team_Key[[Abbreviation]:[Abbreviation]],MATCH(LEFT(INDEX(FPL_Fixtures_Extract[],MATCH($A505,FPL_Fixtures_Extract[[Player]:[Player]],0),MATCH(FPL_Combined[[#Headers],[Gameweek 20]],FPL_Fixtures_Extract[#Headers],0)),LEN(INDEX(FPL_Fixtures_Extract[],MATCH($A505,FPL_Fixtures_Extract[[Player]:[Player]],0),MATCH(FPL_Combined[[#Headers],[Gameweek 20]],FPL_Fixtures_Extract[#Headers],0)))-4),Team_Key[[Full Name]:[Full Name]],0))&amp;RIGHT(INDEX(FPL_Fixtures_Extract[],MATCH($A505,FPL_Fixtures_Extract[[Player]:[Player]],0),MATCH(FPL_Combined[[#Headers],[Gameweek 20]],FPL_Fixtures_Extract[#Headers],0)),3))</f>
        <v>BOU(H) 0-0</v>
      </c>
      <c r="V505" t="str">
        <f ca="1">IF(RIGHT(FPL_Combined[[#Headers],[Gameweek 21]],2)&lt;$B$622,INDEX(FPL_Results_Extract[Gameweek 21],MATCH($A505,FPL_Results_Extract[[Player]:[Player]],0)),INDEX(Team_Key[[Abbreviation]:[Abbreviation]],MATCH(LEFT(INDEX(FPL_Fixtures_Extract[],MATCH($A505,FPL_Fixtures_Extract[[Player]:[Player]],0),MATCH(FPL_Combined[[#Headers],[Gameweek 21]],FPL_Fixtures_Extract[#Headers],0)),LEN(INDEX(FPL_Fixtures_Extract[],MATCH($A505,FPL_Fixtures_Extract[[Player]:[Player]],0),MATCH(FPL_Combined[[#Headers],[Gameweek 21]],FPL_Fixtures_Extract[#Headers],0)))-4),Team_Key[[Full Name]:[Full Name]],0))&amp;RIGHT(INDEX(FPL_Fixtures_Extract[],MATCH($A505,FPL_Fixtures_Extract[[Player]:[Player]],0),MATCH(FPL_Combined[[#Headers],[Gameweek 21]],FPL_Fixtures_Extract[#Headers],0)),3))</f>
        <v>TOT(A) 1-0</v>
      </c>
      <c r="W505" t="str">
        <f ca="1">IF(RIGHT(FPL_Combined[[#Headers],[Gameweek 22]],2)&lt;$B$622,INDEX(FPL_Results_Extract[Gameweek 22],MATCH($A505,FPL_Results_Extract[[Player]:[Player]],0)),INDEX(Team_Key[[Abbreviation]:[Abbreviation]],MATCH(LEFT(INDEX(FPL_Fixtures_Extract[],MATCH($A505,FPL_Fixtures_Extract[[Player]:[Player]],0),MATCH(FPL_Combined[[#Headers],[Gameweek 22]],FPL_Fixtures_Extract[#Headers],0)),LEN(INDEX(FPL_Fixtures_Extract[],MATCH($A505,FPL_Fixtures_Extract[[Player]:[Player]],0),MATCH(FPL_Combined[[#Headers],[Gameweek 22]],FPL_Fixtures_Extract[#Headers],0)))-4),Team_Key[[Full Name]:[Full Name]],0))&amp;RIGHT(INDEX(FPL_Fixtures_Extract[],MATCH($A505,FPL_Fixtures_Extract[[Player]:[Player]],0),MATCH(FPL_Combined[[#Headers],[Gameweek 22]],FPL_Fixtures_Extract[#Headers],0)),3))</f>
        <v>AVL(A) 1-1</v>
      </c>
      <c r="X505" t="str">
        <f ca="1">IF(RIGHT(FPL_Combined[[#Headers],[Gameweek 23]],2)&lt;$B$622,INDEX(FPL_Results_Extract[Gameweek 23],MATCH($A505,FPL_Results_Extract[[Player]:[Player]],0)),INDEX(Team_Key[[Abbreviation]:[Abbreviation]],MATCH(LEFT(INDEX(FPL_Fixtures_Extract[],MATCH($A505,FPL_Fixtures_Extract[[Player]:[Player]],0),MATCH(FPL_Combined[[#Headers],[Gameweek 23]],FPL_Fixtures_Extract[#Headers],0)),LEN(INDEX(FPL_Fixtures_Extract[],MATCH($A505,FPL_Fixtures_Extract[[Player]:[Player]],0),MATCH(FPL_Combined[[#Headers],[Gameweek 23]],FPL_Fixtures_Extract[#Headers],0)))-4),Team_Key[[Full Name]:[Full Name]],0))&amp;RIGHT(INDEX(FPL_Fixtures_Extract[],MATCH($A505,FPL_Fixtures_Extract[[Player]:[Player]],0),MATCH(FPL_Combined[[#Headers],[Gameweek 23]],FPL_Fixtures_Extract[#Headers],0)),3))</f>
        <v>STK(H) 3-0</v>
      </c>
      <c r="Y505" t="str">
        <f ca="1">IF(RIGHT(FPL_Combined[[#Headers],[Gameweek 24]],2)&lt;$B$622,INDEX(FPL_Results_Extract[Team],MATCH($A505,FPL_Results_Extract[[Player]:[Player]],0)),INDEX(Team_Key[[Abbreviation]:[Abbreviation]],MATCH(LEFT(INDEX(FPL_Fixtures_Extract[],MATCH($A505,FPL_Fixtures_Extract[[Player]:[Player]],0),MATCH(FPL_Combined[[#Headers],[Gameweek 24]],FPL_Fixtures_Extract[#Headers],0)),LEN(INDEX(FPL_Fixtures_Extract[],MATCH($A505,FPL_Fixtures_Extract[[Player]:[Player]],0),MATCH(FPL_Combined[[#Headers],[Gameweek 24]],FPL_Fixtures_Extract[#Headers],0)))-4),Team_Key[[Full Name]:[Full Name]],0))&amp;RIGHT(INDEX(FPL_Fixtures_Extract[],MATCH($A505,FPL_Fixtures_Extract[[Player]:[Player]],0),MATCH(FPL_Combined[[#Headers],[Gameweek 24]],FPL_Fixtures_Extract[#Headers],0)),3))</f>
        <v>LEI</v>
      </c>
      <c r="Z505" t="str">
        <f ca="1">IF(RIGHT(FPL_Combined[[#Headers],[Gameweek 25]],2)&lt;$B$622,INDEX(FPL_Results_Extract[Player],MATCH($A505,FPL_Results_Extract[[Player]:[Player]],0)),INDEX(Team_Key[[Abbreviation]:[Abbreviation]],MATCH(LEFT(INDEX(FPL_Fixtures_Extract[],MATCH($A505,FPL_Fixtures_Extract[[Player]:[Player]],0),MATCH(FPL_Combined[[#Headers],[Gameweek 25]],FPL_Fixtures_Extract[#Headers],0)),LEN(INDEX(FPL_Fixtures_Extract[],MATCH($A505,FPL_Fixtures_Extract[[Player]:[Player]],0),MATCH(FPL_Combined[[#Headers],[Gameweek 25]],FPL_Fixtures_Extract[#Headers],0)))-4),Team_Key[[Full Name]:[Full Name]],0))&amp;RIGHT(INDEX(FPL_Fixtures_Extract[],MATCH($A505,FPL_Fixtures_Extract[[Player]:[Player]],0),MATCH(FPL_Combined[[#Headers],[Gameweek 25]],FPL_Fixtures_Extract[#Headers],0)),3))</f>
        <v>Schlupp</v>
      </c>
      <c r="AA505" t="str">
        <f ca="1">IF(RIGHT(FPL_Combined[[#Headers],[Gameweek 26]],2)&lt;$B$622,INDEX(FPL_Results_Extract[Gameweek 01],MATCH($A505,FPL_Results_Extract[[Player]:[Player]],0)),INDEX(Team_Key[[Abbreviation]:[Abbreviation]],MATCH(LEFT(INDEX(FPL_Fixtures_Extract[],MATCH($A505,FPL_Fixtures_Extract[[Player]:[Player]],0),MATCH(FPL_Combined[[#Headers],[Gameweek 26]],FPL_Fixtures_Extract[#Headers],0)),LEN(INDEX(FPL_Fixtures_Extract[],MATCH($A505,FPL_Fixtures_Extract[[Player]:[Player]],0),MATCH(FPL_Combined[[#Headers],[Gameweek 26]],FPL_Fixtures_Extract[#Headers],0)))-4),Team_Key[[Full Name]:[Full Name]],0))&amp;RIGHT(INDEX(FPL_Fixtures_Extract[],MATCH($A505,FPL_Fixtures_Extract[[Player]:[Player]],0),MATCH(FPL_Combined[[#Headers],[Gameweek 26]],FPL_Fixtures_Extract[#Headers],0)),3))</f>
        <v>SUN(H) 4-2</v>
      </c>
      <c r="AB505" t="str">
        <f ca="1">IF(RIGHT(FPL_Combined[[#Headers],[Gameweek 27]],2)&lt;$B$622,INDEX(FPL_Results_Extract[Gameweek 02],MATCH($A505,FPL_Results_Extract[[Player]:[Player]],0)),INDEX(Team_Key[[Abbreviation]:[Abbreviation]],MATCH(LEFT(INDEX(FPL_Fixtures_Extract[],MATCH($A505,FPL_Fixtures_Extract[[Player]:[Player]],0),MATCH(FPL_Combined[[#Headers],[Gameweek 27]],FPL_Fixtures_Extract[#Headers],0)),LEN(INDEX(FPL_Fixtures_Extract[],MATCH($A505,FPL_Fixtures_Extract[[Player]:[Player]],0),MATCH(FPL_Combined[[#Headers],[Gameweek 27]],FPL_Fixtures_Extract[#Headers],0)))-4),Team_Key[[Full Name]:[Full Name]],0))&amp;RIGHT(INDEX(FPL_Fixtures_Extract[],MATCH($A505,FPL_Fixtures_Extract[[Player]:[Player]],0),MATCH(FPL_Combined[[#Headers],[Gameweek 27]],FPL_Fixtures_Extract[#Headers],0)),3))</f>
        <v>WHU(A) 2-1</v>
      </c>
      <c r="AC505" t="str">
        <f ca="1">IF(RIGHT(FPL_Combined[[#Headers],[Gameweek 28]],2)&lt;$B$622,INDEX(FPL_Results_Extract[Gameweek 03],MATCH($A505,FPL_Results_Extract[[Player]:[Player]],0)),INDEX(Team_Key[[Abbreviation]:[Abbreviation]],MATCH(LEFT(INDEX(FPL_Fixtures_Extract[],MATCH($A505,FPL_Fixtures_Extract[[Player]:[Player]],0),MATCH(FPL_Combined[[#Headers],[Gameweek 28]],FPL_Fixtures_Extract[#Headers],0)),LEN(INDEX(FPL_Fixtures_Extract[],MATCH($A505,FPL_Fixtures_Extract[[Player]:[Player]],0),MATCH(FPL_Combined[[#Headers],[Gameweek 28]],FPL_Fixtures_Extract[#Headers],0)))-4),Team_Key[[Full Name]:[Full Name]],0))&amp;RIGHT(INDEX(FPL_Fixtures_Extract[],MATCH($A505,FPL_Fixtures_Extract[[Player]:[Player]],0),MATCH(FPL_Combined[[#Headers],[Gameweek 28]],FPL_Fixtures_Extract[#Headers],0)),3))</f>
        <v>TOT(H) 1-1</v>
      </c>
      <c r="AD505" t="str">
        <f ca="1">IF(RIGHT(FPL_Combined[[#Headers],[Gameweek 29]],2)&lt;$B$622,INDEX(FPL_Results_Extract[Gameweek 04],MATCH($A505,FPL_Results_Extract[[Player]:[Player]],0)),INDEX(Team_Key[[Abbreviation]:[Abbreviation]],MATCH(LEFT(INDEX(FPL_Fixtures_Extract[],MATCH($A505,FPL_Fixtures_Extract[[Player]:[Player]],0),MATCH(FPL_Combined[[#Headers],[Gameweek 29]],FPL_Fixtures_Extract[#Headers],0)),LEN(INDEX(FPL_Fixtures_Extract[],MATCH($A505,FPL_Fixtures_Extract[[Player]:[Player]],0),MATCH(FPL_Combined[[#Headers],[Gameweek 29]],FPL_Fixtures_Extract[#Headers],0)))-4),Team_Key[[Full Name]:[Full Name]],0))&amp;RIGHT(INDEX(FPL_Fixtures_Extract[],MATCH($A505,FPL_Fixtures_Extract[[Player]:[Player]],0),MATCH(FPL_Combined[[#Headers],[Gameweek 29]],FPL_Fixtures_Extract[#Headers],0)),3))</f>
        <v>WAT(A)</v>
      </c>
      <c r="AE505" t="str">
        <f ca="1">IF(RIGHT(FPL_Combined[[#Headers],[Gameweek 30]],2)&lt;$B$622,INDEX(FPL_Results_Extract[Gameweek 05],MATCH($A505,FPL_Results_Extract[[Player]:[Player]],0)),INDEX(Team_Key[[Abbreviation]:[Abbreviation]],MATCH(LEFT(INDEX(FPL_Fixtures_Extract[],MATCH($A505,FPL_Fixtures_Extract[[Player]:[Player]],0),MATCH(FPL_Combined[[#Headers],[Gameweek 30]],FPL_Fixtures_Extract[#Headers],0)),LEN(INDEX(FPL_Fixtures_Extract[],MATCH($A505,FPL_Fixtures_Extract[[Player]:[Player]],0),MATCH(FPL_Combined[[#Headers],[Gameweek 30]],FPL_Fixtures_Extract[#Headers],0)))-4),Team_Key[[Full Name]:[Full Name]],0))&amp;RIGHT(INDEX(FPL_Fixtures_Extract[],MATCH($A505,FPL_Fixtures_Extract[[Player]:[Player]],0),MATCH(FPL_Combined[[#Headers],[Gameweek 30]],FPL_Fixtures_Extract[#Headers],0)),3))</f>
        <v>NEW(H)</v>
      </c>
      <c r="AF505" t="str">
        <f ca="1">IF(RIGHT(FPL_Combined[[#Headers],[Gameweek 31]],2)&lt;$B$622,INDEX(FPL_Results_Extract[Gameweek 06],MATCH($A505,FPL_Results_Extract[[Player]:[Player]],0)),INDEX(Team_Key[[Abbreviation]:[Abbreviation]],MATCH(LEFT(INDEX(FPL_Fixtures_Extract[],MATCH($A505,FPL_Fixtures_Extract[[Player]:[Player]],0),MATCH(FPL_Combined[[#Headers],[Gameweek 31]],FPL_Fixtures_Extract[#Headers],0)),LEN(INDEX(FPL_Fixtures_Extract[],MATCH($A505,FPL_Fixtures_Extract[[Player]:[Player]],0),MATCH(FPL_Combined[[#Headers],[Gameweek 31]],FPL_Fixtures_Extract[#Headers],0)))-4),Team_Key[[Full Name]:[Full Name]],0))&amp;RIGHT(INDEX(FPL_Fixtures_Extract[],MATCH($A505,FPL_Fixtures_Extract[[Player]:[Player]],0),MATCH(FPL_Combined[[#Headers],[Gameweek 31]],FPL_Fixtures_Extract[#Headers],0)),3))</f>
        <v>CRY(A)</v>
      </c>
      <c r="AG505" t="str">
        <f ca="1">IF(RIGHT(FPL_Combined[[#Headers],[Gameweek 32]],2)&lt;$B$622,INDEX(FPL_Results_Extract[Gameweek 07],MATCH($A505,FPL_Results_Extract[[Player]:[Player]],0)),INDEX(Team_Key[[Abbreviation]:[Abbreviation]],MATCH(LEFT(INDEX(FPL_Fixtures_Extract[],MATCH($A505,FPL_Fixtures_Extract[[Player]:[Player]],0),MATCH(FPL_Combined[[#Headers],[Gameweek 32]],FPL_Fixtures_Extract[#Headers],0)),LEN(INDEX(FPL_Fixtures_Extract[],MATCH($A505,FPL_Fixtures_Extract[[Player]:[Player]],0),MATCH(FPL_Combined[[#Headers],[Gameweek 32]],FPL_Fixtures_Extract[#Headers],0)))-4),Team_Key[[Full Name]:[Full Name]],0))&amp;RIGHT(INDEX(FPL_Fixtures_Extract[],MATCH($A505,FPL_Fixtures_Extract[[Player]:[Player]],0),MATCH(FPL_Combined[[#Headers],[Gameweek 32]],FPL_Fixtures_Extract[#Headers],0)),3))</f>
        <v>SOU(H)</v>
      </c>
      <c r="AH505" t="str">
        <f ca="1">IF(RIGHT(FPL_Combined[[#Headers],[Gameweek 33]],2)&lt;$B$622,INDEX(FPL_Results_Extract[Gameweek 08],MATCH($A505,FPL_Results_Extract[[Player]:[Player]],0)),INDEX(Team_Key[[Abbreviation]:[Abbreviation]],MATCH(LEFT(INDEX(FPL_Fixtures_Extract[],MATCH($A505,FPL_Fixtures_Extract[[Player]:[Player]],0),MATCH(FPL_Combined[[#Headers],[Gameweek 33]],FPL_Fixtures_Extract[#Headers],0)),LEN(INDEX(FPL_Fixtures_Extract[],MATCH($A505,FPL_Fixtures_Extract[[Player]:[Player]],0),MATCH(FPL_Combined[[#Headers],[Gameweek 33]],FPL_Fixtures_Extract[#Headers],0)))-4),Team_Key[[Full Name]:[Full Name]],0))&amp;RIGHT(INDEX(FPL_Fixtures_Extract[],MATCH($A505,FPL_Fixtures_Extract[[Player]:[Player]],0),MATCH(FPL_Combined[[#Headers],[Gameweek 33]],FPL_Fixtures_Extract[#Headers],0)),3))</f>
        <v>SUN(A)</v>
      </c>
      <c r="AI505" t="str">
        <f ca="1">IF(RIGHT(FPL_Combined[[#Headers],[Gameweek 34]],2)&lt;$B$622,INDEX(FPL_Results_Extract[Gameweek 09],MATCH($A505,FPL_Results_Extract[[Player]:[Player]],0)),INDEX(Team_Key[[Abbreviation]:[Abbreviation]],MATCH(LEFT(INDEX(FPL_Fixtures_Extract[],MATCH($A505,FPL_Fixtures_Extract[[Player]:[Player]],0),MATCH(FPL_Combined[[#Headers],[Gameweek 34]],FPL_Fixtures_Extract[#Headers],0)),LEN(INDEX(FPL_Fixtures_Extract[],MATCH($A505,FPL_Fixtures_Extract[[Player]:[Player]],0),MATCH(FPL_Combined[[#Headers],[Gameweek 34]],FPL_Fixtures_Extract[#Headers],0)))-4),Team_Key[[Full Name]:[Full Name]],0))&amp;RIGHT(INDEX(FPL_Fixtures_Extract[],MATCH($A505,FPL_Fixtures_Extract[[Player]:[Player]],0),MATCH(FPL_Combined[[#Headers],[Gameweek 34]],FPL_Fixtures_Extract[#Headers],0)),3))</f>
        <v>WHU(H)</v>
      </c>
      <c r="AJ505" t="str">
        <f ca="1">IF(RIGHT(FPL_Combined[[#Headers],[Gameweek 35]],2)&lt;$B$622,INDEX(FPL_Results_Extract[Gameweek 10],MATCH($A505,FPL_Results_Extract[[Player]:[Player]],0)),INDEX(Team_Key[[Abbreviation]:[Abbreviation]],MATCH(LEFT(INDEX(FPL_Fixtures_Extract[],MATCH($A505,FPL_Fixtures_Extract[[Player]:[Player]],0),MATCH(FPL_Combined[[#Headers],[Gameweek 35]],FPL_Fixtures_Extract[#Headers],0)),LEN(INDEX(FPL_Fixtures_Extract[],MATCH($A505,FPL_Fixtures_Extract[[Player]:[Player]],0),MATCH(FPL_Combined[[#Headers],[Gameweek 35]],FPL_Fixtures_Extract[#Headers],0)))-4),Team_Key[[Full Name]:[Full Name]],0))&amp;RIGHT(INDEX(FPL_Fixtures_Extract[],MATCH($A505,FPL_Fixtures_Extract[[Player]:[Player]],0),MATCH(FPL_Combined[[#Headers],[Gameweek 35]],FPL_Fixtures_Extract[#Headers],0)),3))</f>
        <v>SWA(H)</v>
      </c>
      <c r="AK505" t="str">
        <f ca="1">IF(RIGHT(FPL_Combined[[#Headers],[Gameweek 36]],2)&lt;$B$622,INDEX(FPL_Results_Extract[Gameweek 11],MATCH($A505,FPL_Results_Extract[[Player]:[Player]],0)),INDEX(Team_Key[[Abbreviation]:[Abbreviation]],MATCH(LEFT(INDEX(FPL_Fixtures_Extract[],MATCH($A505,FPL_Fixtures_Extract[[Player]:[Player]],0),MATCH(FPL_Combined[[#Headers],[Gameweek 36]],FPL_Fixtures_Extract[#Headers],0)),LEN(INDEX(FPL_Fixtures_Extract[],MATCH($A505,FPL_Fixtures_Extract[[Player]:[Player]],0),MATCH(FPL_Combined[[#Headers],[Gameweek 36]],FPL_Fixtures_Extract[#Headers],0)))-4),Team_Key[[Full Name]:[Full Name]],0))&amp;RIGHT(INDEX(FPL_Fixtures_Extract[],MATCH($A505,FPL_Fixtures_Extract[[Player]:[Player]],0),MATCH(FPL_Combined[[#Headers],[Gameweek 36]],FPL_Fixtures_Extract[#Headers],0)),3))</f>
        <v>MUN(A)</v>
      </c>
      <c r="AL505" t="str">
        <f ca="1">IF(RIGHT(FPL_Combined[[#Headers],[Gameweek 37]],2)&lt;$B$622,INDEX(FPL_Results_Extract[Gameweek 12],MATCH($A505,FPL_Results_Extract[[Player]:[Player]],0)),INDEX(Team_Key[[Abbreviation]:[Abbreviation]],MATCH(LEFT(INDEX(FPL_Fixtures_Extract[],MATCH($A505,FPL_Fixtures_Extract[[Player]:[Player]],0),MATCH(FPL_Combined[[#Headers],[Gameweek 37]],FPL_Fixtures_Extract[#Headers],0)),LEN(INDEX(FPL_Fixtures_Extract[],MATCH($A505,FPL_Fixtures_Extract[[Player]:[Player]],0),MATCH(FPL_Combined[[#Headers],[Gameweek 37]],FPL_Fixtures_Extract[#Headers],0)))-4),Team_Key[[Full Name]:[Full Name]],0))&amp;RIGHT(INDEX(FPL_Fixtures_Extract[],MATCH($A505,FPL_Fixtures_Extract[[Player]:[Player]],0),MATCH(FPL_Combined[[#Headers],[Gameweek 37]],FPL_Fixtures_Extract[#Headers],0)),3))</f>
        <v>EVE(H)</v>
      </c>
      <c r="AM505" t="str">
        <f ca="1">IF(RIGHT(FPL_Combined[[#Headers],[Gameweek 38]],2)&lt;$B$622,INDEX(FPL_Results_Extract[Gameweek 13],MATCH($A505,FPL_Results_Extract[[Player]:[Player]],0)),INDEX(Team_Key[[Abbreviation]:[Abbreviation]],MATCH(LEFT(INDEX(FPL_Fixtures_Extract[],MATCH($A505,FPL_Fixtures_Extract[[Player]:[Player]],0),MATCH(FPL_Combined[[#Headers],[Gameweek 38]],FPL_Fixtures_Extract[#Headers],0)),LEN(INDEX(FPL_Fixtures_Extract[],MATCH($A505,FPL_Fixtures_Extract[[Player]:[Player]],0),MATCH(FPL_Combined[[#Headers],[Gameweek 38]],FPL_Fixtures_Extract[#Headers],0)))-4),Team_Key[[Full Name]:[Full Name]],0))&amp;RIGHT(INDEX(FPL_Fixtures_Extract[],MATCH($A505,FPL_Fixtures_Extract[[Player]:[Player]],0),MATCH(FPL_Combined[[#Headers],[Gameweek 38]],FPL_Fixtures_Extract[#Headers],0)),3))</f>
        <v>CHE(A)</v>
      </c>
    </row>
    <row r="506" spans="1:39" x14ac:dyDescent="0.45">
      <c r="A506" t="s">
        <v>581</v>
      </c>
      <c r="B506" t="str">
        <f ca="1">IF(RIGHT(FPL_Combined[[#Headers],[Gameweek 01]],2)&lt;$B$622,INDEX(FPL_Results_Extract[Gameweek 01],MATCH($A506,FPL_Results_Extract[[Player]:[Player]],0)),INDEX(Team_Key[[Abbreviation]:[Abbreviation]],MATCH(LEFT(INDEX(FPL_Fixtures_Extract[],MATCH($A506,FPL_Fixtures_Extract[[Player]:[Player]],0),MATCH(FPL_Combined[[#Headers],[Gameweek 01]],FPL_Fixtures_Extract[#Headers],0)),LEN(INDEX(FPL_Fixtures_Extract[],MATCH($A506,FPL_Fixtures_Extract[[Player]:[Player]],0),MATCH(FPL_Combined[[#Headers],[Gameweek 01]],FPL_Fixtures_Extract[#Headers],0)))-4),Team_Key[[Full Name]:[Full Name]],0))&amp;RIGHT(INDEX(FPL_Fixtures_Extract[],MATCH($A506,FPL_Fixtures_Extract[[Player]:[Player]],0),MATCH(FPL_Combined[[#Headers],[Gameweek 01]],FPL_Fixtures_Extract[#Headers],0)),3))</f>
        <v>SUN(H) 4-2</v>
      </c>
      <c r="C506" t="str">
        <f ca="1">IF(RIGHT(FPL_Combined[[#Headers],[Gameweek 02]],2)&lt;$B$622,INDEX(FPL_Results_Extract[Gameweek 02],MATCH($A506,FPL_Results_Extract[[Player]:[Player]],0)),INDEX(Team_Key[[Abbreviation]:[Abbreviation]],MATCH(LEFT(INDEX(FPL_Fixtures_Extract[],MATCH($A506,FPL_Fixtures_Extract[[Player]:[Player]],0),MATCH(FPL_Combined[[#Headers],[Gameweek 02]],FPL_Fixtures_Extract[#Headers],0)),LEN(INDEX(FPL_Fixtures_Extract[],MATCH($A506,FPL_Fixtures_Extract[[Player]:[Player]],0),MATCH(FPL_Combined[[#Headers],[Gameweek 02]],FPL_Fixtures_Extract[#Headers],0)))-4),Team_Key[[Full Name]:[Full Name]],0))&amp;RIGHT(INDEX(FPL_Fixtures_Extract[],MATCH($A506,FPL_Fixtures_Extract[[Player]:[Player]],0),MATCH(FPL_Combined[[#Headers],[Gameweek 02]],FPL_Fixtures_Extract[#Headers],0)),3))</f>
        <v>WHU(A) 2-1</v>
      </c>
      <c r="D506" t="str">
        <f ca="1">IF(RIGHT(FPL_Combined[[#Headers],[Gameweek 03]],2)&lt;$B$622,INDEX(FPL_Results_Extract[Gameweek 03],MATCH($A506,FPL_Results_Extract[[Player]:[Player]],0)),INDEX(Team_Key[[Abbreviation]:[Abbreviation]],MATCH(LEFT(INDEX(FPL_Fixtures_Extract[],MATCH($A506,FPL_Fixtures_Extract[[Player]:[Player]],0),MATCH(FPL_Combined[[#Headers],[Gameweek 03]],FPL_Fixtures_Extract[#Headers],0)),LEN(INDEX(FPL_Fixtures_Extract[],MATCH($A506,FPL_Fixtures_Extract[[Player]:[Player]],0),MATCH(FPL_Combined[[#Headers],[Gameweek 03]],FPL_Fixtures_Extract[#Headers],0)))-4),Team_Key[[Full Name]:[Full Name]],0))&amp;RIGHT(INDEX(FPL_Fixtures_Extract[],MATCH($A506,FPL_Fixtures_Extract[[Player]:[Player]],0),MATCH(FPL_Combined[[#Headers],[Gameweek 03]],FPL_Fixtures_Extract[#Headers],0)),3))</f>
        <v>TOT(H) 1-1</v>
      </c>
      <c r="E506" t="str">
        <f ca="1">IF(RIGHT(FPL_Combined[[#Headers],[Gameweek 04]],2)&lt;$B$622,INDEX(FPL_Results_Extract[Gameweek 04],MATCH($A506,FPL_Results_Extract[[Player]:[Player]],0)),INDEX(Team_Key[[Abbreviation]:[Abbreviation]],MATCH(LEFT(INDEX(FPL_Fixtures_Extract[],MATCH($A506,FPL_Fixtures_Extract[[Player]:[Player]],0),MATCH(FPL_Combined[[#Headers],[Gameweek 04]],FPL_Fixtures_Extract[#Headers],0)),LEN(INDEX(FPL_Fixtures_Extract[],MATCH($A506,FPL_Fixtures_Extract[[Player]:[Player]],0),MATCH(FPL_Combined[[#Headers],[Gameweek 04]],FPL_Fixtures_Extract[#Headers],0)))-4),Team_Key[[Full Name]:[Full Name]],0))&amp;RIGHT(INDEX(FPL_Fixtures_Extract[],MATCH($A506,FPL_Fixtures_Extract[[Player]:[Player]],0),MATCH(FPL_Combined[[#Headers],[Gameweek 04]],FPL_Fixtures_Extract[#Headers],0)),3))</f>
        <v>BOU(A) 1-1</v>
      </c>
      <c r="F506" t="str">
        <f ca="1">IF(RIGHT(FPL_Combined[[#Headers],[Gameweek 05]],2)&lt;$B$622,INDEX(FPL_Results_Extract[Gameweek 05],MATCH($A506,FPL_Results_Extract[[Player]:[Player]],0)),INDEX(Team_Key[[Abbreviation]:[Abbreviation]],MATCH(LEFT(INDEX(FPL_Fixtures_Extract[],MATCH($A506,FPL_Fixtures_Extract[[Player]:[Player]],0),MATCH(FPL_Combined[[#Headers],[Gameweek 05]],FPL_Fixtures_Extract[#Headers],0)),LEN(INDEX(FPL_Fixtures_Extract[],MATCH($A506,FPL_Fixtures_Extract[[Player]:[Player]],0),MATCH(FPL_Combined[[#Headers],[Gameweek 05]],FPL_Fixtures_Extract[#Headers],0)))-4),Team_Key[[Full Name]:[Full Name]],0))&amp;RIGHT(INDEX(FPL_Fixtures_Extract[],MATCH($A506,FPL_Fixtures_Extract[[Player]:[Player]],0),MATCH(FPL_Combined[[#Headers],[Gameweek 05]],FPL_Fixtures_Extract[#Headers],0)),3))</f>
        <v>AVL(H) 3-2</v>
      </c>
      <c r="G506" t="str">
        <f ca="1">IF(RIGHT(FPL_Combined[[#Headers],[Gameweek 06]],2)&lt;$B$622,INDEX(FPL_Results_Extract[Gameweek 06],MATCH($A506,FPL_Results_Extract[[Player]:[Player]],0)),INDEX(Team_Key[[Abbreviation]:[Abbreviation]],MATCH(LEFT(INDEX(FPL_Fixtures_Extract[],MATCH($A506,FPL_Fixtures_Extract[[Player]:[Player]],0),MATCH(FPL_Combined[[#Headers],[Gameweek 06]],FPL_Fixtures_Extract[#Headers],0)),LEN(INDEX(FPL_Fixtures_Extract[],MATCH($A506,FPL_Fixtures_Extract[[Player]:[Player]],0),MATCH(FPL_Combined[[#Headers],[Gameweek 06]],FPL_Fixtures_Extract[#Headers],0)))-4),Team_Key[[Full Name]:[Full Name]],0))&amp;RIGHT(INDEX(FPL_Fixtures_Extract[],MATCH($A506,FPL_Fixtures_Extract[[Player]:[Player]],0),MATCH(FPL_Combined[[#Headers],[Gameweek 06]],FPL_Fixtures_Extract[#Headers],0)),3))</f>
        <v>STK(A) 2-2</v>
      </c>
      <c r="H506" t="str">
        <f ca="1">IF(RIGHT(FPL_Combined[[#Headers],[Gameweek 07]],2)&lt;$B$622,INDEX(FPL_Results_Extract[Gameweek 07],MATCH($A506,FPL_Results_Extract[[Player]:[Player]],0)),INDEX(Team_Key[[Abbreviation]:[Abbreviation]],MATCH(LEFT(INDEX(FPL_Fixtures_Extract[],MATCH($A506,FPL_Fixtures_Extract[[Player]:[Player]],0),MATCH(FPL_Combined[[#Headers],[Gameweek 07]],FPL_Fixtures_Extract[#Headers],0)),LEN(INDEX(FPL_Fixtures_Extract[],MATCH($A506,FPL_Fixtures_Extract[[Player]:[Player]],0),MATCH(FPL_Combined[[#Headers],[Gameweek 07]],FPL_Fixtures_Extract[#Headers],0)))-4),Team_Key[[Full Name]:[Full Name]],0))&amp;RIGHT(INDEX(FPL_Fixtures_Extract[],MATCH($A506,FPL_Fixtures_Extract[[Player]:[Player]],0),MATCH(FPL_Combined[[#Headers],[Gameweek 07]],FPL_Fixtures_Extract[#Headers],0)),3))</f>
        <v>ARS(H) 2-5</v>
      </c>
      <c r="I506" t="str">
        <f ca="1">IF(RIGHT(FPL_Combined[[#Headers],[Gameweek 08]],2)&lt;$B$622,INDEX(FPL_Results_Extract[Gameweek 08],MATCH($A506,FPL_Results_Extract[[Player]:[Player]],0)),INDEX(Team_Key[[Abbreviation]:[Abbreviation]],MATCH(LEFT(INDEX(FPL_Fixtures_Extract[],MATCH($A506,FPL_Fixtures_Extract[[Player]:[Player]],0),MATCH(FPL_Combined[[#Headers],[Gameweek 08]],FPL_Fixtures_Extract[#Headers],0)),LEN(INDEX(FPL_Fixtures_Extract[],MATCH($A506,FPL_Fixtures_Extract[[Player]:[Player]],0),MATCH(FPL_Combined[[#Headers],[Gameweek 08]],FPL_Fixtures_Extract[#Headers],0)))-4),Team_Key[[Full Name]:[Full Name]],0))&amp;RIGHT(INDEX(FPL_Fixtures_Extract[],MATCH($A506,FPL_Fixtures_Extract[[Player]:[Player]],0),MATCH(FPL_Combined[[#Headers],[Gameweek 08]],FPL_Fixtures_Extract[#Headers],0)),3))</f>
        <v>NOR(A) 2-1</v>
      </c>
      <c r="J506" t="str">
        <f ca="1">IF(RIGHT(FPL_Combined[[#Headers],[Gameweek 09]],2)&lt;$B$622,INDEX(FPL_Results_Extract[Gameweek 09],MATCH($A506,FPL_Results_Extract[[Player]:[Player]],0)),INDEX(Team_Key[[Abbreviation]:[Abbreviation]],MATCH(LEFT(INDEX(FPL_Fixtures_Extract[],MATCH($A506,FPL_Fixtures_Extract[[Player]:[Player]],0),MATCH(FPL_Combined[[#Headers],[Gameweek 09]],FPL_Fixtures_Extract[#Headers],0)),LEN(INDEX(FPL_Fixtures_Extract[],MATCH($A506,FPL_Fixtures_Extract[[Player]:[Player]],0),MATCH(FPL_Combined[[#Headers],[Gameweek 09]],FPL_Fixtures_Extract[#Headers],0)))-4),Team_Key[[Full Name]:[Full Name]],0))&amp;RIGHT(INDEX(FPL_Fixtures_Extract[],MATCH($A506,FPL_Fixtures_Extract[[Player]:[Player]],0),MATCH(FPL_Combined[[#Headers],[Gameweek 09]],FPL_Fixtures_Extract[#Headers],0)),3))</f>
        <v>SOU(A) 2-2</v>
      </c>
      <c r="K506" t="str">
        <f ca="1">IF(RIGHT(FPL_Combined[[#Headers],[Gameweek 10]],2)&lt;$B$622,INDEX(FPL_Results_Extract[Gameweek 10],MATCH($A506,FPL_Results_Extract[[Player]:[Player]],0)),INDEX(Team_Key[[Abbreviation]:[Abbreviation]],MATCH(LEFT(INDEX(FPL_Fixtures_Extract[],MATCH($A506,FPL_Fixtures_Extract[[Player]:[Player]],0),MATCH(FPL_Combined[[#Headers],[Gameweek 10]],FPL_Fixtures_Extract[#Headers],0)),LEN(INDEX(FPL_Fixtures_Extract[],MATCH($A506,FPL_Fixtures_Extract[[Player]:[Player]],0),MATCH(FPL_Combined[[#Headers],[Gameweek 10]],FPL_Fixtures_Extract[#Headers],0)))-4),Team_Key[[Full Name]:[Full Name]],0))&amp;RIGHT(INDEX(FPL_Fixtures_Extract[],MATCH($A506,FPL_Fixtures_Extract[[Player]:[Player]],0),MATCH(FPL_Combined[[#Headers],[Gameweek 10]],FPL_Fixtures_Extract[#Headers],0)),3))</f>
        <v>CRY(H) 1-0</v>
      </c>
      <c r="L506" t="str">
        <f ca="1">IF(RIGHT(FPL_Combined[[#Headers],[Gameweek 11]],2)&lt;$B$622,INDEX(FPL_Results_Extract[Gameweek 11],MATCH($A506,FPL_Results_Extract[[Player]:[Player]],0)),INDEX(Team_Key[[Abbreviation]:[Abbreviation]],MATCH(LEFT(INDEX(FPL_Fixtures_Extract[],MATCH($A506,FPL_Fixtures_Extract[[Player]:[Player]],0),MATCH(FPL_Combined[[#Headers],[Gameweek 11]],FPL_Fixtures_Extract[#Headers],0)),LEN(INDEX(FPL_Fixtures_Extract[],MATCH($A506,FPL_Fixtures_Extract[[Player]:[Player]],0),MATCH(FPL_Combined[[#Headers],[Gameweek 11]],FPL_Fixtures_Extract[#Headers],0)))-4),Team_Key[[Full Name]:[Full Name]],0))&amp;RIGHT(INDEX(FPL_Fixtures_Extract[],MATCH($A506,FPL_Fixtures_Extract[[Player]:[Player]],0),MATCH(FPL_Combined[[#Headers],[Gameweek 11]],FPL_Fixtures_Extract[#Headers],0)),3))</f>
        <v>WBA(A) 3-2</v>
      </c>
      <c r="M506" t="str">
        <f ca="1">IF(RIGHT(FPL_Combined[[#Headers],[Gameweek 12]],2)&lt;$B$622,INDEX(FPL_Results_Extract[Gameweek 12],MATCH($A506,FPL_Results_Extract[[Player]:[Player]],0)),INDEX(Team_Key[[Abbreviation]:[Abbreviation]],MATCH(LEFT(INDEX(FPL_Fixtures_Extract[],MATCH($A506,FPL_Fixtures_Extract[[Player]:[Player]],0),MATCH(FPL_Combined[[#Headers],[Gameweek 12]],FPL_Fixtures_Extract[#Headers],0)),LEN(INDEX(FPL_Fixtures_Extract[],MATCH($A506,FPL_Fixtures_Extract[[Player]:[Player]],0),MATCH(FPL_Combined[[#Headers],[Gameweek 12]],FPL_Fixtures_Extract[#Headers],0)))-4),Team_Key[[Full Name]:[Full Name]],0))&amp;RIGHT(INDEX(FPL_Fixtures_Extract[],MATCH($A506,FPL_Fixtures_Extract[[Player]:[Player]],0),MATCH(FPL_Combined[[#Headers],[Gameweek 12]],FPL_Fixtures_Extract[#Headers],0)),3))</f>
        <v>WAT(H) 2-1</v>
      </c>
      <c r="N506" t="str">
        <f ca="1">IF(RIGHT(FPL_Combined[[#Headers],[Gameweek 13]],2)&lt;$B$622,INDEX(FPL_Results_Extract[Gameweek 13],MATCH($A506,FPL_Results_Extract[[Player]:[Player]],0)),INDEX(Team_Key[[Abbreviation]:[Abbreviation]],MATCH(LEFT(INDEX(FPL_Fixtures_Extract[],MATCH($A506,FPL_Fixtures_Extract[[Player]:[Player]],0),MATCH(FPL_Combined[[#Headers],[Gameweek 13]],FPL_Fixtures_Extract[#Headers],0)),LEN(INDEX(FPL_Fixtures_Extract[],MATCH($A506,FPL_Fixtures_Extract[[Player]:[Player]],0),MATCH(FPL_Combined[[#Headers],[Gameweek 13]],FPL_Fixtures_Extract[#Headers],0)))-4),Team_Key[[Full Name]:[Full Name]],0))&amp;RIGHT(INDEX(FPL_Fixtures_Extract[],MATCH($A506,FPL_Fixtures_Extract[[Player]:[Player]],0),MATCH(FPL_Combined[[#Headers],[Gameweek 13]],FPL_Fixtures_Extract[#Headers],0)),3))</f>
        <v>NEW(A) 3-0</v>
      </c>
      <c r="O506" t="str">
        <f ca="1">IF(RIGHT(FPL_Combined[[#Headers],[Gameweek 14]],2)&lt;$B$622,INDEX(FPL_Results_Extract[Gameweek 14],MATCH($A506,FPL_Results_Extract[[Player]:[Player]],0)),INDEX(Team_Key[[Abbreviation]:[Abbreviation]],MATCH(LEFT(INDEX(FPL_Fixtures_Extract[],MATCH($A506,FPL_Fixtures_Extract[[Player]:[Player]],0),MATCH(FPL_Combined[[#Headers],[Gameweek 14]],FPL_Fixtures_Extract[#Headers],0)),LEN(INDEX(FPL_Fixtures_Extract[],MATCH($A506,FPL_Fixtures_Extract[[Player]:[Player]],0),MATCH(FPL_Combined[[#Headers],[Gameweek 14]],FPL_Fixtures_Extract[#Headers],0)))-4),Team_Key[[Full Name]:[Full Name]],0))&amp;RIGHT(INDEX(FPL_Fixtures_Extract[],MATCH($A506,FPL_Fixtures_Extract[[Player]:[Player]],0),MATCH(FPL_Combined[[#Headers],[Gameweek 14]],FPL_Fixtures_Extract[#Headers],0)),3))</f>
        <v>MUN(H) 1-1</v>
      </c>
      <c r="P506" t="str">
        <f ca="1">IF(RIGHT(FPL_Combined[[#Headers],[Gameweek 15]],2)&lt;$B$622,INDEX(FPL_Results_Extract[Gameweek 15],MATCH($A506,FPL_Results_Extract[[Player]:[Player]],0)),INDEX(Team_Key[[Abbreviation]:[Abbreviation]],MATCH(LEFT(INDEX(FPL_Fixtures_Extract[],MATCH($A506,FPL_Fixtures_Extract[[Player]:[Player]],0),MATCH(FPL_Combined[[#Headers],[Gameweek 15]],FPL_Fixtures_Extract[#Headers],0)),LEN(INDEX(FPL_Fixtures_Extract[],MATCH($A506,FPL_Fixtures_Extract[[Player]:[Player]],0),MATCH(FPL_Combined[[#Headers],[Gameweek 15]],FPL_Fixtures_Extract[#Headers],0)))-4),Team_Key[[Full Name]:[Full Name]],0))&amp;RIGHT(INDEX(FPL_Fixtures_Extract[],MATCH($A506,FPL_Fixtures_Extract[[Player]:[Player]],0),MATCH(FPL_Combined[[#Headers],[Gameweek 15]],FPL_Fixtures_Extract[#Headers],0)),3))</f>
        <v>SWA(A) 3-0</v>
      </c>
      <c r="Q506" t="str">
        <f ca="1">IF(RIGHT(FPL_Combined[[#Headers],[Gameweek 16]],2)&lt;$B$622,INDEX(FPL_Results_Extract[Gameweek 16],MATCH($A506,FPL_Results_Extract[[Player]:[Player]],0)),INDEX(Team_Key[[Abbreviation]:[Abbreviation]],MATCH(LEFT(INDEX(FPL_Fixtures_Extract[],MATCH($A506,FPL_Fixtures_Extract[[Player]:[Player]],0),MATCH(FPL_Combined[[#Headers],[Gameweek 16]],FPL_Fixtures_Extract[#Headers],0)),LEN(INDEX(FPL_Fixtures_Extract[],MATCH($A506,FPL_Fixtures_Extract[[Player]:[Player]],0),MATCH(FPL_Combined[[#Headers],[Gameweek 16]],FPL_Fixtures_Extract[#Headers],0)))-4),Team_Key[[Full Name]:[Full Name]],0))&amp;RIGHT(INDEX(FPL_Fixtures_Extract[],MATCH($A506,FPL_Fixtures_Extract[[Player]:[Player]],0),MATCH(FPL_Combined[[#Headers],[Gameweek 16]],FPL_Fixtures_Extract[#Headers],0)),3))</f>
        <v>CHE(H) 2-1</v>
      </c>
      <c r="R506" t="str">
        <f ca="1">IF(RIGHT(FPL_Combined[[#Headers],[Gameweek 17]],2)&lt;$B$622,INDEX(FPL_Results_Extract[Gameweek 17],MATCH($A506,FPL_Results_Extract[[Player]:[Player]],0)),INDEX(Team_Key[[Abbreviation]:[Abbreviation]],MATCH(LEFT(INDEX(FPL_Fixtures_Extract[],MATCH($A506,FPL_Fixtures_Extract[[Player]:[Player]],0),MATCH(FPL_Combined[[#Headers],[Gameweek 17]],FPL_Fixtures_Extract[#Headers],0)),LEN(INDEX(FPL_Fixtures_Extract[],MATCH($A506,FPL_Fixtures_Extract[[Player]:[Player]],0),MATCH(FPL_Combined[[#Headers],[Gameweek 17]],FPL_Fixtures_Extract[#Headers],0)))-4),Team_Key[[Full Name]:[Full Name]],0))&amp;RIGHT(INDEX(FPL_Fixtures_Extract[],MATCH($A506,FPL_Fixtures_Extract[[Player]:[Player]],0),MATCH(FPL_Combined[[#Headers],[Gameweek 17]],FPL_Fixtures_Extract[#Headers],0)),3))</f>
        <v>EVE(A) 3-2</v>
      </c>
      <c r="S506" t="str">
        <f ca="1">IF(RIGHT(FPL_Combined[[#Headers],[Gameweek 18]],2)&lt;$B$622,INDEX(FPL_Results_Extract[Gameweek 18],MATCH($A506,FPL_Results_Extract[[Player]:[Player]],0)),INDEX(Team_Key[[Abbreviation]:[Abbreviation]],MATCH(LEFT(INDEX(FPL_Fixtures_Extract[],MATCH($A506,FPL_Fixtures_Extract[[Player]:[Player]],0),MATCH(FPL_Combined[[#Headers],[Gameweek 18]],FPL_Fixtures_Extract[#Headers],0)),LEN(INDEX(FPL_Fixtures_Extract[],MATCH($A506,FPL_Fixtures_Extract[[Player]:[Player]],0),MATCH(FPL_Combined[[#Headers],[Gameweek 18]],FPL_Fixtures_Extract[#Headers],0)))-4),Team_Key[[Full Name]:[Full Name]],0))&amp;RIGHT(INDEX(FPL_Fixtures_Extract[],MATCH($A506,FPL_Fixtures_Extract[[Player]:[Player]],0),MATCH(FPL_Combined[[#Headers],[Gameweek 18]],FPL_Fixtures_Extract[#Headers],0)),3))</f>
        <v>LIV(A) 0-1</v>
      </c>
      <c r="T506" t="str">
        <f ca="1">IF(RIGHT(FPL_Combined[[#Headers],[Gameweek 19]],2)&lt;$B$622,INDEX(FPL_Results_Extract[Gameweek 19],MATCH($A506,FPL_Results_Extract[[Player]:[Player]],0)),INDEX(Team_Key[[Abbreviation]:[Abbreviation]],MATCH(LEFT(INDEX(FPL_Fixtures_Extract[],MATCH($A506,FPL_Fixtures_Extract[[Player]:[Player]],0),MATCH(FPL_Combined[[#Headers],[Gameweek 19]],FPL_Fixtures_Extract[#Headers],0)),LEN(INDEX(FPL_Fixtures_Extract[],MATCH($A506,FPL_Fixtures_Extract[[Player]:[Player]],0),MATCH(FPL_Combined[[#Headers],[Gameweek 19]],FPL_Fixtures_Extract[#Headers],0)))-4),Team_Key[[Full Name]:[Full Name]],0))&amp;RIGHT(INDEX(FPL_Fixtures_Extract[],MATCH($A506,FPL_Fixtures_Extract[[Player]:[Player]],0),MATCH(FPL_Combined[[#Headers],[Gameweek 19]],FPL_Fixtures_Extract[#Headers],0)),3))</f>
        <v>MCI(H) 0-0</v>
      </c>
      <c r="U506" t="str">
        <f ca="1">IF(RIGHT(FPL_Combined[[#Headers],[Gameweek 20]],2)&lt;$B$622,INDEX(FPL_Results_Extract[Gameweek 20],MATCH($A506,FPL_Results_Extract[[Player]:[Player]],0)),INDEX(Team_Key[[Abbreviation]:[Abbreviation]],MATCH(LEFT(INDEX(FPL_Fixtures_Extract[],MATCH($A506,FPL_Fixtures_Extract[[Player]:[Player]],0),MATCH(FPL_Combined[[#Headers],[Gameweek 20]],FPL_Fixtures_Extract[#Headers],0)),LEN(INDEX(FPL_Fixtures_Extract[],MATCH($A506,FPL_Fixtures_Extract[[Player]:[Player]],0),MATCH(FPL_Combined[[#Headers],[Gameweek 20]],FPL_Fixtures_Extract[#Headers],0)))-4),Team_Key[[Full Name]:[Full Name]],0))&amp;RIGHT(INDEX(FPL_Fixtures_Extract[],MATCH($A506,FPL_Fixtures_Extract[[Player]:[Player]],0),MATCH(FPL_Combined[[#Headers],[Gameweek 20]],FPL_Fixtures_Extract[#Headers],0)),3))</f>
        <v>BOU(H) 0-0</v>
      </c>
      <c r="V506" t="str">
        <f ca="1">IF(RIGHT(FPL_Combined[[#Headers],[Gameweek 21]],2)&lt;$B$622,INDEX(FPL_Results_Extract[Gameweek 21],MATCH($A506,FPL_Results_Extract[[Player]:[Player]],0)),INDEX(Team_Key[[Abbreviation]:[Abbreviation]],MATCH(LEFT(INDEX(FPL_Fixtures_Extract[],MATCH($A506,FPL_Fixtures_Extract[[Player]:[Player]],0),MATCH(FPL_Combined[[#Headers],[Gameweek 21]],FPL_Fixtures_Extract[#Headers],0)),LEN(INDEX(FPL_Fixtures_Extract[],MATCH($A506,FPL_Fixtures_Extract[[Player]:[Player]],0),MATCH(FPL_Combined[[#Headers],[Gameweek 21]],FPL_Fixtures_Extract[#Headers],0)))-4),Team_Key[[Full Name]:[Full Name]],0))&amp;RIGHT(INDEX(FPL_Fixtures_Extract[],MATCH($A506,FPL_Fixtures_Extract[[Player]:[Player]],0),MATCH(FPL_Combined[[#Headers],[Gameweek 21]],FPL_Fixtures_Extract[#Headers],0)),3))</f>
        <v>TOT(A) 1-0</v>
      </c>
      <c r="W506" t="str">
        <f ca="1">IF(RIGHT(FPL_Combined[[#Headers],[Gameweek 22]],2)&lt;$B$622,INDEX(FPL_Results_Extract[Gameweek 22],MATCH($A506,FPL_Results_Extract[[Player]:[Player]],0)),INDEX(Team_Key[[Abbreviation]:[Abbreviation]],MATCH(LEFT(INDEX(FPL_Fixtures_Extract[],MATCH($A506,FPL_Fixtures_Extract[[Player]:[Player]],0),MATCH(FPL_Combined[[#Headers],[Gameweek 22]],FPL_Fixtures_Extract[#Headers],0)),LEN(INDEX(FPL_Fixtures_Extract[],MATCH($A506,FPL_Fixtures_Extract[[Player]:[Player]],0),MATCH(FPL_Combined[[#Headers],[Gameweek 22]],FPL_Fixtures_Extract[#Headers],0)))-4),Team_Key[[Full Name]:[Full Name]],0))&amp;RIGHT(INDEX(FPL_Fixtures_Extract[],MATCH($A506,FPL_Fixtures_Extract[[Player]:[Player]],0),MATCH(FPL_Combined[[#Headers],[Gameweek 22]],FPL_Fixtures_Extract[#Headers],0)),3))</f>
        <v>AVL(A) 1-1</v>
      </c>
      <c r="X506" t="str">
        <f ca="1">IF(RIGHT(FPL_Combined[[#Headers],[Gameweek 23]],2)&lt;$B$622,INDEX(FPL_Results_Extract[Gameweek 23],MATCH($A506,FPL_Results_Extract[[Player]:[Player]],0)),INDEX(Team_Key[[Abbreviation]:[Abbreviation]],MATCH(LEFT(INDEX(FPL_Fixtures_Extract[],MATCH($A506,FPL_Fixtures_Extract[[Player]:[Player]],0),MATCH(FPL_Combined[[#Headers],[Gameweek 23]],FPL_Fixtures_Extract[#Headers],0)),LEN(INDEX(FPL_Fixtures_Extract[],MATCH($A506,FPL_Fixtures_Extract[[Player]:[Player]],0),MATCH(FPL_Combined[[#Headers],[Gameweek 23]],FPL_Fixtures_Extract[#Headers],0)))-4),Team_Key[[Full Name]:[Full Name]],0))&amp;RIGHT(INDEX(FPL_Fixtures_Extract[],MATCH($A506,FPL_Fixtures_Extract[[Player]:[Player]],0),MATCH(FPL_Combined[[#Headers],[Gameweek 23]],FPL_Fixtures_Extract[#Headers],0)),3))</f>
        <v>STK(H) 3-0</v>
      </c>
      <c r="Y506" t="str">
        <f ca="1">IF(RIGHT(FPL_Combined[[#Headers],[Gameweek 24]],2)&lt;$B$622,INDEX(FPL_Results_Extract[Team],MATCH($A506,FPL_Results_Extract[[Player]:[Player]],0)),INDEX(Team_Key[[Abbreviation]:[Abbreviation]],MATCH(LEFT(INDEX(FPL_Fixtures_Extract[],MATCH($A506,FPL_Fixtures_Extract[[Player]:[Player]],0),MATCH(FPL_Combined[[#Headers],[Gameweek 24]],FPL_Fixtures_Extract[#Headers],0)),LEN(INDEX(FPL_Fixtures_Extract[],MATCH($A506,FPL_Fixtures_Extract[[Player]:[Player]],0),MATCH(FPL_Combined[[#Headers],[Gameweek 24]],FPL_Fixtures_Extract[#Headers],0)))-4),Team_Key[[Full Name]:[Full Name]],0))&amp;RIGHT(INDEX(FPL_Fixtures_Extract[],MATCH($A506,FPL_Fixtures_Extract[[Player]:[Player]],0),MATCH(FPL_Combined[[#Headers],[Gameweek 24]],FPL_Fixtures_Extract[#Headers],0)),3))</f>
        <v>LEI</v>
      </c>
      <c r="Z506" t="str">
        <f ca="1">IF(RIGHT(FPL_Combined[[#Headers],[Gameweek 25]],2)&lt;$B$622,INDEX(FPL_Results_Extract[Player],MATCH($A506,FPL_Results_Extract[[Player]:[Player]],0)),INDEX(Team_Key[[Abbreviation]:[Abbreviation]],MATCH(LEFT(INDEX(FPL_Fixtures_Extract[],MATCH($A506,FPL_Fixtures_Extract[[Player]:[Player]],0),MATCH(FPL_Combined[[#Headers],[Gameweek 25]],FPL_Fixtures_Extract[#Headers],0)),LEN(INDEX(FPL_Fixtures_Extract[],MATCH($A506,FPL_Fixtures_Extract[[Player]:[Player]],0),MATCH(FPL_Combined[[#Headers],[Gameweek 25]],FPL_Fixtures_Extract[#Headers],0)))-4),Team_Key[[Full Name]:[Full Name]],0))&amp;RIGHT(INDEX(FPL_Fixtures_Extract[],MATCH($A506,FPL_Fixtures_Extract[[Player]:[Player]],0),MATCH(FPL_Combined[[#Headers],[Gameweek 25]],FPL_Fixtures_Extract[#Headers],0)),3))</f>
        <v>Schmeichel</v>
      </c>
      <c r="AA506" t="str">
        <f ca="1">IF(RIGHT(FPL_Combined[[#Headers],[Gameweek 26]],2)&lt;$B$622,INDEX(FPL_Results_Extract[Gameweek 01],MATCH($A506,FPL_Results_Extract[[Player]:[Player]],0)),INDEX(Team_Key[[Abbreviation]:[Abbreviation]],MATCH(LEFT(INDEX(FPL_Fixtures_Extract[],MATCH($A506,FPL_Fixtures_Extract[[Player]:[Player]],0),MATCH(FPL_Combined[[#Headers],[Gameweek 26]],FPL_Fixtures_Extract[#Headers],0)),LEN(INDEX(FPL_Fixtures_Extract[],MATCH($A506,FPL_Fixtures_Extract[[Player]:[Player]],0),MATCH(FPL_Combined[[#Headers],[Gameweek 26]],FPL_Fixtures_Extract[#Headers],0)))-4),Team_Key[[Full Name]:[Full Name]],0))&amp;RIGHT(INDEX(FPL_Fixtures_Extract[],MATCH($A506,FPL_Fixtures_Extract[[Player]:[Player]],0),MATCH(FPL_Combined[[#Headers],[Gameweek 26]],FPL_Fixtures_Extract[#Headers],0)),3))</f>
        <v>SUN(H) 4-2</v>
      </c>
      <c r="AB506" t="str">
        <f ca="1">IF(RIGHT(FPL_Combined[[#Headers],[Gameweek 27]],2)&lt;$B$622,INDEX(FPL_Results_Extract[Gameweek 02],MATCH($A506,FPL_Results_Extract[[Player]:[Player]],0)),INDEX(Team_Key[[Abbreviation]:[Abbreviation]],MATCH(LEFT(INDEX(FPL_Fixtures_Extract[],MATCH($A506,FPL_Fixtures_Extract[[Player]:[Player]],0),MATCH(FPL_Combined[[#Headers],[Gameweek 27]],FPL_Fixtures_Extract[#Headers],0)),LEN(INDEX(FPL_Fixtures_Extract[],MATCH($A506,FPL_Fixtures_Extract[[Player]:[Player]],0),MATCH(FPL_Combined[[#Headers],[Gameweek 27]],FPL_Fixtures_Extract[#Headers],0)))-4),Team_Key[[Full Name]:[Full Name]],0))&amp;RIGHT(INDEX(FPL_Fixtures_Extract[],MATCH($A506,FPL_Fixtures_Extract[[Player]:[Player]],0),MATCH(FPL_Combined[[#Headers],[Gameweek 27]],FPL_Fixtures_Extract[#Headers],0)),3))</f>
        <v>WHU(A) 2-1</v>
      </c>
      <c r="AC506" t="str">
        <f ca="1">IF(RIGHT(FPL_Combined[[#Headers],[Gameweek 28]],2)&lt;$B$622,INDEX(FPL_Results_Extract[Gameweek 03],MATCH($A506,FPL_Results_Extract[[Player]:[Player]],0)),INDEX(Team_Key[[Abbreviation]:[Abbreviation]],MATCH(LEFT(INDEX(FPL_Fixtures_Extract[],MATCH($A506,FPL_Fixtures_Extract[[Player]:[Player]],0),MATCH(FPL_Combined[[#Headers],[Gameweek 28]],FPL_Fixtures_Extract[#Headers],0)),LEN(INDEX(FPL_Fixtures_Extract[],MATCH($A506,FPL_Fixtures_Extract[[Player]:[Player]],0),MATCH(FPL_Combined[[#Headers],[Gameweek 28]],FPL_Fixtures_Extract[#Headers],0)))-4),Team_Key[[Full Name]:[Full Name]],0))&amp;RIGHT(INDEX(FPL_Fixtures_Extract[],MATCH($A506,FPL_Fixtures_Extract[[Player]:[Player]],0),MATCH(FPL_Combined[[#Headers],[Gameweek 28]],FPL_Fixtures_Extract[#Headers],0)),3))</f>
        <v>TOT(H) 1-1</v>
      </c>
      <c r="AD506" t="str">
        <f ca="1">IF(RIGHT(FPL_Combined[[#Headers],[Gameweek 29]],2)&lt;$B$622,INDEX(FPL_Results_Extract[Gameweek 04],MATCH($A506,FPL_Results_Extract[[Player]:[Player]],0)),INDEX(Team_Key[[Abbreviation]:[Abbreviation]],MATCH(LEFT(INDEX(FPL_Fixtures_Extract[],MATCH($A506,FPL_Fixtures_Extract[[Player]:[Player]],0),MATCH(FPL_Combined[[#Headers],[Gameweek 29]],FPL_Fixtures_Extract[#Headers],0)),LEN(INDEX(FPL_Fixtures_Extract[],MATCH($A506,FPL_Fixtures_Extract[[Player]:[Player]],0),MATCH(FPL_Combined[[#Headers],[Gameweek 29]],FPL_Fixtures_Extract[#Headers],0)))-4),Team_Key[[Full Name]:[Full Name]],0))&amp;RIGHT(INDEX(FPL_Fixtures_Extract[],MATCH($A506,FPL_Fixtures_Extract[[Player]:[Player]],0),MATCH(FPL_Combined[[#Headers],[Gameweek 29]],FPL_Fixtures_Extract[#Headers],0)),3))</f>
        <v>WAT(A)</v>
      </c>
      <c r="AE506" t="str">
        <f ca="1">IF(RIGHT(FPL_Combined[[#Headers],[Gameweek 30]],2)&lt;$B$622,INDEX(FPL_Results_Extract[Gameweek 05],MATCH($A506,FPL_Results_Extract[[Player]:[Player]],0)),INDEX(Team_Key[[Abbreviation]:[Abbreviation]],MATCH(LEFT(INDEX(FPL_Fixtures_Extract[],MATCH($A506,FPL_Fixtures_Extract[[Player]:[Player]],0),MATCH(FPL_Combined[[#Headers],[Gameweek 30]],FPL_Fixtures_Extract[#Headers],0)),LEN(INDEX(FPL_Fixtures_Extract[],MATCH($A506,FPL_Fixtures_Extract[[Player]:[Player]],0),MATCH(FPL_Combined[[#Headers],[Gameweek 30]],FPL_Fixtures_Extract[#Headers],0)))-4),Team_Key[[Full Name]:[Full Name]],0))&amp;RIGHT(INDEX(FPL_Fixtures_Extract[],MATCH($A506,FPL_Fixtures_Extract[[Player]:[Player]],0),MATCH(FPL_Combined[[#Headers],[Gameweek 30]],FPL_Fixtures_Extract[#Headers],0)),3))</f>
        <v>NEW(H)</v>
      </c>
      <c r="AF506" t="str">
        <f ca="1">IF(RIGHT(FPL_Combined[[#Headers],[Gameweek 31]],2)&lt;$B$622,INDEX(FPL_Results_Extract[Gameweek 06],MATCH($A506,FPL_Results_Extract[[Player]:[Player]],0)),INDEX(Team_Key[[Abbreviation]:[Abbreviation]],MATCH(LEFT(INDEX(FPL_Fixtures_Extract[],MATCH($A506,FPL_Fixtures_Extract[[Player]:[Player]],0),MATCH(FPL_Combined[[#Headers],[Gameweek 31]],FPL_Fixtures_Extract[#Headers],0)),LEN(INDEX(FPL_Fixtures_Extract[],MATCH($A506,FPL_Fixtures_Extract[[Player]:[Player]],0),MATCH(FPL_Combined[[#Headers],[Gameweek 31]],FPL_Fixtures_Extract[#Headers],0)))-4),Team_Key[[Full Name]:[Full Name]],0))&amp;RIGHT(INDEX(FPL_Fixtures_Extract[],MATCH($A506,FPL_Fixtures_Extract[[Player]:[Player]],0),MATCH(FPL_Combined[[#Headers],[Gameweek 31]],FPL_Fixtures_Extract[#Headers],0)),3))</f>
        <v>CRY(A)</v>
      </c>
      <c r="AG506" t="str">
        <f ca="1">IF(RIGHT(FPL_Combined[[#Headers],[Gameweek 32]],2)&lt;$B$622,INDEX(FPL_Results_Extract[Gameweek 07],MATCH($A506,FPL_Results_Extract[[Player]:[Player]],0)),INDEX(Team_Key[[Abbreviation]:[Abbreviation]],MATCH(LEFT(INDEX(FPL_Fixtures_Extract[],MATCH($A506,FPL_Fixtures_Extract[[Player]:[Player]],0),MATCH(FPL_Combined[[#Headers],[Gameweek 32]],FPL_Fixtures_Extract[#Headers],0)),LEN(INDEX(FPL_Fixtures_Extract[],MATCH($A506,FPL_Fixtures_Extract[[Player]:[Player]],0),MATCH(FPL_Combined[[#Headers],[Gameweek 32]],FPL_Fixtures_Extract[#Headers],0)))-4),Team_Key[[Full Name]:[Full Name]],0))&amp;RIGHT(INDEX(FPL_Fixtures_Extract[],MATCH($A506,FPL_Fixtures_Extract[[Player]:[Player]],0),MATCH(FPL_Combined[[#Headers],[Gameweek 32]],FPL_Fixtures_Extract[#Headers],0)),3))</f>
        <v>SOU(H)</v>
      </c>
      <c r="AH506" t="str">
        <f ca="1">IF(RIGHT(FPL_Combined[[#Headers],[Gameweek 33]],2)&lt;$B$622,INDEX(FPL_Results_Extract[Gameweek 08],MATCH($A506,FPL_Results_Extract[[Player]:[Player]],0)),INDEX(Team_Key[[Abbreviation]:[Abbreviation]],MATCH(LEFT(INDEX(FPL_Fixtures_Extract[],MATCH($A506,FPL_Fixtures_Extract[[Player]:[Player]],0),MATCH(FPL_Combined[[#Headers],[Gameweek 33]],FPL_Fixtures_Extract[#Headers],0)),LEN(INDEX(FPL_Fixtures_Extract[],MATCH($A506,FPL_Fixtures_Extract[[Player]:[Player]],0),MATCH(FPL_Combined[[#Headers],[Gameweek 33]],FPL_Fixtures_Extract[#Headers],0)))-4),Team_Key[[Full Name]:[Full Name]],0))&amp;RIGHT(INDEX(FPL_Fixtures_Extract[],MATCH($A506,FPL_Fixtures_Extract[[Player]:[Player]],0),MATCH(FPL_Combined[[#Headers],[Gameweek 33]],FPL_Fixtures_Extract[#Headers],0)),3))</f>
        <v>SUN(A)</v>
      </c>
      <c r="AI506" t="str">
        <f ca="1">IF(RIGHT(FPL_Combined[[#Headers],[Gameweek 34]],2)&lt;$B$622,INDEX(FPL_Results_Extract[Gameweek 09],MATCH($A506,FPL_Results_Extract[[Player]:[Player]],0)),INDEX(Team_Key[[Abbreviation]:[Abbreviation]],MATCH(LEFT(INDEX(FPL_Fixtures_Extract[],MATCH($A506,FPL_Fixtures_Extract[[Player]:[Player]],0),MATCH(FPL_Combined[[#Headers],[Gameweek 34]],FPL_Fixtures_Extract[#Headers],0)),LEN(INDEX(FPL_Fixtures_Extract[],MATCH($A506,FPL_Fixtures_Extract[[Player]:[Player]],0),MATCH(FPL_Combined[[#Headers],[Gameweek 34]],FPL_Fixtures_Extract[#Headers],0)))-4),Team_Key[[Full Name]:[Full Name]],0))&amp;RIGHT(INDEX(FPL_Fixtures_Extract[],MATCH($A506,FPL_Fixtures_Extract[[Player]:[Player]],0),MATCH(FPL_Combined[[#Headers],[Gameweek 34]],FPL_Fixtures_Extract[#Headers],0)),3))</f>
        <v>WHU(H)</v>
      </c>
      <c r="AJ506" t="str">
        <f ca="1">IF(RIGHT(FPL_Combined[[#Headers],[Gameweek 35]],2)&lt;$B$622,INDEX(FPL_Results_Extract[Gameweek 10],MATCH($A506,FPL_Results_Extract[[Player]:[Player]],0)),INDEX(Team_Key[[Abbreviation]:[Abbreviation]],MATCH(LEFT(INDEX(FPL_Fixtures_Extract[],MATCH($A506,FPL_Fixtures_Extract[[Player]:[Player]],0),MATCH(FPL_Combined[[#Headers],[Gameweek 35]],FPL_Fixtures_Extract[#Headers],0)),LEN(INDEX(FPL_Fixtures_Extract[],MATCH($A506,FPL_Fixtures_Extract[[Player]:[Player]],0),MATCH(FPL_Combined[[#Headers],[Gameweek 35]],FPL_Fixtures_Extract[#Headers],0)))-4),Team_Key[[Full Name]:[Full Name]],0))&amp;RIGHT(INDEX(FPL_Fixtures_Extract[],MATCH($A506,FPL_Fixtures_Extract[[Player]:[Player]],0),MATCH(FPL_Combined[[#Headers],[Gameweek 35]],FPL_Fixtures_Extract[#Headers],0)),3))</f>
        <v>SWA(H)</v>
      </c>
      <c r="AK506" t="str">
        <f ca="1">IF(RIGHT(FPL_Combined[[#Headers],[Gameweek 36]],2)&lt;$B$622,INDEX(FPL_Results_Extract[Gameweek 11],MATCH($A506,FPL_Results_Extract[[Player]:[Player]],0)),INDEX(Team_Key[[Abbreviation]:[Abbreviation]],MATCH(LEFT(INDEX(FPL_Fixtures_Extract[],MATCH($A506,FPL_Fixtures_Extract[[Player]:[Player]],0),MATCH(FPL_Combined[[#Headers],[Gameweek 36]],FPL_Fixtures_Extract[#Headers],0)),LEN(INDEX(FPL_Fixtures_Extract[],MATCH($A506,FPL_Fixtures_Extract[[Player]:[Player]],0),MATCH(FPL_Combined[[#Headers],[Gameweek 36]],FPL_Fixtures_Extract[#Headers],0)))-4),Team_Key[[Full Name]:[Full Name]],0))&amp;RIGHT(INDEX(FPL_Fixtures_Extract[],MATCH($A506,FPL_Fixtures_Extract[[Player]:[Player]],0),MATCH(FPL_Combined[[#Headers],[Gameweek 36]],FPL_Fixtures_Extract[#Headers],0)),3))</f>
        <v>MUN(A)</v>
      </c>
      <c r="AL506" t="str">
        <f ca="1">IF(RIGHT(FPL_Combined[[#Headers],[Gameweek 37]],2)&lt;$B$622,INDEX(FPL_Results_Extract[Gameweek 12],MATCH($A506,FPL_Results_Extract[[Player]:[Player]],0)),INDEX(Team_Key[[Abbreviation]:[Abbreviation]],MATCH(LEFT(INDEX(FPL_Fixtures_Extract[],MATCH($A506,FPL_Fixtures_Extract[[Player]:[Player]],0),MATCH(FPL_Combined[[#Headers],[Gameweek 37]],FPL_Fixtures_Extract[#Headers],0)),LEN(INDEX(FPL_Fixtures_Extract[],MATCH($A506,FPL_Fixtures_Extract[[Player]:[Player]],0),MATCH(FPL_Combined[[#Headers],[Gameweek 37]],FPL_Fixtures_Extract[#Headers],0)))-4),Team_Key[[Full Name]:[Full Name]],0))&amp;RIGHT(INDEX(FPL_Fixtures_Extract[],MATCH($A506,FPL_Fixtures_Extract[[Player]:[Player]],0),MATCH(FPL_Combined[[#Headers],[Gameweek 37]],FPL_Fixtures_Extract[#Headers],0)),3))</f>
        <v>EVE(H)</v>
      </c>
      <c r="AM506" t="str">
        <f ca="1">IF(RIGHT(FPL_Combined[[#Headers],[Gameweek 38]],2)&lt;$B$622,INDEX(FPL_Results_Extract[Gameweek 13],MATCH($A506,FPL_Results_Extract[[Player]:[Player]],0)),INDEX(Team_Key[[Abbreviation]:[Abbreviation]],MATCH(LEFT(INDEX(FPL_Fixtures_Extract[],MATCH($A506,FPL_Fixtures_Extract[[Player]:[Player]],0),MATCH(FPL_Combined[[#Headers],[Gameweek 38]],FPL_Fixtures_Extract[#Headers],0)),LEN(INDEX(FPL_Fixtures_Extract[],MATCH($A506,FPL_Fixtures_Extract[[Player]:[Player]],0),MATCH(FPL_Combined[[#Headers],[Gameweek 38]],FPL_Fixtures_Extract[#Headers],0)))-4),Team_Key[[Full Name]:[Full Name]],0))&amp;RIGHT(INDEX(FPL_Fixtures_Extract[],MATCH($A506,FPL_Fixtures_Extract[[Player]:[Player]],0),MATCH(FPL_Combined[[#Headers],[Gameweek 38]],FPL_Fixtures_Extract[#Headers],0)),3))</f>
        <v>CHE(A)</v>
      </c>
    </row>
    <row r="507" spans="1:39" x14ac:dyDescent="0.45">
      <c r="A507" t="s">
        <v>256</v>
      </c>
      <c r="B507" t="str">
        <f ca="1">IF(RIGHT(FPL_Combined[[#Headers],[Gameweek 01]],2)&lt;$B$622,INDEX(FPL_Results_Extract[Gameweek 01],MATCH($A507,FPL_Results_Extract[[Player]:[Player]],0)),INDEX(Team_Key[[Abbreviation]:[Abbreviation]],MATCH(LEFT(INDEX(FPL_Fixtures_Extract[],MATCH($A507,FPL_Fixtures_Extract[[Player]:[Player]],0),MATCH(FPL_Combined[[#Headers],[Gameweek 01]],FPL_Fixtures_Extract[#Headers],0)),LEN(INDEX(FPL_Fixtures_Extract[],MATCH($A507,FPL_Fixtures_Extract[[Player]:[Player]],0),MATCH(FPL_Combined[[#Headers],[Gameweek 01]],FPL_Fixtures_Extract[#Headers],0)))-4),Team_Key[[Full Name]:[Full Name]],0))&amp;RIGHT(INDEX(FPL_Fixtures_Extract[],MATCH($A507,FPL_Fixtures_Extract[[Player]:[Player]],0),MATCH(FPL_Combined[[#Headers],[Gameweek 01]],FPL_Fixtures_Extract[#Headers],0)),3))</f>
        <v>TOT(H) 1-0</v>
      </c>
      <c r="C507" t="str">
        <f ca="1">IF(RIGHT(FPL_Combined[[#Headers],[Gameweek 02]],2)&lt;$B$622,INDEX(FPL_Results_Extract[Gameweek 02],MATCH($A507,FPL_Results_Extract[[Player]:[Player]],0)),INDEX(Team_Key[[Abbreviation]:[Abbreviation]],MATCH(LEFT(INDEX(FPL_Fixtures_Extract[],MATCH($A507,FPL_Fixtures_Extract[[Player]:[Player]],0),MATCH(FPL_Combined[[#Headers],[Gameweek 02]],FPL_Fixtures_Extract[#Headers],0)),LEN(INDEX(FPL_Fixtures_Extract[],MATCH($A507,FPL_Fixtures_Extract[[Player]:[Player]],0),MATCH(FPL_Combined[[#Headers],[Gameweek 02]],FPL_Fixtures_Extract[#Headers],0)))-4),Team_Key[[Full Name]:[Full Name]],0))&amp;RIGHT(INDEX(FPL_Fixtures_Extract[],MATCH($A507,FPL_Fixtures_Extract[[Player]:[Player]],0),MATCH(FPL_Combined[[#Headers],[Gameweek 02]],FPL_Fixtures_Extract[#Headers],0)),3))</f>
        <v>AVL(A) 1-0</v>
      </c>
      <c r="D507" t="str">
        <f ca="1">IF(RIGHT(FPL_Combined[[#Headers],[Gameweek 03]],2)&lt;$B$622,INDEX(FPL_Results_Extract[Gameweek 03],MATCH($A507,FPL_Results_Extract[[Player]:[Player]],0)),INDEX(Team_Key[[Abbreviation]:[Abbreviation]],MATCH(LEFT(INDEX(FPL_Fixtures_Extract[],MATCH($A507,FPL_Fixtures_Extract[[Player]:[Player]],0),MATCH(FPL_Combined[[#Headers],[Gameweek 03]],FPL_Fixtures_Extract[#Headers],0)),LEN(INDEX(FPL_Fixtures_Extract[],MATCH($A507,FPL_Fixtures_Extract[[Player]:[Player]],0),MATCH(FPL_Combined[[#Headers],[Gameweek 03]],FPL_Fixtures_Extract[#Headers],0)))-4),Team_Key[[Full Name]:[Full Name]],0))&amp;RIGHT(INDEX(FPL_Fixtures_Extract[],MATCH($A507,FPL_Fixtures_Extract[[Player]:[Player]],0),MATCH(FPL_Combined[[#Headers],[Gameweek 03]],FPL_Fixtures_Extract[#Headers],0)),3))</f>
        <v>NEW(H) 0-0</v>
      </c>
      <c r="E507" t="str">
        <f ca="1">IF(RIGHT(FPL_Combined[[#Headers],[Gameweek 04]],2)&lt;$B$622,INDEX(FPL_Results_Extract[Gameweek 04],MATCH($A507,FPL_Results_Extract[[Player]:[Player]],0)),INDEX(Team_Key[[Abbreviation]:[Abbreviation]],MATCH(LEFT(INDEX(FPL_Fixtures_Extract[],MATCH($A507,FPL_Fixtures_Extract[[Player]:[Player]],0),MATCH(FPL_Combined[[#Headers],[Gameweek 04]],FPL_Fixtures_Extract[#Headers],0)),LEN(INDEX(FPL_Fixtures_Extract[],MATCH($A507,FPL_Fixtures_Extract[[Player]:[Player]],0),MATCH(FPL_Combined[[#Headers],[Gameweek 04]],FPL_Fixtures_Extract[#Headers],0)))-4),Team_Key[[Full Name]:[Full Name]],0))&amp;RIGHT(INDEX(FPL_Fixtures_Extract[],MATCH($A507,FPL_Fixtures_Extract[[Player]:[Player]],0),MATCH(FPL_Combined[[#Headers],[Gameweek 04]],FPL_Fixtures_Extract[#Headers],0)),3))</f>
        <v>SWA(A) 1-2</v>
      </c>
      <c r="F507" t="str">
        <f ca="1">IF(RIGHT(FPL_Combined[[#Headers],[Gameweek 05]],2)&lt;$B$622,INDEX(FPL_Results_Extract[Gameweek 05],MATCH($A507,FPL_Results_Extract[[Player]:[Player]],0)),INDEX(Team_Key[[Abbreviation]:[Abbreviation]],MATCH(LEFT(INDEX(FPL_Fixtures_Extract[],MATCH($A507,FPL_Fixtures_Extract[[Player]:[Player]],0),MATCH(FPL_Combined[[#Headers],[Gameweek 05]],FPL_Fixtures_Extract[#Headers],0)),LEN(INDEX(FPL_Fixtures_Extract[],MATCH($A507,FPL_Fixtures_Extract[[Player]:[Player]],0),MATCH(FPL_Combined[[#Headers],[Gameweek 05]],FPL_Fixtures_Extract[#Headers],0)))-4),Team_Key[[Full Name]:[Full Name]],0))&amp;RIGHT(INDEX(FPL_Fixtures_Extract[],MATCH($A507,FPL_Fixtures_Extract[[Player]:[Player]],0),MATCH(FPL_Combined[[#Headers],[Gameweek 05]],FPL_Fixtures_Extract[#Headers],0)),3))</f>
        <v>LIV(H) 3-1</v>
      </c>
      <c r="G507" t="str">
        <f ca="1">IF(RIGHT(FPL_Combined[[#Headers],[Gameweek 06]],2)&lt;$B$622,INDEX(FPL_Results_Extract[Gameweek 06],MATCH($A507,FPL_Results_Extract[[Player]:[Player]],0)),INDEX(Team_Key[[Abbreviation]:[Abbreviation]],MATCH(LEFT(INDEX(FPL_Fixtures_Extract[],MATCH($A507,FPL_Fixtures_Extract[[Player]:[Player]],0),MATCH(FPL_Combined[[#Headers],[Gameweek 06]],FPL_Fixtures_Extract[#Headers],0)),LEN(INDEX(FPL_Fixtures_Extract[],MATCH($A507,FPL_Fixtures_Extract[[Player]:[Player]],0),MATCH(FPL_Combined[[#Headers],[Gameweek 06]],FPL_Fixtures_Extract[#Headers],0)))-4),Team_Key[[Full Name]:[Full Name]],0))&amp;RIGHT(INDEX(FPL_Fixtures_Extract[],MATCH($A507,FPL_Fixtures_Extract[[Player]:[Player]],0),MATCH(FPL_Combined[[#Headers],[Gameweek 06]],FPL_Fixtures_Extract[#Headers],0)),3))</f>
        <v>SOU(A) 3-2</v>
      </c>
      <c r="H507" t="str">
        <f ca="1">IF(RIGHT(FPL_Combined[[#Headers],[Gameweek 07]],2)&lt;$B$622,INDEX(FPL_Results_Extract[Gameweek 07],MATCH($A507,FPL_Results_Extract[[Player]:[Player]],0)),INDEX(Team_Key[[Abbreviation]:[Abbreviation]],MATCH(LEFT(INDEX(FPL_Fixtures_Extract[],MATCH($A507,FPL_Fixtures_Extract[[Player]:[Player]],0),MATCH(FPL_Combined[[#Headers],[Gameweek 07]],FPL_Fixtures_Extract[#Headers],0)),LEN(INDEX(FPL_Fixtures_Extract[],MATCH($A507,FPL_Fixtures_Extract[[Player]:[Player]],0),MATCH(FPL_Combined[[#Headers],[Gameweek 07]],FPL_Fixtures_Extract[#Headers],0)))-4),Team_Key[[Full Name]:[Full Name]],0))&amp;RIGHT(INDEX(FPL_Fixtures_Extract[],MATCH($A507,FPL_Fixtures_Extract[[Player]:[Player]],0),MATCH(FPL_Combined[[#Headers],[Gameweek 07]],FPL_Fixtures_Extract[#Headers],0)),3))</f>
        <v>SUN(H) 3-0</v>
      </c>
      <c r="I507" t="str">
        <f ca="1">IF(RIGHT(FPL_Combined[[#Headers],[Gameweek 08]],2)&lt;$B$622,INDEX(FPL_Results_Extract[Gameweek 08],MATCH($A507,FPL_Results_Extract[[Player]:[Player]],0)),INDEX(Team_Key[[Abbreviation]:[Abbreviation]],MATCH(LEFT(INDEX(FPL_Fixtures_Extract[],MATCH($A507,FPL_Fixtures_Extract[[Player]:[Player]],0),MATCH(FPL_Combined[[#Headers],[Gameweek 08]],FPL_Fixtures_Extract[#Headers],0)),LEN(INDEX(FPL_Fixtures_Extract[],MATCH($A507,FPL_Fixtures_Extract[[Player]:[Player]],0),MATCH(FPL_Combined[[#Headers],[Gameweek 08]],FPL_Fixtures_Extract[#Headers],0)))-4),Team_Key[[Full Name]:[Full Name]],0))&amp;RIGHT(INDEX(FPL_Fixtures_Extract[],MATCH($A507,FPL_Fixtures_Extract[[Player]:[Player]],0),MATCH(FPL_Combined[[#Headers],[Gameweek 08]],FPL_Fixtures_Extract[#Headers],0)),3))</f>
        <v>ARS(A) 0-3</v>
      </c>
      <c r="J507" t="str">
        <f ca="1">IF(RIGHT(FPL_Combined[[#Headers],[Gameweek 09]],2)&lt;$B$622,INDEX(FPL_Results_Extract[Gameweek 09],MATCH($A507,FPL_Results_Extract[[Player]:[Player]],0)),INDEX(Team_Key[[Abbreviation]:[Abbreviation]],MATCH(LEFT(INDEX(FPL_Fixtures_Extract[],MATCH($A507,FPL_Fixtures_Extract[[Player]:[Player]],0),MATCH(FPL_Combined[[#Headers],[Gameweek 09]],FPL_Fixtures_Extract[#Headers],0)),LEN(INDEX(FPL_Fixtures_Extract[],MATCH($A507,FPL_Fixtures_Extract[[Player]:[Player]],0),MATCH(FPL_Combined[[#Headers],[Gameweek 09]],FPL_Fixtures_Extract[#Headers],0)))-4),Team_Key[[Full Name]:[Full Name]],0))&amp;RIGHT(INDEX(FPL_Fixtures_Extract[],MATCH($A507,FPL_Fixtures_Extract[[Player]:[Player]],0),MATCH(FPL_Combined[[#Headers],[Gameweek 09]],FPL_Fixtures_Extract[#Headers],0)),3))</f>
        <v>EVE(A) 3-0</v>
      </c>
      <c r="K507" t="str">
        <f ca="1">IF(RIGHT(FPL_Combined[[#Headers],[Gameweek 10]],2)&lt;$B$622,INDEX(FPL_Results_Extract[Gameweek 10],MATCH($A507,FPL_Results_Extract[[Player]:[Player]],0)),INDEX(Team_Key[[Abbreviation]:[Abbreviation]],MATCH(LEFT(INDEX(FPL_Fixtures_Extract[],MATCH($A507,FPL_Fixtures_Extract[[Player]:[Player]],0),MATCH(FPL_Combined[[#Headers],[Gameweek 10]],FPL_Fixtures_Extract[#Headers],0)),LEN(INDEX(FPL_Fixtures_Extract[],MATCH($A507,FPL_Fixtures_Extract[[Player]:[Player]],0),MATCH(FPL_Combined[[#Headers],[Gameweek 10]],FPL_Fixtures_Extract[#Headers],0)))-4),Team_Key[[Full Name]:[Full Name]],0))&amp;RIGHT(INDEX(FPL_Fixtures_Extract[],MATCH($A507,FPL_Fixtures_Extract[[Player]:[Player]],0),MATCH(FPL_Combined[[#Headers],[Gameweek 10]],FPL_Fixtures_Extract[#Headers],0)),3))</f>
        <v>MCI(H) 0-0</v>
      </c>
      <c r="L507" t="str">
        <f ca="1">IF(RIGHT(FPL_Combined[[#Headers],[Gameweek 11]],2)&lt;$B$622,INDEX(FPL_Results_Extract[Gameweek 11],MATCH($A507,FPL_Results_Extract[[Player]:[Player]],0)),INDEX(Team_Key[[Abbreviation]:[Abbreviation]],MATCH(LEFT(INDEX(FPL_Fixtures_Extract[],MATCH($A507,FPL_Fixtures_Extract[[Player]:[Player]],0),MATCH(FPL_Combined[[#Headers],[Gameweek 11]],FPL_Fixtures_Extract[#Headers],0)),LEN(INDEX(FPL_Fixtures_Extract[],MATCH($A507,FPL_Fixtures_Extract[[Player]:[Player]],0),MATCH(FPL_Combined[[#Headers],[Gameweek 11]],FPL_Fixtures_Extract[#Headers],0)))-4),Team_Key[[Full Name]:[Full Name]],0))&amp;RIGHT(INDEX(FPL_Fixtures_Extract[],MATCH($A507,FPL_Fixtures_Extract[[Player]:[Player]],0),MATCH(FPL_Combined[[#Headers],[Gameweek 11]],FPL_Fixtures_Extract[#Headers],0)),3))</f>
        <v>CRY(A) 0-0</v>
      </c>
      <c r="M507" t="str">
        <f ca="1">IF(RIGHT(FPL_Combined[[#Headers],[Gameweek 12]],2)&lt;$B$622,INDEX(FPL_Results_Extract[Gameweek 12],MATCH($A507,FPL_Results_Extract[[Player]:[Player]],0)),INDEX(Team_Key[[Abbreviation]:[Abbreviation]],MATCH(LEFT(INDEX(FPL_Fixtures_Extract[],MATCH($A507,FPL_Fixtures_Extract[[Player]:[Player]],0),MATCH(FPL_Combined[[#Headers],[Gameweek 12]],FPL_Fixtures_Extract[#Headers],0)),LEN(INDEX(FPL_Fixtures_Extract[],MATCH($A507,FPL_Fixtures_Extract[[Player]:[Player]],0),MATCH(FPL_Combined[[#Headers],[Gameweek 12]],FPL_Fixtures_Extract[#Headers],0)))-4),Team_Key[[Full Name]:[Full Name]],0))&amp;RIGHT(INDEX(FPL_Fixtures_Extract[],MATCH($A507,FPL_Fixtures_Extract[[Player]:[Player]],0),MATCH(FPL_Combined[[#Headers],[Gameweek 12]],FPL_Fixtures_Extract[#Headers],0)),3))</f>
        <v>WBA(H) 2-0</v>
      </c>
      <c r="N507" t="str">
        <f ca="1">IF(RIGHT(FPL_Combined[[#Headers],[Gameweek 13]],2)&lt;$B$622,INDEX(FPL_Results_Extract[Gameweek 13],MATCH($A507,FPL_Results_Extract[[Player]:[Player]],0)),INDEX(Team_Key[[Abbreviation]:[Abbreviation]],MATCH(LEFT(INDEX(FPL_Fixtures_Extract[],MATCH($A507,FPL_Fixtures_Extract[[Player]:[Player]],0),MATCH(FPL_Combined[[#Headers],[Gameweek 13]],FPL_Fixtures_Extract[#Headers],0)),LEN(INDEX(FPL_Fixtures_Extract[],MATCH($A507,FPL_Fixtures_Extract[[Player]:[Player]],0),MATCH(FPL_Combined[[#Headers],[Gameweek 13]],FPL_Fixtures_Extract[#Headers],0)))-4),Team_Key[[Full Name]:[Full Name]],0))&amp;RIGHT(INDEX(FPL_Fixtures_Extract[],MATCH($A507,FPL_Fixtures_Extract[[Player]:[Player]],0),MATCH(FPL_Combined[[#Headers],[Gameweek 13]],FPL_Fixtures_Extract[#Headers],0)),3))</f>
        <v>WAT(A) 2-1</v>
      </c>
      <c r="O507" t="str">
        <f ca="1">IF(RIGHT(FPL_Combined[[#Headers],[Gameweek 14]],2)&lt;$B$622,INDEX(FPL_Results_Extract[Gameweek 14],MATCH($A507,FPL_Results_Extract[[Player]:[Player]],0)),INDEX(Team_Key[[Abbreviation]:[Abbreviation]],MATCH(LEFT(INDEX(FPL_Fixtures_Extract[],MATCH($A507,FPL_Fixtures_Extract[[Player]:[Player]],0),MATCH(FPL_Combined[[#Headers],[Gameweek 14]],FPL_Fixtures_Extract[#Headers],0)),LEN(INDEX(FPL_Fixtures_Extract[],MATCH($A507,FPL_Fixtures_Extract[[Player]:[Player]],0),MATCH(FPL_Combined[[#Headers],[Gameweek 14]],FPL_Fixtures_Extract[#Headers],0)))-4),Team_Key[[Full Name]:[Full Name]],0))&amp;RIGHT(INDEX(FPL_Fixtures_Extract[],MATCH($A507,FPL_Fixtures_Extract[[Player]:[Player]],0),MATCH(FPL_Combined[[#Headers],[Gameweek 14]],FPL_Fixtures_Extract[#Headers],0)),3))</f>
        <v>LEI(A) 1-1</v>
      </c>
      <c r="P507" t="str">
        <f ca="1">IF(RIGHT(FPL_Combined[[#Headers],[Gameweek 15]],2)&lt;$B$622,INDEX(FPL_Results_Extract[Gameweek 15],MATCH($A507,FPL_Results_Extract[[Player]:[Player]],0)),INDEX(Team_Key[[Abbreviation]:[Abbreviation]],MATCH(LEFT(INDEX(FPL_Fixtures_Extract[],MATCH($A507,FPL_Fixtures_Extract[[Player]:[Player]],0),MATCH(FPL_Combined[[#Headers],[Gameweek 15]],FPL_Fixtures_Extract[#Headers],0)),LEN(INDEX(FPL_Fixtures_Extract[],MATCH($A507,FPL_Fixtures_Extract[[Player]:[Player]],0),MATCH(FPL_Combined[[#Headers],[Gameweek 15]],FPL_Fixtures_Extract[#Headers],0)))-4),Team_Key[[Full Name]:[Full Name]],0))&amp;RIGHT(INDEX(FPL_Fixtures_Extract[],MATCH($A507,FPL_Fixtures_Extract[[Player]:[Player]],0),MATCH(FPL_Combined[[#Headers],[Gameweek 15]],FPL_Fixtures_Extract[#Headers],0)),3))</f>
        <v>WHU(H) 0-0</v>
      </c>
      <c r="Q507" t="str">
        <f ca="1">IF(RIGHT(FPL_Combined[[#Headers],[Gameweek 16]],2)&lt;$B$622,INDEX(FPL_Results_Extract[Gameweek 16],MATCH($A507,FPL_Results_Extract[[Player]:[Player]],0)),INDEX(Team_Key[[Abbreviation]:[Abbreviation]],MATCH(LEFT(INDEX(FPL_Fixtures_Extract[],MATCH($A507,FPL_Fixtures_Extract[[Player]:[Player]],0),MATCH(FPL_Combined[[#Headers],[Gameweek 16]],FPL_Fixtures_Extract[#Headers],0)),LEN(INDEX(FPL_Fixtures_Extract[],MATCH($A507,FPL_Fixtures_Extract[[Player]:[Player]],0),MATCH(FPL_Combined[[#Headers],[Gameweek 16]],FPL_Fixtures_Extract[#Headers],0)))-4),Team_Key[[Full Name]:[Full Name]],0))&amp;RIGHT(INDEX(FPL_Fixtures_Extract[],MATCH($A507,FPL_Fixtures_Extract[[Player]:[Player]],0),MATCH(FPL_Combined[[#Headers],[Gameweek 16]],FPL_Fixtures_Extract[#Headers],0)),3))</f>
        <v>BOU(A) 1-2</v>
      </c>
      <c r="R507" t="str">
        <f ca="1">IF(RIGHT(FPL_Combined[[#Headers],[Gameweek 17]],2)&lt;$B$622,INDEX(FPL_Results_Extract[Gameweek 17],MATCH($A507,FPL_Results_Extract[[Player]:[Player]],0)),INDEX(Team_Key[[Abbreviation]:[Abbreviation]],MATCH(LEFT(INDEX(FPL_Fixtures_Extract[],MATCH($A507,FPL_Fixtures_Extract[[Player]:[Player]],0),MATCH(FPL_Combined[[#Headers],[Gameweek 17]],FPL_Fixtures_Extract[#Headers],0)),LEN(INDEX(FPL_Fixtures_Extract[],MATCH($A507,FPL_Fixtures_Extract[[Player]:[Player]],0),MATCH(FPL_Combined[[#Headers],[Gameweek 17]],FPL_Fixtures_Extract[#Headers],0)))-4),Team_Key[[Full Name]:[Full Name]],0))&amp;RIGHT(INDEX(FPL_Fixtures_Extract[],MATCH($A507,FPL_Fixtures_Extract[[Player]:[Player]],0),MATCH(FPL_Combined[[#Headers],[Gameweek 17]],FPL_Fixtures_Extract[#Headers],0)),3))</f>
        <v>NOR(H) 1-2</v>
      </c>
      <c r="S507" t="str">
        <f ca="1">IF(RIGHT(FPL_Combined[[#Headers],[Gameweek 18]],2)&lt;$B$622,INDEX(FPL_Results_Extract[Gameweek 18],MATCH($A507,FPL_Results_Extract[[Player]:[Player]],0)),INDEX(Team_Key[[Abbreviation]:[Abbreviation]],MATCH(LEFT(INDEX(FPL_Fixtures_Extract[],MATCH($A507,FPL_Fixtures_Extract[[Player]:[Player]],0),MATCH(FPL_Combined[[#Headers],[Gameweek 18]],FPL_Fixtures_Extract[#Headers],0)),LEN(INDEX(FPL_Fixtures_Extract[],MATCH($A507,FPL_Fixtures_Extract[[Player]:[Player]],0),MATCH(FPL_Combined[[#Headers],[Gameweek 18]],FPL_Fixtures_Extract[#Headers],0)))-4),Team_Key[[Full Name]:[Full Name]],0))&amp;RIGHT(INDEX(FPL_Fixtures_Extract[],MATCH($A507,FPL_Fixtures_Extract[[Player]:[Player]],0),MATCH(FPL_Combined[[#Headers],[Gameweek 18]],FPL_Fixtures_Extract[#Headers],0)),3))</f>
        <v>STK(A) 0-2</v>
      </c>
      <c r="T507" t="str">
        <f ca="1">IF(RIGHT(FPL_Combined[[#Headers],[Gameweek 19]],2)&lt;$B$622,INDEX(FPL_Results_Extract[Gameweek 19],MATCH($A507,FPL_Results_Extract[[Player]:[Player]],0)),INDEX(Team_Key[[Abbreviation]:[Abbreviation]],MATCH(LEFT(INDEX(FPL_Fixtures_Extract[],MATCH($A507,FPL_Fixtures_Extract[[Player]:[Player]],0),MATCH(FPL_Combined[[#Headers],[Gameweek 19]],FPL_Fixtures_Extract[#Headers],0)),LEN(INDEX(FPL_Fixtures_Extract[],MATCH($A507,FPL_Fixtures_Extract[[Player]:[Player]],0),MATCH(FPL_Combined[[#Headers],[Gameweek 19]],FPL_Fixtures_Extract[#Headers],0)))-4),Team_Key[[Full Name]:[Full Name]],0))&amp;RIGHT(INDEX(FPL_Fixtures_Extract[],MATCH($A507,FPL_Fixtures_Extract[[Player]:[Player]],0),MATCH(FPL_Combined[[#Headers],[Gameweek 19]],FPL_Fixtures_Extract[#Headers],0)),3))</f>
        <v>CHE(H) 0-0</v>
      </c>
      <c r="U507" t="str">
        <f ca="1">IF(RIGHT(FPL_Combined[[#Headers],[Gameweek 20]],2)&lt;$B$622,INDEX(FPL_Results_Extract[Gameweek 20],MATCH($A507,FPL_Results_Extract[[Player]:[Player]],0)),INDEX(Team_Key[[Abbreviation]:[Abbreviation]],MATCH(LEFT(INDEX(FPL_Fixtures_Extract[],MATCH($A507,FPL_Fixtures_Extract[[Player]:[Player]],0),MATCH(FPL_Combined[[#Headers],[Gameweek 20]],FPL_Fixtures_Extract[#Headers],0)),LEN(INDEX(FPL_Fixtures_Extract[],MATCH($A507,FPL_Fixtures_Extract[[Player]:[Player]],0),MATCH(FPL_Combined[[#Headers],[Gameweek 20]],FPL_Fixtures_Extract[#Headers],0)))-4),Team_Key[[Full Name]:[Full Name]],0))&amp;RIGHT(INDEX(FPL_Fixtures_Extract[],MATCH($A507,FPL_Fixtures_Extract[[Player]:[Player]],0),MATCH(FPL_Combined[[#Headers],[Gameweek 20]],FPL_Fixtures_Extract[#Headers],0)),3))</f>
        <v>SWA(H) 2-1</v>
      </c>
      <c r="V507" t="str">
        <f ca="1">IF(RIGHT(FPL_Combined[[#Headers],[Gameweek 21]],2)&lt;$B$622,INDEX(FPL_Results_Extract[Gameweek 21],MATCH($A507,FPL_Results_Extract[[Player]:[Player]],0)),INDEX(Team_Key[[Abbreviation]:[Abbreviation]],MATCH(LEFT(INDEX(FPL_Fixtures_Extract[],MATCH($A507,FPL_Fixtures_Extract[[Player]:[Player]],0),MATCH(FPL_Combined[[#Headers],[Gameweek 21]],FPL_Fixtures_Extract[#Headers],0)),LEN(INDEX(FPL_Fixtures_Extract[],MATCH($A507,FPL_Fixtures_Extract[[Player]:[Player]],0),MATCH(FPL_Combined[[#Headers],[Gameweek 21]],FPL_Fixtures_Extract[#Headers],0)))-4),Team_Key[[Full Name]:[Full Name]],0))&amp;RIGHT(INDEX(FPL_Fixtures_Extract[],MATCH($A507,FPL_Fixtures_Extract[[Player]:[Player]],0),MATCH(FPL_Combined[[#Headers],[Gameweek 21]],FPL_Fixtures_Extract[#Headers],0)),3))</f>
        <v>NEW(A) 3-3</v>
      </c>
      <c r="W507" t="str">
        <f ca="1">IF(RIGHT(FPL_Combined[[#Headers],[Gameweek 22]],2)&lt;$B$622,INDEX(FPL_Results_Extract[Gameweek 22],MATCH($A507,FPL_Results_Extract[[Player]:[Player]],0)),INDEX(Team_Key[[Abbreviation]:[Abbreviation]],MATCH(LEFT(INDEX(FPL_Fixtures_Extract[],MATCH($A507,FPL_Fixtures_Extract[[Player]:[Player]],0),MATCH(FPL_Combined[[#Headers],[Gameweek 22]],FPL_Fixtures_Extract[#Headers],0)),LEN(INDEX(FPL_Fixtures_Extract[],MATCH($A507,FPL_Fixtures_Extract[[Player]:[Player]],0),MATCH(FPL_Combined[[#Headers],[Gameweek 22]],FPL_Fixtures_Extract[#Headers],0)))-4),Team_Key[[Full Name]:[Full Name]],0))&amp;RIGHT(INDEX(FPL_Fixtures_Extract[],MATCH($A507,FPL_Fixtures_Extract[[Player]:[Player]],0),MATCH(FPL_Combined[[#Headers],[Gameweek 22]],FPL_Fixtures_Extract[#Headers],0)),3))</f>
        <v>LIV(A) 1-0</v>
      </c>
      <c r="X507" t="str">
        <f ca="1">IF(RIGHT(FPL_Combined[[#Headers],[Gameweek 23]],2)&lt;$B$622,INDEX(FPL_Results_Extract[Gameweek 23],MATCH($A507,FPL_Results_Extract[[Player]:[Player]],0)),INDEX(Team_Key[[Abbreviation]:[Abbreviation]],MATCH(LEFT(INDEX(FPL_Fixtures_Extract[],MATCH($A507,FPL_Fixtures_Extract[[Player]:[Player]],0),MATCH(FPL_Combined[[#Headers],[Gameweek 23]],FPL_Fixtures_Extract[#Headers],0)),LEN(INDEX(FPL_Fixtures_Extract[],MATCH($A507,FPL_Fixtures_Extract[[Player]:[Player]],0),MATCH(FPL_Combined[[#Headers],[Gameweek 23]],FPL_Fixtures_Extract[#Headers],0)))-4),Team_Key[[Full Name]:[Full Name]],0))&amp;RIGHT(INDEX(FPL_Fixtures_Extract[],MATCH($A507,FPL_Fixtures_Extract[[Player]:[Player]],0),MATCH(FPL_Combined[[#Headers],[Gameweek 23]],FPL_Fixtures_Extract[#Headers],0)),3))</f>
        <v>SOU(H) 0-1</v>
      </c>
      <c r="Y507" t="str">
        <f ca="1">IF(RIGHT(FPL_Combined[[#Headers],[Gameweek 24]],2)&lt;$B$622,INDEX(FPL_Results_Extract[Team],MATCH($A507,FPL_Results_Extract[[Player]:[Player]],0)),INDEX(Team_Key[[Abbreviation]:[Abbreviation]],MATCH(LEFT(INDEX(FPL_Fixtures_Extract[],MATCH($A507,FPL_Fixtures_Extract[[Player]:[Player]],0),MATCH(FPL_Combined[[#Headers],[Gameweek 24]],FPL_Fixtures_Extract[#Headers],0)),LEN(INDEX(FPL_Fixtures_Extract[],MATCH($A507,FPL_Fixtures_Extract[[Player]:[Player]],0),MATCH(FPL_Combined[[#Headers],[Gameweek 24]],FPL_Fixtures_Extract[#Headers],0)))-4),Team_Key[[Full Name]:[Full Name]],0))&amp;RIGHT(INDEX(FPL_Fixtures_Extract[],MATCH($A507,FPL_Fixtures_Extract[[Player]:[Player]],0),MATCH(FPL_Combined[[#Headers],[Gameweek 24]],FPL_Fixtures_Extract[#Headers],0)),3))</f>
        <v>MUN</v>
      </c>
      <c r="Z507" t="str">
        <f ca="1">IF(RIGHT(FPL_Combined[[#Headers],[Gameweek 25]],2)&lt;$B$622,INDEX(FPL_Results_Extract[Player],MATCH($A507,FPL_Results_Extract[[Player]:[Player]],0)),INDEX(Team_Key[[Abbreviation]:[Abbreviation]],MATCH(LEFT(INDEX(FPL_Fixtures_Extract[],MATCH($A507,FPL_Fixtures_Extract[[Player]:[Player]],0),MATCH(FPL_Combined[[#Headers],[Gameweek 25]],FPL_Fixtures_Extract[#Headers],0)),LEN(INDEX(FPL_Fixtures_Extract[],MATCH($A507,FPL_Fixtures_Extract[[Player]:[Player]],0),MATCH(FPL_Combined[[#Headers],[Gameweek 25]],FPL_Fixtures_Extract[#Headers],0)))-4),Team_Key[[Full Name]:[Full Name]],0))&amp;RIGHT(INDEX(FPL_Fixtures_Extract[],MATCH($A507,FPL_Fixtures_Extract[[Player]:[Player]],0),MATCH(FPL_Combined[[#Headers],[Gameweek 25]],FPL_Fixtures_Extract[#Headers],0)),3))</f>
        <v>Schneiderlin</v>
      </c>
      <c r="AA507" t="str">
        <f ca="1">IF(RIGHT(FPL_Combined[[#Headers],[Gameweek 26]],2)&lt;$B$622,INDEX(FPL_Results_Extract[Gameweek 01],MATCH($A507,FPL_Results_Extract[[Player]:[Player]],0)),INDEX(Team_Key[[Abbreviation]:[Abbreviation]],MATCH(LEFT(INDEX(FPL_Fixtures_Extract[],MATCH($A507,FPL_Fixtures_Extract[[Player]:[Player]],0),MATCH(FPL_Combined[[#Headers],[Gameweek 26]],FPL_Fixtures_Extract[#Headers],0)),LEN(INDEX(FPL_Fixtures_Extract[],MATCH($A507,FPL_Fixtures_Extract[[Player]:[Player]],0),MATCH(FPL_Combined[[#Headers],[Gameweek 26]],FPL_Fixtures_Extract[#Headers],0)))-4),Team_Key[[Full Name]:[Full Name]],0))&amp;RIGHT(INDEX(FPL_Fixtures_Extract[],MATCH($A507,FPL_Fixtures_Extract[[Player]:[Player]],0),MATCH(FPL_Combined[[#Headers],[Gameweek 26]],FPL_Fixtures_Extract[#Headers],0)),3))</f>
        <v>TOT(H) 1-0</v>
      </c>
      <c r="AB507" t="str">
        <f ca="1">IF(RIGHT(FPL_Combined[[#Headers],[Gameweek 27]],2)&lt;$B$622,INDEX(FPL_Results_Extract[Gameweek 02],MATCH($A507,FPL_Results_Extract[[Player]:[Player]],0)),INDEX(Team_Key[[Abbreviation]:[Abbreviation]],MATCH(LEFT(INDEX(FPL_Fixtures_Extract[],MATCH($A507,FPL_Fixtures_Extract[[Player]:[Player]],0),MATCH(FPL_Combined[[#Headers],[Gameweek 27]],FPL_Fixtures_Extract[#Headers],0)),LEN(INDEX(FPL_Fixtures_Extract[],MATCH($A507,FPL_Fixtures_Extract[[Player]:[Player]],0),MATCH(FPL_Combined[[#Headers],[Gameweek 27]],FPL_Fixtures_Extract[#Headers],0)))-4),Team_Key[[Full Name]:[Full Name]],0))&amp;RIGHT(INDEX(FPL_Fixtures_Extract[],MATCH($A507,FPL_Fixtures_Extract[[Player]:[Player]],0),MATCH(FPL_Combined[[#Headers],[Gameweek 27]],FPL_Fixtures_Extract[#Headers],0)),3))</f>
        <v>AVL(A) 1-0</v>
      </c>
      <c r="AC507" t="str">
        <f ca="1">IF(RIGHT(FPL_Combined[[#Headers],[Gameweek 28]],2)&lt;$B$622,INDEX(FPL_Results_Extract[Gameweek 03],MATCH($A507,FPL_Results_Extract[[Player]:[Player]],0)),INDEX(Team_Key[[Abbreviation]:[Abbreviation]],MATCH(LEFT(INDEX(FPL_Fixtures_Extract[],MATCH($A507,FPL_Fixtures_Extract[[Player]:[Player]],0),MATCH(FPL_Combined[[#Headers],[Gameweek 28]],FPL_Fixtures_Extract[#Headers],0)),LEN(INDEX(FPL_Fixtures_Extract[],MATCH($A507,FPL_Fixtures_Extract[[Player]:[Player]],0),MATCH(FPL_Combined[[#Headers],[Gameweek 28]],FPL_Fixtures_Extract[#Headers],0)))-4),Team_Key[[Full Name]:[Full Name]],0))&amp;RIGHT(INDEX(FPL_Fixtures_Extract[],MATCH($A507,FPL_Fixtures_Extract[[Player]:[Player]],0),MATCH(FPL_Combined[[#Headers],[Gameweek 28]],FPL_Fixtures_Extract[#Headers],0)),3))</f>
        <v>NEW(H) 0-0</v>
      </c>
      <c r="AD507" t="str">
        <f ca="1">IF(RIGHT(FPL_Combined[[#Headers],[Gameweek 29]],2)&lt;$B$622,INDEX(FPL_Results_Extract[Gameweek 04],MATCH($A507,FPL_Results_Extract[[Player]:[Player]],0)),INDEX(Team_Key[[Abbreviation]:[Abbreviation]],MATCH(LEFT(INDEX(FPL_Fixtures_Extract[],MATCH($A507,FPL_Fixtures_Extract[[Player]:[Player]],0),MATCH(FPL_Combined[[#Headers],[Gameweek 29]],FPL_Fixtures_Extract[#Headers],0)),LEN(INDEX(FPL_Fixtures_Extract[],MATCH($A507,FPL_Fixtures_Extract[[Player]:[Player]],0),MATCH(FPL_Combined[[#Headers],[Gameweek 29]],FPL_Fixtures_Extract[#Headers],0)))-4),Team_Key[[Full Name]:[Full Name]],0))&amp;RIGHT(INDEX(FPL_Fixtures_Extract[],MATCH($A507,FPL_Fixtures_Extract[[Player]:[Player]],0),MATCH(FPL_Combined[[#Headers],[Gameweek 29]],FPL_Fixtures_Extract[#Headers],0)),3))</f>
        <v>WBA(A)</v>
      </c>
      <c r="AE507" t="e">
        <f ca="1">IF(RIGHT(FPL_Combined[[#Headers],[Gameweek 30]],2)&lt;$B$622,INDEX(FPL_Results_Extract[Gameweek 05],MATCH($A507,FPL_Results_Extract[[Player]:[Player]],0)),INDEX(Team_Key[[Abbreviation]:[Abbreviation]],MATCH(LEFT(INDEX(FPL_Fixtures_Extract[],MATCH($A507,FPL_Fixtures_Extract[[Player]:[Player]],0),MATCH(FPL_Combined[[#Headers],[Gameweek 30]],FPL_Fixtures_Extract[#Headers],0)),LEN(INDEX(FPL_Fixtures_Extract[],MATCH($A507,FPL_Fixtures_Extract[[Player]:[Player]],0),MATCH(FPL_Combined[[#Headers],[Gameweek 30]],FPL_Fixtures_Extract[#Headers],0)))-4),Team_Key[[Full Name]:[Full Name]],0))&amp;RIGHT(INDEX(FPL_Fixtures_Extract[],MATCH($A507,FPL_Fixtures_Extract[[Player]:[Player]],0),MATCH(FPL_Combined[[#Headers],[Gameweek 30]],FPL_Fixtures_Extract[#Headers],0)),3))</f>
        <v>#VALUE!</v>
      </c>
      <c r="AF507" t="str">
        <f ca="1">IF(RIGHT(FPL_Combined[[#Headers],[Gameweek 31]],2)&lt;$B$622,INDEX(FPL_Results_Extract[Gameweek 06],MATCH($A507,FPL_Results_Extract[[Player]:[Player]],0)),INDEX(Team_Key[[Abbreviation]:[Abbreviation]],MATCH(LEFT(INDEX(FPL_Fixtures_Extract[],MATCH($A507,FPL_Fixtures_Extract[[Player]:[Player]],0),MATCH(FPL_Combined[[#Headers],[Gameweek 31]],FPL_Fixtures_Extract[#Headers],0)),LEN(INDEX(FPL_Fixtures_Extract[],MATCH($A507,FPL_Fixtures_Extract[[Player]:[Player]],0),MATCH(FPL_Combined[[#Headers],[Gameweek 31]],FPL_Fixtures_Extract[#Headers],0)))-4),Team_Key[[Full Name]:[Full Name]],0))&amp;RIGHT(INDEX(FPL_Fixtures_Extract[],MATCH($A507,FPL_Fixtures_Extract[[Player]:[Player]],0),MATCH(FPL_Combined[[#Headers],[Gameweek 31]],FPL_Fixtures_Extract[#Headers],0)),3))</f>
        <v>MCI(A)</v>
      </c>
      <c r="AG507" t="str">
        <f ca="1">IF(RIGHT(FPL_Combined[[#Headers],[Gameweek 32]],2)&lt;$B$622,INDEX(FPL_Results_Extract[Gameweek 07],MATCH($A507,FPL_Results_Extract[[Player]:[Player]],0)),INDEX(Team_Key[[Abbreviation]:[Abbreviation]],MATCH(LEFT(INDEX(FPL_Fixtures_Extract[],MATCH($A507,FPL_Fixtures_Extract[[Player]:[Player]],0),MATCH(FPL_Combined[[#Headers],[Gameweek 32]],FPL_Fixtures_Extract[#Headers],0)),LEN(INDEX(FPL_Fixtures_Extract[],MATCH($A507,FPL_Fixtures_Extract[[Player]:[Player]],0),MATCH(FPL_Combined[[#Headers],[Gameweek 32]],FPL_Fixtures_Extract[#Headers],0)))-4),Team_Key[[Full Name]:[Full Name]],0))&amp;RIGHT(INDEX(FPL_Fixtures_Extract[],MATCH($A507,FPL_Fixtures_Extract[[Player]:[Player]],0),MATCH(FPL_Combined[[#Headers],[Gameweek 32]],FPL_Fixtures_Extract[#Headers],0)),3))</f>
        <v>EVE(H)</v>
      </c>
      <c r="AH507" t="str">
        <f ca="1">IF(RIGHT(FPL_Combined[[#Headers],[Gameweek 33]],2)&lt;$B$622,INDEX(FPL_Results_Extract[Gameweek 08],MATCH($A507,FPL_Results_Extract[[Player]:[Player]],0)),INDEX(Team_Key[[Abbreviation]:[Abbreviation]],MATCH(LEFT(INDEX(FPL_Fixtures_Extract[],MATCH($A507,FPL_Fixtures_Extract[[Player]:[Player]],0),MATCH(FPL_Combined[[#Headers],[Gameweek 33]],FPL_Fixtures_Extract[#Headers],0)),LEN(INDEX(FPL_Fixtures_Extract[],MATCH($A507,FPL_Fixtures_Extract[[Player]:[Player]],0),MATCH(FPL_Combined[[#Headers],[Gameweek 33]],FPL_Fixtures_Extract[#Headers],0)))-4),Team_Key[[Full Name]:[Full Name]],0))&amp;RIGHT(INDEX(FPL_Fixtures_Extract[],MATCH($A507,FPL_Fixtures_Extract[[Player]:[Player]],0),MATCH(FPL_Combined[[#Headers],[Gameweek 33]],FPL_Fixtures_Extract[#Headers],0)),3))</f>
        <v>TOT(A)</v>
      </c>
      <c r="AI507" t="str">
        <f ca="1">IF(RIGHT(FPL_Combined[[#Headers],[Gameweek 34]],2)&lt;$B$622,INDEX(FPL_Results_Extract[Gameweek 09],MATCH($A507,FPL_Results_Extract[[Player]:[Player]],0)),INDEX(Team_Key[[Abbreviation]:[Abbreviation]],MATCH(LEFT(INDEX(FPL_Fixtures_Extract[],MATCH($A507,FPL_Fixtures_Extract[[Player]:[Player]],0),MATCH(FPL_Combined[[#Headers],[Gameweek 34]],FPL_Fixtures_Extract[#Headers],0)),LEN(INDEX(FPL_Fixtures_Extract[],MATCH($A507,FPL_Fixtures_Extract[[Player]:[Player]],0),MATCH(FPL_Combined[[#Headers],[Gameweek 34]],FPL_Fixtures_Extract[#Headers],0)))-4),Team_Key[[Full Name]:[Full Name]],0))&amp;RIGHT(INDEX(FPL_Fixtures_Extract[],MATCH($A507,FPL_Fixtures_Extract[[Player]:[Player]],0),MATCH(FPL_Combined[[#Headers],[Gameweek 34]],FPL_Fixtures_Extract[#Headers],0)),3))</f>
        <v>AVL(H)</v>
      </c>
      <c r="AJ507" t="e">
        <f ca="1">IF(RIGHT(FPL_Combined[[#Headers],[Gameweek 35]],2)&lt;$B$622,INDEX(FPL_Results_Extract[Gameweek 10],MATCH($A507,FPL_Results_Extract[[Player]:[Player]],0)),INDEX(Team_Key[[Abbreviation]:[Abbreviation]],MATCH(LEFT(INDEX(FPL_Fixtures_Extract[],MATCH($A507,FPL_Fixtures_Extract[[Player]:[Player]],0),MATCH(FPL_Combined[[#Headers],[Gameweek 35]],FPL_Fixtures_Extract[#Headers],0)),LEN(INDEX(FPL_Fixtures_Extract[],MATCH($A507,FPL_Fixtures_Extract[[Player]:[Player]],0),MATCH(FPL_Combined[[#Headers],[Gameweek 35]],FPL_Fixtures_Extract[#Headers],0)))-4),Team_Key[[Full Name]:[Full Name]],0))&amp;RIGHT(INDEX(FPL_Fixtures_Extract[],MATCH($A507,FPL_Fixtures_Extract[[Player]:[Player]],0),MATCH(FPL_Combined[[#Headers],[Gameweek 35]],FPL_Fixtures_Extract[#Headers],0)),3))</f>
        <v>#VALUE!</v>
      </c>
      <c r="AK507" t="str">
        <f ca="1">IF(RIGHT(FPL_Combined[[#Headers],[Gameweek 36]],2)&lt;$B$622,INDEX(FPL_Results_Extract[Gameweek 11],MATCH($A507,FPL_Results_Extract[[Player]:[Player]],0)),INDEX(Team_Key[[Abbreviation]:[Abbreviation]],MATCH(LEFT(INDEX(FPL_Fixtures_Extract[],MATCH($A507,FPL_Fixtures_Extract[[Player]:[Player]],0),MATCH(FPL_Combined[[#Headers],[Gameweek 36]],FPL_Fixtures_Extract[#Headers],0)),LEN(INDEX(FPL_Fixtures_Extract[],MATCH($A507,FPL_Fixtures_Extract[[Player]:[Player]],0),MATCH(FPL_Combined[[#Headers],[Gameweek 36]],FPL_Fixtures_Extract[#Headers],0)))-4),Team_Key[[Full Name]:[Full Name]],0))&amp;RIGHT(INDEX(FPL_Fixtures_Extract[],MATCH($A507,FPL_Fixtures_Extract[[Player]:[Player]],0),MATCH(FPL_Combined[[#Headers],[Gameweek 36]],FPL_Fixtures_Extract[#Headers],0)),3))</f>
        <v>LEI(H)</v>
      </c>
      <c r="AL507" t="str">
        <f ca="1">IF(RIGHT(FPL_Combined[[#Headers],[Gameweek 37]],2)&lt;$B$622,INDEX(FPL_Results_Extract[Gameweek 12],MATCH($A507,FPL_Results_Extract[[Player]:[Player]],0)),INDEX(Team_Key[[Abbreviation]:[Abbreviation]],MATCH(LEFT(INDEX(FPL_Fixtures_Extract[],MATCH($A507,FPL_Fixtures_Extract[[Player]:[Player]],0),MATCH(FPL_Combined[[#Headers],[Gameweek 37]],FPL_Fixtures_Extract[#Headers],0)),LEN(INDEX(FPL_Fixtures_Extract[],MATCH($A507,FPL_Fixtures_Extract[[Player]:[Player]],0),MATCH(FPL_Combined[[#Headers],[Gameweek 37]],FPL_Fixtures_Extract[#Headers],0)))-4),Team_Key[[Full Name]:[Full Name]],0))&amp;RIGHT(INDEX(FPL_Fixtures_Extract[],MATCH($A507,FPL_Fixtures_Extract[[Player]:[Player]],0),MATCH(FPL_Combined[[#Headers],[Gameweek 37]],FPL_Fixtures_Extract[#Headers],0)),3))</f>
        <v>NOR(A)</v>
      </c>
      <c r="AM507" t="str">
        <f ca="1">IF(RIGHT(FPL_Combined[[#Headers],[Gameweek 38]],2)&lt;$B$622,INDEX(FPL_Results_Extract[Gameweek 13],MATCH($A507,FPL_Results_Extract[[Player]:[Player]],0)),INDEX(Team_Key[[Abbreviation]:[Abbreviation]],MATCH(LEFT(INDEX(FPL_Fixtures_Extract[],MATCH($A507,FPL_Fixtures_Extract[[Player]:[Player]],0),MATCH(FPL_Combined[[#Headers],[Gameweek 38]],FPL_Fixtures_Extract[#Headers],0)),LEN(INDEX(FPL_Fixtures_Extract[],MATCH($A507,FPL_Fixtures_Extract[[Player]:[Player]],0),MATCH(FPL_Combined[[#Headers],[Gameweek 38]],FPL_Fixtures_Extract[#Headers],0)))-4),Team_Key[[Full Name]:[Full Name]],0))&amp;RIGHT(INDEX(FPL_Fixtures_Extract[],MATCH($A507,FPL_Fixtures_Extract[[Player]:[Player]],0),MATCH(FPL_Combined[[#Headers],[Gameweek 38]],FPL_Fixtures_Extract[#Headers],0)),3))</f>
        <v>BOU(H)</v>
      </c>
    </row>
    <row r="508" spans="1:39" x14ac:dyDescent="0.45">
      <c r="A508" t="s">
        <v>311</v>
      </c>
      <c r="B508" t="str">
        <f ca="1">IF(RIGHT(FPL_Combined[[#Headers],[Gameweek 01]],2)&lt;$B$622,INDEX(FPL_Results_Extract[Gameweek 01],MATCH($A508,FPL_Results_Extract[[Player]:[Player]],0)),INDEX(Team_Key[[Abbreviation]:[Abbreviation]],MATCH(LEFT(INDEX(FPL_Fixtures_Extract[],MATCH($A508,FPL_Fixtures_Extract[[Player]:[Player]],0),MATCH(FPL_Combined[[#Headers],[Gameweek 01]],FPL_Fixtures_Extract[#Headers],0)),LEN(INDEX(FPL_Fixtures_Extract[],MATCH($A508,FPL_Fixtures_Extract[[Player]:[Player]],0),MATCH(FPL_Combined[[#Headers],[Gameweek 01]],FPL_Fixtures_Extract[#Headers],0)))-4),Team_Key[[Full Name]:[Full Name]],0))&amp;RIGHT(INDEX(FPL_Fixtures_Extract[],MATCH($A508,FPL_Fixtures_Extract[[Player]:[Player]],0),MATCH(FPL_Combined[[#Headers],[Gameweek 01]],FPL_Fixtures_Extract[#Headers],0)),3))</f>
        <v>SUN(H) 4-2</v>
      </c>
      <c r="C508" t="str">
        <f ca="1">IF(RIGHT(FPL_Combined[[#Headers],[Gameweek 02]],2)&lt;$B$622,INDEX(FPL_Results_Extract[Gameweek 02],MATCH($A508,FPL_Results_Extract[[Player]:[Player]],0)),INDEX(Team_Key[[Abbreviation]:[Abbreviation]],MATCH(LEFT(INDEX(FPL_Fixtures_Extract[],MATCH($A508,FPL_Fixtures_Extract[[Player]:[Player]],0),MATCH(FPL_Combined[[#Headers],[Gameweek 02]],FPL_Fixtures_Extract[#Headers],0)),LEN(INDEX(FPL_Fixtures_Extract[],MATCH($A508,FPL_Fixtures_Extract[[Player]:[Player]],0),MATCH(FPL_Combined[[#Headers],[Gameweek 02]],FPL_Fixtures_Extract[#Headers],0)))-4),Team_Key[[Full Name]:[Full Name]],0))&amp;RIGHT(INDEX(FPL_Fixtures_Extract[],MATCH($A508,FPL_Fixtures_Extract[[Player]:[Player]],0),MATCH(FPL_Combined[[#Headers],[Gameweek 02]],FPL_Fixtures_Extract[#Headers],0)),3))</f>
        <v>WHU(A) 2-1</v>
      </c>
      <c r="D508" t="str">
        <f ca="1">IF(RIGHT(FPL_Combined[[#Headers],[Gameweek 03]],2)&lt;$B$622,INDEX(FPL_Results_Extract[Gameweek 03],MATCH($A508,FPL_Results_Extract[[Player]:[Player]],0)),INDEX(Team_Key[[Abbreviation]:[Abbreviation]],MATCH(LEFT(INDEX(FPL_Fixtures_Extract[],MATCH($A508,FPL_Fixtures_Extract[[Player]:[Player]],0),MATCH(FPL_Combined[[#Headers],[Gameweek 03]],FPL_Fixtures_Extract[#Headers],0)),LEN(INDEX(FPL_Fixtures_Extract[],MATCH($A508,FPL_Fixtures_Extract[[Player]:[Player]],0),MATCH(FPL_Combined[[#Headers],[Gameweek 03]],FPL_Fixtures_Extract[#Headers],0)))-4),Team_Key[[Full Name]:[Full Name]],0))&amp;RIGHT(INDEX(FPL_Fixtures_Extract[],MATCH($A508,FPL_Fixtures_Extract[[Player]:[Player]],0),MATCH(FPL_Combined[[#Headers],[Gameweek 03]],FPL_Fixtures_Extract[#Headers],0)),3))</f>
        <v>TOT(H) 1-1</v>
      </c>
      <c r="E508" t="str">
        <f ca="1">IF(RIGHT(FPL_Combined[[#Headers],[Gameweek 04]],2)&lt;$B$622,INDEX(FPL_Results_Extract[Gameweek 04],MATCH($A508,FPL_Results_Extract[[Player]:[Player]],0)),INDEX(Team_Key[[Abbreviation]:[Abbreviation]],MATCH(LEFT(INDEX(FPL_Fixtures_Extract[],MATCH($A508,FPL_Fixtures_Extract[[Player]:[Player]],0),MATCH(FPL_Combined[[#Headers],[Gameweek 04]],FPL_Fixtures_Extract[#Headers],0)),LEN(INDEX(FPL_Fixtures_Extract[],MATCH($A508,FPL_Fixtures_Extract[[Player]:[Player]],0),MATCH(FPL_Combined[[#Headers],[Gameweek 04]],FPL_Fixtures_Extract[#Headers],0)))-4),Team_Key[[Full Name]:[Full Name]],0))&amp;RIGHT(INDEX(FPL_Fixtures_Extract[],MATCH($A508,FPL_Fixtures_Extract[[Player]:[Player]],0),MATCH(FPL_Combined[[#Headers],[Gameweek 04]],FPL_Fixtures_Extract[#Headers],0)),3))</f>
        <v>BOU(A) 1-1</v>
      </c>
      <c r="F508" t="str">
        <f ca="1">IF(RIGHT(FPL_Combined[[#Headers],[Gameweek 05]],2)&lt;$B$622,INDEX(FPL_Results_Extract[Gameweek 05],MATCH($A508,FPL_Results_Extract[[Player]:[Player]],0)),INDEX(Team_Key[[Abbreviation]:[Abbreviation]],MATCH(LEFT(INDEX(FPL_Fixtures_Extract[],MATCH($A508,FPL_Fixtures_Extract[[Player]:[Player]],0),MATCH(FPL_Combined[[#Headers],[Gameweek 05]],FPL_Fixtures_Extract[#Headers],0)),LEN(INDEX(FPL_Fixtures_Extract[],MATCH($A508,FPL_Fixtures_Extract[[Player]:[Player]],0),MATCH(FPL_Combined[[#Headers],[Gameweek 05]],FPL_Fixtures_Extract[#Headers],0)))-4),Team_Key[[Full Name]:[Full Name]],0))&amp;RIGHT(INDEX(FPL_Fixtures_Extract[],MATCH($A508,FPL_Fixtures_Extract[[Player]:[Player]],0),MATCH(FPL_Combined[[#Headers],[Gameweek 05]],FPL_Fixtures_Extract[#Headers],0)),3))</f>
        <v>AVL(H) 3-2</v>
      </c>
      <c r="G508" t="str">
        <f ca="1">IF(RIGHT(FPL_Combined[[#Headers],[Gameweek 06]],2)&lt;$B$622,INDEX(FPL_Results_Extract[Gameweek 06],MATCH($A508,FPL_Results_Extract[[Player]:[Player]],0)),INDEX(Team_Key[[Abbreviation]:[Abbreviation]],MATCH(LEFT(INDEX(FPL_Fixtures_Extract[],MATCH($A508,FPL_Fixtures_Extract[[Player]:[Player]],0),MATCH(FPL_Combined[[#Headers],[Gameweek 06]],FPL_Fixtures_Extract[#Headers],0)),LEN(INDEX(FPL_Fixtures_Extract[],MATCH($A508,FPL_Fixtures_Extract[[Player]:[Player]],0),MATCH(FPL_Combined[[#Headers],[Gameweek 06]],FPL_Fixtures_Extract[#Headers],0)))-4),Team_Key[[Full Name]:[Full Name]],0))&amp;RIGHT(INDEX(FPL_Fixtures_Extract[],MATCH($A508,FPL_Fixtures_Extract[[Player]:[Player]],0),MATCH(FPL_Combined[[#Headers],[Gameweek 06]],FPL_Fixtures_Extract[#Headers],0)),3))</f>
        <v>STK(A) 2-2</v>
      </c>
      <c r="H508" t="str">
        <f ca="1">IF(RIGHT(FPL_Combined[[#Headers],[Gameweek 07]],2)&lt;$B$622,INDEX(FPL_Results_Extract[Gameweek 07],MATCH($A508,FPL_Results_Extract[[Player]:[Player]],0)),INDEX(Team_Key[[Abbreviation]:[Abbreviation]],MATCH(LEFT(INDEX(FPL_Fixtures_Extract[],MATCH($A508,FPL_Fixtures_Extract[[Player]:[Player]],0),MATCH(FPL_Combined[[#Headers],[Gameweek 07]],FPL_Fixtures_Extract[#Headers],0)),LEN(INDEX(FPL_Fixtures_Extract[],MATCH($A508,FPL_Fixtures_Extract[[Player]:[Player]],0),MATCH(FPL_Combined[[#Headers],[Gameweek 07]],FPL_Fixtures_Extract[#Headers],0)))-4),Team_Key[[Full Name]:[Full Name]],0))&amp;RIGHT(INDEX(FPL_Fixtures_Extract[],MATCH($A508,FPL_Fixtures_Extract[[Player]:[Player]],0),MATCH(FPL_Combined[[#Headers],[Gameweek 07]],FPL_Fixtures_Extract[#Headers],0)),3))</f>
        <v>ARS(H) 2-5</v>
      </c>
      <c r="I508" t="str">
        <f ca="1">IF(RIGHT(FPL_Combined[[#Headers],[Gameweek 08]],2)&lt;$B$622,INDEX(FPL_Results_Extract[Gameweek 08],MATCH($A508,FPL_Results_Extract[[Player]:[Player]],0)),INDEX(Team_Key[[Abbreviation]:[Abbreviation]],MATCH(LEFT(INDEX(FPL_Fixtures_Extract[],MATCH($A508,FPL_Fixtures_Extract[[Player]:[Player]],0),MATCH(FPL_Combined[[#Headers],[Gameweek 08]],FPL_Fixtures_Extract[#Headers],0)),LEN(INDEX(FPL_Fixtures_Extract[],MATCH($A508,FPL_Fixtures_Extract[[Player]:[Player]],0),MATCH(FPL_Combined[[#Headers],[Gameweek 08]],FPL_Fixtures_Extract[#Headers],0)))-4),Team_Key[[Full Name]:[Full Name]],0))&amp;RIGHT(INDEX(FPL_Fixtures_Extract[],MATCH($A508,FPL_Fixtures_Extract[[Player]:[Player]],0),MATCH(FPL_Combined[[#Headers],[Gameweek 08]],FPL_Fixtures_Extract[#Headers],0)),3))</f>
        <v>NOR(A) 2-1</v>
      </c>
      <c r="J508" t="str">
        <f ca="1">IF(RIGHT(FPL_Combined[[#Headers],[Gameweek 09]],2)&lt;$B$622,INDEX(FPL_Results_Extract[Gameweek 09],MATCH($A508,FPL_Results_Extract[[Player]:[Player]],0)),INDEX(Team_Key[[Abbreviation]:[Abbreviation]],MATCH(LEFT(INDEX(FPL_Fixtures_Extract[],MATCH($A508,FPL_Fixtures_Extract[[Player]:[Player]],0),MATCH(FPL_Combined[[#Headers],[Gameweek 09]],FPL_Fixtures_Extract[#Headers],0)),LEN(INDEX(FPL_Fixtures_Extract[],MATCH($A508,FPL_Fixtures_Extract[[Player]:[Player]],0),MATCH(FPL_Combined[[#Headers],[Gameweek 09]],FPL_Fixtures_Extract[#Headers],0)))-4),Team_Key[[Full Name]:[Full Name]],0))&amp;RIGHT(INDEX(FPL_Fixtures_Extract[],MATCH($A508,FPL_Fixtures_Extract[[Player]:[Player]],0),MATCH(FPL_Combined[[#Headers],[Gameweek 09]],FPL_Fixtures_Extract[#Headers],0)),3))</f>
        <v>SOU(A) 2-2</v>
      </c>
      <c r="K508" t="str">
        <f ca="1">IF(RIGHT(FPL_Combined[[#Headers],[Gameweek 10]],2)&lt;$B$622,INDEX(FPL_Results_Extract[Gameweek 10],MATCH($A508,FPL_Results_Extract[[Player]:[Player]],0)),INDEX(Team_Key[[Abbreviation]:[Abbreviation]],MATCH(LEFT(INDEX(FPL_Fixtures_Extract[],MATCH($A508,FPL_Fixtures_Extract[[Player]:[Player]],0),MATCH(FPL_Combined[[#Headers],[Gameweek 10]],FPL_Fixtures_Extract[#Headers],0)),LEN(INDEX(FPL_Fixtures_Extract[],MATCH($A508,FPL_Fixtures_Extract[[Player]:[Player]],0),MATCH(FPL_Combined[[#Headers],[Gameweek 10]],FPL_Fixtures_Extract[#Headers],0)))-4),Team_Key[[Full Name]:[Full Name]],0))&amp;RIGHT(INDEX(FPL_Fixtures_Extract[],MATCH($A508,FPL_Fixtures_Extract[[Player]:[Player]],0),MATCH(FPL_Combined[[#Headers],[Gameweek 10]],FPL_Fixtures_Extract[#Headers],0)),3))</f>
        <v>CRY(H) 1-0</v>
      </c>
      <c r="L508" t="str">
        <f ca="1">IF(RIGHT(FPL_Combined[[#Headers],[Gameweek 11]],2)&lt;$B$622,INDEX(FPL_Results_Extract[Gameweek 11],MATCH($A508,FPL_Results_Extract[[Player]:[Player]],0)),INDEX(Team_Key[[Abbreviation]:[Abbreviation]],MATCH(LEFT(INDEX(FPL_Fixtures_Extract[],MATCH($A508,FPL_Fixtures_Extract[[Player]:[Player]],0),MATCH(FPL_Combined[[#Headers],[Gameweek 11]],FPL_Fixtures_Extract[#Headers],0)),LEN(INDEX(FPL_Fixtures_Extract[],MATCH($A508,FPL_Fixtures_Extract[[Player]:[Player]],0),MATCH(FPL_Combined[[#Headers],[Gameweek 11]],FPL_Fixtures_Extract[#Headers],0)))-4),Team_Key[[Full Name]:[Full Name]],0))&amp;RIGHT(INDEX(FPL_Fixtures_Extract[],MATCH($A508,FPL_Fixtures_Extract[[Player]:[Player]],0),MATCH(FPL_Combined[[#Headers],[Gameweek 11]],FPL_Fixtures_Extract[#Headers],0)),3))</f>
        <v>WBA(A) 3-2</v>
      </c>
      <c r="M508" t="str">
        <f ca="1">IF(RIGHT(FPL_Combined[[#Headers],[Gameweek 12]],2)&lt;$B$622,INDEX(FPL_Results_Extract[Gameweek 12],MATCH($A508,FPL_Results_Extract[[Player]:[Player]],0)),INDEX(Team_Key[[Abbreviation]:[Abbreviation]],MATCH(LEFT(INDEX(FPL_Fixtures_Extract[],MATCH($A508,FPL_Fixtures_Extract[[Player]:[Player]],0),MATCH(FPL_Combined[[#Headers],[Gameweek 12]],FPL_Fixtures_Extract[#Headers],0)),LEN(INDEX(FPL_Fixtures_Extract[],MATCH($A508,FPL_Fixtures_Extract[[Player]:[Player]],0),MATCH(FPL_Combined[[#Headers],[Gameweek 12]],FPL_Fixtures_Extract[#Headers],0)))-4),Team_Key[[Full Name]:[Full Name]],0))&amp;RIGHT(INDEX(FPL_Fixtures_Extract[],MATCH($A508,FPL_Fixtures_Extract[[Player]:[Player]],0),MATCH(FPL_Combined[[#Headers],[Gameweek 12]],FPL_Fixtures_Extract[#Headers],0)),3))</f>
        <v>WAT(H) 2-1</v>
      </c>
      <c r="N508" t="str">
        <f ca="1">IF(RIGHT(FPL_Combined[[#Headers],[Gameweek 13]],2)&lt;$B$622,INDEX(FPL_Results_Extract[Gameweek 13],MATCH($A508,FPL_Results_Extract[[Player]:[Player]],0)),INDEX(Team_Key[[Abbreviation]:[Abbreviation]],MATCH(LEFT(INDEX(FPL_Fixtures_Extract[],MATCH($A508,FPL_Fixtures_Extract[[Player]:[Player]],0),MATCH(FPL_Combined[[#Headers],[Gameweek 13]],FPL_Fixtures_Extract[#Headers],0)),LEN(INDEX(FPL_Fixtures_Extract[],MATCH($A508,FPL_Fixtures_Extract[[Player]:[Player]],0),MATCH(FPL_Combined[[#Headers],[Gameweek 13]],FPL_Fixtures_Extract[#Headers],0)))-4),Team_Key[[Full Name]:[Full Name]],0))&amp;RIGHT(INDEX(FPL_Fixtures_Extract[],MATCH($A508,FPL_Fixtures_Extract[[Player]:[Player]],0),MATCH(FPL_Combined[[#Headers],[Gameweek 13]],FPL_Fixtures_Extract[#Headers],0)),3))</f>
        <v>NEW(A) 3-0</v>
      </c>
      <c r="O508" t="str">
        <f ca="1">IF(RIGHT(FPL_Combined[[#Headers],[Gameweek 14]],2)&lt;$B$622,INDEX(FPL_Results_Extract[Gameweek 14],MATCH($A508,FPL_Results_Extract[[Player]:[Player]],0)),INDEX(Team_Key[[Abbreviation]:[Abbreviation]],MATCH(LEFT(INDEX(FPL_Fixtures_Extract[],MATCH($A508,FPL_Fixtures_Extract[[Player]:[Player]],0),MATCH(FPL_Combined[[#Headers],[Gameweek 14]],FPL_Fixtures_Extract[#Headers],0)),LEN(INDEX(FPL_Fixtures_Extract[],MATCH($A508,FPL_Fixtures_Extract[[Player]:[Player]],0),MATCH(FPL_Combined[[#Headers],[Gameweek 14]],FPL_Fixtures_Extract[#Headers],0)))-4),Team_Key[[Full Name]:[Full Name]],0))&amp;RIGHT(INDEX(FPL_Fixtures_Extract[],MATCH($A508,FPL_Fixtures_Extract[[Player]:[Player]],0),MATCH(FPL_Combined[[#Headers],[Gameweek 14]],FPL_Fixtures_Extract[#Headers],0)),3))</f>
        <v>MUN(H) 1-1</v>
      </c>
      <c r="P508" t="str">
        <f ca="1">IF(RIGHT(FPL_Combined[[#Headers],[Gameweek 15]],2)&lt;$B$622,INDEX(FPL_Results_Extract[Gameweek 15],MATCH($A508,FPL_Results_Extract[[Player]:[Player]],0)),INDEX(Team_Key[[Abbreviation]:[Abbreviation]],MATCH(LEFT(INDEX(FPL_Fixtures_Extract[],MATCH($A508,FPL_Fixtures_Extract[[Player]:[Player]],0),MATCH(FPL_Combined[[#Headers],[Gameweek 15]],FPL_Fixtures_Extract[#Headers],0)),LEN(INDEX(FPL_Fixtures_Extract[],MATCH($A508,FPL_Fixtures_Extract[[Player]:[Player]],0),MATCH(FPL_Combined[[#Headers],[Gameweek 15]],FPL_Fixtures_Extract[#Headers],0)))-4),Team_Key[[Full Name]:[Full Name]],0))&amp;RIGHT(INDEX(FPL_Fixtures_Extract[],MATCH($A508,FPL_Fixtures_Extract[[Player]:[Player]],0),MATCH(FPL_Combined[[#Headers],[Gameweek 15]],FPL_Fixtures_Extract[#Headers],0)),3))</f>
        <v>SWA(A) 3-0</v>
      </c>
      <c r="Q508" t="str">
        <f ca="1">IF(RIGHT(FPL_Combined[[#Headers],[Gameweek 16]],2)&lt;$B$622,INDEX(FPL_Results_Extract[Gameweek 16],MATCH($A508,FPL_Results_Extract[[Player]:[Player]],0)),INDEX(Team_Key[[Abbreviation]:[Abbreviation]],MATCH(LEFT(INDEX(FPL_Fixtures_Extract[],MATCH($A508,FPL_Fixtures_Extract[[Player]:[Player]],0),MATCH(FPL_Combined[[#Headers],[Gameweek 16]],FPL_Fixtures_Extract[#Headers],0)),LEN(INDEX(FPL_Fixtures_Extract[],MATCH($A508,FPL_Fixtures_Extract[[Player]:[Player]],0),MATCH(FPL_Combined[[#Headers],[Gameweek 16]],FPL_Fixtures_Extract[#Headers],0)))-4),Team_Key[[Full Name]:[Full Name]],0))&amp;RIGHT(INDEX(FPL_Fixtures_Extract[],MATCH($A508,FPL_Fixtures_Extract[[Player]:[Player]],0),MATCH(FPL_Combined[[#Headers],[Gameweek 16]],FPL_Fixtures_Extract[#Headers],0)),3))</f>
        <v>CHE(H) 2-1</v>
      </c>
      <c r="R508" t="str">
        <f ca="1">IF(RIGHT(FPL_Combined[[#Headers],[Gameweek 17]],2)&lt;$B$622,INDEX(FPL_Results_Extract[Gameweek 17],MATCH($A508,FPL_Results_Extract[[Player]:[Player]],0)),INDEX(Team_Key[[Abbreviation]:[Abbreviation]],MATCH(LEFT(INDEX(FPL_Fixtures_Extract[],MATCH($A508,FPL_Fixtures_Extract[[Player]:[Player]],0),MATCH(FPL_Combined[[#Headers],[Gameweek 17]],FPL_Fixtures_Extract[#Headers],0)),LEN(INDEX(FPL_Fixtures_Extract[],MATCH($A508,FPL_Fixtures_Extract[[Player]:[Player]],0),MATCH(FPL_Combined[[#Headers],[Gameweek 17]],FPL_Fixtures_Extract[#Headers],0)))-4),Team_Key[[Full Name]:[Full Name]],0))&amp;RIGHT(INDEX(FPL_Fixtures_Extract[],MATCH($A508,FPL_Fixtures_Extract[[Player]:[Player]],0),MATCH(FPL_Combined[[#Headers],[Gameweek 17]],FPL_Fixtures_Extract[#Headers],0)),3))</f>
        <v>EVE(A) 3-2</v>
      </c>
      <c r="S508" t="str">
        <f ca="1">IF(RIGHT(FPL_Combined[[#Headers],[Gameweek 18]],2)&lt;$B$622,INDEX(FPL_Results_Extract[Gameweek 18],MATCH($A508,FPL_Results_Extract[[Player]:[Player]],0)),INDEX(Team_Key[[Abbreviation]:[Abbreviation]],MATCH(LEFT(INDEX(FPL_Fixtures_Extract[],MATCH($A508,FPL_Fixtures_Extract[[Player]:[Player]],0),MATCH(FPL_Combined[[#Headers],[Gameweek 18]],FPL_Fixtures_Extract[#Headers],0)),LEN(INDEX(FPL_Fixtures_Extract[],MATCH($A508,FPL_Fixtures_Extract[[Player]:[Player]],0),MATCH(FPL_Combined[[#Headers],[Gameweek 18]],FPL_Fixtures_Extract[#Headers],0)))-4),Team_Key[[Full Name]:[Full Name]],0))&amp;RIGHT(INDEX(FPL_Fixtures_Extract[],MATCH($A508,FPL_Fixtures_Extract[[Player]:[Player]],0),MATCH(FPL_Combined[[#Headers],[Gameweek 18]],FPL_Fixtures_Extract[#Headers],0)),3))</f>
        <v>LIV(A) 0-1</v>
      </c>
      <c r="T508" t="str">
        <f ca="1">IF(RIGHT(FPL_Combined[[#Headers],[Gameweek 19]],2)&lt;$B$622,INDEX(FPL_Results_Extract[Gameweek 19],MATCH($A508,FPL_Results_Extract[[Player]:[Player]],0)),INDEX(Team_Key[[Abbreviation]:[Abbreviation]],MATCH(LEFT(INDEX(FPL_Fixtures_Extract[],MATCH($A508,FPL_Fixtures_Extract[[Player]:[Player]],0),MATCH(FPL_Combined[[#Headers],[Gameweek 19]],FPL_Fixtures_Extract[#Headers],0)),LEN(INDEX(FPL_Fixtures_Extract[],MATCH($A508,FPL_Fixtures_Extract[[Player]:[Player]],0),MATCH(FPL_Combined[[#Headers],[Gameweek 19]],FPL_Fixtures_Extract[#Headers],0)))-4),Team_Key[[Full Name]:[Full Name]],0))&amp;RIGHT(INDEX(FPL_Fixtures_Extract[],MATCH($A508,FPL_Fixtures_Extract[[Player]:[Player]],0),MATCH(FPL_Combined[[#Headers],[Gameweek 19]],FPL_Fixtures_Extract[#Headers],0)),3))</f>
        <v>MCI(H) 0-0</v>
      </c>
      <c r="U508" t="str">
        <f ca="1">IF(RIGHT(FPL_Combined[[#Headers],[Gameweek 20]],2)&lt;$B$622,INDEX(FPL_Results_Extract[Gameweek 20],MATCH($A508,FPL_Results_Extract[[Player]:[Player]],0)),INDEX(Team_Key[[Abbreviation]:[Abbreviation]],MATCH(LEFT(INDEX(FPL_Fixtures_Extract[],MATCH($A508,FPL_Fixtures_Extract[[Player]:[Player]],0),MATCH(FPL_Combined[[#Headers],[Gameweek 20]],FPL_Fixtures_Extract[#Headers],0)),LEN(INDEX(FPL_Fixtures_Extract[],MATCH($A508,FPL_Fixtures_Extract[[Player]:[Player]],0),MATCH(FPL_Combined[[#Headers],[Gameweek 20]],FPL_Fixtures_Extract[#Headers],0)))-4),Team_Key[[Full Name]:[Full Name]],0))&amp;RIGHT(INDEX(FPL_Fixtures_Extract[],MATCH($A508,FPL_Fixtures_Extract[[Player]:[Player]],0),MATCH(FPL_Combined[[#Headers],[Gameweek 20]],FPL_Fixtures_Extract[#Headers],0)),3))</f>
        <v>BOU(H) 0-0</v>
      </c>
      <c r="V508" t="str">
        <f ca="1">IF(RIGHT(FPL_Combined[[#Headers],[Gameweek 21]],2)&lt;$B$622,INDEX(FPL_Results_Extract[Gameweek 21],MATCH($A508,FPL_Results_Extract[[Player]:[Player]],0)),INDEX(Team_Key[[Abbreviation]:[Abbreviation]],MATCH(LEFT(INDEX(FPL_Fixtures_Extract[],MATCH($A508,FPL_Fixtures_Extract[[Player]:[Player]],0),MATCH(FPL_Combined[[#Headers],[Gameweek 21]],FPL_Fixtures_Extract[#Headers],0)),LEN(INDEX(FPL_Fixtures_Extract[],MATCH($A508,FPL_Fixtures_Extract[[Player]:[Player]],0),MATCH(FPL_Combined[[#Headers],[Gameweek 21]],FPL_Fixtures_Extract[#Headers],0)))-4),Team_Key[[Full Name]:[Full Name]],0))&amp;RIGHT(INDEX(FPL_Fixtures_Extract[],MATCH($A508,FPL_Fixtures_Extract[[Player]:[Player]],0),MATCH(FPL_Combined[[#Headers],[Gameweek 21]],FPL_Fixtures_Extract[#Headers],0)),3))</f>
        <v>TOT(A) 1-0</v>
      </c>
      <c r="W508" t="str">
        <f ca="1">IF(RIGHT(FPL_Combined[[#Headers],[Gameweek 22]],2)&lt;$B$622,INDEX(FPL_Results_Extract[Gameweek 22],MATCH($A508,FPL_Results_Extract[[Player]:[Player]],0)),INDEX(Team_Key[[Abbreviation]:[Abbreviation]],MATCH(LEFT(INDEX(FPL_Fixtures_Extract[],MATCH($A508,FPL_Fixtures_Extract[[Player]:[Player]],0),MATCH(FPL_Combined[[#Headers],[Gameweek 22]],FPL_Fixtures_Extract[#Headers],0)),LEN(INDEX(FPL_Fixtures_Extract[],MATCH($A508,FPL_Fixtures_Extract[[Player]:[Player]],0),MATCH(FPL_Combined[[#Headers],[Gameweek 22]],FPL_Fixtures_Extract[#Headers],0)))-4),Team_Key[[Full Name]:[Full Name]],0))&amp;RIGHT(INDEX(FPL_Fixtures_Extract[],MATCH($A508,FPL_Fixtures_Extract[[Player]:[Player]],0),MATCH(FPL_Combined[[#Headers],[Gameweek 22]],FPL_Fixtures_Extract[#Headers],0)),3))</f>
        <v>AVL(A) 1-1</v>
      </c>
      <c r="X508" t="str">
        <f ca="1">IF(RIGHT(FPL_Combined[[#Headers],[Gameweek 23]],2)&lt;$B$622,INDEX(FPL_Results_Extract[Gameweek 23],MATCH($A508,FPL_Results_Extract[[Player]:[Player]],0)),INDEX(Team_Key[[Abbreviation]:[Abbreviation]],MATCH(LEFT(INDEX(FPL_Fixtures_Extract[],MATCH($A508,FPL_Fixtures_Extract[[Player]:[Player]],0),MATCH(FPL_Combined[[#Headers],[Gameweek 23]],FPL_Fixtures_Extract[#Headers],0)),LEN(INDEX(FPL_Fixtures_Extract[],MATCH($A508,FPL_Fixtures_Extract[[Player]:[Player]],0),MATCH(FPL_Combined[[#Headers],[Gameweek 23]],FPL_Fixtures_Extract[#Headers],0)))-4),Team_Key[[Full Name]:[Full Name]],0))&amp;RIGHT(INDEX(FPL_Fixtures_Extract[],MATCH($A508,FPL_Fixtures_Extract[[Player]:[Player]],0),MATCH(FPL_Combined[[#Headers],[Gameweek 23]],FPL_Fixtures_Extract[#Headers],0)),3))</f>
        <v>STK(H) 3-0</v>
      </c>
      <c r="Y508" t="str">
        <f ca="1">IF(RIGHT(FPL_Combined[[#Headers],[Gameweek 24]],2)&lt;$B$622,INDEX(FPL_Results_Extract[Team],MATCH($A508,FPL_Results_Extract[[Player]:[Player]],0)),INDEX(Team_Key[[Abbreviation]:[Abbreviation]],MATCH(LEFT(INDEX(FPL_Fixtures_Extract[],MATCH($A508,FPL_Fixtures_Extract[[Player]:[Player]],0),MATCH(FPL_Combined[[#Headers],[Gameweek 24]],FPL_Fixtures_Extract[#Headers],0)),LEN(INDEX(FPL_Fixtures_Extract[],MATCH($A508,FPL_Fixtures_Extract[[Player]:[Player]],0),MATCH(FPL_Combined[[#Headers],[Gameweek 24]],FPL_Fixtures_Extract[#Headers],0)))-4),Team_Key[[Full Name]:[Full Name]],0))&amp;RIGHT(INDEX(FPL_Fixtures_Extract[],MATCH($A508,FPL_Fixtures_Extract[[Player]:[Player]],0),MATCH(FPL_Combined[[#Headers],[Gameweek 24]],FPL_Fixtures_Extract[#Headers],0)),3))</f>
        <v>LEI</v>
      </c>
      <c r="Z508" t="str">
        <f ca="1">IF(RIGHT(FPL_Combined[[#Headers],[Gameweek 25]],2)&lt;$B$622,INDEX(FPL_Results_Extract[Player],MATCH($A508,FPL_Results_Extract[[Player]:[Player]],0)),INDEX(Team_Key[[Abbreviation]:[Abbreviation]],MATCH(LEFT(INDEX(FPL_Fixtures_Extract[],MATCH($A508,FPL_Fixtures_Extract[[Player]:[Player]],0),MATCH(FPL_Combined[[#Headers],[Gameweek 25]],FPL_Fixtures_Extract[#Headers],0)),LEN(INDEX(FPL_Fixtures_Extract[],MATCH($A508,FPL_Fixtures_Extract[[Player]:[Player]],0),MATCH(FPL_Combined[[#Headers],[Gameweek 25]],FPL_Fixtures_Extract[#Headers],0)))-4),Team_Key[[Full Name]:[Full Name]],0))&amp;RIGHT(INDEX(FPL_Fixtures_Extract[],MATCH($A508,FPL_Fixtures_Extract[[Player]:[Player]],0),MATCH(FPL_Combined[[#Headers],[Gameweek 25]],FPL_Fixtures_Extract[#Headers],0)),3))</f>
        <v>Schwarzer</v>
      </c>
      <c r="AA508" t="str">
        <f ca="1">IF(RIGHT(FPL_Combined[[#Headers],[Gameweek 26]],2)&lt;$B$622,INDEX(FPL_Results_Extract[Gameweek 01],MATCH($A508,FPL_Results_Extract[[Player]:[Player]],0)),INDEX(Team_Key[[Abbreviation]:[Abbreviation]],MATCH(LEFT(INDEX(FPL_Fixtures_Extract[],MATCH($A508,FPL_Fixtures_Extract[[Player]:[Player]],0),MATCH(FPL_Combined[[#Headers],[Gameweek 26]],FPL_Fixtures_Extract[#Headers],0)),LEN(INDEX(FPL_Fixtures_Extract[],MATCH($A508,FPL_Fixtures_Extract[[Player]:[Player]],0),MATCH(FPL_Combined[[#Headers],[Gameweek 26]],FPL_Fixtures_Extract[#Headers],0)))-4),Team_Key[[Full Name]:[Full Name]],0))&amp;RIGHT(INDEX(FPL_Fixtures_Extract[],MATCH($A508,FPL_Fixtures_Extract[[Player]:[Player]],0),MATCH(FPL_Combined[[#Headers],[Gameweek 26]],FPL_Fixtures_Extract[#Headers],0)),3))</f>
        <v>SUN(H) 4-2</v>
      </c>
      <c r="AB508" t="str">
        <f ca="1">IF(RIGHT(FPL_Combined[[#Headers],[Gameweek 27]],2)&lt;$B$622,INDEX(FPL_Results_Extract[Gameweek 02],MATCH($A508,FPL_Results_Extract[[Player]:[Player]],0)),INDEX(Team_Key[[Abbreviation]:[Abbreviation]],MATCH(LEFT(INDEX(FPL_Fixtures_Extract[],MATCH($A508,FPL_Fixtures_Extract[[Player]:[Player]],0),MATCH(FPL_Combined[[#Headers],[Gameweek 27]],FPL_Fixtures_Extract[#Headers],0)),LEN(INDEX(FPL_Fixtures_Extract[],MATCH($A508,FPL_Fixtures_Extract[[Player]:[Player]],0),MATCH(FPL_Combined[[#Headers],[Gameweek 27]],FPL_Fixtures_Extract[#Headers],0)))-4),Team_Key[[Full Name]:[Full Name]],0))&amp;RIGHT(INDEX(FPL_Fixtures_Extract[],MATCH($A508,FPL_Fixtures_Extract[[Player]:[Player]],0),MATCH(FPL_Combined[[#Headers],[Gameweek 27]],FPL_Fixtures_Extract[#Headers],0)),3))</f>
        <v>WHU(A) 2-1</v>
      </c>
      <c r="AC508" t="str">
        <f ca="1">IF(RIGHT(FPL_Combined[[#Headers],[Gameweek 28]],2)&lt;$B$622,INDEX(FPL_Results_Extract[Gameweek 03],MATCH($A508,FPL_Results_Extract[[Player]:[Player]],0)),INDEX(Team_Key[[Abbreviation]:[Abbreviation]],MATCH(LEFT(INDEX(FPL_Fixtures_Extract[],MATCH($A508,FPL_Fixtures_Extract[[Player]:[Player]],0),MATCH(FPL_Combined[[#Headers],[Gameweek 28]],FPL_Fixtures_Extract[#Headers],0)),LEN(INDEX(FPL_Fixtures_Extract[],MATCH($A508,FPL_Fixtures_Extract[[Player]:[Player]],0),MATCH(FPL_Combined[[#Headers],[Gameweek 28]],FPL_Fixtures_Extract[#Headers],0)))-4),Team_Key[[Full Name]:[Full Name]],0))&amp;RIGHT(INDEX(FPL_Fixtures_Extract[],MATCH($A508,FPL_Fixtures_Extract[[Player]:[Player]],0),MATCH(FPL_Combined[[#Headers],[Gameweek 28]],FPL_Fixtures_Extract[#Headers],0)),3))</f>
        <v>TOT(H) 1-1</v>
      </c>
      <c r="AD508" t="str">
        <f ca="1">IF(RIGHT(FPL_Combined[[#Headers],[Gameweek 29]],2)&lt;$B$622,INDEX(FPL_Results_Extract[Gameweek 04],MATCH($A508,FPL_Results_Extract[[Player]:[Player]],0)),INDEX(Team_Key[[Abbreviation]:[Abbreviation]],MATCH(LEFT(INDEX(FPL_Fixtures_Extract[],MATCH($A508,FPL_Fixtures_Extract[[Player]:[Player]],0),MATCH(FPL_Combined[[#Headers],[Gameweek 29]],FPL_Fixtures_Extract[#Headers],0)),LEN(INDEX(FPL_Fixtures_Extract[],MATCH($A508,FPL_Fixtures_Extract[[Player]:[Player]],0),MATCH(FPL_Combined[[#Headers],[Gameweek 29]],FPL_Fixtures_Extract[#Headers],0)))-4),Team_Key[[Full Name]:[Full Name]],0))&amp;RIGHT(INDEX(FPL_Fixtures_Extract[],MATCH($A508,FPL_Fixtures_Extract[[Player]:[Player]],0),MATCH(FPL_Combined[[#Headers],[Gameweek 29]],FPL_Fixtures_Extract[#Headers],0)),3))</f>
        <v>WAT(A)</v>
      </c>
      <c r="AE508" t="str">
        <f ca="1">IF(RIGHT(FPL_Combined[[#Headers],[Gameweek 30]],2)&lt;$B$622,INDEX(FPL_Results_Extract[Gameweek 05],MATCH($A508,FPL_Results_Extract[[Player]:[Player]],0)),INDEX(Team_Key[[Abbreviation]:[Abbreviation]],MATCH(LEFT(INDEX(FPL_Fixtures_Extract[],MATCH($A508,FPL_Fixtures_Extract[[Player]:[Player]],0),MATCH(FPL_Combined[[#Headers],[Gameweek 30]],FPL_Fixtures_Extract[#Headers],0)),LEN(INDEX(FPL_Fixtures_Extract[],MATCH($A508,FPL_Fixtures_Extract[[Player]:[Player]],0),MATCH(FPL_Combined[[#Headers],[Gameweek 30]],FPL_Fixtures_Extract[#Headers],0)))-4),Team_Key[[Full Name]:[Full Name]],0))&amp;RIGHT(INDEX(FPL_Fixtures_Extract[],MATCH($A508,FPL_Fixtures_Extract[[Player]:[Player]],0),MATCH(FPL_Combined[[#Headers],[Gameweek 30]],FPL_Fixtures_Extract[#Headers],0)),3))</f>
        <v>NEW(H)</v>
      </c>
      <c r="AF508" t="str">
        <f ca="1">IF(RIGHT(FPL_Combined[[#Headers],[Gameweek 31]],2)&lt;$B$622,INDEX(FPL_Results_Extract[Gameweek 06],MATCH($A508,FPL_Results_Extract[[Player]:[Player]],0)),INDEX(Team_Key[[Abbreviation]:[Abbreviation]],MATCH(LEFT(INDEX(FPL_Fixtures_Extract[],MATCH($A508,FPL_Fixtures_Extract[[Player]:[Player]],0),MATCH(FPL_Combined[[#Headers],[Gameweek 31]],FPL_Fixtures_Extract[#Headers],0)),LEN(INDEX(FPL_Fixtures_Extract[],MATCH($A508,FPL_Fixtures_Extract[[Player]:[Player]],0),MATCH(FPL_Combined[[#Headers],[Gameweek 31]],FPL_Fixtures_Extract[#Headers],0)))-4),Team_Key[[Full Name]:[Full Name]],0))&amp;RIGHT(INDEX(FPL_Fixtures_Extract[],MATCH($A508,FPL_Fixtures_Extract[[Player]:[Player]],0),MATCH(FPL_Combined[[#Headers],[Gameweek 31]],FPL_Fixtures_Extract[#Headers],0)),3))</f>
        <v>CRY(A)</v>
      </c>
      <c r="AG508" t="str">
        <f ca="1">IF(RIGHT(FPL_Combined[[#Headers],[Gameweek 32]],2)&lt;$B$622,INDEX(FPL_Results_Extract[Gameweek 07],MATCH($A508,FPL_Results_Extract[[Player]:[Player]],0)),INDEX(Team_Key[[Abbreviation]:[Abbreviation]],MATCH(LEFT(INDEX(FPL_Fixtures_Extract[],MATCH($A508,FPL_Fixtures_Extract[[Player]:[Player]],0),MATCH(FPL_Combined[[#Headers],[Gameweek 32]],FPL_Fixtures_Extract[#Headers],0)),LEN(INDEX(FPL_Fixtures_Extract[],MATCH($A508,FPL_Fixtures_Extract[[Player]:[Player]],0),MATCH(FPL_Combined[[#Headers],[Gameweek 32]],FPL_Fixtures_Extract[#Headers],0)))-4),Team_Key[[Full Name]:[Full Name]],0))&amp;RIGHT(INDEX(FPL_Fixtures_Extract[],MATCH($A508,FPL_Fixtures_Extract[[Player]:[Player]],0),MATCH(FPL_Combined[[#Headers],[Gameweek 32]],FPL_Fixtures_Extract[#Headers],0)),3))</f>
        <v>SOU(H)</v>
      </c>
      <c r="AH508" t="str">
        <f ca="1">IF(RIGHT(FPL_Combined[[#Headers],[Gameweek 33]],2)&lt;$B$622,INDEX(FPL_Results_Extract[Gameweek 08],MATCH($A508,FPL_Results_Extract[[Player]:[Player]],0)),INDEX(Team_Key[[Abbreviation]:[Abbreviation]],MATCH(LEFT(INDEX(FPL_Fixtures_Extract[],MATCH($A508,FPL_Fixtures_Extract[[Player]:[Player]],0),MATCH(FPL_Combined[[#Headers],[Gameweek 33]],FPL_Fixtures_Extract[#Headers],0)),LEN(INDEX(FPL_Fixtures_Extract[],MATCH($A508,FPL_Fixtures_Extract[[Player]:[Player]],0),MATCH(FPL_Combined[[#Headers],[Gameweek 33]],FPL_Fixtures_Extract[#Headers],0)))-4),Team_Key[[Full Name]:[Full Name]],0))&amp;RIGHT(INDEX(FPL_Fixtures_Extract[],MATCH($A508,FPL_Fixtures_Extract[[Player]:[Player]],0),MATCH(FPL_Combined[[#Headers],[Gameweek 33]],FPL_Fixtures_Extract[#Headers],0)),3))</f>
        <v>SUN(A)</v>
      </c>
      <c r="AI508" t="str">
        <f ca="1">IF(RIGHT(FPL_Combined[[#Headers],[Gameweek 34]],2)&lt;$B$622,INDEX(FPL_Results_Extract[Gameweek 09],MATCH($A508,FPL_Results_Extract[[Player]:[Player]],0)),INDEX(Team_Key[[Abbreviation]:[Abbreviation]],MATCH(LEFT(INDEX(FPL_Fixtures_Extract[],MATCH($A508,FPL_Fixtures_Extract[[Player]:[Player]],0),MATCH(FPL_Combined[[#Headers],[Gameweek 34]],FPL_Fixtures_Extract[#Headers],0)),LEN(INDEX(FPL_Fixtures_Extract[],MATCH($A508,FPL_Fixtures_Extract[[Player]:[Player]],0),MATCH(FPL_Combined[[#Headers],[Gameweek 34]],FPL_Fixtures_Extract[#Headers],0)))-4),Team_Key[[Full Name]:[Full Name]],0))&amp;RIGHT(INDEX(FPL_Fixtures_Extract[],MATCH($A508,FPL_Fixtures_Extract[[Player]:[Player]],0),MATCH(FPL_Combined[[#Headers],[Gameweek 34]],FPL_Fixtures_Extract[#Headers],0)),3))</f>
        <v>WHU(H)</v>
      </c>
      <c r="AJ508" t="str">
        <f ca="1">IF(RIGHT(FPL_Combined[[#Headers],[Gameweek 35]],2)&lt;$B$622,INDEX(FPL_Results_Extract[Gameweek 10],MATCH($A508,FPL_Results_Extract[[Player]:[Player]],0)),INDEX(Team_Key[[Abbreviation]:[Abbreviation]],MATCH(LEFT(INDEX(FPL_Fixtures_Extract[],MATCH($A508,FPL_Fixtures_Extract[[Player]:[Player]],0),MATCH(FPL_Combined[[#Headers],[Gameweek 35]],FPL_Fixtures_Extract[#Headers],0)),LEN(INDEX(FPL_Fixtures_Extract[],MATCH($A508,FPL_Fixtures_Extract[[Player]:[Player]],0),MATCH(FPL_Combined[[#Headers],[Gameweek 35]],FPL_Fixtures_Extract[#Headers],0)))-4),Team_Key[[Full Name]:[Full Name]],0))&amp;RIGHT(INDEX(FPL_Fixtures_Extract[],MATCH($A508,FPL_Fixtures_Extract[[Player]:[Player]],0),MATCH(FPL_Combined[[#Headers],[Gameweek 35]],FPL_Fixtures_Extract[#Headers],0)),3))</f>
        <v>SWA(H)</v>
      </c>
      <c r="AK508" t="str">
        <f ca="1">IF(RIGHT(FPL_Combined[[#Headers],[Gameweek 36]],2)&lt;$B$622,INDEX(FPL_Results_Extract[Gameweek 11],MATCH($A508,FPL_Results_Extract[[Player]:[Player]],0)),INDEX(Team_Key[[Abbreviation]:[Abbreviation]],MATCH(LEFT(INDEX(FPL_Fixtures_Extract[],MATCH($A508,FPL_Fixtures_Extract[[Player]:[Player]],0),MATCH(FPL_Combined[[#Headers],[Gameweek 36]],FPL_Fixtures_Extract[#Headers],0)),LEN(INDEX(FPL_Fixtures_Extract[],MATCH($A508,FPL_Fixtures_Extract[[Player]:[Player]],0),MATCH(FPL_Combined[[#Headers],[Gameweek 36]],FPL_Fixtures_Extract[#Headers],0)))-4),Team_Key[[Full Name]:[Full Name]],0))&amp;RIGHT(INDEX(FPL_Fixtures_Extract[],MATCH($A508,FPL_Fixtures_Extract[[Player]:[Player]],0),MATCH(FPL_Combined[[#Headers],[Gameweek 36]],FPL_Fixtures_Extract[#Headers],0)),3))</f>
        <v>MUN(A)</v>
      </c>
      <c r="AL508" t="str">
        <f ca="1">IF(RIGHT(FPL_Combined[[#Headers],[Gameweek 37]],2)&lt;$B$622,INDEX(FPL_Results_Extract[Gameweek 12],MATCH($A508,FPL_Results_Extract[[Player]:[Player]],0)),INDEX(Team_Key[[Abbreviation]:[Abbreviation]],MATCH(LEFT(INDEX(FPL_Fixtures_Extract[],MATCH($A508,FPL_Fixtures_Extract[[Player]:[Player]],0),MATCH(FPL_Combined[[#Headers],[Gameweek 37]],FPL_Fixtures_Extract[#Headers],0)),LEN(INDEX(FPL_Fixtures_Extract[],MATCH($A508,FPL_Fixtures_Extract[[Player]:[Player]],0),MATCH(FPL_Combined[[#Headers],[Gameweek 37]],FPL_Fixtures_Extract[#Headers],0)))-4),Team_Key[[Full Name]:[Full Name]],0))&amp;RIGHT(INDEX(FPL_Fixtures_Extract[],MATCH($A508,FPL_Fixtures_Extract[[Player]:[Player]],0),MATCH(FPL_Combined[[#Headers],[Gameweek 37]],FPL_Fixtures_Extract[#Headers],0)),3))</f>
        <v>EVE(H)</v>
      </c>
      <c r="AM508" t="str">
        <f ca="1">IF(RIGHT(FPL_Combined[[#Headers],[Gameweek 38]],2)&lt;$B$622,INDEX(FPL_Results_Extract[Gameweek 13],MATCH($A508,FPL_Results_Extract[[Player]:[Player]],0)),INDEX(Team_Key[[Abbreviation]:[Abbreviation]],MATCH(LEFT(INDEX(FPL_Fixtures_Extract[],MATCH($A508,FPL_Fixtures_Extract[[Player]:[Player]],0),MATCH(FPL_Combined[[#Headers],[Gameweek 38]],FPL_Fixtures_Extract[#Headers],0)),LEN(INDEX(FPL_Fixtures_Extract[],MATCH($A508,FPL_Fixtures_Extract[[Player]:[Player]],0),MATCH(FPL_Combined[[#Headers],[Gameweek 38]],FPL_Fixtures_Extract[#Headers],0)))-4),Team_Key[[Full Name]:[Full Name]],0))&amp;RIGHT(INDEX(FPL_Fixtures_Extract[],MATCH($A508,FPL_Fixtures_Extract[[Player]:[Player]],0),MATCH(FPL_Combined[[#Headers],[Gameweek 38]],FPL_Fixtures_Extract[#Headers],0)),3))</f>
        <v>CHE(A)</v>
      </c>
    </row>
    <row r="509" spans="1:39" x14ac:dyDescent="0.45">
      <c r="A509" t="s">
        <v>103</v>
      </c>
      <c r="B509" t="str">
        <f ca="1">IF(RIGHT(FPL_Combined[[#Headers],[Gameweek 01]],2)&lt;$B$622,INDEX(FPL_Results_Extract[Gameweek 01],MATCH($A509,FPL_Results_Extract[[Player]:[Player]],0)),INDEX(Team_Key[[Abbreviation]:[Abbreviation]],MATCH(LEFT(INDEX(FPL_Fixtures_Extract[],MATCH($A509,FPL_Fixtures_Extract[[Player]:[Player]],0),MATCH(FPL_Combined[[#Headers],[Gameweek 01]],FPL_Fixtures_Extract[#Headers],0)),LEN(INDEX(FPL_Fixtures_Extract[],MATCH($A509,FPL_Fixtures_Extract[[Player]:[Player]],0),MATCH(FPL_Combined[[#Headers],[Gameweek 01]],FPL_Fixtures_Extract[#Headers],0)))-4),Team_Key[[Full Name]:[Full Name]],0))&amp;RIGHT(INDEX(FPL_Fixtures_Extract[],MATCH($A509,FPL_Fixtures_Extract[[Player]:[Player]],0),MATCH(FPL_Combined[[#Headers],[Gameweek 01]],FPL_Fixtures_Extract[#Headers],0)),3))</f>
        <v>TOT(H) 1-0</v>
      </c>
      <c r="C509" t="str">
        <f ca="1">IF(RIGHT(FPL_Combined[[#Headers],[Gameweek 02]],2)&lt;$B$622,INDEX(FPL_Results_Extract[Gameweek 02],MATCH($A509,FPL_Results_Extract[[Player]:[Player]],0)),INDEX(Team_Key[[Abbreviation]:[Abbreviation]],MATCH(LEFT(INDEX(FPL_Fixtures_Extract[],MATCH($A509,FPL_Fixtures_Extract[[Player]:[Player]],0),MATCH(FPL_Combined[[#Headers],[Gameweek 02]],FPL_Fixtures_Extract[#Headers],0)),LEN(INDEX(FPL_Fixtures_Extract[],MATCH($A509,FPL_Fixtures_Extract[[Player]:[Player]],0),MATCH(FPL_Combined[[#Headers],[Gameweek 02]],FPL_Fixtures_Extract[#Headers],0)))-4),Team_Key[[Full Name]:[Full Name]],0))&amp;RIGHT(INDEX(FPL_Fixtures_Extract[],MATCH($A509,FPL_Fixtures_Extract[[Player]:[Player]],0),MATCH(FPL_Combined[[#Headers],[Gameweek 02]],FPL_Fixtures_Extract[#Headers],0)),3))</f>
        <v>AVL(A) 1-0</v>
      </c>
      <c r="D509" t="str">
        <f ca="1">IF(RIGHT(FPL_Combined[[#Headers],[Gameweek 03]],2)&lt;$B$622,INDEX(FPL_Results_Extract[Gameweek 03],MATCH($A509,FPL_Results_Extract[[Player]:[Player]],0)),INDEX(Team_Key[[Abbreviation]:[Abbreviation]],MATCH(LEFT(INDEX(FPL_Fixtures_Extract[],MATCH($A509,FPL_Fixtures_Extract[[Player]:[Player]],0),MATCH(FPL_Combined[[#Headers],[Gameweek 03]],FPL_Fixtures_Extract[#Headers],0)),LEN(INDEX(FPL_Fixtures_Extract[],MATCH($A509,FPL_Fixtures_Extract[[Player]:[Player]],0),MATCH(FPL_Combined[[#Headers],[Gameweek 03]],FPL_Fixtures_Extract[#Headers],0)))-4),Team_Key[[Full Name]:[Full Name]],0))&amp;RIGHT(INDEX(FPL_Fixtures_Extract[],MATCH($A509,FPL_Fixtures_Extract[[Player]:[Player]],0),MATCH(FPL_Combined[[#Headers],[Gameweek 03]],FPL_Fixtures_Extract[#Headers],0)),3))</f>
        <v>NEW(H) 0-0</v>
      </c>
      <c r="E509" t="str">
        <f ca="1">IF(RIGHT(FPL_Combined[[#Headers],[Gameweek 04]],2)&lt;$B$622,INDEX(FPL_Results_Extract[Gameweek 04],MATCH($A509,FPL_Results_Extract[[Player]:[Player]],0)),INDEX(Team_Key[[Abbreviation]:[Abbreviation]],MATCH(LEFT(INDEX(FPL_Fixtures_Extract[],MATCH($A509,FPL_Fixtures_Extract[[Player]:[Player]],0),MATCH(FPL_Combined[[#Headers],[Gameweek 04]],FPL_Fixtures_Extract[#Headers],0)),LEN(INDEX(FPL_Fixtures_Extract[],MATCH($A509,FPL_Fixtures_Extract[[Player]:[Player]],0),MATCH(FPL_Combined[[#Headers],[Gameweek 04]],FPL_Fixtures_Extract[#Headers],0)))-4),Team_Key[[Full Name]:[Full Name]],0))&amp;RIGHT(INDEX(FPL_Fixtures_Extract[],MATCH($A509,FPL_Fixtures_Extract[[Player]:[Player]],0),MATCH(FPL_Combined[[#Headers],[Gameweek 04]],FPL_Fixtures_Extract[#Headers],0)),3))</f>
        <v>SWA(A) 1-2</v>
      </c>
      <c r="F509" t="str">
        <f ca="1">IF(RIGHT(FPL_Combined[[#Headers],[Gameweek 05]],2)&lt;$B$622,INDEX(FPL_Results_Extract[Gameweek 05],MATCH($A509,FPL_Results_Extract[[Player]:[Player]],0)),INDEX(Team_Key[[Abbreviation]:[Abbreviation]],MATCH(LEFT(INDEX(FPL_Fixtures_Extract[],MATCH($A509,FPL_Fixtures_Extract[[Player]:[Player]],0),MATCH(FPL_Combined[[#Headers],[Gameweek 05]],FPL_Fixtures_Extract[#Headers],0)),LEN(INDEX(FPL_Fixtures_Extract[],MATCH($A509,FPL_Fixtures_Extract[[Player]:[Player]],0),MATCH(FPL_Combined[[#Headers],[Gameweek 05]],FPL_Fixtures_Extract[#Headers],0)))-4),Team_Key[[Full Name]:[Full Name]],0))&amp;RIGHT(INDEX(FPL_Fixtures_Extract[],MATCH($A509,FPL_Fixtures_Extract[[Player]:[Player]],0),MATCH(FPL_Combined[[#Headers],[Gameweek 05]],FPL_Fixtures_Extract[#Headers],0)),3))</f>
        <v>LIV(H) 3-1</v>
      </c>
      <c r="G509" t="str">
        <f ca="1">IF(RIGHT(FPL_Combined[[#Headers],[Gameweek 06]],2)&lt;$B$622,INDEX(FPL_Results_Extract[Gameweek 06],MATCH($A509,FPL_Results_Extract[[Player]:[Player]],0)),INDEX(Team_Key[[Abbreviation]:[Abbreviation]],MATCH(LEFT(INDEX(FPL_Fixtures_Extract[],MATCH($A509,FPL_Fixtures_Extract[[Player]:[Player]],0),MATCH(FPL_Combined[[#Headers],[Gameweek 06]],FPL_Fixtures_Extract[#Headers],0)),LEN(INDEX(FPL_Fixtures_Extract[],MATCH($A509,FPL_Fixtures_Extract[[Player]:[Player]],0),MATCH(FPL_Combined[[#Headers],[Gameweek 06]],FPL_Fixtures_Extract[#Headers],0)))-4),Team_Key[[Full Name]:[Full Name]],0))&amp;RIGHT(INDEX(FPL_Fixtures_Extract[],MATCH($A509,FPL_Fixtures_Extract[[Player]:[Player]],0),MATCH(FPL_Combined[[#Headers],[Gameweek 06]],FPL_Fixtures_Extract[#Headers],0)),3))</f>
        <v>SOU(A) 3-2</v>
      </c>
      <c r="H509" t="str">
        <f ca="1">IF(RIGHT(FPL_Combined[[#Headers],[Gameweek 07]],2)&lt;$B$622,INDEX(FPL_Results_Extract[Gameweek 07],MATCH($A509,FPL_Results_Extract[[Player]:[Player]],0)),INDEX(Team_Key[[Abbreviation]:[Abbreviation]],MATCH(LEFT(INDEX(FPL_Fixtures_Extract[],MATCH($A509,FPL_Fixtures_Extract[[Player]:[Player]],0),MATCH(FPL_Combined[[#Headers],[Gameweek 07]],FPL_Fixtures_Extract[#Headers],0)),LEN(INDEX(FPL_Fixtures_Extract[],MATCH($A509,FPL_Fixtures_Extract[[Player]:[Player]],0),MATCH(FPL_Combined[[#Headers],[Gameweek 07]],FPL_Fixtures_Extract[#Headers],0)))-4),Team_Key[[Full Name]:[Full Name]],0))&amp;RIGHT(INDEX(FPL_Fixtures_Extract[],MATCH($A509,FPL_Fixtures_Extract[[Player]:[Player]],0),MATCH(FPL_Combined[[#Headers],[Gameweek 07]],FPL_Fixtures_Extract[#Headers],0)),3))</f>
        <v>SUN(H) 3-0</v>
      </c>
      <c r="I509" t="str">
        <f ca="1">IF(RIGHT(FPL_Combined[[#Headers],[Gameweek 08]],2)&lt;$B$622,INDEX(FPL_Results_Extract[Gameweek 08],MATCH($A509,FPL_Results_Extract[[Player]:[Player]],0)),INDEX(Team_Key[[Abbreviation]:[Abbreviation]],MATCH(LEFT(INDEX(FPL_Fixtures_Extract[],MATCH($A509,FPL_Fixtures_Extract[[Player]:[Player]],0),MATCH(FPL_Combined[[#Headers],[Gameweek 08]],FPL_Fixtures_Extract[#Headers],0)),LEN(INDEX(FPL_Fixtures_Extract[],MATCH($A509,FPL_Fixtures_Extract[[Player]:[Player]],0),MATCH(FPL_Combined[[#Headers],[Gameweek 08]],FPL_Fixtures_Extract[#Headers],0)))-4),Team_Key[[Full Name]:[Full Name]],0))&amp;RIGHT(INDEX(FPL_Fixtures_Extract[],MATCH($A509,FPL_Fixtures_Extract[[Player]:[Player]],0),MATCH(FPL_Combined[[#Headers],[Gameweek 08]],FPL_Fixtures_Extract[#Headers],0)),3))</f>
        <v>ARS(A) 0-3</v>
      </c>
      <c r="J509" t="str">
        <f ca="1">IF(RIGHT(FPL_Combined[[#Headers],[Gameweek 09]],2)&lt;$B$622,INDEX(FPL_Results_Extract[Gameweek 09],MATCH($A509,FPL_Results_Extract[[Player]:[Player]],0)),INDEX(Team_Key[[Abbreviation]:[Abbreviation]],MATCH(LEFT(INDEX(FPL_Fixtures_Extract[],MATCH($A509,FPL_Fixtures_Extract[[Player]:[Player]],0),MATCH(FPL_Combined[[#Headers],[Gameweek 09]],FPL_Fixtures_Extract[#Headers],0)),LEN(INDEX(FPL_Fixtures_Extract[],MATCH($A509,FPL_Fixtures_Extract[[Player]:[Player]],0),MATCH(FPL_Combined[[#Headers],[Gameweek 09]],FPL_Fixtures_Extract[#Headers],0)))-4),Team_Key[[Full Name]:[Full Name]],0))&amp;RIGHT(INDEX(FPL_Fixtures_Extract[],MATCH($A509,FPL_Fixtures_Extract[[Player]:[Player]],0),MATCH(FPL_Combined[[#Headers],[Gameweek 09]],FPL_Fixtures_Extract[#Headers],0)),3))</f>
        <v>EVE(A) 3-0</v>
      </c>
      <c r="K509" t="str">
        <f ca="1">IF(RIGHT(FPL_Combined[[#Headers],[Gameweek 10]],2)&lt;$B$622,INDEX(FPL_Results_Extract[Gameweek 10],MATCH($A509,FPL_Results_Extract[[Player]:[Player]],0)),INDEX(Team_Key[[Abbreviation]:[Abbreviation]],MATCH(LEFT(INDEX(FPL_Fixtures_Extract[],MATCH($A509,FPL_Fixtures_Extract[[Player]:[Player]],0),MATCH(FPL_Combined[[#Headers],[Gameweek 10]],FPL_Fixtures_Extract[#Headers],0)),LEN(INDEX(FPL_Fixtures_Extract[],MATCH($A509,FPL_Fixtures_Extract[[Player]:[Player]],0),MATCH(FPL_Combined[[#Headers],[Gameweek 10]],FPL_Fixtures_Extract[#Headers],0)))-4),Team_Key[[Full Name]:[Full Name]],0))&amp;RIGHT(INDEX(FPL_Fixtures_Extract[],MATCH($A509,FPL_Fixtures_Extract[[Player]:[Player]],0),MATCH(FPL_Combined[[#Headers],[Gameweek 10]],FPL_Fixtures_Extract[#Headers],0)),3))</f>
        <v>MCI(H) 0-0</v>
      </c>
      <c r="L509" t="str">
        <f ca="1">IF(RIGHT(FPL_Combined[[#Headers],[Gameweek 11]],2)&lt;$B$622,INDEX(FPL_Results_Extract[Gameweek 11],MATCH($A509,FPL_Results_Extract[[Player]:[Player]],0)),INDEX(Team_Key[[Abbreviation]:[Abbreviation]],MATCH(LEFT(INDEX(FPL_Fixtures_Extract[],MATCH($A509,FPL_Fixtures_Extract[[Player]:[Player]],0),MATCH(FPL_Combined[[#Headers],[Gameweek 11]],FPL_Fixtures_Extract[#Headers],0)),LEN(INDEX(FPL_Fixtures_Extract[],MATCH($A509,FPL_Fixtures_Extract[[Player]:[Player]],0),MATCH(FPL_Combined[[#Headers],[Gameweek 11]],FPL_Fixtures_Extract[#Headers],0)))-4),Team_Key[[Full Name]:[Full Name]],0))&amp;RIGHT(INDEX(FPL_Fixtures_Extract[],MATCH($A509,FPL_Fixtures_Extract[[Player]:[Player]],0),MATCH(FPL_Combined[[#Headers],[Gameweek 11]],FPL_Fixtures_Extract[#Headers],0)),3))</f>
        <v>CRY(A) 0-0</v>
      </c>
      <c r="M509" t="str">
        <f ca="1">IF(RIGHT(FPL_Combined[[#Headers],[Gameweek 12]],2)&lt;$B$622,INDEX(FPL_Results_Extract[Gameweek 12],MATCH($A509,FPL_Results_Extract[[Player]:[Player]],0)),INDEX(Team_Key[[Abbreviation]:[Abbreviation]],MATCH(LEFT(INDEX(FPL_Fixtures_Extract[],MATCH($A509,FPL_Fixtures_Extract[[Player]:[Player]],0),MATCH(FPL_Combined[[#Headers],[Gameweek 12]],FPL_Fixtures_Extract[#Headers],0)),LEN(INDEX(FPL_Fixtures_Extract[],MATCH($A509,FPL_Fixtures_Extract[[Player]:[Player]],0),MATCH(FPL_Combined[[#Headers],[Gameweek 12]],FPL_Fixtures_Extract[#Headers],0)))-4),Team_Key[[Full Name]:[Full Name]],0))&amp;RIGHT(INDEX(FPL_Fixtures_Extract[],MATCH($A509,FPL_Fixtures_Extract[[Player]:[Player]],0),MATCH(FPL_Combined[[#Headers],[Gameweek 12]],FPL_Fixtures_Extract[#Headers],0)),3))</f>
        <v>WBA(H) 2-0</v>
      </c>
      <c r="N509" t="str">
        <f ca="1">IF(RIGHT(FPL_Combined[[#Headers],[Gameweek 13]],2)&lt;$B$622,INDEX(FPL_Results_Extract[Gameweek 13],MATCH($A509,FPL_Results_Extract[[Player]:[Player]],0)),INDEX(Team_Key[[Abbreviation]:[Abbreviation]],MATCH(LEFT(INDEX(FPL_Fixtures_Extract[],MATCH($A509,FPL_Fixtures_Extract[[Player]:[Player]],0),MATCH(FPL_Combined[[#Headers],[Gameweek 13]],FPL_Fixtures_Extract[#Headers],0)),LEN(INDEX(FPL_Fixtures_Extract[],MATCH($A509,FPL_Fixtures_Extract[[Player]:[Player]],0),MATCH(FPL_Combined[[#Headers],[Gameweek 13]],FPL_Fixtures_Extract[#Headers],0)))-4),Team_Key[[Full Name]:[Full Name]],0))&amp;RIGHT(INDEX(FPL_Fixtures_Extract[],MATCH($A509,FPL_Fixtures_Extract[[Player]:[Player]],0),MATCH(FPL_Combined[[#Headers],[Gameweek 13]],FPL_Fixtures_Extract[#Headers],0)),3))</f>
        <v>WAT(A) 2-1</v>
      </c>
      <c r="O509" t="str">
        <f ca="1">IF(RIGHT(FPL_Combined[[#Headers],[Gameweek 14]],2)&lt;$B$622,INDEX(FPL_Results_Extract[Gameweek 14],MATCH($A509,FPL_Results_Extract[[Player]:[Player]],0)),INDEX(Team_Key[[Abbreviation]:[Abbreviation]],MATCH(LEFT(INDEX(FPL_Fixtures_Extract[],MATCH($A509,FPL_Fixtures_Extract[[Player]:[Player]],0),MATCH(FPL_Combined[[#Headers],[Gameweek 14]],FPL_Fixtures_Extract[#Headers],0)),LEN(INDEX(FPL_Fixtures_Extract[],MATCH($A509,FPL_Fixtures_Extract[[Player]:[Player]],0),MATCH(FPL_Combined[[#Headers],[Gameweek 14]],FPL_Fixtures_Extract[#Headers],0)))-4),Team_Key[[Full Name]:[Full Name]],0))&amp;RIGHT(INDEX(FPL_Fixtures_Extract[],MATCH($A509,FPL_Fixtures_Extract[[Player]:[Player]],0),MATCH(FPL_Combined[[#Headers],[Gameweek 14]],FPL_Fixtures_Extract[#Headers],0)),3))</f>
        <v>LEI(A) 1-1</v>
      </c>
      <c r="P509" t="str">
        <f ca="1">IF(RIGHT(FPL_Combined[[#Headers],[Gameweek 15]],2)&lt;$B$622,INDEX(FPL_Results_Extract[Gameweek 15],MATCH($A509,FPL_Results_Extract[[Player]:[Player]],0)),INDEX(Team_Key[[Abbreviation]:[Abbreviation]],MATCH(LEFT(INDEX(FPL_Fixtures_Extract[],MATCH($A509,FPL_Fixtures_Extract[[Player]:[Player]],0),MATCH(FPL_Combined[[#Headers],[Gameweek 15]],FPL_Fixtures_Extract[#Headers],0)),LEN(INDEX(FPL_Fixtures_Extract[],MATCH($A509,FPL_Fixtures_Extract[[Player]:[Player]],0),MATCH(FPL_Combined[[#Headers],[Gameweek 15]],FPL_Fixtures_Extract[#Headers],0)))-4),Team_Key[[Full Name]:[Full Name]],0))&amp;RIGHT(INDEX(FPL_Fixtures_Extract[],MATCH($A509,FPL_Fixtures_Extract[[Player]:[Player]],0),MATCH(FPL_Combined[[#Headers],[Gameweek 15]],FPL_Fixtures_Extract[#Headers],0)),3))</f>
        <v>WHU(H) 0-0</v>
      </c>
      <c r="Q509" t="str">
        <f ca="1">IF(RIGHT(FPL_Combined[[#Headers],[Gameweek 16]],2)&lt;$B$622,INDEX(FPL_Results_Extract[Gameweek 16],MATCH($A509,FPL_Results_Extract[[Player]:[Player]],0)),INDEX(Team_Key[[Abbreviation]:[Abbreviation]],MATCH(LEFT(INDEX(FPL_Fixtures_Extract[],MATCH($A509,FPL_Fixtures_Extract[[Player]:[Player]],0),MATCH(FPL_Combined[[#Headers],[Gameweek 16]],FPL_Fixtures_Extract[#Headers],0)),LEN(INDEX(FPL_Fixtures_Extract[],MATCH($A509,FPL_Fixtures_Extract[[Player]:[Player]],0),MATCH(FPL_Combined[[#Headers],[Gameweek 16]],FPL_Fixtures_Extract[#Headers],0)))-4),Team_Key[[Full Name]:[Full Name]],0))&amp;RIGHT(INDEX(FPL_Fixtures_Extract[],MATCH($A509,FPL_Fixtures_Extract[[Player]:[Player]],0),MATCH(FPL_Combined[[#Headers],[Gameweek 16]],FPL_Fixtures_Extract[#Headers],0)),3))</f>
        <v>BOU(A) 1-2</v>
      </c>
      <c r="R509" t="str">
        <f ca="1">IF(RIGHT(FPL_Combined[[#Headers],[Gameweek 17]],2)&lt;$B$622,INDEX(FPL_Results_Extract[Gameweek 17],MATCH($A509,FPL_Results_Extract[[Player]:[Player]],0)),INDEX(Team_Key[[Abbreviation]:[Abbreviation]],MATCH(LEFT(INDEX(FPL_Fixtures_Extract[],MATCH($A509,FPL_Fixtures_Extract[[Player]:[Player]],0),MATCH(FPL_Combined[[#Headers],[Gameweek 17]],FPL_Fixtures_Extract[#Headers],0)),LEN(INDEX(FPL_Fixtures_Extract[],MATCH($A509,FPL_Fixtures_Extract[[Player]:[Player]],0),MATCH(FPL_Combined[[#Headers],[Gameweek 17]],FPL_Fixtures_Extract[#Headers],0)))-4),Team_Key[[Full Name]:[Full Name]],0))&amp;RIGHT(INDEX(FPL_Fixtures_Extract[],MATCH($A509,FPL_Fixtures_Extract[[Player]:[Player]],0),MATCH(FPL_Combined[[#Headers],[Gameweek 17]],FPL_Fixtures_Extract[#Headers],0)),3))</f>
        <v>NOR(H) 1-2</v>
      </c>
      <c r="S509" t="str">
        <f ca="1">IF(RIGHT(FPL_Combined[[#Headers],[Gameweek 18]],2)&lt;$B$622,INDEX(FPL_Results_Extract[Gameweek 18],MATCH($A509,FPL_Results_Extract[[Player]:[Player]],0)),INDEX(Team_Key[[Abbreviation]:[Abbreviation]],MATCH(LEFT(INDEX(FPL_Fixtures_Extract[],MATCH($A509,FPL_Fixtures_Extract[[Player]:[Player]],0),MATCH(FPL_Combined[[#Headers],[Gameweek 18]],FPL_Fixtures_Extract[#Headers],0)),LEN(INDEX(FPL_Fixtures_Extract[],MATCH($A509,FPL_Fixtures_Extract[[Player]:[Player]],0),MATCH(FPL_Combined[[#Headers],[Gameweek 18]],FPL_Fixtures_Extract[#Headers],0)))-4),Team_Key[[Full Name]:[Full Name]],0))&amp;RIGHT(INDEX(FPL_Fixtures_Extract[],MATCH($A509,FPL_Fixtures_Extract[[Player]:[Player]],0),MATCH(FPL_Combined[[#Headers],[Gameweek 18]],FPL_Fixtures_Extract[#Headers],0)),3))</f>
        <v>STK(A) 0-2</v>
      </c>
      <c r="T509" t="str">
        <f ca="1">IF(RIGHT(FPL_Combined[[#Headers],[Gameweek 19]],2)&lt;$B$622,INDEX(FPL_Results_Extract[Gameweek 19],MATCH($A509,FPL_Results_Extract[[Player]:[Player]],0)),INDEX(Team_Key[[Abbreviation]:[Abbreviation]],MATCH(LEFT(INDEX(FPL_Fixtures_Extract[],MATCH($A509,FPL_Fixtures_Extract[[Player]:[Player]],0),MATCH(FPL_Combined[[#Headers],[Gameweek 19]],FPL_Fixtures_Extract[#Headers],0)),LEN(INDEX(FPL_Fixtures_Extract[],MATCH($A509,FPL_Fixtures_Extract[[Player]:[Player]],0),MATCH(FPL_Combined[[#Headers],[Gameweek 19]],FPL_Fixtures_Extract[#Headers],0)))-4),Team_Key[[Full Name]:[Full Name]],0))&amp;RIGHT(INDEX(FPL_Fixtures_Extract[],MATCH($A509,FPL_Fixtures_Extract[[Player]:[Player]],0),MATCH(FPL_Combined[[#Headers],[Gameweek 19]],FPL_Fixtures_Extract[#Headers],0)),3))</f>
        <v>CHE(H) 0-0</v>
      </c>
      <c r="U509" t="str">
        <f ca="1">IF(RIGHT(FPL_Combined[[#Headers],[Gameweek 20]],2)&lt;$B$622,INDEX(FPL_Results_Extract[Gameweek 20],MATCH($A509,FPL_Results_Extract[[Player]:[Player]],0)),INDEX(Team_Key[[Abbreviation]:[Abbreviation]],MATCH(LEFT(INDEX(FPL_Fixtures_Extract[],MATCH($A509,FPL_Fixtures_Extract[[Player]:[Player]],0),MATCH(FPL_Combined[[#Headers],[Gameweek 20]],FPL_Fixtures_Extract[#Headers],0)),LEN(INDEX(FPL_Fixtures_Extract[],MATCH($A509,FPL_Fixtures_Extract[[Player]:[Player]],0),MATCH(FPL_Combined[[#Headers],[Gameweek 20]],FPL_Fixtures_Extract[#Headers],0)))-4),Team_Key[[Full Name]:[Full Name]],0))&amp;RIGHT(INDEX(FPL_Fixtures_Extract[],MATCH($A509,FPL_Fixtures_Extract[[Player]:[Player]],0),MATCH(FPL_Combined[[#Headers],[Gameweek 20]],FPL_Fixtures_Extract[#Headers],0)),3))</f>
        <v>SWA(H) 2-1</v>
      </c>
      <c r="V509" t="str">
        <f ca="1">IF(RIGHT(FPL_Combined[[#Headers],[Gameweek 21]],2)&lt;$B$622,INDEX(FPL_Results_Extract[Gameweek 21],MATCH($A509,FPL_Results_Extract[[Player]:[Player]],0)),INDEX(Team_Key[[Abbreviation]:[Abbreviation]],MATCH(LEFT(INDEX(FPL_Fixtures_Extract[],MATCH($A509,FPL_Fixtures_Extract[[Player]:[Player]],0),MATCH(FPL_Combined[[#Headers],[Gameweek 21]],FPL_Fixtures_Extract[#Headers],0)),LEN(INDEX(FPL_Fixtures_Extract[],MATCH($A509,FPL_Fixtures_Extract[[Player]:[Player]],0),MATCH(FPL_Combined[[#Headers],[Gameweek 21]],FPL_Fixtures_Extract[#Headers],0)))-4),Team_Key[[Full Name]:[Full Name]],0))&amp;RIGHT(INDEX(FPL_Fixtures_Extract[],MATCH($A509,FPL_Fixtures_Extract[[Player]:[Player]],0),MATCH(FPL_Combined[[#Headers],[Gameweek 21]],FPL_Fixtures_Extract[#Headers],0)),3))</f>
        <v>NEW(A) 3-3</v>
      </c>
      <c r="W509" t="str">
        <f ca="1">IF(RIGHT(FPL_Combined[[#Headers],[Gameweek 22]],2)&lt;$B$622,INDEX(FPL_Results_Extract[Gameweek 22],MATCH($A509,FPL_Results_Extract[[Player]:[Player]],0)),INDEX(Team_Key[[Abbreviation]:[Abbreviation]],MATCH(LEFT(INDEX(FPL_Fixtures_Extract[],MATCH($A509,FPL_Fixtures_Extract[[Player]:[Player]],0),MATCH(FPL_Combined[[#Headers],[Gameweek 22]],FPL_Fixtures_Extract[#Headers],0)),LEN(INDEX(FPL_Fixtures_Extract[],MATCH($A509,FPL_Fixtures_Extract[[Player]:[Player]],0),MATCH(FPL_Combined[[#Headers],[Gameweek 22]],FPL_Fixtures_Extract[#Headers],0)))-4),Team_Key[[Full Name]:[Full Name]],0))&amp;RIGHT(INDEX(FPL_Fixtures_Extract[],MATCH($A509,FPL_Fixtures_Extract[[Player]:[Player]],0),MATCH(FPL_Combined[[#Headers],[Gameweek 22]],FPL_Fixtures_Extract[#Headers],0)),3))</f>
        <v>LIV(A) 1-0</v>
      </c>
      <c r="X509" t="str">
        <f ca="1">IF(RIGHT(FPL_Combined[[#Headers],[Gameweek 23]],2)&lt;$B$622,INDEX(FPL_Results_Extract[Gameweek 23],MATCH($A509,FPL_Results_Extract[[Player]:[Player]],0)),INDEX(Team_Key[[Abbreviation]:[Abbreviation]],MATCH(LEFT(INDEX(FPL_Fixtures_Extract[],MATCH($A509,FPL_Fixtures_Extract[[Player]:[Player]],0),MATCH(FPL_Combined[[#Headers],[Gameweek 23]],FPL_Fixtures_Extract[#Headers],0)),LEN(INDEX(FPL_Fixtures_Extract[],MATCH($A509,FPL_Fixtures_Extract[[Player]:[Player]],0),MATCH(FPL_Combined[[#Headers],[Gameweek 23]],FPL_Fixtures_Extract[#Headers],0)))-4),Team_Key[[Full Name]:[Full Name]],0))&amp;RIGHT(INDEX(FPL_Fixtures_Extract[],MATCH($A509,FPL_Fixtures_Extract[[Player]:[Player]],0),MATCH(FPL_Combined[[#Headers],[Gameweek 23]],FPL_Fixtures_Extract[#Headers],0)),3))</f>
        <v>SOU(H) 0-1</v>
      </c>
      <c r="Y509" t="str">
        <f ca="1">IF(RIGHT(FPL_Combined[[#Headers],[Gameweek 24]],2)&lt;$B$622,INDEX(FPL_Results_Extract[Team],MATCH($A509,FPL_Results_Extract[[Player]:[Player]],0)),INDEX(Team_Key[[Abbreviation]:[Abbreviation]],MATCH(LEFT(INDEX(FPL_Fixtures_Extract[],MATCH($A509,FPL_Fixtures_Extract[[Player]:[Player]],0),MATCH(FPL_Combined[[#Headers],[Gameweek 24]],FPL_Fixtures_Extract[#Headers],0)),LEN(INDEX(FPL_Fixtures_Extract[],MATCH($A509,FPL_Fixtures_Extract[[Player]:[Player]],0),MATCH(FPL_Combined[[#Headers],[Gameweek 24]],FPL_Fixtures_Extract[#Headers],0)))-4),Team_Key[[Full Name]:[Full Name]],0))&amp;RIGHT(INDEX(FPL_Fixtures_Extract[],MATCH($A509,FPL_Fixtures_Extract[[Player]:[Player]],0),MATCH(FPL_Combined[[#Headers],[Gameweek 24]],FPL_Fixtures_Extract[#Headers],0)),3))</f>
        <v>MUN</v>
      </c>
      <c r="Z509" t="str">
        <f ca="1">IF(RIGHT(FPL_Combined[[#Headers],[Gameweek 25]],2)&lt;$B$622,INDEX(FPL_Results_Extract[Player],MATCH($A509,FPL_Results_Extract[[Player]:[Player]],0)),INDEX(Team_Key[[Abbreviation]:[Abbreviation]],MATCH(LEFT(INDEX(FPL_Fixtures_Extract[],MATCH($A509,FPL_Fixtures_Extract[[Player]:[Player]],0),MATCH(FPL_Combined[[#Headers],[Gameweek 25]],FPL_Fixtures_Extract[#Headers],0)),LEN(INDEX(FPL_Fixtures_Extract[],MATCH($A509,FPL_Fixtures_Extract[[Player]:[Player]],0),MATCH(FPL_Combined[[#Headers],[Gameweek 25]],FPL_Fixtures_Extract[#Headers],0)))-4),Team_Key[[Full Name]:[Full Name]],0))&amp;RIGHT(INDEX(FPL_Fixtures_Extract[],MATCH($A509,FPL_Fixtures_Extract[[Player]:[Player]],0),MATCH(FPL_Combined[[#Headers],[Gameweek 25]],FPL_Fixtures_Extract[#Headers],0)),3))</f>
        <v>Schweinsteiger</v>
      </c>
      <c r="AA509" t="str">
        <f ca="1">IF(RIGHT(FPL_Combined[[#Headers],[Gameweek 26]],2)&lt;$B$622,INDEX(FPL_Results_Extract[Gameweek 01],MATCH($A509,FPL_Results_Extract[[Player]:[Player]],0)),INDEX(Team_Key[[Abbreviation]:[Abbreviation]],MATCH(LEFT(INDEX(FPL_Fixtures_Extract[],MATCH($A509,FPL_Fixtures_Extract[[Player]:[Player]],0),MATCH(FPL_Combined[[#Headers],[Gameweek 26]],FPL_Fixtures_Extract[#Headers],0)),LEN(INDEX(FPL_Fixtures_Extract[],MATCH($A509,FPL_Fixtures_Extract[[Player]:[Player]],0),MATCH(FPL_Combined[[#Headers],[Gameweek 26]],FPL_Fixtures_Extract[#Headers],0)))-4),Team_Key[[Full Name]:[Full Name]],0))&amp;RIGHT(INDEX(FPL_Fixtures_Extract[],MATCH($A509,FPL_Fixtures_Extract[[Player]:[Player]],0),MATCH(FPL_Combined[[#Headers],[Gameweek 26]],FPL_Fixtures_Extract[#Headers],0)),3))</f>
        <v>TOT(H) 1-0</v>
      </c>
      <c r="AB509" t="str">
        <f ca="1">IF(RIGHT(FPL_Combined[[#Headers],[Gameweek 27]],2)&lt;$B$622,INDEX(FPL_Results_Extract[Gameweek 02],MATCH($A509,FPL_Results_Extract[[Player]:[Player]],0)),INDEX(Team_Key[[Abbreviation]:[Abbreviation]],MATCH(LEFT(INDEX(FPL_Fixtures_Extract[],MATCH($A509,FPL_Fixtures_Extract[[Player]:[Player]],0),MATCH(FPL_Combined[[#Headers],[Gameweek 27]],FPL_Fixtures_Extract[#Headers],0)),LEN(INDEX(FPL_Fixtures_Extract[],MATCH($A509,FPL_Fixtures_Extract[[Player]:[Player]],0),MATCH(FPL_Combined[[#Headers],[Gameweek 27]],FPL_Fixtures_Extract[#Headers],0)))-4),Team_Key[[Full Name]:[Full Name]],0))&amp;RIGHT(INDEX(FPL_Fixtures_Extract[],MATCH($A509,FPL_Fixtures_Extract[[Player]:[Player]],0),MATCH(FPL_Combined[[#Headers],[Gameweek 27]],FPL_Fixtures_Extract[#Headers],0)),3))</f>
        <v>AVL(A) 1-0</v>
      </c>
      <c r="AC509" t="str">
        <f ca="1">IF(RIGHT(FPL_Combined[[#Headers],[Gameweek 28]],2)&lt;$B$622,INDEX(FPL_Results_Extract[Gameweek 03],MATCH($A509,FPL_Results_Extract[[Player]:[Player]],0)),INDEX(Team_Key[[Abbreviation]:[Abbreviation]],MATCH(LEFT(INDEX(FPL_Fixtures_Extract[],MATCH($A509,FPL_Fixtures_Extract[[Player]:[Player]],0),MATCH(FPL_Combined[[#Headers],[Gameweek 28]],FPL_Fixtures_Extract[#Headers],0)),LEN(INDEX(FPL_Fixtures_Extract[],MATCH($A509,FPL_Fixtures_Extract[[Player]:[Player]],0),MATCH(FPL_Combined[[#Headers],[Gameweek 28]],FPL_Fixtures_Extract[#Headers],0)))-4),Team_Key[[Full Name]:[Full Name]],0))&amp;RIGHT(INDEX(FPL_Fixtures_Extract[],MATCH($A509,FPL_Fixtures_Extract[[Player]:[Player]],0),MATCH(FPL_Combined[[#Headers],[Gameweek 28]],FPL_Fixtures_Extract[#Headers],0)),3))</f>
        <v>NEW(H) 0-0</v>
      </c>
      <c r="AD509" t="str">
        <f ca="1">IF(RIGHT(FPL_Combined[[#Headers],[Gameweek 29]],2)&lt;$B$622,INDEX(FPL_Results_Extract[Gameweek 04],MATCH($A509,FPL_Results_Extract[[Player]:[Player]],0)),INDEX(Team_Key[[Abbreviation]:[Abbreviation]],MATCH(LEFT(INDEX(FPL_Fixtures_Extract[],MATCH($A509,FPL_Fixtures_Extract[[Player]:[Player]],0),MATCH(FPL_Combined[[#Headers],[Gameweek 29]],FPL_Fixtures_Extract[#Headers],0)),LEN(INDEX(FPL_Fixtures_Extract[],MATCH($A509,FPL_Fixtures_Extract[[Player]:[Player]],0),MATCH(FPL_Combined[[#Headers],[Gameweek 29]],FPL_Fixtures_Extract[#Headers],0)))-4),Team_Key[[Full Name]:[Full Name]],0))&amp;RIGHT(INDEX(FPL_Fixtures_Extract[],MATCH($A509,FPL_Fixtures_Extract[[Player]:[Player]],0),MATCH(FPL_Combined[[#Headers],[Gameweek 29]],FPL_Fixtures_Extract[#Headers],0)),3))</f>
        <v>WBA(A)</v>
      </c>
      <c r="AE509" t="e">
        <f ca="1">IF(RIGHT(FPL_Combined[[#Headers],[Gameweek 30]],2)&lt;$B$622,INDEX(FPL_Results_Extract[Gameweek 05],MATCH($A509,FPL_Results_Extract[[Player]:[Player]],0)),INDEX(Team_Key[[Abbreviation]:[Abbreviation]],MATCH(LEFT(INDEX(FPL_Fixtures_Extract[],MATCH($A509,FPL_Fixtures_Extract[[Player]:[Player]],0),MATCH(FPL_Combined[[#Headers],[Gameweek 30]],FPL_Fixtures_Extract[#Headers],0)),LEN(INDEX(FPL_Fixtures_Extract[],MATCH($A509,FPL_Fixtures_Extract[[Player]:[Player]],0),MATCH(FPL_Combined[[#Headers],[Gameweek 30]],FPL_Fixtures_Extract[#Headers],0)))-4),Team_Key[[Full Name]:[Full Name]],0))&amp;RIGHT(INDEX(FPL_Fixtures_Extract[],MATCH($A509,FPL_Fixtures_Extract[[Player]:[Player]],0),MATCH(FPL_Combined[[#Headers],[Gameweek 30]],FPL_Fixtures_Extract[#Headers],0)),3))</f>
        <v>#VALUE!</v>
      </c>
      <c r="AF509" t="str">
        <f ca="1">IF(RIGHT(FPL_Combined[[#Headers],[Gameweek 31]],2)&lt;$B$622,INDEX(FPL_Results_Extract[Gameweek 06],MATCH($A509,FPL_Results_Extract[[Player]:[Player]],0)),INDEX(Team_Key[[Abbreviation]:[Abbreviation]],MATCH(LEFT(INDEX(FPL_Fixtures_Extract[],MATCH($A509,FPL_Fixtures_Extract[[Player]:[Player]],0),MATCH(FPL_Combined[[#Headers],[Gameweek 31]],FPL_Fixtures_Extract[#Headers],0)),LEN(INDEX(FPL_Fixtures_Extract[],MATCH($A509,FPL_Fixtures_Extract[[Player]:[Player]],0),MATCH(FPL_Combined[[#Headers],[Gameweek 31]],FPL_Fixtures_Extract[#Headers],0)))-4),Team_Key[[Full Name]:[Full Name]],0))&amp;RIGHT(INDEX(FPL_Fixtures_Extract[],MATCH($A509,FPL_Fixtures_Extract[[Player]:[Player]],0),MATCH(FPL_Combined[[#Headers],[Gameweek 31]],FPL_Fixtures_Extract[#Headers],0)),3))</f>
        <v>MCI(A)</v>
      </c>
      <c r="AG509" t="str">
        <f ca="1">IF(RIGHT(FPL_Combined[[#Headers],[Gameweek 32]],2)&lt;$B$622,INDEX(FPL_Results_Extract[Gameweek 07],MATCH($A509,FPL_Results_Extract[[Player]:[Player]],0)),INDEX(Team_Key[[Abbreviation]:[Abbreviation]],MATCH(LEFT(INDEX(FPL_Fixtures_Extract[],MATCH($A509,FPL_Fixtures_Extract[[Player]:[Player]],0),MATCH(FPL_Combined[[#Headers],[Gameweek 32]],FPL_Fixtures_Extract[#Headers],0)),LEN(INDEX(FPL_Fixtures_Extract[],MATCH($A509,FPL_Fixtures_Extract[[Player]:[Player]],0),MATCH(FPL_Combined[[#Headers],[Gameweek 32]],FPL_Fixtures_Extract[#Headers],0)))-4),Team_Key[[Full Name]:[Full Name]],0))&amp;RIGHT(INDEX(FPL_Fixtures_Extract[],MATCH($A509,FPL_Fixtures_Extract[[Player]:[Player]],0),MATCH(FPL_Combined[[#Headers],[Gameweek 32]],FPL_Fixtures_Extract[#Headers],0)),3))</f>
        <v>EVE(H)</v>
      </c>
      <c r="AH509" t="str">
        <f ca="1">IF(RIGHT(FPL_Combined[[#Headers],[Gameweek 33]],2)&lt;$B$622,INDEX(FPL_Results_Extract[Gameweek 08],MATCH($A509,FPL_Results_Extract[[Player]:[Player]],0)),INDEX(Team_Key[[Abbreviation]:[Abbreviation]],MATCH(LEFT(INDEX(FPL_Fixtures_Extract[],MATCH($A509,FPL_Fixtures_Extract[[Player]:[Player]],0),MATCH(FPL_Combined[[#Headers],[Gameweek 33]],FPL_Fixtures_Extract[#Headers],0)),LEN(INDEX(FPL_Fixtures_Extract[],MATCH($A509,FPL_Fixtures_Extract[[Player]:[Player]],0),MATCH(FPL_Combined[[#Headers],[Gameweek 33]],FPL_Fixtures_Extract[#Headers],0)))-4),Team_Key[[Full Name]:[Full Name]],0))&amp;RIGHT(INDEX(FPL_Fixtures_Extract[],MATCH($A509,FPL_Fixtures_Extract[[Player]:[Player]],0),MATCH(FPL_Combined[[#Headers],[Gameweek 33]],FPL_Fixtures_Extract[#Headers],0)),3))</f>
        <v>TOT(A)</v>
      </c>
      <c r="AI509" t="str">
        <f ca="1">IF(RIGHT(FPL_Combined[[#Headers],[Gameweek 34]],2)&lt;$B$622,INDEX(FPL_Results_Extract[Gameweek 09],MATCH($A509,FPL_Results_Extract[[Player]:[Player]],0)),INDEX(Team_Key[[Abbreviation]:[Abbreviation]],MATCH(LEFT(INDEX(FPL_Fixtures_Extract[],MATCH($A509,FPL_Fixtures_Extract[[Player]:[Player]],0),MATCH(FPL_Combined[[#Headers],[Gameweek 34]],FPL_Fixtures_Extract[#Headers],0)),LEN(INDEX(FPL_Fixtures_Extract[],MATCH($A509,FPL_Fixtures_Extract[[Player]:[Player]],0),MATCH(FPL_Combined[[#Headers],[Gameweek 34]],FPL_Fixtures_Extract[#Headers],0)))-4),Team_Key[[Full Name]:[Full Name]],0))&amp;RIGHT(INDEX(FPL_Fixtures_Extract[],MATCH($A509,FPL_Fixtures_Extract[[Player]:[Player]],0),MATCH(FPL_Combined[[#Headers],[Gameweek 34]],FPL_Fixtures_Extract[#Headers],0)),3))</f>
        <v>AVL(H)</v>
      </c>
      <c r="AJ509" t="e">
        <f ca="1">IF(RIGHT(FPL_Combined[[#Headers],[Gameweek 35]],2)&lt;$B$622,INDEX(FPL_Results_Extract[Gameweek 10],MATCH($A509,FPL_Results_Extract[[Player]:[Player]],0)),INDEX(Team_Key[[Abbreviation]:[Abbreviation]],MATCH(LEFT(INDEX(FPL_Fixtures_Extract[],MATCH($A509,FPL_Fixtures_Extract[[Player]:[Player]],0),MATCH(FPL_Combined[[#Headers],[Gameweek 35]],FPL_Fixtures_Extract[#Headers],0)),LEN(INDEX(FPL_Fixtures_Extract[],MATCH($A509,FPL_Fixtures_Extract[[Player]:[Player]],0),MATCH(FPL_Combined[[#Headers],[Gameweek 35]],FPL_Fixtures_Extract[#Headers],0)))-4),Team_Key[[Full Name]:[Full Name]],0))&amp;RIGHT(INDEX(FPL_Fixtures_Extract[],MATCH($A509,FPL_Fixtures_Extract[[Player]:[Player]],0),MATCH(FPL_Combined[[#Headers],[Gameweek 35]],FPL_Fixtures_Extract[#Headers],0)),3))</f>
        <v>#VALUE!</v>
      </c>
      <c r="AK509" t="str">
        <f ca="1">IF(RIGHT(FPL_Combined[[#Headers],[Gameweek 36]],2)&lt;$B$622,INDEX(FPL_Results_Extract[Gameweek 11],MATCH($A509,FPL_Results_Extract[[Player]:[Player]],0)),INDEX(Team_Key[[Abbreviation]:[Abbreviation]],MATCH(LEFT(INDEX(FPL_Fixtures_Extract[],MATCH($A509,FPL_Fixtures_Extract[[Player]:[Player]],0),MATCH(FPL_Combined[[#Headers],[Gameweek 36]],FPL_Fixtures_Extract[#Headers],0)),LEN(INDEX(FPL_Fixtures_Extract[],MATCH($A509,FPL_Fixtures_Extract[[Player]:[Player]],0),MATCH(FPL_Combined[[#Headers],[Gameweek 36]],FPL_Fixtures_Extract[#Headers],0)))-4),Team_Key[[Full Name]:[Full Name]],0))&amp;RIGHT(INDEX(FPL_Fixtures_Extract[],MATCH($A509,FPL_Fixtures_Extract[[Player]:[Player]],0),MATCH(FPL_Combined[[#Headers],[Gameweek 36]],FPL_Fixtures_Extract[#Headers],0)),3))</f>
        <v>LEI(H)</v>
      </c>
      <c r="AL509" t="str">
        <f ca="1">IF(RIGHT(FPL_Combined[[#Headers],[Gameweek 37]],2)&lt;$B$622,INDEX(FPL_Results_Extract[Gameweek 12],MATCH($A509,FPL_Results_Extract[[Player]:[Player]],0)),INDEX(Team_Key[[Abbreviation]:[Abbreviation]],MATCH(LEFT(INDEX(FPL_Fixtures_Extract[],MATCH($A509,FPL_Fixtures_Extract[[Player]:[Player]],0),MATCH(FPL_Combined[[#Headers],[Gameweek 37]],FPL_Fixtures_Extract[#Headers],0)),LEN(INDEX(FPL_Fixtures_Extract[],MATCH($A509,FPL_Fixtures_Extract[[Player]:[Player]],0),MATCH(FPL_Combined[[#Headers],[Gameweek 37]],FPL_Fixtures_Extract[#Headers],0)))-4),Team_Key[[Full Name]:[Full Name]],0))&amp;RIGHT(INDEX(FPL_Fixtures_Extract[],MATCH($A509,FPL_Fixtures_Extract[[Player]:[Player]],0),MATCH(FPL_Combined[[#Headers],[Gameweek 37]],FPL_Fixtures_Extract[#Headers],0)),3))</f>
        <v>NOR(A)</v>
      </c>
      <c r="AM509" t="str">
        <f ca="1">IF(RIGHT(FPL_Combined[[#Headers],[Gameweek 38]],2)&lt;$B$622,INDEX(FPL_Results_Extract[Gameweek 13],MATCH($A509,FPL_Results_Extract[[Player]:[Player]],0)),INDEX(Team_Key[[Abbreviation]:[Abbreviation]],MATCH(LEFT(INDEX(FPL_Fixtures_Extract[],MATCH($A509,FPL_Fixtures_Extract[[Player]:[Player]],0),MATCH(FPL_Combined[[#Headers],[Gameweek 38]],FPL_Fixtures_Extract[#Headers],0)),LEN(INDEX(FPL_Fixtures_Extract[],MATCH($A509,FPL_Fixtures_Extract[[Player]:[Player]],0),MATCH(FPL_Combined[[#Headers],[Gameweek 38]],FPL_Fixtures_Extract[#Headers],0)))-4),Team_Key[[Full Name]:[Full Name]],0))&amp;RIGHT(INDEX(FPL_Fixtures_Extract[],MATCH($A509,FPL_Fixtures_Extract[[Player]:[Player]],0),MATCH(FPL_Combined[[#Headers],[Gameweek 38]],FPL_Fixtures_Extract[#Headers],0)),3))</f>
        <v>BOU(H)</v>
      </c>
    </row>
    <row r="510" spans="1:39" x14ac:dyDescent="0.45">
      <c r="A510" t="s">
        <v>516</v>
      </c>
      <c r="B510" t="str">
        <f ca="1">IF(RIGHT(FPL_Combined[[#Headers],[Gameweek 01]],2)&lt;$B$622,INDEX(FPL_Results_Extract[Gameweek 01],MATCH($A510,FPL_Results_Extract[[Player]:[Player]],0)),INDEX(Team_Key[[Abbreviation]:[Abbreviation]],MATCH(LEFT(INDEX(FPL_Fixtures_Extract[],MATCH($A510,FPL_Fixtures_Extract[[Player]:[Player]],0),MATCH(FPL_Combined[[#Headers],[Gameweek 01]],FPL_Fixtures_Extract[#Headers],0)),LEN(INDEX(FPL_Fixtures_Extract[],MATCH($A510,FPL_Fixtures_Extract[[Player]:[Player]],0),MATCH(FPL_Combined[[#Headers],[Gameweek 01]],FPL_Fixtures_Extract[#Headers],0)))-4),Team_Key[[Full Name]:[Full Name]],0))&amp;RIGHT(INDEX(FPL_Fixtures_Extract[],MATCH($A510,FPL_Fixtures_Extract[[Player]:[Player]],0),MATCH(FPL_Combined[[#Headers],[Gameweek 01]],FPL_Fixtures_Extract[#Headers],0)),3))</f>
        <v>N/A</v>
      </c>
      <c r="C510" t="str">
        <f ca="1">IF(RIGHT(FPL_Combined[[#Headers],[Gameweek 02]],2)&lt;$B$622,INDEX(FPL_Results_Extract[Gameweek 02],MATCH($A510,FPL_Results_Extract[[Player]:[Player]],0)),INDEX(Team_Key[[Abbreviation]:[Abbreviation]],MATCH(LEFT(INDEX(FPL_Fixtures_Extract[],MATCH($A510,FPL_Fixtures_Extract[[Player]:[Player]],0),MATCH(FPL_Combined[[#Headers],[Gameweek 02]],FPL_Fixtures_Extract[#Headers],0)),LEN(INDEX(FPL_Fixtures_Extract[],MATCH($A510,FPL_Fixtures_Extract[[Player]:[Player]],0),MATCH(FPL_Combined[[#Headers],[Gameweek 02]],FPL_Fixtures_Extract[#Headers],0)))-4),Team_Key[[Full Name]:[Full Name]],0))&amp;RIGHT(INDEX(FPL_Fixtures_Extract[],MATCH($A510,FPL_Fixtures_Extract[[Player]:[Player]],0),MATCH(FPL_Combined[[#Headers],[Gameweek 02]],FPL_Fixtures_Extract[#Headers],0)),3))</f>
        <v>N/A</v>
      </c>
      <c r="D510" t="str">
        <f ca="1">IF(RIGHT(FPL_Combined[[#Headers],[Gameweek 03]],2)&lt;$B$622,INDEX(FPL_Results_Extract[Gameweek 03],MATCH($A510,FPL_Results_Extract[[Player]:[Player]],0)),INDEX(Team_Key[[Abbreviation]:[Abbreviation]],MATCH(LEFT(INDEX(FPL_Fixtures_Extract[],MATCH($A510,FPL_Fixtures_Extract[[Player]:[Player]],0),MATCH(FPL_Combined[[#Headers],[Gameweek 03]],FPL_Fixtures_Extract[#Headers],0)),LEN(INDEX(FPL_Fixtures_Extract[],MATCH($A510,FPL_Fixtures_Extract[[Player]:[Player]],0),MATCH(FPL_Combined[[#Headers],[Gameweek 03]],FPL_Fixtures_Extract[#Headers],0)))-4),Team_Key[[Full Name]:[Full Name]],0))&amp;RIGHT(INDEX(FPL_Fixtures_Extract[],MATCH($A510,FPL_Fixtures_Extract[[Player]:[Player]],0),MATCH(FPL_Combined[[#Headers],[Gameweek 03]],FPL_Fixtures_Extract[#Headers],0)),3))</f>
        <v>N/A</v>
      </c>
      <c r="E510" t="str">
        <f ca="1">IF(RIGHT(FPL_Combined[[#Headers],[Gameweek 04]],2)&lt;$B$622,INDEX(FPL_Results_Extract[Gameweek 04],MATCH($A510,FPL_Results_Extract[[Player]:[Player]],0)),INDEX(Team_Key[[Abbreviation]:[Abbreviation]],MATCH(LEFT(INDEX(FPL_Fixtures_Extract[],MATCH($A510,FPL_Fixtures_Extract[[Player]:[Player]],0),MATCH(FPL_Combined[[#Headers],[Gameweek 04]],FPL_Fixtures_Extract[#Headers],0)),LEN(INDEX(FPL_Fixtures_Extract[],MATCH($A510,FPL_Fixtures_Extract[[Player]:[Player]],0),MATCH(FPL_Combined[[#Headers],[Gameweek 04]],FPL_Fixtures_Extract[#Headers],0)))-4),Team_Key[[Full Name]:[Full Name]],0))&amp;RIGHT(INDEX(FPL_Fixtures_Extract[],MATCH($A510,FPL_Fixtures_Extract[[Player]:[Player]],0),MATCH(FPL_Combined[[#Headers],[Gameweek 04]],FPL_Fixtures_Extract[#Headers],0)),3))</f>
        <v>N/A</v>
      </c>
      <c r="F510" t="str">
        <f ca="1">IF(RIGHT(FPL_Combined[[#Headers],[Gameweek 05]],2)&lt;$B$622,INDEX(FPL_Results_Extract[Gameweek 05],MATCH($A510,FPL_Results_Extract[[Player]:[Player]],0)),INDEX(Team_Key[[Abbreviation]:[Abbreviation]],MATCH(LEFT(INDEX(FPL_Fixtures_Extract[],MATCH($A510,FPL_Fixtures_Extract[[Player]:[Player]],0),MATCH(FPL_Combined[[#Headers],[Gameweek 05]],FPL_Fixtures_Extract[#Headers],0)),LEN(INDEX(FPL_Fixtures_Extract[],MATCH($A510,FPL_Fixtures_Extract[[Player]:[Player]],0),MATCH(FPL_Combined[[#Headers],[Gameweek 05]],FPL_Fixtures_Extract[#Headers],0)))-4),Team_Key[[Full Name]:[Full Name]],0))&amp;RIGHT(INDEX(FPL_Fixtures_Extract[],MATCH($A510,FPL_Fixtures_Extract[[Player]:[Player]],0),MATCH(FPL_Combined[[#Headers],[Gameweek 05]],FPL_Fixtures_Extract[#Headers],0)),3))</f>
        <v>N/A</v>
      </c>
      <c r="G510" t="str">
        <f ca="1">IF(RIGHT(FPL_Combined[[#Headers],[Gameweek 06]],2)&lt;$B$622,INDEX(FPL_Results_Extract[Gameweek 06],MATCH($A510,FPL_Results_Extract[[Player]:[Player]],0)),INDEX(Team_Key[[Abbreviation]:[Abbreviation]],MATCH(LEFT(INDEX(FPL_Fixtures_Extract[],MATCH($A510,FPL_Fixtures_Extract[[Player]:[Player]],0),MATCH(FPL_Combined[[#Headers],[Gameweek 06]],FPL_Fixtures_Extract[#Headers],0)),LEN(INDEX(FPL_Fixtures_Extract[],MATCH($A510,FPL_Fixtures_Extract[[Player]:[Player]],0),MATCH(FPL_Combined[[#Headers],[Gameweek 06]],FPL_Fixtures_Extract[#Headers],0)))-4),Team_Key[[Full Name]:[Full Name]],0))&amp;RIGHT(INDEX(FPL_Fixtures_Extract[],MATCH($A510,FPL_Fixtures_Extract[[Player]:[Player]],0),MATCH(FPL_Combined[[#Headers],[Gameweek 06]],FPL_Fixtures_Extract[#Headers],0)),3))</f>
        <v>N/A</v>
      </c>
      <c r="H510" t="str">
        <f ca="1">IF(RIGHT(FPL_Combined[[#Headers],[Gameweek 07]],2)&lt;$B$622,INDEX(FPL_Results_Extract[Gameweek 07],MATCH($A510,FPL_Results_Extract[[Player]:[Player]],0)),INDEX(Team_Key[[Abbreviation]:[Abbreviation]],MATCH(LEFT(INDEX(FPL_Fixtures_Extract[],MATCH($A510,FPL_Fixtures_Extract[[Player]:[Player]],0),MATCH(FPL_Combined[[#Headers],[Gameweek 07]],FPL_Fixtures_Extract[#Headers],0)),LEN(INDEX(FPL_Fixtures_Extract[],MATCH($A510,FPL_Fixtures_Extract[[Player]:[Player]],0),MATCH(FPL_Combined[[#Headers],[Gameweek 07]],FPL_Fixtures_Extract[#Headers],0)))-4),Team_Key[[Full Name]:[Full Name]],0))&amp;RIGHT(INDEX(FPL_Fixtures_Extract[],MATCH($A510,FPL_Fixtures_Extract[[Player]:[Player]],0),MATCH(FPL_Combined[[#Headers],[Gameweek 07]],FPL_Fixtures_Extract[#Headers],0)),3))</f>
        <v>N/A</v>
      </c>
      <c r="I510" t="str">
        <f ca="1">IF(RIGHT(FPL_Combined[[#Headers],[Gameweek 08]],2)&lt;$B$622,INDEX(FPL_Results_Extract[Gameweek 08],MATCH($A510,FPL_Results_Extract[[Player]:[Player]],0)),INDEX(Team_Key[[Abbreviation]:[Abbreviation]],MATCH(LEFT(INDEX(FPL_Fixtures_Extract[],MATCH($A510,FPL_Fixtures_Extract[[Player]:[Player]],0),MATCH(FPL_Combined[[#Headers],[Gameweek 08]],FPL_Fixtures_Extract[#Headers],0)),LEN(INDEX(FPL_Fixtures_Extract[],MATCH($A510,FPL_Fixtures_Extract[[Player]:[Player]],0),MATCH(FPL_Combined[[#Headers],[Gameweek 08]],FPL_Fixtures_Extract[#Headers],0)))-4),Team_Key[[Full Name]:[Full Name]],0))&amp;RIGHT(INDEX(FPL_Fixtures_Extract[],MATCH($A510,FPL_Fixtures_Extract[[Player]:[Player]],0),MATCH(FPL_Combined[[#Headers],[Gameweek 08]],FPL_Fixtures_Extract[#Headers],0)),3))</f>
        <v>N/A</v>
      </c>
      <c r="J510" t="str">
        <f ca="1">IF(RIGHT(FPL_Combined[[#Headers],[Gameweek 09]],2)&lt;$B$622,INDEX(FPL_Results_Extract[Gameweek 09],MATCH($A510,FPL_Results_Extract[[Player]:[Player]],0)),INDEX(Team_Key[[Abbreviation]:[Abbreviation]],MATCH(LEFT(INDEX(FPL_Fixtures_Extract[],MATCH($A510,FPL_Fixtures_Extract[[Player]:[Player]],0),MATCH(FPL_Combined[[#Headers],[Gameweek 09]],FPL_Fixtures_Extract[#Headers],0)),LEN(INDEX(FPL_Fixtures_Extract[],MATCH($A510,FPL_Fixtures_Extract[[Player]:[Player]],0),MATCH(FPL_Combined[[#Headers],[Gameweek 09]],FPL_Fixtures_Extract[#Headers],0)))-4),Team_Key[[Full Name]:[Full Name]],0))&amp;RIGHT(INDEX(FPL_Fixtures_Extract[],MATCH($A510,FPL_Fixtures_Extract[[Player]:[Player]],0),MATCH(FPL_Combined[[#Headers],[Gameweek 09]],FPL_Fixtures_Extract[#Headers],0)),3))</f>
        <v>N/A</v>
      </c>
      <c r="K510" t="str">
        <f ca="1">IF(RIGHT(FPL_Combined[[#Headers],[Gameweek 10]],2)&lt;$B$622,INDEX(FPL_Results_Extract[Gameweek 10],MATCH($A510,FPL_Results_Extract[[Player]:[Player]],0)),INDEX(Team_Key[[Abbreviation]:[Abbreviation]],MATCH(LEFT(INDEX(FPL_Fixtures_Extract[],MATCH($A510,FPL_Fixtures_Extract[[Player]:[Player]],0),MATCH(FPL_Combined[[#Headers],[Gameweek 10]],FPL_Fixtures_Extract[#Headers],0)),LEN(INDEX(FPL_Fixtures_Extract[],MATCH($A510,FPL_Fixtures_Extract[[Player]:[Player]],0),MATCH(FPL_Combined[[#Headers],[Gameweek 10]],FPL_Fixtures_Extract[#Headers],0)))-4),Team_Key[[Full Name]:[Full Name]],0))&amp;RIGHT(INDEX(FPL_Fixtures_Extract[],MATCH($A510,FPL_Fixtures_Extract[[Player]:[Player]],0),MATCH(FPL_Combined[[#Headers],[Gameweek 10]],FPL_Fixtures_Extract[#Headers],0)),3))</f>
        <v>N/A</v>
      </c>
      <c r="L510" t="str">
        <f ca="1">IF(RIGHT(FPL_Combined[[#Headers],[Gameweek 11]],2)&lt;$B$622,INDEX(FPL_Results_Extract[Gameweek 11],MATCH($A510,FPL_Results_Extract[[Player]:[Player]],0)),INDEX(Team_Key[[Abbreviation]:[Abbreviation]],MATCH(LEFT(INDEX(FPL_Fixtures_Extract[],MATCH($A510,FPL_Fixtures_Extract[[Player]:[Player]],0),MATCH(FPL_Combined[[#Headers],[Gameweek 11]],FPL_Fixtures_Extract[#Headers],0)),LEN(INDEX(FPL_Fixtures_Extract[],MATCH($A510,FPL_Fixtures_Extract[[Player]:[Player]],0),MATCH(FPL_Combined[[#Headers],[Gameweek 11]],FPL_Fixtures_Extract[#Headers],0)))-4),Team_Key[[Full Name]:[Full Name]],0))&amp;RIGHT(INDEX(FPL_Fixtures_Extract[],MATCH($A510,FPL_Fixtures_Extract[[Player]:[Player]],0),MATCH(FPL_Combined[[#Headers],[Gameweek 11]],FPL_Fixtures_Extract[#Headers],0)),3))</f>
        <v>N/A</v>
      </c>
      <c r="M510" t="str">
        <f ca="1">IF(RIGHT(FPL_Combined[[#Headers],[Gameweek 12]],2)&lt;$B$622,INDEX(FPL_Results_Extract[Gameweek 12],MATCH($A510,FPL_Results_Extract[[Player]:[Player]],0)),INDEX(Team_Key[[Abbreviation]:[Abbreviation]],MATCH(LEFT(INDEX(FPL_Fixtures_Extract[],MATCH($A510,FPL_Fixtures_Extract[[Player]:[Player]],0),MATCH(FPL_Combined[[#Headers],[Gameweek 12]],FPL_Fixtures_Extract[#Headers],0)),LEN(INDEX(FPL_Fixtures_Extract[],MATCH($A510,FPL_Fixtures_Extract[[Player]:[Player]],0),MATCH(FPL_Combined[[#Headers],[Gameweek 12]],FPL_Fixtures_Extract[#Headers],0)))-4),Team_Key[[Full Name]:[Full Name]],0))&amp;RIGHT(INDEX(FPL_Fixtures_Extract[],MATCH($A510,FPL_Fixtures_Extract[[Player]:[Player]],0),MATCH(FPL_Combined[[#Headers],[Gameweek 12]],FPL_Fixtures_Extract[#Headers],0)),3))</f>
        <v>SUN(A) 1-0</v>
      </c>
      <c r="N510" t="str">
        <f ca="1">IF(RIGHT(FPL_Combined[[#Headers],[Gameweek 13]],2)&lt;$B$622,INDEX(FPL_Results_Extract[Gameweek 13],MATCH($A510,FPL_Results_Extract[[Player]:[Player]],0)),INDEX(Team_Key[[Abbreviation]:[Abbreviation]],MATCH(LEFT(INDEX(FPL_Fixtures_Extract[],MATCH($A510,FPL_Fixtures_Extract[[Player]:[Player]],0),MATCH(FPL_Combined[[#Headers],[Gameweek 13]],FPL_Fixtures_Extract[#Headers],0)),LEN(INDEX(FPL_Fixtures_Extract[],MATCH($A510,FPL_Fixtures_Extract[[Player]:[Player]],0),MATCH(FPL_Combined[[#Headers],[Gameweek 13]],FPL_Fixtures_Extract[#Headers],0)))-4),Team_Key[[Full Name]:[Full Name]],0))&amp;RIGHT(INDEX(FPL_Fixtures_Extract[],MATCH($A510,FPL_Fixtures_Extract[[Player]:[Player]],0),MATCH(FPL_Combined[[#Headers],[Gameweek 13]],FPL_Fixtures_Extract[#Headers],0)),3))</f>
        <v>STK(H) 0-1</v>
      </c>
      <c r="O510" t="str">
        <f ca="1">IF(RIGHT(FPL_Combined[[#Headers],[Gameweek 14]],2)&lt;$B$622,INDEX(FPL_Results_Extract[Gameweek 14],MATCH($A510,FPL_Results_Extract[[Player]:[Player]],0)),INDEX(Team_Key[[Abbreviation]:[Abbreviation]],MATCH(LEFT(INDEX(FPL_Fixtures_Extract[],MATCH($A510,FPL_Fixtures_Extract[[Player]:[Player]],0),MATCH(FPL_Combined[[#Headers],[Gameweek 14]],FPL_Fixtures_Extract[#Headers],0)),LEN(INDEX(FPL_Fixtures_Extract[],MATCH($A510,FPL_Fixtures_Extract[[Player]:[Player]],0),MATCH(FPL_Combined[[#Headers],[Gameweek 14]],FPL_Fixtures_Extract[#Headers],0)))-4),Team_Key[[Full Name]:[Full Name]],0))&amp;RIGHT(INDEX(FPL_Fixtures_Extract[],MATCH($A510,FPL_Fixtures_Extract[[Player]:[Player]],0),MATCH(FPL_Combined[[#Headers],[Gameweek 14]],FPL_Fixtures_Extract[#Headers],0)),3))</f>
        <v>MCI(A) 1-3</v>
      </c>
      <c r="P510" t="str">
        <f ca="1">IF(RIGHT(FPL_Combined[[#Headers],[Gameweek 15]],2)&lt;$B$622,INDEX(FPL_Results_Extract[Gameweek 15],MATCH($A510,FPL_Results_Extract[[Player]:[Player]],0)),INDEX(Team_Key[[Abbreviation]:[Abbreviation]],MATCH(LEFT(INDEX(FPL_Fixtures_Extract[],MATCH($A510,FPL_Fixtures_Extract[[Player]:[Player]],0),MATCH(FPL_Combined[[#Headers],[Gameweek 15]],FPL_Fixtures_Extract[#Headers],0)),LEN(INDEX(FPL_Fixtures_Extract[],MATCH($A510,FPL_Fixtures_Extract[[Player]:[Player]],0),MATCH(FPL_Combined[[#Headers],[Gameweek 15]],FPL_Fixtures_Extract[#Headers],0)))-4),Team_Key[[Full Name]:[Full Name]],0))&amp;RIGHT(INDEX(FPL_Fixtures_Extract[],MATCH($A510,FPL_Fixtures_Extract[[Player]:[Player]],0),MATCH(FPL_Combined[[#Headers],[Gameweek 15]],FPL_Fixtures_Extract[#Headers],0)),3))</f>
        <v>AVL(H) 1-1</v>
      </c>
      <c r="Q510" t="str">
        <f ca="1">IF(RIGHT(FPL_Combined[[#Headers],[Gameweek 16]],2)&lt;$B$622,INDEX(FPL_Results_Extract[Gameweek 16],MATCH($A510,FPL_Results_Extract[[Player]:[Player]],0)),INDEX(Team_Key[[Abbreviation]:[Abbreviation]],MATCH(LEFT(INDEX(FPL_Fixtures_Extract[],MATCH($A510,FPL_Fixtures_Extract[[Player]:[Player]],0),MATCH(FPL_Combined[[#Headers],[Gameweek 16]],FPL_Fixtures_Extract[#Headers],0)),LEN(INDEX(FPL_Fixtures_Extract[],MATCH($A510,FPL_Fixtures_Extract[[Player]:[Player]],0),MATCH(FPL_Combined[[#Headers],[Gameweek 16]],FPL_Fixtures_Extract[#Headers],0)))-4),Team_Key[[Full Name]:[Full Name]],0))&amp;RIGHT(INDEX(FPL_Fixtures_Extract[],MATCH($A510,FPL_Fixtures_Extract[[Player]:[Player]],0),MATCH(FPL_Combined[[#Headers],[Gameweek 16]],FPL_Fixtures_Extract[#Headers],0)),3))</f>
        <v>CRY(A) 0-1</v>
      </c>
      <c r="R510" t="str">
        <f ca="1">IF(RIGHT(FPL_Combined[[#Headers],[Gameweek 17]],2)&lt;$B$622,INDEX(FPL_Results_Extract[Gameweek 17],MATCH($A510,FPL_Results_Extract[[Player]:[Player]],0)),INDEX(Team_Key[[Abbreviation]:[Abbreviation]],MATCH(LEFT(INDEX(FPL_Fixtures_Extract[],MATCH($A510,FPL_Fixtures_Extract[[Player]:[Player]],0),MATCH(FPL_Combined[[#Headers],[Gameweek 17]],FPL_Fixtures_Extract[#Headers],0)),LEN(INDEX(FPL_Fixtures_Extract[],MATCH($A510,FPL_Fixtures_Extract[[Player]:[Player]],0),MATCH(FPL_Combined[[#Headers],[Gameweek 17]],FPL_Fixtures_Extract[#Headers],0)))-4),Team_Key[[Full Name]:[Full Name]],0))&amp;RIGHT(INDEX(FPL_Fixtures_Extract[],MATCH($A510,FPL_Fixtures_Extract[[Player]:[Player]],0),MATCH(FPL_Combined[[#Headers],[Gameweek 17]],FPL_Fixtures_Extract[#Headers],0)),3))</f>
        <v>TOT(H) 0-2</v>
      </c>
      <c r="S510" t="str">
        <f ca="1">IF(RIGHT(FPL_Combined[[#Headers],[Gameweek 18]],2)&lt;$B$622,INDEX(FPL_Results_Extract[Gameweek 18],MATCH($A510,FPL_Results_Extract[[Player]:[Player]],0)),INDEX(Team_Key[[Abbreviation]:[Abbreviation]],MATCH(LEFT(INDEX(FPL_Fixtures_Extract[],MATCH($A510,FPL_Fixtures_Extract[[Player]:[Player]],0),MATCH(FPL_Combined[[#Headers],[Gameweek 18]],FPL_Fixtures_Extract[#Headers],0)),LEN(INDEX(FPL_Fixtures_Extract[],MATCH($A510,FPL_Fixtures_Extract[[Player]:[Player]],0),MATCH(FPL_Combined[[#Headers],[Gameweek 18]],FPL_Fixtures_Extract[#Headers],0)))-4),Team_Key[[Full Name]:[Full Name]],0))&amp;RIGHT(INDEX(FPL_Fixtures_Extract[],MATCH($A510,FPL_Fixtures_Extract[[Player]:[Player]],0),MATCH(FPL_Combined[[#Headers],[Gameweek 18]],FPL_Fixtures_Extract[#Headers],0)),3))</f>
        <v>ARS(H) 4-0</v>
      </c>
      <c r="T510" t="str">
        <f ca="1">IF(RIGHT(FPL_Combined[[#Headers],[Gameweek 19]],2)&lt;$B$622,INDEX(FPL_Results_Extract[Gameweek 19],MATCH($A510,FPL_Results_Extract[[Player]:[Player]],0)),INDEX(Team_Key[[Abbreviation]:[Abbreviation]],MATCH(LEFT(INDEX(FPL_Fixtures_Extract[],MATCH($A510,FPL_Fixtures_Extract[[Player]:[Player]],0),MATCH(FPL_Combined[[#Headers],[Gameweek 19]],FPL_Fixtures_Extract[#Headers],0)),LEN(INDEX(FPL_Fixtures_Extract[],MATCH($A510,FPL_Fixtures_Extract[[Player]:[Player]],0),MATCH(FPL_Combined[[#Headers],[Gameweek 19]],FPL_Fixtures_Extract[#Headers],0)))-4),Team_Key[[Full Name]:[Full Name]],0))&amp;RIGHT(INDEX(FPL_Fixtures_Extract[],MATCH($A510,FPL_Fixtures_Extract[[Player]:[Player]],0),MATCH(FPL_Combined[[#Headers],[Gameweek 19]],FPL_Fixtures_Extract[#Headers],0)),3))</f>
        <v>WHU(A) 1-2</v>
      </c>
      <c r="U510" t="str">
        <f ca="1">IF(RIGHT(FPL_Combined[[#Headers],[Gameweek 20]],2)&lt;$B$622,INDEX(FPL_Results_Extract[Gameweek 20],MATCH($A510,FPL_Results_Extract[[Player]:[Player]],0)),INDEX(Team_Key[[Abbreviation]:[Abbreviation]],MATCH(LEFT(INDEX(FPL_Fixtures_Extract[],MATCH($A510,FPL_Fixtures_Extract[[Player]:[Player]],0),MATCH(FPL_Combined[[#Headers],[Gameweek 20]],FPL_Fixtures_Extract[#Headers],0)),LEN(INDEX(FPL_Fixtures_Extract[],MATCH($A510,FPL_Fixtures_Extract[[Player]:[Player]],0),MATCH(FPL_Combined[[#Headers],[Gameweek 20]],FPL_Fixtures_Extract[#Headers],0)))-4),Team_Key[[Full Name]:[Full Name]],0))&amp;RIGHT(INDEX(FPL_Fixtures_Extract[],MATCH($A510,FPL_Fixtures_Extract[[Player]:[Player]],0),MATCH(FPL_Combined[[#Headers],[Gameweek 20]],FPL_Fixtures_Extract[#Headers],0)),3))</f>
        <v>NOR(A) 0-1</v>
      </c>
      <c r="V510" t="str">
        <f ca="1">IF(RIGHT(FPL_Combined[[#Headers],[Gameweek 21]],2)&lt;$B$622,INDEX(FPL_Results_Extract[Gameweek 21],MATCH($A510,FPL_Results_Extract[[Player]:[Player]],0)),INDEX(Team_Key[[Abbreviation]:[Abbreviation]],MATCH(LEFT(INDEX(FPL_Fixtures_Extract[],MATCH($A510,FPL_Fixtures_Extract[[Player]:[Player]],0),MATCH(FPL_Combined[[#Headers],[Gameweek 21]],FPL_Fixtures_Extract[#Headers],0)),LEN(INDEX(FPL_Fixtures_Extract[],MATCH($A510,FPL_Fixtures_Extract[[Player]:[Player]],0),MATCH(FPL_Combined[[#Headers],[Gameweek 21]],FPL_Fixtures_Extract[#Headers],0)))-4),Team_Key[[Full Name]:[Full Name]],0))&amp;RIGHT(INDEX(FPL_Fixtures_Extract[],MATCH($A510,FPL_Fixtures_Extract[[Player]:[Player]],0),MATCH(FPL_Combined[[#Headers],[Gameweek 21]],FPL_Fixtures_Extract[#Headers],0)),3))</f>
        <v>WAT(H) 2-0</v>
      </c>
      <c r="W510" t="str">
        <f ca="1">IF(RIGHT(FPL_Combined[[#Headers],[Gameweek 22]],2)&lt;$B$622,INDEX(FPL_Results_Extract[Gameweek 22],MATCH($A510,FPL_Results_Extract[[Player]:[Player]],0)),INDEX(Team_Key[[Abbreviation]:[Abbreviation]],MATCH(LEFT(INDEX(FPL_Fixtures_Extract[],MATCH($A510,FPL_Fixtures_Extract[[Player]:[Player]],0),MATCH(FPL_Combined[[#Headers],[Gameweek 22]],FPL_Fixtures_Extract[#Headers],0)),LEN(INDEX(FPL_Fixtures_Extract[],MATCH($A510,FPL_Fixtures_Extract[[Player]:[Player]],0),MATCH(FPL_Combined[[#Headers],[Gameweek 22]],FPL_Fixtures_Extract[#Headers],0)))-4),Team_Key[[Full Name]:[Full Name]],0))&amp;RIGHT(INDEX(FPL_Fixtures_Extract[],MATCH($A510,FPL_Fixtures_Extract[[Player]:[Player]],0),MATCH(FPL_Combined[[#Headers],[Gameweek 22]],FPL_Fixtures_Extract[#Headers],0)),3))</f>
        <v>WBA(H) 3-0</v>
      </c>
      <c r="X510" t="str">
        <f ca="1">IF(RIGHT(FPL_Combined[[#Headers],[Gameweek 23]],2)&lt;$B$622,INDEX(FPL_Results_Extract[Gameweek 23],MATCH($A510,FPL_Results_Extract[[Player]:[Player]],0)),INDEX(Team_Key[[Abbreviation]:[Abbreviation]],MATCH(LEFT(INDEX(FPL_Fixtures_Extract[],MATCH($A510,FPL_Fixtures_Extract[[Player]:[Player]],0),MATCH(FPL_Combined[[#Headers],[Gameweek 23]],FPL_Fixtures_Extract[#Headers],0)),LEN(INDEX(FPL_Fixtures_Extract[],MATCH($A510,FPL_Fixtures_Extract[[Player]:[Player]],0),MATCH(FPL_Combined[[#Headers],[Gameweek 23]],FPL_Fixtures_Extract[#Headers],0)))-4),Team_Key[[Full Name]:[Full Name]],0))&amp;RIGHT(INDEX(FPL_Fixtures_Extract[],MATCH($A510,FPL_Fixtures_Extract[[Player]:[Player]],0),MATCH(FPL_Combined[[#Headers],[Gameweek 23]],FPL_Fixtures_Extract[#Headers],0)),3))</f>
        <v>MUN(A) 1-0</v>
      </c>
      <c r="Y510" t="str">
        <f ca="1">IF(RIGHT(FPL_Combined[[#Headers],[Gameweek 24]],2)&lt;$B$622,INDEX(FPL_Results_Extract[Team],MATCH($A510,FPL_Results_Extract[[Player]:[Player]],0)),INDEX(Team_Key[[Abbreviation]:[Abbreviation]],MATCH(LEFT(INDEX(FPL_Fixtures_Extract[],MATCH($A510,FPL_Fixtures_Extract[[Player]:[Player]],0),MATCH(FPL_Combined[[#Headers],[Gameweek 24]],FPL_Fixtures_Extract[#Headers],0)),LEN(INDEX(FPL_Fixtures_Extract[],MATCH($A510,FPL_Fixtures_Extract[[Player]:[Player]],0),MATCH(FPL_Combined[[#Headers],[Gameweek 24]],FPL_Fixtures_Extract[#Headers],0)))-4),Team_Key[[Full Name]:[Full Name]],0))&amp;RIGHT(INDEX(FPL_Fixtures_Extract[],MATCH($A510,FPL_Fixtures_Extract[[Player]:[Player]],0),MATCH(FPL_Combined[[#Headers],[Gameweek 24]],FPL_Fixtures_Extract[#Headers],0)),3))</f>
        <v>SOU</v>
      </c>
      <c r="Z510" t="str">
        <f ca="1">IF(RIGHT(FPL_Combined[[#Headers],[Gameweek 25]],2)&lt;$B$622,INDEX(FPL_Results_Extract[Player],MATCH($A510,FPL_Results_Extract[[Player]:[Player]],0)),INDEX(Team_Key[[Abbreviation]:[Abbreviation]],MATCH(LEFT(INDEX(FPL_Fixtures_Extract[],MATCH($A510,FPL_Fixtures_Extract[[Player]:[Player]],0),MATCH(FPL_Combined[[#Headers],[Gameweek 25]],FPL_Fixtures_Extract[#Headers],0)),LEN(INDEX(FPL_Fixtures_Extract[],MATCH($A510,FPL_Fixtures_Extract[[Player]:[Player]],0),MATCH(FPL_Combined[[#Headers],[Gameweek 25]],FPL_Fixtures_Extract[#Headers],0)))-4),Team_Key[[Full Name]:[Full Name]],0))&amp;RIGHT(INDEX(FPL_Fixtures_Extract[],MATCH($A510,FPL_Fixtures_Extract[[Player]:[Player]],0),MATCH(FPL_Combined[[#Headers],[Gameweek 25]],FPL_Fixtures_Extract[#Headers],0)),3))</f>
        <v>Seager</v>
      </c>
      <c r="AA510" t="str">
        <f ca="1">IF(RIGHT(FPL_Combined[[#Headers],[Gameweek 26]],2)&lt;$B$622,INDEX(FPL_Results_Extract[Gameweek 01],MATCH($A510,FPL_Results_Extract[[Player]:[Player]],0)),INDEX(Team_Key[[Abbreviation]:[Abbreviation]],MATCH(LEFT(INDEX(FPL_Fixtures_Extract[],MATCH($A510,FPL_Fixtures_Extract[[Player]:[Player]],0),MATCH(FPL_Combined[[#Headers],[Gameweek 26]],FPL_Fixtures_Extract[#Headers],0)),LEN(INDEX(FPL_Fixtures_Extract[],MATCH($A510,FPL_Fixtures_Extract[[Player]:[Player]],0),MATCH(FPL_Combined[[#Headers],[Gameweek 26]],FPL_Fixtures_Extract[#Headers],0)))-4),Team_Key[[Full Name]:[Full Name]],0))&amp;RIGHT(INDEX(FPL_Fixtures_Extract[],MATCH($A510,FPL_Fixtures_Extract[[Player]:[Player]],0),MATCH(FPL_Combined[[#Headers],[Gameweek 26]],FPL_Fixtures_Extract[#Headers],0)),3))</f>
        <v>N/A</v>
      </c>
      <c r="AB510" t="str">
        <f ca="1">IF(RIGHT(FPL_Combined[[#Headers],[Gameweek 27]],2)&lt;$B$622,INDEX(FPL_Results_Extract[Gameweek 02],MATCH($A510,FPL_Results_Extract[[Player]:[Player]],0)),INDEX(Team_Key[[Abbreviation]:[Abbreviation]],MATCH(LEFT(INDEX(FPL_Fixtures_Extract[],MATCH($A510,FPL_Fixtures_Extract[[Player]:[Player]],0),MATCH(FPL_Combined[[#Headers],[Gameweek 27]],FPL_Fixtures_Extract[#Headers],0)),LEN(INDEX(FPL_Fixtures_Extract[],MATCH($A510,FPL_Fixtures_Extract[[Player]:[Player]],0),MATCH(FPL_Combined[[#Headers],[Gameweek 27]],FPL_Fixtures_Extract[#Headers],0)))-4),Team_Key[[Full Name]:[Full Name]],0))&amp;RIGHT(INDEX(FPL_Fixtures_Extract[],MATCH($A510,FPL_Fixtures_Extract[[Player]:[Player]],0),MATCH(FPL_Combined[[#Headers],[Gameweek 27]],FPL_Fixtures_Extract[#Headers],0)),3))</f>
        <v>N/A</v>
      </c>
      <c r="AC510" t="str">
        <f ca="1">IF(RIGHT(FPL_Combined[[#Headers],[Gameweek 28]],2)&lt;$B$622,INDEX(FPL_Results_Extract[Gameweek 03],MATCH($A510,FPL_Results_Extract[[Player]:[Player]],0)),INDEX(Team_Key[[Abbreviation]:[Abbreviation]],MATCH(LEFT(INDEX(FPL_Fixtures_Extract[],MATCH($A510,FPL_Fixtures_Extract[[Player]:[Player]],0),MATCH(FPL_Combined[[#Headers],[Gameweek 28]],FPL_Fixtures_Extract[#Headers],0)),LEN(INDEX(FPL_Fixtures_Extract[],MATCH($A510,FPL_Fixtures_Extract[[Player]:[Player]],0),MATCH(FPL_Combined[[#Headers],[Gameweek 28]],FPL_Fixtures_Extract[#Headers],0)))-4),Team_Key[[Full Name]:[Full Name]],0))&amp;RIGHT(INDEX(FPL_Fixtures_Extract[],MATCH($A510,FPL_Fixtures_Extract[[Player]:[Player]],0),MATCH(FPL_Combined[[#Headers],[Gameweek 28]],FPL_Fixtures_Extract[#Headers],0)),3))</f>
        <v>N/A</v>
      </c>
      <c r="AD510" t="str">
        <f ca="1">IF(RIGHT(FPL_Combined[[#Headers],[Gameweek 29]],2)&lt;$B$622,INDEX(FPL_Results_Extract[Gameweek 04],MATCH($A510,FPL_Results_Extract[[Player]:[Player]],0)),INDEX(Team_Key[[Abbreviation]:[Abbreviation]],MATCH(LEFT(INDEX(FPL_Fixtures_Extract[],MATCH($A510,FPL_Fixtures_Extract[[Player]:[Player]],0),MATCH(FPL_Combined[[#Headers],[Gameweek 29]],FPL_Fixtures_Extract[#Headers],0)),LEN(INDEX(FPL_Fixtures_Extract[],MATCH($A510,FPL_Fixtures_Extract[[Player]:[Player]],0),MATCH(FPL_Combined[[#Headers],[Gameweek 29]],FPL_Fixtures_Extract[#Headers],0)))-4),Team_Key[[Full Name]:[Full Name]],0))&amp;RIGHT(INDEX(FPL_Fixtures_Extract[],MATCH($A510,FPL_Fixtures_Extract[[Player]:[Player]],0),MATCH(FPL_Combined[[#Headers],[Gameweek 29]],FPL_Fixtures_Extract[#Headers],0)),3))</f>
        <v>SUN(H)</v>
      </c>
      <c r="AE510" t="str">
        <f ca="1">IF(RIGHT(FPL_Combined[[#Headers],[Gameweek 30]],2)&lt;$B$622,INDEX(FPL_Results_Extract[Gameweek 05],MATCH($A510,FPL_Results_Extract[[Player]:[Player]],0)),INDEX(Team_Key[[Abbreviation]:[Abbreviation]],MATCH(LEFT(INDEX(FPL_Fixtures_Extract[],MATCH($A510,FPL_Fixtures_Extract[[Player]:[Player]],0),MATCH(FPL_Combined[[#Headers],[Gameweek 30]],FPL_Fixtures_Extract[#Headers],0)),LEN(INDEX(FPL_Fixtures_Extract[],MATCH($A510,FPL_Fixtures_Extract[[Player]:[Player]],0),MATCH(FPL_Combined[[#Headers],[Gameweek 30]],FPL_Fixtures_Extract[#Headers],0)))-4),Team_Key[[Full Name]:[Full Name]],0))&amp;RIGHT(INDEX(FPL_Fixtures_Extract[],MATCH($A510,FPL_Fixtures_Extract[[Player]:[Player]],0),MATCH(FPL_Combined[[#Headers],[Gameweek 30]],FPL_Fixtures_Extract[#Headers],0)),3))</f>
        <v>STK(A)</v>
      </c>
      <c r="AF510" t="str">
        <f ca="1">IF(RIGHT(FPL_Combined[[#Headers],[Gameweek 31]],2)&lt;$B$622,INDEX(FPL_Results_Extract[Gameweek 06],MATCH($A510,FPL_Results_Extract[[Player]:[Player]],0)),INDEX(Team_Key[[Abbreviation]:[Abbreviation]],MATCH(LEFT(INDEX(FPL_Fixtures_Extract[],MATCH($A510,FPL_Fixtures_Extract[[Player]:[Player]],0),MATCH(FPL_Combined[[#Headers],[Gameweek 31]],FPL_Fixtures_Extract[#Headers],0)),LEN(INDEX(FPL_Fixtures_Extract[],MATCH($A510,FPL_Fixtures_Extract[[Player]:[Player]],0),MATCH(FPL_Combined[[#Headers],[Gameweek 31]],FPL_Fixtures_Extract[#Headers],0)))-4),Team_Key[[Full Name]:[Full Name]],0))&amp;RIGHT(INDEX(FPL_Fixtures_Extract[],MATCH($A510,FPL_Fixtures_Extract[[Player]:[Player]],0),MATCH(FPL_Combined[[#Headers],[Gameweek 31]],FPL_Fixtures_Extract[#Headers],0)),3))</f>
        <v>LIV(H)</v>
      </c>
      <c r="AG510" t="str">
        <f ca="1">IF(RIGHT(FPL_Combined[[#Headers],[Gameweek 32]],2)&lt;$B$622,INDEX(FPL_Results_Extract[Gameweek 07],MATCH($A510,FPL_Results_Extract[[Player]:[Player]],0)),INDEX(Team_Key[[Abbreviation]:[Abbreviation]],MATCH(LEFT(INDEX(FPL_Fixtures_Extract[],MATCH($A510,FPL_Fixtures_Extract[[Player]:[Player]],0),MATCH(FPL_Combined[[#Headers],[Gameweek 32]],FPL_Fixtures_Extract[#Headers],0)),LEN(INDEX(FPL_Fixtures_Extract[],MATCH($A510,FPL_Fixtures_Extract[[Player]:[Player]],0),MATCH(FPL_Combined[[#Headers],[Gameweek 32]],FPL_Fixtures_Extract[#Headers],0)))-4),Team_Key[[Full Name]:[Full Name]],0))&amp;RIGHT(INDEX(FPL_Fixtures_Extract[],MATCH($A510,FPL_Fixtures_Extract[[Player]:[Player]],0),MATCH(FPL_Combined[[#Headers],[Gameweek 32]],FPL_Fixtures_Extract[#Headers],0)),3))</f>
        <v>LEI(A)</v>
      </c>
      <c r="AH510" t="str">
        <f ca="1">IF(RIGHT(FPL_Combined[[#Headers],[Gameweek 33]],2)&lt;$B$622,INDEX(FPL_Results_Extract[Gameweek 08],MATCH($A510,FPL_Results_Extract[[Player]:[Player]],0)),INDEX(Team_Key[[Abbreviation]:[Abbreviation]],MATCH(LEFT(INDEX(FPL_Fixtures_Extract[],MATCH($A510,FPL_Fixtures_Extract[[Player]:[Player]],0),MATCH(FPL_Combined[[#Headers],[Gameweek 33]],FPL_Fixtures_Extract[#Headers],0)),LEN(INDEX(FPL_Fixtures_Extract[],MATCH($A510,FPL_Fixtures_Extract[[Player]:[Player]],0),MATCH(FPL_Combined[[#Headers],[Gameweek 33]],FPL_Fixtures_Extract[#Headers],0)))-4),Team_Key[[Full Name]:[Full Name]],0))&amp;RIGHT(INDEX(FPL_Fixtures_Extract[],MATCH($A510,FPL_Fixtures_Extract[[Player]:[Player]],0),MATCH(FPL_Combined[[#Headers],[Gameweek 33]],FPL_Fixtures_Extract[#Headers],0)),3))</f>
        <v>NEW(H)</v>
      </c>
      <c r="AI510" t="str">
        <f ca="1">IF(RIGHT(FPL_Combined[[#Headers],[Gameweek 34]],2)&lt;$B$622,INDEX(FPL_Results_Extract[Gameweek 09],MATCH($A510,FPL_Results_Extract[[Player]:[Player]],0)),INDEX(Team_Key[[Abbreviation]:[Abbreviation]],MATCH(LEFT(INDEX(FPL_Fixtures_Extract[],MATCH($A510,FPL_Fixtures_Extract[[Player]:[Player]],0),MATCH(FPL_Combined[[#Headers],[Gameweek 34]],FPL_Fixtures_Extract[#Headers],0)),LEN(INDEX(FPL_Fixtures_Extract[],MATCH($A510,FPL_Fixtures_Extract[[Player]:[Player]],0),MATCH(FPL_Combined[[#Headers],[Gameweek 34]],FPL_Fixtures_Extract[#Headers],0)))-4),Team_Key[[Full Name]:[Full Name]],0))&amp;RIGHT(INDEX(FPL_Fixtures_Extract[],MATCH($A510,FPL_Fixtures_Extract[[Player]:[Player]],0),MATCH(FPL_Combined[[#Headers],[Gameweek 34]],FPL_Fixtures_Extract[#Headers],0)),3))</f>
        <v>EVE(A)</v>
      </c>
      <c r="AJ510" t="str">
        <f ca="1">IF(RIGHT(FPL_Combined[[#Headers],[Gameweek 35]],2)&lt;$B$622,INDEX(FPL_Results_Extract[Gameweek 10],MATCH($A510,FPL_Results_Extract[[Player]:[Player]],0)),INDEX(Team_Key[[Abbreviation]:[Abbreviation]],MATCH(LEFT(INDEX(FPL_Fixtures_Extract[],MATCH($A510,FPL_Fixtures_Extract[[Player]:[Player]],0),MATCH(FPL_Combined[[#Headers],[Gameweek 35]],FPL_Fixtures_Extract[#Headers],0)),LEN(INDEX(FPL_Fixtures_Extract[],MATCH($A510,FPL_Fixtures_Extract[[Player]:[Player]],0),MATCH(FPL_Combined[[#Headers],[Gameweek 35]],FPL_Fixtures_Extract[#Headers],0)))-4),Team_Key[[Full Name]:[Full Name]],0))&amp;RIGHT(INDEX(FPL_Fixtures_Extract[],MATCH($A510,FPL_Fixtures_Extract[[Player]:[Player]],0),MATCH(FPL_Combined[[#Headers],[Gameweek 35]],FPL_Fixtures_Extract[#Headers],0)),3))</f>
        <v>AVL(A)</v>
      </c>
      <c r="AK510" t="str">
        <f ca="1">IF(RIGHT(FPL_Combined[[#Headers],[Gameweek 36]],2)&lt;$B$622,INDEX(FPL_Results_Extract[Gameweek 11],MATCH($A510,FPL_Results_Extract[[Player]:[Player]],0)),INDEX(Team_Key[[Abbreviation]:[Abbreviation]],MATCH(LEFT(INDEX(FPL_Fixtures_Extract[],MATCH($A510,FPL_Fixtures_Extract[[Player]:[Player]],0),MATCH(FPL_Combined[[#Headers],[Gameweek 36]],FPL_Fixtures_Extract[#Headers],0)),LEN(INDEX(FPL_Fixtures_Extract[],MATCH($A510,FPL_Fixtures_Extract[[Player]:[Player]],0),MATCH(FPL_Combined[[#Headers],[Gameweek 36]],FPL_Fixtures_Extract[#Headers],0)))-4),Team_Key[[Full Name]:[Full Name]],0))&amp;RIGHT(INDEX(FPL_Fixtures_Extract[],MATCH($A510,FPL_Fixtures_Extract[[Player]:[Player]],0),MATCH(FPL_Combined[[#Headers],[Gameweek 36]],FPL_Fixtures_Extract[#Headers],0)),3))</f>
        <v>MCI(H)</v>
      </c>
      <c r="AL510" t="str">
        <f ca="1">IF(RIGHT(FPL_Combined[[#Headers],[Gameweek 37]],2)&lt;$B$622,INDEX(FPL_Results_Extract[Gameweek 12],MATCH($A510,FPL_Results_Extract[[Player]:[Player]],0)),INDEX(Team_Key[[Abbreviation]:[Abbreviation]],MATCH(LEFT(INDEX(FPL_Fixtures_Extract[],MATCH($A510,FPL_Fixtures_Extract[[Player]:[Player]],0),MATCH(FPL_Combined[[#Headers],[Gameweek 37]],FPL_Fixtures_Extract[#Headers],0)),LEN(INDEX(FPL_Fixtures_Extract[],MATCH($A510,FPL_Fixtures_Extract[[Player]:[Player]],0),MATCH(FPL_Combined[[#Headers],[Gameweek 37]],FPL_Fixtures_Extract[#Headers],0)))-4),Team_Key[[Full Name]:[Full Name]],0))&amp;RIGHT(INDEX(FPL_Fixtures_Extract[],MATCH($A510,FPL_Fixtures_Extract[[Player]:[Player]],0),MATCH(FPL_Combined[[#Headers],[Gameweek 37]],FPL_Fixtures_Extract[#Headers],0)),3))</f>
        <v>TOT(A)</v>
      </c>
      <c r="AM510" t="str">
        <f ca="1">IF(RIGHT(FPL_Combined[[#Headers],[Gameweek 38]],2)&lt;$B$622,INDEX(FPL_Results_Extract[Gameweek 13],MATCH($A510,FPL_Results_Extract[[Player]:[Player]],0)),INDEX(Team_Key[[Abbreviation]:[Abbreviation]],MATCH(LEFT(INDEX(FPL_Fixtures_Extract[],MATCH($A510,FPL_Fixtures_Extract[[Player]:[Player]],0),MATCH(FPL_Combined[[#Headers],[Gameweek 38]],FPL_Fixtures_Extract[#Headers],0)),LEN(INDEX(FPL_Fixtures_Extract[],MATCH($A510,FPL_Fixtures_Extract[[Player]:[Player]],0),MATCH(FPL_Combined[[#Headers],[Gameweek 38]],FPL_Fixtures_Extract[#Headers],0)))-4),Team_Key[[Full Name]:[Full Name]],0))&amp;RIGHT(INDEX(FPL_Fixtures_Extract[],MATCH($A510,FPL_Fixtures_Extract[[Player]:[Player]],0),MATCH(FPL_Combined[[#Headers],[Gameweek 38]],FPL_Fixtures_Extract[#Headers],0)),3))</f>
        <v>CRY(H)</v>
      </c>
    </row>
    <row r="511" spans="1:39" x14ac:dyDescent="0.45">
      <c r="A511" t="s">
        <v>262</v>
      </c>
      <c r="B511" t="str">
        <f ca="1">IF(RIGHT(FPL_Combined[[#Headers],[Gameweek 01]],2)&lt;$B$622,INDEX(FPL_Results_Extract[Gameweek 01],MATCH($A511,FPL_Results_Extract[[Player]:[Player]],0)),INDEX(Team_Key[[Abbreviation]:[Abbreviation]],MATCH(LEFT(INDEX(FPL_Fixtures_Extract[],MATCH($A511,FPL_Fixtures_Extract[[Player]:[Player]],0),MATCH(FPL_Combined[[#Headers],[Gameweek 01]],FPL_Fixtures_Extract[#Headers],0)),LEN(INDEX(FPL_Fixtures_Extract[],MATCH($A511,FPL_Fixtures_Extract[[Player]:[Player]],0),MATCH(FPL_Combined[[#Headers],[Gameweek 01]],FPL_Fixtures_Extract[#Headers],0)))-4),Team_Key[[Full Name]:[Full Name]],0))&amp;RIGHT(INDEX(FPL_Fixtures_Extract[],MATCH($A511,FPL_Fixtures_Extract[[Player]:[Player]],0),MATCH(FPL_Combined[[#Headers],[Gameweek 01]],FPL_Fixtures_Extract[#Headers],0)),3))</f>
        <v>BOU(A) 1-0</v>
      </c>
      <c r="C511" t="str">
        <f ca="1">IF(RIGHT(FPL_Combined[[#Headers],[Gameweek 02]],2)&lt;$B$622,INDEX(FPL_Results_Extract[Gameweek 02],MATCH($A511,FPL_Results_Extract[[Player]:[Player]],0)),INDEX(Team_Key[[Abbreviation]:[Abbreviation]],MATCH(LEFT(INDEX(FPL_Fixtures_Extract[],MATCH($A511,FPL_Fixtures_Extract[[Player]:[Player]],0),MATCH(FPL_Combined[[#Headers],[Gameweek 02]],FPL_Fixtures_Extract[#Headers],0)),LEN(INDEX(FPL_Fixtures_Extract[],MATCH($A511,FPL_Fixtures_Extract[[Player]:[Player]],0),MATCH(FPL_Combined[[#Headers],[Gameweek 02]],FPL_Fixtures_Extract[#Headers],0)))-4),Team_Key[[Full Name]:[Full Name]],0))&amp;RIGHT(INDEX(FPL_Fixtures_Extract[],MATCH($A511,FPL_Fixtures_Extract[[Player]:[Player]],0),MATCH(FPL_Combined[[#Headers],[Gameweek 02]],FPL_Fixtures_Extract[#Headers],0)),3))</f>
        <v>MUN(H) 0-1</v>
      </c>
      <c r="D511" t="str">
        <f ca="1">IF(RIGHT(FPL_Combined[[#Headers],[Gameweek 03]],2)&lt;$B$622,INDEX(FPL_Results_Extract[Gameweek 03],MATCH($A511,FPL_Results_Extract[[Player]:[Player]],0)),INDEX(Team_Key[[Abbreviation]:[Abbreviation]],MATCH(LEFT(INDEX(FPL_Fixtures_Extract[],MATCH($A511,FPL_Fixtures_Extract[[Player]:[Player]],0),MATCH(FPL_Combined[[#Headers],[Gameweek 03]],FPL_Fixtures_Extract[#Headers],0)),LEN(INDEX(FPL_Fixtures_Extract[],MATCH($A511,FPL_Fixtures_Extract[[Player]:[Player]],0),MATCH(FPL_Combined[[#Headers],[Gameweek 03]],FPL_Fixtures_Extract[#Headers],0)))-4),Team_Key[[Full Name]:[Full Name]],0))&amp;RIGHT(INDEX(FPL_Fixtures_Extract[],MATCH($A511,FPL_Fixtures_Extract[[Player]:[Player]],0),MATCH(FPL_Combined[[#Headers],[Gameweek 03]],FPL_Fixtures_Extract[#Headers],0)),3))</f>
        <v>CRY(A) 1-2</v>
      </c>
      <c r="E511" t="str">
        <f ca="1">IF(RIGHT(FPL_Combined[[#Headers],[Gameweek 04]],2)&lt;$B$622,INDEX(FPL_Results_Extract[Gameweek 04],MATCH($A511,FPL_Results_Extract[[Player]:[Player]],0)),INDEX(Team_Key[[Abbreviation]:[Abbreviation]],MATCH(LEFT(INDEX(FPL_Fixtures_Extract[],MATCH($A511,FPL_Fixtures_Extract[[Player]:[Player]],0),MATCH(FPL_Combined[[#Headers],[Gameweek 04]],FPL_Fixtures_Extract[#Headers],0)),LEN(INDEX(FPL_Fixtures_Extract[],MATCH($A511,FPL_Fixtures_Extract[[Player]:[Player]],0),MATCH(FPL_Combined[[#Headers],[Gameweek 04]],FPL_Fixtures_Extract[#Headers],0)))-4),Team_Key[[Full Name]:[Full Name]],0))&amp;RIGHT(INDEX(FPL_Fixtures_Extract[],MATCH($A511,FPL_Fixtures_Extract[[Player]:[Player]],0),MATCH(FPL_Combined[[#Headers],[Gameweek 04]],FPL_Fixtures_Extract[#Headers],0)),3))</f>
        <v>SUN(H) 2-2</v>
      </c>
      <c r="F511" t="str">
        <f ca="1">IF(RIGHT(FPL_Combined[[#Headers],[Gameweek 05]],2)&lt;$B$622,INDEX(FPL_Results_Extract[Gameweek 05],MATCH($A511,FPL_Results_Extract[[Player]:[Player]],0)),INDEX(Team_Key[[Abbreviation]:[Abbreviation]],MATCH(LEFT(INDEX(FPL_Fixtures_Extract[],MATCH($A511,FPL_Fixtures_Extract[[Player]:[Player]],0),MATCH(FPL_Combined[[#Headers],[Gameweek 05]],FPL_Fixtures_Extract[#Headers],0)),LEN(INDEX(FPL_Fixtures_Extract[],MATCH($A511,FPL_Fixtures_Extract[[Player]:[Player]],0),MATCH(FPL_Combined[[#Headers],[Gameweek 05]],FPL_Fixtures_Extract[#Headers],0)))-4),Team_Key[[Full Name]:[Full Name]],0))&amp;RIGHT(INDEX(FPL_Fixtures_Extract[],MATCH($A511,FPL_Fixtures_Extract[[Player]:[Player]],0),MATCH(FPL_Combined[[#Headers],[Gameweek 05]],FPL_Fixtures_Extract[#Headers],0)),3))</f>
        <v>LEI(A) 2-3</v>
      </c>
      <c r="G511" t="str">
        <f ca="1">IF(RIGHT(FPL_Combined[[#Headers],[Gameweek 06]],2)&lt;$B$622,INDEX(FPL_Results_Extract[Gameweek 06],MATCH($A511,FPL_Results_Extract[[Player]:[Player]],0)),INDEX(Team_Key[[Abbreviation]:[Abbreviation]],MATCH(LEFT(INDEX(FPL_Fixtures_Extract[],MATCH($A511,FPL_Fixtures_Extract[[Player]:[Player]],0),MATCH(FPL_Combined[[#Headers],[Gameweek 06]],FPL_Fixtures_Extract[#Headers],0)),LEN(INDEX(FPL_Fixtures_Extract[],MATCH($A511,FPL_Fixtures_Extract[[Player]:[Player]],0),MATCH(FPL_Combined[[#Headers],[Gameweek 06]],FPL_Fixtures_Extract[#Headers],0)))-4),Team_Key[[Full Name]:[Full Name]],0))&amp;RIGHT(INDEX(FPL_Fixtures_Extract[],MATCH($A511,FPL_Fixtures_Extract[[Player]:[Player]],0),MATCH(FPL_Combined[[#Headers],[Gameweek 06]],FPL_Fixtures_Extract[#Headers],0)),3))</f>
        <v>WBA(H) 0-1</v>
      </c>
      <c r="H511" t="str">
        <f ca="1">IF(RIGHT(FPL_Combined[[#Headers],[Gameweek 07]],2)&lt;$B$622,INDEX(FPL_Results_Extract[Gameweek 07],MATCH($A511,FPL_Results_Extract[[Player]:[Player]],0)),INDEX(Team_Key[[Abbreviation]:[Abbreviation]],MATCH(LEFT(INDEX(FPL_Fixtures_Extract[],MATCH($A511,FPL_Fixtures_Extract[[Player]:[Player]],0),MATCH(FPL_Combined[[#Headers],[Gameweek 07]],FPL_Fixtures_Extract[#Headers],0)),LEN(INDEX(FPL_Fixtures_Extract[],MATCH($A511,FPL_Fixtures_Extract[[Player]:[Player]],0),MATCH(FPL_Combined[[#Headers],[Gameweek 07]],FPL_Fixtures_Extract[#Headers],0)))-4),Team_Key[[Full Name]:[Full Name]],0))&amp;RIGHT(INDEX(FPL_Fixtures_Extract[],MATCH($A511,FPL_Fixtures_Extract[[Player]:[Player]],0),MATCH(FPL_Combined[[#Headers],[Gameweek 07]],FPL_Fixtures_Extract[#Headers],0)),3))</f>
        <v>LIV(A) 2-3</v>
      </c>
      <c r="I511" t="str">
        <f ca="1">IF(RIGHT(FPL_Combined[[#Headers],[Gameweek 08]],2)&lt;$B$622,INDEX(FPL_Results_Extract[Gameweek 08],MATCH($A511,FPL_Results_Extract[[Player]:[Player]],0)),INDEX(Team_Key[[Abbreviation]:[Abbreviation]],MATCH(LEFT(INDEX(FPL_Fixtures_Extract[],MATCH($A511,FPL_Fixtures_Extract[[Player]:[Player]],0),MATCH(FPL_Combined[[#Headers],[Gameweek 08]],FPL_Fixtures_Extract[#Headers],0)),LEN(INDEX(FPL_Fixtures_Extract[],MATCH($A511,FPL_Fixtures_Extract[[Player]:[Player]],0),MATCH(FPL_Combined[[#Headers],[Gameweek 08]],FPL_Fixtures_Extract[#Headers],0)))-4),Team_Key[[Full Name]:[Full Name]],0))&amp;RIGHT(INDEX(FPL_Fixtures_Extract[],MATCH($A511,FPL_Fixtures_Extract[[Player]:[Player]],0),MATCH(FPL_Combined[[#Headers],[Gameweek 08]],FPL_Fixtures_Extract[#Headers],0)),3))</f>
        <v>STK(H) 0-1</v>
      </c>
      <c r="J511" t="str">
        <f ca="1">IF(RIGHT(FPL_Combined[[#Headers],[Gameweek 09]],2)&lt;$B$622,INDEX(FPL_Results_Extract[Gameweek 09],MATCH($A511,FPL_Results_Extract[[Player]:[Player]],0)),INDEX(Team_Key[[Abbreviation]:[Abbreviation]],MATCH(LEFT(INDEX(FPL_Fixtures_Extract[],MATCH($A511,FPL_Fixtures_Extract[[Player]:[Player]],0),MATCH(FPL_Combined[[#Headers],[Gameweek 09]],FPL_Fixtures_Extract[#Headers],0)),LEN(INDEX(FPL_Fixtures_Extract[],MATCH($A511,FPL_Fixtures_Extract[[Player]:[Player]],0),MATCH(FPL_Combined[[#Headers],[Gameweek 09]],FPL_Fixtures_Extract[#Headers],0)))-4),Team_Key[[Full Name]:[Full Name]],0))&amp;RIGHT(INDEX(FPL_Fixtures_Extract[],MATCH($A511,FPL_Fixtures_Extract[[Player]:[Player]],0),MATCH(FPL_Combined[[#Headers],[Gameweek 09]],FPL_Fixtures_Extract[#Headers],0)),3))</f>
        <v>CHE(A) 0-2</v>
      </c>
      <c r="K511" t="str">
        <f ca="1">IF(RIGHT(FPL_Combined[[#Headers],[Gameweek 10]],2)&lt;$B$622,INDEX(FPL_Results_Extract[Gameweek 10],MATCH($A511,FPL_Results_Extract[[Player]:[Player]],0)),INDEX(Team_Key[[Abbreviation]:[Abbreviation]],MATCH(LEFT(INDEX(FPL_Fixtures_Extract[],MATCH($A511,FPL_Fixtures_Extract[[Player]:[Player]],0),MATCH(FPL_Combined[[#Headers],[Gameweek 10]],FPL_Fixtures_Extract[#Headers],0)),LEN(INDEX(FPL_Fixtures_Extract[],MATCH($A511,FPL_Fixtures_Extract[[Player]:[Player]],0),MATCH(FPL_Combined[[#Headers],[Gameweek 10]],FPL_Fixtures_Extract[#Headers],0)))-4),Team_Key[[Full Name]:[Full Name]],0))&amp;RIGHT(INDEX(FPL_Fixtures_Extract[],MATCH($A511,FPL_Fixtures_Extract[[Player]:[Player]],0),MATCH(FPL_Combined[[#Headers],[Gameweek 10]],FPL_Fixtures_Extract[#Headers],0)),3))</f>
        <v>SWA(H) 1-2</v>
      </c>
      <c r="L511" t="str">
        <f ca="1">IF(RIGHT(FPL_Combined[[#Headers],[Gameweek 11]],2)&lt;$B$622,INDEX(FPL_Results_Extract[Gameweek 11],MATCH($A511,FPL_Results_Extract[[Player]:[Player]],0)),INDEX(Team_Key[[Abbreviation]:[Abbreviation]],MATCH(LEFT(INDEX(FPL_Fixtures_Extract[],MATCH($A511,FPL_Fixtures_Extract[[Player]:[Player]],0),MATCH(FPL_Combined[[#Headers],[Gameweek 11]],FPL_Fixtures_Extract[#Headers],0)),LEN(INDEX(FPL_Fixtures_Extract[],MATCH($A511,FPL_Fixtures_Extract[[Player]:[Player]],0),MATCH(FPL_Combined[[#Headers],[Gameweek 11]],FPL_Fixtures_Extract[#Headers],0)))-4),Team_Key[[Full Name]:[Full Name]],0))&amp;RIGHT(INDEX(FPL_Fixtures_Extract[],MATCH($A511,FPL_Fixtures_Extract[[Player]:[Player]],0),MATCH(FPL_Combined[[#Headers],[Gameweek 11]],FPL_Fixtures_Extract[#Headers],0)),3))</f>
        <v>TOT(A) 1-3</v>
      </c>
      <c r="M511" t="str">
        <f ca="1">IF(RIGHT(FPL_Combined[[#Headers],[Gameweek 12]],2)&lt;$B$622,INDEX(FPL_Results_Extract[Gameweek 12],MATCH($A511,FPL_Results_Extract[[Player]:[Player]],0)),INDEX(Team_Key[[Abbreviation]:[Abbreviation]],MATCH(LEFT(INDEX(FPL_Fixtures_Extract[],MATCH($A511,FPL_Fixtures_Extract[[Player]:[Player]],0),MATCH(FPL_Combined[[#Headers],[Gameweek 12]],FPL_Fixtures_Extract[#Headers],0)),LEN(INDEX(FPL_Fixtures_Extract[],MATCH($A511,FPL_Fixtures_Extract[[Player]:[Player]],0),MATCH(FPL_Combined[[#Headers],[Gameweek 12]],FPL_Fixtures_Extract[#Headers],0)))-4),Team_Key[[Full Name]:[Full Name]],0))&amp;RIGHT(INDEX(FPL_Fixtures_Extract[],MATCH($A511,FPL_Fixtures_Extract[[Player]:[Player]],0),MATCH(FPL_Combined[[#Headers],[Gameweek 12]],FPL_Fixtures_Extract[#Headers],0)),3))</f>
        <v>MCI(H) 0-0</v>
      </c>
      <c r="N511" t="str">
        <f ca="1">IF(RIGHT(FPL_Combined[[#Headers],[Gameweek 13]],2)&lt;$B$622,INDEX(FPL_Results_Extract[Gameweek 13],MATCH($A511,FPL_Results_Extract[[Player]:[Player]],0)),INDEX(Team_Key[[Abbreviation]:[Abbreviation]],MATCH(LEFT(INDEX(FPL_Fixtures_Extract[],MATCH($A511,FPL_Fixtures_Extract[[Player]:[Player]],0),MATCH(FPL_Combined[[#Headers],[Gameweek 13]],FPL_Fixtures_Extract[#Headers],0)),LEN(INDEX(FPL_Fixtures_Extract[],MATCH($A511,FPL_Fixtures_Extract[[Player]:[Player]],0),MATCH(FPL_Combined[[#Headers],[Gameweek 13]],FPL_Fixtures_Extract[#Headers],0)))-4),Team_Key[[Full Name]:[Full Name]],0))&amp;RIGHT(INDEX(FPL_Fixtures_Extract[],MATCH($A511,FPL_Fixtures_Extract[[Player]:[Player]],0),MATCH(FPL_Combined[[#Headers],[Gameweek 13]],FPL_Fixtures_Extract[#Headers],0)),3))</f>
        <v>EVE(A) 0-4</v>
      </c>
      <c r="O511" t="str">
        <f ca="1">IF(RIGHT(FPL_Combined[[#Headers],[Gameweek 14]],2)&lt;$B$622,INDEX(FPL_Results_Extract[Gameweek 14],MATCH($A511,FPL_Results_Extract[[Player]:[Player]],0)),INDEX(Team_Key[[Abbreviation]:[Abbreviation]],MATCH(LEFT(INDEX(FPL_Fixtures_Extract[],MATCH($A511,FPL_Fixtures_Extract[[Player]:[Player]],0),MATCH(FPL_Combined[[#Headers],[Gameweek 14]],FPL_Fixtures_Extract[#Headers],0)),LEN(INDEX(FPL_Fixtures_Extract[],MATCH($A511,FPL_Fixtures_Extract[[Player]:[Player]],0),MATCH(FPL_Combined[[#Headers],[Gameweek 14]],FPL_Fixtures_Extract[#Headers],0)))-4),Team_Key[[Full Name]:[Full Name]],0))&amp;RIGHT(INDEX(FPL_Fixtures_Extract[],MATCH($A511,FPL_Fixtures_Extract[[Player]:[Player]],0),MATCH(FPL_Combined[[#Headers],[Gameweek 14]],FPL_Fixtures_Extract[#Headers],0)),3))</f>
        <v>WAT(H) 2-3</v>
      </c>
      <c r="P511" t="str">
        <f ca="1">IF(RIGHT(FPL_Combined[[#Headers],[Gameweek 15]],2)&lt;$B$622,INDEX(FPL_Results_Extract[Gameweek 15],MATCH($A511,FPL_Results_Extract[[Player]:[Player]],0)),INDEX(Team_Key[[Abbreviation]:[Abbreviation]],MATCH(LEFT(INDEX(FPL_Fixtures_Extract[],MATCH($A511,FPL_Fixtures_Extract[[Player]:[Player]],0),MATCH(FPL_Combined[[#Headers],[Gameweek 15]],FPL_Fixtures_Extract[#Headers],0)),LEN(INDEX(FPL_Fixtures_Extract[],MATCH($A511,FPL_Fixtures_Extract[[Player]:[Player]],0),MATCH(FPL_Combined[[#Headers],[Gameweek 15]],FPL_Fixtures_Extract[#Headers],0)))-4),Team_Key[[Full Name]:[Full Name]],0))&amp;RIGHT(INDEX(FPL_Fixtures_Extract[],MATCH($A511,FPL_Fixtures_Extract[[Player]:[Player]],0),MATCH(FPL_Combined[[#Headers],[Gameweek 15]],FPL_Fixtures_Extract[#Headers],0)),3))</f>
        <v>SOU(A) 1-1</v>
      </c>
      <c r="Q511" t="str">
        <f ca="1">IF(RIGHT(FPL_Combined[[#Headers],[Gameweek 16]],2)&lt;$B$622,INDEX(FPL_Results_Extract[Gameweek 16],MATCH($A511,FPL_Results_Extract[[Player]:[Player]],0)),INDEX(Team_Key[[Abbreviation]:[Abbreviation]],MATCH(LEFT(INDEX(FPL_Fixtures_Extract[],MATCH($A511,FPL_Fixtures_Extract[[Player]:[Player]],0),MATCH(FPL_Combined[[#Headers],[Gameweek 16]],FPL_Fixtures_Extract[#Headers],0)),LEN(INDEX(FPL_Fixtures_Extract[],MATCH($A511,FPL_Fixtures_Extract[[Player]:[Player]],0),MATCH(FPL_Combined[[#Headers],[Gameweek 16]],FPL_Fixtures_Extract[#Headers],0)))-4),Team_Key[[Full Name]:[Full Name]],0))&amp;RIGHT(INDEX(FPL_Fixtures_Extract[],MATCH($A511,FPL_Fixtures_Extract[[Player]:[Player]],0),MATCH(FPL_Combined[[#Headers],[Gameweek 16]],FPL_Fixtures_Extract[#Headers],0)),3))</f>
        <v>ARS(H) 0-2</v>
      </c>
      <c r="R511" t="str">
        <f ca="1">IF(RIGHT(FPL_Combined[[#Headers],[Gameweek 17]],2)&lt;$B$622,INDEX(FPL_Results_Extract[Gameweek 17],MATCH($A511,FPL_Results_Extract[[Player]:[Player]],0)),INDEX(Team_Key[[Abbreviation]:[Abbreviation]],MATCH(LEFT(INDEX(FPL_Fixtures_Extract[],MATCH($A511,FPL_Fixtures_Extract[[Player]:[Player]],0),MATCH(FPL_Combined[[#Headers],[Gameweek 17]],FPL_Fixtures_Extract[#Headers],0)),LEN(INDEX(FPL_Fixtures_Extract[],MATCH($A511,FPL_Fixtures_Extract[[Player]:[Player]],0),MATCH(FPL_Combined[[#Headers],[Gameweek 17]],FPL_Fixtures_Extract[#Headers],0)))-4),Team_Key[[Full Name]:[Full Name]],0))&amp;RIGHT(INDEX(FPL_Fixtures_Extract[],MATCH($A511,FPL_Fixtures_Extract[[Player]:[Player]],0),MATCH(FPL_Combined[[#Headers],[Gameweek 17]],FPL_Fixtures_Extract[#Headers],0)),3))</f>
        <v>NEW(A) 1-1</v>
      </c>
      <c r="S511" t="str">
        <f ca="1">IF(RIGHT(FPL_Combined[[#Headers],[Gameweek 18]],2)&lt;$B$622,INDEX(FPL_Results_Extract[Gameweek 18],MATCH($A511,FPL_Results_Extract[[Player]:[Player]],0)),INDEX(Team_Key[[Abbreviation]:[Abbreviation]],MATCH(LEFT(INDEX(FPL_Fixtures_Extract[],MATCH($A511,FPL_Fixtures_Extract[[Player]:[Player]],0),MATCH(FPL_Combined[[#Headers],[Gameweek 18]],FPL_Fixtures_Extract[#Headers],0)),LEN(INDEX(FPL_Fixtures_Extract[],MATCH($A511,FPL_Fixtures_Extract[[Player]:[Player]],0),MATCH(FPL_Combined[[#Headers],[Gameweek 18]],FPL_Fixtures_Extract[#Headers],0)))-4),Team_Key[[Full Name]:[Full Name]],0))&amp;RIGHT(INDEX(FPL_Fixtures_Extract[],MATCH($A511,FPL_Fixtures_Extract[[Player]:[Player]],0),MATCH(FPL_Combined[[#Headers],[Gameweek 18]],FPL_Fixtures_Extract[#Headers],0)),3))</f>
        <v>WHU(H) 1-1</v>
      </c>
      <c r="T511" t="str">
        <f ca="1">IF(RIGHT(FPL_Combined[[#Headers],[Gameweek 19]],2)&lt;$B$622,INDEX(FPL_Results_Extract[Gameweek 19],MATCH($A511,FPL_Results_Extract[[Player]:[Player]],0)),INDEX(Team_Key[[Abbreviation]:[Abbreviation]],MATCH(LEFT(INDEX(FPL_Fixtures_Extract[],MATCH($A511,FPL_Fixtures_Extract[[Player]:[Player]],0),MATCH(FPL_Combined[[#Headers],[Gameweek 19]],FPL_Fixtures_Extract[#Headers],0)),LEN(INDEX(FPL_Fixtures_Extract[],MATCH($A511,FPL_Fixtures_Extract[[Player]:[Player]],0),MATCH(FPL_Combined[[#Headers],[Gameweek 19]],FPL_Fixtures_Extract[#Headers],0)))-4),Team_Key[[Full Name]:[Full Name]],0))&amp;RIGHT(INDEX(FPL_Fixtures_Extract[],MATCH($A511,FPL_Fixtures_Extract[[Player]:[Player]],0),MATCH(FPL_Combined[[#Headers],[Gameweek 19]],FPL_Fixtures_Extract[#Headers],0)),3))</f>
        <v>NOR(A) 0-2</v>
      </c>
      <c r="U511" t="str">
        <f ca="1">IF(RIGHT(FPL_Combined[[#Headers],[Gameweek 20]],2)&lt;$B$622,INDEX(FPL_Results_Extract[Gameweek 20],MATCH($A511,FPL_Results_Extract[[Player]:[Player]],0)),INDEX(Team_Key[[Abbreviation]:[Abbreviation]],MATCH(LEFT(INDEX(FPL_Fixtures_Extract[],MATCH($A511,FPL_Fixtures_Extract[[Player]:[Player]],0),MATCH(FPL_Combined[[#Headers],[Gameweek 20]],FPL_Fixtures_Extract[#Headers],0)),LEN(INDEX(FPL_Fixtures_Extract[],MATCH($A511,FPL_Fixtures_Extract[[Player]:[Player]],0),MATCH(FPL_Combined[[#Headers],[Gameweek 20]],FPL_Fixtures_Extract[#Headers],0)))-4),Team_Key[[Full Name]:[Full Name]],0))&amp;RIGHT(INDEX(FPL_Fixtures_Extract[],MATCH($A511,FPL_Fixtures_Extract[[Player]:[Player]],0),MATCH(FPL_Combined[[#Headers],[Gameweek 20]],FPL_Fixtures_Extract[#Headers],0)),3))</f>
        <v>SUN(A) 1-3</v>
      </c>
      <c r="V511" t="str">
        <f ca="1">IF(RIGHT(FPL_Combined[[#Headers],[Gameweek 21]],2)&lt;$B$622,INDEX(FPL_Results_Extract[Gameweek 21],MATCH($A511,FPL_Results_Extract[[Player]:[Player]],0)),INDEX(Team_Key[[Abbreviation]:[Abbreviation]],MATCH(LEFT(INDEX(FPL_Fixtures_Extract[],MATCH($A511,FPL_Fixtures_Extract[[Player]:[Player]],0),MATCH(FPL_Combined[[#Headers],[Gameweek 21]],FPL_Fixtures_Extract[#Headers],0)),LEN(INDEX(FPL_Fixtures_Extract[],MATCH($A511,FPL_Fixtures_Extract[[Player]:[Player]],0),MATCH(FPL_Combined[[#Headers],[Gameweek 21]],FPL_Fixtures_Extract[#Headers],0)))-4),Team_Key[[Full Name]:[Full Name]],0))&amp;RIGHT(INDEX(FPL_Fixtures_Extract[],MATCH($A511,FPL_Fixtures_Extract[[Player]:[Player]],0),MATCH(FPL_Combined[[#Headers],[Gameweek 21]],FPL_Fixtures_Extract[#Headers],0)),3))</f>
        <v>CRY(H) 1-0</v>
      </c>
      <c r="W511" t="str">
        <f ca="1">IF(RIGHT(FPL_Combined[[#Headers],[Gameweek 22]],2)&lt;$B$622,INDEX(FPL_Results_Extract[Gameweek 22],MATCH($A511,FPL_Results_Extract[[Player]:[Player]],0)),INDEX(Team_Key[[Abbreviation]:[Abbreviation]],MATCH(LEFT(INDEX(FPL_Fixtures_Extract[],MATCH($A511,FPL_Fixtures_Extract[[Player]:[Player]],0),MATCH(FPL_Combined[[#Headers],[Gameweek 22]],FPL_Fixtures_Extract[#Headers],0)),LEN(INDEX(FPL_Fixtures_Extract[],MATCH($A511,FPL_Fixtures_Extract[[Player]:[Player]],0),MATCH(FPL_Combined[[#Headers],[Gameweek 22]],FPL_Fixtures_Extract[#Headers],0)))-4),Team_Key[[Full Name]:[Full Name]],0))&amp;RIGHT(INDEX(FPL_Fixtures_Extract[],MATCH($A511,FPL_Fixtures_Extract[[Player]:[Player]],0),MATCH(FPL_Combined[[#Headers],[Gameweek 22]],FPL_Fixtures_Extract[#Headers],0)),3))</f>
        <v>LEI(H) 1-1</v>
      </c>
      <c r="X511" t="str">
        <f ca="1">IF(RIGHT(FPL_Combined[[#Headers],[Gameweek 23]],2)&lt;$B$622,INDEX(FPL_Results_Extract[Gameweek 23],MATCH($A511,FPL_Results_Extract[[Player]:[Player]],0)),INDEX(Team_Key[[Abbreviation]:[Abbreviation]],MATCH(LEFT(INDEX(FPL_Fixtures_Extract[],MATCH($A511,FPL_Fixtures_Extract[[Player]:[Player]],0),MATCH(FPL_Combined[[#Headers],[Gameweek 23]],FPL_Fixtures_Extract[#Headers],0)),LEN(INDEX(FPL_Fixtures_Extract[],MATCH($A511,FPL_Fixtures_Extract[[Player]:[Player]],0),MATCH(FPL_Combined[[#Headers],[Gameweek 23]],FPL_Fixtures_Extract[#Headers],0)))-4),Team_Key[[Full Name]:[Full Name]],0))&amp;RIGHT(INDEX(FPL_Fixtures_Extract[],MATCH($A511,FPL_Fixtures_Extract[[Player]:[Player]],0),MATCH(FPL_Combined[[#Headers],[Gameweek 23]],FPL_Fixtures_Extract[#Headers],0)),3))</f>
        <v>WBA(A) 0-0</v>
      </c>
      <c r="Y511" t="str">
        <f ca="1">IF(RIGHT(FPL_Combined[[#Headers],[Gameweek 24]],2)&lt;$B$622,INDEX(FPL_Results_Extract[Team],MATCH($A511,FPL_Results_Extract[[Player]:[Player]],0)),INDEX(Team_Key[[Abbreviation]:[Abbreviation]],MATCH(LEFT(INDEX(FPL_Fixtures_Extract[],MATCH($A511,FPL_Fixtures_Extract[[Player]:[Player]],0),MATCH(FPL_Combined[[#Headers],[Gameweek 24]],FPL_Fixtures_Extract[#Headers],0)),LEN(INDEX(FPL_Fixtures_Extract[],MATCH($A511,FPL_Fixtures_Extract[[Player]:[Player]],0),MATCH(FPL_Combined[[#Headers],[Gameweek 24]],FPL_Fixtures_Extract[#Headers],0)))-4),Team_Key[[Full Name]:[Full Name]],0))&amp;RIGHT(INDEX(FPL_Fixtures_Extract[],MATCH($A511,FPL_Fixtures_Extract[[Player]:[Player]],0),MATCH(FPL_Combined[[#Headers],[Gameweek 24]],FPL_Fixtures_Extract[#Headers],0)),3))</f>
        <v>AVL</v>
      </c>
      <c r="Z511" t="str">
        <f ca="1">IF(RIGHT(FPL_Combined[[#Headers],[Gameweek 25]],2)&lt;$B$622,INDEX(FPL_Results_Extract[Player],MATCH($A511,FPL_Results_Extract[[Player]:[Player]],0)),INDEX(Team_Key[[Abbreviation]:[Abbreviation]],MATCH(LEFT(INDEX(FPL_Fixtures_Extract[],MATCH($A511,FPL_Fixtures_Extract[[Player]:[Player]],0),MATCH(FPL_Combined[[#Headers],[Gameweek 25]],FPL_Fixtures_Extract[#Headers],0)),LEN(INDEX(FPL_Fixtures_Extract[],MATCH($A511,FPL_Fixtures_Extract[[Player]:[Player]],0),MATCH(FPL_Combined[[#Headers],[Gameweek 25]],FPL_Fixtures_Extract[#Headers],0)))-4),Team_Key[[Full Name]:[Full Name]],0))&amp;RIGHT(INDEX(FPL_Fixtures_Extract[],MATCH($A511,FPL_Fixtures_Extract[[Player]:[Player]],0),MATCH(FPL_Combined[[#Headers],[Gameweek 25]],FPL_Fixtures_Extract[#Headers],0)),3))</f>
        <v>Senderos</v>
      </c>
      <c r="AA511" t="str">
        <f ca="1">IF(RIGHT(FPL_Combined[[#Headers],[Gameweek 26]],2)&lt;$B$622,INDEX(FPL_Results_Extract[Gameweek 01],MATCH($A511,FPL_Results_Extract[[Player]:[Player]],0)),INDEX(Team_Key[[Abbreviation]:[Abbreviation]],MATCH(LEFT(INDEX(FPL_Fixtures_Extract[],MATCH($A511,FPL_Fixtures_Extract[[Player]:[Player]],0),MATCH(FPL_Combined[[#Headers],[Gameweek 26]],FPL_Fixtures_Extract[#Headers],0)),LEN(INDEX(FPL_Fixtures_Extract[],MATCH($A511,FPL_Fixtures_Extract[[Player]:[Player]],0),MATCH(FPL_Combined[[#Headers],[Gameweek 26]],FPL_Fixtures_Extract[#Headers],0)))-4),Team_Key[[Full Name]:[Full Name]],0))&amp;RIGHT(INDEX(FPL_Fixtures_Extract[],MATCH($A511,FPL_Fixtures_Extract[[Player]:[Player]],0),MATCH(FPL_Combined[[#Headers],[Gameweek 26]],FPL_Fixtures_Extract[#Headers],0)),3))</f>
        <v>BOU(A) 1-0</v>
      </c>
      <c r="AB511" t="str">
        <f ca="1">IF(RIGHT(FPL_Combined[[#Headers],[Gameweek 27]],2)&lt;$B$622,INDEX(FPL_Results_Extract[Gameweek 02],MATCH($A511,FPL_Results_Extract[[Player]:[Player]],0)),INDEX(Team_Key[[Abbreviation]:[Abbreviation]],MATCH(LEFT(INDEX(FPL_Fixtures_Extract[],MATCH($A511,FPL_Fixtures_Extract[[Player]:[Player]],0),MATCH(FPL_Combined[[#Headers],[Gameweek 27]],FPL_Fixtures_Extract[#Headers],0)),LEN(INDEX(FPL_Fixtures_Extract[],MATCH($A511,FPL_Fixtures_Extract[[Player]:[Player]],0),MATCH(FPL_Combined[[#Headers],[Gameweek 27]],FPL_Fixtures_Extract[#Headers],0)))-4),Team_Key[[Full Name]:[Full Name]],0))&amp;RIGHT(INDEX(FPL_Fixtures_Extract[],MATCH($A511,FPL_Fixtures_Extract[[Player]:[Player]],0),MATCH(FPL_Combined[[#Headers],[Gameweek 27]],FPL_Fixtures_Extract[#Headers],0)),3))</f>
        <v>MUN(H) 0-1</v>
      </c>
      <c r="AC511" t="str">
        <f ca="1">IF(RIGHT(FPL_Combined[[#Headers],[Gameweek 28]],2)&lt;$B$622,INDEX(FPL_Results_Extract[Gameweek 03],MATCH($A511,FPL_Results_Extract[[Player]:[Player]],0)),INDEX(Team_Key[[Abbreviation]:[Abbreviation]],MATCH(LEFT(INDEX(FPL_Fixtures_Extract[],MATCH($A511,FPL_Fixtures_Extract[[Player]:[Player]],0),MATCH(FPL_Combined[[#Headers],[Gameweek 28]],FPL_Fixtures_Extract[#Headers],0)),LEN(INDEX(FPL_Fixtures_Extract[],MATCH($A511,FPL_Fixtures_Extract[[Player]:[Player]],0),MATCH(FPL_Combined[[#Headers],[Gameweek 28]],FPL_Fixtures_Extract[#Headers],0)))-4),Team_Key[[Full Name]:[Full Name]],0))&amp;RIGHT(INDEX(FPL_Fixtures_Extract[],MATCH($A511,FPL_Fixtures_Extract[[Player]:[Player]],0),MATCH(FPL_Combined[[#Headers],[Gameweek 28]],FPL_Fixtures_Extract[#Headers],0)),3))</f>
        <v>CRY(A) 1-2</v>
      </c>
      <c r="AD511" t="str">
        <f ca="1">IF(RIGHT(FPL_Combined[[#Headers],[Gameweek 29]],2)&lt;$B$622,INDEX(FPL_Results_Extract[Gameweek 04],MATCH($A511,FPL_Results_Extract[[Player]:[Player]],0)),INDEX(Team_Key[[Abbreviation]:[Abbreviation]],MATCH(LEFT(INDEX(FPL_Fixtures_Extract[],MATCH($A511,FPL_Fixtures_Extract[[Player]:[Player]],0),MATCH(FPL_Combined[[#Headers],[Gameweek 29]],FPL_Fixtures_Extract[#Headers],0)),LEN(INDEX(FPL_Fixtures_Extract[],MATCH($A511,FPL_Fixtures_Extract[[Player]:[Player]],0),MATCH(FPL_Combined[[#Headers],[Gameweek 29]],FPL_Fixtures_Extract[#Headers],0)))-4),Team_Key[[Full Name]:[Full Name]],0))&amp;RIGHT(INDEX(FPL_Fixtures_Extract[],MATCH($A511,FPL_Fixtures_Extract[[Player]:[Player]],0),MATCH(FPL_Combined[[#Headers],[Gameweek 29]],FPL_Fixtures_Extract[#Headers],0)),3))</f>
        <v>MCI(A)</v>
      </c>
      <c r="AE511" t="str">
        <f ca="1">IF(RIGHT(FPL_Combined[[#Headers],[Gameweek 30]],2)&lt;$B$622,INDEX(FPL_Results_Extract[Gameweek 05],MATCH($A511,FPL_Results_Extract[[Player]:[Player]],0)),INDEX(Team_Key[[Abbreviation]:[Abbreviation]],MATCH(LEFT(INDEX(FPL_Fixtures_Extract[],MATCH($A511,FPL_Fixtures_Extract[[Player]:[Player]],0),MATCH(FPL_Combined[[#Headers],[Gameweek 30]],FPL_Fixtures_Extract[#Headers],0)),LEN(INDEX(FPL_Fixtures_Extract[],MATCH($A511,FPL_Fixtures_Extract[[Player]:[Player]],0),MATCH(FPL_Combined[[#Headers],[Gameweek 30]],FPL_Fixtures_Extract[#Headers],0)))-4),Team_Key[[Full Name]:[Full Name]],0))&amp;RIGHT(INDEX(FPL_Fixtures_Extract[],MATCH($A511,FPL_Fixtures_Extract[[Player]:[Player]],0),MATCH(FPL_Combined[[#Headers],[Gameweek 30]],FPL_Fixtures_Extract[#Headers],0)),3))</f>
        <v>TOT(H)</v>
      </c>
      <c r="AF511" t="str">
        <f ca="1">IF(RIGHT(FPL_Combined[[#Headers],[Gameweek 31]],2)&lt;$B$622,INDEX(FPL_Results_Extract[Gameweek 06],MATCH($A511,FPL_Results_Extract[[Player]:[Player]],0)),INDEX(Team_Key[[Abbreviation]:[Abbreviation]],MATCH(LEFT(INDEX(FPL_Fixtures_Extract[],MATCH($A511,FPL_Fixtures_Extract[[Player]:[Player]],0),MATCH(FPL_Combined[[#Headers],[Gameweek 31]],FPL_Fixtures_Extract[#Headers],0)),LEN(INDEX(FPL_Fixtures_Extract[],MATCH($A511,FPL_Fixtures_Extract[[Player]:[Player]],0),MATCH(FPL_Combined[[#Headers],[Gameweek 31]],FPL_Fixtures_Extract[#Headers],0)))-4),Team_Key[[Full Name]:[Full Name]],0))&amp;RIGHT(INDEX(FPL_Fixtures_Extract[],MATCH($A511,FPL_Fixtures_Extract[[Player]:[Player]],0),MATCH(FPL_Combined[[#Headers],[Gameweek 31]],FPL_Fixtures_Extract[#Headers],0)),3))</f>
        <v>SWA(A)</v>
      </c>
      <c r="AG511" t="str">
        <f ca="1">IF(RIGHT(FPL_Combined[[#Headers],[Gameweek 32]],2)&lt;$B$622,INDEX(FPL_Results_Extract[Gameweek 07],MATCH($A511,FPL_Results_Extract[[Player]:[Player]],0)),INDEX(Team_Key[[Abbreviation]:[Abbreviation]],MATCH(LEFT(INDEX(FPL_Fixtures_Extract[],MATCH($A511,FPL_Fixtures_Extract[[Player]:[Player]],0),MATCH(FPL_Combined[[#Headers],[Gameweek 32]],FPL_Fixtures_Extract[#Headers],0)),LEN(INDEX(FPL_Fixtures_Extract[],MATCH($A511,FPL_Fixtures_Extract[[Player]:[Player]],0),MATCH(FPL_Combined[[#Headers],[Gameweek 32]],FPL_Fixtures_Extract[#Headers],0)))-4),Team_Key[[Full Name]:[Full Name]],0))&amp;RIGHT(INDEX(FPL_Fixtures_Extract[],MATCH($A511,FPL_Fixtures_Extract[[Player]:[Player]],0),MATCH(FPL_Combined[[#Headers],[Gameweek 32]],FPL_Fixtures_Extract[#Headers],0)),3))</f>
        <v>CHE(H)</v>
      </c>
      <c r="AH511" t="str">
        <f ca="1">IF(RIGHT(FPL_Combined[[#Headers],[Gameweek 33]],2)&lt;$B$622,INDEX(FPL_Results_Extract[Gameweek 08],MATCH($A511,FPL_Results_Extract[[Player]:[Player]],0)),INDEX(Team_Key[[Abbreviation]:[Abbreviation]],MATCH(LEFT(INDEX(FPL_Fixtures_Extract[],MATCH($A511,FPL_Fixtures_Extract[[Player]:[Player]],0),MATCH(FPL_Combined[[#Headers],[Gameweek 33]],FPL_Fixtures_Extract[#Headers],0)),LEN(INDEX(FPL_Fixtures_Extract[],MATCH($A511,FPL_Fixtures_Extract[[Player]:[Player]],0),MATCH(FPL_Combined[[#Headers],[Gameweek 33]],FPL_Fixtures_Extract[#Headers],0)))-4),Team_Key[[Full Name]:[Full Name]],0))&amp;RIGHT(INDEX(FPL_Fixtures_Extract[],MATCH($A511,FPL_Fixtures_Extract[[Player]:[Player]],0),MATCH(FPL_Combined[[#Headers],[Gameweek 33]],FPL_Fixtures_Extract[#Headers],0)),3))</f>
        <v>BOU(H)</v>
      </c>
      <c r="AI511" t="str">
        <f ca="1">IF(RIGHT(FPL_Combined[[#Headers],[Gameweek 34]],2)&lt;$B$622,INDEX(FPL_Results_Extract[Gameweek 09],MATCH($A511,FPL_Results_Extract[[Player]:[Player]],0)),INDEX(Team_Key[[Abbreviation]:[Abbreviation]],MATCH(LEFT(INDEX(FPL_Fixtures_Extract[],MATCH($A511,FPL_Fixtures_Extract[[Player]:[Player]],0),MATCH(FPL_Combined[[#Headers],[Gameweek 34]],FPL_Fixtures_Extract[#Headers],0)),LEN(INDEX(FPL_Fixtures_Extract[],MATCH($A511,FPL_Fixtures_Extract[[Player]:[Player]],0),MATCH(FPL_Combined[[#Headers],[Gameweek 34]],FPL_Fixtures_Extract[#Headers],0)))-4),Team_Key[[Full Name]:[Full Name]],0))&amp;RIGHT(INDEX(FPL_Fixtures_Extract[],MATCH($A511,FPL_Fixtures_Extract[[Player]:[Player]],0),MATCH(FPL_Combined[[#Headers],[Gameweek 34]],FPL_Fixtures_Extract[#Headers],0)),3))</f>
        <v>MUN(A)</v>
      </c>
      <c r="AJ511" t="str">
        <f ca="1">IF(RIGHT(FPL_Combined[[#Headers],[Gameweek 35]],2)&lt;$B$622,INDEX(FPL_Results_Extract[Gameweek 10],MATCH($A511,FPL_Results_Extract[[Player]:[Player]],0)),INDEX(Team_Key[[Abbreviation]:[Abbreviation]],MATCH(LEFT(INDEX(FPL_Fixtures_Extract[],MATCH($A511,FPL_Fixtures_Extract[[Player]:[Player]],0),MATCH(FPL_Combined[[#Headers],[Gameweek 35]],FPL_Fixtures_Extract[#Headers],0)),LEN(INDEX(FPL_Fixtures_Extract[],MATCH($A511,FPL_Fixtures_Extract[[Player]:[Player]],0),MATCH(FPL_Combined[[#Headers],[Gameweek 35]],FPL_Fixtures_Extract[#Headers],0)))-4),Team_Key[[Full Name]:[Full Name]],0))&amp;RIGHT(INDEX(FPL_Fixtures_Extract[],MATCH($A511,FPL_Fixtures_Extract[[Player]:[Player]],0),MATCH(FPL_Combined[[#Headers],[Gameweek 35]],FPL_Fixtures_Extract[#Headers],0)),3))</f>
        <v>SOU(H)</v>
      </c>
      <c r="AK511" t="str">
        <f ca="1">IF(RIGHT(FPL_Combined[[#Headers],[Gameweek 36]],2)&lt;$B$622,INDEX(FPL_Results_Extract[Gameweek 11],MATCH($A511,FPL_Results_Extract[[Player]:[Player]],0)),INDEX(Team_Key[[Abbreviation]:[Abbreviation]],MATCH(LEFT(INDEX(FPL_Fixtures_Extract[],MATCH($A511,FPL_Fixtures_Extract[[Player]:[Player]],0),MATCH(FPL_Combined[[#Headers],[Gameweek 36]],FPL_Fixtures_Extract[#Headers],0)),LEN(INDEX(FPL_Fixtures_Extract[],MATCH($A511,FPL_Fixtures_Extract[[Player]:[Player]],0),MATCH(FPL_Combined[[#Headers],[Gameweek 36]],FPL_Fixtures_Extract[#Headers],0)))-4),Team_Key[[Full Name]:[Full Name]],0))&amp;RIGHT(INDEX(FPL_Fixtures_Extract[],MATCH($A511,FPL_Fixtures_Extract[[Player]:[Player]],0),MATCH(FPL_Combined[[#Headers],[Gameweek 36]],FPL_Fixtures_Extract[#Headers],0)),3))</f>
        <v>WAT(A)</v>
      </c>
      <c r="AL511" t="str">
        <f ca="1">IF(RIGHT(FPL_Combined[[#Headers],[Gameweek 37]],2)&lt;$B$622,INDEX(FPL_Results_Extract[Gameweek 12],MATCH($A511,FPL_Results_Extract[[Player]:[Player]],0)),INDEX(Team_Key[[Abbreviation]:[Abbreviation]],MATCH(LEFT(INDEX(FPL_Fixtures_Extract[],MATCH($A511,FPL_Fixtures_Extract[[Player]:[Player]],0),MATCH(FPL_Combined[[#Headers],[Gameweek 37]],FPL_Fixtures_Extract[#Headers],0)),LEN(INDEX(FPL_Fixtures_Extract[],MATCH($A511,FPL_Fixtures_Extract[[Player]:[Player]],0),MATCH(FPL_Combined[[#Headers],[Gameweek 37]],FPL_Fixtures_Extract[#Headers],0)))-4),Team_Key[[Full Name]:[Full Name]],0))&amp;RIGHT(INDEX(FPL_Fixtures_Extract[],MATCH($A511,FPL_Fixtures_Extract[[Player]:[Player]],0),MATCH(FPL_Combined[[#Headers],[Gameweek 37]],FPL_Fixtures_Extract[#Headers],0)),3))</f>
        <v>NEW(H)</v>
      </c>
      <c r="AM511" t="str">
        <f ca="1">IF(RIGHT(FPL_Combined[[#Headers],[Gameweek 38]],2)&lt;$B$622,INDEX(FPL_Results_Extract[Gameweek 13],MATCH($A511,FPL_Results_Extract[[Player]:[Player]],0)),INDEX(Team_Key[[Abbreviation]:[Abbreviation]],MATCH(LEFT(INDEX(FPL_Fixtures_Extract[],MATCH($A511,FPL_Fixtures_Extract[[Player]:[Player]],0),MATCH(FPL_Combined[[#Headers],[Gameweek 38]],FPL_Fixtures_Extract[#Headers],0)),LEN(INDEX(FPL_Fixtures_Extract[],MATCH($A511,FPL_Fixtures_Extract[[Player]:[Player]],0),MATCH(FPL_Combined[[#Headers],[Gameweek 38]],FPL_Fixtures_Extract[#Headers],0)))-4),Team_Key[[Full Name]:[Full Name]],0))&amp;RIGHT(INDEX(FPL_Fixtures_Extract[],MATCH($A511,FPL_Fixtures_Extract[[Player]:[Player]],0),MATCH(FPL_Combined[[#Headers],[Gameweek 38]],FPL_Fixtures_Extract[#Headers],0)),3))</f>
        <v>ARS(A)</v>
      </c>
    </row>
    <row r="512" spans="1:39" x14ac:dyDescent="0.45">
      <c r="A512" t="s">
        <v>182</v>
      </c>
      <c r="B512" t="str">
        <f ca="1">IF(RIGHT(FPL_Combined[[#Headers],[Gameweek 01]],2)&lt;$B$622,INDEX(FPL_Results_Extract[Gameweek 01],MATCH($A512,FPL_Results_Extract[[Player]:[Player]],0)),INDEX(Team_Key[[Abbreviation]:[Abbreviation]],MATCH(LEFT(INDEX(FPL_Fixtures_Extract[],MATCH($A512,FPL_Fixtures_Extract[[Player]:[Player]],0),MATCH(FPL_Combined[[#Headers],[Gameweek 01]],FPL_Fixtures_Extract[#Headers],0)),LEN(INDEX(FPL_Fixtures_Extract[],MATCH($A512,FPL_Fixtures_Extract[[Player]:[Player]],0),MATCH(FPL_Combined[[#Headers],[Gameweek 01]],FPL_Fixtures_Extract[#Headers],0)))-4),Team_Key[[Full Name]:[Full Name]],0))&amp;RIGHT(INDEX(FPL_Fixtures_Extract[],MATCH($A512,FPL_Fixtures_Extract[[Player]:[Player]],0),MATCH(FPL_Combined[[#Headers],[Gameweek 01]],FPL_Fixtures_Extract[#Headers],0)),3))</f>
        <v>MCI(H) 0-3</v>
      </c>
      <c r="C512" t="str">
        <f ca="1">IF(RIGHT(FPL_Combined[[#Headers],[Gameweek 02]],2)&lt;$B$622,INDEX(FPL_Results_Extract[Gameweek 02],MATCH($A512,FPL_Results_Extract[[Player]:[Player]],0)),INDEX(Team_Key[[Abbreviation]:[Abbreviation]],MATCH(LEFT(INDEX(FPL_Fixtures_Extract[],MATCH($A512,FPL_Fixtures_Extract[[Player]:[Player]],0),MATCH(FPL_Combined[[#Headers],[Gameweek 02]],FPL_Fixtures_Extract[#Headers],0)),LEN(INDEX(FPL_Fixtures_Extract[],MATCH($A512,FPL_Fixtures_Extract[[Player]:[Player]],0),MATCH(FPL_Combined[[#Headers],[Gameweek 02]],FPL_Fixtures_Extract[#Headers],0)))-4),Team_Key[[Full Name]:[Full Name]],0))&amp;RIGHT(INDEX(FPL_Fixtures_Extract[],MATCH($A512,FPL_Fixtures_Extract[[Player]:[Player]],0),MATCH(FPL_Combined[[#Headers],[Gameweek 02]],FPL_Fixtures_Extract[#Headers],0)),3))</f>
        <v>WAT(A) 0-0</v>
      </c>
      <c r="D512" t="str">
        <f ca="1">IF(RIGHT(FPL_Combined[[#Headers],[Gameweek 03]],2)&lt;$B$622,INDEX(FPL_Results_Extract[Gameweek 03],MATCH($A512,FPL_Results_Extract[[Player]:[Player]],0)),INDEX(Team_Key[[Abbreviation]:[Abbreviation]],MATCH(LEFT(INDEX(FPL_Fixtures_Extract[],MATCH($A512,FPL_Fixtures_Extract[[Player]:[Player]],0),MATCH(FPL_Combined[[#Headers],[Gameweek 03]],FPL_Fixtures_Extract[#Headers],0)),LEN(INDEX(FPL_Fixtures_Extract[],MATCH($A512,FPL_Fixtures_Extract[[Player]:[Player]],0),MATCH(FPL_Combined[[#Headers],[Gameweek 03]],FPL_Fixtures_Extract[#Headers],0)))-4),Team_Key[[Full Name]:[Full Name]],0))&amp;RIGHT(INDEX(FPL_Fixtures_Extract[],MATCH($A512,FPL_Fixtures_Extract[[Player]:[Player]],0),MATCH(FPL_Combined[[#Headers],[Gameweek 03]],FPL_Fixtures_Extract[#Headers],0)),3))</f>
        <v>CHE(H) 2-3</v>
      </c>
      <c r="E512" t="str">
        <f ca="1">IF(RIGHT(FPL_Combined[[#Headers],[Gameweek 04]],2)&lt;$B$622,INDEX(FPL_Results_Extract[Gameweek 04],MATCH($A512,FPL_Results_Extract[[Player]:[Player]],0)),INDEX(Team_Key[[Abbreviation]:[Abbreviation]],MATCH(LEFT(INDEX(FPL_Fixtures_Extract[],MATCH($A512,FPL_Fixtures_Extract[[Player]:[Player]],0),MATCH(FPL_Combined[[#Headers],[Gameweek 04]],FPL_Fixtures_Extract[#Headers],0)),LEN(INDEX(FPL_Fixtures_Extract[],MATCH($A512,FPL_Fixtures_Extract[[Player]:[Player]],0),MATCH(FPL_Combined[[#Headers],[Gameweek 04]],FPL_Fixtures_Extract[#Headers],0)))-4),Team_Key[[Full Name]:[Full Name]],0))&amp;RIGHT(INDEX(FPL_Fixtures_Extract[],MATCH($A512,FPL_Fixtures_Extract[[Player]:[Player]],0),MATCH(FPL_Combined[[#Headers],[Gameweek 04]],FPL_Fixtures_Extract[#Headers],0)),3))</f>
        <v>STK(A) 1-0</v>
      </c>
      <c r="F512" t="str">
        <f ca="1">IF(RIGHT(FPL_Combined[[#Headers],[Gameweek 05]],2)&lt;$B$622,INDEX(FPL_Results_Extract[Gameweek 05],MATCH($A512,FPL_Results_Extract[[Player]:[Player]],0)),INDEX(Team_Key[[Abbreviation]:[Abbreviation]],MATCH(LEFT(INDEX(FPL_Fixtures_Extract[],MATCH($A512,FPL_Fixtures_Extract[[Player]:[Player]],0),MATCH(FPL_Combined[[#Headers],[Gameweek 05]],FPL_Fixtures_Extract[#Headers],0)),LEN(INDEX(FPL_Fixtures_Extract[],MATCH($A512,FPL_Fixtures_Extract[[Player]:[Player]],0),MATCH(FPL_Combined[[#Headers],[Gameweek 05]],FPL_Fixtures_Extract[#Headers],0)))-4),Team_Key[[Full Name]:[Full Name]],0))&amp;RIGHT(INDEX(FPL_Fixtures_Extract[],MATCH($A512,FPL_Fixtures_Extract[[Player]:[Player]],0),MATCH(FPL_Combined[[#Headers],[Gameweek 05]],FPL_Fixtures_Extract[#Headers],0)),3))</f>
        <v>SOU(H) 0-0</v>
      </c>
      <c r="G512" t="str">
        <f ca="1">IF(RIGHT(FPL_Combined[[#Headers],[Gameweek 06]],2)&lt;$B$622,INDEX(FPL_Results_Extract[Gameweek 06],MATCH($A512,FPL_Results_Extract[[Player]:[Player]],0)),INDEX(Team_Key[[Abbreviation]:[Abbreviation]],MATCH(LEFT(INDEX(FPL_Fixtures_Extract[],MATCH($A512,FPL_Fixtures_Extract[[Player]:[Player]],0),MATCH(FPL_Combined[[#Headers],[Gameweek 06]],FPL_Fixtures_Extract[#Headers],0)),LEN(INDEX(FPL_Fixtures_Extract[],MATCH($A512,FPL_Fixtures_Extract[[Player]:[Player]],0),MATCH(FPL_Combined[[#Headers],[Gameweek 06]],FPL_Fixtures_Extract[#Headers],0)))-4),Team_Key[[Full Name]:[Full Name]],0))&amp;RIGHT(INDEX(FPL_Fixtures_Extract[],MATCH($A512,FPL_Fixtures_Extract[[Player]:[Player]],0),MATCH(FPL_Combined[[#Headers],[Gameweek 06]],FPL_Fixtures_Extract[#Headers],0)),3))</f>
        <v>AVL(A) 1-0</v>
      </c>
      <c r="H512" t="str">
        <f ca="1">IF(RIGHT(FPL_Combined[[#Headers],[Gameweek 07]],2)&lt;$B$622,INDEX(FPL_Results_Extract[Gameweek 07],MATCH($A512,FPL_Results_Extract[[Player]:[Player]],0)),INDEX(Team_Key[[Abbreviation]:[Abbreviation]],MATCH(LEFT(INDEX(FPL_Fixtures_Extract[],MATCH($A512,FPL_Fixtures_Extract[[Player]:[Player]],0),MATCH(FPL_Combined[[#Headers],[Gameweek 07]],FPL_Fixtures_Extract[#Headers],0)),LEN(INDEX(FPL_Fixtures_Extract[],MATCH($A512,FPL_Fixtures_Extract[[Player]:[Player]],0),MATCH(FPL_Combined[[#Headers],[Gameweek 07]],FPL_Fixtures_Extract[#Headers],0)))-4),Team_Key[[Full Name]:[Full Name]],0))&amp;RIGHT(INDEX(FPL_Fixtures_Extract[],MATCH($A512,FPL_Fixtures_Extract[[Player]:[Player]],0),MATCH(FPL_Combined[[#Headers],[Gameweek 07]],FPL_Fixtures_Extract[#Headers],0)),3))</f>
        <v>EVE(H) 2-3</v>
      </c>
      <c r="I512" t="str">
        <f ca="1">IF(RIGHT(FPL_Combined[[#Headers],[Gameweek 08]],2)&lt;$B$622,INDEX(FPL_Results_Extract[Gameweek 08],MATCH($A512,FPL_Results_Extract[[Player]:[Player]],0)),INDEX(Team_Key[[Abbreviation]:[Abbreviation]],MATCH(LEFT(INDEX(FPL_Fixtures_Extract[],MATCH($A512,FPL_Fixtures_Extract[[Player]:[Player]],0),MATCH(FPL_Combined[[#Headers],[Gameweek 08]],FPL_Fixtures_Extract[#Headers],0)),LEN(INDEX(FPL_Fixtures_Extract[],MATCH($A512,FPL_Fixtures_Extract[[Player]:[Player]],0),MATCH(FPL_Combined[[#Headers],[Gameweek 08]],FPL_Fixtures_Extract[#Headers],0)))-4),Team_Key[[Full Name]:[Full Name]],0))&amp;RIGHT(INDEX(FPL_Fixtures_Extract[],MATCH($A512,FPL_Fixtures_Extract[[Player]:[Player]],0),MATCH(FPL_Combined[[#Headers],[Gameweek 08]],FPL_Fixtures_Extract[#Headers],0)),3))</f>
        <v>CRY(A) 0-2</v>
      </c>
      <c r="J512" t="str">
        <f ca="1">IF(RIGHT(FPL_Combined[[#Headers],[Gameweek 09]],2)&lt;$B$622,INDEX(FPL_Results_Extract[Gameweek 09],MATCH($A512,FPL_Results_Extract[[Player]:[Player]],0)),INDEX(Team_Key[[Abbreviation]:[Abbreviation]],MATCH(LEFT(INDEX(FPL_Fixtures_Extract[],MATCH($A512,FPL_Fixtures_Extract[[Player]:[Player]],0),MATCH(FPL_Combined[[#Headers],[Gameweek 09]],FPL_Fixtures_Extract[#Headers],0)),LEN(INDEX(FPL_Fixtures_Extract[],MATCH($A512,FPL_Fixtures_Extract[[Player]:[Player]],0),MATCH(FPL_Combined[[#Headers],[Gameweek 09]],FPL_Fixtures_Extract[#Headers],0)))-4),Team_Key[[Full Name]:[Full Name]],0))&amp;RIGHT(INDEX(FPL_Fixtures_Extract[],MATCH($A512,FPL_Fixtures_Extract[[Player]:[Player]],0),MATCH(FPL_Combined[[#Headers],[Gameweek 09]],FPL_Fixtures_Extract[#Headers],0)),3))</f>
        <v>SUN(H) 1-0</v>
      </c>
      <c r="K512" t="str">
        <f ca="1">IF(RIGHT(FPL_Combined[[#Headers],[Gameweek 10]],2)&lt;$B$622,INDEX(FPL_Results_Extract[Gameweek 10],MATCH($A512,FPL_Results_Extract[[Player]:[Player]],0)),INDEX(Team_Key[[Abbreviation]:[Abbreviation]],MATCH(LEFT(INDEX(FPL_Fixtures_Extract[],MATCH($A512,FPL_Fixtures_Extract[[Player]:[Player]],0),MATCH(FPL_Combined[[#Headers],[Gameweek 10]],FPL_Fixtures_Extract[#Headers],0)),LEN(INDEX(FPL_Fixtures_Extract[],MATCH($A512,FPL_Fixtures_Extract[[Player]:[Player]],0),MATCH(FPL_Combined[[#Headers],[Gameweek 10]],FPL_Fixtures_Extract[#Headers],0)))-4),Team_Key[[Full Name]:[Full Name]],0))&amp;RIGHT(INDEX(FPL_Fixtures_Extract[],MATCH($A512,FPL_Fixtures_Extract[[Player]:[Player]],0),MATCH(FPL_Combined[[#Headers],[Gameweek 10]],FPL_Fixtures_Extract[#Headers],0)),3))</f>
        <v>NOR(A) 1-0</v>
      </c>
      <c r="L512" t="str">
        <f ca="1">IF(RIGHT(FPL_Combined[[#Headers],[Gameweek 11]],2)&lt;$B$622,INDEX(FPL_Results_Extract[Gameweek 11],MATCH($A512,FPL_Results_Extract[[Player]:[Player]],0)),INDEX(Team_Key[[Abbreviation]:[Abbreviation]],MATCH(LEFT(INDEX(FPL_Fixtures_Extract[],MATCH($A512,FPL_Fixtures_Extract[[Player]:[Player]],0),MATCH(FPL_Combined[[#Headers],[Gameweek 11]],FPL_Fixtures_Extract[#Headers],0)),LEN(INDEX(FPL_Fixtures_Extract[],MATCH($A512,FPL_Fixtures_Extract[[Player]:[Player]],0),MATCH(FPL_Combined[[#Headers],[Gameweek 11]],FPL_Fixtures_Extract[#Headers],0)))-4),Team_Key[[Full Name]:[Full Name]],0))&amp;RIGHT(INDEX(FPL_Fixtures_Extract[],MATCH($A512,FPL_Fixtures_Extract[[Player]:[Player]],0),MATCH(FPL_Combined[[#Headers],[Gameweek 11]],FPL_Fixtures_Extract[#Headers],0)),3))</f>
        <v>LEI(H) 2-3</v>
      </c>
      <c r="M512" t="str">
        <f ca="1">IF(RIGHT(FPL_Combined[[#Headers],[Gameweek 12]],2)&lt;$B$622,INDEX(FPL_Results_Extract[Gameweek 12],MATCH($A512,FPL_Results_Extract[[Player]:[Player]],0)),INDEX(Team_Key[[Abbreviation]:[Abbreviation]],MATCH(LEFT(INDEX(FPL_Fixtures_Extract[],MATCH($A512,FPL_Fixtures_Extract[[Player]:[Player]],0),MATCH(FPL_Combined[[#Headers],[Gameweek 12]],FPL_Fixtures_Extract[#Headers],0)),LEN(INDEX(FPL_Fixtures_Extract[],MATCH($A512,FPL_Fixtures_Extract[[Player]:[Player]],0),MATCH(FPL_Combined[[#Headers],[Gameweek 12]],FPL_Fixtures_Extract[#Headers],0)))-4),Team_Key[[Full Name]:[Full Name]],0))&amp;RIGHT(INDEX(FPL_Fixtures_Extract[],MATCH($A512,FPL_Fixtures_Extract[[Player]:[Player]],0),MATCH(FPL_Combined[[#Headers],[Gameweek 12]],FPL_Fixtures_Extract[#Headers],0)),3))</f>
        <v>MUN(A) 0-2</v>
      </c>
      <c r="N512" t="str">
        <f ca="1">IF(RIGHT(FPL_Combined[[#Headers],[Gameweek 13]],2)&lt;$B$622,INDEX(FPL_Results_Extract[Gameweek 13],MATCH($A512,FPL_Results_Extract[[Player]:[Player]],0)),INDEX(Team_Key[[Abbreviation]:[Abbreviation]],MATCH(LEFT(INDEX(FPL_Fixtures_Extract[],MATCH($A512,FPL_Fixtures_Extract[[Player]:[Player]],0),MATCH(FPL_Combined[[#Headers],[Gameweek 13]],FPL_Fixtures_Extract[#Headers],0)),LEN(INDEX(FPL_Fixtures_Extract[],MATCH($A512,FPL_Fixtures_Extract[[Player]:[Player]],0),MATCH(FPL_Combined[[#Headers],[Gameweek 13]],FPL_Fixtures_Extract[#Headers],0)))-4),Team_Key[[Full Name]:[Full Name]],0))&amp;RIGHT(INDEX(FPL_Fixtures_Extract[],MATCH($A512,FPL_Fixtures_Extract[[Player]:[Player]],0),MATCH(FPL_Combined[[#Headers],[Gameweek 13]],FPL_Fixtures_Extract[#Headers],0)),3))</f>
        <v>ARS(H) 2-1</v>
      </c>
      <c r="O512" t="str">
        <f ca="1">IF(RIGHT(FPL_Combined[[#Headers],[Gameweek 14]],2)&lt;$B$622,INDEX(FPL_Results_Extract[Gameweek 14],MATCH($A512,FPL_Results_Extract[[Player]:[Player]],0)),INDEX(Team_Key[[Abbreviation]:[Abbreviation]],MATCH(LEFT(INDEX(FPL_Fixtures_Extract[],MATCH($A512,FPL_Fixtures_Extract[[Player]:[Player]],0),MATCH(FPL_Combined[[#Headers],[Gameweek 14]],FPL_Fixtures_Extract[#Headers],0)),LEN(INDEX(FPL_Fixtures_Extract[],MATCH($A512,FPL_Fixtures_Extract[[Player]:[Player]],0),MATCH(FPL_Combined[[#Headers],[Gameweek 14]],FPL_Fixtures_Extract[#Headers],0)))-4),Team_Key[[Full Name]:[Full Name]],0))&amp;RIGHT(INDEX(FPL_Fixtures_Extract[],MATCH($A512,FPL_Fixtures_Extract[[Player]:[Player]],0),MATCH(FPL_Combined[[#Headers],[Gameweek 14]],FPL_Fixtures_Extract[#Headers],0)),3))</f>
        <v>WHU(A) 1-1</v>
      </c>
      <c r="P512" t="str">
        <f ca="1">IF(RIGHT(FPL_Combined[[#Headers],[Gameweek 15]],2)&lt;$B$622,INDEX(FPL_Results_Extract[Gameweek 15],MATCH($A512,FPL_Results_Extract[[Player]:[Player]],0)),INDEX(Team_Key[[Abbreviation]:[Abbreviation]],MATCH(LEFT(INDEX(FPL_Fixtures_Extract[],MATCH($A512,FPL_Fixtures_Extract[[Player]:[Player]],0),MATCH(FPL_Combined[[#Headers],[Gameweek 15]],FPL_Fixtures_Extract[#Headers],0)),LEN(INDEX(FPL_Fixtures_Extract[],MATCH($A512,FPL_Fixtures_Extract[[Player]:[Player]],0),MATCH(FPL_Combined[[#Headers],[Gameweek 15]],FPL_Fixtures_Extract[#Headers],0)))-4),Team_Key[[Full Name]:[Full Name]],0))&amp;RIGHT(INDEX(FPL_Fixtures_Extract[],MATCH($A512,FPL_Fixtures_Extract[[Player]:[Player]],0),MATCH(FPL_Combined[[#Headers],[Gameweek 15]],FPL_Fixtures_Extract[#Headers],0)),3))</f>
        <v>TOT(H) 1-1</v>
      </c>
      <c r="Q512" t="str">
        <f ca="1">IF(RIGHT(FPL_Combined[[#Headers],[Gameweek 16]],2)&lt;$B$622,INDEX(FPL_Results_Extract[Gameweek 16],MATCH($A512,FPL_Results_Extract[[Player]:[Player]],0)),INDEX(Team_Key[[Abbreviation]:[Abbreviation]],MATCH(LEFT(INDEX(FPL_Fixtures_Extract[],MATCH($A512,FPL_Fixtures_Extract[[Player]:[Player]],0),MATCH(FPL_Combined[[#Headers],[Gameweek 16]],FPL_Fixtures_Extract[#Headers],0)),LEN(INDEX(FPL_Fixtures_Extract[],MATCH($A512,FPL_Fixtures_Extract[[Player]:[Player]],0),MATCH(FPL_Combined[[#Headers],[Gameweek 16]],FPL_Fixtures_Extract[#Headers],0)))-4),Team_Key[[Full Name]:[Full Name]],0))&amp;RIGHT(INDEX(FPL_Fixtures_Extract[],MATCH($A512,FPL_Fixtures_Extract[[Player]:[Player]],0),MATCH(FPL_Combined[[#Headers],[Gameweek 16]],FPL_Fixtures_Extract[#Headers],0)),3))</f>
        <v>LIV(A) 2-2</v>
      </c>
      <c r="R512" t="str">
        <f ca="1">IF(RIGHT(FPL_Combined[[#Headers],[Gameweek 17]],2)&lt;$B$622,INDEX(FPL_Results_Extract[Gameweek 17],MATCH($A512,FPL_Results_Extract[[Player]:[Player]],0)),INDEX(Team_Key[[Abbreviation]:[Abbreviation]],MATCH(LEFT(INDEX(FPL_Fixtures_Extract[],MATCH($A512,FPL_Fixtures_Extract[[Player]:[Player]],0),MATCH(FPL_Combined[[#Headers],[Gameweek 17]],FPL_Fixtures_Extract[#Headers],0)),LEN(INDEX(FPL_Fixtures_Extract[],MATCH($A512,FPL_Fixtures_Extract[[Player]:[Player]],0),MATCH(FPL_Combined[[#Headers],[Gameweek 17]],FPL_Fixtures_Extract[#Headers],0)))-4),Team_Key[[Full Name]:[Full Name]],0))&amp;RIGHT(INDEX(FPL_Fixtures_Extract[],MATCH($A512,FPL_Fixtures_Extract[[Player]:[Player]],0),MATCH(FPL_Combined[[#Headers],[Gameweek 17]],FPL_Fixtures_Extract[#Headers],0)),3))</f>
        <v>BOU(H) 1-2</v>
      </c>
      <c r="S512" t="str">
        <f ca="1">IF(RIGHT(FPL_Combined[[#Headers],[Gameweek 18]],2)&lt;$B$622,INDEX(FPL_Results_Extract[Gameweek 18],MATCH($A512,FPL_Results_Extract[[Player]:[Player]],0)),INDEX(Team_Key[[Abbreviation]:[Abbreviation]],MATCH(LEFT(INDEX(FPL_Fixtures_Extract[],MATCH($A512,FPL_Fixtures_Extract[[Player]:[Player]],0),MATCH(FPL_Combined[[#Headers],[Gameweek 18]],FPL_Fixtures_Extract[#Headers],0)),LEN(INDEX(FPL_Fixtures_Extract[],MATCH($A512,FPL_Fixtures_Extract[[Player]:[Player]],0),MATCH(FPL_Combined[[#Headers],[Gameweek 18]],FPL_Fixtures_Extract[#Headers],0)))-4),Team_Key[[Full Name]:[Full Name]],0))&amp;RIGHT(INDEX(FPL_Fixtures_Extract[],MATCH($A512,FPL_Fixtures_Extract[[Player]:[Player]],0),MATCH(FPL_Combined[[#Headers],[Gameweek 18]],FPL_Fixtures_Extract[#Headers],0)),3))</f>
        <v>SWA(A) 0-1</v>
      </c>
      <c r="T512" t="str">
        <f ca="1">IF(RIGHT(FPL_Combined[[#Headers],[Gameweek 19]],2)&lt;$B$622,INDEX(FPL_Results_Extract[Gameweek 19],MATCH($A512,FPL_Results_Extract[[Player]:[Player]],0)),INDEX(Team_Key[[Abbreviation]:[Abbreviation]],MATCH(LEFT(INDEX(FPL_Fixtures_Extract[],MATCH($A512,FPL_Fixtures_Extract[[Player]:[Player]],0),MATCH(FPL_Combined[[#Headers],[Gameweek 19]],FPL_Fixtures_Extract[#Headers],0)),LEN(INDEX(FPL_Fixtures_Extract[],MATCH($A512,FPL_Fixtures_Extract[[Player]:[Player]],0),MATCH(FPL_Combined[[#Headers],[Gameweek 19]],FPL_Fixtures_Extract[#Headers],0)))-4),Team_Key[[Full Name]:[Full Name]],0))&amp;RIGHT(INDEX(FPL_Fixtures_Extract[],MATCH($A512,FPL_Fixtures_Extract[[Player]:[Player]],0),MATCH(FPL_Combined[[#Headers],[Gameweek 19]],FPL_Fixtures_Extract[#Headers],0)),3))</f>
        <v>NEW(H) 1-0</v>
      </c>
      <c r="U512" t="str">
        <f ca="1">IF(RIGHT(FPL_Combined[[#Headers],[Gameweek 20]],2)&lt;$B$622,INDEX(FPL_Results_Extract[Gameweek 20],MATCH($A512,FPL_Results_Extract[[Player]:[Player]],0)),INDEX(Team_Key[[Abbreviation]:[Abbreviation]],MATCH(LEFT(INDEX(FPL_Fixtures_Extract[],MATCH($A512,FPL_Fixtures_Extract[[Player]:[Player]],0),MATCH(FPL_Combined[[#Headers],[Gameweek 20]],FPL_Fixtures_Extract[#Headers],0)),LEN(INDEX(FPL_Fixtures_Extract[],MATCH($A512,FPL_Fixtures_Extract[[Player]:[Player]],0),MATCH(FPL_Combined[[#Headers],[Gameweek 20]],FPL_Fixtures_Extract[#Headers],0)))-4),Team_Key[[Full Name]:[Full Name]],0))&amp;RIGHT(INDEX(FPL_Fixtures_Extract[],MATCH($A512,FPL_Fixtures_Extract[[Player]:[Player]],0),MATCH(FPL_Combined[[#Headers],[Gameweek 20]],FPL_Fixtures_Extract[#Headers],0)),3))</f>
        <v>STK(H) 2-1</v>
      </c>
      <c r="V512" t="str">
        <f ca="1">IF(RIGHT(FPL_Combined[[#Headers],[Gameweek 21]],2)&lt;$B$622,INDEX(FPL_Results_Extract[Gameweek 21],MATCH($A512,FPL_Results_Extract[[Player]:[Player]],0)),INDEX(Team_Key[[Abbreviation]:[Abbreviation]],MATCH(LEFT(INDEX(FPL_Fixtures_Extract[],MATCH($A512,FPL_Fixtures_Extract[[Player]:[Player]],0),MATCH(FPL_Combined[[#Headers],[Gameweek 21]],FPL_Fixtures_Extract[#Headers],0)),LEN(INDEX(FPL_Fixtures_Extract[],MATCH($A512,FPL_Fixtures_Extract[[Player]:[Player]],0),MATCH(FPL_Combined[[#Headers],[Gameweek 21]],FPL_Fixtures_Extract[#Headers],0)))-4),Team_Key[[Full Name]:[Full Name]],0))&amp;RIGHT(INDEX(FPL_Fixtures_Extract[],MATCH($A512,FPL_Fixtures_Extract[[Player]:[Player]],0),MATCH(FPL_Combined[[#Headers],[Gameweek 21]],FPL_Fixtures_Extract[#Headers],0)),3))</f>
        <v>CHE(A) 2-2</v>
      </c>
      <c r="W512" t="str">
        <f ca="1">IF(RIGHT(FPL_Combined[[#Headers],[Gameweek 22]],2)&lt;$B$622,INDEX(FPL_Results_Extract[Gameweek 22],MATCH($A512,FPL_Results_Extract[[Player]:[Player]],0)),INDEX(Team_Key[[Abbreviation]:[Abbreviation]],MATCH(LEFT(INDEX(FPL_Fixtures_Extract[],MATCH($A512,FPL_Fixtures_Extract[[Player]:[Player]],0),MATCH(FPL_Combined[[#Headers],[Gameweek 22]],FPL_Fixtures_Extract[#Headers],0)),LEN(INDEX(FPL_Fixtures_Extract[],MATCH($A512,FPL_Fixtures_Extract[[Player]:[Player]],0),MATCH(FPL_Combined[[#Headers],[Gameweek 22]],FPL_Fixtures_Extract[#Headers],0)))-4),Team_Key[[Full Name]:[Full Name]],0))&amp;RIGHT(INDEX(FPL_Fixtures_Extract[],MATCH($A512,FPL_Fixtures_Extract[[Player]:[Player]],0),MATCH(FPL_Combined[[#Headers],[Gameweek 22]],FPL_Fixtures_Extract[#Headers],0)),3))</f>
        <v>SOU(A) 0-3</v>
      </c>
      <c r="X512" t="str">
        <f ca="1">IF(RIGHT(FPL_Combined[[#Headers],[Gameweek 23]],2)&lt;$B$622,INDEX(FPL_Results_Extract[Gameweek 23],MATCH($A512,FPL_Results_Extract[[Player]:[Player]],0)),INDEX(Team_Key[[Abbreviation]:[Abbreviation]],MATCH(LEFT(INDEX(FPL_Fixtures_Extract[],MATCH($A512,FPL_Fixtures_Extract[[Player]:[Player]],0),MATCH(FPL_Combined[[#Headers],[Gameweek 23]],FPL_Fixtures_Extract[#Headers],0)),LEN(INDEX(FPL_Fixtures_Extract[],MATCH($A512,FPL_Fixtures_Extract[[Player]:[Player]],0),MATCH(FPL_Combined[[#Headers],[Gameweek 23]],FPL_Fixtures_Extract[#Headers],0)))-4),Team_Key[[Full Name]:[Full Name]],0))&amp;RIGHT(INDEX(FPL_Fixtures_Extract[],MATCH($A512,FPL_Fixtures_Extract[[Player]:[Player]],0),MATCH(FPL_Combined[[#Headers],[Gameweek 23]],FPL_Fixtures_Extract[#Headers],0)),3))</f>
        <v>AVL(H) 0-0</v>
      </c>
      <c r="Y512" t="str">
        <f ca="1">IF(RIGHT(FPL_Combined[[#Headers],[Gameweek 24]],2)&lt;$B$622,INDEX(FPL_Results_Extract[Team],MATCH($A512,FPL_Results_Extract[[Player]:[Player]],0)),INDEX(Team_Key[[Abbreviation]:[Abbreviation]],MATCH(LEFT(INDEX(FPL_Fixtures_Extract[],MATCH($A512,FPL_Fixtures_Extract[[Player]:[Player]],0),MATCH(FPL_Combined[[#Headers],[Gameweek 24]],FPL_Fixtures_Extract[#Headers],0)),LEN(INDEX(FPL_Fixtures_Extract[],MATCH($A512,FPL_Fixtures_Extract[[Player]:[Player]],0),MATCH(FPL_Combined[[#Headers],[Gameweek 24]],FPL_Fixtures_Extract[#Headers],0)))-4),Team_Key[[Full Name]:[Full Name]],0))&amp;RIGHT(INDEX(FPL_Fixtures_Extract[],MATCH($A512,FPL_Fixtures_Extract[[Player]:[Player]],0),MATCH(FPL_Combined[[#Headers],[Gameweek 24]],FPL_Fixtures_Extract[#Headers],0)),3))</f>
        <v>WBA</v>
      </c>
      <c r="Z512" t="str">
        <f ca="1">IF(RIGHT(FPL_Combined[[#Headers],[Gameweek 25]],2)&lt;$B$622,INDEX(FPL_Results_Extract[Player],MATCH($A512,FPL_Results_Extract[[Player]:[Player]],0)),INDEX(Team_Key[[Abbreviation]:[Abbreviation]],MATCH(LEFT(INDEX(FPL_Fixtures_Extract[],MATCH($A512,FPL_Fixtures_Extract[[Player]:[Player]],0),MATCH(FPL_Combined[[#Headers],[Gameweek 25]],FPL_Fixtures_Extract[#Headers],0)),LEN(INDEX(FPL_Fixtures_Extract[],MATCH($A512,FPL_Fixtures_Extract[[Player]:[Player]],0),MATCH(FPL_Combined[[#Headers],[Gameweek 25]],FPL_Fixtures_Extract[#Headers],0)))-4),Team_Key[[Full Name]:[Full Name]],0))&amp;RIGHT(INDEX(FPL_Fixtures_Extract[],MATCH($A512,FPL_Fixtures_Extract[[Player]:[Player]],0),MATCH(FPL_Combined[[#Headers],[Gameweek 25]],FPL_Fixtures_Extract[#Headers],0)),3))</f>
        <v>Sessegnon</v>
      </c>
      <c r="AA512" t="str">
        <f ca="1">IF(RIGHT(FPL_Combined[[#Headers],[Gameweek 26]],2)&lt;$B$622,INDEX(FPL_Results_Extract[Gameweek 01],MATCH($A512,FPL_Results_Extract[[Player]:[Player]],0)),INDEX(Team_Key[[Abbreviation]:[Abbreviation]],MATCH(LEFT(INDEX(FPL_Fixtures_Extract[],MATCH($A512,FPL_Fixtures_Extract[[Player]:[Player]],0),MATCH(FPL_Combined[[#Headers],[Gameweek 26]],FPL_Fixtures_Extract[#Headers],0)),LEN(INDEX(FPL_Fixtures_Extract[],MATCH($A512,FPL_Fixtures_Extract[[Player]:[Player]],0),MATCH(FPL_Combined[[#Headers],[Gameweek 26]],FPL_Fixtures_Extract[#Headers],0)))-4),Team_Key[[Full Name]:[Full Name]],0))&amp;RIGHT(INDEX(FPL_Fixtures_Extract[],MATCH($A512,FPL_Fixtures_Extract[[Player]:[Player]],0),MATCH(FPL_Combined[[#Headers],[Gameweek 26]],FPL_Fixtures_Extract[#Headers],0)),3))</f>
        <v>MCI(H) 0-3</v>
      </c>
      <c r="AB512" t="str">
        <f ca="1">IF(RIGHT(FPL_Combined[[#Headers],[Gameweek 27]],2)&lt;$B$622,INDEX(FPL_Results_Extract[Gameweek 02],MATCH($A512,FPL_Results_Extract[[Player]:[Player]],0)),INDEX(Team_Key[[Abbreviation]:[Abbreviation]],MATCH(LEFT(INDEX(FPL_Fixtures_Extract[],MATCH($A512,FPL_Fixtures_Extract[[Player]:[Player]],0),MATCH(FPL_Combined[[#Headers],[Gameweek 27]],FPL_Fixtures_Extract[#Headers],0)),LEN(INDEX(FPL_Fixtures_Extract[],MATCH($A512,FPL_Fixtures_Extract[[Player]:[Player]],0),MATCH(FPL_Combined[[#Headers],[Gameweek 27]],FPL_Fixtures_Extract[#Headers],0)))-4),Team_Key[[Full Name]:[Full Name]],0))&amp;RIGHT(INDEX(FPL_Fixtures_Extract[],MATCH($A512,FPL_Fixtures_Extract[[Player]:[Player]],0),MATCH(FPL_Combined[[#Headers],[Gameweek 27]],FPL_Fixtures_Extract[#Headers],0)),3))</f>
        <v>WAT(A) 0-0</v>
      </c>
      <c r="AC512" t="str">
        <f ca="1">IF(RIGHT(FPL_Combined[[#Headers],[Gameweek 28]],2)&lt;$B$622,INDEX(FPL_Results_Extract[Gameweek 03],MATCH($A512,FPL_Results_Extract[[Player]:[Player]],0)),INDEX(Team_Key[[Abbreviation]:[Abbreviation]],MATCH(LEFT(INDEX(FPL_Fixtures_Extract[],MATCH($A512,FPL_Fixtures_Extract[[Player]:[Player]],0),MATCH(FPL_Combined[[#Headers],[Gameweek 28]],FPL_Fixtures_Extract[#Headers],0)),LEN(INDEX(FPL_Fixtures_Extract[],MATCH($A512,FPL_Fixtures_Extract[[Player]:[Player]],0),MATCH(FPL_Combined[[#Headers],[Gameweek 28]],FPL_Fixtures_Extract[#Headers],0)))-4),Team_Key[[Full Name]:[Full Name]],0))&amp;RIGHT(INDEX(FPL_Fixtures_Extract[],MATCH($A512,FPL_Fixtures_Extract[[Player]:[Player]],0),MATCH(FPL_Combined[[#Headers],[Gameweek 28]],FPL_Fixtures_Extract[#Headers],0)),3))</f>
        <v>CHE(H) 2-3</v>
      </c>
      <c r="AD512" t="str">
        <f ca="1">IF(RIGHT(FPL_Combined[[#Headers],[Gameweek 29]],2)&lt;$B$622,INDEX(FPL_Results_Extract[Gameweek 04],MATCH($A512,FPL_Results_Extract[[Player]:[Player]],0)),INDEX(Team_Key[[Abbreviation]:[Abbreviation]],MATCH(LEFT(INDEX(FPL_Fixtures_Extract[],MATCH($A512,FPL_Fixtures_Extract[[Player]:[Player]],0),MATCH(FPL_Combined[[#Headers],[Gameweek 29]],FPL_Fixtures_Extract[#Headers],0)),LEN(INDEX(FPL_Fixtures_Extract[],MATCH($A512,FPL_Fixtures_Extract[[Player]:[Player]],0),MATCH(FPL_Combined[[#Headers],[Gameweek 29]],FPL_Fixtures_Extract[#Headers],0)))-4),Team_Key[[Full Name]:[Full Name]],0))&amp;RIGHT(INDEX(FPL_Fixtures_Extract[],MATCH($A512,FPL_Fixtures_Extract[[Player]:[Player]],0),MATCH(FPL_Combined[[#Headers],[Gameweek 29]],FPL_Fixtures_Extract[#Headers],0)),3))</f>
        <v>MUN(H)</v>
      </c>
      <c r="AE512" t="str">
        <f ca="1">IF(RIGHT(FPL_Combined[[#Headers],[Gameweek 30]],2)&lt;$B$622,INDEX(FPL_Results_Extract[Gameweek 05],MATCH($A512,FPL_Results_Extract[[Player]:[Player]],0)),INDEX(Team_Key[[Abbreviation]:[Abbreviation]],MATCH(LEFT(INDEX(FPL_Fixtures_Extract[],MATCH($A512,FPL_Fixtures_Extract[[Player]:[Player]],0),MATCH(FPL_Combined[[#Headers],[Gameweek 30]],FPL_Fixtures_Extract[#Headers],0)),LEN(INDEX(FPL_Fixtures_Extract[],MATCH($A512,FPL_Fixtures_Extract[[Player]:[Player]],0),MATCH(FPL_Combined[[#Headers],[Gameweek 30]],FPL_Fixtures_Extract[#Headers],0)))-4),Team_Key[[Full Name]:[Full Name]],0))&amp;RIGHT(INDEX(FPL_Fixtures_Extract[],MATCH($A512,FPL_Fixtures_Extract[[Player]:[Player]],0),MATCH(FPL_Combined[[#Headers],[Gameweek 30]],FPL_Fixtures_Extract[#Headers],0)),3))</f>
        <v>ARS(A)</v>
      </c>
      <c r="AF512" t="str">
        <f ca="1">IF(RIGHT(FPL_Combined[[#Headers],[Gameweek 31]],2)&lt;$B$622,INDEX(FPL_Results_Extract[Gameweek 06],MATCH($A512,FPL_Results_Extract[[Player]:[Player]],0)),INDEX(Team_Key[[Abbreviation]:[Abbreviation]],MATCH(LEFT(INDEX(FPL_Fixtures_Extract[],MATCH($A512,FPL_Fixtures_Extract[[Player]:[Player]],0),MATCH(FPL_Combined[[#Headers],[Gameweek 31]],FPL_Fixtures_Extract[#Headers],0)),LEN(INDEX(FPL_Fixtures_Extract[],MATCH($A512,FPL_Fixtures_Extract[[Player]:[Player]],0),MATCH(FPL_Combined[[#Headers],[Gameweek 31]],FPL_Fixtures_Extract[#Headers],0)))-4),Team_Key[[Full Name]:[Full Name]],0))&amp;RIGHT(INDEX(FPL_Fixtures_Extract[],MATCH($A512,FPL_Fixtures_Extract[[Player]:[Player]],0),MATCH(FPL_Combined[[#Headers],[Gameweek 31]],FPL_Fixtures_Extract[#Headers],0)),3))</f>
        <v>NOR(H)</v>
      </c>
      <c r="AG512" t="str">
        <f ca="1">IF(RIGHT(FPL_Combined[[#Headers],[Gameweek 32]],2)&lt;$B$622,INDEX(FPL_Results_Extract[Gameweek 07],MATCH($A512,FPL_Results_Extract[[Player]:[Player]],0)),INDEX(Team_Key[[Abbreviation]:[Abbreviation]],MATCH(LEFT(INDEX(FPL_Fixtures_Extract[],MATCH($A512,FPL_Fixtures_Extract[[Player]:[Player]],0),MATCH(FPL_Combined[[#Headers],[Gameweek 32]],FPL_Fixtures_Extract[#Headers],0)),LEN(INDEX(FPL_Fixtures_Extract[],MATCH($A512,FPL_Fixtures_Extract[[Player]:[Player]],0),MATCH(FPL_Combined[[#Headers],[Gameweek 32]],FPL_Fixtures_Extract[#Headers],0)))-4),Team_Key[[Full Name]:[Full Name]],0))&amp;RIGHT(INDEX(FPL_Fixtures_Extract[],MATCH($A512,FPL_Fixtures_Extract[[Player]:[Player]],0),MATCH(FPL_Combined[[#Headers],[Gameweek 32]],FPL_Fixtures_Extract[#Headers],0)),3))</f>
        <v>SUN(A)</v>
      </c>
      <c r="AH512" t="str">
        <f ca="1">IF(RIGHT(FPL_Combined[[#Headers],[Gameweek 33]],2)&lt;$B$622,INDEX(FPL_Results_Extract[Gameweek 08],MATCH($A512,FPL_Results_Extract[[Player]:[Player]],0)),INDEX(Team_Key[[Abbreviation]:[Abbreviation]],MATCH(LEFT(INDEX(FPL_Fixtures_Extract[],MATCH($A512,FPL_Fixtures_Extract[[Player]:[Player]],0),MATCH(FPL_Combined[[#Headers],[Gameweek 33]],FPL_Fixtures_Extract[#Headers],0)),LEN(INDEX(FPL_Fixtures_Extract[],MATCH($A512,FPL_Fixtures_Extract[[Player]:[Player]],0),MATCH(FPL_Combined[[#Headers],[Gameweek 33]],FPL_Fixtures_Extract[#Headers],0)))-4),Team_Key[[Full Name]:[Full Name]],0))&amp;RIGHT(INDEX(FPL_Fixtures_Extract[],MATCH($A512,FPL_Fixtures_Extract[[Player]:[Player]],0),MATCH(FPL_Combined[[#Headers],[Gameweek 33]],FPL_Fixtures_Extract[#Headers],0)),3))</f>
        <v>MCI(A)</v>
      </c>
      <c r="AI512" t="str">
        <f ca="1">IF(RIGHT(FPL_Combined[[#Headers],[Gameweek 34]],2)&lt;$B$622,INDEX(FPL_Results_Extract[Gameweek 09],MATCH($A512,FPL_Results_Extract[[Player]:[Player]],0)),INDEX(Team_Key[[Abbreviation]:[Abbreviation]],MATCH(LEFT(INDEX(FPL_Fixtures_Extract[],MATCH($A512,FPL_Fixtures_Extract[[Player]:[Player]],0),MATCH(FPL_Combined[[#Headers],[Gameweek 34]],FPL_Fixtures_Extract[#Headers],0)),LEN(INDEX(FPL_Fixtures_Extract[],MATCH($A512,FPL_Fixtures_Extract[[Player]:[Player]],0),MATCH(FPL_Combined[[#Headers],[Gameweek 34]],FPL_Fixtures_Extract[#Headers],0)))-4),Team_Key[[Full Name]:[Full Name]],0))&amp;RIGHT(INDEX(FPL_Fixtures_Extract[],MATCH($A512,FPL_Fixtures_Extract[[Player]:[Player]],0),MATCH(FPL_Combined[[#Headers],[Gameweek 34]],FPL_Fixtures_Extract[#Headers],0)),3))</f>
        <v>WAT(H)</v>
      </c>
      <c r="AJ512" t="str">
        <f ca="1">IF(RIGHT(FPL_Combined[[#Headers],[Gameweek 35]],2)&lt;$B$622,INDEX(FPL_Results_Extract[Gameweek 10],MATCH($A512,FPL_Results_Extract[[Player]:[Player]],0)),INDEX(Team_Key[[Abbreviation]:[Abbreviation]],MATCH(LEFT(INDEX(FPL_Fixtures_Extract[],MATCH($A512,FPL_Fixtures_Extract[[Player]:[Player]],0),MATCH(FPL_Combined[[#Headers],[Gameweek 35]],FPL_Fixtures_Extract[#Headers],0)),LEN(INDEX(FPL_Fixtures_Extract[],MATCH($A512,FPL_Fixtures_Extract[[Player]:[Player]],0),MATCH(FPL_Combined[[#Headers],[Gameweek 35]],FPL_Fixtures_Extract[#Headers],0)))-4),Team_Key[[Full Name]:[Full Name]],0))&amp;RIGHT(INDEX(FPL_Fixtures_Extract[],MATCH($A512,FPL_Fixtures_Extract[[Player]:[Player]],0),MATCH(FPL_Combined[[#Headers],[Gameweek 35]],FPL_Fixtures_Extract[#Headers],0)),3))</f>
        <v>TOT(A)</v>
      </c>
      <c r="AK512" t="str">
        <f ca="1">IF(RIGHT(FPL_Combined[[#Headers],[Gameweek 36]],2)&lt;$B$622,INDEX(FPL_Results_Extract[Gameweek 11],MATCH($A512,FPL_Results_Extract[[Player]:[Player]],0)),INDEX(Team_Key[[Abbreviation]:[Abbreviation]],MATCH(LEFT(INDEX(FPL_Fixtures_Extract[],MATCH($A512,FPL_Fixtures_Extract[[Player]:[Player]],0),MATCH(FPL_Combined[[#Headers],[Gameweek 36]],FPL_Fixtures_Extract[#Headers],0)),LEN(INDEX(FPL_Fixtures_Extract[],MATCH($A512,FPL_Fixtures_Extract[[Player]:[Player]],0),MATCH(FPL_Combined[[#Headers],[Gameweek 36]],FPL_Fixtures_Extract[#Headers],0)))-4),Team_Key[[Full Name]:[Full Name]],0))&amp;RIGHT(INDEX(FPL_Fixtures_Extract[],MATCH($A512,FPL_Fixtures_Extract[[Player]:[Player]],0),MATCH(FPL_Combined[[#Headers],[Gameweek 36]],FPL_Fixtures_Extract[#Headers],0)),3))</f>
        <v>WHU(H)</v>
      </c>
      <c r="AL512" t="str">
        <f ca="1">IF(RIGHT(FPL_Combined[[#Headers],[Gameweek 37]],2)&lt;$B$622,INDEX(FPL_Results_Extract[Gameweek 12],MATCH($A512,FPL_Results_Extract[[Player]:[Player]],0)),INDEX(Team_Key[[Abbreviation]:[Abbreviation]],MATCH(LEFT(INDEX(FPL_Fixtures_Extract[],MATCH($A512,FPL_Fixtures_Extract[[Player]:[Player]],0),MATCH(FPL_Combined[[#Headers],[Gameweek 37]],FPL_Fixtures_Extract[#Headers],0)),LEN(INDEX(FPL_Fixtures_Extract[],MATCH($A512,FPL_Fixtures_Extract[[Player]:[Player]],0),MATCH(FPL_Combined[[#Headers],[Gameweek 37]],FPL_Fixtures_Extract[#Headers],0)))-4),Team_Key[[Full Name]:[Full Name]],0))&amp;RIGHT(INDEX(FPL_Fixtures_Extract[],MATCH($A512,FPL_Fixtures_Extract[[Player]:[Player]],0),MATCH(FPL_Combined[[#Headers],[Gameweek 37]],FPL_Fixtures_Extract[#Headers],0)),3))</f>
        <v>BOU(A)</v>
      </c>
      <c r="AM512" t="str">
        <f ca="1">IF(RIGHT(FPL_Combined[[#Headers],[Gameweek 38]],2)&lt;$B$622,INDEX(FPL_Results_Extract[Gameweek 13],MATCH($A512,FPL_Results_Extract[[Player]:[Player]],0)),INDEX(Team_Key[[Abbreviation]:[Abbreviation]],MATCH(LEFT(INDEX(FPL_Fixtures_Extract[],MATCH($A512,FPL_Fixtures_Extract[[Player]:[Player]],0),MATCH(FPL_Combined[[#Headers],[Gameweek 38]],FPL_Fixtures_Extract[#Headers],0)),LEN(INDEX(FPL_Fixtures_Extract[],MATCH($A512,FPL_Fixtures_Extract[[Player]:[Player]],0),MATCH(FPL_Combined[[#Headers],[Gameweek 38]],FPL_Fixtures_Extract[#Headers],0)))-4),Team_Key[[Full Name]:[Full Name]],0))&amp;RIGHT(INDEX(FPL_Fixtures_Extract[],MATCH($A512,FPL_Fixtures_Extract[[Player]:[Player]],0),MATCH(FPL_Combined[[#Headers],[Gameweek 38]],FPL_Fixtures_Extract[#Headers],0)),3))</f>
        <v>LIV(H)</v>
      </c>
    </row>
    <row r="513" spans="1:39" x14ac:dyDescent="0.45">
      <c r="A513" t="s">
        <v>665</v>
      </c>
      <c r="B513" t="str">
        <f ca="1">IF(RIGHT(FPL_Combined[[#Headers],[Gameweek 01]],2)&lt;$B$622,INDEX(FPL_Results_Extract[Gameweek 01],MATCH($A513,FPL_Results_Extract[[Player]:[Player]],0)),INDEX(Team_Key[[Abbreviation]:[Abbreviation]],MATCH(LEFT(INDEX(FPL_Fixtures_Extract[],MATCH($A513,FPL_Fixtures_Extract[[Player]:[Player]],0),MATCH(FPL_Combined[[#Headers],[Gameweek 01]],FPL_Fixtures_Extract[#Headers],0)),LEN(INDEX(FPL_Fixtures_Extract[],MATCH($A513,FPL_Fixtures_Extract[[Player]:[Player]],0),MATCH(FPL_Combined[[#Headers],[Gameweek 01]],FPL_Fixtures_Extract[#Headers],0)))-4),Team_Key[[Full Name]:[Full Name]],0))&amp;RIGHT(INDEX(FPL_Fixtures_Extract[],MATCH($A513,FPL_Fixtures_Extract[[Player]:[Player]],0),MATCH(FPL_Combined[[#Headers],[Gameweek 01]],FPL_Fixtures_Extract[#Headers],0)),3))</f>
        <v>N/A</v>
      </c>
      <c r="C513" t="str">
        <f ca="1">IF(RIGHT(FPL_Combined[[#Headers],[Gameweek 02]],2)&lt;$B$622,INDEX(FPL_Results_Extract[Gameweek 02],MATCH($A513,FPL_Results_Extract[[Player]:[Player]],0)),INDEX(Team_Key[[Abbreviation]:[Abbreviation]],MATCH(LEFT(INDEX(FPL_Fixtures_Extract[],MATCH($A513,FPL_Fixtures_Extract[[Player]:[Player]],0),MATCH(FPL_Combined[[#Headers],[Gameweek 02]],FPL_Fixtures_Extract[#Headers],0)),LEN(INDEX(FPL_Fixtures_Extract[],MATCH($A513,FPL_Fixtures_Extract[[Player]:[Player]],0),MATCH(FPL_Combined[[#Headers],[Gameweek 02]],FPL_Fixtures_Extract[#Headers],0)))-4),Team_Key[[Full Name]:[Full Name]],0))&amp;RIGHT(INDEX(FPL_Fixtures_Extract[],MATCH($A513,FPL_Fixtures_Extract[[Player]:[Player]],0),MATCH(FPL_Combined[[#Headers],[Gameweek 02]],FPL_Fixtures_Extract[#Headers],0)),3))</f>
        <v>TOT(A) 2-2</v>
      </c>
      <c r="D513" t="str">
        <f ca="1">IF(RIGHT(FPL_Combined[[#Headers],[Gameweek 03]],2)&lt;$B$622,INDEX(FPL_Results_Extract[Gameweek 03],MATCH($A513,FPL_Results_Extract[[Player]:[Player]],0)),INDEX(Team_Key[[Abbreviation]:[Abbreviation]],MATCH(LEFT(INDEX(FPL_Fixtures_Extract[],MATCH($A513,FPL_Fixtures_Extract[[Player]:[Player]],0),MATCH(FPL_Combined[[#Headers],[Gameweek 03]],FPL_Fixtures_Extract[#Headers],0)),LEN(INDEX(FPL_Fixtures_Extract[],MATCH($A513,FPL_Fixtures_Extract[[Player]:[Player]],0),MATCH(FPL_Combined[[#Headers],[Gameweek 03]],FPL_Fixtures_Extract[#Headers],0)))-4),Team_Key[[Full Name]:[Full Name]],0))&amp;RIGHT(INDEX(FPL_Fixtures_Extract[],MATCH($A513,FPL_Fixtures_Extract[[Player]:[Player]],0),MATCH(FPL_Combined[[#Headers],[Gameweek 03]],FPL_Fixtures_Extract[#Headers],0)),3))</f>
        <v>NOR(A) 1-1</v>
      </c>
      <c r="E513" t="str">
        <f ca="1">IF(RIGHT(FPL_Combined[[#Headers],[Gameweek 04]],2)&lt;$B$622,INDEX(FPL_Results_Extract[Gameweek 04],MATCH($A513,FPL_Results_Extract[[Player]:[Player]],0)),INDEX(Team_Key[[Abbreviation]:[Abbreviation]],MATCH(LEFT(INDEX(FPL_Fixtures_Extract[],MATCH($A513,FPL_Fixtures_Extract[[Player]:[Player]],0),MATCH(FPL_Combined[[#Headers],[Gameweek 04]],FPL_Fixtures_Extract[#Headers],0)),LEN(INDEX(FPL_Fixtures_Extract[],MATCH($A513,FPL_Fixtures_Extract[[Player]:[Player]],0),MATCH(FPL_Combined[[#Headers],[Gameweek 04]],FPL_Fixtures_Extract[#Headers],0)))-4),Team_Key[[Full Name]:[Full Name]],0))&amp;RIGHT(INDEX(FPL_Fixtures_Extract[],MATCH($A513,FPL_Fixtures_Extract[[Player]:[Player]],0),MATCH(FPL_Combined[[#Headers],[Gameweek 04]],FPL_Fixtures_Extract[#Headers],0)),3))</f>
        <v>WBA(H) 0-1</v>
      </c>
      <c r="F513" t="str">
        <f ca="1">IF(RIGHT(FPL_Combined[[#Headers],[Gameweek 05]],2)&lt;$B$622,INDEX(FPL_Results_Extract[Gameweek 05],MATCH($A513,FPL_Results_Extract[[Player]:[Player]],0)),INDEX(Team_Key[[Abbreviation]:[Abbreviation]],MATCH(LEFT(INDEX(FPL_Fixtures_Extract[],MATCH($A513,FPL_Fixtures_Extract[[Player]:[Player]],0),MATCH(FPL_Combined[[#Headers],[Gameweek 05]],FPL_Fixtures_Extract[#Headers],0)),LEN(INDEX(FPL_Fixtures_Extract[],MATCH($A513,FPL_Fixtures_Extract[[Player]:[Player]],0),MATCH(FPL_Combined[[#Headers],[Gameweek 05]],FPL_Fixtures_Extract[#Headers],0)))-4),Team_Key[[Full Name]:[Full Name]],0))&amp;RIGHT(INDEX(FPL_Fixtures_Extract[],MATCH($A513,FPL_Fixtures_Extract[[Player]:[Player]],0),MATCH(FPL_Combined[[#Headers],[Gameweek 05]],FPL_Fixtures_Extract[#Headers],0)),3))</f>
        <v>ARS(A) 0-2</v>
      </c>
      <c r="G513" t="str">
        <f ca="1">IF(RIGHT(FPL_Combined[[#Headers],[Gameweek 06]],2)&lt;$B$622,INDEX(FPL_Results_Extract[Gameweek 06],MATCH($A513,FPL_Results_Extract[[Player]:[Player]],0)),INDEX(Team_Key[[Abbreviation]:[Abbreviation]],MATCH(LEFT(INDEX(FPL_Fixtures_Extract[],MATCH($A513,FPL_Fixtures_Extract[[Player]:[Player]],0),MATCH(FPL_Combined[[#Headers],[Gameweek 06]],FPL_Fixtures_Extract[#Headers],0)),LEN(INDEX(FPL_Fixtures_Extract[],MATCH($A513,FPL_Fixtures_Extract[[Player]:[Player]],0),MATCH(FPL_Combined[[#Headers],[Gameweek 06]],FPL_Fixtures_Extract[#Headers],0)))-4),Team_Key[[Full Name]:[Full Name]],0))&amp;RIGHT(INDEX(FPL_Fixtures_Extract[],MATCH($A513,FPL_Fixtures_Extract[[Player]:[Player]],0),MATCH(FPL_Combined[[#Headers],[Gameweek 06]],FPL_Fixtures_Extract[#Headers],0)),3))</f>
        <v>LEI(H) 2-2</v>
      </c>
      <c r="H513" t="str">
        <f ca="1">IF(RIGHT(FPL_Combined[[#Headers],[Gameweek 07]],2)&lt;$B$622,INDEX(FPL_Results_Extract[Gameweek 07],MATCH($A513,FPL_Results_Extract[[Player]:[Player]],0)),INDEX(Team_Key[[Abbreviation]:[Abbreviation]],MATCH(LEFT(INDEX(FPL_Fixtures_Extract[],MATCH($A513,FPL_Fixtures_Extract[[Player]:[Player]],0),MATCH(FPL_Combined[[#Headers],[Gameweek 07]],FPL_Fixtures_Extract[#Headers],0)),LEN(INDEX(FPL_Fixtures_Extract[],MATCH($A513,FPL_Fixtures_Extract[[Player]:[Player]],0),MATCH(FPL_Combined[[#Headers],[Gameweek 07]],FPL_Fixtures_Extract[#Headers],0)))-4),Team_Key[[Full Name]:[Full Name]],0))&amp;RIGHT(INDEX(FPL_Fixtures_Extract[],MATCH($A513,FPL_Fixtures_Extract[[Player]:[Player]],0),MATCH(FPL_Combined[[#Headers],[Gameweek 07]],FPL_Fixtures_Extract[#Headers],0)),3))</f>
        <v>BOU(H) 2-1</v>
      </c>
      <c r="I513" t="str">
        <f ca="1">IF(RIGHT(FPL_Combined[[#Headers],[Gameweek 08]],2)&lt;$B$622,INDEX(FPL_Results_Extract[Gameweek 08],MATCH($A513,FPL_Results_Extract[[Player]:[Player]],0)),INDEX(Team_Key[[Abbreviation]:[Abbreviation]],MATCH(LEFT(INDEX(FPL_Fixtures_Extract[],MATCH($A513,FPL_Fixtures_Extract[[Player]:[Player]],0),MATCH(FPL_Combined[[#Headers],[Gameweek 08]],FPL_Fixtures_Extract[#Headers],0)),LEN(INDEX(FPL_Fixtures_Extract[],MATCH($A513,FPL_Fixtures_Extract[[Player]:[Player]],0),MATCH(FPL_Combined[[#Headers],[Gameweek 08]],FPL_Fixtures_Extract[#Headers],0)))-4),Team_Key[[Full Name]:[Full Name]],0))&amp;RIGHT(INDEX(FPL_Fixtures_Extract[],MATCH($A513,FPL_Fixtures_Extract[[Player]:[Player]],0),MATCH(FPL_Combined[[#Headers],[Gameweek 08]],FPL_Fixtures_Extract[#Headers],0)),3))</f>
        <v>AVL(A) 1-0</v>
      </c>
      <c r="J513" t="str">
        <f ca="1">IF(RIGHT(FPL_Combined[[#Headers],[Gameweek 09]],2)&lt;$B$622,INDEX(FPL_Results_Extract[Gameweek 09],MATCH($A513,FPL_Results_Extract[[Player]:[Player]],0)),INDEX(Team_Key[[Abbreviation]:[Abbreviation]],MATCH(LEFT(INDEX(FPL_Fixtures_Extract[],MATCH($A513,FPL_Fixtures_Extract[[Player]:[Player]],0),MATCH(FPL_Combined[[#Headers],[Gameweek 09]],FPL_Fixtures_Extract[#Headers],0)),LEN(INDEX(FPL_Fixtures_Extract[],MATCH($A513,FPL_Fixtures_Extract[[Player]:[Player]],0),MATCH(FPL_Combined[[#Headers],[Gameweek 09]],FPL_Fixtures_Extract[#Headers],0)))-4),Team_Key[[Full Name]:[Full Name]],0))&amp;RIGHT(INDEX(FPL_Fixtures_Extract[],MATCH($A513,FPL_Fixtures_Extract[[Player]:[Player]],0),MATCH(FPL_Combined[[#Headers],[Gameweek 09]],FPL_Fixtures_Extract[#Headers],0)),3))</f>
        <v>SWA(A) 1-0</v>
      </c>
      <c r="K513" t="str">
        <f ca="1">IF(RIGHT(FPL_Combined[[#Headers],[Gameweek 10]],2)&lt;$B$622,INDEX(FPL_Results_Extract[Gameweek 10],MATCH($A513,FPL_Results_Extract[[Player]:[Player]],0)),INDEX(Team_Key[[Abbreviation]:[Abbreviation]],MATCH(LEFT(INDEX(FPL_Fixtures_Extract[],MATCH($A513,FPL_Fixtures_Extract[[Player]:[Player]],0),MATCH(FPL_Combined[[#Headers],[Gameweek 10]],FPL_Fixtures_Extract[#Headers],0)),LEN(INDEX(FPL_Fixtures_Extract[],MATCH($A513,FPL_Fixtures_Extract[[Player]:[Player]],0),MATCH(FPL_Combined[[#Headers],[Gameweek 10]],FPL_Fixtures_Extract[#Headers],0)))-4),Team_Key[[Full Name]:[Full Name]],0))&amp;RIGHT(INDEX(FPL_Fixtures_Extract[],MATCH($A513,FPL_Fixtures_Extract[[Player]:[Player]],0),MATCH(FPL_Combined[[#Headers],[Gameweek 10]],FPL_Fixtures_Extract[#Headers],0)),3))</f>
        <v>WAT(H) 0-2</v>
      </c>
      <c r="L513" t="str">
        <f ca="1">IF(RIGHT(FPL_Combined[[#Headers],[Gameweek 11]],2)&lt;$B$622,INDEX(FPL_Results_Extract[Gameweek 11],MATCH($A513,FPL_Results_Extract[[Player]:[Player]],0)),INDEX(Team_Key[[Abbreviation]:[Abbreviation]],MATCH(LEFT(INDEX(FPL_Fixtures_Extract[],MATCH($A513,FPL_Fixtures_Extract[[Player]:[Player]],0),MATCH(FPL_Combined[[#Headers],[Gameweek 11]],FPL_Fixtures_Extract[#Headers],0)),LEN(INDEX(FPL_Fixtures_Extract[],MATCH($A513,FPL_Fixtures_Extract[[Player]:[Player]],0),MATCH(FPL_Combined[[#Headers],[Gameweek 11]],FPL_Fixtures_Extract[#Headers],0)))-4),Team_Key[[Full Name]:[Full Name]],0))&amp;RIGHT(INDEX(FPL_Fixtures_Extract[],MATCH($A513,FPL_Fixtures_Extract[[Player]:[Player]],0),MATCH(FPL_Combined[[#Headers],[Gameweek 11]],FPL_Fixtures_Extract[#Headers],0)),3))</f>
        <v>NEW(A) 0-0</v>
      </c>
      <c r="M513" t="str">
        <f ca="1">IF(RIGHT(FPL_Combined[[#Headers],[Gameweek 12]],2)&lt;$B$622,INDEX(FPL_Results_Extract[Gameweek 12],MATCH($A513,FPL_Results_Extract[[Player]:[Player]],0)),INDEX(Team_Key[[Abbreviation]:[Abbreviation]],MATCH(LEFT(INDEX(FPL_Fixtures_Extract[],MATCH($A513,FPL_Fixtures_Extract[[Player]:[Player]],0),MATCH(FPL_Combined[[#Headers],[Gameweek 12]],FPL_Fixtures_Extract[#Headers],0)),LEN(INDEX(FPL_Fixtures_Extract[],MATCH($A513,FPL_Fixtures_Extract[[Player]:[Player]],0),MATCH(FPL_Combined[[#Headers],[Gameweek 12]],FPL_Fixtures_Extract[#Headers],0)))-4),Team_Key[[Full Name]:[Full Name]],0))&amp;RIGHT(INDEX(FPL_Fixtures_Extract[],MATCH($A513,FPL_Fixtures_Extract[[Player]:[Player]],0),MATCH(FPL_Combined[[#Headers],[Gameweek 12]],FPL_Fixtures_Extract[#Headers],0)),3))</f>
        <v>CHE(H) 1-0</v>
      </c>
      <c r="N513" t="str">
        <f ca="1">IF(RIGHT(FPL_Combined[[#Headers],[Gameweek 13]],2)&lt;$B$622,INDEX(FPL_Results_Extract[Gameweek 13],MATCH($A513,FPL_Results_Extract[[Player]:[Player]],0)),INDEX(Team_Key[[Abbreviation]:[Abbreviation]],MATCH(LEFT(INDEX(FPL_Fixtures_Extract[],MATCH($A513,FPL_Fixtures_Extract[[Player]:[Player]],0),MATCH(FPL_Combined[[#Headers],[Gameweek 13]],FPL_Fixtures_Extract[#Headers],0)),LEN(INDEX(FPL_Fixtures_Extract[],MATCH($A513,FPL_Fixtures_Extract[[Player]:[Player]],0),MATCH(FPL_Combined[[#Headers],[Gameweek 13]],FPL_Fixtures_Extract[#Headers],0)))-4),Team_Key[[Full Name]:[Full Name]],0))&amp;RIGHT(INDEX(FPL_Fixtures_Extract[],MATCH($A513,FPL_Fixtures_Extract[[Player]:[Player]],0),MATCH(FPL_Combined[[#Headers],[Gameweek 13]],FPL_Fixtures_Extract[#Headers],0)),3))</f>
        <v>SOU(A) 1-0</v>
      </c>
      <c r="O513" t="str">
        <f ca="1">IF(RIGHT(FPL_Combined[[#Headers],[Gameweek 14]],2)&lt;$B$622,INDEX(FPL_Results_Extract[Gameweek 14],MATCH($A513,FPL_Results_Extract[[Player]:[Player]],0)),INDEX(Team_Key[[Abbreviation]:[Abbreviation]],MATCH(LEFT(INDEX(FPL_Fixtures_Extract[],MATCH($A513,FPL_Fixtures_Extract[[Player]:[Player]],0),MATCH(FPL_Combined[[#Headers],[Gameweek 14]],FPL_Fixtures_Extract[#Headers],0)),LEN(INDEX(FPL_Fixtures_Extract[],MATCH($A513,FPL_Fixtures_Extract[[Player]:[Player]],0),MATCH(FPL_Combined[[#Headers],[Gameweek 14]],FPL_Fixtures_Extract[#Headers],0)))-4),Team_Key[[Full Name]:[Full Name]],0))&amp;RIGHT(INDEX(FPL_Fixtures_Extract[],MATCH($A513,FPL_Fixtures_Extract[[Player]:[Player]],0),MATCH(FPL_Combined[[#Headers],[Gameweek 14]],FPL_Fixtures_Extract[#Headers],0)),3))</f>
        <v>SUN(A) 0-2</v>
      </c>
      <c r="P513" t="str">
        <f ca="1">IF(RIGHT(FPL_Combined[[#Headers],[Gameweek 15]],2)&lt;$B$622,INDEX(FPL_Results_Extract[Gameweek 15],MATCH($A513,FPL_Results_Extract[[Player]:[Player]],0)),INDEX(Team_Key[[Abbreviation]:[Abbreviation]],MATCH(LEFT(INDEX(FPL_Fixtures_Extract[],MATCH($A513,FPL_Fixtures_Extract[[Player]:[Player]],0),MATCH(FPL_Combined[[#Headers],[Gameweek 15]],FPL_Fixtures_Extract[#Headers],0)),LEN(INDEX(FPL_Fixtures_Extract[],MATCH($A513,FPL_Fixtures_Extract[[Player]:[Player]],0),MATCH(FPL_Combined[[#Headers],[Gameweek 15]],FPL_Fixtures_Extract[#Headers],0)))-4),Team_Key[[Full Name]:[Full Name]],0))&amp;RIGHT(INDEX(FPL_Fixtures_Extract[],MATCH($A513,FPL_Fixtures_Extract[[Player]:[Player]],0),MATCH(FPL_Combined[[#Headers],[Gameweek 15]],FPL_Fixtures_Extract[#Headers],0)),3))</f>
        <v>MCI(H) 2-0</v>
      </c>
      <c r="Q513" t="str">
        <f ca="1">IF(RIGHT(FPL_Combined[[#Headers],[Gameweek 16]],2)&lt;$B$622,INDEX(FPL_Results_Extract[Gameweek 16],MATCH($A513,FPL_Results_Extract[[Player]:[Player]],0)),INDEX(Team_Key[[Abbreviation]:[Abbreviation]],MATCH(LEFT(INDEX(FPL_Fixtures_Extract[],MATCH($A513,FPL_Fixtures_Extract[[Player]:[Player]],0),MATCH(FPL_Combined[[#Headers],[Gameweek 16]],FPL_Fixtures_Extract[#Headers],0)),LEN(INDEX(FPL_Fixtures_Extract[],MATCH($A513,FPL_Fixtures_Extract[[Player]:[Player]],0),MATCH(FPL_Combined[[#Headers],[Gameweek 16]],FPL_Fixtures_Extract[#Headers],0)))-4),Team_Key[[Full Name]:[Full Name]],0))&amp;RIGHT(INDEX(FPL_Fixtures_Extract[],MATCH($A513,FPL_Fixtures_Extract[[Player]:[Player]],0),MATCH(FPL_Combined[[#Headers],[Gameweek 16]],FPL_Fixtures_Extract[#Headers],0)),3))</f>
        <v>WHU(A) 0-0</v>
      </c>
      <c r="R513" t="str">
        <f ca="1">IF(RIGHT(FPL_Combined[[#Headers],[Gameweek 17]],2)&lt;$B$622,INDEX(FPL_Results_Extract[Gameweek 17],MATCH($A513,FPL_Results_Extract[[Player]:[Player]],0)),INDEX(Team_Key[[Abbreviation]:[Abbreviation]],MATCH(LEFT(INDEX(FPL_Fixtures_Extract[],MATCH($A513,FPL_Fixtures_Extract[[Player]:[Player]],0),MATCH(FPL_Combined[[#Headers],[Gameweek 17]],FPL_Fixtures_Extract[#Headers],0)),LEN(INDEX(FPL_Fixtures_Extract[],MATCH($A513,FPL_Fixtures_Extract[[Player]:[Player]],0),MATCH(FPL_Combined[[#Headers],[Gameweek 17]],FPL_Fixtures_Extract[#Headers],0)))-4),Team_Key[[Full Name]:[Full Name]],0))&amp;RIGHT(INDEX(FPL_Fixtures_Extract[],MATCH($A513,FPL_Fixtures_Extract[[Player]:[Player]],0),MATCH(FPL_Combined[[#Headers],[Gameweek 17]],FPL_Fixtures_Extract[#Headers],0)),3))</f>
        <v>CRY(H) 1-2</v>
      </c>
      <c r="S513" t="str">
        <f ca="1">IF(RIGHT(FPL_Combined[[#Headers],[Gameweek 18]],2)&lt;$B$622,INDEX(FPL_Results_Extract[Gameweek 18],MATCH($A513,FPL_Results_Extract[[Player]:[Player]],0)),INDEX(Team_Key[[Abbreviation]:[Abbreviation]],MATCH(LEFT(INDEX(FPL_Fixtures_Extract[],MATCH($A513,FPL_Fixtures_Extract[[Player]:[Player]],0),MATCH(FPL_Combined[[#Headers],[Gameweek 18]],FPL_Fixtures_Extract[#Headers],0)),LEN(INDEX(FPL_Fixtures_Extract[],MATCH($A513,FPL_Fixtures_Extract[[Player]:[Player]],0),MATCH(FPL_Combined[[#Headers],[Gameweek 18]],FPL_Fixtures_Extract[#Headers],0)))-4),Team_Key[[Full Name]:[Full Name]],0))&amp;RIGHT(INDEX(FPL_Fixtures_Extract[],MATCH($A513,FPL_Fixtures_Extract[[Player]:[Player]],0),MATCH(FPL_Combined[[#Headers],[Gameweek 18]],FPL_Fixtures_Extract[#Headers],0)),3))</f>
        <v>MUN(H) 2-0</v>
      </c>
      <c r="T513" t="str">
        <f ca="1">IF(RIGHT(FPL_Combined[[#Headers],[Gameweek 19]],2)&lt;$B$622,INDEX(FPL_Results_Extract[Gameweek 19],MATCH($A513,FPL_Results_Extract[[Player]:[Player]],0)),INDEX(Team_Key[[Abbreviation]:[Abbreviation]],MATCH(LEFT(INDEX(FPL_Fixtures_Extract[],MATCH($A513,FPL_Fixtures_Extract[[Player]:[Player]],0),MATCH(FPL_Combined[[#Headers],[Gameweek 19]],FPL_Fixtures_Extract[#Headers],0)),LEN(INDEX(FPL_Fixtures_Extract[],MATCH($A513,FPL_Fixtures_Extract[[Player]:[Player]],0),MATCH(FPL_Combined[[#Headers],[Gameweek 19]],FPL_Fixtures_Extract[#Headers],0)))-4),Team_Key[[Full Name]:[Full Name]],0))&amp;RIGHT(INDEX(FPL_Fixtures_Extract[],MATCH($A513,FPL_Fixtures_Extract[[Player]:[Player]],0),MATCH(FPL_Combined[[#Headers],[Gameweek 19]],FPL_Fixtures_Extract[#Headers],0)),3))</f>
        <v>EVE(A) 4-3</v>
      </c>
      <c r="U513" t="str">
        <f ca="1">IF(RIGHT(FPL_Combined[[#Headers],[Gameweek 20]],2)&lt;$B$622,INDEX(FPL_Results_Extract[Gameweek 20],MATCH($A513,FPL_Results_Extract[[Player]:[Player]],0)),INDEX(Team_Key[[Abbreviation]:[Abbreviation]],MATCH(LEFT(INDEX(FPL_Fixtures_Extract[],MATCH($A513,FPL_Fixtures_Extract[[Player]:[Player]],0),MATCH(FPL_Combined[[#Headers],[Gameweek 20]],FPL_Fixtures_Extract[#Headers],0)),LEN(INDEX(FPL_Fixtures_Extract[],MATCH($A513,FPL_Fixtures_Extract[[Player]:[Player]],0),MATCH(FPL_Combined[[#Headers],[Gameweek 20]],FPL_Fixtures_Extract[#Headers],0)))-4),Team_Key[[Full Name]:[Full Name]],0))&amp;RIGHT(INDEX(FPL_Fixtures_Extract[],MATCH($A513,FPL_Fixtures_Extract[[Player]:[Player]],0),MATCH(FPL_Combined[[#Headers],[Gameweek 20]],FPL_Fixtures_Extract[#Headers],0)),3))</f>
        <v>WBA(A) 1-2</v>
      </c>
      <c r="V513" t="str">
        <f ca="1">IF(RIGHT(FPL_Combined[[#Headers],[Gameweek 21]],2)&lt;$B$622,INDEX(FPL_Results_Extract[Gameweek 21],MATCH($A513,FPL_Results_Extract[[Player]:[Player]],0)),INDEX(Team_Key[[Abbreviation]:[Abbreviation]],MATCH(LEFT(INDEX(FPL_Fixtures_Extract[],MATCH($A513,FPL_Fixtures_Extract[[Player]:[Player]],0),MATCH(FPL_Combined[[#Headers],[Gameweek 21]],FPL_Fixtures_Extract[#Headers],0)),LEN(INDEX(FPL_Fixtures_Extract[],MATCH($A513,FPL_Fixtures_Extract[[Player]:[Player]],0),MATCH(FPL_Combined[[#Headers],[Gameweek 21]],FPL_Fixtures_Extract[#Headers],0)))-4),Team_Key[[Full Name]:[Full Name]],0))&amp;RIGHT(INDEX(FPL_Fixtures_Extract[],MATCH($A513,FPL_Fixtures_Extract[[Player]:[Player]],0),MATCH(FPL_Combined[[#Headers],[Gameweek 21]],FPL_Fixtures_Extract[#Headers],0)),3))</f>
        <v>NOR(H) 3-1</v>
      </c>
      <c r="W513" t="str">
        <f ca="1">IF(RIGHT(FPL_Combined[[#Headers],[Gameweek 22]],2)&lt;$B$622,INDEX(FPL_Results_Extract[Gameweek 22],MATCH($A513,FPL_Results_Extract[[Player]:[Player]],0)),INDEX(Team_Key[[Abbreviation]:[Abbreviation]],MATCH(LEFT(INDEX(FPL_Fixtures_Extract[],MATCH($A513,FPL_Fixtures_Extract[[Player]:[Player]],0),MATCH(FPL_Combined[[#Headers],[Gameweek 22]],FPL_Fixtures_Extract[#Headers],0)),LEN(INDEX(FPL_Fixtures_Extract[],MATCH($A513,FPL_Fixtures_Extract[[Player]:[Player]],0),MATCH(FPL_Combined[[#Headers],[Gameweek 22]],FPL_Fixtures_Extract[#Headers],0)))-4),Team_Key[[Full Name]:[Full Name]],0))&amp;RIGHT(INDEX(FPL_Fixtures_Extract[],MATCH($A513,FPL_Fixtures_Extract[[Player]:[Player]],0),MATCH(FPL_Combined[[#Headers],[Gameweek 22]],FPL_Fixtures_Extract[#Headers],0)),3))</f>
        <v>ARS(H) 0-0</v>
      </c>
      <c r="X513" t="str">
        <f ca="1">IF(RIGHT(FPL_Combined[[#Headers],[Gameweek 23]],2)&lt;$B$622,INDEX(FPL_Results_Extract[Gameweek 23],MATCH($A513,FPL_Results_Extract[[Player]:[Player]],0)),INDEX(Team_Key[[Abbreviation]:[Abbreviation]],MATCH(LEFT(INDEX(FPL_Fixtures_Extract[],MATCH($A513,FPL_Fixtures_Extract[[Player]:[Player]],0),MATCH(FPL_Combined[[#Headers],[Gameweek 23]],FPL_Fixtures_Extract[#Headers],0)),LEN(INDEX(FPL_Fixtures_Extract[],MATCH($A513,FPL_Fixtures_Extract[[Player]:[Player]],0),MATCH(FPL_Combined[[#Headers],[Gameweek 23]],FPL_Fixtures_Extract[#Headers],0)))-4),Team_Key[[Full Name]:[Full Name]],0))&amp;RIGHT(INDEX(FPL_Fixtures_Extract[],MATCH($A513,FPL_Fixtures_Extract[[Player]:[Player]],0),MATCH(FPL_Combined[[#Headers],[Gameweek 23]],FPL_Fixtures_Extract[#Headers],0)),3))</f>
        <v>LEI(A) 0-3</v>
      </c>
      <c r="Y513" t="str">
        <f ca="1">IF(RIGHT(FPL_Combined[[#Headers],[Gameweek 24]],2)&lt;$B$622,INDEX(FPL_Results_Extract[Team],MATCH($A513,FPL_Results_Extract[[Player]:[Player]],0)),INDEX(Team_Key[[Abbreviation]:[Abbreviation]],MATCH(LEFT(INDEX(FPL_Fixtures_Extract[],MATCH($A513,FPL_Fixtures_Extract[[Player]:[Player]],0),MATCH(FPL_Combined[[#Headers],[Gameweek 24]],FPL_Fixtures_Extract[#Headers],0)),LEN(INDEX(FPL_Fixtures_Extract[],MATCH($A513,FPL_Fixtures_Extract[[Player]:[Player]],0),MATCH(FPL_Combined[[#Headers],[Gameweek 24]],FPL_Fixtures_Extract[#Headers],0)))-4),Team_Key[[Full Name]:[Full Name]],0))&amp;RIGHT(INDEX(FPL_Fixtures_Extract[],MATCH($A513,FPL_Fixtures_Extract[[Player]:[Player]],0),MATCH(FPL_Combined[[#Headers],[Gameweek 24]],FPL_Fixtures_Extract[#Headers],0)),3))</f>
        <v>STK</v>
      </c>
      <c r="Z513" t="str">
        <f ca="1">IF(RIGHT(FPL_Combined[[#Headers],[Gameweek 25]],2)&lt;$B$622,INDEX(FPL_Results_Extract[Player],MATCH($A513,FPL_Results_Extract[[Player]:[Player]],0)),INDEX(Team_Key[[Abbreviation]:[Abbreviation]],MATCH(LEFT(INDEX(FPL_Fixtures_Extract[],MATCH($A513,FPL_Fixtures_Extract[[Player]:[Player]],0),MATCH(FPL_Combined[[#Headers],[Gameweek 25]],FPL_Fixtures_Extract[#Headers],0)),LEN(INDEX(FPL_Fixtures_Extract[],MATCH($A513,FPL_Fixtures_Extract[[Player]:[Player]],0),MATCH(FPL_Combined[[#Headers],[Gameweek 25]],FPL_Fixtures_Extract[#Headers],0)))-4),Team_Key[[Full Name]:[Full Name]],0))&amp;RIGHT(INDEX(FPL_Fixtures_Extract[],MATCH($A513,FPL_Fixtures_Extract[[Player]:[Player]],0),MATCH(FPL_Combined[[#Headers],[Gameweek 25]],FPL_Fixtures_Extract[#Headers],0)),3))</f>
        <v>Shaqiri</v>
      </c>
      <c r="AA513" t="str">
        <f ca="1">IF(RIGHT(FPL_Combined[[#Headers],[Gameweek 26]],2)&lt;$B$622,INDEX(FPL_Results_Extract[Gameweek 01],MATCH($A513,FPL_Results_Extract[[Player]:[Player]],0)),INDEX(Team_Key[[Abbreviation]:[Abbreviation]],MATCH(LEFT(INDEX(FPL_Fixtures_Extract[],MATCH($A513,FPL_Fixtures_Extract[[Player]:[Player]],0),MATCH(FPL_Combined[[#Headers],[Gameweek 26]],FPL_Fixtures_Extract[#Headers],0)),LEN(INDEX(FPL_Fixtures_Extract[],MATCH($A513,FPL_Fixtures_Extract[[Player]:[Player]],0),MATCH(FPL_Combined[[#Headers],[Gameweek 26]],FPL_Fixtures_Extract[#Headers],0)))-4),Team_Key[[Full Name]:[Full Name]],0))&amp;RIGHT(INDEX(FPL_Fixtures_Extract[],MATCH($A513,FPL_Fixtures_Extract[[Player]:[Player]],0),MATCH(FPL_Combined[[#Headers],[Gameweek 26]],FPL_Fixtures_Extract[#Headers],0)),3))</f>
        <v>N/A</v>
      </c>
      <c r="AB513" t="str">
        <f ca="1">IF(RIGHT(FPL_Combined[[#Headers],[Gameweek 27]],2)&lt;$B$622,INDEX(FPL_Results_Extract[Gameweek 02],MATCH($A513,FPL_Results_Extract[[Player]:[Player]],0)),INDEX(Team_Key[[Abbreviation]:[Abbreviation]],MATCH(LEFT(INDEX(FPL_Fixtures_Extract[],MATCH($A513,FPL_Fixtures_Extract[[Player]:[Player]],0),MATCH(FPL_Combined[[#Headers],[Gameweek 27]],FPL_Fixtures_Extract[#Headers],0)),LEN(INDEX(FPL_Fixtures_Extract[],MATCH($A513,FPL_Fixtures_Extract[[Player]:[Player]],0),MATCH(FPL_Combined[[#Headers],[Gameweek 27]],FPL_Fixtures_Extract[#Headers],0)))-4),Team_Key[[Full Name]:[Full Name]],0))&amp;RIGHT(INDEX(FPL_Fixtures_Extract[],MATCH($A513,FPL_Fixtures_Extract[[Player]:[Player]],0),MATCH(FPL_Combined[[#Headers],[Gameweek 27]],FPL_Fixtures_Extract[#Headers],0)),3))</f>
        <v>TOT(A) 2-2</v>
      </c>
      <c r="AC513" t="str">
        <f ca="1">IF(RIGHT(FPL_Combined[[#Headers],[Gameweek 28]],2)&lt;$B$622,INDEX(FPL_Results_Extract[Gameweek 03],MATCH($A513,FPL_Results_Extract[[Player]:[Player]],0)),INDEX(Team_Key[[Abbreviation]:[Abbreviation]],MATCH(LEFT(INDEX(FPL_Fixtures_Extract[],MATCH($A513,FPL_Fixtures_Extract[[Player]:[Player]],0),MATCH(FPL_Combined[[#Headers],[Gameweek 28]],FPL_Fixtures_Extract[#Headers],0)),LEN(INDEX(FPL_Fixtures_Extract[],MATCH($A513,FPL_Fixtures_Extract[[Player]:[Player]],0),MATCH(FPL_Combined[[#Headers],[Gameweek 28]],FPL_Fixtures_Extract[#Headers],0)))-4),Team_Key[[Full Name]:[Full Name]],0))&amp;RIGHT(INDEX(FPL_Fixtures_Extract[],MATCH($A513,FPL_Fixtures_Extract[[Player]:[Player]],0),MATCH(FPL_Combined[[#Headers],[Gameweek 28]],FPL_Fixtures_Extract[#Headers],0)),3))</f>
        <v>NOR(A) 1-1</v>
      </c>
      <c r="AD513" t="str">
        <f ca="1">IF(RIGHT(FPL_Combined[[#Headers],[Gameweek 29]],2)&lt;$B$622,INDEX(FPL_Results_Extract[Gameweek 04],MATCH($A513,FPL_Results_Extract[[Player]:[Player]],0)),INDEX(Team_Key[[Abbreviation]:[Abbreviation]],MATCH(LEFT(INDEX(FPL_Fixtures_Extract[],MATCH($A513,FPL_Fixtures_Extract[[Player]:[Player]],0),MATCH(FPL_Combined[[#Headers],[Gameweek 29]],FPL_Fixtures_Extract[#Headers],0)),LEN(INDEX(FPL_Fixtures_Extract[],MATCH($A513,FPL_Fixtures_Extract[[Player]:[Player]],0),MATCH(FPL_Combined[[#Headers],[Gameweek 29]],FPL_Fixtures_Extract[#Headers],0)))-4),Team_Key[[Full Name]:[Full Name]],0))&amp;RIGHT(INDEX(FPL_Fixtures_Extract[],MATCH($A513,FPL_Fixtures_Extract[[Player]:[Player]],0),MATCH(FPL_Combined[[#Headers],[Gameweek 29]],FPL_Fixtures_Extract[#Headers],0)),3))</f>
        <v>CHE(A)</v>
      </c>
      <c r="AE513" t="str">
        <f ca="1">IF(RIGHT(FPL_Combined[[#Headers],[Gameweek 30]],2)&lt;$B$622,INDEX(FPL_Results_Extract[Gameweek 05],MATCH($A513,FPL_Results_Extract[[Player]:[Player]],0)),INDEX(Team_Key[[Abbreviation]:[Abbreviation]],MATCH(LEFT(INDEX(FPL_Fixtures_Extract[],MATCH($A513,FPL_Fixtures_Extract[[Player]:[Player]],0),MATCH(FPL_Combined[[#Headers],[Gameweek 30]],FPL_Fixtures_Extract[#Headers],0)),LEN(INDEX(FPL_Fixtures_Extract[],MATCH($A513,FPL_Fixtures_Extract[[Player]:[Player]],0),MATCH(FPL_Combined[[#Headers],[Gameweek 30]],FPL_Fixtures_Extract[#Headers],0)))-4),Team_Key[[Full Name]:[Full Name]],0))&amp;RIGHT(INDEX(FPL_Fixtures_Extract[],MATCH($A513,FPL_Fixtures_Extract[[Player]:[Player]],0),MATCH(FPL_Combined[[#Headers],[Gameweek 30]],FPL_Fixtures_Extract[#Headers],0)),3))</f>
        <v>SOU(H)</v>
      </c>
      <c r="AF513" t="str">
        <f ca="1">IF(RIGHT(FPL_Combined[[#Headers],[Gameweek 31]],2)&lt;$B$622,INDEX(FPL_Results_Extract[Gameweek 06],MATCH($A513,FPL_Results_Extract[[Player]:[Player]],0)),INDEX(Team_Key[[Abbreviation]:[Abbreviation]],MATCH(LEFT(INDEX(FPL_Fixtures_Extract[],MATCH($A513,FPL_Fixtures_Extract[[Player]:[Player]],0),MATCH(FPL_Combined[[#Headers],[Gameweek 31]],FPL_Fixtures_Extract[#Headers],0)),LEN(INDEX(FPL_Fixtures_Extract[],MATCH($A513,FPL_Fixtures_Extract[[Player]:[Player]],0),MATCH(FPL_Combined[[#Headers],[Gameweek 31]],FPL_Fixtures_Extract[#Headers],0)))-4),Team_Key[[Full Name]:[Full Name]],0))&amp;RIGHT(INDEX(FPL_Fixtures_Extract[],MATCH($A513,FPL_Fixtures_Extract[[Player]:[Player]],0),MATCH(FPL_Combined[[#Headers],[Gameweek 31]],FPL_Fixtures_Extract[#Headers],0)),3))</f>
        <v>WAT(A)</v>
      </c>
      <c r="AG513" t="str">
        <f ca="1">IF(RIGHT(FPL_Combined[[#Headers],[Gameweek 32]],2)&lt;$B$622,INDEX(FPL_Results_Extract[Gameweek 07],MATCH($A513,FPL_Results_Extract[[Player]:[Player]],0)),INDEX(Team_Key[[Abbreviation]:[Abbreviation]],MATCH(LEFT(INDEX(FPL_Fixtures_Extract[],MATCH($A513,FPL_Fixtures_Extract[[Player]:[Player]],0),MATCH(FPL_Combined[[#Headers],[Gameweek 32]],FPL_Fixtures_Extract[#Headers],0)),LEN(INDEX(FPL_Fixtures_Extract[],MATCH($A513,FPL_Fixtures_Extract[[Player]:[Player]],0),MATCH(FPL_Combined[[#Headers],[Gameweek 32]],FPL_Fixtures_Extract[#Headers],0)))-4),Team_Key[[Full Name]:[Full Name]],0))&amp;RIGHT(INDEX(FPL_Fixtures_Extract[],MATCH($A513,FPL_Fixtures_Extract[[Player]:[Player]],0),MATCH(FPL_Combined[[#Headers],[Gameweek 32]],FPL_Fixtures_Extract[#Headers],0)),3))</f>
        <v>SWA(H)</v>
      </c>
      <c r="AH513" t="str">
        <f ca="1">IF(RIGHT(FPL_Combined[[#Headers],[Gameweek 33]],2)&lt;$B$622,INDEX(FPL_Results_Extract[Gameweek 08],MATCH($A513,FPL_Results_Extract[[Player]:[Player]],0)),INDEX(Team_Key[[Abbreviation]:[Abbreviation]],MATCH(LEFT(INDEX(FPL_Fixtures_Extract[],MATCH($A513,FPL_Fixtures_Extract[[Player]:[Player]],0),MATCH(FPL_Combined[[#Headers],[Gameweek 33]],FPL_Fixtures_Extract[#Headers],0)),LEN(INDEX(FPL_Fixtures_Extract[],MATCH($A513,FPL_Fixtures_Extract[[Player]:[Player]],0),MATCH(FPL_Combined[[#Headers],[Gameweek 33]],FPL_Fixtures_Extract[#Headers],0)))-4),Team_Key[[Full Name]:[Full Name]],0))&amp;RIGHT(INDEX(FPL_Fixtures_Extract[],MATCH($A513,FPL_Fixtures_Extract[[Player]:[Player]],0),MATCH(FPL_Combined[[#Headers],[Gameweek 33]],FPL_Fixtures_Extract[#Headers],0)),3))</f>
        <v>LIV(A)</v>
      </c>
      <c r="AI513" t="str">
        <f ca="1">IF(RIGHT(FPL_Combined[[#Headers],[Gameweek 34]],2)&lt;$B$622,INDEX(FPL_Results_Extract[Gameweek 09],MATCH($A513,FPL_Results_Extract[[Player]:[Player]],0)),INDEX(Team_Key[[Abbreviation]:[Abbreviation]],MATCH(LEFT(INDEX(FPL_Fixtures_Extract[],MATCH($A513,FPL_Fixtures_Extract[[Player]:[Player]],0),MATCH(FPL_Combined[[#Headers],[Gameweek 34]],FPL_Fixtures_Extract[#Headers],0)),LEN(INDEX(FPL_Fixtures_Extract[],MATCH($A513,FPL_Fixtures_Extract[[Player]:[Player]],0),MATCH(FPL_Combined[[#Headers],[Gameweek 34]],FPL_Fixtures_Extract[#Headers],0)))-4),Team_Key[[Full Name]:[Full Name]],0))&amp;RIGHT(INDEX(FPL_Fixtures_Extract[],MATCH($A513,FPL_Fixtures_Extract[[Player]:[Player]],0),MATCH(FPL_Combined[[#Headers],[Gameweek 34]],FPL_Fixtures_Extract[#Headers],0)),3))</f>
        <v>TOT(H)</v>
      </c>
      <c r="AJ513" t="str">
        <f ca="1">IF(RIGHT(FPL_Combined[[#Headers],[Gameweek 35]],2)&lt;$B$622,INDEX(FPL_Results_Extract[Gameweek 10],MATCH($A513,FPL_Results_Extract[[Player]:[Player]],0)),INDEX(Team_Key[[Abbreviation]:[Abbreviation]],MATCH(LEFT(INDEX(FPL_Fixtures_Extract[],MATCH($A513,FPL_Fixtures_Extract[[Player]:[Player]],0),MATCH(FPL_Combined[[#Headers],[Gameweek 35]],FPL_Fixtures_Extract[#Headers],0)),LEN(INDEX(FPL_Fixtures_Extract[],MATCH($A513,FPL_Fixtures_Extract[[Player]:[Player]],0),MATCH(FPL_Combined[[#Headers],[Gameweek 35]],FPL_Fixtures_Extract[#Headers],0)))-4),Team_Key[[Full Name]:[Full Name]],0))&amp;RIGHT(INDEX(FPL_Fixtures_Extract[],MATCH($A513,FPL_Fixtures_Extract[[Player]:[Player]],0),MATCH(FPL_Combined[[#Headers],[Gameweek 35]],FPL_Fixtures_Extract[#Headers],0)),3))</f>
        <v>MCI(A)</v>
      </c>
      <c r="AK513" t="str">
        <f ca="1">IF(RIGHT(FPL_Combined[[#Headers],[Gameweek 36]],2)&lt;$B$622,INDEX(FPL_Results_Extract[Gameweek 11],MATCH($A513,FPL_Results_Extract[[Player]:[Player]],0)),INDEX(Team_Key[[Abbreviation]:[Abbreviation]],MATCH(LEFT(INDEX(FPL_Fixtures_Extract[],MATCH($A513,FPL_Fixtures_Extract[[Player]:[Player]],0),MATCH(FPL_Combined[[#Headers],[Gameweek 36]],FPL_Fixtures_Extract[#Headers],0)),LEN(INDEX(FPL_Fixtures_Extract[],MATCH($A513,FPL_Fixtures_Extract[[Player]:[Player]],0),MATCH(FPL_Combined[[#Headers],[Gameweek 36]],FPL_Fixtures_Extract[#Headers],0)))-4),Team_Key[[Full Name]:[Full Name]],0))&amp;RIGHT(INDEX(FPL_Fixtures_Extract[],MATCH($A513,FPL_Fixtures_Extract[[Player]:[Player]],0),MATCH(FPL_Combined[[#Headers],[Gameweek 36]],FPL_Fixtures_Extract[#Headers],0)),3))</f>
        <v>SUN(H)</v>
      </c>
      <c r="AL513" t="str">
        <f ca="1">IF(RIGHT(FPL_Combined[[#Headers],[Gameweek 37]],2)&lt;$B$622,INDEX(FPL_Results_Extract[Gameweek 12],MATCH($A513,FPL_Results_Extract[[Player]:[Player]],0)),INDEX(Team_Key[[Abbreviation]:[Abbreviation]],MATCH(LEFT(INDEX(FPL_Fixtures_Extract[],MATCH($A513,FPL_Fixtures_Extract[[Player]:[Player]],0),MATCH(FPL_Combined[[#Headers],[Gameweek 37]],FPL_Fixtures_Extract[#Headers],0)),LEN(INDEX(FPL_Fixtures_Extract[],MATCH($A513,FPL_Fixtures_Extract[[Player]:[Player]],0),MATCH(FPL_Combined[[#Headers],[Gameweek 37]],FPL_Fixtures_Extract[#Headers],0)))-4),Team_Key[[Full Name]:[Full Name]],0))&amp;RIGHT(INDEX(FPL_Fixtures_Extract[],MATCH($A513,FPL_Fixtures_Extract[[Player]:[Player]],0),MATCH(FPL_Combined[[#Headers],[Gameweek 37]],FPL_Fixtures_Extract[#Headers],0)),3))</f>
        <v>CRY(A)</v>
      </c>
      <c r="AM513" t="str">
        <f ca="1">IF(RIGHT(FPL_Combined[[#Headers],[Gameweek 38]],2)&lt;$B$622,INDEX(FPL_Results_Extract[Gameweek 13],MATCH($A513,FPL_Results_Extract[[Player]:[Player]],0)),INDEX(Team_Key[[Abbreviation]:[Abbreviation]],MATCH(LEFT(INDEX(FPL_Fixtures_Extract[],MATCH($A513,FPL_Fixtures_Extract[[Player]:[Player]],0),MATCH(FPL_Combined[[#Headers],[Gameweek 38]],FPL_Fixtures_Extract[#Headers],0)),LEN(INDEX(FPL_Fixtures_Extract[],MATCH($A513,FPL_Fixtures_Extract[[Player]:[Player]],0),MATCH(FPL_Combined[[#Headers],[Gameweek 38]],FPL_Fixtures_Extract[#Headers],0)))-4),Team_Key[[Full Name]:[Full Name]],0))&amp;RIGHT(INDEX(FPL_Fixtures_Extract[],MATCH($A513,FPL_Fixtures_Extract[[Player]:[Player]],0),MATCH(FPL_Combined[[#Headers],[Gameweek 38]],FPL_Fixtures_Extract[#Headers],0)),3))</f>
        <v>WHU(H)</v>
      </c>
    </row>
    <row r="514" spans="1:39" x14ac:dyDescent="0.45">
      <c r="A514" t="s">
        <v>403</v>
      </c>
      <c r="B514" t="str">
        <f ca="1">IF(RIGHT(FPL_Combined[[#Headers],[Gameweek 01]],2)&lt;$B$622,INDEX(FPL_Results_Extract[Gameweek 01],MATCH($A514,FPL_Results_Extract[[Player]:[Player]],0)),INDEX(Team_Key[[Abbreviation]:[Abbreviation]],MATCH(LEFT(INDEX(FPL_Fixtures_Extract[],MATCH($A514,FPL_Fixtures_Extract[[Player]:[Player]],0),MATCH(FPL_Combined[[#Headers],[Gameweek 01]],FPL_Fixtures_Extract[#Headers],0)),LEN(INDEX(FPL_Fixtures_Extract[],MATCH($A514,FPL_Fixtures_Extract[[Player]:[Player]],0),MATCH(FPL_Combined[[#Headers],[Gameweek 01]],FPL_Fixtures_Extract[#Headers],0)))-4),Team_Key[[Full Name]:[Full Name]],0))&amp;RIGHT(INDEX(FPL_Fixtures_Extract[],MATCH($A514,FPL_Fixtures_Extract[[Player]:[Player]],0),MATCH(FPL_Combined[[#Headers],[Gameweek 01]],FPL_Fixtures_Extract[#Headers],0)),3))</f>
        <v>TOT(H) 1-0</v>
      </c>
      <c r="C514" t="str">
        <f ca="1">IF(RIGHT(FPL_Combined[[#Headers],[Gameweek 02]],2)&lt;$B$622,INDEX(FPL_Results_Extract[Gameweek 02],MATCH($A514,FPL_Results_Extract[[Player]:[Player]],0)),INDEX(Team_Key[[Abbreviation]:[Abbreviation]],MATCH(LEFT(INDEX(FPL_Fixtures_Extract[],MATCH($A514,FPL_Fixtures_Extract[[Player]:[Player]],0),MATCH(FPL_Combined[[#Headers],[Gameweek 02]],FPL_Fixtures_Extract[#Headers],0)),LEN(INDEX(FPL_Fixtures_Extract[],MATCH($A514,FPL_Fixtures_Extract[[Player]:[Player]],0),MATCH(FPL_Combined[[#Headers],[Gameweek 02]],FPL_Fixtures_Extract[#Headers],0)))-4),Team_Key[[Full Name]:[Full Name]],0))&amp;RIGHT(INDEX(FPL_Fixtures_Extract[],MATCH($A514,FPL_Fixtures_Extract[[Player]:[Player]],0),MATCH(FPL_Combined[[#Headers],[Gameweek 02]],FPL_Fixtures_Extract[#Headers],0)),3))</f>
        <v>AVL(A) 1-0</v>
      </c>
      <c r="D514" t="str">
        <f ca="1">IF(RIGHT(FPL_Combined[[#Headers],[Gameweek 03]],2)&lt;$B$622,INDEX(FPL_Results_Extract[Gameweek 03],MATCH($A514,FPL_Results_Extract[[Player]:[Player]],0)),INDEX(Team_Key[[Abbreviation]:[Abbreviation]],MATCH(LEFT(INDEX(FPL_Fixtures_Extract[],MATCH($A514,FPL_Fixtures_Extract[[Player]:[Player]],0),MATCH(FPL_Combined[[#Headers],[Gameweek 03]],FPL_Fixtures_Extract[#Headers],0)),LEN(INDEX(FPL_Fixtures_Extract[],MATCH($A514,FPL_Fixtures_Extract[[Player]:[Player]],0),MATCH(FPL_Combined[[#Headers],[Gameweek 03]],FPL_Fixtures_Extract[#Headers],0)))-4),Team_Key[[Full Name]:[Full Name]],0))&amp;RIGHT(INDEX(FPL_Fixtures_Extract[],MATCH($A514,FPL_Fixtures_Extract[[Player]:[Player]],0),MATCH(FPL_Combined[[#Headers],[Gameweek 03]],FPL_Fixtures_Extract[#Headers],0)),3))</f>
        <v>NEW(H) 0-0</v>
      </c>
      <c r="E514" t="str">
        <f ca="1">IF(RIGHT(FPL_Combined[[#Headers],[Gameweek 04]],2)&lt;$B$622,INDEX(FPL_Results_Extract[Gameweek 04],MATCH($A514,FPL_Results_Extract[[Player]:[Player]],0)),INDEX(Team_Key[[Abbreviation]:[Abbreviation]],MATCH(LEFT(INDEX(FPL_Fixtures_Extract[],MATCH($A514,FPL_Fixtures_Extract[[Player]:[Player]],0),MATCH(FPL_Combined[[#Headers],[Gameweek 04]],FPL_Fixtures_Extract[#Headers],0)),LEN(INDEX(FPL_Fixtures_Extract[],MATCH($A514,FPL_Fixtures_Extract[[Player]:[Player]],0),MATCH(FPL_Combined[[#Headers],[Gameweek 04]],FPL_Fixtures_Extract[#Headers],0)))-4),Team_Key[[Full Name]:[Full Name]],0))&amp;RIGHT(INDEX(FPL_Fixtures_Extract[],MATCH($A514,FPL_Fixtures_Extract[[Player]:[Player]],0),MATCH(FPL_Combined[[#Headers],[Gameweek 04]],FPL_Fixtures_Extract[#Headers],0)),3))</f>
        <v>SWA(A) 1-2</v>
      </c>
      <c r="F514" t="str">
        <f ca="1">IF(RIGHT(FPL_Combined[[#Headers],[Gameweek 05]],2)&lt;$B$622,INDEX(FPL_Results_Extract[Gameweek 05],MATCH($A514,FPL_Results_Extract[[Player]:[Player]],0)),INDEX(Team_Key[[Abbreviation]:[Abbreviation]],MATCH(LEFT(INDEX(FPL_Fixtures_Extract[],MATCH($A514,FPL_Fixtures_Extract[[Player]:[Player]],0),MATCH(FPL_Combined[[#Headers],[Gameweek 05]],FPL_Fixtures_Extract[#Headers],0)),LEN(INDEX(FPL_Fixtures_Extract[],MATCH($A514,FPL_Fixtures_Extract[[Player]:[Player]],0),MATCH(FPL_Combined[[#Headers],[Gameweek 05]],FPL_Fixtures_Extract[#Headers],0)))-4),Team_Key[[Full Name]:[Full Name]],0))&amp;RIGHT(INDEX(FPL_Fixtures_Extract[],MATCH($A514,FPL_Fixtures_Extract[[Player]:[Player]],0),MATCH(FPL_Combined[[#Headers],[Gameweek 05]],FPL_Fixtures_Extract[#Headers],0)),3))</f>
        <v>LIV(H) 3-1</v>
      </c>
      <c r="G514" t="str">
        <f ca="1">IF(RIGHT(FPL_Combined[[#Headers],[Gameweek 06]],2)&lt;$B$622,INDEX(FPL_Results_Extract[Gameweek 06],MATCH($A514,FPL_Results_Extract[[Player]:[Player]],0)),INDEX(Team_Key[[Abbreviation]:[Abbreviation]],MATCH(LEFT(INDEX(FPL_Fixtures_Extract[],MATCH($A514,FPL_Fixtures_Extract[[Player]:[Player]],0),MATCH(FPL_Combined[[#Headers],[Gameweek 06]],FPL_Fixtures_Extract[#Headers],0)),LEN(INDEX(FPL_Fixtures_Extract[],MATCH($A514,FPL_Fixtures_Extract[[Player]:[Player]],0),MATCH(FPL_Combined[[#Headers],[Gameweek 06]],FPL_Fixtures_Extract[#Headers],0)))-4),Team_Key[[Full Name]:[Full Name]],0))&amp;RIGHT(INDEX(FPL_Fixtures_Extract[],MATCH($A514,FPL_Fixtures_Extract[[Player]:[Player]],0),MATCH(FPL_Combined[[#Headers],[Gameweek 06]],FPL_Fixtures_Extract[#Headers],0)),3))</f>
        <v>SOU(A) 3-2</v>
      </c>
      <c r="H514" t="str">
        <f ca="1">IF(RIGHT(FPL_Combined[[#Headers],[Gameweek 07]],2)&lt;$B$622,INDEX(FPL_Results_Extract[Gameweek 07],MATCH($A514,FPL_Results_Extract[[Player]:[Player]],0)),INDEX(Team_Key[[Abbreviation]:[Abbreviation]],MATCH(LEFT(INDEX(FPL_Fixtures_Extract[],MATCH($A514,FPL_Fixtures_Extract[[Player]:[Player]],0),MATCH(FPL_Combined[[#Headers],[Gameweek 07]],FPL_Fixtures_Extract[#Headers],0)),LEN(INDEX(FPL_Fixtures_Extract[],MATCH($A514,FPL_Fixtures_Extract[[Player]:[Player]],0),MATCH(FPL_Combined[[#Headers],[Gameweek 07]],FPL_Fixtures_Extract[#Headers],0)))-4),Team_Key[[Full Name]:[Full Name]],0))&amp;RIGHT(INDEX(FPL_Fixtures_Extract[],MATCH($A514,FPL_Fixtures_Extract[[Player]:[Player]],0),MATCH(FPL_Combined[[#Headers],[Gameweek 07]],FPL_Fixtures_Extract[#Headers],0)),3))</f>
        <v>SUN(H) 3-0</v>
      </c>
      <c r="I514" t="str">
        <f ca="1">IF(RIGHT(FPL_Combined[[#Headers],[Gameweek 08]],2)&lt;$B$622,INDEX(FPL_Results_Extract[Gameweek 08],MATCH($A514,FPL_Results_Extract[[Player]:[Player]],0)),INDEX(Team_Key[[Abbreviation]:[Abbreviation]],MATCH(LEFT(INDEX(FPL_Fixtures_Extract[],MATCH($A514,FPL_Fixtures_Extract[[Player]:[Player]],0),MATCH(FPL_Combined[[#Headers],[Gameweek 08]],FPL_Fixtures_Extract[#Headers],0)),LEN(INDEX(FPL_Fixtures_Extract[],MATCH($A514,FPL_Fixtures_Extract[[Player]:[Player]],0),MATCH(FPL_Combined[[#Headers],[Gameweek 08]],FPL_Fixtures_Extract[#Headers],0)))-4),Team_Key[[Full Name]:[Full Name]],0))&amp;RIGHT(INDEX(FPL_Fixtures_Extract[],MATCH($A514,FPL_Fixtures_Extract[[Player]:[Player]],0),MATCH(FPL_Combined[[#Headers],[Gameweek 08]],FPL_Fixtures_Extract[#Headers],0)),3))</f>
        <v>ARS(A) 0-3</v>
      </c>
      <c r="J514" t="str">
        <f ca="1">IF(RIGHT(FPL_Combined[[#Headers],[Gameweek 09]],2)&lt;$B$622,INDEX(FPL_Results_Extract[Gameweek 09],MATCH($A514,FPL_Results_Extract[[Player]:[Player]],0)),INDEX(Team_Key[[Abbreviation]:[Abbreviation]],MATCH(LEFT(INDEX(FPL_Fixtures_Extract[],MATCH($A514,FPL_Fixtures_Extract[[Player]:[Player]],0),MATCH(FPL_Combined[[#Headers],[Gameweek 09]],FPL_Fixtures_Extract[#Headers],0)),LEN(INDEX(FPL_Fixtures_Extract[],MATCH($A514,FPL_Fixtures_Extract[[Player]:[Player]],0),MATCH(FPL_Combined[[#Headers],[Gameweek 09]],FPL_Fixtures_Extract[#Headers],0)))-4),Team_Key[[Full Name]:[Full Name]],0))&amp;RIGHT(INDEX(FPL_Fixtures_Extract[],MATCH($A514,FPL_Fixtures_Extract[[Player]:[Player]],0),MATCH(FPL_Combined[[#Headers],[Gameweek 09]],FPL_Fixtures_Extract[#Headers],0)),3))</f>
        <v>EVE(A) 3-0</v>
      </c>
      <c r="K514" t="str">
        <f ca="1">IF(RIGHT(FPL_Combined[[#Headers],[Gameweek 10]],2)&lt;$B$622,INDEX(FPL_Results_Extract[Gameweek 10],MATCH($A514,FPL_Results_Extract[[Player]:[Player]],0)),INDEX(Team_Key[[Abbreviation]:[Abbreviation]],MATCH(LEFT(INDEX(FPL_Fixtures_Extract[],MATCH($A514,FPL_Fixtures_Extract[[Player]:[Player]],0),MATCH(FPL_Combined[[#Headers],[Gameweek 10]],FPL_Fixtures_Extract[#Headers],0)),LEN(INDEX(FPL_Fixtures_Extract[],MATCH($A514,FPL_Fixtures_Extract[[Player]:[Player]],0),MATCH(FPL_Combined[[#Headers],[Gameweek 10]],FPL_Fixtures_Extract[#Headers],0)))-4),Team_Key[[Full Name]:[Full Name]],0))&amp;RIGHT(INDEX(FPL_Fixtures_Extract[],MATCH($A514,FPL_Fixtures_Extract[[Player]:[Player]],0),MATCH(FPL_Combined[[#Headers],[Gameweek 10]],FPL_Fixtures_Extract[#Headers],0)),3))</f>
        <v>MCI(H) 0-0</v>
      </c>
      <c r="L514" t="str">
        <f ca="1">IF(RIGHT(FPL_Combined[[#Headers],[Gameweek 11]],2)&lt;$B$622,INDEX(FPL_Results_Extract[Gameweek 11],MATCH($A514,FPL_Results_Extract[[Player]:[Player]],0)),INDEX(Team_Key[[Abbreviation]:[Abbreviation]],MATCH(LEFT(INDEX(FPL_Fixtures_Extract[],MATCH($A514,FPL_Fixtures_Extract[[Player]:[Player]],0),MATCH(FPL_Combined[[#Headers],[Gameweek 11]],FPL_Fixtures_Extract[#Headers],0)),LEN(INDEX(FPL_Fixtures_Extract[],MATCH($A514,FPL_Fixtures_Extract[[Player]:[Player]],0),MATCH(FPL_Combined[[#Headers],[Gameweek 11]],FPL_Fixtures_Extract[#Headers],0)))-4),Team_Key[[Full Name]:[Full Name]],0))&amp;RIGHT(INDEX(FPL_Fixtures_Extract[],MATCH($A514,FPL_Fixtures_Extract[[Player]:[Player]],0),MATCH(FPL_Combined[[#Headers],[Gameweek 11]],FPL_Fixtures_Extract[#Headers],0)),3))</f>
        <v>CRY(A) 0-0</v>
      </c>
      <c r="M514" t="str">
        <f ca="1">IF(RIGHT(FPL_Combined[[#Headers],[Gameweek 12]],2)&lt;$B$622,INDEX(FPL_Results_Extract[Gameweek 12],MATCH($A514,FPL_Results_Extract[[Player]:[Player]],0)),INDEX(Team_Key[[Abbreviation]:[Abbreviation]],MATCH(LEFT(INDEX(FPL_Fixtures_Extract[],MATCH($A514,FPL_Fixtures_Extract[[Player]:[Player]],0),MATCH(FPL_Combined[[#Headers],[Gameweek 12]],FPL_Fixtures_Extract[#Headers],0)),LEN(INDEX(FPL_Fixtures_Extract[],MATCH($A514,FPL_Fixtures_Extract[[Player]:[Player]],0),MATCH(FPL_Combined[[#Headers],[Gameweek 12]],FPL_Fixtures_Extract[#Headers],0)))-4),Team_Key[[Full Name]:[Full Name]],0))&amp;RIGHT(INDEX(FPL_Fixtures_Extract[],MATCH($A514,FPL_Fixtures_Extract[[Player]:[Player]],0),MATCH(FPL_Combined[[#Headers],[Gameweek 12]],FPL_Fixtures_Extract[#Headers],0)),3))</f>
        <v>WBA(H) 2-0</v>
      </c>
      <c r="N514" t="str">
        <f ca="1">IF(RIGHT(FPL_Combined[[#Headers],[Gameweek 13]],2)&lt;$B$622,INDEX(FPL_Results_Extract[Gameweek 13],MATCH($A514,FPL_Results_Extract[[Player]:[Player]],0)),INDEX(Team_Key[[Abbreviation]:[Abbreviation]],MATCH(LEFT(INDEX(FPL_Fixtures_Extract[],MATCH($A514,FPL_Fixtures_Extract[[Player]:[Player]],0),MATCH(FPL_Combined[[#Headers],[Gameweek 13]],FPL_Fixtures_Extract[#Headers],0)),LEN(INDEX(FPL_Fixtures_Extract[],MATCH($A514,FPL_Fixtures_Extract[[Player]:[Player]],0),MATCH(FPL_Combined[[#Headers],[Gameweek 13]],FPL_Fixtures_Extract[#Headers],0)))-4),Team_Key[[Full Name]:[Full Name]],0))&amp;RIGHT(INDEX(FPL_Fixtures_Extract[],MATCH($A514,FPL_Fixtures_Extract[[Player]:[Player]],0),MATCH(FPL_Combined[[#Headers],[Gameweek 13]],FPL_Fixtures_Extract[#Headers],0)),3))</f>
        <v>WAT(A) 2-1</v>
      </c>
      <c r="O514" t="str">
        <f ca="1">IF(RIGHT(FPL_Combined[[#Headers],[Gameweek 14]],2)&lt;$B$622,INDEX(FPL_Results_Extract[Gameweek 14],MATCH($A514,FPL_Results_Extract[[Player]:[Player]],0)),INDEX(Team_Key[[Abbreviation]:[Abbreviation]],MATCH(LEFT(INDEX(FPL_Fixtures_Extract[],MATCH($A514,FPL_Fixtures_Extract[[Player]:[Player]],0),MATCH(FPL_Combined[[#Headers],[Gameweek 14]],FPL_Fixtures_Extract[#Headers],0)),LEN(INDEX(FPL_Fixtures_Extract[],MATCH($A514,FPL_Fixtures_Extract[[Player]:[Player]],0),MATCH(FPL_Combined[[#Headers],[Gameweek 14]],FPL_Fixtures_Extract[#Headers],0)))-4),Team_Key[[Full Name]:[Full Name]],0))&amp;RIGHT(INDEX(FPL_Fixtures_Extract[],MATCH($A514,FPL_Fixtures_Extract[[Player]:[Player]],0),MATCH(FPL_Combined[[#Headers],[Gameweek 14]],FPL_Fixtures_Extract[#Headers],0)),3))</f>
        <v>LEI(A) 1-1</v>
      </c>
      <c r="P514" t="str">
        <f ca="1">IF(RIGHT(FPL_Combined[[#Headers],[Gameweek 15]],2)&lt;$B$622,INDEX(FPL_Results_Extract[Gameweek 15],MATCH($A514,FPL_Results_Extract[[Player]:[Player]],0)),INDEX(Team_Key[[Abbreviation]:[Abbreviation]],MATCH(LEFT(INDEX(FPL_Fixtures_Extract[],MATCH($A514,FPL_Fixtures_Extract[[Player]:[Player]],0),MATCH(FPL_Combined[[#Headers],[Gameweek 15]],FPL_Fixtures_Extract[#Headers],0)),LEN(INDEX(FPL_Fixtures_Extract[],MATCH($A514,FPL_Fixtures_Extract[[Player]:[Player]],0),MATCH(FPL_Combined[[#Headers],[Gameweek 15]],FPL_Fixtures_Extract[#Headers],0)))-4),Team_Key[[Full Name]:[Full Name]],0))&amp;RIGHT(INDEX(FPL_Fixtures_Extract[],MATCH($A514,FPL_Fixtures_Extract[[Player]:[Player]],0),MATCH(FPL_Combined[[#Headers],[Gameweek 15]],FPL_Fixtures_Extract[#Headers],0)),3))</f>
        <v>WHU(H) 0-0</v>
      </c>
      <c r="Q514" t="str">
        <f ca="1">IF(RIGHT(FPL_Combined[[#Headers],[Gameweek 16]],2)&lt;$B$622,INDEX(FPL_Results_Extract[Gameweek 16],MATCH($A514,FPL_Results_Extract[[Player]:[Player]],0)),INDEX(Team_Key[[Abbreviation]:[Abbreviation]],MATCH(LEFT(INDEX(FPL_Fixtures_Extract[],MATCH($A514,FPL_Fixtures_Extract[[Player]:[Player]],0),MATCH(FPL_Combined[[#Headers],[Gameweek 16]],FPL_Fixtures_Extract[#Headers],0)),LEN(INDEX(FPL_Fixtures_Extract[],MATCH($A514,FPL_Fixtures_Extract[[Player]:[Player]],0),MATCH(FPL_Combined[[#Headers],[Gameweek 16]],FPL_Fixtures_Extract[#Headers],0)))-4),Team_Key[[Full Name]:[Full Name]],0))&amp;RIGHT(INDEX(FPL_Fixtures_Extract[],MATCH($A514,FPL_Fixtures_Extract[[Player]:[Player]],0),MATCH(FPL_Combined[[#Headers],[Gameweek 16]],FPL_Fixtures_Extract[#Headers],0)),3))</f>
        <v>BOU(A) 1-2</v>
      </c>
      <c r="R514" t="str">
        <f ca="1">IF(RIGHT(FPL_Combined[[#Headers],[Gameweek 17]],2)&lt;$B$622,INDEX(FPL_Results_Extract[Gameweek 17],MATCH($A514,FPL_Results_Extract[[Player]:[Player]],0)),INDEX(Team_Key[[Abbreviation]:[Abbreviation]],MATCH(LEFT(INDEX(FPL_Fixtures_Extract[],MATCH($A514,FPL_Fixtures_Extract[[Player]:[Player]],0),MATCH(FPL_Combined[[#Headers],[Gameweek 17]],FPL_Fixtures_Extract[#Headers],0)),LEN(INDEX(FPL_Fixtures_Extract[],MATCH($A514,FPL_Fixtures_Extract[[Player]:[Player]],0),MATCH(FPL_Combined[[#Headers],[Gameweek 17]],FPL_Fixtures_Extract[#Headers],0)))-4),Team_Key[[Full Name]:[Full Name]],0))&amp;RIGHT(INDEX(FPL_Fixtures_Extract[],MATCH($A514,FPL_Fixtures_Extract[[Player]:[Player]],0),MATCH(FPL_Combined[[#Headers],[Gameweek 17]],FPL_Fixtures_Extract[#Headers],0)),3))</f>
        <v>NOR(H) 1-2</v>
      </c>
      <c r="S514" t="str">
        <f ca="1">IF(RIGHT(FPL_Combined[[#Headers],[Gameweek 18]],2)&lt;$B$622,INDEX(FPL_Results_Extract[Gameweek 18],MATCH($A514,FPL_Results_Extract[[Player]:[Player]],0)),INDEX(Team_Key[[Abbreviation]:[Abbreviation]],MATCH(LEFT(INDEX(FPL_Fixtures_Extract[],MATCH($A514,FPL_Fixtures_Extract[[Player]:[Player]],0),MATCH(FPL_Combined[[#Headers],[Gameweek 18]],FPL_Fixtures_Extract[#Headers],0)),LEN(INDEX(FPL_Fixtures_Extract[],MATCH($A514,FPL_Fixtures_Extract[[Player]:[Player]],0),MATCH(FPL_Combined[[#Headers],[Gameweek 18]],FPL_Fixtures_Extract[#Headers],0)))-4),Team_Key[[Full Name]:[Full Name]],0))&amp;RIGHT(INDEX(FPL_Fixtures_Extract[],MATCH($A514,FPL_Fixtures_Extract[[Player]:[Player]],0),MATCH(FPL_Combined[[#Headers],[Gameweek 18]],FPL_Fixtures_Extract[#Headers],0)),3))</f>
        <v>STK(A) 0-2</v>
      </c>
      <c r="T514" t="str">
        <f ca="1">IF(RIGHT(FPL_Combined[[#Headers],[Gameweek 19]],2)&lt;$B$622,INDEX(FPL_Results_Extract[Gameweek 19],MATCH($A514,FPL_Results_Extract[[Player]:[Player]],0)),INDEX(Team_Key[[Abbreviation]:[Abbreviation]],MATCH(LEFT(INDEX(FPL_Fixtures_Extract[],MATCH($A514,FPL_Fixtures_Extract[[Player]:[Player]],0),MATCH(FPL_Combined[[#Headers],[Gameweek 19]],FPL_Fixtures_Extract[#Headers],0)),LEN(INDEX(FPL_Fixtures_Extract[],MATCH($A514,FPL_Fixtures_Extract[[Player]:[Player]],0),MATCH(FPL_Combined[[#Headers],[Gameweek 19]],FPL_Fixtures_Extract[#Headers],0)))-4),Team_Key[[Full Name]:[Full Name]],0))&amp;RIGHT(INDEX(FPL_Fixtures_Extract[],MATCH($A514,FPL_Fixtures_Extract[[Player]:[Player]],0),MATCH(FPL_Combined[[#Headers],[Gameweek 19]],FPL_Fixtures_Extract[#Headers],0)),3))</f>
        <v>CHE(H) 0-0</v>
      </c>
      <c r="U514" t="str">
        <f ca="1">IF(RIGHT(FPL_Combined[[#Headers],[Gameweek 20]],2)&lt;$B$622,INDEX(FPL_Results_Extract[Gameweek 20],MATCH($A514,FPL_Results_Extract[[Player]:[Player]],0)),INDEX(Team_Key[[Abbreviation]:[Abbreviation]],MATCH(LEFT(INDEX(FPL_Fixtures_Extract[],MATCH($A514,FPL_Fixtures_Extract[[Player]:[Player]],0),MATCH(FPL_Combined[[#Headers],[Gameweek 20]],FPL_Fixtures_Extract[#Headers],0)),LEN(INDEX(FPL_Fixtures_Extract[],MATCH($A514,FPL_Fixtures_Extract[[Player]:[Player]],0),MATCH(FPL_Combined[[#Headers],[Gameweek 20]],FPL_Fixtures_Extract[#Headers],0)))-4),Team_Key[[Full Name]:[Full Name]],0))&amp;RIGHT(INDEX(FPL_Fixtures_Extract[],MATCH($A514,FPL_Fixtures_Extract[[Player]:[Player]],0),MATCH(FPL_Combined[[#Headers],[Gameweek 20]],FPL_Fixtures_Extract[#Headers],0)),3))</f>
        <v>SWA(H) 2-1</v>
      </c>
      <c r="V514" t="str">
        <f ca="1">IF(RIGHT(FPL_Combined[[#Headers],[Gameweek 21]],2)&lt;$B$622,INDEX(FPL_Results_Extract[Gameweek 21],MATCH($A514,FPL_Results_Extract[[Player]:[Player]],0)),INDEX(Team_Key[[Abbreviation]:[Abbreviation]],MATCH(LEFT(INDEX(FPL_Fixtures_Extract[],MATCH($A514,FPL_Fixtures_Extract[[Player]:[Player]],0),MATCH(FPL_Combined[[#Headers],[Gameweek 21]],FPL_Fixtures_Extract[#Headers],0)),LEN(INDEX(FPL_Fixtures_Extract[],MATCH($A514,FPL_Fixtures_Extract[[Player]:[Player]],0),MATCH(FPL_Combined[[#Headers],[Gameweek 21]],FPL_Fixtures_Extract[#Headers],0)))-4),Team_Key[[Full Name]:[Full Name]],0))&amp;RIGHT(INDEX(FPL_Fixtures_Extract[],MATCH($A514,FPL_Fixtures_Extract[[Player]:[Player]],0),MATCH(FPL_Combined[[#Headers],[Gameweek 21]],FPL_Fixtures_Extract[#Headers],0)),3))</f>
        <v>NEW(A) 3-3</v>
      </c>
      <c r="W514" t="str">
        <f ca="1">IF(RIGHT(FPL_Combined[[#Headers],[Gameweek 22]],2)&lt;$B$622,INDEX(FPL_Results_Extract[Gameweek 22],MATCH($A514,FPL_Results_Extract[[Player]:[Player]],0)),INDEX(Team_Key[[Abbreviation]:[Abbreviation]],MATCH(LEFT(INDEX(FPL_Fixtures_Extract[],MATCH($A514,FPL_Fixtures_Extract[[Player]:[Player]],0),MATCH(FPL_Combined[[#Headers],[Gameweek 22]],FPL_Fixtures_Extract[#Headers],0)),LEN(INDEX(FPL_Fixtures_Extract[],MATCH($A514,FPL_Fixtures_Extract[[Player]:[Player]],0),MATCH(FPL_Combined[[#Headers],[Gameweek 22]],FPL_Fixtures_Extract[#Headers],0)))-4),Team_Key[[Full Name]:[Full Name]],0))&amp;RIGHT(INDEX(FPL_Fixtures_Extract[],MATCH($A514,FPL_Fixtures_Extract[[Player]:[Player]],0),MATCH(FPL_Combined[[#Headers],[Gameweek 22]],FPL_Fixtures_Extract[#Headers],0)),3))</f>
        <v>LIV(A) 1-0</v>
      </c>
      <c r="X514" t="str">
        <f ca="1">IF(RIGHT(FPL_Combined[[#Headers],[Gameweek 23]],2)&lt;$B$622,INDEX(FPL_Results_Extract[Gameweek 23],MATCH($A514,FPL_Results_Extract[[Player]:[Player]],0)),INDEX(Team_Key[[Abbreviation]:[Abbreviation]],MATCH(LEFT(INDEX(FPL_Fixtures_Extract[],MATCH($A514,FPL_Fixtures_Extract[[Player]:[Player]],0),MATCH(FPL_Combined[[#Headers],[Gameweek 23]],FPL_Fixtures_Extract[#Headers],0)),LEN(INDEX(FPL_Fixtures_Extract[],MATCH($A514,FPL_Fixtures_Extract[[Player]:[Player]],0),MATCH(FPL_Combined[[#Headers],[Gameweek 23]],FPL_Fixtures_Extract[#Headers],0)))-4),Team_Key[[Full Name]:[Full Name]],0))&amp;RIGHT(INDEX(FPL_Fixtures_Extract[],MATCH($A514,FPL_Fixtures_Extract[[Player]:[Player]],0),MATCH(FPL_Combined[[#Headers],[Gameweek 23]],FPL_Fixtures_Extract[#Headers],0)),3))</f>
        <v>SOU(H) 0-1</v>
      </c>
      <c r="Y514" t="str">
        <f ca="1">IF(RIGHT(FPL_Combined[[#Headers],[Gameweek 24]],2)&lt;$B$622,INDEX(FPL_Results_Extract[Team],MATCH($A514,FPL_Results_Extract[[Player]:[Player]],0)),INDEX(Team_Key[[Abbreviation]:[Abbreviation]],MATCH(LEFT(INDEX(FPL_Fixtures_Extract[],MATCH($A514,FPL_Fixtures_Extract[[Player]:[Player]],0),MATCH(FPL_Combined[[#Headers],[Gameweek 24]],FPL_Fixtures_Extract[#Headers],0)),LEN(INDEX(FPL_Fixtures_Extract[],MATCH($A514,FPL_Fixtures_Extract[[Player]:[Player]],0),MATCH(FPL_Combined[[#Headers],[Gameweek 24]],FPL_Fixtures_Extract[#Headers],0)))-4),Team_Key[[Full Name]:[Full Name]],0))&amp;RIGHT(INDEX(FPL_Fixtures_Extract[],MATCH($A514,FPL_Fixtures_Extract[[Player]:[Player]],0),MATCH(FPL_Combined[[#Headers],[Gameweek 24]],FPL_Fixtures_Extract[#Headers],0)),3))</f>
        <v>MUN</v>
      </c>
      <c r="Z514" t="str">
        <f ca="1">IF(RIGHT(FPL_Combined[[#Headers],[Gameweek 25]],2)&lt;$B$622,INDEX(FPL_Results_Extract[Player],MATCH($A514,FPL_Results_Extract[[Player]:[Player]],0)),INDEX(Team_Key[[Abbreviation]:[Abbreviation]],MATCH(LEFT(INDEX(FPL_Fixtures_Extract[],MATCH($A514,FPL_Fixtures_Extract[[Player]:[Player]],0),MATCH(FPL_Combined[[#Headers],[Gameweek 25]],FPL_Fixtures_Extract[#Headers],0)),LEN(INDEX(FPL_Fixtures_Extract[],MATCH($A514,FPL_Fixtures_Extract[[Player]:[Player]],0),MATCH(FPL_Combined[[#Headers],[Gameweek 25]],FPL_Fixtures_Extract[#Headers],0)))-4),Team_Key[[Full Name]:[Full Name]],0))&amp;RIGHT(INDEX(FPL_Fixtures_Extract[],MATCH($A514,FPL_Fixtures_Extract[[Player]:[Player]],0),MATCH(FPL_Combined[[#Headers],[Gameweek 25]],FPL_Fixtures_Extract[#Headers],0)),3))</f>
        <v>Shaw</v>
      </c>
      <c r="AA514" t="str">
        <f ca="1">IF(RIGHT(FPL_Combined[[#Headers],[Gameweek 26]],2)&lt;$B$622,INDEX(FPL_Results_Extract[Gameweek 01],MATCH($A514,FPL_Results_Extract[[Player]:[Player]],0)),INDEX(Team_Key[[Abbreviation]:[Abbreviation]],MATCH(LEFT(INDEX(FPL_Fixtures_Extract[],MATCH($A514,FPL_Fixtures_Extract[[Player]:[Player]],0),MATCH(FPL_Combined[[#Headers],[Gameweek 26]],FPL_Fixtures_Extract[#Headers],0)),LEN(INDEX(FPL_Fixtures_Extract[],MATCH($A514,FPL_Fixtures_Extract[[Player]:[Player]],0),MATCH(FPL_Combined[[#Headers],[Gameweek 26]],FPL_Fixtures_Extract[#Headers],0)))-4),Team_Key[[Full Name]:[Full Name]],0))&amp;RIGHT(INDEX(FPL_Fixtures_Extract[],MATCH($A514,FPL_Fixtures_Extract[[Player]:[Player]],0),MATCH(FPL_Combined[[#Headers],[Gameweek 26]],FPL_Fixtures_Extract[#Headers],0)),3))</f>
        <v>TOT(H) 1-0</v>
      </c>
      <c r="AB514" t="str">
        <f ca="1">IF(RIGHT(FPL_Combined[[#Headers],[Gameweek 27]],2)&lt;$B$622,INDEX(FPL_Results_Extract[Gameweek 02],MATCH($A514,FPL_Results_Extract[[Player]:[Player]],0)),INDEX(Team_Key[[Abbreviation]:[Abbreviation]],MATCH(LEFT(INDEX(FPL_Fixtures_Extract[],MATCH($A514,FPL_Fixtures_Extract[[Player]:[Player]],0),MATCH(FPL_Combined[[#Headers],[Gameweek 27]],FPL_Fixtures_Extract[#Headers],0)),LEN(INDEX(FPL_Fixtures_Extract[],MATCH($A514,FPL_Fixtures_Extract[[Player]:[Player]],0),MATCH(FPL_Combined[[#Headers],[Gameweek 27]],FPL_Fixtures_Extract[#Headers],0)))-4),Team_Key[[Full Name]:[Full Name]],0))&amp;RIGHT(INDEX(FPL_Fixtures_Extract[],MATCH($A514,FPL_Fixtures_Extract[[Player]:[Player]],0),MATCH(FPL_Combined[[#Headers],[Gameweek 27]],FPL_Fixtures_Extract[#Headers],0)),3))</f>
        <v>AVL(A) 1-0</v>
      </c>
      <c r="AC514" t="str">
        <f ca="1">IF(RIGHT(FPL_Combined[[#Headers],[Gameweek 28]],2)&lt;$B$622,INDEX(FPL_Results_Extract[Gameweek 03],MATCH($A514,FPL_Results_Extract[[Player]:[Player]],0)),INDEX(Team_Key[[Abbreviation]:[Abbreviation]],MATCH(LEFT(INDEX(FPL_Fixtures_Extract[],MATCH($A514,FPL_Fixtures_Extract[[Player]:[Player]],0),MATCH(FPL_Combined[[#Headers],[Gameweek 28]],FPL_Fixtures_Extract[#Headers],0)),LEN(INDEX(FPL_Fixtures_Extract[],MATCH($A514,FPL_Fixtures_Extract[[Player]:[Player]],0),MATCH(FPL_Combined[[#Headers],[Gameweek 28]],FPL_Fixtures_Extract[#Headers],0)))-4),Team_Key[[Full Name]:[Full Name]],0))&amp;RIGHT(INDEX(FPL_Fixtures_Extract[],MATCH($A514,FPL_Fixtures_Extract[[Player]:[Player]],0),MATCH(FPL_Combined[[#Headers],[Gameweek 28]],FPL_Fixtures_Extract[#Headers],0)),3))</f>
        <v>NEW(H) 0-0</v>
      </c>
      <c r="AD514" t="str">
        <f ca="1">IF(RIGHT(FPL_Combined[[#Headers],[Gameweek 29]],2)&lt;$B$622,INDEX(FPL_Results_Extract[Gameweek 04],MATCH($A514,FPL_Results_Extract[[Player]:[Player]],0)),INDEX(Team_Key[[Abbreviation]:[Abbreviation]],MATCH(LEFT(INDEX(FPL_Fixtures_Extract[],MATCH($A514,FPL_Fixtures_Extract[[Player]:[Player]],0),MATCH(FPL_Combined[[#Headers],[Gameweek 29]],FPL_Fixtures_Extract[#Headers],0)),LEN(INDEX(FPL_Fixtures_Extract[],MATCH($A514,FPL_Fixtures_Extract[[Player]:[Player]],0),MATCH(FPL_Combined[[#Headers],[Gameweek 29]],FPL_Fixtures_Extract[#Headers],0)))-4),Team_Key[[Full Name]:[Full Name]],0))&amp;RIGHT(INDEX(FPL_Fixtures_Extract[],MATCH($A514,FPL_Fixtures_Extract[[Player]:[Player]],0),MATCH(FPL_Combined[[#Headers],[Gameweek 29]],FPL_Fixtures_Extract[#Headers],0)),3))</f>
        <v>WBA(A)</v>
      </c>
      <c r="AE514" t="e">
        <f ca="1">IF(RIGHT(FPL_Combined[[#Headers],[Gameweek 30]],2)&lt;$B$622,INDEX(FPL_Results_Extract[Gameweek 05],MATCH($A514,FPL_Results_Extract[[Player]:[Player]],0)),INDEX(Team_Key[[Abbreviation]:[Abbreviation]],MATCH(LEFT(INDEX(FPL_Fixtures_Extract[],MATCH($A514,FPL_Fixtures_Extract[[Player]:[Player]],0),MATCH(FPL_Combined[[#Headers],[Gameweek 30]],FPL_Fixtures_Extract[#Headers],0)),LEN(INDEX(FPL_Fixtures_Extract[],MATCH($A514,FPL_Fixtures_Extract[[Player]:[Player]],0),MATCH(FPL_Combined[[#Headers],[Gameweek 30]],FPL_Fixtures_Extract[#Headers],0)))-4),Team_Key[[Full Name]:[Full Name]],0))&amp;RIGHT(INDEX(FPL_Fixtures_Extract[],MATCH($A514,FPL_Fixtures_Extract[[Player]:[Player]],0),MATCH(FPL_Combined[[#Headers],[Gameweek 30]],FPL_Fixtures_Extract[#Headers],0)),3))</f>
        <v>#VALUE!</v>
      </c>
      <c r="AF514" t="str">
        <f ca="1">IF(RIGHT(FPL_Combined[[#Headers],[Gameweek 31]],2)&lt;$B$622,INDEX(FPL_Results_Extract[Gameweek 06],MATCH($A514,FPL_Results_Extract[[Player]:[Player]],0)),INDEX(Team_Key[[Abbreviation]:[Abbreviation]],MATCH(LEFT(INDEX(FPL_Fixtures_Extract[],MATCH($A514,FPL_Fixtures_Extract[[Player]:[Player]],0),MATCH(FPL_Combined[[#Headers],[Gameweek 31]],FPL_Fixtures_Extract[#Headers],0)),LEN(INDEX(FPL_Fixtures_Extract[],MATCH($A514,FPL_Fixtures_Extract[[Player]:[Player]],0),MATCH(FPL_Combined[[#Headers],[Gameweek 31]],FPL_Fixtures_Extract[#Headers],0)))-4),Team_Key[[Full Name]:[Full Name]],0))&amp;RIGHT(INDEX(FPL_Fixtures_Extract[],MATCH($A514,FPL_Fixtures_Extract[[Player]:[Player]],0),MATCH(FPL_Combined[[#Headers],[Gameweek 31]],FPL_Fixtures_Extract[#Headers],0)),3))</f>
        <v>MCI(A)</v>
      </c>
      <c r="AG514" t="str">
        <f ca="1">IF(RIGHT(FPL_Combined[[#Headers],[Gameweek 32]],2)&lt;$B$622,INDEX(FPL_Results_Extract[Gameweek 07],MATCH($A514,FPL_Results_Extract[[Player]:[Player]],0)),INDEX(Team_Key[[Abbreviation]:[Abbreviation]],MATCH(LEFT(INDEX(FPL_Fixtures_Extract[],MATCH($A514,FPL_Fixtures_Extract[[Player]:[Player]],0),MATCH(FPL_Combined[[#Headers],[Gameweek 32]],FPL_Fixtures_Extract[#Headers],0)),LEN(INDEX(FPL_Fixtures_Extract[],MATCH($A514,FPL_Fixtures_Extract[[Player]:[Player]],0),MATCH(FPL_Combined[[#Headers],[Gameweek 32]],FPL_Fixtures_Extract[#Headers],0)))-4),Team_Key[[Full Name]:[Full Name]],0))&amp;RIGHT(INDEX(FPL_Fixtures_Extract[],MATCH($A514,FPL_Fixtures_Extract[[Player]:[Player]],0),MATCH(FPL_Combined[[#Headers],[Gameweek 32]],FPL_Fixtures_Extract[#Headers],0)),3))</f>
        <v>EVE(H)</v>
      </c>
      <c r="AH514" t="str">
        <f ca="1">IF(RIGHT(FPL_Combined[[#Headers],[Gameweek 33]],2)&lt;$B$622,INDEX(FPL_Results_Extract[Gameweek 08],MATCH($A514,FPL_Results_Extract[[Player]:[Player]],0)),INDEX(Team_Key[[Abbreviation]:[Abbreviation]],MATCH(LEFT(INDEX(FPL_Fixtures_Extract[],MATCH($A514,FPL_Fixtures_Extract[[Player]:[Player]],0),MATCH(FPL_Combined[[#Headers],[Gameweek 33]],FPL_Fixtures_Extract[#Headers],0)),LEN(INDEX(FPL_Fixtures_Extract[],MATCH($A514,FPL_Fixtures_Extract[[Player]:[Player]],0),MATCH(FPL_Combined[[#Headers],[Gameweek 33]],FPL_Fixtures_Extract[#Headers],0)))-4),Team_Key[[Full Name]:[Full Name]],0))&amp;RIGHT(INDEX(FPL_Fixtures_Extract[],MATCH($A514,FPL_Fixtures_Extract[[Player]:[Player]],0),MATCH(FPL_Combined[[#Headers],[Gameweek 33]],FPL_Fixtures_Extract[#Headers],0)),3))</f>
        <v>TOT(A)</v>
      </c>
      <c r="AI514" t="str">
        <f ca="1">IF(RIGHT(FPL_Combined[[#Headers],[Gameweek 34]],2)&lt;$B$622,INDEX(FPL_Results_Extract[Gameweek 09],MATCH($A514,FPL_Results_Extract[[Player]:[Player]],0)),INDEX(Team_Key[[Abbreviation]:[Abbreviation]],MATCH(LEFT(INDEX(FPL_Fixtures_Extract[],MATCH($A514,FPL_Fixtures_Extract[[Player]:[Player]],0),MATCH(FPL_Combined[[#Headers],[Gameweek 34]],FPL_Fixtures_Extract[#Headers],0)),LEN(INDEX(FPL_Fixtures_Extract[],MATCH($A514,FPL_Fixtures_Extract[[Player]:[Player]],0),MATCH(FPL_Combined[[#Headers],[Gameweek 34]],FPL_Fixtures_Extract[#Headers],0)))-4),Team_Key[[Full Name]:[Full Name]],0))&amp;RIGHT(INDEX(FPL_Fixtures_Extract[],MATCH($A514,FPL_Fixtures_Extract[[Player]:[Player]],0),MATCH(FPL_Combined[[#Headers],[Gameweek 34]],FPL_Fixtures_Extract[#Headers],0)),3))</f>
        <v>AVL(H)</v>
      </c>
      <c r="AJ514" t="e">
        <f ca="1">IF(RIGHT(FPL_Combined[[#Headers],[Gameweek 35]],2)&lt;$B$622,INDEX(FPL_Results_Extract[Gameweek 10],MATCH($A514,FPL_Results_Extract[[Player]:[Player]],0)),INDEX(Team_Key[[Abbreviation]:[Abbreviation]],MATCH(LEFT(INDEX(FPL_Fixtures_Extract[],MATCH($A514,FPL_Fixtures_Extract[[Player]:[Player]],0),MATCH(FPL_Combined[[#Headers],[Gameweek 35]],FPL_Fixtures_Extract[#Headers],0)),LEN(INDEX(FPL_Fixtures_Extract[],MATCH($A514,FPL_Fixtures_Extract[[Player]:[Player]],0),MATCH(FPL_Combined[[#Headers],[Gameweek 35]],FPL_Fixtures_Extract[#Headers],0)))-4),Team_Key[[Full Name]:[Full Name]],0))&amp;RIGHT(INDEX(FPL_Fixtures_Extract[],MATCH($A514,FPL_Fixtures_Extract[[Player]:[Player]],0),MATCH(FPL_Combined[[#Headers],[Gameweek 35]],FPL_Fixtures_Extract[#Headers],0)),3))</f>
        <v>#VALUE!</v>
      </c>
      <c r="AK514" t="str">
        <f ca="1">IF(RIGHT(FPL_Combined[[#Headers],[Gameweek 36]],2)&lt;$B$622,INDEX(FPL_Results_Extract[Gameweek 11],MATCH($A514,FPL_Results_Extract[[Player]:[Player]],0)),INDEX(Team_Key[[Abbreviation]:[Abbreviation]],MATCH(LEFT(INDEX(FPL_Fixtures_Extract[],MATCH($A514,FPL_Fixtures_Extract[[Player]:[Player]],0),MATCH(FPL_Combined[[#Headers],[Gameweek 36]],FPL_Fixtures_Extract[#Headers],0)),LEN(INDEX(FPL_Fixtures_Extract[],MATCH($A514,FPL_Fixtures_Extract[[Player]:[Player]],0),MATCH(FPL_Combined[[#Headers],[Gameweek 36]],FPL_Fixtures_Extract[#Headers],0)))-4),Team_Key[[Full Name]:[Full Name]],0))&amp;RIGHT(INDEX(FPL_Fixtures_Extract[],MATCH($A514,FPL_Fixtures_Extract[[Player]:[Player]],0),MATCH(FPL_Combined[[#Headers],[Gameweek 36]],FPL_Fixtures_Extract[#Headers],0)),3))</f>
        <v>LEI(H)</v>
      </c>
      <c r="AL514" t="str">
        <f ca="1">IF(RIGHT(FPL_Combined[[#Headers],[Gameweek 37]],2)&lt;$B$622,INDEX(FPL_Results_Extract[Gameweek 12],MATCH($A514,FPL_Results_Extract[[Player]:[Player]],0)),INDEX(Team_Key[[Abbreviation]:[Abbreviation]],MATCH(LEFT(INDEX(FPL_Fixtures_Extract[],MATCH($A514,FPL_Fixtures_Extract[[Player]:[Player]],0),MATCH(FPL_Combined[[#Headers],[Gameweek 37]],FPL_Fixtures_Extract[#Headers],0)),LEN(INDEX(FPL_Fixtures_Extract[],MATCH($A514,FPL_Fixtures_Extract[[Player]:[Player]],0),MATCH(FPL_Combined[[#Headers],[Gameweek 37]],FPL_Fixtures_Extract[#Headers],0)))-4),Team_Key[[Full Name]:[Full Name]],0))&amp;RIGHT(INDEX(FPL_Fixtures_Extract[],MATCH($A514,FPL_Fixtures_Extract[[Player]:[Player]],0),MATCH(FPL_Combined[[#Headers],[Gameweek 37]],FPL_Fixtures_Extract[#Headers],0)),3))</f>
        <v>NOR(A)</v>
      </c>
      <c r="AM514" t="str">
        <f ca="1">IF(RIGHT(FPL_Combined[[#Headers],[Gameweek 38]],2)&lt;$B$622,INDEX(FPL_Results_Extract[Gameweek 13],MATCH($A514,FPL_Results_Extract[[Player]:[Player]],0)),INDEX(Team_Key[[Abbreviation]:[Abbreviation]],MATCH(LEFT(INDEX(FPL_Fixtures_Extract[],MATCH($A514,FPL_Fixtures_Extract[[Player]:[Player]],0),MATCH(FPL_Combined[[#Headers],[Gameweek 38]],FPL_Fixtures_Extract[#Headers],0)),LEN(INDEX(FPL_Fixtures_Extract[],MATCH($A514,FPL_Fixtures_Extract[[Player]:[Player]],0),MATCH(FPL_Combined[[#Headers],[Gameweek 38]],FPL_Fixtures_Extract[#Headers],0)))-4),Team_Key[[Full Name]:[Full Name]],0))&amp;RIGHT(INDEX(FPL_Fixtures_Extract[],MATCH($A514,FPL_Fixtures_Extract[[Player]:[Player]],0),MATCH(FPL_Combined[[#Headers],[Gameweek 38]],FPL_Fixtures_Extract[#Headers],0)),3))</f>
        <v>BOU(H)</v>
      </c>
    </row>
    <row r="515" spans="1:39" x14ac:dyDescent="0.45">
      <c r="A515" t="s">
        <v>320</v>
      </c>
      <c r="B515" t="str">
        <f ca="1">IF(RIGHT(FPL_Combined[[#Headers],[Gameweek 01]],2)&lt;$B$622,INDEX(FPL_Results_Extract[Gameweek 01],MATCH($A515,FPL_Results_Extract[[Player]:[Player]],0)),INDEX(Team_Key[[Abbreviation]:[Abbreviation]],MATCH(LEFT(INDEX(FPL_Fixtures_Extract[],MATCH($A515,FPL_Fixtures_Extract[[Player]:[Player]],0),MATCH(FPL_Combined[[#Headers],[Gameweek 01]],FPL_Fixtures_Extract[#Headers],0)),LEN(INDEX(FPL_Fixtures_Extract[],MATCH($A515,FPL_Fixtures_Extract[[Player]:[Player]],0),MATCH(FPL_Combined[[#Headers],[Gameweek 01]],FPL_Fixtures_Extract[#Headers],0)))-4),Team_Key[[Full Name]:[Full Name]],0))&amp;RIGHT(INDEX(FPL_Fixtures_Extract[],MATCH($A515,FPL_Fixtures_Extract[[Player]:[Player]],0),MATCH(FPL_Combined[[#Headers],[Gameweek 01]],FPL_Fixtures_Extract[#Headers],0)),3))</f>
        <v>LIV(H) 0-1</v>
      </c>
      <c r="C515" t="str">
        <f ca="1">IF(RIGHT(FPL_Combined[[#Headers],[Gameweek 02]],2)&lt;$B$622,INDEX(FPL_Results_Extract[Gameweek 02],MATCH($A515,FPL_Results_Extract[[Player]:[Player]],0)),INDEX(Team_Key[[Abbreviation]:[Abbreviation]],MATCH(LEFT(INDEX(FPL_Fixtures_Extract[],MATCH($A515,FPL_Fixtures_Extract[[Player]:[Player]],0),MATCH(FPL_Combined[[#Headers],[Gameweek 02]],FPL_Fixtures_Extract[#Headers],0)),LEN(INDEX(FPL_Fixtures_Extract[],MATCH($A515,FPL_Fixtures_Extract[[Player]:[Player]],0),MATCH(FPL_Combined[[#Headers],[Gameweek 02]],FPL_Fixtures_Extract[#Headers],0)))-4),Team_Key[[Full Name]:[Full Name]],0))&amp;RIGHT(INDEX(FPL_Fixtures_Extract[],MATCH($A515,FPL_Fixtures_Extract[[Player]:[Player]],0),MATCH(FPL_Combined[[#Headers],[Gameweek 02]],FPL_Fixtures_Extract[#Headers],0)),3))</f>
        <v>TOT(A) 2-2</v>
      </c>
      <c r="D515" t="str">
        <f ca="1">IF(RIGHT(FPL_Combined[[#Headers],[Gameweek 03]],2)&lt;$B$622,INDEX(FPL_Results_Extract[Gameweek 03],MATCH($A515,FPL_Results_Extract[[Player]:[Player]],0)),INDEX(Team_Key[[Abbreviation]:[Abbreviation]],MATCH(LEFT(INDEX(FPL_Fixtures_Extract[],MATCH($A515,FPL_Fixtures_Extract[[Player]:[Player]],0),MATCH(FPL_Combined[[#Headers],[Gameweek 03]],FPL_Fixtures_Extract[#Headers],0)),LEN(INDEX(FPL_Fixtures_Extract[],MATCH($A515,FPL_Fixtures_Extract[[Player]:[Player]],0),MATCH(FPL_Combined[[#Headers],[Gameweek 03]],FPL_Fixtures_Extract[#Headers],0)))-4),Team_Key[[Full Name]:[Full Name]],0))&amp;RIGHT(INDEX(FPL_Fixtures_Extract[],MATCH($A515,FPL_Fixtures_Extract[[Player]:[Player]],0),MATCH(FPL_Combined[[#Headers],[Gameweek 03]],FPL_Fixtures_Extract[#Headers],0)),3))</f>
        <v>NOR(A) 1-1</v>
      </c>
      <c r="E515" t="str">
        <f ca="1">IF(RIGHT(FPL_Combined[[#Headers],[Gameweek 04]],2)&lt;$B$622,INDEX(FPL_Results_Extract[Gameweek 04],MATCH($A515,FPL_Results_Extract[[Player]:[Player]],0)),INDEX(Team_Key[[Abbreviation]:[Abbreviation]],MATCH(LEFT(INDEX(FPL_Fixtures_Extract[],MATCH($A515,FPL_Fixtures_Extract[[Player]:[Player]],0),MATCH(FPL_Combined[[#Headers],[Gameweek 04]],FPL_Fixtures_Extract[#Headers],0)),LEN(INDEX(FPL_Fixtures_Extract[],MATCH($A515,FPL_Fixtures_Extract[[Player]:[Player]],0),MATCH(FPL_Combined[[#Headers],[Gameweek 04]],FPL_Fixtures_Extract[#Headers],0)))-4),Team_Key[[Full Name]:[Full Name]],0))&amp;RIGHT(INDEX(FPL_Fixtures_Extract[],MATCH($A515,FPL_Fixtures_Extract[[Player]:[Player]],0),MATCH(FPL_Combined[[#Headers],[Gameweek 04]],FPL_Fixtures_Extract[#Headers],0)),3))</f>
        <v>WBA(H) 0-1</v>
      </c>
      <c r="F515" t="str">
        <f ca="1">IF(RIGHT(FPL_Combined[[#Headers],[Gameweek 05]],2)&lt;$B$622,INDEX(FPL_Results_Extract[Gameweek 05],MATCH($A515,FPL_Results_Extract[[Player]:[Player]],0)),INDEX(Team_Key[[Abbreviation]:[Abbreviation]],MATCH(LEFT(INDEX(FPL_Fixtures_Extract[],MATCH($A515,FPL_Fixtures_Extract[[Player]:[Player]],0),MATCH(FPL_Combined[[#Headers],[Gameweek 05]],FPL_Fixtures_Extract[#Headers],0)),LEN(INDEX(FPL_Fixtures_Extract[],MATCH($A515,FPL_Fixtures_Extract[[Player]:[Player]],0),MATCH(FPL_Combined[[#Headers],[Gameweek 05]],FPL_Fixtures_Extract[#Headers],0)))-4),Team_Key[[Full Name]:[Full Name]],0))&amp;RIGHT(INDEX(FPL_Fixtures_Extract[],MATCH($A515,FPL_Fixtures_Extract[[Player]:[Player]],0),MATCH(FPL_Combined[[#Headers],[Gameweek 05]],FPL_Fixtures_Extract[#Headers],0)),3))</f>
        <v>ARS(A) 0-2</v>
      </c>
      <c r="G515" t="str">
        <f ca="1">IF(RIGHT(FPL_Combined[[#Headers],[Gameweek 06]],2)&lt;$B$622,INDEX(FPL_Results_Extract[Gameweek 06],MATCH($A515,FPL_Results_Extract[[Player]:[Player]],0)),INDEX(Team_Key[[Abbreviation]:[Abbreviation]],MATCH(LEFT(INDEX(FPL_Fixtures_Extract[],MATCH($A515,FPL_Fixtures_Extract[[Player]:[Player]],0),MATCH(FPL_Combined[[#Headers],[Gameweek 06]],FPL_Fixtures_Extract[#Headers],0)),LEN(INDEX(FPL_Fixtures_Extract[],MATCH($A515,FPL_Fixtures_Extract[[Player]:[Player]],0),MATCH(FPL_Combined[[#Headers],[Gameweek 06]],FPL_Fixtures_Extract[#Headers],0)))-4),Team_Key[[Full Name]:[Full Name]],0))&amp;RIGHT(INDEX(FPL_Fixtures_Extract[],MATCH($A515,FPL_Fixtures_Extract[[Player]:[Player]],0),MATCH(FPL_Combined[[#Headers],[Gameweek 06]],FPL_Fixtures_Extract[#Headers],0)),3))</f>
        <v>LEI(H) 2-2</v>
      </c>
      <c r="H515" t="str">
        <f ca="1">IF(RIGHT(FPL_Combined[[#Headers],[Gameweek 07]],2)&lt;$B$622,INDEX(FPL_Results_Extract[Gameweek 07],MATCH($A515,FPL_Results_Extract[[Player]:[Player]],0)),INDEX(Team_Key[[Abbreviation]:[Abbreviation]],MATCH(LEFT(INDEX(FPL_Fixtures_Extract[],MATCH($A515,FPL_Fixtures_Extract[[Player]:[Player]],0),MATCH(FPL_Combined[[#Headers],[Gameweek 07]],FPL_Fixtures_Extract[#Headers],0)),LEN(INDEX(FPL_Fixtures_Extract[],MATCH($A515,FPL_Fixtures_Extract[[Player]:[Player]],0),MATCH(FPL_Combined[[#Headers],[Gameweek 07]],FPL_Fixtures_Extract[#Headers],0)))-4),Team_Key[[Full Name]:[Full Name]],0))&amp;RIGHT(INDEX(FPL_Fixtures_Extract[],MATCH($A515,FPL_Fixtures_Extract[[Player]:[Player]],0),MATCH(FPL_Combined[[#Headers],[Gameweek 07]],FPL_Fixtures_Extract[#Headers],0)),3))</f>
        <v>BOU(H) 2-1</v>
      </c>
      <c r="I515" t="str">
        <f ca="1">IF(RIGHT(FPL_Combined[[#Headers],[Gameweek 08]],2)&lt;$B$622,INDEX(FPL_Results_Extract[Gameweek 08],MATCH($A515,FPL_Results_Extract[[Player]:[Player]],0)),INDEX(Team_Key[[Abbreviation]:[Abbreviation]],MATCH(LEFT(INDEX(FPL_Fixtures_Extract[],MATCH($A515,FPL_Fixtures_Extract[[Player]:[Player]],0),MATCH(FPL_Combined[[#Headers],[Gameweek 08]],FPL_Fixtures_Extract[#Headers],0)),LEN(INDEX(FPL_Fixtures_Extract[],MATCH($A515,FPL_Fixtures_Extract[[Player]:[Player]],0),MATCH(FPL_Combined[[#Headers],[Gameweek 08]],FPL_Fixtures_Extract[#Headers],0)))-4),Team_Key[[Full Name]:[Full Name]],0))&amp;RIGHT(INDEX(FPL_Fixtures_Extract[],MATCH($A515,FPL_Fixtures_Extract[[Player]:[Player]],0),MATCH(FPL_Combined[[#Headers],[Gameweek 08]],FPL_Fixtures_Extract[#Headers],0)),3))</f>
        <v>AVL(A) 1-0</v>
      </c>
      <c r="J515" t="str">
        <f ca="1">IF(RIGHT(FPL_Combined[[#Headers],[Gameweek 09]],2)&lt;$B$622,INDEX(FPL_Results_Extract[Gameweek 09],MATCH($A515,FPL_Results_Extract[[Player]:[Player]],0)),INDEX(Team_Key[[Abbreviation]:[Abbreviation]],MATCH(LEFT(INDEX(FPL_Fixtures_Extract[],MATCH($A515,FPL_Fixtures_Extract[[Player]:[Player]],0),MATCH(FPL_Combined[[#Headers],[Gameweek 09]],FPL_Fixtures_Extract[#Headers],0)),LEN(INDEX(FPL_Fixtures_Extract[],MATCH($A515,FPL_Fixtures_Extract[[Player]:[Player]],0),MATCH(FPL_Combined[[#Headers],[Gameweek 09]],FPL_Fixtures_Extract[#Headers],0)))-4),Team_Key[[Full Name]:[Full Name]],0))&amp;RIGHT(INDEX(FPL_Fixtures_Extract[],MATCH($A515,FPL_Fixtures_Extract[[Player]:[Player]],0),MATCH(FPL_Combined[[#Headers],[Gameweek 09]],FPL_Fixtures_Extract[#Headers],0)),3))</f>
        <v>SWA(A) 1-0</v>
      </c>
      <c r="K515" t="str">
        <f ca="1">IF(RIGHT(FPL_Combined[[#Headers],[Gameweek 10]],2)&lt;$B$622,INDEX(FPL_Results_Extract[Gameweek 10],MATCH($A515,FPL_Results_Extract[[Player]:[Player]],0)),INDEX(Team_Key[[Abbreviation]:[Abbreviation]],MATCH(LEFT(INDEX(FPL_Fixtures_Extract[],MATCH($A515,FPL_Fixtures_Extract[[Player]:[Player]],0),MATCH(FPL_Combined[[#Headers],[Gameweek 10]],FPL_Fixtures_Extract[#Headers],0)),LEN(INDEX(FPL_Fixtures_Extract[],MATCH($A515,FPL_Fixtures_Extract[[Player]:[Player]],0),MATCH(FPL_Combined[[#Headers],[Gameweek 10]],FPL_Fixtures_Extract[#Headers],0)))-4),Team_Key[[Full Name]:[Full Name]],0))&amp;RIGHT(INDEX(FPL_Fixtures_Extract[],MATCH($A515,FPL_Fixtures_Extract[[Player]:[Player]],0),MATCH(FPL_Combined[[#Headers],[Gameweek 10]],FPL_Fixtures_Extract[#Headers],0)),3))</f>
        <v>WAT(H) 0-2</v>
      </c>
      <c r="L515" t="str">
        <f ca="1">IF(RIGHT(FPL_Combined[[#Headers],[Gameweek 11]],2)&lt;$B$622,INDEX(FPL_Results_Extract[Gameweek 11],MATCH($A515,FPL_Results_Extract[[Player]:[Player]],0)),INDEX(Team_Key[[Abbreviation]:[Abbreviation]],MATCH(LEFT(INDEX(FPL_Fixtures_Extract[],MATCH($A515,FPL_Fixtures_Extract[[Player]:[Player]],0),MATCH(FPL_Combined[[#Headers],[Gameweek 11]],FPL_Fixtures_Extract[#Headers],0)),LEN(INDEX(FPL_Fixtures_Extract[],MATCH($A515,FPL_Fixtures_Extract[[Player]:[Player]],0),MATCH(FPL_Combined[[#Headers],[Gameweek 11]],FPL_Fixtures_Extract[#Headers],0)))-4),Team_Key[[Full Name]:[Full Name]],0))&amp;RIGHT(INDEX(FPL_Fixtures_Extract[],MATCH($A515,FPL_Fixtures_Extract[[Player]:[Player]],0),MATCH(FPL_Combined[[#Headers],[Gameweek 11]],FPL_Fixtures_Extract[#Headers],0)),3))</f>
        <v>NEW(A) 0-0</v>
      </c>
      <c r="M515" t="str">
        <f ca="1">IF(RIGHT(FPL_Combined[[#Headers],[Gameweek 12]],2)&lt;$B$622,INDEX(FPL_Results_Extract[Gameweek 12],MATCH($A515,FPL_Results_Extract[[Player]:[Player]],0)),INDEX(Team_Key[[Abbreviation]:[Abbreviation]],MATCH(LEFT(INDEX(FPL_Fixtures_Extract[],MATCH($A515,FPL_Fixtures_Extract[[Player]:[Player]],0),MATCH(FPL_Combined[[#Headers],[Gameweek 12]],FPL_Fixtures_Extract[#Headers],0)),LEN(INDEX(FPL_Fixtures_Extract[],MATCH($A515,FPL_Fixtures_Extract[[Player]:[Player]],0),MATCH(FPL_Combined[[#Headers],[Gameweek 12]],FPL_Fixtures_Extract[#Headers],0)))-4),Team_Key[[Full Name]:[Full Name]],0))&amp;RIGHT(INDEX(FPL_Fixtures_Extract[],MATCH($A515,FPL_Fixtures_Extract[[Player]:[Player]],0),MATCH(FPL_Combined[[#Headers],[Gameweek 12]],FPL_Fixtures_Extract[#Headers],0)),3))</f>
        <v>CHE(H) 1-0</v>
      </c>
      <c r="N515" t="str">
        <f ca="1">IF(RIGHT(FPL_Combined[[#Headers],[Gameweek 13]],2)&lt;$B$622,INDEX(FPL_Results_Extract[Gameweek 13],MATCH($A515,FPL_Results_Extract[[Player]:[Player]],0)),INDEX(Team_Key[[Abbreviation]:[Abbreviation]],MATCH(LEFT(INDEX(FPL_Fixtures_Extract[],MATCH($A515,FPL_Fixtures_Extract[[Player]:[Player]],0),MATCH(FPL_Combined[[#Headers],[Gameweek 13]],FPL_Fixtures_Extract[#Headers],0)),LEN(INDEX(FPL_Fixtures_Extract[],MATCH($A515,FPL_Fixtures_Extract[[Player]:[Player]],0),MATCH(FPL_Combined[[#Headers],[Gameweek 13]],FPL_Fixtures_Extract[#Headers],0)))-4),Team_Key[[Full Name]:[Full Name]],0))&amp;RIGHT(INDEX(FPL_Fixtures_Extract[],MATCH($A515,FPL_Fixtures_Extract[[Player]:[Player]],0),MATCH(FPL_Combined[[#Headers],[Gameweek 13]],FPL_Fixtures_Extract[#Headers],0)),3))</f>
        <v>SOU(A) 1-0</v>
      </c>
      <c r="O515" t="str">
        <f ca="1">IF(RIGHT(FPL_Combined[[#Headers],[Gameweek 14]],2)&lt;$B$622,INDEX(FPL_Results_Extract[Gameweek 14],MATCH($A515,FPL_Results_Extract[[Player]:[Player]],0)),INDEX(Team_Key[[Abbreviation]:[Abbreviation]],MATCH(LEFT(INDEX(FPL_Fixtures_Extract[],MATCH($A515,FPL_Fixtures_Extract[[Player]:[Player]],0),MATCH(FPL_Combined[[#Headers],[Gameweek 14]],FPL_Fixtures_Extract[#Headers],0)),LEN(INDEX(FPL_Fixtures_Extract[],MATCH($A515,FPL_Fixtures_Extract[[Player]:[Player]],0),MATCH(FPL_Combined[[#Headers],[Gameweek 14]],FPL_Fixtures_Extract[#Headers],0)))-4),Team_Key[[Full Name]:[Full Name]],0))&amp;RIGHT(INDEX(FPL_Fixtures_Extract[],MATCH($A515,FPL_Fixtures_Extract[[Player]:[Player]],0),MATCH(FPL_Combined[[#Headers],[Gameweek 14]],FPL_Fixtures_Extract[#Headers],0)),3))</f>
        <v>SUN(A) 0-2</v>
      </c>
      <c r="P515" t="str">
        <f ca="1">IF(RIGHT(FPL_Combined[[#Headers],[Gameweek 15]],2)&lt;$B$622,INDEX(FPL_Results_Extract[Gameweek 15],MATCH($A515,FPL_Results_Extract[[Player]:[Player]],0)),INDEX(Team_Key[[Abbreviation]:[Abbreviation]],MATCH(LEFT(INDEX(FPL_Fixtures_Extract[],MATCH($A515,FPL_Fixtures_Extract[[Player]:[Player]],0),MATCH(FPL_Combined[[#Headers],[Gameweek 15]],FPL_Fixtures_Extract[#Headers],0)),LEN(INDEX(FPL_Fixtures_Extract[],MATCH($A515,FPL_Fixtures_Extract[[Player]:[Player]],0),MATCH(FPL_Combined[[#Headers],[Gameweek 15]],FPL_Fixtures_Extract[#Headers],0)))-4),Team_Key[[Full Name]:[Full Name]],0))&amp;RIGHT(INDEX(FPL_Fixtures_Extract[],MATCH($A515,FPL_Fixtures_Extract[[Player]:[Player]],0),MATCH(FPL_Combined[[#Headers],[Gameweek 15]],FPL_Fixtures_Extract[#Headers],0)),3))</f>
        <v>MCI(H) 2-0</v>
      </c>
      <c r="Q515" t="str">
        <f ca="1">IF(RIGHT(FPL_Combined[[#Headers],[Gameweek 16]],2)&lt;$B$622,INDEX(FPL_Results_Extract[Gameweek 16],MATCH($A515,FPL_Results_Extract[[Player]:[Player]],0)),INDEX(Team_Key[[Abbreviation]:[Abbreviation]],MATCH(LEFT(INDEX(FPL_Fixtures_Extract[],MATCH($A515,FPL_Fixtures_Extract[[Player]:[Player]],0),MATCH(FPL_Combined[[#Headers],[Gameweek 16]],FPL_Fixtures_Extract[#Headers],0)),LEN(INDEX(FPL_Fixtures_Extract[],MATCH($A515,FPL_Fixtures_Extract[[Player]:[Player]],0),MATCH(FPL_Combined[[#Headers],[Gameweek 16]],FPL_Fixtures_Extract[#Headers],0)))-4),Team_Key[[Full Name]:[Full Name]],0))&amp;RIGHT(INDEX(FPL_Fixtures_Extract[],MATCH($A515,FPL_Fixtures_Extract[[Player]:[Player]],0),MATCH(FPL_Combined[[#Headers],[Gameweek 16]],FPL_Fixtures_Extract[#Headers],0)),3))</f>
        <v>WHU(A) 0-0</v>
      </c>
      <c r="R515" t="str">
        <f ca="1">IF(RIGHT(FPL_Combined[[#Headers],[Gameweek 17]],2)&lt;$B$622,INDEX(FPL_Results_Extract[Gameweek 17],MATCH($A515,FPL_Results_Extract[[Player]:[Player]],0)),INDEX(Team_Key[[Abbreviation]:[Abbreviation]],MATCH(LEFT(INDEX(FPL_Fixtures_Extract[],MATCH($A515,FPL_Fixtures_Extract[[Player]:[Player]],0),MATCH(FPL_Combined[[#Headers],[Gameweek 17]],FPL_Fixtures_Extract[#Headers],0)),LEN(INDEX(FPL_Fixtures_Extract[],MATCH($A515,FPL_Fixtures_Extract[[Player]:[Player]],0),MATCH(FPL_Combined[[#Headers],[Gameweek 17]],FPL_Fixtures_Extract[#Headers],0)))-4),Team_Key[[Full Name]:[Full Name]],0))&amp;RIGHT(INDEX(FPL_Fixtures_Extract[],MATCH($A515,FPL_Fixtures_Extract[[Player]:[Player]],0),MATCH(FPL_Combined[[#Headers],[Gameweek 17]],FPL_Fixtures_Extract[#Headers],0)),3))</f>
        <v>CRY(H) 1-2</v>
      </c>
      <c r="S515" t="str">
        <f ca="1">IF(RIGHT(FPL_Combined[[#Headers],[Gameweek 18]],2)&lt;$B$622,INDEX(FPL_Results_Extract[Gameweek 18],MATCH($A515,FPL_Results_Extract[[Player]:[Player]],0)),INDEX(Team_Key[[Abbreviation]:[Abbreviation]],MATCH(LEFT(INDEX(FPL_Fixtures_Extract[],MATCH($A515,FPL_Fixtures_Extract[[Player]:[Player]],0),MATCH(FPL_Combined[[#Headers],[Gameweek 18]],FPL_Fixtures_Extract[#Headers],0)),LEN(INDEX(FPL_Fixtures_Extract[],MATCH($A515,FPL_Fixtures_Extract[[Player]:[Player]],0),MATCH(FPL_Combined[[#Headers],[Gameweek 18]],FPL_Fixtures_Extract[#Headers],0)))-4),Team_Key[[Full Name]:[Full Name]],0))&amp;RIGHT(INDEX(FPL_Fixtures_Extract[],MATCH($A515,FPL_Fixtures_Extract[[Player]:[Player]],0),MATCH(FPL_Combined[[#Headers],[Gameweek 18]],FPL_Fixtures_Extract[#Headers],0)),3))</f>
        <v>MUN(H) 2-0</v>
      </c>
      <c r="T515" t="str">
        <f ca="1">IF(RIGHT(FPL_Combined[[#Headers],[Gameweek 19]],2)&lt;$B$622,INDEX(FPL_Results_Extract[Gameweek 19],MATCH($A515,FPL_Results_Extract[[Player]:[Player]],0)),INDEX(Team_Key[[Abbreviation]:[Abbreviation]],MATCH(LEFT(INDEX(FPL_Fixtures_Extract[],MATCH($A515,FPL_Fixtures_Extract[[Player]:[Player]],0),MATCH(FPL_Combined[[#Headers],[Gameweek 19]],FPL_Fixtures_Extract[#Headers],0)),LEN(INDEX(FPL_Fixtures_Extract[],MATCH($A515,FPL_Fixtures_Extract[[Player]:[Player]],0),MATCH(FPL_Combined[[#Headers],[Gameweek 19]],FPL_Fixtures_Extract[#Headers],0)))-4),Team_Key[[Full Name]:[Full Name]],0))&amp;RIGHT(INDEX(FPL_Fixtures_Extract[],MATCH($A515,FPL_Fixtures_Extract[[Player]:[Player]],0),MATCH(FPL_Combined[[#Headers],[Gameweek 19]],FPL_Fixtures_Extract[#Headers],0)),3))</f>
        <v>EVE(A) 4-3</v>
      </c>
      <c r="U515" t="str">
        <f ca="1">IF(RIGHT(FPL_Combined[[#Headers],[Gameweek 20]],2)&lt;$B$622,INDEX(FPL_Results_Extract[Gameweek 20],MATCH($A515,FPL_Results_Extract[[Player]:[Player]],0)),INDEX(Team_Key[[Abbreviation]:[Abbreviation]],MATCH(LEFT(INDEX(FPL_Fixtures_Extract[],MATCH($A515,FPL_Fixtures_Extract[[Player]:[Player]],0),MATCH(FPL_Combined[[#Headers],[Gameweek 20]],FPL_Fixtures_Extract[#Headers],0)),LEN(INDEX(FPL_Fixtures_Extract[],MATCH($A515,FPL_Fixtures_Extract[[Player]:[Player]],0),MATCH(FPL_Combined[[#Headers],[Gameweek 20]],FPL_Fixtures_Extract[#Headers],0)))-4),Team_Key[[Full Name]:[Full Name]],0))&amp;RIGHT(INDEX(FPL_Fixtures_Extract[],MATCH($A515,FPL_Fixtures_Extract[[Player]:[Player]],0),MATCH(FPL_Combined[[#Headers],[Gameweek 20]],FPL_Fixtures_Extract[#Headers],0)),3))</f>
        <v>WBA(A) 1-2</v>
      </c>
      <c r="V515" t="str">
        <f ca="1">IF(RIGHT(FPL_Combined[[#Headers],[Gameweek 21]],2)&lt;$B$622,INDEX(FPL_Results_Extract[Gameweek 21],MATCH($A515,FPL_Results_Extract[[Player]:[Player]],0)),INDEX(Team_Key[[Abbreviation]:[Abbreviation]],MATCH(LEFT(INDEX(FPL_Fixtures_Extract[],MATCH($A515,FPL_Fixtures_Extract[[Player]:[Player]],0),MATCH(FPL_Combined[[#Headers],[Gameweek 21]],FPL_Fixtures_Extract[#Headers],0)),LEN(INDEX(FPL_Fixtures_Extract[],MATCH($A515,FPL_Fixtures_Extract[[Player]:[Player]],0),MATCH(FPL_Combined[[#Headers],[Gameweek 21]],FPL_Fixtures_Extract[#Headers],0)))-4),Team_Key[[Full Name]:[Full Name]],0))&amp;RIGHT(INDEX(FPL_Fixtures_Extract[],MATCH($A515,FPL_Fixtures_Extract[[Player]:[Player]],0),MATCH(FPL_Combined[[#Headers],[Gameweek 21]],FPL_Fixtures_Extract[#Headers],0)),3))</f>
        <v>NOR(H) 3-1</v>
      </c>
      <c r="W515" t="str">
        <f ca="1">IF(RIGHT(FPL_Combined[[#Headers],[Gameweek 22]],2)&lt;$B$622,INDEX(FPL_Results_Extract[Gameweek 22],MATCH($A515,FPL_Results_Extract[[Player]:[Player]],0)),INDEX(Team_Key[[Abbreviation]:[Abbreviation]],MATCH(LEFT(INDEX(FPL_Fixtures_Extract[],MATCH($A515,FPL_Fixtures_Extract[[Player]:[Player]],0),MATCH(FPL_Combined[[#Headers],[Gameweek 22]],FPL_Fixtures_Extract[#Headers],0)),LEN(INDEX(FPL_Fixtures_Extract[],MATCH($A515,FPL_Fixtures_Extract[[Player]:[Player]],0),MATCH(FPL_Combined[[#Headers],[Gameweek 22]],FPL_Fixtures_Extract[#Headers],0)))-4),Team_Key[[Full Name]:[Full Name]],0))&amp;RIGHT(INDEX(FPL_Fixtures_Extract[],MATCH($A515,FPL_Fixtures_Extract[[Player]:[Player]],0),MATCH(FPL_Combined[[#Headers],[Gameweek 22]],FPL_Fixtures_Extract[#Headers],0)),3))</f>
        <v>ARS(H) 0-0</v>
      </c>
      <c r="X515" t="str">
        <f ca="1">IF(RIGHT(FPL_Combined[[#Headers],[Gameweek 23]],2)&lt;$B$622,INDEX(FPL_Results_Extract[Gameweek 23],MATCH($A515,FPL_Results_Extract[[Player]:[Player]],0)),INDEX(Team_Key[[Abbreviation]:[Abbreviation]],MATCH(LEFT(INDEX(FPL_Fixtures_Extract[],MATCH($A515,FPL_Fixtures_Extract[[Player]:[Player]],0),MATCH(FPL_Combined[[#Headers],[Gameweek 23]],FPL_Fixtures_Extract[#Headers],0)),LEN(INDEX(FPL_Fixtures_Extract[],MATCH($A515,FPL_Fixtures_Extract[[Player]:[Player]],0),MATCH(FPL_Combined[[#Headers],[Gameweek 23]],FPL_Fixtures_Extract[#Headers],0)))-4),Team_Key[[Full Name]:[Full Name]],0))&amp;RIGHT(INDEX(FPL_Fixtures_Extract[],MATCH($A515,FPL_Fixtures_Extract[[Player]:[Player]],0),MATCH(FPL_Combined[[#Headers],[Gameweek 23]],FPL_Fixtures_Extract[#Headers],0)),3))</f>
        <v>LEI(A) 0-3</v>
      </c>
      <c r="Y515" t="str">
        <f ca="1">IF(RIGHT(FPL_Combined[[#Headers],[Gameweek 24]],2)&lt;$B$622,INDEX(FPL_Results_Extract[Team],MATCH($A515,FPL_Results_Extract[[Player]:[Player]],0)),INDEX(Team_Key[[Abbreviation]:[Abbreviation]],MATCH(LEFT(INDEX(FPL_Fixtures_Extract[],MATCH($A515,FPL_Fixtures_Extract[[Player]:[Player]],0),MATCH(FPL_Combined[[#Headers],[Gameweek 24]],FPL_Fixtures_Extract[#Headers],0)),LEN(INDEX(FPL_Fixtures_Extract[],MATCH($A515,FPL_Fixtures_Extract[[Player]:[Player]],0),MATCH(FPL_Combined[[#Headers],[Gameweek 24]],FPL_Fixtures_Extract[#Headers],0)))-4),Team_Key[[Full Name]:[Full Name]],0))&amp;RIGHT(INDEX(FPL_Fixtures_Extract[],MATCH($A515,FPL_Fixtures_Extract[[Player]:[Player]],0),MATCH(FPL_Combined[[#Headers],[Gameweek 24]],FPL_Fixtures_Extract[#Headers],0)),3))</f>
        <v>STK</v>
      </c>
      <c r="Z515" t="str">
        <f ca="1">IF(RIGHT(FPL_Combined[[#Headers],[Gameweek 25]],2)&lt;$B$622,INDEX(FPL_Results_Extract[Player],MATCH($A515,FPL_Results_Extract[[Player]:[Player]],0)),INDEX(Team_Key[[Abbreviation]:[Abbreviation]],MATCH(LEFT(INDEX(FPL_Fixtures_Extract[],MATCH($A515,FPL_Fixtures_Extract[[Player]:[Player]],0),MATCH(FPL_Combined[[#Headers],[Gameweek 25]],FPL_Fixtures_Extract[#Headers],0)),LEN(INDEX(FPL_Fixtures_Extract[],MATCH($A515,FPL_Fixtures_Extract[[Player]:[Player]],0),MATCH(FPL_Combined[[#Headers],[Gameweek 25]],FPL_Fixtures_Extract[#Headers],0)))-4),Team_Key[[Full Name]:[Full Name]],0))&amp;RIGHT(INDEX(FPL_Fixtures_Extract[],MATCH($A515,FPL_Fixtures_Extract[[Player]:[Player]],0),MATCH(FPL_Combined[[#Headers],[Gameweek 25]],FPL_Fixtures_Extract[#Headers],0)),3))</f>
        <v>Shawcross</v>
      </c>
      <c r="AA515" t="str">
        <f ca="1">IF(RIGHT(FPL_Combined[[#Headers],[Gameweek 26]],2)&lt;$B$622,INDEX(FPL_Results_Extract[Gameweek 01],MATCH($A515,FPL_Results_Extract[[Player]:[Player]],0)),INDEX(Team_Key[[Abbreviation]:[Abbreviation]],MATCH(LEFT(INDEX(FPL_Fixtures_Extract[],MATCH($A515,FPL_Fixtures_Extract[[Player]:[Player]],0),MATCH(FPL_Combined[[#Headers],[Gameweek 26]],FPL_Fixtures_Extract[#Headers],0)),LEN(INDEX(FPL_Fixtures_Extract[],MATCH($A515,FPL_Fixtures_Extract[[Player]:[Player]],0),MATCH(FPL_Combined[[#Headers],[Gameweek 26]],FPL_Fixtures_Extract[#Headers],0)))-4),Team_Key[[Full Name]:[Full Name]],0))&amp;RIGHT(INDEX(FPL_Fixtures_Extract[],MATCH($A515,FPL_Fixtures_Extract[[Player]:[Player]],0),MATCH(FPL_Combined[[#Headers],[Gameweek 26]],FPL_Fixtures_Extract[#Headers],0)),3))</f>
        <v>LIV(H) 0-1</v>
      </c>
      <c r="AB515" t="str">
        <f ca="1">IF(RIGHT(FPL_Combined[[#Headers],[Gameweek 27]],2)&lt;$B$622,INDEX(FPL_Results_Extract[Gameweek 02],MATCH($A515,FPL_Results_Extract[[Player]:[Player]],0)),INDEX(Team_Key[[Abbreviation]:[Abbreviation]],MATCH(LEFT(INDEX(FPL_Fixtures_Extract[],MATCH($A515,FPL_Fixtures_Extract[[Player]:[Player]],0),MATCH(FPL_Combined[[#Headers],[Gameweek 27]],FPL_Fixtures_Extract[#Headers],0)),LEN(INDEX(FPL_Fixtures_Extract[],MATCH($A515,FPL_Fixtures_Extract[[Player]:[Player]],0),MATCH(FPL_Combined[[#Headers],[Gameweek 27]],FPL_Fixtures_Extract[#Headers],0)))-4),Team_Key[[Full Name]:[Full Name]],0))&amp;RIGHT(INDEX(FPL_Fixtures_Extract[],MATCH($A515,FPL_Fixtures_Extract[[Player]:[Player]],0),MATCH(FPL_Combined[[#Headers],[Gameweek 27]],FPL_Fixtures_Extract[#Headers],0)),3))</f>
        <v>TOT(A) 2-2</v>
      </c>
      <c r="AC515" t="str">
        <f ca="1">IF(RIGHT(FPL_Combined[[#Headers],[Gameweek 28]],2)&lt;$B$622,INDEX(FPL_Results_Extract[Gameweek 03],MATCH($A515,FPL_Results_Extract[[Player]:[Player]],0)),INDEX(Team_Key[[Abbreviation]:[Abbreviation]],MATCH(LEFT(INDEX(FPL_Fixtures_Extract[],MATCH($A515,FPL_Fixtures_Extract[[Player]:[Player]],0),MATCH(FPL_Combined[[#Headers],[Gameweek 28]],FPL_Fixtures_Extract[#Headers],0)),LEN(INDEX(FPL_Fixtures_Extract[],MATCH($A515,FPL_Fixtures_Extract[[Player]:[Player]],0),MATCH(FPL_Combined[[#Headers],[Gameweek 28]],FPL_Fixtures_Extract[#Headers],0)))-4),Team_Key[[Full Name]:[Full Name]],0))&amp;RIGHT(INDEX(FPL_Fixtures_Extract[],MATCH($A515,FPL_Fixtures_Extract[[Player]:[Player]],0),MATCH(FPL_Combined[[#Headers],[Gameweek 28]],FPL_Fixtures_Extract[#Headers],0)),3))</f>
        <v>NOR(A) 1-1</v>
      </c>
      <c r="AD515" t="str">
        <f ca="1">IF(RIGHT(FPL_Combined[[#Headers],[Gameweek 29]],2)&lt;$B$622,INDEX(FPL_Results_Extract[Gameweek 04],MATCH($A515,FPL_Results_Extract[[Player]:[Player]],0)),INDEX(Team_Key[[Abbreviation]:[Abbreviation]],MATCH(LEFT(INDEX(FPL_Fixtures_Extract[],MATCH($A515,FPL_Fixtures_Extract[[Player]:[Player]],0),MATCH(FPL_Combined[[#Headers],[Gameweek 29]],FPL_Fixtures_Extract[#Headers],0)),LEN(INDEX(FPL_Fixtures_Extract[],MATCH($A515,FPL_Fixtures_Extract[[Player]:[Player]],0),MATCH(FPL_Combined[[#Headers],[Gameweek 29]],FPL_Fixtures_Extract[#Headers],0)))-4),Team_Key[[Full Name]:[Full Name]],0))&amp;RIGHT(INDEX(FPL_Fixtures_Extract[],MATCH($A515,FPL_Fixtures_Extract[[Player]:[Player]],0),MATCH(FPL_Combined[[#Headers],[Gameweek 29]],FPL_Fixtures_Extract[#Headers],0)),3))</f>
        <v>CHE(A)</v>
      </c>
      <c r="AE515" t="str">
        <f ca="1">IF(RIGHT(FPL_Combined[[#Headers],[Gameweek 30]],2)&lt;$B$622,INDEX(FPL_Results_Extract[Gameweek 05],MATCH($A515,FPL_Results_Extract[[Player]:[Player]],0)),INDEX(Team_Key[[Abbreviation]:[Abbreviation]],MATCH(LEFT(INDEX(FPL_Fixtures_Extract[],MATCH($A515,FPL_Fixtures_Extract[[Player]:[Player]],0),MATCH(FPL_Combined[[#Headers],[Gameweek 30]],FPL_Fixtures_Extract[#Headers],0)),LEN(INDEX(FPL_Fixtures_Extract[],MATCH($A515,FPL_Fixtures_Extract[[Player]:[Player]],0),MATCH(FPL_Combined[[#Headers],[Gameweek 30]],FPL_Fixtures_Extract[#Headers],0)))-4),Team_Key[[Full Name]:[Full Name]],0))&amp;RIGHT(INDEX(FPL_Fixtures_Extract[],MATCH($A515,FPL_Fixtures_Extract[[Player]:[Player]],0),MATCH(FPL_Combined[[#Headers],[Gameweek 30]],FPL_Fixtures_Extract[#Headers],0)),3))</f>
        <v>SOU(H)</v>
      </c>
      <c r="AF515" t="str">
        <f ca="1">IF(RIGHT(FPL_Combined[[#Headers],[Gameweek 31]],2)&lt;$B$622,INDEX(FPL_Results_Extract[Gameweek 06],MATCH($A515,FPL_Results_Extract[[Player]:[Player]],0)),INDEX(Team_Key[[Abbreviation]:[Abbreviation]],MATCH(LEFT(INDEX(FPL_Fixtures_Extract[],MATCH($A515,FPL_Fixtures_Extract[[Player]:[Player]],0),MATCH(FPL_Combined[[#Headers],[Gameweek 31]],FPL_Fixtures_Extract[#Headers],0)),LEN(INDEX(FPL_Fixtures_Extract[],MATCH($A515,FPL_Fixtures_Extract[[Player]:[Player]],0),MATCH(FPL_Combined[[#Headers],[Gameweek 31]],FPL_Fixtures_Extract[#Headers],0)))-4),Team_Key[[Full Name]:[Full Name]],0))&amp;RIGHT(INDEX(FPL_Fixtures_Extract[],MATCH($A515,FPL_Fixtures_Extract[[Player]:[Player]],0),MATCH(FPL_Combined[[#Headers],[Gameweek 31]],FPL_Fixtures_Extract[#Headers],0)),3))</f>
        <v>WAT(A)</v>
      </c>
      <c r="AG515" t="str">
        <f ca="1">IF(RIGHT(FPL_Combined[[#Headers],[Gameweek 32]],2)&lt;$B$622,INDEX(FPL_Results_Extract[Gameweek 07],MATCH($A515,FPL_Results_Extract[[Player]:[Player]],0)),INDEX(Team_Key[[Abbreviation]:[Abbreviation]],MATCH(LEFT(INDEX(FPL_Fixtures_Extract[],MATCH($A515,FPL_Fixtures_Extract[[Player]:[Player]],0),MATCH(FPL_Combined[[#Headers],[Gameweek 32]],FPL_Fixtures_Extract[#Headers],0)),LEN(INDEX(FPL_Fixtures_Extract[],MATCH($A515,FPL_Fixtures_Extract[[Player]:[Player]],0),MATCH(FPL_Combined[[#Headers],[Gameweek 32]],FPL_Fixtures_Extract[#Headers],0)))-4),Team_Key[[Full Name]:[Full Name]],0))&amp;RIGHT(INDEX(FPL_Fixtures_Extract[],MATCH($A515,FPL_Fixtures_Extract[[Player]:[Player]],0),MATCH(FPL_Combined[[#Headers],[Gameweek 32]],FPL_Fixtures_Extract[#Headers],0)),3))</f>
        <v>SWA(H)</v>
      </c>
      <c r="AH515" t="str">
        <f ca="1">IF(RIGHT(FPL_Combined[[#Headers],[Gameweek 33]],2)&lt;$B$622,INDEX(FPL_Results_Extract[Gameweek 08],MATCH($A515,FPL_Results_Extract[[Player]:[Player]],0)),INDEX(Team_Key[[Abbreviation]:[Abbreviation]],MATCH(LEFT(INDEX(FPL_Fixtures_Extract[],MATCH($A515,FPL_Fixtures_Extract[[Player]:[Player]],0),MATCH(FPL_Combined[[#Headers],[Gameweek 33]],FPL_Fixtures_Extract[#Headers],0)),LEN(INDEX(FPL_Fixtures_Extract[],MATCH($A515,FPL_Fixtures_Extract[[Player]:[Player]],0),MATCH(FPL_Combined[[#Headers],[Gameweek 33]],FPL_Fixtures_Extract[#Headers],0)))-4),Team_Key[[Full Name]:[Full Name]],0))&amp;RIGHT(INDEX(FPL_Fixtures_Extract[],MATCH($A515,FPL_Fixtures_Extract[[Player]:[Player]],0),MATCH(FPL_Combined[[#Headers],[Gameweek 33]],FPL_Fixtures_Extract[#Headers],0)),3))</f>
        <v>LIV(A)</v>
      </c>
      <c r="AI515" t="str">
        <f ca="1">IF(RIGHT(FPL_Combined[[#Headers],[Gameweek 34]],2)&lt;$B$622,INDEX(FPL_Results_Extract[Gameweek 09],MATCH($A515,FPL_Results_Extract[[Player]:[Player]],0)),INDEX(Team_Key[[Abbreviation]:[Abbreviation]],MATCH(LEFT(INDEX(FPL_Fixtures_Extract[],MATCH($A515,FPL_Fixtures_Extract[[Player]:[Player]],0),MATCH(FPL_Combined[[#Headers],[Gameweek 34]],FPL_Fixtures_Extract[#Headers],0)),LEN(INDEX(FPL_Fixtures_Extract[],MATCH($A515,FPL_Fixtures_Extract[[Player]:[Player]],0),MATCH(FPL_Combined[[#Headers],[Gameweek 34]],FPL_Fixtures_Extract[#Headers],0)))-4),Team_Key[[Full Name]:[Full Name]],0))&amp;RIGHT(INDEX(FPL_Fixtures_Extract[],MATCH($A515,FPL_Fixtures_Extract[[Player]:[Player]],0),MATCH(FPL_Combined[[#Headers],[Gameweek 34]],FPL_Fixtures_Extract[#Headers],0)),3))</f>
        <v>TOT(H)</v>
      </c>
      <c r="AJ515" t="str">
        <f ca="1">IF(RIGHT(FPL_Combined[[#Headers],[Gameweek 35]],2)&lt;$B$622,INDEX(FPL_Results_Extract[Gameweek 10],MATCH($A515,FPL_Results_Extract[[Player]:[Player]],0)),INDEX(Team_Key[[Abbreviation]:[Abbreviation]],MATCH(LEFT(INDEX(FPL_Fixtures_Extract[],MATCH($A515,FPL_Fixtures_Extract[[Player]:[Player]],0),MATCH(FPL_Combined[[#Headers],[Gameweek 35]],FPL_Fixtures_Extract[#Headers],0)),LEN(INDEX(FPL_Fixtures_Extract[],MATCH($A515,FPL_Fixtures_Extract[[Player]:[Player]],0),MATCH(FPL_Combined[[#Headers],[Gameweek 35]],FPL_Fixtures_Extract[#Headers],0)))-4),Team_Key[[Full Name]:[Full Name]],0))&amp;RIGHT(INDEX(FPL_Fixtures_Extract[],MATCH($A515,FPL_Fixtures_Extract[[Player]:[Player]],0),MATCH(FPL_Combined[[#Headers],[Gameweek 35]],FPL_Fixtures_Extract[#Headers],0)),3))</f>
        <v>MCI(A)</v>
      </c>
      <c r="AK515" t="str">
        <f ca="1">IF(RIGHT(FPL_Combined[[#Headers],[Gameweek 36]],2)&lt;$B$622,INDEX(FPL_Results_Extract[Gameweek 11],MATCH($A515,FPL_Results_Extract[[Player]:[Player]],0)),INDEX(Team_Key[[Abbreviation]:[Abbreviation]],MATCH(LEFT(INDEX(FPL_Fixtures_Extract[],MATCH($A515,FPL_Fixtures_Extract[[Player]:[Player]],0),MATCH(FPL_Combined[[#Headers],[Gameweek 36]],FPL_Fixtures_Extract[#Headers],0)),LEN(INDEX(FPL_Fixtures_Extract[],MATCH($A515,FPL_Fixtures_Extract[[Player]:[Player]],0),MATCH(FPL_Combined[[#Headers],[Gameweek 36]],FPL_Fixtures_Extract[#Headers],0)))-4),Team_Key[[Full Name]:[Full Name]],0))&amp;RIGHT(INDEX(FPL_Fixtures_Extract[],MATCH($A515,FPL_Fixtures_Extract[[Player]:[Player]],0),MATCH(FPL_Combined[[#Headers],[Gameweek 36]],FPL_Fixtures_Extract[#Headers],0)),3))</f>
        <v>SUN(H)</v>
      </c>
      <c r="AL515" t="str">
        <f ca="1">IF(RIGHT(FPL_Combined[[#Headers],[Gameweek 37]],2)&lt;$B$622,INDEX(FPL_Results_Extract[Gameweek 12],MATCH($A515,FPL_Results_Extract[[Player]:[Player]],0)),INDEX(Team_Key[[Abbreviation]:[Abbreviation]],MATCH(LEFT(INDEX(FPL_Fixtures_Extract[],MATCH($A515,FPL_Fixtures_Extract[[Player]:[Player]],0),MATCH(FPL_Combined[[#Headers],[Gameweek 37]],FPL_Fixtures_Extract[#Headers],0)),LEN(INDEX(FPL_Fixtures_Extract[],MATCH($A515,FPL_Fixtures_Extract[[Player]:[Player]],0),MATCH(FPL_Combined[[#Headers],[Gameweek 37]],FPL_Fixtures_Extract[#Headers],0)))-4),Team_Key[[Full Name]:[Full Name]],0))&amp;RIGHT(INDEX(FPL_Fixtures_Extract[],MATCH($A515,FPL_Fixtures_Extract[[Player]:[Player]],0),MATCH(FPL_Combined[[#Headers],[Gameweek 37]],FPL_Fixtures_Extract[#Headers],0)),3))</f>
        <v>CRY(A)</v>
      </c>
      <c r="AM515" t="str">
        <f ca="1">IF(RIGHT(FPL_Combined[[#Headers],[Gameweek 38]],2)&lt;$B$622,INDEX(FPL_Results_Extract[Gameweek 13],MATCH($A515,FPL_Results_Extract[[Player]:[Player]],0)),INDEX(Team_Key[[Abbreviation]:[Abbreviation]],MATCH(LEFT(INDEX(FPL_Fixtures_Extract[],MATCH($A515,FPL_Fixtures_Extract[[Player]:[Player]],0),MATCH(FPL_Combined[[#Headers],[Gameweek 38]],FPL_Fixtures_Extract[#Headers],0)),LEN(INDEX(FPL_Fixtures_Extract[],MATCH($A515,FPL_Fixtures_Extract[[Player]:[Player]],0),MATCH(FPL_Combined[[#Headers],[Gameweek 38]],FPL_Fixtures_Extract[#Headers],0)))-4),Team_Key[[Full Name]:[Full Name]],0))&amp;RIGHT(INDEX(FPL_Fixtures_Extract[],MATCH($A515,FPL_Fixtures_Extract[[Player]:[Player]],0),MATCH(FPL_Combined[[#Headers],[Gameweek 38]],FPL_Fixtures_Extract[#Headers],0)),3))</f>
        <v>WHU(H)</v>
      </c>
    </row>
    <row r="516" spans="1:39" x14ac:dyDescent="0.45">
      <c r="A516" t="s">
        <v>346</v>
      </c>
      <c r="B516" t="str">
        <f ca="1">IF(RIGHT(FPL_Combined[[#Headers],[Gameweek 01]],2)&lt;$B$622,INDEX(FPL_Results_Extract[Gameweek 01],MATCH($A516,FPL_Results_Extract[[Player]:[Player]],0)),INDEX(Team_Key[[Abbreviation]:[Abbreviation]],MATCH(LEFT(INDEX(FPL_Fixtures_Extract[],MATCH($A516,FPL_Fixtures_Extract[[Player]:[Player]],0),MATCH(FPL_Combined[[#Headers],[Gameweek 01]],FPL_Fixtures_Extract[#Headers],0)),LEN(INDEX(FPL_Fixtures_Extract[],MATCH($A516,FPL_Fixtures_Extract[[Player]:[Player]],0),MATCH(FPL_Combined[[#Headers],[Gameweek 01]],FPL_Fixtures_Extract[#Headers],0)))-4),Team_Key[[Full Name]:[Full Name]],0))&amp;RIGHT(INDEX(FPL_Fixtures_Extract[],MATCH($A516,FPL_Fixtures_Extract[[Player]:[Player]],0),MATCH(FPL_Combined[[#Headers],[Gameweek 01]],FPL_Fixtures_Extract[#Headers],0)),3))</f>
        <v>CHE(A) 2-2</v>
      </c>
      <c r="C516" t="str">
        <f ca="1">IF(RIGHT(FPL_Combined[[#Headers],[Gameweek 02]],2)&lt;$B$622,INDEX(FPL_Results_Extract[Gameweek 02],MATCH($A516,FPL_Results_Extract[[Player]:[Player]],0)),INDEX(Team_Key[[Abbreviation]:[Abbreviation]],MATCH(LEFT(INDEX(FPL_Fixtures_Extract[],MATCH($A516,FPL_Fixtures_Extract[[Player]:[Player]],0),MATCH(FPL_Combined[[#Headers],[Gameweek 02]],FPL_Fixtures_Extract[#Headers],0)),LEN(INDEX(FPL_Fixtures_Extract[],MATCH($A516,FPL_Fixtures_Extract[[Player]:[Player]],0),MATCH(FPL_Combined[[#Headers],[Gameweek 02]],FPL_Fixtures_Extract[#Headers],0)))-4),Team_Key[[Full Name]:[Full Name]],0))&amp;RIGHT(INDEX(FPL_Fixtures_Extract[],MATCH($A516,FPL_Fixtures_Extract[[Player]:[Player]],0),MATCH(FPL_Combined[[#Headers],[Gameweek 02]],FPL_Fixtures_Extract[#Headers],0)),3))</f>
        <v>NEW(H) 2-0</v>
      </c>
      <c r="D516" t="str">
        <f ca="1">IF(RIGHT(FPL_Combined[[#Headers],[Gameweek 03]],2)&lt;$B$622,INDEX(FPL_Results_Extract[Gameweek 03],MATCH($A516,FPL_Results_Extract[[Player]:[Player]],0)),INDEX(Team_Key[[Abbreviation]:[Abbreviation]],MATCH(LEFT(INDEX(FPL_Fixtures_Extract[],MATCH($A516,FPL_Fixtures_Extract[[Player]:[Player]],0),MATCH(FPL_Combined[[#Headers],[Gameweek 03]],FPL_Fixtures_Extract[#Headers],0)),LEN(INDEX(FPL_Fixtures_Extract[],MATCH($A516,FPL_Fixtures_Extract[[Player]:[Player]],0),MATCH(FPL_Combined[[#Headers],[Gameweek 03]],FPL_Fixtures_Extract[#Headers],0)))-4),Team_Key[[Full Name]:[Full Name]],0))&amp;RIGHT(INDEX(FPL_Fixtures_Extract[],MATCH($A516,FPL_Fixtures_Extract[[Player]:[Player]],0),MATCH(FPL_Combined[[#Headers],[Gameweek 03]],FPL_Fixtures_Extract[#Headers],0)),3))</f>
        <v>SUN(A) 1-1</v>
      </c>
      <c r="E516" t="str">
        <f ca="1">IF(RIGHT(FPL_Combined[[#Headers],[Gameweek 04]],2)&lt;$B$622,INDEX(FPL_Results_Extract[Gameweek 04],MATCH($A516,FPL_Results_Extract[[Player]:[Player]],0)),INDEX(Team_Key[[Abbreviation]:[Abbreviation]],MATCH(LEFT(INDEX(FPL_Fixtures_Extract[],MATCH($A516,FPL_Fixtures_Extract[[Player]:[Player]],0),MATCH(FPL_Combined[[#Headers],[Gameweek 04]],FPL_Fixtures_Extract[#Headers],0)),LEN(INDEX(FPL_Fixtures_Extract[],MATCH($A516,FPL_Fixtures_Extract[[Player]:[Player]],0),MATCH(FPL_Combined[[#Headers],[Gameweek 04]],FPL_Fixtures_Extract[#Headers],0)))-4),Team_Key[[Full Name]:[Full Name]],0))&amp;RIGHT(INDEX(FPL_Fixtures_Extract[],MATCH($A516,FPL_Fixtures_Extract[[Player]:[Player]],0),MATCH(FPL_Combined[[#Headers],[Gameweek 04]],FPL_Fixtures_Extract[#Headers],0)),3))</f>
        <v>MUN(H) 2-1</v>
      </c>
      <c r="F516" t="str">
        <f ca="1">IF(RIGHT(FPL_Combined[[#Headers],[Gameweek 05]],2)&lt;$B$622,INDEX(FPL_Results_Extract[Gameweek 05],MATCH($A516,FPL_Results_Extract[[Player]:[Player]],0)),INDEX(Team_Key[[Abbreviation]:[Abbreviation]],MATCH(LEFT(INDEX(FPL_Fixtures_Extract[],MATCH($A516,FPL_Fixtures_Extract[[Player]:[Player]],0),MATCH(FPL_Combined[[#Headers],[Gameweek 05]],FPL_Fixtures_Extract[#Headers],0)),LEN(INDEX(FPL_Fixtures_Extract[],MATCH($A516,FPL_Fixtures_Extract[[Player]:[Player]],0),MATCH(FPL_Combined[[#Headers],[Gameweek 05]],FPL_Fixtures_Extract[#Headers],0)))-4),Team_Key[[Full Name]:[Full Name]],0))&amp;RIGHT(INDEX(FPL_Fixtures_Extract[],MATCH($A516,FPL_Fixtures_Extract[[Player]:[Player]],0),MATCH(FPL_Combined[[#Headers],[Gameweek 05]],FPL_Fixtures_Extract[#Headers],0)),3))</f>
        <v>WAT(A) 0-1</v>
      </c>
      <c r="G516" t="str">
        <f ca="1">IF(RIGHT(FPL_Combined[[#Headers],[Gameweek 06]],2)&lt;$B$622,INDEX(FPL_Results_Extract[Gameweek 06],MATCH($A516,FPL_Results_Extract[[Player]:[Player]],0)),INDEX(Team_Key[[Abbreviation]:[Abbreviation]],MATCH(LEFT(INDEX(FPL_Fixtures_Extract[],MATCH($A516,FPL_Fixtures_Extract[[Player]:[Player]],0),MATCH(FPL_Combined[[#Headers],[Gameweek 06]],FPL_Fixtures_Extract[#Headers],0)),LEN(INDEX(FPL_Fixtures_Extract[],MATCH($A516,FPL_Fixtures_Extract[[Player]:[Player]],0),MATCH(FPL_Combined[[#Headers],[Gameweek 06]],FPL_Fixtures_Extract[#Headers],0)))-4),Team_Key[[Full Name]:[Full Name]],0))&amp;RIGHT(INDEX(FPL_Fixtures_Extract[],MATCH($A516,FPL_Fixtures_Extract[[Player]:[Player]],0),MATCH(FPL_Combined[[#Headers],[Gameweek 06]],FPL_Fixtures_Extract[#Headers],0)),3))</f>
        <v>EVE(H) 0-0</v>
      </c>
      <c r="H516" t="str">
        <f ca="1">IF(RIGHT(FPL_Combined[[#Headers],[Gameweek 07]],2)&lt;$B$622,INDEX(FPL_Results_Extract[Gameweek 07],MATCH($A516,FPL_Results_Extract[[Player]:[Player]],0)),INDEX(Team_Key[[Abbreviation]:[Abbreviation]],MATCH(LEFT(INDEX(FPL_Fixtures_Extract[],MATCH($A516,FPL_Fixtures_Extract[[Player]:[Player]],0),MATCH(FPL_Combined[[#Headers],[Gameweek 07]],FPL_Fixtures_Extract[#Headers],0)),LEN(INDEX(FPL_Fixtures_Extract[],MATCH($A516,FPL_Fixtures_Extract[[Player]:[Player]],0),MATCH(FPL_Combined[[#Headers],[Gameweek 07]],FPL_Fixtures_Extract[#Headers],0)))-4),Team_Key[[Full Name]:[Full Name]],0))&amp;RIGHT(INDEX(FPL_Fixtures_Extract[],MATCH($A516,FPL_Fixtures_Extract[[Player]:[Player]],0),MATCH(FPL_Combined[[#Headers],[Gameweek 07]],FPL_Fixtures_Extract[#Headers],0)),3))</f>
        <v>SOU(A) 1-3</v>
      </c>
      <c r="I516" t="str">
        <f ca="1">IF(RIGHT(FPL_Combined[[#Headers],[Gameweek 08]],2)&lt;$B$622,INDEX(FPL_Results_Extract[Gameweek 08],MATCH($A516,FPL_Results_Extract[[Player]:[Player]],0)),INDEX(Team_Key[[Abbreviation]:[Abbreviation]],MATCH(LEFT(INDEX(FPL_Fixtures_Extract[],MATCH($A516,FPL_Fixtures_Extract[[Player]:[Player]],0),MATCH(FPL_Combined[[#Headers],[Gameweek 08]],FPL_Fixtures_Extract[#Headers],0)),LEN(INDEX(FPL_Fixtures_Extract[],MATCH($A516,FPL_Fixtures_Extract[[Player]:[Player]],0),MATCH(FPL_Combined[[#Headers],[Gameweek 08]],FPL_Fixtures_Extract[#Headers],0)))-4),Team_Key[[Full Name]:[Full Name]],0))&amp;RIGHT(INDEX(FPL_Fixtures_Extract[],MATCH($A516,FPL_Fixtures_Extract[[Player]:[Player]],0),MATCH(FPL_Combined[[#Headers],[Gameweek 08]],FPL_Fixtures_Extract[#Headers],0)),3))</f>
        <v>TOT(H) 2-2</v>
      </c>
      <c r="J516" t="str">
        <f ca="1">IF(RIGHT(FPL_Combined[[#Headers],[Gameweek 09]],2)&lt;$B$622,INDEX(FPL_Results_Extract[Gameweek 09],MATCH($A516,FPL_Results_Extract[[Player]:[Player]],0)),INDEX(Team_Key[[Abbreviation]:[Abbreviation]],MATCH(LEFT(INDEX(FPL_Fixtures_Extract[],MATCH($A516,FPL_Fixtures_Extract[[Player]:[Player]],0),MATCH(FPL_Combined[[#Headers],[Gameweek 09]],FPL_Fixtures_Extract[#Headers],0)),LEN(INDEX(FPL_Fixtures_Extract[],MATCH($A516,FPL_Fixtures_Extract[[Player]:[Player]],0),MATCH(FPL_Combined[[#Headers],[Gameweek 09]],FPL_Fixtures_Extract[#Headers],0)))-4),Team_Key[[Full Name]:[Full Name]],0))&amp;RIGHT(INDEX(FPL_Fixtures_Extract[],MATCH($A516,FPL_Fixtures_Extract[[Player]:[Player]],0),MATCH(FPL_Combined[[#Headers],[Gameweek 09]],FPL_Fixtures_Extract[#Headers],0)),3))</f>
        <v>STK(H) 0-1</v>
      </c>
      <c r="K516" t="str">
        <f ca="1">IF(RIGHT(FPL_Combined[[#Headers],[Gameweek 10]],2)&lt;$B$622,INDEX(FPL_Results_Extract[Gameweek 10],MATCH($A516,FPL_Results_Extract[[Player]:[Player]],0)),INDEX(Team_Key[[Abbreviation]:[Abbreviation]],MATCH(LEFT(INDEX(FPL_Fixtures_Extract[],MATCH($A516,FPL_Fixtures_Extract[[Player]:[Player]],0),MATCH(FPL_Combined[[#Headers],[Gameweek 10]],FPL_Fixtures_Extract[#Headers],0)),LEN(INDEX(FPL_Fixtures_Extract[],MATCH($A516,FPL_Fixtures_Extract[[Player]:[Player]],0),MATCH(FPL_Combined[[#Headers],[Gameweek 10]],FPL_Fixtures_Extract[#Headers],0)))-4),Team_Key[[Full Name]:[Full Name]],0))&amp;RIGHT(INDEX(FPL_Fixtures_Extract[],MATCH($A516,FPL_Fixtures_Extract[[Player]:[Player]],0),MATCH(FPL_Combined[[#Headers],[Gameweek 10]],FPL_Fixtures_Extract[#Headers],0)),3))</f>
        <v>AVL(A) 2-1</v>
      </c>
      <c r="L516" t="str">
        <f ca="1">IF(RIGHT(FPL_Combined[[#Headers],[Gameweek 11]],2)&lt;$B$622,INDEX(FPL_Results_Extract[Gameweek 11],MATCH($A516,FPL_Results_Extract[[Player]:[Player]],0)),INDEX(Team_Key[[Abbreviation]:[Abbreviation]],MATCH(LEFT(INDEX(FPL_Fixtures_Extract[],MATCH($A516,FPL_Fixtures_Extract[[Player]:[Player]],0),MATCH(FPL_Combined[[#Headers],[Gameweek 11]],FPL_Fixtures_Extract[#Headers],0)),LEN(INDEX(FPL_Fixtures_Extract[],MATCH($A516,FPL_Fixtures_Extract[[Player]:[Player]],0),MATCH(FPL_Combined[[#Headers],[Gameweek 11]],FPL_Fixtures_Extract[#Headers],0)))-4),Team_Key[[Full Name]:[Full Name]],0))&amp;RIGHT(INDEX(FPL_Fixtures_Extract[],MATCH($A516,FPL_Fixtures_Extract[[Player]:[Player]],0),MATCH(FPL_Combined[[#Headers],[Gameweek 11]],FPL_Fixtures_Extract[#Headers],0)),3))</f>
        <v>ARS(H) 0-3</v>
      </c>
      <c r="M516" t="str">
        <f ca="1">IF(RIGHT(FPL_Combined[[#Headers],[Gameweek 12]],2)&lt;$B$622,INDEX(FPL_Results_Extract[Gameweek 12],MATCH($A516,FPL_Results_Extract[[Player]:[Player]],0)),INDEX(Team_Key[[Abbreviation]:[Abbreviation]],MATCH(LEFT(INDEX(FPL_Fixtures_Extract[],MATCH($A516,FPL_Fixtures_Extract[[Player]:[Player]],0),MATCH(FPL_Combined[[#Headers],[Gameweek 12]],FPL_Fixtures_Extract[#Headers],0)),LEN(INDEX(FPL_Fixtures_Extract[],MATCH($A516,FPL_Fixtures_Extract[[Player]:[Player]],0),MATCH(FPL_Combined[[#Headers],[Gameweek 12]],FPL_Fixtures_Extract[#Headers],0)))-4),Team_Key[[Full Name]:[Full Name]],0))&amp;RIGHT(INDEX(FPL_Fixtures_Extract[],MATCH($A516,FPL_Fixtures_Extract[[Player]:[Player]],0),MATCH(FPL_Combined[[#Headers],[Gameweek 12]],FPL_Fixtures_Extract[#Headers],0)),3))</f>
        <v>NOR(A) 0-1</v>
      </c>
      <c r="N516" t="str">
        <f ca="1">IF(RIGHT(FPL_Combined[[#Headers],[Gameweek 13]],2)&lt;$B$622,INDEX(FPL_Results_Extract[Gameweek 13],MATCH($A516,FPL_Results_Extract[[Player]:[Player]],0)),INDEX(Team_Key[[Abbreviation]:[Abbreviation]],MATCH(LEFT(INDEX(FPL_Fixtures_Extract[],MATCH($A516,FPL_Fixtures_Extract[[Player]:[Player]],0),MATCH(FPL_Combined[[#Headers],[Gameweek 13]],FPL_Fixtures_Extract[#Headers],0)),LEN(INDEX(FPL_Fixtures_Extract[],MATCH($A516,FPL_Fixtures_Extract[[Player]:[Player]],0),MATCH(FPL_Combined[[#Headers],[Gameweek 13]],FPL_Fixtures_Extract[#Headers],0)))-4),Team_Key[[Full Name]:[Full Name]],0))&amp;RIGHT(INDEX(FPL_Fixtures_Extract[],MATCH($A516,FPL_Fixtures_Extract[[Player]:[Player]],0),MATCH(FPL_Combined[[#Headers],[Gameweek 13]],FPL_Fixtures_Extract[#Headers],0)),3))</f>
        <v>BOU(H) 2-2</v>
      </c>
      <c r="O516" t="str">
        <f ca="1">IF(RIGHT(FPL_Combined[[#Headers],[Gameweek 14]],2)&lt;$B$622,INDEX(FPL_Results_Extract[Gameweek 14],MATCH($A516,FPL_Results_Extract[[Player]:[Player]],0)),INDEX(Team_Key[[Abbreviation]:[Abbreviation]],MATCH(LEFT(INDEX(FPL_Fixtures_Extract[],MATCH($A516,FPL_Fixtures_Extract[[Player]:[Player]],0),MATCH(FPL_Combined[[#Headers],[Gameweek 14]],FPL_Fixtures_Extract[#Headers],0)),LEN(INDEX(FPL_Fixtures_Extract[],MATCH($A516,FPL_Fixtures_Extract[[Player]:[Player]],0),MATCH(FPL_Combined[[#Headers],[Gameweek 14]],FPL_Fixtures_Extract[#Headers],0)))-4),Team_Key[[Full Name]:[Full Name]],0))&amp;RIGHT(INDEX(FPL_Fixtures_Extract[],MATCH($A516,FPL_Fixtures_Extract[[Player]:[Player]],0),MATCH(FPL_Combined[[#Headers],[Gameweek 14]],FPL_Fixtures_Extract[#Headers],0)),3))</f>
        <v>LIV(A) 0-1</v>
      </c>
      <c r="P516" t="str">
        <f ca="1">IF(RIGHT(FPL_Combined[[#Headers],[Gameweek 15]],2)&lt;$B$622,INDEX(FPL_Results_Extract[Gameweek 15],MATCH($A516,FPL_Results_Extract[[Player]:[Player]],0)),INDEX(Team_Key[[Abbreviation]:[Abbreviation]],MATCH(LEFT(INDEX(FPL_Fixtures_Extract[],MATCH($A516,FPL_Fixtures_Extract[[Player]:[Player]],0),MATCH(FPL_Combined[[#Headers],[Gameweek 15]],FPL_Fixtures_Extract[#Headers],0)),LEN(INDEX(FPL_Fixtures_Extract[],MATCH($A516,FPL_Fixtures_Extract[[Player]:[Player]],0),MATCH(FPL_Combined[[#Headers],[Gameweek 15]],FPL_Fixtures_Extract[#Headers],0)))-4),Team_Key[[Full Name]:[Full Name]],0))&amp;RIGHT(INDEX(FPL_Fixtures_Extract[],MATCH($A516,FPL_Fixtures_Extract[[Player]:[Player]],0),MATCH(FPL_Combined[[#Headers],[Gameweek 15]],FPL_Fixtures_Extract[#Headers],0)),3))</f>
        <v>LEI(H) 0-3</v>
      </c>
      <c r="Q516" t="str">
        <f ca="1">IF(RIGHT(FPL_Combined[[#Headers],[Gameweek 16]],2)&lt;$B$622,INDEX(FPL_Results_Extract[Gameweek 16],MATCH($A516,FPL_Results_Extract[[Player]:[Player]],0)),INDEX(Team_Key[[Abbreviation]:[Abbreviation]],MATCH(LEFT(INDEX(FPL_Fixtures_Extract[],MATCH($A516,FPL_Fixtures_Extract[[Player]:[Player]],0),MATCH(FPL_Combined[[#Headers],[Gameweek 16]],FPL_Fixtures_Extract[#Headers],0)),LEN(INDEX(FPL_Fixtures_Extract[],MATCH($A516,FPL_Fixtures_Extract[[Player]:[Player]],0),MATCH(FPL_Combined[[#Headers],[Gameweek 16]],FPL_Fixtures_Extract[#Headers],0)))-4),Team_Key[[Full Name]:[Full Name]],0))&amp;RIGHT(INDEX(FPL_Fixtures_Extract[],MATCH($A516,FPL_Fixtures_Extract[[Player]:[Player]],0),MATCH(FPL_Combined[[#Headers],[Gameweek 16]],FPL_Fixtures_Extract[#Headers],0)),3))</f>
        <v>MCI(A) 1-2</v>
      </c>
      <c r="R516" t="str">
        <f ca="1">IF(RIGHT(FPL_Combined[[#Headers],[Gameweek 17]],2)&lt;$B$622,INDEX(FPL_Results_Extract[Gameweek 17],MATCH($A516,FPL_Results_Extract[[Player]:[Player]],0)),INDEX(Team_Key[[Abbreviation]:[Abbreviation]],MATCH(LEFT(INDEX(FPL_Fixtures_Extract[],MATCH($A516,FPL_Fixtures_Extract[[Player]:[Player]],0),MATCH(FPL_Combined[[#Headers],[Gameweek 17]],FPL_Fixtures_Extract[#Headers],0)),LEN(INDEX(FPL_Fixtures_Extract[],MATCH($A516,FPL_Fixtures_Extract[[Player]:[Player]],0),MATCH(FPL_Combined[[#Headers],[Gameweek 17]],FPL_Fixtures_Extract[#Headers],0)))-4),Team_Key[[Full Name]:[Full Name]],0))&amp;RIGHT(INDEX(FPL_Fixtures_Extract[],MATCH($A516,FPL_Fixtures_Extract[[Player]:[Player]],0),MATCH(FPL_Combined[[#Headers],[Gameweek 17]],FPL_Fixtures_Extract[#Headers],0)),3))</f>
        <v>WHU(H) 0-0</v>
      </c>
      <c r="S516" t="str">
        <f ca="1">IF(RIGHT(FPL_Combined[[#Headers],[Gameweek 18]],2)&lt;$B$622,INDEX(FPL_Results_Extract[Gameweek 18],MATCH($A516,FPL_Results_Extract[[Player]:[Player]],0)),INDEX(Team_Key[[Abbreviation]:[Abbreviation]],MATCH(LEFT(INDEX(FPL_Fixtures_Extract[],MATCH($A516,FPL_Fixtures_Extract[[Player]:[Player]],0),MATCH(FPL_Combined[[#Headers],[Gameweek 18]],FPL_Fixtures_Extract[#Headers],0)),LEN(INDEX(FPL_Fixtures_Extract[],MATCH($A516,FPL_Fixtures_Extract[[Player]:[Player]],0),MATCH(FPL_Combined[[#Headers],[Gameweek 18]],FPL_Fixtures_Extract[#Headers],0)))-4),Team_Key[[Full Name]:[Full Name]],0))&amp;RIGHT(INDEX(FPL_Fixtures_Extract[],MATCH($A516,FPL_Fixtures_Extract[[Player]:[Player]],0),MATCH(FPL_Combined[[#Headers],[Gameweek 18]],FPL_Fixtures_Extract[#Headers],0)),3))</f>
        <v>WBA(H) 1-0</v>
      </c>
      <c r="T516" t="str">
        <f ca="1">IF(RIGHT(FPL_Combined[[#Headers],[Gameweek 19]],2)&lt;$B$622,INDEX(FPL_Results_Extract[Gameweek 19],MATCH($A516,FPL_Results_Extract[[Player]:[Player]],0)),INDEX(Team_Key[[Abbreviation]:[Abbreviation]],MATCH(LEFT(INDEX(FPL_Fixtures_Extract[],MATCH($A516,FPL_Fixtures_Extract[[Player]:[Player]],0),MATCH(FPL_Combined[[#Headers],[Gameweek 19]],FPL_Fixtures_Extract[#Headers],0)),LEN(INDEX(FPL_Fixtures_Extract[],MATCH($A516,FPL_Fixtures_Extract[[Player]:[Player]],0),MATCH(FPL_Combined[[#Headers],[Gameweek 19]],FPL_Fixtures_Extract[#Headers],0)))-4),Team_Key[[Full Name]:[Full Name]],0))&amp;RIGHT(INDEX(FPL_Fixtures_Extract[],MATCH($A516,FPL_Fixtures_Extract[[Player]:[Player]],0),MATCH(FPL_Combined[[#Headers],[Gameweek 19]],FPL_Fixtures_Extract[#Headers],0)),3))</f>
        <v>CRY(A) 0-0</v>
      </c>
      <c r="U516" t="str">
        <f ca="1">IF(RIGHT(FPL_Combined[[#Headers],[Gameweek 20]],2)&lt;$B$622,INDEX(FPL_Results_Extract[Gameweek 20],MATCH($A516,FPL_Results_Extract[[Player]:[Player]],0)),INDEX(Team_Key[[Abbreviation]:[Abbreviation]],MATCH(LEFT(INDEX(FPL_Fixtures_Extract[],MATCH($A516,FPL_Fixtures_Extract[[Player]:[Player]],0),MATCH(FPL_Combined[[#Headers],[Gameweek 20]],FPL_Fixtures_Extract[#Headers],0)),LEN(INDEX(FPL_Fixtures_Extract[],MATCH($A516,FPL_Fixtures_Extract[[Player]:[Player]],0),MATCH(FPL_Combined[[#Headers],[Gameweek 20]],FPL_Fixtures_Extract[#Headers],0)))-4),Team_Key[[Full Name]:[Full Name]],0))&amp;RIGHT(INDEX(FPL_Fixtures_Extract[],MATCH($A516,FPL_Fixtures_Extract[[Player]:[Player]],0),MATCH(FPL_Combined[[#Headers],[Gameweek 20]],FPL_Fixtures_Extract[#Headers],0)),3))</f>
        <v>MUN(A) 1-2</v>
      </c>
      <c r="V516" t="str">
        <f ca="1">IF(RIGHT(FPL_Combined[[#Headers],[Gameweek 21]],2)&lt;$B$622,INDEX(FPL_Results_Extract[Gameweek 21],MATCH($A516,FPL_Results_Extract[[Player]:[Player]],0)),INDEX(Team_Key[[Abbreviation]:[Abbreviation]],MATCH(LEFT(INDEX(FPL_Fixtures_Extract[],MATCH($A516,FPL_Fixtures_Extract[[Player]:[Player]],0),MATCH(FPL_Combined[[#Headers],[Gameweek 21]],FPL_Fixtures_Extract[#Headers],0)),LEN(INDEX(FPL_Fixtures_Extract[],MATCH($A516,FPL_Fixtures_Extract[[Player]:[Player]],0),MATCH(FPL_Combined[[#Headers],[Gameweek 21]],FPL_Fixtures_Extract[#Headers],0)))-4),Team_Key[[Full Name]:[Full Name]],0))&amp;RIGHT(INDEX(FPL_Fixtures_Extract[],MATCH($A516,FPL_Fixtures_Extract[[Player]:[Player]],0),MATCH(FPL_Combined[[#Headers],[Gameweek 21]],FPL_Fixtures_Extract[#Headers],0)),3))</f>
        <v>SUN(H) 2-4</v>
      </c>
      <c r="W516" t="str">
        <f ca="1">IF(RIGHT(FPL_Combined[[#Headers],[Gameweek 22]],2)&lt;$B$622,INDEX(FPL_Results_Extract[Gameweek 22],MATCH($A516,FPL_Results_Extract[[Player]:[Player]],0)),INDEX(Team_Key[[Abbreviation]:[Abbreviation]],MATCH(LEFT(INDEX(FPL_Fixtures_Extract[],MATCH($A516,FPL_Fixtures_Extract[[Player]:[Player]],0),MATCH(FPL_Combined[[#Headers],[Gameweek 22]],FPL_Fixtures_Extract[#Headers],0)),LEN(INDEX(FPL_Fixtures_Extract[],MATCH($A516,FPL_Fixtures_Extract[[Player]:[Player]],0),MATCH(FPL_Combined[[#Headers],[Gameweek 22]],FPL_Fixtures_Extract[#Headers],0)))-4),Team_Key[[Full Name]:[Full Name]],0))&amp;RIGHT(INDEX(FPL_Fixtures_Extract[],MATCH($A516,FPL_Fixtures_Extract[[Player]:[Player]],0),MATCH(FPL_Combined[[#Headers],[Gameweek 22]],FPL_Fixtures_Extract[#Headers],0)),3))</f>
        <v>WHU(H) 2-1</v>
      </c>
      <c r="X516" t="str">
        <f ca="1">IF(RIGHT(FPL_Combined[[#Headers],[Gameweek 23]],2)&lt;$B$622,INDEX(FPL_Results_Extract[Gameweek 23],MATCH($A516,FPL_Results_Extract[[Player]:[Player]],0)),INDEX(Team_Key[[Abbreviation]:[Abbreviation]],MATCH(LEFT(INDEX(FPL_Fixtures_Extract[],MATCH($A516,FPL_Fixtures_Extract[[Player]:[Player]],0),MATCH(FPL_Combined[[#Headers],[Gameweek 23]],FPL_Fixtures_Extract[#Headers],0)),LEN(INDEX(FPL_Fixtures_Extract[],MATCH($A516,FPL_Fixtures_Extract[[Player]:[Player]],0),MATCH(FPL_Combined[[#Headers],[Gameweek 23]],FPL_Fixtures_Extract[#Headers],0)))-4),Team_Key[[Full Name]:[Full Name]],0))&amp;RIGHT(INDEX(FPL_Fixtures_Extract[],MATCH($A516,FPL_Fixtures_Extract[[Player]:[Player]],0),MATCH(FPL_Combined[[#Headers],[Gameweek 23]],FPL_Fixtures_Extract[#Headers],0)),3))</f>
        <v>WAT(A) 1-2</v>
      </c>
      <c r="Y516" t="str">
        <f ca="1">IF(RIGHT(FPL_Combined[[#Headers],[Gameweek 24]],2)&lt;$B$622,INDEX(FPL_Results_Extract[Team],MATCH($A516,FPL_Results_Extract[[Player]:[Player]],0)),INDEX(Team_Key[[Abbreviation]:[Abbreviation]],MATCH(LEFT(INDEX(FPL_Fixtures_Extract[],MATCH($A516,FPL_Fixtures_Extract[[Player]:[Player]],0),MATCH(FPL_Combined[[#Headers],[Gameweek 24]],FPL_Fixtures_Extract[#Headers],0)),LEN(INDEX(FPL_Fixtures_Extract[],MATCH($A516,FPL_Fixtures_Extract[[Player]:[Player]],0),MATCH(FPL_Combined[[#Headers],[Gameweek 24]],FPL_Fixtures_Extract[#Headers],0)))-4),Team_Key[[Full Name]:[Full Name]],0))&amp;RIGHT(INDEX(FPL_Fixtures_Extract[],MATCH($A516,FPL_Fixtures_Extract[[Player]:[Player]],0),MATCH(FPL_Combined[[#Headers],[Gameweek 24]],FPL_Fixtures_Extract[#Headers],0)),3))</f>
        <v>NEW</v>
      </c>
      <c r="Z516" t="str">
        <f ca="1">IF(RIGHT(FPL_Combined[[#Headers],[Gameweek 25]],2)&lt;$B$622,INDEX(FPL_Results_Extract[Player],MATCH($A516,FPL_Results_Extract[[Player]:[Player]],0)),INDEX(Team_Key[[Abbreviation]:[Abbreviation]],MATCH(LEFT(INDEX(FPL_Fixtures_Extract[],MATCH($A516,FPL_Fixtures_Extract[[Player]:[Player]],0),MATCH(FPL_Combined[[#Headers],[Gameweek 25]],FPL_Fixtures_Extract[#Headers],0)),LEN(INDEX(FPL_Fixtures_Extract[],MATCH($A516,FPL_Fixtures_Extract[[Player]:[Player]],0),MATCH(FPL_Combined[[#Headers],[Gameweek 25]],FPL_Fixtures_Extract[#Headers],0)))-4),Team_Key[[Full Name]:[Full Name]],0))&amp;RIGHT(INDEX(FPL_Fixtures_Extract[],MATCH($A516,FPL_Fixtures_Extract[[Player]:[Player]],0),MATCH(FPL_Combined[[#Headers],[Gameweek 25]],FPL_Fixtures_Extract[#Headers],0)),3))</f>
        <v>Shelvey</v>
      </c>
      <c r="AA516" t="str">
        <f ca="1">IF(RIGHT(FPL_Combined[[#Headers],[Gameweek 26]],2)&lt;$B$622,INDEX(FPL_Results_Extract[Gameweek 01],MATCH($A516,FPL_Results_Extract[[Player]:[Player]],0)),INDEX(Team_Key[[Abbreviation]:[Abbreviation]],MATCH(LEFT(INDEX(FPL_Fixtures_Extract[],MATCH($A516,FPL_Fixtures_Extract[[Player]:[Player]],0),MATCH(FPL_Combined[[#Headers],[Gameweek 26]],FPL_Fixtures_Extract[#Headers],0)),LEN(INDEX(FPL_Fixtures_Extract[],MATCH($A516,FPL_Fixtures_Extract[[Player]:[Player]],0),MATCH(FPL_Combined[[#Headers],[Gameweek 26]],FPL_Fixtures_Extract[#Headers],0)))-4),Team_Key[[Full Name]:[Full Name]],0))&amp;RIGHT(INDEX(FPL_Fixtures_Extract[],MATCH($A516,FPL_Fixtures_Extract[[Player]:[Player]],0),MATCH(FPL_Combined[[#Headers],[Gameweek 26]],FPL_Fixtures_Extract[#Headers],0)),3))</f>
        <v>CHE(A) 2-2</v>
      </c>
      <c r="AB516" t="str">
        <f ca="1">IF(RIGHT(FPL_Combined[[#Headers],[Gameweek 27]],2)&lt;$B$622,INDEX(FPL_Results_Extract[Gameweek 02],MATCH($A516,FPL_Results_Extract[[Player]:[Player]],0)),INDEX(Team_Key[[Abbreviation]:[Abbreviation]],MATCH(LEFT(INDEX(FPL_Fixtures_Extract[],MATCH($A516,FPL_Fixtures_Extract[[Player]:[Player]],0),MATCH(FPL_Combined[[#Headers],[Gameweek 27]],FPL_Fixtures_Extract[#Headers],0)),LEN(INDEX(FPL_Fixtures_Extract[],MATCH($A516,FPL_Fixtures_Extract[[Player]:[Player]],0),MATCH(FPL_Combined[[#Headers],[Gameweek 27]],FPL_Fixtures_Extract[#Headers],0)))-4),Team_Key[[Full Name]:[Full Name]],0))&amp;RIGHT(INDEX(FPL_Fixtures_Extract[],MATCH($A516,FPL_Fixtures_Extract[[Player]:[Player]],0),MATCH(FPL_Combined[[#Headers],[Gameweek 27]],FPL_Fixtures_Extract[#Headers],0)),3))</f>
        <v>NEW(H) 2-0</v>
      </c>
      <c r="AC516" t="str">
        <f ca="1">IF(RIGHT(FPL_Combined[[#Headers],[Gameweek 28]],2)&lt;$B$622,INDEX(FPL_Results_Extract[Gameweek 03],MATCH($A516,FPL_Results_Extract[[Player]:[Player]],0)),INDEX(Team_Key[[Abbreviation]:[Abbreviation]],MATCH(LEFT(INDEX(FPL_Fixtures_Extract[],MATCH($A516,FPL_Fixtures_Extract[[Player]:[Player]],0),MATCH(FPL_Combined[[#Headers],[Gameweek 28]],FPL_Fixtures_Extract[#Headers],0)),LEN(INDEX(FPL_Fixtures_Extract[],MATCH($A516,FPL_Fixtures_Extract[[Player]:[Player]],0),MATCH(FPL_Combined[[#Headers],[Gameweek 28]],FPL_Fixtures_Extract[#Headers],0)))-4),Team_Key[[Full Name]:[Full Name]],0))&amp;RIGHT(INDEX(FPL_Fixtures_Extract[],MATCH($A516,FPL_Fixtures_Extract[[Player]:[Player]],0),MATCH(FPL_Combined[[#Headers],[Gameweek 28]],FPL_Fixtures_Extract[#Headers],0)),3))</f>
        <v>SUN(A) 1-1</v>
      </c>
      <c r="AD516" t="str">
        <f ca="1">IF(RIGHT(FPL_Combined[[#Headers],[Gameweek 29]],2)&lt;$B$622,INDEX(FPL_Results_Extract[Gameweek 04],MATCH($A516,FPL_Results_Extract[[Player]:[Player]],0)),INDEX(Team_Key[[Abbreviation]:[Abbreviation]],MATCH(LEFT(INDEX(FPL_Fixtures_Extract[],MATCH($A516,FPL_Fixtures_Extract[[Player]:[Player]],0),MATCH(FPL_Combined[[#Headers],[Gameweek 29]],FPL_Fixtures_Extract[#Headers],0)),LEN(INDEX(FPL_Fixtures_Extract[],MATCH($A516,FPL_Fixtures_Extract[[Player]:[Player]],0),MATCH(FPL_Combined[[#Headers],[Gameweek 29]],FPL_Fixtures_Extract[#Headers],0)))-4),Team_Key[[Full Name]:[Full Name]],0))&amp;RIGHT(INDEX(FPL_Fixtures_Extract[],MATCH($A516,FPL_Fixtures_Extract[[Player]:[Player]],0),MATCH(FPL_Combined[[#Headers],[Gameweek 29]],FPL_Fixtures_Extract[#Headers],0)),3))</f>
        <v>BOU(H)</v>
      </c>
      <c r="AE516" t="str">
        <f ca="1">IF(RIGHT(FPL_Combined[[#Headers],[Gameweek 30]],2)&lt;$B$622,INDEX(FPL_Results_Extract[Gameweek 05],MATCH($A516,FPL_Results_Extract[[Player]:[Player]],0)),INDEX(Team_Key[[Abbreviation]:[Abbreviation]],MATCH(LEFT(INDEX(FPL_Fixtures_Extract[],MATCH($A516,FPL_Fixtures_Extract[[Player]:[Player]],0),MATCH(FPL_Combined[[#Headers],[Gameweek 30]],FPL_Fixtures_Extract[#Headers],0)),LEN(INDEX(FPL_Fixtures_Extract[],MATCH($A516,FPL_Fixtures_Extract[[Player]:[Player]],0),MATCH(FPL_Combined[[#Headers],[Gameweek 30]],FPL_Fixtures_Extract[#Headers],0)))-4),Team_Key[[Full Name]:[Full Name]],0))&amp;RIGHT(INDEX(FPL_Fixtures_Extract[],MATCH($A516,FPL_Fixtures_Extract[[Player]:[Player]],0),MATCH(FPL_Combined[[#Headers],[Gameweek 30]],FPL_Fixtures_Extract[#Headers],0)),3))</f>
        <v>LEI(A)</v>
      </c>
      <c r="AF516" t="str">
        <f ca="1">IF(RIGHT(FPL_Combined[[#Headers],[Gameweek 31]],2)&lt;$B$622,INDEX(FPL_Results_Extract[Gameweek 06],MATCH($A516,FPL_Results_Extract[[Player]:[Player]],0)),INDEX(Team_Key[[Abbreviation]:[Abbreviation]],MATCH(LEFT(INDEX(FPL_Fixtures_Extract[],MATCH($A516,FPL_Fixtures_Extract[[Player]:[Player]],0),MATCH(FPL_Combined[[#Headers],[Gameweek 31]],FPL_Fixtures_Extract[#Headers],0)),LEN(INDEX(FPL_Fixtures_Extract[],MATCH($A516,FPL_Fixtures_Extract[[Player]:[Player]],0),MATCH(FPL_Combined[[#Headers],[Gameweek 31]],FPL_Fixtures_Extract[#Headers],0)))-4),Team_Key[[Full Name]:[Full Name]],0))&amp;RIGHT(INDEX(FPL_Fixtures_Extract[],MATCH($A516,FPL_Fixtures_Extract[[Player]:[Player]],0),MATCH(FPL_Combined[[#Headers],[Gameweek 31]],FPL_Fixtures_Extract[#Headers],0)),3))</f>
        <v>SUN(H)</v>
      </c>
      <c r="AG516" t="str">
        <f ca="1">IF(RIGHT(FPL_Combined[[#Headers],[Gameweek 32]],2)&lt;$B$622,INDEX(FPL_Results_Extract[Gameweek 07],MATCH($A516,FPL_Results_Extract[[Player]:[Player]],0)),INDEX(Team_Key[[Abbreviation]:[Abbreviation]],MATCH(LEFT(INDEX(FPL_Fixtures_Extract[],MATCH($A516,FPL_Fixtures_Extract[[Player]:[Player]],0),MATCH(FPL_Combined[[#Headers],[Gameweek 32]],FPL_Fixtures_Extract[#Headers],0)),LEN(INDEX(FPL_Fixtures_Extract[],MATCH($A516,FPL_Fixtures_Extract[[Player]:[Player]],0),MATCH(FPL_Combined[[#Headers],[Gameweek 32]],FPL_Fixtures_Extract[#Headers],0)))-4),Team_Key[[Full Name]:[Full Name]],0))&amp;RIGHT(INDEX(FPL_Fixtures_Extract[],MATCH($A516,FPL_Fixtures_Extract[[Player]:[Player]],0),MATCH(FPL_Combined[[#Headers],[Gameweek 32]],FPL_Fixtures_Extract[#Headers],0)),3))</f>
        <v>NOR(A)</v>
      </c>
      <c r="AH516" t="str">
        <f ca="1">IF(RIGHT(FPL_Combined[[#Headers],[Gameweek 33]],2)&lt;$B$622,INDEX(FPL_Results_Extract[Gameweek 08],MATCH($A516,FPL_Results_Extract[[Player]:[Player]],0)),INDEX(Team_Key[[Abbreviation]:[Abbreviation]],MATCH(LEFT(INDEX(FPL_Fixtures_Extract[],MATCH($A516,FPL_Fixtures_Extract[[Player]:[Player]],0),MATCH(FPL_Combined[[#Headers],[Gameweek 33]],FPL_Fixtures_Extract[#Headers],0)),LEN(INDEX(FPL_Fixtures_Extract[],MATCH($A516,FPL_Fixtures_Extract[[Player]:[Player]],0),MATCH(FPL_Combined[[#Headers],[Gameweek 33]],FPL_Fixtures_Extract[#Headers],0)))-4),Team_Key[[Full Name]:[Full Name]],0))&amp;RIGHT(INDEX(FPL_Fixtures_Extract[],MATCH($A516,FPL_Fixtures_Extract[[Player]:[Player]],0),MATCH(FPL_Combined[[#Headers],[Gameweek 33]],FPL_Fixtures_Extract[#Headers],0)),3))</f>
        <v>SOU(A)</v>
      </c>
      <c r="AI516" t="str">
        <f ca="1">IF(RIGHT(FPL_Combined[[#Headers],[Gameweek 34]],2)&lt;$B$622,INDEX(FPL_Results_Extract[Gameweek 09],MATCH($A516,FPL_Results_Extract[[Player]:[Player]],0)),INDEX(Team_Key[[Abbreviation]:[Abbreviation]],MATCH(LEFT(INDEX(FPL_Fixtures_Extract[],MATCH($A516,FPL_Fixtures_Extract[[Player]:[Player]],0),MATCH(FPL_Combined[[#Headers],[Gameweek 34]],FPL_Fixtures_Extract[#Headers],0)),LEN(INDEX(FPL_Fixtures_Extract[],MATCH($A516,FPL_Fixtures_Extract[[Player]:[Player]],0),MATCH(FPL_Combined[[#Headers],[Gameweek 34]],FPL_Fixtures_Extract[#Headers],0)))-4),Team_Key[[Full Name]:[Full Name]],0))&amp;RIGHT(INDEX(FPL_Fixtures_Extract[],MATCH($A516,FPL_Fixtures_Extract[[Player]:[Player]],0),MATCH(FPL_Combined[[#Headers],[Gameweek 34]],FPL_Fixtures_Extract[#Headers],0)),3))</f>
        <v>SWA(H)</v>
      </c>
      <c r="AJ516" t="str">
        <f ca="1">IF(RIGHT(FPL_Combined[[#Headers],[Gameweek 35]],2)&lt;$B$622,INDEX(FPL_Results_Extract[Gameweek 10],MATCH($A516,FPL_Results_Extract[[Player]:[Player]],0)),INDEX(Team_Key[[Abbreviation]:[Abbreviation]],MATCH(LEFT(INDEX(FPL_Fixtures_Extract[],MATCH($A516,FPL_Fixtures_Extract[[Player]:[Player]],0),MATCH(FPL_Combined[[#Headers],[Gameweek 35]],FPL_Fixtures_Extract[#Headers],0)),LEN(INDEX(FPL_Fixtures_Extract[],MATCH($A516,FPL_Fixtures_Extract[[Player]:[Player]],0),MATCH(FPL_Combined[[#Headers],[Gameweek 35]],FPL_Fixtures_Extract[#Headers],0)))-4),Team_Key[[Full Name]:[Full Name]],0))&amp;RIGHT(INDEX(FPL_Fixtures_Extract[],MATCH($A516,FPL_Fixtures_Extract[[Player]:[Player]],0),MATCH(FPL_Combined[[#Headers],[Gameweek 35]],FPL_Fixtures_Extract[#Headers],0)),3))</f>
        <v>LIV(A)</v>
      </c>
      <c r="AK516" t="str">
        <f ca="1">IF(RIGHT(FPL_Combined[[#Headers],[Gameweek 36]],2)&lt;$B$622,INDEX(FPL_Results_Extract[Gameweek 11],MATCH($A516,FPL_Results_Extract[[Player]:[Player]],0)),INDEX(Team_Key[[Abbreviation]:[Abbreviation]],MATCH(LEFT(INDEX(FPL_Fixtures_Extract[],MATCH($A516,FPL_Fixtures_Extract[[Player]:[Player]],0),MATCH(FPL_Combined[[#Headers],[Gameweek 36]],FPL_Fixtures_Extract[#Headers],0)),LEN(INDEX(FPL_Fixtures_Extract[],MATCH($A516,FPL_Fixtures_Extract[[Player]:[Player]],0),MATCH(FPL_Combined[[#Headers],[Gameweek 36]],FPL_Fixtures_Extract[#Headers],0)))-4),Team_Key[[Full Name]:[Full Name]],0))&amp;RIGHT(INDEX(FPL_Fixtures_Extract[],MATCH($A516,FPL_Fixtures_Extract[[Player]:[Player]],0),MATCH(FPL_Combined[[#Headers],[Gameweek 36]],FPL_Fixtures_Extract[#Headers],0)),3))</f>
        <v>CRY(H)</v>
      </c>
      <c r="AL516" t="str">
        <f ca="1">IF(RIGHT(FPL_Combined[[#Headers],[Gameweek 37]],2)&lt;$B$622,INDEX(FPL_Results_Extract[Gameweek 12],MATCH($A516,FPL_Results_Extract[[Player]:[Player]],0)),INDEX(Team_Key[[Abbreviation]:[Abbreviation]],MATCH(LEFT(INDEX(FPL_Fixtures_Extract[],MATCH($A516,FPL_Fixtures_Extract[[Player]:[Player]],0),MATCH(FPL_Combined[[#Headers],[Gameweek 37]],FPL_Fixtures_Extract[#Headers],0)),LEN(INDEX(FPL_Fixtures_Extract[],MATCH($A516,FPL_Fixtures_Extract[[Player]:[Player]],0),MATCH(FPL_Combined[[#Headers],[Gameweek 37]],FPL_Fixtures_Extract[#Headers],0)))-4),Team_Key[[Full Name]:[Full Name]],0))&amp;RIGHT(INDEX(FPL_Fixtures_Extract[],MATCH($A516,FPL_Fixtures_Extract[[Player]:[Player]],0),MATCH(FPL_Combined[[#Headers],[Gameweek 37]],FPL_Fixtures_Extract[#Headers],0)),3))</f>
        <v>AVL(A)</v>
      </c>
      <c r="AM516" t="str">
        <f ca="1">IF(RIGHT(FPL_Combined[[#Headers],[Gameweek 38]],2)&lt;$B$622,INDEX(FPL_Results_Extract[Gameweek 13],MATCH($A516,FPL_Results_Extract[[Player]:[Player]],0)),INDEX(Team_Key[[Abbreviation]:[Abbreviation]],MATCH(LEFT(INDEX(FPL_Fixtures_Extract[],MATCH($A516,FPL_Fixtures_Extract[[Player]:[Player]],0),MATCH(FPL_Combined[[#Headers],[Gameweek 38]],FPL_Fixtures_Extract[#Headers],0)),LEN(INDEX(FPL_Fixtures_Extract[],MATCH($A516,FPL_Fixtures_Extract[[Player]:[Player]],0),MATCH(FPL_Combined[[#Headers],[Gameweek 38]],FPL_Fixtures_Extract[#Headers],0)))-4),Team_Key[[Full Name]:[Full Name]],0))&amp;RIGHT(INDEX(FPL_Fixtures_Extract[],MATCH($A516,FPL_Fixtures_Extract[[Player]:[Player]],0),MATCH(FPL_Combined[[#Headers],[Gameweek 38]],FPL_Fixtures_Extract[#Headers],0)),3))</f>
        <v>TOT(H)</v>
      </c>
    </row>
    <row r="517" spans="1:39" x14ac:dyDescent="0.45">
      <c r="A517" t="s">
        <v>343</v>
      </c>
      <c r="B517" t="str">
        <f ca="1">IF(RIGHT(FPL_Combined[[#Headers],[Gameweek 01]],2)&lt;$B$622,INDEX(FPL_Results_Extract[Gameweek 01],MATCH($A517,FPL_Results_Extract[[Player]:[Player]],0)),INDEX(Team_Key[[Abbreviation]:[Abbreviation]],MATCH(LEFT(INDEX(FPL_Fixtures_Extract[],MATCH($A517,FPL_Fixtures_Extract[[Player]:[Player]],0),MATCH(FPL_Combined[[#Headers],[Gameweek 01]],FPL_Fixtures_Extract[#Headers],0)),LEN(INDEX(FPL_Fixtures_Extract[],MATCH($A517,FPL_Fixtures_Extract[[Player]:[Player]],0),MATCH(FPL_Combined[[#Headers],[Gameweek 01]],FPL_Fixtures_Extract[#Headers],0)))-4),Team_Key[[Full Name]:[Full Name]],0))&amp;RIGHT(INDEX(FPL_Fixtures_Extract[],MATCH($A517,FPL_Fixtures_Extract[[Player]:[Player]],0),MATCH(FPL_Combined[[#Headers],[Gameweek 01]],FPL_Fixtures_Extract[#Headers],0)),3))</f>
        <v>STK(A) 1-0</v>
      </c>
      <c r="C517" t="str">
        <f ca="1">IF(RIGHT(FPL_Combined[[#Headers],[Gameweek 02]],2)&lt;$B$622,INDEX(FPL_Results_Extract[Gameweek 02],MATCH($A517,FPL_Results_Extract[[Player]:[Player]],0)),INDEX(Team_Key[[Abbreviation]:[Abbreviation]],MATCH(LEFT(INDEX(FPL_Fixtures_Extract[],MATCH($A517,FPL_Fixtures_Extract[[Player]:[Player]],0),MATCH(FPL_Combined[[#Headers],[Gameweek 02]],FPL_Fixtures_Extract[#Headers],0)),LEN(INDEX(FPL_Fixtures_Extract[],MATCH($A517,FPL_Fixtures_Extract[[Player]:[Player]],0),MATCH(FPL_Combined[[#Headers],[Gameweek 02]],FPL_Fixtures_Extract[#Headers],0)))-4),Team_Key[[Full Name]:[Full Name]],0))&amp;RIGHT(INDEX(FPL_Fixtures_Extract[],MATCH($A517,FPL_Fixtures_Extract[[Player]:[Player]],0),MATCH(FPL_Combined[[#Headers],[Gameweek 02]],FPL_Fixtures_Extract[#Headers],0)),3))</f>
        <v>BOU(H) 1-0</v>
      </c>
      <c r="D517" t="str">
        <f ca="1">IF(RIGHT(FPL_Combined[[#Headers],[Gameweek 03]],2)&lt;$B$622,INDEX(FPL_Results_Extract[Gameweek 03],MATCH($A517,FPL_Results_Extract[[Player]:[Player]],0)),INDEX(Team_Key[[Abbreviation]:[Abbreviation]],MATCH(LEFT(INDEX(FPL_Fixtures_Extract[],MATCH($A517,FPL_Fixtures_Extract[[Player]:[Player]],0),MATCH(FPL_Combined[[#Headers],[Gameweek 03]],FPL_Fixtures_Extract[#Headers],0)),LEN(INDEX(FPL_Fixtures_Extract[],MATCH($A517,FPL_Fixtures_Extract[[Player]:[Player]],0),MATCH(FPL_Combined[[#Headers],[Gameweek 03]],FPL_Fixtures_Extract[#Headers],0)))-4),Team_Key[[Full Name]:[Full Name]],0))&amp;RIGHT(INDEX(FPL_Fixtures_Extract[],MATCH($A517,FPL_Fixtures_Extract[[Player]:[Player]],0),MATCH(FPL_Combined[[#Headers],[Gameweek 03]],FPL_Fixtures_Extract[#Headers],0)),3))</f>
        <v>ARS(A) 0-0</v>
      </c>
      <c r="E517" t="str">
        <f ca="1">IF(RIGHT(FPL_Combined[[#Headers],[Gameweek 04]],2)&lt;$B$622,INDEX(FPL_Results_Extract[Gameweek 04],MATCH($A517,FPL_Results_Extract[[Player]:[Player]],0)),INDEX(Team_Key[[Abbreviation]:[Abbreviation]],MATCH(LEFT(INDEX(FPL_Fixtures_Extract[],MATCH($A517,FPL_Fixtures_Extract[[Player]:[Player]],0),MATCH(FPL_Combined[[#Headers],[Gameweek 04]],FPL_Fixtures_Extract[#Headers],0)),LEN(INDEX(FPL_Fixtures_Extract[],MATCH($A517,FPL_Fixtures_Extract[[Player]:[Player]],0),MATCH(FPL_Combined[[#Headers],[Gameweek 04]],FPL_Fixtures_Extract[#Headers],0)))-4),Team_Key[[Full Name]:[Full Name]],0))&amp;RIGHT(INDEX(FPL_Fixtures_Extract[],MATCH($A517,FPL_Fixtures_Extract[[Player]:[Player]],0),MATCH(FPL_Combined[[#Headers],[Gameweek 04]],FPL_Fixtures_Extract[#Headers],0)),3))</f>
        <v>WHU(H) 0-3</v>
      </c>
      <c r="F517" t="str">
        <f ca="1">IF(RIGHT(FPL_Combined[[#Headers],[Gameweek 05]],2)&lt;$B$622,INDEX(FPL_Results_Extract[Gameweek 05],MATCH($A517,FPL_Results_Extract[[Player]:[Player]],0)),INDEX(Team_Key[[Abbreviation]:[Abbreviation]],MATCH(LEFT(INDEX(FPL_Fixtures_Extract[],MATCH($A517,FPL_Fixtures_Extract[[Player]:[Player]],0),MATCH(FPL_Combined[[#Headers],[Gameweek 05]],FPL_Fixtures_Extract[#Headers],0)),LEN(INDEX(FPL_Fixtures_Extract[],MATCH($A517,FPL_Fixtures_Extract[[Player]:[Player]],0),MATCH(FPL_Combined[[#Headers],[Gameweek 05]],FPL_Fixtures_Extract[#Headers],0)))-4),Team_Key[[Full Name]:[Full Name]],0))&amp;RIGHT(INDEX(FPL_Fixtures_Extract[],MATCH($A517,FPL_Fixtures_Extract[[Player]:[Player]],0),MATCH(FPL_Combined[[#Headers],[Gameweek 05]],FPL_Fixtures_Extract[#Headers],0)),3))</f>
        <v>MUN(A) 1-3</v>
      </c>
      <c r="G517" t="str">
        <f ca="1">IF(RIGHT(FPL_Combined[[#Headers],[Gameweek 06]],2)&lt;$B$622,INDEX(FPL_Results_Extract[Gameweek 06],MATCH($A517,FPL_Results_Extract[[Player]:[Player]],0)),INDEX(Team_Key[[Abbreviation]:[Abbreviation]],MATCH(LEFT(INDEX(FPL_Fixtures_Extract[],MATCH($A517,FPL_Fixtures_Extract[[Player]:[Player]],0),MATCH(FPL_Combined[[#Headers],[Gameweek 06]],FPL_Fixtures_Extract[#Headers],0)),LEN(INDEX(FPL_Fixtures_Extract[],MATCH($A517,FPL_Fixtures_Extract[[Player]:[Player]],0),MATCH(FPL_Combined[[#Headers],[Gameweek 06]],FPL_Fixtures_Extract[#Headers],0)))-4),Team_Key[[Full Name]:[Full Name]],0))&amp;RIGHT(INDEX(FPL_Fixtures_Extract[],MATCH($A517,FPL_Fixtures_Extract[[Player]:[Player]],0),MATCH(FPL_Combined[[#Headers],[Gameweek 06]],FPL_Fixtures_Extract[#Headers],0)),3))</f>
        <v>NOR(H) 1-1</v>
      </c>
      <c r="H517" t="str">
        <f ca="1">IF(RIGHT(FPL_Combined[[#Headers],[Gameweek 07]],2)&lt;$B$622,INDEX(FPL_Results_Extract[Gameweek 07],MATCH($A517,FPL_Results_Extract[[Player]:[Player]],0)),INDEX(Team_Key[[Abbreviation]:[Abbreviation]],MATCH(LEFT(INDEX(FPL_Fixtures_Extract[],MATCH($A517,FPL_Fixtures_Extract[[Player]:[Player]],0),MATCH(FPL_Combined[[#Headers],[Gameweek 07]],FPL_Fixtures_Extract[#Headers],0)),LEN(INDEX(FPL_Fixtures_Extract[],MATCH($A517,FPL_Fixtures_Extract[[Player]:[Player]],0),MATCH(FPL_Combined[[#Headers],[Gameweek 07]],FPL_Fixtures_Extract[#Headers],0)))-4),Team_Key[[Full Name]:[Full Name]],0))&amp;RIGHT(INDEX(FPL_Fixtures_Extract[],MATCH($A517,FPL_Fixtures_Extract[[Player]:[Player]],0),MATCH(FPL_Combined[[#Headers],[Gameweek 07]],FPL_Fixtures_Extract[#Headers],0)),3))</f>
        <v>AVL(H) 3-2</v>
      </c>
      <c r="I517" t="str">
        <f ca="1">IF(RIGHT(FPL_Combined[[#Headers],[Gameweek 08]],2)&lt;$B$622,INDEX(FPL_Results_Extract[Gameweek 08],MATCH($A517,FPL_Results_Extract[[Player]:[Player]],0)),INDEX(Team_Key[[Abbreviation]:[Abbreviation]],MATCH(LEFT(INDEX(FPL_Fixtures_Extract[],MATCH($A517,FPL_Fixtures_Extract[[Player]:[Player]],0),MATCH(FPL_Combined[[#Headers],[Gameweek 08]],FPL_Fixtures_Extract[#Headers],0)),LEN(INDEX(FPL_Fixtures_Extract[],MATCH($A517,FPL_Fixtures_Extract[[Player]:[Player]],0),MATCH(FPL_Combined[[#Headers],[Gameweek 08]],FPL_Fixtures_Extract[#Headers],0)))-4),Team_Key[[Full Name]:[Full Name]],0))&amp;RIGHT(INDEX(FPL_Fixtures_Extract[],MATCH($A517,FPL_Fixtures_Extract[[Player]:[Player]],0),MATCH(FPL_Combined[[#Headers],[Gameweek 08]],FPL_Fixtures_Extract[#Headers],0)),3))</f>
        <v>EVE(A) 1-1</v>
      </c>
      <c r="J517" t="str">
        <f ca="1">IF(RIGHT(FPL_Combined[[#Headers],[Gameweek 09]],2)&lt;$B$622,INDEX(FPL_Results_Extract[Gameweek 09],MATCH($A517,FPL_Results_Extract[[Player]:[Player]],0)),INDEX(Team_Key[[Abbreviation]:[Abbreviation]],MATCH(LEFT(INDEX(FPL_Fixtures_Extract[],MATCH($A517,FPL_Fixtures_Extract[[Player]:[Player]],0),MATCH(FPL_Combined[[#Headers],[Gameweek 09]],FPL_Fixtures_Extract[#Headers],0)),LEN(INDEX(FPL_Fixtures_Extract[],MATCH($A517,FPL_Fixtures_Extract[[Player]:[Player]],0),MATCH(FPL_Combined[[#Headers],[Gameweek 09]],FPL_Fixtures_Extract[#Headers],0)))-4),Team_Key[[Full Name]:[Full Name]],0))&amp;RIGHT(INDEX(FPL_Fixtures_Extract[],MATCH($A517,FPL_Fixtures_Extract[[Player]:[Player]],0),MATCH(FPL_Combined[[#Headers],[Gameweek 09]],FPL_Fixtures_Extract[#Headers],0)),3))</f>
        <v>TOT(A) 0-0</v>
      </c>
      <c r="K517" t="str">
        <f ca="1">IF(RIGHT(FPL_Combined[[#Headers],[Gameweek 10]],2)&lt;$B$622,INDEX(FPL_Results_Extract[Gameweek 10],MATCH($A517,FPL_Results_Extract[[Player]:[Player]],0)),INDEX(Team_Key[[Abbreviation]:[Abbreviation]],MATCH(LEFT(INDEX(FPL_Fixtures_Extract[],MATCH($A517,FPL_Fixtures_Extract[[Player]:[Player]],0),MATCH(FPL_Combined[[#Headers],[Gameweek 10]],FPL_Fixtures_Extract[#Headers],0)),LEN(INDEX(FPL_Fixtures_Extract[],MATCH($A517,FPL_Fixtures_Extract[[Player]:[Player]],0),MATCH(FPL_Combined[[#Headers],[Gameweek 10]],FPL_Fixtures_Extract[#Headers],0)))-4),Team_Key[[Full Name]:[Full Name]],0))&amp;RIGHT(INDEX(FPL_Fixtures_Extract[],MATCH($A517,FPL_Fixtures_Extract[[Player]:[Player]],0),MATCH(FPL_Combined[[#Headers],[Gameweek 10]],FPL_Fixtures_Extract[#Headers],0)),3))</f>
        <v>SOU(H) 1-1</v>
      </c>
      <c r="L517" t="str">
        <f ca="1">IF(RIGHT(FPL_Combined[[#Headers],[Gameweek 11]],2)&lt;$B$622,INDEX(FPL_Results_Extract[Gameweek 11],MATCH($A517,FPL_Results_Extract[[Player]:[Player]],0)),INDEX(Team_Key[[Abbreviation]:[Abbreviation]],MATCH(LEFT(INDEX(FPL_Fixtures_Extract[],MATCH($A517,FPL_Fixtures_Extract[[Player]:[Player]],0),MATCH(FPL_Combined[[#Headers],[Gameweek 11]],FPL_Fixtures_Extract[#Headers],0)),LEN(INDEX(FPL_Fixtures_Extract[],MATCH($A517,FPL_Fixtures_Extract[[Player]:[Player]],0),MATCH(FPL_Combined[[#Headers],[Gameweek 11]],FPL_Fixtures_Extract[#Headers],0)))-4),Team_Key[[Full Name]:[Full Name]],0))&amp;RIGHT(INDEX(FPL_Fixtures_Extract[],MATCH($A517,FPL_Fixtures_Extract[[Player]:[Player]],0),MATCH(FPL_Combined[[#Headers],[Gameweek 11]],FPL_Fixtures_Extract[#Headers],0)),3))</f>
        <v>CHE(A) 3-1</v>
      </c>
      <c r="M517" t="str">
        <f ca="1">IF(RIGHT(FPL_Combined[[#Headers],[Gameweek 12]],2)&lt;$B$622,INDEX(FPL_Results_Extract[Gameweek 12],MATCH($A517,FPL_Results_Extract[[Player]:[Player]],0)),INDEX(Team_Key[[Abbreviation]:[Abbreviation]],MATCH(LEFT(INDEX(FPL_Fixtures_Extract[],MATCH($A517,FPL_Fixtures_Extract[[Player]:[Player]],0),MATCH(FPL_Combined[[#Headers],[Gameweek 12]],FPL_Fixtures_Extract[#Headers],0)),LEN(INDEX(FPL_Fixtures_Extract[],MATCH($A517,FPL_Fixtures_Extract[[Player]:[Player]],0),MATCH(FPL_Combined[[#Headers],[Gameweek 12]],FPL_Fixtures_Extract[#Headers],0)))-4),Team_Key[[Full Name]:[Full Name]],0))&amp;RIGHT(INDEX(FPL_Fixtures_Extract[],MATCH($A517,FPL_Fixtures_Extract[[Player]:[Player]],0),MATCH(FPL_Combined[[#Headers],[Gameweek 12]],FPL_Fixtures_Extract[#Headers],0)),3))</f>
        <v>CRY(H) 1-2</v>
      </c>
      <c r="N517" t="str">
        <f ca="1">IF(RIGHT(FPL_Combined[[#Headers],[Gameweek 13]],2)&lt;$B$622,INDEX(FPL_Results_Extract[Gameweek 13],MATCH($A517,FPL_Results_Extract[[Player]:[Player]],0)),INDEX(Team_Key[[Abbreviation]:[Abbreviation]],MATCH(LEFT(INDEX(FPL_Fixtures_Extract[],MATCH($A517,FPL_Fixtures_Extract[[Player]:[Player]],0),MATCH(FPL_Combined[[#Headers],[Gameweek 13]],FPL_Fixtures_Extract[#Headers],0)),LEN(INDEX(FPL_Fixtures_Extract[],MATCH($A517,FPL_Fixtures_Extract[[Player]:[Player]],0),MATCH(FPL_Combined[[#Headers],[Gameweek 13]],FPL_Fixtures_Extract[#Headers],0)))-4),Team_Key[[Full Name]:[Full Name]],0))&amp;RIGHT(INDEX(FPL_Fixtures_Extract[],MATCH($A517,FPL_Fixtures_Extract[[Player]:[Player]],0),MATCH(FPL_Combined[[#Headers],[Gameweek 13]],FPL_Fixtures_Extract[#Headers],0)),3))</f>
        <v>MCI(A) 4-1</v>
      </c>
      <c r="O517" t="str">
        <f ca="1">IF(RIGHT(FPL_Combined[[#Headers],[Gameweek 14]],2)&lt;$B$622,INDEX(FPL_Results_Extract[Gameweek 14],MATCH($A517,FPL_Results_Extract[[Player]:[Player]],0)),INDEX(Team_Key[[Abbreviation]:[Abbreviation]],MATCH(LEFT(INDEX(FPL_Fixtures_Extract[],MATCH($A517,FPL_Fixtures_Extract[[Player]:[Player]],0),MATCH(FPL_Combined[[#Headers],[Gameweek 14]],FPL_Fixtures_Extract[#Headers],0)),LEN(INDEX(FPL_Fixtures_Extract[],MATCH($A517,FPL_Fixtures_Extract[[Player]:[Player]],0),MATCH(FPL_Combined[[#Headers],[Gameweek 14]],FPL_Fixtures_Extract[#Headers],0)))-4),Team_Key[[Full Name]:[Full Name]],0))&amp;RIGHT(INDEX(FPL_Fixtures_Extract[],MATCH($A517,FPL_Fixtures_Extract[[Player]:[Player]],0),MATCH(FPL_Combined[[#Headers],[Gameweek 14]],FPL_Fixtures_Extract[#Headers],0)),3))</f>
        <v>SWA(H) 1-0</v>
      </c>
      <c r="P517" t="str">
        <f ca="1">IF(RIGHT(FPL_Combined[[#Headers],[Gameweek 15]],2)&lt;$B$622,INDEX(FPL_Results_Extract[Gameweek 15],MATCH($A517,FPL_Results_Extract[[Player]:[Player]],0)),INDEX(Team_Key[[Abbreviation]:[Abbreviation]],MATCH(LEFT(INDEX(FPL_Fixtures_Extract[],MATCH($A517,FPL_Fixtures_Extract[[Player]:[Player]],0),MATCH(FPL_Combined[[#Headers],[Gameweek 15]],FPL_Fixtures_Extract[#Headers],0)),LEN(INDEX(FPL_Fixtures_Extract[],MATCH($A517,FPL_Fixtures_Extract[[Player]:[Player]],0),MATCH(FPL_Combined[[#Headers],[Gameweek 15]],FPL_Fixtures_Extract[#Headers],0)))-4),Team_Key[[Full Name]:[Full Name]],0))&amp;RIGHT(INDEX(FPL_Fixtures_Extract[],MATCH($A517,FPL_Fixtures_Extract[[Player]:[Player]],0),MATCH(FPL_Combined[[#Headers],[Gameweek 15]],FPL_Fixtures_Extract[#Headers],0)),3))</f>
        <v>NEW(A) 0-2</v>
      </c>
      <c r="Q517" t="str">
        <f ca="1">IF(RIGHT(FPL_Combined[[#Headers],[Gameweek 16]],2)&lt;$B$622,INDEX(FPL_Results_Extract[Gameweek 16],MATCH($A517,FPL_Results_Extract[[Player]:[Player]],0)),INDEX(Team_Key[[Abbreviation]:[Abbreviation]],MATCH(LEFT(INDEX(FPL_Fixtures_Extract[],MATCH($A517,FPL_Fixtures_Extract[[Player]:[Player]],0),MATCH(FPL_Combined[[#Headers],[Gameweek 16]],FPL_Fixtures_Extract[#Headers],0)),LEN(INDEX(FPL_Fixtures_Extract[],MATCH($A517,FPL_Fixtures_Extract[[Player]:[Player]],0),MATCH(FPL_Combined[[#Headers],[Gameweek 16]],FPL_Fixtures_Extract[#Headers],0)))-4),Team_Key[[Full Name]:[Full Name]],0))&amp;RIGHT(INDEX(FPL_Fixtures_Extract[],MATCH($A517,FPL_Fixtures_Extract[[Player]:[Player]],0),MATCH(FPL_Combined[[#Headers],[Gameweek 16]],FPL_Fixtures_Extract[#Headers],0)),3))</f>
        <v>WBA(H) 2-2</v>
      </c>
      <c r="R517" t="str">
        <f ca="1">IF(RIGHT(FPL_Combined[[#Headers],[Gameweek 17]],2)&lt;$B$622,INDEX(FPL_Results_Extract[Gameweek 17],MATCH($A517,FPL_Results_Extract[[Player]:[Player]],0)),INDEX(Team_Key[[Abbreviation]:[Abbreviation]],MATCH(LEFT(INDEX(FPL_Fixtures_Extract[],MATCH($A517,FPL_Fixtures_Extract[[Player]:[Player]],0),MATCH(FPL_Combined[[#Headers],[Gameweek 17]],FPL_Fixtures_Extract[#Headers],0)),LEN(INDEX(FPL_Fixtures_Extract[],MATCH($A517,FPL_Fixtures_Extract[[Player]:[Player]],0),MATCH(FPL_Combined[[#Headers],[Gameweek 17]],FPL_Fixtures_Extract[#Headers],0)))-4),Team_Key[[Full Name]:[Full Name]],0))&amp;RIGHT(INDEX(FPL_Fixtures_Extract[],MATCH($A517,FPL_Fixtures_Extract[[Player]:[Player]],0),MATCH(FPL_Combined[[#Headers],[Gameweek 17]],FPL_Fixtures_Extract[#Headers],0)),3))</f>
        <v>WAT(A) 0-3</v>
      </c>
      <c r="S517" t="str">
        <f ca="1">IF(RIGHT(FPL_Combined[[#Headers],[Gameweek 18]],2)&lt;$B$622,INDEX(FPL_Results_Extract[Gameweek 18],MATCH($A517,FPL_Results_Extract[[Player]:[Player]],0)),INDEX(Team_Key[[Abbreviation]:[Abbreviation]],MATCH(LEFT(INDEX(FPL_Fixtures_Extract[],MATCH($A517,FPL_Fixtures_Extract[[Player]:[Player]],0),MATCH(FPL_Combined[[#Headers],[Gameweek 18]],FPL_Fixtures_Extract[#Headers],0)),LEN(INDEX(FPL_Fixtures_Extract[],MATCH($A517,FPL_Fixtures_Extract[[Player]:[Player]],0),MATCH(FPL_Combined[[#Headers],[Gameweek 18]],FPL_Fixtures_Extract[#Headers],0)))-4),Team_Key[[Full Name]:[Full Name]],0))&amp;RIGHT(INDEX(FPL_Fixtures_Extract[],MATCH($A517,FPL_Fixtures_Extract[[Player]:[Player]],0),MATCH(FPL_Combined[[#Headers],[Gameweek 18]],FPL_Fixtures_Extract[#Headers],0)),3))</f>
        <v>LEI(H) 1-0</v>
      </c>
      <c r="T517" t="str">
        <f ca="1">IF(RIGHT(FPL_Combined[[#Headers],[Gameweek 19]],2)&lt;$B$622,INDEX(FPL_Results_Extract[Gameweek 19],MATCH($A517,FPL_Results_Extract[[Player]:[Player]],0)),INDEX(Team_Key[[Abbreviation]:[Abbreviation]],MATCH(LEFT(INDEX(FPL_Fixtures_Extract[],MATCH($A517,FPL_Fixtures_Extract[[Player]:[Player]],0),MATCH(FPL_Combined[[#Headers],[Gameweek 19]],FPL_Fixtures_Extract[#Headers],0)),LEN(INDEX(FPL_Fixtures_Extract[],MATCH($A517,FPL_Fixtures_Extract[[Player]:[Player]],0),MATCH(FPL_Combined[[#Headers],[Gameweek 19]],FPL_Fixtures_Extract[#Headers],0)))-4),Team_Key[[Full Name]:[Full Name]],0))&amp;RIGHT(INDEX(FPL_Fixtures_Extract[],MATCH($A517,FPL_Fixtures_Extract[[Player]:[Player]],0),MATCH(FPL_Combined[[#Headers],[Gameweek 19]],FPL_Fixtures_Extract[#Headers],0)),3))</f>
        <v>SUN(A) 1-0</v>
      </c>
      <c r="U517" t="str">
        <f ca="1">IF(RIGHT(FPL_Combined[[#Headers],[Gameweek 20]],2)&lt;$B$622,INDEX(FPL_Results_Extract[Gameweek 20],MATCH($A517,FPL_Results_Extract[[Player]:[Player]],0)),INDEX(Team_Key[[Abbreviation]:[Abbreviation]],MATCH(LEFT(INDEX(FPL_Fixtures_Extract[],MATCH($A517,FPL_Fixtures_Extract[[Player]:[Player]],0),MATCH(FPL_Combined[[#Headers],[Gameweek 20]],FPL_Fixtures_Extract[#Headers],0)),LEN(INDEX(FPL_Fixtures_Extract[],MATCH($A517,FPL_Fixtures_Extract[[Player]:[Player]],0),MATCH(FPL_Combined[[#Headers],[Gameweek 20]],FPL_Fixtures_Extract[#Headers],0)))-4),Team_Key[[Full Name]:[Full Name]],0))&amp;RIGHT(INDEX(FPL_Fixtures_Extract[],MATCH($A517,FPL_Fixtures_Extract[[Player]:[Player]],0),MATCH(FPL_Combined[[#Headers],[Gameweek 20]],FPL_Fixtures_Extract[#Headers],0)),3))</f>
        <v>WHU(A) 0-2</v>
      </c>
      <c r="V517" t="str">
        <f ca="1">IF(RIGHT(FPL_Combined[[#Headers],[Gameweek 21]],2)&lt;$B$622,INDEX(FPL_Results_Extract[Gameweek 21],MATCH($A517,FPL_Results_Extract[[Player]:[Player]],0)),INDEX(Team_Key[[Abbreviation]:[Abbreviation]],MATCH(LEFT(INDEX(FPL_Fixtures_Extract[],MATCH($A517,FPL_Fixtures_Extract[[Player]:[Player]],0),MATCH(FPL_Combined[[#Headers],[Gameweek 21]],FPL_Fixtures_Extract[#Headers],0)),LEN(INDEX(FPL_Fixtures_Extract[],MATCH($A517,FPL_Fixtures_Extract[[Player]:[Player]],0),MATCH(FPL_Combined[[#Headers],[Gameweek 21]],FPL_Fixtures_Extract[#Headers],0)))-4),Team_Key[[Full Name]:[Full Name]],0))&amp;RIGHT(INDEX(FPL_Fixtures_Extract[],MATCH($A517,FPL_Fixtures_Extract[[Player]:[Player]],0),MATCH(FPL_Combined[[#Headers],[Gameweek 21]],FPL_Fixtures_Extract[#Headers],0)),3))</f>
        <v>ARS(H) 3-3</v>
      </c>
      <c r="W517" t="str">
        <f ca="1">IF(RIGHT(FPL_Combined[[#Headers],[Gameweek 22]],2)&lt;$B$622,INDEX(FPL_Results_Extract[Gameweek 22],MATCH($A517,FPL_Results_Extract[[Player]:[Player]],0)),INDEX(Team_Key[[Abbreviation]:[Abbreviation]],MATCH(LEFT(INDEX(FPL_Fixtures_Extract[],MATCH($A517,FPL_Fixtures_Extract[[Player]:[Player]],0),MATCH(FPL_Combined[[#Headers],[Gameweek 22]],FPL_Fixtures_Extract[#Headers],0)),LEN(INDEX(FPL_Fixtures_Extract[],MATCH($A517,FPL_Fixtures_Extract[[Player]:[Player]],0),MATCH(FPL_Combined[[#Headers],[Gameweek 22]],FPL_Fixtures_Extract[#Headers],0)))-4),Team_Key[[Full Name]:[Full Name]],0))&amp;RIGHT(INDEX(FPL_Fixtures_Extract[],MATCH($A517,FPL_Fixtures_Extract[[Player]:[Player]],0),MATCH(FPL_Combined[[#Headers],[Gameweek 22]],FPL_Fixtures_Extract[#Headers],0)),3))</f>
        <v>MUN(H) 0-1</v>
      </c>
      <c r="X517" t="str">
        <f ca="1">IF(RIGHT(FPL_Combined[[#Headers],[Gameweek 23]],2)&lt;$B$622,INDEX(FPL_Results_Extract[Gameweek 23],MATCH($A517,FPL_Results_Extract[[Player]:[Player]],0)),INDEX(Team_Key[[Abbreviation]:[Abbreviation]],MATCH(LEFT(INDEX(FPL_Fixtures_Extract[],MATCH($A517,FPL_Fixtures_Extract[[Player]:[Player]],0),MATCH(FPL_Combined[[#Headers],[Gameweek 23]],FPL_Fixtures_Extract[#Headers],0)),LEN(INDEX(FPL_Fixtures_Extract[],MATCH($A517,FPL_Fixtures_Extract[[Player]:[Player]],0),MATCH(FPL_Combined[[#Headers],[Gameweek 23]],FPL_Fixtures_Extract[#Headers],0)))-4),Team_Key[[Full Name]:[Full Name]],0))&amp;RIGHT(INDEX(FPL_Fixtures_Extract[],MATCH($A517,FPL_Fixtures_Extract[[Player]:[Player]],0),MATCH(FPL_Combined[[#Headers],[Gameweek 23]],FPL_Fixtures_Extract[#Headers],0)),3))</f>
        <v>NOR(A) 5-4</v>
      </c>
      <c r="Y517" t="str">
        <f ca="1">IF(RIGHT(FPL_Combined[[#Headers],[Gameweek 24]],2)&lt;$B$622,INDEX(FPL_Results_Extract[Team],MATCH($A517,FPL_Results_Extract[[Player]:[Player]],0)),INDEX(Team_Key[[Abbreviation]:[Abbreviation]],MATCH(LEFT(INDEX(FPL_Fixtures_Extract[],MATCH($A517,FPL_Fixtures_Extract[[Player]:[Player]],0),MATCH(FPL_Combined[[#Headers],[Gameweek 24]],FPL_Fixtures_Extract[#Headers],0)),LEN(INDEX(FPL_Fixtures_Extract[],MATCH($A517,FPL_Fixtures_Extract[[Player]:[Player]],0),MATCH(FPL_Combined[[#Headers],[Gameweek 24]],FPL_Fixtures_Extract[#Headers],0)))-4),Team_Key[[Full Name]:[Full Name]],0))&amp;RIGHT(INDEX(FPL_Fixtures_Extract[],MATCH($A517,FPL_Fixtures_Extract[[Player]:[Player]],0),MATCH(FPL_Combined[[#Headers],[Gameweek 24]],FPL_Fixtures_Extract[#Headers],0)),3))</f>
        <v>LIV</v>
      </c>
      <c r="Z517" t="str">
        <f ca="1">IF(RIGHT(FPL_Combined[[#Headers],[Gameweek 25]],2)&lt;$B$622,INDEX(FPL_Results_Extract[Player],MATCH($A517,FPL_Results_Extract[[Player]:[Player]],0)),INDEX(Team_Key[[Abbreviation]:[Abbreviation]],MATCH(LEFT(INDEX(FPL_Fixtures_Extract[],MATCH($A517,FPL_Fixtures_Extract[[Player]:[Player]],0),MATCH(FPL_Combined[[#Headers],[Gameweek 25]],FPL_Fixtures_Extract[#Headers],0)),LEN(INDEX(FPL_Fixtures_Extract[],MATCH($A517,FPL_Fixtures_Extract[[Player]:[Player]],0),MATCH(FPL_Combined[[#Headers],[Gameweek 25]],FPL_Fixtures_Extract[#Headers],0)))-4),Team_Key[[Full Name]:[Full Name]],0))&amp;RIGHT(INDEX(FPL_Fixtures_Extract[],MATCH($A517,FPL_Fixtures_Extract[[Player]:[Player]],0),MATCH(FPL_Combined[[#Headers],[Gameweek 25]],FPL_Fixtures_Extract[#Headers],0)),3))</f>
        <v>Sheyi Ojo</v>
      </c>
      <c r="AA517" t="str">
        <f ca="1">IF(RIGHT(FPL_Combined[[#Headers],[Gameweek 26]],2)&lt;$B$622,INDEX(FPL_Results_Extract[Gameweek 01],MATCH($A517,FPL_Results_Extract[[Player]:[Player]],0)),INDEX(Team_Key[[Abbreviation]:[Abbreviation]],MATCH(LEFT(INDEX(FPL_Fixtures_Extract[],MATCH($A517,FPL_Fixtures_Extract[[Player]:[Player]],0),MATCH(FPL_Combined[[#Headers],[Gameweek 26]],FPL_Fixtures_Extract[#Headers],0)),LEN(INDEX(FPL_Fixtures_Extract[],MATCH($A517,FPL_Fixtures_Extract[[Player]:[Player]],0),MATCH(FPL_Combined[[#Headers],[Gameweek 26]],FPL_Fixtures_Extract[#Headers],0)))-4),Team_Key[[Full Name]:[Full Name]],0))&amp;RIGHT(INDEX(FPL_Fixtures_Extract[],MATCH($A517,FPL_Fixtures_Extract[[Player]:[Player]],0),MATCH(FPL_Combined[[#Headers],[Gameweek 26]],FPL_Fixtures_Extract[#Headers],0)),3))</f>
        <v>STK(A) 1-0</v>
      </c>
      <c r="AB517" t="str">
        <f ca="1">IF(RIGHT(FPL_Combined[[#Headers],[Gameweek 27]],2)&lt;$B$622,INDEX(FPL_Results_Extract[Gameweek 02],MATCH($A517,FPL_Results_Extract[[Player]:[Player]],0)),INDEX(Team_Key[[Abbreviation]:[Abbreviation]],MATCH(LEFT(INDEX(FPL_Fixtures_Extract[],MATCH($A517,FPL_Fixtures_Extract[[Player]:[Player]],0),MATCH(FPL_Combined[[#Headers],[Gameweek 27]],FPL_Fixtures_Extract[#Headers],0)),LEN(INDEX(FPL_Fixtures_Extract[],MATCH($A517,FPL_Fixtures_Extract[[Player]:[Player]],0),MATCH(FPL_Combined[[#Headers],[Gameweek 27]],FPL_Fixtures_Extract[#Headers],0)))-4),Team_Key[[Full Name]:[Full Name]],0))&amp;RIGHT(INDEX(FPL_Fixtures_Extract[],MATCH($A517,FPL_Fixtures_Extract[[Player]:[Player]],0),MATCH(FPL_Combined[[#Headers],[Gameweek 27]],FPL_Fixtures_Extract[#Headers],0)),3))</f>
        <v>BOU(H) 1-0</v>
      </c>
      <c r="AC517" t="str">
        <f ca="1">IF(RIGHT(FPL_Combined[[#Headers],[Gameweek 28]],2)&lt;$B$622,INDEX(FPL_Results_Extract[Gameweek 03],MATCH($A517,FPL_Results_Extract[[Player]:[Player]],0)),INDEX(Team_Key[[Abbreviation]:[Abbreviation]],MATCH(LEFT(INDEX(FPL_Fixtures_Extract[],MATCH($A517,FPL_Fixtures_Extract[[Player]:[Player]],0),MATCH(FPL_Combined[[#Headers],[Gameweek 28]],FPL_Fixtures_Extract[#Headers],0)),LEN(INDEX(FPL_Fixtures_Extract[],MATCH($A517,FPL_Fixtures_Extract[[Player]:[Player]],0),MATCH(FPL_Combined[[#Headers],[Gameweek 28]],FPL_Fixtures_Extract[#Headers],0)))-4),Team_Key[[Full Name]:[Full Name]],0))&amp;RIGHT(INDEX(FPL_Fixtures_Extract[],MATCH($A517,FPL_Fixtures_Extract[[Player]:[Player]],0),MATCH(FPL_Combined[[#Headers],[Gameweek 28]],FPL_Fixtures_Extract[#Headers],0)),3))</f>
        <v>ARS(A) 0-0</v>
      </c>
      <c r="AD517" t="str">
        <f ca="1">IF(RIGHT(FPL_Combined[[#Headers],[Gameweek 29]],2)&lt;$B$622,INDEX(FPL_Results_Extract[Gameweek 04],MATCH($A517,FPL_Results_Extract[[Player]:[Player]],0)),INDEX(Team_Key[[Abbreviation]:[Abbreviation]],MATCH(LEFT(INDEX(FPL_Fixtures_Extract[],MATCH($A517,FPL_Fixtures_Extract[[Player]:[Player]],0),MATCH(FPL_Combined[[#Headers],[Gameweek 29]],FPL_Fixtures_Extract[#Headers],0)),LEN(INDEX(FPL_Fixtures_Extract[],MATCH($A517,FPL_Fixtures_Extract[[Player]:[Player]],0),MATCH(FPL_Combined[[#Headers],[Gameweek 29]],FPL_Fixtures_Extract[#Headers],0)))-4),Team_Key[[Full Name]:[Full Name]],0))&amp;RIGHT(INDEX(FPL_Fixtures_Extract[],MATCH($A517,FPL_Fixtures_Extract[[Player]:[Player]],0),MATCH(FPL_Combined[[#Headers],[Gameweek 29]],FPL_Fixtures_Extract[#Headers],0)),3))</f>
        <v>CRY(A)</v>
      </c>
      <c r="AE517" t="e">
        <f ca="1">IF(RIGHT(FPL_Combined[[#Headers],[Gameweek 30]],2)&lt;$B$622,INDEX(FPL_Results_Extract[Gameweek 05],MATCH($A517,FPL_Results_Extract[[Player]:[Player]],0)),INDEX(Team_Key[[Abbreviation]:[Abbreviation]],MATCH(LEFT(INDEX(FPL_Fixtures_Extract[],MATCH($A517,FPL_Fixtures_Extract[[Player]:[Player]],0),MATCH(FPL_Combined[[#Headers],[Gameweek 30]],FPL_Fixtures_Extract[#Headers],0)),LEN(INDEX(FPL_Fixtures_Extract[],MATCH($A517,FPL_Fixtures_Extract[[Player]:[Player]],0),MATCH(FPL_Combined[[#Headers],[Gameweek 30]],FPL_Fixtures_Extract[#Headers],0)))-4),Team_Key[[Full Name]:[Full Name]],0))&amp;RIGHT(INDEX(FPL_Fixtures_Extract[],MATCH($A517,FPL_Fixtures_Extract[[Player]:[Player]],0),MATCH(FPL_Combined[[#Headers],[Gameweek 30]],FPL_Fixtures_Extract[#Headers],0)),3))</f>
        <v>#VALUE!</v>
      </c>
      <c r="AF517" t="str">
        <f ca="1">IF(RIGHT(FPL_Combined[[#Headers],[Gameweek 31]],2)&lt;$B$622,INDEX(FPL_Results_Extract[Gameweek 06],MATCH($A517,FPL_Results_Extract[[Player]:[Player]],0)),INDEX(Team_Key[[Abbreviation]:[Abbreviation]],MATCH(LEFT(INDEX(FPL_Fixtures_Extract[],MATCH($A517,FPL_Fixtures_Extract[[Player]:[Player]],0),MATCH(FPL_Combined[[#Headers],[Gameweek 31]],FPL_Fixtures_Extract[#Headers],0)),LEN(INDEX(FPL_Fixtures_Extract[],MATCH($A517,FPL_Fixtures_Extract[[Player]:[Player]],0),MATCH(FPL_Combined[[#Headers],[Gameweek 31]],FPL_Fixtures_Extract[#Headers],0)))-4),Team_Key[[Full Name]:[Full Name]],0))&amp;RIGHT(INDEX(FPL_Fixtures_Extract[],MATCH($A517,FPL_Fixtures_Extract[[Player]:[Player]],0),MATCH(FPL_Combined[[#Headers],[Gameweek 31]],FPL_Fixtures_Extract[#Headers],0)),3))</f>
        <v>SOU(A)</v>
      </c>
      <c r="AG517" t="str">
        <f ca="1">IF(RIGHT(FPL_Combined[[#Headers],[Gameweek 32]],2)&lt;$B$622,INDEX(FPL_Results_Extract[Gameweek 07],MATCH($A517,FPL_Results_Extract[[Player]:[Player]],0)),INDEX(Team_Key[[Abbreviation]:[Abbreviation]],MATCH(LEFT(INDEX(FPL_Fixtures_Extract[],MATCH($A517,FPL_Fixtures_Extract[[Player]:[Player]],0),MATCH(FPL_Combined[[#Headers],[Gameweek 32]],FPL_Fixtures_Extract[#Headers],0)),LEN(INDEX(FPL_Fixtures_Extract[],MATCH($A517,FPL_Fixtures_Extract[[Player]:[Player]],0),MATCH(FPL_Combined[[#Headers],[Gameweek 32]],FPL_Fixtures_Extract[#Headers],0)))-4),Team_Key[[Full Name]:[Full Name]],0))&amp;RIGHT(INDEX(FPL_Fixtures_Extract[],MATCH($A517,FPL_Fixtures_Extract[[Player]:[Player]],0),MATCH(FPL_Combined[[#Headers],[Gameweek 32]],FPL_Fixtures_Extract[#Headers],0)),3))</f>
        <v>TOT(H)</v>
      </c>
      <c r="AH517" t="str">
        <f ca="1">IF(RIGHT(FPL_Combined[[#Headers],[Gameweek 33]],2)&lt;$B$622,INDEX(FPL_Results_Extract[Gameweek 08],MATCH($A517,FPL_Results_Extract[[Player]:[Player]],0)),INDEX(Team_Key[[Abbreviation]:[Abbreviation]],MATCH(LEFT(INDEX(FPL_Fixtures_Extract[],MATCH($A517,FPL_Fixtures_Extract[[Player]:[Player]],0),MATCH(FPL_Combined[[#Headers],[Gameweek 33]],FPL_Fixtures_Extract[#Headers],0)),LEN(INDEX(FPL_Fixtures_Extract[],MATCH($A517,FPL_Fixtures_Extract[[Player]:[Player]],0),MATCH(FPL_Combined[[#Headers],[Gameweek 33]],FPL_Fixtures_Extract[#Headers],0)))-4),Team_Key[[Full Name]:[Full Name]],0))&amp;RIGHT(INDEX(FPL_Fixtures_Extract[],MATCH($A517,FPL_Fixtures_Extract[[Player]:[Player]],0),MATCH(FPL_Combined[[#Headers],[Gameweek 33]],FPL_Fixtures_Extract[#Headers],0)),3))</f>
        <v>STK(H)</v>
      </c>
      <c r="AI517" t="str">
        <f ca="1">IF(RIGHT(FPL_Combined[[#Headers],[Gameweek 34]],2)&lt;$B$622,INDEX(FPL_Results_Extract[Gameweek 09],MATCH($A517,FPL_Results_Extract[[Player]:[Player]],0)),INDEX(Team_Key[[Abbreviation]:[Abbreviation]],MATCH(LEFT(INDEX(FPL_Fixtures_Extract[],MATCH($A517,FPL_Fixtures_Extract[[Player]:[Player]],0),MATCH(FPL_Combined[[#Headers],[Gameweek 34]],FPL_Fixtures_Extract[#Headers],0)),LEN(INDEX(FPL_Fixtures_Extract[],MATCH($A517,FPL_Fixtures_Extract[[Player]:[Player]],0),MATCH(FPL_Combined[[#Headers],[Gameweek 34]],FPL_Fixtures_Extract[#Headers],0)))-4),Team_Key[[Full Name]:[Full Name]],0))&amp;RIGHT(INDEX(FPL_Fixtures_Extract[],MATCH($A517,FPL_Fixtures_Extract[[Player]:[Player]],0),MATCH(FPL_Combined[[#Headers],[Gameweek 34]],FPL_Fixtures_Extract[#Headers],0)),3))</f>
        <v>BOU(A)</v>
      </c>
      <c r="AJ517" t="str">
        <f ca="1">IF(RIGHT(FPL_Combined[[#Headers],[Gameweek 35]],2)&lt;$B$622,INDEX(FPL_Results_Extract[Gameweek 10],MATCH($A517,FPL_Results_Extract[[Player]:[Player]],0)),INDEX(Team_Key[[Abbreviation]:[Abbreviation]],MATCH(LEFT(INDEX(FPL_Fixtures_Extract[],MATCH($A517,FPL_Fixtures_Extract[[Player]:[Player]],0),MATCH(FPL_Combined[[#Headers],[Gameweek 35]],FPL_Fixtures_Extract[#Headers],0)),LEN(INDEX(FPL_Fixtures_Extract[],MATCH($A517,FPL_Fixtures_Extract[[Player]:[Player]],0),MATCH(FPL_Combined[[#Headers],[Gameweek 35]],FPL_Fixtures_Extract[#Headers],0)))-4),Team_Key[[Full Name]:[Full Name]],0))&amp;RIGHT(INDEX(FPL_Fixtures_Extract[],MATCH($A517,FPL_Fixtures_Extract[[Player]:[Player]],0),MATCH(FPL_Combined[[#Headers],[Gameweek 35]],FPL_Fixtures_Extract[#Headers],0)),3))</f>
        <v>NEW(H)</v>
      </c>
      <c r="AK517" t="str">
        <f ca="1">IF(RIGHT(FPL_Combined[[#Headers],[Gameweek 36]],2)&lt;$B$622,INDEX(FPL_Results_Extract[Gameweek 11],MATCH($A517,FPL_Results_Extract[[Player]:[Player]],0)),INDEX(Team_Key[[Abbreviation]:[Abbreviation]],MATCH(LEFT(INDEX(FPL_Fixtures_Extract[],MATCH($A517,FPL_Fixtures_Extract[[Player]:[Player]],0),MATCH(FPL_Combined[[#Headers],[Gameweek 36]],FPL_Fixtures_Extract[#Headers],0)),LEN(INDEX(FPL_Fixtures_Extract[],MATCH($A517,FPL_Fixtures_Extract[[Player]:[Player]],0),MATCH(FPL_Combined[[#Headers],[Gameweek 36]],FPL_Fixtures_Extract[#Headers],0)))-4),Team_Key[[Full Name]:[Full Name]],0))&amp;RIGHT(INDEX(FPL_Fixtures_Extract[],MATCH($A517,FPL_Fixtures_Extract[[Player]:[Player]],0),MATCH(FPL_Combined[[#Headers],[Gameweek 36]],FPL_Fixtures_Extract[#Headers],0)),3))</f>
        <v>SWA(A)</v>
      </c>
      <c r="AL517" t="str">
        <f ca="1">IF(RIGHT(FPL_Combined[[#Headers],[Gameweek 37]],2)&lt;$B$622,INDEX(FPL_Results_Extract[Gameweek 12],MATCH($A517,FPL_Results_Extract[[Player]:[Player]],0)),INDEX(Team_Key[[Abbreviation]:[Abbreviation]],MATCH(LEFT(INDEX(FPL_Fixtures_Extract[],MATCH($A517,FPL_Fixtures_Extract[[Player]:[Player]],0),MATCH(FPL_Combined[[#Headers],[Gameweek 37]],FPL_Fixtures_Extract[#Headers],0)),LEN(INDEX(FPL_Fixtures_Extract[],MATCH($A517,FPL_Fixtures_Extract[[Player]:[Player]],0),MATCH(FPL_Combined[[#Headers],[Gameweek 37]],FPL_Fixtures_Extract[#Headers],0)))-4),Team_Key[[Full Name]:[Full Name]],0))&amp;RIGHT(INDEX(FPL_Fixtures_Extract[],MATCH($A517,FPL_Fixtures_Extract[[Player]:[Player]],0),MATCH(FPL_Combined[[#Headers],[Gameweek 37]],FPL_Fixtures_Extract[#Headers],0)),3))</f>
        <v>WAT(H)</v>
      </c>
      <c r="AM517" t="str">
        <f ca="1">IF(RIGHT(FPL_Combined[[#Headers],[Gameweek 38]],2)&lt;$B$622,INDEX(FPL_Results_Extract[Gameweek 13],MATCH($A517,FPL_Results_Extract[[Player]:[Player]],0)),INDEX(Team_Key[[Abbreviation]:[Abbreviation]],MATCH(LEFT(INDEX(FPL_Fixtures_Extract[],MATCH($A517,FPL_Fixtures_Extract[[Player]:[Player]],0),MATCH(FPL_Combined[[#Headers],[Gameweek 38]],FPL_Fixtures_Extract[#Headers],0)),LEN(INDEX(FPL_Fixtures_Extract[],MATCH($A517,FPL_Fixtures_Extract[[Player]:[Player]],0),MATCH(FPL_Combined[[#Headers],[Gameweek 38]],FPL_Fixtures_Extract[#Headers],0)))-4),Team_Key[[Full Name]:[Full Name]],0))&amp;RIGHT(INDEX(FPL_Fixtures_Extract[],MATCH($A517,FPL_Fixtures_Extract[[Player]:[Player]],0),MATCH(FPL_Combined[[#Headers],[Gameweek 38]],FPL_Fixtures_Extract[#Headers],0)),3))</f>
        <v>WBA(A)</v>
      </c>
    </row>
    <row r="518" spans="1:39" x14ac:dyDescent="0.45">
      <c r="A518" t="s">
        <v>578</v>
      </c>
      <c r="B518" t="str">
        <f ca="1">IF(RIGHT(FPL_Combined[[#Headers],[Gameweek 01]],2)&lt;$B$622,INDEX(FPL_Results_Extract[Gameweek 01],MATCH($A518,FPL_Results_Extract[[Player]:[Player]],0)),INDEX(Team_Key[[Abbreviation]:[Abbreviation]],MATCH(LEFT(INDEX(FPL_Fixtures_Extract[],MATCH($A518,FPL_Fixtures_Extract[[Player]:[Player]],0),MATCH(FPL_Combined[[#Headers],[Gameweek 01]],FPL_Fixtures_Extract[#Headers],0)),LEN(INDEX(FPL_Fixtures_Extract[],MATCH($A518,FPL_Fixtures_Extract[[Player]:[Player]],0),MATCH(FPL_Combined[[#Headers],[Gameweek 01]],FPL_Fixtures_Extract[#Headers],0)))-4),Team_Key[[Full Name]:[Full Name]],0))&amp;RIGHT(INDEX(FPL_Fixtures_Extract[],MATCH($A518,FPL_Fixtures_Extract[[Player]:[Player]],0),MATCH(FPL_Combined[[#Headers],[Gameweek 01]],FPL_Fixtures_Extract[#Headers],0)),3))</f>
        <v>LIV(H) 0-1</v>
      </c>
      <c r="C518" t="str">
        <f ca="1">IF(RIGHT(FPL_Combined[[#Headers],[Gameweek 02]],2)&lt;$B$622,INDEX(FPL_Results_Extract[Gameweek 02],MATCH($A518,FPL_Results_Extract[[Player]:[Player]],0)),INDEX(Team_Key[[Abbreviation]:[Abbreviation]],MATCH(LEFT(INDEX(FPL_Fixtures_Extract[],MATCH($A518,FPL_Fixtures_Extract[[Player]:[Player]],0),MATCH(FPL_Combined[[#Headers],[Gameweek 02]],FPL_Fixtures_Extract[#Headers],0)),LEN(INDEX(FPL_Fixtures_Extract[],MATCH($A518,FPL_Fixtures_Extract[[Player]:[Player]],0),MATCH(FPL_Combined[[#Headers],[Gameweek 02]],FPL_Fixtures_Extract[#Headers],0)))-4),Team_Key[[Full Name]:[Full Name]],0))&amp;RIGHT(INDEX(FPL_Fixtures_Extract[],MATCH($A518,FPL_Fixtures_Extract[[Player]:[Player]],0),MATCH(FPL_Combined[[#Headers],[Gameweek 02]],FPL_Fixtures_Extract[#Headers],0)),3))</f>
        <v>TOT(A) 2-2</v>
      </c>
      <c r="D518" t="str">
        <f ca="1">IF(RIGHT(FPL_Combined[[#Headers],[Gameweek 03]],2)&lt;$B$622,INDEX(FPL_Results_Extract[Gameweek 03],MATCH($A518,FPL_Results_Extract[[Player]:[Player]],0)),INDEX(Team_Key[[Abbreviation]:[Abbreviation]],MATCH(LEFT(INDEX(FPL_Fixtures_Extract[],MATCH($A518,FPL_Fixtures_Extract[[Player]:[Player]],0),MATCH(FPL_Combined[[#Headers],[Gameweek 03]],FPL_Fixtures_Extract[#Headers],0)),LEN(INDEX(FPL_Fixtures_Extract[],MATCH($A518,FPL_Fixtures_Extract[[Player]:[Player]],0),MATCH(FPL_Combined[[#Headers],[Gameweek 03]],FPL_Fixtures_Extract[#Headers],0)))-4),Team_Key[[Full Name]:[Full Name]],0))&amp;RIGHT(INDEX(FPL_Fixtures_Extract[],MATCH($A518,FPL_Fixtures_Extract[[Player]:[Player]],0),MATCH(FPL_Combined[[#Headers],[Gameweek 03]],FPL_Fixtures_Extract[#Headers],0)),3))</f>
        <v>NOR(A) 1-1</v>
      </c>
      <c r="E518" t="str">
        <f ca="1">IF(RIGHT(FPL_Combined[[#Headers],[Gameweek 04]],2)&lt;$B$622,INDEX(FPL_Results_Extract[Gameweek 04],MATCH($A518,FPL_Results_Extract[[Player]:[Player]],0)),INDEX(Team_Key[[Abbreviation]:[Abbreviation]],MATCH(LEFT(INDEX(FPL_Fixtures_Extract[],MATCH($A518,FPL_Fixtures_Extract[[Player]:[Player]],0),MATCH(FPL_Combined[[#Headers],[Gameweek 04]],FPL_Fixtures_Extract[#Headers],0)),LEN(INDEX(FPL_Fixtures_Extract[],MATCH($A518,FPL_Fixtures_Extract[[Player]:[Player]],0),MATCH(FPL_Combined[[#Headers],[Gameweek 04]],FPL_Fixtures_Extract[#Headers],0)))-4),Team_Key[[Full Name]:[Full Name]],0))&amp;RIGHT(INDEX(FPL_Fixtures_Extract[],MATCH($A518,FPL_Fixtures_Extract[[Player]:[Player]],0),MATCH(FPL_Combined[[#Headers],[Gameweek 04]],FPL_Fixtures_Extract[#Headers],0)),3))</f>
        <v>WBA(H) 0-1</v>
      </c>
      <c r="F518" t="str">
        <f ca="1">IF(RIGHT(FPL_Combined[[#Headers],[Gameweek 05]],2)&lt;$B$622,INDEX(FPL_Results_Extract[Gameweek 05],MATCH($A518,FPL_Results_Extract[[Player]:[Player]],0)),INDEX(Team_Key[[Abbreviation]:[Abbreviation]],MATCH(LEFT(INDEX(FPL_Fixtures_Extract[],MATCH($A518,FPL_Fixtures_Extract[[Player]:[Player]],0),MATCH(FPL_Combined[[#Headers],[Gameweek 05]],FPL_Fixtures_Extract[#Headers],0)),LEN(INDEX(FPL_Fixtures_Extract[],MATCH($A518,FPL_Fixtures_Extract[[Player]:[Player]],0),MATCH(FPL_Combined[[#Headers],[Gameweek 05]],FPL_Fixtures_Extract[#Headers],0)))-4),Team_Key[[Full Name]:[Full Name]],0))&amp;RIGHT(INDEX(FPL_Fixtures_Extract[],MATCH($A518,FPL_Fixtures_Extract[[Player]:[Player]],0),MATCH(FPL_Combined[[#Headers],[Gameweek 05]],FPL_Fixtures_Extract[#Headers],0)),3))</f>
        <v>ARS(A) 0-2</v>
      </c>
      <c r="G518" t="str">
        <f ca="1">IF(RIGHT(FPL_Combined[[#Headers],[Gameweek 06]],2)&lt;$B$622,INDEX(FPL_Results_Extract[Gameweek 06],MATCH($A518,FPL_Results_Extract[[Player]:[Player]],0)),INDEX(Team_Key[[Abbreviation]:[Abbreviation]],MATCH(LEFT(INDEX(FPL_Fixtures_Extract[],MATCH($A518,FPL_Fixtures_Extract[[Player]:[Player]],0),MATCH(FPL_Combined[[#Headers],[Gameweek 06]],FPL_Fixtures_Extract[#Headers],0)),LEN(INDEX(FPL_Fixtures_Extract[],MATCH($A518,FPL_Fixtures_Extract[[Player]:[Player]],0),MATCH(FPL_Combined[[#Headers],[Gameweek 06]],FPL_Fixtures_Extract[#Headers],0)))-4),Team_Key[[Full Name]:[Full Name]],0))&amp;RIGHT(INDEX(FPL_Fixtures_Extract[],MATCH($A518,FPL_Fixtures_Extract[[Player]:[Player]],0),MATCH(FPL_Combined[[#Headers],[Gameweek 06]],FPL_Fixtures_Extract[#Headers],0)),3))</f>
        <v>LEI(H) 2-2</v>
      </c>
      <c r="H518" t="str">
        <f ca="1">IF(RIGHT(FPL_Combined[[#Headers],[Gameweek 07]],2)&lt;$B$622,INDEX(FPL_Results_Extract[Gameweek 07],MATCH($A518,FPL_Results_Extract[[Player]:[Player]],0)),INDEX(Team_Key[[Abbreviation]:[Abbreviation]],MATCH(LEFT(INDEX(FPL_Fixtures_Extract[],MATCH($A518,FPL_Fixtures_Extract[[Player]:[Player]],0),MATCH(FPL_Combined[[#Headers],[Gameweek 07]],FPL_Fixtures_Extract[#Headers],0)),LEN(INDEX(FPL_Fixtures_Extract[],MATCH($A518,FPL_Fixtures_Extract[[Player]:[Player]],0),MATCH(FPL_Combined[[#Headers],[Gameweek 07]],FPL_Fixtures_Extract[#Headers],0)))-4),Team_Key[[Full Name]:[Full Name]],0))&amp;RIGHT(INDEX(FPL_Fixtures_Extract[],MATCH($A518,FPL_Fixtures_Extract[[Player]:[Player]],0),MATCH(FPL_Combined[[#Headers],[Gameweek 07]],FPL_Fixtures_Extract[#Headers],0)),3))</f>
        <v>BOU(H) 2-1</v>
      </c>
      <c r="I518" t="str">
        <f ca="1">IF(RIGHT(FPL_Combined[[#Headers],[Gameweek 08]],2)&lt;$B$622,INDEX(FPL_Results_Extract[Gameweek 08],MATCH($A518,FPL_Results_Extract[[Player]:[Player]],0)),INDEX(Team_Key[[Abbreviation]:[Abbreviation]],MATCH(LEFT(INDEX(FPL_Fixtures_Extract[],MATCH($A518,FPL_Fixtures_Extract[[Player]:[Player]],0),MATCH(FPL_Combined[[#Headers],[Gameweek 08]],FPL_Fixtures_Extract[#Headers],0)),LEN(INDEX(FPL_Fixtures_Extract[],MATCH($A518,FPL_Fixtures_Extract[[Player]:[Player]],0),MATCH(FPL_Combined[[#Headers],[Gameweek 08]],FPL_Fixtures_Extract[#Headers],0)))-4),Team_Key[[Full Name]:[Full Name]],0))&amp;RIGHT(INDEX(FPL_Fixtures_Extract[],MATCH($A518,FPL_Fixtures_Extract[[Player]:[Player]],0),MATCH(FPL_Combined[[#Headers],[Gameweek 08]],FPL_Fixtures_Extract[#Headers],0)),3))</f>
        <v>AVL(A) 1-0</v>
      </c>
      <c r="J518" t="str">
        <f ca="1">IF(RIGHT(FPL_Combined[[#Headers],[Gameweek 09]],2)&lt;$B$622,INDEX(FPL_Results_Extract[Gameweek 09],MATCH($A518,FPL_Results_Extract[[Player]:[Player]],0)),INDEX(Team_Key[[Abbreviation]:[Abbreviation]],MATCH(LEFT(INDEX(FPL_Fixtures_Extract[],MATCH($A518,FPL_Fixtures_Extract[[Player]:[Player]],0),MATCH(FPL_Combined[[#Headers],[Gameweek 09]],FPL_Fixtures_Extract[#Headers],0)),LEN(INDEX(FPL_Fixtures_Extract[],MATCH($A518,FPL_Fixtures_Extract[[Player]:[Player]],0),MATCH(FPL_Combined[[#Headers],[Gameweek 09]],FPL_Fixtures_Extract[#Headers],0)))-4),Team_Key[[Full Name]:[Full Name]],0))&amp;RIGHT(INDEX(FPL_Fixtures_Extract[],MATCH($A518,FPL_Fixtures_Extract[[Player]:[Player]],0),MATCH(FPL_Combined[[#Headers],[Gameweek 09]],FPL_Fixtures_Extract[#Headers],0)),3))</f>
        <v>SWA(A) 1-0</v>
      </c>
      <c r="K518" t="str">
        <f ca="1">IF(RIGHT(FPL_Combined[[#Headers],[Gameweek 10]],2)&lt;$B$622,INDEX(FPL_Results_Extract[Gameweek 10],MATCH($A518,FPL_Results_Extract[[Player]:[Player]],0)),INDEX(Team_Key[[Abbreviation]:[Abbreviation]],MATCH(LEFT(INDEX(FPL_Fixtures_Extract[],MATCH($A518,FPL_Fixtures_Extract[[Player]:[Player]],0),MATCH(FPL_Combined[[#Headers],[Gameweek 10]],FPL_Fixtures_Extract[#Headers],0)),LEN(INDEX(FPL_Fixtures_Extract[],MATCH($A518,FPL_Fixtures_Extract[[Player]:[Player]],0),MATCH(FPL_Combined[[#Headers],[Gameweek 10]],FPL_Fixtures_Extract[#Headers],0)))-4),Team_Key[[Full Name]:[Full Name]],0))&amp;RIGHT(INDEX(FPL_Fixtures_Extract[],MATCH($A518,FPL_Fixtures_Extract[[Player]:[Player]],0),MATCH(FPL_Combined[[#Headers],[Gameweek 10]],FPL_Fixtures_Extract[#Headers],0)),3))</f>
        <v>WAT(H) 0-2</v>
      </c>
      <c r="L518" t="str">
        <f ca="1">IF(RIGHT(FPL_Combined[[#Headers],[Gameweek 11]],2)&lt;$B$622,INDEX(FPL_Results_Extract[Gameweek 11],MATCH($A518,FPL_Results_Extract[[Player]:[Player]],0)),INDEX(Team_Key[[Abbreviation]:[Abbreviation]],MATCH(LEFT(INDEX(FPL_Fixtures_Extract[],MATCH($A518,FPL_Fixtures_Extract[[Player]:[Player]],0),MATCH(FPL_Combined[[#Headers],[Gameweek 11]],FPL_Fixtures_Extract[#Headers],0)),LEN(INDEX(FPL_Fixtures_Extract[],MATCH($A518,FPL_Fixtures_Extract[[Player]:[Player]],0),MATCH(FPL_Combined[[#Headers],[Gameweek 11]],FPL_Fixtures_Extract[#Headers],0)))-4),Team_Key[[Full Name]:[Full Name]],0))&amp;RIGHT(INDEX(FPL_Fixtures_Extract[],MATCH($A518,FPL_Fixtures_Extract[[Player]:[Player]],0),MATCH(FPL_Combined[[#Headers],[Gameweek 11]],FPL_Fixtures_Extract[#Headers],0)),3))</f>
        <v>NEW(A) 0-0</v>
      </c>
      <c r="M518" t="str">
        <f ca="1">IF(RIGHT(FPL_Combined[[#Headers],[Gameweek 12]],2)&lt;$B$622,INDEX(FPL_Results_Extract[Gameweek 12],MATCH($A518,FPL_Results_Extract[[Player]:[Player]],0)),INDEX(Team_Key[[Abbreviation]:[Abbreviation]],MATCH(LEFT(INDEX(FPL_Fixtures_Extract[],MATCH($A518,FPL_Fixtures_Extract[[Player]:[Player]],0),MATCH(FPL_Combined[[#Headers],[Gameweek 12]],FPL_Fixtures_Extract[#Headers],0)),LEN(INDEX(FPL_Fixtures_Extract[],MATCH($A518,FPL_Fixtures_Extract[[Player]:[Player]],0),MATCH(FPL_Combined[[#Headers],[Gameweek 12]],FPL_Fixtures_Extract[#Headers],0)))-4),Team_Key[[Full Name]:[Full Name]],0))&amp;RIGHT(INDEX(FPL_Fixtures_Extract[],MATCH($A518,FPL_Fixtures_Extract[[Player]:[Player]],0),MATCH(FPL_Combined[[#Headers],[Gameweek 12]],FPL_Fixtures_Extract[#Headers],0)),3))</f>
        <v>CHE(H) 1-0</v>
      </c>
      <c r="N518" t="str">
        <f ca="1">IF(RIGHT(FPL_Combined[[#Headers],[Gameweek 13]],2)&lt;$B$622,INDEX(FPL_Results_Extract[Gameweek 13],MATCH($A518,FPL_Results_Extract[[Player]:[Player]],0)),INDEX(Team_Key[[Abbreviation]:[Abbreviation]],MATCH(LEFT(INDEX(FPL_Fixtures_Extract[],MATCH($A518,FPL_Fixtures_Extract[[Player]:[Player]],0),MATCH(FPL_Combined[[#Headers],[Gameweek 13]],FPL_Fixtures_Extract[#Headers],0)),LEN(INDEX(FPL_Fixtures_Extract[],MATCH($A518,FPL_Fixtures_Extract[[Player]:[Player]],0),MATCH(FPL_Combined[[#Headers],[Gameweek 13]],FPL_Fixtures_Extract[#Headers],0)))-4),Team_Key[[Full Name]:[Full Name]],0))&amp;RIGHT(INDEX(FPL_Fixtures_Extract[],MATCH($A518,FPL_Fixtures_Extract[[Player]:[Player]],0),MATCH(FPL_Combined[[#Headers],[Gameweek 13]],FPL_Fixtures_Extract[#Headers],0)),3))</f>
        <v>SOU(A) 1-0</v>
      </c>
      <c r="O518" t="str">
        <f ca="1">IF(RIGHT(FPL_Combined[[#Headers],[Gameweek 14]],2)&lt;$B$622,INDEX(FPL_Results_Extract[Gameweek 14],MATCH($A518,FPL_Results_Extract[[Player]:[Player]],0)),INDEX(Team_Key[[Abbreviation]:[Abbreviation]],MATCH(LEFT(INDEX(FPL_Fixtures_Extract[],MATCH($A518,FPL_Fixtures_Extract[[Player]:[Player]],0),MATCH(FPL_Combined[[#Headers],[Gameweek 14]],FPL_Fixtures_Extract[#Headers],0)),LEN(INDEX(FPL_Fixtures_Extract[],MATCH($A518,FPL_Fixtures_Extract[[Player]:[Player]],0),MATCH(FPL_Combined[[#Headers],[Gameweek 14]],FPL_Fixtures_Extract[#Headers],0)))-4),Team_Key[[Full Name]:[Full Name]],0))&amp;RIGHT(INDEX(FPL_Fixtures_Extract[],MATCH($A518,FPL_Fixtures_Extract[[Player]:[Player]],0),MATCH(FPL_Combined[[#Headers],[Gameweek 14]],FPL_Fixtures_Extract[#Headers],0)),3))</f>
        <v>SUN(A) 0-2</v>
      </c>
      <c r="P518" t="str">
        <f ca="1">IF(RIGHT(FPL_Combined[[#Headers],[Gameweek 15]],2)&lt;$B$622,INDEX(FPL_Results_Extract[Gameweek 15],MATCH($A518,FPL_Results_Extract[[Player]:[Player]],0)),INDEX(Team_Key[[Abbreviation]:[Abbreviation]],MATCH(LEFT(INDEX(FPL_Fixtures_Extract[],MATCH($A518,FPL_Fixtures_Extract[[Player]:[Player]],0),MATCH(FPL_Combined[[#Headers],[Gameweek 15]],FPL_Fixtures_Extract[#Headers],0)),LEN(INDEX(FPL_Fixtures_Extract[],MATCH($A518,FPL_Fixtures_Extract[[Player]:[Player]],0),MATCH(FPL_Combined[[#Headers],[Gameweek 15]],FPL_Fixtures_Extract[#Headers],0)))-4),Team_Key[[Full Name]:[Full Name]],0))&amp;RIGHT(INDEX(FPL_Fixtures_Extract[],MATCH($A518,FPL_Fixtures_Extract[[Player]:[Player]],0),MATCH(FPL_Combined[[#Headers],[Gameweek 15]],FPL_Fixtures_Extract[#Headers],0)),3))</f>
        <v>MCI(H) 2-0</v>
      </c>
      <c r="Q518" t="str">
        <f ca="1">IF(RIGHT(FPL_Combined[[#Headers],[Gameweek 16]],2)&lt;$B$622,INDEX(FPL_Results_Extract[Gameweek 16],MATCH($A518,FPL_Results_Extract[[Player]:[Player]],0)),INDEX(Team_Key[[Abbreviation]:[Abbreviation]],MATCH(LEFT(INDEX(FPL_Fixtures_Extract[],MATCH($A518,FPL_Fixtures_Extract[[Player]:[Player]],0),MATCH(FPL_Combined[[#Headers],[Gameweek 16]],FPL_Fixtures_Extract[#Headers],0)),LEN(INDEX(FPL_Fixtures_Extract[],MATCH($A518,FPL_Fixtures_Extract[[Player]:[Player]],0),MATCH(FPL_Combined[[#Headers],[Gameweek 16]],FPL_Fixtures_Extract[#Headers],0)))-4),Team_Key[[Full Name]:[Full Name]],0))&amp;RIGHT(INDEX(FPL_Fixtures_Extract[],MATCH($A518,FPL_Fixtures_Extract[[Player]:[Player]],0),MATCH(FPL_Combined[[#Headers],[Gameweek 16]],FPL_Fixtures_Extract[#Headers],0)),3))</f>
        <v>WHU(A) 0-0</v>
      </c>
      <c r="R518" t="str">
        <f ca="1">IF(RIGHT(FPL_Combined[[#Headers],[Gameweek 17]],2)&lt;$B$622,INDEX(FPL_Results_Extract[Gameweek 17],MATCH($A518,FPL_Results_Extract[[Player]:[Player]],0)),INDEX(Team_Key[[Abbreviation]:[Abbreviation]],MATCH(LEFT(INDEX(FPL_Fixtures_Extract[],MATCH($A518,FPL_Fixtures_Extract[[Player]:[Player]],0),MATCH(FPL_Combined[[#Headers],[Gameweek 17]],FPL_Fixtures_Extract[#Headers],0)),LEN(INDEX(FPL_Fixtures_Extract[],MATCH($A518,FPL_Fixtures_Extract[[Player]:[Player]],0),MATCH(FPL_Combined[[#Headers],[Gameweek 17]],FPL_Fixtures_Extract[#Headers],0)))-4),Team_Key[[Full Name]:[Full Name]],0))&amp;RIGHT(INDEX(FPL_Fixtures_Extract[],MATCH($A518,FPL_Fixtures_Extract[[Player]:[Player]],0),MATCH(FPL_Combined[[#Headers],[Gameweek 17]],FPL_Fixtures_Extract[#Headers],0)),3))</f>
        <v>CRY(H) 1-2</v>
      </c>
      <c r="S518" t="str">
        <f ca="1">IF(RIGHT(FPL_Combined[[#Headers],[Gameweek 18]],2)&lt;$B$622,INDEX(FPL_Results_Extract[Gameweek 18],MATCH($A518,FPL_Results_Extract[[Player]:[Player]],0)),INDEX(Team_Key[[Abbreviation]:[Abbreviation]],MATCH(LEFT(INDEX(FPL_Fixtures_Extract[],MATCH($A518,FPL_Fixtures_Extract[[Player]:[Player]],0),MATCH(FPL_Combined[[#Headers],[Gameweek 18]],FPL_Fixtures_Extract[#Headers],0)),LEN(INDEX(FPL_Fixtures_Extract[],MATCH($A518,FPL_Fixtures_Extract[[Player]:[Player]],0),MATCH(FPL_Combined[[#Headers],[Gameweek 18]],FPL_Fixtures_Extract[#Headers],0)))-4),Team_Key[[Full Name]:[Full Name]],0))&amp;RIGHT(INDEX(FPL_Fixtures_Extract[],MATCH($A518,FPL_Fixtures_Extract[[Player]:[Player]],0),MATCH(FPL_Combined[[#Headers],[Gameweek 18]],FPL_Fixtures_Extract[#Headers],0)),3))</f>
        <v>MUN(H) 2-0</v>
      </c>
      <c r="T518" t="str">
        <f ca="1">IF(RIGHT(FPL_Combined[[#Headers],[Gameweek 19]],2)&lt;$B$622,INDEX(FPL_Results_Extract[Gameweek 19],MATCH($A518,FPL_Results_Extract[[Player]:[Player]],0)),INDEX(Team_Key[[Abbreviation]:[Abbreviation]],MATCH(LEFT(INDEX(FPL_Fixtures_Extract[],MATCH($A518,FPL_Fixtures_Extract[[Player]:[Player]],0),MATCH(FPL_Combined[[#Headers],[Gameweek 19]],FPL_Fixtures_Extract[#Headers],0)),LEN(INDEX(FPL_Fixtures_Extract[],MATCH($A518,FPL_Fixtures_Extract[[Player]:[Player]],0),MATCH(FPL_Combined[[#Headers],[Gameweek 19]],FPL_Fixtures_Extract[#Headers],0)))-4),Team_Key[[Full Name]:[Full Name]],0))&amp;RIGHT(INDEX(FPL_Fixtures_Extract[],MATCH($A518,FPL_Fixtures_Extract[[Player]:[Player]],0),MATCH(FPL_Combined[[#Headers],[Gameweek 19]],FPL_Fixtures_Extract[#Headers],0)),3))</f>
        <v>EVE(A) 4-3</v>
      </c>
      <c r="U518" t="str">
        <f ca="1">IF(RIGHT(FPL_Combined[[#Headers],[Gameweek 20]],2)&lt;$B$622,INDEX(FPL_Results_Extract[Gameweek 20],MATCH($A518,FPL_Results_Extract[[Player]:[Player]],0)),INDEX(Team_Key[[Abbreviation]:[Abbreviation]],MATCH(LEFT(INDEX(FPL_Fixtures_Extract[],MATCH($A518,FPL_Fixtures_Extract[[Player]:[Player]],0),MATCH(FPL_Combined[[#Headers],[Gameweek 20]],FPL_Fixtures_Extract[#Headers],0)),LEN(INDEX(FPL_Fixtures_Extract[],MATCH($A518,FPL_Fixtures_Extract[[Player]:[Player]],0),MATCH(FPL_Combined[[#Headers],[Gameweek 20]],FPL_Fixtures_Extract[#Headers],0)))-4),Team_Key[[Full Name]:[Full Name]],0))&amp;RIGHT(INDEX(FPL_Fixtures_Extract[],MATCH($A518,FPL_Fixtures_Extract[[Player]:[Player]],0),MATCH(FPL_Combined[[#Headers],[Gameweek 20]],FPL_Fixtures_Extract[#Headers],0)),3))</f>
        <v>WBA(A) 1-2</v>
      </c>
      <c r="V518" t="str">
        <f ca="1">IF(RIGHT(FPL_Combined[[#Headers],[Gameweek 21]],2)&lt;$B$622,INDEX(FPL_Results_Extract[Gameweek 21],MATCH($A518,FPL_Results_Extract[[Player]:[Player]],0)),INDEX(Team_Key[[Abbreviation]:[Abbreviation]],MATCH(LEFT(INDEX(FPL_Fixtures_Extract[],MATCH($A518,FPL_Fixtures_Extract[[Player]:[Player]],0),MATCH(FPL_Combined[[#Headers],[Gameweek 21]],FPL_Fixtures_Extract[#Headers],0)),LEN(INDEX(FPL_Fixtures_Extract[],MATCH($A518,FPL_Fixtures_Extract[[Player]:[Player]],0),MATCH(FPL_Combined[[#Headers],[Gameweek 21]],FPL_Fixtures_Extract[#Headers],0)))-4),Team_Key[[Full Name]:[Full Name]],0))&amp;RIGHT(INDEX(FPL_Fixtures_Extract[],MATCH($A518,FPL_Fixtures_Extract[[Player]:[Player]],0),MATCH(FPL_Combined[[#Headers],[Gameweek 21]],FPL_Fixtures_Extract[#Headers],0)),3))</f>
        <v>NOR(H) 3-1</v>
      </c>
      <c r="W518" t="str">
        <f ca="1">IF(RIGHT(FPL_Combined[[#Headers],[Gameweek 22]],2)&lt;$B$622,INDEX(FPL_Results_Extract[Gameweek 22],MATCH($A518,FPL_Results_Extract[[Player]:[Player]],0)),INDEX(Team_Key[[Abbreviation]:[Abbreviation]],MATCH(LEFT(INDEX(FPL_Fixtures_Extract[],MATCH($A518,FPL_Fixtures_Extract[[Player]:[Player]],0),MATCH(FPL_Combined[[#Headers],[Gameweek 22]],FPL_Fixtures_Extract[#Headers],0)),LEN(INDEX(FPL_Fixtures_Extract[],MATCH($A518,FPL_Fixtures_Extract[[Player]:[Player]],0),MATCH(FPL_Combined[[#Headers],[Gameweek 22]],FPL_Fixtures_Extract[#Headers],0)))-4),Team_Key[[Full Name]:[Full Name]],0))&amp;RIGHT(INDEX(FPL_Fixtures_Extract[],MATCH($A518,FPL_Fixtures_Extract[[Player]:[Player]],0),MATCH(FPL_Combined[[#Headers],[Gameweek 22]],FPL_Fixtures_Extract[#Headers],0)),3))</f>
        <v>ARS(H) 0-0</v>
      </c>
      <c r="X518" t="str">
        <f ca="1">IF(RIGHT(FPL_Combined[[#Headers],[Gameweek 23]],2)&lt;$B$622,INDEX(FPL_Results_Extract[Gameweek 23],MATCH($A518,FPL_Results_Extract[[Player]:[Player]],0)),INDEX(Team_Key[[Abbreviation]:[Abbreviation]],MATCH(LEFT(INDEX(FPL_Fixtures_Extract[],MATCH($A518,FPL_Fixtures_Extract[[Player]:[Player]],0),MATCH(FPL_Combined[[#Headers],[Gameweek 23]],FPL_Fixtures_Extract[#Headers],0)),LEN(INDEX(FPL_Fixtures_Extract[],MATCH($A518,FPL_Fixtures_Extract[[Player]:[Player]],0),MATCH(FPL_Combined[[#Headers],[Gameweek 23]],FPL_Fixtures_Extract[#Headers],0)))-4),Team_Key[[Full Name]:[Full Name]],0))&amp;RIGHT(INDEX(FPL_Fixtures_Extract[],MATCH($A518,FPL_Fixtures_Extract[[Player]:[Player]],0),MATCH(FPL_Combined[[#Headers],[Gameweek 23]],FPL_Fixtures_Extract[#Headers],0)),3))</f>
        <v>LEI(A) 0-3</v>
      </c>
      <c r="Y518" t="str">
        <f ca="1">IF(RIGHT(FPL_Combined[[#Headers],[Gameweek 24]],2)&lt;$B$622,INDEX(FPL_Results_Extract[Team],MATCH($A518,FPL_Results_Extract[[Player]:[Player]],0)),INDEX(Team_Key[[Abbreviation]:[Abbreviation]],MATCH(LEFT(INDEX(FPL_Fixtures_Extract[],MATCH($A518,FPL_Fixtures_Extract[[Player]:[Player]],0),MATCH(FPL_Combined[[#Headers],[Gameweek 24]],FPL_Fixtures_Extract[#Headers],0)),LEN(INDEX(FPL_Fixtures_Extract[],MATCH($A518,FPL_Fixtures_Extract[[Player]:[Player]],0),MATCH(FPL_Combined[[#Headers],[Gameweek 24]],FPL_Fixtures_Extract[#Headers],0)))-4),Team_Key[[Full Name]:[Full Name]],0))&amp;RIGHT(INDEX(FPL_Fixtures_Extract[],MATCH($A518,FPL_Fixtures_Extract[[Player]:[Player]],0),MATCH(FPL_Combined[[#Headers],[Gameweek 24]],FPL_Fixtures_Extract[#Headers],0)),3))</f>
        <v>STK</v>
      </c>
      <c r="Z518" t="str">
        <f ca="1">IF(RIGHT(FPL_Combined[[#Headers],[Gameweek 25]],2)&lt;$B$622,INDEX(FPL_Results_Extract[Player],MATCH($A518,FPL_Results_Extract[[Player]:[Player]],0)),INDEX(Team_Key[[Abbreviation]:[Abbreviation]],MATCH(LEFT(INDEX(FPL_Fixtures_Extract[],MATCH($A518,FPL_Fixtures_Extract[[Player]:[Player]],0),MATCH(FPL_Combined[[#Headers],[Gameweek 25]],FPL_Fixtures_Extract[#Headers],0)),LEN(INDEX(FPL_Fixtures_Extract[],MATCH($A518,FPL_Fixtures_Extract[[Player]:[Player]],0),MATCH(FPL_Combined[[#Headers],[Gameweek 25]],FPL_Fixtures_Extract[#Headers],0)))-4),Team_Key[[Full Name]:[Full Name]],0))&amp;RIGHT(INDEX(FPL_Fixtures_Extract[],MATCH($A518,FPL_Fixtures_Extract[[Player]:[Player]],0),MATCH(FPL_Combined[[#Headers],[Gameweek 25]],FPL_Fixtures_Extract[#Headers],0)),3))</f>
        <v>Sidwell</v>
      </c>
      <c r="AA518" t="str">
        <f ca="1">IF(RIGHT(FPL_Combined[[#Headers],[Gameweek 26]],2)&lt;$B$622,INDEX(FPL_Results_Extract[Gameweek 01],MATCH($A518,FPL_Results_Extract[[Player]:[Player]],0)),INDEX(Team_Key[[Abbreviation]:[Abbreviation]],MATCH(LEFT(INDEX(FPL_Fixtures_Extract[],MATCH($A518,FPL_Fixtures_Extract[[Player]:[Player]],0),MATCH(FPL_Combined[[#Headers],[Gameweek 26]],FPL_Fixtures_Extract[#Headers],0)),LEN(INDEX(FPL_Fixtures_Extract[],MATCH($A518,FPL_Fixtures_Extract[[Player]:[Player]],0),MATCH(FPL_Combined[[#Headers],[Gameweek 26]],FPL_Fixtures_Extract[#Headers],0)))-4),Team_Key[[Full Name]:[Full Name]],0))&amp;RIGHT(INDEX(FPL_Fixtures_Extract[],MATCH($A518,FPL_Fixtures_Extract[[Player]:[Player]],0),MATCH(FPL_Combined[[#Headers],[Gameweek 26]],FPL_Fixtures_Extract[#Headers],0)),3))</f>
        <v>LIV(H) 0-1</v>
      </c>
      <c r="AB518" t="str">
        <f ca="1">IF(RIGHT(FPL_Combined[[#Headers],[Gameweek 27]],2)&lt;$B$622,INDEX(FPL_Results_Extract[Gameweek 02],MATCH($A518,FPL_Results_Extract[[Player]:[Player]],0)),INDEX(Team_Key[[Abbreviation]:[Abbreviation]],MATCH(LEFT(INDEX(FPL_Fixtures_Extract[],MATCH($A518,FPL_Fixtures_Extract[[Player]:[Player]],0),MATCH(FPL_Combined[[#Headers],[Gameweek 27]],FPL_Fixtures_Extract[#Headers],0)),LEN(INDEX(FPL_Fixtures_Extract[],MATCH($A518,FPL_Fixtures_Extract[[Player]:[Player]],0),MATCH(FPL_Combined[[#Headers],[Gameweek 27]],FPL_Fixtures_Extract[#Headers],0)))-4),Team_Key[[Full Name]:[Full Name]],0))&amp;RIGHT(INDEX(FPL_Fixtures_Extract[],MATCH($A518,FPL_Fixtures_Extract[[Player]:[Player]],0),MATCH(FPL_Combined[[#Headers],[Gameweek 27]],FPL_Fixtures_Extract[#Headers],0)),3))</f>
        <v>TOT(A) 2-2</v>
      </c>
      <c r="AC518" t="str">
        <f ca="1">IF(RIGHT(FPL_Combined[[#Headers],[Gameweek 28]],2)&lt;$B$622,INDEX(FPL_Results_Extract[Gameweek 03],MATCH($A518,FPL_Results_Extract[[Player]:[Player]],0)),INDEX(Team_Key[[Abbreviation]:[Abbreviation]],MATCH(LEFT(INDEX(FPL_Fixtures_Extract[],MATCH($A518,FPL_Fixtures_Extract[[Player]:[Player]],0),MATCH(FPL_Combined[[#Headers],[Gameweek 28]],FPL_Fixtures_Extract[#Headers],0)),LEN(INDEX(FPL_Fixtures_Extract[],MATCH($A518,FPL_Fixtures_Extract[[Player]:[Player]],0),MATCH(FPL_Combined[[#Headers],[Gameweek 28]],FPL_Fixtures_Extract[#Headers],0)))-4),Team_Key[[Full Name]:[Full Name]],0))&amp;RIGHT(INDEX(FPL_Fixtures_Extract[],MATCH($A518,FPL_Fixtures_Extract[[Player]:[Player]],0),MATCH(FPL_Combined[[#Headers],[Gameweek 28]],FPL_Fixtures_Extract[#Headers],0)),3))</f>
        <v>NOR(A) 1-1</v>
      </c>
      <c r="AD518" t="str">
        <f ca="1">IF(RIGHT(FPL_Combined[[#Headers],[Gameweek 29]],2)&lt;$B$622,INDEX(FPL_Results_Extract[Gameweek 04],MATCH($A518,FPL_Results_Extract[[Player]:[Player]],0)),INDEX(Team_Key[[Abbreviation]:[Abbreviation]],MATCH(LEFT(INDEX(FPL_Fixtures_Extract[],MATCH($A518,FPL_Fixtures_Extract[[Player]:[Player]],0),MATCH(FPL_Combined[[#Headers],[Gameweek 29]],FPL_Fixtures_Extract[#Headers],0)),LEN(INDEX(FPL_Fixtures_Extract[],MATCH($A518,FPL_Fixtures_Extract[[Player]:[Player]],0),MATCH(FPL_Combined[[#Headers],[Gameweek 29]],FPL_Fixtures_Extract[#Headers],0)))-4),Team_Key[[Full Name]:[Full Name]],0))&amp;RIGHT(INDEX(FPL_Fixtures_Extract[],MATCH($A518,FPL_Fixtures_Extract[[Player]:[Player]],0),MATCH(FPL_Combined[[#Headers],[Gameweek 29]],FPL_Fixtures_Extract[#Headers],0)),3))</f>
        <v>CHE(A)</v>
      </c>
      <c r="AE518" t="str">
        <f ca="1">IF(RIGHT(FPL_Combined[[#Headers],[Gameweek 30]],2)&lt;$B$622,INDEX(FPL_Results_Extract[Gameweek 05],MATCH($A518,FPL_Results_Extract[[Player]:[Player]],0)),INDEX(Team_Key[[Abbreviation]:[Abbreviation]],MATCH(LEFT(INDEX(FPL_Fixtures_Extract[],MATCH($A518,FPL_Fixtures_Extract[[Player]:[Player]],0),MATCH(FPL_Combined[[#Headers],[Gameweek 30]],FPL_Fixtures_Extract[#Headers],0)),LEN(INDEX(FPL_Fixtures_Extract[],MATCH($A518,FPL_Fixtures_Extract[[Player]:[Player]],0),MATCH(FPL_Combined[[#Headers],[Gameweek 30]],FPL_Fixtures_Extract[#Headers],0)))-4),Team_Key[[Full Name]:[Full Name]],0))&amp;RIGHT(INDEX(FPL_Fixtures_Extract[],MATCH($A518,FPL_Fixtures_Extract[[Player]:[Player]],0),MATCH(FPL_Combined[[#Headers],[Gameweek 30]],FPL_Fixtures_Extract[#Headers],0)),3))</f>
        <v>SOU(H)</v>
      </c>
      <c r="AF518" t="str">
        <f ca="1">IF(RIGHT(FPL_Combined[[#Headers],[Gameweek 31]],2)&lt;$B$622,INDEX(FPL_Results_Extract[Gameweek 06],MATCH($A518,FPL_Results_Extract[[Player]:[Player]],0)),INDEX(Team_Key[[Abbreviation]:[Abbreviation]],MATCH(LEFT(INDEX(FPL_Fixtures_Extract[],MATCH($A518,FPL_Fixtures_Extract[[Player]:[Player]],0),MATCH(FPL_Combined[[#Headers],[Gameweek 31]],FPL_Fixtures_Extract[#Headers],0)),LEN(INDEX(FPL_Fixtures_Extract[],MATCH($A518,FPL_Fixtures_Extract[[Player]:[Player]],0),MATCH(FPL_Combined[[#Headers],[Gameweek 31]],FPL_Fixtures_Extract[#Headers],0)))-4),Team_Key[[Full Name]:[Full Name]],0))&amp;RIGHT(INDEX(FPL_Fixtures_Extract[],MATCH($A518,FPL_Fixtures_Extract[[Player]:[Player]],0),MATCH(FPL_Combined[[#Headers],[Gameweek 31]],FPL_Fixtures_Extract[#Headers],0)),3))</f>
        <v>WAT(A)</v>
      </c>
      <c r="AG518" t="str">
        <f ca="1">IF(RIGHT(FPL_Combined[[#Headers],[Gameweek 32]],2)&lt;$B$622,INDEX(FPL_Results_Extract[Gameweek 07],MATCH($A518,FPL_Results_Extract[[Player]:[Player]],0)),INDEX(Team_Key[[Abbreviation]:[Abbreviation]],MATCH(LEFT(INDEX(FPL_Fixtures_Extract[],MATCH($A518,FPL_Fixtures_Extract[[Player]:[Player]],0),MATCH(FPL_Combined[[#Headers],[Gameweek 32]],FPL_Fixtures_Extract[#Headers],0)),LEN(INDEX(FPL_Fixtures_Extract[],MATCH($A518,FPL_Fixtures_Extract[[Player]:[Player]],0),MATCH(FPL_Combined[[#Headers],[Gameweek 32]],FPL_Fixtures_Extract[#Headers],0)))-4),Team_Key[[Full Name]:[Full Name]],0))&amp;RIGHT(INDEX(FPL_Fixtures_Extract[],MATCH($A518,FPL_Fixtures_Extract[[Player]:[Player]],0),MATCH(FPL_Combined[[#Headers],[Gameweek 32]],FPL_Fixtures_Extract[#Headers],0)),3))</f>
        <v>SWA(H)</v>
      </c>
      <c r="AH518" t="str">
        <f ca="1">IF(RIGHT(FPL_Combined[[#Headers],[Gameweek 33]],2)&lt;$B$622,INDEX(FPL_Results_Extract[Gameweek 08],MATCH($A518,FPL_Results_Extract[[Player]:[Player]],0)),INDEX(Team_Key[[Abbreviation]:[Abbreviation]],MATCH(LEFT(INDEX(FPL_Fixtures_Extract[],MATCH($A518,FPL_Fixtures_Extract[[Player]:[Player]],0),MATCH(FPL_Combined[[#Headers],[Gameweek 33]],FPL_Fixtures_Extract[#Headers],0)),LEN(INDEX(FPL_Fixtures_Extract[],MATCH($A518,FPL_Fixtures_Extract[[Player]:[Player]],0),MATCH(FPL_Combined[[#Headers],[Gameweek 33]],FPL_Fixtures_Extract[#Headers],0)))-4),Team_Key[[Full Name]:[Full Name]],0))&amp;RIGHT(INDEX(FPL_Fixtures_Extract[],MATCH($A518,FPL_Fixtures_Extract[[Player]:[Player]],0),MATCH(FPL_Combined[[#Headers],[Gameweek 33]],FPL_Fixtures_Extract[#Headers],0)),3))</f>
        <v>LIV(A)</v>
      </c>
      <c r="AI518" t="str">
        <f ca="1">IF(RIGHT(FPL_Combined[[#Headers],[Gameweek 34]],2)&lt;$B$622,INDEX(FPL_Results_Extract[Gameweek 09],MATCH($A518,FPL_Results_Extract[[Player]:[Player]],0)),INDEX(Team_Key[[Abbreviation]:[Abbreviation]],MATCH(LEFT(INDEX(FPL_Fixtures_Extract[],MATCH($A518,FPL_Fixtures_Extract[[Player]:[Player]],0),MATCH(FPL_Combined[[#Headers],[Gameweek 34]],FPL_Fixtures_Extract[#Headers],0)),LEN(INDEX(FPL_Fixtures_Extract[],MATCH($A518,FPL_Fixtures_Extract[[Player]:[Player]],0),MATCH(FPL_Combined[[#Headers],[Gameweek 34]],FPL_Fixtures_Extract[#Headers],0)))-4),Team_Key[[Full Name]:[Full Name]],0))&amp;RIGHT(INDEX(FPL_Fixtures_Extract[],MATCH($A518,FPL_Fixtures_Extract[[Player]:[Player]],0),MATCH(FPL_Combined[[#Headers],[Gameweek 34]],FPL_Fixtures_Extract[#Headers],0)),3))</f>
        <v>TOT(H)</v>
      </c>
      <c r="AJ518" t="str">
        <f ca="1">IF(RIGHT(FPL_Combined[[#Headers],[Gameweek 35]],2)&lt;$B$622,INDEX(FPL_Results_Extract[Gameweek 10],MATCH($A518,FPL_Results_Extract[[Player]:[Player]],0)),INDEX(Team_Key[[Abbreviation]:[Abbreviation]],MATCH(LEFT(INDEX(FPL_Fixtures_Extract[],MATCH($A518,FPL_Fixtures_Extract[[Player]:[Player]],0),MATCH(FPL_Combined[[#Headers],[Gameweek 35]],FPL_Fixtures_Extract[#Headers],0)),LEN(INDEX(FPL_Fixtures_Extract[],MATCH($A518,FPL_Fixtures_Extract[[Player]:[Player]],0),MATCH(FPL_Combined[[#Headers],[Gameweek 35]],FPL_Fixtures_Extract[#Headers],0)))-4),Team_Key[[Full Name]:[Full Name]],0))&amp;RIGHT(INDEX(FPL_Fixtures_Extract[],MATCH($A518,FPL_Fixtures_Extract[[Player]:[Player]],0),MATCH(FPL_Combined[[#Headers],[Gameweek 35]],FPL_Fixtures_Extract[#Headers],0)),3))</f>
        <v>MCI(A)</v>
      </c>
      <c r="AK518" t="str">
        <f ca="1">IF(RIGHT(FPL_Combined[[#Headers],[Gameweek 36]],2)&lt;$B$622,INDEX(FPL_Results_Extract[Gameweek 11],MATCH($A518,FPL_Results_Extract[[Player]:[Player]],0)),INDEX(Team_Key[[Abbreviation]:[Abbreviation]],MATCH(LEFT(INDEX(FPL_Fixtures_Extract[],MATCH($A518,FPL_Fixtures_Extract[[Player]:[Player]],0),MATCH(FPL_Combined[[#Headers],[Gameweek 36]],FPL_Fixtures_Extract[#Headers],0)),LEN(INDEX(FPL_Fixtures_Extract[],MATCH($A518,FPL_Fixtures_Extract[[Player]:[Player]],0),MATCH(FPL_Combined[[#Headers],[Gameweek 36]],FPL_Fixtures_Extract[#Headers],0)))-4),Team_Key[[Full Name]:[Full Name]],0))&amp;RIGHT(INDEX(FPL_Fixtures_Extract[],MATCH($A518,FPL_Fixtures_Extract[[Player]:[Player]],0),MATCH(FPL_Combined[[#Headers],[Gameweek 36]],FPL_Fixtures_Extract[#Headers],0)),3))</f>
        <v>SUN(H)</v>
      </c>
      <c r="AL518" t="str">
        <f ca="1">IF(RIGHT(FPL_Combined[[#Headers],[Gameweek 37]],2)&lt;$B$622,INDEX(FPL_Results_Extract[Gameweek 12],MATCH($A518,FPL_Results_Extract[[Player]:[Player]],0)),INDEX(Team_Key[[Abbreviation]:[Abbreviation]],MATCH(LEFT(INDEX(FPL_Fixtures_Extract[],MATCH($A518,FPL_Fixtures_Extract[[Player]:[Player]],0),MATCH(FPL_Combined[[#Headers],[Gameweek 37]],FPL_Fixtures_Extract[#Headers],0)),LEN(INDEX(FPL_Fixtures_Extract[],MATCH($A518,FPL_Fixtures_Extract[[Player]:[Player]],0),MATCH(FPL_Combined[[#Headers],[Gameweek 37]],FPL_Fixtures_Extract[#Headers],0)))-4),Team_Key[[Full Name]:[Full Name]],0))&amp;RIGHT(INDEX(FPL_Fixtures_Extract[],MATCH($A518,FPL_Fixtures_Extract[[Player]:[Player]],0),MATCH(FPL_Combined[[#Headers],[Gameweek 37]],FPL_Fixtures_Extract[#Headers],0)),3))</f>
        <v>CRY(A)</v>
      </c>
      <c r="AM518" t="str">
        <f ca="1">IF(RIGHT(FPL_Combined[[#Headers],[Gameweek 38]],2)&lt;$B$622,INDEX(FPL_Results_Extract[Gameweek 13],MATCH($A518,FPL_Results_Extract[[Player]:[Player]],0)),INDEX(Team_Key[[Abbreviation]:[Abbreviation]],MATCH(LEFT(INDEX(FPL_Fixtures_Extract[],MATCH($A518,FPL_Fixtures_Extract[[Player]:[Player]],0),MATCH(FPL_Combined[[#Headers],[Gameweek 38]],FPL_Fixtures_Extract[#Headers],0)),LEN(INDEX(FPL_Fixtures_Extract[],MATCH($A518,FPL_Fixtures_Extract[[Player]:[Player]],0),MATCH(FPL_Combined[[#Headers],[Gameweek 38]],FPL_Fixtures_Extract[#Headers],0)))-4),Team_Key[[Full Name]:[Full Name]],0))&amp;RIGHT(INDEX(FPL_Fixtures_Extract[],MATCH($A518,FPL_Fixtures_Extract[[Player]:[Player]],0),MATCH(FPL_Combined[[#Headers],[Gameweek 38]],FPL_Fixtures_Extract[#Headers],0)),3))</f>
        <v>WHU(H)</v>
      </c>
    </row>
    <row r="519" spans="1:39" x14ac:dyDescent="0.45">
      <c r="A519" t="s">
        <v>200</v>
      </c>
      <c r="B519" t="str">
        <f ca="1">IF(RIGHT(FPL_Combined[[#Headers],[Gameweek 01]],2)&lt;$B$622,INDEX(FPL_Results_Extract[Gameweek 01],MATCH($A519,FPL_Results_Extract[[Player]:[Player]],0)),INDEX(Team_Key[[Abbreviation]:[Abbreviation]],MATCH(LEFT(INDEX(FPL_Fixtures_Extract[],MATCH($A519,FPL_Fixtures_Extract[[Player]:[Player]],0),MATCH(FPL_Combined[[#Headers],[Gameweek 01]],FPL_Fixtures_Extract[#Headers],0)),LEN(INDEX(FPL_Fixtures_Extract[],MATCH($A519,FPL_Fixtures_Extract[[Player]:[Player]],0),MATCH(FPL_Combined[[#Headers],[Gameweek 01]],FPL_Fixtures_Extract[#Headers],0)))-4),Team_Key[[Full Name]:[Full Name]],0))&amp;RIGHT(INDEX(FPL_Fixtures_Extract[],MATCH($A519,FPL_Fixtures_Extract[[Player]:[Player]],0),MATCH(FPL_Combined[[#Headers],[Gameweek 01]],FPL_Fixtures_Extract[#Headers],0)),3))</f>
        <v>CHE(A) 2-2</v>
      </c>
      <c r="C519" t="str">
        <f ca="1">IF(RIGHT(FPL_Combined[[#Headers],[Gameweek 02]],2)&lt;$B$622,INDEX(FPL_Results_Extract[Gameweek 02],MATCH($A519,FPL_Results_Extract[[Player]:[Player]],0)),INDEX(Team_Key[[Abbreviation]:[Abbreviation]],MATCH(LEFT(INDEX(FPL_Fixtures_Extract[],MATCH($A519,FPL_Fixtures_Extract[[Player]:[Player]],0),MATCH(FPL_Combined[[#Headers],[Gameweek 02]],FPL_Fixtures_Extract[#Headers],0)),LEN(INDEX(FPL_Fixtures_Extract[],MATCH($A519,FPL_Fixtures_Extract[[Player]:[Player]],0),MATCH(FPL_Combined[[#Headers],[Gameweek 02]],FPL_Fixtures_Extract[#Headers],0)))-4),Team_Key[[Full Name]:[Full Name]],0))&amp;RIGHT(INDEX(FPL_Fixtures_Extract[],MATCH($A519,FPL_Fixtures_Extract[[Player]:[Player]],0),MATCH(FPL_Combined[[#Headers],[Gameweek 02]],FPL_Fixtures_Extract[#Headers],0)),3))</f>
        <v>NEW(H) 2-0</v>
      </c>
      <c r="D519" t="str">
        <f ca="1">IF(RIGHT(FPL_Combined[[#Headers],[Gameweek 03]],2)&lt;$B$622,INDEX(FPL_Results_Extract[Gameweek 03],MATCH($A519,FPL_Results_Extract[[Player]:[Player]],0)),INDEX(Team_Key[[Abbreviation]:[Abbreviation]],MATCH(LEFT(INDEX(FPL_Fixtures_Extract[],MATCH($A519,FPL_Fixtures_Extract[[Player]:[Player]],0),MATCH(FPL_Combined[[#Headers],[Gameweek 03]],FPL_Fixtures_Extract[#Headers],0)),LEN(INDEX(FPL_Fixtures_Extract[],MATCH($A519,FPL_Fixtures_Extract[[Player]:[Player]],0),MATCH(FPL_Combined[[#Headers],[Gameweek 03]],FPL_Fixtures_Extract[#Headers],0)))-4),Team_Key[[Full Name]:[Full Name]],0))&amp;RIGHT(INDEX(FPL_Fixtures_Extract[],MATCH($A519,FPL_Fixtures_Extract[[Player]:[Player]],0),MATCH(FPL_Combined[[#Headers],[Gameweek 03]],FPL_Fixtures_Extract[#Headers],0)),3))</f>
        <v>SUN(A) 1-1</v>
      </c>
      <c r="E519" t="str">
        <f ca="1">IF(RIGHT(FPL_Combined[[#Headers],[Gameweek 04]],2)&lt;$B$622,INDEX(FPL_Results_Extract[Gameweek 04],MATCH($A519,FPL_Results_Extract[[Player]:[Player]],0)),INDEX(Team_Key[[Abbreviation]:[Abbreviation]],MATCH(LEFT(INDEX(FPL_Fixtures_Extract[],MATCH($A519,FPL_Fixtures_Extract[[Player]:[Player]],0),MATCH(FPL_Combined[[#Headers],[Gameweek 04]],FPL_Fixtures_Extract[#Headers],0)),LEN(INDEX(FPL_Fixtures_Extract[],MATCH($A519,FPL_Fixtures_Extract[[Player]:[Player]],0),MATCH(FPL_Combined[[#Headers],[Gameweek 04]],FPL_Fixtures_Extract[#Headers],0)))-4),Team_Key[[Full Name]:[Full Name]],0))&amp;RIGHT(INDEX(FPL_Fixtures_Extract[],MATCH($A519,FPL_Fixtures_Extract[[Player]:[Player]],0),MATCH(FPL_Combined[[#Headers],[Gameweek 04]],FPL_Fixtures_Extract[#Headers],0)),3))</f>
        <v>MUN(H) 2-1</v>
      </c>
      <c r="F519" t="str">
        <f ca="1">IF(RIGHT(FPL_Combined[[#Headers],[Gameweek 05]],2)&lt;$B$622,INDEX(FPL_Results_Extract[Gameweek 05],MATCH($A519,FPL_Results_Extract[[Player]:[Player]],0)),INDEX(Team_Key[[Abbreviation]:[Abbreviation]],MATCH(LEFT(INDEX(FPL_Fixtures_Extract[],MATCH($A519,FPL_Fixtures_Extract[[Player]:[Player]],0),MATCH(FPL_Combined[[#Headers],[Gameweek 05]],FPL_Fixtures_Extract[#Headers],0)),LEN(INDEX(FPL_Fixtures_Extract[],MATCH($A519,FPL_Fixtures_Extract[[Player]:[Player]],0),MATCH(FPL_Combined[[#Headers],[Gameweek 05]],FPL_Fixtures_Extract[#Headers],0)))-4),Team_Key[[Full Name]:[Full Name]],0))&amp;RIGHT(INDEX(FPL_Fixtures_Extract[],MATCH($A519,FPL_Fixtures_Extract[[Player]:[Player]],0),MATCH(FPL_Combined[[#Headers],[Gameweek 05]],FPL_Fixtures_Extract[#Headers],0)),3))</f>
        <v>WAT(A) 0-1</v>
      </c>
      <c r="G519" t="str">
        <f ca="1">IF(RIGHT(FPL_Combined[[#Headers],[Gameweek 06]],2)&lt;$B$622,INDEX(FPL_Results_Extract[Gameweek 06],MATCH($A519,FPL_Results_Extract[[Player]:[Player]],0)),INDEX(Team_Key[[Abbreviation]:[Abbreviation]],MATCH(LEFT(INDEX(FPL_Fixtures_Extract[],MATCH($A519,FPL_Fixtures_Extract[[Player]:[Player]],0),MATCH(FPL_Combined[[#Headers],[Gameweek 06]],FPL_Fixtures_Extract[#Headers],0)),LEN(INDEX(FPL_Fixtures_Extract[],MATCH($A519,FPL_Fixtures_Extract[[Player]:[Player]],0),MATCH(FPL_Combined[[#Headers],[Gameweek 06]],FPL_Fixtures_Extract[#Headers],0)))-4),Team_Key[[Full Name]:[Full Name]],0))&amp;RIGHT(INDEX(FPL_Fixtures_Extract[],MATCH($A519,FPL_Fixtures_Extract[[Player]:[Player]],0),MATCH(FPL_Combined[[#Headers],[Gameweek 06]],FPL_Fixtures_Extract[#Headers],0)),3))</f>
        <v>EVE(H) 0-0</v>
      </c>
      <c r="H519" t="str">
        <f ca="1">IF(RIGHT(FPL_Combined[[#Headers],[Gameweek 07]],2)&lt;$B$622,INDEX(FPL_Results_Extract[Gameweek 07],MATCH($A519,FPL_Results_Extract[[Player]:[Player]],0)),INDEX(Team_Key[[Abbreviation]:[Abbreviation]],MATCH(LEFT(INDEX(FPL_Fixtures_Extract[],MATCH($A519,FPL_Fixtures_Extract[[Player]:[Player]],0),MATCH(FPL_Combined[[#Headers],[Gameweek 07]],FPL_Fixtures_Extract[#Headers],0)),LEN(INDEX(FPL_Fixtures_Extract[],MATCH($A519,FPL_Fixtures_Extract[[Player]:[Player]],0),MATCH(FPL_Combined[[#Headers],[Gameweek 07]],FPL_Fixtures_Extract[#Headers],0)))-4),Team_Key[[Full Name]:[Full Name]],0))&amp;RIGHT(INDEX(FPL_Fixtures_Extract[],MATCH($A519,FPL_Fixtures_Extract[[Player]:[Player]],0),MATCH(FPL_Combined[[#Headers],[Gameweek 07]],FPL_Fixtures_Extract[#Headers],0)),3))</f>
        <v>SOU(A) 1-3</v>
      </c>
      <c r="I519" t="str">
        <f ca="1">IF(RIGHT(FPL_Combined[[#Headers],[Gameweek 08]],2)&lt;$B$622,INDEX(FPL_Results_Extract[Gameweek 08],MATCH($A519,FPL_Results_Extract[[Player]:[Player]],0)),INDEX(Team_Key[[Abbreviation]:[Abbreviation]],MATCH(LEFT(INDEX(FPL_Fixtures_Extract[],MATCH($A519,FPL_Fixtures_Extract[[Player]:[Player]],0),MATCH(FPL_Combined[[#Headers],[Gameweek 08]],FPL_Fixtures_Extract[#Headers],0)),LEN(INDEX(FPL_Fixtures_Extract[],MATCH($A519,FPL_Fixtures_Extract[[Player]:[Player]],0),MATCH(FPL_Combined[[#Headers],[Gameweek 08]],FPL_Fixtures_Extract[#Headers],0)))-4),Team_Key[[Full Name]:[Full Name]],0))&amp;RIGHT(INDEX(FPL_Fixtures_Extract[],MATCH($A519,FPL_Fixtures_Extract[[Player]:[Player]],0),MATCH(FPL_Combined[[#Headers],[Gameweek 08]],FPL_Fixtures_Extract[#Headers],0)),3))</f>
        <v>TOT(H) 2-2</v>
      </c>
      <c r="J519" t="str">
        <f ca="1">IF(RIGHT(FPL_Combined[[#Headers],[Gameweek 09]],2)&lt;$B$622,INDEX(FPL_Results_Extract[Gameweek 09],MATCH($A519,FPL_Results_Extract[[Player]:[Player]],0)),INDEX(Team_Key[[Abbreviation]:[Abbreviation]],MATCH(LEFT(INDEX(FPL_Fixtures_Extract[],MATCH($A519,FPL_Fixtures_Extract[[Player]:[Player]],0),MATCH(FPL_Combined[[#Headers],[Gameweek 09]],FPL_Fixtures_Extract[#Headers],0)),LEN(INDEX(FPL_Fixtures_Extract[],MATCH($A519,FPL_Fixtures_Extract[[Player]:[Player]],0),MATCH(FPL_Combined[[#Headers],[Gameweek 09]],FPL_Fixtures_Extract[#Headers],0)))-4),Team_Key[[Full Name]:[Full Name]],0))&amp;RIGHT(INDEX(FPL_Fixtures_Extract[],MATCH($A519,FPL_Fixtures_Extract[[Player]:[Player]],0),MATCH(FPL_Combined[[#Headers],[Gameweek 09]],FPL_Fixtures_Extract[#Headers],0)),3))</f>
        <v>STK(H) 0-1</v>
      </c>
      <c r="K519" t="str">
        <f ca="1">IF(RIGHT(FPL_Combined[[#Headers],[Gameweek 10]],2)&lt;$B$622,INDEX(FPL_Results_Extract[Gameweek 10],MATCH($A519,FPL_Results_Extract[[Player]:[Player]],0)),INDEX(Team_Key[[Abbreviation]:[Abbreviation]],MATCH(LEFT(INDEX(FPL_Fixtures_Extract[],MATCH($A519,FPL_Fixtures_Extract[[Player]:[Player]],0),MATCH(FPL_Combined[[#Headers],[Gameweek 10]],FPL_Fixtures_Extract[#Headers],0)),LEN(INDEX(FPL_Fixtures_Extract[],MATCH($A519,FPL_Fixtures_Extract[[Player]:[Player]],0),MATCH(FPL_Combined[[#Headers],[Gameweek 10]],FPL_Fixtures_Extract[#Headers],0)))-4),Team_Key[[Full Name]:[Full Name]],0))&amp;RIGHT(INDEX(FPL_Fixtures_Extract[],MATCH($A519,FPL_Fixtures_Extract[[Player]:[Player]],0),MATCH(FPL_Combined[[#Headers],[Gameweek 10]],FPL_Fixtures_Extract[#Headers],0)),3))</f>
        <v>AVL(A) 2-1</v>
      </c>
      <c r="L519" t="str">
        <f ca="1">IF(RIGHT(FPL_Combined[[#Headers],[Gameweek 11]],2)&lt;$B$622,INDEX(FPL_Results_Extract[Gameweek 11],MATCH($A519,FPL_Results_Extract[[Player]:[Player]],0)),INDEX(Team_Key[[Abbreviation]:[Abbreviation]],MATCH(LEFT(INDEX(FPL_Fixtures_Extract[],MATCH($A519,FPL_Fixtures_Extract[[Player]:[Player]],0),MATCH(FPL_Combined[[#Headers],[Gameweek 11]],FPL_Fixtures_Extract[#Headers],0)),LEN(INDEX(FPL_Fixtures_Extract[],MATCH($A519,FPL_Fixtures_Extract[[Player]:[Player]],0),MATCH(FPL_Combined[[#Headers],[Gameweek 11]],FPL_Fixtures_Extract[#Headers],0)))-4),Team_Key[[Full Name]:[Full Name]],0))&amp;RIGHT(INDEX(FPL_Fixtures_Extract[],MATCH($A519,FPL_Fixtures_Extract[[Player]:[Player]],0),MATCH(FPL_Combined[[#Headers],[Gameweek 11]],FPL_Fixtures_Extract[#Headers],0)),3))</f>
        <v>ARS(H) 0-3</v>
      </c>
      <c r="M519" t="str">
        <f ca="1">IF(RIGHT(FPL_Combined[[#Headers],[Gameweek 12]],2)&lt;$B$622,INDEX(FPL_Results_Extract[Gameweek 12],MATCH($A519,FPL_Results_Extract[[Player]:[Player]],0)),INDEX(Team_Key[[Abbreviation]:[Abbreviation]],MATCH(LEFT(INDEX(FPL_Fixtures_Extract[],MATCH($A519,FPL_Fixtures_Extract[[Player]:[Player]],0),MATCH(FPL_Combined[[#Headers],[Gameweek 12]],FPL_Fixtures_Extract[#Headers],0)),LEN(INDEX(FPL_Fixtures_Extract[],MATCH($A519,FPL_Fixtures_Extract[[Player]:[Player]],0),MATCH(FPL_Combined[[#Headers],[Gameweek 12]],FPL_Fixtures_Extract[#Headers],0)))-4),Team_Key[[Full Name]:[Full Name]],0))&amp;RIGHT(INDEX(FPL_Fixtures_Extract[],MATCH($A519,FPL_Fixtures_Extract[[Player]:[Player]],0),MATCH(FPL_Combined[[#Headers],[Gameweek 12]],FPL_Fixtures_Extract[#Headers],0)),3))</f>
        <v>NOR(A) 0-1</v>
      </c>
      <c r="N519" t="str">
        <f ca="1">IF(RIGHT(FPL_Combined[[#Headers],[Gameweek 13]],2)&lt;$B$622,INDEX(FPL_Results_Extract[Gameweek 13],MATCH($A519,FPL_Results_Extract[[Player]:[Player]],0)),INDEX(Team_Key[[Abbreviation]:[Abbreviation]],MATCH(LEFT(INDEX(FPL_Fixtures_Extract[],MATCH($A519,FPL_Fixtures_Extract[[Player]:[Player]],0),MATCH(FPL_Combined[[#Headers],[Gameweek 13]],FPL_Fixtures_Extract[#Headers],0)),LEN(INDEX(FPL_Fixtures_Extract[],MATCH($A519,FPL_Fixtures_Extract[[Player]:[Player]],0),MATCH(FPL_Combined[[#Headers],[Gameweek 13]],FPL_Fixtures_Extract[#Headers],0)))-4),Team_Key[[Full Name]:[Full Name]],0))&amp;RIGHT(INDEX(FPL_Fixtures_Extract[],MATCH($A519,FPL_Fixtures_Extract[[Player]:[Player]],0),MATCH(FPL_Combined[[#Headers],[Gameweek 13]],FPL_Fixtures_Extract[#Headers],0)),3))</f>
        <v>BOU(H) 2-2</v>
      </c>
      <c r="O519" t="str">
        <f ca="1">IF(RIGHT(FPL_Combined[[#Headers],[Gameweek 14]],2)&lt;$B$622,INDEX(FPL_Results_Extract[Gameweek 14],MATCH($A519,FPL_Results_Extract[[Player]:[Player]],0)),INDEX(Team_Key[[Abbreviation]:[Abbreviation]],MATCH(LEFT(INDEX(FPL_Fixtures_Extract[],MATCH($A519,FPL_Fixtures_Extract[[Player]:[Player]],0),MATCH(FPL_Combined[[#Headers],[Gameweek 14]],FPL_Fixtures_Extract[#Headers],0)),LEN(INDEX(FPL_Fixtures_Extract[],MATCH($A519,FPL_Fixtures_Extract[[Player]:[Player]],0),MATCH(FPL_Combined[[#Headers],[Gameweek 14]],FPL_Fixtures_Extract[#Headers],0)))-4),Team_Key[[Full Name]:[Full Name]],0))&amp;RIGHT(INDEX(FPL_Fixtures_Extract[],MATCH($A519,FPL_Fixtures_Extract[[Player]:[Player]],0),MATCH(FPL_Combined[[#Headers],[Gameweek 14]],FPL_Fixtures_Extract[#Headers],0)),3))</f>
        <v>LIV(A) 0-1</v>
      </c>
      <c r="P519" t="str">
        <f ca="1">IF(RIGHT(FPL_Combined[[#Headers],[Gameweek 15]],2)&lt;$B$622,INDEX(FPL_Results_Extract[Gameweek 15],MATCH($A519,FPL_Results_Extract[[Player]:[Player]],0)),INDEX(Team_Key[[Abbreviation]:[Abbreviation]],MATCH(LEFT(INDEX(FPL_Fixtures_Extract[],MATCH($A519,FPL_Fixtures_Extract[[Player]:[Player]],0),MATCH(FPL_Combined[[#Headers],[Gameweek 15]],FPL_Fixtures_Extract[#Headers],0)),LEN(INDEX(FPL_Fixtures_Extract[],MATCH($A519,FPL_Fixtures_Extract[[Player]:[Player]],0),MATCH(FPL_Combined[[#Headers],[Gameweek 15]],FPL_Fixtures_Extract[#Headers],0)))-4),Team_Key[[Full Name]:[Full Name]],0))&amp;RIGHT(INDEX(FPL_Fixtures_Extract[],MATCH($A519,FPL_Fixtures_Extract[[Player]:[Player]],0),MATCH(FPL_Combined[[#Headers],[Gameweek 15]],FPL_Fixtures_Extract[#Headers],0)),3))</f>
        <v>LEI(H) 0-3</v>
      </c>
      <c r="Q519" t="str">
        <f ca="1">IF(RIGHT(FPL_Combined[[#Headers],[Gameweek 16]],2)&lt;$B$622,INDEX(FPL_Results_Extract[Gameweek 16],MATCH($A519,FPL_Results_Extract[[Player]:[Player]],0)),INDEX(Team_Key[[Abbreviation]:[Abbreviation]],MATCH(LEFT(INDEX(FPL_Fixtures_Extract[],MATCH($A519,FPL_Fixtures_Extract[[Player]:[Player]],0),MATCH(FPL_Combined[[#Headers],[Gameweek 16]],FPL_Fixtures_Extract[#Headers],0)),LEN(INDEX(FPL_Fixtures_Extract[],MATCH($A519,FPL_Fixtures_Extract[[Player]:[Player]],0),MATCH(FPL_Combined[[#Headers],[Gameweek 16]],FPL_Fixtures_Extract[#Headers],0)))-4),Team_Key[[Full Name]:[Full Name]],0))&amp;RIGHT(INDEX(FPL_Fixtures_Extract[],MATCH($A519,FPL_Fixtures_Extract[[Player]:[Player]],0),MATCH(FPL_Combined[[#Headers],[Gameweek 16]],FPL_Fixtures_Extract[#Headers],0)),3))</f>
        <v>MCI(A) 1-2</v>
      </c>
      <c r="R519" t="str">
        <f ca="1">IF(RIGHT(FPL_Combined[[#Headers],[Gameweek 17]],2)&lt;$B$622,INDEX(FPL_Results_Extract[Gameweek 17],MATCH($A519,FPL_Results_Extract[[Player]:[Player]],0)),INDEX(Team_Key[[Abbreviation]:[Abbreviation]],MATCH(LEFT(INDEX(FPL_Fixtures_Extract[],MATCH($A519,FPL_Fixtures_Extract[[Player]:[Player]],0),MATCH(FPL_Combined[[#Headers],[Gameweek 17]],FPL_Fixtures_Extract[#Headers],0)),LEN(INDEX(FPL_Fixtures_Extract[],MATCH($A519,FPL_Fixtures_Extract[[Player]:[Player]],0),MATCH(FPL_Combined[[#Headers],[Gameweek 17]],FPL_Fixtures_Extract[#Headers],0)))-4),Team_Key[[Full Name]:[Full Name]],0))&amp;RIGHT(INDEX(FPL_Fixtures_Extract[],MATCH($A519,FPL_Fixtures_Extract[[Player]:[Player]],0),MATCH(FPL_Combined[[#Headers],[Gameweek 17]],FPL_Fixtures_Extract[#Headers],0)),3))</f>
        <v>WHU(H) 0-0</v>
      </c>
      <c r="S519" t="str">
        <f ca="1">IF(RIGHT(FPL_Combined[[#Headers],[Gameweek 18]],2)&lt;$B$622,INDEX(FPL_Results_Extract[Gameweek 18],MATCH($A519,FPL_Results_Extract[[Player]:[Player]],0)),INDEX(Team_Key[[Abbreviation]:[Abbreviation]],MATCH(LEFT(INDEX(FPL_Fixtures_Extract[],MATCH($A519,FPL_Fixtures_Extract[[Player]:[Player]],0),MATCH(FPL_Combined[[#Headers],[Gameweek 18]],FPL_Fixtures_Extract[#Headers],0)),LEN(INDEX(FPL_Fixtures_Extract[],MATCH($A519,FPL_Fixtures_Extract[[Player]:[Player]],0),MATCH(FPL_Combined[[#Headers],[Gameweek 18]],FPL_Fixtures_Extract[#Headers],0)))-4),Team_Key[[Full Name]:[Full Name]],0))&amp;RIGHT(INDEX(FPL_Fixtures_Extract[],MATCH($A519,FPL_Fixtures_Extract[[Player]:[Player]],0),MATCH(FPL_Combined[[#Headers],[Gameweek 18]],FPL_Fixtures_Extract[#Headers],0)),3))</f>
        <v>WBA(H) 1-0</v>
      </c>
      <c r="T519" t="str">
        <f ca="1">IF(RIGHT(FPL_Combined[[#Headers],[Gameweek 19]],2)&lt;$B$622,INDEX(FPL_Results_Extract[Gameweek 19],MATCH($A519,FPL_Results_Extract[[Player]:[Player]],0)),INDEX(Team_Key[[Abbreviation]:[Abbreviation]],MATCH(LEFT(INDEX(FPL_Fixtures_Extract[],MATCH($A519,FPL_Fixtures_Extract[[Player]:[Player]],0),MATCH(FPL_Combined[[#Headers],[Gameweek 19]],FPL_Fixtures_Extract[#Headers],0)),LEN(INDEX(FPL_Fixtures_Extract[],MATCH($A519,FPL_Fixtures_Extract[[Player]:[Player]],0),MATCH(FPL_Combined[[#Headers],[Gameweek 19]],FPL_Fixtures_Extract[#Headers],0)))-4),Team_Key[[Full Name]:[Full Name]],0))&amp;RIGHT(INDEX(FPL_Fixtures_Extract[],MATCH($A519,FPL_Fixtures_Extract[[Player]:[Player]],0),MATCH(FPL_Combined[[#Headers],[Gameweek 19]],FPL_Fixtures_Extract[#Headers],0)),3))</f>
        <v>CRY(A) 0-0</v>
      </c>
      <c r="U519" t="str">
        <f ca="1">IF(RIGHT(FPL_Combined[[#Headers],[Gameweek 20]],2)&lt;$B$622,INDEX(FPL_Results_Extract[Gameweek 20],MATCH($A519,FPL_Results_Extract[[Player]:[Player]],0)),INDEX(Team_Key[[Abbreviation]:[Abbreviation]],MATCH(LEFT(INDEX(FPL_Fixtures_Extract[],MATCH($A519,FPL_Fixtures_Extract[[Player]:[Player]],0),MATCH(FPL_Combined[[#Headers],[Gameweek 20]],FPL_Fixtures_Extract[#Headers],0)),LEN(INDEX(FPL_Fixtures_Extract[],MATCH($A519,FPL_Fixtures_Extract[[Player]:[Player]],0),MATCH(FPL_Combined[[#Headers],[Gameweek 20]],FPL_Fixtures_Extract[#Headers],0)))-4),Team_Key[[Full Name]:[Full Name]],0))&amp;RIGHT(INDEX(FPL_Fixtures_Extract[],MATCH($A519,FPL_Fixtures_Extract[[Player]:[Player]],0),MATCH(FPL_Combined[[#Headers],[Gameweek 20]],FPL_Fixtures_Extract[#Headers],0)),3))</f>
        <v>MUN(A) 1-2</v>
      </c>
      <c r="V519" t="str">
        <f ca="1">IF(RIGHT(FPL_Combined[[#Headers],[Gameweek 21]],2)&lt;$B$622,INDEX(FPL_Results_Extract[Gameweek 21],MATCH($A519,FPL_Results_Extract[[Player]:[Player]],0)),INDEX(Team_Key[[Abbreviation]:[Abbreviation]],MATCH(LEFT(INDEX(FPL_Fixtures_Extract[],MATCH($A519,FPL_Fixtures_Extract[[Player]:[Player]],0),MATCH(FPL_Combined[[#Headers],[Gameweek 21]],FPL_Fixtures_Extract[#Headers],0)),LEN(INDEX(FPL_Fixtures_Extract[],MATCH($A519,FPL_Fixtures_Extract[[Player]:[Player]],0),MATCH(FPL_Combined[[#Headers],[Gameweek 21]],FPL_Fixtures_Extract[#Headers],0)))-4),Team_Key[[Full Name]:[Full Name]],0))&amp;RIGHT(INDEX(FPL_Fixtures_Extract[],MATCH($A519,FPL_Fixtures_Extract[[Player]:[Player]],0),MATCH(FPL_Combined[[#Headers],[Gameweek 21]],FPL_Fixtures_Extract[#Headers],0)),3))</f>
        <v>SUN(H) 2-4</v>
      </c>
      <c r="W519" t="str">
        <f ca="1">IF(RIGHT(FPL_Combined[[#Headers],[Gameweek 22]],2)&lt;$B$622,INDEX(FPL_Results_Extract[Gameweek 22],MATCH($A519,FPL_Results_Extract[[Player]:[Player]],0)),INDEX(Team_Key[[Abbreviation]:[Abbreviation]],MATCH(LEFT(INDEX(FPL_Fixtures_Extract[],MATCH($A519,FPL_Fixtures_Extract[[Player]:[Player]],0),MATCH(FPL_Combined[[#Headers],[Gameweek 22]],FPL_Fixtures_Extract[#Headers],0)),LEN(INDEX(FPL_Fixtures_Extract[],MATCH($A519,FPL_Fixtures_Extract[[Player]:[Player]],0),MATCH(FPL_Combined[[#Headers],[Gameweek 22]],FPL_Fixtures_Extract[#Headers],0)))-4),Team_Key[[Full Name]:[Full Name]],0))&amp;RIGHT(INDEX(FPL_Fixtures_Extract[],MATCH($A519,FPL_Fixtures_Extract[[Player]:[Player]],0),MATCH(FPL_Combined[[#Headers],[Gameweek 22]],FPL_Fixtures_Extract[#Headers],0)),3))</f>
        <v>WAT(H) 1-0</v>
      </c>
      <c r="X519" t="str">
        <f ca="1">IF(RIGHT(FPL_Combined[[#Headers],[Gameweek 23]],2)&lt;$B$622,INDEX(FPL_Results_Extract[Gameweek 23],MATCH($A519,FPL_Results_Extract[[Player]:[Player]],0)),INDEX(Team_Key[[Abbreviation]:[Abbreviation]],MATCH(LEFT(INDEX(FPL_Fixtures_Extract[],MATCH($A519,FPL_Fixtures_Extract[[Player]:[Player]],0),MATCH(FPL_Combined[[#Headers],[Gameweek 23]],FPL_Fixtures_Extract[#Headers],0)),LEN(INDEX(FPL_Fixtures_Extract[],MATCH($A519,FPL_Fixtures_Extract[[Player]:[Player]],0),MATCH(FPL_Combined[[#Headers],[Gameweek 23]],FPL_Fixtures_Extract[#Headers],0)))-4),Team_Key[[Full Name]:[Full Name]],0))&amp;RIGHT(INDEX(FPL_Fixtures_Extract[],MATCH($A519,FPL_Fixtures_Extract[[Player]:[Player]],0),MATCH(FPL_Combined[[#Headers],[Gameweek 23]],FPL_Fixtures_Extract[#Headers],0)),3))</f>
        <v>EVE(A) 2-1</v>
      </c>
      <c r="Y519" t="str">
        <f ca="1">IF(RIGHT(FPL_Combined[[#Headers],[Gameweek 24]],2)&lt;$B$622,INDEX(FPL_Results_Extract[Team],MATCH($A519,FPL_Results_Extract[[Player]:[Player]],0)),INDEX(Team_Key[[Abbreviation]:[Abbreviation]],MATCH(LEFT(INDEX(FPL_Fixtures_Extract[],MATCH($A519,FPL_Fixtures_Extract[[Player]:[Player]],0),MATCH(FPL_Combined[[#Headers],[Gameweek 24]],FPL_Fixtures_Extract[#Headers],0)),LEN(INDEX(FPL_Fixtures_Extract[],MATCH($A519,FPL_Fixtures_Extract[[Player]:[Player]],0),MATCH(FPL_Combined[[#Headers],[Gameweek 24]],FPL_Fixtures_Extract[#Headers],0)))-4),Team_Key[[Full Name]:[Full Name]],0))&amp;RIGHT(INDEX(FPL_Fixtures_Extract[],MATCH($A519,FPL_Fixtures_Extract[[Player]:[Player]],0),MATCH(FPL_Combined[[#Headers],[Gameweek 24]],FPL_Fixtures_Extract[#Headers],0)),3))</f>
        <v>SWA</v>
      </c>
      <c r="Z519" t="str">
        <f ca="1">IF(RIGHT(FPL_Combined[[#Headers],[Gameweek 25]],2)&lt;$B$622,INDEX(FPL_Results_Extract[Player],MATCH($A519,FPL_Results_Extract[[Player]:[Player]],0)),INDEX(Team_Key[[Abbreviation]:[Abbreviation]],MATCH(LEFT(INDEX(FPL_Fixtures_Extract[],MATCH($A519,FPL_Fixtures_Extract[[Player]:[Player]],0),MATCH(FPL_Combined[[#Headers],[Gameweek 25]],FPL_Fixtures_Extract[#Headers],0)),LEN(INDEX(FPL_Fixtures_Extract[],MATCH($A519,FPL_Fixtures_Extract[[Player]:[Player]],0),MATCH(FPL_Combined[[#Headers],[Gameweek 25]],FPL_Fixtures_Extract[#Headers],0)))-4),Team_Key[[Full Name]:[Full Name]],0))&amp;RIGHT(INDEX(FPL_Fixtures_Extract[],MATCH($A519,FPL_Fixtures_Extract[[Player]:[Player]],0),MATCH(FPL_Combined[[#Headers],[Gameweek 25]],FPL_Fixtures_Extract[#Headers],0)),3))</f>
        <v>Sigurdsson</v>
      </c>
      <c r="AA519" t="str">
        <f ca="1">IF(RIGHT(FPL_Combined[[#Headers],[Gameweek 26]],2)&lt;$B$622,INDEX(FPL_Results_Extract[Gameweek 01],MATCH($A519,FPL_Results_Extract[[Player]:[Player]],0)),INDEX(Team_Key[[Abbreviation]:[Abbreviation]],MATCH(LEFT(INDEX(FPL_Fixtures_Extract[],MATCH($A519,FPL_Fixtures_Extract[[Player]:[Player]],0),MATCH(FPL_Combined[[#Headers],[Gameweek 26]],FPL_Fixtures_Extract[#Headers],0)),LEN(INDEX(FPL_Fixtures_Extract[],MATCH($A519,FPL_Fixtures_Extract[[Player]:[Player]],0),MATCH(FPL_Combined[[#Headers],[Gameweek 26]],FPL_Fixtures_Extract[#Headers],0)))-4),Team_Key[[Full Name]:[Full Name]],0))&amp;RIGHT(INDEX(FPL_Fixtures_Extract[],MATCH($A519,FPL_Fixtures_Extract[[Player]:[Player]],0),MATCH(FPL_Combined[[#Headers],[Gameweek 26]],FPL_Fixtures_Extract[#Headers],0)),3))</f>
        <v>CHE(A) 2-2</v>
      </c>
      <c r="AB519" t="str">
        <f ca="1">IF(RIGHT(FPL_Combined[[#Headers],[Gameweek 27]],2)&lt;$B$622,INDEX(FPL_Results_Extract[Gameweek 02],MATCH($A519,FPL_Results_Extract[[Player]:[Player]],0)),INDEX(Team_Key[[Abbreviation]:[Abbreviation]],MATCH(LEFT(INDEX(FPL_Fixtures_Extract[],MATCH($A519,FPL_Fixtures_Extract[[Player]:[Player]],0),MATCH(FPL_Combined[[#Headers],[Gameweek 27]],FPL_Fixtures_Extract[#Headers],0)),LEN(INDEX(FPL_Fixtures_Extract[],MATCH($A519,FPL_Fixtures_Extract[[Player]:[Player]],0),MATCH(FPL_Combined[[#Headers],[Gameweek 27]],FPL_Fixtures_Extract[#Headers],0)))-4),Team_Key[[Full Name]:[Full Name]],0))&amp;RIGHT(INDEX(FPL_Fixtures_Extract[],MATCH($A519,FPL_Fixtures_Extract[[Player]:[Player]],0),MATCH(FPL_Combined[[#Headers],[Gameweek 27]],FPL_Fixtures_Extract[#Headers],0)),3))</f>
        <v>NEW(H) 2-0</v>
      </c>
      <c r="AC519" t="str">
        <f ca="1">IF(RIGHT(FPL_Combined[[#Headers],[Gameweek 28]],2)&lt;$B$622,INDEX(FPL_Results_Extract[Gameweek 03],MATCH($A519,FPL_Results_Extract[[Player]:[Player]],0)),INDEX(Team_Key[[Abbreviation]:[Abbreviation]],MATCH(LEFT(INDEX(FPL_Fixtures_Extract[],MATCH($A519,FPL_Fixtures_Extract[[Player]:[Player]],0),MATCH(FPL_Combined[[#Headers],[Gameweek 28]],FPL_Fixtures_Extract[#Headers],0)),LEN(INDEX(FPL_Fixtures_Extract[],MATCH($A519,FPL_Fixtures_Extract[[Player]:[Player]],0),MATCH(FPL_Combined[[#Headers],[Gameweek 28]],FPL_Fixtures_Extract[#Headers],0)))-4),Team_Key[[Full Name]:[Full Name]],0))&amp;RIGHT(INDEX(FPL_Fixtures_Extract[],MATCH($A519,FPL_Fixtures_Extract[[Player]:[Player]],0),MATCH(FPL_Combined[[#Headers],[Gameweek 28]],FPL_Fixtures_Extract[#Headers],0)),3))</f>
        <v>SUN(A) 1-1</v>
      </c>
      <c r="AD519" t="str">
        <f ca="1">IF(RIGHT(FPL_Combined[[#Headers],[Gameweek 29]],2)&lt;$B$622,INDEX(FPL_Results_Extract[Gameweek 04],MATCH($A519,FPL_Results_Extract[[Player]:[Player]],0)),INDEX(Team_Key[[Abbreviation]:[Abbreviation]],MATCH(LEFT(INDEX(FPL_Fixtures_Extract[],MATCH($A519,FPL_Fixtures_Extract[[Player]:[Player]],0),MATCH(FPL_Combined[[#Headers],[Gameweek 29]],FPL_Fixtures_Extract[#Headers],0)),LEN(INDEX(FPL_Fixtures_Extract[],MATCH($A519,FPL_Fixtures_Extract[[Player]:[Player]],0),MATCH(FPL_Combined[[#Headers],[Gameweek 29]],FPL_Fixtures_Extract[#Headers],0)))-4),Team_Key[[Full Name]:[Full Name]],0))&amp;RIGHT(INDEX(FPL_Fixtures_Extract[],MATCH($A519,FPL_Fixtures_Extract[[Player]:[Player]],0),MATCH(FPL_Combined[[#Headers],[Gameweek 29]],FPL_Fixtures_Extract[#Headers],0)),3))</f>
        <v>NOR(H)</v>
      </c>
      <c r="AE519" t="str">
        <f ca="1">IF(RIGHT(FPL_Combined[[#Headers],[Gameweek 30]],2)&lt;$B$622,INDEX(FPL_Results_Extract[Gameweek 05],MATCH($A519,FPL_Results_Extract[[Player]:[Player]],0)),INDEX(Team_Key[[Abbreviation]:[Abbreviation]],MATCH(LEFT(INDEX(FPL_Fixtures_Extract[],MATCH($A519,FPL_Fixtures_Extract[[Player]:[Player]],0),MATCH(FPL_Combined[[#Headers],[Gameweek 30]],FPL_Fixtures_Extract[#Headers],0)),LEN(INDEX(FPL_Fixtures_Extract[],MATCH($A519,FPL_Fixtures_Extract[[Player]:[Player]],0),MATCH(FPL_Combined[[#Headers],[Gameweek 30]],FPL_Fixtures_Extract[#Headers],0)))-4),Team_Key[[Full Name]:[Full Name]],0))&amp;RIGHT(INDEX(FPL_Fixtures_Extract[],MATCH($A519,FPL_Fixtures_Extract[[Player]:[Player]],0),MATCH(FPL_Combined[[#Headers],[Gameweek 30]],FPL_Fixtures_Extract[#Headers],0)),3))</f>
        <v>BOU(A)</v>
      </c>
      <c r="AF519" t="str">
        <f ca="1">IF(RIGHT(FPL_Combined[[#Headers],[Gameweek 31]],2)&lt;$B$622,INDEX(FPL_Results_Extract[Gameweek 06],MATCH($A519,FPL_Results_Extract[[Player]:[Player]],0)),INDEX(Team_Key[[Abbreviation]:[Abbreviation]],MATCH(LEFT(INDEX(FPL_Fixtures_Extract[],MATCH($A519,FPL_Fixtures_Extract[[Player]:[Player]],0),MATCH(FPL_Combined[[#Headers],[Gameweek 31]],FPL_Fixtures_Extract[#Headers],0)),LEN(INDEX(FPL_Fixtures_Extract[],MATCH($A519,FPL_Fixtures_Extract[[Player]:[Player]],0),MATCH(FPL_Combined[[#Headers],[Gameweek 31]],FPL_Fixtures_Extract[#Headers],0)))-4),Team_Key[[Full Name]:[Full Name]],0))&amp;RIGHT(INDEX(FPL_Fixtures_Extract[],MATCH($A519,FPL_Fixtures_Extract[[Player]:[Player]],0),MATCH(FPL_Combined[[#Headers],[Gameweek 31]],FPL_Fixtures_Extract[#Headers],0)),3))</f>
        <v>AVL(H)</v>
      </c>
      <c r="AG519" t="str">
        <f ca="1">IF(RIGHT(FPL_Combined[[#Headers],[Gameweek 32]],2)&lt;$B$622,INDEX(FPL_Results_Extract[Gameweek 07],MATCH($A519,FPL_Results_Extract[[Player]:[Player]],0)),INDEX(Team_Key[[Abbreviation]:[Abbreviation]],MATCH(LEFT(INDEX(FPL_Fixtures_Extract[],MATCH($A519,FPL_Fixtures_Extract[[Player]:[Player]],0),MATCH(FPL_Combined[[#Headers],[Gameweek 32]],FPL_Fixtures_Extract[#Headers],0)),LEN(INDEX(FPL_Fixtures_Extract[],MATCH($A519,FPL_Fixtures_Extract[[Player]:[Player]],0),MATCH(FPL_Combined[[#Headers],[Gameweek 32]],FPL_Fixtures_Extract[#Headers],0)))-4),Team_Key[[Full Name]:[Full Name]],0))&amp;RIGHT(INDEX(FPL_Fixtures_Extract[],MATCH($A519,FPL_Fixtures_Extract[[Player]:[Player]],0),MATCH(FPL_Combined[[#Headers],[Gameweek 32]],FPL_Fixtures_Extract[#Headers],0)),3))</f>
        <v>STK(A)</v>
      </c>
      <c r="AH519" t="str">
        <f ca="1">IF(RIGHT(FPL_Combined[[#Headers],[Gameweek 33]],2)&lt;$B$622,INDEX(FPL_Results_Extract[Gameweek 08],MATCH($A519,FPL_Results_Extract[[Player]:[Player]],0)),INDEX(Team_Key[[Abbreviation]:[Abbreviation]],MATCH(LEFT(INDEX(FPL_Fixtures_Extract[],MATCH($A519,FPL_Fixtures_Extract[[Player]:[Player]],0),MATCH(FPL_Combined[[#Headers],[Gameweek 33]],FPL_Fixtures_Extract[#Headers],0)),LEN(INDEX(FPL_Fixtures_Extract[],MATCH($A519,FPL_Fixtures_Extract[[Player]:[Player]],0),MATCH(FPL_Combined[[#Headers],[Gameweek 33]],FPL_Fixtures_Extract[#Headers],0)))-4),Team_Key[[Full Name]:[Full Name]],0))&amp;RIGHT(INDEX(FPL_Fixtures_Extract[],MATCH($A519,FPL_Fixtures_Extract[[Player]:[Player]],0),MATCH(FPL_Combined[[#Headers],[Gameweek 33]],FPL_Fixtures_Extract[#Headers],0)),3))</f>
        <v>CHE(H)</v>
      </c>
      <c r="AI519" t="str">
        <f ca="1">IF(RIGHT(FPL_Combined[[#Headers],[Gameweek 34]],2)&lt;$B$622,INDEX(FPL_Results_Extract[Gameweek 09],MATCH($A519,FPL_Results_Extract[[Player]:[Player]],0)),INDEX(Team_Key[[Abbreviation]:[Abbreviation]],MATCH(LEFT(INDEX(FPL_Fixtures_Extract[],MATCH($A519,FPL_Fixtures_Extract[[Player]:[Player]],0),MATCH(FPL_Combined[[#Headers],[Gameweek 34]],FPL_Fixtures_Extract[#Headers],0)),LEN(INDEX(FPL_Fixtures_Extract[],MATCH($A519,FPL_Fixtures_Extract[[Player]:[Player]],0),MATCH(FPL_Combined[[#Headers],[Gameweek 34]],FPL_Fixtures_Extract[#Headers],0)))-4),Team_Key[[Full Name]:[Full Name]],0))&amp;RIGHT(INDEX(FPL_Fixtures_Extract[],MATCH($A519,FPL_Fixtures_Extract[[Player]:[Player]],0),MATCH(FPL_Combined[[#Headers],[Gameweek 34]],FPL_Fixtures_Extract[#Headers],0)),3))</f>
        <v>NEW(A)</v>
      </c>
      <c r="AJ519" t="str">
        <f ca="1">IF(RIGHT(FPL_Combined[[#Headers],[Gameweek 35]],2)&lt;$B$622,INDEX(FPL_Results_Extract[Gameweek 10],MATCH($A519,FPL_Results_Extract[[Player]:[Player]],0)),INDEX(Team_Key[[Abbreviation]:[Abbreviation]],MATCH(LEFT(INDEX(FPL_Fixtures_Extract[],MATCH($A519,FPL_Fixtures_Extract[[Player]:[Player]],0),MATCH(FPL_Combined[[#Headers],[Gameweek 35]],FPL_Fixtures_Extract[#Headers],0)),LEN(INDEX(FPL_Fixtures_Extract[],MATCH($A519,FPL_Fixtures_Extract[[Player]:[Player]],0),MATCH(FPL_Combined[[#Headers],[Gameweek 35]],FPL_Fixtures_Extract[#Headers],0)))-4),Team_Key[[Full Name]:[Full Name]],0))&amp;RIGHT(INDEX(FPL_Fixtures_Extract[],MATCH($A519,FPL_Fixtures_Extract[[Player]:[Player]],0),MATCH(FPL_Combined[[#Headers],[Gameweek 35]],FPL_Fixtures_Extract[#Headers],0)),3))</f>
        <v>LEI(A)</v>
      </c>
      <c r="AK519" t="str">
        <f ca="1">IF(RIGHT(FPL_Combined[[#Headers],[Gameweek 36]],2)&lt;$B$622,INDEX(FPL_Results_Extract[Gameweek 11],MATCH($A519,FPL_Results_Extract[[Player]:[Player]],0)),INDEX(Team_Key[[Abbreviation]:[Abbreviation]],MATCH(LEFT(INDEX(FPL_Fixtures_Extract[],MATCH($A519,FPL_Fixtures_Extract[[Player]:[Player]],0),MATCH(FPL_Combined[[#Headers],[Gameweek 36]],FPL_Fixtures_Extract[#Headers],0)),LEN(INDEX(FPL_Fixtures_Extract[],MATCH($A519,FPL_Fixtures_Extract[[Player]:[Player]],0),MATCH(FPL_Combined[[#Headers],[Gameweek 36]],FPL_Fixtures_Extract[#Headers],0)))-4),Team_Key[[Full Name]:[Full Name]],0))&amp;RIGHT(INDEX(FPL_Fixtures_Extract[],MATCH($A519,FPL_Fixtures_Extract[[Player]:[Player]],0),MATCH(FPL_Combined[[#Headers],[Gameweek 36]],FPL_Fixtures_Extract[#Headers],0)),3))</f>
        <v>LIV(H)</v>
      </c>
      <c r="AL519" t="str">
        <f ca="1">IF(RIGHT(FPL_Combined[[#Headers],[Gameweek 37]],2)&lt;$B$622,INDEX(FPL_Results_Extract[Gameweek 12],MATCH($A519,FPL_Results_Extract[[Player]:[Player]],0)),INDEX(Team_Key[[Abbreviation]:[Abbreviation]],MATCH(LEFT(INDEX(FPL_Fixtures_Extract[],MATCH($A519,FPL_Fixtures_Extract[[Player]:[Player]],0),MATCH(FPL_Combined[[#Headers],[Gameweek 37]],FPL_Fixtures_Extract[#Headers],0)),LEN(INDEX(FPL_Fixtures_Extract[],MATCH($A519,FPL_Fixtures_Extract[[Player]:[Player]],0),MATCH(FPL_Combined[[#Headers],[Gameweek 37]],FPL_Fixtures_Extract[#Headers],0)))-4),Team_Key[[Full Name]:[Full Name]],0))&amp;RIGHT(INDEX(FPL_Fixtures_Extract[],MATCH($A519,FPL_Fixtures_Extract[[Player]:[Player]],0),MATCH(FPL_Combined[[#Headers],[Gameweek 37]],FPL_Fixtures_Extract[#Headers],0)),3))</f>
        <v>WHU(A)</v>
      </c>
      <c r="AM519" t="str">
        <f ca="1">IF(RIGHT(FPL_Combined[[#Headers],[Gameweek 38]],2)&lt;$B$622,INDEX(FPL_Results_Extract[Gameweek 13],MATCH($A519,FPL_Results_Extract[[Player]:[Player]],0)),INDEX(Team_Key[[Abbreviation]:[Abbreviation]],MATCH(LEFT(INDEX(FPL_Fixtures_Extract[],MATCH($A519,FPL_Fixtures_Extract[[Player]:[Player]],0),MATCH(FPL_Combined[[#Headers],[Gameweek 38]],FPL_Fixtures_Extract[#Headers],0)),LEN(INDEX(FPL_Fixtures_Extract[],MATCH($A519,FPL_Fixtures_Extract[[Player]:[Player]],0),MATCH(FPL_Combined[[#Headers],[Gameweek 38]],FPL_Fixtures_Extract[#Headers],0)))-4),Team_Key[[Full Name]:[Full Name]],0))&amp;RIGHT(INDEX(FPL_Fixtures_Extract[],MATCH($A519,FPL_Fixtures_Extract[[Player]:[Player]],0),MATCH(FPL_Combined[[#Headers],[Gameweek 38]],FPL_Fixtures_Extract[#Headers],0)),3))</f>
        <v>MCI(H)</v>
      </c>
    </row>
    <row r="520" spans="1:39" x14ac:dyDescent="0.45">
      <c r="A520" t="s">
        <v>120</v>
      </c>
      <c r="B520" t="str">
        <f ca="1">IF(RIGHT(FPL_Combined[[#Headers],[Gameweek 01]],2)&lt;$B$622,INDEX(FPL_Results_Extract[Gameweek 01],MATCH($A520,FPL_Results_Extract[[Player]:[Player]],0)),INDEX(Team_Key[[Abbreviation]:[Abbreviation]],MATCH(LEFT(INDEX(FPL_Fixtures_Extract[],MATCH($A520,FPL_Fixtures_Extract[[Player]:[Player]],0),MATCH(FPL_Combined[[#Headers],[Gameweek 01]],FPL_Fixtures_Extract[#Headers],0)),LEN(INDEX(FPL_Fixtures_Extract[],MATCH($A520,FPL_Fixtures_Extract[[Player]:[Player]],0),MATCH(FPL_Combined[[#Headers],[Gameweek 01]],FPL_Fixtures_Extract[#Headers],0)))-4),Team_Key[[Full Name]:[Full Name]],0))&amp;RIGHT(INDEX(FPL_Fixtures_Extract[],MATCH($A520,FPL_Fixtures_Extract[[Player]:[Player]],0),MATCH(FPL_Combined[[#Headers],[Gameweek 01]],FPL_Fixtures_Extract[#Headers],0)),3))</f>
        <v>WBA(A) 3-0</v>
      </c>
      <c r="C520" t="str">
        <f ca="1">IF(RIGHT(FPL_Combined[[#Headers],[Gameweek 02]],2)&lt;$B$622,INDEX(FPL_Results_Extract[Gameweek 02],MATCH($A520,FPL_Results_Extract[[Player]:[Player]],0)),INDEX(Team_Key[[Abbreviation]:[Abbreviation]],MATCH(LEFT(INDEX(FPL_Fixtures_Extract[],MATCH($A520,FPL_Fixtures_Extract[[Player]:[Player]],0),MATCH(FPL_Combined[[#Headers],[Gameweek 02]],FPL_Fixtures_Extract[#Headers],0)),LEN(INDEX(FPL_Fixtures_Extract[],MATCH($A520,FPL_Fixtures_Extract[[Player]:[Player]],0),MATCH(FPL_Combined[[#Headers],[Gameweek 02]],FPL_Fixtures_Extract[#Headers],0)))-4),Team_Key[[Full Name]:[Full Name]],0))&amp;RIGHT(INDEX(FPL_Fixtures_Extract[],MATCH($A520,FPL_Fixtures_Extract[[Player]:[Player]],0),MATCH(FPL_Combined[[#Headers],[Gameweek 02]],FPL_Fixtures_Extract[#Headers],0)),3))</f>
        <v>CHE(H) 3-0</v>
      </c>
      <c r="D520" t="str">
        <f ca="1">IF(RIGHT(FPL_Combined[[#Headers],[Gameweek 03]],2)&lt;$B$622,INDEX(FPL_Results_Extract[Gameweek 03],MATCH($A520,FPL_Results_Extract[[Player]:[Player]],0)),INDEX(Team_Key[[Abbreviation]:[Abbreviation]],MATCH(LEFT(INDEX(FPL_Fixtures_Extract[],MATCH($A520,FPL_Fixtures_Extract[[Player]:[Player]],0),MATCH(FPL_Combined[[#Headers],[Gameweek 03]],FPL_Fixtures_Extract[#Headers],0)),LEN(INDEX(FPL_Fixtures_Extract[],MATCH($A520,FPL_Fixtures_Extract[[Player]:[Player]],0),MATCH(FPL_Combined[[#Headers],[Gameweek 03]],FPL_Fixtures_Extract[#Headers],0)))-4),Team_Key[[Full Name]:[Full Name]],0))&amp;RIGHT(INDEX(FPL_Fixtures_Extract[],MATCH($A520,FPL_Fixtures_Extract[[Player]:[Player]],0),MATCH(FPL_Combined[[#Headers],[Gameweek 03]],FPL_Fixtures_Extract[#Headers],0)),3))</f>
        <v>EVE(A) 2-0</v>
      </c>
      <c r="E520" t="str">
        <f ca="1">IF(RIGHT(FPL_Combined[[#Headers],[Gameweek 04]],2)&lt;$B$622,INDEX(FPL_Results_Extract[Gameweek 04],MATCH($A520,FPL_Results_Extract[[Player]:[Player]],0)),INDEX(Team_Key[[Abbreviation]:[Abbreviation]],MATCH(LEFT(INDEX(FPL_Fixtures_Extract[],MATCH($A520,FPL_Fixtures_Extract[[Player]:[Player]],0),MATCH(FPL_Combined[[#Headers],[Gameweek 04]],FPL_Fixtures_Extract[#Headers],0)),LEN(INDEX(FPL_Fixtures_Extract[],MATCH($A520,FPL_Fixtures_Extract[[Player]:[Player]],0),MATCH(FPL_Combined[[#Headers],[Gameweek 04]],FPL_Fixtures_Extract[#Headers],0)))-4),Team_Key[[Full Name]:[Full Name]],0))&amp;RIGHT(INDEX(FPL_Fixtures_Extract[],MATCH($A520,FPL_Fixtures_Extract[[Player]:[Player]],0),MATCH(FPL_Combined[[#Headers],[Gameweek 04]],FPL_Fixtures_Extract[#Headers],0)),3))</f>
        <v>WAT(H) 2-0</v>
      </c>
      <c r="F520" t="str">
        <f ca="1">IF(RIGHT(FPL_Combined[[#Headers],[Gameweek 05]],2)&lt;$B$622,INDEX(FPL_Results_Extract[Gameweek 05],MATCH($A520,FPL_Results_Extract[[Player]:[Player]],0)),INDEX(Team_Key[[Abbreviation]:[Abbreviation]],MATCH(LEFT(INDEX(FPL_Fixtures_Extract[],MATCH($A520,FPL_Fixtures_Extract[[Player]:[Player]],0),MATCH(FPL_Combined[[#Headers],[Gameweek 05]],FPL_Fixtures_Extract[#Headers],0)),LEN(INDEX(FPL_Fixtures_Extract[],MATCH($A520,FPL_Fixtures_Extract[[Player]:[Player]],0),MATCH(FPL_Combined[[#Headers],[Gameweek 05]],FPL_Fixtures_Extract[#Headers],0)))-4),Team_Key[[Full Name]:[Full Name]],0))&amp;RIGHT(INDEX(FPL_Fixtures_Extract[],MATCH($A520,FPL_Fixtures_Extract[[Player]:[Player]],0),MATCH(FPL_Combined[[#Headers],[Gameweek 05]],FPL_Fixtures_Extract[#Headers],0)),3))</f>
        <v>CRY(A) 1-0</v>
      </c>
      <c r="G520" t="str">
        <f ca="1">IF(RIGHT(FPL_Combined[[#Headers],[Gameweek 06]],2)&lt;$B$622,INDEX(FPL_Results_Extract[Gameweek 06],MATCH($A520,FPL_Results_Extract[[Player]:[Player]],0)),INDEX(Team_Key[[Abbreviation]:[Abbreviation]],MATCH(LEFT(INDEX(FPL_Fixtures_Extract[],MATCH($A520,FPL_Fixtures_Extract[[Player]:[Player]],0),MATCH(FPL_Combined[[#Headers],[Gameweek 06]],FPL_Fixtures_Extract[#Headers],0)),LEN(INDEX(FPL_Fixtures_Extract[],MATCH($A520,FPL_Fixtures_Extract[[Player]:[Player]],0),MATCH(FPL_Combined[[#Headers],[Gameweek 06]],FPL_Fixtures_Extract[#Headers],0)))-4),Team_Key[[Full Name]:[Full Name]],0))&amp;RIGHT(INDEX(FPL_Fixtures_Extract[],MATCH($A520,FPL_Fixtures_Extract[[Player]:[Player]],0),MATCH(FPL_Combined[[#Headers],[Gameweek 06]],FPL_Fixtures_Extract[#Headers],0)),3))</f>
        <v>WHU(H) 1-2</v>
      </c>
      <c r="H520" t="str">
        <f ca="1">IF(RIGHT(FPL_Combined[[#Headers],[Gameweek 07]],2)&lt;$B$622,INDEX(FPL_Results_Extract[Gameweek 07],MATCH($A520,FPL_Results_Extract[[Player]:[Player]],0)),INDEX(Team_Key[[Abbreviation]:[Abbreviation]],MATCH(LEFT(INDEX(FPL_Fixtures_Extract[],MATCH($A520,FPL_Fixtures_Extract[[Player]:[Player]],0),MATCH(FPL_Combined[[#Headers],[Gameweek 07]],FPL_Fixtures_Extract[#Headers],0)),LEN(INDEX(FPL_Fixtures_Extract[],MATCH($A520,FPL_Fixtures_Extract[[Player]:[Player]],0),MATCH(FPL_Combined[[#Headers],[Gameweek 07]],FPL_Fixtures_Extract[#Headers],0)))-4),Team_Key[[Full Name]:[Full Name]],0))&amp;RIGHT(INDEX(FPL_Fixtures_Extract[],MATCH($A520,FPL_Fixtures_Extract[[Player]:[Player]],0),MATCH(FPL_Combined[[#Headers],[Gameweek 07]],FPL_Fixtures_Extract[#Headers],0)),3))</f>
        <v>TOT(A) 1-4</v>
      </c>
      <c r="I520" t="str">
        <f ca="1">IF(RIGHT(FPL_Combined[[#Headers],[Gameweek 08]],2)&lt;$B$622,INDEX(FPL_Results_Extract[Gameweek 08],MATCH($A520,FPL_Results_Extract[[Player]:[Player]],0)),INDEX(Team_Key[[Abbreviation]:[Abbreviation]],MATCH(LEFT(INDEX(FPL_Fixtures_Extract[],MATCH($A520,FPL_Fixtures_Extract[[Player]:[Player]],0),MATCH(FPL_Combined[[#Headers],[Gameweek 08]],FPL_Fixtures_Extract[#Headers],0)),LEN(INDEX(FPL_Fixtures_Extract[],MATCH($A520,FPL_Fixtures_Extract[[Player]:[Player]],0),MATCH(FPL_Combined[[#Headers],[Gameweek 08]],FPL_Fixtures_Extract[#Headers],0)))-4),Team_Key[[Full Name]:[Full Name]],0))&amp;RIGHT(INDEX(FPL_Fixtures_Extract[],MATCH($A520,FPL_Fixtures_Extract[[Player]:[Player]],0),MATCH(FPL_Combined[[#Headers],[Gameweek 08]],FPL_Fixtures_Extract[#Headers],0)),3))</f>
        <v>NEW(H) 6-1</v>
      </c>
      <c r="J520" t="str">
        <f ca="1">IF(RIGHT(FPL_Combined[[#Headers],[Gameweek 09]],2)&lt;$B$622,INDEX(FPL_Results_Extract[Gameweek 09],MATCH($A520,FPL_Results_Extract[[Player]:[Player]],0)),INDEX(Team_Key[[Abbreviation]:[Abbreviation]],MATCH(LEFT(INDEX(FPL_Fixtures_Extract[],MATCH($A520,FPL_Fixtures_Extract[[Player]:[Player]],0),MATCH(FPL_Combined[[#Headers],[Gameweek 09]],FPL_Fixtures_Extract[#Headers],0)),LEN(INDEX(FPL_Fixtures_Extract[],MATCH($A520,FPL_Fixtures_Extract[[Player]:[Player]],0),MATCH(FPL_Combined[[#Headers],[Gameweek 09]],FPL_Fixtures_Extract[#Headers],0)))-4),Team_Key[[Full Name]:[Full Name]],0))&amp;RIGHT(INDEX(FPL_Fixtures_Extract[],MATCH($A520,FPL_Fixtures_Extract[[Player]:[Player]],0),MATCH(FPL_Combined[[#Headers],[Gameweek 09]],FPL_Fixtures_Extract[#Headers],0)),3))</f>
        <v>BOU(H) 5-1</v>
      </c>
      <c r="K520" t="str">
        <f ca="1">IF(RIGHT(FPL_Combined[[#Headers],[Gameweek 10]],2)&lt;$B$622,INDEX(FPL_Results_Extract[Gameweek 10],MATCH($A520,FPL_Results_Extract[[Player]:[Player]],0)),INDEX(Team_Key[[Abbreviation]:[Abbreviation]],MATCH(LEFT(INDEX(FPL_Fixtures_Extract[],MATCH($A520,FPL_Fixtures_Extract[[Player]:[Player]],0),MATCH(FPL_Combined[[#Headers],[Gameweek 10]],FPL_Fixtures_Extract[#Headers],0)),LEN(INDEX(FPL_Fixtures_Extract[],MATCH($A520,FPL_Fixtures_Extract[[Player]:[Player]],0),MATCH(FPL_Combined[[#Headers],[Gameweek 10]],FPL_Fixtures_Extract[#Headers],0)))-4),Team_Key[[Full Name]:[Full Name]],0))&amp;RIGHT(INDEX(FPL_Fixtures_Extract[],MATCH($A520,FPL_Fixtures_Extract[[Player]:[Player]],0),MATCH(FPL_Combined[[#Headers],[Gameweek 10]],FPL_Fixtures_Extract[#Headers],0)),3))</f>
        <v>MUN(A) 0-0</v>
      </c>
      <c r="L520" t="str">
        <f ca="1">IF(RIGHT(FPL_Combined[[#Headers],[Gameweek 11]],2)&lt;$B$622,INDEX(FPL_Results_Extract[Gameweek 11],MATCH($A520,FPL_Results_Extract[[Player]:[Player]],0)),INDEX(Team_Key[[Abbreviation]:[Abbreviation]],MATCH(LEFT(INDEX(FPL_Fixtures_Extract[],MATCH($A520,FPL_Fixtures_Extract[[Player]:[Player]],0),MATCH(FPL_Combined[[#Headers],[Gameweek 11]],FPL_Fixtures_Extract[#Headers],0)),LEN(INDEX(FPL_Fixtures_Extract[],MATCH($A520,FPL_Fixtures_Extract[[Player]:[Player]],0),MATCH(FPL_Combined[[#Headers],[Gameweek 11]],FPL_Fixtures_Extract[#Headers],0)))-4),Team_Key[[Full Name]:[Full Name]],0))&amp;RIGHT(INDEX(FPL_Fixtures_Extract[],MATCH($A520,FPL_Fixtures_Extract[[Player]:[Player]],0),MATCH(FPL_Combined[[#Headers],[Gameweek 11]],FPL_Fixtures_Extract[#Headers],0)),3))</f>
        <v>NOR(H) 2-1</v>
      </c>
      <c r="M520" t="str">
        <f ca="1">IF(RIGHT(FPL_Combined[[#Headers],[Gameweek 12]],2)&lt;$B$622,INDEX(FPL_Results_Extract[Gameweek 12],MATCH($A520,FPL_Results_Extract[[Player]:[Player]],0)),INDEX(Team_Key[[Abbreviation]:[Abbreviation]],MATCH(LEFT(INDEX(FPL_Fixtures_Extract[],MATCH($A520,FPL_Fixtures_Extract[[Player]:[Player]],0),MATCH(FPL_Combined[[#Headers],[Gameweek 12]],FPL_Fixtures_Extract[#Headers],0)),LEN(INDEX(FPL_Fixtures_Extract[],MATCH($A520,FPL_Fixtures_Extract[[Player]:[Player]],0),MATCH(FPL_Combined[[#Headers],[Gameweek 12]],FPL_Fixtures_Extract[#Headers],0)))-4),Team_Key[[Full Name]:[Full Name]],0))&amp;RIGHT(INDEX(FPL_Fixtures_Extract[],MATCH($A520,FPL_Fixtures_Extract[[Player]:[Player]],0),MATCH(FPL_Combined[[#Headers],[Gameweek 12]],FPL_Fixtures_Extract[#Headers],0)),3))</f>
        <v>AVL(A) 0-0</v>
      </c>
      <c r="N520" t="str">
        <f ca="1">IF(RIGHT(FPL_Combined[[#Headers],[Gameweek 13]],2)&lt;$B$622,INDEX(FPL_Results_Extract[Gameweek 13],MATCH($A520,FPL_Results_Extract[[Player]:[Player]],0)),INDEX(Team_Key[[Abbreviation]:[Abbreviation]],MATCH(LEFT(INDEX(FPL_Fixtures_Extract[],MATCH($A520,FPL_Fixtures_Extract[[Player]:[Player]],0),MATCH(FPL_Combined[[#Headers],[Gameweek 13]],FPL_Fixtures_Extract[#Headers],0)),LEN(INDEX(FPL_Fixtures_Extract[],MATCH($A520,FPL_Fixtures_Extract[[Player]:[Player]],0),MATCH(FPL_Combined[[#Headers],[Gameweek 13]],FPL_Fixtures_Extract[#Headers],0)))-4),Team_Key[[Full Name]:[Full Name]],0))&amp;RIGHT(INDEX(FPL_Fixtures_Extract[],MATCH($A520,FPL_Fixtures_Extract[[Player]:[Player]],0),MATCH(FPL_Combined[[#Headers],[Gameweek 13]],FPL_Fixtures_Extract[#Headers],0)),3))</f>
        <v>LIV(H) 1-4</v>
      </c>
      <c r="O520" t="str">
        <f ca="1">IF(RIGHT(FPL_Combined[[#Headers],[Gameweek 14]],2)&lt;$B$622,INDEX(FPL_Results_Extract[Gameweek 14],MATCH($A520,FPL_Results_Extract[[Player]:[Player]],0)),INDEX(Team_Key[[Abbreviation]:[Abbreviation]],MATCH(LEFT(INDEX(FPL_Fixtures_Extract[],MATCH($A520,FPL_Fixtures_Extract[[Player]:[Player]],0),MATCH(FPL_Combined[[#Headers],[Gameweek 14]],FPL_Fixtures_Extract[#Headers],0)),LEN(INDEX(FPL_Fixtures_Extract[],MATCH($A520,FPL_Fixtures_Extract[[Player]:[Player]],0),MATCH(FPL_Combined[[#Headers],[Gameweek 14]],FPL_Fixtures_Extract[#Headers],0)))-4),Team_Key[[Full Name]:[Full Name]],0))&amp;RIGHT(INDEX(FPL_Fixtures_Extract[],MATCH($A520,FPL_Fixtures_Extract[[Player]:[Player]],0),MATCH(FPL_Combined[[#Headers],[Gameweek 14]],FPL_Fixtures_Extract[#Headers],0)),3))</f>
        <v>SOU(H) 3-1</v>
      </c>
      <c r="P520" t="str">
        <f ca="1">IF(RIGHT(FPL_Combined[[#Headers],[Gameweek 15]],2)&lt;$B$622,INDEX(FPL_Results_Extract[Gameweek 15],MATCH($A520,FPL_Results_Extract[[Player]:[Player]],0)),INDEX(Team_Key[[Abbreviation]:[Abbreviation]],MATCH(LEFT(INDEX(FPL_Fixtures_Extract[],MATCH($A520,FPL_Fixtures_Extract[[Player]:[Player]],0),MATCH(FPL_Combined[[#Headers],[Gameweek 15]],FPL_Fixtures_Extract[#Headers],0)),LEN(INDEX(FPL_Fixtures_Extract[],MATCH($A520,FPL_Fixtures_Extract[[Player]:[Player]],0),MATCH(FPL_Combined[[#Headers],[Gameweek 15]],FPL_Fixtures_Extract[#Headers],0)))-4),Team_Key[[Full Name]:[Full Name]],0))&amp;RIGHT(INDEX(FPL_Fixtures_Extract[],MATCH($A520,FPL_Fixtures_Extract[[Player]:[Player]],0),MATCH(FPL_Combined[[#Headers],[Gameweek 15]],FPL_Fixtures_Extract[#Headers],0)),3))</f>
        <v>STK(A) 0-2</v>
      </c>
      <c r="Q520" t="str">
        <f ca="1">IF(RIGHT(FPL_Combined[[#Headers],[Gameweek 16]],2)&lt;$B$622,INDEX(FPL_Results_Extract[Gameweek 16],MATCH($A520,FPL_Results_Extract[[Player]:[Player]],0)),INDEX(Team_Key[[Abbreviation]:[Abbreviation]],MATCH(LEFT(INDEX(FPL_Fixtures_Extract[],MATCH($A520,FPL_Fixtures_Extract[[Player]:[Player]],0),MATCH(FPL_Combined[[#Headers],[Gameweek 16]],FPL_Fixtures_Extract[#Headers],0)),LEN(INDEX(FPL_Fixtures_Extract[],MATCH($A520,FPL_Fixtures_Extract[[Player]:[Player]],0),MATCH(FPL_Combined[[#Headers],[Gameweek 16]],FPL_Fixtures_Extract[#Headers],0)))-4),Team_Key[[Full Name]:[Full Name]],0))&amp;RIGHT(INDEX(FPL_Fixtures_Extract[],MATCH($A520,FPL_Fixtures_Extract[[Player]:[Player]],0),MATCH(FPL_Combined[[#Headers],[Gameweek 16]],FPL_Fixtures_Extract[#Headers],0)),3))</f>
        <v>SWA(H) 2-1</v>
      </c>
      <c r="R520" t="str">
        <f ca="1">IF(RIGHT(FPL_Combined[[#Headers],[Gameweek 17]],2)&lt;$B$622,INDEX(FPL_Results_Extract[Gameweek 17],MATCH($A520,FPL_Results_Extract[[Player]:[Player]],0)),INDEX(Team_Key[[Abbreviation]:[Abbreviation]],MATCH(LEFT(INDEX(FPL_Fixtures_Extract[],MATCH($A520,FPL_Fixtures_Extract[[Player]:[Player]],0),MATCH(FPL_Combined[[#Headers],[Gameweek 17]],FPL_Fixtures_Extract[#Headers],0)),LEN(INDEX(FPL_Fixtures_Extract[],MATCH($A520,FPL_Fixtures_Extract[[Player]:[Player]],0),MATCH(FPL_Combined[[#Headers],[Gameweek 17]],FPL_Fixtures_Extract[#Headers],0)))-4),Team_Key[[Full Name]:[Full Name]],0))&amp;RIGHT(INDEX(FPL_Fixtures_Extract[],MATCH($A520,FPL_Fixtures_Extract[[Player]:[Player]],0),MATCH(FPL_Combined[[#Headers],[Gameweek 17]],FPL_Fixtures_Extract[#Headers],0)),3))</f>
        <v>ARS(A) 1-2</v>
      </c>
      <c r="S520" t="str">
        <f ca="1">IF(RIGHT(FPL_Combined[[#Headers],[Gameweek 18]],2)&lt;$B$622,INDEX(FPL_Results_Extract[Gameweek 18],MATCH($A520,FPL_Results_Extract[[Player]:[Player]],0)),INDEX(Team_Key[[Abbreviation]:[Abbreviation]],MATCH(LEFT(INDEX(FPL_Fixtures_Extract[],MATCH($A520,FPL_Fixtures_Extract[[Player]:[Player]],0),MATCH(FPL_Combined[[#Headers],[Gameweek 18]],FPL_Fixtures_Extract[#Headers],0)),LEN(INDEX(FPL_Fixtures_Extract[],MATCH($A520,FPL_Fixtures_Extract[[Player]:[Player]],0),MATCH(FPL_Combined[[#Headers],[Gameweek 18]],FPL_Fixtures_Extract[#Headers],0)))-4),Team_Key[[Full Name]:[Full Name]],0))&amp;RIGHT(INDEX(FPL_Fixtures_Extract[],MATCH($A520,FPL_Fixtures_Extract[[Player]:[Player]],0),MATCH(FPL_Combined[[#Headers],[Gameweek 18]],FPL_Fixtures_Extract[#Headers],0)),3))</f>
        <v>SUN(H) 4-1</v>
      </c>
      <c r="T520" t="str">
        <f ca="1">IF(RIGHT(FPL_Combined[[#Headers],[Gameweek 19]],2)&lt;$B$622,INDEX(FPL_Results_Extract[Gameweek 19],MATCH($A520,FPL_Results_Extract[[Player]:[Player]],0)),INDEX(Team_Key[[Abbreviation]:[Abbreviation]],MATCH(LEFT(INDEX(FPL_Fixtures_Extract[],MATCH($A520,FPL_Fixtures_Extract[[Player]:[Player]],0),MATCH(FPL_Combined[[#Headers],[Gameweek 19]],FPL_Fixtures_Extract[#Headers],0)),LEN(INDEX(FPL_Fixtures_Extract[],MATCH($A520,FPL_Fixtures_Extract[[Player]:[Player]],0),MATCH(FPL_Combined[[#Headers],[Gameweek 19]],FPL_Fixtures_Extract[#Headers],0)))-4),Team_Key[[Full Name]:[Full Name]],0))&amp;RIGHT(INDEX(FPL_Fixtures_Extract[],MATCH($A520,FPL_Fixtures_Extract[[Player]:[Player]],0),MATCH(FPL_Combined[[#Headers],[Gameweek 19]],FPL_Fixtures_Extract[#Headers],0)),3))</f>
        <v>LEI(A) 0-0</v>
      </c>
      <c r="U520" t="str">
        <f ca="1">IF(RIGHT(FPL_Combined[[#Headers],[Gameweek 20]],2)&lt;$B$622,INDEX(FPL_Results_Extract[Gameweek 20],MATCH($A520,FPL_Results_Extract[[Player]:[Player]],0)),INDEX(Team_Key[[Abbreviation]:[Abbreviation]],MATCH(LEFT(INDEX(FPL_Fixtures_Extract[],MATCH($A520,FPL_Fixtures_Extract[[Player]:[Player]],0),MATCH(FPL_Combined[[#Headers],[Gameweek 20]],FPL_Fixtures_Extract[#Headers],0)),LEN(INDEX(FPL_Fixtures_Extract[],MATCH($A520,FPL_Fixtures_Extract[[Player]:[Player]],0),MATCH(FPL_Combined[[#Headers],[Gameweek 20]],FPL_Fixtures_Extract[#Headers],0)))-4),Team_Key[[Full Name]:[Full Name]],0))&amp;RIGHT(INDEX(FPL_Fixtures_Extract[],MATCH($A520,FPL_Fixtures_Extract[[Player]:[Player]],0),MATCH(FPL_Combined[[#Headers],[Gameweek 20]],FPL_Fixtures_Extract[#Headers],0)),3))</f>
        <v>WAT(A) 2-1</v>
      </c>
      <c r="V520" t="str">
        <f ca="1">IF(RIGHT(FPL_Combined[[#Headers],[Gameweek 21]],2)&lt;$B$622,INDEX(FPL_Results_Extract[Gameweek 21],MATCH($A520,FPL_Results_Extract[[Player]:[Player]],0)),INDEX(Team_Key[[Abbreviation]:[Abbreviation]],MATCH(LEFT(INDEX(FPL_Fixtures_Extract[],MATCH($A520,FPL_Fixtures_Extract[[Player]:[Player]],0),MATCH(FPL_Combined[[#Headers],[Gameweek 21]],FPL_Fixtures_Extract[#Headers],0)),LEN(INDEX(FPL_Fixtures_Extract[],MATCH($A520,FPL_Fixtures_Extract[[Player]:[Player]],0),MATCH(FPL_Combined[[#Headers],[Gameweek 21]],FPL_Fixtures_Extract[#Headers],0)))-4),Team_Key[[Full Name]:[Full Name]],0))&amp;RIGHT(INDEX(FPL_Fixtures_Extract[],MATCH($A520,FPL_Fixtures_Extract[[Player]:[Player]],0),MATCH(FPL_Combined[[#Headers],[Gameweek 21]],FPL_Fixtures_Extract[#Headers],0)),3))</f>
        <v>EVE(H) 0-0</v>
      </c>
      <c r="W520" t="str">
        <f ca="1">IF(RIGHT(FPL_Combined[[#Headers],[Gameweek 22]],2)&lt;$B$622,INDEX(FPL_Results_Extract[Gameweek 22],MATCH($A520,FPL_Results_Extract[[Player]:[Player]],0)),INDEX(Team_Key[[Abbreviation]:[Abbreviation]],MATCH(LEFT(INDEX(FPL_Fixtures_Extract[],MATCH($A520,FPL_Fixtures_Extract[[Player]:[Player]],0),MATCH(FPL_Combined[[#Headers],[Gameweek 22]],FPL_Fixtures_Extract[#Headers],0)),LEN(INDEX(FPL_Fixtures_Extract[],MATCH($A520,FPL_Fixtures_Extract[[Player]:[Player]],0),MATCH(FPL_Combined[[#Headers],[Gameweek 22]],FPL_Fixtures_Extract[#Headers],0)))-4),Team_Key[[Full Name]:[Full Name]],0))&amp;RIGHT(INDEX(FPL_Fixtures_Extract[],MATCH($A520,FPL_Fixtures_Extract[[Player]:[Player]],0),MATCH(FPL_Combined[[#Headers],[Gameweek 22]],FPL_Fixtures_Extract[#Headers],0)),3))</f>
        <v>CRY(H) 4-0</v>
      </c>
      <c r="X520" t="str">
        <f ca="1">IF(RIGHT(FPL_Combined[[#Headers],[Gameweek 23]],2)&lt;$B$622,INDEX(FPL_Results_Extract[Gameweek 23],MATCH($A520,FPL_Results_Extract[[Player]:[Player]],0)),INDEX(Team_Key[[Abbreviation]:[Abbreviation]],MATCH(LEFT(INDEX(FPL_Fixtures_Extract[],MATCH($A520,FPL_Fixtures_Extract[[Player]:[Player]],0),MATCH(FPL_Combined[[#Headers],[Gameweek 23]],FPL_Fixtures_Extract[#Headers],0)),LEN(INDEX(FPL_Fixtures_Extract[],MATCH($A520,FPL_Fixtures_Extract[[Player]:[Player]],0),MATCH(FPL_Combined[[#Headers],[Gameweek 23]],FPL_Fixtures_Extract[#Headers],0)))-4),Team_Key[[Full Name]:[Full Name]],0))&amp;RIGHT(INDEX(FPL_Fixtures_Extract[],MATCH($A520,FPL_Fixtures_Extract[[Player]:[Player]],0),MATCH(FPL_Combined[[#Headers],[Gameweek 23]],FPL_Fixtures_Extract[#Headers],0)),3))</f>
        <v>WHU(A) 2-2</v>
      </c>
      <c r="Y520" t="str">
        <f ca="1">IF(RIGHT(FPL_Combined[[#Headers],[Gameweek 24]],2)&lt;$B$622,INDEX(FPL_Results_Extract[Team],MATCH($A520,FPL_Results_Extract[[Player]:[Player]],0)),INDEX(Team_Key[[Abbreviation]:[Abbreviation]],MATCH(LEFT(INDEX(FPL_Fixtures_Extract[],MATCH($A520,FPL_Fixtures_Extract[[Player]:[Player]],0),MATCH(FPL_Combined[[#Headers],[Gameweek 24]],FPL_Fixtures_Extract[#Headers],0)),LEN(INDEX(FPL_Fixtures_Extract[],MATCH($A520,FPL_Fixtures_Extract[[Player]:[Player]],0),MATCH(FPL_Combined[[#Headers],[Gameweek 24]],FPL_Fixtures_Extract[#Headers],0)))-4),Team_Key[[Full Name]:[Full Name]],0))&amp;RIGHT(INDEX(FPL_Fixtures_Extract[],MATCH($A520,FPL_Fixtures_Extract[[Player]:[Player]],0),MATCH(FPL_Combined[[#Headers],[Gameweek 24]],FPL_Fixtures_Extract[#Headers],0)),3))</f>
        <v>MCI</v>
      </c>
      <c r="Z520" t="str">
        <f ca="1">IF(RIGHT(FPL_Combined[[#Headers],[Gameweek 25]],2)&lt;$B$622,INDEX(FPL_Results_Extract[Player],MATCH($A520,FPL_Results_Extract[[Player]:[Player]],0)),INDEX(Team_Key[[Abbreviation]:[Abbreviation]],MATCH(LEFT(INDEX(FPL_Fixtures_Extract[],MATCH($A520,FPL_Fixtures_Extract[[Player]:[Player]],0),MATCH(FPL_Combined[[#Headers],[Gameweek 25]],FPL_Fixtures_Extract[#Headers],0)),LEN(INDEX(FPL_Fixtures_Extract[],MATCH($A520,FPL_Fixtures_Extract[[Player]:[Player]],0),MATCH(FPL_Combined[[#Headers],[Gameweek 25]],FPL_Fixtures_Extract[#Headers],0)))-4),Team_Key[[Full Name]:[Full Name]],0))&amp;RIGHT(INDEX(FPL_Fixtures_Extract[],MATCH($A520,FPL_Fixtures_Extract[[Player]:[Player]],0),MATCH(FPL_Combined[[#Headers],[Gameweek 25]],FPL_Fixtures_Extract[#Headers],0)),3))</f>
        <v>Silva</v>
      </c>
      <c r="AA520" t="str">
        <f ca="1">IF(RIGHT(FPL_Combined[[#Headers],[Gameweek 26]],2)&lt;$B$622,INDEX(FPL_Results_Extract[Gameweek 01],MATCH($A520,FPL_Results_Extract[[Player]:[Player]],0)),INDEX(Team_Key[[Abbreviation]:[Abbreviation]],MATCH(LEFT(INDEX(FPL_Fixtures_Extract[],MATCH($A520,FPL_Fixtures_Extract[[Player]:[Player]],0),MATCH(FPL_Combined[[#Headers],[Gameweek 26]],FPL_Fixtures_Extract[#Headers],0)),LEN(INDEX(FPL_Fixtures_Extract[],MATCH($A520,FPL_Fixtures_Extract[[Player]:[Player]],0),MATCH(FPL_Combined[[#Headers],[Gameweek 26]],FPL_Fixtures_Extract[#Headers],0)))-4),Team_Key[[Full Name]:[Full Name]],0))&amp;RIGHT(INDEX(FPL_Fixtures_Extract[],MATCH($A520,FPL_Fixtures_Extract[[Player]:[Player]],0),MATCH(FPL_Combined[[#Headers],[Gameweek 26]],FPL_Fixtures_Extract[#Headers],0)),3))</f>
        <v>WBA(A) 3-0</v>
      </c>
      <c r="AB520" t="str">
        <f ca="1">IF(RIGHT(FPL_Combined[[#Headers],[Gameweek 27]],2)&lt;$B$622,INDEX(FPL_Results_Extract[Gameweek 02],MATCH($A520,FPL_Results_Extract[[Player]:[Player]],0)),INDEX(Team_Key[[Abbreviation]:[Abbreviation]],MATCH(LEFT(INDEX(FPL_Fixtures_Extract[],MATCH($A520,FPL_Fixtures_Extract[[Player]:[Player]],0),MATCH(FPL_Combined[[#Headers],[Gameweek 27]],FPL_Fixtures_Extract[#Headers],0)),LEN(INDEX(FPL_Fixtures_Extract[],MATCH($A520,FPL_Fixtures_Extract[[Player]:[Player]],0),MATCH(FPL_Combined[[#Headers],[Gameweek 27]],FPL_Fixtures_Extract[#Headers],0)))-4),Team_Key[[Full Name]:[Full Name]],0))&amp;RIGHT(INDEX(FPL_Fixtures_Extract[],MATCH($A520,FPL_Fixtures_Extract[[Player]:[Player]],0),MATCH(FPL_Combined[[#Headers],[Gameweek 27]],FPL_Fixtures_Extract[#Headers],0)),3))</f>
        <v>CHE(H) 3-0</v>
      </c>
      <c r="AC520" t="str">
        <f ca="1">IF(RIGHT(FPL_Combined[[#Headers],[Gameweek 28]],2)&lt;$B$622,INDEX(FPL_Results_Extract[Gameweek 03],MATCH($A520,FPL_Results_Extract[[Player]:[Player]],0)),INDEX(Team_Key[[Abbreviation]:[Abbreviation]],MATCH(LEFT(INDEX(FPL_Fixtures_Extract[],MATCH($A520,FPL_Fixtures_Extract[[Player]:[Player]],0),MATCH(FPL_Combined[[#Headers],[Gameweek 28]],FPL_Fixtures_Extract[#Headers],0)),LEN(INDEX(FPL_Fixtures_Extract[],MATCH($A520,FPL_Fixtures_Extract[[Player]:[Player]],0),MATCH(FPL_Combined[[#Headers],[Gameweek 28]],FPL_Fixtures_Extract[#Headers],0)))-4),Team_Key[[Full Name]:[Full Name]],0))&amp;RIGHT(INDEX(FPL_Fixtures_Extract[],MATCH($A520,FPL_Fixtures_Extract[[Player]:[Player]],0),MATCH(FPL_Combined[[#Headers],[Gameweek 28]],FPL_Fixtures_Extract[#Headers],0)),3))</f>
        <v>EVE(A) 2-0</v>
      </c>
      <c r="AD520" t="str">
        <f ca="1">IF(RIGHT(FPL_Combined[[#Headers],[Gameweek 29]],2)&lt;$B$622,INDEX(FPL_Results_Extract[Gameweek 04],MATCH($A520,FPL_Results_Extract[[Player]:[Player]],0)),INDEX(Team_Key[[Abbreviation]:[Abbreviation]],MATCH(LEFT(INDEX(FPL_Fixtures_Extract[],MATCH($A520,FPL_Fixtures_Extract[[Player]:[Player]],0),MATCH(FPL_Combined[[#Headers],[Gameweek 29]],FPL_Fixtures_Extract[#Headers],0)),LEN(INDEX(FPL_Fixtures_Extract[],MATCH($A520,FPL_Fixtures_Extract[[Player]:[Player]],0),MATCH(FPL_Combined[[#Headers],[Gameweek 29]],FPL_Fixtures_Extract[#Headers],0)))-4),Team_Key[[Full Name]:[Full Name]],0))&amp;RIGHT(INDEX(FPL_Fixtures_Extract[],MATCH($A520,FPL_Fixtures_Extract[[Player]:[Player]],0),MATCH(FPL_Combined[[#Headers],[Gameweek 29]],FPL_Fixtures_Extract[#Headers],0)),3))</f>
        <v>AVL(H)</v>
      </c>
      <c r="AE520" t="str">
        <f ca="1">IF(RIGHT(FPL_Combined[[#Headers],[Gameweek 30]],2)&lt;$B$622,INDEX(FPL_Results_Extract[Gameweek 05],MATCH($A520,FPL_Results_Extract[[Player]:[Player]],0)),INDEX(Team_Key[[Abbreviation]:[Abbreviation]],MATCH(LEFT(INDEX(FPL_Fixtures_Extract[],MATCH($A520,FPL_Fixtures_Extract[[Player]:[Player]],0),MATCH(FPL_Combined[[#Headers],[Gameweek 30]],FPL_Fixtures_Extract[#Headers],0)),LEN(INDEX(FPL_Fixtures_Extract[],MATCH($A520,FPL_Fixtures_Extract[[Player]:[Player]],0),MATCH(FPL_Combined[[#Headers],[Gameweek 30]],FPL_Fixtures_Extract[#Headers],0)))-4),Team_Key[[Full Name]:[Full Name]],0))&amp;RIGHT(INDEX(FPL_Fixtures_Extract[],MATCH($A520,FPL_Fixtures_Extract[[Player]:[Player]],0),MATCH(FPL_Combined[[#Headers],[Gameweek 30]],FPL_Fixtures_Extract[#Headers],0)),3))</f>
        <v>NOR(A)</v>
      </c>
      <c r="AF520" t="str">
        <f ca="1">IF(RIGHT(FPL_Combined[[#Headers],[Gameweek 31]],2)&lt;$B$622,INDEX(FPL_Results_Extract[Gameweek 06],MATCH($A520,FPL_Results_Extract[[Player]:[Player]],0)),INDEX(Team_Key[[Abbreviation]:[Abbreviation]],MATCH(LEFT(INDEX(FPL_Fixtures_Extract[],MATCH($A520,FPL_Fixtures_Extract[[Player]:[Player]],0),MATCH(FPL_Combined[[#Headers],[Gameweek 31]],FPL_Fixtures_Extract[#Headers],0)),LEN(INDEX(FPL_Fixtures_Extract[],MATCH($A520,FPL_Fixtures_Extract[[Player]:[Player]],0),MATCH(FPL_Combined[[#Headers],[Gameweek 31]],FPL_Fixtures_Extract[#Headers],0)))-4),Team_Key[[Full Name]:[Full Name]],0))&amp;RIGHT(INDEX(FPL_Fixtures_Extract[],MATCH($A520,FPL_Fixtures_Extract[[Player]:[Player]],0),MATCH(FPL_Combined[[#Headers],[Gameweek 31]],FPL_Fixtures_Extract[#Headers],0)),3))</f>
        <v>MUN(H)</v>
      </c>
      <c r="AG520" t="str">
        <f ca="1">IF(RIGHT(FPL_Combined[[#Headers],[Gameweek 32]],2)&lt;$B$622,INDEX(FPL_Results_Extract[Gameweek 07],MATCH($A520,FPL_Results_Extract[[Player]:[Player]],0)),INDEX(Team_Key[[Abbreviation]:[Abbreviation]],MATCH(LEFT(INDEX(FPL_Fixtures_Extract[],MATCH($A520,FPL_Fixtures_Extract[[Player]:[Player]],0),MATCH(FPL_Combined[[#Headers],[Gameweek 32]],FPL_Fixtures_Extract[#Headers],0)),LEN(INDEX(FPL_Fixtures_Extract[],MATCH($A520,FPL_Fixtures_Extract[[Player]:[Player]],0),MATCH(FPL_Combined[[#Headers],[Gameweek 32]],FPL_Fixtures_Extract[#Headers],0)))-4),Team_Key[[Full Name]:[Full Name]],0))&amp;RIGHT(INDEX(FPL_Fixtures_Extract[],MATCH($A520,FPL_Fixtures_Extract[[Player]:[Player]],0),MATCH(FPL_Combined[[#Headers],[Gameweek 32]],FPL_Fixtures_Extract[#Headers],0)),3))</f>
        <v>BOU(A)</v>
      </c>
      <c r="AH520" t="str">
        <f ca="1">IF(RIGHT(FPL_Combined[[#Headers],[Gameweek 33]],2)&lt;$B$622,INDEX(FPL_Results_Extract[Gameweek 08],MATCH($A520,FPL_Results_Extract[[Player]:[Player]],0)),INDEX(Team_Key[[Abbreviation]:[Abbreviation]],MATCH(LEFT(INDEX(FPL_Fixtures_Extract[],MATCH($A520,FPL_Fixtures_Extract[[Player]:[Player]],0),MATCH(FPL_Combined[[#Headers],[Gameweek 33]],FPL_Fixtures_Extract[#Headers],0)),LEN(INDEX(FPL_Fixtures_Extract[],MATCH($A520,FPL_Fixtures_Extract[[Player]:[Player]],0),MATCH(FPL_Combined[[#Headers],[Gameweek 33]],FPL_Fixtures_Extract[#Headers],0)))-4),Team_Key[[Full Name]:[Full Name]],0))&amp;RIGHT(INDEX(FPL_Fixtures_Extract[],MATCH($A520,FPL_Fixtures_Extract[[Player]:[Player]],0),MATCH(FPL_Combined[[#Headers],[Gameweek 33]],FPL_Fixtures_Extract[#Headers],0)),3))</f>
        <v>WBA(H)</v>
      </c>
      <c r="AI520" t="str">
        <f ca="1">IF(RIGHT(FPL_Combined[[#Headers],[Gameweek 34]],2)&lt;$B$622,INDEX(FPL_Results_Extract[Gameweek 09],MATCH($A520,FPL_Results_Extract[[Player]:[Player]],0)),INDEX(Team_Key[[Abbreviation]:[Abbreviation]],MATCH(LEFT(INDEX(FPL_Fixtures_Extract[],MATCH($A520,FPL_Fixtures_Extract[[Player]:[Player]],0),MATCH(FPL_Combined[[#Headers],[Gameweek 34]],FPL_Fixtures_Extract[#Headers],0)),LEN(INDEX(FPL_Fixtures_Extract[],MATCH($A520,FPL_Fixtures_Extract[[Player]:[Player]],0),MATCH(FPL_Combined[[#Headers],[Gameweek 34]],FPL_Fixtures_Extract[#Headers],0)))-4),Team_Key[[Full Name]:[Full Name]],0))&amp;RIGHT(INDEX(FPL_Fixtures_Extract[],MATCH($A520,FPL_Fixtures_Extract[[Player]:[Player]],0),MATCH(FPL_Combined[[#Headers],[Gameweek 34]],FPL_Fixtures_Extract[#Headers],0)),3))</f>
        <v>CHE(A)</v>
      </c>
      <c r="AJ520" t="str">
        <f ca="1">IF(RIGHT(FPL_Combined[[#Headers],[Gameweek 35]],2)&lt;$B$622,INDEX(FPL_Results_Extract[Gameweek 10],MATCH($A520,FPL_Results_Extract[[Player]:[Player]],0)),INDEX(Team_Key[[Abbreviation]:[Abbreviation]],MATCH(LEFT(INDEX(FPL_Fixtures_Extract[],MATCH($A520,FPL_Fixtures_Extract[[Player]:[Player]],0),MATCH(FPL_Combined[[#Headers],[Gameweek 35]],FPL_Fixtures_Extract[#Headers],0)),LEN(INDEX(FPL_Fixtures_Extract[],MATCH($A520,FPL_Fixtures_Extract[[Player]:[Player]],0),MATCH(FPL_Combined[[#Headers],[Gameweek 35]],FPL_Fixtures_Extract[#Headers],0)))-4),Team_Key[[Full Name]:[Full Name]],0))&amp;RIGHT(INDEX(FPL_Fixtures_Extract[],MATCH($A520,FPL_Fixtures_Extract[[Player]:[Player]],0),MATCH(FPL_Combined[[#Headers],[Gameweek 35]],FPL_Fixtures_Extract[#Headers],0)),3))</f>
        <v>STK(H)</v>
      </c>
      <c r="AK520" t="str">
        <f ca="1">IF(RIGHT(FPL_Combined[[#Headers],[Gameweek 36]],2)&lt;$B$622,INDEX(FPL_Results_Extract[Gameweek 11],MATCH($A520,FPL_Results_Extract[[Player]:[Player]],0)),INDEX(Team_Key[[Abbreviation]:[Abbreviation]],MATCH(LEFT(INDEX(FPL_Fixtures_Extract[],MATCH($A520,FPL_Fixtures_Extract[[Player]:[Player]],0),MATCH(FPL_Combined[[#Headers],[Gameweek 36]],FPL_Fixtures_Extract[#Headers],0)),LEN(INDEX(FPL_Fixtures_Extract[],MATCH($A520,FPL_Fixtures_Extract[[Player]:[Player]],0),MATCH(FPL_Combined[[#Headers],[Gameweek 36]],FPL_Fixtures_Extract[#Headers],0)))-4),Team_Key[[Full Name]:[Full Name]],0))&amp;RIGHT(INDEX(FPL_Fixtures_Extract[],MATCH($A520,FPL_Fixtures_Extract[[Player]:[Player]],0),MATCH(FPL_Combined[[#Headers],[Gameweek 36]],FPL_Fixtures_Extract[#Headers],0)),3))</f>
        <v>SOU(A)</v>
      </c>
      <c r="AL520" t="str">
        <f ca="1">IF(RIGHT(FPL_Combined[[#Headers],[Gameweek 37]],2)&lt;$B$622,INDEX(FPL_Results_Extract[Gameweek 12],MATCH($A520,FPL_Results_Extract[[Player]:[Player]],0)),INDEX(Team_Key[[Abbreviation]:[Abbreviation]],MATCH(LEFT(INDEX(FPL_Fixtures_Extract[],MATCH($A520,FPL_Fixtures_Extract[[Player]:[Player]],0),MATCH(FPL_Combined[[#Headers],[Gameweek 37]],FPL_Fixtures_Extract[#Headers],0)),LEN(INDEX(FPL_Fixtures_Extract[],MATCH($A520,FPL_Fixtures_Extract[[Player]:[Player]],0),MATCH(FPL_Combined[[#Headers],[Gameweek 37]],FPL_Fixtures_Extract[#Headers],0)))-4),Team_Key[[Full Name]:[Full Name]],0))&amp;RIGHT(INDEX(FPL_Fixtures_Extract[],MATCH($A520,FPL_Fixtures_Extract[[Player]:[Player]],0),MATCH(FPL_Combined[[#Headers],[Gameweek 37]],FPL_Fixtures_Extract[#Headers],0)),3))</f>
        <v>ARS(H)</v>
      </c>
      <c r="AM520" t="str">
        <f ca="1">IF(RIGHT(FPL_Combined[[#Headers],[Gameweek 38]],2)&lt;$B$622,INDEX(FPL_Results_Extract[Gameweek 13],MATCH($A520,FPL_Results_Extract[[Player]:[Player]],0)),INDEX(Team_Key[[Abbreviation]:[Abbreviation]],MATCH(LEFT(INDEX(FPL_Fixtures_Extract[],MATCH($A520,FPL_Fixtures_Extract[[Player]:[Player]],0),MATCH(FPL_Combined[[#Headers],[Gameweek 38]],FPL_Fixtures_Extract[#Headers],0)),LEN(INDEX(FPL_Fixtures_Extract[],MATCH($A520,FPL_Fixtures_Extract[[Player]:[Player]],0),MATCH(FPL_Combined[[#Headers],[Gameweek 38]],FPL_Fixtures_Extract[#Headers],0)))-4),Team_Key[[Full Name]:[Full Name]],0))&amp;RIGHT(INDEX(FPL_Fixtures_Extract[],MATCH($A520,FPL_Fixtures_Extract[[Player]:[Player]],0),MATCH(FPL_Combined[[#Headers],[Gameweek 38]],FPL_Fixtures_Extract[#Headers],0)),3))</f>
        <v>SWA(A)</v>
      </c>
    </row>
    <row r="521" spans="1:39" x14ac:dyDescent="0.45">
      <c r="A521" t="s">
        <v>496</v>
      </c>
      <c r="B521" t="str">
        <f ca="1">IF(RIGHT(FPL_Combined[[#Headers],[Gameweek 01]],2)&lt;$B$622,INDEX(FPL_Results_Extract[Gameweek 01],MATCH($A521,FPL_Results_Extract[[Player]:[Player]],0)),INDEX(Team_Key[[Abbreviation]:[Abbreviation]],MATCH(LEFT(INDEX(FPL_Fixtures_Extract[],MATCH($A521,FPL_Fixtures_Extract[[Player]:[Player]],0),MATCH(FPL_Combined[[#Headers],[Gameweek 01]],FPL_Fixtures_Extract[#Headers],0)),LEN(INDEX(FPL_Fixtures_Extract[],MATCH($A521,FPL_Fixtures_Extract[[Player]:[Player]],0),MATCH(FPL_Combined[[#Headers],[Gameweek 01]],FPL_Fixtures_Extract[#Headers],0)))-4),Team_Key[[Full Name]:[Full Name]],0))&amp;RIGHT(INDEX(FPL_Fixtures_Extract[],MATCH($A521,FPL_Fixtures_Extract[[Player]:[Player]],0),MATCH(FPL_Combined[[#Headers],[Gameweek 01]],FPL_Fixtures_Extract[#Headers],0)),3))</f>
        <v>SUN(H) 4-2</v>
      </c>
      <c r="C521" t="str">
        <f ca="1">IF(RIGHT(FPL_Combined[[#Headers],[Gameweek 02]],2)&lt;$B$622,INDEX(FPL_Results_Extract[Gameweek 02],MATCH($A521,FPL_Results_Extract[[Player]:[Player]],0)),INDEX(Team_Key[[Abbreviation]:[Abbreviation]],MATCH(LEFT(INDEX(FPL_Fixtures_Extract[],MATCH($A521,FPL_Fixtures_Extract[[Player]:[Player]],0),MATCH(FPL_Combined[[#Headers],[Gameweek 02]],FPL_Fixtures_Extract[#Headers],0)),LEN(INDEX(FPL_Fixtures_Extract[],MATCH($A521,FPL_Fixtures_Extract[[Player]:[Player]],0),MATCH(FPL_Combined[[#Headers],[Gameweek 02]],FPL_Fixtures_Extract[#Headers],0)))-4),Team_Key[[Full Name]:[Full Name]],0))&amp;RIGHT(INDEX(FPL_Fixtures_Extract[],MATCH($A521,FPL_Fixtures_Extract[[Player]:[Player]],0),MATCH(FPL_Combined[[#Headers],[Gameweek 02]],FPL_Fixtures_Extract[#Headers],0)),3))</f>
        <v>WHU(A) 2-1</v>
      </c>
      <c r="D521" t="str">
        <f ca="1">IF(RIGHT(FPL_Combined[[#Headers],[Gameweek 03]],2)&lt;$B$622,INDEX(FPL_Results_Extract[Gameweek 03],MATCH($A521,FPL_Results_Extract[[Player]:[Player]],0)),INDEX(Team_Key[[Abbreviation]:[Abbreviation]],MATCH(LEFT(INDEX(FPL_Fixtures_Extract[],MATCH($A521,FPL_Fixtures_Extract[[Player]:[Player]],0),MATCH(FPL_Combined[[#Headers],[Gameweek 03]],FPL_Fixtures_Extract[#Headers],0)),LEN(INDEX(FPL_Fixtures_Extract[],MATCH($A521,FPL_Fixtures_Extract[[Player]:[Player]],0),MATCH(FPL_Combined[[#Headers],[Gameweek 03]],FPL_Fixtures_Extract[#Headers],0)))-4),Team_Key[[Full Name]:[Full Name]],0))&amp;RIGHT(INDEX(FPL_Fixtures_Extract[],MATCH($A521,FPL_Fixtures_Extract[[Player]:[Player]],0),MATCH(FPL_Combined[[#Headers],[Gameweek 03]],FPL_Fixtures_Extract[#Headers],0)),3))</f>
        <v>TOT(H) 1-1</v>
      </c>
      <c r="E521" t="str">
        <f ca="1">IF(RIGHT(FPL_Combined[[#Headers],[Gameweek 04]],2)&lt;$B$622,INDEX(FPL_Results_Extract[Gameweek 04],MATCH($A521,FPL_Results_Extract[[Player]:[Player]],0)),INDEX(Team_Key[[Abbreviation]:[Abbreviation]],MATCH(LEFT(INDEX(FPL_Fixtures_Extract[],MATCH($A521,FPL_Fixtures_Extract[[Player]:[Player]],0),MATCH(FPL_Combined[[#Headers],[Gameweek 04]],FPL_Fixtures_Extract[#Headers],0)),LEN(INDEX(FPL_Fixtures_Extract[],MATCH($A521,FPL_Fixtures_Extract[[Player]:[Player]],0),MATCH(FPL_Combined[[#Headers],[Gameweek 04]],FPL_Fixtures_Extract[#Headers],0)))-4),Team_Key[[Full Name]:[Full Name]],0))&amp;RIGHT(INDEX(FPL_Fixtures_Extract[],MATCH($A521,FPL_Fixtures_Extract[[Player]:[Player]],0),MATCH(FPL_Combined[[#Headers],[Gameweek 04]],FPL_Fixtures_Extract[#Headers],0)),3))</f>
        <v>BOU(A) 1-1</v>
      </c>
      <c r="F521" t="str">
        <f ca="1">IF(RIGHT(FPL_Combined[[#Headers],[Gameweek 05]],2)&lt;$B$622,INDEX(FPL_Results_Extract[Gameweek 05],MATCH($A521,FPL_Results_Extract[[Player]:[Player]],0)),INDEX(Team_Key[[Abbreviation]:[Abbreviation]],MATCH(LEFT(INDEX(FPL_Fixtures_Extract[],MATCH($A521,FPL_Fixtures_Extract[[Player]:[Player]],0),MATCH(FPL_Combined[[#Headers],[Gameweek 05]],FPL_Fixtures_Extract[#Headers],0)),LEN(INDEX(FPL_Fixtures_Extract[],MATCH($A521,FPL_Fixtures_Extract[[Player]:[Player]],0),MATCH(FPL_Combined[[#Headers],[Gameweek 05]],FPL_Fixtures_Extract[#Headers],0)))-4),Team_Key[[Full Name]:[Full Name]],0))&amp;RIGHT(INDEX(FPL_Fixtures_Extract[],MATCH($A521,FPL_Fixtures_Extract[[Player]:[Player]],0),MATCH(FPL_Combined[[#Headers],[Gameweek 05]],FPL_Fixtures_Extract[#Headers],0)),3))</f>
        <v>AVL(H) 3-2</v>
      </c>
      <c r="G521" t="str">
        <f ca="1">IF(RIGHT(FPL_Combined[[#Headers],[Gameweek 06]],2)&lt;$B$622,INDEX(FPL_Results_Extract[Gameweek 06],MATCH($A521,FPL_Results_Extract[[Player]:[Player]],0)),INDEX(Team_Key[[Abbreviation]:[Abbreviation]],MATCH(LEFT(INDEX(FPL_Fixtures_Extract[],MATCH($A521,FPL_Fixtures_Extract[[Player]:[Player]],0),MATCH(FPL_Combined[[#Headers],[Gameweek 06]],FPL_Fixtures_Extract[#Headers],0)),LEN(INDEX(FPL_Fixtures_Extract[],MATCH($A521,FPL_Fixtures_Extract[[Player]:[Player]],0),MATCH(FPL_Combined[[#Headers],[Gameweek 06]],FPL_Fixtures_Extract[#Headers],0)))-4),Team_Key[[Full Name]:[Full Name]],0))&amp;RIGHT(INDEX(FPL_Fixtures_Extract[],MATCH($A521,FPL_Fixtures_Extract[[Player]:[Player]],0),MATCH(FPL_Combined[[#Headers],[Gameweek 06]],FPL_Fixtures_Extract[#Headers],0)),3))</f>
        <v>STK(A) 2-2</v>
      </c>
      <c r="H521" t="str">
        <f ca="1">IF(RIGHT(FPL_Combined[[#Headers],[Gameweek 07]],2)&lt;$B$622,INDEX(FPL_Results_Extract[Gameweek 07],MATCH($A521,FPL_Results_Extract[[Player]:[Player]],0)),INDEX(Team_Key[[Abbreviation]:[Abbreviation]],MATCH(LEFT(INDEX(FPL_Fixtures_Extract[],MATCH($A521,FPL_Fixtures_Extract[[Player]:[Player]],0),MATCH(FPL_Combined[[#Headers],[Gameweek 07]],FPL_Fixtures_Extract[#Headers],0)),LEN(INDEX(FPL_Fixtures_Extract[],MATCH($A521,FPL_Fixtures_Extract[[Player]:[Player]],0),MATCH(FPL_Combined[[#Headers],[Gameweek 07]],FPL_Fixtures_Extract[#Headers],0)))-4),Team_Key[[Full Name]:[Full Name]],0))&amp;RIGHT(INDEX(FPL_Fixtures_Extract[],MATCH($A521,FPL_Fixtures_Extract[[Player]:[Player]],0),MATCH(FPL_Combined[[#Headers],[Gameweek 07]],FPL_Fixtures_Extract[#Headers],0)),3))</f>
        <v>ARS(H) 2-5</v>
      </c>
      <c r="I521" t="str">
        <f ca="1">IF(RIGHT(FPL_Combined[[#Headers],[Gameweek 08]],2)&lt;$B$622,INDEX(FPL_Results_Extract[Gameweek 08],MATCH($A521,FPL_Results_Extract[[Player]:[Player]],0)),INDEX(Team_Key[[Abbreviation]:[Abbreviation]],MATCH(LEFT(INDEX(FPL_Fixtures_Extract[],MATCH($A521,FPL_Fixtures_Extract[[Player]:[Player]],0),MATCH(FPL_Combined[[#Headers],[Gameweek 08]],FPL_Fixtures_Extract[#Headers],0)),LEN(INDEX(FPL_Fixtures_Extract[],MATCH($A521,FPL_Fixtures_Extract[[Player]:[Player]],0),MATCH(FPL_Combined[[#Headers],[Gameweek 08]],FPL_Fixtures_Extract[#Headers],0)))-4),Team_Key[[Full Name]:[Full Name]],0))&amp;RIGHT(INDEX(FPL_Fixtures_Extract[],MATCH($A521,FPL_Fixtures_Extract[[Player]:[Player]],0),MATCH(FPL_Combined[[#Headers],[Gameweek 08]],FPL_Fixtures_Extract[#Headers],0)),3))</f>
        <v>NOR(A) 2-1</v>
      </c>
      <c r="J521" t="str">
        <f ca="1">IF(RIGHT(FPL_Combined[[#Headers],[Gameweek 09]],2)&lt;$B$622,INDEX(FPL_Results_Extract[Gameweek 09],MATCH($A521,FPL_Results_Extract[[Player]:[Player]],0)),INDEX(Team_Key[[Abbreviation]:[Abbreviation]],MATCH(LEFT(INDEX(FPL_Fixtures_Extract[],MATCH($A521,FPL_Fixtures_Extract[[Player]:[Player]],0),MATCH(FPL_Combined[[#Headers],[Gameweek 09]],FPL_Fixtures_Extract[#Headers],0)),LEN(INDEX(FPL_Fixtures_Extract[],MATCH($A521,FPL_Fixtures_Extract[[Player]:[Player]],0),MATCH(FPL_Combined[[#Headers],[Gameweek 09]],FPL_Fixtures_Extract[#Headers],0)))-4),Team_Key[[Full Name]:[Full Name]],0))&amp;RIGHT(INDEX(FPL_Fixtures_Extract[],MATCH($A521,FPL_Fixtures_Extract[[Player]:[Player]],0),MATCH(FPL_Combined[[#Headers],[Gameweek 09]],FPL_Fixtures_Extract[#Headers],0)),3))</f>
        <v>SOU(A) 2-2</v>
      </c>
      <c r="K521" t="str">
        <f ca="1">IF(RIGHT(FPL_Combined[[#Headers],[Gameweek 10]],2)&lt;$B$622,INDEX(FPL_Results_Extract[Gameweek 10],MATCH($A521,FPL_Results_Extract[[Player]:[Player]],0)),INDEX(Team_Key[[Abbreviation]:[Abbreviation]],MATCH(LEFT(INDEX(FPL_Fixtures_Extract[],MATCH($A521,FPL_Fixtures_Extract[[Player]:[Player]],0),MATCH(FPL_Combined[[#Headers],[Gameweek 10]],FPL_Fixtures_Extract[#Headers],0)),LEN(INDEX(FPL_Fixtures_Extract[],MATCH($A521,FPL_Fixtures_Extract[[Player]:[Player]],0),MATCH(FPL_Combined[[#Headers],[Gameweek 10]],FPL_Fixtures_Extract[#Headers],0)))-4),Team_Key[[Full Name]:[Full Name]],0))&amp;RIGHT(INDEX(FPL_Fixtures_Extract[],MATCH($A521,FPL_Fixtures_Extract[[Player]:[Player]],0),MATCH(FPL_Combined[[#Headers],[Gameweek 10]],FPL_Fixtures_Extract[#Headers],0)),3))</f>
        <v>CRY(H) 1-0</v>
      </c>
      <c r="L521" t="str">
        <f ca="1">IF(RIGHT(FPL_Combined[[#Headers],[Gameweek 11]],2)&lt;$B$622,INDEX(FPL_Results_Extract[Gameweek 11],MATCH($A521,FPL_Results_Extract[[Player]:[Player]],0)),INDEX(Team_Key[[Abbreviation]:[Abbreviation]],MATCH(LEFT(INDEX(FPL_Fixtures_Extract[],MATCH($A521,FPL_Fixtures_Extract[[Player]:[Player]],0),MATCH(FPL_Combined[[#Headers],[Gameweek 11]],FPL_Fixtures_Extract[#Headers],0)),LEN(INDEX(FPL_Fixtures_Extract[],MATCH($A521,FPL_Fixtures_Extract[[Player]:[Player]],0),MATCH(FPL_Combined[[#Headers],[Gameweek 11]],FPL_Fixtures_Extract[#Headers],0)))-4),Team_Key[[Full Name]:[Full Name]],0))&amp;RIGHT(INDEX(FPL_Fixtures_Extract[],MATCH($A521,FPL_Fixtures_Extract[[Player]:[Player]],0),MATCH(FPL_Combined[[#Headers],[Gameweek 11]],FPL_Fixtures_Extract[#Headers],0)),3))</f>
        <v>WBA(A) 3-2</v>
      </c>
      <c r="M521" t="str">
        <f ca="1">IF(RIGHT(FPL_Combined[[#Headers],[Gameweek 12]],2)&lt;$B$622,INDEX(FPL_Results_Extract[Gameweek 12],MATCH($A521,FPL_Results_Extract[[Player]:[Player]],0)),INDEX(Team_Key[[Abbreviation]:[Abbreviation]],MATCH(LEFT(INDEX(FPL_Fixtures_Extract[],MATCH($A521,FPL_Fixtures_Extract[[Player]:[Player]],0),MATCH(FPL_Combined[[#Headers],[Gameweek 12]],FPL_Fixtures_Extract[#Headers],0)),LEN(INDEX(FPL_Fixtures_Extract[],MATCH($A521,FPL_Fixtures_Extract[[Player]:[Player]],0),MATCH(FPL_Combined[[#Headers],[Gameweek 12]],FPL_Fixtures_Extract[#Headers],0)))-4),Team_Key[[Full Name]:[Full Name]],0))&amp;RIGHT(INDEX(FPL_Fixtures_Extract[],MATCH($A521,FPL_Fixtures_Extract[[Player]:[Player]],0),MATCH(FPL_Combined[[#Headers],[Gameweek 12]],FPL_Fixtures_Extract[#Headers],0)),3))</f>
        <v>WAT(H) 2-1</v>
      </c>
      <c r="N521" t="str">
        <f ca="1">IF(RIGHT(FPL_Combined[[#Headers],[Gameweek 13]],2)&lt;$B$622,INDEX(FPL_Results_Extract[Gameweek 13],MATCH($A521,FPL_Results_Extract[[Player]:[Player]],0)),INDEX(Team_Key[[Abbreviation]:[Abbreviation]],MATCH(LEFT(INDEX(FPL_Fixtures_Extract[],MATCH($A521,FPL_Fixtures_Extract[[Player]:[Player]],0),MATCH(FPL_Combined[[#Headers],[Gameweek 13]],FPL_Fixtures_Extract[#Headers],0)),LEN(INDEX(FPL_Fixtures_Extract[],MATCH($A521,FPL_Fixtures_Extract[[Player]:[Player]],0),MATCH(FPL_Combined[[#Headers],[Gameweek 13]],FPL_Fixtures_Extract[#Headers],0)))-4),Team_Key[[Full Name]:[Full Name]],0))&amp;RIGHT(INDEX(FPL_Fixtures_Extract[],MATCH($A521,FPL_Fixtures_Extract[[Player]:[Player]],0),MATCH(FPL_Combined[[#Headers],[Gameweek 13]],FPL_Fixtures_Extract[#Headers],0)),3))</f>
        <v>NEW(A) 3-0</v>
      </c>
      <c r="O521" t="str">
        <f ca="1">IF(RIGHT(FPL_Combined[[#Headers],[Gameweek 14]],2)&lt;$B$622,INDEX(FPL_Results_Extract[Gameweek 14],MATCH($A521,FPL_Results_Extract[[Player]:[Player]],0)),INDEX(Team_Key[[Abbreviation]:[Abbreviation]],MATCH(LEFT(INDEX(FPL_Fixtures_Extract[],MATCH($A521,FPL_Fixtures_Extract[[Player]:[Player]],0),MATCH(FPL_Combined[[#Headers],[Gameweek 14]],FPL_Fixtures_Extract[#Headers],0)),LEN(INDEX(FPL_Fixtures_Extract[],MATCH($A521,FPL_Fixtures_Extract[[Player]:[Player]],0),MATCH(FPL_Combined[[#Headers],[Gameweek 14]],FPL_Fixtures_Extract[#Headers],0)))-4),Team_Key[[Full Name]:[Full Name]],0))&amp;RIGHT(INDEX(FPL_Fixtures_Extract[],MATCH($A521,FPL_Fixtures_Extract[[Player]:[Player]],0),MATCH(FPL_Combined[[#Headers],[Gameweek 14]],FPL_Fixtures_Extract[#Headers],0)),3))</f>
        <v>MUN(H) 1-1</v>
      </c>
      <c r="P521" t="str">
        <f ca="1">IF(RIGHT(FPL_Combined[[#Headers],[Gameweek 15]],2)&lt;$B$622,INDEX(FPL_Results_Extract[Gameweek 15],MATCH($A521,FPL_Results_Extract[[Player]:[Player]],0)),INDEX(Team_Key[[Abbreviation]:[Abbreviation]],MATCH(LEFT(INDEX(FPL_Fixtures_Extract[],MATCH($A521,FPL_Fixtures_Extract[[Player]:[Player]],0),MATCH(FPL_Combined[[#Headers],[Gameweek 15]],FPL_Fixtures_Extract[#Headers],0)),LEN(INDEX(FPL_Fixtures_Extract[],MATCH($A521,FPL_Fixtures_Extract[[Player]:[Player]],0),MATCH(FPL_Combined[[#Headers],[Gameweek 15]],FPL_Fixtures_Extract[#Headers],0)))-4),Team_Key[[Full Name]:[Full Name]],0))&amp;RIGHT(INDEX(FPL_Fixtures_Extract[],MATCH($A521,FPL_Fixtures_Extract[[Player]:[Player]],0),MATCH(FPL_Combined[[#Headers],[Gameweek 15]],FPL_Fixtures_Extract[#Headers],0)),3))</f>
        <v>SWA(A) 3-0</v>
      </c>
      <c r="Q521" t="str">
        <f ca="1">IF(RIGHT(FPL_Combined[[#Headers],[Gameweek 16]],2)&lt;$B$622,INDEX(FPL_Results_Extract[Gameweek 16],MATCH($A521,FPL_Results_Extract[[Player]:[Player]],0)),INDEX(Team_Key[[Abbreviation]:[Abbreviation]],MATCH(LEFT(INDEX(FPL_Fixtures_Extract[],MATCH($A521,FPL_Fixtures_Extract[[Player]:[Player]],0),MATCH(FPL_Combined[[#Headers],[Gameweek 16]],FPL_Fixtures_Extract[#Headers],0)),LEN(INDEX(FPL_Fixtures_Extract[],MATCH($A521,FPL_Fixtures_Extract[[Player]:[Player]],0),MATCH(FPL_Combined[[#Headers],[Gameweek 16]],FPL_Fixtures_Extract[#Headers],0)))-4),Team_Key[[Full Name]:[Full Name]],0))&amp;RIGHT(INDEX(FPL_Fixtures_Extract[],MATCH($A521,FPL_Fixtures_Extract[[Player]:[Player]],0),MATCH(FPL_Combined[[#Headers],[Gameweek 16]],FPL_Fixtures_Extract[#Headers],0)),3))</f>
        <v>CHE(H) 2-1</v>
      </c>
      <c r="R521" t="str">
        <f ca="1">IF(RIGHT(FPL_Combined[[#Headers],[Gameweek 17]],2)&lt;$B$622,INDEX(FPL_Results_Extract[Gameweek 17],MATCH($A521,FPL_Results_Extract[[Player]:[Player]],0)),INDEX(Team_Key[[Abbreviation]:[Abbreviation]],MATCH(LEFT(INDEX(FPL_Fixtures_Extract[],MATCH($A521,FPL_Fixtures_Extract[[Player]:[Player]],0),MATCH(FPL_Combined[[#Headers],[Gameweek 17]],FPL_Fixtures_Extract[#Headers],0)),LEN(INDEX(FPL_Fixtures_Extract[],MATCH($A521,FPL_Fixtures_Extract[[Player]:[Player]],0),MATCH(FPL_Combined[[#Headers],[Gameweek 17]],FPL_Fixtures_Extract[#Headers],0)))-4),Team_Key[[Full Name]:[Full Name]],0))&amp;RIGHT(INDEX(FPL_Fixtures_Extract[],MATCH($A521,FPL_Fixtures_Extract[[Player]:[Player]],0),MATCH(FPL_Combined[[#Headers],[Gameweek 17]],FPL_Fixtures_Extract[#Headers],0)),3))</f>
        <v>EVE(A) 3-2</v>
      </c>
      <c r="S521" t="str">
        <f ca="1">IF(RIGHT(FPL_Combined[[#Headers],[Gameweek 18]],2)&lt;$B$622,INDEX(FPL_Results_Extract[Gameweek 18],MATCH($A521,FPL_Results_Extract[[Player]:[Player]],0)),INDEX(Team_Key[[Abbreviation]:[Abbreviation]],MATCH(LEFT(INDEX(FPL_Fixtures_Extract[],MATCH($A521,FPL_Fixtures_Extract[[Player]:[Player]],0),MATCH(FPL_Combined[[#Headers],[Gameweek 18]],FPL_Fixtures_Extract[#Headers],0)),LEN(INDEX(FPL_Fixtures_Extract[],MATCH($A521,FPL_Fixtures_Extract[[Player]:[Player]],0),MATCH(FPL_Combined[[#Headers],[Gameweek 18]],FPL_Fixtures_Extract[#Headers],0)))-4),Team_Key[[Full Name]:[Full Name]],0))&amp;RIGHT(INDEX(FPL_Fixtures_Extract[],MATCH($A521,FPL_Fixtures_Extract[[Player]:[Player]],0),MATCH(FPL_Combined[[#Headers],[Gameweek 18]],FPL_Fixtures_Extract[#Headers],0)),3))</f>
        <v>LIV(A) 0-1</v>
      </c>
      <c r="T521" t="str">
        <f ca="1">IF(RIGHT(FPL_Combined[[#Headers],[Gameweek 19]],2)&lt;$B$622,INDEX(FPL_Results_Extract[Gameweek 19],MATCH($A521,FPL_Results_Extract[[Player]:[Player]],0)),INDEX(Team_Key[[Abbreviation]:[Abbreviation]],MATCH(LEFT(INDEX(FPL_Fixtures_Extract[],MATCH($A521,FPL_Fixtures_Extract[[Player]:[Player]],0),MATCH(FPL_Combined[[#Headers],[Gameweek 19]],FPL_Fixtures_Extract[#Headers],0)),LEN(INDEX(FPL_Fixtures_Extract[],MATCH($A521,FPL_Fixtures_Extract[[Player]:[Player]],0),MATCH(FPL_Combined[[#Headers],[Gameweek 19]],FPL_Fixtures_Extract[#Headers],0)))-4),Team_Key[[Full Name]:[Full Name]],0))&amp;RIGHT(INDEX(FPL_Fixtures_Extract[],MATCH($A521,FPL_Fixtures_Extract[[Player]:[Player]],0),MATCH(FPL_Combined[[#Headers],[Gameweek 19]],FPL_Fixtures_Extract[#Headers],0)),3))</f>
        <v>MCI(H) 0-0</v>
      </c>
      <c r="U521" t="str">
        <f ca="1">IF(RIGHT(FPL_Combined[[#Headers],[Gameweek 20]],2)&lt;$B$622,INDEX(FPL_Results_Extract[Gameweek 20],MATCH($A521,FPL_Results_Extract[[Player]:[Player]],0)),INDEX(Team_Key[[Abbreviation]:[Abbreviation]],MATCH(LEFT(INDEX(FPL_Fixtures_Extract[],MATCH($A521,FPL_Fixtures_Extract[[Player]:[Player]],0),MATCH(FPL_Combined[[#Headers],[Gameweek 20]],FPL_Fixtures_Extract[#Headers],0)),LEN(INDEX(FPL_Fixtures_Extract[],MATCH($A521,FPL_Fixtures_Extract[[Player]:[Player]],0),MATCH(FPL_Combined[[#Headers],[Gameweek 20]],FPL_Fixtures_Extract[#Headers],0)))-4),Team_Key[[Full Name]:[Full Name]],0))&amp;RIGHT(INDEX(FPL_Fixtures_Extract[],MATCH($A521,FPL_Fixtures_Extract[[Player]:[Player]],0),MATCH(FPL_Combined[[#Headers],[Gameweek 20]],FPL_Fixtures_Extract[#Headers],0)),3))</f>
        <v>BOU(H) 0-0</v>
      </c>
      <c r="V521" t="str">
        <f ca="1">IF(RIGHT(FPL_Combined[[#Headers],[Gameweek 21]],2)&lt;$B$622,INDEX(FPL_Results_Extract[Gameweek 21],MATCH($A521,FPL_Results_Extract[[Player]:[Player]],0)),INDEX(Team_Key[[Abbreviation]:[Abbreviation]],MATCH(LEFT(INDEX(FPL_Fixtures_Extract[],MATCH($A521,FPL_Fixtures_Extract[[Player]:[Player]],0),MATCH(FPL_Combined[[#Headers],[Gameweek 21]],FPL_Fixtures_Extract[#Headers],0)),LEN(INDEX(FPL_Fixtures_Extract[],MATCH($A521,FPL_Fixtures_Extract[[Player]:[Player]],0),MATCH(FPL_Combined[[#Headers],[Gameweek 21]],FPL_Fixtures_Extract[#Headers],0)))-4),Team_Key[[Full Name]:[Full Name]],0))&amp;RIGHT(INDEX(FPL_Fixtures_Extract[],MATCH($A521,FPL_Fixtures_Extract[[Player]:[Player]],0),MATCH(FPL_Combined[[#Headers],[Gameweek 21]],FPL_Fixtures_Extract[#Headers],0)),3))</f>
        <v>TOT(A) 1-0</v>
      </c>
      <c r="W521" t="str">
        <f ca="1">IF(RIGHT(FPL_Combined[[#Headers],[Gameweek 22]],2)&lt;$B$622,INDEX(FPL_Results_Extract[Gameweek 22],MATCH($A521,FPL_Results_Extract[[Player]:[Player]],0)),INDEX(Team_Key[[Abbreviation]:[Abbreviation]],MATCH(LEFT(INDEX(FPL_Fixtures_Extract[],MATCH($A521,FPL_Fixtures_Extract[[Player]:[Player]],0),MATCH(FPL_Combined[[#Headers],[Gameweek 22]],FPL_Fixtures_Extract[#Headers],0)),LEN(INDEX(FPL_Fixtures_Extract[],MATCH($A521,FPL_Fixtures_Extract[[Player]:[Player]],0),MATCH(FPL_Combined[[#Headers],[Gameweek 22]],FPL_Fixtures_Extract[#Headers],0)))-4),Team_Key[[Full Name]:[Full Name]],0))&amp;RIGHT(INDEX(FPL_Fixtures_Extract[],MATCH($A521,FPL_Fixtures_Extract[[Player]:[Player]],0),MATCH(FPL_Combined[[#Headers],[Gameweek 22]],FPL_Fixtures_Extract[#Headers],0)),3))</f>
        <v>AVL(A) 1-1</v>
      </c>
      <c r="X521" t="str">
        <f ca="1">IF(RIGHT(FPL_Combined[[#Headers],[Gameweek 23]],2)&lt;$B$622,INDEX(FPL_Results_Extract[Gameweek 23],MATCH($A521,FPL_Results_Extract[[Player]:[Player]],0)),INDEX(Team_Key[[Abbreviation]:[Abbreviation]],MATCH(LEFT(INDEX(FPL_Fixtures_Extract[],MATCH($A521,FPL_Fixtures_Extract[[Player]:[Player]],0),MATCH(FPL_Combined[[#Headers],[Gameweek 23]],FPL_Fixtures_Extract[#Headers],0)),LEN(INDEX(FPL_Fixtures_Extract[],MATCH($A521,FPL_Fixtures_Extract[[Player]:[Player]],0),MATCH(FPL_Combined[[#Headers],[Gameweek 23]],FPL_Fixtures_Extract[#Headers],0)))-4),Team_Key[[Full Name]:[Full Name]],0))&amp;RIGHT(INDEX(FPL_Fixtures_Extract[],MATCH($A521,FPL_Fixtures_Extract[[Player]:[Player]],0),MATCH(FPL_Combined[[#Headers],[Gameweek 23]],FPL_Fixtures_Extract[#Headers],0)),3))</f>
        <v>STK(H) 3-0</v>
      </c>
      <c r="Y521" t="str">
        <f ca="1">IF(RIGHT(FPL_Combined[[#Headers],[Gameweek 24]],2)&lt;$B$622,INDEX(FPL_Results_Extract[Team],MATCH($A521,FPL_Results_Extract[[Player]:[Player]],0)),INDEX(Team_Key[[Abbreviation]:[Abbreviation]],MATCH(LEFT(INDEX(FPL_Fixtures_Extract[],MATCH($A521,FPL_Fixtures_Extract[[Player]:[Player]],0),MATCH(FPL_Combined[[#Headers],[Gameweek 24]],FPL_Fixtures_Extract[#Headers],0)),LEN(INDEX(FPL_Fixtures_Extract[],MATCH($A521,FPL_Fixtures_Extract[[Player]:[Player]],0),MATCH(FPL_Combined[[#Headers],[Gameweek 24]],FPL_Fixtures_Extract[#Headers],0)))-4),Team_Key[[Full Name]:[Full Name]],0))&amp;RIGHT(INDEX(FPL_Fixtures_Extract[],MATCH($A521,FPL_Fixtures_Extract[[Player]:[Player]],0),MATCH(FPL_Combined[[#Headers],[Gameweek 24]],FPL_Fixtures_Extract[#Headers],0)),3))</f>
        <v>LEI</v>
      </c>
      <c r="Z521" t="str">
        <f ca="1">IF(RIGHT(FPL_Combined[[#Headers],[Gameweek 25]],2)&lt;$B$622,INDEX(FPL_Results_Extract[Player],MATCH($A521,FPL_Results_Extract[[Player]:[Player]],0)),INDEX(Team_Key[[Abbreviation]:[Abbreviation]],MATCH(LEFT(INDEX(FPL_Fixtures_Extract[],MATCH($A521,FPL_Fixtures_Extract[[Player]:[Player]],0),MATCH(FPL_Combined[[#Headers],[Gameweek 25]],FPL_Fixtures_Extract[#Headers],0)),LEN(INDEX(FPL_Fixtures_Extract[],MATCH($A521,FPL_Fixtures_Extract[[Player]:[Player]],0),MATCH(FPL_Combined[[#Headers],[Gameweek 25]],FPL_Fixtures_Extract[#Headers],0)))-4),Team_Key[[Full Name]:[Full Name]],0))&amp;RIGHT(INDEX(FPL_Fixtures_Extract[],MATCH($A521,FPL_Fixtures_Extract[[Player]:[Player]],0),MATCH(FPL_Combined[[#Headers],[Gameweek 25]],FPL_Fixtures_Extract[#Headers],0)),3))</f>
        <v>Simpson</v>
      </c>
      <c r="AA521" t="str">
        <f ca="1">IF(RIGHT(FPL_Combined[[#Headers],[Gameweek 26]],2)&lt;$B$622,INDEX(FPL_Results_Extract[Gameweek 01],MATCH($A521,FPL_Results_Extract[[Player]:[Player]],0)),INDEX(Team_Key[[Abbreviation]:[Abbreviation]],MATCH(LEFT(INDEX(FPL_Fixtures_Extract[],MATCH($A521,FPL_Fixtures_Extract[[Player]:[Player]],0),MATCH(FPL_Combined[[#Headers],[Gameweek 26]],FPL_Fixtures_Extract[#Headers],0)),LEN(INDEX(FPL_Fixtures_Extract[],MATCH($A521,FPL_Fixtures_Extract[[Player]:[Player]],0),MATCH(FPL_Combined[[#Headers],[Gameweek 26]],FPL_Fixtures_Extract[#Headers],0)))-4),Team_Key[[Full Name]:[Full Name]],0))&amp;RIGHT(INDEX(FPL_Fixtures_Extract[],MATCH($A521,FPL_Fixtures_Extract[[Player]:[Player]],0),MATCH(FPL_Combined[[#Headers],[Gameweek 26]],FPL_Fixtures_Extract[#Headers],0)),3))</f>
        <v>SUN(H) 4-2</v>
      </c>
      <c r="AB521" t="str">
        <f ca="1">IF(RIGHT(FPL_Combined[[#Headers],[Gameweek 27]],2)&lt;$B$622,INDEX(FPL_Results_Extract[Gameweek 02],MATCH($A521,FPL_Results_Extract[[Player]:[Player]],0)),INDEX(Team_Key[[Abbreviation]:[Abbreviation]],MATCH(LEFT(INDEX(FPL_Fixtures_Extract[],MATCH($A521,FPL_Fixtures_Extract[[Player]:[Player]],0),MATCH(FPL_Combined[[#Headers],[Gameweek 27]],FPL_Fixtures_Extract[#Headers],0)),LEN(INDEX(FPL_Fixtures_Extract[],MATCH($A521,FPL_Fixtures_Extract[[Player]:[Player]],0),MATCH(FPL_Combined[[#Headers],[Gameweek 27]],FPL_Fixtures_Extract[#Headers],0)))-4),Team_Key[[Full Name]:[Full Name]],0))&amp;RIGHT(INDEX(FPL_Fixtures_Extract[],MATCH($A521,FPL_Fixtures_Extract[[Player]:[Player]],0),MATCH(FPL_Combined[[#Headers],[Gameweek 27]],FPL_Fixtures_Extract[#Headers],0)),3))</f>
        <v>WHU(A) 2-1</v>
      </c>
      <c r="AC521" t="str">
        <f ca="1">IF(RIGHT(FPL_Combined[[#Headers],[Gameweek 28]],2)&lt;$B$622,INDEX(FPL_Results_Extract[Gameweek 03],MATCH($A521,FPL_Results_Extract[[Player]:[Player]],0)),INDEX(Team_Key[[Abbreviation]:[Abbreviation]],MATCH(LEFT(INDEX(FPL_Fixtures_Extract[],MATCH($A521,FPL_Fixtures_Extract[[Player]:[Player]],0),MATCH(FPL_Combined[[#Headers],[Gameweek 28]],FPL_Fixtures_Extract[#Headers],0)),LEN(INDEX(FPL_Fixtures_Extract[],MATCH($A521,FPL_Fixtures_Extract[[Player]:[Player]],0),MATCH(FPL_Combined[[#Headers],[Gameweek 28]],FPL_Fixtures_Extract[#Headers],0)))-4),Team_Key[[Full Name]:[Full Name]],0))&amp;RIGHT(INDEX(FPL_Fixtures_Extract[],MATCH($A521,FPL_Fixtures_Extract[[Player]:[Player]],0),MATCH(FPL_Combined[[#Headers],[Gameweek 28]],FPL_Fixtures_Extract[#Headers],0)),3))</f>
        <v>TOT(H) 1-1</v>
      </c>
      <c r="AD521" t="str">
        <f ca="1">IF(RIGHT(FPL_Combined[[#Headers],[Gameweek 29]],2)&lt;$B$622,INDEX(FPL_Results_Extract[Gameweek 04],MATCH($A521,FPL_Results_Extract[[Player]:[Player]],0)),INDEX(Team_Key[[Abbreviation]:[Abbreviation]],MATCH(LEFT(INDEX(FPL_Fixtures_Extract[],MATCH($A521,FPL_Fixtures_Extract[[Player]:[Player]],0),MATCH(FPL_Combined[[#Headers],[Gameweek 29]],FPL_Fixtures_Extract[#Headers],0)),LEN(INDEX(FPL_Fixtures_Extract[],MATCH($A521,FPL_Fixtures_Extract[[Player]:[Player]],0),MATCH(FPL_Combined[[#Headers],[Gameweek 29]],FPL_Fixtures_Extract[#Headers],0)))-4),Team_Key[[Full Name]:[Full Name]],0))&amp;RIGHT(INDEX(FPL_Fixtures_Extract[],MATCH($A521,FPL_Fixtures_Extract[[Player]:[Player]],0),MATCH(FPL_Combined[[#Headers],[Gameweek 29]],FPL_Fixtures_Extract[#Headers],0)),3))</f>
        <v>WAT(A)</v>
      </c>
      <c r="AE521" t="str">
        <f ca="1">IF(RIGHT(FPL_Combined[[#Headers],[Gameweek 30]],2)&lt;$B$622,INDEX(FPL_Results_Extract[Gameweek 05],MATCH($A521,FPL_Results_Extract[[Player]:[Player]],0)),INDEX(Team_Key[[Abbreviation]:[Abbreviation]],MATCH(LEFT(INDEX(FPL_Fixtures_Extract[],MATCH($A521,FPL_Fixtures_Extract[[Player]:[Player]],0),MATCH(FPL_Combined[[#Headers],[Gameweek 30]],FPL_Fixtures_Extract[#Headers],0)),LEN(INDEX(FPL_Fixtures_Extract[],MATCH($A521,FPL_Fixtures_Extract[[Player]:[Player]],0),MATCH(FPL_Combined[[#Headers],[Gameweek 30]],FPL_Fixtures_Extract[#Headers],0)))-4),Team_Key[[Full Name]:[Full Name]],0))&amp;RIGHT(INDEX(FPL_Fixtures_Extract[],MATCH($A521,FPL_Fixtures_Extract[[Player]:[Player]],0),MATCH(FPL_Combined[[#Headers],[Gameweek 30]],FPL_Fixtures_Extract[#Headers],0)),3))</f>
        <v>NEW(H)</v>
      </c>
      <c r="AF521" t="str">
        <f ca="1">IF(RIGHT(FPL_Combined[[#Headers],[Gameweek 31]],2)&lt;$B$622,INDEX(FPL_Results_Extract[Gameweek 06],MATCH($A521,FPL_Results_Extract[[Player]:[Player]],0)),INDEX(Team_Key[[Abbreviation]:[Abbreviation]],MATCH(LEFT(INDEX(FPL_Fixtures_Extract[],MATCH($A521,FPL_Fixtures_Extract[[Player]:[Player]],0),MATCH(FPL_Combined[[#Headers],[Gameweek 31]],FPL_Fixtures_Extract[#Headers],0)),LEN(INDEX(FPL_Fixtures_Extract[],MATCH($A521,FPL_Fixtures_Extract[[Player]:[Player]],0),MATCH(FPL_Combined[[#Headers],[Gameweek 31]],FPL_Fixtures_Extract[#Headers],0)))-4),Team_Key[[Full Name]:[Full Name]],0))&amp;RIGHT(INDEX(FPL_Fixtures_Extract[],MATCH($A521,FPL_Fixtures_Extract[[Player]:[Player]],0),MATCH(FPL_Combined[[#Headers],[Gameweek 31]],FPL_Fixtures_Extract[#Headers],0)),3))</f>
        <v>CRY(A)</v>
      </c>
      <c r="AG521" t="str">
        <f ca="1">IF(RIGHT(FPL_Combined[[#Headers],[Gameweek 32]],2)&lt;$B$622,INDEX(FPL_Results_Extract[Gameweek 07],MATCH($A521,FPL_Results_Extract[[Player]:[Player]],0)),INDEX(Team_Key[[Abbreviation]:[Abbreviation]],MATCH(LEFT(INDEX(FPL_Fixtures_Extract[],MATCH($A521,FPL_Fixtures_Extract[[Player]:[Player]],0),MATCH(FPL_Combined[[#Headers],[Gameweek 32]],FPL_Fixtures_Extract[#Headers],0)),LEN(INDEX(FPL_Fixtures_Extract[],MATCH($A521,FPL_Fixtures_Extract[[Player]:[Player]],0),MATCH(FPL_Combined[[#Headers],[Gameweek 32]],FPL_Fixtures_Extract[#Headers],0)))-4),Team_Key[[Full Name]:[Full Name]],0))&amp;RIGHT(INDEX(FPL_Fixtures_Extract[],MATCH($A521,FPL_Fixtures_Extract[[Player]:[Player]],0),MATCH(FPL_Combined[[#Headers],[Gameweek 32]],FPL_Fixtures_Extract[#Headers],0)),3))</f>
        <v>SOU(H)</v>
      </c>
      <c r="AH521" t="str">
        <f ca="1">IF(RIGHT(FPL_Combined[[#Headers],[Gameweek 33]],2)&lt;$B$622,INDEX(FPL_Results_Extract[Gameweek 08],MATCH($A521,FPL_Results_Extract[[Player]:[Player]],0)),INDEX(Team_Key[[Abbreviation]:[Abbreviation]],MATCH(LEFT(INDEX(FPL_Fixtures_Extract[],MATCH($A521,FPL_Fixtures_Extract[[Player]:[Player]],0),MATCH(FPL_Combined[[#Headers],[Gameweek 33]],FPL_Fixtures_Extract[#Headers],0)),LEN(INDEX(FPL_Fixtures_Extract[],MATCH($A521,FPL_Fixtures_Extract[[Player]:[Player]],0),MATCH(FPL_Combined[[#Headers],[Gameweek 33]],FPL_Fixtures_Extract[#Headers],0)))-4),Team_Key[[Full Name]:[Full Name]],0))&amp;RIGHT(INDEX(FPL_Fixtures_Extract[],MATCH($A521,FPL_Fixtures_Extract[[Player]:[Player]],0),MATCH(FPL_Combined[[#Headers],[Gameweek 33]],FPL_Fixtures_Extract[#Headers],0)),3))</f>
        <v>SUN(A)</v>
      </c>
      <c r="AI521" t="str">
        <f ca="1">IF(RIGHT(FPL_Combined[[#Headers],[Gameweek 34]],2)&lt;$B$622,INDEX(FPL_Results_Extract[Gameweek 09],MATCH($A521,FPL_Results_Extract[[Player]:[Player]],0)),INDEX(Team_Key[[Abbreviation]:[Abbreviation]],MATCH(LEFT(INDEX(FPL_Fixtures_Extract[],MATCH($A521,FPL_Fixtures_Extract[[Player]:[Player]],0),MATCH(FPL_Combined[[#Headers],[Gameweek 34]],FPL_Fixtures_Extract[#Headers],0)),LEN(INDEX(FPL_Fixtures_Extract[],MATCH($A521,FPL_Fixtures_Extract[[Player]:[Player]],0),MATCH(FPL_Combined[[#Headers],[Gameweek 34]],FPL_Fixtures_Extract[#Headers],0)))-4),Team_Key[[Full Name]:[Full Name]],0))&amp;RIGHT(INDEX(FPL_Fixtures_Extract[],MATCH($A521,FPL_Fixtures_Extract[[Player]:[Player]],0),MATCH(FPL_Combined[[#Headers],[Gameweek 34]],FPL_Fixtures_Extract[#Headers],0)),3))</f>
        <v>WHU(H)</v>
      </c>
      <c r="AJ521" t="str">
        <f ca="1">IF(RIGHT(FPL_Combined[[#Headers],[Gameweek 35]],2)&lt;$B$622,INDEX(FPL_Results_Extract[Gameweek 10],MATCH($A521,FPL_Results_Extract[[Player]:[Player]],0)),INDEX(Team_Key[[Abbreviation]:[Abbreviation]],MATCH(LEFT(INDEX(FPL_Fixtures_Extract[],MATCH($A521,FPL_Fixtures_Extract[[Player]:[Player]],0),MATCH(FPL_Combined[[#Headers],[Gameweek 35]],FPL_Fixtures_Extract[#Headers],0)),LEN(INDEX(FPL_Fixtures_Extract[],MATCH($A521,FPL_Fixtures_Extract[[Player]:[Player]],0),MATCH(FPL_Combined[[#Headers],[Gameweek 35]],FPL_Fixtures_Extract[#Headers],0)))-4),Team_Key[[Full Name]:[Full Name]],0))&amp;RIGHT(INDEX(FPL_Fixtures_Extract[],MATCH($A521,FPL_Fixtures_Extract[[Player]:[Player]],0),MATCH(FPL_Combined[[#Headers],[Gameweek 35]],FPL_Fixtures_Extract[#Headers],0)),3))</f>
        <v>SWA(H)</v>
      </c>
      <c r="AK521" t="str">
        <f ca="1">IF(RIGHT(FPL_Combined[[#Headers],[Gameweek 36]],2)&lt;$B$622,INDEX(FPL_Results_Extract[Gameweek 11],MATCH($A521,FPL_Results_Extract[[Player]:[Player]],0)),INDEX(Team_Key[[Abbreviation]:[Abbreviation]],MATCH(LEFT(INDEX(FPL_Fixtures_Extract[],MATCH($A521,FPL_Fixtures_Extract[[Player]:[Player]],0),MATCH(FPL_Combined[[#Headers],[Gameweek 36]],FPL_Fixtures_Extract[#Headers],0)),LEN(INDEX(FPL_Fixtures_Extract[],MATCH($A521,FPL_Fixtures_Extract[[Player]:[Player]],0),MATCH(FPL_Combined[[#Headers],[Gameweek 36]],FPL_Fixtures_Extract[#Headers],0)))-4),Team_Key[[Full Name]:[Full Name]],0))&amp;RIGHT(INDEX(FPL_Fixtures_Extract[],MATCH($A521,FPL_Fixtures_Extract[[Player]:[Player]],0),MATCH(FPL_Combined[[#Headers],[Gameweek 36]],FPL_Fixtures_Extract[#Headers],0)),3))</f>
        <v>MUN(A)</v>
      </c>
      <c r="AL521" t="str">
        <f ca="1">IF(RIGHT(FPL_Combined[[#Headers],[Gameweek 37]],2)&lt;$B$622,INDEX(FPL_Results_Extract[Gameweek 12],MATCH($A521,FPL_Results_Extract[[Player]:[Player]],0)),INDEX(Team_Key[[Abbreviation]:[Abbreviation]],MATCH(LEFT(INDEX(FPL_Fixtures_Extract[],MATCH($A521,FPL_Fixtures_Extract[[Player]:[Player]],0),MATCH(FPL_Combined[[#Headers],[Gameweek 37]],FPL_Fixtures_Extract[#Headers],0)),LEN(INDEX(FPL_Fixtures_Extract[],MATCH($A521,FPL_Fixtures_Extract[[Player]:[Player]],0),MATCH(FPL_Combined[[#Headers],[Gameweek 37]],FPL_Fixtures_Extract[#Headers],0)))-4),Team_Key[[Full Name]:[Full Name]],0))&amp;RIGHT(INDEX(FPL_Fixtures_Extract[],MATCH($A521,FPL_Fixtures_Extract[[Player]:[Player]],0),MATCH(FPL_Combined[[#Headers],[Gameweek 37]],FPL_Fixtures_Extract[#Headers],0)),3))</f>
        <v>EVE(H)</v>
      </c>
      <c r="AM521" t="str">
        <f ca="1">IF(RIGHT(FPL_Combined[[#Headers],[Gameweek 38]],2)&lt;$B$622,INDEX(FPL_Results_Extract[Gameweek 13],MATCH($A521,FPL_Results_Extract[[Player]:[Player]],0)),INDEX(Team_Key[[Abbreviation]:[Abbreviation]],MATCH(LEFT(INDEX(FPL_Fixtures_Extract[],MATCH($A521,FPL_Fixtures_Extract[[Player]:[Player]],0),MATCH(FPL_Combined[[#Headers],[Gameweek 38]],FPL_Fixtures_Extract[#Headers],0)),LEN(INDEX(FPL_Fixtures_Extract[],MATCH($A521,FPL_Fixtures_Extract[[Player]:[Player]],0),MATCH(FPL_Combined[[#Headers],[Gameweek 38]],FPL_Fixtures_Extract[#Headers],0)))-4),Team_Key[[Full Name]:[Full Name]],0))&amp;RIGHT(INDEX(FPL_Fixtures_Extract[],MATCH($A521,FPL_Fixtures_Extract[[Player]:[Player]],0),MATCH(FPL_Combined[[#Headers],[Gameweek 38]],FPL_Fixtures_Extract[#Headers],0)),3))</f>
        <v>CHE(A)</v>
      </c>
    </row>
    <row r="522" spans="1:39" x14ac:dyDescent="0.45">
      <c r="A522" t="s">
        <v>104</v>
      </c>
      <c r="B522" t="str">
        <f ca="1">IF(RIGHT(FPL_Combined[[#Headers],[Gameweek 01]],2)&lt;$B$622,INDEX(FPL_Results_Extract[Gameweek 01],MATCH($A522,FPL_Results_Extract[[Player]:[Player]],0)),INDEX(Team_Key[[Abbreviation]:[Abbreviation]],MATCH(LEFT(INDEX(FPL_Fixtures_Extract[],MATCH($A522,FPL_Fixtures_Extract[[Player]:[Player]],0),MATCH(FPL_Combined[[#Headers],[Gameweek 01]],FPL_Fixtures_Extract[#Headers],0)),LEN(INDEX(FPL_Fixtures_Extract[],MATCH($A522,FPL_Fixtures_Extract[[Player]:[Player]],0),MATCH(FPL_Combined[[#Headers],[Gameweek 01]],FPL_Fixtures_Extract[#Headers],0)))-4),Team_Key[[Full Name]:[Full Name]],0))&amp;RIGHT(INDEX(FPL_Fixtures_Extract[],MATCH($A522,FPL_Fixtures_Extract[[Player]:[Player]],0),MATCH(FPL_Combined[[#Headers],[Gameweek 01]],FPL_Fixtures_Extract[#Headers],0)),3))</f>
        <v>N/A</v>
      </c>
      <c r="C522" t="str">
        <f ca="1">IF(RIGHT(FPL_Combined[[#Headers],[Gameweek 02]],2)&lt;$B$622,INDEX(FPL_Results_Extract[Gameweek 02],MATCH($A522,FPL_Results_Extract[[Player]:[Player]],0)),INDEX(Team_Key[[Abbreviation]:[Abbreviation]],MATCH(LEFT(INDEX(FPL_Fixtures_Extract[],MATCH($A522,FPL_Fixtures_Extract[[Player]:[Player]],0),MATCH(FPL_Combined[[#Headers],[Gameweek 02]],FPL_Fixtures_Extract[#Headers],0)),LEN(INDEX(FPL_Fixtures_Extract[],MATCH($A522,FPL_Fixtures_Extract[[Player]:[Player]],0),MATCH(FPL_Combined[[#Headers],[Gameweek 02]],FPL_Fixtures_Extract[#Headers],0)))-4),Team_Key[[Full Name]:[Full Name]],0))&amp;RIGHT(INDEX(FPL_Fixtures_Extract[],MATCH($A522,FPL_Fixtures_Extract[[Player]:[Player]],0),MATCH(FPL_Combined[[#Headers],[Gameweek 02]],FPL_Fixtures_Extract[#Headers],0)),3))</f>
        <v>N/A</v>
      </c>
      <c r="D522" t="str">
        <f ca="1">IF(RIGHT(FPL_Combined[[#Headers],[Gameweek 03]],2)&lt;$B$622,INDEX(FPL_Results_Extract[Gameweek 03],MATCH($A522,FPL_Results_Extract[[Player]:[Player]],0)),INDEX(Team_Key[[Abbreviation]:[Abbreviation]],MATCH(LEFT(INDEX(FPL_Fixtures_Extract[],MATCH($A522,FPL_Fixtures_Extract[[Player]:[Player]],0),MATCH(FPL_Combined[[#Headers],[Gameweek 03]],FPL_Fixtures_Extract[#Headers],0)),LEN(INDEX(FPL_Fixtures_Extract[],MATCH($A522,FPL_Fixtures_Extract[[Player]:[Player]],0),MATCH(FPL_Combined[[#Headers],[Gameweek 03]],FPL_Fixtures_Extract[#Headers],0)))-4),Team_Key[[Full Name]:[Full Name]],0))&amp;RIGHT(INDEX(FPL_Fixtures_Extract[],MATCH($A522,FPL_Fixtures_Extract[[Player]:[Player]],0),MATCH(FPL_Combined[[#Headers],[Gameweek 03]],FPL_Fixtures_Extract[#Headers],0)),3))</f>
        <v>N/A</v>
      </c>
      <c r="E522" t="str">
        <f ca="1">IF(RIGHT(FPL_Combined[[#Headers],[Gameweek 04]],2)&lt;$B$622,INDEX(FPL_Results_Extract[Gameweek 04],MATCH($A522,FPL_Results_Extract[[Player]:[Player]],0)),INDEX(Team_Key[[Abbreviation]:[Abbreviation]],MATCH(LEFT(INDEX(FPL_Fixtures_Extract[],MATCH($A522,FPL_Fixtures_Extract[[Player]:[Player]],0),MATCH(FPL_Combined[[#Headers],[Gameweek 04]],FPL_Fixtures_Extract[#Headers],0)),LEN(INDEX(FPL_Fixtures_Extract[],MATCH($A522,FPL_Fixtures_Extract[[Player]:[Player]],0),MATCH(FPL_Combined[[#Headers],[Gameweek 04]],FPL_Fixtures_Extract[#Headers],0)))-4),Team_Key[[Full Name]:[Full Name]],0))&amp;RIGHT(INDEX(FPL_Fixtures_Extract[],MATCH($A522,FPL_Fixtures_Extract[[Player]:[Player]],0),MATCH(FPL_Combined[[#Headers],[Gameweek 04]],FPL_Fixtures_Extract[#Headers],0)),3))</f>
        <v>N/A</v>
      </c>
      <c r="F522" t="str">
        <f ca="1">IF(RIGHT(FPL_Combined[[#Headers],[Gameweek 05]],2)&lt;$B$622,INDEX(FPL_Results_Extract[Gameweek 05],MATCH($A522,FPL_Results_Extract[[Player]:[Player]],0)),INDEX(Team_Key[[Abbreviation]:[Abbreviation]],MATCH(LEFT(INDEX(FPL_Fixtures_Extract[],MATCH($A522,FPL_Fixtures_Extract[[Player]:[Player]],0),MATCH(FPL_Combined[[#Headers],[Gameweek 05]],FPL_Fixtures_Extract[#Headers],0)),LEN(INDEX(FPL_Fixtures_Extract[],MATCH($A522,FPL_Fixtures_Extract[[Player]:[Player]],0),MATCH(FPL_Combined[[#Headers],[Gameweek 05]],FPL_Fixtures_Extract[#Headers],0)))-4),Team_Key[[Full Name]:[Full Name]],0))&amp;RIGHT(INDEX(FPL_Fixtures_Extract[],MATCH($A522,FPL_Fixtures_Extract[[Player]:[Player]],0),MATCH(FPL_Combined[[#Headers],[Gameweek 05]],FPL_Fixtures_Extract[#Headers],0)),3))</f>
        <v>N/A</v>
      </c>
      <c r="G522" t="str">
        <f ca="1">IF(RIGHT(FPL_Combined[[#Headers],[Gameweek 06]],2)&lt;$B$622,INDEX(FPL_Results_Extract[Gameweek 06],MATCH($A522,FPL_Results_Extract[[Player]:[Player]],0)),INDEX(Team_Key[[Abbreviation]:[Abbreviation]],MATCH(LEFT(INDEX(FPL_Fixtures_Extract[],MATCH($A522,FPL_Fixtures_Extract[[Player]:[Player]],0),MATCH(FPL_Combined[[#Headers],[Gameweek 06]],FPL_Fixtures_Extract[#Headers],0)),LEN(INDEX(FPL_Fixtures_Extract[],MATCH($A522,FPL_Fixtures_Extract[[Player]:[Player]],0),MATCH(FPL_Combined[[#Headers],[Gameweek 06]],FPL_Fixtures_Extract[#Headers],0)))-4),Team_Key[[Full Name]:[Full Name]],0))&amp;RIGHT(INDEX(FPL_Fixtures_Extract[],MATCH($A522,FPL_Fixtures_Extract[[Player]:[Player]],0),MATCH(FPL_Combined[[#Headers],[Gameweek 06]],FPL_Fixtures_Extract[#Headers],0)),3))</f>
        <v>N/A</v>
      </c>
      <c r="H522" t="str">
        <f ca="1">IF(RIGHT(FPL_Combined[[#Headers],[Gameweek 07]],2)&lt;$B$622,INDEX(FPL_Results_Extract[Gameweek 07],MATCH($A522,FPL_Results_Extract[[Player]:[Player]],0)),INDEX(Team_Key[[Abbreviation]:[Abbreviation]],MATCH(LEFT(INDEX(FPL_Fixtures_Extract[],MATCH($A522,FPL_Fixtures_Extract[[Player]:[Player]],0),MATCH(FPL_Combined[[#Headers],[Gameweek 07]],FPL_Fixtures_Extract[#Headers],0)),LEN(INDEX(FPL_Fixtures_Extract[],MATCH($A522,FPL_Fixtures_Extract[[Player]:[Player]],0),MATCH(FPL_Combined[[#Headers],[Gameweek 07]],FPL_Fixtures_Extract[#Headers],0)))-4),Team_Key[[Full Name]:[Full Name]],0))&amp;RIGHT(INDEX(FPL_Fixtures_Extract[],MATCH($A522,FPL_Fixtures_Extract[[Player]:[Player]],0),MATCH(FPL_Combined[[#Headers],[Gameweek 07]],FPL_Fixtures_Extract[#Headers],0)),3))</f>
        <v>N/A</v>
      </c>
      <c r="I522" t="str">
        <f ca="1">IF(RIGHT(FPL_Combined[[#Headers],[Gameweek 08]],2)&lt;$B$622,INDEX(FPL_Results_Extract[Gameweek 08],MATCH($A522,FPL_Results_Extract[[Player]:[Player]],0)),INDEX(Team_Key[[Abbreviation]:[Abbreviation]],MATCH(LEFT(INDEX(FPL_Fixtures_Extract[],MATCH($A522,FPL_Fixtures_Extract[[Player]:[Player]],0),MATCH(FPL_Combined[[#Headers],[Gameweek 08]],FPL_Fixtures_Extract[#Headers],0)),LEN(INDEX(FPL_Fixtures_Extract[],MATCH($A522,FPL_Fixtures_Extract[[Player]:[Player]],0),MATCH(FPL_Combined[[#Headers],[Gameweek 08]],FPL_Fixtures_Extract[#Headers],0)))-4),Team_Key[[Full Name]:[Full Name]],0))&amp;RIGHT(INDEX(FPL_Fixtures_Extract[],MATCH($A522,FPL_Fixtures_Extract[[Player]:[Player]],0),MATCH(FPL_Combined[[#Headers],[Gameweek 08]],FPL_Fixtures_Extract[#Headers],0)),3))</f>
        <v>N/A</v>
      </c>
      <c r="J522" t="str">
        <f ca="1">IF(RIGHT(FPL_Combined[[#Headers],[Gameweek 09]],2)&lt;$B$622,INDEX(FPL_Results_Extract[Gameweek 09],MATCH($A522,FPL_Results_Extract[[Player]:[Player]],0)),INDEX(Team_Key[[Abbreviation]:[Abbreviation]],MATCH(LEFT(INDEX(FPL_Fixtures_Extract[],MATCH($A522,FPL_Fixtures_Extract[[Player]:[Player]],0),MATCH(FPL_Combined[[#Headers],[Gameweek 09]],FPL_Fixtures_Extract[#Headers],0)),LEN(INDEX(FPL_Fixtures_Extract[],MATCH($A522,FPL_Fixtures_Extract[[Player]:[Player]],0),MATCH(FPL_Combined[[#Headers],[Gameweek 09]],FPL_Fixtures_Extract[#Headers],0)))-4),Team_Key[[Full Name]:[Full Name]],0))&amp;RIGHT(INDEX(FPL_Fixtures_Extract[],MATCH($A522,FPL_Fixtures_Extract[[Player]:[Player]],0),MATCH(FPL_Combined[[#Headers],[Gameweek 09]],FPL_Fixtures_Extract[#Headers],0)),3))</f>
        <v>TOT(A) 0-0</v>
      </c>
      <c r="K522" t="str">
        <f ca="1">IF(RIGHT(FPL_Combined[[#Headers],[Gameweek 10]],2)&lt;$B$622,INDEX(FPL_Results_Extract[Gameweek 10],MATCH($A522,FPL_Results_Extract[[Player]:[Player]],0)),INDEX(Team_Key[[Abbreviation]:[Abbreviation]],MATCH(LEFT(INDEX(FPL_Fixtures_Extract[],MATCH($A522,FPL_Fixtures_Extract[[Player]:[Player]],0),MATCH(FPL_Combined[[#Headers],[Gameweek 10]],FPL_Fixtures_Extract[#Headers],0)),LEN(INDEX(FPL_Fixtures_Extract[],MATCH($A522,FPL_Fixtures_Extract[[Player]:[Player]],0),MATCH(FPL_Combined[[#Headers],[Gameweek 10]],FPL_Fixtures_Extract[#Headers],0)))-4),Team_Key[[Full Name]:[Full Name]],0))&amp;RIGHT(INDEX(FPL_Fixtures_Extract[],MATCH($A522,FPL_Fixtures_Extract[[Player]:[Player]],0),MATCH(FPL_Combined[[#Headers],[Gameweek 10]],FPL_Fixtures_Extract[#Headers],0)),3))</f>
        <v>SOU(H) 1-1</v>
      </c>
      <c r="L522" t="str">
        <f ca="1">IF(RIGHT(FPL_Combined[[#Headers],[Gameweek 11]],2)&lt;$B$622,INDEX(FPL_Results_Extract[Gameweek 11],MATCH($A522,FPL_Results_Extract[[Player]:[Player]],0)),INDEX(Team_Key[[Abbreviation]:[Abbreviation]],MATCH(LEFT(INDEX(FPL_Fixtures_Extract[],MATCH($A522,FPL_Fixtures_Extract[[Player]:[Player]],0),MATCH(FPL_Combined[[#Headers],[Gameweek 11]],FPL_Fixtures_Extract[#Headers],0)),LEN(INDEX(FPL_Fixtures_Extract[],MATCH($A522,FPL_Fixtures_Extract[[Player]:[Player]],0),MATCH(FPL_Combined[[#Headers],[Gameweek 11]],FPL_Fixtures_Extract[#Headers],0)))-4),Team_Key[[Full Name]:[Full Name]],0))&amp;RIGHT(INDEX(FPL_Fixtures_Extract[],MATCH($A522,FPL_Fixtures_Extract[[Player]:[Player]],0),MATCH(FPL_Combined[[#Headers],[Gameweek 11]],FPL_Fixtures_Extract[#Headers],0)),3))</f>
        <v>CHE(A) 3-1</v>
      </c>
      <c r="M522" t="str">
        <f ca="1">IF(RIGHT(FPL_Combined[[#Headers],[Gameweek 12]],2)&lt;$B$622,INDEX(FPL_Results_Extract[Gameweek 12],MATCH($A522,FPL_Results_Extract[[Player]:[Player]],0)),INDEX(Team_Key[[Abbreviation]:[Abbreviation]],MATCH(LEFT(INDEX(FPL_Fixtures_Extract[],MATCH($A522,FPL_Fixtures_Extract[[Player]:[Player]],0),MATCH(FPL_Combined[[#Headers],[Gameweek 12]],FPL_Fixtures_Extract[#Headers],0)),LEN(INDEX(FPL_Fixtures_Extract[],MATCH($A522,FPL_Fixtures_Extract[[Player]:[Player]],0),MATCH(FPL_Combined[[#Headers],[Gameweek 12]],FPL_Fixtures_Extract[#Headers],0)))-4),Team_Key[[Full Name]:[Full Name]],0))&amp;RIGHT(INDEX(FPL_Fixtures_Extract[],MATCH($A522,FPL_Fixtures_Extract[[Player]:[Player]],0),MATCH(FPL_Combined[[#Headers],[Gameweek 12]],FPL_Fixtures_Extract[#Headers],0)),3))</f>
        <v>CRY(H) 1-2</v>
      </c>
      <c r="N522" t="str">
        <f ca="1">IF(RIGHT(FPL_Combined[[#Headers],[Gameweek 13]],2)&lt;$B$622,INDEX(FPL_Results_Extract[Gameweek 13],MATCH($A522,FPL_Results_Extract[[Player]:[Player]],0)),INDEX(Team_Key[[Abbreviation]:[Abbreviation]],MATCH(LEFT(INDEX(FPL_Fixtures_Extract[],MATCH($A522,FPL_Fixtures_Extract[[Player]:[Player]],0),MATCH(FPL_Combined[[#Headers],[Gameweek 13]],FPL_Fixtures_Extract[#Headers],0)),LEN(INDEX(FPL_Fixtures_Extract[],MATCH($A522,FPL_Fixtures_Extract[[Player]:[Player]],0),MATCH(FPL_Combined[[#Headers],[Gameweek 13]],FPL_Fixtures_Extract[#Headers],0)))-4),Team_Key[[Full Name]:[Full Name]],0))&amp;RIGHT(INDEX(FPL_Fixtures_Extract[],MATCH($A522,FPL_Fixtures_Extract[[Player]:[Player]],0),MATCH(FPL_Combined[[#Headers],[Gameweek 13]],FPL_Fixtures_Extract[#Headers],0)),3))</f>
        <v>MCI(A) 4-1</v>
      </c>
      <c r="O522" t="str">
        <f ca="1">IF(RIGHT(FPL_Combined[[#Headers],[Gameweek 14]],2)&lt;$B$622,INDEX(FPL_Results_Extract[Gameweek 14],MATCH($A522,FPL_Results_Extract[[Player]:[Player]],0)),INDEX(Team_Key[[Abbreviation]:[Abbreviation]],MATCH(LEFT(INDEX(FPL_Fixtures_Extract[],MATCH($A522,FPL_Fixtures_Extract[[Player]:[Player]],0),MATCH(FPL_Combined[[#Headers],[Gameweek 14]],FPL_Fixtures_Extract[#Headers],0)),LEN(INDEX(FPL_Fixtures_Extract[],MATCH($A522,FPL_Fixtures_Extract[[Player]:[Player]],0),MATCH(FPL_Combined[[#Headers],[Gameweek 14]],FPL_Fixtures_Extract[#Headers],0)))-4),Team_Key[[Full Name]:[Full Name]],0))&amp;RIGHT(INDEX(FPL_Fixtures_Extract[],MATCH($A522,FPL_Fixtures_Extract[[Player]:[Player]],0),MATCH(FPL_Combined[[#Headers],[Gameweek 14]],FPL_Fixtures_Extract[#Headers],0)),3))</f>
        <v>SWA(H) 1-0</v>
      </c>
      <c r="P522" t="str">
        <f ca="1">IF(RIGHT(FPL_Combined[[#Headers],[Gameweek 15]],2)&lt;$B$622,INDEX(FPL_Results_Extract[Gameweek 15],MATCH($A522,FPL_Results_Extract[[Player]:[Player]],0)),INDEX(Team_Key[[Abbreviation]:[Abbreviation]],MATCH(LEFT(INDEX(FPL_Fixtures_Extract[],MATCH($A522,FPL_Fixtures_Extract[[Player]:[Player]],0),MATCH(FPL_Combined[[#Headers],[Gameweek 15]],FPL_Fixtures_Extract[#Headers],0)),LEN(INDEX(FPL_Fixtures_Extract[],MATCH($A522,FPL_Fixtures_Extract[[Player]:[Player]],0),MATCH(FPL_Combined[[#Headers],[Gameweek 15]],FPL_Fixtures_Extract[#Headers],0)))-4),Team_Key[[Full Name]:[Full Name]],0))&amp;RIGHT(INDEX(FPL_Fixtures_Extract[],MATCH($A522,FPL_Fixtures_Extract[[Player]:[Player]],0),MATCH(FPL_Combined[[#Headers],[Gameweek 15]],FPL_Fixtures_Extract[#Headers],0)),3))</f>
        <v>NEW(A) 0-2</v>
      </c>
      <c r="Q522" t="str">
        <f ca="1">IF(RIGHT(FPL_Combined[[#Headers],[Gameweek 16]],2)&lt;$B$622,INDEX(FPL_Results_Extract[Gameweek 16],MATCH($A522,FPL_Results_Extract[[Player]:[Player]],0)),INDEX(Team_Key[[Abbreviation]:[Abbreviation]],MATCH(LEFT(INDEX(FPL_Fixtures_Extract[],MATCH($A522,FPL_Fixtures_Extract[[Player]:[Player]],0),MATCH(FPL_Combined[[#Headers],[Gameweek 16]],FPL_Fixtures_Extract[#Headers],0)),LEN(INDEX(FPL_Fixtures_Extract[],MATCH($A522,FPL_Fixtures_Extract[[Player]:[Player]],0),MATCH(FPL_Combined[[#Headers],[Gameweek 16]],FPL_Fixtures_Extract[#Headers],0)))-4),Team_Key[[Full Name]:[Full Name]],0))&amp;RIGHT(INDEX(FPL_Fixtures_Extract[],MATCH($A522,FPL_Fixtures_Extract[[Player]:[Player]],0),MATCH(FPL_Combined[[#Headers],[Gameweek 16]],FPL_Fixtures_Extract[#Headers],0)),3))</f>
        <v>WBA(H) 2-2</v>
      </c>
      <c r="R522" t="str">
        <f ca="1">IF(RIGHT(FPL_Combined[[#Headers],[Gameweek 17]],2)&lt;$B$622,INDEX(FPL_Results_Extract[Gameweek 17],MATCH($A522,FPL_Results_Extract[[Player]:[Player]],0)),INDEX(Team_Key[[Abbreviation]:[Abbreviation]],MATCH(LEFT(INDEX(FPL_Fixtures_Extract[],MATCH($A522,FPL_Fixtures_Extract[[Player]:[Player]],0),MATCH(FPL_Combined[[#Headers],[Gameweek 17]],FPL_Fixtures_Extract[#Headers],0)),LEN(INDEX(FPL_Fixtures_Extract[],MATCH($A522,FPL_Fixtures_Extract[[Player]:[Player]],0),MATCH(FPL_Combined[[#Headers],[Gameweek 17]],FPL_Fixtures_Extract[#Headers],0)))-4),Team_Key[[Full Name]:[Full Name]],0))&amp;RIGHT(INDEX(FPL_Fixtures_Extract[],MATCH($A522,FPL_Fixtures_Extract[[Player]:[Player]],0),MATCH(FPL_Combined[[#Headers],[Gameweek 17]],FPL_Fixtures_Extract[#Headers],0)),3))</f>
        <v>WAT(A) 0-3</v>
      </c>
      <c r="S522" t="str">
        <f ca="1">IF(RIGHT(FPL_Combined[[#Headers],[Gameweek 18]],2)&lt;$B$622,INDEX(FPL_Results_Extract[Gameweek 18],MATCH($A522,FPL_Results_Extract[[Player]:[Player]],0)),INDEX(Team_Key[[Abbreviation]:[Abbreviation]],MATCH(LEFT(INDEX(FPL_Fixtures_Extract[],MATCH($A522,FPL_Fixtures_Extract[[Player]:[Player]],0),MATCH(FPL_Combined[[#Headers],[Gameweek 18]],FPL_Fixtures_Extract[#Headers],0)),LEN(INDEX(FPL_Fixtures_Extract[],MATCH($A522,FPL_Fixtures_Extract[[Player]:[Player]],0),MATCH(FPL_Combined[[#Headers],[Gameweek 18]],FPL_Fixtures_Extract[#Headers],0)))-4),Team_Key[[Full Name]:[Full Name]],0))&amp;RIGHT(INDEX(FPL_Fixtures_Extract[],MATCH($A522,FPL_Fixtures_Extract[[Player]:[Player]],0),MATCH(FPL_Combined[[#Headers],[Gameweek 18]],FPL_Fixtures_Extract[#Headers],0)),3))</f>
        <v>LEI(H) 1-0</v>
      </c>
      <c r="T522" t="str">
        <f ca="1">IF(RIGHT(FPL_Combined[[#Headers],[Gameweek 19]],2)&lt;$B$622,INDEX(FPL_Results_Extract[Gameweek 19],MATCH($A522,FPL_Results_Extract[[Player]:[Player]],0)),INDEX(Team_Key[[Abbreviation]:[Abbreviation]],MATCH(LEFT(INDEX(FPL_Fixtures_Extract[],MATCH($A522,FPL_Fixtures_Extract[[Player]:[Player]],0),MATCH(FPL_Combined[[#Headers],[Gameweek 19]],FPL_Fixtures_Extract[#Headers],0)),LEN(INDEX(FPL_Fixtures_Extract[],MATCH($A522,FPL_Fixtures_Extract[[Player]:[Player]],0),MATCH(FPL_Combined[[#Headers],[Gameweek 19]],FPL_Fixtures_Extract[#Headers],0)))-4),Team_Key[[Full Name]:[Full Name]],0))&amp;RIGHT(INDEX(FPL_Fixtures_Extract[],MATCH($A522,FPL_Fixtures_Extract[[Player]:[Player]],0),MATCH(FPL_Combined[[#Headers],[Gameweek 19]],FPL_Fixtures_Extract[#Headers],0)),3))</f>
        <v>SUN(A) 1-0</v>
      </c>
      <c r="U522" t="str">
        <f ca="1">IF(RIGHT(FPL_Combined[[#Headers],[Gameweek 20]],2)&lt;$B$622,INDEX(FPL_Results_Extract[Gameweek 20],MATCH($A522,FPL_Results_Extract[[Player]:[Player]],0)),INDEX(Team_Key[[Abbreviation]:[Abbreviation]],MATCH(LEFT(INDEX(FPL_Fixtures_Extract[],MATCH($A522,FPL_Fixtures_Extract[[Player]:[Player]],0),MATCH(FPL_Combined[[#Headers],[Gameweek 20]],FPL_Fixtures_Extract[#Headers],0)),LEN(INDEX(FPL_Fixtures_Extract[],MATCH($A522,FPL_Fixtures_Extract[[Player]:[Player]],0),MATCH(FPL_Combined[[#Headers],[Gameweek 20]],FPL_Fixtures_Extract[#Headers],0)))-4),Team_Key[[Full Name]:[Full Name]],0))&amp;RIGHT(INDEX(FPL_Fixtures_Extract[],MATCH($A522,FPL_Fixtures_Extract[[Player]:[Player]],0),MATCH(FPL_Combined[[#Headers],[Gameweek 20]],FPL_Fixtures_Extract[#Headers],0)),3))</f>
        <v>WHU(A) 0-2</v>
      </c>
      <c r="V522" t="str">
        <f ca="1">IF(RIGHT(FPL_Combined[[#Headers],[Gameweek 21]],2)&lt;$B$622,INDEX(FPL_Results_Extract[Gameweek 21],MATCH($A522,FPL_Results_Extract[[Player]:[Player]],0)),INDEX(Team_Key[[Abbreviation]:[Abbreviation]],MATCH(LEFT(INDEX(FPL_Fixtures_Extract[],MATCH($A522,FPL_Fixtures_Extract[[Player]:[Player]],0),MATCH(FPL_Combined[[#Headers],[Gameweek 21]],FPL_Fixtures_Extract[#Headers],0)),LEN(INDEX(FPL_Fixtures_Extract[],MATCH($A522,FPL_Fixtures_Extract[[Player]:[Player]],0),MATCH(FPL_Combined[[#Headers],[Gameweek 21]],FPL_Fixtures_Extract[#Headers],0)))-4),Team_Key[[Full Name]:[Full Name]],0))&amp;RIGHT(INDEX(FPL_Fixtures_Extract[],MATCH($A522,FPL_Fixtures_Extract[[Player]:[Player]],0),MATCH(FPL_Combined[[#Headers],[Gameweek 21]],FPL_Fixtures_Extract[#Headers],0)),3))</f>
        <v>ARS(H) 3-3</v>
      </c>
      <c r="W522" t="str">
        <f ca="1">IF(RIGHT(FPL_Combined[[#Headers],[Gameweek 22]],2)&lt;$B$622,INDEX(FPL_Results_Extract[Gameweek 22],MATCH($A522,FPL_Results_Extract[[Player]:[Player]],0)),INDEX(Team_Key[[Abbreviation]:[Abbreviation]],MATCH(LEFT(INDEX(FPL_Fixtures_Extract[],MATCH($A522,FPL_Fixtures_Extract[[Player]:[Player]],0),MATCH(FPL_Combined[[#Headers],[Gameweek 22]],FPL_Fixtures_Extract[#Headers],0)),LEN(INDEX(FPL_Fixtures_Extract[],MATCH($A522,FPL_Fixtures_Extract[[Player]:[Player]],0),MATCH(FPL_Combined[[#Headers],[Gameweek 22]],FPL_Fixtures_Extract[#Headers],0)))-4),Team_Key[[Full Name]:[Full Name]],0))&amp;RIGHT(INDEX(FPL_Fixtures_Extract[],MATCH($A522,FPL_Fixtures_Extract[[Player]:[Player]],0),MATCH(FPL_Combined[[#Headers],[Gameweek 22]],FPL_Fixtures_Extract[#Headers],0)),3))</f>
        <v>MUN(H) 0-1</v>
      </c>
      <c r="X522" t="str">
        <f ca="1">IF(RIGHT(FPL_Combined[[#Headers],[Gameweek 23]],2)&lt;$B$622,INDEX(FPL_Results_Extract[Gameweek 23],MATCH($A522,FPL_Results_Extract[[Player]:[Player]],0)),INDEX(Team_Key[[Abbreviation]:[Abbreviation]],MATCH(LEFT(INDEX(FPL_Fixtures_Extract[],MATCH($A522,FPL_Fixtures_Extract[[Player]:[Player]],0),MATCH(FPL_Combined[[#Headers],[Gameweek 23]],FPL_Fixtures_Extract[#Headers],0)),LEN(INDEX(FPL_Fixtures_Extract[],MATCH($A522,FPL_Fixtures_Extract[[Player]:[Player]],0),MATCH(FPL_Combined[[#Headers],[Gameweek 23]],FPL_Fixtures_Extract[#Headers],0)))-4),Team_Key[[Full Name]:[Full Name]],0))&amp;RIGHT(INDEX(FPL_Fixtures_Extract[],MATCH($A522,FPL_Fixtures_Extract[[Player]:[Player]],0),MATCH(FPL_Combined[[#Headers],[Gameweek 23]],FPL_Fixtures_Extract[#Headers],0)),3))</f>
        <v>NOR(A) 5-4</v>
      </c>
      <c r="Y522" t="str">
        <f ca="1">IF(RIGHT(FPL_Combined[[#Headers],[Gameweek 24]],2)&lt;$B$622,INDEX(FPL_Results_Extract[Team],MATCH($A522,FPL_Results_Extract[[Player]:[Player]],0)),INDEX(Team_Key[[Abbreviation]:[Abbreviation]],MATCH(LEFT(INDEX(FPL_Fixtures_Extract[],MATCH($A522,FPL_Fixtures_Extract[[Player]:[Player]],0),MATCH(FPL_Combined[[#Headers],[Gameweek 24]],FPL_Fixtures_Extract[#Headers],0)),LEN(INDEX(FPL_Fixtures_Extract[],MATCH($A522,FPL_Fixtures_Extract[[Player]:[Player]],0),MATCH(FPL_Combined[[#Headers],[Gameweek 24]],FPL_Fixtures_Extract[#Headers],0)))-4),Team_Key[[Full Name]:[Full Name]],0))&amp;RIGHT(INDEX(FPL_Fixtures_Extract[],MATCH($A522,FPL_Fixtures_Extract[[Player]:[Player]],0),MATCH(FPL_Combined[[#Headers],[Gameweek 24]],FPL_Fixtures_Extract[#Headers],0)),3))</f>
        <v>LIV</v>
      </c>
      <c r="Z522" t="str">
        <f ca="1">IF(RIGHT(FPL_Combined[[#Headers],[Gameweek 25]],2)&lt;$B$622,INDEX(FPL_Results_Extract[Player],MATCH($A522,FPL_Results_Extract[[Player]:[Player]],0)),INDEX(Team_Key[[Abbreviation]:[Abbreviation]],MATCH(LEFT(INDEX(FPL_Fixtures_Extract[],MATCH($A522,FPL_Fixtures_Extract[[Player]:[Player]],0),MATCH(FPL_Combined[[#Headers],[Gameweek 25]],FPL_Fixtures_Extract[#Headers],0)),LEN(INDEX(FPL_Fixtures_Extract[],MATCH($A522,FPL_Fixtures_Extract[[Player]:[Player]],0),MATCH(FPL_Combined[[#Headers],[Gameweek 25]],FPL_Fixtures_Extract[#Headers],0)))-4),Team_Key[[Full Name]:[Full Name]],0))&amp;RIGHT(INDEX(FPL_Fixtures_Extract[],MATCH($A522,FPL_Fixtures_Extract[[Player]:[Player]],0),MATCH(FPL_Combined[[#Headers],[Gameweek 25]],FPL_Fixtures_Extract[#Headers],0)),3))</f>
        <v>Sinclair</v>
      </c>
      <c r="AA522" t="str">
        <f ca="1">IF(RIGHT(FPL_Combined[[#Headers],[Gameweek 26]],2)&lt;$B$622,INDEX(FPL_Results_Extract[Gameweek 01],MATCH($A522,FPL_Results_Extract[[Player]:[Player]],0)),INDEX(Team_Key[[Abbreviation]:[Abbreviation]],MATCH(LEFT(INDEX(FPL_Fixtures_Extract[],MATCH($A522,FPL_Fixtures_Extract[[Player]:[Player]],0),MATCH(FPL_Combined[[#Headers],[Gameweek 26]],FPL_Fixtures_Extract[#Headers],0)),LEN(INDEX(FPL_Fixtures_Extract[],MATCH($A522,FPL_Fixtures_Extract[[Player]:[Player]],0),MATCH(FPL_Combined[[#Headers],[Gameweek 26]],FPL_Fixtures_Extract[#Headers],0)))-4),Team_Key[[Full Name]:[Full Name]],0))&amp;RIGHT(INDEX(FPL_Fixtures_Extract[],MATCH($A522,FPL_Fixtures_Extract[[Player]:[Player]],0),MATCH(FPL_Combined[[#Headers],[Gameweek 26]],FPL_Fixtures_Extract[#Headers],0)),3))</f>
        <v>N/A</v>
      </c>
      <c r="AB522" t="str">
        <f ca="1">IF(RIGHT(FPL_Combined[[#Headers],[Gameweek 27]],2)&lt;$B$622,INDEX(FPL_Results_Extract[Gameweek 02],MATCH($A522,FPL_Results_Extract[[Player]:[Player]],0)),INDEX(Team_Key[[Abbreviation]:[Abbreviation]],MATCH(LEFT(INDEX(FPL_Fixtures_Extract[],MATCH($A522,FPL_Fixtures_Extract[[Player]:[Player]],0),MATCH(FPL_Combined[[#Headers],[Gameweek 27]],FPL_Fixtures_Extract[#Headers],0)),LEN(INDEX(FPL_Fixtures_Extract[],MATCH($A522,FPL_Fixtures_Extract[[Player]:[Player]],0),MATCH(FPL_Combined[[#Headers],[Gameweek 27]],FPL_Fixtures_Extract[#Headers],0)))-4),Team_Key[[Full Name]:[Full Name]],0))&amp;RIGHT(INDEX(FPL_Fixtures_Extract[],MATCH($A522,FPL_Fixtures_Extract[[Player]:[Player]],0),MATCH(FPL_Combined[[#Headers],[Gameweek 27]],FPL_Fixtures_Extract[#Headers],0)),3))</f>
        <v>N/A</v>
      </c>
      <c r="AC522" t="str">
        <f ca="1">IF(RIGHT(FPL_Combined[[#Headers],[Gameweek 28]],2)&lt;$B$622,INDEX(FPL_Results_Extract[Gameweek 03],MATCH($A522,FPL_Results_Extract[[Player]:[Player]],0)),INDEX(Team_Key[[Abbreviation]:[Abbreviation]],MATCH(LEFT(INDEX(FPL_Fixtures_Extract[],MATCH($A522,FPL_Fixtures_Extract[[Player]:[Player]],0),MATCH(FPL_Combined[[#Headers],[Gameweek 28]],FPL_Fixtures_Extract[#Headers],0)),LEN(INDEX(FPL_Fixtures_Extract[],MATCH($A522,FPL_Fixtures_Extract[[Player]:[Player]],0),MATCH(FPL_Combined[[#Headers],[Gameweek 28]],FPL_Fixtures_Extract[#Headers],0)))-4),Team_Key[[Full Name]:[Full Name]],0))&amp;RIGHT(INDEX(FPL_Fixtures_Extract[],MATCH($A522,FPL_Fixtures_Extract[[Player]:[Player]],0),MATCH(FPL_Combined[[#Headers],[Gameweek 28]],FPL_Fixtures_Extract[#Headers],0)),3))</f>
        <v>N/A</v>
      </c>
      <c r="AD522" t="str">
        <f ca="1">IF(RIGHT(FPL_Combined[[#Headers],[Gameweek 29]],2)&lt;$B$622,INDEX(FPL_Results_Extract[Gameweek 04],MATCH($A522,FPL_Results_Extract[[Player]:[Player]],0)),INDEX(Team_Key[[Abbreviation]:[Abbreviation]],MATCH(LEFT(INDEX(FPL_Fixtures_Extract[],MATCH($A522,FPL_Fixtures_Extract[[Player]:[Player]],0),MATCH(FPL_Combined[[#Headers],[Gameweek 29]],FPL_Fixtures_Extract[#Headers],0)),LEN(INDEX(FPL_Fixtures_Extract[],MATCH($A522,FPL_Fixtures_Extract[[Player]:[Player]],0),MATCH(FPL_Combined[[#Headers],[Gameweek 29]],FPL_Fixtures_Extract[#Headers],0)))-4),Team_Key[[Full Name]:[Full Name]],0))&amp;RIGHT(INDEX(FPL_Fixtures_Extract[],MATCH($A522,FPL_Fixtures_Extract[[Player]:[Player]],0),MATCH(FPL_Combined[[#Headers],[Gameweek 29]],FPL_Fixtures_Extract[#Headers],0)),3))</f>
        <v>CRY(A)</v>
      </c>
      <c r="AE522" t="e">
        <f ca="1">IF(RIGHT(FPL_Combined[[#Headers],[Gameweek 30]],2)&lt;$B$622,INDEX(FPL_Results_Extract[Gameweek 05],MATCH($A522,FPL_Results_Extract[[Player]:[Player]],0)),INDEX(Team_Key[[Abbreviation]:[Abbreviation]],MATCH(LEFT(INDEX(FPL_Fixtures_Extract[],MATCH($A522,FPL_Fixtures_Extract[[Player]:[Player]],0),MATCH(FPL_Combined[[#Headers],[Gameweek 30]],FPL_Fixtures_Extract[#Headers],0)),LEN(INDEX(FPL_Fixtures_Extract[],MATCH($A522,FPL_Fixtures_Extract[[Player]:[Player]],0),MATCH(FPL_Combined[[#Headers],[Gameweek 30]],FPL_Fixtures_Extract[#Headers],0)))-4),Team_Key[[Full Name]:[Full Name]],0))&amp;RIGHT(INDEX(FPL_Fixtures_Extract[],MATCH($A522,FPL_Fixtures_Extract[[Player]:[Player]],0),MATCH(FPL_Combined[[#Headers],[Gameweek 30]],FPL_Fixtures_Extract[#Headers],0)),3))</f>
        <v>#VALUE!</v>
      </c>
      <c r="AF522" t="str">
        <f ca="1">IF(RIGHT(FPL_Combined[[#Headers],[Gameweek 31]],2)&lt;$B$622,INDEX(FPL_Results_Extract[Gameweek 06],MATCH($A522,FPL_Results_Extract[[Player]:[Player]],0)),INDEX(Team_Key[[Abbreviation]:[Abbreviation]],MATCH(LEFT(INDEX(FPL_Fixtures_Extract[],MATCH($A522,FPL_Fixtures_Extract[[Player]:[Player]],0),MATCH(FPL_Combined[[#Headers],[Gameweek 31]],FPL_Fixtures_Extract[#Headers],0)),LEN(INDEX(FPL_Fixtures_Extract[],MATCH($A522,FPL_Fixtures_Extract[[Player]:[Player]],0),MATCH(FPL_Combined[[#Headers],[Gameweek 31]],FPL_Fixtures_Extract[#Headers],0)))-4),Team_Key[[Full Name]:[Full Name]],0))&amp;RIGHT(INDEX(FPL_Fixtures_Extract[],MATCH($A522,FPL_Fixtures_Extract[[Player]:[Player]],0),MATCH(FPL_Combined[[#Headers],[Gameweek 31]],FPL_Fixtures_Extract[#Headers],0)),3))</f>
        <v>SOU(A)</v>
      </c>
      <c r="AG522" t="str">
        <f ca="1">IF(RIGHT(FPL_Combined[[#Headers],[Gameweek 32]],2)&lt;$B$622,INDEX(FPL_Results_Extract[Gameweek 07],MATCH($A522,FPL_Results_Extract[[Player]:[Player]],0)),INDEX(Team_Key[[Abbreviation]:[Abbreviation]],MATCH(LEFT(INDEX(FPL_Fixtures_Extract[],MATCH($A522,FPL_Fixtures_Extract[[Player]:[Player]],0),MATCH(FPL_Combined[[#Headers],[Gameweek 32]],FPL_Fixtures_Extract[#Headers],0)),LEN(INDEX(FPL_Fixtures_Extract[],MATCH($A522,FPL_Fixtures_Extract[[Player]:[Player]],0),MATCH(FPL_Combined[[#Headers],[Gameweek 32]],FPL_Fixtures_Extract[#Headers],0)))-4),Team_Key[[Full Name]:[Full Name]],0))&amp;RIGHT(INDEX(FPL_Fixtures_Extract[],MATCH($A522,FPL_Fixtures_Extract[[Player]:[Player]],0),MATCH(FPL_Combined[[#Headers],[Gameweek 32]],FPL_Fixtures_Extract[#Headers],0)),3))</f>
        <v>TOT(H)</v>
      </c>
      <c r="AH522" t="str">
        <f ca="1">IF(RIGHT(FPL_Combined[[#Headers],[Gameweek 33]],2)&lt;$B$622,INDEX(FPL_Results_Extract[Gameweek 08],MATCH($A522,FPL_Results_Extract[[Player]:[Player]],0)),INDEX(Team_Key[[Abbreviation]:[Abbreviation]],MATCH(LEFT(INDEX(FPL_Fixtures_Extract[],MATCH($A522,FPL_Fixtures_Extract[[Player]:[Player]],0),MATCH(FPL_Combined[[#Headers],[Gameweek 33]],FPL_Fixtures_Extract[#Headers],0)),LEN(INDEX(FPL_Fixtures_Extract[],MATCH($A522,FPL_Fixtures_Extract[[Player]:[Player]],0),MATCH(FPL_Combined[[#Headers],[Gameweek 33]],FPL_Fixtures_Extract[#Headers],0)))-4),Team_Key[[Full Name]:[Full Name]],0))&amp;RIGHT(INDEX(FPL_Fixtures_Extract[],MATCH($A522,FPL_Fixtures_Extract[[Player]:[Player]],0),MATCH(FPL_Combined[[#Headers],[Gameweek 33]],FPL_Fixtures_Extract[#Headers],0)),3))</f>
        <v>STK(H)</v>
      </c>
      <c r="AI522" t="str">
        <f ca="1">IF(RIGHT(FPL_Combined[[#Headers],[Gameweek 34]],2)&lt;$B$622,INDEX(FPL_Results_Extract[Gameweek 09],MATCH($A522,FPL_Results_Extract[[Player]:[Player]],0)),INDEX(Team_Key[[Abbreviation]:[Abbreviation]],MATCH(LEFT(INDEX(FPL_Fixtures_Extract[],MATCH($A522,FPL_Fixtures_Extract[[Player]:[Player]],0),MATCH(FPL_Combined[[#Headers],[Gameweek 34]],FPL_Fixtures_Extract[#Headers],0)),LEN(INDEX(FPL_Fixtures_Extract[],MATCH($A522,FPL_Fixtures_Extract[[Player]:[Player]],0),MATCH(FPL_Combined[[#Headers],[Gameweek 34]],FPL_Fixtures_Extract[#Headers],0)))-4),Team_Key[[Full Name]:[Full Name]],0))&amp;RIGHT(INDEX(FPL_Fixtures_Extract[],MATCH($A522,FPL_Fixtures_Extract[[Player]:[Player]],0),MATCH(FPL_Combined[[#Headers],[Gameweek 34]],FPL_Fixtures_Extract[#Headers],0)),3))</f>
        <v>BOU(A)</v>
      </c>
      <c r="AJ522" t="str">
        <f ca="1">IF(RIGHT(FPL_Combined[[#Headers],[Gameweek 35]],2)&lt;$B$622,INDEX(FPL_Results_Extract[Gameweek 10],MATCH($A522,FPL_Results_Extract[[Player]:[Player]],0)),INDEX(Team_Key[[Abbreviation]:[Abbreviation]],MATCH(LEFT(INDEX(FPL_Fixtures_Extract[],MATCH($A522,FPL_Fixtures_Extract[[Player]:[Player]],0),MATCH(FPL_Combined[[#Headers],[Gameweek 35]],FPL_Fixtures_Extract[#Headers],0)),LEN(INDEX(FPL_Fixtures_Extract[],MATCH($A522,FPL_Fixtures_Extract[[Player]:[Player]],0),MATCH(FPL_Combined[[#Headers],[Gameweek 35]],FPL_Fixtures_Extract[#Headers],0)))-4),Team_Key[[Full Name]:[Full Name]],0))&amp;RIGHT(INDEX(FPL_Fixtures_Extract[],MATCH($A522,FPL_Fixtures_Extract[[Player]:[Player]],0),MATCH(FPL_Combined[[#Headers],[Gameweek 35]],FPL_Fixtures_Extract[#Headers],0)),3))</f>
        <v>NEW(H)</v>
      </c>
      <c r="AK522" t="str">
        <f ca="1">IF(RIGHT(FPL_Combined[[#Headers],[Gameweek 36]],2)&lt;$B$622,INDEX(FPL_Results_Extract[Gameweek 11],MATCH($A522,FPL_Results_Extract[[Player]:[Player]],0)),INDEX(Team_Key[[Abbreviation]:[Abbreviation]],MATCH(LEFT(INDEX(FPL_Fixtures_Extract[],MATCH($A522,FPL_Fixtures_Extract[[Player]:[Player]],0),MATCH(FPL_Combined[[#Headers],[Gameweek 36]],FPL_Fixtures_Extract[#Headers],0)),LEN(INDEX(FPL_Fixtures_Extract[],MATCH($A522,FPL_Fixtures_Extract[[Player]:[Player]],0),MATCH(FPL_Combined[[#Headers],[Gameweek 36]],FPL_Fixtures_Extract[#Headers],0)))-4),Team_Key[[Full Name]:[Full Name]],0))&amp;RIGHT(INDEX(FPL_Fixtures_Extract[],MATCH($A522,FPL_Fixtures_Extract[[Player]:[Player]],0),MATCH(FPL_Combined[[#Headers],[Gameweek 36]],FPL_Fixtures_Extract[#Headers],0)),3))</f>
        <v>SWA(A)</v>
      </c>
      <c r="AL522" t="str">
        <f ca="1">IF(RIGHT(FPL_Combined[[#Headers],[Gameweek 37]],2)&lt;$B$622,INDEX(FPL_Results_Extract[Gameweek 12],MATCH($A522,FPL_Results_Extract[[Player]:[Player]],0)),INDEX(Team_Key[[Abbreviation]:[Abbreviation]],MATCH(LEFT(INDEX(FPL_Fixtures_Extract[],MATCH($A522,FPL_Fixtures_Extract[[Player]:[Player]],0),MATCH(FPL_Combined[[#Headers],[Gameweek 37]],FPL_Fixtures_Extract[#Headers],0)),LEN(INDEX(FPL_Fixtures_Extract[],MATCH($A522,FPL_Fixtures_Extract[[Player]:[Player]],0),MATCH(FPL_Combined[[#Headers],[Gameweek 37]],FPL_Fixtures_Extract[#Headers],0)))-4),Team_Key[[Full Name]:[Full Name]],0))&amp;RIGHT(INDEX(FPL_Fixtures_Extract[],MATCH($A522,FPL_Fixtures_Extract[[Player]:[Player]],0),MATCH(FPL_Combined[[#Headers],[Gameweek 37]],FPL_Fixtures_Extract[#Headers],0)),3))</f>
        <v>WAT(H)</v>
      </c>
      <c r="AM522" t="str">
        <f ca="1">IF(RIGHT(FPL_Combined[[#Headers],[Gameweek 38]],2)&lt;$B$622,INDEX(FPL_Results_Extract[Gameweek 13],MATCH($A522,FPL_Results_Extract[[Player]:[Player]],0)),INDEX(Team_Key[[Abbreviation]:[Abbreviation]],MATCH(LEFT(INDEX(FPL_Fixtures_Extract[],MATCH($A522,FPL_Fixtures_Extract[[Player]:[Player]],0),MATCH(FPL_Combined[[#Headers],[Gameweek 38]],FPL_Fixtures_Extract[#Headers],0)),LEN(INDEX(FPL_Fixtures_Extract[],MATCH($A522,FPL_Fixtures_Extract[[Player]:[Player]],0),MATCH(FPL_Combined[[#Headers],[Gameweek 38]],FPL_Fixtures_Extract[#Headers],0)))-4),Team_Key[[Full Name]:[Full Name]],0))&amp;RIGHT(INDEX(FPL_Fixtures_Extract[],MATCH($A522,FPL_Fixtures_Extract[[Player]:[Player]],0),MATCH(FPL_Combined[[#Headers],[Gameweek 38]],FPL_Fixtures_Extract[#Headers],0)),3))</f>
        <v>WBA(A)</v>
      </c>
    </row>
    <row r="523" spans="1:39" x14ac:dyDescent="0.45">
      <c r="A523" t="s">
        <v>457</v>
      </c>
      <c r="B523" t="str">
        <f ca="1">IF(RIGHT(FPL_Combined[[#Headers],[Gameweek 01]],2)&lt;$B$622,INDEX(FPL_Results_Extract[Gameweek 01],MATCH($A523,FPL_Results_Extract[[Player]:[Player]],0)),INDEX(Team_Key[[Abbreviation]:[Abbreviation]],MATCH(LEFT(INDEX(FPL_Fixtures_Extract[],MATCH($A523,FPL_Fixtures_Extract[[Player]:[Player]],0),MATCH(FPL_Combined[[#Headers],[Gameweek 01]],FPL_Fixtures_Extract[#Headers],0)),LEN(INDEX(FPL_Fixtures_Extract[],MATCH($A523,FPL_Fixtures_Extract[[Player]:[Player]],0),MATCH(FPL_Combined[[#Headers],[Gameweek 01]],FPL_Fixtures_Extract[#Headers],0)))-4),Team_Key[[Full Name]:[Full Name]],0))&amp;RIGHT(INDEX(FPL_Fixtures_Extract[],MATCH($A523,FPL_Fixtures_Extract[[Player]:[Player]],0),MATCH(FPL_Combined[[#Headers],[Gameweek 01]],FPL_Fixtures_Extract[#Headers],0)),3))</f>
        <v>SOU(H) 2-2</v>
      </c>
      <c r="C523" t="str">
        <f ca="1">IF(RIGHT(FPL_Combined[[#Headers],[Gameweek 02]],2)&lt;$B$622,INDEX(FPL_Results_Extract[Gameweek 02],MATCH($A523,FPL_Results_Extract[[Player]:[Player]],0)),INDEX(Team_Key[[Abbreviation]:[Abbreviation]],MATCH(LEFT(INDEX(FPL_Fixtures_Extract[],MATCH($A523,FPL_Fixtures_Extract[[Player]:[Player]],0),MATCH(FPL_Combined[[#Headers],[Gameweek 02]],FPL_Fixtures_Extract[#Headers],0)),LEN(INDEX(FPL_Fixtures_Extract[],MATCH($A523,FPL_Fixtures_Extract[[Player]:[Player]],0),MATCH(FPL_Combined[[#Headers],[Gameweek 02]],FPL_Fixtures_Extract[#Headers],0)))-4),Team_Key[[Full Name]:[Full Name]],0))&amp;RIGHT(INDEX(FPL_Fixtures_Extract[],MATCH($A523,FPL_Fixtures_Extract[[Player]:[Player]],0),MATCH(FPL_Combined[[#Headers],[Gameweek 02]],FPL_Fixtures_Extract[#Headers],0)),3))</f>
        <v>SWA(A) 0-2</v>
      </c>
      <c r="D523" t="str">
        <f ca="1">IF(RIGHT(FPL_Combined[[#Headers],[Gameweek 03]],2)&lt;$B$622,INDEX(FPL_Results_Extract[Gameweek 03],MATCH($A523,FPL_Results_Extract[[Player]:[Player]],0)),INDEX(Team_Key[[Abbreviation]:[Abbreviation]],MATCH(LEFT(INDEX(FPL_Fixtures_Extract[],MATCH($A523,FPL_Fixtures_Extract[[Player]:[Player]],0),MATCH(FPL_Combined[[#Headers],[Gameweek 03]],FPL_Fixtures_Extract[#Headers],0)),LEN(INDEX(FPL_Fixtures_Extract[],MATCH($A523,FPL_Fixtures_Extract[[Player]:[Player]],0),MATCH(FPL_Combined[[#Headers],[Gameweek 03]],FPL_Fixtures_Extract[#Headers],0)))-4),Team_Key[[Full Name]:[Full Name]],0))&amp;RIGHT(INDEX(FPL_Fixtures_Extract[],MATCH($A523,FPL_Fixtures_Extract[[Player]:[Player]],0),MATCH(FPL_Combined[[#Headers],[Gameweek 03]],FPL_Fixtures_Extract[#Headers],0)),3))</f>
        <v>MUN(A) 0-0</v>
      </c>
      <c r="E523" t="str">
        <f ca="1">IF(RIGHT(FPL_Combined[[#Headers],[Gameweek 04]],2)&lt;$B$622,INDEX(FPL_Results_Extract[Gameweek 04],MATCH($A523,FPL_Results_Extract[[Player]:[Player]],0)),INDEX(Team_Key[[Abbreviation]:[Abbreviation]],MATCH(LEFT(INDEX(FPL_Fixtures_Extract[],MATCH($A523,FPL_Fixtures_Extract[[Player]:[Player]],0),MATCH(FPL_Combined[[#Headers],[Gameweek 04]],FPL_Fixtures_Extract[#Headers],0)),LEN(INDEX(FPL_Fixtures_Extract[],MATCH($A523,FPL_Fixtures_Extract[[Player]:[Player]],0),MATCH(FPL_Combined[[#Headers],[Gameweek 04]],FPL_Fixtures_Extract[#Headers],0)))-4),Team_Key[[Full Name]:[Full Name]],0))&amp;RIGHT(INDEX(FPL_Fixtures_Extract[],MATCH($A523,FPL_Fixtures_Extract[[Player]:[Player]],0),MATCH(FPL_Combined[[#Headers],[Gameweek 04]],FPL_Fixtures_Extract[#Headers],0)),3))</f>
        <v>ARS(H) 0-1</v>
      </c>
      <c r="F523" t="str">
        <f ca="1">IF(RIGHT(FPL_Combined[[#Headers],[Gameweek 05]],2)&lt;$B$622,INDEX(FPL_Results_Extract[Gameweek 05],MATCH($A523,FPL_Results_Extract[[Player]:[Player]],0)),INDEX(Team_Key[[Abbreviation]:[Abbreviation]],MATCH(LEFT(INDEX(FPL_Fixtures_Extract[],MATCH($A523,FPL_Fixtures_Extract[[Player]:[Player]],0),MATCH(FPL_Combined[[#Headers],[Gameweek 05]],FPL_Fixtures_Extract[#Headers],0)),LEN(INDEX(FPL_Fixtures_Extract[],MATCH($A523,FPL_Fixtures_Extract[[Player]:[Player]],0),MATCH(FPL_Combined[[#Headers],[Gameweek 05]],FPL_Fixtures_Extract[#Headers],0)))-4),Team_Key[[Full Name]:[Full Name]],0))&amp;RIGHT(INDEX(FPL_Fixtures_Extract[],MATCH($A523,FPL_Fixtures_Extract[[Player]:[Player]],0),MATCH(FPL_Combined[[#Headers],[Gameweek 05]],FPL_Fixtures_Extract[#Headers],0)),3))</f>
        <v>WHU(A) 0-2</v>
      </c>
      <c r="G523" t="str">
        <f ca="1">IF(RIGHT(FPL_Combined[[#Headers],[Gameweek 06]],2)&lt;$B$622,INDEX(FPL_Results_Extract[Gameweek 06],MATCH($A523,FPL_Results_Extract[[Player]:[Player]],0)),INDEX(Team_Key[[Abbreviation]:[Abbreviation]],MATCH(LEFT(INDEX(FPL_Fixtures_Extract[],MATCH($A523,FPL_Fixtures_Extract[[Player]:[Player]],0),MATCH(FPL_Combined[[#Headers],[Gameweek 06]],FPL_Fixtures_Extract[#Headers],0)),LEN(INDEX(FPL_Fixtures_Extract[],MATCH($A523,FPL_Fixtures_Extract[[Player]:[Player]],0),MATCH(FPL_Combined[[#Headers],[Gameweek 06]],FPL_Fixtures_Extract[#Headers],0)))-4),Team_Key[[Full Name]:[Full Name]],0))&amp;RIGHT(INDEX(FPL_Fixtures_Extract[],MATCH($A523,FPL_Fixtures_Extract[[Player]:[Player]],0),MATCH(FPL_Combined[[#Headers],[Gameweek 06]],FPL_Fixtures_Extract[#Headers],0)),3))</f>
        <v>WAT(H) 1-2</v>
      </c>
      <c r="H523" t="str">
        <f ca="1">IF(RIGHT(FPL_Combined[[#Headers],[Gameweek 07]],2)&lt;$B$622,INDEX(FPL_Results_Extract[Gameweek 07],MATCH($A523,FPL_Results_Extract[[Player]:[Player]],0)),INDEX(Team_Key[[Abbreviation]:[Abbreviation]],MATCH(LEFT(INDEX(FPL_Fixtures_Extract[],MATCH($A523,FPL_Fixtures_Extract[[Player]:[Player]],0),MATCH(FPL_Combined[[#Headers],[Gameweek 07]],FPL_Fixtures_Extract[#Headers],0)),LEN(INDEX(FPL_Fixtures_Extract[],MATCH($A523,FPL_Fixtures_Extract[[Player]:[Player]],0),MATCH(FPL_Combined[[#Headers],[Gameweek 07]],FPL_Fixtures_Extract[#Headers],0)))-4),Team_Key[[Full Name]:[Full Name]],0))&amp;RIGHT(INDEX(FPL_Fixtures_Extract[],MATCH($A523,FPL_Fixtures_Extract[[Player]:[Player]],0),MATCH(FPL_Combined[[#Headers],[Gameweek 07]],FPL_Fixtures_Extract[#Headers],0)),3))</f>
        <v>CHE(H) 2-2</v>
      </c>
      <c r="I523" t="str">
        <f ca="1">IF(RIGHT(FPL_Combined[[#Headers],[Gameweek 08]],2)&lt;$B$622,INDEX(FPL_Results_Extract[Gameweek 08],MATCH($A523,FPL_Results_Extract[[Player]:[Player]],0)),INDEX(Team_Key[[Abbreviation]:[Abbreviation]],MATCH(LEFT(INDEX(FPL_Fixtures_Extract[],MATCH($A523,FPL_Fixtures_Extract[[Player]:[Player]],0),MATCH(FPL_Combined[[#Headers],[Gameweek 08]],FPL_Fixtures_Extract[#Headers],0)),LEN(INDEX(FPL_Fixtures_Extract[],MATCH($A523,FPL_Fixtures_Extract[[Player]:[Player]],0),MATCH(FPL_Combined[[#Headers],[Gameweek 08]],FPL_Fixtures_Extract[#Headers],0)))-4),Team_Key[[Full Name]:[Full Name]],0))&amp;RIGHT(INDEX(FPL_Fixtures_Extract[],MATCH($A523,FPL_Fixtures_Extract[[Player]:[Player]],0),MATCH(FPL_Combined[[#Headers],[Gameweek 08]],FPL_Fixtures_Extract[#Headers],0)),3))</f>
        <v>MCI(A) 1-6</v>
      </c>
      <c r="J523" t="str">
        <f ca="1">IF(RIGHT(FPL_Combined[[#Headers],[Gameweek 09]],2)&lt;$B$622,INDEX(FPL_Results_Extract[Gameweek 09],MATCH($A523,FPL_Results_Extract[[Player]:[Player]],0)),INDEX(Team_Key[[Abbreviation]:[Abbreviation]],MATCH(LEFT(INDEX(FPL_Fixtures_Extract[],MATCH($A523,FPL_Fixtures_Extract[[Player]:[Player]],0),MATCH(FPL_Combined[[#Headers],[Gameweek 09]],FPL_Fixtures_Extract[#Headers],0)),LEN(INDEX(FPL_Fixtures_Extract[],MATCH($A523,FPL_Fixtures_Extract[[Player]:[Player]],0),MATCH(FPL_Combined[[#Headers],[Gameweek 09]],FPL_Fixtures_Extract[#Headers],0)))-4),Team_Key[[Full Name]:[Full Name]],0))&amp;RIGHT(INDEX(FPL_Fixtures_Extract[],MATCH($A523,FPL_Fixtures_Extract[[Player]:[Player]],0),MATCH(FPL_Combined[[#Headers],[Gameweek 09]],FPL_Fixtures_Extract[#Headers],0)),3))</f>
        <v>NOR(H) 6-2</v>
      </c>
      <c r="K523" t="str">
        <f ca="1">IF(RIGHT(FPL_Combined[[#Headers],[Gameweek 10]],2)&lt;$B$622,INDEX(FPL_Results_Extract[Gameweek 10],MATCH($A523,FPL_Results_Extract[[Player]:[Player]],0)),INDEX(Team_Key[[Abbreviation]:[Abbreviation]],MATCH(LEFT(INDEX(FPL_Fixtures_Extract[],MATCH($A523,FPL_Fixtures_Extract[[Player]:[Player]],0),MATCH(FPL_Combined[[#Headers],[Gameweek 10]],FPL_Fixtures_Extract[#Headers],0)),LEN(INDEX(FPL_Fixtures_Extract[],MATCH($A523,FPL_Fixtures_Extract[[Player]:[Player]],0),MATCH(FPL_Combined[[#Headers],[Gameweek 10]],FPL_Fixtures_Extract[#Headers],0)))-4),Team_Key[[Full Name]:[Full Name]],0))&amp;RIGHT(INDEX(FPL_Fixtures_Extract[],MATCH($A523,FPL_Fixtures_Extract[[Player]:[Player]],0),MATCH(FPL_Combined[[#Headers],[Gameweek 10]],FPL_Fixtures_Extract[#Headers],0)),3))</f>
        <v>SUN(A) 0-3</v>
      </c>
      <c r="L523" t="str">
        <f ca="1">IF(RIGHT(FPL_Combined[[#Headers],[Gameweek 11]],2)&lt;$B$622,INDEX(FPL_Results_Extract[Gameweek 11],MATCH($A523,FPL_Results_Extract[[Player]:[Player]],0)),INDEX(Team_Key[[Abbreviation]:[Abbreviation]],MATCH(LEFT(INDEX(FPL_Fixtures_Extract[],MATCH($A523,FPL_Fixtures_Extract[[Player]:[Player]],0),MATCH(FPL_Combined[[#Headers],[Gameweek 11]],FPL_Fixtures_Extract[#Headers],0)),LEN(INDEX(FPL_Fixtures_Extract[],MATCH($A523,FPL_Fixtures_Extract[[Player]:[Player]],0),MATCH(FPL_Combined[[#Headers],[Gameweek 11]],FPL_Fixtures_Extract[#Headers],0)))-4),Team_Key[[Full Name]:[Full Name]],0))&amp;RIGHT(INDEX(FPL_Fixtures_Extract[],MATCH($A523,FPL_Fixtures_Extract[[Player]:[Player]],0),MATCH(FPL_Combined[[#Headers],[Gameweek 11]],FPL_Fixtures_Extract[#Headers],0)),3))</f>
        <v>STK(H) 0-0</v>
      </c>
      <c r="M523" t="str">
        <f ca="1">IF(RIGHT(FPL_Combined[[#Headers],[Gameweek 12]],2)&lt;$B$622,INDEX(FPL_Results_Extract[Gameweek 12],MATCH($A523,FPL_Results_Extract[[Player]:[Player]],0)),INDEX(Team_Key[[Abbreviation]:[Abbreviation]],MATCH(LEFT(INDEX(FPL_Fixtures_Extract[],MATCH($A523,FPL_Fixtures_Extract[[Player]:[Player]],0),MATCH(FPL_Combined[[#Headers],[Gameweek 12]],FPL_Fixtures_Extract[#Headers],0)),LEN(INDEX(FPL_Fixtures_Extract[],MATCH($A523,FPL_Fixtures_Extract[[Player]:[Player]],0),MATCH(FPL_Combined[[#Headers],[Gameweek 12]],FPL_Fixtures_Extract[#Headers],0)))-4),Team_Key[[Full Name]:[Full Name]],0))&amp;RIGHT(INDEX(FPL_Fixtures_Extract[],MATCH($A523,FPL_Fixtures_Extract[[Player]:[Player]],0),MATCH(FPL_Combined[[#Headers],[Gameweek 12]],FPL_Fixtures_Extract[#Headers],0)),3))</f>
        <v>BOU(A) 1-0</v>
      </c>
      <c r="N523" t="str">
        <f ca="1">IF(RIGHT(FPL_Combined[[#Headers],[Gameweek 13]],2)&lt;$B$622,INDEX(FPL_Results_Extract[Gameweek 13],MATCH($A523,FPL_Results_Extract[[Player]:[Player]],0)),INDEX(Team_Key[[Abbreviation]:[Abbreviation]],MATCH(LEFT(INDEX(FPL_Fixtures_Extract[],MATCH($A523,FPL_Fixtures_Extract[[Player]:[Player]],0),MATCH(FPL_Combined[[#Headers],[Gameweek 13]],FPL_Fixtures_Extract[#Headers],0)),LEN(INDEX(FPL_Fixtures_Extract[],MATCH($A523,FPL_Fixtures_Extract[[Player]:[Player]],0),MATCH(FPL_Combined[[#Headers],[Gameweek 13]],FPL_Fixtures_Extract[#Headers],0)))-4),Team_Key[[Full Name]:[Full Name]],0))&amp;RIGHT(INDEX(FPL_Fixtures_Extract[],MATCH($A523,FPL_Fixtures_Extract[[Player]:[Player]],0),MATCH(FPL_Combined[[#Headers],[Gameweek 13]],FPL_Fixtures_Extract[#Headers],0)),3))</f>
        <v>LEI(H) 0-3</v>
      </c>
      <c r="O523" t="str">
        <f ca="1">IF(RIGHT(FPL_Combined[[#Headers],[Gameweek 14]],2)&lt;$B$622,INDEX(FPL_Results_Extract[Gameweek 14],MATCH($A523,FPL_Results_Extract[[Player]:[Player]],0)),INDEX(Team_Key[[Abbreviation]:[Abbreviation]],MATCH(LEFT(INDEX(FPL_Fixtures_Extract[],MATCH($A523,FPL_Fixtures_Extract[[Player]:[Player]],0),MATCH(FPL_Combined[[#Headers],[Gameweek 14]],FPL_Fixtures_Extract[#Headers],0)),LEN(INDEX(FPL_Fixtures_Extract[],MATCH($A523,FPL_Fixtures_Extract[[Player]:[Player]],0),MATCH(FPL_Combined[[#Headers],[Gameweek 14]],FPL_Fixtures_Extract[#Headers],0)))-4),Team_Key[[Full Name]:[Full Name]],0))&amp;RIGHT(INDEX(FPL_Fixtures_Extract[],MATCH($A523,FPL_Fixtures_Extract[[Player]:[Player]],0),MATCH(FPL_Combined[[#Headers],[Gameweek 14]],FPL_Fixtures_Extract[#Headers],0)),3))</f>
        <v>CRY(A) 1-5</v>
      </c>
      <c r="P523" t="str">
        <f ca="1">IF(RIGHT(FPL_Combined[[#Headers],[Gameweek 15]],2)&lt;$B$622,INDEX(FPL_Results_Extract[Gameweek 15],MATCH($A523,FPL_Results_Extract[[Player]:[Player]],0)),INDEX(Team_Key[[Abbreviation]:[Abbreviation]],MATCH(LEFT(INDEX(FPL_Fixtures_Extract[],MATCH($A523,FPL_Fixtures_Extract[[Player]:[Player]],0),MATCH(FPL_Combined[[#Headers],[Gameweek 15]],FPL_Fixtures_Extract[#Headers],0)),LEN(INDEX(FPL_Fixtures_Extract[],MATCH($A523,FPL_Fixtures_Extract[[Player]:[Player]],0),MATCH(FPL_Combined[[#Headers],[Gameweek 15]],FPL_Fixtures_Extract[#Headers],0)))-4),Team_Key[[Full Name]:[Full Name]],0))&amp;RIGHT(INDEX(FPL_Fixtures_Extract[],MATCH($A523,FPL_Fixtures_Extract[[Player]:[Player]],0),MATCH(FPL_Combined[[#Headers],[Gameweek 15]],FPL_Fixtures_Extract[#Headers],0)),3))</f>
        <v>LIV(H) 2-0</v>
      </c>
      <c r="Q523" t="str">
        <f ca="1">IF(RIGHT(FPL_Combined[[#Headers],[Gameweek 16]],2)&lt;$B$622,INDEX(FPL_Results_Extract[Gameweek 16],MATCH($A523,FPL_Results_Extract[[Player]:[Player]],0)),INDEX(Team_Key[[Abbreviation]:[Abbreviation]],MATCH(LEFT(INDEX(FPL_Fixtures_Extract[],MATCH($A523,FPL_Fixtures_Extract[[Player]:[Player]],0),MATCH(FPL_Combined[[#Headers],[Gameweek 16]],FPL_Fixtures_Extract[#Headers],0)),LEN(INDEX(FPL_Fixtures_Extract[],MATCH($A523,FPL_Fixtures_Extract[[Player]:[Player]],0),MATCH(FPL_Combined[[#Headers],[Gameweek 16]],FPL_Fixtures_Extract[#Headers],0)))-4),Team_Key[[Full Name]:[Full Name]],0))&amp;RIGHT(INDEX(FPL_Fixtures_Extract[],MATCH($A523,FPL_Fixtures_Extract[[Player]:[Player]],0),MATCH(FPL_Combined[[#Headers],[Gameweek 16]],FPL_Fixtures_Extract[#Headers],0)),3))</f>
        <v>TOT(A) 2-1</v>
      </c>
      <c r="R523" t="str">
        <f ca="1">IF(RIGHT(FPL_Combined[[#Headers],[Gameweek 17]],2)&lt;$B$622,INDEX(FPL_Results_Extract[Gameweek 17],MATCH($A523,FPL_Results_Extract[[Player]:[Player]],0)),INDEX(Team_Key[[Abbreviation]:[Abbreviation]],MATCH(LEFT(INDEX(FPL_Fixtures_Extract[],MATCH($A523,FPL_Fixtures_Extract[[Player]:[Player]],0),MATCH(FPL_Combined[[#Headers],[Gameweek 17]],FPL_Fixtures_Extract[#Headers],0)),LEN(INDEX(FPL_Fixtures_Extract[],MATCH($A523,FPL_Fixtures_Extract[[Player]:[Player]],0),MATCH(FPL_Combined[[#Headers],[Gameweek 17]],FPL_Fixtures_Extract[#Headers],0)))-4),Team_Key[[Full Name]:[Full Name]],0))&amp;RIGHT(INDEX(FPL_Fixtures_Extract[],MATCH($A523,FPL_Fixtures_Extract[[Player]:[Player]],0),MATCH(FPL_Combined[[#Headers],[Gameweek 17]],FPL_Fixtures_Extract[#Headers],0)),3))</f>
        <v>AVL(H) 1-1</v>
      </c>
      <c r="S523" t="str">
        <f ca="1">IF(RIGHT(FPL_Combined[[#Headers],[Gameweek 18]],2)&lt;$B$622,INDEX(FPL_Results_Extract[Gameweek 18],MATCH($A523,FPL_Results_Extract[[Player]:[Player]],0)),INDEX(Team_Key[[Abbreviation]:[Abbreviation]],MATCH(LEFT(INDEX(FPL_Fixtures_Extract[],MATCH($A523,FPL_Fixtures_Extract[[Player]:[Player]],0),MATCH(FPL_Combined[[#Headers],[Gameweek 18]],FPL_Fixtures_Extract[#Headers],0)),LEN(INDEX(FPL_Fixtures_Extract[],MATCH($A523,FPL_Fixtures_Extract[[Player]:[Player]],0),MATCH(FPL_Combined[[#Headers],[Gameweek 18]],FPL_Fixtures_Extract[#Headers],0)))-4),Team_Key[[Full Name]:[Full Name]],0))&amp;RIGHT(INDEX(FPL_Fixtures_Extract[],MATCH($A523,FPL_Fixtures_Extract[[Player]:[Player]],0),MATCH(FPL_Combined[[#Headers],[Gameweek 18]],FPL_Fixtures_Extract[#Headers],0)),3))</f>
        <v>EVE(H) 0-1</v>
      </c>
      <c r="T523" t="str">
        <f ca="1">IF(RIGHT(FPL_Combined[[#Headers],[Gameweek 19]],2)&lt;$B$622,INDEX(FPL_Results_Extract[Gameweek 19],MATCH($A523,FPL_Results_Extract[[Player]:[Player]],0)),INDEX(Team_Key[[Abbreviation]:[Abbreviation]],MATCH(LEFT(INDEX(FPL_Fixtures_Extract[],MATCH($A523,FPL_Fixtures_Extract[[Player]:[Player]],0),MATCH(FPL_Combined[[#Headers],[Gameweek 19]],FPL_Fixtures_Extract[#Headers],0)),LEN(INDEX(FPL_Fixtures_Extract[],MATCH($A523,FPL_Fixtures_Extract[[Player]:[Player]],0),MATCH(FPL_Combined[[#Headers],[Gameweek 19]],FPL_Fixtures_Extract[#Headers],0)))-4),Team_Key[[Full Name]:[Full Name]],0))&amp;RIGHT(INDEX(FPL_Fixtures_Extract[],MATCH($A523,FPL_Fixtures_Extract[[Player]:[Player]],0),MATCH(FPL_Combined[[#Headers],[Gameweek 19]],FPL_Fixtures_Extract[#Headers],0)),3))</f>
        <v>WBA(A) 0-1</v>
      </c>
      <c r="U523" t="str">
        <f ca="1">IF(RIGHT(FPL_Combined[[#Headers],[Gameweek 20]],2)&lt;$B$622,INDEX(FPL_Results_Extract[Gameweek 20],MATCH($A523,FPL_Results_Extract[[Player]:[Player]],0)),INDEX(Team_Key[[Abbreviation]:[Abbreviation]],MATCH(LEFT(INDEX(FPL_Fixtures_Extract[],MATCH($A523,FPL_Fixtures_Extract[[Player]:[Player]],0),MATCH(FPL_Combined[[#Headers],[Gameweek 20]],FPL_Fixtures_Extract[#Headers],0)),LEN(INDEX(FPL_Fixtures_Extract[],MATCH($A523,FPL_Fixtures_Extract[[Player]:[Player]],0),MATCH(FPL_Combined[[#Headers],[Gameweek 20]],FPL_Fixtures_Extract[#Headers],0)))-4),Team_Key[[Full Name]:[Full Name]],0))&amp;RIGHT(INDEX(FPL_Fixtures_Extract[],MATCH($A523,FPL_Fixtures_Extract[[Player]:[Player]],0),MATCH(FPL_Combined[[#Headers],[Gameweek 20]],FPL_Fixtures_Extract[#Headers],0)),3))</f>
        <v>ARS(A) 0-1</v>
      </c>
      <c r="V523" t="str">
        <f ca="1">IF(RIGHT(FPL_Combined[[#Headers],[Gameweek 21]],2)&lt;$B$622,INDEX(FPL_Results_Extract[Gameweek 21],MATCH($A523,FPL_Results_Extract[[Player]:[Player]],0)),INDEX(Team_Key[[Abbreviation]:[Abbreviation]],MATCH(LEFT(INDEX(FPL_Fixtures_Extract[],MATCH($A523,FPL_Fixtures_Extract[[Player]:[Player]],0),MATCH(FPL_Combined[[#Headers],[Gameweek 21]],FPL_Fixtures_Extract[#Headers],0)),LEN(INDEX(FPL_Fixtures_Extract[],MATCH($A523,FPL_Fixtures_Extract[[Player]:[Player]],0),MATCH(FPL_Combined[[#Headers],[Gameweek 21]],FPL_Fixtures_Extract[#Headers],0)))-4),Team_Key[[Full Name]:[Full Name]],0))&amp;RIGHT(INDEX(FPL_Fixtures_Extract[],MATCH($A523,FPL_Fixtures_Extract[[Player]:[Player]],0),MATCH(FPL_Combined[[#Headers],[Gameweek 21]],FPL_Fixtures_Extract[#Headers],0)),3))</f>
        <v>MUN(H) 3-3</v>
      </c>
      <c r="W523" t="str">
        <f ca="1">IF(RIGHT(FPL_Combined[[#Headers],[Gameweek 22]],2)&lt;$B$622,INDEX(FPL_Results_Extract[Gameweek 22],MATCH($A523,FPL_Results_Extract[[Player]:[Player]],0)),INDEX(Team_Key[[Abbreviation]:[Abbreviation]],MATCH(LEFT(INDEX(FPL_Fixtures_Extract[],MATCH($A523,FPL_Fixtures_Extract[[Player]:[Player]],0),MATCH(FPL_Combined[[#Headers],[Gameweek 22]],FPL_Fixtures_Extract[#Headers],0)),LEN(INDEX(FPL_Fixtures_Extract[],MATCH($A523,FPL_Fixtures_Extract[[Player]:[Player]],0),MATCH(FPL_Combined[[#Headers],[Gameweek 22]],FPL_Fixtures_Extract[#Headers],0)))-4),Team_Key[[Full Name]:[Full Name]],0))&amp;RIGHT(INDEX(FPL_Fixtures_Extract[],MATCH($A523,FPL_Fixtures_Extract[[Player]:[Player]],0),MATCH(FPL_Combined[[#Headers],[Gameweek 22]],FPL_Fixtures_Extract[#Headers],0)),3))</f>
        <v>WHU(H) 2-1</v>
      </c>
      <c r="X523" t="str">
        <f ca="1">IF(RIGHT(FPL_Combined[[#Headers],[Gameweek 23]],2)&lt;$B$622,INDEX(FPL_Results_Extract[Gameweek 23],MATCH($A523,FPL_Results_Extract[[Player]:[Player]],0)),INDEX(Team_Key[[Abbreviation]:[Abbreviation]],MATCH(LEFT(INDEX(FPL_Fixtures_Extract[],MATCH($A523,FPL_Fixtures_Extract[[Player]:[Player]],0),MATCH(FPL_Combined[[#Headers],[Gameweek 23]],FPL_Fixtures_Extract[#Headers],0)),LEN(INDEX(FPL_Fixtures_Extract[],MATCH($A523,FPL_Fixtures_Extract[[Player]:[Player]],0),MATCH(FPL_Combined[[#Headers],[Gameweek 23]],FPL_Fixtures_Extract[#Headers],0)))-4),Team_Key[[Full Name]:[Full Name]],0))&amp;RIGHT(INDEX(FPL_Fixtures_Extract[],MATCH($A523,FPL_Fixtures_Extract[[Player]:[Player]],0),MATCH(FPL_Combined[[#Headers],[Gameweek 23]],FPL_Fixtures_Extract[#Headers],0)),3))</f>
        <v>WAT(A) 1-2</v>
      </c>
      <c r="Y523" t="str">
        <f ca="1">IF(RIGHT(FPL_Combined[[#Headers],[Gameweek 24]],2)&lt;$B$622,INDEX(FPL_Results_Extract[Team],MATCH($A523,FPL_Results_Extract[[Player]:[Player]],0)),INDEX(Team_Key[[Abbreviation]:[Abbreviation]],MATCH(LEFT(INDEX(FPL_Fixtures_Extract[],MATCH($A523,FPL_Fixtures_Extract[[Player]:[Player]],0),MATCH(FPL_Combined[[#Headers],[Gameweek 24]],FPL_Fixtures_Extract[#Headers],0)),LEN(INDEX(FPL_Fixtures_Extract[],MATCH($A523,FPL_Fixtures_Extract[[Player]:[Player]],0),MATCH(FPL_Combined[[#Headers],[Gameweek 24]],FPL_Fixtures_Extract[#Headers],0)))-4),Team_Key[[Full Name]:[Full Name]],0))&amp;RIGHT(INDEX(FPL_Fixtures_Extract[],MATCH($A523,FPL_Fixtures_Extract[[Player]:[Player]],0),MATCH(FPL_Combined[[#Headers],[Gameweek 24]],FPL_Fixtures_Extract[#Headers],0)),3))</f>
        <v>NEW</v>
      </c>
      <c r="Z523" t="str">
        <f ca="1">IF(RIGHT(FPL_Combined[[#Headers],[Gameweek 25]],2)&lt;$B$622,INDEX(FPL_Results_Extract[Player],MATCH($A523,FPL_Results_Extract[[Player]:[Player]],0)),INDEX(Team_Key[[Abbreviation]:[Abbreviation]],MATCH(LEFT(INDEX(FPL_Fixtures_Extract[],MATCH($A523,FPL_Fixtures_Extract[[Player]:[Player]],0),MATCH(FPL_Combined[[#Headers],[Gameweek 25]],FPL_Fixtures_Extract[#Headers],0)),LEN(INDEX(FPL_Fixtures_Extract[],MATCH($A523,FPL_Fixtures_Extract[[Player]:[Player]],0),MATCH(FPL_Combined[[#Headers],[Gameweek 25]],FPL_Fixtures_Extract[#Headers],0)))-4),Team_Key[[Full Name]:[Full Name]],0))&amp;RIGHT(INDEX(FPL_Fixtures_Extract[],MATCH($A523,FPL_Fixtures_Extract[[Player]:[Player]],0),MATCH(FPL_Combined[[#Headers],[Gameweek 25]],FPL_Fixtures_Extract[#Headers],0)),3))</f>
        <v>Sissoko</v>
      </c>
      <c r="AA523" t="str">
        <f ca="1">IF(RIGHT(FPL_Combined[[#Headers],[Gameweek 26]],2)&lt;$B$622,INDEX(FPL_Results_Extract[Gameweek 01],MATCH($A523,FPL_Results_Extract[[Player]:[Player]],0)),INDEX(Team_Key[[Abbreviation]:[Abbreviation]],MATCH(LEFT(INDEX(FPL_Fixtures_Extract[],MATCH($A523,FPL_Fixtures_Extract[[Player]:[Player]],0),MATCH(FPL_Combined[[#Headers],[Gameweek 26]],FPL_Fixtures_Extract[#Headers],0)),LEN(INDEX(FPL_Fixtures_Extract[],MATCH($A523,FPL_Fixtures_Extract[[Player]:[Player]],0),MATCH(FPL_Combined[[#Headers],[Gameweek 26]],FPL_Fixtures_Extract[#Headers],0)))-4),Team_Key[[Full Name]:[Full Name]],0))&amp;RIGHT(INDEX(FPL_Fixtures_Extract[],MATCH($A523,FPL_Fixtures_Extract[[Player]:[Player]],0),MATCH(FPL_Combined[[#Headers],[Gameweek 26]],FPL_Fixtures_Extract[#Headers],0)),3))</f>
        <v>SOU(H) 2-2</v>
      </c>
      <c r="AB523" t="str">
        <f ca="1">IF(RIGHT(FPL_Combined[[#Headers],[Gameweek 27]],2)&lt;$B$622,INDEX(FPL_Results_Extract[Gameweek 02],MATCH($A523,FPL_Results_Extract[[Player]:[Player]],0)),INDEX(Team_Key[[Abbreviation]:[Abbreviation]],MATCH(LEFT(INDEX(FPL_Fixtures_Extract[],MATCH($A523,FPL_Fixtures_Extract[[Player]:[Player]],0),MATCH(FPL_Combined[[#Headers],[Gameweek 27]],FPL_Fixtures_Extract[#Headers],0)),LEN(INDEX(FPL_Fixtures_Extract[],MATCH($A523,FPL_Fixtures_Extract[[Player]:[Player]],0),MATCH(FPL_Combined[[#Headers],[Gameweek 27]],FPL_Fixtures_Extract[#Headers],0)))-4),Team_Key[[Full Name]:[Full Name]],0))&amp;RIGHT(INDEX(FPL_Fixtures_Extract[],MATCH($A523,FPL_Fixtures_Extract[[Player]:[Player]],0),MATCH(FPL_Combined[[#Headers],[Gameweek 27]],FPL_Fixtures_Extract[#Headers],0)),3))</f>
        <v>SWA(A) 0-2</v>
      </c>
      <c r="AC523" t="str">
        <f ca="1">IF(RIGHT(FPL_Combined[[#Headers],[Gameweek 28]],2)&lt;$B$622,INDEX(FPL_Results_Extract[Gameweek 03],MATCH($A523,FPL_Results_Extract[[Player]:[Player]],0)),INDEX(Team_Key[[Abbreviation]:[Abbreviation]],MATCH(LEFT(INDEX(FPL_Fixtures_Extract[],MATCH($A523,FPL_Fixtures_Extract[[Player]:[Player]],0),MATCH(FPL_Combined[[#Headers],[Gameweek 28]],FPL_Fixtures_Extract[#Headers],0)),LEN(INDEX(FPL_Fixtures_Extract[],MATCH($A523,FPL_Fixtures_Extract[[Player]:[Player]],0),MATCH(FPL_Combined[[#Headers],[Gameweek 28]],FPL_Fixtures_Extract[#Headers],0)))-4),Team_Key[[Full Name]:[Full Name]],0))&amp;RIGHT(INDEX(FPL_Fixtures_Extract[],MATCH($A523,FPL_Fixtures_Extract[[Player]:[Player]],0),MATCH(FPL_Combined[[#Headers],[Gameweek 28]],FPL_Fixtures_Extract[#Headers],0)),3))</f>
        <v>MUN(A) 0-0</v>
      </c>
      <c r="AD523" t="str">
        <f ca="1">IF(RIGHT(FPL_Combined[[#Headers],[Gameweek 29]],2)&lt;$B$622,INDEX(FPL_Results_Extract[Gameweek 04],MATCH($A523,FPL_Results_Extract[[Player]:[Player]],0)),INDEX(Team_Key[[Abbreviation]:[Abbreviation]],MATCH(LEFT(INDEX(FPL_Fixtures_Extract[],MATCH($A523,FPL_Fixtures_Extract[[Player]:[Player]],0),MATCH(FPL_Combined[[#Headers],[Gameweek 29]],FPL_Fixtures_Extract[#Headers],0)),LEN(INDEX(FPL_Fixtures_Extract[],MATCH($A523,FPL_Fixtures_Extract[[Player]:[Player]],0),MATCH(FPL_Combined[[#Headers],[Gameweek 29]],FPL_Fixtures_Extract[#Headers],0)))-4),Team_Key[[Full Name]:[Full Name]],0))&amp;RIGHT(INDEX(FPL_Fixtures_Extract[],MATCH($A523,FPL_Fixtures_Extract[[Player]:[Player]],0),MATCH(FPL_Combined[[#Headers],[Gameweek 29]],FPL_Fixtures_Extract[#Headers],0)),3))</f>
        <v>BOU(H)</v>
      </c>
      <c r="AE523" t="str">
        <f ca="1">IF(RIGHT(FPL_Combined[[#Headers],[Gameweek 30]],2)&lt;$B$622,INDEX(FPL_Results_Extract[Gameweek 05],MATCH($A523,FPL_Results_Extract[[Player]:[Player]],0)),INDEX(Team_Key[[Abbreviation]:[Abbreviation]],MATCH(LEFT(INDEX(FPL_Fixtures_Extract[],MATCH($A523,FPL_Fixtures_Extract[[Player]:[Player]],0),MATCH(FPL_Combined[[#Headers],[Gameweek 30]],FPL_Fixtures_Extract[#Headers],0)),LEN(INDEX(FPL_Fixtures_Extract[],MATCH($A523,FPL_Fixtures_Extract[[Player]:[Player]],0),MATCH(FPL_Combined[[#Headers],[Gameweek 30]],FPL_Fixtures_Extract[#Headers],0)))-4),Team_Key[[Full Name]:[Full Name]],0))&amp;RIGHT(INDEX(FPL_Fixtures_Extract[],MATCH($A523,FPL_Fixtures_Extract[[Player]:[Player]],0),MATCH(FPL_Combined[[#Headers],[Gameweek 30]],FPL_Fixtures_Extract[#Headers],0)),3))</f>
        <v>LEI(A)</v>
      </c>
      <c r="AF523" t="str">
        <f ca="1">IF(RIGHT(FPL_Combined[[#Headers],[Gameweek 31]],2)&lt;$B$622,INDEX(FPL_Results_Extract[Gameweek 06],MATCH($A523,FPL_Results_Extract[[Player]:[Player]],0)),INDEX(Team_Key[[Abbreviation]:[Abbreviation]],MATCH(LEFT(INDEX(FPL_Fixtures_Extract[],MATCH($A523,FPL_Fixtures_Extract[[Player]:[Player]],0),MATCH(FPL_Combined[[#Headers],[Gameweek 31]],FPL_Fixtures_Extract[#Headers],0)),LEN(INDEX(FPL_Fixtures_Extract[],MATCH($A523,FPL_Fixtures_Extract[[Player]:[Player]],0),MATCH(FPL_Combined[[#Headers],[Gameweek 31]],FPL_Fixtures_Extract[#Headers],0)))-4),Team_Key[[Full Name]:[Full Name]],0))&amp;RIGHT(INDEX(FPL_Fixtures_Extract[],MATCH($A523,FPL_Fixtures_Extract[[Player]:[Player]],0),MATCH(FPL_Combined[[#Headers],[Gameweek 31]],FPL_Fixtures_Extract[#Headers],0)),3))</f>
        <v>SUN(H)</v>
      </c>
      <c r="AG523" t="str">
        <f ca="1">IF(RIGHT(FPL_Combined[[#Headers],[Gameweek 32]],2)&lt;$B$622,INDEX(FPL_Results_Extract[Gameweek 07],MATCH($A523,FPL_Results_Extract[[Player]:[Player]],0)),INDEX(Team_Key[[Abbreviation]:[Abbreviation]],MATCH(LEFT(INDEX(FPL_Fixtures_Extract[],MATCH($A523,FPL_Fixtures_Extract[[Player]:[Player]],0),MATCH(FPL_Combined[[#Headers],[Gameweek 32]],FPL_Fixtures_Extract[#Headers],0)),LEN(INDEX(FPL_Fixtures_Extract[],MATCH($A523,FPL_Fixtures_Extract[[Player]:[Player]],0),MATCH(FPL_Combined[[#Headers],[Gameweek 32]],FPL_Fixtures_Extract[#Headers],0)))-4),Team_Key[[Full Name]:[Full Name]],0))&amp;RIGHT(INDEX(FPL_Fixtures_Extract[],MATCH($A523,FPL_Fixtures_Extract[[Player]:[Player]],0),MATCH(FPL_Combined[[#Headers],[Gameweek 32]],FPL_Fixtures_Extract[#Headers],0)),3))</f>
        <v>NOR(A)</v>
      </c>
      <c r="AH523" t="str">
        <f ca="1">IF(RIGHT(FPL_Combined[[#Headers],[Gameweek 33]],2)&lt;$B$622,INDEX(FPL_Results_Extract[Gameweek 08],MATCH($A523,FPL_Results_Extract[[Player]:[Player]],0)),INDEX(Team_Key[[Abbreviation]:[Abbreviation]],MATCH(LEFT(INDEX(FPL_Fixtures_Extract[],MATCH($A523,FPL_Fixtures_Extract[[Player]:[Player]],0),MATCH(FPL_Combined[[#Headers],[Gameweek 33]],FPL_Fixtures_Extract[#Headers],0)),LEN(INDEX(FPL_Fixtures_Extract[],MATCH($A523,FPL_Fixtures_Extract[[Player]:[Player]],0),MATCH(FPL_Combined[[#Headers],[Gameweek 33]],FPL_Fixtures_Extract[#Headers],0)))-4),Team_Key[[Full Name]:[Full Name]],0))&amp;RIGHT(INDEX(FPL_Fixtures_Extract[],MATCH($A523,FPL_Fixtures_Extract[[Player]:[Player]],0),MATCH(FPL_Combined[[#Headers],[Gameweek 33]],FPL_Fixtures_Extract[#Headers],0)),3))</f>
        <v>SOU(A)</v>
      </c>
      <c r="AI523" t="str">
        <f ca="1">IF(RIGHT(FPL_Combined[[#Headers],[Gameweek 34]],2)&lt;$B$622,INDEX(FPL_Results_Extract[Gameweek 09],MATCH($A523,FPL_Results_Extract[[Player]:[Player]],0)),INDEX(Team_Key[[Abbreviation]:[Abbreviation]],MATCH(LEFT(INDEX(FPL_Fixtures_Extract[],MATCH($A523,FPL_Fixtures_Extract[[Player]:[Player]],0),MATCH(FPL_Combined[[#Headers],[Gameweek 34]],FPL_Fixtures_Extract[#Headers],0)),LEN(INDEX(FPL_Fixtures_Extract[],MATCH($A523,FPL_Fixtures_Extract[[Player]:[Player]],0),MATCH(FPL_Combined[[#Headers],[Gameweek 34]],FPL_Fixtures_Extract[#Headers],0)))-4),Team_Key[[Full Name]:[Full Name]],0))&amp;RIGHT(INDEX(FPL_Fixtures_Extract[],MATCH($A523,FPL_Fixtures_Extract[[Player]:[Player]],0),MATCH(FPL_Combined[[#Headers],[Gameweek 34]],FPL_Fixtures_Extract[#Headers],0)),3))</f>
        <v>SWA(H)</v>
      </c>
      <c r="AJ523" t="str">
        <f ca="1">IF(RIGHT(FPL_Combined[[#Headers],[Gameweek 35]],2)&lt;$B$622,INDEX(FPL_Results_Extract[Gameweek 10],MATCH($A523,FPL_Results_Extract[[Player]:[Player]],0)),INDEX(Team_Key[[Abbreviation]:[Abbreviation]],MATCH(LEFT(INDEX(FPL_Fixtures_Extract[],MATCH($A523,FPL_Fixtures_Extract[[Player]:[Player]],0),MATCH(FPL_Combined[[#Headers],[Gameweek 35]],FPL_Fixtures_Extract[#Headers],0)),LEN(INDEX(FPL_Fixtures_Extract[],MATCH($A523,FPL_Fixtures_Extract[[Player]:[Player]],0),MATCH(FPL_Combined[[#Headers],[Gameweek 35]],FPL_Fixtures_Extract[#Headers],0)))-4),Team_Key[[Full Name]:[Full Name]],0))&amp;RIGHT(INDEX(FPL_Fixtures_Extract[],MATCH($A523,FPL_Fixtures_Extract[[Player]:[Player]],0),MATCH(FPL_Combined[[#Headers],[Gameweek 35]],FPL_Fixtures_Extract[#Headers],0)),3))</f>
        <v>LIV(A)</v>
      </c>
      <c r="AK523" t="str">
        <f ca="1">IF(RIGHT(FPL_Combined[[#Headers],[Gameweek 36]],2)&lt;$B$622,INDEX(FPL_Results_Extract[Gameweek 11],MATCH($A523,FPL_Results_Extract[[Player]:[Player]],0)),INDEX(Team_Key[[Abbreviation]:[Abbreviation]],MATCH(LEFT(INDEX(FPL_Fixtures_Extract[],MATCH($A523,FPL_Fixtures_Extract[[Player]:[Player]],0),MATCH(FPL_Combined[[#Headers],[Gameweek 36]],FPL_Fixtures_Extract[#Headers],0)),LEN(INDEX(FPL_Fixtures_Extract[],MATCH($A523,FPL_Fixtures_Extract[[Player]:[Player]],0),MATCH(FPL_Combined[[#Headers],[Gameweek 36]],FPL_Fixtures_Extract[#Headers],0)))-4),Team_Key[[Full Name]:[Full Name]],0))&amp;RIGHT(INDEX(FPL_Fixtures_Extract[],MATCH($A523,FPL_Fixtures_Extract[[Player]:[Player]],0),MATCH(FPL_Combined[[#Headers],[Gameweek 36]],FPL_Fixtures_Extract[#Headers],0)),3))</f>
        <v>CRY(H)</v>
      </c>
      <c r="AL523" t="str">
        <f ca="1">IF(RIGHT(FPL_Combined[[#Headers],[Gameweek 37]],2)&lt;$B$622,INDEX(FPL_Results_Extract[Gameweek 12],MATCH($A523,FPL_Results_Extract[[Player]:[Player]],0)),INDEX(Team_Key[[Abbreviation]:[Abbreviation]],MATCH(LEFT(INDEX(FPL_Fixtures_Extract[],MATCH($A523,FPL_Fixtures_Extract[[Player]:[Player]],0),MATCH(FPL_Combined[[#Headers],[Gameweek 37]],FPL_Fixtures_Extract[#Headers],0)),LEN(INDEX(FPL_Fixtures_Extract[],MATCH($A523,FPL_Fixtures_Extract[[Player]:[Player]],0),MATCH(FPL_Combined[[#Headers],[Gameweek 37]],FPL_Fixtures_Extract[#Headers],0)))-4),Team_Key[[Full Name]:[Full Name]],0))&amp;RIGHT(INDEX(FPL_Fixtures_Extract[],MATCH($A523,FPL_Fixtures_Extract[[Player]:[Player]],0),MATCH(FPL_Combined[[#Headers],[Gameweek 37]],FPL_Fixtures_Extract[#Headers],0)),3))</f>
        <v>AVL(A)</v>
      </c>
      <c r="AM523" t="str">
        <f ca="1">IF(RIGHT(FPL_Combined[[#Headers],[Gameweek 38]],2)&lt;$B$622,INDEX(FPL_Results_Extract[Gameweek 13],MATCH($A523,FPL_Results_Extract[[Player]:[Player]],0)),INDEX(Team_Key[[Abbreviation]:[Abbreviation]],MATCH(LEFT(INDEX(FPL_Fixtures_Extract[],MATCH($A523,FPL_Fixtures_Extract[[Player]:[Player]],0),MATCH(FPL_Combined[[#Headers],[Gameweek 38]],FPL_Fixtures_Extract[#Headers],0)),LEN(INDEX(FPL_Fixtures_Extract[],MATCH($A523,FPL_Fixtures_Extract[[Player]:[Player]],0),MATCH(FPL_Combined[[#Headers],[Gameweek 38]],FPL_Fixtures_Extract[#Headers],0)))-4),Team_Key[[Full Name]:[Full Name]],0))&amp;RIGHT(INDEX(FPL_Fixtures_Extract[],MATCH($A523,FPL_Fixtures_Extract[[Player]:[Player]],0),MATCH(FPL_Combined[[#Headers],[Gameweek 38]],FPL_Fixtures_Extract[#Headers],0)),3))</f>
        <v>TOT(H)</v>
      </c>
    </row>
    <row r="524" spans="1:39" x14ac:dyDescent="0.45">
      <c r="A524" t="s">
        <v>136</v>
      </c>
      <c r="B524" t="str">
        <f ca="1">IF(RIGHT(FPL_Combined[[#Headers],[Gameweek 01]],2)&lt;$B$622,INDEX(FPL_Results_Extract[Gameweek 01],MATCH($A524,FPL_Results_Extract[[Player]:[Player]],0)),INDEX(Team_Key[[Abbreviation]:[Abbreviation]],MATCH(LEFT(INDEX(FPL_Fixtures_Extract[],MATCH($A524,FPL_Fixtures_Extract[[Player]:[Player]],0),MATCH(FPL_Combined[[#Headers],[Gameweek 01]],FPL_Fixtures_Extract[#Headers],0)),LEN(INDEX(FPL_Fixtures_Extract[],MATCH($A524,FPL_Fixtures_Extract[[Player]:[Player]],0),MATCH(FPL_Combined[[#Headers],[Gameweek 01]],FPL_Fixtures_Extract[#Headers],0)))-4),Team_Key[[Full Name]:[Full Name]],0))&amp;RIGHT(INDEX(FPL_Fixtures_Extract[],MATCH($A524,FPL_Fixtures_Extract[[Player]:[Player]],0),MATCH(FPL_Combined[[#Headers],[Gameweek 01]],FPL_Fixtures_Extract[#Headers],0)),3))</f>
        <v>STK(A) 1-0</v>
      </c>
      <c r="C524" t="str">
        <f ca="1">IF(RIGHT(FPL_Combined[[#Headers],[Gameweek 02]],2)&lt;$B$622,INDEX(FPL_Results_Extract[Gameweek 02],MATCH($A524,FPL_Results_Extract[[Player]:[Player]],0)),INDEX(Team_Key[[Abbreviation]:[Abbreviation]],MATCH(LEFT(INDEX(FPL_Fixtures_Extract[],MATCH($A524,FPL_Fixtures_Extract[[Player]:[Player]],0),MATCH(FPL_Combined[[#Headers],[Gameweek 02]],FPL_Fixtures_Extract[#Headers],0)),LEN(INDEX(FPL_Fixtures_Extract[],MATCH($A524,FPL_Fixtures_Extract[[Player]:[Player]],0),MATCH(FPL_Combined[[#Headers],[Gameweek 02]],FPL_Fixtures_Extract[#Headers],0)))-4),Team_Key[[Full Name]:[Full Name]],0))&amp;RIGHT(INDEX(FPL_Fixtures_Extract[],MATCH($A524,FPL_Fixtures_Extract[[Player]:[Player]],0),MATCH(FPL_Combined[[#Headers],[Gameweek 02]],FPL_Fixtures_Extract[#Headers],0)),3))</f>
        <v>BOU(H) 1-0</v>
      </c>
      <c r="D524" t="str">
        <f ca="1">IF(RIGHT(FPL_Combined[[#Headers],[Gameweek 03]],2)&lt;$B$622,INDEX(FPL_Results_Extract[Gameweek 03],MATCH($A524,FPL_Results_Extract[[Player]:[Player]],0)),INDEX(Team_Key[[Abbreviation]:[Abbreviation]],MATCH(LEFT(INDEX(FPL_Fixtures_Extract[],MATCH($A524,FPL_Fixtures_Extract[[Player]:[Player]],0),MATCH(FPL_Combined[[#Headers],[Gameweek 03]],FPL_Fixtures_Extract[#Headers],0)),LEN(INDEX(FPL_Fixtures_Extract[],MATCH($A524,FPL_Fixtures_Extract[[Player]:[Player]],0),MATCH(FPL_Combined[[#Headers],[Gameweek 03]],FPL_Fixtures_Extract[#Headers],0)))-4),Team_Key[[Full Name]:[Full Name]],0))&amp;RIGHT(INDEX(FPL_Fixtures_Extract[],MATCH($A524,FPL_Fixtures_Extract[[Player]:[Player]],0),MATCH(FPL_Combined[[#Headers],[Gameweek 03]],FPL_Fixtures_Extract[#Headers],0)),3))</f>
        <v>ARS(A) 0-0</v>
      </c>
      <c r="E524" t="str">
        <f ca="1">IF(RIGHT(FPL_Combined[[#Headers],[Gameweek 04]],2)&lt;$B$622,INDEX(FPL_Results_Extract[Gameweek 04],MATCH($A524,FPL_Results_Extract[[Player]:[Player]],0)),INDEX(Team_Key[[Abbreviation]:[Abbreviation]],MATCH(LEFT(INDEX(FPL_Fixtures_Extract[],MATCH($A524,FPL_Fixtures_Extract[[Player]:[Player]],0),MATCH(FPL_Combined[[#Headers],[Gameweek 04]],FPL_Fixtures_Extract[#Headers],0)),LEN(INDEX(FPL_Fixtures_Extract[],MATCH($A524,FPL_Fixtures_Extract[[Player]:[Player]],0),MATCH(FPL_Combined[[#Headers],[Gameweek 04]],FPL_Fixtures_Extract[#Headers],0)))-4),Team_Key[[Full Name]:[Full Name]],0))&amp;RIGHT(INDEX(FPL_Fixtures_Extract[],MATCH($A524,FPL_Fixtures_Extract[[Player]:[Player]],0),MATCH(FPL_Combined[[#Headers],[Gameweek 04]],FPL_Fixtures_Extract[#Headers],0)),3))</f>
        <v>WHU(H) 0-3</v>
      </c>
      <c r="F524" t="str">
        <f ca="1">IF(RIGHT(FPL_Combined[[#Headers],[Gameweek 05]],2)&lt;$B$622,INDEX(FPL_Results_Extract[Gameweek 05],MATCH($A524,FPL_Results_Extract[[Player]:[Player]],0)),INDEX(Team_Key[[Abbreviation]:[Abbreviation]],MATCH(LEFT(INDEX(FPL_Fixtures_Extract[],MATCH($A524,FPL_Fixtures_Extract[[Player]:[Player]],0),MATCH(FPL_Combined[[#Headers],[Gameweek 05]],FPL_Fixtures_Extract[#Headers],0)),LEN(INDEX(FPL_Fixtures_Extract[],MATCH($A524,FPL_Fixtures_Extract[[Player]:[Player]],0),MATCH(FPL_Combined[[#Headers],[Gameweek 05]],FPL_Fixtures_Extract[#Headers],0)))-4),Team_Key[[Full Name]:[Full Name]],0))&amp;RIGHT(INDEX(FPL_Fixtures_Extract[],MATCH($A524,FPL_Fixtures_Extract[[Player]:[Player]],0),MATCH(FPL_Combined[[#Headers],[Gameweek 05]],FPL_Fixtures_Extract[#Headers],0)),3))</f>
        <v>MUN(A) 1-3</v>
      </c>
      <c r="G524" t="str">
        <f ca="1">IF(RIGHT(FPL_Combined[[#Headers],[Gameweek 06]],2)&lt;$B$622,INDEX(FPL_Results_Extract[Gameweek 06],MATCH($A524,FPL_Results_Extract[[Player]:[Player]],0)),INDEX(Team_Key[[Abbreviation]:[Abbreviation]],MATCH(LEFT(INDEX(FPL_Fixtures_Extract[],MATCH($A524,FPL_Fixtures_Extract[[Player]:[Player]],0),MATCH(FPL_Combined[[#Headers],[Gameweek 06]],FPL_Fixtures_Extract[#Headers],0)),LEN(INDEX(FPL_Fixtures_Extract[],MATCH($A524,FPL_Fixtures_Extract[[Player]:[Player]],0),MATCH(FPL_Combined[[#Headers],[Gameweek 06]],FPL_Fixtures_Extract[#Headers],0)))-4),Team_Key[[Full Name]:[Full Name]],0))&amp;RIGHT(INDEX(FPL_Fixtures_Extract[],MATCH($A524,FPL_Fixtures_Extract[[Player]:[Player]],0),MATCH(FPL_Combined[[#Headers],[Gameweek 06]],FPL_Fixtures_Extract[#Headers],0)),3))</f>
        <v>NOR(H) 1-1</v>
      </c>
      <c r="H524" t="str">
        <f ca="1">IF(RIGHT(FPL_Combined[[#Headers],[Gameweek 07]],2)&lt;$B$622,INDEX(FPL_Results_Extract[Gameweek 07],MATCH($A524,FPL_Results_Extract[[Player]:[Player]],0)),INDEX(Team_Key[[Abbreviation]:[Abbreviation]],MATCH(LEFT(INDEX(FPL_Fixtures_Extract[],MATCH($A524,FPL_Fixtures_Extract[[Player]:[Player]],0),MATCH(FPL_Combined[[#Headers],[Gameweek 07]],FPL_Fixtures_Extract[#Headers],0)),LEN(INDEX(FPL_Fixtures_Extract[],MATCH($A524,FPL_Fixtures_Extract[[Player]:[Player]],0),MATCH(FPL_Combined[[#Headers],[Gameweek 07]],FPL_Fixtures_Extract[#Headers],0)))-4),Team_Key[[Full Name]:[Full Name]],0))&amp;RIGHT(INDEX(FPL_Fixtures_Extract[],MATCH($A524,FPL_Fixtures_Extract[[Player]:[Player]],0),MATCH(FPL_Combined[[#Headers],[Gameweek 07]],FPL_Fixtures_Extract[#Headers],0)),3))</f>
        <v>AVL(H) 3-2</v>
      </c>
      <c r="I524" t="str">
        <f ca="1">IF(RIGHT(FPL_Combined[[#Headers],[Gameweek 08]],2)&lt;$B$622,INDEX(FPL_Results_Extract[Gameweek 08],MATCH($A524,FPL_Results_Extract[[Player]:[Player]],0)),INDEX(Team_Key[[Abbreviation]:[Abbreviation]],MATCH(LEFT(INDEX(FPL_Fixtures_Extract[],MATCH($A524,FPL_Fixtures_Extract[[Player]:[Player]],0),MATCH(FPL_Combined[[#Headers],[Gameweek 08]],FPL_Fixtures_Extract[#Headers],0)),LEN(INDEX(FPL_Fixtures_Extract[],MATCH($A524,FPL_Fixtures_Extract[[Player]:[Player]],0),MATCH(FPL_Combined[[#Headers],[Gameweek 08]],FPL_Fixtures_Extract[#Headers],0)))-4),Team_Key[[Full Name]:[Full Name]],0))&amp;RIGHT(INDEX(FPL_Fixtures_Extract[],MATCH($A524,FPL_Fixtures_Extract[[Player]:[Player]],0),MATCH(FPL_Combined[[#Headers],[Gameweek 08]],FPL_Fixtures_Extract[#Headers],0)),3))</f>
        <v>EVE(A) 1-1</v>
      </c>
      <c r="J524" t="str">
        <f ca="1">IF(RIGHT(FPL_Combined[[#Headers],[Gameweek 09]],2)&lt;$B$622,INDEX(FPL_Results_Extract[Gameweek 09],MATCH($A524,FPL_Results_Extract[[Player]:[Player]],0)),INDEX(Team_Key[[Abbreviation]:[Abbreviation]],MATCH(LEFT(INDEX(FPL_Fixtures_Extract[],MATCH($A524,FPL_Fixtures_Extract[[Player]:[Player]],0),MATCH(FPL_Combined[[#Headers],[Gameweek 09]],FPL_Fixtures_Extract[#Headers],0)),LEN(INDEX(FPL_Fixtures_Extract[],MATCH($A524,FPL_Fixtures_Extract[[Player]:[Player]],0),MATCH(FPL_Combined[[#Headers],[Gameweek 09]],FPL_Fixtures_Extract[#Headers],0)))-4),Team_Key[[Full Name]:[Full Name]],0))&amp;RIGHT(INDEX(FPL_Fixtures_Extract[],MATCH($A524,FPL_Fixtures_Extract[[Player]:[Player]],0),MATCH(FPL_Combined[[#Headers],[Gameweek 09]],FPL_Fixtures_Extract[#Headers],0)),3))</f>
        <v>TOT(A) 0-0</v>
      </c>
      <c r="K524" t="str">
        <f ca="1">IF(RIGHT(FPL_Combined[[#Headers],[Gameweek 10]],2)&lt;$B$622,INDEX(FPL_Results_Extract[Gameweek 10],MATCH($A524,FPL_Results_Extract[[Player]:[Player]],0)),INDEX(Team_Key[[Abbreviation]:[Abbreviation]],MATCH(LEFT(INDEX(FPL_Fixtures_Extract[],MATCH($A524,FPL_Fixtures_Extract[[Player]:[Player]],0),MATCH(FPL_Combined[[#Headers],[Gameweek 10]],FPL_Fixtures_Extract[#Headers],0)),LEN(INDEX(FPL_Fixtures_Extract[],MATCH($A524,FPL_Fixtures_Extract[[Player]:[Player]],0),MATCH(FPL_Combined[[#Headers],[Gameweek 10]],FPL_Fixtures_Extract[#Headers],0)))-4),Team_Key[[Full Name]:[Full Name]],0))&amp;RIGHT(INDEX(FPL_Fixtures_Extract[],MATCH($A524,FPL_Fixtures_Extract[[Player]:[Player]],0),MATCH(FPL_Combined[[#Headers],[Gameweek 10]],FPL_Fixtures_Extract[#Headers],0)),3))</f>
        <v>SOU(H) 1-1</v>
      </c>
      <c r="L524" t="str">
        <f ca="1">IF(RIGHT(FPL_Combined[[#Headers],[Gameweek 11]],2)&lt;$B$622,INDEX(FPL_Results_Extract[Gameweek 11],MATCH($A524,FPL_Results_Extract[[Player]:[Player]],0)),INDEX(Team_Key[[Abbreviation]:[Abbreviation]],MATCH(LEFT(INDEX(FPL_Fixtures_Extract[],MATCH($A524,FPL_Fixtures_Extract[[Player]:[Player]],0),MATCH(FPL_Combined[[#Headers],[Gameweek 11]],FPL_Fixtures_Extract[#Headers],0)),LEN(INDEX(FPL_Fixtures_Extract[],MATCH($A524,FPL_Fixtures_Extract[[Player]:[Player]],0),MATCH(FPL_Combined[[#Headers],[Gameweek 11]],FPL_Fixtures_Extract[#Headers],0)))-4),Team_Key[[Full Name]:[Full Name]],0))&amp;RIGHT(INDEX(FPL_Fixtures_Extract[],MATCH($A524,FPL_Fixtures_Extract[[Player]:[Player]],0),MATCH(FPL_Combined[[#Headers],[Gameweek 11]],FPL_Fixtures_Extract[#Headers],0)),3))</f>
        <v>CHE(A) 3-1</v>
      </c>
      <c r="M524" t="str">
        <f ca="1">IF(RIGHT(FPL_Combined[[#Headers],[Gameweek 12]],2)&lt;$B$622,INDEX(FPL_Results_Extract[Gameweek 12],MATCH($A524,FPL_Results_Extract[[Player]:[Player]],0)),INDEX(Team_Key[[Abbreviation]:[Abbreviation]],MATCH(LEFT(INDEX(FPL_Fixtures_Extract[],MATCH($A524,FPL_Fixtures_Extract[[Player]:[Player]],0),MATCH(FPL_Combined[[#Headers],[Gameweek 12]],FPL_Fixtures_Extract[#Headers],0)),LEN(INDEX(FPL_Fixtures_Extract[],MATCH($A524,FPL_Fixtures_Extract[[Player]:[Player]],0),MATCH(FPL_Combined[[#Headers],[Gameweek 12]],FPL_Fixtures_Extract[#Headers],0)))-4),Team_Key[[Full Name]:[Full Name]],0))&amp;RIGHT(INDEX(FPL_Fixtures_Extract[],MATCH($A524,FPL_Fixtures_Extract[[Player]:[Player]],0),MATCH(FPL_Combined[[#Headers],[Gameweek 12]],FPL_Fixtures_Extract[#Headers],0)),3))</f>
        <v>CRY(H) 1-2</v>
      </c>
      <c r="N524" t="str">
        <f ca="1">IF(RIGHT(FPL_Combined[[#Headers],[Gameweek 13]],2)&lt;$B$622,INDEX(FPL_Results_Extract[Gameweek 13],MATCH($A524,FPL_Results_Extract[[Player]:[Player]],0)),INDEX(Team_Key[[Abbreviation]:[Abbreviation]],MATCH(LEFT(INDEX(FPL_Fixtures_Extract[],MATCH($A524,FPL_Fixtures_Extract[[Player]:[Player]],0),MATCH(FPL_Combined[[#Headers],[Gameweek 13]],FPL_Fixtures_Extract[#Headers],0)),LEN(INDEX(FPL_Fixtures_Extract[],MATCH($A524,FPL_Fixtures_Extract[[Player]:[Player]],0),MATCH(FPL_Combined[[#Headers],[Gameweek 13]],FPL_Fixtures_Extract[#Headers],0)))-4),Team_Key[[Full Name]:[Full Name]],0))&amp;RIGHT(INDEX(FPL_Fixtures_Extract[],MATCH($A524,FPL_Fixtures_Extract[[Player]:[Player]],0),MATCH(FPL_Combined[[#Headers],[Gameweek 13]],FPL_Fixtures_Extract[#Headers],0)),3))</f>
        <v>MCI(A) 4-1</v>
      </c>
      <c r="O524" t="str">
        <f ca="1">IF(RIGHT(FPL_Combined[[#Headers],[Gameweek 14]],2)&lt;$B$622,INDEX(FPL_Results_Extract[Gameweek 14],MATCH($A524,FPL_Results_Extract[[Player]:[Player]],0)),INDEX(Team_Key[[Abbreviation]:[Abbreviation]],MATCH(LEFT(INDEX(FPL_Fixtures_Extract[],MATCH($A524,FPL_Fixtures_Extract[[Player]:[Player]],0),MATCH(FPL_Combined[[#Headers],[Gameweek 14]],FPL_Fixtures_Extract[#Headers],0)),LEN(INDEX(FPL_Fixtures_Extract[],MATCH($A524,FPL_Fixtures_Extract[[Player]:[Player]],0),MATCH(FPL_Combined[[#Headers],[Gameweek 14]],FPL_Fixtures_Extract[#Headers],0)))-4),Team_Key[[Full Name]:[Full Name]],0))&amp;RIGHT(INDEX(FPL_Fixtures_Extract[],MATCH($A524,FPL_Fixtures_Extract[[Player]:[Player]],0),MATCH(FPL_Combined[[#Headers],[Gameweek 14]],FPL_Fixtures_Extract[#Headers],0)),3))</f>
        <v>SWA(H) 1-0</v>
      </c>
      <c r="P524" t="str">
        <f ca="1">IF(RIGHT(FPL_Combined[[#Headers],[Gameweek 15]],2)&lt;$B$622,INDEX(FPL_Results_Extract[Gameweek 15],MATCH($A524,FPL_Results_Extract[[Player]:[Player]],0)),INDEX(Team_Key[[Abbreviation]:[Abbreviation]],MATCH(LEFT(INDEX(FPL_Fixtures_Extract[],MATCH($A524,FPL_Fixtures_Extract[[Player]:[Player]],0),MATCH(FPL_Combined[[#Headers],[Gameweek 15]],FPL_Fixtures_Extract[#Headers],0)),LEN(INDEX(FPL_Fixtures_Extract[],MATCH($A524,FPL_Fixtures_Extract[[Player]:[Player]],0),MATCH(FPL_Combined[[#Headers],[Gameweek 15]],FPL_Fixtures_Extract[#Headers],0)))-4),Team_Key[[Full Name]:[Full Name]],0))&amp;RIGHT(INDEX(FPL_Fixtures_Extract[],MATCH($A524,FPL_Fixtures_Extract[[Player]:[Player]],0),MATCH(FPL_Combined[[#Headers],[Gameweek 15]],FPL_Fixtures_Extract[#Headers],0)),3))</f>
        <v>NEW(A) 0-2</v>
      </c>
      <c r="Q524" t="str">
        <f ca="1">IF(RIGHT(FPL_Combined[[#Headers],[Gameweek 16]],2)&lt;$B$622,INDEX(FPL_Results_Extract[Gameweek 16],MATCH($A524,FPL_Results_Extract[[Player]:[Player]],0)),INDEX(Team_Key[[Abbreviation]:[Abbreviation]],MATCH(LEFT(INDEX(FPL_Fixtures_Extract[],MATCH($A524,FPL_Fixtures_Extract[[Player]:[Player]],0),MATCH(FPL_Combined[[#Headers],[Gameweek 16]],FPL_Fixtures_Extract[#Headers],0)),LEN(INDEX(FPL_Fixtures_Extract[],MATCH($A524,FPL_Fixtures_Extract[[Player]:[Player]],0),MATCH(FPL_Combined[[#Headers],[Gameweek 16]],FPL_Fixtures_Extract[#Headers],0)))-4),Team_Key[[Full Name]:[Full Name]],0))&amp;RIGHT(INDEX(FPL_Fixtures_Extract[],MATCH($A524,FPL_Fixtures_Extract[[Player]:[Player]],0),MATCH(FPL_Combined[[#Headers],[Gameweek 16]],FPL_Fixtures_Extract[#Headers],0)),3))</f>
        <v>WBA(H) 2-2</v>
      </c>
      <c r="R524" t="str">
        <f ca="1">IF(RIGHT(FPL_Combined[[#Headers],[Gameweek 17]],2)&lt;$B$622,INDEX(FPL_Results_Extract[Gameweek 17],MATCH($A524,FPL_Results_Extract[[Player]:[Player]],0)),INDEX(Team_Key[[Abbreviation]:[Abbreviation]],MATCH(LEFT(INDEX(FPL_Fixtures_Extract[],MATCH($A524,FPL_Fixtures_Extract[[Player]:[Player]],0),MATCH(FPL_Combined[[#Headers],[Gameweek 17]],FPL_Fixtures_Extract[#Headers],0)),LEN(INDEX(FPL_Fixtures_Extract[],MATCH($A524,FPL_Fixtures_Extract[[Player]:[Player]],0),MATCH(FPL_Combined[[#Headers],[Gameweek 17]],FPL_Fixtures_Extract[#Headers],0)))-4),Team_Key[[Full Name]:[Full Name]],0))&amp;RIGHT(INDEX(FPL_Fixtures_Extract[],MATCH($A524,FPL_Fixtures_Extract[[Player]:[Player]],0),MATCH(FPL_Combined[[#Headers],[Gameweek 17]],FPL_Fixtures_Extract[#Headers],0)),3))</f>
        <v>WAT(A) 0-3</v>
      </c>
      <c r="S524" t="str">
        <f ca="1">IF(RIGHT(FPL_Combined[[#Headers],[Gameweek 18]],2)&lt;$B$622,INDEX(FPL_Results_Extract[Gameweek 18],MATCH($A524,FPL_Results_Extract[[Player]:[Player]],0)),INDEX(Team_Key[[Abbreviation]:[Abbreviation]],MATCH(LEFT(INDEX(FPL_Fixtures_Extract[],MATCH($A524,FPL_Fixtures_Extract[[Player]:[Player]],0),MATCH(FPL_Combined[[#Headers],[Gameweek 18]],FPL_Fixtures_Extract[#Headers],0)),LEN(INDEX(FPL_Fixtures_Extract[],MATCH($A524,FPL_Fixtures_Extract[[Player]:[Player]],0),MATCH(FPL_Combined[[#Headers],[Gameweek 18]],FPL_Fixtures_Extract[#Headers],0)))-4),Team_Key[[Full Name]:[Full Name]],0))&amp;RIGHT(INDEX(FPL_Fixtures_Extract[],MATCH($A524,FPL_Fixtures_Extract[[Player]:[Player]],0),MATCH(FPL_Combined[[#Headers],[Gameweek 18]],FPL_Fixtures_Extract[#Headers],0)),3))</f>
        <v>LEI(H) 1-0</v>
      </c>
      <c r="T524" t="str">
        <f ca="1">IF(RIGHT(FPL_Combined[[#Headers],[Gameweek 19]],2)&lt;$B$622,INDEX(FPL_Results_Extract[Gameweek 19],MATCH($A524,FPL_Results_Extract[[Player]:[Player]],0)),INDEX(Team_Key[[Abbreviation]:[Abbreviation]],MATCH(LEFT(INDEX(FPL_Fixtures_Extract[],MATCH($A524,FPL_Fixtures_Extract[[Player]:[Player]],0),MATCH(FPL_Combined[[#Headers],[Gameweek 19]],FPL_Fixtures_Extract[#Headers],0)),LEN(INDEX(FPL_Fixtures_Extract[],MATCH($A524,FPL_Fixtures_Extract[[Player]:[Player]],0),MATCH(FPL_Combined[[#Headers],[Gameweek 19]],FPL_Fixtures_Extract[#Headers],0)))-4),Team_Key[[Full Name]:[Full Name]],0))&amp;RIGHT(INDEX(FPL_Fixtures_Extract[],MATCH($A524,FPL_Fixtures_Extract[[Player]:[Player]],0),MATCH(FPL_Combined[[#Headers],[Gameweek 19]],FPL_Fixtures_Extract[#Headers],0)),3))</f>
        <v>SUN(A) 1-0</v>
      </c>
      <c r="U524" t="str">
        <f ca="1">IF(RIGHT(FPL_Combined[[#Headers],[Gameweek 20]],2)&lt;$B$622,INDEX(FPL_Results_Extract[Gameweek 20],MATCH($A524,FPL_Results_Extract[[Player]:[Player]],0)),INDEX(Team_Key[[Abbreviation]:[Abbreviation]],MATCH(LEFT(INDEX(FPL_Fixtures_Extract[],MATCH($A524,FPL_Fixtures_Extract[[Player]:[Player]],0),MATCH(FPL_Combined[[#Headers],[Gameweek 20]],FPL_Fixtures_Extract[#Headers],0)),LEN(INDEX(FPL_Fixtures_Extract[],MATCH($A524,FPL_Fixtures_Extract[[Player]:[Player]],0),MATCH(FPL_Combined[[#Headers],[Gameweek 20]],FPL_Fixtures_Extract[#Headers],0)))-4),Team_Key[[Full Name]:[Full Name]],0))&amp;RIGHT(INDEX(FPL_Fixtures_Extract[],MATCH($A524,FPL_Fixtures_Extract[[Player]:[Player]],0),MATCH(FPL_Combined[[#Headers],[Gameweek 20]],FPL_Fixtures_Extract[#Headers],0)),3))</f>
        <v>WHU(A) 0-2</v>
      </c>
      <c r="V524" t="str">
        <f ca="1">IF(RIGHT(FPL_Combined[[#Headers],[Gameweek 21]],2)&lt;$B$622,INDEX(FPL_Results_Extract[Gameweek 21],MATCH($A524,FPL_Results_Extract[[Player]:[Player]],0)),INDEX(Team_Key[[Abbreviation]:[Abbreviation]],MATCH(LEFT(INDEX(FPL_Fixtures_Extract[],MATCH($A524,FPL_Fixtures_Extract[[Player]:[Player]],0),MATCH(FPL_Combined[[#Headers],[Gameweek 21]],FPL_Fixtures_Extract[#Headers],0)),LEN(INDEX(FPL_Fixtures_Extract[],MATCH($A524,FPL_Fixtures_Extract[[Player]:[Player]],0),MATCH(FPL_Combined[[#Headers],[Gameweek 21]],FPL_Fixtures_Extract[#Headers],0)))-4),Team_Key[[Full Name]:[Full Name]],0))&amp;RIGHT(INDEX(FPL_Fixtures_Extract[],MATCH($A524,FPL_Fixtures_Extract[[Player]:[Player]],0),MATCH(FPL_Combined[[#Headers],[Gameweek 21]],FPL_Fixtures_Extract[#Headers],0)),3))</f>
        <v>ARS(H) 3-3</v>
      </c>
      <c r="W524" t="str">
        <f ca="1">IF(RIGHT(FPL_Combined[[#Headers],[Gameweek 22]],2)&lt;$B$622,INDEX(FPL_Results_Extract[Gameweek 22],MATCH($A524,FPL_Results_Extract[[Player]:[Player]],0)),INDEX(Team_Key[[Abbreviation]:[Abbreviation]],MATCH(LEFT(INDEX(FPL_Fixtures_Extract[],MATCH($A524,FPL_Fixtures_Extract[[Player]:[Player]],0),MATCH(FPL_Combined[[#Headers],[Gameweek 22]],FPL_Fixtures_Extract[#Headers],0)),LEN(INDEX(FPL_Fixtures_Extract[],MATCH($A524,FPL_Fixtures_Extract[[Player]:[Player]],0),MATCH(FPL_Combined[[#Headers],[Gameweek 22]],FPL_Fixtures_Extract[#Headers],0)))-4),Team_Key[[Full Name]:[Full Name]],0))&amp;RIGHT(INDEX(FPL_Fixtures_Extract[],MATCH($A524,FPL_Fixtures_Extract[[Player]:[Player]],0),MATCH(FPL_Combined[[#Headers],[Gameweek 22]],FPL_Fixtures_Extract[#Headers],0)),3))</f>
        <v>MUN(H) 0-1</v>
      </c>
      <c r="X524" t="str">
        <f ca="1">IF(RIGHT(FPL_Combined[[#Headers],[Gameweek 23]],2)&lt;$B$622,INDEX(FPL_Results_Extract[Gameweek 23],MATCH($A524,FPL_Results_Extract[[Player]:[Player]],0)),INDEX(Team_Key[[Abbreviation]:[Abbreviation]],MATCH(LEFT(INDEX(FPL_Fixtures_Extract[],MATCH($A524,FPL_Fixtures_Extract[[Player]:[Player]],0),MATCH(FPL_Combined[[#Headers],[Gameweek 23]],FPL_Fixtures_Extract[#Headers],0)),LEN(INDEX(FPL_Fixtures_Extract[],MATCH($A524,FPL_Fixtures_Extract[[Player]:[Player]],0),MATCH(FPL_Combined[[#Headers],[Gameweek 23]],FPL_Fixtures_Extract[#Headers],0)))-4),Team_Key[[Full Name]:[Full Name]],0))&amp;RIGHT(INDEX(FPL_Fixtures_Extract[],MATCH($A524,FPL_Fixtures_Extract[[Player]:[Player]],0),MATCH(FPL_Combined[[#Headers],[Gameweek 23]],FPL_Fixtures_Extract[#Headers],0)),3))</f>
        <v>NOR(A) 5-4</v>
      </c>
      <c r="Y524" t="str">
        <f ca="1">IF(RIGHT(FPL_Combined[[#Headers],[Gameweek 24]],2)&lt;$B$622,INDEX(FPL_Results_Extract[Team],MATCH($A524,FPL_Results_Extract[[Player]:[Player]],0)),INDEX(Team_Key[[Abbreviation]:[Abbreviation]],MATCH(LEFT(INDEX(FPL_Fixtures_Extract[],MATCH($A524,FPL_Fixtures_Extract[[Player]:[Player]],0),MATCH(FPL_Combined[[#Headers],[Gameweek 24]],FPL_Fixtures_Extract[#Headers],0)),LEN(INDEX(FPL_Fixtures_Extract[],MATCH($A524,FPL_Fixtures_Extract[[Player]:[Player]],0),MATCH(FPL_Combined[[#Headers],[Gameweek 24]],FPL_Fixtures_Extract[#Headers],0)))-4),Team_Key[[Full Name]:[Full Name]],0))&amp;RIGHT(INDEX(FPL_Fixtures_Extract[],MATCH($A524,FPL_Fixtures_Extract[[Player]:[Player]],0),MATCH(FPL_Combined[[#Headers],[Gameweek 24]],FPL_Fixtures_Extract[#Headers],0)),3))</f>
        <v>LIV</v>
      </c>
      <c r="Z524" t="str">
        <f ca="1">IF(RIGHT(FPL_Combined[[#Headers],[Gameweek 25]],2)&lt;$B$622,INDEX(FPL_Results_Extract[Player],MATCH($A524,FPL_Results_Extract[[Player]:[Player]],0)),INDEX(Team_Key[[Abbreviation]:[Abbreviation]],MATCH(LEFT(INDEX(FPL_Fixtures_Extract[],MATCH($A524,FPL_Fixtures_Extract[[Player]:[Player]],0),MATCH(FPL_Combined[[#Headers],[Gameweek 25]],FPL_Fixtures_Extract[#Headers],0)),LEN(INDEX(FPL_Fixtures_Extract[],MATCH($A524,FPL_Fixtures_Extract[[Player]:[Player]],0),MATCH(FPL_Combined[[#Headers],[Gameweek 25]],FPL_Fixtures_Extract[#Headers],0)))-4),Team_Key[[Full Name]:[Full Name]],0))&amp;RIGHT(INDEX(FPL_Fixtures_Extract[],MATCH($A524,FPL_Fixtures_Extract[[Player]:[Player]],0),MATCH(FPL_Combined[[#Headers],[Gameweek 25]],FPL_Fixtures_Extract[#Headers],0)),3))</f>
        <v>Skrtel</v>
      </c>
      <c r="AA524" t="str">
        <f ca="1">IF(RIGHT(FPL_Combined[[#Headers],[Gameweek 26]],2)&lt;$B$622,INDEX(FPL_Results_Extract[Gameweek 01],MATCH($A524,FPL_Results_Extract[[Player]:[Player]],0)),INDEX(Team_Key[[Abbreviation]:[Abbreviation]],MATCH(LEFT(INDEX(FPL_Fixtures_Extract[],MATCH($A524,FPL_Fixtures_Extract[[Player]:[Player]],0),MATCH(FPL_Combined[[#Headers],[Gameweek 26]],FPL_Fixtures_Extract[#Headers],0)),LEN(INDEX(FPL_Fixtures_Extract[],MATCH($A524,FPL_Fixtures_Extract[[Player]:[Player]],0),MATCH(FPL_Combined[[#Headers],[Gameweek 26]],FPL_Fixtures_Extract[#Headers],0)))-4),Team_Key[[Full Name]:[Full Name]],0))&amp;RIGHT(INDEX(FPL_Fixtures_Extract[],MATCH($A524,FPL_Fixtures_Extract[[Player]:[Player]],0),MATCH(FPL_Combined[[#Headers],[Gameweek 26]],FPL_Fixtures_Extract[#Headers],0)),3))</f>
        <v>STK(A) 1-0</v>
      </c>
      <c r="AB524" t="str">
        <f ca="1">IF(RIGHT(FPL_Combined[[#Headers],[Gameweek 27]],2)&lt;$B$622,INDEX(FPL_Results_Extract[Gameweek 02],MATCH($A524,FPL_Results_Extract[[Player]:[Player]],0)),INDEX(Team_Key[[Abbreviation]:[Abbreviation]],MATCH(LEFT(INDEX(FPL_Fixtures_Extract[],MATCH($A524,FPL_Fixtures_Extract[[Player]:[Player]],0),MATCH(FPL_Combined[[#Headers],[Gameweek 27]],FPL_Fixtures_Extract[#Headers],0)),LEN(INDEX(FPL_Fixtures_Extract[],MATCH($A524,FPL_Fixtures_Extract[[Player]:[Player]],0),MATCH(FPL_Combined[[#Headers],[Gameweek 27]],FPL_Fixtures_Extract[#Headers],0)))-4),Team_Key[[Full Name]:[Full Name]],0))&amp;RIGHT(INDEX(FPL_Fixtures_Extract[],MATCH($A524,FPL_Fixtures_Extract[[Player]:[Player]],0),MATCH(FPL_Combined[[#Headers],[Gameweek 27]],FPL_Fixtures_Extract[#Headers],0)),3))</f>
        <v>BOU(H) 1-0</v>
      </c>
      <c r="AC524" t="str">
        <f ca="1">IF(RIGHT(FPL_Combined[[#Headers],[Gameweek 28]],2)&lt;$B$622,INDEX(FPL_Results_Extract[Gameweek 03],MATCH($A524,FPL_Results_Extract[[Player]:[Player]],0)),INDEX(Team_Key[[Abbreviation]:[Abbreviation]],MATCH(LEFT(INDEX(FPL_Fixtures_Extract[],MATCH($A524,FPL_Fixtures_Extract[[Player]:[Player]],0),MATCH(FPL_Combined[[#Headers],[Gameweek 28]],FPL_Fixtures_Extract[#Headers],0)),LEN(INDEX(FPL_Fixtures_Extract[],MATCH($A524,FPL_Fixtures_Extract[[Player]:[Player]],0),MATCH(FPL_Combined[[#Headers],[Gameweek 28]],FPL_Fixtures_Extract[#Headers],0)))-4),Team_Key[[Full Name]:[Full Name]],0))&amp;RIGHT(INDEX(FPL_Fixtures_Extract[],MATCH($A524,FPL_Fixtures_Extract[[Player]:[Player]],0),MATCH(FPL_Combined[[#Headers],[Gameweek 28]],FPL_Fixtures_Extract[#Headers],0)),3))</f>
        <v>ARS(A) 0-0</v>
      </c>
      <c r="AD524" t="str">
        <f ca="1">IF(RIGHT(FPL_Combined[[#Headers],[Gameweek 29]],2)&lt;$B$622,INDEX(FPL_Results_Extract[Gameweek 04],MATCH($A524,FPL_Results_Extract[[Player]:[Player]],0)),INDEX(Team_Key[[Abbreviation]:[Abbreviation]],MATCH(LEFT(INDEX(FPL_Fixtures_Extract[],MATCH($A524,FPL_Fixtures_Extract[[Player]:[Player]],0),MATCH(FPL_Combined[[#Headers],[Gameweek 29]],FPL_Fixtures_Extract[#Headers],0)),LEN(INDEX(FPL_Fixtures_Extract[],MATCH($A524,FPL_Fixtures_Extract[[Player]:[Player]],0),MATCH(FPL_Combined[[#Headers],[Gameweek 29]],FPL_Fixtures_Extract[#Headers],0)))-4),Team_Key[[Full Name]:[Full Name]],0))&amp;RIGHT(INDEX(FPL_Fixtures_Extract[],MATCH($A524,FPL_Fixtures_Extract[[Player]:[Player]],0),MATCH(FPL_Combined[[#Headers],[Gameweek 29]],FPL_Fixtures_Extract[#Headers],0)),3))</f>
        <v>CRY(A)</v>
      </c>
      <c r="AE524" t="e">
        <f ca="1">IF(RIGHT(FPL_Combined[[#Headers],[Gameweek 30]],2)&lt;$B$622,INDEX(FPL_Results_Extract[Gameweek 05],MATCH($A524,FPL_Results_Extract[[Player]:[Player]],0)),INDEX(Team_Key[[Abbreviation]:[Abbreviation]],MATCH(LEFT(INDEX(FPL_Fixtures_Extract[],MATCH($A524,FPL_Fixtures_Extract[[Player]:[Player]],0),MATCH(FPL_Combined[[#Headers],[Gameweek 30]],FPL_Fixtures_Extract[#Headers],0)),LEN(INDEX(FPL_Fixtures_Extract[],MATCH($A524,FPL_Fixtures_Extract[[Player]:[Player]],0),MATCH(FPL_Combined[[#Headers],[Gameweek 30]],FPL_Fixtures_Extract[#Headers],0)))-4),Team_Key[[Full Name]:[Full Name]],0))&amp;RIGHT(INDEX(FPL_Fixtures_Extract[],MATCH($A524,FPL_Fixtures_Extract[[Player]:[Player]],0),MATCH(FPL_Combined[[#Headers],[Gameweek 30]],FPL_Fixtures_Extract[#Headers],0)),3))</f>
        <v>#VALUE!</v>
      </c>
      <c r="AF524" t="str">
        <f ca="1">IF(RIGHT(FPL_Combined[[#Headers],[Gameweek 31]],2)&lt;$B$622,INDEX(FPL_Results_Extract[Gameweek 06],MATCH($A524,FPL_Results_Extract[[Player]:[Player]],0)),INDEX(Team_Key[[Abbreviation]:[Abbreviation]],MATCH(LEFT(INDEX(FPL_Fixtures_Extract[],MATCH($A524,FPL_Fixtures_Extract[[Player]:[Player]],0),MATCH(FPL_Combined[[#Headers],[Gameweek 31]],FPL_Fixtures_Extract[#Headers],0)),LEN(INDEX(FPL_Fixtures_Extract[],MATCH($A524,FPL_Fixtures_Extract[[Player]:[Player]],0),MATCH(FPL_Combined[[#Headers],[Gameweek 31]],FPL_Fixtures_Extract[#Headers],0)))-4),Team_Key[[Full Name]:[Full Name]],0))&amp;RIGHT(INDEX(FPL_Fixtures_Extract[],MATCH($A524,FPL_Fixtures_Extract[[Player]:[Player]],0),MATCH(FPL_Combined[[#Headers],[Gameweek 31]],FPL_Fixtures_Extract[#Headers],0)),3))</f>
        <v>SOU(A)</v>
      </c>
      <c r="AG524" t="str">
        <f ca="1">IF(RIGHT(FPL_Combined[[#Headers],[Gameweek 32]],2)&lt;$B$622,INDEX(FPL_Results_Extract[Gameweek 07],MATCH($A524,FPL_Results_Extract[[Player]:[Player]],0)),INDEX(Team_Key[[Abbreviation]:[Abbreviation]],MATCH(LEFT(INDEX(FPL_Fixtures_Extract[],MATCH($A524,FPL_Fixtures_Extract[[Player]:[Player]],0),MATCH(FPL_Combined[[#Headers],[Gameweek 32]],FPL_Fixtures_Extract[#Headers],0)),LEN(INDEX(FPL_Fixtures_Extract[],MATCH($A524,FPL_Fixtures_Extract[[Player]:[Player]],0),MATCH(FPL_Combined[[#Headers],[Gameweek 32]],FPL_Fixtures_Extract[#Headers],0)))-4),Team_Key[[Full Name]:[Full Name]],0))&amp;RIGHT(INDEX(FPL_Fixtures_Extract[],MATCH($A524,FPL_Fixtures_Extract[[Player]:[Player]],0),MATCH(FPL_Combined[[#Headers],[Gameweek 32]],FPL_Fixtures_Extract[#Headers],0)),3))</f>
        <v>TOT(H)</v>
      </c>
      <c r="AH524" t="str">
        <f ca="1">IF(RIGHT(FPL_Combined[[#Headers],[Gameweek 33]],2)&lt;$B$622,INDEX(FPL_Results_Extract[Gameweek 08],MATCH($A524,FPL_Results_Extract[[Player]:[Player]],0)),INDEX(Team_Key[[Abbreviation]:[Abbreviation]],MATCH(LEFT(INDEX(FPL_Fixtures_Extract[],MATCH($A524,FPL_Fixtures_Extract[[Player]:[Player]],0),MATCH(FPL_Combined[[#Headers],[Gameweek 33]],FPL_Fixtures_Extract[#Headers],0)),LEN(INDEX(FPL_Fixtures_Extract[],MATCH($A524,FPL_Fixtures_Extract[[Player]:[Player]],0),MATCH(FPL_Combined[[#Headers],[Gameweek 33]],FPL_Fixtures_Extract[#Headers],0)))-4),Team_Key[[Full Name]:[Full Name]],0))&amp;RIGHT(INDEX(FPL_Fixtures_Extract[],MATCH($A524,FPL_Fixtures_Extract[[Player]:[Player]],0),MATCH(FPL_Combined[[#Headers],[Gameweek 33]],FPL_Fixtures_Extract[#Headers],0)),3))</f>
        <v>STK(H)</v>
      </c>
      <c r="AI524" t="str">
        <f ca="1">IF(RIGHT(FPL_Combined[[#Headers],[Gameweek 34]],2)&lt;$B$622,INDEX(FPL_Results_Extract[Gameweek 09],MATCH($A524,FPL_Results_Extract[[Player]:[Player]],0)),INDEX(Team_Key[[Abbreviation]:[Abbreviation]],MATCH(LEFT(INDEX(FPL_Fixtures_Extract[],MATCH($A524,FPL_Fixtures_Extract[[Player]:[Player]],0),MATCH(FPL_Combined[[#Headers],[Gameweek 34]],FPL_Fixtures_Extract[#Headers],0)),LEN(INDEX(FPL_Fixtures_Extract[],MATCH($A524,FPL_Fixtures_Extract[[Player]:[Player]],0),MATCH(FPL_Combined[[#Headers],[Gameweek 34]],FPL_Fixtures_Extract[#Headers],0)))-4),Team_Key[[Full Name]:[Full Name]],0))&amp;RIGHT(INDEX(FPL_Fixtures_Extract[],MATCH($A524,FPL_Fixtures_Extract[[Player]:[Player]],0),MATCH(FPL_Combined[[#Headers],[Gameweek 34]],FPL_Fixtures_Extract[#Headers],0)),3))</f>
        <v>BOU(A)</v>
      </c>
      <c r="AJ524" t="str">
        <f ca="1">IF(RIGHT(FPL_Combined[[#Headers],[Gameweek 35]],2)&lt;$B$622,INDEX(FPL_Results_Extract[Gameweek 10],MATCH($A524,FPL_Results_Extract[[Player]:[Player]],0)),INDEX(Team_Key[[Abbreviation]:[Abbreviation]],MATCH(LEFT(INDEX(FPL_Fixtures_Extract[],MATCH($A524,FPL_Fixtures_Extract[[Player]:[Player]],0),MATCH(FPL_Combined[[#Headers],[Gameweek 35]],FPL_Fixtures_Extract[#Headers],0)),LEN(INDEX(FPL_Fixtures_Extract[],MATCH($A524,FPL_Fixtures_Extract[[Player]:[Player]],0),MATCH(FPL_Combined[[#Headers],[Gameweek 35]],FPL_Fixtures_Extract[#Headers],0)))-4),Team_Key[[Full Name]:[Full Name]],0))&amp;RIGHT(INDEX(FPL_Fixtures_Extract[],MATCH($A524,FPL_Fixtures_Extract[[Player]:[Player]],0),MATCH(FPL_Combined[[#Headers],[Gameweek 35]],FPL_Fixtures_Extract[#Headers],0)),3))</f>
        <v>NEW(H)</v>
      </c>
      <c r="AK524" t="str">
        <f ca="1">IF(RIGHT(FPL_Combined[[#Headers],[Gameweek 36]],2)&lt;$B$622,INDEX(FPL_Results_Extract[Gameweek 11],MATCH($A524,FPL_Results_Extract[[Player]:[Player]],0)),INDEX(Team_Key[[Abbreviation]:[Abbreviation]],MATCH(LEFT(INDEX(FPL_Fixtures_Extract[],MATCH($A524,FPL_Fixtures_Extract[[Player]:[Player]],0),MATCH(FPL_Combined[[#Headers],[Gameweek 36]],FPL_Fixtures_Extract[#Headers],0)),LEN(INDEX(FPL_Fixtures_Extract[],MATCH($A524,FPL_Fixtures_Extract[[Player]:[Player]],0),MATCH(FPL_Combined[[#Headers],[Gameweek 36]],FPL_Fixtures_Extract[#Headers],0)))-4),Team_Key[[Full Name]:[Full Name]],0))&amp;RIGHT(INDEX(FPL_Fixtures_Extract[],MATCH($A524,FPL_Fixtures_Extract[[Player]:[Player]],0),MATCH(FPL_Combined[[#Headers],[Gameweek 36]],FPL_Fixtures_Extract[#Headers],0)),3))</f>
        <v>SWA(A)</v>
      </c>
      <c r="AL524" t="str">
        <f ca="1">IF(RIGHT(FPL_Combined[[#Headers],[Gameweek 37]],2)&lt;$B$622,INDEX(FPL_Results_Extract[Gameweek 12],MATCH($A524,FPL_Results_Extract[[Player]:[Player]],0)),INDEX(Team_Key[[Abbreviation]:[Abbreviation]],MATCH(LEFT(INDEX(FPL_Fixtures_Extract[],MATCH($A524,FPL_Fixtures_Extract[[Player]:[Player]],0),MATCH(FPL_Combined[[#Headers],[Gameweek 37]],FPL_Fixtures_Extract[#Headers],0)),LEN(INDEX(FPL_Fixtures_Extract[],MATCH($A524,FPL_Fixtures_Extract[[Player]:[Player]],0),MATCH(FPL_Combined[[#Headers],[Gameweek 37]],FPL_Fixtures_Extract[#Headers],0)))-4),Team_Key[[Full Name]:[Full Name]],0))&amp;RIGHT(INDEX(FPL_Fixtures_Extract[],MATCH($A524,FPL_Fixtures_Extract[[Player]:[Player]],0),MATCH(FPL_Combined[[#Headers],[Gameweek 37]],FPL_Fixtures_Extract[#Headers],0)),3))</f>
        <v>WAT(H)</v>
      </c>
      <c r="AM524" t="str">
        <f ca="1">IF(RIGHT(FPL_Combined[[#Headers],[Gameweek 38]],2)&lt;$B$622,INDEX(FPL_Results_Extract[Gameweek 13],MATCH($A524,FPL_Results_Extract[[Player]:[Player]],0)),INDEX(Team_Key[[Abbreviation]:[Abbreviation]],MATCH(LEFT(INDEX(FPL_Fixtures_Extract[],MATCH($A524,FPL_Fixtures_Extract[[Player]:[Player]],0),MATCH(FPL_Combined[[#Headers],[Gameweek 38]],FPL_Fixtures_Extract[#Headers],0)),LEN(INDEX(FPL_Fixtures_Extract[],MATCH($A524,FPL_Fixtures_Extract[[Player]:[Player]],0),MATCH(FPL_Combined[[#Headers],[Gameweek 38]],FPL_Fixtures_Extract[#Headers],0)))-4),Team_Key[[Full Name]:[Full Name]],0))&amp;RIGHT(INDEX(FPL_Fixtures_Extract[],MATCH($A524,FPL_Fixtures_Extract[[Player]:[Player]],0),MATCH(FPL_Combined[[#Headers],[Gameweek 38]],FPL_Fixtures_Extract[#Headers],0)),3))</f>
        <v>WBA(A)</v>
      </c>
    </row>
    <row r="525" spans="1:39" x14ac:dyDescent="0.45">
      <c r="A525" t="s">
        <v>347</v>
      </c>
      <c r="B525" t="str">
        <f ca="1">IF(RIGHT(FPL_Combined[[#Headers],[Gameweek 01]],2)&lt;$B$622,INDEX(FPL_Results_Extract[Gameweek 01],MATCH($A525,FPL_Results_Extract[[Player]:[Player]],0)),INDEX(Team_Key[[Abbreviation]:[Abbreviation]],MATCH(LEFT(INDEX(FPL_Fixtures_Extract[],MATCH($A525,FPL_Fixtures_Extract[[Player]:[Player]],0),MATCH(FPL_Combined[[#Headers],[Gameweek 01]],FPL_Fixtures_Extract[#Headers],0)),LEN(INDEX(FPL_Fixtures_Extract[],MATCH($A525,FPL_Fixtures_Extract[[Player]:[Player]],0),MATCH(FPL_Combined[[#Headers],[Gameweek 01]],FPL_Fixtures_Extract[#Headers],0)))-4),Team_Key[[Full Name]:[Full Name]],0))&amp;RIGHT(INDEX(FPL_Fixtures_Extract[],MATCH($A525,FPL_Fixtures_Extract[[Player]:[Player]],0),MATCH(FPL_Combined[[#Headers],[Gameweek 01]],FPL_Fixtures_Extract[#Headers],0)),3))</f>
        <v>TOT(H) 1-0</v>
      </c>
      <c r="C525" t="str">
        <f ca="1">IF(RIGHT(FPL_Combined[[#Headers],[Gameweek 02]],2)&lt;$B$622,INDEX(FPL_Results_Extract[Gameweek 02],MATCH($A525,FPL_Results_Extract[[Player]:[Player]],0)),INDEX(Team_Key[[Abbreviation]:[Abbreviation]],MATCH(LEFT(INDEX(FPL_Fixtures_Extract[],MATCH($A525,FPL_Fixtures_Extract[[Player]:[Player]],0),MATCH(FPL_Combined[[#Headers],[Gameweek 02]],FPL_Fixtures_Extract[#Headers],0)),LEN(INDEX(FPL_Fixtures_Extract[],MATCH($A525,FPL_Fixtures_Extract[[Player]:[Player]],0),MATCH(FPL_Combined[[#Headers],[Gameweek 02]],FPL_Fixtures_Extract[#Headers],0)))-4),Team_Key[[Full Name]:[Full Name]],0))&amp;RIGHT(INDEX(FPL_Fixtures_Extract[],MATCH($A525,FPL_Fixtures_Extract[[Player]:[Player]],0),MATCH(FPL_Combined[[#Headers],[Gameweek 02]],FPL_Fixtures_Extract[#Headers],0)),3))</f>
        <v>AVL(A) 1-0</v>
      </c>
      <c r="D525" t="str">
        <f ca="1">IF(RIGHT(FPL_Combined[[#Headers],[Gameweek 03]],2)&lt;$B$622,INDEX(FPL_Results_Extract[Gameweek 03],MATCH($A525,FPL_Results_Extract[[Player]:[Player]],0)),INDEX(Team_Key[[Abbreviation]:[Abbreviation]],MATCH(LEFT(INDEX(FPL_Fixtures_Extract[],MATCH($A525,FPL_Fixtures_Extract[[Player]:[Player]],0),MATCH(FPL_Combined[[#Headers],[Gameweek 03]],FPL_Fixtures_Extract[#Headers],0)),LEN(INDEX(FPL_Fixtures_Extract[],MATCH($A525,FPL_Fixtures_Extract[[Player]:[Player]],0),MATCH(FPL_Combined[[#Headers],[Gameweek 03]],FPL_Fixtures_Extract[#Headers],0)))-4),Team_Key[[Full Name]:[Full Name]],0))&amp;RIGHT(INDEX(FPL_Fixtures_Extract[],MATCH($A525,FPL_Fixtures_Extract[[Player]:[Player]],0),MATCH(FPL_Combined[[#Headers],[Gameweek 03]],FPL_Fixtures_Extract[#Headers],0)),3))</f>
        <v>NEW(H) 0-0</v>
      </c>
      <c r="E525" t="str">
        <f ca="1">IF(RIGHT(FPL_Combined[[#Headers],[Gameweek 04]],2)&lt;$B$622,INDEX(FPL_Results_Extract[Gameweek 04],MATCH($A525,FPL_Results_Extract[[Player]:[Player]],0)),INDEX(Team_Key[[Abbreviation]:[Abbreviation]],MATCH(LEFT(INDEX(FPL_Fixtures_Extract[],MATCH($A525,FPL_Fixtures_Extract[[Player]:[Player]],0),MATCH(FPL_Combined[[#Headers],[Gameweek 04]],FPL_Fixtures_Extract[#Headers],0)),LEN(INDEX(FPL_Fixtures_Extract[],MATCH($A525,FPL_Fixtures_Extract[[Player]:[Player]],0),MATCH(FPL_Combined[[#Headers],[Gameweek 04]],FPL_Fixtures_Extract[#Headers],0)))-4),Team_Key[[Full Name]:[Full Name]],0))&amp;RIGHT(INDEX(FPL_Fixtures_Extract[],MATCH($A525,FPL_Fixtures_Extract[[Player]:[Player]],0),MATCH(FPL_Combined[[#Headers],[Gameweek 04]],FPL_Fixtures_Extract[#Headers],0)),3))</f>
        <v>SWA(A) 1-2</v>
      </c>
      <c r="F525" t="str">
        <f ca="1">IF(RIGHT(FPL_Combined[[#Headers],[Gameweek 05]],2)&lt;$B$622,INDEX(FPL_Results_Extract[Gameweek 05],MATCH($A525,FPL_Results_Extract[[Player]:[Player]],0)),INDEX(Team_Key[[Abbreviation]:[Abbreviation]],MATCH(LEFT(INDEX(FPL_Fixtures_Extract[],MATCH($A525,FPL_Fixtures_Extract[[Player]:[Player]],0),MATCH(FPL_Combined[[#Headers],[Gameweek 05]],FPL_Fixtures_Extract[#Headers],0)),LEN(INDEX(FPL_Fixtures_Extract[],MATCH($A525,FPL_Fixtures_Extract[[Player]:[Player]],0),MATCH(FPL_Combined[[#Headers],[Gameweek 05]],FPL_Fixtures_Extract[#Headers],0)))-4),Team_Key[[Full Name]:[Full Name]],0))&amp;RIGHT(INDEX(FPL_Fixtures_Extract[],MATCH($A525,FPL_Fixtures_Extract[[Player]:[Player]],0),MATCH(FPL_Combined[[#Headers],[Gameweek 05]],FPL_Fixtures_Extract[#Headers],0)),3))</f>
        <v>LIV(H) 3-1</v>
      </c>
      <c r="G525" t="str">
        <f ca="1">IF(RIGHT(FPL_Combined[[#Headers],[Gameweek 06]],2)&lt;$B$622,INDEX(FPL_Results_Extract[Gameweek 06],MATCH($A525,FPL_Results_Extract[[Player]:[Player]],0)),INDEX(Team_Key[[Abbreviation]:[Abbreviation]],MATCH(LEFT(INDEX(FPL_Fixtures_Extract[],MATCH($A525,FPL_Fixtures_Extract[[Player]:[Player]],0),MATCH(FPL_Combined[[#Headers],[Gameweek 06]],FPL_Fixtures_Extract[#Headers],0)),LEN(INDEX(FPL_Fixtures_Extract[],MATCH($A525,FPL_Fixtures_Extract[[Player]:[Player]],0),MATCH(FPL_Combined[[#Headers],[Gameweek 06]],FPL_Fixtures_Extract[#Headers],0)))-4),Team_Key[[Full Name]:[Full Name]],0))&amp;RIGHT(INDEX(FPL_Fixtures_Extract[],MATCH($A525,FPL_Fixtures_Extract[[Player]:[Player]],0),MATCH(FPL_Combined[[#Headers],[Gameweek 06]],FPL_Fixtures_Extract[#Headers],0)),3))</f>
        <v>SOU(A) 3-2</v>
      </c>
      <c r="H525" t="str">
        <f ca="1">IF(RIGHT(FPL_Combined[[#Headers],[Gameweek 07]],2)&lt;$B$622,INDEX(FPL_Results_Extract[Gameweek 07],MATCH($A525,FPL_Results_Extract[[Player]:[Player]],0)),INDEX(Team_Key[[Abbreviation]:[Abbreviation]],MATCH(LEFT(INDEX(FPL_Fixtures_Extract[],MATCH($A525,FPL_Fixtures_Extract[[Player]:[Player]],0),MATCH(FPL_Combined[[#Headers],[Gameweek 07]],FPL_Fixtures_Extract[#Headers],0)),LEN(INDEX(FPL_Fixtures_Extract[],MATCH($A525,FPL_Fixtures_Extract[[Player]:[Player]],0),MATCH(FPL_Combined[[#Headers],[Gameweek 07]],FPL_Fixtures_Extract[#Headers],0)))-4),Team_Key[[Full Name]:[Full Name]],0))&amp;RIGHT(INDEX(FPL_Fixtures_Extract[],MATCH($A525,FPL_Fixtures_Extract[[Player]:[Player]],0),MATCH(FPL_Combined[[#Headers],[Gameweek 07]],FPL_Fixtures_Extract[#Headers],0)),3))</f>
        <v>SUN(H) 3-0</v>
      </c>
      <c r="I525" t="str">
        <f ca="1">IF(RIGHT(FPL_Combined[[#Headers],[Gameweek 08]],2)&lt;$B$622,INDEX(FPL_Results_Extract[Gameweek 08],MATCH($A525,FPL_Results_Extract[[Player]:[Player]],0)),INDEX(Team_Key[[Abbreviation]:[Abbreviation]],MATCH(LEFT(INDEX(FPL_Fixtures_Extract[],MATCH($A525,FPL_Fixtures_Extract[[Player]:[Player]],0),MATCH(FPL_Combined[[#Headers],[Gameweek 08]],FPL_Fixtures_Extract[#Headers],0)),LEN(INDEX(FPL_Fixtures_Extract[],MATCH($A525,FPL_Fixtures_Extract[[Player]:[Player]],0),MATCH(FPL_Combined[[#Headers],[Gameweek 08]],FPL_Fixtures_Extract[#Headers],0)))-4),Team_Key[[Full Name]:[Full Name]],0))&amp;RIGHT(INDEX(FPL_Fixtures_Extract[],MATCH($A525,FPL_Fixtures_Extract[[Player]:[Player]],0),MATCH(FPL_Combined[[#Headers],[Gameweek 08]],FPL_Fixtures_Extract[#Headers],0)),3))</f>
        <v>ARS(A) 0-3</v>
      </c>
      <c r="J525" t="str">
        <f ca="1">IF(RIGHT(FPL_Combined[[#Headers],[Gameweek 09]],2)&lt;$B$622,INDEX(FPL_Results_Extract[Gameweek 09],MATCH($A525,FPL_Results_Extract[[Player]:[Player]],0)),INDEX(Team_Key[[Abbreviation]:[Abbreviation]],MATCH(LEFT(INDEX(FPL_Fixtures_Extract[],MATCH($A525,FPL_Fixtures_Extract[[Player]:[Player]],0),MATCH(FPL_Combined[[#Headers],[Gameweek 09]],FPL_Fixtures_Extract[#Headers],0)),LEN(INDEX(FPL_Fixtures_Extract[],MATCH($A525,FPL_Fixtures_Extract[[Player]:[Player]],0),MATCH(FPL_Combined[[#Headers],[Gameweek 09]],FPL_Fixtures_Extract[#Headers],0)))-4),Team_Key[[Full Name]:[Full Name]],0))&amp;RIGHT(INDEX(FPL_Fixtures_Extract[],MATCH($A525,FPL_Fixtures_Extract[[Player]:[Player]],0),MATCH(FPL_Combined[[#Headers],[Gameweek 09]],FPL_Fixtures_Extract[#Headers],0)),3))</f>
        <v>EVE(A) 3-0</v>
      </c>
      <c r="K525" t="str">
        <f ca="1">IF(RIGHT(FPL_Combined[[#Headers],[Gameweek 10]],2)&lt;$B$622,INDEX(FPL_Results_Extract[Gameweek 10],MATCH($A525,FPL_Results_Extract[[Player]:[Player]],0)),INDEX(Team_Key[[Abbreviation]:[Abbreviation]],MATCH(LEFT(INDEX(FPL_Fixtures_Extract[],MATCH($A525,FPL_Fixtures_Extract[[Player]:[Player]],0),MATCH(FPL_Combined[[#Headers],[Gameweek 10]],FPL_Fixtures_Extract[#Headers],0)),LEN(INDEX(FPL_Fixtures_Extract[],MATCH($A525,FPL_Fixtures_Extract[[Player]:[Player]],0),MATCH(FPL_Combined[[#Headers],[Gameweek 10]],FPL_Fixtures_Extract[#Headers],0)))-4),Team_Key[[Full Name]:[Full Name]],0))&amp;RIGHT(INDEX(FPL_Fixtures_Extract[],MATCH($A525,FPL_Fixtures_Extract[[Player]:[Player]],0),MATCH(FPL_Combined[[#Headers],[Gameweek 10]],FPL_Fixtures_Extract[#Headers],0)),3))</f>
        <v>MCI(H) 0-0</v>
      </c>
      <c r="L525" t="str">
        <f ca="1">IF(RIGHT(FPL_Combined[[#Headers],[Gameweek 11]],2)&lt;$B$622,INDEX(FPL_Results_Extract[Gameweek 11],MATCH($A525,FPL_Results_Extract[[Player]:[Player]],0)),INDEX(Team_Key[[Abbreviation]:[Abbreviation]],MATCH(LEFT(INDEX(FPL_Fixtures_Extract[],MATCH($A525,FPL_Fixtures_Extract[[Player]:[Player]],0),MATCH(FPL_Combined[[#Headers],[Gameweek 11]],FPL_Fixtures_Extract[#Headers],0)),LEN(INDEX(FPL_Fixtures_Extract[],MATCH($A525,FPL_Fixtures_Extract[[Player]:[Player]],0),MATCH(FPL_Combined[[#Headers],[Gameweek 11]],FPL_Fixtures_Extract[#Headers],0)))-4),Team_Key[[Full Name]:[Full Name]],0))&amp;RIGHT(INDEX(FPL_Fixtures_Extract[],MATCH($A525,FPL_Fixtures_Extract[[Player]:[Player]],0),MATCH(FPL_Combined[[#Headers],[Gameweek 11]],FPL_Fixtures_Extract[#Headers],0)),3))</f>
        <v>CRY(A) 0-0</v>
      </c>
      <c r="M525" t="str">
        <f ca="1">IF(RIGHT(FPL_Combined[[#Headers],[Gameweek 12]],2)&lt;$B$622,INDEX(FPL_Results_Extract[Gameweek 12],MATCH($A525,FPL_Results_Extract[[Player]:[Player]],0)),INDEX(Team_Key[[Abbreviation]:[Abbreviation]],MATCH(LEFT(INDEX(FPL_Fixtures_Extract[],MATCH($A525,FPL_Fixtures_Extract[[Player]:[Player]],0),MATCH(FPL_Combined[[#Headers],[Gameweek 12]],FPL_Fixtures_Extract[#Headers],0)),LEN(INDEX(FPL_Fixtures_Extract[],MATCH($A525,FPL_Fixtures_Extract[[Player]:[Player]],0),MATCH(FPL_Combined[[#Headers],[Gameweek 12]],FPL_Fixtures_Extract[#Headers],0)))-4),Team_Key[[Full Name]:[Full Name]],0))&amp;RIGHT(INDEX(FPL_Fixtures_Extract[],MATCH($A525,FPL_Fixtures_Extract[[Player]:[Player]],0),MATCH(FPL_Combined[[#Headers],[Gameweek 12]],FPL_Fixtures_Extract[#Headers],0)),3))</f>
        <v>WBA(H) 2-0</v>
      </c>
      <c r="N525" t="str">
        <f ca="1">IF(RIGHT(FPL_Combined[[#Headers],[Gameweek 13]],2)&lt;$B$622,INDEX(FPL_Results_Extract[Gameweek 13],MATCH($A525,FPL_Results_Extract[[Player]:[Player]],0)),INDEX(Team_Key[[Abbreviation]:[Abbreviation]],MATCH(LEFT(INDEX(FPL_Fixtures_Extract[],MATCH($A525,FPL_Fixtures_Extract[[Player]:[Player]],0),MATCH(FPL_Combined[[#Headers],[Gameweek 13]],FPL_Fixtures_Extract[#Headers],0)),LEN(INDEX(FPL_Fixtures_Extract[],MATCH($A525,FPL_Fixtures_Extract[[Player]:[Player]],0),MATCH(FPL_Combined[[#Headers],[Gameweek 13]],FPL_Fixtures_Extract[#Headers],0)))-4),Team_Key[[Full Name]:[Full Name]],0))&amp;RIGHT(INDEX(FPL_Fixtures_Extract[],MATCH($A525,FPL_Fixtures_Extract[[Player]:[Player]],0),MATCH(FPL_Combined[[#Headers],[Gameweek 13]],FPL_Fixtures_Extract[#Headers],0)),3))</f>
        <v>WAT(A) 2-1</v>
      </c>
      <c r="O525" t="str">
        <f ca="1">IF(RIGHT(FPL_Combined[[#Headers],[Gameweek 14]],2)&lt;$B$622,INDEX(FPL_Results_Extract[Gameweek 14],MATCH($A525,FPL_Results_Extract[[Player]:[Player]],0)),INDEX(Team_Key[[Abbreviation]:[Abbreviation]],MATCH(LEFT(INDEX(FPL_Fixtures_Extract[],MATCH($A525,FPL_Fixtures_Extract[[Player]:[Player]],0),MATCH(FPL_Combined[[#Headers],[Gameweek 14]],FPL_Fixtures_Extract[#Headers],0)),LEN(INDEX(FPL_Fixtures_Extract[],MATCH($A525,FPL_Fixtures_Extract[[Player]:[Player]],0),MATCH(FPL_Combined[[#Headers],[Gameweek 14]],FPL_Fixtures_Extract[#Headers],0)))-4),Team_Key[[Full Name]:[Full Name]],0))&amp;RIGHT(INDEX(FPL_Fixtures_Extract[],MATCH($A525,FPL_Fixtures_Extract[[Player]:[Player]],0),MATCH(FPL_Combined[[#Headers],[Gameweek 14]],FPL_Fixtures_Extract[#Headers],0)),3))</f>
        <v>LEI(A) 1-1</v>
      </c>
      <c r="P525" t="str">
        <f ca="1">IF(RIGHT(FPL_Combined[[#Headers],[Gameweek 15]],2)&lt;$B$622,INDEX(FPL_Results_Extract[Gameweek 15],MATCH($A525,FPL_Results_Extract[[Player]:[Player]],0)),INDEX(Team_Key[[Abbreviation]:[Abbreviation]],MATCH(LEFT(INDEX(FPL_Fixtures_Extract[],MATCH($A525,FPL_Fixtures_Extract[[Player]:[Player]],0),MATCH(FPL_Combined[[#Headers],[Gameweek 15]],FPL_Fixtures_Extract[#Headers],0)),LEN(INDEX(FPL_Fixtures_Extract[],MATCH($A525,FPL_Fixtures_Extract[[Player]:[Player]],0),MATCH(FPL_Combined[[#Headers],[Gameweek 15]],FPL_Fixtures_Extract[#Headers],0)))-4),Team_Key[[Full Name]:[Full Name]],0))&amp;RIGHT(INDEX(FPL_Fixtures_Extract[],MATCH($A525,FPL_Fixtures_Extract[[Player]:[Player]],0),MATCH(FPL_Combined[[#Headers],[Gameweek 15]],FPL_Fixtures_Extract[#Headers],0)),3))</f>
        <v>WHU(H) 0-0</v>
      </c>
      <c r="Q525" t="str">
        <f ca="1">IF(RIGHT(FPL_Combined[[#Headers],[Gameweek 16]],2)&lt;$B$622,INDEX(FPL_Results_Extract[Gameweek 16],MATCH($A525,FPL_Results_Extract[[Player]:[Player]],0)),INDEX(Team_Key[[Abbreviation]:[Abbreviation]],MATCH(LEFT(INDEX(FPL_Fixtures_Extract[],MATCH($A525,FPL_Fixtures_Extract[[Player]:[Player]],0),MATCH(FPL_Combined[[#Headers],[Gameweek 16]],FPL_Fixtures_Extract[#Headers],0)),LEN(INDEX(FPL_Fixtures_Extract[],MATCH($A525,FPL_Fixtures_Extract[[Player]:[Player]],0),MATCH(FPL_Combined[[#Headers],[Gameweek 16]],FPL_Fixtures_Extract[#Headers],0)))-4),Team_Key[[Full Name]:[Full Name]],0))&amp;RIGHT(INDEX(FPL_Fixtures_Extract[],MATCH($A525,FPL_Fixtures_Extract[[Player]:[Player]],0),MATCH(FPL_Combined[[#Headers],[Gameweek 16]],FPL_Fixtures_Extract[#Headers],0)),3))</f>
        <v>BOU(A) 1-2</v>
      </c>
      <c r="R525" t="str">
        <f ca="1">IF(RIGHT(FPL_Combined[[#Headers],[Gameweek 17]],2)&lt;$B$622,INDEX(FPL_Results_Extract[Gameweek 17],MATCH($A525,FPL_Results_Extract[[Player]:[Player]],0)),INDEX(Team_Key[[Abbreviation]:[Abbreviation]],MATCH(LEFT(INDEX(FPL_Fixtures_Extract[],MATCH($A525,FPL_Fixtures_Extract[[Player]:[Player]],0),MATCH(FPL_Combined[[#Headers],[Gameweek 17]],FPL_Fixtures_Extract[#Headers],0)),LEN(INDEX(FPL_Fixtures_Extract[],MATCH($A525,FPL_Fixtures_Extract[[Player]:[Player]],0),MATCH(FPL_Combined[[#Headers],[Gameweek 17]],FPL_Fixtures_Extract[#Headers],0)))-4),Team_Key[[Full Name]:[Full Name]],0))&amp;RIGHT(INDEX(FPL_Fixtures_Extract[],MATCH($A525,FPL_Fixtures_Extract[[Player]:[Player]],0),MATCH(FPL_Combined[[#Headers],[Gameweek 17]],FPL_Fixtures_Extract[#Headers],0)),3))</f>
        <v>NOR(H) 1-2</v>
      </c>
      <c r="S525" t="str">
        <f ca="1">IF(RIGHT(FPL_Combined[[#Headers],[Gameweek 18]],2)&lt;$B$622,INDEX(FPL_Results_Extract[Gameweek 18],MATCH($A525,FPL_Results_Extract[[Player]:[Player]],0)),INDEX(Team_Key[[Abbreviation]:[Abbreviation]],MATCH(LEFT(INDEX(FPL_Fixtures_Extract[],MATCH($A525,FPL_Fixtures_Extract[[Player]:[Player]],0),MATCH(FPL_Combined[[#Headers],[Gameweek 18]],FPL_Fixtures_Extract[#Headers],0)),LEN(INDEX(FPL_Fixtures_Extract[],MATCH($A525,FPL_Fixtures_Extract[[Player]:[Player]],0),MATCH(FPL_Combined[[#Headers],[Gameweek 18]],FPL_Fixtures_Extract[#Headers],0)))-4),Team_Key[[Full Name]:[Full Name]],0))&amp;RIGHT(INDEX(FPL_Fixtures_Extract[],MATCH($A525,FPL_Fixtures_Extract[[Player]:[Player]],0),MATCH(FPL_Combined[[#Headers],[Gameweek 18]],FPL_Fixtures_Extract[#Headers],0)),3))</f>
        <v>STK(A) 0-2</v>
      </c>
      <c r="T525" t="str">
        <f ca="1">IF(RIGHT(FPL_Combined[[#Headers],[Gameweek 19]],2)&lt;$B$622,INDEX(FPL_Results_Extract[Gameweek 19],MATCH($A525,FPL_Results_Extract[[Player]:[Player]],0)),INDEX(Team_Key[[Abbreviation]:[Abbreviation]],MATCH(LEFT(INDEX(FPL_Fixtures_Extract[],MATCH($A525,FPL_Fixtures_Extract[[Player]:[Player]],0),MATCH(FPL_Combined[[#Headers],[Gameweek 19]],FPL_Fixtures_Extract[#Headers],0)),LEN(INDEX(FPL_Fixtures_Extract[],MATCH($A525,FPL_Fixtures_Extract[[Player]:[Player]],0),MATCH(FPL_Combined[[#Headers],[Gameweek 19]],FPL_Fixtures_Extract[#Headers],0)))-4),Team_Key[[Full Name]:[Full Name]],0))&amp;RIGHT(INDEX(FPL_Fixtures_Extract[],MATCH($A525,FPL_Fixtures_Extract[[Player]:[Player]],0),MATCH(FPL_Combined[[#Headers],[Gameweek 19]],FPL_Fixtures_Extract[#Headers],0)),3))</f>
        <v>CHE(H) 0-0</v>
      </c>
      <c r="U525" t="str">
        <f ca="1">IF(RIGHT(FPL_Combined[[#Headers],[Gameweek 20]],2)&lt;$B$622,INDEX(FPL_Results_Extract[Gameweek 20],MATCH($A525,FPL_Results_Extract[[Player]:[Player]],0)),INDEX(Team_Key[[Abbreviation]:[Abbreviation]],MATCH(LEFT(INDEX(FPL_Fixtures_Extract[],MATCH($A525,FPL_Fixtures_Extract[[Player]:[Player]],0),MATCH(FPL_Combined[[#Headers],[Gameweek 20]],FPL_Fixtures_Extract[#Headers],0)),LEN(INDEX(FPL_Fixtures_Extract[],MATCH($A525,FPL_Fixtures_Extract[[Player]:[Player]],0),MATCH(FPL_Combined[[#Headers],[Gameweek 20]],FPL_Fixtures_Extract[#Headers],0)))-4),Team_Key[[Full Name]:[Full Name]],0))&amp;RIGHT(INDEX(FPL_Fixtures_Extract[],MATCH($A525,FPL_Fixtures_Extract[[Player]:[Player]],0),MATCH(FPL_Combined[[#Headers],[Gameweek 20]],FPL_Fixtures_Extract[#Headers],0)),3))</f>
        <v>SWA(H) 2-1</v>
      </c>
      <c r="V525" t="str">
        <f ca="1">IF(RIGHT(FPL_Combined[[#Headers],[Gameweek 21]],2)&lt;$B$622,INDEX(FPL_Results_Extract[Gameweek 21],MATCH($A525,FPL_Results_Extract[[Player]:[Player]],0)),INDEX(Team_Key[[Abbreviation]:[Abbreviation]],MATCH(LEFT(INDEX(FPL_Fixtures_Extract[],MATCH($A525,FPL_Fixtures_Extract[[Player]:[Player]],0),MATCH(FPL_Combined[[#Headers],[Gameweek 21]],FPL_Fixtures_Extract[#Headers],0)),LEN(INDEX(FPL_Fixtures_Extract[],MATCH($A525,FPL_Fixtures_Extract[[Player]:[Player]],0),MATCH(FPL_Combined[[#Headers],[Gameweek 21]],FPL_Fixtures_Extract[#Headers],0)))-4),Team_Key[[Full Name]:[Full Name]],0))&amp;RIGHT(INDEX(FPL_Fixtures_Extract[],MATCH($A525,FPL_Fixtures_Extract[[Player]:[Player]],0),MATCH(FPL_Combined[[#Headers],[Gameweek 21]],FPL_Fixtures_Extract[#Headers],0)),3))</f>
        <v>NEW(A) 3-3</v>
      </c>
      <c r="W525" t="str">
        <f ca="1">IF(RIGHT(FPL_Combined[[#Headers],[Gameweek 22]],2)&lt;$B$622,INDEX(FPL_Results_Extract[Gameweek 22],MATCH($A525,FPL_Results_Extract[[Player]:[Player]],0)),INDEX(Team_Key[[Abbreviation]:[Abbreviation]],MATCH(LEFT(INDEX(FPL_Fixtures_Extract[],MATCH($A525,FPL_Fixtures_Extract[[Player]:[Player]],0),MATCH(FPL_Combined[[#Headers],[Gameweek 22]],FPL_Fixtures_Extract[#Headers],0)),LEN(INDEX(FPL_Fixtures_Extract[],MATCH($A525,FPL_Fixtures_Extract[[Player]:[Player]],0),MATCH(FPL_Combined[[#Headers],[Gameweek 22]],FPL_Fixtures_Extract[#Headers],0)))-4),Team_Key[[Full Name]:[Full Name]],0))&amp;RIGHT(INDEX(FPL_Fixtures_Extract[],MATCH($A525,FPL_Fixtures_Extract[[Player]:[Player]],0),MATCH(FPL_Combined[[#Headers],[Gameweek 22]],FPL_Fixtures_Extract[#Headers],0)),3))</f>
        <v>LIV(A) 1-0</v>
      </c>
      <c r="X525" t="str">
        <f ca="1">IF(RIGHT(FPL_Combined[[#Headers],[Gameweek 23]],2)&lt;$B$622,INDEX(FPL_Results_Extract[Gameweek 23],MATCH($A525,FPL_Results_Extract[[Player]:[Player]],0)),INDEX(Team_Key[[Abbreviation]:[Abbreviation]],MATCH(LEFT(INDEX(FPL_Fixtures_Extract[],MATCH($A525,FPL_Fixtures_Extract[[Player]:[Player]],0),MATCH(FPL_Combined[[#Headers],[Gameweek 23]],FPL_Fixtures_Extract[#Headers],0)),LEN(INDEX(FPL_Fixtures_Extract[],MATCH($A525,FPL_Fixtures_Extract[[Player]:[Player]],0),MATCH(FPL_Combined[[#Headers],[Gameweek 23]],FPL_Fixtures_Extract[#Headers],0)))-4),Team_Key[[Full Name]:[Full Name]],0))&amp;RIGHT(INDEX(FPL_Fixtures_Extract[],MATCH($A525,FPL_Fixtures_Extract[[Player]:[Player]],0),MATCH(FPL_Combined[[#Headers],[Gameweek 23]],FPL_Fixtures_Extract[#Headers],0)),3))</f>
        <v>SOU(H) 0-1</v>
      </c>
      <c r="Y525" t="str">
        <f ca="1">IF(RIGHT(FPL_Combined[[#Headers],[Gameweek 24]],2)&lt;$B$622,INDEX(FPL_Results_Extract[Team],MATCH($A525,FPL_Results_Extract[[Player]:[Player]],0)),INDEX(Team_Key[[Abbreviation]:[Abbreviation]],MATCH(LEFT(INDEX(FPL_Fixtures_Extract[],MATCH($A525,FPL_Fixtures_Extract[[Player]:[Player]],0),MATCH(FPL_Combined[[#Headers],[Gameweek 24]],FPL_Fixtures_Extract[#Headers],0)),LEN(INDEX(FPL_Fixtures_Extract[],MATCH($A525,FPL_Fixtures_Extract[[Player]:[Player]],0),MATCH(FPL_Combined[[#Headers],[Gameweek 24]],FPL_Fixtures_Extract[#Headers],0)))-4),Team_Key[[Full Name]:[Full Name]],0))&amp;RIGHT(INDEX(FPL_Fixtures_Extract[],MATCH($A525,FPL_Fixtures_Extract[[Player]:[Player]],0),MATCH(FPL_Combined[[#Headers],[Gameweek 24]],FPL_Fixtures_Extract[#Headers],0)),3))</f>
        <v>MUN</v>
      </c>
      <c r="Z525" t="str">
        <f ca="1">IF(RIGHT(FPL_Combined[[#Headers],[Gameweek 25]],2)&lt;$B$622,INDEX(FPL_Results_Extract[Player],MATCH($A525,FPL_Results_Extract[[Player]:[Player]],0)),INDEX(Team_Key[[Abbreviation]:[Abbreviation]],MATCH(LEFT(INDEX(FPL_Fixtures_Extract[],MATCH($A525,FPL_Fixtures_Extract[[Player]:[Player]],0),MATCH(FPL_Combined[[#Headers],[Gameweek 25]],FPL_Fixtures_Extract[#Headers],0)),LEN(INDEX(FPL_Fixtures_Extract[],MATCH($A525,FPL_Fixtures_Extract[[Player]:[Player]],0),MATCH(FPL_Combined[[#Headers],[Gameweek 25]],FPL_Fixtures_Extract[#Headers],0)))-4),Team_Key[[Full Name]:[Full Name]],0))&amp;RIGHT(INDEX(FPL_Fixtures_Extract[],MATCH($A525,FPL_Fixtures_Extract[[Player]:[Player]],0),MATCH(FPL_Combined[[#Headers],[Gameweek 25]],FPL_Fixtures_Extract[#Headers],0)),3))</f>
        <v>Smalling</v>
      </c>
      <c r="AA525" t="str">
        <f ca="1">IF(RIGHT(FPL_Combined[[#Headers],[Gameweek 26]],2)&lt;$B$622,INDEX(FPL_Results_Extract[Gameweek 01],MATCH($A525,FPL_Results_Extract[[Player]:[Player]],0)),INDEX(Team_Key[[Abbreviation]:[Abbreviation]],MATCH(LEFT(INDEX(FPL_Fixtures_Extract[],MATCH($A525,FPL_Fixtures_Extract[[Player]:[Player]],0),MATCH(FPL_Combined[[#Headers],[Gameweek 26]],FPL_Fixtures_Extract[#Headers],0)),LEN(INDEX(FPL_Fixtures_Extract[],MATCH($A525,FPL_Fixtures_Extract[[Player]:[Player]],0),MATCH(FPL_Combined[[#Headers],[Gameweek 26]],FPL_Fixtures_Extract[#Headers],0)))-4),Team_Key[[Full Name]:[Full Name]],0))&amp;RIGHT(INDEX(FPL_Fixtures_Extract[],MATCH($A525,FPL_Fixtures_Extract[[Player]:[Player]],0),MATCH(FPL_Combined[[#Headers],[Gameweek 26]],FPL_Fixtures_Extract[#Headers],0)),3))</f>
        <v>TOT(H) 1-0</v>
      </c>
      <c r="AB525" t="str">
        <f ca="1">IF(RIGHT(FPL_Combined[[#Headers],[Gameweek 27]],2)&lt;$B$622,INDEX(FPL_Results_Extract[Gameweek 02],MATCH($A525,FPL_Results_Extract[[Player]:[Player]],0)),INDEX(Team_Key[[Abbreviation]:[Abbreviation]],MATCH(LEFT(INDEX(FPL_Fixtures_Extract[],MATCH($A525,FPL_Fixtures_Extract[[Player]:[Player]],0),MATCH(FPL_Combined[[#Headers],[Gameweek 27]],FPL_Fixtures_Extract[#Headers],0)),LEN(INDEX(FPL_Fixtures_Extract[],MATCH($A525,FPL_Fixtures_Extract[[Player]:[Player]],0),MATCH(FPL_Combined[[#Headers],[Gameweek 27]],FPL_Fixtures_Extract[#Headers],0)))-4),Team_Key[[Full Name]:[Full Name]],0))&amp;RIGHT(INDEX(FPL_Fixtures_Extract[],MATCH($A525,FPL_Fixtures_Extract[[Player]:[Player]],0),MATCH(FPL_Combined[[#Headers],[Gameweek 27]],FPL_Fixtures_Extract[#Headers],0)),3))</f>
        <v>AVL(A) 1-0</v>
      </c>
      <c r="AC525" t="str">
        <f ca="1">IF(RIGHT(FPL_Combined[[#Headers],[Gameweek 28]],2)&lt;$B$622,INDEX(FPL_Results_Extract[Gameweek 03],MATCH($A525,FPL_Results_Extract[[Player]:[Player]],0)),INDEX(Team_Key[[Abbreviation]:[Abbreviation]],MATCH(LEFT(INDEX(FPL_Fixtures_Extract[],MATCH($A525,FPL_Fixtures_Extract[[Player]:[Player]],0),MATCH(FPL_Combined[[#Headers],[Gameweek 28]],FPL_Fixtures_Extract[#Headers],0)),LEN(INDEX(FPL_Fixtures_Extract[],MATCH($A525,FPL_Fixtures_Extract[[Player]:[Player]],0),MATCH(FPL_Combined[[#Headers],[Gameweek 28]],FPL_Fixtures_Extract[#Headers],0)))-4),Team_Key[[Full Name]:[Full Name]],0))&amp;RIGHT(INDEX(FPL_Fixtures_Extract[],MATCH($A525,FPL_Fixtures_Extract[[Player]:[Player]],0),MATCH(FPL_Combined[[#Headers],[Gameweek 28]],FPL_Fixtures_Extract[#Headers],0)),3))</f>
        <v>NEW(H) 0-0</v>
      </c>
      <c r="AD525" t="str">
        <f ca="1">IF(RIGHT(FPL_Combined[[#Headers],[Gameweek 29]],2)&lt;$B$622,INDEX(FPL_Results_Extract[Gameweek 04],MATCH($A525,FPL_Results_Extract[[Player]:[Player]],0)),INDEX(Team_Key[[Abbreviation]:[Abbreviation]],MATCH(LEFT(INDEX(FPL_Fixtures_Extract[],MATCH($A525,FPL_Fixtures_Extract[[Player]:[Player]],0),MATCH(FPL_Combined[[#Headers],[Gameweek 29]],FPL_Fixtures_Extract[#Headers],0)),LEN(INDEX(FPL_Fixtures_Extract[],MATCH($A525,FPL_Fixtures_Extract[[Player]:[Player]],0),MATCH(FPL_Combined[[#Headers],[Gameweek 29]],FPL_Fixtures_Extract[#Headers],0)))-4),Team_Key[[Full Name]:[Full Name]],0))&amp;RIGHT(INDEX(FPL_Fixtures_Extract[],MATCH($A525,FPL_Fixtures_Extract[[Player]:[Player]],0),MATCH(FPL_Combined[[#Headers],[Gameweek 29]],FPL_Fixtures_Extract[#Headers],0)),3))</f>
        <v>WBA(A)</v>
      </c>
      <c r="AE525" t="e">
        <f ca="1">IF(RIGHT(FPL_Combined[[#Headers],[Gameweek 30]],2)&lt;$B$622,INDEX(FPL_Results_Extract[Gameweek 05],MATCH($A525,FPL_Results_Extract[[Player]:[Player]],0)),INDEX(Team_Key[[Abbreviation]:[Abbreviation]],MATCH(LEFT(INDEX(FPL_Fixtures_Extract[],MATCH($A525,FPL_Fixtures_Extract[[Player]:[Player]],0),MATCH(FPL_Combined[[#Headers],[Gameweek 30]],FPL_Fixtures_Extract[#Headers],0)),LEN(INDEX(FPL_Fixtures_Extract[],MATCH($A525,FPL_Fixtures_Extract[[Player]:[Player]],0),MATCH(FPL_Combined[[#Headers],[Gameweek 30]],FPL_Fixtures_Extract[#Headers],0)))-4),Team_Key[[Full Name]:[Full Name]],0))&amp;RIGHT(INDEX(FPL_Fixtures_Extract[],MATCH($A525,FPL_Fixtures_Extract[[Player]:[Player]],0),MATCH(FPL_Combined[[#Headers],[Gameweek 30]],FPL_Fixtures_Extract[#Headers],0)),3))</f>
        <v>#VALUE!</v>
      </c>
      <c r="AF525" t="str">
        <f ca="1">IF(RIGHT(FPL_Combined[[#Headers],[Gameweek 31]],2)&lt;$B$622,INDEX(FPL_Results_Extract[Gameweek 06],MATCH($A525,FPL_Results_Extract[[Player]:[Player]],0)),INDEX(Team_Key[[Abbreviation]:[Abbreviation]],MATCH(LEFT(INDEX(FPL_Fixtures_Extract[],MATCH($A525,FPL_Fixtures_Extract[[Player]:[Player]],0),MATCH(FPL_Combined[[#Headers],[Gameweek 31]],FPL_Fixtures_Extract[#Headers],0)),LEN(INDEX(FPL_Fixtures_Extract[],MATCH($A525,FPL_Fixtures_Extract[[Player]:[Player]],0),MATCH(FPL_Combined[[#Headers],[Gameweek 31]],FPL_Fixtures_Extract[#Headers],0)))-4),Team_Key[[Full Name]:[Full Name]],0))&amp;RIGHT(INDEX(FPL_Fixtures_Extract[],MATCH($A525,FPL_Fixtures_Extract[[Player]:[Player]],0),MATCH(FPL_Combined[[#Headers],[Gameweek 31]],FPL_Fixtures_Extract[#Headers],0)),3))</f>
        <v>MCI(A)</v>
      </c>
      <c r="AG525" t="str">
        <f ca="1">IF(RIGHT(FPL_Combined[[#Headers],[Gameweek 32]],2)&lt;$B$622,INDEX(FPL_Results_Extract[Gameweek 07],MATCH($A525,FPL_Results_Extract[[Player]:[Player]],0)),INDEX(Team_Key[[Abbreviation]:[Abbreviation]],MATCH(LEFT(INDEX(FPL_Fixtures_Extract[],MATCH($A525,FPL_Fixtures_Extract[[Player]:[Player]],0),MATCH(FPL_Combined[[#Headers],[Gameweek 32]],FPL_Fixtures_Extract[#Headers],0)),LEN(INDEX(FPL_Fixtures_Extract[],MATCH($A525,FPL_Fixtures_Extract[[Player]:[Player]],0),MATCH(FPL_Combined[[#Headers],[Gameweek 32]],FPL_Fixtures_Extract[#Headers],0)))-4),Team_Key[[Full Name]:[Full Name]],0))&amp;RIGHT(INDEX(FPL_Fixtures_Extract[],MATCH($A525,FPL_Fixtures_Extract[[Player]:[Player]],0),MATCH(FPL_Combined[[#Headers],[Gameweek 32]],FPL_Fixtures_Extract[#Headers],0)),3))</f>
        <v>EVE(H)</v>
      </c>
      <c r="AH525" t="str">
        <f ca="1">IF(RIGHT(FPL_Combined[[#Headers],[Gameweek 33]],2)&lt;$B$622,INDEX(FPL_Results_Extract[Gameweek 08],MATCH($A525,FPL_Results_Extract[[Player]:[Player]],0)),INDEX(Team_Key[[Abbreviation]:[Abbreviation]],MATCH(LEFT(INDEX(FPL_Fixtures_Extract[],MATCH($A525,FPL_Fixtures_Extract[[Player]:[Player]],0),MATCH(FPL_Combined[[#Headers],[Gameweek 33]],FPL_Fixtures_Extract[#Headers],0)),LEN(INDEX(FPL_Fixtures_Extract[],MATCH($A525,FPL_Fixtures_Extract[[Player]:[Player]],0),MATCH(FPL_Combined[[#Headers],[Gameweek 33]],FPL_Fixtures_Extract[#Headers],0)))-4),Team_Key[[Full Name]:[Full Name]],0))&amp;RIGHT(INDEX(FPL_Fixtures_Extract[],MATCH($A525,FPL_Fixtures_Extract[[Player]:[Player]],0),MATCH(FPL_Combined[[#Headers],[Gameweek 33]],FPL_Fixtures_Extract[#Headers],0)),3))</f>
        <v>TOT(A)</v>
      </c>
      <c r="AI525" t="str">
        <f ca="1">IF(RIGHT(FPL_Combined[[#Headers],[Gameweek 34]],2)&lt;$B$622,INDEX(FPL_Results_Extract[Gameweek 09],MATCH($A525,FPL_Results_Extract[[Player]:[Player]],0)),INDEX(Team_Key[[Abbreviation]:[Abbreviation]],MATCH(LEFT(INDEX(FPL_Fixtures_Extract[],MATCH($A525,FPL_Fixtures_Extract[[Player]:[Player]],0),MATCH(FPL_Combined[[#Headers],[Gameweek 34]],FPL_Fixtures_Extract[#Headers],0)),LEN(INDEX(FPL_Fixtures_Extract[],MATCH($A525,FPL_Fixtures_Extract[[Player]:[Player]],0),MATCH(FPL_Combined[[#Headers],[Gameweek 34]],FPL_Fixtures_Extract[#Headers],0)))-4),Team_Key[[Full Name]:[Full Name]],0))&amp;RIGHT(INDEX(FPL_Fixtures_Extract[],MATCH($A525,FPL_Fixtures_Extract[[Player]:[Player]],0),MATCH(FPL_Combined[[#Headers],[Gameweek 34]],FPL_Fixtures_Extract[#Headers],0)),3))</f>
        <v>AVL(H)</v>
      </c>
      <c r="AJ525" t="e">
        <f ca="1">IF(RIGHT(FPL_Combined[[#Headers],[Gameweek 35]],2)&lt;$B$622,INDEX(FPL_Results_Extract[Gameweek 10],MATCH($A525,FPL_Results_Extract[[Player]:[Player]],0)),INDEX(Team_Key[[Abbreviation]:[Abbreviation]],MATCH(LEFT(INDEX(FPL_Fixtures_Extract[],MATCH($A525,FPL_Fixtures_Extract[[Player]:[Player]],0),MATCH(FPL_Combined[[#Headers],[Gameweek 35]],FPL_Fixtures_Extract[#Headers],0)),LEN(INDEX(FPL_Fixtures_Extract[],MATCH($A525,FPL_Fixtures_Extract[[Player]:[Player]],0),MATCH(FPL_Combined[[#Headers],[Gameweek 35]],FPL_Fixtures_Extract[#Headers],0)))-4),Team_Key[[Full Name]:[Full Name]],0))&amp;RIGHT(INDEX(FPL_Fixtures_Extract[],MATCH($A525,FPL_Fixtures_Extract[[Player]:[Player]],0),MATCH(FPL_Combined[[#Headers],[Gameweek 35]],FPL_Fixtures_Extract[#Headers],0)),3))</f>
        <v>#VALUE!</v>
      </c>
      <c r="AK525" t="str">
        <f ca="1">IF(RIGHT(FPL_Combined[[#Headers],[Gameweek 36]],2)&lt;$B$622,INDEX(FPL_Results_Extract[Gameweek 11],MATCH($A525,FPL_Results_Extract[[Player]:[Player]],0)),INDEX(Team_Key[[Abbreviation]:[Abbreviation]],MATCH(LEFT(INDEX(FPL_Fixtures_Extract[],MATCH($A525,FPL_Fixtures_Extract[[Player]:[Player]],0),MATCH(FPL_Combined[[#Headers],[Gameweek 36]],FPL_Fixtures_Extract[#Headers],0)),LEN(INDEX(FPL_Fixtures_Extract[],MATCH($A525,FPL_Fixtures_Extract[[Player]:[Player]],0),MATCH(FPL_Combined[[#Headers],[Gameweek 36]],FPL_Fixtures_Extract[#Headers],0)))-4),Team_Key[[Full Name]:[Full Name]],0))&amp;RIGHT(INDEX(FPL_Fixtures_Extract[],MATCH($A525,FPL_Fixtures_Extract[[Player]:[Player]],0),MATCH(FPL_Combined[[#Headers],[Gameweek 36]],FPL_Fixtures_Extract[#Headers],0)),3))</f>
        <v>LEI(H)</v>
      </c>
      <c r="AL525" t="str">
        <f ca="1">IF(RIGHT(FPL_Combined[[#Headers],[Gameweek 37]],2)&lt;$B$622,INDEX(FPL_Results_Extract[Gameweek 12],MATCH($A525,FPL_Results_Extract[[Player]:[Player]],0)),INDEX(Team_Key[[Abbreviation]:[Abbreviation]],MATCH(LEFT(INDEX(FPL_Fixtures_Extract[],MATCH($A525,FPL_Fixtures_Extract[[Player]:[Player]],0),MATCH(FPL_Combined[[#Headers],[Gameweek 37]],FPL_Fixtures_Extract[#Headers],0)),LEN(INDEX(FPL_Fixtures_Extract[],MATCH($A525,FPL_Fixtures_Extract[[Player]:[Player]],0),MATCH(FPL_Combined[[#Headers],[Gameweek 37]],FPL_Fixtures_Extract[#Headers],0)))-4),Team_Key[[Full Name]:[Full Name]],0))&amp;RIGHT(INDEX(FPL_Fixtures_Extract[],MATCH($A525,FPL_Fixtures_Extract[[Player]:[Player]],0),MATCH(FPL_Combined[[#Headers],[Gameweek 37]],FPL_Fixtures_Extract[#Headers],0)),3))</f>
        <v>NOR(A)</v>
      </c>
      <c r="AM525" t="str">
        <f ca="1">IF(RIGHT(FPL_Combined[[#Headers],[Gameweek 38]],2)&lt;$B$622,INDEX(FPL_Results_Extract[Gameweek 13],MATCH($A525,FPL_Results_Extract[[Player]:[Player]],0)),INDEX(Team_Key[[Abbreviation]:[Abbreviation]],MATCH(LEFT(INDEX(FPL_Fixtures_Extract[],MATCH($A525,FPL_Fixtures_Extract[[Player]:[Player]],0),MATCH(FPL_Combined[[#Headers],[Gameweek 38]],FPL_Fixtures_Extract[#Headers],0)),LEN(INDEX(FPL_Fixtures_Extract[],MATCH($A525,FPL_Fixtures_Extract[[Player]:[Player]],0),MATCH(FPL_Combined[[#Headers],[Gameweek 38]],FPL_Fixtures_Extract[#Headers],0)))-4),Team_Key[[Full Name]:[Full Name]],0))&amp;RIGHT(INDEX(FPL_Fixtures_Extract[],MATCH($A525,FPL_Fixtures_Extract[[Player]:[Player]],0),MATCH(FPL_Combined[[#Headers],[Gameweek 38]],FPL_Fixtures_Extract[#Headers],0)),3))</f>
        <v>BOU(H)</v>
      </c>
    </row>
    <row r="526" spans="1:39" x14ac:dyDescent="0.45">
      <c r="A526" t="s">
        <v>443</v>
      </c>
      <c r="B526" t="str">
        <f ca="1">IF(RIGHT(FPL_Combined[[#Headers],[Gameweek 01]],2)&lt;$B$622,INDEX(FPL_Results_Extract[Gameweek 01],MATCH($A526,FPL_Results_Extract[[Player]:[Player]],0)),INDEX(Team_Key[[Abbreviation]:[Abbreviation]],MATCH(LEFT(INDEX(FPL_Fixtures_Extract[],MATCH($A526,FPL_Fixtures_Extract[[Player]:[Player]],0),MATCH(FPL_Combined[[#Headers],[Gameweek 01]],FPL_Fixtures_Extract[#Headers],0)),LEN(INDEX(FPL_Fixtures_Extract[],MATCH($A526,FPL_Fixtures_Extract[[Player]:[Player]],0),MATCH(FPL_Combined[[#Headers],[Gameweek 01]],FPL_Fixtures_Extract[#Headers],0)))-4),Team_Key[[Full Name]:[Full Name]],0))&amp;RIGHT(INDEX(FPL_Fixtures_Extract[],MATCH($A526,FPL_Fixtures_Extract[[Player]:[Player]],0),MATCH(FPL_Combined[[#Headers],[Gameweek 01]],FPL_Fixtures_Extract[#Headers],0)),3))</f>
        <v>N/A</v>
      </c>
      <c r="C526" t="str">
        <f ca="1">IF(RIGHT(FPL_Combined[[#Headers],[Gameweek 02]],2)&lt;$B$622,INDEX(FPL_Results_Extract[Gameweek 02],MATCH($A526,FPL_Results_Extract[[Player]:[Player]],0)),INDEX(Team_Key[[Abbreviation]:[Abbreviation]],MATCH(LEFT(INDEX(FPL_Fixtures_Extract[],MATCH($A526,FPL_Fixtures_Extract[[Player]:[Player]],0),MATCH(FPL_Combined[[#Headers],[Gameweek 02]],FPL_Fixtures_Extract[#Headers],0)),LEN(INDEX(FPL_Fixtures_Extract[],MATCH($A526,FPL_Fixtures_Extract[[Player]:[Player]],0),MATCH(FPL_Combined[[#Headers],[Gameweek 02]],FPL_Fixtures_Extract[#Headers],0)))-4),Team_Key[[Full Name]:[Full Name]],0))&amp;RIGHT(INDEX(FPL_Fixtures_Extract[],MATCH($A526,FPL_Fixtures_Extract[[Player]:[Player]],0),MATCH(FPL_Combined[[#Headers],[Gameweek 02]],FPL_Fixtures_Extract[#Headers],0)),3))</f>
        <v>N/A</v>
      </c>
      <c r="D526" t="str">
        <f ca="1">IF(RIGHT(FPL_Combined[[#Headers],[Gameweek 03]],2)&lt;$B$622,INDEX(FPL_Results_Extract[Gameweek 03],MATCH($A526,FPL_Results_Extract[[Player]:[Player]],0)),INDEX(Team_Key[[Abbreviation]:[Abbreviation]],MATCH(LEFT(INDEX(FPL_Fixtures_Extract[],MATCH($A526,FPL_Fixtures_Extract[[Player]:[Player]],0),MATCH(FPL_Combined[[#Headers],[Gameweek 03]],FPL_Fixtures_Extract[#Headers],0)),LEN(INDEX(FPL_Fixtures_Extract[],MATCH($A526,FPL_Fixtures_Extract[[Player]:[Player]],0),MATCH(FPL_Combined[[#Headers],[Gameweek 03]],FPL_Fixtures_Extract[#Headers],0)))-4),Team_Key[[Full Name]:[Full Name]],0))&amp;RIGHT(INDEX(FPL_Fixtures_Extract[],MATCH($A526,FPL_Fixtures_Extract[[Player]:[Player]],0),MATCH(FPL_Combined[[#Headers],[Gameweek 03]],FPL_Fixtures_Extract[#Headers],0)),3))</f>
        <v>N/A</v>
      </c>
      <c r="E526" t="str">
        <f ca="1">IF(RIGHT(FPL_Combined[[#Headers],[Gameweek 04]],2)&lt;$B$622,INDEX(FPL_Results_Extract[Gameweek 04],MATCH($A526,FPL_Results_Extract[[Player]:[Player]],0)),INDEX(Team_Key[[Abbreviation]:[Abbreviation]],MATCH(LEFT(INDEX(FPL_Fixtures_Extract[],MATCH($A526,FPL_Fixtures_Extract[[Player]:[Player]],0),MATCH(FPL_Combined[[#Headers],[Gameweek 04]],FPL_Fixtures_Extract[#Headers],0)),LEN(INDEX(FPL_Fixtures_Extract[],MATCH($A526,FPL_Fixtures_Extract[[Player]:[Player]],0),MATCH(FPL_Combined[[#Headers],[Gameweek 04]],FPL_Fixtures_Extract[#Headers],0)))-4),Team_Key[[Full Name]:[Full Name]],0))&amp;RIGHT(INDEX(FPL_Fixtures_Extract[],MATCH($A526,FPL_Fixtures_Extract[[Player]:[Player]],0),MATCH(FPL_Combined[[#Headers],[Gameweek 04]],FPL_Fixtures_Extract[#Headers],0)),3))</f>
        <v>N/A</v>
      </c>
      <c r="F526" t="str">
        <f ca="1">IF(RIGHT(FPL_Combined[[#Headers],[Gameweek 05]],2)&lt;$B$622,INDEX(FPL_Results_Extract[Gameweek 05],MATCH($A526,FPL_Results_Extract[[Player]:[Player]],0)),INDEX(Team_Key[[Abbreviation]:[Abbreviation]],MATCH(LEFT(INDEX(FPL_Fixtures_Extract[],MATCH($A526,FPL_Fixtures_Extract[[Player]:[Player]],0),MATCH(FPL_Combined[[#Headers],[Gameweek 05]],FPL_Fixtures_Extract[#Headers],0)),LEN(INDEX(FPL_Fixtures_Extract[],MATCH($A526,FPL_Fixtures_Extract[[Player]:[Player]],0),MATCH(FPL_Combined[[#Headers],[Gameweek 05]],FPL_Fixtures_Extract[#Headers],0)))-4),Team_Key[[Full Name]:[Full Name]],0))&amp;RIGHT(INDEX(FPL_Fixtures_Extract[],MATCH($A526,FPL_Fixtures_Extract[[Player]:[Player]],0),MATCH(FPL_Combined[[#Headers],[Gameweek 05]],FPL_Fixtures_Extract[#Headers],0)),3))</f>
        <v>N/A</v>
      </c>
      <c r="G526" t="str">
        <f ca="1">IF(RIGHT(FPL_Combined[[#Headers],[Gameweek 06]],2)&lt;$B$622,INDEX(FPL_Results_Extract[Gameweek 06],MATCH($A526,FPL_Results_Extract[[Player]:[Player]],0)),INDEX(Team_Key[[Abbreviation]:[Abbreviation]],MATCH(LEFT(INDEX(FPL_Fixtures_Extract[],MATCH($A526,FPL_Fixtures_Extract[[Player]:[Player]],0),MATCH(FPL_Combined[[#Headers],[Gameweek 06]],FPL_Fixtures_Extract[#Headers],0)),LEN(INDEX(FPL_Fixtures_Extract[],MATCH($A526,FPL_Fixtures_Extract[[Player]:[Player]],0),MATCH(FPL_Combined[[#Headers],[Gameweek 06]],FPL_Fixtures_Extract[#Headers],0)))-4),Team_Key[[Full Name]:[Full Name]],0))&amp;RIGHT(INDEX(FPL_Fixtures_Extract[],MATCH($A526,FPL_Fixtures_Extract[[Player]:[Player]],0),MATCH(FPL_Combined[[#Headers],[Gameweek 06]],FPL_Fixtures_Extract[#Headers],0)),3))</f>
        <v>N/A</v>
      </c>
      <c r="H526" t="str">
        <f ca="1">IF(RIGHT(FPL_Combined[[#Headers],[Gameweek 07]],2)&lt;$B$622,INDEX(FPL_Results_Extract[Gameweek 07],MATCH($A526,FPL_Results_Extract[[Player]:[Player]],0)),INDEX(Team_Key[[Abbreviation]:[Abbreviation]],MATCH(LEFT(INDEX(FPL_Fixtures_Extract[],MATCH($A526,FPL_Fixtures_Extract[[Player]:[Player]],0),MATCH(FPL_Combined[[#Headers],[Gameweek 07]],FPL_Fixtures_Extract[#Headers],0)),LEN(INDEX(FPL_Fixtures_Extract[],MATCH($A526,FPL_Fixtures_Extract[[Player]:[Player]],0),MATCH(FPL_Combined[[#Headers],[Gameweek 07]],FPL_Fixtures_Extract[#Headers],0)))-4),Team_Key[[Full Name]:[Full Name]],0))&amp;RIGHT(INDEX(FPL_Fixtures_Extract[],MATCH($A526,FPL_Fixtures_Extract[[Player]:[Player]],0),MATCH(FPL_Combined[[#Headers],[Gameweek 07]],FPL_Fixtures_Extract[#Headers],0)),3))</f>
        <v>N/A</v>
      </c>
      <c r="I526" t="str">
        <f ca="1">IF(RIGHT(FPL_Combined[[#Headers],[Gameweek 08]],2)&lt;$B$622,INDEX(FPL_Results_Extract[Gameweek 08],MATCH($A526,FPL_Results_Extract[[Player]:[Player]],0)),INDEX(Team_Key[[Abbreviation]:[Abbreviation]],MATCH(LEFT(INDEX(FPL_Fixtures_Extract[],MATCH($A526,FPL_Fixtures_Extract[[Player]:[Player]],0),MATCH(FPL_Combined[[#Headers],[Gameweek 08]],FPL_Fixtures_Extract[#Headers],0)),LEN(INDEX(FPL_Fixtures_Extract[],MATCH($A526,FPL_Fixtures_Extract[[Player]:[Player]],0),MATCH(FPL_Combined[[#Headers],[Gameweek 08]],FPL_Fixtures_Extract[#Headers],0)))-4),Team_Key[[Full Name]:[Full Name]],0))&amp;RIGHT(INDEX(FPL_Fixtures_Extract[],MATCH($A526,FPL_Fixtures_Extract[[Player]:[Player]],0),MATCH(FPL_Combined[[#Headers],[Gameweek 08]],FPL_Fixtures_Extract[#Headers],0)),3))</f>
        <v>N/A</v>
      </c>
      <c r="J526" t="str">
        <f ca="1">IF(RIGHT(FPL_Combined[[#Headers],[Gameweek 09]],2)&lt;$B$622,INDEX(FPL_Results_Extract[Gameweek 09],MATCH($A526,FPL_Results_Extract[[Player]:[Player]],0)),INDEX(Team_Key[[Abbreviation]:[Abbreviation]],MATCH(LEFT(INDEX(FPL_Fixtures_Extract[],MATCH($A526,FPL_Fixtures_Extract[[Player]:[Player]],0),MATCH(FPL_Combined[[#Headers],[Gameweek 09]],FPL_Fixtures_Extract[#Headers],0)),LEN(INDEX(FPL_Fixtures_Extract[],MATCH($A526,FPL_Fixtures_Extract[[Player]:[Player]],0),MATCH(FPL_Combined[[#Headers],[Gameweek 09]],FPL_Fixtures_Extract[#Headers],0)))-4),Team_Key[[Full Name]:[Full Name]],0))&amp;RIGHT(INDEX(FPL_Fixtures_Extract[],MATCH($A526,FPL_Fixtures_Extract[[Player]:[Player]],0),MATCH(FPL_Combined[[#Headers],[Gameweek 09]],FPL_Fixtures_Extract[#Headers],0)),3))</f>
        <v>N/A</v>
      </c>
      <c r="K526" t="str">
        <f ca="1">IF(RIGHT(FPL_Combined[[#Headers],[Gameweek 10]],2)&lt;$B$622,INDEX(FPL_Results_Extract[Gameweek 10],MATCH($A526,FPL_Results_Extract[[Player]:[Player]],0)),INDEX(Team_Key[[Abbreviation]:[Abbreviation]],MATCH(LEFT(INDEX(FPL_Fixtures_Extract[],MATCH($A526,FPL_Fixtures_Extract[[Player]:[Player]],0),MATCH(FPL_Combined[[#Headers],[Gameweek 10]],FPL_Fixtures_Extract[#Headers],0)),LEN(INDEX(FPL_Fixtures_Extract[],MATCH($A526,FPL_Fixtures_Extract[[Player]:[Player]],0),MATCH(FPL_Combined[[#Headers],[Gameweek 10]],FPL_Fixtures_Extract[#Headers],0)))-4),Team_Key[[Full Name]:[Full Name]],0))&amp;RIGHT(INDEX(FPL_Fixtures_Extract[],MATCH($A526,FPL_Fixtures_Extract[[Player]:[Player]],0),MATCH(FPL_Combined[[#Headers],[Gameweek 10]],FPL_Fixtures_Extract[#Headers],0)),3))</f>
        <v>N/A</v>
      </c>
      <c r="L526" t="str">
        <f ca="1">IF(RIGHT(FPL_Combined[[#Headers],[Gameweek 11]],2)&lt;$B$622,INDEX(FPL_Results_Extract[Gameweek 11],MATCH($A526,FPL_Results_Extract[[Player]:[Player]],0)),INDEX(Team_Key[[Abbreviation]:[Abbreviation]],MATCH(LEFT(INDEX(FPL_Fixtures_Extract[],MATCH($A526,FPL_Fixtures_Extract[[Player]:[Player]],0),MATCH(FPL_Combined[[#Headers],[Gameweek 11]],FPL_Fixtures_Extract[#Headers],0)),LEN(INDEX(FPL_Fixtures_Extract[],MATCH($A526,FPL_Fixtures_Extract[[Player]:[Player]],0),MATCH(FPL_Combined[[#Headers],[Gameweek 11]],FPL_Fixtures_Extract[#Headers],0)))-4),Team_Key[[Full Name]:[Full Name]],0))&amp;RIGHT(INDEX(FPL_Fixtures_Extract[],MATCH($A526,FPL_Fixtures_Extract[[Player]:[Player]],0),MATCH(FPL_Combined[[#Headers],[Gameweek 11]],FPL_Fixtures_Extract[#Headers],0)),3))</f>
        <v>N/A</v>
      </c>
      <c r="M526" t="str">
        <f ca="1">IF(RIGHT(FPL_Combined[[#Headers],[Gameweek 12]],2)&lt;$B$622,INDEX(FPL_Results_Extract[Gameweek 12],MATCH($A526,FPL_Results_Extract[[Player]:[Player]],0)),INDEX(Team_Key[[Abbreviation]:[Abbreviation]],MATCH(LEFT(INDEX(FPL_Fixtures_Extract[],MATCH($A526,FPL_Fixtures_Extract[[Player]:[Player]],0),MATCH(FPL_Combined[[#Headers],[Gameweek 12]],FPL_Fixtures_Extract[#Headers],0)),LEN(INDEX(FPL_Fixtures_Extract[],MATCH($A526,FPL_Fixtures_Extract[[Player]:[Player]],0),MATCH(FPL_Combined[[#Headers],[Gameweek 12]],FPL_Fixtures_Extract[#Headers],0)))-4),Team_Key[[Full Name]:[Full Name]],0))&amp;RIGHT(INDEX(FPL_Fixtures_Extract[],MATCH($A526,FPL_Fixtures_Extract[[Player]:[Player]],0),MATCH(FPL_Combined[[#Headers],[Gameweek 12]],FPL_Fixtures_Extract[#Headers],0)),3))</f>
        <v>N/A</v>
      </c>
      <c r="N526" t="str">
        <f ca="1">IF(RIGHT(FPL_Combined[[#Headers],[Gameweek 13]],2)&lt;$B$622,INDEX(FPL_Results_Extract[Gameweek 13],MATCH($A526,FPL_Results_Extract[[Player]:[Player]],0)),INDEX(Team_Key[[Abbreviation]:[Abbreviation]],MATCH(LEFT(INDEX(FPL_Fixtures_Extract[],MATCH($A526,FPL_Fixtures_Extract[[Player]:[Player]],0),MATCH(FPL_Combined[[#Headers],[Gameweek 13]],FPL_Fixtures_Extract[#Headers],0)),LEN(INDEX(FPL_Fixtures_Extract[],MATCH($A526,FPL_Fixtures_Extract[[Player]:[Player]],0),MATCH(FPL_Combined[[#Headers],[Gameweek 13]],FPL_Fixtures_Extract[#Headers],0)))-4),Team_Key[[Full Name]:[Full Name]],0))&amp;RIGHT(INDEX(FPL_Fixtures_Extract[],MATCH($A526,FPL_Fixtures_Extract[[Player]:[Player]],0),MATCH(FPL_Combined[[#Headers],[Gameweek 13]],FPL_Fixtures_Extract[#Headers],0)),3))</f>
        <v>N/A</v>
      </c>
      <c r="O526" t="str">
        <f ca="1">IF(RIGHT(FPL_Combined[[#Headers],[Gameweek 14]],2)&lt;$B$622,INDEX(FPL_Results_Extract[Gameweek 14],MATCH($A526,FPL_Results_Extract[[Player]:[Player]],0)),INDEX(Team_Key[[Abbreviation]:[Abbreviation]],MATCH(LEFT(INDEX(FPL_Fixtures_Extract[],MATCH($A526,FPL_Fixtures_Extract[[Player]:[Player]],0),MATCH(FPL_Combined[[#Headers],[Gameweek 14]],FPL_Fixtures_Extract[#Headers],0)),LEN(INDEX(FPL_Fixtures_Extract[],MATCH($A526,FPL_Fixtures_Extract[[Player]:[Player]],0),MATCH(FPL_Combined[[#Headers],[Gameweek 14]],FPL_Fixtures_Extract[#Headers],0)))-4),Team_Key[[Full Name]:[Full Name]],0))&amp;RIGHT(INDEX(FPL_Fixtures_Extract[],MATCH($A526,FPL_Fixtures_Extract[[Player]:[Player]],0),MATCH(FPL_Combined[[#Headers],[Gameweek 14]],FPL_Fixtures_Extract[#Headers],0)),3))</f>
        <v>N/A</v>
      </c>
      <c r="P526" t="str">
        <f ca="1">IF(RIGHT(FPL_Combined[[#Headers],[Gameweek 15]],2)&lt;$B$622,INDEX(FPL_Results_Extract[Gameweek 15],MATCH($A526,FPL_Results_Extract[[Player]:[Player]],0)),INDEX(Team_Key[[Abbreviation]:[Abbreviation]],MATCH(LEFT(INDEX(FPL_Fixtures_Extract[],MATCH($A526,FPL_Fixtures_Extract[[Player]:[Player]],0),MATCH(FPL_Combined[[#Headers],[Gameweek 15]],FPL_Fixtures_Extract[#Headers],0)),LEN(INDEX(FPL_Fixtures_Extract[],MATCH($A526,FPL_Fixtures_Extract[[Player]:[Player]],0),MATCH(FPL_Combined[[#Headers],[Gameweek 15]],FPL_Fixtures_Extract[#Headers],0)))-4),Team_Key[[Full Name]:[Full Name]],0))&amp;RIGHT(INDEX(FPL_Fixtures_Extract[],MATCH($A526,FPL_Fixtures_Extract[[Player]:[Player]],0),MATCH(FPL_Combined[[#Headers],[Gameweek 15]],FPL_Fixtures_Extract[#Headers],0)),3))</f>
        <v>N/A</v>
      </c>
      <c r="Q526" t="str">
        <f ca="1">IF(RIGHT(FPL_Combined[[#Headers],[Gameweek 16]],2)&lt;$B$622,INDEX(FPL_Results_Extract[Gameweek 16],MATCH($A526,FPL_Results_Extract[[Player]:[Player]],0)),INDEX(Team_Key[[Abbreviation]:[Abbreviation]],MATCH(LEFT(INDEX(FPL_Fixtures_Extract[],MATCH($A526,FPL_Fixtures_Extract[[Player]:[Player]],0),MATCH(FPL_Combined[[#Headers],[Gameweek 16]],FPL_Fixtures_Extract[#Headers],0)),LEN(INDEX(FPL_Fixtures_Extract[],MATCH($A526,FPL_Fixtures_Extract[[Player]:[Player]],0),MATCH(FPL_Combined[[#Headers],[Gameweek 16]],FPL_Fixtures_Extract[#Headers],0)))-4),Team_Key[[Full Name]:[Full Name]],0))&amp;RIGHT(INDEX(FPL_Fixtures_Extract[],MATCH($A526,FPL_Fixtures_Extract[[Player]:[Player]],0),MATCH(FPL_Combined[[#Headers],[Gameweek 16]],FPL_Fixtures_Extract[#Headers],0)),3))</f>
        <v>N/A</v>
      </c>
      <c r="R526" t="str">
        <f ca="1">IF(RIGHT(FPL_Combined[[#Headers],[Gameweek 17]],2)&lt;$B$622,INDEX(FPL_Results_Extract[Gameweek 17],MATCH($A526,FPL_Results_Extract[[Player]:[Player]],0)),INDEX(Team_Key[[Abbreviation]:[Abbreviation]],MATCH(LEFT(INDEX(FPL_Fixtures_Extract[],MATCH($A526,FPL_Fixtures_Extract[[Player]:[Player]],0),MATCH(FPL_Combined[[#Headers],[Gameweek 17]],FPL_Fixtures_Extract[#Headers],0)),LEN(INDEX(FPL_Fixtures_Extract[],MATCH($A526,FPL_Fixtures_Extract[[Player]:[Player]],0),MATCH(FPL_Combined[[#Headers],[Gameweek 17]],FPL_Fixtures_Extract[#Headers],0)))-4),Team_Key[[Full Name]:[Full Name]],0))&amp;RIGHT(INDEX(FPL_Fixtures_Extract[],MATCH($A526,FPL_Fixtures_Extract[[Player]:[Player]],0),MATCH(FPL_Combined[[#Headers],[Gameweek 17]],FPL_Fixtures_Extract[#Headers],0)),3))</f>
        <v>N/A</v>
      </c>
      <c r="S526" t="str">
        <f ca="1">IF(RIGHT(FPL_Combined[[#Headers],[Gameweek 18]],2)&lt;$B$622,INDEX(FPL_Results_Extract[Gameweek 18],MATCH($A526,FPL_Results_Extract[[Player]:[Player]],0)),INDEX(Team_Key[[Abbreviation]:[Abbreviation]],MATCH(LEFT(INDEX(FPL_Fixtures_Extract[],MATCH($A526,FPL_Fixtures_Extract[[Player]:[Player]],0),MATCH(FPL_Combined[[#Headers],[Gameweek 18]],FPL_Fixtures_Extract[#Headers],0)),LEN(INDEX(FPL_Fixtures_Extract[],MATCH($A526,FPL_Fixtures_Extract[[Player]:[Player]],0),MATCH(FPL_Combined[[#Headers],[Gameweek 18]],FPL_Fixtures_Extract[#Headers],0)))-4),Team_Key[[Full Name]:[Full Name]],0))&amp;RIGHT(INDEX(FPL_Fixtures_Extract[],MATCH($A526,FPL_Fixtures_Extract[[Player]:[Player]],0),MATCH(FPL_Combined[[#Headers],[Gameweek 18]],FPL_Fixtures_Extract[#Headers],0)),3))</f>
        <v>N/A</v>
      </c>
      <c r="T526" t="str">
        <f ca="1">IF(RIGHT(FPL_Combined[[#Headers],[Gameweek 19]],2)&lt;$B$622,INDEX(FPL_Results_Extract[Gameweek 19],MATCH($A526,FPL_Results_Extract[[Player]:[Player]],0)),INDEX(Team_Key[[Abbreviation]:[Abbreviation]],MATCH(LEFT(INDEX(FPL_Fixtures_Extract[],MATCH($A526,FPL_Fixtures_Extract[[Player]:[Player]],0),MATCH(FPL_Combined[[#Headers],[Gameweek 19]],FPL_Fixtures_Extract[#Headers],0)),LEN(INDEX(FPL_Fixtures_Extract[],MATCH($A526,FPL_Fixtures_Extract[[Player]:[Player]],0),MATCH(FPL_Combined[[#Headers],[Gameweek 19]],FPL_Fixtures_Extract[#Headers],0)))-4),Team_Key[[Full Name]:[Full Name]],0))&amp;RIGHT(INDEX(FPL_Fixtures_Extract[],MATCH($A526,FPL_Fixtures_Extract[[Player]:[Player]],0),MATCH(FPL_Combined[[#Headers],[Gameweek 19]],FPL_Fixtures_Extract[#Headers],0)),3))</f>
        <v>SUN(A) 1-0</v>
      </c>
      <c r="U526" t="str">
        <f ca="1">IF(RIGHT(FPL_Combined[[#Headers],[Gameweek 20]],2)&lt;$B$622,INDEX(FPL_Results_Extract[Gameweek 20],MATCH($A526,FPL_Results_Extract[[Player]:[Player]],0)),INDEX(Team_Key[[Abbreviation]:[Abbreviation]],MATCH(LEFT(INDEX(FPL_Fixtures_Extract[],MATCH($A526,FPL_Fixtures_Extract[[Player]:[Player]],0),MATCH(FPL_Combined[[#Headers],[Gameweek 20]],FPL_Fixtures_Extract[#Headers],0)),LEN(INDEX(FPL_Fixtures_Extract[],MATCH($A526,FPL_Fixtures_Extract[[Player]:[Player]],0),MATCH(FPL_Combined[[#Headers],[Gameweek 20]],FPL_Fixtures_Extract[#Headers],0)))-4),Team_Key[[Full Name]:[Full Name]],0))&amp;RIGHT(INDEX(FPL_Fixtures_Extract[],MATCH($A526,FPL_Fixtures_Extract[[Player]:[Player]],0),MATCH(FPL_Combined[[#Headers],[Gameweek 20]],FPL_Fixtures_Extract[#Headers],0)),3))</f>
        <v>WHU(A) 0-2</v>
      </c>
      <c r="V526" t="str">
        <f ca="1">IF(RIGHT(FPL_Combined[[#Headers],[Gameweek 21]],2)&lt;$B$622,INDEX(FPL_Results_Extract[Gameweek 21],MATCH($A526,FPL_Results_Extract[[Player]:[Player]],0)),INDEX(Team_Key[[Abbreviation]:[Abbreviation]],MATCH(LEFT(INDEX(FPL_Fixtures_Extract[],MATCH($A526,FPL_Fixtures_Extract[[Player]:[Player]],0),MATCH(FPL_Combined[[#Headers],[Gameweek 21]],FPL_Fixtures_Extract[#Headers],0)),LEN(INDEX(FPL_Fixtures_Extract[],MATCH($A526,FPL_Fixtures_Extract[[Player]:[Player]],0),MATCH(FPL_Combined[[#Headers],[Gameweek 21]],FPL_Fixtures_Extract[#Headers],0)))-4),Team_Key[[Full Name]:[Full Name]],0))&amp;RIGHT(INDEX(FPL_Fixtures_Extract[],MATCH($A526,FPL_Fixtures_Extract[[Player]:[Player]],0),MATCH(FPL_Combined[[#Headers],[Gameweek 21]],FPL_Fixtures_Extract[#Headers],0)),3))</f>
        <v>ARS(H) 3-3</v>
      </c>
      <c r="W526" t="str">
        <f ca="1">IF(RIGHT(FPL_Combined[[#Headers],[Gameweek 22]],2)&lt;$B$622,INDEX(FPL_Results_Extract[Gameweek 22],MATCH($A526,FPL_Results_Extract[[Player]:[Player]],0)),INDEX(Team_Key[[Abbreviation]:[Abbreviation]],MATCH(LEFT(INDEX(FPL_Fixtures_Extract[],MATCH($A526,FPL_Fixtures_Extract[[Player]:[Player]],0),MATCH(FPL_Combined[[#Headers],[Gameweek 22]],FPL_Fixtures_Extract[#Headers],0)),LEN(INDEX(FPL_Fixtures_Extract[],MATCH($A526,FPL_Fixtures_Extract[[Player]:[Player]],0),MATCH(FPL_Combined[[#Headers],[Gameweek 22]],FPL_Fixtures_Extract[#Headers],0)))-4),Team_Key[[Full Name]:[Full Name]],0))&amp;RIGHT(INDEX(FPL_Fixtures_Extract[],MATCH($A526,FPL_Fixtures_Extract[[Player]:[Player]],0),MATCH(FPL_Combined[[#Headers],[Gameweek 22]],FPL_Fixtures_Extract[#Headers],0)),3))</f>
        <v>MUN(H) 0-1</v>
      </c>
      <c r="X526" t="str">
        <f ca="1">IF(RIGHT(FPL_Combined[[#Headers],[Gameweek 23]],2)&lt;$B$622,INDEX(FPL_Results_Extract[Gameweek 23],MATCH($A526,FPL_Results_Extract[[Player]:[Player]],0)),INDEX(Team_Key[[Abbreviation]:[Abbreviation]],MATCH(LEFT(INDEX(FPL_Fixtures_Extract[],MATCH($A526,FPL_Fixtures_Extract[[Player]:[Player]],0),MATCH(FPL_Combined[[#Headers],[Gameweek 23]],FPL_Fixtures_Extract[#Headers],0)),LEN(INDEX(FPL_Fixtures_Extract[],MATCH($A526,FPL_Fixtures_Extract[[Player]:[Player]],0),MATCH(FPL_Combined[[#Headers],[Gameweek 23]],FPL_Fixtures_Extract[#Headers],0)))-4),Team_Key[[Full Name]:[Full Name]],0))&amp;RIGHT(INDEX(FPL_Fixtures_Extract[],MATCH($A526,FPL_Fixtures_Extract[[Player]:[Player]],0),MATCH(FPL_Combined[[#Headers],[Gameweek 23]],FPL_Fixtures_Extract[#Headers],0)),3))</f>
        <v>NOR(A) 5-4</v>
      </c>
      <c r="Y526" t="str">
        <f ca="1">IF(RIGHT(FPL_Combined[[#Headers],[Gameweek 24]],2)&lt;$B$622,INDEX(FPL_Results_Extract[Team],MATCH($A526,FPL_Results_Extract[[Player]:[Player]],0)),INDEX(Team_Key[[Abbreviation]:[Abbreviation]],MATCH(LEFT(INDEX(FPL_Fixtures_Extract[],MATCH($A526,FPL_Fixtures_Extract[[Player]:[Player]],0),MATCH(FPL_Combined[[#Headers],[Gameweek 24]],FPL_Fixtures_Extract[#Headers],0)),LEN(INDEX(FPL_Fixtures_Extract[],MATCH($A526,FPL_Fixtures_Extract[[Player]:[Player]],0),MATCH(FPL_Combined[[#Headers],[Gameweek 24]],FPL_Fixtures_Extract[#Headers],0)))-4),Team_Key[[Full Name]:[Full Name]],0))&amp;RIGHT(INDEX(FPL_Fixtures_Extract[],MATCH($A526,FPL_Fixtures_Extract[[Player]:[Player]],0),MATCH(FPL_Combined[[#Headers],[Gameweek 24]],FPL_Fixtures_Extract[#Headers],0)),3))</f>
        <v>LIV</v>
      </c>
      <c r="Z526" t="str">
        <f ca="1">IF(RIGHT(FPL_Combined[[#Headers],[Gameweek 25]],2)&lt;$B$622,INDEX(FPL_Results_Extract[Player],MATCH($A526,FPL_Results_Extract[[Player]:[Player]],0)),INDEX(Team_Key[[Abbreviation]:[Abbreviation]],MATCH(LEFT(INDEX(FPL_Fixtures_Extract[],MATCH($A526,FPL_Fixtures_Extract[[Player]:[Player]],0),MATCH(FPL_Combined[[#Headers],[Gameweek 25]],FPL_Fixtures_Extract[#Headers],0)),LEN(INDEX(FPL_Fixtures_Extract[],MATCH($A526,FPL_Fixtures_Extract[[Player]:[Player]],0),MATCH(FPL_Combined[[#Headers],[Gameweek 25]],FPL_Fixtures_Extract[#Headers],0)))-4),Team_Key[[Full Name]:[Full Name]],0))&amp;RIGHT(INDEX(FPL_Fixtures_Extract[],MATCH($A526,FPL_Fixtures_Extract[[Player]:[Player]],0),MATCH(FPL_Combined[[#Headers],[Gameweek 25]],FPL_Fixtures_Extract[#Headers],0)),3))</f>
        <v>Smith</v>
      </c>
      <c r="AA526" t="str">
        <f ca="1">IF(RIGHT(FPL_Combined[[#Headers],[Gameweek 26]],2)&lt;$B$622,INDEX(FPL_Results_Extract[Gameweek 01],MATCH($A526,FPL_Results_Extract[[Player]:[Player]],0)),INDEX(Team_Key[[Abbreviation]:[Abbreviation]],MATCH(LEFT(INDEX(FPL_Fixtures_Extract[],MATCH($A526,FPL_Fixtures_Extract[[Player]:[Player]],0),MATCH(FPL_Combined[[#Headers],[Gameweek 26]],FPL_Fixtures_Extract[#Headers],0)),LEN(INDEX(FPL_Fixtures_Extract[],MATCH($A526,FPL_Fixtures_Extract[[Player]:[Player]],0),MATCH(FPL_Combined[[#Headers],[Gameweek 26]],FPL_Fixtures_Extract[#Headers],0)))-4),Team_Key[[Full Name]:[Full Name]],0))&amp;RIGHT(INDEX(FPL_Fixtures_Extract[],MATCH($A526,FPL_Fixtures_Extract[[Player]:[Player]],0),MATCH(FPL_Combined[[#Headers],[Gameweek 26]],FPL_Fixtures_Extract[#Headers],0)),3))</f>
        <v>N/A</v>
      </c>
      <c r="AB526" t="str">
        <f ca="1">IF(RIGHT(FPL_Combined[[#Headers],[Gameweek 27]],2)&lt;$B$622,INDEX(FPL_Results_Extract[Gameweek 02],MATCH($A526,FPL_Results_Extract[[Player]:[Player]],0)),INDEX(Team_Key[[Abbreviation]:[Abbreviation]],MATCH(LEFT(INDEX(FPL_Fixtures_Extract[],MATCH($A526,FPL_Fixtures_Extract[[Player]:[Player]],0),MATCH(FPL_Combined[[#Headers],[Gameweek 27]],FPL_Fixtures_Extract[#Headers],0)),LEN(INDEX(FPL_Fixtures_Extract[],MATCH($A526,FPL_Fixtures_Extract[[Player]:[Player]],0),MATCH(FPL_Combined[[#Headers],[Gameweek 27]],FPL_Fixtures_Extract[#Headers],0)))-4),Team_Key[[Full Name]:[Full Name]],0))&amp;RIGHT(INDEX(FPL_Fixtures_Extract[],MATCH($A526,FPL_Fixtures_Extract[[Player]:[Player]],0),MATCH(FPL_Combined[[#Headers],[Gameweek 27]],FPL_Fixtures_Extract[#Headers],0)),3))</f>
        <v>N/A</v>
      </c>
      <c r="AC526" t="str">
        <f ca="1">IF(RIGHT(FPL_Combined[[#Headers],[Gameweek 28]],2)&lt;$B$622,INDEX(FPL_Results_Extract[Gameweek 03],MATCH($A526,FPL_Results_Extract[[Player]:[Player]],0)),INDEX(Team_Key[[Abbreviation]:[Abbreviation]],MATCH(LEFT(INDEX(FPL_Fixtures_Extract[],MATCH($A526,FPL_Fixtures_Extract[[Player]:[Player]],0),MATCH(FPL_Combined[[#Headers],[Gameweek 28]],FPL_Fixtures_Extract[#Headers],0)),LEN(INDEX(FPL_Fixtures_Extract[],MATCH($A526,FPL_Fixtures_Extract[[Player]:[Player]],0),MATCH(FPL_Combined[[#Headers],[Gameweek 28]],FPL_Fixtures_Extract[#Headers],0)))-4),Team_Key[[Full Name]:[Full Name]],0))&amp;RIGHT(INDEX(FPL_Fixtures_Extract[],MATCH($A526,FPL_Fixtures_Extract[[Player]:[Player]],0),MATCH(FPL_Combined[[#Headers],[Gameweek 28]],FPL_Fixtures_Extract[#Headers],0)),3))</f>
        <v>N/A</v>
      </c>
      <c r="AD526" t="str">
        <f ca="1">IF(RIGHT(FPL_Combined[[#Headers],[Gameweek 29]],2)&lt;$B$622,INDEX(FPL_Results_Extract[Gameweek 04],MATCH($A526,FPL_Results_Extract[[Player]:[Player]],0)),INDEX(Team_Key[[Abbreviation]:[Abbreviation]],MATCH(LEFT(INDEX(FPL_Fixtures_Extract[],MATCH($A526,FPL_Fixtures_Extract[[Player]:[Player]],0),MATCH(FPL_Combined[[#Headers],[Gameweek 29]],FPL_Fixtures_Extract[#Headers],0)),LEN(INDEX(FPL_Fixtures_Extract[],MATCH($A526,FPL_Fixtures_Extract[[Player]:[Player]],0),MATCH(FPL_Combined[[#Headers],[Gameweek 29]],FPL_Fixtures_Extract[#Headers],0)))-4),Team_Key[[Full Name]:[Full Name]],0))&amp;RIGHT(INDEX(FPL_Fixtures_Extract[],MATCH($A526,FPL_Fixtures_Extract[[Player]:[Player]],0),MATCH(FPL_Combined[[#Headers],[Gameweek 29]],FPL_Fixtures_Extract[#Headers],0)),3))</f>
        <v>CRY(A)</v>
      </c>
      <c r="AE526" t="e">
        <f ca="1">IF(RIGHT(FPL_Combined[[#Headers],[Gameweek 30]],2)&lt;$B$622,INDEX(FPL_Results_Extract[Gameweek 05],MATCH($A526,FPL_Results_Extract[[Player]:[Player]],0)),INDEX(Team_Key[[Abbreviation]:[Abbreviation]],MATCH(LEFT(INDEX(FPL_Fixtures_Extract[],MATCH($A526,FPL_Fixtures_Extract[[Player]:[Player]],0),MATCH(FPL_Combined[[#Headers],[Gameweek 30]],FPL_Fixtures_Extract[#Headers],0)),LEN(INDEX(FPL_Fixtures_Extract[],MATCH($A526,FPL_Fixtures_Extract[[Player]:[Player]],0),MATCH(FPL_Combined[[#Headers],[Gameweek 30]],FPL_Fixtures_Extract[#Headers],0)))-4),Team_Key[[Full Name]:[Full Name]],0))&amp;RIGHT(INDEX(FPL_Fixtures_Extract[],MATCH($A526,FPL_Fixtures_Extract[[Player]:[Player]],0),MATCH(FPL_Combined[[#Headers],[Gameweek 30]],FPL_Fixtures_Extract[#Headers],0)),3))</f>
        <v>#VALUE!</v>
      </c>
      <c r="AF526" t="str">
        <f ca="1">IF(RIGHT(FPL_Combined[[#Headers],[Gameweek 31]],2)&lt;$B$622,INDEX(FPL_Results_Extract[Gameweek 06],MATCH($A526,FPL_Results_Extract[[Player]:[Player]],0)),INDEX(Team_Key[[Abbreviation]:[Abbreviation]],MATCH(LEFT(INDEX(FPL_Fixtures_Extract[],MATCH($A526,FPL_Fixtures_Extract[[Player]:[Player]],0),MATCH(FPL_Combined[[#Headers],[Gameweek 31]],FPL_Fixtures_Extract[#Headers],0)),LEN(INDEX(FPL_Fixtures_Extract[],MATCH($A526,FPL_Fixtures_Extract[[Player]:[Player]],0),MATCH(FPL_Combined[[#Headers],[Gameweek 31]],FPL_Fixtures_Extract[#Headers],0)))-4),Team_Key[[Full Name]:[Full Name]],0))&amp;RIGHT(INDEX(FPL_Fixtures_Extract[],MATCH($A526,FPL_Fixtures_Extract[[Player]:[Player]],0),MATCH(FPL_Combined[[#Headers],[Gameweek 31]],FPL_Fixtures_Extract[#Headers],0)),3))</f>
        <v>SOU(A)</v>
      </c>
      <c r="AG526" t="str">
        <f ca="1">IF(RIGHT(FPL_Combined[[#Headers],[Gameweek 32]],2)&lt;$B$622,INDEX(FPL_Results_Extract[Gameweek 07],MATCH($A526,FPL_Results_Extract[[Player]:[Player]],0)),INDEX(Team_Key[[Abbreviation]:[Abbreviation]],MATCH(LEFT(INDEX(FPL_Fixtures_Extract[],MATCH($A526,FPL_Fixtures_Extract[[Player]:[Player]],0),MATCH(FPL_Combined[[#Headers],[Gameweek 32]],FPL_Fixtures_Extract[#Headers],0)),LEN(INDEX(FPL_Fixtures_Extract[],MATCH($A526,FPL_Fixtures_Extract[[Player]:[Player]],0),MATCH(FPL_Combined[[#Headers],[Gameweek 32]],FPL_Fixtures_Extract[#Headers],0)))-4),Team_Key[[Full Name]:[Full Name]],0))&amp;RIGHT(INDEX(FPL_Fixtures_Extract[],MATCH($A526,FPL_Fixtures_Extract[[Player]:[Player]],0),MATCH(FPL_Combined[[#Headers],[Gameweek 32]],FPL_Fixtures_Extract[#Headers],0)),3))</f>
        <v>TOT(H)</v>
      </c>
      <c r="AH526" t="str">
        <f ca="1">IF(RIGHT(FPL_Combined[[#Headers],[Gameweek 33]],2)&lt;$B$622,INDEX(FPL_Results_Extract[Gameweek 08],MATCH($A526,FPL_Results_Extract[[Player]:[Player]],0)),INDEX(Team_Key[[Abbreviation]:[Abbreviation]],MATCH(LEFT(INDEX(FPL_Fixtures_Extract[],MATCH($A526,FPL_Fixtures_Extract[[Player]:[Player]],0),MATCH(FPL_Combined[[#Headers],[Gameweek 33]],FPL_Fixtures_Extract[#Headers],0)),LEN(INDEX(FPL_Fixtures_Extract[],MATCH($A526,FPL_Fixtures_Extract[[Player]:[Player]],0),MATCH(FPL_Combined[[#Headers],[Gameweek 33]],FPL_Fixtures_Extract[#Headers],0)))-4),Team_Key[[Full Name]:[Full Name]],0))&amp;RIGHT(INDEX(FPL_Fixtures_Extract[],MATCH($A526,FPL_Fixtures_Extract[[Player]:[Player]],0),MATCH(FPL_Combined[[#Headers],[Gameweek 33]],FPL_Fixtures_Extract[#Headers],0)),3))</f>
        <v>STK(H)</v>
      </c>
      <c r="AI526" t="str">
        <f ca="1">IF(RIGHT(FPL_Combined[[#Headers],[Gameweek 34]],2)&lt;$B$622,INDEX(FPL_Results_Extract[Gameweek 09],MATCH($A526,FPL_Results_Extract[[Player]:[Player]],0)),INDEX(Team_Key[[Abbreviation]:[Abbreviation]],MATCH(LEFT(INDEX(FPL_Fixtures_Extract[],MATCH($A526,FPL_Fixtures_Extract[[Player]:[Player]],0),MATCH(FPL_Combined[[#Headers],[Gameweek 34]],FPL_Fixtures_Extract[#Headers],0)),LEN(INDEX(FPL_Fixtures_Extract[],MATCH($A526,FPL_Fixtures_Extract[[Player]:[Player]],0),MATCH(FPL_Combined[[#Headers],[Gameweek 34]],FPL_Fixtures_Extract[#Headers],0)))-4),Team_Key[[Full Name]:[Full Name]],0))&amp;RIGHT(INDEX(FPL_Fixtures_Extract[],MATCH($A526,FPL_Fixtures_Extract[[Player]:[Player]],0),MATCH(FPL_Combined[[#Headers],[Gameweek 34]],FPL_Fixtures_Extract[#Headers],0)),3))</f>
        <v>BOU(A)</v>
      </c>
      <c r="AJ526" t="str">
        <f ca="1">IF(RIGHT(FPL_Combined[[#Headers],[Gameweek 35]],2)&lt;$B$622,INDEX(FPL_Results_Extract[Gameweek 10],MATCH($A526,FPL_Results_Extract[[Player]:[Player]],0)),INDEX(Team_Key[[Abbreviation]:[Abbreviation]],MATCH(LEFT(INDEX(FPL_Fixtures_Extract[],MATCH($A526,FPL_Fixtures_Extract[[Player]:[Player]],0),MATCH(FPL_Combined[[#Headers],[Gameweek 35]],FPL_Fixtures_Extract[#Headers],0)),LEN(INDEX(FPL_Fixtures_Extract[],MATCH($A526,FPL_Fixtures_Extract[[Player]:[Player]],0),MATCH(FPL_Combined[[#Headers],[Gameweek 35]],FPL_Fixtures_Extract[#Headers],0)))-4),Team_Key[[Full Name]:[Full Name]],0))&amp;RIGHT(INDEX(FPL_Fixtures_Extract[],MATCH($A526,FPL_Fixtures_Extract[[Player]:[Player]],0),MATCH(FPL_Combined[[#Headers],[Gameweek 35]],FPL_Fixtures_Extract[#Headers],0)),3))</f>
        <v>NEW(H)</v>
      </c>
      <c r="AK526" t="str">
        <f ca="1">IF(RIGHT(FPL_Combined[[#Headers],[Gameweek 36]],2)&lt;$B$622,INDEX(FPL_Results_Extract[Gameweek 11],MATCH($A526,FPL_Results_Extract[[Player]:[Player]],0)),INDEX(Team_Key[[Abbreviation]:[Abbreviation]],MATCH(LEFT(INDEX(FPL_Fixtures_Extract[],MATCH($A526,FPL_Fixtures_Extract[[Player]:[Player]],0),MATCH(FPL_Combined[[#Headers],[Gameweek 36]],FPL_Fixtures_Extract[#Headers],0)),LEN(INDEX(FPL_Fixtures_Extract[],MATCH($A526,FPL_Fixtures_Extract[[Player]:[Player]],0),MATCH(FPL_Combined[[#Headers],[Gameweek 36]],FPL_Fixtures_Extract[#Headers],0)))-4),Team_Key[[Full Name]:[Full Name]],0))&amp;RIGHT(INDEX(FPL_Fixtures_Extract[],MATCH($A526,FPL_Fixtures_Extract[[Player]:[Player]],0),MATCH(FPL_Combined[[#Headers],[Gameweek 36]],FPL_Fixtures_Extract[#Headers],0)),3))</f>
        <v>SWA(A)</v>
      </c>
      <c r="AL526" t="str">
        <f ca="1">IF(RIGHT(FPL_Combined[[#Headers],[Gameweek 37]],2)&lt;$B$622,INDEX(FPL_Results_Extract[Gameweek 12],MATCH($A526,FPL_Results_Extract[[Player]:[Player]],0)),INDEX(Team_Key[[Abbreviation]:[Abbreviation]],MATCH(LEFT(INDEX(FPL_Fixtures_Extract[],MATCH($A526,FPL_Fixtures_Extract[[Player]:[Player]],0),MATCH(FPL_Combined[[#Headers],[Gameweek 37]],FPL_Fixtures_Extract[#Headers],0)),LEN(INDEX(FPL_Fixtures_Extract[],MATCH($A526,FPL_Fixtures_Extract[[Player]:[Player]],0),MATCH(FPL_Combined[[#Headers],[Gameweek 37]],FPL_Fixtures_Extract[#Headers],0)))-4),Team_Key[[Full Name]:[Full Name]],0))&amp;RIGHT(INDEX(FPL_Fixtures_Extract[],MATCH($A526,FPL_Fixtures_Extract[[Player]:[Player]],0),MATCH(FPL_Combined[[#Headers],[Gameweek 37]],FPL_Fixtures_Extract[#Headers],0)),3))</f>
        <v>WAT(H)</v>
      </c>
      <c r="AM526" t="str">
        <f ca="1">IF(RIGHT(FPL_Combined[[#Headers],[Gameweek 38]],2)&lt;$B$622,INDEX(FPL_Results_Extract[Gameweek 13],MATCH($A526,FPL_Results_Extract[[Player]:[Player]],0)),INDEX(Team_Key[[Abbreviation]:[Abbreviation]],MATCH(LEFT(INDEX(FPL_Fixtures_Extract[],MATCH($A526,FPL_Fixtures_Extract[[Player]:[Player]],0),MATCH(FPL_Combined[[#Headers],[Gameweek 38]],FPL_Fixtures_Extract[#Headers],0)),LEN(INDEX(FPL_Fixtures_Extract[],MATCH($A526,FPL_Fixtures_Extract[[Player]:[Player]],0),MATCH(FPL_Combined[[#Headers],[Gameweek 38]],FPL_Fixtures_Extract[#Headers],0)))-4),Team_Key[[Full Name]:[Full Name]],0))&amp;RIGHT(INDEX(FPL_Fixtures_Extract[],MATCH($A526,FPL_Fixtures_Extract[[Player]:[Player]],0),MATCH(FPL_Combined[[#Headers],[Gameweek 38]],FPL_Fixtures_Extract[#Headers],0)),3))</f>
        <v>WBA(A)</v>
      </c>
    </row>
    <row r="527" spans="1:39" x14ac:dyDescent="0.45">
      <c r="A527" t="s">
        <v>198</v>
      </c>
      <c r="B527" t="str">
        <f ca="1">IF(RIGHT(FPL_Combined[[#Headers],[Gameweek 01]],2)&lt;$B$622,INDEX(FPL_Results_Extract[Gameweek 01],MATCH($A527,FPL_Results_Extract[[Player]:[Player]],0)),INDEX(Team_Key[[Abbreviation]:[Abbreviation]],MATCH(LEFT(INDEX(FPL_Fixtures_Extract[],MATCH($A527,FPL_Fixtures_Extract[[Player]:[Player]],0),MATCH(FPL_Combined[[#Headers],[Gameweek 01]],FPL_Fixtures_Extract[#Headers],0)),LEN(INDEX(FPL_Fixtures_Extract[],MATCH($A527,FPL_Fixtures_Extract[[Player]:[Player]],0),MATCH(FPL_Combined[[#Headers],[Gameweek 01]],FPL_Fixtures_Extract[#Headers],0)))-4),Team_Key[[Full Name]:[Full Name]],0))&amp;RIGHT(INDEX(FPL_Fixtures_Extract[],MATCH($A527,FPL_Fixtures_Extract[[Player]:[Player]],0),MATCH(FPL_Combined[[#Headers],[Gameweek 01]],FPL_Fixtures_Extract[#Headers],0)),3))</f>
        <v>SWA(H) 2-2</v>
      </c>
      <c r="C527" t="str">
        <f ca="1">IF(RIGHT(FPL_Combined[[#Headers],[Gameweek 02]],2)&lt;$B$622,INDEX(FPL_Results_Extract[Gameweek 02],MATCH($A527,FPL_Results_Extract[[Player]:[Player]],0)),INDEX(Team_Key[[Abbreviation]:[Abbreviation]],MATCH(LEFT(INDEX(FPL_Fixtures_Extract[],MATCH($A527,FPL_Fixtures_Extract[[Player]:[Player]],0),MATCH(FPL_Combined[[#Headers],[Gameweek 02]],FPL_Fixtures_Extract[#Headers],0)),LEN(INDEX(FPL_Fixtures_Extract[],MATCH($A527,FPL_Fixtures_Extract[[Player]:[Player]],0),MATCH(FPL_Combined[[#Headers],[Gameweek 02]],FPL_Fixtures_Extract[#Headers],0)))-4),Team_Key[[Full Name]:[Full Name]],0))&amp;RIGHT(INDEX(FPL_Fixtures_Extract[],MATCH($A527,FPL_Fixtures_Extract[[Player]:[Player]],0),MATCH(FPL_Combined[[#Headers],[Gameweek 02]],FPL_Fixtures_Extract[#Headers],0)),3))</f>
        <v>MCI(A) 0-3</v>
      </c>
      <c r="D527" t="str">
        <f ca="1">IF(RIGHT(FPL_Combined[[#Headers],[Gameweek 03]],2)&lt;$B$622,INDEX(FPL_Results_Extract[Gameweek 03],MATCH($A527,FPL_Results_Extract[[Player]:[Player]],0)),INDEX(Team_Key[[Abbreviation]:[Abbreviation]],MATCH(LEFT(INDEX(FPL_Fixtures_Extract[],MATCH($A527,FPL_Fixtures_Extract[[Player]:[Player]],0),MATCH(FPL_Combined[[#Headers],[Gameweek 03]],FPL_Fixtures_Extract[#Headers],0)),LEN(INDEX(FPL_Fixtures_Extract[],MATCH($A527,FPL_Fixtures_Extract[[Player]:[Player]],0),MATCH(FPL_Combined[[#Headers],[Gameweek 03]],FPL_Fixtures_Extract[#Headers],0)))-4),Team_Key[[Full Name]:[Full Name]],0))&amp;RIGHT(INDEX(FPL_Fixtures_Extract[],MATCH($A527,FPL_Fixtures_Extract[[Player]:[Player]],0),MATCH(FPL_Combined[[#Headers],[Gameweek 03]],FPL_Fixtures_Extract[#Headers],0)),3))</f>
        <v>WBA(A) 3-2</v>
      </c>
      <c r="E527" t="str">
        <f ca="1">IF(RIGHT(FPL_Combined[[#Headers],[Gameweek 04]],2)&lt;$B$622,INDEX(FPL_Results_Extract[Gameweek 04],MATCH($A527,FPL_Results_Extract[[Player]:[Player]],0)),INDEX(Team_Key[[Abbreviation]:[Abbreviation]],MATCH(LEFT(INDEX(FPL_Fixtures_Extract[],MATCH($A527,FPL_Fixtures_Extract[[Player]:[Player]],0),MATCH(FPL_Combined[[#Headers],[Gameweek 04]],FPL_Fixtures_Extract[#Headers],0)),LEN(INDEX(FPL_Fixtures_Extract[],MATCH($A527,FPL_Fixtures_Extract[[Player]:[Player]],0),MATCH(FPL_Combined[[#Headers],[Gameweek 04]],FPL_Fixtures_Extract[#Headers],0)))-4),Team_Key[[Full Name]:[Full Name]],0))&amp;RIGHT(INDEX(FPL_Fixtures_Extract[],MATCH($A527,FPL_Fixtures_Extract[[Player]:[Player]],0),MATCH(FPL_Combined[[#Headers],[Gameweek 04]],FPL_Fixtures_Extract[#Headers],0)),3))</f>
        <v>CRY(H) 1-2</v>
      </c>
      <c r="F527" t="str">
        <f ca="1">IF(RIGHT(FPL_Combined[[#Headers],[Gameweek 05]],2)&lt;$B$622,INDEX(FPL_Results_Extract[Gameweek 05],MATCH($A527,FPL_Results_Extract[[Player]:[Player]],0)),INDEX(Team_Key[[Abbreviation]:[Abbreviation]],MATCH(LEFT(INDEX(FPL_Fixtures_Extract[],MATCH($A527,FPL_Fixtures_Extract[[Player]:[Player]],0),MATCH(FPL_Combined[[#Headers],[Gameweek 05]],FPL_Fixtures_Extract[#Headers],0)),LEN(INDEX(FPL_Fixtures_Extract[],MATCH($A527,FPL_Fixtures_Extract[[Player]:[Player]],0),MATCH(FPL_Combined[[#Headers],[Gameweek 05]],FPL_Fixtures_Extract[#Headers],0)))-4),Team_Key[[Full Name]:[Full Name]],0))&amp;RIGHT(INDEX(FPL_Fixtures_Extract[],MATCH($A527,FPL_Fixtures_Extract[[Player]:[Player]],0),MATCH(FPL_Combined[[#Headers],[Gameweek 05]],FPL_Fixtures_Extract[#Headers],0)),3))</f>
        <v>EVE(A) 1-3</v>
      </c>
      <c r="G527" t="str">
        <f ca="1">IF(RIGHT(FPL_Combined[[#Headers],[Gameweek 06]],2)&lt;$B$622,INDEX(FPL_Results_Extract[Gameweek 06],MATCH($A527,FPL_Results_Extract[[Player]:[Player]],0)),INDEX(Team_Key[[Abbreviation]:[Abbreviation]],MATCH(LEFT(INDEX(FPL_Fixtures_Extract[],MATCH($A527,FPL_Fixtures_Extract[[Player]:[Player]],0),MATCH(FPL_Combined[[#Headers],[Gameweek 06]],FPL_Fixtures_Extract[#Headers],0)),LEN(INDEX(FPL_Fixtures_Extract[],MATCH($A527,FPL_Fixtures_Extract[[Player]:[Player]],0),MATCH(FPL_Combined[[#Headers],[Gameweek 06]],FPL_Fixtures_Extract[#Headers],0)))-4),Team_Key[[Full Name]:[Full Name]],0))&amp;RIGHT(INDEX(FPL_Fixtures_Extract[],MATCH($A527,FPL_Fixtures_Extract[[Player]:[Player]],0),MATCH(FPL_Combined[[#Headers],[Gameweek 06]],FPL_Fixtures_Extract[#Headers],0)),3))</f>
        <v>ARS(H) 2-0</v>
      </c>
      <c r="H527" t="str">
        <f ca="1">IF(RIGHT(FPL_Combined[[#Headers],[Gameweek 07]],2)&lt;$B$622,INDEX(FPL_Results_Extract[Gameweek 07],MATCH($A527,FPL_Results_Extract[[Player]:[Player]],0)),INDEX(Team_Key[[Abbreviation]:[Abbreviation]],MATCH(LEFT(INDEX(FPL_Fixtures_Extract[],MATCH($A527,FPL_Fixtures_Extract[[Player]:[Player]],0),MATCH(FPL_Combined[[#Headers],[Gameweek 07]],FPL_Fixtures_Extract[#Headers],0)),LEN(INDEX(FPL_Fixtures_Extract[],MATCH($A527,FPL_Fixtures_Extract[[Player]:[Player]],0),MATCH(FPL_Combined[[#Headers],[Gameweek 07]],FPL_Fixtures_Extract[#Headers],0)))-4),Team_Key[[Full Name]:[Full Name]],0))&amp;RIGHT(INDEX(FPL_Fixtures_Extract[],MATCH($A527,FPL_Fixtures_Extract[[Player]:[Player]],0),MATCH(FPL_Combined[[#Headers],[Gameweek 07]],FPL_Fixtures_Extract[#Headers],0)),3))</f>
        <v>NEW(A) 2-2</v>
      </c>
      <c r="I527" t="str">
        <f ca="1">IF(RIGHT(FPL_Combined[[#Headers],[Gameweek 08]],2)&lt;$B$622,INDEX(FPL_Results_Extract[Gameweek 08],MATCH($A527,FPL_Results_Extract[[Player]:[Player]],0)),INDEX(Team_Key[[Abbreviation]:[Abbreviation]],MATCH(LEFT(INDEX(FPL_Fixtures_Extract[],MATCH($A527,FPL_Fixtures_Extract[[Player]:[Player]],0),MATCH(FPL_Combined[[#Headers],[Gameweek 08]],FPL_Fixtures_Extract[#Headers],0)),LEN(INDEX(FPL_Fixtures_Extract[],MATCH($A527,FPL_Fixtures_Extract[[Player]:[Player]],0),MATCH(FPL_Combined[[#Headers],[Gameweek 08]],FPL_Fixtures_Extract[#Headers],0)))-4),Team_Key[[Full Name]:[Full Name]],0))&amp;RIGHT(INDEX(FPL_Fixtures_Extract[],MATCH($A527,FPL_Fixtures_Extract[[Player]:[Player]],0),MATCH(FPL_Combined[[#Headers],[Gameweek 08]],FPL_Fixtures_Extract[#Headers],0)),3))</f>
        <v>SOU(H) 1-3</v>
      </c>
      <c r="J527" t="str">
        <f ca="1">IF(RIGHT(FPL_Combined[[#Headers],[Gameweek 09]],2)&lt;$B$622,INDEX(FPL_Results_Extract[Gameweek 09],MATCH($A527,FPL_Results_Extract[[Player]:[Player]],0)),INDEX(Team_Key[[Abbreviation]:[Abbreviation]],MATCH(LEFT(INDEX(FPL_Fixtures_Extract[],MATCH($A527,FPL_Fixtures_Extract[[Player]:[Player]],0),MATCH(FPL_Combined[[#Headers],[Gameweek 09]],FPL_Fixtures_Extract[#Headers],0)),LEN(INDEX(FPL_Fixtures_Extract[],MATCH($A527,FPL_Fixtures_Extract[[Player]:[Player]],0),MATCH(FPL_Combined[[#Headers],[Gameweek 09]],FPL_Fixtures_Extract[#Headers],0)))-4),Team_Key[[Full Name]:[Full Name]],0))&amp;RIGHT(INDEX(FPL_Fixtures_Extract[],MATCH($A527,FPL_Fixtures_Extract[[Player]:[Player]],0),MATCH(FPL_Combined[[#Headers],[Gameweek 09]],FPL_Fixtures_Extract[#Headers],0)),3))</f>
        <v>AVL(H) 2-0</v>
      </c>
      <c r="K527" t="str">
        <f ca="1">IF(RIGHT(FPL_Combined[[#Headers],[Gameweek 10]],2)&lt;$B$622,INDEX(FPL_Results_Extract[Gameweek 10],MATCH($A527,FPL_Results_Extract[[Player]:[Player]],0)),INDEX(Team_Key[[Abbreviation]:[Abbreviation]],MATCH(LEFT(INDEX(FPL_Fixtures_Extract[],MATCH($A527,FPL_Fixtures_Extract[[Player]:[Player]],0),MATCH(FPL_Combined[[#Headers],[Gameweek 10]],FPL_Fixtures_Extract[#Headers],0)),LEN(INDEX(FPL_Fixtures_Extract[],MATCH($A527,FPL_Fixtures_Extract[[Player]:[Player]],0),MATCH(FPL_Combined[[#Headers],[Gameweek 10]],FPL_Fixtures_Extract[#Headers],0)))-4),Team_Key[[Full Name]:[Full Name]],0))&amp;RIGHT(INDEX(FPL_Fixtures_Extract[],MATCH($A527,FPL_Fixtures_Extract[[Player]:[Player]],0),MATCH(FPL_Combined[[#Headers],[Gameweek 10]],FPL_Fixtures_Extract[#Headers],0)),3))</f>
        <v>WHU(A) 1-2</v>
      </c>
      <c r="L527" t="str">
        <f ca="1">IF(RIGHT(FPL_Combined[[#Headers],[Gameweek 11]],2)&lt;$B$622,INDEX(FPL_Results_Extract[Gameweek 11],MATCH($A527,FPL_Results_Extract[[Player]:[Player]],0)),INDEX(Team_Key[[Abbreviation]:[Abbreviation]],MATCH(LEFT(INDEX(FPL_Fixtures_Extract[],MATCH($A527,FPL_Fixtures_Extract[[Player]:[Player]],0),MATCH(FPL_Combined[[#Headers],[Gameweek 11]],FPL_Fixtures_Extract[#Headers],0)),LEN(INDEX(FPL_Fixtures_Extract[],MATCH($A527,FPL_Fixtures_Extract[[Player]:[Player]],0),MATCH(FPL_Combined[[#Headers],[Gameweek 11]],FPL_Fixtures_Extract[#Headers],0)))-4),Team_Key[[Full Name]:[Full Name]],0))&amp;RIGHT(INDEX(FPL_Fixtures_Extract[],MATCH($A527,FPL_Fixtures_Extract[[Player]:[Player]],0),MATCH(FPL_Combined[[#Headers],[Gameweek 11]],FPL_Fixtures_Extract[#Headers],0)),3))</f>
        <v>LIV(H) 1-3</v>
      </c>
      <c r="M527" t="str">
        <f ca="1">IF(RIGHT(FPL_Combined[[#Headers],[Gameweek 12]],2)&lt;$B$622,INDEX(FPL_Results_Extract[Gameweek 12],MATCH($A527,FPL_Results_Extract[[Player]:[Player]],0)),INDEX(Team_Key[[Abbreviation]:[Abbreviation]],MATCH(LEFT(INDEX(FPL_Fixtures_Extract[],MATCH($A527,FPL_Fixtures_Extract[[Player]:[Player]],0),MATCH(FPL_Combined[[#Headers],[Gameweek 12]],FPL_Fixtures_Extract[#Headers],0)),LEN(INDEX(FPL_Fixtures_Extract[],MATCH($A527,FPL_Fixtures_Extract[[Player]:[Player]],0),MATCH(FPL_Combined[[#Headers],[Gameweek 12]],FPL_Fixtures_Extract[#Headers],0)))-4),Team_Key[[Full Name]:[Full Name]],0))&amp;RIGHT(INDEX(FPL_Fixtures_Extract[],MATCH($A527,FPL_Fixtures_Extract[[Player]:[Player]],0),MATCH(FPL_Combined[[#Headers],[Gameweek 12]],FPL_Fixtures_Extract[#Headers],0)),3))</f>
        <v>STK(A) 0-1</v>
      </c>
      <c r="N527" t="str">
        <f ca="1">IF(RIGHT(FPL_Combined[[#Headers],[Gameweek 13]],2)&lt;$B$622,INDEX(FPL_Results_Extract[Gameweek 13],MATCH($A527,FPL_Results_Extract[[Player]:[Player]],0)),INDEX(Team_Key[[Abbreviation]:[Abbreviation]],MATCH(LEFT(INDEX(FPL_Fixtures_Extract[],MATCH($A527,FPL_Fixtures_Extract[[Player]:[Player]],0),MATCH(FPL_Combined[[#Headers],[Gameweek 13]],FPL_Fixtures_Extract[#Headers],0)),LEN(INDEX(FPL_Fixtures_Extract[],MATCH($A527,FPL_Fixtures_Extract[[Player]:[Player]],0),MATCH(FPL_Combined[[#Headers],[Gameweek 13]],FPL_Fixtures_Extract[#Headers],0)))-4),Team_Key[[Full Name]:[Full Name]],0))&amp;RIGHT(INDEX(FPL_Fixtures_Extract[],MATCH($A527,FPL_Fixtures_Extract[[Player]:[Player]],0),MATCH(FPL_Combined[[#Headers],[Gameweek 13]],FPL_Fixtures_Extract[#Headers],0)),3))</f>
        <v>NOR(H) 1-0</v>
      </c>
      <c r="O527" t="str">
        <f ca="1">IF(RIGHT(FPL_Combined[[#Headers],[Gameweek 14]],2)&lt;$B$622,INDEX(FPL_Results_Extract[Gameweek 14],MATCH($A527,FPL_Results_Extract[[Player]:[Player]],0)),INDEX(Team_Key[[Abbreviation]:[Abbreviation]],MATCH(LEFT(INDEX(FPL_Fixtures_Extract[],MATCH($A527,FPL_Fixtures_Extract[[Player]:[Player]],0),MATCH(FPL_Combined[[#Headers],[Gameweek 14]],FPL_Fixtures_Extract[#Headers],0)),LEN(INDEX(FPL_Fixtures_Extract[],MATCH($A527,FPL_Fixtures_Extract[[Player]:[Player]],0),MATCH(FPL_Combined[[#Headers],[Gameweek 14]],FPL_Fixtures_Extract[#Headers],0)))-4),Team_Key[[Full Name]:[Full Name]],0))&amp;RIGHT(INDEX(FPL_Fixtures_Extract[],MATCH($A527,FPL_Fixtures_Extract[[Player]:[Player]],0),MATCH(FPL_Combined[[#Headers],[Gameweek 14]],FPL_Fixtures_Extract[#Headers],0)),3))</f>
        <v>TOT(A) 0-0</v>
      </c>
      <c r="P527" t="str">
        <f ca="1">IF(RIGHT(FPL_Combined[[#Headers],[Gameweek 15]],2)&lt;$B$622,INDEX(FPL_Results_Extract[Gameweek 15],MATCH($A527,FPL_Results_Extract[[Player]:[Player]],0)),INDEX(Team_Key[[Abbreviation]:[Abbreviation]],MATCH(LEFT(INDEX(FPL_Fixtures_Extract[],MATCH($A527,FPL_Fixtures_Extract[[Player]:[Player]],0),MATCH(FPL_Combined[[#Headers],[Gameweek 15]],FPL_Fixtures_Extract[#Headers],0)),LEN(INDEX(FPL_Fixtures_Extract[],MATCH($A527,FPL_Fixtures_Extract[[Player]:[Player]],0),MATCH(FPL_Combined[[#Headers],[Gameweek 15]],FPL_Fixtures_Extract[#Headers],0)))-4),Team_Key[[Full Name]:[Full Name]],0))&amp;RIGHT(INDEX(FPL_Fixtures_Extract[],MATCH($A527,FPL_Fixtures_Extract[[Player]:[Player]],0),MATCH(FPL_Combined[[#Headers],[Gameweek 15]],FPL_Fixtures_Extract[#Headers],0)),3))</f>
        <v>BOU(H) 0-1</v>
      </c>
      <c r="Q527" t="str">
        <f ca="1">IF(RIGHT(FPL_Combined[[#Headers],[Gameweek 16]],2)&lt;$B$622,INDEX(FPL_Results_Extract[Gameweek 16],MATCH($A527,FPL_Results_Extract[[Player]:[Player]],0)),INDEX(Team_Key[[Abbreviation]:[Abbreviation]],MATCH(LEFT(INDEX(FPL_Fixtures_Extract[],MATCH($A527,FPL_Fixtures_Extract[[Player]:[Player]],0),MATCH(FPL_Combined[[#Headers],[Gameweek 16]],FPL_Fixtures_Extract[#Headers],0)),LEN(INDEX(FPL_Fixtures_Extract[],MATCH($A527,FPL_Fixtures_Extract[[Player]:[Player]],0),MATCH(FPL_Combined[[#Headers],[Gameweek 16]],FPL_Fixtures_Extract[#Headers],0)))-4),Team_Key[[Full Name]:[Full Name]],0))&amp;RIGHT(INDEX(FPL_Fixtures_Extract[],MATCH($A527,FPL_Fixtures_Extract[[Player]:[Player]],0),MATCH(FPL_Combined[[#Headers],[Gameweek 16]],FPL_Fixtures_Extract[#Headers],0)),3))</f>
        <v>LEI(A) 1-2</v>
      </c>
      <c r="R527" t="str">
        <f ca="1">IF(RIGHT(FPL_Combined[[#Headers],[Gameweek 17]],2)&lt;$B$622,INDEX(FPL_Results_Extract[Gameweek 17],MATCH($A527,FPL_Results_Extract[[Player]:[Player]],0)),INDEX(Team_Key[[Abbreviation]:[Abbreviation]],MATCH(LEFT(INDEX(FPL_Fixtures_Extract[],MATCH($A527,FPL_Fixtures_Extract[[Player]:[Player]],0),MATCH(FPL_Combined[[#Headers],[Gameweek 17]],FPL_Fixtures_Extract[#Headers],0)),LEN(INDEX(FPL_Fixtures_Extract[],MATCH($A527,FPL_Fixtures_Extract[[Player]:[Player]],0),MATCH(FPL_Combined[[#Headers],[Gameweek 17]],FPL_Fixtures_Extract[#Headers],0)))-4),Team_Key[[Full Name]:[Full Name]],0))&amp;RIGHT(INDEX(FPL_Fixtures_Extract[],MATCH($A527,FPL_Fixtures_Extract[[Player]:[Player]],0),MATCH(FPL_Combined[[#Headers],[Gameweek 17]],FPL_Fixtures_Extract[#Headers],0)),3))</f>
        <v>SUN(H) 3-1</v>
      </c>
      <c r="S527" t="str">
        <f ca="1">IF(RIGHT(FPL_Combined[[#Headers],[Gameweek 18]],2)&lt;$B$622,INDEX(FPL_Results_Extract[Gameweek 18],MATCH($A527,FPL_Results_Extract[[Player]:[Player]],0)),INDEX(Team_Key[[Abbreviation]:[Abbreviation]],MATCH(LEFT(INDEX(FPL_Fixtures_Extract[],MATCH($A527,FPL_Fixtures_Extract[[Player]:[Player]],0),MATCH(FPL_Combined[[#Headers],[Gameweek 18]],FPL_Fixtures_Extract[#Headers],0)),LEN(INDEX(FPL_Fixtures_Extract[],MATCH($A527,FPL_Fixtures_Extract[[Player]:[Player]],0),MATCH(FPL_Combined[[#Headers],[Gameweek 18]],FPL_Fixtures_Extract[#Headers],0)))-4),Team_Key[[Full Name]:[Full Name]],0))&amp;RIGHT(INDEX(FPL_Fixtures_Extract[],MATCH($A527,FPL_Fixtures_Extract[[Player]:[Player]],0),MATCH(FPL_Combined[[#Headers],[Gameweek 18]],FPL_Fixtures_Extract[#Headers],0)),3))</f>
        <v>WAT(H) 2-2</v>
      </c>
      <c r="T527" t="str">
        <f ca="1">IF(RIGHT(FPL_Combined[[#Headers],[Gameweek 19]],2)&lt;$B$622,INDEX(FPL_Results_Extract[Gameweek 19],MATCH($A527,FPL_Results_Extract[[Player]:[Player]],0)),INDEX(Team_Key[[Abbreviation]:[Abbreviation]],MATCH(LEFT(INDEX(FPL_Fixtures_Extract[],MATCH($A527,FPL_Fixtures_Extract[[Player]:[Player]],0),MATCH(FPL_Combined[[#Headers],[Gameweek 19]],FPL_Fixtures_Extract[#Headers],0)),LEN(INDEX(FPL_Fixtures_Extract[],MATCH($A527,FPL_Fixtures_Extract[[Player]:[Player]],0),MATCH(FPL_Combined[[#Headers],[Gameweek 19]],FPL_Fixtures_Extract[#Headers],0)))-4),Team_Key[[Full Name]:[Full Name]],0))&amp;RIGHT(INDEX(FPL_Fixtures_Extract[],MATCH($A527,FPL_Fixtures_Extract[[Player]:[Player]],0),MATCH(FPL_Combined[[#Headers],[Gameweek 19]],FPL_Fixtures_Extract[#Headers],0)),3))</f>
        <v>MUN(A) 0-0</v>
      </c>
      <c r="U527" t="str">
        <f ca="1">IF(RIGHT(FPL_Combined[[#Headers],[Gameweek 20]],2)&lt;$B$622,INDEX(FPL_Results_Extract[Gameweek 20],MATCH($A527,FPL_Results_Extract[[Player]:[Player]],0)),INDEX(Team_Key[[Abbreviation]:[Abbreviation]],MATCH(LEFT(INDEX(FPL_Fixtures_Extract[],MATCH($A527,FPL_Fixtures_Extract[[Player]:[Player]],0),MATCH(FPL_Combined[[#Headers],[Gameweek 20]],FPL_Fixtures_Extract[#Headers],0)),LEN(INDEX(FPL_Fixtures_Extract[],MATCH($A527,FPL_Fixtures_Extract[[Player]:[Player]],0),MATCH(FPL_Combined[[#Headers],[Gameweek 20]],FPL_Fixtures_Extract[#Headers],0)))-4),Team_Key[[Full Name]:[Full Name]],0))&amp;RIGHT(INDEX(FPL_Fixtures_Extract[],MATCH($A527,FPL_Fixtures_Extract[[Player]:[Player]],0),MATCH(FPL_Combined[[#Headers],[Gameweek 20]],FPL_Fixtures_Extract[#Headers],0)),3))</f>
        <v>CRY(A) 3-0</v>
      </c>
      <c r="V527" t="str">
        <f ca="1">IF(RIGHT(FPL_Combined[[#Headers],[Gameweek 21]],2)&lt;$B$622,INDEX(FPL_Results_Extract[Gameweek 21],MATCH($A527,FPL_Results_Extract[[Player]:[Player]],0)),INDEX(Team_Key[[Abbreviation]:[Abbreviation]],MATCH(LEFT(INDEX(FPL_Fixtures_Extract[],MATCH($A527,FPL_Fixtures_Extract[[Player]:[Player]],0),MATCH(FPL_Combined[[#Headers],[Gameweek 21]],FPL_Fixtures_Extract[#Headers],0)),LEN(INDEX(FPL_Fixtures_Extract[],MATCH($A527,FPL_Fixtures_Extract[[Player]:[Player]],0),MATCH(FPL_Combined[[#Headers],[Gameweek 21]],FPL_Fixtures_Extract[#Headers],0)))-4),Team_Key[[Full Name]:[Full Name]],0))&amp;RIGHT(INDEX(FPL_Fixtures_Extract[],MATCH($A527,FPL_Fixtures_Extract[[Player]:[Player]],0),MATCH(FPL_Combined[[#Headers],[Gameweek 21]],FPL_Fixtures_Extract[#Headers],0)),3))</f>
        <v>WBA(H) 2-2</v>
      </c>
      <c r="W527" t="str">
        <f ca="1">IF(RIGHT(FPL_Combined[[#Headers],[Gameweek 22]],2)&lt;$B$622,INDEX(FPL_Results_Extract[Gameweek 22],MATCH($A527,FPL_Results_Extract[[Player]:[Player]],0)),INDEX(Team_Key[[Abbreviation]:[Abbreviation]],MATCH(LEFT(INDEX(FPL_Fixtures_Extract[],MATCH($A527,FPL_Fixtures_Extract[[Player]:[Player]],0),MATCH(FPL_Combined[[#Headers],[Gameweek 22]],FPL_Fixtures_Extract[#Headers],0)),LEN(INDEX(FPL_Fixtures_Extract[],MATCH($A527,FPL_Fixtures_Extract[[Player]:[Player]],0),MATCH(FPL_Combined[[#Headers],[Gameweek 22]],FPL_Fixtures_Extract[#Headers],0)))-4),Team_Key[[Full Name]:[Full Name]],0))&amp;RIGHT(INDEX(FPL_Fixtures_Extract[],MATCH($A527,FPL_Fixtures_Extract[[Player]:[Player]],0),MATCH(FPL_Combined[[#Headers],[Gameweek 22]],FPL_Fixtures_Extract[#Headers],0)),3))</f>
        <v>EVE(H) 3-3</v>
      </c>
      <c r="X527" t="str">
        <f ca="1">IF(RIGHT(FPL_Combined[[#Headers],[Gameweek 23]],2)&lt;$B$622,INDEX(FPL_Results_Extract[Gameweek 23],MATCH($A527,FPL_Results_Extract[[Player]:[Player]],0)),INDEX(Team_Key[[Abbreviation]:[Abbreviation]],MATCH(LEFT(INDEX(FPL_Fixtures_Extract[],MATCH($A527,FPL_Fixtures_Extract[[Player]:[Player]],0),MATCH(FPL_Combined[[#Headers],[Gameweek 23]],FPL_Fixtures_Extract[#Headers],0)),LEN(INDEX(FPL_Fixtures_Extract[],MATCH($A527,FPL_Fixtures_Extract[[Player]:[Player]],0),MATCH(FPL_Combined[[#Headers],[Gameweek 23]],FPL_Fixtures_Extract[#Headers],0)))-4),Team_Key[[Full Name]:[Full Name]],0))&amp;RIGHT(INDEX(FPL_Fixtures_Extract[],MATCH($A527,FPL_Fixtures_Extract[[Player]:[Player]],0),MATCH(FPL_Combined[[#Headers],[Gameweek 23]],FPL_Fixtures_Extract[#Headers],0)),3))</f>
        <v>ARS(A) 1-0</v>
      </c>
      <c r="Y527" t="str">
        <f ca="1">IF(RIGHT(FPL_Combined[[#Headers],[Gameweek 24]],2)&lt;$B$622,INDEX(FPL_Results_Extract[Team],MATCH($A527,FPL_Results_Extract[[Player]:[Player]],0)),INDEX(Team_Key[[Abbreviation]:[Abbreviation]],MATCH(LEFT(INDEX(FPL_Fixtures_Extract[],MATCH($A527,FPL_Fixtures_Extract[[Player]:[Player]],0),MATCH(FPL_Combined[[#Headers],[Gameweek 24]],FPL_Fixtures_Extract[#Headers],0)),LEN(INDEX(FPL_Fixtures_Extract[],MATCH($A527,FPL_Fixtures_Extract[[Player]:[Player]],0),MATCH(FPL_Combined[[#Headers],[Gameweek 24]],FPL_Fixtures_Extract[#Headers],0)))-4),Team_Key[[Full Name]:[Full Name]],0))&amp;RIGHT(INDEX(FPL_Fixtures_Extract[],MATCH($A527,FPL_Fixtures_Extract[[Player]:[Player]],0),MATCH(FPL_Combined[[#Headers],[Gameweek 24]],FPL_Fixtures_Extract[#Headers],0)),3))</f>
        <v>CHE</v>
      </c>
      <c r="Z527" t="str">
        <f ca="1">IF(RIGHT(FPL_Combined[[#Headers],[Gameweek 25]],2)&lt;$B$622,INDEX(FPL_Results_Extract[Player],MATCH($A527,FPL_Results_Extract[[Player]:[Player]],0)),INDEX(Team_Key[[Abbreviation]:[Abbreviation]],MATCH(LEFT(INDEX(FPL_Fixtures_Extract[],MATCH($A527,FPL_Fixtures_Extract[[Player]:[Player]],0),MATCH(FPL_Combined[[#Headers],[Gameweek 25]],FPL_Fixtures_Extract[#Headers],0)),LEN(INDEX(FPL_Fixtures_Extract[],MATCH($A527,FPL_Fixtures_Extract[[Player]:[Player]],0),MATCH(FPL_Combined[[#Headers],[Gameweek 25]],FPL_Fixtures_Extract[#Headers],0)))-4),Team_Key[[Full Name]:[Full Name]],0))&amp;RIGHT(INDEX(FPL_Fixtures_Extract[],MATCH($A527,FPL_Fixtures_Extract[[Player]:[Player]],0),MATCH(FPL_Combined[[#Headers],[Gameweek 25]],FPL_Fixtures_Extract[#Headers],0)),3))</f>
        <v>Solanke</v>
      </c>
      <c r="AA527" t="str">
        <f ca="1">IF(RIGHT(FPL_Combined[[#Headers],[Gameweek 26]],2)&lt;$B$622,INDEX(FPL_Results_Extract[Gameweek 01],MATCH($A527,FPL_Results_Extract[[Player]:[Player]],0)),INDEX(Team_Key[[Abbreviation]:[Abbreviation]],MATCH(LEFT(INDEX(FPL_Fixtures_Extract[],MATCH($A527,FPL_Fixtures_Extract[[Player]:[Player]],0),MATCH(FPL_Combined[[#Headers],[Gameweek 26]],FPL_Fixtures_Extract[#Headers],0)),LEN(INDEX(FPL_Fixtures_Extract[],MATCH($A527,FPL_Fixtures_Extract[[Player]:[Player]],0),MATCH(FPL_Combined[[#Headers],[Gameweek 26]],FPL_Fixtures_Extract[#Headers],0)))-4),Team_Key[[Full Name]:[Full Name]],0))&amp;RIGHT(INDEX(FPL_Fixtures_Extract[],MATCH($A527,FPL_Fixtures_Extract[[Player]:[Player]],0),MATCH(FPL_Combined[[#Headers],[Gameweek 26]],FPL_Fixtures_Extract[#Headers],0)),3))</f>
        <v>SWA(H) 2-2</v>
      </c>
      <c r="AB527" t="str">
        <f ca="1">IF(RIGHT(FPL_Combined[[#Headers],[Gameweek 27]],2)&lt;$B$622,INDEX(FPL_Results_Extract[Gameweek 02],MATCH($A527,FPL_Results_Extract[[Player]:[Player]],0)),INDEX(Team_Key[[Abbreviation]:[Abbreviation]],MATCH(LEFT(INDEX(FPL_Fixtures_Extract[],MATCH($A527,FPL_Fixtures_Extract[[Player]:[Player]],0),MATCH(FPL_Combined[[#Headers],[Gameweek 27]],FPL_Fixtures_Extract[#Headers],0)),LEN(INDEX(FPL_Fixtures_Extract[],MATCH($A527,FPL_Fixtures_Extract[[Player]:[Player]],0),MATCH(FPL_Combined[[#Headers],[Gameweek 27]],FPL_Fixtures_Extract[#Headers],0)))-4),Team_Key[[Full Name]:[Full Name]],0))&amp;RIGHT(INDEX(FPL_Fixtures_Extract[],MATCH($A527,FPL_Fixtures_Extract[[Player]:[Player]],0),MATCH(FPL_Combined[[#Headers],[Gameweek 27]],FPL_Fixtures_Extract[#Headers],0)),3))</f>
        <v>MCI(A) 0-3</v>
      </c>
      <c r="AC527" t="str">
        <f ca="1">IF(RIGHT(FPL_Combined[[#Headers],[Gameweek 28]],2)&lt;$B$622,INDEX(FPL_Results_Extract[Gameweek 03],MATCH($A527,FPL_Results_Extract[[Player]:[Player]],0)),INDEX(Team_Key[[Abbreviation]:[Abbreviation]],MATCH(LEFT(INDEX(FPL_Fixtures_Extract[],MATCH($A527,FPL_Fixtures_Extract[[Player]:[Player]],0),MATCH(FPL_Combined[[#Headers],[Gameweek 28]],FPL_Fixtures_Extract[#Headers],0)),LEN(INDEX(FPL_Fixtures_Extract[],MATCH($A527,FPL_Fixtures_Extract[[Player]:[Player]],0),MATCH(FPL_Combined[[#Headers],[Gameweek 28]],FPL_Fixtures_Extract[#Headers],0)))-4),Team_Key[[Full Name]:[Full Name]],0))&amp;RIGHT(INDEX(FPL_Fixtures_Extract[],MATCH($A527,FPL_Fixtures_Extract[[Player]:[Player]],0),MATCH(FPL_Combined[[#Headers],[Gameweek 28]],FPL_Fixtures_Extract[#Headers],0)),3))</f>
        <v>WBA(A) 3-2</v>
      </c>
      <c r="AD527" t="str">
        <f ca="1">IF(RIGHT(FPL_Combined[[#Headers],[Gameweek 29]],2)&lt;$B$622,INDEX(FPL_Results_Extract[Gameweek 04],MATCH($A527,FPL_Results_Extract[[Player]:[Player]],0)),INDEX(Team_Key[[Abbreviation]:[Abbreviation]],MATCH(LEFT(INDEX(FPL_Fixtures_Extract[],MATCH($A527,FPL_Fixtures_Extract[[Player]:[Player]],0),MATCH(FPL_Combined[[#Headers],[Gameweek 29]],FPL_Fixtures_Extract[#Headers],0)),LEN(INDEX(FPL_Fixtures_Extract[],MATCH($A527,FPL_Fixtures_Extract[[Player]:[Player]],0),MATCH(FPL_Combined[[#Headers],[Gameweek 29]],FPL_Fixtures_Extract[#Headers],0)))-4),Team_Key[[Full Name]:[Full Name]],0))&amp;RIGHT(INDEX(FPL_Fixtures_Extract[],MATCH($A527,FPL_Fixtures_Extract[[Player]:[Player]],0),MATCH(FPL_Combined[[#Headers],[Gameweek 29]],FPL_Fixtures_Extract[#Headers],0)),3))</f>
        <v>STK(H)</v>
      </c>
      <c r="AE527" t="e">
        <f ca="1">IF(RIGHT(FPL_Combined[[#Headers],[Gameweek 30]],2)&lt;$B$622,INDEX(FPL_Results_Extract[Gameweek 05],MATCH($A527,FPL_Results_Extract[[Player]:[Player]],0)),INDEX(Team_Key[[Abbreviation]:[Abbreviation]],MATCH(LEFT(INDEX(FPL_Fixtures_Extract[],MATCH($A527,FPL_Fixtures_Extract[[Player]:[Player]],0),MATCH(FPL_Combined[[#Headers],[Gameweek 30]],FPL_Fixtures_Extract[#Headers],0)),LEN(INDEX(FPL_Fixtures_Extract[],MATCH($A527,FPL_Fixtures_Extract[[Player]:[Player]],0),MATCH(FPL_Combined[[#Headers],[Gameweek 30]],FPL_Fixtures_Extract[#Headers],0)))-4),Team_Key[[Full Name]:[Full Name]],0))&amp;RIGHT(INDEX(FPL_Fixtures_Extract[],MATCH($A527,FPL_Fixtures_Extract[[Player]:[Player]],0),MATCH(FPL_Combined[[#Headers],[Gameweek 30]],FPL_Fixtures_Extract[#Headers],0)),3))</f>
        <v>#VALUE!</v>
      </c>
      <c r="AF527" t="str">
        <f ca="1">IF(RIGHT(FPL_Combined[[#Headers],[Gameweek 31]],2)&lt;$B$622,INDEX(FPL_Results_Extract[Gameweek 06],MATCH($A527,FPL_Results_Extract[[Player]:[Player]],0)),INDEX(Team_Key[[Abbreviation]:[Abbreviation]],MATCH(LEFT(INDEX(FPL_Fixtures_Extract[],MATCH($A527,FPL_Fixtures_Extract[[Player]:[Player]],0),MATCH(FPL_Combined[[#Headers],[Gameweek 31]],FPL_Fixtures_Extract[#Headers],0)),LEN(INDEX(FPL_Fixtures_Extract[],MATCH($A527,FPL_Fixtures_Extract[[Player]:[Player]],0),MATCH(FPL_Combined[[#Headers],[Gameweek 31]],FPL_Fixtures_Extract[#Headers],0)))-4),Team_Key[[Full Name]:[Full Name]],0))&amp;RIGHT(INDEX(FPL_Fixtures_Extract[],MATCH($A527,FPL_Fixtures_Extract[[Player]:[Player]],0),MATCH(FPL_Combined[[#Headers],[Gameweek 31]],FPL_Fixtures_Extract[#Headers],0)),3))</f>
        <v>WHU(H)</v>
      </c>
      <c r="AG527" t="str">
        <f ca="1">IF(RIGHT(FPL_Combined[[#Headers],[Gameweek 32]],2)&lt;$B$622,INDEX(FPL_Results_Extract[Gameweek 07],MATCH($A527,FPL_Results_Extract[[Player]:[Player]],0)),INDEX(Team_Key[[Abbreviation]:[Abbreviation]],MATCH(LEFT(INDEX(FPL_Fixtures_Extract[],MATCH($A527,FPL_Fixtures_Extract[[Player]:[Player]],0),MATCH(FPL_Combined[[#Headers],[Gameweek 32]],FPL_Fixtures_Extract[#Headers],0)),LEN(INDEX(FPL_Fixtures_Extract[],MATCH($A527,FPL_Fixtures_Extract[[Player]:[Player]],0),MATCH(FPL_Combined[[#Headers],[Gameweek 32]],FPL_Fixtures_Extract[#Headers],0)))-4),Team_Key[[Full Name]:[Full Name]],0))&amp;RIGHT(INDEX(FPL_Fixtures_Extract[],MATCH($A527,FPL_Fixtures_Extract[[Player]:[Player]],0),MATCH(FPL_Combined[[#Headers],[Gameweek 32]],FPL_Fixtures_Extract[#Headers],0)),3))</f>
        <v>AVL(A)</v>
      </c>
      <c r="AH527" t="str">
        <f ca="1">IF(RIGHT(FPL_Combined[[#Headers],[Gameweek 33]],2)&lt;$B$622,INDEX(FPL_Results_Extract[Gameweek 08],MATCH($A527,FPL_Results_Extract[[Player]:[Player]],0)),INDEX(Team_Key[[Abbreviation]:[Abbreviation]],MATCH(LEFT(INDEX(FPL_Fixtures_Extract[],MATCH($A527,FPL_Fixtures_Extract[[Player]:[Player]],0),MATCH(FPL_Combined[[#Headers],[Gameweek 33]],FPL_Fixtures_Extract[#Headers],0)),LEN(INDEX(FPL_Fixtures_Extract[],MATCH($A527,FPL_Fixtures_Extract[[Player]:[Player]],0),MATCH(FPL_Combined[[#Headers],[Gameweek 33]],FPL_Fixtures_Extract[#Headers],0)))-4),Team_Key[[Full Name]:[Full Name]],0))&amp;RIGHT(INDEX(FPL_Fixtures_Extract[],MATCH($A527,FPL_Fixtures_Extract[[Player]:[Player]],0),MATCH(FPL_Combined[[#Headers],[Gameweek 33]],FPL_Fixtures_Extract[#Headers],0)),3))</f>
        <v>SWA(A)</v>
      </c>
      <c r="AI527" t="str">
        <f ca="1">IF(RIGHT(FPL_Combined[[#Headers],[Gameweek 34]],2)&lt;$B$622,INDEX(FPL_Results_Extract[Gameweek 09],MATCH($A527,FPL_Results_Extract[[Player]:[Player]],0)),INDEX(Team_Key[[Abbreviation]:[Abbreviation]],MATCH(LEFT(INDEX(FPL_Fixtures_Extract[],MATCH($A527,FPL_Fixtures_Extract[[Player]:[Player]],0),MATCH(FPL_Combined[[#Headers],[Gameweek 34]],FPL_Fixtures_Extract[#Headers],0)),LEN(INDEX(FPL_Fixtures_Extract[],MATCH($A527,FPL_Fixtures_Extract[[Player]:[Player]],0),MATCH(FPL_Combined[[#Headers],[Gameweek 34]],FPL_Fixtures_Extract[#Headers],0)))-4),Team_Key[[Full Name]:[Full Name]],0))&amp;RIGHT(INDEX(FPL_Fixtures_Extract[],MATCH($A527,FPL_Fixtures_Extract[[Player]:[Player]],0),MATCH(FPL_Combined[[#Headers],[Gameweek 34]],FPL_Fixtures_Extract[#Headers],0)),3))</f>
        <v>MCI(H)</v>
      </c>
      <c r="AJ527" t="str">
        <f ca="1">IF(RIGHT(FPL_Combined[[#Headers],[Gameweek 35]],2)&lt;$B$622,INDEX(FPL_Results_Extract[Gameweek 10],MATCH($A527,FPL_Results_Extract[[Player]:[Player]],0)),INDEX(Team_Key[[Abbreviation]:[Abbreviation]],MATCH(LEFT(INDEX(FPL_Fixtures_Extract[],MATCH($A527,FPL_Fixtures_Extract[[Player]:[Player]],0),MATCH(FPL_Combined[[#Headers],[Gameweek 35]],FPL_Fixtures_Extract[#Headers],0)),LEN(INDEX(FPL_Fixtures_Extract[],MATCH($A527,FPL_Fixtures_Extract[[Player]:[Player]],0),MATCH(FPL_Combined[[#Headers],[Gameweek 35]],FPL_Fixtures_Extract[#Headers],0)))-4),Team_Key[[Full Name]:[Full Name]],0))&amp;RIGHT(INDEX(FPL_Fixtures_Extract[],MATCH($A527,FPL_Fixtures_Extract[[Player]:[Player]],0),MATCH(FPL_Combined[[#Headers],[Gameweek 35]],FPL_Fixtures_Extract[#Headers],0)),3))</f>
        <v>BOU(A)</v>
      </c>
      <c r="AK527" t="str">
        <f ca="1">IF(RIGHT(FPL_Combined[[#Headers],[Gameweek 36]],2)&lt;$B$622,INDEX(FPL_Results_Extract[Gameweek 11],MATCH($A527,FPL_Results_Extract[[Player]:[Player]],0)),INDEX(Team_Key[[Abbreviation]:[Abbreviation]],MATCH(LEFT(INDEX(FPL_Fixtures_Extract[],MATCH($A527,FPL_Fixtures_Extract[[Player]:[Player]],0),MATCH(FPL_Combined[[#Headers],[Gameweek 36]],FPL_Fixtures_Extract[#Headers],0)),LEN(INDEX(FPL_Fixtures_Extract[],MATCH($A527,FPL_Fixtures_Extract[[Player]:[Player]],0),MATCH(FPL_Combined[[#Headers],[Gameweek 36]],FPL_Fixtures_Extract[#Headers],0)))-4),Team_Key[[Full Name]:[Full Name]],0))&amp;RIGHT(INDEX(FPL_Fixtures_Extract[],MATCH($A527,FPL_Fixtures_Extract[[Player]:[Player]],0),MATCH(FPL_Combined[[#Headers],[Gameweek 36]],FPL_Fixtures_Extract[#Headers],0)),3))</f>
        <v>TOT(H)</v>
      </c>
      <c r="AL527" t="str">
        <f ca="1">IF(RIGHT(FPL_Combined[[#Headers],[Gameweek 37]],2)&lt;$B$622,INDEX(FPL_Results_Extract[Gameweek 12],MATCH($A527,FPL_Results_Extract[[Player]:[Player]],0)),INDEX(Team_Key[[Abbreviation]:[Abbreviation]],MATCH(LEFT(INDEX(FPL_Fixtures_Extract[],MATCH($A527,FPL_Fixtures_Extract[[Player]:[Player]],0),MATCH(FPL_Combined[[#Headers],[Gameweek 37]],FPL_Fixtures_Extract[#Headers],0)),LEN(INDEX(FPL_Fixtures_Extract[],MATCH($A527,FPL_Fixtures_Extract[[Player]:[Player]],0),MATCH(FPL_Combined[[#Headers],[Gameweek 37]],FPL_Fixtures_Extract[#Headers],0)))-4),Team_Key[[Full Name]:[Full Name]],0))&amp;RIGHT(INDEX(FPL_Fixtures_Extract[],MATCH($A527,FPL_Fixtures_Extract[[Player]:[Player]],0),MATCH(FPL_Combined[[#Headers],[Gameweek 37]],FPL_Fixtures_Extract[#Headers],0)),3))</f>
        <v>SUN(A)</v>
      </c>
      <c r="AM527" t="str">
        <f ca="1">IF(RIGHT(FPL_Combined[[#Headers],[Gameweek 38]],2)&lt;$B$622,INDEX(FPL_Results_Extract[Gameweek 13],MATCH($A527,FPL_Results_Extract[[Player]:[Player]],0)),INDEX(Team_Key[[Abbreviation]:[Abbreviation]],MATCH(LEFT(INDEX(FPL_Fixtures_Extract[],MATCH($A527,FPL_Fixtures_Extract[[Player]:[Player]],0),MATCH(FPL_Combined[[#Headers],[Gameweek 38]],FPL_Fixtures_Extract[#Headers],0)),LEN(INDEX(FPL_Fixtures_Extract[],MATCH($A527,FPL_Fixtures_Extract[[Player]:[Player]],0),MATCH(FPL_Combined[[#Headers],[Gameweek 38]],FPL_Fixtures_Extract[#Headers],0)))-4),Team_Key[[Full Name]:[Full Name]],0))&amp;RIGHT(INDEX(FPL_Fixtures_Extract[],MATCH($A527,FPL_Fixtures_Extract[[Player]:[Player]],0),MATCH(FPL_Combined[[#Headers],[Gameweek 38]],FPL_Fixtures_Extract[#Headers],0)),3))</f>
        <v>LEI(H)</v>
      </c>
    </row>
    <row r="528" spans="1:39" x14ac:dyDescent="0.45">
      <c r="A528" t="s">
        <v>479</v>
      </c>
      <c r="B528" t="str">
        <f ca="1">IF(RIGHT(FPL_Combined[[#Headers],[Gameweek 01]],2)&lt;$B$622,INDEX(FPL_Results_Extract[Gameweek 01],MATCH($A528,FPL_Results_Extract[[Player]:[Player]],0)),INDEX(Team_Key[[Abbreviation]:[Abbreviation]],MATCH(LEFT(INDEX(FPL_Fixtures_Extract[],MATCH($A528,FPL_Fixtures_Extract[[Player]:[Player]],0),MATCH(FPL_Combined[[#Headers],[Gameweek 01]],FPL_Fixtures_Extract[#Headers],0)),LEN(INDEX(FPL_Fixtures_Extract[],MATCH($A528,FPL_Fixtures_Extract[[Player]:[Player]],0),MATCH(FPL_Combined[[#Headers],[Gameweek 01]],FPL_Fixtures_Extract[#Headers],0)))-4),Team_Key[[Full Name]:[Full Name]],0))&amp;RIGHT(INDEX(FPL_Fixtures_Extract[],MATCH($A528,FPL_Fixtures_Extract[[Player]:[Player]],0),MATCH(FPL_Combined[[#Headers],[Gameweek 01]],FPL_Fixtures_Extract[#Headers],0)),3))</f>
        <v>MUN(A) 0-1</v>
      </c>
      <c r="C528" t="str">
        <f ca="1">IF(RIGHT(FPL_Combined[[#Headers],[Gameweek 02]],2)&lt;$B$622,INDEX(FPL_Results_Extract[Gameweek 02],MATCH($A528,FPL_Results_Extract[[Player]:[Player]],0)),INDEX(Team_Key[[Abbreviation]:[Abbreviation]],MATCH(LEFT(INDEX(FPL_Fixtures_Extract[],MATCH($A528,FPL_Fixtures_Extract[[Player]:[Player]],0),MATCH(FPL_Combined[[#Headers],[Gameweek 02]],FPL_Fixtures_Extract[#Headers],0)),LEN(INDEX(FPL_Fixtures_Extract[],MATCH($A528,FPL_Fixtures_Extract[[Player]:[Player]],0),MATCH(FPL_Combined[[#Headers],[Gameweek 02]],FPL_Fixtures_Extract[#Headers],0)))-4),Team_Key[[Full Name]:[Full Name]],0))&amp;RIGHT(INDEX(FPL_Fixtures_Extract[],MATCH($A528,FPL_Fixtures_Extract[[Player]:[Player]],0),MATCH(FPL_Combined[[#Headers],[Gameweek 02]],FPL_Fixtures_Extract[#Headers],0)),3))</f>
        <v>STK(H) 2-2</v>
      </c>
      <c r="D528" t="str">
        <f ca="1">IF(RIGHT(FPL_Combined[[#Headers],[Gameweek 03]],2)&lt;$B$622,INDEX(FPL_Results_Extract[Gameweek 03],MATCH($A528,FPL_Results_Extract[[Player]:[Player]],0)),INDEX(Team_Key[[Abbreviation]:[Abbreviation]],MATCH(LEFT(INDEX(FPL_Fixtures_Extract[],MATCH($A528,FPL_Fixtures_Extract[[Player]:[Player]],0),MATCH(FPL_Combined[[#Headers],[Gameweek 03]],FPL_Fixtures_Extract[#Headers],0)),LEN(INDEX(FPL_Fixtures_Extract[],MATCH($A528,FPL_Fixtures_Extract[[Player]:[Player]],0),MATCH(FPL_Combined[[#Headers],[Gameweek 03]],FPL_Fixtures_Extract[#Headers],0)))-4),Team_Key[[Full Name]:[Full Name]],0))&amp;RIGHT(INDEX(FPL_Fixtures_Extract[],MATCH($A528,FPL_Fixtures_Extract[[Player]:[Player]],0),MATCH(FPL_Combined[[#Headers],[Gameweek 03]],FPL_Fixtures_Extract[#Headers],0)),3))</f>
        <v>LEI(A) 1-1</v>
      </c>
      <c r="E528" t="str">
        <f ca="1">IF(RIGHT(FPL_Combined[[#Headers],[Gameweek 04]],2)&lt;$B$622,INDEX(FPL_Results_Extract[Gameweek 04],MATCH($A528,FPL_Results_Extract[[Player]:[Player]],0)),INDEX(Team_Key[[Abbreviation]:[Abbreviation]],MATCH(LEFT(INDEX(FPL_Fixtures_Extract[],MATCH($A528,FPL_Fixtures_Extract[[Player]:[Player]],0),MATCH(FPL_Combined[[#Headers],[Gameweek 04]],FPL_Fixtures_Extract[#Headers],0)),LEN(INDEX(FPL_Fixtures_Extract[],MATCH($A528,FPL_Fixtures_Extract[[Player]:[Player]],0),MATCH(FPL_Combined[[#Headers],[Gameweek 04]],FPL_Fixtures_Extract[#Headers],0)))-4),Team_Key[[Full Name]:[Full Name]],0))&amp;RIGHT(INDEX(FPL_Fixtures_Extract[],MATCH($A528,FPL_Fixtures_Extract[[Player]:[Player]],0),MATCH(FPL_Combined[[#Headers],[Gameweek 04]],FPL_Fixtures_Extract[#Headers],0)),3))</f>
        <v>EVE(H) 0-0</v>
      </c>
      <c r="F528" t="str">
        <f ca="1">IF(RIGHT(FPL_Combined[[#Headers],[Gameweek 05]],2)&lt;$B$622,INDEX(FPL_Results_Extract[Gameweek 05],MATCH($A528,FPL_Results_Extract[[Player]:[Player]],0)),INDEX(Team_Key[[Abbreviation]:[Abbreviation]],MATCH(LEFT(INDEX(FPL_Fixtures_Extract[],MATCH($A528,FPL_Fixtures_Extract[[Player]:[Player]],0),MATCH(FPL_Combined[[#Headers],[Gameweek 05]],FPL_Fixtures_Extract[#Headers],0)),LEN(INDEX(FPL_Fixtures_Extract[],MATCH($A528,FPL_Fixtures_Extract[[Player]:[Player]],0),MATCH(FPL_Combined[[#Headers],[Gameweek 05]],FPL_Fixtures_Extract[#Headers],0)))-4),Team_Key[[Full Name]:[Full Name]],0))&amp;RIGHT(INDEX(FPL_Fixtures_Extract[],MATCH($A528,FPL_Fixtures_Extract[[Player]:[Player]],0),MATCH(FPL_Combined[[#Headers],[Gameweek 05]],FPL_Fixtures_Extract[#Headers],0)),3))</f>
        <v>SUN(A) 1-0</v>
      </c>
      <c r="G528" t="str">
        <f ca="1">IF(RIGHT(FPL_Combined[[#Headers],[Gameweek 06]],2)&lt;$B$622,INDEX(FPL_Results_Extract[Gameweek 06],MATCH($A528,FPL_Results_Extract[[Player]:[Player]],0)),INDEX(Team_Key[[Abbreviation]:[Abbreviation]],MATCH(LEFT(INDEX(FPL_Fixtures_Extract[],MATCH($A528,FPL_Fixtures_Extract[[Player]:[Player]],0),MATCH(FPL_Combined[[#Headers],[Gameweek 06]],FPL_Fixtures_Extract[#Headers],0)),LEN(INDEX(FPL_Fixtures_Extract[],MATCH($A528,FPL_Fixtures_Extract[[Player]:[Player]],0),MATCH(FPL_Combined[[#Headers],[Gameweek 06]],FPL_Fixtures_Extract[#Headers],0)))-4),Team_Key[[Full Name]:[Full Name]],0))&amp;RIGHT(INDEX(FPL_Fixtures_Extract[],MATCH($A528,FPL_Fixtures_Extract[[Player]:[Player]],0),MATCH(FPL_Combined[[#Headers],[Gameweek 06]],FPL_Fixtures_Extract[#Headers],0)),3))</f>
        <v>CRY(H) 1-0</v>
      </c>
      <c r="H528" t="str">
        <f ca="1">IF(RIGHT(FPL_Combined[[#Headers],[Gameweek 07]],2)&lt;$B$622,INDEX(FPL_Results_Extract[Gameweek 07],MATCH($A528,FPL_Results_Extract[[Player]:[Player]],0)),INDEX(Team_Key[[Abbreviation]:[Abbreviation]],MATCH(LEFT(INDEX(FPL_Fixtures_Extract[],MATCH($A528,FPL_Fixtures_Extract[[Player]:[Player]],0),MATCH(FPL_Combined[[#Headers],[Gameweek 07]],FPL_Fixtures_Extract[#Headers],0)),LEN(INDEX(FPL_Fixtures_Extract[],MATCH($A528,FPL_Fixtures_Extract[[Player]:[Player]],0),MATCH(FPL_Combined[[#Headers],[Gameweek 07]],FPL_Fixtures_Extract[#Headers],0)))-4),Team_Key[[Full Name]:[Full Name]],0))&amp;RIGHT(INDEX(FPL_Fixtures_Extract[],MATCH($A528,FPL_Fixtures_Extract[[Player]:[Player]],0),MATCH(FPL_Combined[[#Headers],[Gameweek 07]],FPL_Fixtures_Extract[#Headers],0)),3))</f>
        <v>MCI(H) 4-1</v>
      </c>
      <c r="I528" t="str">
        <f ca="1">IF(RIGHT(FPL_Combined[[#Headers],[Gameweek 08]],2)&lt;$B$622,INDEX(FPL_Results_Extract[Gameweek 08],MATCH($A528,FPL_Results_Extract[[Player]:[Player]],0)),INDEX(Team_Key[[Abbreviation]:[Abbreviation]],MATCH(LEFT(INDEX(FPL_Fixtures_Extract[],MATCH($A528,FPL_Fixtures_Extract[[Player]:[Player]],0),MATCH(FPL_Combined[[#Headers],[Gameweek 08]],FPL_Fixtures_Extract[#Headers],0)),LEN(INDEX(FPL_Fixtures_Extract[],MATCH($A528,FPL_Fixtures_Extract[[Player]:[Player]],0),MATCH(FPL_Combined[[#Headers],[Gameweek 08]],FPL_Fixtures_Extract[#Headers],0)))-4),Team_Key[[Full Name]:[Full Name]],0))&amp;RIGHT(INDEX(FPL_Fixtures_Extract[],MATCH($A528,FPL_Fixtures_Extract[[Player]:[Player]],0),MATCH(FPL_Combined[[#Headers],[Gameweek 08]],FPL_Fixtures_Extract[#Headers],0)),3))</f>
        <v>SWA(A) 2-2</v>
      </c>
      <c r="J528" t="str">
        <f ca="1">IF(RIGHT(FPL_Combined[[#Headers],[Gameweek 09]],2)&lt;$B$622,INDEX(FPL_Results_Extract[Gameweek 09],MATCH($A528,FPL_Results_Extract[[Player]:[Player]],0)),INDEX(Team_Key[[Abbreviation]:[Abbreviation]],MATCH(LEFT(INDEX(FPL_Fixtures_Extract[],MATCH($A528,FPL_Fixtures_Extract[[Player]:[Player]],0),MATCH(FPL_Combined[[#Headers],[Gameweek 09]],FPL_Fixtures_Extract[#Headers],0)),LEN(INDEX(FPL_Fixtures_Extract[],MATCH($A528,FPL_Fixtures_Extract[[Player]:[Player]],0),MATCH(FPL_Combined[[#Headers],[Gameweek 09]],FPL_Fixtures_Extract[#Headers],0)))-4),Team_Key[[Full Name]:[Full Name]],0))&amp;RIGHT(INDEX(FPL_Fixtures_Extract[],MATCH($A528,FPL_Fixtures_Extract[[Player]:[Player]],0),MATCH(FPL_Combined[[#Headers],[Gameweek 09]],FPL_Fixtures_Extract[#Headers],0)),3))</f>
        <v>LIV(H) 0-0</v>
      </c>
      <c r="K528" t="str">
        <f ca="1">IF(RIGHT(FPL_Combined[[#Headers],[Gameweek 10]],2)&lt;$B$622,INDEX(FPL_Results_Extract[Gameweek 10],MATCH($A528,FPL_Results_Extract[[Player]:[Player]],0)),INDEX(Team_Key[[Abbreviation]:[Abbreviation]],MATCH(LEFT(INDEX(FPL_Fixtures_Extract[],MATCH($A528,FPL_Fixtures_Extract[[Player]:[Player]],0),MATCH(FPL_Combined[[#Headers],[Gameweek 10]],FPL_Fixtures_Extract[#Headers],0)),LEN(INDEX(FPL_Fixtures_Extract[],MATCH($A528,FPL_Fixtures_Extract[[Player]:[Player]],0),MATCH(FPL_Combined[[#Headers],[Gameweek 10]],FPL_Fixtures_Extract[#Headers],0)))-4),Team_Key[[Full Name]:[Full Name]],0))&amp;RIGHT(INDEX(FPL_Fixtures_Extract[],MATCH($A528,FPL_Fixtures_Extract[[Player]:[Player]],0),MATCH(FPL_Combined[[#Headers],[Gameweek 10]],FPL_Fixtures_Extract[#Headers],0)),3))</f>
        <v>BOU(A) 5-1</v>
      </c>
      <c r="L528" t="str">
        <f ca="1">IF(RIGHT(FPL_Combined[[#Headers],[Gameweek 11]],2)&lt;$B$622,INDEX(FPL_Results_Extract[Gameweek 11],MATCH($A528,FPL_Results_Extract[[Player]:[Player]],0)),INDEX(Team_Key[[Abbreviation]:[Abbreviation]],MATCH(LEFT(INDEX(FPL_Fixtures_Extract[],MATCH($A528,FPL_Fixtures_Extract[[Player]:[Player]],0),MATCH(FPL_Combined[[#Headers],[Gameweek 11]],FPL_Fixtures_Extract[#Headers],0)),LEN(INDEX(FPL_Fixtures_Extract[],MATCH($A528,FPL_Fixtures_Extract[[Player]:[Player]],0),MATCH(FPL_Combined[[#Headers],[Gameweek 11]],FPL_Fixtures_Extract[#Headers],0)))-4),Team_Key[[Full Name]:[Full Name]],0))&amp;RIGHT(INDEX(FPL_Fixtures_Extract[],MATCH($A528,FPL_Fixtures_Extract[[Player]:[Player]],0),MATCH(FPL_Combined[[#Headers],[Gameweek 11]],FPL_Fixtures_Extract[#Headers],0)),3))</f>
        <v>AVL(H) 3-1</v>
      </c>
      <c r="M528" t="str">
        <f ca="1">IF(RIGHT(FPL_Combined[[#Headers],[Gameweek 12]],2)&lt;$B$622,INDEX(FPL_Results_Extract[Gameweek 12],MATCH($A528,FPL_Results_Extract[[Player]:[Player]],0)),INDEX(Team_Key[[Abbreviation]:[Abbreviation]],MATCH(LEFT(INDEX(FPL_Fixtures_Extract[],MATCH($A528,FPL_Fixtures_Extract[[Player]:[Player]],0),MATCH(FPL_Combined[[#Headers],[Gameweek 12]],FPL_Fixtures_Extract[#Headers],0)),LEN(INDEX(FPL_Fixtures_Extract[],MATCH($A528,FPL_Fixtures_Extract[[Player]:[Player]],0),MATCH(FPL_Combined[[#Headers],[Gameweek 12]],FPL_Fixtures_Extract[#Headers],0)))-4),Team_Key[[Full Name]:[Full Name]],0))&amp;RIGHT(INDEX(FPL_Fixtures_Extract[],MATCH($A528,FPL_Fixtures_Extract[[Player]:[Player]],0),MATCH(FPL_Combined[[#Headers],[Gameweek 12]],FPL_Fixtures_Extract[#Headers],0)),3))</f>
        <v>ARS(A) 1-1</v>
      </c>
      <c r="N528" t="str">
        <f ca="1">IF(RIGHT(FPL_Combined[[#Headers],[Gameweek 13]],2)&lt;$B$622,INDEX(FPL_Results_Extract[Gameweek 13],MATCH($A528,FPL_Results_Extract[[Player]:[Player]],0)),INDEX(Team_Key[[Abbreviation]:[Abbreviation]],MATCH(LEFT(INDEX(FPL_Fixtures_Extract[],MATCH($A528,FPL_Fixtures_Extract[[Player]:[Player]],0),MATCH(FPL_Combined[[#Headers],[Gameweek 13]],FPL_Fixtures_Extract[#Headers],0)),LEN(INDEX(FPL_Fixtures_Extract[],MATCH($A528,FPL_Fixtures_Extract[[Player]:[Player]],0),MATCH(FPL_Combined[[#Headers],[Gameweek 13]],FPL_Fixtures_Extract[#Headers],0)))-4),Team_Key[[Full Name]:[Full Name]],0))&amp;RIGHT(INDEX(FPL_Fixtures_Extract[],MATCH($A528,FPL_Fixtures_Extract[[Player]:[Player]],0),MATCH(FPL_Combined[[#Headers],[Gameweek 13]],FPL_Fixtures_Extract[#Headers],0)),3))</f>
        <v>WHU(H) 4-1</v>
      </c>
      <c r="O528" t="str">
        <f ca="1">IF(RIGHT(FPL_Combined[[#Headers],[Gameweek 14]],2)&lt;$B$622,INDEX(FPL_Results_Extract[Gameweek 14],MATCH($A528,FPL_Results_Extract[[Player]:[Player]],0)),INDEX(Team_Key[[Abbreviation]:[Abbreviation]],MATCH(LEFT(INDEX(FPL_Fixtures_Extract[],MATCH($A528,FPL_Fixtures_Extract[[Player]:[Player]],0),MATCH(FPL_Combined[[#Headers],[Gameweek 14]],FPL_Fixtures_Extract[#Headers],0)),LEN(INDEX(FPL_Fixtures_Extract[],MATCH($A528,FPL_Fixtures_Extract[[Player]:[Player]],0),MATCH(FPL_Combined[[#Headers],[Gameweek 14]],FPL_Fixtures_Extract[#Headers],0)))-4),Team_Key[[Full Name]:[Full Name]],0))&amp;RIGHT(INDEX(FPL_Fixtures_Extract[],MATCH($A528,FPL_Fixtures_Extract[[Player]:[Player]],0),MATCH(FPL_Combined[[#Headers],[Gameweek 14]],FPL_Fixtures_Extract[#Headers],0)),3))</f>
        <v>CHE(H) 0-0</v>
      </c>
      <c r="P528" t="str">
        <f ca="1">IF(RIGHT(FPL_Combined[[#Headers],[Gameweek 15]],2)&lt;$B$622,INDEX(FPL_Results_Extract[Gameweek 15],MATCH($A528,FPL_Results_Extract[[Player]:[Player]],0)),INDEX(Team_Key[[Abbreviation]:[Abbreviation]],MATCH(LEFT(INDEX(FPL_Fixtures_Extract[],MATCH($A528,FPL_Fixtures_Extract[[Player]:[Player]],0),MATCH(FPL_Combined[[#Headers],[Gameweek 15]],FPL_Fixtures_Extract[#Headers],0)),LEN(INDEX(FPL_Fixtures_Extract[],MATCH($A528,FPL_Fixtures_Extract[[Player]:[Player]],0),MATCH(FPL_Combined[[#Headers],[Gameweek 15]],FPL_Fixtures_Extract[#Headers],0)))-4),Team_Key[[Full Name]:[Full Name]],0))&amp;RIGHT(INDEX(FPL_Fixtures_Extract[],MATCH($A528,FPL_Fixtures_Extract[[Player]:[Player]],0),MATCH(FPL_Combined[[#Headers],[Gameweek 15]],FPL_Fixtures_Extract[#Headers],0)),3))</f>
        <v>WBA(A) 1-1</v>
      </c>
      <c r="Q528" t="str">
        <f ca="1">IF(RIGHT(FPL_Combined[[#Headers],[Gameweek 16]],2)&lt;$B$622,INDEX(FPL_Results_Extract[Gameweek 16],MATCH($A528,FPL_Results_Extract[[Player]:[Player]],0)),INDEX(Team_Key[[Abbreviation]:[Abbreviation]],MATCH(LEFT(INDEX(FPL_Fixtures_Extract[],MATCH($A528,FPL_Fixtures_Extract[[Player]:[Player]],0),MATCH(FPL_Combined[[#Headers],[Gameweek 16]],FPL_Fixtures_Extract[#Headers],0)),LEN(INDEX(FPL_Fixtures_Extract[],MATCH($A528,FPL_Fixtures_Extract[[Player]:[Player]],0),MATCH(FPL_Combined[[#Headers],[Gameweek 16]],FPL_Fixtures_Extract[#Headers],0)))-4),Team_Key[[Full Name]:[Full Name]],0))&amp;RIGHT(INDEX(FPL_Fixtures_Extract[],MATCH($A528,FPL_Fixtures_Extract[[Player]:[Player]],0),MATCH(FPL_Combined[[#Headers],[Gameweek 16]],FPL_Fixtures_Extract[#Headers],0)),3))</f>
        <v>NEW(H) 1-2</v>
      </c>
      <c r="R528" t="str">
        <f ca="1">IF(RIGHT(FPL_Combined[[#Headers],[Gameweek 17]],2)&lt;$B$622,INDEX(FPL_Results_Extract[Gameweek 17],MATCH($A528,FPL_Results_Extract[[Player]:[Player]],0)),INDEX(Team_Key[[Abbreviation]:[Abbreviation]],MATCH(LEFT(INDEX(FPL_Fixtures_Extract[],MATCH($A528,FPL_Fixtures_Extract[[Player]:[Player]],0),MATCH(FPL_Combined[[#Headers],[Gameweek 17]],FPL_Fixtures_Extract[#Headers],0)),LEN(INDEX(FPL_Fixtures_Extract[],MATCH($A528,FPL_Fixtures_Extract[[Player]:[Player]],0),MATCH(FPL_Combined[[#Headers],[Gameweek 17]],FPL_Fixtures_Extract[#Headers],0)))-4),Team_Key[[Full Name]:[Full Name]],0))&amp;RIGHT(INDEX(FPL_Fixtures_Extract[],MATCH($A528,FPL_Fixtures_Extract[[Player]:[Player]],0),MATCH(FPL_Combined[[#Headers],[Gameweek 17]],FPL_Fixtures_Extract[#Headers],0)),3))</f>
        <v>SOU(A) 2-0</v>
      </c>
      <c r="S528" t="str">
        <f ca="1">IF(RIGHT(FPL_Combined[[#Headers],[Gameweek 18]],2)&lt;$B$622,INDEX(FPL_Results_Extract[Gameweek 18],MATCH($A528,FPL_Results_Extract[[Player]:[Player]],0)),INDEX(Team_Key[[Abbreviation]:[Abbreviation]],MATCH(LEFT(INDEX(FPL_Fixtures_Extract[],MATCH($A528,FPL_Fixtures_Extract[[Player]:[Player]],0),MATCH(FPL_Combined[[#Headers],[Gameweek 18]],FPL_Fixtures_Extract[#Headers],0)),LEN(INDEX(FPL_Fixtures_Extract[],MATCH($A528,FPL_Fixtures_Extract[[Player]:[Player]],0),MATCH(FPL_Combined[[#Headers],[Gameweek 18]],FPL_Fixtures_Extract[#Headers],0)))-4),Team_Key[[Full Name]:[Full Name]],0))&amp;RIGHT(INDEX(FPL_Fixtures_Extract[],MATCH($A528,FPL_Fixtures_Extract[[Player]:[Player]],0),MATCH(FPL_Combined[[#Headers],[Gameweek 18]],FPL_Fixtures_Extract[#Headers],0)),3))</f>
        <v>NOR(H) 3-0</v>
      </c>
      <c r="T528" t="str">
        <f ca="1">IF(RIGHT(FPL_Combined[[#Headers],[Gameweek 19]],2)&lt;$B$622,INDEX(FPL_Results_Extract[Gameweek 19],MATCH($A528,FPL_Results_Extract[[Player]:[Player]],0)),INDEX(Team_Key[[Abbreviation]:[Abbreviation]],MATCH(LEFT(INDEX(FPL_Fixtures_Extract[],MATCH($A528,FPL_Fixtures_Extract[[Player]:[Player]],0),MATCH(FPL_Combined[[#Headers],[Gameweek 19]],FPL_Fixtures_Extract[#Headers],0)),LEN(INDEX(FPL_Fixtures_Extract[],MATCH($A528,FPL_Fixtures_Extract[[Player]:[Player]],0),MATCH(FPL_Combined[[#Headers],[Gameweek 19]],FPL_Fixtures_Extract[#Headers],0)))-4),Team_Key[[Full Name]:[Full Name]],0))&amp;RIGHT(INDEX(FPL_Fixtures_Extract[],MATCH($A528,FPL_Fixtures_Extract[[Player]:[Player]],0),MATCH(FPL_Combined[[#Headers],[Gameweek 19]],FPL_Fixtures_Extract[#Headers],0)),3))</f>
        <v>WAT(A) 2-1</v>
      </c>
      <c r="U528" t="str">
        <f ca="1">IF(RIGHT(FPL_Combined[[#Headers],[Gameweek 20]],2)&lt;$B$622,INDEX(FPL_Results_Extract[Gameweek 20],MATCH($A528,FPL_Results_Extract[[Player]:[Player]],0)),INDEX(Team_Key[[Abbreviation]:[Abbreviation]],MATCH(LEFT(INDEX(FPL_Fixtures_Extract[],MATCH($A528,FPL_Fixtures_Extract[[Player]:[Player]],0),MATCH(FPL_Combined[[#Headers],[Gameweek 20]],FPL_Fixtures_Extract[#Headers],0)),LEN(INDEX(FPL_Fixtures_Extract[],MATCH($A528,FPL_Fixtures_Extract[[Player]:[Player]],0),MATCH(FPL_Combined[[#Headers],[Gameweek 20]],FPL_Fixtures_Extract[#Headers],0)))-4),Team_Key[[Full Name]:[Full Name]],0))&amp;RIGHT(INDEX(FPL_Fixtures_Extract[],MATCH($A528,FPL_Fixtures_Extract[[Player]:[Player]],0),MATCH(FPL_Combined[[#Headers],[Gameweek 20]],FPL_Fixtures_Extract[#Headers],0)),3))</f>
        <v>EVE(A) 1-1</v>
      </c>
      <c r="V528" t="str">
        <f ca="1">IF(RIGHT(FPL_Combined[[#Headers],[Gameweek 21]],2)&lt;$B$622,INDEX(FPL_Results_Extract[Gameweek 21],MATCH($A528,FPL_Results_Extract[[Player]:[Player]],0)),INDEX(Team_Key[[Abbreviation]:[Abbreviation]],MATCH(LEFT(INDEX(FPL_Fixtures_Extract[],MATCH($A528,FPL_Fixtures_Extract[[Player]:[Player]],0),MATCH(FPL_Combined[[#Headers],[Gameweek 21]],FPL_Fixtures_Extract[#Headers],0)),LEN(INDEX(FPL_Fixtures_Extract[],MATCH($A528,FPL_Fixtures_Extract[[Player]:[Player]],0),MATCH(FPL_Combined[[#Headers],[Gameweek 21]],FPL_Fixtures_Extract[#Headers],0)))-4),Team_Key[[Full Name]:[Full Name]],0))&amp;RIGHT(INDEX(FPL_Fixtures_Extract[],MATCH($A528,FPL_Fixtures_Extract[[Player]:[Player]],0),MATCH(FPL_Combined[[#Headers],[Gameweek 21]],FPL_Fixtures_Extract[#Headers],0)),3))</f>
        <v>LEI(H) 0-1</v>
      </c>
      <c r="W528" t="str">
        <f ca="1">IF(RIGHT(FPL_Combined[[#Headers],[Gameweek 22]],2)&lt;$B$622,INDEX(FPL_Results_Extract[Gameweek 22],MATCH($A528,FPL_Results_Extract[[Player]:[Player]],0)),INDEX(Team_Key[[Abbreviation]:[Abbreviation]],MATCH(LEFT(INDEX(FPL_Fixtures_Extract[],MATCH($A528,FPL_Fixtures_Extract[[Player]:[Player]],0),MATCH(FPL_Combined[[#Headers],[Gameweek 22]],FPL_Fixtures_Extract[#Headers],0)),LEN(INDEX(FPL_Fixtures_Extract[],MATCH($A528,FPL_Fixtures_Extract[[Player]:[Player]],0),MATCH(FPL_Combined[[#Headers],[Gameweek 22]],FPL_Fixtures_Extract[#Headers],0)))-4),Team_Key[[Full Name]:[Full Name]],0))&amp;RIGHT(INDEX(FPL_Fixtures_Extract[],MATCH($A528,FPL_Fixtures_Extract[[Player]:[Player]],0),MATCH(FPL_Combined[[#Headers],[Gameweek 22]],FPL_Fixtures_Extract[#Headers],0)),3))</f>
        <v>SUN(H) 4-1</v>
      </c>
      <c r="X528" t="str">
        <f ca="1">IF(RIGHT(FPL_Combined[[#Headers],[Gameweek 23]],2)&lt;$B$622,INDEX(FPL_Results_Extract[Gameweek 23],MATCH($A528,FPL_Results_Extract[[Player]:[Player]],0)),INDEX(Team_Key[[Abbreviation]:[Abbreviation]],MATCH(LEFT(INDEX(FPL_Fixtures_Extract[],MATCH($A528,FPL_Fixtures_Extract[[Player]:[Player]],0),MATCH(FPL_Combined[[#Headers],[Gameweek 23]],FPL_Fixtures_Extract[#Headers],0)),LEN(INDEX(FPL_Fixtures_Extract[],MATCH($A528,FPL_Fixtures_Extract[[Player]:[Player]],0),MATCH(FPL_Combined[[#Headers],[Gameweek 23]],FPL_Fixtures_Extract[#Headers],0)))-4),Team_Key[[Full Name]:[Full Name]],0))&amp;RIGHT(INDEX(FPL_Fixtures_Extract[],MATCH($A528,FPL_Fixtures_Extract[[Player]:[Player]],0),MATCH(FPL_Combined[[#Headers],[Gameweek 23]],FPL_Fixtures_Extract[#Headers],0)),3))</f>
        <v>CRY(A) 3-1</v>
      </c>
      <c r="Y528" t="str">
        <f ca="1">IF(RIGHT(FPL_Combined[[#Headers],[Gameweek 24]],2)&lt;$B$622,INDEX(FPL_Results_Extract[Team],MATCH($A528,FPL_Results_Extract[[Player]:[Player]],0)),INDEX(Team_Key[[Abbreviation]:[Abbreviation]],MATCH(LEFT(INDEX(FPL_Fixtures_Extract[],MATCH($A528,FPL_Fixtures_Extract[[Player]:[Player]],0),MATCH(FPL_Combined[[#Headers],[Gameweek 24]],FPL_Fixtures_Extract[#Headers],0)),LEN(INDEX(FPL_Fixtures_Extract[],MATCH($A528,FPL_Fixtures_Extract[[Player]:[Player]],0),MATCH(FPL_Combined[[#Headers],[Gameweek 24]],FPL_Fixtures_Extract[#Headers],0)))-4),Team_Key[[Full Name]:[Full Name]],0))&amp;RIGHT(INDEX(FPL_Fixtures_Extract[],MATCH($A528,FPL_Fixtures_Extract[[Player]:[Player]],0),MATCH(FPL_Combined[[#Headers],[Gameweek 24]],FPL_Fixtures_Extract[#Headers],0)),3))</f>
        <v>TOT</v>
      </c>
      <c r="Z528" t="str">
        <f ca="1">IF(RIGHT(FPL_Combined[[#Headers],[Gameweek 25]],2)&lt;$B$622,INDEX(FPL_Results_Extract[Player],MATCH($A528,FPL_Results_Extract[[Player]:[Player]],0)),INDEX(Team_Key[[Abbreviation]:[Abbreviation]],MATCH(LEFT(INDEX(FPL_Fixtures_Extract[],MATCH($A528,FPL_Fixtures_Extract[[Player]:[Player]],0),MATCH(FPL_Combined[[#Headers],[Gameweek 25]],FPL_Fixtures_Extract[#Headers],0)),LEN(INDEX(FPL_Fixtures_Extract[],MATCH($A528,FPL_Fixtures_Extract[[Player]:[Player]],0),MATCH(FPL_Combined[[#Headers],[Gameweek 25]],FPL_Fixtures_Extract[#Headers],0)))-4),Team_Key[[Full Name]:[Full Name]],0))&amp;RIGHT(INDEX(FPL_Fixtures_Extract[],MATCH($A528,FPL_Fixtures_Extract[[Player]:[Player]],0),MATCH(FPL_Combined[[#Headers],[Gameweek 25]],FPL_Fixtures_Extract[#Headers],0)),3))</f>
        <v>Soldado</v>
      </c>
      <c r="AA528" t="str">
        <f ca="1">IF(RIGHT(FPL_Combined[[#Headers],[Gameweek 26]],2)&lt;$B$622,INDEX(FPL_Results_Extract[Gameweek 01],MATCH($A528,FPL_Results_Extract[[Player]:[Player]],0)),INDEX(Team_Key[[Abbreviation]:[Abbreviation]],MATCH(LEFT(INDEX(FPL_Fixtures_Extract[],MATCH($A528,FPL_Fixtures_Extract[[Player]:[Player]],0),MATCH(FPL_Combined[[#Headers],[Gameweek 26]],FPL_Fixtures_Extract[#Headers],0)),LEN(INDEX(FPL_Fixtures_Extract[],MATCH($A528,FPL_Fixtures_Extract[[Player]:[Player]],0),MATCH(FPL_Combined[[#Headers],[Gameweek 26]],FPL_Fixtures_Extract[#Headers],0)))-4),Team_Key[[Full Name]:[Full Name]],0))&amp;RIGHT(INDEX(FPL_Fixtures_Extract[],MATCH($A528,FPL_Fixtures_Extract[[Player]:[Player]],0),MATCH(FPL_Combined[[#Headers],[Gameweek 26]],FPL_Fixtures_Extract[#Headers],0)),3))</f>
        <v>MUN(A) 0-1</v>
      </c>
      <c r="AB528" t="str">
        <f ca="1">IF(RIGHT(FPL_Combined[[#Headers],[Gameweek 27]],2)&lt;$B$622,INDEX(FPL_Results_Extract[Gameweek 02],MATCH($A528,FPL_Results_Extract[[Player]:[Player]],0)),INDEX(Team_Key[[Abbreviation]:[Abbreviation]],MATCH(LEFT(INDEX(FPL_Fixtures_Extract[],MATCH($A528,FPL_Fixtures_Extract[[Player]:[Player]],0),MATCH(FPL_Combined[[#Headers],[Gameweek 27]],FPL_Fixtures_Extract[#Headers],0)),LEN(INDEX(FPL_Fixtures_Extract[],MATCH($A528,FPL_Fixtures_Extract[[Player]:[Player]],0),MATCH(FPL_Combined[[#Headers],[Gameweek 27]],FPL_Fixtures_Extract[#Headers],0)))-4),Team_Key[[Full Name]:[Full Name]],0))&amp;RIGHT(INDEX(FPL_Fixtures_Extract[],MATCH($A528,FPL_Fixtures_Extract[[Player]:[Player]],0),MATCH(FPL_Combined[[#Headers],[Gameweek 27]],FPL_Fixtures_Extract[#Headers],0)),3))</f>
        <v>STK(H) 2-2</v>
      </c>
      <c r="AC528" t="str">
        <f ca="1">IF(RIGHT(FPL_Combined[[#Headers],[Gameweek 28]],2)&lt;$B$622,INDEX(FPL_Results_Extract[Gameweek 03],MATCH($A528,FPL_Results_Extract[[Player]:[Player]],0)),INDEX(Team_Key[[Abbreviation]:[Abbreviation]],MATCH(LEFT(INDEX(FPL_Fixtures_Extract[],MATCH($A528,FPL_Fixtures_Extract[[Player]:[Player]],0),MATCH(FPL_Combined[[#Headers],[Gameweek 28]],FPL_Fixtures_Extract[#Headers],0)),LEN(INDEX(FPL_Fixtures_Extract[],MATCH($A528,FPL_Fixtures_Extract[[Player]:[Player]],0),MATCH(FPL_Combined[[#Headers],[Gameweek 28]],FPL_Fixtures_Extract[#Headers],0)))-4),Team_Key[[Full Name]:[Full Name]],0))&amp;RIGHT(INDEX(FPL_Fixtures_Extract[],MATCH($A528,FPL_Fixtures_Extract[[Player]:[Player]],0),MATCH(FPL_Combined[[#Headers],[Gameweek 28]],FPL_Fixtures_Extract[#Headers],0)),3))</f>
        <v>LEI(A) 1-1</v>
      </c>
      <c r="AD528" t="str">
        <f ca="1">IF(RIGHT(FPL_Combined[[#Headers],[Gameweek 29]],2)&lt;$B$622,INDEX(FPL_Results_Extract[Gameweek 04],MATCH($A528,FPL_Results_Extract[[Player]:[Player]],0)),INDEX(Team_Key[[Abbreviation]:[Abbreviation]],MATCH(LEFT(INDEX(FPL_Fixtures_Extract[],MATCH($A528,FPL_Fixtures_Extract[[Player]:[Player]],0),MATCH(FPL_Combined[[#Headers],[Gameweek 29]],FPL_Fixtures_Extract[#Headers],0)),LEN(INDEX(FPL_Fixtures_Extract[],MATCH($A528,FPL_Fixtures_Extract[[Player]:[Player]],0),MATCH(FPL_Combined[[#Headers],[Gameweek 29]],FPL_Fixtures_Extract[#Headers],0)))-4),Team_Key[[Full Name]:[Full Name]],0))&amp;RIGHT(INDEX(FPL_Fixtures_Extract[],MATCH($A528,FPL_Fixtures_Extract[[Player]:[Player]],0),MATCH(FPL_Combined[[#Headers],[Gameweek 29]],FPL_Fixtures_Extract[#Headers],0)),3))</f>
        <v>AVL(A)</v>
      </c>
      <c r="AE528" t="str">
        <f ca="1">IF(RIGHT(FPL_Combined[[#Headers],[Gameweek 30]],2)&lt;$B$622,INDEX(FPL_Results_Extract[Gameweek 05],MATCH($A528,FPL_Results_Extract[[Player]:[Player]],0)),INDEX(Team_Key[[Abbreviation]:[Abbreviation]],MATCH(LEFT(INDEX(FPL_Fixtures_Extract[],MATCH($A528,FPL_Fixtures_Extract[[Player]:[Player]],0),MATCH(FPL_Combined[[#Headers],[Gameweek 30]],FPL_Fixtures_Extract[#Headers],0)),LEN(INDEX(FPL_Fixtures_Extract[],MATCH($A528,FPL_Fixtures_Extract[[Player]:[Player]],0),MATCH(FPL_Combined[[#Headers],[Gameweek 30]],FPL_Fixtures_Extract[#Headers],0)))-4),Team_Key[[Full Name]:[Full Name]],0))&amp;RIGHT(INDEX(FPL_Fixtures_Extract[],MATCH($A528,FPL_Fixtures_Extract[[Player]:[Player]],0),MATCH(FPL_Combined[[#Headers],[Gameweek 30]],FPL_Fixtures_Extract[#Headers],0)),3))</f>
        <v>BOU(H)</v>
      </c>
      <c r="AF528" t="str">
        <f ca="1">IF(RIGHT(FPL_Combined[[#Headers],[Gameweek 31]],2)&lt;$B$622,INDEX(FPL_Results_Extract[Gameweek 06],MATCH($A528,FPL_Results_Extract[[Player]:[Player]],0)),INDEX(Team_Key[[Abbreviation]:[Abbreviation]],MATCH(LEFT(INDEX(FPL_Fixtures_Extract[],MATCH($A528,FPL_Fixtures_Extract[[Player]:[Player]],0),MATCH(FPL_Combined[[#Headers],[Gameweek 31]],FPL_Fixtures_Extract[#Headers],0)),LEN(INDEX(FPL_Fixtures_Extract[],MATCH($A528,FPL_Fixtures_Extract[[Player]:[Player]],0),MATCH(FPL_Combined[[#Headers],[Gameweek 31]],FPL_Fixtures_Extract[#Headers],0)))-4),Team_Key[[Full Name]:[Full Name]],0))&amp;RIGHT(INDEX(FPL_Fixtures_Extract[],MATCH($A528,FPL_Fixtures_Extract[[Player]:[Player]],0),MATCH(FPL_Combined[[#Headers],[Gameweek 31]],FPL_Fixtures_Extract[#Headers],0)),3))</f>
        <v>LIV(A)</v>
      </c>
      <c r="AG528" t="str">
        <f ca="1">IF(RIGHT(FPL_Combined[[#Headers],[Gameweek 32]],2)&lt;$B$622,INDEX(FPL_Results_Extract[Gameweek 07],MATCH($A528,FPL_Results_Extract[[Player]:[Player]],0)),INDEX(Team_Key[[Abbreviation]:[Abbreviation]],MATCH(LEFT(INDEX(FPL_Fixtures_Extract[],MATCH($A528,FPL_Fixtures_Extract[[Player]:[Player]],0),MATCH(FPL_Combined[[#Headers],[Gameweek 32]],FPL_Fixtures_Extract[#Headers],0)),LEN(INDEX(FPL_Fixtures_Extract[],MATCH($A528,FPL_Fixtures_Extract[[Player]:[Player]],0),MATCH(FPL_Combined[[#Headers],[Gameweek 32]],FPL_Fixtures_Extract[#Headers],0)))-4),Team_Key[[Full Name]:[Full Name]],0))&amp;RIGHT(INDEX(FPL_Fixtures_Extract[],MATCH($A528,FPL_Fixtures_Extract[[Player]:[Player]],0),MATCH(FPL_Combined[[#Headers],[Gameweek 32]],FPL_Fixtures_Extract[#Headers],0)),3))</f>
        <v>MUN(H)</v>
      </c>
      <c r="AH528" t="str">
        <f ca="1">IF(RIGHT(FPL_Combined[[#Headers],[Gameweek 33]],2)&lt;$B$622,INDEX(FPL_Results_Extract[Gameweek 08],MATCH($A528,FPL_Results_Extract[[Player]:[Player]],0)),INDEX(Team_Key[[Abbreviation]:[Abbreviation]],MATCH(LEFT(INDEX(FPL_Fixtures_Extract[],MATCH($A528,FPL_Fixtures_Extract[[Player]:[Player]],0),MATCH(FPL_Combined[[#Headers],[Gameweek 33]],FPL_Fixtures_Extract[#Headers],0)),LEN(INDEX(FPL_Fixtures_Extract[],MATCH($A528,FPL_Fixtures_Extract[[Player]:[Player]],0),MATCH(FPL_Combined[[#Headers],[Gameweek 33]],FPL_Fixtures_Extract[#Headers],0)))-4),Team_Key[[Full Name]:[Full Name]],0))&amp;RIGHT(INDEX(FPL_Fixtures_Extract[],MATCH($A528,FPL_Fixtures_Extract[[Player]:[Player]],0),MATCH(FPL_Combined[[#Headers],[Gameweek 33]],FPL_Fixtures_Extract[#Headers],0)),3))</f>
        <v>STK(A)</v>
      </c>
      <c r="AI528" t="str">
        <f ca="1">IF(RIGHT(FPL_Combined[[#Headers],[Gameweek 34]],2)&lt;$B$622,INDEX(FPL_Results_Extract[Gameweek 09],MATCH($A528,FPL_Results_Extract[[Player]:[Player]],0)),INDEX(Team_Key[[Abbreviation]:[Abbreviation]],MATCH(LEFT(INDEX(FPL_Fixtures_Extract[],MATCH($A528,FPL_Fixtures_Extract[[Player]:[Player]],0),MATCH(FPL_Combined[[#Headers],[Gameweek 34]],FPL_Fixtures_Extract[#Headers],0)),LEN(INDEX(FPL_Fixtures_Extract[],MATCH($A528,FPL_Fixtures_Extract[[Player]:[Player]],0),MATCH(FPL_Combined[[#Headers],[Gameweek 34]],FPL_Fixtures_Extract[#Headers],0)))-4),Team_Key[[Full Name]:[Full Name]],0))&amp;RIGHT(INDEX(FPL_Fixtures_Extract[],MATCH($A528,FPL_Fixtures_Extract[[Player]:[Player]],0),MATCH(FPL_Combined[[#Headers],[Gameweek 34]],FPL_Fixtures_Extract[#Headers],0)),3))</f>
        <v>WBA(H)</v>
      </c>
      <c r="AJ528" t="str">
        <f ca="1">IF(RIGHT(FPL_Combined[[#Headers],[Gameweek 35]],2)&lt;$B$622,INDEX(FPL_Results_Extract[Gameweek 10],MATCH($A528,FPL_Results_Extract[[Player]:[Player]],0)),INDEX(Team_Key[[Abbreviation]:[Abbreviation]],MATCH(LEFT(INDEX(FPL_Fixtures_Extract[],MATCH($A528,FPL_Fixtures_Extract[[Player]:[Player]],0),MATCH(FPL_Combined[[#Headers],[Gameweek 35]],FPL_Fixtures_Extract[#Headers],0)),LEN(INDEX(FPL_Fixtures_Extract[],MATCH($A528,FPL_Fixtures_Extract[[Player]:[Player]],0),MATCH(FPL_Combined[[#Headers],[Gameweek 35]],FPL_Fixtures_Extract[#Headers],0)))-4),Team_Key[[Full Name]:[Full Name]],0))&amp;RIGHT(INDEX(FPL_Fixtures_Extract[],MATCH($A528,FPL_Fixtures_Extract[[Player]:[Player]],0),MATCH(FPL_Combined[[#Headers],[Gameweek 35]],FPL_Fixtures_Extract[#Headers],0)),3))</f>
        <v>CHE(A)</v>
      </c>
      <c r="AK528" t="str">
        <f ca="1">IF(RIGHT(FPL_Combined[[#Headers],[Gameweek 36]],2)&lt;$B$622,INDEX(FPL_Results_Extract[Gameweek 11],MATCH($A528,FPL_Results_Extract[[Player]:[Player]],0)),INDEX(Team_Key[[Abbreviation]:[Abbreviation]],MATCH(LEFT(INDEX(FPL_Fixtures_Extract[],MATCH($A528,FPL_Fixtures_Extract[[Player]:[Player]],0),MATCH(FPL_Combined[[#Headers],[Gameweek 36]],FPL_Fixtures_Extract[#Headers],0)),LEN(INDEX(FPL_Fixtures_Extract[],MATCH($A528,FPL_Fixtures_Extract[[Player]:[Player]],0),MATCH(FPL_Combined[[#Headers],[Gameweek 36]],FPL_Fixtures_Extract[#Headers],0)))-4),Team_Key[[Full Name]:[Full Name]],0))&amp;RIGHT(INDEX(FPL_Fixtures_Extract[],MATCH($A528,FPL_Fixtures_Extract[[Player]:[Player]],0),MATCH(FPL_Combined[[#Headers],[Gameweek 36]],FPL_Fixtures_Extract[#Headers],0)),3))</f>
        <v>SOU(H)</v>
      </c>
      <c r="AL528" t="str">
        <f ca="1">IF(RIGHT(FPL_Combined[[#Headers],[Gameweek 37]],2)&lt;$B$622,INDEX(FPL_Results_Extract[Gameweek 12],MATCH($A528,FPL_Results_Extract[[Player]:[Player]],0)),INDEX(Team_Key[[Abbreviation]:[Abbreviation]],MATCH(LEFT(INDEX(FPL_Fixtures_Extract[],MATCH($A528,FPL_Fixtures_Extract[[Player]:[Player]],0),MATCH(FPL_Combined[[#Headers],[Gameweek 37]],FPL_Fixtures_Extract[#Headers],0)),LEN(INDEX(FPL_Fixtures_Extract[],MATCH($A528,FPL_Fixtures_Extract[[Player]:[Player]],0),MATCH(FPL_Combined[[#Headers],[Gameweek 37]],FPL_Fixtures_Extract[#Headers],0)))-4),Team_Key[[Full Name]:[Full Name]],0))&amp;RIGHT(INDEX(FPL_Fixtures_Extract[],MATCH($A528,FPL_Fixtures_Extract[[Player]:[Player]],0),MATCH(FPL_Combined[[#Headers],[Gameweek 37]],FPL_Fixtures_Extract[#Headers],0)),3))</f>
        <v>NEW(A)</v>
      </c>
      <c r="AM528" t="e">
        <f ca="1">IF(RIGHT(FPL_Combined[[#Headers],[Gameweek 38]],2)&lt;$B$622,INDEX(FPL_Results_Extract[Gameweek 13],MATCH($A528,FPL_Results_Extract[[Player]:[Player]],0)),INDEX(Team_Key[[Abbreviation]:[Abbreviation]],MATCH(LEFT(INDEX(FPL_Fixtures_Extract[],MATCH($A528,FPL_Fixtures_Extract[[Player]:[Player]],0),MATCH(FPL_Combined[[#Headers],[Gameweek 38]],FPL_Fixtures_Extract[#Headers],0)),LEN(INDEX(FPL_Fixtures_Extract[],MATCH($A528,FPL_Fixtures_Extract[[Player]:[Player]],0),MATCH(FPL_Combined[[#Headers],[Gameweek 38]],FPL_Fixtures_Extract[#Headers],0)))-4),Team_Key[[Full Name]:[Full Name]],0))&amp;RIGHT(INDEX(FPL_Fixtures_Extract[],MATCH($A528,FPL_Fixtures_Extract[[Player]:[Player]],0),MATCH(FPL_Combined[[#Headers],[Gameweek 38]],FPL_Fixtures_Extract[#Headers],0)),3))</f>
        <v>#VALUE!</v>
      </c>
    </row>
    <row r="529" spans="1:39" x14ac:dyDescent="0.45">
      <c r="A529" t="s">
        <v>287</v>
      </c>
      <c r="B529" t="str">
        <f ca="1">IF(RIGHT(FPL_Combined[[#Headers],[Gameweek 01]],2)&lt;$B$622,INDEX(FPL_Results_Extract[Gameweek 01],MATCH($A529,FPL_Results_Extract[[Player]:[Player]],0)),INDEX(Team_Key[[Abbreviation]:[Abbreviation]],MATCH(LEFT(INDEX(FPL_Fixtures_Extract[],MATCH($A529,FPL_Fixtures_Extract[[Player]:[Player]],0),MATCH(FPL_Combined[[#Headers],[Gameweek 01]],FPL_Fixtures_Extract[#Headers],0)),LEN(INDEX(FPL_Fixtures_Extract[],MATCH($A529,FPL_Fixtures_Extract[[Player]:[Player]],0),MATCH(FPL_Combined[[#Headers],[Gameweek 01]],FPL_Fixtures_Extract[#Headers],0)))-4),Team_Key[[Full Name]:[Full Name]],0))&amp;RIGHT(INDEX(FPL_Fixtures_Extract[],MATCH($A529,FPL_Fixtures_Extract[[Player]:[Player]],0),MATCH(FPL_Combined[[#Headers],[Gameweek 01]],FPL_Fixtures_Extract[#Headers],0)),3))</f>
        <v>N/A</v>
      </c>
      <c r="C529" t="str">
        <f ca="1">IF(RIGHT(FPL_Combined[[#Headers],[Gameweek 02]],2)&lt;$B$622,INDEX(FPL_Results_Extract[Gameweek 02],MATCH($A529,FPL_Results_Extract[[Player]:[Player]],0)),INDEX(Team_Key[[Abbreviation]:[Abbreviation]],MATCH(LEFT(INDEX(FPL_Fixtures_Extract[],MATCH($A529,FPL_Fixtures_Extract[[Player]:[Player]],0),MATCH(FPL_Combined[[#Headers],[Gameweek 02]],FPL_Fixtures_Extract[#Headers],0)),LEN(INDEX(FPL_Fixtures_Extract[],MATCH($A529,FPL_Fixtures_Extract[[Player]:[Player]],0),MATCH(FPL_Combined[[#Headers],[Gameweek 02]],FPL_Fixtures_Extract[#Headers],0)))-4),Team_Key[[Full Name]:[Full Name]],0))&amp;RIGHT(INDEX(FPL_Fixtures_Extract[],MATCH($A529,FPL_Fixtures_Extract[[Player]:[Player]],0),MATCH(FPL_Combined[[#Headers],[Gameweek 02]],FPL_Fixtures_Extract[#Headers],0)),3))</f>
        <v>N/A</v>
      </c>
      <c r="D529" t="str">
        <f ca="1">IF(RIGHT(FPL_Combined[[#Headers],[Gameweek 03]],2)&lt;$B$622,INDEX(FPL_Results_Extract[Gameweek 03],MATCH($A529,FPL_Results_Extract[[Player]:[Player]],0)),INDEX(Team_Key[[Abbreviation]:[Abbreviation]],MATCH(LEFT(INDEX(FPL_Fixtures_Extract[],MATCH($A529,FPL_Fixtures_Extract[[Player]:[Player]],0),MATCH(FPL_Combined[[#Headers],[Gameweek 03]],FPL_Fixtures_Extract[#Headers],0)),LEN(INDEX(FPL_Fixtures_Extract[],MATCH($A529,FPL_Fixtures_Extract[[Player]:[Player]],0),MATCH(FPL_Combined[[#Headers],[Gameweek 03]],FPL_Fixtures_Extract[#Headers],0)))-4),Team_Key[[Full Name]:[Full Name]],0))&amp;RIGHT(INDEX(FPL_Fixtures_Extract[],MATCH($A529,FPL_Fixtures_Extract[[Player]:[Player]],0),MATCH(FPL_Combined[[#Headers],[Gameweek 03]],FPL_Fixtures_Extract[#Headers],0)),3))</f>
        <v>N/A</v>
      </c>
      <c r="E529" t="str">
        <f ca="1">IF(RIGHT(FPL_Combined[[#Headers],[Gameweek 04]],2)&lt;$B$622,INDEX(FPL_Results_Extract[Gameweek 04],MATCH($A529,FPL_Results_Extract[[Player]:[Player]],0)),INDEX(Team_Key[[Abbreviation]:[Abbreviation]],MATCH(LEFT(INDEX(FPL_Fixtures_Extract[],MATCH($A529,FPL_Fixtures_Extract[[Player]:[Player]],0),MATCH(FPL_Combined[[#Headers],[Gameweek 04]],FPL_Fixtures_Extract[#Headers],0)),LEN(INDEX(FPL_Fixtures_Extract[],MATCH($A529,FPL_Fixtures_Extract[[Player]:[Player]],0),MATCH(FPL_Combined[[#Headers],[Gameweek 04]],FPL_Fixtures_Extract[#Headers],0)))-4),Team_Key[[Full Name]:[Full Name]],0))&amp;RIGHT(INDEX(FPL_Fixtures_Extract[],MATCH($A529,FPL_Fixtures_Extract[[Player]:[Player]],0),MATCH(FPL_Combined[[#Headers],[Gameweek 04]],FPL_Fixtures_Extract[#Headers],0)),3))</f>
        <v>EVE(H) 0-0</v>
      </c>
      <c r="F529" t="str">
        <f ca="1">IF(RIGHT(FPL_Combined[[#Headers],[Gameweek 05]],2)&lt;$B$622,INDEX(FPL_Results_Extract[Gameweek 05],MATCH($A529,FPL_Results_Extract[[Player]:[Player]],0)),INDEX(Team_Key[[Abbreviation]:[Abbreviation]],MATCH(LEFT(INDEX(FPL_Fixtures_Extract[],MATCH($A529,FPL_Fixtures_Extract[[Player]:[Player]],0),MATCH(FPL_Combined[[#Headers],[Gameweek 05]],FPL_Fixtures_Extract[#Headers],0)),LEN(INDEX(FPL_Fixtures_Extract[],MATCH($A529,FPL_Fixtures_Extract[[Player]:[Player]],0),MATCH(FPL_Combined[[#Headers],[Gameweek 05]],FPL_Fixtures_Extract[#Headers],0)))-4),Team_Key[[Full Name]:[Full Name]],0))&amp;RIGHT(INDEX(FPL_Fixtures_Extract[],MATCH($A529,FPL_Fixtures_Extract[[Player]:[Player]],0),MATCH(FPL_Combined[[#Headers],[Gameweek 05]],FPL_Fixtures_Extract[#Headers],0)),3))</f>
        <v>SUN(A) 1-0</v>
      </c>
      <c r="G529" t="str">
        <f ca="1">IF(RIGHT(FPL_Combined[[#Headers],[Gameweek 06]],2)&lt;$B$622,INDEX(FPL_Results_Extract[Gameweek 06],MATCH($A529,FPL_Results_Extract[[Player]:[Player]],0)),INDEX(Team_Key[[Abbreviation]:[Abbreviation]],MATCH(LEFT(INDEX(FPL_Fixtures_Extract[],MATCH($A529,FPL_Fixtures_Extract[[Player]:[Player]],0),MATCH(FPL_Combined[[#Headers],[Gameweek 06]],FPL_Fixtures_Extract[#Headers],0)),LEN(INDEX(FPL_Fixtures_Extract[],MATCH($A529,FPL_Fixtures_Extract[[Player]:[Player]],0),MATCH(FPL_Combined[[#Headers],[Gameweek 06]],FPL_Fixtures_Extract[#Headers],0)))-4),Team_Key[[Full Name]:[Full Name]],0))&amp;RIGHT(INDEX(FPL_Fixtures_Extract[],MATCH($A529,FPL_Fixtures_Extract[[Player]:[Player]],0),MATCH(FPL_Combined[[#Headers],[Gameweek 06]],FPL_Fixtures_Extract[#Headers],0)),3))</f>
        <v>CRY(H) 1-0</v>
      </c>
      <c r="H529" t="str">
        <f ca="1">IF(RIGHT(FPL_Combined[[#Headers],[Gameweek 07]],2)&lt;$B$622,INDEX(FPL_Results_Extract[Gameweek 07],MATCH($A529,FPL_Results_Extract[[Player]:[Player]],0)),INDEX(Team_Key[[Abbreviation]:[Abbreviation]],MATCH(LEFT(INDEX(FPL_Fixtures_Extract[],MATCH($A529,FPL_Fixtures_Extract[[Player]:[Player]],0),MATCH(FPL_Combined[[#Headers],[Gameweek 07]],FPL_Fixtures_Extract[#Headers],0)),LEN(INDEX(FPL_Fixtures_Extract[],MATCH($A529,FPL_Fixtures_Extract[[Player]:[Player]],0),MATCH(FPL_Combined[[#Headers],[Gameweek 07]],FPL_Fixtures_Extract[#Headers],0)))-4),Team_Key[[Full Name]:[Full Name]],0))&amp;RIGHT(INDEX(FPL_Fixtures_Extract[],MATCH($A529,FPL_Fixtures_Extract[[Player]:[Player]],0),MATCH(FPL_Combined[[#Headers],[Gameweek 07]],FPL_Fixtures_Extract[#Headers],0)),3))</f>
        <v>MCI(H) 4-1</v>
      </c>
      <c r="I529" t="str">
        <f ca="1">IF(RIGHT(FPL_Combined[[#Headers],[Gameweek 08]],2)&lt;$B$622,INDEX(FPL_Results_Extract[Gameweek 08],MATCH($A529,FPL_Results_Extract[[Player]:[Player]],0)),INDEX(Team_Key[[Abbreviation]:[Abbreviation]],MATCH(LEFT(INDEX(FPL_Fixtures_Extract[],MATCH($A529,FPL_Fixtures_Extract[[Player]:[Player]],0),MATCH(FPL_Combined[[#Headers],[Gameweek 08]],FPL_Fixtures_Extract[#Headers],0)),LEN(INDEX(FPL_Fixtures_Extract[],MATCH($A529,FPL_Fixtures_Extract[[Player]:[Player]],0),MATCH(FPL_Combined[[#Headers],[Gameweek 08]],FPL_Fixtures_Extract[#Headers],0)))-4),Team_Key[[Full Name]:[Full Name]],0))&amp;RIGHT(INDEX(FPL_Fixtures_Extract[],MATCH($A529,FPL_Fixtures_Extract[[Player]:[Player]],0),MATCH(FPL_Combined[[#Headers],[Gameweek 08]],FPL_Fixtures_Extract[#Headers],0)),3))</f>
        <v>SWA(A) 2-2</v>
      </c>
      <c r="J529" t="str">
        <f ca="1">IF(RIGHT(FPL_Combined[[#Headers],[Gameweek 09]],2)&lt;$B$622,INDEX(FPL_Results_Extract[Gameweek 09],MATCH($A529,FPL_Results_Extract[[Player]:[Player]],0)),INDEX(Team_Key[[Abbreviation]:[Abbreviation]],MATCH(LEFT(INDEX(FPL_Fixtures_Extract[],MATCH($A529,FPL_Fixtures_Extract[[Player]:[Player]],0),MATCH(FPL_Combined[[#Headers],[Gameweek 09]],FPL_Fixtures_Extract[#Headers],0)),LEN(INDEX(FPL_Fixtures_Extract[],MATCH($A529,FPL_Fixtures_Extract[[Player]:[Player]],0),MATCH(FPL_Combined[[#Headers],[Gameweek 09]],FPL_Fixtures_Extract[#Headers],0)))-4),Team_Key[[Full Name]:[Full Name]],0))&amp;RIGHT(INDEX(FPL_Fixtures_Extract[],MATCH($A529,FPL_Fixtures_Extract[[Player]:[Player]],0),MATCH(FPL_Combined[[#Headers],[Gameweek 09]],FPL_Fixtures_Extract[#Headers],0)),3))</f>
        <v>LIV(H) 0-0</v>
      </c>
      <c r="K529" t="str">
        <f ca="1">IF(RIGHT(FPL_Combined[[#Headers],[Gameweek 10]],2)&lt;$B$622,INDEX(FPL_Results_Extract[Gameweek 10],MATCH($A529,FPL_Results_Extract[[Player]:[Player]],0)),INDEX(Team_Key[[Abbreviation]:[Abbreviation]],MATCH(LEFT(INDEX(FPL_Fixtures_Extract[],MATCH($A529,FPL_Fixtures_Extract[[Player]:[Player]],0),MATCH(FPL_Combined[[#Headers],[Gameweek 10]],FPL_Fixtures_Extract[#Headers],0)),LEN(INDEX(FPL_Fixtures_Extract[],MATCH($A529,FPL_Fixtures_Extract[[Player]:[Player]],0),MATCH(FPL_Combined[[#Headers],[Gameweek 10]],FPL_Fixtures_Extract[#Headers],0)))-4),Team_Key[[Full Name]:[Full Name]],0))&amp;RIGHT(INDEX(FPL_Fixtures_Extract[],MATCH($A529,FPL_Fixtures_Extract[[Player]:[Player]],0),MATCH(FPL_Combined[[#Headers],[Gameweek 10]],FPL_Fixtures_Extract[#Headers],0)),3))</f>
        <v>BOU(A) 5-1</v>
      </c>
      <c r="L529" t="str">
        <f ca="1">IF(RIGHT(FPL_Combined[[#Headers],[Gameweek 11]],2)&lt;$B$622,INDEX(FPL_Results_Extract[Gameweek 11],MATCH($A529,FPL_Results_Extract[[Player]:[Player]],0)),INDEX(Team_Key[[Abbreviation]:[Abbreviation]],MATCH(LEFT(INDEX(FPL_Fixtures_Extract[],MATCH($A529,FPL_Fixtures_Extract[[Player]:[Player]],0),MATCH(FPL_Combined[[#Headers],[Gameweek 11]],FPL_Fixtures_Extract[#Headers],0)),LEN(INDEX(FPL_Fixtures_Extract[],MATCH($A529,FPL_Fixtures_Extract[[Player]:[Player]],0),MATCH(FPL_Combined[[#Headers],[Gameweek 11]],FPL_Fixtures_Extract[#Headers],0)))-4),Team_Key[[Full Name]:[Full Name]],0))&amp;RIGHT(INDEX(FPL_Fixtures_Extract[],MATCH($A529,FPL_Fixtures_Extract[[Player]:[Player]],0),MATCH(FPL_Combined[[#Headers],[Gameweek 11]],FPL_Fixtures_Extract[#Headers],0)),3))</f>
        <v>AVL(H) 3-1</v>
      </c>
      <c r="M529" t="str">
        <f ca="1">IF(RIGHT(FPL_Combined[[#Headers],[Gameweek 12]],2)&lt;$B$622,INDEX(FPL_Results_Extract[Gameweek 12],MATCH($A529,FPL_Results_Extract[[Player]:[Player]],0)),INDEX(Team_Key[[Abbreviation]:[Abbreviation]],MATCH(LEFT(INDEX(FPL_Fixtures_Extract[],MATCH($A529,FPL_Fixtures_Extract[[Player]:[Player]],0),MATCH(FPL_Combined[[#Headers],[Gameweek 12]],FPL_Fixtures_Extract[#Headers],0)),LEN(INDEX(FPL_Fixtures_Extract[],MATCH($A529,FPL_Fixtures_Extract[[Player]:[Player]],0),MATCH(FPL_Combined[[#Headers],[Gameweek 12]],FPL_Fixtures_Extract[#Headers],0)))-4),Team_Key[[Full Name]:[Full Name]],0))&amp;RIGHT(INDEX(FPL_Fixtures_Extract[],MATCH($A529,FPL_Fixtures_Extract[[Player]:[Player]],0),MATCH(FPL_Combined[[#Headers],[Gameweek 12]],FPL_Fixtures_Extract[#Headers],0)),3))</f>
        <v>ARS(A) 1-1</v>
      </c>
      <c r="N529" t="str">
        <f ca="1">IF(RIGHT(FPL_Combined[[#Headers],[Gameweek 13]],2)&lt;$B$622,INDEX(FPL_Results_Extract[Gameweek 13],MATCH($A529,FPL_Results_Extract[[Player]:[Player]],0)),INDEX(Team_Key[[Abbreviation]:[Abbreviation]],MATCH(LEFT(INDEX(FPL_Fixtures_Extract[],MATCH($A529,FPL_Fixtures_Extract[[Player]:[Player]],0),MATCH(FPL_Combined[[#Headers],[Gameweek 13]],FPL_Fixtures_Extract[#Headers],0)),LEN(INDEX(FPL_Fixtures_Extract[],MATCH($A529,FPL_Fixtures_Extract[[Player]:[Player]],0),MATCH(FPL_Combined[[#Headers],[Gameweek 13]],FPL_Fixtures_Extract[#Headers],0)))-4),Team_Key[[Full Name]:[Full Name]],0))&amp;RIGHT(INDEX(FPL_Fixtures_Extract[],MATCH($A529,FPL_Fixtures_Extract[[Player]:[Player]],0),MATCH(FPL_Combined[[#Headers],[Gameweek 13]],FPL_Fixtures_Extract[#Headers],0)),3))</f>
        <v>WHU(H) 4-1</v>
      </c>
      <c r="O529" t="str">
        <f ca="1">IF(RIGHT(FPL_Combined[[#Headers],[Gameweek 14]],2)&lt;$B$622,INDEX(FPL_Results_Extract[Gameweek 14],MATCH($A529,FPL_Results_Extract[[Player]:[Player]],0)),INDEX(Team_Key[[Abbreviation]:[Abbreviation]],MATCH(LEFT(INDEX(FPL_Fixtures_Extract[],MATCH($A529,FPL_Fixtures_Extract[[Player]:[Player]],0),MATCH(FPL_Combined[[#Headers],[Gameweek 14]],FPL_Fixtures_Extract[#Headers],0)),LEN(INDEX(FPL_Fixtures_Extract[],MATCH($A529,FPL_Fixtures_Extract[[Player]:[Player]],0),MATCH(FPL_Combined[[#Headers],[Gameweek 14]],FPL_Fixtures_Extract[#Headers],0)))-4),Team_Key[[Full Name]:[Full Name]],0))&amp;RIGHT(INDEX(FPL_Fixtures_Extract[],MATCH($A529,FPL_Fixtures_Extract[[Player]:[Player]],0),MATCH(FPL_Combined[[#Headers],[Gameweek 14]],FPL_Fixtures_Extract[#Headers],0)),3))</f>
        <v>CHE(H) 0-0</v>
      </c>
      <c r="P529" t="str">
        <f ca="1">IF(RIGHT(FPL_Combined[[#Headers],[Gameweek 15]],2)&lt;$B$622,INDEX(FPL_Results_Extract[Gameweek 15],MATCH($A529,FPL_Results_Extract[[Player]:[Player]],0)),INDEX(Team_Key[[Abbreviation]:[Abbreviation]],MATCH(LEFT(INDEX(FPL_Fixtures_Extract[],MATCH($A529,FPL_Fixtures_Extract[[Player]:[Player]],0),MATCH(FPL_Combined[[#Headers],[Gameweek 15]],FPL_Fixtures_Extract[#Headers],0)),LEN(INDEX(FPL_Fixtures_Extract[],MATCH($A529,FPL_Fixtures_Extract[[Player]:[Player]],0),MATCH(FPL_Combined[[#Headers],[Gameweek 15]],FPL_Fixtures_Extract[#Headers],0)))-4),Team_Key[[Full Name]:[Full Name]],0))&amp;RIGHT(INDEX(FPL_Fixtures_Extract[],MATCH($A529,FPL_Fixtures_Extract[[Player]:[Player]],0),MATCH(FPL_Combined[[#Headers],[Gameweek 15]],FPL_Fixtures_Extract[#Headers],0)),3))</f>
        <v>WBA(A) 1-1</v>
      </c>
      <c r="Q529" t="str">
        <f ca="1">IF(RIGHT(FPL_Combined[[#Headers],[Gameweek 16]],2)&lt;$B$622,INDEX(FPL_Results_Extract[Gameweek 16],MATCH($A529,FPL_Results_Extract[[Player]:[Player]],0)),INDEX(Team_Key[[Abbreviation]:[Abbreviation]],MATCH(LEFT(INDEX(FPL_Fixtures_Extract[],MATCH($A529,FPL_Fixtures_Extract[[Player]:[Player]],0),MATCH(FPL_Combined[[#Headers],[Gameweek 16]],FPL_Fixtures_Extract[#Headers],0)),LEN(INDEX(FPL_Fixtures_Extract[],MATCH($A529,FPL_Fixtures_Extract[[Player]:[Player]],0),MATCH(FPL_Combined[[#Headers],[Gameweek 16]],FPL_Fixtures_Extract[#Headers],0)))-4),Team_Key[[Full Name]:[Full Name]],0))&amp;RIGHT(INDEX(FPL_Fixtures_Extract[],MATCH($A529,FPL_Fixtures_Extract[[Player]:[Player]],0),MATCH(FPL_Combined[[#Headers],[Gameweek 16]],FPL_Fixtures_Extract[#Headers],0)),3))</f>
        <v>NEW(H) 1-2</v>
      </c>
      <c r="R529" t="str">
        <f ca="1">IF(RIGHT(FPL_Combined[[#Headers],[Gameweek 17]],2)&lt;$B$622,INDEX(FPL_Results_Extract[Gameweek 17],MATCH($A529,FPL_Results_Extract[[Player]:[Player]],0)),INDEX(Team_Key[[Abbreviation]:[Abbreviation]],MATCH(LEFT(INDEX(FPL_Fixtures_Extract[],MATCH($A529,FPL_Fixtures_Extract[[Player]:[Player]],0),MATCH(FPL_Combined[[#Headers],[Gameweek 17]],FPL_Fixtures_Extract[#Headers],0)),LEN(INDEX(FPL_Fixtures_Extract[],MATCH($A529,FPL_Fixtures_Extract[[Player]:[Player]],0),MATCH(FPL_Combined[[#Headers],[Gameweek 17]],FPL_Fixtures_Extract[#Headers],0)))-4),Team_Key[[Full Name]:[Full Name]],0))&amp;RIGHT(INDEX(FPL_Fixtures_Extract[],MATCH($A529,FPL_Fixtures_Extract[[Player]:[Player]],0),MATCH(FPL_Combined[[#Headers],[Gameweek 17]],FPL_Fixtures_Extract[#Headers],0)),3))</f>
        <v>SOU(A) 2-0</v>
      </c>
      <c r="S529" t="str">
        <f ca="1">IF(RIGHT(FPL_Combined[[#Headers],[Gameweek 18]],2)&lt;$B$622,INDEX(FPL_Results_Extract[Gameweek 18],MATCH($A529,FPL_Results_Extract[[Player]:[Player]],0)),INDEX(Team_Key[[Abbreviation]:[Abbreviation]],MATCH(LEFT(INDEX(FPL_Fixtures_Extract[],MATCH($A529,FPL_Fixtures_Extract[[Player]:[Player]],0),MATCH(FPL_Combined[[#Headers],[Gameweek 18]],FPL_Fixtures_Extract[#Headers],0)),LEN(INDEX(FPL_Fixtures_Extract[],MATCH($A529,FPL_Fixtures_Extract[[Player]:[Player]],0),MATCH(FPL_Combined[[#Headers],[Gameweek 18]],FPL_Fixtures_Extract[#Headers],0)))-4),Team_Key[[Full Name]:[Full Name]],0))&amp;RIGHT(INDEX(FPL_Fixtures_Extract[],MATCH($A529,FPL_Fixtures_Extract[[Player]:[Player]],0),MATCH(FPL_Combined[[#Headers],[Gameweek 18]],FPL_Fixtures_Extract[#Headers],0)),3))</f>
        <v>NOR(H) 3-0</v>
      </c>
      <c r="T529" t="str">
        <f ca="1">IF(RIGHT(FPL_Combined[[#Headers],[Gameweek 19]],2)&lt;$B$622,INDEX(FPL_Results_Extract[Gameweek 19],MATCH($A529,FPL_Results_Extract[[Player]:[Player]],0)),INDEX(Team_Key[[Abbreviation]:[Abbreviation]],MATCH(LEFT(INDEX(FPL_Fixtures_Extract[],MATCH($A529,FPL_Fixtures_Extract[[Player]:[Player]],0),MATCH(FPL_Combined[[#Headers],[Gameweek 19]],FPL_Fixtures_Extract[#Headers],0)),LEN(INDEX(FPL_Fixtures_Extract[],MATCH($A529,FPL_Fixtures_Extract[[Player]:[Player]],0),MATCH(FPL_Combined[[#Headers],[Gameweek 19]],FPL_Fixtures_Extract[#Headers],0)))-4),Team_Key[[Full Name]:[Full Name]],0))&amp;RIGHT(INDEX(FPL_Fixtures_Extract[],MATCH($A529,FPL_Fixtures_Extract[[Player]:[Player]],0),MATCH(FPL_Combined[[#Headers],[Gameweek 19]],FPL_Fixtures_Extract[#Headers],0)),3))</f>
        <v>WAT(A) 2-1</v>
      </c>
      <c r="U529" t="str">
        <f ca="1">IF(RIGHT(FPL_Combined[[#Headers],[Gameweek 20]],2)&lt;$B$622,INDEX(FPL_Results_Extract[Gameweek 20],MATCH($A529,FPL_Results_Extract[[Player]:[Player]],0)),INDEX(Team_Key[[Abbreviation]:[Abbreviation]],MATCH(LEFT(INDEX(FPL_Fixtures_Extract[],MATCH($A529,FPL_Fixtures_Extract[[Player]:[Player]],0),MATCH(FPL_Combined[[#Headers],[Gameweek 20]],FPL_Fixtures_Extract[#Headers],0)),LEN(INDEX(FPL_Fixtures_Extract[],MATCH($A529,FPL_Fixtures_Extract[[Player]:[Player]],0),MATCH(FPL_Combined[[#Headers],[Gameweek 20]],FPL_Fixtures_Extract[#Headers],0)))-4),Team_Key[[Full Name]:[Full Name]],0))&amp;RIGHT(INDEX(FPL_Fixtures_Extract[],MATCH($A529,FPL_Fixtures_Extract[[Player]:[Player]],0),MATCH(FPL_Combined[[#Headers],[Gameweek 20]],FPL_Fixtures_Extract[#Headers],0)),3))</f>
        <v>EVE(A) 1-1</v>
      </c>
      <c r="V529" t="str">
        <f ca="1">IF(RIGHT(FPL_Combined[[#Headers],[Gameweek 21]],2)&lt;$B$622,INDEX(FPL_Results_Extract[Gameweek 21],MATCH($A529,FPL_Results_Extract[[Player]:[Player]],0)),INDEX(Team_Key[[Abbreviation]:[Abbreviation]],MATCH(LEFT(INDEX(FPL_Fixtures_Extract[],MATCH($A529,FPL_Fixtures_Extract[[Player]:[Player]],0),MATCH(FPL_Combined[[#Headers],[Gameweek 21]],FPL_Fixtures_Extract[#Headers],0)),LEN(INDEX(FPL_Fixtures_Extract[],MATCH($A529,FPL_Fixtures_Extract[[Player]:[Player]],0),MATCH(FPL_Combined[[#Headers],[Gameweek 21]],FPL_Fixtures_Extract[#Headers],0)))-4),Team_Key[[Full Name]:[Full Name]],0))&amp;RIGHT(INDEX(FPL_Fixtures_Extract[],MATCH($A529,FPL_Fixtures_Extract[[Player]:[Player]],0),MATCH(FPL_Combined[[#Headers],[Gameweek 21]],FPL_Fixtures_Extract[#Headers],0)),3))</f>
        <v>LEI(H) 0-1</v>
      </c>
      <c r="W529" t="str">
        <f ca="1">IF(RIGHT(FPL_Combined[[#Headers],[Gameweek 22]],2)&lt;$B$622,INDEX(FPL_Results_Extract[Gameweek 22],MATCH($A529,FPL_Results_Extract[[Player]:[Player]],0)),INDEX(Team_Key[[Abbreviation]:[Abbreviation]],MATCH(LEFT(INDEX(FPL_Fixtures_Extract[],MATCH($A529,FPL_Fixtures_Extract[[Player]:[Player]],0),MATCH(FPL_Combined[[#Headers],[Gameweek 22]],FPL_Fixtures_Extract[#Headers],0)),LEN(INDEX(FPL_Fixtures_Extract[],MATCH($A529,FPL_Fixtures_Extract[[Player]:[Player]],0),MATCH(FPL_Combined[[#Headers],[Gameweek 22]],FPL_Fixtures_Extract[#Headers],0)))-4),Team_Key[[Full Name]:[Full Name]],0))&amp;RIGHT(INDEX(FPL_Fixtures_Extract[],MATCH($A529,FPL_Fixtures_Extract[[Player]:[Player]],0),MATCH(FPL_Combined[[#Headers],[Gameweek 22]],FPL_Fixtures_Extract[#Headers],0)),3))</f>
        <v>SUN(H) 4-1</v>
      </c>
      <c r="X529" t="str">
        <f ca="1">IF(RIGHT(FPL_Combined[[#Headers],[Gameweek 23]],2)&lt;$B$622,INDEX(FPL_Results_Extract[Gameweek 23],MATCH($A529,FPL_Results_Extract[[Player]:[Player]],0)),INDEX(Team_Key[[Abbreviation]:[Abbreviation]],MATCH(LEFT(INDEX(FPL_Fixtures_Extract[],MATCH($A529,FPL_Fixtures_Extract[[Player]:[Player]],0),MATCH(FPL_Combined[[#Headers],[Gameweek 23]],FPL_Fixtures_Extract[#Headers],0)),LEN(INDEX(FPL_Fixtures_Extract[],MATCH($A529,FPL_Fixtures_Extract[[Player]:[Player]],0),MATCH(FPL_Combined[[#Headers],[Gameweek 23]],FPL_Fixtures_Extract[#Headers],0)))-4),Team_Key[[Full Name]:[Full Name]],0))&amp;RIGHT(INDEX(FPL_Fixtures_Extract[],MATCH($A529,FPL_Fixtures_Extract[[Player]:[Player]],0),MATCH(FPL_Combined[[#Headers],[Gameweek 23]],FPL_Fixtures_Extract[#Headers],0)),3))</f>
        <v>CRY(A) 3-1</v>
      </c>
      <c r="Y529" t="str">
        <f ca="1">IF(RIGHT(FPL_Combined[[#Headers],[Gameweek 24]],2)&lt;$B$622,INDEX(FPL_Results_Extract[Team],MATCH($A529,FPL_Results_Extract[[Player]:[Player]],0)),INDEX(Team_Key[[Abbreviation]:[Abbreviation]],MATCH(LEFT(INDEX(FPL_Fixtures_Extract[],MATCH($A529,FPL_Fixtures_Extract[[Player]:[Player]],0),MATCH(FPL_Combined[[#Headers],[Gameweek 24]],FPL_Fixtures_Extract[#Headers],0)),LEN(INDEX(FPL_Fixtures_Extract[],MATCH($A529,FPL_Fixtures_Extract[[Player]:[Player]],0),MATCH(FPL_Combined[[#Headers],[Gameweek 24]],FPL_Fixtures_Extract[#Headers],0)))-4),Team_Key[[Full Name]:[Full Name]],0))&amp;RIGHT(INDEX(FPL_Fixtures_Extract[],MATCH($A529,FPL_Fixtures_Extract[[Player]:[Player]],0),MATCH(FPL_Combined[[#Headers],[Gameweek 24]],FPL_Fixtures_Extract[#Headers],0)),3))</f>
        <v>TOT</v>
      </c>
      <c r="Z529" t="str">
        <f ca="1">IF(RIGHT(FPL_Combined[[#Headers],[Gameweek 25]],2)&lt;$B$622,INDEX(FPL_Results_Extract[Player],MATCH($A529,FPL_Results_Extract[[Player]:[Player]],0)),INDEX(Team_Key[[Abbreviation]:[Abbreviation]],MATCH(LEFT(INDEX(FPL_Fixtures_Extract[],MATCH($A529,FPL_Fixtures_Extract[[Player]:[Player]],0),MATCH(FPL_Combined[[#Headers],[Gameweek 25]],FPL_Fixtures_Extract[#Headers],0)),LEN(INDEX(FPL_Fixtures_Extract[],MATCH($A529,FPL_Fixtures_Extract[[Player]:[Player]],0),MATCH(FPL_Combined[[#Headers],[Gameweek 25]],FPL_Fixtures_Extract[#Headers],0)))-4),Team_Key[[Full Name]:[Full Name]],0))&amp;RIGHT(INDEX(FPL_Fixtures_Extract[],MATCH($A529,FPL_Fixtures_Extract[[Player]:[Player]],0),MATCH(FPL_Combined[[#Headers],[Gameweek 25]],FPL_Fixtures_Extract[#Headers],0)),3))</f>
        <v>Son</v>
      </c>
      <c r="AA529" t="str">
        <f ca="1">IF(RIGHT(FPL_Combined[[#Headers],[Gameweek 26]],2)&lt;$B$622,INDEX(FPL_Results_Extract[Gameweek 01],MATCH($A529,FPL_Results_Extract[[Player]:[Player]],0)),INDEX(Team_Key[[Abbreviation]:[Abbreviation]],MATCH(LEFT(INDEX(FPL_Fixtures_Extract[],MATCH($A529,FPL_Fixtures_Extract[[Player]:[Player]],0),MATCH(FPL_Combined[[#Headers],[Gameweek 26]],FPL_Fixtures_Extract[#Headers],0)),LEN(INDEX(FPL_Fixtures_Extract[],MATCH($A529,FPL_Fixtures_Extract[[Player]:[Player]],0),MATCH(FPL_Combined[[#Headers],[Gameweek 26]],FPL_Fixtures_Extract[#Headers],0)))-4),Team_Key[[Full Name]:[Full Name]],0))&amp;RIGHT(INDEX(FPL_Fixtures_Extract[],MATCH($A529,FPL_Fixtures_Extract[[Player]:[Player]],0),MATCH(FPL_Combined[[#Headers],[Gameweek 26]],FPL_Fixtures_Extract[#Headers],0)),3))</f>
        <v>N/A</v>
      </c>
      <c r="AB529" t="str">
        <f ca="1">IF(RIGHT(FPL_Combined[[#Headers],[Gameweek 27]],2)&lt;$B$622,INDEX(FPL_Results_Extract[Gameweek 02],MATCH($A529,FPL_Results_Extract[[Player]:[Player]],0)),INDEX(Team_Key[[Abbreviation]:[Abbreviation]],MATCH(LEFT(INDEX(FPL_Fixtures_Extract[],MATCH($A529,FPL_Fixtures_Extract[[Player]:[Player]],0),MATCH(FPL_Combined[[#Headers],[Gameweek 27]],FPL_Fixtures_Extract[#Headers],0)),LEN(INDEX(FPL_Fixtures_Extract[],MATCH($A529,FPL_Fixtures_Extract[[Player]:[Player]],0),MATCH(FPL_Combined[[#Headers],[Gameweek 27]],FPL_Fixtures_Extract[#Headers],0)))-4),Team_Key[[Full Name]:[Full Name]],0))&amp;RIGHT(INDEX(FPL_Fixtures_Extract[],MATCH($A529,FPL_Fixtures_Extract[[Player]:[Player]],0),MATCH(FPL_Combined[[#Headers],[Gameweek 27]],FPL_Fixtures_Extract[#Headers],0)),3))</f>
        <v>N/A</v>
      </c>
      <c r="AC529" t="str">
        <f ca="1">IF(RIGHT(FPL_Combined[[#Headers],[Gameweek 28]],2)&lt;$B$622,INDEX(FPL_Results_Extract[Gameweek 03],MATCH($A529,FPL_Results_Extract[[Player]:[Player]],0)),INDEX(Team_Key[[Abbreviation]:[Abbreviation]],MATCH(LEFT(INDEX(FPL_Fixtures_Extract[],MATCH($A529,FPL_Fixtures_Extract[[Player]:[Player]],0),MATCH(FPL_Combined[[#Headers],[Gameweek 28]],FPL_Fixtures_Extract[#Headers],0)),LEN(INDEX(FPL_Fixtures_Extract[],MATCH($A529,FPL_Fixtures_Extract[[Player]:[Player]],0),MATCH(FPL_Combined[[#Headers],[Gameweek 28]],FPL_Fixtures_Extract[#Headers],0)))-4),Team_Key[[Full Name]:[Full Name]],0))&amp;RIGHT(INDEX(FPL_Fixtures_Extract[],MATCH($A529,FPL_Fixtures_Extract[[Player]:[Player]],0),MATCH(FPL_Combined[[#Headers],[Gameweek 28]],FPL_Fixtures_Extract[#Headers],0)),3))</f>
        <v>N/A</v>
      </c>
      <c r="AD529" t="str">
        <f ca="1">IF(RIGHT(FPL_Combined[[#Headers],[Gameweek 29]],2)&lt;$B$622,INDEX(FPL_Results_Extract[Gameweek 04],MATCH($A529,FPL_Results_Extract[[Player]:[Player]],0)),INDEX(Team_Key[[Abbreviation]:[Abbreviation]],MATCH(LEFT(INDEX(FPL_Fixtures_Extract[],MATCH($A529,FPL_Fixtures_Extract[[Player]:[Player]],0),MATCH(FPL_Combined[[#Headers],[Gameweek 29]],FPL_Fixtures_Extract[#Headers],0)),LEN(INDEX(FPL_Fixtures_Extract[],MATCH($A529,FPL_Fixtures_Extract[[Player]:[Player]],0),MATCH(FPL_Combined[[#Headers],[Gameweek 29]],FPL_Fixtures_Extract[#Headers],0)))-4),Team_Key[[Full Name]:[Full Name]],0))&amp;RIGHT(INDEX(FPL_Fixtures_Extract[],MATCH($A529,FPL_Fixtures_Extract[[Player]:[Player]],0),MATCH(FPL_Combined[[#Headers],[Gameweek 29]],FPL_Fixtures_Extract[#Headers],0)),3))</f>
        <v>AVL(A)</v>
      </c>
      <c r="AE529" t="str">
        <f ca="1">IF(RIGHT(FPL_Combined[[#Headers],[Gameweek 30]],2)&lt;$B$622,INDEX(FPL_Results_Extract[Gameweek 05],MATCH($A529,FPL_Results_Extract[[Player]:[Player]],0)),INDEX(Team_Key[[Abbreviation]:[Abbreviation]],MATCH(LEFT(INDEX(FPL_Fixtures_Extract[],MATCH($A529,FPL_Fixtures_Extract[[Player]:[Player]],0),MATCH(FPL_Combined[[#Headers],[Gameweek 30]],FPL_Fixtures_Extract[#Headers],0)),LEN(INDEX(FPL_Fixtures_Extract[],MATCH($A529,FPL_Fixtures_Extract[[Player]:[Player]],0),MATCH(FPL_Combined[[#Headers],[Gameweek 30]],FPL_Fixtures_Extract[#Headers],0)))-4),Team_Key[[Full Name]:[Full Name]],0))&amp;RIGHT(INDEX(FPL_Fixtures_Extract[],MATCH($A529,FPL_Fixtures_Extract[[Player]:[Player]],0),MATCH(FPL_Combined[[#Headers],[Gameweek 30]],FPL_Fixtures_Extract[#Headers],0)),3))</f>
        <v>BOU(H)</v>
      </c>
      <c r="AF529" t="str">
        <f ca="1">IF(RIGHT(FPL_Combined[[#Headers],[Gameweek 31]],2)&lt;$B$622,INDEX(FPL_Results_Extract[Gameweek 06],MATCH($A529,FPL_Results_Extract[[Player]:[Player]],0)),INDEX(Team_Key[[Abbreviation]:[Abbreviation]],MATCH(LEFT(INDEX(FPL_Fixtures_Extract[],MATCH($A529,FPL_Fixtures_Extract[[Player]:[Player]],0),MATCH(FPL_Combined[[#Headers],[Gameweek 31]],FPL_Fixtures_Extract[#Headers],0)),LEN(INDEX(FPL_Fixtures_Extract[],MATCH($A529,FPL_Fixtures_Extract[[Player]:[Player]],0),MATCH(FPL_Combined[[#Headers],[Gameweek 31]],FPL_Fixtures_Extract[#Headers],0)))-4),Team_Key[[Full Name]:[Full Name]],0))&amp;RIGHT(INDEX(FPL_Fixtures_Extract[],MATCH($A529,FPL_Fixtures_Extract[[Player]:[Player]],0),MATCH(FPL_Combined[[#Headers],[Gameweek 31]],FPL_Fixtures_Extract[#Headers],0)),3))</f>
        <v>LIV(A)</v>
      </c>
      <c r="AG529" t="str">
        <f ca="1">IF(RIGHT(FPL_Combined[[#Headers],[Gameweek 32]],2)&lt;$B$622,INDEX(FPL_Results_Extract[Gameweek 07],MATCH($A529,FPL_Results_Extract[[Player]:[Player]],0)),INDEX(Team_Key[[Abbreviation]:[Abbreviation]],MATCH(LEFT(INDEX(FPL_Fixtures_Extract[],MATCH($A529,FPL_Fixtures_Extract[[Player]:[Player]],0),MATCH(FPL_Combined[[#Headers],[Gameweek 32]],FPL_Fixtures_Extract[#Headers],0)),LEN(INDEX(FPL_Fixtures_Extract[],MATCH($A529,FPL_Fixtures_Extract[[Player]:[Player]],0),MATCH(FPL_Combined[[#Headers],[Gameweek 32]],FPL_Fixtures_Extract[#Headers],0)))-4),Team_Key[[Full Name]:[Full Name]],0))&amp;RIGHT(INDEX(FPL_Fixtures_Extract[],MATCH($A529,FPL_Fixtures_Extract[[Player]:[Player]],0),MATCH(FPL_Combined[[#Headers],[Gameweek 32]],FPL_Fixtures_Extract[#Headers],0)),3))</f>
        <v>MUN(H)</v>
      </c>
      <c r="AH529" t="str">
        <f ca="1">IF(RIGHT(FPL_Combined[[#Headers],[Gameweek 33]],2)&lt;$B$622,INDEX(FPL_Results_Extract[Gameweek 08],MATCH($A529,FPL_Results_Extract[[Player]:[Player]],0)),INDEX(Team_Key[[Abbreviation]:[Abbreviation]],MATCH(LEFT(INDEX(FPL_Fixtures_Extract[],MATCH($A529,FPL_Fixtures_Extract[[Player]:[Player]],0),MATCH(FPL_Combined[[#Headers],[Gameweek 33]],FPL_Fixtures_Extract[#Headers],0)),LEN(INDEX(FPL_Fixtures_Extract[],MATCH($A529,FPL_Fixtures_Extract[[Player]:[Player]],0),MATCH(FPL_Combined[[#Headers],[Gameweek 33]],FPL_Fixtures_Extract[#Headers],0)))-4),Team_Key[[Full Name]:[Full Name]],0))&amp;RIGHT(INDEX(FPL_Fixtures_Extract[],MATCH($A529,FPL_Fixtures_Extract[[Player]:[Player]],0),MATCH(FPL_Combined[[#Headers],[Gameweek 33]],FPL_Fixtures_Extract[#Headers],0)),3))</f>
        <v>STK(A)</v>
      </c>
      <c r="AI529" t="str">
        <f ca="1">IF(RIGHT(FPL_Combined[[#Headers],[Gameweek 34]],2)&lt;$B$622,INDEX(FPL_Results_Extract[Gameweek 09],MATCH($A529,FPL_Results_Extract[[Player]:[Player]],0)),INDEX(Team_Key[[Abbreviation]:[Abbreviation]],MATCH(LEFT(INDEX(FPL_Fixtures_Extract[],MATCH($A529,FPL_Fixtures_Extract[[Player]:[Player]],0),MATCH(FPL_Combined[[#Headers],[Gameweek 34]],FPL_Fixtures_Extract[#Headers],0)),LEN(INDEX(FPL_Fixtures_Extract[],MATCH($A529,FPL_Fixtures_Extract[[Player]:[Player]],0),MATCH(FPL_Combined[[#Headers],[Gameweek 34]],FPL_Fixtures_Extract[#Headers],0)))-4),Team_Key[[Full Name]:[Full Name]],0))&amp;RIGHT(INDEX(FPL_Fixtures_Extract[],MATCH($A529,FPL_Fixtures_Extract[[Player]:[Player]],0),MATCH(FPL_Combined[[#Headers],[Gameweek 34]],FPL_Fixtures_Extract[#Headers],0)),3))</f>
        <v>WBA(H)</v>
      </c>
      <c r="AJ529" t="str">
        <f ca="1">IF(RIGHT(FPL_Combined[[#Headers],[Gameweek 35]],2)&lt;$B$622,INDEX(FPL_Results_Extract[Gameweek 10],MATCH($A529,FPL_Results_Extract[[Player]:[Player]],0)),INDEX(Team_Key[[Abbreviation]:[Abbreviation]],MATCH(LEFT(INDEX(FPL_Fixtures_Extract[],MATCH($A529,FPL_Fixtures_Extract[[Player]:[Player]],0),MATCH(FPL_Combined[[#Headers],[Gameweek 35]],FPL_Fixtures_Extract[#Headers],0)),LEN(INDEX(FPL_Fixtures_Extract[],MATCH($A529,FPL_Fixtures_Extract[[Player]:[Player]],0),MATCH(FPL_Combined[[#Headers],[Gameweek 35]],FPL_Fixtures_Extract[#Headers],0)))-4),Team_Key[[Full Name]:[Full Name]],0))&amp;RIGHT(INDEX(FPL_Fixtures_Extract[],MATCH($A529,FPL_Fixtures_Extract[[Player]:[Player]],0),MATCH(FPL_Combined[[#Headers],[Gameweek 35]],FPL_Fixtures_Extract[#Headers],0)),3))</f>
        <v>CHE(A)</v>
      </c>
      <c r="AK529" t="str">
        <f ca="1">IF(RIGHT(FPL_Combined[[#Headers],[Gameweek 36]],2)&lt;$B$622,INDEX(FPL_Results_Extract[Gameweek 11],MATCH($A529,FPL_Results_Extract[[Player]:[Player]],0)),INDEX(Team_Key[[Abbreviation]:[Abbreviation]],MATCH(LEFT(INDEX(FPL_Fixtures_Extract[],MATCH($A529,FPL_Fixtures_Extract[[Player]:[Player]],0),MATCH(FPL_Combined[[#Headers],[Gameweek 36]],FPL_Fixtures_Extract[#Headers],0)),LEN(INDEX(FPL_Fixtures_Extract[],MATCH($A529,FPL_Fixtures_Extract[[Player]:[Player]],0),MATCH(FPL_Combined[[#Headers],[Gameweek 36]],FPL_Fixtures_Extract[#Headers],0)))-4),Team_Key[[Full Name]:[Full Name]],0))&amp;RIGHT(INDEX(FPL_Fixtures_Extract[],MATCH($A529,FPL_Fixtures_Extract[[Player]:[Player]],0),MATCH(FPL_Combined[[#Headers],[Gameweek 36]],FPL_Fixtures_Extract[#Headers],0)),3))</f>
        <v>SOU(H)</v>
      </c>
      <c r="AL529" t="str">
        <f ca="1">IF(RIGHT(FPL_Combined[[#Headers],[Gameweek 37]],2)&lt;$B$622,INDEX(FPL_Results_Extract[Gameweek 12],MATCH($A529,FPL_Results_Extract[[Player]:[Player]],0)),INDEX(Team_Key[[Abbreviation]:[Abbreviation]],MATCH(LEFT(INDEX(FPL_Fixtures_Extract[],MATCH($A529,FPL_Fixtures_Extract[[Player]:[Player]],0),MATCH(FPL_Combined[[#Headers],[Gameweek 37]],FPL_Fixtures_Extract[#Headers],0)),LEN(INDEX(FPL_Fixtures_Extract[],MATCH($A529,FPL_Fixtures_Extract[[Player]:[Player]],0),MATCH(FPL_Combined[[#Headers],[Gameweek 37]],FPL_Fixtures_Extract[#Headers],0)))-4),Team_Key[[Full Name]:[Full Name]],0))&amp;RIGHT(INDEX(FPL_Fixtures_Extract[],MATCH($A529,FPL_Fixtures_Extract[[Player]:[Player]],0),MATCH(FPL_Combined[[#Headers],[Gameweek 37]],FPL_Fixtures_Extract[#Headers],0)),3))</f>
        <v>NEW(A)</v>
      </c>
      <c r="AM529" t="e">
        <f ca="1">IF(RIGHT(FPL_Combined[[#Headers],[Gameweek 38]],2)&lt;$B$622,INDEX(FPL_Results_Extract[Gameweek 13],MATCH($A529,FPL_Results_Extract[[Player]:[Player]],0)),INDEX(Team_Key[[Abbreviation]:[Abbreviation]],MATCH(LEFT(INDEX(FPL_Fixtures_Extract[],MATCH($A529,FPL_Fixtures_Extract[[Player]:[Player]],0),MATCH(FPL_Combined[[#Headers],[Gameweek 38]],FPL_Fixtures_Extract[#Headers],0)),LEN(INDEX(FPL_Fixtures_Extract[],MATCH($A529,FPL_Fixtures_Extract[[Player]:[Player]],0),MATCH(FPL_Combined[[#Headers],[Gameweek 38]],FPL_Fixtures_Extract[#Headers],0)))-4),Team_Key[[Full Name]:[Full Name]],0))&amp;RIGHT(INDEX(FPL_Fixtures_Extract[],MATCH($A529,FPL_Fixtures_Extract[[Player]:[Player]],0),MATCH(FPL_Combined[[#Headers],[Gameweek 38]],FPL_Fixtures_Extract[#Headers],0)),3))</f>
        <v>#VALUE!</v>
      </c>
    </row>
    <row r="530" spans="1:39" x14ac:dyDescent="0.45">
      <c r="A530" t="s">
        <v>384</v>
      </c>
      <c r="B530" t="str">
        <f ca="1">IF(RIGHT(FPL_Combined[[#Headers],[Gameweek 01]],2)&lt;$B$622,INDEX(FPL_Results_Extract[Gameweek 01],MATCH($A530,FPL_Results_Extract[[Player]:[Player]],0)),INDEX(Team_Key[[Abbreviation]:[Abbreviation]],MATCH(LEFT(INDEX(FPL_Fixtures_Extract[],MATCH($A530,FPL_Fixtures_Extract[[Player]:[Player]],0),MATCH(FPL_Combined[[#Headers],[Gameweek 01]],FPL_Fixtures_Extract[#Headers],0)),LEN(INDEX(FPL_Fixtures_Extract[],MATCH($A530,FPL_Fixtures_Extract[[Player]:[Player]],0),MATCH(FPL_Combined[[#Headers],[Gameweek 01]],FPL_Fixtures_Extract[#Headers],0)))-4),Team_Key[[Full Name]:[Full Name]],0))&amp;RIGHT(INDEX(FPL_Fixtures_Extract[],MATCH($A530,FPL_Fixtures_Extract[[Player]:[Player]],0),MATCH(FPL_Combined[[#Headers],[Gameweek 01]],FPL_Fixtures_Extract[#Headers],0)),3))</f>
        <v>N/A</v>
      </c>
      <c r="C530" t="str">
        <f ca="1">IF(RIGHT(FPL_Combined[[#Headers],[Gameweek 02]],2)&lt;$B$622,INDEX(FPL_Results_Extract[Gameweek 02],MATCH($A530,FPL_Results_Extract[[Player]:[Player]],0)),INDEX(Team_Key[[Abbreviation]:[Abbreviation]],MATCH(LEFT(INDEX(FPL_Fixtures_Extract[],MATCH($A530,FPL_Fixtures_Extract[[Player]:[Player]],0),MATCH(FPL_Combined[[#Headers],[Gameweek 02]],FPL_Fixtures_Extract[#Headers],0)),LEN(INDEX(FPL_Fixtures_Extract[],MATCH($A530,FPL_Fixtures_Extract[[Player]:[Player]],0),MATCH(FPL_Combined[[#Headers],[Gameweek 02]],FPL_Fixtures_Extract[#Headers],0)))-4),Team_Key[[Full Name]:[Full Name]],0))&amp;RIGHT(INDEX(FPL_Fixtures_Extract[],MATCH($A530,FPL_Fixtures_Extract[[Player]:[Player]],0),MATCH(FPL_Combined[[#Headers],[Gameweek 02]],FPL_Fixtures_Extract[#Headers],0)),3))</f>
        <v>N/A</v>
      </c>
      <c r="D530" t="str">
        <f ca="1">IF(RIGHT(FPL_Combined[[#Headers],[Gameweek 03]],2)&lt;$B$622,INDEX(FPL_Results_Extract[Gameweek 03],MATCH($A530,FPL_Results_Extract[[Player]:[Player]],0)),INDEX(Team_Key[[Abbreviation]:[Abbreviation]],MATCH(LEFT(INDEX(FPL_Fixtures_Extract[],MATCH($A530,FPL_Fixtures_Extract[[Player]:[Player]],0),MATCH(FPL_Combined[[#Headers],[Gameweek 03]],FPL_Fixtures_Extract[#Headers],0)),LEN(INDEX(FPL_Fixtures_Extract[],MATCH($A530,FPL_Fixtures_Extract[[Player]:[Player]],0),MATCH(FPL_Combined[[#Headers],[Gameweek 03]],FPL_Fixtures_Extract[#Headers],0)))-4),Team_Key[[Full Name]:[Full Name]],0))&amp;RIGHT(INDEX(FPL_Fixtures_Extract[],MATCH($A530,FPL_Fixtures_Extract[[Player]:[Player]],0),MATCH(FPL_Combined[[#Headers],[Gameweek 03]],FPL_Fixtures_Extract[#Headers],0)),3))</f>
        <v>N/A</v>
      </c>
      <c r="E530" t="str">
        <f ca="1">IF(RIGHT(FPL_Combined[[#Headers],[Gameweek 04]],2)&lt;$B$622,INDEX(FPL_Results_Extract[Gameweek 04],MATCH($A530,FPL_Results_Extract[[Player]:[Player]],0)),INDEX(Team_Key[[Abbreviation]:[Abbreviation]],MATCH(LEFT(INDEX(FPL_Fixtures_Extract[],MATCH($A530,FPL_Fixtures_Extract[[Player]:[Player]],0),MATCH(FPL_Combined[[#Headers],[Gameweek 04]],FPL_Fixtures_Extract[#Headers],0)),LEN(INDEX(FPL_Fixtures_Extract[],MATCH($A530,FPL_Fixtures_Extract[[Player]:[Player]],0),MATCH(FPL_Combined[[#Headers],[Gameweek 04]],FPL_Fixtures_Extract[#Headers],0)))-4),Team_Key[[Full Name]:[Full Name]],0))&amp;RIGHT(INDEX(FPL_Fixtures_Extract[],MATCH($A530,FPL_Fixtures_Extract[[Player]:[Player]],0),MATCH(FPL_Combined[[#Headers],[Gameweek 04]],FPL_Fixtures_Extract[#Headers],0)),3))</f>
        <v>N/A</v>
      </c>
      <c r="F530" t="str">
        <f ca="1">IF(RIGHT(FPL_Combined[[#Headers],[Gameweek 05]],2)&lt;$B$622,INDEX(FPL_Results_Extract[Gameweek 05],MATCH($A530,FPL_Results_Extract[[Player]:[Player]],0)),INDEX(Team_Key[[Abbreviation]:[Abbreviation]],MATCH(LEFT(INDEX(FPL_Fixtures_Extract[],MATCH($A530,FPL_Fixtures_Extract[[Player]:[Player]],0),MATCH(FPL_Combined[[#Headers],[Gameweek 05]],FPL_Fixtures_Extract[#Headers],0)),LEN(INDEX(FPL_Fixtures_Extract[],MATCH($A530,FPL_Fixtures_Extract[[Player]:[Player]],0),MATCH(FPL_Combined[[#Headers],[Gameweek 05]],FPL_Fixtures_Extract[#Headers],0)))-4),Team_Key[[Full Name]:[Full Name]],0))&amp;RIGHT(INDEX(FPL_Fixtures_Extract[],MATCH($A530,FPL_Fixtures_Extract[[Player]:[Player]],0),MATCH(FPL_Combined[[#Headers],[Gameweek 05]],FPL_Fixtures_Extract[#Headers],0)),3))</f>
        <v>NEW(H) 2-0</v>
      </c>
      <c r="G530" t="str">
        <f ca="1">IF(RIGHT(FPL_Combined[[#Headers],[Gameweek 06]],2)&lt;$B$622,INDEX(FPL_Results_Extract[Gameweek 06],MATCH($A530,FPL_Results_Extract[[Player]:[Player]],0)),INDEX(Team_Key[[Abbreviation]:[Abbreviation]],MATCH(LEFT(INDEX(FPL_Fixtures_Extract[],MATCH($A530,FPL_Fixtures_Extract[[Player]:[Player]],0),MATCH(FPL_Combined[[#Headers],[Gameweek 06]],FPL_Fixtures_Extract[#Headers],0)),LEN(INDEX(FPL_Fixtures_Extract[],MATCH($A530,FPL_Fixtures_Extract[[Player]:[Player]],0),MATCH(FPL_Combined[[#Headers],[Gameweek 06]],FPL_Fixtures_Extract[#Headers],0)))-4),Team_Key[[Full Name]:[Full Name]],0))&amp;RIGHT(INDEX(FPL_Fixtures_Extract[],MATCH($A530,FPL_Fixtures_Extract[[Player]:[Player]],0),MATCH(FPL_Combined[[#Headers],[Gameweek 06]],FPL_Fixtures_Extract[#Headers],0)),3))</f>
        <v>MCI(A) 2-1</v>
      </c>
      <c r="H530" t="str">
        <f ca="1">IF(RIGHT(FPL_Combined[[#Headers],[Gameweek 07]],2)&lt;$B$622,INDEX(FPL_Results_Extract[Gameweek 07],MATCH($A530,FPL_Results_Extract[[Player]:[Player]],0)),INDEX(Team_Key[[Abbreviation]:[Abbreviation]],MATCH(LEFT(INDEX(FPL_Fixtures_Extract[],MATCH($A530,FPL_Fixtures_Extract[[Player]:[Player]],0),MATCH(FPL_Combined[[#Headers],[Gameweek 07]],FPL_Fixtures_Extract[#Headers],0)),LEN(INDEX(FPL_Fixtures_Extract[],MATCH($A530,FPL_Fixtures_Extract[[Player]:[Player]],0),MATCH(FPL_Combined[[#Headers],[Gameweek 07]],FPL_Fixtures_Extract[#Headers],0)))-4),Team_Key[[Full Name]:[Full Name]],0))&amp;RIGHT(INDEX(FPL_Fixtures_Extract[],MATCH($A530,FPL_Fixtures_Extract[[Player]:[Player]],0),MATCH(FPL_Combined[[#Headers],[Gameweek 07]],FPL_Fixtures_Extract[#Headers],0)),3))</f>
        <v>NOR(H) 2-2</v>
      </c>
      <c r="I530" t="str">
        <f ca="1">IF(RIGHT(FPL_Combined[[#Headers],[Gameweek 08]],2)&lt;$B$622,INDEX(FPL_Results_Extract[Gameweek 08],MATCH($A530,FPL_Results_Extract[[Player]:[Player]],0)),INDEX(Team_Key[[Abbreviation]:[Abbreviation]],MATCH(LEFT(INDEX(FPL_Fixtures_Extract[],MATCH($A530,FPL_Fixtures_Extract[[Player]:[Player]],0),MATCH(FPL_Combined[[#Headers],[Gameweek 08]],FPL_Fixtures_Extract[#Headers],0)),LEN(INDEX(FPL_Fixtures_Extract[],MATCH($A530,FPL_Fixtures_Extract[[Player]:[Player]],0),MATCH(FPL_Combined[[#Headers],[Gameweek 08]],FPL_Fixtures_Extract[#Headers],0)))-4),Team_Key[[Full Name]:[Full Name]],0))&amp;RIGHT(INDEX(FPL_Fixtures_Extract[],MATCH($A530,FPL_Fixtures_Extract[[Player]:[Player]],0),MATCH(FPL_Combined[[#Headers],[Gameweek 08]],FPL_Fixtures_Extract[#Headers],0)),3))</f>
        <v>SUN(A) 2-2</v>
      </c>
      <c r="J530" t="str">
        <f ca="1">IF(RIGHT(FPL_Combined[[#Headers],[Gameweek 09]],2)&lt;$B$622,INDEX(FPL_Results_Extract[Gameweek 09],MATCH($A530,FPL_Results_Extract[[Player]:[Player]],0)),INDEX(Team_Key[[Abbreviation]:[Abbreviation]],MATCH(LEFT(INDEX(FPL_Fixtures_Extract[],MATCH($A530,FPL_Fixtures_Extract[[Player]:[Player]],0),MATCH(FPL_Combined[[#Headers],[Gameweek 09]],FPL_Fixtures_Extract[#Headers],0)),LEN(INDEX(FPL_Fixtures_Extract[],MATCH($A530,FPL_Fixtures_Extract[[Player]:[Player]],0),MATCH(FPL_Combined[[#Headers],[Gameweek 09]],FPL_Fixtures_Extract[#Headers],0)))-4),Team_Key[[Full Name]:[Full Name]],0))&amp;RIGHT(INDEX(FPL_Fixtures_Extract[],MATCH($A530,FPL_Fixtures_Extract[[Player]:[Player]],0),MATCH(FPL_Combined[[#Headers],[Gameweek 09]],FPL_Fixtures_Extract[#Headers],0)),3))</f>
        <v>CRY(A) 3-1</v>
      </c>
      <c r="K530" t="str">
        <f ca="1">IF(RIGHT(FPL_Combined[[#Headers],[Gameweek 10]],2)&lt;$B$622,INDEX(FPL_Results_Extract[Gameweek 10],MATCH($A530,FPL_Results_Extract[[Player]:[Player]],0)),INDEX(Team_Key[[Abbreviation]:[Abbreviation]],MATCH(LEFT(INDEX(FPL_Fixtures_Extract[],MATCH($A530,FPL_Fixtures_Extract[[Player]:[Player]],0),MATCH(FPL_Combined[[#Headers],[Gameweek 10]],FPL_Fixtures_Extract[#Headers],0)),LEN(INDEX(FPL_Fixtures_Extract[],MATCH($A530,FPL_Fixtures_Extract[[Player]:[Player]],0),MATCH(FPL_Combined[[#Headers],[Gameweek 10]],FPL_Fixtures_Extract[#Headers],0)))-4),Team_Key[[Full Name]:[Full Name]],0))&amp;RIGHT(INDEX(FPL_Fixtures_Extract[],MATCH($A530,FPL_Fixtures_Extract[[Player]:[Player]],0),MATCH(FPL_Combined[[#Headers],[Gameweek 10]],FPL_Fixtures_Extract[#Headers],0)),3))</f>
        <v>CHE(H) 2-1</v>
      </c>
      <c r="L530" t="str">
        <f ca="1">IF(RIGHT(FPL_Combined[[#Headers],[Gameweek 11]],2)&lt;$B$622,INDEX(FPL_Results_Extract[Gameweek 11],MATCH($A530,FPL_Results_Extract[[Player]:[Player]],0)),INDEX(Team_Key[[Abbreviation]:[Abbreviation]],MATCH(LEFT(INDEX(FPL_Fixtures_Extract[],MATCH($A530,FPL_Fixtures_Extract[[Player]:[Player]],0),MATCH(FPL_Combined[[#Headers],[Gameweek 11]],FPL_Fixtures_Extract[#Headers],0)),LEN(INDEX(FPL_Fixtures_Extract[],MATCH($A530,FPL_Fixtures_Extract[[Player]:[Player]],0),MATCH(FPL_Combined[[#Headers],[Gameweek 11]],FPL_Fixtures_Extract[#Headers],0)))-4),Team_Key[[Full Name]:[Full Name]],0))&amp;RIGHT(INDEX(FPL_Fixtures_Extract[],MATCH($A530,FPL_Fixtures_Extract[[Player]:[Player]],0),MATCH(FPL_Combined[[#Headers],[Gameweek 11]],FPL_Fixtures_Extract[#Headers],0)),3))</f>
        <v>WAT(A) 0-2</v>
      </c>
      <c r="M530" t="str">
        <f ca="1">IF(RIGHT(FPL_Combined[[#Headers],[Gameweek 12]],2)&lt;$B$622,INDEX(FPL_Results_Extract[Gameweek 12],MATCH($A530,FPL_Results_Extract[[Player]:[Player]],0)),INDEX(Team_Key[[Abbreviation]:[Abbreviation]],MATCH(LEFT(INDEX(FPL_Fixtures_Extract[],MATCH($A530,FPL_Fixtures_Extract[[Player]:[Player]],0),MATCH(FPL_Combined[[#Headers],[Gameweek 12]],FPL_Fixtures_Extract[#Headers],0)),LEN(INDEX(FPL_Fixtures_Extract[],MATCH($A530,FPL_Fixtures_Extract[[Player]:[Player]],0),MATCH(FPL_Combined[[#Headers],[Gameweek 12]],FPL_Fixtures_Extract[#Headers],0)))-4),Team_Key[[Full Name]:[Full Name]],0))&amp;RIGHT(INDEX(FPL_Fixtures_Extract[],MATCH($A530,FPL_Fixtures_Extract[[Player]:[Player]],0),MATCH(FPL_Combined[[#Headers],[Gameweek 12]],FPL_Fixtures_Extract[#Headers],0)),3))</f>
        <v>EVE(H) 1-1</v>
      </c>
      <c r="N530" t="str">
        <f ca="1">IF(RIGHT(FPL_Combined[[#Headers],[Gameweek 13]],2)&lt;$B$622,INDEX(FPL_Results_Extract[Gameweek 13],MATCH($A530,FPL_Results_Extract[[Player]:[Player]],0)),INDEX(Team_Key[[Abbreviation]:[Abbreviation]],MATCH(LEFT(INDEX(FPL_Fixtures_Extract[],MATCH($A530,FPL_Fixtures_Extract[[Player]:[Player]],0),MATCH(FPL_Combined[[#Headers],[Gameweek 13]],FPL_Fixtures_Extract[#Headers],0)),LEN(INDEX(FPL_Fixtures_Extract[],MATCH($A530,FPL_Fixtures_Extract[[Player]:[Player]],0),MATCH(FPL_Combined[[#Headers],[Gameweek 13]],FPL_Fixtures_Extract[#Headers],0)))-4),Team_Key[[Full Name]:[Full Name]],0))&amp;RIGHT(INDEX(FPL_Fixtures_Extract[],MATCH($A530,FPL_Fixtures_Extract[[Player]:[Player]],0),MATCH(FPL_Combined[[#Headers],[Gameweek 13]],FPL_Fixtures_Extract[#Headers],0)),3))</f>
        <v>TOT(A) 1-4</v>
      </c>
      <c r="O530" t="str">
        <f ca="1">IF(RIGHT(FPL_Combined[[#Headers],[Gameweek 14]],2)&lt;$B$622,INDEX(FPL_Results_Extract[Gameweek 14],MATCH($A530,FPL_Results_Extract[[Player]:[Player]],0)),INDEX(Team_Key[[Abbreviation]:[Abbreviation]],MATCH(LEFT(INDEX(FPL_Fixtures_Extract[],MATCH($A530,FPL_Fixtures_Extract[[Player]:[Player]],0),MATCH(FPL_Combined[[#Headers],[Gameweek 14]],FPL_Fixtures_Extract[#Headers],0)),LEN(INDEX(FPL_Fixtures_Extract[],MATCH($A530,FPL_Fixtures_Extract[[Player]:[Player]],0),MATCH(FPL_Combined[[#Headers],[Gameweek 14]],FPL_Fixtures_Extract[#Headers],0)))-4),Team_Key[[Full Name]:[Full Name]],0))&amp;RIGHT(INDEX(FPL_Fixtures_Extract[],MATCH($A530,FPL_Fixtures_Extract[[Player]:[Player]],0),MATCH(FPL_Combined[[#Headers],[Gameweek 14]],FPL_Fixtures_Extract[#Headers],0)),3))</f>
        <v>WBA(H) 1-1</v>
      </c>
      <c r="P530" t="str">
        <f ca="1">IF(RIGHT(FPL_Combined[[#Headers],[Gameweek 15]],2)&lt;$B$622,INDEX(FPL_Results_Extract[Gameweek 15],MATCH($A530,FPL_Results_Extract[[Player]:[Player]],0)),INDEX(Team_Key[[Abbreviation]:[Abbreviation]],MATCH(LEFT(INDEX(FPL_Fixtures_Extract[],MATCH($A530,FPL_Fixtures_Extract[[Player]:[Player]],0),MATCH(FPL_Combined[[#Headers],[Gameweek 15]],FPL_Fixtures_Extract[#Headers],0)),LEN(INDEX(FPL_Fixtures_Extract[],MATCH($A530,FPL_Fixtures_Extract[[Player]:[Player]],0),MATCH(FPL_Combined[[#Headers],[Gameweek 15]],FPL_Fixtures_Extract[#Headers],0)))-4),Team_Key[[Full Name]:[Full Name]],0))&amp;RIGHT(INDEX(FPL_Fixtures_Extract[],MATCH($A530,FPL_Fixtures_Extract[[Player]:[Player]],0),MATCH(FPL_Combined[[#Headers],[Gameweek 15]],FPL_Fixtures_Extract[#Headers],0)),3))</f>
        <v>MUN(A) 0-0</v>
      </c>
      <c r="Q530" t="str">
        <f ca="1">IF(RIGHT(FPL_Combined[[#Headers],[Gameweek 16]],2)&lt;$B$622,INDEX(FPL_Results_Extract[Gameweek 16],MATCH($A530,FPL_Results_Extract[[Player]:[Player]],0)),INDEX(Team_Key[[Abbreviation]:[Abbreviation]],MATCH(LEFT(INDEX(FPL_Fixtures_Extract[],MATCH($A530,FPL_Fixtures_Extract[[Player]:[Player]],0),MATCH(FPL_Combined[[#Headers],[Gameweek 16]],FPL_Fixtures_Extract[#Headers],0)),LEN(INDEX(FPL_Fixtures_Extract[],MATCH($A530,FPL_Fixtures_Extract[[Player]:[Player]],0),MATCH(FPL_Combined[[#Headers],[Gameweek 16]],FPL_Fixtures_Extract[#Headers],0)))-4),Team_Key[[Full Name]:[Full Name]],0))&amp;RIGHT(INDEX(FPL_Fixtures_Extract[],MATCH($A530,FPL_Fixtures_Extract[[Player]:[Player]],0),MATCH(FPL_Combined[[#Headers],[Gameweek 16]],FPL_Fixtures_Extract[#Headers],0)),3))</f>
        <v>STK(H) 0-0</v>
      </c>
      <c r="R530" t="str">
        <f ca="1">IF(RIGHT(FPL_Combined[[#Headers],[Gameweek 17]],2)&lt;$B$622,INDEX(FPL_Results_Extract[Gameweek 17],MATCH($A530,FPL_Results_Extract[[Player]:[Player]],0)),INDEX(Team_Key[[Abbreviation]:[Abbreviation]],MATCH(LEFT(INDEX(FPL_Fixtures_Extract[],MATCH($A530,FPL_Fixtures_Extract[[Player]:[Player]],0),MATCH(FPL_Combined[[#Headers],[Gameweek 17]],FPL_Fixtures_Extract[#Headers],0)),LEN(INDEX(FPL_Fixtures_Extract[],MATCH($A530,FPL_Fixtures_Extract[[Player]:[Player]],0),MATCH(FPL_Combined[[#Headers],[Gameweek 17]],FPL_Fixtures_Extract[#Headers],0)))-4),Team_Key[[Full Name]:[Full Name]],0))&amp;RIGHT(INDEX(FPL_Fixtures_Extract[],MATCH($A530,FPL_Fixtures_Extract[[Player]:[Player]],0),MATCH(FPL_Combined[[#Headers],[Gameweek 17]],FPL_Fixtures_Extract[#Headers],0)),3))</f>
        <v>SWA(A) 0-0</v>
      </c>
      <c r="S530" t="str">
        <f ca="1">IF(RIGHT(FPL_Combined[[#Headers],[Gameweek 18]],2)&lt;$B$622,INDEX(FPL_Results_Extract[Gameweek 18],MATCH($A530,FPL_Results_Extract[[Player]:[Player]],0)),INDEX(Team_Key[[Abbreviation]:[Abbreviation]],MATCH(LEFT(INDEX(FPL_Fixtures_Extract[],MATCH($A530,FPL_Fixtures_Extract[[Player]:[Player]],0),MATCH(FPL_Combined[[#Headers],[Gameweek 18]],FPL_Fixtures_Extract[#Headers],0)),LEN(INDEX(FPL_Fixtures_Extract[],MATCH($A530,FPL_Fixtures_Extract[[Player]:[Player]],0),MATCH(FPL_Combined[[#Headers],[Gameweek 18]],FPL_Fixtures_Extract[#Headers],0)))-4),Team_Key[[Full Name]:[Full Name]],0))&amp;RIGHT(INDEX(FPL_Fixtures_Extract[],MATCH($A530,FPL_Fixtures_Extract[[Player]:[Player]],0),MATCH(FPL_Combined[[#Headers],[Gameweek 18]],FPL_Fixtures_Extract[#Headers],0)),3))</f>
        <v>AVL(A) 1-1</v>
      </c>
      <c r="T530" t="str">
        <f ca="1">IF(RIGHT(FPL_Combined[[#Headers],[Gameweek 19]],2)&lt;$B$622,INDEX(FPL_Results_Extract[Gameweek 19],MATCH($A530,FPL_Results_Extract[[Player]:[Player]],0)),INDEX(Team_Key[[Abbreviation]:[Abbreviation]],MATCH(LEFT(INDEX(FPL_Fixtures_Extract[],MATCH($A530,FPL_Fixtures_Extract[[Player]:[Player]],0),MATCH(FPL_Combined[[#Headers],[Gameweek 19]],FPL_Fixtures_Extract[#Headers],0)),LEN(INDEX(FPL_Fixtures_Extract[],MATCH($A530,FPL_Fixtures_Extract[[Player]:[Player]],0),MATCH(FPL_Combined[[#Headers],[Gameweek 19]],FPL_Fixtures_Extract[#Headers],0)))-4),Team_Key[[Full Name]:[Full Name]],0))&amp;RIGHT(INDEX(FPL_Fixtures_Extract[],MATCH($A530,FPL_Fixtures_Extract[[Player]:[Player]],0),MATCH(FPL_Combined[[#Headers],[Gameweek 19]],FPL_Fixtures_Extract[#Headers],0)),3))</f>
        <v>SOU(H) 2-1</v>
      </c>
      <c r="U530" t="str">
        <f ca="1">IF(RIGHT(FPL_Combined[[#Headers],[Gameweek 20]],2)&lt;$B$622,INDEX(FPL_Results_Extract[Gameweek 20],MATCH($A530,FPL_Results_Extract[[Player]:[Player]],0)),INDEX(Team_Key[[Abbreviation]:[Abbreviation]],MATCH(LEFT(INDEX(FPL_Fixtures_Extract[],MATCH($A530,FPL_Fixtures_Extract[[Player]:[Player]],0),MATCH(FPL_Combined[[#Headers],[Gameweek 20]],FPL_Fixtures_Extract[#Headers],0)),LEN(INDEX(FPL_Fixtures_Extract[],MATCH($A530,FPL_Fixtures_Extract[[Player]:[Player]],0),MATCH(FPL_Combined[[#Headers],[Gameweek 20]],FPL_Fixtures_Extract[#Headers],0)))-4),Team_Key[[Full Name]:[Full Name]],0))&amp;RIGHT(INDEX(FPL_Fixtures_Extract[],MATCH($A530,FPL_Fixtures_Extract[[Player]:[Player]],0),MATCH(FPL_Combined[[#Headers],[Gameweek 20]],FPL_Fixtures_Extract[#Headers],0)),3))</f>
        <v>LIV(H) 2-0</v>
      </c>
      <c r="V530" t="str">
        <f ca="1">IF(RIGHT(FPL_Combined[[#Headers],[Gameweek 21]],2)&lt;$B$622,INDEX(FPL_Results_Extract[Gameweek 21],MATCH($A530,FPL_Results_Extract[[Player]:[Player]],0)),INDEX(Team_Key[[Abbreviation]:[Abbreviation]],MATCH(LEFT(INDEX(FPL_Fixtures_Extract[],MATCH($A530,FPL_Fixtures_Extract[[Player]:[Player]],0),MATCH(FPL_Combined[[#Headers],[Gameweek 21]],FPL_Fixtures_Extract[#Headers],0)),LEN(INDEX(FPL_Fixtures_Extract[],MATCH($A530,FPL_Fixtures_Extract[[Player]:[Player]],0),MATCH(FPL_Combined[[#Headers],[Gameweek 21]],FPL_Fixtures_Extract[#Headers],0)))-4),Team_Key[[Full Name]:[Full Name]],0))&amp;RIGHT(INDEX(FPL_Fixtures_Extract[],MATCH($A530,FPL_Fixtures_Extract[[Player]:[Player]],0),MATCH(FPL_Combined[[#Headers],[Gameweek 21]],FPL_Fixtures_Extract[#Headers],0)),3))</f>
        <v>BOU(A) 3-1</v>
      </c>
      <c r="W530" t="str">
        <f ca="1">IF(RIGHT(FPL_Combined[[#Headers],[Gameweek 22]],2)&lt;$B$622,INDEX(FPL_Results_Extract[Gameweek 22],MATCH($A530,FPL_Results_Extract[[Player]:[Player]],0)),INDEX(Team_Key[[Abbreviation]:[Abbreviation]],MATCH(LEFT(INDEX(FPL_Fixtures_Extract[],MATCH($A530,FPL_Fixtures_Extract[[Player]:[Player]],0),MATCH(FPL_Combined[[#Headers],[Gameweek 22]],FPL_Fixtures_Extract[#Headers],0)),LEN(INDEX(FPL_Fixtures_Extract[],MATCH($A530,FPL_Fixtures_Extract[[Player]:[Player]],0),MATCH(FPL_Combined[[#Headers],[Gameweek 22]],FPL_Fixtures_Extract[#Headers],0)))-4),Team_Key[[Full Name]:[Full Name]],0))&amp;RIGHT(INDEX(FPL_Fixtures_Extract[],MATCH($A530,FPL_Fixtures_Extract[[Player]:[Player]],0),MATCH(FPL_Combined[[#Headers],[Gameweek 22]],FPL_Fixtures_Extract[#Headers],0)),3))</f>
        <v>NEW(A) 1-2</v>
      </c>
      <c r="X530" t="str">
        <f ca="1">IF(RIGHT(FPL_Combined[[#Headers],[Gameweek 23]],2)&lt;$B$622,INDEX(FPL_Results_Extract[Gameweek 23],MATCH($A530,FPL_Results_Extract[[Player]:[Player]],0)),INDEX(Team_Key[[Abbreviation]:[Abbreviation]],MATCH(LEFT(INDEX(FPL_Fixtures_Extract[],MATCH($A530,FPL_Fixtures_Extract[[Player]:[Player]],0),MATCH(FPL_Combined[[#Headers],[Gameweek 23]],FPL_Fixtures_Extract[#Headers],0)),LEN(INDEX(FPL_Fixtures_Extract[],MATCH($A530,FPL_Fixtures_Extract[[Player]:[Player]],0),MATCH(FPL_Combined[[#Headers],[Gameweek 23]],FPL_Fixtures_Extract[#Headers],0)))-4),Team_Key[[Full Name]:[Full Name]],0))&amp;RIGHT(INDEX(FPL_Fixtures_Extract[],MATCH($A530,FPL_Fixtures_Extract[[Player]:[Player]],0),MATCH(FPL_Combined[[#Headers],[Gameweek 23]],FPL_Fixtures_Extract[#Headers],0)),3))</f>
        <v>MCI(H) 2-2</v>
      </c>
      <c r="Y530" t="str">
        <f ca="1">IF(RIGHT(FPL_Combined[[#Headers],[Gameweek 24]],2)&lt;$B$622,INDEX(FPL_Results_Extract[Team],MATCH($A530,FPL_Results_Extract[[Player]:[Player]],0)),INDEX(Team_Key[[Abbreviation]:[Abbreviation]],MATCH(LEFT(INDEX(FPL_Fixtures_Extract[],MATCH($A530,FPL_Fixtures_Extract[[Player]:[Player]],0),MATCH(FPL_Combined[[#Headers],[Gameweek 24]],FPL_Fixtures_Extract[#Headers],0)),LEN(INDEX(FPL_Fixtures_Extract[],MATCH($A530,FPL_Fixtures_Extract[[Player]:[Player]],0),MATCH(FPL_Combined[[#Headers],[Gameweek 24]],FPL_Fixtures_Extract[#Headers],0)))-4),Team_Key[[Full Name]:[Full Name]],0))&amp;RIGHT(INDEX(FPL_Fixtures_Extract[],MATCH($A530,FPL_Fixtures_Extract[[Player]:[Player]],0),MATCH(FPL_Combined[[#Headers],[Gameweek 24]],FPL_Fixtures_Extract[#Headers],0)),3))</f>
        <v>WHU</v>
      </c>
      <c r="Z530" t="str">
        <f ca="1">IF(RIGHT(FPL_Combined[[#Headers],[Gameweek 25]],2)&lt;$B$622,INDEX(FPL_Results_Extract[Player],MATCH($A530,FPL_Results_Extract[[Player]:[Player]],0)),INDEX(Team_Key[[Abbreviation]:[Abbreviation]],MATCH(LEFT(INDEX(FPL_Fixtures_Extract[],MATCH($A530,FPL_Fixtures_Extract[[Player]:[Player]],0),MATCH(FPL_Combined[[#Headers],[Gameweek 25]],FPL_Fixtures_Extract[#Headers],0)),LEN(INDEX(FPL_Fixtures_Extract[],MATCH($A530,FPL_Fixtures_Extract[[Player]:[Player]],0),MATCH(FPL_Combined[[#Headers],[Gameweek 25]],FPL_Fixtures_Extract[#Headers],0)))-4),Team_Key[[Full Name]:[Full Name]],0))&amp;RIGHT(INDEX(FPL_Fixtures_Extract[],MATCH($A530,FPL_Fixtures_Extract[[Player]:[Player]],0),MATCH(FPL_Combined[[#Headers],[Gameweek 25]],FPL_Fixtures_Extract[#Headers],0)),3))</f>
        <v>Song</v>
      </c>
      <c r="AA530" t="str">
        <f ca="1">IF(RIGHT(FPL_Combined[[#Headers],[Gameweek 26]],2)&lt;$B$622,INDEX(FPL_Results_Extract[Gameweek 01],MATCH($A530,FPL_Results_Extract[[Player]:[Player]],0)),INDEX(Team_Key[[Abbreviation]:[Abbreviation]],MATCH(LEFT(INDEX(FPL_Fixtures_Extract[],MATCH($A530,FPL_Fixtures_Extract[[Player]:[Player]],0),MATCH(FPL_Combined[[#Headers],[Gameweek 26]],FPL_Fixtures_Extract[#Headers],0)),LEN(INDEX(FPL_Fixtures_Extract[],MATCH($A530,FPL_Fixtures_Extract[[Player]:[Player]],0),MATCH(FPL_Combined[[#Headers],[Gameweek 26]],FPL_Fixtures_Extract[#Headers],0)))-4),Team_Key[[Full Name]:[Full Name]],0))&amp;RIGHT(INDEX(FPL_Fixtures_Extract[],MATCH($A530,FPL_Fixtures_Extract[[Player]:[Player]],0),MATCH(FPL_Combined[[#Headers],[Gameweek 26]],FPL_Fixtures_Extract[#Headers],0)),3))</f>
        <v>N/A</v>
      </c>
      <c r="AB530" t="str">
        <f ca="1">IF(RIGHT(FPL_Combined[[#Headers],[Gameweek 27]],2)&lt;$B$622,INDEX(FPL_Results_Extract[Gameweek 02],MATCH($A530,FPL_Results_Extract[[Player]:[Player]],0)),INDEX(Team_Key[[Abbreviation]:[Abbreviation]],MATCH(LEFT(INDEX(FPL_Fixtures_Extract[],MATCH($A530,FPL_Fixtures_Extract[[Player]:[Player]],0),MATCH(FPL_Combined[[#Headers],[Gameweek 27]],FPL_Fixtures_Extract[#Headers],0)),LEN(INDEX(FPL_Fixtures_Extract[],MATCH($A530,FPL_Fixtures_Extract[[Player]:[Player]],0),MATCH(FPL_Combined[[#Headers],[Gameweek 27]],FPL_Fixtures_Extract[#Headers],0)))-4),Team_Key[[Full Name]:[Full Name]],0))&amp;RIGHT(INDEX(FPL_Fixtures_Extract[],MATCH($A530,FPL_Fixtures_Extract[[Player]:[Player]],0),MATCH(FPL_Combined[[#Headers],[Gameweek 27]],FPL_Fixtures_Extract[#Headers],0)),3))</f>
        <v>N/A</v>
      </c>
      <c r="AC530" t="str">
        <f ca="1">IF(RIGHT(FPL_Combined[[#Headers],[Gameweek 28]],2)&lt;$B$622,INDEX(FPL_Results_Extract[Gameweek 03],MATCH($A530,FPL_Results_Extract[[Player]:[Player]],0)),INDEX(Team_Key[[Abbreviation]:[Abbreviation]],MATCH(LEFT(INDEX(FPL_Fixtures_Extract[],MATCH($A530,FPL_Fixtures_Extract[[Player]:[Player]],0),MATCH(FPL_Combined[[#Headers],[Gameweek 28]],FPL_Fixtures_Extract[#Headers],0)),LEN(INDEX(FPL_Fixtures_Extract[],MATCH($A530,FPL_Fixtures_Extract[[Player]:[Player]],0),MATCH(FPL_Combined[[#Headers],[Gameweek 28]],FPL_Fixtures_Extract[#Headers],0)))-4),Team_Key[[Full Name]:[Full Name]],0))&amp;RIGHT(INDEX(FPL_Fixtures_Extract[],MATCH($A530,FPL_Fixtures_Extract[[Player]:[Player]],0),MATCH(FPL_Combined[[#Headers],[Gameweek 28]],FPL_Fixtures_Extract[#Headers],0)),3))</f>
        <v>N/A</v>
      </c>
      <c r="AD530" t="str">
        <f ca="1">IF(RIGHT(FPL_Combined[[#Headers],[Gameweek 29]],2)&lt;$B$622,INDEX(FPL_Results_Extract[Gameweek 04],MATCH($A530,FPL_Results_Extract[[Player]:[Player]],0)),INDEX(Team_Key[[Abbreviation]:[Abbreviation]],MATCH(LEFT(INDEX(FPL_Fixtures_Extract[],MATCH($A530,FPL_Fixtures_Extract[[Player]:[Player]],0),MATCH(FPL_Combined[[#Headers],[Gameweek 29]],FPL_Fixtures_Extract[#Headers],0)),LEN(INDEX(FPL_Fixtures_Extract[],MATCH($A530,FPL_Fixtures_Extract[[Player]:[Player]],0),MATCH(FPL_Combined[[#Headers],[Gameweek 29]],FPL_Fixtures_Extract[#Headers],0)))-4),Team_Key[[Full Name]:[Full Name]],0))&amp;RIGHT(INDEX(FPL_Fixtures_Extract[],MATCH($A530,FPL_Fixtures_Extract[[Player]:[Player]],0),MATCH(FPL_Combined[[#Headers],[Gameweek 29]],FPL_Fixtures_Extract[#Headers],0)),3))</f>
        <v>EVE(A)</v>
      </c>
      <c r="AE530" t="e">
        <f ca="1">IF(RIGHT(FPL_Combined[[#Headers],[Gameweek 30]],2)&lt;$B$622,INDEX(FPL_Results_Extract[Gameweek 05],MATCH($A530,FPL_Results_Extract[[Player]:[Player]],0)),INDEX(Team_Key[[Abbreviation]:[Abbreviation]],MATCH(LEFT(INDEX(FPL_Fixtures_Extract[],MATCH($A530,FPL_Fixtures_Extract[[Player]:[Player]],0),MATCH(FPL_Combined[[#Headers],[Gameweek 30]],FPL_Fixtures_Extract[#Headers],0)),LEN(INDEX(FPL_Fixtures_Extract[],MATCH($A530,FPL_Fixtures_Extract[[Player]:[Player]],0),MATCH(FPL_Combined[[#Headers],[Gameweek 30]],FPL_Fixtures_Extract[#Headers],0)))-4),Team_Key[[Full Name]:[Full Name]],0))&amp;RIGHT(INDEX(FPL_Fixtures_Extract[],MATCH($A530,FPL_Fixtures_Extract[[Player]:[Player]],0),MATCH(FPL_Combined[[#Headers],[Gameweek 30]],FPL_Fixtures_Extract[#Headers],0)),3))</f>
        <v>#VALUE!</v>
      </c>
      <c r="AF530" t="str">
        <f ca="1">IF(RIGHT(FPL_Combined[[#Headers],[Gameweek 31]],2)&lt;$B$622,INDEX(FPL_Results_Extract[Gameweek 06],MATCH($A530,FPL_Results_Extract[[Player]:[Player]],0)),INDEX(Team_Key[[Abbreviation]:[Abbreviation]],MATCH(LEFT(INDEX(FPL_Fixtures_Extract[],MATCH($A530,FPL_Fixtures_Extract[[Player]:[Player]],0),MATCH(FPL_Combined[[#Headers],[Gameweek 31]],FPL_Fixtures_Extract[#Headers],0)),LEN(INDEX(FPL_Fixtures_Extract[],MATCH($A530,FPL_Fixtures_Extract[[Player]:[Player]],0),MATCH(FPL_Combined[[#Headers],[Gameweek 31]],FPL_Fixtures_Extract[#Headers],0)))-4),Team_Key[[Full Name]:[Full Name]],0))&amp;RIGHT(INDEX(FPL_Fixtures_Extract[],MATCH($A530,FPL_Fixtures_Extract[[Player]:[Player]],0),MATCH(FPL_Combined[[#Headers],[Gameweek 31]],FPL_Fixtures_Extract[#Headers],0)),3))</f>
        <v>CHE(A)</v>
      </c>
      <c r="AG530" t="str">
        <f ca="1">IF(RIGHT(FPL_Combined[[#Headers],[Gameweek 32]],2)&lt;$B$622,INDEX(FPL_Results_Extract[Gameweek 07],MATCH($A530,FPL_Results_Extract[[Player]:[Player]],0)),INDEX(Team_Key[[Abbreviation]:[Abbreviation]],MATCH(LEFT(INDEX(FPL_Fixtures_Extract[],MATCH($A530,FPL_Fixtures_Extract[[Player]:[Player]],0),MATCH(FPL_Combined[[#Headers],[Gameweek 32]],FPL_Fixtures_Extract[#Headers],0)),LEN(INDEX(FPL_Fixtures_Extract[],MATCH($A530,FPL_Fixtures_Extract[[Player]:[Player]],0),MATCH(FPL_Combined[[#Headers],[Gameweek 32]],FPL_Fixtures_Extract[#Headers],0)))-4),Team_Key[[Full Name]:[Full Name]],0))&amp;RIGHT(INDEX(FPL_Fixtures_Extract[],MATCH($A530,FPL_Fixtures_Extract[[Player]:[Player]],0),MATCH(FPL_Combined[[#Headers],[Gameweek 32]],FPL_Fixtures_Extract[#Headers],0)),3))</f>
        <v>CRY(H)</v>
      </c>
      <c r="AH530" t="str">
        <f ca="1">IF(RIGHT(FPL_Combined[[#Headers],[Gameweek 33]],2)&lt;$B$622,INDEX(FPL_Results_Extract[Gameweek 08],MATCH($A530,FPL_Results_Extract[[Player]:[Player]],0)),INDEX(Team_Key[[Abbreviation]:[Abbreviation]],MATCH(LEFT(INDEX(FPL_Fixtures_Extract[],MATCH($A530,FPL_Fixtures_Extract[[Player]:[Player]],0),MATCH(FPL_Combined[[#Headers],[Gameweek 33]],FPL_Fixtures_Extract[#Headers],0)),LEN(INDEX(FPL_Fixtures_Extract[],MATCH($A530,FPL_Fixtures_Extract[[Player]:[Player]],0),MATCH(FPL_Combined[[#Headers],[Gameweek 33]],FPL_Fixtures_Extract[#Headers],0)))-4),Team_Key[[Full Name]:[Full Name]],0))&amp;RIGHT(INDEX(FPL_Fixtures_Extract[],MATCH($A530,FPL_Fixtures_Extract[[Player]:[Player]],0),MATCH(FPL_Combined[[#Headers],[Gameweek 33]],FPL_Fixtures_Extract[#Headers],0)),3))</f>
        <v>ARS(H)</v>
      </c>
      <c r="AI530" t="str">
        <f ca="1">IF(RIGHT(FPL_Combined[[#Headers],[Gameweek 34]],2)&lt;$B$622,INDEX(FPL_Results_Extract[Gameweek 09],MATCH($A530,FPL_Results_Extract[[Player]:[Player]],0)),INDEX(Team_Key[[Abbreviation]:[Abbreviation]],MATCH(LEFT(INDEX(FPL_Fixtures_Extract[],MATCH($A530,FPL_Fixtures_Extract[[Player]:[Player]],0),MATCH(FPL_Combined[[#Headers],[Gameweek 34]],FPL_Fixtures_Extract[#Headers],0)),LEN(INDEX(FPL_Fixtures_Extract[],MATCH($A530,FPL_Fixtures_Extract[[Player]:[Player]],0),MATCH(FPL_Combined[[#Headers],[Gameweek 34]],FPL_Fixtures_Extract[#Headers],0)))-4),Team_Key[[Full Name]:[Full Name]],0))&amp;RIGHT(INDEX(FPL_Fixtures_Extract[],MATCH($A530,FPL_Fixtures_Extract[[Player]:[Player]],0),MATCH(FPL_Combined[[#Headers],[Gameweek 34]],FPL_Fixtures_Extract[#Headers],0)),3))</f>
        <v>LEI(A)</v>
      </c>
      <c r="AJ530" t="e">
        <f ca="1">IF(RIGHT(FPL_Combined[[#Headers],[Gameweek 35]],2)&lt;$B$622,INDEX(FPL_Results_Extract[Gameweek 10],MATCH($A530,FPL_Results_Extract[[Player]:[Player]],0)),INDEX(Team_Key[[Abbreviation]:[Abbreviation]],MATCH(LEFT(INDEX(FPL_Fixtures_Extract[],MATCH($A530,FPL_Fixtures_Extract[[Player]:[Player]],0),MATCH(FPL_Combined[[#Headers],[Gameweek 35]],FPL_Fixtures_Extract[#Headers],0)),LEN(INDEX(FPL_Fixtures_Extract[],MATCH($A530,FPL_Fixtures_Extract[[Player]:[Player]],0),MATCH(FPL_Combined[[#Headers],[Gameweek 35]],FPL_Fixtures_Extract[#Headers],0)))-4),Team_Key[[Full Name]:[Full Name]],0))&amp;RIGHT(INDEX(FPL_Fixtures_Extract[],MATCH($A530,FPL_Fixtures_Extract[[Player]:[Player]],0),MATCH(FPL_Combined[[#Headers],[Gameweek 35]],FPL_Fixtures_Extract[#Headers],0)),3))</f>
        <v>#VALUE!</v>
      </c>
      <c r="AK530" t="str">
        <f ca="1">IF(RIGHT(FPL_Combined[[#Headers],[Gameweek 36]],2)&lt;$B$622,INDEX(FPL_Results_Extract[Gameweek 11],MATCH($A530,FPL_Results_Extract[[Player]:[Player]],0)),INDEX(Team_Key[[Abbreviation]:[Abbreviation]],MATCH(LEFT(INDEX(FPL_Fixtures_Extract[],MATCH($A530,FPL_Fixtures_Extract[[Player]:[Player]],0),MATCH(FPL_Combined[[#Headers],[Gameweek 36]],FPL_Fixtures_Extract[#Headers],0)),LEN(INDEX(FPL_Fixtures_Extract[],MATCH($A530,FPL_Fixtures_Extract[[Player]:[Player]],0),MATCH(FPL_Combined[[#Headers],[Gameweek 36]],FPL_Fixtures_Extract[#Headers],0)))-4),Team_Key[[Full Name]:[Full Name]],0))&amp;RIGHT(INDEX(FPL_Fixtures_Extract[],MATCH($A530,FPL_Fixtures_Extract[[Player]:[Player]],0),MATCH(FPL_Combined[[#Headers],[Gameweek 36]],FPL_Fixtures_Extract[#Headers],0)),3))</f>
        <v>WBA(A)</v>
      </c>
      <c r="AL530" t="str">
        <f ca="1">IF(RIGHT(FPL_Combined[[#Headers],[Gameweek 37]],2)&lt;$B$622,INDEX(FPL_Results_Extract[Gameweek 12],MATCH($A530,FPL_Results_Extract[[Player]:[Player]],0)),INDEX(Team_Key[[Abbreviation]:[Abbreviation]],MATCH(LEFT(INDEX(FPL_Fixtures_Extract[],MATCH($A530,FPL_Fixtures_Extract[[Player]:[Player]],0),MATCH(FPL_Combined[[#Headers],[Gameweek 37]],FPL_Fixtures_Extract[#Headers],0)),LEN(INDEX(FPL_Fixtures_Extract[],MATCH($A530,FPL_Fixtures_Extract[[Player]:[Player]],0),MATCH(FPL_Combined[[#Headers],[Gameweek 37]],FPL_Fixtures_Extract[#Headers],0)))-4),Team_Key[[Full Name]:[Full Name]],0))&amp;RIGHT(INDEX(FPL_Fixtures_Extract[],MATCH($A530,FPL_Fixtures_Extract[[Player]:[Player]],0),MATCH(FPL_Combined[[#Headers],[Gameweek 37]],FPL_Fixtures_Extract[#Headers],0)),3))</f>
        <v>SWA(H)</v>
      </c>
      <c r="AM530" t="str">
        <f ca="1">IF(RIGHT(FPL_Combined[[#Headers],[Gameweek 38]],2)&lt;$B$622,INDEX(FPL_Results_Extract[Gameweek 13],MATCH($A530,FPL_Results_Extract[[Player]:[Player]],0)),INDEX(Team_Key[[Abbreviation]:[Abbreviation]],MATCH(LEFT(INDEX(FPL_Fixtures_Extract[],MATCH($A530,FPL_Fixtures_Extract[[Player]:[Player]],0),MATCH(FPL_Combined[[#Headers],[Gameweek 38]],FPL_Fixtures_Extract[#Headers],0)),LEN(INDEX(FPL_Fixtures_Extract[],MATCH($A530,FPL_Fixtures_Extract[[Player]:[Player]],0),MATCH(FPL_Combined[[#Headers],[Gameweek 38]],FPL_Fixtures_Extract[#Headers],0)))-4),Team_Key[[Full Name]:[Full Name]],0))&amp;RIGHT(INDEX(FPL_Fixtures_Extract[],MATCH($A530,FPL_Fixtures_Extract[[Player]:[Player]],0),MATCH(FPL_Combined[[#Headers],[Gameweek 38]],FPL_Fixtures_Extract[#Headers],0)),3))</f>
        <v>STK(A)</v>
      </c>
    </row>
    <row r="531" spans="1:39" x14ac:dyDescent="0.45">
      <c r="A531" t="s">
        <v>509</v>
      </c>
      <c r="B531" t="str">
        <f ca="1">IF(RIGHT(FPL_Combined[[#Headers],[Gameweek 01]],2)&lt;$B$622,INDEX(FPL_Results_Extract[Gameweek 01],MATCH($A531,FPL_Results_Extract[[Player]:[Player]],0)),INDEX(Team_Key[[Abbreviation]:[Abbreviation]],MATCH(LEFT(INDEX(FPL_Fixtures_Extract[],MATCH($A531,FPL_Fixtures_Extract[[Player]:[Player]],0),MATCH(FPL_Combined[[#Headers],[Gameweek 01]],FPL_Fixtures_Extract[#Headers],0)),LEN(INDEX(FPL_Fixtures_Extract[],MATCH($A531,FPL_Fixtures_Extract[[Player]:[Player]],0),MATCH(FPL_Combined[[#Headers],[Gameweek 01]],FPL_Fixtures_Extract[#Headers],0)))-4),Team_Key[[Full Name]:[Full Name]],0))&amp;RIGHT(INDEX(FPL_Fixtures_Extract[],MATCH($A531,FPL_Fixtures_Extract[[Player]:[Player]],0),MATCH(FPL_Combined[[#Headers],[Gameweek 01]],FPL_Fixtures_Extract[#Headers],0)),3))</f>
        <v>NOR(A) 3-1</v>
      </c>
      <c r="C531" t="str">
        <f ca="1">IF(RIGHT(FPL_Combined[[#Headers],[Gameweek 02]],2)&lt;$B$622,INDEX(FPL_Results_Extract[Gameweek 02],MATCH($A531,FPL_Results_Extract[[Player]:[Player]],0)),INDEX(Team_Key[[Abbreviation]:[Abbreviation]],MATCH(LEFT(INDEX(FPL_Fixtures_Extract[],MATCH($A531,FPL_Fixtures_Extract[[Player]:[Player]],0),MATCH(FPL_Combined[[#Headers],[Gameweek 02]],FPL_Fixtures_Extract[#Headers],0)),LEN(INDEX(FPL_Fixtures_Extract[],MATCH($A531,FPL_Fixtures_Extract[[Player]:[Player]],0),MATCH(FPL_Combined[[#Headers],[Gameweek 02]],FPL_Fixtures_Extract[#Headers],0)))-4),Team_Key[[Full Name]:[Full Name]],0))&amp;RIGHT(INDEX(FPL_Fixtures_Extract[],MATCH($A531,FPL_Fixtures_Extract[[Player]:[Player]],0),MATCH(FPL_Combined[[#Headers],[Gameweek 02]],FPL_Fixtures_Extract[#Headers],0)),3))</f>
        <v>ARS(H) 1-2</v>
      </c>
      <c r="D531" t="str">
        <f ca="1">IF(RIGHT(FPL_Combined[[#Headers],[Gameweek 03]],2)&lt;$B$622,INDEX(FPL_Results_Extract[Gameweek 03],MATCH($A531,FPL_Results_Extract[[Player]:[Player]],0)),INDEX(Team_Key[[Abbreviation]:[Abbreviation]],MATCH(LEFT(INDEX(FPL_Fixtures_Extract[],MATCH($A531,FPL_Fixtures_Extract[[Player]:[Player]],0),MATCH(FPL_Combined[[#Headers],[Gameweek 03]],FPL_Fixtures_Extract[#Headers],0)),LEN(INDEX(FPL_Fixtures_Extract[],MATCH($A531,FPL_Fixtures_Extract[[Player]:[Player]],0),MATCH(FPL_Combined[[#Headers],[Gameweek 03]],FPL_Fixtures_Extract[#Headers],0)))-4),Team_Key[[Full Name]:[Full Name]],0))&amp;RIGHT(INDEX(FPL_Fixtures_Extract[],MATCH($A531,FPL_Fixtures_Extract[[Player]:[Player]],0),MATCH(FPL_Combined[[#Headers],[Gameweek 03]],FPL_Fixtures_Extract[#Headers],0)),3))</f>
        <v>AVL(H) 2-1</v>
      </c>
      <c r="E531" t="str">
        <f ca="1">IF(RIGHT(FPL_Combined[[#Headers],[Gameweek 04]],2)&lt;$B$622,INDEX(FPL_Results_Extract[Gameweek 04],MATCH($A531,FPL_Results_Extract[[Player]:[Player]],0)),INDEX(Team_Key[[Abbreviation]:[Abbreviation]],MATCH(LEFT(INDEX(FPL_Fixtures_Extract[],MATCH($A531,FPL_Fixtures_Extract[[Player]:[Player]],0),MATCH(FPL_Combined[[#Headers],[Gameweek 04]],FPL_Fixtures_Extract[#Headers],0)),LEN(INDEX(FPL_Fixtures_Extract[],MATCH($A531,FPL_Fixtures_Extract[[Player]:[Player]],0),MATCH(FPL_Combined[[#Headers],[Gameweek 04]],FPL_Fixtures_Extract[#Headers],0)))-4),Team_Key[[Full Name]:[Full Name]],0))&amp;RIGHT(INDEX(FPL_Fixtures_Extract[],MATCH($A531,FPL_Fixtures_Extract[[Player]:[Player]],0),MATCH(FPL_Combined[[#Headers],[Gameweek 04]],FPL_Fixtures_Extract[#Headers],0)),3))</f>
        <v>CHE(A) 2-1</v>
      </c>
      <c r="F531" t="str">
        <f ca="1">IF(RIGHT(FPL_Combined[[#Headers],[Gameweek 05]],2)&lt;$B$622,INDEX(FPL_Results_Extract[Gameweek 05],MATCH($A531,FPL_Results_Extract[[Player]:[Player]],0)),INDEX(Team_Key[[Abbreviation]:[Abbreviation]],MATCH(LEFT(INDEX(FPL_Fixtures_Extract[],MATCH($A531,FPL_Fixtures_Extract[[Player]:[Player]],0),MATCH(FPL_Combined[[#Headers],[Gameweek 05]],FPL_Fixtures_Extract[#Headers],0)),LEN(INDEX(FPL_Fixtures_Extract[],MATCH($A531,FPL_Fixtures_Extract[[Player]:[Player]],0),MATCH(FPL_Combined[[#Headers],[Gameweek 05]],FPL_Fixtures_Extract[#Headers],0)))-4),Team_Key[[Full Name]:[Full Name]],0))&amp;RIGHT(INDEX(FPL_Fixtures_Extract[],MATCH($A531,FPL_Fixtures_Extract[[Player]:[Player]],0),MATCH(FPL_Combined[[#Headers],[Gameweek 05]],FPL_Fixtures_Extract[#Headers],0)),3))</f>
        <v>MCI(H) 0-1</v>
      </c>
      <c r="G531" t="str">
        <f ca="1">IF(RIGHT(FPL_Combined[[#Headers],[Gameweek 06]],2)&lt;$B$622,INDEX(FPL_Results_Extract[Gameweek 06],MATCH($A531,FPL_Results_Extract[[Player]:[Player]],0)),INDEX(Team_Key[[Abbreviation]:[Abbreviation]],MATCH(LEFT(INDEX(FPL_Fixtures_Extract[],MATCH($A531,FPL_Fixtures_Extract[[Player]:[Player]],0),MATCH(FPL_Combined[[#Headers],[Gameweek 06]],FPL_Fixtures_Extract[#Headers],0)),LEN(INDEX(FPL_Fixtures_Extract[],MATCH($A531,FPL_Fixtures_Extract[[Player]:[Player]],0),MATCH(FPL_Combined[[#Headers],[Gameweek 06]],FPL_Fixtures_Extract[#Headers],0)))-4),Team_Key[[Full Name]:[Full Name]],0))&amp;RIGHT(INDEX(FPL_Fixtures_Extract[],MATCH($A531,FPL_Fixtures_Extract[[Player]:[Player]],0),MATCH(FPL_Combined[[#Headers],[Gameweek 06]],FPL_Fixtures_Extract[#Headers],0)),3))</f>
        <v>TOT(A) 0-1</v>
      </c>
      <c r="H531" t="str">
        <f ca="1">IF(RIGHT(FPL_Combined[[#Headers],[Gameweek 07]],2)&lt;$B$622,INDEX(FPL_Results_Extract[Gameweek 07],MATCH($A531,FPL_Results_Extract[[Player]:[Player]],0)),INDEX(Team_Key[[Abbreviation]:[Abbreviation]],MATCH(LEFT(INDEX(FPL_Fixtures_Extract[],MATCH($A531,FPL_Fixtures_Extract[[Player]:[Player]],0),MATCH(FPL_Combined[[#Headers],[Gameweek 07]],FPL_Fixtures_Extract[#Headers],0)),LEN(INDEX(FPL_Fixtures_Extract[],MATCH($A531,FPL_Fixtures_Extract[[Player]:[Player]],0),MATCH(FPL_Combined[[#Headers],[Gameweek 07]],FPL_Fixtures_Extract[#Headers],0)))-4),Team_Key[[Full Name]:[Full Name]],0))&amp;RIGHT(INDEX(FPL_Fixtures_Extract[],MATCH($A531,FPL_Fixtures_Extract[[Player]:[Player]],0),MATCH(FPL_Combined[[#Headers],[Gameweek 07]],FPL_Fixtures_Extract[#Headers],0)),3))</f>
        <v>WAT(A) 1-0</v>
      </c>
      <c r="I531" t="str">
        <f ca="1">IF(RIGHT(FPL_Combined[[#Headers],[Gameweek 08]],2)&lt;$B$622,INDEX(FPL_Results_Extract[Gameweek 08],MATCH($A531,FPL_Results_Extract[[Player]:[Player]],0)),INDEX(Team_Key[[Abbreviation]:[Abbreviation]],MATCH(LEFT(INDEX(FPL_Fixtures_Extract[],MATCH($A531,FPL_Fixtures_Extract[[Player]:[Player]],0),MATCH(FPL_Combined[[#Headers],[Gameweek 08]],FPL_Fixtures_Extract[#Headers],0)),LEN(INDEX(FPL_Fixtures_Extract[],MATCH($A531,FPL_Fixtures_Extract[[Player]:[Player]],0),MATCH(FPL_Combined[[#Headers],[Gameweek 08]],FPL_Fixtures_Extract[#Headers],0)))-4),Team_Key[[Full Name]:[Full Name]],0))&amp;RIGHT(INDEX(FPL_Fixtures_Extract[],MATCH($A531,FPL_Fixtures_Extract[[Player]:[Player]],0),MATCH(FPL_Combined[[#Headers],[Gameweek 08]],FPL_Fixtures_Extract[#Headers],0)),3))</f>
        <v>WBA(H) 2-0</v>
      </c>
      <c r="J531" t="str">
        <f ca="1">IF(RIGHT(FPL_Combined[[#Headers],[Gameweek 09]],2)&lt;$B$622,INDEX(FPL_Results_Extract[Gameweek 09],MATCH($A531,FPL_Results_Extract[[Player]:[Player]],0)),INDEX(Team_Key[[Abbreviation]:[Abbreviation]],MATCH(LEFT(INDEX(FPL_Fixtures_Extract[],MATCH($A531,FPL_Fixtures_Extract[[Player]:[Player]],0),MATCH(FPL_Combined[[#Headers],[Gameweek 09]],FPL_Fixtures_Extract[#Headers],0)),LEN(INDEX(FPL_Fixtures_Extract[],MATCH($A531,FPL_Fixtures_Extract[[Player]:[Player]],0),MATCH(FPL_Combined[[#Headers],[Gameweek 09]],FPL_Fixtures_Extract[#Headers],0)))-4),Team_Key[[Full Name]:[Full Name]],0))&amp;RIGHT(INDEX(FPL_Fixtures_Extract[],MATCH($A531,FPL_Fixtures_Extract[[Player]:[Player]],0),MATCH(FPL_Combined[[#Headers],[Gameweek 09]],FPL_Fixtures_Extract[#Headers],0)),3))</f>
        <v>WHU(H) 1-3</v>
      </c>
      <c r="K531" t="str">
        <f ca="1">IF(RIGHT(FPL_Combined[[#Headers],[Gameweek 10]],2)&lt;$B$622,INDEX(FPL_Results_Extract[Gameweek 10],MATCH($A531,FPL_Results_Extract[[Player]:[Player]],0)),INDEX(Team_Key[[Abbreviation]:[Abbreviation]],MATCH(LEFT(INDEX(FPL_Fixtures_Extract[],MATCH($A531,FPL_Fixtures_Extract[[Player]:[Player]],0),MATCH(FPL_Combined[[#Headers],[Gameweek 10]],FPL_Fixtures_Extract[#Headers],0)),LEN(INDEX(FPL_Fixtures_Extract[],MATCH($A531,FPL_Fixtures_Extract[[Player]:[Player]],0),MATCH(FPL_Combined[[#Headers],[Gameweek 10]],FPL_Fixtures_Extract[#Headers],0)))-4),Team_Key[[Full Name]:[Full Name]],0))&amp;RIGHT(INDEX(FPL_Fixtures_Extract[],MATCH($A531,FPL_Fixtures_Extract[[Player]:[Player]],0),MATCH(FPL_Combined[[#Headers],[Gameweek 10]],FPL_Fixtures_Extract[#Headers],0)),3))</f>
        <v>LEI(A) 0-1</v>
      </c>
      <c r="L531" t="str">
        <f ca="1">IF(RIGHT(FPL_Combined[[#Headers],[Gameweek 11]],2)&lt;$B$622,INDEX(FPL_Results_Extract[Gameweek 11],MATCH($A531,FPL_Results_Extract[[Player]:[Player]],0)),INDEX(Team_Key[[Abbreviation]:[Abbreviation]],MATCH(LEFT(INDEX(FPL_Fixtures_Extract[],MATCH($A531,FPL_Fixtures_Extract[[Player]:[Player]],0),MATCH(FPL_Combined[[#Headers],[Gameweek 11]],FPL_Fixtures_Extract[#Headers],0)),LEN(INDEX(FPL_Fixtures_Extract[],MATCH($A531,FPL_Fixtures_Extract[[Player]:[Player]],0),MATCH(FPL_Combined[[#Headers],[Gameweek 11]],FPL_Fixtures_Extract[#Headers],0)))-4),Team_Key[[Full Name]:[Full Name]],0))&amp;RIGHT(INDEX(FPL_Fixtures_Extract[],MATCH($A531,FPL_Fixtures_Extract[[Player]:[Player]],0),MATCH(FPL_Combined[[#Headers],[Gameweek 11]],FPL_Fixtures_Extract[#Headers],0)),3))</f>
        <v>MUN(H) 0-0</v>
      </c>
      <c r="M531" t="str">
        <f ca="1">IF(RIGHT(FPL_Combined[[#Headers],[Gameweek 12]],2)&lt;$B$622,INDEX(FPL_Results_Extract[Gameweek 12],MATCH($A531,FPL_Results_Extract[[Player]:[Player]],0)),INDEX(Team_Key[[Abbreviation]:[Abbreviation]],MATCH(LEFT(INDEX(FPL_Fixtures_Extract[],MATCH($A531,FPL_Fixtures_Extract[[Player]:[Player]],0),MATCH(FPL_Combined[[#Headers],[Gameweek 12]],FPL_Fixtures_Extract[#Headers],0)),LEN(INDEX(FPL_Fixtures_Extract[],MATCH($A531,FPL_Fixtures_Extract[[Player]:[Player]],0),MATCH(FPL_Combined[[#Headers],[Gameweek 12]],FPL_Fixtures_Extract[#Headers],0)))-4),Team_Key[[Full Name]:[Full Name]],0))&amp;RIGHT(INDEX(FPL_Fixtures_Extract[],MATCH($A531,FPL_Fixtures_Extract[[Player]:[Player]],0),MATCH(FPL_Combined[[#Headers],[Gameweek 12]],FPL_Fixtures_Extract[#Headers],0)),3))</f>
        <v>LIV(A) 2-1</v>
      </c>
      <c r="N531" t="str">
        <f ca="1">IF(RIGHT(FPL_Combined[[#Headers],[Gameweek 13]],2)&lt;$B$622,INDEX(FPL_Results_Extract[Gameweek 13],MATCH($A531,FPL_Results_Extract[[Player]:[Player]],0)),INDEX(Team_Key[[Abbreviation]:[Abbreviation]],MATCH(LEFT(INDEX(FPL_Fixtures_Extract[],MATCH($A531,FPL_Fixtures_Extract[[Player]:[Player]],0),MATCH(FPL_Combined[[#Headers],[Gameweek 13]],FPL_Fixtures_Extract[#Headers],0)),LEN(INDEX(FPL_Fixtures_Extract[],MATCH($A531,FPL_Fixtures_Extract[[Player]:[Player]],0),MATCH(FPL_Combined[[#Headers],[Gameweek 13]],FPL_Fixtures_Extract[#Headers],0)))-4),Team_Key[[Full Name]:[Full Name]],0))&amp;RIGHT(INDEX(FPL_Fixtures_Extract[],MATCH($A531,FPL_Fixtures_Extract[[Player]:[Player]],0),MATCH(FPL_Combined[[#Headers],[Gameweek 13]],FPL_Fixtures_Extract[#Headers],0)),3))</f>
        <v>SUN(H) 0-1</v>
      </c>
      <c r="O531" t="str">
        <f ca="1">IF(RIGHT(FPL_Combined[[#Headers],[Gameweek 14]],2)&lt;$B$622,INDEX(FPL_Results_Extract[Gameweek 14],MATCH($A531,FPL_Results_Extract[[Player]:[Player]],0)),INDEX(Team_Key[[Abbreviation]:[Abbreviation]],MATCH(LEFT(INDEX(FPL_Fixtures_Extract[],MATCH($A531,FPL_Fixtures_Extract[[Player]:[Player]],0),MATCH(FPL_Combined[[#Headers],[Gameweek 14]],FPL_Fixtures_Extract[#Headers],0)),LEN(INDEX(FPL_Fixtures_Extract[],MATCH($A531,FPL_Fixtures_Extract[[Player]:[Player]],0),MATCH(FPL_Combined[[#Headers],[Gameweek 14]],FPL_Fixtures_Extract[#Headers],0)))-4),Team_Key[[Full Name]:[Full Name]],0))&amp;RIGHT(INDEX(FPL_Fixtures_Extract[],MATCH($A531,FPL_Fixtures_Extract[[Player]:[Player]],0),MATCH(FPL_Combined[[#Headers],[Gameweek 14]],FPL_Fixtures_Extract[#Headers],0)),3))</f>
        <v>NEW(H) 5-1</v>
      </c>
      <c r="P531" t="str">
        <f ca="1">IF(RIGHT(FPL_Combined[[#Headers],[Gameweek 15]],2)&lt;$B$622,INDEX(FPL_Results_Extract[Gameweek 15],MATCH($A531,FPL_Results_Extract[[Player]:[Player]],0)),INDEX(Team_Key[[Abbreviation]:[Abbreviation]],MATCH(LEFT(INDEX(FPL_Fixtures_Extract[],MATCH($A531,FPL_Fixtures_Extract[[Player]:[Player]],0),MATCH(FPL_Combined[[#Headers],[Gameweek 15]],FPL_Fixtures_Extract[#Headers],0)),LEN(INDEX(FPL_Fixtures_Extract[],MATCH($A531,FPL_Fixtures_Extract[[Player]:[Player]],0),MATCH(FPL_Combined[[#Headers],[Gameweek 15]],FPL_Fixtures_Extract[#Headers],0)))-4),Team_Key[[Full Name]:[Full Name]],0))&amp;RIGHT(INDEX(FPL_Fixtures_Extract[],MATCH($A531,FPL_Fixtures_Extract[[Player]:[Player]],0),MATCH(FPL_Combined[[#Headers],[Gameweek 15]],FPL_Fixtures_Extract[#Headers],0)),3))</f>
        <v>EVE(A) 1-1</v>
      </c>
      <c r="Q531" t="str">
        <f ca="1">IF(RIGHT(FPL_Combined[[#Headers],[Gameweek 16]],2)&lt;$B$622,INDEX(FPL_Results_Extract[Gameweek 16],MATCH($A531,FPL_Results_Extract[[Player]:[Player]],0)),INDEX(Team_Key[[Abbreviation]:[Abbreviation]],MATCH(LEFT(INDEX(FPL_Fixtures_Extract[],MATCH($A531,FPL_Fixtures_Extract[[Player]:[Player]],0),MATCH(FPL_Combined[[#Headers],[Gameweek 16]],FPL_Fixtures_Extract[#Headers],0)),LEN(INDEX(FPL_Fixtures_Extract[],MATCH($A531,FPL_Fixtures_Extract[[Player]:[Player]],0),MATCH(FPL_Combined[[#Headers],[Gameweek 16]],FPL_Fixtures_Extract[#Headers],0)))-4),Team_Key[[Full Name]:[Full Name]],0))&amp;RIGHT(INDEX(FPL_Fixtures_Extract[],MATCH($A531,FPL_Fixtures_Extract[[Player]:[Player]],0),MATCH(FPL_Combined[[#Headers],[Gameweek 16]],FPL_Fixtures_Extract[#Headers],0)),3))</f>
        <v>SOU(H) 1-0</v>
      </c>
      <c r="R531" t="str">
        <f ca="1">IF(RIGHT(FPL_Combined[[#Headers],[Gameweek 17]],2)&lt;$B$622,INDEX(FPL_Results_Extract[Gameweek 17],MATCH($A531,FPL_Results_Extract[[Player]:[Player]],0)),INDEX(Team_Key[[Abbreviation]:[Abbreviation]],MATCH(LEFT(INDEX(FPL_Fixtures_Extract[],MATCH($A531,FPL_Fixtures_Extract[[Player]:[Player]],0),MATCH(FPL_Combined[[#Headers],[Gameweek 17]],FPL_Fixtures_Extract[#Headers],0)),LEN(INDEX(FPL_Fixtures_Extract[],MATCH($A531,FPL_Fixtures_Extract[[Player]:[Player]],0),MATCH(FPL_Combined[[#Headers],[Gameweek 17]],FPL_Fixtures_Extract[#Headers],0)))-4),Team_Key[[Full Name]:[Full Name]],0))&amp;RIGHT(INDEX(FPL_Fixtures_Extract[],MATCH($A531,FPL_Fixtures_Extract[[Player]:[Player]],0),MATCH(FPL_Combined[[#Headers],[Gameweek 17]],FPL_Fixtures_Extract[#Headers],0)),3))</f>
        <v>STK(A) 2-1</v>
      </c>
      <c r="S531" t="str">
        <f ca="1">IF(RIGHT(FPL_Combined[[#Headers],[Gameweek 18]],2)&lt;$B$622,INDEX(FPL_Results_Extract[Gameweek 18],MATCH($A531,FPL_Results_Extract[[Player]:[Player]],0)),INDEX(Team_Key[[Abbreviation]:[Abbreviation]],MATCH(LEFT(INDEX(FPL_Fixtures_Extract[],MATCH($A531,FPL_Fixtures_Extract[[Player]:[Player]],0),MATCH(FPL_Combined[[#Headers],[Gameweek 18]],FPL_Fixtures_Extract[#Headers],0)),LEN(INDEX(FPL_Fixtures_Extract[],MATCH($A531,FPL_Fixtures_Extract[[Player]:[Player]],0),MATCH(FPL_Combined[[#Headers],[Gameweek 18]],FPL_Fixtures_Extract[#Headers],0)))-4),Team_Key[[Full Name]:[Full Name]],0))&amp;RIGHT(INDEX(FPL_Fixtures_Extract[],MATCH($A531,FPL_Fixtures_Extract[[Player]:[Player]],0),MATCH(FPL_Combined[[#Headers],[Gameweek 18]],FPL_Fixtures_Extract[#Headers],0)),3))</f>
        <v>BOU(A) 0-0</v>
      </c>
      <c r="T531" t="str">
        <f ca="1">IF(RIGHT(FPL_Combined[[#Headers],[Gameweek 19]],2)&lt;$B$622,INDEX(FPL_Results_Extract[Gameweek 19],MATCH($A531,FPL_Results_Extract[[Player]:[Player]],0)),INDEX(Team_Key[[Abbreviation]:[Abbreviation]],MATCH(LEFT(INDEX(FPL_Fixtures_Extract[],MATCH($A531,FPL_Fixtures_Extract[[Player]:[Player]],0),MATCH(FPL_Combined[[#Headers],[Gameweek 19]],FPL_Fixtures_Extract[#Headers],0)),LEN(INDEX(FPL_Fixtures_Extract[],MATCH($A531,FPL_Fixtures_Extract[[Player]:[Player]],0),MATCH(FPL_Combined[[#Headers],[Gameweek 19]],FPL_Fixtures_Extract[#Headers],0)))-4),Team_Key[[Full Name]:[Full Name]],0))&amp;RIGHT(INDEX(FPL_Fixtures_Extract[],MATCH($A531,FPL_Fixtures_Extract[[Player]:[Player]],0),MATCH(FPL_Combined[[#Headers],[Gameweek 19]],FPL_Fixtures_Extract[#Headers],0)),3))</f>
        <v>SWA(H) 0-0</v>
      </c>
      <c r="U531" t="str">
        <f ca="1">IF(RIGHT(FPL_Combined[[#Headers],[Gameweek 20]],2)&lt;$B$622,INDEX(FPL_Results_Extract[Gameweek 20],MATCH($A531,FPL_Results_Extract[[Player]:[Player]],0)),INDEX(Team_Key[[Abbreviation]:[Abbreviation]],MATCH(LEFT(INDEX(FPL_Fixtures_Extract[],MATCH($A531,FPL_Fixtures_Extract[[Player]:[Player]],0),MATCH(FPL_Combined[[#Headers],[Gameweek 20]],FPL_Fixtures_Extract[#Headers],0)),LEN(INDEX(FPL_Fixtures_Extract[],MATCH($A531,FPL_Fixtures_Extract[[Player]:[Player]],0),MATCH(FPL_Combined[[#Headers],[Gameweek 20]],FPL_Fixtures_Extract[#Headers],0)))-4),Team_Key[[Full Name]:[Full Name]],0))&amp;RIGHT(INDEX(FPL_Fixtures_Extract[],MATCH($A531,FPL_Fixtures_Extract[[Player]:[Player]],0),MATCH(FPL_Combined[[#Headers],[Gameweek 20]],FPL_Fixtures_Extract[#Headers],0)),3))</f>
        <v>CHE(H) 0-3</v>
      </c>
      <c r="V531" t="str">
        <f ca="1">IF(RIGHT(FPL_Combined[[#Headers],[Gameweek 21]],2)&lt;$B$622,INDEX(FPL_Results_Extract[Gameweek 21],MATCH($A531,FPL_Results_Extract[[Player]:[Player]],0)),INDEX(Team_Key[[Abbreviation]:[Abbreviation]],MATCH(LEFT(INDEX(FPL_Fixtures_Extract[],MATCH($A531,FPL_Fixtures_Extract[[Player]:[Player]],0),MATCH(FPL_Combined[[#Headers],[Gameweek 21]],FPL_Fixtures_Extract[#Headers],0)),LEN(INDEX(FPL_Fixtures_Extract[],MATCH($A531,FPL_Fixtures_Extract[[Player]:[Player]],0),MATCH(FPL_Combined[[#Headers],[Gameweek 21]],FPL_Fixtures_Extract[#Headers],0)))-4),Team_Key[[Full Name]:[Full Name]],0))&amp;RIGHT(INDEX(FPL_Fixtures_Extract[],MATCH($A531,FPL_Fixtures_Extract[[Player]:[Player]],0),MATCH(FPL_Combined[[#Headers],[Gameweek 21]],FPL_Fixtures_Extract[#Headers],0)),3))</f>
        <v>AVL(A) 0-1</v>
      </c>
      <c r="W531" t="str">
        <f ca="1">IF(RIGHT(FPL_Combined[[#Headers],[Gameweek 22]],2)&lt;$B$622,INDEX(FPL_Results_Extract[Gameweek 22],MATCH($A531,FPL_Results_Extract[[Player]:[Player]],0)),INDEX(Team_Key[[Abbreviation]:[Abbreviation]],MATCH(LEFT(INDEX(FPL_Fixtures_Extract[],MATCH($A531,FPL_Fixtures_Extract[[Player]:[Player]],0),MATCH(FPL_Combined[[#Headers],[Gameweek 22]],FPL_Fixtures_Extract[#Headers],0)),LEN(INDEX(FPL_Fixtures_Extract[],MATCH($A531,FPL_Fixtures_Extract[[Player]:[Player]],0),MATCH(FPL_Combined[[#Headers],[Gameweek 22]],FPL_Fixtures_Extract[#Headers],0)))-4),Team_Key[[Full Name]:[Full Name]],0))&amp;RIGHT(INDEX(FPL_Fixtures_Extract[],MATCH($A531,FPL_Fixtures_Extract[[Player]:[Player]],0),MATCH(FPL_Combined[[#Headers],[Gameweek 22]],FPL_Fixtures_Extract[#Headers],0)),3))</f>
        <v>MCI(A) 0-4</v>
      </c>
      <c r="X531" t="str">
        <f ca="1">IF(RIGHT(FPL_Combined[[#Headers],[Gameweek 23]],2)&lt;$B$622,INDEX(FPL_Results_Extract[Gameweek 23],MATCH($A531,FPL_Results_Extract[[Player]:[Player]],0)),INDEX(Team_Key[[Abbreviation]:[Abbreviation]],MATCH(LEFT(INDEX(FPL_Fixtures_Extract[],MATCH($A531,FPL_Fixtures_Extract[[Player]:[Player]],0),MATCH(FPL_Combined[[#Headers],[Gameweek 23]],FPL_Fixtures_Extract[#Headers],0)),LEN(INDEX(FPL_Fixtures_Extract[],MATCH($A531,FPL_Fixtures_Extract[[Player]:[Player]],0),MATCH(FPL_Combined[[#Headers],[Gameweek 23]],FPL_Fixtures_Extract[#Headers],0)))-4),Team_Key[[Full Name]:[Full Name]],0))&amp;RIGHT(INDEX(FPL_Fixtures_Extract[],MATCH($A531,FPL_Fixtures_Extract[[Player]:[Player]],0),MATCH(FPL_Combined[[#Headers],[Gameweek 23]],FPL_Fixtures_Extract[#Headers],0)),3))</f>
        <v>TOT(H) 1-3</v>
      </c>
      <c r="Y531" t="str">
        <f ca="1">IF(RIGHT(FPL_Combined[[#Headers],[Gameweek 24]],2)&lt;$B$622,INDEX(FPL_Results_Extract[Team],MATCH($A531,FPL_Results_Extract[[Player]:[Player]],0)),INDEX(Team_Key[[Abbreviation]:[Abbreviation]],MATCH(LEFT(INDEX(FPL_Fixtures_Extract[],MATCH($A531,FPL_Fixtures_Extract[[Player]:[Player]],0),MATCH(FPL_Combined[[#Headers],[Gameweek 24]],FPL_Fixtures_Extract[#Headers],0)),LEN(INDEX(FPL_Fixtures_Extract[],MATCH($A531,FPL_Fixtures_Extract[[Player]:[Player]],0),MATCH(FPL_Combined[[#Headers],[Gameweek 24]],FPL_Fixtures_Extract[#Headers],0)))-4),Team_Key[[Full Name]:[Full Name]],0))&amp;RIGHT(INDEX(FPL_Fixtures_Extract[],MATCH($A531,FPL_Fixtures_Extract[[Player]:[Player]],0),MATCH(FPL_Combined[[#Headers],[Gameweek 24]],FPL_Fixtures_Extract[#Headers],0)),3))</f>
        <v>CRY</v>
      </c>
      <c r="Z531" t="str">
        <f ca="1">IF(RIGHT(FPL_Combined[[#Headers],[Gameweek 25]],2)&lt;$B$622,INDEX(FPL_Results_Extract[Player],MATCH($A531,FPL_Results_Extract[[Player]:[Player]],0)),INDEX(Team_Key[[Abbreviation]:[Abbreviation]],MATCH(LEFT(INDEX(FPL_Fixtures_Extract[],MATCH($A531,FPL_Fixtures_Extract[[Player]:[Player]],0),MATCH(FPL_Combined[[#Headers],[Gameweek 25]],FPL_Fixtures_Extract[#Headers],0)),LEN(INDEX(FPL_Fixtures_Extract[],MATCH($A531,FPL_Fixtures_Extract[[Player]:[Player]],0),MATCH(FPL_Combined[[#Headers],[Gameweek 25]],FPL_Fixtures_Extract[#Headers],0)))-4),Team_Key[[Full Name]:[Full Name]],0))&amp;RIGHT(INDEX(FPL_Fixtures_Extract[],MATCH($A531,FPL_Fixtures_Extract[[Player]:[Player]],0),MATCH(FPL_Combined[[#Headers],[Gameweek 25]],FPL_Fixtures_Extract[#Headers],0)),3))</f>
        <v>Souaré</v>
      </c>
      <c r="AA531" t="str">
        <f ca="1">IF(RIGHT(FPL_Combined[[#Headers],[Gameweek 26]],2)&lt;$B$622,INDEX(FPL_Results_Extract[Gameweek 01],MATCH($A531,FPL_Results_Extract[[Player]:[Player]],0)),INDEX(Team_Key[[Abbreviation]:[Abbreviation]],MATCH(LEFT(INDEX(FPL_Fixtures_Extract[],MATCH($A531,FPL_Fixtures_Extract[[Player]:[Player]],0),MATCH(FPL_Combined[[#Headers],[Gameweek 26]],FPL_Fixtures_Extract[#Headers],0)),LEN(INDEX(FPL_Fixtures_Extract[],MATCH($A531,FPL_Fixtures_Extract[[Player]:[Player]],0),MATCH(FPL_Combined[[#Headers],[Gameweek 26]],FPL_Fixtures_Extract[#Headers],0)))-4),Team_Key[[Full Name]:[Full Name]],0))&amp;RIGHT(INDEX(FPL_Fixtures_Extract[],MATCH($A531,FPL_Fixtures_Extract[[Player]:[Player]],0),MATCH(FPL_Combined[[#Headers],[Gameweek 26]],FPL_Fixtures_Extract[#Headers],0)),3))</f>
        <v>NOR(A) 3-1</v>
      </c>
      <c r="AB531" t="str">
        <f ca="1">IF(RIGHT(FPL_Combined[[#Headers],[Gameweek 27]],2)&lt;$B$622,INDEX(FPL_Results_Extract[Gameweek 02],MATCH($A531,FPL_Results_Extract[[Player]:[Player]],0)),INDEX(Team_Key[[Abbreviation]:[Abbreviation]],MATCH(LEFT(INDEX(FPL_Fixtures_Extract[],MATCH($A531,FPL_Fixtures_Extract[[Player]:[Player]],0),MATCH(FPL_Combined[[#Headers],[Gameweek 27]],FPL_Fixtures_Extract[#Headers],0)),LEN(INDEX(FPL_Fixtures_Extract[],MATCH($A531,FPL_Fixtures_Extract[[Player]:[Player]],0),MATCH(FPL_Combined[[#Headers],[Gameweek 27]],FPL_Fixtures_Extract[#Headers],0)))-4),Team_Key[[Full Name]:[Full Name]],0))&amp;RIGHT(INDEX(FPL_Fixtures_Extract[],MATCH($A531,FPL_Fixtures_Extract[[Player]:[Player]],0),MATCH(FPL_Combined[[#Headers],[Gameweek 27]],FPL_Fixtures_Extract[#Headers],0)),3))</f>
        <v>ARS(H) 1-2</v>
      </c>
      <c r="AC531" t="str">
        <f ca="1">IF(RIGHT(FPL_Combined[[#Headers],[Gameweek 28]],2)&lt;$B$622,INDEX(FPL_Results_Extract[Gameweek 03],MATCH($A531,FPL_Results_Extract[[Player]:[Player]],0)),INDEX(Team_Key[[Abbreviation]:[Abbreviation]],MATCH(LEFT(INDEX(FPL_Fixtures_Extract[],MATCH($A531,FPL_Fixtures_Extract[[Player]:[Player]],0),MATCH(FPL_Combined[[#Headers],[Gameweek 28]],FPL_Fixtures_Extract[#Headers],0)),LEN(INDEX(FPL_Fixtures_Extract[],MATCH($A531,FPL_Fixtures_Extract[[Player]:[Player]],0),MATCH(FPL_Combined[[#Headers],[Gameweek 28]],FPL_Fixtures_Extract[#Headers],0)))-4),Team_Key[[Full Name]:[Full Name]],0))&amp;RIGHT(INDEX(FPL_Fixtures_Extract[],MATCH($A531,FPL_Fixtures_Extract[[Player]:[Player]],0),MATCH(FPL_Combined[[#Headers],[Gameweek 28]],FPL_Fixtures_Extract[#Headers],0)),3))</f>
        <v>AVL(H) 2-1</v>
      </c>
      <c r="AD531" t="str">
        <f ca="1">IF(RIGHT(FPL_Combined[[#Headers],[Gameweek 29]],2)&lt;$B$622,INDEX(FPL_Results_Extract[Gameweek 04],MATCH($A531,FPL_Results_Extract[[Player]:[Player]],0)),INDEX(Team_Key[[Abbreviation]:[Abbreviation]],MATCH(LEFT(INDEX(FPL_Fixtures_Extract[],MATCH($A531,FPL_Fixtures_Extract[[Player]:[Player]],0),MATCH(FPL_Combined[[#Headers],[Gameweek 29]],FPL_Fixtures_Extract[#Headers],0)),LEN(INDEX(FPL_Fixtures_Extract[],MATCH($A531,FPL_Fixtures_Extract[[Player]:[Player]],0),MATCH(FPL_Combined[[#Headers],[Gameweek 29]],FPL_Fixtures_Extract[#Headers],0)))-4),Team_Key[[Full Name]:[Full Name]],0))&amp;RIGHT(INDEX(FPL_Fixtures_Extract[],MATCH($A531,FPL_Fixtures_Extract[[Player]:[Player]],0),MATCH(FPL_Combined[[#Headers],[Gameweek 29]],FPL_Fixtures_Extract[#Headers],0)),3))</f>
        <v>LIV(H)</v>
      </c>
      <c r="AE531" t="e">
        <f ca="1">IF(RIGHT(FPL_Combined[[#Headers],[Gameweek 30]],2)&lt;$B$622,INDEX(FPL_Results_Extract[Gameweek 05],MATCH($A531,FPL_Results_Extract[[Player]:[Player]],0)),INDEX(Team_Key[[Abbreviation]:[Abbreviation]],MATCH(LEFT(INDEX(FPL_Fixtures_Extract[],MATCH($A531,FPL_Fixtures_Extract[[Player]:[Player]],0),MATCH(FPL_Combined[[#Headers],[Gameweek 30]],FPL_Fixtures_Extract[#Headers],0)),LEN(INDEX(FPL_Fixtures_Extract[],MATCH($A531,FPL_Fixtures_Extract[[Player]:[Player]],0),MATCH(FPL_Combined[[#Headers],[Gameweek 30]],FPL_Fixtures_Extract[#Headers],0)))-4),Team_Key[[Full Name]:[Full Name]],0))&amp;RIGHT(INDEX(FPL_Fixtures_Extract[],MATCH($A531,FPL_Fixtures_Extract[[Player]:[Player]],0),MATCH(FPL_Combined[[#Headers],[Gameweek 30]],FPL_Fixtures_Extract[#Headers],0)),3))</f>
        <v>#VALUE!</v>
      </c>
      <c r="AF531" t="str">
        <f ca="1">IF(RIGHT(FPL_Combined[[#Headers],[Gameweek 31]],2)&lt;$B$622,INDEX(FPL_Results_Extract[Gameweek 06],MATCH($A531,FPL_Results_Extract[[Player]:[Player]],0)),INDEX(Team_Key[[Abbreviation]:[Abbreviation]],MATCH(LEFT(INDEX(FPL_Fixtures_Extract[],MATCH($A531,FPL_Fixtures_Extract[[Player]:[Player]],0),MATCH(FPL_Combined[[#Headers],[Gameweek 31]],FPL_Fixtures_Extract[#Headers],0)),LEN(INDEX(FPL_Fixtures_Extract[],MATCH($A531,FPL_Fixtures_Extract[[Player]:[Player]],0),MATCH(FPL_Combined[[#Headers],[Gameweek 31]],FPL_Fixtures_Extract[#Headers],0)))-4),Team_Key[[Full Name]:[Full Name]],0))&amp;RIGHT(INDEX(FPL_Fixtures_Extract[],MATCH($A531,FPL_Fixtures_Extract[[Player]:[Player]],0),MATCH(FPL_Combined[[#Headers],[Gameweek 31]],FPL_Fixtures_Extract[#Headers],0)),3))</f>
        <v>LEI(H)</v>
      </c>
      <c r="AG531" t="str">
        <f ca="1">IF(RIGHT(FPL_Combined[[#Headers],[Gameweek 32]],2)&lt;$B$622,INDEX(FPL_Results_Extract[Gameweek 07],MATCH($A531,FPL_Results_Extract[[Player]:[Player]],0)),INDEX(Team_Key[[Abbreviation]:[Abbreviation]],MATCH(LEFT(INDEX(FPL_Fixtures_Extract[],MATCH($A531,FPL_Fixtures_Extract[[Player]:[Player]],0),MATCH(FPL_Combined[[#Headers],[Gameweek 32]],FPL_Fixtures_Extract[#Headers],0)),LEN(INDEX(FPL_Fixtures_Extract[],MATCH($A531,FPL_Fixtures_Extract[[Player]:[Player]],0),MATCH(FPL_Combined[[#Headers],[Gameweek 32]],FPL_Fixtures_Extract[#Headers],0)))-4),Team_Key[[Full Name]:[Full Name]],0))&amp;RIGHT(INDEX(FPL_Fixtures_Extract[],MATCH($A531,FPL_Fixtures_Extract[[Player]:[Player]],0),MATCH(FPL_Combined[[#Headers],[Gameweek 32]],FPL_Fixtures_Extract[#Headers],0)),3))</f>
        <v>WHU(A)</v>
      </c>
      <c r="AH531" t="str">
        <f ca="1">IF(RIGHT(FPL_Combined[[#Headers],[Gameweek 33]],2)&lt;$B$622,INDEX(FPL_Results_Extract[Gameweek 08],MATCH($A531,FPL_Results_Extract[[Player]:[Player]],0)),INDEX(Team_Key[[Abbreviation]:[Abbreviation]],MATCH(LEFT(INDEX(FPL_Fixtures_Extract[],MATCH($A531,FPL_Fixtures_Extract[[Player]:[Player]],0),MATCH(FPL_Combined[[#Headers],[Gameweek 33]],FPL_Fixtures_Extract[#Headers],0)),LEN(INDEX(FPL_Fixtures_Extract[],MATCH($A531,FPL_Fixtures_Extract[[Player]:[Player]],0),MATCH(FPL_Combined[[#Headers],[Gameweek 33]],FPL_Fixtures_Extract[#Headers],0)))-4),Team_Key[[Full Name]:[Full Name]],0))&amp;RIGHT(INDEX(FPL_Fixtures_Extract[],MATCH($A531,FPL_Fixtures_Extract[[Player]:[Player]],0),MATCH(FPL_Combined[[#Headers],[Gameweek 33]],FPL_Fixtures_Extract[#Headers],0)),3))</f>
        <v>NOR(H)</v>
      </c>
      <c r="AI531" t="str">
        <f ca="1">IF(RIGHT(FPL_Combined[[#Headers],[Gameweek 34]],2)&lt;$B$622,INDEX(FPL_Results_Extract[Gameweek 09],MATCH($A531,FPL_Results_Extract[[Player]:[Player]],0)),INDEX(Team_Key[[Abbreviation]:[Abbreviation]],MATCH(LEFT(INDEX(FPL_Fixtures_Extract[],MATCH($A531,FPL_Fixtures_Extract[[Player]:[Player]],0),MATCH(FPL_Combined[[#Headers],[Gameweek 34]],FPL_Fixtures_Extract[#Headers],0)),LEN(INDEX(FPL_Fixtures_Extract[],MATCH($A531,FPL_Fixtures_Extract[[Player]:[Player]],0),MATCH(FPL_Combined[[#Headers],[Gameweek 34]],FPL_Fixtures_Extract[#Headers],0)))-4),Team_Key[[Full Name]:[Full Name]],0))&amp;RIGHT(INDEX(FPL_Fixtures_Extract[],MATCH($A531,FPL_Fixtures_Extract[[Player]:[Player]],0),MATCH(FPL_Combined[[#Headers],[Gameweek 34]],FPL_Fixtures_Extract[#Headers],0)),3))</f>
        <v>ARS(A)</v>
      </c>
      <c r="AJ531" t="str">
        <f ca="1">IF(RIGHT(FPL_Combined[[#Headers],[Gameweek 35]],2)&lt;$B$622,INDEX(FPL_Results_Extract[Gameweek 10],MATCH($A531,FPL_Results_Extract[[Player]:[Player]],0)),INDEX(Team_Key[[Abbreviation]:[Abbreviation]],MATCH(LEFT(INDEX(FPL_Fixtures_Extract[],MATCH($A531,FPL_Fixtures_Extract[[Player]:[Player]],0),MATCH(FPL_Combined[[#Headers],[Gameweek 35]],FPL_Fixtures_Extract[#Headers],0)),LEN(INDEX(FPL_Fixtures_Extract[],MATCH($A531,FPL_Fixtures_Extract[[Player]:[Player]],0),MATCH(FPL_Combined[[#Headers],[Gameweek 35]],FPL_Fixtures_Extract[#Headers],0)))-4),Team_Key[[Full Name]:[Full Name]],0))&amp;RIGHT(INDEX(FPL_Fixtures_Extract[],MATCH($A531,FPL_Fixtures_Extract[[Player]:[Player]],0),MATCH(FPL_Combined[[#Headers],[Gameweek 35]],FPL_Fixtures_Extract[#Headers],0)),3))</f>
        <v>EVE(H)</v>
      </c>
      <c r="AK531" t="str">
        <f ca="1">IF(RIGHT(FPL_Combined[[#Headers],[Gameweek 36]],2)&lt;$B$622,INDEX(FPL_Results_Extract[Gameweek 11],MATCH($A531,FPL_Results_Extract[[Player]:[Player]],0)),INDEX(Team_Key[[Abbreviation]:[Abbreviation]],MATCH(LEFT(INDEX(FPL_Fixtures_Extract[],MATCH($A531,FPL_Fixtures_Extract[[Player]:[Player]],0),MATCH(FPL_Combined[[#Headers],[Gameweek 36]],FPL_Fixtures_Extract[#Headers],0)),LEN(INDEX(FPL_Fixtures_Extract[],MATCH($A531,FPL_Fixtures_Extract[[Player]:[Player]],0),MATCH(FPL_Combined[[#Headers],[Gameweek 36]],FPL_Fixtures_Extract[#Headers],0)))-4),Team_Key[[Full Name]:[Full Name]],0))&amp;RIGHT(INDEX(FPL_Fixtures_Extract[],MATCH($A531,FPL_Fixtures_Extract[[Player]:[Player]],0),MATCH(FPL_Combined[[#Headers],[Gameweek 36]],FPL_Fixtures_Extract[#Headers],0)),3))</f>
        <v>NEW(A)</v>
      </c>
      <c r="AL531" t="str">
        <f ca="1">IF(RIGHT(FPL_Combined[[#Headers],[Gameweek 37]],2)&lt;$B$622,INDEX(FPL_Results_Extract[Gameweek 12],MATCH($A531,FPL_Results_Extract[[Player]:[Player]],0)),INDEX(Team_Key[[Abbreviation]:[Abbreviation]],MATCH(LEFT(INDEX(FPL_Fixtures_Extract[],MATCH($A531,FPL_Fixtures_Extract[[Player]:[Player]],0),MATCH(FPL_Combined[[#Headers],[Gameweek 37]],FPL_Fixtures_Extract[#Headers],0)),LEN(INDEX(FPL_Fixtures_Extract[],MATCH($A531,FPL_Fixtures_Extract[[Player]:[Player]],0),MATCH(FPL_Combined[[#Headers],[Gameweek 37]],FPL_Fixtures_Extract[#Headers],0)))-4),Team_Key[[Full Name]:[Full Name]],0))&amp;RIGHT(INDEX(FPL_Fixtures_Extract[],MATCH($A531,FPL_Fixtures_Extract[[Player]:[Player]],0),MATCH(FPL_Combined[[#Headers],[Gameweek 37]],FPL_Fixtures_Extract[#Headers],0)),3))</f>
        <v>STK(H)</v>
      </c>
      <c r="AM531" t="str">
        <f ca="1">IF(RIGHT(FPL_Combined[[#Headers],[Gameweek 38]],2)&lt;$B$622,INDEX(FPL_Results_Extract[Gameweek 13],MATCH($A531,FPL_Results_Extract[[Player]:[Player]],0)),INDEX(Team_Key[[Abbreviation]:[Abbreviation]],MATCH(LEFT(INDEX(FPL_Fixtures_Extract[],MATCH($A531,FPL_Fixtures_Extract[[Player]:[Player]],0),MATCH(FPL_Combined[[#Headers],[Gameweek 38]],FPL_Fixtures_Extract[#Headers],0)),LEN(INDEX(FPL_Fixtures_Extract[],MATCH($A531,FPL_Fixtures_Extract[[Player]:[Player]],0),MATCH(FPL_Combined[[#Headers],[Gameweek 38]],FPL_Fixtures_Extract[#Headers],0)))-4),Team_Key[[Full Name]:[Full Name]],0))&amp;RIGHT(INDEX(FPL_Fixtures_Extract[],MATCH($A531,FPL_Fixtures_Extract[[Player]:[Player]],0),MATCH(FPL_Combined[[#Headers],[Gameweek 38]],FPL_Fixtures_Extract[#Headers],0)),3))</f>
        <v>SOU(A)</v>
      </c>
    </row>
    <row r="532" spans="1:39" x14ac:dyDescent="0.45">
      <c r="A532" t="s">
        <v>585</v>
      </c>
      <c r="B532" t="str">
        <f ca="1">IF(RIGHT(FPL_Combined[[#Headers],[Gameweek 01]],2)&lt;$B$622,INDEX(FPL_Results_Extract[Gameweek 01],MATCH($A532,FPL_Results_Extract[[Player]:[Player]],0)),INDEX(Team_Key[[Abbreviation]:[Abbreviation]],MATCH(LEFT(INDEX(FPL_Fixtures_Extract[],MATCH($A532,FPL_Fixtures_Extract[[Player]:[Player]],0),MATCH(FPL_Combined[[#Headers],[Gameweek 01]],FPL_Fixtures_Extract[#Headers],0)),LEN(INDEX(FPL_Fixtures_Extract[],MATCH($A532,FPL_Fixtures_Extract[[Player]:[Player]],0),MATCH(FPL_Combined[[#Headers],[Gameweek 01]],FPL_Fixtures_Extract[#Headers],0)))-4),Team_Key[[Full Name]:[Full Name]],0))&amp;RIGHT(INDEX(FPL_Fixtures_Extract[],MATCH($A532,FPL_Fixtures_Extract[[Player]:[Player]],0),MATCH(FPL_Combined[[#Headers],[Gameweek 01]],FPL_Fixtures_Extract[#Headers],0)),3))</f>
        <v>NOR(A) 3-1</v>
      </c>
      <c r="C532" t="str">
        <f ca="1">IF(RIGHT(FPL_Combined[[#Headers],[Gameweek 02]],2)&lt;$B$622,INDEX(FPL_Results_Extract[Gameweek 02],MATCH($A532,FPL_Results_Extract[[Player]:[Player]],0)),INDEX(Team_Key[[Abbreviation]:[Abbreviation]],MATCH(LEFT(INDEX(FPL_Fixtures_Extract[],MATCH($A532,FPL_Fixtures_Extract[[Player]:[Player]],0),MATCH(FPL_Combined[[#Headers],[Gameweek 02]],FPL_Fixtures_Extract[#Headers],0)),LEN(INDEX(FPL_Fixtures_Extract[],MATCH($A532,FPL_Fixtures_Extract[[Player]:[Player]],0),MATCH(FPL_Combined[[#Headers],[Gameweek 02]],FPL_Fixtures_Extract[#Headers],0)))-4),Team_Key[[Full Name]:[Full Name]],0))&amp;RIGHT(INDEX(FPL_Fixtures_Extract[],MATCH($A532,FPL_Fixtures_Extract[[Player]:[Player]],0),MATCH(FPL_Combined[[#Headers],[Gameweek 02]],FPL_Fixtures_Extract[#Headers],0)),3))</f>
        <v>ARS(H) 1-2</v>
      </c>
      <c r="D532" t="str">
        <f ca="1">IF(RIGHT(FPL_Combined[[#Headers],[Gameweek 03]],2)&lt;$B$622,INDEX(FPL_Results_Extract[Gameweek 03],MATCH($A532,FPL_Results_Extract[[Player]:[Player]],0)),INDEX(Team_Key[[Abbreviation]:[Abbreviation]],MATCH(LEFT(INDEX(FPL_Fixtures_Extract[],MATCH($A532,FPL_Fixtures_Extract[[Player]:[Player]],0),MATCH(FPL_Combined[[#Headers],[Gameweek 03]],FPL_Fixtures_Extract[#Headers],0)),LEN(INDEX(FPL_Fixtures_Extract[],MATCH($A532,FPL_Fixtures_Extract[[Player]:[Player]],0),MATCH(FPL_Combined[[#Headers],[Gameweek 03]],FPL_Fixtures_Extract[#Headers],0)))-4),Team_Key[[Full Name]:[Full Name]],0))&amp;RIGHT(INDEX(FPL_Fixtures_Extract[],MATCH($A532,FPL_Fixtures_Extract[[Player]:[Player]],0),MATCH(FPL_Combined[[#Headers],[Gameweek 03]],FPL_Fixtures_Extract[#Headers],0)),3))</f>
        <v>AVL(H) 2-1</v>
      </c>
      <c r="E532" t="str">
        <f ca="1">IF(RIGHT(FPL_Combined[[#Headers],[Gameweek 04]],2)&lt;$B$622,INDEX(FPL_Results_Extract[Gameweek 04],MATCH($A532,FPL_Results_Extract[[Player]:[Player]],0)),INDEX(Team_Key[[Abbreviation]:[Abbreviation]],MATCH(LEFT(INDEX(FPL_Fixtures_Extract[],MATCH($A532,FPL_Fixtures_Extract[[Player]:[Player]],0),MATCH(FPL_Combined[[#Headers],[Gameweek 04]],FPL_Fixtures_Extract[#Headers],0)),LEN(INDEX(FPL_Fixtures_Extract[],MATCH($A532,FPL_Fixtures_Extract[[Player]:[Player]],0),MATCH(FPL_Combined[[#Headers],[Gameweek 04]],FPL_Fixtures_Extract[#Headers],0)))-4),Team_Key[[Full Name]:[Full Name]],0))&amp;RIGHT(INDEX(FPL_Fixtures_Extract[],MATCH($A532,FPL_Fixtures_Extract[[Player]:[Player]],0),MATCH(FPL_Combined[[#Headers],[Gameweek 04]],FPL_Fixtures_Extract[#Headers],0)),3))</f>
        <v>CHE(A) 2-1</v>
      </c>
      <c r="F532" t="str">
        <f ca="1">IF(RIGHT(FPL_Combined[[#Headers],[Gameweek 05]],2)&lt;$B$622,INDEX(FPL_Results_Extract[Gameweek 05],MATCH($A532,FPL_Results_Extract[[Player]:[Player]],0)),INDEX(Team_Key[[Abbreviation]:[Abbreviation]],MATCH(LEFT(INDEX(FPL_Fixtures_Extract[],MATCH($A532,FPL_Fixtures_Extract[[Player]:[Player]],0),MATCH(FPL_Combined[[#Headers],[Gameweek 05]],FPL_Fixtures_Extract[#Headers],0)),LEN(INDEX(FPL_Fixtures_Extract[],MATCH($A532,FPL_Fixtures_Extract[[Player]:[Player]],0),MATCH(FPL_Combined[[#Headers],[Gameweek 05]],FPL_Fixtures_Extract[#Headers],0)))-4),Team_Key[[Full Name]:[Full Name]],0))&amp;RIGHT(INDEX(FPL_Fixtures_Extract[],MATCH($A532,FPL_Fixtures_Extract[[Player]:[Player]],0),MATCH(FPL_Combined[[#Headers],[Gameweek 05]],FPL_Fixtures_Extract[#Headers],0)),3))</f>
        <v>MCI(H) 0-1</v>
      </c>
      <c r="G532" t="str">
        <f ca="1">IF(RIGHT(FPL_Combined[[#Headers],[Gameweek 06]],2)&lt;$B$622,INDEX(FPL_Results_Extract[Gameweek 06],MATCH($A532,FPL_Results_Extract[[Player]:[Player]],0)),INDEX(Team_Key[[Abbreviation]:[Abbreviation]],MATCH(LEFT(INDEX(FPL_Fixtures_Extract[],MATCH($A532,FPL_Fixtures_Extract[[Player]:[Player]],0),MATCH(FPL_Combined[[#Headers],[Gameweek 06]],FPL_Fixtures_Extract[#Headers],0)),LEN(INDEX(FPL_Fixtures_Extract[],MATCH($A532,FPL_Fixtures_Extract[[Player]:[Player]],0),MATCH(FPL_Combined[[#Headers],[Gameweek 06]],FPL_Fixtures_Extract[#Headers],0)))-4),Team_Key[[Full Name]:[Full Name]],0))&amp;RIGHT(INDEX(FPL_Fixtures_Extract[],MATCH($A532,FPL_Fixtures_Extract[[Player]:[Player]],0),MATCH(FPL_Combined[[#Headers],[Gameweek 06]],FPL_Fixtures_Extract[#Headers],0)),3))</f>
        <v>TOT(A) 0-1</v>
      </c>
      <c r="H532" t="str">
        <f ca="1">IF(RIGHT(FPL_Combined[[#Headers],[Gameweek 07]],2)&lt;$B$622,INDEX(FPL_Results_Extract[Gameweek 07],MATCH($A532,FPL_Results_Extract[[Player]:[Player]],0)),INDEX(Team_Key[[Abbreviation]:[Abbreviation]],MATCH(LEFT(INDEX(FPL_Fixtures_Extract[],MATCH($A532,FPL_Fixtures_Extract[[Player]:[Player]],0),MATCH(FPL_Combined[[#Headers],[Gameweek 07]],FPL_Fixtures_Extract[#Headers],0)),LEN(INDEX(FPL_Fixtures_Extract[],MATCH($A532,FPL_Fixtures_Extract[[Player]:[Player]],0),MATCH(FPL_Combined[[#Headers],[Gameweek 07]],FPL_Fixtures_Extract[#Headers],0)))-4),Team_Key[[Full Name]:[Full Name]],0))&amp;RIGHT(INDEX(FPL_Fixtures_Extract[],MATCH($A532,FPL_Fixtures_Extract[[Player]:[Player]],0),MATCH(FPL_Combined[[#Headers],[Gameweek 07]],FPL_Fixtures_Extract[#Headers],0)),3))</f>
        <v>WAT(A) 1-0</v>
      </c>
      <c r="I532" t="str">
        <f ca="1">IF(RIGHT(FPL_Combined[[#Headers],[Gameweek 08]],2)&lt;$B$622,INDEX(FPL_Results_Extract[Gameweek 08],MATCH($A532,FPL_Results_Extract[[Player]:[Player]],0)),INDEX(Team_Key[[Abbreviation]:[Abbreviation]],MATCH(LEFT(INDEX(FPL_Fixtures_Extract[],MATCH($A532,FPL_Fixtures_Extract[[Player]:[Player]],0),MATCH(FPL_Combined[[#Headers],[Gameweek 08]],FPL_Fixtures_Extract[#Headers],0)),LEN(INDEX(FPL_Fixtures_Extract[],MATCH($A532,FPL_Fixtures_Extract[[Player]:[Player]],0),MATCH(FPL_Combined[[#Headers],[Gameweek 08]],FPL_Fixtures_Extract[#Headers],0)))-4),Team_Key[[Full Name]:[Full Name]],0))&amp;RIGHT(INDEX(FPL_Fixtures_Extract[],MATCH($A532,FPL_Fixtures_Extract[[Player]:[Player]],0),MATCH(FPL_Combined[[#Headers],[Gameweek 08]],FPL_Fixtures_Extract[#Headers],0)),3))</f>
        <v>WBA(H) 2-0</v>
      </c>
      <c r="J532" t="str">
        <f ca="1">IF(RIGHT(FPL_Combined[[#Headers],[Gameweek 09]],2)&lt;$B$622,INDEX(FPL_Results_Extract[Gameweek 09],MATCH($A532,FPL_Results_Extract[[Player]:[Player]],0)),INDEX(Team_Key[[Abbreviation]:[Abbreviation]],MATCH(LEFT(INDEX(FPL_Fixtures_Extract[],MATCH($A532,FPL_Fixtures_Extract[[Player]:[Player]],0),MATCH(FPL_Combined[[#Headers],[Gameweek 09]],FPL_Fixtures_Extract[#Headers],0)),LEN(INDEX(FPL_Fixtures_Extract[],MATCH($A532,FPL_Fixtures_Extract[[Player]:[Player]],0),MATCH(FPL_Combined[[#Headers],[Gameweek 09]],FPL_Fixtures_Extract[#Headers],0)))-4),Team_Key[[Full Name]:[Full Name]],0))&amp;RIGHT(INDEX(FPL_Fixtures_Extract[],MATCH($A532,FPL_Fixtures_Extract[[Player]:[Player]],0),MATCH(FPL_Combined[[#Headers],[Gameweek 09]],FPL_Fixtures_Extract[#Headers],0)),3))</f>
        <v>WHU(H) 1-3</v>
      </c>
      <c r="K532" t="str">
        <f ca="1">IF(RIGHT(FPL_Combined[[#Headers],[Gameweek 10]],2)&lt;$B$622,INDEX(FPL_Results_Extract[Gameweek 10],MATCH($A532,FPL_Results_Extract[[Player]:[Player]],0)),INDEX(Team_Key[[Abbreviation]:[Abbreviation]],MATCH(LEFT(INDEX(FPL_Fixtures_Extract[],MATCH($A532,FPL_Fixtures_Extract[[Player]:[Player]],0),MATCH(FPL_Combined[[#Headers],[Gameweek 10]],FPL_Fixtures_Extract[#Headers],0)),LEN(INDEX(FPL_Fixtures_Extract[],MATCH($A532,FPL_Fixtures_Extract[[Player]:[Player]],0),MATCH(FPL_Combined[[#Headers],[Gameweek 10]],FPL_Fixtures_Extract[#Headers],0)))-4),Team_Key[[Full Name]:[Full Name]],0))&amp;RIGHT(INDEX(FPL_Fixtures_Extract[],MATCH($A532,FPL_Fixtures_Extract[[Player]:[Player]],0),MATCH(FPL_Combined[[#Headers],[Gameweek 10]],FPL_Fixtures_Extract[#Headers],0)),3))</f>
        <v>LEI(A) 0-1</v>
      </c>
      <c r="L532" t="str">
        <f ca="1">IF(RIGHT(FPL_Combined[[#Headers],[Gameweek 11]],2)&lt;$B$622,INDEX(FPL_Results_Extract[Gameweek 11],MATCH($A532,FPL_Results_Extract[[Player]:[Player]],0)),INDEX(Team_Key[[Abbreviation]:[Abbreviation]],MATCH(LEFT(INDEX(FPL_Fixtures_Extract[],MATCH($A532,FPL_Fixtures_Extract[[Player]:[Player]],0),MATCH(FPL_Combined[[#Headers],[Gameweek 11]],FPL_Fixtures_Extract[#Headers],0)),LEN(INDEX(FPL_Fixtures_Extract[],MATCH($A532,FPL_Fixtures_Extract[[Player]:[Player]],0),MATCH(FPL_Combined[[#Headers],[Gameweek 11]],FPL_Fixtures_Extract[#Headers],0)))-4),Team_Key[[Full Name]:[Full Name]],0))&amp;RIGHT(INDEX(FPL_Fixtures_Extract[],MATCH($A532,FPL_Fixtures_Extract[[Player]:[Player]],0),MATCH(FPL_Combined[[#Headers],[Gameweek 11]],FPL_Fixtures_Extract[#Headers],0)),3))</f>
        <v>MUN(H) 0-0</v>
      </c>
      <c r="M532" t="str">
        <f ca="1">IF(RIGHT(FPL_Combined[[#Headers],[Gameweek 12]],2)&lt;$B$622,INDEX(FPL_Results_Extract[Gameweek 12],MATCH($A532,FPL_Results_Extract[[Player]:[Player]],0)),INDEX(Team_Key[[Abbreviation]:[Abbreviation]],MATCH(LEFT(INDEX(FPL_Fixtures_Extract[],MATCH($A532,FPL_Fixtures_Extract[[Player]:[Player]],0),MATCH(FPL_Combined[[#Headers],[Gameweek 12]],FPL_Fixtures_Extract[#Headers],0)),LEN(INDEX(FPL_Fixtures_Extract[],MATCH($A532,FPL_Fixtures_Extract[[Player]:[Player]],0),MATCH(FPL_Combined[[#Headers],[Gameweek 12]],FPL_Fixtures_Extract[#Headers],0)))-4),Team_Key[[Full Name]:[Full Name]],0))&amp;RIGHT(INDEX(FPL_Fixtures_Extract[],MATCH($A532,FPL_Fixtures_Extract[[Player]:[Player]],0),MATCH(FPL_Combined[[#Headers],[Gameweek 12]],FPL_Fixtures_Extract[#Headers],0)),3))</f>
        <v>LIV(A) 2-1</v>
      </c>
      <c r="N532" t="str">
        <f ca="1">IF(RIGHT(FPL_Combined[[#Headers],[Gameweek 13]],2)&lt;$B$622,INDEX(FPL_Results_Extract[Gameweek 13],MATCH($A532,FPL_Results_Extract[[Player]:[Player]],0)),INDEX(Team_Key[[Abbreviation]:[Abbreviation]],MATCH(LEFT(INDEX(FPL_Fixtures_Extract[],MATCH($A532,FPL_Fixtures_Extract[[Player]:[Player]],0),MATCH(FPL_Combined[[#Headers],[Gameweek 13]],FPL_Fixtures_Extract[#Headers],0)),LEN(INDEX(FPL_Fixtures_Extract[],MATCH($A532,FPL_Fixtures_Extract[[Player]:[Player]],0),MATCH(FPL_Combined[[#Headers],[Gameweek 13]],FPL_Fixtures_Extract[#Headers],0)))-4),Team_Key[[Full Name]:[Full Name]],0))&amp;RIGHT(INDEX(FPL_Fixtures_Extract[],MATCH($A532,FPL_Fixtures_Extract[[Player]:[Player]],0),MATCH(FPL_Combined[[#Headers],[Gameweek 13]],FPL_Fixtures_Extract[#Headers],0)),3))</f>
        <v>SUN(H) 0-1</v>
      </c>
      <c r="O532" t="str">
        <f ca="1">IF(RIGHT(FPL_Combined[[#Headers],[Gameweek 14]],2)&lt;$B$622,INDEX(FPL_Results_Extract[Gameweek 14],MATCH($A532,FPL_Results_Extract[[Player]:[Player]],0)),INDEX(Team_Key[[Abbreviation]:[Abbreviation]],MATCH(LEFT(INDEX(FPL_Fixtures_Extract[],MATCH($A532,FPL_Fixtures_Extract[[Player]:[Player]],0),MATCH(FPL_Combined[[#Headers],[Gameweek 14]],FPL_Fixtures_Extract[#Headers],0)),LEN(INDEX(FPL_Fixtures_Extract[],MATCH($A532,FPL_Fixtures_Extract[[Player]:[Player]],0),MATCH(FPL_Combined[[#Headers],[Gameweek 14]],FPL_Fixtures_Extract[#Headers],0)))-4),Team_Key[[Full Name]:[Full Name]],0))&amp;RIGHT(INDEX(FPL_Fixtures_Extract[],MATCH($A532,FPL_Fixtures_Extract[[Player]:[Player]],0),MATCH(FPL_Combined[[#Headers],[Gameweek 14]],FPL_Fixtures_Extract[#Headers],0)),3))</f>
        <v>NEW(H) 5-1</v>
      </c>
      <c r="P532" t="str">
        <f ca="1">IF(RIGHT(FPL_Combined[[#Headers],[Gameweek 15]],2)&lt;$B$622,INDEX(FPL_Results_Extract[Gameweek 15],MATCH($A532,FPL_Results_Extract[[Player]:[Player]],0)),INDEX(Team_Key[[Abbreviation]:[Abbreviation]],MATCH(LEFT(INDEX(FPL_Fixtures_Extract[],MATCH($A532,FPL_Fixtures_Extract[[Player]:[Player]],0),MATCH(FPL_Combined[[#Headers],[Gameweek 15]],FPL_Fixtures_Extract[#Headers],0)),LEN(INDEX(FPL_Fixtures_Extract[],MATCH($A532,FPL_Fixtures_Extract[[Player]:[Player]],0),MATCH(FPL_Combined[[#Headers],[Gameweek 15]],FPL_Fixtures_Extract[#Headers],0)))-4),Team_Key[[Full Name]:[Full Name]],0))&amp;RIGHT(INDEX(FPL_Fixtures_Extract[],MATCH($A532,FPL_Fixtures_Extract[[Player]:[Player]],0),MATCH(FPL_Combined[[#Headers],[Gameweek 15]],FPL_Fixtures_Extract[#Headers],0)),3))</f>
        <v>EVE(A) 1-1</v>
      </c>
      <c r="Q532" t="str">
        <f ca="1">IF(RIGHT(FPL_Combined[[#Headers],[Gameweek 16]],2)&lt;$B$622,INDEX(FPL_Results_Extract[Gameweek 16],MATCH($A532,FPL_Results_Extract[[Player]:[Player]],0)),INDEX(Team_Key[[Abbreviation]:[Abbreviation]],MATCH(LEFT(INDEX(FPL_Fixtures_Extract[],MATCH($A532,FPL_Fixtures_Extract[[Player]:[Player]],0),MATCH(FPL_Combined[[#Headers],[Gameweek 16]],FPL_Fixtures_Extract[#Headers],0)),LEN(INDEX(FPL_Fixtures_Extract[],MATCH($A532,FPL_Fixtures_Extract[[Player]:[Player]],0),MATCH(FPL_Combined[[#Headers],[Gameweek 16]],FPL_Fixtures_Extract[#Headers],0)))-4),Team_Key[[Full Name]:[Full Name]],0))&amp;RIGHT(INDEX(FPL_Fixtures_Extract[],MATCH($A532,FPL_Fixtures_Extract[[Player]:[Player]],0),MATCH(FPL_Combined[[#Headers],[Gameweek 16]],FPL_Fixtures_Extract[#Headers],0)),3))</f>
        <v>SOU(H) 1-0</v>
      </c>
      <c r="R532" t="str">
        <f ca="1">IF(RIGHT(FPL_Combined[[#Headers],[Gameweek 17]],2)&lt;$B$622,INDEX(FPL_Results_Extract[Gameweek 17],MATCH($A532,FPL_Results_Extract[[Player]:[Player]],0)),INDEX(Team_Key[[Abbreviation]:[Abbreviation]],MATCH(LEFT(INDEX(FPL_Fixtures_Extract[],MATCH($A532,FPL_Fixtures_Extract[[Player]:[Player]],0),MATCH(FPL_Combined[[#Headers],[Gameweek 17]],FPL_Fixtures_Extract[#Headers],0)),LEN(INDEX(FPL_Fixtures_Extract[],MATCH($A532,FPL_Fixtures_Extract[[Player]:[Player]],0),MATCH(FPL_Combined[[#Headers],[Gameweek 17]],FPL_Fixtures_Extract[#Headers],0)))-4),Team_Key[[Full Name]:[Full Name]],0))&amp;RIGHT(INDEX(FPL_Fixtures_Extract[],MATCH($A532,FPL_Fixtures_Extract[[Player]:[Player]],0),MATCH(FPL_Combined[[#Headers],[Gameweek 17]],FPL_Fixtures_Extract[#Headers],0)),3))</f>
        <v>STK(A) 2-1</v>
      </c>
      <c r="S532" t="str">
        <f ca="1">IF(RIGHT(FPL_Combined[[#Headers],[Gameweek 18]],2)&lt;$B$622,INDEX(FPL_Results_Extract[Gameweek 18],MATCH($A532,FPL_Results_Extract[[Player]:[Player]],0)),INDEX(Team_Key[[Abbreviation]:[Abbreviation]],MATCH(LEFT(INDEX(FPL_Fixtures_Extract[],MATCH($A532,FPL_Fixtures_Extract[[Player]:[Player]],0),MATCH(FPL_Combined[[#Headers],[Gameweek 18]],FPL_Fixtures_Extract[#Headers],0)),LEN(INDEX(FPL_Fixtures_Extract[],MATCH($A532,FPL_Fixtures_Extract[[Player]:[Player]],0),MATCH(FPL_Combined[[#Headers],[Gameweek 18]],FPL_Fixtures_Extract[#Headers],0)))-4),Team_Key[[Full Name]:[Full Name]],0))&amp;RIGHT(INDEX(FPL_Fixtures_Extract[],MATCH($A532,FPL_Fixtures_Extract[[Player]:[Player]],0),MATCH(FPL_Combined[[#Headers],[Gameweek 18]],FPL_Fixtures_Extract[#Headers],0)),3))</f>
        <v>BOU(A) 0-0</v>
      </c>
      <c r="T532" t="str">
        <f ca="1">IF(RIGHT(FPL_Combined[[#Headers],[Gameweek 19]],2)&lt;$B$622,INDEX(FPL_Results_Extract[Gameweek 19],MATCH($A532,FPL_Results_Extract[[Player]:[Player]],0)),INDEX(Team_Key[[Abbreviation]:[Abbreviation]],MATCH(LEFT(INDEX(FPL_Fixtures_Extract[],MATCH($A532,FPL_Fixtures_Extract[[Player]:[Player]],0),MATCH(FPL_Combined[[#Headers],[Gameweek 19]],FPL_Fixtures_Extract[#Headers],0)),LEN(INDEX(FPL_Fixtures_Extract[],MATCH($A532,FPL_Fixtures_Extract[[Player]:[Player]],0),MATCH(FPL_Combined[[#Headers],[Gameweek 19]],FPL_Fixtures_Extract[#Headers],0)))-4),Team_Key[[Full Name]:[Full Name]],0))&amp;RIGHT(INDEX(FPL_Fixtures_Extract[],MATCH($A532,FPL_Fixtures_Extract[[Player]:[Player]],0),MATCH(FPL_Combined[[#Headers],[Gameweek 19]],FPL_Fixtures_Extract[#Headers],0)),3))</f>
        <v>SWA(H) 0-0</v>
      </c>
      <c r="U532" t="str">
        <f ca="1">IF(RIGHT(FPL_Combined[[#Headers],[Gameweek 20]],2)&lt;$B$622,INDEX(FPL_Results_Extract[Gameweek 20],MATCH($A532,FPL_Results_Extract[[Player]:[Player]],0)),INDEX(Team_Key[[Abbreviation]:[Abbreviation]],MATCH(LEFT(INDEX(FPL_Fixtures_Extract[],MATCH($A532,FPL_Fixtures_Extract[[Player]:[Player]],0),MATCH(FPL_Combined[[#Headers],[Gameweek 20]],FPL_Fixtures_Extract[#Headers],0)),LEN(INDEX(FPL_Fixtures_Extract[],MATCH($A532,FPL_Fixtures_Extract[[Player]:[Player]],0),MATCH(FPL_Combined[[#Headers],[Gameweek 20]],FPL_Fixtures_Extract[#Headers],0)))-4),Team_Key[[Full Name]:[Full Name]],0))&amp;RIGHT(INDEX(FPL_Fixtures_Extract[],MATCH($A532,FPL_Fixtures_Extract[[Player]:[Player]],0),MATCH(FPL_Combined[[#Headers],[Gameweek 20]],FPL_Fixtures_Extract[#Headers],0)),3))</f>
        <v>CHE(H) 0-3</v>
      </c>
      <c r="V532" t="str">
        <f ca="1">IF(RIGHT(FPL_Combined[[#Headers],[Gameweek 21]],2)&lt;$B$622,INDEX(FPL_Results_Extract[Gameweek 21],MATCH($A532,FPL_Results_Extract[[Player]:[Player]],0)),INDEX(Team_Key[[Abbreviation]:[Abbreviation]],MATCH(LEFT(INDEX(FPL_Fixtures_Extract[],MATCH($A532,FPL_Fixtures_Extract[[Player]:[Player]],0),MATCH(FPL_Combined[[#Headers],[Gameweek 21]],FPL_Fixtures_Extract[#Headers],0)),LEN(INDEX(FPL_Fixtures_Extract[],MATCH($A532,FPL_Fixtures_Extract[[Player]:[Player]],0),MATCH(FPL_Combined[[#Headers],[Gameweek 21]],FPL_Fixtures_Extract[#Headers],0)))-4),Team_Key[[Full Name]:[Full Name]],0))&amp;RIGHT(INDEX(FPL_Fixtures_Extract[],MATCH($A532,FPL_Fixtures_Extract[[Player]:[Player]],0),MATCH(FPL_Combined[[#Headers],[Gameweek 21]],FPL_Fixtures_Extract[#Headers],0)),3))</f>
        <v>AVL(A) 0-1</v>
      </c>
      <c r="W532" t="str">
        <f ca="1">IF(RIGHT(FPL_Combined[[#Headers],[Gameweek 22]],2)&lt;$B$622,INDEX(FPL_Results_Extract[Gameweek 22],MATCH($A532,FPL_Results_Extract[[Player]:[Player]],0)),INDEX(Team_Key[[Abbreviation]:[Abbreviation]],MATCH(LEFT(INDEX(FPL_Fixtures_Extract[],MATCH($A532,FPL_Fixtures_Extract[[Player]:[Player]],0),MATCH(FPL_Combined[[#Headers],[Gameweek 22]],FPL_Fixtures_Extract[#Headers],0)),LEN(INDEX(FPL_Fixtures_Extract[],MATCH($A532,FPL_Fixtures_Extract[[Player]:[Player]],0),MATCH(FPL_Combined[[#Headers],[Gameweek 22]],FPL_Fixtures_Extract[#Headers],0)))-4),Team_Key[[Full Name]:[Full Name]],0))&amp;RIGHT(INDEX(FPL_Fixtures_Extract[],MATCH($A532,FPL_Fixtures_Extract[[Player]:[Player]],0),MATCH(FPL_Combined[[#Headers],[Gameweek 22]],FPL_Fixtures_Extract[#Headers],0)),3))</f>
        <v>MCI(A) 0-4</v>
      </c>
      <c r="X532" t="str">
        <f ca="1">IF(RIGHT(FPL_Combined[[#Headers],[Gameweek 23]],2)&lt;$B$622,INDEX(FPL_Results_Extract[Gameweek 23],MATCH($A532,FPL_Results_Extract[[Player]:[Player]],0)),INDEX(Team_Key[[Abbreviation]:[Abbreviation]],MATCH(LEFT(INDEX(FPL_Fixtures_Extract[],MATCH($A532,FPL_Fixtures_Extract[[Player]:[Player]],0),MATCH(FPL_Combined[[#Headers],[Gameweek 23]],FPL_Fixtures_Extract[#Headers],0)),LEN(INDEX(FPL_Fixtures_Extract[],MATCH($A532,FPL_Fixtures_Extract[[Player]:[Player]],0),MATCH(FPL_Combined[[#Headers],[Gameweek 23]],FPL_Fixtures_Extract[#Headers],0)))-4),Team_Key[[Full Name]:[Full Name]],0))&amp;RIGHT(INDEX(FPL_Fixtures_Extract[],MATCH($A532,FPL_Fixtures_Extract[[Player]:[Player]],0),MATCH(FPL_Combined[[#Headers],[Gameweek 23]],FPL_Fixtures_Extract[#Headers],0)),3))</f>
        <v>TOT(H) 1-3</v>
      </c>
      <c r="Y532" t="str">
        <f ca="1">IF(RIGHT(FPL_Combined[[#Headers],[Gameweek 24]],2)&lt;$B$622,INDEX(FPL_Results_Extract[Team],MATCH($A532,FPL_Results_Extract[[Player]:[Player]],0)),INDEX(Team_Key[[Abbreviation]:[Abbreviation]],MATCH(LEFT(INDEX(FPL_Fixtures_Extract[],MATCH($A532,FPL_Fixtures_Extract[[Player]:[Player]],0),MATCH(FPL_Combined[[#Headers],[Gameweek 24]],FPL_Fixtures_Extract[#Headers],0)),LEN(INDEX(FPL_Fixtures_Extract[],MATCH($A532,FPL_Fixtures_Extract[[Player]:[Player]],0),MATCH(FPL_Combined[[#Headers],[Gameweek 24]],FPL_Fixtures_Extract[#Headers],0)))-4),Team_Key[[Full Name]:[Full Name]],0))&amp;RIGHT(INDEX(FPL_Fixtures_Extract[],MATCH($A532,FPL_Fixtures_Extract[[Player]:[Player]],0),MATCH(FPL_Combined[[#Headers],[Gameweek 24]],FPL_Fixtures_Extract[#Headers],0)),3))</f>
        <v>CRY</v>
      </c>
      <c r="Z532" t="str">
        <f ca="1">IF(RIGHT(FPL_Combined[[#Headers],[Gameweek 25]],2)&lt;$B$622,INDEX(FPL_Results_Extract[Player],MATCH($A532,FPL_Results_Extract[[Player]:[Player]],0)),INDEX(Team_Key[[Abbreviation]:[Abbreviation]],MATCH(LEFT(INDEX(FPL_Fixtures_Extract[],MATCH($A532,FPL_Fixtures_Extract[[Player]:[Player]],0),MATCH(FPL_Combined[[#Headers],[Gameweek 25]],FPL_Fixtures_Extract[#Headers],0)),LEN(INDEX(FPL_Fixtures_Extract[],MATCH($A532,FPL_Fixtures_Extract[[Player]:[Player]],0),MATCH(FPL_Combined[[#Headers],[Gameweek 25]],FPL_Fixtures_Extract[#Headers],0)))-4),Team_Key[[Full Name]:[Full Name]],0))&amp;RIGHT(INDEX(FPL_Fixtures_Extract[],MATCH($A532,FPL_Fixtures_Extract[[Player]:[Player]],0),MATCH(FPL_Combined[[#Headers],[Gameweek 25]],FPL_Fixtures_Extract[#Headers],0)),3))</f>
        <v>Speroni</v>
      </c>
      <c r="AA532" t="str">
        <f ca="1">IF(RIGHT(FPL_Combined[[#Headers],[Gameweek 26]],2)&lt;$B$622,INDEX(FPL_Results_Extract[Gameweek 01],MATCH($A532,FPL_Results_Extract[[Player]:[Player]],0)),INDEX(Team_Key[[Abbreviation]:[Abbreviation]],MATCH(LEFT(INDEX(FPL_Fixtures_Extract[],MATCH($A532,FPL_Fixtures_Extract[[Player]:[Player]],0),MATCH(FPL_Combined[[#Headers],[Gameweek 26]],FPL_Fixtures_Extract[#Headers],0)),LEN(INDEX(FPL_Fixtures_Extract[],MATCH($A532,FPL_Fixtures_Extract[[Player]:[Player]],0),MATCH(FPL_Combined[[#Headers],[Gameweek 26]],FPL_Fixtures_Extract[#Headers],0)))-4),Team_Key[[Full Name]:[Full Name]],0))&amp;RIGHT(INDEX(FPL_Fixtures_Extract[],MATCH($A532,FPL_Fixtures_Extract[[Player]:[Player]],0),MATCH(FPL_Combined[[#Headers],[Gameweek 26]],FPL_Fixtures_Extract[#Headers],0)),3))</f>
        <v>NOR(A) 3-1</v>
      </c>
      <c r="AB532" t="str">
        <f ca="1">IF(RIGHT(FPL_Combined[[#Headers],[Gameweek 27]],2)&lt;$B$622,INDEX(FPL_Results_Extract[Gameweek 02],MATCH($A532,FPL_Results_Extract[[Player]:[Player]],0)),INDEX(Team_Key[[Abbreviation]:[Abbreviation]],MATCH(LEFT(INDEX(FPL_Fixtures_Extract[],MATCH($A532,FPL_Fixtures_Extract[[Player]:[Player]],0),MATCH(FPL_Combined[[#Headers],[Gameweek 27]],FPL_Fixtures_Extract[#Headers],0)),LEN(INDEX(FPL_Fixtures_Extract[],MATCH($A532,FPL_Fixtures_Extract[[Player]:[Player]],0),MATCH(FPL_Combined[[#Headers],[Gameweek 27]],FPL_Fixtures_Extract[#Headers],0)))-4),Team_Key[[Full Name]:[Full Name]],0))&amp;RIGHT(INDEX(FPL_Fixtures_Extract[],MATCH($A532,FPL_Fixtures_Extract[[Player]:[Player]],0),MATCH(FPL_Combined[[#Headers],[Gameweek 27]],FPL_Fixtures_Extract[#Headers],0)),3))</f>
        <v>ARS(H) 1-2</v>
      </c>
      <c r="AC532" t="str">
        <f ca="1">IF(RIGHT(FPL_Combined[[#Headers],[Gameweek 28]],2)&lt;$B$622,INDEX(FPL_Results_Extract[Gameweek 03],MATCH($A532,FPL_Results_Extract[[Player]:[Player]],0)),INDEX(Team_Key[[Abbreviation]:[Abbreviation]],MATCH(LEFT(INDEX(FPL_Fixtures_Extract[],MATCH($A532,FPL_Fixtures_Extract[[Player]:[Player]],0),MATCH(FPL_Combined[[#Headers],[Gameweek 28]],FPL_Fixtures_Extract[#Headers],0)),LEN(INDEX(FPL_Fixtures_Extract[],MATCH($A532,FPL_Fixtures_Extract[[Player]:[Player]],0),MATCH(FPL_Combined[[#Headers],[Gameweek 28]],FPL_Fixtures_Extract[#Headers],0)))-4),Team_Key[[Full Name]:[Full Name]],0))&amp;RIGHT(INDEX(FPL_Fixtures_Extract[],MATCH($A532,FPL_Fixtures_Extract[[Player]:[Player]],0),MATCH(FPL_Combined[[#Headers],[Gameweek 28]],FPL_Fixtures_Extract[#Headers],0)),3))</f>
        <v>AVL(H) 2-1</v>
      </c>
      <c r="AD532" t="str">
        <f ca="1">IF(RIGHT(FPL_Combined[[#Headers],[Gameweek 29]],2)&lt;$B$622,INDEX(FPL_Results_Extract[Gameweek 04],MATCH($A532,FPL_Results_Extract[[Player]:[Player]],0)),INDEX(Team_Key[[Abbreviation]:[Abbreviation]],MATCH(LEFT(INDEX(FPL_Fixtures_Extract[],MATCH($A532,FPL_Fixtures_Extract[[Player]:[Player]],0),MATCH(FPL_Combined[[#Headers],[Gameweek 29]],FPL_Fixtures_Extract[#Headers],0)),LEN(INDEX(FPL_Fixtures_Extract[],MATCH($A532,FPL_Fixtures_Extract[[Player]:[Player]],0),MATCH(FPL_Combined[[#Headers],[Gameweek 29]],FPL_Fixtures_Extract[#Headers],0)))-4),Team_Key[[Full Name]:[Full Name]],0))&amp;RIGHT(INDEX(FPL_Fixtures_Extract[],MATCH($A532,FPL_Fixtures_Extract[[Player]:[Player]],0),MATCH(FPL_Combined[[#Headers],[Gameweek 29]],FPL_Fixtures_Extract[#Headers],0)),3))</f>
        <v>LIV(H)</v>
      </c>
      <c r="AE532" t="e">
        <f ca="1">IF(RIGHT(FPL_Combined[[#Headers],[Gameweek 30]],2)&lt;$B$622,INDEX(FPL_Results_Extract[Gameweek 05],MATCH($A532,FPL_Results_Extract[[Player]:[Player]],0)),INDEX(Team_Key[[Abbreviation]:[Abbreviation]],MATCH(LEFT(INDEX(FPL_Fixtures_Extract[],MATCH($A532,FPL_Fixtures_Extract[[Player]:[Player]],0),MATCH(FPL_Combined[[#Headers],[Gameweek 30]],FPL_Fixtures_Extract[#Headers],0)),LEN(INDEX(FPL_Fixtures_Extract[],MATCH($A532,FPL_Fixtures_Extract[[Player]:[Player]],0),MATCH(FPL_Combined[[#Headers],[Gameweek 30]],FPL_Fixtures_Extract[#Headers],0)))-4),Team_Key[[Full Name]:[Full Name]],0))&amp;RIGHT(INDEX(FPL_Fixtures_Extract[],MATCH($A532,FPL_Fixtures_Extract[[Player]:[Player]],0),MATCH(FPL_Combined[[#Headers],[Gameweek 30]],FPL_Fixtures_Extract[#Headers],0)),3))</f>
        <v>#VALUE!</v>
      </c>
      <c r="AF532" t="str">
        <f ca="1">IF(RIGHT(FPL_Combined[[#Headers],[Gameweek 31]],2)&lt;$B$622,INDEX(FPL_Results_Extract[Gameweek 06],MATCH($A532,FPL_Results_Extract[[Player]:[Player]],0)),INDEX(Team_Key[[Abbreviation]:[Abbreviation]],MATCH(LEFT(INDEX(FPL_Fixtures_Extract[],MATCH($A532,FPL_Fixtures_Extract[[Player]:[Player]],0),MATCH(FPL_Combined[[#Headers],[Gameweek 31]],FPL_Fixtures_Extract[#Headers],0)),LEN(INDEX(FPL_Fixtures_Extract[],MATCH($A532,FPL_Fixtures_Extract[[Player]:[Player]],0),MATCH(FPL_Combined[[#Headers],[Gameweek 31]],FPL_Fixtures_Extract[#Headers],0)))-4),Team_Key[[Full Name]:[Full Name]],0))&amp;RIGHT(INDEX(FPL_Fixtures_Extract[],MATCH($A532,FPL_Fixtures_Extract[[Player]:[Player]],0),MATCH(FPL_Combined[[#Headers],[Gameweek 31]],FPL_Fixtures_Extract[#Headers],0)),3))</f>
        <v>LEI(H)</v>
      </c>
      <c r="AG532" t="str">
        <f ca="1">IF(RIGHT(FPL_Combined[[#Headers],[Gameweek 32]],2)&lt;$B$622,INDEX(FPL_Results_Extract[Gameweek 07],MATCH($A532,FPL_Results_Extract[[Player]:[Player]],0)),INDEX(Team_Key[[Abbreviation]:[Abbreviation]],MATCH(LEFT(INDEX(FPL_Fixtures_Extract[],MATCH($A532,FPL_Fixtures_Extract[[Player]:[Player]],0),MATCH(FPL_Combined[[#Headers],[Gameweek 32]],FPL_Fixtures_Extract[#Headers],0)),LEN(INDEX(FPL_Fixtures_Extract[],MATCH($A532,FPL_Fixtures_Extract[[Player]:[Player]],0),MATCH(FPL_Combined[[#Headers],[Gameweek 32]],FPL_Fixtures_Extract[#Headers],0)))-4),Team_Key[[Full Name]:[Full Name]],0))&amp;RIGHT(INDEX(FPL_Fixtures_Extract[],MATCH($A532,FPL_Fixtures_Extract[[Player]:[Player]],0),MATCH(FPL_Combined[[#Headers],[Gameweek 32]],FPL_Fixtures_Extract[#Headers],0)),3))</f>
        <v>WHU(A)</v>
      </c>
      <c r="AH532" t="str">
        <f ca="1">IF(RIGHT(FPL_Combined[[#Headers],[Gameweek 33]],2)&lt;$B$622,INDEX(FPL_Results_Extract[Gameweek 08],MATCH($A532,FPL_Results_Extract[[Player]:[Player]],0)),INDEX(Team_Key[[Abbreviation]:[Abbreviation]],MATCH(LEFT(INDEX(FPL_Fixtures_Extract[],MATCH($A532,FPL_Fixtures_Extract[[Player]:[Player]],0),MATCH(FPL_Combined[[#Headers],[Gameweek 33]],FPL_Fixtures_Extract[#Headers],0)),LEN(INDEX(FPL_Fixtures_Extract[],MATCH($A532,FPL_Fixtures_Extract[[Player]:[Player]],0),MATCH(FPL_Combined[[#Headers],[Gameweek 33]],FPL_Fixtures_Extract[#Headers],0)))-4),Team_Key[[Full Name]:[Full Name]],0))&amp;RIGHT(INDEX(FPL_Fixtures_Extract[],MATCH($A532,FPL_Fixtures_Extract[[Player]:[Player]],0),MATCH(FPL_Combined[[#Headers],[Gameweek 33]],FPL_Fixtures_Extract[#Headers],0)),3))</f>
        <v>NOR(H)</v>
      </c>
      <c r="AI532" t="str">
        <f ca="1">IF(RIGHT(FPL_Combined[[#Headers],[Gameweek 34]],2)&lt;$B$622,INDEX(FPL_Results_Extract[Gameweek 09],MATCH($A532,FPL_Results_Extract[[Player]:[Player]],0)),INDEX(Team_Key[[Abbreviation]:[Abbreviation]],MATCH(LEFT(INDEX(FPL_Fixtures_Extract[],MATCH($A532,FPL_Fixtures_Extract[[Player]:[Player]],0),MATCH(FPL_Combined[[#Headers],[Gameweek 34]],FPL_Fixtures_Extract[#Headers],0)),LEN(INDEX(FPL_Fixtures_Extract[],MATCH($A532,FPL_Fixtures_Extract[[Player]:[Player]],0),MATCH(FPL_Combined[[#Headers],[Gameweek 34]],FPL_Fixtures_Extract[#Headers],0)))-4),Team_Key[[Full Name]:[Full Name]],0))&amp;RIGHT(INDEX(FPL_Fixtures_Extract[],MATCH($A532,FPL_Fixtures_Extract[[Player]:[Player]],0),MATCH(FPL_Combined[[#Headers],[Gameweek 34]],FPL_Fixtures_Extract[#Headers],0)),3))</f>
        <v>ARS(A)</v>
      </c>
      <c r="AJ532" t="str">
        <f ca="1">IF(RIGHT(FPL_Combined[[#Headers],[Gameweek 35]],2)&lt;$B$622,INDEX(FPL_Results_Extract[Gameweek 10],MATCH($A532,FPL_Results_Extract[[Player]:[Player]],0)),INDEX(Team_Key[[Abbreviation]:[Abbreviation]],MATCH(LEFT(INDEX(FPL_Fixtures_Extract[],MATCH($A532,FPL_Fixtures_Extract[[Player]:[Player]],0),MATCH(FPL_Combined[[#Headers],[Gameweek 35]],FPL_Fixtures_Extract[#Headers],0)),LEN(INDEX(FPL_Fixtures_Extract[],MATCH($A532,FPL_Fixtures_Extract[[Player]:[Player]],0),MATCH(FPL_Combined[[#Headers],[Gameweek 35]],FPL_Fixtures_Extract[#Headers],0)))-4),Team_Key[[Full Name]:[Full Name]],0))&amp;RIGHT(INDEX(FPL_Fixtures_Extract[],MATCH($A532,FPL_Fixtures_Extract[[Player]:[Player]],0),MATCH(FPL_Combined[[#Headers],[Gameweek 35]],FPL_Fixtures_Extract[#Headers],0)),3))</f>
        <v>EVE(H)</v>
      </c>
      <c r="AK532" t="str">
        <f ca="1">IF(RIGHT(FPL_Combined[[#Headers],[Gameweek 36]],2)&lt;$B$622,INDEX(FPL_Results_Extract[Gameweek 11],MATCH($A532,FPL_Results_Extract[[Player]:[Player]],0)),INDEX(Team_Key[[Abbreviation]:[Abbreviation]],MATCH(LEFT(INDEX(FPL_Fixtures_Extract[],MATCH($A532,FPL_Fixtures_Extract[[Player]:[Player]],0),MATCH(FPL_Combined[[#Headers],[Gameweek 36]],FPL_Fixtures_Extract[#Headers],0)),LEN(INDEX(FPL_Fixtures_Extract[],MATCH($A532,FPL_Fixtures_Extract[[Player]:[Player]],0),MATCH(FPL_Combined[[#Headers],[Gameweek 36]],FPL_Fixtures_Extract[#Headers],0)))-4),Team_Key[[Full Name]:[Full Name]],0))&amp;RIGHT(INDEX(FPL_Fixtures_Extract[],MATCH($A532,FPL_Fixtures_Extract[[Player]:[Player]],0),MATCH(FPL_Combined[[#Headers],[Gameweek 36]],FPL_Fixtures_Extract[#Headers],0)),3))</f>
        <v>NEW(A)</v>
      </c>
      <c r="AL532" t="str">
        <f ca="1">IF(RIGHT(FPL_Combined[[#Headers],[Gameweek 37]],2)&lt;$B$622,INDEX(FPL_Results_Extract[Gameweek 12],MATCH($A532,FPL_Results_Extract[[Player]:[Player]],0)),INDEX(Team_Key[[Abbreviation]:[Abbreviation]],MATCH(LEFT(INDEX(FPL_Fixtures_Extract[],MATCH($A532,FPL_Fixtures_Extract[[Player]:[Player]],0),MATCH(FPL_Combined[[#Headers],[Gameweek 37]],FPL_Fixtures_Extract[#Headers],0)),LEN(INDEX(FPL_Fixtures_Extract[],MATCH($A532,FPL_Fixtures_Extract[[Player]:[Player]],0),MATCH(FPL_Combined[[#Headers],[Gameweek 37]],FPL_Fixtures_Extract[#Headers],0)))-4),Team_Key[[Full Name]:[Full Name]],0))&amp;RIGHT(INDEX(FPL_Fixtures_Extract[],MATCH($A532,FPL_Fixtures_Extract[[Player]:[Player]],0),MATCH(FPL_Combined[[#Headers],[Gameweek 37]],FPL_Fixtures_Extract[#Headers],0)),3))</f>
        <v>STK(H)</v>
      </c>
      <c r="AM532" t="str">
        <f ca="1">IF(RIGHT(FPL_Combined[[#Headers],[Gameweek 38]],2)&lt;$B$622,INDEX(FPL_Results_Extract[Gameweek 13],MATCH($A532,FPL_Results_Extract[[Player]:[Player]],0)),INDEX(Team_Key[[Abbreviation]:[Abbreviation]],MATCH(LEFT(INDEX(FPL_Fixtures_Extract[],MATCH($A532,FPL_Fixtures_Extract[[Player]:[Player]],0),MATCH(FPL_Combined[[#Headers],[Gameweek 38]],FPL_Fixtures_Extract[#Headers],0)),LEN(INDEX(FPL_Fixtures_Extract[],MATCH($A532,FPL_Fixtures_Extract[[Player]:[Player]],0),MATCH(FPL_Combined[[#Headers],[Gameweek 38]],FPL_Fixtures_Extract[#Headers],0)))-4),Team_Key[[Full Name]:[Full Name]],0))&amp;RIGHT(INDEX(FPL_Fixtures_Extract[],MATCH($A532,FPL_Fixtures_Extract[[Player]:[Player]],0),MATCH(FPL_Combined[[#Headers],[Gameweek 38]],FPL_Fixtures_Extract[#Headers],0)),3))</f>
        <v>SOU(A)</v>
      </c>
    </row>
    <row r="533" spans="1:39" x14ac:dyDescent="0.45">
      <c r="A533" t="s">
        <v>519</v>
      </c>
      <c r="B533" t="str">
        <f ca="1">IF(RIGHT(FPL_Combined[[#Headers],[Gameweek 01]],2)&lt;$B$622,INDEX(FPL_Results_Extract[Gameweek 01],MATCH($A533,FPL_Results_Extract[[Player]:[Player]],0)),INDEX(Team_Key[[Abbreviation]:[Abbreviation]],MATCH(LEFT(INDEX(FPL_Fixtures_Extract[],MATCH($A533,FPL_Fixtures_Extract[[Player]:[Player]],0),MATCH(FPL_Combined[[#Headers],[Gameweek 01]],FPL_Fixtures_Extract[#Headers],0)),LEN(INDEX(FPL_Fixtures_Extract[],MATCH($A533,FPL_Fixtures_Extract[[Player]:[Player]],0),MATCH(FPL_Combined[[#Headers],[Gameweek 01]],FPL_Fixtures_Extract[#Headers],0)))-4),Team_Key[[Full Name]:[Full Name]],0))&amp;RIGHT(INDEX(FPL_Fixtures_Extract[],MATCH($A533,FPL_Fixtures_Extract[[Player]:[Player]],0),MATCH(FPL_Combined[[#Headers],[Gameweek 01]],FPL_Fixtures_Extract[#Headers],0)),3))</f>
        <v>N/A</v>
      </c>
      <c r="C533" t="str">
        <f ca="1">IF(RIGHT(FPL_Combined[[#Headers],[Gameweek 02]],2)&lt;$B$622,INDEX(FPL_Results_Extract[Gameweek 02],MATCH($A533,FPL_Results_Extract[[Player]:[Player]],0)),INDEX(Team_Key[[Abbreviation]:[Abbreviation]],MATCH(LEFT(INDEX(FPL_Fixtures_Extract[],MATCH($A533,FPL_Fixtures_Extract[[Player]:[Player]],0),MATCH(FPL_Combined[[#Headers],[Gameweek 02]],FPL_Fixtures_Extract[#Headers],0)),LEN(INDEX(FPL_Fixtures_Extract[],MATCH($A533,FPL_Fixtures_Extract[[Player]:[Player]],0),MATCH(FPL_Combined[[#Headers],[Gameweek 02]],FPL_Fixtures_Extract[#Headers],0)))-4),Team_Key[[Full Name]:[Full Name]],0))&amp;RIGHT(INDEX(FPL_Fixtures_Extract[],MATCH($A533,FPL_Fixtures_Extract[[Player]:[Player]],0),MATCH(FPL_Combined[[#Headers],[Gameweek 02]],FPL_Fixtures_Extract[#Headers],0)),3))</f>
        <v>N/A</v>
      </c>
      <c r="D533" t="str">
        <f ca="1">IF(RIGHT(FPL_Combined[[#Headers],[Gameweek 03]],2)&lt;$B$622,INDEX(FPL_Results_Extract[Gameweek 03],MATCH($A533,FPL_Results_Extract[[Player]:[Player]],0)),INDEX(Team_Key[[Abbreviation]:[Abbreviation]],MATCH(LEFT(INDEX(FPL_Fixtures_Extract[],MATCH($A533,FPL_Fixtures_Extract[[Player]:[Player]],0),MATCH(FPL_Combined[[#Headers],[Gameweek 03]],FPL_Fixtures_Extract[#Headers],0)),LEN(INDEX(FPL_Fixtures_Extract[],MATCH($A533,FPL_Fixtures_Extract[[Player]:[Player]],0),MATCH(FPL_Combined[[#Headers],[Gameweek 03]],FPL_Fixtures_Extract[#Headers],0)))-4),Team_Key[[Full Name]:[Full Name]],0))&amp;RIGHT(INDEX(FPL_Fixtures_Extract[],MATCH($A533,FPL_Fixtures_Extract[[Player]:[Player]],0),MATCH(FPL_Combined[[#Headers],[Gameweek 03]],FPL_Fixtures_Extract[#Headers],0)),3))</f>
        <v>BOU(H) 3-4</v>
      </c>
      <c r="E533" t="str">
        <f ca="1">IF(RIGHT(FPL_Combined[[#Headers],[Gameweek 04]],2)&lt;$B$622,INDEX(FPL_Results_Extract[Gameweek 04],MATCH($A533,FPL_Results_Extract[[Player]:[Player]],0)),INDEX(Team_Key[[Abbreviation]:[Abbreviation]],MATCH(LEFT(INDEX(FPL_Fixtures_Extract[],MATCH($A533,FPL_Fixtures_Extract[[Player]:[Player]],0),MATCH(FPL_Combined[[#Headers],[Gameweek 04]],FPL_Fixtures_Extract[#Headers],0)),LEN(INDEX(FPL_Fixtures_Extract[],MATCH($A533,FPL_Fixtures_Extract[[Player]:[Player]],0),MATCH(FPL_Combined[[#Headers],[Gameweek 04]],FPL_Fixtures_Extract[#Headers],0)))-4),Team_Key[[Full Name]:[Full Name]],0))&amp;RIGHT(INDEX(FPL_Fixtures_Extract[],MATCH($A533,FPL_Fixtures_Extract[[Player]:[Player]],0),MATCH(FPL_Combined[[#Headers],[Gameweek 04]],FPL_Fixtures_Extract[#Headers],0)),3))</f>
        <v>LIV(A) 3-0</v>
      </c>
      <c r="F533" t="str">
        <f ca="1">IF(RIGHT(FPL_Combined[[#Headers],[Gameweek 05]],2)&lt;$B$622,INDEX(FPL_Results_Extract[Gameweek 05],MATCH($A533,FPL_Results_Extract[[Player]:[Player]],0)),INDEX(Team_Key[[Abbreviation]:[Abbreviation]],MATCH(LEFT(INDEX(FPL_Fixtures_Extract[],MATCH($A533,FPL_Fixtures_Extract[[Player]:[Player]],0),MATCH(FPL_Combined[[#Headers],[Gameweek 05]],FPL_Fixtures_Extract[#Headers],0)),LEN(INDEX(FPL_Fixtures_Extract[],MATCH($A533,FPL_Fixtures_Extract[[Player]:[Player]],0),MATCH(FPL_Combined[[#Headers],[Gameweek 05]],FPL_Fixtures_Extract[#Headers],0)))-4),Team_Key[[Full Name]:[Full Name]],0))&amp;RIGHT(INDEX(FPL_Fixtures_Extract[],MATCH($A533,FPL_Fixtures_Extract[[Player]:[Player]],0),MATCH(FPL_Combined[[#Headers],[Gameweek 05]],FPL_Fixtures_Extract[#Headers],0)),3))</f>
        <v>NEW(H) 2-0</v>
      </c>
      <c r="G533" t="str">
        <f ca="1">IF(RIGHT(FPL_Combined[[#Headers],[Gameweek 06]],2)&lt;$B$622,INDEX(FPL_Results_Extract[Gameweek 06],MATCH($A533,FPL_Results_Extract[[Player]:[Player]],0)),INDEX(Team_Key[[Abbreviation]:[Abbreviation]],MATCH(LEFT(INDEX(FPL_Fixtures_Extract[],MATCH($A533,FPL_Fixtures_Extract[[Player]:[Player]],0),MATCH(FPL_Combined[[#Headers],[Gameweek 06]],FPL_Fixtures_Extract[#Headers],0)),LEN(INDEX(FPL_Fixtures_Extract[],MATCH($A533,FPL_Fixtures_Extract[[Player]:[Player]],0),MATCH(FPL_Combined[[#Headers],[Gameweek 06]],FPL_Fixtures_Extract[#Headers],0)))-4),Team_Key[[Full Name]:[Full Name]],0))&amp;RIGHT(INDEX(FPL_Fixtures_Extract[],MATCH($A533,FPL_Fixtures_Extract[[Player]:[Player]],0),MATCH(FPL_Combined[[#Headers],[Gameweek 06]],FPL_Fixtures_Extract[#Headers],0)),3))</f>
        <v>MCI(A) 2-1</v>
      </c>
      <c r="H533" t="str">
        <f ca="1">IF(RIGHT(FPL_Combined[[#Headers],[Gameweek 07]],2)&lt;$B$622,INDEX(FPL_Results_Extract[Gameweek 07],MATCH($A533,FPL_Results_Extract[[Player]:[Player]],0)),INDEX(Team_Key[[Abbreviation]:[Abbreviation]],MATCH(LEFT(INDEX(FPL_Fixtures_Extract[],MATCH($A533,FPL_Fixtures_Extract[[Player]:[Player]],0),MATCH(FPL_Combined[[#Headers],[Gameweek 07]],FPL_Fixtures_Extract[#Headers],0)),LEN(INDEX(FPL_Fixtures_Extract[],MATCH($A533,FPL_Fixtures_Extract[[Player]:[Player]],0),MATCH(FPL_Combined[[#Headers],[Gameweek 07]],FPL_Fixtures_Extract[#Headers],0)))-4),Team_Key[[Full Name]:[Full Name]],0))&amp;RIGHT(INDEX(FPL_Fixtures_Extract[],MATCH($A533,FPL_Fixtures_Extract[[Player]:[Player]],0),MATCH(FPL_Combined[[#Headers],[Gameweek 07]],FPL_Fixtures_Extract[#Headers],0)),3))</f>
        <v>NOR(H) 2-2</v>
      </c>
      <c r="I533" t="str">
        <f ca="1">IF(RIGHT(FPL_Combined[[#Headers],[Gameweek 08]],2)&lt;$B$622,INDEX(FPL_Results_Extract[Gameweek 08],MATCH($A533,FPL_Results_Extract[[Player]:[Player]],0)),INDEX(Team_Key[[Abbreviation]:[Abbreviation]],MATCH(LEFT(INDEX(FPL_Fixtures_Extract[],MATCH($A533,FPL_Fixtures_Extract[[Player]:[Player]],0),MATCH(FPL_Combined[[#Headers],[Gameweek 08]],FPL_Fixtures_Extract[#Headers],0)),LEN(INDEX(FPL_Fixtures_Extract[],MATCH($A533,FPL_Fixtures_Extract[[Player]:[Player]],0),MATCH(FPL_Combined[[#Headers],[Gameweek 08]],FPL_Fixtures_Extract[#Headers],0)))-4),Team_Key[[Full Name]:[Full Name]],0))&amp;RIGHT(INDEX(FPL_Fixtures_Extract[],MATCH($A533,FPL_Fixtures_Extract[[Player]:[Player]],0),MATCH(FPL_Combined[[#Headers],[Gameweek 08]],FPL_Fixtures_Extract[#Headers],0)),3))</f>
        <v>SUN(A) 2-2</v>
      </c>
      <c r="J533" t="str">
        <f ca="1">IF(RIGHT(FPL_Combined[[#Headers],[Gameweek 09]],2)&lt;$B$622,INDEX(FPL_Results_Extract[Gameweek 09],MATCH($A533,FPL_Results_Extract[[Player]:[Player]],0)),INDEX(Team_Key[[Abbreviation]:[Abbreviation]],MATCH(LEFT(INDEX(FPL_Fixtures_Extract[],MATCH($A533,FPL_Fixtures_Extract[[Player]:[Player]],0),MATCH(FPL_Combined[[#Headers],[Gameweek 09]],FPL_Fixtures_Extract[#Headers],0)),LEN(INDEX(FPL_Fixtures_Extract[],MATCH($A533,FPL_Fixtures_Extract[[Player]:[Player]],0),MATCH(FPL_Combined[[#Headers],[Gameweek 09]],FPL_Fixtures_Extract[#Headers],0)))-4),Team_Key[[Full Name]:[Full Name]],0))&amp;RIGHT(INDEX(FPL_Fixtures_Extract[],MATCH($A533,FPL_Fixtures_Extract[[Player]:[Player]],0),MATCH(FPL_Combined[[#Headers],[Gameweek 09]],FPL_Fixtures_Extract[#Headers],0)),3))</f>
        <v>CRY(A) 3-1</v>
      </c>
      <c r="K533" t="str">
        <f ca="1">IF(RIGHT(FPL_Combined[[#Headers],[Gameweek 10]],2)&lt;$B$622,INDEX(FPL_Results_Extract[Gameweek 10],MATCH($A533,FPL_Results_Extract[[Player]:[Player]],0)),INDEX(Team_Key[[Abbreviation]:[Abbreviation]],MATCH(LEFT(INDEX(FPL_Fixtures_Extract[],MATCH($A533,FPL_Fixtures_Extract[[Player]:[Player]],0),MATCH(FPL_Combined[[#Headers],[Gameweek 10]],FPL_Fixtures_Extract[#Headers],0)),LEN(INDEX(FPL_Fixtures_Extract[],MATCH($A533,FPL_Fixtures_Extract[[Player]:[Player]],0),MATCH(FPL_Combined[[#Headers],[Gameweek 10]],FPL_Fixtures_Extract[#Headers],0)))-4),Team_Key[[Full Name]:[Full Name]],0))&amp;RIGHT(INDEX(FPL_Fixtures_Extract[],MATCH($A533,FPL_Fixtures_Extract[[Player]:[Player]],0),MATCH(FPL_Combined[[#Headers],[Gameweek 10]],FPL_Fixtures_Extract[#Headers],0)),3))</f>
        <v>CHE(H) 2-1</v>
      </c>
      <c r="L533" t="str">
        <f ca="1">IF(RIGHT(FPL_Combined[[#Headers],[Gameweek 11]],2)&lt;$B$622,INDEX(FPL_Results_Extract[Gameweek 11],MATCH($A533,FPL_Results_Extract[[Player]:[Player]],0)),INDEX(Team_Key[[Abbreviation]:[Abbreviation]],MATCH(LEFT(INDEX(FPL_Fixtures_Extract[],MATCH($A533,FPL_Fixtures_Extract[[Player]:[Player]],0),MATCH(FPL_Combined[[#Headers],[Gameweek 11]],FPL_Fixtures_Extract[#Headers],0)),LEN(INDEX(FPL_Fixtures_Extract[],MATCH($A533,FPL_Fixtures_Extract[[Player]:[Player]],0),MATCH(FPL_Combined[[#Headers],[Gameweek 11]],FPL_Fixtures_Extract[#Headers],0)))-4),Team_Key[[Full Name]:[Full Name]],0))&amp;RIGHT(INDEX(FPL_Fixtures_Extract[],MATCH($A533,FPL_Fixtures_Extract[[Player]:[Player]],0),MATCH(FPL_Combined[[#Headers],[Gameweek 11]],FPL_Fixtures_Extract[#Headers],0)),3))</f>
        <v>WAT(A) 0-2</v>
      </c>
      <c r="M533" t="str">
        <f ca="1">IF(RIGHT(FPL_Combined[[#Headers],[Gameweek 12]],2)&lt;$B$622,INDEX(FPL_Results_Extract[Gameweek 12],MATCH($A533,FPL_Results_Extract[[Player]:[Player]],0)),INDEX(Team_Key[[Abbreviation]:[Abbreviation]],MATCH(LEFT(INDEX(FPL_Fixtures_Extract[],MATCH($A533,FPL_Fixtures_Extract[[Player]:[Player]],0),MATCH(FPL_Combined[[#Headers],[Gameweek 12]],FPL_Fixtures_Extract[#Headers],0)),LEN(INDEX(FPL_Fixtures_Extract[],MATCH($A533,FPL_Fixtures_Extract[[Player]:[Player]],0),MATCH(FPL_Combined[[#Headers],[Gameweek 12]],FPL_Fixtures_Extract[#Headers],0)))-4),Team_Key[[Full Name]:[Full Name]],0))&amp;RIGHT(INDEX(FPL_Fixtures_Extract[],MATCH($A533,FPL_Fixtures_Extract[[Player]:[Player]],0),MATCH(FPL_Combined[[#Headers],[Gameweek 12]],FPL_Fixtures_Extract[#Headers],0)),3))</f>
        <v>EVE(H) 1-1</v>
      </c>
      <c r="N533" t="str">
        <f ca="1">IF(RIGHT(FPL_Combined[[#Headers],[Gameweek 13]],2)&lt;$B$622,INDEX(FPL_Results_Extract[Gameweek 13],MATCH($A533,FPL_Results_Extract[[Player]:[Player]],0)),INDEX(Team_Key[[Abbreviation]:[Abbreviation]],MATCH(LEFT(INDEX(FPL_Fixtures_Extract[],MATCH($A533,FPL_Fixtures_Extract[[Player]:[Player]],0),MATCH(FPL_Combined[[#Headers],[Gameweek 13]],FPL_Fixtures_Extract[#Headers],0)),LEN(INDEX(FPL_Fixtures_Extract[],MATCH($A533,FPL_Fixtures_Extract[[Player]:[Player]],0),MATCH(FPL_Combined[[#Headers],[Gameweek 13]],FPL_Fixtures_Extract[#Headers],0)))-4),Team_Key[[Full Name]:[Full Name]],0))&amp;RIGHT(INDEX(FPL_Fixtures_Extract[],MATCH($A533,FPL_Fixtures_Extract[[Player]:[Player]],0),MATCH(FPL_Combined[[#Headers],[Gameweek 13]],FPL_Fixtures_Extract[#Headers],0)),3))</f>
        <v>TOT(A) 1-4</v>
      </c>
      <c r="O533" t="str">
        <f ca="1">IF(RIGHT(FPL_Combined[[#Headers],[Gameweek 14]],2)&lt;$B$622,INDEX(FPL_Results_Extract[Gameweek 14],MATCH($A533,FPL_Results_Extract[[Player]:[Player]],0)),INDEX(Team_Key[[Abbreviation]:[Abbreviation]],MATCH(LEFT(INDEX(FPL_Fixtures_Extract[],MATCH($A533,FPL_Fixtures_Extract[[Player]:[Player]],0),MATCH(FPL_Combined[[#Headers],[Gameweek 14]],FPL_Fixtures_Extract[#Headers],0)),LEN(INDEX(FPL_Fixtures_Extract[],MATCH($A533,FPL_Fixtures_Extract[[Player]:[Player]],0),MATCH(FPL_Combined[[#Headers],[Gameweek 14]],FPL_Fixtures_Extract[#Headers],0)))-4),Team_Key[[Full Name]:[Full Name]],0))&amp;RIGHT(INDEX(FPL_Fixtures_Extract[],MATCH($A533,FPL_Fixtures_Extract[[Player]:[Player]],0),MATCH(FPL_Combined[[#Headers],[Gameweek 14]],FPL_Fixtures_Extract[#Headers],0)),3))</f>
        <v>WBA(H) 1-1</v>
      </c>
      <c r="P533" t="str">
        <f ca="1">IF(RIGHT(FPL_Combined[[#Headers],[Gameweek 15]],2)&lt;$B$622,INDEX(FPL_Results_Extract[Gameweek 15],MATCH($A533,FPL_Results_Extract[[Player]:[Player]],0)),INDEX(Team_Key[[Abbreviation]:[Abbreviation]],MATCH(LEFT(INDEX(FPL_Fixtures_Extract[],MATCH($A533,FPL_Fixtures_Extract[[Player]:[Player]],0),MATCH(FPL_Combined[[#Headers],[Gameweek 15]],FPL_Fixtures_Extract[#Headers],0)),LEN(INDEX(FPL_Fixtures_Extract[],MATCH($A533,FPL_Fixtures_Extract[[Player]:[Player]],0),MATCH(FPL_Combined[[#Headers],[Gameweek 15]],FPL_Fixtures_Extract[#Headers],0)))-4),Team_Key[[Full Name]:[Full Name]],0))&amp;RIGHT(INDEX(FPL_Fixtures_Extract[],MATCH($A533,FPL_Fixtures_Extract[[Player]:[Player]],0),MATCH(FPL_Combined[[#Headers],[Gameweek 15]],FPL_Fixtures_Extract[#Headers],0)),3))</f>
        <v>MUN(A) 0-0</v>
      </c>
      <c r="Q533" t="str">
        <f ca="1">IF(RIGHT(FPL_Combined[[#Headers],[Gameweek 16]],2)&lt;$B$622,INDEX(FPL_Results_Extract[Gameweek 16],MATCH($A533,FPL_Results_Extract[[Player]:[Player]],0)),INDEX(Team_Key[[Abbreviation]:[Abbreviation]],MATCH(LEFT(INDEX(FPL_Fixtures_Extract[],MATCH($A533,FPL_Fixtures_Extract[[Player]:[Player]],0),MATCH(FPL_Combined[[#Headers],[Gameweek 16]],FPL_Fixtures_Extract[#Headers],0)),LEN(INDEX(FPL_Fixtures_Extract[],MATCH($A533,FPL_Fixtures_Extract[[Player]:[Player]],0),MATCH(FPL_Combined[[#Headers],[Gameweek 16]],FPL_Fixtures_Extract[#Headers],0)))-4),Team_Key[[Full Name]:[Full Name]],0))&amp;RIGHT(INDEX(FPL_Fixtures_Extract[],MATCH($A533,FPL_Fixtures_Extract[[Player]:[Player]],0),MATCH(FPL_Combined[[#Headers],[Gameweek 16]],FPL_Fixtures_Extract[#Headers],0)),3))</f>
        <v>STK(H) 0-0</v>
      </c>
      <c r="R533" t="str">
        <f ca="1">IF(RIGHT(FPL_Combined[[#Headers],[Gameweek 17]],2)&lt;$B$622,INDEX(FPL_Results_Extract[Gameweek 17],MATCH($A533,FPL_Results_Extract[[Player]:[Player]],0)),INDEX(Team_Key[[Abbreviation]:[Abbreviation]],MATCH(LEFT(INDEX(FPL_Fixtures_Extract[],MATCH($A533,FPL_Fixtures_Extract[[Player]:[Player]],0),MATCH(FPL_Combined[[#Headers],[Gameweek 17]],FPL_Fixtures_Extract[#Headers],0)),LEN(INDEX(FPL_Fixtures_Extract[],MATCH($A533,FPL_Fixtures_Extract[[Player]:[Player]],0),MATCH(FPL_Combined[[#Headers],[Gameweek 17]],FPL_Fixtures_Extract[#Headers],0)))-4),Team_Key[[Full Name]:[Full Name]],0))&amp;RIGHT(INDEX(FPL_Fixtures_Extract[],MATCH($A533,FPL_Fixtures_Extract[[Player]:[Player]],0),MATCH(FPL_Combined[[#Headers],[Gameweek 17]],FPL_Fixtures_Extract[#Headers],0)),3))</f>
        <v>SWA(A) 0-0</v>
      </c>
      <c r="S533" t="str">
        <f ca="1">IF(RIGHT(FPL_Combined[[#Headers],[Gameweek 18]],2)&lt;$B$622,INDEX(FPL_Results_Extract[Gameweek 18],MATCH($A533,FPL_Results_Extract[[Player]:[Player]],0)),INDEX(Team_Key[[Abbreviation]:[Abbreviation]],MATCH(LEFT(INDEX(FPL_Fixtures_Extract[],MATCH($A533,FPL_Fixtures_Extract[[Player]:[Player]],0),MATCH(FPL_Combined[[#Headers],[Gameweek 18]],FPL_Fixtures_Extract[#Headers],0)),LEN(INDEX(FPL_Fixtures_Extract[],MATCH($A533,FPL_Fixtures_Extract[[Player]:[Player]],0),MATCH(FPL_Combined[[#Headers],[Gameweek 18]],FPL_Fixtures_Extract[#Headers],0)))-4),Team_Key[[Full Name]:[Full Name]],0))&amp;RIGHT(INDEX(FPL_Fixtures_Extract[],MATCH($A533,FPL_Fixtures_Extract[[Player]:[Player]],0),MATCH(FPL_Combined[[#Headers],[Gameweek 18]],FPL_Fixtures_Extract[#Headers],0)),3))</f>
        <v>AVL(A) 1-1</v>
      </c>
      <c r="T533" t="str">
        <f ca="1">IF(RIGHT(FPL_Combined[[#Headers],[Gameweek 19]],2)&lt;$B$622,INDEX(FPL_Results_Extract[Gameweek 19],MATCH($A533,FPL_Results_Extract[[Player]:[Player]],0)),INDEX(Team_Key[[Abbreviation]:[Abbreviation]],MATCH(LEFT(INDEX(FPL_Fixtures_Extract[],MATCH($A533,FPL_Fixtures_Extract[[Player]:[Player]],0),MATCH(FPL_Combined[[#Headers],[Gameweek 19]],FPL_Fixtures_Extract[#Headers],0)),LEN(INDEX(FPL_Fixtures_Extract[],MATCH($A533,FPL_Fixtures_Extract[[Player]:[Player]],0),MATCH(FPL_Combined[[#Headers],[Gameweek 19]],FPL_Fixtures_Extract[#Headers],0)))-4),Team_Key[[Full Name]:[Full Name]],0))&amp;RIGHT(INDEX(FPL_Fixtures_Extract[],MATCH($A533,FPL_Fixtures_Extract[[Player]:[Player]],0),MATCH(FPL_Combined[[#Headers],[Gameweek 19]],FPL_Fixtures_Extract[#Headers],0)),3))</f>
        <v>SOU(H) 2-1</v>
      </c>
      <c r="U533" t="str">
        <f ca="1">IF(RIGHT(FPL_Combined[[#Headers],[Gameweek 20]],2)&lt;$B$622,INDEX(FPL_Results_Extract[Gameweek 20],MATCH($A533,FPL_Results_Extract[[Player]:[Player]],0)),INDEX(Team_Key[[Abbreviation]:[Abbreviation]],MATCH(LEFT(INDEX(FPL_Fixtures_Extract[],MATCH($A533,FPL_Fixtures_Extract[[Player]:[Player]],0),MATCH(FPL_Combined[[#Headers],[Gameweek 20]],FPL_Fixtures_Extract[#Headers],0)),LEN(INDEX(FPL_Fixtures_Extract[],MATCH($A533,FPL_Fixtures_Extract[[Player]:[Player]],0),MATCH(FPL_Combined[[#Headers],[Gameweek 20]],FPL_Fixtures_Extract[#Headers],0)))-4),Team_Key[[Full Name]:[Full Name]],0))&amp;RIGHT(INDEX(FPL_Fixtures_Extract[],MATCH($A533,FPL_Fixtures_Extract[[Player]:[Player]],0),MATCH(FPL_Combined[[#Headers],[Gameweek 20]],FPL_Fixtures_Extract[#Headers],0)),3))</f>
        <v>LIV(H) 2-0</v>
      </c>
      <c r="V533" t="str">
        <f ca="1">IF(RIGHT(FPL_Combined[[#Headers],[Gameweek 21]],2)&lt;$B$622,INDEX(FPL_Results_Extract[Gameweek 21],MATCH($A533,FPL_Results_Extract[[Player]:[Player]],0)),INDEX(Team_Key[[Abbreviation]:[Abbreviation]],MATCH(LEFT(INDEX(FPL_Fixtures_Extract[],MATCH($A533,FPL_Fixtures_Extract[[Player]:[Player]],0),MATCH(FPL_Combined[[#Headers],[Gameweek 21]],FPL_Fixtures_Extract[#Headers],0)),LEN(INDEX(FPL_Fixtures_Extract[],MATCH($A533,FPL_Fixtures_Extract[[Player]:[Player]],0),MATCH(FPL_Combined[[#Headers],[Gameweek 21]],FPL_Fixtures_Extract[#Headers],0)))-4),Team_Key[[Full Name]:[Full Name]],0))&amp;RIGHT(INDEX(FPL_Fixtures_Extract[],MATCH($A533,FPL_Fixtures_Extract[[Player]:[Player]],0),MATCH(FPL_Combined[[#Headers],[Gameweek 21]],FPL_Fixtures_Extract[#Headers],0)),3))</f>
        <v>BOU(A) 3-1</v>
      </c>
      <c r="W533" t="str">
        <f ca="1">IF(RIGHT(FPL_Combined[[#Headers],[Gameweek 22]],2)&lt;$B$622,INDEX(FPL_Results_Extract[Gameweek 22],MATCH($A533,FPL_Results_Extract[[Player]:[Player]],0)),INDEX(Team_Key[[Abbreviation]:[Abbreviation]],MATCH(LEFT(INDEX(FPL_Fixtures_Extract[],MATCH($A533,FPL_Fixtures_Extract[[Player]:[Player]],0),MATCH(FPL_Combined[[#Headers],[Gameweek 22]],FPL_Fixtures_Extract[#Headers],0)),LEN(INDEX(FPL_Fixtures_Extract[],MATCH($A533,FPL_Fixtures_Extract[[Player]:[Player]],0),MATCH(FPL_Combined[[#Headers],[Gameweek 22]],FPL_Fixtures_Extract[#Headers],0)))-4),Team_Key[[Full Name]:[Full Name]],0))&amp;RIGHT(INDEX(FPL_Fixtures_Extract[],MATCH($A533,FPL_Fixtures_Extract[[Player]:[Player]],0),MATCH(FPL_Combined[[#Headers],[Gameweek 22]],FPL_Fixtures_Extract[#Headers],0)),3))</f>
        <v>NEW(A) 1-2</v>
      </c>
      <c r="X533" t="str">
        <f ca="1">IF(RIGHT(FPL_Combined[[#Headers],[Gameweek 23]],2)&lt;$B$622,INDEX(FPL_Results_Extract[Gameweek 23],MATCH($A533,FPL_Results_Extract[[Player]:[Player]],0)),INDEX(Team_Key[[Abbreviation]:[Abbreviation]],MATCH(LEFT(INDEX(FPL_Fixtures_Extract[],MATCH($A533,FPL_Fixtures_Extract[[Player]:[Player]],0),MATCH(FPL_Combined[[#Headers],[Gameweek 23]],FPL_Fixtures_Extract[#Headers],0)),LEN(INDEX(FPL_Fixtures_Extract[],MATCH($A533,FPL_Fixtures_Extract[[Player]:[Player]],0),MATCH(FPL_Combined[[#Headers],[Gameweek 23]],FPL_Fixtures_Extract[#Headers],0)))-4),Team_Key[[Full Name]:[Full Name]],0))&amp;RIGHT(INDEX(FPL_Fixtures_Extract[],MATCH($A533,FPL_Fixtures_Extract[[Player]:[Player]],0),MATCH(FPL_Combined[[#Headers],[Gameweek 23]],FPL_Fixtures_Extract[#Headers],0)),3))</f>
        <v>MCI(H) 2-2</v>
      </c>
      <c r="Y533" t="str">
        <f ca="1">IF(RIGHT(FPL_Combined[[#Headers],[Gameweek 24]],2)&lt;$B$622,INDEX(FPL_Results_Extract[Team],MATCH($A533,FPL_Results_Extract[[Player]:[Player]],0)),INDEX(Team_Key[[Abbreviation]:[Abbreviation]],MATCH(LEFT(INDEX(FPL_Fixtures_Extract[],MATCH($A533,FPL_Fixtures_Extract[[Player]:[Player]],0),MATCH(FPL_Combined[[#Headers],[Gameweek 24]],FPL_Fixtures_Extract[#Headers],0)),LEN(INDEX(FPL_Fixtures_Extract[],MATCH($A533,FPL_Fixtures_Extract[[Player]:[Player]],0),MATCH(FPL_Combined[[#Headers],[Gameweek 24]],FPL_Fixtures_Extract[#Headers],0)))-4),Team_Key[[Full Name]:[Full Name]],0))&amp;RIGHT(INDEX(FPL_Fixtures_Extract[],MATCH($A533,FPL_Fixtures_Extract[[Player]:[Player]],0),MATCH(FPL_Combined[[#Headers],[Gameweek 24]],FPL_Fixtures_Extract[#Headers],0)),3))</f>
        <v>WHU</v>
      </c>
      <c r="Z533" t="str">
        <f ca="1">IF(RIGHT(FPL_Combined[[#Headers],[Gameweek 25]],2)&lt;$B$622,INDEX(FPL_Results_Extract[Player],MATCH($A533,FPL_Results_Extract[[Player]:[Player]],0)),INDEX(Team_Key[[Abbreviation]:[Abbreviation]],MATCH(LEFT(INDEX(FPL_Fixtures_Extract[],MATCH($A533,FPL_Fixtures_Extract[[Player]:[Player]],0),MATCH(FPL_Combined[[#Headers],[Gameweek 25]],FPL_Fixtures_Extract[#Headers],0)),LEN(INDEX(FPL_Fixtures_Extract[],MATCH($A533,FPL_Fixtures_Extract[[Player]:[Player]],0),MATCH(FPL_Combined[[#Headers],[Gameweek 25]],FPL_Fixtures_Extract[#Headers],0)))-4),Team_Key[[Full Name]:[Full Name]],0))&amp;RIGHT(INDEX(FPL_Fixtures_Extract[],MATCH($A533,FPL_Fixtures_Extract[[Player]:[Player]],0),MATCH(FPL_Combined[[#Headers],[Gameweek 25]],FPL_Fixtures_Extract[#Headers],0)),3))</f>
        <v>Spiegel</v>
      </c>
      <c r="AA533" t="str">
        <f ca="1">IF(RIGHT(FPL_Combined[[#Headers],[Gameweek 26]],2)&lt;$B$622,INDEX(FPL_Results_Extract[Gameweek 01],MATCH($A533,FPL_Results_Extract[[Player]:[Player]],0)),INDEX(Team_Key[[Abbreviation]:[Abbreviation]],MATCH(LEFT(INDEX(FPL_Fixtures_Extract[],MATCH($A533,FPL_Fixtures_Extract[[Player]:[Player]],0),MATCH(FPL_Combined[[#Headers],[Gameweek 26]],FPL_Fixtures_Extract[#Headers],0)),LEN(INDEX(FPL_Fixtures_Extract[],MATCH($A533,FPL_Fixtures_Extract[[Player]:[Player]],0),MATCH(FPL_Combined[[#Headers],[Gameweek 26]],FPL_Fixtures_Extract[#Headers],0)))-4),Team_Key[[Full Name]:[Full Name]],0))&amp;RIGHT(INDEX(FPL_Fixtures_Extract[],MATCH($A533,FPL_Fixtures_Extract[[Player]:[Player]],0),MATCH(FPL_Combined[[#Headers],[Gameweek 26]],FPL_Fixtures_Extract[#Headers],0)),3))</f>
        <v>N/A</v>
      </c>
      <c r="AB533" t="str">
        <f ca="1">IF(RIGHT(FPL_Combined[[#Headers],[Gameweek 27]],2)&lt;$B$622,INDEX(FPL_Results_Extract[Gameweek 02],MATCH($A533,FPL_Results_Extract[[Player]:[Player]],0)),INDEX(Team_Key[[Abbreviation]:[Abbreviation]],MATCH(LEFT(INDEX(FPL_Fixtures_Extract[],MATCH($A533,FPL_Fixtures_Extract[[Player]:[Player]],0),MATCH(FPL_Combined[[#Headers],[Gameweek 27]],FPL_Fixtures_Extract[#Headers],0)),LEN(INDEX(FPL_Fixtures_Extract[],MATCH($A533,FPL_Fixtures_Extract[[Player]:[Player]],0),MATCH(FPL_Combined[[#Headers],[Gameweek 27]],FPL_Fixtures_Extract[#Headers],0)))-4),Team_Key[[Full Name]:[Full Name]],0))&amp;RIGHT(INDEX(FPL_Fixtures_Extract[],MATCH($A533,FPL_Fixtures_Extract[[Player]:[Player]],0),MATCH(FPL_Combined[[#Headers],[Gameweek 27]],FPL_Fixtures_Extract[#Headers],0)),3))</f>
        <v>N/A</v>
      </c>
      <c r="AC533" t="str">
        <f ca="1">IF(RIGHT(FPL_Combined[[#Headers],[Gameweek 28]],2)&lt;$B$622,INDEX(FPL_Results_Extract[Gameweek 03],MATCH($A533,FPL_Results_Extract[[Player]:[Player]],0)),INDEX(Team_Key[[Abbreviation]:[Abbreviation]],MATCH(LEFT(INDEX(FPL_Fixtures_Extract[],MATCH($A533,FPL_Fixtures_Extract[[Player]:[Player]],0),MATCH(FPL_Combined[[#Headers],[Gameweek 28]],FPL_Fixtures_Extract[#Headers],0)),LEN(INDEX(FPL_Fixtures_Extract[],MATCH($A533,FPL_Fixtures_Extract[[Player]:[Player]],0),MATCH(FPL_Combined[[#Headers],[Gameweek 28]],FPL_Fixtures_Extract[#Headers],0)))-4),Team_Key[[Full Name]:[Full Name]],0))&amp;RIGHT(INDEX(FPL_Fixtures_Extract[],MATCH($A533,FPL_Fixtures_Extract[[Player]:[Player]],0),MATCH(FPL_Combined[[#Headers],[Gameweek 28]],FPL_Fixtures_Extract[#Headers],0)),3))</f>
        <v>BOU(H) 3-4</v>
      </c>
      <c r="AD533" t="str">
        <f ca="1">IF(RIGHT(FPL_Combined[[#Headers],[Gameweek 29]],2)&lt;$B$622,INDEX(FPL_Results_Extract[Gameweek 04],MATCH($A533,FPL_Results_Extract[[Player]:[Player]],0)),INDEX(Team_Key[[Abbreviation]:[Abbreviation]],MATCH(LEFT(INDEX(FPL_Fixtures_Extract[],MATCH($A533,FPL_Fixtures_Extract[[Player]:[Player]],0),MATCH(FPL_Combined[[#Headers],[Gameweek 29]],FPL_Fixtures_Extract[#Headers],0)),LEN(INDEX(FPL_Fixtures_Extract[],MATCH($A533,FPL_Fixtures_Extract[[Player]:[Player]],0),MATCH(FPL_Combined[[#Headers],[Gameweek 29]],FPL_Fixtures_Extract[#Headers],0)))-4),Team_Key[[Full Name]:[Full Name]],0))&amp;RIGHT(INDEX(FPL_Fixtures_Extract[],MATCH($A533,FPL_Fixtures_Extract[[Player]:[Player]],0),MATCH(FPL_Combined[[#Headers],[Gameweek 29]],FPL_Fixtures_Extract[#Headers],0)),3))</f>
        <v>EVE(A)</v>
      </c>
      <c r="AE533" t="e">
        <f ca="1">IF(RIGHT(FPL_Combined[[#Headers],[Gameweek 30]],2)&lt;$B$622,INDEX(FPL_Results_Extract[Gameweek 05],MATCH($A533,FPL_Results_Extract[[Player]:[Player]],0)),INDEX(Team_Key[[Abbreviation]:[Abbreviation]],MATCH(LEFT(INDEX(FPL_Fixtures_Extract[],MATCH($A533,FPL_Fixtures_Extract[[Player]:[Player]],0),MATCH(FPL_Combined[[#Headers],[Gameweek 30]],FPL_Fixtures_Extract[#Headers],0)),LEN(INDEX(FPL_Fixtures_Extract[],MATCH($A533,FPL_Fixtures_Extract[[Player]:[Player]],0),MATCH(FPL_Combined[[#Headers],[Gameweek 30]],FPL_Fixtures_Extract[#Headers],0)))-4),Team_Key[[Full Name]:[Full Name]],0))&amp;RIGHT(INDEX(FPL_Fixtures_Extract[],MATCH($A533,FPL_Fixtures_Extract[[Player]:[Player]],0),MATCH(FPL_Combined[[#Headers],[Gameweek 30]],FPL_Fixtures_Extract[#Headers],0)),3))</f>
        <v>#VALUE!</v>
      </c>
      <c r="AF533" t="str">
        <f ca="1">IF(RIGHT(FPL_Combined[[#Headers],[Gameweek 31]],2)&lt;$B$622,INDEX(FPL_Results_Extract[Gameweek 06],MATCH($A533,FPL_Results_Extract[[Player]:[Player]],0)),INDEX(Team_Key[[Abbreviation]:[Abbreviation]],MATCH(LEFT(INDEX(FPL_Fixtures_Extract[],MATCH($A533,FPL_Fixtures_Extract[[Player]:[Player]],0),MATCH(FPL_Combined[[#Headers],[Gameweek 31]],FPL_Fixtures_Extract[#Headers],0)),LEN(INDEX(FPL_Fixtures_Extract[],MATCH($A533,FPL_Fixtures_Extract[[Player]:[Player]],0),MATCH(FPL_Combined[[#Headers],[Gameweek 31]],FPL_Fixtures_Extract[#Headers],0)))-4),Team_Key[[Full Name]:[Full Name]],0))&amp;RIGHT(INDEX(FPL_Fixtures_Extract[],MATCH($A533,FPL_Fixtures_Extract[[Player]:[Player]],0),MATCH(FPL_Combined[[#Headers],[Gameweek 31]],FPL_Fixtures_Extract[#Headers],0)),3))</f>
        <v>CHE(A)</v>
      </c>
      <c r="AG533" t="str">
        <f ca="1">IF(RIGHT(FPL_Combined[[#Headers],[Gameweek 32]],2)&lt;$B$622,INDEX(FPL_Results_Extract[Gameweek 07],MATCH($A533,FPL_Results_Extract[[Player]:[Player]],0)),INDEX(Team_Key[[Abbreviation]:[Abbreviation]],MATCH(LEFT(INDEX(FPL_Fixtures_Extract[],MATCH($A533,FPL_Fixtures_Extract[[Player]:[Player]],0),MATCH(FPL_Combined[[#Headers],[Gameweek 32]],FPL_Fixtures_Extract[#Headers],0)),LEN(INDEX(FPL_Fixtures_Extract[],MATCH($A533,FPL_Fixtures_Extract[[Player]:[Player]],0),MATCH(FPL_Combined[[#Headers],[Gameweek 32]],FPL_Fixtures_Extract[#Headers],0)))-4),Team_Key[[Full Name]:[Full Name]],0))&amp;RIGHT(INDEX(FPL_Fixtures_Extract[],MATCH($A533,FPL_Fixtures_Extract[[Player]:[Player]],0),MATCH(FPL_Combined[[#Headers],[Gameweek 32]],FPL_Fixtures_Extract[#Headers],0)),3))</f>
        <v>CRY(H)</v>
      </c>
      <c r="AH533" t="str">
        <f ca="1">IF(RIGHT(FPL_Combined[[#Headers],[Gameweek 33]],2)&lt;$B$622,INDEX(FPL_Results_Extract[Gameweek 08],MATCH($A533,FPL_Results_Extract[[Player]:[Player]],0)),INDEX(Team_Key[[Abbreviation]:[Abbreviation]],MATCH(LEFT(INDEX(FPL_Fixtures_Extract[],MATCH($A533,FPL_Fixtures_Extract[[Player]:[Player]],0),MATCH(FPL_Combined[[#Headers],[Gameweek 33]],FPL_Fixtures_Extract[#Headers],0)),LEN(INDEX(FPL_Fixtures_Extract[],MATCH($A533,FPL_Fixtures_Extract[[Player]:[Player]],0),MATCH(FPL_Combined[[#Headers],[Gameweek 33]],FPL_Fixtures_Extract[#Headers],0)))-4),Team_Key[[Full Name]:[Full Name]],0))&amp;RIGHT(INDEX(FPL_Fixtures_Extract[],MATCH($A533,FPL_Fixtures_Extract[[Player]:[Player]],0),MATCH(FPL_Combined[[#Headers],[Gameweek 33]],FPL_Fixtures_Extract[#Headers],0)),3))</f>
        <v>ARS(H)</v>
      </c>
      <c r="AI533" t="str">
        <f ca="1">IF(RIGHT(FPL_Combined[[#Headers],[Gameweek 34]],2)&lt;$B$622,INDEX(FPL_Results_Extract[Gameweek 09],MATCH($A533,FPL_Results_Extract[[Player]:[Player]],0)),INDEX(Team_Key[[Abbreviation]:[Abbreviation]],MATCH(LEFT(INDEX(FPL_Fixtures_Extract[],MATCH($A533,FPL_Fixtures_Extract[[Player]:[Player]],0),MATCH(FPL_Combined[[#Headers],[Gameweek 34]],FPL_Fixtures_Extract[#Headers],0)),LEN(INDEX(FPL_Fixtures_Extract[],MATCH($A533,FPL_Fixtures_Extract[[Player]:[Player]],0),MATCH(FPL_Combined[[#Headers],[Gameweek 34]],FPL_Fixtures_Extract[#Headers],0)))-4),Team_Key[[Full Name]:[Full Name]],0))&amp;RIGHT(INDEX(FPL_Fixtures_Extract[],MATCH($A533,FPL_Fixtures_Extract[[Player]:[Player]],0),MATCH(FPL_Combined[[#Headers],[Gameweek 34]],FPL_Fixtures_Extract[#Headers],0)),3))</f>
        <v>LEI(A)</v>
      </c>
      <c r="AJ533" t="e">
        <f ca="1">IF(RIGHT(FPL_Combined[[#Headers],[Gameweek 35]],2)&lt;$B$622,INDEX(FPL_Results_Extract[Gameweek 10],MATCH($A533,FPL_Results_Extract[[Player]:[Player]],0)),INDEX(Team_Key[[Abbreviation]:[Abbreviation]],MATCH(LEFT(INDEX(FPL_Fixtures_Extract[],MATCH($A533,FPL_Fixtures_Extract[[Player]:[Player]],0),MATCH(FPL_Combined[[#Headers],[Gameweek 35]],FPL_Fixtures_Extract[#Headers],0)),LEN(INDEX(FPL_Fixtures_Extract[],MATCH($A533,FPL_Fixtures_Extract[[Player]:[Player]],0),MATCH(FPL_Combined[[#Headers],[Gameweek 35]],FPL_Fixtures_Extract[#Headers],0)))-4),Team_Key[[Full Name]:[Full Name]],0))&amp;RIGHT(INDEX(FPL_Fixtures_Extract[],MATCH($A533,FPL_Fixtures_Extract[[Player]:[Player]],0),MATCH(FPL_Combined[[#Headers],[Gameweek 35]],FPL_Fixtures_Extract[#Headers],0)),3))</f>
        <v>#VALUE!</v>
      </c>
      <c r="AK533" t="str">
        <f ca="1">IF(RIGHT(FPL_Combined[[#Headers],[Gameweek 36]],2)&lt;$B$622,INDEX(FPL_Results_Extract[Gameweek 11],MATCH($A533,FPL_Results_Extract[[Player]:[Player]],0)),INDEX(Team_Key[[Abbreviation]:[Abbreviation]],MATCH(LEFT(INDEX(FPL_Fixtures_Extract[],MATCH($A533,FPL_Fixtures_Extract[[Player]:[Player]],0),MATCH(FPL_Combined[[#Headers],[Gameweek 36]],FPL_Fixtures_Extract[#Headers],0)),LEN(INDEX(FPL_Fixtures_Extract[],MATCH($A533,FPL_Fixtures_Extract[[Player]:[Player]],0),MATCH(FPL_Combined[[#Headers],[Gameweek 36]],FPL_Fixtures_Extract[#Headers],0)))-4),Team_Key[[Full Name]:[Full Name]],0))&amp;RIGHT(INDEX(FPL_Fixtures_Extract[],MATCH($A533,FPL_Fixtures_Extract[[Player]:[Player]],0),MATCH(FPL_Combined[[#Headers],[Gameweek 36]],FPL_Fixtures_Extract[#Headers],0)),3))</f>
        <v>WBA(A)</v>
      </c>
      <c r="AL533" t="str">
        <f ca="1">IF(RIGHT(FPL_Combined[[#Headers],[Gameweek 37]],2)&lt;$B$622,INDEX(FPL_Results_Extract[Gameweek 12],MATCH($A533,FPL_Results_Extract[[Player]:[Player]],0)),INDEX(Team_Key[[Abbreviation]:[Abbreviation]],MATCH(LEFT(INDEX(FPL_Fixtures_Extract[],MATCH($A533,FPL_Fixtures_Extract[[Player]:[Player]],0),MATCH(FPL_Combined[[#Headers],[Gameweek 37]],FPL_Fixtures_Extract[#Headers],0)),LEN(INDEX(FPL_Fixtures_Extract[],MATCH($A533,FPL_Fixtures_Extract[[Player]:[Player]],0),MATCH(FPL_Combined[[#Headers],[Gameweek 37]],FPL_Fixtures_Extract[#Headers],0)))-4),Team_Key[[Full Name]:[Full Name]],0))&amp;RIGHT(INDEX(FPL_Fixtures_Extract[],MATCH($A533,FPL_Fixtures_Extract[[Player]:[Player]],0),MATCH(FPL_Combined[[#Headers],[Gameweek 37]],FPL_Fixtures_Extract[#Headers],0)),3))</f>
        <v>SWA(H)</v>
      </c>
      <c r="AM533" t="str">
        <f ca="1">IF(RIGHT(FPL_Combined[[#Headers],[Gameweek 38]],2)&lt;$B$622,INDEX(FPL_Results_Extract[Gameweek 13],MATCH($A533,FPL_Results_Extract[[Player]:[Player]],0)),INDEX(Team_Key[[Abbreviation]:[Abbreviation]],MATCH(LEFT(INDEX(FPL_Fixtures_Extract[],MATCH($A533,FPL_Fixtures_Extract[[Player]:[Player]],0),MATCH(FPL_Combined[[#Headers],[Gameweek 38]],FPL_Fixtures_Extract[#Headers],0)),LEN(INDEX(FPL_Fixtures_Extract[],MATCH($A533,FPL_Fixtures_Extract[[Player]:[Player]],0),MATCH(FPL_Combined[[#Headers],[Gameweek 38]],FPL_Fixtures_Extract[#Headers],0)))-4),Team_Key[[Full Name]:[Full Name]],0))&amp;RIGHT(INDEX(FPL_Fixtures_Extract[],MATCH($A533,FPL_Fixtures_Extract[[Player]:[Player]],0),MATCH(FPL_Combined[[#Headers],[Gameweek 38]],FPL_Fixtures_Extract[#Headers],0)),3))</f>
        <v>STK(A)</v>
      </c>
    </row>
    <row r="534" spans="1:39" x14ac:dyDescent="0.45">
      <c r="A534" t="s">
        <v>590</v>
      </c>
      <c r="B534" t="str">
        <f ca="1">IF(RIGHT(FPL_Combined[[#Headers],[Gameweek 01]],2)&lt;$B$622,INDEX(FPL_Results_Extract[Gameweek 01],MATCH($A534,FPL_Results_Extract[[Player]:[Player]],0)),INDEX(Team_Key[[Abbreviation]:[Abbreviation]],MATCH(LEFT(INDEX(FPL_Fixtures_Extract[],MATCH($A534,FPL_Fixtures_Extract[[Player]:[Player]],0),MATCH(FPL_Combined[[#Headers],[Gameweek 01]],FPL_Fixtures_Extract[#Headers],0)),LEN(INDEX(FPL_Fixtures_Extract[],MATCH($A534,FPL_Fixtures_Extract[[Player]:[Player]],0),MATCH(FPL_Combined[[#Headers],[Gameweek 01]],FPL_Fixtures_Extract[#Headers],0)))-4),Team_Key[[Full Name]:[Full Name]],0))&amp;RIGHT(INDEX(FPL_Fixtures_Extract[],MATCH($A534,FPL_Fixtures_Extract[[Player]:[Player]],0),MATCH(FPL_Combined[[#Headers],[Gameweek 01]],FPL_Fixtures_Extract[#Headers],0)),3))</f>
        <v>MUN(A) 0-1</v>
      </c>
      <c r="C534" t="str">
        <f ca="1">IF(RIGHT(FPL_Combined[[#Headers],[Gameweek 02]],2)&lt;$B$622,INDEX(FPL_Results_Extract[Gameweek 02],MATCH($A534,FPL_Results_Extract[[Player]:[Player]],0)),INDEX(Team_Key[[Abbreviation]:[Abbreviation]],MATCH(LEFT(INDEX(FPL_Fixtures_Extract[],MATCH($A534,FPL_Fixtures_Extract[[Player]:[Player]],0),MATCH(FPL_Combined[[#Headers],[Gameweek 02]],FPL_Fixtures_Extract[#Headers],0)),LEN(INDEX(FPL_Fixtures_Extract[],MATCH($A534,FPL_Fixtures_Extract[[Player]:[Player]],0),MATCH(FPL_Combined[[#Headers],[Gameweek 02]],FPL_Fixtures_Extract[#Headers],0)))-4),Team_Key[[Full Name]:[Full Name]],0))&amp;RIGHT(INDEX(FPL_Fixtures_Extract[],MATCH($A534,FPL_Fixtures_Extract[[Player]:[Player]],0),MATCH(FPL_Combined[[#Headers],[Gameweek 02]],FPL_Fixtures_Extract[#Headers],0)),3))</f>
        <v>STK(H) 2-2</v>
      </c>
      <c r="D534" t="str">
        <f ca="1">IF(RIGHT(FPL_Combined[[#Headers],[Gameweek 03]],2)&lt;$B$622,INDEX(FPL_Results_Extract[Gameweek 03],MATCH($A534,FPL_Results_Extract[[Player]:[Player]],0)),INDEX(Team_Key[[Abbreviation]:[Abbreviation]],MATCH(LEFT(INDEX(FPL_Fixtures_Extract[],MATCH($A534,FPL_Fixtures_Extract[[Player]:[Player]],0),MATCH(FPL_Combined[[#Headers],[Gameweek 03]],FPL_Fixtures_Extract[#Headers],0)),LEN(INDEX(FPL_Fixtures_Extract[],MATCH($A534,FPL_Fixtures_Extract[[Player]:[Player]],0),MATCH(FPL_Combined[[#Headers],[Gameweek 03]],FPL_Fixtures_Extract[#Headers],0)))-4),Team_Key[[Full Name]:[Full Name]],0))&amp;RIGHT(INDEX(FPL_Fixtures_Extract[],MATCH($A534,FPL_Fixtures_Extract[[Player]:[Player]],0),MATCH(FPL_Combined[[#Headers],[Gameweek 03]],FPL_Fixtures_Extract[#Headers],0)),3))</f>
        <v>LEI(A) 1-1</v>
      </c>
      <c r="E534" t="str">
        <f ca="1">IF(RIGHT(FPL_Combined[[#Headers],[Gameweek 04]],2)&lt;$B$622,INDEX(FPL_Results_Extract[Gameweek 04],MATCH($A534,FPL_Results_Extract[[Player]:[Player]],0)),INDEX(Team_Key[[Abbreviation]:[Abbreviation]],MATCH(LEFT(INDEX(FPL_Fixtures_Extract[],MATCH($A534,FPL_Fixtures_Extract[[Player]:[Player]],0),MATCH(FPL_Combined[[#Headers],[Gameweek 04]],FPL_Fixtures_Extract[#Headers],0)),LEN(INDEX(FPL_Fixtures_Extract[],MATCH($A534,FPL_Fixtures_Extract[[Player]:[Player]],0),MATCH(FPL_Combined[[#Headers],[Gameweek 04]],FPL_Fixtures_Extract[#Headers],0)))-4),Team_Key[[Full Name]:[Full Name]],0))&amp;RIGHT(INDEX(FPL_Fixtures_Extract[],MATCH($A534,FPL_Fixtures_Extract[[Player]:[Player]],0),MATCH(FPL_Combined[[#Headers],[Gameweek 04]],FPL_Fixtures_Extract[#Headers],0)),3))</f>
        <v>EVE(H) 0-0</v>
      </c>
      <c r="F534" t="str">
        <f ca="1">IF(RIGHT(FPL_Combined[[#Headers],[Gameweek 05]],2)&lt;$B$622,INDEX(FPL_Results_Extract[Gameweek 05],MATCH($A534,FPL_Results_Extract[[Player]:[Player]],0)),INDEX(Team_Key[[Abbreviation]:[Abbreviation]],MATCH(LEFT(INDEX(FPL_Fixtures_Extract[],MATCH($A534,FPL_Fixtures_Extract[[Player]:[Player]],0),MATCH(FPL_Combined[[#Headers],[Gameweek 05]],FPL_Fixtures_Extract[#Headers],0)),LEN(INDEX(FPL_Fixtures_Extract[],MATCH($A534,FPL_Fixtures_Extract[[Player]:[Player]],0),MATCH(FPL_Combined[[#Headers],[Gameweek 05]],FPL_Fixtures_Extract[#Headers],0)))-4),Team_Key[[Full Name]:[Full Name]],0))&amp;RIGHT(INDEX(FPL_Fixtures_Extract[],MATCH($A534,FPL_Fixtures_Extract[[Player]:[Player]],0),MATCH(FPL_Combined[[#Headers],[Gameweek 05]],FPL_Fixtures_Extract[#Headers],0)),3))</f>
        <v>SUN(A) 1-0</v>
      </c>
      <c r="G534" t="str">
        <f ca="1">IF(RIGHT(FPL_Combined[[#Headers],[Gameweek 06]],2)&lt;$B$622,INDEX(FPL_Results_Extract[Gameweek 06],MATCH($A534,FPL_Results_Extract[[Player]:[Player]],0)),INDEX(Team_Key[[Abbreviation]:[Abbreviation]],MATCH(LEFT(INDEX(FPL_Fixtures_Extract[],MATCH($A534,FPL_Fixtures_Extract[[Player]:[Player]],0),MATCH(FPL_Combined[[#Headers],[Gameweek 06]],FPL_Fixtures_Extract[#Headers],0)),LEN(INDEX(FPL_Fixtures_Extract[],MATCH($A534,FPL_Fixtures_Extract[[Player]:[Player]],0),MATCH(FPL_Combined[[#Headers],[Gameweek 06]],FPL_Fixtures_Extract[#Headers],0)))-4),Team_Key[[Full Name]:[Full Name]],0))&amp;RIGHT(INDEX(FPL_Fixtures_Extract[],MATCH($A534,FPL_Fixtures_Extract[[Player]:[Player]],0),MATCH(FPL_Combined[[#Headers],[Gameweek 06]],FPL_Fixtures_Extract[#Headers],0)),3))</f>
        <v>CRY(H) 1-0</v>
      </c>
      <c r="H534" t="str">
        <f ca="1">IF(RIGHT(FPL_Combined[[#Headers],[Gameweek 07]],2)&lt;$B$622,INDEX(FPL_Results_Extract[Gameweek 07],MATCH($A534,FPL_Results_Extract[[Player]:[Player]],0)),INDEX(Team_Key[[Abbreviation]:[Abbreviation]],MATCH(LEFT(INDEX(FPL_Fixtures_Extract[],MATCH($A534,FPL_Fixtures_Extract[[Player]:[Player]],0),MATCH(FPL_Combined[[#Headers],[Gameweek 07]],FPL_Fixtures_Extract[#Headers],0)),LEN(INDEX(FPL_Fixtures_Extract[],MATCH($A534,FPL_Fixtures_Extract[[Player]:[Player]],0),MATCH(FPL_Combined[[#Headers],[Gameweek 07]],FPL_Fixtures_Extract[#Headers],0)))-4),Team_Key[[Full Name]:[Full Name]],0))&amp;RIGHT(INDEX(FPL_Fixtures_Extract[],MATCH($A534,FPL_Fixtures_Extract[[Player]:[Player]],0),MATCH(FPL_Combined[[#Headers],[Gameweek 07]],FPL_Fixtures_Extract[#Headers],0)),3))</f>
        <v>MCI(H) 4-1</v>
      </c>
      <c r="I534" t="str">
        <f ca="1">IF(RIGHT(FPL_Combined[[#Headers],[Gameweek 08]],2)&lt;$B$622,INDEX(FPL_Results_Extract[Gameweek 08],MATCH($A534,FPL_Results_Extract[[Player]:[Player]],0)),INDEX(Team_Key[[Abbreviation]:[Abbreviation]],MATCH(LEFT(INDEX(FPL_Fixtures_Extract[],MATCH($A534,FPL_Fixtures_Extract[[Player]:[Player]],0),MATCH(FPL_Combined[[#Headers],[Gameweek 08]],FPL_Fixtures_Extract[#Headers],0)),LEN(INDEX(FPL_Fixtures_Extract[],MATCH($A534,FPL_Fixtures_Extract[[Player]:[Player]],0),MATCH(FPL_Combined[[#Headers],[Gameweek 08]],FPL_Fixtures_Extract[#Headers],0)))-4),Team_Key[[Full Name]:[Full Name]],0))&amp;RIGHT(INDEX(FPL_Fixtures_Extract[],MATCH($A534,FPL_Fixtures_Extract[[Player]:[Player]],0),MATCH(FPL_Combined[[#Headers],[Gameweek 08]],FPL_Fixtures_Extract[#Headers],0)),3))</f>
        <v>SWA(A) 2-2</v>
      </c>
      <c r="J534" t="str">
        <f ca="1">IF(RIGHT(FPL_Combined[[#Headers],[Gameweek 09]],2)&lt;$B$622,INDEX(FPL_Results_Extract[Gameweek 09],MATCH($A534,FPL_Results_Extract[[Player]:[Player]],0)),INDEX(Team_Key[[Abbreviation]:[Abbreviation]],MATCH(LEFT(INDEX(FPL_Fixtures_Extract[],MATCH($A534,FPL_Fixtures_Extract[[Player]:[Player]],0),MATCH(FPL_Combined[[#Headers],[Gameweek 09]],FPL_Fixtures_Extract[#Headers],0)),LEN(INDEX(FPL_Fixtures_Extract[],MATCH($A534,FPL_Fixtures_Extract[[Player]:[Player]],0),MATCH(FPL_Combined[[#Headers],[Gameweek 09]],FPL_Fixtures_Extract[#Headers],0)))-4),Team_Key[[Full Name]:[Full Name]],0))&amp;RIGHT(INDEX(FPL_Fixtures_Extract[],MATCH($A534,FPL_Fixtures_Extract[[Player]:[Player]],0),MATCH(FPL_Combined[[#Headers],[Gameweek 09]],FPL_Fixtures_Extract[#Headers],0)),3))</f>
        <v>LIV(H) 0-0</v>
      </c>
      <c r="K534" t="str">
        <f ca="1">IF(RIGHT(FPL_Combined[[#Headers],[Gameweek 10]],2)&lt;$B$622,INDEX(FPL_Results_Extract[Gameweek 10],MATCH($A534,FPL_Results_Extract[[Player]:[Player]],0)),INDEX(Team_Key[[Abbreviation]:[Abbreviation]],MATCH(LEFT(INDEX(FPL_Fixtures_Extract[],MATCH($A534,FPL_Fixtures_Extract[[Player]:[Player]],0),MATCH(FPL_Combined[[#Headers],[Gameweek 10]],FPL_Fixtures_Extract[#Headers],0)),LEN(INDEX(FPL_Fixtures_Extract[],MATCH($A534,FPL_Fixtures_Extract[[Player]:[Player]],0),MATCH(FPL_Combined[[#Headers],[Gameweek 10]],FPL_Fixtures_Extract[#Headers],0)))-4),Team_Key[[Full Name]:[Full Name]],0))&amp;RIGHT(INDEX(FPL_Fixtures_Extract[],MATCH($A534,FPL_Fixtures_Extract[[Player]:[Player]],0),MATCH(FPL_Combined[[#Headers],[Gameweek 10]],FPL_Fixtures_Extract[#Headers],0)),3))</f>
        <v>BOU(A) 5-1</v>
      </c>
      <c r="L534" t="str">
        <f ca="1">IF(RIGHT(FPL_Combined[[#Headers],[Gameweek 11]],2)&lt;$B$622,INDEX(FPL_Results_Extract[Gameweek 11],MATCH($A534,FPL_Results_Extract[[Player]:[Player]],0)),INDEX(Team_Key[[Abbreviation]:[Abbreviation]],MATCH(LEFT(INDEX(FPL_Fixtures_Extract[],MATCH($A534,FPL_Fixtures_Extract[[Player]:[Player]],0),MATCH(FPL_Combined[[#Headers],[Gameweek 11]],FPL_Fixtures_Extract[#Headers],0)),LEN(INDEX(FPL_Fixtures_Extract[],MATCH($A534,FPL_Fixtures_Extract[[Player]:[Player]],0),MATCH(FPL_Combined[[#Headers],[Gameweek 11]],FPL_Fixtures_Extract[#Headers],0)))-4),Team_Key[[Full Name]:[Full Name]],0))&amp;RIGHT(INDEX(FPL_Fixtures_Extract[],MATCH($A534,FPL_Fixtures_Extract[[Player]:[Player]],0),MATCH(FPL_Combined[[#Headers],[Gameweek 11]],FPL_Fixtures_Extract[#Headers],0)),3))</f>
        <v>AVL(H) 3-1</v>
      </c>
      <c r="M534" t="str">
        <f ca="1">IF(RIGHT(FPL_Combined[[#Headers],[Gameweek 12]],2)&lt;$B$622,INDEX(FPL_Results_Extract[Gameweek 12],MATCH($A534,FPL_Results_Extract[[Player]:[Player]],0)),INDEX(Team_Key[[Abbreviation]:[Abbreviation]],MATCH(LEFT(INDEX(FPL_Fixtures_Extract[],MATCH($A534,FPL_Fixtures_Extract[[Player]:[Player]],0),MATCH(FPL_Combined[[#Headers],[Gameweek 12]],FPL_Fixtures_Extract[#Headers],0)),LEN(INDEX(FPL_Fixtures_Extract[],MATCH($A534,FPL_Fixtures_Extract[[Player]:[Player]],0),MATCH(FPL_Combined[[#Headers],[Gameweek 12]],FPL_Fixtures_Extract[#Headers],0)))-4),Team_Key[[Full Name]:[Full Name]],0))&amp;RIGHT(INDEX(FPL_Fixtures_Extract[],MATCH($A534,FPL_Fixtures_Extract[[Player]:[Player]],0),MATCH(FPL_Combined[[#Headers],[Gameweek 12]],FPL_Fixtures_Extract[#Headers],0)),3))</f>
        <v>ARS(A) 1-1</v>
      </c>
      <c r="N534" t="str">
        <f ca="1">IF(RIGHT(FPL_Combined[[#Headers],[Gameweek 13]],2)&lt;$B$622,INDEX(FPL_Results_Extract[Gameweek 13],MATCH($A534,FPL_Results_Extract[[Player]:[Player]],0)),INDEX(Team_Key[[Abbreviation]:[Abbreviation]],MATCH(LEFT(INDEX(FPL_Fixtures_Extract[],MATCH($A534,FPL_Fixtures_Extract[[Player]:[Player]],0),MATCH(FPL_Combined[[#Headers],[Gameweek 13]],FPL_Fixtures_Extract[#Headers],0)),LEN(INDEX(FPL_Fixtures_Extract[],MATCH($A534,FPL_Fixtures_Extract[[Player]:[Player]],0),MATCH(FPL_Combined[[#Headers],[Gameweek 13]],FPL_Fixtures_Extract[#Headers],0)))-4),Team_Key[[Full Name]:[Full Name]],0))&amp;RIGHT(INDEX(FPL_Fixtures_Extract[],MATCH($A534,FPL_Fixtures_Extract[[Player]:[Player]],0),MATCH(FPL_Combined[[#Headers],[Gameweek 13]],FPL_Fixtures_Extract[#Headers],0)),3))</f>
        <v>WHU(H) 4-1</v>
      </c>
      <c r="O534" t="str">
        <f ca="1">IF(RIGHT(FPL_Combined[[#Headers],[Gameweek 14]],2)&lt;$B$622,INDEX(FPL_Results_Extract[Gameweek 14],MATCH($A534,FPL_Results_Extract[[Player]:[Player]],0)),INDEX(Team_Key[[Abbreviation]:[Abbreviation]],MATCH(LEFT(INDEX(FPL_Fixtures_Extract[],MATCH($A534,FPL_Fixtures_Extract[[Player]:[Player]],0),MATCH(FPL_Combined[[#Headers],[Gameweek 14]],FPL_Fixtures_Extract[#Headers],0)),LEN(INDEX(FPL_Fixtures_Extract[],MATCH($A534,FPL_Fixtures_Extract[[Player]:[Player]],0),MATCH(FPL_Combined[[#Headers],[Gameweek 14]],FPL_Fixtures_Extract[#Headers],0)))-4),Team_Key[[Full Name]:[Full Name]],0))&amp;RIGHT(INDEX(FPL_Fixtures_Extract[],MATCH($A534,FPL_Fixtures_Extract[[Player]:[Player]],0),MATCH(FPL_Combined[[#Headers],[Gameweek 14]],FPL_Fixtures_Extract[#Headers],0)),3))</f>
        <v>CHE(H) 0-0</v>
      </c>
      <c r="P534" t="str">
        <f ca="1">IF(RIGHT(FPL_Combined[[#Headers],[Gameweek 15]],2)&lt;$B$622,INDEX(FPL_Results_Extract[Gameweek 15],MATCH($A534,FPL_Results_Extract[[Player]:[Player]],0)),INDEX(Team_Key[[Abbreviation]:[Abbreviation]],MATCH(LEFT(INDEX(FPL_Fixtures_Extract[],MATCH($A534,FPL_Fixtures_Extract[[Player]:[Player]],0),MATCH(FPL_Combined[[#Headers],[Gameweek 15]],FPL_Fixtures_Extract[#Headers],0)),LEN(INDEX(FPL_Fixtures_Extract[],MATCH($A534,FPL_Fixtures_Extract[[Player]:[Player]],0),MATCH(FPL_Combined[[#Headers],[Gameweek 15]],FPL_Fixtures_Extract[#Headers],0)))-4),Team_Key[[Full Name]:[Full Name]],0))&amp;RIGHT(INDEX(FPL_Fixtures_Extract[],MATCH($A534,FPL_Fixtures_Extract[[Player]:[Player]],0),MATCH(FPL_Combined[[#Headers],[Gameweek 15]],FPL_Fixtures_Extract[#Headers],0)),3))</f>
        <v>WBA(A) 1-1</v>
      </c>
      <c r="Q534" t="str">
        <f ca="1">IF(RIGHT(FPL_Combined[[#Headers],[Gameweek 16]],2)&lt;$B$622,INDEX(FPL_Results_Extract[Gameweek 16],MATCH($A534,FPL_Results_Extract[[Player]:[Player]],0)),INDEX(Team_Key[[Abbreviation]:[Abbreviation]],MATCH(LEFT(INDEX(FPL_Fixtures_Extract[],MATCH($A534,FPL_Fixtures_Extract[[Player]:[Player]],0),MATCH(FPL_Combined[[#Headers],[Gameweek 16]],FPL_Fixtures_Extract[#Headers],0)),LEN(INDEX(FPL_Fixtures_Extract[],MATCH($A534,FPL_Fixtures_Extract[[Player]:[Player]],0),MATCH(FPL_Combined[[#Headers],[Gameweek 16]],FPL_Fixtures_Extract[#Headers],0)))-4),Team_Key[[Full Name]:[Full Name]],0))&amp;RIGHT(INDEX(FPL_Fixtures_Extract[],MATCH($A534,FPL_Fixtures_Extract[[Player]:[Player]],0),MATCH(FPL_Combined[[#Headers],[Gameweek 16]],FPL_Fixtures_Extract[#Headers],0)),3))</f>
        <v>NEW(H) 1-2</v>
      </c>
      <c r="R534" t="str">
        <f ca="1">IF(RIGHT(FPL_Combined[[#Headers],[Gameweek 17]],2)&lt;$B$622,INDEX(FPL_Results_Extract[Gameweek 17],MATCH($A534,FPL_Results_Extract[[Player]:[Player]],0)),INDEX(Team_Key[[Abbreviation]:[Abbreviation]],MATCH(LEFT(INDEX(FPL_Fixtures_Extract[],MATCH($A534,FPL_Fixtures_Extract[[Player]:[Player]],0),MATCH(FPL_Combined[[#Headers],[Gameweek 17]],FPL_Fixtures_Extract[#Headers],0)),LEN(INDEX(FPL_Fixtures_Extract[],MATCH($A534,FPL_Fixtures_Extract[[Player]:[Player]],0),MATCH(FPL_Combined[[#Headers],[Gameweek 17]],FPL_Fixtures_Extract[#Headers],0)))-4),Team_Key[[Full Name]:[Full Name]],0))&amp;RIGHT(INDEX(FPL_Fixtures_Extract[],MATCH($A534,FPL_Fixtures_Extract[[Player]:[Player]],0),MATCH(FPL_Combined[[#Headers],[Gameweek 17]],FPL_Fixtures_Extract[#Headers],0)),3))</f>
        <v>SOU(A) 2-0</v>
      </c>
      <c r="S534" t="str">
        <f ca="1">IF(RIGHT(FPL_Combined[[#Headers],[Gameweek 18]],2)&lt;$B$622,INDEX(FPL_Results_Extract[Gameweek 18],MATCH($A534,FPL_Results_Extract[[Player]:[Player]],0)),INDEX(Team_Key[[Abbreviation]:[Abbreviation]],MATCH(LEFT(INDEX(FPL_Fixtures_Extract[],MATCH($A534,FPL_Fixtures_Extract[[Player]:[Player]],0),MATCH(FPL_Combined[[#Headers],[Gameweek 18]],FPL_Fixtures_Extract[#Headers],0)),LEN(INDEX(FPL_Fixtures_Extract[],MATCH($A534,FPL_Fixtures_Extract[[Player]:[Player]],0),MATCH(FPL_Combined[[#Headers],[Gameweek 18]],FPL_Fixtures_Extract[#Headers],0)))-4),Team_Key[[Full Name]:[Full Name]],0))&amp;RIGHT(INDEX(FPL_Fixtures_Extract[],MATCH($A534,FPL_Fixtures_Extract[[Player]:[Player]],0),MATCH(FPL_Combined[[#Headers],[Gameweek 18]],FPL_Fixtures_Extract[#Headers],0)),3))</f>
        <v>NOR(H) 3-0</v>
      </c>
      <c r="T534" t="str">
        <f ca="1">IF(RIGHT(FPL_Combined[[#Headers],[Gameweek 19]],2)&lt;$B$622,INDEX(FPL_Results_Extract[Gameweek 19],MATCH($A534,FPL_Results_Extract[[Player]:[Player]],0)),INDEX(Team_Key[[Abbreviation]:[Abbreviation]],MATCH(LEFT(INDEX(FPL_Fixtures_Extract[],MATCH($A534,FPL_Fixtures_Extract[[Player]:[Player]],0),MATCH(FPL_Combined[[#Headers],[Gameweek 19]],FPL_Fixtures_Extract[#Headers],0)),LEN(INDEX(FPL_Fixtures_Extract[],MATCH($A534,FPL_Fixtures_Extract[[Player]:[Player]],0),MATCH(FPL_Combined[[#Headers],[Gameweek 19]],FPL_Fixtures_Extract[#Headers],0)))-4),Team_Key[[Full Name]:[Full Name]],0))&amp;RIGHT(INDEX(FPL_Fixtures_Extract[],MATCH($A534,FPL_Fixtures_Extract[[Player]:[Player]],0),MATCH(FPL_Combined[[#Headers],[Gameweek 19]],FPL_Fixtures_Extract[#Headers],0)),3))</f>
        <v>WAT(A) 2-1</v>
      </c>
      <c r="U534" t="str">
        <f ca="1">IF(RIGHT(FPL_Combined[[#Headers],[Gameweek 20]],2)&lt;$B$622,INDEX(FPL_Results_Extract[Gameweek 20],MATCH($A534,FPL_Results_Extract[[Player]:[Player]],0)),INDEX(Team_Key[[Abbreviation]:[Abbreviation]],MATCH(LEFT(INDEX(FPL_Fixtures_Extract[],MATCH($A534,FPL_Fixtures_Extract[[Player]:[Player]],0),MATCH(FPL_Combined[[#Headers],[Gameweek 20]],FPL_Fixtures_Extract[#Headers],0)),LEN(INDEX(FPL_Fixtures_Extract[],MATCH($A534,FPL_Fixtures_Extract[[Player]:[Player]],0),MATCH(FPL_Combined[[#Headers],[Gameweek 20]],FPL_Fixtures_Extract[#Headers],0)))-4),Team_Key[[Full Name]:[Full Name]],0))&amp;RIGHT(INDEX(FPL_Fixtures_Extract[],MATCH($A534,FPL_Fixtures_Extract[[Player]:[Player]],0),MATCH(FPL_Combined[[#Headers],[Gameweek 20]],FPL_Fixtures_Extract[#Headers],0)),3))</f>
        <v>EVE(A) 1-1</v>
      </c>
      <c r="V534" t="str">
        <f ca="1">IF(RIGHT(FPL_Combined[[#Headers],[Gameweek 21]],2)&lt;$B$622,INDEX(FPL_Results_Extract[Gameweek 21],MATCH($A534,FPL_Results_Extract[[Player]:[Player]],0)),INDEX(Team_Key[[Abbreviation]:[Abbreviation]],MATCH(LEFT(INDEX(FPL_Fixtures_Extract[],MATCH($A534,FPL_Fixtures_Extract[[Player]:[Player]],0),MATCH(FPL_Combined[[#Headers],[Gameweek 21]],FPL_Fixtures_Extract[#Headers],0)),LEN(INDEX(FPL_Fixtures_Extract[],MATCH($A534,FPL_Fixtures_Extract[[Player]:[Player]],0),MATCH(FPL_Combined[[#Headers],[Gameweek 21]],FPL_Fixtures_Extract[#Headers],0)))-4),Team_Key[[Full Name]:[Full Name]],0))&amp;RIGHT(INDEX(FPL_Fixtures_Extract[],MATCH($A534,FPL_Fixtures_Extract[[Player]:[Player]],0),MATCH(FPL_Combined[[#Headers],[Gameweek 21]],FPL_Fixtures_Extract[#Headers],0)),3))</f>
        <v>LEI(H) 0-1</v>
      </c>
      <c r="W534" t="str">
        <f ca="1">IF(RIGHT(FPL_Combined[[#Headers],[Gameweek 22]],2)&lt;$B$622,INDEX(FPL_Results_Extract[Gameweek 22],MATCH($A534,FPL_Results_Extract[[Player]:[Player]],0)),INDEX(Team_Key[[Abbreviation]:[Abbreviation]],MATCH(LEFT(INDEX(FPL_Fixtures_Extract[],MATCH($A534,FPL_Fixtures_Extract[[Player]:[Player]],0),MATCH(FPL_Combined[[#Headers],[Gameweek 22]],FPL_Fixtures_Extract[#Headers],0)),LEN(INDEX(FPL_Fixtures_Extract[],MATCH($A534,FPL_Fixtures_Extract[[Player]:[Player]],0),MATCH(FPL_Combined[[#Headers],[Gameweek 22]],FPL_Fixtures_Extract[#Headers],0)))-4),Team_Key[[Full Name]:[Full Name]],0))&amp;RIGHT(INDEX(FPL_Fixtures_Extract[],MATCH($A534,FPL_Fixtures_Extract[[Player]:[Player]],0),MATCH(FPL_Combined[[#Headers],[Gameweek 22]],FPL_Fixtures_Extract[#Headers],0)),3))</f>
        <v>SUN(H) 4-1</v>
      </c>
      <c r="X534" t="str">
        <f ca="1">IF(RIGHT(FPL_Combined[[#Headers],[Gameweek 23]],2)&lt;$B$622,INDEX(FPL_Results_Extract[Gameweek 23],MATCH($A534,FPL_Results_Extract[[Player]:[Player]],0)),INDEX(Team_Key[[Abbreviation]:[Abbreviation]],MATCH(LEFT(INDEX(FPL_Fixtures_Extract[],MATCH($A534,FPL_Fixtures_Extract[[Player]:[Player]],0),MATCH(FPL_Combined[[#Headers],[Gameweek 23]],FPL_Fixtures_Extract[#Headers],0)),LEN(INDEX(FPL_Fixtures_Extract[],MATCH($A534,FPL_Fixtures_Extract[[Player]:[Player]],0),MATCH(FPL_Combined[[#Headers],[Gameweek 23]],FPL_Fixtures_Extract[#Headers],0)))-4),Team_Key[[Full Name]:[Full Name]],0))&amp;RIGHT(INDEX(FPL_Fixtures_Extract[],MATCH($A534,FPL_Fixtures_Extract[[Player]:[Player]],0),MATCH(FPL_Combined[[#Headers],[Gameweek 23]],FPL_Fixtures_Extract[#Headers],0)),3))</f>
        <v>CRY(A) 3-1</v>
      </c>
      <c r="Y534" t="str">
        <f ca="1">IF(RIGHT(FPL_Combined[[#Headers],[Gameweek 24]],2)&lt;$B$622,INDEX(FPL_Results_Extract[Team],MATCH($A534,FPL_Results_Extract[[Player]:[Player]],0)),INDEX(Team_Key[[Abbreviation]:[Abbreviation]],MATCH(LEFT(INDEX(FPL_Fixtures_Extract[],MATCH($A534,FPL_Fixtures_Extract[[Player]:[Player]],0),MATCH(FPL_Combined[[#Headers],[Gameweek 24]],FPL_Fixtures_Extract[#Headers],0)),LEN(INDEX(FPL_Fixtures_Extract[],MATCH($A534,FPL_Fixtures_Extract[[Player]:[Player]],0),MATCH(FPL_Combined[[#Headers],[Gameweek 24]],FPL_Fixtures_Extract[#Headers],0)))-4),Team_Key[[Full Name]:[Full Name]],0))&amp;RIGHT(INDEX(FPL_Fixtures_Extract[],MATCH($A534,FPL_Fixtures_Extract[[Player]:[Player]],0),MATCH(FPL_Combined[[#Headers],[Gameweek 24]],FPL_Fixtures_Extract[#Headers],0)),3))</f>
        <v>TOT</v>
      </c>
      <c r="Z534" t="str">
        <f ca="1">IF(RIGHT(FPL_Combined[[#Headers],[Gameweek 25]],2)&lt;$B$622,INDEX(FPL_Results_Extract[Player],MATCH($A534,FPL_Results_Extract[[Player]:[Player]],0)),INDEX(Team_Key[[Abbreviation]:[Abbreviation]],MATCH(LEFT(INDEX(FPL_Fixtures_Extract[],MATCH($A534,FPL_Fixtures_Extract[[Player]:[Player]],0),MATCH(FPL_Combined[[#Headers],[Gameweek 25]],FPL_Fixtures_Extract[#Headers],0)),LEN(INDEX(FPL_Fixtures_Extract[],MATCH($A534,FPL_Fixtures_Extract[[Player]:[Player]],0),MATCH(FPL_Combined[[#Headers],[Gameweek 25]],FPL_Fixtures_Extract[#Headers],0)))-4),Team_Key[[Full Name]:[Full Name]],0))&amp;RIGHT(INDEX(FPL_Fixtures_Extract[],MATCH($A534,FPL_Fixtures_Extract[[Player]:[Player]],0),MATCH(FPL_Combined[[#Headers],[Gameweek 25]],FPL_Fixtures_Extract[#Headers],0)),3))</f>
        <v>Stambouli</v>
      </c>
      <c r="AA534" t="str">
        <f ca="1">IF(RIGHT(FPL_Combined[[#Headers],[Gameweek 26]],2)&lt;$B$622,INDEX(FPL_Results_Extract[Gameweek 01],MATCH($A534,FPL_Results_Extract[[Player]:[Player]],0)),INDEX(Team_Key[[Abbreviation]:[Abbreviation]],MATCH(LEFT(INDEX(FPL_Fixtures_Extract[],MATCH($A534,FPL_Fixtures_Extract[[Player]:[Player]],0),MATCH(FPL_Combined[[#Headers],[Gameweek 26]],FPL_Fixtures_Extract[#Headers],0)),LEN(INDEX(FPL_Fixtures_Extract[],MATCH($A534,FPL_Fixtures_Extract[[Player]:[Player]],0),MATCH(FPL_Combined[[#Headers],[Gameweek 26]],FPL_Fixtures_Extract[#Headers],0)))-4),Team_Key[[Full Name]:[Full Name]],0))&amp;RIGHT(INDEX(FPL_Fixtures_Extract[],MATCH($A534,FPL_Fixtures_Extract[[Player]:[Player]],0),MATCH(FPL_Combined[[#Headers],[Gameweek 26]],FPL_Fixtures_Extract[#Headers],0)),3))</f>
        <v>MUN(A) 0-1</v>
      </c>
      <c r="AB534" t="str">
        <f ca="1">IF(RIGHT(FPL_Combined[[#Headers],[Gameweek 27]],2)&lt;$B$622,INDEX(FPL_Results_Extract[Gameweek 02],MATCH($A534,FPL_Results_Extract[[Player]:[Player]],0)),INDEX(Team_Key[[Abbreviation]:[Abbreviation]],MATCH(LEFT(INDEX(FPL_Fixtures_Extract[],MATCH($A534,FPL_Fixtures_Extract[[Player]:[Player]],0),MATCH(FPL_Combined[[#Headers],[Gameweek 27]],FPL_Fixtures_Extract[#Headers],0)),LEN(INDEX(FPL_Fixtures_Extract[],MATCH($A534,FPL_Fixtures_Extract[[Player]:[Player]],0),MATCH(FPL_Combined[[#Headers],[Gameweek 27]],FPL_Fixtures_Extract[#Headers],0)))-4),Team_Key[[Full Name]:[Full Name]],0))&amp;RIGHT(INDEX(FPL_Fixtures_Extract[],MATCH($A534,FPL_Fixtures_Extract[[Player]:[Player]],0),MATCH(FPL_Combined[[#Headers],[Gameweek 27]],FPL_Fixtures_Extract[#Headers],0)),3))</f>
        <v>STK(H) 2-2</v>
      </c>
      <c r="AC534" t="str">
        <f ca="1">IF(RIGHT(FPL_Combined[[#Headers],[Gameweek 28]],2)&lt;$B$622,INDEX(FPL_Results_Extract[Gameweek 03],MATCH($A534,FPL_Results_Extract[[Player]:[Player]],0)),INDEX(Team_Key[[Abbreviation]:[Abbreviation]],MATCH(LEFT(INDEX(FPL_Fixtures_Extract[],MATCH($A534,FPL_Fixtures_Extract[[Player]:[Player]],0),MATCH(FPL_Combined[[#Headers],[Gameweek 28]],FPL_Fixtures_Extract[#Headers],0)),LEN(INDEX(FPL_Fixtures_Extract[],MATCH($A534,FPL_Fixtures_Extract[[Player]:[Player]],0),MATCH(FPL_Combined[[#Headers],[Gameweek 28]],FPL_Fixtures_Extract[#Headers],0)))-4),Team_Key[[Full Name]:[Full Name]],0))&amp;RIGHT(INDEX(FPL_Fixtures_Extract[],MATCH($A534,FPL_Fixtures_Extract[[Player]:[Player]],0),MATCH(FPL_Combined[[#Headers],[Gameweek 28]],FPL_Fixtures_Extract[#Headers],0)),3))</f>
        <v>LEI(A) 1-1</v>
      </c>
      <c r="AD534" t="str">
        <f ca="1">IF(RIGHT(FPL_Combined[[#Headers],[Gameweek 29]],2)&lt;$B$622,INDEX(FPL_Results_Extract[Gameweek 04],MATCH($A534,FPL_Results_Extract[[Player]:[Player]],0)),INDEX(Team_Key[[Abbreviation]:[Abbreviation]],MATCH(LEFT(INDEX(FPL_Fixtures_Extract[],MATCH($A534,FPL_Fixtures_Extract[[Player]:[Player]],0),MATCH(FPL_Combined[[#Headers],[Gameweek 29]],FPL_Fixtures_Extract[#Headers],0)),LEN(INDEX(FPL_Fixtures_Extract[],MATCH($A534,FPL_Fixtures_Extract[[Player]:[Player]],0),MATCH(FPL_Combined[[#Headers],[Gameweek 29]],FPL_Fixtures_Extract[#Headers],0)))-4),Team_Key[[Full Name]:[Full Name]],0))&amp;RIGHT(INDEX(FPL_Fixtures_Extract[],MATCH($A534,FPL_Fixtures_Extract[[Player]:[Player]],0),MATCH(FPL_Combined[[#Headers],[Gameweek 29]],FPL_Fixtures_Extract[#Headers],0)),3))</f>
        <v>AVL(A)</v>
      </c>
      <c r="AE534" t="str">
        <f ca="1">IF(RIGHT(FPL_Combined[[#Headers],[Gameweek 30]],2)&lt;$B$622,INDEX(FPL_Results_Extract[Gameweek 05],MATCH($A534,FPL_Results_Extract[[Player]:[Player]],0)),INDEX(Team_Key[[Abbreviation]:[Abbreviation]],MATCH(LEFT(INDEX(FPL_Fixtures_Extract[],MATCH($A534,FPL_Fixtures_Extract[[Player]:[Player]],0),MATCH(FPL_Combined[[#Headers],[Gameweek 30]],FPL_Fixtures_Extract[#Headers],0)),LEN(INDEX(FPL_Fixtures_Extract[],MATCH($A534,FPL_Fixtures_Extract[[Player]:[Player]],0),MATCH(FPL_Combined[[#Headers],[Gameweek 30]],FPL_Fixtures_Extract[#Headers],0)))-4),Team_Key[[Full Name]:[Full Name]],0))&amp;RIGHT(INDEX(FPL_Fixtures_Extract[],MATCH($A534,FPL_Fixtures_Extract[[Player]:[Player]],0),MATCH(FPL_Combined[[#Headers],[Gameweek 30]],FPL_Fixtures_Extract[#Headers],0)),3))</f>
        <v>BOU(H)</v>
      </c>
      <c r="AF534" t="str">
        <f ca="1">IF(RIGHT(FPL_Combined[[#Headers],[Gameweek 31]],2)&lt;$B$622,INDEX(FPL_Results_Extract[Gameweek 06],MATCH($A534,FPL_Results_Extract[[Player]:[Player]],0)),INDEX(Team_Key[[Abbreviation]:[Abbreviation]],MATCH(LEFT(INDEX(FPL_Fixtures_Extract[],MATCH($A534,FPL_Fixtures_Extract[[Player]:[Player]],0),MATCH(FPL_Combined[[#Headers],[Gameweek 31]],FPL_Fixtures_Extract[#Headers],0)),LEN(INDEX(FPL_Fixtures_Extract[],MATCH($A534,FPL_Fixtures_Extract[[Player]:[Player]],0),MATCH(FPL_Combined[[#Headers],[Gameweek 31]],FPL_Fixtures_Extract[#Headers],0)))-4),Team_Key[[Full Name]:[Full Name]],0))&amp;RIGHT(INDEX(FPL_Fixtures_Extract[],MATCH($A534,FPL_Fixtures_Extract[[Player]:[Player]],0),MATCH(FPL_Combined[[#Headers],[Gameweek 31]],FPL_Fixtures_Extract[#Headers],0)),3))</f>
        <v>LIV(A)</v>
      </c>
      <c r="AG534" t="str">
        <f ca="1">IF(RIGHT(FPL_Combined[[#Headers],[Gameweek 32]],2)&lt;$B$622,INDEX(FPL_Results_Extract[Gameweek 07],MATCH($A534,FPL_Results_Extract[[Player]:[Player]],0)),INDEX(Team_Key[[Abbreviation]:[Abbreviation]],MATCH(LEFT(INDEX(FPL_Fixtures_Extract[],MATCH($A534,FPL_Fixtures_Extract[[Player]:[Player]],0),MATCH(FPL_Combined[[#Headers],[Gameweek 32]],FPL_Fixtures_Extract[#Headers],0)),LEN(INDEX(FPL_Fixtures_Extract[],MATCH($A534,FPL_Fixtures_Extract[[Player]:[Player]],0),MATCH(FPL_Combined[[#Headers],[Gameweek 32]],FPL_Fixtures_Extract[#Headers],0)))-4),Team_Key[[Full Name]:[Full Name]],0))&amp;RIGHT(INDEX(FPL_Fixtures_Extract[],MATCH($A534,FPL_Fixtures_Extract[[Player]:[Player]],0),MATCH(FPL_Combined[[#Headers],[Gameweek 32]],FPL_Fixtures_Extract[#Headers],0)),3))</f>
        <v>MUN(H)</v>
      </c>
      <c r="AH534" t="str">
        <f ca="1">IF(RIGHT(FPL_Combined[[#Headers],[Gameweek 33]],2)&lt;$B$622,INDEX(FPL_Results_Extract[Gameweek 08],MATCH($A534,FPL_Results_Extract[[Player]:[Player]],0)),INDEX(Team_Key[[Abbreviation]:[Abbreviation]],MATCH(LEFT(INDEX(FPL_Fixtures_Extract[],MATCH($A534,FPL_Fixtures_Extract[[Player]:[Player]],0),MATCH(FPL_Combined[[#Headers],[Gameweek 33]],FPL_Fixtures_Extract[#Headers],0)),LEN(INDEX(FPL_Fixtures_Extract[],MATCH($A534,FPL_Fixtures_Extract[[Player]:[Player]],0),MATCH(FPL_Combined[[#Headers],[Gameweek 33]],FPL_Fixtures_Extract[#Headers],0)))-4),Team_Key[[Full Name]:[Full Name]],0))&amp;RIGHT(INDEX(FPL_Fixtures_Extract[],MATCH($A534,FPL_Fixtures_Extract[[Player]:[Player]],0),MATCH(FPL_Combined[[#Headers],[Gameweek 33]],FPL_Fixtures_Extract[#Headers],0)),3))</f>
        <v>STK(A)</v>
      </c>
      <c r="AI534" t="str">
        <f ca="1">IF(RIGHT(FPL_Combined[[#Headers],[Gameweek 34]],2)&lt;$B$622,INDEX(FPL_Results_Extract[Gameweek 09],MATCH($A534,FPL_Results_Extract[[Player]:[Player]],0)),INDEX(Team_Key[[Abbreviation]:[Abbreviation]],MATCH(LEFT(INDEX(FPL_Fixtures_Extract[],MATCH($A534,FPL_Fixtures_Extract[[Player]:[Player]],0),MATCH(FPL_Combined[[#Headers],[Gameweek 34]],FPL_Fixtures_Extract[#Headers],0)),LEN(INDEX(FPL_Fixtures_Extract[],MATCH($A534,FPL_Fixtures_Extract[[Player]:[Player]],0),MATCH(FPL_Combined[[#Headers],[Gameweek 34]],FPL_Fixtures_Extract[#Headers],0)))-4),Team_Key[[Full Name]:[Full Name]],0))&amp;RIGHT(INDEX(FPL_Fixtures_Extract[],MATCH($A534,FPL_Fixtures_Extract[[Player]:[Player]],0),MATCH(FPL_Combined[[#Headers],[Gameweek 34]],FPL_Fixtures_Extract[#Headers],0)),3))</f>
        <v>WBA(H)</v>
      </c>
      <c r="AJ534" t="str">
        <f ca="1">IF(RIGHT(FPL_Combined[[#Headers],[Gameweek 35]],2)&lt;$B$622,INDEX(FPL_Results_Extract[Gameweek 10],MATCH($A534,FPL_Results_Extract[[Player]:[Player]],0)),INDEX(Team_Key[[Abbreviation]:[Abbreviation]],MATCH(LEFT(INDEX(FPL_Fixtures_Extract[],MATCH($A534,FPL_Fixtures_Extract[[Player]:[Player]],0),MATCH(FPL_Combined[[#Headers],[Gameweek 35]],FPL_Fixtures_Extract[#Headers],0)),LEN(INDEX(FPL_Fixtures_Extract[],MATCH($A534,FPL_Fixtures_Extract[[Player]:[Player]],0),MATCH(FPL_Combined[[#Headers],[Gameweek 35]],FPL_Fixtures_Extract[#Headers],0)))-4),Team_Key[[Full Name]:[Full Name]],0))&amp;RIGHT(INDEX(FPL_Fixtures_Extract[],MATCH($A534,FPL_Fixtures_Extract[[Player]:[Player]],0),MATCH(FPL_Combined[[#Headers],[Gameweek 35]],FPL_Fixtures_Extract[#Headers],0)),3))</f>
        <v>CHE(A)</v>
      </c>
      <c r="AK534" t="str">
        <f ca="1">IF(RIGHT(FPL_Combined[[#Headers],[Gameweek 36]],2)&lt;$B$622,INDEX(FPL_Results_Extract[Gameweek 11],MATCH($A534,FPL_Results_Extract[[Player]:[Player]],0)),INDEX(Team_Key[[Abbreviation]:[Abbreviation]],MATCH(LEFT(INDEX(FPL_Fixtures_Extract[],MATCH($A534,FPL_Fixtures_Extract[[Player]:[Player]],0),MATCH(FPL_Combined[[#Headers],[Gameweek 36]],FPL_Fixtures_Extract[#Headers],0)),LEN(INDEX(FPL_Fixtures_Extract[],MATCH($A534,FPL_Fixtures_Extract[[Player]:[Player]],0),MATCH(FPL_Combined[[#Headers],[Gameweek 36]],FPL_Fixtures_Extract[#Headers],0)))-4),Team_Key[[Full Name]:[Full Name]],0))&amp;RIGHT(INDEX(FPL_Fixtures_Extract[],MATCH($A534,FPL_Fixtures_Extract[[Player]:[Player]],0),MATCH(FPL_Combined[[#Headers],[Gameweek 36]],FPL_Fixtures_Extract[#Headers],0)),3))</f>
        <v>SOU(H)</v>
      </c>
      <c r="AL534" t="str">
        <f ca="1">IF(RIGHT(FPL_Combined[[#Headers],[Gameweek 37]],2)&lt;$B$622,INDEX(FPL_Results_Extract[Gameweek 12],MATCH($A534,FPL_Results_Extract[[Player]:[Player]],0)),INDEX(Team_Key[[Abbreviation]:[Abbreviation]],MATCH(LEFT(INDEX(FPL_Fixtures_Extract[],MATCH($A534,FPL_Fixtures_Extract[[Player]:[Player]],0),MATCH(FPL_Combined[[#Headers],[Gameweek 37]],FPL_Fixtures_Extract[#Headers],0)),LEN(INDEX(FPL_Fixtures_Extract[],MATCH($A534,FPL_Fixtures_Extract[[Player]:[Player]],0),MATCH(FPL_Combined[[#Headers],[Gameweek 37]],FPL_Fixtures_Extract[#Headers],0)))-4),Team_Key[[Full Name]:[Full Name]],0))&amp;RIGHT(INDEX(FPL_Fixtures_Extract[],MATCH($A534,FPL_Fixtures_Extract[[Player]:[Player]],0),MATCH(FPL_Combined[[#Headers],[Gameweek 37]],FPL_Fixtures_Extract[#Headers],0)),3))</f>
        <v>NEW(A)</v>
      </c>
      <c r="AM534" t="e">
        <f ca="1">IF(RIGHT(FPL_Combined[[#Headers],[Gameweek 38]],2)&lt;$B$622,INDEX(FPL_Results_Extract[Gameweek 13],MATCH($A534,FPL_Results_Extract[[Player]:[Player]],0)),INDEX(Team_Key[[Abbreviation]:[Abbreviation]],MATCH(LEFT(INDEX(FPL_Fixtures_Extract[],MATCH($A534,FPL_Fixtures_Extract[[Player]:[Player]],0),MATCH(FPL_Combined[[#Headers],[Gameweek 38]],FPL_Fixtures_Extract[#Headers],0)),LEN(INDEX(FPL_Fixtures_Extract[],MATCH($A534,FPL_Fixtures_Extract[[Player]:[Player]],0),MATCH(FPL_Combined[[#Headers],[Gameweek 38]],FPL_Fixtures_Extract[#Headers],0)))-4),Team_Key[[Full Name]:[Full Name]],0))&amp;RIGHT(INDEX(FPL_Fixtures_Extract[],MATCH($A534,FPL_Fixtures_Extract[[Player]:[Player]],0),MATCH(FPL_Combined[[#Headers],[Gameweek 38]],FPL_Fixtures_Extract[#Headers],0)),3))</f>
        <v>#VALUE!</v>
      </c>
    </row>
    <row r="535" spans="1:39" x14ac:dyDescent="0.45">
      <c r="A535" t="s">
        <v>631</v>
      </c>
      <c r="B535" t="str">
        <f ca="1">IF(RIGHT(FPL_Combined[[#Headers],[Gameweek 01]],2)&lt;$B$622,INDEX(FPL_Results_Extract[Gameweek 01],MATCH($A535,FPL_Results_Extract[[Player]:[Player]],0)),INDEX(Team_Key[[Abbreviation]:[Abbreviation]],MATCH(LEFT(INDEX(FPL_Fixtures_Extract[],MATCH($A535,FPL_Fixtures_Extract[[Player]:[Player]],0),MATCH(FPL_Combined[[#Headers],[Gameweek 01]],FPL_Fixtures_Extract[#Headers],0)),LEN(INDEX(FPL_Fixtures_Extract[],MATCH($A535,FPL_Fixtures_Extract[[Player]:[Player]],0),MATCH(FPL_Combined[[#Headers],[Gameweek 01]],FPL_Fixtures_Extract[#Headers],0)))-4),Team_Key[[Full Name]:[Full Name]],0))&amp;RIGHT(INDEX(FPL_Fixtures_Extract[],MATCH($A535,FPL_Fixtures_Extract[[Player]:[Player]],0),MATCH(FPL_Combined[[#Headers],[Gameweek 01]],FPL_Fixtures_Extract[#Headers],0)),3))</f>
        <v>AVL(H) 0-1</v>
      </c>
      <c r="C535" t="str">
        <f ca="1">IF(RIGHT(FPL_Combined[[#Headers],[Gameweek 02]],2)&lt;$B$622,INDEX(FPL_Results_Extract[Gameweek 02],MATCH($A535,FPL_Results_Extract[[Player]:[Player]],0)),INDEX(Team_Key[[Abbreviation]:[Abbreviation]],MATCH(LEFT(INDEX(FPL_Fixtures_Extract[],MATCH($A535,FPL_Fixtures_Extract[[Player]:[Player]],0),MATCH(FPL_Combined[[#Headers],[Gameweek 02]],FPL_Fixtures_Extract[#Headers],0)),LEN(INDEX(FPL_Fixtures_Extract[],MATCH($A535,FPL_Fixtures_Extract[[Player]:[Player]],0),MATCH(FPL_Combined[[#Headers],[Gameweek 02]],FPL_Fixtures_Extract[#Headers],0)))-4),Team_Key[[Full Name]:[Full Name]],0))&amp;RIGHT(INDEX(FPL_Fixtures_Extract[],MATCH($A535,FPL_Fixtures_Extract[[Player]:[Player]],0),MATCH(FPL_Combined[[#Headers],[Gameweek 02]],FPL_Fixtures_Extract[#Headers],0)),3))</f>
        <v>LIV(A) 0-1</v>
      </c>
      <c r="D535" t="str">
        <f ca="1">IF(RIGHT(FPL_Combined[[#Headers],[Gameweek 03]],2)&lt;$B$622,INDEX(FPL_Results_Extract[Gameweek 03],MATCH($A535,FPL_Results_Extract[[Player]:[Player]],0)),INDEX(Team_Key[[Abbreviation]:[Abbreviation]],MATCH(LEFT(INDEX(FPL_Fixtures_Extract[],MATCH($A535,FPL_Fixtures_Extract[[Player]:[Player]],0),MATCH(FPL_Combined[[#Headers],[Gameweek 03]],FPL_Fixtures_Extract[#Headers],0)),LEN(INDEX(FPL_Fixtures_Extract[],MATCH($A535,FPL_Fixtures_Extract[[Player]:[Player]],0),MATCH(FPL_Combined[[#Headers],[Gameweek 03]],FPL_Fixtures_Extract[#Headers],0)))-4),Team_Key[[Full Name]:[Full Name]],0))&amp;RIGHT(INDEX(FPL_Fixtures_Extract[],MATCH($A535,FPL_Fixtures_Extract[[Player]:[Player]],0),MATCH(FPL_Combined[[#Headers],[Gameweek 03]],FPL_Fixtures_Extract[#Headers],0)),3))</f>
        <v>WHU(A) 4-3</v>
      </c>
      <c r="E535" t="str">
        <f ca="1">IF(RIGHT(FPL_Combined[[#Headers],[Gameweek 04]],2)&lt;$B$622,INDEX(FPL_Results_Extract[Gameweek 04],MATCH($A535,FPL_Results_Extract[[Player]:[Player]],0)),INDEX(Team_Key[[Abbreviation]:[Abbreviation]],MATCH(LEFT(INDEX(FPL_Fixtures_Extract[],MATCH($A535,FPL_Fixtures_Extract[[Player]:[Player]],0),MATCH(FPL_Combined[[#Headers],[Gameweek 04]],FPL_Fixtures_Extract[#Headers],0)),LEN(INDEX(FPL_Fixtures_Extract[],MATCH($A535,FPL_Fixtures_Extract[[Player]:[Player]],0),MATCH(FPL_Combined[[#Headers],[Gameweek 04]],FPL_Fixtures_Extract[#Headers],0)))-4),Team_Key[[Full Name]:[Full Name]],0))&amp;RIGHT(INDEX(FPL_Fixtures_Extract[],MATCH($A535,FPL_Fixtures_Extract[[Player]:[Player]],0),MATCH(FPL_Combined[[#Headers],[Gameweek 04]],FPL_Fixtures_Extract[#Headers],0)),3))</f>
        <v>LEI(H) 1-1</v>
      </c>
      <c r="F535" t="str">
        <f ca="1">IF(RIGHT(FPL_Combined[[#Headers],[Gameweek 05]],2)&lt;$B$622,INDEX(FPL_Results_Extract[Gameweek 05],MATCH($A535,FPL_Results_Extract[[Player]:[Player]],0)),INDEX(Team_Key[[Abbreviation]:[Abbreviation]],MATCH(LEFT(INDEX(FPL_Fixtures_Extract[],MATCH($A535,FPL_Fixtures_Extract[[Player]:[Player]],0),MATCH(FPL_Combined[[#Headers],[Gameweek 05]],FPL_Fixtures_Extract[#Headers],0)),LEN(INDEX(FPL_Fixtures_Extract[],MATCH($A535,FPL_Fixtures_Extract[[Player]:[Player]],0),MATCH(FPL_Combined[[#Headers],[Gameweek 05]],FPL_Fixtures_Extract[#Headers],0)))-4),Team_Key[[Full Name]:[Full Name]],0))&amp;RIGHT(INDEX(FPL_Fixtures_Extract[],MATCH($A535,FPL_Fixtures_Extract[[Player]:[Player]],0),MATCH(FPL_Combined[[#Headers],[Gameweek 05]],FPL_Fixtures_Extract[#Headers],0)),3))</f>
        <v>NOR(A) 1-3</v>
      </c>
      <c r="G535" t="str">
        <f ca="1">IF(RIGHT(FPL_Combined[[#Headers],[Gameweek 06]],2)&lt;$B$622,INDEX(FPL_Results_Extract[Gameweek 06],MATCH($A535,FPL_Results_Extract[[Player]:[Player]],0)),INDEX(Team_Key[[Abbreviation]:[Abbreviation]],MATCH(LEFT(INDEX(FPL_Fixtures_Extract[],MATCH($A535,FPL_Fixtures_Extract[[Player]:[Player]],0),MATCH(FPL_Combined[[#Headers],[Gameweek 06]],FPL_Fixtures_Extract[#Headers],0)),LEN(INDEX(FPL_Fixtures_Extract[],MATCH($A535,FPL_Fixtures_Extract[[Player]:[Player]],0),MATCH(FPL_Combined[[#Headers],[Gameweek 06]],FPL_Fixtures_Extract[#Headers],0)))-4),Team_Key[[Full Name]:[Full Name]],0))&amp;RIGHT(INDEX(FPL_Fixtures_Extract[],MATCH($A535,FPL_Fixtures_Extract[[Player]:[Player]],0),MATCH(FPL_Combined[[#Headers],[Gameweek 06]],FPL_Fixtures_Extract[#Headers],0)),3))</f>
        <v>SUN(H) 2-0</v>
      </c>
      <c r="H535" t="str">
        <f ca="1">IF(RIGHT(FPL_Combined[[#Headers],[Gameweek 07]],2)&lt;$B$622,INDEX(FPL_Results_Extract[Gameweek 07],MATCH($A535,FPL_Results_Extract[[Player]:[Player]],0)),INDEX(Team_Key[[Abbreviation]:[Abbreviation]],MATCH(LEFT(INDEX(FPL_Fixtures_Extract[],MATCH($A535,FPL_Fixtures_Extract[[Player]:[Player]],0),MATCH(FPL_Combined[[#Headers],[Gameweek 07]],FPL_Fixtures_Extract[#Headers],0)),LEN(INDEX(FPL_Fixtures_Extract[],MATCH($A535,FPL_Fixtures_Extract[[Player]:[Player]],0),MATCH(FPL_Combined[[#Headers],[Gameweek 07]],FPL_Fixtures_Extract[#Headers],0)))-4),Team_Key[[Full Name]:[Full Name]],0))&amp;RIGHT(INDEX(FPL_Fixtures_Extract[],MATCH($A535,FPL_Fixtures_Extract[[Player]:[Player]],0),MATCH(FPL_Combined[[#Headers],[Gameweek 07]],FPL_Fixtures_Extract[#Headers],0)),3))</f>
        <v>STK(A) 1-2</v>
      </c>
      <c r="I535" t="str">
        <f ca="1">IF(RIGHT(FPL_Combined[[#Headers],[Gameweek 08]],2)&lt;$B$622,INDEX(FPL_Results_Extract[Gameweek 08],MATCH($A535,FPL_Results_Extract[[Player]:[Player]],0)),INDEX(Team_Key[[Abbreviation]:[Abbreviation]],MATCH(LEFT(INDEX(FPL_Fixtures_Extract[],MATCH($A535,FPL_Fixtures_Extract[[Player]:[Player]],0),MATCH(FPL_Combined[[#Headers],[Gameweek 08]],FPL_Fixtures_Extract[#Headers],0)),LEN(INDEX(FPL_Fixtures_Extract[],MATCH($A535,FPL_Fixtures_Extract[[Player]:[Player]],0),MATCH(FPL_Combined[[#Headers],[Gameweek 08]],FPL_Fixtures_Extract[#Headers],0)))-4),Team_Key[[Full Name]:[Full Name]],0))&amp;RIGHT(INDEX(FPL_Fixtures_Extract[],MATCH($A535,FPL_Fixtures_Extract[[Player]:[Player]],0),MATCH(FPL_Combined[[#Headers],[Gameweek 08]],FPL_Fixtures_Extract[#Headers],0)),3))</f>
        <v>WAT(H) 1-1</v>
      </c>
      <c r="J535" t="str">
        <f ca="1">IF(RIGHT(FPL_Combined[[#Headers],[Gameweek 09]],2)&lt;$B$622,INDEX(FPL_Results_Extract[Gameweek 09],MATCH($A535,FPL_Results_Extract[[Player]:[Player]],0)),INDEX(Team_Key[[Abbreviation]:[Abbreviation]],MATCH(LEFT(INDEX(FPL_Fixtures_Extract[],MATCH($A535,FPL_Fixtures_Extract[[Player]:[Player]],0),MATCH(FPL_Combined[[#Headers],[Gameweek 09]],FPL_Fixtures_Extract[#Headers],0)),LEN(INDEX(FPL_Fixtures_Extract[],MATCH($A535,FPL_Fixtures_Extract[[Player]:[Player]],0),MATCH(FPL_Combined[[#Headers],[Gameweek 09]],FPL_Fixtures_Extract[#Headers],0)))-4),Team_Key[[Full Name]:[Full Name]],0))&amp;RIGHT(INDEX(FPL_Fixtures_Extract[],MATCH($A535,FPL_Fixtures_Extract[[Player]:[Player]],0),MATCH(FPL_Combined[[#Headers],[Gameweek 09]],FPL_Fixtures_Extract[#Headers],0)),3))</f>
        <v>MCI(A) 1-5</v>
      </c>
      <c r="K535" t="str">
        <f ca="1">IF(RIGHT(FPL_Combined[[#Headers],[Gameweek 10]],2)&lt;$B$622,INDEX(FPL_Results_Extract[Gameweek 10],MATCH($A535,FPL_Results_Extract[[Player]:[Player]],0)),INDEX(Team_Key[[Abbreviation]:[Abbreviation]],MATCH(LEFT(INDEX(FPL_Fixtures_Extract[],MATCH($A535,FPL_Fixtures_Extract[[Player]:[Player]],0),MATCH(FPL_Combined[[#Headers],[Gameweek 10]],FPL_Fixtures_Extract[#Headers],0)),LEN(INDEX(FPL_Fixtures_Extract[],MATCH($A535,FPL_Fixtures_Extract[[Player]:[Player]],0),MATCH(FPL_Combined[[#Headers],[Gameweek 10]],FPL_Fixtures_Extract[#Headers],0)))-4),Team_Key[[Full Name]:[Full Name]],0))&amp;RIGHT(INDEX(FPL_Fixtures_Extract[],MATCH($A535,FPL_Fixtures_Extract[[Player]:[Player]],0),MATCH(FPL_Combined[[#Headers],[Gameweek 10]],FPL_Fixtures_Extract[#Headers],0)),3))</f>
        <v>TOT(H) 1-5</v>
      </c>
      <c r="L535" t="str">
        <f ca="1">IF(RIGHT(FPL_Combined[[#Headers],[Gameweek 11]],2)&lt;$B$622,INDEX(FPL_Results_Extract[Gameweek 11],MATCH($A535,FPL_Results_Extract[[Player]:[Player]],0)),INDEX(Team_Key[[Abbreviation]:[Abbreviation]],MATCH(LEFT(INDEX(FPL_Fixtures_Extract[],MATCH($A535,FPL_Fixtures_Extract[[Player]:[Player]],0),MATCH(FPL_Combined[[#Headers],[Gameweek 11]],FPL_Fixtures_Extract[#Headers],0)),LEN(INDEX(FPL_Fixtures_Extract[],MATCH($A535,FPL_Fixtures_Extract[[Player]:[Player]],0),MATCH(FPL_Combined[[#Headers],[Gameweek 11]],FPL_Fixtures_Extract[#Headers],0)))-4),Team_Key[[Full Name]:[Full Name]],0))&amp;RIGHT(INDEX(FPL_Fixtures_Extract[],MATCH($A535,FPL_Fixtures_Extract[[Player]:[Player]],0),MATCH(FPL_Combined[[#Headers],[Gameweek 11]],FPL_Fixtures_Extract[#Headers],0)),3))</f>
        <v>SOU(A) 0-2</v>
      </c>
      <c r="M535" t="str">
        <f ca="1">IF(RIGHT(FPL_Combined[[#Headers],[Gameweek 12]],2)&lt;$B$622,INDEX(FPL_Results_Extract[Gameweek 12],MATCH($A535,FPL_Results_Extract[[Player]:[Player]],0)),INDEX(Team_Key[[Abbreviation]:[Abbreviation]],MATCH(LEFT(INDEX(FPL_Fixtures_Extract[],MATCH($A535,FPL_Fixtures_Extract[[Player]:[Player]],0),MATCH(FPL_Combined[[#Headers],[Gameweek 12]],FPL_Fixtures_Extract[#Headers],0)),LEN(INDEX(FPL_Fixtures_Extract[],MATCH($A535,FPL_Fixtures_Extract[[Player]:[Player]],0),MATCH(FPL_Combined[[#Headers],[Gameweek 12]],FPL_Fixtures_Extract[#Headers],0)))-4),Team_Key[[Full Name]:[Full Name]],0))&amp;RIGHT(INDEX(FPL_Fixtures_Extract[],MATCH($A535,FPL_Fixtures_Extract[[Player]:[Player]],0),MATCH(FPL_Combined[[#Headers],[Gameweek 12]],FPL_Fixtures_Extract[#Headers],0)),3))</f>
        <v>NEW(H) 0-1</v>
      </c>
      <c r="N535" t="str">
        <f ca="1">IF(RIGHT(FPL_Combined[[#Headers],[Gameweek 13]],2)&lt;$B$622,INDEX(FPL_Results_Extract[Gameweek 13],MATCH($A535,FPL_Results_Extract[[Player]:[Player]],0)),INDEX(Team_Key[[Abbreviation]:[Abbreviation]],MATCH(LEFT(INDEX(FPL_Fixtures_Extract[],MATCH($A535,FPL_Fixtures_Extract[[Player]:[Player]],0),MATCH(FPL_Combined[[#Headers],[Gameweek 13]],FPL_Fixtures_Extract[#Headers],0)),LEN(INDEX(FPL_Fixtures_Extract[],MATCH($A535,FPL_Fixtures_Extract[[Player]:[Player]],0),MATCH(FPL_Combined[[#Headers],[Gameweek 13]],FPL_Fixtures_Extract[#Headers],0)))-4),Team_Key[[Full Name]:[Full Name]],0))&amp;RIGHT(INDEX(FPL_Fixtures_Extract[],MATCH($A535,FPL_Fixtures_Extract[[Player]:[Player]],0),MATCH(FPL_Combined[[#Headers],[Gameweek 13]],FPL_Fixtures_Extract[#Headers],0)),3))</f>
        <v>SWA(A) 2-2</v>
      </c>
      <c r="O535" t="str">
        <f ca="1">IF(RIGHT(FPL_Combined[[#Headers],[Gameweek 14]],2)&lt;$B$622,INDEX(FPL_Results_Extract[Gameweek 14],MATCH($A535,FPL_Results_Extract[[Player]:[Player]],0)),INDEX(Team_Key[[Abbreviation]:[Abbreviation]],MATCH(LEFT(INDEX(FPL_Fixtures_Extract[],MATCH($A535,FPL_Fixtures_Extract[[Player]:[Player]],0),MATCH(FPL_Combined[[#Headers],[Gameweek 14]],FPL_Fixtures_Extract[#Headers],0)),LEN(INDEX(FPL_Fixtures_Extract[],MATCH($A535,FPL_Fixtures_Extract[[Player]:[Player]],0),MATCH(FPL_Combined[[#Headers],[Gameweek 14]],FPL_Fixtures_Extract[#Headers],0)))-4),Team_Key[[Full Name]:[Full Name]],0))&amp;RIGHT(INDEX(FPL_Fixtures_Extract[],MATCH($A535,FPL_Fixtures_Extract[[Player]:[Player]],0),MATCH(FPL_Combined[[#Headers],[Gameweek 14]],FPL_Fixtures_Extract[#Headers],0)),3))</f>
        <v>EVE(H) 3-3</v>
      </c>
      <c r="P535" t="str">
        <f ca="1">IF(RIGHT(FPL_Combined[[#Headers],[Gameweek 15]],2)&lt;$B$622,INDEX(FPL_Results_Extract[Gameweek 15],MATCH($A535,FPL_Results_Extract[[Player]:[Player]],0)),INDEX(Team_Key[[Abbreviation]:[Abbreviation]],MATCH(LEFT(INDEX(FPL_Fixtures_Extract[],MATCH($A535,FPL_Fixtures_Extract[[Player]:[Player]],0),MATCH(FPL_Combined[[#Headers],[Gameweek 15]],FPL_Fixtures_Extract[#Headers],0)),LEN(INDEX(FPL_Fixtures_Extract[],MATCH($A535,FPL_Fixtures_Extract[[Player]:[Player]],0),MATCH(FPL_Combined[[#Headers],[Gameweek 15]],FPL_Fixtures_Extract[#Headers],0)))-4),Team_Key[[Full Name]:[Full Name]],0))&amp;RIGHT(INDEX(FPL_Fixtures_Extract[],MATCH($A535,FPL_Fixtures_Extract[[Player]:[Player]],0),MATCH(FPL_Combined[[#Headers],[Gameweek 15]],FPL_Fixtures_Extract[#Headers],0)),3))</f>
        <v>CHE(A) 1-0</v>
      </c>
      <c r="Q535" t="str">
        <f ca="1">IF(RIGHT(FPL_Combined[[#Headers],[Gameweek 16]],2)&lt;$B$622,INDEX(FPL_Results_Extract[Gameweek 16],MATCH($A535,FPL_Results_Extract[[Player]:[Player]],0)),INDEX(Team_Key[[Abbreviation]:[Abbreviation]],MATCH(LEFT(INDEX(FPL_Fixtures_Extract[],MATCH($A535,FPL_Fixtures_Extract[[Player]:[Player]],0),MATCH(FPL_Combined[[#Headers],[Gameweek 16]],FPL_Fixtures_Extract[#Headers],0)),LEN(INDEX(FPL_Fixtures_Extract[],MATCH($A535,FPL_Fixtures_Extract[[Player]:[Player]],0),MATCH(FPL_Combined[[#Headers],[Gameweek 16]],FPL_Fixtures_Extract[#Headers],0)))-4),Team_Key[[Full Name]:[Full Name]],0))&amp;RIGHT(INDEX(FPL_Fixtures_Extract[],MATCH($A535,FPL_Fixtures_Extract[[Player]:[Player]],0),MATCH(FPL_Combined[[#Headers],[Gameweek 16]],FPL_Fixtures_Extract[#Headers],0)),3))</f>
        <v>MUN(H) 2-1</v>
      </c>
      <c r="R535" t="str">
        <f ca="1">IF(RIGHT(FPL_Combined[[#Headers],[Gameweek 17]],2)&lt;$B$622,INDEX(FPL_Results_Extract[Gameweek 17],MATCH($A535,FPL_Results_Extract[[Player]:[Player]],0)),INDEX(Team_Key[[Abbreviation]:[Abbreviation]],MATCH(LEFT(INDEX(FPL_Fixtures_Extract[],MATCH($A535,FPL_Fixtures_Extract[[Player]:[Player]],0),MATCH(FPL_Combined[[#Headers],[Gameweek 17]],FPL_Fixtures_Extract[#Headers],0)),LEN(INDEX(FPL_Fixtures_Extract[],MATCH($A535,FPL_Fixtures_Extract[[Player]:[Player]],0),MATCH(FPL_Combined[[#Headers],[Gameweek 17]],FPL_Fixtures_Extract[#Headers],0)))-4),Team_Key[[Full Name]:[Full Name]],0))&amp;RIGHT(INDEX(FPL_Fixtures_Extract[],MATCH($A535,FPL_Fixtures_Extract[[Player]:[Player]],0),MATCH(FPL_Combined[[#Headers],[Gameweek 17]],FPL_Fixtures_Extract[#Headers],0)),3))</f>
        <v>WBA(A) 2-1</v>
      </c>
      <c r="S535" t="str">
        <f ca="1">IF(RIGHT(FPL_Combined[[#Headers],[Gameweek 18]],2)&lt;$B$622,INDEX(FPL_Results_Extract[Gameweek 18],MATCH($A535,FPL_Results_Extract[[Player]:[Player]],0)),INDEX(Team_Key[[Abbreviation]:[Abbreviation]],MATCH(LEFT(INDEX(FPL_Fixtures_Extract[],MATCH($A535,FPL_Fixtures_Extract[[Player]:[Player]],0),MATCH(FPL_Combined[[#Headers],[Gameweek 18]],FPL_Fixtures_Extract[#Headers],0)),LEN(INDEX(FPL_Fixtures_Extract[],MATCH($A535,FPL_Fixtures_Extract[[Player]:[Player]],0),MATCH(FPL_Combined[[#Headers],[Gameweek 18]],FPL_Fixtures_Extract[#Headers],0)))-4),Team_Key[[Full Name]:[Full Name]],0))&amp;RIGHT(INDEX(FPL_Fixtures_Extract[],MATCH($A535,FPL_Fixtures_Extract[[Player]:[Player]],0),MATCH(FPL_Combined[[#Headers],[Gameweek 18]],FPL_Fixtures_Extract[#Headers],0)),3))</f>
        <v>CRY(H) 0-0</v>
      </c>
      <c r="T535" t="str">
        <f ca="1">IF(RIGHT(FPL_Combined[[#Headers],[Gameweek 19]],2)&lt;$B$622,INDEX(FPL_Results_Extract[Gameweek 19],MATCH($A535,FPL_Results_Extract[[Player]:[Player]],0)),INDEX(Team_Key[[Abbreviation]:[Abbreviation]],MATCH(LEFT(INDEX(FPL_Fixtures_Extract[],MATCH($A535,FPL_Fixtures_Extract[[Player]:[Player]],0),MATCH(FPL_Combined[[#Headers],[Gameweek 19]],FPL_Fixtures_Extract[#Headers],0)),LEN(INDEX(FPL_Fixtures_Extract[],MATCH($A535,FPL_Fixtures_Extract[[Player]:[Player]],0),MATCH(FPL_Combined[[#Headers],[Gameweek 19]],FPL_Fixtures_Extract[#Headers],0)))-4),Team_Key[[Full Name]:[Full Name]],0))&amp;RIGHT(INDEX(FPL_Fixtures_Extract[],MATCH($A535,FPL_Fixtures_Extract[[Player]:[Player]],0),MATCH(FPL_Combined[[#Headers],[Gameweek 19]],FPL_Fixtures_Extract[#Headers],0)),3))</f>
        <v>ARS(A) 0-2</v>
      </c>
      <c r="U535" t="str">
        <f ca="1">IF(RIGHT(FPL_Combined[[#Headers],[Gameweek 20]],2)&lt;$B$622,INDEX(FPL_Results_Extract[Gameweek 20],MATCH($A535,FPL_Results_Extract[[Player]:[Player]],0)),INDEX(Team_Key[[Abbreviation]:[Abbreviation]],MATCH(LEFT(INDEX(FPL_Fixtures_Extract[],MATCH($A535,FPL_Fixtures_Extract[[Player]:[Player]],0),MATCH(FPL_Combined[[#Headers],[Gameweek 20]],FPL_Fixtures_Extract[#Headers],0)),LEN(INDEX(FPL_Fixtures_Extract[],MATCH($A535,FPL_Fixtures_Extract[[Player]:[Player]],0),MATCH(FPL_Combined[[#Headers],[Gameweek 20]],FPL_Fixtures_Extract[#Headers],0)))-4),Team_Key[[Full Name]:[Full Name]],0))&amp;RIGHT(INDEX(FPL_Fixtures_Extract[],MATCH($A535,FPL_Fixtures_Extract[[Player]:[Player]],0),MATCH(FPL_Combined[[#Headers],[Gameweek 20]],FPL_Fixtures_Extract[#Headers],0)),3))</f>
        <v>LEI(A) 0-0</v>
      </c>
      <c r="V535" t="str">
        <f ca="1">IF(RIGHT(FPL_Combined[[#Headers],[Gameweek 21]],2)&lt;$B$622,INDEX(FPL_Results_Extract[Gameweek 21],MATCH($A535,FPL_Results_Extract[[Player]:[Player]],0)),INDEX(Team_Key[[Abbreviation]:[Abbreviation]],MATCH(LEFT(INDEX(FPL_Fixtures_Extract[],MATCH($A535,FPL_Fixtures_Extract[[Player]:[Player]],0),MATCH(FPL_Combined[[#Headers],[Gameweek 21]],FPL_Fixtures_Extract[#Headers],0)),LEN(INDEX(FPL_Fixtures_Extract[],MATCH($A535,FPL_Fixtures_Extract[[Player]:[Player]],0),MATCH(FPL_Combined[[#Headers],[Gameweek 21]],FPL_Fixtures_Extract[#Headers],0)))-4),Team_Key[[Full Name]:[Full Name]],0))&amp;RIGHT(INDEX(FPL_Fixtures_Extract[],MATCH($A535,FPL_Fixtures_Extract[[Player]:[Player]],0),MATCH(FPL_Combined[[#Headers],[Gameweek 21]],FPL_Fixtures_Extract[#Headers],0)),3))</f>
        <v>WHU(H) 1-3</v>
      </c>
      <c r="W535" t="str">
        <f ca="1">IF(RIGHT(FPL_Combined[[#Headers],[Gameweek 22]],2)&lt;$B$622,INDEX(FPL_Results_Extract[Gameweek 22],MATCH($A535,FPL_Results_Extract[[Player]:[Player]],0)),INDEX(Team_Key[[Abbreviation]:[Abbreviation]],MATCH(LEFT(INDEX(FPL_Fixtures_Extract[],MATCH($A535,FPL_Fixtures_Extract[[Player]:[Player]],0),MATCH(FPL_Combined[[#Headers],[Gameweek 22]],FPL_Fixtures_Extract[#Headers],0)),LEN(INDEX(FPL_Fixtures_Extract[],MATCH($A535,FPL_Fixtures_Extract[[Player]:[Player]],0),MATCH(FPL_Combined[[#Headers],[Gameweek 22]],FPL_Fixtures_Extract[#Headers],0)))-4),Team_Key[[Full Name]:[Full Name]],0))&amp;RIGHT(INDEX(FPL_Fixtures_Extract[],MATCH($A535,FPL_Fixtures_Extract[[Player]:[Player]],0),MATCH(FPL_Combined[[#Headers],[Gameweek 22]],FPL_Fixtures_Extract[#Headers],0)),3))</f>
        <v>NOR(H) 3-0</v>
      </c>
      <c r="X535" t="str">
        <f ca="1">IF(RIGHT(FPL_Combined[[#Headers],[Gameweek 23]],2)&lt;$B$622,INDEX(FPL_Results_Extract[Gameweek 23],MATCH($A535,FPL_Results_Extract[[Player]:[Player]],0)),INDEX(Team_Key[[Abbreviation]:[Abbreviation]],MATCH(LEFT(INDEX(FPL_Fixtures_Extract[],MATCH($A535,FPL_Fixtures_Extract[[Player]:[Player]],0),MATCH(FPL_Combined[[#Headers],[Gameweek 23]],FPL_Fixtures_Extract[#Headers],0)),LEN(INDEX(FPL_Fixtures_Extract[],MATCH($A535,FPL_Fixtures_Extract[[Player]:[Player]],0),MATCH(FPL_Combined[[#Headers],[Gameweek 23]],FPL_Fixtures_Extract[#Headers],0)))-4),Team_Key[[Full Name]:[Full Name]],0))&amp;RIGHT(INDEX(FPL_Fixtures_Extract[],MATCH($A535,FPL_Fixtures_Extract[[Player]:[Player]],0),MATCH(FPL_Combined[[#Headers],[Gameweek 23]],FPL_Fixtures_Extract[#Headers],0)),3))</f>
        <v>SUN(A) 1-1</v>
      </c>
      <c r="Y535" t="str">
        <f ca="1">IF(RIGHT(FPL_Combined[[#Headers],[Gameweek 24]],2)&lt;$B$622,INDEX(FPL_Results_Extract[Team],MATCH($A535,FPL_Results_Extract[[Player]:[Player]],0)),INDEX(Team_Key[[Abbreviation]:[Abbreviation]],MATCH(LEFT(INDEX(FPL_Fixtures_Extract[],MATCH($A535,FPL_Fixtures_Extract[[Player]:[Player]],0),MATCH(FPL_Combined[[#Headers],[Gameweek 24]],FPL_Fixtures_Extract[#Headers],0)),LEN(INDEX(FPL_Fixtures_Extract[],MATCH($A535,FPL_Fixtures_Extract[[Player]:[Player]],0),MATCH(FPL_Combined[[#Headers],[Gameweek 24]],FPL_Fixtures_Extract[#Headers],0)))-4),Team_Key[[Full Name]:[Full Name]],0))&amp;RIGHT(INDEX(FPL_Fixtures_Extract[],MATCH($A535,FPL_Fixtures_Extract[[Player]:[Player]],0),MATCH(FPL_Combined[[#Headers],[Gameweek 24]],FPL_Fixtures_Extract[#Headers],0)),3))</f>
        <v>BOU</v>
      </c>
      <c r="Z535" t="str">
        <f ca="1">IF(RIGHT(FPL_Combined[[#Headers],[Gameweek 25]],2)&lt;$B$622,INDEX(FPL_Results_Extract[Player],MATCH($A535,FPL_Results_Extract[[Player]:[Player]],0)),INDEX(Team_Key[[Abbreviation]:[Abbreviation]],MATCH(LEFT(INDEX(FPL_Fixtures_Extract[],MATCH($A535,FPL_Fixtures_Extract[[Player]:[Player]],0),MATCH(FPL_Combined[[#Headers],[Gameweek 25]],FPL_Fixtures_Extract[#Headers],0)),LEN(INDEX(FPL_Fixtures_Extract[],MATCH($A535,FPL_Fixtures_Extract[[Player]:[Player]],0),MATCH(FPL_Combined[[#Headers],[Gameweek 25]],FPL_Fixtures_Extract[#Headers],0)))-4),Team_Key[[Full Name]:[Full Name]],0))&amp;RIGHT(INDEX(FPL_Fixtures_Extract[],MATCH($A535,FPL_Fixtures_Extract[[Player]:[Player]],0),MATCH(FPL_Combined[[#Headers],[Gameweek 25]],FPL_Fixtures_Extract[#Headers],0)),3))</f>
        <v>Stanislas</v>
      </c>
      <c r="AA535" t="str">
        <f ca="1">IF(RIGHT(FPL_Combined[[#Headers],[Gameweek 26]],2)&lt;$B$622,INDEX(FPL_Results_Extract[Gameweek 01],MATCH($A535,FPL_Results_Extract[[Player]:[Player]],0)),INDEX(Team_Key[[Abbreviation]:[Abbreviation]],MATCH(LEFT(INDEX(FPL_Fixtures_Extract[],MATCH($A535,FPL_Fixtures_Extract[[Player]:[Player]],0),MATCH(FPL_Combined[[#Headers],[Gameweek 26]],FPL_Fixtures_Extract[#Headers],0)),LEN(INDEX(FPL_Fixtures_Extract[],MATCH($A535,FPL_Fixtures_Extract[[Player]:[Player]],0),MATCH(FPL_Combined[[#Headers],[Gameweek 26]],FPL_Fixtures_Extract[#Headers],0)))-4),Team_Key[[Full Name]:[Full Name]],0))&amp;RIGHT(INDEX(FPL_Fixtures_Extract[],MATCH($A535,FPL_Fixtures_Extract[[Player]:[Player]],0),MATCH(FPL_Combined[[#Headers],[Gameweek 26]],FPL_Fixtures_Extract[#Headers],0)),3))</f>
        <v>AVL(H) 0-1</v>
      </c>
      <c r="AB535" t="str">
        <f ca="1">IF(RIGHT(FPL_Combined[[#Headers],[Gameweek 27]],2)&lt;$B$622,INDEX(FPL_Results_Extract[Gameweek 02],MATCH($A535,FPL_Results_Extract[[Player]:[Player]],0)),INDEX(Team_Key[[Abbreviation]:[Abbreviation]],MATCH(LEFT(INDEX(FPL_Fixtures_Extract[],MATCH($A535,FPL_Fixtures_Extract[[Player]:[Player]],0),MATCH(FPL_Combined[[#Headers],[Gameweek 27]],FPL_Fixtures_Extract[#Headers],0)),LEN(INDEX(FPL_Fixtures_Extract[],MATCH($A535,FPL_Fixtures_Extract[[Player]:[Player]],0),MATCH(FPL_Combined[[#Headers],[Gameweek 27]],FPL_Fixtures_Extract[#Headers],0)))-4),Team_Key[[Full Name]:[Full Name]],0))&amp;RIGHT(INDEX(FPL_Fixtures_Extract[],MATCH($A535,FPL_Fixtures_Extract[[Player]:[Player]],0),MATCH(FPL_Combined[[#Headers],[Gameweek 27]],FPL_Fixtures_Extract[#Headers],0)),3))</f>
        <v>LIV(A) 0-1</v>
      </c>
      <c r="AC535" t="str">
        <f ca="1">IF(RIGHT(FPL_Combined[[#Headers],[Gameweek 28]],2)&lt;$B$622,INDEX(FPL_Results_Extract[Gameweek 03],MATCH($A535,FPL_Results_Extract[[Player]:[Player]],0)),INDEX(Team_Key[[Abbreviation]:[Abbreviation]],MATCH(LEFT(INDEX(FPL_Fixtures_Extract[],MATCH($A535,FPL_Fixtures_Extract[[Player]:[Player]],0),MATCH(FPL_Combined[[#Headers],[Gameweek 28]],FPL_Fixtures_Extract[#Headers],0)),LEN(INDEX(FPL_Fixtures_Extract[],MATCH($A535,FPL_Fixtures_Extract[[Player]:[Player]],0),MATCH(FPL_Combined[[#Headers],[Gameweek 28]],FPL_Fixtures_Extract[#Headers],0)))-4),Team_Key[[Full Name]:[Full Name]],0))&amp;RIGHT(INDEX(FPL_Fixtures_Extract[],MATCH($A535,FPL_Fixtures_Extract[[Player]:[Player]],0),MATCH(FPL_Combined[[#Headers],[Gameweek 28]],FPL_Fixtures_Extract[#Headers],0)),3))</f>
        <v>WHU(A) 4-3</v>
      </c>
      <c r="AD535" t="str">
        <f ca="1">IF(RIGHT(FPL_Combined[[#Headers],[Gameweek 29]],2)&lt;$B$622,INDEX(FPL_Results_Extract[Gameweek 04],MATCH($A535,FPL_Results_Extract[[Player]:[Player]],0)),INDEX(Team_Key[[Abbreviation]:[Abbreviation]],MATCH(LEFT(INDEX(FPL_Fixtures_Extract[],MATCH($A535,FPL_Fixtures_Extract[[Player]:[Player]],0),MATCH(FPL_Combined[[#Headers],[Gameweek 29]],FPL_Fixtures_Extract[#Headers],0)),LEN(INDEX(FPL_Fixtures_Extract[],MATCH($A535,FPL_Fixtures_Extract[[Player]:[Player]],0),MATCH(FPL_Combined[[#Headers],[Gameweek 29]],FPL_Fixtures_Extract[#Headers],0)))-4),Team_Key[[Full Name]:[Full Name]],0))&amp;RIGHT(INDEX(FPL_Fixtures_Extract[],MATCH($A535,FPL_Fixtures_Extract[[Player]:[Player]],0),MATCH(FPL_Combined[[#Headers],[Gameweek 29]],FPL_Fixtures_Extract[#Headers],0)),3))</f>
        <v>NEW(A)</v>
      </c>
      <c r="AE535" t="str">
        <f ca="1">IF(RIGHT(FPL_Combined[[#Headers],[Gameweek 30]],2)&lt;$B$622,INDEX(FPL_Results_Extract[Gameweek 05],MATCH($A535,FPL_Results_Extract[[Player]:[Player]],0)),INDEX(Team_Key[[Abbreviation]:[Abbreviation]],MATCH(LEFT(INDEX(FPL_Fixtures_Extract[],MATCH($A535,FPL_Fixtures_Extract[[Player]:[Player]],0),MATCH(FPL_Combined[[#Headers],[Gameweek 30]],FPL_Fixtures_Extract[#Headers],0)),LEN(INDEX(FPL_Fixtures_Extract[],MATCH($A535,FPL_Fixtures_Extract[[Player]:[Player]],0),MATCH(FPL_Combined[[#Headers],[Gameweek 30]],FPL_Fixtures_Extract[#Headers],0)))-4),Team_Key[[Full Name]:[Full Name]],0))&amp;RIGHT(INDEX(FPL_Fixtures_Extract[],MATCH($A535,FPL_Fixtures_Extract[[Player]:[Player]],0),MATCH(FPL_Combined[[#Headers],[Gameweek 30]],FPL_Fixtures_Extract[#Headers],0)),3))</f>
        <v>SWA(H)</v>
      </c>
      <c r="AF535" t="str">
        <f ca="1">IF(RIGHT(FPL_Combined[[#Headers],[Gameweek 31]],2)&lt;$B$622,INDEX(FPL_Results_Extract[Gameweek 06],MATCH($A535,FPL_Results_Extract[[Player]:[Player]],0)),INDEX(Team_Key[[Abbreviation]:[Abbreviation]],MATCH(LEFT(INDEX(FPL_Fixtures_Extract[],MATCH($A535,FPL_Fixtures_Extract[[Player]:[Player]],0),MATCH(FPL_Combined[[#Headers],[Gameweek 31]],FPL_Fixtures_Extract[#Headers],0)),LEN(INDEX(FPL_Fixtures_Extract[],MATCH($A535,FPL_Fixtures_Extract[[Player]:[Player]],0),MATCH(FPL_Combined[[#Headers],[Gameweek 31]],FPL_Fixtures_Extract[#Headers],0)))-4),Team_Key[[Full Name]:[Full Name]],0))&amp;RIGHT(INDEX(FPL_Fixtures_Extract[],MATCH($A535,FPL_Fixtures_Extract[[Player]:[Player]],0),MATCH(FPL_Combined[[#Headers],[Gameweek 31]],FPL_Fixtures_Extract[#Headers],0)),3))</f>
        <v>TOT(A)</v>
      </c>
      <c r="AG535" t="str">
        <f ca="1">IF(RIGHT(FPL_Combined[[#Headers],[Gameweek 32]],2)&lt;$B$622,INDEX(FPL_Results_Extract[Gameweek 07],MATCH($A535,FPL_Results_Extract[[Player]:[Player]],0)),INDEX(Team_Key[[Abbreviation]:[Abbreviation]],MATCH(LEFT(INDEX(FPL_Fixtures_Extract[],MATCH($A535,FPL_Fixtures_Extract[[Player]:[Player]],0),MATCH(FPL_Combined[[#Headers],[Gameweek 32]],FPL_Fixtures_Extract[#Headers],0)),LEN(INDEX(FPL_Fixtures_Extract[],MATCH($A535,FPL_Fixtures_Extract[[Player]:[Player]],0),MATCH(FPL_Combined[[#Headers],[Gameweek 32]],FPL_Fixtures_Extract[#Headers],0)))-4),Team_Key[[Full Name]:[Full Name]],0))&amp;RIGHT(INDEX(FPL_Fixtures_Extract[],MATCH($A535,FPL_Fixtures_Extract[[Player]:[Player]],0),MATCH(FPL_Combined[[#Headers],[Gameweek 32]],FPL_Fixtures_Extract[#Headers],0)),3))</f>
        <v>MCI(H)</v>
      </c>
      <c r="AH535" t="str">
        <f ca="1">IF(RIGHT(FPL_Combined[[#Headers],[Gameweek 33]],2)&lt;$B$622,INDEX(FPL_Results_Extract[Gameweek 08],MATCH($A535,FPL_Results_Extract[[Player]:[Player]],0)),INDEX(Team_Key[[Abbreviation]:[Abbreviation]],MATCH(LEFT(INDEX(FPL_Fixtures_Extract[],MATCH($A535,FPL_Fixtures_Extract[[Player]:[Player]],0),MATCH(FPL_Combined[[#Headers],[Gameweek 33]],FPL_Fixtures_Extract[#Headers],0)),LEN(INDEX(FPL_Fixtures_Extract[],MATCH($A535,FPL_Fixtures_Extract[[Player]:[Player]],0),MATCH(FPL_Combined[[#Headers],[Gameweek 33]],FPL_Fixtures_Extract[#Headers],0)))-4),Team_Key[[Full Name]:[Full Name]],0))&amp;RIGHT(INDEX(FPL_Fixtures_Extract[],MATCH($A535,FPL_Fixtures_Extract[[Player]:[Player]],0),MATCH(FPL_Combined[[#Headers],[Gameweek 33]],FPL_Fixtures_Extract[#Headers],0)),3))</f>
        <v>AVL(A)</v>
      </c>
      <c r="AI535" t="str">
        <f ca="1">IF(RIGHT(FPL_Combined[[#Headers],[Gameweek 34]],2)&lt;$B$622,INDEX(FPL_Results_Extract[Gameweek 09],MATCH($A535,FPL_Results_Extract[[Player]:[Player]],0)),INDEX(Team_Key[[Abbreviation]:[Abbreviation]],MATCH(LEFT(INDEX(FPL_Fixtures_Extract[],MATCH($A535,FPL_Fixtures_Extract[[Player]:[Player]],0),MATCH(FPL_Combined[[#Headers],[Gameweek 34]],FPL_Fixtures_Extract[#Headers],0)),LEN(INDEX(FPL_Fixtures_Extract[],MATCH($A535,FPL_Fixtures_Extract[[Player]:[Player]],0),MATCH(FPL_Combined[[#Headers],[Gameweek 34]],FPL_Fixtures_Extract[#Headers],0)))-4),Team_Key[[Full Name]:[Full Name]],0))&amp;RIGHT(INDEX(FPL_Fixtures_Extract[],MATCH($A535,FPL_Fixtures_Extract[[Player]:[Player]],0),MATCH(FPL_Combined[[#Headers],[Gameweek 34]],FPL_Fixtures_Extract[#Headers],0)),3))</f>
        <v>LIV(H)</v>
      </c>
      <c r="AJ535" t="str">
        <f ca="1">IF(RIGHT(FPL_Combined[[#Headers],[Gameweek 35]],2)&lt;$B$622,INDEX(FPL_Results_Extract[Gameweek 10],MATCH($A535,FPL_Results_Extract[[Player]:[Player]],0)),INDEX(Team_Key[[Abbreviation]:[Abbreviation]],MATCH(LEFT(INDEX(FPL_Fixtures_Extract[],MATCH($A535,FPL_Fixtures_Extract[[Player]:[Player]],0),MATCH(FPL_Combined[[#Headers],[Gameweek 35]],FPL_Fixtures_Extract[#Headers],0)),LEN(INDEX(FPL_Fixtures_Extract[],MATCH($A535,FPL_Fixtures_Extract[[Player]:[Player]],0),MATCH(FPL_Combined[[#Headers],[Gameweek 35]],FPL_Fixtures_Extract[#Headers],0)))-4),Team_Key[[Full Name]:[Full Name]],0))&amp;RIGHT(INDEX(FPL_Fixtures_Extract[],MATCH($A535,FPL_Fixtures_Extract[[Player]:[Player]],0),MATCH(FPL_Combined[[#Headers],[Gameweek 35]],FPL_Fixtures_Extract[#Headers],0)),3))</f>
        <v>CHE(H)</v>
      </c>
      <c r="AK535" t="str">
        <f ca="1">IF(RIGHT(FPL_Combined[[#Headers],[Gameweek 36]],2)&lt;$B$622,INDEX(FPL_Results_Extract[Gameweek 11],MATCH($A535,FPL_Results_Extract[[Player]:[Player]],0)),INDEX(Team_Key[[Abbreviation]:[Abbreviation]],MATCH(LEFT(INDEX(FPL_Fixtures_Extract[],MATCH($A535,FPL_Fixtures_Extract[[Player]:[Player]],0),MATCH(FPL_Combined[[#Headers],[Gameweek 36]],FPL_Fixtures_Extract[#Headers],0)),LEN(INDEX(FPL_Fixtures_Extract[],MATCH($A535,FPL_Fixtures_Extract[[Player]:[Player]],0),MATCH(FPL_Combined[[#Headers],[Gameweek 36]],FPL_Fixtures_Extract[#Headers],0)))-4),Team_Key[[Full Name]:[Full Name]],0))&amp;RIGHT(INDEX(FPL_Fixtures_Extract[],MATCH($A535,FPL_Fixtures_Extract[[Player]:[Player]],0),MATCH(FPL_Combined[[#Headers],[Gameweek 36]],FPL_Fixtures_Extract[#Headers],0)),3))</f>
        <v>EVE(A)</v>
      </c>
      <c r="AL535" t="str">
        <f ca="1">IF(RIGHT(FPL_Combined[[#Headers],[Gameweek 37]],2)&lt;$B$622,INDEX(FPL_Results_Extract[Gameweek 12],MATCH($A535,FPL_Results_Extract[[Player]:[Player]],0)),INDEX(Team_Key[[Abbreviation]:[Abbreviation]],MATCH(LEFT(INDEX(FPL_Fixtures_Extract[],MATCH($A535,FPL_Fixtures_Extract[[Player]:[Player]],0),MATCH(FPL_Combined[[#Headers],[Gameweek 37]],FPL_Fixtures_Extract[#Headers],0)),LEN(INDEX(FPL_Fixtures_Extract[],MATCH($A535,FPL_Fixtures_Extract[[Player]:[Player]],0),MATCH(FPL_Combined[[#Headers],[Gameweek 37]],FPL_Fixtures_Extract[#Headers],0)))-4),Team_Key[[Full Name]:[Full Name]],0))&amp;RIGHT(INDEX(FPL_Fixtures_Extract[],MATCH($A535,FPL_Fixtures_Extract[[Player]:[Player]],0),MATCH(FPL_Combined[[#Headers],[Gameweek 37]],FPL_Fixtures_Extract[#Headers],0)),3))</f>
        <v>WBA(H)</v>
      </c>
      <c r="AM535" t="str">
        <f ca="1">IF(RIGHT(FPL_Combined[[#Headers],[Gameweek 38]],2)&lt;$B$622,INDEX(FPL_Results_Extract[Gameweek 13],MATCH($A535,FPL_Results_Extract[[Player]:[Player]],0)),INDEX(Team_Key[[Abbreviation]:[Abbreviation]],MATCH(LEFT(INDEX(FPL_Fixtures_Extract[],MATCH($A535,FPL_Fixtures_Extract[[Player]:[Player]],0),MATCH(FPL_Combined[[#Headers],[Gameweek 38]],FPL_Fixtures_Extract[#Headers],0)),LEN(INDEX(FPL_Fixtures_Extract[],MATCH($A535,FPL_Fixtures_Extract[[Player]:[Player]],0),MATCH(FPL_Combined[[#Headers],[Gameweek 38]],FPL_Fixtures_Extract[#Headers],0)))-4),Team_Key[[Full Name]:[Full Name]],0))&amp;RIGHT(INDEX(FPL_Fixtures_Extract[],MATCH($A535,FPL_Fixtures_Extract[[Player]:[Player]],0),MATCH(FPL_Combined[[#Headers],[Gameweek 38]],FPL_Fixtures_Extract[#Headers],0)),3))</f>
        <v>MUN(A)</v>
      </c>
    </row>
    <row r="536" spans="1:39" x14ac:dyDescent="0.45">
      <c r="A536" t="s">
        <v>246</v>
      </c>
      <c r="B536" t="str">
        <f ca="1">IF(RIGHT(FPL_Combined[[#Headers],[Gameweek 01]],2)&lt;$B$622,INDEX(FPL_Results_Extract[Gameweek 01],MATCH($A536,FPL_Results_Extract[[Player]:[Player]],0)),INDEX(Team_Key[[Abbreviation]:[Abbreviation]],MATCH(LEFT(INDEX(FPL_Fixtures_Extract[],MATCH($A536,FPL_Fixtures_Extract[[Player]:[Player]],0),MATCH(FPL_Combined[[#Headers],[Gameweek 01]],FPL_Fixtures_Extract[#Headers],0)),LEN(INDEX(FPL_Fixtures_Extract[],MATCH($A536,FPL_Fixtures_Extract[[Player]:[Player]],0),MATCH(FPL_Combined[[#Headers],[Gameweek 01]],FPL_Fixtures_Extract[#Headers],0)))-4),Team_Key[[Full Name]:[Full Name]],0))&amp;RIGHT(INDEX(FPL_Fixtures_Extract[],MATCH($A536,FPL_Fixtures_Extract[[Player]:[Player]],0),MATCH(FPL_Combined[[#Headers],[Gameweek 01]],FPL_Fixtures_Extract[#Headers],0)),3))</f>
        <v>NEW(A) 2-2</v>
      </c>
      <c r="C536" t="str">
        <f ca="1">IF(RIGHT(FPL_Combined[[#Headers],[Gameweek 02]],2)&lt;$B$622,INDEX(FPL_Results_Extract[Gameweek 02],MATCH($A536,FPL_Results_Extract[[Player]:[Player]],0)),INDEX(Team_Key[[Abbreviation]:[Abbreviation]],MATCH(LEFT(INDEX(FPL_Fixtures_Extract[],MATCH($A536,FPL_Fixtures_Extract[[Player]:[Player]],0),MATCH(FPL_Combined[[#Headers],[Gameweek 02]],FPL_Fixtures_Extract[#Headers],0)),LEN(INDEX(FPL_Fixtures_Extract[],MATCH($A536,FPL_Fixtures_Extract[[Player]:[Player]],0),MATCH(FPL_Combined[[#Headers],[Gameweek 02]],FPL_Fixtures_Extract[#Headers],0)))-4),Team_Key[[Full Name]:[Full Name]],0))&amp;RIGHT(INDEX(FPL_Fixtures_Extract[],MATCH($A536,FPL_Fixtures_Extract[[Player]:[Player]],0),MATCH(FPL_Combined[[#Headers],[Gameweek 02]],FPL_Fixtures_Extract[#Headers],0)),3))</f>
        <v>EVE(H) 0-3</v>
      </c>
      <c r="D536" t="str">
        <f ca="1">IF(RIGHT(FPL_Combined[[#Headers],[Gameweek 03]],2)&lt;$B$622,INDEX(FPL_Results_Extract[Gameweek 03],MATCH($A536,FPL_Results_Extract[[Player]:[Player]],0)),INDEX(Team_Key[[Abbreviation]:[Abbreviation]],MATCH(LEFT(INDEX(FPL_Fixtures_Extract[],MATCH($A536,FPL_Fixtures_Extract[[Player]:[Player]],0),MATCH(FPL_Combined[[#Headers],[Gameweek 03]],FPL_Fixtures_Extract[#Headers],0)),LEN(INDEX(FPL_Fixtures_Extract[],MATCH($A536,FPL_Fixtures_Extract[[Player]:[Player]],0),MATCH(FPL_Combined[[#Headers],[Gameweek 03]],FPL_Fixtures_Extract[#Headers],0)))-4),Team_Key[[Full Name]:[Full Name]],0))&amp;RIGHT(INDEX(FPL_Fixtures_Extract[],MATCH($A536,FPL_Fixtures_Extract[[Player]:[Player]],0),MATCH(FPL_Combined[[#Headers],[Gameweek 03]],FPL_Fixtures_Extract[#Headers],0)),3))</f>
        <v>WAT(A) 0-0</v>
      </c>
      <c r="E536" t="str">
        <f ca="1">IF(RIGHT(FPL_Combined[[#Headers],[Gameweek 04]],2)&lt;$B$622,INDEX(FPL_Results_Extract[Gameweek 04],MATCH($A536,FPL_Results_Extract[[Player]:[Player]],0)),INDEX(Team_Key[[Abbreviation]:[Abbreviation]],MATCH(LEFT(INDEX(FPL_Fixtures_Extract[],MATCH($A536,FPL_Fixtures_Extract[[Player]:[Player]],0),MATCH(FPL_Combined[[#Headers],[Gameweek 04]],FPL_Fixtures_Extract[#Headers],0)),LEN(INDEX(FPL_Fixtures_Extract[],MATCH($A536,FPL_Fixtures_Extract[[Player]:[Player]],0),MATCH(FPL_Combined[[#Headers],[Gameweek 04]],FPL_Fixtures_Extract[#Headers],0)))-4),Team_Key[[Full Name]:[Full Name]],0))&amp;RIGHT(INDEX(FPL_Fixtures_Extract[],MATCH($A536,FPL_Fixtures_Extract[[Player]:[Player]],0),MATCH(FPL_Combined[[#Headers],[Gameweek 04]],FPL_Fixtures_Extract[#Headers],0)),3))</f>
        <v>NOR(H) 3-0</v>
      </c>
      <c r="F536" t="str">
        <f ca="1">IF(RIGHT(FPL_Combined[[#Headers],[Gameweek 05]],2)&lt;$B$622,INDEX(FPL_Results_Extract[Gameweek 05],MATCH($A536,FPL_Results_Extract[[Player]:[Player]],0)),INDEX(Team_Key[[Abbreviation]:[Abbreviation]],MATCH(LEFT(INDEX(FPL_Fixtures_Extract[],MATCH($A536,FPL_Fixtures_Extract[[Player]:[Player]],0),MATCH(FPL_Combined[[#Headers],[Gameweek 05]],FPL_Fixtures_Extract[#Headers],0)),LEN(INDEX(FPL_Fixtures_Extract[],MATCH($A536,FPL_Fixtures_Extract[[Player]:[Player]],0),MATCH(FPL_Combined[[#Headers],[Gameweek 05]],FPL_Fixtures_Extract[#Headers],0)))-4),Team_Key[[Full Name]:[Full Name]],0))&amp;RIGHT(INDEX(FPL_Fixtures_Extract[],MATCH($A536,FPL_Fixtures_Extract[[Player]:[Player]],0),MATCH(FPL_Combined[[#Headers],[Gameweek 05]],FPL_Fixtures_Extract[#Headers],0)),3))</f>
        <v>WBA(A) 0-0</v>
      </c>
      <c r="G536" t="str">
        <f ca="1">IF(RIGHT(FPL_Combined[[#Headers],[Gameweek 06]],2)&lt;$B$622,INDEX(FPL_Results_Extract[Gameweek 06],MATCH($A536,FPL_Results_Extract[[Player]:[Player]],0)),INDEX(Team_Key[[Abbreviation]:[Abbreviation]],MATCH(LEFT(INDEX(FPL_Fixtures_Extract[],MATCH($A536,FPL_Fixtures_Extract[[Player]:[Player]],0),MATCH(FPL_Combined[[#Headers],[Gameweek 06]],FPL_Fixtures_Extract[#Headers],0)),LEN(INDEX(FPL_Fixtures_Extract[],MATCH($A536,FPL_Fixtures_Extract[[Player]:[Player]],0),MATCH(FPL_Combined[[#Headers],[Gameweek 06]],FPL_Fixtures_Extract[#Headers],0)))-4),Team_Key[[Full Name]:[Full Name]],0))&amp;RIGHT(INDEX(FPL_Fixtures_Extract[],MATCH($A536,FPL_Fixtures_Extract[[Player]:[Player]],0),MATCH(FPL_Combined[[#Headers],[Gameweek 06]],FPL_Fixtures_Extract[#Headers],0)),3))</f>
        <v>MUN(H) 2-3</v>
      </c>
      <c r="H536" t="str">
        <f ca="1">IF(RIGHT(FPL_Combined[[#Headers],[Gameweek 07]],2)&lt;$B$622,INDEX(FPL_Results_Extract[Gameweek 07],MATCH($A536,FPL_Results_Extract[[Player]:[Player]],0)),INDEX(Team_Key[[Abbreviation]:[Abbreviation]],MATCH(LEFT(INDEX(FPL_Fixtures_Extract[],MATCH($A536,FPL_Fixtures_Extract[[Player]:[Player]],0),MATCH(FPL_Combined[[#Headers],[Gameweek 07]],FPL_Fixtures_Extract[#Headers],0)),LEN(INDEX(FPL_Fixtures_Extract[],MATCH($A536,FPL_Fixtures_Extract[[Player]:[Player]],0),MATCH(FPL_Combined[[#Headers],[Gameweek 07]],FPL_Fixtures_Extract[#Headers],0)))-4),Team_Key[[Full Name]:[Full Name]],0))&amp;RIGHT(INDEX(FPL_Fixtures_Extract[],MATCH($A536,FPL_Fixtures_Extract[[Player]:[Player]],0),MATCH(FPL_Combined[[#Headers],[Gameweek 07]],FPL_Fixtures_Extract[#Headers],0)),3))</f>
        <v>SWA(H) 3-1</v>
      </c>
      <c r="I536" t="str">
        <f ca="1">IF(RIGHT(FPL_Combined[[#Headers],[Gameweek 08]],2)&lt;$B$622,INDEX(FPL_Results_Extract[Gameweek 08],MATCH($A536,FPL_Results_Extract[[Player]:[Player]],0)),INDEX(Team_Key[[Abbreviation]:[Abbreviation]],MATCH(LEFT(INDEX(FPL_Fixtures_Extract[],MATCH($A536,FPL_Fixtures_Extract[[Player]:[Player]],0),MATCH(FPL_Combined[[#Headers],[Gameweek 08]],FPL_Fixtures_Extract[#Headers],0)),LEN(INDEX(FPL_Fixtures_Extract[],MATCH($A536,FPL_Fixtures_Extract[[Player]:[Player]],0),MATCH(FPL_Combined[[#Headers],[Gameweek 08]],FPL_Fixtures_Extract[#Headers],0)))-4),Team_Key[[Full Name]:[Full Name]],0))&amp;RIGHT(INDEX(FPL_Fixtures_Extract[],MATCH($A536,FPL_Fixtures_Extract[[Player]:[Player]],0),MATCH(FPL_Combined[[#Headers],[Gameweek 08]],FPL_Fixtures_Extract[#Headers],0)),3))</f>
        <v>CHE(A) 3-1</v>
      </c>
      <c r="J536" t="str">
        <f ca="1">IF(RIGHT(FPL_Combined[[#Headers],[Gameweek 09]],2)&lt;$B$622,INDEX(FPL_Results_Extract[Gameweek 09],MATCH($A536,FPL_Results_Extract[[Player]:[Player]],0)),INDEX(Team_Key[[Abbreviation]:[Abbreviation]],MATCH(LEFT(INDEX(FPL_Fixtures_Extract[],MATCH($A536,FPL_Fixtures_Extract[[Player]:[Player]],0),MATCH(FPL_Combined[[#Headers],[Gameweek 09]],FPL_Fixtures_Extract[#Headers],0)),LEN(INDEX(FPL_Fixtures_Extract[],MATCH($A536,FPL_Fixtures_Extract[[Player]:[Player]],0),MATCH(FPL_Combined[[#Headers],[Gameweek 09]],FPL_Fixtures_Extract[#Headers],0)))-4),Team_Key[[Full Name]:[Full Name]],0))&amp;RIGHT(INDEX(FPL_Fixtures_Extract[],MATCH($A536,FPL_Fixtures_Extract[[Player]:[Player]],0),MATCH(FPL_Combined[[#Headers],[Gameweek 09]],FPL_Fixtures_Extract[#Headers],0)),3))</f>
        <v>LEI(H) 2-2</v>
      </c>
      <c r="K536" t="str">
        <f ca="1">IF(RIGHT(FPL_Combined[[#Headers],[Gameweek 10]],2)&lt;$B$622,INDEX(FPL_Results_Extract[Gameweek 10],MATCH($A536,FPL_Results_Extract[[Player]:[Player]],0)),INDEX(Team_Key[[Abbreviation]:[Abbreviation]],MATCH(LEFT(INDEX(FPL_Fixtures_Extract[],MATCH($A536,FPL_Fixtures_Extract[[Player]:[Player]],0),MATCH(FPL_Combined[[#Headers],[Gameweek 10]],FPL_Fixtures_Extract[#Headers],0)),LEN(INDEX(FPL_Fixtures_Extract[],MATCH($A536,FPL_Fixtures_Extract[[Player]:[Player]],0),MATCH(FPL_Combined[[#Headers],[Gameweek 10]],FPL_Fixtures_Extract[#Headers],0)))-4),Team_Key[[Full Name]:[Full Name]],0))&amp;RIGHT(INDEX(FPL_Fixtures_Extract[],MATCH($A536,FPL_Fixtures_Extract[[Player]:[Player]],0),MATCH(FPL_Combined[[#Headers],[Gameweek 10]],FPL_Fixtures_Extract[#Headers],0)),3))</f>
        <v>LIV(A) 1-1</v>
      </c>
      <c r="L536" t="str">
        <f ca="1">IF(RIGHT(FPL_Combined[[#Headers],[Gameweek 11]],2)&lt;$B$622,INDEX(FPL_Results_Extract[Gameweek 11],MATCH($A536,FPL_Results_Extract[[Player]:[Player]],0)),INDEX(Team_Key[[Abbreviation]:[Abbreviation]],MATCH(LEFT(INDEX(FPL_Fixtures_Extract[],MATCH($A536,FPL_Fixtures_Extract[[Player]:[Player]],0),MATCH(FPL_Combined[[#Headers],[Gameweek 11]],FPL_Fixtures_Extract[#Headers],0)),LEN(INDEX(FPL_Fixtures_Extract[],MATCH($A536,FPL_Fixtures_Extract[[Player]:[Player]],0),MATCH(FPL_Combined[[#Headers],[Gameweek 11]],FPL_Fixtures_Extract[#Headers],0)))-4),Team_Key[[Full Name]:[Full Name]],0))&amp;RIGHT(INDEX(FPL_Fixtures_Extract[],MATCH($A536,FPL_Fixtures_Extract[[Player]:[Player]],0),MATCH(FPL_Combined[[#Headers],[Gameweek 11]],FPL_Fixtures_Extract[#Headers],0)),3))</f>
        <v>BOU(H) 2-0</v>
      </c>
      <c r="M536" t="str">
        <f ca="1">IF(RIGHT(FPL_Combined[[#Headers],[Gameweek 12]],2)&lt;$B$622,INDEX(FPL_Results_Extract[Gameweek 12],MATCH($A536,FPL_Results_Extract[[Player]:[Player]],0)),INDEX(Team_Key[[Abbreviation]:[Abbreviation]],MATCH(LEFT(INDEX(FPL_Fixtures_Extract[],MATCH($A536,FPL_Fixtures_Extract[[Player]:[Player]],0),MATCH(FPL_Combined[[#Headers],[Gameweek 12]],FPL_Fixtures_Extract[#Headers],0)),LEN(INDEX(FPL_Fixtures_Extract[],MATCH($A536,FPL_Fixtures_Extract[[Player]:[Player]],0),MATCH(FPL_Combined[[#Headers],[Gameweek 12]],FPL_Fixtures_Extract[#Headers],0)))-4),Team_Key[[Full Name]:[Full Name]],0))&amp;RIGHT(INDEX(FPL_Fixtures_Extract[],MATCH($A536,FPL_Fixtures_Extract[[Player]:[Player]],0),MATCH(FPL_Combined[[#Headers],[Gameweek 12]],FPL_Fixtures_Extract[#Headers],0)),3))</f>
        <v>SUN(A) 1-0</v>
      </c>
      <c r="N536" t="str">
        <f ca="1">IF(RIGHT(FPL_Combined[[#Headers],[Gameweek 13]],2)&lt;$B$622,INDEX(FPL_Results_Extract[Gameweek 13],MATCH($A536,FPL_Results_Extract[[Player]:[Player]],0)),INDEX(Team_Key[[Abbreviation]:[Abbreviation]],MATCH(LEFT(INDEX(FPL_Fixtures_Extract[],MATCH($A536,FPL_Fixtures_Extract[[Player]:[Player]],0),MATCH(FPL_Combined[[#Headers],[Gameweek 13]],FPL_Fixtures_Extract[#Headers],0)),LEN(INDEX(FPL_Fixtures_Extract[],MATCH($A536,FPL_Fixtures_Extract[[Player]:[Player]],0),MATCH(FPL_Combined[[#Headers],[Gameweek 13]],FPL_Fixtures_Extract[#Headers],0)))-4),Team_Key[[Full Name]:[Full Name]],0))&amp;RIGHT(INDEX(FPL_Fixtures_Extract[],MATCH($A536,FPL_Fixtures_Extract[[Player]:[Player]],0),MATCH(FPL_Combined[[#Headers],[Gameweek 13]],FPL_Fixtures_Extract[#Headers],0)),3))</f>
        <v>STK(H) 0-1</v>
      </c>
      <c r="O536" t="str">
        <f ca="1">IF(RIGHT(FPL_Combined[[#Headers],[Gameweek 14]],2)&lt;$B$622,INDEX(FPL_Results_Extract[Gameweek 14],MATCH($A536,FPL_Results_Extract[[Player]:[Player]],0)),INDEX(Team_Key[[Abbreviation]:[Abbreviation]],MATCH(LEFT(INDEX(FPL_Fixtures_Extract[],MATCH($A536,FPL_Fixtures_Extract[[Player]:[Player]],0),MATCH(FPL_Combined[[#Headers],[Gameweek 14]],FPL_Fixtures_Extract[#Headers],0)),LEN(INDEX(FPL_Fixtures_Extract[],MATCH($A536,FPL_Fixtures_Extract[[Player]:[Player]],0),MATCH(FPL_Combined[[#Headers],[Gameweek 14]],FPL_Fixtures_Extract[#Headers],0)))-4),Team_Key[[Full Name]:[Full Name]],0))&amp;RIGHT(INDEX(FPL_Fixtures_Extract[],MATCH($A536,FPL_Fixtures_Extract[[Player]:[Player]],0),MATCH(FPL_Combined[[#Headers],[Gameweek 14]],FPL_Fixtures_Extract[#Headers],0)),3))</f>
        <v>MCI(A) 1-3</v>
      </c>
      <c r="P536" t="str">
        <f ca="1">IF(RIGHT(FPL_Combined[[#Headers],[Gameweek 15]],2)&lt;$B$622,INDEX(FPL_Results_Extract[Gameweek 15],MATCH($A536,FPL_Results_Extract[[Player]:[Player]],0)),INDEX(Team_Key[[Abbreviation]:[Abbreviation]],MATCH(LEFT(INDEX(FPL_Fixtures_Extract[],MATCH($A536,FPL_Fixtures_Extract[[Player]:[Player]],0),MATCH(FPL_Combined[[#Headers],[Gameweek 15]],FPL_Fixtures_Extract[#Headers],0)),LEN(INDEX(FPL_Fixtures_Extract[],MATCH($A536,FPL_Fixtures_Extract[[Player]:[Player]],0),MATCH(FPL_Combined[[#Headers],[Gameweek 15]],FPL_Fixtures_Extract[#Headers],0)))-4),Team_Key[[Full Name]:[Full Name]],0))&amp;RIGHT(INDEX(FPL_Fixtures_Extract[],MATCH($A536,FPL_Fixtures_Extract[[Player]:[Player]],0),MATCH(FPL_Combined[[#Headers],[Gameweek 15]],FPL_Fixtures_Extract[#Headers],0)),3))</f>
        <v>AVL(H) 1-1</v>
      </c>
      <c r="Q536" t="str">
        <f ca="1">IF(RIGHT(FPL_Combined[[#Headers],[Gameweek 16]],2)&lt;$B$622,INDEX(FPL_Results_Extract[Gameweek 16],MATCH($A536,FPL_Results_Extract[[Player]:[Player]],0)),INDEX(Team_Key[[Abbreviation]:[Abbreviation]],MATCH(LEFT(INDEX(FPL_Fixtures_Extract[],MATCH($A536,FPL_Fixtures_Extract[[Player]:[Player]],0),MATCH(FPL_Combined[[#Headers],[Gameweek 16]],FPL_Fixtures_Extract[#Headers],0)),LEN(INDEX(FPL_Fixtures_Extract[],MATCH($A536,FPL_Fixtures_Extract[[Player]:[Player]],0),MATCH(FPL_Combined[[#Headers],[Gameweek 16]],FPL_Fixtures_Extract[#Headers],0)))-4),Team_Key[[Full Name]:[Full Name]],0))&amp;RIGHT(INDEX(FPL_Fixtures_Extract[],MATCH($A536,FPL_Fixtures_Extract[[Player]:[Player]],0),MATCH(FPL_Combined[[#Headers],[Gameweek 16]],FPL_Fixtures_Extract[#Headers],0)),3))</f>
        <v>CRY(A) 0-1</v>
      </c>
      <c r="R536" t="str">
        <f ca="1">IF(RIGHT(FPL_Combined[[#Headers],[Gameweek 17]],2)&lt;$B$622,INDEX(FPL_Results_Extract[Gameweek 17],MATCH($A536,FPL_Results_Extract[[Player]:[Player]],0)),INDEX(Team_Key[[Abbreviation]:[Abbreviation]],MATCH(LEFT(INDEX(FPL_Fixtures_Extract[],MATCH($A536,FPL_Fixtures_Extract[[Player]:[Player]],0),MATCH(FPL_Combined[[#Headers],[Gameweek 17]],FPL_Fixtures_Extract[#Headers],0)),LEN(INDEX(FPL_Fixtures_Extract[],MATCH($A536,FPL_Fixtures_Extract[[Player]:[Player]],0),MATCH(FPL_Combined[[#Headers],[Gameweek 17]],FPL_Fixtures_Extract[#Headers],0)))-4),Team_Key[[Full Name]:[Full Name]],0))&amp;RIGHT(INDEX(FPL_Fixtures_Extract[],MATCH($A536,FPL_Fixtures_Extract[[Player]:[Player]],0),MATCH(FPL_Combined[[#Headers],[Gameweek 17]],FPL_Fixtures_Extract[#Headers],0)),3))</f>
        <v>TOT(H) 0-2</v>
      </c>
      <c r="S536" t="str">
        <f ca="1">IF(RIGHT(FPL_Combined[[#Headers],[Gameweek 18]],2)&lt;$B$622,INDEX(FPL_Results_Extract[Gameweek 18],MATCH($A536,FPL_Results_Extract[[Player]:[Player]],0)),INDEX(Team_Key[[Abbreviation]:[Abbreviation]],MATCH(LEFT(INDEX(FPL_Fixtures_Extract[],MATCH($A536,FPL_Fixtures_Extract[[Player]:[Player]],0),MATCH(FPL_Combined[[#Headers],[Gameweek 18]],FPL_Fixtures_Extract[#Headers],0)),LEN(INDEX(FPL_Fixtures_Extract[],MATCH($A536,FPL_Fixtures_Extract[[Player]:[Player]],0),MATCH(FPL_Combined[[#Headers],[Gameweek 18]],FPL_Fixtures_Extract[#Headers],0)))-4),Team_Key[[Full Name]:[Full Name]],0))&amp;RIGHT(INDEX(FPL_Fixtures_Extract[],MATCH($A536,FPL_Fixtures_Extract[[Player]:[Player]],0),MATCH(FPL_Combined[[#Headers],[Gameweek 18]],FPL_Fixtures_Extract[#Headers],0)),3))</f>
        <v>ARS(H) 4-0</v>
      </c>
      <c r="T536" t="str">
        <f ca="1">IF(RIGHT(FPL_Combined[[#Headers],[Gameweek 19]],2)&lt;$B$622,INDEX(FPL_Results_Extract[Gameweek 19],MATCH($A536,FPL_Results_Extract[[Player]:[Player]],0)),INDEX(Team_Key[[Abbreviation]:[Abbreviation]],MATCH(LEFT(INDEX(FPL_Fixtures_Extract[],MATCH($A536,FPL_Fixtures_Extract[[Player]:[Player]],0),MATCH(FPL_Combined[[#Headers],[Gameweek 19]],FPL_Fixtures_Extract[#Headers],0)),LEN(INDEX(FPL_Fixtures_Extract[],MATCH($A536,FPL_Fixtures_Extract[[Player]:[Player]],0),MATCH(FPL_Combined[[#Headers],[Gameweek 19]],FPL_Fixtures_Extract[#Headers],0)))-4),Team_Key[[Full Name]:[Full Name]],0))&amp;RIGHT(INDEX(FPL_Fixtures_Extract[],MATCH($A536,FPL_Fixtures_Extract[[Player]:[Player]],0),MATCH(FPL_Combined[[#Headers],[Gameweek 19]],FPL_Fixtures_Extract[#Headers],0)),3))</f>
        <v>WHU(A) 1-2</v>
      </c>
      <c r="U536" t="str">
        <f ca="1">IF(RIGHT(FPL_Combined[[#Headers],[Gameweek 20]],2)&lt;$B$622,INDEX(FPL_Results_Extract[Gameweek 20],MATCH($A536,FPL_Results_Extract[[Player]:[Player]],0)),INDEX(Team_Key[[Abbreviation]:[Abbreviation]],MATCH(LEFT(INDEX(FPL_Fixtures_Extract[],MATCH($A536,FPL_Fixtures_Extract[[Player]:[Player]],0),MATCH(FPL_Combined[[#Headers],[Gameweek 20]],FPL_Fixtures_Extract[#Headers],0)),LEN(INDEX(FPL_Fixtures_Extract[],MATCH($A536,FPL_Fixtures_Extract[[Player]:[Player]],0),MATCH(FPL_Combined[[#Headers],[Gameweek 20]],FPL_Fixtures_Extract[#Headers],0)))-4),Team_Key[[Full Name]:[Full Name]],0))&amp;RIGHT(INDEX(FPL_Fixtures_Extract[],MATCH($A536,FPL_Fixtures_Extract[[Player]:[Player]],0),MATCH(FPL_Combined[[#Headers],[Gameweek 20]],FPL_Fixtures_Extract[#Headers],0)),3))</f>
        <v>NOR(A) 0-1</v>
      </c>
      <c r="V536" t="str">
        <f ca="1">IF(RIGHT(FPL_Combined[[#Headers],[Gameweek 21]],2)&lt;$B$622,INDEX(FPL_Results_Extract[Gameweek 21],MATCH($A536,FPL_Results_Extract[[Player]:[Player]],0)),INDEX(Team_Key[[Abbreviation]:[Abbreviation]],MATCH(LEFT(INDEX(FPL_Fixtures_Extract[],MATCH($A536,FPL_Fixtures_Extract[[Player]:[Player]],0),MATCH(FPL_Combined[[#Headers],[Gameweek 21]],FPL_Fixtures_Extract[#Headers],0)),LEN(INDEX(FPL_Fixtures_Extract[],MATCH($A536,FPL_Fixtures_Extract[[Player]:[Player]],0),MATCH(FPL_Combined[[#Headers],[Gameweek 21]],FPL_Fixtures_Extract[#Headers],0)))-4),Team_Key[[Full Name]:[Full Name]],0))&amp;RIGHT(INDEX(FPL_Fixtures_Extract[],MATCH($A536,FPL_Fixtures_Extract[[Player]:[Player]],0),MATCH(FPL_Combined[[#Headers],[Gameweek 21]],FPL_Fixtures_Extract[#Headers],0)),3))</f>
        <v>WAT(H) 2-0</v>
      </c>
      <c r="W536" t="str">
        <f ca="1">IF(RIGHT(FPL_Combined[[#Headers],[Gameweek 22]],2)&lt;$B$622,INDEX(FPL_Results_Extract[Gameweek 22],MATCH($A536,FPL_Results_Extract[[Player]:[Player]],0)),INDEX(Team_Key[[Abbreviation]:[Abbreviation]],MATCH(LEFT(INDEX(FPL_Fixtures_Extract[],MATCH($A536,FPL_Fixtures_Extract[[Player]:[Player]],0),MATCH(FPL_Combined[[#Headers],[Gameweek 22]],FPL_Fixtures_Extract[#Headers],0)),LEN(INDEX(FPL_Fixtures_Extract[],MATCH($A536,FPL_Fixtures_Extract[[Player]:[Player]],0),MATCH(FPL_Combined[[#Headers],[Gameweek 22]],FPL_Fixtures_Extract[#Headers],0)))-4),Team_Key[[Full Name]:[Full Name]],0))&amp;RIGHT(INDEX(FPL_Fixtures_Extract[],MATCH($A536,FPL_Fixtures_Extract[[Player]:[Player]],0),MATCH(FPL_Combined[[#Headers],[Gameweek 22]],FPL_Fixtures_Extract[#Headers],0)),3))</f>
        <v>WBA(H) 3-0</v>
      </c>
      <c r="X536" t="str">
        <f ca="1">IF(RIGHT(FPL_Combined[[#Headers],[Gameweek 23]],2)&lt;$B$622,INDEX(FPL_Results_Extract[Gameweek 23],MATCH($A536,FPL_Results_Extract[[Player]:[Player]],0)),INDEX(Team_Key[[Abbreviation]:[Abbreviation]],MATCH(LEFT(INDEX(FPL_Fixtures_Extract[],MATCH($A536,FPL_Fixtures_Extract[[Player]:[Player]],0),MATCH(FPL_Combined[[#Headers],[Gameweek 23]],FPL_Fixtures_Extract[#Headers],0)),LEN(INDEX(FPL_Fixtures_Extract[],MATCH($A536,FPL_Fixtures_Extract[[Player]:[Player]],0),MATCH(FPL_Combined[[#Headers],[Gameweek 23]],FPL_Fixtures_Extract[#Headers],0)))-4),Team_Key[[Full Name]:[Full Name]],0))&amp;RIGHT(INDEX(FPL_Fixtures_Extract[],MATCH($A536,FPL_Fixtures_Extract[[Player]:[Player]],0),MATCH(FPL_Combined[[#Headers],[Gameweek 23]],FPL_Fixtures_Extract[#Headers],0)),3))</f>
        <v>MUN(A) 1-0</v>
      </c>
      <c r="Y536" t="str">
        <f ca="1">IF(RIGHT(FPL_Combined[[#Headers],[Gameweek 24]],2)&lt;$B$622,INDEX(FPL_Results_Extract[Team],MATCH($A536,FPL_Results_Extract[[Player]:[Player]],0)),INDEX(Team_Key[[Abbreviation]:[Abbreviation]],MATCH(LEFT(INDEX(FPL_Fixtures_Extract[],MATCH($A536,FPL_Fixtures_Extract[[Player]:[Player]],0),MATCH(FPL_Combined[[#Headers],[Gameweek 24]],FPL_Fixtures_Extract[#Headers],0)),LEN(INDEX(FPL_Fixtures_Extract[],MATCH($A536,FPL_Fixtures_Extract[[Player]:[Player]],0),MATCH(FPL_Combined[[#Headers],[Gameweek 24]],FPL_Fixtures_Extract[#Headers],0)))-4),Team_Key[[Full Name]:[Full Name]],0))&amp;RIGHT(INDEX(FPL_Fixtures_Extract[],MATCH($A536,FPL_Fixtures_Extract[[Player]:[Player]],0),MATCH(FPL_Combined[[#Headers],[Gameweek 24]],FPL_Fixtures_Extract[#Headers],0)),3))</f>
        <v>SOU</v>
      </c>
      <c r="Z536" t="str">
        <f ca="1">IF(RIGHT(FPL_Combined[[#Headers],[Gameweek 25]],2)&lt;$B$622,INDEX(FPL_Results_Extract[Player],MATCH($A536,FPL_Results_Extract[[Player]:[Player]],0)),INDEX(Team_Key[[Abbreviation]:[Abbreviation]],MATCH(LEFT(INDEX(FPL_Fixtures_Extract[],MATCH($A536,FPL_Fixtures_Extract[[Player]:[Player]],0),MATCH(FPL_Combined[[#Headers],[Gameweek 25]],FPL_Fixtures_Extract[#Headers],0)),LEN(INDEX(FPL_Fixtures_Extract[],MATCH($A536,FPL_Fixtures_Extract[[Player]:[Player]],0),MATCH(FPL_Combined[[#Headers],[Gameweek 25]],FPL_Fixtures_Extract[#Headers],0)))-4),Team_Key[[Full Name]:[Full Name]],0))&amp;RIGHT(INDEX(FPL_Fixtures_Extract[],MATCH($A536,FPL_Fixtures_Extract[[Player]:[Player]],0),MATCH(FPL_Combined[[#Headers],[Gameweek 25]],FPL_Fixtures_Extract[#Headers],0)),3))</f>
        <v>Stekelenburg</v>
      </c>
      <c r="AA536" t="str">
        <f ca="1">IF(RIGHT(FPL_Combined[[#Headers],[Gameweek 26]],2)&lt;$B$622,INDEX(FPL_Results_Extract[Gameweek 01],MATCH($A536,FPL_Results_Extract[[Player]:[Player]],0)),INDEX(Team_Key[[Abbreviation]:[Abbreviation]],MATCH(LEFT(INDEX(FPL_Fixtures_Extract[],MATCH($A536,FPL_Fixtures_Extract[[Player]:[Player]],0),MATCH(FPL_Combined[[#Headers],[Gameweek 26]],FPL_Fixtures_Extract[#Headers],0)),LEN(INDEX(FPL_Fixtures_Extract[],MATCH($A536,FPL_Fixtures_Extract[[Player]:[Player]],0),MATCH(FPL_Combined[[#Headers],[Gameweek 26]],FPL_Fixtures_Extract[#Headers],0)))-4),Team_Key[[Full Name]:[Full Name]],0))&amp;RIGHT(INDEX(FPL_Fixtures_Extract[],MATCH($A536,FPL_Fixtures_Extract[[Player]:[Player]],0),MATCH(FPL_Combined[[#Headers],[Gameweek 26]],FPL_Fixtures_Extract[#Headers],0)),3))</f>
        <v>NEW(A) 2-2</v>
      </c>
      <c r="AB536" t="str">
        <f ca="1">IF(RIGHT(FPL_Combined[[#Headers],[Gameweek 27]],2)&lt;$B$622,INDEX(FPL_Results_Extract[Gameweek 02],MATCH($A536,FPL_Results_Extract[[Player]:[Player]],0)),INDEX(Team_Key[[Abbreviation]:[Abbreviation]],MATCH(LEFT(INDEX(FPL_Fixtures_Extract[],MATCH($A536,FPL_Fixtures_Extract[[Player]:[Player]],0),MATCH(FPL_Combined[[#Headers],[Gameweek 27]],FPL_Fixtures_Extract[#Headers],0)),LEN(INDEX(FPL_Fixtures_Extract[],MATCH($A536,FPL_Fixtures_Extract[[Player]:[Player]],0),MATCH(FPL_Combined[[#Headers],[Gameweek 27]],FPL_Fixtures_Extract[#Headers],0)))-4),Team_Key[[Full Name]:[Full Name]],0))&amp;RIGHT(INDEX(FPL_Fixtures_Extract[],MATCH($A536,FPL_Fixtures_Extract[[Player]:[Player]],0),MATCH(FPL_Combined[[#Headers],[Gameweek 27]],FPL_Fixtures_Extract[#Headers],0)),3))</f>
        <v>EVE(H) 0-3</v>
      </c>
      <c r="AC536" t="str">
        <f ca="1">IF(RIGHT(FPL_Combined[[#Headers],[Gameweek 28]],2)&lt;$B$622,INDEX(FPL_Results_Extract[Gameweek 03],MATCH($A536,FPL_Results_Extract[[Player]:[Player]],0)),INDEX(Team_Key[[Abbreviation]:[Abbreviation]],MATCH(LEFT(INDEX(FPL_Fixtures_Extract[],MATCH($A536,FPL_Fixtures_Extract[[Player]:[Player]],0),MATCH(FPL_Combined[[#Headers],[Gameweek 28]],FPL_Fixtures_Extract[#Headers],0)),LEN(INDEX(FPL_Fixtures_Extract[],MATCH($A536,FPL_Fixtures_Extract[[Player]:[Player]],0),MATCH(FPL_Combined[[#Headers],[Gameweek 28]],FPL_Fixtures_Extract[#Headers],0)))-4),Team_Key[[Full Name]:[Full Name]],0))&amp;RIGHT(INDEX(FPL_Fixtures_Extract[],MATCH($A536,FPL_Fixtures_Extract[[Player]:[Player]],0),MATCH(FPL_Combined[[#Headers],[Gameweek 28]],FPL_Fixtures_Extract[#Headers],0)),3))</f>
        <v>WAT(A) 0-0</v>
      </c>
      <c r="AD536" t="str">
        <f ca="1">IF(RIGHT(FPL_Combined[[#Headers],[Gameweek 29]],2)&lt;$B$622,INDEX(FPL_Results_Extract[Gameweek 04],MATCH($A536,FPL_Results_Extract[[Player]:[Player]],0)),INDEX(Team_Key[[Abbreviation]:[Abbreviation]],MATCH(LEFT(INDEX(FPL_Fixtures_Extract[],MATCH($A536,FPL_Fixtures_Extract[[Player]:[Player]],0),MATCH(FPL_Combined[[#Headers],[Gameweek 29]],FPL_Fixtures_Extract[#Headers],0)),LEN(INDEX(FPL_Fixtures_Extract[],MATCH($A536,FPL_Fixtures_Extract[[Player]:[Player]],0),MATCH(FPL_Combined[[#Headers],[Gameweek 29]],FPL_Fixtures_Extract[#Headers],0)))-4),Team_Key[[Full Name]:[Full Name]],0))&amp;RIGHT(INDEX(FPL_Fixtures_Extract[],MATCH($A536,FPL_Fixtures_Extract[[Player]:[Player]],0),MATCH(FPL_Combined[[#Headers],[Gameweek 29]],FPL_Fixtures_Extract[#Headers],0)),3))</f>
        <v>SUN(H)</v>
      </c>
      <c r="AE536" t="str">
        <f ca="1">IF(RIGHT(FPL_Combined[[#Headers],[Gameweek 30]],2)&lt;$B$622,INDEX(FPL_Results_Extract[Gameweek 05],MATCH($A536,FPL_Results_Extract[[Player]:[Player]],0)),INDEX(Team_Key[[Abbreviation]:[Abbreviation]],MATCH(LEFT(INDEX(FPL_Fixtures_Extract[],MATCH($A536,FPL_Fixtures_Extract[[Player]:[Player]],0),MATCH(FPL_Combined[[#Headers],[Gameweek 30]],FPL_Fixtures_Extract[#Headers],0)),LEN(INDEX(FPL_Fixtures_Extract[],MATCH($A536,FPL_Fixtures_Extract[[Player]:[Player]],0),MATCH(FPL_Combined[[#Headers],[Gameweek 30]],FPL_Fixtures_Extract[#Headers],0)))-4),Team_Key[[Full Name]:[Full Name]],0))&amp;RIGHT(INDEX(FPL_Fixtures_Extract[],MATCH($A536,FPL_Fixtures_Extract[[Player]:[Player]],0),MATCH(FPL_Combined[[#Headers],[Gameweek 30]],FPL_Fixtures_Extract[#Headers],0)),3))</f>
        <v>STK(A)</v>
      </c>
      <c r="AF536" t="str">
        <f ca="1">IF(RIGHT(FPL_Combined[[#Headers],[Gameweek 31]],2)&lt;$B$622,INDEX(FPL_Results_Extract[Gameweek 06],MATCH($A536,FPL_Results_Extract[[Player]:[Player]],0)),INDEX(Team_Key[[Abbreviation]:[Abbreviation]],MATCH(LEFT(INDEX(FPL_Fixtures_Extract[],MATCH($A536,FPL_Fixtures_Extract[[Player]:[Player]],0),MATCH(FPL_Combined[[#Headers],[Gameweek 31]],FPL_Fixtures_Extract[#Headers],0)),LEN(INDEX(FPL_Fixtures_Extract[],MATCH($A536,FPL_Fixtures_Extract[[Player]:[Player]],0),MATCH(FPL_Combined[[#Headers],[Gameweek 31]],FPL_Fixtures_Extract[#Headers],0)))-4),Team_Key[[Full Name]:[Full Name]],0))&amp;RIGHT(INDEX(FPL_Fixtures_Extract[],MATCH($A536,FPL_Fixtures_Extract[[Player]:[Player]],0),MATCH(FPL_Combined[[#Headers],[Gameweek 31]],FPL_Fixtures_Extract[#Headers],0)),3))</f>
        <v>LIV(H)</v>
      </c>
      <c r="AG536" t="str">
        <f ca="1">IF(RIGHT(FPL_Combined[[#Headers],[Gameweek 32]],2)&lt;$B$622,INDEX(FPL_Results_Extract[Gameweek 07],MATCH($A536,FPL_Results_Extract[[Player]:[Player]],0)),INDEX(Team_Key[[Abbreviation]:[Abbreviation]],MATCH(LEFT(INDEX(FPL_Fixtures_Extract[],MATCH($A536,FPL_Fixtures_Extract[[Player]:[Player]],0),MATCH(FPL_Combined[[#Headers],[Gameweek 32]],FPL_Fixtures_Extract[#Headers],0)),LEN(INDEX(FPL_Fixtures_Extract[],MATCH($A536,FPL_Fixtures_Extract[[Player]:[Player]],0),MATCH(FPL_Combined[[#Headers],[Gameweek 32]],FPL_Fixtures_Extract[#Headers],0)))-4),Team_Key[[Full Name]:[Full Name]],0))&amp;RIGHT(INDEX(FPL_Fixtures_Extract[],MATCH($A536,FPL_Fixtures_Extract[[Player]:[Player]],0),MATCH(FPL_Combined[[#Headers],[Gameweek 32]],FPL_Fixtures_Extract[#Headers],0)),3))</f>
        <v>LEI(A)</v>
      </c>
      <c r="AH536" t="str">
        <f ca="1">IF(RIGHT(FPL_Combined[[#Headers],[Gameweek 33]],2)&lt;$B$622,INDEX(FPL_Results_Extract[Gameweek 08],MATCH($A536,FPL_Results_Extract[[Player]:[Player]],0)),INDEX(Team_Key[[Abbreviation]:[Abbreviation]],MATCH(LEFT(INDEX(FPL_Fixtures_Extract[],MATCH($A536,FPL_Fixtures_Extract[[Player]:[Player]],0),MATCH(FPL_Combined[[#Headers],[Gameweek 33]],FPL_Fixtures_Extract[#Headers],0)),LEN(INDEX(FPL_Fixtures_Extract[],MATCH($A536,FPL_Fixtures_Extract[[Player]:[Player]],0),MATCH(FPL_Combined[[#Headers],[Gameweek 33]],FPL_Fixtures_Extract[#Headers],0)))-4),Team_Key[[Full Name]:[Full Name]],0))&amp;RIGHT(INDEX(FPL_Fixtures_Extract[],MATCH($A536,FPL_Fixtures_Extract[[Player]:[Player]],0),MATCH(FPL_Combined[[#Headers],[Gameweek 33]],FPL_Fixtures_Extract[#Headers],0)),3))</f>
        <v>NEW(H)</v>
      </c>
      <c r="AI536" t="str">
        <f ca="1">IF(RIGHT(FPL_Combined[[#Headers],[Gameweek 34]],2)&lt;$B$622,INDEX(FPL_Results_Extract[Gameweek 09],MATCH($A536,FPL_Results_Extract[[Player]:[Player]],0)),INDEX(Team_Key[[Abbreviation]:[Abbreviation]],MATCH(LEFT(INDEX(FPL_Fixtures_Extract[],MATCH($A536,FPL_Fixtures_Extract[[Player]:[Player]],0),MATCH(FPL_Combined[[#Headers],[Gameweek 34]],FPL_Fixtures_Extract[#Headers],0)),LEN(INDEX(FPL_Fixtures_Extract[],MATCH($A536,FPL_Fixtures_Extract[[Player]:[Player]],0),MATCH(FPL_Combined[[#Headers],[Gameweek 34]],FPL_Fixtures_Extract[#Headers],0)))-4),Team_Key[[Full Name]:[Full Name]],0))&amp;RIGHT(INDEX(FPL_Fixtures_Extract[],MATCH($A536,FPL_Fixtures_Extract[[Player]:[Player]],0),MATCH(FPL_Combined[[#Headers],[Gameweek 34]],FPL_Fixtures_Extract[#Headers],0)),3))</f>
        <v>EVE(A)</v>
      </c>
      <c r="AJ536" t="str">
        <f ca="1">IF(RIGHT(FPL_Combined[[#Headers],[Gameweek 35]],2)&lt;$B$622,INDEX(FPL_Results_Extract[Gameweek 10],MATCH($A536,FPL_Results_Extract[[Player]:[Player]],0)),INDEX(Team_Key[[Abbreviation]:[Abbreviation]],MATCH(LEFT(INDEX(FPL_Fixtures_Extract[],MATCH($A536,FPL_Fixtures_Extract[[Player]:[Player]],0),MATCH(FPL_Combined[[#Headers],[Gameweek 35]],FPL_Fixtures_Extract[#Headers],0)),LEN(INDEX(FPL_Fixtures_Extract[],MATCH($A536,FPL_Fixtures_Extract[[Player]:[Player]],0),MATCH(FPL_Combined[[#Headers],[Gameweek 35]],FPL_Fixtures_Extract[#Headers],0)))-4),Team_Key[[Full Name]:[Full Name]],0))&amp;RIGHT(INDEX(FPL_Fixtures_Extract[],MATCH($A536,FPL_Fixtures_Extract[[Player]:[Player]],0),MATCH(FPL_Combined[[#Headers],[Gameweek 35]],FPL_Fixtures_Extract[#Headers],0)),3))</f>
        <v>AVL(A)</v>
      </c>
      <c r="AK536" t="str">
        <f ca="1">IF(RIGHT(FPL_Combined[[#Headers],[Gameweek 36]],2)&lt;$B$622,INDEX(FPL_Results_Extract[Gameweek 11],MATCH($A536,FPL_Results_Extract[[Player]:[Player]],0)),INDEX(Team_Key[[Abbreviation]:[Abbreviation]],MATCH(LEFT(INDEX(FPL_Fixtures_Extract[],MATCH($A536,FPL_Fixtures_Extract[[Player]:[Player]],0),MATCH(FPL_Combined[[#Headers],[Gameweek 36]],FPL_Fixtures_Extract[#Headers],0)),LEN(INDEX(FPL_Fixtures_Extract[],MATCH($A536,FPL_Fixtures_Extract[[Player]:[Player]],0),MATCH(FPL_Combined[[#Headers],[Gameweek 36]],FPL_Fixtures_Extract[#Headers],0)))-4),Team_Key[[Full Name]:[Full Name]],0))&amp;RIGHT(INDEX(FPL_Fixtures_Extract[],MATCH($A536,FPL_Fixtures_Extract[[Player]:[Player]],0),MATCH(FPL_Combined[[#Headers],[Gameweek 36]],FPL_Fixtures_Extract[#Headers],0)),3))</f>
        <v>MCI(H)</v>
      </c>
      <c r="AL536" t="str">
        <f ca="1">IF(RIGHT(FPL_Combined[[#Headers],[Gameweek 37]],2)&lt;$B$622,INDEX(FPL_Results_Extract[Gameweek 12],MATCH($A536,FPL_Results_Extract[[Player]:[Player]],0)),INDEX(Team_Key[[Abbreviation]:[Abbreviation]],MATCH(LEFT(INDEX(FPL_Fixtures_Extract[],MATCH($A536,FPL_Fixtures_Extract[[Player]:[Player]],0),MATCH(FPL_Combined[[#Headers],[Gameweek 37]],FPL_Fixtures_Extract[#Headers],0)),LEN(INDEX(FPL_Fixtures_Extract[],MATCH($A536,FPL_Fixtures_Extract[[Player]:[Player]],0),MATCH(FPL_Combined[[#Headers],[Gameweek 37]],FPL_Fixtures_Extract[#Headers],0)))-4),Team_Key[[Full Name]:[Full Name]],0))&amp;RIGHT(INDEX(FPL_Fixtures_Extract[],MATCH($A536,FPL_Fixtures_Extract[[Player]:[Player]],0),MATCH(FPL_Combined[[#Headers],[Gameweek 37]],FPL_Fixtures_Extract[#Headers],0)),3))</f>
        <v>TOT(A)</v>
      </c>
      <c r="AM536" t="str">
        <f ca="1">IF(RIGHT(FPL_Combined[[#Headers],[Gameweek 38]],2)&lt;$B$622,INDEX(FPL_Results_Extract[Gameweek 13],MATCH($A536,FPL_Results_Extract[[Player]:[Player]],0)),INDEX(Team_Key[[Abbreviation]:[Abbreviation]],MATCH(LEFT(INDEX(FPL_Fixtures_Extract[],MATCH($A536,FPL_Fixtures_Extract[[Player]:[Player]],0),MATCH(FPL_Combined[[#Headers],[Gameweek 38]],FPL_Fixtures_Extract[#Headers],0)),LEN(INDEX(FPL_Fixtures_Extract[],MATCH($A536,FPL_Fixtures_Extract[[Player]:[Player]],0),MATCH(FPL_Combined[[#Headers],[Gameweek 38]],FPL_Fixtures_Extract[#Headers],0)))-4),Team_Key[[Full Name]:[Full Name]],0))&amp;RIGHT(INDEX(FPL_Fixtures_Extract[],MATCH($A536,FPL_Fixtures_Extract[[Player]:[Player]],0),MATCH(FPL_Combined[[#Headers],[Gameweek 38]],FPL_Fixtures_Extract[#Headers],0)),3))</f>
        <v>CRY(H)</v>
      </c>
    </row>
    <row r="537" spans="1:39" x14ac:dyDescent="0.45">
      <c r="A537" t="s">
        <v>656</v>
      </c>
      <c r="B537" t="str">
        <f ca="1">IF(RIGHT(FPL_Combined[[#Headers],[Gameweek 01]],2)&lt;$B$622,INDEX(FPL_Results_Extract[Gameweek 01],MATCH($A537,FPL_Results_Extract[[Player]:[Player]],0)),INDEX(Team_Key[[Abbreviation]:[Abbreviation]],MATCH(LEFT(INDEX(FPL_Fixtures_Extract[],MATCH($A537,FPL_Fixtures_Extract[[Player]:[Player]],0),MATCH(FPL_Combined[[#Headers],[Gameweek 01]],FPL_Fixtures_Extract[#Headers],0)),LEN(INDEX(FPL_Fixtures_Extract[],MATCH($A537,FPL_Fixtures_Extract[[Player]:[Player]],0),MATCH(FPL_Combined[[#Headers],[Gameweek 01]],FPL_Fixtures_Extract[#Headers],0)))-4),Team_Key[[Full Name]:[Full Name]],0))&amp;RIGHT(INDEX(FPL_Fixtures_Extract[],MATCH($A537,FPL_Fixtures_Extract[[Player]:[Player]],0),MATCH(FPL_Combined[[#Headers],[Gameweek 01]],FPL_Fixtures_Extract[#Headers],0)),3))</f>
        <v>WBA(A) 3-0</v>
      </c>
      <c r="C537" t="str">
        <f ca="1">IF(RIGHT(FPL_Combined[[#Headers],[Gameweek 02]],2)&lt;$B$622,INDEX(FPL_Results_Extract[Gameweek 02],MATCH($A537,FPL_Results_Extract[[Player]:[Player]],0)),INDEX(Team_Key[[Abbreviation]:[Abbreviation]],MATCH(LEFT(INDEX(FPL_Fixtures_Extract[],MATCH($A537,FPL_Fixtures_Extract[[Player]:[Player]],0),MATCH(FPL_Combined[[#Headers],[Gameweek 02]],FPL_Fixtures_Extract[#Headers],0)),LEN(INDEX(FPL_Fixtures_Extract[],MATCH($A537,FPL_Fixtures_Extract[[Player]:[Player]],0),MATCH(FPL_Combined[[#Headers],[Gameweek 02]],FPL_Fixtures_Extract[#Headers],0)))-4),Team_Key[[Full Name]:[Full Name]],0))&amp;RIGHT(INDEX(FPL_Fixtures_Extract[],MATCH($A537,FPL_Fixtures_Extract[[Player]:[Player]],0),MATCH(FPL_Combined[[#Headers],[Gameweek 02]],FPL_Fixtures_Extract[#Headers],0)),3))</f>
        <v>CHE(H) 3-0</v>
      </c>
      <c r="D537" t="str">
        <f ca="1">IF(RIGHT(FPL_Combined[[#Headers],[Gameweek 03]],2)&lt;$B$622,INDEX(FPL_Results_Extract[Gameweek 03],MATCH($A537,FPL_Results_Extract[[Player]:[Player]],0)),INDEX(Team_Key[[Abbreviation]:[Abbreviation]],MATCH(LEFT(INDEX(FPL_Fixtures_Extract[],MATCH($A537,FPL_Fixtures_Extract[[Player]:[Player]],0),MATCH(FPL_Combined[[#Headers],[Gameweek 03]],FPL_Fixtures_Extract[#Headers],0)),LEN(INDEX(FPL_Fixtures_Extract[],MATCH($A537,FPL_Fixtures_Extract[[Player]:[Player]],0),MATCH(FPL_Combined[[#Headers],[Gameweek 03]],FPL_Fixtures_Extract[#Headers],0)))-4),Team_Key[[Full Name]:[Full Name]],0))&amp;RIGHT(INDEX(FPL_Fixtures_Extract[],MATCH($A537,FPL_Fixtures_Extract[[Player]:[Player]],0),MATCH(FPL_Combined[[#Headers],[Gameweek 03]],FPL_Fixtures_Extract[#Headers],0)),3))</f>
        <v>EVE(A) 2-0</v>
      </c>
      <c r="E537" t="str">
        <f ca="1">IF(RIGHT(FPL_Combined[[#Headers],[Gameweek 04]],2)&lt;$B$622,INDEX(FPL_Results_Extract[Gameweek 04],MATCH($A537,FPL_Results_Extract[[Player]:[Player]],0)),INDEX(Team_Key[[Abbreviation]:[Abbreviation]],MATCH(LEFT(INDEX(FPL_Fixtures_Extract[],MATCH($A537,FPL_Fixtures_Extract[[Player]:[Player]],0),MATCH(FPL_Combined[[#Headers],[Gameweek 04]],FPL_Fixtures_Extract[#Headers],0)),LEN(INDEX(FPL_Fixtures_Extract[],MATCH($A537,FPL_Fixtures_Extract[[Player]:[Player]],0),MATCH(FPL_Combined[[#Headers],[Gameweek 04]],FPL_Fixtures_Extract[#Headers],0)))-4),Team_Key[[Full Name]:[Full Name]],0))&amp;RIGHT(INDEX(FPL_Fixtures_Extract[],MATCH($A537,FPL_Fixtures_Extract[[Player]:[Player]],0),MATCH(FPL_Combined[[#Headers],[Gameweek 04]],FPL_Fixtures_Extract[#Headers],0)),3))</f>
        <v>WAT(H) 2-0</v>
      </c>
      <c r="F537" t="str">
        <f ca="1">IF(RIGHT(FPL_Combined[[#Headers],[Gameweek 05]],2)&lt;$B$622,INDEX(FPL_Results_Extract[Gameweek 05],MATCH($A537,FPL_Results_Extract[[Player]:[Player]],0)),INDEX(Team_Key[[Abbreviation]:[Abbreviation]],MATCH(LEFT(INDEX(FPL_Fixtures_Extract[],MATCH($A537,FPL_Fixtures_Extract[[Player]:[Player]],0),MATCH(FPL_Combined[[#Headers],[Gameweek 05]],FPL_Fixtures_Extract[#Headers],0)),LEN(INDEX(FPL_Fixtures_Extract[],MATCH($A537,FPL_Fixtures_Extract[[Player]:[Player]],0),MATCH(FPL_Combined[[#Headers],[Gameweek 05]],FPL_Fixtures_Extract[#Headers],0)))-4),Team_Key[[Full Name]:[Full Name]],0))&amp;RIGHT(INDEX(FPL_Fixtures_Extract[],MATCH($A537,FPL_Fixtures_Extract[[Player]:[Player]],0),MATCH(FPL_Combined[[#Headers],[Gameweek 05]],FPL_Fixtures_Extract[#Headers],0)),3))</f>
        <v>CRY(A) 1-0</v>
      </c>
      <c r="G537" t="str">
        <f ca="1">IF(RIGHT(FPL_Combined[[#Headers],[Gameweek 06]],2)&lt;$B$622,INDEX(FPL_Results_Extract[Gameweek 06],MATCH($A537,FPL_Results_Extract[[Player]:[Player]],0)),INDEX(Team_Key[[Abbreviation]:[Abbreviation]],MATCH(LEFT(INDEX(FPL_Fixtures_Extract[],MATCH($A537,FPL_Fixtures_Extract[[Player]:[Player]],0),MATCH(FPL_Combined[[#Headers],[Gameweek 06]],FPL_Fixtures_Extract[#Headers],0)),LEN(INDEX(FPL_Fixtures_Extract[],MATCH($A537,FPL_Fixtures_Extract[[Player]:[Player]],0),MATCH(FPL_Combined[[#Headers],[Gameweek 06]],FPL_Fixtures_Extract[#Headers],0)))-4),Team_Key[[Full Name]:[Full Name]],0))&amp;RIGHT(INDEX(FPL_Fixtures_Extract[],MATCH($A537,FPL_Fixtures_Extract[[Player]:[Player]],0),MATCH(FPL_Combined[[#Headers],[Gameweek 06]],FPL_Fixtures_Extract[#Headers],0)),3))</f>
        <v>WHU(H) 1-2</v>
      </c>
      <c r="H537" t="str">
        <f ca="1">IF(RIGHT(FPL_Combined[[#Headers],[Gameweek 07]],2)&lt;$B$622,INDEX(FPL_Results_Extract[Gameweek 07],MATCH($A537,FPL_Results_Extract[[Player]:[Player]],0)),INDEX(Team_Key[[Abbreviation]:[Abbreviation]],MATCH(LEFT(INDEX(FPL_Fixtures_Extract[],MATCH($A537,FPL_Fixtures_Extract[[Player]:[Player]],0),MATCH(FPL_Combined[[#Headers],[Gameweek 07]],FPL_Fixtures_Extract[#Headers],0)),LEN(INDEX(FPL_Fixtures_Extract[],MATCH($A537,FPL_Fixtures_Extract[[Player]:[Player]],0),MATCH(FPL_Combined[[#Headers],[Gameweek 07]],FPL_Fixtures_Extract[#Headers],0)))-4),Team_Key[[Full Name]:[Full Name]],0))&amp;RIGHT(INDEX(FPL_Fixtures_Extract[],MATCH($A537,FPL_Fixtures_Extract[[Player]:[Player]],0),MATCH(FPL_Combined[[#Headers],[Gameweek 07]],FPL_Fixtures_Extract[#Headers],0)),3))</f>
        <v>TOT(A) 1-4</v>
      </c>
      <c r="I537" t="str">
        <f ca="1">IF(RIGHT(FPL_Combined[[#Headers],[Gameweek 08]],2)&lt;$B$622,INDEX(FPL_Results_Extract[Gameweek 08],MATCH($A537,FPL_Results_Extract[[Player]:[Player]],0)),INDEX(Team_Key[[Abbreviation]:[Abbreviation]],MATCH(LEFT(INDEX(FPL_Fixtures_Extract[],MATCH($A537,FPL_Fixtures_Extract[[Player]:[Player]],0),MATCH(FPL_Combined[[#Headers],[Gameweek 08]],FPL_Fixtures_Extract[#Headers],0)),LEN(INDEX(FPL_Fixtures_Extract[],MATCH($A537,FPL_Fixtures_Extract[[Player]:[Player]],0),MATCH(FPL_Combined[[#Headers],[Gameweek 08]],FPL_Fixtures_Extract[#Headers],0)))-4),Team_Key[[Full Name]:[Full Name]],0))&amp;RIGHT(INDEX(FPL_Fixtures_Extract[],MATCH($A537,FPL_Fixtures_Extract[[Player]:[Player]],0),MATCH(FPL_Combined[[#Headers],[Gameweek 08]],FPL_Fixtures_Extract[#Headers],0)),3))</f>
        <v>NEW(H) 6-1</v>
      </c>
      <c r="J537" t="str">
        <f ca="1">IF(RIGHT(FPL_Combined[[#Headers],[Gameweek 09]],2)&lt;$B$622,INDEX(FPL_Results_Extract[Gameweek 09],MATCH($A537,FPL_Results_Extract[[Player]:[Player]],0)),INDEX(Team_Key[[Abbreviation]:[Abbreviation]],MATCH(LEFT(INDEX(FPL_Fixtures_Extract[],MATCH($A537,FPL_Fixtures_Extract[[Player]:[Player]],0),MATCH(FPL_Combined[[#Headers],[Gameweek 09]],FPL_Fixtures_Extract[#Headers],0)),LEN(INDEX(FPL_Fixtures_Extract[],MATCH($A537,FPL_Fixtures_Extract[[Player]:[Player]],0),MATCH(FPL_Combined[[#Headers],[Gameweek 09]],FPL_Fixtures_Extract[#Headers],0)))-4),Team_Key[[Full Name]:[Full Name]],0))&amp;RIGHT(INDEX(FPL_Fixtures_Extract[],MATCH($A537,FPL_Fixtures_Extract[[Player]:[Player]],0),MATCH(FPL_Combined[[#Headers],[Gameweek 09]],FPL_Fixtures_Extract[#Headers],0)),3))</f>
        <v>BOU(H) 5-1</v>
      </c>
      <c r="K537" t="str">
        <f ca="1">IF(RIGHT(FPL_Combined[[#Headers],[Gameweek 10]],2)&lt;$B$622,INDEX(FPL_Results_Extract[Gameweek 10],MATCH($A537,FPL_Results_Extract[[Player]:[Player]],0)),INDEX(Team_Key[[Abbreviation]:[Abbreviation]],MATCH(LEFT(INDEX(FPL_Fixtures_Extract[],MATCH($A537,FPL_Fixtures_Extract[[Player]:[Player]],0),MATCH(FPL_Combined[[#Headers],[Gameweek 10]],FPL_Fixtures_Extract[#Headers],0)),LEN(INDEX(FPL_Fixtures_Extract[],MATCH($A537,FPL_Fixtures_Extract[[Player]:[Player]],0),MATCH(FPL_Combined[[#Headers],[Gameweek 10]],FPL_Fixtures_Extract[#Headers],0)))-4),Team_Key[[Full Name]:[Full Name]],0))&amp;RIGHT(INDEX(FPL_Fixtures_Extract[],MATCH($A537,FPL_Fixtures_Extract[[Player]:[Player]],0),MATCH(FPL_Combined[[#Headers],[Gameweek 10]],FPL_Fixtures_Extract[#Headers],0)),3))</f>
        <v>MUN(A) 0-0</v>
      </c>
      <c r="L537" t="str">
        <f ca="1">IF(RIGHT(FPL_Combined[[#Headers],[Gameweek 11]],2)&lt;$B$622,INDEX(FPL_Results_Extract[Gameweek 11],MATCH($A537,FPL_Results_Extract[[Player]:[Player]],0)),INDEX(Team_Key[[Abbreviation]:[Abbreviation]],MATCH(LEFT(INDEX(FPL_Fixtures_Extract[],MATCH($A537,FPL_Fixtures_Extract[[Player]:[Player]],0),MATCH(FPL_Combined[[#Headers],[Gameweek 11]],FPL_Fixtures_Extract[#Headers],0)),LEN(INDEX(FPL_Fixtures_Extract[],MATCH($A537,FPL_Fixtures_Extract[[Player]:[Player]],0),MATCH(FPL_Combined[[#Headers],[Gameweek 11]],FPL_Fixtures_Extract[#Headers],0)))-4),Team_Key[[Full Name]:[Full Name]],0))&amp;RIGHT(INDEX(FPL_Fixtures_Extract[],MATCH($A537,FPL_Fixtures_Extract[[Player]:[Player]],0),MATCH(FPL_Combined[[#Headers],[Gameweek 11]],FPL_Fixtures_Extract[#Headers],0)),3))</f>
        <v>NOR(H) 2-1</v>
      </c>
      <c r="M537" t="str">
        <f ca="1">IF(RIGHT(FPL_Combined[[#Headers],[Gameweek 12]],2)&lt;$B$622,INDEX(FPL_Results_Extract[Gameweek 12],MATCH($A537,FPL_Results_Extract[[Player]:[Player]],0)),INDEX(Team_Key[[Abbreviation]:[Abbreviation]],MATCH(LEFT(INDEX(FPL_Fixtures_Extract[],MATCH($A537,FPL_Fixtures_Extract[[Player]:[Player]],0),MATCH(FPL_Combined[[#Headers],[Gameweek 12]],FPL_Fixtures_Extract[#Headers],0)),LEN(INDEX(FPL_Fixtures_Extract[],MATCH($A537,FPL_Fixtures_Extract[[Player]:[Player]],0),MATCH(FPL_Combined[[#Headers],[Gameweek 12]],FPL_Fixtures_Extract[#Headers],0)))-4),Team_Key[[Full Name]:[Full Name]],0))&amp;RIGHT(INDEX(FPL_Fixtures_Extract[],MATCH($A537,FPL_Fixtures_Extract[[Player]:[Player]],0),MATCH(FPL_Combined[[#Headers],[Gameweek 12]],FPL_Fixtures_Extract[#Headers],0)),3))</f>
        <v>AVL(A) 0-0</v>
      </c>
      <c r="N537" t="str">
        <f ca="1">IF(RIGHT(FPL_Combined[[#Headers],[Gameweek 13]],2)&lt;$B$622,INDEX(FPL_Results_Extract[Gameweek 13],MATCH($A537,FPL_Results_Extract[[Player]:[Player]],0)),INDEX(Team_Key[[Abbreviation]:[Abbreviation]],MATCH(LEFT(INDEX(FPL_Fixtures_Extract[],MATCH($A537,FPL_Fixtures_Extract[[Player]:[Player]],0),MATCH(FPL_Combined[[#Headers],[Gameweek 13]],FPL_Fixtures_Extract[#Headers],0)),LEN(INDEX(FPL_Fixtures_Extract[],MATCH($A537,FPL_Fixtures_Extract[[Player]:[Player]],0),MATCH(FPL_Combined[[#Headers],[Gameweek 13]],FPL_Fixtures_Extract[#Headers],0)))-4),Team_Key[[Full Name]:[Full Name]],0))&amp;RIGHT(INDEX(FPL_Fixtures_Extract[],MATCH($A537,FPL_Fixtures_Extract[[Player]:[Player]],0),MATCH(FPL_Combined[[#Headers],[Gameweek 13]],FPL_Fixtures_Extract[#Headers],0)),3))</f>
        <v>LIV(H) 1-4</v>
      </c>
      <c r="O537" t="str">
        <f ca="1">IF(RIGHT(FPL_Combined[[#Headers],[Gameweek 14]],2)&lt;$B$622,INDEX(FPL_Results_Extract[Gameweek 14],MATCH($A537,FPL_Results_Extract[[Player]:[Player]],0)),INDEX(Team_Key[[Abbreviation]:[Abbreviation]],MATCH(LEFT(INDEX(FPL_Fixtures_Extract[],MATCH($A537,FPL_Fixtures_Extract[[Player]:[Player]],0),MATCH(FPL_Combined[[#Headers],[Gameweek 14]],FPL_Fixtures_Extract[#Headers],0)),LEN(INDEX(FPL_Fixtures_Extract[],MATCH($A537,FPL_Fixtures_Extract[[Player]:[Player]],0),MATCH(FPL_Combined[[#Headers],[Gameweek 14]],FPL_Fixtures_Extract[#Headers],0)))-4),Team_Key[[Full Name]:[Full Name]],0))&amp;RIGHT(INDEX(FPL_Fixtures_Extract[],MATCH($A537,FPL_Fixtures_Extract[[Player]:[Player]],0),MATCH(FPL_Combined[[#Headers],[Gameweek 14]],FPL_Fixtures_Extract[#Headers],0)),3))</f>
        <v>SOU(H) 3-1</v>
      </c>
      <c r="P537" t="str">
        <f ca="1">IF(RIGHT(FPL_Combined[[#Headers],[Gameweek 15]],2)&lt;$B$622,INDEX(FPL_Results_Extract[Gameweek 15],MATCH($A537,FPL_Results_Extract[[Player]:[Player]],0)),INDEX(Team_Key[[Abbreviation]:[Abbreviation]],MATCH(LEFT(INDEX(FPL_Fixtures_Extract[],MATCH($A537,FPL_Fixtures_Extract[[Player]:[Player]],0),MATCH(FPL_Combined[[#Headers],[Gameweek 15]],FPL_Fixtures_Extract[#Headers],0)),LEN(INDEX(FPL_Fixtures_Extract[],MATCH($A537,FPL_Fixtures_Extract[[Player]:[Player]],0),MATCH(FPL_Combined[[#Headers],[Gameweek 15]],FPL_Fixtures_Extract[#Headers],0)))-4),Team_Key[[Full Name]:[Full Name]],0))&amp;RIGHT(INDEX(FPL_Fixtures_Extract[],MATCH($A537,FPL_Fixtures_Extract[[Player]:[Player]],0),MATCH(FPL_Combined[[#Headers],[Gameweek 15]],FPL_Fixtures_Extract[#Headers],0)),3))</f>
        <v>STK(A) 0-2</v>
      </c>
      <c r="Q537" t="str">
        <f ca="1">IF(RIGHT(FPL_Combined[[#Headers],[Gameweek 16]],2)&lt;$B$622,INDEX(FPL_Results_Extract[Gameweek 16],MATCH($A537,FPL_Results_Extract[[Player]:[Player]],0)),INDEX(Team_Key[[Abbreviation]:[Abbreviation]],MATCH(LEFT(INDEX(FPL_Fixtures_Extract[],MATCH($A537,FPL_Fixtures_Extract[[Player]:[Player]],0),MATCH(FPL_Combined[[#Headers],[Gameweek 16]],FPL_Fixtures_Extract[#Headers],0)),LEN(INDEX(FPL_Fixtures_Extract[],MATCH($A537,FPL_Fixtures_Extract[[Player]:[Player]],0),MATCH(FPL_Combined[[#Headers],[Gameweek 16]],FPL_Fixtures_Extract[#Headers],0)))-4),Team_Key[[Full Name]:[Full Name]],0))&amp;RIGHT(INDEX(FPL_Fixtures_Extract[],MATCH($A537,FPL_Fixtures_Extract[[Player]:[Player]],0),MATCH(FPL_Combined[[#Headers],[Gameweek 16]],FPL_Fixtures_Extract[#Headers],0)),3))</f>
        <v>SWA(H) 2-1</v>
      </c>
      <c r="R537" t="str">
        <f ca="1">IF(RIGHT(FPL_Combined[[#Headers],[Gameweek 17]],2)&lt;$B$622,INDEX(FPL_Results_Extract[Gameweek 17],MATCH($A537,FPL_Results_Extract[[Player]:[Player]],0)),INDEX(Team_Key[[Abbreviation]:[Abbreviation]],MATCH(LEFT(INDEX(FPL_Fixtures_Extract[],MATCH($A537,FPL_Fixtures_Extract[[Player]:[Player]],0),MATCH(FPL_Combined[[#Headers],[Gameweek 17]],FPL_Fixtures_Extract[#Headers],0)),LEN(INDEX(FPL_Fixtures_Extract[],MATCH($A537,FPL_Fixtures_Extract[[Player]:[Player]],0),MATCH(FPL_Combined[[#Headers],[Gameweek 17]],FPL_Fixtures_Extract[#Headers],0)))-4),Team_Key[[Full Name]:[Full Name]],0))&amp;RIGHT(INDEX(FPL_Fixtures_Extract[],MATCH($A537,FPL_Fixtures_Extract[[Player]:[Player]],0),MATCH(FPL_Combined[[#Headers],[Gameweek 17]],FPL_Fixtures_Extract[#Headers],0)),3))</f>
        <v>ARS(A) 1-2</v>
      </c>
      <c r="S537" t="str">
        <f ca="1">IF(RIGHT(FPL_Combined[[#Headers],[Gameweek 18]],2)&lt;$B$622,INDEX(FPL_Results_Extract[Gameweek 18],MATCH($A537,FPL_Results_Extract[[Player]:[Player]],0)),INDEX(Team_Key[[Abbreviation]:[Abbreviation]],MATCH(LEFT(INDEX(FPL_Fixtures_Extract[],MATCH($A537,FPL_Fixtures_Extract[[Player]:[Player]],0),MATCH(FPL_Combined[[#Headers],[Gameweek 18]],FPL_Fixtures_Extract[#Headers],0)),LEN(INDEX(FPL_Fixtures_Extract[],MATCH($A537,FPL_Fixtures_Extract[[Player]:[Player]],0),MATCH(FPL_Combined[[#Headers],[Gameweek 18]],FPL_Fixtures_Extract[#Headers],0)))-4),Team_Key[[Full Name]:[Full Name]],0))&amp;RIGHT(INDEX(FPL_Fixtures_Extract[],MATCH($A537,FPL_Fixtures_Extract[[Player]:[Player]],0),MATCH(FPL_Combined[[#Headers],[Gameweek 18]],FPL_Fixtures_Extract[#Headers],0)),3))</f>
        <v>SUN(H) 4-1</v>
      </c>
      <c r="T537" t="str">
        <f ca="1">IF(RIGHT(FPL_Combined[[#Headers],[Gameweek 19]],2)&lt;$B$622,INDEX(FPL_Results_Extract[Gameweek 19],MATCH($A537,FPL_Results_Extract[[Player]:[Player]],0)),INDEX(Team_Key[[Abbreviation]:[Abbreviation]],MATCH(LEFT(INDEX(FPL_Fixtures_Extract[],MATCH($A537,FPL_Fixtures_Extract[[Player]:[Player]],0),MATCH(FPL_Combined[[#Headers],[Gameweek 19]],FPL_Fixtures_Extract[#Headers],0)),LEN(INDEX(FPL_Fixtures_Extract[],MATCH($A537,FPL_Fixtures_Extract[[Player]:[Player]],0),MATCH(FPL_Combined[[#Headers],[Gameweek 19]],FPL_Fixtures_Extract[#Headers],0)))-4),Team_Key[[Full Name]:[Full Name]],0))&amp;RIGHT(INDEX(FPL_Fixtures_Extract[],MATCH($A537,FPL_Fixtures_Extract[[Player]:[Player]],0),MATCH(FPL_Combined[[#Headers],[Gameweek 19]],FPL_Fixtures_Extract[#Headers],0)),3))</f>
        <v>LEI(A) 0-0</v>
      </c>
      <c r="U537" t="str">
        <f ca="1">IF(RIGHT(FPL_Combined[[#Headers],[Gameweek 20]],2)&lt;$B$622,INDEX(FPL_Results_Extract[Gameweek 20],MATCH($A537,FPL_Results_Extract[[Player]:[Player]],0)),INDEX(Team_Key[[Abbreviation]:[Abbreviation]],MATCH(LEFT(INDEX(FPL_Fixtures_Extract[],MATCH($A537,FPL_Fixtures_Extract[[Player]:[Player]],0),MATCH(FPL_Combined[[#Headers],[Gameweek 20]],FPL_Fixtures_Extract[#Headers],0)),LEN(INDEX(FPL_Fixtures_Extract[],MATCH($A537,FPL_Fixtures_Extract[[Player]:[Player]],0),MATCH(FPL_Combined[[#Headers],[Gameweek 20]],FPL_Fixtures_Extract[#Headers],0)))-4),Team_Key[[Full Name]:[Full Name]],0))&amp;RIGHT(INDEX(FPL_Fixtures_Extract[],MATCH($A537,FPL_Fixtures_Extract[[Player]:[Player]],0),MATCH(FPL_Combined[[#Headers],[Gameweek 20]],FPL_Fixtures_Extract[#Headers],0)),3))</f>
        <v>WAT(A) 2-1</v>
      </c>
      <c r="V537" t="str">
        <f ca="1">IF(RIGHT(FPL_Combined[[#Headers],[Gameweek 21]],2)&lt;$B$622,INDEX(FPL_Results_Extract[Gameweek 21],MATCH($A537,FPL_Results_Extract[[Player]:[Player]],0)),INDEX(Team_Key[[Abbreviation]:[Abbreviation]],MATCH(LEFT(INDEX(FPL_Fixtures_Extract[],MATCH($A537,FPL_Fixtures_Extract[[Player]:[Player]],0),MATCH(FPL_Combined[[#Headers],[Gameweek 21]],FPL_Fixtures_Extract[#Headers],0)),LEN(INDEX(FPL_Fixtures_Extract[],MATCH($A537,FPL_Fixtures_Extract[[Player]:[Player]],0),MATCH(FPL_Combined[[#Headers],[Gameweek 21]],FPL_Fixtures_Extract[#Headers],0)))-4),Team_Key[[Full Name]:[Full Name]],0))&amp;RIGHT(INDEX(FPL_Fixtures_Extract[],MATCH($A537,FPL_Fixtures_Extract[[Player]:[Player]],0),MATCH(FPL_Combined[[#Headers],[Gameweek 21]],FPL_Fixtures_Extract[#Headers],0)),3))</f>
        <v>EVE(H) 0-0</v>
      </c>
      <c r="W537" t="str">
        <f ca="1">IF(RIGHT(FPL_Combined[[#Headers],[Gameweek 22]],2)&lt;$B$622,INDEX(FPL_Results_Extract[Gameweek 22],MATCH($A537,FPL_Results_Extract[[Player]:[Player]],0)),INDEX(Team_Key[[Abbreviation]:[Abbreviation]],MATCH(LEFT(INDEX(FPL_Fixtures_Extract[],MATCH($A537,FPL_Fixtures_Extract[[Player]:[Player]],0),MATCH(FPL_Combined[[#Headers],[Gameweek 22]],FPL_Fixtures_Extract[#Headers],0)),LEN(INDEX(FPL_Fixtures_Extract[],MATCH($A537,FPL_Fixtures_Extract[[Player]:[Player]],0),MATCH(FPL_Combined[[#Headers],[Gameweek 22]],FPL_Fixtures_Extract[#Headers],0)))-4),Team_Key[[Full Name]:[Full Name]],0))&amp;RIGHT(INDEX(FPL_Fixtures_Extract[],MATCH($A537,FPL_Fixtures_Extract[[Player]:[Player]],0),MATCH(FPL_Combined[[#Headers],[Gameweek 22]],FPL_Fixtures_Extract[#Headers],0)),3))</f>
        <v>CRY(H) 4-0</v>
      </c>
      <c r="X537" t="str">
        <f ca="1">IF(RIGHT(FPL_Combined[[#Headers],[Gameweek 23]],2)&lt;$B$622,INDEX(FPL_Results_Extract[Gameweek 23],MATCH($A537,FPL_Results_Extract[[Player]:[Player]],0)),INDEX(Team_Key[[Abbreviation]:[Abbreviation]],MATCH(LEFT(INDEX(FPL_Fixtures_Extract[],MATCH($A537,FPL_Fixtures_Extract[[Player]:[Player]],0),MATCH(FPL_Combined[[#Headers],[Gameweek 23]],FPL_Fixtures_Extract[#Headers],0)),LEN(INDEX(FPL_Fixtures_Extract[],MATCH($A537,FPL_Fixtures_Extract[[Player]:[Player]],0),MATCH(FPL_Combined[[#Headers],[Gameweek 23]],FPL_Fixtures_Extract[#Headers],0)))-4),Team_Key[[Full Name]:[Full Name]],0))&amp;RIGHT(INDEX(FPL_Fixtures_Extract[],MATCH($A537,FPL_Fixtures_Extract[[Player]:[Player]],0),MATCH(FPL_Combined[[#Headers],[Gameweek 23]],FPL_Fixtures_Extract[#Headers],0)),3))</f>
        <v>WHU(A) 2-2</v>
      </c>
      <c r="Y537" t="str">
        <f ca="1">IF(RIGHT(FPL_Combined[[#Headers],[Gameweek 24]],2)&lt;$B$622,INDEX(FPL_Results_Extract[Team],MATCH($A537,FPL_Results_Extract[[Player]:[Player]],0)),INDEX(Team_Key[[Abbreviation]:[Abbreviation]],MATCH(LEFT(INDEX(FPL_Fixtures_Extract[],MATCH($A537,FPL_Fixtures_Extract[[Player]:[Player]],0),MATCH(FPL_Combined[[#Headers],[Gameweek 24]],FPL_Fixtures_Extract[#Headers],0)),LEN(INDEX(FPL_Fixtures_Extract[],MATCH($A537,FPL_Fixtures_Extract[[Player]:[Player]],0),MATCH(FPL_Combined[[#Headers],[Gameweek 24]],FPL_Fixtures_Extract[#Headers],0)))-4),Team_Key[[Full Name]:[Full Name]],0))&amp;RIGHT(INDEX(FPL_Fixtures_Extract[],MATCH($A537,FPL_Fixtures_Extract[[Player]:[Player]],0),MATCH(FPL_Combined[[#Headers],[Gameweek 24]],FPL_Fixtures_Extract[#Headers],0)),3))</f>
        <v>MCI</v>
      </c>
      <c r="Z537" t="str">
        <f ca="1">IF(RIGHT(FPL_Combined[[#Headers],[Gameweek 25]],2)&lt;$B$622,INDEX(FPL_Results_Extract[Player],MATCH($A537,FPL_Results_Extract[[Player]:[Player]],0)),INDEX(Team_Key[[Abbreviation]:[Abbreviation]],MATCH(LEFT(INDEX(FPL_Fixtures_Extract[],MATCH($A537,FPL_Fixtures_Extract[[Player]:[Player]],0),MATCH(FPL_Combined[[#Headers],[Gameweek 25]],FPL_Fixtures_Extract[#Headers],0)),LEN(INDEX(FPL_Fixtures_Extract[],MATCH($A537,FPL_Fixtures_Extract[[Player]:[Player]],0),MATCH(FPL_Combined[[#Headers],[Gameweek 25]],FPL_Fixtures_Extract[#Headers],0)))-4),Team_Key[[Full Name]:[Full Name]],0))&amp;RIGHT(INDEX(FPL_Fixtures_Extract[],MATCH($A537,FPL_Fixtures_Extract[[Player]:[Player]],0),MATCH(FPL_Combined[[#Headers],[Gameweek 25]],FPL_Fixtures_Extract[#Headers],0)),3))</f>
        <v>Sterling</v>
      </c>
      <c r="AA537" t="str">
        <f ca="1">IF(RIGHT(FPL_Combined[[#Headers],[Gameweek 26]],2)&lt;$B$622,INDEX(FPL_Results_Extract[Gameweek 01],MATCH($A537,FPL_Results_Extract[[Player]:[Player]],0)),INDEX(Team_Key[[Abbreviation]:[Abbreviation]],MATCH(LEFT(INDEX(FPL_Fixtures_Extract[],MATCH($A537,FPL_Fixtures_Extract[[Player]:[Player]],0),MATCH(FPL_Combined[[#Headers],[Gameweek 26]],FPL_Fixtures_Extract[#Headers],0)),LEN(INDEX(FPL_Fixtures_Extract[],MATCH($A537,FPL_Fixtures_Extract[[Player]:[Player]],0),MATCH(FPL_Combined[[#Headers],[Gameweek 26]],FPL_Fixtures_Extract[#Headers],0)))-4),Team_Key[[Full Name]:[Full Name]],0))&amp;RIGHT(INDEX(FPL_Fixtures_Extract[],MATCH($A537,FPL_Fixtures_Extract[[Player]:[Player]],0),MATCH(FPL_Combined[[#Headers],[Gameweek 26]],FPL_Fixtures_Extract[#Headers],0)),3))</f>
        <v>WBA(A) 3-0</v>
      </c>
      <c r="AB537" t="str">
        <f ca="1">IF(RIGHT(FPL_Combined[[#Headers],[Gameweek 27]],2)&lt;$B$622,INDEX(FPL_Results_Extract[Gameweek 02],MATCH($A537,FPL_Results_Extract[[Player]:[Player]],0)),INDEX(Team_Key[[Abbreviation]:[Abbreviation]],MATCH(LEFT(INDEX(FPL_Fixtures_Extract[],MATCH($A537,FPL_Fixtures_Extract[[Player]:[Player]],0),MATCH(FPL_Combined[[#Headers],[Gameweek 27]],FPL_Fixtures_Extract[#Headers],0)),LEN(INDEX(FPL_Fixtures_Extract[],MATCH($A537,FPL_Fixtures_Extract[[Player]:[Player]],0),MATCH(FPL_Combined[[#Headers],[Gameweek 27]],FPL_Fixtures_Extract[#Headers],0)))-4),Team_Key[[Full Name]:[Full Name]],0))&amp;RIGHT(INDEX(FPL_Fixtures_Extract[],MATCH($A537,FPL_Fixtures_Extract[[Player]:[Player]],0),MATCH(FPL_Combined[[#Headers],[Gameweek 27]],FPL_Fixtures_Extract[#Headers],0)),3))</f>
        <v>CHE(H) 3-0</v>
      </c>
      <c r="AC537" t="str">
        <f ca="1">IF(RIGHT(FPL_Combined[[#Headers],[Gameweek 28]],2)&lt;$B$622,INDEX(FPL_Results_Extract[Gameweek 03],MATCH($A537,FPL_Results_Extract[[Player]:[Player]],0)),INDEX(Team_Key[[Abbreviation]:[Abbreviation]],MATCH(LEFT(INDEX(FPL_Fixtures_Extract[],MATCH($A537,FPL_Fixtures_Extract[[Player]:[Player]],0),MATCH(FPL_Combined[[#Headers],[Gameweek 28]],FPL_Fixtures_Extract[#Headers],0)),LEN(INDEX(FPL_Fixtures_Extract[],MATCH($A537,FPL_Fixtures_Extract[[Player]:[Player]],0),MATCH(FPL_Combined[[#Headers],[Gameweek 28]],FPL_Fixtures_Extract[#Headers],0)))-4),Team_Key[[Full Name]:[Full Name]],0))&amp;RIGHT(INDEX(FPL_Fixtures_Extract[],MATCH($A537,FPL_Fixtures_Extract[[Player]:[Player]],0),MATCH(FPL_Combined[[#Headers],[Gameweek 28]],FPL_Fixtures_Extract[#Headers],0)),3))</f>
        <v>EVE(A) 2-0</v>
      </c>
      <c r="AD537" t="str">
        <f ca="1">IF(RIGHT(FPL_Combined[[#Headers],[Gameweek 29]],2)&lt;$B$622,INDEX(FPL_Results_Extract[Gameweek 04],MATCH($A537,FPL_Results_Extract[[Player]:[Player]],0)),INDEX(Team_Key[[Abbreviation]:[Abbreviation]],MATCH(LEFT(INDEX(FPL_Fixtures_Extract[],MATCH($A537,FPL_Fixtures_Extract[[Player]:[Player]],0),MATCH(FPL_Combined[[#Headers],[Gameweek 29]],FPL_Fixtures_Extract[#Headers],0)),LEN(INDEX(FPL_Fixtures_Extract[],MATCH($A537,FPL_Fixtures_Extract[[Player]:[Player]],0),MATCH(FPL_Combined[[#Headers],[Gameweek 29]],FPL_Fixtures_Extract[#Headers],0)))-4),Team_Key[[Full Name]:[Full Name]],0))&amp;RIGHT(INDEX(FPL_Fixtures_Extract[],MATCH($A537,FPL_Fixtures_Extract[[Player]:[Player]],0),MATCH(FPL_Combined[[#Headers],[Gameweek 29]],FPL_Fixtures_Extract[#Headers],0)),3))</f>
        <v>AVL(H)</v>
      </c>
      <c r="AE537" t="str">
        <f ca="1">IF(RIGHT(FPL_Combined[[#Headers],[Gameweek 30]],2)&lt;$B$622,INDEX(FPL_Results_Extract[Gameweek 05],MATCH($A537,FPL_Results_Extract[[Player]:[Player]],0)),INDEX(Team_Key[[Abbreviation]:[Abbreviation]],MATCH(LEFT(INDEX(FPL_Fixtures_Extract[],MATCH($A537,FPL_Fixtures_Extract[[Player]:[Player]],0),MATCH(FPL_Combined[[#Headers],[Gameweek 30]],FPL_Fixtures_Extract[#Headers],0)),LEN(INDEX(FPL_Fixtures_Extract[],MATCH($A537,FPL_Fixtures_Extract[[Player]:[Player]],0),MATCH(FPL_Combined[[#Headers],[Gameweek 30]],FPL_Fixtures_Extract[#Headers],0)))-4),Team_Key[[Full Name]:[Full Name]],0))&amp;RIGHT(INDEX(FPL_Fixtures_Extract[],MATCH($A537,FPL_Fixtures_Extract[[Player]:[Player]],0),MATCH(FPL_Combined[[#Headers],[Gameweek 30]],FPL_Fixtures_Extract[#Headers],0)),3))</f>
        <v>NOR(A)</v>
      </c>
      <c r="AF537" t="str">
        <f ca="1">IF(RIGHT(FPL_Combined[[#Headers],[Gameweek 31]],2)&lt;$B$622,INDEX(FPL_Results_Extract[Gameweek 06],MATCH($A537,FPL_Results_Extract[[Player]:[Player]],0)),INDEX(Team_Key[[Abbreviation]:[Abbreviation]],MATCH(LEFT(INDEX(FPL_Fixtures_Extract[],MATCH($A537,FPL_Fixtures_Extract[[Player]:[Player]],0),MATCH(FPL_Combined[[#Headers],[Gameweek 31]],FPL_Fixtures_Extract[#Headers],0)),LEN(INDEX(FPL_Fixtures_Extract[],MATCH($A537,FPL_Fixtures_Extract[[Player]:[Player]],0),MATCH(FPL_Combined[[#Headers],[Gameweek 31]],FPL_Fixtures_Extract[#Headers],0)))-4),Team_Key[[Full Name]:[Full Name]],0))&amp;RIGHT(INDEX(FPL_Fixtures_Extract[],MATCH($A537,FPL_Fixtures_Extract[[Player]:[Player]],0),MATCH(FPL_Combined[[#Headers],[Gameweek 31]],FPL_Fixtures_Extract[#Headers],0)),3))</f>
        <v>MUN(H)</v>
      </c>
      <c r="AG537" t="str">
        <f ca="1">IF(RIGHT(FPL_Combined[[#Headers],[Gameweek 32]],2)&lt;$B$622,INDEX(FPL_Results_Extract[Gameweek 07],MATCH($A537,FPL_Results_Extract[[Player]:[Player]],0)),INDEX(Team_Key[[Abbreviation]:[Abbreviation]],MATCH(LEFT(INDEX(FPL_Fixtures_Extract[],MATCH($A537,FPL_Fixtures_Extract[[Player]:[Player]],0),MATCH(FPL_Combined[[#Headers],[Gameweek 32]],FPL_Fixtures_Extract[#Headers],0)),LEN(INDEX(FPL_Fixtures_Extract[],MATCH($A537,FPL_Fixtures_Extract[[Player]:[Player]],0),MATCH(FPL_Combined[[#Headers],[Gameweek 32]],FPL_Fixtures_Extract[#Headers],0)))-4),Team_Key[[Full Name]:[Full Name]],0))&amp;RIGHT(INDEX(FPL_Fixtures_Extract[],MATCH($A537,FPL_Fixtures_Extract[[Player]:[Player]],0),MATCH(FPL_Combined[[#Headers],[Gameweek 32]],FPL_Fixtures_Extract[#Headers],0)),3))</f>
        <v>BOU(A)</v>
      </c>
      <c r="AH537" t="str">
        <f ca="1">IF(RIGHT(FPL_Combined[[#Headers],[Gameweek 33]],2)&lt;$B$622,INDEX(FPL_Results_Extract[Gameweek 08],MATCH($A537,FPL_Results_Extract[[Player]:[Player]],0)),INDEX(Team_Key[[Abbreviation]:[Abbreviation]],MATCH(LEFT(INDEX(FPL_Fixtures_Extract[],MATCH($A537,FPL_Fixtures_Extract[[Player]:[Player]],0),MATCH(FPL_Combined[[#Headers],[Gameweek 33]],FPL_Fixtures_Extract[#Headers],0)),LEN(INDEX(FPL_Fixtures_Extract[],MATCH($A537,FPL_Fixtures_Extract[[Player]:[Player]],0),MATCH(FPL_Combined[[#Headers],[Gameweek 33]],FPL_Fixtures_Extract[#Headers],0)))-4),Team_Key[[Full Name]:[Full Name]],0))&amp;RIGHT(INDEX(FPL_Fixtures_Extract[],MATCH($A537,FPL_Fixtures_Extract[[Player]:[Player]],0),MATCH(FPL_Combined[[#Headers],[Gameweek 33]],FPL_Fixtures_Extract[#Headers],0)),3))</f>
        <v>WBA(H)</v>
      </c>
      <c r="AI537" t="str">
        <f ca="1">IF(RIGHT(FPL_Combined[[#Headers],[Gameweek 34]],2)&lt;$B$622,INDEX(FPL_Results_Extract[Gameweek 09],MATCH($A537,FPL_Results_Extract[[Player]:[Player]],0)),INDEX(Team_Key[[Abbreviation]:[Abbreviation]],MATCH(LEFT(INDEX(FPL_Fixtures_Extract[],MATCH($A537,FPL_Fixtures_Extract[[Player]:[Player]],0),MATCH(FPL_Combined[[#Headers],[Gameweek 34]],FPL_Fixtures_Extract[#Headers],0)),LEN(INDEX(FPL_Fixtures_Extract[],MATCH($A537,FPL_Fixtures_Extract[[Player]:[Player]],0),MATCH(FPL_Combined[[#Headers],[Gameweek 34]],FPL_Fixtures_Extract[#Headers],0)))-4),Team_Key[[Full Name]:[Full Name]],0))&amp;RIGHT(INDEX(FPL_Fixtures_Extract[],MATCH($A537,FPL_Fixtures_Extract[[Player]:[Player]],0),MATCH(FPL_Combined[[#Headers],[Gameweek 34]],FPL_Fixtures_Extract[#Headers],0)),3))</f>
        <v>CHE(A)</v>
      </c>
      <c r="AJ537" t="str">
        <f ca="1">IF(RIGHT(FPL_Combined[[#Headers],[Gameweek 35]],2)&lt;$B$622,INDEX(FPL_Results_Extract[Gameweek 10],MATCH($A537,FPL_Results_Extract[[Player]:[Player]],0)),INDEX(Team_Key[[Abbreviation]:[Abbreviation]],MATCH(LEFT(INDEX(FPL_Fixtures_Extract[],MATCH($A537,FPL_Fixtures_Extract[[Player]:[Player]],0),MATCH(FPL_Combined[[#Headers],[Gameweek 35]],FPL_Fixtures_Extract[#Headers],0)),LEN(INDEX(FPL_Fixtures_Extract[],MATCH($A537,FPL_Fixtures_Extract[[Player]:[Player]],0),MATCH(FPL_Combined[[#Headers],[Gameweek 35]],FPL_Fixtures_Extract[#Headers],0)))-4),Team_Key[[Full Name]:[Full Name]],0))&amp;RIGHT(INDEX(FPL_Fixtures_Extract[],MATCH($A537,FPL_Fixtures_Extract[[Player]:[Player]],0),MATCH(FPL_Combined[[#Headers],[Gameweek 35]],FPL_Fixtures_Extract[#Headers],0)),3))</f>
        <v>STK(H)</v>
      </c>
      <c r="AK537" t="str">
        <f ca="1">IF(RIGHT(FPL_Combined[[#Headers],[Gameweek 36]],2)&lt;$B$622,INDEX(FPL_Results_Extract[Gameweek 11],MATCH($A537,FPL_Results_Extract[[Player]:[Player]],0)),INDEX(Team_Key[[Abbreviation]:[Abbreviation]],MATCH(LEFT(INDEX(FPL_Fixtures_Extract[],MATCH($A537,FPL_Fixtures_Extract[[Player]:[Player]],0),MATCH(FPL_Combined[[#Headers],[Gameweek 36]],FPL_Fixtures_Extract[#Headers],0)),LEN(INDEX(FPL_Fixtures_Extract[],MATCH($A537,FPL_Fixtures_Extract[[Player]:[Player]],0),MATCH(FPL_Combined[[#Headers],[Gameweek 36]],FPL_Fixtures_Extract[#Headers],0)))-4),Team_Key[[Full Name]:[Full Name]],0))&amp;RIGHT(INDEX(FPL_Fixtures_Extract[],MATCH($A537,FPL_Fixtures_Extract[[Player]:[Player]],0),MATCH(FPL_Combined[[#Headers],[Gameweek 36]],FPL_Fixtures_Extract[#Headers],0)),3))</f>
        <v>SOU(A)</v>
      </c>
      <c r="AL537" t="str">
        <f ca="1">IF(RIGHT(FPL_Combined[[#Headers],[Gameweek 37]],2)&lt;$B$622,INDEX(FPL_Results_Extract[Gameweek 12],MATCH($A537,FPL_Results_Extract[[Player]:[Player]],0)),INDEX(Team_Key[[Abbreviation]:[Abbreviation]],MATCH(LEFT(INDEX(FPL_Fixtures_Extract[],MATCH($A537,FPL_Fixtures_Extract[[Player]:[Player]],0),MATCH(FPL_Combined[[#Headers],[Gameweek 37]],FPL_Fixtures_Extract[#Headers],0)),LEN(INDEX(FPL_Fixtures_Extract[],MATCH($A537,FPL_Fixtures_Extract[[Player]:[Player]],0),MATCH(FPL_Combined[[#Headers],[Gameweek 37]],FPL_Fixtures_Extract[#Headers],0)))-4),Team_Key[[Full Name]:[Full Name]],0))&amp;RIGHT(INDEX(FPL_Fixtures_Extract[],MATCH($A537,FPL_Fixtures_Extract[[Player]:[Player]],0),MATCH(FPL_Combined[[#Headers],[Gameweek 37]],FPL_Fixtures_Extract[#Headers],0)),3))</f>
        <v>ARS(H)</v>
      </c>
      <c r="AM537" t="str">
        <f ca="1">IF(RIGHT(FPL_Combined[[#Headers],[Gameweek 38]],2)&lt;$B$622,INDEX(FPL_Results_Extract[Gameweek 13],MATCH($A537,FPL_Results_Extract[[Player]:[Player]],0)),INDEX(Team_Key[[Abbreviation]:[Abbreviation]],MATCH(LEFT(INDEX(FPL_Fixtures_Extract[],MATCH($A537,FPL_Fixtures_Extract[[Player]:[Player]],0),MATCH(FPL_Combined[[#Headers],[Gameweek 38]],FPL_Fixtures_Extract[#Headers],0)),LEN(INDEX(FPL_Fixtures_Extract[],MATCH($A537,FPL_Fixtures_Extract[[Player]:[Player]],0),MATCH(FPL_Combined[[#Headers],[Gameweek 38]],FPL_Fixtures_Extract[#Headers],0)))-4),Team_Key[[Full Name]:[Full Name]],0))&amp;RIGHT(INDEX(FPL_Fixtures_Extract[],MATCH($A537,FPL_Fixtures_Extract[[Player]:[Player]],0),MATCH(FPL_Combined[[#Headers],[Gameweek 38]],FPL_Fixtures_Extract[#Headers],0)),3))</f>
        <v>SWA(A)</v>
      </c>
    </row>
    <row r="538" spans="1:39" x14ac:dyDescent="0.45">
      <c r="A538" t="s">
        <v>638</v>
      </c>
      <c r="B538" t="str">
        <f ca="1">IF(RIGHT(FPL_Combined[[#Headers],[Gameweek 01]],2)&lt;$B$622,INDEX(FPL_Results_Extract[Gameweek 01],MATCH($A538,FPL_Results_Extract[[Player]:[Player]],0)),INDEX(Team_Key[[Abbreviation]:[Abbreviation]],MATCH(LEFT(INDEX(FPL_Fixtures_Extract[],MATCH($A538,FPL_Fixtures_Extract[[Player]:[Player]],0),MATCH(FPL_Combined[[#Headers],[Gameweek 01]],FPL_Fixtures_Extract[#Headers],0)),LEN(INDEX(FPL_Fixtures_Extract[],MATCH($A538,FPL_Fixtures_Extract[[Player]:[Player]],0),MATCH(FPL_Combined[[#Headers],[Gameweek 01]],FPL_Fixtures_Extract[#Headers],0)))-4),Team_Key[[Full Name]:[Full Name]],0))&amp;RIGHT(INDEX(FPL_Fixtures_Extract[],MATCH($A538,FPL_Fixtures_Extract[[Player]:[Player]],0),MATCH(FPL_Combined[[#Headers],[Gameweek 01]],FPL_Fixtures_Extract[#Headers],0)),3))</f>
        <v>N/A</v>
      </c>
      <c r="C538" t="str">
        <f ca="1">IF(RIGHT(FPL_Combined[[#Headers],[Gameweek 02]],2)&lt;$B$622,INDEX(FPL_Results_Extract[Gameweek 02],MATCH($A538,FPL_Results_Extract[[Player]:[Player]],0)),INDEX(Team_Key[[Abbreviation]:[Abbreviation]],MATCH(LEFT(INDEX(FPL_Fixtures_Extract[],MATCH($A538,FPL_Fixtures_Extract[[Player]:[Player]],0),MATCH(FPL_Combined[[#Headers],[Gameweek 02]],FPL_Fixtures_Extract[#Headers],0)),LEN(INDEX(FPL_Fixtures_Extract[],MATCH($A538,FPL_Fixtures_Extract[[Player]:[Player]],0),MATCH(FPL_Combined[[#Headers],[Gameweek 02]],FPL_Fixtures_Extract[#Headers],0)))-4),Team_Key[[Full Name]:[Full Name]],0))&amp;RIGHT(INDEX(FPL_Fixtures_Extract[],MATCH($A538,FPL_Fixtures_Extract[[Player]:[Player]],0),MATCH(FPL_Combined[[#Headers],[Gameweek 02]],FPL_Fixtures_Extract[#Headers],0)),3))</f>
        <v>N/A</v>
      </c>
      <c r="D538" t="str">
        <f ca="1">IF(RIGHT(FPL_Combined[[#Headers],[Gameweek 03]],2)&lt;$B$622,INDEX(FPL_Results_Extract[Gameweek 03],MATCH($A538,FPL_Results_Extract[[Player]:[Player]],0)),INDEX(Team_Key[[Abbreviation]:[Abbreviation]],MATCH(LEFT(INDEX(FPL_Fixtures_Extract[],MATCH($A538,FPL_Fixtures_Extract[[Player]:[Player]],0),MATCH(FPL_Combined[[#Headers],[Gameweek 03]],FPL_Fixtures_Extract[#Headers],0)),LEN(INDEX(FPL_Fixtures_Extract[],MATCH($A538,FPL_Fixtures_Extract[[Player]:[Player]],0),MATCH(FPL_Combined[[#Headers],[Gameweek 03]],FPL_Fixtures_Extract[#Headers],0)))-4),Team_Key[[Full Name]:[Full Name]],0))&amp;RIGHT(INDEX(FPL_Fixtures_Extract[],MATCH($A538,FPL_Fixtures_Extract[[Player]:[Player]],0),MATCH(FPL_Combined[[#Headers],[Gameweek 03]],FPL_Fixtures_Extract[#Headers],0)),3))</f>
        <v>N/A</v>
      </c>
      <c r="E538" t="str">
        <f ca="1">IF(RIGHT(FPL_Combined[[#Headers],[Gameweek 04]],2)&lt;$B$622,INDEX(FPL_Results_Extract[Gameweek 04],MATCH($A538,FPL_Results_Extract[[Player]:[Player]],0)),INDEX(Team_Key[[Abbreviation]:[Abbreviation]],MATCH(LEFT(INDEX(FPL_Fixtures_Extract[],MATCH($A538,FPL_Fixtures_Extract[[Player]:[Player]],0),MATCH(FPL_Combined[[#Headers],[Gameweek 04]],FPL_Fixtures_Extract[#Headers],0)),LEN(INDEX(FPL_Fixtures_Extract[],MATCH($A538,FPL_Fixtures_Extract[[Player]:[Player]],0),MATCH(FPL_Combined[[#Headers],[Gameweek 04]],FPL_Fixtures_Extract[#Headers],0)))-4),Team_Key[[Full Name]:[Full Name]],0))&amp;RIGHT(INDEX(FPL_Fixtures_Extract[],MATCH($A538,FPL_Fixtures_Extract[[Player]:[Player]],0),MATCH(FPL_Combined[[#Headers],[Gameweek 04]],FPL_Fixtures_Extract[#Headers],0)),3))</f>
        <v>N/A</v>
      </c>
      <c r="F538" t="str">
        <f ca="1">IF(RIGHT(FPL_Combined[[#Headers],[Gameweek 05]],2)&lt;$B$622,INDEX(FPL_Results_Extract[Gameweek 05],MATCH($A538,FPL_Results_Extract[[Player]:[Player]],0)),INDEX(Team_Key[[Abbreviation]:[Abbreviation]],MATCH(LEFT(INDEX(FPL_Fixtures_Extract[],MATCH($A538,FPL_Fixtures_Extract[[Player]:[Player]],0),MATCH(FPL_Combined[[#Headers],[Gameweek 05]],FPL_Fixtures_Extract[#Headers],0)),LEN(INDEX(FPL_Fixtures_Extract[],MATCH($A538,FPL_Fixtures_Extract[[Player]:[Player]],0),MATCH(FPL_Combined[[#Headers],[Gameweek 05]],FPL_Fixtures_Extract[#Headers],0)))-4),Team_Key[[Full Name]:[Full Name]],0))&amp;RIGHT(INDEX(FPL_Fixtures_Extract[],MATCH($A538,FPL_Fixtures_Extract[[Player]:[Player]],0),MATCH(FPL_Combined[[#Headers],[Gameweek 05]],FPL_Fixtures_Extract[#Headers],0)),3))</f>
        <v>N/A</v>
      </c>
      <c r="G538" t="str">
        <f ca="1">IF(RIGHT(FPL_Combined[[#Headers],[Gameweek 06]],2)&lt;$B$622,INDEX(FPL_Results_Extract[Gameweek 06],MATCH($A538,FPL_Results_Extract[[Player]:[Player]],0)),INDEX(Team_Key[[Abbreviation]:[Abbreviation]],MATCH(LEFT(INDEX(FPL_Fixtures_Extract[],MATCH($A538,FPL_Fixtures_Extract[[Player]:[Player]],0),MATCH(FPL_Combined[[#Headers],[Gameweek 06]],FPL_Fixtures_Extract[#Headers],0)),LEN(INDEX(FPL_Fixtures_Extract[],MATCH($A538,FPL_Fixtures_Extract[[Player]:[Player]],0),MATCH(FPL_Combined[[#Headers],[Gameweek 06]],FPL_Fixtures_Extract[#Headers],0)))-4),Team_Key[[Full Name]:[Full Name]],0))&amp;RIGHT(INDEX(FPL_Fixtures_Extract[],MATCH($A538,FPL_Fixtures_Extract[[Player]:[Player]],0),MATCH(FPL_Combined[[#Headers],[Gameweek 06]],FPL_Fixtures_Extract[#Headers],0)),3))</f>
        <v>N/A</v>
      </c>
      <c r="H538" t="str">
        <f ca="1">IF(RIGHT(FPL_Combined[[#Headers],[Gameweek 07]],2)&lt;$B$622,INDEX(FPL_Results_Extract[Gameweek 07],MATCH($A538,FPL_Results_Extract[[Player]:[Player]],0)),INDEX(Team_Key[[Abbreviation]:[Abbreviation]],MATCH(LEFT(INDEX(FPL_Fixtures_Extract[],MATCH($A538,FPL_Fixtures_Extract[[Player]:[Player]],0),MATCH(FPL_Combined[[#Headers],[Gameweek 07]],FPL_Fixtures_Extract[#Headers],0)),LEN(INDEX(FPL_Fixtures_Extract[],MATCH($A538,FPL_Fixtures_Extract[[Player]:[Player]],0),MATCH(FPL_Combined[[#Headers],[Gameweek 07]],FPL_Fixtures_Extract[#Headers],0)))-4),Team_Key[[Full Name]:[Full Name]],0))&amp;RIGHT(INDEX(FPL_Fixtures_Extract[],MATCH($A538,FPL_Fixtures_Extract[[Player]:[Player]],0),MATCH(FPL_Combined[[#Headers],[Gameweek 07]],FPL_Fixtures_Extract[#Headers],0)),3))</f>
        <v>N/A</v>
      </c>
      <c r="I538" t="str">
        <f ca="1">IF(RIGHT(FPL_Combined[[#Headers],[Gameweek 08]],2)&lt;$B$622,INDEX(FPL_Results_Extract[Gameweek 08],MATCH($A538,FPL_Results_Extract[[Player]:[Player]],0)),INDEX(Team_Key[[Abbreviation]:[Abbreviation]],MATCH(LEFT(INDEX(FPL_Fixtures_Extract[],MATCH($A538,FPL_Fixtures_Extract[[Player]:[Player]],0),MATCH(FPL_Combined[[#Headers],[Gameweek 08]],FPL_Fixtures_Extract[#Headers],0)),LEN(INDEX(FPL_Fixtures_Extract[],MATCH($A538,FPL_Fixtures_Extract[[Player]:[Player]],0),MATCH(FPL_Combined[[#Headers],[Gameweek 08]],FPL_Fixtures_Extract[#Headers],0)))-4),Team_Key[[Full Name]:[Full Name]],0))&amp;RIGHT(INDEX(FPL_Fixtures_Extract[],MATCH($A538,FPL_Fixtures_Extract[[Player]:[Player]],0),MATCH(FPL_Combined[[#Headers],[Gameweek 08]],FPL_Fixtures_Extract[#Headers],0)),3))</f>
        <v>N/A</v>
      </c>
      <c r="J538" t="str">
        <f ca="1">IF(RIGHT(FPL_Combined[[#Headers],[Gameweek 09]],2)&lt;$B$622,INDEX(FPL_Results_Extract[Gameweek 09],MATCH($A538,FPL_Results_Extract[[Player]:[Player]],0)),INDEX(Team_Key[[Abbreviation]:[Abbreviation]],MATCH(LEFT(INDEX(FPL_Fixtures_Extract[],MATCH($A538,FPL_Fixtures_Extract[[Player]:[Player]],0),MATCH(FPL_Combined[[#Headers],[Gameweek 09]],FPL_Fixtures_Extract[#Headers],0)),LEN(INDEX(FPL_Fixtures_Extract[],MATCH($A538,FPL_Fixtures_Extract[[Player]:[Player]],0),MATCH(FPL_Combined[[#Headers],[Gameweek 09]],FPL_Fixtures_Extract[#Headers],0)))-4),Team_Key[[Full Name]:[Full Name]],0))&amp;RIGHT(INDEX(FPL_Fixtures_Extract[],MATCH($A538,FPL_Fixtures_Extract[[Player]:[Player]],0),MATCH(FPL_Combined[[#Headers],[Gameweek 09]],FPL_Fixtures_Extract[#Headers],0)),3))</f>
        <v>N/A</v>
      </c>
      <c r="K538" t="str">
        <f ca="1">IF(RIGHT(FPL_Combined[[#Headers],[Gameweek 10]],2)&lt;$B$622,INDEX(FPL_Results_Extract[Gameweek 10],MATCH($A538,FPL_Results_Extract[[Player]:[Player]],0)),INDEX(Team_Key[[Abbreviation]:[Abbreviation]],MATCH(LEFT(INDEX(FPL_Fixtures_Extract[],MATCH($A538,FPL_Fixtures_Extract[[Player]:[Player]],0),MATCH(FPL_Combined[[#Headers],[Gameweek 10]],FPL_Fixtures_Extract[#Headers],0)),LEN(INDEX(FPL_Fixtures_Extract[],MATCH($A538,FPL_Fixtures_Extract[[Player]:[Player]],0),MATCH(FPL_Combined[[#Headers],[Gameweek 10]],FPL_Fixtures_Extract[#Headers],0)))-4),Team_Key[[Full Name]:[Full Name]],0))&amp;RIGHT(INDEX(FPL_Fixtures_Extract[],MATCH($A538,FPL_Fixtures_Extract[[Player]:[Player]],0),MATCH(FPL_Combined[[#Headers],[Gameweek 10]],FPL_Fixtures_Extract[#Headers],0)),3))</f>
        <v>N/A</v>
      </c>
      <c r="L538" t="str">
        <f ca="1">IF(RIGHT(FPL_Combined[[#Headers],[Gameweek 11]],2)&lt;$B$622,INDEX(FPL_Results_Extract[Gameweek 11],MATCH($A538,FPL_Results_Extract[[Player]:[Player]],0)),INDEX(Team_Key[[Abbreviation]:[Abbreviation]],MATCH(LEFT(INDEX(FPL_Fixtures_Extract[],MATCH($A538,FPL_Fixtures_Extract[[Player]:[Player]],0),MATCH(FPL_Combined[[#Headers],[Gameweek 11]],FPL_Fixtures_Extract[#Headers],0)),LEN(INDEX(FPL_Fixtures_Extract[],MATCH($A538,FPL_Fixtures_Extract[[Player]:[Player]],0),MATCH(FPL_Combined[[#Headers],[Gameweek 11]],FPL_Fixtures_Extract[#Headers],0)))-4),Team_Key[[Full Name]:[Full Name]],0))&amp;RIGHT(INDEX(FPL_Fixtures_Extract[],MATCH($A538,FPL_Fixtures_Extract[[Player]:[Player]],0),MATCH(FPL_Combined[[#Headers],[Gameweek 11]],FPL_Fixtures_Extract[#Headers],0)),3))</f>
        <v>N/A</v>
      </c>
      <c r="M538" t="str">
        <f ca="1">IF(RIGHT(FPL_Combined[[#Headers],[Gameweek 12]],2)&lt;$B$622,INDEX(FPL_Results_Extract[Gameweek 12],MATCH($A538,FPL_Results_Extract[[Player]:[Player]],0)),INDEX(Team_Key[[Abbreviation]:[Abbreviation]],MATCH(LEFT(INDEX(FPL_Fixtures_Extract[],MATCH($A538,FPL_Fixtures_Extract[[Player]:[Player]],0),MATCH(FPL_Combined[[#Headers],[Gameweek 12]],FPL_Fixtures_Extract[#Headers],0)),LEN(INDEX(FPL_Fixtures_Extract[],MATCH($A538,FPL_Fixtures_Extract[[Player]:[Player]],0),MATCH(FPL_Combined[[#Headers],[Gameweek 12]],FPL_Fixtures_Extract[#Headers],0)))-4),Team_Key[[Full Name]:[Full Name]],0))&amp;RIGHT(INDEX(FPL_Fixtures_Extract[],MATCH($A538,FPL_Fixtures_Extract[[Player]:[Player]],0),MATCH(FPL_Combined[[#Headers],[Gameweek 12]],FPL_Fixtures_Extract[#Headers],0)),3))</f>
        <v>N/A</v>
      </c>
      <c r="N538" t="str">
        <f ca="1">IF(RIGHT(FPL_Combined[[#Headers],[Gameweek 13]],2)&lt;$B$622,INDEX(FPL_Results_Extract[Gameweek 13],MATCH($A538,FPL_Results_Extract[[Player]:[Player]],0)),INDEX(Team_Key[[Abbreviation]:[Abbreviation]],MATCH(LEFT(INDEX(FPL_Fixtures_Extract[],MATCH($A538,FPL_Fixtures_Extract[[Player]:[Player]],0),MATCH(FPL_Combined[[#Headers],[Gameweek 13]],FPL_Fixtures_Extract[#Headers],0)),LEN(INDEX(FPL_Fixtures_Extract[],MATCH($A538,FPL_Fixtures_Extract[[Player]:[Player]],0),MATCH(FPL_Combined[[#Headers],[Gameweek 13]],FPL_Fixtures_Extract[#Headers],0)))-4),Team_Key[[Full Name]:[Full Name]],0))&amp;RIGHT(INDEX(FPL_Fixtures_Extract[],MATCH($A538,FPL_Fixtures_Extract[[Player]:[Player]],0),MATCH(FPL_Combined[[#Headers],[Gameweek 13]],FPL_Fixtures_Extract[#Headers],0)),3))</f>
        <v>LEI(H) 0-3</v>
      </c>
      <c r="O538" t="str">
        <f ca="1">IF(RIGHT(FPL_Combined[[#Headers],[Gameweek 14]],2)&lt;$B$622,INDEX(FPL_Results_Extract[Gameweek 14],MATCH($A538,FPL_Results_Extract[[Player]:[Player]],0)),INDEX(Team_Key[[Abbreviation]:[Abbreviation]],MATCH(LEFT(INDEX(FPL_Fixtures_Extract[],MATCH($A538,FPL_Fixtures_Extract[[Player]:[Player]],0),MATCH(FPL_Combined[[#Headers],[Gameweek 14]],FPL_Fixtures_Extract[#Headers],0)),LEN(INDEX(FPL_Fixtures_Extract[],MATCH($A538,FPL_Fixtures_Extract[[Player]:[Player]],0),MATCH(FPL_Combined[[#Headers],[Gameweek 14]],FPL_Fixtures_Extract[#Headers],0)))-4),Team_Key[[Full Name]:[Full Name]],0))&amp;RIGHT(INDEX(FPL_Fixtures_Extract[],MATCH($A538,FPL_Fixtures_Extract[[Player]:[Player]],0),MATCH(FPL_Combined[[#Headers],[Gameweek 14]],FPL_Fixtures_Extract[#Headers],0)),3))</f>
        <v>CRY(A) 1-5</v>
      </c>
      <c r="P538" t="str">
        <f ca="1">IF(RIGHT(FPL_Combined[[#Headers],[Gameweek 15]],2)&lt;$B$622,INDEX(FPL_Results_Extract[Gameweek 15],MATCH($A538,FPL_Results_Extract[[Player]:[Player]],0)),INDEX(Team_Key[[Abbreviation]:[Abbreviation]],MATCH(LEFT(INDEX(FPL_Fixtures_Extract[],MATCH($A538,FPL_Fixtures_Extract[[Player]:[Player]],0),MATCH(FPL_Combined[[#Headers],[Gameweek 15]],FPL_Fixtures_Extract[#Headers],0)),LEN(INDEX(FPL_Fixtures_Extract[],MATCH($A538,FPL_Fixtures_Extract[[Player]:[Player]],0),MATCH(FPL_Combined[[#Headers],[Gameweek 15]],FPL_Fixtures_Extract[#Headers],0)))-4),Team_Key[[Full Name]:[Full Name]],0))&amp;RIGHT(INDEX(FPL_Fixtures_Extract[],MATCH($A538,FPL_Fixtures_Extract[[Player]:[Player]],0),MATCH(FPL_Combined[[#Headers],[Gameweek 15]],FPL_Fixtures_Extract[#Headers],0)),3))</f>
        <v>LIV(H) 2-0</v>
      </c>
      <c r="Q538" t="str">
        <f ca="1">IF(RIGHT(FPL_Combined[[#Headers],[Gameweek 16]],2)&lt;$B$622,INDEX(FPL_Results_Extract[Gameweek 16],MATCH($A538,FPL_Results_Extract[[Player]:[Player]],0)),INDEX(Team_Key[[Abbreviation]:[Abbreviation]],MATCH(LEFT(INDEX(FPL_Fixtures_Extract[],MATCH($A538,FPL_Fixtures_Extract[[Player]:[Player]],0),MATCH(FPL_Combined[[#Headers],[Gameweek 16]],FPL_Fixtures_Extract[#Headers],0)),LEN(INDEX(FPL_Fixtures_Extract[],MATCH($A538,FPL_Fixtures_Extract[[Player]:[Player]],0),MATCH(FPL_Combined[[#Headers],[Gameweek 16]],FPL_Fixtures_Extract[#Headers],0)))-4),Team_Key[[Full Name]:[Full Name]],0))&amp;RIGHT(INDEX(FPL_Fixtures_Extract[],MATCH($A538,FPL_Fixtures_Extract[[Player]:[Player]],0),MATCH(FPL_Combined[[#Headers],[Gameweek 16]],FPL_Fixtures_Extract[#Headers],0)),3))</f>
        <v>TOT(A) 2-1</v>
      </c>
      <c r="R538" t="str">
        <f ca="1">IF(RIGHT(FPL_Combined[[#Headers],[Gameweek 17]],2)&lt;$B$622,INDEX(FPL_Results_Extract[Gameweek 17],MATCH($A538,FPL_Results_Extract[[Player]:[Player]],0)),INDEX(Team_Key[[Abbreviation]:[Abbreviation]],MATCH(LEFT(INDEX(FPL_Fixtures_Extract[],MATCH($A538,FPL_Fixtures_Extract[[Player]:[Player]],0),MATCH(FPL_Combined[[#Headers],[Gameweek 17]],FPL_Fixtures_Extract[#Headers],0)),LEN(INDEX(FPL_Fixtures_Extract[],MATCH($A538,FPL_Fixtures_Extract[[Player]:[Player]],0),MATCH(FPL_Combined[[#Headers],[Gameweek 17]],FPL_Fixtures_Extract[#Headers],0)))-4),Team_Key[[Full Name]:[Full Name]],0))&amp;RIGHT(INDEX(FPL_Fixtures_Extract[],MATCH($A538,FPL_Fixtures_Extract[[Player]:[Player]],0),MATCH(FPL_Combined[[#Headers],[Gameweek 17]],FPL_Fixtures_Extract[#Headers],0)),3))</f>
        <v>AVL(H) 1-1</v>
      </c>
      <c r="S538" t="str">
        <f ca="1">IF(RIGHT(FPL_Combined[[#Headers],[Gameweek 18]],2)&lt;$B$622,INDEX(FPL_Results_Extract[Gameweek 18],MATCH($A538,FPL_Results_Extract[[Player]:[Player]],0)),INDEX(Team_Key[[Abbreviation]:[Abbreviation]],MATCH(LEFT(INDEX(FPL_Fixtures_Extract[],MATCH($A538,FPL_Fixtures_Extract[[Player]:[Player]],0),MATCH(FPL_Combined[[#Headers],[Gameweek 18]],FPL_Fixtures_Extract[#Headers],0)),LEN(INDEX(FPL_Fixtures_Extract[],MATCH($A538,FPL_Fixtures_Extract[[Player]:[Player]],0),MATCH(FPL_Combined[[#Headers],[Gameweek 18]],FPL_Fixtures_Extract[#Headers],0)))-4),Team_Key[[Full Name]:[Full Name]],0))&amp;RIGHT(INDEX(FPL_Fixtures_Extract[],MATCH($A538,FPL_Fixtures_Extract[[Player]:[Player]],0),MATCH(FPL_Combined[[#Headers],[Gameweek 18]],FPL_Fixtures_Extract[#Headers],0)),3))</f>
        <v>EVE(H) 0-1</v>
      </c>
      <c r="T538" t="str">
        <f ca="1">IF(RIGHT(FPL_Combined[[#Headers],[Gameweek 19]],2)&lt;$B$622,INDEX(FPL_Results_Extract[Gameweek 19],MATCH($A538,FPL_Results_Extract[[Player]:[Player]],0)),INDEX(Team_Key[[Abbreviation]:[Abbreviation]],MATCH(LEFT(INDEX(FPL_Fixtures_Extract[],MATCH($A538,FPL_Fixtures_Extract[[Player]:[Player]],0),MATCH(FPL_Combined[[#Headers],[Gameweek 19]],FPL_Fixtures_Extract[#Headers],0)),LEN(INDEX(FPL_Fixtures_Extract[],MATCH($A538,FPL_Fixtures_Extract[[Player]:[Player]],0),MATCH(FPL_Combined[[#Headers],[Gameweek 19]],FPL_Fixtures_Extract[#Headers],0)))-4),Team_Key[[Full Name]:[Full Name]],0))&amp;RIGHT(INDEX(FPL_Fixtures_Extract[],MATCH($A538,FPL_Fixtures_Extract[[Player]:[Player]],0),MATCH(FPL_Combined[[#Headers],[Gameweek 19]],FPL_Fixtures_Extract[#Headers],0)),3))</f>
        <v>WBA(A) 0-1</v>
      </c>
      <c r="U538" t="str">
        <f ca="1">IF(RIGHT(FPL_Combined[[#Headers],[Gameweek 20]],2)&lt;$B$622,INDEX(FPL_Results_Extract[Gameweek 20],MATCH($A538,FPL_Results_Extract[[Player]:[Player]],0)),INDEX(Team_Key[[Abbreviation]:[Abbreviation]],MATCH(LEFT(INDEX(FPL_Fixtures_Extract[],MATCH($A538,FPL_Fixtures_Extract[[Player]:[Player]],0),MATCH(FPL_Combined[[#Headers],[Gameweek 20]],FPL_Fixtures_Extract[#Headers],0)),LEN(INDEX(FPL_Fixtures_Extract[],MATCH($A538,FPL_Fixtures_Extract[[Player]:[Player]],0),MATCH(FPL_Combined[[#Headers],[Gameweek 20]],FPL_Fixtures_Extract[#Headers],0)))-4),Team_Key[[Full Name]:[Full Name]],0))&amp;RIGHT(INDEX(FPL_Fixtures_Extract[],MATCH($A538,FPL_Fixtures_Extract[[Player]:[Player]],0),MATCH(FPL_Combined[[#Headers],[Gameweek 20]],FPL_Fixtures_Extract[#Headers],0)),3))</f>
        <v>ARS(A) 0-1</v>
      </c>
      <c r="V538" t="str">
        <f ca="1">IF(RIGHT(FPL_Combined[[#Headers],[Gameweek 21]],2)&lt;$B$622,INDEX(FPL_Results_Extract[Gameweek 21],MATCH($A538,FPL_Results_Extract[[Player]:[Player]],0)),INDEX(Team_Key[[Abbreviation]:[Abbreviation]],MATCH(LEFT(INDEX(FPL_Fixtures_Extract[],MATCH($A538,FPL_Fixtures_Extract[[Player]:[Player]],0),MATCH(FPL_Combined[[#Headers],[Gameweek 21]],FPL_Fixtures_Extract[#Headers],0)),LEN(INDEX(FPL_Fixtures_Extract[],MATCH($A538,FPL_Fixtures_Extract[[Player]:[Player]],0),MATCH(FPL_Combined[[#Headers],[Gameweek 21]],FPL_Fixtures_Extract[#Headers],0)))-4),Team_Key[[Full Name]:[Full Name]],0))&amp;RIGHT(INDEX(FPL_Fixtures_Extract[],MATCH($A538,FPL_Fixtures_Extract[[Player]:[Player]],0),MATCH(FPL_Combined[[#Headers],[Gameweek 21]],FPL_Fixtures_Extract[#Headers],0)),3))</f>
        <v>MUN(H) 3-3</v>
      </c>
      <c r="W538" t="str">
        <f ca="1">IF(RIGHT(FPL_Combined[[#Headers],[Gameweek 22]],2)&lt;$B$622,INDEX(FPL_Results_Extract[Gameweek 22],MATCH($A538,FPL_Results_Extract[[Player]:[Player]],0)),INDEX(Team_Key[[Abbreviation]:[Abbreviation]],MATCH(LEFT(INDEX(FPL_Fixtures_Extract[],MATCH($A538,FPL_Fixtures_Extract[[Player]:[Player]],0),MATCH(FPL_Combined[[#Headers],[Gameweek 22]],FPL_Fixtures_Extract[#Headers],0)),LEN(INDEX(FPL_Fixtures_Extract[],MATCH($A538,FPL_Fixtures_Extract[[Player]:[Player]],0),MATCH(FPL_Combined[[#Headers],[Gameweek 22]],FPL_Fixtures_Extract[#Headers],0)))-4),Team_Key[[Full Name]:[Full Name]],0))&amp;RIGHT(INDEX(FPL_Fixtures_Extract[],MATCH($A538,FPL_Fixtures_Extract[[Player]:[Player]],0),MATCH(FPL_Combined[[#Headers],[Gameweek 22]],FPL_Fixtures_Extract[#Headers],0)),3))</f>
        <v>WHU(H) 2-1</v>
      </c>
      <c r="X538" t="str">
        <f ca="1">IF(RIGHT(FPL_Combined[[#Headers],[Gameweek 23]],2)&lt;$B$622,INDEX(FPL_Results_Extract[Gameweek 23],MATCH($A538,FPL_Results_Extract[[Player]:[Player]],0)),INDEX(Team_Key[[Abbreviation]:[Abbreviation]],MATCH(LEFT(INDEX(FPL_Fixtures_Extract[],MATCH($A538,FPL_Fixtures_Extract[[Player]:[Player]],0),MATCH(FPL_Combined[[#Headers],[Gameweek 23]],FPL_Fixtures_Extract[#Headers],0)),LEN(INDEX(FPL_Fixtures_Extract[],MATCH($A538,FPL_Fixtures_Extract[[Player]:[Player]],0),MATCH(FPL_Combined[[#Headers],[Gameweek 23]],FPL_Fixtures_Extract[#Headers],0)))-4),Team_Key[[Full Name]:[Full Name]],0))&amp;RIGHT(INDEX(FPL_Fixtures_Extract[],MATCH($A538,FPL_Fixtures_Extract[[Player]:[Player]],0),MATCH(FPL_Combined[[#Headers],[Gameweek 23]],FPL_Fixtures_Extract[#Headers],0)),3))</f>
        <v>WAT(A) 1-2</v>
      </c>
      <c r="Y538" t="str">
        <f ca="1">IF(RIGHT(FPL_Combined[[#Headers],[Gameweek 24]],2)&lt;$B$622,INDEX(FPL_Results_Extract[Team],MATCH($A538,FPL_Results_Extract[[Player]:[Player]],0)),INDEX(Team_Key[[Abbreviation]:[Abbreviation]],MATCH(LEFT(INDEX(FPL_Fixtures_Extract[],MATCH($A538,FPL_Fixtures_Extract[[Player]:[Player]],0),MATCH(FPL_Combined[[#Headers],[Gameweek 24]],FPL_Fixtures_Extract[#Headers],0)),LEN(INDEX(FPL_Fixtures_Extract[],MATCH($A538,FPL_Fixtures_Extract[[Player]:[Player]],0),MATCH(FPL_Combined[[#Headers],[Gameweek 24]],FPL_Fixtures_Extract[#Headers],0)))-4),Team_Key[[Full Name]:[Full Name]],0))&amp;RIGHT(INDEX(FPL_Fixtures_Extract[],MATCH($A538,FPL_Fixtures_Extract[[Player]:[Player]],0),MATCH(FPL_Combined[[#Headers],[Gameweek 24]],FPL_Fixtures_Extract[#Headers],0)),3))</f>
        <v>NEW</v>
      </c>
      <c r="Z538" t="str">
        <f ca="1">IF(RIGHT(FPL_Combined[[#Headers],[Gameweek 25]],2)&lt;$B$622,INDEX(FPL_Results_Extract[Player],MATCH($A538,FPL_Results_Extract[[Player]:[Player]],0)),INDEX(Team_Key[[Abbreviation]:[Abbreviation]],MATCH(LEFT(INDEX(FPL_Fixtures_Extract[],MATCH($A538,FPL_Fixtures_Extract[[Player]:[Player]],0),MATCH(FPL_Combined[[#Headers],[Gameweek 25]],FPL_Fixtures_Extract[#Headers],0)),LEN(INDEX(FPL_Fixtures_Extract[],MATCH($A538,FPL_Fixtures_Extract[[Player]:[Player]],0),MATCH(FPL_Combined[[#Headers],[Gameweek 25]],FPL_Fixtures_Extract[#Headers],0)))-4),Team_Key[[Full Name]:[Full Name]],0))&amp;RIGHT(INDEX(FPL_Fixtures_Extract[],MATCH($A538,FPL_Fixtures_Extract[[Player]:[Player]],0),MATCH(FPL_Combined[[#Headers],[Gameweek 25]],FPL_Fixtures_Extract[#Headers],0)),3))</f>
        <v>Sterry</v>
      </c>
      <c r="AA538" t="str">
        <f ca="1">IF(RIGHT(FPL_Combined[[#Headers],[Gameweek 26]],2)&lt;$B$622,INDEX(FPL_Results_Extract[Gameweek 01],MATCH($A538,FPL_Results_Extract[[Player]:[Player]],0)),INDEX(Team_Key[[Abbreviation]:[Abbreviation]],MATCH(LEFT(INDEX(FPL_Fixtures_Extract[],MATCH($A538,FPL_Fixtures_Extract[[Player]:[Player]],0),MATCH(FPL_Combined[[#Headers],[Gameweek 26]],FPL_Fixtures_Extract[#Headers],0)),LEN(INDEX(FPL_Fixtures_Extract[],MATCH($A538,FPL_Fixtures_Extract[[Player]:[Player]],0),MATCH(FPL_Combined[[#Headers],[Gameweek 26]],FPL_Fixtures_Extract[#Headers],0)))-4),Team_Key[[Full Name]:[Full Name]],0))&amp;RIGHT(INDEX(FPL_Fixtures_Extract[],MATCH($A538,FPL_Fixtures_Extract[[Player]:[Player]],0),MATCH(FPL_Combined[[#Headers],[Gameweek 26]],FPL_Fixtures_Extract[#Headers],0)),3))</f>
        <v>N/A</v>
      </c>
      <c r="AB538" t="str">
        <f ca="1">IF(RIGHT(FPL_Combined[[#Headers],[Gameweek 27]],2)&lt;$B$622,INDEX(FPL_Results_Extract[Gameweek 02],MATCH($A538,FPL_Results_Extract[[Player]:[Player]],0)),INDEX(Team_Key[[Abbreviation]:[Abbreviation]],MATCH(LEFT(INDEX(FPL_Fixtures_Extract[],MATCH($A538,FPL_Fixtures_Extract[[Player]:[Player]],0),MATCH(FPL_Combined[[#Headers],[Gameweek 27]],FPL_Fixtures_Extract[#Headers],0)),LEN(INDEX(FPL_Fixtures_Extract[],MATCH($A538,FPL_Fixtures_Extract[[Player]:[Player]],0),MATCH(FPL_Combined[[#Headers],[Gameweek 27]],FPL_Fixtures_Extract[#Headers],0)))-4),Team_Key[[Full Name]:[Full Name]],0))&amp;RIGHT(INDEX(FPL_Fixtures_Extract[],MATCH($A538,FPL_Fixtures_Extract[[Player]:[Player]],0),MATCH(FPL_Combined[[#Headers],[Gameweek 27]],FPL_Fixtures_Extract[#Headers],0)),3))</f>
        <v>N/A</v>
      </c>
      <c r="AC538" t="str">
        <f ca="1">IF(RIGHT(FPL_Combined[[#Headers],[Gameweek 28]],2)&lt;$B$622,INDEX(FPL_Results_Extract[Gameweek 03],MATCH($A538,FPL_Results_Extract[[Player]:[Player]],0)),INDEX(Team_Key[[Abbreviation]:[Abbreviation]],MATCH(LEFT(INDEX(FPL_Fixtures_Extract[],MATCH($A538,FPL_Fixtures_Extract[[Player]:[Player]],0),MATCH(FPL_Combined[[#Headers],[Gameweek 28]],FPL_Fixtures_Extract[#Headers],0)),LEN(INDEX(FPL_Fixtures_Extract[],MATCH($A538,FPL_Fixtures_Extract[[Player]:[Player]],0),MATCH(FPL_Combined[[#Headers],[Gameweek 28]],FPL_Fixtures_Extract[#Headers],0)))-4),Team_Key[[Full Name]:[Full Name]],0))&amp;RIGHT(INDEX(FPL_Fixtures_Extract[],MATCH($A538,FPL_Fixtures_Extract[[Player]:[Player]],0),MATCH(FPL_Combined[[#Headers],[Gameweek 28]],FPL_Fixtures_Extract[#Headers],0)),3))</f>
        <v>N/A</v>
      </c>
      <c r="AD538" t="str">
        <f ca="1">IF(RIGHT(FPL_Combined[[#Headers],[Gameweek 29]],2)&lt;$B$622,INDEX(FPL_Results_Extract[Gameweek 04],MATCH($A538,FPL_Results_Extract[[Player]:[Player]],0)),INDEX(Team_Key[[Abbreviation]:[Abbreviation]],MATCH(LEFT(INDEX(FPL_Fixtures_Extract[],MATCH($A538,FPL_Fixtures_Extract[[Player]:[Player]],0),MATCH(FPL_Combined[[#Headers],[Gameweek 29]],FPL_Fixtures_Extract[#Headers],0)),LEN(INDEX(FPL_Fixtures_Extract[],MATCH($A538,FPL_Fixtures_Extract[[Player]:[Player]],0),MATCH(FPL_Combined[[#Headers],[Gameweek 29]],FPL_Fixtures_Extract[#Headers],0)))-4),Team_Key[[Full Name]:[Full Name]],0))&amp;RIGHT(INDEX(FPL_Fixtures_Extract[],MATCH($A538,FPL_Fixtures_Extract[[Player]:[Player]],0),MATCH(FPL_Combined[[#Headers],[Gameweek 29]],FPL_Fixtures_Extract[#Headers],0)),3))</f>
        <v>BOU(H)</v>
      </c>
      <c r="AE538" t="str">
        <f ca="1">IF(RIGHT(FPL_Combined[[#Headers],[Gameweek 30]],2)&lt;$B$622,INDEX(FPL_Results_Extract[Gameweek 05],MATCH($A538,FPL_Results_Extract[[Player]:[Player]],0)),INDEX(Team_Key[[Abbreviation]:[Abbreviation]],MATCH(LEFT(INDEX(FPL_Fixtures_Extract[],MATCH($A538,FPL_Fixtures_Extract[[Player]:[Player]],0),MATCH(FPL_Combined[[#Headers],[Gameweek 30]],FPL_Fixtures_Extract[#Headers],0)),LEN(INDEX(FPL_Fixtures_Extract[],MATCH($A538,FPL_Fixtures_Extract[[Player]:[Player]],0),MATCH(FPL_Combined[[#Headers],[Gameweek 30]],FPL_Fixtures_Extract[#Headers],0)))-4),Team_Key[[Full Name]:[Full Name]],0))&amp;RIGHT(INDEX(FPL_Fixtures_Extract[],MATCH($A538,FPL_Fixtures_Extract[[Player]:[Player]],0),MATCH(FPL_Combined[[#Headers],[Gameweek 30]],FPL_Fixtures_Extract[#Headers],0)),3))</f>
        <v>LEI(A)</v>
      </c>
      <c r="AF538" t="str">
        <f ca="1">IF(RIGHT(FPL_Combined[[#Headers],[Gameweek 31]],2)&lt;$B$622,INDEX(FPL_Results_Extract[Gameweek 06],MATCH($A538,FPL_Results_Extract[[Player]:[Player]],0)),INDEX(Team_Key[[Abbreviation]:[Abbreviation]],MATCH(LEFT(INDEX(FPL_Fixtures_Extract[],MATCH($A538,FPL_Fixtures_Extract[[Player]:[Player]],0),MATCH(FPL_Combined[[#Headers],[Gameweek 31]],FPL_Fixtures_Extract[#Headers],0)),LEN(INDEX(FPL_Fixtures_Extract[],MATCH($A538,FPL_Fixtures_Extract[[Player]:[Player]],0),MATCH(FPL_Combined[[#Headers],[Gameweek 31]],FPL_Fixtures_Extract[#Headers],0)))-4),Team_Key[[Full Name]:[Full Name]],0))&amp;RIGHT(INDEX(FPL_Fixtures_Extract[],MATCH($A538,FPL_Fixtures_Extract[[Player]:[Player]],0),MATCH(FPL_Combined[[#Headers],[Gameweek 31]],FPL_Fixtures_Extract[#Headers],0)),3))</f>
        <v>SUN(H)</v>
      </c>
      <c r="AG538" t="str">
        <f ca="1">IF(RIGHT(FPL_Combined[[#Headers],[Gameweek 32]],2)&lt;$B$622,INDEX(FPL_Results_Extract[Gameweek 07],MATCH($A538,FPL_Results_Extract[[Player]:[Player]],0)),INDEX(Team_Key[[Abbreviation]:[Abbreviation]],MATCH(LEFT(INDEX(FPL_Fixtures_Extract[],MATCH($A538,FPL_Fixtures_Extract[[Player]:[Player]],0),MATCH(FPL_Combined[[#Headers],[Gameweek 32]],FPL_Fixtures_Extract[#Headers],0)),LEN(INDEX(FPL_Fixtures_Extract[],MATCH($A538,FPL_Fixtures_Extract[[Player]:[Player]],0),MATCH(FPL_Combined[[#Headers],[Gameweek 32]],FPL_Fixtures_Extract[#Headers],0)))-4),Team_Key[[Full Name]:[Full Name]],0))&amp;RIGHT(INDEX(FPL_Fixtures_Extract[],MATCH($A538,FPL_Fixtures_Extract[[Player]:[Player]],0),MATCH(FPL_Combined[[#Headers],[Gameweek 32]],FPL_Fixtures_Extract[#Headers],0)),3))</f>
        <v>NOR(A)</v>
      </c>
      <c r="AH538" t="str">
        <f ca="1">IF(RIGHT(FPL_Combined[[#Headers],[Gameweek 33]],2)&lt;$B$622,INDEX(FPL_Results_Extract[Gameweek 08],MATCH($A538,FPL_Results_Extract[[Player]:[Player]],0)),INDEX(Team_Key[[Abbreviation]:[Abbreviation]],MATCH(LEFT(INDEX(FPL_Fixtures_Extract[],MATCH($A538,FPL_Fixtures_Extract[[Player]:[Player]],0),MATCH(FPL_Combined[[#Headers],[Gameweek 33]],FPL_Fixtures_Extract[#Headers],0)),LEN(INDEX(FPL_Fixtures_Extract[],MATCH($A538,FPL_Fixtures_Extract[[Player]:[Player]],0),MATCH(FPL_Combined[[#Headers],[Gameweek 33]],FPL_Fixtures_Extract[#Headers],0)))-4),Team_Key[[Full Name]:[Full Name]],0))&amp;RIGHT(INDEX(FPL_Fixtures_Extract[],MATCH($A538,FPL_Fixtures_Extract[[Player]:[Player]],0),MATCH(FPL_Combined[[#Headers],[Gameweek 33]],FPL_Fixtures_Extract[#Headers],0)),3))</f>
        <v>SOU(A)</v>
      </c>
      <c r="AI538" t="str">
        <f ca="1">IF(RIGHT(FPL_Combined[[#Headers],[Gameweek 34]],2)&lt;$B$622,INDEX(FPL_Results_Extract[Gameweek 09],MATCH($A538,FPL_Results_Extract[[Player]:[Player]],0)),INDEX(Team_Key[[Abbreviation]:[Abbreviation]],MATCH(LEFT(INDEX(FPL_Fixtures_Extract[],MATCH($A538,FPL_Fixtures_Extract[[Player]:[Player]],0),MATCH(FPL_Combined[[#Headers],[Gameweek 34]],FPL_Fixtures_Extract[#Headers],0)),LEN(INDEX(FPL_Fixtures_Extract[],MATCH($A538,FPL_Fixtures_Extract[[Player]:[Player]],0),MATCH(FPL_Combined[[#Headers],[Gameweek 34]],FPL_Fixtures_Extract[#Headers],0)))-4),Team_Key[[Full Name]:[Full Name]],0))&amp;RIGHT(INDEX(FPL_Fixtures_Extract[],MATCH($A538,FPL_Fixtures_Extract[[Player]:[Player]],0),MATCH(FPL_Combined[[#Headers],[Gameweek 34]],FPL_Fixtures_Extract[#Headers],0)),3))</f>
        <v>SWA(H)</v>
      </c>
      <c r="AJ538" t="str">
        <f ca="1">IF(RIGHT(FPL_Combined[[#Headers],[Gameweek 35]],2)&lt;$B$622,INDEX(FPL_Results_Extract[Gameweek 10],MATCH($A538,FPL_Results_Extract[[Player]:[Player]],0)),INDEX(Team_Key[[Abbreviation]:[Abbreviation]],MATCH(LEFT(INDEX(FPL_Fixtures_Extract[],MATCH($A538,FPL_Fixtures_Extract[[Player]:[Player]],0),MATCH(FPL_Combined[[#Headers],[Gameweek 35]],FPL_Fixtures_Extract[#Headers],0)),LEN(INDEX(FPL_Fixtures_Extract[],MATCH($A538,FPL_Fixtures_Extract[[Player]:[Player]],0),MATCH(FPL_Combined[[#Headers],[Gameweek 35]],FPL_Fixtures_Extract[#Headers],0)))-4),Team_Key[[Full Name]:[Full Name]],0))&amp;RIGHT(INDEX(FPL_Fixtures_Extract[],MATCH($A538,FPL_Fixtures_Extract[[Player]:[Player]],0),MATCH(FPL_Combined[[#Headers],[Gameweek 35]],FPL_Fixtures_Extract[#Headers],0)),3))</f>
        <v>LIV(A)</v>
      </c>
      <c r="AK538" t="str">
        <f ca="1">IF(RIGHT(FPL_Combined[[#Headers],[Gameweek 36]],2)&lt;$B$622,INDEX(FPL_Results_Extract[Gameweek 11],MATCH($A538,FPL_Results_Extract[[Player]:[Player]],0)),INDEX(Team_Key[[Abbreviation]:[Abbreviation]],MATCH(LEFT(INDEX(FPL_Fixtures_Extract[],MATCH($A538,FPL_Fixtures_Extract[[Player]:[Player]],0),MATCH(FPL_Combined[[#Headers],[Gameweek 36]],FPL_Fixtures_Extract[#Headers],0)),LEN(INDEX(FPL_Fixtures_Extract[],MATCH($A538,FPL_Fixtures_Extract[[Player]:[Player]],0),MATCH(FPL_Combined[[#Headers],[Gameweek 36]],FPL_Fixtures_Extract[#Headers],0)))-4),Team_Key[[Full Name]:[Full Name]],0))&amp;RIGHT(INDEX(FPL_Fixtures_Extract[],MATCH($A538,FPL_Fixtures_Extract[[Player]:[Player]],0),MATCH(FPL_Combined[[#Headers],[Gameweek 36]],FPL_Fixtures_Extract[#Headers],0)),3))</f>
        <v>CRY(H)</v>
      </c>
      <c r="AL538" t="str">
        <f ca="1">IF(RIGHT(FPL_Combined[[#Headers],[Gameweek 37]],2)&lt;$B$622,INDEX(FPL_Results_Extract[Gameweek 12],MATCH($A538,FPL_Results_Extract[[Player]:[Player]],0)),INDEX(Team_Key[[Abbreviation]:[Abbreviation]],MATCH(LEFT(INDEX(FPL_Fixtures_Extract[],MATCH($A538,FPL_Fixtures_Extract[[Player]:[Player]],0),MATCH(FPL_Combined[[#Headers],[Gameweek 37]],FPL_Fixtures_Extract[#Headers],0)),LEN(INDEX(FPL_Fixtures_Extract[],MATCH($A538,FPL_Fixtures_Extract[[Player]:[Player]],0),MATCH(FPL_Combined[[#Headers],[Gameweek 37]],FPL_Fixtures_Extract[#Headers],0)))-4),Team_Key[[Full Name]:[Full Name]],0))&amp;RIGHT(INDEX(FPL_Fixtures_Extract[],MATCH($A538,FPL_Fixtures_Extract[[Player]:[Player]],0),MATCH(FPL_Combined[[#Headers],[Gameweek 37]],FPL_Fixtures_Extract[#Headers],0)),3))</f>
        <v>AVL(A)</v>
      </c>
      <c r="AM538" t="str">
        <f ca="1">IF(RIGHT(FPL_Combined[[#Headers],[Gameweek 38]],2)&lt;$B$622,INDEX(FPL_Results_Extract[Gameweek 13],MATCH($A538,FPL_Results_Extract[[Player]:[Player]],0)),INDEX(Team_Key[[Abbreviation]:[Abbreviation]],MATCH(LEFT(INDEX(FPL_Fixtures_Extract[],MATCH($A538,FPL_Fixtures_Extract[[Player]:[Player]],0),MATCH(FPL_Combined[[#Headers],[Gameweek 38]],FPL_Fixtures_Extract[#Headers],0)),LEN(INDEX(FPL_Fixtures_Extract[],MATCH($A538,FPL_Fixtures_Extract[[Player]:[Player]],0),MATCH(FPL_Combined[[#Headers],[Gameweek 38]],FPL_Fixtures_Extract[#Headers],0)))-4),Team_Key[[Full Name]:[Full Name]],0))&amp;RIGHT(INDEX(FPL_Fixtures_Extract[],MATCH($A538,FPL_Fixtures_Extract[[Player]:[Player]],0),MATCH(FPL_Combined[[#Headers],[Gameweek 38]],FPL_Fixtures_Extract[#Headers],0)),3))</f>
        <v>TOT(H)</v>
      </c>
    </row>
    <row r="539" spans="1:39" x14ac:dyDescent="0.45">
      <c r="A539" t="s">
        <v>261</v>
      </c>
      <c r="B539" t="str">
        <f ca="1">IF(RIGHT(FPL_Combined[[#Headers],[Gameweek 01]],2)&lt;$B$622,INDEX(FPL_Results_Extract[Gameweek 01],MATCH($A539,FPL_Results_Extract[[Player]:[Player]],0)),INDEX(Team_Key[[Abbreviation]:[Abbreviation]],MATCH(LEFT(INDEX(FPL_Fixtures_Extract[],MATCH($A539,FPL_Fixtures_Extract[[Player]:[Player]],0),MATCH(FPL_Combined[[#Headers],[Gameweek 01]],FPL_Fixtures_Extract[#Headers],0)),LEN(INDEX(FPL_Fixtures_Extract[],MATCH($A539,FPL_Fixtures_Extract[[Player]:[Player]],0),MATCH(FPL_Combined[[#Headers],[Gameweek 01]],FPL_Fixtures_Extract[#Headers],0)))-4),Team_Key[[Full Name]:[Full Name]],0))&amp;RIGHT(INDEX(FPL_Fixtures_Extract[],MATCH($A539,FPL_Fixtures_Extract[[Player]:[Player]],0),MATCH(FPL_Combined[[#Headers],[Gameweek 01]],FPL_Fixtures_Extract[#Headers],0)),3))</f>
        <v>SOU(H) 2-2</v>
      </c>
      <c r="C539" t="str">
        <f ca="1">IF(RIGHT(FPL_Combined[[#Headers],[Gameweek 02]],2)&lt;$B$622,INDEX(FPL_Results_Extract[Gameweek 02],MATCH($A539,FPL_Results_Extract[[Player]:[Player]],0)),INDEX(Team_Key[[Abbreviation]:[Abbreviation]],MATCH(LEFT(INDEX(FPL_Fixtures_Extract[],MATCH($A539,FPL_Fixtures_Extract[[Player]:[Player]],0),MATCH(FPL_Combined[[#Headers],[Gameweek 02]],FPL_Fixtures_Extract[#Headers],0)),LEN(INDEX(FPL_Fixtures_Extract[],MATCH($A539,FPL_Fixtures_Extract[[Player]:[Player]],0),MATCH(FPL_Combined[[#Headers],[Gameweek 02]],FPL_Fixtures_Extract[#Headers],0)))-4),Team_Key[[Full Name]:[Full Name]],0))&amp;RIGHT(INDEX(FPL_Fixtures_Extract[],MATCH($A539,FPL_Fixtures_Extract[[Player]:[Player]],0),MATCH(FPL_Combined[[#Headers],[Gameweek 02]],FPL_Fixtures_Extract[#Headers],0)),3))</f>
        <v>SWA(A) 0-2</v>
      </c>
      <c r="D539" t="str">
        <f ca="1">IF(RIGHT(FPL_Combined[[#Headers],[Gameweek 03]],2)&lt;$B$622,INDEX(FPL_Results_Extract[Gameweek 03],MATCH($A539,FPL_Results_Extract[[Player]:[Player]],0)),INDEX(Team_Key[[Abbreviation]:[Abbreviation]],MATCH(LEFT(INDEX(FPL_Fixtures_Extract[],MATCH($A539,FPL_Fixtures_Extract[[Player]:[Player]],0),MATCH(FPL_Combined[[#Headers],[Gameweek 03]],FPL_Fixtures_Extract[#Headers],0)),LEN(INDEX(FPL_Fixtures_Extract[],MATCH($A539,FPL_Fixtures_Extract[[Player]:[Player]],0),MATCH(FPL_Combined[[#Headers],[Gameweek 03]],FPL_Fixtures_Extract[#Headers],0)))-4),Team_Key[[Full Name]:[Full Name]],0))&amp;RIGHT(INDEX(FPL_Fixtures_Extract[],MATCH($A539,FPL_Fixtures_Extract[[Player]:[Player]],0),MATCH(FPL_Combined[[#Headers],[Gameweek 03]],FPL_Fixtures_Extract[#Headers],0)),3))</f>
        <v>MUN(A) 0-0</v>
      </c>
      <c r="E539" t="str">
        <f ca="1">IF(RIGHT(FPL_Combined[[#Headers],[Gameweek 04]],2)&lt;$B$622,INDEX(FPL_Results_Extract[Gameweek 04],MATCH($A539,FPL_Results_Extract[[Player]:[Player]],0)),INDEX(Team_Key[[Abbreviation]:[Abbreviation]],MATCH(LEFT(INDEX(FPL_Fixtures_Extract[],MATCH($A539,FPL_Fixtures_Extract[[Player]:[Player]],0),MATCH(FPL_Combined[[#Headers],[Gameweek 04]],FPL_Fixtures_Extract[#Headers],0)),LEN(INDEX(FPL_Fixtures_Extract[],MATCH($A539,FPL_Fixtures_Extract[[Player]:[Player]],0),MATCH(FPL_Combined[[#Headers],[Gameweek 04]],FPL_Fixtures_Extract[#Headers],0)))-4),Team_Key[[Full Name]:[Full Name]],0))&amp;RIGHT(INDEX(FPL_Fixtures_Extract[],MATCH($A539,FPL_Fixtures_Extract[[Player]:[Player]],0),MATCH(FPL_Combined[[#Headers],[Gameweek 04]],FPL_Fixtures_Extract[#Headers],0)),3))</f>
        <v>ARS(H) 0-1</v>
      </c>
      <c r="F539" t="str">
        <f ca="1">IF(RIGHT(FPL_Combined[[#Headers],[Gameweek 05]],2)&lt;$B$622,INDEX(FPL_Results_Extract[Gameweek 05],MATCH($A539,FPL_Results_Extract[[Player]:[Player]],0)),INDEX(Team_Key[[Abbreviation]:[Abbreviation]],MATCH(LEFT(INDEX(FPL_Fixtures_Extract[],MATCH($A539,FPL_Fixtures_Extract[[Player]:[Player]],0),MATCH(FPL_Combined[[#Headers],[Gameweek 05]],FPL_Fixtures_Extract[#Headers],0)),LEN(INDEX(FPL_Fixtures_Extract[],MATCH($A539,FPL_Fixtures_Extract[[Player]:[Player]],0),MATCH(FPL_Combined[[#Headers],[Gameweek 05]],FPL_Fixtures_Extract[#Headers],0)))-4),Team_Key[[Full Name]:[Full Name]],0))&amp;RIGHT(INDEX(FPL_Fixtures_Extract[],MATCH($A539,FPL_Fixtures_Extract[[Player]:[Player]],0),MATCH(FPL_Combined[[#Headers],[Gameweek 05]],FPL_Fixtures_Extract[#Headers],0)),3))</f>
        <v>WHU(A) 0-2</v>
      </c>
      <c r="G539" t="str">
        <f ca="1">IF(RIGHT(FPL_Combined[[#Headers],[Gameweek 06]],2)&lt;$B$622,INDEX(FPL_Results_Extract[Gameweek 06],MATCH($A539,FPL_Results_Extract[[Player]:[Player]],0)),INDEX(Team_Key[[Abbreviation]:[Abbreviation]],MATCH(LEFT(INDEX(FPL_Fixtures_Extract[],MATCH($A539,FPL_Fixtures_Extract[[Player]:[Player]],0),MATCH(FPL_Combined[[#Headers],[Gameweek 06]],FPL_Fixtures_Extract[#Headers],0)),LEN(INDEX(FPL_Fixtures_Extract[],MATCH($A539,FPL_Fixtures_Extract[[Player]:[Player]],0),MATCH(FPL_Combined[[#Headers],[Gameweek 06]],FPL_Fixtures_Extract[#Headers],0)))-4),Team_Key[[Full Name]:[Full Name]],0))&amp;RIGHT(INDEX(FPL_Fixtures_Extract[],MATCH($A539,FPL_Fixtures_Extract[[Player]:[Player]],0),MATCH(FPL_Combined[[#Headers],[Gameweek 06]],FPL_Fixtures_Extract[#Headers],0)),3))</f>
        <v>WAT(H) 1-2</v>
      </c>
      <c r="H539" t="str">
        <f ca="1">IF(RIGHT(FPL_Combined[[#Headers],[Gameweek 07]],2)&lt;$B$622,INDEX(FPL_Results_Extract[Gameweek 07],MATCH($A539,FPL_Results_Extract[[Player]:[Player]],0)),INDEX(Team_Key[[Abbreviation]:[Abbreviation]],MATCH(LEFT(INDEX(FPL_Fixtures_Extract[],MATCH($A539,FPL_Fixtures_Extract[[Player]:[Player]],0),MATCH(FPL_Combined[[#Headers],[Gameweek 07]],FPL_Fixtures_Extract[#Headers],0)),LEN(INDEX(FPL_Fixtures_Extract[],MATCH($A539,FPL_Fixtures_Extract[[Player]:[Player]],0),MATCH(FPL_Combined[[#Headers],[Gameweek 07]],FPL_Fixtures_Extract[#Headers],0)))-4),Team_Key[[Full Name]:[Full Name]],0))&amp;RIGHT(INDEX(FPL_Fixtures_Extract[],MATCH($A539,FPL_Fixtures_Extract[[Player]:[Player]],0),MATCH(FPL_Combined[[#Headers],[Gameweek 07]],FPL_Fixtures_Extract[#Headers],0)),3))</f>
        <v>CHE(H) 2-2</v>
      </c>
      <c r="I539" t="str">
        <f ca="1">IF(RIGHT(FPL_Combined[[#Headers],[Gameweek 08]],2)&lt;$B$622,INDEX(FPL_Results_Extract[Gameweek 08],MATCH($A539,FPL_Results_Extract[[Player]:[Player]],0)),INDEX(Team_Key[[Abbreviation]:[Abbreviation]],MATCH(LEFT(INDEX(FPL_Fixtures_Extract[],MATCH($A539,FPL_Fixtures_Extract[[Player]:[Player]],0),MATCH(FPL_Combined[[#Headers],[Gameweek 08]],FPL_Fixtures_Extract[#Headers],0)),LEN(INDEX(FPL_Fixtures_Extract[],MATCH($A539,FPL_Fixtures_Extract[[Player]:[Player]],0),MATCH(FPL_Combined[[#Headers],[Gameweek 08]],FPL_Fixtures_Extract[#Headers],0)))-4),Team_Key[[Full Name]:[Full Name]],0))&amp;RIGHT(INDEX(FPL_Fixtures_Extract[],MATCH($A539,FPL_Fixtures_Extract[[Player]:[Player]],0),MATCH(FPL_Combined[[#Headers],[Gameweek 08]],FPL_Fixtures_Extract[#Headers],0)),3))</f>
        <v>MCI(A) 1-6</v>
      </c>
      <c r="J539" t="str">
        <f ca="1">IF(RIGHT(FPL_Combined[[#Headers],[Gameweek 09]],2)&lt;$B$622,INDEX(FPL_Results_Extract[Gameweek 09],MATCH($A539,FPL_Results_Extract[[Player]:[Player]],0)),INDEX(Team_Key[[Abbreviation]:[Abbreviation]],MATCH(LEFT(INDEX(FPL_Fixtures_Extract[],MATCH($A539,FPL_Fixtures_Extract[[Player]:[Player]],0),MATCH(FPL_Combined[[#Headers],[Gameweek 09]],FPL_Fixtures_Extract[#Headers],0)),LEN(INDEX(FPL_Fixtures_Extract[],MATCH($A539,FPL_Fixtures_Extract[[Player]:[Player]],0),MATCH(FPL_Combined[[#Headers],[Gameweek 09]],FPL_Fixtures_Extract[#Headers],0)))-4),Team_Key[[Full Name]:[Full Name]],0))&amp;RIGHT(INDEX(FPL_Fixtures_Extract[],MATCH($A539,FPL_Fixtures_Extract[[Player]:[Player]],0),MATCH(FPL_Combined[[#Headers],[Gameweek 09]],FPL_Fixtures_Extract[#Headers],0)),3))</f>
        <v>NOR(H) 6-2</v>
      </c>
      <c r="K539" t="str">
        <f ca="1">IF(RIGHT(FPL_Combined[[#Headers],[Gameweek 10]],2)&lt;$B$622,INDEX(FPL_Results_Extract[Gameweek 10],MATCH($A539,FPL_Results_Extract[[Player]:[Player]],0)),INDEX(Team_Key[[Abbreviation]:[Abbreviation]],MATCH(LEFT(INDEX(FPL_Fixtures_Extract[],MATCH($A539,FPL_Fixtures_Extract[[Player]:[Player]],0),MATCH(FPL_Combined[[#Headers],[Gameweek 10]],FPL_Fixtures_Extract[#Headers],0)),LEN(INDEX(FPL_Fixtures_Extract[],MATCH($A539,FPL_Fixtures_Extract[[Player]:[Player]],0),MATCH(FPL_Combined[[#Headers],[Gameweek 10]],FPL_Fixtures_Extract[#Headers],0)))-4),Team_Key[[Full Name]:[Full Name]],0))&amp;RIGHT(INDEX(FPL_Fixtures_Extract[],MATCH($A539,FPL_Fixtures_Extract[[Player]:[Player]],0),MATCH(FPL_Combined[[#Headers],[Gameweek 10]],FPL_Fixtures_Extract[#Headers],0)),3))</f>
        <v>SUN(A) 0-3</v>
      </c>
      <c r="L539" t="str">
        <f ca="1">IF(RIGHT(FPL_Combined[[#Headers],[Gameweek 11]],2)&lt;$B$622,INDEX(FPL_Results_Extract[Gameweek 11],MATCH($A539,FPL_Results_Extract[[Player]:[Player]],0)),INDEX(Team_Key[[Abbreviation]:[Abbreviation]],MATCH(LEFT(INDEX(FPL_Fixtures_Extract[],MATCH($A539,FPL_Fixtures_Extract[[Player]:[Player]],0),MATCH(FPL_Combined[[#Headers],[Gameweek 11]],FPL_Fixtures_Extract[#Headers],0)),LEN(INDEX(FPL_Fixtures_Extract[],MATCH($A539,FPL_Fixtures_Extract[[Player]:[Player]],0),MATCH(FPL_Combined[[#Headers],[Gameweek 11]],FPL_Fixtures_Extract[#Headers],0)))-4),Team_Key[[Full Name]:[Full Name]],0))&amp;RIGHT(INDEX(FPL_Fixtures_Extract[],MATCH($A539,FPL_Fixtures_Extract[[Player]:[Player]],0),MATCH(FPL_Combined[[#Headers],[Gameweek 11]],FPL_Fixtures_Extract[#Headers],0)),3))</f>
        <v>STK(H) 0-0</v>
      </c>
      <c r="M539" t="str">
        <f ca="1">IF(RIGHT(FPL_Combined[[#Headers],[Gameweek 12]],2)&lt;$B$622,INDEX(FPL_Results_Extract[Gameweek 12],MATCH($A539,FPL_Results_Extract[[Player]:[Player]],0)),INDEX(Team_Key[[Abbreviation]:[Abbreviation]],MATCH(LEFT(INDEX(FPL_Fixtures_Extract[],MATCH($A539,FPL_Fixtures_Extract[[Player]:[Player]],0),MATCH(FPL_Combined[[#Headers],[Gameweek 12]],FPL_Fixtures_Extract[#Headers],0)),LEN(INDEX(FPL_Fixtures_Extract[],MATCH($A539,FPL_Fixtures_Extract[[Player]:[Player]],0),MATCH(FPL_Combined[[#Headers],[Gameweek 12]],FPL_Fixtures_Extract[#Headers],0)))-4),Team_Key[[Full Name]:[Full Name]],0))&amp;RIGHT(INDEX(FPL_Fixtures_Extract[],MATCH($A539,FPL_Fixtures_Extract[[Player]:[Player]],0),MATCH(FPL_Combined[[#Headers],[Gameweek 12]],FPL_Fixtures_Extract[#Headers],0)),3))</f>
        <v>BOU(A) 1-0</v>
      </c>
      <c r="N539" t="str">
        <f ca="1">IF(RIGHT(FPL_Combined[[#Headers],[Gameweek 13]],2)&lt;$B$622,INDEX(FPL_Results_Extract[Gameweek 13],MATCH($A539,FPL_Results_Extract[[Player]:[Player]],0)),INDEX(Team_Key[[Abbreviation]:[Abbreviation]],MATCH(LEFT(INDEX(FPL_Fixtures_Extract[],MATCH($A539,FPL_Fixtures_Extract[[Player]:[Player]],0),MATCH(FPL_Combined[[#Headers],[Gameweek 13]],FPL_Fixtures_Extract[#Headers],0)),LEN(INDEX(FPL_Fixtures_Extract[],MATCH($A539,FPL_Fixtures_Extract[[Player]:[Player]],0),MATCH(FPL_Combined[[#Headers],[Gameweek 13]],FPL_Fixtures_Extract[#Headers],0)))-4),Team_Key[[Full Name]:[Full Name]],0))&amp;RIGHT(INDEX(FPL_Fixtures_Extract[],MATCH($A539,FPL_Fixtures_Extract[[Player]:[Player]],0),MATCH(FPL_Combined[[#Headers],[Gameweek 13]],FPL_Fixtures_Extract[#Headers],0)),3))</f>
        <v>LEI(H) 0-3</v>
      </c>
      <c r="O539" t="str">
        <f ca="1">IF(RIGHT(FPL_Combined[[#Headers],[Gameweek 14]],2)&lt;$B$622,INDEX(FPL_Results_Extract[Gameweek 14],MATCH($A539,FPL_Results_Extract[[Player]:[Player]],0)),INDEX(Team_Key[[Abbreviation]:[Abbreviation]],MATCH(LEFT(INDEX(FPL_Fixtures_Extract[],MATCH($A539,FPL_Fixtures_Extract[[Player]:[Player]],0),MATCH(FPL_Combined[[#Headers],[Gameweek 14]],FPL_Fixtures_Extract[#Headers],0)),LEN(INDEX(FPL_Fixtures_Extract[],MATCH($A539,FPL_Fixtures_Extract[[Player]:[Player]],0),MATCH(FPL_Combined[[#Headers],[Gameweek 14]],FPL_Fixtures_Extract[#Headers],0)))-4),Team_Key[[Full Name]:[Full Name]],0))&amp;RIGHT(INDEX(FPL_Fixtures_Extract[],MATCH($A539,FPL_Fixtures_Extract[[Player]:[Player]],0),MATCH(FPL_Combined[[#Headers],[Gameweek 14]],FPL_Fixtures_Extract[#Headers],0)),3))</f>
        <v>CRY(A) 1-5</v>
      </c>
      <c r="P539" t="str">
        <f ca="1">IF(RIGHT(FPL_Combined[[#Headers],[Gameweek 15]],2)&lt;$B$622,INDEX(FPL_Results_Extract[Gameweek 15],MATCH($A539,FPL_Results_Extract[[Player]:[Player]],0)),INDEX(Team_Key[[Abbreviation]:[Abbreviation]],MATCH(LEFT(INDEX(FPL_Fixtures_Extract[],MATCH($A539,FPL_Fixtures_Extract[[Player]:[Player]],0),MATCH(FPL_Combined[[#Headers],[Gameweek 15]],FPL_Fixtures_Extract[#Headers],0)),LEN(INDEX(FPL_Fixtures_Extract[],MATCH($A539,FPL_Fixtures_Extract[[Player]:[Player]],0),MATCH(FPL_Combined[[#Headers],[Gameweek 15]],FPL_Fixtures_Extract[#Headers],0)))-4),Team_Key[[Full Name]:[Full Name]],0))&amp;RIGHT(INDEX(FPL_Fixtures_Extract[],MATCH($A539,FPL_Fixtures_Extract[[Player]:[Player]],0),MATCH(FPL_Combined[[#Headers],[Gameweek 15]],FPL_Fixtures_Extract[#Headers],0)),3))</f>
        <v>LIV(H) 2-0</v>
      </c>
      <c r="Q539" t="str">
        <f ca="1">IF(RIGHT(FPL_Combined[[#Headers],[Gameweek 16]],2)&lt;$B$622,INDEX(FPL_Results_Extract[Gameweek 16],MATCH($A539,FPL_Results_Extract[[Player]:[Player]],0)),INDEX(Team_Key[[Abbreviation]:[Abbreviation]],MATCH(LEFT(INDEX(FPL_Fixtures_Extract[],MATCH($A539,FPL_Fixtures_Extract[[Player]:[Player]],0),MATCH(FPL_Combined[[#Headers],[Gameweek 16]],FPL_Fixtures_Extract[#Headers],0)),LEN(INDEX(FPL_Fixtures_Extract[],MATCH($A539,FPL_Fixtures_Extract[[Player]:[Player]],0),MATCH(FPL_Combined[[#Headers],[Gameweek 16]],FPL_Fixtures_Extract[#Headers],0)))-4),Team_Key[[Full Name]:[Full Name]],0))&amp;RIGHT(INDEX(FPL_Fixtures_Extract[],MATCH($A539,FPL_Fixtures_Extract[[Player]:[Player]],0),MATCH(FPL_Combined[[#Headers],[Gameweek 16]],FPL_Fixtures_Extract[#Headers],0)),3))</f>
        <v>TOT(A) 2-1</v>
      </c>
      <c r="R539" t="str">
        <f ca="1">IF(RIGHT(FPL_Combined[[#Headers],[Gameweek 17]],2)&lt;$B$622,INDEX(FPL_Results_Extract[Gameweek 17],MATCH($A539,FPL_Results_Extract[[Player]:[Player]],0)),INDEX(Team_Key[[Abbreviation]:[Abbreviation]],MATCH(LEFT(INDEX(FPL_Fixtures_Extract[],MATCH($A539,FPL_Fixtures_Extract[[Player]:[Player]],0),MATCH(FPL_Combined[[#Headers],[Gameweek 17]],FPL_Fixtures_Extract[#Headers],0)),LEN(INDEX(FPL_Fixtures_Extract[],MATCH($A539,FPL_Fixtures_Extract[[Player]:[Player]],0),MATCH(FPL_Combined[[#Headers],[Gameweek 17]],FPL_Fixtures_Extract[#Headers],0)))-4),Team_Key[[Full Name]:[Full Name]],0))&amp;RIGHT(INDEX(FPL_Fixtures_Extract[],MATCH($A539,FPL_Fixtures_Extract[[Player]:[Player]],0),MATCH(FPL_Combined[[#Headers],[Gameweek 17]],FPL_Fixtures_Extract[#Headers],0)),3))</f>
        <v>AVL(H) 1-1</v>
      </c>
      <c r="S539" t="str">
        <f ca="1">IF(RIGHT(FPL_Combined[[#Headers],[Gameweek 18]],2)&lt;$B$622,INDEX(FPL_Results_Extract[Gameweek 18],MATCH($A539,FPL_Results_Extract[[Player]:[Player]],0)),INDEX(Team_Key[[Abbreviation]:[Abbreviation]],MATCH(LEFT(INDEX(FPL_Fixtures_Extract[],MATCH($A539,FPL_Fixtures_Extract[[Player]:[Player]],0),MATCH(FPL_Combined[[#Headers],[Gameweek 18]],FPL_Fixtures_Extract[#Headers],0)),LEN(INDEX(FPL_Fixtures_Extract[],MATCH($A539,FPL_Fixtures_Extract[[Player]:[Player]],0),MATCH(FPL_Combined[[#Headers],[Gameweek 18]],FPL_Fixtures_Extract[#Headers],0)))-4),Team_Key[[Full Name]:[Full Name]],0))&amp;RIGHT(INDEX(FPL_Fixtures_Extract[],MATCH($A539,FPL_Fixtures_Extract[[Player]:[Player]],0),MATCH(FPL_Combined[[#Headers],[Gameweek 18]],FPL_Fixtures_Extract[#Headers],0)),3))</f>
        <v>EVE(H) 0-1</v>
      </c>
      <c r="T539" t="str">
        <f ca="1">IF(RIGHT(FPL_Combined[[#Headers],[Gameweek 19]],2)&lt;$B$622,INDEX(FPL_Results_Extract[Gameweek 19],MATCH($A539,FPL_Results_Extract[[Player]:[Player]],0)),INDEX(Team_Key[[Abbreviation]:[Abbreviation]],MATCH(LEFT(INDEX(FPL_Fixtures_Extract[],MATCH($A539,FPL_Fixtures_Extract[[Player]:[Player]],0),MATCH(FPL_Combined[[#Headers],[Gameweek 19]],FPL_Fixtures_Extract[#Headers],0)),LEN(INDEX(FPL_Fixtures_Extract[],MATCH($A539,FPL_Fixtures_Extract[[Player]:[Player]],0),MATCH(FPL_Combined[[#Headers],[Gameweek 19]],FPL_Fixtures_Extract[#Headers],0)))-4),Team_Key[[Full Name]:[Full Name]],0))&amp;RIGHT(INDEX(FPL_Fixtures_Extract[],MATCH($A539,FPL_Fixtures_Extract[[Player]:[Player]],0),MATCH(FPL_Combined[[#Headers],[Gameweek 19]],FPL_Fixtures_Extract[#Headers],0)),3))</f>
        <v>WBA(A) 0-1</v>
      </c>
      <c r="U539" t="str">
        <f ca="1">IF(RIGHT(FPL_Combined[[#Headers],[Gameweek 20]],2)&lt;$B$622,INDEX(FPL_Results_Extract[Gameweek 20],MATCH($A539,FPL_Results_Extract[[Player]:[Player]],0)),INDEX(Team_Key[[Abbreviation]:[Abbreviation]],MATCH(LEFT(INDEX(FPL_Fixtures_Extract[],MATCH($A539,FPL_Fixtures_Extract[[Player]:[Player]],0),MATCH(FPL_Combined[[#Headers],[Gameweek 20]],FPL_Fixtures_Extract[#Headers],0)),LEN(INDEX(FPL_Fixtures_Extract[],MATCH($A539,FPL_Fixtures_Extract[[Player]:[Player]],0),MATCH(FPL_Combined[[#Headers],[Gameweek 20]],FPL_Fixtures_Extract[#Headers],0)))-4),Team_Key[[Full Name]:[Full Name]],0))&amp;RIGHT(INDEX(FPL_Fixtures_Extract[],MATCH($A539,FPL_Fixtures_Extract[[Player]:[Player]],0),MATCH(FPL_Combined[[#Headers],[Gameweek 20]],FPL_Fixtures_Extract[#Headers],0)),3))</f>
        <v>ARS(A) 0-1</v>
      </c>
      <c r="V539" t="str">
        <f ca="1">IF(RIGHT(FPL_Combined[[#Headers],[Gameweek 21]],2)&lt;$B$622,INDEX(FPL_Results_Extract[Gameweek 21],MATCH($A539,FPL_Results_Extract[[Player]:[Player]],0)),INDEX(Team_Key[[Abbreviation]:[Abbreviation]],MATCH(LEFT(INDEX(FPL_Fixtures_Extract[],MATCH($A539,FPL_Fixtures_Extract[[Player]:[Player]],0),MATCH(FPL_Combined[[#Headers],[Gameweek 21]],FPL_Fixtures_Extract[#Headers],0)),LEN(INDEX(FPL_Fixtures_Extract[],MATCH($A539,FPL_Fixtures_Extract[[Player]:[Player]],0),MATCH(FPL_Combined[[#Headers],[Gameweek 21]],FPL_Fixtures_Extract[#Headers],0)))-4),Team_Key[[Full Name]:[Full Name]],0))&amp;RIGHT(INDEX(FPL_Fixtures_Extract[],MATCH($A539,FPL_Fixtures_Extract[[Player]:[Player]],0),MATCH(FPL_Combined[[#Headers],[Gameweek 21]],FPL_Fixtures_Extract[#Headers],0)),3))</f>
        <v>MUN(H) 3-3</v>
      </c>
      <c r="W539" t="str">
        <f ca="1">IF(RIGHT(FPL_Combined[[#Headers],[Gameweek 22]],2)&lt;$B$622,INDEX(FPL_Results_Extract[Gameweek 22],MATCH($A539,FPL_Results_Extract[[Player]:[Player]],0)),INDEX(Team_Key[[Abbreviation]:[Abbreviation]],MATCH(LEFT(INDEX(FPL_Fixtures_Extract[],MATCH($A539,FPL_Fixtures_Extract[[Player]:[Player]],0),MATCH(FPL_Combined[[#Headers],[Gameweek 22]],FPL_Fixtures_Extract[#Headers],0)),LEN(INDEX(FPL_Fixtures_Extract[],MATCH($A539,FPL_Fixtures_Extract[[Player]:[Player]],0),MATCH(FPL_Combined[[#Headers],[Gameweek 22]],FPL_Fixtures_Extract[#Headers],0)))-4),Team_Key[[Full Name]:[Full Name]],0))&amp;RIGHT(INDEX(FPL_Fixtures_Extract[],MATCH($A539,FPL_Fixtures_Extract[[Player]:[Player]],0),MATCH(FPL_Combined[[#Headers],[Gameweek 22]],FPL_Fixtures_Extract[#Headers],0)),3))</f>
        <v>WHU(H) 2-1</v>
      </c>
      <c r="X539" t="str">
        <f ca="1">IF(RIGHT(FPL_Combined[[#Headers],[Gameweek 23]],2)&lt;$B$622,INDEX(FPL_Results_Extract[Gameweek 23],MATCH($A539,FPL_Results_Extract[[Player]:[Player]],0)),INDEX(Team_Key[[Abbreviation]:[Abbreviation]],MATCH(LEFT(INDEX(FPL_Fixtures_Extract[],MATCH($A539,FPL_Fixtures_Extract[[Player]:[Player]],0),MATCH(FPL_Combined[[#Headers],[Gameweek 23]],FPL_Fixtures_Extract[#Headers],0)),LEN(INDEX(FPL_Fixtures_Extract[],MATCH($A539,FPL_Fixtures_Extract[[Player]:[Player]],0),MATCH(FPL_Combined[[#Headers],[Gameweek 23]],FPL_Fixtures_Extract[#Headers],0)))-4),Team_Key[[Full Name]:[Full Name]],0))&amp;RIGHT(INDEX(FPL_Fixtures_Extract[],MATCH($A539,FPL_Fixtures_Extract[[Player]:[Player]],0),MATCH(FPL_Combined[[#Headers],[Gameweek 23]],FPL_Fixtures_Extract[#Headers],0)),3))</f>
        <v>WAT(A) 1-2</v>
      </c>
      <c r="Y539" t="str">
        <f ca="1">IF(RIGHT(FPL_Combined[[#Headers],[Gameweek 24]],2)&lt;$B$622,INDEX(FPL_Results_Extract[Team],MATCH($A539,FPL_Results_Extract[[Player]:[Player]],0)),INDEX(Team_Key[[Abbreviation]:[Abbreviation]],MATCH(LEFT(INDEX(FPL_Fixtures_Extract[],MATCH($A539,FPL_Fixtures_Extract[[Player]:[Player]],0),MATCH(FPL_Combined[[#Headers],[Gameweek 24]],FPL_Fixtures_Extract[#Headers],0)),LEN(INDEX(FPL_Fixtures_Extract[],MATCH($A539,FPL_Fixtures_Extract[[Player]:[Player]],0),MATCH(FPL_Combined[[#Headers],[Gameweek 24]],FPL_Fixtures_Extract[#Headers],0)))-4),Team_Key[[Full Name]:[Full Name]],0))&amp;RIGHT(INDEX(FPL_Fixtures_Extract[],MATCH($A539,FPL_Fixtures_Extract[[Player]:[Player]],0),MATCH(FPL_Combined[[#Headers],[Gameweek 24]],FPL_Fixtures_Extract[#Headers],0)),3))</f>
        <v>NEW</v>
      </c>
      <c r="Z539" t="str">
        <f ca="1">IF(RIGHT(FPL_Combined[[#Headers],[Gameweek 25]],2)&lt;$B$622,INDEX(FPL_Results_Extract[Player],MATCH($A539,FPL_Results_Extract[[Player]:[Player]],0)),INDEX(Team_Key[[Abbreviation]:[Abbreviation]],MATCH(LEFT(INDEX(FPL_Fixtures_Extract[],MATCH($A539,FPL_Fixtures_Extract[[Player]:[Player]],0),MATCH(FPL_Combined[[#Headers],[Gameweek 25]],FPL_Fixtures_Extract[#Headers],0)),LEN(INDEX(FPL_Fixtures_Extract[],MATCH($A539,FPL_Fixtures_Extract[[Player]:[Player]],0),MATCH(FPL_Combined[[#Headers],[Gameweek 25]],FPL_Fixtures_Extract[#Headers],0)))-4),Team_Key[[Full Name]:[Full Name]],0))&amp;RIGHT(INDEX(FPL_Fixtures_Extract[],MATCH($A539,FPL_Fixtures_Extract[[Player]:[Player]],0),MATCH(FPL_Combined[[#Headers],[Gameweek 25]],FPL_Fixtures_Extract[#Headers],0)),3))</f>
        <v>Steven Taylor</v>
      </c>
      <c r="AA539" t="str">
        <f ca="1">IF(RIGHT(FPL_Combined[[#Headers],[Gameweek 26]],2)&lt;$B$622,INDEX(FPL_Results_Extract[Gameweek 01],MATCH($A539,FPL_Results_Extract[[Player]:[Player]],0)),INDEX(Team_Key[[Abbreviation]:[Abbreviation]],MATCH(LEFT(INDEX(FPL_Fixtures_Extract[],MATCH($A539,FPL_Fixtures_Extract[[Player]:[Player]],0),MATCH(FPL_Combined[[#Headers],[Gameweek 26]],FPL_Fixtures_Extract[#Headers],0)),LEN(INDEX(FPL_Fixtures_Extract[],MATCH($A539,FPL_Fixtures_Extract[[Player]:[Player]],0),MATCH(FPL_Combined[[#Headers],[Gameweek 26]],FPL_Fixtures_Extract[#Headers],0)))-4),Team_Key[[Full Name]:[Full Name]],0))&amp;RIGHT(INDEX(FPL_Fixtures_Extract[],MATCH($A539,FPL_Fixtures_Extract[[Player]:[Player]],0),MATCH(FPL_Combined[[#Headers],[Gameweek 26]],FPL_Fixtures_Extract[#Headers],0)),3))</f>
        <v>SOU(H) 2-2</v>
      </c>
      <c r="AB539" t="str">
        <f ca="1">IF(RIGHT(FPL_Combined[[#Headers],[Gameweek 27]],2)&lt;$B$622,INDEX(FPL_Results_Extract[Gameweek 02],MATCH($A539,FPL_Results_Extract[[Player]:[Player]],0)),INDEX(Team_Key[[Abbreviation]:[Abbreviation]],MATCH(LEFT(INDEX(FPL_Fixtures_Extract[],MATCH($A539,FPL_Fixtures_Extract[[Player]:[Player]],0),MATCH(FPL_Combined[[#Headers],[Gameweek 27]],FPL_Fixtures_Extract[#Headers],0)),LEN(INDEX(FPL_Fixtures_Extract[],MATCH($A539,FPL_Fixtures_Extract[[Player]:[Player]],0),MATCH(FPL_Combined[[#Headers],[Gameweek 27]],FPL_Fixtures_Extract[#Headers],0)))-4),Team_Key[[Full Name]:[Full Name]],0))&amp;RIGHT(INDEX(FPL_Fixtures_Extract[],MATCH($A539,FPL_Fixtures_Extract[[Player]:[Player]],0),MATCH(FPL_Combined[[#Headers],[Gameweek 27]],FPL_Fixtures_Extract[#Headers],0)),3))</f>
        <v>SWA(A) 0-2</v>
      </c>
      <c r="AC539" t="str">
        <f ca="1">IF(RIGHT(FPL_Combined[[#Headers],[Gameweek 28]],2)&lt;$B$622,INDEX(FPL_Results_Extract[Gameweek 03],MATCH($A539,FPL_Results_Extract[[Player]:[Player]],0)),INDEX(Team_Key[[Abbreviation]:[Abbreviation]],MATCH(LEFT(INDEX(FPL_Fixtures_Extract[],MATCH($A539,FPL_Fixtures_Extract[[Player]:[Player]],0),MATCH(FPL_Combined[[#Headers],[Gameweek 28]],FPL_Fixtures_Extract[#Headers],0)),LEN(INDEX(FPL_Fixtures_Extract[],MATCH($A539,FPL_Fixtures_Extract[[Player]:[Player]],0),MATCH(FPL_Combined[[#Headers],[Gameweek 28]],FPL_Fixtures_Extract[#Headers],0)))-4),Team_Key[[Full Name]:[Full Name]],0))&amp;RIGHT(INDEX(FPL_Fixtures_Extract[],MATCH($A539,FPL_Fixtures_Extract[[Player]:[Player]],0),MATCH(FPL_Combined[[#Headers],[Gameweek 28]],FPL_Fixtures_Extract[#Headers],0)),3))</f>
        <v>MUN(A) 0-0</v>
      </c>
      <c r="AD539" t="str">
        <f ca="1">IF(RIGHT(FPL_Combined[[#Headers],[Gameweek 29]],2)&lt;$B$622,INDEX(FPL_Results_Extract[Gameweek 04],MATCH($A539,FPL_Results_Extract[[Player]:[Player]],0)),INDEX(Team_Key[[Abbreviation]:[Abbreviation]],MATCH(LEFT(INDEX(FPL_Fixtures_Extract[],MATCH($A539,FPL_Fixtures_Extract[[Player]:[Player]],0),MATCH(FPL_Combined[[#Headers],[Gameweek 29]],FPL_Fixtures_Extract[#Headers],0)),LEN(INDEX(FPL_Fixtures_Extract[],MATCH($A539,FPL_Fixtures_Extract[[Player]:[Player]],0),MATCH(FPL_Combined[[#Headers],[Gameweek 29]],FPL_Fixtures_Extract[#Headers],0)))-4),Team_Key[[Full Name]:[Full Name]],0))&amp;RIGHT(INDEX(FPL_Fixtures_Extract[],MATCH($A539,FPL_Fixtures_Extract[[Player]:[Player]],0),MATCH(FPL_Combined[[#Headers],[Gameweek 29]],FPL_Fixtures_Extract[#Headers],0)),3))</f>
        <v>BOU(H)</v>
      </c>
      <c r="AE539" t="str">
        <f ca="1">IF(RIGHT(FPL_Combined[[#Headers],[Gameweek 30]],2)&lt;$B$622,INDEX(FPL_Results_Extract[Gameweek 05],MATCH($A539,FPL_Results_Extract[[Player]:[Player]],0)),INDEX(Team_Key[[Abbreviation]:[Abbreviation]],MATCH(LEFT(INDEX(FPL_Fixtures_Extract[],MATCH($A539,FPL_Fixtures_Extract[[Player]:[Player]],0),MATCH(FPL_Combined[[#Headers],[Gameweek 30]],FPL_Fixtures_Extract[#Headers],0)),LEN(INDEX(FPL_Fixtures_Extract[],MATCH($A539,FPL_Fixtures_Extract[[Player]:[Player]],0),MATCH(FPL_Combined[[#Headers],[Gameweek 30]],FPL_Fixtures_Extract[#Headers],0)))-4),Team_Key[[Full Name]:[Full Name]],0))&amp;RIGHT(INDEX(FPL_Fixtures_Extract[],MATCH($A539,FPL_Fixtures_Extract[[Player]:[Player]],0),MATCH(FPL_Combined[[#Headers],[Gameweek 30]],FPL_Fixtures_Extract[#Headers],0)),3))</f>
        <v>LEI(A)</v>
      </c>
      <c r="AF539" t="str">
        <f ca="1">IF(RIGHT(FPL_Combined[[#Headers],[Gameweek 31]],2)&lt;$B$622,INDEX(FPL_Results_Extract[Gameweek 06],MATCH($A539,FPL_Results_Extract[[Player]:[Player]],0)),INDEX(Team_Key[[Abbreviation]:[Abbreviation]],MATCH(LEFT(INDEX(FPL_Fixtures_Extract[],MATCH($A539,FPL_Fixtures_Extract[[Player]:[Player]],0),MATCH(FPL_Combined[[#Headers],[Gameweek 31]],FPL_Fixtures_Extract[#Headers],0)),LEN(INDEX(FPL_Fixtures_Extract[],MATCH($A539,FPL_Fixtures_Extract[[Player]:[Player]],0),MATCH(FPL_Combined[[#Headers],[Gameweek 31]],FPL_Fixtures_Extract[#Headers],0)))-4),Team_Key[[Full Name]:[Full Name]],0))&amp;RIGHT(INDEX(FPL_Fixtures_Extract[],MATCH($A539,FPL_Fixtures_Extract[[Player]:[Player]],0),MATCH(FPL_Combined[[#Headers],[Gameweek 31]],FPL_Fixtures_Extract[#Headers],0)),3))</f>
        <v>SUN(H)</v>
      </c>
      <c r="AG539" t="str">
        <f ca="1">IF(RIGHT(FPL_Combined[[#Headers],[Gameweek 32]],2)&lt;$B$622,INDEX(FPL_Results_Extract[Gameweek 07],MATCH($A539,FPL_Results_Extract[[Player]:[Player]],0)),INDEX(Team_Key[[Abbreviation]:[Abbreviation]],MATCH(LEFT(INDEX(FPL_Fixtures_Extract[],MATCH($A539,FPL_Fixtures_Extract[[Player]:[Player]],0),MATCH(FPL_Combined[[#Headers],[Gameweek 32]],FPL_Fixtures_Extract[#Headers],0)),LEN(INDEX(FPL_Fixtures_Extract[],MATCH($A539,FPL_Fixtures_Extract[[Player]:[Player]],0),MATCH(FPL_Combined[[#Headers],[Gameweek 32]],FPL_Fixtures_Extract[#Headers],0)))-4),Team_Key[[Full Name]:[Full Name]],0))&amp;RIGHT(INDEX(FPL_Fixtures_Extract[],MATCH($A539,FPL_Fixtures_Extract[[Player]:[Player]],0),MATCH(FPL_Combined[[#Headers],[Gameweek 32]],FPL_Fixtures_Extract[#Headers],0)),3))</f>
        <v>NOR(A)</v>
      </c>
      <c r="AH539" t="str">
        <f ca="1">IF(RIGHT(FPL_Combined[[#Headers],[Gameweek 33]],2)&lt;$B$622,INDEX(FPL_Results_Extract[Gameweek 08],MATCH($A539,FPL_Results_Extract[[Player]:[Player]],0)),INDEX(Team_Key[[Abbreviation]:[Abbreviation]],MATCH(LEFT(INDEX(FPL_Fixtures_Extract[],MATCH($A539,FPL_Fixtures_Extract[[Player]:[Player]],0),MATCH(FPL_Combined[[#Headers],[Gameweek 33]],FPL_Fixtures_Extract[#Headers],0)),LEN(INDEX(FPL_Fixtures_Extract[],MATCH($A539,FPL_Fixtures_Extract[[Player]:[Player]],0),MATCH(FPL_Combined[[#Headers],[Gameweek 33]],FPL_Fixtures_Extract[#Headers],0)))-4),Team_Key[[Full Name]:[Full Name]],0))&amp;RIGHT(INDEX(FPL_Fixtures_Extract[],MATCH($A539,FPL_Fixtures_Extract[[Player]:[Player]],0),MATCH(FPL_Combined[[#Headers],[Gameweek 33]],FPL_Fixtures_Extract[#Headers],0)),3))</f>
        <v>SOU(A)</v>
      </c>
      <c r="AI539" t="str">
        <f ca="1">IF(RIGHT(FPL_Combined[[#Headers],[Gameweek 34]],2)&lt;$B$622,INDEX(FPL_Results_Extract[Gameweek 09],MATCH($A539,FPL_Results_Extract[[Player]:[Player]],0)),INDEX(Team_Key[[Abbreviation]:[Abbreviation]],MATCH(LEFT(INDEX(FPL_Fixtures_Extract[],MATCH($A539,FPL_Fixtures_Extract[[Player]:[Player]],0),MATCH(FPL_Combined[[#Headers],[Gameweek 34]],FPL_Fixtures_Extract[#Headers],0)),LEN(INDEX(FPL_Fixtures_Extract[],MATCH($A539,FPL_Fixtures_Extract[[Player]:[Player]],0),MATCH(FPL_Combined[[#Headers],[Gameweek 34]],FPL_Fixtures_Extract[#Headers],0)))-4),Team_Key[[Full Name]:[Full Name]],0))&amp;RIGHT(INDEX(FPL_Fixtures_Extract[],MATCH($A539,FPL_Fixtures_Extract[[Player]:[Player]],0),MATCH(FPL_Combined[[#Headers],[Gameweek 34]],FPL_Fixtures_Extract[#Headers],0)),3))</f>
        <v>SWA(H)</v>
      </c>
      <c r="AJ539" t="str">
        <f ca="1">IF(RIGHT(FPL_Combined[[#Headers],[Gameweek 35]],2)&lt;$B$622,INDEX(FPL_Results_Extract[Gameweek 10],MATCH($A539,FPL_Results_Extract[[Player]:[Player]],0)),INDEX(Team_Key[[Abbreviation]:[Abbreviation]],MATCH(LEFT(INDEX(FPL_Fixtures_Extract[],MATCH($A539,FPL_Fixtures_Extract[[Player]:[Player]],0),MATCH(FPL_Combined[[#Headers],[Gameweek 35]],FPL_Fixtures_Extract[#Headers],0)),LEN(INDEX(FPL_Fixtures_Extract[],MATCH($A539,FPL_Fixtures_Extract[[Player]:[Player]],0),MATCH(FPL_Combined[[#Headers],[Gameweek 35]],FPL_Fixtures_Extract[#Headers],0)))-4),Team_Key[[Full Name]:[Full Name]],0))&amp;RIGHT(INDEX(FPL_Fixtures_Extract[],MATCH($A539,FPL_Fixtures_Extract[[Player]:[Player]],0),MATCH(FPL_Combined[[#Headers],[Gameweek 35]],FPL_Fixtures_Extract[#Headers],0)),3))</f>
        <v>LIV(A)</v>
      </c>
      <c r="AK539" t="str">
        <f ca="1">IF(RIGHT(FPL_Combined[[#Headers],[Gameweek 36]],2)&lt;$B$622,INDEX(FPL_Results_Extract[Gameweek 11],MATCH($A539,FPL_Results_Extract[[Player]:[Player]],0)),INDEX(Team_Key[[Abbreviation]:[Abbreviation]],MATCH(LEFT(INDEX(FPL_Fixtures_Extract[],MATCH($A539,FPL_Fixtures_Extract[[Player]:[Player]],0),MATCH(FPL_Combined[[#Headers],[Gameweek 36]],FPL_Fixtures_Extract[#Headers],0)),LEN(INDEX(FPL_Fixtures_Extract[],MATCH($A539,FPL_Fixtures_Extract[[Player]:[Player]],0),MATCH(FPL_Combined[[#Headers],[Gameweek 36]],FPL_Fixtures_Extract[#Headers],0)))-4),Team_Key[[Full Name]:[Full Name]],0))&amp;RIGHT(INDEX(FPL_Fixtures_Extract[],MATCH($A539,FPL_Fixtures_Extract[[Player]:[Player]],0),MATCH(FPL_Combined[[#Headers],[Gameweek 36]],FPL_Fixtures_Extract[#Headers],0)),3))</f>
        <v>CRY(H)</v>
      </c>
      <c r="AL539" t="str">
        <f ca="1">IF(RIGHT(FPL_Combined[[#Headers],[Gameweek 37]],2)&lt;$B$622,INDEX(FPL_Results_Extract[Gameweek 12],MATCH($A539,FPL_Results_Extract[[Player]:[Player]],0)),INDEX(Team_Key[[Abbreviation]:[Abbreviation]],MATCH(LEFT(INDEX(FPL_Fixtures_Extract[],MATCH($A539,FPL_Fixtures_Extract[[Player]:[Player]],0),MATCH(FPL_Combined[[#Headers],[Gameweek 37]],FPL_Fixtures_Extract[#Headers],0)),LEN(INDEX(FPL_Fixtures_Extract[],MATCH($A539,FPL_Fixtures_Extract[[Player]:[Player]],0),MATCH(FPL_Combined[[#Headers],[Gameweek 37]],FPL_Fixtures_Extract[#Headers],0)))-4),Team_Key[[Full Name]:[Full Name]],0))&amp;RIGHT(INDEX(FPL_Fixtures_Extract[],MATCH($A539,FPL_Fixtures_Extract[[Player]:[Player]],0),MATCH(FPL_Combined[[#Headers],[Gameweek 37]],FPL_Fixtures_Extract[#Headers],0)),3))</f>
        <v>AVL(A)</v>
      </c>
      <c r="AM539" t="str">
        <f ca="1">IF(RIGHT(FPL_Combined[[#Headers],[Gameweek 38]],2)&lt;$B$622,INDEX(FPL_Results_Extract[Gameweek 13],MATCH($A539,FPL_Results_Extract[[Player]:[Player]],0)),INDEX(Team_Key[[Abbreviation]:[Abbreviation]],MATCH(LEFT(INDEX(FPL_Fixtures_Extract[],MATCH($A539,FPL_Fixtures_Extract[[Player]:[Player]],0),MATCH(FPL_Combined[[#Headers],[Gameweek 38]],FPL_Fixtures_Extract[#Headers],0)),LEN(INDEX(FPL_Fixtures_Extract[],MATCH($A539,FPL_Fixtures_Extract[[Player]:[Player]],0),MATCH(FPL_Combined[[#Headers],[Gameweek 38]],FPL_Fixtures_Extract[#Headers],0)))-4),Team_Key[[Full Name]:[Full Name]],0))&amp;RIGHT(INDEX(FPL_Fixtures_Extract[],MATCH($A539,FPL_Fixtures_Extract[[Player]:[Player]],0),MATCH(FPL_Combined[[#Headers],[Gameweek 38]],FPL_Fixtures_Extract[#Headers],0)),3))</f>
        <v>TOT(H)</v>
      </c>
    </row>
    <row r="540" spans="1:39" x14ac:dyDescent="0.45">
      <c r="A540" t="s">
        <v>151</v>
      </c>
      <c r="B540" t="str">
        <f ca="1">IF(RIGHT(FPL_Combined[[#Headers],[Gameweek 01]],2)&lt;$B$622,INDEX(FPL_Results_Extract[Gameweek 01],MATCH($A540,FPL_Results_Extract[[Player]:[Player]],0)),INDEX(Team_Key[[Abbreviation]:[Abbreviation]],MATCH(LEFT(INDEX(FPL_Fixtures_Extract[],MATCH($A540,FPL_Fixtures_Extract[[Player]:[Player]],0),MATCH(FPL_Combined[[#Headers],[Gameweek 01]],FPL_Fixtures_Extract[#Headers],0)),LEN(INDEX(FPL_Fixtures_Extract[],MATCH($A540,FPL_Fixtures_Extract[[Player]:[Player]],0),MATCH(FPL_Combined[[#Headers],[Gameweek 01]],FPL_Fixtures_Extract[#Headers],0)))-4),Team_Key[[Full Name]:[Full Name]],0))&amp;RIGHT(INDEX(FPL_Fixtures_Extract[],MATCH($A540,FPL_Fixtures_Extract[[Player]:[Player]],0),MATCH(FPL_Combined[[#Headers],[Gameweek 01]],FPL_Fixtures_Extract[#Headers],0)),3))</f>
        <v>WAT(H) 2-2</v>
      </c>
      <c r="C540" t="str">
        <f ca="1">IF(RIGHT(FPL_Combined[[#Headers],[Gameweek 02]],2)&lt;$B$622,INDEX(FPL_Results_Extract[Gameweek 02],MATCH($A540,FPL_Results_Extract[[Player]:[Player]],0)),INDEX(Team_Key[[Abbreviation]:[Abbreviation]],MATCH(LEFT(INDEX(FPL_Fixtures_Extract[],MATCH($A540,FPL_Fixtures_Extract[[Player]:[Player]],0),MATCH(FPL_Combined[[#Headers],[Gameweek 02]],FPL_Fixtures_Extract[#Headers],0)),LEN(INDEX(FPL_Fixtures_Extract[],MATCH($A540,FPL_Fixtures_Extract[[Player]:[Player]],0),MATCH(FPL_Combined[[#Headers],[Gameweek 02]],FPL_Fixtures_Extract[#Headers],0)))-4),Team_Key[[Full Name]:[Full Name]],0))&amp;RIGHT(INDEX(FPL_Fixtures_Extract[],MATCH($A540,FPL_Fixtures_Extract[[Player]:[Player]],0),MATCH(FPL_Combined[[#Headers],[Gameweek 02]],FPL_Fixtures_Extract[#Headers],0)),3))</f>
        <v>SOU(A) 3-0</v>
      </c>
      <c r="D540" t="str">
        <f ca="1">IF(RIGHT(FPL_Combined[[#Headers],[Gameweek 03]],2)&lt;$B$622,INDEX(FPL_Results_Extract[Gameweek 03],MATCH($A540,FPL_Results_Extract[[Player]:[Player]],0)),INDEX(Team_Key[[Abbreviation]:[Abbreviation]],MATCH(LEFT(INDEX(FPL_Fixtures_Extract[],MATCH($A540,FPL_Fixtures_Extract[[Player]:[Player]],0),MATCH(FPL_Combined[[#Headers],[Gameweek 03]],FPL_Fixtures_Extract[#Headers],0)),LEN(INDEX(FPL_Fixtures_Extract[],MATCH($A540,FPL_Fixtures_Extract[[Player]:[Player]],0),MATCH(FPL_Combined[[#Headers],[Gameweek 03]],FPL_Fixtures_Extract[#Headers],0)))-4),Team_Key[[Full Name]:[Full Name]],0))&amp;RIGHT(INDEX(FPL_Fixtures_Extract[],MATCH($A540,FPL_Fixtures_Extract[[Player]:[Player]],0),MATCH(FPL_Combined[[#Headers],[Gameweek 03]],FPL_Fixtures_Extract[#Headers],0)),3))</f>
        <v>MCI(H) 0-2</v>
      </c>
      <c r="E540" t="str">
        <f ca="1">IF(RIGHT(FPL_Combined[[#Headers],[Gameweek 04]],2)&lt;$B$622,INDEX(FPL_Results_Extract[Gameweek 04],MATCH($A540,FPL_Results_Extract[[Player]:[Player]],0)),INDEX(Team_Key[[Abbreviation]:[Abbreviation]],MATCH(LEFT(INDEX(FPL_Fixtures_Extract[],MATCH($A540,FPL_Fixtures_Extract[[Player]:[Player]],0),MATCH(FPL_Combined[[#Headers],[Gameweek 04]],FPL_Fixtures_Extract[#Headers],0)),LEN(INDEX(FPL_Fixtures_Extract[],MATCH($A540,FPL_Fixtures_Extract[[Player]:[Player]],0),MATCH(FPL_Combined[[#Headers],[Gameweek 04]],FPL_Fixtures_Extract[#Headers],0)))-4),Team_Key[[Full Name]:[Full Name]],0))&amp;RIGHT(INDEX(FPL_Fixtures_Extract[],MATCH($A540,FPL_Fixtures_Extract[[Player]:[Player]],0),MATCH(FPL_Combined[[#Headers],[Gameweek 04]],FPL_Fixtures_Extract[#Headers],0)),3))</f>
        <v>TOT(A) 0-0</v>
      </c>
      <c r="F540" t="str">
        <f ca="1">IF(RIGHT(FPL_Combined[[#Headers],[Gameweek 05]],2)&lt;$B$622,INDEX(FPL_Results_Extract[Gameweek 05],MATCH($A540,FPL_Results_Extract[[Player]:[Player]],0)),INDEX(Team_Key[[Abbreviation]:[Abbreviation]],MATCH(LEFT(INDEX(FPL_Fixtures_Extract[],MATCH($A540,FPL_Fixtures_Extract[[Player]:[Player]],0),MATCH(FPL_Combined[[#Headers],[Gameweek 05]],FPL_Fixtures_Extract[#Headers],0)),LEN(INDEX(FPL_Fixtures_Extract[],MATCH($A540,FPL_Fixtures_Extract[[Player]:[Player]],0),MATCH(FPL_Combined[[#Headers],[Gameweek 05]],FPL_Fixtures_Extract[#Headers],0)))-4),Team_Key[[Full Name]:[Full Name]],0))&amp;RIGHT(INDEX(FPL_Fixtures_Extract[],MATCH($A540,FPL_Fixtures_Extract[[Player]:[Player]],0),MATCH(FPL_Combined[[#Headers],[Gameweek 05]],FPL_Fixtures_Extract[#Headers],0)),3))</f>
        <v>CHE(H) 3-1</v>
      </c>
      <c r="G540" t="str">
        <f ca="1">IF(RIGHT(FPL_Combined[[#Headers],[Gameweek 06]],2)&lt;$B$622,INDEX(FPL_Results_Extract[Gameweek 06],MATCH($A540,FPL_Results_Extract[[Player]:[Player]],0)),INDEX(Team_Key[[Abbreviation]:[Abbreviation]],MATCH(LEFT(INDEX(FPL_Fixtures_Extract[],MATCH($A540,FPL_Fixtures_Extract[[Player]:[Player]],0),MATCH(FPL_Combined[[#Headers],[Gameweek 06]],FPL_Fixtures_Extract[#Headers],0)),LEN(INDEX(FPL_Fixtures_Extract[],MATCH($A540,FPL_Fixtures_Extract[[Player]:[Player]],0),MATCH(FPL_Combined[[#Headers],[Gameweek 06]],FPL_Fixtures_Extract[#Headers],0)))-4),Team_Key[[Full Name]:[Full Name]],0))&amp;RIGHT(INDEX(FPL_Fixtures_Extract[],MATCH($A540,FPL_Fixtures_Extract[[Player]:[Player]],0),MATCH(FPL_Combined[[#Headers],[Gameweek 06]],FPL_Fixtures_Extract[#Headers],0)),3))</f>
        <v>SWA(A) 0-0</v>
      </c>
      <c r="H540" t="str">
        <f ca="1">IF(RIGHT(FPL_Combined[[#Headers],[Gameweek 07]],2)&lt;$B$622,INDEX(FPL_Results_Extract[Gameweek 07],MATCH($A540,FPL_Results_Extract[[Player]:[Player]],0)),INDEX(Team_Key[[Abbreviation]:[Abbreviation]],MATCH(LEFT(INDEX(FPL_Fixtures_Extract[],MATCH($A540,FPL_Fixtures_Extract[[Player]:[Player]],0),MATCH(FPL_Combined[[#Headers],[Gameweek 07]],FPL_Fixtures_Extract[#Headers],0)),LEN(INDEX(FPL_Fixtures_Extract[],MATCH($A540,FPL_Fixtures_Extract[[Player]:[Player]],0),MATCH(FPL_Combined[[#Headers],[Gameweek 07]],FPL_Fixtures_Extract[#Headers],0)))-4),Team_Key[[Full Name]:[Full Name]],0))&amp;RIGHT(INDEX(FPL_Fixtures_Extract[],MATCH($A540,FPL_Fixtures_Extract[[Player]:[Player]],0),MATCH(FPL_Combined[[#Headers],[Gameweek 07]],FPL_Fixtures_Extract[#Headers],0)),3))</f>
        <v>WBA(A) 3-2</v>
      </c>
      <c r="I540" t="str">
        <f ca="1">IF(RIGHT(FPL_Combined[[#Headers],[Gameweek 08]],2)&lt;$B$622,INDEX(FPL_Results_Extract[Gameweek 08],MATCH($A540,FPL_Results_Extract[[Player]:[Player]],0)),INDEX(Team_Key[[Abbreviation]:[Abbreviation]],MATCH(LEFT(INDEX(FPL_Fixtures_Extract[],MATCH($A540,FPL_Fixtures_Extract[[Player]:[Player]],0),MATCH(FPL_Combined[[#Headers],[Gameweek 08]],FPL_Fixtures_Extract[#Headers],0)),LEN(INDEX(FPL_Fixtures_Extract[],MATCH($A540,FPL_Fixtures_Extract[[Player]:[Player]],0),MATCH(FPL_Combined[[#Headers],[Gameweek 08]],FPL_Fixtures_Extract[#Headers],0)))-4),Team_Key[[Full Name]:[Full Name]],0))&amp;RIGHT(INDEX(FPL_Fixtures_Extract[],MATCH($A540,FPL_Fixtures_Extract[[Player]:[Player]],0),MATCH(FPL_Combined[[#Headers],[Gameweek 08]],FPL_Fixtures_Extract[#Headers],0)),3))</f>
        <v>LIV(H) 1-1</v>
      </c>
      <c r="J540" t="str">
        <f ca="1">IF(RIGHT(FPL_Combined[[#Headers],[Gameweek 09]],2)&lt;$B$622,INDEX(FPL_Results_Extract[Gameweek 09],MATCH($A540,FPL_Results_Extract[[Player]:[Player]],0)),INDEX(Team_Key[[Abbreviation]:[Abbreviation]],MATCH(LEFT(INDEX(FPL_Fixtures_Extract[],MATCH($A540,FPL_Fixtures_Extract[[Player]:[Player]],0),MATCH(FPL_Combined[[#Headers],[Gameweek 09]],FPL_Fixtures_Extract[#Headers],0)),LEN(INDEX(FPL_Fixtures_Extract[],MATCH($A540,FPL_Fixtures_Extract[[Player]:[Player]],0),MATCH(FPL_Combined[[#Headers],[Gameweek 09]],FPL_Fixtures_Extract[#Headers],0)))-4),Team_Key[[Full Name]:[Full Name]],0))&amp;RIGHT(INDEX(FPL_Fixtures_Extract[],MATCH($A540,FPL_Fixtures_Extract[[Player]:[Player]],0),MATCH(FPL_Combined[[#Headers],[Gameweek 09]],FPL_Fixtures_Extract[#Headers],0)),3))</f>
        <v>MUN(H) 0-3</v>
      </c>
      <c r="K540" t="str">
        <f ca="1">IF(RIGHT(FPL_Combined[[#Headers],[Gameweek 10]],2)&lt;$B$622,INDEX(FPL_Results_Extract[Gameweek 10],MATCH($A540,FPL_Results_Extract[[Player]:[Player]],0)),INDEX(Team_Key[[Abbreviation]:[Abbreviation]],MATCH(LEFT(INDEX(FPL_Fixtures_Extract[],MATCH($A540,FPL_Fixtures_Extract[[Player]:[Player]],0),MATCH(FPL_Combined[[#Headers],[Gameweek 10]],FPL_Fixtures_Extract[#Headers],0)),LEN(INDEX(FPL_Fixtures_Extract[],MATCH($A540,FPL_Fixtures_Extract[[Player]:[Player]],0),MATCH(FPL_Combined[[#Headers],[Gameweek 10]],FPL_Fixtures_Extract[#Headers],0)))-4),Team_Key[[Full Name]:[Full Name]],0))&amp;RIGHT(INDEX(FPL_Fixtures_Extract[],MATCH($A540,FPL_Fixtures_Extract[[Player]:[Player]],0),MATCH(FPL_Combined[[#Headers],[Gameweek 10]],FPL_Fixtures_Extract[#Headers],0)),3))</f>
        <v>ARS(A) 1-2</v>
      </c>
      <c r="L540" t="str">
        <f ca="1">IF(RIGHT(FPL_Combined[[#Headers],[Gameweek 11]],2)&lt;$B$622,INDEX(FPL_Results_Extract[Gameweek 11],MATCH($A540,FPL_Results_Extract[[Player]:[Player]],0)),INDEX(Team_Key[[Abbreviation]:[Abbreviation]],MATCH(LEFT(INDEX(FPL_Fixtures_Extract[],MATCH($A540,FPL_Fixtures_Extract[[Player]:[Player]],0),MATCH(FPL_Combined[[#Headers],[Gameweek 11]],FPL_Fixtures_Extract[#Headers],0)),LEN(INDEX(FPL_Fixtures_Extract[],MATCH($A540,FPL_Fixtures_Extract[[Player]:[Player]],0),MATCH(FPL_Combined[[#Headers],[Gameweek 11]],FPL_Fixtures_Extract[#Headers],0)))-4),Team_Key[[Full Name]:[Full Name]],0))&amp;RIGHT(INDEX(FPL_Fixtures_Extract[],MATCH($A540,FPL_Fixtures_Extract[[Player]:[Player]],0),MATCH(FPL_Combined[[#Headers],[Gameweek 11]],FPL_Fixtures_Extract[#Headers],0)),3))</f>
        <v>SUN(H) 6-2</v>
      </c>
      <c r="M540" t="str">
        <f ca="1">IF(RIGHT(FPL_Combined[[#Headers],[Gameweek 12]],2)&lt;$B$622,INDEX(FPL_Results_Extract[Gameweek 12],MATCH($A540,FPL_Results_Extract[[Player]:[Player]],0)),INDEX(Team_Key[[Abbreviation]:[Abbreviation]],MATCH(LEFT(INDEX(FPL_Fixtures_Extract[],MATCH($A540,FPL_Fixtures_Extract[[Player]:[Player]],0),MATCH(FPL_Combined[[#Headers],[Gameweek 12]],FPL_Fixtures_Extract[#Headers],0)),LEN(INDEX(FPL_Fixtures_Extract[],MATCH($A540,FPL_Fixtures_Extract[[Player]:[Player]],0),MATCH(FPL_Combined[[#Headers],[Gameweek 12]],FPL_Fixtures_Extract[#Headers],0)))-4),Team_Key[[Full Name]:[Full Name]],0))&amp;RIGHT(INDEX(FPL_Fixtures_Extract[],MATCH($A540,FPL_Fixtures_Extract[[Player]:[Player]],0),MATCH(FPL_Combined[[#Headers],[Gameweek 12]],FPL_Fixtures_Extract[#Headers],0)),3))</f>
        <v>WHU(A) 1-1</v>
      </c>
      <c r="N540" t="str">
        <f ca="1">IF(RIGHT(FPL_Combined[[#Headers],[Gameweek 13]],2)&lt;$B$622,INDEX(FPL_Results_Extract[Gameweek 13],MATCH($A540,FPL_Results_Extract[[Player]:[Player]],0)),INDEX(Team_Key[[Abbreviation]:[Abbreviation]],MATCH(LEFT(INDEX(FPL_Fixtures_Extract[],MATCH($A540,FPL_Fixtures_Extract[[Player]:[Player]],0),MATCH(FPL_Combined[[#Headers],[Gameweek 13]],FPL_Fixtures_Extract[#Headers],0)),LEN(INDEX(FPL_Fixtures_Extract[],MATCH($A540,FPL_Fixtures_Extract[[Player]:[Player]],0),MATCH(FPL_Combined[[#Headers],[Gameweek 13]],FPL_Fixtures_Extract[#Headers],0)))-4),Team_Key[[Full Name]:[Full Name]],0))&amp;RIGHT(INDEX(FPL_Fixtures_Extract[],MATCH($A540,FPL_Fixtures_Extract[[Player]:[Player]],0),MATCH(FPL_Combined[[#Headers],[Gameweek 13]],FPL_Fixtures_Extract[#Headers],0)),3))</f>
        <v>AVL(H) 4-0</v>
      </c>
      <c r="O540" t="str">
        <f ca="1">IF(RIGHT(FPL_Combined[[#Headers],[Gameweek 14]],2)&lt;$B$622,INDEX(FPL_Results_Extract[Gameweek 14],MATCH($A540,FPL_Results_Extract[[Player]:[Player]],0)),INDEX(Team_Key[[Abbreviation]:[Abbreviation]],MATCH(LEFT(INDEX(FPL_Fixtures_Extract[],MATCH($A540,FPL_Fixtures_Extract[[Player]:[Player]],0),MATCH(FPL_Combined[[#Headers],[Gameweek 14]],FPL_Fixtures_Extract[#Headers],0)),LEN(INDEX(FPL_Fixtures_Extract[],MATCH($A540,FPL_Fixtures_Extract[[Player]:[Player]],0),MATCH(FPL_Combined[[#Headers],[Gameweek 14]],FPL_Fixtures_Extract[#Headers],0)))-4),Team_Key[[Full Name]:[Full Name]],0))&amp;RIGHT(INDEX(FPL_Fixtures_Extract[],MATCH($A540,FPL_Fixtures_Extract[[Player]:[Player]],0),MATCH(FPL_Combined[[#Headers],[Gameweek 14]],FPL_Fixtures_Extract[#Headers],0)),3))</f>
        <v>BOU(A) 3-3</v>
      </c>
      <c r="P540" t="str">
        <f ca="1">IF(RIGHT(FPL_Combined[[#Headers],[Gameweek 15]],2)&lt;$B$622,INDEX(FPL_Results_Extract[Gameweek 15],MATCH($A540,FPL_Results_Extract[[Player]:[Player]],0)),INDEX(Team_Key[[Abbreviation]:[Abbreviation]],MATCH(LEFT(INDEX(FPL_Fixtures_Extract[],MATCH($A540,FPL_Fixtures_Extract[[Player]:[Player]],0),MATCH(FPL_Combined[[#Headers],[Gameweek 15]],FPL_Fixtures_Extract[#Headers],0)),LEN(INDEX(FPL_Fixtures_Extract[],MATCH($A540,FPL_Fixtures_Extract[[Player]:[Player]],0),MATCH(FPL_Combined[[#Headers],[Gameweek 15]],FPL_Fixtures_Extract[#Headers],0)))-4),Team_Key[[Full Name]:[Full Name]],0))&amp;RIGHT(INDEX(FPL_Fixtures_Extract[],MATCH($A540,FPL_Fixtures_Extract[[Player]:[Player]],0),MATCH(FPL_Combined[[#Headers],[Gameweek 15]],FPL_Fixtures_Extract[#Headers],0)),3))</f>
        <v>CRY(H) 1-1</v>
      </c>
      <c r="Q540" t="str">
        <f ca="1">IF(RIGHT(FPL_Combined[[#Headers],[Gameweek 16]],2)&lt;$B$622,INDEX(FPL_Results_Extract[Gameweek 16],MATCH($A540,FPL_Results_Extract[[Player]:[Player]],0)),INDEX(Team_Key[[Abbreviation]:[Abbreviation]],MATCH(LEFT(INDEX(FPL_Fixtures_Extract[],MATCH($A540,FPL_Fixtures_Extract[[Player]:[Player]],0),MATCH(FPL_Combined[[#Headers],[Gameweek 16]],FPL_Fixtures_Extract[#Headers],0)),LEN(INDEX(FPL_Fixtures_Extract[],MATCH($A540,FPL_Fixtures_Extract[[Player]:[Player]],0),MATCH(FPL_Combined[[#Headers],[Gameweek 16]],FPL_Fixtures_Extract[#Headers],0)))-4),Team_Key[[Full Name]:[Full Name]],0))&amp;RIGHT(INDEX(FPL_Fixtures_Extract[],MATCH($A540,FPL_Fixtures_Extract[[Player]:[Player]],0),MATCH(FPL_Combined[[#Headers],[Gameweek 16]],FPL_Fixtures_Extract[#Headers],0)),3))</f>
        <v>NOR(A) 1-1</v>
      </c>
      <c r="R540" t="str">
        <f ca="1">IF(RIGHT(FPL_Combined[[#Headers],[Gameweek 17]],2)&lt;$B$622,INDEX(FPL_Results_Extract[Gameweek 17],MATCH($A540,FPL_Results_Extract[[Player]:[Player]],0)),INDEX(Team_Key[[Abbreviation]:[Abbreviation]],MATCH(LEFT(INDEX(FPL_Fixtures_Extract[],MATCH($A540,FPL_Fixtures_Extract[[Player]:[Player]],0),MATCH(FPL_Combined[[#Headers],[Gameweek 17]],FPL_Fixtures_Extract[#Headers],0)),LEN(INDEX(FPL_Fixtures_Extract[],MATCH($A540,FPL_Fixtures_Extract[[Player]:[Player]],0),MATCH(FPL_Combined[[#Headers],[Gameweek 17]],FPL_Fixtures_Extract[#Headers],0)))-4),Team_Key[[Full Name]:[Full Name]],0))&amp;RIGHT(INDEX(FPL_Fixtures_Extract[],MATCH($A540,FPL_Fixtures_Extract[[Player]:[Player]],0),MATCH(FPL_Combined[[#Headers],[Gameweek 17]],FPL_Fixtures_Extract[#Headers],0)),3))</f>
        <v>LEI(H) 2-3</v>
      </c>
      <c r="S540" t="str">
        <f ca="1">IF(RIGHT(FPL_Combined[[#Headers],[Gameweek 18]],2)&lt;$B$622,INDEX(FPL_Results_Extract[Gameweek 18],MATCH($A540,FPL_Results_Extract[[Player]:[Player]],0)),INDEX(Team_Key[[Abbreviation]:[Abbreviation]],MATCH(LEFT(INDEX(FPL_Fixtures_Extract[],MATCH($A540,FPL_Fixtures_Extract[[Player]:[Player]],0),MATCH(FPL_Combined[[#Headers],[Gameweek 18]],FPL_Fixtures_Extract[#Headers],0)),LEN(INDEX(FPL_Fixtures_Extract[],MATCH($A540,FPL_Fixtures_Extract[[Player]:[Player]],0),MATCH(FPL_Combined[[#Headers],[Gameweek 18]],FPL_Fixtures_Extract[#Headers],0)))-4),Team_Key[[Full Name]:[Full Name]],0))&amp;RIGHT(INDEX(FPL_Fixtures_Extract[],MATCH($A540,FPL_Fixtures_Extract[[Player]:[Player]],0),MATCH(FPL_Combined[[#Headers],[Gameweek 18]],FPL_Fixtures_Extract[#Headers],0)),3))</f>
        <v>NEW(A) 1-0</v>
      </c>
      <c r="T540" t="str">
        <f ca="1">IF(RIGHT(FPL_Combined[[#Headers],[Gameweek 19]],2)&lt;$B$622,INDEX(FPL_Results_Extract[Gameweek 19],MATCH($A540,FPL_Results_Extract[[Player]:[Player]],0)),INDEX(Team_Key[[Abbreviation]:[Abbreviation]],MATCH(LEFT(INDEX(FPL_Fixtures_Extract[],MATCH($A540,FPL_Fixtures_Extract[[Player]:[Player]],0),MATCH(FPL_Combined[[#Headers],[Gameweek 19]],FPL_Fixtures_Extract[#Headers],0)),LEN(INDEX(FPL_Fixtures_Extract[],MATCH($A540,FPL_Fixtures_Extract[[Player]:[Player]],0),MATCH(FPL_Combined[[#Headers],[Gameweek 19]],FPL_Fixtures_Extract[#Headers],0)))-4),Team_Key[[Full Name]:[Full Name]],0))&amp;RIGHT(INDEX(FPL_Fixtures_Extract[],MATCH($A540,FPL_Fixtures_Extract[[Player]:[Player]],0),MATCH(FPL_Combined[[#Headers],[Gameweek 19]],FPL_Fixtures_Extract[#Headers],0)),3))</f>
        <v>STK(H) 3-4</v>
      </c>
      <c r="U540" t="str">
        <f ca="1">IF(RIGHT(FPL_Combined[[#Headers],[Gameweek 20]],2)&lt;$B$622,INDEX(FPL_Results_Extract[Gameweek 20],MATCH($A540,FPL_Results_Extract[[Player]:[Player]],0)),INDEX(Team_Key[[Abbreviation]:[Abbreviation]],MATCH(LEFT(INDEX(FPL_Fixtures_Extract[],MATCH($A540,FPL_Fixtures_Extract[[Player]:[Player]],0),MATCH(FPL_Combined[[#Headers],[Gameweek 20]],FPL_Fixtures_Extract[#Headers],0)),LEN(INDEX(FPL_Fixtures_Extract[],MATCH($A540,FPL_Fixtures_Extract[[Player]:[Player]],0),MATCH(FPL_Combined[[#Headers],[Gameweek 20]],FPL_Fixtures_Extract[#Headers],0)))-4),Team_Key[[Full Name]:[Full Name]],0))&amp;RIGHT(INDEX(FPL_Fixtures_Extract[],MATCH($A540,FPL_Fixtures_Extract[[Player]:[Player]],0),MATCH(FPL_Combined[[#Headers],[Gameweek 20]],FPL_Fixtures_Extract[#Headers],0)),3))</f>
        <v>TOT(H) 1-1</v>
      </c>
      <c r="V540" t="str">
        <f ca="1">IF(RIGHT(FPL_Combined[[#Headers],[Gameweek 21]],2)&lt;$B$622,INDEX(FPL_Results_Extract[Gameweek 21],MATCH($A540,FPL_Results_Extract[[Player]:[Player]],0)),INDEX(Team_Key[[Abbreviation]:[Abbreviation]],MATCH(LEFT(INDEX(FPL_Fixtures_Extract[],MATCH($A540,FPL_Fixtures_Extract[[Player]:[Player]],0),MATCH(FPL_Combined[[#Headers],[Gameweek 21]],FPL_Fixtures_Extract[#Headers],0)),LEN(INDEX(FPL_Fixtures_Extract[],MATCH($A540,FPL_Fixtures_Extract[[Player]:[Player]],0),MATCH(FPL_Combined[[#Headers],[Gameweek 21]],FPL_Fixtures_Extract[#Headers],0)))-4),Team_Key[[Full Name]:[Full Name]],0))&amp;RIGHT(INDEX(FPL_Fixtures_Extract[],MATCH($A540,FPL_Fixtures_Extract[[Player]:[Player]],0),MATCH(FPL_Combined[[#Headers],[Gameweek 21]],FPL_Fixtures_Extract[#Headers],0)),3))</f>
        <v>MCI(A) 0-0</v>
      </c>
      <c r="W540" t="str">
        <f ca="1">IF(RIGHT(FPL_Combined[[#Headers],[Gameweek 22]],2)&lt;$B$622,INDEX(FPL_Results_Extract[Gameweek 22],MATCH($A540,FPL_Results_Extract[[Player]:[Player]],0)),INDEX(Team_Key[[Abbreviation]:[Abbreviation]],MATCH(LEFT(INDEX(FPL_Fixtures_Extract[],MATCH($A540,FPL_Fixtures_Extract[[Player]:[Player]],0),MATCH(FPL_Combined[[#Headers],[Gameweek 22]],FPL_Fixtures_Extract[#Headers],0)),LEN(INDEX(FPL_Fixtures_Extract[],MATCH($A540,FPL_Fixtures_Extract[[Player]:[Player]],0),MATCH(FPL_Combined[[#Headers],[Gameweek 22]],FPL_Fixtures_Extract[#Headers],0)))-4),Team_Key[[Full Name]:[Full Name]],0))&amp;RIGHT(INDEX(FPL_Fixtures_Extract[],MATCH($A540,FPL_Fixtures_Extract[[Player]:[Player]],0),MATCH(FPL_Combined[[#Headers],[Gameweek 22]],FPL_Fixtures_Extract[#Headers],0)),3))</f>
        <v>CHE(A) 3-3</v>
      </c>
      <c r="X540" t="str">
        <f ca="1">IF(RIGHT(FPL_Combined[[#Headers],[Gameweek 23]],2)&lt;$B$622,INDEX(FPL_Results_Extract[Gameweek 23],MATCH($A540,FPL_Results_Extract[[Player]:[Player]],0)),INDEX(Team_Key[[Abbreviation]:[Abbreviation]],MATCH(LEFT(INDEX(FPL_Fixtures_Extract[],MATCH($A540,FPL_Fixtures_Extract[[Player]:[Player]],0),MATCH(FPL_Combined[[#Headers],[Gameweek 23]],FPL_Fixtures_Extract[#Headers],0)),LEN(INDEX(FPL_Fixtures_Extract[],MATCH($A540,FPL_Fixtures_Extract[[Player]:[Player]],0),MATCH(FPL_Combined[[#Headers],[Gameweek 23]],FPL_Fixtures_Extract[#Headers],0)))-4),Team_Key[[Full Name]:[Full Name]],0))&amp;RIGHT(INDEX(FPL_Fixtures_Extract[],MATCH($A540,FPL_Fixtures_Extract[[Player]:[Player]],0),MATCH(FPL_Combined[[#Headers],[Gameweek 23]],FPL_Fixtures_Extract[#Headers],0)),3))</f>
        <v>SWA(H) 1-2</v>
      </c>
      <c r="Y540" t="str">
        <f ca="1">IF(RIGHT(FPL_Combined[[#Headers],[Gameweek 24]],2)&lt;$B$622,INDEX(FPL_Results_Extract[Team],MATCH($A540,FPL_Results_Extract[[Player]:[Player]],0)),INDEX(Team_Key[[Abbreviation]:[Abbreviation]],MATCH(LEFT(INDEX(FPL_Fixtures_Extract[],MATCH($A540,FPL_Fixtures_Extract[[Player]:[Player]],0),MATCH(FPL_Combined[[#Headers],[Gameweek 24]],FPL_Fixtures_Extract[#Headers],0)),LEN(INDEX(FPL_Fixtures_Extract[],MATCH($A540,FPL_Fixtures_Extract[[Player]:[Player]],0),MATCH(FPL_Combined[[#Headers],[Gameweek 24]],FPL_Fixtures_Extract[#Headers],0)))-4),Team_Key[[Full Name]:[Full Name]],0))&amp;RIGHT(INDEX(FPL_Fixtures_Extract[],MATCH($A540,FPL_Fixtures_Extract[[Player]:[Player]],0),MATCH(FPL_Combined[[#Headers],[Gameweek 24]],FPL_Fixtures_Extract[#Headers],0)),3))</f>
        <v>EVE</v>
      </c>
      <c r="Z540" t="str">
        <f ca="1">IF(RIGHT(FPL_Combined[[#Headers],[Gameweek 25]],2)&lt;$B$622,INDEX(FPL_Results_Extract[Player],MATCH($A540,FPL_Results_Extract[[Player]:[Player]],0)),INDEX(Team_Key[[Abbreviation]:[Abbreviation]],MATCH(LEFT(INDEX(FPL_Fixtures_Extract[],MATCH($A540,FPL_Fixtures_Extract[[Player]:[Player]],0),MATCH(FPL_Combined[[#Headers],[Gameweek 25]],FPL_Fixtures_Extract[#Headers],0)),LEN(INDEX(FPL_Fixtures_Extract[],MATCH($A540,FPL_Fixtures_Extract[[Player]:[Player]],0),MATCH(FPL_Combined[[#Headers],[Gameweek 25]],FPL_Fixtures_Extract[#Headers],0)))-4),Team_Key[[Full Name]:[Full Name]],0))&amp;RIGHT(INDEX(FPL_Fixtures_Extract[],MATCH($A540,FPL_Fixtures_Extract[[Player]:[Player]],0),MATCH(FPL_Combined[[#Headers],[Gameweek 25]],FPL_Fixtures_Extract[#Headers],0)),3))</f>
        <v>Stones</v>
      </c>
      <c r="AA540" t="str">
        <f ca="1">IF(RIGHT(FPL_Combined[[#Headers],[Gameweek 26]],2)&lt;$B$622,INDEX(FPL_Results_Extract[Gameweek 01],MATCH($A540,FPL_Results_Extract[[Player]:[Player]],0)),INDEX(Team_Key[[Abbreviation]:[Abbreviation]],MATCH(LEFT(INDEX(FPL_Fixtures_Extract[],MATCH($A540,FPL_Fixtures_Extract[[Player]:[Player]],0),MATCH(FPL_Combined[[#Headers],[Gameweek 26]],FPL_Fixtures_Extract[#Headers],0)),LEN(INDEX(FPL_Fixtures_Extract[],MATCH($A540,FPL_Fixtures_Extract[[Player]:[Player]],0),MATCH(FPL_Combined[[#Headers],[Gameweek 26]],FPL_Fixtures_Extract[#Headers],0)))-4),Team_Key[[Full Name]:[Full Name]],0))&amp;RIGHT(INDEX(FPL_Fixtures_Extract[],MATCH($A540,FPL_Fixtures_Extract[[Player]:[Player]],0),MATCH(FPL_Combined[[#Headers],[Gameweek 26]],FPL_Fixtures_Extract[#Headers],0)),3))</f>
        <v>WAT(H) 2-2</v>
      </c>
      <c r="AB540" t="str">
        <f ca="1">IF(RIGHT(FPL_Combined[[#Headers],[Gameweek 27]],2)&lt;$B$622,INDEX(FPL_Results_Extract[Gameweek 02],MATCH($A540,FPL_Results_Extract[[Player]:[Player]],0)),INDEX(Team_Key[[Abbreviation]:[Abbreviation]],MATCH(LEFT(INDEX(FPL_Fixtures_Extract[],MATCH($A540,FPL_Fixtures_Extract[[Player]:[Player]],0),MATCH(FPL_Combined[[#Headers],[Gameweek 27]],FPL_Fixtures_Extract[#Headers],0)),LEN(INDEX(FPL_Fixtures_Extract[],MATCH($A540,FPL_Fixtures_Extract[[Player]:[Player]],0),MATCH(FPL_Combined[[#Headers],[Gameweek 27]],FPL_Fixtures_Extract[#Headers],0)))-4),Team_Key[[Full Name]:[Full Name]],0))&amp;RIGHT(INDEX(FPL_Fixtures_Extract[],MATCH($A540,FPL_Fixtures_Extract[[Player]:[Player]],0),MATCH(FPL_Combined[[#Headers],[Gameweek 27]],FPL_Fixtures_Extract[#Headers],0)),3))</f>
        <v>SOU(A) 3-0</v>
      </c>
      <c r="AC540" t="str">
        <f ca="1">IF(RIGHT(FPL_Combined[[#Headers],[Gameweek 28]],2)&lt;$B$622,INDEX(FPL_Results_Extract[Gameweek 03],MATCH($A540,FPL_Results_Extract[[Player]:[Player]],0)),INDEX(Team_Key[[Abbreviation]:[Abbreviation]],MATCH(LEFT(INDEX(FPL_Fixtures_Extract[],MATCH($A540,FPL_Fixtures_Extract[[Player]:[Player]],0),MATCH(FPL_Combined[[#Headers],[Gameweek 28]],FPL_Fixtures_Extract[#Headers],0)),LEN(INDEX(FPL_Fixtures_Extract[],MATCH($A540,FPL_Fixtures_Extract[[Player]:[Player]],0),MATCH(FPL_Combined[[#Headers],[Gameweek 28]],FPL_Fixtures_Extract[#Headers],0)))-4),Team_Key[[Full Name]:[Full Name]],0))&amp;RIGHT(INDEX(FPL_Fixtures_Extract[],MATCH($A540,FPL_Fixtures_Extract[[Player]:[Player]],0),MATCH(FPL_Combined[[#Headers],[Gameweek 28]],FPL_Fixtures_Extract[#Headers],0)),3))</f>
        <v>MCI(H) 0-2</v>
      </c>
      <c r="AD540" t="str">
        <f ca="1">IF(RIGHT(FPL_Combined[[#Headers],[Gameweek 29]],2)&lt;$B$622,INDEX(FPL_Results_Extract[Gameweek 04],MATCH($A540,FPL_Results_Extract[[Player]:[Player]],0)),INDEX(Team_Key[[Abbreviation]:[Abbreviation]],MATCH(LEFT(INDEX(FPL_Fixtures_Extract[],MATCH($A540,FPL_Fixtures_Extract[[Player]:[Player]],0),MATCH(FPL_Combined[[#Headers],[Gameweek 29]],FPL_Fixtures_Extract[#Headers],0)),LEN(INDEX(FPL_Fixtures_Extract[],MATCH($A540,FPL_Fixtures_Extract[[Player]:[Player]],0),MATCH(FPL_Combined[[#Headers],[Gameweek 29]],FPL_Fixtures_Extract[#Headers],0)))-4),Team_Key[[Full Name]:[Full Name]],0))&amp;RIGHT(INDEX(FPL_Fixtures_Extract[],MATCH($A540,FPL_Fixtures_Extract[[Player]:[Player]],0),MATCH(FPL_Combined[[#Headers],[Gameweek 29]],FPL_Fixtures_Extract[#Headers],0)),3))</f>
        <v>WHU(H)</v>
      </c>
      <c r="AE540" t="e">
        <f ca="1">IF(RIGHT(FPL_Combined[[#Headers],[Gameweek 30]],2)&lt;$B$622,INDEX(FPL_Results_Extract[Gameweek 05],MATCH($A540,FPL_Results_Extract[[Player]:[Player]],0)),INDEX(Team_Key[[Abbreviation]:[Abbreviation]],MATCH(LEFT(INDEX(FPL_Fixtures_Extract[],MATCH($A540,FPL_Fixtures_Extract[[Player]:[Player]],0),MATCH(FPL_Combined[[#Headers],[Gameweek 30]],FPL_Fixtures_Extract[#Headers],0)),LEN(INDEX(FPL_Fixtures_Extract[],MATCH($A540,FPL_Fixtures_Extract[[Player]:[Player]],0),MATCH(FPL_Combined[[#Headers],[Gameweek 30]],FPL_Fixtures_Extract[#Headers],0)))-4),Team_Key[[Full Name]:[Full Name]],0))&amp;RIGHT(INDEX(FPL_Fixtures_Extract[],MATCH($A540,FPL_Fixtures_Extract[[Player]:[Player]],0),MATCH(FPL_Combined[[#Headers],[Gameweek 30]],FPL_Fixtures_Extract[#Headers],0)),3))</f>
        <v>#VALUE!</v>
      </c>
      <c r="AF540" t="str">
        <f ca="1">IF(RIGHT(FPL_Combined[[#Headers],[Gameweek 31]],2)&lt;$B$622,INDEX(FPL_Results_Extract[Gameweek 06],MATCH($A540,FPL_Results_Extract[[Player]:[Player]],0)),INDEX(Team_Key[[Abbreviation]:[Abbreviation]],MATCH(LEFT(INDEX(FPL_Fixtures_Extract[],MATCH($A540,FPL_Fixtures_Extract[[Player]:[Player]],0),MATCH(FPL_Combined[[#Headers],[Gameweek 31]],FPL_Fixtures_Extract[#Headers],0)),LEN(INDEX(FPL_Fixtures_Extract[],MATCH($A540,FPL_Fixtures_Extract[[Player]:[Player]],0),MATCH(FPL_Combined[[#Headers],[Gameweek 31]],FPL_Fixtures_Extract[#Headers],0)))-4),Team_Key[[Full Name]:[Full Name]],0))&amp;RIGHT(INDEX(FPL_Fixtures_Extract[],MATCH($A540,FPL_Fixtures_Extract[[Player]:[Player]],0),MATCH(FPL_Combined[[#Headers],[Gameweek 31]],FPL_Fixtures_Extract[#Headers],0)),3))</f>
        <v>ARS(H)</v>
      </c>
      <c r="AG540" t="str">
        <f ca="1">IF(RIGHT(FPL_Combined[[#Headers],[Gameweek 32]],2)&lt;$B$622,INDEX(FPL_Results_Extract[Gameweek 07],MATCH($A540,FPL_Results_Extract[[Player]:[Player]],0)),INDEX(Team_Key[[Abbreviation]:[Abbreviation]],MATCH(LEFT(INDEX(FPL_Fixtures_Extract[],MATCH($A540,FPL_Fixtures_Extract[[Player]:[Player]],0),MATCH(FPL_Combined[[#Headers],[Gameweek 32]],FPL_Fixtures_Extract[#Headers],0)),LEN(INDEX(FPL_Fixtures_Extract[],MATCH($A540,FPL_Fixtures_Extract[[Player]:[Player]],0),MATCH(FPL_Combined[[#Headers],[Gameweek 32]],FPL_Fixtures_Extract[#Headers],0)))-4),Team_Key[[Full Name]:[Full Name]],0))&amp;RIGHT(INDEX(FPL_Fixtures_Extract[],MATCH($A540,FPL_Fixtures_Extract[[Player]:[Player]],0),MATCH(FPL_Combined[[#Headers],[Gameweek 32]],FPL_Fixtures_Extract[#Headers],0)),3))</f>
        <v>MUN(A)</v>
      </c>
      <c r="AH540" t="str">
        <f ca="1">IF(RIGHT(FPL_Combined[[#Headers],[Gameweek 33]],2)&lt;$B$622,INDEX(FPL_Results_Extract[Gameweek 08],MATCH($A540,FPL_Results_Extract[[Player]:[Player]],0)),INDEX(Team_Key[[Abbreviation]:[Abbreviation]],MATCH(LEFT(INDEX(FPL_Fixtures_Extract[],MATCH($A540,FPL_Fixtures_Extract[[Player]:[Player]],0),MATCH(FPL_Combined[[#Headers],[Gameweek 33]],FPL_Fixtures_Extract[#Headers],0)),LEN(INDEX(FPL_Fixtures_Extract[],MATCH($A540,FPL_Fixtures_Extract[[Player]:[Player]],0),MATCH(FPL_Combined[[#Headers],[Gameweek 33]],FPL_Fixtures_Extract[#Headers],0)))-4),Team_Key[[Full Name]:[Full Name]],0))&amp;RIGHT(INDEX(FPL_Fixtures_Extract[],MATCH($A540,FPL_Fixtures_Extract[[Player]:[Player]],0),MATCH(FPL_Combined[[#Headers],[Gameweek 33]],FPL_Fixtures_Extract[#Headers],0)),3))</f>
        <v>WAT(A)</v>
      </c>
      <c r="AI540" t="str">
        <f ca="1">IF(RIGHT(FPL_Combined[[#Headers],[Gameweek 34]],2)&lt;$B$622,INDEX(FPL_Results_Extract[Gameweek 09],MATCH($A540,FPL_Results_Extract[[Player]:[Player]],0)),INDEX(Team_Key[[Abbreviation]:[Abbreviation]],MATCH(LEFT(INDEX(FPL_Fixtures_Extract[],MATCH($A540,FPL_Fixtures_Extract[[Player]:[Player]],0),MATCH(FPL_Combined[[#Headers],[Gameweek 34]],FPL_Fixtures_Extract[#Headers],0)),LEN(INDEX(FPL_Fixtures_Extract[],MATCH($A540,FPL_Fixtures_Extract[[Player]:[Player]],0),MATCH(FPL_Combined[[#Headers],[Gameweek 34]],FPL_Fixtures_Extract[#Headers],0)))-4),Team_Key[[Full Name]:[Full Name]],0))&amp;RIGHT(INDEX(FPL_Fixtures_Extract[],MATCH($A540,FPL_Fixtures_Extract[[Player]:[Player]],0),MATCH(FPL_Combined[[#Headers],[Gameweek 34]],FPL_Fixtures_Extract[#Headers],0)),3))</f>
        <v>SOU(H)</v>
      </c>
      <c r="AJ540" t="str">
        <f ca="1">IF(RIGHT(FPL_Combined[[#Headers],[Gameweek 35]],2)&lt;$B$622,INDEX(FPL_Results_Extract[Gameweek 10],MATCH($A540,FPL_Results_Extract[[Player]:[Player]],0)),INDEX(Team_Key[[Abbreviation]:[Abbreviation]],MATCH(LEFT(INDEX(FPL_Fixtures_Extract[],MATCH($A540,FPL_Fixtures_Extract[[Player]:[Player]],0),MATCH(FPL_Combined[[#Headers],[Gameweek 35]],FPL_Fixtures_Extract[#Headers],0)),LEN(INDEX(FPL_Fixtures_Extract[],MATCH($A540,FPL_Fixtures_Extract[[Player]:[Player]],0),MATCH(FPL_Combined[[#Headers],[Gameweek 35]],FPL_Fixtures_Extract[#Headers],0)))-4),Team_Key[[Full Name]:[Full Name]],0))&amp;RIGHT(INDEX(FPL_Fixtures_Extract[],MATCH($A540,FPL_Fixtures_Extract[[Player]:[Player]],0),MATCH(FPL_Combined[[#Headers],[Gameweek 35]],FPL_Fixtures_Extract[#Headers],0)),3))</f>
        <v>CRY(A)</v>
      </c>
      <c r="AK540" t="str">
        <f ca="1">IF(RIGHT(FPL_Combined[[#Headers],[Gameweek 36]],2)&lt;$B$622,INDEX(FPL_Results_Extract[Gameweek 11],MATCH($A540,FPL_Results_Extract[[Player]:[Player]],0)),INDEX(Team_Key[[Abbreviation]:[Abbreviation]],MATCH(LEFT(INDEX(FPL_Fixtures_Extract[],MATCH($A540,FPL_Fixtures_Extract[[Player]:[Player]],0),MATCH(FPL_Combined[[#Headers],[Gameweek 36]],FPL_Fixtures_Extract[#Headers],0)),LEN(INDEX(FPL_Fixtures_Extract[],MATCH($A540,FPL_Fixtures_Extract[[Player]:[Player]],0),MATCH(FPL_Combined[[#Headers],[Gameweek 36]],FPL_Fixtures_Extract[#Headers],0)))-4),Team_Key[[Full Name]:[Full Name]],0))&amp;RIGHT(INDEX(FPL_Fixtures_Extract[],MATCH($A540,FPL_Fixtures_Extract[[Player]:[Player]],0),MATCH(FPL_Combined[[#Headers],[Gameweek 36]],FPL_Fixtures_Extract[#Headers],0)),3))</f>
        <v>BOU(H)</v>
      </c>
      <c r="AL540" t="str">
        <f ca="1">IF(RIGHT(FPL_Combined[[#Headers],[Gameweek 37]],2)&lt;$B$622,INDEX(FPL_Results_Extract[Gameweek 12],MATCH($A540,FPL_Results_Extract[[Player]:[Player]],0)),INDEX(Team_Key[[Abbreviation]:[Abbreviation]],MATCH(LEFT(INDEX(FPL_Fixtures_Extract[],MATCH($A540,FPL_Fixtures_Extract[[Player]:[Player]],0),MATCH(FPL_Combined[[#Headers],[Gameweek 37]],FPL_Fixtures_Extract[#Headers],0)),LEN(INDEX(FPL_Fixtures_Extract[],MATCH($A540,FPL_Fixtures_Extract[[Player]:[Player]],0),MATCH(FPL_Combined[[#Headers],[Gameweek 37]],FPL_Fixtures_Extract[#Headers],0)))-4),Team_Key[[Full Name]:[Full Name]],0))&amp;RIGHT(INDEX(FPL_Fixtures_Extract[],MATCH($A540,FPL_Fixtures_Extract[[Player]:[Player]],0),MATCH(FPL_Combined[[#Headers],[Gameweek 37]],FPL_Fixtures_Extract[#Headers],0)),3))</f>
        <v>LEI(A)</v>
      </c>
      <c r="AM540" t="str">
        <f ca="1">IF(RIGHT(FPL_Combined[[#Headers],[Gameweek 38]],2)&lt;$B$622,INDEX(FPL_Results_Extract[Gameweek 13],MATCH($A540,FPL_Results_Extract[[Player]:[Player]],0)),INDEX(Team_Key[[Abbreviation]:[Abbreviation]],MATCH(LEFT(INDEX(FPL_Fixtures_Extract[],MATCH($A540,FPL_Fixtures_Extract[[Player]:[Player]],0),MATCH(FPL_Combined[[#Headers],[Gameweek 38]],FPL_Fixtures_Extract[#Headers],0)),LEN(INDEX(FPL_Fixtures_Extract[],MATCH($A540,FPL_Fixtures_Extract[[Player]:[Player]],0),MATCH(FPL_Combined[[#Headers],[Gameweek 38]],FPL_Fixtures_Extract[#Headers],0)))-4),Team_Key[[Full Name]:[Full Name]],0))&amp;RIGHT(INDEX(FPL_Fixtures_Extract[],MATCH($A540,FPL_Fixtures_Extract[[Player]:[Player]],0),MATCH(FPL_Combined[[#Headers],[Gameweek 38]],FPL_Fixtures_Extract[#Headers],0)),3))</f>
        <v>NOR(H)</v>
      </c>
    </row>
    <row r="541" spans="1:39" x14ac:dyDescent="0.45">
      <c r="A541" t="s">
        <v>253</v>
      </c>
      <c r="B541" t="str">
        <f ca="1">IF(RIGHT(FPL_Combined[[#Headers],[Gameweek 01]],2)&lt;$B$622,INDEX(FPL_Results_Extract[Gameweek 01],MATCH($A541,FPL_Results_Extract[[Player]:[Player]],0)),INDEX(Team_Key[[Abbreviation]:[Abbreviation]],MATCH(LEFT(INDEX(FPL_Fixtures_Extract[],MATCH($A541,FPL_Fixtures_Extract[[Player]:[Player]],0),MATCH(FPL_Combined[[#Headers],[Gameweek 01]],FPL_Fixtures_Extract[#Headers],0)),LEN(INDEX(FPL_Fixtures_Extract[],MATCH($A541,FPL_Fixtures_Extract[[Player]:[Player]],0),MATCH(FPL_Combined[[#Headers],[Gameweek 01]],FPL_Fixtures_Extract[#Headers],0)))-4),Team_Key[[Full Name]:[Full Name]],0))&amp;RIGHT(INDEX(FPL_Fixtures_Extract[],MATCH($A541,FPL_Fixtures_Extract[[Player]:[Player]],0),MATCH(FPL_Combined[[#Headers],[Gameweek 01]],FPL_Fixtures_Extract[#Headers],0)),3))</f>
        <v>STK(A) 1-0</v>
      </c>
      <c r="C541" t="str">
        <f ca="1">IF(RIGHT(FPL_Combined[[#Headers],[Gameweek 02]],2)&lt;$B$622,INDEX(FPL_Results_Extract[Gameweek 02],MATCH($A541,FPL_Results_Extract[[Player]:[Player]],0)),INDEX(Team_Key[[Abbreviation]:[Abbreviation]],MATCH(LEFT(INDEX(FPL_Fixtures_Extract[],MATCH($A541,FPL_Fixtures_Extract[[Player]:[Player]],0),MATCH(FPL_Combined[[#Headers],[Gameweek 02]],FPL_Fixtures_Extract[#Headers],0)),LEN(INDEX(FPL_Fixtures_Extract[],MATCH($A541,FPL_Fixtures_Extract[[Player]:[Player]],0),MATCH(FPL_Combined[[#Headers],[Gameweek 02]],FPL_Fixtures_Extract[#Headers],0)))-4),Team_Key[[Full Name]:[Full Name]],0))&amp;RIGHT(INDEX(FPL_Fixtures_Extract[],MATCH($A541,FPL_Fixtures_Extract[[Player]:[Player]],0),MATCH(FPL_Combined[[#Headers],[Gameweek 02]],FPL_Fixtures_Extract[#Headers],0)),3))</f>
        <v>BOU(H) 1-0</v>
      </c>
      <c r="D541" t="str">
        <f ca="1">IF(RIGHT(FPL_Combined[[#Headers],[Gameweek 03]],2)&lt;$B$622,INDEX(FPL_Results_Extract[Gameweek 03],MATCH($A541,FPL_Results_Extract[[Player]:[Player]],0)),INDEX(Team_Key[[Abbreviation]:[Abbreviation]],MATCH(LEFT(INDEX(FPL_Fixtures_Extract[],MATCH($A541,FPL_Fixtures_Extract[[Player]:[Player]],0),MATCH(FPL_Combined[[#Headers],[Gameweek 03]],FPL_Fixtures_Extract[#Headers],0)),LEN(INDEX(FPL_Fixtures_Extract[],MATCH($A541,FPL_Fixtures_Extract[[Player]:[Player]],0),MATCH(FPL_Combined[[#Headers],[Gameweek 03]],FPL_Fixtures_Extract[#Headers],0)))-4),Team_Key[[Full Name]:[Full Name]],0))&amp;RIGHT(INDEX(FPL_Fixtures_Extract[],MATCH($A541,FPL_Fixtures_Extract[[Player]:[Player]],0),MATCH(FPL_Combined[[#Headers],[Gameweek 03]],FPL_Fixtures_Extract[#Headers],0)),3))</f>
        <v>ARS(A) 0-0</v>
      </c>
      <c r="E541" t="str">
        <f ca="1">IF(RIGHT(FPL_Combined[[#Headers],[Gameweek 04]],2)&lt;$B$622,INDEX(FPL_Results_Extract[Gameweek 04],MATCH($A541,FPL_Results_Extract[[Player]:[Player]],0)),INDEX(Team_Key[[Abbreviation]:[Abbreviation]],MATCH(LEFT(INDEX(FPL_Fixtures_Extract[],MATCH($A541,FPL_Fixtures_Extract[[Player]:[Player]],0),MATCH(FPL_Combined[[#Headers],[Gameweek 04]],FPL_Fixtures_Extract[#Headers],0)),LEN(INDEX(FPL_Fixtures_Extract[],MATCH($A541,FPL_Fixtures_Extract[[Player]:[Player]],0),MATCH(FPL_Combined[[#Headers],[Gameweek 04]],FPL_Fixtures_Extract[#Headers],0)))-4),Team_Key[[Full Name]:[Full Name]],0))&amp;RIGHT(INDEX(FPL_Fixtures_Extract[],MATCH($A541,FPL_Fixtures_Extract[[Player]:[Player]],0),MATCH(FPL_Combined[[#Headers],[Gameweek 04]],FPL_Fixtures_Extract[#Headers],0)),3))</f>
        <v>WHU(H) 0-3</v>
      </c>
      <c r="F541" t="str">
        <f ca="1">IF(RIGHT(FPL_Combined[[#Headers],[Gameweek 05]],2)&lt;$B$622,INDEX(FPL_Results_Extract[Gameweek 05],MATCH($A541,FPL_Results_Extract[[Player]:[Player]],0)),INDEX(Team_Key[[Abbreviation]:[Abbreviation]],MATCH(LEFT(INDEX(FPL_Fixtures_Extract[],MATCH($A541,FPL_Fixtures_Extract[[Player]:[Player]],0),MATCH(FPL_Combined[[#Headers],[Gameweek 05]],FPL_Fixtures_Extract[#Headers],0)),LEN(INDEX(FPL_Fixtures_Extract[],MATCH($A541,FPL_Fixtures_Extract[[Player]:[Player]],0),MATCH(FPL_Combined[[#Headers],[Gameweek 05]],FPL_Fixtures_Extract[#Headers],0)))-4),Team_Key[[Full Name]:[Full Name]],0))&amp;RIGHT(INDEX(FPL_Fixtures_Extract[],MATCH($A541,FPL_Fixtures_Extract[[Player]:[Player]],0),MATCH(FPL_Combined[[#Headers],[Gameweek 05]],FPL_Fixtures_Extract[#Headers],0)),3))</f>
        <v>MUN(A) 1-3</v>
      </c>
      <c r="G541" t="str">
        <f ca="1">IF(RIGHT(FPL_Combined[[#Headers],[Gameweek 06]],2)&lt;$B$622,INDEX(FPL_Results_Extract[Gameweek 06],MATCH($A541,FPL_Results_Extract[[Player]:[Player]],0)),INDEX(Team_Key[[Abbreviation]:[Abbreviation]],MATCH(LEFT(INDEX(FPL_Fixtures_Extract[],MATCH($A541,FPL_Fixtures_Extract[[Player]:[Player]],0),MATCH(FPL_Combined[[#Headers],[Gameweek 06]],FPL_Fixtures_Extract[#Headers],0)),LEN(INDEX(FPL_Fixtures_Extract[],MATCH($A541,FPL_Fixtures_Extract[[Player]:[Player]],0),MATCH(FPL_Combined[[#Headers],[Gameweek 06]],FPL_Fixtures_Extract[#Headers],0)))-4),Team_Key[[Full Name]:[Full Name]],0))&amp;RIGHT(INDEX(FPL_Fixtures_Extract[],MATCH($A541,FPL_Fixtures_Extract[[Player]:[Player]],0),MATCH(FPL_Combined[[#Headers],[Gameweek 06]],FPL_Fixtures_Extract[#Headers],0)),3))</f>
        <v>NOR(H) 1-1</v>
      </c>
      <c r="H541" t="str">
        <f ca="1">IF(RIGHT(FPL_Combined[[#Headers],[Gameweek 07]],2)&lt;$B$622,INDEX(FPL_Results_Extract[Gameweek 07],MATCH($A541,FPL_Results_Extract[[Player]:[Player]],0)),INDEX(Team_Key[[Abbreviation]:[Abbreviation]],MATCH(LEFT(INDEX(FPL_Fixtures_Extract[],MATCH($A541,FPL_Fixtures_Extract[[Player]:[Player]],0),MATCH(FPL_Combined[[#Headers],[Gameweek 07]],FPL_Fixtures_Extract[#Headers],0)),LEN(INDEX(FPL_Fixtures_Extract[],MATCH($A541,FPL_Fixtures_Extract[[Player]:[Player]],0),MATCH(FPL_Combined[[#Headers],[Gameweek 07]],FPL_Fixtures_Extract[#Headers],0)))-4),Team_Key[[Full Name]:[Full Name]],0))&amp;RIGHT(INDEX(FPL_Fixtures_Extract[],MATCH($A541,FPL_Fixtures_Extract[[Player]:[Player]],0),MATCH(FPL_Combined[[#Headers],[Gameweek 07]],FPL_Fixtures_Extract[#Headers],0)),3))</f>
        <v>AVL(H) 3-2</v>
      </c>
      <c r="I541" t="str">
        <f ca="1">IF(RIGHT(FPL_Combined[[#Headers],[Gameweek 08]],2)&lt;$B$622,INDEX(FPL_Results_Extract[Gameweek 08],MATCH($A541,FPL_Results_Extract[[Player]:[Player]],0)),INDEX(Team_Key[[Abbreviation]:[Abbreviation]],MATCH(LEFT(INDEX(FPL_Fixtures_Extract[],MATCH($A541,FPL_Fixtures_Extract[[Player]:[Player]],0),MATCH(FPL_Combined[[#Headers],[Gameweek 08]],FPL_Fixtures_Extract[#Headers],0)),LEN(INDEX(FPL_Fixtures_Extract[],MATCH($A541,FPL_Fixtures_Extract[[Player]:[Player]],0),MATCH(FPL_Combined[[#Headers],[Gameweek 08]],FPL_Fixtures_Extract[#Headers],0)))-4),Team_Key[[Full Name]:[Full Name]],0))&amp;RIGHT(INDEX(FPL_Fixtures_Extract[],MATCH($A541,FPL_Fixtures_Extract[[Player]:[Player]],0),MATCH(FPL_Combined[[#Headers],[Gameweek 08]],FPL_Fixtures_Extract[#Headers],0)),3))</f>
        <v>EVE(A) 1-1</v>
      </c>
      <c r="J541" t="str">
        <f ca="1">IF(RIGHT(FPL_Combined[[#Headers],[Gameweek 09]],2)&lt;$B$622,INDEX(FPL_Results_Extract[Gameweek 09],MATCH($A541,FPL_Results_Extract[[Player]:[Player]],0)),INDEX(Team_Key[[Abbreviation]:[Abbreviation]],MATCH(LEFT(INDEX(FPL_Fixtures_Extract[],MATCH($A541,FPL_Fixtures_Extract[[Player]:[Player]],0),MATCH(FPL_Combined[[#Headers],[Gameweek 09]],FPL_Fixtures_Extract[#Headers],0)),LEN(INDEX(FPL_Fixtures_Extract[],MATCH($A541,FPL_Fixtures_Extract[[Player]:[Player]],0),MATCH(FPL_Combined[[#Headers],[Gameweek 09]],FPL_Fixtures_Extract[#Headers],0)))-4),Team_Key[[Full Name]:[Full Name]],0))&amp;RIGHT(INDEX(FPL_Fixtures_Extract[],MATCH($A541,FPL_Fixtures_Extract[[Player]:[Player]],0),MATCH(FPL_Combined[[#Headers],[Gameweek 09]],FPL_Fixtures_Extract[#Headers],0)),3))</f>
        <v>TOT(A) 0-0</v>
      </c>
      <c r="K541" t="str">
        <f ca="1">IF(RIGHT(FPL_Combined[[#Headers],[Gameweek 10]],2)&lt;$B$622,INDEX(FPL_Results_Extract[Gameweek 10],MATCH($A541,FPL_Results_Extract[[Player]:[Player]],0)),INDEX(Team_Key[[Abbreviation]:[Abbreviation]],MATCH(LEFT(INDEX(FPL_Fixtures_Extract[],MATCH($A541,FPL_Fixtures_Extract[[Player]:[Player]],0),MATCH(FPL_Combined[[#Headers],[Gameweek 10]],FPL_Fixtures_Extract[#Headers],0)),LEN(INDEX(FPL_Fixtures_Extract[],MATCH($A541,FPL_Fixtures_Extract[[Player]:[Player]],0),MATCH(FPL_Combined[[#Headers],[Gameweek 10]],FPL_Fixtures_Extract[#Headers],0)))-4),Team_Key[[Full Name]:[Full Name]],0))&amp;RIGHT(INDEX(FPL_Fixtures_Extract[],MATCH($A541,FPL_Fixtures_Extract[[Player]:[Player]],0),MATCH(FPL_Combined[[#Headers],[Gameweek 10]],FPL_Fixtures_Extract[#Headers],0)),3))</f>
        <v>SOU(H) 1-1</v>
      </c>
      <c r="L541" t="str">
        <f ca="1">IF(RIGHT(FPL_Combined[[#Headers],[Gameweek 11]],2)&lt;$B$622,INDEX(FPL_Results_Extract[Gameweek 11],MATCH($A541,FPL_Results_Extract[[Player]:[Player]],0)),INDEX(Team_Key[[Abbreviation]:[Abbreviation]],MATCH(LEFT(INDEX(FPL_Fixtures_Extract[],MATCH($A541,FPL_Fixtures_Extract[[Player]:[Player]],0),MATCH(FPL_Combined[[#Headers],[Gameweek 11]],FPL_Fixtures_Extract[#Headers],0)),LEN(INDEX(FPL_Fixtures_Extract[],MATCH($A541,FPL_Fixtures_Extract[[Player]:[Player]],0),MATCH(FPL_Combined[[#Headers],[Gameweek 11]],FPL_Fixtures_Extract[#Headers],0)))-4),Team_Key[[Full Name]:[Full Name]],0))&amp;RIGHT(INDEX(FPL_Fixtures_Extract[],MATCH($A541,FPL_Fixtures_Extract[[Player]:[Player]],0),MATCH(FPL_Combined[[#Headers],[Gameweek 11]],FPL_Fixtures_Extract[#Headers],0)),3))</f>
        <v>CHE(A) 3-1</v>
      </c>
      <c r="M541" t="str">
        <f ca="1">IF(RIGHT(FPL_Combined[[#Headers],[Gameweek 12]],2)&lt;$B$622,INDEX(FPL_Results_Extract[Gameweek 12],MATCH($A541,FPL_Results_Extract[[Player]:[Player]],0)),INDEX(Team_Key[[Abbreviation]:[Abbreviation]],MATCH(LEFT(INDEX(FPL_Fixtures_Extract[],MATCH($A541,FPL_Fixtures_Extract[[Player]:[Player]],0),MATCH(FPL_Combined[[#Headers],[Gameweek 12]],FPL_Fixtures_Extract[#Headers],0)),LEN(INDEX(FPL_Fixtures_Extract[],MATCH($A541,FPL_Fixtures_Extract[[Player]:[Player]],0),MATCH(FPL_Combined[[#Headers],[Gameweek 12]],FPL_Fixtures_Extract[#Headers],0)))-4),Team_Key[[Full Name]:[Full Name]],0))&amp;RIGHT(INDEX(FPL_Fixtures_Extract[],MATCH($A541,FPL_Fixtures_Extract[[Player]:[Player]],0),MATCH(FPL_Combined[[#Headers],[Gameweek 12]],FPL_Fixtures_Extract[#Headers],0)),3))</f>
        <v>CRY(H) 1-2</v>
      </c>
      <c r="N541" t="str">
        <f ca="1">IF(RIGHT(FPL_Combined[[#Headers],[Gameweek 13]],2)&lt;$B$622,INDEX(FPL_Results_Extract[Gameweek 13],MATCH($A541,FPL_Results_Extract[[Player]:[Player]],0)),INDEX(Team_Key[[Abbreviation]:[Abbreviation]],MATCH(LEFT(INDEX(FPL_Fixtures_Extract[],MATCH($A541,FPL_Fixtures_Extract[[Player]:[Player]],0),MATCH(FPL_Combined[[#Headers],[Gameweek 13]],FPL_Fixtures_Extract[#Headers],0)),LEN(INDEX(FPL_Fixtures_Extract[],MATCH($A541,FPL_Fixtures_Extract[[Player]:[Player]],0),MATCH(FPL_Combined[[#Headers],[Gameweek 13]],FPL_Fixtures_Extract[#Headers],0)))-4),Team_Key[[Full Name]:[Full Name]],0))&amp;RIGHT(INDEX(FPL_Fixtures_Extract[],MATCH($A541,FPL_Fixtures_Extract[[Player]:[Player]],0),MATCH(FPL_Combined[[#Headers],[Gameweek 13]],FPL_Fixtures_Extract[#Headers],0)),3))</f>
        <v>MCI(A) 4-1</v>
      </c>
      <c r="O541" t="str">
        <f ca="1">IF(RIGHT(FPL_Combined[[#Headers],[Gameweek 14]],2)&lt;$B$622,INDEX(FPL_Results_Extract[Gameweek 14],MATCH($A541,FPL_Results_Extract[[Player]:[Player]],0)),INDEX(Team_Key[[Abbreviation]:[Abbreviation]],MATCH(LEFT(INDEX(FPL_Fixtures_Extract[],MATCH($A541,FPL_Fixtures_Extract[[Player]:[Player]],0),MATCH(FPL_Combined[[#Headers],[Gameweek 14]],FPL_Fixtures_Extract[#Headers],0)),LEN(INDEX(FPL_Fixtures_Extract[],MATCH($A541,FPL_Fixtures_Extract[[Player]:[Player]],0),MATCH(FPL_Combined[[#Headers],[Gameweek 14]],FPL_Fixtures_Extract[#Headers],0)))-4),Team_Key[[Full Name]:[Full Name]],0))&amp;RIGHT(INDEX(FPL_Fixtures_Extract[],MATCH($A541,FPL_Fixtures_Extract[[Player]:[Player]],0),MATCH(FPL_Combined[[#Headers],[Gameweek 14]],FPL_Fixtures_Extract[#Headers],0)),3))</f>
        <v>SWA(H) 1-0</v>
      </c>
      <c r="P541" t="str">
        <f ca="1">IF(RIGHT(FPL_Combined[[#Headers],[Gameweek 15]],2)&lt;$B$622,INDEX(FPL_Results_Extract[Gameweek 15],MATCH($A541,FPL_Results_Extract[[Player]:[Player]],0)),INDEX(Team_Key[[Abbreviation]:[Abbreviation]],MATCH(LEFT(INDEX(FPL_Fixtures_Extract[],MATCH($A541,FPL_Fixtures_Extract[[Player]:[Player]],0),MATCH(FPL_Combined[[#Headers],[Gameweek 15]],FPL_Fixtures_Extract[#Headers],0)),LEN(INDEX(FPL_Fixtures_Extract[],MATCH($A541,FPL_Fixtures_Extract[[Player]:[Player]],0),MATCH(FPL_Combined[[#Headers],[Gameweek 15]],FPL_Fixtures_Extract[#Headers],0)))-4),Team_Key[[Full Name]:[Full Name]],0))&amp;RIGHT(INDEX(FPL_Fixtures_Extract[],MATCH($A541,FPL_Fixtures_Extract[[Player]:[Player]],0),MATCH(FPL_Combined[[#Headers],[Gameweek 15]],FPL_Fixtures_Extract[#Headers],0)),3))</f>
        <v>NEW(A) 0-2</v>
      </c>
      <c r="Q541" t="str">
        <f ca="1">IF(RIGHT(FPL_Combined[[#Headers],[Gameweek 16]],2)&lt;$B$622,INDEX(FPL_Results_Extract[Gameweek 16],MATCH($A541,FPL_Results_Extract[[Player]:[Player]],0)),INDEX(Team_Key[[Abbreviation]:[Abbreviation]],MATCH(LEFT(INDEX(FPL_Fixtures_Extract[],MATCH($A541,FPL_Fixtures_Extract[[Player]:[Player]],0),MATCH(FPL_Combined[[#Headers],[Gameweek 16]],FPL_Fixtures_Extract[#Headers],0)),LEN(INDEX(FPL_Fixtures_Extract[],MATCH($A541,FPL_Fixtures_Extract[[Player]:[Player]],0),MATCH(FPL_Combined[[#Headers],[Gameweek 16]],FPL_Fixtures_Extract[#Headers],0)))-4),Team_Key[[Full Name]:[Full Name]],0))&amp;RIGHT(INDEX(FPL_Fixtures_Extract[],MATCH($A541,FPL_Fixtures_Extract[[Player]:[Player]],0),MATCH(FPL_Combined[[#Headers],[Gameweek 16]],FPL_Fixtures_Extract[#Headers],0)),3))</f>
        <v>WBA(H) 2-2</v>
      </c>
      <c r="R541" t="str">
        <f ca="1">IF(RIGHT(FPL_Combined[[#Headers],[Gameweek 17]],2)&lt;$B$622,INDEX(FPL_Results_Extract[Gameweek 17],MATCH($A541,FPL_Results_Extract[[Player]:[Player]],0)),INDEX(Team_Key[[Abbreviation]:[Abbreviation]],MATCH(LEFT(INDEX(FPL_Fixtures_Extract[],MATCH($A541,FPL_Fixtures_Extract[[Player]:[Player]],0),MATCH(FPL_Combined[[#Headers],[Gameweek 17]],FPL_Fixtures_Extract[#Headers],0)),LEN(INDEX(FPL_Fixtures_Extract[],MATCH($A541,FPL_Fixtures_Extract[[Player]:[Player]],0),MATCH(FPL_Combined[[#Headers],[Gameweek 17]],FPL_Fixtures_Extract[#Headers],0)))-4),Team_Key[[Full Name]:[Full Name]],0))&amp;RIGHT(INDEX(FPL_Fixtures_Extract[],MATCH($A541,FPL_Fixtures_Extract[[Player]:[Player]],0),MATCH(FPL_Combined[[#Headers],[Gameweek 17]],FPL_Fixtures_Extract[#Headers],0)),3))</f>
        <v>WAT(A) 0-3</v>
      </c>
      <c r="S541" t="str">
        <f ca="1">IF(RIGHT(FPL_Combined[[#Headers],[Gameweek 18]],2)&lt;$B$622,INDEX(FPL_Results_Extract[Gameweek 18],MATCH($A541,FPL_Results_Extract[[Player]:[Player]],0)),INDEX(Team_Key[[Abbreviation]:[Abbreviation]],MATCH(LEFT(INDEX(FPL_Fixtures_Extract[],MATCH($A541,FPL_Fixtures_Extract[[Player]:[Player]],0),MATCH(FPL_Combined[[#Headers],[Gameweek 18]],FPL_Fixtures_Extract[#Headers],0)),LEN(INDEX(FPL_Fixtures_Extract[],MATCH($A541,FPL_Fixtures_Extract[[Player]:[Player]],0),MATCH(FPL_Combined[[#Headers],[Gameweek 18]],FPL_Fixtures_Extract[#Headers],0)))-4),Team_Key[[Full Name]:[Full Name]],0))&amp;RIGHT(INDEX(FPL_Fixtures_Extract[],MATCH($A541,FPL_Fixtures_Extract[[Player]:[Player]],0),MATCH(FPL_Combined[[#Headers],[Gameweek 18]],FPL_Fixtures_Extract[#Headers],0)),3))</f>
        <v>LEI(H) 1-0</v>
      </c>
      <c r="T541" t="str">
        <f ca="1">IF(RIGHT(FPL_Combined[[#Headers],[Gameweek 19]],2)&lt;$B$622,INDEX(FPL_Results_Extract[Gameweek 19],MATCH($A541,FPL_Results_Extract[[Player]:[Player]],0)),INDEX(Team_Key[[Abbreviation]:[Abbreviation]],MATCH(LEFT(INDEX(FPL_Fixtures_Extract[],MATCH($A541,FPL_Fixtures_Extract[[Player]:[Player]],0),MATCH(FPL_Combined[[#Headers],[Gameweek 19]],FPL_Fixtures_Extract[#Headers],0)),LEN(INDEX(FPL_Fixtures_Extract[],MATCH($A541,FPL_Fixtures_Extract[[Player]:[Player]],0),MATCH(FPL_Combined[[#Headers],[Gameweek 19]],FPL_Fixtures_Extract[#Headers],0)))-4),Team_Key[[Full Name]:[Full Name]],0))&amp;RIGHT(INDEX(FPL_Fixtures_Extract[],MATCH($A541,FPL_Fixtures_Extract[[Player]:[Player]],0),MATCH(FPL_Combined[[#Headers],[Gameweek 19]],FPL_Fixtures_Extract[#Headers],0)),3))</f>
        <v>SUN(A) 1-0</v>
      </c>
      <c r="U541" t="str">
        <f ca="1">IF(RIGHT(FPL_Combined[[#Headers],[Gameweek 20]],2)&lt;$B$622,INDEX(FPL_Results_Extract[Gameweek 20],MATCH($A541,FPL_Results_Extract[[Player]:[Player]],0)),INDEX(Team_Key[[Abbreviation]:[Abbreviation]],MATCH(LEFT(INDEX(FPL_Fixtures_Extract[],MATCH($A541,FPL_Fixtures_Extract[[Player]:[Player]],0),MATCH(FPL_Combined[[#Headers],[Gameweek 20]],FPL_Fixtures_Extract[#Headers],0)),LEN(INDEX(FPL_Fixtures_Extract[],MATCH($A541,FPL_Fixtures_Extract[[Player]:[Player]],0),MATCH(FPL_Combined[[#Headers],[Gameweek 20]],FPL_Fixtures_Extract[#Headers],0)))-4),Team_Key[[Full Name]:[Full Name]],0))&amp;RIGHT(INDEX(FPL_Fixtures_Extract[],MATCH($A541,FPL_Fixtures_Extract[[Player]:[Player]],0),MATCH(FPL_Combined[[#Headers],[Gameweek 20]],FPL_Fixtures_Extract[#Headers],0)),3))</f>
        <v>WHU(A) 0-2</v>
      </c>
      <c r="V541" t="str">
        <f ca="1">IF(RIGHT(FPL_Combined[[#Headers],[Gameweek 21]],2)&lt;$B$622,INDEX(FPL_Results_Extract[Gameweek 21],MATCH($A541,FPL_Results_Extract[[Player]:[Player]],0)),INDEX(Team_Key[[Abbreviation]:[Abbreviation]],MATCH(LEFT(INDEX(FPL_Fixtures_Extract[],MATCH($A541,FPL_Fixtures_Extract[[Player]:[Player]],0),MATCH(FPL_Combined[[#Headers],[Gameweek 21]],FPL_Fixtures_Extract[#Headers],0)),LEN(INDEX(FPL_Fixtures_Extract[],MATCH($A541,FPL_Fixtures_Extract[[Player]:[Player]],0),MATCH(FPL_Combined[[#Headers],[Gameweek 21]],FPL_Fixtures_Extract[#Headers],0)))-4),Team_Key[[Full Name]:[Full Name]],0))&amp;RIGHT(INDEX(FPL_Fixtures_Extract[],MATCH($A541,FPL_Fixtures_Extract[[Player]:[Player]],0),MATCH(FPL_Combined[[#Headers],[Gameweek 21]],FPL_Fixtures_Extract[#Headers],0)),3))</f>
        <v>ARS(H) 3-3</v>
      </c>
      <c r="W541" t="str">
        <f ca="1">IF(RIGHT(FPL_Combined[[#Headers],[Gameweek 22]],2)&lt;$B$622,INDEX(FPL_Results_Extract[Gameweek 22],MATCH($A541,FPL_Results_Extract[[Player]:[Player]],0)),INDEX(Team_Key[[Abbreviation]:[Abbreviation]],MATCH(LEFT(INDEX(FPL_Fixtures_Extract[],MATCH($A541,FPL_Fixtures_Extract[[Player]:[Player]],0),MATCH(FPL_Combined[[#Headers],[Gameweek 22]],FPL_Fixtures_Extract[#Headers],0)),LEN(INDEX(FPL_Fixtures_Extract[],MATCH($A541,FPL_Fixtures_Extract[[Player]:[Player]],0),MATCH(FPL_Combined[[#Headers],[Gameweek 22]],FPL_Fixtures_Extract[#Headers],0)))-4),Team_Key[[Full Name]:[Full Name]],0))&amp;RIGHT(INDEX(FPL_Fixtures_Extract[],MATCH($A541,FPL_Fixtures_Extract[[Player]:[Player]],0),MATCH(FPL_Combined[[#Headers],[Gameweek 22]],FPL_Fixtures_Extract[#Headers],0)),3))</f>
        <v>MUN(H) 0-1</v>
      </c>
      <c r="X541" t="str">
        <f ca="1">IF(RIGHT(FPL_Combined[[#Headers],[Gameweek 23]],2)&lt;$B$622,INDEX(FPL_Results_Extract[Gameweek 23],MATCH($A541,FPL_Results_Extract[[Player]:[Player]],0)),INDEX(Team_Key[[Abbreviation]:[Abbreviation]],MATCH(LEFT(INDEX(FPL_Fixtures_Extract[],MATCH($A541,FPL_Fixtures_Extract[[Player]:[Player]],0),MATCH(FPL_Combined[[#Headers],[Gameweek 23]],FPL_Fixtures_Extract[#Headers],0)),LEN(INDEX(FPL_Fixtures_Extract[],MATCH($A541,FPL_Fixtures_Extract[[Player]:[Player]],0),MATCH(FPL_Combined[[#Headers],[Gameweek 23]],FPL_Fixtures_Extract[#Headers],0)))-4),Team_Key[[Full Name]:[Full Name]],0))&amp;RIGHT(INDEX(FPL_Fixtures_Extract[],MATCH($A541,FPL_Fixtures_Extract[[Player]:[Player]],0),MATCH(FPL_Combined[[#Headers],[Gameweek 23]],FPL_Fixtures_Extract[#Headers],0)),3))</f>
        <v>NOR(A) 5-4</v>
      </c>
      <c r="Y541" t="str">
        <f ca="1">IF(RIGHT(FPL_Combined[[#Headers],[Gameweek 24]],2)&lt;$B$622,INDEX(FPL_Results_Extract[Team],MATCH($A541,FPL_Results_Extract[[Player]:[Player]],0)),INDEX(Team_Key[[Abbreviation]:[Abbreviation]],MATCH(LEFT(INDEX(FPL_Fixtures_Extract[],MATCH($A541,FPL_Fixtures_Extract[[Player]:[Player]],0),MATCH(FPL_Combined[[#Headers],[Gameweek 24]],FPL_Fixtures_Extract[#Headers],0)),LEN(INDEX(FPL_Fixtures_Extract[],MATCH($A541,FPL_Fixtures_Extract[[Player]:[Player]],0),MATCH(FPL_Combined[[#Headers],[Gameweek 24]],FPL_Fixtures_Extract[#Headers],0)))-4),Team_Key[[Full Name]:[Full Name]],0))&amp;RIGHT(INDEX(FPL_Fixtures_Extract[],MATCH($A541,FPL_Fixtures_Extract[[Player]:[Player]],0),MATCH(FPL_Combined[[#Headers],[Gameweek 24]],FPL_Fixtures_Extract[#Headers],0)),3))</f>
        <v>LIV</v>
      </c>
      <c r="Z541" t="str">
        <f ca="1">IF(RIGHT(FPL_Combined[[#Headers],[Gameweek 25]],2)&lt;$B$622,INDEX(FPL_Results_Extract[Player],MATCH($A541,FPL_Results_Extract[[Player]:[Player]],0)),INDEX(Team_Key[[Abbreviation]:[Abbreviation]],MATCH(LEFT(INDEX(FPL_Fixtures_Extract[],MATCH($A541,FPL_Fixtures_Extract[[Player]:[Player]],0),MATCH(FPL_Combined[[#Headers],[Gameweek 25]],FPL_Fixtures_Extract[#Headers],0)),LEN(INDEX(FPL_Fixtures_Extract[],MATCH($A541,FPL_Fixtures_Extract[[Player]:[Player]],0),MATCH(FPL_Combined[[#Headers],[Gameweek 25]],FPL_Fixtures_Extract[#Headers],0)))-4),Team_Key[[Full Name]:[Full Name]],0))&amp;RIGHT(INDEX(FPL_Fixtures_Extract[],MATCH($A541,FPL_Fixtures_Extract[[Player]:[Player]],0),MATCH(FPL_Combined[[#Headers],[Gameweek 25]],FPL_Fixtures_Extract[#Headers],0)),3))</f>
        <v>Sturridge</v>
      </c>
      <c r="AA541" t="str">
        <f ca="1">IF(RIGHT(FPL_Combined[[#Headers],[Gameweek 26]],2)&lt;$B$622,INDEX(FPL_Results_Extract[Gameweek 01],MATCH($A541,FPL_Results_Extract[[Player]:[Player]],0)),INDEX(Team_Key[[Abbreviation]:[Abbreviation]],MATCH(LEFT(INDEX(FPL_Fixtures_Extract[],MATCH($A541,FPL_Fixtures_Extract[[Player]:[Player]],0),MATCH(FPL_Combined[[#Headers],[Gameweek 26]],FPL_Fixtures_Extract[#Headers],0)),LEN(INDEX(FPL_Fixtures_Extract[],MATCH($A541,FPL_Fixtures_Extract[[Player]:[Player]],0),MATCH(FPL_Combined[[#Headers],[Gameweek 26]],FPL_Fixtures_Extract[#Headers],0)))-4),Team_Key[[Full Name]:[Full Name]],0))&amp;RIGHT(INDEX(FPL_Fixtures_Extract[],MATCH($A541,FPL_Fixtures_Extract[[Player]:[Player]],0),MATCH(FPL_Combined[[#Headers],[Gameweek 26]],FPL_Fixtures_Extract[#Headers],0)),3))</f>
        <v>STK(A) 1-0</v>
      </c>
      <c r="AB541" t="str">
        <f ca="1">IF(RIGHT(FPL_Combined[[#Headers],[Gameweek 27]],2)&lt;$B$622,INDEX(FPL_Results_Extract[Gameweek 02],MATCH($A541,FPL_Results_Extract[[Player]:[Player]],0)),INDEX(Team_Key[[Abbreviation]:[Abbreviation]],MATCH(LEFT(INDEX(FPL_Fixtures_Extract[],MATCH($A541,FPL_Fixtures_Extract[[Player]:[Player]],0),MATCH(FPL_Combined[[#Headers],[Gameweek 27]],FPL_Fixtures_Extract[#Headers],0)),LEN(INDEX(FPL_Fixtures_Extract[],MATCH($A541,FPL_Fixtures_Extract[[Player]:[Player]],0),MATCH(FPL_Combined[[#Headers],[Gameweek 27]],FPL_Fixtures_Extract[#Headers],0)))-4),Team_Key[[Full Name]:[Full Name]],0))&amp;RIGHT(INDEX(FPL_Fixtures_Extract[],MATCH($A541,FPL_Fixtures_Extract[[Player]:[Player]],0),MATCH(FPL_Combined[[#Headers],[Gameweek 27]],FPL_Fixtures_Extract[#Headers],0)),3))</f>
        <v>BOU(H) 1-0</v>
      </c>
      <c r="AC541" t="str">
        <f ca="1">IF(RIGHT(FPL_Combined[[#Headers],[Gameweek 28]],2)&lt;$B$622,INDEX(FPL_Results_Extract[Gameweek 03],MATCH($A541,FPL_Results_Extract[[Player]:[Player]],0)),INDEX(Team_Key[[Abbreviation]:[Abbreviation]],MATCH(LEFT(INDEX(FPL_Fixtures_Extract[],MATCH($A541,FPL_Fixtures_Extract[[Player]:[Player]],0),MATCH(FPL_Combined[[#Headers],[Gameweek 28]],FPL_Fixtures_Extract[#Headers],0)),LEN(INDEX(FPL_Fixtures_Extract[],MATCH($A541,FPL_Fixtures_Extract[[Player]:[Player]],0),MATCH(FPL_Combined[[#Headers],[Gameweek 28]],FPL_Fixtures_Extract[#Headers],0)))-4),Team_Key[[Full Name]:[Full Name]],0))&amp;RIGHT(INDEX(FPL_Fixtures_Extract[],MATCH($A541,FPL_Fixtures_Extract[[Player]:[Player]],0),MATCH(FPL_Combined[[#Headers],[Gameweek 28]],FPL_Fixtures_Extract[#Headers],0)),3))</f>
        <v>ARS(A) 0-0</v>
      </c>
      <c r="AD541" t="str">
        <f ca="1">IF(RIGHT(FPL_Combined[[#Headers],[Gameweek 29]],2)&lt;$B$622,INDEX(FPL_Results_Extract[Gameweek 04],MATCH($A541,FPL_Results_Extract[[Player]:[Player]],0)),INDEX(Team_Key[[Abbreviation]:[Abbreviation]],MATCH(LEFT(INDEX(FPL_Fixtures_Extract[],MATCH($A541,FPL_Fixtures_Extract[[Player]:[Player]],0),MATCH(FPL_Combined[[#Headers],[Gameweek 29]],FPL_Fixtures_Extract[#Headers],0)),LEN(INDEX(FPL_Fixtures_Extract[],MATCH($A541,FPL_Fixtures_Extract[[Player]:[Player]],0),MATCH(FPL_Combined[[#Headers],[Gameweek 29]],FPL_Fixtures_Extract[#Headers],0)))-4),Team_Key[[Full Name]:[Full Name]],0))&amp;RIGHT(INDEX(FPL_Fixtures_Extract[],MATCH($A541,FPL_Fixtures_Extract[[Player]:[Player]],0),MATCH(FPL_Combined[[#Headers],[Gameweek 29]],FPL_Fixtures_Extract[#Headers],0)),3))</f>
        <v>CRY(A)</v>
      </c>
      <c r="AE541" t="e">
        <f ca="1">IF(RIGHT(FPL_Combined[[#Headers],[Gameweek 30]],2)&lt;$B$622,INDEX(FPL_Results_Extract[Gameweek 05],MATCH($A541,FPL_Results_Extract[[Player]:[Player]],0)),INDEX(Team_Key[[Abbreviation]:[Abbreviation]],MATCH(LEFT(INDEX(FPL_Fixtures_Extract[],MATCH($A541,FPL_Fixtures_Extract[[Player]:[Player]],0),MATCH(FPL_Combined[[#Headers],[Gameweek 30]],FPL_Fixtures_Extract[#Headers],0)),LEN(INDEX(FPL_Fixtures_Extract[],MATCH($A541,FPL_Fixtures_Extract[[Player]:[Player]],0),MATCH(FPL_Combined[[#Headers],[Gameweek 30]],FPL_Fixtures_Extract[#Headers],0)))-4),Team_Key[[Full Name]:[Full Name]],0))&amp;RIGHT(INDEX(FPL_Fixtures_Extract[],MATCH($A541,FPL_Fixtures_Extract[[Player]:[Player]],0),MATCH(FPL_Combined[[#Headers],[Gameweek 30]],FPL_Fixtures_Extract[#Headers],0)),3))</f>
        <v>#VALUE!</v>
      </c>
      <c r="AF541" t="str">
        <f ca="1">IF(RIGHT(FPL_Combined[[#Headers],[Gameweek 31]],2)&lt;$B$622,INDEX(FPL_Results_Extract[Gameweek 06],MATCH($A541,FPL_Results_Extract[[Player]:[Player]],0)),INDEX(Team_Key[[Abbreviation]:[Abbreviation]],MATCH(LEFT(INDEX(FPL_Fixtures_Extract[],MATCH($A541,FPL_Fixtures_Extract[[Player]:[Player]],0),MATCH(FPL_Combined[[#Headers],[Gameweek 31]],FPL_Fixtures_Extract[#Headers],0)),LEN(INDEX(FPL_Fixtures_Extract[],MATCH($A541,FPL_Fixtures_Extract[[Player]:[Player]],0),MATCH(FPL_Combined[[#Headers],[Gameweek 31]],FPL_Fixtures_Extract[#Headers],0)))-4),Team_Key[[Full Name]:[Full Name]],0))&amp;RIGHT(INDEX(FPL_Fixtures_Extract[],MATCH($A541,FPL_Fixtures_Extract[[Player]:[Player]],0),MATCH(FPL_Combined[[#Headers],[Gameweek 31]],FPL_Fixtures_Extract[#Headers],0)),3))</f>
        <v>SOU(A)</v>
      </c>
      <c r="AG541" t="str">
        <f ca="1">IF(RIGHT(FPL_Combined[[#Headers],[Gameweek 32]],2)&lt;$B$622,INDEX(FPL_Results_Extract[Gameweek 07],MATCH($A541,FPL_Results_Extract[[Player]:[Player]],0)),INDEX(Team_Key[[Abbreviation]:[Abbreviation]],MATCH(LEFT(INDEX(FPL_Fixtures_Extract[],MATCH($A541,FPL_Fixtures_Extract[[Player]:[Player]],0),MATCH(FPL_Combined[[#Headers],[Gameweek 32]],FPL_Fixtures_Extract[#Headers],0)),LEN(INDEX(FPL_Fixtures_Extract[],MATCH($A541,FPL_Fixtures_Extract[[Player]:[Player]],0),MATCH(FPL_Combined[[#Headers],[Gameweek 32]],FPL_Fixtures_Extract[#Headers],0)))-4),Team_Key[[Full Name]:[Full Name]],0))&amp;RIGHT(INDEX(FPL_Fixtures_Extract[],MATCH($A541,FPL_Fixtures_Extract[[Player]:[Player]],0),MATCH(FPL_Combined[[#Headers],[Gameweek 32]],FPL_Fixtures_Extract[#Headers],0)),3))</f>
        <v>TOT(H)</v>
      </c>
      <c r="AH541" t="str">
        <f ca="1">IF(RIGHT(FPL_Combined[[#Headers],[Gameweek 33]],2)&lt;$B$622,INDEX(FPL_Results_Extract[Gameweek 08],MATCH($A541,FPL_Results_Extract[[Player]:[Player]],0)),INDEX(Team_Key[[Abbreviation]:[Abbreviation]],MATCH(LEFT(INDEX(FPL_Fixtures_Extract[],MATCH($A541,FPL_Fixtures_Extract[[Player]:[Player]],0),MATCH(FPL_Combined[[#Headers],[Gameweek 33]],FPL_Fixtures_Extract[#Headers],0)),LEN(INDEX(FPL_Fixtures_Extract[],MATCH($A541,FPL_Fixtures_Extract[[Player]:[Player]],0),MATCH(FPL_Combined[[#Headers],[Gameweek 33]],FPL_Fixtures_Extract[#Headers],0)))-4),Team_Key[[Full Name]:[Full Name]],0))&amp;RIGHT(INDEX(FPL_Fixtures_Extract[],MATCH($A541,FPL_Fixtures_Extract[[Player]:[Player]],0),MATCH(FPL_Combined[[#Headers],[Gameweek 33]],FPL_Fixtures_Extract[#Headers],0)),3))</f>
        <v>STK(H)</v>
      </c>
      <c r="AI541" t="str">
        <f ca="1">IF(RIGHT(FPL_Combined[[#Headers],[Gameweek 34]],2)&lt;$B$622,INDEX(FPL_Results_Extract[Gameweek 09],MATCH($A541,FPL_Results_Extract[[Player]:[Player]],0)),INDEX(Team_Key[[Abbreviation]:[Abbreviation]],MATCH(LEFT(INDEX(FPL_Fixtures_Extract[],MATCH($A541,FPL_Fixtures_Extract[[Player]:[Player]],0),MATCH(FPL_Combined[[#Headers],[Gameweek 34]],FPL_Fixtures_Extract[#Headers],0)),LEN(INDEX(FPL_Fixtures_Extract[],MATCH($A541,FPL_Fixtures_Extract[[Player]:[Player]],0),MATCH(FPL_Combined[[#Headers],[Gameweek 34]],FPL_Fixtures_Extract[#Headers],0)))-4),Team_Key[[Full Name]:[Full Name]],0))&amp;RIGHT(INDEX(FPL_Fixtures_Extract[],MATCH($A541,FPL_Fixtures_Extract[[Player]:[Player]],0),MATCH(FPL_Combined[[#Headers],[Gameweek 34]],FPL_Fixtures_Extract[#Headers],0)),3))</f>
        <v>BOU(A)</v>
      </c>
      <c r="AJ541" t="str">
        <f ca="1">IF(RIGHT(FPL_Combined[[#Headers],[Gameweek 35]],2)&lt;$B$622,INDEX(FPL_Results_Extract[Gameweek 10],MATCH($A541,FPL_Results_Extract[[Player]:[Player]],0)),INDEX(Team_Key[[Abbreviation]:[Abbreviation]],MATCH(LEFT(INDEX(FPL_Fixtures_Extract[],MATCH($A541,FPL_Fixtures_Extract[[Player]:[Player]],0),MATCH(FPL_Combined[[#Headers],[Gameweek 35]],FPL_Fixtures_Extract[#Headers],0)),LEN(INDEX(FPL_Fixtures_Extract[],MATCH($A541,FPL_Fixtures_Extract[[Player]:[Player]],0),MATCH(FPL_Combined[[#Headers],[Gameweek 35]],FPL_Fixtures_Extract[#Headers],0)))-4),Team_Key[[Full Name]:[Full Name]],0))&amp;RIGHT(INDEX(FPL_Fixtures_Extract[],MATCH($A541,FPL_Fixtures_Extract[[Player]:[Player]],0),MATCH(FPL_Combined[[#Headers],[Gameweek 35]],FPL_Fixtures_Extract[#Headers],0)),3))</f>
        <v>NEW(H)</v>
      </c>
      <c r="AK541" t="str">
        <f ca="1">IF(RIGHT(FPL_Combined[[#Headers],[Gameweek 36]],2)&lt;$B$622,INDEX(FPL_Results_Extract[Gameweek 11],MATCH($A541,FPL_Results_Extract[[Player]:[Player]],0)),INDEX(Team_Key[[Abbreviation]:[Abbreviation]],MATCH(LEFT(INDEX(FPL_Fixtures_Extract[],MATCH($A541,FPL_Fixtures_Extract[[Player]:[Player]],0),MATCH(FPL_Combined[[#Headers],[Gameweek 36]],FPL_Fixtures_Extract[#Headers],0)),LEN(INDEX(FPL_Fixtures_Extract[],MATCH($A541,FPL_Fixtures_Extract[[Player]:[Player]],0),MATCH(FPL_Combined[[#Headers],[Gameweek 36]],FPL_Fixtures_Extract[#Headers],0)))-4),Team_Key[[Full Name]:[Full Name]],0))&amp;RIGHT(INDEX(FPL_Fixtures_Extract[],MATCH($A541,FPL_Fixtures_Extract[[Player]:[Player]],0),MATCH(FPL_Combined[[#Headers],[Gameweek 36]],FPL_Fixtures_Extract[#Headers],0)),3))</f>
        <v>SWA(A)</v>
      </c>
      <c r="AL541" t="str">
        <f ca="1">IF(RIGHT(FPL_Combined[[#Headers],[Gameweek 37]],2)&lt;$B$622,INDEX(FPL_Results_Extract[Gameweek 12],MATCH($A541,FPL_Results_Extract[[Player]:[Player]],0)),INDEX(Team_Key[[Abbreviation]:[Abbreviation]],MATCH(LEFT(INDEX(FPL_Fixtures_Extract[],MATCH($A541,FPL_Fixtures_Extract[[Player]:[Player]],0),MATCH(FPL_Combined[[#Headers],[Gameweek 37]],FPL_Fixtures_Extract[#Headers],0)),LEN(INDEX(FPL_Fixtures_Extract[],MATCH($A541,FPL_Fixtures_Extract[[Player]:[Player]],0),MATCH(FPL_Combined[[#Headers],[Gameweek 37]],FPL_Fixtures_Extract[#Headers],0)))-4),Team_Key[[Full Name]:[Full Name]],0))&amp;RIGHT(INDEX(FPL_Fixtures_Extract[],MATCH($A541,FPL_Fixtures_Extract[[Player]:[Player]],0),MATCH(FPL_Combined[[#Headers],[Gameweek 37]],FPL_Fixtures_Extract[#Headers],0)),3))</f>
        <v>WAT(H)</v>
      </c>
      <c r="AM541" t="str">
        <f ca="1">IF(RIGHT(FPL_Combined[[#Headers],[Gameweek 38]],2)&lt;$B$622,INDEX(FPL_Results_Extract[Gameweek 13],MATCH($A541,FPL_Results_Extract[[Player]:[Player]],0)),INDEX(Team_Key[[Abbreviation]:[Abbreviation]],MATCH(LEFT(INDEX(FPL_Fixtures_Extract[],MATCH($A541,FPL_Fixtures_Extract[[Player]:[Player]],0),MATCH(FPL_Combined[[#Headers],[Gameweek 38]],FPL_Fixtures_Extract[#Headers],0)),LEN(INDEX(FPL_Fixtures_Extract[],MATCH($A541,FPL_Fixtures_Extract[[Player]:[Player]],0),MATCH(FPL_Combined[[#Headers],[Gameweek 38]],FPL_Fixtures_Extract[#Headers],0)))-4),Team_Key[[Full Name]:[Full Name]],0))&amp;RIGHT(INDEX(FPL_Fixtures_Extract[],MATCH($A541,FPL_Fixtures_Extract[[Player]:[Player]],0),MATCH(FPL_Combined[[#Headers],[Gameweek 38]],FPL_Fixtures_Extract[#Headers],0)),3))</f>
        <v>WBA(A)</v>
      </c>
    </row>
    <row r="542" spans="1:39" x14ac:dyDescent="0.45">
      <c r="A542" t="s">
        <v>514</v>
      </c>
      <c r="B542" t="str">
        <f ca="1">IF(RIGHT(FPL_Combined[[#Headers],[Gameweek 01]],2)&lt;$B$622,INDEX(FPL_Results_Extract[Gameweek 01],MATCH($A542,FPL_Results_Extract[[Player]:[Player]],0)),INDEX(Team_Key[[Abbreviation]:[Abbreviation]],MATCH(LEFT(INDEX(FPL_Fixtures_Extract[],MATCH($A542,FPL_Fixtures_Extract[[Player]:[Player]],0),MATCH(FPL_Combined[[#Headers],[Gameweek 01]],FPL_Fixtures_Extract[#Headers],0)),LEN(INDEX(FPL_Fixtures_Extract[],MATCH($A542,FPL_Fixtures_Extract[[Player]:[Player]],0),MATCH(FPL_Combined[[#Headers],[Gameweek 01]],FPL_Fixtures_Extract[#Headers],0)))-4),Team_Key[[Full Name]:[Full Name]],0))&amp;RIGHT(INDEX(FPL_Fixtures_Extract[],MATCH($A542,FPL_Fixtures_Extract[[Player]:[Player]],0),MATCH(FPL_Combined[[#Headers],[Gameweek 01]],FPL_Fixtures_Extract[#Headers],0)),3))</f>
        <v>AVL(H) 0-1</v>
      </c>
      <c r="C542" t="str">
        <f ca="1">IF(RIGHT(FPL_Combined[[#Headers],[Gameweek 02]],2)&lt;$B$622,INDEX(FPL_Results_Extract[Gameweek 02],MATCH($A542,FPL_Results_Extract[[Player]:[Player]],0)),INDEX(Team_Key[[Abbreviation]:[Abbreviation]],MATCH(LEFT(INDEX(FPL_Fixtures_Extract[],MATCH($A542,FPL_Fixtures_Extract[[Player]:[Player]],0),MATCH(FPL_Combined[[#Headers],[Gameweek 02]],FPL_Fixtures_Extract[#Headers],0)),LEN(INDEX(FPL_Fixtures_Extract[],MATCH($A542,FPL_Fixtures_Extract[[Player]:[Player]],0),MATCH(FPL_Combined[[#Headers],[Gameweek 02]],FPL_Fixtures_Extract[#Headers],0)))-4),Team_Key[[Full Name]:[Full Name]],0))&amp;RIGHT(INDEX(FPL_Fixtures_Extract[],MATCH($A542,FPL_Fixtures_Extract[[Player]:[Player]],0),MATCH(FPL_Combined[[#Headers],[Gameweek 02]],FPL_Fixtures_Extract[#Headers],0)),3))</f>
        <v>LIV(A) 0-1</v>
      </c>
      <c r="D542" t="str">
        <f ca="1">IF(RIGHT(FPL_Combined[[#Headers],[Gameweek 03]],2)&lt;$B$622,INDEX(FPL_Results_Extract[Gameweek 03],MATCH($A542,FPL_Results_Extract[[Player]:[Player]],0)),INDEX(Team_Key[[Abbreviation]:[Abbreviation]],MATCH(LEFT(INDEX(FPL_Fixtures_Extract[],MATCH($A542,FPL_Fixtures_Extract[[Player]:[Player]],0),MATCH(FPL_Combined[[#Headers],[Gameweek 03]],FPL_Fixtures_Extract[#Headers],0)),LEN(INDEX(FPL_Fixtures_Extract[],MATCH($A542,FPL_Fixtures_Extract[[Player]:[Player]],0),MATCH(FPL_Combined[[#Headers],[Gameweek 03]],FPL_Fixtures_Extract[#Headers],0)))-4),Team_Key[[Full Name]:[Full Name]],0))&amp;RIGHT(INDEX(FPL_Fixtures_Extract[],MATCH($A542,FPL_Fixtures_Extract[[Player]:[Player]],0),MATCH(FPL_Combined[[#Headers],[Gameweek 03]],FPL_Fixtures_Extract[#Headers],0)),3))</f>
        <v>WHU(A) 4-3</v>
      </c>
      <c r="E542" t="str">
        <f ca="1">IF(RIGHT(FPL_Combined[[#Headers],[Gameweek 04]],2)&lt;$B$622,INDEX(FPL_Results_Extract[Gameweek 04],MATCH($A542,FPL_Results_Extract[[Player]:[Player]],0)),INDEX(Team_Key[[Abbreviation]:[Abbreviation]],MATCH(LEFT(INDEX(FPL_Fixtures_Extract[],MATCH($A542,FPL_Fixtures_Extract[[Player]:[Player]],0),MATCH(FPL_Combined[[#Headers],[Gameweek 04]],FPL_Fixtures_Extract[#Headers],0)),LEN(INDEX(FPL_Fixtures_Extract[],MATCH($A542,FPL_Fixtures_Extract[[Player]:[Player]],0),MATCH(FPL_Combined[[#Headers],[Gameweek 04]],FPL_Fixtures_Extract[#Headers],0)))-4),Team_Key[[Full Name]:[Full Name]],0))&amp;RIGHT(INDEX(FPL_Fixtures_Extract[],MATCH($A542,FPL_Fixtures_Extract[[Player]:[Player]],0),MATCH(FPL_Combined[[#Headers],[Gameweek 04]],FPL_Fixtures_Extract[#Headers],0)),3))</f>
        <v>LEI(H) 1-1</v>
      </c>
      <c r="F542" t="str">
        <f ca="1">IF(RIGHT(FPL_Combined[[#Headers],[Gameweek 05]],2)&lt;$B$622,INDEX(FPL_Results_Extract[Gameweek 05],MATCH($A542,FPL_Results_Extract[[Player]:[Player]],0)),INDEX(Team_Key[[Abbreviation]:[Abbreviation]],MATCH(LEFT(INDEX(FPL_Fixtures_Extract[],MATCH($A542,FPL_Fixtures_Extract[[Player]:[Player]],0),MATCH(FPL_Combined[[#Headers],[Gameweek 05]],FPL_Fixtures_Extract[#Headers],0)),LEN(INDEX(FPL_Fixtures_Extract[],MATCH($A542,FPL_Fixtures_Extract[[Player]:[Player]],0),MATCH(FPL_Combined[[#Headers],[Gameweek 05]],FPL_Fixtures_Extract[#Headers],0)))-4),Team_Key[[Full Name]:[Full Name]],0))&amp;RIGHT(INDEX(FPL_Fixtures_Extract[],MATCH($A542,FPL_Fixtures_Extract[[Player]:[Player]],0),MATCH(FPL_Combined[[#Headers],[Gameweek 05]],FPL_Fixtures_Extract[#Headers],0)),3))</f>
        <v>NOR(A) 1-3</v>
      </c>
      <c r="G542" t="str">
        <f ca="1">IF(RIGHT(FPL_Combined[[#Headers],[Gameweek 06]],2)&lt;$B$622,INDEX(FPL_Results_Extract[Gameweek 06],MATCH($A542,FPL_Results_Extract[[Player]:[Player]],0)),INDEX(Team_Key[[Abbreviation]:[Abbreviation]],MATCH(LEFT(INDEX(FPL_Fixtures_Extract[],MATCH($A542,FPL_Fixtures_Extract[[Player]:[Player]],0),MATCH(FPL_Combined[[#Headers],[Gameweek 06]],FPL_Fixtures_Extract[#Headers],0)),LEN(INDEX(FPL_Fixtures_Extract[],MATCH($A542,FPL_Fixtures_Extract[[Player]:[Player]],0),MATCH(FPL_Combined[[#Headers],[Gameweek 06]],FPL_Fixtures_Extract[#Headers],0)))-4),Team_Key[[Full Name]:[Full Name]],0))&amp;RIGHT(INDEX(FPL_Fixtures_Extract[],MATCH($A542,FPL_Fixtures_Extract[[Player]:[Player]],0),MATCH(FPL_Combined[[#Headers],[Gameweek 06]],FPL_Fixtures_Extract[#Headers],0)),3))</f>
        <v>SUN(H) 2-0</v>
      </c>
      <c r="H542" t="str">
        <f ca="1">IF(RIGHT(FPL_Combined[[#Headers],[Gameweek 07]],2)&lt;$B$622,INDEX(FPL_Results_Extract[Gameweek 07],MATCH($A542,FPL_Results_Extract[[Player]:[Player]],0)),INDEX(Team_Key[[Abbreviation]:[Abbreviation]],MATCH(LEFT(INDEX(FPL_Fixtures_Extract[],MATCH($A542,FPL_Fixtures_Extract[[Player]:[Player]],0),MATCH(FPL_Combined[[#Headers],[Gameweek 07]],FPL_Fixtures_Extract[#Headers],0)),LEN(INDEX(FPL_Fixtures_Extract[],MATCH($A542,FPL_Fixtures_Extract[[Player]:[Player]],0),MATCH(FPL_Combined[[#Headers],[Gameweek 07]],FPL_Fixtures_Extract[#Headers],0)))-4),Team_Key[[Full Name]:[Full Name]],0))&amp;RIGHT(INDEX(FPL_Fixtures_Extract[],MATCH($A542,FPL_Fixtures_Extract[[Player]:[Player]],0),MATCH(FPL_Combined[[#Headers],[Gameweek 07]],FPL_Fixtures_Extract[#Headers],0)),3))</f>
        <v>STK(A) 1-2</v>
      </c>
      <c r="I542" t="str">
        <f ca="1">IF(RIGHT(FPL_Combined[[#Headers],[Gameweek 08]],2)&lt;$B$622,INDEX(FPL_Results_Extract[Gameweek 08],MATCH($A542,FPL_Results_Extract[[Player]:[Player]],0)),INDEX(Team_Key[[Abbreviation]:[Abbreviation]],MATCH(LEFT(INDEX(FPL_Fixtures_Extract[],MATCH($A542,FPL_Fixtures_Extract[[Player]:[Player]],0),MATCH(FPL_Combined[[#Headers],[Gameweek 08]],FPL_Fixtures_Extract[#Headers],0)),LEN(INDEX(FPL_Fixtures_Extract[],MATCH($A542,FPL_Fixtures_Extract[[Player]:[Player]],0),MATCH(FPL_Combined[[#Headers],[Gameweek 08]],FPL_Fixtures_Extract[#Headers],0)))-4),Team_Key[[Full Name]:[Full Name]],0))&amp;RIGHT(INDEX(FPL_Fixtures_Extract[],MATCH($A542,FPL_Fixtures_Extract[[Player]:[Player]],0),MATCH(FPL_Combined[[#Headers],[Gameweek 08]],FPL_Fixtures_Extract[#Headers],0)),3))</f>
        <v>WAT(H) 1-1</v>
      </c>
      <c r="J542" t="str">
        <f ca="1">IF(RIGHT(FPL_Combined[[#Headers],[Gameweek 09]],2)&lt;$B$622,INDEX(FPL_Results_Extract[Gameweek 09],MATCH($A542,FPL_Results_Extract[[Player]:[Player]],0)),INDEX(Team_Key[[Abbreviation]:[Abbreviation]],MATCH(LEFT(INDEX(FPL_Fixtures_Extract[],MATCH($A542,FPL_Fixtures_Extract[[Player]:[Player]],0),MATCH(FPL_Combined[[#Headers],[Gameweek 09]],FPL_Fixtures_Extract[#Headers],0)),LEN(INDEX(FPL_Fixtures_Extract[],MATCH($A542,FPL_Fixtures_Extract[[Player]:[Player]],0),MATCH(FPL_Combined[[#Headers],[Gameweek 09]],FPL_Fixtures_Extract[#Headers],0)))-4),Team_Key[[Full Name]:[Full Name]],0))&amp;RIGHT(INDEX(FPL_Fixtures_Extract[],MATCH($A542,FPL_Fixtures_Extract[[Player]:[Player]],0),MATCH(FPL_Combined[[#Headers],[Gameweek 09]],FPL_Fixtures_Extract[#Headers],0)),3))</f>
        <v>MCI(A) 1-5</v>
      </c>
      <c r="K542" t="str">
        <f ca="1">IF(RIGHT(FPL_Combined[[#Headers],[Gameweek 10]],2)&lt;$B$622,INDEX(FPL_Results_Extract[Gameweek 10],MATCH($A542,FPL_Results_Extract[[Player]:[Player]],0)),INDEX(Team_Key[[Abbreviation]:[Abbreviation]],MATCH(LEFT(INDEX(FPL_Fixtures_Extract[],MATCH($A542,FPL_Fixtures_Extract[[Player]:[Player]],0),MATCH(FPL_Combined[[#Headers],[Gameweek 10]],FPL_Fixtures_Extract[#Headers],0)),LEN(INDEX(FPL_Fixtures_Extract[],MATCH($A542,FPL_Fixtures_Extract[[Player]:[Player]],0),MATCH(FPL_Combined[[#Headers],[Gameweek 10]],FPL_Fixtures_Extract[#Headers],0)))-4),Team_Key[[Full Name]:[Full Name]],0))&amp;RIGHT(INDEX(FPL_Fixtures_Extract[],MATCH($A542,FPL_Fixtures_Extract[[Player]:[Player]],0),MATCH(FPL_Combined[[#Headers],[Gameweek 10]],FPL_Fixtures_Extract[#Headers],0)),3))</f>
        <v>TOT(H) 1-5</v>
      </c>
      <c r="L542" t="str">
        <f ca="1">IF(RIGHT(FPL_Combined[[#Headers],[Gameweek 11]],2)&lt;$B$622,INDEX(FPL_Results_Extract[Gameweek 11],MATCH($A542,FPL_Results_Extract[[Player]:[Player]],0)),INDEX(Team_Key[[Abbreviation]:[Abbreviation]],MATCH(LEFT(INDEX(FPL_Fixtures_Extract[],MATCH($A542,FPL_Fixtures_Extract[[Player]:[Player]],0),MATCH(FPL_Combined[[#Headers],[Gameweek 11]],FPL_Fixtures_Extract[#Headers],0)),LEN(INDEX(FPL_Fixtures_Extract[],MATCH($A542,FPL_Fixtures_Extract[[Player]:[Player]],0),MATCH(FPL_Combined[[#Headers],[Gameweek 11]],FPL_Fixtures_Extract[#Headers],0)))-4),Team_Key[[Full Name]:[Full Name]],0))&amp;RIGHT(INDEX(FPL_Fixtures_Extract[],MATCH($A542,FPL_Fixtures_Extract[[Player]:[Player]],0),MATCH(FPL_Combined[[#Headers],[Gameweek 11]],FPL_Fixtures_Extract[#Headers],0)),3))</f>
        <v>SOU(A) 0-2</v>
      </c>
      <c r="M542" t="str">
        <f ca="1">IF(RIGHT(FPL_Combined[[#Headers],[Gameweek 12]],2)&lt;$B$622,INDEX(FPL_Results_Extract[Gameweek 12],MATCH($A542,FPL_Results_Extract[[Player]:[Player]],0)),INDEX(Team_Key[[Abbreviation]:[Abbreviation]],MATCH(LEFT(INDEX(FPL_Fixtures_Extract[],MATCH($A542,FPL_Fixtures_Extract[[Player]:[Player]],0),MATCH(FPL_Combined[[#Headers],[Gameweek 12]],FPL_Fixtures_Extract[#Headers],0)),LEN(INDEX(FPL_Fixtures_Extract[],MATCH($A542,FPL_Fixtures_Extract[[Player]:[Player]],0),MATCH(FPL_Combined[[#Headers],[Gameweek 12]],FPL_Fixtures_Extract[#Headers],0)))-4),Team_Key[[Full Name]:[Full Name]],0))&amp;RIGHT(INDEX(FPL_Fixtures_Extract[],MATCH($A542,FPL_Fixtures_Extract[[Player]:[Player]],0),MATCH(FPL_Combined[[#Headers],[Gameweek 12]],FPL_Fixtures_Extract[#Headers],0)),3))</f>
        <v>NEW(H) 0-1</v>
      </c>
      <c r="N542" t="str">
        <f ca="1">IF(RIGHT(FPL_Combined[[#Headers],[Gameweek 13]],2)&lt;$B$622,INDEX(FPL_Results_Extract[Gameweek 13],MATCH($A542,FPL_Results_Extract[[Player]:[Player]],0)),INDEX(Team_Key[[Abbreviation]:[Abbreviation]],MATCH(LEFT(INDEX(FPL_Fixtures_Extract[],MATCH($A542,FPL_Fixtures_Extract[[Player]:[Player]],0),MATCH(FPL_Combined[[#Headers],[Gameweek 13]],FPL_Fixtures_Extract[#Headers],0)),LEN(INDEX(FPL_Fixtures_Extract[],MATCH($A542,FPL_Fixtures_Extract[[Player]:[Player]],0),MATCH(FPL_Combined[[#Headers],[Gameweek 13]],FPL_Fixtures_Extract[#Headers],0)))-4),Team_Key[[Full Name]:[Full Name]],0))&amp;RIGHT(INDEX(FPL_Fixtures_Extract[],MATCH($A542,FPL_Fixtures_Extract[[Player]:[Player]],0),MATCH(FPL_Combined[[#Headers],[Gameweek 13]],FPL_Fixtures_Extract[#Headers],0)),3))</f>
        <v>SWA(A) 2-2</v>
      </c>
      <c r="O542" t="str">
        <f ca="1">IF(RIGHT(FPL_Combined[[#Headers],[Gameweek 14]],2)&lt;$B$622,INDEX(FPL_Results_Extract[Gameweek 14],MATCH($A542,FPL_Results_Extract[[Player]:[Player]],0)),INDEX(Team_Key[[Abbreviation]:[Abbreviation]],MATCH(LEFT(INDEX(FPL_Fixtures_Extract[],MATCH($A542,FPL_Fixtures_Extract[[Player]:[Player]],0),MATCH(FPL_Combined[[#Headers],[Gameweek 14]],FPL_Fixtures_Extract[#Headers],0)),LEN(INDEX(FPL_Fixtures_Extract[],MATCH($A542,FPL_Fixtures_Extract[[Player]:[Player]],0),MATCH(FPL_Combined[[#Headers],[Gameweek 14]],FPL_Fixtures_Extract[#Headers],0)))-4),Team_Key[[Full Name]:[Full Name]],0))&amp;RIGHT(INDEX(FPL_Fixtures_Extract[],MATCH($A542,FPL_Fixtures_Extract[[Player]:[Player]],0),MATCH(FPL_Combined[[#Headers],[Gameweek 14]],FPL_Fixtures_Extract[#Headers],0)),3))</f>
        <v>EVE(H) 3-3</v>
      </c>
      <c r="P542" t="str">
        <f ca="1">IF(RIGHT(FPL_Combined[[#Headers],[Gameweek 15]],2)&lt;$B$622,INDEX(FPL_Results_Extract[Gameweek 15],MATCH($A542,FPL_Results_Extract[[Player]:[Player]],0)),INDEX(Team_Key[[Abbreviation]:[Abbreviation]],MATCH(LEFT(INDEX(FPL_Fixtures_Extract[],MATCH($A542,FPL_Fixtures_Extract[[Player]:[Player]],0),MATCH(FPL_Combined[[#Headers],[Gameweek 15]],FPL_Fixtures_Extract[#Headers],0)),LEN(INDEX(FPL_Fixtures_Extract[],MATCH($A542,FPL_Fixtures_Extract[[Player]:[Player]],0),MATCH(FPL_Combined[[#Headers],[Gameweek 15]],FPL_Fixtures_Extract[#Headers],0)))-4),Team_Key[[Full Name]:[Full Name]],0))&amp;RIGHT(INDEX(FPL_Fixtures_Extract[],MATCH($A542,FPL_Fixtures_Extract[[Player]:[Player]],0),MATCH(FPL_Combined[[#Headers],[Gameweek 15]],FPL_Fixtures_Extract[#Headers],0)),3))</f>
        <v>CHE(A) 1-0</v>
      </c>
      <c r="Q542" t="str">
        <f ca="1">IF(RIGHT(FPL_Combined[[#Headers],[Gameweek 16]],2)&lt;$B$622,INDEX(FPL_Results_Extract[Gameweek 16],MATCH($A542,FPL_Results_Extract[[Player]:[Player]],0)),INDEX(Team_Key[[Abbreviation]:[Abbreviation]],MATCH(LEFT(INDEX(FPL_Fixtures_Extract[],MATCH($A542,FPL_Fixtures_Extract[[Player]:[Player]],0),MATCH(FPL_Combined[[#Headers],[Gameweek 16]],FPL_Fixtures_Extract[#Headers],0)),LEN(INDEX(FPL_Fixtures_Extract[],MATCH($A542,FPL_Fixtures_Extract[[Player]:[Player]],0),MATCH(FPL_Combined[[#Headers],[Gameweek 16]],FPL_Fixtures_Extract[#Headers],0)))-4),Team_Key[[Full Name]:[Full Name]],0))&amp;RIGHT(INDEX(FPL_Fixtures_Extract[],MATCH($A542,FPL_Fixtures_Extract[[Player]:[Player]],0),MATCH(FPL_Combined[[#Headers],[Gameweek 16]],FPL_Fixtures_Extract[#Headers],0)),3))</f>
        <v>MUN(H) 2-1</v>
      </c>
      <c r="R542" t="str">
        <f ca="1">IF(RIGHT(FPL_Combined[[#Headers],[Gameweek 17]],2)&lt;$B$622,INDEX(FPL_Results_Extract[Gameweek 17],MATCH($A542,FPL_Results_Extract[[Player]:[Player]],0)),INDEX(Team_Key[[Abbreviation]:[Abbreviation]],MATCH(LEFT(INDEX(FPL_Fixtures_Extract[],MATCH($A542,FPL_Fixtures_Extract[[Player]:[Player]],0),MATCH(FPL_Combined[[#Headers],[Gameweek 17]],FPL_Fixtures_Extract[#Headers],0)),LEN(INDEX(FPL_Fixtures_Extract[],MATCH($A542,FPL_Fixtures_Extract[[Player]:[Player]],0),MATCH(FPL_Combined[[#Headers],[Gameweek 17]],FPL_Fixtures_Extract[#Headers],0)))-4),Team_Key[[Full Name]:[Full Name]],0))&amp;RIGHT(INDEX(FPL_Fixtures_Extract[],MATCH($A542,FPL_Fixtures_Extract[[Player]:[Player]],0),MATCH(FPL_Combined[[#Headers],[Gameweek 17]],FPL_Fixtures_Extract[#Headers],0)),3))</f>
        <v>WBA(A) 2-1</v>
      </c>
      <c r="S542" t="str">
        <f ca="1">IF(RIGHT(FPL_Combined[[#Headers],[Gameweek 18]],2)&lt;$B$622,INDEX(FPL_Results_Extract[Gameweek 18],MATCH($A542,FPL_Results_Extract[[Player]:[Player]],0)),INDEX(Team_Key[[Abbreviation]:[Abbreviation]],MATCH(LEFT(INDEX(FPL_Fixtures_Extract[],MATCH($A542,FPL_Fixtures_Extract[[Player]:[Player]],0),MATCH(FPL_Combined[[#Headers],[Gameweek 18]],FPL_Fixtures_Extract[#Headers],0)),LEN(INDEX(FPL_Fixtures_Extract[],MATCH($A542,FPL_Fixtures_Extract[[Player]:[Player]],0),MATCH(FPL_Combined[[#Headers],[Gameweek 18]],FPL_Fixtures_Extract[#Headers],0)))-4),Team_Key[[Full Name]:[Full Name]],0))&amp;RIGHT(INDEX(FPL_Fixtures_Extract[],MATCH($A542,FPL_Fixtures_Extract[[Player]:[Player]],0),MATCH(FPL_Combined[[#Headers],[Gameweek 18]],FPL_Fixtures_Extract[#Headers],0)),3))</f>
        <v>CRY(H) 0-0</v>
      </c>
      <c r="T542" t="str">
        <f ca="1">IF(RIGHT(FPL_Combined[[#Headers],[Gameweek 19]],2)&lt;$B$622,INDEX(FPL_Results_Extract[Gameweek 19],MATCH($A542,FPL_Results_Extract[[Player]:[Player]],0)),INDEX(Team_Key[[Abbreviation]:[Abbreviation]],MATCH(LEFT(INDEX(FPL_Fixtures_Extract[],MATCH($A542,FPL_Fixtures_Extract[[Player]:[Player]],0),MATCH(FPL_Combined[[#Headers],[Gameweek 19]],FPL_Fixtures_Extract[#Headers],0)),LEN(INDEX(FPL_Fixtures_Extract[],MATCH($A542,FPL_Fixtures_Extract[[Player]:[Player]],0),MATCH(FPL_Combined[[#Headers],[Gameweek 19]],FPL_Fixtures_Extract[#Headers],0)))-4),Team_Key[[Full Name]:[Full Name]],0))&amp;RIGHT(INDEX(FPL_Fixtures_Extract[],MATCH($A542,FPL_Fixtures_Extract[[Player]:[Player]],0),MATCH(FPL_Combined[[#Headers],[Gameweek 19]],FPL_Fixtures_Extract[#Headers],0)),3))</f>
        <v>ARS(A) 0-2</v>
      </c>
      <c r="U542" t="str">
        <f ca="1">IF(RIGHT(FPL_Combined[[#Headers],[Gameweek 20]],2)&lt;$B$622,INDEX(FPL_Results_Extract[Gameweek 20],MATCH($A542,FPL_Results_Extract[[Player]:[Player]],0)),INDEX(Team_Key[[Abbreviation]:[Abbreviation]],MATCH(LEFT(INDEX(FPL_Fixtures_Extract[],MATCH($A542,FPL_Fixtures_Extract[[Player]:[Player]],0),MATCH(FPL_Combined[[#Headers],[Gameweek 20]],FPL_Fixtures_Extract[#Headers],0)),LEN(INDEX(FPL_Fixtures_Extract[],MATCH($A542,FPL_Fixtures_Extract[[Player]:[Player]],0),MATCH(FPL_Combined[[#Headers],[Gameweek 20]],FPL_Fixtures_Extract[#Headers],0)))-4),Team_Key[[Full Name]:[Full Name]],0))&amp;RIGHT(INDEX(FPL_Fixtures_Extract[],MATCH($A542,FPL_Fixtures_Extract[[Player]:[Player]],0),MATCH(FPL_Combined[[#Headers],[Gameweek 20]],FPL_Fixtures_Extract[#Headers],0)),3))</f>
        <v>LEI(A) 0-0</v>
      </c>
      <c r="V542" t="str">
        <f ca="1">IF(RIGHT(FPL_Combined[[#Headers],[Gameweek 21]],2)&lt;$B$622,INDEX(FPL_Results_Extract[Gameweek 21],MATCH($A542,FPL_Results_Extract[[Player]:[Player]],0)),INDEX(Team_Key[[Abbreviation]:[Abbreviation]],MATCH(LEFT(INDEX(FPL_Fixtures_Extract[],MATCH($A542,FPL_Fixtures_Extract[[Player]:[Player]],0),MATCH(FPL_Combined[[#Headers],[Gameweek 21]],FPL_Fixtures_Extract[#Headers],0)),LEN(INDEX(FPL_Fixtures_Extract[],MATCH($A542,FPL_Fixtures_Extract[[Player]:[Player]],0),MATCH(FPL_Combined[[#Headers],[Gameweek 21]],FPL_Fixtures_Extract[#Headers],0)))-4),Team_Key[[Full Name]:[Full Name]],0))&amp;RIGHT(INDEX(FPL_Fixtures_Extract[],MATCH($A542,FPL_Fixtures_Extract[[Player]:[Player]],0),MATCH(FPL_Combined[[#Headers],[Gameweek 21]],FPL_Fixtures_Extract[#Headers],0)),3))</f>
        <v>WHU(H) 1-3</v>
      </c>
      <c r="W542" t="str">
        <f ca="1">IF(RIGHT(FPL_Combined[[#Headers],[Gameweek 22]],2)&lt;$B$622,INDEX(FPL_Results_Extract[Gameweek 22],MATCH($A542,FPL_Results_Extract[[Player]:[Player]],0)),INDEX(Team_Key[[Abbreviation]:[Abbreviation]],MATCH(LEFT(INDEX(FPL_Fixtures_Extract[],MATCH($A542,FPL_Fixtures_Extract[[Player]:[Player]],0),MATCH(FPL_Combined[[#Headers],[Gameweek 22]],FPL_Fixtures_Extract[#Headers],0)),LEN(INDEX(FPL_Fixtures_Extract[],MATCH($A542,FPL_Fixtures_Extract[[Player]:[Player]],0),MATCH(FPL_Combined[[#Headers],[Gameweek 22]],FPL_Fixtures_Extract[#Headers],0)))-4),Team_Key[[Full Name]:[Full Name]],0))&amp;RIGHT(INDEX(FPL_Fixtures_Extract[],MATCH($A542,FPL_Fixtures_Extract[[Player]:[Player]],0),MATCH(FPL_Combined[[#Headers],[Gameweek 22]],FPL_Fixtures_Extract[#Headers],0)),3))</f>
        <v>NOR(H) 3-0</v>
      </c>
      <c r="X542" t="str">
        <f ca="1">IF(RIGHT(FPL_Combined[[#Headers],[Gameweek 23]],2)&lt;$B$622,INDEX(FPL_Results_Extract[Gameweek 23],MATCH($A542,FPL_Results_Extract[[Player]:[Player]],0)),INDEX(Team_Key[[Abbreviation]:[Abbreviation]],MATCH(LEFT(INDEX(FPL_Fixtures_Extract[],MATCH($A542,FPL_Fixtures_Extract[[Player]:[Player]],0),MATCH(FPL_Combined[[#Headers],[Gameweek 23]],FPL_Fixtures_Extract[#Headers],0)),LEN(INDEX(FPL_Fixtures_Extract[],MATCH($A542,FPL_Fixtures_Extract[[Player]:[Player]],0),MATCH(FPL_Combined[[#Headers],[Gameweek 23]],FPL_Fixtures_Extract[#Headers],0)))-4),Team_Key[[Full Name]:[Full Name]],0))&amp;RIGHT(INDEX(FPL_Fixtures_Extract[],MATCH($A542,FPL_Fixtures_Extract[[Player]:[Player]],0),MATCH(FPL_Combined[[#Headers],[Gameweek 23]],FPL_Fixtures_Extract[#Headers],0)),3))</f>
        <v>SUN(A) 1-1</v>
      </c>
      <c r="Y542" t="str">
        <f ca="1">IF(RIGHT(FPL_Combined[[#Headers],[Gameweek 24]],2)&lt;$B$622,INDEX(FPL_Results_Extract[Team],MATCH($A542,FPL_Results_Extract[[Player]:[Player]],0)),INDEX(Team_Key[[Abbreviation]:[Abbreviation]],MATCH(LEFT(INDEX(FPL_Fixtures_Extract[],MATCH($A542,FPL_Fixtures_Extract[[Player]:[Player]],0),MATCH(FPL_Combined[[#Headers],[Gameweek 24]],FPL_Fixtures_Extract[#Headers],0)),LEN(INDEX(FPL_Fixtures_Extract[],MATCH($A542,FPL_Fixtures_Extract[[Player]:[Player]],0),MATCH(FPL_Combined[[#Headers],[Gameweek 24]],FPL_Fixtures_Extract[#Headers],0)))-4),Team_Key[[Full Name]:[Full Name]],0))&amp;RIGHT(INDEX(FPL_Fixtures_Extract[],MATCH($A542,FPL_Fixtures_Extract[[Player]:[Player]],0),MATCH(FPL_Combined[[#Headers],[Gameweek 24]],FPL_Fixtures_Extract[#Headers],0)),3))</f>
        <v>BOU</v>
      </c>
      <c r="Z542" t="str">
        <f ca="1">IF(RIGHT(FPL_Combined[[#Headers],[Gameweek 25]],2)&lt;$B$622,INDEX(FPL_Results_Extract[Player],MATCH($A542,FPL_Results_Extract[[Player]:[Player]],0)),INDEX(Team_Key[[Abbreviation]:[Abbreviation]],MATCH(LEFT(INDEX(FPL_Fixtures_Extract[],MATCH($A542,FPL_Fixtures_Extract[[Player]:[Player]],0),MATCH(FPL_Combined[[#Headers],[Gameweek 25]],FPL_Fixtures_Extract[#Headers],0)),LEN(INDEX(FPL_Fixtures_Extract[],MATCH($A542,FPL_Fixtures_Extract[[Player]:[Player]],0),MATCH(FPL_Combined[[#Headers],[Gameweek 25]],FPL_Fixtures_Extract[#Headers],0)))-4),Team_Key[[Full Name]:[Full Name]],0))&amp;RIGHT(INDEX(FPL_Fixtures_Extract[],MATCH($A542,FPL_Fixtures_Extract[[Player]:[Player]],0),MATCH(FPL_Combined[[#Headers],[Gameweek 25]],FPL_Fixtures_Extract[#Headers],0)),3))</f>
        <v>Surman</v>
      </c>
      <c r="AA542" t="str">
        <f ca="1">IF(RIGHT(FPL_Combined[[#Headers],[Gameweek 26]],2)&lt;$B$622,INDEX(FPL_Results_Extract[Gameweek 01],MATCH($A542,FPL_Results_Extract[[Player]:[Player]],0)),INDEX(Team_Key[[Abbreviation]:[Abbreviation]],MATCH(LEFT(INDEX(FPL_Fixtures_Extract[],MATCH($A542,FPL_Fixtures_Extract[[Player]:[Player]],0),MATCH(FPL_Combined[[#Headers],[Gameweek 26]],FPL_Fixtures_Extract[#Headers],0)),LEN(INDEX(FPL_Fixtures_Extract[],MATCH($A542,FPL_Fixtures_Extract[[Player]:[Player]],0),MATCH(FPL_Combined[[#Headers],[Gameweek 26]],FPL_Fixtures_Extract[#Headers],0)))-4),Team_Key[[Full Name]:[Full Name]],0))&amp;RIGHT(INDEX(FPL_Fixtures_Extract[],MATCH($A542,FPL_Fixtures_Extract[[Player]:[Player]],0),MATCH(FPL_Combined[[#Headers],[Gameweek 26]],FPL_Fixtures_Extract[#Headers],0)),3))</f>
        <v>AVL(H) 0-1</v>
      </c>
      <c r="AB542" t="str">
        <f ca="1">IF(RIGHT(FPL_Combined[[#Headers],[Gameweek 27]],2)&lt;$B$622,INDEX(FPL_Results_Extract[Gameweek 02],MATCH($A542,FPL_Results_Extract[[Player]:[Player]],0)),INDEX(Team_Key[[Abbreviation]:[Abbreviation]],MATCH(LEFT(INDEX(FPL_Fixtures_Extract[],MATCH($A542,FPL_Fixtures_Extract[[Player]:[Player]],0),MATCH(FPL_Combined[[#Headers],[Gameweek 27]],FPL_Fixtures_Extract[#Headers],0)),LEN(INDEX(FPL_Fixtures_Extract[],MATCH($A542,FPL_Fixtures_Extract[[Player]:[Player]],0),MATCH(FPL_Combined[[#Headers],[Gameweek 27]],FPL_Fixtures_Extract[#Headers],0)))-4),Team_Key[[Full Name]:[Full Name]],0))&amp;RIGHT(INDEX(FPL_Fixtures_Extract[],MATCH($A542,FPL_Fixtures_Extract[[Player]:[Player]],0),MATCH(FPL_Combined[[#Headers],[Gameweek 27]],FPL_Fixtures_Extract[#Headers],0)),3))</f>
        <v>LIV(A) 0-1</v>
      </c>
      <c r="AC542" t="str">
        <f ca="1">IF(RIGHT(FPL_Combined[[#Headers],[Gameweek 28]],2)&lt;$B$622,INDEX(FPL_Results_Extract[Gameweek 03],MATCH($A542,FPL_Results_Extract[[Player]:[Player]],0)),INDEX(Team_Key[[Abbreviation]:[Abbreviation]],MATCH(LEFT(INDEX(FPL_Fixtures_Extract[],MATCH($A542,FPL_Fixtures_Extract[[Player]:[Player]],0),MATCH(FPL_Combined[[#Headers],[Gameweek 28]],FPL_Fixtures_Extract[#Headers],0)),LEN(INDEX(FPL_Fixtures_Extract[],MATCH($A542,FPL_Fixtures_Extract[[Player]:[Player]],0),MATCH(FPL_Combined[[#Headers],[Gameweek 28]],FPL_Fixtures_Extract[#Headers],0)))-4),Team_Key[[Full Name]:[Full Name]],0))&amp;RIGHT(INDEX(FPL_Fixtures_Extract[],MATCH($A542,FPL_Fixtures_Extract[[Player]:[Player]],0),MATCH(FPL_Combined[[#Headers],[Gameweek 28]],FPL_Fixtures_Extract[#Headers],0)),3))</f>
        <v>WHU(A) 4-3</v>
      </c>
      <c r="AD542" t="str">
        <f ca="1">IF(RIGHT(FPL_Combined[[#Headers],[Gameweek 29]],2)&lt;$B$622,INDEX(FPL_Results_Extract[Gameweek 04],MATCH($A542,FPL_Results_Extract[[Player]:[Player]],0)),INDEX(Team_Key[[Abbreviation]:[Abbreviation]],MATCH(LEFT(INDEX(FPL_Fixtures_Extract[],MATCH($A542,FPL_Fixtures_Extract[[Player]:[Player]],0),MATCH(FPL_Combined[[#Headers],[Gameweek 29]],FPL_Fixtures_Extract[#Headers],0)),LEN(INDEX(FPL_Fixtures_Extract[],MATCH($A542,FPL_Fixtures_Extract[[Player]:[Player]],0),MATCH(FPL_Combined[[#Headers],[Gameweek 29]],FPL_Fixtures_Extract[#Headers],0)))-4),Team_Key[[Full Name]:[Full Name]],0))&amp;RIGHT(INDEX(FPL_Fixtures_Extract[],MATCH($A542,FPL_Fixtures_Extract[[Player]:[Player]],0),MATCH(FPL_Combined[[#Headers],[Gameweek 29]],FPL_Fixtures_Extract[#Headers],0)),3))</f>
        <v>NEW(A)</v>
      </c>
      <c r="AE542" t="str">
        <f ca="1">IF(RIGHT(FPL_Combined[[#Headers],[Gameweek 30]],2)&lt;$B$622,INDEX(FPL_Results_Extract[Gameweek 05],MATCH($A542,FPL_Results_Extract[[Player]:[Player]],0)),INDEX(Team_Key[[Abbreviation]:[Abbreviation]],MATCH(LEFT(INDEX(FPL_Fixtures_Extract[],MATCH($A542,FPL_Fixtures_Extract[[Player]:[Player]],0),MATCH(FPL_Combined[[#Headers],[Gameweek 30]],FPL_Fixtures_Extract[#Headers],0)),LEN(INDEX(FPL_Fixtures_Extract[],MATCH($A542,FPL_Fixtures_Extract[[Player]:[Player]],0),MATCH(FPL_Combined[[#Headers],[Gameweek 30]],FPL_Fixtures_Extract[#Headers],0)))-4),Team_Key[[Full Name]:[Full Name]],0))&amp;RIGHT(INDEX(FPL_Fixtures_Extract[],MATCH($A542,FPL_Fixtures_Extract[[Player]:[Player]],0),MATCH(FPL_Combined[[#Headers],[Gameweek 30]],FPL_Fixtures_Extract[#Headers],0)),3))</f>
        <v>SWA(H)</v>
      </c>
      <c r="AF542" t="str">
        <f ca="1">IF(RIGHT(FPL_Combined[[#Headers],[Gameweek 31]],2)&lt;$B$622,INDEX(FPL_Results_Extract[Gameweek 06],MATCH($A542,FPL_Results_Extract[[Player]:[Player]],0)),INDEX(Team_Key[[Abbreviation]:[Abbreviation]],MATCH(LEFT(INDEX(FPL_Fixtures_Extract[],MATCH($A542,FPL_Fixtures_Extract[[Player]:[Player]],0),MATCH(FPL_Combined[[#Headers],[Gameweek 31]],FPL_Fixtures_Extract[#Headers],0)),LEN(INDEX(FPL_Fixtures_Extract[],MATCH($A542,FPL_Fixtures_Extract[[Player]:[Player]],0),MATCH(FPL_Combined[[#Headers],[Gameweek 31]],FPL_Fixtures_Extract[#Headers],0)))-4),Team_Key[[Full Name]:[Full Name]],0))&amp;RIGHT(INDEX(FPL_Fixtures_Extract[],MATCH($A542,FPL_Fixtures_Extract[[Player]:[Player]],0),MATCH(FPL_Combined[[#Headers],[Gameweek 31]],FPL_Fixtures_Extract[#Headers],0)),3))</f>
        <v>TOT(A)</v>
      </c>
      <c r="AG542" t="str">
        <f ca="1">IF(RIGHT(FPL_Combined[[#Headers],[Gameweek 32]],2)&lt;$B$622,INDEX(FPL_Results_Extract[Gameweek 07],MATCH($A542,FPL_Results_Extract[[Player]:[Player]],0)),INDEX(Team_Key[[Abbreviation]:[Abbreviation]],MATCH(LEFT(INDEX(FPL_Fixtures_Extract[],MATCH($A542,FPL_Fixtures_Extract[[Player]:[Player]],0),MATCH(FPL_Combined[[#Headers],[Gameweek 32]],FPL_Fixtures_Extract[#Headers],0)),LEN(INDEX(FPL_Fixtures_Extract[],MATCH($A542,FPL_Fixtures_Extract[[Player]:[Player]],0),MATCH(FPL_Combined[[#Headers],[Gameweek 32]],FPL_Fixtures_Extract[#Headers],0)))-4),Team_Key[[Full Name]:[Full Name]],0))&amp;RIGHT(INDEX(FPL_Fixtures_Extract[],MATCH($A542,FPL_Fixtures_Extract[[Player]:[Player]],0),MATCH(FPL_Combined[[#Headers],[Gameweek 32]],FPL_Fixtures_Extract[#Headers],0)),3))</f>
        <v>MCI(H)</v>
      </c>
      <c r="AH542" t="str">
        <f ca="1">IF(RIGHT(FPL_Combined[[#Headers],[Gameweek 33]],2)&lt;$B$622,INDEX(FPL_Results_Extract[Gameweek 08],MATCH($A542,FPL_Results_Extract[[Player]:[Player]],0)),INDEX(Team_Key[[Abbreviation]:[Abbreviation]],MATCH(LEFT(INDEX(FPL_Fixtures_Extract[],MATCH($A542,FPL_Fixtures_Extract[[Player]:[Player]],0),MATCH(FPL_Combined[[#Headers],[Gameweek 33]],FPL_Fixtures_Extract[#Headers],0)),LEN(INDEX(FPL_Fixtures_Extract[],MATCH($A542,FPL_Fixtures_Extract[[Player]:[Player]],0),MATCH(FPL_Combined[[#Headers],[Gameweek 33]],FPL_Fixtures_Extract[#Headers],0)))-4),Team_Key[[Full Name]:[Full Name]],0))&amp;RIGHT(INDEX(FPL_Fixtures_Extract[],MATCH($A542,FPL_Fixtures_Extract[[Player]:[Player]],0),MATCH(FPL_Combined[[#Headers],[Gameweek 33]],FPL_Fixtures_Extract[#Headers],0)),3))</f>
        <v>AVL(A)</v>
      </c>
      <c r="AI542" t="str">
        <f ca="1">IF(RIGHT(FPL_Combined[[#Headers],[Gameweek 34]],2)&lt;$B$622,INDEX(FPL_Results_Extract[Gameweek 09],MATCH($A542,FPL_Results_Extract[[Player]:[Player]],0)),INDEX(Team_Key[[Abbreviation]:[Abbreviation]],MATCH(LEFT(INDEX(FPL_Fixtures_Extract[],MATCH($A542,FPL_Fixtures_Extract[[Player]:[Player]],0),MATCH(FPL_Combined[[#Headers],[Gameweek 34]],FPL_Fixtures_Extract[#Headers],0)),LEN(INDEX(FPL_Fixtures_Extract[],MATCH($A542,FPL_Fixtures_Extract[[Player]:[Player]],0),MATCH(FPL_Combined[[#Headers],[Gameweek 34]],FPL_Fixtures_Extract[#Headers],0)))-4),Team_Key[[Full Name]:[Full Name]],0))&amp;RIGHT(INDEX(FPL_Fixtures_Extract[],MATCH($A542,FPL_Fixtures_Extract[[Player]:[Player]],0),MATCH(FPL_Combined[[#Headers],[Gameweek 34]],FPL_Fixtures_Extract[#Headers],0)),3))</f>
        <v>LIV(H)</v>
      </c>
      <c r="AJ542" t="str">
        <f ca="1">IF(RIGHT(FPL_Combined[[#Headers],[Gameweek 35]],2)&lt;$B$622,INDEX(FPL_Results_Extract[Gameweek 10],MATCH($A542,FPL_Results_Extract[[Player]:[Player]],0)),INDEX(Team_Key[[Abbreviation]:[Abbreviation]],MATCH(LEFT(INDEX(FPL_Fixtures_Extract[],MATCH($A542,FPL_Fixtures_Extract[[Player]:[Player]],0),MATCH(FPL_Combined[[#Headers],[Gameweek 35]],FPL_Fixtures_Extract[#Headers],0)),LEN(INDEX(FPL_Fixtures_Extract[],MATCH($A542,FPL_Fixtures_Extract[[Player]:[Player]],0),MATCH(FPL_Combined[[#Headers],[Gameweek 35]],FPL_Fixtures_Extract[#Headers],0)))-4),Team_Key[[Full Name]:[Full Name]],0))&amp;RIGHT(INDEX(FPL_Fixtures_Extract[],MATCH($A542,FPL_Fixtures_Extract[[Player]:[Player]],0),MATCH(FPL_Combined[[#Headers],[Gameweek 35]],FPL_Fixtures_Extract[#Headers],0)),3))</f>
        <v>CHE(H)</v>
      </c>
      <c r="AK542" t="str">
        <f ca="1">IF(RIGHT(FPL_Combined[[#Headers],[Gameweek 36]],2)&lt;$B$622,INDEX(FPL_Results_Extract[Gameweek 11],MATCH($A542,FPL_Results_Extract[[Player]:[Player]],0)),INDEX(Team_Key[[Abbreviation]:[Abbreviation]],MATCH(LEFT(INDEX(FPL_Fixtures_Extract[],MATCH($A542,FPL_Fixtures_Extract[[Player]:[Player]],0),MATCH(FPL_Combined[[#Headers],[Gameweek 36]],FPL_Fixtures_Extract[#Headers],0)),LEN(INDEX(FPL_Fixtures_Extract[],MATCH($A542,FPL_Fixtures_Extract[[Player]:[Player]],0),MATCH(FPL_Combined[[#Headers],[Gameweek 36]],FPL_Fixtures_Extract[#Headers],0)))-4),Team_Key[[Full Name]:[Full Name]],0))&amp;RIGHT(INDEX(FPL_Fixtures_Extract[],MATCH($A542,FPL_Fixtures_Extract[[Player]:[Player]],0),MATCH(FPL_Combined[[#Headers],[Gameweek 36]],FPL_Fixtures_Extract[#Headers],0)),3))</f>
        <v>EVE(A)</v>
      </c>
      <c r="AL542" t="str">
        <f ca="1">IF(RIGHT(FPL_Combined[[#Headers],[Gameweek 37]],2)&lt;$B$622,INDEX(FPL_Results_Extract[Gameweek 12],MATCH($A542,FPL_Results_Extract[[Player]:[Player]],0)),INDEX(Team_Key[[Abbreviation]:[Abbreviation]],MATCH(LEFT(INDEX(FPL_Fixtures_Extract[],MATCH($A542,FPL_Fixtures_Extract[[Player]:[Player]],0),MATCH(FPL_Combined[[#Headers],[Gameweek 37]],FPL_Fixtures_Extract[#Headers],0)),LEN(INDEX(FPL_Fixtures_Extract[],MATCH($A542,FPL_Fixtures_Extract[[Player]:[Player]],0),MATCH(FPL_Combined[[#Headers],[Gameweek 37]],FPL_Fixtures_Extract[#Headers],0)))-4),Team_Key[[Full Name]:[Full Name]],0))&amp;RIGHT(INDEX(FPL_Fixtures_Extract[],MATCH($A542,FPL_Fixtures_Extract[[Player]:[Player]],0),MATCH(FPL_Combined[[#Headers],[Gameweek 37]],FPL_Fixtures_Extract[#Headers],0)),3))</f>
        <v>WBA(H)</v>
      </c>
      <c r="AM542" t="str">
        <f ca="1">IF(RIGHT(FPL_Combined[[#Headers],[Gameweek 38]],2)&lt;$B$622,INDEX(FPL_Results_Extract[Gameweek 13],MATCH($A542,FPL_Results_Extract[[Player]:[Player]],0)),INDEX(Team_Key[[Abbreviation]:[Abbreviation]],MATCH(LEFT(INDEX(FPL_Fixtures_Extract[],MATCH($A542,FPL_Fixtures_Extract[[Player]:[Player]],0),MATCH(FPL_Combined[[#Headers],[Gameweek 38]],FPL_Fixtures_Extract[#Headers],0)),LEN(INDEX(FPL_Fixtures_Extract[],MATCH($A542,FPL_Fixtures_Extract[[Player]:[Player]],0),MATCH(FPL_Combined[[#Headers],[Gameweek 38]],FPL_Fixtures_Extract[#Headers],0)))-4),Team_Key[[Full Name]:[Full Name]],0))&amp;RIGHT(INDEX(FPL_Fixtures_Extract[],MATCH($A542,FPL_Fixtures_Extract[[Player]:[Player]],0),MATCH(FPL_Combined[[#Headers],[Gameweek 38]],FPL_Fixtures_Extract[#Headers],0)),3))</f>
        <v>MUN(A)</v>
      </c>
    </row>
    <row r="543" spans="1:39" x14ac:dyDescent="0.45">
      <c r="A543" t="s">
        <v>355</v>
      </c>
      <c r="B543" t="str">
        <f ca="1">IF(RIGHT(FPL_Combined[[#Headers],[Gameweek 01]],2)&lt;$B$622,INDEX(FPL_Results_Extract[Gameweek 01],MATCH($A543,FPL_Results_Extract[[Player]:[Player]],0)),INDEX(Team_Key[[Abbreviation]:[Abbreviation]],MATCH(LEFT(INDEX(FPL_Fixtures_Extract[],MATCH($A543,FPL_Fixtures_Extract[[Player]:[Player]],0),MATCH(FPL_Combined[[#Headers],[Gameweek 01]],FPL_Fixtures_Extract[#Headers],0)),LEN(INDEX(FPL_Fixtures_Extract[],MATCH($A543,FPL_Fixtures_Extract[[Player]:[Player]],0),MATCH(FPL_Combined[[#Headers],[Gameweek 01]],FPL_Fixtures_Extract[#Headers],0)))-4),Team_Key[[Full Name]:[Full Name]],0))&amp;RIGHT(INDEX(FPL_Fixtures_Extract[],MATCH($A543,FPL_Fixtures_Extract[[Player]:[Player]],0),MATCH(FPL_Combined[[#Headers],[Gameweek 01]],FPL_Fixtures_Extract[#Headers],0)),3))</f>
        <v>WHU(H) 0-2</v>
      </c>
      <c r="C543" t="str">
        <f ca="1">IF(RIGHT(FPL_Combined[[#Headers],[Gameweek 02]],2)&lt;$B$622,INDEX(FPL_Results_Extract[Gameweek 02],MATCH($A543,FPL_Results_Extract[[Player]:[Player]],0)),INDEX(Team_Key[[Abbreviation]:[Abbreviation]],MATCH(LEFT(INDEX(FPL_Fixtures_Extract[],MATCH($A543,FPL_Fixtures_Extract[[Player]:[Player]],0),MATCH(FPL_Combined[[#Headers],[Gameweek 02]],FPL_Fixtures_Extract[#Headers],0)),LEN(INDEX(FPL_Fixtures_Extract[],MATCH($A543,FPL_Fixtures_Extract[[Player]:[Player]],0),MATCH(FPL_Combined[[#Headers],[Gameweek 02]],FPL_Fixtures_Extract[#Headers],0)))-4),Team_Key[[Full Name]:[Full Name]],0))&amp;RIGHT(INDEX(FPL_Fixtures_Extract[],MATCH($A543,FPL_Fixtures_Extract[[Player]:[Player]],0),MATCH(FPL_Combined[[#Headers],[Gameweek 02]],FPL_Fixtures_Extract[#Headers],0)),3))</f>
        <v>CRY(A) 2-1</v>
      </c>
      <c r="D543" t="str">
        <f ca="1">IF(RIGHT(FPL_Combined[[#Headers],[Gameweek 03]],2)&lt;$B$622,INDEX(FPL_Results_Extract[Gameweek 03],MATCH($A543,FPL_Results_Extract[[Player]:[Player]],0)),INDEX(Team_Key[[Abbreviation]:[Abbreviation]],MATCH(LEFT(INDEX(FPL_Fixtures_Extract[],MATCH($A543,FPL_Fixtures_Extract[[Player]:[Player]],0),MATCH(FPL_Combined[[#Headers],[Gameweek 03]],FPL_Fixtures_Extract[#Headers],0)),LEN(INDEX(FPL_Fixtures_Extract[],MATCH($A543,FPL_Fixtures_Extract[[Player]:[Player]],0),MATCH(FPL_Combined[[#Headers],[Gameweek 03]],FPL_Fixtures_Extract[#Headers],0)))-4),Team_Key[[Full Name]:[Full Name]],0))&amp;RIGHT(INDEX(FPL_Fixtures_Extract[],MATCH($A543,FPL_Fixtures_Extract[[Player]:[Player]],0),MATCH(FPL_Combined[[#Headers],[Gameweek 03]],FPL_Fixtures_Extract[#Headers],0)),3))</f>
        <v>LIV(H) 0-0</v>
      </c>
      <c r="E543" t="str">
        <f ca="1">IF(RIGHT(FPL_Combined[[#Headers],[Gameweek 04]],2)&lt;$B$622,INDEX(FPL_Results_Extract[Gameweek 04],MATCH($A543,FPL_Results_Extract[[Player]:[Player]],0)),INDEX(Team_Key[[Abbreviation]:[Abbreviation]],MATCH(LEFT(INDEX(FPL_Fixtures_Extract[],MATCH($A543,FPL_Fixtures_Extract[[Player]:[Player]],0),MATCH(FPL_Combined[[#Headers],[Gameweek 04]],FPL_Fixtures_Extract[#Headers],0)),LEN(INDEX(FPL_Fixtures_Extract[],MATCH($A543,FPL_Fixtures_Extract[[Player]:[Player]],0),MATCH(FPL_Combined[[#Headers],[Gameweek 04]],FPL_Fixtures_Extract[#Headers],0)))-4),Team_Key[[Full Name]:[Full Name]],0))&amp;RIGHT(INDEX(FPL_Fixtures_Extract[],MATCH($A543,FPL_Fixtures_Extract[[Player]:[Player]],0),MATCH(FPL_Combined[[#Headers],[Gameweek 04]],FPL_Fixtures_Extract[#Headers],0)),3))</f>
        <v>NEW(A) 1-0</v>
      </c>
      <c r="F543" t="str">
        <f ca="1">IF(RIGHT(FPL_Combined[[#Headers],[Gameweek 05]],2)&lt;$B$622,INDEX(FPL_Results_Extract[Gameweek 05],MATCH($A543,FPL_Results_Extract[[Player]:[Player]],0)),INDEX(Team_Key[[Abbreviation]:[Abbreviation]],MATCH(LEFT(INDEX(FPL_Fixtures_Extract[],MATCH($A543,FPL_Fixtures_Extract[[Player]:[Player]],0),MATCH(FPL_Combined[[#Headers],[Gameweek 05]],FPL_Fixtures_Extract[#Headers],0)),LEN(INDEX(FPL_Fixtures_Extract[],MATCH($A543,FPL_Fixtures_Extract[[Player]:[Player]],0),MATCH(FPL_Combined[[#Headers],[Gameweek 05]],FPL_Fixtures_Extract[#Headers],0)))-4),Team_Key[[Full Name]:[Full Name]],0))&amp;RIGHT(INDEX(FPL_Fixtures_Extract[],MATCH($A543,FPL_Fixtures_Extract[[Player]:[Player]],0),MATCH(FPL_Combined[[#Headers],[Gameweek 05]],FPL_Fixtures_Extract[#Headers],0)),3))</f>
        <v>STK(H) 2-0</v>
      </c>
      <c r="G543" t="str">
        <f ca="1">IF(RIGHT(FPL_Combined[[#Headers],[Gameweek 06]],2)&lt;$B$622,INDEX(FPL_Results_Extract[Gameweek 06],MATCH($A543,FPL_Results_Extract[[Player]:[Player]],0)),INDEX(Team_Key[[Abbreviation]:[Abbreviation]],MATCH(LEFT(INDEX(FPL_Fixtures_Extract[],MATCH($A543,FPL_Fixtures_Extract[[Player]:[Player]],0),MATCH(FPL_Combined[[#Headers],[Gameweek 06]],FPL_Fixtures_Extract[#Headers],0)),LEN(INDEX(FPL_Fixtures_Extract[],MATCH($A543,FPL_Fixtures_Extract[[Player]:[Player]],0),MATCH(FPL_Combined[[#Headers],[Gameweek 06]],FPL_Fixtures_Extract[#Headers],0)))-4),Team_Key[[Full Name]:[Full Name]],0))&amp;RIGHT(INDEX(FPL_Fixtures_Extract[],MATCH($A543,FPL_Fixtures_Extract[[Player]:[Player]],0),MATCH(FPL_Combined[[#Headers],[Gameweek 06]],FPL_Fixtures_Extract[#Headers],0)),3))</f>
        <v>CHE(A) 0-2</v>
      </c>
      <c r="H543" t="str">
        <f ca="1">IF(RIGHT(FPL_Combined[[#Headers],[Gameweek 07]],2)&lt;$B$622,INDEX(FPL_Results_Extract[Gameweek 07],MATCH($A543,FPL_Results_Extract[[Player]:[Player]],0)),INDEX(Team_Key[[Abbreviation]:[Abbreviation]],MATCH(LEFT(INDEX(FPL_Fixtures_Extract[],MATCH($A543,FPL_Fixtures_Extract[[Player]:[Player]],0),MATCH(FPL_Combined[[#Headers],[Gameweek 07]],FPL_Fixtures_Extract[#Headers],0)),LEN(INDEX(FPL_Fixtures_Extract[],MATCH($A543,FPL_Fixtures_Extract[[Player]:[Player]],0),MATCH(FPL_Combined[[#Headers],[Gameweek 07]],FPL_Fixtures_Extract[#Headers],0)))-4),Team_Key[[Full Name]:[Full Name]],0))&amp;RIGHT(INDEX(FPL_Fixtures_Extract[],MATCH($A543,FPL_Fixtures_Extract[[Player]:[Player]],0),MATCH(FPL_Combined[[#Headers],[Gameweek 07]],FPL_Fixtures_Extract[#Headers],0)),3))</f>
        <v>LEI(A) 5-2</v>
      </c>
      <c r="I543" t="str">
        <f ca="1">IF(RIGHT(FPL_Combined[[#Headers],[Gameweek 08]],2)&lt;$B$622,INDEX(FPL_Results_Extract[Gameweek 08],MATCH($A543,FPL_Results_Extract[[Player]:[Player]],0)),INDEX(Team_Key[[Abbreviation]:[Abbreviation]],MATCH(LEFT(INDEX(FPL_Fixtures_Extract[],MATCH($A543,FPL_Fixtures_Extract[[Player]:[Player]],0),MATCH(FPL_Combined[[#Headers],[Gameweek 08]],FPL_Fixtures_Extract[#Headers],0)),LEN(INDEX(FPL_Fixtures_Extract[],MATCH($A543,FPL_Fixtures_Extract[[Player]:[Player]],0),MATCH(FPL_Combined[[#Headers],[Gameweek 08]],FPL_Fixtures_Extract[#Headers],0)))-4),Team_Key[[Full Name]:[Full Name]],0))&amp;RIGHT(INDEX(FPL_Fixtures_Extract[],MATCH($A543,FPL_Fixtures_Extract[[Player]:[Player]],0),MATCH(FPL_Combined[[#Headers],[Gameweek 08]],FPL_Fixtures_Extract[#Headers],0)),3))</f>
        <v>MUN(H) 3-0</v>
      </c>
      <c r="J543" t="str">
        <f ca="1">IF(RIGHT(FPL_Combined[[#Headers],[Gameweek 09]],2)&lt;$B$622,INDEX(FPL_Results_Extract[Gameweek 09],MATCH($A543,FPL_Results_Extract[[Player]:[Player]],0)),INDEX(Team_Key[[Abbreviation]:[Abbreviation]],MATCH(LEFT(INDEX(FPL_Fixtures_Extract[],MATCH($A543,FPL_Fixtures_Extract[[Player]:[Player]],0),MATCH(FPL_Combined[[#Headers],[Gameweek 09]],FPL_Fixtures_Extract[#Headers],0)),LEN(INDEX(FPL_Fixtures_Extract[],MATCH($A543,FPL_Fixtures_Extract[[Player]:[Player]],0),MATCH(FPL_Combined[[#Headers],[Gameweek 09]],FPL_Fixtures_Extract[#Headers],0)))-4),Team_Key[[Full Name]:[Full Name]],0))&amp;RIGHT(INDEX(FPL_Fixtures_Extract[],MATCH($A543,FPL_Fixtures_Extract[[Player]:[Player]],0),MATCH(FPL_Combined[[#Headers],[Gameweek 09]],FPL_Fixtures_Extract[#Headers],0)),3))</f>
        <v>WAT(A) 3-0</v>
      </c>
      <c r="K543" t="str">
        <f ca="1">IF(RIGHT(FPL_Combined[[#Headers],[Gameweek 10]],2)&lt;$B$622,INDEX(FPL_Results_Extract[Gameweek 10],MATCH($A543,FPL_Results_Extract[[Player]:[Player]],0)),INDEX(Team_Key[[Abbreviation]:[Abbreviation]],MATCH(LEFT(INDEX(FPL_Fixtures_Extract[],MATCH($A543,FPL_Fixtures_Extract[[Player]:[Player]],0),MATCH(FPL_Combined[[#Headers],[Gameweek 10]],FPL_Fixtures_Extract[#Headers],0)),LEN(INDEX(FPL_Fixtures_Extract[],MATCH($A543,FPL_Fixtures_Extract[[Player]:[Player]],0),MATCH(FPL_Combined[[#Headers],[Gameweek 10]],FPL_Fixtures_Extract[#Headers],0)))-4),Team_Key[[Full Name]:[Full Name]],0))&amp;RIGHT(INDEX(FPL_Fixtures_Extract[],MATCH($A543,FPL_Fixtures_Extract[[Player]:[Player]],0),MATCH(FPL_Combined[[#Headers],[Gameweek 10]],FPL_Fixtures_Extract[#Headers],0)),3))</f>
        <v>EVE(H) 2-1</v>
      </c>
      <c r="L543" t="str">
        <f ca="1">IF(RIGHT(FPL_Combined[[#Headers],[Gameweek 11]],2)&lt;$B$622,INDEX(FPL_Results_Extract[Gameweek 11],MATCH($A543,FPL_Results_Extract[[Player]:[Player]],0)),INDEX(Team_Key[[Abbreviation]:[Abbreviation]],MATCH(LEFT(INDEX(FPL_Fixtures_Extract[],MATCH($A543,FPL_Fixtures_Extract[[Player]:[Player]],0),MATCH(FPL_Combined[[#Headers],[Gameweek 11]],FPL_Fixtures_Extract[#Headers],0)),LEN(INDEX(FPL_Fixtures_Extract[],MATCH($A543,FPL_Fixtures_Extract[[Player]:[Player]],0),MATCH(FPL_Combined[[#Headers],[Gameweek 11]],FPL_Fixtures_Extract[#Headers],0)))-4),Team_Key[[Full Name]:[Full Name]],0))&amp;RIGHT(INDEX(FPL_Fixtures_Extract[],MATCH($A543,FPL_Fixtures_Extract[[Player]:[Player]],0),MATCH(FPL_Combined[[#Headers],[Gameweek 11]],FPL_Fixtures_Extract[#Headers],0)),3))</f>
        <v>SWA(A) 3-0</v>
      </c>
      <c r="M543" t="str">
        <f ca="1">IF(RIGHT(FPL_Combined[[#Headers],[Gameweek 12]],2)&lt;$B$622,INDEX(FPL_Results_Extract[Gameweek 12],MATCH($A543,FPL_Results_Extract[[Player]:[Player]],0)),INDEX(Team_Key[[Abbreviation]:[Abbreviation]],MATCH(LEFT(INDEX(FPL_Fixtures_Extract[],MATCH($A543,FPL_Fixtures_Extract[[Player]:[Player]],0),MATCH(FPL_Combined[[#Headers],[Gameweek 12]],FPL_Fixtures_Extract[#Headers],0)),LEN(INDEX(FPL_Fixtures_Extract[],MATCH($A543,FPL_Fixtures_Extract[[Player]:[Player]],0),MATCH(FPL_Combined[[#Headers],[Gameweek 12]],FPL_Fixtures_Extract[#Headers],0)))-4),Team_Key[[Full Name]:[Full Name]],0))&amp;RIGHT(INDEX(FPL_Fixtures_Extract[],MATCH($A543,FPL_Fixtures_Extract[[Player]:[Player]],0),MATCH(FPL_Combined[[#Headers],[Gameweek 12]],FPL_Fixtures_Extract[#Headers],0)),3))</f>
        <v>TOT(H) 1-1</v>
      </c>
      <c r="N543" t="str">
        <f ca="1">IF(RIGHT(FPL_Combined[[#Headers],[Gameweek 13]],2)&lt;$B$622,INDEX(FPL_Results_Extract[Gameweek 13],MATCH($A543,FPL_Results_Extract[[Player]:[Player]],0)),INDEX(Team_Key[[Abbreviation]:[Abbreviation]],MATCH(LEFT(INDEX(FPL_Fixtures_Extract[],MATCH($A543,FPL_Fixtures_Extract[[Player]:[Player]],0),MATCH(FPL_Combined[[#Headers],[Gameweek 13]],FPL_Fixtures_Extract[#Headers],0)),LEN(INDEX(FPL_Fixtures_Extract[],MATCH($A543,FPL_Fixtures_Extract[[Player]:[Player]],0),MATCH(FPL_Combined[[#Headers],[Gameweek 13]],FPL_Fixtures_Extract[#Headers],0)))-4),Team_Key[[Full Name]:[Full Name]],0))&amp;RIGHT(INDEX(FPL_Fixtures_Extract[],MATCH($A543,FPL_Fixtures_Extract[[Player]:[Player]],0),MATCH(FPL_Combined[[#Headers],[Gameweek 13]],FPL_Fixtures_Extract[#Headers],0)),3))</f>
        <v>WBA(A) 1-2</v>
      </c>
      <c r="O543" t="str">
        <f ca="1">IF(RIGHT(FPL_Combined[[#Headers],[Gameweek 14]],2)&lt;$B$622,INDEX(FPL_Results_Extract[Gameweek 14],MATCH($A543,FPL_Results_Extract[[Player]:[Player]],0)),INDEX(Team_Key[[Abbreviation]:[Abbreviation]],MATCH(LEFT(INDEX(FPL_Fixtures_Extract[],MATCH($A543,FPL_Fixtures_Extract[[Player]:[Player]],0),MATCH(FPL_Combined[[#Headers],[Gameweek 14]],FPL_Fixtures_Extract[#Headers],0)),LEN(INDEX(FPL_Fixtures_Extract[],MATCH($A543,FPL_Fixtures_Extract[[Player]:[Player]],0),MATCH(FPL_Combined[[#Headers],[Gameweek 14]],FPL_Fixtures_Extract[#Headers],0)))-4),Team_Key[[Full Name]:[Full Name]],0))&amp;RIGHT(INDEX(FPL_Fixtures_Extract[],MATCH($A543,FPL_Fixtures_Extract[[Player]:[Player]],0),MATCH(FPL_Combined[[#Headers],[Gameweek 14]],FPL_Fixtures_Extract[#Headers],0)),3))</f>
        <v>NOR(A) 1-1</v>
      </c>
      <c r="P543" t="str">
        <f ca="1">IF(RIGHT(FPL_Combined[[#Headers],[Gameweek 15]],2)&lt;$B$622,INDEX(FPL_Results_Extract[Gameweek 15],MATCH($A543,FPL_Results_Extract[[Player]:[Player]],0)),INDEX(Team_Key[[Abbreviation]:[Abbreviation]],MATCH(LEFT(INDEX(FPL_Fixtures_Extract[],MATCH($A543,FPL_Fixtures_Extract[[Player]:[Player]],0),MATCH(FPL_Combined[[#Headers],[Gameweek 15]],FPL_Fixtures_Extract[#Headers],0)),LEN(INDEX(FPL_Fixtures_Extract[],MATCH($A543,FPL_Fixtures_Extract[[Player]:[Player]],0),MATCH(FPL_Combined[[#Headers],[Gameweek 15]],FPL_Fixtures_Extract[#Headers],0)))-4),Team_Key[[Full Name]:[Full Name]],0))&amp;RIGHT(INDEX(FPL_Fixtures_Extract[],MATCH($A543,FPL_Fixtures_Extract[[Player]:[Player]],0),MATCH(FPL_Combined[[#Headers],[Gameweek 15]],FPL_Fixtures_Extract[#Headers],0)),3))</f>
        <v>SUN(H) 3-1</v>
      </c>
      <c r="Q543" t="str">
        <f ca="1">IF(RIGHT(FPL_Combined[[#Headers],[Gameweek 16]],2)&lt;$B$622,INDEX(FPL_Results_Extract[Gameweek 16],MATCH($A543,FPL_Results_Extract[[Player]:[Player]],0)),INDEX(Team_Key[[Abbreviation]:[Abbreviation]],MATCH(LEFT(INDEX(FPL_Fixtures_Extract[],MATCH($A543,FPL_Fixtures_Extract[[Player]:[Player]],0),MATCH(FPL_Combined[[#Headers],[Gameweek 16]],FPL_Fixtures_Extract[#Headers],0)),LEN(INDEX(FPL_Fixtures_Extract[],MATCH($A543,FPL_Fixtures_Extract[[Player]:[Player]],0),MATCH(FPL_Combined[[#Headers],[Gameweek 16]],FPL_Fixtures_Extract[#Headers],0)))-4),Team_Key[[Full Name]:[Full Name]],0))&amp;RIGHT(INDEX(FPL_Fixtures_Extract[],MATCH($A543,FPL_Fixtures_Extract[[Player]:[Player]],0),MATCH(FPL_Combined[[#Headers],[Gameweek 16]],FPL_Fixtures_Extract[#Headers],0)),3))</f>
        <v>AVL(A) 2-0</v>
      </c>
      <c r="R543" t="str">
        <f ca="1">IF(RIGHT(FPL_Combined[[#Headers],[Gameweek 17]],2)&lt;$B$622,INDEX(FPL_Results_Extract[Gameweek 17],MATCH($A543,FPL_Results_Extract[[Player]:[Player]],0)),INDEX(Team_Key[[Abbreviation]:[Abbreviation]],MATCH(LEFT(INDEX(FPL_Fixtures_Extract[],MATCH($A543,FPL_Fixtures_Extract[[Player]:[Player]],0),MATCH(FPL_Combined[[#Headers],[Gameweek 17]],FPL_Fixtures_Extract[#Headers],0)),LEN(INDEX(FPL_Fixtures_Extract[],MATCH($A543,FPL_Fixtures_Extract[[Player]:[Player]],0),MATCH(FPL_Combined[[#Headers],[Gameweek 17]],FPL_Fixtures_Extract[#Headers],0)))-4),Team_Key[[Full Name]:[Full Name]],0))&amp;RIGHT(INDEX(FPL_Fixtures_Extract[],MATCH($A543,FPL_Fixtures_Extract[[Player]:[Player]],0),MATCH(FPL_Combined[[#Headers],[Gameweek 17]],FPL_Fixtures_Extract[#Headers],0)),3))</f>
        <v>MCI(H) 2-1</v>
      </c>
      <c r="S543" t="str">
        <f ca="1">IF(RIGHT(FPL_Combined[[#Headers],[Gameweek 18]],2)&lt;$B$622,INDEX(FPL_Results_Extract[Gameweek 18],MATCH($A543,FPL_Results_Extract[[Player]:[Player]],0)),INDEX(Team_Key[[Abbreviation]:[Abbreviation]],MATCH(LEFT(INDEX(FPL_Fixtures_Extract[],MATCH($A543,FPL_Fixtures_Extract[[Player]:[Player]],0),MATCH(FPL_Combined[[#Headers],[Gameweek 18]],FPL_Fixtures_Extract[#Headers],0)),LEN(INDEX(FPL_Fixtures_Extract[],MATCH($A543,FPL_Fixtures_Extract[[Player]:[Player]],0),MATCH(FPL_Combined[[#Headers],[Gameweek 18]],FPL_Fixtures_Extract[#Headers],0)))-4),Team_Key[[Full Name]:[Full Name]],0))&amp;RIGHT(INDEX(FPL_Fixtures_Extract[],MATCH($A543,FPL_Fixtures_Extract[[Player]:[Player]],0),MATCH(FPL_Combined[[#Headers],[Gameweek 18]],FPL_Fixtures_Extract[#Headers],0)),3))</f>
        <v>SOU(A) 0-4</v>
      </c>
      <c r="T543" t="str">
        <f ca="1">IF(RIGHT(FPL_Combined[[#Headers],[Gameweek 19]],2)&lt;$B$622,INDEX(FPL_Results_Extract[Gameweek 19],MATCH($A543,FPL_Results_Extract[[Player]:[Player]],0)),INDEX(Team_Key[[Abbreviation]:[Abbreviation]],MATCH(LEFT(INDEX(FPL_Fixtures_Extract[],MATCH($A543,FPL_Fixtures_Extract[[Player]:[Player]],0),MATCH(FPL_Combined[[#Headers],[Gameweek 19]],FPL_Fixtures_Extract[#Headers],0)),LEN(INDEX(FPL_Fixtures_Extract[],MATCH($A543,FPL_Fixtures_Extract[[Player]:[Player]],0),MATCH(FPL_Combined[[#Headers],[Gameweek 19]],FPL_Fixtures_Extract[#Headers],0)))-4),Team_Key[[Full Name]:[Full Name]],0))&amp;RIGHT(INDEX(FPL_Fixtures_Extract[],MATCH($A543,FPL_Fixtures_Extract[[Player]:[Player]],0),MATCH(FPL_Combined[[#Headers],[Gameweek 19]],FPL_Fixtures_Extract[#Headers],0)),3))</f>
        <v>BOU(H) 2-0</v>
      </c>
      <c r="U543" t="str">
        <f ca="1">IF(RIGHT(FPL_Combined[[#Headers],[Gameweek 20]],2)&lt;$B$622,INDEX(FPL_Results_Extract[Gameweek 20],MATCH($A543,FPL_Results_Extract[[Player]:[Player]],0)),INDEX(Team_Key[[Abbreviation]:[Abbreviation]],MATCH(LEFT(INDEX(FPL_Fixtures_Extract[],MATCH($A543,FPL_Fixtures_Extract[[Player]:[Player]],0),MATCH(FPL_Combined[[#Headers],[Gameweek 20]],FPL_Fixtures_Extract[#Headers],0)),LEN(INDEX(FPL_Fixtures_Extract[],MATCH($A543,FPL_Fixtures_Extract[[Player]:[Player]],0),MATCH(FPL_Combined[[#Headers],[Gameweek 20]],FPL_Fixtures_Extract[#Headers],0)))-4),Team_Key[[Full Name]:[Full Name]],0))&amp;RIGHT(INDEX(FPL_Fixtures_Extract[],MATCH($A543,FPL_Fixtures_Extract[[Player]:[Player]],0),MATCH(FPL_Combined[[#Headers],[Gameweek 20]],FPL_Fixtures_Extract[#Headers],0)),3))</f>
        <v>NEW(H) 1-0</v>
      </c>
      <c r="V543" t="str">
        <f ca="1">IF(RIGHT(FPL_Combined[[#Headers],[Gameweek 21]],2)&lt;$B$622,INDEX(FPL_Results_Extract[Gameweek 21],MATCH($A543,FPL_Results_Extract[[Player]:[Player]],0)),INDEX(Team_Key[[Abbreviation]:[Abbreviation]],MATCH(LEFT(INDEX(FPL_Fixtures_Extract[],MATCH($A543,FPL_Fixtures_Extract[[Player]:[Player]],0),MATCH(FPL_Combined[[#Headers],[Gameweek 21]],FPL_Fixtures_Extract[#Headers],0)),LEN(INDEX(FPL_Fixtures_Extract[],MATCH($A543,FPL_Fixtures_Extract[[Player]:[Player]],0),MATCH(FPL_Combined[[#Headers],[Gameweek 21]],FPL_Fixtures_Extract[#Headers],0)))-4),Team_Key[[Full Name]:[Full Name]],0))&amp;RIGHT(INDEX(FPL_Fixtures_Extract[],MATCH($A543,FPL_Fixtures_Extract[[Player]:[Player]],0),MATCH(FPL_Combined[[#Headers],[Gameweek 21]],FPL_Fixtures_Extract[#Headers],0)),3))</f>
        <v>LIV(A) 3-3</v>
      </c>
      <c r="W543" t="str">
        <f ca="1">IF(RIGHT(FPL_Combined[[#Headers],[Gameweek 22]],2)&lt;$B$622,INDEX(FPL_Results_Extract[Gameweek 22],MATCH($A543,FPL_Results_Extract[[Player]:[Player]],0)),INDEX(Team_Key[[Abbreviation]:[Abbreviation]],MATCH(LEFT(INDEX(FPL_Fixtures_Extract[],MATCH($A543,FPL_Fixtures_Extract[[Player]:[Player]],0),MATCH(FPL_Combined[[#Headers],[Gameweek 22]],FPL_Fixtures_Extract[#Headers],0)),LEN(INDEX(FPL_Fixtures_Extract[],MATCH($A543,FPL_Fixtures_Extract[[Player]:[Player]],0),MATCH(FPL_Combined[[#Headers],[Gameweek 22]],FPL_Fixtures_Extract[#Headers],0)))-4),Team_Key[[Full Name]:[Full Name]],0))&amp;RIGHT(INDEX(FPL_Fixtures_Extract[],MATCH($A543,FPL_Fixtures_Extract[[Player]:[Player]],0),MATCH(FPL_Combined[[#Headers],[Gameweek 22]],FPL_Fixtures_Extract[#Headers],0)),3))</f>
        <v>STK(A) 0-0</v>
      </c>
      <c r="X543" t="str">
        <f ca="1">IF(RIGHT(FPL_Combined[[#Headers],[Gameweek 23]],2)&lt;$B$622,INDEX(FPL_Results_Extract[Gameweek 23],MATCH($A543,FPL_Results_Extract[[Player]:[Player]],0)),INDEX(Team_Key[[Abbreviation]:[Abbreviation]],MATCH(LEFT(INDEX(FPL_Fixtures_Extract[],MATCH($A543,FPL_Fixtures_Extract[[Player]:[Player]],0),MATCH(FPL_Combined[[#Headers],[Gameweek 23]],FPL_Fixtures_Extract[#Headers],0)),LEN(INDEX(FPL_Fixtures_Extract[],MATCH($A543,FPL_Fixtures_Extract[[Player]:[Player]],0),MATCH(FPL_Combined[[#Headers],[Gameweek 23]],FPL_Fixtures_Extract[#Headers],0)))-4),Team_Key[[Full Name]:[Full Name]],0))&amp;RIGHT(INDEX(FPL_Fixtures_Extract[],MATCH($A543,FPL_Fixtures_Extract[[Player]:[Player]],0),MATCH(FPL_Combined[[#Headers],[Gameweek 23]],FPL_Fixtures_Extract[#Headers],0)),3))</f>
        <v>CHE(H) 0-1</v>
      </c>
      <c r="Y543" t="str">
        <f ca="1">IF(RIGHT(FPL_Combined[[#Headers],[Gameweek 24]],2)&lt;$B$622,INDEX(FPL_Results_Extract[Team],MATCH($A543,FPL_Results_Extract[[Player]:[Player]],0)),INDEX(Team_Key[[Abbreviation]:[Abbreviation]],MATCH(LEFT(INDEX(FPL_Fixtures_Extract[],MATCH($A543,FPL_Fixtures_Extract[[Player]:[Player]],0),MATCH(FPL_Combined[[#Headers],[Gameweek 24]],FPL_Fixtures_Extract[#Headers],0)),LEN(INDEX(FPL_Fixtures_Extract[],MATCH($A543,FPL_Fixtures_Extract[[Player]:[Player]],0),MATCH(FPL_Combined[[#Headers],[Gameweek 24]],FPL_Fixtures_Extract[#Headers],0)))-4),Team_Key[[Full Name]:[Full Name]],0))&amp;RIGHT(INDEX(FPL_Fixtures_Extract[],MATCH($A543,FPL_Fixtures_Extract[[Player]:[Player]],0),MATCH(FPL_Combined[[#Headers],[Gameweek 24]],FPL_Fixtures_Extract[#Headers],0)),3))</f>
        <v>ARS</v>
      </c>
      <c r="Z543" t="str">
        <f ca="1">IF(RIGHT(FPL_Combined[[#Headers],[Gameweek 25]],2)&lt;$B$622,INDEX(FPL_Results_Extract[Player],MATCH($A543,FPL_Results_Extract[[Player]:[Player]],0)),INDEX(Team_Key[[Abbreviation]:[Abbreviation]],MATCH(LEFT(INDEX(FPL_Fixtures_Extract[],MATCH($A543,FPL_Fixtures_Extract[[Player]:[Player]],0),MATCH(FPL_Combined[[#Headers],[Gameweek 25]],FPL_Fixtures_Extract[#Headers],0)),LEN(INDEX(FPL_Fixtures_Extract[],MATCH($A543,FPL_Fixtures_Extract[[Player]:[Player]],0),MATCH(FPL_Combined[[#Headers],[Gameweek 25]],FPL_Fixtures_Extract[#Headers],0)))-4),Team_Key[[Full Name]:[Full Name]],0))&amp;RIGHT(INDEX(FPL_Fixtures_Extract[],MATCH($A543,FPL_Fixtures_Extract[[Player]:[Player]],0),MATCH(FPL_Combined[[#Headers],[Gameweek 25]],FPL_Fixtures_Extract[#Headers],0)),3))</f>
        <v>Szczesny</v>
      </c>
      <c r="AA543" t="str">
        <f ca="1">IF(RIGHT(FPL_Combined[[#Headers],[Gameweek 26]],2)&lt;$B$622,INDEX(FPL_Results_Extract[Gameweek 01],MATCH($A543,FPL_Results_Extract[[Player]:[Player]],0)),INDEX(Team_Key[[Abbreviation]:[Abbreviation]],MATCH(LEFT(INDEX(FPL_Fixtures_Extract[],MATCH($A543,FPL_Fixtures_Extract[[Player]:[Player]],0),MATCH(FPL_Combined[[#Headers],[Gameweek 26]],FPL_Fixtures_Extract[#Headers],0)),LEN(INDEX(FPL_Fixtures_Extract[],MATCH($A543,FPL_Fixtures_Extract[[Player]:[Player]],0),MATCH(FPL_Combined[[#Headers],[Gameweek 26]],FPL_Fixtures_Extract[#Headers],0)))-4),Team_Key[[Full Name]:[Full Name]],0))&amp;RIGHT(INDEX(FPL_Fixtures_Extract[],MATCH($A543,FPL_Fixtures_Extract[[Player]:[Player]],0),MATCH(FPL_Combined[[#Headers],[Gameweek 26]],FPL_Fixtures_Extract[#Headers],0)),3))</f>
        <v>WHU(H) 0-2</v>
      </c>
      <c r="AB543" t="str">
        <f ca="1">IF(RIGHT(FPL_Combined[[#Headers],[Gameweek 27]],2)&lt;$B$622,INDEX(FPL_Results_Extract[Gameweek 02],MATCH($A543,FPL_Results_Extract[[Player]:[Player]],0)),INDEX(Team_Key[[Abbreviation]:[Abbreviation]],MATCH(LEFT(INDEX(FPL_Fixtures_Extract[],MATCH($A543,FPL_Fixtures_Extract[[Player]:[Player]],0),MATCH(FPL_Combined[[#Headers],[Gameweek 27]],FPL_Fixtures_Extract[#Headers],0)),LEN(INDEX(FPL_Fixtures_Extract[],MATCH($A543,FPL_Fixtures_Extract[[Player]:[Player]],0),MATCH(FPL_Combined[[#Headers],[Gameweek 27]],FPL_Fixtures_Extract[#Headers],0)))-4),Team_Key[[Full Name]:[Full Name]],0))&amp;RIGHT(INDEX(FPL_Fixtures_Extract[],MATCH($A543,FPL_Fixtures_Extract[[Player]:[Player]],0),MATCH(FPL_Combined[[#Headers],[Gameweek 27]],FPL_Fixtures_Extract[#Headers],0)),3))</f>
        <v>CRY(A) 2-1</v>
      </c>
      <c r="AC543" t="str">
        <f ca="1">IF(RIGHT(FPL_Combined[[#Headers],[Gameweek 28]],2)&lt;$B$622,INDEX(FPL_Results_Extract[Gameweek 03],MATCH($A543,FPL_Results_Extract[[Player]:[Player]],0)),INDEX(Team_Key[[Abbreviation]:[Abbreviation]],MATCH(LEFT(INDEX(FPL_Fixtures_Extract[],MATCH($A543,FPL_Fixtures_Extract[[Player]:[Player]],0),MATCH(FPL_Combined[[#Headers],[Gameweek 28]],FPL_Fixtures_Extract[#Headers],0)),LEN(INDEX(FPL_Fixtures_Extract[],MATCH($A543,FPL_Fixtures_Extract[[Player]:[Player]],0),MATCH(FPL_Combined[[#Headers],[Gameweek 28]],FPL_Fixtures_Extract[#Headers],0)))-4),Team_Key[[Full Name]:[Full Name]],0))&amp;RIGHT(INDEX(FPL_Fixtures_Extract[],MATCH($A543,FPL_Fixtures_Extract[[Player]:[Player]],0),MATCH(FPL_Combined[[#Headers],[Gameweek 28]],FPL_Fixtures_Extract[#Headers],0)),3))</f>
        <v>LIV(H) 0-0</v>
      </c>
      <c r="AD543" t="str">
        <f ca="1">IF(RIGHT(FPL_Combined[[#Headers],[Gameweek 29]],2)&lt;$B$622,INDEX(FPL_Results_Extract[Gameweek 04],MATCH($A543,FPL_Results_Extract[[Player]:[Player]],0)),INDEX(Team_Key[[Abbreviation]:[Abbreviation]],MATCH(LEFT(INDEX(FPL_Fixtures_Extract[],MATCH($A543,FPL_Fixtures_Extract[[Player]:[Player]],0),MATCH(FPL_Combined[[#Headers],[Gameweek 29]],FPL_Fixtures_Extract[#Headers],0)),LEN(INDEX(FPL_Fixtures_Extract[],MATCH($A543,FPL_Fixtures_Extract[[Player]:[Player]],0),MATCH(FPL_Combined[[#Headers],[Gameweek 29]],FPL_Fixtures_Extract[#Headers],0)))-4),Team_Key[[Full Name]:[Full Name]],0))&amp;RIGHT(INDEX(FPL_Fixtures_Extract[],MATCH($A543,FPL_Fixtures_Extract[[Player]:[Player]],0),MATCH(FPL_Combined[[#Headers],[Gameweek 29]],FPL_Fixtures_Extract[#Headers],0)),3))</f>
        <v>WBA(H)</v>
      </c>
      <c r="AE543" t="str">
        <f ca="1">IF(RIGHT(FPL_Combined[[#Headers],[Gameweek 30]],2)&lt;$B$622,INDEX(FPL_Results_Extract[Gameweek 05],MATCH($A543,FPL_Results_Extract[[Player]:[Player]],0)),INDEX(Team_Key[[Abbreviation]:[Abbreviation]],MATCH(LEFT(INDEX(FPL_Fixtures_Extract[],MATCH($A543,FPL_Fixtures_Extract[[Player]:[Player]],0),MATCH(FPL_Combined[[#Headers],[Gameweek 30]],FPL_Fixtures_Extract[#Headers],0)),LEN(INDEX(FPL_Fixtures_Extract[],MATCH($A543,FPL_Fixtures_Extract[[Player]:[Player]],0),MATCH(FPL_Combined[[#Headers],[Gameweek 30]],FPL_Fixtures_Extract[#Headers],0)))-4),Team_Key[[Full Name]:[Full Name]],0))&amp;RIGHT(INDEX(FPL_Fixtures_Extract[],MATCH($A543,FPL_Fixtures_Extract[[Player]:[Player]],0),MATCH(FPL_Combined[[#Headers],[Gameweek 30]],FPL_Fixtures_Extract[#Headers],0)),3))</f>
        <v>EVE(A)</v>
      </c>
      <c r="AF543" t="str">
        <f ca="1">IF(RIGHT(FPL_Combined[[#Headers],[Gameweek 31]],2)&lt;$B$622,INDEX(FPL_Results_Extract[Gameweek 06],MATCH($A543,FPL_Results_Extract[[Player]:[Player]],0)),INDEX(Team_Key[[Abbreviation]:[Abbreviation]],MATCH(LEFT(INDEX(FPL_Fixtures_Extract[],MATCH($A543,FPL_Fixtures_Extract[[Player]:[Player]],0),MATCH(FPL_Combined[[#Headers],[Gameweek 31]],FPL_Fixtures_Extract[#Headers],0)),LEN(INDEX(FPL_Fixtures_Extract[],MATCH($A543,FPL_Fixtures_Extract[[Player]:[Player]],0),MATCH(FPL_Combined[[#Headers],[Gameweek 31]],FPL_Fixtures_Extract[#Headers],0)))-4),Team_Key[[Full Name]:[Full Name]],0))&amp;RIGHT(INDEX(FPL_Fixtures_Extract[],MATCH($A543,FPL_Fixtures_Extract[[Player]:[Player]],0),MATCH(FPL_Combined[[#Headers],[Gameweek 31]],FPL_Fixtures_Extract[#Headers],0)),3))</f>
        <v>WAT(H)</v>
      </c>
      <c r="AG543" t="str">
        <f ca="1">IF(RIGHT(FPL_Combined[[#Headers],[Gameweek 32]],2)&lt;$B$622,INDEX(FPL_Results_Extract[Gameweek 07],MATCH($A543,FPL_Results_Extract[[Player]:[Player]],0)),INDEX(Team_Key[[Abbreviation]:[Abbreviation]],MATCH(LEFT(INDEX(FPL_Fixtures_Extract[],MATCH($A543,FPL_Fixtures_Extract[[Player]:[Player]],0),MATCH(FPL_Combined[[#Headers],[Gameweek 32]],FPL_Fixtures_Extract[#Headers],0)),LEN(INDEX(FPL_Fixtures_Extract[],MATCH($A543,FPL_Fixtures_Extract[[Player]:[Player]],0),MATCH(FPL_Combined[[#Headers],[Gameweek 32]],FPL_Fixtures_Extract[#Headers],0)))-4),Team_Key[[Full Name]:[Full Name]],0))&amp;RIGHT(INDEX(FPL_Fixtures_Extract[],MATCH($A543,FPL_Fixtures_Extract[[Player]:[Player]],0),MATCH(FPL_Combined[[#Headers],[Gameweek 32]],FPL_Fixtures_Extract[#Headers],0)),3))</f>
        <v>WHU(A)</v>
      </c>
      <c r="AH543" t="str">
        <f ca="1">IF(RIGHT(FPL_Combined[[#Headers],[Gameweek 33]],2)&lt;$B$622,INDEX(FPL_Results_Extract[Gameweek 08],MATCH($A543,FPL_Results_Extract[[Player]:[Player]],0)),INDEX(Team_Key[[Abbreviation]:[Abbreviation]],MATCH(LEFT(INDEX(FPL_Fixtures_Extract[],MATCH($A543,FPL_Fixtures_Extract[[Player]:[Player]],0),MATCH(FPL_Combined[[#Headers],[Gameweek 33]],FPL_Fixtures_Extract[#Headers],0)),LEN(INDEX(FPL_Fixtures_Extract[],MATCH($A543,FPL_Fixtures_Extract[[Player]:[Player]],0),MATCH(FPL_Combined[[#Headers],[Gameweek 33]],FPL_Fixtures_Extract[#Headers],0)))-4),Team_Key[[Full Name]:[Full Name]],0))&amp;RIGHT(INDEX(FPL_Fixtures_Extract[],MATCH($A543,FPL_Fixtures_Extract[[Player]:[Player]],0),MATCH(FPL_Combined[[#Headers],[Gameweek 33]],FPL_Fixtures_Extract[#Headers],0)),3))</f>
        <v>CRY(H)</v>
      </c>
      <c r="AI543" t="str">
        <f ca="1">IF(RIGHT(FPL_Combined[[#Headers],[Gameweek 34]],2)&lt;$B$622,INDEX(FPL_Results_Extract[Gameweek 09],MATCH($A543,FPL_Results_Extract[[Player]:[Player]],0)),INDEX(Team_Key[[Abbreviation]:[Abbreviation]],MATCH(LEFT(INDEX(FPL_Fixtures_Extract[],MATCH($A543,FPL_Fixtures_Extract[[Player]:[Player]],0),MATCH(FPL_Combined[[#Headers],[Gameweek 34]],FPL_Fixtures_Extract[#Headers],0)),LEN(INDEX(FPL_Fixtures_Extract[],MATCH($A543,FPL_Fixtures_Extract[[Player]:[Player]],0),MATCH(FPL_Combined[[#Headers],[Gameweek 34]],FPL_Fixtures_Extract[#Headers],0)))-4),Team_Key[[Full Name]:[Full Name]],0))&amp;RIGHT(INDEX(FPL_Fixtures_Extract[],MATCH($A543,FPL_Fixtures_Extract[[Player]:[Player]],0),MATCH(FPL_Combined[[#Headers],[Gameweek 34]],FPL_Fixtures_Extract[#Headers],0)),3))</f>
        <v>SUN(A)</v>
      </c>
      <c r="AJ543" t="str">
        <f ca="1">IF(RIGHT(FPL_Combined[[#Headers],[Gameweek 35]],2)&lt;$B$622,INDEX(FPL_Results_Extract[Gameweek 10],MATCH($A543,FPL_Results_Extract[[Player]:[Player]],0)),INDEX(Team_Key[[Abbreviation]:[Abbreviation]],MATCH(LEFT(INDEX(FPL_Fixtures_Extract[],MATCH($A543,FPL_Fixtures_Extract[[Player]:[Player]],0),MATCH(FPL_Combined[[#Headers],[Gameweek 35]],FPL_Fixtures_Extract[#Headers],0)),LEN(INDEX(FPL_Fixtures_Extract[],MATCH($A543,FPL_Fixtures_Extract[[Player]:[Player]],0),MATCH(FPL_Combined[[#Headers],[Gameweek 35]],FPL_Fixtures_Extract[#Headers],0)))-4),Team_Key[[Full Name]:[Full Name]],0))&amp;RIGHT(INDEX(FPL_Fixtures_Extract[],MATCH($A543,FPL_Fixtures_Extract[[Player]:[Player]],0),MATCH(FPL_Combined[[#Headers],[Gameweek 35]],FPL_Fixtures_Extract[#Headers],0)),3))</f>
        <v>NOR(H)</v>
      </c>
      <c r="AK543" t="str">
        <f ca="1">IF(RIGHT(FPL_Combined[[#Headers],[Gameweek 36]],2)&lt;$B$622,INDEX(FPL_Results_Extract[Gameweek 11],MATCH($A543,FPL_Results_Extract[[Player]:[Player]],0)),INDEX(Team_Key[[Abbreviation]:[Abbreviation]],MATCH(LEFT(INDEX(FPL_Fixtures_Extract[],MATCH($A543,FPL_Fixtures_Extract[[Player]:[Player]],0),MATCH(FPL_Combined[[#Headers],[Gameweek 36]],FPL_Fixtures_Extract[#Headers],0)),LEN(INDEX(FPL_Fixtures_Extract[],MATCH($A543,FPL_Fixtures_Extract[[Player]:[Player]],0),MATCH(FPL_Combined[[#Headers],[Gameweek 36]],FPL_Fixtures_Extract[#Headers],0)))-4),Team_Key[[Full Name]:[Full Name]],0))&amp;RIGHT(INDEX(FPL_Fixtures_Extract[],MATCH($A543,FPL_Fixtures_Extract[[Player]:[Player]],0),MATCH(FPL_Combined[[#Headers],[Gameweek 36]],FPL_Fixtures_Extract[#Headers],0)),3))</f>
        <v>MCI(A)</v>
      </c>
      <c r="AL543" t="str">
        <f ca="1">IF(RIGHT(FPL_Combined[[#Headers],[Gameweek 37]],2)&lt;$B$622,INDEX(FPL_Results_Extract[Gameweek 12],MATCH($A543,FPL_Results_Extract[[Player]:[Player]],0)),INDEX(Team_Key[[Abbreviation]:[Abbreviation]],MATCH(LEFT(INDEX(FPL_Fixtures_Extract[],MATCH($A543,FPL_Fixtures_Extract[[Player]:[Player]],0),MATCH(FPL_Combined[[#Headers],[Gameweek 37]],FPL_Fixtures_Extract[#Headers],0)),LEN(INDEX(FPL_Fixtures_Extract[],MATCH($A543,FPL_Fixtures_Extract[[Player]:[Player]],0),MATCH(FPL_Combined[[#Headers],[Gameweek 37]],FPL_Fixtures_Extract[#Headers],0)))-4),Team_Key[[Full Name]:[Full Name]],0))&amp;RIGHT(INDEX(FPL_Fixtures_Extract[],MATCH($A543,FPL_Fixtures_Extract[[Player]:[Player]],0),MATCH(FPL_Combined[[#Headers],[Gameweek 37]],FPL_Fixtures_Extract[#Headers],0)),3))</f>
        <v>AVL(H)</v>
      </c>
      <c r="AM543" t="e">
        <f ca="1">IF(RIGHT(FPL_Combined[[#Headers],[Gameweek 38]],2)&lt;$B$622,INDEX(FPL_Results_Extract[Gameweek 13],MATCH($A543,FPL_Results_Extract[[Player]:[Player]],0)),INDEX(Team_Key[[Abbreviation]:[Abbreviation]],MATCH(LEFT(INDEX(FPL_Fixtures_Extract[],MATCH($A543,FPL_Fixtures_Extract[[Player]:[Player]],0),MATCH(FPL_Combined[[#Headers],[Gameweek 38]],FPL_Fixtures_Extract[#Headers],0)),LEN(INDEX(FPL_Fixtures_Extract[],MATCH($A543,FPL_Fixtures_Extract[[Player]:[Player]],0),MATCH(FPL_Combined[[#Headers],[Gameweek 38]],FPL_Fixtures_Extract[#Headers],0)))-4),Team_Key[[Full Name]:[Full Name]],0))&amp;RIGHT(INDEX(FPL_Fixtures_Extract[],MATCH($A543,FPL_Fixtures_Extract[[Player]:[Player]],0),MATCH(FPL_Combined[[#Headers],[Gameweek 38]],FPL_Fixtures_Extract[#Headers],0)),3))</f>
        <v>#VALUE!</v>
      </c>
    </row>
    <row r="544" spans="1:39" x14ac:dyDescent="0.45">
      <c r="A544" t="s">
        <v>473</v>
      </c>
      <c r="B544" t="str">
        <f ca="1">IF(RIGHT(FPL_Combined[[#Headers],[Gameweek 01]],2)&lt;$B$622,INDEX(FPL_Results_Extract[Gameweek 01],MATCH($A544,FPL_Results_Extract[[Player]:[Player]],0)),INDEX(Team_Key[[Abbreviation]:[Abbreviation]],MATCH(LEFT(INDEX(FPL_Fixtures_Extract[],MATCH($A544,FPL_Fixtures_Extract[[Player]:[Player]],0),MATCH(FPL_Combined[[#Headers],[Gameweek 01]],FPL_Fixtures_Extract[#Headers],0)),LEN(INDEX(FPL_Fixtures_Extract[],MATCH($A544,FPL_Fixtures_Extract[[Player]:[Player]],0),MATCH(FPL_Combined[[#Headers],[Gameweek 01]],FPL_Fixtures_Extract[#Headers],0)))-4),Team_Key[[Full Name]:[Full Name]],0))&amp;RIGHT(INDEX(FPL_Fixtures_Extract[],MATCH($A544,FPL_Fixtures_Extract[[Player]:[Player]],0),MATCH(FPL_Combined[[#Headers],[Gameweek 01]],FPL_Fixtures_Extract[#Headers],0)),3))</f>
        <v>CHE(A) 2-2</v>
      </c>
      <c r="C544" t="str">
        <f ca="1">IF(RIGHT(FPL_Combined[[#Headers],[Gameweek 02]],2)&lt;$B$622,INDEX(FPL_Results_Extract[Gameweek 02],MATCH($A544,FPL_Results_Extract[[Player]:[Player]],0)),INDEX(Team_Key[[Abbreviation]:[Abbreviation]],MATCH(LEFT(INDEX(FPL_Fixtures_Extract[],MATCH($A544,FPL_Fixtures_Extract[[Player]:[Player]],0),MATCH(FPL_Combined[[#Headers],[Gameweek 02]],FPL_Fixtures_Extract[#Headers],0)),LEN(INDEX(FPL_Fixtures_Extract[],MATCH($A544,FPL_Fixtures_Extract[[Player]:[Player]],0),MATCH(FPL_Combined[[#Headers],[Gameweek 02]],FPL_Fixtures_Extract[#Headers],0)))-4),Team_Key[[Full Name]:[Full Name]],0))&amp;RIGHT(INDEX(FPL_Fixtures_Extract[],MATCH($A544,FPL_Fixtures_Extract[[Player]:[Player]],0),MATCH(FPL_Combined[[#Headers],[Gameweek 02]],FPL_Fixtures_Extract[#Headers],0)),3))</f>
        <v>NEW(H) 2-0</v>
      </c>
      <c r="D544" t="str">
        <f ca="1">IF(RIGHT(FPL_Combined[[#Headers],[Gameweek 03]],2)&lt;$B$622,INDEX(FPL_Results_Extract[Gameweek 03],MATCH($A544,FPL_Results_Extract[[Player]:[Player]],0)),INDEX(Team_Key[[Abbreviation]:[Abbreviation]],MATCH(LEFT(INDEX(FPL_Fixtures_Extract[],MATCH($A544,FPL_Fixtures_Extract[[Player]:[Player]],0),MATCH(FPL_Combined[[#Headers],[Gameweek 03]],FPL_Fixtures_Extract[#Headers],0)),LEN(INDEX(FPL_Fixtures_Extract[],MATCH($A544,FPL_Fixtures_Extract[[Player]:[Player]],0),MATCH(FPL_Combined[[#Headers],[Gameweek 03]],FPL_Fixtures_Extract[#Headers],0)))-4),Team_Key[[Full Name]:[Full Name]],0))&amp;RIGHT(INDEX(FPL_Fixtures_Extract[],MATCH($A544,FPL_Fixtures_Extract[[Player]:[Player]],0),MATCH(FPL_Combined[[#Headers],[Gameweek 03]],FPL_Fixtures_Extract[#Headers],0)),3))</f>
        <v>SUN(A) 1-1</v>
      </c>
      <c r="E544" t="str">
        <f ca="1">IF(RIGHT(FPL_Combined[[#Headers],[Gameweek 04]],2)&lt;$B$622,INDEX(FPL_Results_Extract[Gameweek 04],MATCH($A544,FPL_Results_Extract[[Player]:[Player]],0)),INDEX(Team_Key[[Abbreviation]:[Abbreviation]],MATCH(LEFT(INDEX(FPL_Fixtures_Extract[],MATCH($A544,FPL_Fixtures_Extract[[Player]:[Player]],0),MATCH(FPL_Combined[[#Headers],[Gameweek 04]],FPL_Fixtures_Extract[#Headers],0)),LEN(INDEX(FPL_Fixtures_Extract[],MATCH($A544,FPL_Fixtures_Extract[[Player]:[Player]],0),MATCH(FPL_Combined[[#Headers],[Gameweek 04]],FPL_Fixtures_Extract[#Headers],0)))-4),Team_Key[[Full Name]:[Full Name]],0))&amp;RIGHT(INDEX(FPL_Fixtures_Extract[],MATCH($A544,FPL_Fixtures_Extract[[Player]:[Player]],0),MATCH(FPL_Combined[[#Headers],[Gameweek 04]],FPL_Fixtures_Extract[#Headers],0)),3))</f>
        <v>MUN(H) 2-1</v>
      </c>
      <c r="F544" t="str">
        <f ca="1">IF(RIGHT(FPL_Combined[[#Headers],[Gameweek 05]],2)&lt;$B$622,INDEX(FPL_Results_Extract[Gameweek 05],MATCH($A544,FPL_Results_Extract[[Player]:[Player]],0)),INDEX(Team_Key[[Abbreviation]:[Abbreviation]],MATCH(LEFT(INDEX(FPL_Fixtures_Extract[],MATCH($A544,FPL_Fixtures_Extract[[Player]:[Player]],0),MATCH(FPL_Combined[[#Headers],[Gameweek 05]],FPL_Fixtures_Extract[#Headers],0)),LEN(INDEX(FPL_Fixtures_Extract[],MATCH($A544,FPL_Fixtures_Extract[[Player]:[Player]],0),MATCH(FPL_Combined[[#Headers],[Gameweek 05]],FPL_Fixtures_Extract[#Headers],0)))-4),Team_Key[[Full Name]:[Full Name]],0))&amp;RIGHT(INDEX(FPL_Fixtures_Extract[],MATCH($A544,FPL_Fixtures_Extract[[Player]:[Player]],0),MATCH(FPL_Combined[[#Headers],[Gameweek 05]],FPL_Fixtures_Extract[#Headers],0)),3))</f>
        <v>WAT(A) 0-1</v>
      </c>
      <c r="G544" t="str">
        <f ca="1">IF(RIGHT(FPL_Combined[[#Headers],[Gameweek 06]],2)&lt;$B$622,INDEX(FPL_Results_Extract[Gameweek 06],MATCH($A544,FPL_Results_Extract[[Player]:[Player]],0)),INDEX(Team_Key[[Abbreviation]:[Abbreviation]],MATCH(LEFT(INDEX(FPL_Fixtures_Extract[],MATCH($A544,FPL_Fixtures_Extract[[Player]:[Player]],0),MATCH(FPL_Combined[[#Headers],[Gameweek 06]],FPL_Fixtures_Extract[#Headers],0)),LEN(INDEX(FPL_Fixtures_Extract[],MATCH($A544,FPL_Fixtures_Extract[[Player]:[Player]],0),MATCH(FPL_Combined[[#Headers],[Gameweek 06]],FPL_Fixtures_Extract[#Headers],0)))-4),Team_Key[[Full Name]:[Full Name]],0))&amp;RIGHT(INDEX(FPL_Fixtures_Extract[],MATCH($A544,FPL_Fixtures_Extract[[Player]:[Player]],0),MATCH(FPL_Combined[[#Headers],[Gameweek 06]],FPL_Fixtures_Extract[#Headers],0)),3))</f>
        <v>EVE(H) 0-0</v>
      </c>
      <c r="H544" t="str">
        <f ca="1">IF(RIGHT(FPL_Combined[[#Headers],[Gameweek 07]],2)&lt;$B$622,INDEX(FPL_Results_Extract[Gameweek 07],MATCH($A544,FPL_Results_Extract[[Player]:[Player]],0)),INDEX(Team_Key[[Abbreviation]:[Abbreviation]],MATCH(LEFT(INDEX(FPL_Fixtures_Extract[],MATCH($A544,FPL_Fixtures_Extract[[Player]:[Player]],0),MATCH(FPL_Combined[[#Headers],[Gameweek 07]],FPL_Fixtures_Extract[#Headers],0)),LEN(INDEX(FPL_Fixtures_Extract[],MATCH($A544,FPL_Fixtures_Extract[[Player]:[Player]],0),MATCH(FPL_Combined[[#Headers],[Gameweek 07]],FPL_Fixtures_Extract[#Headers],0)))-4),Team_Key[[Full Name]:[Full Name]],0))&amp;RIGHT(INDEX(FPL_Fixtures_Extract[],MATCH($A544,FPL_Fixtures_Extract[[Player]:[Player]],0),MATCH(FPL_Combined[[#Headers],[Gameweek 07]],FPL_Fixtures_Extract[#Headers],0)),3))</f>
        <v>SOU(A) 1-3</v>
      </c>
      <c r="I544" t="str">
        <f ca="1">IF(RIGHT(FPL_Combined[[#Headers],[Gameweek 08]],2)&lt;$B$622,INDEX(FPL_Results_Extract[Gameweek 08],MATCH($A544,FPL_Results_Extract[[Player]:[Player]],0)),INDEX(Team_Key[[Abbreviation]:[Abbreviation]],MATCH(LEFT(INDEX(FPL_Fixtures_Extract[],MATCH($A544,FPL_Fixtures_Extract[[Player]:[Player]],0),MATCH(FPL_Combined[[#Headers],[Gameweek 08]],FPL_Fixtures_Extract[#Headers],0)),LEN(INDEX(FPL_Fixtures_Extract[],MATCH($A544,FPL_Fixtures_Extract[[Player]:[Player]],0),MATCH(FPL_Combined[[#Headers],[Gameweek 08]],FPL_Fixtures_Extract[#Headers],0)))-4),Team_Key[[Full Name]:[Full Name]],0))&amp;RIGHT(INDEX(FPL_Fixtures_Extract[],MATCH($A544,FPL_Fixtures_Extract[[Player]:[Player]],0),MATCH(FPL_Combined[[#Headers],[Gameweek 08]],FPL_Fixtures_Extract[#Headers],0)),3))</f>
        <v>TOT(H) 2-2</v>
      </c>
      <c r="J544" t="str">
        <f ca="1">IF(RIGHT(FPL_Combined[[#Headers],[Gameweek 09]],2)&lt;$B$622,INDEX(FPL_Results_Extract[Gameweek 09],MATCH($A544,FPL_Results_Extract[[Player]:[Player]],0)),INDEX(Team_Key[[Abbreviation]:[Abbreviation]],MATCH(LEFT(INDEX(FPL_Fixtures_Extract[],MATCH($A544,FPL_Fixtures_Extract[[Player]:[Player]],0),MATCH(FPL_Combined[[#Headers],[Gameweek 09]],FPL_Fixtures_Extract[#Headers],0)),LEN(INDEX(FPL_Fixtures_Extract[],MATCH($A544,FPL_Fixtures_Extract[[Player]:[Player]],0),MATCH(FPL_Combined[[#Headers],[Gameweek 09]],FPL_Fixtures_Extract[#Headers],0)))-4),Team_Key[[Full Name]:[Full Name]],0))&amp;RIGHT(INDEX(FPL_Fixtures_Extract[],MATCH($A544,FPL_Fixtures_Extract[[Player]:[Player]],0),MATCH(FPL_Combined[[#Headers],[Gameweek 09]],FPL_Fixtures_Extract[#Headers],0)),3))</f>
        <v>STK(H) 0-1</v>
      </c>
      <c r="K544" t="str">
        <f ca="1">IF(RIGHT(FPL_Combined[[#Headers],[Gameweek 10]],2)&lt;$B$622,INDEX(FPL_Results_Extract[Gameweek 10],MATCH($A544,FPL_Results_Extract[[Player]:[Player]],0)),INDEX(Team_Key[[Abbreviation]:[Abbreviation]],MATCH(LEFT(INDEX(FPL_Fixtures_Extract[],MATCH($A544,FPL_Fixtures_Extract[[Player]:[Player]],0),MATCH(FPL_Combined[[#Headers],[Gameweek 10]],FPL_Fixtures_Extract[#Headers],0)),LEN(INDEX(FPL_Fixtures_Extract[],MATCH($A544,FPL_Fixtures_Extract[[Player]:[Player]],0),MATCH(FPL_Combined[[#Headers],[Gameweek 10]],FPL_Fixtures_Extract[#Headers],0)))-4),Team_Key[[Full Name]:[Full Name]],0))&amp;RIGHT(INDEX(FPL_Fixtures_Extract[],MATCH($A544,FPL_Fixtures_Extract[[Player]:[Player]],0),MATCH(FPL_Combined[[#Headers],[Gameweek 10]],FPL_Fixtures_Extract[#Headers],0)),3))</f>
        <v>AVL(A) 2-1</v>
      </c>
      <c r="L544" t="str">
        <f ca="1">IF(RIGHT(FPL_Combined[[#Headers],[Gameweek 11]],2)&lt;$B$622,INDEX(FPL_Results_Extract[Gameweek 11],MATCH($A544,FPL_Results_Extract[[Player]:[Player]],0)),INDEX(Team_Key[[Abbreviation]:[Abbreviation]],MATCH(LEFT(INDEX(FPL_Fixtures_Extract[],MATCH($A544,FPL_Fixtures_Extract[[Player]:[Player]],0),MATCH(FPL_Combined[[#Headers],[Gameweek 11]],FPL_Fixtures_Extract[#Headers],0)),LEN(INDEX(FPL_Fixtures_Extract[],MATCH($A544,FPL_Fixtures_Extract[[Player]:[Player]],0),MATCH(FPL_Combined[[#Headers],[Gameweek 11]],FPL_Fixtures_Extract[#Headers],0)))-4),Team_Key[[Full Name]:[Full Name]],0))&amp;RIGHT(INDEX(FPL_Fixtures_Extract[],MATCH($A544,FPL_Fixtures_Extract[[Player]:[Player]],0),MATCH(FPL_Combined[[#Headers],[Gameweek 11]],FPL_Fixtures_Extract[#Headers],0)),3))</f>
        <v>ARS(H) 0-3</v>
      </c>
      <c r="M544" t="str">
        <f ca="1">IF(RIGHT(FPL_Combined[[#Headers],[Gameweek 12]],2)&lt;$B$622,INDEX(FPL_Results_Extract[Gameweek 12],MATCH($A544,FPL_Results_Extract[[Player]:[Player]],0)),INDEX(Team_Key[[Abbreviation]:[Abbreviation]],MATCH(LEFT(INDEX(FPL_Fixtures_Extract[],MATCH($A544,FPL_Fixtures_Extract[[Player]:[Player]],0),MATCH(FPL_Combined[[#Headers],[Gameweek 12]],FPL_Fixtures_Extract[#Headers],0)),LEN(INDEX(FPL_Fixtures_Extract[],MATCH($A544,FPL_Fixtures_Extract[[Player]:[Player]],0),MATCH(FPL_Combined[[#Headers],[Gameweek 12]],FPL_Fixtures_Extract[#Headers],0)))-4),Team_Key[[Full Name]:[Full Name]],0))&amp;RIGHT(INDEX(FPL_Fixtures_Extract[],MATCH($A544,FPL_Fixtures_Extract[[Player]:[Player]],0),MATCH(FPL_Combined[[#Headers],[Gameweek 12]],FPL_Fixtures_Extract[#Headers],0)),3))</f>
        <v>NOR(A) 0-1</v>
      </c>
      <c r="N544" t="str">
        <f ca="1">IF(RIGHT(FPL_Combined[[#Headers],[Gameweek 13]],2)&lt;$B$622,INDEX(FPL_Results_Extract[Gameweek 13],MATCH($A544,FPL_Results_Extract[[Player]:[Player]],0)),INDEX(Team_Key[[Abbreviation]:[Abbreviation]],MATCH(LEFT(INDEX(FPL_Fixtures_Extract[],MATCH($A544,FPL_Fixtures_Extract[[Player]:[Player]],0),MATCH(FPL_Combined[[#Headers],[Gameweek 13]],FPL_Fixtures_Extract[#Headers],0)),LEN(INDEX(FPL_Fixtures_Extract[],MATCH($A544,FPL_Fixtures_Extract[[Player]:[Player]],0),MATCH(FPL_Combined[[#Headers],[Gameweek 13]],FPL_Fixtures_Extract[#Headers],0)))-4),Team_Key[[Full Name]:[Full Name]],0))&amp;RIGHT(INDEX(FPL_Fixtures_Extract[],MATCH($A544,FPL_Fixtures_Extract[[Player]:[Player]],0),MATCH(FPL_Combined[[#Headers],[Gameweek 13]],FPL_Fixtures_Extract[#Headers],0)),3))</f>
        <v>BOU(H) 2-2</v>
      </c>
      <c r="O544" t="str">
        <f ca="1">IF(RIGHT(FPL_Combined[[#Headers],[Gameweek 14]],2)&lt;$B$622,INDEX(FPL_Results_Extract[Gameweek 14],MATCH($A544,FPL_Results_Extract[[Player]:[Player]],0)),INDEX(Team_Key[[Abbreviation]:[Abbreviation]],MATCH(LEFT(INDEX(FPL_Fixtures_Extract[],MATCH($A544,FPL_Fixtures_Extract[[Player]:[Player]],0),MATCH(FPL_Combined[[#Headers],[Gameweek 14]],FPL_Fixtures_Extract[#Headers],0)),LEN(INDEX(FPL_Fixtures_Extract[],MATCH($A544,FPL_Fixtures_Extract[[Player]:[Player]],0),MATCH(FPL_Combined[[#Headers],[Gameweek 14]],FPL_Fixtures_Extract[#Headers],0)))-4),Team_Key[[Full Name]:[Full Name]],0))&amp;RIGHT(INDEX(FPL_Fixtures_Extract[],MATCH($A544,FPL_Fixtures_Extract[[Player]:[Player]],0),MATCH(FPL_Combined[[#Headers],[Gameweek 14]],FPL_Fixtures_Extract[#Headers],0)),3))</f>
        <v>LIV(A) 0-1</v>
      </c>
      <c r="P544" t="str">
        <f ca="1">IF(RIGHT(FPL_Combined[[#Headers],[Gameweek 15]],2)&lt;$B$622,INDEX(FPL_Results_Extract[Gameweek 15],MATCH($A544,FPL_Results_Extract[[Player]:[Player]],0)),INDEX(Team_Key[[Abbreviation]:[Abbreviation]],MATCH(LEFT(INDEX(FPL_Fixtures_Extract[],MATCH($A544,FPL_Fixtures_Extract[[Player]:[Player]],0),MATCH(FPL_Combined[[#Headers],[Gameweek 15]],FPL_Fixtures_Extract[#Headers],0)),LEN(INDEX(FPL_Fixtures_Extract[],MATCH($A544,FPL_Fixtures_Extract[[Player]:[Player]],0),MATCH(FPL_Combined[[#Headers],[Gameweek 15]],FPL_Fixtures_Extract[#Headers],0)))-4),Team_Key[[Full Name]:[Full Name]],0))&amp;RIGHT(INDEX(FPL_Fixtures_Extract[],MATCH($A544,FPL_Fixtures_Extract[[Player]:[Player]],0),MATCH(FPL_Combined[[#Headers],[Gameweek 15]],FPL_Fixtures_Extract[#Headers],0)),3))</f>
        <v>LEI(H) 0-3</v>
      </c>
      <c r="Q544" t="str">
        <f ca="1">IF(RIGHT(FPL_Combined[[#Headers],[Gameweek 16]],2)&lt;$B$622,INDEX(FPL_Results_Extract[Gameweek 16],MATCH($A544,FPL_Results_Extract[[Player]:[Player]],0)),INDEX(Team_Key[[Abbreviation]:[Abbreviation]],MATCH(LEFT(INDEX(FPL_Fixtures_Extract[],MATCH($A544,FPL_Fixtures_Extract[[Player]:[Player]],0),MATCH(FPL_Combined[[#Headers],[Gameweek 16]],FPL_Fixtures_Extract[#Headers],0)),LEN(INDEX(FPL_Fixtures_Extract[],MATCH($A544,FPL_Fixtures_Extract[[Player]:[Player]],0),MATCH(FPL_Combined[[#Headers],[Gameweek 16]],FPL_Fixtures_Extract[#Headers],0)))-4),Team_Key[[Full Name]:[Full Name]],0))&amp;RIGHT(INDEX(FPL_Fixtures_Extract[],MATCH($A544,FPL_Fixtures_Extract[[Player]:[Player]],0),MATCH(FPL_Combined[[#Headers],[Gameweek 16]],FPL_Fixtures_Extract[#Headers],0)),3))</f>
        <v>MCI(A) 1-2</v>
      </c>
      <c r="R544" t="str">
        <f ca="1">IF(RIGHT(FPL_Combined[[#Headers],[Gameweek 17]],2)&lt;$B$622,INDEX(FPL_Results_Extract[Gameweek 17],MATCH($A544,FPL_Results_Extract[[Player]:[Player]],0)),INDEX(Team_Key[[Abbreviation]:[Abbreviation]],MATCH(LEFT(INDEX(FPL_Fixtures_Extract[],MATCH($A544,FPL_Fixtures_Extract[[Player]:[Player]],0),MATCH(FPL_Combined[[#Headers],[Gameweek 17]],FPL_Fixtures_Extract[#Headers],0)),LEN(INDEX(FPL_Fixtures_Extract[],MATCH($A544,FPL_Fixtures_Extract[[Player]:[Player]],0),MATCH(FPL_Combined[[#Headers],[Gameweek 17]],FPL_Fixtures_Extract[#Headers],0)))-4),Team_Key[[Full Name]:[Full Name]],0))&amp;RIGHT(INDEX(FPL_Fixtures_Extract[],MATCH($A544,FPL_Fixtures_Extract[[Player]:[Player]],0),MATCH(FPL_Combined[[#Headers],[Gameweek 17]],FPL_Fixtures_Extract[#Headers],0)),3))</f>
        <v>WHU(H) 0-0</v>
      </c>
      <c r="S544" t="str">
        <f ca="1">IF(RIGHT(FPL_Combined[[#Headers],[Gameweek 18]],2)&lt;$B$622,INDEX(FPL_Results_Extract[Gameweek 18],MATCH($A544,FPL_Results_Extract[[Player]:[Player]],0)),INDEX(Team_Key[[Abbreviation]:[Abbreviation]],MATCH(LEFT(INDEX(FPL_Fixtures_Extract[],MATCH($A544,FPL_Fixtures_Extract[[Player]:[Player]],0),MATCH(FPL_Combined[[#Headers],[Gameweek 18]],FPL_Fixtures_Extract[#Headers],0)),LEN(INDEX(FPL_Fixtures_Extract[],MATCH($A544,FPL_Fixtures_Extract[[Player]:[Player]],0),MATCH(FPL_Combined[[#Headers],[Gameweek 18]],FPL_Fixtures_Extract[#Headers],0)))-4),Team_Key[[Full Name]:[Full Name]],0))&amp;RIGHT(INDEX(FPL_Fixtures_Extract[],MATCH($A544,FPL_Fixtures_Extract[[Player]:[Player]],0),MATCH(FPL_Combined[[#Headers],[Gameweek 18]],FPL_Fixtures_Extract[#Headers],0)),3))</f>
        <v>WBA(H) 1-0</v>
      </c>
      <c r="T544" t="str">
        <f ca="1">IF(RIGHT(FPL_Combined[[#Headers],[Gameweek 19]],2)&lt;$B$622,INDEX(FPL_Results_Extract[Gameweek 19],MATCH($A544,FPL_Results_Extract[[Player]:[Player]],0)),INDEX(Team_Key[[Abbreviation]:[Abbreviation]],MATCH(LEFT(INDEX(FPL_Fixtures_Extract[],MATCH($A544,FPL_Fixtures_Extract[[Player]:[Player]],0),MATCH(FPL_Combined[[#Headers],[Gameweek 19]],FPL_Fixtures_Extract[#Headers],0)),LEN(INDEX(FPL_Fixtures_Extract[],MATCH($A544,FPL_Fixtures_Extract[[Player]:[Player]],0),MATCH(FPL_Combined[[#Headers],[Gameweek 19]],FPL_Fixtures_Extract[#Headers],0)))-4),Team_Key[[Full Name]:[Full Name]],0))&amp;RIGHT(INDEX(FPL_Fixtures_Extract[],MATCH($A544,FPL_Fixtures_Extract[[Player]:[Player]],0),MATCH(FPL_Combined[[#Headers],[Gameweek 19]],FPL_Fixtures_Extract[#Headers],0)),3))</f>
        <v>CRY(A) 0-0</v>
      </c>
      <c r="U544" t="str">
        <f ca="1">IF(RIGHT(FPL_Combined[[#Headers],[Gameweek 20]],2)&lt;$B$622,INDEX(FPL_Results_Extract[Gameweek 20],MATCH($A544,FPL_Results_Extract[[Player]:[Player]],0)),INDEX(Team_Key[[Abbreviation]:[Abbreviation]],MATCH(LEFT(INDEX(FPL_Fixtures_Extract[],MATCH($A544,FPL_Fixtures_Extract[[Player]:[Player]],0),MATCH(FPL_Combined[[#Headers],[Gameweek 20]],FPL_Fixtures_Extract[#Headers],0)),LEN(INDEX(FPL_Fixtures_Extract[],MATCH($A544,FPL_Fixtures_Extract[[Player]:[Player]],0),MATCH(FPL_Combined[[#Headers],[Gameweek 20]],FPL_Fixtures_Extract[#Headers],0)))-4),Team_Key[[Full Name]:[Full Name]],0))&amp;RIGHT(INDEX(FPL_Fixtures_Extract[],MATCH($A544,FPL_Fixtures_Extract[[Player]:[Player]],0),MATCH(FPL_Combined[[#Headers],[Gameweek 20]],FPL_Fixtures_Extract[#Headers],0)),3))</f>
        <v>MUN(A) 1-2</v>
      </c>
      <c r="V544" t="str">
        <f ca="1">IF(RIGHT(FPL_Combined[[#Headers],[Gameweek 21]],2)&lt;$B$622,INDEX(FPL_Results_Extract[Gameweek 21],MATCH($A544,FPL_Results_Extract[[Player]:[Player]],0)),INDEX(Team_Key[[Abbreviation]:[Abbreviation]],MATCH(LEFT(INDEX(FPL_Fixtures_Extract[],MATCH($A544,FPL_Fixtures_Extract[[Player]:[Player]],0),MATCH(FPL_Combined[[#Headers],[Gameweek 21]],FPL_Fixtures_Extract[#Headers],0)),LEN(INDEX(FPL_Fixtures_Extract[],MATCH($A544,FPL_Fixtures_Extract[[Player]:[Player]],0),MATCH(FPL_Combined[[#Headers],[Gameweek 21]],FPL_Fixtures_Extract[#Headers],0)))-4),Team_Key[[Full Name]:[Full Name]],0))&amp;RIGHT(INDEX(FPL_Fixtures_Extract[],MATCH($A544,FPL_Fixtures_Extract[[Player]:[Player]],0),MATCH(FPL_Combined[[#Headers],[Gameweek 21]],FPL_Fixtures_Extract[#Headers],0)),3))</f>
        <v>SUN(H) 2-4</v>
      </c>
      <c r="W544" t="str">
        <f ca="1">IF(RIGHT(FPL_Combined[[#Headers],[Gameweek 22]],2)&lt;$B$622,INDEX(FPL_Results_Extract[Gameweek 22],MATCH($A544,FPL_Results_Extract[[Player]:[Player]],0)),INDEX(Team_Key[[Abbreviation]:[Abbreviation]],MATCH(LEFT(INDEX(FPL_Fixtures_Extract[],MATCH($A544,FPL_Fixtures_Extract[[Player]:[Player]],0),MATCH(FPL_Combined[[#Headers],[Gameweek 22]],FPL_Fixtures_Extract[#Headers],0)),LEN(INDEX(FPL_Fixtures_Extract[],MATCH($A544,FPL_Fixtures_Extract[[Player]:[Player]],0),MATCH(FPL_Combined[[#Headers],[Gameweek 22]],FPL_Fixtures_Extract[#Headers],0)))-4),Team_Key[[Full Name]:[Full Name]],0))&amp;RIGHT(INDEX(FPL_Fixtures_Extract[],MATCH($A544,FPL_Fixtures_Extract[[Player]:[Player]],0),MATCH(FPL_Combined[[#Headers],[Gameweek 22]],FPL_Fixtures_Extract[#Headers],0)),3))</f>
        <v>WAT(H) 1-0</v>
      </c>
      <c r="X544" t="str">
        <f ca="1">IF(RIGHT(FPL_Combined[[#Headers],[Gameweek 23]],2)&lt;$B$622,INDEX(FPL_Results_Extract[Gameweek 23],MATCH($A544,FPL_Results_Extract[[Player]:[Player]],0)),INDEX(Team_Key[[Abbreviation]:[Abbreviation]],MATCH(LEFT(INDEX(FPL_Fixtures_Extract[],MATCH($A544,FPL_Fixtures_Extract[[Player]:[Player]],0),MATCH(FPL_Combined[[#Headers],[Gameweek 23]],FPL_Fixtures_Extract[#Headers],0)),LEN(INDEX(FPL_Fixtures_Extract[],MATCH($A544,FPL_Fixtures_Extract[[Player]:[Player]],0),MATCH(FPL_Combined[[#Headers],[Gameweek 23]],FPL_Fixtures_Extract[#Headers],0)))-4),Team_Key[[Full Name]:[Full Name]],0))&amp;RIGHT(INDEX(FPL_Fixtures_Extract[],MATCH($A544,FPL_Fixtures_Extract[[Player]:[Player]],0),MATCH(FPL_Combined[[#Headers],[Gameweek 23]],FPL_Fixtures_Extract[#Headers],0)),3))</f>
        <v>EVE(A) 2-1</v>
      </c>
      <c r="Y544" t="str">
        <f ca="1">IF(RIGHT(FPL_Combined[[#Headers],[Gameweek 24]],2)&lt;$B$622,INDEX(FPL_Results_Extract[Team],MATCH($A544,FPL_Results_Extract[[Player]:[Player]],0)),INDEX(Team_Key[[Abbreviation]:[Abbreviation]],MATCH(LEFT(INDEX(FPL_Fixtures_Extract[],MATCH($A544,FPL_Fixtures_Extract[[Player]:[Player]],0),MATCH(FPL_Combined[[#Headers],[Gameweek 24]],FPL_Fixtures_Extract[#Headers],0)),LEN(INDEX(FPL_Fixtures_Extract[],MATCH($A544,FPL_Fixtures_Extract[[Player]:[Player]],0),MATCH(FPL_Combined[[#Headers],[Gameweek 24]],FPL_Fixtures_Extract[#Headers],0)))-4),Team_Key[[Full Name]:[Full Name]],0))&amp;RIGHT(INDEX(FPL_Fixtures_Extract[],MATCH($A544,FPL_Fixtures_Extract[[Player]:[Player]],0),MATCH(FPL_Combined[[#Headers],[Gameweek 24]],FPL_Fixtures_Extract[#Headers],0)),3))</f>
        <v>SWA</v>
      </c>
      <c r="Z544" t="str">
        <f ca="1">IF(RIGHT(FPL_Combined[[#Headers],[Gameweek 25]],2)&lt;$B$622,INDEX(FPL_Results_Extract[Player],MATCH($A544,FPL_Results_Extract[[Player]:[Player]],0)),INDEX(Team_Key[[Abbreviation]:[Abbreviation]],MATCH(LEFT(INDEX(FPL_Fixtures_Extract[],MATCH($A544,FPL_Fixtures_Extract[[Player]:[Player]],0),MATCH(FPL_Combined[[#Headers],[Gameweek 25]],FPL_Fixtures_Extract[#Headers],0)),LEN(INDEX(FPL_Fixtures_Extract[],MATCH($A544,FPL_Fixtures_Extract[[Player]:[Player]],0),MATCH(FPL_Combined[[#Headers],[Gameweek 25]],FPL_Fixtures_Extract[#Headers],0)))-4),Team_Key[[Full Name]:[Full Name]],0))&amp;RIGHT(INDEX(FPL_Fixtures_Extract[],MATCH($A544,FPL_Fixtures_Extract[[Player]:[Player]],0),MATCH(FPL_Combined[[#Headers],[Gameweek 25]],FPL_Fixtures_Extract[#Headers],0)),3))</f>
        <v>Tabanou</v>
      </c>
      <c r="AA544" t="str">
        <f ca="1">IF(RIGHT(FPL_Combined[[#Headers],[Gameweek 26]],2)&lt;$B$622,INDEX(FPL_Results_Extract[Gameweek 01],MATCH($A544,FPL_Results_Extract[[Player]:[Player]],0)),INDEX(Team_Key[[Abbreviation]:[Abbreviation]],MATCH(LEFT(INDEX(FPL_Fixtures_Extract[],MATCH($A544,FPL_Fixtures_Extract[[Player]:[Player]],0),MATCH(FPL_Combined[[#Headers],[Gameweek 26]],FPL_Fixtures_Extract[#Headers],0)),LEN(INDEX(FPL_Fixtures_Extract[],MATCH($A544,FPL_Fixtures_Extract[[Player]:[Player]],0),MATCH(FPL_Combined[[#Headers],[Gameweek 26]],FPL_Fixtures_Extract[#Headers],0)))-4),Team_Key[[Full Name]:[Full Name]],0))&amp;RIGHT(INDEX(FPL_Fixtures_Extract[],MATCH($A544,FPL_Fixtures_Extract[[Player]:[Player]],0),MATCH(FPL_Combined[[#Headers],[Gameweek 26]],FPL_Fixtures_Extract[#Headers],0)),3))</f>
        <v>CHE(A) 2-2</v>
      </c>
      <c r="AB544" t="str">
        <f ca="1">IF(RIGHT(FPL_Combined[[#Headers],[Gameweek 27]],2)&lt;$B$622,INDEX(FPL_Results_Extract[Gameweek 02],MATCH($A544,FPL_Results_Extract[[Player]:[Player]],0)),INDEX(Team_Key[[Abbreviation]:[Abbreviation]],MATCH(LEFT(INDEX(FPL_Fixtures_Extract[],MATCH($A544,FPL_Fixtures_Extract[[Player]:[Player]],0),MATCH(FPL_Combined[[#Headers],[Gameweek 27]],FPL_Fixtures_Extract[#Headers],0)),LEN(INDEX(FPL_Fixtures_Extract[],MATCH($A544,FPL_Fixtures_Extract[[Player]:[Player]],0),MATCH(FPL_Combined[[#Headers],[Gameweek 27]],FPL_Fixtures_Extract[#Headers],0)))-4),Team_Key[[Full Name]:[Full Name]],0))&amp;RIGHT(INDEX(FPL_Fixtures_Extract[],MATCH($A544,FPL_Fixtures_Extract[[Player]:[Player]],0),MATCH(FPL_Combined[[#Headers],[Gameweek 27]],FPL_Fixtures_Extract[#Headers],0)),3))</f>
        <v>NEW(H) 2-0</v>
      </c>
      <c r="AC544" t="str">
        <f ca="1">IF(RIGHT(FPL_Combined[[#Headers],[Gameweek 28]],2)&lt;$B$622,INDEX(FPL_Results_Extract[Gameweek 03],MATCH($A544,FPL_Results_Extract[[Player]:[Player]],0)),INDEX(Team_Key[[Abbreviation]:[Abbreviation]],MATCH(LEFT(INDEX(FPL_Fixtures_Extract[],MATCH($A544,FPL_Fixtures_Extract[[Player]:[Player]],0),MATCH(FPL_Combined[[#Headers],[Gameweek 28]],FPL_Fixtures_Extract[#Headers],0)),LEN(INDEX(FPL_Fixtures_Extract[],MATCH($A544,FPL_Fixtures_Extract[[Player]:[Player]],0),MATCH(FPL_Combined[[#Headers],[Gameweek 28]],FPL_Fixtures_Extract[#Headers],0)))-4),Team_Key[[Full Name]:[Full Name]],0))&amp;RIGHT(INDEX(FPL_Fixtures_Extract[],MATCH($A544,FPL_Fixtures_Extract[[Player]:[Player]],0),MATCH(FPL_Combined[[#Headers],[Gameweek 28]],FPL_Fixtures_Extract[#Headers],0)),3))</f>
        <v>SUN(A) 1-1</v>
      </c>
      <c r="AD544" t="str">
        <f ca="1">IF(RIGHT(FPL_Combined[[#Headers],[Gameweek 29]],2)&lt;$B$622,INDEX(FPL_Results_Extract[Gameweek 04],MATCH($A544,FPL_Results_Extract[[Player]:[Player]],0)),INDEX(Team_Key[[Abbreviation]:[Abbreviation]],MATCH(LEFT(INDEX(FPL_Fixtures_Extract[],MATCH($A544,FPL_Fixtures_Extract[[Player]:[Player]],0),MATCH(FPL_Combined[[#Headers],[Gameweek 29]],FPL_Fixtures_Extract[#Headers],0)),LEN(INDEX(FPL_Fixtures_Extract[],MATCH($A544,FPL_Fixtures_Extract[[Player]:[Player]],0),MATCH(FPL_Combined[[#Headers],[Gameweek 29]],FPL_Fixtures_Extract[#Headers],0)))-4),Team_Key[[Full Name]:[Full Name]],0))&amp;RIGHT(INDEX(FPL_Fixtures_Extract[],MATCH($A544,FPL_Fixtures_Extract[[Player]:[Player]],0),MATCH(FPL_Combined[[#Headers],[Gameweek 29]],FPL_Fixtures_Extract[#Headers],0)),3))</f>
        <v>NOR(H)</v>
      </c>
      <c r="AE544" t="str">
        <f ca="1">IF(RIGHT(FPL_Combined[[#Headers],[Gameweek 30]],2)&lt;$B$622,INDEX(FPL_Results_Extract[Gameweek 05],MATCH($A544,FPL_Results_Extract[[Player]:[Player]],0)),INDEX(Team_Key[[Abbreviation]:[Abbreviation]],MATCH(LEFT(INDEX(FPL_Fixtures_Extract[],MATCH($A544,FPL_Fixtures_Extract[[Player]:[Player]],0),MATCH(FPL_Combined[[#Headers],[Gameweek 30]],FPL_Fixtures_Extract[#Headers],0)),LEN(INDEX(FPL_Fixtures_Extract[],MATCH($A544,FPL_Fixtures_Extract[[Player]:[Player]],0),MATCH(FPL_Combined[[#Headers],[Gameweek 30]],FPL_Fixtures_Extract[#Headers],0)))-4),Team_Key[[Full Name]:[Full Name]],0))&amp;RIGHT(INDEX(FPL_Fixtures_Extract[],MATCH($A544,FPL_Fixtures_Extract[[Player]:[Player]],0),MATCH(FPL_Combined[[#Headers],[Gameweek 30]],FPL_Fixtures_Extract[#Headers],0)),3))</f>
        <v>BOU(A)</v>
      </c>
      <c r="AF544" t="str">
        <f ca="1">IF(RIGHT(FPL_Combined[[#Headers],[Gameweek 31]],2)&lt;$B$622,INDEX(FPL_Results_Extract[Gameweek 06],MATCH($A544,FPL_Results_Extract[[Player]:[Player]],0)),INDEX(Team_Key[[Abbreviation]:[Abbreviation]],MATCH(LEFT(INDEX(FPL_Fixtures_Extract[],MATCH($A544,FPL_Fixtures_Extract[[Player]:[Player]],0),MATCH(FPL_Combined[[#Headers],[Gameweek 31]],FPL_Fixtures_Extract[#Headers],0)),LEN(INDEX(FPL_Fixtures_Extract[],MATCH($A544,FPL_Fixtures_Extract[[Player]:[Player]],0),MATCH(FPL_Combined[[#Headers],[Gameweek 31]],FPL_Fixtures_Extract[#Headers],0)))-4),Team_Key[[Full Name]:[Full Name]],0))&amp;RIGHT(INDEX(FPL_Fixtures_Extract[],MATCH($A544,FPL_Fixtures_Extract[[Player]:[Player]],0),MATCH(FPL_Combined[[#Headers],[Gameweek 31]],FPL_Fixtures_Extract[#Headers],0)),3))</f>
        <v>AVL(H)</v>
      </c>
      <c r="AG544" t="str">
        <f ca="1">IF(RIGHT(FPL_Combined[[#Headers],[Gameweek 32]],2)&lt;$B$622,INDEX(FPL_Results_Extract[Gameweek 07],MATCH($A544,FPL_Results_Extract[[Player]:[Player]],0)),INDEX(Team_Key[[Abbreviation]:[Abbreviation]],MATCH(LEFT(INDEX(FPL_Fixtures_Extract[],MATCH($A544,FPL_Fixtures_Extract[[Player]:[Player]],0),MATCH(FPL_Combined[[#Headers],[Gameweek 32]],FPL_Fixtures_Extract[#Headers],0)),LEN(INDEX(FPL_Fixtures_Extract[],MATCH($A544,FPL_Fixtures_Extract[[Player]:[Player]],0),MATCH(FPL_Combined[[#Headers],[Gameweek 32]],FPL_Fixtures_Extract[#Headers],0)))-4),Team_Key[[Full Name]:[Full Name]],0))&amp;RIGHT(INDEX(FPL_Fixtures_Extract[],MATCH($A544,FPL_Fixtures_Extract[[Player]:[Player]],0),MATCH(FPL_Combined[[#Headers],[Gameweek 32]],FPL_Fixtures_Extract[#Headers],0)),3))</f>
        <v>STK(A)</v>
      </c>
      <c r="AH544" t="str">
        <f ca="1">IF(RIGHT(FPL_Combined[[#Headers],[Gameweek 33]],2)&lt;$B$622,INDEX(FPL_Results_Extract[Gameweek 08],MATCH($A544,FPL_Results_Extract[[Player]:[Player]],0)),INDEX(Team_Key[[Abbreviation]:[Abbreviation]],MATCH(LEFT(INDEX(FPL_Fixtures_Extract[],MATCH($A544,FPL_Fixtures_Extract[[Player]:[Player]],0),MATCH(FPL_Combined[[#Headers],[Gameweek 33]],FPL_Fixtures_Extract[#Headers],0)),LEN(INDEX(FPL_Fixtures_Extract[],MATCH($A544,FPL_Fixtures_Extract[[Player]:[Player]],0),MATCH(FPL_Combined[[#Headers],[Gameweek 33]],FPL_Fixtures_Extract[#Headers],0)))-4),Team_Key[[Full Name]:[Full Name]],0))&amp;RIGHT(INDEX(FPL_Fixtures_Extract[],MATCH($A544,FPL_Fixtures_Extract[[Player]:[Player]],0),MATCH(FPL_Combined[[#Headers],[Gameweek 33]],FPL_Fixtures_Extract[#Headers],0)),3))</f>
        <v>CHE(H)</v>
      </c>
      <c r="AI544" t="str">
        <f ca="1">IF(RIGHT(FPL_Combined[[#Headers],[Gameweek 34]],2)&lt;$B$622,INDEX(FPL_Results_Extract[Gameweek 09],MATCH($A544,FPL_Results_Extract[[Player]:[Player]],0)),INDEX(Team_Key[[Abbreviation]:[Abbreviation]],MATCH(LEFT(INDEX(FPL_Fixtures_Extract[],MATCH($A544,FPL_Fixtures_Extract[[Player]:[Player]],0),MATCH(FPL_Combined[[#Headers],[Gameweek 34]],FPL_Fixtures_Extract[#Headers],0)),LEN(INDEX(FPL_Fixtures_Extract[],MATCH($A544,FPL_Fixtures_Extract[[Player]:[Player]],0),MATCH(FPL_Combined[[#Headers],[Gameweek 34]],FPL_Fixtures_Extract[#Headers],0)))-4),Team_Key[[Full Name]:[Full Name]],0))&amp;RIGHT(INDEX(FPL_Fixtures_Extract[],MATCH($A544,FPL_Fixtures_Extract[[Player]:[Player]],0),MATCH(FPL_Combined[[#Headers],[Gameweek 34]],FPL_Fixtures_Extract[#Headers],0)),3))</f>
        <v>NEW(A)</v>
      </c>
      <c r="AJ544" t="str">
        <f ca="1">IF(RIGHT(FPL_Combined[[#Headers],[Gameweek 35]],2)&lt;$B$622,INDEX(FPL_Results_Extract[Gameweek 10],MATCH($A544,FPL_Results_Extract[[Player]:[Player]],0)),INDEX(Team_Key[[Abbreviation]:[Abbreviation]],MATCH(LEFT(INDEX(FPL_Fixtures_Extract[],MATCH($A544,FPL_Fixtures_Extract[[Player]:[Player]],0),MATCH(FPL_Combined[[#Headers],[Gameweek 35]],FPL_Fixtures_Extract[#Headers],0)),LEN(INDEX(FPL_Fixtures_Extract[],MATCH($A544,FPL_Fixtures_Extract[[Player]:[Player]],0),MATCH(FPL_Combined[[#Headers],[Gameweek 35]],FPL_Fixtures_Extract[#Headers],0)))-4),Team_Key[[Full Name]:[Full Name]],0))&amp;RIGHT(INDEX(FPL_Fixtures_Extract[],MATCH($A544,FPL_Fixtures_Extract[[Player]:[Player]],0),MATCH(FPL_Combined[[#Headers],[Gameweek 35]],FPL_Fixtures_Extract[#Headers],0)),3))</f>
        <v>LEI(A)</v>
      </c>
      <c r="AK544" t="str">
        <f ca="1">IF(RIGHT(FPL_Combined[[#Headers],[Gameweek 36]],2)&lt;$B$622,INDEX(FPL_Results_Extract[Gameweek 11],MATCH($A544,FPL_Results_Extract[[Player]:[Player]],0)),INDEX(Team_Key[[Abbreviation]:[Abbreviation]],MATCH(LEFT(INDEX(FPL_Fixtures_Extract[],MATCH($A544,FPL_Fixtures_Extract[[Player]:[Player]],0),MATCH(FPL_Combined[[#Headers],[Gameweek 36]],FPL_Fixtures_Extract[#Headers],0)),LEN(INDEX(FPL_Fixtures_Extract[],MATCH($A544,FPL_Fixtures_Extract[[Player]:[Player]],0),MATCH(FPL_Combined[[#Headers],[Gameweek 36]],FPL_Fixtures_Extract[#Headers],0)))-4),Team_Key[[Full Name]:[Full Name]],0))&amp;RIGHT(INDEX(FPL_Fixtures_Extract[],MATCH($A544,FPL_Fixtures_Extract[[Player]:[Player]],0),MATCH(FPL_Combined[[#Headers],[Gameweek 36]],FPL_Fixtures_Extract[#Headers],0)),3))</f>
        <v>LIV(H)</v>
      </c>
      <c r="AL544" t="str">
        <f ca="1">IF(RIGHT(FPL_Combined[[#Headers],[Gameweek 37]],2)&lt;$B$622,INDEX(FPL_Results_Extract[Gameweek 12],MATCH($A544,FPL_Results_Extract[[Player]:[Player]],0)),INDEX(Team_Key[[Abbreviation]:[Abbreviation]],MATCH(LEFT(INDEX(FPL_Fixtures_Extract[],MATCH($A544,FPL_Fixtures_Extract[[Player]:[Player]],0),MATCH(FPL_Combined[[#Headers],[Gameweek 37]],FPL_Fixtures_Extract[#Headers],0)),LEN(INDEX(FPL_Fixtures_Extract[],MATCH($A544,FPL_Fixtures_Extract[[Player]:[Player]],0),MATCH(FPL_Combined[[#Headers],[Gameweek 37]],FPL_Fixtures_Extract[#Headers],0)))-4),Team_Key[[Full Name]:[Full Name]],0))&amp;RIGHT(INDEX(FPL_Fixtures_Extract[],MATCH($A544,FPL_Fixtures_Extract[[Player]:[Player]],0),MATCH(FPL_Combined[[#Headers],[Gameweek 37]],FPL_Fixtures_Extract[#Headers],0)),3))</f>
        <v>WHU(A)</v>
      </c>
      <c r="AM544" t="str">
        <f ca="1">IF(RIGHT(FPL_Combined[[#Headers],[Gameweek 38]],2)&lt;$B$622,INDEX(FPL_Results_Extract[Gameweek 13],MATCH($A544,FPL_Results_Extract[[Player]:[Player]],0)),INDEX(Team_Key[[Abbreviation]:[Abbreviation]],MATCH(LEFT(INDEX(FPL_Fixtures_Extract[],MATCH($A544,FPL_Fixtures_Extract[[Player]:[Player]],0),MATCH(FPL_Combined[[#Headers],[Gameweek 38]],FPL_Fixtures_Extract[#Headers],0)),LEN(INDEX(FPL_Fixtures_Extract[],MATCH($A544,FPL_Fixtures_Extract[[Player]:[Player]],0),MATCH(FPL_Combined[[#Headers],[Gameweek 38]],FPL_Fixtures_Extract[#Headers],0)))-4),Team_Key[[Full Name]:[Full Name]],0))&amp;RIGHT(INDEX(FPL_Fixtures_Extract[],MATCH($A544,FPL_Fixtures_Extract[[Player]:[Player]],0),MATCH(FPL_Combined[[#Headers],[Gameweek 38]],FPL_Fixtures_Extract[#Headers],0)),3))</f>
        <v>MCI(H)</v>
      </c>
    </row>
    <row r="545" spans="1:39" x14ac:dyDescent="0.45">
      <c r="A545" t="s">
        <v>557</v>
      </c>
      <c r="B545" t="str">
        <f ca="1">IF(RIGHT(FPL_Combined[[#Headers],[Gameweek 01]],2)&lt;$B$622,INDEX(FPL_Results_Extract[Gameweek 01],MATCH($A545,FPL_Results_Extract[[Player]:[Player]],0)),INDEX(Team_Key[[Abbreviation]:[Abbreviation]],MATCH(LEFT(INDEX(FPL_Fixtures_Extract[],MATCH($A545,FPL_Fixtures_Extract[[Player]:[Player]],0),MATCH(FPL_Combined[[#Headers],[Gameweek 01]],FPL_Fixtures_Extract[#Headers],0)),LEN(INDEX(FPL_Fixtures_Extract[],MATCH($A545,FPL_Fixtures_Extract[[Player]:[Player]],0),MATCH(FPL_Combined[[#Headers],[Gameweek 01]],FPL_Fixtures_Extract[#Headers],0)))-4),Team_Key[[Full Name]:[Full Name]],0))&amp;RIGHT(INDEX(FPL_Fixtures_Extract[],MATCH($A545,FPL_Fixtures_Extract[[Player]:[Player]],0),MATCH(FPL_Combined[[#Headers],[Gameweek 01]],FPL_Fixtures_Extract[#Headers],0)),3))</f>
        <v>NEW(A) 2-2</v>
      </c>
      <c r="C545" t="str">
        <f ca="1">IF(RIGHT(FPL_Combined[[#Headers],[Gameweek 02]],2)&lt;$B$622,INDEX(FPL_Results_Extract[Gameweek 02],MATCH($A545,FPL_Results_Extract[[Player]:[Player]],0)),INDEX(Team_Key[[Abbreviation]:[Abbreviation]],MATCH(LEFT(INDEX(FPL_Fixtures_Extract[],MATCH($A545,FPL_Fixtures_Extract[[Player]:[Player]],0),MATCH(FPL_Combined[[#Headers],[Gameweek 02]],FPL_Fixtures_Extract[#Headers],0)),LEN(INDEX(FPL_Fixtures_Extract[],MATCH($A545,FPL_Fixtures_Extract[[Player]:[Player]],0),MATCH(FPL_Combined[[#Headers],[Gameweek 02]],FPL_Fixtures_Extract[#Headers],0)))-4),Team_Key[[Full Name]:[Full Name]],0))&amp;RIGHT(INDEX(FPL_Fixtures_Extract[],MATCH($A545,FPL_Fixtures_Extract[[Player]:[Player]],0),MATCH(FPL_Combined[[#Headers],[Gameweek 02]],FPL_Fixtures_Extract[#Headers],0)),3))</f>
        <v>EVE(H) 0-3</v>
      </c>
      <c r="D545" t="str">
        <f ca="1">IF(RIGHT(FPL_Combined[[#Headers],[Gameweek 03]],2)&lt;$B$622,INDEX(FPL_Results_Extract[Gameweek 03],MATCH($A545,FPL_Results_Extract[[Player]:[Player]],0)),INDEX(Team_Key[[Abbreviation]:[Abbreviation]],MATCH(LEFT(INDEX(FPL_Fixtures_Extract[],MATCH($A545,FPL_Fixtures_Extract[[Player]:[Player]],0),MATCH(FPL_Combined[[#Headers],[Gameweek 03]],FPL_Fixtures_Extract[#Headers],0)),LEN(INDEX(FPL_Fixtures_Extract[],MATCH($A545,FPL_Fixtures_Extract[[Player]:[Player]],0),MATCH(FPL_Combined[[#Headers],[Gameweek 03]],FPL_Fixtures_Extract[#Headers],0)))-4),Team_Key[[Full Name]:[Full Name]],0))&amp;RIGHT(INDEX(FPL_Fixtures_Extract[],MATCH($A545,FPL_Fixtures_Extract[[Player]:[Player]],0),MATCH(FPL_Combined[[#Headers],[Gameweek 03]],FPL_Fixtures_Extract[#Headers],0)),3))</f>
        <v>WAT(A) 0-0</v>
      </c>
      <c r="E545" t="str">
        <f ca="1">IF(RIGHT(FPL_Combined[[#Headers],[Gameweek 04]],2)&lt;$B$622,INDEX(FPL_Results_Extract[Gameweek 04],MATCH($A545,FPL_Results_Extract[[Player]:[Player]],0)),INDEX(Team_Key[[Abbreviation]:[Abbreviation]],MATCH(LEFT(INDEX(FPL_Fixtures_Extract[],MATCH($A545,FPL_Fixtures_Extract[[Player]:[Player]],0),MATCH(FPL_Combined[[#Headers],[Gameweek 04]],FPL_Fixtures_Extract[#Headers],0)),LEN(INDEX(FPL_Fixtures_Extract[],MATCH($A545,FPL_Fixtures_Extract[[Player]:[Player]],0),MATCH(FPL_Combined[[#Headers],[Gameweek 04]],FPL_Fixtures_Extract[#Headers],0)))-4),Team_Key[[Full Name]:[Full Name]],0))&amp;RIGHT(INDEX(FPL_Fixtures_Extract[],MATCH($A545,FPL_Fixtures_Extract[[Player]:[Player]],0),MATCH(FPL_Combined[[#Headers],[Gameweek 04]],FPL_Fixtures_Extract[#Headers],0)),3))</f>
        <v>NOR(H) 3-0</v>
      </c>
      <c r="F545" t="str">
        <f ca="1">IF(RIGHT(FPL_Combined[[#Headers],[Gameweek 05]],2)&lt;$B$622,INDEX(FPL_Results_Extract[Gameweek 05],MATCH($A545,FPL_Results_Extract[[Player]:[Player]],0)),INDEX(Team_Key[[Abbreviation]:[Abbreviation]],MATCH(LEFT(INDEX(FPL_Fixtures_Extract[],MATCH($A545,FPL_Fixtures_Extract[[Player]:[Player]],0),MATCH(FPL_Combined[[#Headers],[Gameweek 05]],FPL_Fixtures_Extract[#Headers],0)),LEN(INDEX(FPL_Fixtures_Extract[],MATCH($A545,FPL_Fixtures_Extract[[Player]:[Player]],0),MATCH(FPL_Combined[[#Headers],[Gameweek 05]],FPL_Fixtures_Extract[#Headers],0)))-4),Team_Key[[Full Name]:[Full Name]],0))&amp;RIGHT(INDEX(FPL_Fixtures_Extract[],MATCH($A545,FPL_Fixtures_Extract[[Player]:[Player]],0),MATCH(FPL_Combined[[#Headers],[Gameweek 05]],FPL_Fixtures_Extract[#Headers],0)),3))</f>
        <v>WBA(A) 0-0</v>
      </c>
      <c r="G545" t="str">
        <f ca="1">IF(RIGHT(FPL_Combined[[#Headers],[Gameweek 06]],2)&lt;$B$622,INDEX(FPL_Results_Extract[Gameweek 06],MATCH($A545,FPL_Results_Extract[[Player]:[Player]],0)),INDEX(Team_Key[[Abbreviation]:[Abbreviation]],MATCH(LEFT(INDEX(FPL_Fixtures_Extract[],MATCH($A545,FPL_Fixtures_Extract[[Player]:[Player]],0),MATCH(FPL_Combined[[#Headers],[Gameweek 06]],FPL_Fixtures_Extract[#Headers],0)),LEN(INDEX(FPL_Fixtures_Extract[],MATCH($A545,FPL_Fixtures_Extract[[Player]:[Player]],0),MATCH(FPL_Combined[[#Headers],[Gameweek 06]],FPL_Fixtures_Extract[#Headers],0)))-4),Team_Key[[Full Name]:[Full Name]],0))&amp;RIGHT(INDEX(FPL_Fixtures_Extract[],MATCH($A545,FPL_Fixtures_Extract[[Player]:[Player]],0),MATCH(FPL_Combined[[#Headers],[Gameweek 06]],FPL_Fixtures_Extract[#Headers],0)),3))</f>
        <v>MUN(H) 2-3</v>
      </c>
      <c r="H545" t="str">
        <f ca="1">IF(RIGHT(FPL_Combined[[#Headers],[Gameweek 07]],2)&lt;$B$622,INDEX(FPL_Results_Extract[Gameweek 07],MATCH($A545,FPL_Results_Extract[[Player]:[Player]],0)),INDEX(Team_Key[[Abbreviation]:[Abbreviation]],MATCH(LEFT(INDEX(FPL_Fixtures_Extract[],MATCH($A545,FPL_Fixtures_Extract[[Player]:[Player]],0),MATCH(FPL_Combined[[#Headers],[Gameweek 07]],FPL_Fixtures_Extract[#Headers],0)),LEN(INDEX(FPL_Fixtures_Extract[],MATCH($A545,FPL_Fixtures_Extract[[Player]:[Player]],0),MATCH(FPL_Combined[[#Headers],[Gameweek 07]],FPL_Fixtures_Extract[#Headers],0)))-4),Team_Key[[Full Name]:[Full Name]],0))&amp;RIGHT(INDEX(FPL_Fixtures_Extract[],MATCH($A545,FPL_Fixtures_Extract[[Player]:[Player]],0),MATCH(FPL_Combined[[#Headers],[Gameweek 07]],FPL_Fixtures_Extract[#Headers],0)),3))</f>
        <v>SWA(H) 3-1</v>
      </c>
      <c r="I545" t="str">
        <f ca="1">IF(RIGHT(FPL_Combined[[#Headers],[Gameweek 08]],2)&lt;$B$622,INDEX(FPL_Results_Extract[Gameweek 08],MATCH($A545,FPL_Results_Extract[[Player]:[Player]],0)),INDEX(Team_Key[[Abbreviation]:[Abbreviation]],MATCH(LEFT(INDEX(FPL_Fixtures_Extract[],MATCH($A545,FPL_Fixtures_Extract[[Player]:[Player]],0),MATCH(FPL_Combined[[#Headers],[Gameweek 08]],FPL_Fixtures_Extract[#Headers],0)),LEN(INDEX(FPL_Fixtures_Extract[],MATCH($A545,FPL_Fixtures_Extract[[Player]:[Player]],0),MATCH(FPL_Combined[[#Headers],[Gameweek 08]],FPL_Fixtures_Extract[#Headers],0)))-4),Team_Key[[Full Name]:[Full Name]],0))&amp;RIGHT(INDEX(FPL_Fixtures_Extract[],MATCH($A545,FPL_Fixtures_Extract[[Player]:[Player]],0),MATCH(FPL_Combined[[#Headers],[Gameweek 08]],FPL_Fixtures_Extract[#Headers],0)),3))</f>
        <v>CHE(A) 3-1</v>
      </c>
      <c r="J545" t="str">
        <f ca="1">IF(RIGHT(FPL_Combined[[#Headers],[Gameweek 09]],2)&lt;$B$622,INDEX(FPL_Results_Extract[Gameweek 09],MATCH($A545,FPL_Results_Extract[[Player]:[Player]],0)),INDEX(Team_Key[[Abbreviation]:[Abbreviation]],MATCH(LEFT(INDEX(FPL_Fixtures_Extract[],MATCH($A545,FPL_Fixtures_Extract[[Player]:[Player]],0),MATCH(FPL_Combined[[#Headers],[Gameweek 09]],FPL_Fixtures_Extract[#Headers],0)),LEN(INDEX(FPL_Fixtures_Extract[],MATCH($A545,FPL_Fixtures_Extract[[Player]:[Player]],0),MATCH(FPL_Combined[[#Headers],[Gameweek 09]],FPL_Fixtures_Extract[#Headers],0)))-4),Team_Key[[Full Name]:[Full Name]],0))&amp;RIGHT(INDEX(FPL_Fixtures_Extract[],MATCH($A545,FPL_Fixtures_Extract[[Player]:[Player]],0),MATCH(FPL_Combined[[#Headers],[Gameweek 09]],FPL_Fixtures_Extract[#Headers],0)),3))</f>
        <v>LEI(H) 2-2</v>
      </c>
      <c r="K545" t="str">
        <f ca="1">IF(RIGHT(FPL_Combined[[#Headers],[Gameweek 10]],2)&lt;$B$622,INDEX(FPL_Results_Extract[Gameweek 10],MATCH($A545,FPL_Results_Extract[[Player]:[Player]],0)),INDEX(Team_Key[[Abbreviation]:[Abbreviation]],MATCH(LEFT(INDEX(FPL_Fixtures_Extract[],MATCH($A545,FPL_Fixtures_Extract[[Player]:[Player]],0),MATCH(FPL_Combined[[#Headers],[Gameweek 10]],FPL_Fixtures_Extract[#Headers],0)),LEN(INDEX(FPL_Fixtures_Extract[],MATCH($A545,FPL_Fixtures_Extract[[Player]:[Player]],0),MATCH(FPL_Combined[[#Headers],[Gameweek 10]],FPL_Fixtures_Extract[#Headers],0)))-4),Team_Key[[Full Name]:[Full Name]],0))&amp;RIGHT(INDEX(FPL_Fixtures_Extract[],MATCH($A545,FPL_Fixtures_Extract[[Player]:[Player]],0),MATCH(FPL_Combined[[#Headers],[Gameweek 10]],FPL_Fixtures_Extract[#Headers],0)),3))</f>
        <v>LIV(A) 1-1</v>
      </c>
      <c r="L545" t="str">
        <f ca="1">IF(RIGHT(FPL_Combined[[#Headers],[Gameweek 11]],2)&lt;$B$622,INDEX(FPL_Results_Extract[Gameweek 11],MATCH($A545,FPL_Results_Extract[[Player]:[Player]],0)),INDEX(Team_Key[[Abbreviation]:[Abbreviation]],MATCH(LEFT(INDEX(FPL_Fixtures_Extract[],MATCH($A545,FPL_Fixtures_Extract[[Player]:[Player]],0),MATCH(FPL_Combined[[#Headers],[Gameweek 11]],FPL_Fixtures_Extract[#Headers],0)),LEN(INDEX(FPL_Fixtures_Extract[],MATCH($A545,FPL_Fixtures_Extract[[Player]:[Player]],0),MATCH(FPL_Combined[[#Headers],[Gameweek 11]],FPL_Fixtures_Extract[#Headers],0)))-4),Team_Key[[Full Name]:[Full Name]],0))&amp;RIGHT(INDEX(FPL_Fixtures_Extract[],MATCH($A545,FPL_Fixtures_Extract[[Player]:[Player]],0),MATCH(FPL_Combined[[#Headers],[Gameweek 11]],FPL_Fixtures_Extract[#Headers],0)),3))</f>
        <v>BOU(H) 2-0</v>
      </c>
      <c r="M545" t="str">
        <f ca="1">IF(RIGHT(FPL_Combined[[#Headers],[Gameweek 12]],2)&lt;$B$622,INDEX(FPL_Results_Extract[Gameweek 12],MATCH($A545,FPL_Results_Extract[[Player]:[Player]],0)),INDEX(Team_Key[[Abbreviation]:[Abbreviation]],MATCH(LEFT(INDEX(FPL_Fixtures_Extract[],MATCH($A545,FPL_Fixtures_Extract[[Player]:[Player]],0),MATCH(FPL_Combined[[#Headers],[Gameweek 12]],FPL_Fixtures_Extract[#Headers],0)),LEN(INDEX(FPL_Fixtures_Extract[],MATCH($A545,FPL_Fixtures_Extract[[Player]:[Player]],0),MATCH(FPL_Combined[[#Headers],[Gameweek 12]],FPL_Fixtures_Extract[#Headers],0)))-4),Team_Key[[Full Name]:[Full Name]],0))&amp;RIGHT(INDEX(FPL_Fixtures_Extract[],MATCH($A545,FPL_Fixtures_Extract[[Player]:[Player]],0),MATCH(FPL_Combined[[#Headers],[Gameweek 12]],FPL_Fixtures_Extract[#Headers],0)),3))</f>
        <v>SUN(A) 1-0</v>
      </c>
      <c r="N545" t="str">
        <f ca="1">IF(RIGHT(FPL_Combined[[#Headers],[Gameweek 13]],2)&lt;$B$622,INDEX(FPL_Results_Extract[Gameweek 13],MATCH($A545,FPL_Results_Extract[[Player]:[Player]],0)),INDEX(Team_Key[[Abbreviation]:[Abbreviation]],MATCH(LEFT(INDEX(FPL_Fixtures_Extract[],MATCH($A545,FPL_Fixtures_Extract[[Player]:[Player]],0),MATCH(FPL_Combined[[#Headers],[Gameweek 13]],FPL_Fixtures_Extract[#Headers],0)),LEN(INDEX(FPL_Fixtures_Extract[],MATCH($A545,FPL_Fixtures_Extract[[Player]:[Player]],0),MATCH(FPL_Combined[[#Headers],[Gameweek 13]],FPL_Fixtures_Extract[#Headers],0)))-4),Team_Key[[Full Name]:[Full Name]],0))&amp;RIGHT(INDEX(FPL_Fixtures_Extract[],MATCH($A545,FPL_Fixtures_Extract[[Player]:[Player]],0),MATCH(FPL_Combined[[#Headers],[Gameweek 13]],FPL_Fixtures_Extract[#Headers],0)),3))</f>
        <v>STK(H) 0-1</v>
      </c>
      <c r="O545" t="str">
        <f ca="1">IF(RIGHT(FPL_Combined[[#Headers],[Gameweek 14]],2)&lt;$B$622,INDEX(FPL_Results_Extract[Gameweek 14],MATCH($A545,FPL_Results_Extract[[Player]:[Player]],0)),INDEX(Team_Key[[Abbreviation]:[Abbreviation]],MATCH(LEFT(INDEX(FPL_Fixtures_Extract[],MATCH($A545,FPL_Fixtures_Extract[[Player]:[Player]],0),MATCH(FPL_Combined[[#Headers],[Gameweek 14]],FPL_Fixtures_Extract[#Headers],0)),LEN(INDEX(FPL_Fixtures_Extract[],MATCH($A545,FPL_Fixtures_Extract[[Player]:[Player]],0),MATCH(FPL_Combined[[#Headers],[Gameweek 14]],FPL_Fixtures_Extract[#Headers],0)))-4),Team_Key[[Full Name]:[Full Name]],0))&amp;RIGHT(INDEX(FPL_Fixtures_Extract[],MATCH($A545,FPL_Fixtures_Extract[[Player]:[Player]],0),MATCH(FPL_Combined[[#Headers],[Gameweek 14]],FPL_Fixtures_Extract[#Headers],0)),3))</f>
        <v>MCI(A) 1-3</v>
      </c>
      <c r="P545" t="str">
        <f ca="1">IF(RIGHT(FPL_Combined[[#Headers],[Gameweek 15]],2)&lt;$B$622,INDEX(FPL_Results_Extract[Gameweek 15],MATCH($A545,FPL_Results_Extract[[Player]:[Player]],0)),INDEX(Team_Key[[Abbreviation]:[Abbreviation]],MATCH(LEFT(INDEX(FPL_Fixtures_Extract[],MATCH($A545,FPL_Fixtures_Extract[[Player]:[Player]],0),MATCH(FPL_Combined[[#Headers],[Gameweek 15]],FPL_Fixtures_Extract[#Headers],0)),LEN(INDEX(FPL_Fixtures_Extract[],MATCH($A545,FPL_Fixtures_Extract[[Player]:[Player]],0),MATCH(FPL_Combined[[#Headers],[Gameweek 15]],FPL_Fixtures_Extract[#Headers],0)))-4),Team_Key[[Full Name]:[Full Name]],0))&amp;RIGHT(INDEX(FPL_Fixtures_Extract[],MATCH($A545,FPL_Fixtures_Extract[[Player]:[Player]],0),MATCH(FPL_Combined[[#Headers],[Gameweek 15]],FPL_Fixtures_Extract[#Headers],0)),3))</f>
        <v>AVL(H) 1-1</v>
      </c>
      <c r="Q545" t="str">
        <f ca="1">IF(RIGHT(FPL_Combined[[#Headers],[Gameweek 16]],2)&lt;$B$622,INDEX(FPL_Results_Extract[Gameweek 16],MATCH($A545,FPL_Results_Extract[[Player]:[Player]],0)),INDEX(Team_Key[[Abbreviation]:[Abbreviation]],MATCH(LEFT(INDEX(FPL_Fixtures_Extract[],MATCH($A545,FPL_Fixtures_Extract[[Player]:[Player]],0),MATCH(FPL_Combined[[#Headers],[Gameweek 16]],FPL_Fixtures_Extract[#Headers],0)),LEN(INDEX(FPL_Fixtures_Extract[],MATCH($A545,FPL_Fixtures_Extract[[Player]:[Player]],0),MATCH(FPL_Combined[[#Headers],[Gameweek 16]],FPL_Fixtures_Extract[#Headers],0)))-4),Team_Key[[Full Name]:[Full Name]],0))&amp;RIGHT(INDEX(FPL_Fixtures_Extract[],MATCH($A545,FPL_Fixtures_Extract[[Player]:[Player]],0),MATCH(FPL_Combined[[#Headers],[Gameweek 16]],FPL_Fixtures_Extract[#Headers],0)),3))</f>
        <v>CRY(A) 0-1</v>
      </c>
      <c r="R545" t="str">
        <f ca="1">IF(RIGHT(FPL_Combined[[#Headers],[Gameweek 17]],2)&lt;$B$622,INDEX(FPL_Results_Extract[Gameweek 17],MATCH($A545,FPL_Results_Extract[[Player]:[Player]],0)),INDEX(Team_Key[[Abbreviation]:[Abbreviation]],MATCH(LEFT(INDEX(FPL_Fixtures_Extract[],MATCH($A545,FPL_Fixtures_Extract[[Player]:[Player]],0),MATCH(FPL_Combined[[#Headers],[Gameweek 17]],FPL_Fixtures_Extract[#Headers],0)),LEN(INDEX(FPL_Fixtures_Extract[],MATCH($A545,FPL_Fixtures_Extract[[Player]:[Player]],0),MATCH(FPL_Combined[[#Headers],[Gameweek 17]],FPL_Fixtures_Extract[#Headers],0)))-4),Team_Key[[Full Name]:[Full Name]],0))&amp;RIGHT(INDEX(FPL_Fixtures_Extract[],MATCH($A545,FPL_Fixtures_Extract[[Player]:[Player]],0),MATCH(FPL_Combined[[#Headers],[Gameweek 17]],FPL_Fixtures_Extract[#Headers],0)),3))</f>
        <v>TOT(H) 0-2</v>
      </c>
      <c r="S545" t="str">
        <f ca="1">IF(RIGHT(FPL_Combined[[#Headers],[Gameweek 18]],2)&lt;$B$622,INDEX(FPL_Results_Extract[Gameweek 18],MATCH($A545,FPL_Results_Extract[[Player]:[Player]],0)),INDEX(Team_Key[[Abbreviation]:[Abbreviation]],MATCH(LEFT(INDEX(FPL_Fixtures_Extract[],MATCH($A545,FPL_Fixtures_Extract[[Player]:[Player]],0),MATCH(FPL_Combined[[#Headers],[Gameweek 18]],FPL_Fixtures_Extract[#Headers],0)),LEN(INDEX(FPL_Fixtures_Extract[],MATCH($A545,FPL_Fixtures_Extract[[Player]:[Player]],0),MATCH(FPL_Combined[[#Headers],[Gameweek 18]],FPL_Fixtures_Extract[#Headers],0)))-4),Team_Key[[Full Name]:[Full Name]],0))&amp;RIGHT(INDEX(FPL_Fixtures_Extract[],MATCH($A545,FPL_Fixtures_Extract[[Player]:[Player]],0),MATCH(FPL_Combined[[#Headers],[Gameweek 18]],FPL_Fixtures_Extract[#Headers],0)),3))</f>
        <v>ARS(H) 4-0</v>
      </c>
      <c r="T545" t="str">
        <f ca="1">IF(RIGHT(FPL_Combined[[#Headers],[Gameweek 19]],2)&lt;$B$622,INDEX(FPL_Results_Extract[Gameweek 19],MATCH($A545,FPL_Results_Extract[[Player]:[Player]],0)),INDEX(Team_Key[[Abbreviation]:[Abbreviation]],MATCH(LEFT(INDEX(FPL_Fixtures_Extract[],MATCH($A545,FPL_Fixtures_Extract[[Player]:[Player]],0),MATCH(FPL_Combined[[#Headers],[Gameweek 19]],FPL_Fixtures_Extract[#Headers],0)),LEN(INDEX(FPL_Fixtures_Extract[],MATCH($A545,FPL_Fixtures_Extract[[Player]:[Player]],0),MATCH(FPL_Combined[[#Headers],[Gameweek 19]],FPL_Fixtures_Extract[#Headers],0)))-4),Team_Key[[Full Name]:[Full Name]],0))&amp;RIGHT(INDEX(FPL_Fixtures_Extract[],MATCH($A545,FPL_Fixtures_Extract[[Player]:[Player]],0),MATCH(FPL_Combined[[#Headers],[Gameweek 19]],FPL_Fixtures_Extract[#Headers],0)),3))</f>
        <v>WHU(A) 1-2</v>
      </c>
      <c r="U545" t="str">
        <f ca="1">IF(RIGHT(FPL_Combined[[#Headers],[Gameweek 20]],2)&lt;$B$622,INDEX(FPL_Results_Extract[Gameweek 20],MATCH($A545,FPL_Results_Extract[[Player]:[Player]],0)),INDEX(Team_Key[[Abbreviation]:[Abbreviation]],MATCH(LEFT(INDEX(FPL_Fixtures_Extract[],MATCH($A545,FPL_Fixtures_Extract[[Player]:[Player]],0),MATCH(FPL_Combined[[#Headers],[Gameweek 20]],FPL_Fixtures_Extract[#Headers],0)),LEN(INDEX(FPL_Fixtures_Extract[],MATCH($A545,FPL_Fixtures_Extract[[Player]:[Player]],0),MATCH(FPL_Combined[[#Headers],[Gameweek 20]],FPL_Fixtures_Extract[#Headers],0)))-4),Team_Key[[Full Name]:[Full Name]],0))&amp;RIGHT(INDEX(FPL_Fixtures_Extract[],MATCH($A545,FPL_Fixtures_Extract[[Player]:[Player]],0),MATCH(FPL_Combined[[#Headers],[Gameweek 20]],FPL_Fixtures_Extract[#Headers],0)),3))</f>
        <v>NOR(A) 0-1</v>
      </c>
      <c r="V545" t="str">
        <f ca="1">IF(RIGHT(FPL_Combined[[#Headers],[Gameweek 21]],2)&lt;$B$622,INDEX(FPL_Results_Extract[Gameweek 21],MATCH($A545,FPL_Results_Extract[[Player]:[Player]],0)),INDEX(Team_Key[[Abbreviation]:[Abbreviation]],MATCH(LEFT(INDEX(FPL_Fixtures_Extract[],MATCH($A545,FPL_Fixtures_Extract[[Player]:[Player]],0),MATCH(FPL_Combined[[#Headers],[Gameweek 21]],FPL_Fixtures_Extract[#Headers],0)),LEN(INDEX(FPL_Fixtures_Extract[],MATCH($A545,FPL_Fixtures_Extract[[Player]:[Player]],0),MATCH(FPL_Combined[[#Headers],[Gameweek 21]],FPL_Fixtures_Extract[#Headers],0)))-4),Team_Key[[Full Name]:[Full Name]],0))&amp;RIGHT(INDEX(FPL_Fixtures_Extract[],MATCH($A545,FPL_Fixtures_Extract[[Player]:[Player]],0),MATCH(FPL_Combined[[#Headers],[Gameweek 21]],FPL_Fixtures_Extract[#Headers],0)),3))</f>
        <v>WAT(H) 2-0</v>
      </c>
      <c r="W545" t="str">
        <f ca="1">IF(RIGHT(FPL_Combined[[#Headers],[Gameweek 22]],2)&lt;$B$622,INDEX(FPL_Results_Extract[Gameweek 22],MATCH($A545,FPL_Results_Extract[[Player]:[Player]],0)),INDEX(Team_Key[[Abbreviation]:[Abbreviation]],MATCH(LEFT(INDEX(FPL_Fixtures_Extract[],MATCH($A545,FPL_Fixtures_Extract[[Player]:[Player]],0),MATCH(FPL_Combined[[#Headers],[Gameweek 22]],FPL_Fixtures_Extract[#Headers],0)),LEN(INDEX(FPL_Fixtures_Extract[],MATCH($A545,FPL_Fixtures_Extract[[Player]:[Player]],0),MATCH(FPL_Combined[[#Headers],[Gameweek 22]],FPL_Fixtures_Extract[#Headers],0)))-4),Team_Key[[Full Name]:[Full Name]],0))&amp;RIGHT(INDEX(FPL_Fixtures_Extract[],MATCH($A545,FPL_Fixtures_Extract[[Player]:[Player]],0),MATCH(FPL_Combined[[#Headers],[Gameweek 22]],FPL_Fixtures_Extract[#Headers],0)),3))</f>
        <v>WBA(H) 3-0</v>
      </c>
      <c r="X545" t="str">
        <f ca="1">IF(RIGHT(FPL_Combined[[#Headers],[Gameweek 23]],2)&lt;$B$622,INDEX(FPL_Results_Extract[Gameweek 23],MATCH($A545,FPL_Results_Extract[[Player]:[Player]],0)),INDEX(Team_Key[[Abbreviation]:[Abbreviation]],MATCH(LEFT(INDEX(FPL_Fixtures_Extract[],MATCH($A545,FPL_Fixtures_Extract[[Player]:[Player]],0),MATCH(FPL_Combined[[#Headers],[Gameweek 23]],FPL_Fixtures_Extract[#Headers],0)),LEN(INDEX(FPL_Fixtures_Extract[],MATCH($A545,FPL_Fixtures_Extract[[Player]:[Player]],0),MATCH(FPL_Combined[[#Headers],[Gameweek 23]],FPL_Fixtures_Extract[#Headers],0)))-4),Team_Key[[Full Name]:[Full Name]],0))&amp;RIGHT(INDEX(FPL_Fixtures_Extract[],MATCH($A545,FPL_Fixtures_Extract[[Player]:[Player]],0),MATCH(FPL_Combined[[#Headers],[Gameweek 23]],FPL_Fixtures_Extract[#Headers],0)),3))</f>
        <v>MUN(A) 1-0</v>
      </c>
      <c r="Y545" t="str">
        <f ca="1">IF(RIGHT(FPL_Combined[[#Headers],[Gameweek 24]],2)&lt;$B$622,INDEX(FPL_Results_Extract[Team],MATCH($A545,FPL_Results_Extract[[Player]:[Player]],0)),INDEX(Team_Key[[Abbreviation]:[Abbreviation]],MATCH(LEFT(INDEX(FPL_Fixtures_Extract[],MATCH($A545,FPL_Fixtures_Extract[[Player]:[Player]],0),MATCH(FPL_Combined[[#Headers],[Gameweek 24]],FPL_Fixtures_Extract[#Headers],0)),LEN(INDEX(FPL_Fixtures_Extract[],MATCH($A545,FPL_Fixtures_Extract[[Player]:[Player]],0),MATCH(FPL_Combined[[#Headers],[Gameweek 24]],FPL_Fixtures_Extract[#Headers],0)))-4),Team_Key[[Full Name]:[Full Name]],0))&amp;RIGHT(INDEX(FPL_Fixtures_Extract[],MATCH($A545,FPL_Fixtures_Extract[[Player]:[Player]],0),MATCH(FPL_Combined[[#Headers],[Gameweek 24]],FPL_Fixtures_Extract[#Headers],0)),3))</f>
        <v>SOU</v>
      </c>
      <c r="Z545" t="str">
        <f ca="1">IF(RIGHT(FPL_Combined[[#Headers],[Gameweek 25]],2)&lt;$B$622,INDEX(FPL_Results_Extract[Player],MATCH($A545,FPL_Results_Extract[[Player]:[Player]],0)),INDEX(Team_Key[[Abbreviation]:[Abbreviation]],MATCH(LEFT(INDEX(FPL_Fixtures_Extract[],MATCH($A545,FPL_Fixtures_Extract[[Player]:[Player]],0),MATCH(FPL_Combined[[#Headers],[Gameweek 25]],FPL_Fixtures_Extract[#Headers],0)),LEN(INDEX(FPL_Fixtures_Extract[],MATCH($A545,FPL_Fixtures_Extract[[Player]:[Player]],0),MATCH(FPL_Combined[[#Headers],[Gameweek 25]],FPL_Fixtures_Extract[#Headers],0)))-4),Team_Key[[Full Name]:[Full Name]],0))&amp;RIGHT(INDEX(FPL_Fixtures_Extract[],MATCH($A545,FPL_Fixtures_Extract[[Player]:[Player]],0),MATCH(FPL_Combined[[#Headers],[Gameweek 25]],FPL_Fixtures_Extract[#Headers],0)),3))</f>
        <v>Tadic</v>
      </c>
      <c r="AA545" t="str">
        <f ca="1">IF(RIGHT(FPL_Combined[[#Headers],[Gameweek 26]],2)&lt;$B$622,INDEX(FPL_Results_Extract[Gameweek 01],MATCH($A545,FPL_Results_Extract[[Player]:[Player]],0)),INDEX(Team_Key[[Abbreviation]:[Abbreviation]],MATCH(LEFT(INDEX(FPL_Fixtures_Extract[],MATCH($A545,FPL_Fixtures_Extract[[Player]:[Player]],0),MATCH(FPL_Combined[[#Headers],[Gameweek 26]],FPL_Fixtures_Extract[#Headers],0)),LEN(INDEX(FPL_Fixtures_Extract[],MATCH($A545,FPL_Fixtures_Extract[[Player]:[Player]],0),MATCH(FPL_Combined[[#Headers],[Gameweek 26]],FPL_Fixtures_Extract[#Headers],0)))-4),Team_Key[[Full Name]:[Full Name]],0))&amp;RIGHT(INDEX(FPL_Fixtures_Extract[],MATCH($A545,FPL_Fixtures_Extract[[Player]:[Player]],0),MATCH(FPL_Combined[[#Headers],[Gameweek 26]],FPL_Fixtures_Extract[#Headers],0)),3))</f>
        <v>NEW(A) 2-2</v>
      </c>
      <c r="AB545" t="str">
        <f ca="1">IF(RIGHT(FPL_Combined[[#Headers],[Gameweek 27]],2)&lt;$B$622,INDEX(FPL_Results_Extract[Gameweek 02],MATCH($A545,FPL_Results_Extract[[Player]:[Player]],0)),INDEX(Team_Key[[Abbreviation]:[Abbreviation]],MATCH(LEFT(INDEX(FPL_Fixtures_Extract[],MATCH($A545,FPL_Fixtures_Extract[[Player]:[Player]],0),MATCH(FPL_Combined[[#Headers],[Gameweek 27]],FPL_Fixtures_Extract[#Headers],0)),LEN(INDEX(FPL_Fixtures_Extract[],MATCH($A545,FPL_Fixtures_Extract[[Player]:[Player]],0),MATCH(FPL_Combined[[#Headers],[Gameweek 27]],FPL_Fixtures_Extract[#Headers],0)))-4),Team_Key[[Full Name]:[Full Name]],0))&amp;RIGHT(INDEX(FPL_Fixtures_Extract[],MATCH($A545,FPL_Fixtures_Extract[[Player]:[Player]],0),MATCH(FPL_Combined[[#Headers],[Gameweek 27]],FPL_Fixtures_Extract[#Headers],0)),3))</f>
        <v>EVE(H) 0-3</v>
      </c>
      <c r="AC545" t="str">
        <f ca="1">IF(RIGHT(FPL_Combined[[#Headers],[Gameweek 28]],2)&lt;$B$622,INDEX(FPL_Results_Extract[Gameweek 03],MATCH($A545,FPL_Results_Extract[[Player]:[Player]],0)),INDEX(Team_Key[[Abbreviation]:[Abbreviation]],MATCH(LEFT(INDEX(FPL_Fixtures_Extract[],MATCH($A545,FPL_Fixtures_Extract[[Player]:[Player]],0),MATCH(FPL_Combined[[#Headers],[Gameweek 28]],FPL_Fixtures_Extract[#Headers],0)),LEN(INDEX(FPL_Fixtures_Extract[],MATCH($A545,FPL_Fixtures_Extract[[Player]:[Player]],0),MATCH(FPL_Combined[[#Headers],[Gameweek 28]],FPL_Fixtures_Extract[#Headers],0)))-4),Team_Key[[Full Name]:[Full Name]],0))&amp;RIGHT(INDEX(FPL_Fixtures_Extract[],MATCH($A545,FPL_Fixtures_Extract[[Player]:[Player]],0),MATCH(FPL_Combined[[#Headers],[Gameweek 28]],FPL_Fixtures_Extract[#Headers],0)),3))</f>
        <v>WAT(A) 0-0</v>
      </c>
      <c r="AD545" t="str">
        <f ca="1">IF(RIGHT(FPL_Combined[[#Headers],[Gameweek 29]],2)&lt;$B$622,INDEX(FPL_Results_Extract[Gameweek 04],MATCH($A545,FPL_Results_Extract[[Player]:[Player]],0)),INDEX(Team_Key[[Abbreviation]:[Abbreviation]],MATCH(LEFT(INDEX(FPL_Fixtures_Extract[],MATCH($A545,FPL_Fixtures_Extract[[Player]:[Player]],0),MATCH(FPL_Combined[[#Headers],[Gameweek 29]],FPL_Fixtures_Extract[#Headers],0)),LEN(INDEX(FPL_Fixtures_Extract[],MATCH($A545,FPL_Fixtures_Extract[[Player]:[Player]],0),MATCH(FPL_Combined[[#Headers],[Gameweek 29]],FPL_Fixtures_Extract[#Headers],0)))-4),Team_Key[[Full Name]:[Full Name]],0))&amp;RIGHT(INDEX(FPL_Fixtures_Extract[],MATCH($A545,FPL_Fixtures_Extract[[Player]:[Player]],0),MATCH(FPL_Combined[[#Headers],[Gameweek 29]],FPL_Fixtures_Extract[#Headers],0)),3))</f>
        <v>SUN(H)</v>
      </c>
      <c r="AE545" t="str">
        <f ca="1">IF(RIGHT(FPL_Combined[[#Headers],[Gameweek 30]],2)&lt;$B$622,INDEX(FPL_Results_Extract[Gameweek 05],MATCH($A545,FPL_Results_Extract[[Player]:[Player]],0)),INDEX(Team_Key[[Abbreviation]:[Abbreviation]],MATCH(LEFT(INDEX(FPL_Fixtures_Extract[],MATCH($A545,FPL_Fixtures_Extract[[Player]:[Player]],0),MATCH(FPL_Combined[[#Headers],[Gameweek 30]],FPL_Fixtures_Extract[#Headers],0)),LEN(INDEX(FPL_Fixtures_Extract[],MATCH($A545,FPL_Fixtures_Extract[[Player]:[Player]],0),MATCH(FPL_Combined[[#Headers],[Gameweek 30]],FPL_Fixtures_Extract[#Headers],0)))-4),Team_Key[[Full Name]:[Full Name]],0))&amp;RIGHT(INDEX(FPL_Fixtures_Extract[],MATCH($A545,FPL_Fixtures_Extract[[Player]:[Player]],0),MATCH(FPL_Combined[[#Headers],[Gameweek 30]],FPL_Fixtures_Extract[#Headers],0)),3))</f>
        <v>STK(A)</v>
      </c>
      <c r="AF545" t="str">
        <f ca="1">IF(RIGHT(FPL_Combined[[#Headers],[Gameweek 31]],2)&lt;$B$622,INDEX(FPL_Results_Extract[Gameweek 06],MATCH($A545,FPL_Results_Extract[[Player]:[Player]],0)),INDEX(Team_Key[[Abbreviation]:[Abbreviation]],MATCH(LEFT(INDEX(FPL_Fixtures_Extract[],MATCH($A545,FPL_Fixtures_Extract[[Player]:[Player]],0),MATCH(FPL_Combined[[#Headers],[Gameweek 31]],FPL_Fixtures_Extract[#Headers],0)),LEN(INDEX(FPL_Fixtures_Extract[],MATCH($A545,FPL_Fixtures_Extract[[Player]:[Player]],0),MATCH(FPL_Combined[[#Headers],[Gameweek 31]],FPL_Fixtures_Extract[#Headers],0)))-4),Team_Key[[Full Name]:[Full Name]],0))&amp;RIGHT(INDEX(FPL_Fixtures_Extract[],MATCH($A545,FPL_Fixtures_Extract[[Player]:[Player]],0),MATCH(FPL_Combined[[#Headers],[Gameweek 31]],FPL_Fixtures_Extract[#Headers],0)),3))</f>
        <v>LIV(H)</v>
      </c>
      <c r="AG545" t="str">
        <f ca="1">IF(RIGHT(FPL_Combined[[#Headers],[Gameweek 32]],2)&lt;$B$622,INDEX(FPL_Results_Extract[Gameweek 07],MATCH($A545,FPL_Results_Extract[[Player]:[Player]],0)),INDEX(Team_Key[[Abbreviation]:[Abbreviation]],MATCH(LEFT(INDEX(FPL_Fixtures_Extract[],MATCH($A545,FPL_Fixtures_Extract[[Player]:[Player]],0),MATCH(FPL_Combined[[#Headers],[Gameweek 32]],FPL_Fixtures_Extract[#Headers],0)),LEN(INDEX(FPL_Fixtures_Extract[],MATCH($A545,FPL_Fixtures_Extract[[Player]:[Player]],0),MATCH(FPL_Combined[[#Headers],[Gameweek 32]],FPL_Fixtures_Extract[#Headers],0)))-4),Team_Key[[Full Name]:[Full Name]],0))&amp;RIGHT(INDEX(FPL_Fixtures_Extract[],MATCH($A545,FPL_Fixtures_Extract[[Player]:[Player]],0),MATCH(FPL_Combined[[#Headers],[Gameweek 32]],FPL_Fixtures_Extract[#Headers],0)),3))</f>
        <v>LEI(A)</v>
      </c>
      <c r="AH545" t="str">
        <f ca="1">IF(RIGHT(FPL_Combined[[#Headers],[Gameweek 33]],2)&lt;$B$622,INDEX(FPL_Results_Extract[Gameweek 08],MATCH($A545,FPL_Results_Extract[[Player]:[Player]],0)),INDEX(Team_Key[[Abbreviation]:[Abbreviation]],MATCH(LEFT(INDEX(FPL_Fixtures_Extract[],MATCH($A545,FPL_Fixtures_Extract[[Player]:[Player]],0),MATCH(FPL_Combined[[#Headers],[Gameweek 33]],FPL_Fixtures_Extract[#Headers],0)),LEN(INDEX(FPL_Fixtures_Extract[],MATCH($A545,FPL_Fixtures_Extract[[Player]:[Player]],0),MATCH(FPL_Combined[[#Headers],[Gameweek 33]],FPL_Fixtures_Extract[#Headers],0)))-4),Team_Key[[Full Name]:[Full Name]],0))&amp;RIGHT(INDEX(FPL_Fixtures_Extract[],MATCH($A545,FPL_Fixtures_Extract[[Player]:[Player]],0),MATCH(FPL_Combined[[#Headers],[Gameweek 33]],FPL_Fixtures_Extract[#Headers],0)),3))</f>
        <v>NEW(H)</v>
      </c>
      <c r="AI545" t="str">
        <f ca="1">IF(RIGHT(FPL_Combined[[#Headers],[Gameweek 34]],2)&lt;$B$622,INDEX(FPL_Results_Extract[Gameweek 09],MATCH($A545,FPL_Results_Extract[[Player]:[Player]],0)),INDEX(Team_Key[[Abbreviation]:[Abbreviation]],MATCH(LEFT(INDEX(FPL_Fixtures_Extract[],MATCH($A545,FPL_Fixtures_Extract[[Player]:[Player]],0),MATCH(FPL_Combined[[#Headers],[Gameweek 34]],FPL_Fixtures_Extract[#Headers],0)),LEN(INDEX(FPL_Fixtures_Extract[],MATCH($A545,FPL_Fixtures_Extract[[Player]:[Player]],0),MATCH(FPL_Combined[[#Headers],[Gameweek 34]],FPL_Fixtures_Extract[#Headers],0)))-4),Team_Key[[Full Name]:[Full Name]],0))&amp;RIGHT(INDEX(FPL_Fixtures_Extract[],MATCH($A545,FPL_Fixtures_Extract[[Player]:[Player]],0),MATCH(FPL_Combined[[#Headers],[Gameweek 34]],FPL_Fixtures_Extract[#Headers],0)),3))</f>
        <v>EVE(A)</v>
      </c>
      <c r="AJ545" t="str">
        <f ca="1">IF(RIGHT(FPL_Combined[[#Headers],[Gameweek 35]],2)&lt;$B$622,INDEX(FPL_Results_Extract[Gameweek 10],MATCH($A545,FPL_Results_Extract[[Player]:[Player]],0)),INDEX(Team_Key[[Abbreviation]:[Abbreviation]],MATCH(LEFT(INDEX(FPL_Fixtures_Extract[],MATCH($A545,FPL_Fixtures_Extract[[Player]:[Player]],0),MATCH(FPL_Combined[[#Headers],[Gameweek 35]],FPL_Fixtures_Extract[#Headers],0)),LEN(INDEX(FPL_Fixtures_Extract[],MATCH($A545,FPL_Fixtures_Extract[[Player]:[Player]],0),MATCH(FPL_Combined[[#Headers],[Gameweek 35]],FPL_Fixtures_Extract[#Headers],0)))-4),Team_Key[[Full Name]:[Full Name]],0))&amp;RIGHT(INDEX(FPL_Fixtures_Extract[],MATCH($A545,FPL_Fixtures_Extract[[Player]:[Player]],0),MATCH(FPL_Combined[[#Headers],[Gameweek 35]],FPL_Fixtures_Extract[#Headers],0)),3))</f>
        <v>AVL(A)</v>
      </c>
      <c r="AK545" t="str">
        <f ca="1">IF(RIGHT(FPL_Combined[[#Headers],[Gameweek 36]],2)&lt;$B$622,INDEX(FPL_Results_Extract[Gameweek 11],MATCH($A545,FPL_Results_Extract[[Player]:[Player]],0)),INDEX(Team_Key[[Abbreviation]:[Abbreviation]],MATCH(LEFT(INDEX(FPL_Fixtures_Extract[],MATCH($A545,FPL_Fixtures_Extract[[Player]:[Player]],0),MATCH(FPL_Combined[[#Headers],[Gameweek 36]],FPL_Fixtures_Extract[#Headers],0)),LEN(INDEX(FPL_Fixtures_Extract[],MATCH($A545,FPL_Fixtures_Extract[[Player]:[Player]],0),MATCH(FPL_Combined[[#Headers],[Gameweek 36]],FPL_Fixtures_Extract[#Headers],0)))-4),Team_Key[[Full Name]:[Full Name]],0))&amp;RIGHT(INDEX(FPL_Fixtures_Extract[],MATCH($A545,FPL_Fixtures_Extract[[Player]:[Player]],0),MATCH(FPL_Combined[[#Headers],[Gameweek 36]],FPL_Fixtures_Extract[#Headers],0)),3))</f>
        <v>MCI(H)</v>
      </c>
      <c r="AL545" t="str">
        <f ca="1">IF(RIGHT(FPL_Combined[[#Headers],[Gameweek 37]],2)&lt;$B$622,INDEX(FPL_Results_Extract[Gameweek 12],MATCH($A545,FPL_Results_Extract[[Player]:[Player]],0)),INDEX(Team_Key[[Abbreviation]:[Abbreviation]],MATCH(LEFT(INDEX(FPL_Fixtures_Extract[],MATCH($A545,FPL_Fixtures_Extract[[Player]:[Player]],0),MATCH(FPL_Combined[[#Headers],[Gameweek 37]],FPL_Fixtures_Extract[#Headers],0)),LEN(INDEX(FPL_Fixtures_Extract[],MATCH($A545,FPL_Fixtures_Extract[[Player]:[Player]],0),MATCH(FPL_Combined[[#Headers],[Gameweek 37]],FPL_Fixtures_Extract[#Headers],0)))-4),Team_Key[[Full Name]:[Full Name]],0))&amp;RIGHT(INDEX(FPL_Fixtures_Extract[],MATCH($A545,FPL_Fixtures_Extract[[Player]:[Player]],0),MATCH(FPL_Combined[[#Headers],[Gameweek 37]],FPL_Fixtures_Extract[#Headers],0)),3))</f>
        <v>TOT(A)</v>
      </c>
      <c r="AM545" t="str">
        <f ca="1">IF(RIGHT(FPL_Combined[[#Headers],[Gameweek 38]],2)&lt;$B$622,INDEX(FPL_Results_Extract[Gameweek 13],MATCH($A545,FPL_Results_Extract[[Player]:[Player]],0)),INDEX(Team_Key[[Abbreviation]:[Abbreviation]],MATCH(LEFT(INDEX(FPL_Fixtures_Extract[],MATCH($A545,FPL_Fixtures_Extract[[Player]:[Player]],0),MATCH(FPL_Combined[[#Headers],[Gameweek 38]],FPL_Fixtures_Extract[#Headers],0)),LEN(INDEX(FPL_Fixtures_Extract[],MATCH($A545,FPL_Fixtures_Extract[[Player]:[Player]],0),MATCH(FPL_Combined[[#Headers],[Gameweek 38]],FPL_Fixtures_Extract[#Headers],0)))-4),Team_Key[[Full Name]:[Full Name]],0))&amp;RIGHT(INDEX(FPL_Fixtures_Extract[],MATCH($A545,FPL_Fixtures_Extract[[Player]:[Player]],0),MATCH(FPL_Combined[[#Headers],[Gameweek 38]],FPL_Fixtures_Extract[#Headers],0)),3))</f>
        <v>CRY(H)</v>
      </c>
    </row>
    <row r="546" spans="1:39" x14ac:dyDescent="0.45">
      <c r="A546" t="s">
        <v>126</v>
      </c>
      <c r="B546" t="str">
        <f ca="1">IF(RIGHT(FPL_Combined[[#Headers],[Gameweek 01]],2)&lt;$B$622,INDEX(FPL_Results_Extract[Gameweek 01],MATCH($A546,FPL_Results_Extract[[Player]:[Player]],0)),INDEX(Team_Key[[Abbreviation]:[Abbreviation]],MATCH(LEFT(INDEX(FPL_Fixtures_Extract[],MATCH($A546,FPL_Fixtures_Extract[[Player]:[Player]],0),MATCH(FPL_Combined[[#Headers],[Gameweek 01]],FPL_Fixtures_Extract[#Headers],0)),LEN(INDEX(FPL_Fixtures_Extract[],MATCH($A546,FPL_Fixtures_Extract[[Player]:[Player]],0),MATCH(FPL_Combined[[#Headers],[Gameweek 01]],FPL_Fixtures_Extract[#Headers],0)))-4),Team_Key[[Full Name]:[Full Name]],0))&amp;RIGHT(INDEX(FPL_Fixtures_Extract[],MATCH($A546,FPL_Fixtures_Extract[[Player]:[Player]],0),MATCH(FPL_Combined[[#Headers],[Gameweek 01]],FPL_Fixtures_Extract[#Headers],0)),3))</f>
        <v>NEW(A) 2-2</v>
      </c>
      <c r="C546" t="str">
        <f ca="1">IF(RIGHT(FPL_Combined[[#Headers],[Gameweek 02]],2)&lt;$B$622,INDEX(FPL_Results_Extract[Gameweek 02],MATCH($A546,FPL_Results_Extract[[Player]:[Player]],0)),INDEX(Team_Key[[Abbreviation]:[Abbreviation]],MATCH(LEFT(INDEX(FPL_Fixtures_Extract[],MATCH($A546,FPL_Fixtures_Extract[[Player]:[Player]],0),MATCH(FPL_Combined[[#Headers],[Gameweek 02]],FPL_Fixtures_Extract[#Headers],0)),LEN(INDEX(FPL_Fixtures_Extract[],MATCH($A546,FPL_Fixtures_Extract[[Player]:[Player]],0),MATCH(FPL_Combined[[#Headers],[Gameweek 02]],FPL_Fixtures_Extract[#Headers],0)))-4),Team_Key[[Full Name]:[Full Name]],0))&amp;RIGHT(INDEX(FPL_Fixtures_Extract[],MATCH($A546,FPL_Fixtures_Extract[[Player]:[Player]],0),MATCH(FPL_Combined[[#Headers],[Gameweek 02]],FPL_Fixtures_Extract[#Headers],0)),3))</f>
        <v>EVE(H) 0-3</v>
      </c>
      <c r="D546" t="str">
        <f ca="1">IF(RIGHT(FPL_Combined[[#Headers],[Gameweek 03]],2)&lt;$B$622,INDEX(FPL_Results_Extract[Gameweek 03],MATCH($A546,FPL_Results_Extract[[Player]:[Player]],0)),INDEX(Team_Key[[Abbreviation]:[Abbreviation]],MATCH(LEFT(INDEX(FPL_Fixtures_Extract[],MATCH($A546,FPL_Fixtures_Extract[[Player]:[Player]],0),MATCH(FPL_Combined[[#Headers],[Gameweek 03]],FPL_Fixtures_Extract[#Headers],0)),LEN(INDEX(FPL_Fixtures_Extract[],MATCH($A546,FPL_Fixtures_Extract[[Player]:[Player]],0),MATCH(FPL_Combined[[#Headers],[Gameweek 03]],FPL_Fixtures_Extract[#Headers],0)))-4),Team_Key[[Full Name]:[Full Name]],0))&amp;RIGHT(INDEX(FPL_Fixtures_Extract[],MATCH($A546,FPL_Fixtures_Extract[[Player]:[Player]],0),MATCH(FPL_Combined[[#Headers],[Gameweek 03]],FPL_Fixtures_Extract[#Headers],0)),3))</f>
        <v>WAT(A) 0-0</v>
      </c>
      <c r="E546" t="str">
        <f ca="1">IF(RIGHT(FPL_Combined[[#Headers],[Gameweek 04]],2)&lt;$B$622,INDEX(FPL_Results_Extract[Gameweek 04],MATCH($A546,FPL_Results_Extract[[Player]:[Player]],0)),INDEX(Team_Key[[Abbreviation]:[Abbreviation]],MATCH(LEFT(INDEX(FPL_Fixtures_Extract[],MATCH($A546,FPL_Fixtures_Extract[[Player]:[Player]],0),MATCH(FPL_Combined[[#Headers],[Gameweek 04]],FPL_Fixtures_Extract[#Headers],0)),LEN(INDEX(FPL_Fixtures_Extract[],MATCH($A546,FPL_Fixtures_Extract[[Player]:[Player]],0),MATCH(FPL_Combined[[#Headers],[Gameweek 04]],FPL_Fixtures_Extract[#Headers],0)))-4),Team_Key[[Full Name]:[Full Name]],0))&amp;RIGHT(INDEX(FPL_Fixtures_Extract[],MATCH($A546,FPL_Fixtures_Extract[[Player]:[Player]],0),MATCH(FPL_Combined[[#Headers],[Gameweek 04]],FPL_Fixtures_Extract[#Headers],0)),3))</f>
        <v>NOR(H) 3-0</v>
      </c>
      <c r="F546" t="str">
        <f ca="1">IF(RIGHT(FPL_Combined[[#Headers],[Gameweek 05]],2)&lt;$B$622,INDEX(FPL_Results_Extract[Gameweek 05],MATCH($A546,FPL_Results_Extract[[Player]:[Player]],0)),INDEX(Team_Key[[Abbreviation]:[Abbreviation]],MATCH(LEFT(INDEX(FPL_Fixtures_Extract[],MATCH($A546,FPL_Fixtures_Extract[[Player]:[Player]],0),MATCH(FPL_Combined[[#Headers],[Gameweek 05]],FPL_Fixtures_Extract[#Headers],0)),LEN(INDEX(FPL_Fixtures_Extract[],MATCH($A546,FPL_Fixtures_Extract[[Player]:[Player]],0),MATCH(FPL_Combined[[#Headers],[Gameweek 05]],FPL_Fixtures_Extract[#Headers],0)))-4),Team_Key[[Full Name]:[Full Name]],0))&amp;RIGHT(INDEX(FPL_Fixtures_Extract[],MATCH($A546,FPL_Fixtures_Extract[[Player]:[Player]],0),MATCH(FPL_Combined[[#Headers],[Gameweek 05]],FPL_Fixtures_Extract[#Headers],0)),3))</f>
        <v>WBA(A) 0-0</v>
      </c>
      <c r="G546" t="str">
        <f ca="1">IF(RIGHT(FPL_Combined[[#Headers],[Gameweek 06]],2)&lt;$B$622,INDEX(FPL_Results_Extract[Gameweek 06],MATCH($A546,FPL_Results_Extract[[Player]:[Player]],0)),INDEX(Team_Key[[Abbreviation]:[Abbreviation]],MATCH(LEFT(INDEX(FPL_Fixtures_Extract[],MATCH($A546,FPL_Fixtures_Extract[[Player]:[Player]],0),MATCH(FPL_Combined[[#Headers],[Gameweek 06]],FPL_Fixtures_Extract[#Headers],0)),LEN(INDEX(FPL_Fixtures_Extract[],MATCH($A546,FPL_Fixtures_Extract[[Player]:[Player]],0),MATCH(FPL_Combined[[#Headers],[Gameweek 06]],FPL_Fixtures_Extract[#Headers],0)))-4),Team_Key[[Full Name]:[Full Name]],0))&amp;RIGHT(INDEX(FPL_Fixtures_Extract[],MATCH($A546,FPL_Fixtures_Extract[[Player]:[Player]],0),MATCH(FPL_Combined[[#Headers],[Gameweek 06]],FPL_Fixtures_Extract[#Headers],0)),3))</f>
        <v>MUN(H) 2-3</v>
      </c>
      <c r="H546" t="str">
        <f ca="1">IF(RIGHT(FPL_Combined[[#Headers],[Gameweek 07]],2)&lt;$B$622,INDEX(FPL_Results_Extract[Gameweek 07],MATCH($A546,FPL_Results_Extract[[Player]:[Player]],0)),INDEX(Team_Key[[Abbreviation]:[Abbreviation]],MATCH(LEFT(INDEX(FPL_Fixtures_Extract[],MATCH($A546,FPL_Fixtures_Extract[[Player]:[Player]],0),MATCH(FPL_Combined[[#Headers],[Gameweek 07]],FPL_Fixtures_Extract[#Headers],0)),LEN(INDEX(FPL_Fixtures_Extract[],MATCH($A546,FPL_Fixtures_Extract[[Player]:[Player]],0),MATCH(FPL_Combined[[#Headers],[Gameweek 07]],FPL_Fixtures_Extract[#Headers],0)))-4),Team_Key[[Full Name]:[Full Name]],0))&amp;RIGHT(INDEX(FPL_Fixtures_Extract[],MATCH($A546,FPL_Fixtures_Extract[[Player]:[Player]],0),MATCH(FPL_Combined[[#Headers],[Gameweek 07]],FPL_Fixtures_Extract[#Headers],0)),3))</f>
        <v>SWA(H) 3-1</v>
      </c>
      <c r="I546" t="str">
        <f ca="1">IF(RIGHT(FPL_Combined[[#Headers],[Gameweek 08]],2)&lt;$B$622,INDEX(FPL_Results_Extract[Gameweek 08],MATCH($A546,FPL_Results_Extract[[Player]:[Player]],0)),INDEX(Team_Key[[Abbreviation]:[Abbreviation]],MATCH(LEFT(INDEX(FPL_Fixtures_Extract[],MATCH($A546,FPL_Fixtures_Extract[[Player]:[Player]],0),MATCH(FPL_Combined[[#Headers],[Gameweek 08]],FPL_Fixtures_Extract[#Headers],0)),LEN(INDEX(FPL_Fixtures_Extract[],MATCH($A546,FPL_Fixtures_Extract[[Player]:[Player]],0),MATCH(FPL_Combined[[#Headers],[Gameweek 08]],FPL_Fixtures_Extract[#Headers],0)))-4),Team_Key[[Full Name]:[Full Name]],0))&amp;RIGHT(INDEX(FPL_Fixtures_Extract[],MATCH($A546,FPL_Fixtures_Extract[[Player]:[Player]],0),MATCH(FPL_Combined[[#Headers],[Gameweek 08]],FPL_Fixtures_Extract[#Headers],0)),3))</f>
        <v>CHE(A) 3-1</v>
      </c>
      <c r="J546" t="str">
        <f ca="1">IF(RIGHT(FPL_Combined[[#Headers],[Gameweek 09]],2)&lt;$B$622,INDEX(FPL_Results_Extract[Gameweek 09],MATCH($A546,FPL_Results_Extract[[Player]:[Player]],0)),INDEX(Team_Key[[Abbreviation]:[Abbreviation]],MATCH(LEFT(INDEX(FPL_Fixtures_Extract[],MATCH($A546,FPL_Fixtures_Extract[[Player]:[Player]],0),MATCH(FPL_Combined[[#Headers],[Gameweek 09]],FPL_Fixtures_Extract[#Headers],0)),LEN(INDEX(FPL_Fixtures_Extract[],MATCH($A546,FPL_Fixtures_Extract[[Player]:[Player]],0),MATCH(FPL_Combined[[#Headers],[Gameweek 09]],FPL_Fixtures_Extract[#Headers],0)))-4),Team_Key[[Full Name]:[Full Name]],0))&amp;RIGHT(INDEX(FPL_Fixtures_Extract[],MATCH($A546,FPL_Fixtures_Extract[[Player]:[Player]],0),MATCH(FPL_Combined[[#Headers],[Gameweek 09]],FPL_Fixtures_Extract[#Headers],0)),3))</f>
        <v>LEI(H) 2-2</v>
      </c>
      <c r="K546" t="str">
        <f ca="1">IF(RIGHT(FPL_Combined[[#Headers],[Gameweek 10]],2)&lt;$B$622,INDEX(FPL_Results_Extract[Gameweek 10],MATCH($A546,FPL_Results_Extract[[Player]:[Player]],0)),INDEX(Team_Key[[Abbreviation]:[Abbreviation]],MATCH(LEFT(INDEX(FPL_Fixtures_Extract[],MATCH($A546,FPL_Fixtures_Extract[[Player]:[Player]],0),MATCH(FPL_Combined[[#Headers],[Gameweek 10]],FPL_Fixtures_Extract[#Headers],0)),LEN(INDEX(FPL_Fixtures_Extract[],MATCH($A546,FPL_Fixtures_Extract[[Player]:[Player]],0),MATCH(FPL_Combined[[#Headers],[Gameweek 10]],FPL_Fixtures_Extract[#Headers],0)))-4),Team_Key[[Full Name]:[Full Name]],0))&amp;RIGHT(INDEX(FPL_Fixtures_Extract[],MATCH($A546,FPL_Fixtures_Extract[[Player]:[Player]],0),MATCH(FPL_Combined[[#Headers],[Gameweek 10]],FPL_Fixtures_Extract[#Headers],0)),3))</f>
        <v>LIV(A) 1-1</v>
      </c>
      <c r="L546" t="str">
        <f ca="1">IF(RIGHT(FPL_Combined[[#Headers],[Gameweek 11]],2)&lt;$B$622,INDEX(FPL_Results_Extract[Gameweek 11],MATCH($A546,FPL_Results_Extract[[Player]:[Player]],0)),INDEX(Team_Key[[Abbreviation]:[Abbreviation]],MATCH(LEFT(INDEX(FPL_Fixtures_Extract[],MATCH($A546,FPL_Fixtures_Extract[[Player]:[Player]],0),MATCH(FPL_Combined[[#Headers],[Gameweek 11]],FPL_Fixtures_Extract[#Headers],0)),LEN(INDEX(FPL_Fixtures_Extract[],MATCH($A546,FPL_Fixtures_Extract[[Player]:[Player]],0),MATCH(FPL_Combined[[#Headers],[Gameweek 11]],FPL_Fixtures_Extract[#Headers],0)))-4),Team_Key[[Full Name]:[Full Name]],0))&amp;RIGHT(INDEX(FPL_Fixtures_Extract[],MATCH($A546,FPL_Fixtures_Extract[[Player]:[Player]],0),MATCH(FPL_Combined[[#Headers],[Gameweek 11]],FPL_Fixtures_Extract[#Headers],0)),3))</f>
        <v>BOU(H) 2-0</v>
      </c>
      <c r="M546" t="str">
        <f ca="1">IF(RIGHT(FPL_Combined[[#Headers],[Gameweek 12]],2)&lt;$B$622,INDEX(FPL_Results_Extract[Gameweek 12],MATCH($A546,FPL_Results_Extract[[Player]:[Player]],0)),INDEX(Team_Key[[Abbreviation]:[Abbreviation]],MATCH(LEFT(INDEX(FPL_Fixtures_Extract[],MATCH($A546,FPL_Fixtures_Extract[[Player]:[Player]],0),MATCH(FPL_Combined[[#Headers],[Gameweek 12]],FPL_Fixtures_Extract[#Headers],0)),LEN(INDEX(FPL_Fixtures_Extract[],MATCH($A546,FPL_Fixtures_Extract[[Player]:[Player]],0),MATCH(FPL_Combined[[#Headers],[Gameweek 12]],FPL_Fixtures_Extract[#Headers],0)))-4),Team_Key[[Full Name]:[Full Name]],0))&amp;RIGHT(INDEX(FPL_Fixtures_Extract[],MATCH($A546,FPL_Fixtures_Extract[[Player]:[Player]],0),MATCH(FPL_Combined[[#Headers],[Gameweek 12]],FPL_Fixtures_Extract[#Headers],0)),3))</f>
        <v>SUN(A) 1-0</v>
      </c>
      <c r="N546" t="str">
        <f ca="1">IF(RIGHT(FPL_Combined[[#Headers],[Gameweek 13]],2)&lt;$B$622,INDEX(FPL_Results_Extract[Gameweek 13],MATCH($A546,FPL_Results_Extract[[Player]:[Player]],0)),INDEX(Team_Key[[Abbreviation]:[Abbreviation]],MATCH(LEFT(INDEX(FPL_Fixtures_Extract[],MATCH($A546,FPL_Fixtures_Extract[[Player]:[Player]],0),MATCH(FPL_Combined[[#Headers],[Gameweek 13]],FPL_Fixtures_Extract[#Headers],0)),LEN(INDEX(FPL_Fixtures_Extract[],MATCH($A546,FPL_Fixtures_Extract[[Player]:[Player]],0),MATCH(FPL_Combined[[#Headers],[Gameweek 13]],FPL_Fixtures_Extract[#Headers],0)))-4),Team_Key[[Full Name]:[Full Name]],0))&amp;RIGHT(INDEX(FPL_Fixtures_Extract[],MATCH($A546,FPL_Fixtures_Extract[[Player]:[Player]],0),MATCH(FPL_Combined[[#Headers],[Gameweek 13]],FPL_Fixtures_Extract[#Headers],0)),3))</f>
        <v>STK(H) 0-1</v>
      </c>
      <c r="O546" t="str">
        <f ca="1">IF(RIGHT(FPL_Combined[[#Headers],[Gameweek 14]],2)&lt;$B$622,INDEX(FPL_Results_Extract[Gameweek 14],MATCH($A546,FPL_Results_Extract[[Player]:[Player]],0)),INDEX(Team_Key[[Abbreviation]:[Abbreviation]],MATCH(LEFT(INDEX(FPL_Fixtures_Extract[],MATCH($A546,FPL_Fixtures_Extract[[Player]:[Player]],0),MATCH(FPL_Combined[[#Headers],[Gameweek 14]],FPL_Fixtures_Extract[#Headers],0)),LEN(INDEX(FPL_Fixtures_Extract[],MATCH($A546,FPL_Fixtures_Extract[[Player]:[Player]],0),MATCH(FPL_Combined[[#Headers],[Gameweek 14]],FPL_Fixtures_Extract[#Headers],0)))-4),Team_Key[[Full Name]:[Full Name]],0))&amp;RIGHT(INDEX(FPL_Fixtures_Extract[],MATCH($A546,FPL_Fixtures_Extract[[Player]:[Player]],0),MATCH(FPL_Combined[[#Headers],[Gameweek 14]],FPL_Fixtures_Extract[#Headers],0)),3))</f>
        <v>MCI(A) 1-3</v>
      </c>
      <c r="P546" t="str">
        <f ca="1">IF(RIGHT(FPL_Combined[[#Headers],[Gameweek 15]],2)&lt;$B$622,INDEX(FPL_Results_Extract[Gameweek 15],MATCH($A546,FPL_Results_Extract[[Player]:[Player]],0)),INDEX(Team_Key[[Abbreviation]:[Abbreviation]],MATCH(LEFT(INDEX(FPL_Fixtures_Extract[],MATCH($A546,FPL_Fixtures_Extract[[Player]:[Player]],0),MATCH(FPL_Combined[[#Headers],[Gameweek 15]],FPL_Fixtures_Extract[#Headers],0)),LEN(INDEX(FPL_Fixtures_Extract[],MATCH($A546,FPL_Fixtures_Extract[[Player]:[Player]],0),MATCH(FPL_Combined[[#Headers],[Gameweek 15]],FPL_Fixtures_Extract[#Headers],0)))-4),Team_Key[[Full Name]:[Full Name]],0))&amp;RIGHT(INDEX(FPL_Fixtures_Extract[],MATCH($A546,FPL_Fixtures_Extract[[Player]:[Player]],0),MATCH(FPL_Combined[[#Headers],[Gameweek 15]],FPL_Fixtures_Extract[#Headers],0)),3))</f>
        <v>AVL(H) 1-1</v>
      </c>
      <c r="Q546" t="str">
        <f ca="1">IF(RIGHT(FPL_Combined[[#Headers],[Gameweek 16]],2)&lt;$B$622,INDEX(FPL_Results_Extract[Gameweek 16],MATCH($A546,FPL_Results_Extract[[Player]:[Player]],0)),INDEX(Team_Key[[Abbreviation]:[Abbreviation]],MATCH(LEFT(INDEX(FPL_Fixtures_Extract[],MATCH($A546,FPL_Fixtures_Extract[[Player]:[Player]],0),MATCH(FPL_Combined[[#Headers],[Gameweek 16]],FPL_Fixtures_Extract[#Headers],0)),LEN(INDEX(FPL_Fixtures_Extract[],MATCH($A546,FPL_Fixtures_Extract[[Player]:[Player]],0),MATCH(FPL_Combined[[#Headers],[Gameweek 16]],FPL_Fixtures_Extract[#Headers],0)))-4),Team_Key[[Full Name]:[Full Name]],0))&amp;RIGHT(INDEX(FPL_Fixtures_Extract[],MATCH($A546,FPL_Fixtures_Extract[[Player]:[Player]],0),MATCH(FPL_Combined[[#Headers],[Gameweek 16]],FPL_Fixtures_Extract[#Headers],0)),3))</f>
        <v>CRY(A) 0-1</v>
      </c>
      <c r="R546" t="str">
        <f ca="1">IF(RIGHT(FPL_Combined[[#Headers],[Gameweek 17]],2)&lt;$B$622,INDEX(FPL_Results_Extract[Gameweek 17],MATCH($A546,FPL_Results_Extract[[Player]:[Player]],0)),INDEX(Team_Key[[Abbreviation]:[Abbreviation]],MATCH(LEFT(INDEX(FPL_Fixtures_Extract[],MATCH($A546,FPL_Fixtures_Extract[[Player]:[Player]],0),MATCH(FPL_Combined[[#Headers],[Gameweek 17]],FPL_Fixtures_Extract[#Headers],0)),LEN(INDEX(FPL_Fixtures_Extract[],MATCH($A546,FPL_Fixtures_Extract[[Player]:[Player]],0),MATCH(FPL_Combined[[#Headers],[Gameweek 17]],FPL_Fixtures_Extract[#Headers],0)))-4),Team_Key[[Full Name]:[Full Name]],0))&amp;RIGHT(INDEX(FPL_Fixtures_Extract[],MATCH($A546,FPL_Fixtures_Extract[[Player]:[Player]],0),MATCH(FPL_Combined[[#Headers],[Gameweek 17]],FPL_Fixtures_Extract[#Headers],0)),3))</f>
        <v>TOT(H) 0-2</v>
      </c>
      <c r="S546" t="str">
        <f ca="1">IF(RIGHT(FPL_Combined[[#Headers],[Gameweek 18]],2)&lt;$B$622,INDEX(FPL_Results_Extract[Gameweek 18],MATCH($A546,FPL_Results_Extract[[Player]:[Player]],0)),INDEX(Team_Key[[Abbreviation]:[Abbreviation]],MATCH(LEFT(INDEX(FPL_Fixtures_Extract[],MATCH($A546,FPL_Fixtures_Extract[[Player]:[Player]],0),MATCH(FPL_Combined[[#Headers],[Gameweek 18]],FPL_Fixtures_Extract[#Headers],0)),LEN(INDEX(FPL_Fixtures_Extract[],MATCH($A546,FPL_Fixtures_Extract[[Player]:[Player]],0),MATCH(FPL_Combined[[#Headers],[Gameweek 18]],FPL_Fixtures_Extract[#Headers],0)))-4),Team_Key[[Full Name]:[Full Name]],0))&amp;RIGHT(INDEX(FPL_Fixtures_Extract[],MATCH($A546,FPL_Fixtures_Extract[[Player]:[Player]],0),MATCH(FPL_Combined[[#Headers],[Gameweek 18]],FPL_Fixtures_Extract[#Headers],0)),3))</f>
        <v>ARS(H) 4-0</v>
      </c>
      <c r="T546" t="str">
        <f ca="1">IF(RIGHT(FPL_Combined[[#Headers],[Gameweek 19]],2)&lt;$B$622,INDEX(FPL_Results_Extract[Gameweek 19],MATCH($A546,FPL_Results_Extract[[Player]:[Player]],0)),INDEX(Team_Key[[Abbreviation]:[Abbreviation]],MATCH(LEFT(INDEX(FPL_Fixtures_Extract[],MATCH($A546,FPL_Fixtures_Extract[[Player]:[Player]],0),MATCH(FPL_Combined[[#Headers],[Gameweek 19]],FPL_Fixtures_Extract[#Headers],0)),LEN(INDEX(FPL_Fixtures_Extract[],MATCH($A546,FPL_Fixtures_Extract[[Player]:[Player]],0),MATCH(FPL_Combined[[#Headers],[Gameweek 19]],FPL_Fixtures_Extract[#Headers],0)))-4),Team_Key[[Full Name]:[Full Name]],0))&amp;RIGHT(INDEX(FPL_Fixtures_Extract[],MATCH($A546,FPL_Fixtures_Extract[[Player]:[Player]],0),MATCH(FPL_Combined[[#Headers],[Gameweek 19]],FPL_Fixtures_Extract[#Headers],0)),3))</f>
        <v>WHU(A) 1-2</v>
      </c>
      <c r="U546" t="str">
        <f ca="1">IF(RIGHT(FPL_Combined[[#Headers],[Gameweek 20]],2)&lt;$B$622,INDEX(FPL_Results_Extract[Gameweek 20],MATCH($A546,FPL_Results_Extract[[Player]:[Player]],0)),INDEX(Team_Key[[Abbreviation]:[Abbreviation]],MATCH(LEFT(INDEX(FPL_Fixtures_Extract[],MATCH($A546,FPL_Fixtures_Extract[[Player]:[Player]],0),MATCH(FPL_Combined[[#Headers],[Gameweek 20]],FPL_Fixtures_Extract[#Headers],0)),LEN(INDEX(FPL_Fixtures_Extract[],MATCH($A546,FPL_Fixtures_Extract[[Player]:[Player]],0),MATCH(FPL_Combined[[#Headers],[Gameweek 20]],FPL_Fixtures_Extract[#Headers],0)))-4),Team_Key[[Full Name]:[Full Name]],0))&amp;RIGHT(INDEX(FPL_Fixtures_Extract[],MATCH($A546,FPL_Fixtures_Extract[[Player]:[Player]],0),MATCH(FPL_Combined[[#Headers],[Gameweek 20]],FPL_Fixtures_Extract[#Headers],0)),3))</f>
        <v>NOR(A) 0-1</v>
      </c>
      <c r="V546" t="str">
        <f ca="1">IF(RIGHT(FPL_Combined[[#Headers],[Gameweek 21]],2)&lt;$B$622,INDEX(FPL_Results_Extract[Gameweek 21],MATCH($A546,FPL_Results_Extract[[Player]:[Player]],0)),INDEX(Team_Key[[Abbreviation]:[Abbreviation]],MATCH(LEFT(INDEX(FPL_Fixtures_Extract[],MATCH($A546,FPL_Fixtures_Extract[[Player]:[Player]],0),MATCH(FPL_Combined[[#Headers],[Gameweek 21]],FPL_Fixtures_Extract[#Headers],0)),LEN(INDEX(FPL_Fixtures_Extract[],MATCH($A546,FPL_Fixtures_Extract[[Player]:[Player]],0),MATCH(FPL_Combined[[#Headers],[Gameweek 21]],FPL_Fixtures_Extract[#Headers],0)))-4),Team_Key[[Full Name]:[Full Name]],0))&amp;RIGHT(INDEX(FPL_Fixtures_Extract[],MATCH($A546,FPL_Fixtures_Extract[[Player]:[Player]],0),MATCH(FPL_Combined[[#Headers],[Gameweek 21]],FPL_Fixtures_Extract[#Headers],0)),3))</f>
        <v>WAT(H) 2-0</v>
      </c>
      <c r="W546" t="str">
        <f ca="1">IF(RIGHT(FPL_Combined[[#Headers],[Gameweek 22]],2)&lt;$B$622,INDEX(FPL_Results_Extract[Gameweek 22],MATCH($A546,FPL_Results_Extract[[Player]:[Player]],0)),INDEX(Team_Key[[Abbreviation]:[Abbreviation]],MATCH(LEFT(INDEX(FPL_Fixtures_Extract[],MATCH($A546,FPL_Fixtures_Extract[[Player]:[Player]],0),MATCH(FPL_Combined[[#Headers],[Gameweek 22]],FPL_Fixtures_Extract[#Headers],0)),LEN(INDEX(FPL_Fixtures_Extract[],MATCH($A546,FPL_Fixtures_Extract[[Player]:[Player]],0),MATCH(FPL_Combined[[#Headers],[Gameweek 22]],FPL_Fixtures_Extract[#Headers],0)))-4),Team_Key[[Full Name]:[Full Name]],0))&amp;RIGHT(INDEX(FPL_Fixtures_Extract[],MATCH($A546,FPL_Fixtures_Extract[[Player]:[Player]],0),MATCH(FPL_Combined[[#Headers],[Gameweek 22]],FPL_Fixtures_Extract[#Headers],0)),3))</f>
        <v>WBA(H) 3-0</v>
      </c>
      <c r="X546" t="str">
        <f ca="1">IF(RIGHT(FPL_Combined[[#Headers],[Gameweek 23]],2)&lt;$B$622,INDEX(FPL_Results_Extract[Gameweek 23],MATCH($A546,FPL_Results_Extract[[Player]:[Player]],0)),INDEX(Team_Key[[Abbreviation]:[Abbreviation]],MATCH(LEFT(INDEX(FPL_Fixtures_Extract[],MATCH($A546,FPL_Fixtures_Extract[[Player]:[Player]],0),MATCH(FPL_Combined[[#Headers],[Gameweek 23]],FPL_Fixtures_Extract[#Headers],0)),LEN(INDEX(FPL_Fixtures_Extract[],MATCH($A546,FPL_Fixtures_Extract[[Player]:[Player]],0),MATCH(FPL_Combined[[#Headers],[Gameweek 23]],FPL_Fixtures_Extract[#Headers],0)))-4),Team_Key[[Full Name]:[Full Name]],0))&amp;RIGHT(INDEX(FPL_Fixtures_Extract[],MATCH($A546,FPL_Fixtures_Extract[[Player]:[Player]],0),MATCH(FPL_Combined[[#Headers],[Gameweek 23]],FPL_Fixtures_Extract[#Headers],0)),3))</f>
        <v>MUN(A) 1-0</v>
      </c>
      <c r="Y546" t="str">
        <f ca="1">IF(RIGHT(FPL_Combined[[#Headers],[Gameweek 24]],2)&lt;$B$622,INDEX(FPL_Results_Extract[Team],MATCH($A546,FPL_Results_Extract[[Player]:[Player]],0)),INDEX(Team_Key[[Abbreviation]:[Abbreviation]],MATCH(LEFT(INDEX(FPL_Fixtures_Extract[],MATCH($A546,FPL_Fixtures_Extract[[Player]:[Player]],0),MATCH(FPL_Combined[[#Headers],[Gameweek 24]],FPL_Fixtures_Extract[#Headers],0)),LEN(INDEX(FPL_Fixtures_Extract[],MATCH($A546,FPL_Fixtures_Extract[[Player]:[Player]],0),MATCH(FPL_Combined[[#Headers],[Gameweek 24]],FPL_Fixtures_Extract[#Headers],0)))-4),Team_Key[[Full Name]:[Full Name]],0))&amp;RIGHT(INDEX(FPL_Fixtures_Extract[],MATCH($A546,FPL_Fixtures_Extract[[Player]:[Player]],0),MATCH(FPL_Combined[[#Headers],[Gameweek 24]],FPL_Fixtures_Extract[#Headers],0)),3))</f>
        <v>SOU</v>
      </c>
      <c r="Z546" t="str">
        <f ca="1">IF(RIGHT(FPL_Combined[[#Headers],[Gameweek 25]],2)&lt;$B$622,INDEX(FPL_Results_Extract[Player],MATCH($A546,FPL_Results_Extract[[Player]:[Player]],0)),INDEX(Team_Key[[Abbreviation]:[Abbreviation]],MATCH(LEFT(INDEX(FPL_Fixtures_Extract[],MATCH($A546,FPL_Fixtures_Extract[[Player]:[Player]],0),MATCH(FPL_Combined[[#Headers],[Gameweek 25]],FPL_Fixtures_Extract[#Headers],0)),LEN(INDEX(FPL_Fixtures_Extract[],MATCH($A546,FPL_Fixtures_Extract[[Player]:[Player]],0),MATCH(FPL_Combined[[#Headers],[Gameweek 25]],FPL_Fixtures_Extract[#Headers],0)))-4),Team_Key[[Full Name]:[Full Name]],0))&amp;RIGHT(INDEX(FPL_Fixtures_Extract[],MATCH($A546,FPL_Fixtures_Extract[[Player]:[Player]],0),MATCH(FPL_Combined[[#Headers],[Gameweek 25]],FPL_Fixtures_Extract[#Headers],0)),3))</f>
        <v>Targett</v>
      </c>
      <c r="AA546" t="str">
        <f ca="1">IF(RIGHT(FPL_Combined[[#Headers],[Gameweek 26]],2)&lt;$B$622,INDEX(FPL_Results_Extract[Gameweek 01],MATCH($A546,FPL_Results_Extract[[Player]:[Player]],0)),INDEX(Team_Key[[Abbreviation]:[Abbreviation]],MATCH(LEFT(INDEX(FPL_Fixtures_Extract[],MATCH($A546,FPL_Fixtures_Extract[[Player]:[Player]],0),MATCH(FPL_Combined[[#Headers],[Gameweek 26]],FPL_Fixtures_Extract[#Headers],0)),LEN(INDEX(FPL_Fixtures_Extract[],MATCH($A546,FPL_Fixtures_Extract[[Player]:[Player]],0),MATCH(FPL_Combined[[#Headers],[Gameweek 26]],FPL_Fixtures_Extract[#Headers],0)))-4),Team_Key[[Full Name]:[Full Name]],0))&amp;RIGHT(INDEX(FPL_Fixtures_Extract[],MATCH($A546,FPL_Fixtures_Extract[[Player]:[Player]],0),MATCH(FPL_Combined[[#Headers],[Gameweek 26]],FPL_Fixtures_Extract[#Headers],0)),3))</f>
        <v>NEW(A) 2-2</v>
      </c>
      <c r="AB546" t="str">
        <f ca="1">IF(RIGHT(FPL_Combined[[#Headers],[Gameweek 27]],2)&lt;$B$622,INDEX(FPL_Results_Extract[Gameweek 02],MATCH($A546,FPL_Results_Extract[[Player]:[Player]],0)),INDEX(Team_Key[[Abbreviation]:[Abbreviation]],MATCH(LEFT(INDEX(FPL_Fixtures_Extract[],MATCH($A546,FPL_Fixtures_Extract[[Player]:[Player]],0),MATCH(FPL_Combined[[#Headers],[Gameweek 27]],FPL_Fixtures_Extract[#Headers],0)),LEN(INDEX(FPL_Fixtures_Extract[],MATCH($A546,FPL_Fixtures_Extract[[Player]:[Player]],0),MATCH(FPL_Combined[[#Headers],[Gameweek 27]],FPL_Fixtures_Extract[#Headers],0)))-4),Team_Key[[Full Name]:[Full Name]],0))&amp;RIGHT(INDEX(FPL_Fixtures_Extract[],MATCH($A546,FPL_Fixtures_Extract[[Player]:[Player]],0),MATCH(FPL_Combined[[#Headers],[Gameweek 27]],FPL_Fixtures_Extract[#Headers],0)),3))</f>
        <v>EVE(H) 0-3</v>
      </c>
      <c r="AC546" t="str">
        <f ca="1">IF(RIGHT(FPL_Combined[[#Headers],[Gameweek 28]],2)&lt;$B$622,INDEX(FPL_Results_Extract[Gameweek 03],MATCH($A546,FPL_Results_Extract[[Player]:[Player]],0)),INDEX(Team_Key[[Abbreviation]:[Abbreviation]],MATCH(LEFT(INDEX(FPL_Fixtures_Extract[],MATCH($A546,FPL_Fixtures_Extract[[Player]:[Player]],0),MATCH(FPL_Combined[[#Headers],[Gameweek 28]],FPL_Fixtures_Extract[#Headers],0)),LEN(INDEX(FPL_Fixtures_Extract[],MATCH($A546,FPL_Fixtures_Extract[[Player]:[Player]],0),MATCH(FPL_Combined[[#Headers],[Gameweek 28]],FPL_Fixtures_Extract[#Headers],0)))-4),Team_Key[[Full Name]:[Full Name]],0))&amp;RIGHT(INDEX(FPL_Fixtures_Extract[],MATCH($A546,FPL_Fixtures_Extract[[Player]:[Player]],0),MATCH(FPL_Combined[[#Headers],[Gameweek 28]],FPL_Fixtures_Extract[#Headers],0)),3))</f>
        <v>WAT(A) 0-0</v>
      </c>
      <c r="AD546" t="str">
        <f ca="1">IF(RIGHT(FPL_Combined[[#Headers],[Gameweek 29]],2)&lt;$B$622,INDEX(FPL_Results_Extract[Gameweek 04],MATCH($A546,FPL_Results_Extract[[Player]:[Player]],0)),INDEX(Team_Key[[Abbreviation]:[Abbreviation]],MATCH(LEFT(INDEX(FPL_Fixtures_Extract[],MATCH($A546,FPL_Fixtures_Extract[[Player]:[Player]],0),MATCH(FPL_Combined[[#Headers],[Gameweek 29]],FPL_Fixtures_Extract[#Headers],0)),LEN(INDEX(FPL_Fixtures_Extract[],MATCH($A546,FPL_Fixtures_Extract[[Player]:[Player]],0),MATCH(FPL_Combined[[#Headers],[Gameweek 29]],FPL_Fixtures_Extract[#Headers],0)))-4),Team_Key[[Full Name]:[Full Name]],0))&amp;RIGHT(INDEX(FPL_Fixtures_Extract[],MATCH($A546,FPL_Fixtures_Extract[[Player]:[Player]],0),MATCH(FPL_Combined[[#Headers],[Gameweek 29]],FPL_Fixtures_Extract[#Headers],0)),3))</f>
        <v>SUN(H)</v>
      </c>
      <c r="AE546" t="str">
        <f ca="1">IF(RIGHT(FPL_Combined[[#Headers],[Gameweek 30]],2)&lt;$B$622,INDEX(FPL_Results_Extract[Gameweek 05],MATCH($A546,FPL_Results_Extract[[Player]:[Player]],0)),INDEX(Team_Key[[Abbreviation]:[Abbreviation]],MATCH(LEFT(INDEX(FPL_Fixtures_Extract[],MATCH($A546,FPL_Fixtures_Extract[[Player]:[Player]],0),MATCH(FPL_Combined[[#Headers],[Gameweek 30]],FPL_Fixtures_Extract[#Headers],0)),LEN(INDEX(FPL_Fixtures_Extract[],MATCH($A546,FPL_Fixtures_Extract[[Player]:[Player]],0),MATCH(FPL_Combined[[#Headers],[Gameweek 30]],FPL_Fixtures_Extract[#Headers],0)))-4),Team_Key[[Full Name]:[Full Name]],0))&amp;RIGHT(INDEX(FPL_Fixtures_Extract[],MATCH($A546,FPL_Fixtures_Extract[[Player]:[Player]],0),MATCH(FPL_Combined[[#Headers],[Gameweek 30]],FPL_Fixtures_Extract[#Headers],0)),3))</f>
        <v>STK(A)</v>
      </c>
      <c r="AF546" t="str">
        <f ca="1">IF(RIGHT(FPL_Combined[[#Headers],[Gameweek 31]],2)&lt;$B$622,INDEX(FPL_Results_Extract[Gameweek 06],MATCH($A546,FPL_Results_Extract[[Player]:[Player]],0)),INDEX(Team_Key[[Abbreviation]:[Abbreviation]],MATCH(LEFT(INDEX(FPL_Fixtures_Extract[],MATCH($A546,FPL_Fixtures_Extract[[Player]:[Player]],0),MATCH(FPL_Combined[[#Headers],[Gameweek 31]],FPL_Fixtures_Extract[#Headers],0)),LEN(INDEX(FPL_Fixtures_Extract[],MATCH($A546,FPL_Fixtures_Extract[[Player]:[Player]],0),MATCH(FPL_Combined[[#Headers],[Gameweek 31]],FPL_Fixtures_Extract[#Headers],0)))-4),Team_Key[[Full Name]:[Full Name]],0))&amp;RIGHT(INDEX(FPL_Fixtures_Extract[],MATCH($A546,FPL_Fixtures_Extract[[Player]:[Player]],0),MATCH(FPL_Combined[[#Headers],[Gameweek 31]],FPL_Fixtures_Extract[#Headers],0)),3))</f>
        <v>LIV(H)</v>
      </c>
      <c r="AG546" t="str">
        <f ca="1">IF(RIGHT(FPL_Combined[[#Headers],[Gameweek 32]],2)&lt;$B$622,INDEX(FPL_Results_Extract[Gameweek 07],MATCH($A546,FPL_Results_Extract[[Player]:[Player]],0)),INDEX(Team_Key[[Abbreviation]:[Abbreviation]],MATCH(LEFT(INDEX(FPL_Fixtures_Extract[],MATCH($A546,FPL_Fixtures_Extract[[Player]:[Player]],0),MATCH(FPL_Combined[[#Headers],[Gameweek 32]],FPL_Fixtures_Extract[#Headers],0)),LEN(INDEX(FPL_Fixtures_Extract[],MATCH($A546,FPL_Fixtures_Extract[[Player]:[Player]],0),MATCH(FPL_Combined[[#Headers],[Gameweek 32]],FPL_Fixtures_Extract[#Headers],0)))-4),Team_Key[[Full Name]:[Full Name]],0))&amp;RIGHT(INDEX(FPL_Fixtures_Extract[],MATCH($A546,FPL_Fixtures_Extract[[Player]:[Player]],0),MATCH(FPL_Combined[[#Headers],[Gameweek 32]],FPL_Fixtures_Extract[#Headers],0)),3))</f>
        <v>LEI(A)</v>
      </c>
      <c r="AH546" t="str">
        <f ca="1">IF(RIGHT(FPL_Combined[[#Headers],[Gameweek 33]],2)&lt;$B$622,INDEX(FPL_Results_Extract[Gameweek 08],MATCH($A546,FPL_Results_Extract[[Player]:[Player]],0)),INDEX(Team_Key[[Abbreviation]:[Abbreviation]],MATCH(LEFT(INDEX(FPL_Fixtures_Extract[],MATCH($A546,FPL_Fixtures_Extract[[Player]:[Player]],0),MATCH(FPL_Combined[[#Headers],[Gameweek 33]],FPL_Fixtures_Extract[#Headers],0)),LEN(INDEX(FPL_Fixtures_Extract[],MATCH($A546,FPL_Fixtures_Extract[[Player]:[Player]],0),MATCH(FPL_Combined[[#Headers],[Gameweek 33]],FPL_Fixtures_Extract[#Headers],0)))-4),Team_Key[[Full Name]:[Full Name]],0))&amp;RIGHT(INDEX(FPL_Fixtures_Extract[],MATCH($A546,FPL_Fixtures_Extract[[Player]:[Player]],0),MATCH(FPL_Combined[[#Headers],[Gameweek 33]],FPL_Fixtures_Extract[#Headers],0)),3))</f>
        <v>NEW(H)</v>
      </c>
      <c r="AI546" t="str">
        <f ca="1">IF(RIGHT(FPL_Combined[[#Headers],[Gameweek 34]],2)&lt;$B$622,INDEX(FPL_Results_Extract[Gameweek 09],MATCH($A546,FPL_Results_Extract[[Player]:[Player]],0)),INDEX(Team_Key[[Abbreviation]:[Abbreviation]],MATCH(LEFT(INDEX(FPL_Fixtures_Extract[],MATCH($A546,FPL_Fixtures_Extract[[Player]:[Player]],0),MATCH(FPL_Combined[[#Headers],[Gameweek 34]],FPL_Fixtures_Extract[#Headers],0)),LEN(INDEX(FPL_Fixtures_Extract[],MATCH($A546,FPL_Fixtures_Extract[[Player]:[Player]],0),MATCH(FPL_Combined[[#Headers],[Gameweek 34]],FPL_Fixtures_Extract[#Headers],0)))-4),Team_Key[[Full Name]:[Full Name]],0))&amp;RIGHT(INDEX(FPL_Fixtures_Extract[],MATCH($A546,FPL_Fixtures_Extract[[Player]:[Player]],0),MATCH(FPL_Combined[[#Headers],[Gameweek 34]],FPL_Fixtures_Extract[#Headers],0)),3))</f>
        <v>EVE(A)</v>
      </c>
      <c r="AJ546" t="str">
        <f ca="1">IF(RIGHT(FPL_Combined[[#Headers],[Gameweek 35]],2)&lt;$B$622,INDEX(FPL_Results_Extract[Gameweek 10],MATCH($A546,FPL_Results_Extract[[Player]:[Player]],0)),INDEX(Team_Key[[Abbreviation]:[Abbreviation]],MATCH(LEFT(INDEX(FPL_Fixtures_Extract[],MATCH($A546,FPL_Fixtures_Extract[[Player]:[Player]],0),MATCH(FPL_Combined[[#Headers],[Gameweek 35]],FPL_Fixtures_Extract[#Headers],0)),LEN(INDEX(FPL_Fixtures_Extract[],MATCH($A546,FPL_Fixtures_Extract[[Player]:[Player]],0),MATCH(FPL_Combined[[#Headers],[Gameweek 35]],FPL_Fixtures_Extract[#Headers],0)))-4),Team_Key[[Full Name]:[Full Name]],0))&amp;RIGHT(INDEX(FPL_Fixtures_Extract[],MATCH($A546,FPL_Fixtures_Extract[[Player]:[Player]],0),MATCH(FPL_Combined[[#Headers],[Gameweek 35]],FPL_Fixtures_Extract[#Headers],0)),3))</f>
        <v>AVL(A)</v>
      </c>
      <c r="AK546" t="str">
        <f ca="1">IF(RIGHT(FPL_Combined[[#Headers],[Gameweek 36]],2)&lt;$B$622,INDEX(FPL_Results_Extract[Gameweek 11],MATCH($A546,FPL_Results_Extract[[Player]:[Player]],0)),INDEX(Team_Key[[Abbreviation]:[Abbreviation]],MATCH(LEFT(INDEX(FPL_Fixtures_Extract[],MATCH($A546,FPL_Fixtures_Extract[[Player]:[Player]],0),MATCH(FPL_Combined[[#Headers],[Gameweek 36]],FPL_Fixtures_Extract[#Headers],0)),LEN(INDEX(FPL_Fixtures_Extract[],MATCH($A546,FPL_Fixtures_Extract[[Player]:[Player]],0),MATCH(FPL_Combined[[#Headers],[Gameweek 36]],FPL_Fixtures_Extract[#Headers],0)))-4),Team_Key[[Full Name]:[Full Name]],0))&amp;RIGHT(INDEX(FPL_Fixtures_Extract[],MATCH($A546,FPL_Fixtures_Extract[[Player]:[Player]],0),MATCH(FPL_Combined[[#Headers],[Gameweek 36]],FPL_Fixtures_Extract[#Headers],0)),3))</f>
        <v>MCI(H)</v>
      </c>
      <c r="AL546" t="str">
        <f ca="1">IF(RIGHT(FPL_Combined[[#Headers],[Gameweek 37]],2)&lt;$B$622,INDEX(FPL_Results_Extract[Gameweek 12],MATCH($A546,FPL_Results_Extract[[Player]:[Player]],0)),INDEX(Team_Key[[Abbreviation]:[Abbreviation]],MATCH(LEFT(INDEX(FPL_Fixtures_Extract[],MATCH($A546,FPL_Fixtures_Extract[[Player]:[Player]],0),MATCH(FPL_Combined[[#Headers],[Gameweek 37]],FPL_Fixtures_Extract[#Headers],0)),LEN(INDEX(FPL_Fixtures_Extract[],MATCH($A546,FPL_Fixtures_Extract[[Player]:[Player]],0),MATCH(FPL_Combined[[#Headers],[Gameweek 37]],FPL_Fixtures_Extract[#Headers],0)))-4),Team_Key[[Full Name]:[Full Name]],0))&amp;RIGHT(INDEX(FPL_Fixtures_Extract[],MATCH($A546,FPL_Fixtures_Extract[[Player]:[Player]],0),MATCH(FPL_Combined[[#Headers],[Gameweek 37]],FPL_Fixtures_Extract[#Headers],0)),3))</f>
        <v>TOT(A)</v>
      </c>
      <c r="AM546" t="str">
        <f ca="1">IF(RIGHT(FPL_Combined[[#Headers],[Gameweek 38]],2)&lt;$B$622,INDEX(FPL_Results_Extract[Gameweek 13],MATCH($A546,FPL_Results_Extract[[Player]:[Player]],0)),INDEX(Team_Key[[Abbreviation]:[Abbreviation]],MATCH(LEFT(INDEX(FPL_Fixtures_Extract[],MATCH($A546,FPL_Fixtures_Extract[[Player]:[Player]],0),MATCH(FPL_Combined[[#Headers],[Gameweek 38]],FPL_Fixtures_Extract[#Headers],0)),LEN(INDEX(FPL_Fixtures_Extract[],MATCH($A546,FPL_Fixtures_Extract[[Player]:[Player]],0),MATCH(FPL_Combined[[#Headers],[Gameweek 38]],FPL_Fixtures_Extract[#Headers],0)))-4),Team_Key[[Full Name]:[Full Name]],0))&amp;RIGHT(INDEX(FPL_Fixtures_Extract[],MATCH($A546,FPL_Fixtures_Extract[[Player]:[Player]],0),MATCH(FPL_Combined[[#Headers],[Gameweek 38]],FPL_Fixtures_Extract[#Headers],0)),3))</f>
        <v>CRY(H)</v>
      </c>
    </row>
    <row r="547" spans="1:39" x14ac:dyDescent="0.45">
      <c r="A547" t="s">
        <v>97</v>
      </c>
      <c r="B547" t="str">
        <f ca="1">IF(RIGHT(FPL_Combined[[#Headers],[Gameweek 01]],2)&lt;$B$622,INDEX(FPL_Results_Extract[Gameweek 01],MATCH($A547,FPL_Results_Extract[[Player]:[Player]],0)),INDEX(Team_Key[[Abbreviation]:[Abbreviation]],MATCH(LEFT(INDEX(FPL_Fixtures_Extract[],MATCH($A547,FPL_Fixtures_Extract[[Player]:[Player]],0),MATCH(FPL_Combined[[#Headers],[Gameweek 01]],FPL_Fixtures_Extract[#Headers],0)),LEN(INDEX(FPL_Fixtures_Extract[],MATCH($A547,FPL_Fixtures_Extract[[Player]:[Player]],0),MATCH(FPL_Combined[[#Headers],[Gameweek 01]],FPL_Fixtures_Extract[#Headers],0)))-4),Team_Key[[Full Name]:[Full Name]],0))&amp;RIGHT(INDEX(FPL_Fixtures_Extract[],MATCH($A547,FPL_Fixtures_Extract[[Player]:[Player]],0),MATCH(FPL_Combined[[#Headers],[Gameweek 01]],FPL_Fixtures_Extract[#Headers],0)),3))</f>
        <v>CHE(A) 2-2</v>
      </c>
      <c r="C547" t="str">
        <f ca="1">IF(RIGHT(FPL_Combined[[#Headers],[Gameweek 02]],2)&lt;$B$622,INDEX(FPL_Results_Extract[Gameweek 02],MATCH($A547,FPL_Results_Extract[[Player]:[Player]],0)),INDEX(Team_Key[[Abbreviation]:[Abbreviation]],MATCH(LEFT(INDEX(FPL_Fixtures_Extract[],MATCH($A547,FPL_Fixtures_Extract[[Player]:[Player]],0),MATCH(FPL_Combined[[#Headers],[Gameweek 02]],FPL_Fixtures_Extract[#Headers],0)),LEN(INDEX(FPL_Fixtures_Extract[],MATCH($A547,FPL_Fixtures_Extract[[Player]:[Player]],0),MATCH(FPL_Combined[[#Headers],[Gameweek 02]],FPL_Fixtures_Extract[#Headers],0)))-4),Team_Key[[Full Name]:[Full Name]],0))&amp;RIGHT(INDEX(FPL_Fixtures_Extract[],MATCH($A547,FPL_Fixtures_Extract[[Player]:[Player]],0),MATCH(FPL_Combined[[#Headers],[Gameweek 02]],FPL_Fixtures_Extract[#Headers],0)),3))</f>
        <v>NEW(H) 2-0</v>
      </c>
      <c r="D547" t="str">
        <f ca="1">IF(RIGHT(FPL_Combined[[#Headers],[Gameweek 03]],2)&lt;$B$622,INDEX(FPL_Results_Extract[Gameweek 03],MATCH($A547,FPL_Results_Extract[[Player]:[Player]],0)),INDEX(Team_Key[[Abbreviation]:[Abbreviation]],MATCH(LEFT(INDEX(FPL_Fixtures_Extract[],MATCH($A547,FPL_Fixtures_Extract[[Player]:[Player]],0),MATCH(FPL_Combined[[#Headers],[Gameweek 03]],FPL_Fixtures_Extract[#Headers],0)),LEN(INDEX(FPL_Fixtures_Extract[],MATCH($A547,FPL_Fixtures_Extract[[Player]:[Player]],0),MATCH(FPL_Combined[[#Headers],[Gameweek 03]],FPL_Fixtures_Extract[#Headers],0)))-4),Team_Key[[Full Name]:[Full Name]],0))&amp;RIGHT(INDEX(FPL_Fixtures_Extract[],MATCH($A547,FPL_Fixtures_Extract[[Player]:[Player]],0),MATCH(FPL_Combined[[#Headers],[Gameweek 03]],FPL_Fixtures_Extract[#Headers],0)),3))</f>
        <v>SUN(A) 1-1</v>
      </c>
      <c r="E547" t="str">
        <f ca="1">IF(RIGHT(FPL_Combined[[#Headers],[Gameweek 04]],2)&lt;$B$622,INDEX(FPL_Results_Extract[Gameweek 04],MATCH($A547,FPL_Results_Extract[[Player]:[Player]],0)),INDEX(Team_Key[[Abbreviation]:[Abbreviation]],MATCH(LEFT(INDEX(FPL_Fixtures_Extract[],MATCH($A547,FPL_Fixtures_Extract[[Player]:[Player]],0),MATCH(FPL_Combined[[#Headers],[Gameweek 04]],FPL_Fixtures_Extract[#Headers],0)),LEN(INDEX(FPL_Fixtures_Extract[],MATCH($A547,FPL_Fixtures_Extract[[Player]:[Player]],0),MATCH(FPL_Combined[[#Headers],[Gameweek 04]],FPL_Fixtures_Extract[#Headers],0)))-4),Team_Key[[Full Name]:[Full Name]],0))&amp;RIGHT(INDEX(FPL_Fixtures_Extract[],MATCH($A547,FPL_Fixtures_Extract[[Player]:[Player]],0),MATCH(FPL_Combined[[#Headers],[Gameweek 04]],FPL_Fixtures_Extract[#Headers],0)),3))</f>
        <v>MUN(H) 2-1</v>
      </c>
      <c r="F547" t="str">
        <f ca="1">IF(RIGHT(FPL_Combined[[#Headers],[Gameweek 05]],2)&lt;$B$622,INDEX(FPL_Results_Extract[Gameweek 05],MATCH($A547,FPL_Results_Extract[[Player]:[Player]],0)),INDEX(Team_Key[[Abbreviation]:[Abbreviation]],MATCH(LEFT(INDEX(FPL_Fixtures_Extract[],MATCH($A547,FPL_Fixtures_Extract[[Player]:[Player]],0),MATCH(FPL_Combined[[#Headers],[Gameweek 05]],FPL_Fixtures_Extract[#Headers],0)),LEN(INDEX(FPL_Fixtures_Extract[],MATCH($A547,FPL_Fixtures_Extract[[Player]:[Player]],0),MATCH(FPL_Combined[[#Headers],[Gameweek 05]],FPL_Fixtures_Extract[#Headers],0)))-4),Team_Key[[Full Name]:[Full Name]],0))&amp;RIGHT(INDEX(FPL_Fixtures_Extract[],MATCH($A547,FPL_Fixtures_Extract[[Player]:[Player]],0),MATCH(FPL_Combined[[#Headers],[Gameweek 05]],FPL_Fixtures_Extract[#Headers],0)),3))</f>
        <v>WAT(A) 0-1</v>
      </c>
      <c r="G547" t="str">
        <f ca="1">IF(RIGHT(FPL_Combined[[#Headers],[Gameweek 06]],2)&lt;$B$622,INDEX(FPL_Results_Extract[Gameweek 06],MATCH($A547,FPL_Results_Extract[[Player]:[Player]],0)),INDEX(Team_Key[[Abbreviation]:[Abbreviation]],MATCH(LEFT(INDEX(FPL_Fixtures_Extract[],MATCH($A547,FPL_Fixtures_Extract[[Player]:[Player]],0),MATCH(FPL_Combined[[#Headers],[Gameweek 06]],FPL_Fixtures_Extract[#Headers],0)),LEN(INDEX(FPL_Fixtures_Extract[],MATCH($A547,FPL_Fixtures_Extract[[Player]:[Player]],0),MATCH(FPL_Combined[[#Headers],[Gameweek 06]],FPL_Fixtures_Extract[#Headers],0)))-4),Team_Key[[Full Name]:[Full Name]],0))&amp;RIGHT(INDEX(FPL_Fixtures_Extract[],MATCH($A547,FPL_Fixtures_Extract[[Player]:[Player]],0),MATCH(FPL_Combined[[#Headers],[Gameweek 06]],FPL_Fixtures_Extract[#Headers],0)),3))</f>
        <v>EVE(H) 0-0</v>
      </c>
      <c r="H547" t="str">
        <f ca="1">IF(RIGHT(FPL_Combined[[#Headers],[Gameweek 07]],2)&lt;$B$622,INDEX(FPL_Results_Extract[Gameweek 07],MATCH($A547,FPL_Results_Extract[[Player]:[Player]],0)),INDEX(Team_Key[[Abbreviation]:[Abbreviation]],MATCH(LEFT(INDEX(FPL_Fixtures_Extract[],MATCH($A547,FPL_Fixtures_Extract[[Player]:[Player]],0),MATCH(FPL_Combined[[#Headers],[Gameweek 07]],FPL_Fixtures_Extract[#Headers],0)),LEN(INDEX(FPL_Fixtures_Extract[],MATCH($A547,FPL_Fixtures_Extract[[Player]:[Player]],0),MATCH(FPL_Combined[[#Headers],[Gameweek 07]],FPL_Fixtures_Extract[#Headers],0)))-4),Team_Key[[Full Name]:[Full Name]],0))&amp;RIGHT(INDEX(FPL_Fixtures_Extract[],MATCH($A547,FPL_Fixtures_Extract[[Player]:[Player]],0),MATCH(FPL_Combined[[#Headers],[Gameweek 07]],FPL_Fixtures_Extract[#Headers],0)),3))</f>
        <v>SOU(A) 1-3</v>
      </c>
      <c r="I547" t="str">
        <f ca="1">IF(RIGHT(FPL_Combined[[#Headers],[Gameweek 08]],2)&lt;$B$622,INDEX(FPL_Results_Extract[Gameweek 08],MATCH($A547,FPL_Results_Extract[[Player]:[Player]],0)),INDEX(Team_Key[[Abbreviation]:[Abbreviation]],MATCH(LEFT(INDEX(FPL_Fixtures_Extract[],MATCH($A547,FPL_Fixtures_Extract[[Player]:[Player]],0),MATCH(FPL_Combined[[#Headers],[Gameweek 08]],FPL_Fixtures_Extract[#Headers],0)),LEN(INDEX(FPL_Fixtures_Extract[],MATCH($A547,FPL_Fixtures_Extract[[Player]:[Player]],0),MATCH(FPL_Combined[[#Headers],[Gameweek 08]],FPL_Fixtures_Extract[#Headers],0)))-4),Team_Key[[Full Name]:[Full Name]],0))&amp;RIGHT(INDEX(FPL_Fixtures_Extract[],MATCH($A547,FPL_Fixtures_Extract[[Player]:[Player]],0),MATCH(FPL_Combined[[#Headers],[Gameweek 08]],FPL_Fixtures_Extract[#Headers],0)),3))</f>
        <v>TOT(H) 2-2</v>
      </c>
      <c r="J547" t="str">
        <f ca="1">IF(RIGHT(FPL_Combined[[#Headers],[Gameweek 09]],2)&lt;$B$622,INDEX(FPL_Results_Extract[Gameweek 09],MATCH($A547,FPL_Results_Extract[[Player]:[Player]],0)),INDEX(Team_Key[[Abbreviation]:[Abbreviation]],MATCH(LEFT(INDEX(FPL_Fixtures_Extract[],MATCH($A547,FPL_Fixtures_Extract[[Player]:[Player]],0),MATCH(FPL_Combined[[#Headers],[Gameweek 09]],FPL_Fixtures_Extract[#Headers],0)),LEN(INDEX(FPL_Fixtures_Extract[],MATCH($A547,FPL_Fixtures_Extract[[Player]:[Player]],0),MATCH(FPL_Combined[[#Headers],[Gameweek 09]],FPL_Fixtures_Extract[#Headers],0)))-4),Team_Key[[Full Name]:[Full Name]],0))&amp;RIGHT(INDEX(FPL_Fixtures_Extract[],MATCH($A547,FPL_Fixtures_Extract[[Player]:[Player]],0),MATCH(FPL_Combined[[#Headers],[Gameweek 09]],FPL_Fixtures_Extract[#Headers],0)),3))</f>
        <v>STK(H) 0-1</v>
      </c>
      <c r="K547" t="str">
        <f ca="1">IF(RIGHT(FPL_Combined[[#Headers],[Gameweek 10]],2)&lt;$B$622,INDEX(FPL_Results_Extract[Gameweek 10],MATCH($A547,FPL_Results_Extract[[Player]:[Player]],0)),INDEX(Team_Key[[Abbreviation]:[Abbreviation]],MATCH(LEFT(INDEX(FPL_Fixtures_Extract[],MATCH($A547,FPL_Fixtures_Extract[[Player]:[Player]],0),MATCH(FPL_Combined[[#Headers],[Gameweek 10]],FPL_Fixtures_Extract[#Headers],0)),LEN(INDEX(FPL_Fixtures_Extract[],MATCH($A547,FPL_Fixtures_Extract[[Player]:[Player]],0),MATCH(FPL_Combined[[#Headers],[Gameweek 10]],FPL_Fixtures_Extract[#Headers],0)))-4),Team_Key[[Full Name]:[Full Name]],0))&amp;RIGHT(INDEX(FPL_Fixtures_Extract[],MATCH($A547,FPL_Fixtures_Extract[[Player]:[Player]],0),MATCH(FPL_Combined[[#Headers],[Gameweek 10]],FPL_Fixtures_Extract[#Headers],0)),3))</f>
        <v>AVL(A) 2-1</v>
      </c>
      <c r="L547" t="str">
        <f ca="1">IF(RIGHT(FPL_Combined[[#Headers],[Gameweek 11]],2)&lt;$B$622,INDEX(FPL_Results_Extract[Gameweek 11],MATCH($A547,FPL_Results_Extract[[Player]:[Player]],0)),INDEX(Team_Key[[Abbreviation]:[Abbreviation]],MATCH(LEFT(INDEX(FPL_Fixtures_Extract[],MATCH($A547,FPL_Fixtures_Extract[[Player]:[Player]],0),MATCH(FPL_Combined[[#Headers],[Gameweek 11]],FPL_Fixtures_Extract[#Headers],0)),LEN(INDEX(FPL_Fixtures_Extract[],MATCH($A547,FPL_Fixtures_Extract[[Player]:[Player]],0),MATCH(FPL_Combined[[#Headers],[Gameweek 11]],FPL_Fixtures_Extract[#Headers],0)))-4),Team_Key[[Full Name]:[Full Name]],0))&amp;RIGHT(INDEX(FPL_Fixtures_Extract[],MATCH($A547,FPL_Fixtures_Extract[[Player]:[Player]],0),MATCH(FPL_Combined[[#Headers],[Gameweek 11]],FPL_Fixtures_Extract[#Headers],0)),3))</f>
        <v>ARS(H) 0-3</v>
      </c>
      <c r="M547" t="str">
        <f ca="1">IF(RIGHT(FPL_Combined[[#Headers],[Gameweek 12]],2)&lt;$B$622,INDEX(FPL_Results_Extract[Gameweek 12],MATCH($A547,FPL_Results_Extract[[Player]:[Player]],0)),INDEX(Team_Key[[Abbreviation]:[Abbreviation]],MATCH(LEFT(INDEX(FPL_Fixtures_Extract[],MATCH($A547,FPL_Fixtures_Extract[[Player]:[Player]],0),MATCH(FPL_Combined[[#Headers],[Gameweek 12]],FPL_Fixtures_Extract[#Headers],0)),LEN(INDEX(FPL_Fixtures_Extract[],MATCH($A547,FPL_Fixtures_Extract[[Player]:[Player]],0),MATCH(FPL_Combined[[#Headers],[Gameweek 12]],FPL_Fixtures_Extract[#Headers],0)))-4),Team_Key[[Full Name]:[Full Name]],0))&amp;RIGHT(INDEX(FPL_Fixtures_Extract[],MATCH($A547,FPL_Fixtures_Extract[[Player]:[Player]],0),MATCH(FPL_Combined[[#Headers],[Gameweek 12]],FPL_Fixtures_Extract[#Headers],0)),3))</f>
        <v>NOR(A) 0-1</v>
      </c>
      <c r="N547" t="str">
        <f ca="1">IF(RIGHT(FPL_Combined[[#Headers],[Gameweek 13]],2)&lt;$B$622,INDEX(FPL_Results_Extract[Gameweek 13],MATCH($A547,FPL_Results_Extract[[Player]:[Player]],0)),INDEX(Team_Key[[Abbreviation]:[Abbreviation]],MATCH(LEFT(INDEX(FPL_Fixtures_Extract[],MATCH($A547,FPL_Fixtures_Extract[[Player]:[Player]],0),MATCH(FPL_Combined[[#Headers],[Gameweek 13]],FPL_Fixtures_Extract[#Headers],0)),LEN(INDEX(FPL_Fixtures_Extract[],MATCH($A547,FPL_Fixtures_Extract[[Player]:[Player]],0),MATCH(FPL_Combined[[#Headers],[Gameweek 13]],FPL_Fixtures_Extract[#Headers],0)))-4),Team_Key[[Full Name]:[Full Name]],0))&amp;RIGHT(INDEX(FPL_Fixtures_Extract[],MATCH($A547,FPL_Fixtures_Extract[[Player]:[Player]],0),MATCH(FPL_Combined[[#Headers],[Gameweek 13]],FPL_Fixtures_Extract[#Headers],0)),3))</f>
        <v>BOU(H) 2-2</v>
      </c>
      <c r="O547" t="str">
        <f ca="1">IF(RIGHT(FPL_Combined[[#Headers],[Gameweek 14]],2)&lt;$B$622,INDEX(FPL_Results_Extract[Gameweek 14],MATCH($A547,FPL_Results_Extract[[Player]:[Player]],0)),INDEX(Team_Key[[Abbreviation]:[Abbreviation]],MATCH(LEFT(INDEX(FPL_Fixtures_Extract[],MATCH($A547,FPL_Fixtures_Extract[[Player]:[Player]],0),MATCH(FPL_Combined[[#Headers],[Gameweek 14]],FPL_Fixtures_Extract[#Headers],0)),LEN(INDEX(FPL_Fixtures_Extract[],MATCH($A547,FPL_Fixtures_Extract[[Player]:[Player]],0),MATCH(FPL_Combined[[#Headers],[Gameweek 14]],FPL_Fixtures_Extract[#Headers],0)))-4),Team_Key[[Full Name]:[Full Name]],0))&amp;RIGHT(INDEX(FPL_Fixtures_Extract[],MATCH($A547,FPL_Fixtures_Extract[[Player]:[Player]],0),MATCH(FPL_Combined[[#Headers],[Gameweek 14]],FPL_Fixtures_Extract[#Headers],0)),3))</f>
        <v>LIV(A) 0-1</v>
      </c>
      <c r="P547" t="str">
        <f ca="1">IF(RIGHT(FPL_Combined[[#Headers],[Gameweek 15]],2)&lt;$B$622,INDEX(FPL_Results_Extract[Gameweek 15],MATCH($A547,FPL_Results_Extract[[Player]:[Player]],0)),INDEX(Team_Key[[Abbreviation]:[Abbreviation]],MATCH(LEFT(INDEX(FPL_Fixtures_Extract[],MATCH($A547,FPL_Fixtures_Extract[[Player]:[Player]],0),MATCH(FPL_Combined[[#Headers],[Gameweek 15]],FPL_Fixtures_Extract[#Headers],0)),LEN(INDEX(FPL_Fixtures_Extract[],MATCH($A547,FPL_Fixtures_Extract[[Player]:[Player]],0),MATCH(FPL_Combined[[#Headers],[Gameweek 15]],FPL_Fixtures_Extract[#Headers],0)))-4),Team_Key[[Full Name]:[Full Name]],0))&amp;RIGHT(INDEX(FPL_Fixtures_Extract[],MATCH($A547,FPL_Fixtures_Extract[[Player]:[Player]],0),MATCH(FPL_Combined[[#Headers],[Gameweek 15]],FPL_Fixtures_Extract[#Headers],0)),3))</f>
        <v>LEI(H) 0-3</v>
      </c>
      <c r="Q547" t="str">
        <f ca="1">IF(RIGHT(FPL_Combined[[#Headers],[Gameweek 16]],2)&lt;$B$622,INDEX(FPL_Results_Extract[Gameweek 16],MATCH($A547,FPL_Results_Extract[[Player]:[Player]],0)),INDEX(Team_Key[[Abbreviation]:[Abbreviation]],MATCH(LEFT(INDEX(FPL_Fixtures_Extract[],MATCH($A547,FPL_Fixtures_Extract[[Player]:[Player]],0),MATCH(FPL_Combined[[#Headers],[Gameweek 16]],FPL_Fixtures_Extract[#Headers],0)),LEN(INDEX(FPL_Fixtures_Extract[],MATCH($A547,FPL_Fixtures_Extract[[Player]:[Player]],0),MATCH(FPL_Combined[[#Headers],[Gameweek 16]],FPL_Fixtures_Extract[#Headers],0)))-4),Team_Key[[Full Name]:[Full Name]],0))&amp;RIGHT(INDEX(FPL_Fixtures_Extract[],MATCH($A547,FPL_Fixtures_Extract[[Player]:[Player]],0),MATCH(FPL_Combined[[#Headers],[Gameweek 16]],FPL_Fixtures_Extract[#Headers],0)),3))</f>
        <v>MCI(A) 1-2</v>
      </c>
      <c r="R547" t="str">
        <f ca="1">IF(RIGHT(FPL_Combined[[#Headers],[Gameweek 17]],2)&lt;$B$622,INDEX(FPL_Results_Extract[Gameweek 17],MATCH($A547,FPL_Results_Extract[[Player]:[Player]],0)),INDEX(Team_Key[[Abbreviation]:[Abbreviation]],MATCH(LEFT(INDEX(FPL_Fixtures_Extract[],MATCH($A547,FPL_Fixtures_Extract[[Player]:[Player]],0),MATCH(FPL_Combined[[#Headers],[Gameweek 17]],FPL_Fixtures_Extract[#Headers],0)),LEN(INDEX(FPL_Fixtures_Extract[],MATCH($A547,FPL_Fixtures_Extract[[Player]:[Player]],0),MATCH(FPL_Combined[[#Headers],[Gameweek 17]],FPL_Fixtures_Extract[#Headers],0)))-4),Team_Key[[Full Name]:[Full Name]],0))&amp;RIGHT(INDEX(FPL_Fixtures_Extract[],MATCH($A547,FPL_Fixtures_Extract[[Player]:[Player]],0),MATCH(FPL_Combined[[#Headers],[Gameweek 17]],FPL_Fixtures_Extract[#Headers],0)),3))</f>
        <v>WHU(H) 0-0</v>
      </c>
      <c r="S547" t="str">
        <f ca="1">IF(RIGHT(FPL_Combined[[#Headers],[Gameweek 18]],2)&lt;$B$622,INDEX(FPL_Results_Extract[Gameweek 18],MATCH($A547,FPL_Results_Extract[[Player]:[Player]],0)),INDEX(Team_Key[[Abbreviation]:[Abbreviation]],MATCH(LEFT(INDEX(FPL_Fixtures_Extract[],MATCH($A547,FPL_Fixtures_Extract[[Player]:[Player]],0),MATCH(FPL_Combined[[#Headers],[Gameweek 18]],FPL_Fixtures_Extract[#Headers],0)),LEN(INDEX(FPL_Fixtures_Extract[],MATCH($A547,FPL_Fixtures_Extract[[Player]:[Player]],0),MATCH(FPL_Combined[[#Headers],[Gameweek 18]],FPL_Fixtures_Extract[#Headers],0)))-4),Team_Key[[Full Name]:[Full Name]],0))&amp;RIGHT(INDEX(FPL_Fixtures_Extract[],MATCH($A547,FPL_Fixtures_Extract[[Player]:[Player]],0),MATCH(FPL_Combined[[#Headers],[Gameweek 18]],FPL_Fixtures_Extract[#Headers],0)),3))</f>
        <v>WBA(H) 1-0</v>
      </c>
      <c r="T547" t="str">
        <f ca="1">IF(RIGHT(FPL_Combined[[#Headers],[Gameweek 19]],2)&lt;$B$622,INDEX(FPL_Results_Extract[Gameweek 19],MATCH($A547,FPL_Results_Extract[[Player]:[Player]],0)),INDEX(Team_Key[[Abbreviation]:[Abbreviation]],MATCH(LEFT(INDEX(FPL_Fixtures_Extract[],MATCH($A547,FPL_Fixtures_Extract[[Player]:[Player]],0),MATCH(FPL_Combined[[#Headers],[Gameweek 19]],FPL_Fixtures_Extract[#Headers],0)),LEN(INDEX(FPL_Fixtures_Extract[],MATCH($A547,FPL_Fixtures_Extract[[Player]:[Player]],0),MATCH(FPL_Combined[[#Headers],[Gameweek 19]],FPL_Fixtures_Extract[#Headers],0)))-4),Team_Key[[Full Name]:[Full Name]],0))&amp;RIGHT(INDEX(FPL_Fixtures_Extract[],MATCH($A547,FPL_Fixtures_Extract[[Player]:[Player]],0),MATCH(FPL_Combined[[#Headers],[Gameweek 19]],FPL_Fixtures_Extract[#Headers],0)),3))</f>
        <v>CRY(A) 0-0</v>
      </c>
      <c r="U547" t="str">
        <f ca="1">IF(RIGHT(FPL_Combined[[#Headers],[Gameweek 20]],2)&lt;$B$622,INDEX(FPL_Results_Extract[Gameweek 20],MATCH($A547,FPL_Results_Extract[[Player]:[Player]],0)),INDEX(Team_Key[[Abbreviation]:[Abbreviation]],MATCH(LEFT(INDEX(FPL_Fixtures_Extract[],MATCH($A547,FPL_Fixtures_Extract[[Player]:[Player]],0),MATCH(FPL_Combined[[#Headers],[Gameweek 20]],FPL_Fixtures_Extract[#Headers],0)),LEN(INDEX(FPL_Fixtures_Extract[],MATCH($A547,FPL_Fixtures_Extract[[Player]:[Player]],0),MATCH(FPL_Combined[[#Headers],[Gameweek 20]],FPL_Fixtures_Extract[#Headers],0)))-4),Team_Key[[Full Name]:[Full Name]],0))&amp;RIGHT(INDEX(FPL_Fixtures_Extract[],MATCH($A547,FPL_Fixtures_Extract[[Player]:[Player]],0),MATCH(FPL_Combined[[#Headers],[Gameweek 20]],FPL_Fixtures_Extract[#Headers],0)),3))</f>
        <v>MUN(A) 1-2</v>
      </c>
      <c r="V547" t="str">
        <f ca="1">IF(RIGHT(FPL_Combined[[#Headers],[Gameweek 21]],2)&lt;$B$622,INDEX(FPL_Results_Extract[Gameweek 21],MATCH($A547,FPL_Results_Extract[[Player]:[Player]],0)),INDEX(Team_Key[[Abbreviation]:[Abbreviation]],MATCH(LEFT(INDEX(FPL_Fixtures_Extract[],MATCH($A547,FPL_Fixtures_Extract[[Player]:[Player]],0),MATCH(FPL_Combined[[#Headers],[Gameweek 21]],FPL_Fixtures_Extract[#Headers],0)),LEN(INDEX(FPL_Fixtures_Extract[],MATCH($A547,FPL_Fixtures_Extract[[Player]:[Player]],0),MATCH(FPL_Combined[[#Headers],[Gameweek 21]],FPL_Fixtures_Extract[#Headers],0)))-4),Team_Key[[Full Name]:[Full Name]],0))&amp;RIGHT(INDEX(FPL_Fixtures_Extract[],MATCH($A547,FPL_Fixtures_Extract[[Player]:[Player]],0),MATCH(FPL_Combined[[#Headers],[Gameweek 21]],FPL_Fixtures_Extract[#Headers],0)),3))</f>
        <v>SUN(H) 2-4</v>
      </c>
      <c r="W547" t="str">
        <f ca="1">IF(RIGHT(FPL_Combined[[#Headers],[Gameweek 22]],2)&lt;$B$622,INDEX(FPL_Results_Extract[Gameweek 22],MATCH($A547,FPL_Results_Extract[[Player]:[Player]],0)),INDEX(Team_Key[[Abbreviation]:[Abbreviation]],MATCH(LEFT(INDEX(FPL_Fixtures_Extract[],MATCH($A547,FPL_Fixtures_Extract[[Player]:[Player]],0),MATCH(FPL_Combined[[#Headers],[Gameweek 22]],FPL_Fixtures_Extract[#Headers],0)),LEN(INDEX(FPL_Fixtures_Extract[],MATCH($A547,FPL_Fixtures_Extract[[Player]:[Player]],0),MATCH(FPL_Combined[[#Headers],[Gameweek 22]],FPL_Fixtures_Extract[#Headers],0)))-4),Team_Key[[Full Name]:[Full Name]],0))&amp;RIGHT(INDEX(FPL_Fixtures_Extract[],MATCH($A547,FPL_Fixtures_Extract[[Player]:[Player]],0),MATCH(FPL_Combined[[#Headers],[Gameweek 22]],FPL_Fixtures_Extract[#Headers],0)),3))</f>
        <v>WAT(H) 1-0</v>
      </c>
      <c r="X547" t="str">
        <f ca="1">IF(RIGHT(FPL_Combined[[#Headers],[Gameweek 23]],2)&lt;$B$622,INDEX(FPL_Results_Extract[Gameweek 23],MATCH($A547,FPL_Results_Extract[[Player]:[Player]],0)),INDEX(Team_Key[[Abbreviation]:[Abbreviation]],MATCH(LEFT(INDEX(FPL_Fixtures_Extract[],MATCH($A547,FPL_Fixtures_Extract[[Player]:[Player]],0),MATCH(FPL_Combined[[#Headers],[Gameweek 23]],FPL_Fixtures_Extract[#Headers],0)),LEN(INDEX(FPL_Fixtures_Extract[],MATCH($A547,FPL_Fixtures_Extract[[Player]:[Player]],0),MATCH(FPL_Combined[[#Headers],[Gameweek 23]],FPL_Fixtures_Extract[#Headers],0)))-4),Team_Key[[Full Name]:[Full Name]],0))&amp;RIGHT(INDEX(FPL_Fixtures_Extract[],MATCH($A547,FPL_Fixtures_Extract[[Player]:[Player]],0),MATCH(FPL_Combined[[#Headers],[Gameweek 23]],FPL_Fixtures_Extract[#Headers],0)),3))</f>
        <v>EVE(A) 2-1</v>
      </c>
      <c r="Y547" t="str">
        <f ca="1">IF(RIGHT(FPL_Combined[[#Headers],[Gameweek 24]],2)&lt;$B$622,INDEX(FPL_Results_Extract[Team],MATCH($A547,FPL_Results_Extract[[Player]:[Player]],0)),INDEX(Team_Key[[Abbreviation]:[Abbreviation]],MATCH(LEFT(INDEX(FPL_Fixtures_Extract[],MATCH($A547,FPL_Fixtures_Extract[[Player]:[Player]],0),MATCH(FPL_Combined[[#Headers],[Gameweek 24]],FPL_Fixtures_Extract[#Headers],0)),LEN(INDEX(FPL_Fixtures_Extract[],MATCH($A547,FPL_Fixtures_Extract[[Player]:[Player]],0),MATCH(FPL_Combined[[#Headers],[Gameweek 24]],FPL_Fixtures_Extract[#Headers],0)))-4),Team_Key[[Full Name]:[Full Name]],0))&amp;RIGHT(INDEX(FPL_Fixtures_Extract[],MATCH($A547,FPL_Fixtures_Extract[[Player]:[Player]],0),MATCH(FPL_Combined[[#Headers],[Gameweek 24]],FPL_Fixtures_Extract[#Headers],0)),3))</f>
        <v>SWA</v>
      </c>
      <c r="Z547" t="str">
        <f ca="1">IF(RIGHT(FPL_Combined[[#Headers],[Gameweek 25]],2)&lt;$B$622,INDEX(FPL_Results_Extract[Player],MATCH($A547,FPL_Results_Extract[[Player]:[Player]],0)),INDEX(Team_Key[[Abbreviation]:[Abbreviation]],MATCH(LEFT(INDEX(FPL_Fixtures_Extract[],MATCH($A547,FPL_Fixtures_Extract[[Player]:[Player]],0),MATCH(FPL_Combined[[#Headers],[Gameweek 25]],FPL_Fixtures_Extract[#Headers],0)),LEN(INDEX(FPL_Fixtures_Extract[],MATCH($A547,FPL_Fixtures_Extract[[Player]:[Player]],0),MATCH(FPL_Combined[[#Headers],[Gameweek 25]],FPL_Fixtures_Extract[#Headers],0)))-4),Team_Key[[Full Name]:[Full Name]],0))&amp;RIGHT(INDEX(FPL_Fixtures_Extract[],MATCH($A547,FPL_Fixtures_Extract[[Player]:[Player]],0),MATCH(FPL_Combined[[#Headers],[Gameweek 25]],FPL_Fixtures_Extract[#Headers],0)),3))</f>
        <v>Taylor</v>
      </c>
      <c r="AA547" t="str">
        <f ca="1">IF(RIGHT(FPL_Combined[[#Headers],[Gameweek 26]],2)&lt;$B$622,INDEX(FPL_Results_Extract[Gameweek 01],MATCH($A547,FPL_Results_Extract[[Player]:[Player]],0)),INDEX(Team_Key[[Abbreviation]:[Abbreviation]],MATCH(LEFT(INDEX(FPL_Fixtures_Extract[],MATCH($A547,FPL_Fixtures_Extract[[Player]:[Player]],0),MATCH(FPL_Combined[[#Headers],[Gameweek 26]],FPL_Fixtures_Extract[#Headers],0)),LEN(INDEX(FPL_Fixtures_Extract[],MATCH($A547,FPL_Fixtures_Extract[[Player]:[Player]],0),MATCH(FPL_Combined[[#Headers],[Gameweek 26]],FPL_Fixtures_Extract[#Headers],0)))-4),Team_Key[[Full Name]:[Full Name]],0))&amp;RIGHT(INDEX(FPL_Fixtures_Extract[],MATCH($A547,FPL_Fixtures_Extract[[Player]:[Player]],0),MATCH(FPL_Combined[[#Headers],[Gameweek 26]],FPL_Fixtures_Extract[#Headers],0)),3))</f>
        <v>CHE(A) 2-2</v>
      </c>
      <c r="AB547" t="str">
        <f ca="1">IF(RIGHT(FPL_Combined[[#Headers],[Gameweek 27]],2)&lt;$B$622,INDEX(FPL_Results_Extract[Gameweek 02],MATCH($A547,FPL_Results_Extract[[Player]:[Player]],0)),INDEX(Team_Key[[Abbreviation]:[Abbreviation]],MATCH(LEFT(INDEX(FPL_Fixtures_Extract[],MATCH($A547,FPL_Fixtures_Extract[[Player]:[Player]],0),MATCH(FPL_Combined[[#Headers],[Gameweek 27]],FPL_Fixtures_Extract[#Headers],0)),LEN(INDEX(FPL_Fixtures_Extract[],MATCH($A547,FPL_Fixtures_Extract[[Player]:[Player]],0),MATCH(FPL_Combined[[#Headers],[Gameweek 27]],FPL_Fixtures_Extract[#Headers],0)))-4),Team_Key[[Full Name]:[Full Name]],0))&amp;RIGHT(INDEX(FPL_Fixtures_Extract[],MATCH($A547,FPL_Fixtures_Extract[[Player]:[Player]],0),MATCH(FPL_Combined[[#Headers],[Gameweek 27]],FPL_Fixtures_Extract[#Headers],0)),3))</f>
        <v>NEW(H) 2-0</v>
      </c>
      <c r="AC547" t="str">
        <f ca="1">IF(RIGHT(FPL_Combined[[#Headers],[Gameweek 28]],2)&lt;$B$622,INDEX(FPL_Results_Extract[Gameweek 03],MATCH($A547,FPL_Results_Extract[[Player]:[Player]],0)),INDEX(Team_Key[[Abbreviation]:[Abbreviation]],MATCH(LEFT(INDEX(FPL_Fixtures_Extract[],MATCH($A547,FPL_Fixtures_Extract[[Player]:[Player]],0),MATCH(FPL_Combined[[#Headers],[Gameweek 28]],FPL_Fixtures_Extract[#Headers],0)),LEN(INDEX(FPL_Fixtures_Extract[],MATCH($A547,FPL_Fixtures_Extract[[Player]:[Player]],0),MATCH(FPL_Combined[[#Headers],[Gameweek 28]],FPL_Fixtures_Extract[#Headers],0)))-4),Team_Key[[Full Name]:[Full Name]],0))&amp;RIGHT(INDEX(FPL_Fixtures_Extract[],MATCH($A547,FPL_Fixtures_Extract[[Player]:[Player]],0),MATCH(FPL_Combined[[#Headers],[Gameweek 28]],FPL_Fixtures_Extract[#Headers],0)),3))</f>
        <v>SUN(A) 1-1</v>
      </c>
      <c r="AD547" t="str">
        <f ca="1">IF(RIGHT(FPL_Combined[[#Headers],[Gameweek 29]],2)&lt;$B$622,INDEX(FPL_Results_Extract[Gameweek 04],MATCH($A547,FPL_Results_Extract[[Player]:[Player]],0)),INDEX(Team_Key[[Abbreviation]:[Abbreviation]],MATCH(LEFT(INDEX(FPL_Fixtures_Extract[],MATCH($A547,FPL_Fixtures_Extract[[Player]:[Player]],0),MATCH(FPL_Combined[[#Headers],[Gameweek 29]],FPL_Fixtures_Extract[#Headers],0)),LEN(INDEX(FPL_Fixtures_Extract[],MATCH($A547,FPL_Fixtures_Extract[[Player]:[Player]],0),MATCH(FPL_Combined[[#Headers],[Gameweek 29]],FPL_Fixtures_Extract[#Headers],0)))-4),Team_Key[[Full Name]:[Full Name]],0))&amp;RIGHT(INDEX(FPL_Fixtures_Extract[],MATCH($A547,FPL_Fixtures_Extract[[Player]:[Player]],0),MATCH(FPL_Combined[[#Headers],[Gameweek 29]],FPL_Fixtures_Extract[#Headers],0)),3))</f>
        <v>NOR(H)</v>
      </c>
      <c r="AE547" t="str">
        <f ca="1">IF(RIGHT(FPL_Combined[[#Headers],[Gameweek 30]],2)&lt;$B$622,INDEX(FPL_Results_Extract[Gameweek 05],MATCH($A547,FPL_Results_Extract[[Player]:[Player]],0)),INDEX(Team_Key[[Abbreviation]:[Abbreviation]],MATCH(LEFT(INDEX(FPL_Fixtures_Extract[],MATCH($A547,FPL_Fixtures_Extract[[Player]:[Player]],0),MATCH(FPL_Combined[[#Headers],[Gameweek 30]],FPL_Fixtures_Extract[#Headers],0)),LEN(INDEX(FPL_Fixtures_Extract[],MATCH($A547,FPL_Fixtures_Extract[[Player]:[Player]],0),MATCH(FPL_Combined[[#Headers],[Gameweek 30]],FPL_Fixtures_Extract[#Headers],0)))-4),Team_Key[[Full Name]:[Full Name]],0))&amp;RIGHT(INDEX(FPL_Fixtures_Extract[],MATCH($A547,FPL_Fixtures_Extract[[Player]:[Player]],0),MATCH(FPL_Combined[[#Headers],[Gameweek 30]],FPL_Fixtures_Extract[#Headers],0)),3))</f>
        <v>BOU(A)</v>
      </c>
      <c r="AF547" t="str">
        <f ca="1">IF(RIGHT(FPL_Combined[[#Headers],[Gameweek 31]],2)&lt;$B$622,INDEX(FPL_Results_Extract[Gameweek 06],MATCH($A547,FPL_Results_Extract[[Player]:[Player]],0)),INDEX(Team_Key[[Abbreviation]:[Abbreviation]],MATCH(LEFT(INDEX(FPL_Fixtures_Extract[],MATCH($A547,FPL_Fixtures_Extract[[Player]:[Player]],0),MATCH(FPL_Combined[[#Headers],[Gameweek 31]],FPL_Fixtures_Extract[#Headers],0)),LEN(INDEX(FPL_Fixtures_Extract[],MATCH($A547,FPL_Fixtures_Extract[[Player]:[Player]],0),MATCH(FPL_Combined[[#Headers],[Gameweek 31]],FPL_Fixtures_Extract[#Headers],0)))-4),Team_Key[[Full Name]:[Full Name]],0))&amp;RIGHT(INDEX(FPL_Fixtures_Extract[],MATCH($A547,FPL_Fixtures_Extract[[Player]:[Player]],0),MATCH(FPL_Combined[[#Headers],[Gameweek 31]],FPL_Fixtures_Extract[#Headers],0)),3))</f>
        <v>AVL(H)</v>
      </c>
      <c r="AG547" t="str">
        <f ca="1">IF(RIGHT(FPL_Combined[[#Headers],[Gameweek 32]],2)&lt;$B$622,INDEX(FPL_Results_Extract[Gameweek 07],MATCH($A547,FPL_Results_Extract[[Player]:[Player]],0)),INDEX(Team_Key[[Abbreviation]:[Abbreviation]],MATCH(LEFT(INDEX(FPL_Fixtures_Extract[],MATCH($A547,FPL_Fixtures_Extract[[Player]:[Player]],0),MATCH(FPL_Combined[[#Headers],[Gameweek 32]],FPL_Fixtures_Extract[#Headers],0)),LEN(INDEX(FPL_Fixtures_Extract[],MATCH($A547,FPL_Fixtures_Extract[[Player]:[Player]],0),MATCH(FPL_Combined[[#Headers],[Gameweek 32]],FPL_Fixtures_Extract[#Headers],0)))-4),Team_Key[[Full Name]:[Full Name]],0))&amp;RIGHT(INDEX(FPL_Fixtures_Extract[],MATCH($A547,FPL_Fixtures_Extract[[Player]:[Player]],0),MATCH(FPL_Combined[[#Headers],[Gameweek 32]],FPL_Fixtures_Extract[#Headers],0)),3))</f>
        <v>STK(A)</v>
      </c>
      <c r="AH547" t="str">
        <f ca="1">IF(RIGHT(FPL_Combined[[#Headers],[Gameweek 33]],2)&lt;$B$622,INDEX(FPL_Results_Extract[Gameweek 08],MATCH($A547,FPL_Results_Extract[[Player]:[Player]],0)),INDEX(Team_Key[[Abbreviation]:[Abbreviation]],MATCH(LEFT(INDEX(FPL_Fixtures_Extract[],MATCH($A547,FPL_Fixtures_Extract[[Player]:[Player]],0),MATCH(FPL_Combined[[#Headers],[Gameweek 33]],FPL_Fixtures_Extract[#Headers],0)),LEN(INDEX(FPL_Fixtures_Extract[],MATCH($A547,FPL_Fixtures_Extract[[Player]:[Player]],0),MATCH(FPL_Combined[[#Headers],[Gameweek 33]],FPL_Fixtures_Extract[#Headers],0)))-4),Team_Key[[Full Name]:[Full Name]],0))&amp;RIGHT(INDEX(FPL_Fixtures_Extract[],MATCH($A547,FPL_Fixtures_Extract[[Player]:[Player]],0),MATCH(FPL_Combined[[#Headers],[Gameweek 33]],FPL_Fixtures_Extract[#Headers],0)),3))</f>
        <v>CHE(H)</v>
      </c>
      <c r="AI547" t="str">
        <f ca="1">IF(RIGHT(FPL_Combined[[#Headers],[Gameweek 34]],2)&lt;$B$622,INDEX(FPL_Results_Extract[Gameweek 09],MATCH($A547,FPL_Results_Extract[[Player]:[Player]],0)),INDEX(Team_Key[[Abbreviation]:[Abbreviation]],MATCH(LEFT(INDEX(FPL_Fixtures_Extract[],MATCH($A547,FPL_Fixtures_Extract[[Player]:[Player]],0),MATCH(FPL_Combined[[#Headers],[Gameweek 34]],FPL_Fixtures_Extract[#Headers],0)),LEN(INDEX(FPL_Fixtures_Extract[],MATCH($A547,FPL_Fixtures_Extract[[Player]:[Player]],0),MATCH(FPL_Combined[[#Headers],[Gameweek 34]],FPL_Fixtures_Extract[#Headers],0)))-4),Team_Key[[Full Name]:[Full Name]],0))&amp;RIGHT(INDEX(FPL_Fixtures_Extract[],MATCH($A547,FPL_Fixtures_Extract[[Player]:[Player]],0),MATCH(FPL_Combined[[#Headers],[Gameweek 34]],FPL_Fixtures_Extract[#Headers],0)),3))</f>
        <v>NEW(A)</v>
      </c>
      <c r="AJ547" t="str">
        <f ca="1">IF(RIGHT(FPL_Combined[[#Headers],[Gameweek 35]],2)&lt;$B$622,INDEX(FPL_Results_Extract[Gameweek 10],MATCH($A547,FPL_Results_Extract[[Player]:[Player]],0)),INDEX(Team_Key[[Abbreviation]:[Abbreviation]],MATCH(LEFT(INDEX(FPL_Fixtures_Extract[],MATCH($A547,FPL_Fixtures_Extract[[Player]:[Player]],0),MATCH(FPL_Combined[[#Headers],[Gameweek 35]],FPL_Fixtures_Extract[#Headers],0)),LEN(INDEX(FPL_Fixtures_Extract[],MATCH($A547,FPL_Fixtures_Extract[[Player]:[Player]],0),MATCH(FPL_Combined[[#Headers],[Gameweek 35]],FPL_Fixtures_Extract[#Headers],0)))-4),Team_Key[[Full Name]:[Full Name]],0))&amp;RIGHT(INDEX(FPL_Fixtures_Extract[],MATCH($A547,FPL_Fixtures_Extract[[Player]:[Player]],0),MATCH(FPL_Combined[[#Headers],[Gameweek 35]],FPL_Fixtures_Extract[#Headers],0)),3))</f>
        <v>LEI(A)</v>
      </c>
      <c r="AK547" t="str">
        <f ca="1">IF(RIGHT(FPL_Combined[[#Headers],[Gameweek 36]],2)&lt;$B$622,INDEX(FPL_Results_Extract[Gameweek 11],MATCH($A547,FPL_Results_Extract[[Player]:[Player]],0)),INDEX(Team_Key[[Abbreviation]:[Abbreviation]],MATCH(LEFT(INDEX(FPL_Fixtures_Extract[],MATCH($A547,FPL_Fixtures_Extract[[Player]:[Player]],0),MATCH(FPL_Combined[[#Headers],[Gameweek 36]],FPL_Fixtures_Extract[#Headers],0)),LEN(INDEX(FPL_Fixtures_Extract[],MATCH($A547,FPL_Fixtures_Extract[[Player]:[Player]],0),MATCH(FPL_Combined[[#Headers],[Gameweek 36]],FPL_Fixtures_Extract[#Headers],0)))-4),Team_Key[[Full Name]:[Full Name]],0))&amp;RIGHT(INDEX(FPL_Fixtures_Extract[],MATCH($A547,FPL_Fixtures_Extract[[Player]:[Player]],0),MATCH(FPL_Combined[[#Headers],[Gameweek 36]],FPL_Fixtures_Extract[#Headers],0)),3))</f>
        <v>LIV(H)</v>
      </c>
      <c r="AL547" t="str">
        <f ca="1">IF(RIGHT(FPL_Combined[[#Headers],[Gameweek 37]],2)&lt;$B$622,INDEX(FPL_Results_Extract[Gameweek 12],MATCH($A547,FPL_Results_Extract[[Player]:[Player]],0)),INDEX(Team_Key[[Abbreviation]:[Abbreviation]],MATCH(LEFT(INDEX(FPL_Fixtures_Extract[],MATCH($A547,FPL_Fixtures_Extract[[Player]:[Player]],0),MATCH(FPL_Combined[[#Headers],[Gameweek 37]],FPL_Fixtures_Extract[#Headers],0)),LEN(INDEX(FPL_Fixtures_Extract[],MATCH($A547,FPL_Fixtures_Extract[[Player]:[Player]],0),MATCH(FPL_Combined[[#Headers],[Gameweek 37]],FPL_Fixtures_Extract[#Headers],0)))-4),Team_Key[[Full Name]:[Full Name]],0))&amp;RIGHT(INDEX(FPL_Fixtures_Extract[],MATCH($A547,FPL_Fixtures_Extract[[Player]:[Player]],0),MATCH(FPL_Combined[[#Headers],[Gameweek 37]],FPL_Fixtures_Extract[#Headers],0)),3))</f>
        <v>WHU(A)</v>
      </c>
      <c r="AM547" t="str">
        <f ca="1">IF(RIGHT(FPL_Combined[[#Headers],[Gameweek 38]],2)&lt;$B$622,INDEX(FPL_Results_Extract[Gameweek 13],MATCH($A547,FPL_Results_Extract[[Player]:[Player]],0)),INDEX(Team_Key[[Abbreviation]:[Abbreviation]],MATCH(LEFT(INDEX(FPL_Fixtures_Extract[],MATCH($A547,FPL_Fixtures_Extract[[Player]:[Player]],0),MATCH(FPL_Combined[[#Headers],[Gameweek 38]],FPL_Fixtures_Extract[#Headers],0)),LEN(INDEX(FPL_Fixtures_Extract[],MATCH($A547,FPL_Fixtures_Extract[[Player]:[Player]],0),MATCH(FPL_Combined[[#Headers],[Gameweek 38]],FPL_Fixtures_Extract[#Headers],0)))-4),Team_Key[[Full Name]:[Full Name]],0))&amp;RIGHT(INDEX(FPL_Fixtures_Extract[],MATCH($A547,FPL_Fixtures_Extract[[Player]:[Player]],0),MATCH(FPL_Combined[[#Headers],[Gameweek 38]],FPL_Fixtures_Extract[#Headers],0)),3))</f>
        <v>MCI(H)</v>
      </c>
    </row>
    <row r="548" spans="1:39" x14ac:dyDescent="0.45">
      <c r="A548" t="s">
        <v>476</v>
      </c>
      <c r="B548" t="str">
        <f ca="1">IF(RIGHT(FPL_Combined[[#Headers],[Gameweek 01]],2)&lt;$B$622,INDEX(FPL_Results_Extract[Gameweek 01],MATCH($A548,FPL_Results_Extract[[Player]:[Player]],0)),INDEX(Team_Key[[Abbreviation]:[Abbreviation]],MATCH(LEFT(INDEX(FPL_Fixtures_Extract[],MATCH($A548,FPL_Fixtures_Extract[[Player]:[Player]],0),MATCH(FPL_Combined[[#Headers],[Gameweek 01]],FPL_Fixtures_Extract[#Headers],0)),LEN(INDEX(FPL_Fixtures_Extract[],MATCH($A548,FPL_Fixtures_Extract[[Player]:[Player]],0),MATCH(FPL_Combined[[#Headers],[Gameweek 01]],FPL_Fixtures_Extract[#Headers],0)))-4),Team_Key[[Full Name]:[Full Name]],0))&amp;RIGHT(INDEX(FPL_Fixtures_Extract[],MATCH($A548,FPL_Fixtures_Extract[[Player]:[Player]],0),MATCH(FPL_Combined[[#Headers],[Gameweek 01]],FPL_Fixtures_Extract[#Headers],0)),3))</f>
        <v>N/A</v>
      </c>
      <c r="C548" t="str">
        <f ca="1">IF(RIGHT(FPL_Combined[[#Headers],[Gameweek 02]],2)&lt;$B$622,INDEX(FPL_Results_Extract[Gameweek 02],MATCH($A548,FPL_Results_Extract[[Player]:[Player]],0)),INDEX(Team_Key[[Abbreviation]:[Abbreviation]],MATCH(LEFT(INDEX(FPL_Fixtures_Extract[],MATCH($A548,FPL_Fixtures_Extract[[Player]:[Player]],0),MATCH(FPL_Combined[[#Headers],[Gameweek 02]],FPL_Fixtures_Extract[#Headers],0)),LEN(INDEX(FPL_Fixtures_Extract[],MATCH($A548,FPL_Fixtures_Extract[[Player]:[Player]],0),MATCH(FPL_Combined[[#Headers],[Gameweek 02]],FPL_Fixtures_Extract[#Headers],0)))-4),Team_Key[[Full Name]:[Full Name]],0))&amp;RIGHT(INDEX(FPL_Fixtures_Extract[],MATCH($A548,FPL_Fixtures_Extract[[Player]:[Player]],0),MATCH(FPL_Combined[[#Headers],[Gameweek 02]],FPL_Fixtures_Extract[#Headers],0)),3))</f>
        <v>N/A</v>
      </c>
      <c r="D548" t="str">
        <f ca="1">IF(RIGHT(FPL_Combined[[#Headers],[Gameweek 03]],2)&lt;$B$622,INDEX(FPL_Results_Extract[Gameweek 03],MATCH($A548,FPL_Results_Extract[[Player]:[Player]],0)),INDEX(Team_Key[[Abbreviation]:[Abbreviation]],MATCH(LEFT(INDEX(FPL_Fixtures_Extract[],MATCH($A548,FPL_Fixtures_Extract[[Player]:[Player]],0),MATCH(FPL_Combined[[#Headers],[Gameweek 03]],FPL_Fixtures_Extract[#Headers],0)),LEN(INDEX(FPL_Fixtures_Extract[],MATCH($A548,FPL_Fixtures_Extract[[Player]:[Player]],0),MATCH(FPL_Combined[[#Headers],[Gameweek 03]],FPL_Fixtures_Extract[#Headers],0)))-4),Team_Key[[Full Name]:[Full Name]],0))&amp;RIGHT(INDEX(FPL_Fixtures_Extract[],MATCH($A548,FPL_Fixtures_Extract[[Player]:[Player]],0),MATCH(FPL_Combined[[#Headers],[Gameweek 03]],FPL_Fixtures_Extract[#Headers],0)),3))</f>
        <v>N/A</v>
      </c>
      <c r="E548" t="str">
        <f ca="1">IF(RIGHT(FPL_Combined[[#Headers],[Gameweek 04]],2)&lt;$B$622,INDEX(FPL_Results_Extract[Gameweek 04],MATCH($A548,FPL_Results_Extract[[Player]:[Player]],0)),INDEX(Team_Key[[Abbreviation]:[Abbreviation]],MATCH(LEFT(INDEX(FPL_Fixtures_Extract[],MATCH($A548,FPL_Fixtures_Extract[[Player]:[Player]],0),MATCH(FPL_Combined[[#Headers],[Gameweek 04]],FPL_Fixtures_Extract[#Headers],0)),LEN(INDEX(FPL_Fixtures_Extract[],MATCH($A548,FPL_Fixtures_Extract[[Player]:[Player]],0),MATCH(FPL_Combined[[#Headers],[Gameweek 04]],FPL_Fixtures_Extract[#Headers],0)))-4),Team_Key[[Full Name]:[Full Name]],0))&amp;RIGHT(INDEX(FPL_Fixtures_Extract[],MATCH($A548,FPL_Fixtures_Extract[[Player]:[Player]],0),MATCH(FPL_Combined[[#Headers],[Gameweek 04]],FPL_Fixtures_Extract[#Headers],0)),3))</f>
        <v>N/A</v>
      </c>
      <c r="F548" t="str">
        <f ca="1">IF(RIGHT(FPL_Combined[[#Headers],[Gameweek 05]],2)&lt;$B$622,INDEX(FPL_Results_Extract[Gameweek 05],MATCH($A548,FPL_Results_Extract[[Player]:[Player]],0)),INDEX(Team_Key[[Abbreviation]:[Abbreviation]],MATCH(LEFT(INDEX(FPL_Fixtures_Extract[],MATCH($A548,FPL_Fixtures_Extract[[Player]:[Player]],0),MATCH(FPL_Combined[[#Headers],[Gameweek 05]],FPL_Fixtures_Extract[#Headers],0)),LEN(INDEX(FPL_Fixtures_Extract[],MATCH($A548,FPL_Fixtures_Extract[[Player]:[Player]],0),MATCH(FPL_Combined[[#Headers],[Gameweek 05]],FPL_Fixtures_Extract[#Headers],0)))-4),Team_Key[[Full Name]:[Full Name]],0))&amp;RIGHT(INDEX(FPL_Fixtures_Extract[],MATCH($A548,FPL_Fixtures_Extract[[Player]:[Player]],0),MATCH(FPL_Combined[[#Headers],[Gameweek 05]],FPL_Fixtures_Extract[#Headers],0)),3))</f>
        <v>MUN(A) 1-3</v>
      </c>
      <c r="G548" t="str">
        <f ca="1">IF(RIGHT(FPL_Combined[[#Headers],[Gameweek 06]],2)&lt;$B$622,INDEX(FPL_Results_Extract[Gameweek 06],MATCH($A548,FPL_Results_Extract[[Player]:[Player]],0)),INDEX(Team_Key[[Abbreviation]:[Abbreviation]],MATCH(LEFT(INDEX(FPL_Fixtures_Extract[],MATCH($A548,FPL_Fixtures_Extract[[Player]:[Player]],0),MATCH(FPL_Combined[[#Headers],[Gameweek 06]],FPL_Fixtures_Extract[#Headers],0)),LEN(INDEX(FPL_Fixtures_Extract[],MATCH($A548,FPL_Fixtures_Extract[[Player]:[Player]],0),MATCH(FPL_Combined[[#Headers],[Gameweek 06]],FPL_Fixtures_Extract[#Headers],0)))-4),Team_Key[[Full Name]:[Full Name]],0))&amp;RIGHT(INDEX(FPL_Fixtures_Extract[],MATCH($A548,FPL_Fixtures_Extract[[Player]:[Player]],0),MATCH(FPL_Combined[[#Headers],[Gameweek 06]],FPL_Fixtures_Extract[#Headers],0)),3))</f>
        <v>NOR(H) 1-1</v>
      </c>
      <c r="H548" t="str">
        <f ca="1">IF(RIGHT(FPL_Combined[[#Headers],[Gameweek 07]],2)&lt;$B$622,INDEX(FPL_Results_Extract[Gameweek 07],MATCH($A548,FPL_Results_Extract[[Player]:[Player]],0)),INDEX(Team_Key[[Abbreviation]:[Abbreviation]],MATCH(LEFT(INDEX(FPL_Fixtures_Extract[],MATCH($A548,FPL_Fixtures_Extract[[Player]:[Player]],0),MATCH(FPL_Combined[[#Headers],[Gameweek 07]],FPL_Fixtures_Extract[#Headers],0)),LEN(INDEX(FPL_Fixtures_Extract[],MATCH($A548,FPL_Fixtures_Extract[[Player]:[Player]],0),MATCH(FPL_Combined[[#Headers],[Gameweek 07]],FPL_Fixtures_Extract[#Headers],0)))-4),Team_Key[[Full Name]:[Full Name]],0))&amp;RIGHT(INDEX(FPL_Fixtures_Extract[],MATCH($A548,FPL_Fixtures_Extract[[Player]:[Player]],0),MATCH(FPL_Combined[[#Headers],[Gameweek 07]],FPL_Fixtures_Extract[#Headers],0)),3))</f>
        <v>AVL(H) 3-2</v>
      </c>
      <c r="I548" t="str">
        <f ca="1">IF(RIGHT(FPL_Combined[[#Headers],[Gameweek 08]],2)&lt;$B$622,INDEX(FPL_Results_Extract[Gameweek 08],MATCH($A548,FPL_Results_Extract[[Player]:[Player]],0)),INDEX(Team_Key[[Abbreviation]:[Abbreviation]],MATCH(LEFT(INDEX(FPL_Fixtures_Extract[],MATCH($A548,FPL_Fixtures_Extract[[Player]:[Player]],0),MATCH(FPL_Combined[[#Headers],[Gameweek 08]],FPL_Fixtures_Extract[#Headers],0)),LEN(INDEX(FPL_Fixtures_Extract[],MATCH($A548,FPL_Fixtures_Extract[[Player]:[Player]],0),MATCH(FPL_Combined[[#Headers],[Gameweek 08]],FPL_Fixtures_Extract[#Headers],0)))-4),Team_Key[[Full Name]:[Full Name]],0))&amp;RIGHT(INDEX(FPL_Fixtures_Extract[],MATCH($A548,FPL_Fixtures_Extract[[Player]:[Player]],0),MATCH(FPL_Combined[[#Headers],[Gameweek 08]],FPL_Fixtures_Extract[#Headers],0)),3))</f>
        <v>EVE(A) 1-1</v>
      </c>
      <c r="J548" t="str">
        <f ca="1">IF(RIGHT(FPL_Combined[[#Headers],[Gameweek 09]],2)&lt;$B$622,INDEX(FPL_Results_Extract[Gameweek 09],MATCH($A548,FPL_Results_Extract[[Player]:[Player]],0)),INDEX(Team_Key[[Abbreviation]:[Abbreviation]],MATCH(LEFT(INDEX(FPL_Fixtures_Extract[],MATCH($A548,FPL_Fixtures_Extract[[Player]:[Player]],0),MATCH(FPL_Combined[[#Headers],[Gameweek 09]],FPL_Fixtures_Extract[#Headers],0)),LEN(INDEX(FPL_Fixtures_Extract[],MATCH($A548,FPL_Fixtures_Extract[[Player]:[Player]],0),MATCH(FPL_Combined[[#Headers],[Gameweek 09]],FPL_Fixtures_Extract[#Headers],0)))-4),Team_Key[[Full Name]:[Full Name]],0))&amp;RIGHT(INDEX(FPL_Fixtures_Extract[],MATCH($A548,FPL_Fixtures_Extract[[Player]:[Player]],0),MATCH(FPL_Combined[[#Headers],[Gameweek 09]],FPL_Fixtures_Extract[#Headers],0)),3))</f>
        <v>TOT(A) 0-0</v>
      </c>
      <c r="K548" t="str">
        <f ca="1">IF(RIGHT(FPL_Combined[[#Headers],[Gameweek 10]],2)&lt;$B$622,INDEX(FPL_Results_Extract[Gameweek 10],MATCH($A548,FPL_Results_Extract[[Player]:[Player]],0)),INDEX(Team_Key[[Abbreviation]:[Abbreviation]],MATCH(LEFT(INDEX(FPL_Fixtures_Extract[],MATCH($A548,FPL_Fixtures_Extract[[Player]:[Player]],0),MATCH(FPL_Combined[[#Headers],[Gameweek 10]],FPL_Fixtures_Extract[#Headers],0)),LEN(INDEX(FPL_Fixtures_Extract[],MATCH($A548,FPL_Fixtures_Extract[[Player]:[Player]],0),MATCH(FPL_Combined[[#Headers],[Gameweek 10]],FPL_Fixtures_Extract[#Headers],0)))-4),Team_Key[[Full Name]:[Full Name]],0))&amp;RIGHT(INDEX(FPL_Fixtures_Extract[],MATCH($A548,FPL_Fixtures_Extract[[Player]:[Player]],0),MATCH(FPL_Combined[[#Headers],[Gameweek 10]],FPL_Fixtures_Extract[#Headers],0)),3))</f>
        <v>SOU(H) 1-1</v>
      </c>
      <c r="L548" t="str">
        <f ca="1">IF(RIGHT(FPL_Combined[[#Headers],[Gameweek 11]],2)&lt;$B$622,INDEX(FPL_Results_Extract[Gameweek 11],MATCH($A548,FPL_Results_Extract[[Player]:[Player]],0)),INDEX(Team_Key[[Abbreviation]:[Abbreviation]],MATCH(LEFT(INDEX(FPL_Fixtures_Extract[],MATCH($A548,FPL_Fixtures_Extract[[Player]:[Player]],0),MATCH(FPL_Combined[[#Headers],[Gameweek 11]],FPL_Fixtures_Extract[#Headers],0)),LEN(INDEX(FPL_Fixtures_Extract[],MATCH($A548,FPL_Fixtures_Extract[[Player]:[Player]],0),MATCH(FPL_Combined[[#Headers],[Gameweek 11]],FPL_Fixtures_Extract[#Headers],0)))-4),Team_Key[[Full Name]:[Full Name]],0))&amp;RIGHT(INDEX(FPL_Fixtures_Extract[],MATCH($A548,FPL_Fixtures_Extract[[Player]:[Player]],0),MATCH(FPL_Combined[[#Headers],[Gameweek 11]],FPL_Fixtures_Extract[#Headers],0)),3))</f>
        <v>CHE(A) 3-1</v>
      </c>
      <c r="M548" t="str">
        <f ca="1">IF(RIGHT(FPL_Combined[[#Headers],[Gameweek 12]],2)&lt;$B$622,INDEX(FPL_Results_Extract[Gameweek 12],MATCH($A548,FPL_Results_Extract[[Player]:[Player]],0)),INDEX(Team_Key[[Abbreviation]:[Abbreviation]],MATCH(LEFT(INDEX(FPL_Fixtures_Extract[],MATCH($A548,FPL_Fixtures_Extract[[Player]:[Player]],0),MATCH(FPL_Combined[[#Headers],[Gameweek 12]],FPL_Fixtures_Extract[#Headers],0)),LEN(INDEX(FPL_Fixtures_Extract[],MATCH($A548,FPL_Fixtures_Extract[[Player]:[Player]],0),MATCH(FPL_Combined[[#Headers],[Gameweek 12]],FPL_Fixtures_Extract[#Headers],0)))-4),Team_Key[[Full Name]:[Full Name]],0))&amp;RIGHT(INDEX(FPL_Fixtures_Extract[],MATCH($A548,FPL_Fixtures_Extract[[Player]:[Player]],0),MATCH(FPL_Combined[[#Headers],[Gameweek 12]],FPL_Fixtures_Extract[#Headers],0)),3))</f>
        <v>CRY(H) 1-2</v>
      </c>
      <c r="N548" t="str">
        <f ca="1">IF(RIGHT(FPL_Combined[[#Headers],[Gameweek 13]],2)&lt;$B$622,INDEX(FPL_Results_Extract[Gameweek 13],MATCH($A548,FPL_Results_Extract[[Player]:[Player]],0)),INDEX(Team_Key[[Abbreviation]:[Abbreviation]],MATCH(LEFT(INDEX(FPL_Fixtures_Extract[],MATCH($A548,FPL_Fixtures_Extract[[Player]:[Player]],0),MATCH(FPL_Combined[[#Headers],[Gameweek 13]],FPL_Fixtures_Extract[#Headers],0)),LEN(INDEX(FPL_Fixtures_Extract[],MATCH($A548,FPL_Fixtures_Extract[[Player]:[Player]],0),MATCH(FPL_Combined[[#Headers],[Gameweek 13]],FPL_Fixtures_Extract[#Headers],0)))-4),Team_Key[[Full Name]:[Full Name]],0))&amp;RIGHT(INDEX(FPL_Fixtures_Extract[],MATCH($A548,FPL_Fixtures_Extract[[Player]:[Player]],0),MATCH(FPL_Combined[[#Headers],[Gameweek 13]],FPL_Fixtures_Extract[#Headers],0)),3))</f>
        <v>MCI(A) 4-1</v>
      </c>
      <c r="O548" t="str">
        <f ca="1">IF(RIGHT(FPL_Combined[[#Headers],[Gameweek 14]],2)&lt;$B$622,INDEX(FPL_Results_Extract[Gameweek 14],MATCH($A548,FPL_Results_Extract[[Player]:[Player]],0)),INDEX(Team_Key[[Abbreviation]:[Abbreviation]],MATCH(LEFT(INDEX(FPL_Fixtures_Extract[],MATCH($A548,FPL_Fixtures_Extract[[Player]:[Player]],0),MATCH(FPL_Combined[[#Headers],[Gameweek 14]],FPL_Fixtures_Extract[#Headers],0)),LEN(INDEX(FPL_Fixtures_Extract[],MATCH($A548,FPL_Fixtures_Extract[[Player]:[Player]],0),MATCH(FPL_Combined[[#Headers],[Gameweek 14]],FPL_Fixtures_Extract[#Headers],0)))-4),Team_Key[[Full Name]:[Full Name]],0))&amp;RIGHT(INDEX(FPL_Fixtures_Extract[],MATCH($A548,FPL_Fixtures_Extract[[Player]:[Player]],0),MATCH(FPL_Combined[[#Headers],[Gameweek 14]],FPL_Fixtures_Extract[#Headers],0)),3))</f>
        <v>SWA(H) 1-0</v>
      </c>
      <c r="P548" t="str">
        <f ca="1">IF(RIGHT(FPL_Combined[[#Headers],[Gameweek 15]],2)&lt;$B$622,INDEX(FPL_Results_Extract[Gameweek 15],MATCH($A548,FPL_Results_Extract[[Player]:[Player]],0)),INDEX(Team_Key[[Abbreviation]:[Abbreviation]],MATCH(LEFT(INDEX(FPL_Fixtures_Extract[],MATCH($A548,FPL_Fixtures_Extract[[Player]:[Player]],0),MATCH(FPL_Combined[[#Headers],[Gameweek 15]],FPL_Fixtures_Extract[#Headers],0)),LEN(INDEX(FPL_Fixtures_Extract[],MATCH($A548,FPL_Fixtures_Extract[[Player]:[Player]],0),MATCH(FPL_Combined[[#Headers],[Gameweek 15]],FPL_Fixtures_Extract[#Headers],0)))-4),Team_Key[[Full Name]:[Full Name]],0))&amp;RIGHT(INDEX(FPL_Fixtures_Extract[],MATCH($A548,FPL_Fixtures_Extract[[Player]:[Player]],0),MATCH(FPL_Combined[[#Headers],[Gameweek 15]],FPL_Fixtures_Extract[#Headers],0)),3))</f>
        <v>NEW(A) 0-2</v>
      </c>
      <c r="Q548" t="str">
        <f ca="1">IF(RIGHT(FPL_Combined[[#Headers],[Gameweek 16]],2)&lt;$B$622,INDEX(FPL_Results_Extract[Gameweek 16],MATCH($A548,FPL_Results_Extract[[Player]:[Player]],0)),INDEX(Team_Key[[Abbreviation]:[Abbreviation]],MATCH(LEFT(INDEX(FPL_Fixtures_Extract[],MATCH($A548,FPL_Fixtures_Extract[[Player]:[Player]],0),MATCH(FPL_Combined[[#Headers],[Gameweek 16]],FPL_Fixtures_Extract[#Headers],0)),LEN(INDEX(FPL_Fixtures_Extract[],MATCH($A548,FPL_Fixtures_Extract[[Player]:[Player]],0),MATCH(FPL_Combined[[#Headers],[Gameweek 16]],FPL_Fixtures_Extract[#Headers],0)))-4),Team_Key[[Full Name]:[Full Name]],0))&amp;RIGHT(INDEX(FPL_Fixtures_Extract[],MATCH($A548,FPL_Fixtures_Extract[[Player]:[Player]],0),MATCH(FPL_Combined[[#Headers],[Gameweek 16]],FPL_Fixtures_Extract[#Headers],0)),3))</f>
        <v>WBA(H) 2-2</v>
      </c>
      <c r="R548" t="str">
        <f ca="1">IF(RIGHT(FPL_Combined[[#Headers],[Gameweek 17]],2)&lt;$B$622,INDEX(FPL_Results_Extract[Gameweek 17],MATCH($A548,FPL_Results_Extract[[Player]:[Player]],0)),INDEX(Team_Key[[Abbreviation]:[Abbreviation]],MATCH(LEFT(INDEX(FPL_Fixtures_Extract[],MATCH($A548,FPL_Fixtures_Extract[[Player]:[Player]],0),MATCH(FPL_Combined[[#Headers],[Gameweek 17]],FPL_Fixtures_Extract[#Headers],0)),LEN(INDEX(FPL_Fixtures_Extract[],MATCH($A548,FPL_Fixtures_Extract[[Player]:[Player]],0),MATCH(FPL_Combined[[#Headers],[Gameweek 17]],FPL_Fixtures_Extract[#Headers],0)))-4),Team_Key[[Full Name]:[Full Name]],0))&amp;RIGHT(INDEX(FPL_Fixtures_Extract[],MATCH($A548,FPL_Fixtures_Extract[[Player]:[Player]],0),MATCH(FPL_Combined[[#Headers],[Gameweek 17]],FPL_Fixtures_Extract[#Headers],0)),3))</f>
        <v>WAT(A) 0-3</v>
      </c>
      <c r="S548" t="str">
        <f ca="1">IF(RIGHT(FPL_Combined[[#Headers],[Gameweek 18]],2)&lt;$B$622,INDEX(FPL_Results_Extract[Gameweek 18],MATCH($A548,FPL_Results_Extract[[Player]:[Player]],0)),INDEX(Team_Key[[Abbreviation]:[Abbreviation]],MATCH(LEFT(INDEX(FPL_Fixtures_Extract[],MATCH($A548,FPL_Fixtures_Extract[[Player]:[Player]],0),MATCH(FPL_Combined[[#Headers],[Gameweek 18]],FPL_Fixtures_Extract[#Headers],0)),LEN(INDEX(FPL_Fixtures_Extract[],MATCH($A548,FPL_Fixtures_Extract[[Player]:[Player]],0),MATCH(FPL_Combined[[#Headers],[Gameweek 18]],FPL_Fixtures_Extract[#Headers],0)))-4),Team_Key[[Full Name]:[Full Name]],0))&amp;RIGHT(INDEX(FPL_Fixtures_Extract[],MATCH($A548,FPL_Fixtures_Extract[[Player]:[Player]],0),MATCH(FPL_Combined[[#Headers],[Gameweek 18]],FPL_Fixtures_Extract[#Headers],0)),3))</f>
        <v>LEI(H) 1-0</v>
      </c>
      <c r="T548" t="str">
        <f ca="1">IF(RIGHT(FPL_Combined[[#Headers],[Gameweek 19]],2)&lt;$B$622,INDEX(FPL_Results_Extract[Gameweek 19],MATCH($A548,FPL_Results_Extract[[Player]:[Player]],0)),INDEX(Team_Key[[Abbreviation]:[Abbreviation]],MATCH(LEFT(INDEX(FPL_Fixtures_Extract[],MATCH($A548,FPL_Fixtures_Extract[[Player]:[Player]],0),MATCH(FPL_Combined[[#Headers],[Gameweek 19]],FPL_Fixtures_Extract[#Headers],0)),LEN(INDEX(FPL_Fixtures_Extract[],MATCH($A548,FPL_Fixtures_Extract[[Player]:[Player]],0),MATCH(FPL_Combined[[#Headers],[Gameweek 19]],FPL_Fixtures_Extract[#Headers],0)))-4),Team_Key[[Full Name]:[Full Name]],0))&amp;RIGHT(INDEX(FPL_Fixtures_Extract[],MATCH($A548,FPL_Fixtures_Extract[[Player]:[Player]],0),MATCH(FPL_Combined[[#Headers],[Gameweek 19]],FPL_Fixtures_Extract[#Headers],0)),3))</f>
        <v>SUN(A) 1-0</v>
      </c>
      <c r="U548" t="str">
        <f ca="1">IF(RIGHT(FPL_Combined[[#Headers],[Gameweek 20]],2)&lt;$B$622,INDEX(FPL_Results_Extract[Gameweek 20],MATCH($A548,FPL_Results_Extract[[Player]:[Player]],0)),INDEX(Team_Key[[Abbreviation]:[Abbreviation]],MATCH(LEFT(INDEX(FPL_Fixtures_Extract[],MATCH($A548,FPL_Fixtures_Extract[[Player]:[Player]],0),MATCH(FPL_Combined[[#Headers],[Gameweek 20]],FPL_Fixtures_Extract[#Headers],0)),LEN(INDEX(FPL_Fixtures_Extract[],MATCH($A548,FPL_Fixtures_Extract[[Player]:[Player]],0),MATCH(FPL_Combined[[#Headers],[Gameweek 20]],FPL_Fixtures_Extract[#Headers],0)))-4),Team_Key[[Full Name]:[Full Name]],0))&amp;RIGHT(INDEX(FPL_Fixtures_Extract[],MATCH($A548,FPL_Fixtures_Extract[[Player]:[Player]],0),MATCH(FPL_Combined[[#Headers],[Gameweek 20]],FPL_Fixtures_Extract[#Headers],0)),3))</f>
        <v>WHU(A) 0-2</v>
      </c>
      <c r="V548" t="str">
        <f ca="1">IF(RIGHT(FPL_Combined[[#Headers],[Gameweek 21]],2)&lt;$B$622,INDEX(FPL_Results_Extract[Gameweek 21],MATCH($A548,FPL_Results_Extract[[Player]:[Player]],0)),INDEX(Team_Key[[Abbreviation]:[Abbreviation]],MATCH(LEFT(INDEX(FPL_Fixtures_Extract[],MATCH($A548,FPL_Fixtures_Extract[[Player]:[Player]],0),MATCH(FPL_Combined[[#Headers],[Gameweek 21]],FPL_Fixtures_Extract[#Headers],0)),LEN(INDEX(FPL_Fixtures_Extract[],MATCH($A548,FPL_Fixtures_Extract[[Player]:[Player]],0),MATCH(FPL_Combined[[#Headers],[Gameweek 21]],FPL_Fixtures_Extract[#Headers],0)))-4),Team_Key[[Full Name]:[Full Name]],0))&amp;RIGHT(INDEX(FPL_Fixtures_Extract[],MATCH($A548,FPL_Fixtures_Extract[[Player]:[Player]],0),MATCH(FPL_Combined[[#Headers],[Gameweek 21]],FPL_Fixtures_Extract[#Headers],0)),3))</f>
        <v>ARS(H) 3-3</v>
      </c>
      <c r="W548" t="str">
        <f ca="1">IF(RIGHT(FPL_Combined[[#Headers],[Gameweek 22]],2)&lt;$B$622,INDEX(FPL_Results_Extract[Gameweek 22],MATCH($A548,FPL_Results_Extract[[Player]:[Player]],0)),INDEX(Team_Key[[Abbreviation]:[Abbreviation]],MATCH(LEFT(INDEX(FPL_Fixtures_Extract[],MATCH($A548,FPL_Fixtures_Extract[[Player]:[Player]],0),MATCH(FPL_Combined[[#Headers],[Gameweek 22]],FPL_Fixtures_Extract[#Headers],0)),LEN(INDEX(FPL_Fixtures_Extract[],MATCH($A548,FPL_Fixtures_Extract[[Player]:[Player]],0),MATCH(FPL_Combined[[#Headers],[Gameweek 22]],FPL_Fixtures_Extract[#Headers],0)))-4),Team_Key[[Full Name]:[Full Name]],0))&amp;RIGHT(INDEX(FPL_Fixtures_Extract[],MATCH($A548,FPL_Fixtures_Extract[[Player]:[Player]],0),MATCH(FPL_Combined[[#Headers],[Gameweek 22]],FPL_Fixtures_Extract[#Headers],0)),3))</f>
        <v>MUN(H) 0-1</v>
      </c>
      <c r="X548" t="str">
        <f ca="1">IF(RIGHT(FPL_Combined[[#Headers],[Gameweek 23]],2)&lt;$B$622,INDEX(FPL_Results_Extract[Gameweek 23],MATCH($A548,FPL_Results_Extract[[Player]:[Player]],0)),INDEX(Team_Key[[Abbreviation]:[Abbreviation]],MATCH(LEFT(INDEX(FPL_Fixtures_Extract[],MATCH($A548,FPL_Fixtures_Extract[[Player]:[Player]],0),MATCH(FPL_Combined[[#Headers],[Gameweek 23]],FPL_Fixtures_Extract[#Headers],0)),LEN(INDEX(FPL_Fixtures_Extract[],MATCH($A548,FPL_Fixtures_Extract[[Player]:[Player]],0),MATCH(FPL_Combined[[#Headers],[Gameweek 23]],FPL_Fixtures_Extract[#Headers],0)))-4),Team_Key[[Full Name]:[Full Name]],0))&amp;RIGHT(INDEX(FPL_Fixtures_Extract[],MATCH($A548,FPL_Fixtures_Extract[[Player]:[Player]],0),MATCH(FPL_Combined[[#Headers],[Gameweek 23]],FPL_Fixtures_Extract[#Headers],0)),3))</f>
        <v>NOR(A) 5-4</v>
      </c>
      <c r="Y548" t="str">
        <f ca="1">IF(RIGHT(FPL_Combined[[#Headers],[Gameweek 24]],2)&lt;$B$622,INDEX(FPL_Results_Extract[Team],MATCH($A548,FPL_Results_Extract[[Player]:[Player]],0)),INDEX(Team_Key[[Abbreviation]:[Abbreviation]],MATCH(LEFT(INDEX(FPL_Fixtures_Extract[],MATCH($A548,FPL_Fixtures_Extract[[Player]:[Player]],0),MATCH(FPL_Combined[[#Headers],[Gameweek 24]],FPL_Fixtures_Extract[#Headers],0)),LEN(INDEX(FPL_Fixtures_Extract[],MATCH($A548,FPL_Fixtures_Extract[[Player]:[Player]],0),MATCH(FPL_Combined[[#Headers],[Gameweek 24]],FPL_Fixtures_Extract[#Headers],0)))-4),Team_Key[[Full Name]:[Full Name]],0))&amp;RIGHT(INDEX(FPL_Fixtures_Extract[],MATCH($A548,FPL_Fixtures_Extract[[Player]:[Player]],0),MATCH(FPL_Combined[[#Headers],[Gameweek 24]],FPL_Fixtures_Extract[#Headers],0)),3))</f>
        <v>LIV</v>
      </c>
      <c r="Z548" t="str">
        <f ca="1">IF(RIGHT(FPL_Combined[[#Headers],[Gameweek 25]],2)&lt;$B$622,INDEX(FPL_Results_Extract[Player],MATCH($A548,FPL_Results_Extract[[Player]:[Player]],0)),INDEX(Team_Key[[Abbreviation]:[Abbreviation]],MATCH(LEFT(INDEX(FPL_Fixtures_Extract[],MATCH($A548,FPL_Fixtures_Extract[[Player]:[Player]],0),MATCH(FPL_Combined[[#Headers],[Gameweek 25]],FPL_Fixtures_Extract[#Headers],0)),LEN(INDEX(FPL_Fixtures_Extract[],MATCH($A548,FPL_Fixtures_Extract[[Player]:[Player]],0),MATCH(FPL_Combined[[#Headers],[Gameweek 25]],FPL_Fixtures_Extract[#Headers],0)))-4),Team_Key[[Full Name]:[Full Name]],0))&amp;RIGHT(INDEX(FPL_Fixtures_Extract[],MATCH($A548,FPL_Fixtures_Extract[[Player]:[Player]],0),MATCH(FPL_Combined[[#Headers],[Gameweek 25]],FPL_Fixtures_Extract[#Headers],0)),3))</f>
        <v>Teixeira</v>
      </c>
      <c r="AA548" t="str">
        <f ca="1">IF(RIGHT(FPL_Combined[[#Headers],[Gameweek 26]],2)&lt;$B$622,INDEX(FPL_Results_Extract[Gameweek 01],MATCH($A548,FPL_Results_Extract[[Player]:[Player]],0)),INDEX(Team_Key[[Abbreviation]:[Abbreviation]],MATCH(LEFT(INDEX(FPL_Fixtures_Extract[],MATCH($A548,FPL_Fixtures_Extract[[Player]:[Player]],0),MATCH(FPL_Combined[[#Headers],[Gameweek 26]],FPL_Fixtures_Extract[#Headers],0)),LEN(INDEX(FPL_Fixtures_Extract[],MATCH($A548,FPL_Fixtures_Extract[[Player]:[Player]],0),MATCH(FPL_Combined[[#Headers],[Gameweek 26]],FPL_Fixtures_Extract[#Headers],0)))-4),Team_Key[[Full Name]:[Full Name]],0))&amp;RIGHT(INDEX(FPL_Fixtures_Extract[],MATCH($A548,FPL_Fixtures_Extract[[Player]:[Player]],0),MATCH(FPL_Combined[[#Headers],[Gameweek 26]],FPL_Fixtures_Extract[#Headers],0)),3))</f>
        <v>N/A</v>
      </c>
      <c r="AB548" t="str">
        <f ca="1">IF(RIGHT(FPL_Combined[[#Headers],[Gameweek 27]],2)&lt;$B$622,INDEX(FPL_Results_Extract[Gameweek 02],MATCH($A548,FPL_Results_Extract[[Player]:[Player]],0)),INDEX(Team_Key[[Abbreviation]:[Abbreviation]],MATCH(LEFT(INDEX(FPL_Fixtures_Extract[],MATCH($A548,FPL_Fixtures_Extract[[Player]:[Player]],0),MATCH(FPL_Combined[[#Headers],[Gameweek 27]],FPL_Fixtures_Extract[#Headers],0)),LEN(INDEX(FPL_Fixtures_Extract[],MATCH($A548,FPL_Fixtures_Extract[[Player]:[Player]],0),MATCH(FPL_Combined[[#Headers],[Gameweek 27]],FPL_Fixtures_Extract[#Headers],0)))-4),Team_Key[[Full Name]:[Full Name]],0))&amp;RIGHT(INDEX(FPL_Fixtures_Extract[],MATCH($A548,FPL_Fixtures_Extract[[Player]:[Player]],0),MATCH(FPL_Combined[[#Headers],[Gameweek 27]],FPL_Fixtures_Extract[#Headers],0)),3))</f>
        <v>N/A</v>
      </c>
      <c r="AC548" t="str">
        <f ca="1">IF(RIGHT(FPL_Combined[[#Headers],[Gameweek 28]],2)&lt;$B$622,INDEX(FPL_Results_Extract[Gameweek 03],MATCH($A548,FPL_Results_Extract[[Player]:[Player]],0)),INDEX(Team_Key[[Abbreviation]:[Abbreviation]],MATCH(LEFT(INDEX(FPL_Fixtures_Extract[],MATCH($A548,FPL_Fixtures_Extract[[Player]:[Player]],0),MATCH(FPL_Combined[[#Headers],[Gameweek 28]],FPL_Fixtures_Extract[#Headers],0)),LEN(INDEX(FPL_Fixtures_Extract[],MATCH($A548,FPL_Fixtures_Extract[[Player]:[Player]],0),MATCH(FPL_Combined[[#Headers],[Gameweek 28]],FPL_Fixtures_Extract[#Headers],0)))-4),Team_Key[[Full Name]:[Full Name]],0))&amp;RIGHT(INDEX(FPL_Fixtures_Extract[],MATCH($A548,FPL_Fixtures_Extract[[Player]:[Player]],0),MATCH(FPL_Combined[[#Headers],[Gameweek 28]],FPL_Fixtures_Extract[#Headers],0)),3))</f>
        <v>N/A</v>
      </c>
      <c r="AD548" t="str">
        <f ca="1">IF(RIGHT(FPL_Combined[[#Headers],[Gameweek 29]],2)&lt;$B$622,INDEX(FPL_Results_Extract[Gameweek 04],MATCH($A548,FPL_Results_Extract[[Player]:[Player]],0)),INDEX(Team_Key[[Abbreviation]:[Abbreviation]],MATCH(LEFT(INDEX(FPL_Fixtures_Extract[],MATCH($A548,FPL_Fixtures_Extract[[Player]:[Player]],0),MATCH(FPL_Combined[[#Headers],[Gameweek 29]],FPL_Fixtures_Extract[#Headers],0)),LEN(INDEX(FPL_Fixtures_Extract[],MATCH($A548,FPL_Fixtures_Extract[[Player]:[Player]],0),MATCH(FPL_Combined[[#Headers],[Gameweek 29]],FPL_Fixtures_Extract[#Headers],0)))-4),Team_Key[[Full Name]:[Full Name]],0))&amp;RIGHT(INDEX(FPL_Fixtures_Extract[],MATCH($A548,FPL_Fixtures_Extract[[Player]:[Player]],0),MATCH(FPL_Combined[[#Headers],[Gameweek 29]],FPL_Fixtures_Extract[#Headers],0)),3))</f>
        <v>CRY(A)</v>
      </c>
      <c r="AE548" t="e">
        <f ca="1">IF(RIGHT(FPL_Combined[[#Headers],[Gameweek 30]],2)&lt;$B$622,INDEX(FPL_Results_Extract[Gameweek 05],MATCH($A548,FPL_Results_Extract[[Player]:[Player]],0)),INDEX(Team_Key[[Abbreviation]:[Abbreviation]],MATCH(LEFT(INDEX(FPL_Fixtures_Extract[],MATCH($A548,FPL_Fixtures_Extract[[Player]:[Player]],0),MATCH(FPL_Combined[[#Headers],[Gameweek 30]],FPL_Fixtures_Extract[#Headers],0)),LEN(INDEX(FPL_Fixtures_Extract[],MATCH($A548,FPL_Fixtures_Extract[[Player]:[Player]],0),MATCH(FPL_Combined[[#Headers],[Gameweek 30]],FPL_Fixtures_Extract[#Headers],0)))-4),Team_Key[[Full Name]:[Full Name]],0))&amp;RIGHT(INDEX(FPL_Fixtures_Extract[],MATCH($A548,FPL_Fixtures_Extract[[Player]:[Player]],0),MATCH(FPL_Combined[[#Headers],[Gameweek 30]],FPL_Fixtures_Extract[#Headers],0)),3))</f>
        <v>#VALUE!</v>
      </c>
      <c r="AF548" t="str">
        <f ca="1">IF(RIGHT(FPL_Combined[[#Headers],[Gameweek 31]],2)&lt;$B$622,INDEX(FPL_Results_Extract[Gameweek 06],MATCH($A548,FPL_Results_Extract[[Player]:[Player]],0)),INDEX(Team_Key[[Abbreviation]:[Abbreviation]],MATCH(LEFT(INDEX(FPL_Fixtures_Extract[],MATCH($A548,FPL_Fixtures_Extract[[Player]:[Player]],0),MATCH(FPL_Combined[[#Headers],[Gameweek 31]],FPL_Fixtures_Extract[#Headers],0)),LEN(INDEX(FPL_Fixtures_Extract[],MATCH($A548,FPL_Fixtures_Extract[[Player]:[Player]],0),MATCH(FPL_Combined[[#Headers],[Gameweek 31]],FPL_Fixtures_Extract[#Headers],0)))-4),Team_Key[[Full Name]:[Full Name]],0))&amp;RIGHT(INDEX(FPL_Fixtures_Extract[],MATCH($A548,FPL_Fixtures_Extract[[Player]:[Player]],0),MATCH(FPL_Combined[[#Headers],[Gameweek 31]],FPL_Fixtures_Extract[#Headers],0)),3))</f>
        <v>SOU(A)</v>
      </c>
      <c r="AG548" t="str">
        <f ca="1">IF(RIGHT(FPL_Combined[[#Headers],[Gameweek 32]],2)&lt;$B$622,INDEX(FPL_Results_Extract[Gameweek 07],MATCH($A548,FPL_Results_Extract[[Player]:[Player]],0)),INDEX(Team_Key[[Abbreviation]:[Abbreviation]],MATCH(LEFT(INDEX(FPL_Fixtures_Extract[],MATCH($A548,FPL_Fixtures_Extract[[Player]:[Player]],0),MATCH(FPL_Combined[[#Headers],[Gameweek 32]],FPL_Fixtures_Extract[#Headers],0)),LEN(INDEX(FPL_Fixtures_Extract[],MATCH($A548,FPL_Fixtures_Extract[[Player]:[Player]],0),MATCH(FPL_Combined[[#Headers],[Gameweek 32]],FPL_Fixtures_Extract[#Headers],0)))-4),Team_Key[[Full Name]:[Full Name]],0))&amp;RIGHT(INDEX(FPL_Fixtures_Extract[],MATCH($A548,FPL_Fixtures_Extract[[Player]:[Player]],0),MATCH(FPL_Combined[[#Headers],[Gameweek 32]],FPL_Fixtures_Extract[#Headers],0)),3))</f>
        <v>TOT(H)</v>
      </c>
      <c r="AH548" t="str">
        <f ca="1">IF(RIGHT(FPL_Combined[[#Headers],[Gameweek 33]],2)&lt;$B$622,INDEX(FPL_Results_Extract[Gameweek 08],MATCH($A548,FPL_Results_Extract[[Player]:[Player]],0)),INDEX(Team_Key[[Abbreviation]:[Abbreviation]],MATCH(LEFT(INDEX(FPL_Fixtures_Extract[],MATCH($A548,FPL_Fixtures_Extract[[Player]:[Player]],0),MATCH(FPL_Combined[[#Headers],[Gameweek 33]],FPL_Fixtures_Extract[#Headers],0)),LEN(INDEX(FPL_Fixtures_Extract[],MATCH($A548,FPL_Fixtures_Extract[[Player]:[Player]],0),MATCH(FPL_Combined[[#Headers],[Gameweek 33]],FPL_Fixtures_Extract[#Headers],0)))-4),Team_Key[[Full Name]:[Full Name]],0))&amp;RIGHT(INDEX(FPL_Fixtures_Extract[],MATCH($A548,FPL_Fixtures_Extract[[Player]:[Player]],0),MATCH(FPL_Combined[[#Headers],[Gameweek 33]],FPL_Fixtures_Extract[#Headers],0)),3))</f>
        <v>STK(H)</v>
      </c>
      <c r="AI548" t="str">
        <f ca="1">IF(RIGHT(FPL_Combined[[#Headers],[Gameweek 34]],2)&lt;$B$622,INDEX(FPL_Results_Extract[Gameweek 09],MATCH($A548,FPL_Results_Extract[[Player]:[Player]],0)),INDEX(Team_Key[[Abbreviation]:[Abbreviation]],MATCH(LEFT(INDEX(FPL_Fixtures_Extract[],MATCH($A548,FPL_Fixtures_Extract[[Player]:[Player]],0),MATCH(FPL_Combined[[#Headers],[Gameweek 34]],FPL_Fixtures_Extract[#Headers],0)),LEN(INDEX(FPL_Fixtures_Extract[],MATCH($A548,FPL_Fixtures_Extract[[Player]:[Player]],0),MATCH(FPL_Combined[[#Headers],[Gameweek 34]],FPL_Fixtures_Extract[#Headers],0)))-4),Team_Key[[Full Name]:[Full Name]],0))&amp;RIGHT(INDEX(FPL_Fixtures_Extract[],MATCH($A548,FPL_Fixtures_Extract[[Player]:[Player]],0),MATCH(FPL_Combined[[#Headers],[Gameweek 34]],FPL_Fixtures_Extract[#Headers],0)),3))</f>
        <v>BOU(A)</v>
      </c>
      <c r="AJ548" t="str">
        <f ca="1">IF(RIGHT(FPL_Combined[[#Headers],[Gameweek 35]],2)&lt;$B$622,INDEX(FPL_Results_Extract[Gameweek 10],MATCH($A548,FPL_Results_Extract[[Player]:[Player]],0)),INDEX(Team_Key[[Abbreviation]:[Abbreviation]],MATCH(LEFT(INDEX(FPL_Fixtures_Extract[],MATCH($A548,FPL_Fixtures_Extract[[Player]:[Player]],0),MATCH(FPL_Combined[[#Headers],[Gameweek 35]],FPL_Fixtures_Extract[#Headers],0)),LEN(INDEX(FPL_Fixtures_Extract[],MATCH($A548,FPL_Fixtures_Extract[[Player]:[Player]],0),MATCH(FPL_Combined[[#Headers],[Gameweek 35]],FPL_Fixtures_Extract[#Headers],0)))-4),Team_Key[[Full Name]:[Full Name]],0))&amp;RIGHT(INDEX(FPL_Fixtures_Extract[],MATCH($A548,FPL_Fixtures_Extract[[Player]:[Player]],0),MATCH(FPL_Combined[[#Headers],[Gameweek 35]],FPL_Fixtures_Extract[#Headers],0)),3))</f>
        <v>NEW(H)</v>
      </c>
      <c r="AK548" t="str">
        <f ca="1">IF(RIGHT(FPL_Combined[[#Headers],[Gameweek 36]],2)&lt;$B$622,INDEX(FPL_Results_Extract[Gameweek 11],MATCH($A548,FPL_Results_Extract[[Player]:[Player]],0)),INDEX(Team_Key[[Abbreviation]:[Abbreviation]],MATCH(LEFT(INDEX(FPL_Fixtures_Extract[],MATCH($A548,FPL_Fixtures_Extract[[Player]:[Player]],0),MATCH(FPL_Combined[[#Headers],[Gameweek 36]],FPL_Fixtures_Extract[#Headers],0)),LEN(INDEX(FPL_Fixtures_Extract[],MATCH($A548,FPL_Fixtures_Extract[[Player]:[Player]],0),MATCH(FPL_Combined[[#Headers],[Gameweek 36]],FPL_Fixtures_Extract[#Headers],0)))-4),Team_Key[[Full Name]:[Full Name]],0))&amp;RIGHT(INDEX(FPL_Fixtures_Extract[],MATCH($A548,FPL_Fixtures_Extract[[Player]:[Player]],0),MATCH(FPL_Combined[[#Headers],[Gameweek 36]],FPL_Fixtures_Extract[#Headers],0)),3))</f>
        <v>SWA(A)</v>
      </c>
      <c r="AL548" t="str">
        <f ca="1">IF(RIGHT(FPL_Combined[[#Headers],[Gameweek 37]],2)&lt;$B$622,INDEX(FPL_Results_Extract[Gameweek 12],MATCH($A548,FPL_Results_Extract[[Player]:[Player]],0)),INDEX(Team_Key[[Abbreviation]:[Abbreviation]],MATCH(LEFT(INDEX(FPL_Fixtures_Extract[],MATCH($A548,FPL_Fixtures_Extract[[Player]:[Player]],0),MATCH(FPL_Combined[[#Headers],[Gameweek 37]],FPL_Fixtures_Extract[#Headers],0)),LEN(INDEX(FPL_Fixtures_Extract[],MATCH($A548,FPL_Fixtures_Extract[[Player]:[Player]],0),MATCH(FPL_Combined[[#Headers],[Gameweek 37]],FPL_Fixtures_Extract[#Headers],0)))-4),Team_Key[[Full Name]:[Full Name]],0))&amp;RIGHT(INDEX(FPL_Fixtures_Extract[],MATCH($A548,FPL_Fixtures_Extract[[Player]:[Player]],0),MATCH(FPL_Combined[[#Headers],[Gameweek 37]],FPL_Fixtures_Extract[#Headers],0)),3))</f>
        <v>WAT(H)</v>
      </c>
      <c r="AM548" t="str">
        <f ca="1">IF(RIGHT(FPL_Combined[[#Headers],[Gameweek 38]],2)&lt;$B$622,INDEX(FPL_Results_Extract[Gameweek 13],MATCH($A548,FPL_Results_Extract[[Player]:[Player]],0)),INDEX(Team_Key[[Abbreviation]:[Abbreviation]],MATCH(LEFT(INDEX(FPL_Fixtures_Extract[],MATCH($A548,FPL_Fixtures_Extract[[Player]:[Player]],0),MATCH(FPL_Combined[[#Headers],[Gameweek 38]],FPL_Fixtures_Extract[#Headers],0)),LEN(INDEX(FPL_Fixtures_Extract[],MATCH($A548,FPL_Fixtures_Extract[[Player]:[Player]],0),MATCH(FPL_Combined[[#Headers],[Gameweek 38]],FPL_Fixtures_Extract[#Headers],0)))-4),Team_Key[[Full Name]:[Full Name]],0))&amp;RIGHT(INDEX(FPL_Fixtures_Extract[],MATCH($A548,FPL_Fixtures_Extract[[Player]:[Player]],0),MATCH(FPL_Combined[[#Headers],[Gameweek 38]],FPL_Fixtures_Extract[#Headers],0)),3))</f>
        <v>WBA(A)</v>
      </c>
    </row>
    <row r="549" spans="1:39" x14ac:dyDescent="0.45">
      <c r="A549" t="s">
        <v>367</v>
      </c>
      <c r="B549" t="str">
        <f ca="1">IF(RIGHT(FPL_Combined[[#Headers],[Gameweek 01]],2)&lt;$B$622,INDEX(FPL_Results_Extract[Gameweek 01],MATCH($A549,FPL_Results_Extract[[Player]:[Player]],0)),INDEX(Team_Key[[Abbreviation]:[Abbreviation]],MATCH(LEFT(INDEX(FPL_Fixtures_Extract[],MATCH($A549,FPL_Fixtures_Extract[[Player]:[Player]],0),MATCH(FPL_Combined[[#Headers],[Gameweek 01]],FPL_Fixtures_Extract[#Headers],0)),LEN(INDEX(FPL_Fixtures_Extract[],MATCH($A549,FPL_Fixtures_Extract[[Player]:[Player]],0),MATCH(FPL_Combined[[#Headers],[Gameweek 01]],FPL_Fixtures_Extract[#Headers],0)))-4),Team_Key[[Full Name]:[Full Name]],0))&amp;RIGHT(INDEX(FPL_Fixtures_Extract[],MATCH($A549,FPL_Fixtures_Extract[[Player]:[Player]],0),MATCH(FPL_Combined[[#Headers],[Gameweek 01]],FPL_Fixtures_Extract[#Headers],0)),3))</f>
        <v>SWA(H) 2-2</v>
      </c>
      <c r="C549" t="str">
        <f ca="1">IF(RIGHT(FPL_Combined[[#Headers],[Gameweek 02]],2)&lt;$B$622,INDEX(FPL_Results_Extract[Gameweek 02],MATCH($A549,FPL_Results_Extract[[Player]:[Player]],0)),INDEX(Team_Key[[Abbreviation]:[Abbreviation]],MATCH(LEFT(INDEX(FPL_Fixtures_Extract[],MATCH($A549,FPL_Fixtures_Extract[[Player]:[Player]],0),MATCH(FPL_Combined[[#Headers],[Gameweek 02]],FPL_Fixtures_Extract[#Headers],0)),LEN(INDEX(FPL_Fixtures_Extract[],MATCH($A549,FPL_Fixtures_Extract[[Player]:[Player]],0),MATCH(FPL_Combined[[#Headers],[Gameweek 02]],FPL_Fixtures_Extract[#Headers],0)))-4),Team_Key[[Full Name]:[Full Name]],0))&amp;RIGHT(INDEX(FPL_Fixtures_Extract[],MATCH($A549,FPL_Fixtures_Extract[[Player]:[Player]],0),MATCH(FPL_Combined[[#Headers],[Gameweek 02]],FPL_Fixtures_Extract[#Headers],0)),3))</f>
        <v>MCI(A) 0-3</v>
      </c>
      <c r="D549" t="str">
        <f ca="1">IF(RIGHT(FPL_Combined[[#Headers],[Gameweek 03]],2)&lt;$B$622,INDEX(FPL_Results_Extract[Gameweek 03],MATCH($A549,FPL_Results_Extract[[Player]:[Player]],0)),INDEX(Team_Key[[Abbreviation]:[Abbreviation]],MATCH(LEFT(INDEX(FPL_Fixtures_Extract[],MATCH($A549,FPL_Fixtures_Extract[[Player]:[Player]],0),MATCH(FPL_Combined[[#Headers],[Gameweek 03]],FPL_Fixtures_Extract[#Headers],0)),LEN(INDEX(FPL_Fixtures_Extract[],MATCH($A549,FPL_Fixtures_Extract[[Player]:[Player]],0),MATCH(FPL_Combined[[#Headers],[Gameweek 03]],FPL_Fixtures_Extract[#Headers],0)))-4),Team_Key[[Full Name]:[Full Name]],0))&amp;RIGHT(INDEX(FPL_Fixtures_Extract[],MATCH($A549,FPL_Fixtures_Extract[[Player]:[Player]],0),MATCH(FPL_Combined[[#Headers],[Gameweek 03]],FPL_Fixtures_Extract[#Headers],0)),3))</f>
        <v>WBA(A) 3-2</v>
      </c>
      <c r="E549" t="str">
        <f ca="1">IF(RIGHT(FPL_Combined[[#Headers],[Gameweek 04]],2)&lt;$B$622,INDEX(FPL_Results_Extract[Gameweek 04],MATCH($A549,FPL_Results_Extract[[Player]:[Player]],0)),INDEX(Team_Key[[Abbreviation]:[Abbreviation]],MATCH(LEFT(INDEX(FPL_Fixtures_Extract[],MATCH($A549,FPL_Fixtures_Extract[[Player]:[Player]],0),MATCH(FPL_Combined[[#Headers],[Gameweek 04]],FPL_Fixtures_Extract[#Headers],0)),LEN(INDEX(FPL_Fixtures_Extract[],MATCH($A549,FPL_Fixtures_Extract[[Player]:[Player]],0),MATCH(FPL_Combined[[#Headers],[Gameweek 04]],FPL_Fixtures_Extract[#Headers],0)))-4),Team_Key[[Full Name]:[Full Name]],0))&amp;RIGHT(INDEX(FPL_Fixtures_Extract[],MATCH($A549,FPL_Fixtures_Extract[[Player]:[Player]],0),MATCH(FPL_Combined[[#Headers],[Gameweek 04]],FPL_Fixtures_Extract[#Headers],0)),3))</f>
        <v>CRY(H) 1-2</v>
      </c>
      <c r="F549" t="str">
        <f ca="1">IF(RIGHT(FPL_Combined[[#Headers],[Gameweek 05]],2)&lt;$B$622,INDEX(FPL_Results_Extract[Gameweek 05],MATCH($A549,FPL_Results_Extract[[Player]:[Player]],0)),INDEX(Team_Key[[Abbreviation]:[Abbreviation]],MATCH(LEFT(INDEX(FPL_Fixtures_Extract[],MATCH($A549,FPL_Fixtures_Extract[[Player]:[Player]],0),MATCH(FPL_Combined[[#Headers],[Gameweek 05]],FPL_Fixtures_Extract[#Headers],0)),LEN(INDEX(FPL_Fixtures_Extract[],MATCH($A549,FPL_Fixtures_Extract[[Player]:[Player]],0),MATCH(FPL_Combined[[#Headers],[Gameweek 05]],FPL_Fixtures_Extract[#Headers],0)))-4),Team_Key[[Full Name]:[Full Name]],0))&amp;RIGHT(INDEX(FPL_Fixtures_Extract[],MATCH($A549,FPL_Fixtures_Extract[[Player]:[Player]],0),MATCH(FPL_Combined[[#Headers],[Gameweek 05]],FPL_Fixtures_Extract[#Headers],0)),3))</f>
        <v>EVE(A) 1-3</v>
      </c>
      <c r="G549" t="str">
        <f ca="1">IF(RIGHT(FPL_Combined[[#Headers],[Gameweek 06]],2)&lt;$B$622,INDEX(FPL_Results_Extract[Gameweek 06],MATCH($A549,FPL_Results_Extract[[Player]:[Player]],0)),INDEX(Team_Key[[Abbreviation]:[Abbreviation]],MATCH(LEFT(INDEX(FPL_Fixtures_Extract[],MATCH($A549,FPL_Fixtures_Extract[[Player]:[Player]],0),MATCH(FPL_Combined[[#Headers],[Gameweek 06]],FPL_Fixtures_Extract[#Headers],0)),LEN(INDEX(FPL_Fixtures_Extract[],MATCH($A549,FPL_Fixtures_Extract[[Player]:[Player]],0),MATCH(FPL_Combined[[#Headers],[Gameweek 06]],FPL_Fixtures_Extract[#Headers],0)))-4),Team_Key[[Full Name]:[Full Name]],0))&amp;RIGHT(INDEX(FPL_Fixtures_Extract[],MATCH($A549,FPL_Fixtures_Extract[[Player]:[Player]],0),MATCH(FPL_Combined[[#Headers],[Gameweek 06]],FPL_Fixtures_Extract[#Headers],0)),3))</f>
        <v>ARS(H) 2-0</v>
      </c>
      <c r="H549" t="str">
        <f ca="1">IF(RIGHT(FPL_Combined[[#Headers],[Gameweek 07]],2)&lt;$B$622,INDEX(FPL_Results_Extract[Gameweek 07],MATCH($A549,FPL_Results_Extract[[Player]:[Player]],0)),INDEX(Team_Key[[Abbreviation]:[Abbreviation]],MATCH(LEFT(INDEX(FPL_Fixtures_Extract[],MATCH($A549,FPL_Fixtures_Extract[[Player]:[Player]],0),MATCH(FPL_Combined[[#Headers],[Gameweek 07]],FPL_Fixtures_Extract[#Headers],0)),LEN(INDEX(FPL_Fixtures_Extract[],MATCH($A549,FPL_Fixtures_Extract[[Player]:[Player]],0),MATCH(FPL_Combined[[#Headers],[Gameweek 07]],FPL_Fixtures_Extract[#Headers],0)))-4),Team_Key[[Full Name]:[Full Name]],0))&amp;RIGHT(INDEX(FPL_Fixtures_Extract[],MATCH($A549,FPL_Fixtures_Extract[[Player]:[Player]],0),MATCH(FPL_Combined[[#Headers],[Gameweek 07]],FPL_Fixtures_Extract[#Headers],0)),3))</f>
        <v>NEW(A) 2-2</v>
      </c>
      <c r="I549" t="str">
        <f ca="1">IF(RIGHT(FPL_Combined[[#Headers],[Gameweek 08]],2)&lt;$B$622,INDEX(FPL_Results_Extract[Gameweek 08],MATCH($A549,FPL_Results_Extract[[Player]:[Player]],0)),INDEX(Team_Key[[Abbreviation]:[Abbreviation]],MATCH(LEFT(INDEX(FPL_Fixtures_Extract[],MATCH($A549,FPL_Fixtures_Extract[[Player]:[Player]],0),MATCH(FPL_Combined[[#Headers],[Gameweek 08]],FPL_Fixtures_Extract[#Headers],0)),LEN(INDEX(FPL_Fixtures_Extract[],MATCH($A549,FPL_Fixtures_Extract[[Player]:[Player]],0),MATCH(FPL_Combined[[#Headers],[Gameweek 08]],FPL_Fixtures_Extract[#Headers],0)))-4),Team_Key[[Full Name]:[Full Name]],0))&amp;RIGHT(INDEX(FPL_Fixtures_Extract[],MATCH($A549,FPL_Fixtures_Extract[[Player]:[Player]],0),MATCH(FPL_Combined[[#Headers],[Gameweek 08]],FPL_Fixtures_Extract[#Headers],0)),3))</f>
        <v>SOU(H) 1-3</v>
      </c>
      <c r="J549" t="str">
        <f ca="1">IF(RIGHT(FPL_Combined[[#Headers],[Gameweek 09]],2)&lt;$B$622,INDEX(FPL_Results_Extract[Gameweek 09],MATCH($A549,FPL_Results_Extract[[Player]:[Player]],0)),INDEX(Team_Key[[Abbreviation]:[Abbreviation]],MATCH(LEFT(INDEX(FPL_Fixtures_Extract[],MATCH($A549,FPL_Fixtures_Extract[[Player]:[Player]],0),MATCH(FPL_Combined[[#Headers],[Gameweek 09]],FPL_Fixtures_Extract[#Headers],0)),LEN(INDEX(FPL_Fixtures_Extract[],MATCH($A549,FPL_Fixtures_Extract[[Player]:[Player]],0),MATCH(FPL_Combined[[#Headers],[Gameweek 09]],FPL_Fixtures_Extract[#Headers],0)))-4),Team_Key[[Full Name]:[Full Name]],0))&amp;RIGHT(INDEX(FPL_Fixtures_Extract[],MATCH($A549,FPL_Fixtures_Extract[[Player]:[Player]],0),MATCH(FPL_Combined[[#Headers],[Gameweek 09]],FPL_Fixtures_Extract[#Headers],0)),3))</f>
        <v>AVL(H) 2-0</v>
      </c>
      <c r="K549" t="str">
        <f ca="1">IF(RIGHT(FPL_Combined[[#Headers],[Gameweek 10]],2)&lt;$B$622,INDEX(FPL_Results_Extract[Gameweek 10],MATCH($A549,FPL_Results_Extract[[Player]:[Player]],0)),INDEX(Team_Key[[Abbreviation]:[Abbreviation]],MATCH(LEFT(INDEX(FPL_Fixtures_Extract[],MATCH($A549,FPL_Fixtures_Extract[[Player]:[Player]],0),MATCH(FPL_Combined[[#Headers],[Gameweek 10]],FPL_Fixtures_Extract[#Headers],0)),LEN(INDEX(FPL_Fixtures_Extract[],MATCH($A549,FPL_Fixtures_Extract[[Player]:[Player]],0),MATCH(FPL_Combined[[#Headers],[Gameweek 10]],FPL_Fixtures_Extract[#Headers],0)))-4),Team_Key[[Full Name]:[Full Name]],0))&amp;RIGHT(INDEX(FPL_Fixtures_Extract[],MATCH($A549,FPL_Fixtures_Extract[[Player]:[Player]],0),MATCH(FPL_Combined[[#Headers],[Gameweek 10]],FPL_Fixtures_Extract[#Headers],0)),3))</f>
        <v>WHU(A) 1-2</v>
      </c>
      <c r="L549" t="str">
        <f ca="1">IF(RIGHT(FPL_Combined[[#Headers],[Gameweek 11]],2)&lt;$B$622,INDEX(FPL_Results_Extract[Gameweek 11],MATCH($A549,FPL_Results_Extract[[Player]:[Player]],0)),INDEX(Team_Key[[Abbreviation]:[Abbreviation]],MATCH(LEFT(INDEX(FPL_Fixtures_Extract[],MATCH($A549,FPL_Fixtures_Extract[[Player]:[Player]],0),MATCH(FPL_Combined[[#Headers],[Gameweek 11]],FPL_Fixtures_Extract[#Headers],0)),LEN(INDEX(FPL_Fixtures_Extract[],MATCH($A549,FPL_Fixtures_Extract[[Player]:[Player]],0),MATCH(FPL_Combined[[#Headers],[Gameweek 11]],FPL_Fixtures_Extract[#Headers],0)))-4),Team_Key[[Full Name]:[Full Name]],0))&amp;RIGHT(INDEX(FPL_Fixtures_Extract[],MATCH($A549,FPL_Fixtures_Extract[[Player]:[Player]],0),MATCH(FPL_Combined[[#Headers],[Gameweek 11]],FPL_Fixtures_Extract[#Headers],0)),3))</f>
        <v>LIV(H) 1-3</v>
      </c>
      <c r="M549" t="str">
        <f ca="1">IF(RIGHT(FPL_Combined[[#Headers],[Gameweek 12]],2)&lt;$B$622,INDEX(FPL_Results_Extract[Gameweek 12],MATCH($A549,FPL_Results_Extract[[Player]:[Player]],0)),INDEX(Team_Key[[Abbreviation]:[Abbreviation]],MATCH(LEFT(INDEX(FPL_Fixtures_Extract[],MATCH($A549,FPL_Fixtures_Extract[[Player]:[Player]],0),MATCH(FPL_Combined[[#Headers],[Gameweek 12]],FPL_Fixtures_Extract[#Headers],0)),LEN(INDEX(FPL_Fixtures_Extract[],MATCH($A549,FPL_Fixtures_Extract[[Player]:[Player]],0),MATCH(FPL_Combined[[#Headers],[Gameweek 12]],FPL_Fixtures_Extract[#Headers],0)))-4),Team_Key[[Full Name]:[Full Name]],0))&amp;RIGHT(INDEX(FPL_Fixtures_Extract[],MATCH($A549,FPL_Fixtures_Extract[[Player]:[Player]],0),MATCH(FPL_Combined[[#Headers],[Gameweek 12]],FPL_Fixtures_Extract[#Headers],0)),3))</f>
        <v>STK(A) 0-1</v>
      </c>
      <c r="N549" t="str">
        <f ca="1">IF(RIGHT(FPL_Combined[[#Headers],[Gameweek 13]],2)&lt;$B$622,INDEX(FPL_Results_Extract[Gameweek 13],MATCH($A549,FPL_Results_Extract[[Player]:[Player]],0)),INDEX(Team_Key[[Abbreviation]:[Abbreviation]],MATCH(LEFT(INDEX(FPL_Fixtures_Extract[],MATCH($A549,FPL_Fixtures_Extract[[Player]:[Player]],0),MATCH(FPL_Combined[[#Headers],[Gameweek 13]],FPL_Fixtures_Extract[#Headers],0)),LEN(INDEX(FPL_Fixtures_Extract[],MATCH($A549,FPL_Fixtures_Extract[[Player]:[Player]],0),MATCH(FPL_Combined[[#Headers],[Gameweek 13]],FPL_Fixtures_Extract[#Headers],0)))-4),Team_Key[[Full Name]:[Full Name]],0))&amp;RIGHT(INDEX(FPL_Fixtures_Extract[],MATCH($A549,FPL_Fixtures_Extract[[Player]:[Player]],0),MATCH(FPL_Combined[[#Headers],[Gameweek 13]],FPL_Fixtures_Extract[#Headers],0)),3))</f>
        <v>NOR(H) 1-0</v>
      </c>
      <c r="O549" t="str">
        <f ca="1">IF(RIGHT(FPL_Combined[[#Headers],[Gameweek 14]],2)&lt;$B$622,INDEX(FPL_Results_Extract[Gameweek 14],MATCH($A549,FPL_Results_Extract[[Player]:[Player]],0)),INDEX(Team_Key[[Abbreviation]:[Abbreviation]],MATCH(LEFT(INDEX(FPL_Fixtures_Extract[],MATCH($A549,FPL_Fixtures_Extract[[Player]:[Player]],0),MATCH(FPL_Combined[[#Headers],[Gameweek 14]],FPL_Fixtures_Extract[#Headers],0)),LEN(INDEX(FPL_Fixtures_Extract[],MATCH($A549,FPL_Fixtures_Extract[[Player]:[Player]],0),MATCH(FPL_Combined[[#Headers],[Gameweek 14]],FPL_Fixtures_Extract[#Headers],0)))-4),Team_Key[[Full Name]:[Full Name]],0))&amp;RIGHT(INDEX(FPL_Fixtures_Extract[],MATCH($A549,FPL_Fixtures_Extract[[Player]:[Player]],0),MATCH(FPL_Combined[[#Headers],[Gameweek 14]],FPL_Fixtures_Extract[#Headers],0)),3))</f>
        <v>TOT(A) 0-0</v>
      </c>
      <c r="P549" t="str">
        <f ca="1">IF(RIGHT(FPL_Combined[[#Headers],[Gameweek 15]],2)&lt;$B$622,INDEX(FPL_Results_Extract[Gameweek 15],MATCH($A549,FPL_Results_Extract[[Player]:[Player]],0)),INDEX(Team_Key[[Abbreviation]:[Abbreviation]],MATCH(LEFT(INDEX(FPL_Fixtures_Extract[],MATCH($A549,FPL_Fixtures_Extract[[Player]:[Player]],0),MATCH(FPL_Combined[[#Headers],[Gameweek 15]],FPL_Fixtures_Extract[#Headers],0)),LEN(INDEX(FPL_Fixtures_Extract[],MATCH($A549,FPL_Fixtures_Extract[[Player]:[Player]],0),MATCH(FPL_Combined[[#Headers],[Gameweek 15]],FPL_Fixtures_Extract[#Headers],0)))-4),Team_Key[[Full Name]:[Full Name]],0))&amp;RIGHT(INDEX(FPL_Fixtures_Extract[],MATCH($A549,FPL_Fixtures_Extract[[Player]:[Player]],0),MATCH(FPL_Combined[[#Headers],[Gameweek 15]],FPL_Fixtures_Extract[#Headers],0)),3))</f>
        <v>BOU(H) 0-1</v>
      </c>
      <c r="Q549" t="str">
        <f ca="1">IF(RIGHT(FPL_Combined[[#Headers],[Gameweek 16]],2)&lt;$B$622,INDEX(FPL_Results_Extract[Gameweek 16],MATCH($A549,FPL_Results_Extract[[Player]:[Player]],0)),INDEX(Team_Key[[Abbreviation]:[Abbreviation]],MATCH(LEFT(INDEX(FPL_Fixtures_Extract[],MATCH($A549,FPL_Fixtures_Extract[[Player]:[Player]],0),MATCH(FPL_Combined[[#Headers],[Gameweek 16]],FPL_Fixtures_Extract[#Headers],0)),LEN(INDEX(FPL_Fixtures_Extract[],MATCH($A549,FPL_Fixtures_Extract[[Player]:[Player]],0),MATCH(FPL_Combined[[#Headers],[Gameweek 16]],FPL_Fixtures_Extract[#Headers],0)))-4),Team_Key[[Full Name]:[Full Name]],0))&amp;RIGHT(INDEX(FPL_Fixtures_Extract[],MATCH($A549,FPL_Fixtures_Extract[[Player]:[Player]],0),MATCH(FPL_Combined[[#Headers],[Gameweek 16]],FPL_Fixtures_Extract[#Headers],0)),3))</f>
        <v>LEI(A) 1-2</v>
      </c>
      <c r="R549" t="str">
        <f ca="1">IF(RIGHT(FPL_Combined[[#Headers],[Gameweek 17]],2)&lt;$B$622,INDEX(FPL_Results_Extract[Gameweek 17],MATCH($A549,FPL_Results_Extract[[Player]:[Player]],0)),INDEX(Team_Key[[Abbreviation]:[Abbreviation]],MATCH(LEFT(INDEX(FPL_Fixtures_Extract[],MATCH($A549,FPL_Fixtures_Extract[[Player]:[Player]],0),MATCH(FPL_Combined[[#Headers],[Gameweek 17]],FPL_Fixtures_Extract[#Headers],0)),LEN(INDEX(FPL_Fixtures_Extract[],MATCH($A549,FPL_Fixtures_Extract[[Player]:[Player]],0),MATCH(FPL_Combined[[#Headers],[Gameweek 17]],FPL_Fixtures_Extract[#Headers],0)))-4),Team_Key[[Full Name]:[Full Name]],0))&amp;RIGHT(INDEX(FPL_Fixtures_Extract[],MATCH($A549,FPL_Fixtures_Extract[[Player]:[Player]],0),MATCH(FPL_Combined[[#Headers],[Gameweek 17]],FPL_Fixtures_Extract[#Headers],0)),3))</f>
        <v>SUN(H) 3-1</v>
      </c>
      <c r="S549" t="str">
        <f ca="1">IF(RIGHT(FPL_Combined[[#Headers],[Gameweek 18]],2)&lt;$B$622,INDEX(FPL_Results_Extract[Gameweek 18],MATCH($A549,FPL_Results_Extract[[Player]:[Player]],0)),INDEX(Team_Key[[Abbreviation]:[Abbreviation]],MATCH(LEFT(INDEX(FPL_Fixtures_Extract[],MATCH($A549,FPL_Fixtures_Extract[[Player]:[Player]],0),MATCH(FPL_Combined[[#Headers],[Gameweek 18]],FPL_Fixtures_Extract[#Headers],0)),LEN(INDEX(FPL_Fixtures_Extract[],MATCH($A549,FPL_Fixtures_Extract[[Player]:[Player]],0),MATCH(FPL_Combined[[#Headers],[Gameweek 18]],FPL_Fixtures_Extract[#Headers],0)))-4),Team_Key[[Full Name]:[Full Name]],0))&amp;RIGHT(INDEX(FPL_Fixtures_Extract[],MATCH($A549,FPL_Fixtures_Extract[[Player]:[Player]],0),MATCH(FPL_Combined[[#Headers],[Gameweek 18]],FPL_Fixtures_Extract[#Headers],0)),3))</f>
        <v>WAT(H) 2-2</v>
      </c>
      <c r="T549" t="str">
        <f ca="1">IF(RIGHT(FPL_Combined[[#Headers],[Gameweek 19]],2)&lt;$B$622,INDEX(FPL_Results_Extract[Gameweek 19],MATCH($A549,FPL_Results_Extract[[Player]:[Player]],0)),INDEX(Team_Key[[Abbreviation]:[Abbreviation]],MATCH(LEFT(INDEX(FPL_Fixtures_Extract[],MATCH($A549,FPL_Fixtures_Extract[[Player]:[Player]],0),MATCH(FPL_Combined[[#Headers],[Gameweek 19]],FPL_Fixtures_Extract[#Headers],0)),LEN(INDEX(FPL_Fixtures_Extract[],MATCH($A549,FPL_Fixtures_Extract[[Player]:[Player]],0),MATCH(FPL_Combined[[#Headers],[Gameweek 19]],FPL_Fixtures_Extract[#Headers],0)))-4),Team_Key[[Full Name]:[Full Name]],0))&amp;RIGHT(INDEX(FPL_Fixtures_Extract[],MATCH($A549,FPL_Fixtures_Extract[[Player]:[Player]],0),MATCH(FPL_Combined[[#Headers],[Gameweek 19]],FPL_Fixtures_Extract[#Headers],0)),3))</f>
        <v>MUN(A) 0-0</v>
      </c>
      <c r="U549" t="str">
        <f ca="1">IF(RIGHT(FPL_Combined[[#Headers],[Gameweek 20]],2)&lt;$B$622,INDEX(FPL_Results_Extract[Gameweek 20],MATCH($A549,FPL_Results_Extract[[Player]:[Player]],0)),INDEX(Team_Key[[Abbreviation]:[Abbreviation]],MATCH(LEFT(INDEX(FPL_Fixtures_Extract[],MATCH($A549,FPL_Fixtures_Extract[[Player]:[Player]],0),MATCH(FPL_Combined[[#Headers],[Gameweek 20]],FPL_Fixtures_Extract[#Headers],0)),LEN(INDEX(FPL_Fixtures_Extract[],MATCH($A549,FPL_Fixtures_Extract[[Player]:[Player]],0),MATCH(FPL_Combined[[#Headers],[Gameweek 20]],FPL_Fixtures_Extract[#Headers],0)))-4),Team_Key[[Full Name]:[Full Name]],0))&amp;RIGHT(INDEX(FPL_Fixtures_Extract[],MATCH($A549,FPL_Fixtures_Extract[[Player]:[Player]],0),MATCH(FPL_Combined[[#Headers],[Gameweek 20]],FPL_Fixtures_Extract[#Headers],0)),3))</f>
        <v>CRY(A) 3-0</v>
      </c>
      <c r="V549" t="str">
        <f ca="1">IF(RIGHT(FPL_Combined[[#Headers],[Gameweek 21]],2)&lt;$B$622,INDEX(FPL_Results_Extract[Gameweek 21],MATCH($A549,FPL_Results_Extract[[Player]:[Player]],0)),INDEX(Team_Key[[Abbreviation]:[Abbreviation]],MATCH(LEFT(INDEX(FPL_Fixtures_Extract[],MATCH($A549,FPL_Fixtures_Extract[[Player]:[Player]],0),MATCH(FPL_Combined[[#Headers],[Gameweek 21]],FPL_Fixtures_Extract[#Headers],0)),LEN(INDEX(FPL_Fixtures_Extract[],MATCH($A549,FPL_Fixtures_Extract[[Player]:[Player]],0),MATCH(FPL_Combined[[#Headers],[Gameweek 21]],FPL_Fixtures_Extract[#Headers],0)))-4),Team_Key[[Full Name]:[Full Name]],0))&amp;RIGHT(INDEX(FPL_Fixtures_Extract[],MATCH($A549,FPL_Fixtures_Extract[[Player]:[Player]],0),MATCH(FPL_Combined[[#Headers],[Gameweek 21]],FPL_Fixtures_Extract[#Headers],0)),3))</f>
        <v>WBA(H) 2-2</v>
      </c>
      <c r="W549" t="str">
        <f ca="1">IF(RIGHT(FPL_Combined[[#Headers],[Gameweek 22]],2)&lt;$B$622,INDEX(FPL_Results_Extract[Gameweek 22],MATCH($A549,FPL_Results_Extract[[Player]:[Player]],0)),INDEX(Team_Key[[Abbreviation]:[Abbreviation]],MATCH(LEFT(INDEX(FPL_Fixtures_Extract[],MATCH($A549,FPL_Fixtures_Extract[[Player]:[Player]],0),MATCH(FPL_Combined[[#Headers],[Gameweek 22]],FPL_Fixtures_Extract[#Headers],0)),LEN(INDEX(FPL_Fixtures_Extract[],MATCH($A549,FPL_Fixtures_Extract[[Player]:[Player]],0),MATCH(FPL_Combined[[#Headers],[Gameweek 22]],FPL_Fixtures_Extract[#Headers],0)))-4),Team_Key[[Full Name]:[Full Name]],0))&amp;RIGHT(INDEX(FPL_Fixtures_Extract[],MATCH($A549,FPL_Fixtures_Extract[[Player]:[Player]],0),MATCH(FPL_Combined[[#Headers],[Gameweek 22]],FPL_Fixtures_Extract[#Headers],0)),3))</f>
        <v>EVE(H) 3-3</v>
      </c>
      <c r="X549" t="str">
        <f ca="1">IF(RIGHT(FPL_Combined[[#Headers],[Gameweek 23]],2)&lt;$B$622,INDEX(FPL_Results_Extract[Gameweek 23],MATCH($A549,FPL_Results_Extract[[Player]:[Player]],0)),INDEX(Team_Key[[Abbreviation]:[Abbreviation]],MATCH(LEFT(INDEX(FPL_Fixtures_Extract[],MATCH($A549,FPL_Fixtures_Extract[[Player]:[Player]],0),MATCH(FPL_Combined[[#Headers],[Gameweek 23]],FPL_Fixtures_Extract[#Headers],0)),LEN(INDEX(FPL_Fixtures_Extract[],MATCH($A549,FPL_Fixtures_Extract[[Player]:[Player]],0),MATCH(FPL_Combined[[#Headers],[Gameweek 23]],FPL_Fixtures_Extract[#Headers],0)))-4),Team_Key[[Full Name]:[Full Name]],0))&amp;RIGHT(INDEX(FPL_Fixtures_Extract[],MATCH($A549,FPL_Fixtures_Extract[[Player]:[Player]],0),MATCH(FPL_Combined[[#Headers],[Gameweek 23]],FPL_Fixtures_Extract[#Headers],0)),3))</f>
        <v>ARS(A) 1-0</v>
      </c>
      <c r="Y549" t="str">
        <f ca="1">IF(RIGHT(FPL_Combined[[#Headers],[Gameweek 24]],2)&lt;$B$622,INDEX(FPL_Results_Extract[Team],MATCH($A549,FPL_Results_Extract[[Player]:[Player]],0)),INDEX(Team_Key[[Abbreviation]:[Abbreviation]],MATCH(LEFT(INDEX(FPL_Fixtures_Extract[],MATCH($A549,FPL_Fixtures_Extract[[Player]:[Player]],0),MATCH(FPL_Combined[[#Headers],[Gameweek 24]],FPL_Fixtures_Extract[#Headers],0)),LEN(INDEX(FPL_Fixtures_Extract[],MATCH($A549,FPL_Fixtures_Extract[[Player]:[Player]],0),MATCH(FPL_Combined[[#Headers],[Gameweek 24]],FPL_Fixtures_Extract[#Headers],0)))-4),Team_Key[[Full Name]:[Full Name]],0))&amp;RIGHT(INDEX(FPL_Fixtures_Extract[],MATCH($A549,FPL_Fixtures_Extract[[Player]:[Player]],0),MATCH(FPL_Combined[[#Headers],[Gameweek 24]],FPL_Fixtures_Extract[#Headers],0)),3))</f>
        <v>CHE</v>
      </c>
      <c r="Z549" t="str">
        <f ca="1">IF(RIGHT(FPL_Combined[[#Headers],[Gameweek 25]],2)&lt;$B$622,INDEX(FPL_Results_Extract[Player],MATCH($A549,FPL_Results_Extract[[Player]:[Player]],0)),INDEX(Team_Key[[Abbreviation]:[Abbreviation]],MATCH(LEFT(INDEX(FPL_Fixtures_Extract[],MATCH($A549,FPL_Fixtures_Extract[[Player]:[Player]],0),MATCH(FPL_Combined[[#Headers],[Gameweek 25]],FPL_Fixtures_Extract[#Headers],0)),LEN(INDEX(FPL_Fixtures_Extract[],MATCH($A549,FPL_Fixtures_Extract[[Player]:[Player]],0),MATCH(FPL_Combined[[#Headers],[Gameweek 25]],FPL_Fixtures_Extract[#Headers],0)))-4),Team_Key[[Full Name]:[Full Name]],0))&amp;RIGHT(INDEX(FPL_Fixtures_Extract[],MATCH($A549,FPL_Fixtures_Extract[[Player]:[Player]],0),MATCH(FPL_Combined[[#Headers],[Gameweek 25]],FPL_Fixtures_Extract[#Headers],0)),3))</f>
        <v>Terry</v>
      </c>
      <c r="AA549" t="str">
        <f ca="1">IF(RIGHT(FPL_Combined[[#Headers],[Gameweek 26]],2)&lt;$B$622,INDEX(FPL_Results_Extract[Gameweek 01],MATCH($A549,FPL_Results_Extract[[Player]:[Player]],0)),INDEX(Team_Key[[Abbreviation]:[Abbreviation]],MATCH(LEFT(INDEX(FPL_Fixtures_Extract[],MATCH($A549,FPL_Fixtures_Extract[[Player]:[Player]],0),MATCH(FPL_Combined[[#Headers],[Gameweek 26]],FPL_Fixtures_Extract[#Headers],0)),LEN(INDEX(FPL_Fixtures_Extract[],MATCH($A549,FPL_Fixtures_Extract[[Player]:[Player]],0),MATCH(FPL_Combined[[#Headers],[Gameweek 26]],FPL_Fixtures_Extract[#Headers],0)))-4),Team_Key[[Full Name]:[Full Name]],0))&amp;RIGHT(INDEX(FPL_Fixtures_Extract[],MATCH($A549,FPL_Fixtures_Extract[[Player]:[Player]],0),MATCH(FPL_Combined[[#Headers],[Gameweek 26]],FPL_Fixtures_Extract[#Headers],0)),3))</f>
        <v>SWA(H) 2-2</v>
      </c>
      <c r="AB549" t="str">
        <f ca="1">IF(RIGHT(FPL_Combined[[#Headers],[Gameweek 27]],2)&lt;$B$622,INDEX(FPL_Results_Extract[Gameweek 02],MATCH($A549,FPL_Results_Extract[[Player]:[Player]],0)),INDEX(Team_Key[[Abbreviation]:[Abbreviation]],MATCH(LEFT(INDEX(FPL_Fixtures_Extract[],MATCH($A549,FPL_Fixtures_Extract[[Player]:[Player]],0),MATCH(FPL_Combined[[#Headers],[Gameweek 27]],FPL_Fixtures_Extract[#Headers],0)),LEN(INDEX(FPL_Fixtures_Extract[],MATCH($A549,FPL_Fixtures_Extract[[Player]:[Player]],0),MATCH(FPL_Combined[[#Headers],[Gameweek 27]],FPL_Fixtures_Extract[#Headers],0)))-4),Team_Key[[Full Name]:[Full Name]],0))&amp;RIGHT(INDEX(FPL_Fixtures_Extract[],MATCH($A549,FPL_Fixtures_Extract[[Player]:[Player]],0),MATCH(FPL_Combined[[#Headers],[Gameweek 27]],FPL_Fixtures_Extract[#Headers],0)),3))</f>
        <v>MCI(A) 0-3</v>
      </c>
      <c r="AC549" t="str">
        <f ca="1">IF(RIGHT(FPL_Combined[[#Headers],[Gameweek 28]],2)&lt;$B$622,INDEX(FPL_Results_Extract[Gameweek 03],MATCH($A549,FPL_Results_Extract[[Player]:[Player]],0)),INDEX(Team_Key[[Abbreviation]:[Abbreviation]],MATCH(LEFT(INDEX(FPL_Fixtures_Extract[],MATCH($A549,FPL_Fixtures_Extract[[Player]:[Player]],0),MATCH(FPL_Combined[[#Headers],[Gameweek 28]],FPL_Fixtures_Extract[#Headers],0)),LEN(INDEX(FPL_Fixtures_Extract[],MATCH($A549,FPL_Fixtures_Extract[[Player]:[Player]],0),MATCH(FPL_Combined[[#Headers],[Gameweek 28]],FPL_Fixtures_Extract[#Headers],0)))-4),Team_Key[[Full Name]:[Full Name]],0))&amp;RIGHT(INDEX(FPL_Fixtures_Extract[],MATCH($A549,FPL_Fixtures_Extract[[Player]:[Player]],0),MATCH(FPL_Combined[[#Headers],[Gameweek 28]],FPL_Fixtures_Extract[#Headers],0)),3))</f>
        <v>WBA(A) 3-2</v>
      </c>
      <c r="AD549" t="str">
        <f ca="1">IF(RIGHT(FPL_Combined[[#Headers],[Gameweek 29]],2)&lt;$B$622,INDEX(FPL_Results_Extract[Gameweek 04],MATCH($A549,FPL_Results_Extract[[Player]:[Player]],0)),INDEX(Team_Key[[Abbreviation]:[Abbreviation]],MATCH(LEFT(INDEX(FPL_Fixtures_Extract[],MATCH($A549,FPL_Fixtures_Extract[[Player]:[Player]],0),MATCH(FPL_Combined[[#Headers],[Gameweek 29]],FPL_Fixtures_Extract[#Headers],0)),LEN(INDEX(FPL_Fixtures_Extract[],MATCH($A549,FPL_Fixtures_Extract[[Player]:[Player]],0),MATCH(FPL_Combined[[#Headers],[Gameweek 29]],FPL_Fixtures_Extract[#Headers],0)))-4),Team_Key[[Full Name]:[Full Name]],0))&amp;RIGHT(INDEX(FPL_Fixtures_Extract[],MATCH($A549,FPL_Fixtures_Extract[[Player]:[Player]],0),MATCH(FPL_Combined[[#Headers],[Gameweek 29]],FPL_Fixtures_Extract[#Headers],0)),3))</f>
        <v>STK(H)</v>
      </c>
      <c r="AE549" t="e">
        <f ca="1">IF(RIGHT(FPL_Combined[[#Headers],[Gameweek 30]],2)&lt;$B$622,INDEX(FPL_Results_Extract[Gameweek 05],MATCH($A549,FPL_Results_Extract[[Player]:[Player]],0)),INDEX(Team_Key[[Abbreviation]:[Abbreviation]],MATCH(LEFT(INDEX(FPL_Fixtures_Extract[],MATCH($A549,FPL_Fixtures_Extract[[Player]:[Player]],0),MATCH(FPL_Combined[[#Headers],[Gameweek 30]],FPL_Fixtures_Extract[#Headers],0)),LEN(INDEX(FPL_Fixtures_Extract[],MATCH($A549,FPL_Fixtures_Extract[[Player]:[Player]],0),MATCH(FPL_Combined[[#Headers],[Gameweek 30]],FPL_Fixtures_Extract[#Headers],0)))-4),Team_Key[[Full Name]:[Full Name]],0))&amp;RIGHT(INDEX(FPL_Fixtures_Extract[],MATCH($A549,FPL_Fixtures_Extract[[Player]:[Player]],0),MATCH(FPL_Combined[[#Headers],[Gameweek 30]],FPL_Fixtures_Extract[#Headers],0)),3))</f>
        <v>#VALUE!</v>
      </c>
      <c r="AF549" t="str">
        <f ca="1">IF(RIGHT(FPL_Combined[[#Headers],[Gameweek 31]],2)&lt;$B$622,INDEX(FPL_Results_Extract[Gameweek 06],MATCH($A549,FPL_Results_Extract[[Player]:[Player]],0)),INDEX(Team_Key[[Abbreviation]:[Abbreviation]],MATCH(LEFT(INDEX(FPL_Fixtures_Extract[],MATCH($A549,FPL_Fixtures_Extract[[Player]:[Player]],0),MATCH(FPL_Combined[[#Headers],[Gameweek 31]],FPL_Fixtures_Extract[#Headers],0)),LEN(INDEX(FPL_Fixtures_Extract[],MATCH($A549,FPL_Fixtures_Extract[[Player]:[Player]],0),MATCH(FPL_Combined[[#Headers],[Gameweek 31]],FPL_Fixtures_Extract[#Headers],0)))-4),Team_Key[[Full Name]:[Full Name]],0))&amp;RIGHT(INDEX(FPL_Fixtures_Extract[],MATCH($A549,FPL_Fixtures_Extract[[Player]:[Player]],0),MATCH(FPL_Combined[[#Headers],[Gameweek 31]],FPL_Fixtures_Extract[#Headers],0)),3))</f>
        <v>WHU(H)</v>
      </c>
      <c r="AG549" t="str">
        <f ca="1">IF(RIGHT(FPL_Combined[[#Headers],[Gameweek 32]],2)&lt;$B$622,INDEX(FPL_Results_Extract[Gameweek 07],MATCH($A549,FPL_Results_Extract[[Player]:[Player]],0)),INDEX(Team_Key[[Abbreviation]:[Abbreviation]],MATCH(LEFT(INDEX(FPL_Fixtures_Extract[],MATCH($A549,FPL_Fixtures_Extract[[Player]:[Player]],0),MATCH(FPL_Combined[[#Headers],[Gameweek 32]],FPL_Fixtures_Extract[#Headers],0)),LEN(INDEX(FPL_Fixtures_Extract[],MATCH($A549,FPL_Fixtures_Extract[[Player]:[Player]],0),MATCH(FPL_Combined[[#Headers],[Gameweek 32]],FPL_Fixtures_Extract[#Headers],0)))-4),Team_Key[[Full Name]:[Full Name]],0))&amp;RIGHT(INDEX(FPL_Fixtures_Extract[],MATCH($A549,FPL_Fixtures_Extract[[Player]:[Player]],0),MATCH(FPL_Combined[[#Headers],[Gameweek 32]],FPL_Fixtures_Extract[#Headers],0)),3))</f>
        <v>AVL(A)</v>
      </c>
      <c r="AH549" t="str">
        <f ca="1">IF(RIGHT(FPL_Combined[[#Headers],[Gameweek 33]],2)&lt;$B$622,INDEX(FPL_Results_Extract[Gameweek 08],MATCH($A549,FPL_Results_Extract[[Player]:[Player]],0)),INDEX(Team_Key[[Abbreviation]:[Abbreviation]],MATCH(LEFT(INDEX(FPL_Fixtures_Extract[],MATCH($A549,FPL_Fixtures_Extract[[Player]:[Player]],0),MATCH(FPL_Combined[[#Headers],[Gameweek 33]],FPL_Fixtures_Extract[#Headers],0)),LEN(INDEX(FPL_Fixtures_Extract[],MATCH($A549,FPL_Fixtures_Extract[[Player]:[Player]],0),MATCH(FPL_Combined[[#Headers],[Gameweek 33]],FPL_Fixtures_Extract[#Headers],0)))-4),Team_Key[[Full Name]:[Full Name]],0))&amp;RIGHT(INDEX(FPL_Fixtures_Extract[],MATCH($A549,FPL_Fixtures_Extract[[Player]:[Player]],0),MATCH(FPL_Combined[[#Headers],[Gameweek 33]],FPL_Fixtures_Extract[#Headers],0)),3))</f>
        <v>SWA(A)</v>
      </c>
      <c r="AI549" t="str">
        <f ca="1">IF(RIGHT(FPL_Combined[[#Headers],[Gameweek 34]],2)&lt;$B$622,INDEX(FPL_Results_Extract[Gameweek 09],MATCH($A549,FPL_Results_Extract[[Player]:[Player]],0)),INDEX(Team_Key[[Abbreviation]:[Abbreviation]],MATCH(LEFT(INDEX(FPL_Fixtures_Extract[],MATCH($A549,FPL_Fixtures_Extract[[Player]:[Player]],0),MATCH(FPL_Combined[[#Headers],[Gameweek 34]],FPL_Fixtures_Extract[#Headers],0)),LEN(INDEX(FPL_Fixtures_Extract[],MATCH($A549,FPL_Fixtures_Extract[[Player]:[Player]],0),MATCH(FPL_Combined[[#Headers],[Gameweek 34]],FPL_Fixtures_Extract[#Headers],0)))-4),Team_Key[[Full Name]:[Full Name]],0))&amp;RIGHT(INDEX(FPL_Fixtures_Extract[],MATCH($A549,FPL_Fixtures_Extract[[Player]:[Player]],0),MATCH(FPL_Combined[[#Headers],[Gameweek 34]],FPL_Fixtures_Extract[#Headers],0)),3))</f>
        <v>MCI(H)</v>
      </c>
      <c r="AJ549" t="str">
        <f ca="1">IF(RIGHT(FPL_Combined[[#Headers],[Gameweek 35]],2)&lt;$B$622,INDEX(FPL_Results_Extract[Gameweek 10],MATCH($A549,FPL_Results_Extract[[Player]:[Player]],0)),INDEX(Team_Key[[Abbreviation]:[Abbreviation]],MATCH(LEFT(INDEX(FPL_Fixtures_Extract[],MATCH($A549,FPL_Fixtures_Extract[[Player]:[Player]],0),MATCH(FPL_Combined[[#Headers],[Gameweek 35]],FPL_Fixtures_Extract[#Headers],0)),LEN(INDEX(FPL_Fixtures_Extract[],MATCH($A549,FPL_Fixtures_Extract[[Player]:[Player]],0),MATCH(FPL_Combined[[#Headers],[Gameweek 35]],FPL_Fixtures_Extract[#Headers],0)))-4),Team_Key[[Full Name]:[Full Name]],0))&amp;RIGHT(INDEX(FPL_Fixtures_Extract[],MATCH($A549,FPL_Fixtures_Extract[[Player]:[Player]],0),MATCH(FPL_Combined[[#Headers],[Gameweek 35]],FPL_Fixtures_Extract[#Headers],0)),3))</f>
        <v>BOU(A)</v>
      </c>
      <c r="AK549" t="str">
        <f ca="1">IF(RIGHT(FPL_Combined[[#Headers],[Gameweek 36]],2)&lt;$B$622,INDEX(FPL_Results_Extract[Gameweek 11],MATCH($A549,FPL_Results_Extract[[Player]:[Player]],0)),INDEX(Team_Key[[Abbreviation]:[Abbreviation]],MATCH(LEFT(INDEX(FPL_Fixtures_Extract[],MATCH($A549,FPL_Fixtures_Extract[[Player]:[Player]],0),MATCH(FPL_Combined[[#Headers],[Gameweek 36]],FPL_Fixtures_Extract[#Headers],0)),LEN(INDEX(FPL_Fixtures_Extract[],MATCH($A549,FPL_Fixtures_Extract[[Player]:[Player]],0),MATCH(FPL_Combined[[#Headers],[Gameweek 36]],FPL_Fixtures_Extract[#Headers],0)))-4),Team_Key[[Full Name]:[Full Name]],0))&amp;RIGHT(INDEX(FPL_Fixtures_Extract[],MATCH($A549,FPL_Fixtures_Extract[[Player]:[Player]],0),MATCH(FPL_Combined[[#Headers],[Gameweek 36]],FPL_Fixtures_Extract[#Headers],0)),3))</f>
        <v>TOT(H)</v>
      </c>
      <c r="AL549" t="str">
        <f ca="1">IF(RIGHT(FPL_Combined[[#Headers],[Gameweek 37]],2)&lt;$B$622,INDEX(FPL_Results_Extract[Gameweek 12],MATCH($A549,FPL_Results_Extract[[Player]:[Player]],0)),INDEX(Team_Key[[Abbreviation]:[Abbreviation]],MATCH(LEFT(INDEX(FPL_Fixtures_Extract[],MATCH($A549,FPL_Fixtures_Extract[[Player]:[Player]],0),MATCH(FPL_Combined[[#Headers],[Gameweek 37]],FPL_Fixtures_Extract[#Headers],0)),LEN(INDEX(FPL_Fixtures_Extract[],MATCH($A549,FPL_Fixtures_Extract[[Player]:[Player]],0),MATCH(FPL_Combined[[#Headers],[Gameweek 37]],FPL_Fixtures_Extract[#Headers],0)))-4),Team_Key[[Full Name]:[Full Name]],0))&amp;RIGHT(INDEX(FPL_Fixtures_Extract[],MATCH($A549,FPL_Fixtures_Extract[[Player]:[Player]],0),MATCH(FPL_Combined[[#Headers],[Gameweek 37]],FPL_Fixtures_Extract[#Headers],0)),3))</f>
        <v>SUN(A)</v>
      </c>
      <c r="AM549" t="str">
        <f ca="1">IF(RIGHT(FPL_Combined[[#Headers],[Gameweek 38]],2)&lt;$B$622,INDEX(FPL_Results_Extract[Gameweek 13],MATCH($A549,FPL_Results_Extract[[Player]:[Player]],0)),INDEX(Team_Key[[Abbreviation]:[Abbreviation]],MATCH(LEFT(INDEX(FPL_Fixtures_Extract[],MATCH($A549,FPL_Fixtures_Extract[[Player]:[Player]],0),MATCH(FPL_Combined[[#Headers],[Gameweek 38]],FPL_Fixtures_Extract[#Headers],0)),LEN(INDEX(FPL_Fixtures_Extract[],MATCH($A549,FPL_Fixtures_Extract[[Player]:[Player]],0),MATCH(FPL_Combined[[#Headers],[Gameweek 38]],FPL_Fixtures_Extract[#Headers],0)))-4),Team_Key[[Full Name]:[Full Name]],0))&amp;RIGHT(INDEX(FPL_Fixtures_Extract[],MATCH($A549,FPL_Fixtures_Extract[[Player]:[Player]],0),MATCH(FPL_Combined[[#Headers],[Gameweek 38]],FPL_Fixtures_Extract[#Headers],0)),3))</f>
        <v>LEI(H)</v>
      </c>
    </row>
    <row r="550" spans="1:39" x14ac:dyDescent="0.45">
      <c r="A550" t="s">
        <v>591</v>
      </c>
      <c r="B550" t="str">
        <f ca="1">IF(RIGHT(FPL_Combined[[#Headers],[Gameweek 01]],2)&lt;$B$622,INDEX(FPL_Results_Extract[Gameweek 01],MATCH($A550,FPL_Results_Extract[[Player]:[Player]],0)),INDEX(Team_Key[[Abbreviation]:[Abbreviation]],MATCH(LEFT(INDEX(FPL_Fixtures_Extract[],MATCH($A550,FPL_Fixtures_Extract[[Player]:[Player]],0),MATCH(FPL_Combined[[#Headers],[Gameweek 01]],FPL_Fixtures_Extract[#Headers],0)),LEN(INDEX(FPL_Fixtures_Extract[],MATCH($A550,FPL_Fixtures_Extract[[Player]:[Player]],0),MATCH(FPL_Combined[[#Headers],[Gameweek 01]],FPL_Fixtures_Extract[#Headers],0)))-4),Team_Key[[Full Name]:[Full Name]],0))&amp;RIGHT(INDEX(FPL_Fixtures_Extract[],MATCH($A550,FPL_Fixtures_Extract[[Player]:[Player]],0),MATCH(FPL_Combined[[#Headers],[Gameweek 01]],FPL_Fixtures_Extract[#Headers],0)),3))</f>
        <v>CRY(H) 1-3</v>
      </c>
      <c r="C550" t="str">
        <f ca="1">IF(RIGHT(FPL_Combined[[#Headers],[Gameweek 02]],2)&lt;$B$622,INDEX(FPL_Results_Extract[Gameweek 02],MATCH($A550,FPL_Results_Extract[[Player]:[Player]],0)),INDEX(Team_Key[[Abbreviation]:[Abbreviation]],MATCH(LEFT(INDEX(FPL_Fixtures_Extract[],MATCH($A550,FPL_Fixtures_Extract[[Player]:[Player]],0),MATCH(FPL_Combined[[#Headers],[Gameweek 02]],FPL_Fixtures_Extract[#Headers],0)),LEN(INDEX(FPL_Fixtures_Extract[],MATCH($A550,FPL_Fixtures_Extract[[Player]:[Player]],0),MATCH(FPL_Combined[[#Headers],[Gameweek 02]],FPL_Fixtures_Extract[#Headers],0)))-4),Team_Key[[Full Name]:[Full Name]],0))&amp;RIGHT(INDEX(FPL_Fixtures_Extract[],MATCH($A550,FPL_Fixtures_Extract[[Player]:[Player]],0),MATCH(FPL_Combined[[#Headers],[Gameweek 02]],FPL_Fixtures_Extract[#Headers],0)),3))</f>
        <v>SUN(A) 3-1</v>
      </c>
      <c r="D550" t="str">
        <f ca="1">IF(RIGHT(FPL_Combined[[#Headers],[Gameweek 03]],2)&lt;$B$622,INDEX(FPL_Results_Extract[Gameweek 03],MATCH($A550,FPL_Results_Extract[[Player]:[Player]],0)),INDEX(Team_Key[[Abbreviation]:[Abbreviation]],MATCH(LEFT(INDEX(FPL_Fixtures_Extract[],MATCH($A550,FPL_Fixtures_Extract[[Player]:[Player]],0),MATCH(FPL_Combined[[#Headers],[Gameweek 03]],FPL_Fixtures_Extract[#Headers],0)),LEN(INDEX(FPL_Fixtures_Extract[],MATCH($A550,FPL_Fixtures_Extract[[Player]:[Player]],0),MATCH(FPL_Combined[[#Headers],[Gameweek 03]],FPL_Fixtures_Extract[#Headers],0)))-4),Team_Key[[Full Name]:[Full Name]],0))&amp;RIGHT(INDEX(FPL_Fixtures_Extract[],MATCH($A550,FPL_Fixtures_Extract[[Player]:[Player]],0),MATCH(FPL_Combined[[#Headers],[Gameweek 03]],FPL_Fixtures_Extract[#Headers],0)),3))</f>
        <v>STK(H) 1-1</v>
      </c>
      <c r="E550" t="str">
        <f ca="1">IF(RIGHT(FPL_Combined[[#Headers],[Gameweek 04]],2)&lt;$B$622,INDEX(FPL_Results_Extract[Gameweek 04],MATCH($A550,FPL_Results_Extract[[Player]:[Player]],0)),INDEX(Team_Key[[Abbreviation]:[Abbreviation]],MATCH(LEFT(INDEX(FPL_Fixtures_Extract[],MATCH($A550,FPL_Fixtures_Extract[[Player]:[Player]],0),MATCH(FPL_Combined[[#Headers],[Gameweek 04]],FPL_Fixtures_Extract[#Headers],0)),LEN(INDEX(FPL_Fixtures_Extract[],MATCH($A550,FPL_Fixtures_Extract[[Player]:[Player]],0),MATCH(FPL_Combined[[#Headers],[Gameweek 04]],FPL_Fixtures_Extract[#Headers],0)))-4),Team_Key[[Full Name]:[Full Name]],0))&amp;RIGHT(INDEX(FPL_Fixtures_Extract[],MATCH($A550,FPL_Fixtures_Extract[[Player]:[Player]],0),MATCH(FPL_Combined[[#Headers],[Gameweek 04]],FPL_Fixtures_Extract[#Headers],0)),3))</f>
        <v>SOU(A) 0-3</v>
      </c>
      <c r="F550" t="str">
        <f ca="1">IF(RIGHT(FPL_Combined[[#Headers],[Gameweek 05]],2)&lt;$B$622,INDEX(FPL_Results_Extract[Gameweek 05],MATCH($A550,FPL_Results_Extract[[Player]:[Player]],0)),INDEX(Team_Key[[Abbreviation]:[Abbreviation]],MATCH(LEFT(INDEX(FPL_Fixtures_Extract[],MATCH($A550,FPL_Fixtures_Extract[[Player]:[Player]],0),MATCH(FPL_Combined[[#Headers],[Gameweek 05]],FPL_Fixtures_Extract[#Headers],0)),LEN(INDEX(FPL_Fixtures_Extract[],MATCH($A550,FPL_Fixtures_Extract[[Player]:[Player]],0),MATCH(FPL_Combined[[#Headers],[Gameweek 05]],FPL_Fixtures_Extract[#Headers],0)))-4),Team_Key[[Full Name]:[Full Name]],0))&amp;RIGHT(INDEX(FPL_Fixtures_Extract[],MATCH($A550,FPL_Fixtures_Extract[[Player]:[Player]],0),MATCH(FPL_Combined[[#Headers],[Gameweek 05]],FPL_Fixtures_Extract[#Headers],0)),3))</f>
        <v>BOU(H) 3-1</v>
      </c>
      <c r="G550" t="str">
        <f ca="1">IF(RIGHT(FPL_Combined[[#Headers],[Gameweek 06]],2)&lt;$B$622,INDEX(FPL_Results_Extract[Gameweek 06],MATCH($A550,FPL_Results_Extract[[Player]:[Player]],0)),INDEX(Team_Key[[Abbreviation]:[Abbreviation]],MATCH(LEFT(INDEX(FPL_Fixtures_Extract[],MATCH($A550,FPL_Fixtures_Extract[[Player]:[Player]],0),MATCH(FPL_Combined[[#Headers],[Gameweek 06]],FPL_Fixtures_Extract[#Headers],0)),LEN(INDEX(FPL_Fixtures_Extract[],MATCH($A550,FPL_Fixtures_Extract[[Player]:[Player]],0),MATCH(FPL_Combined[[#Headers],[Gameweek 06]],FPL_Fixtures_Extract[#Headers],0)))-4),Team_Key[[Full Name]:[Full Name]],0))&amp;RIGHT(INDEX(FPL_Fixtures_Extract[],MATCH($A550,FPL_Fixtures_Extract[[Player]:[Player]],0),MATCH(FPL_Combined[[#Headers],[Gameweek 06]],FPL_Fixtures_Extract[#Headers],0)),3))</f>
        <v>LIV(A) 1-1</v>
      </c>
      <c r="H550" t="str">
        <f ca="1">IF(RIGHT(FPL_Combined[[#Headers],[Gameweek 07]],2)&lt;$B$622,INDEX(FPL_Results_Extract[Gameweek 07],MATCH($A550,FPL_Results_Extract[[Player]:[Player]],0)),INDEX(Team_Key[[Abbreviation]:[Abbreviation]],MATCH(LEFT(INDEX(FPL_Fixtures_Extract[],MATCH($A550,FPL_Fixtures_Extract[[Player]:[Player]],0),MATCH(FPL_Combined[[#Headers],[Gameweek 07]],FPL_Fixtures_Extract[#Headers],0)),LEN(INDEX(FPL_Fixtures_Extract[],MATCH($A550,FPL_Fixtures_Extract[[Player]:[Player]],0),MATCH(FPL_Combined[[#Headers],[Gameweek 07]],FPL_Fixtures_Extract[#Headers],0)))-4),Team_Key[[Full Name]:[Full Name]],0))&amp;RIGHT(INDEX(FPL_Fixtures_Extract[],MATCH($A550,FPL_Fixtures_Extract[[Player]:[Player]],0),MATCH(FPL_Combined[[#Headers],[Gameweek 07]],FPL_Fixtures_Extract[#Headers],0)),3))</f>
        <v>WHU(A) 2-2</v>
      </c>
      <c r="I550" t="str">
        <f ca="1">IF(RIGHT(FPL_Combined[[#Headers],[Gameweek 08]],2)&lt;$B$622,INDEX(FPL_Results_Extract[Gameweek 08],MATCH($A550,FPL_Results_Extract[[Player]:[Player]],0)),INDEX(Team_Key[[Abbreviation]:[Abbreviation]],MATCH(LEFT(INDEX(FPL_Fixtures_Extract[],MATCH($A550,FPL_Fixtures_Extract[[Player]:[Player]],0),MATCH(FPL_Combined[[#Headers],[Gameweek 08]],FPL_Fixtures_Extract[#Headers],0)),LEN(INDEX(FPL_Fixtures_Extract[],MATCH($A550,FPL_Fixtures_Extract[[Player]:[Player]],0),MATCH(FPL_Combined[[#Headers],[Gameweek 08]],FPL_Fixtures_Extract[#Headers],0)))-4),Team_Key[[Full Name]:[Full Name]],0))&amp;RIGHT(INDEX(FPL_Fixtures_Extract[],MATCH($A550,FPL_Fixtures_Extract[[Player]:[Player]],0),MATCH(FPL_Combined[[#Headers],[Gameweek 08]],FPL_Fixtures_Extract[#Headers],0)),3))</f>
        <v>LEI(H) 1-2</v>
      </c>
      <c r="J550" t="str">
        <f ca="1">IF(RIGHT(FPL_Combined[[#Headers],[Gameweek 09]],2)&lt;$B$622,INDEX(FPL_Results_Extract[Gameweek 09],MATCH($A550,FPL_Results_Extract[[Player]:[Player]],0)),INDEX(Team_Key[[Abbreviation]:[Abbreviation]],MATCH(LEFT(INDEX(FPL_Fixtures_Extract[],MATCH($A550,FPL_Fixtures_Extract[[Player]:[Player]],0),MATCH(FPL_Combined[[#Headers],[Gameweek 09]],FPL_Fixtures_Extract[#Headers],0)),LEN(INDEX(FPL_Fixtures_Extract[],MATCH($A550,FPL_Fixtures_Extract[[Player]:[Player]],0),MATCH(FPL_Combined[[#Headers],[Gameweek 09]],FPL_Fixtures_Extract[#Headers],0)))-4),Team_Key[[Full Name]:[Full Name]],0))&amp;RIGHT(INDEX(FPL_Fixtures_Extract[],MATCH($A550,FPL_Fixtures_Extract[[Player]:[Player]],0),MATCH(FPL_Combined[[#Headers],[Gameweek 09]],FPL_Fixtures_Extract[#Headers],0)),3))</f>
        <v>NEW(A) 2-6</v>
      </c>
      <c r="K550" t="str">
        <f ca="1">IF(RIGHT(FPL_Combined[[#Headers],[Gameweek 10]],2)&lt;$B$622,INDEX(FPL_Results_Extract[Gameweek 10],MATCH($A550,FPL_Results_Extract[[Player]:[Player]],0)),INDEX(Team_Key[[Abbreviation]:[Abbreviation]],MATCH(LEFT(INDEX(FPL_Fixtures_Extract[],MATCH($A550,FPL_Fixtures_Extract[[Player]:[Player]],0),MATCH(FPL_Combined[[#Headers],[Gameweek 10]],FPL_Fixtures_Extract[#Headers],0)),LEN(INDEX(FPL_Fixtures_Extract[],MATCH($A550,FPL_Fixtures_Extract[[Player]:[Player]],0),MATCH(FPL_Combined[[#Headers],[Gameweek 10]],FPL_Fixtures_Extract[#Headers],0)))-4),Team_Key[[Full Name]:[Full Name]],0))&amp;RIGHT(INDEX(FPL_Fixtures_Extract[],MATCH($A550,FPL_Fixtures_Extract[[Player]:[Player]],0),MATCH(FPL_Combined[[#Headers],[Gameweek 10]],FPL_Fixtures_Extract[#Headers],0)),3))</f>
        <v>WBA(H) 0-1</v>
      </c>
      <c r="L550" t="str">
        <f ca="1">IF(RIGHT(FPL_Combined[[#Headers],[Gameweek 11]],2)&lt;$B$622,INDEX(FPL_Results_Extract[Gameweek 11],MATCH($A550,FPL_Results_Extract[[Player]:[Player]],0)),INDEX(Team_Key[[Abbreviation]:[Abbreviation]],MATCH(LEFT(INDEX(FPL_Fixtures_Extract[],MATCH($A550,FPL_Fixtures_Extract[[Player]:[Player]],0),MATCH(FPL_Combined[[#Headers],[Gameweek 11]],FPL_Fixtures_Extract[#Headers],0)),LEN(INDEX(FPL_Fixtures_Extract[],MATCH($A550,FPL_Fixtures_Extract[[Player]:[Player]],0),MATCH(FPL_Combined[[#Headers],[Gameweek 11]],FPL_Fixtures_Extract[#Headers],0)))-4),Team_Key[[Full Name]:[Full Name]],0))&amp;RIGHT(INDEX(FPL_Fixtures_Extract[],MATCH($A550,FPL_Fixtures_Extract[[Player]:[Player]],0),MATCH(FPL_Combined[[#Headers],[Gameweek 11]],FPL_Fixtures_Extract[#Headers],0)),3))</f>
        <v>MCI(A) 1-2</v>
      </c>
      <c r="M550" t="str">
        <f ca="1">IF(RIGHT(FPL_Combined[[#Headers],[Gameweek 12]],2)&lt;$B$622,INDEX(FPL_Results_Extract[Gameweek 12],MATCH($A550,FPL_Results_Extract[[Player]:[Player]],0)),INDEX(Team_Key[[Abbreviation]:[Abbreviation]],MATCH(LEFT(INDEX(FPL_Fixtures_Extract[],MATCH($A550,FPL_Fixtures_Extract[[Player]:[Player]],0),MATCH(FPL_Combined[[#Headers],[Gameweek 12]],FPL_Fixtures_Extract[#Headers],0)),LEN(INDEX(FPL_Fixtures_Extract[],MATCH($A550,FPL_Fixtures_Extract[[Player]:[Player]],0),MATCH(FPL_Combined[[#Headers],[Gameweek 12]],FPL_Fixtures_Extract[#Headers],0)))-4),Team_Key[[Full Name]:[Full Name]],0))&amp;RIGHT(INDEX(FPL_Fixtures_Extract[],MATCH($A550,FPL_Fixtures_Extract[[Player]:[Player]],0),MATCH(FPL_Combined[[#Headers],[Gameweek 12]],FPL_Fixtures_Extract[#Headers],0)),3))</f>
        <v>SWA(H) 1-0</v>
      </c>
      <c r="N550" t="str">
        <f ca="1">IF(RIGHT(FPL_Combined[[#Headers],[Gameweek 13]],2)&lt;$B$622,INDEX(FPL_Results_Extract[Gameweek 13],MATCH($A550,FPL_Results_Extract[[Player]:[Player]],0)),INDEX(Team_Key[[Abbreviation]:[Abbreviation]],MATCH(LEFT(INDEX(FPL_Fixtures_Extract[],MATCH($A550,FPL_Fixtures_Extract[[Player]:[Player]],0),MATCH(FPL_Combined[[#Headers],[Gameweek 13]],FPL_Fixtures_Extract[#Headers],0)),LEN(INDEX(FPL_Fixtures_Extract[],MATCH($A550,FPL_Fixtures_Extract[[Player]:[Player]],0),MATCH(FPL_Combined[[#Headers],[Gameweek 13]],FPL_Fixtures_Extract[#Headers],0)))-4),Team_Key[[Full Name]:[Full Name]],0))&amp;RIGHT(INDEX(FPL_Fixtures_Extract[],MATCH($A550,FPL_Fixtures_Extract[[Player]:[Player]],0),MATCH(FPL_Combined[[#Headers],[Gameweek 13]],FPL_Fixtures_Extract[#Headers],0)),3))</f>
        <v>CHE(A) 0-1</v>
      </c>
      <c r="O550" t="str">
        <f ca="1">IF(RIGHT(FPL_Combined[[#Headers],[Gameweek 14]],2)&lt;$B$622,INDEX(FPL_Results_Extract[Gameweek 14],MATCH($A550,FPL_Results_Extract[[Player]:[Player]],0)),INDEX(Team_Key[[Abbreviation]:[Abbreviation]],MATCH(LEFT(INDEX(FPL_Fixtures_Extract[],MATCH($A550,FPL_Fixtures_Extract[[Player]:[Player]],0),MATCH(FPL_Combined[[#Headers],[Gameweek 14]],FPL_Fixtures_Extract[#Headers],0)),LEN(INDEX(FPL_Fixtures_Extract[],MATCH($A550,FPL_Fixtures_Extract[[Player]:[Player]],0),MATCH(FPL_Combined[[#Headers],[Gameweek 14]],FPL_Fixtures_Extract[#Headers],0)))-4),Team_Key[[Full Name]:[Full Name]],0))&amp;RIGHT(INDEX(FPL_Fixtures_Extract[],MATCH($A550,FPL_Fixtures_Extract[[Player]:[Player]],0),MATCH(FPL_Combined[[#Headers],[Gameweek 14]],FPL_Fixtures_Extract[#Headers],0)),3))</f>
        <v>ARS(H) 1-1</v>
      </c>
      <c r="P550" t="str">
        <f ca="1">IF(RIGHT(FPL_Combined[[#Headers],[Gameweek 15]],2)&lt;$B$622,INDEX(FPL_Results_Extract[Gameweek 15],MATCH($A550,FPL_Results_Extract[[Player]:[Player]],0)),INDEX(Team_Key[[Abbreviation]:[Abbreviation]],MATCH(LEFT(INDEX(FPL_Fixtures_Extract[],MATCH($A550,FPL_Fixtures_Extract[[Player]:[Player]],0),MATCH(FPL_Combined[[#Headers],[Gameweek 15]],FPL_Fixtures_Extract[#Headers],0)),LEN(INDEX(FPL_Fixtures_Extract[],MATCH($A550,FPL_Fixtures_Extract[[Player]:[Player]],0),MATCH(FPL_Combined[[#Headers],[Gameweek 15]],FPL_Fixtures_Extract[#Headers],0)))-4),Team_Key[[Full Name]:[Full Name]],0))&amp;RIGHT(INDEX(FPL_Fixtures_Extract[],MATCH($A550,FPL_Fixtures_Extract[[Player]:[Player]],0),MATCH(FPL_Combined[[#Headers],[Gameweek 15]],FPL_Fixtures_Extract[#Headers],0)),3))</f>
        <v>WAT(A) 0-2</v>
      </c>
      <c r="Q550" t="str">
        <f ca="1">IF(RIGHT(FPL_Combined[[#Headers],[Gameweek 16]],2)&lt;$B$622,INDEX(FPL_Results_Extract[Gameweek 16],MATCH($A550,FPL_Results_Extract[[Player]:[Player]],0)),INDEX(Team_Key[[Abbreviation]:[Abbreviation]],MATCH(LEFT(INDEX(FPL_Fixtures_Extract[],MATCH($A550,FPL_Fixtures_Extract[[Player]:[Player]],0),MATCH(FPL_Combined[[#Headers],[Gameweek 16]],FPL_Fixtures_Extract[#Headers],0)),LEN(INDEX(FPL_Fixtures_Extract[],MATCH($A550,FPL_Fixtures_Extract[[Player]:[Player]],0),MATCH(FPL_Combined[[#Headers],[Gameweek 16]],FPL_Fixtures_Extract[#Headers],0)))-4),Team_Key[[Full Name]:[Full Name]],0))&amp;RIGHT(INDEX(FPL_Fixtures_Extract[],MATCH($A550,FPL_Fixtures_Extract[[Player]:[Player]],0),MATCH(FPL_Combined[[#Headers],[Gameweek 16]],FPL_Fixtures_Extract[#Headers],0)),3))</f>
        <v>EVE(H) 1-1</v>
      </c>
      <c r="R550" t="str">
        <f ca="1">IF(RIGHT(FPL_Combined[[#Headers],[Gameweek 17]],2)&lt;$B$622,INDEX(FPL_Results_Extract[Gameweek 17],MATCH($A550,FPL_Results_Extract[[Player]:[Player]],0)),INDEX(Team_Key[[Abbreviation]:[Abbreviation]],MATCH(LEFT(INDEX(FPL_Fixtures_Extract[],MATCH($A550,FPL_Fixtures_Extract[[Player]:[Player]],0),MATCH(FPL_Combined[[#Headers],[Gameweek 17]],FPL_Fixtures_Extract[#Headers],0)),LEN(INDEX(FPL_Fixtures_Extract[],MATCH($A550,FPL_Fixtures_Extract[[Player]:[Player]],0),MATCH(FPL_Combined[[#Headers],[Gameweek 17]],FPL_Fixtures_Extract[#Headers],0)))-4),Team_Key[[Full Name]:[Full Name]],0))&amp;RIGHT(INDEX(FPL_Fixtures_Extract[],MATCH($A550,FPL_Fixtures_Extract[[Player]:[Player]],0),MATCH(FPL_Combined[[#Headers],[Gameweek 17]],FPL_Fixtures_Extract[#Headers],0)),3))</f>
        <v>MUN(A) 2-1</v>
      </c>
      <c r="S550" t="str">
        <f ca="1">IF(RIGHT(FPL_Combined[[#Headers],[Gameweek 18]],2)&lt;$B$622,INDEX(FPL_Results_Extract[Gameweek 18],MATCH($A550,FPL_Results_Extract[[Player]:[Player]],0)),INDEX(Team_Key[[Abbreviation]:[Abbreviation]],MATCH(LEFT(INDEX(FPL_Fixtures_Extract[],MATCH($A550,FPL_Fixtures_Extract[[Player]:[Player]],0),MATCH(FPL_Combined[[#Headers],[Gameweek 18]],FPL_Fixtures_Extract[#Headers],0)),LEN(INDEX(FPL_Fixtures_Extract[],MATCH($A550,FPL_Fixtures_Extract[[Player]:[Player]],0),MATCH(FPL_Combined[[#Headers],[Gameweek 18]],FPL_Fixtures_Extract[#Headers],0)))-4),Team_Key[[Full Name]:[Full Name]],0))&amp;RIGHT(INDEX(FPL_Fixtures_Extract[],MATCH($A550,FPL_Fixtures_Extract[[Player]:[Player]],0),MATCH(FPL_Combined[[#Headers],[Gameweek 18]],FPL_Fixtures_Extract[#Headers],0)),3))</f>
        <v>TOT(A) 0-3</v>
      </c>
      <c r="T550" t="str">
        <f ca="1">IF(RIGHT(FPL_Combined[[#Headers],[Gameweek 19]],2)&lt;$B$622,INDEX(FPL_Results_Extract[Gameweek 19],MATCH($A550,FPL_Results_Extract[[Player]:[Player]],0)),INDEX(Team_Key[[Abbreviation]:[Abbreviation]],MATCH(LEFT(INDEX(FPL_Fixtures_Extract[],MATCH($A550,FPL_Fixtures_Extract[[Player]:[Player]],0),MATCH(FPL_Combined[[#Headers],[Gameweek 19]],FPL_Fixtures_Extract[#Headers],0)),LEN(INDEX(FPL_Fixtures_Extract[],MATCH($A550,FPL_Fixtures_Extract[[Player]:[Player]],0),MATCH(FPL_Combined[[#Headers],[Gameweek 19]],FPL_Fixtures_Extract[#Headers],0)))-4),Team_Key[[Full Name]:[Full Name]],0))&amp;RIGHT(INDEX(FPL_Fixtures_Extract[],MATCH($A550,FPL_Fixtures_Extract[[Player]:[Player]],0),MATCH(FPL_Combined[[#Headers],[Gameweek 19]],FPL_Fixtures_Extract[#Headers],0)),3))</f>
        <v>AVL(H) 2-0</v>
      </c>
      <c r="U550" t="str">
        <f ca="1">IF(RIGHT(FPL_Combined[[#Headers],[Gameweek 20]],2)&lt;$B$622,INDEX(FPL_Results_Extract[Gameweek 20],MATCH($A550,FPL_Results_Extract[[Player]:[Player]],0)),INDEX(Team_Key[[Abbreviation]:[Abbreviation]],MATCH(LEFT(INDEX(FPL_Fixtures_Extract[],MATCH($A550,FPL_Fixtures_Extract[[Player]:[Player]],0),MATCH(FPL_Combined[[#Headers],[Gameweek 20]],FPL_Fixtures_Extract[#Headers],0)),LEN(INDEX(FPL_Fixtures_Extract[],MATCH($A550,FPL_Fixtures_Extract[[Player]:[Player]],0),MATCH(FPL_Combined[[#Headers],[Gameweek 20]],FPL_Fixtures_Extract[#Headers],0)))-4),Team_Key[[Full Name]:[Full Name]],0))&amp;RIGHT(INDEX(FPL_Fixtures_Extract[],MATCH($A550,FPL_Fixtures_Extract[[Player]:[Player]],0),MATCH(FPL_Combined[[#Headers],[Gameweek 20]],FPL_Fixtures_Extract[#Headers],0)),3))</f>
        <v>SOU(H) 1-0</v>
      </c>
      <c r="V550" t="str">
        <f ca="1">IF(RIGHT(FPL_Combined[[#Headers],[Gameweek 21]],2)&lt;$B$622,INDEX(FPL_Results_Extract[Gameweek 21],MATCH($A550,FPL_Results_Extract[[Player]:[Player]],0)),INDEX(Team_Key[[Abbreviation]:[Abbreviation]],MATCH(LEFT(INDEX(FPL_Fixtures_Extract[],MATCH($A550,FPL_Fixtures_Extract[[Player]:[Player]],0),MATCH(FPL_Combined[[#Headers],[Gameweek 21]],FPL_Fixtures_Extract[#Headers],0)),LEN(INDEX(FPL_Fixtures_Extract[],MATCH($A550,FPL_Fixtures_Extract[[Player]:[Player]],0),MATCH(FPL_Combined[[#Headers],[Gameweek 21]],FPL_Fixtures_Extract[#Headers],0)))-4),Team_Key[[Full Name]:[Full Name]],0))&amp;RIGHT(INDEX(FPL_Fixtures_Extract[],MATCH($A550,FPL_Fixtures_Extract[[Player]:[Player]],0),MATCH(FPL_Combined[[#Headers],[Gameweek 21]],FPL_Fixtures_Extract[#Headers],0)),3))</f>
        <v>STK(A) 1-3</v>
      </c>
      <c r="W550" t="str">
        <f ca="1">IF(RIGHT(FPL_Combined[[#Headers],[Gameweek 22]],2)&lt;$B$622,INDEX(FPL_Results_Extract[Gameweek 22],MATCH($A550,FPL_Results_Extract[[Player]:[Player]],0)),INDEX(Team_Key[[Abbreviation]:[Abbreviation]],MATCH(LEFT(INDEX(FPL_Fixtures_Extract[],MATCH($A550,FPL_Fixtures_Extract[[Player]:[Player]],0),MATCH(FPL_Combined[[#Headers],[Gameweek 22]],FPL_Fixtures_Extract[#Headers],0)),LEN(INDEX(FPL_Fixtures_Extract[],MATCH($A550,FPL_Fixtures_Extract[[Player]:[Player]],0),MATCH(FPL_Combined[[#Headers],[Gameweek 22]],FPL_Fixtures_Extract[#Headers],0)))-4),Team_Key[[Full Name]:[Full Name]],0))&amp;RIGHT(INDEX(FPL_Fixtures_Extract[],MATCH($A550,FPL_Fixtures_Extract[[Player]:[Player]],0),MATCH(FPL_Combined[[#Headers],[Gameweek 22]],FPL_Fixtures_Extract[#Headers],0)),3))</f>
        <v>BOU(A) 0-3</v>
      </c>
      <c r="X550" t="str">
        <f ca="1">IF(RIGHT(FPL_Combined[[#Headers],[Gameweek 23]],2)&lt;$B$622,INDEX(FPL_Results_Extract[Gameweek 23],MATCH($A550,FPL_Results_Extract[[Player]:[Player]],0)),INDEX(Team_Key[[Abbreviation]:[Abbreviation]],MATCH(LEFT(INDEX(FPL_Fixtures_Extract[],MATCH($A550,FPL_Fixtures_Extract[[Player]:[Player]],0),MATCH(FPL_Combined[[#Headers],[Gameweek 23]],FPL_Fixtures_Extract[#Headers],0)),LEN(INDEX(FPL_Fixtures_Extract[],MATCH($A550,FPL_Fixtures_Extract[[Player]:[Player]],0),MATCH(FPL_Combined[[#Headers],[Gameweek 23]],FPL_Fixtures_Extract[#Headers],0)))-4),Team_Key[[Full Name]:[Full Name]],0))&amp;RIGHT(INDEX(FPL_Fixtures_Extract[],MATCH($A550,FPL_Fixtures_Extract[[Player]:[Player]],0),MATCH(FPL_Combined[[#Headers],[Gameweek 23]],FPL_Fixtures_Extract[#Headers],0)),3))</f>
        <v>LIV(H) 4-5</v>
      </c>
      <c r="Y550" t="str">
        <f ca="1">IF(RIGHT(FPL_Combined[[#Headers],[Gameweek 24]],2)&lt;$B$622,INDEX(FPL_Results_Extract[Team],MATCH($A550,FPL_Results_Extract[[Player]:[Player]],0)),INDEX(Team_Key[[Abbreviation]:[Abbreviation]],MATCH(LEFT(INDEX(FPL_Fixtures_Extract[],MATCH($A550,FPL_Fixtures_Extract[[Player]:[Player]],0),MATCH(FPL_Combined[[#Headers],[Gameweek 24]],FPL_Fixtures_Extract[#Headers],0)),LEN(INDEX(FPL_Fixtures_Extract[],MATCH($A550,FPL_Fixtures_Extract[[Player]:[Player]],0),MATCH(FPL_Combined[[#Headers],[Gameweek 24]],FPL_Fixtures_Extract[#Headers],0)))-4),Team_Key[[Full Name]:[Full Name]],0))&amp;RIGHT(INDEX(FPL_Fixtures_Extract[],MATCH($A550,FPL_Fixtures_Extract[[Player]:[Player]],0),MATCH(FPL_Combined[[#Headers],[Gameweek 24]],FPL_Fixtures_Extract[#Headers],0)),3))</f>
        <v>NOR</v>
      </c>
      <c r="Z550" t="str">
        <f ca="1">IF(RIGHT(FPL_Combined[[#Headers],[Gameweek 25]],2)&lt;$B$622,INDEX(FPL_Results_Extract[Player],MATCH($A550,FPL_Results_Extract[[Player]:[Player]],0)),INDEX(Team_Key[[Abbreviation]:[Abbreviation]],MATCH(LEFT(INDEX(FPL_Fixtures_Extract[],MATCH($A550,FPL_Fixtures_Extract[[Player]:[Player]],0),MATCH(FPL_Combined[[#Headers],[Gameweek 25]],FPL_Fixtures_Extract[#Headers],0)),LEN(INDEX(FPL_Fixtures_Extract[],MATCH($A550,FPL_Fixtures_Extract[[Player]:[Player]],0),MATCH(FPL_Combined[[#Headers],[Gameweek 25]],FPL_Fixtures_Extract[#Headers],0)))-4),Team_Key[[Full Name]:[Full Name]],0))&amp;RIGHT(INDEX(FPL_Fixtures_Extract[],MATCH($A550,FPL_Fixtures_Extract[[Player]:[Player]],0),MATCH(FPL_Combined[[#Headers],[Gameweek 25]],FPL_Fixtures_Extract[#Headers],0)),3))</f>
        <v>Tettey</v>
      </c>
      <c r="AA550" t="str">
        <f ca="1">IF(RIGHT(FPL_Combined[[#Headers],[Gameweek 26]],2)&lt;$B$622,INDEX(FPL_Results_Extract[Gameweek 01],MATCH($A550,FPL_Results_Extract[[Player]:[Player]],0)),INDEX(Team_Key[[Abbreviation]:[Abbreviation]],MATCH(LEFT(INDEX(FPL_Fixtures_Extract[],MATCH($A550,FPL_Fixtures_Extract[[Player]:[Player]],0),MATCH(FPL_Combined[[#Headers],[Gameweek 26]],FPL_Fixtures_Extract[#Headers],0)),LEN(INDEX(FPL_Fixtures_Extract[],MATCH($A550,FPL_Fixtures_Extract[[Player]:[Player]],0),MATCH(FPL_Combined[[#Headers],[Gameweek 26]],FPL_Fixtures_Extract[#Headers],0)))-4),Team_Key[[Full Name]:[Full Name]],0))&amp;RIGHT(INDEX(FPL_Fixtures_Extract[],MATCH($A550,FPL_Fixtures_Extract[[Player]:[Player]],0),MATCH(FPL_Combined[[#Headers],[Gameweek 26]],FPL_Fixtures_Extract[#Headers],0)),3))</f>
        <v>CRY(H) 1-3</v>
      </c>
      <c r="AB550" t="str">
        <f ca="1">IF(RIGHT(FPL_Combined[[#Headers],[Gameweek 27]],2)&lt;$B$622,INDEX(FPL_Results_Extract[Gameweek 02],MATCH($A550,FPL_Results_Extract[[Player]:[Player]],0)),INDEX(Team_Key[[Abbreviation]:[Abbreviation]],MATCH(LEFT(INDEX(FPL_Fixtures_Extract[],MATCH($A550,FPL_Fixtures_Extract[[Player]:[Player]],0),MATCH(FPL_Combined[[#Headers],[Gameweek 27]],FPL_Fixtures_Extract[#Headers],0)),LEN(INDEX(FPL_Fixtures_Extract[],MATCH($A550,FPL_Fixtures_Extract[[Player]:[Player]],0),MATCH(FPL_Combined[[#Headers],[Gameweek 27]],FPL_Fixtures_Extract[#Headers],0)))-4),Team_Key[[Full Name]:[Full Name]],0))&amp;RIGHT(INDEX(FPL_Fixtures_Extract[],MATCH($A550,FPL_Fixtures_Extract[[Player]:[Player]],0),MATCH(FPL_Combined[[#Headers],[Gameweek 27]],FPL_Fixtures_Extract[#Headers],0)),3))</f>
        <v>SUN(A) 3-1</v>
      </c>
      <c r="AC550" t="str">
        <f ca="1">IF(RIGHT(FPL_Combined[[#Headers],[Gameweek 28]],2)&lt;$B$622,INDEX(FPL_Results_Extract[Gameweek 03],MATCH($A550,FPL_Results_Extract[[Player]:[Player]],0)),INDEX(Team_Key[[Abbreviation]:[Abbreviation]],MATCH(LEFT(INDEX(FPL_Fixtures_Extract[],MATCH($A550,FPL_Fixtures_Extract[[Player]:[Player]],0),MATCH(FPL_Combined[[#Headers],[Gameweek 28]],FPL_Fixtures_Extract[#Headers],0)),LEN(INDEX(FPL_Fixtures_Extract[],MATCH($A550,FPL_Fixtures_Extract[[Player]:[Player]],0),MATCH(FPL_Combined[[#Headers],[Gameweek 28]],FPL_Fixtures_Extract[#Headers],0)))-4),Team_Key[[Full Name]:[Full Name]],0))&amp;RIGHT(INDEX(FPL_Fixtures_Extract[],MATCH($A550,FPL_Fixtures_Extract[[Player]:[Player]],0),MATCH(FPL_Combined[[#Headers],[Gameweek 28]],FPL_Fixtures_Extract[#Headers],0)),3))</f>
        <v>STK(H) 1-1</v>
      </c>
      <c r="AD550" t="str">
        <f ca="1">IF(RIGHT(FPL_Combined[[#Headers],[Gameweek 29]],2)&lt;$B$622,INDEX(FPL_Results_Extract[Gameweek 04],MATCH($A550,FPL_Results_Extract[[Player]:[Player]],0)),INDEX(Team_Key[[Abbreviation]:[Abbreviation]],MATCH(LEFT(INDEX(FPL_Fixtures_Extract[],MATCH($A550,FPL_Fixtures_Extract[[Player]:[Player]],0),MATCH(FPL_Combined[[#Headers],[Gameweek 29]],FPL_Fixtures_Extract[#Headers],0)),LEN(INDEX(FPL_Fixtures_Extract[],MATCH($A550,FPL_Fixtures_Extract[[Player]:[Player]],0),MATCH(FPL_Combined[[#Headers],[Gameweek 29]],FPL_Fixtures_Extract[#Headers],0)))-4),Team_Key[[Full Name]:[Full Name]],0))&amp;RIGHT(INDEX(FPL_Fixtures_Extract[],MATCH($A550,FPL_Fixtures_Extract[[Player]:[Player]],0),MATCH(FPL_Combined[[#Headers],[Gameweek 29]],FPL_Fixtures_Extract[#Headers],0)),3))</f>
        <v>SWA(A)</v>
      </c>
      <c r="AE550" t="str">
        <f ca="1">IF(RIGHT(FPL_Combined[[#Headers],[Gameweek 30]],2)&lt;$B$622,INDEX(FPL_Results_Extract[Gameweek 05],MATCH($A550,FPL_Results_Extract[[Player]:[Player]],0)),INDEX(Team_Key[[Abbreviation]:[Abbreviation]],MATCH(LEFT(INDEX(FPL_Fixtures_Extract[],MATCH($A550,FPL_Fixtures_Extract[[Player]:[Player]],0),MATCH(FPL_Combined[[#Headers],[Gameweek 30]],FPL_Fixtures_Extract[#Headers],0)),LEN(INDEX(FPL_Fixtures_Extract[],MATCH($A550,FPL_Fixtures_Extract[[Player]:[Player]],0),MATCH(FPL_Combined[[#Headers],[Gameweek 30]],FPL_Fixtures_Extract[#Headers],0)))-4),Team_Key[[Full Name]:[Full Name]],0))&amp;RIGHT(INDEX(FPL_Fixtures_Extract[],MATCH($A550,FPL_Fixtures_Extract[[Player]:[Player]],0),MATCH(FPL_Combined[[#Headers],[Gameweek 30]],FPL_Fixtures_Extract[#Headers],0)),3))</f>
        <v>MCI(H)</v>
      </c>
      <c r="AF550" t="str">
        <f ca="1">IF(RIGHT(FPL_Combined[[#Headers],[Gameweek 31]],2)&lt;$B$622,INDEX(FPL_Results_Extract[Gameweek 06],MATCH($A550,FPL_Results_Extract[[Player]:[Player]],0)),INDEX(Team_Key[[Abbreviation]:[Abbreviation]],MATCH(LEFT(INDEX(FPL_Fixtures_Extract[],MATCH($A550,FPL_Fixtures_Extract[[Player]:[Player]],0),MATCH(FPL_Combined[[#Headers],[Gameweek 31]],FPL_Fixtures_Extract[#Headers],0)),LEN(INDEX(FPL_Fixtures_Extract[],MATCH($A550,FPL_Fixtures_Extract[[Player]:[Player]],0),MATCH(FPL_Combined[[#Headers],[Gameweek 31]],FPL_Fixtures_Extract[#Headers],0)))-4),Team_Key[[Full Name]:[Full Name]],0))&amp;RIGHT(INDEX(FPL_Fixtures_Extract[],MATCH($A550,FPL_Fixtures_Extract[[Player]:[Player]],0),MATCH(FPL_Combined[[#Headers],[Gameweek 31]],FPL_Fixtures_Extract[#Headers],0)),3))</f>
        <v>WBA(A)</v>
      </c>
      <c r="AG550" t="str">
        <f ca="1">IF(RIGHT(FPL_Combined[[#Headers],[Gameweek 32]],2)&lt;$B$622,INDEX(FPL_Results_Extract[Gameweek 07],MATCH($A550,FPL_Results_Extract[[Player]:[Player]],0)),INDEX(Team_Key[[Abbreviation]:[Abbreviation]],MATCH(LEFT(INDEX(FPL_Fixtures_Extract[],MATCH($A550,FPL_Fixtures_Extract[[Player]:[Player]],0),MATCH(FPL_Combined[[#Headers],[Gameweek 32]],FPL_Fixtures_Extract[#Headers],0)),LEN(INDEX(FPL_Fixtures_Extract[],MATCH($A550,FPL_Fixtures_Extract[[Player]:[Player]],0),MATCH(FPL_Combined[[#Headers],[Gameweek 32]],FPL_Fixtures_Extract[#Headers],0)))-4),Team_Key[[Full Name]:[Full Name]],0))&amp;RIGHT(INDEX(FPL_Fixtures_Extract[],MATCH($A550,FPL_Fixtures_Extract[[Player]:[Player]],0),MATCH(FPL_Combined[[#Headers],[Gameweek 32]],FPL_Fixtures_Extract[#Headers],0)),3))</f>
        <v>NEW(H)</v>
      </c>
      <c r="AH550" t="str">
        <f ca="1">IF(RIGHT(FPL_Combined[[#Headers],[Gameweek 33]],2)&lt;$B$622,INDEX(FPL_Results_Extract[Gameweek 08],MATCH($A550,FPL_Results_Extract[[Player]:[Player]],0)),INDEX(Team_Key[[Abbreviation]:[Abbreviation]],MATCH(LEFT(INDEX(FPL_Fixtures_Extract[],MATCH($A550,FPL_Fixtures_Extract[[Player]:[Player]],0),MATCH(FPL_Combined[[#Headers],[Gameweek 33]],FPL_Fixtures_Extract[#Headers],0)),LEN(INDEX(FPL_Fixtures_Extract[],MATCH($A550,FPL_Fixtures_Extract[[Player]:[Player]],0),MATCH(FPL_Combined[[#Headers],[Gameweek 33]],FPL_Fixtures_Extract[#Headers],0)))-4),Team_Key[[Full Name]:[Full Name]],0))&amp;RIGHT(INDEX(FPL_Fixtures_Extract[],MATCH($A550,FPL_Fixtures_Extract[[Player]:[Player]],0),MATCH(FPL_Combined[[#Headers],[Gameweek 33]],FPL_Fixtures_Extract[#Headers],0)),3))</f>
        <v>CRY(A)</v>
      </c>
      <c r="AI550" t="str">
        <f ca="1">IF(RIGHT(FPL_Combined[[#Headers],[Gameweek 34]],2)&lt;$B$622,INDEX(FPL_Results_Extract[Gameweek 09],MATCH($A550,FPL_Results_Extract[[Player]:[Player]],0)),INDEX(Team_Key[[Abbreviation]:[Abbreviation]],MATCH(LEFT(INDEX(FPL_Fixtures_Extract[],MATCH($A550,FPL_Fixtures_Extract[[Player]:[Player]],0),MATCH(FPL_Combined[[#Headers],[Gameweek 34]],FPL_Fixtures_Extract[#Headers],0)),LEN(INDEX(FPL_Fixtures_Extract[],MATCH($A550,FPL_Fixtures_Extract[[Player]:[Player]],0),MATCH(FPL_Combined[[#Headers],[Gameweek 34]],FPL_Fixtures_Extract[#Headers],0)))-4),Team_Key[[Full Name]:[Full Name]],0))&amp;RIGHT(INDEX(FPL_Fixtures_Extract[],MATCH($A550,FPL_Fixtures_Extract[[Player]:[Player]],0),MATCH(FPL_Combined[[#Headers],[Gameweek 34]],FPL_Fixtures_Extract[#Headers],0)),3))</f>
        <v>SUN(H)</v>
      </c>
      <c r="AJ550" t="str">
        <f ca="1">IF(RIGHT(FPL_Combined[[#Headers],[Gameweek 35]],2)&lt;$B$622,INDEX(FPL_Results_Extract[Gameweek 10],MATCH($A550,FPL_Results_Extract[[Player]:[Player]],0)),INDEX(Team_Key[[Abbreviation]:[Abbreviation]],MATCH(LEFT(INDEX(FPL_Fixtures_Extract[],MATCH($A550,FPL_Fixtures_Extract[[Player]:[Player]],0),MATCH(FPL_Combined[[#Headers],[Gameweek 35]],FPL_Fixtures_Extract[#Headers],0)),LEN(INDEX(FPL_Fixtures_Extract[],MATCH($A550,FPL_Fixtures_Extract[[Player]:[Player]],0),MATCH(FPL_Combined[[#Headers],[Gameweek 35]],FPL_Fixtures_Extract[#Headers],0)))-4),Team_Key[[Full Name]:[Full Name]],0))&amp;RIGHT(INDEX(FPL_Fixtures_Extract[],MATCH($A550,FPL_Fixtures_Extract[[Player]:[Player]],0),MATCH(FPL_Combined[[#Headers],[Gameweek 35]],FPL_Fixtures_Extract[#Headers],0)),3))</f>
        <v>WAT(H)</v>
      </c>
      <c r="AK550" t="str">
        <f ca="1">IF(RIGHT(FPL_Combined[[#Headers],[Gameweek 36]],2)&lt;$B$622,INDEX(FPL_Results_Extract[Gameweek 11],MATCH($A550,FPL_Results_Extract[[Player]:[Player]],0)),INDEX(Team_Key[[Abbreviation]:[Abbreviation]],MATCH(LEFT(INDEX(FPL_Fixtures_Extract[],MATCH($A550,FPL_Fixtures_Extract[[Player]:[Player]],0),MATCH(FPL_Combined[[#Headers],[Gameweek 36]],FPL_Fixtures_Extract[#Headers],0)),LEN(INDEX(FPL_Fixtures_Extract[],MATCH($A550,FPL_Fixtures_Extract[[Player]:[Player]],0),MATCH(FPL_Combined[[#Headers],[Gameweek 36]],FPL_Fixtures_Extract[#Headers],0)))-4),Team_Key[[Full Name]:[Full Name]],0))&amp;RIGHT(INDEX(FPL_Fixtures_Extract[],MATCH($A550,FPL_Fixtures_Extract[[Player]:[Player]],0),MATCH(FPL_Combined[[#Headers],[Gameweek 36]],FPL_Fixtures_Extract[#Headers],0)),3))</f>
        <v>ARS(A)</v>
      </c>
      <c r="AL550" t="str">
        <f ca="1">IF(RIGHT(FPL_Combined[[#Headers],[Gameweek 37]],2)&lt;$B$622,INDEX(FPL_Results_Extract[Gameweek 12],MATCH($A550,FPL_Results_Extract[[Player]:[Player]],0)),INDEX(Team_Key[[Abbreviation]:[Abbreviation]],MATCH(LEFT(INDEX(FPL_Fixtures_Extract[],MATCH($A550,FPL_Fixtures_Extract[[Player]:[Player]],0),MATCH(FPL_Combined[[#Headers],[Gameweek 37]],FPL_Fixtures_Extract[#Headers],0)),LEN(INDEX(FPL_Fixtures_Extract[],MATCH($A550,FPL_Fixtures_Extract[[Player]:[Player]],0),MATCH(FPL_Combined[[#Headers],[Gameweek 37]],FPL_Fixtures_Extract[#Headers],0)))-4),Team_Key[[Full Name]:[Full Name]],0))&amp;RIGHT(INDEX(FPL_Fixtures_Extract[],MATCH($A550,FPL_Fixtures_Extract[[Player]:[Player]],0),MATCH(FPL_Combined[[#Headers],[Gameweek 37]],FPL_Fixtures_Extract[#Headers],0)),3))</f>
        <v>MUN(H)</v>
      </c>
      <c r="AM550" t="str">
        <f ca="1">IF(RIGHT(FPL_Combined[[#Headers],[Gameweek 38]],2)&lt;$B$622,INDEX(FPL_Results_Extract[Gameweek 13],MATCH($A550,FPL_Results_Extract[[Player]:[Player]],0)),INDEX(Team_Key[[Abbreviation]:[Abbreviation]],MATCH(LEFT(INDEX(FPL_Fixtures_Extract[],MATCH($A550,FPL_Fixtures_Extract[[Player]:[Player]],0),MATCH(FPL_Combined[[#Headers],[Gameweek 38]],FPL_Fixtures_Extract[#Headers],0)),LEN(INDEX(FPL_Fixtures_Extract[],MATCH($A550,FPL_Fixtures_Extract[[Player]:[Player]],0),MATCH(FPL_Combined[[#Headers],[Gameweek 38]],FPL_Fixtures_Extract[#Headers],0)))-4),Team_Key[[Full Name]:[Full Name]],0))&amp;RIGHT(INDEX(FPL_Fixtures_Extract[],MATCH($A550,FPL_Fixtures_Extract[[Player]:[Player]],0),MATCH(FPL_Combined[[#Headers],[Gameweek 38]],FPL_Fixtures_Extract[#Headers],0)),3))</f>
        <v>EVE(A)</v>
      </c>
    </row>
    <row r="551" spans="1:39" x14ac:dyDescent="0.45">
      <c r="A551" t="s">
        <v>660</v>
      </c>
      <c r="B551" t="str">
        <f ca="1">IF(RIGHT(FPL_Combined[[#Headers],[Gameweek 01]],2)&lt;$B$622,INDEX(FPL_Results_Extract[Gameweek 01],MATCH($A551,FPL_Results_Extract[[Player]:[Player]],0)),INDEX(Team_Key[[Abbreviation]:[Abbreviation]],MATCH(LEFT(INDEX(FPL_Fixtures_Extract[],MATCH($A551,FPL_Fixtures_Extract[[Player]:[Player]],0),MATCH(FPL_Combined[[#Headers],[Gameweek 01]],FPL_Fixtures_Extract[#Headers],0)),LEN(INDEX(FPL_Fixtures_Extract[],MATCH($A551,FPL_Fixtures_Extract[[Player]:[Player]],0),MATCH(FPL_Combined[[#Headers],[Gameweek 01]],FPL_Fixtures_Extract[#Headers],0)))-4),Team_Key[[Full Name]:[Full Name]],0))&amp;RIGHT(INDEX(FPL_Fixtures_Extract[],MATCH($A551,FPL_Fixtures_Extract[[Player]:[Player]],0),MATCH(FPL_Combined[[#Headers],[Gameweek 01]],FPL_Fixtures_Extract[#Headers],0)),3))</f>
        <v>N/A</v>
      </c>
      <c r="C551" t="str">
        <f ca="1">IF(RIGHT(FPL_Combined[[#Headers],[Gameweek 02]],2)&lt;$B$622,INDEX(FPL_Results_Extract[Gameweek 02],MATCH($A551,FPL_Results_Extract[[Player]:[Player]],0)),INDEX(Team_Key[[Abbreviation]:[Abbreviation]],MATCH(LEFT(INDEX(FPL_Fixtures_Extract[],MATCH($A551,FPL_Fixtures_Extract[[Player]:[Player]],0),MATCH(FPL_Combined[[#Headers],[Gameweek 02]],FPL_Fixtures_Extract[#Headers],0)),LEN(INDEX(FPL_Fixtures_Extract[],MATCH($A551,FPL_Fixtures_Extract[[Player]:[Player]],0),MATCH(FPL_Combined[[#Headers],[Gameweek 02]],FPL_Fixtures_Extract[#Headers],0)))-4),Team_Key[[Full Name]:[Full Name]],0))&amp;RIGHT(INDEX(FPL_Fixtures_Extract[],MATCH($A551,FPL_Fixtures_Extract[[Player]:[Player]],0),MATCH(FPL_Combined[[#Headers],[Gameweek 02]],FPL_Fixtures_Extract[#Headers],0)),3))</f>
        <v>N/A</v>
      </c>
      <c r="D551" t="str">
        <f ca="1">IF(RIGHT(FPL_Combined[[#Headers],[Gameweek 03]],2)&lt;$B$622,INDEX(FPL_Results_Extract[Gameweek 03],MATCH($A551,FPL_Results_Extract[[Player]:[Player]],0)),INDEX(Team_Key[[Abbreviation]:[Abbreviation]],MATCH(LEFT(INDEX(FPL_Fixtures_Extract[],MATCH($A551,FPL_Fixtures_Extract[[Player]:[Player]],0),MATCH(FPL_Combined[[#Headers],[Gameweek 03]],FPL_Fixtures_Extract[#Headers],0)),LEN(INDEX(FPL_Fixtures_Extract[],MATCH($A551,FPL_Fixtures_Extract[[Player]:[Player]],0),MATCH(FPL_Combined[[#Headers],[Gameweek 03]],FPL_Fixtures_Extract[#Headers],0)))-4),Team_Key[[Full Name]:[Full Name]],0))&amp;RIGHT(INDEX(FPL_Fixtures_Extract[],MATCH($A551,FPL_Fixtures_Extract[[Player]:[Player]],0),MATCH(FPL_Combined[[#Headers],[Gameweek 03]],FPL_Fixtures_Extract[#Headers],0)),3))</f>
        <v>MUN(A) 0-0</v>
      </c>
      <c r="E551" t="str">
        <f ca="1">IF(RIGHT(FPL_Combined[[#Headers],[Gameweek 04]],2)&lt;$B$622,INDEX(FPL_Results_Extract[Gameweek 04],MATCH($A551,FPL_Results_Extract[[Player]:[Player]],0)),INDEX(Team_Key[[Abbreviation]:[Abbreviation]],MATCH(LEFT(INDEX(FPL_Fixtures_Extract[],MATCH($A551,FPL_Fixtures_Extract[[Player]:[Player]],0),MATCH(FPL_Combined[[#Headers],[Gameweek 04]],FPL_Fixtures_Extract[#Headers],0)),LEN(INDEX(FPL_Fixtures_Extract[],MATCH($A551,FPL_Fixtures_Extract[[Player]:[Player]],0),MATCH(FPL_Combined[[#Headers],[Gameweek 04]],FPL_Fixtures_Extract[#Headers],0)))-4),Team_Key[[Full Name]:[Full Name]],0))&amp;RIGHT(INDEX(FPL_Fixtures_Extract[],MATCH($A551,FPL_Fixtures_Extract[[Player]:[Player]],0),MATCH(FPL_Combined[[#Headers],[Gameweek 04]],FPL_Fixtures_Extract[#Headers],0)),3))</f>
        <v>ARS(H) 0-1</v>
      </c>
      <c r="F551" t="str">
        <f ca="1">IF(RIGHT(FPL_Combined[[#Headers],[Gameweek 05]],2)&lt;$B$622,INDEX(FPL_Results_Extract[Gameweek 05],MATCH($A551,FPL_Results_Extract[[Player]:[Player]],0)),INDEX(Team_Key[[Abbreviation]:[Abbreviation]],MATCH(LEFT(INDEX(FPL_Fixtures_Extract[],MATCH($A551,FPL_Fixtures_Extract[[Player]:[Player]],0),MATCH(FPL_Combined[[#Headers],[Gameweek 05]],FPL_Fixtures_Extract[#Headers],0)),LEN(INDEX(FPL_Fixtures_Extract[],MATCH($A551,FPL_Fixtures_Extract[[Player]:[Player]],0),MATCH(FPL_Combined[[#Headers],[Gameweek 05]],FPL_Fixtures_Extract[#Headers],0)))-4),Team_Key[[Full Name]:[Full Name]],0))&amp;RIGHT(INDEX(FPL_Fixtures_Extract[],MATCH($A551,FPL_Fixtures_Extract[[Player]:[Player]],0),MATCH(FPL_Combined[[#Headers],[Gameweek 05]],FPL_Fixtures_Extract[#Headers],0)),3))</f>
        <v>WHU(A) 0-2</v>
      </c>
      <c r="G551" t="str">
        <f ca="1">IF(RIGHT(FPL_Combined[[#Headers],[Gameweek 06]],2)&lt;$B$622,INDEX(FPL_Results_Extract[Gameweek 06],MATCH($A551,FPL_Results_Extract[[Player]:[Player]],0)),INDEX(Team_Key[[Abbreviation]:[Abbreviation]],MATCH(LEFT(INDEX(FPL_Fixtures_Extract[],MATCH($A551,FPL_Fixtures_Extract[[Player]:[Player]],0),MATCH(FPL_Combined[[#Headers],[Gameweek 06]],FPL_Fixtures_Extract[#Headers],0)),LEN(INDEX(FPL_Fixtures_Extract[],MATCH($A551,FPL_Fixtures_Extract[[Player]:[Player]],0),MATCH(FPL_Combined[[#Headers],[Gameweek 06]],FPL_Fixtures_Extract[#Headers],0)))-4),Team_Key[[Full Name]:[Full Name]],0))&amp;RIGHT(INDEX(FPL_Fixtures_Extract[],MATCH($A551,FPL_Fixtures_Extract[[Player]:[Player]],0),MATCH(FPL_Combined[[#Headers],[Gameweek 06]],FPL_Fixtures_Extract[#Headers],0)),3))</f>
        <v>WAT(H) 1-2</v>
      </c>
      <c r="H551" t="str">
        <f ca="1">IF(RIGHT(FPL_Combined[[#Headers],[Gameweek 07]],2)&lt;$B$622,INDEX(FPL_Results_Extract[Gameweek 07],MATCH($A551,FPL_Results_Extract[[Player]:[Player]],0)),INDEX(Team_Key[[Abbreviation]:[Abbreviation]],MATCH(LEFT(INDEX(FPL_Fixtures_Extract[],MATCH($A551,FPL_Fixtures_Extract[[Player]:[Player]],0),MATCH(FPL_Combined[[#Headers],[Gameweek 07]],FPL_Fixtures_Extract[#Headers],0)),LEN(INDEX(FPL_Fixtures_Extract[],MATCH($A551,FPL_Fixtures_Extract[[Player]:[Player]],0),MATCH(FPL_Combined[[#Headers],[Gameweek 07]],FPL_Fixtures_Extract[#Headers],0)))-4),Team_Key[[Full Name]:[Full Name]],0))&amp;RIGHT(INDEX(FPL_Fixtures_Extract[],MATCH($A551,FPL_Fixtures_Extract[[Player]:[Player]],0),MATCH(FPL_Combined[[#Headers],[Gameweek 07]],FPL_Fixtures_Extract[#Headers],0)),3))</f>
        <v>CHE(H) 2-2</v>
      </c>
      <c r="I551" t="str">
        <f ca="1">IF(RIGHT(FPL_Combined[[#Headers],[Gameweek 08]],2)&lt;$B$622,INDEX(FPL_Results_Extract[Gameweek 08],MATCH($A551,FPL_Results_Extract[[Player]:[Player]],0)),INDEX(Team_Key[[Abbreviation]:[Abbreviation]],MATCH(LEFT(INDEX(FPL_Fixtures_Extract[],MATCH($A551,FPL_Fixtures_Extract[[Player]:[Player]],0),MATCH(FPL_Combined[[#Headers],[Gameweek 08]],FPL_Fixtures_Extract[#Headers],0)),LEN(INDEX(FPL_Fixtures_Extract[],MATCH($A551,FPL_Fixtures_Extract[[Player]:[Player]],0),MATCH(FPL_Combined[[#Headers],[Gameweek 08]],FPL_Fixtures_Extract[#Headers],0)))-4),Team_Key[[Full Name]:[Full Name]],0))&amp;RIGHT(INDEX(FPL_Fixtures_Extract[],MATCH($A551,FPL_Fixtures_Extract[[Player]:[Player]],0),MATCH(FPL_Combined[[#Headers],[Gameweek 08]],FPL_Fixtures_Extract[#Headers],0)),3))</f>
        <v>MCI(A) 1-6</v>
      </c>
      <c r="J551" t="str">
        <f ca="1">IF(RIGHT(FPL_Combined[[#Headers],[Gameweek 09]],2)&lt;$B$622,INDEX(FPL_Results_Extract[Gameweek 09],MATCH($A551,FPL_Results_Extract[[Player]:[Player]],0)),INDEX(Team_Key[[Abbreviation]:[Abbreviation]],MATCH(LEFT(INDEX(FPL_Fixtures_Extract[],MATCH($A551,FPL_Fixtures_Extract[[Player]:[Player]],0),MATCH(FPL_Combined[[#Headers],[Gameweek 09]],FPL_Fixtures_Extract[#Headers],0)),LEN(INDEX(FPL_Fixtures_Extract[],MATCH($A551,FPL_Fixtures_Extract[[Player]:[Player]],0),MATCH(FPL_Combined[[#Headers],[Gameweek 09]],FPL_Fixtures_Extract[#Headers],0)))-4),Team_Key[[Full Name]:[Full Name]],0))&amp;RIGHT(INDEX(FPL_Fixtures_Extract[],MATCH($A551,FPL_Fixtures_Extract[[Player]:[Player]],0),MATCH(FPL_Combined[[#Headers],[Gameweek 09]],FPL_Fixtures_Extract[#Headers],0)),3))</f>
        <v>NOR(H) 6-2</v>
      </c>
      <c r="K551" t="str">
        <f ca="1">IF(RIGHT(FPL_Combined[[#Headers],[Gameweek 10]],2)&lt;$B$622,INDEX(FPL_Results_Extract[Gameweek 10],MATCH($A551,FPL_Results_Extract[[Player]:[Player]],0)),INDEX(Team_Key[[Abbreviation]:[Abbreviation]],MATCH(LEFT(INDEX(FPL_Fixtures_Extract[],MATCH($A551,FPL_Fixtures_Extract[[Player]:[Player]],0),MATCH(FPL_Combined[[#Headers],[Gameweek 10]],FPL_Fixtures_Extract[#Headers],0)),LEN(INDEX(FPL_Fixtures_Extract[],MATCH($A551,FPL_Fixtures_Extract[[Player]:[Player]],0),MATCH(FPL_Combined[[#Headers],[Gameweek 10]],FPL_Fixtures_Extract[#Headers],0)))-4),Team_Key[[Full Name]:[Full Name]],0))&amp;RIGHT(INDEX(FPL_Fixtures_Extract[],MATCH($A551,FPL_Fixtures_Extract[[Player]:[Player]],0),MATCH(FPL_Combined[[#Headers],[Gameweek 10]],FPL_Fixtures_Extract[#Headers],0)),3))</f>
        <v>SUN(A) 0-3</v>
      </c>
      <c r="L551" t="str">
        <f ca="1">IF(RIGHT(FPL_Combined[[#Headers],[Gameweek 11]],2)&lt;$B$622,INDEX(FPL_Results_Extract[Gameweek 11],MATCH($A551,FPL_Results_Extract[[Player]:[Player]],0)),INDEX(Team_Key[[Abbreviation]:[Abbreviation]],MATCH(LEFT(INDEX(FPL_Fixtures_Extract[],MATCH($A551,FPL_Fixtures_Extract[[Player]:[Player]],0),MATCH(FPL_Combined[[#Headers],[Gameweek 11]],FPL_Fixtures_Extract[#Headers],0)),LEN(INDEX(FPL_Fixtures_Extract[],MATCH($A551,FPL_Fixtures_Extract[[Player]:[Player]],0),MATCH(FPL_Combined[[#Headers],[Gameweek 11]],FPL_Fixtures_Extract[#Headers],0)))-4),Team_Key[[Full Name]:[Full Name]],0))&amp;RIGHT(INDEX(FPL_Fixtures_Extract[],MATCH($A551,FPL_Fixtures_Extract[[Player]:[Player]],0),MATCH(FPL_Combined[[#Headers],[Gameweek 11]],FPL_Fixtures_Extract[#Headers],0)),3))</f>
        <v>STK(H) 0-0</v>
      </c>
      <c r="M551" t="str">
        <f ca="1">IF(RIGHT(FPL_Combined[[#Headers],[Gameweek 12]],2)&lt;$B$622,INDEX(FPL_Results_Extract[Gameweek 12],MATCH($A551,FPL_Results_Extract[[Player]:[Player]],0)),INDEX(Team_Key[[Abbreviation]:[Abbreviation]],MATCH(LEFT(INDEX(FPL_Fixtures_Extract[],MATCH($A551,FPL_Fixtures_Extract[[Player]:[Player]],0),MATCH(FPL_Combined[[#Headers],[Gameweek 12]],FPL_Fixtures_Extract[#Headers],0)),LEN(INDEX(FPL_Fixtures_Extract[],MATCH($A551,FPL_Fixtures_Extract[[Player]:[Player]],0),MATCH(FPL_Combined[[#Headers],[Gameweek 12]],FPL_Fixtures_Extract[#Headers],0)))-4),Team_Key[[Full Name]:[Full Name]],0))&amp;RIGHT(INDEX(FPL_Fixtures_Extract[],MATCH($A551,FPL_Fixtures_Extract[[Player]:[Player]],0),MATCH(FPL_Combined[[#Headers],[Gameweek 12]],FPL_Fixtures_Extract[#Headers],0)),3))</f>
        <v>BOU(A) 1-0</v>
      </c>
      <c r="N551" t="str">
        <f ca="1">IF(RIGHT(FPL_Combined[[#Headers],[Gameweek 13]],2)&lt;$B$622,INDEX(FPL_Results_Extract[Gameweek 13],MATCH($A551,FPL_Results_Extract[[Player]:[Player]],0)),INDEX(Team_Key[[Abbreviation]:[Abbreviation]],MATCH(LEFT(INDEX(FPL_Fixtures_Extract[],MATCH($A551,FPL_Fixtures_Extract[[Player]:[Player]],0),MATCH(FPL_Combined[[#Headers],[Gameweek 13]],FPL_Fixtures_Extract[#Headers],0)),LEN(INDEX(FPL_Fixtures_Extract[],MATCH($A551,FPL_Fixtures_Extract[[Player]:[Player]],0),MATCH(FPL_Combined[[#Headers],[Gameweek 13]],FPL_Fixtures_Extract[#Headers],0)))-4),Team_Key[[Full Name]:[Full Name]],0))&amp;RIGHT(INDEX(FPL_Fixtures_Extract[],MATCH($A551,FPL_Fixtures_Extract[[Player]:[Player]],0),MATCH(FPL_Combined[[#Headers],[Gameweek 13]],FPL_Fixtures_Extract[#Headers],0)),3))</f>
        <v>LEI(H) 0-3</v>
      </c>
      <c r="O551" t="str">
        <f ca="1">IF(RIGHT(FPL_Combined[[#Headers],[Gameweek 14]],2)&lt;$B$622,INDEX(FPL_Results_Extract[Gameweek 14],MATCH($A551,FPL_Results_Extract[[Player]:[Player]],0)),INDEX(Team_Key[[Abbreviation]:[Abbreviation]],MATCH(LEFT(INDEX(FPL_Fixtures_Extract[],MATCH($A551,FPL_Fixtures_Extract[[Player]:[Player]],0),MATCH(FPL_Combined[[#Headers],[Gameweek 14]],FPL_Fixtures_Extract[#Headers],0)),LEN(INDEX(FPL_Fixtures_Extract[],MATCH($A551,FPL_Fixtures_Extract[[Player]:[Player]],0),MATCH(FPL_Combined[[#Headers],[Gameweek 14]],FPL_Fixtures_Extract[#Headers],0)))-4),Team_Key[[Full Name]:[Full Name]],0))&amp;RIGHT(INDEX(FPL_Fixtures_Extract[],MATCH($A551,FPL_Fixtures_Extract[[Player]:[Player]],0),MATCH(FPL_Combined[[#Headers],[Gameweek 14]],FPL_Fixtures_Extract[#Headers],0)),3))</f>
        <v>CRY(A) 1-5</v>
      </c>
      <c r="P551" t="str">
        <f ca="1">IF(RIGHT(FPL_Combined[[#Headers],[Gameweek 15]],2)&lt;$B$622,INDEX(FPL_Results_Extract[Gameweek 15],MATCH($A551,FPL_Results_Extract[[Player]:[Player]],0)),INDEX(Team_Key[[Abbreviation]:[Abbreviation]],MATCH(LEFT(INDEX(FPL_Fixtures_Extract[],MATCH($A551,FPL_Fixtures_Extract[[Player]:[Player]],0),MATCH(FPL_Combined[[#Headers],[Gameweek 15]],FPL_Fixtures_Extract[#Headers],0)),LEN(INDEX(FPL_Fixtures_Extract[],MATCH($A551,FPL_Fixtures_Extract[[Player]:[Player]],0),MATCH(FPL_Combined[[#Headers],[Gameweek 15]],FPL_Fixtures_Extract[#Headers],0)))-4),Team_Key[[Full Name]:[Full Name]],0))&amp;RIGHT(INDEX(FPL_Fixtures_Extract[],MATCH($A551,FPL_Fixtures_Extract[[Player]:[Player]],0),MATCH(FPL_Combined[[#Headers],[Gameweek 15]],FPL_Fixtures_Extract[#Headers],0)),3))</f>
        <v>LIV(H) 2-0</v>
      </c>
      <c r="Q551" t="str">
        <f ca="1">IF(RIGHT(FPL_Combined[[#Headers],[Gameweek 16]],2)&lt;$B$622,INDEX(FPL_Results_Extract[Gameweek 16],MATCH($A551,FPL_Results_Extract[[Player]:[Player]],0)),INDEX(Team_Key[[Abbreviation]:[Abbreviation]],MATCH(LEFT(INDEX(FPL_Fixtures_Extract[],MATCH($A551,FPL_Fixtures_Extract[[Player]:[Player]],0),MATCH(FPL_Combined[[#Headers],[Gameweek 16]],FPL_Fixtures_Extract[#Headers],0)),LEN(INDEX(FPL_Fixtures_Extract[],MATCH($A551,FPL_Fixtures_Extract[[Player]:[Player]],0),MATCH(FPL_Combined[[#Headers],[Gameweek 16]],FPL_Fixtures_Extract[#Headers],0)))-4),Team_Key[[Full Name]:[Full Name]],0))&amp;RIGHT(INDEX(FPL_Fixtures_Extract[],MATCH($A551,FPL_Fixtures_Extract[[Player]:[Player]],0),MATCH(FPL_Combined[[#Headers],[Gameweek 16]],FPL_Fixtures_Extract[#Headers],0)),3))</f>
        <v>TOT(A) 2-1</v>
      </c>
      <c r="R551" t="str">
        <f ca="1">IF(RIGHT(FPL_Combined[[#Headers],[Gameweek 17]],2)&lt;$B$622,INDEX(FPL_Results_Extract[Gameweek 17],MATCH($A551,FPL_Results_Extract[[Player]:[Player]],0)),INDEX(Team_Key[[Abbreviation]:[Abbreviation]],MATCH(LEFT(INDEX(FPL_Fixtures_Extract[],MATCH($A551,FPL_Fixtures_Extract[[Player]:[Player]],0),MATCH(FPL_Combined[[#Headers],[Gameweek 17]],FPL_Fixtures_Extract[#Headers],0)),LEN(INDEX(FPL_Fixtures_Extract[],MATCH($A551,FPL_Fixtures_Extract[[Player]:[Player]],0),MATCH(FPL_Combined[[#Headers],[Gameweek 17]],FPL_Fixtures_Extract[#Headers],0)))-4),Team_Key[[Full Name]:[Full Name]],0))&amp;RIGHT(INDEX(FPL_Fixtures_Extract[],MATCH($A551,FPL_Fixtures_Extract[[Player]:[Player]],0),MATCH(FPL_Combined[[#Headers],[Gameweek 17]],FPL_Fixtures_Extract[#Headers],0)),3))</f>
        <v>AVL(H) 1-1</v>
      </c>
      <c r="S551" t="str">
        <f ca="1">IF(RIGHT(FPL_Combined[[#Headers],[Gameweek 18]],2)&lt;$B$622,INDEX(FPL_Results_Extract[Gameweek 18],MATCH($A551,FPL_Results_Extract[[Player]:[Player]],0)),INDEX(Team_Key[[Abbreviation]:[Abbreviation]],MATCH(LEFT(INDEX(FPL_Fixtures_Extract[],MATCH($A551,FPL_Fixtures_Extract[[Player]:[Player]],0),MATCH(FPL_Combined[[#Headers],[Gameweek 18]],FPL_Fixtures_Extract[#Headers],0)),LEN(INDEX(FPL_Fixtures_Extract[],MATCH($A551,FPL_Fixtures_Extract[[Player]:[Player]],0),MATCH(FPL_Combined[[#Headers],[Gameweek 18]],FPL_Fixtures_Extract[#Headers],0)))-4),Team_Key[[Full Name]:[Full Name]],0))&amp;RIGHT(INDEX(FPL_Fixtures_Extract[],MATCH($A551,FPL_Fixtures_Extract[[Player]:[Player]],0),MATCH(FPL_Combined[[#Headers],[Gameweek 18]],FPL_Fixtures_Extract[#Headers],0)),3))</f>
        <v>EVE(H) 0-1</v>
      </c>
      <c r="T551" t="str">
        <f ca="1">IF(RIGHT(FPL_Combined[[#Headers],[Gameweek 19]],2)&lt;$B$622,INDEX(FPL_Results_Extract[Gameweek 19],MATCH($A551,FPL_Results_Extract[[Player]:[Player]],0)),INDEX(Team_Key[[Abbreviation]:[Abbreviation]],MATCH(LEFT(INDEX(FPL_Fixtures_Extract[],MATCH($A551,FPL_Fixtures_Extract[[Player]:[Player]],0),MATCH(FPL_Combined[[#Headers],[Gameweek 19]],FPL_Fixtures_Extract[#Headers],0)),LEN(INDEX(FPL_Fixtures_Extract[],MATCH($A551,FPL_Fixtures_Extract[[Player]:[Player]],0),MATCH(FPL_Combined[[#Headers],[Gameweek 19]],FPL_Fixtures_Extract[#Headers],0)))-4),Team_Key[[Full Name]:[Full Name]],0))&amp;RIGHT(INDEX(FPL_Fixtures_Extract[],MATCH($A551,FPL_Fixtures_Extract[[Player]:[Player]],0),MATCH(FPL_Combined[[#Headers],[Gameweek 19]],FPL_Fixtures_Extract[#Headers],0)),3))</f>
        <v>WBA(A) 0-1</v>
      </c>
      <c r="U551" t="str">
        <f ca="1">IF(RIGHT(FPL_Combined[[#Headers],[Gameweek 20]],2)&lt;$B$622,INDEX(FPL_Results_Extract[Gameweek 20],MATCH($A551,FPL_Results_Extract[[Player]:[Player]],0)),INDEX(Team_Key[[Abbreviation]:[Abbreviation]],MATCH(LEFT(INDEX(FPL_Fixtures_Extract[],MATCH($A551,FPL_Fixtures_Extract[[Player]:[Player]],0),MATCH(FPL_Combined[[#Headers],[Gameweek 20]],FPL_Fixtures_Extract[#Headers],0)),LEN(INDEX(FPL_Fixtures_Extract[],MATCH($A551,FPL_Fixtures_Extract[[Player]:[Player]],0),MATCH(FPL_Combined[[#Headers],[Gameweek 20]],FPL_Fixtures_Extract[#Headers],0)))-4),Team_Key[[Full Name]:[Full Name]],0))&amp;RIGHT(INDEX(FPL_Fixtures_Extract[],MATCH($A551,FPL_Fixtures_Extract[[Player]:[Player]],0),MATCH(FPL_Combined[[#Headers],[Gameweek 20]],FPL_Fixtures_Extract[#Headers],0)),3))</f>
        <v>ARS(A) 0-1</v>
      </c>
      <c r="V551" t="str">
        <f ca="1">IF(RIGHT(FPL_Combined[[#Headers],[Gameweek 21]],2)&lt;$B$622,INDEX(FPL_Results_Extract[Gameweek 21],MATCH($A551,FPL_Results_Extract[[Player]:[Player]],0)),INDEX(Team_Key[[Abbreviation]:[Abbreviation]],MATCH(LEFT(INDEX(FPL_Fixtures_Extract[],MATCH($A551,FPL_Fixtures_Extract[[Player]:[Player]],0),MATCH(FPL_Combined[[#Headers],[Gameweek 21]],FPL_Fixtures_Extract[#Headers],0)),LEN(INDEX(FPL_Fixtures_Extract[],MATCH($A551,FPL_Fixtures_Extract[[Player]:[Player]],0),MATCH(FPL_Combined[[#Headers],[Gameweek 21]],FPL_Fixtures_Extract[#Headers],0)))-4),Team_Key[[Full Name]:[Full Name]],0))&amp;RIGHT(INDEX(FPL_Fixtures_Extract[],MATCH($A551,FPL_Fixtures_Extract[[Player]:[Player]],0),MATCH(FPL_Combined[[#Headers],[Gameweek 21]],FPL_Fixtures_Extract[#Headers],0)),3))</f>
        <v>MUN(H) 3-3</v>
      </c>
      <c r="W551" t="str">
        <f ca="1">IF(RIGHT(FPL_Combined[[#Headers],[Gameweek 22]],2)&lt;$B$622,INDEX(FPL_Results_Extract[Gameweek 22],MATCH($A551,FPL_Results_Extract[[Player]:[Player]],0)),INDEX(Team_Key[[Abbreviation]:[Abbreviation]],MATCH(LEFT(INDEX(FPL_Fixtures_Extract[],MATCH($A551,FPL_Fixtures_Extract[[Player]:[Player]],0),MATCH(FPL_Combined[[#Headers],[Gameweek 22]],FPL_Fixtures_Extract[#Headers],0)),LEN(INDEX(FPL_Fixtures_Extract[],MATCH($A551,FPL_Fixtures_Extract[[Player]:[Player]],0),MATCH(FPL_Combined[[#Headers],[Gameweek 22]],FPL_Fixtures_Extract[#Headers],0)))-4),Team_Key[[Full Name]:[Full Name]],0))&amp;RIGHT(INDEX(FPL_Fixtures_Extract[],MATCH($A551,FPL_Fixtures_Extract[[Player]:[Player]],0),MATCH(FPL_Combined[[#Headers],[Gameweek 22]],FPL_Fixtures_Extract[#Headers],0)),3))</f>
        <v>WHU(H) 2-1</v>
      </c>
      <c r="X551" t="str">
        <f ca="1">IF(RIGHT(FPL_Combined[[#Headers],[Gameweek 23]],2)&lt;$B$622,INDEX(FPL_Results_Extract[Gameweek 23],MATCH($A551,FPL_Results_Extract[[Player]:[Player]],0)),INDEX(Team_Key[[Abbreviation]:[Abbreviation]],MATCH(LEFT(INDEX(FPL_Fixtures_Extract[],MATCH($A551,FPL_Fixtures_Extract[[Player]:[Player]],0),MATCH(FPL_Combined[[#Headers],[Gameweek 23]],FPL_Fixtures_Extract[#Headers],0)),LEN(INDEX(FPL_Fixtures_Extract[],MATCH($A551,FPL_Fixtures_Extract[[Player]:[Player]],0),MATCH(FPL_Combined[[#Headers],[Gameweek 23]],FPL_Fixtures_Extract[#Headers],0)))-4),Team_Key[[Full Name]:[Full Name]],0))&amp;RIGHT(INDEX(FPL_Fixtures_Extract[],MATCH($A551,FPL_Fixtures_Extract[[Player]:[Player]],0),MATCH(FPL_Combined[[#Headers],[Gameweek 23]],FPL_Fixtures_Extract[#Headers],0)),3))</f>
        <v>WAT(A) 1-2</v>
      </c>
      <c r="Y551" t="str">
        <f ca="1">IF(RIGHT(FPL_Combined[[#Headers],[Gameweek 24]],2)&lt;$B$622,INDEX(FPL_Results_Extract[Team],MATCH($A551,FPL_Results_Extract[[Player]:[Player]],0)),INDEX(Team_Key[[Abbreviation]:[Abbreviation]],MATCH(LEFT(INDEX(FPL_Fixtures_Extract[],MATCH($A551,FPL_Fixtures_Extract[[Player]:[Player]],0),MATCH(FPL_Combined[[#Headers],[Gameweek 24]],FPL_Fixtures_Extract[#Headers],0)),LEN(INDEX(FPL_Fixtures_Extract[],MATCH($A551,FPL_Fixtures_Extract[[Player]:[Player]],0),MATCH(FPL_Combined[[#Headers],[Gameweek 24]],FPL_Fixtures_Extract[#Headers],0)))-4),Team_Key[[Full Name]:[Full Name]],0))&amp;RIGHT(INDEX(FPL_Fixtures_Extract[],MATCH($A551,FPL_Fixtures_Extract[[Player]:[Player]],0),MATCH(FPL_Combined[[#Headers],[Gameweek 24]],FPL_Fixtures_Extract[#Headers],0)),3))</f>
        <v>NEW</v>
      </c>
      <c r="Z551" t="str">
        <f ca="1">IF(RIGHT(FPL_Combined[[#Headers],[Gameweek 25]],2)&lt;$B$622,INDEX(FPL_Results_Extract[Player],MATCH($A551,FPL_Results_Extract[[Player]:[Player]],0)),INDEX(Team_Key[[Abbreviation]:[Abbreviation]],MATCH(LEFT(INDEX(FPL_Fixtures_Extract[],MATCH($A551,FPL_Fixtures_Extract[[Player]:[Player]],0),MATCH(FPL_Combined[[#Headers],[Gameweek 25]],FPL_Fixtures_Extract[#Headers],0)),LEN(INDEX(FPL_Fixtures_Extract[],MATCH($A551,FPL_Fixtures_Extract[[Player]:[Player]],0),MATCH(FPL_Combined[[#Headers],[Gameweek 25]],FPL_Fixtures_Extract[#Headers],0)))-4),Team_Key[[Full Name]:[Full Name]],0))&amp;RIGHT(INDEX(FPL_Fixtures_Extract[],MATCH($A551,FPL_Fixtures_Extract[[Player]:[Player]],0),MATCH(FPL_Combined[[#Headers],[Gameweek 25]],FPL_Fixtures_Extract[#Headers],0)),3))</f>
        <v>Thauvin</v>
      </c>
      <c r="AA551" t="str">
        <f ca="1">IF(RIGHT(FPL_Combined[[#Headers],[Gameweek 26]],2)&lt;$B$622,INDEX(FPL_Results_Extract[Gameweek 01],MATCH($A551,FPL_Results_Extract[[Player]:[Player]],0)),INDEX(Team_Key[[Abbreviation]:[Abbreviation]],MATCH(LEFT(INDEX(FPL_Fixtures_Extract[],MATCH($A551,FPL_Fixtures_Extract[[Player]:[Player]],0),MATCH(FPL_Combined[[#Headers],[Gameweek 26]],FPL_Fixtures_Extract[#Headers],0)),LEN(INDEX(FPL_Fixtures_Extract[],MATCH($A551,FPL_Fixtures_Extract[[Player]:[Player]],0),MATCH(FPL_Combined[[#Headers],[Gameweek 26]],FPL_Fixtures_Extract[#Headers],0)))-4),Team_Key[[Full Name]:[Full Name]],0))&amp;RIGHT(INDEX(FPL_Fixtures_Extract[],MATCH($A551,FPL_Fixtures_Extract[[Player]:[Player]],0),MATCH(FPL_Combined[[#Headers],[Gameweek 26]],FPL_Fixtures_Extract[#Headers],0)),3))</f>
        <v>N/A</v>
      </c>
      <c r="AB551" t="str">
        <f ca="1">IF(RIGHT(FPL_Combined[[#Headers],[Gameweek 27]],2)&lt;$B$622,INDEX(FPL_Results_Extract[Gameweek 02],MATCH($A551,FPL_Results_Extract[[Player]:[Player]],0)),INDEX(Team_Key[[Abbreviation]:[Abbreviation]],MATCH(LEFT(INDEX(FPL_Fixtures_Extract[],MATCH($A551,FPL_Fixtures_Extract[[Player]:[Player]],0),MATCH(FPL_Combined[[#Headers],[Gameweek 27]],FPL_Fixtures_Extract[#Headers],0)),LEN(INDEX(FPL_Fixtures_Extract[],MATCH($A551,FPL_Fixtures_Extract[[Player]:[Player]],0),MATCH(FPL_Combined[[#Headers],[Gameweek 27]],FPL_Fixtures_Extract[#Headers],0)))-4),Team_Key[[Full Name]:[Full Name]],0))&amp;RIGHT(INDEX(FPL_Fixtures_Extract[],MATCH($A551,FPL_Fixtures_Extract[[Player]:[Player]],0),MATCH(FPL_Combined[[#Headers],[Gameweek 27]],FPL_Fixtures_Extract[#Headers],0)),3))</f>
        <v>N/A</v>
      </c>
      <c r="AC551" t="str">
        <f ca="1">IF(RIGHT(FPL_Combined[[#Headers],[Gameweek 28]],2)&lt;$B$622,INDEX(FPL_Results_Extract[Gameweek 03],MATCH($A551,FPL_Results_Extract[[Player]:[Player]],0)),INDEX(Team_Key[[Abbreviation]:[Abbreviation]],MATCH(LEFT(INDEX(FPL_Fixtures_Extract[],MATCH($A551,FPL_Fixtures_Extract[[Player]:[Player]],0),MATCH(FPL_Combined[[#Headers],[Gameweek 28]],FPL_Fixtures_Extract[#Headers],0)),LEN(INDEX(FPL_Fixtures_Extract[],MATCH($A551,FPL_Fixtures_Extract[[Player]:[Player]],0),MATCH(FPL_Combined[[#Headers],[Gameweek 28]],FPL_Fixtures_Extract[#Headers],0)))-4),Team_Key[[Full Name]:[Full Name]],0))&amp;RIGHT(INDEX(FPL_Fixtures_Extract[],MATCH($A551,FPL_Fixtures_Extract[[Player]:[Player]],0),MATCH(FPL_Combined[[#Headers],[Gameweek 28]],FPL_Fixtures_Extract[#Headers],0)),3))</f>
        <v>MUN(A) 0-0</v>
      </c>
      <c r="AD551" t="str">
        <f ca="1">IF(RIGHT(FPL_Combined[[#Headers],[Gameweek 29]],2)&lt;$B$622,INDEX(FPL_Results_Extract[Gameweek 04],MATCH($A551,FPL_Results_Extract[[Player]:[Player]],0)),INDEX(Team_Key[[Abbreviation]:[Abbreviation]],MATCH(LEFT(INDEX(FPL_Fixtures_Extract[],MATCH($A551,FPL_Fixtures_Extract[[Player]:[Player]],0),MATCH(FPL_Combined[[#Headers],[Gameweek 29]],FPL_Fixtures_Extract[#Headers],0)),LEN(INDEX(FPL_Fixtures_Extract[],MATCH($A551,FPL_Fixtures_Extract[[Player]:[Player]],0),MATCH(FPL_Combined[[#Headers],[Gameweek 29]],FPL_Fixtures_Extract[#Headers],0)))-4),Team_Key[[Full Name]:[Full Name]],0))&amp;RIGHT(INDEX(FPL_Fixtures_Extract[],MATCH($A551,FPL_Fixtures_Extract[[Player]:[Player]],0),MATCH(FPL_Combined[[#Headers],[Gameweek 29]],FPL_Fixtures_Extract[#Headers],0)),3))</f>
        <v>BOU(H)</v>
      </c>
      <c r="AE551" t="str">
        <f ca="1">IF(RIGHT(FPL_Combined[[#Headers],[Gameweek 30]],2)&lt;$B$622,INDEX(FPL_Results_Extract[Gameweek 05],MATCH($A551,FPL_Results_Extract[[Player]:[Player]],0)),INDEX(Team_Key[[Abbreviation]:[Abbreviation]],MATCH(LEFT(INDEX(FPL_Fixtures_Extract[],MATCH($A551,FPL_Fixtures_Extract[[Player]:[Player]],0),MATCH(FPL_Combined[[#Headers],[Gameweek 30]],FPL_Fixtures_Extract[#Headers],0)),LEN(INDEX(FPL_Fixtures_Extract[],MATCH($A551,FPL_Fixtures_Extract[[Player]:[Player]],0),MATCH(FPL_Combined[[#Headers],[Gameweek 30]],FPL_Fixtures_Extract[#Headers],0)))-4),Team_Key[[Full Name]:[Full Name]],0))&amp;RIGHT(INDEX(FPL_Fixtures_Extract[],MATCH($A551,FPL_Fixtures_Extract[[Player]:[Player]],0),MATCH(FPL_Combined[[#Headers],[Gameweek 30]],FPL_Fixtures_Extract[#Headers],0)),3))</f>
        <v>LEI(A)</v>
      </c>
      <c r="AF551" t="str">
        <f ca="1">IF(RIGHT(FPL_Combined[[#Headers],[Gameweek 31]],2)&lt;$B$622,INDEX(FPL_Results_Extract[Gameweek 06],MATCH($A551,FPL_Results_Extract[[Player]:[Player]],0)),INDEX(Team_Key[[Abbreviation]:[Abbreviation]],MATCH(LEFT(INDEX(FPL_Fixtures_Extract[],MATCH($A551,FPL_Fixtures_Extract[[Player]:[Player]],0),MATCH(FPL_Combined[[#Headers],[Gameweek 31]],FPL_Fixtures_Extract[#Headers],0)),LEN(INDEX(FPL_Fixtures_Extract[],MATCH($A551,FPL_Fixtures_Extract[[Player]:[Player]],0),MATCH(FPL_Combined[[#Headers],[Gameweek 31]],FPL_Fixtures_Extract[#Headers],0)))-4),Team_Key[[Full Name]:[Full Name]],0))&amp;RIGHT(INDEX(FPL_Fixtures_Extract[],MATCH($A551,FPL_Fixtures_Extract[[Player]:[Player]],0),MATCH(FPL_Combined[[#Headers],[Gameweek 31]],FPL_Fixtures_Extract[#Headers],0)),3))</f>
        <v>SUN(H)</v>
      </c>
      <c r="AG551" t="str">
        <f ca="1">IF(RIGHT(FPL_Combined[[#Headers],[Gameweek 32]],2)&lt;$B$622,INDEX(FPL_Results_Extract[Gameweek 07],MATCH($A551,FPL_Results_Extract[[Player]:[Player]],0)),INDEX(Team_Key[[Abbreviation]:[Abbreviation]],MATCH(LEFT(INDEX(FPL_Fixtures_Extract[],MATCH($A551,FPL_Fixtures_Extract[[Player]:[Player]],0),MATCH(FPL_Combined[[#Headers],[Gameweek 32]],FPL_Fixtures_Extract[#Headers],0)),LEN(INDEX(FPL_Fixtures_Extract[],MATCH($A551,FPL_Fixtures_Extract[[Player]:[Player]],0),MATCH(FPL_Combined[[#Headers],[Gameweek 32]],FPL_Fixtures_Extract[#Headers],0)))-4),Team_Key[[Full Name]:[Full Name]],0))&amp;RIGHT(INDEX(FPL_Fixtures_Extract[],MATCH($A551,FPL_Fixtures_Extract[[Player]:[Player]],0),MATCH(FPL_Combined[[#Headers],[Gameweek 32]],FPL_Fixtures_Extract[#Headers],0)),3))</f>
        <v>NOR(A)</v>
      </c>
      <c r="AH551" t="str">
        <f ca="1">IF(RIGHT(FPL_Combined[[#Headers],[Gameweek 33]],2)&lt;$B$622,INDEX(FPL_Results_Extract[Gameweek 08],MATCH($A551,FPL_Results_Extract[[Player]:[Player]],0)),INDEX(Team_Key[[Abbreviation]:[Abbreviation]],MATCH(LEFT(INDEX(FPL_Fixtures_Extract[],MATCH($A551,FPL_Fixtures_Extract[[Player]:[Player]],0),MATCH(FPL_Combined[[#Headers],[Gameweek 33]],FPL_Fixtures_Extract[#Headers],0)),LEN(INDEX(FPL_Fixtures_Extract[],MATCH($A551,FPL_Fixtures_Extract[[Player]:[Player]],0),MATCH(FPL_Combined[[#Headers],[Gameweek 33]],FPL_Fixtures_Extract[#Headers],0)))-4),Team_Key[[Full Name]:[Full Name]],0))&amp;RIGHT(INDEX(FPL_Fixtures_Extract[],MATCH($A551,FPL_Fixtures_Extract[[Player]:[Player]],0),MATCH(FPL_Combined[[#Headers],[Gameweek 33]],FPL_Fixtures_Extract[#Headers],0)),3))</f>
        <v>SOU(A)</v>
      </c>
      <c r="AI551" t="str">
        <f ca="1">IF(RIGHT(FPL_Combined[[#Headers],[Gameweek 34]],2)&lt;$B$622,INDEX(FPL_Results_Extract[Gameweek 09],MATCH($A551,FPL_Results_Extract[[Player]:[Player]],0)),INDEX(Team_Key[[Abbreviation]:[Abbreviation]],MATCH(LEFT(INDEX(FPL_Fixtures_Extract[],MATCH($A551,FPL_Fixtures_Extract[[Player]:[Player]],0),MATCH(FPL_Combined[[#Headers],[Gameweek 34]],FPL_Fixtures_Extract[#Headers],0)),LEN(INDEX(FPL_Fixtures_Extract[],MATCH($A551,FPL_Fixtures_Extract[[Player]:[Player]],0),MATCH(FPL_Combined[[#Headers],[Gameweek 34]],FPL_Fixtures_Extract[#Headers],0)))-4),Team_Key[[Full Name]:[Full Name]],0))&amp;RIGHT(INDEX(FPL_Fixtures_Extract[],MATCH($A551,FPL_Fixtures_Extract[[Player]:[Player]],0),MATCH(FPL_Combined[[#Headers],[Gameweek 34]],FPL_Fixtures_Extract[#Headers],0)),3))</f>
        <v>SWA(H)</v>
      </c>
      <c r="AJ551" t="str">
        <f ca="1">IF(RIGHT(FPL_Combined[[#Headers],[Gameweek 35]],2)&lt;$B$622,INDEX(FPL_Results_Extract[Gameweek 10],MATCH($A551,FPL_Results_Extract[[Player]:[Player]],0)),INDEX(Team_Key[[Abbreviation]:[Abbreviation]],MATCH(LEFT(INDEX(FPL_Fixtures_Extract[],MATCH($A551,FPL_Fixtures_Extract[[Player]:[Player]],0),MATCH(FPL_Combined[[#Headers],[Gameweek 35]],FPL_Fixtures_Extract[#Headers],0)),LEN(INDEX(FPL_Fixtures_Extract[],MATCH($A551,FPL_Fixtures_Extract[[Player]:[Player]],0),MATCH(FPL_Combined[[#Headers],[Gameweek 35]],FPL_Fixtures_Extract[#Headers],0)))-4),Team_Key[[Full Name]:[Full Name]],0))&amp;RIGHT(INDEX(FPL_Fixtures_Extract[],MATCH($A551,FPL_Fixtures_Extract[[Player]:[Player]],0),MATCH(FPL_Combined[[#Headers],[Gameweek 35]],FPL_Fixtures_Extract[#Headers],0)),3))</f>
        <v>LIV(A)</v>
      </c>
      <c r="AK551" t="str">
        <f ca="1">IF(RIGHT(FPL_Combined[[#Headers],[Gameweek 36]],2)&lt;$B$622,INDEX(FPL_Results_Extract[Gameweek 11],MATCH($A551,FPL_Results_Extract[[Player]:[Player]],0)),INDEX(Team_Key[[Abbreviation]:[Abbreviation]],MATCH(LEFT(INDEX(FPL_Fixtures_Extract[],MATCH($A551,FPL_Fixtures_Extract[[Player]:[Player]],0),MATCH(FPL_Combined[[#Headers],[Gameweek 36]],FPL_Fixtures_Extract[#Headers],0)),LEN(INDEX(FPL_Fixtures_Extract[],MATCH($A551,FPL_Fixtures_Extract[[Player]:[Player]],0),MATCH(FPL_Combined[[#Headers],[Gameweek 36]],FPL_Fixtures_Extract[#Headers],0)))-4),Team_Key[[Full Name]:[Full Name]],0))&amp;RIGHT(INDEX(FPL_Fixtures_Extract[],MATCH($A551,FPL_Fixtures_Extract[[Player]:[Player]],0),MATCH(FPL_Combined[[#Headers],[Gameweek 36]],FPL_Fixtures_Extract[#Headers],0)),3))</f>
        <v>CRY(H)</v>
      </c>
      <c r="AL551" t="str">
        <f ca="1">IF(RIGHT(FPL_Combined[[#Headers],[Gameweek 37]],2)&lt;$B$622,INDEX(FPL_Results_Extract[Gameweek 12],MATCH($A551,FPL_Results_Extract[[Player]:[Player]],0)),INDEX(Team_Key[[Abbreviation]:[Abbreviation]],MATCH(LEFT(INDEX(FPL_Fixtures_Extract[],MATCH($A551,FPL_Fixtures_Extract[[Player]:[Player]],0),MATCH(FPL_Combined[[#Headers],[Gameweek 37]],FPL_Fixtures_Extract[#Headers],0)),LEN(INDEX(FPL_Fixtures_Extract[],MATCH($A551,FPL_Fixtures_Extract[[Player]:[Player]],0),MATCH(FPL_Combined[[#Headers],[Gameweek 37]],FPL_Fixtures_Extract[#Headers],0)))-4),Team_Key[[Full Name]:[Full Name]],0))&amp;RIGHT(INDEX(FPL_Fixtures_Extract[],MATCH($A551,FPL_Fixtures_Extract[[Player]:[Player]],0),MATCH(FPL_Combined[[#Headers],[Gameweek 37]],FPL_Fixtures_Extract[#Headers],0)),3))</f>
        <v>AVL(A)</v>
      </c>
      <c r="AM551" t="str">
        <f ca="1">IF(RIGHT(FPL_Combined[[#Headers],[Gameweek 38]],2)&lt;$B$622,INDEX(FPL_Results_Extract[Gameweek 13],MATCH($A551,FPL_Results_Extract[[Player]:[Player]],0)),INDEX(Team_Key[[Abbreviation]:[Abbreviation]],MATCH(LEFT(INDEX(FPL_Fixtures_Extract[],MATCH($A551,FPL_Fixtures_Extract[[Player]:[Player]],0),MATCH(FPL_Combined[[#Headers],[Gameweek 38]],FPL_Fixtures_Extract[#Headers],0)),LEN(INDEX(FPL_Fixtures_Extract[],MATCH($A551,FPL_Fixtures_Extract[[Player]:[Player]],0),MATCH(FPL_Combined[[#Headers],[Gameweek 38]],FPL_Fixtures_Extract[#Headers],0)))-4),Team_Key[[Full Name]:[Full Name]],0))&amp;RIGHT(INDEX(FPL_Fixtures_Extract[],MATCH($A551,FPL_Fixtures_Extract[[Player]:[Player]],0),MATCH(FPL_Combined[[#Headers],[Gameweek 38]],FPL_Fixtures_Extract[#Headers],0)),3))</f>
        <v>TOT(H)</v>
      </c>
    </row>
    <row r="552" spans="1:39" x14ac:dyDescent="0.45">
      <c r="A552" t="s">
        <v>623</v>
      </c>
      <c r="B552" t="str">
        <f ca="1">IF(RIGHT(FPL_Combined[[#Headers],[Gameweek 01]],2)&lt;$B$622,INDEX(FPL_Results_Extract[Gameweek 01],MATCH($A552,FPL_Results_Extract[[Player]:[Player]],0)),INDEX(Team_Key[[Abbreviation]:[Abbreviation]],MATCH(LEFT(INDEX(FPL_Fixtures_Extract[],MATCH($A552,FPL_Fixtures_Extract[[Player]:[Player]],0),MATCH(FPL_Combined[[#Headers],[Gameweek 01]],FPL_Fixtures_Extract[#Headers],0)),LEN(INDEX(FPL_Fixtures_Extract[],MATCH($A552,FPL_Fixtures_Extract[[Player]:[Player]],0),MATCH(FPL_Combined[[#Headers],[Gameweek 01]],FPL_Fixtures_Extract[#Headers],0)))-4),Team_Key[[Full Name]:[Full Name]],0))&amp;RIGHT(INDEX(FPL_Fixtures_Extract[],MATCH($A552,FPL_Fixtures_Extract[[Player]:[Player]],0),MATCH(FPL_Combined[[#Headers],[Gameweek 01]],FPL_Fixtures_Extract[#Headers],0)),3))</f>
        <v>CHE(A) 2-2</v>
      </c>
      <c r="C552" t="str">
        <f ca="1">IF(RIGHT(FPL_Combined[[#Headers],[Gameweek 02]],2)&lt;$B$622,INDEX(FPL_Results_Extract[Gameweek 02],MATCH($A552,FPL_Results_Extract[[Player]:[Player]],0)),INDEX(Team_Key[[Abbreviation]:[Abbreviation]],MATCH(LEFT(INDEX(FPL_Fixtures_Extract[],MATCH($A552,FPL_Fixtures_Extract[[Player]:[Player]],0),MATCH(FPL_Combined[[#Headers],[Gameweek 02]],FPL_Fixtures_Extract[#Headers],0)),LEN(INDEX(FPL_Fixtures_Extract[],MATCH($A552,FPL_Fixtures_Extract[[Player]:[Player]],0),MATCH(FPL_Combined[[#Headers],[Gameweek 02]],FPL_Fixtures_Extract[#Headers],0)))-4),Team_Key[[Full Name]:[Full Name]],0))&amp;RIGHT(INDEX(FPL_Fixtures_Extract[],MATCH($A552,FPL_Fixtures_Extract[[Player]:[Player]],0),MATCH(FPL_Combined[[#Headers],[Gameweek 02]],FPL_Fixtures_Extract[#Headers],0)),3))</f>
        <v>NEW(H) 2-0</v>
      </c>
      <c r="D552" t="str">
        <f ca="1">IF(RIGHT(FPL_Combined[[#Headers],[Gameweek 03]],2)&lt;$B$622,INDEX(FPL_Results_Extract[Gameweek 03],MATCH($A552,FPL_Results_Extract[[Player]:[Player]],0)),INDEX(Team_Key[[Abbreviation]:[Abbreviation]],MATCH(LEFT(INDEX(FPL_Fixtures_Extract[],MATCH($A552,FPL_Fixtures_Extract[[Player]:[Player]],0),MATCH(FPL_Combined[[#Headers],[Gameweek 03]],FPL_Fixtures_Extract[#Headers],0)),LEN(INDEX(FPL_Fixtures_Extract[],MATCH($A552,FPL_Fixtures_Extract[[Player]:[Player]],0),MATCH(FPL_Combined[[#Headers],[Gameweek 03]],FPL_Fixtures_Extract[#Headers],0)))-4),Team_Key[[Full Name]:[Full Name]],0))&amp;RIGHT(INDEX(FPL_Fixtures_Extract[],MATCH($A552,FPL_Fixtures_Extract[[Player]:[Player]],0),MATCH(FPL_Combined[[#Headers],[Gameweek 03]],FPL_Fixtures_Extract[#Headers],0)),3))</f>
        <v>SUN(A) 1-1</v>
      </c>
      <c r="E552" t="str">
        <f ca="1">IF(RIGHT(FPL_Combined[[#Headers],[Gameweek 04]],2)&lt;$B$622,INDEX(FPL_Results_Extract[Gameweek 04],MATCH($A552,FPL_Results_Extract[[Player]:[Player]],0)),INDEX(Team_Key[[Abbreviation]:[Abbreviation]],MATCH(LEFT(INDEX(FPL_Fixtures_Extract[],MATCH($A552,FPL_Fixtures_Extract[[Player]:[Player]],0),MATCH(FPL_Combined[[#Headers],[Gameweek 04]],FPL_Fixtures_Extract[#Headers],0)),LEN(INDEX(FPL_Fixtures_Extract[],MATCH($A552,FPL_Fixtures_Extract[[Player]:[Player]],0),MATCH(FPL_Combined[[#Headers],[Gameweek 04]],FPL_Fixtures_Extract[#Headers],0)))-4),Team_Key[[Full Name]:[Full Name]],0))&amp;RIGHT(INDEX(FPL_Fixtures_Extract[],MATCH($A552,FPL_Fixtures_Extract[[Player]:[Player]],0),MATCH(FPL_Combined[[#Headers],[Gameweek 04]],FPL_Fixtures_Extract[#Headers],0)),3))</f>
        <v>MUN(H) 2-1</v>
      </c>
      <c r="F552" t="str">
        <f ca="1">IF(RIGHT(FPL_Combined[[#Headers],[Gameweek 05]],2)&lt;$B$622,INDEX(FPL_Results_Extract[Gameweek 05],MATCH($A552,FPL_Results_Extract[[Player]:[Player]],0)),INDEX(Team_Key[[Abbreviation]:[Abbreviation]],MATCH(LEFT(INDEX(FPL_Fixtures_Extract[],MATCH($A552,FPL_Fixtures_Extract[[Player]:[Player]],0),MATCH(FPL_Combined[[#Headers],[Gameweek 05]],FPL_Fixtures_Extract[#Headers],0)),LEN(INDEX(FPL_Fixtures_Extract[],MATCH($A552,FPL_Fixtures_Extract[[Player]:[Player]],0),MATCH(FPL_Combined[[#Headers],[Gameweek 05]],FPL_Fixtures_Extract[#Headers],0)))-4),Team_Key[[Full Name]:[Full Name]],0))&amp;RIGHT(INDEX(FPL_Fixtures_Extract[],MATCH($A552,FPL_Fixtures_Extract[[Player]:[Player]],0),MATCH(FPL_Combined[[#Headers],[Gameweek 05]],FPL_Fixtures_Extract[#Headers],0)),3))</f>
        <v>WAT(A) 0-1</v>
      </c>
      <c r="G552" t="str">
        <f ca="1">IF(RIGHT(FPL_Combined[[#Headers],[Gameweek 06]],2)&lt;$B$622,INDEX(FPL_Results_Extract[Gameweek 06],MATCH($A552,FPL_Results_Extract[[Player]:[Player]],0)),INDEX(Team_Key[[Abbreviation]:[Abbreviation]],MATCH(LEFT(INDEX(FPL_Fixtures_Extract[],MATCH($A552,FPL_Fixtures_Extract[[Player]:[Player]],0),MATCH(FPL_Combined[[#Headers],[Gameweek 06]],FPL_Fixtures_Extract[#Headers],0)),LEN(INDEX(FPL_Fixtures_Extract[],MATCH($A552,FPL_Fixtures_Extract[[Player]:[Player]],0),MATCH(FPL_Combined[[#Headers],[Gameweek 06]],FPL_Fixtures_Extract[#Headers],0)))-4),Team_Key[[Full Name]:[Full Name]],0))&amp;RIGHT(INDEX(FPL_Fixtures_Extract[],MATCH($A552,FPL_Fixtures_Extract[[Player]:[Player]],0),MATCH(FPL_Combined[[#Headers],[Gameweek 06]],FPL_Fixtures_Extract[#Headers],0)),3))</f>
        <v>EVE(H) 0-0</v>
      </c>
      <c r="H552" t="str">
        <f ca="1">IF(RIGHT(FPL_Combined[[#Headers],[Gameweek 07]],2)&lt;$B$622,INDEX(FPL_Results_Extract[Gameweek 07],MATCH($A552,FPL_Results_Extract[[Player]:[Player]],0)),INDEX(Team_Key[[Abbreviation]:[Abbreviation]],MATCH(LEFT(INDEX(FPL_Fixtures_Extract[],MATCH($A552,FPL_Fixtures_Extract[[Player]:[Player]],0),MATCH(FPL_Combined[[#Headers],[Gameweek 07]],FPL_Fixtures_Extract[#Headers],0)),LEN(INDEX(FPL_Fixtures_Extract[],MATCH($A552,FPL_Fixtures_Extract[[Player]:[Player]],0),MATCH(FPL_Combined[[#Headers],[Gameweek 07]],FPL_Fixtures_Extract[#Headers],0)))-4),Team_Key[[Full Name]:[Full Name]],0))&amp;RIGHT(INDEX(FPL_Fixtures_Extract[],MATCH($A552,FPL_Fixtures_Extract[[Player]:[Player]],0),MATCH(FPL_Combined[[#Headers],[Gameweek 07]],FPL_Fixtures_Extract[#Headers],0)),3))</f>
        <v>SOU(A) 1-3</v>
      </c>
      <c r="I552" t="str">
        <f ca="1">IF(RIGHT(FPL_Combined[[#Headers],[Gameweek 08]],2)&lt;$B$622,INDEX(FPL_Results_Extract[Gameweek 08],MATCH($A552,FPL_Results_Extract[[Player]:[Player]],0)),INDEX(Team_Key[[Abbreviation]:[Abbreviation]],MATCH(LEFT(INDEX(FPL_Fixtures_Extract[],MATCH($A552,FPL_Fixtures_Extract[[Player]:[Player]],0),MATCH(FPL_Combined[[#Headers],[Gameweek 08]],FPL_Fixtures_Extract[#Headers],0)),LEN(INDEX(FPL_Fixtures_Extract[],MATCH($A552,FPL_Fixtures_Extract[[Player]:[Player]],0),MATCH(FPL_Combined[[#Headers],[Gameweek 08]],FPL_Fixtures_Extract[#Headers],0)))-4),Team_Key[[Full Name]:[Full Name]],0))&amp;RIGHT(INDEX(FPL_Fixtures_Extract[],MATCH($A552,FPL_Fixtures_Extract[[Player]:[Player]],0),MATCH(FPL_Combined[[#Headers],[Gameweek 08]],FPL_Fixtures_Extract[#Headers],0)),3))</f>
        <v>TOT(H) 2-2</v>
      </c>
      <c r="J552" t="str">
        <f ca="1">IF(RIGHT(FPL_Combined[[#Headers],[Gameweek 09]],2)&lt;$B$622,INDEX(FPL_Results_Extract[Gameweek 09],MATCH($A552,FPL_Results_Extract[[Player]:[Player]],0)),INDEX(Team_Key[[Abbreviation]:[Abbreviation]],MATCH(LEFT(INDEX(FPL_Fixtures_Extract[],MATCH($A552,FPL_Fixtures_Extract[[Player]:[Player]],0),MATCH(FPL_Combined[[#Headers],[Gameweek 09]],FPL_Fixtures_Extract[#Headers],0)),LEN(INDEX(FPL_Fixtures_Extract[],MATCH($A552,FPL_Fixtures_Extract[[Player]:[Player]],0),MATCH(FPL_Combined[[#Headers],[Gameweek 09]],FPL_Fixtures_Extract[#Headers],0)))-4),Team_Key[[Full Name]:[Full Name]],0))&amp;RIGHT(INDEX(FPL_Fixtures_Extract[],MATCH($A552,FPL_Fixtures_Extract[[Player]:[Player]],0),MATCH(FPL_Combined[[#Headers],[Gameweek 09]],FPL_Fixtures_Extract[#Headers],0)),3))</f>
        <v>STK(H) 0-1</v>
      </c>
      <c r="K552" t="str">
        <f ca="1">IF(RIGHT(FPL_Combined[[#Headers],[Gameweek 10]],2)&lt;$B$622,INDEX(FPL_Results_Extract[Gameweek 10],MATCH($A552,FPL_Results_Extract[[Player]:[Player]],0)),INDEX(Team_Key[[Abbreviation]:[Abbreviation]],MATCH(LEFT(INDEX(FPL_Fixtures_Extract[],MATCH($A552,FPL_Fixtures_Extract[[Player]:[Player]],0),MATCH(FPL_Combined[[#Headers],[Gameweek 10]],FPL_Fixtures_Extract[#Headers],0)),LEN(INDEX(FPL_Fixtures_Extract[],MATCH($A552,FPL_Fixtures_Extract[[Player]:[Player]],0),MATCH(FPL_Combined[[#Headers],[Gameweek 10]],FPL_Fixtures_Extract[#Headers],0)))-4),Team_Key[[Full Name]:[Full Name]],0))&amp;RIGHT(INDEX(FPL_Fixtures_Extract[],MATCH($A552,FPL_Fixtures_Extract[[Player]:[Player]],0),MATCH(FPL_Combined[[#Headers],[Gameweek 10]],FPL_Fixtures_Extract[#Headers],0)),3))</f>
        <v>AVL(A) 2-1</v>
      </c>
      <c r="L552" t="str">
        <f ca="1">IF(RIGHT(FPL_Combined[[#Headers],[Gameweek 11]],2)&lt;$B$622,INDEX(FPL_Results_Extract[Gameweek 11],MATCH($A552,FPL_Results_Extract[[Player]:[Player]],0)),INDEX(Team_Key[[Abbreviation]:[Abbreviation]],MATCH(LEFT(INDEX(FPL_Fixtures_Extract[],MATCH($A552,FPL_Fixtures_Extract[[Player]:[Player]],0),MATCH(FPL_Combined[[#Headers],[Gameweek 11]],FPL_Fixtures_Extract[#Headers],0)),LEN(INDEX(FPL_Fixtures_Extract[],MATCH($A552,FPL_Fixtures_Extract[[Player]:[Player]],0),MATCH(FPL_Combined[[#Headers],[Gameweek 11]],FPL_Fixtures_Extract[#Headers],0)))-4),Team_Key[[Full Name]:[Full Name]],0))&amp;RIGHT(INDEX(FPL_Fixtures_Extract[],MATCH($A552,FPL_Fixtures_Extract[[Player]:[Player]],0),MATCH(FPL_Combined[[#Headers],[Gameweek 11]],FPL_Fixtures_Extract[#Headers],0)),3))</f>
        <v>ARS(H) 0-3</v>
      </c>
      <c r="M552" t="str">
        <f ca="1">IF(RIGHT(FPL_Combined[[#Headers],[Gameweek 12]],2)&lt;$B$622,INDEX(FPL_Results_Extract[Gameweek 12],MATCH($A552,FPL_Results_Extract[[Player]:[Player]],0)),INDEX(Team_Key[[Abbreviation]:[Abbreviation]],MATCH(LEFT(INDEX(FPL_Fixtures_Extract[],MATCH($A552,FPL_Fixtures_Extract[[Player]:[Player]],0),MATCH(FPL_Combined[[#Headers],[Gameweek 12]],FPL_Fixtures_Extract[#Headers],0)),LEN(INDEX(FPL_Fixtures_Extract[],MATCH($A552,FPL_Fixtures_Extract[[Player]:[Player]],0),MATCH(FPL_Combined[[#Headers],[Gameweek 12]],FPL_Fixtures_Extract[#Headers],0)))-4),Team_Key[[Full Name]:[Full Name]],0))&amp;RIGHT(INDEX(FPL_Fixtures_Extract[],MATCH($A552,FPL_Fixtures_Extract[[Player]:[Player]],0),MATCH(FPL_Combined[[#Headers],[Gameweek 12]],FPL_Fixtures_Extract[#Headers],0)),3))</f>
        <v>NOR(A) 0-1</v>
      </c>
      <c r="N552" t="str">
        <f ca="1">IF(RIGHT(FPL_Combined[[#Headers],[Gameweek 13]],2)&lt;$B$622,INDEX(FPL_Results_Extract[Gameweek 13],MATCH($A552,FPL_Results_Extract[[Player]:[Player]],0)),INDEX(Team_Key[[Abbreviation]:[Abbreviation]],MATCH(LEFT(INDEX(FPL_Fixtures_Extract[],MATCH($A552,FPL_Fixtures_Extract[[Player]:[Player]],0),MATCH(FPL_Combined[[#Headers],[Gameweek 13]],FPL_Fixtures_Extract[#Headers],0)),LEN(INDEX(FPL_Fixtures_Extract[],MATCH($A552,FPL_Fixtures_Extract[[Player]:[Player]],0),MATCH(FPL_Combined[[#Headers],[Gameweek 13]],FPL_Fixtures_Extract[#Headers],0)))-4),Team_Key[[Full Name]:[Full Name]],0))&amp;RIGHT(INDEX(FPL_Fixtures_Extract[],MATCH($A552,FPL_Fixtures_Extract[[Player]:[Player]],0),MATCH(FPL_Combined[[#Headers],[Gameweek 13]],FPL_Fixtures_Extract[#Headers],0)),3))</f>
        <v>BOU(H) 2-2</v>
      </c>
      <c r="O552" t="str">
        <f ca="1">IF(RIGHT(FPL_Combined[[#Headers],[Gameweek 14]],2)&lt;$B$622,INDEX(FPL_Results_Extract[Gameweek 14],MATCH($A552,FPL_Results_Extract[[Player]:[Player]],0)),INDEX(Team_Key[[Abbreviation]:[Abbreviation]],MATCH(LEFT(INDEX(FPL_Fixtures_Extract[],MATCH($A552,FPL_Fixtures_Extract[[Player]:[Player]],0),MATCH(FPL_Combined[[#Headers],[Gameweek 14]],FPL_Fixtures_Extract[#Headers],0)),LEN(INDEX(FPL_Fixtures_Extract[],MATCH($A552,FPL_Fixtures_Extract[[Player]:[Player]],0),MATCH(FPL_Combined[[#Headers],[Gameweek 14]],FPL_Fixtures_Extract[#Headers],0)))-4),Team_Key[[Full Name]:[Full Name]],0))&amp;RIGHT(INDEX(FPL_Fixtures_Extract[],MATCH($A552,FPL_Fixtures_Extract[[Player]:[Player]],0),MATCH(FPL_Combined[[#Headers],[Gameweek 14]],FPL_Fixtures_Extract[#Headers],0)),3))</f>
        <v>LIV(A) 0-1</v>
      </c>
      <c r="P552" t="str">
        <f ca="1">IF(RIGHT(FPL_Combined[[#Headers],[Gameweek 15]],2)&lt;$B$622,INDEX(FPL_Results_Extract[Gameweek 15],MATCH($A552,FPL_Results_Extract[[Player]:[Player]],0)),INDEX(Team_Key[[Abbreviation]:[Abbreviation]],MATCH(LEFT(INDEX(FPL_Fixtures_Extract[],MATCH($A552,FPL_Fixtures_Extract[[Player]:[Player]],0),MATCH(FPL_Combined[[#Headers],[Gameweek 15]],FPL_Fixtures_Extract[#Headers],0)),LEN(INDEX(FPL_Fixtures_Extract[],MATCH($A552,FPL_Fixtures_Extract[[Player]:[Player]],0),MATCH(FPL_Combined[[#Headers],[Gameweek 15]],FPL_Fixtures_Extract[#Headers],0)))-4),Team_Key[[Full Name]:[Full Name]],0))&amp;RIGHT(INDEX(FPL_Fixtures_Extract[],MATCH($A552,FPL_Fixtures_Extract[[Player]:[Player]],0),MATCH(FPL_Combined[[#Headers],[Gameweek 15]],FPL_Fixtures_Extract[#Headers],0)),3))</f>
        <v>LEI(H) 0-3</v>
      </c>
      <c r="Q552" t="str">
        <f ca="1">IF(RIGHT(FPL_Combined[[#Headers],[Gameweek 16]],2)&lt;$B$622,INDEX(FPL_Results_Extract[Gameweek 16],MATCH($A552,FPL_Results_Extract[[Player]:[Player]],0)),INDEX(Team_Key[[Abbreviation]:[Abbreviation]],MATCH(LEFT(INDEX(FPL_Fixtures_Extract[],MATCH($A552,FPL_Fixtures_Extract[[Player]:[Player]],0),MATCH(FPL_Combined[[#Headers],[Gameweek 16]],FPL_Fixtures_Extract[#Headers],0)),LEN(INDEX(FPL_Fixtures_Extract[],MATCH($A552,FPL_Fixtures_Extract[[Player]:[Player]],0),MATCH(FPL_Combined[[#Headers],[Gameweek 16]],FPL_Fixtures_Extract[#Headers],0)))-4),Team_Key[[Full Name]:[Full Name]],0))&amp;RIGHT(INDEX(FPL_Fixtures_Extract[],MATCH($A552,FPL_Fixtures_Extract[[Player]:[Player]],0),MATCH(FPL_Combined[[#Headers],[Gameweek 16]],FPL_Fixtures_Extract[#Headers],0)),3))</f>
        <v>MCI(A) 1-2</v>
      </c>
      <c r="R552" t="str">
        <f ca="1">IF(RIGHT(FPL_Combined[[#Headers],[Gameweek 17]],2)&lt;$B$622,INDEX(FPL_Results_Extract[Gameweek 17],MATCH($A552,FPL_Results_Extract[[Player]:[Player]],0)),INDEX(Team_Key[[Abbreviation]:[Abbreviation]],MATCH(LEFT(INDEX(FPL_Fixtures_Extract[],MATCH($A552,FPL_Fixtures_Extract[[Player]:[Player]],0),MATCH(FPL_Combined[[#Headers],[Gameweek 17]],FPL_Fixtures_Extract[#Headers],0)),LEN(INDEX(FPL_Fixtures_Extract[],MATCH($A552,FPL_Fixtures_Extract[[Player]:[Player]],0),MATCH(FPL_Combined[[#Headers],[Gameweek 17]],FPL_Fixtures_Extract[#Headers],0)))-4),Team_Key[[Full Name]:[Full Name]],0))&amp;RIGHT(INDEX(FPL_Fixtures_Extract[],MATCH($A552,FPL_Fixtures_Extract[[Player]:[Player]],0),MATCH(FPL_Combined[[#Headers],[Gameweek 17]],FPL_Fixtures_Extract[#Headers],0)),3))</f>
        <v>WHU(H) 0-0</v>
      </c>
      <c r="S552" t="str">
        <f ca="1">IF(RIGHT(FPL_Combined[[#Headers],[Gameweek 18]],2)&lt;$B$622,INDEX(FPL_Results_Extract[Gameweek 18],MATCH($A552,FPL_Results_Extract[[Player]:[Player]],0)),INDEX(Team_Key[[Abbreviation]:[Abbreviation]],MATCH(LEFT(INDEX(FPL_Fixtures_Extract[],MATCH($A552,FPL_Fixtures_Extract[[Player]:[Player]],0),MATCH(FPL_Combined[[#Headers],[Gameweek 18]],FPL_Fixtures_Extract[#Headers],0)),LEN(INDEX(FPL_Fixtures_Extract[],MATCH($A552,FPL_Fixtures_Extract[[Player]:[Player]],0),MATCH(FPL_Combined[[#Headers],[Gameweek 18]],FPL_Fixtures_Extract[#Headers],0)))-4),Team_Key[[Full Name]:[Full Name]],0))&amp;RIGHT(INDEX(FPL_Fixtures_Extract[],MATCH($A552,FPL_Fixtures_Extract[[Player]:[Player]],0),MATCH(FPL_Combined[[#Headers],[Gameweek 18]],FPL_Fixtures_Extract[#Headers],0)),3))</f>
        <v>WBA(H) 1-0</v>
      </c>
      <c r="T552" t="str">
        <f ca="1">IF(RIGHT(FPL_Combined[[#Headers],[Gameweek 19]],2)&lt;$B$622,INDEX(FPL_Results_Extract[Gameweek 19],MATCH($A552,FPL_Results_Extract[[Player]:[Player]],0)),INDEX(Team_Key[[Abbreviation]:[Abbreviation]],MATCH(LEFT(INDEX(FPL_Fixtures_Extract[],MATCH($A552,FPL_Fixtures_Extract[[Player]:[Player]],0),MATCH(FPL_Combined[[#Headers],[Gameweek 19]],FPL_Fixtures_Extract[#Headers],0)),LEN(INDEX(FPL_Fixtures_Extract[],MATCH($A552,FPL_Fixtures_Extract[[Player]:[Player]],0),MATCH(FPL_Combined[[#Headers],[Gameweek 19]],FPL_Fixtures_Extract[#Headers],0)))-4),Team_Key[[Full Name]:[Full Name]],0))&amp;RIGHT(INDEX(FPL_Fixtures_Extract[],MATCH($A552,FPL_Fixtures_Extract[[Player]:[Player]],0),MATCH(FPL_Combined[[#Headers],[Gameweek 19]],FPL_Fixtures_Extract[#Headers],0)),3))</f>
        <v>CRY(A) 0-0</v>
      </c>
      <c r="U552" t="str">
        <f ca="1">IF(RIGHT(FPL_Combined[[#Headers],[Gameweek 20]],2)&lt;$B$622,INDEX(FPL_Results_Extract[Gameweek 20],MATCH($A552,FPL_Results_Extract[[Player]:[Player]],0)),INDEX(Team_Key[[Abbreviation]:[Abbreviation]],MATCH(LEFT(INDEX(FPL_Fixtures_Extract[],MATCH($A552,FPL_Fixtures_Extract[[Player]:[Player]],0),MATCH(FPL_Combined[[#Headers],[Gameweek 20]],FPL_Fixtures_Extract[#Headers],0)),LEN(INDEX(FPL_Fixtures_Extract[],MATCH($A552,FPL_Fixtures_Extract[[Player]:[Player]],0),MATCH(FPL_Combined[[#Headers],[Gameweek 20]],FPL_Fixtures_Extract[#Headers],0)))-4),Team_Key[[Full Name]:[Full Name]],0))&amp;RIGHT(INDEX(FPL_Fixtures_Extract[],MATCH($A552,FPL_Fixtures_Extract[[Player]:[Player]],0),MATCH(FPL_Combined[[#Headers],[Gameweek 20]],FPL_Fixtures_Extract[#Headers],0)),3))</f>
        <v>MUN(A) 1-2</v>
      </c>
      <c r="V552" t="str">
        <f ca="1">IF(RIGHT(FPL_Combined[[#Headers],[Gameweek 21]],2)&lt;$B$622,INDEX(FPL_Results_Extract[Gameweek 21],MATCH($A552,FPL_Results_Extract[[Player]:[Player]],0)),INDEX(Team_Key[[Abbreviation]:[Abbreviation]],MATCH(LEFT(INDEX(FPL_Fixtures_Extract[],MATCH($A552,FPL_Fixtures_Extract[[Player]:[Player]],0),MATCH(FPL_Combined[[#Headers],[Gameweek 21]],FPL_Fixtures_Extract[#Headers],0)),LEN(INDEX(FPL_Fixtures_Extract[],MATCH($A552,FPL_Fixtures_Extract[[Player]:[Player]],0),MATCH(FPL_Combined[[#Headers],[Gameweek 21]],FPL_Fixtures_Extract[#Headers],0)))-4),Team_Key[[Full Name]:[Full Name]],0))&amp;RIGHT(INDEX(FPL_Fixtures_Extract[],MATCH($A552,FPL_Fixtures_Extract[[Player]:[Player]],0),MATCH(FPL_Combined[[#Headers],[Gameweek 21]],FPL_Fixtures_Extract[#Headers],0)),3))</f>
        <v>SUN(H) 2-4</v>
      </c>
      <c r="W552" t="str">
        <f ca="1">IF(RIGHT(FPL_Combined[[#Headers],[Gameweek 22]],2)&lt;$B$622,INDEX(FPL_Results_Extract[Gameweek 22],MATCH($A552,FPL_Results_Extract[[Player]:[Player]],0)),INDEX(Team_Key[[Abbreviation]:[Abbreviation]],MATCH(LEFT(INDEX(FPL_Fixtures_Extract[],MATCH($A552,FPL_Fixtures_Extract[[Player]:[Player]],0),MATCH(FPL_Combined[[#Headers],[Gameweek 22]],FPL_Fixtures_Extract[#Headers],0)),LEN(INDEX(FPL_Fixtures_Extract[],MATCH($A552,FPL_Fixtures_Extract[[Player]:[Player]],0),MATCH(FPL_Combined[[#Headers],[Gameweek 22]],FPL_Fixtures_Extract[#Headers],0)))-4),Team_Key[[Full Name]:[Full Name]],0))&amp;RIGHT(INDEX(FPL_Fixtures_Extract[],MATCH($A552,FPL_Fixtures_Extract[[Player]:[Player]],0),MATCH(FPL_Combined[[#Headers],[Gameweek 22]],FPL_Fixtures_Extract[#Headers],0)),3))</f>
        <v>WAT(H) 1-0</v>
      </c>
      <c r="X552" t="str">
        <f ca="1">IF(RIGHT(FPL_Combined[[#Headers],[Gameweek 23]],2)&lt;$B$622,INDEX(FPL_Results_Extract[Gameweek 23],MATCH($A552,FPL_Results_Extract[[Player]:[Player]],0)),INDEX(Team_Key[[Abbreviation]:[Abbreviation]],MATCH(LEFT(INDEX(FPL_Fixtures_Extract[],MATCH($A552,FPL_Fixtures_Extract[[Player]:[Player]],0),MATCH(FPL_Combined[[#Headers],[Gameweek 23]],FPL_Fixtures_Extract[#Headers],0)),LEN(INDEX(FPL_Fixtures_Extract[],MATCH($A552,FPL_Fixtures_Extract[[Player]:[Player]],0),MATCH(FPL_Combined[[#Headers],[Gameweek 23]],FPL_Fixtures_Extract[#Headers],0)))-4),Team_Key[[Full Name]:[Full Name]],0))&amp;RIGHT(INDEX(FPL_Fixtures_Extract[],MATCH($A552,FPL_Fixtures_Extract[[Player]:[Player]],0),MATCH(FPL_Combined[[#Headers],[Gameweek 23]],FPL_Fixtures_Extract[#Headers],0)),3))</f>
        <v>EVE(A) 2-1</v>
      </c>
      <c r="Y552" t="str">
        <f ca="1">IF(RIGHT(FPL_Combined[[#Headers],[Gameweek 24]],2)&lt;$B$622,INDEX(FPL_Results_Extract[Team],MATCH($A552,FPL_Results_Extract[[Player]:[Player]],0)),INDEX(Team_Key[[Abbreviation]:[Abbreviation]],MATCH(LEFT(INDEX(FPL_Fixtures_Extract[],MATCH($A552,FPL_Fixtures_Extract[[Player]:[Player]],0),MATCH(FPL_Combined[[#Headers],[Gameweek 24]],FPL_Fixtures_Extract[#Headers],0)),LEN(INDEX(FPL_Fixtures_Extract[],MATCH($A552,FPL_Fixtures_Extract[[Player]:[Player]],0),MATCH(FPL_Combined[[#Headers],[Gameweek 24]],FPL_Fixtures_Extract[#Headers],0)))-4),Team_Key[[Full Name]:[Full Name]],0))&amp;RIGHT(INDEX(FPL_Fixtures_Extract[],MATCH($A552,FPL_Fixtures_Extract[[Player]:[Player]],0),MATCH(FPL_Combined[[#Headers],[Gameweek 24]],FPL_Fixtures_Extract[#Headers],0)),3))</f>
        <v>SWA</v>
      </c>
      <c r="Z552" t="str">
        <f ca="1">IF(RIGHT(FPL_Combined[[#Headers],[Gameweek 25]],2)&lt;$B$622,INDEX(FPL_Results_Extract[Player],MATCH($A552,FPL_Results_Extract[[Player]:[Player]],0)),INDEX(Team_Key[[Abbreviation]:[Abbreviation]],MATCH(LEFT(INDEX(FPL_Fixtures_Extract[],MATCH($A552,FPL_Fixtures_Extract[[Player]:[Player]],0),MATCH(FPL_Combined[[#Headers],[Gameweek 25]],FPL_Fixtures_Extract[#Headers],0)),LEN(INDEX(FPL_Fixtures_Extract[],MATCH($A552,FPL_Fixtures_Extract[[Player]:[Player]],0),MATCH(FPL_Combined[[#Headers],[Gameweek 25]],FPL_Fixtures_Extract[#Headers],0)))-4),Team_Key[[Full Name]:[Full Name]],0))&amp;RIGHT(INDEX(FPL_Fixtures_Extract[],MATCH($A552,FPL_Fixtures_Extract[[Player]:[Player]],0),MATCH(FPL_Combined[[#Headers],[Gameweek 25]],FPL_Fixtures_Extract[#Headers],0)),3))</f>
        <v>Tiendalli</v>
      </c>
      <c r="AA552" t="str">
        <f ca="1">IF(RIGHT(FPL_Combined[[#Headers],[Gameweek 26]],2)&lt;$B$622,INDEX(FPL_Results_Extract[Gameweek 01],MATCH($A552,FPL_Results_Extract[[Player]:[Player]],0)),INDEX(Team_Key[[Abbreviation]:[Abbreviation]],MATCH(LEFT(INDEX(FPL_Fixtures_Extract[],MATCH($A552,FPL_Fixtures_Extract[[Player]:[Player]],0),MATCH(FPL_Combined[[#Headers],[Gameweek 26]],FPL_Fixtures_Extract[#Headers],0)),LEN(INDEX(FPL_Fixtures_Extract[],MATCH($A552,FPL_Fixtures_Extract[[Player]:[Player]],0),MATCH(FPL_Combined[[#Headers],[Gameweek 26]],FPL_Fixtures_Extract[#Headers],0)))-4),Team_Key[[Full Name]:[Full Name]],0))&amp;RIGHT(INDEX(FPL_Fixtures_Extract[],MATCH($A552,FPL_Fixtures_Extract[[Player]:[Player]],0),MATCH(FPL_Combined[[#Headers],[Gameweek 26]],FPL_Fixtures_Extract[#Headers],0)),3))</f>
        <v>CHE(A) 2-2</v>
      </c>
      <c r="AB552" t="str">
        <f ca="1">IF(RIGHT(FPL_Combined[[#Headers],[Gameweek 27]],2)&lt;$B$622,INDEX(FPL_Results_Extract[Gameweek 02],MATCH($A552,FPL_Results_Extract[[Player]:[Player]],0)),INDEX(Team_Key[[Abbreviation]:[Abbreviation]],MATCH(LEFT(INDEX(FPL_Fixtures_Extract[],MATCH($A552,FPL_Fixtures_Extract[[Player]:[Player]],0),MATCH(FPL_Combined[[#Headers],[Gameweek 27]],FPL_Fixtures_Extract[#Headers],0)),LEN(INDEX(FPL_Fixtures_Extract[],MATCH($A552,FPL_Fixtures_Extract[[Player]:[Player]],0),MATCH(FPL_Combined[[#Headers],[Gameweek 27]],FPL_Fixtures_Extract[#Headers],0)))-4),Team_Key[[Full Name]:[Full Name]],0))&amp;RIGHT(INDEX(FPL_Fixtures_Extract[],MATCH($A552,FPL_Fixtures_Extract[[Player]:[Player]],0),MATCH(FPL_Combined[[#Headers],[Gameweek 27]],FPL_Fixtures_Extract[#Headers],0)),3))</f>
        <v>NEW(H) 2-0</v>
      </c>
      <c r="AC552" t="str">
        <f ca="1">IF(RIGHT(FPL_Combined[[#Headers],[Gameweek 28]],2)&lt;$B$622,INDEX(FPL_Results_Extract[Gameweek 03],MATCH($A552,FPL_Results_Extract[[Player]:[Player]],0)),INDEX(Team_Key[[Abbreviation]:[Abbreviation]],MATCH(LEFT(INDEX(FPL_Fixtures_Extract[],MATCH($A552,FPL_Fixtures_Extract[[Player]:[Player]],0),MATCH(FPL_Combined[[#Headers],[Gameweek 28]],FPL_Fixtures_Extract[#Headers],0)),LEN(INDEX(FPL_Fixtures_Extract[],MATCH($A552,FPL_Fixtures_Extract[[Player]:[Player]],0),MATCH(FPL_Combined[[#Headers],[Gameweek 28]],FPL_Fixtures_Extract[#Headers],0)))-4),Team_Key[[Full Name]:[Full Name]],0))&amp;RIGHT(INDEX(FPL_Fixtures_Extract[],MATCH($A552,FPL_Fixtures_Extract[[Player]:[Player]],0),MATCH(FPL_Combined[[#Headers],[Gameweek 28]],FPL_Fixtures_Extract[#Headers],0)),3))</f>
        <v>SUN(A) 1-1</v>
      </c>
      <c r="AD552" t="str">
        <f ca="1">IF(RIGHT(FPL_Combined[[#Headers],[Gameweek 29]],2)&lt;$B$622,INDEX(FPL_Results_Extract[Gameweek 04],MATCH($A552,FPL_Results_Extract[[Player]:[Player]],0)),INDEX(Team_Key[[Abbreviation]:[Abbreviation]],MATCH(LEFT(INDEX(FPL_Fixtures_Extract[],MATCH($A552,FPL_Fixtures_Extract[[Player]:[Player]],0),MATCH(FPL_Combined[[#Headers],[Gameweek 29]],FPL_Fixtures_Extract[#Headers],0)),LEN(INDEX(FPL_Fixtures_Extract[],MATCH($A552,FPL_Fixtures_Extract[[Player]:[Player]],0),MATCH(FPL_Combined[[#Headers],[Gameweek 29]],FPL_Fixtures_Extract[#Headers],0)))-4),Team_Key[[Full Name]:[Full Name]],0))&amp;RIGHT(INDEX(FPL_Fixtures_Extract[],MATCH($A552,FPL_Fixtures_Extract[[Player]:[Player]],0),MATCH(FPL_Combined[[#Headers],[Gameweek 29]],FPL_Fixtures_Extract[#Headers],0)),3))</f>
        <v>NOR(H)</v>
      </c>
      <c r="AE552" t="str">
        <f ca="1">IF(RIGHT(FPL_Combined[[#Headers],[Gameweek 30]],2)&lt;$B$622,INDEX(FPL_Results_Extract[Gameweek 05],MATCH($A552,FPL_Results_Extract[[Player]:[Player]],0)),INDEX(Team_Key[[Abbreviation]:[Abbreviation]],MATCH(LEFT(INDEX(FPL_Fixtures_Extract[],MATCH($A552,FPL_Fixtures_Extract[[Player]:[Player]],0),MATCH(FPL_Combined[[#Headers],[Gameweek 30]],FPL_Fixtures_Extract[#Headers],0)),LEN(INDEX(FPL_Fixtures_Extract[],MATCH($A552,FPL_Fixtures_Extract[[Player]:[Player]],0),MATCH(FPL_Combined[[#Headers],[Gameweek 30]],FPL_Fixtures_Extract[#Headers],0)))-4),Team_Key[[Full Name]:[Full Name]],0))&amp;RIGHT(INDEX(FPL_Fixtures_Extract[],MATCH($A552,FPL_Fixtures_Extract[[Player]:[Player]],0),MATCH(FPL_Combined[[#Headers],[Gameweek 30]],FPL_Fixtures_Extract[#Headers],0)),3))</f>
        <v>BOU(A)</v>
      </c>
      <c r="AF552" t="str">
        <f ca="1">IF(RIGHT(FPL_Combined[[#Headers],[Gameweek 31]],2)&lt;$B$622,INDEX(FPL_Results_Extract[Gameweek 06],MATCH($A552,FPL_Results_Extract[[Player]:[Player]],0)),INDEX(Team_Key[[Abbreviation]:[Abbreviation]],MATCH(LEFT(INDEX(FPL_Fixtures_Extract[],MATCH($A552,FPL_Fixtures_Extract[[Player]:[Player]],0),MATCH(FPL_Combined[[#Headers],[Gameweek 31]],FPL_Fixtures_Extract[#Headers],0)),LEN(INDEX(FPL_Fixtures_Extract[],MATCH($A552,FPL_Fixtures_Extract[[Player]:[Player]],0),MATCH(FPL_Combined[[#Headers],[Gameweek 31]],FPL_Fixtures_Extract[#Headers],0)))-4),Team_Key[[Full Name]:[Full Name]],0))&amp;RIGHT(INDEX(FPL_Fixtures_Extract[],MATCH($A552,FPL_Fixtures_Extract[[Player]:[Player]],0),MATCH(FPL_Combined[[#Headers],[Gameweek 31]],FPL_Fixtures_Extract[#Headers],0)),3))</f>
        <v>AVL(H)</v>
      </c>
      <c r="AG552" t="str">
        <f ca="1">IF(RIGHT(FPL_Combined[[#Headers],[Gameweek 32]],2)&lt;$B$622,INDEX(FPL_Results_Extract[Gameweek 07],MATCH($A552,FPL_Results_Extract[[Player]:[Player]],0)),INDEX(Team_Key[[Abbreviation]:[Abbreviation]],MATCH(LEFT(INDEX(FPL_Fixtures_Extract[],MATCH($A552,FPL_Fixtures_Extract[[Player]:[Player]],0),MATCH(FPL_Combined[[#Headers],[Gameweek 32]],FPL_Fixtures_Extract[#Headers],0)),LEN(INDEX(FPL_Fixtures_Extract[],MATCH($A552,FPL_Fixtures_Extract[[Player]:[Player]],0),MATCH(FPL_Combined[[#Headers],[Gameweek 32]],FPL_Fixtures_Extract[#Headers],0)))-4),Team_Key[[Full Name]:[Full Name]],0))&amp;RIGHT(INDEX(FPL_Fixtures_Extract[],MATCH($A552,FPL_Fixtures_Extract[[Player]:[Player]],0),MATCH(FPL_Combined[[#Headers],[Gameweek 32]],FPL_Fixtures_Extract[#Headers],0)),3))</f>
        <v>STK(A)</v>
      </c>
      <c r="AH552" t="str">
        <f ca="1">IF(RIGHT(FPL_Combined[[#Headers],[Gameweek 33]],2)&lt;$B$622,INDEX(FPL_Results_Extract[Gameweek 08],MATCH($A552,FPL_Results_Extract[[Player]:[Player]],0)),INDEX(Team_Key[[Abbreviation]:[Abbreviation]],MATCH(LEFT(INDEX(FPL_Fixtures_Extract[],MATCH($A552,FPL_Fixtures_Extract[[Player]:[Player]],0),MATCH(FPL_Combined[[#Headers],[Gameweek 33]],FPL_Fixtures_Extract[#Headers],0)),LEN(INDEX(FPL_Fixtures_Extract[],MATCH($A552,FPL_Fixtures_Extract[[Player]:[Player]],0),MATCH(FPL_Combined[[#Headers],[Gameweek 33]],FPL_Fixtures_Extract[#Headers],0)))-4),Team_Key[[Full Name]:[Full Name]],0))&amp;RIGHT(INDEX(FPL_Fixtures_Extract[],MATCH($A552,FPL_Fixtures_Extract[[Player]:[Player]],0),MATCH(FPL_Combined[[#Headers],[Gameweek 33]],FPL_Fixtures_Extract[#Headers],0)),3))</f>
        <v>CHE(H)</v>
      </c>
      <c r="AI552" t="str">
        <f ca="1">IF(RIGHT(FPL_Combined[[#Headers],[Gameweek 34]],2)&lt;$B$622,INDEX(FPL_Results_Extract[Gameweek 09],MATCH($A552,FPL_Results_Extract[[Player]:[Player]],0)),INDEX(Team_Key[[Abbreviation]:[Abbreviation]],MATCH(LEFT(INDEX(FPL_Fixtures_Extract[],MATCH($A552,FPL_Fixtures_Extract[[Player]:[Player]],0),MATCH(FPL_Combined[[#Headers],[Gameweek 34]],FPL_Fixtures_Extract[#Headers],0)),LEN(INDEX(FPL_Fixtures_Extract[],MATCH($A552,FPL_Fixtures_Extract[[Player]:[Player]],0),MATCH(FPL_Combined[[#Headers],[Gameweek 34]],FPL_Fixtures_Extract[#Headers],0)))-4),Team_Key[[Full Name]:[Full Name]],0))&amp;RIGHT(INDEX(FPL_Fixtures_Extract[],MATCH($A552,FPL_Fixtures_Extract[[Player]:[Player]],0),MATCH(FPL_Combined[[#Headers],[Gameweek 34]],FPL_Fixtures_Extract[#Headers],0)),3))</f>
        <v>NEW(A)</v>
      </c>
      <c r="AJ552" t="str">
        <f ca="1">IF(RIGHT(FPL_Combined[[#Headers],[Gameweek 35]],2)&lt;$B$622,INDEX(FPL_Results_Extract[Gameweek 10],MATCH($A552,FPL_Results_Extract[[Player]:[Player]],0)),INDEX(Team_Key[[Abbreviation]:[Abbreviation]],MATCH(LEFT(INDEX(FPL_Fixtures_Extract[],MATCH($A552,FPL_Fixtures_Extract[[Player]:[Player]],0),MATCH(FPL_Combined[[#Headers],[Gameweek 35]],FPL_Fixtures_Extract[#Headers],0)),LEN(INDEX(FPL_Fixtures_Extract[],MATCH($A552,FPL_Fixtures_Extract[[Player]:[Player]],0),MATCH(FPL_Combined[[#Headers],[Gameweek 35]],FPL_Fixtures_Extract[#Headers],0)))-4),Team_Key[[Full Name]:[Full Name]],0))&amp;RIGHT(INDEX(FPL_Fixtures_Extract[],MATCH($A552,FPL_Fixtures_Extract[[Player]:[Player]],0),MATCH(FPL_Combined[[#Headers],[Gameweek 35]],FPL_Fixtures_Extract[#Headers],0)),3))</f>
        <v>LEI(A)</v>
      </c>
      <c r="AK552" t="str">
        <f ca="1">IF(RIGHT(FPL_Combined[[#Headers],[Gameweek 36]],2)&lt;$B$622,INDEX(FPL_Results_Extract[Gameweek 11],MATCH($A552,FPL_Results_Extract[[Player]:[Player]],0)),INDEX(Team_Key[[Abbreviation]:[Abbreviation]],MATCH(LEFT(INDEX(FPL_Fixtures_Extract[],MATCH($A552,FPL_Fixtures_Extract[[Player]:[Player]],0),MATCH(FPL_Combined[[#Headers],[Gameweek 36]],FPL_Fixtures_Extract[#Headers],0)),LEN(INDEX(FPL_Fixtures_Extract[],MATCH($A552,FPL_Fixtures_Extract[[Player]:[Player]],0),MATCH(FPL_Combined[[#Headers],[Gameweek 36]],FPL_Fixtures_Extract[#Headers],0)))-4),Team_Key[[Full Name]:[Full Name]],0))&amp;RIGHT(INDEX(FPL_Fixtures_Extract[],MATCH($A552,FPL_Fixtures_Extract[[Player]:[Player]],0),MATCH(FPL_Combined[[#Headers],[Gameweek 36]],FPL_Fixtures_Extract[#Headers],0)),3))</f>
        <v>LIV(H)</v>
      </c>
      <c r="AL552" t="str">
        <f ca="1">IF(RIGHT(FPL_Combined[[#Headers],[Gameweek 37]],2)&lt;$B$622,INDEX(FPL_Results_Extract[Gameweek 12],MATCH($A552,FPL_Results_Extract[[Player]:[Player]],0)),INDEX(Team_Key[[Abbreviation]:[Abbreviation]],MATCH(LEFT(INDEX(FPL_Fixtures_Extract[],MATCH($A552,FPL_Fixtures_Extract[[Player]:[Player]],0),MATCH(FPL_Combined[[#Headers],[Gameweek 37]],FPL_Fixtures_Extract[#Headers],0)),LEN(INDEX(FPL_Fixtures_Extract[],MATCH($A552,FPL_Fixtures_Extract[[Player]:[Player]],0),MATCH(FPL_Combined[[#Headers],[Gameweek 37]],FPL_Fixtures_Extract[#Headers],0)))-4),Team_Key[[Full Name]:[Full Name]],0))&amp;RIGHT(INDEX(FPL_Fixtures_Extract[],MATCH($A552,FPL_Fixtures_Extract[[Player]:[Player]],0),MATCH(FPL_Combined[[#Headers],[Gameweek 37]],FPL_Fixtures_Extract[#Headers],0)),3))</f>
        <v>WHU(A)</v>
      </c>
      <c r="AM552" t="str">
        <f ca="1">IF(RIGHT(FPL_Combined[[#Headers],[Gameweek 38]],2)&lt;$B$622,INDEX(FPL_Results_Extract[Gameweek 13],MATCH($A552,FPL_Results_Extract[[Player]:[Player]],0)),INDEX(Team_Key[[Abbreviation]:[Abbreviation]],MATCH(LEFT(INDEX(FPL_Fixtures_Extract[],MATCH($A552,FPL_Fixtures_Extract[[Player]:[Player]],0),MATCH(FPL_Combined[[#Headers],[Gameweek 38]],FPL_Fixtures_Extract[#Headers],0)),LEN(INDEX(FPL_Fixtures_Extract[],MATCH($A552,FPL_Fixtures_Extract[[Player]:[Player]],0),MATCH(FPL_Combined[[#Headers],[Gameweek 38]],FPL_Fixtures_Extract[#Headers],0)))-4),Team_Key[[Full Name]:[Full Name]],0))&amp;RIGHT(INDEX(FPL_Fixtures_Extract[],MATCH($A552,FPL_Fixtures_Extract[[Player]:[Player]],0),MATCH(FPL_Combined[[#Headers],[Gameweek 38]],FPL_Fixtures_Extract[#Headers],0)),3))</f>
        <v>MCI(H)</v>
      </c>
    </row>
    <row r="553" spans="1:39" x14ac:dyDescent="0.45">
      <c r="A553" t="s">
        <v>266</v>
      </c>
      <c r="B553" t="str">
        <f ca="1">IF(RIGHT(FPL_Combined[[#Headers],[Gameweek 01]],2)&lt;$B$622,INDEX(FPL_Results_Extract[Gameweek 01],MATCH($A553,FPL_Results_Extract[[Player]:[Player]],0)),INDEX(Team_Key[[Abbreviation]:[Abbreviation]],MATCH(LEFT(INDEX(FPL_Fixtures_Extract[],MATCH($A553,FPL_Fixtures_Extract[[Player]:[Player]],0),MATCH(FPL_Combined[[#Headers],[Gameweek 01]],FPL_Fixtures_Extract[#Headers],0)),LEN(INDEX(FPL_Fixtures_Extract[],MATCH($A553,FPL_Fixtures_Extract[[Player]:[Player]],0),MATCH(FPL_Combined[[#Headers],[Gameweek 01]],FPL_Fixtures_Extract[#Headers],0)))-4),Team_Key[[Full Name]:[Full Name]],0))&amp;RIGHT(INDEX(FPL_Fixtures_Extract[],MATCH($A553,FPL_Fixtures_Extract[[Player]:[Player]],0),MATCH(FPL_Combined[[#Headers],[Gameweek 01]],FPL_Fixtures_Extract[#Headers],0)),3))</f>
        <v>SOU(H) 2-2</v>
      </c>
      <c r="C553" t="str">
        <f ca="1">IF(RIGHT(FPL_Combined[[#Headers],[Gameweek 02]],2)&lt;$B$622,INDEX(FPL_Results_Extract[Gameweek 02],MATCH($A553,FPL_Results_Extract[[Player]:[Player]],0)),INDEX(Team_Key[[Abbreviation]:[Abbreviation]],MATCH(LEFT(INDEX(FPL_Fixtures_Extract[],MATCH($A553,FPL_Fixtures_Extract[[Player]:[Player]],0),MATCH(FPL_Combined[[#Headers],[Gameweek 02]],FPL_Fixtures_Extract[#Headers],0)),LEN(INDEX(FPL_Fixtures_Extract[],MATCH($A553,FPL_Fixtures_Extract[[Player]:[Player]],0),MATCH(FPL_Combined[[#Headers],[Gameweek 02]],FPL_Fixtures_Extract[#Headers],0)))-4),Team_Key[[Full Name]:[Full Name]],0))&amp;RIGHT(INDEX(FPL_Fixtures_Extract[],MATCH($A553,FPL_Fixtures_Extract[[Player]:[Player]],0),MATCH(FPL_Combined[[#Headers],[Gameweek 02]],FPL_Fixtures_Extract[#Headers],0)),3))</f>
        <v>SWA(A) 0-2</v>
      </c>
      <c r="D553" t="str">
        <f ca="1">IF(RIGHT(FPL_Combined[[#Headers],[Gameweek 03]],2)&lt;$B$622,INDEX(FPL_Results_Extract[Gameweek 03],MATCH($A553,FPL_Results_Extract[[Player]:[Player]],0)),INDEX(Team_Key[[Abbreviation]:[Abbreviation]],MATCH(LEFT(INDEX(FPL_Fixtures_Extract[],MATCH($A553,FPL_Fixtures_Extract[[Player]:[Player]],0),MATCH(FPL_Combined[[#Headers],[Gameweek 03]],FPL_Fixtures_Extract[#Headers],0)),LEN(INDEX(FPL_Fixtures_Extract[],MATCH($A553,FPL_Fixtures_Extract[[Player]:[Player]],0),MATCH(FPL_Combined[[#Headers],[Gameweek 03]],FPL_Fixtures_Extract[#Headers],0)))-4),Team_Key[[Full Name]:[Full Name]],0))&amp;RIGHT(INDEX(FPL_Fixtures_Extract[],MATCH($A553,FPL_Fixtures_Extract[[Player]:[Player]],0),MATCH(FPL_Combined[[#Headers],[Gameweek 03]],FPL_Fixtures_Extract[#Headers],0)),3))</f>
        <v>MUN(A) 0-0</v>
      </c>
      <c r="E553" t="str">
        <f ca="1">IF(RIGHT(FPL_Combined[[#Headers],[Gameweek 04]],2)&lt;$B$622,INDEX(FPL_Results_Extract[Gameweek 04],MATCH($A553,FPL_Results_Extract[[Player]:[Player]],0)),INDEX(Team_Key[[Abbreviation]:[Abbreviation]],MATCH(LEFT(INDEX(FPL_Fixtures_Extract[],MATCH($A553,FPL_Fixtures_Extract[[Player]:[Player]],0),MATCH(FPL_Combined[[#Headers],[Gameweek 04]],FPL_Fixtures_Extract[#Headers],0)),LEN(INDEX(FPL_Fixtures_Extract[],MATCH($A553,FPL_Fixtures_Extract[[Player]:[Player]],0),MATCH(FPL_Combined[[#Headers],[Gameweek 04]],FPL_Fixtures_Extract[#Headers],0)))-4),Team_Key[[Full Name]:[Full Name]],0))&amp;RIGHT(INDEX(FPL_Fixtures_Extract[],MATCH($A553,FPL_Fixtures_Extract[[Player]:[Player]],0),MATCH(FPL_Combined[[#Headers],[Gameweek 04]],FPL_Fixtures_Extract[#Headers],0)),3))</f>
        <v>ARS(H) 0-1</v>
      </c>
      <c r="F553" t="str">
        <f ca="1">IF(RIGHT(FPL_Combined[[#Headers],[Gameweek 05]],2)&lt;$B$622,INDEX(FPL_Results_Extract[Gameweek 05],MATCH($A553,FPL_Results_Extract[[Player]:[Player]],0)),INDEX(Team_Key[[Abbreviation]:[Abbreviation]],MATCH(LEFT(INDEX(FPL_Fixtures_Extract[],MATCH($A553,FPL_Fixtures_Extract[[Player]:[Player]],0),MATCH(FPL_Combined[[#Headers],[Gameweek 05]],FPL_Fixtures_Extract[#Headers],0)),LEN(INDEX(FPL_Fixtures_Extract[],MATCH($A553,FPL_Fixtures_Extract[[Player]:[Player]],0),MATCH(FPL_Combined[[#Headers],[Gameweek 05]],FPL_Fixtures_Extract[#Headers],0)))-4),Team_Key[[Full Name]:[Full Name]],0))&amp;RIGHT(INDEX(FPL_Fixtures_Extract[],MATCH($A553,FPL_Fixtures_Extract[[Player]:[Player]],0),MATCH(FPL_Combined[[#Headers],[Gameweek 05]],FPL_Fixtures_Extract[#Headers],0)),3))</f>
        <v>WHU(A) 0-2</v>
      </c>
      <c r="G553" t="str">
        <f ca="1">IF(RIGHT(FPL_Combined[[#Headers],[Gameweek 06]],2)&lt;$B$622,INDEX(FPL_Results_Extract[Gameweek 06],MATCH($A553,FPL_Results_Extract[[Player]:[Player]],0)),INDEX(Team_Key[[Abbreviation]:[Abbreviation]],MATCH(LEFT(INDEX(FPL_Fixtures_Extract[],MATCH($A553,FPL_Fixtures_Extract[[Player]:[Player]],0),MATCH(FPL_Combined[[#Headers],[Gameweek 06]],FPL_Fixtures_Extract[#Headers],0)),LEN(INDEX(FPL_Fixtures_Extract[],MATCH($A553,FPL_Fixtures_Extract[[Player]:[Player]],0),MATCH(FPL_Combined[[#Headers],[Gameweek 06]],FPL_Fixtures_Extract[#Headers],0)))-4),Team_Key[[Full Name]:[Full Name]],0))&amp;RIGHT(INDEX(FPL_Fixtures_Extract[],MATCH($A553,FPL_Fixtures_Extract[[Player]:[Player]],0),MATCH(FPL_Combined[[#Headers],[Gameweek 06]],FPL_Fixtures_Extract[#Headers],0)),3))</f>
        <v>WAT(H) 1-2</v>
      </c>
      <c r="H553" t="str">
        <f ca="1">IF(RIGHT(FPL_Combined[[#Headers],[Gameweek 07]],2)&lt;$B$622,INDEX(FPL_Results_Extract[Gameweek 07],MATCH($A553,FPL_Results_Extract[[Player]:[Player]],0)),INDEX(Team_Key[[Abbreviation]:[Abbreviation]],MATCH(LEFT(INDEX(FPL_Fixtures_Extract[],MATCH($A553,FPL_Fixtures_Extract[[Player]:[Player]],0),MATCH(FPL_Combined[[#Headers],[Gameweek 07]],FPL_Fixtures_Extract[#Headers],0)),LEN(INDEX(FPL_Fixtures_Extract[],MATCH($A553,FPL_Fixtures_Extract[[Player]:[Player]],0),MATCH(FPL_Combined[[#Headers],[Gameweek 07]],FPL_Fixtures_Extract[#Headers],0)))-4),Team_Key[[Full Name]:[Full Name]],0))&amp;RIGHT(INDEX(FPL_Fixtures_Extract[],MATCH($A553,FPL_Fixtures_Extract[[Player]:[Player]],0),MATCH(FPL_Combined[[#Headers],[Gameweek 07]],FPL_Fixtures_Extract[#Headers],0)),3))</f>
        <v>CHE(H) 2-2</v>
      </c>
      <c r="I553" t="str">
        <f ca="1">IF(RIGHT(FPL_Combined[[#Headers],[Gameweek 08]],2)&lt;$B$622,INDEX(FPL_Results_Extract[Gameweek 08],MATCH($A553,FPL_Results_Extract[[Player]:[Player]],0)),INDEX(Team_Key[[Abbreviation]:[Abbreviation]],MATCH(LEFT(INDEX(FPL_Fixtures_Extract[],MATCH($A553,FPL_Fixtures_Extract[[Player]:[Player]],0),MATCH(FPL_Combined[[#Headers],[Gameweek 08]],FPL_Fixtures_Extract[#Headers],0)),LEN(INDEX(FPL_Fixtures_Extract[],MATCH($A553,FPL_Fixtures_Extract[[Player]:[Player]],0),MATCH(FPL_Combined[[#Headers],[Gameweek 08]],FPL_Fixtures_Extract[#Headers],0)))-4),Team_Key[[Full Name]:[Full Name]],0))&amp;RIGHT(INDEX(FPL_Fixtures_Extract[],MATCH($A553,FPL_Fixtures_Extract[[Player]:[Player]],0),MATCH(FPL_Combined[[#Headers],[Gameweek 08]],FPL_Fixtures_Extract[#Headers],0)),3))</f>
        <v>MCI(A) 1-6</v>
      </c>
      <c r="J553" t="str">
        <f ca="1">IF(RIGHT(FPL_Combined[[#Headers],[Gameweek 09]],2)&lt;$B$622,INDEX(FPL_Results_Extract[Gameweek 09],MATCH($A553,FPL_Results_Extract[[Player]:[Player]],0)),INDEX(Team_Key[[Abbreviation]:[Abbreviation]],MATCH(LEFT(INDEX(FPL_Fixtures_Extract[],MATCH($A553,FPL_Fixtures_Extract[[Player]:[Player]],0),MATCH(FPL_Combined[[#Headers],[Gameweek 09]],FPL_Fixtures_Extract[#Headers],0)),LEN(INDEX(FPL_Fixtures_Extract[],MATCH($A553,FPL_Fixtures_Extract[[Player]:[Player]],0),MATCH(FPL_Combined[[#Headers],[Gameweek 09]],FPL_Fixtures_Extract[#Headers],0)))-4),Team_Key[[Full Name]:[Full Name]],0))&amp;RIGHT(INDEX(FPL_Fixtures_Extract[],MATCH($A553,FPL_Fixtures_Extract[[Player]:[Player]],0),MATCH(FPL_Combined[[#Headers],[Gameweek 09]],FPL_Fixtures_Extract[#Headers],0)),3))</f>
        <v>NOR(H) 6-2</v>
      </c>
      <c r="K553" t="str">
        <f ca="1">IF(RIGHT(FPL_Combined[[#Headers],[Gameweek 10]],2)&lt;$B$622,INDEX(FPL_Results_Extract[Gameweek 10],MATCH($A553,FPL_Results_Extract[[Player]:[Player]],0)),INDEX(Team_Key[[Abbreviation]:[Abbreviation]],MATCH(LEFT(INDEX(FPL_Fixtures_Extract[],MATCH($A553,FPL_Fixtures_Extract[[Player]:[Player]],0),MATCH(FPL_Combined[[#Headers],[Gameweek 10]],FPL_Fixtures_Extract[#Headers],0)),LEN(INDEX(FPL_Fixtures_Extract[],MATCH($A553,FPL_Fixtures_Extract[[Player]:[Player]],0),MATCH(FPL_Combined[[#Headers],[Gameweek 10]],FPL_Fixtures_Extract[#Headers],0)))-4),Team_Key[[Full Name]:[Full Name]],0))&amp;RIGHT(INDEX(FPL_Fixtures_Extract[],MATCH($A553,FPL_Fixtures_Extract[[Player]:[Player]],0),MATCH(FPL_Combined[[#Headers],[Gameweek 10]],FPL_Fixtures_Extract[#Headers],0)),3))</f>
        <v>SUN(A) 0-3</v>
      </c>
      <c r="L553" t="str">
        <f ca="1">IF(RIGHT(FPL_Combined[[#Headers],[Gameweek 11]],2)&lt;$B$622,INDEX(FPL_Results_Extract[Gameweek 11],MATCH($A553,FPL_Results_Extract[[Player]:[Player]],0)),INDEX(Team_Key[[Abbreviation]:[Abbreviation]],MATCH(LEFT(INDEX(FPL_Fixtures_Extract[],MATCH($A553,FPL_Fixtures_Extract[[Player]:[Player]],0),MATCH(FPL_Combined[[#Headers],[Gameweek 11]],FPL_Fixtures_Extract[#Headers],0)),LEN(INDEX(FPL_Fixtures_Extract[],MATCH($A553,FPL_Fixtures_Extract[[Player]:[Player]],0),MATCH(FPL_Combined[[#Headers],[Gameweek 11]],FPL_Fixtures_Extract[#Headers],0)))-4),Team_Key[[Full Name]:[Full Name]],0))&amp;RIGHT(INDEX(FPL_Fixtures_Extract[],MATCH($A553,FPL_Fixtures_Extract[[Player]:[Player]],0),MATCH(FPL_Combined[[#Headers],[Gameweek 11]],FPL_Fixtures_Extract[#Headers],0)),3))</f>
        <v>STK(H) 0-0</v>
      </c>
      <c r="M553" t="str">
        <f ca="1">IF(RIGHT(FPL_Combined[[#Headers],[Gameweek 12]],2)&lt;$B$622,INDEX(FPL_Results_Extract[Gameweek 12],MATCH($A553,FPL_Results_Extract[[Player]:[Player]],0)),INDEX(Team_Key[[Abbreviation]:[Abbreviation]],MATCH(LEFT(INDEX(FPL_Fixtures_Extract[],MATCH($A553,FPL_Fixtures_Extract[[Player]:[Player]],0),MATCH(FPL_Combined[[#Headers],[Gameweek 12]],FPL_Fixtures_Extract[#Headers],0)),LEN(INDEX(FPL_Fixtures_Extract[],MATCH($A553,FPL_Fixtures_Extract[[Player]:[Player]],0),MATCH(FPL_Combined[[#Headers],[Gameweek 12]],FPL_Fixtures_Extract[#Headers],0)))-4),Team_Key[[Full Name]:[Full Name]],0))&amp;RIGHT(INDEX(FPL_Fixtures_Extract[],MATCH($A553,FPL_Fixtures_Extract[[Player]:[Player]],0),MATCH(FPL_Combined[[#Headers],[Gameweek 12]],FPL_Fixtures_Extract[#Headers],0)),3))</f>
        <v>BOU(A) 1-0</v>
      </c>
      <c r="N553" t="str">
        <f ca="1">IF(RIGHT(FPL_Combined[[#Headers],[Gameweek 13]],2)&lt;$B$622,INDEX(FPL_Results_Extract[Gameweek 13],MATCH($A553,FPL_Results_Extract[[Player]:[Player]],0)),INDEX(Team_Key[[Abbreviation]:[Abbreviation]],MATCH(LEFT(INDEX(FPL_Fixtures_Extract[],MATCH($A553,FPL_Fixtures_Extract[[Player]:[Player]],0),MATCH(FPL_Combined[[#Headers],[Gameweek 13]],FPL_Fixtures_Extract[#Headers],0)),LEN(INDEX(FPL_Fixtures_Extract[],MATCH($A553,FPL_Fixtures_Extract[[Player]:[Player]],0),MATCH(FPL_Combined[[#Headers],[Gameweek 13]],FPL_Fixtures_Extract[#Headers],0)))-4),Team_Key[[Full Name]:[Full Name]],0))&amp;RIGHT(INDEX(FPL_Fixtures_Extract[],MATCH($A553,FPL_Fixtures_Extract[[Player]:[Player]],0),MATCH(FPL_Combined[[#Headers],[Gameweek 13]],FPL_Fixtures_Extract[#Headers],0)),3))</f>
        <v>LEI(H) 0-3</v>
      </c>
      <c r="O553" t="str">
        <f ca="1">IF(RIGHT(FPL_Combined[[#Headers],[Gameweek 14]],2)&lt;$B$622,INDEX(FPL_Results_Extract[Gameweek 14],MATCH($A553,FPL_Results_Extract[[Player]:[Player]],0)),INDEX(Team_Key[[Abbreviation]:[Abbreviation]],MATCH(LEFT(INDEX(FPL_Fixtures_Extract[],MATCH($A553,FPL_Fixtures_Extract[[Player]:[Player]],0),MATCH(FPL_Combined[[#Headers],[Gameweek 14]],FPL_Fixtures_Extract[#Headers],0)),LEN(INDEX(FPL_Fixtures_Extract[],MATCH($A553,FPL_Fixtures_Extract[[Player]:[Player]],0),MATCH(FPL_Combined[[#Headers],[Gameweek 14]],FPL_Fixtures_Extract[#Headers],0)))-4),Team_Key[[Full Name]:[Full Name]],0))&amp;RIGHT(INDEX(FPL_Fixtures_Extract[],MATCH($A553,FPL_Fixtures_Extract[[Player]:[Player]],0),MATCH(FPL_Combined[[#Headers],[Gameweek 14]],FPL_Fixtures_Extract[#Headers],0)),3))</f>
        <v>CRY(A) 1-5</v>
      </c>
      <c r="P553" t="str">
        <f ca="1">IF(RIGHT(FPL_Combined[[#Headers],[Gameweek 15]],2)&lt;$B$622,INDEX(FPL_Results_Extract[Gameweek 15],MATCH($A553,FPL_Results_Extract[[Player]:[Player]],0)),INDEX(Team_Key[[Abbreviation]:[Abbreviation]],MATCH(LEFT(INDEX(FPL_Fixtures_Extract[],MATCH($A553,FPL_Fixtures_Extract[[Player]:[Player]],0),MATCH(FPL_Combined[[#Headers],[Gameweek 15]],FPL_Fixtures_Extract[#Headers],0)),LEN(INDEX(FPL_Fixtures_Extract[],MATCH($A553,FPL_Fixtures_Extract[[Player]:[Player]],0),MATCH(FPL_Combined[[#Headers],[Gameweek 15]],FPL_Fixtures_Extract[#Headers],0)))-4),Team_Key[[Full Name]:[Full Name]],0))&amp;RIGHT(INDEX(FPL_Fixtures_Extract[],MATCH($A553,FPL_Fixtures_Extract[[Player]:[Player]],0),MATCH(FPL_Combined[[#Headers],[Gameweek 15]],FPL_Fixtures_Extract[#Headers],0)),3))</f>
        <v>LIV(H) 2-0</v>
      </c>
      <c r="Q553" t="str">
        <f ca="1">IF(RIGHT(FPL_Combined[[#Headers],[Gameweek 16]],2)&lt;$B$622,INDEX(FPL_Results_Extract[Gameweek 16],MATCH($A553,FPL_Results_Extract[[Player]:[Player]],0)),INDEX(Team_Key[[Abbreviation]:[Abbreviation]],MATCH(LEFT(INDEX(FPL_Fixtures_Extract[],MATCH($A553,FPL_Fixtures_Extract[[Player]:[Player]],0),MATCH(FPL_Combined[[#Headers],[Gameweek 16]],FPL_Fixtures_Extract[#Headers],0)),LEN(INDEX(FPL_Fixtures_Extract[],MATCH($A553,FPL_Fixtures_Extract[[Player]:[Player]],0),MATCH(FPL_Combined[[#Headers],[Gameweek 16]],FPL_Fixtures_Extract[#Headers],0)))-4),Team_Key[[Full Name]:[Full Name]],0))&amp;RIGHT(INDEX(FPL_Fixtures_Extract[],MATCH($A553,FPL_Fixtures_Extract[[Player]:[Player]],0),MATCH(FPL_Combined[[#Headers],[Gameweek 16]],FPL_Fixtures_Extract[#Headers],0)),3))</f>
        <v>TOT(A) 2-1</v>
      </c>
      <c r="R553" t="str">
        <f ca="1">IF(RIGHT(FPL_Combined[[#Headers],[Gameweek 17]],2)&lt;$B$622,INDEX(FPL_Results_Extract[Gameweek 17],MATCH($A553,FPL_Results_Extract[[Player]:[Player]],0)),INDEX(Team_Key[[Abbreviation]:[Abbreviation]],MATCH(LEFT(INDEX(FPL_Fixtures_Extract[],MATCH($A553,FPL_Fixtures_Extract[[Player]:[Player]],0),MATCH(FPL_Combined[[#Headers],[Gameweek 17]],FPL_Fixtures_Extract[#Headers],0)),LEN(INDEX(FPL_Fixtures_Extract[],MATCH($A553,FPL_Fixtures_Extract[[Player]:[Player]],0),MATCH(FPL_Combined[[#Headers],[Gameweek 17]],FPL_Fixtures_Extract[#Headers],0)))-4),Team_Key[[Full Name]:[Full Name]],0))&amp;RIGHT(INDEX(FPL_Fixtures_Extract[],MATCH($A553,FPL_Fixtures_Extract[[Player]:[Player]],0),MATCH(FPL_Combined[[#Headers],[Gameweek 17]],FPL_Fixtures_Extract[#Headers],0)),3))</f>
        <v>AVL(H) 1-1</v>
      </c>
      <c r="S553" t="str">
        <f ca="1">IF(RIGHT(FPL_Combined[[#Headers],[Gameweek 18]],2)&lt;$B$622,INDEX(FPL_Results_Extract[Gameweek 18],MATCH($A553,FPL_Results_Extract[[Player]:[Player]],0)),INDEX(Team_Key[[Abbreviation]:[Abbreviation]],MATCH(LEFT(INDEX(FPL_Fixtures_Extract[],MATCH($A553,FPL_Fixtures_Extract[[Player]:[Player]],0),MATCH(FPL_Combined[[#Headers],[Gameweek 18]],FPL_Fixtures_Extract[#Headers],0)),LEN(INDEX(FPL_Fixtures_Extract[],MATCH($A553,FPL_Fixtures_Extract[[Player]:[Player]],0),MATCH(FPL_Combined[[#Headers],[Gameweek 18]],FPL_Fixtures_Extract[#Headers],0)))-4),Team_Key[[Full Name]:[Full Name]],0))&amp;RIGHT(INDEX(FPL_Fixtures_Extract[],MATCH($A553,FPL_Fixtures_Extract[[Player]:[Player]],0),MATCH(FPL_Combined[[#Headers],[Gameweek 18]],FPL_Fixtures_Extract[#Headers],0)),3))</f>
        <v>EVE(H) 0-1</v>
      </c>
      <c r="T553" t="str">
        <f ca="1">IF(RIGHT(FPL_Combined[[#Headers],[Gameweek 19]],2)&lt;$B$622,INDEX(FPL_Results_Extract[Gameweek 19],MATCH($A553,FPL_Results_Extract[[Player]:[Player]],0)),INDEX(Team_Key[[Abbreviation]:[Abbreviation]],MATCH(LEFT(INDEX(FPL_Fixtures_Extract[],MATCH($A553,FPL_Fixtures_Extract[[Player]:[Player]],0),MATCH(FPL_Combined[[#Headers],[Gameweek 19]],FPL_Fixtures_Extract[#Headers],0)),LEN(INDEX(FPL_Fixtures_Extract[],MATCH($A553,FPL_Fixtures_Extract[[Player]:[Player]],0),MATCH(FPL_Combined[[#Headers],[Gameweek 19]],FPL_Fixtures_Extract[#Headers],0)))-4),Team_Key[[Full Name]:[Full Name]],0))&amp;RIGHT(INDEX(FPL_Fixtures_Extract[],MATCH($A553,FPL_Fixtures_Extract[[Player]:[Player]],0),MATCH(FPL_Combined[[#Headers],[Gameweek 19]],FPL_Fixtures_Extract[#Headers],0)),3))</f>
        <v>WBA(A) 0-1</v>
      </c>
      <c r="U553" t="str">
        <f ca="1">IF(RIGHT(FPL_Combined[[#Headers],[Gameweek 20]],2)&lt;$B$622,INDEX(FPL_Results_Extract[Gameweek 20],MATCH($A553,FPL_Results_Extract[[Player]:[Player]],0)),INDEX(Team_Key[[Abbreviation]:[Abbreviation]],MATCH(LEFT(INDEX(FPL_Fixtures_Extract[],MATCH($A553,FPL_Fixtures_Extract[[Player]:[Player]],0),MATCH(FPL_Combined[[#Headers],[Gameweek 20]],FPL_Fixtures_Extract[#Headers],0)),LEN(INDEX(FPL_Fixtures_Extract[],MATCH($A553,FPL_Fixtures_Extract[[Player]:[Player]],0),MATCH(FPL_Combined[[#Headers],[Gameweek 20]],FPL_Fixtures_Extract[#Headers],0)))-4),Team_Key[[Full Name]:[Full Name]],0))&amp;RIGHT(INDEX(FPL_Fixtures_Extract[],MATCH($A553,FPL_Fixtures_Extract[[Player]:[Player]],0),MATCH(FPL_Combined[[#Headers],[Gameweek 20]],FPL_Fixtures_Extract[#Headers],0)),3))</f>
        <v>ARS(A) 0-1</v>
      </c>
      <c r="V553" t="str">
        <f ca="1">IF(RIGHT(FPL_Combined[[#Headers],[Gameweek 21]],2)&lt;$B$622,INDEX(FPL_Results_Extract[Gameweek 21],MATCH($A553,FPL_Results_Extract[[Player]:[Player]],0)),INDEX(Team_Key[[Abbreviation]:[Abbreviation]],MATCH(LEFT(INDEX(FPL_Fixtures_Extract[],MATCH($A553,FPL_Fixtures_Extract[[Player]:[Player]],0),MATCH(FPL_Combined[[#Headers],[Gameweek 21]],FPL_Fixtures_Extract[#Headers],0)),LEN(INDEX(FPL_Fixtures_Extract[],MATCH($A553,FPL_Fixtures_Extract[[Player]:[Player]],0),MATCH(FPL_Combined[[#Headers],[Gameweek 21]],FPL_Fixtures_Extract[#Headers],0)))-4),Team_Key[[Full Name]:[Full Name]],0))&amp;RIGHT(INDEX(FPL_Fixtures_Extract[],MATCH($A553,FPL_Fixtures_Extract[[Player]:[Player]],0),MATCH(FPL_Combined[[#Headers],[Gameweek 21]],FPL_Fixtures_Extract[#Headers],0)),3))</f>
        <v>MUN(H) 3-3</v>
      </c>
      <c r="W553" t="str">
        <f ca="1">IF(RIGHT(FPL_Combined[[#Headers],[Gameweek 22]],2)&lt;$B$622,INDEX(FPL_Results_Extract[Gameweek 22],MATCH($A553,FPL_Results_Extract[[Player]:[Player]],0)),INDEX(Team_Key[[Abbreviation]:[Abbreviation]],MATCH(LEFT(INDEX(FPL_Fixtures_Extract[],MATCH($A553,FPL_Fixtures_Extract[[Player]:[Player]],0),MATCH(FPL_Combined[[#Headers],[Gameweek 22]],FPL_Fixtures_Extract[#Headers],0)),LEN(INDEX(FPL_Fixtures_Extract[],MATCH($A553,FPL_Fixtures_Extract[[Player]:[Player]],0),MATCH(FPL_Combined[[#Headers],[Gameweek 22]],FPL_Fixtures_Extract[#Headers],0)))-4),Team_Key[[Full Name]:[Full Name]],0))&amp;RIGHT(INDEX(FPL_Fixtures_Extract[],MATCH($A553,FPL_Fixtures_Extract[[Player]:[Player]],0),MATCH(FPL_Combined[[#Headers],[Gameweek 22]],FPL_Fixtures_Extract[#Headers],0)),3))</f>
        <v>WHU(H) 2-1</v>
      </c>
      <c r="X553" t="str">
        <f ca="1">IF(RIGHT(FPL_Combined[[#Headers],[Gameweek 23]],2)&lt;$B$622,INDEX(FPL_Results_Extract[Gameweek 23],MATCH($A553,FPL_Results_Extract[[Player]:[Player]],0)),INDEX(Team_Key[[Abbreviation]:[Abbreviation]],MATCH(LEFT(INDEX(FPL_Fixtures_Extract[],MATCH($A553,FPL_Fixtures_Extract[[Player]:[Player]],0),MATCH(FPL_Combined[[#Headers],[Gameweek 23]],FPL_Fixtures_Extract[#Headers],0)),LEN(INDEX(FPL_Fixtures_Extract[],MATCH($A553,FPL_Fixtures_Extract[[Player]:[Player]],0),MATCH(FPL_Combined[[#Headers],[Gameweek 23]],FPL_Fixtures_Extract[#Headers],0)))-4),Team_Key[[Full Name]:[Full Name]],0))&amp;RIGHT(INDEX(FPL_Fixtures_Extract[],MATCH($A553,FPL_Fixtures_Extract[[Player]:[Player]],0),MATCH(FPL_Combined[[#Headers],[Gameweek 23]],FPL_Fixtures_Extract[#Headers],0)),3))</f>
        <v>WAT(A) 1-2</v>
      </c>
      <c r="Y553" t="str">
        <f ca="1">IF(RIGHT(FPL_Combined[[#Headers],[Gameweek 24]],2)&lt;$B$622,INDEX(FPL_Results_Extract[Team],MATCH($A553,FPL_Results_Extract[[Player]:[Player]],0)),INDEX(Team_Key[[Abbreviation]:[Abbreviation]],MATCH(LEFT(INDEX(FPL_Fixtures_Extract[],MATCH($A553,FPL_Fixtures_Extract[[Player]:[Player]],0),MATCH(FPL_Combined[[#Headers],[Gameweek 24]],FPL_Fixtures_Extract[#Headers],0)),LEN(INDEX(FPL_Fixtures_Extract[],MATCH($A553,FPL_Fixtures_Extract[[Player]:[Player]],0),MATCH(FPL_Combined[[#Headers],[Gameweek 24]],FPL_Fixtures_Extract[#Headers],0)))-4),Team_Key[[Full Name]:[Full Name]],0))&amp;RIGHT(INDEX(FPL_Fixtures_Extract[],MATCH($A553,FPL_Fixtures_Extract[[Player]:[Player]],0),MATCH(FPL_Combined[[#Headers],[Gameweek 24]],FPL_Fixtures_Extract[#Headers],0)),3))</f>
        <v>NEW</v>
      </c>
      <c r="Z553" t="str">
        <f ca="1">IF(RIGHT(FPL_Combined[[#Headers],[Gameweek 25]],2)&lt;$B$622,INDEX(FPL_Results_Extract[Player],MATCH($A553,FPL_Results_Extract[[Player]:[Player]],0)),INDEX(Team_Key[[Abbreviation]:[Abbreviation]],MATCH(LEFT(INDEX(FPL_Fixtures_Extract[],MATCH($A553,FPL_Fixtures_Extract[[Player]:[Player]],0),MATCH(FPL_Combined[[#Headers],[Gameweek 25]],FPL_Fixtures_Extract[#Headers],0)),LEN(INDEX(FPL_Fixtures_Extract[],MATCH($A553,FPL_Fixtures_Extract[[Player]:[Player]],0),MATCH(FPL_Combined[[#Headers],[Gameweek 25]],FPL_Fixtures_Extract[#Headers],0)))-4),Team_Key[[Full Name]:[Full Name]],0))&amp;RIGHT(INDEX(FPL_Fixtures_Extract[],MATCH($A553,FPL_Fixtures_Extract[[Player]:[Player]],0),MATCH(FPL_Combined[[#Headers],[Gameweek 25]],FPL_Fixtures_Extract[#Headers],0)),3))</f>
        <v>Tioté</v>
      </c>
      <c r="AA553" t="str">
        <f ca="1">IF(RIGHT(FPL_Combined[[#Headers],[Gameweek 26]],2)&lt;$B$622,INDEX(FPL_Results_Extract[Gameweek 01],MATCH($A553,FPL_Results_Extract[[Player]:[Player]],0)),INDEX(Team_Key[[Abbreviation]:[Abbreviation]],MATCH(LEFT(INDEX(FPL_Fixtures_Extract[],MATCH($A553,FPL_Fixtures_Extract[[Player]:[Player]],0),MATCH(FPL_Combined[[#Headers],[Gameweek 26]],FPL_Fixtures_Extract[#Headers],0)),LEN(INDEX(FPL_Fixtures_Extract[],MATCH($A553,FPL_Fixtures_Extract[[Player]:[Player]],0),MATCH(FPL_Combined[[#Headers],[Gameweek 26]],FPL_Fixtures_Extract[#Headers],0)))-4),Team_Key[[Full Name]:[Full Name]],0))&amp;RIGHT(INDEX(FPL_Fixtures_Extract[],MATCH($A553,FPL_Fixtures_Extract[[Player]:[Player]],0),MATCH(FPL_Combined[[#Headers],[Gameweek 26]],FPL_Fixtures_Extract[#Headers],0)),3))</f>
        <v>SOU(H) 2-2</v>
      </c>
      <c r="AB553" t="str">
        <f ca="1">IF(RIGHT(FPL_Combined[[#Headers],[Gameweek 27]],2)&lt;$B$622,INDEX(FPL_Results_Extract[Gameweek 02],MATCH($A553,FPL_Results_Extract[[Player]:[Player]],0)),INDEX(Team_Key[[Abbreviation]:[Abbreviation]],MATCH(LEFT(INDEX(FPL_Fixtures_Extract[],MATCH($A553,FPL_Fixtures_Extract[[Player]:[Player]],0),MATCH(FPL_Combined[[#Headers],[Gameweek 27]],FPL_Fixtures_Extract[#Headers],0)),LEN(INDEX(FPL_Fixtures_Extract[],MATCH($A553,FPL_Fixtures_Extract[[Player]:[Player]],0),MATCH(FPL_Combined[[#Headers],[Gameweek 27]],FPL_Fixtures_Extract[#Headers],0)))-4),Team_Key[[Full Name]:[Full Name]],0))&amp;RIGHT(INDEX(FPL_Fixtures_Extract[],MATCH($A553,FPL_Fixtures_Extract[[Player]:[Player]],0),MATCH(FPL_Combined[[#Headers],[Gameweek 27]],FPL_Fixtures_Extract[#Headers],0)),3))</f>
        <v>SWA(A) 0-2</v>
      </c>
      <c r="AC553" t="str">
        <f ca="1">IF(RIGHT(FPL_Combined[[#Headers],[Gameweek 28]],2)&lt;$B$622,INDEX(FPL_Results_Extract[Gameweek 03],MATCH($A553,FPL_Results_Extract[[Player]:[Player]],0)),INDEX(Team_Key[[Abbreviation]:[Abbreviation]],MATCH(LEFT(INDEX(FPL_Fixtures_Extract[],MATCH($A553,FPL_Fixtures_Extract[[Player]:[Player]],0),MATCH(FPL_Combined[[#Headers],[Gameweek 28]],FPL_Fixtures_Extract[#Headers],0)),LEN(INDEX(FPL_Fixtures_Extract[],MATCH($A553,FPL_Fixtures_Extract[[Player]:[Player]],0),MATCH(FPL_Combined[[#Headers],[Gameweek 28]],FPL_Fixtures_Extract[#Headers],0)))-4),Team_Key[[Full Name]:[Full Name]],0))&amp;RIGHT(INDEX(FPL_Fixtures_Extract[],MATCH($A553,FPL_Fixtures_Extract[[Player]:[Player]],0),MATCH(FPL_Combined[[#Headers],[Gameweek 28]],FPL_Fixtures_Extract[#Headers],0)),3))</f>
        <v>MUN(A) 0-0</v>
      </c>
      <c r="AD553" t="str">
        <f ca="1">IF(RIGHT(FPL_Combined[[#Headers],[Gameweek 29]],2)&lt;$B$622,INDEX(FPL_Results_Extract[Gameweek 04],MATCH($A553,FPL_Results_Extract[[Player]:[Player]],0)),INDEX(Team_Key[[Abbreviation]:[Abbreviation]],MATCH(LEFT(INDEX(FPL_Fixtures_Extract[],MATCH($A553,FPL_Fixtures_Extract[[Player]:[Player]],0),MATCH(FPL_Combined[[#Headers],[Gameweek 29]],FPL_Fixtures_Extract[#Headers],0)),LEN(INDEX(FPL_Fixtures_Extract[],MATCH($A553,FPL_Fixtures_Extract[[Player]:[Player]],0),MATCH(FPL_Combined[[#Headers],[Gameweek 29]],FPL_Fixtures_Extract[#Headers],0)))-4),Team_Key[[Full Name]:[Full Name]],0))&amp;RIGHT(INDEX(FPL_Fixtures_Extract[],MATCH($A553,FPL_Fixtures_Extract[[Player]:[Player]],0),MATCH(FPL_Combined[[#Headers],[Gameweek 29]],FPL_Fixtures_Extract[#Headers],0)),3))</f>
        <v>BOU(H)</v>
      </c>
      <c r="AE553" t="str">
        <f ca="1">IF(RIGHT(FPL_Combined[[#Headers],[Gameweek 30]],2)&lt;$B$622,INDEX(FPL_Results_Extract[Gameweek 05],MATCH($A553,FPL_Results_Extract[[Player]:[Player]],0)),INDEX(Team_Key[[Abbreviation]:[Abbreviation]],MATCH(LEFT(INDEX(FPL_Fixtures_Extract[],MATCH($A553,FPL_Fixtures_Extract[[Player]:[Player]],0),MATCH(FPL_Combined[[#Headers],[Gameweek 30]],FPL_Fixtures_Extract[#Headers],0)),LEN(INDEX(FPL_Fixtures_Extract[],MATCH($A553,FPL_Fixtures_Extract[[Player]:[Player]],0),MATCH(FPL_Combined[[#Headers],[Gameweek 30]],FPL_Fixtures_Extract[#Headers],0)))-4),Team_Key[[Full Name]:[Full Name]],0))&amp;RIGHT(INDEX(FPL_Fixtures_Extract[],MATCH($A553,FPL_Fixtures_Extract[[Player]:[Player]],0),MATCH(FPL_Combined[[#Headers],[Gameweek 30]],FPL_Fixtures_Extract[#Headers],0)),3))</f>
        <v>LEI(A)</v>
      </c>
      <c r="AF553" t="str">
        <f ca="1">IF(RIGHT(FPL_Combined[[#Headers],[Gameweek 31]],2)&lt;$B$622,INDEX(FPL_Results_Extract[Gameweek 06],MATCH($A553,FPL_Results_Extract[[Player]:[Player]],0)),INDEX(Team_Key[[Abbreviation]:[Abbreviation]],MATCH(LEFT(INDEX(FPL_Fixtures_Extract[],MATCH($A553,FPL_Fixtures_Extract[[Player]:[Player]],0),MATCH(FPL_Combined[[#Headers],[Gameweek 31]],FPL_Fixtures_Extract[#Headers],0)),LEN(INDEX(FPL_Fixtures_Extract[],MATCH($A553,FPL_Fixtures_Extract[[Player]:[Player]],0),MATCH(FPL_Combined[[#Headers],[Gameweek 31]],FPL_Fixtures_Extract[#Headers],0)))-4),Team_Key[[Full Name]:[Full Name]],0))&amp;RIGHT(INDEX(FPL_Fixtures_Extract[],MATCH($A553,FPL_Fixtures_Extract[[Player]:[Player]],0),MATCH(FPL_Combined[[#Headers],[Gameweek 31]],FPL_Fixtures_Extract[#Headers],0)),3))</f>
        <v>SUN(H)</v>
      </c>
      <c r="AG553" t="str">
        <f ca="1">IF(RIGHT(FPL_Combined[[#Headers],[Gameweek 32]],2)&lt;$B$622,INDEX(FPL_Results_Extract[Gameweek 07],MATCH($A553,FPL_Results_Extract[[Player]:[Player]],0)),INDEX(Team_Key[[Abbreviation]:[Abbreviation]],MATCH(LEFT(INDEX(FPL_Fixtures_Extract[],MATCH($A553,FPL_Fixtures_Extract[[Player]:[Player]],0),MATCH(FPL_Combined[[#Headers],[Gameweek 32]],FPL_Fixtures_Extract[#Headers],0)),LEN(INDEX(FPL_Fixtures_Extract[],MATCH($A553,FPL_Fixtures_Extract[[Player]:[Player]],0),MATCH(FPL_Combined[[#Headers],[Gameweek 32]],FPL_Fixtures_Extract[#Headers],0)))-4),Team_Key[[Full Name]:[Full Name]],0))&amp;RIGHT(INDEX(FPL_Fixtures_Extract[],MATCH($A553,FPL_Fixtures_Extract[[Player]:[Player]],0),MATCH(FPL_Combined[[#Headers],[Gameweek 32]],FPL_Fixtures_Extract[#Headers],0)),3))</f>
        <v>NOR(A)</v>
      </c>
      <c r="AH553" t="str">
        <f ca="1">IF(RIGHT(FPL_Combined[[#Headers],[Gameweek 33]],2)&lt;$B$622,INDEX(FPL_Results_Extract[Gameweek 08],MATCH($A553,FPL_Results_Extract[[Player]:[Player]],0)),INDEX(Team_Key[[Abbreviation]:[Abbreviation]],MATCH(LEFT(INDEX(FPL_Fixtures_Extract[],MATCH($A553,FPL_Fixtures_Extract[[Player]:[Player]],0),MATCH(FPL_Combined[[#Headers],[Gameweek 33]],FPL_Fixtures_Extract[#Headers],0)),LEN(INDEX(FPL_Fixtures_Extract[],MATCH($A553,FPL_Fixtures_Extract[[Player]:[Player]],0),MATCH(FPL_Combined[[#Headers],[Gameweek 33]],FPL_Fixtures_Extract[#Headers],0)))-4),Team_Key[[Full Name]:[Full Name]],0))&amp;RIGHT(INDEX(FPL_Fixtures_Extract[],MATCH($A553,FPL_Fixtures_Extract[[Player]:[Player]],0),MATCH(FPL_Combined[[#Headers],[Gameweek 33]],FPL_Fixtures_Extract[#Headers],0)),3))</f>
        <v>SOU(A)</v>
      </c>
      <c r="AI553" t="str">
        <f ca="1">IF(RIGHT(FPL_Combined[[#Headers],[Gameweek 34]],2)&lt;$B$622,INDEX(FPL_Results_Extract[Gameweek 09],MATCH($A553,FPL_Results_Extract[[Player]:[Player]],0)),INDEX(Team_Key[[Abbreviation]:[Abbreviation]],MATCH(LEFT(INDEX(FPL_Fixtures_Extract[],MATCH($A553,FPL_Fixtures_Extract[[Player]:[Player]],0),MATCH(FPL_Combined[[#Headers],[Gameweek 34]],FPL_Fixtures_Extract[#Headers],0)),LEN(INDEX(FPL_Fixtures_Extract[],MATCH($A553,FPL_Fixtures_Extract[[Player]:[Player]],0),MATCH(FPL_Combined[[#Headers],[Gameweek 34]],FPL_Fixtures_Extract[#Headers],0)))-4),Team_Key[[Full Name]:[Full Name]],0))&amp;RIGHT(INDEX(FPL_Fixtures_Extract[],MATCH($A553,FPL_Fixtures_Extract[[Player]:[Player]],0),MATCH(FPL_Combined[[#Headers],[Gameweek 34]],FPL_Fixtures_Extract[#Headers],0)),3))</f>
        <v>SWA(H)</v>
      </c>
      <c r="AJ553" t="str">
        <f ca="1">IF(RIGHT(FPL_Combined[[#Headers],[Gameweek 35]],2)&lt;$B$622,INDEX(FPL_Results_Extract[Gameweek 10],MATCH($A553,FPL_Results_Extract[[Player]:[Player]],0)),INDEX(Team_Key[[Abbreviation]:[Abbreviation]],MATCH(LEFT(INDEX(FPL_Fixtures_Extract[],MATCH($A553,FPL_Fixtures_Extract[[Player]:[Player]],0),MATCH(FPL_Combined[[#Headers],[Gameweek 35]],FPL_Fixtures_Extract[#Headers],0)),LEN(INDEX(FPL_Fixtures_Extract[],MATCH($A553,FPL_Fixtures_Extract[[Player]:[Player]],0),MATCH(FPL_Combined[[#Headers],[Gameweek 35]],FPL_Fixtures_Extract[#Headers],0)))-4),Team_Key[[Full Name]:[Full Name]],0))&amp;RIGHT(INDEX(FPL_Fixtures_Extract[],MATCH($A553,FPL_Fixtures_Extract[[Player]:[Player]],0),MATCH(FPL_Combined[[#Headers],[Gameweek 35]],FPL_Fixtures_Extract[#Headers],0)),3))</f>
        <v>LIV(A)</v>
      </c>
      <c r="AK553" t="str">
        <f ca="1">IF(RIGHT(FPL_Combined[[#Headers],[Gameweek 36]],2)&lt;$B$622,INDEX(FPL_Results_Extract[Gameweek 11],MATCH($A553,FPL_Results_Extract[[Player]:[Player]],0)),INDEX(Team_Key[[Abbreviation]:[Abbreviation]],MATCH(LEFT(INDEX(FPL_Fixtures_Extract[],MATCH($A553,FPL_Fixtures_Extract[[Player]:[Player]],0),MATCH(FPL_Combined[[#Headers],[Gameweek 36]],FPL_Fixtures_Extract[#Headers],0)),LEN(INDEX(FPL_Fixtures_Extract[],MATCH($A553,FPL_Fixtures_Extract[[Player]:[Player]],0),MATCH(FPL_Combined[[#Headers],[Gameweek 36]],FPL_Fixtures_Extract[#Headers],0)))-4),Team_Key[[Full Name]:[Full Name]],0))&amp;RIGHT(INDEX(FPL_Fixtures_Extract[],MATCH($A553,FPL_Fixtures_Extract[[Player]:[Player]],0),MATCH(FPL_Combined[[#Headers],[Gameweek 36]],FPL_Fixtures_Extract[#Headers],0)),3))</f>
        <v>CRY(H)</v>
      </c>
      <c r="AL553" t="str">
        <f ca="1">IF(RIGHT(FPL_Combined[[#Headers],[Gameweek 37]],2)&lt;$B$622,INDEX(FPL_Results_Extract[Gameweek 12],MATCH($A553,FPL_Results_Extract[[Player]:[Player]],0)),INDEX(Team_Key[[Abbreviation]:[Abbreviation]],MATCH(LEFT(INDEX(FPL_Fixtures_Extract[],MATCH($A553,FPL_Fixtures_Extract[[Player]:[Player]],0),MATCH(FPL_Combined[[#Headers],[Gameweek 37]],FPL_Fixtures_Extract[#Headers],0)),LEN(INDEX(FPL_Fixtures_Extract[],MATCH($A553,FPL_Fixtures_Extract[[Player]:[Player]],0),MATCH(FPL_Combined[[#Headers],[Gameweek 37]],FPL_Fixtures_Extract[#Headers],0)))-4),Team_Key[[Full Name]:[Full Name]],0))&amp;RIGHT(INDEX(FPL_Fixtures_Extract[],MATCH($A553,FPL_Fixtures_Extract[[Player]:[Player]],0),MATCH(FPL_Combined[[#Headers],[Gameweek 37]],FPL_Fixtures_Extract[#Headers],0)),3))</f>
        <v>AVL(A)</v>
      </c>
      <c r="AM553" t="str">
        <f ca="1">IF(RIGHT(FPL_Combined[[#Headers],[Gameweek 38]],2)&lt;$B$622,INDEX(FPL_Results_Extract[Gameweek 13],MATCH($A553,FPL_Results_Extract[[Player]:[Player]],0)),INDEX(Team_Key[[Abbreviation]:[Abbreviation]],MATCH(LEFT(INDEX(FPL_Fixtures_Extract[],MATCH($A553,FPL_Fixtures_Extract[[Player]:[Player]],0),MATCH(FPL_Combined[[#Headers],[Gameweek 38]],FPL_Fixtures_Extract[#Headers],0)),LEN(INDEX(FPL_Fixtures_Extract[],MATCH($A553,FPL_Fixtures_Extract[[Player]:[Player]],0),MATCH(FPL_Combined[[#Headers],[Gameweek 38]],FPL_Fixtures_Extract[#Headers],0)))-4),Team_Key[[Full Name]:[Full Name]],0))&amp;RIGHT(INDEX(FPL_Fixtures_Extract[],MATCH($A553,FPL_Fixtures_Extract[[Player]:[Player]],0),MATCH(FPL_Combined[[#Headers],[Gameweek 38]],FPL_Fixtures_Extract[#Headers],0)),3))</f>
        <v>TOT(H)</v>
      </c>
    </row>
    <row r="554" spans="1:39" x14ac:dyDescent="0.45">
      <c r="A554" t="s">
        <v>515</v>
      </c>
      <c r="B554" t="str">
        <f ca="1">IF(RIGHT(FPL_Combined[[#Headers],[Gameweek 01]],2)&lt;$B$622,INDEX(FPL_Results_Extract[Gameweek 01],MATCH($A554,FPL_Results_Extract[[Player]:[Player]],0)),INDEX(Team_Key[[Abbreviation]:[Abbreviation]],MATCH(LEFT(INDEX(FPL_Fixtures_Extract[],MATCH($A554,FPL_Fixtures_Extract[[Player]:[Player]],0),MATCH(FPL_Combined[[#Headers],[Gameweek 01]],FPL_Fixtures_Extract[#Headers],0)),LEN(INDEX(FPL_Fixtures_Extract[],MATCH($A554,FPL_Fixtures_Extract[[Player]:[Player]],0),MATCH(FPL_Combined[[#Headers],[Gameweek 01]],FPL_Fixtures_Extract[#Headers],0)))-4),Team_Key[[Full Name]:[Full Name]],0))&amp;RIGHT(INDEX(FPL_Fixtures_Extract[],MATCH($A554,FPL_Fixtures_Extract[[Player]:[Player]],0),MATCH(FPL_Combined[[#Headers],[Gameweek 01]],FPL_Fixtures_Extract[#Headers],0)),3))</f>
        <v>N/A</v>
      </c>
      <c r="C554" t="str">
        <f ca="1">IF(RIGHT(FPL_Combined[[#Headers],[Gameweek 02]],2)&lt;$B$622,INDEX(FPL_Results_Extract[Gameweek 02],MATCH($A554,FPL_Results_Extract[[Player]:[Player]],0)),INDEX(Team_Key[[Abbreviation]:[Abbreviation]],MATCH(LEFT(INDEX(FPL_Fixtures_Extract[],MATCH($A554,FPL_Fixtures_Extract[[Player]:[Player]],0),MATCH(FPL_Combined[[#Headers],[Gameweek 02]],FPL_Fixtures_Extract[#Headers],0)),LEN(INDEX(FPL_Fixtures_Extract[],MATCH($A554,FPL_Fixtures_Extract[[Player]:[Player]],0),MATCH(FPL_Combined[[#Headers],[Gameweek 02]],FPL_Fixtures_Extract[#Headers],0)))-4),Team_Key[[Full Name]:[Full Name]],0))&amp;RIGHT(INDEX(FPL_Fixtures_Extract[],MATCH($A554,FPL_Fixtures_Extract[[Player]:[Player]],0),MATCH(FPL_Combined[[#Headers],[Gameweek 02]],FPL_Fixtures_Extract[#Headers],0)),3))</f>
        <v>N/A</v>
      </c>
      <c r="D554" t="str">
        <f ca="1">IF(RIGHT(FPL_Combined[[#Headers],[Gameweek 03]],2)&lt;$B$622,INDEX(FPL_Results_Extract[Gameweek 03],MATCH($A554,FPL_Results_Extract[[Player]:[Player]],0)),INDEX(Team_Key[[Abbreviation]:[Abbreviation]],MATCH(LEFT(INDEX(FPL_Fixtures_Extract[],MATCH($A554,FPL_Fixtures_Extract[[Player]:[Player]],0),MATCH(FPL_Combined[[#Headers],[Gameweek 03]],FPL_Fixtures_Extract[#Headers],0)),LEN(INDEX(FPL_Fixtures_Extract[],MATCH($A554,FPL_Fixtures_Extract[[Player]:[Player]],0),MATCH(FPL_Combined[[#Headers],[Gameweek 03]],FPL_Fixtures_Extract[#Headers],0)))-4),Team_Key[[Full Name]:[Full Name]],0))&amp;RIGHT(INDEX(FPL_Fixtures_Extract[],MATCH($A554,FPL_Fixtures_Extract[[Player]:[Player]],0),MATCH(FPL_Combined[[#Headers],[Gameweek 03]],FPL_Fixtures_Extract[#Headers],0)),3))</f>
        <v>N/A</v>
      </c>
      <c r="E554" t="str">
        <f ca="1">IF(RIGHT(FPL_Combined[[#Headers],[Gameweek 04]],2)&lt;$B$622,INDEX(FPL_Results_Extract[Gameweek 04],MATCH($A554,FPL_Results_Extract[[Player]:[Player]],0)),INDEX(Team_Key[[Abbreviation]:[Abbreviation]],MATCH(LEFT(INDEX(FPL_Fixtures_Extract[],MATCH($A554,FPL_Fixtures_Extract[[Player]:[Player]],0),MATCH(FPL_Combined[[#Headers],[Gameweek 04]],FPL_Fixtures_Extract[#Headers],0)),LEN(INDEX(FPL_Fixtures_Extract[],MATCH($A554,FPL_Fixtures_Extract[[Player]:[Player]],0),MATCH(FPL_Combined[[#Headers],[Gameweek 04]],FPL_Fixtures_Extract[#Headers],0)))-4),Team_Key[[Full Name]:[Full Name]],0))&amp;RIGHT(INDEX(FPL_Fixtures_Extract[],MATCH($A554,FPL_Fixtures_Extract[[Player]:[Player]],0),MATCH(FPL_Combined[[#Headers],[Gameweek 04]],FPL_Fixtures_Extract[#Headers],0)),3))</f>
        <v>AVL(A) 2-2</v>
      </c>
      <c r="F554" t="str">
        <f ca="1">IF(RIGHT(FPL_Combined[[#Headers],[Gameweek 05]],2)&lt;$B$622,INDEX(FPL_Results_Extract[Gameweek 05],MATCH($A554,FPL_Results_Extract[[Player]:[Player]],0)),INDEX(Team_Key[[Abbreviation]:[Abbreviation]],MATCH(LEFT(INDEX(FPL_Fixtures_Extract[],MATCH($A554,FPL_Fixtures_Extract[[Player]:[Player]],0),MATCH(FPL_Combined[[#Headers],[Gameweek 05]],FPL_Fixtures_Extract[#Headers],0)),LEN(INDEX(FPL_Fixtures_Extract[],MATCH($A554,FPL_Fixtures_Extract[[Player]:[Player]],0),MATCH(FPL_Combined[[#Headers],[Gameweek 05]],FPL_Fixtures_Extract[#Headers],0)))-4),Team_Key[[Full Name]:[Full Name]],0))&amp;RIGHT(INDEX(FPL_Fixtures_Extract[],MATCH($A554,FPL_Fixtures_Extract[[Player]:[Player]],0),MATCH(FPL_Combined[[#Headers],[Gameweek 05]],FPL_Fixtures_Extract[#Headers],0)),3))</f>
        <v>TOT(H) 0-1</v>
      </c>
      <c r="G554" t="str">
        <f ca="1">IF(RIGHT(FPL_Combined[[#Headers],[Gameweek 06]],2)&lt;$B$622,INDEX(FPL_Results_Extract[Gameweek 06],MATCH($A554,FPL_Results_Extract[[Player]:[Player]],0)),INDEX(Team_Key[[Abbreviation]:[Abbreviation]],MATCH(LEFT(INDEX(FPL_Fixtures_Extract[],MATCH($A554,FPL_Fixtures_Extract[[Player]:[Player]],0),MATCH(FPL_Combined[[#Headers],[Gameweek 06]],FPL_Fixtures_Extract[#Headers],0)),LEN(INDEX(FPL_Fixtures_Extract[],MATCH($A554,FPL_Fixtures_Extract[[Player]:[Player]],0),MATCH(FPL_Combined[[#Headers],[Gameweek 06]],FPL_Fixtures_Extract[#Headers],0)))-4),Team_Key[[Full Name]:[Full Name]],0))&amp;RIGHT(INDEX(FPL_Fixtures_Extract[],MATCH($A554,FPL_Fixtures_Extract[[Player]:[Player]],0),MATCH(FPL_Combined[[#Headers],[Gameweek 06]],FPL_Fixtures_Extract[#Headers],0)),3))</f>
        <v>BOU(A) 0-2</v>
      </c>
      <c r="H554" t="str">
        <f ca="1">IF(RIGHT(FPL_Combined[[#Headers],[Gameweek 07]],2)&lt;$B$622,INDEX(FPL_Results_Extract[Gameweek 07],MATCH($A554,FPL_Results_Extract[[Player]:[Player]],0)),INDEX(Team_Key[[Abbreviation]:[Abbreviation]],MATCH(LEFT(INDEX(FPL_Fixtures_Extract[],MATCH($A554,FPL_Fixtures_Extract[[Player]:[Player]],0),MATCH(FPL_Combined[[#Headers],[Gameweek 07]],FPL_Fixtures_Extract[#Headers],0)),LEN(INDEX(FPL_Fixtures_Extract[],MATCH($A554,FPL_Fixtures_Extract[[Player]:[Player]],0),MATCH(FPL_Combined[[#Headers],[Gameweek 07]],FPL_Fixtures_Extract[#Headers],0)))-4),Team_Key[[Full Name]:[Full Name]],0))&amp;RIGHT(INDEX(FPL_Fixtures_Extract[],MATCH($A554,FPL_Fixtures_Extract[[Player]:[Player]],0),MATCH(FPL_Combined[[#Headers],[Gameweek 07]],FPL_Fixtures_Extract[#Headers],0)),3))</f>
        <v>MUN(A) 0-3</v>
      </c>
      <c r="I554" t="str">
        <f ca="1">IF(RIGHT(FPL_Combined[[#Headers],[Gameweek 08]],2)&lt;$B$622,INDEX(FPL_Results_Extract[Gameweek 08],MATCH($A554,FPL_Results_Extract[[Player]:[Player]],0)),INDEX(Team_Key[[Abbreviation]:[Abbreviation]],MATCH(LEFT(INDEX(FPL_Fixtures_Extract[],MATCH($A554,FPL_Fixtures_Extract[[Player]:[Player]],0),MATCH(FPL_Combined[[#Headers],[Gameweek 08]],FPL_Fixtures_Extract[#Headers],0)),LEN(INDEX(FPL_Fixtures_Extract[],MATCH($A554,FPL_Fixtures_Extract[[Player]:[Player]],0),MATCH(FPL_Combined[[#Headers],[Gameweek 08]],FPL_Fixtures_Extract[#Headers],0)))-4),Team_Key[[Full Name]:[Full Name]],0))&amp;RIGHT(INDEX(FPL_Fixtures_Extract[],MATCH($A554,FPL_Fixtures_Extract[[Player]:[Player]],0),MATCH(FPL_Combined[[#Headers],[Gameweek 08]],FPL_Fixtures_Extract[#Headers],0)),3))</f>
        <v>WHU(H) 2-2</v>
      </c>
      <c r="J554" t="str">
        <f ca="1">IF(RIGHT(FPL_Combined[[#Headers],[Gameweek 09]],2)&lt;$B$622,INDEX(FPL_Results_Extract[Gameweek 09],MATCH($A554,FPL_Results_Extract[[Player]:[Player]],0)),INDEX(Team_Key[[Abbreviation]:[Abbreviation]],MATCH(LEFT(INDEX(FPL_Fixtures_Extract[],MATCH($A554,FPL_Fixtures_Extract[[Player]:[Player]],0),MATCH(FPL_Combined[[#Headers],[Gameweek 09]],FPL_Fixtures_Extract[#Headers],0)),LEN(INDEX(FPL_Fixtures_Extract[],MATCH($A554,FPL_Fixtures_Extract[[Player]:[Player]],0),MATCH(FPL_Combined[[#Headers],[Gameweek 09]],FPL_Fixtures_Extract[#Headers],0)))-4),Team_Key[[Full Name]:[Full Name]],0))&amp;RIGHT(INDEX(FPL_Fixtures_Extract[],MATCH($A554,FPL_Fixtures_Extract[[Player]:[Player]],0),MATCH(FPL_Combined[[#Headers],[Gameweek 09]],FPL_Fixtures_Extract[#Headers],0)),3))</f>
        <v>WBA(A) 0-1</v>
      </c>
      <c r="K554" t="str">
        <f ca="1">IF(RIGHT(FPL_Combined[[#Headers],[Gameweek 10]],2)&lt;$B$622,INDEX(FPL_Results_Extract[Gameweek 10],MATCH($A554,FPL_Results_Extract[[Player]:[Player]],0)),INDEX(Team_Key[[Abbreviation]:[Abbreviation]],MATCH(LEFT(INDEX(FPL_Fixtures_Extract[],MATCH($A554,FPL_Fixtures_Extract[[Player]:[Player]],0),MATCH(FPL_Combined[[#Headers],[Gameweek 10]],FPL_Fixtures_Extract[#Headers],0)),LEN(INDEX(FPL_Fixtures_Extract[],MATCH($A554,FPL_Fixtures_Extract[[Player]:[Player]],0),MATCH(FPL_Combined[[#Headers],[Gameweek 10]],FPL_Fixtures_Extract[#Headers],0)))-4),Team_Key[[Full Name]:[Full Name]],0))&amp;RIGHT(INDEX(FPL_Fixtures_Extract[],MATCH($A554,FPL_Fixtures_Extract[[Player]:[Player]],0),MATCH(FPL_Combined[[#Headers],[Gameweek 10]],FPL_Fixtures_Extract[#Headers],0)),3))</f>
        <v>NEW(H) 3-0</v>
      </c>
      <c r="L554" t="str">
        <f ca="1">IF(RIGHT(FPL_Combined[[#Headers],[Gameweek 11]],2)&lt;$B$622,INDEX(FPL_Results_Extract[Gameweek 11],MATCH($A554,FPL_Results_Extract[[Player]:[Player]],0)),INDEX(Team_Key[[Abbreviation]:[Abbreviation]],MATCH(LEFT(INDEX(FPL_Fixtures_Extract[],MATCH($A554,FPL_Fixtures_Extract[[Player]:[Player]],0),MATCH(FPL_Combined[[#Headers],[Gameweek 11]],FPL_Fixtures_Extract[#Headers],0)),LEN(INDEX(FPL_Fixtures_Extract[],MATCH($A554,FPL_Fixtures_Extract[[Player]:[Player]],0),MATCH(FPL_Combined[[#Headers],[Gameweek 11]],FPL_Fixtures_Extract[#Headers],0)))-4),Team_Key[[Full Name]:[Full Name]],0))&amp;RIGHT(INDEX(FPL_Fixtures_Extract[],MATCH($A554,FPL_Fixtures_Extract[[Player]:[Player]],0),MATCH(FPL_Combined[[#Headers],[Gameweek 11]],FPL_Fixtures_Extract[#Headers],0)),3))</f>
        <v>EVE(A) 2-6</v>
      </c>
      <c r="M554" t="str">
        <f ca="1">IF(RIGHT(FPL_Combined[[#Headers],[Gameweek 12]],2)&lt;$B$622,INDEX(FPL_Results_Extract[Gameweek 12],MATCH($A554,FPL_Results_Extract[[Player]:[Player]],0)),INDEX(Team_Key[[Abbreviation]:[Abbreviation]],MATCH(LEFT(INDEX(FPL_Fixtures_Extract[],MATCH($A554,FPL_Fixtures_Extract[[Player]:[Player]],0),MATCH(FPL_Combined[[#Headers],[Gameweek 12]],FPL_Fixtures_Extract[#Headers],0)),LEN(INDEX(FPL_Fixtures_Extract[],MATCH($A554,FPL_Fixtures_Extract[[Player]:[Player]],0),MATCH(FPL_Combined[[#Headers],[Gameweek 12]],FPL_Fixtures_Extract[#Headers],0)))-4),Team_Key[[Full Name]:[Full Name]],0))&amp;RIGHT(INDEX(FPL_Fixtures_Extract[],MATCH($A554,FPL_Fixtures_Extract[[Player]:[Player]],0),MATCH(FPL_Combined[[#Headers],[Gameweek 12]],FPL_Fixtures_Extract[#Headers],0)),3))</f>
        <v>SOU(H) 0-1</v>
      </c>
      <c r="N554" t="str">
        <f ca="1">IF(RIGHT(FPL_Combined[[#Headers],[Gameweek 13]],2)&lt;$B$622,INDEX(FPL_Results_Extract[Gameweek 13],MATCH($A554,FPL_Results_Extract[[Player]:[Player]],0)),INDEX(Team_Key[[Abbreviation]:[Abbreviation]],MATCH(LEFT(INDEX(FPL_Fixtures_Extract[],MATCH($A554,FPL_Fixtures_Extract[[Player]:[Player]],0),MATCH(FPL_Combined[[#Headers],[Gameweek 13]],FPL_Fixtures_Extract[#Headers],0)),LEN(INDEX(FPL_Fixtures_Extract[],MATCH($A554,FPL_Fixtures_Extract[[Player]:[Player]],0),MATCH(FPL_Combined[[#Headers],[Gameweek 13]],FPL_Fixtures_Extract[#Headers],0)))-4),Team_Key[[Full Name]:[Full Name]],0))&amp;RIGHT(INDEX(FPL_Fixtures_Extract[],MATCH($A554,FPL_Fixtures_Extract[[Player]:[Player]],0),MATCH(FPL_Combined[[#Headers],[Gameweek 13]],FPL_Fixtures_Extract[#Headers],0)),3))</f>
        <v>CRY(A) 1-0</v>
      </c>
      <c r="O554" t="str">
        <f ca="1">IF(RIGHT(FPL_Combined[[#Headers],[Gameweek 14]],2)&lt;$B$622,INDEX(FPL_Results_Extract[Gameweek 14],MATCH($A554,FPL_Results_Extract[[Player]:[Player]],0)),INDEX(Team_Key[[Abbreviation]:[Abbreviation]],MATCH(LEFT(INDEX(FPL_Fixtures_Extract[],MATCH($A554,FPL_Fixtures_Extract[[Player]:[Player]],0),MATCH(FPL_Combined[[#Headers],[Gameweek 14]],FPL_Fixtures_Extract[#Headers],0)),LEN(INDEX(FPL_Fixtures_Extract[],MATCH($A554,FPL_Fixtures_Extract[[Player]:[Player]],0),MATCH(FPL_Combined[[#Headers],[Gameweek 14]],FPL_Fixtures_Extract[#Headers],0)))-4),Team_Key[[Full Name]:[Full Name]],0))&amp;RIGHT(INDEX(FPL_Fixtures_Extract[],MATCH($A554,FPL_Fixtures_Extract[[Player]:[Player]],0),MATCH(FPL_Combined[[#Headers],[Gameweek 14]],FPL_Fixtures_Extract[#Headers],0)),3))</f>
        <v>STK(H) 2-0</v>
      </c>
      <c r="P554" t="str">
        <f ca="1">IF(RIGHT(FPL_Combined[[#Headers],[Gameweek 15]],2)&lt;$B$622,INDEX(FPL_Results_Extract[Gameweek 15],MATCH($A554,FPL_Results_Extract[[Player]:[Player]],0)),INDEX(Team_Key[[Abbreviation]:[Abbreviation]],MATCH(LEFT(INDEX(FPL_Fixtures_Extract[],MATCH($A554,FPL_Fixtures_Extract[[Player]:[Player]],0),MATCH(FPL_Combined[[#Headers],[Gameweek 15]],FPL_Fixtures_Extract[#Headers],0)),LEN(INDEX(FPL_Fixtures_Extract[],MATCH($A554,FPL_Fixtures_Extract[[Player]:[Player]],0),MATCH(FPL_Combined[[#Headers],[Gameweek 15]],FPL_Fixtures_Extract[#Headers],0)))-4),Team_Key[[Full Name]:[Full Name]],0))&amp;RIGHT(INDEX(FPL_Fixtures_Extract[],MATCH($A554,FPL_Fixtures_Extract[[Player]:[Player]],0),MATCH(FPL_Combined[[#Headers],[Gameweek 15]],FPL_Fixtures_Extract[#Headers],0)),3))</f>
        <v>ARS(A) 1-3</v>
      </c>
      <c r="Q554" t="str">
        <f ca="1">IF(RIGHT(FPL_Combined[[#Headers],[Gameweek 16]],2)&lt;$B$622,INDEX(FPL_Results_Extract[Gameweek 16],MATCH($A554,FPL_Results_Extract[[Player]:[Player]],0)),INDEX(Team_Key[[Abbreviation]:[Abbreviation]],MATCH(LEFT(INDEX(FPL_Fixtures_Extract[],MATCH($A554,FPL_Fixtures_Extract[[Player]:[Player]],0),MATCH(FPL_Combined[[#Headers],[Gameweek 16]],FPL_Fixtures_Extract[#Headers],0)),LEN(INDEX(FPL_Fixtures_Extract[],MATCH($A554,FPL_Fixtures_Extract[[Player]:[Player]],0),MATCH(FPL_Combined[[#Headers],[Gameweek 16]],FPL_Fixtures_Extract[#Headers],0)))-4),Team_Key[[Full Name]:[Full Name]],0))&amp;RIGHT(INDEX(FPL_Fixtures_Extract[],MATCH($A554,FPL_Fixtures_Extract[[Player]:[Player]],0),MATCH(FPL_Combined[[#Headers],[Gameweek 16]],FPL_Fixtures_Extract[#Headers],0)),3))</f>
        <v>WAT(H) 0-1</v>
      </c>
      <c r="R554" t="str">
        <f ca="1">IF(RIGHT(FPL_Combined[[#Headers],[Gameweek 17]],2)&lt;$B$622,INDEX(FPL_Results_Extract[Gameweek 17],MATCH($A554,FPL_Results_Extract[[Player]:[Player]],0)),INDEX(Team_Key[[Abbreviation]:[Abbreviation]],MATCH(LEFT(INDEX(FPL_Fixtures_Extract[],MATCH($A554,FPL_Fixtures_Extract[[Player]:[Player]],0),MATCH(FPL_Combined[[#Headers],[Gameweek 17]],FPL_Fixtures_Extract[#Headers],0)),LEN(INDEX(FPL_Fixtures_Extract[],MATCH($A554,FPL_Fixtures_Extract[[Player]:[Player]],0),MATCH(FPL_Combined[[#Headers],[Gameweek 17]],FPL_Fixtures_Extract[#Headers],0)))-4),Team_Key[[Full Name]:[Full Name]],0))&amp;RIGHT(INDEX(FPL_Fixtures_Extract[],MATCH($A554,FPL_Fixtures_Extract[[Player]:[Player]],0),MATCH(FPL_Combined[[#Headers],[Gameweek 17]],FPL_Fixtures_Extract[#Headers],0)),3))</f>
        <v>CHE(A) 1-3</v>
      </c>
      <c r="S554" t="str">
        <f ca="1">IF(RIGHT(FPL_Combined[[#Headers],[Gameweek 18]],2)&lt;$B$622,INDEX(FPL_Results_Extract[Gameweek 18],MATCH($A554,FPL_Results_Extract[[Player]:[Player]],0)),INDEX(Team_Key[[Abbreviation]:[Abbreviation]],MATCH(LEFT(INDEX(FPL_Fixtures_Extract[],MATCH($A554,FPL_Fixtures_Extract[[Player]:[Player]],0),MATCH(FPL_Combined[[#Headers],[Gameweek 18]],FPL_Fixtures_Extract[#Headers],0)),LEN(INDEX(FPL_Fixtures_Extract[],MATCH($A554,FPL_Fixtures_Extract[[Player]:[Player]],0),MATCH(FPL_Combined[[#Headers],[Gameweek 18]],FPL_Fixtures_Extract[#Headers],0)))-4),Team_Key[[Full Name]:[Full Name]],0))&amp;RIGHT(INDEX(FPL_Fixtures_Extract[],MATCH($A554,FPL_Fixtures_Extract[[Player]:[Player]],0),MATCH(FPL_Combined[[#Headers],[Gameweek 18]],FPL_Fixtures_Extract[#Headers],0)),3))</f>
        <v>MCI(A) 1-4</v>
      </c>
      <c r="T554" t="str">
        <f ca="1">IF(RIGHT(FPL_Combined[[#Headers],[Gameweek 19]],2)&lt;$B$622,INDEX(FPL_Results_Extract[Gameweek 19],MATCH($A554,FPL_Results_Extract[[Player]:[Player]],0)),INDEX(Team_Key[[Abbreviation]:[Abbreviation]],MATCH(LEFT(INDEX(FPL_Fixtures_Extract[],MATCH($A554,FPL_Fixtures_Extract[[Player]:[Player]],0),MATCH(FPL_Combined[[#Headers],[Gameweek 19]],FPL_Fixtures_Extract[#Headers],0)),LEN(INDEX(FPL_Fixtures_Extract[],MATCH($A554,FPL_Fixtures_Extract[[Player]:[Player]],0),MATCH(FPL_Combined[[#Headers],[Gameweek 19]],FPL_Fixtures_Extract[#Headers],0)))-4),Team_Key[[Full Name]:[Full Name]],0))&amp;RIGHT(INDEX(FPL_Fixtures_Extract[],MATCH($A554,FPL_Fixtures_Extract[[Player]:[Player]],0),MATCH(FPL_Combined[[#Headers],[Gameweek 19]],FPL_Fixtures_Extract[#Headers],0)),3))</f>
        <v>LIV(H) 0-1</v>
      </c>
      <c r="U554" t="str">
        <f ca="1">IF(RIGHT(FPL_Combined[[#Headers],[Gameweek 20]],2)&lt;$B$622,INDEX(FPL_Results_Extract[Gameweek 20],MATCH($A554,FPL_Results_Extract[[Player]:[Player]],0)),INDEX(Team_Key[[Abbreviation]:[Abbreviation]],MATCH(LEFT(INDEX(FPL_Fixtures_Extract[],MATCH($A554,FPL_Fixtures_Extract[[Player]:[Player]],0),MATCH(FPL_Combined[[#Headers],[Gameweek 20]],FPL_Fixtures_Extract[#Headers],0)),LEN(INDEX(FPL_Fixtures_Extract[],MATCH($A554,FPL_Fixtures_Extract[[Player]:[Player]],0),MATCH(FPL_Combined[[#Headers],[Gameweek 20]],FPL_Fixtures_Extract[#Headers],0)))-4),Team_Key[[Full Name]:[Full Name]],0))&amp;RIGHT(INDEX(FPL_Fixtures_Extract[],MATCH($A554,FPL_Fixtures_Extract[[Player]:[Player]],0),MATCH(FPL_Combined[[#Headers],[Gameweek 20]],FPL_Fixtures_Extract[#Headers],0)),3))</f>
        <v>AVL(H) 3-1</v>
      </c>
      <c r="V554" t="str">
        <f ca="1">IF(RIGHT(FPL_Combined[[#Headers],[Gameweek 21]],2)&lt;$B$622,INDEX(FPL_Results_Extract[Gameweek 21],MATCH($A554,FPL_Results_Extract[[Player]:[Player]],0)),INDEX(Team_Key[[Abbreviation]:[Abbreviation]],MATCH(LEFT(INDEX(FPL_Fixtures_Extract[],MATCH($A554,FPL_Fixtures_Extract[[Player]:[Player]],0),MATCH(FPL_Combined[[#Headers],[Gameweek 21]],FPL_Fixtures_Extract[#Headers],0)),LEN(INDEX(FPL_Fixtures_Extract[],MATCH($A554,FPL_Fixtures_Extract[[Player]:[Player]],0),MATCH(FPL_Combined[[#Headers],[Gameweek 21]],FPL_Fixtures_Extract[#Headers],0)))-4),Team_Key[[Full Name]:[Full Name]],0))&amp;RIGHT(INDEX(FPL_Fixtures_Extract[],MATCH($A554,FPL_Fixtures_Extract[[Player]:[Player]],0),MATCH(FPL_Combined[[#Headers],[Gameweek 21]],FPL_Fixtures_Extract[#Headers],0)),3))</f>
        <v>SWA(A) 4-2</v>
      </c>
      <c r="W554" t="str">
        <f ca="1">IF(RIGHT(FPL_Combined[[#Headers],[Gameweek 22]],2)&lt;$B$622,INDEX(FPL_Results_Extract[Gameweek 22],MATCH($A554,FPL_Results_Extract[[Player]:[Player]],0)),INDEX(Team_Key[[Abbreviation]:[Abbreviation]],MATCH(LEFT(INDEX(FPL_Fixtures_Extract[],MATCH($A554,FPL_Fixtures_Extract[[Player]:[Player]],0),MATCH(FPL_Combined[[#Headers],[Gameweek 22]],FPL_Fixtures_Extract[#Headers],0)),LEN(INDEX(FPL_Fixtures_Extract[],MATCH($A554,FPL_Fixtures_Extract[[Player]:[Player]],0),MATCH(FPL_Combined[[#Headers],[Gameweek 22]],FPL_Fixtures_Extract[#Headers],0)))-4),Team_Key[[Full Name]:[Full Name]],0))&amp;RIGHT(INDEX(FPL_Fixtures_Extract[],MATCH($A554,FPL_Fixtures_Extract[[Player]:[Player]],0),MATCH(FPL_Combined[[#Headers],[Gameweek 22]],FPL_Fixtures_Extract[#Headers],0)),3))</f>
        <v>TOT(A) 1-4</v>
      </c>
      <c r="X554" t="str">
        <f ca="1">IF(RIGHT(FPL_Combined[[#Headers],[Gameweek 23]],2)&lt;$B$622,INDEX(FPL_Results_Extract[Gameweek 23],MATCH($A554,FPL_Results_Extract[[Player]:[Player]],0)),INDEX(Team_Key[[Abbreviation]:[Abbreviation]],MATCH(LEFT(INDEX(FPL_Fixtures_Extract[],MATCH($A554,FPL_Fixtures_Extract[[Player]:[Player]],0),MATCH(FPL_Combined[[#Headers],[Gameweek 23]],FPL_Fixtures_Extract[#Headers],0)),LEN(INDEX(FPL_Fixtures_Extract[],MATCH($A554,FPL_Fixtures_Extract[[Player]:[Player]],0),MATCH(FPL_Combined[[#Headers],[Gameweek 23]],FPL_Fixtures_Extract[#Headers],0)))-4),Team_Key[[Full Name]:[Full Name]],0))&amp;RIGHT(INDEX(FPL_Fixtures_Extract[],MATCH($A554,FPL_Fixtures_Extract[[Player]:[Player]],0),MATCH(FPL_Combined[[#Headers],[Gameweek 23]],FPL_Fixtures_Extract[#Headers],0)),3))</f>
        <v>BOU(H) 1-1</v>
      </c>
      <c r="Y554" t="str">
        <f ca="1">IF(RIGHT(FPL_Combined[[#Headers],[Gameweek 24]],2)&lt;$B$622,INDEX(FPL_Results_Extract[Team],MATCH($A554,FPL_Results_Extract[[Player]:[Player]],0)),INDEX(Team_Key[[Abbreviation]:[Abbreviation]],MATCH(LEFT(INDEX(FPL_Fixtures_Extract[],MATCH($A554,FPL_Fixtures_Extract[[Player]:[Player]],0),MATCH(FPL_Combined[[#Headers],[Gameweek 24]],FPL_Fixtures_Extract[#Headers],0)),LEN(INDEX(FPL_Fixtures_Extract[],MATCH($A554,FPL_Fixtures_Extract[[Player]:[Player]],0),MATCH(FPL_Combined[[#Headers],[Gameweek 24]],FPL_Fixtures_Extract[#Headers],0)))-4),Team_Key[[Full Name]:[Full Name]],0))&amp;RIGHT(INDEX(FPL_Fixtures_Extract[],MATCH($A554,FPL_Fixtures_Extract[[Player]:[Player]],0),MATCH(FPL_Combined[[#Headers],[Gameweek 24]],FPL_Fixtures_Extract[#Headers],0)),3))</f>
        <v>SUN</v>
      </c>
      <c r="Z554" t="str">
        <f ca="1">IF(RIGHT(FPL_Combined[[#Headers],[Gameweek 25]],2)&lt;$B$622,INDEX(FPL_Results_Extract[Player],MATCH($A554,FPL_Results_Extract[[Player]:[Player]],0)),INDEX(Team_Key[[Abbreviation]:[Abbreviation]],MATCH(LEFT(INDEX(FPL_Fixtures_Extract[],MATCH($A554,FPL_Fixtures_Extract[[Player]:[Player]],0),MATCH(FPL_Combined[[#Headers],[Gameweek 25]],FPL_Fixtures_Extract[#Headers],0)),LEN(INDEX(FPL_Fixtures_Extract[],MATCH($A554,FPL_Fixtures_Extract[[Player]:[Player]],0),MATCH(FPL_Combined[[#Headers],[Gameweek 25]],FPL_Fixtures_Extract[#Headers],0)))-4),Team_Key[[Full Name]:[Full Name]],0))&amp;RIGHT(INDEX(FPL_Fixtures_Extract[],MATCH($A554,FPL_Fixtures_Extract[[Player]:[Player]],0),MATCH(FPL_Combined[[#Headers],[Gameweek 25]],FPL_Fixtures_Extract[#Headers],0)),3))</f>
        <v>Toivonen</v>
      </c>
      <c r="AA554" t="str">
        <f ca="1">IF(RIGHT(FPL_Combined[[#Headers],[Gameweek 26]],2)&lt;$B$622,INDEX(FPL_Results_Extract[Gameweek 01],MATCH($A554,FPL_Results_Extract[[Player]:[Player]],0)),INDEX(Team_Key[[Abbreviation]:[Abbreviation]],MATCH(LEFT(INDEX(FPL_Fixtures_Extract[],MATCH($A554,FPL_Fixtures_Extract[[Player]:[Player]],0),MATCH(FPL_Combined[[#Headers],[Gameweek 26]],FPL_Fixtures_Extract[#Headers],0)),LEN(INDEX(FPL_Fixtures_Extract[],MATCH($A554,FPL_Fixtures_Extract[[Player]:[Player]],0),MATCH(FPL_Combined[[#Headers],[Gameweek 26]],FPL_Fixtures_Extract[#Headers],0)))-4),Team_Key[[Full Name]:[Full Name]],0))&amp;RIGHT(INDEX(FPL_Fixtures_Extract[],MATCH($A554,FPL_Fixtures_Extract[[Player]:[Player]],0),MATCH(FPL_Combined[[#Headers],[Gameweek 26]],FPL_Fixtures_Extract[#Headers],0)),3))</f>
        <v>N/A</v>
      </c>
      <c r="AB554" t="str">
        <f ca="1">IF(RIGHT(FPL_Combined[[#Headers],[Gameweek 27]],2)&lt;$B$622,INDEX(FPL_Results_Extract[Gameweek 02],MATCH($A554,FPL_Results_Extract[[Player]:[Player]],0)),INDEX(Team_Key[[Abbreviation]:[Abbreviation]],MATCH(LEFT(INDEX(FPL_Fixtures_Extract[],MATCH($A554,FPL_Fixtures_Extract[[Player]:[Player]],0),MATCH(FPL_Combined[[#Headers],[Gameweek 27]],FPL_Fixtures_Extract[#Headers],0)),LEN(INDEX(FPL_Fixtures_Extract[],MATCH($A554,FPL_Fixtures_Extract[[Player]:[Player]],0),MATCH(FPL_Combined[[#Headers],[Gameweek 27]],FPL_Fixtures_Extract[#Headers],0)))-4),Team_Key[[Full Name]:[Full Name]],0))&amp;RIGHT(INDEX(FPL_Fixtures_Extract[],MATCH($A554,FPL_Fixtures_Extract[[Player]:[Player]],0),MATCH(FPL_Combined[[#Headers],[Gameweek 27]],FPL_Fixtures_Extract[#Headers],0)),3))</f>
        <v>N/A</v>
      </c>
      <c r="AC554" t="str">
        <f ca="1">IF(RIGHT(FPL_Combined[[#Headers],[Gameweek 28]],2)&lt;$B$622,INDEX(FPL_Results_Extract[Gameweek 03],MATCH($A554,FPL_Results_Extract[[Player]:[Player]],0)),INDEX(Team_Key[[Abbreviation]:[Abbreviation]],MATCH(LEFT(INDEX(FPL_Fixtures_Extract[],MATCH($A554,FPL_Fixtures_Extract[[Player]:[Player]],0),MATCH(FPL_Combined[[#Headers],[Gameweek 28]],FPL_Fixtures_Extract[#Headers],0)),LEN(INDEX(FPL_Fixtures_Extract[],MATCH($A554,FPL_Fixtures_Extract[[Player]:[Player]],0),MATCH(FPL_Combined[[#Headers],[Gameweek 28]],FPL_Fixtures_Extract[#Headers],0)))-4),Team_Key[[Full Name]:[Full Name]],0))&amp;RIGHT(INDEX(FPL_Fixtures_Extract[],MATCH($A554,FPL_Fixtures_Extract[[Player]:[Player]],0),MATCH(FPL_Combined[[#Headers],[Gameweek 28]],FPL_Fixtures_Extract[#Headers],0)),3))</f>
        <v>N/A</v>
      </c>
      <c r="AD554" t="str">
        <f ca="1">IF(RIGHT(FPL_Combined[[#Headers],[Gameweek 29]],2)&lt;$B$622,INDEX(FPL_Results_Extract[Gameweek 04],MATCH($A554,FPL_Results_Extract[[Player]:[Player]],0)),INDEX(Team_Key[[Abbreviation]:[Abbreviation]],MATCH(LEFT(INDEX(FPL_Fixtures_Extract[],MATCH($A554,FPL_Fixtures_Extract[[Player]:[Player]],0),MATCH(FPL_Combined[[#Headers],[Gameweek 29]],FPL_Fixtures_Extract[#Headers],0)),LEN(INDEX(FPL_Fixtures_Extract[],MATCH($A554,FPL_Fixtures_Extract[[Player]:[Player]],0),MATCH(FPL_Combined[[#Headers],[Gameweek 29]],FPL_Fixtures_Extract[#Headers],0)))-4),Team_Key[[Full Name]:[Full Name]],0))&amp;RIGHT(INDEX(FPL_Fixtures_Extract[],MATCH($A554,FPL_Fixtures_Extract[[Player]:[Player]],0),MATCH(FPL_Combined[[#Headers],[Gameweek 29]],FPL_Fixtures_Extract[#Headers],0)),3))</f>
        <v>SOU(A)</v>
      </c>
      <c r="AE554" t="e">
        <f ca="1">IF(RIGHT(FPL_Combined[[#Headers],[Gameweek 30]],2)&lt;$B$622,INDEX(FPL_Results_Extract[Gameweek 05],MATCH($A554,FPL_Results_Extract[[Player]:[Player]],0)),INDEX(Team_Key[[Abbreviation]:[Abbreviation]],MATCH(LEFT(INDEX(FPL_Fixtures_Extract[],MATCH($A554,FPL_Fixtures_Extract[[Player]:[Player]],0),MATCH(FPL_Combined[[#Headers],[Gameweek 30]],FPL_Fixtures_Extract[#Headers],0)),LEN(INDEX(FPL_Fixtures_Extract[],MATCH($A554,FPL_Fixtures_Extract[[Player]:[Player]],0),MATCH(FPL_Combined[[#Headers],[Gameweek 30]],FPL_Fixtures_Extract[#Headers],0)))-4),Team_Key[[Full Name]:[Full Name]],0))&amp;RIGHT(INDEX(FPL_Fixtures_Extract[],MATCH($A554,FPL_Fixtures_Extract[[Player]:[Player]],0),MATCH(FPL_Combined[[#Headers],[Gameweek 30]],FPL_Fixtures_Extract[#Headers],0)),3))</f>
        <v>#VALUE!</v>
      </c>
      <c r="AF554" t="str">
        <f ca="1">IF(RIGHT(FPL_Combined[[#Headers],[Gameweek 31]],2)&lt;$B$622,INDEX(FPL_Results_Extract[Gameweek 06],MATCH($A554,FPL_Results_Extract[[Player]:[Player]],0)),INDEX(Team_Key[[Abbreviation]:[Abbreviation]],MATCH(LEFT(INDEX(FPL_Fixtures_Extract[],MATCH($A554,FPL_Fixtures_Extract[[Player]:[Player]],0),MATCH(FPL_Combined[[#Headers],[Gameweek 31]],FPL_Fixtures_Extract[#Headers],0)),LEN(INDEX(FPL_Fixtures_Extract[],MATCH($A554,FPL_Fixtures_Extract[[Player]:[Player]],0),MATCH(FPL_Combined[[#Headers],[Gameweek 31]],FPL_Fixtures_Extract[#Headers],0)))-4),Team_Key[[Full Name]:[Full Name]],0))&amp;RIGHT(INDEX(FPL_Fixtures_Extract[],MATCH($A554,FPL_Fixtures_Extract[[Player]:[Player]],0),MATCH(FPL_Combined[[#Headers],[Gameweek 31]],FPL_Fixtures_Extract[#Headers],0)),3))</f>
        <v>NEW(A)</v>
      </c>
      <c r="AG554" t="str">
        <f ca="1">IF(RIGHT(FPL_Combined[[#Headers],[Gameweek 32]],2)&lt;$B$622,INDEX(FPL_Results_Extract[Gameweek 07],MATCH($A554,FPL_Results_Extract[[Player]:[Player]],0)),INDEX(Team_Key[[Abbreviation]:[Abbreviation]],MATCH(LEFT(INDEX(FPL_Fixtures_Extract[],MATCH($A554,FPL_Fixtures_Extract[[Player]:[Player]],0),MATCH(FPL_Combined[[#Headers],[Gameweek 32]],FPL_Fixtures_Extract[#Headers],0)),LEN(INDEX(FPL_Fixtures_Extract[],MATCH($A554,FPL_Fixtures_Extract[[Player]:[Player]],0),MATCH(FPL_Combined[[#Headers],[Gameweek 32]],FPL_Fixtures_Extract[#Headers],0)))-4),Team_Key[[Full Name]:[Full Name]],0))&amp;RIGHT(INDEX(FPL_Fixtures_Extract[],MATCH($A554,FPL_Fixtures_Extract[[Player]:[Player]],0),MATCH(FPL_Combined[[#Headers],[Gameweek 32]],FPL_Fixtures_Extract[#Headers],0)),3))</f>
        <v>WBA(H)</v>
      </c>
      <c r="AH554" t="str">
        <f ca="1">IF(RIGHT(FPL_Combined[[#Headers],[Gameweek 33]],2)&lt;$B$622,INDEX(FPL_Results_Extract[Gameweek 08],MATCH($A554,FPL_Results_Extract[[Player]:[Player]],0)),INDEX(Team_Key[[Abbreviation]:[Abbreviation]],MATCH(LEFT(INDEX(FPL_Fixtures_Extract[],MATCH($A554,FPL_Fixtures_Extract[[Player]:[Player]],0),MATCH(FPL_Combined[[#Headers],[Gameweek 33]],FPL_Fixtures_Extract[#Headers],0)),LEN(INDEX(FPL_Fixtures_Extract[],MATCH($A554,FPL_Fixtures_Extract[[Player]:[Player]],0),MATCH(FPL_Combined[[#Headers],[Gameweek 33]],FPL_Fixtures_Extract[#Headers],0)))-4),Team_Key[[Full Name]:[Full Name]],0))&amp;RIGHT(INDEX(FPL_Fixtures_Extract[],MATCH($A554,FPL_Fixtures_Extract[[Player]:[Player]],0),MATCH(FPL_Combined[[#Headers],[Gameweek 33]],FPL_Fixtures_Extract[#Headers],0)),3))</f>
        <v>LEI(H)</v>
      </c>
      <c r="AI554" t="str">
        <f ca="1">IF(RIGHT(FPL_Combined[[#Headers],[Gameweek 34]],2)&lt;$B$622,INDEX(FPL_Results_Extract[Gameweek 09],MATCH($A554,FPL_Results_Extract[[Player]:[Player]],0)),INDEX(Team_Key[[Abbreviation]:[Abbreviation]],MATCH(LEFT(INDEX(FPL_Fixtures_Extract[],MATCH($A554,FPL_Fixtures_Extract[[Player]:[Player]],0),MATCH(FPL_Combined[[#Headers],[Gameweek 34]],FPL_Fixtures_Extract[#Headers],0)),LEN(INDEX(FPL_Fixtures_Extract[],MATCH($A554,FPL_Fixtures_Extract[[Player]:[Player]],0),MATCH(FPL_Combined[[#Headers],[Gameweek 34]],FPL_Fixtures_Extract[#Headers],0)))-4),Team_Key[[Full Name]:[Full Name]],0))&amp;RIGHT(INDEX(FPL_Fixtures_Extract[],MATCH($A554,FPL_Fixtures_Extract[[Player]:[Player]],0),MATCH(FPL_Combined[[#Headers],[Gameweek 34]],FPL_Fixtures_Extract[#Headers],0)),3))</f>
        <v>NOR(A)</v>
      </c>
      <c r="AJ554" t="str">
        <f ca="1">IF(RIGHT(FPL_Combined[[#Headers],[Gameweek 35]],2)&lt;$B$622,INDEX(FPL_Results_Extract[Gameweek 10],MATCH($A554,FPL_Results_Extract[[Player]:[Player]],0)),INDEX(Team_Key[[Abbreviation]:[Abbreviation]],MATCH(LEFT(INDEX(FPL_Fixtures_Extract[],MATCH($A554,FPL_Fixtures_Extract[[Player]:[Player]],0),MATCH(FPL_Combined[[#Headers],[Gameweek 35]],FPL_Fixtures_Extract[#Headers],0)),LEN(INDEX(FPL_Fixtures_Extract[],MATCH($A554,FPL_Fixtures_Extract[[Player]:[Player]],0),MATCH(FPL_Combined[[#Headers],[Gameweek 35]],FPL_Fixtures_Extract[#Headers],0)))-4),Team_Key[[Full Name]:[Full Name]],0))&amp;RIGHT(INDEX(FPL_Fixtures_Extract[],MATCH($A554,FPL_Fixtures_Extract[[Player]:[Player]],0),MATCH(FPL_Combined[[#Headers],[Gameweek 35]],FPL_Fixtures_Extract[#Headers],0)),3))</f>
        <v>ARS(H)</v>
      </c>
      <c r="AK554" t="str">
        <f ca="1">IF(RIGHT(FPL_Combined[[#Headers],[Gameweek 36]],2)&lt;$B$622,INDEX(FPL_Results_Extract[Gameweek 11],MATCH($A554,FPL_Results_Extract[[Player]:[Player]],0)),INDEX(Team_Key[[Abbreviation]:[Abbreviation]],MATCH(LEFT(INDEX(FPL_Fixtures_Extract[],MATCH($A554,FPL_Fixtures_Extract[[Player]:[Player]],0),MATCH(FPL_Combined[[#Headers],[Gameweek 36]],FPL_Fixtures_Extract[#Headers],0)),LEN(INDEX(FPL_Fixtures_Extract[],MATCH($A554,FPL_Fixtures_Extract[[Player]:[Player]],0),MATCH(FPL_Combined[[#Headers],[Gameweek 36]],FPL_Fixtures_Extract[#Headers],0)))-4),Team_Key[[Full Name]:[Full Name]],0))&amp;RIGHT(INDEX(FPL_Fixtures_Extract[],MATCH($A554,FPL_Fixtures_Extract[[Player]:[Player]],0),MATCH(FPL_Combined[[#Headers],[Gameweek 36]],FPL_Fixtures_Extract[#Headers],0)),3))</f>
        <v>STK(A)</v>
      </c>
      <c r="AL554" t="str">
        <f ca="1">IF(RIGHT(FPL_Combined[[#Headers],[Gameweek 37]],2)&lt;$B$622,INDEX(FPL_Results_Extract[Gameweek 12],MATCH($A554,FPL_Results_Extract[[Player]:[Player]],0)),INDEX(Team_Key[[Abbreviation]:[Abbreviation]],MATCH(LEFT(INDEX(FPL_Fixtures_Extract[],MATCH($A554,FPL_Fixtures_Extract[[Player]:[Player]],0),MATCH(FPL_Combined[[#Headers],[Gameweek 37]],FPL_Fixtures_Extract[#Headers],0)),LEN(INDEX(FPL_Fixtures_Extract[],MATCH($A554,FPL_Fixtures_Extract[[Player]:[Player]],0),MATCH(FPL_Combined[[#Headers],[Gameweek 37]],FPL_Fixtures_Extract[#Headers],0)))-4),Team_Key[[Full Name]:[Full Name]],0))&amp;RIGHT(INDEX(FPL_Fixtures_Extract[],MATCH($A554,FPL_Fixtures_Extract[[Player]:[Player]],0),MATCH(FPL_Combined[[#Headers],[Gameweek 37]],FPL_Fixtures_Extract[#Headers],0)),3))</f>
        <v>CHE(H)</v>
      </c>
      <c r="AM554" t="str">
        <f ca="1">IF(RIGHT(FPL_Combined[[#Headers],[Gameweek 38]],2)&lt;$B$622,INDEX(FPL_Results_Extract[Gameweek 13],MATCH($A554,FPL_Results_Extract[[Player]:[Player]],0)),INDEX(Team_Key[[Abbreviation]:[Abbreviation]],MATCH(LEFT(INDEX(FPL_Fixtures_Extract[],MATCH($A554,FPL_Fixtures_Extract[[Player]:[Player]],0),MATCH(FPL_Combined[[#Headers],[Gameweek 38]],FPL_Fixtures_Extract[#Headers],0)),LEN(INDEX(FPL_Fixtures_Extract[],MATCH($A554,FPL_Fixtures_Extract[[Player]:[Player]],0),MATCH(FPL_Combined[[#Headers],[Gameweek 38]],FPL_Fixtures_Extract[#Headers],0)))-4),Team_Key[[Full Name]:[Full Name]],0))&amp;RIGHT(INDEX(FPL_Fixtures_Extract[],MATCH($A554,FPL_Fixtures_Extract[[Player]:[Player]],0),MATCH(FPL_Combined[[#Headers],[Gameweek 38]],FPL_Fixtures_Extract[#Headers],0)),3))</f>
        <v>WAT(A)</v>
      </c>
    </row>
    <row r="555" spans="1:39" x14ac:dyDescent="0.45">
      <c r="A555" t="s">
        <v>488</v>
      </c>
      <c r="B555" t="str">
        <f ca="1">IF(RIGHT(FPL_Combined[[#Headers],[Gameweek 01]],2)&lt;$B$622,INDEX(FPL_Results_Extract[Gameweek 01],MATCH($A555,FPL_Results_Extract[[Player]:[Player]],0)),INDEX(Team_Key[[Abbreviation]:[Abbreviation]],MATCH(LEFT(INDEX(FPL_Fixtures_Extract[],MATCH($A555,FPL_Fixtures_Extract[[Player]:[Player]],0),MATCH(FPL_Combined[[#Headers],[Gameweek 01]],FPL_Fixtures_Extract[#Headers],0)),LEN(INDEX(FPL_Fixtures_Extract[],MATCH($A555,FPL_Fixtures_Extract[[Player]:[Player]],0),MATCH(FPL_Combined[[#Headers],[Gameweek 01]],FPL_Fixtures_Extract[#Headers],0)))-4),Team_Key[[Full Name]:[Full Name]],0))&amp;RIGHT(INDEX(FPL_Fixtures_Extract[],MATCH($A555,FPL_Fixtures_Extract[[Player]:[Player]],0),MATCH(FPL_Combined[[#Headers],[Gameweek 01]],FPL_Fixtures_Extract[#Headers],0)),3))</f>
        <v>ARS(A) 2-0</v>
      </c>
      <c r="C555" t="str">
        <f ca="1">IF(RIGHT(FPL_Combined[[#Headers],[Gameweek 02]],2)&lt;$B$622,INDEX(FPL_Results_Extract[Gameweek 02],MATCH($A555,FPL_Results_Extract[[Player]:[Player]],0)),INDEX(Team_Key[[Abbreviation]:[Abbreviation]],MATCH(LEFT(INDEX(FPL_Fixtures_Extract[],MATCH($A555,FPL_Fixtures_Extract[[Player]:[Player]],0),MATCH(FPL_Combined[[#Headers],[Gameweek 02]],FPL_Fixtures_Extract[#Headers],0)),LEN(INDEX(FPL_Fixtures_Extract[],MATCH($A555,FPL_Fixtures_Extract[[Player]:[Player]],0),MATCH(FPL_Combined[[#Headers],[Gameweek 02]],FPL_Fixtures_Extract[#Headers],0)))-4),Team_Key[[Full Name]:[Full Name]],0))&amp;RIGHT(INDEX(FPL_Fixtures_Extract[],MATCH($A555,FPL_Fixtures_Extract[[Player]:[Player]],0),MATCH(FPL_Combined[[#Headers],[Gameweek 02]],FPL_Fixtures_Extract[#Headers],0)),3))</f>
        <v>LEI(H) 1-2</v>
      </c>
      <c r="D555" t="str">
        <f ca="1">IF(RIGHT(FPL_Combined[[#Headers],[Gameweek 03]],2)&lt;$B$622,INDEX(FPL_Results_Extract[Gameweek 03],MATCH($A555,FPL_Results_Extract[[Player]:[Player]],0)),INDEX(Team_Key[[Abbreviation]:[Abbreviation]],MATCH(LEFT(INDEX(FPL_Fixtures_Extract[],MATCH($A555,FPL_Fixtures_Extract[[Player]:[Player]],0),MATCH(FPL_Combined[[#Headers],[Gameweek 03]],FPL_Fixtures_Extract[#Headers],0)),LEN(INDEX(FPL_Fixtures_Extract[],MATCH($A555,FPL_Fixtures_Extract[[Player]:[Player]],0),MATCH(FPL_Combined[[#Headers],[Gameweek 03]],FPL_Fixtures_Extract[#Headers],0)))-4),Team_Key[[Full Name]:[Full Name]],0))&amp;RIGHT(INDEX(FPL_Fixtures_Extract[],MATCH($A555,FPL_Fixtures_Extract[[Player]:[Player]],0),MATCH(FPL_Combined[[#Headers],[Gameweek 03]],FPL_Fixtures_Extract[#Headers],0)),3))</f>
        <v>BOU(H) 3-4</v>
      </c>
      <c r="E555" t="str">
        <f ca="1">IF(RIGHT(FPL_Combined[[#Headers],[Gameweek 04]],2)&lt;$B$622,INDEX(FPL_Results_Extract[Gameweek 04],MATCH($A555,FPL_Results_Extract[[Player]:[Player]],0)),INDEX(Team_Key[[Abbreviation]:[Abbreviation]],MATCH(LEFT(INDEX(FPL_Fixtures_Extract[],MATCH($A555,FPL_Fixtures_Extract[[Player]:[Player]],0),MATCH(FPL_Combined[[#Headers],[Gameweek 04]],FPL_Fixtures_Extract[#Headers],0)),LEN(INDEX(FPL_Fixtures_Extract[],MATCH($A555,FPL_Fixtures_Extract[[Player]:[Player]],0),MATCH(FPL_Combined[[#Headers],[Gameweek 04]],FPL_Fixtures_Extract[#Headers],0)))-4),Team_Key[[Full Name]:[Full Name]],0))&amp;RIGHT(INDEX(FPL_Fixtures_Extract[],MATCH($A555,FPL_Fixtures_Extract[[Player]:[Player]],0),MATCH(FPL_Combined[[#Headers],[Gameweek 04]],FPL_Fixtures_Extract[#Headers],0)),3))</f>
        <v>LIV(A) 3-0</v>
      </c>
      <c r="F555" t="str">
        <f ca="1">IF(RIGHT(FPL_Combined[[#Headers],[Gameweek 05]],2)&lt;$B$622,INDEX(FPL_Results_Extract[Gameweek 05],MATCH($A555,FPL_Results_Extract[[Player]:[Player]],0)),INDEX(Team_Key[[Abbreviation]:[Abbreviation]],MATCH(LEFT(INDEX(FPL_Fixtures_Extract[],MATCH($A555,FPL_Fixtures_Extract[[Player]:[Player]],0),MATCH(FPL_Combined[[#Headers],[Gameweek 05]],FPL_Fixtures_Extract[#Headers],0)),LEN(INDEX(FPL_Fixtures_Extract[],MATCH($A555,FPL_Fixtures_Extract[[Player]:[Player]],0),MATCH(FPL_Combined[[#Headers],[Gameweek 05]],FPL_Fixtures_Extract[#Headers],0)))-4),Team_Key[[Full Name]:[Full Name]],0))&amp;RIGHT(INDEX(FPL_Fixtures_Extract[],MATCH($A555,FPL_Fixtures_Extract[[Player]:[Player]],0),MATCH(FPL_Combined[[#Headers],[Gameweek 05]],FPL_Fixtures_Extract[#Headers],0)),3))</f>
        <v>NEW(H) 2-0</v>
      </c>
      <c r="G555" t="str">
        <f ca="1">IF(RIGHT(FPL_Combined[[#Headers],[Gameweek 06]],2)&lt;$B$622,INDEX(FPL_Results_Extract[Gameweek 06],MATCH($A555,FPL_Results_Extract[[Player]:[Player]],0)),INDEX(Team_Key[[Abbreviation]:[Abbreviation]],MATCH(LEFT(INDEX(FPL_Fixtures_Extract[],MATCH($A555,FPL_Fixtures_Extract[[Player]:[Player]],0),MATCH(FPL_Combined[[#Headers],[Gameweek 06]],FPL_Fixtures_Extract[#Headers],0)),LEN(INDEX(FPL_Fixtures_Extract[],MATCH($A555,FPL_Fixtures_Extract[[Player]:[Player]],0),MATCH(FPL_Combined[[#Headers],[Gameweek 06]],FPL_Fixtures_Extract[#Headers],0)))-4),Team_Key[[Full Name]:[Full Name]],0))&amp;RIGHT(INDEX(FPL_Fixtures_Extract[],MATCH($A555,FPL_Fixtures_Extract[[Player]:[Player]],0),MATCH(FPL_Combined[[#Headers],[Gameweek 06]],FPL_Fixtures_Extract[#Headers],0)),3))</f>
        <v>MCI(A) 2-1</v>
      </c>
      <c r="H555" t="str">
        <f ca="1">IF(RIGHT(FPL_Combined[[#Headers],[Gameweek 07]],2)&lt;$B$622,INDEX(FPL_Results_Extract[Gameweek 07],MATCH($A555,FPL_Results_Extract[[Player]:[Player]],0)),INDEX(Team_Key[[Abbreviation]:[Abbreviation]],MATCH(LEFT(INDEX(FPL_Fixtures_Extract[],MATCH($A555,FPL_Fixtures_Extract[[Player]:[Player]],0),MATCH(FPL_Combined[[#Headers],[Gameweek 07]],FPL_Fixtures_Extract[#Headers],0)),LEN(INDEX(FPL_Fixtures_Extract[],MATCH($A555,FPL_Fixtures_Extract[[Player]:[Player]],0),MATCH(FPL_Combined[[#Headers],[Gameweek 07]],FPL_Fixtures_Extract[#Headers],0)))-4),Team_Key[[Full Name]:[Full Name]],0))&amp;RIGHT(INDEX(FPL_Fixtures_Extract[],MATCH($A555,FPL_Fixtures_Extract[[Player]:[Player]],0),MATCH(FPL_Combined[[#Headers],[Gameweek 07]],FPL_Fixtures_Extract[#Headers],0)),3))</f>
        <v>NOR(H) 2-2</v>
      </c>
      <c r="I555" t="str">
        <f ca="1">IF(RIGHT(FPL_Combined[[#Headers],[Gameweek 08]],2)&lt;$B$622,INDEX(FPL_Results_Extract[Gameweek 08],MATCH($A555,FPL_Results_Extract[[Player]:[Player]],0)),INDEX(Team_Key[[Abbreviation]:[Abbreviation]],MATCH(LEFT(INDEX(FPL_Fixtures_Extract[],MATCH($A555,FPL_Fixtures_Extract[[Player]:[Player]],0),MATCH(FPL_Combined[[#Headers],[Gameweek 08]],FPL_Fixtures_Extract[#Headers],0)),LEN(INDEX(FPL_Fixtures_Extract[],MATCH($A555,FPL_Fixtures_Extract[[Player]:[Player]],0),MATCH(FPL_Combined[[#Headers],[Gameweek 08]],FPL_Fixtures_Extract[#Headers],0)))-4),Team_Key[[Full Name]:[Full Name]],0))&amp;RIGHT(INDEX(FPL_Fixtures_Extract[],MATCH($A555,FPL_Fixtures_Extract[[Player]:[Player]],0),MATCH(FPL_Combined[[#Headers],[Gameweek 08]],FPL_Fixtures_Extract[#Headers],0)),3))</f>
        <v>SUN(A) 2-2</v>
      </c>
      <c r="J555" t="str">
        <f ca="1">IF(RIGHT(FPL_Combined[[#Headers],[Gameweek 09]],2)&lt;$B$622,INDEX(FPL_Results_Extract[Gameweek 09],MATCH($A555,FPL_Results_Extract[[Player]:[Player]],0)),INDEX(Team_Key[[Abbreviation]:[Abbreviation]],MATCH(LEFT(INDEX(FPL_Fixtures_Extract[],MATCH($A555,FPL_Fixtures_Extract[[Player]:[Player]],0),MATCH(FPL_Combined[[#Headers],[Gameweek 09]],FPL_Fixtures_Extract[#Headers],0)),LEN(INDEX(FPL_Fixtures_Extract[],MATCH($A555,FPL_Fixtures_Extract[[Player]:[Player]],0),MATCH(FPL_Combined[[#Headers],[Gameweek 09]],FPL_Fixtures_Extract[#Headers],0)))-4),Team_Key[[Full Name]:[Full Name]],0))&amp;RIGHT(INDEX(FPL_Fixtures_Extract[],MATCH($A555,FPL_Fixtures_Extract[[Player]:[Player]],0),MATCH(FPL_Combined[[#Headers],[Gameweek 09]],FPL_Fixtures_Extract[#Headers],0)),3))</f>
        <v>CRY(A) 3-1</v>
      </c>
      <c r="K555" t="str">
        <f ca="1">IF(RIGHT(FPL_Combined[[#Headers],[Gameweek 10]],2)&lt;$B$622,INDEX(FPL_Results_Extract[Gameweek 10],MATCH($A555,FPL_Results_Extract[[Player]:[Player]],0)),INDEX(Team_Key[[Abbreviation]:[Abbreviation]],MATCH(LEFT(INDEX(FPL_Fixtures_Extract[],MATCH($A555,FPL_Fixtures_Extract[[Player]:[Player]],0),MATCH(FPL_Combined[[#Headers],[Gameweek 10]],FPL_Fixtures_Extract[#Headers],0)),LEN(INDEX(FPL_Fixtures_Extract[],MATCH($A555,FPL_Fixtures_Extract[[Player]:[Player]],0),MATCH(FPL_Combined[[#Headers],[Gameweek 10]],FPL_Fixtures_Extract[#Headers],0)))-4),Team_Key[[Full Name]:[Full Name]],0))&amp;RIGHT(INDEX(FPL_Fixtures_Extract[],MATCH($A555,FPL_Fixtures_Extract[[Player]:[Player]],0),MATCH(FPL_Combined[[#Headers],[Gameweek 10]],FPL_Fixtures_Extract[#Headers],0)),3))</f>
        <v>CHE(H) 2-1</v>
      </c>
      <c r="L555" t="str">
        <f ca="1">IF(RIGHT(FPL_Combined[[#Headers],[Gameweek 11]],2)&lt;$B$622,INDEX(FPL_Results_Extract[Gameweek 11],MATCH($A555,FPL_Results_Extract[[Player]:[Player]],0)),INDEX(Team_Key[[Abbreviation]:[Abbreviation]],MATCH(LEFT(INDEX(FPL_Fixtures_Extract[],MATCH($A555,FPL_Fixtures_Extract[[Player]:[Player]],0),MATCH(FPL_Combined[[#Headers],[Gameweek 11]],FPL_Fixtures_Extract[#Headers],0)),LEN(INDEX(FPL_Fixtures_Extract[],MATCH($A555,FPL_Fixtures_Extract[[Player]:[Player]],0),MATCH(FPL_Combined[[#Headers],[Gameweek 11]],FPL_Fixtures_Extract[#Headers],0)))-4),Team_Key[[Full Name]:[Full Name]],0))&amp;RIGHT(INDEX(FPL_Fixtures_Extract[],MATCH($A555,FPL_Fixtures_Extract[[Player]:[Player]],0),MATCH(FPL_Combined[[#Headers],[Gameweek 11]],FPL_Fixtures_Extract[#Headers],0)),3))</f>
        <v>WAT(A) 0-2</v>
      </c>
      <c r="M555" t="str">
        <f ca="1">IF(RIGHT(FPL_Combined[[#Headers],[Gameweek 12]],2)&lt;$B$622,INDEX(FPL_Results_Extract[Gameweek 12],MATCH($A555,FPL_Results_Extract[[Player]:[Player]],0)),INDEX(Team_Key[[Abbreviation]:[Abbreviation]],MATCH(LEFT(INDEX(FPL_Fixtures_Extract[],MATCH($A555,FPL_Fixtures_Extract[[Player]:[Player]],0),MATCH(FPL_Combined[[#Headers],[Gameweek 12]],FPL_Fixtures_Extract[#Headers],0)),LEN(INDEX(FPL_Fixtures_Extract[],MATCH($A555,FPL_Fixtures_Extract[[Player]:[Player]],0),MATCH(FPL_Combined[[#Headers],[Gameweek 12]],FPL_Fixtures_Extract[#Headers],0)))-4),Team_Key[[Full Name]:[Full Name]],0))&amp;RIGHT(INDEX(FPL_Fixtures_Extract[],MATCH($A555,FPL_Fixtures_Extract[[Player]:[Player]],0),MATCH(FPL_Combined[[#Headers],[Gameweek 12]],FPL_Fixtures_Extract[#Headers],0)),3))</f>
        <v>EVE(H) 1-1</v>
      </c>
      <c r="N555" t="str">
        <f ca="1">IF(RIGHT(FPL_Combined[[#Headers],[Gameweek 13]],2)&lt;$B$622,INDEX(FPL_Results_Extract[Gameweek 13],MATCH($A555,FPL_Results_Extract[[Player]:[Player]],0)),INDEX(Team_Key[[Abbreviation]:[Abbreviation]],MATCH(LEFT(INDEX(FPL_Fixtures_Extract[],MATCH($A555,FPL_Fixtures_Extract[[Player]:[Player]],0),MATCH(FPL_Combined[[#Headers],[Gameweek 13]],FPL_Fixtures_Extract[#Headers],0)),LEN(INDEX(FPL_Fixtures_Extract[],MATCH($A555,FPL_Fixtures_Extract[[Player]:[Player]],0),MATCH(FPL_Combined[[#Headers],[Gameweek 13]],FPL_Fixtures_Extract[#Headers],0)))-4),Team_Key[[Full Name]:[Full Name]],0))&amp;RIGHT(INDEX(FPL_Fixtures_Extract[],MATCH($A555,FPL_Fixtures_Extract[[Player]:[Player]],0),MATCH(FPL_Combined[[#Headers],[Gameweek 13]],FPL_Fixtures_Extract[#Headers],0)),3))</f>
        <v>TOT(A) 1-4</v>
      </c>
      <c r="O555" t="str">
        <f ca="1">IF(RIGHT(FPL_Combined[[#Headers],[Gameweek 14]],2)&lt;$B$622,INDEX(FPL_Results_Extract[Gameweek 14],MATCH($A555,FPL_Results_Extract[[Player]:[Player]],0)),INDEX(Team_Key[[Abbreviation]:[Abbreviation]],MATCH(LEFT(INDEX(FPL_Fixtures_Extract[],MATCH($A555,FPL_Fixtures_Extract[[Player]:[Player]],0),MATCH(FPL_Combined[[#Headers],[Gameweek 14]],FPL_Fixtures_Extract[#Headers],0)),LEN(INDEX(FPL_Fixtures_Extract[],MATCH($A555,FPL_Fixtures_Extract[[Player]:[Player]],0),MATCH(FPL_Combined[[#Headers],[Gameweek 14]],FPL_Fixtures_Extract[#Headers],0)))-4),Team_Key[[Full Name]:[Full Name]],0))&amp;RIGHT(INDEX(FPL_Fixtures_Extract[],MATCH($A555,FPL_Fixtures_Extract[[Player]:[Player]],0),MATCH(FPL_Combined[[#Headers],[Gameweek 14]],FPL_Fixtures_Extract[#Headers],0)),3))</f>
        <v>WBA(H) 1-1</v>
      </c>
      <c r="P555" t="str">
        <f ca="1">IF(RIGHT(FPL_Combined[[#Headers],[Gameweek 15]],2)&lt;$B$622,INDEX(FPL_Results_Extract[Gameweek 15],MATCH($A555,FPL_Results_Extract[[Player]:[Player]],0)),INDEX(Team_Key[[Abbreviation]:[Abbreviation]],MATCH(LEFT(INDEX(FPL_Fixtures_Extract[],MATCH($A555,FPL_Fixtures_Extract[[Player]:[Player]],0),MATCH(FPL_Combined[[#Headers],[Gameweek 15]],FPL_Fixtures_Extract[#Headers],0)),LEN(INDEX(FPL_Fixtures_Extract[],MATCH($A555,FPL_Fixtures_Extract[[Player]:[Player]],0),MATCH(FPL_Combined[[#Headers],[Gameweek 15]],FPL_Fixtures_Extract[#Headers],0)))-4),Team_Key[[Full Name]:[Full Name]],0))&amp;RIGHT(INDEX(FPL_Fixtures_Extract[],MATCH($A555,FPL_Fixtures_Extract[[Player]:[Player]],0),MATCH(FPL_Combined[[#Headers],[Gameweek 15]],FPL_Fixtures_Extract[#Headers],0)),3))</f>
        <v>MUN(A) 0-0</v>
      </c>
      <c r="Q555" t="str">
        <f ca="1">IF(RIGHT(FPL_Combined[[#Headers],[Gameweek 16]],2)&lt;$B$622,INDEX(FPL_Results_Extract[Gameweek 16],MATCH($A555,FPL_Results_Extract[[Player]:[Player]],0)),INDEX(Team_Key[[Abbreviation]:[Abbreviation]],MATCH(LEFT(INDEX(FPL_Fixtures_Extract[],MATCH($A555,FPL_Fixtures_Extract[[Player]:[Player]],0),MATCH(FPL_Combined[[#Headers],[Gameweek 16]],FPL_Fixtures_Extract[#Headers],0)),LEN(INDEX(FPL_Fixtures_Extract[],MATCH($A555,FPL_Fixtures_Extract[[Player]:[Player]],0),MATCH(FPL_Combined[[#Headers],[Gameweek 16]],FPL_Fixtures_Extract[#Headers],0)))-4),Team_Key[[Full Name]:[Full Name]],0))&amp;RIGHT(INDEX(FPL_Fixtures_Extract[],MATCH($A555,FPL_Fixtures_Extract[[Player]:[Player]],0),MATCH(FPL_Combined[[#Headers],[Gameweek 16]],FPL_Fixtures_Extract[#Headers],0)),3))</f>
        <v>STK(H) 0-0</v>
      </c>
      <c r="R555" t="str">
        <f ca="1">IF(RIGHT(FPL_Combined[[#Headers],[Gameweek 17]],2)&lt;$B$622,INDEX(FPL_Results_Extract[Gameweek 17],MATCH($A555,FPL_Results_Extract[[Player]:[Player]],0)),INDEX(Team_Key[[Abbreviation]:[Abbreviation]],MATCH(LEFT(INDEX(FPL_Fixtures_Extract[],MATCH($A555,FPL_Fixtures_Extract[[Player]:[Player]],0),MATCH(FPL_Combined[[#Headers],[Gameweek 17]],FPL_Fixtures_Extract[#Headers],0)),LEN(INDEX(FPL_Fixtures_Extract[],MATCH($A555,FPL_Fixtures_Extract[[Player]:[Player]],0),MATCH(FPL_Combined[[#Headers],[Gameweek 17]],FPL_Fixtures_Extract[#Headers],0)))-4),Team_Key[[Full Name]:[Full Name]],0))&amp;RIGHT(INDEX(FPL_Fixtures_Extract[],MATCH($A555,FPL_Fixtures_Extract[[Player]:[Player]],0),MATCH(FPL_Combined[[#Headers],[Gameweek 17]],FPL_Fixtures_Extract[#Headers],0)),3))</f>
        <v>SWA(A) 0-0</v>
      </c>
      <c r="S555" t="str">
        <f ca="1">IF(RIGHT(FPL_Combined[[#Headers],[Gameweek 18]],2)&lt;$B$622,INDEX(FPL_Results_Extract[Gameweek 18],MATCH($A555,FPL_Results_Extract[[Player]:[Player]],0)),INDEX(Team_Key[[Abbreviation]:[Abbreviation]],MATCH(LEFT(INDEX(FPL_Fixtures_Extract[],MATCH($A555,FPL_Fixtures_Extract[[Player]:[Player]],0),MATCH(FPL_Combined[[#Headers],[Gameweek 18]],FPL_Fixtures_Extract[#Headers],0)),LEN(INDEX(FPL_Fixtures_Extract[],MATCH($A555,FPL_Fixtures_Extract[[Player]:[Player]],0),MATCH(FPL_Combined[[#Headers],[Gameweek 18]],FPL_Fixtures_Extract[#Headers],0)))-4),Team_Key[[Full Name]:[Full Name]],0))&amp;RIGHT(INDEX(FPL_Fixtures_Extract[],MATCH($A555,FPL_Fixtures_Extract[[Player]:[Player]],0),MATCH(FPL_Combined[[#Headers],[Gameweek 18]],FPL_Fixtures_Extract[#Headers],0)),3))</f>
        <v>AVL(A) 1-1</v>
      </c>
      <c r="T555" t="str">
        <f ca="1">IF(RIGHT(FPL_Combined[[#Headers],[Gameweek 19]],2)&lt;$B$622,INDEX(FPL_Results_Extract[Gameweek 19],MATCH($A555,FPL_Results_Extract[[Player]:[Player]],0)),INDEX(Team_Key[[Abbreviation]:[Abbreviation]],MATCH(LEFT(INDEX(FPL_Fixtures_Extract[],MATCH($A555,FPL_Fixtures_Extract[[Player]:[Player]],0),MATCH(FPL_Combined[[#Headers],[Gameweek 19]],FPL_Fixtures_Extract[#Headers],0)),LEN(INDEX(FPL_Fixtures_Extract[],MATCH($A555,FPL_Fixtures_Extract[[Player]:[Player]],0),MATCH(FPL_Combined[[#Headers],[Gameweek 19]],FPL_Fixtures_Extract[#Headers],0)))-4),Team_Key[[Full Name]:[Full Name]],0))&amp;RIGHT(INDEX(FPL_Fixtures_Extract[],MATCH($A555,FPL_Fixtures_Extract[[Player]:[Player]],0),MATCH(FPL_Combined[[#Headers],[Gameweek 19]],FPL_Fixtures_Extract[#Headers],0)),3))</f>
        <v>SOU(H) 2-1</v>
      </c>
      <c r="U555" t="str">
        <f ca="1">IF(RIGHT(FPL_Combined[[#Headers],[Gameweek 20]],2)&lt;$B$622,INDEX(FPL_Results_Extract[Gameweek 20],MATCH($A555,FPL_Results_Extract[[Player]:[Player]],0)),INDEX(Team_Key[[Abbreviation]:[Abbreviation]],MATCH(LEFT(INDEX(FPL_Fixtures_Extract[],MATCH($A555,FPL_Fixtures_Extract[[Player]:[Player]],0),MATCH(FPL_Combined[[#Headers],[Gameweek 20]],FPL_Fixtures_Extract[#Headers],0)),LEN(INDEX(FPL_Fixtures_Extract[],MATCH($A555,FPL_Fixtures_Extract[[Player]:[Player]],0),MATCH(FPL_Combined[[#Headers],[Gameweek 20]],FPL_Fixtures_Extract[#Headers],0)))-4),Team_Key[[Full Name]:[Full Name]],0))&amp;RIGHT(INDEX(FPL_Fixtures_Extract[],MATCH($A555,FPL_Fixtures_Extract[[Player]:[Player]],0),MATCH(FPL_Combined[[#Headers],[Gameweek 20]],FPL_Fixtures_Extract[#Headers],0)),3))</f>
        <v>LIV(H) 2-0</v>
      </c>
      <c r="V555" t="str">
        <f ca="1">IF(RIGHT(FPL_Combined[[#Headers],[Gameweek 21]],2)&lt;$B$622,INDEX(FPL_Results_Extract[Gameweek 21],MATCH($A555,FPL_Results_Extract[[Player]:[Player]],0)),INDEX(Team_Key[[Abbreviation]:[Abbreviation]],MATCH(LEFT(INDEX(FPL_Fixtures_Extract[],MATCH($A555,FPL_Fixtures_Extract[[Player]:[Player]],0),MATCH(FPL_Combined[[#Headers],[Gameweek 21]],FPL_Fixtures_Extract[#Headers],0)),LEN(INDEX(FPL_Fixtures_Extract[],MATCH($A555,FPL_Fixtures_Extract[[Player]:[Player]],0),MATCH(FPL_Combined[[#Headers],[Gameweek 21]],FPL_Fixtures_Extract[#Headers],0)))-4),Team_Key[[Full Name]:[Full Name]],0))&amp;RIGHT(INDEX(FPL_Fixtures_Extract[],MATCH($A555,FPL_Fixtures_Extract[[Player]:[Player]],0),MATCH(FPL_Combined[[#Headers],[Gameweek 21]],FPL_Fixtures_Extract[#Headers],0)),3))</f>
        <v>BOU(A) 3-1</v>
      </c>
      <c r="W555" t="str">
        <f ca="1">IF(RIGHT(FPL_Combined[[#Headers],[Gameweek 22]],2)&lt;$B$622,INDEX(FPL_Results_Extract[Gameweek 22],MATCH($A555,FPL_Results_Extract[[Player]:[Player]],0)),INDEX(Team_Key[[Abbreviation]:[Abbreviation]],MATCH(LEFT(INDEX(FPL_Fixtures_Extract[],MATCH($A555,FPL_Fixtures_Extract[[Player]:[Player]],0),MATCH(FPL_Combined[[#Headers],[Gameweek 22]],FPL_Fixtures_Extract[#Headers],0)),LEN(INDEX(FPL_Fixtures_Extract[],MATCH($A555,FPL_Fixtures_Extract[[Player]:[Player]],0),MATCH(FPL_Combined[[#Headers],[Gameweek 22]],FPL_Fixtures_Extract[#Headers],0)))-4),Team_Key[[Full Name]:[Full Name]],0))&amp;RIGHT(INDEX(FPL_Fixtures_Extract[],MATCH($A555,FPL_Fixtures_Extract[[Player]:[Player]],0),MATCH(FPL_Combined[[#Headers],[Gameweek 22]],FPL_Fixtures_Extract[#Headers],0)),3))</f>
        <v>NEW(A) 1-2</v>
      </c>
      <c r="X555" t="str">
        <f ca="1">IF(RIGHT(FPL_Combined[[#Headers],[Gameweek 23]],2)&lt;$B$622,INDEX(FPL_Results_Extract[Gameweek 23],MATCH($A555,FPL_Results_Extract[[Player]:[Player]],0)),INDEX(Team_Key[[Abbreviation]:[Abbreviation]],MATCH(LEFT(INDEX(FPL_Fixtures_Extract[],MATCH($A555,FPL_Fixtures_Extract[[Player]:[Player]],0),MATCH(FPL_Combined[[#Headers],[Gameweek 23]],FPL_Fixtures_Extract[#Headers],0)),LEN(INDEX(FPL_Fixtures_Extract[],MATCH($A555,FPL_Fixtures_Extract[[Player]:[Player]],0),MATCH(FPL_Combined[[#Headers],[Gameweek 23]],FPL_Fixtures_Extract[#Headers],0)))-4),Team_Key[[Full Name]:[Full Name]],0))&amp;RIGHT(INDEX(FPL_Fixtures_Extract[],MATCH($A555,FPL_Fixtures_Extract[[Player]:[Player]],0),MATCH(FPL_Combined[[#Headers],[Gameweek 23]],FPL_Fixtures_Extract[#Headers],0)),3))</f>
        <v>MCI(H) 2-2</v>
      </c>
      <c r="Y555" t="str">
        <f ca="1">IF(RIGHT(FPL_Combined[[#Headers],[Gameweek 24]],2)&lt;$B$622,INDEX(FPL_Results_Extract[Team],MATCH($A555,FPL_Results_Extract[[Player]:[Player]],0)),INDEX(Team_Key[[Abbreviation]:[Abbreviation]],MATCH(LEFT(INDEX(FPL_Fixtures_Extract[],MATCH($A555,FPL_Fixtures_Extract[[Player]:[Player]],0),MATCH(FPL_Combined[[#Headers],[Gameweek 24]],FPL_Fixtures_Extract[#Headers],0)),LEN(INDEX(FPL_Fixtures_Extract[],MATCH($A555,FPL_Fixtures_Extract[[Player]:[Player]],0),MATCH(FPL_Combined[[#Headers],[Gameweek 24]],FPL_Fixtures_Extract[#Headers],0)))-4),Team_Key[[Full Name]:[Full Name]],0))&amp;RIGHT(INDEX(FPL_Fixtures_Extract[],MATCH($A555,FPL_Fixtures_Extract[[Player]:[Player]],0),MATCH(FPL_Combined[[#Headers],[Gameweek 24]],FPL_Fixtures_Extract[#Headers],0)),3))</f>
        <v>WHU</v>
      </c>
      <c r="Z555" t="str">
        <f ca="1">IF(RIGHT(FPL_Combined[[#Headers],[Gameweek 25]],2)&lt;$B$622,INDEX(FPL_Results_Extract[Player],MATCH($A555,FPL_Results_Extract[[Player]:[Player]],0)),INDEX(Team_Key[[Abbreviation]:[Abbreviation]],MATCH(LEFT(INDEX(FPL_Fixtures_Extract[],MATCH($A555,FPL_Fixtures_Extract[[Player]:[Player]],0),MATCH(FPL_Combined[[#Headers],[Gameweek 25]],FPL_Fixtures_Extract[#Headers],0)),LEN(INDEX(FPL_Fixtures_Extract[],MATCH($A555,FPL_Fixtures_Extract[[Player]:[Player]],0),MATCH(FPL_Combined[[#Headers],[Gameweek 25]],FPL_Fixtures_Extract[#Headers],0)))-4),Team_Key[[Full Name]:[Full Name]],0))&amp;RIGHT(INDEX(FPL_Fixtures_Extract[],MATCH($A555,FPL_Fixtures_Extract[[Player]:[Player]],0),MATCH(FPL_Combined[[#Headers],[Gameweek 25]],FPL_Fixtures_Extract[#Headers],0)),3))</f>
        <v>Tomkins</v>
      </c>
      <c r="AA555" t="str">
        <f ca="1">IF(RIGHT(FPL_Combined[[#Headers],[Gameweek 26]],2)&lt;$B$622,INDEX(FPL_Results_Extract[Gameweek 01],MATCH($A555,FPL_Results_Extract[[Player]:[Player]],0)),INDEX(Team_Key[[Abbreviation]:[Abbreviation]],MATCH(LEFT(INDEX(FPL_Fixtures_Extract[],MATCH($A555,FPL_Fixtures_Extract[[Player]:[Player]],0),MATCH(FPL_Combined[[#Headers],[Gameweek 26]],FPL_Fixtures_Extract[#Headers],0)),LEN(INDEX(FPL_Fixtures_Extract[],MATCH($A555,FPL_Fixtures_Extract[[Player]:[Player]],0),MATCH(FPL_Combined[[#Headers],[Gameweek 26]],FPL_Fixtures_Extract[#Headers],0)))-4),Team_Key[[Full Name]:[Full Name]],0))&amp;RIGHT(INDEX(FPL_Fixtures_Extract[],MATCH($A555,FPL_Fixtures_Extract[[Player]:[Player]],0),MATCH(FPL_Combined[[#Headers],[Gameweek 26]],FPL_Fixtures_Extract[#Headers],0)),3))</f>
        <v>ARS(A) 2-0</v>
      </c>
      <c r="AB555" t="str">
        <f ca="1">IF(RIGHT(FPL_Combined[[#Headers],[Gameweek 27]],2)&lt;$B$622,INDEX(FPL_Results_Extract[Gameweek 02],MATCH($A555,FPL_Results_Extract[[Player]:[Player]],0)),INDEX(Team_Key[[Abbreviation]:[Abbreviation]],MATCH(LEFT(INDEX(FPL_Fixtures_Extract[],MATCH($A555,FPL_Fixtures_Extract[[Player]:[Player]],0),MATCH(FPL_Combined[[#Headers],[Gameweek 27]],FPL_Fixtures_Extract[#Headers],0)),LEN(INDEX(FPL_Fixtures_Extract[],MATCH($A555,FPL_Fixtures_Extract[[Player]:[Player]],0),MATCH(FPL_Combined[[#Headers],[Gameweek 27]],FPL_Fixtures_Extract[#Headers],0)))-4),Team_Key[[Full Name]:[Full Name]],0))&amp;RIGHT(INDEX(FPL_Fixtures_Extract[],MATCH($A555,FPL_Fixtures_Extract[[Player]:[Player]],0),MATCH(FPL_Combined[[#Headers],[Gameweek 27]],FPL_Fixtures_Extract[#Headers],0)),3))</f>
        <v>LEI(H) 1-2</v>
      </c>
      <c r="AC555" t="str">
        <f ca="1">IF(RIGHT(FPL_Combined[[#Headers],[Gameweek 28]],2)&lt;$B$622,INDEX(FPL_Results_Extract[Gameweek 03],MATCH($A555,FPL_Results_Extract[[Player]:[Player]],0)),INDEX(Team_Key[[Abbreviation]:[Abbreviation]],MATCH(LEFT(INDEX(FPL_Fixtures_Extract[],MATCH($A555,FPL_Fixtures_Extract[[Player]:[Player]],0),MATCH(FPL_Combined[[#Headers],[Gameweek 28]],FPL_Fixtures_Extract[#Headers],0)),LEN(INDEX(FPL_Fixtures_Extract[],MATCH($A555,FPL_Fixtures_Extract[[Player]:[Player]],0),MATCH(FPL_Combined[[#Headers],[Gameweek 28]],FPL_Fixtures_Extract[#Headers],0)))-4),Team_Key[[Full Name]:[Full Name]],0))&amp;RIGHT(INDEX(FPL_Fixtures_Extract[],MATCH($A555,FPL_Fixtures_Extract[[Player]:[Player]],0),MATCH(FPL_Combined[[#Headers],[Gameweek 28]],FPL_Fixtures_Extract[#Headers],0)),3))</f>
        <v>BOU(H) 3-4</v>
      </c>
      <c r="AD555" t="str">
        <f ca="1">IF(RIGHT(FPL_Combined[[#Headers],[Gameweek 29]],2)&lt;$B$622,INDEX(FPL_Results_Extract[Gameweek 04],MATCH($A555,FPL_Results_Extract[[Player]:[Player]],0)),INDEX(Team_Key[[Abbreviation]:[Abbreviation]],MATCH(LEFT(INDEX(FPL_Fixtures_Extract[],MATCH($A555,FPL_Fixtures_Extract[[Player]:[Player]],0),MATCH(FPL_Combined[[#Headers],[Gameweek 29]],FPL_Fixtures_Extract[#Headers],0)),LEN(INDEX(FPL_Fixtures_Extract[],MATCH($A555,FPL_Fixtures_Extract[[Player]:[Player]],0),MATCH(FPL_Combined[[#Headers],[Gameweek 29]],FPL_Fixtures_Extract[#Headers],0)))-4),Team_Key[[Full Name]:[Full Name]],0))&amp;RIGHT(INDEX(FPL_Fixtures_Extract[],MATCH($A555,FPL_Fixtures_Extract[[Player]:[Player]],0),MATCH(FPL_Combined[[#Headers],[Gameweek 29]],FPL_Fixtures_Extract[#Headers],0)),3))</f>
        <v>EVE(A)</v>
      </c>
      <c r="AE555" t="e">
        <f ca="1">IF(RIGHT(FPL_Combined[[#Headers],[Gameweek 30]],2)&lt;$B$622,INDEX(FPL_Results_Extract[Gameweek 05],MATCH($A555,FPL_Results_Extract[[Player]:[Player]],0)),INDEX(Team_Key[[Abbreviation]:[Abbreviation]],MATCH(LEFT(INDEX(FPL_Fixtures_Extract[],MATCH($A555,FPL_Fixtures_Extract[[Player]:[Player]],0),MATCH(FPL_Combined[[#Headers],[Gameweek 30]],FPL_Fixtures_Extract[#Headers],0)),LEN(INDEX(FPL_Fixtures_Extract[],MATCH($A555,FPL_Fixtures_Extract[[Player]:[Player]],0),MATCH(FPL_Combined[[#Headers],[Gameweek 30]],FPL_Fixtures_Extract[#Headers],0)))-4),Team_Key[[Full Name]:[Full Name]],0))&amp;RIGHT(INDEX(FPL_Fixtures_Extract[],MATCH($A555,FPL_Fixtures_Extract[[Player]:[Player]],0),MATCH(FPL_Combined[[#Headers],[Gameweek 30]],FPL_Fixtures_Extract[#Headers],0)),3))</f>
        <v>#VALUE!</v>
      </c>
      <c r="AF555" t="str">
        <f ca="1">IF(RIGHT(FPL_Combined[[#Headers],[Gameweek 31]],2)&lt;$B$622,INDEX(FPL_Results_Extract[Gameweek 06],MATCH($A555,FPL_Results_Extract[[Player]:[Player]],0)),INDEX(Team_Key[[Abbreviation]:[Abbreviation]],MATCH(LEFT(INDEX(FPL_Fixtures_Extract[],MATCH($A555,FPL_Fixtures_Extract[[Player]:[Player]],0),MATCH(FPL_Combined[[#Headers],[Gameweek 31]],FPL_Fixtures_Extract[#Headers],0)),LEN(INDEX(FPL_Fixtures_Extract[],MATCH($A555,FPL_Fixtures_Extract[[Player]:[Player]],0),MATCH(FPL_Combined[[#Headers],[Gameweek 31]],FPL_Fixtures_Extract[#Headers],0)))-4),Team_Key[[Full Name]:[Full Name]],0))&amp;RIGHT(INDEX(FPL_Fixtures_Extract[],MATCH($A555,FPL_Fixtures_Extract[[Player]:[Player]],0),MATCH(FPL_Combined[[#Headers],[Gameweek 31]],FPL_Fixtures_Extract[#Headers],0)),3))</f>
        <v>CHE(A)</v>
      </c>
      <c r="AG555" t="str">
        <f ca="1">IF(RIGHT(FPL_Combined[[#Headers],[Gameweek 32]],2)&lt;$B$622,INDEX(FPL_Results_Extract[Gameweek 07],MATCH($A555,FPL_Results_Extract[[Player]:[Player]],0)),INDEX(Team_Key[[Abbreviation]:[Abbreviation]],MATCH(LEFT(INDEX(FPL_Fixtures_Extract[],MATCH($A555,FPL_Fixtures_Extract[[Player]:[Player]],0),MATCH(FPL_Combined[[#Headers],[Gameweek 32]],FPL_Fixtures_Extract[#Headers],0)),LEN(INDEX(FPL_Fixtures_Extract[],MATCH($A555,FPL_Fixtures_Extract[[Player]:[Player]],0),MATCH(FPL_Combined[[#Headers],[Gameweek 32]],FPL_Fixtures_Extract[#Headers],0)))-4),Team_Key[[Full Name]:[Full Name]],0))&amp;RIGHT(INDEX(FPL_Fixtures_Extract[],MATCH($A555,FPL_Fixtures_Extract[[Player]:[Player]],0),MATCH(FPL_Combined[[#Headers],[Gameweek 32]],FPL_Fixtures_Extract[#Headers],0)),3))</f>
        <v>CRY(H)</v>
      </c>
      <c r="AH555" t="str">
        <f ca="1">IF(RIGHT(FPL_Combined[[#Headers],[Gameweek 33]],2)&lt;$B$622,INDEX(FPL_Results_Extract[Gameweek 08],MATCH($A555,FPL_Results_Extract[[Player]:[Player]],0)),INDEX(Team_Key[[Abbreviation]:[Abbreviation]],MATCH(LEFT(INDEX(FPL_Fixtures_Extract[],MATCH($A555,FPL_Fixtures_Extract[[Player]:[Player]],0),MATCH(FPL_Combined[[#Headers],[Gameweek 33]],FPL_Fixtures_Extract[#Headers],0)),LEN(INDEX(FPL_Fixtures_Extract[],MATCH($A555,FPL_Fixtures_Extract[[Player]:[Player]],0),MATCH(FPL_Combined[[#Headers],[Gameweek 33]],FPL_Fixtures_Extract[#Headers],0)))-4),Team_Key[[Full Name]:[Full Name]],0))&amp;RIGHT(INDEX(FPL_Fixtures_Extract[],MATCH($A555,FPL_Fixtures_Extract[[Player]:[Player]],0),MATCH(FPL_Combined[[#Headers],[Gameweek 33]],FPL_Fixtures_Extract[#Headers],0)),3))</f>
        <v>ARS(H)</v>
      </c>
      <c r="AI555" t="str">
        <f ca="1">IF(RIGHT(FPL_Combined[[#Headers],[Gameweek 34]],2)&lt;$B$622,INDEX(FPL_Results_Extract[Gameweek 09],MATCH($A555,FPL_Results_Extract[[Player]:[Player]],0)),INDEX(Team_Key[[Abbreviation]:[Abbreviation]],MATCH(LEFT(INDEX(FPL_Fixtures_Extract[],MATCH($A555,FPL_Fixtures_Extract[[Player]:[Player]],0),MATCH(FPL_Combined[[#Headers],[Gameweek 34]],FPL_Fixtures_Extract[#Headers],0)),LEN(INDEX(FPL_Fixtures_Extract[],MATCH($A555,FPL_Fixtures_Extract[[Player]:[Player]],0),MATCH(FPL_Combined[[#Headers],[Gameweek 34]],FPL_Fixtures_Extract[#Headers],0)))-4),Team_Key[[Full Name]:[Full Name]],0))&amp;RIGHT(INDEX(FPL_Fixtures_Extract[],MATCH($A555,FPL_Fixtures_Extract[[Player]:[Player]],0),MATCH(FPL_Combined[[#Headers],[Gameweek 34]],FPL_Fixtures_Extract[#Headers],0)),3))</f>
        <v>LEI(A)</v>
      </c>
      <c r="AJ555" t="e">
        <f ca="1">IF(RIGHT(FPL_Combined[[#Headers],[Gameweek 35]],2)&lt;$B$622,INDEX(FPL_Results_Extract[Gameweek 10],MATCH($A555,FPL_Results_Extract[[Player]:[Player]],0)),INDEX(Team_Key[[Abbreviation]:[Abbreviation]],MATCH(LEFT(INDEX(FPL_Fixtures_Extract[],MATCH($A555,FPL_Fixtures_Extract[[Player]:[Player]],0),MATCH(FPL_Combined[[#Headers],[Gameweek 35]],FPL_Fixtures_Extract[#Headers],0)),LEN(INDEX(FPL_Fixtures_Extract[],MATCH($A555,FPL_Fixtures_Extract[[Player]:[Player]],0),MATCH(FPL_Combined[[#Headers],[Gameweek 35]],FPL_Fixtures_Extract[#Headers],0)))-4),Team_Key[[Full Name]:[Full Name]],0))&amp;RIGHT(INDEX(FPL_Fixtures_Extract[],MATCH($A555,FPL_Fixtures_Extract[[Player]:[Player]],0),MATCH(FPL_Combined[[#Headers],[Gameweek 35]],FPL_Fixtures_Extract[#Headers],0)),3))</f>
        <v>#VALUE!</v>
      </c>
      <c r="AK555" t="str">
        <f ca="1">IF(RIGHT(FPL_Combined[[#Headers],[Gameweek 36]],2)&lt;$B$622,INDEX(FPL_Results_Extract[Gameweek 11],MATCH($A555,FPL_Results_Extract[[Player]:[Player]],0)),INDEX(Team_Key[[Abbreviation]:[Abbreviation]],MATCH(LEFT(INDEX(FPL_Fixtures_Extract[],MATCH($A555,FPL_Fixtures_Extract[[Player]:[Player]],0),MATCH(FPL_Combined[[#Headers],[Gameweek 36]],FPL_Fixtures_Extract[#Headers],0)),LEN(INDEX(FPL_Fixtures_Extract[],MATCH($A555,FPL_Fixtures_Extract[[Player]:[Player]],0),MATCH(FPL_Combined[[#Headers],[Gameweek 36]],FPL_Fixtures_Extract[#Headers],0)))-4),Team_Key[[Full Name]:[Full Name]],0))&amp;RIGHT(INDEX(FPL_Fixtures_Extract[],MATCH($A555,FPL_Fixtures_Extract[[Player]:[Player]],0),MATCH(FPL_Combined[[#Headers],[Gameweek 36]],FPL_Fixtures_Extract[#Headers],0)),3))</f>
        <v>WBA(A)</v>
      </c>
      <c r="AL555" t="str">
        <f ca="1">IF(RIGHT(FPL_Combined[[#Headers],[Gameweek 37]],2)&lt;$B$622,INDEX(FPL_Results_Extract[Gameweek 12],MATCH($A555,FPL_Results_Extract[[Player]:[Player]],0)),INDEX(Team_Key[[Abbreviation]:[Abbreviation]],MATCH(LEFT(INDEX(FPL_Fixtures_Extract[],MATCH($A555,FPL_Fixtures_Extract[[Player]:[Player]],0),MATCH(FPL_Combined[[#Headers],[Gameweek 37]],FPL_Fixtures_Extract[#Headers],0)),LEN(INDEX(FPL_Fixtures_Extract[],MATCH($A555,FPL_Fixtures_Extract[[Player]:[Player]],0),MATCH(FPL_Combined[[#Headers],[Gameweek 37]],FPL_Fixtures_Extract[#Headers],0)))-4),Team_Key[[Full Name]:[Full Name]],0))&amp;RIGHT(INDEX(FPL_Fixtures_Extract[],MATCH($A555,FPL_Fixtures_Extract[[Player]:[Player]],0),MATCH(FPL_Combined[[#Headers],[Gameweek 37]],FPL_Fixtures_Extract[#Headers],0)),3))</f>
        <v>SWA(H)</v>
      </c>
      <c r="AM555" t="str">
        <f ca="1">IF(RIGHT(FPL_Combined[[#Headers],[Gameweek 38]],2)&lt;$B$622,INDEX(FPL_Results_Extract[Gameweek 13],MATCH($A555,FPL_Results_Extract[[Player]:[Player]],0)),INDEX(Team_Key[[Abbreviation]:[Abbreviation]],MATCH(LEFT(INDEX(FPL_Fixtures_Extract[],MATCH($A555,FPL_Fixtures_Extract[[Player]:[Player]],0),MATCH(FPL_Combined[[#Headers],[Gameweek 38]],FPL_Fixtures_Extract[#Headers],0)),LEN(INDEX(FPL_Fixtures_Extract[],MATCH($A555,FPL_Fixtures_Extract[[Player]:[Player]],0),MATCH(FPL_Combined[[#Headers],[Gameweek 38]],FPL_Fixtures_Extract[#Headers],0)))-4),Team_Key[[Full Name]:[Full Name]],0))&amp;RIGHT(INDEX(FPL_Fixtures_Extract[],MATCH($A555,FPL_Fixtures_Extract[[Player]:[Player]],0),MATCH(FPL_Combined[[#Headers],[Gameweek 38]],FPL_Fixtures_Extract[#Headers],0)),3))</f>
        <v>STK(A)</v>
      </c>
    </row>
    <row r="556" spans="1:39" x14ac:dyDescent="0.45">
      <c r="A556" t="s">
        <v>527</v>
      </c>
      <c r="B556" t="str">
        <f ca="1">IF(RIGHT(FPL_Combined[[#Headers],[Gameweek 01]],2)&lt;$B$622,INDEX(FPL_Results_Extract[Gameweek 01],MATCH($A556,FPL_Results_Extract[[Player]:[Player]],0)),INDEX(Team_Key[[Abbreviation]:[Abbreviation]],MATCH(LEFT(INDEX(FPL_Fixtures_Extract[],MATCH($A556,FPL_Fixtures_Extract[[Player]:[Player]],0),MATCH(FPL_Combined[[#Headers],[Gameweek 01]],FPL_Fixtures_Extract[#Headers],0)),LEN(INDEX(FPL_Fixtures_Extract[],MATCH($A556,FPL_Fixtures_Extract[[Player]:[Player]],0),MATCH(FPL_Combined[[#Headers],[Gameweek 01]],FPL_Fixtures_Extract[#Headers],0)))-4),Team_Key[[Full Name]:[Full Name]],0))&amp;RIGHT(INDEX(FPL_Fixtures_Extract[],MATCH($A556,FPL_Fixtures_Extract[[Player]:[Player]],0),MATCH(FPL_Combined[[#Headers],[Gameweek 01]],FPL_Fixtures_Extract[#Headers],0)),3))</f>
        <v>AVL(H) 0-1</v>
      </c>
      <c r="C556" t="str">
        <f ca="1">IF(RIGHT(FPL_Combined[[#Headers],[Gameweek 02]],2)&lt;$B$622,INDEX(FPL_Results_Extract[Gameweek 02],MATCH($A556,FPL_Results_Extract[[Player]:[Player]],0)),INDEX(Team_Key[[Abbreviation]:[Abbreviation]],MATCH(LEFT(INDEX(FPL_Fixtures_Extract[],MATCH($A556,FPL_Fixtures_Extract[[Player]:[Player]],0),MATCH(FPL_Combined[[#Headers],[Gameweek 02]],FPL_Fixtures_Extract[#Headers],0)),LEN(INDEX(FPL_Fixtures_Extract[],MATCH($A556,FPL_Fixtures_Extract[[Player]:[Player]],0),MATCH(FPL_Combined[[#Headers],[Gameweek 02]],FPL_Fixtures_Extract[#Headers],0)))-4),Team_Key[[Full Name]:[Full Name]],0))&amp;RIGHT(INDEX(FPL_Fixtures_Extract[],MATCH($A556,FPL_Fixtures_Extract[[Player]:[Player]],0),MATCH(FPL_Combined[[#Headers],[Gameweek 02]],FPL_Fixtures_Extract[#Headers],0)),3))</f>
        <v>LIV(A) 0-1</v>
      </c>
      <c r="D556" t="str">
        <f ca="1">IF(RIGHT(FPL_Combined[[#Headers],[Gameweek 03]],2)&lt;$B$622,INDEX(FPL_Results_Extract[Gameweek 03],MATCH($A556,FPL_Results_Extract[[Player]:[Player]],0)),INDEX(Team_Key[[Abbreviation]:[Abbreviation]],MATCH(LEFT(INDEX(FPL_Fixtures_Extract[],MATCH($A556,FPL_Fixtures_Extract[[Player]:[Player]],0),MATCH(FPL_Combined[[#Headers],[Gameweek 03]],FPL_Fixtures_Extract[#Headers],0)),LEN(INDEX(FPL_Fixtures_Extract[],MATCH($A556,FPL_Fixtures_Extract[[Player]:[Player]],0),MATCH(FPL_Combined[[#Headers],[Gameweek 03]],FPL_Fixtures_Extract[#Headers],0)))-4),Team_Key[[Full Name]:[Full Name]],0))&amp;RIGHT(INDEX(FPL_Fixtures_Extract[],MATCH($A556,FPL_Fixtures_Extract[[Player]:[Player]],0),MATCH(FPL_Combined[[#Headers],[Gameweek 03]],FPL_Fixtures_Extract[#Headers],0)),3))</f>
        <v>WHU(A) 4-3</v>
      </c>
      <c r="E556" t="str">
        <f ca="1">IF(RIGHT(FPL_Combined[[#Headers],[Gameweek 04]],2)&lt;$B$622,INDEX(FPL_Results_Extract[Gameweek 04],MATCH($A556,FPL_Results_Extract[[Player]:[Player]],0)),INDEX(Team_Key[[Abbreviation]:[Abbreviation]],MATCH(LEFT(INDEX(FPL_Fixtures_Extract[],MATCH($A556,FPL_Fixtures_Extract[[Player]:[Player]],0),MATCH(FPL_Combined[[#Headers],[Gameweek 04]],FPL_Fixtures_Extract[#Headers],0)),LEN(INDEX(FPL_Fixtures_Extract[],MATCH($A556,FPL_Fixtures_Extract[[Player]:[Player]],0),MATCH(FPL_Combined[[#Headers],[Gameweek 04]],FPL_Fixtures_Extract[#Headers],0)))-4),Team_Key[[Full Name]:[Full Name]],0))&amp;RIGHT(INDEX(FPL_Fixtures_Extract[],MATCH($A556,FPL_Fixtures_Extract[[Player]:[Player]],0),MATCH(FPL_Combined[[#Headers],[Gameweek 04]],FPL_Fixtures_Extract[#Headers],0)),3))</f>
        <v>LEI(H) 1-1</v>
      </c>
      <c r="F556" t="str">
        <f ca="1">IF(RIGHT(FPL_Combined[[#Headers],[Gameweek 05]],2)&lt;$B$622,INDEX(FPL_Results_Extract[Gameweek 05],MATCH($A556,FPL_Results_Extract[[Player]:[Player]],0)),INDEX(Team_Key[[Abbreviation]:[Abbreviation]],MATCH(LEFT(INDEX(FPL_Fixtures_Extract[],MATCH($A556,FPL_Fixtures_Extract[[Player]:[Player]],0),MATCH(FPL_Combined[[#Headers],[Gameweek 05]],FPL_Fixtures_Extract[#Headers],0)),LEN(INDEX(FPL_Fixtures_Extract[],MATCH($A556,FPL_Fixtures_Extract[[Player]:[Player]],0),MATCH(FPL_Combined[[#Headers],[Gameweek 05]],FPL_Fixtures_Extract[#Headers],0)))-4),Team_Key[[Full Name]:[Full Name]],0))&amp;RIGHT(INDEX(FPL_Fixtures_Extract[],MATCH($A556,FPL_Fixtures_Extract[[Player]:[Player]],0),MATCH(FPL_Combined[[#Headers],[Gameweek 05]],FPL_Fixtures_Extract[#Headers],0)),3))</f>
        <v>NOR(A) 1-3</v>
      </c>
      <c r="G556" t="str">
        <f ca="1">IF(RIGHT(FPL_Combined[[#Headers],[Gameweek 06]],2)&lt;$B$622,INDEX(FPL_Results_Extract[Gameweek 06],MATCH($A556,FPL_Results_Extract[[Player]:[Player]],0)),INDEX(Team_Key[[Abbreviation]:[Abbreviation]],MATCH(LEFT(INDEX(FPL_Fixtures_Extract[],MATCH($A556,FPL_Fixtures_Extract[[Player]:[Player]],0),MATCH(FPL_Combined[[#Headers],[Gameweek 06]],FPL_Fixtures_Extract[#Headers],0)),LEN(INDEX(FPL_Fixtures_Extract[],MATCH($A556,FPL_Fixtures_Extract[[Player]:[Player]],0),MATCH(FPL_Combined[[#Headers],[Gameweek 06]],FPL_Fixtures_Extract[#Headers],0)))-4),Team_Key[[Full Name]:[Full Name]],0))&amp;RIGHT(INDEX(FPL_Fixtures_Extract[],MATCH($A556,FPL_Fixtures_Extract[[Player]:[Player]],0),MATCH(FPL_Combined[[#Headers],[Gameweek 06]],FPL_Fixtures_Extract[#Headers],0)),3))</f>
        <v>SUN(H) 2-0</v>
      </c>
      <c r="H556" t="str">
        <f ca="1">IF(RIGHT(FPL_Combined[[#Headers],[Gameweek 07]],2)&lt;$B$622,INDEX(FPL_Results_Extract[Gameweek 07],MATCH($A556,FPL_Results_Extract[[Player]:[Player]],0)),INDEX(Team_Key[[Abbreviation]:[Abbreviation]],MATCH(LEFT(INDEX(FPL_Fixtures_Extract[],MATCH($A556,FPL_Fixtures_Extract[[Player]:[Player]],0),MATCH(FPL_Combined[[#Headers],[Gameweek 07]],FPL_Fixtures_Extract[#Headers],0)),LEN(INDEX(FPL_Fixtures_Extract[],MATCH($A556,FPL_Fixtures_Extract[[Player]:[Player]],0),MATCH(FPL_Combined[[#Headers],[Gameweek 07]],FPL_Fixtures_Extract[#Headers],0)))-4),Team_Key[[Full Name]:[Full Name]],0))&amp;RIGHT(INDEX(FPL_Fixtures_Extract[],MATCH($A556,FPL_Fixtures_Extract[[Player]:[Player]],0),MATCH(FPL_Combined[[#Headers],[Gameweek 07]],FPL_Fixtures_Extract[#Headers],0)),3))</f>
        <v>STK(A) 1-2</v>
      </c>
      <c r="I556" t="str">
        <f ca="1">IF(RIGHT(FPL_Combined[[#Headers],[Gameweek 08]],2)&lt;$B$622,INDEX(FPL_Results_Extract[Gameweek 08],MATCH($A556,FPL_Results_Extract[[Player]:[Player]],0)),INDEX(Team_Key[[Abbreviation]:[Abbreviation]],MATCH(LEFT(INDEX(FPL_Fixtures_Extract[],MATCH($A556,FPL_Fixtures_Extract[[Player]:[Player]],0),MATCH(FPL_Combined[[#Headers],[Gameweek 08]],FPL_Fixtures_Extract[#Headers],0)),LEN(INDEX(FPL_Fixtures_Extract[],MATCH($A556,FPL_Fixtures_Extract[[Player]:[Player]],0),MATCH(FPL_Combined[[#Headers],[Gameweek 08]],FPL_Fixtures_Extract[#Headers],0)))-4),Team_Key[[Full Name]:[Full Name]],0))&amp;RIGHT(INDEX(FPL_Fixtures_Extract[],MATCH($A556,FPL_Fixtures_Extract[[Player]:[Player]],0),MATCH(FPL_Combined[[#Headers],[Gameweek 08]],FPL_Fixtures_Extract[#Headers],0)),3))</f>
        <v>WAT(H) 1-1</v>
      </c>
      <c r="J556" t="str">
        <f ca="1">IF(RIGHT(FPL_Combined[[#Headers],[Gameweek 09]],2)&lt;$B$622,INDEX(FPL_Results_Extract[Gameweek 09],MATCH($A556,FPL_Results_Extract[[Player]:[Player]],0)),INDEX(Team_Key[[Abbreviation]:[Abbreviation]],MATCH(LEFT(INDEX(FPL_Fixtures_Extract[],MATCH($A556,FPL_Fixtures_Extract[[Player]:[Player]],0),MATCH(FPL_Combined[[#Headers],[Gameweek 09]],FPL_Fixtures_Extract[#Headers],0)),LEN(INDEX(FPL_Fixtures_Extract[],MATCH($A556,FPL_Fixtures_Extract[[Player]:[Player]],0),MATCH(FPL_Combined[[#Headers],[Gameweek 09]],FPL_Fixtures_Extract[#Headers],0)))-4),Team_Key[[Full Name]:[Full Name]],0))&amp;RIGHT(INDEX(FPL_Fixtures_Extract[],MATCH($A556,FPL_Fixtures_Extract[[Player]:[Player]],0),MATCH(FPL_Combined[[#Headers],[Gameweek 09]],FPL_Fixtures_Extract[#Headers],0)),3))</f>
        <v>MCI(A) 1-5</v>
      </c>
      <c r="K556" t="str">
        <f ca="1">IF(RIGHT(FPL_Combined[[#Headers],[Gameweek 10]],2)&lt;$B$622,INDEX(FPL_Results_Extract[Gameweek 10],MATCH($A556,FPL_Results_Extract[[Player]:[Player]],0)),INDEX(Team_Key[[Abbreviation]:[Abbreviation]],MATCH(LEFT(INDEX(FPL_Fixtures_Extract[],MATCH($A556,FPL_Fixtures_Extract[[Player]:[Player]],0),MATCH(FPL_Combined[[#Headers],[Gameweek 10]],FPL_Fixtures_Extract[#Headers],0)),LEN(INDEX(FPL_Fixtures_Extract[],MATCH($A556,FPL_Fixtures_Extract[[Player]:[Player]],0),MATCH(FPL_Combined[[#Headers],[Gameweek 10]],FPL_Fixtures_Extract[#Headers],0)))-4),Team_Key[[Full Name]:[Full Name]],0))&amp;RIGHT(INDEX(FPL_Fixtures_Extract[],MATCH($A556,FPL_Fixtures_Extract[[Player]:[Player]],0),MATCH(FPL_Combined[[#Headers],[Gameweek 10]],FPL_Fixtures_Extract[#Headers],0)),3))</f>
        <v>TOT(H) 1-5</v>
      </c>
      <c r="L556" t="str">
        <f ca="1">IF(RIGHT(FPL_Combined[[#Headers],[Gameweek 11]],2)&lt;$B$622,INDEX(FPL_Results_Extract[Gameweek 11],MATCH($A556,FPL_Results_Extract[[Player]:[Player]],0)),INDEX(Team_Key[[Abbreviation]:[Abbreviation]],MATCH(LEFT(INDEX(FPL_Fixtures_Extract[],MATCH($A556,FPL_Fixtures_Extract[[Player]:[Player]],0),MATCH(FPL_Combined[[#Headers],[Gameweek 11]],FPL_Fixtures_Extract[#Headers],0)),LEN(INDEX(FPL_Fixtures_Extract[],MATCH($A556,FPL_Fixtures_Extract[[Player]:[Player]],0),MATCH(FPL_Combined[[#Headers],[Gameweek 11]],FPL_Fixtures_Extract[#Headers],0)))-4),Team_Key[[Full Name]:[Full Name]],0))&amp;RIGHT(INDEX(FPL_Fixtures_Extract[],MATCH($A556,FPL_Fixtures_Extract[[Player]:[Player]],0),MATCH(FPL_Combined[[#Headers],[Gameweek 11]],FPL_Fixtures_Extract[#Headers],0)),3))</f>
        <v>SOU(A) 0-2</v>
      </c>
      <c r="M556" t="str">
        <f ca="1">IF(RIGHT(FPL_Combined[[#Headers],[Gameweek 12]],2)&lt;$B$622,INDEX(FPL_Results_Extract[Gameweek 12],MATCH($A556,FPL_Results_Extract[[Player]:[Player]],0)),INDEX(Team_Key[[Abbreviation]:[Abbreviation]],MATCH(LEFT(INDEX(FPL_Fixtures_Extract[],MATCH($A556,FPL_Fixtures_Extract[[Player]:[Player]],0),MATCH(FPL_Combined[[#Headers],[Gameweek 12]],FPL_Fixtures_Extract[#Headers],0)),LEN(INDEX(FPL_Fixtures_Extract[],MATCH($A556,FPL_Fixtures_Extract[[Player]:[Player]],0),MATCH(FPL_Combined[[#Headers],[Gameweek 12]],FPL_Fixtures_Extract[#Headers],0)))-4),Team_Key[[Full Name]:[Full Name]],0))&amp;RIGHT(INDEX(FPL_Fixtures_Extract[],MATCH($A556,FPL_Fixtures_Extract[[Player]:[Player]],0),MATCH(FPL_Combined[[#Headers],[Gameweek 12]],FPL_Fixtures_Extract[#Headers],0)),3))</f>
        <v>NEW(H) 0-1</v>
      </c>
      <c r="N556" t="str">
        <f ca="1">IF(RIGHT(FPL_Combined[[#Headers],[Gameweek 13]],2)&lt;$B$622,INDEX(FPL_Results_Extract[Gameweek 13],MATCH($A556,FPL_Results_Extract[[Player]:[Player]],0)),INDEX(Team_Key[[Abbreviation]:[Abbreviation]],MATCH(LEFT(INDEX(FPL_Fixtures_Extract[],MATCH($A556,FPL_Fixtures_Extract[[Player]:[Player]],0),MATCH(FPL_Combined[[#Headers],[Gameweek 13]],FPL_Fixtures_Extract[#Headers],0)),LEN(INDEX(FPL_Fixtures_Extract[],MATCH($A556,FPL_Fixtures_Extract[[Player]:[Player]],0),MATCH(FPL_Combined[[#Headers],[Gameweek 13]],FPL_Fixtures_Extract[#Headers],0)))-4),Team_Key[[Full Name]:[Full Name]],0))&amp;RIGHT(INDEX(FPL_Fixtures_Extract[],MATCH($A556,FPL_Fixtures_Extract[[Player]:[Player]],0),MATCH(FPL_Combined[[#Headers],[Gameweek 13]],FPL_Fixtures_Extract[#Headers],0)),3))</f>
        <v>SWA(A) 2-2</v>
      </c>
      <c r="O556" t="str">
        <f ca="1">IF(RIGHT(FPL_Combined[[#Headers],[Gameweek 14]],2)&lt;$B$622,INDEX(FPL_Results_Extract[Gameweek 14],MATCH($A556,FPL_Results_Extract[[Player]:[Player]],0)),INDEX(Team_Key[[Abbreviation]:[Abbreviation]],MATCH(LEFT(INDEX(FPL_Fixtures_Extract[],MATCH($A556,FPL_Fixtures_Extract[[Player]:[Player]],0),MATCH(FPL_Combined[[#Headers],[Gameweek 14]],FPL_Fixtures_Extract[#Headers],0)),LEN(INDEX(FPL_Fixtures_Extract[],MATCH($A556,FPL_Fixtures_Extract[[Player]:[Player]],0),MATCH(FPL_Combined[[#Headers],[Gameweek 14]],FPL_Fixtures_Extract[#Headers],0)))-4),Team_Key[[Full Name]:[Full Name]],0))&amp;RIGHT(INDEX(FPL_Fixtures_Extract[],MATCH($A556,FPL_Fixtures_Extract[[Player]:[Player]],0),MATCH(FPL_Combined[[#Headers],[Gameweek 14]],FPL_Fixtures_Extract[#Headers],0)),3))</f>
        <v>EVE(H) 3-3</v>
      </c>
      <c r="P556" t="str">
        <f ca="1">IF(RIGHT(FPL_Combined[[#Headers],[Gameweek 15]],2)&lt;$B$622,INDEX(FPL_Results_Extract[Gameweek 15],MATCH($A556,FPL_Results_Extract[[Player]:[Player]],0)),INDEX(Team_Key[[Abbreviation]:[Abbreviation]],MATCH(LEFT(INDEX(FPL_Fixtures_Extract[],MATCH($A556,FPL_Fixtures_Extract[[Player]:[Player]],0),MATCH(FPL_Combined[[#Headers],[Gameweek 15]],FPL_Fixtures_Extract[#Headers],0)),LEN(INDEX(FPL_Fixtures_Extract[],MATCH($A556,FPL_Fixtures_Extract[[Player]:[Player]],0),MATCH(FPL_Combined[[#Headers],[Gameweek 15]],FPL_Fixtures_Extract[#Headers],0)))-4),Team_Key[[Full Name]:[Full Name]],0))&amp;RIGHT(INDEX(FPL_Fixtures_Extract[],MATCH($A556,FPL_Fixtures_Extract[[Player]:[Player]],0),MATCH(FPL_Combined[[#Headers],[Gameweek 15]],FPL_Fixtures_Extract[#Headers],0)),3))</f>
        <v>CHE(A) 1-0</v>
      </c>
      <c r="Q556" t="str">
        <f ca="1">IF(RIGHT(FPL_Combined[[#Headers],[Gameweek 16]],2)&lt;$B$622,INDEX(FPL_Results_Extract[Gameweek 16],MATCH($A556,FPL_Results_Extract[[Player]:[Player]],0)),INDEX(Team_Key[[Abbreviation]:[Abbreviation]],MATCH(LEFT(INDEX(FPL_Fixtures_Extract[],MATCH($A556,FPL_Fixtures_Extract[[Player]:[Player]],0),MATCH(FPL_Combined[[#Headers],[Gameweek 16]],FPL_Fixtures_Extract[#Headers],0)),LEN(INDEX(FPL_Fixtures_Extract[],MATCH($A556,FPL_Fixtures_Extract[[Player]:[Player]],0),MATCH(FPL_Combined[[#Headers],[Gameweek 16]],FPL_Fixtures_Extract[#Headers],0)))-4),Team_Key[[Full Name]:[Full Name]],0))&amp;RIGHT(INDEX(FPL_Fixtures_Extract[],MATCH($A556,FPL_Fixtures_Extract[[Player]:[Player]],0),MATCH(FPL_Combined[[#Headers],[Gameweek 16]],FPL_Fixtures_Extract[#Headers],0)),3))</f>
        <v>MUN(H) 2-1</v>
      </c>
      <c r="R556" t="str">
        <f ca="1">IF(RIGHT(FPL_Combined[[#Headers],[Gameweek 17]],2)&lt;$B$622,INDEX(FPL_Results_Extract[Gameweek 17],MATCH($A556,FPL_Results_Extract[[Player]:[Player]],0)),INDEX(Team_Key[[Abbreviation]:[Abbreviation]],MATCH(LEFT(INDEX(FPL_Fixtures_Extract[],MATCH($A556,FPL_Fixtures_Extract[[Player]:[Player]],0),MATCH(FPL_Combined[[#Headers],[Gameweek 17]],FPL_Fixtures_Extract[#Headers],0)),LEN(INDEX(FPL_Fixtures_Extract[],MATCH($A556,FPL_Fixtures_Extract[[Player]:[Player]],0),MATCH(FPL_Combined[[#Headers],[Gameweek 17]],FPL_Fixtures_Extract[#Headers],0)))-4),Team_Key[[Full Name]:[Full Name]],0))&amp;RIGHT(INDEX(FPL_Fixtures_Extract[],MATCH($A556,FPL_Fixtures_Extract[[Player]:[Player]],0),MATCH(FPL_Combined[[#Headers],[Gameweek 17]],FPL_Fixtures_Extract[#Headers],0)),3))</f>
        <v>WBA(A) 2-1</v>
      </c>
      <c r="S556" t="str">
        <f ca="1">IF(RIGHT(FPL_Combined[[#Headers],[Gameweek 18]],2)&lt;$B$622,INDEX(FPL_Results_Extract[Gameweek 18],MATCH($A556,FPL_Results_Extract[[Player]:[Player]],0)),INDEX(Team_Key[[Abbreviation]:[Abbreviation]],MATCH(LEFT(INDEX(FPL_Fixtures_Extract[],MATCH($A556,FPL_Fixtures_Extract[[Player]:[Player]],0),MATCH(FPL_Combined[[#Headers],[Gameweek 18]],FPL_Fixtures_Extract[#Headers],0)),LEN(INDEX(FPL_Fixtures_Extract[],MATCH($A556,FPL_Fixtures_Extract[[Player]:[Player]],0),MATCH(FPL_Combined[[#Headers],[Gameweek 18]],FPL_Fixtures_Extract[#Headers],0)))-4),Team_Key[[Full Name]:[Full Name]],0))&amp;RIGHT(INDEX(FPL_Fixtures_Extract[],MATCH($A556,FPL_Fixtures_Extract[[Player]:[Player]],0),MATCH(FPL_Combined[[#Headers],[Gameweek 18]],FPL_Fixtures_Extract[#Headers],0)),3))</f>
        <v>CRY(H) 0-0</v>
      </c>
      <c r="T556" t="str">
        <f ca="1">IF(RIGHT(FPL_Combined[[#Headers],[Gameweek 19]],2)&lt;$B$622,INDEX(FPL_Results_Extract[Gameweek 19],MATCH($A556,FPL_Results_Extract[[Player]:[Player]],0)),INDEX(Team_Key[[Abbreviation]:[Abbreviation]],MATCH(LEFT(INDEX(FPL_Fixtures_Extract[],MATCH($A556,FPL_Fixtures_Extract[[Player]:[Player]],0),MATCH(FPL_Combined[[#Headers],[Gameweek 19]],FPL_Fixtures_Extract[#Headers],0)),LEN(INDEX(FPL_Fixtures_Extract[],MATCH($A556,FPL_Fixtures_Extract[[Player]:[Player]],0),MATCH(FPL_Combined[[#Headers],[Gameweek 19]],FPL_Fixtures_Extract[#Headers],0)))-4),Team_Key[[Full Name]:[Full Name]],0))&amp;RIGHT(INDEX(FPL_Fixtures_Extract[],MATCH($A556,FPL_Fixtures_Extract[[Player]:[Player]],0),MATCH(FPL_Combined[[#Headers],[Gameweek 19]],FPL_Fixtures_Extract[#Headers],0)),3))</f>
        <v>ARS(A) 0-2</v>
      </c>
      <c r="U556" t="str">
        <f ca="1">IF(RIGHT(FPL_Combined[[#Headers],[Gameweek 20]],2)&lt;$B$622,INDEX(FPL_Results_Extract[Gameweek 20],MATCH($A556,FPL_Results_Extract[[Player]:[Player]],0)),INDEX(Team_Key[[Abbreviation]:[Abbreviation]],MATCH(LEFT(INDEX(FPL_Fixtures_Extract[],MATCH($A556,FPL_Fixtures_Extract[[Player]:[Player]],0),MATCH(FPL_Combined[[#Headers],[Gameweek 20]],FPL_Fixtures_Extract[#Headers],0)),LEN(INDEX(FPL_Fixtures_Extract[],MATCH($A556,FPL_Fixtures_Extract[[Player]:[Player]],0),MATCH(FPL_Combined[[#Headers],[Gameweek 20]],FPL_Fixtures_Extract[#Headers],0)))-4),Team_Key[[Full Name]:[Full Name]],0))&amp;RIGHT(INDEX(FPL_Fixtures_Extract[],MATCH($A556,FPL_Fixtures_Extract[[Player]:[Player]],0),MATCH(FPL_Combined[[#Headers],[Gameweek 20]],FPL_Fixtures_Extract[#Headers],0)),3))</f>
        <v>LEI(A) 0-0</v>
      </c>
      <c r="V556" t="str">
        <f ca="1">IF(RIGHT(FPL_Combined[[#Headers],[Gameweek 21]],2)&lt;$B$622,INDEX(FPL_Results_Extract[Gameweek 21],MATCH($A556,FPL_Results_Extract[[Player]:[Player]],0)),INDEX(Team_Key[[Abbreviation]:[Abbreviation]],MATCH(LEFT(INDEX(FPL_Fixtures_Extract[],MATCH($A556,FPL_Fixtures_Extract[[Player]:[Player]],0),MATCH(FPL_Combined[[#Headers],[Gameweek 21]],FPL_Fixtures_Extract[#Headers],0)),LEN(INDEX(FPL_Fixtures_Extract[],MATCH($A556,FPL_Fixtures_Extract[[Player]:[Player]],0),MATCH(FPL_Combined[[#Headers],[Gameweek 21]],FPL_Fixtures_Extract[#Headers],0)))-4),Team_Key[[Full Name]:[Full Name]],0))&amp;RIGHT(INDEX(FPL_Fixtures_Extract[],MATCH($A556,FPL_Fixtures_Extract[[Player]:[Player]],0),MATCH(FPL_Combined[[#Headers],[Gameweek 21]],FPL_Fixtures_Extract[#Headers],0)),3))</f>
        <v>WHU(H) 1-3</v>
      </c>
      <c r="W556" t="str">
        <f ca="1">IF(RIGHT(FPL_Combined[[#Headers],[Gameweek 22]],2)&lt;$B$622,INDEX(FPL_Results_Extract[Gameweek 22],MATCH($A556,FPL_Results_Extract[[Player]:[Player]],0)),INDEX(Team_Key[[Abbreviation]:[Abbreviation]],MATCH(LEFT(INDEX(FPL_Fixtures_Extract[],MATCH($A556,FPL_Fixtures_Extract[[Player]:[Player]],0),MATCH(FPL_Combined[[#Headers],[Gameweek 22]],FPL_Fixtures_Extract[#Headers],0)),LEN(INDEX(FPL_Fixtures_Extract[],MATCH($A556,FPL_Fixtures_Extract[[Player]:[Player]],0),MATCH(FPL_Combined[[#Headers],[Gameweek 22]],FPL_Fixtures_Extract[#Headers],0)))-4),Team_Key[[Full Name]:[Full Name]],0))&amp;RIGHT(INDEX(FPL_Fixtures_Extract[],MATCH($A556,FPL_Fixtures_Extract[[Player]:[Player]],0),MATCH(FPL_Combined[[#Headers],[Gameweek 22]],FPL_Fixtures_Extract[#Headers],0)),3))</f>
        <v>NOR(H) 3-0</v>
      </c>
      <c r="X556" t="str">
        <f ca="1">IF(RIGHT(FPL_Combined[[#Headers],[Gameweek 23]],2)&lt;$B$622,INDEX(FPL_Results_Extract[Gameweek 23],MATCH($A556,FPL_Results_Extract[[Player]:[Player]],0)),INDEX(Team_Key[[Abbreviation]:[Abbreviation]],MATCH(LEFT(INDEX(FPL_Fixtures_Extract[],MATCH($A556,FPL_Fixtures_Extract[[Player]:[Player]],0),MATCH(FPL_Combined[[#Headers],[Gameweek 23]],FPL_Fixtures_Extract[#Headers],0)),LEN(INDEX(FPL_Fixtures_Extract[],MATCH($A556,FPL_Fixtures_Extract[[Player]:[Player]],0),MATCH(FPL_Combined[[#Headers],[Gameweek 23]],FPL_Fixtures_Extract[#Headers],0)))-4),Team_Key[[Full Name]:[Full Name]],0))&amp;RIGHT(INDEX(FPL_Fixtures_Extract[],MATCH($A556,FPL_Fixtures_Extract[[Player]:[Player]],0),MATCH(FPL_Combined[[#Headers],[Gameweek 23]],FPL_Fixtures_Extract[#Headers],0)),3))</f>
        <v>SUN(A) 1-1</v>
      </c>
      <c r="Y556" t="str">
        <f ca="1">IF(RIGHT(FPL_Combined[[#Headers],[Gameweek 24]],2)&lt;$B$622,INDEX(FPL_Results_Extract[Team],MATCH($A556,FPL_Results_Extract[[Player]:[Player]],0)),INDEX(Team_Key[[Abbreviation]:[Abbreviation]],MATCH(LEFT(INDEX(FPL_Fixtures_Extract[],MATCH($A556,FPL_Fixtures_Extract[[Player]:[Player]],0),MATCH(FPL_Combined[[#Headers],[Gameweek 24]],FPL_Fixtures_Extract[#Headers],0)),LEN(INDEX(FPL_Fixtures_Extract[],MATCH($A556,FPL_Fixtures_Extract[[Player]:[Player]],0),MATCH(FPL_Combined[[#Headers],[Gameweek 24]],FPL_Fixtures_Extract[#Headers],0)))-4),Team_Key[[Full Name]:[Full Name]],0))&amp;RIGHT(INDEX(FPL_Fixtures_Extract[],MATCH($A556,FPL_Fixtures_Extract[[Player]:[Player]],0),MATCH(FPL_Combined[[#Headers],[Gameweek 24]],FPL_Fixtures_Extract[#Headers],0)),3))</f>
        <v>BOU</v>
      </c>
      <c r="Z556" t="str">
        <f ca="1">IF(RIGHT(FPL_Combined[[#Headers],[Gameweek 25]],2)&lt;$B$622,INDEX(FPL_Results_Extract[Player],MATCH($A556,FPL_Results_Extract[[Player]:[Player]],0)),INDEX(Team_Key[[Abbreviation]:[Abbreviation]],MATCH(LEFT(INDEX(FPL_Fixtures_Extract[],MATCH($A556,FPL_Fixtures_Extract[[Player]:[Player]],0),MATCH(FPL_Combined[[#Headers],[Gameweek 25]],FPL_Fixtures_Extract[#Headers],0)),LEN(INDEX(FPL_Fixtures_Extract[],MATCH($A556,FPL_Fixtures_Extract[[Player]:[Player]],0),MATCH(FPL_Combined[[#Headers],[Gameweek 25]],FPL_Fixtures_Extract[#Headers],0)))-4),Team_Key[[Full Name]:[Full Name]],0))&amp;RIGHT(INDEX(FPL_Fixtures_Extract[],MATCH($A556,FPL_Fixtures_Extract[[Player]:[Player]],0),MATCH(FPL_Combined[[#Headers],[Gameweek 25]],FPL_Fixtures_Extract[#Headers],0)),3))</f>
        <v>Tomlin</v>
      </c>
      <c r="AA556" t="str">
        <f ca="1">IF(RIGHT(FPL_Combined[[#Headers],[Gameweek 26]],2)&lt;$B$622,INDEX(FPL_Results_Extract[Gameweek 01],MATCH($A556,FPL_Results_Extract[[Player]:[Player]],0)),INDEX(Team_Key[[Abbreviation]:[Abbreviation]],MATCH(LEFT(INDEX(FPL_Fixtures_Extract[],MATCH($A556,FPL_Fixtures_Extract[[Player]:[Player]],0),MATCH(FPL_Combined[[#Headers],[Gameweek 26]],FPL_Fixtures_Extract[#Headers],0)),LEN(INDEX(FPL_Fixtures_Extract[],MATCH($A556,FPL_Fixtures_Extract[[Player]:[Player]],0),MATCH(FPL_Combined[[#Headers],[Gameweek 26]],FPL_Fixtures_Extract[#Headers],0)))-4),Team_Key[[Full Name]:[Full Name]],0))&amp;RIGHT(INDEX(FPL_Fixtures_Extract[],MATCH($A556,FPL_Fixtures_Extract[[Player]:[Player]],0),MATCH(FPL_Combined[[#Headers],[Gameweek 26]],FPL_Fixtures_Extract[#Headers],0)),3))</f>
        <v>AVL(H) 0-1</v>
      </c>
      <c r="AB556" t="str">
        <f ca="1">IF(RIGHT(FPL_Combined[[#Headers],[Gameweek 27]],2)&lt;$B$622,INDEX(FPL_Results_Extract[Gameweek 02],MATCH($A556,FPL_Results_Extract[[Player]:[Player]],0)),INDEX(Team_Key[[Abbreviation]:[Abbreviation]],MATCH(LEFT(INDEX(FPL_Fixtures_Extract[],MATCH($A556,FPL_Fixtures_Extract[[Player]:[Player]],0),MATCH(FPL_Combined[[#Headers],[Gameweek 27]],FPL_Fixtures_Extract[#Headers],0)),LEN(INDEX(FPL_Fixtures_Extract[],MATCH($A556,FPL_Fixtures_Extract[[Player]:[Player]],0),MATCH(FPL_Combined[[#Headers],[Gameweek 27]],FPL_Fixtures_Extract[#Headers],0)))-4),Team_Key[[Full Name]:[Full Name]],0))&amp;RIGHT(INDEX(FPL_Fixtures_Extract[],MATCH($A556,FPL_Fixtures_Extract[[Player]:[Player]],0),MATCH(FPL_Combined[[#Headers],[Gameweek 27]],FPL_Fixtures_Extract[#Headers],0)),3))</f>
        <v>LIV(A) 0-1</v>
      </c>
      <c r="AC556" t="str">
        <f ca="1">IF(RIGHT(FPL_Combined[[#Headers],[Gameweek 28]],2)&lt;$B$622,INDEX(FPL_Results_Extract[Gameweek 03],MATCH($A556,FPL_Results_Extract[[Player]:[Player]],0)),INDEX(Team_Key[[Abbreviation]:[Abbreviation]],MATCH(LEFT(INDEX(FPL_Fixtures_Extract[],MATCH($A556,FPL_Fixtures_Extract[[Player]:[Player]],0),MATCH(FPL_Combined[[#Headers],[Gameweek 28]],FPL_Fixtures_Extract[#Headers],0)),LEN(INDEX(FPL_Fixtures_Extract[],MATCH($A556,FPL_Fixtures_Extract[[Player]:[Player]],0),MATCH(FPL_Combined[[#Headers],[Gameweek 28]],FPL_Fixtures_Extract[#Headers],0)))-4),Team_Key[[Full Name]:[Full Name]],0))&amp;RIGHT(INDEX(FPL_Fixtures_Extract[],MATCH($A556,FPL_Fixtures_Extract[[Player]:[Player]],0),MATCH(FPL_Combined[[#Headers],[Gameweek 28]],FPL_Fixtures_Extract[#Headers],0)),3))</f>
        <v>WHU(A) 4-3</v>
      </c>
      <c r="AD556" t="str">
        <f ca="1">IF(RIGHT(FPL_Combined[[#Headers],[Gameweek 29]],2)&lt;$B$622,INDEX(FPL_Results_Extract[Gameweek 04],MATCH($A556,FPL_Results_Extract[[Player]:[Player]],0)),INDEX(Team_Key[[Abbreviation]:[Abbreviation]],MATCH(LEFT(INDEX(FPL_Fixtures_Extract[],MATCH($A556,FPL_Fixtures_Extract[[Player]:[Player]],0),MATCH(FPL_Combined[[#Headers],[Gameweek 29]],FPL_Fixtures_Extract[#Headers],0)),LEN(INDEX(FPL_Fixtures_Extract[],MATCH($A556,FPL_Fixtures_Extract[[Player]:[Player]],0),MATCH(FPL_Combined[[#Headers],[Gameweek 29]],FPL_Fixtures_Extract[#Headers],0)))-4),Team_Key[[Full Name]:[Full Name]],0))&amp;RIGHT(INDEX(FPL_Fixtures_Extract[],MATCH($A556,FPL_Fixtures_Extract[[Player]:[Player]],0),MATCH(FPL_Combined[[#Headers],[Gameweek 29]],FPL_Fixtures_Extract[#Headers],0)),3))</f>
        <v>NEW(A)</v>
      </c>
      <c r="AE556" t="str">
        <f ca="1">IF(RIGHT(FPL_Combined[[#Headers],[Gameweek 30]],2)&lt;$B$622,INDEX(FPL_Results_Extract[Gameweek 05],MATCH($A556,FPL_Results_Extract[[Player]:[Player]],0)),INDEX(Team_Key[[Abbreviation]:[Abbreviation]],MATCH(LEFT(INDEX(FPL_Fixtures_Extract[],MATCH($A556,FPL_Fixtures_Extract[[Player]:[Player]],0),MATCH(FPL_Combined[[#Headers],[Gameweek 30]],FPL_Fixtures_Extract[#Headers],0)),LEN(INDEX(FPL_Fixtures_Extract[],MATCH($A556,FPL_Fixtures_Extract[[Player]:[Player]],0),MATCH(FPL_Combined[[#Headers],[Gameweek 30]],FPL_Fixtures_Extract[#Headers],0)))-4),Team_Key[[Full Name]:[Full Name]],0))&amp;RIGHT(INDEX(FPL_Fixtures_Extract[],MATCH($A556,FPL_Fixtures_Extract[[Player]:[Player]],0),MATCH(FPL_Combined[[#Headers],[Gameweek 30]],FPL_Fixtures_Extract[#Headers],0)),3))</f>
        <v>SWA(H)</v>
      </c>
      <c r="AF556" t="str">
        <f ca="1">IF(RIGHT(FPL_Combined[[#Headers],[Gameweek 31]],2)&lt;$B$622,INDEX(FPL_Results_Extract[Gameweek 06],MATCH($A556,FPL_Results_Extract[[Player]:[Player]],0)),INDEX(Team_Key[[Abbreviation]:[Abbreviation]],MATCH(LEFT(INDEX(FPL_Fixtures_Extract[],MATCH($A556,FPL_Fixtures_Extract[[Player]:[Player]],0),MATCH(FPL_Combined[[#Headers],[Gameweek 31]],FPL_Fixtures_Extract[#Headers],0)),LEN(INDEX(FPL_Fixtures_Extract[],MATCH($A556,FPL_Fixtures_Extract[[Player]:[Player]],0),MATCH(FPL_Combined[[#Headers],[Gameweek 31]],FPL_Fixtures_Extract[#Headers],0)))-4),Team_Key[[Full Name]:[Full Name]],0))&amp;RIGHT(INDEX(FPL_Fixtures_Extract[],MATCH($A556,FPL_Fixtures_Extract[[Player]:[Player]],0),MATCH(FPL_Combined[[#Headers],[Gameweek 31]],FPL_Fixtures_Extract[#Headers],0)),3))</f>
        <v>TOT(A)</v>
      </c>
      <c r="AG556" t="str">
        <f ca="1">IF(RIGHT(FPL_Combined[[#Headers],[Gameweek 32]],2)&lt;$B$622,INDEX(FPL_Results_Extract[Gameweek 07],MATCH($A556,FPL_Results_Extract[[Player]:[Player]],0)),INDEX(Team_Key[[Abbreviation]:[Abbreviation]],MATCH(LEFT(INDEX(FPL_Fixtures_Extract[],MATCH($A556,FPL_Fixtures_Extract[[Player]:[Player]],0),MATCH(FPL_Combined[[#Headers],[Gameweek 32]],FPL_Fixtures_Extract[#Headers],0)),LEN(INDEX(FPL_Fixtures_Extract[],MATCH($A556,FPL_Fixtures_Extract[[Player]:[Player]],0),MATCH(FPL_Combined[[#Headers],[Gameweek 32]],FPL_Fixtures_Extract[#Headers],0)))-4),Team_Key[[Full Name]:[Full Name]],0))&amp;RIGHT(INDEX(FPL_Fixtures_Extract[],MATCH($A556,FPL_Fixtures_Extract[[Player]:[Player]],0),MATCH(FPL_Combined[[#Headers],[Gameweek 32]],FPL_Fixtures_Extract[#Headers],0)),3))</f>
        <v>MCI(H)</v>
      </c>
      <c r="AH556" t="str">
        <f ca="1">IF(RIGHT(FPL_Combined[[#Headers],[Gameweek 33]],2)&lt;$B$622,INDEX(FPL_Results_Extract[Gameweek 08],MATCH($A556,FPL_Results_Extract[[Player]:[Player]],0)),INDEX(Team_Key[[Abbreviation]:[Abbreviation]],MATCH(LEFT(INDEX(FPL_Fixtures_Extract[],MATCH($A556,FPL_Fixtures_Extract[[Player]:[Player]],0),MATCH(FPL_Combined[[#Headers],[Gameweek 33]],FPL_Fixtures_Extract[#Headers],0)),LEN(INDEX(FPL_Fixtures_Extract[],MATCH($A556,FPL_Fixtures_Extract[[Player]:[Player]],0),MATCH(FPL_Combined[[#Headers],[Gameweek 33]],FPL_Fixtures_Extract[#Headers],0)))-4),Team_Key[[Full Name]:[Full Name]],0))&amp;RIGHT(INDEX(FPL_Fixtures_Extract[],MATCH($A556,FPL_Fixtures_Extract[[Player]:[Player]],0),MATCH(FPL_Combined[[#Headers],[Gameweek 33]],FPL_Fixtures_Extract[#Headers],0)),3))</f>
        <v>AVL(A)</v>
      </c>
      <c r="AI556" t="str">
        <f ca="1">IF(RIGHT(FPL_Combined[[#Headers],[Gameweek 34]],2)&lt;$B$622,INDEX(FPL_Results_Extract[Gameweek 09],MATCH($A556,FPL_Results_Extract[[Player]:[Player]],0)),INDEX(Team_Key[[Abbreviation]:[Abbreviation]],MATCH(LEFT(INDEX(FPL_Fixtures_Extract[],MATCH($A556,FPL_Fixtures_Extract[[Player]:[Player]],0),MATCH(FPL_Combined[[#Headers],[Gameweek 34]],FPL_Fixtures_Extract[#Headers],0)),LEN(INDEX(FPL_Fixtures_Extract[],MATCH($A556,FPL_Fixtures_Extract[[Player]:[Player]],0),MATCH(FPL_Combined[[#Headers],[Gameweek 34]],FPL_Fixtures_Extract[#Headers],0)))-4),Team_Key[[Full Name]:[Full Name]],0))&amp;RIGHT(INDEX(FPL_Fixtures_Extract[],MATCH($A556,FPL_Fixtures_Extract[[Player]:[Player]],0),MATCH(FPL_Combined[[#Headers],[Gameweek 34]],FPL_Fixtures_Extract[#Headers],0)),3))</f>
        <v>LIV(H)</v>
      </c>
      <c r="AJ556" t="str">
        <f ca="1">IF(RIGHT(FPL_Combined[[#Headers],[Gameweek 35]],2)&lt;$B$622,INDEX(FPL_Results_Extract[Gameweek 10],MATCH($A556,FPL_Results_Extract[[Player]:[Player]],0)),INDEX(Team_Key[[Abbreviation]:[Abbreviation]],MATCH(LEFT(INDEX(FPL_Fixtures_Extract[],MATCH($A556,FPL_Fixtures_Extract[[Player]:[Player]],0),MATCH(FPL_Combined[[#Headers],[Gameweek 35]],FPL_Fixtures_Extract[#Headers],0)),LEN(INDEX(FPL_Fixtures_Extract[],MATCH($A556,FPL_Fixtures_Extract[[Player]:[Player]],0),MATCH(FPL_Combined[[#Headers],[Gameweek 35]],FPL_Fixtures_Extract[#Headers],0)))-4),Team_Key[[Full Name]:[Full Name]],0))&amp;RIGHT(INDEX(FPL_Fixtures_Extract[],MATCH($A556,FPL_Fixtures_Extract[[Player]:[Player]],0),MATCH(FPL_Combined[[#Headers],[Gameweek 35]],FPL_Fixtures_Extract[#Headers],0)),3))</f>
        <v>CHE(H)</v>
      </c>
      <c r="AK556" t="str">
        <f ca="1">IF(RIGHT(FPL_Combined[[#Headers],[Gameweek 36]],2)&lt;$B$622,INDEX(FPL_Results_Extract[Gameweek 11],MATCH($A556,FPL_Results_Extract[[Player]:[Player]],0)),INDEX(Team_Key[[Abbreviation]:[Abbreviation]],MATCH(LEFT(INDEX(FPL_Fixtures_Extract[],MATCH($A556,FPL_Fixtures_Extract[[Player]:[Player]],0),MATCH(FPL_Combined[[#Headers],[Gameweek 36]],FPL_Fixtures_Extract[#Headers],0)),LEN(INDEX(FPL_Fixtures_Extract[],MATCH($A556,FPL_Fixtures_Extract[[Player]:[Player]],0),MATCH(FPL_Combined[[#Headers],[Gameweek 36]],FPL_Fixtures_Extract[#Headers],0)))-4),Team_Key[[Full Name]:[Full Name]],0))&amp;RIGHT(INDEX(FPL_Fixtures_Extract[],MATCH($A556,FPL_Fixtures_Extract[[Player]:[Player]],0),MATCH(FPL_Combined[[#Headers],[Gameweek 36]],FPL_Fixtures_Extract[#Headers],0)),3))</f>
        <v>EVE(A)</v>
      </c>
      <c r="AL556" t="str">
        <f ca="1">IF(RIGHT(FPL_Combined[[#Headers],[Gameweek 37]],2)&lt;$B$622,INDEX(FPL_Results_Extract[Gameweek 12],MATCH($A556,FPL_Results_Extract[[Player]:[Player]],0)),INDEX(Team_Key[[Abbreviation]:[Abbreviation]],MATCH(LEFT(INDEX(FPL_Fixtures_Extract[],MATCH($A556,FPL_Fixtures_Extract[[Player]:[Player]],0),MATCH(FPL_Combined[[#Headers],[Gameweek 37]],FPL_Fixtures_Extract[#Headers],0)),LEN(INDEX(FPL_Fixtures_Extract[],MATCH($A556,FPL_Fixtures_Extract[[Player]:[Player]],0),MATCH(FPL_Combined[[#Headers],[Gameweek 37]],FPL_Fixtures_Extract[#Headers],0)))-4),Team_Key[[Full Name]:[Full Name]],0))&amp;RIGHT(INDEX(FPL_Fixtures_Extract[],MATCH($A556,FPL_Fixtures_Extract[[Player]:[Player]],0),MATCH(FPL_Combined[[#Headers],[Gameweek 37]],FPL_Fixtures_Extract[#Headers],0)),3))</f>
        <v>WBA(H)</v>
      </c>
      <c r="AM556" t="str">
        <f ca="1">IF(RIGHT(FPL_Combined[[#Headers],[Gameweek 38]],2)&lt;$B$622,INDEX(FPL_Results_Extract[Gameweek 13],MATCH($A556,FPL_Results_Extract[[Player]:[Player]],0)),INDEX(Team_Key[[Abbreviation]:[Abbreviation]],MATCH(LEFT(INDEX(FPL_Fixtures_Extract[],MATCH($A556,FPL_Fixtures_Extract[[Player]:[Player]],0),MATCH(FPL_Combined[[#Headers],[Gameweek 38]],FPL_Fixtures_Extract[#Headers],0)),LEN(INDEX(FPL_Fixtures_Extract[],MATCH($A556,FPL_Fixtures_Extract[[Player]:[Player]],0),MATCH(FPL_Combined[[#Headers],[Gameweek 38]],FPL_Fixtures_Extract[#Headers],0)))-4),Team_Key[[Full Name]:[Full Name]],0))&amp;RIGHT(INDEX(FPL_Fixtures_Extract[],MATCH($A556,FPL_Fixtures_Extract[[Player]:[Player]],0),MATCH(FPL_Combined[[#Headers],[Gameweek 38]],FPL_Fixtures_Extract[#Headers],0)),3))</f>
        <v>MUN(A)</v>
      </c>
    </row>
    <row r="557" spans="1:39" x14ac:dyDescent="0.45">
      <c r="A557" t="s">
        <v>445</v>
      </c>
      <c r="B557" t="str">
        <f ca="1">IF(RIGHT(FPL_Combined[[#Headers],[Gameweek 01]],2)&lt;$B$622,INDEX(FPL_Results_Extract[Gameweek 01],MATCH($A557,FPL_Results_Extract[[Player]:[Player]],0)),INDEX(Team_Key[[Abbreviation]:[Abbreviation]],MATCH(LEFT(INDEX(FPL_Fixtures_Extract[],MATCH($A557,FPL_Fixtures_Extract[[Player]:[Player]],0),MATCH(FPL_Combined[[#Headers],[Gameweek 01]],FPL_Fixtures_Extract[#Headers],0)),LEN(INDEX(FPL_Fixtures_Extract[],MATCH($A557,FPL_Fixtures_Extract[[Player]:[Player]],0),MATCH(FPL_Combined[[#Headers],[Gameweek 01]],FPL_Fixtures_Extract[#Headers],0)))-4),Team_Key[[Full Name]:[Full Name]],0))&amp;RIGHT(INDEX(FPL_Fixtures_Extract[],MATCH($A557,FPL_Fixtures_Extract[[Player]:[Player]],0),MATCH(FPL_Combined[[#Headers],[Gameweek 01]],FPL_Fixtures_Extract[#Headers],0)),3))</f>
        <v>N/A</v>
      </c>
      <c r="C557" t="str">
        <f ca="1">IF(RIGHT(FPL_Combined[[#Headers],[Gameweek 02]],2)&lt;$B$622,INDEX(FPL_Results_Extract[Gameweek 02],MATCH($A557,FPL_Results_Extract[[Player]:[Player]],0)),INDEX(Team_Key[[Abbreviation]:[Abbreviation]],MATCH(LEFT(INDEX(FPL_Fixtures_Extract[],MATCH($A557,FPL_Fixtures_Extract[[Player]:[Player]],0),MATCH(FPL_Combined[[#Headers],[Gameweek 02]],FPL_Fixtures_Extract[#Headers],0)),LEN(INDEX(FPL_Fixtures_Extract[],MATCH($A557,FPL_Fixtures_Extract[[Player]:[Player]],0),MATCH(FPL_Combined[[#Headers],[Gameweek 02]],FPL_Fixtures_Extract[#Headers],0)))-4),Team_Key[[Full Name]:[Full Name]],0))&amp;RIGHT(INDEX(FPL_Fixtures_Extract[],MATCH($A557,FPL_Fixtures_Extract[[Player]:[Player]],0),MATCH(FPL_Combined[[#Headers],[Gameweek 02]],FPL_Fixtures_Extract[#Headers],0)),3))</f>
        <v>N/A</v>
      </c>
      <c r="D557" t="str">
        <f ca="1">IF(RIGHT(FPL_Combined[[#Headers],[Gameweek 03]],2)&lt;$B$622,INDEX(FPL_Results_Extract[Gameweek 03],MATCH($A557,FPL_Results_Extract[[Player]:[Player]],0)),INDEX(Team_Key[[Abbreviation]:[Abbreviation]],MATCH(LEFT(INDEX(FPL_Fixtures_Extract[],MATCH($A557,FPL_Fixtures_Extract[[Player]:[Player]],0),MATCH(FPL_Combined[[#Headers],[Gameweek 03]],FPL_Fixtures_Extract[#Headers],0)),LEN(INDEX(FPL_Fixtures_Extract[],MATCH($A557,FPL_Fixtures_Extract[[Player]:[Player]],0),MATCH(FPL_Combined[[#Headers],[Gameweek 03]],FPL_Fixtures_Extract[#Headers],0)))-4),Team_Key[[Full Name]:[Full Name]],0))&amp;RIGHT(INDEX(FPL_Fixtures_Extract[],MATCH($A557,FPL_Fixtures_Extract[[Player]:[Player]],0),MATCH(FPL_Combined[[#Headers],[Gameweek 03]],FPL_Fixtures_Extract[#Headers],0)),3))</f>
        <v>N/A</v>
      </c>
      <c r="E557" t="str">
        <f ca="1">IF(RIGHT(FPL_Combined[[#Headers],[Gameweek 04]],2)&lt;$B$622,INDEX(FPL_Results_Extract[Gameweek 04],MATCH($A557,FPL_Results_Extract[[Player]:[Player]],0)),INDEX(Team_Key[[Abbreviation]:[Abbreviation]],MATCH(LEFT(INDEX(FPL_Fixtures_Extract[],MATCH($A557,FPL_Fixtures_Extract[[Player]:[Player]],0),MATCH(FPL_Combined[[#Headers],[Gameweek 04]],FPL_Fixtures_Extract[#Headers],0)),LEN(INDEX(FPL_Fixtures_Extract[],MATCH($A557,FPL_Fixtures_Extract[[Player]:[Player]],0),MATCH(FPL_Combined[[#Headers],[Gameweek 04]],FPL_Fixtures_Extract[#Headers],0)))-4),Team_Key[[Full Name]:[Full Name]],0))&amp;RIGHT(INDEX(FPL_Fixtures_Extract[],MATCH($A557,FPL_Fixtures_Extract[[Player]:[Player]],0),MATCH(FPL_Combined[[#Headers],[Gameweek 04]],FPL_Fixtures_Extract[#Headers],0)),3))</f>
        <v>N/A</v>
      </c>
      <c r="F557" t="str">
        <f ca="1">IF(RIGHT(FPL_Combined[[#Headers],[Gameweek 05]],2)&lt;$B$622,INDEX(FPL_Results_Extract[Gameweek 05],MATCH($A557,FPL_Results_Extract[[Player]:[Player]],0)),INDEX(Team_Key[[Abbreviation]:[Abbreviation]],MATCH(LEFT(INDEX(FPL_Fixtures_Extract[],MATCH($A557,FPL_Fixtures_Extract[[Player]:[Player]],0),MATCH(FPL_Combined[[#Headers],[Gameweek 05]],FPL_Fixtures_Extract[#Headers],0)),LEN(INDEX(FPL_Fixtures_Extract[],MATCH($A557,FPL_Fixtures_Extract[[Player]:[Player]],0),MATCH(FPL_Combined[[#Headers],[Gameweek 05]],FPL_Fixtures_Extract[#Headers],0)))-4),Team_Key[[Full Name]:[Full Name]],0))&amp;RIGHT(INDEX(FPL_Fixtures_Extract[],MATCH($A557,FPL_Fixtures_Extract[[Player]:[Player]],0),MATCH(FPL_Combined[[#Headers],[Gameweek 05]],FPL_Fixtures_Extract[#Headers],0)),3))</f>
        <v>N/A</v>
      </c>
      <c r="G557" t="str">
        <f ca="1">IF(RIGHT(FPL_Combined[[#Headers],[Gameweek 06]],2)&lt;$B$622,INDEX(FPL_Results_Extract[Gameweek 06],MATCH($A557,FPL_Results_Extract[[Player]:[Player]],0)),INDEX(Team_Key[[Abbreviation]:[Abbreviation]],MATCH(LEFT(INDEX(FPL_Fixtures_Extract[],MATCH($A557,FPL_Fixtures_Extract[[Player]:[Player]],0),MATCH(FPL_Combined[[#Headers],[Gameweek 06]],FPL_Fixtures_Extract[#Headers],0)),LEN(INDEX(FPL_Fixtures_Extract[],MATCH($A557,FPL_Fixtures_Extract[[Player]:[Player]],0),MATCH(FPL_Combined[[#Headers],[Gameweek 06]],FPL_Fixtures_Extract[#Headers],0)))-4),Team_Key[[Full Name]:[Full Name]],0))&amp;RIGHT(INDEX(FPL_Fixtures_Extract[],MATCH($A557,FPL_Fixtures_Extract[[Player]:[Player]],0),MATCH(FPL_Combined[[#Headers],[Gameweek 06]],FPL_Fixtures_Extract[#Headers],0)),3))</f>
        <v>N/A</v>
      </c>
      <c r="H557" t="str">
        <f ca="1">IF(RIGHT(FPL_Combined[[#Headers],[Gameweek 07]],2)&lt;$B$622,INDEX(FPL_Results_Extract[Gameweek 07],MATCH($A557,FPL_Results_Extract[[Player]:[Player]],0)),INDEX(Team_Key[[Abbreviation]:[Abbreviation]],MATCH(LEFT(INDEX(FPL_Fixtures_Extract[],MATCH($A557,FPL_Fixtures_Extract[[Player]:[Player]],0),MATCH(FPL_Combined[[#Headers],[Gameweek 07]],FPL_Fixtures_Extract[#Headers],0)),LEN(INDEX(FPL_Fixtures_Extract[],MATCH($A557,FPL_Fixtures_Extract[[Player]:[Player]],0),MATCH(FPL_Combined[[#Headers],[Gameweek 07]],FPL_Fixtures_Extract[#Headers],0)))-4),Team_Key[[Full Name]:[Full Name]],0))&amp;RIGHT(INDEX(FPL_Fixtures_Extract[],MATCH($A557,FPL_Fixtures_Extract[[Player]:[Player]],0),MATCH(FPL_Combined[[#Headers],[Gameweek 07]],FPL_Fixtures_Extract[#Headers],0)),3))</f>
        <v>CHE(H) 2-2</v>
      </c>
      <c r="I557" t="str">
        <f ca="1">IF(RIGHT(FPL_Combined[[#Headers],[Gameweek 08]],2)&lt;$B$622,INDEX(FPL_Results_Extract[Gameweek 08],MATCH($A557,FPL_Results_Extract[[Player]:[Player]],0)),INDEX(Team_Key[[Abbreviation]:[Abbreviation]],MATCH(LEFT(INDEX(FPL_Fixtures_Extract[],MATCH($A557,FPL_Fixtures_Extract[[Player]:[Player]],0),MATCH(FPL_Combined[[#Headers],[Gameweek 08]],FPL_Fixtures_Extract[#Headers],0)),LEN(INDEX(FPL_Fixtures_Extract[],MATCH($A557,FPL_Fixtures_Extract[[Player]:[Player]],0),MATCH(FPL_Combined[[#Headers],[Gameweek 08]],FPL_Fixtures_Extract[#Headers],0)))-4),Team_Key[[Full Name]:[Full Name]],0))&amp;RIGHT(INDEX(FPL_Fixtures_Extract[],MATCH($A557,FPL_Fixtures_Extract[[Player]:[Player]],0),MATCH(FPL_Combined[[#Headers],[Gameweek 08]],FPL_Fixtures_Extract[#Headers],0)),3))</f>
        <v>MCI(A) 1-6</v>
      </c>
      <c r="J557" t="str">
        <f ca="1">IF(RIGHT(FPL_Combined[[#Headers],[Gameweek 09]],2)&lt;$B$622,INDEX(FPL_Results_Extract[Gameweek 09],MATCH($A557,FPL_Results_Extract[[Player]:[Player]],0)),INDEX(Team_Key[[Abbreviation]:[Abbreviation]],MATCH(LEFT(INDEX(FPL_Fixtures_Extract[],MATCH($A557,FPL_Fixtures_Extract[[Player]:[Player]],0),MATCH(FPL_Combined[[#Headers],[Gameweek 09]],FPL_Fixtures_Extract[#Headers],0)),LEN(INDEX(FPL_Fixtures_Extract[],MATCH($A557,FPL_Fixtures_Extract[[Player]:[Player]],0),MATCH(FPL_Combined[[#Headers],[Gameweek 09]],FPL_Fixtures_Extract[#Headers],0)))-4),Team_Key[[Full Name]:[Full Name]],0))&amp;RIGHT(INDEX(FPL_Fixtures_Extract[],MATCH($A557,FPL_Fixtures_Extract[[Player]:[Player]],0),MATCH(FPL_Combined[[#Headers],[Gameweek 09]],FPL_Fixtures_Extract[#Headers],0)),3))</f>
        <v>NOR(H) 6-2</v>
      </c>
      <c r="K557" t="str">
        <f ca="1">IF(RIGHT(FPL_Combined[[#Headers],[Gameweek 10]],2)&lt;$B$622,INDEX(FPL_Results_Extract[Gameweek 10],MATCH($A557,FPL_Results_Extract[[Player]:[Player]],0)),INDEX(Team_Key[[Abbreviation]:[Abbreviation]],MATCH(LEFT(INDEX(FPL_Fixtures_Extract[],MATCH($A557,FPL_Fixtures_Extract[[Player]:[Player]],0),MATCH(FPL_Combined[[#Headers],[Gameweek 10]],FPL_Fixtures_Extract[#Headers],0)),LEN(INDEX(FPL_Fixtures_Extract[],MATCH($A557,FPL_Fixtures_Extract[[Player]:[Player]],0),MATCH(FPL_Combined[[#Headers],[Gameweek 10]],FPL_Fixtures_Extract[#Headers],0)))-4),Team_Key[[Full Name]:[Full Name]],0))&amp;RIGHT(INDEX(FPL_Fixtures_Extract[],MATCH($A557,FPL_Fixtures_Extract[[Player]:[Player]],0),MATCH(FPL_Combined[[#Headers],[Gameweek 10]],FPL_Fixtures_Extract[#Headers],0)),3))</f>
        <v>SUN(A) 0-3</v>
      </c>
      <c r="L557" t="str">
        <f ca="1">IF(RIGHT(FPL_Combined[[#Headers],[Gameweek 11]],2)&lt;$B$622,INDEX(FPL_Results_Extract[Gameweek 11],MATCH($A557,FPL_Results_Extract[[Player]:[Player]],0)),INDEX(Team_Key[[Abbreviation]:[Abbreviation]],MATCH(LEFT(INDEX(FPL_Fixtures_Extract[],MATCH($A557,FPL_Fixtures_Extract[[Player]:[Player]],0),MATCH(FPL_Combined[[#Headers],[Gameweek 11]],FPL_Fixtures_Extract[#Headers],0)),LEN(INDEX(FPL_Fixtures_Extract[],MATCH($A557,FPL_Fixtures_Extract[[Player]:[Player]],0),MATCH(FPL_Combined[[#Headers],[Gameweek 11]],FPL_Fixtures_Extract[#Headers],0)))-4),Team_Key[[Full Name]:[Full Name]],0))&amp;RIGHT(INDEX(FPL_Fixtures_Extract[],MATCH($A557,FPL_Fixtures_Extract[[Player]:[Player]],0),MATCH(FPL_Combined[[#Headers],[Gameweek 11]],FPL_Fixtures_Extract[#Headers],0)),3))</f>
        <v>STK(H) 0-0</v>
      </c>
      <c r="M557" t="str">
        <f ca="1">IF(RIGHT(FPL_Combined[[#Headers],[Gameweek 12]],2)&lt;$B$622,INDEX(FPL_Results_Extract[Gameweek 12],MATCH($A557,FPL_Results_Extract[[Player]:[Player]],0)),INDEX(Team_Key[[Abbreviation]:[Abbreviation]],MATCH(LEFT(INDEX(FPL_Fixtures_Extract[],MATCH($A557,FPL_Fixtures_Extract[[Player]:[Player]],0),MATCH(FPL_Combined[[#Headers],[Gameweek 12]],FPL_Fixtures_Extract[#Headers],0)),LEN(INDEX(FPL_Fixtures_Extract[],MATCH($A557,FPL_Fixtures_Extract[[Player]:[Player]],0),MATCH(FPL_Combined[[#Headers],[Gameweek 12]],FPL_Fixtures_Extract[#Headers],0)))-4),Team_Key[[Full Name]:[Full Name]],0))&amp;RIGHT(INDEX(FPL_Fixtures_Extract[],MATCH($A557,FPL_Fixtures_Extract[[Player]:[Player]],0),MATCH(FPL_Combined[[#Headers],[Gameweek 12]],FPL_Fixtures_Extract[#Headers],0)),3))</f>
        <v>BOU(A) 1-0</v>
      </c>
      <c r="N557" t="str">
        <f ca="1">IF(RIGHT(FPL_Combined[[#Headers],[Gameweek 13]],2)&lt;$B$622,INDEX(FPL_Results_Extract[Gameweek 13],MATCH($A557,FPL_Results_Extract[[Player]:[Player]],0)),INDEX(Team_Key[[Abbreviation]:[Abbreviation]],MATCH(LEFT(INDEX(FPL_Fixtures_Extract[],MATCH($A557,FPL_Fixtures_Extract[[Player]:[Player]],0),MATCH(FPL_Combined[[#Headers],[Gameweek 13]],FPL_Fixtures_Extract[#Headers],0)),LEN(INDEX(FPL_Fixtures_Extract[],MATCH($A557,FPL_Fixtures_Extract[[Player]:[Player]],0),MATCH(FPL_Combined[[#Headers],[Gameweek 13]],FPL_Fixtures_Extract[#Headers],0)))-4),Team_Key[[Full Name]:[Full Name]],0))&amp;RIGHT(INDEX(FPL_Fixtures_Extract[],MATCH($A557,FPL_Fixtures_Extract[[Player]:[Player]],0),MATCH(FPL_Combined[[#Headers],[Gameweek 13]],FPL_Fixtures_Extract[#Headers],0)),3))</f>
        <v>LEI(H) 0-3</v>
      </c>
      <c r="O557" t="str">
        <f ca="1">IF(RIGHT(FPL_Combined[[#Headers],[Gameweek 14]],2)&lt;$B$622,INDEX(FPL_Results_Extract[Gameweek 14],MATCH($A557,FPL_Results_Extract[[Player]:[Player]],0)),INDEX(Team_Key[[Abbreviation]:[Abbreviation]],MATCH(LEFT(INDEX(FPL_Fixtures_Extract[],MATCH($A557,FPL_Fixtures_Extract[[Player]:[Player]],0),MATCH(FPL_Combined[[#Headers],[Gameweek 14]],FPL_Fixtures_Extract[#Headers],0)),LEN(INDEX(FPL_Fixtures_Extract[],MATCH($A557,FPL_Fixtures_Extract[[Player]:[Player]],0),MATCH(FPL_Combined[[#Headers],[Gameweek 14]],FPL_Fixtures_Extract[#Headers],0)))-4),Team_Key[[Full Name]:[Full Name]],0))&amp;RIGHT(INDEX(FPL_Fixtures_Extract[],MATCH($A557,FPL_Fixtures_Extract[[Player]:[Player]],0),MATCH(FPL_Combined[[#Headers],[Gameweek 14]],FPL_Fixtures_Extract[#Headers],0)),3))</f>
        <v>CRY(A) 1-5</v>
      </c>
      <c r="P557" t="str">
        <f ca="1">IF(RIGHT(FPL_Combined[[#Headers],[Gameweek 15]],2)&lt;$B$622,INDEX(FPL_Results_Extract[Gameweek 15],MATCH($A557,FPL_Results_Extract[[Player]:[Player]],0)),INDEX(Team_Key[[Abbreviation]:[Abbreviation]],MATCH(LEFT(INDEX(FPL_Fixtures_Extract[],MATCH($A557,FPL_Fixtures_Extract[[Player]:[Player]],0),MATCH(FPL_Combined[[#Headers],[Gameweek 15]],FPL_Fixtures_Extract[#Headers],0)),LEN(INDEX(FPL_Fixtures_Extract[],MATCH($A557,FPL_Fixtures_Extract[[Player]:[Player]],0),MATCH(FPL_Combined[[#Headers],[Gameweek 15]],FPL_Fixtures_Extract[#Headers],0)))-4),Team_Key[[Full Name]:[Full Name]],0))&amp;RIGHT(INDEX(FPL_Fixtures_Extract[],MATCH($A557,FPL_Fixtures_Extract[[Player]:[Player]],0),MATCH(FPL_Combined[[#Headers],[Gameweek 15]],FPL_Fixtures_Extract[#Headers],0)),3))</f>
        <v>LIV(H) 2-0</v>
      </c>
      <c r="Q557" t="str">
        <f ca="1">IF(RIGHT(FPL_Combined[[#Headers],[Gameweek 16]],2)&lt;$B$622,INDEX(FPL_Results_Extract[Gameweek 16],MATCH($A557,FPL_Results_Extract[[Player]:[Player]],0)),INDEX(Team_Key[[Abbreviation]:[Abbreviation]],MATCH(LEFT(INDEX(FPL_Fixtures_Extract[],MATCH($A557,FPL_Fixtures_Extract[[Player]:[Player]],0),MATCH(FPL_Combined[[#Headers],[Gameweek 16]],FPL_Fixtures_Extract[#Headers],0)),LEN(INDEX(FPL_Fixtures_Extract[],MATCH($A557,FPL_Fixtures_Extract[[Player]:[Player]],0),MATCH(FPL_Combined[[#Headers],[Gameweek 16]],FPL_Fixtures_Extract[#Headers],0)))-4),Team_Key[[Full Name]:[Full Name]],0))&amp;RIGHT(INDEX(FPL_Fixtures_Extract[],MATCH($A557,FPL_Fixtures_Extract[[Player]:[Player]],0),MATCH(FPL_Combined[[#Headers],[Gameweek 16]],FPL_Fixtures_Extract[#Headers],0)),3))</f>
        <v>TOT(A) 2-1</v>
      </c>
      <c r="R557" t="str">
        <f ca="1">IF(RIGHT(FPL_Combined[[#Headers],[Gameweek 17]],2)&lt;$B$622,INDEX(FPL_Results_Extract[Gameweek 17],MATCH($A557,FPL_Results_Extract[[Player]:[Player]],0)),INDEX(Team_Key[[Abbreviation]:[Abbreviation]],MATCH(LEFT(INDEX(FPL_Fixtures_Extract[],MATCH($A557,FPL_Fixtures_Extract[[Player]:[Player]],0),MATCH(FPL_Combined[[#Headers],[Gameweek 17]],FPL_Fixtures_Extract[#Headers],0)),LEN(INDEX(FPL_Fixtures_Extract[],MATCH($A557,FPL_Fixtures_Extract[[Player]:[Player]],0),MATCH(FPL_Combined[[#Headers],[Gameweek 17]],FPL_Fixtures_Extract[#Headers],0)))-4),Team_Key[[Full Name]:[Full Name]],0))&amp;RIGHT(INDEX(FPL_Fixtures_Extract[],MATCH($A557,FPL_Fixtures_Extract[[Player]:[Player]],0),MATCH(FPL_Combined[[#Headers],[Gameweek 17]],FPL_Fixtures_Extract[#Headers],0)),3))</f>
        <v>AVL(H) 1-1</v>
      </c>
      <c r="S557" t="str">
        <f ca="1">IF(RIGHT(FPL_Combined[[#Headers],[Gameweek 18]],2)&lt;$B$622,INDEX(FPL_Results_Extract[Gameweek 18],MATCH($A557,FPL_Results_Extract[[Player]:[Player]],0)),INDEX(Team_Key[[Abbreviation]:[Abbreviation]],MATCH(LEFT(INDEX(FPL_Fixtures_Extract[],MATCH($A557,FPL_Fixtures_Extract[[Player]:[Player]],0),MATCH(FPL_Combined[[#Headers],[Gameweek 18]],FPL_Fixtures_Extract[#Headers],0)),LEN(INDEX(FPL_Fixtures_Extract[],MATCH($A557,FPL_Fixtures_Extract[[Player]:[Player]],0),MATCH(FPL_Combined[[#Headers],[Gameweek 18]],FPL_Fixtures_Extract[#Headers],0)))-4),Team_Key[[Full Name]:[Full Name]],0))&amp;RIGHT(INDEX(FPL_Fixtures_Extract[],MATCH($A557,FPL_Fixtures_Extract[[Player]:[Player]],0),MATCH(FPL_Combined[[#Headers],[Gameweek 18]],FPL_Fixtures_Extract[#Headers],0)),3))</f>
        <v>EVE(H) 0-1</v>
      </c>
      <c r="T557" t="str">
        <f ca="1">IF(RIGHT(FPL_Combined[[#Headers],[Gameweek 19]],2)&lt;$B$622,INDEX(FPL_Results_Extract[Gameweek 19],MATCH($A557,FPL_Results_Extract[[Player]:[Player]],0)),INDEX(Team_Key[[Abbreviation]:[Abbreviation]],MATCH(LEFT(INDEX(FPL_Fixtures_Extract[],MATCH($A557,FPL_Fixtures_Extract[[Player]:[Player]],0),MATCH(FPL_Combined[[#Headers],[Gameweek 19]],FPL_Fixtures_Extract[#Headers],0)),LEN(INDEX(FPL_Fixtures_Extract[],MATCH($A557,FPL_Fixtures_Extract[[Player]:[Player]],0),MATCH(FPL_Combined[[#Headers],[Gameweek 19]],FPL_Fixtures_Extract[#Headers],0)))-4),Team_Key[[Full Name]:[Full Name]],0))&amp;RIGHT(INDEX(FPL_Fixtures_Extract[],MATCH($A557,FPL_Fixtures_Extract[[Player]:[Player]],0),MATCH(FPL_Combined[[#Headers],[Gameweek 19]],FPL_Fixtures_Extract[#Headers],0)),3))</f>
        <v>WBA(A) 0-1</v>
      </c>
      <c r="U557" t="str">
        <f ca="1">IF(RIGHT(FPL_Combined[[#Headers],[Gameweek 20]],2)&lt;$B$622,INDEX(FPL_Results_Extract[Gameweek 20],MATCH($A557,FPL_Results_Extract[[Player]:[Player]],0)),INDEX(Team_Key[[Abbreviation]:[Abbreviation]],MATCH(LEFT(INDEX(FPL_Fixtures_Extract[],MATCH($A557,FPL_Fixtures_Extract[[Player]:[Player]],0),MATCH(FPL_Combined[[#Headers],[Gameweek 20]],FPL_Fixtures_Extract[#Headers],0)),LEN(INDEX(FPL_Fixtures_Extract[],MATCH($A557,FPL_Fixtures_Extract[[Player]:[Player]],0),MATCH(FPL_Combined[[#Headers],[Gameweek 20]],FPL_Fixtures_Extract[#Headers],0)))-4),Team_Key[[Full Name]:[Full Name]],0))&amp;RIGHT(INDEX(FPL_Fixtures_Extract[],MATCH($A557,FPL_Fixtures_Extract[[Player]:[Player]],0),MATCH(FPL_Combined[[#Headers],[Gameweek 20]],FPL_Fixtures_Extract[#Headers],0)),3))</f>
        <v>ARS(A) 0-1</v>
      </c>
      <c r="V557" t="str">
        <f ca="1">IF(RIGHT(FPL_Combined[[#Headers],[Gameweek 21]],2)&lt;$B$622,INDEX(FPL_Results_Extract[Gameweek 21],MATCH($A557,FPL_Results_Extract[[Player]:[Player]],0)),INDEX(Team_Key[[Abbreviation]:[Abbreviation]],MATCH(LEFT(INDEX(FPL_Fixtures_Extract[],MATCH($A557,FPL_Fixtures_Extract[[Player]:[Player]],0),MATCH(FPL_Combined[[#Headers],[Gameweek 21]],FPL_Fixtures_Extract[#Headers],0)),LEN(INDEX(FPL_Fixtures_Extract[],MATCH($A557,FPL_Fixtures_Extract[[Player]:[Player]],0),MATCH(FPL_Combined[[#Headers],[Gameweek 21]],FPL_Fixtures_Extract[#Headers],0)))-4),Team_Key[[Full Name]:[Full Name]],0))&amp;RIGHT(INDEX(FPL_Fixtures_Extract[],MATCH($A557,FPL_Fixtures_Extract[[Player]:[Player]],0),MATCH(FPL_Combined[[#Headers],[Gameweek 21]],FPL_Fixtures_Extract[#Headers],0)),3))</f>
        <v>MUN(H) 3-3</v>
      </c>
      <c r="W557" t="str">
        <f ca="1">IF(RIGHT(FPL_Combined[[#Headers],[Gameweek 22]],2)&lt;$B$622,INDEX(FPL_Results_Extract[Gameweek 22],MATCH($A557,FPL_Results_Extract[[Player]:[Player]],0)),INDEX(Team_Key[[Abbreviation]:[Abbreviation]],MATCH(LEFT(INDEX(FPL_Fixtures_Extract[],MATCH($A557,FPL_Fixtures_Extract[[Player]:[Player]],0),MATCH(FPL_Combined[[#Headers],[Gameweek 22]],FPL_Fixtures_Extract[#Headers],0)),LEN(INDEX(FPL_Fixtures_Extract[],MATCH($A557,FPL_Fixtures_Extract[[Player]:[Player]],0),MATCH(FPL_Combined[[#Headers],[Gameweek 22]],FPL_Fixtures_Extract[#Headers],0)))-4),Team_Key[[Full Name]:[Full Name]],0))&amp;RIGHT(INDEX(FPL_Fixtures_Extract[],MATCH($A557,FPL_Fixtures_Extract[[Player]:[Player]],0),MATCH(FPL_Combined[[#Headers],[Gameweek 22]],FPL_Fixtures_Extract[#Headers],0)),3))</f>
        <v>WHU(H) 2-1</v>
      </c>
      <c r="X557" t="str">
        <f ca="1">IF(RIGHT(FPL_Combined[[#Headers],[Gameweek 23]],2)&lt;$B$622,INDEX(FPL_Results_Extract[Gameweek 23],MATCH($A557,FPL_Results_Extract[[Player]:[Player]],0)),INDEX(Team_Key[[Abbreviation]:[Abbreviation]],MATCH(LEFT(INDEX(FPL_Fixtures_Extract[],MATCH($A557,FPL_Fixtures_Extract[[Player]:[Player]],0),MATCH(FPL_Combined[[#Headers],[Gameweek 23]],FPL_Fixtures_Extract[#Headers],0)),LEN(INDEX(FPL_Fixtures_Extract[],MATCH($A557,FPL_Fixtures_Extract[[Player]:[Player]],0),MATCH(FPL_Combined[[#Headers],[Gameweek 23]],FPL_Fixtures_Extract[#Headers],0)))-4),Team_Key[[Full Name]:[Full Name]],0))&amp;RIGHT(INDEX(FPL_Fixtures_Extract[],MATCH($A557,FPL_Fixtures_Extract[[Player]:[Player]],0),MATCH(FPL_Combined[[#Headers],[Gameweek 23]],FPL_Fixtures_Extract[#Headers],0)),3))</f>
        <v>WAT(A) 1-2</v>
      </c>
      <c r="Y557" t="str">
        <f ca="1">IF(RIGHT(FPL_Combined[[#Headers],[Gameweek 24]],2)&lt;$B$622,INDEX(FPL_Results_Extract[Team],MATCH($A557,FPL_Results_Extract[[Player]:[Player]],0)),INDEX(Team_Key[[Abbreviation]:[Abbreviation]],MATCH(LEFT(INDEX(FPL_Fixtures_Extract[],MATCH($A557,FPL_Fixtures_Extract[[Player]:[Player]],0),MATCH(FPL_Combined[[#Headers],[Gameweek 24]],FPL_Fixtures_Extract[#Headers],0)),LEN(INDEX(FPL_Fixtures_Extract[],MATCH($A557,FPL_Fixtures_Extract[[Player]:[Player]],0),MATCH(FPL_Combined[[#Headers],[Gameweek 24]],FPL_Fixtures_Extract[#Headers],0)))-4),Team_Key[[Full Name]:[Full Name]],0))&amp;RIGHT(INDEX(FPL_Fixtures_Extract[],MATCH($A557,FPL_Fixtures_Extract[[Player]:[Player]],0),MATCH(FPL_Combined[[#Headers],[Gameweek 24]],FPL_Fixtures_Extract[#Headers],0)),3))</f>
        <v>NEW</v>
      </c>
      <c r="Z557" t="str">
        <f ca="1">IF(RIGHT(FPL_Combined[[#Headers],[Gameweek 25]],2)&lt;$B$622,INDEX(FPL_Results_Extract[Player],MATCH($A557,FPL_Results_Extract[[Player]:[Player]],0)),INDEX(Team_Key[[Abbreviation]:[Abbreviation]],MATCH(LEFT(INDEX(FPL_Fixtures_Extract[],MATCH($A557,FPL_Fixtures_Extract[[Player]:[Player]],0),MATCH(FPL_Combined[[#Headers],[Gameweek 25]],FPL_Fixtures_Extract[#Headers],0)),LEN(INDEX(FPL_Fixtures_Extract[],MATCH($A557,FPL_Fixtures_Extract[[Player]:[Player]],0),MATCH(FPL_Combined[[#Headers],[Gameweek 25]],FPL_Fixtures_Extract[#Headers],0)))-4),Team_Key[[Full Name]:[Full Name]],0))&amp;RIGHT(INDEX(FPL_Fixtures_Extract[],MATCH($A557,FPL_Fixtures_Extract[[Player]:[Player]],0),MATCH(FPL_Combined[[#Headers],[Gameweek 25]],FPL_Fixtures_Extract[#Headers],0)),3))</f>
        <v>Toney</v>
      </c>
      <c r="AA557" t="str">
        <f ca="1">IF(RIGHT(FPL_Combined[[#Headers],[Gameweek 26]],2)&lt;$B$622,INDEX(FPL_Results_Extract[Gameweek 01],MATCH($A557,FPL_Results_Extract[[Player]:[Player]],0)),INDEX(Team_Key[[Abbreviation]:[Abbreviation]],MATCH(LEFT(INDEX(FPL_Fixtures_Extract[],MATCH($A557,FPL_Fixtures_Extract[[Player]:[Player]],0),MATCH(FPL_Combined[[#Headers],[Gameweek 26]],FPL_Fixtures_Extract[#Headers],0)),LEN(INDEX(FPL_Fixtures_Extract[],MATCH($A557,FPL_Fixtures_Extract[[Player]:[Player]],0),MATCH(FPL_Combined[[#Headers],[Gameweek 26]],FPL_Fixtures_Extract[#Headers],0)))-4),Team_Key[[Full Name]:[Full Name]],0))&amp;RIGHT(INDEX(FPL_Fixtures_Extract[],MATCH($A557,FPL_Fixtures_Extract[[Player]:[Player]],0),MATCH(FPL_Combined[[#Headers],[Gameweek 26]],FPL_Fixtures_Extract[#Headers],0)),3))</f>
        <v>N/A</v>
      </c>
      <c r="AB557" t="str">
        <f ca="1">IF(RIGHT(FPL_Combined[[#Headers],[Gameweek 27]],2)&lt;$B$622,INDEX(FPL_Results_Extract[Gameweek 02],MATCH($A557,FPL_Results_Extract[[Player]:[Player]],0)),INDEX(Team_Key[[Abbreviation]:[Abbreviation]],MATCH(LEFT(INDEX(FPL_Fixtures_Extract[],MATCH($A557,FPL_Fixtures_Extract[[Player]:[Player]],0),MATCH(FPL_Combined[[#Headers],[Gameweek 27]],FPL_Fixtures_Extract[#Headers],0)),LEN(INDEX(FPL_Fixtures_Extract[],MATCH($A557,FPL_Fixtures_Extract[[Player]:[Player]],0),MATCH(FPL_Combined[[#Headers],[Gameweek 27]],FPL_Fixtures_Extract[#Headers],0)))-4),Team_Key[[Full Name]:[Full Name]],0))&amp;RIGHT(INDEX(FPL_Fixtures_Extract[],MATCH($A557,FPL_Fixtures_Extract[[Player]:[Player]],0),MATCH(FPL_Combined[[#Headers],[Gameweek 27]],FPL_Fixtures_Extract[#Headers],0)),3))</f>
        <v>N/A</v>
      </c>
      <c r="AC557" t="str">
        <f ca="1">IF(RIGHT(FPL_Combined[[#Headers],[Gameweek 28]],2)&lt;$B$622,INDEX(FPL_Results_Extract[Gameweek 03],MATCH($A557,FPL_Results_Extract[[Player]:[Player]],0)),INDEX(Team_Key[[Abbreviation]:[Abbreviation]],MATCH(LEFT(INDEX(FPL_Fixtures_Extract[],MATCH($A557,FPL_Fixtures_Extract[[Player]:[Player]],0),MATCH(FPL_Combined[[#Headers],[Gameweek 28]],FPL_Fixtures_Extract[#Headers],0)),LEN(INDEX(FPL_Fixtures_Extract[],MATCH($A557,FPL_Fixtures_Extract[[Player]:[Player]],0),MATCH(FPL_Combined[[#Headers],[Gameweek 28]],FPL_Fixtures_Extract[#Headers],0)))-4),Team_Key[[Full Name]:[Full Name]],0))&amp;RIGHT(INDEX(FPL_Fixtures_Extract[],MATCH($A557,FPL_Fixtures_Extract[[Player]:[Player]],0),MATCH(FPL_Combined[[#Headers],[Gameweek 28]],FPL_Fixtures_Extract[#Headers],0)),3))</f>
        <v>N/A</v>
      </c>
      <c r="AD557" t="str">
        <f ca="1">IF(RIGHT(FPL_Combined[[#Headers],[Gameweek 29]],2)&lt;$B$622,INDEX(FPL_Results_Extract[Gameweek 04],MATCH($A557,FPL_Results_Extract[[Player]:[Player]],0)),INDEX(Team_Key[[Abbreviation]:[Abbreviation]],MATCH(LEFT(INDEX(FPL_Fixtures_Extract[],MATCH($A557,FPL_Fixtures_Extract[[Player]:[Player]],0),MATCH(FPL_Combined[[#Headers],[Gameweek 29]],FPL_Fixtures_Extract[#Headers],0)),LEN(INDEX(FPL_Fixtures_Extract[],MATCH($A557,FPL_Fixtures_Extract[[Player]:[Player]],0),MATCH(FPL_Combined[[#Headers],[Gameweek 29]],FPL_Fixtures_Extract[#Headers],0)))-4),Team_Key[[Full Name]:[Full Name]],0))&amp;RIGHT(INDEX(FPL_Fixtures_Extract[],MATCH($A557,FPL_Fixtures_Extract[[Player]:[Player]],0),MATCH(FPL_Combined[[#Headers],[Gameweek 29]],FPL_Fixtures_Extract[#Headers],0)),3))</f>
        <v>BOU(H)</v>
      </c>
      <c r="AE557" t="str">
        <f ca="1">IF(RIGHT(FPL_Combined[[#Headers],[Gameweek 30]],2)&lt;$B$622,INDEX(FPL_Results_Extract[Gameweek 05],MATCH($A557,FPL_Results_Extract[[Player]:[Player]],0)),INDEX(Team_Key[[Abbreviation]:[Abbreviation]],MATCH(LEFT(INDEX(FPL_Fixtures_Extract[],MATCH($A557,FPL_Fixtures_Extract[[Player]:[Player]],0),MATCH(FPL_Combined[[#Headers],[Gameweek 30]],FPL_Fixtures_Extract[#Headers],0)),LEN(INDEX(FPL_Fixtures_Extract[],MATCH($A557,FPL_Fixtures_Extract[[Player]:[Player]],0),MATCH(FPL_Combined[[#Headers],[Gameweek 30]],FPL_Fixtures_Extract[#Headers],0)))-4),Team_Key[[Full Name]:[Full Name]],0))&amp;RIGHT(INDEX(FPL_Fixtures_Extract[],MATCH($A557,FPL_Fixtures_Extract[[Player]:[Player]],0),MATCH(FPL_Combined[[#Headers],[Gameweek 30]],FPL_Fixtures_Extract[#Headers],0)),3))</f>
        <v>LEI(A)</v>
      </c>
      <c r="AF557" t="str">
        <f ca="1">IF(RIGHT(FPL_Combined[[#Headers],[Gameweek 31]],2)&lt;$B$622,INDEX(FPL_Results_Extract[Gameweek 06],MATCH($A557,FPL_Results_Extract[[Player]:[Player]],0)),INDEX(Team_Key[[Abbreviation]:[Abbreviation]],MATCH(LEFT(INDEX(FPL_Fixtures_Extract[],MATCH($A557,FPL_Fixtures_Extract[[Player]:[Player]],0),MATCH(FPL_Combined[[#Headers],[Gameweek 31]],FPL_Fixtures_Extract[#Headers],0)),LEN(INDEX(FPL_Fixtures_Extract[],MATCH($A557,FPL_Fixtures_Extract[[Player]:[Player]],0),MATCH(FPL_Combined[[#Headers],[Gameweek 31]],FPL_Fixtures_Extract[#Headers],0)))-4),Team_Key[[Full Name]:[Full Name]],0))&amp;RIGHT(INDEX(FPL_Fixtures_Extract[],MATCH($A557,FPL_Fixtures_Extract[[Player]:[Player]],0),MATCH(FPL_Combined[[#Headers],[Gameweek 31]],FPL_Fixtures_Extract[#Headers],0)),3))</f>
        <v>SUN(H)</v>
      </c>
      <c r="AG557" t="str">
        <f ca="1">IF(RIGHT(FPL_Combined[[#Headers],[Gameweek 32]],2)&lt;$B$622,INDEX(FPL_Results_Extract[Gameweek 07],MATCH($A557,FPL_Results_Extract[[Player]:[Player]],0)),INDEX(Team_Key[[Abbreviation]:[Abbreviation]],MATCH(LEFT(INDEX(FPL_Fixtures_Extract[],MATCH($A557,FPL_Fixtures_Extract[[Player]:[Player]],0),MATCH(FPL_Combined[[#Headers],[Gameweek 32]],FPL_Fixtures_Extract[#Headers],0)),LEN(INDEX(FPL_Fixtures_Extract[],MATCH($A557,FPL_Fixtures_Extract[[Player]:[Player]],0),MATCH(FPL_Combined[[#Headers],[Gameweek 32]],FPL_Fixtures_Extract[#Headers],0)))-4),Team_Key[[Full Name]:[Full Name]],0))&amp;RIGHT(INDEX(FPL_Fixtures_Extract[],MATCH($A557,FPL_Fixtures_Extract[[Player]:[Player]],0),MATCH(FPL_Combined[[#Headers],[Gameweek 32]],FPL_Fixtures_Extract[#Headers],0)),3))</f>
        <v>NOR(A)</v>
      </c>
      <c r="AH557" t="str">
        <f ca="1">IF(RIGHT(FPL_Combined[[#Headers],[Gameweek 33]],2)&lt;$B$622,INDEX(FPL_Results_Extract[Gameweek 08],MATCH($A557,FPL_Results_Extract[[Player]:[Player]],0)),INDEX(Team_Key[[Abbreviation]:[Abbreviation]],MATCH(LEFT(INDEX(FPL_Fixtures_Extract[],MATCH($A557,FPL_Fixtures_Extract[[Player]:[Player]],0),MATCH(FPL_Combined[[#Headers],[Gameweek 33]],FPL_Fixtures_Extract[#Headers],0)),LEN(INDEX(FPL_Fixtures_Extract[],MATCH($A557,FPL_Fixtures_Extract[[Player]:[Player]],0),MATCH(FPL_Combined[[#Headers],[Gameweek 33]],FPL_Fixtures_Extract[#Headers],0)))-4),Team_Key[[Full Name]:[Full Name]],0))&amp;RIGHT(INDEX(FPL_Fixtures_Extract[],MATCH($A557,FPL_Fixtures_Extract[[Player]:[Player]],0),MATCH(FPL_Combined[[#Headers],[Gameweek 33]],FPL_Fixtures_Extract[#Headers],0)),3))</f>
        <v>SOU(A)</v>
      </c>
      <c r="AI557" t="str">
        <f ca="1">IF(RIGHT(FPL_Combined[[#Headers],[Gameweek 34]],2)&lt;$B$622,INDEX(FPL_Results_Extract[Gameweek 09],MATCH($A557,FPL_Results_Extract[[Player]:[Player]],0)),INDEX(Team_Key[[Abbreviation]:[Abbreviation]],MATCH(LEFT(INDEX(FPL_Fixtures_Extract[],MATCH($A557,FPL_Fixtures_Extract[[Player]:[Player]],0),MATCH(FPL_Combined[[#Headers],[Gameweek 34]],FPL_Fixtures_Extract[#Headers],0)),LEN(INDEX(FPL_Fixtures_Extract[],MATCH($A557,FPL_Fixtures_Extract[[Player]:[Player]],0),MATCH(FPL_Combined[[#Headers],[Gameweek 34]],FPL_Fixtures_Extract[#Headers],0)))-4),Team_Key[[Full Name]:[Full Name]],0))&amp;RIGHT(INDEX(FPL_Fixtures_Extract[],MATCH($A557,FPL_Fixtures_Extract[[Player]:[Player]],0),MATCH(FPL_Combined[[#Headers],[Gameweek 34]],FPL_Fixtures_Extract[#Headers],0)),3))</f>
        <v>SWA(H)</v>
      </c>
      <c r="AJ557" t="str">
        <f ca="1">IF(RIGHT(FPL_Combined[[#Headers],[Gameweek 35]],2)&lt;$B$622,INDEX(FPL_Results_Extract[Gameweek 10],MATCH($A557,FPL_Results_Extract[[Player]:[Player]],0)),INDEX(Team_Key[[Abbreviation]:[Abbreviation]],MATCH(LEFT(INDEX(FPL_Fixtures_Extract[],MATCH($A557,FPL_Fixtures_Extract[[Player]:[Player]],0),MATCH(FPL_Combined[[#Headers],[Gameweek 35]],FPL_Fixtures_Extract[#Headers],0)),LEN(INDEX(FPL_Fixtures_Extract[],MATCH($A557,FPL_Fixtures_Extract[[Player]:[Player]],0),MATCH(FPL_Combined[[#Headers],[Gameweek 35]],FPL_Fixtures_Extract[#Headers],0)))-4),Team_Key[[Full Name]:[Full Name]],0))&amp;RIGHT(INDEX(FPL_Fixtures_Extract[],MATCH($A557,FPL_Fixtures_Extract[[Player]:[Player]],0),MATCH(FPL_Combined[[#Headers],[Gameweek 35]],FPL_Fixtures_Extract[#Headers],0)),3))</f>
        <v>LIV(A)</v>
      </c>
      <c r="AK557" t="str">
        <f ca="1">IF(RIGHT(FPL_Combined[[#Headers],[Gameweek 36]],2)&lt;$B$622,INDEX(FPL_Results_Extract[Gameweek 11],MATCH($A557,FPL_Results_Extract[[Player]:[Player]],0)),INDEX(Team_Key[[Abbreviation]:[Abbreviation]],MATCH(LEFT(INDEX(FPL_Fixtures_Extract[],MATCH($A557,FPL_Fixtures_Extract[[Player]:[Player]],0),MATCH(FPL_Combined[[#Headers],[Gameweek 36]],FPL_Fixtures_Extract[#Headers],0)),LEN(INDEX(FPL_Fixtures_Extract[],MATCH($A557,FPL_Fixtures_Extract[[Player]:[Player]],0),MATCH(FPL_Combined[[#Headers],[Gameweek 36]],FPL_Fixtures_Extract[#Headers],0)))-4),Team_Key[[Full Name]:[Full Name]],0))&amp;RIGHT(INDEX(FPL_Fixtures_Extract[],MATCH($A557,FPL_Fixtures_Extract[[Player]:[Player]],0),MATCH(FPL_Combined[[#Headers],[Gameweek 36]],FPL_Fixtures_Extract[#Headers],0)),3))</f>
        <v>CRY(H)</v>
      </c>
      <c r="AL557" t="str">
        <f ca="1">IF(RIGHT(FPL_Combined[[#Headers],[Gameweek 37]],2)&lt;$B$622,INDEX(FPL_Results_Extract[Gameweek 12],MATCH($A557,FPL_Results_Extract[[Player]:[Player]],0)),INDEX(Team_Key[[Abbreviation]:[Abbreviation]],MATCH(LEFT(INDEX(FPL_Fixtures_Extract[],MATCH($A557,FPL_Fixtures_Extract[[Player]:[Player]],0),MATCH(FPL_Combined[[#Headers],[Gameweek 37]],FPL_Fixtures_Extract[#Headers],0)),LEN(INDEX(FPL_Fixtures_Extract[],MATCH($A557,FPL_Fixtures_Extract[[Player]:[Player]],0),MATCH(FPL_Combined[[#Headers],[Gameweek 37]],FPL_Fixtures_Extract[#Headers],0)))-4),Team_Key[[Full Name]:[Full Name]],0))&amp;RIGHT(INDEX(FPL_Fixtures_Extract[],MATCH($A557,FPL_Fixtures_Extract[[Player]:[Player]],0),MATCH(FPL_Combined[[#Headers],[Gameweek 37]],FPL_Fixtures_Extract[#Headers],0)),3))</f>
        <v>AVL(A)</v>
      </c>
      <c r="AM557" t="str">
        <f ca="1">IF(RIGHT(FPL_Combined[[#Headers],[Gameweek 38]],2)&lt;$B$622,INDEX(FPL_Results_Extract[Gameweek 13],MATCH($A557,FPL_Results_Extract[[Player]:[Player]],0)),INDEX(Team_Key[[Abbreviation]:[Abbreviation]],MATCH(LEFT(INDEX(FPL_Fixtures_Extract[],MATCH($A557,FPL_Fixtures_Extract[[Player]:[Player]],0),MATCH(FPL_Combined[[#Headers],[Gameweek 38]],FPL_Fixtures_Extract[#Headers],0)),LEN(INDEX(FPL_Fixtures_Extract[],MATCH($A557,FPL_Fixtures_Extract[[Player]:[Player]],0),MATCH(FPL_Combined[[#Headers],[Gameweek 38]],FPL_Fixtures_Extract[#Headers],0)))-4),Team_Key[[Full Name]:[Full Name]],0))&amp;RIGHT(INDEX(FPL_Fixtures_Extract[],MATCH($A557,FPL_Fixtures_Extract[[Player]:[Player]],0),MATCH(FPL_Combined[[#Headers],[Gameweek 38]],FPL_Fixtures_Extract[#Headers],0)),3))</f>
        <v>TOT(H)</v>
      </c>
    </row>
    <row r="558" spans="1:39" x14ac:dyDescent="0.45">
      <c r="A558" t="s">
        <v>224</v>
      </c>
      <c r="B558" t="str">
        <f ca="1">IF(RIGHT(FPL_Combined[[#Headers],[Gameweek 01]],2)&lt;$B$622,INDEX(FPL_Results_Extract[Gameweek 01],MATCH($A558,FPL_Results_Extract[[Player]:[Player]],0)),INDEX(Team_Key[[Abbreviation]:[Abbreviation]],MATCH(LEFT(INDEX(FPL_Fixtures_Extract[],MATCH($A558,FPL_Fixtures_Extract[[Player]:[Player]],0),MATCH(FPL_Combined[[#Headers],[Gameweek 01]],FPL_Fixtures_Extract[#Headers],0)),LEN(INDEX(FPL_Fixtures_Extract[],MATCH($A558,FPL_Fixtures_Extract[[Player]:[Player]],0),MATCH(FPL_Combined[[#Headers],[Gameweek 01]],FPL_Fixtures_Extract[#Headers],0)))-4),Team_Key[[Full Name]:[Full Name]],0))&amp;RIGHT(INDEX(FPL_Fixtures_Extract[],MATCH($A558,FPL_Fixtures_Extract[[Player]:[Player]],0),MATCH(FPL_Combined[[#Headers],[Gameweek 01]],FPL_Fixtures_Extract[#Headers],0)),3))</f>
        <v>STK(A) 1-0</v>
      </c>
      <c r="C558" t="str">
        <f ca="1">IF(RIGHT(FPL_Combined[[#Headers],[Gameweek 02]],2)&lt;$B$622,INDEX(FPL_Results_Extract[Gameweek 02],MATCH($A558,FPL_Results_Extract[[Player]:[Player]],0)),INDEX(Team_Key[[Abbreviation]:[Abbreviation]],MATCH(LEFT(INDEX(FPL_Fixtures_Extract[],MATCH($A558,FPL_Fixtures_Extract[[Player]:[Player]],0),MATCH(FPL_Combined[[#Headers],[Gameweek 02]],FPL_Fixtures_Extract[#Headers],0)),LEN(INDEX(FPL_Fixtures_Extract[],MATCH($A558,FPL_Fixtures_Extract[[Player]:[Player]],0),MATCH(FPL_Combined[[#Headers],[Gameweek 02]],FPL_Fixtures_Extract[#Headers],0)))-4),Team_Key[[Full Name]:[Full Name]],0))&amp;RIGHT(INDEX(FPL_Fixtures_Extract[],MATCH($A558,FPL_Fixtures_Extract[[Player]:[Player]],0),MATCH(FPL_Combined[[#Headers],[Gameweek 02]],FPL_Fixtures_Extract[#Headers],0)),3))</f>
        <v>BOU(H) 1-0</v>
      </c>
      <c r="D558" t="str">
        <f ca="1">IF(RIGHT(FPL_Combined[[#Headers],[Gameweek 03]],2)&lt;$B$622,INDEX(FPL_Results_Extract[Gameweek 03],MATCH($A558,FPL_Results_Extract[[Player]:[Player]],0)),INDEX(Team_Key[[Abbreviation]:[Abbreviation]],MATCH(LEFT(INDEX(FPL_Fixtures_Extract[],MATCH($A558,FPL_Fixtures_Extract[[Player]:[Player]],0),MATCH(FPL_Combined[[#Headers],[Gameweek 03]],FPL_Fixtures_Extract[#Headers],0)),LEN(INDEX(FPL_Fixtures_Extract[],MATCH($A558,FPL_Fixtures_Extract[[Player]:[Player]],0),MATCH(FPL_Combined[[#Headers],[Gameweek 03]],FPL_Fixtures_Extract[#Headers],0)))-4),Team_Key[[Full Name]:[Full Name]],0))&amp;RIGHT(INDEX(FPL_Fixtures_Extract[],MATCH($A558,FPL_Fixtures_Extract[[Player]:[Player]],0),MATCH(FPL_Combined[[#Headers],[Gameweek 03]],FPL_Fixtures_Extract[#Headers],0)),3))</f>
        <v>ARS(A) 0-0</v>
      </c>
      <c r="E558" t="str">
        <f ca="1">IF(RIGHT(FPL_Combined[[#Headers],[Gameweek 04]],2)&lt;$B$622,INDEX(FPL_Results_Extract[Gameweek 04],MATCH($A558,FPL_Results_Extract[[Player]:[Player]],0)),INDEX(Team_Key[[Abbreviation]:[Abbreviation]],MATCH(LEFT(INDEX(FPL_Fixtures_Extract[],MATCH($A558,FPL_Fixtures_Extract[[Player]:[Player]],0),MATCH(FPL_Combined[[#Headers],[Gameweek 04]],FPL_Fixtures_Extract[#Headers],0)),LEN(INDEX(FPL_Fixtures_Extract[],MATCH($A558,FPL_Fixtures_Extract[[Player]:[Player]],0),MATCH(FPL_Combined[[#Headers],[Gameweek 04]],FPL_Fixtures_Extract[#Headers],0)))-4),Team_Key[[Full Name]:[Full Name]],0))&amp;RIGHT(INDEX(FPL_Fixtures_Extract[],MATCH($A558,FPL_Fixtures_Extract[[Player]:[Player]],0),MATCH(FPL_Combined[[#Headers],[Gameweek 04]],FPL_Fixtures_Extract[#Headers],0)),3))</f>
        <v>WHU(H) 0-3</v>
      </c>
      <c r="F558" t="str">
        <f ca="1">IF(RIGHT(FPL_Combined[[#Headers],[Gameweek 05]],2)&lt;$B$622,INDEX(FPL_Results_Extract[Gameweek 05],MATCH($A558,FPL_Results_Extract[[Player]:[Player]],0)),INDEX(Team_Key[[Abbreviation]:[Abbreviation]],MATCH(LEFT(INDEX(FPL_Fixtures_Extract[],MATCH($A558,FPL_Fixtures_Extract[[Player]:[Player]],0),MATCH(FPL_Combined[[#Headers],[Gameweek 05]],FPL_Fixtures_Extract[#Headers],0)),LEN(INDEX(FPL_Fixtures_Extract[],MATCH($A558,FPL_Fixtures_Extract[[Player]:[Player]],0),MATCH(FPL_Combined[[#Headers],[Gameweek 05]],FPL_Fixtures_Extract[#Headers],0)))-4),Team_Key[[Full Name]:[Full Name]],0))&amp;RIGHT(INDEX(FPL_Fixtures_Extract[],MATCH($A558,FPL_Fixtures_Extract[[Player]:[Player]],0),MATCH(FPL_Combined[[#Headers],[Gameweek 05]],FPL_Fixtures_Extract[#Headers],0)),3))</f>
        <v>MUN(A) 1-3</v>
      </c>
      <c r="G558" t="str">
        <f ca="1">IF(RIGHT(FPL_Combined[[#Headers],[Gameweek 06]],2)&lt;$B$622,INDEX(FPL_Results_Extract[Gameweek 06],MATCH($A558,FPL_Results_Extract[[Player]:[Player]],0)),INDEX(Team_Key[[Abbreviation]:[Abbreviation]],MATCH(LEFT(INDEX(FPL_Fixtures_Extract[],MATCH($A558,FPL_Fixtures_Extract[[Player]:[Player]],0),MATCH(FPL_Combined[[#Headers],[Gameweek 06]],FPL_Fixtures_Extract[#Headers],0)),LEN(INDEX(FPL_Fixtures_Extract[],MATCH($A558,FPL_Fixtures_Extract[[Player]:[Player]],0),MATCH(FPL_Combined[[#Headers],[Gameweek 06]],FPL_Fixtures_Extract[#Headers],0)))-4),Team_Key[[Full Name]:[Full Name]],0))&amp;RIGHT(INDEX(FPL_Fixtures_Extract[],MATCH($A558,FPL_Fixtures_Extract[[Player]:[Player]],0),MATCH(FPL_Combined[[#Headers],[Gameweek 06]],FPL_Fixtures_Extract[#Headers],0)),3))</f>
        <v>NOR(H) 1-1</v>
      </c>
      <c r="H558" t="str">
        <f ca="1">IF(RIGHT(FPL_Combined[[#Headers],[Gameweek 07]],2)&lt;$B$622,INDEX(FPL_Results_Extract[Gameweek 07],MATCH($A558,FPL_Results_Extract[[Player]:[Player]],0)),INDEX(Team_Key[[Abbreviation]:[Abbreviation]],MATCH(LEFT(INDEX(FPL_Fixtures_Extract[],MATCH($A558,FPL_Fixtures_Extract[[Player]:[Player]],0),MATCH(FPL_Combined[[#Headers],[Gameweek 07]],FPL_Fixtures_Extract[#Headers],0)),LEN(INDEX(FPL_Fixtures_Extract[],MATCH($A558,FPL_Fixtures_Extract[[Player]:[Player]],0),MATCH(FPL_Combined[[#Headers],[Gameweek 07]],FPL_Fixtures_Extract[#Headers],0)))-4),Team_Key[[Full Name]:[Full Name]],0))&amp;RIGHT(INDEX(FPL_Fixtures_Extract[],MATCH($A558,FPL_Fixtures_Extract[[Player]:[Player]],0),MATCH(FPL_Combined[[#Headers],[Gameweek 07]],FPL_Fixtures_Extract[#Headers],0)),3))</f>
        <v>AVL(H) 3-2</v>
      </c>
      <c r="I558" t="str">
        <f ca="1">IF(RIGHT(FPL_Combined[[#Headers],[Gameweek 08]],2)&lt;$B$622,INDEX(FPL_Results_Extract[Gameweek 08],MATCH($A558,FPL_Results_Extract[[Player]:[Player]],0)),INDEX(Team_Key[[Abbreviation]:[Abbreviation]],MATCH(LEFT(INDEX(FPL_Fixtures_Extract[],MATCH($A558,FPL_Fixtures_Extract[[Player]:[Player]],0),MATCH(FPL_Combined[[#Headers],[Gameweek 08]],FPL_Fixtures_Extract[#Headers],0)),LEN(INDEX(FPL_Fixtures_Extract[],MATCH($A558,FPL_Fixtures_Extract[[Player]:[Player]],0),MATCH(FPL_Combined[[#Headers],[Gameweek 08]],FPL_Fixtures_Extract[#Headers],0)))-4),Team_Key[[Full Name]:[Full Name]],0))&amp;RIGHT(INDEX(FPL_Fixtures_Extract[],MATCH($A558,FPL_Fixtures_Extract[[Player]:[Player]],0),MATCH(FPL_Combined[[#Headers],[Gameweek 08]],FPL_Fixtures_Extract[#Headers],0)),3))</f>
        <v>EVE(A) 1-1</v>
      </c>
      <c r="J558" t="str">
        <f ca="1">IF(RIGHT(FPL_Combined[[#Headers],[Gameweek 09]],2)&lt;$B$622,INDEX(FPL_Results_Extract[Gameweek 09],MATCH($A558,FPL_Results_Extract[[Player]:[Player]],0)),INDEX(Team_Key[[Abbreviation]:[Abbreviation]],MATCH(LEFT(INDEX(FPL_Fixtures_Extract[],MATCH($A558,FPL_Fixtures_Extract[[Player]:[Player]],0),MATCH(FPL_Combined[[#Headers],[Gameweek 09]],FPL_Fixtures_Extract[#Headers],0)),LEN(INDEX(FPL_Fixtures_Extract[],MATCH($A558,FPL_Fixtures_Extract[[Player]:[Player]],0),MATCH(FPL_Combined[[#Headers],[Gameweek 09]],FPL_Fixtures_Extract[#Headers],0)))-4),Team_Key[[Full Name]:[Full Name]],0))&amp;RIGHT(INDEX(FPL_Fixtures_Extract[],MATCH($A558,FPL_Fixtures_Extract[[Player]:[Player]],0),MATCH(FPL_Combined[[#Headers],[Gameweek 09]],FPL_Fixtures_Extract[#Headers],0)),3))</f>
        <v>TOT(A) 0-0</v>
      </c>
      <c r="K558" t="str">
        <f ca="1">IF(RIGHT(FPL_Combined[[#Headers],[Gameweek 10]],2)&lt;$B$622,INDEX(FPL_Results_Extract[Gameweek 10],MATCH($A558,FPL_Results_Extract[[Player]:[Player]],0)),INDEX(Team_Key[[Abbreviation]:[Abbreviation]],MATCH(LEFT(INDEX(FPL_Fixtures_Extract[],MATCH($A558,FPL_Fixtures_Extract[[Player]:[Player]],0),MATCH(FPL_Combined[[#Headers],[Gameweek 10]],FPL_Fixtures_Extract[#Headers],0)),LEN(INDEX(FPL_Fixtures_Extract[],MATCH($A558,FPL_Fixtures_Extract[[Player]:[Player]],0),MATCH(FPL_Combined[[#Headers],[Gameweek 10]],FPL_Fixtures_Extract[#Headers],0)))-4),Team_Key[[Full Name]:[Full Name]],0))&amp;RIGHT(INDEX(FPL_Fixtures_Extract[],MATCH($A558,FPL_Fixtures_Extract[[Player]:[Player]],0),MATCH(FPL_Combined[[#Headers],[Gameweek 10]],FPL_Fixtures_Extract[#Headers],0)),3))</f>
        <v>SOU(H) 1-1</v>
      </c>
      <c r="L558" t="str">
        <f ca="1">IF(RIGHT(FPL_Combined[[#Headers],[Gameweek 11]],2)&lt;$B$622,INDEX(FPL_Results_Extract[Gameweek 11],MATCH($A558,FPL_Results_Extract[[Player]:[Player]],0)),INDEX(Team_Key[[Abbreviation]:[Abbreviation]],MATCH(LEFT(INDEX(FPL_Fixtures_Extract[],MATCH($A558,FPL_Fixtures_Extract[[Player]:[Player]],0),MATCH(FPL_Combined[[#Headers],[Gameweek 11]],FPL_Fixtures_Extract[#Headers],0)),LEN(INDEX(FPL_Fixtures_Extract[],MATCH($A558,FPL_Fixtures_Extract[[Player]:[Player]],0),MATCH(FPL_Combined[[#Headers],[Gameweek 11]],FPL_Fixtures_Extract[#Headers],0)))-4),Team_Key[[Full Name]:[Full Name]],0))&amp;RIGHT(INDEX(FPL_Fixtures_Extract[],MATCH($A558,FPL_Fixtures_Extract[[Player]:[Player]],0),MATCH(FPL_Combined[[#Headers],[Gameweek 11]],FPL_Fixtures_Extract[#Headers],0)),3))</f>
        <v>CHE(A) 3-1</v>
      </c>
      <c r="M558" t="str">
        <f ca="1">IF(RIGHT(FPL_Combined[[#Headers],[Gameweek 12]],2)&lt;$B$622,INDEX(FPL_Results_Extract[Gameweek 12],MATCH($A558,FPL_Results_Extract[[Player]:[Player]],0)),INDEX(Team_Key[[Abbreviation]:[Abbreviation]],MATCH(LEFT(INDEX(FPL_Fixtures_Extract[],MATCH($A558,FPL_Fixtures_Extract[[Player]:[Player]],0),MATCH(FPL_Combined[[#Headers],[Gameweek 12]],FPL_Fixtures_Extract[#Headers],0)),LEN(INDEX(FPL_Fixtures_Extract[],MATCH($A558,FPL_Fixtures_Extract[[Player]:[Player]],0),MATCH(FPL_Combined[[#Headers],[Gameweek 12]],FPL_Fixtures_Extract[#Headers],0)))-4),Team_Key[[Full Name]:[Full Name]],0))&amp;RIGHT(INDEX(FPL_Fixtures_Extract[],MATCH($A558,FPL_Fixtures_Extract[[Player]:[Player]],0),MATCH(FPL_Combined[[#Headers],[Gameweek 12]],FPL_Fixtures_Extract[#Headers],0)),3))</f>
        <v>CRY(H) 1-2</v>
      </c>
      <c r="N558" t="str">
        <f ca="1">IF(RIGHT(FPL_Combined[[#Headers],[Gameweek 13]],2)&lt;$B$622,INDEX(FPL_Results_Extract[Gameweek 13],MATCH($A558,FPL_Results_Extract[[Player]:[Player]],0)),INDEX(Team_Key[[Abbreviation]:[Abbreviation]],MATCH(LEFT(INDEX(FPL_Fixtures_Extract[],MATCH($A558,FPL_Fixtures_Extract[[Player]:[Player]],0),MATCH(FPL_Combined[[#Headers],[Gameweek 13]],FPL_Fixtures_Extract[#Headers],0)),LEN(INDEX(FPL_Fixtures_Extract[],MATCH($A558,FPL_Fixtures_Extract[[Player]:[Player]],0),MATCH(FPL_Combined[[#Headers],[Gameweek 13]],FPL_Fixtures_Extract[#Headers],0)))-4),Team_Key[[Full Name]:[Full Name]],0))&amp;RIGHT(INDEX(FPL_Fixtures_Extract[],MATCH($A558,FPL_Fixtures_Extract[[Player]:[Player]],0),MATCH(FPL_Combined[[#Headers],[Gameweek 13]],FPL_Fixtures_Extract[#Headers],0)),3))</f>
        <v>MCI(A) 4-1</v>
      </c>
      <c r="O558" t="str">
        <f ca="1">IF(RIGHT(FPL_Combined[[#Headers],[Gameweek 14]],2)&lt;$B$622,INDEX(FPL_Results_Extract[Gameweek 14],MATCH($A558,FPL_Results_Extract[[Player]:[Player]],0)),INDEX(Team_Key[[Abbreviation]:[Abbreviation]],MATCH(LEFT(INDEX(FPL_Fixtures_Extract[],MATCH($A558,FPL_Fixtures_Extract[[Player]:[Player]],0),MATCH(FPL_Combined[[#Headers],[Gameweek 14]],FPL_Fixtures_Extract[#Headers],0)),LEN(INDEX(FPL_Fixtures_Extract[],MATCH($A558,FPL_Fixtures_Extract[[Player]:[Player]],0),MATCH(FPL_Combined[[#Headers],[Gameweek 14]],FPL_Fixtures_Extract[#Headers],0)))-4),Team_Key[[Full Name]:[Full Name]],0))&amp;RIGHT(INDEX(FPL_Fixtures_Extract[],MATCH($A558,FPL_Fixtures_Extract[[Player]:[Player]],0),MATCH(FPL_Combined[[#Headers],[Gameweek 14]],FPL_Fixtures_Extract[#Headers],0)),3))</f>
        <v>SWA(H) 1-0</v>
      </c>
      <c r="P558" t="str">
        <f ca="1">IF(RIGHT(FPL_Combined[[#Headers],[Gameweek 15]],2)&lt;$B$622,INDEX(FPL_Results_Extract[Gameweek 15],MATCH($A558,FPL_Results_Extract[[Player]:[Player]],0)),INDEX(Team_Key[[Abbreviation]:[Abbreviation]],MATCH(LEFT(INDEX(FPL_Fixtures_Extract[],MATCH($A558,FPL_Fixtures_Extract[[Player]:[Player]],0),MATCH(FPL_Combined[[#Headers],[Gameweek 15]],FPL_Fixtures_Extract[#Headers],0)),LEN(INDEX(FPL_Fixtures_Extract[],MATCH($A558,FPL_Fixtures_Extract[[Player]:[Player]],0),MATCH(FPL_Combined[[#Headers],[Gameweek 15]],FPL_Fixtures_Extract[#Headers],0)))-4),Team_Key[[Full Name]:[Full Name]],0))&amp;RIGHT(INDEX(FPL_Fixtures_Extract[],MATCH($A558,FPL_Fixtures_Extract[[Player]:[Player]],0),MATCH(FPL_Combined[[#Headers],[Gameweek 15]],FPL_Fixtures_Extract[#Headers],0)),3))</f>
        <v>NEW(A) 0-2</v>
      </c>
      <c r="Q558" t="str">
        <f ca="1">IF(RIGHT(FPL_Combined[[#Headers],[Gameweek 16]],2)&lt;$B$622,INDEX(FPL_Results_Extract[Gameweek 16],MATCH($A558,FPL_Results_Extract[[Player]:[Player]],0)),INDEX(Team_Key[[Abbreviation]:[Abbreviation]],MATCH(LEFT(INDEX(FPL_Fixtures_Extract[],MATCH($A558,FPL_Fixtures_Extract[[Player]:[Player]],0),MATCH(FPL_Combined[[#Headers],[Gameweek 16]],FPL_Fixtures_Extract[#Headers],0)),LEN(INDEX(FPL_Fixtures_Extract[],MATCH($A558,FPL_Fixtures_Extract[[Player]:[Player]],0),MATCH(FPL_Combined[[#Headers],[Gameweek 16]],FPL_Fixtures_Extract[#Headers],0)))-4),Team_Key[[Full Name]:[Full Name]],0))&amp;RIGHT(INDEX(FPL_Fixtures_Extract[],MATCH($A558,FPL_Fixtures_Extract[[Player]:[Player]],0),MATCH(FPL_Combined[[#Headers],[Gameweek 16]],FPL_Fixtures_Extract[#Headers],0)),3))</f>
        <v>WBA(H) 2-2</v>
      </c>
      <c r="R558" t="str">
        <f ca="1">IF(RIGHT(FPL_Combined[[#Headers],[Gameweek 17]],2)&lt;$B$622,INDEX(FPL_Results_Extract[Gameweek 17],MATCH($A558,FPL_Results_Extract[[Player]:[Player]],0)),INDEX(Team_Key[[Abbreviation]:[Abbreviation]],MATCH(LEFT(INDEX(FPL_Fixtures_Extract[],MATCH($A558,FPL_Fixtures_Extract[[Player]:[Player]],0),MATCH(FPL_Combined[[#Headers],[Gameweek 17]],FPL_Fixtures_Extract[#Headers],0)),LEN(INDEX(FPL_Fixtures_Extract[],MATCH($A558,FPL_Fixtures_Extract[[Player]:[Player]],0),MATCH(FPL_Combined[[#Headers],[Gameweek 17]],FPL_Fixtures_Extract[#Headers],0)))-4),Team_Key[[Full Name]:[Full Name]],0))&amp;RIGHT(INDEX(FPL_Fixtures_Extract[],MATCH($A558,FPL_Fixtures_Extract[[Player]:[Player]],0),MATCH(FPL_Combined[[#Headers],[Gameweek 17]],FPL_Fixtures_Extract[#Headers],0)),3))</f>
        <v>WAT(A) 0-3</v>
      </c>
      <c r="S558" t="str">
        <f ca="1">IF(RIGHT(FPL_Combined[[#Headers],[Gameweek 18]],2)&lt;$B$622,INDEX(FPL_Results_Extract[Gameweek 18],MATCH($A558,FPL_Results_Extract[[Player]:[Player]],0)),INDEX(Team_Key[[Abbreviation]:[Abbreviation]],MATCH(LEFT(INDEX(FPL_Fixtures_Extract[],MATCH($A558,FPL_Fixtures_Extract[[Player]:[Player]],0),MATCH(FPL_Combined[[#Headers],[Gameweek 18]],FPL_Fixtures_Extract[#Headers],0)),LEN(INDEX(FPL_Fixtures_Extract[],MATCH($A558,FPL_Fixtures_Extract[[Player]:[Player]],0),MATCH(FPL_Combined[[#Headers],[Gameweek 18]],FPL_Fixtures_Extract[#Headers],0)))-4),Team_Key[[Full Name]:[Full Name]],0))&amp;RIGHT(INDEX(FPL_Fixtures_Extract[],MATCH($A558,FPL_Fixtures_Extract[[Player]:[Player]],0),MATCH(FPL_Combined[[#Headers],[Gameweek 18]],FPL_Fixtures_Extract[#Headers],0)),3))</f>
        <v>LEI(H) 1-0</v>
      </c>
      <c r="T558" t="str">
        <f ca="1">IF(RIGHT(FPL_Combined[[#Headers],[Gameweek 19]],2)&lt;$B$622,INDEX(FPL_Results_Extract[Gameweek 19],MATCH($A558,FPL_Results_Extract[[Player]:[Player]],0)),INDEX(Team_Key[[Abbreviation]:[Abbreviation]],MATCH(LEFT(INDEX(FPL_Fixtures_Extract[],MATCH($A558,FPL_Fixtures_Extract[[Player]:[Player]],0),MATCH(FPL_Combined[[#Headers],[Gameweek 19]],FPL_Fixtures_Extract[#Headers],0)),LEN(INDEX(FPL_Fixtures_Extract[],MATCH($A558,FPL_Fixtures_Extract[[Player]:[Player]],0),MATCH(FPL_Combined[[#Headers],[Gameweek 19]],FPL_Fixtures_Extract[#Headers],0)))-4),Team_Key[[Full Name]:[Full Name]],0))&amp;RIGHT(INDEX(FPL_Fixtures_Extract[],MATCH($A558,FPL_Fixtures_Extract[[Player]:[Player]],0),MATCH(FPL_Combined[[#Headers],[Gameweek 19]],FPL_Fixtures_Extract[#Headers],0)),3))</f>
        <v>SUN(A) 1-0</v>
      </c>
      <c r="U558" t="str">
        <f ca="1">IF(RIGHT(FPL_Combined[[#Headers],[Gameweek 20]],2)&lt;$B$622,INDEX(FPL_Results_Extract[Gameweek 20],MATCH($A558,FPL_Results_Extract[[Player]:[Player]],0)),INDEX(Team_Key[[Abbreviation]:[Abbreviation]],MATCH(LEFT(INDEX(FPL_Fixtures_Extract[],MATCH($A558,FPL_Fixtures_Extract[[Player]:[Player]],0),MATCH(FPL_Combined[[#Headers],[Gameweek 20]],FPL_Fixtures_Extract[#Headers],0)),LEN(INDEX(FPL_Fixtures_Extract[],MATCH($A558,FPL_Fixtures_Extract[[Player]:[Player]],0),MATCH(FPL_Combined[[#Headers],[Gameweek 20]],FPL_Fixtures_Extract[#Headers],0)))-4),Team_Key[[Full Name]:[Full Name]],0))&amp;RIGHT(INDEX(FPL_Fixtures_Extract[],MATCH($A558,FPL_Fixtures_Extract[[Player]:[Player]],0),MATCH(FPL_Combined[[#Headers],[Gameweek 20]],FPL_Fixtures_Extract[#Headers],0)),3))</f>
        <v>WHU(A) 0-2</v>
      </c>
      <c r="V558" t="str">
        <f ca="1">IF(RIGHT(FPL_Combined[[#Headers],[Gameweek 21]],2)&lt;$B$622,INDEX(FPL_Results_Extract[Gameweek 21],MATCH($A558,FPL_Results_Extract[[Player]:[Player]],0)),INDEX(Team_Key[[Abbreviation]:[Abbreviation]],MATCH(LEFT(INDEX(FPL_Fixtures_Extract[],MATCH($A558,FPL_Fixtures_Extract[[Player]:[Player]],0),MATCH(FPL_Combined[[#Headers],[Gameweek 21]],FPL_Fixtures_Extract[#Headers],0)),LEN(INDEX(FPL_Fixtures_Extract[],MATCH($A558,FPL_Fixtures_Extract[[Player]:[Player]],0),MATCH(FPL_Combined[[#Headers],[Gameweek 21]],FPL_Fixtures_Extract[#Headers],0)))-4),Team_Key[[Full Name]:[Full Name]],0))&amp;RIGHT(INDEX(FPL_Fixtures_Extract[],MATCH($A558,FPL_Fixtures_Extract[[Player]:[Player]],0),MATCH(FPL_Combined[[#Headers],[Gameweek 21]],FPL_Fixtures_Extract[#Headers],0)),3))</f>
        <v>ARS(H) 3-3</v>
      </c>
      <c r="W558" t="str">
        <f ca="1">IF(RIGHT(FPL_Combined[[#Headers],[Gameweek 22]],2)&lt;$B$622,INDEX(FPL_Results_Extract[Gameweek 22],MATCH($A558,FPL_Results_Extract[[Player]:[Player]],0)),INDEX(Team_Key[[Abbreviation]:[Abbreviation]],MATCH(LEFT(INDEX(FPL_Fixtures_Extract[],MATCH($A558,FPL_Fixtures_Extract[[Player]:[Player]],0),MATCH(FPL_Combined[[#Headers],[Gameweek 22]],FPL_Fixtures_Extract[#Headers],0)),LEN(INDEX(FPL_Fixtures_Extract[],MATCH($A558,FPL_Fixtures_Extract[[Player]:[Player]],0),MATCH(FPL_Combined[[#Headers],[Gameweek 22]],FPL_Fixtures_Extract[#Headers],0)))-4),Team_Key[[Full Name]:[Full Name]],0))&amp;RIGHT(INDEX(FPL_Fixtures_Extract[],MATCH($A558,FPL_Fixtures_Extract[[Player]:[Player]],0),MATCH(FPL_Combined[[#Headers],[Gameweek 22]],FPL_Fixtures_Extract[#Headers],0)),3))</f>
        <v>MUN(H) 0-1</v>
      </c>
      <c r="X558" t="str">
        <f ca="1">IF(RIGHT(FPL_Combined[[#Headers],[Gameweek 23]],2)&lt;$B$622,INDEX(FPL_Results_Extract[Gameweek 23],MATCH($A558,FPL_Results_Extract[[Player]:[Player]],0)),INDEX(Team_Key[[Abbreviation]:[Abbreviation]],MATCH(LEFT(INDEX(FPL_Fixtures_Extract[],MATCH($A558,FPL_Fixtures_Extract[[Player]:[Player]],0),MATCH(FPL_Combined[[#Headers],[Gameweek 23]],FPL_Fixtures_Extract[#Headers],0)),LEN(INDEX(FPL_Fixtures_Extract[],MATCH($A558,FPL_Fixtures_Extract[[Player]:[Player]],0),MATCH(FPL_Combined[[#Headers],[Gameweek 23]],FPL_Fixtures_Extract[#Headers],0)))-4),Team_Key[[Full Name]:[Full Name]],0))&amp;RIGHT(INDEX(FPL_Fixtures_Extract[],MATCH($A558,FPL_Fixtures_Extract[[Player]:[Player]],0),MATCH(FPL_Combined[[#Headers],[Gameweek 23]],FPL_Fixtures_Extract[#Headers],0)),3))</f>
        <v>NOR(A) 5-4</v>
      </c>
      <c r="Y558" t="str">
        <f ca="1">IF(RIGHT(FPL_Combined[[#Headers],[Gameweek 24]],2)&lt;$B$622,INDEX(FPL_Results_Extract[Team],MATCH($A558,FPL_Results_Extract[[Player]:[Player]],0)),INDEX(Team_Key[[Abbreviation]:[Abbreviation]],MATCH(LEFT(INDEX(FPL_Fixtures_Extract[],MATCH($A558,FPL_Fixtures_Extract[[Player]:[Player]],0),MATCH(FPL_Combined[[#Headers],[Gameweek 24]],FPL_Fixtures_Extract[#Headers],0)),LEN(INDEX(FPL_Fixtures_Extract[],MATCH($A558,FPL_Fixtures_Extract[[Player]:[Player]],0),MATCH(FPL_Combined[[#Headers],[Gameweek 24]],FPL_Fixtures_Extract[#Headers],0)))-4),Team_Key[[Full Name]:[Full Name]],0))&amp;RIGHT(INDEX(FPL_Fixtures_Extract[],MATCH($A558,FPL_Fixtures_Extract[[Player]:[Player]],0),MATCH(FPL_Combined[[#Headers],[Gameweek 24]],FPL_Fixtures_Extract[#Headers],0)),3))</f>
        <v>LIV</v>
      </c>
      <c r="Z558" t="str">
        <f ca="1">IF(RIGHT(FPL_Combined[[#Headers],[Gameweek 25]],2)&lt;$B$622,INDEX(FPL_Results_Extract[Player],MATCH($A558,FPL_Results_Extract[[Player]:[Player]],0)),INDEX(Team_Key[[Abbreviation]:[Abbreviation]],MATCH(LEFT(INDEX(FPL_Fixtures_Extract[],MATCH($A558,FPL_Fixtures_Extract[[Player]:[Player]],0),MATCH(FPL_Combined[[#Headers],[Gameweek 25]],FPL_Fixtures_Extract[#Headers],0)),LEN(INDEX(FPL_Fixtures_Extract[],MATCH($A558,FPL_Fixtures_Extract[[Player]:[Player]],0),MATCH(FPL_Combined[[#Headers],[Gameweek 25]],FPL_Fixtures_Extract[#Headers],0)))-4),Team_Key[[Full Name]:[Full Name]],0))&amp;RIGHT(INDEX(FPL_Fixtures_Extract[],MATCH($A558,FPL_Fixtures_Extract[[Player]:[Player]],0),MATCH(FPL_Combined[[#Headers],[Gameweek 25]],FPL_Fixtures_Extract[#Headers],0)),3))</f>
        <v>Touré</v>
      </c>
      <c r="AA558" t="str">
        <f ca="1">IF(RIGHT(FPL_Combined[[#Headers],[Gameweek 26]],2)&lt;$B$622,INDEX(FPL_Results_Extract[Gameweek 01],MATCH($A558,FPL_Results_Extract[[Player]:[Player]],0)),INDEX(Team_Key[[Abbreviation]:[Abbreviation]],MATCH(LEFT(INDEX(FPL_Fixtures_Extract[],MATCH($A558,FPL_Fixtures_Extract[[Player]:[Player]],0),MATCH(FPL_Combined[[#Headers],[Gameweek 26]],FPL_Fixtures_Extract[#Headers],0)),LEN(INDEX(FPL_Fixtures_Extract[],MATCH($A558,FPL_Fixtures_Extract[[Player]:[Player]],0),MATCH(FPL_Combined[[#Headers],[Gameweek 26]],FPL_Fixtures_Extract[#Headers],0)))-4),Team_Key[[Full Name]:[Full Name]],0))&amp;RIGHT(INDEX(FPL_Fixtures_Extract[],MATCH($A558,FPL_Fixtures_Extract[[Player]:[Player]],0),MATCH(FPL_Combined[[#Headers],[Gameweek 26]],FPL_Fixtures_Extract[#Headers],0)),3))</f>
        <v>STK(A) 1-0</v>
      </c>
      <c r="AB558" t="str">
        <f ca="1">IF(RIGHT(FPL_Combined[[#Headers],[Gameweek 27]],2)&lt;$B$622,INDEX(FPL_Results_Extract[Gameweek 02],MATCH($A558,FPL_Results_Extract[[Player]:[Player]],0)),INDEX(Team_Key[[Abbreviation]:[Abbreviation]],MATCH(LEFT(INDEX(FPL_Fixtures_Extract[],MATCH($A558,FPL_Fixtures_Extract[[Player]:[Player]],0),MATCH(FPL_Combined[[#Headers],[Gameweek 27]],FPL_Fixtures_Extract[#Headers],0)),LEN(INDEX(FPL_Fixtures_Extract[],MATCH($A558,FPL_Fixtures_Extract[[Player]:[Player]],0),MATCH(FPL_Combined[[#Headers],[Gameweek 27]],FPL_Fixtures_Extract[#Headers],0)))-4),Team_Key[[Full Name]:[Full Name]],0))&amp;RIGHT(INDEX(FPL_Fixtures_Extract[],MATCH($A558,FPL_Fixtures_Extract[[Player]:[Player]],0),MATCH(FPL_Combined[[#Headers],[Gameweek 27]],FPL_Fixtures_Extract[#Headers],0)),3))</f>
        <v>BOU(H) 1-0</v>
      </c>
      <c r="AC558" t="str">
        <f ca="1">IF(RIGHT(FPL_Combined[[#Headers],[Gameweek 28]],2)&lt;$B$622,INDEX(FPL_Results_Extract[Gameweek 03],MATCH($A558,FPL_Results_Extract[[Player]:[Player]],0)),INDEX(Team_Key[[Abbreviation]:[Abbreviation]],MATCH(LEFT(INDEX(FPL_Fixtures_Extract[],MATCH($A558,FPL_Fixtures_Extract[[Player]:[Player]],0),MATCH(FPL_Combined[[#Headers],[Gameweek 28]],FPL_Fixtures_Extract[#Headers],0)),LEN(INDEX(FPL_Fixtures_Extract[],MATCH($A558,FPL_Fixtures_Extract[[Player]:[Player]],0),MATCH(FPL_Combined[[#Headers],[Gameweek 28]],FPL_Fixtures_Extract[#Headers],0)))-4),Team_Key[[Full Name]:[Full Name]],0))&amp;RIGHT(INDEX(FPL_Fixtures_Extract[],MATCH($A558,FPL_Fixtures_Extract[[Player]:[Player]],0),MATCH(FPL_Combined[[#Headers],[Gameweek 28]],FPL_Fixtures_Extract[#Headers],0)),3))</f>
        <v>ARS(A) 0-0</v>
      </c>
      <c r="AD558" t="str">
        <f ca="1">IF(RIGHT(FPL_Combined[[#Headers],[Gameweek 29]],2)&lt;$B$622,INDEX(FPL_Results_Extract[Gameweek 04],MATCH($A558,FPL_Results_Extract[[Player]:[Player]],0)),INDEX(Team_Key[[Abbreviation]:[Abbreviation]],MATCH(LEFT(INDEX(FPL_Fixtures_Extract[],MATCH($A558,FPL_Fixtures_Extract[[Player]:[Player]],0),MATCH(FPL_Combined[[#Headers],[Gameweek 29]],FPL_Fixtures_Extract[#Headers],0)),LEN(INDEX(FPL_Fixtures_Extract[],MATCH($A558,FPL_Fixtures_Extract[[Player]:[Player]],0),MATCH(FPL_Combined[[#Headers],[Gameweek 29]],FPL_Fixtures_Extract[#Headers],0)))-4),Team_Key[[Full Name]:[Full Name]],0))&amp;RIGHT(INDEX(FPL_Fixtures_Extract[],MATCH($A558,FPL_Fixtures_Extract[[Player]:[Player]],0),MATCH(FPL_Combined[[#Headers],[Gameweek 29]],FPL_Fixtures_Extract[#Headers],0)),3))</f>
        <v>CRY(A)</v>
      </c>
      <c r="AE558" t="e">
        <f ca="1">IF(RIGHT(FPL_Combined[[#Headers],[Gameweek 30]],2)&lt;$B$622,INDEX(FPL_Results_Extract[Gameweek 05],MATCH($A558,FPL_Results_Extract[[Player]:[Player]],0)),INDEX(Team_Key[[Abbreviation]:[Abbreviation]],MATCH(LEFT(INDEX(FPL_Fixtures_Extract[],MATCH($A558,FPL_Fixtures_Extract[[Player]:[Player]],0),MATCH(FPL_Combined[[#Headers],[Gameweek 30]],FPL_Fixtures_Extract[#Headers],0)),LEN(INDEX(FPL_Fixtures_Extract[],MATCH($A558,FPL_Fixtures_Extract[[Player]:[Player]],0),MATCH(FPL_Combined[[#Headers],[Gameweek 30]],FPL_Fixtures_Extract[#Headers],0)))-4),Team_Key[[Full Name]:[Full Name]],0))&amp;RIGHT(INDEX(FPL_Fixtures_Extract[],MATCH($A558,FPL_Fixtures_Extract[[Player]:[Player]],0),MATCH(FPL_Combined[[#Headers],[Gameweek 30]],FPL_Fixtures_Extract[#Headers],0)),3))</f>
        <v>#VALUE!</v>
      </c>
      <c r="AF558" t="str">
        <f ca="1">IF(RIGHT(FPL_Combined[[#Headers],[Gameweek 31]],2)&lt;$B$622,INDEX(FPL_Results_Extract[Gameweek 06],MATCH($A558,FPL_Results_Extract[[Player]:[Player]],0)),INDEX(Team_Key[[Abbreviation]:[Abbreviation]],MATCH(LEFT(INDEX(FPL_Fixtures_Extract[],MATCH($A558,FPL_Fixtures_Extract[[Player]:[Player]],0),MATCH(FPL_Combined[[#Headers],[Gameweek 31]],FPL_Fixtures_Extract[#Headers],0)),LEN(INDEX(FPL_Fixtures_Extract[],MATCH($A558,FPL_Fixtures_Extract[[Player]:[Player]],0),MATCH(FPL_Combined[[#Headers],[Gameweek 31]],FPL_Fixtures_Extract[#Headers],0)))-4),Team_Key[[Full Name]:[Full Name]],0))&amp;RIGHT(INDEX(FPL_Fixtures_Extract[],MATCH($A558,FPL_Fixtures_Extract[[Player]:[Player]],0),MATCH(FPL_Combined[[#Headers],[Gameweek 31]],FPL_Fixtures_Extract[#Headers],0)),3))</f>
        <v>SOU(A)</v>
      </c>
      <c r="AG558" t="str">
        <f ca="1">IF(RIGHT(FPL_Combined[[#Headers],[Gameweek 32]],2)&lt;$B$622,INDEX(FPL_Results_Extract[Gameweek 07],MATCH($A558,FPL_Results_Extract[[Player]:[Player]],0)),INDEX(Team_Key[[Abbreviation]:[Abbreviation]],MATCH(LEFT(INDEX(FPL_Fixtures_Extract[],MATCH($A558,FPL_Fixtures_Extract[[Player]:[Player]],0),MATCH(FPL_Combined[[#Headers],[Gameweek 32]],FPL_Fixtures_Extract[#Headers],0)),LEN(INDEX(FPL_Fixtures_Extract[],MATCH($A558,FPL_Fixtures_Extract[[Player]:[Player]],0),MATCH(FPL_Combined[[#Headers],[Gameweek 32]],FPL_Fixtures_Extract[#Headers],0)))-4),Team_Key[[Full Name]:[Full Name]],0))&amp;RIGHT(INDEX(FPL_Fixtures_Extract[],MATCH($A558,FPL_Fixtures_Extract[[Player]:[Player]],0),MATCH(FPL_Combined[[#Headers],[Gameweek 32]],FPL_Fixtures_Extract[#Headers],0)),3))</f>
        <v>TOT(H)</v>
      </c>
      <c r="AH558" t="str">
        <f ca="1">IF(RIGHT(FPL_Combined[[#Headers],[Gameweek 33]],2)&lt;$B$622,INDEX(FPL_Results_Extract[Gameweek 08],MATCH($A558,FPL_Results_Extract[[Player]:[Player]],0)),INDEX(Team_Key[[Abbreviation]:[Abbreviation]],MATCH(LEFT(INDEX(FPL_Fixtures_Extract[],MATCH($A558,FPL_Fixtures_Extract[[Player]:[Player]],0),MATCH(FPL_Combined[[#Headers],[Gameweek 33]],FPL_Fixtures_Extract[#Headers],0)),LEN(INDEX(FPL_Fixtures_Extract[],MATCH($A558,FPL_Fixtures_Extract[[Player]:[Player]],0),MATCH(FPL_Combined[[#Headers],[Gameweek 33]],FPL_Fixtures_Extract[#Headers],0)))-4),Team_Key[[Full Name]:[Full Name]],0))&amp;RIGHT(INDEX(FPL_Fixtures_Extract[],MATCH($A558,FPL_Fixtures_Extract[[Player]:[Player]],0),MATCH(FPL_Combined[[#Headers],[Gameweek 33]],FPL_Fixtures_Extract[#Headers],0)),3))</f>
        <v>STK(H)</v>
      </c>
      <c r="AI558" t="str">
        <f ca="1">IF(RIGHT(FPL_Combined[[#Headers],[Gameweek 34]],2)&lt;$B$622,INDEX(FPL_Results_Extract[Gameweek 09],MATCH($A558,FPL_Results_Extract[[Player]:[Player]],0)),INDEX(Team_Key[[Abbreviation]:[Abbreviation]],MATCH(LEFT(INDEX(FPL_Fixtures_Extract[],MATCH($A558,FPL_Fixtures_Extract[[Player]:[Player]],0),MATCH(FPL_Combined[[#Headers],[Gameweek 34]],FPL_Fixtures_Extract[#Headers],0)),LEN(INDEX(FPL_Fixtures_Extract[],MATCH($A558,FPL_Fixtures_Extract[[Player]:[Player]],0),MATCH(FPL_Combined[[#Headers],[Gameweek 34]],FPL_Fixtures_Extract[#Headers],0)))-4),Team_Key[[Full Name]:[Full Name]],0))&amp;RIGHT(INDEX(FPL_Fixtures_Extract[],MATCH($A558,FPL_Fixtures_Extract[[Player]:[Player]],0),MATCH(FPL_Combined[[#Headers],[Gameweek 34]],FPL_Fixtures_Extract[#Headers],0)),3))</f>
        <v>BOU(A)</v>
      </c>
      <c r="AJ558" t="str">
        <f ca="1">IF(RIGHT(FPL_Combined[[#Headers],[Gameweek 35]],2)&lt;$B$622,INDEX(FPL_Results_Extract[Gameweek 10],MATCH($A558,FPL_Results_Extract[[Player]:[Player]],0)),INDEX(Team_Key[[Abbreviation]:[Abbreviation]],MATCH(LEFT(INDEX(FPL_Fixtures_Extract[],MATCH($A558,FPL_Fixtures_Extract[[Player]:[Player]],0),MATCH(FPL_Combined[[#Headers],[Gameweek 35]],FPL_Fixtures_Extract[#Headers],0)),LEN(INDEX(FPL_Fixtures_Extract[],MATCH($A558,FPL_Fixtures_Extract[[Player]:[Player]],0),MATCH(FPL_Combined[[#Headers],[Gameweek 35]],FPL_Fixtures_Extract[#Headers],0)))-4),Team_Key[[Full Name]:[Full Name]],0))&amp;RIGHT(INDEX(FPL_Fixtures_Extract[],MATCH($A558,FPL_Fixtures_Extract[[Player]:[Player]],0),MATCH(FPL_Combined[[#Headers],[Gameweek 35]],FPL_Fixtures_Extract[#Headers],0)),3))</f>
        <v>NEW(H)</v>
      </c>
      <c r="AK558" t="str">
        <f ca="1">IF(RIGHT(FPL_Combined[[#Headers],[Gameweek 36]],2)&lt;$B$622,INDEX(FPL_Results_Extract[Gameweek 11],MATCH($A558,FPL_Results_Extract[[Player]:[Player]],0)),INDEX(Team_Key[[Abbreviation]:[Abbreviation]],MATCH(LEFT(INDEX(FPL_Fixtures_Extract[],MATCH($A558,FPL_Fixtures_Extract[[Player]:[Player]],0),MATCH(FPL_Combined[[#Headers],[Gameweek 36]],FPL_Fixtures_Extract[#Headers],0)),LEN(INDEX(FPL_Fixtures_Extract[],MATCH($A558,FPL_Fixtures_Extract[[Player]:[Player]],0),MATCH(FPL_Combined[[#Headers],[Gameweek 36]],FPL_Fixtures_Extract[#Headers],0)))-4),Team_Key[[Full Name]:[Full Name]],0))&amp;RIGHT(INDEX(FPL_Fixtures_Extract[],MATCH($A558,FPL_Fixtures_Extract[[Player]:[Player]],0),MATCH(FPL_Combined[[#Headers],[Gameweek 36]],FPL_Fixtures_Extract[#Headers],0)),3))</f>
        <v>SWA(A)</v>
      </c>
      <c r="AL558" t="str">
        <f ca="1">IF(RIGHT(FPL_Combined[[#Headers],[Gameweek 37]],2)&lt;$B$622,INDEX(FPL_Results_Extract[Gameweek 12],MATCH($A558,FPL_Results_Extract[[Player]:[Player]],0)),INDEX(Team_Key[[Abbreviation]:[Abbreviation]],MATCH(LEFT(INDEX(FPL_Fixtures_Extract[],MATCH($A558,FPL_Fixtures_Extract[[Player]:[Player]],0),MATCH(FPL_Combined[[#Headers],[Gameweek 37]],FPL_Fixtures_Extract[#Headers],0)),LEN(INDEX(FPL_Fixtures_Extract[],MATCH($A558,FPL_Fixtures_Extract[[Player]:[Player]],0),MATCH(FPL_Combined[[#Headers],[Gameweek 37]],FPL_Fixtures_Extract[#Headers],0)))-4),Team_Key[[Full Name]:[Full Name]],0))&amp;RIGHT(INDEX(FPL_Fixtures_Extract[],MATCH($A558,FPL_Fixtures_Extract[[Player]:[Player]],0),MATCH(FPL_Combined[[#Headers],[Gameweek 37]],FPL_Fixtures_Extract[#Headers],0)),3))</f>
        <v>WAT(H)</v>
      </c>
      <c r="AM558" t="str">
        <f ca="1">IF(RIGHT(FPL_Combined[[#Headers],[Gameweek 38]],2)&lt;$B$622,INDEX(FPL_Results_Extract[Gameweek 13],MATCH($A558,FPL_Results_Extract[[Player]:[Player]],0)),INDEX(Team_Key[[Abbreviation]:[Abbreviation]],MATCH(LEFT(INDEX(FPL_Fixtures_Extract[],MATCH($A558,FPL_Fixtures_Extract[[Player]:[Player]],0),MATCH(FPL_Combined[[#Headers],[Gameweek 38]],FPL_Fixtures_Extract[#Headers],0)),LEN(INDEX(FPL_Fixtures_Extract[],MATCH($A558,FPL_Fixtures_Extract[[Player]:[Player]],0),MATCH(FPL_Combined[[#Headers],[Gameweek 38]],FPL_Fixtures_Extract[#Headers],0)))-4),Team_Key[[Full Name]:[Full Name]],0))&amp;RIGHT(INDEX(FPL_Fixtures_Extract[],MATCH($A558,FPL_Fixtures_Extract[[Player]:[Player]],0),MATCH(FPL_Combined[[#Headers],[Gameweek 38]],FPL_Fixtures_Extract[#Headers],0)),3))</f>
        <v>WBA(A)</v>
      </c>
    </row>
    <row r="559" spans="1:39" x14ac:dyDescent="0.45">
      <c r="A559" t="s">
        <v>70</v>
      </c>
      <c r="B559" t="str">
        <f ca="1">IF(RIGHT(FPL_Combined[[#Headers],[Gameweek 01]],2)&lt;$B$622,INDEX(FPL_Results_Extract[Gameweek 01],MATCH($A559,FPL_Results_Extract[[Player]:[Player]],0)),INDEX(Team_Key[[Abbreviation]:[Abbreviation]],MATCH(LEFT(INDEX(FPL_Fixtures_Extract[],MATCH($A559,FPL_Fixtures_Extract[[Player]:[Player]],0),MATCH(FPL_Combined[[#Headers],[Gameweek 01]],FPL_Fixtures_Extract[#Headers],0)),LEN(INDEX(FPL_Fixtures_Extract[],MATCH($A559,FPL_Fixtures_Extract[[Player]:[Player]],0),MATCH(FPL_Combined[[#Headers],[Gameweek 01]],FPL_Fixtures_Extract[#Headers],0)))-4),Team_Key[[Full Name]:[Full Name]],0))&amp;RIGHT(INDEX(FPL_Fixtures_Extract[],MATCH($A559,FPL_Fixtures_Extract[[Player]:[Player]],0),MATCH(FPL_Combined[[#Headers],[Gameweek 01]],FPL_Fixtures_Extract[#Headers],0)),3))</f>
        <v>MUN(A) 0-1</v>
      </c>
      <c r="C559" t="str">
        <f ca="1">IF(RIGHT(FPL_Combined[[#Headers],[Gameweek 02]],2)&lt;$B$622,INDEX(FPL_Results_Extract[Gameweek 02],MATCH($A559,FPL_Results_Extract[[Player]:[Player]],0)),INDEX(Team_Key[[Abbreviation]:[Abbreviation]],MATCH(LEFT(INDEX(FPL_Fixtures_Extract[],MATCH($A559,FPL_Fixtures_Extract[[Player]:[Player]],0),MATCH(FPL_Combined[[#Headers],[Gameweek 02]],FPL_Fixtures_Extract[#Headers],0)),LEN(INDEX(FPL_Fixtures_Extract[],MATCH($A559,FPL_Fixtures_Extract[[Player]:[Player]],0),MATCH(FPL_Combined[[#Headers],[Gameweek 02]],FPL_Fixtures_Extract[#Headers],0)))-4),Team_Key[[Full Name]:[Full Name]],0))&amp;RIGHT(INDEX(FPL_Fixtures_Extract[],MATCH($A559,FPL_Fixtures_Extract[[Player]:[Player]],0),MATCH(FPL_Combined[[#Headers],[Gameweek 02]],FPL_Fixtures_Extract[#Headers],0)),3))</f>
        <v>STK(H) 2-2</v>
      </c>
      <c r="D559" t="str">
        <f ca="1">IF(RIGHT(FPL_Combined[[#Headers],[Gameweek 03]],2)&lt;$B$622,INDEX(FPL_Results_Extract[Gameweek 03],MATCH($A559,FPL_Results_Extract[[Player]:[Player]],0)),INDEX(Team_Key[[Abbreviation]:[Abbreviation]],MATCH(LEFT(INDEX(FPL_Fixtures_Extract[],MATCH($A559,FPL_Fixtures_Extract[[Player]:[Player]],0),MATCH(FPL_Combined[[#Headers],[Gameweek 03]],FPL_Fixtures_Extract[#Headers],0)),LEN(INDEX(FPL_Fixtures_Extract[],MATCH($A559,FPL_Fixtures_Extract[[Player]:[Player]],0),MATCH(FPL_Combined[[#Headers],[Gameweek 03]],FPL_Fixtures_Extract[#Headers],0)))-4),Team_Key[[Full Name]:[Full Name]],0))&amp;RIGHT(INDEX(FPL_Fixtures_Extract[],MATCH($A559,FPL_Fixtures_Extract[[Player]:[Player]],0),MATCH(FPL_Combined[[#Headers],[Gameweek 03]],FPL_Fixtures_Extract[#Headers],0)),3))</f>
        <v>LEI(A) 1-1</v>
      </c>
      <c r="E559" t="str">
        <f ca="1">IF(RIGHT(FPL_Combined[[#Headers],[Gameweek 04]],2)&lt;$B$622,INDEX(FPL_Results_Extract[Gameweek 04],MATCH($A559,FPL_Results_Extract[[Player]:[Player]],0)),INDEX(Team_Key[[Abbreviation]:[Abbreviation]],MATCH(LEFT(INDEX(FPL_Fixtures_Extract[],MATCH($A559,FPL_Fixtures_Extract[[Player]:[Player]],0),MATCH(FPL_Combined[[#Headers],[Gameweek 04]],FPL_Fixtures_Extract[#Headers],0)),LEN(INDEX(FPL_Fixtures_Extract[],MATCH($A559,FPL_Fixtures_Extract[[Player]:[Player]],0),MATCH(FPL_Combined[[#Headers],[Gameweek 04]],FPL_Fixtures_Extract[#Headers],0)))-4),Team_Key[[Full Name]:[Full Name]],0))&amp;RIGHT(INDEX(FPL_Fixtures_Extract[],MATCH($A559,FPL_Fixtures_Extract[[Player]:[Player]],0),MATCH(FPL_Combined[[#Headers],[Gameweek 04]],FPL_Fixtures_Extract[#Headers],0)),3))</f>
        <v>EVE(H) 0-0</v>
      </c>
      <c r="F559" t="str">
        <f ca="1">IF(RIGHT(FPL_Combined[[#Headers],[Gameweek 05]],2)&lt;$B$622,INDEX(FPL_Results_Extract[Gameweek 05],MATCH($A559,FPL_Results_Extract[[Player]:[Player]],0)),INDEX(Team_Key[[Abbreviation]:[Abbreviation]],MATCH(LEFT(INDEX(FPL_Fixtures_Extract[],MATCH($A559,FPL_Fixtures_Extract[[Player]:[Player]],0),MATCH(FPL_Combined[[#Headers],[Gameweek 05]],FPL_Fixtures_Extract[#Headers],0)),LEN(INDEX(FPL_Fixtures_Extract[],MATCH($A559,FPL_Fixtures_Extract[[Player]:[Player]],0),MATCH(FPL_Combined[[#Headers],[Gameweek 05]],FPL_Fixtures_Extract[#Headers],0)))-4),Team_Key[[Full Name]:[Full Name]],0))&amp;RIGHT(INDEX(FPL_Fixtures_Extract[],MATCH($A559,FPL_Fixtures_Extract[[Player]:[Player]],0),MATCH(FPL_Combined[[#Headers],[Gameweek 05]],FPL_Fixtures_Extract[#Headers],0)),3))</f>
        <v>SUN(A) 1-0</v>
      </c>
      <c r="G559" t="str">
        <f ca="1">IF(RIGHT(FPL_Combined[[#Headers],[Gameweek 06]],2)&lt;$B$622,INDEX(FPL_Results_Extract[Gameweek 06],MATCH($A559,FPL_Results_Extract[[Player]:[Player]],0)),INDEX(Team_Key[[Abbreviation]:[Abbreviation]],MATCH(LEFT(INDEX(FPL_Fixtures_Extract[],MATCH($A559,FPL_Fixtures_Extract[[Player]:[Player]],0),MATCH(FPL_Combined[[#Headers],[Gameweek 06]],FPL_Fixtures_Extract[#Headers],0)),LEN(INDEX(FPL_Fixtures_Extract[],MATCH($A559,FPL_Fixtures_Extract[[Player]:[Player]],0),MATCH(FPL_Combined[[#Headers],[Gameweek 06]],FPL_Fixtures_Extract[#Headers],0)))-4),Team_Key[[Full Name]:[Full Name]],0))&amp;RIGHT(INDEX(FPL_Fixtures_Extract[],MATCH($A559,FPL_Fixtures_Extract[[Player]:[Player]],0),MATCH(FPL_Combined[[#Headers],[Gameweek 06]],FPL_Fixtures_Extract[#Headers],0)),3))</f>
        <v>CRY(H) 1-0</v>
      </c>
      <c r="H559" t="str">
        <f ca="1">IF(RIGHT(FPL_Combined[[#Headers],[Gameweek 07]],2)&lt;$B$622,INDEX(FPL_Results_Extract[Gameweek 07],MATCH($A559,FPL_Results_Extract[[Player]:[Player]],0)),INDEX(Team_Key[[Abbreviation]:[Abbreviation]],MATCH(LEFT(INDEX(FPL_Fixtures_Extract[],MATCH($A559,FPL_Fixtures_Extract[[Player]:[Player]],0),MATCH(FPL_Combined[[#Headers],[Gameweek 07]],FPL_Fixtures_Extract[#Headers],0)),LEN(INDEX(FPL_Fixtures_Extract[],MATCH($A559,FPL_Fixtures_Extract[[Player]:[Player]],0),MATCH(FPL_Combined[[#Headers],[Gameweek 07]],FPL_Fixtures_Extract[#Headers],0)))-4),Team_Key[[Full Name]:[Full Name]],0))&amp;RIGHT(INDEX(FPL_Fixtures_Extract[],MATCH($A559,FPL_Fixtures_Extract[[Player]:[Player]],0),MATCH(FPL_Combined[[#Headers],[Gameweek 07]],FPL_Fixtures_Extract[#Headers],0)),3))</f>
        <v>MCI(H) 4-1</v>
      </c>
      <c r="I559" t="str">
        <f ca="1">IF(RIGHT(FPL_Combined[[#Headers],[Gameweek 08]],2)&lt;$B$622,INDEX(FPL_Results_Extract[Gameweek 08],MATCH($A559,FPL_Results_Extract[[Player]:[Player]],0)),INDEX(Team_Key[[Abbreviation]:[Abbreviation]],MATCH(LEFT(INDEX(FPL_Fixtures_Extract[],MATCH($A559,FPL_Fixtures_Extract[[Player]:[Player]],0),MATCH(FPL_Combined[[#Headers],[Gameweek 08]],FPL_Fixtures_Extract[#Headers],0)),LEN(INDEX(FPL_Fixtures_Extract[],MATCH($A559,FPL_Fixtures_Extract[[Player]:[Player]],0),MATCH(FPL_Combined[[#Headers],[Gameweek 08]],FPL_Fixtures_Extract[#Headers],0)))-4),Team_Key[[Full Name]:[Full Name]],0))&amp;RIGHT(INDEX(FPL_Fixtures_Extract[],MATCH($A559,FPL_Fixtures_Extract[[Player]:[Player]],0),MATCH(FPL_Combined[[#Headers],[Gameweek 08]],FPL_Fixtures_Extract[#Headers],0)),3))</f>
        <v>SWA(A) 2-2</v>
      </c>
      <c r="J559" t="str">
        <f ca="1">IF(RIGHT(FPL_Combined[[#Headers],[Gameweek 09]],2)&lt;$B$622,INDEX(FPL_Results_Extract[Gameweek 09],MATCH($A559,FPL_Results_Extract[[Player]:[Player]],0)),INDEX(Team_Key[[Abbreviation]:[Abbreviation]],MATCH(LEFT(INDEX(FPL_Fixtures_Extract[],MATCH($A559,FPL_Fixtures_Extract[[Player]:[Player]],0),MATCH(FPL_Combined[[#Headers],[Gameweek 09]],FPL_Fixtures_Extract[#Headers],0)),LEN(INDEX(FPL_Fixtures_Extract[],MATCH($A559,FPL_Fixtures_Extract[[Player]:[Player]],0),MATCH(FPL_Combined[[#Headers],[Gameweek 09]],FPL_Fixtures_Extract[#Headers],0)))-4),Team_Key[[Full Name]:[Full Name]],0))&amp;RIGHT(INDEX(FPL_Fixtures_Extract[],MATCH($A559,FPL_Fixtures_Extract[[Player]:[Player]],0),MATCH(FPL_Combined[[#Headers],[Gameweek 09]],FPL_Fixtures_Extract[#Headers],0)),3))</f>
        <v>LIV(H) 0-0</v>
      </c>
      <c r="K559" t="str">
        <f ca="1">IF(RIGHT(FPL_Combined[[#Headers],[Gameweek 10]],2)&lt;$B$622,INDEX(FPL_Results_Extract[Gameweek 10],MATCH($A559,FPL_Results_Extract[[Player]:[Player]],0)),INDEX(Team_Key[[Abbreviation]:[Abbreviation]],MATCH(LEFT(INDEX(FPL_Fixtures_Extract[],MATCH($A559,FPL_Fixtures_Extract[[Player]:[Player]],0),MATCH(FPL_Combined[[#Headers],[Gameweek 10]],FPL_Fixtures_Extract[#Headers],0)),LEN(INDEX(FPL_Fixtures_Extract[],MATCH($A559,FPL_Fixtures_Extract[[Player]:[Player]],0),MATCH(FPL_Combined[[#Headers],[Gameweek 10]],FPL_Fixtures_Extract[#Headers],0)))-4),Team_Key[[Full Name]:[Full Name]],0))&amp;RIGHT(INDEX(FPL_Fixtures_Extract[],MATCH($A559,FPL_Fixtures_Extract[[Player]:[Player]],0),MATCH(FPL_Combined[[#Headers],[Gameweek 10]],FPL_Fixtures_Extract[#Headers],0)),3))</f>
        <v>BOU(A) 5-1</v>
      </c>
      <c r="L559" t="str">
        <f ca="1">IF(RIGHT(FPL_Combined[[#Headers],[Gameweek 11]],2)&lt;$B$622,INDEX(FPL_Results_Extract[Gameweek 11],MATCH($A559,FPL_Results_Extract[[Player]:[Player]],0)),INDEX(Team_Key[[Abbreviation]:[Abbreviation]],MATCH(LEFT(INDEX(FPL_Fixtures_Extract[],MATCH($A559,FPL_Fixtures_Extract[[Player]:[Player]],0),MATCH(FPL_Combined[[#Headers],[Gameweek 11]],FPL_Fixtures_Extract[#Headers],0)),LEN(INDEX(FPL_Fixtures_Extract[],MATCH($A559,FPL_Fixtures_Extract[[Player]:[Player]],0),MATCH(FPL_Combined[[#Headers],[Gameweek 11]],FPL_Fixtures_Extract[#Headers],0)))-4),Team_Key[[Full Name]:[Full Name]],0))&amp;RIGHT(INDEX(FPL_Fixtures_Extract[],MATCH($A559,FPL_Fixtures_Extract[[Player]:[Player]],0),MATCH(FPL_Combined[[#Headers],[Gameweek 11]],FPL_Fixtures_Extract[#Headers],0)),3))</f>
        <v>AVL(H) 3-1</v>
      </c>
      <c r="M559" t="str">
        <f ca="1">IF(RIGHT(FPL_Combined[[#Headers],[Gameweek 12]],2)&lt;$B$622,INDEX(FPL_Results_Extract[Gameweek 12],MATCH($A559,FPL_Results_Extract[[Player]:[Player]],0)),INDEX(Team_Key[[Abbreviation]:[Abbreviation]],MATCH(LEFT(INDEX(FPL_Fixtures_Extract[],MATCH($A559,FPL_Fixtures_Extract[[Player]:[Player]],0),MATCH(FPL_Combined[[#Headers],[Gameweek 12]],FPL_Fixtures_Extract[#Headers],0)),LEN(INDEX(FPL_Fixtures_Extract[],MATCH($A559,FPL_Fixtures_Extract[[Player]:[Player]],0),MATCH(FPL_Combined[[#Headers],[Gameweek 12]],FPL_Fixtures_Extract[#Headers],0)))-4),Team_Key[[Full Name]:[Full Name]],0))&amp;RIGHT(INDEX(FPL_Fixtures_Extract[],MATCH($A559,FPL_Fixtures_Extract[[Player]:[Player]],0),MATCH(FPL_Combined[[#Headers],[Gameweek 12]],FPL_Fixtures_Extract[#Headers],0)),3))</f>
        <v>ARS(A) 1-1</v>
      </c>
      <c r="N559" t="str">
        <f ca="1">IF(RIGHT(FPL_Combined[[#Headers],[Gameweek 13]],2)&lt;$B$622,INDEX(FPL_Results_Extract[Gameweek 13],MATCH($A559,FPL_Results_Extract[[Player]:[Player]],0)),INDEX(Team_Key[[Abbreviation]:[Abbreviation]],MATCH(LEFT(INDEX(FPL_Fixtures_Extract[],MATCH($A559,FPL_Fixtures_Extract[[Player]:[Player]],0),MATCH(FPL_Combined[[#Headers],[Gameweek 13]],FPL_Fixtures_Extract[#Headers],0)),LEN(INDEX(FPL_Fixtures_Extract[],MATCH($A559,FPL_Fixtures_Extract[[Player]:[Player]],0),MATCH(FPL_Combined[[#Headers],[Gameweek 13]],FPL_Fixtures_Extract[#Headers],0)))-4),Team_Key[[Full Name]:[Full Name]],0))&amp;RIGHT(INDEX(FPL_Fixtures_Extract[],MATCH($A559,FPL_Fixtures_Extract[[Player]:[Player]],0),MATCH(FPL_Combined[[#Headers],[Gameweek 13]],FPL_Fixtures_Extract[#Headers],0)),3))</f>
        <v>WHU(H) 4-1</v>
      </c>
      <c r="O559" t="str">
        <f ca="1">IF(RIGHT(FPL_Combined[[#Headers],[Gameweek 14]],2)&lt;$B$622,INDEX(FPL_Results_Extract[Gameweek 14],MATCH($A559,FPL_Results_Extract[[Player]:[Player]],0)),INDEX(Team_Key[[Abbreviation]:[Abbreviation]],MATCH(LEFT(INDEX(FPL_Fixtures_Extract[],MATCH($A559,FPL_Fixtures_Extract[[Player]:[Player]],0),MATCH(FPL_Combined[[#Headers],[Gameweek 14]],FPL_Fixtures_Extract[#Headers],0)),LEN(INDEX(FPL_Fixtures_Extract[],MATCH($A559,FPL_Fixtures_Extract[[Player]:[Player]],0),MATCH(FPL_Combined[[#Headers],[Gameweek 14]],FPL_Fixtures_Extract[#Headers],0)))-4),Team_Key[[Full Name]:[Full Name]],0))&amp;RIGHT(INDEX(FPL_Fixtures_Extract[],MATCH($A559,FPL_Fixtures_Extract[[Player]:[Player]],0),MATCH(FPL_Combined[[#Headers],[Gameweek 14]],FPL_Fixtures_Extract[#Headers],0)),3))</f>
        <v>CHE(H) 0-0</v>
      </c>
      <c r="P559" t="str">
        <f ca="1">IF(RIGHT(FPL_Combined[[#Headers],[Gameweek 15]],2)&lt;$B$622,INDEX(FPL_Results_Extract[Gameweek 15],MATCH($A559,FPL_Results_Extract[[Player]:[Player]],0)),INDEX(Team_Key[[Abbreviation]:[Abbreviation]],MATCH(LEFT(INDEX(FPL_Fixtures_Extract[],MATCH($A559,FPL_Fixtures_Extract[[Player]:[Player]],0),MATCH(FPL_Combined[[#Headers],[Gameweek 15]],FPL_Fixtures_Extract[#Headers],0)),LEN(INDEX(FPL_Fixtures_Extract[],MATCH($A559,FPL_Fixtures_Extract[[Player]:[Player]],0),MATCH(FPL_Combined[[#Headers],[Gameweek 15]],FPL_Fixtures_Extract[#Headers],0)))-4),Team_Key[[Full Name]:[Full Name]],0))&amp;RIGHT(INDEX(FPL_Fixtures_Extract[],MATCH($A559,FPL_Fixtures_Extract[[Player]:[Player]],0),MATCH(FPL_Combined[[#Headers],[Gameweek 15]],FPL_Fixtures_Extract[#Headers],0)),3))</f>
        <v>WBA(A) 1-1</v>
      </c>
      <c r="Q559" t="str">
        <f ca="1">IF(RIGHT(FPL_Combined[[#Headers],[Gameweek 16]],2)&lt;$B$622,INDEX(FPL_Results_Extract[Gameweek 16],MATCH($A559,FPL_Results_Extract[[Player]:[Player]],0)),INDEX(Team_Key[[Abbreviation]:[Abbreviation]],MATCH(LEFT(INDEX(FPL_Fixtures_Extract[],MATCH($A559,FPL_Fixtures_Extract[[Player]:[Player]],0),MATCH(FPL_Combined[[#Headers],[Gameweek 16]],FPL_Fixtures_Extract[#Headers],0)),LEN(INDEX(FPL_Fixtures_Extract[],MATCH($A559,FPL_Fixtures_Extract[[Player]:[Player]],0),MATCH(FPL_Combined[[#Headers],[Gameweek 16]],FPL_Fixtures_Extract[#Headers],0)))-4),Team_Key[[Full Name]:[Full Name]],0))&amp;RIGHT(INDEX(FPL_Fixtures_Extract[],MATCH($A559,FPL_Fixtures_Extract[[Player]:[Player]],0),MATCH(FPL_Combined[[#Headers],[Gameweek 16]],FPL_Fixtures_Extract[#Headers],0)),3))</f>
        <v>NEW(H) 1-2</v>
      </c>
      <c r="R559" t="str">
        <f ca="1">IF(RIGHT(FPL_Combined[[#Headers],[Gameweek 17]],2)&lt;$B$622,INDEX(FPL_Results_Extract[Gameweek 17],MATCH($A559,FPL_Results_Extract[[Player]:[Player]],0)),INDEX(Team_Key[[Abbreviation]:[Abbreviation]],MATCH(LEFT(INDEX(FPL_Fixtures_Extract[],MATCH($A559,FPL_Fixtures_Extract[[Player]:[Player]],0),MATCH(FPL_Combined[[#Headers],[Gameweek 17]],FPL_Fixtures_Extract[#Headers],0)),LEN(INDEX(FPL_Fixtures_Extract[],MATCH($A559,FPL_Fixtures_Extract[[Player]:[Player]],0),MATCH(FPL_Combined[[#Headers],[Gameweek 17]],FPL_Fixtures_Extract[#Headers],0)))-4),Team_Key[[Full Name]:[Full Name]],0))&amp;RIGHT(INDEX(FPL_Fixtures_Extract[],MATCH($A559,FPL_Fixtures_Extract[[Player]:[Player]],0),MATCH(FPL_Combined[[#Headers],[Gameweek 17]],FPL_Fixtures_Extract[#Headers],0)),3))</f>
        <v>SOU(A) 2-0</v>
      </c>
      <c r="S559" t="str">
        <f ca="1">IF(RIGHT(FPL_Combined[[#Headers],[Gameweek 18]],2)&lt;$B$622,INDEX(FPL_Results_Extract[Gameweek 18],MATCH($A559,FPL_Results_Extract[[Player]:[Player]],0)),INDEX(Team_Key[[Abbreviation]:[Abbreviation]],MATCH(LEFT(INDEX(FPL_Fixtures_Extract[],MATCH($A559,FPL_Fixtures_Extract[[Player]:[Player]],0),MATCH(FPL_Combined[[#Headers],[Gameweek 18]],FPL_Fixtures_Extract[#Headers],0)),LEN(INDEX(FPL_Fixtures_Extract[],MATCH($A559,FPL_Fixtures_Extract[[Player]:[Player]],0),MATCH(FPL_Combined[[#Headers],[Gameweek 18]],FPL_Fixtures_Extract[#Headers],0)))-4),Team_Key[[Full Name]:[Full Name]],0))&amp;RIGHT(INDEX(FPL_Fixtures_Extract[],MATCH($A559,FPL_Fixtures_Extract[[Player]:[Player]],0),MATCH(FPL_Combined[[#Headers],[Gameweek 18]],FPL_Fixtures_Extract[#Headers],0)),3))</f>
        <v>NOR(H) 3-0</v>
      </c>
      <c r="T559" t="str">
        <f ca="1">IF(RIGHT(FPL_Combined[[#Headers],[Gameweek 19]],2)&lt;$B$622,INDEX(FPL_Results_Extract[Gameweek 19],MATCH($A559,FPL_Results_Extract[[Player]:[Player]],0)),INDEX(Team_Key[[Abbreviation]:[Abbreviation]],MATCH(LEFT(INDEX(FPL_Fixtures_Extract[],MATCH($A559,FPL_Fixtures_Extract[[Player]:[Player]],0),MATCH(FPL_Combined[[#Headers],[Gameweek 19]],FPL_Fixtures_Extract[#Headers],0)),LEN(INDEX(FPL_Fixtures_Extract[],MATCH($A559,FPL_Fixtures_Extract[[Player]:[Player]],0),MATCH(FPL_Combined[[#Headers],[Gameweek 19]],FPL_Fixtures_Extract[#Headers],0)))-4),Team_Key[[Full Name]:[Full Name]],0))&amp;RIGHT(INDEX(FPL_Fixtures_Extract[],MATCH($A559,FPL_Fixtures_Extract[[Player]:[Player]],0),MATCH(FPL_Combined[[#Headers],[Gameweek 19]],FPL_Fixtures_Extract[#Headers],0)),3))</f>
        <v>WAT(A) 2-1</v>
      </c>
      <c r="U559" t="str">
        <f ca="1">IF(RIGHT(FPL_Combined[[#Headers],[Gameweek 20]],2)&lt;$B$622,INDEX(FPL_Results_Extract[Gameweek 20],MATCH($A559,FPL_Results_Extract[[Player]:[Player]],0)),INDEX(Team_Key[[Abbreviation]:[Abbreviation]],MATCH(LEFT(INDEX(FPL_Fixtures_Extract[],MATCH($A559,FPL_Fixtures_Extract[[Player]:[Player]],0),MATCH(FPL_Combined[[#Headers],[Gameweek 20]],FPL_Fixtures_Extract[#Headers],0)),LEN(INDEX(FPL_Fixtures_Extract[],MATCH($A559,FPL_Fixtures_Extract[[Player]:[Player]],0),MATCH(FPL_Combined[[#Headers],[Gameweek 20]],FPL_Fixtures_Extract[#Headers],0)))-4),Team_Key[[Full Name]:[Full Name]],0))&amp;RIGHT(INDEX(FPL_Fixtures_Extract[],MATCH($A559,FPL_Fixtures_Extract[[Player]:[Player]],0),MATCH(FPL_Combined[[#Headers],[Gameweek 20]],FPL_Fixtures_Extract[#Headers],0)),3))</f>
        <v>EVE(A) 1-1</v>
      </c>
      <c r="V559" t="str">
        <f ca="1">IF(RIGHT(FPL_Combined[[#Headers],[Gameweek 21]],2)&lt;$B$622,INDEX(FPL_Results_Extract[Gameweek 21],MATCH($A559,FPL_Results_Extract[[Player]:[Player]],0)),INDEX(Team_Key[[Abbreviation]:[Abbreviation]],MATCH(LEFT(INDEX(FPL_Fixtures_Extract[],MATCH($A559,FPL_Fixtures_Extract[[Player]:[Player]],0),MATCH(FPL_Combined[[#Headers],[Gameweek 21]],FPL_Fixtures_Extract[#Headers],0)),LEN(INDEX(FPL_Fixtures_Extract[],MATCH($A559,FPL_Fixtures_Extract[[Player]:[Player]],0),MATCH(FPL_Combined[[#Headers],[Gameweek 21]],FPL_Fixtures_Extract[#Headers],0)))-4),Team_Key[[Full Name]:[Full Name]],0))&amp;RIGHT(INDEX(FPL_Fixtures_Extract[],MATCH($A559,FPL_Fixtures_Extract[[Player]:[Player]],0),MATCH(FPL_Combined[[#Headers],[Gameweek 21]],FPL_Fixtures_Extract[#Headers],0)),3))</f>
        <v>LEI(H) 0-1</v>
      </c>
      <c r="W559" t="str">
        <f ca="1">IF(RIGHT(FPL_Combined[[#Headers],[Gameweek 22]],2)&lt;$B$622,INDEX(FPL_Results_Extract[Gameweek 22],MATCH($A559,FPL_Results_Extract[[Player]:[Player]],0)),INDEX(Team_Key[[Abbreviation]:[Abbreviation]],MATCH(LEFT(INDEX(FPL_Fixtures_Extract[],MATCH($A559,FPL_Fixtures_Extract[[Player]:[Player]],0),MATCH(FPL_Combined[[#Headers],[Gameweek 22]],FPL_Fixtures_Extract[#Headers],0)),LEN(INDEX(FPL_Fixtures_Extract[],MATCH($A559,FPL_Fixtures_Extract[[Player]:[Player]],0),MATCH(FPL_Combined[[#Headers],[Gameweek 22]],FPL_Fixtures_Extract[#Headers],0)))-4),Team_Key[[Full Name]:[Full Name]],0))&amp;RIGHT(INDEX(FPL_Fixtures_Extract[],MATCH($A559,FPL_Fixtures_Extract[[Player]:[Player]],0),MATCH(FPL_Combined[[#Headers],[Gameweek 22]],FPL_Fixtures_Extract[#Headers],0)),3))</f>
        <v>SUN(H) 4-1</v>
      </c>
      <c r="X559" t="str">
        <f ca="1">IF(RIGHT(FPL_Combined[[#Headers],[Gameweek 23]],2)&lt;$B$622,INDEX(FPL_Results_Extract[Gameweek 23],MATCH($A559,FPL_Results_Extract[[Player]:[Player]],0)),INDEX(Team_Key[[Abbreviation]:[Abbreviation]],MATCH(LEFT(INDEX(FPL_Fixtures_Extract[],MATCH($A559,FPL_Fixtures_Extract[[Player]:[Player]],0),MATCH(FPL_Combined[[#Headers],[Gameweek 23]],FPL_Fixtures_Extract[#Headers],0)),LEN(INDEX(FPL_Fixtures_Extract[],MATCH($A559,FPL_Fixtures_Extract[[Player]:[Player]],0),MATCH(FPL_Combined[[#Headers],[Gameweek 23]],FPL_Fixtures_Extract[#Headers],0)))-4),Team_Key[[Full Name]:[Full Name]],0))&amp;RIGHT(INDEX(FPL_Fixtures_Extract[],MATCH($A559,FPL_Fixtures_Extract[[Player]:[Player]],0),MATCH(FPL_Combined[[#Headers],[Gameweek 23]],FPL_Fixtures_Extract[#Headers],0)),3))</f>
        <v>CRY(A) 3-1</v>
      </c>
      <c r="Y559" t="str">
        <f ca="1">IF(RIGHT(FPL_Combined[[#Headers],[Gameweek 24]],2)&lt;$B$622,INDEX(FPL_Results_Extract[Team],MATCH($A559,FPL_Results_Extract[[Player]:[Player]],0)),INDEX(Team_Key[[Abbreviation]:[Abbreviation]],MATCH(LEFT(INDEX(FPL_Fixtures_Extract[],MATCH($A559,FPL_Fixtures_Extract[[Player]:[Player]],0),MATCH(FPL_Combined[[#Headers],[Gameweek 24]],FPL_Fixtures_Extract[#Headers],0)),LEN(INDEX(FPL_Fixtures_Extract[],MATCH($A559,FPL_Fixtures_Extract[[Player]:[Player]],0),MATCH(FPL_Combined[[#Headers],[Gameweek 24]],FPL_Fixtures_Extract[#Headers],0)))-4),Team_Key[[Full Name]:[Full Name]],0))&amp;RIGHT(INDEX(FPL_Fixtures_Extract[],MATCH($A559,FPL_Fixtures_Extract[[Player]:[Player]],0),MATCH(FPL_Combined[[#Headers],[Gameweek 24]],FPL_Fixtures_Extract[#Headers],0)),3))</f>
        <v>NEW</v>
      </c>
      <c r="Z559" t="str">
        <f ca="1">IF(RIGHT(FPL_Combined[[#Headers],[Gameweek 25]],2)&lt;$B$622,INDEX(FPL_Results_Extract[Player],MATCH($A559,FPL_Results_Extract[[Player]:[Player]],0)),INDEX(Team_Key[[Abbreviation]:[Abbreviation]],MATCH(LEFT(INDEX(FPL_Fixtures_Extract[],MATCH($A559,FPL_Fixtures_Extract[[Player]:[Player]],0),MATCH(FPL_Combined[[#Headers],[Gameweek 25]],FPL_Fixtures_Extract[#Headers],0)),LEN(INDEX(FPL_Fixtures_Extract[],MATCH($A559,FPL_Fixtures_Extract[[Player]:[Player]],0),MATCH(FPL_Combined[[#Headers],[Gameweek 25]],FPL_Fixtures_Extract[#Headers],0)))-4),Team_Key[[Full Name]:[Full Name]],0))&amp;RIGHT(INDEX(FPL_Fixtures_Extract[],MATCH($A559,FPL_Fixtures_Extract[[Player]:[Player]],0),MATCH(FPL_Combined[[#Headers],[Gameweek 25]],FPL_Fixtures_Extract[#Headers],0)),3))</f>
        <v>Townsend</v>
      </c>
      <c r="AA559" t="str">
        <f ca="1">IF(RIGHT(FPL_Combined[[#Headers],[Gameweek 26]],2)&lt;$B$622,INDEX(FPL_Results_Extract[Gameweek 01],MATCH($A559,FPL_Results_Extract[[Player]:[Player]],0)),INDEX(Team_Key[[Abbreviation]:[Abbreviation]],MATCH(LEFT(INDEX(FPL_Fixtures_Extract[],MATCH($A559,FPL_Fixtures_Extract[[Player]:[Player]],0),MATCH(FPL_Combined[[#Headers],[Gameweek 26]],FPL_Fixtures_Extract[#Headers],0)),LEN(INDEX(FPL_Fixtures_Extract[],MATCH($A559,FPL_Fixtures_Extract[[Player]:[Player]],0),MATCH(FPL_Combined[[#Headers],[Gameweek 26]],FPL_Fixtures_Extract[#Headers],0)))-4),Team_Key[[Full Name]:[Full Name]],0))&amp;RIGHT(INDEX(FPL_Fixtures_Extract[],MATCH($A559,FPL_Fixtures_Extract[[Player]:[Player]],0),MATCH(FPL_Combined[[#Headers],[Gameweek 26]],FPL_Fixtures_Extract[#Headers],0)),3))</f>
        <v>MUN(A) 0-1</v>
      </c>
      <c r="AB559" t="str">
        <f ca="1">IF(RIGHT(FPL_Combined[[#Headers],[Gameweek 27]],2)&lt;$B$622,INDEX(FPL_Results_Extract[Gameweek 02],MATCH($A559,FPL_Results_Extract[[Player]:[Player]],0)),INDEX(Team_Key[[Abbreviation]:[Abbreviation]],MATCH(LEFT(INDEX(FPL_Fixtures_Extract[],MATCH($A559,FPL_Fixtures_Extract[[Player]:[Player]],0),MATCH(FPL_Combined[[#Headers],[Gameweek 27]],FPL_Fixtures_Extract[#Headers],0)),LEN(INDEX(FPL_Fixtures_Extract[],MATCH($A559,FPL_Fixtures_Extract[[Player]:[Player]],0),MATCH(FPL_Combined[[#Headers],[Gameweek 27]],FPL_Fixtures_Extract[#Headers],0)))-4),Team_Key[[Full Name]:[Full Name]],0))&amp;RIGHT(INDEX(FPL_Fixtures_Extract[],MATCH($A559,FPL_Fixtures_Extract[[Player]:[Player]],0),MATCH(FPL_Combined[[#Headers],[Gameweek 27]],FPL_Fixtures_Extract[#Headers],0)),3))</f>
        <v>STK(H) 2-2</v>
      </c>
      <c r="AC559" t="str">
        <f ca="1">IF(RIGHT(FPL_Combined[[#Headers],[Gameweek 28]],2)&lt;$B$622,INDEX(FPL_Results_Extract[Gameweek 03],MATCH($A559,FPL_Results_Extract[[Player]:[Player]],0)),INDEX(Team_Key[[Abbreviation]:[Abbreviation]],MATCH(LEFT(INDEX(FPL_Fixtures_Extract[],MATCH($A559,FPL_Fixtures_Extract[[Player]:[Player]],0),MATCH(FPL_Combined[[#Headers],[Gameweek 28]],FPL_Fixtures_Extract[#Headers],0)),LEN(INDEX(FPL_Fixtures_Extract[],MATCH($A559,FPL_Fixtures_Extract[[Player]:[Player]],0),MATCH(FPL_Combined[[#Headers],[Gameweek 28]],FPL_Fixtures_Extract[#Headers],0)))-4),Team_Key[[Full Name]:[Full Name]],0))&amp;RIGHT(INDEX(FPL_Fixtures_Extract[],MATCH($A559,FPL_Fixtures_Extract[[Player]:[Player]],0),MATCH(FPL_Combined[[#Headers],[Gameweek 28]],FPL_Fixtures_Extract[#Headers],0)),3))</f>
        <v>LEI(A) 1-1</v>
      </c>
      <c r="AD559" t="str">
        <f ca="1">IF(RIGHT(FPL_Combined[[#Headers],[Gameweek 29]],2)&lt;$B$622,INDEX(FPL_Results_Extract[Gameweek 04],MATCH($A559,FPL_Results_Extract[[Player]:[Player]],0)),INDEX(Team_Key[[Abbreviation]:[Abbreviation]],MATCH(LEFT(INDEX(FPL_Fixtures_Extract[],MATCH($A559,FPL_Fixtures_Extract[[Player]:[Player]],0),MATCH(FPL_Combined[[#Headers],[Gameweek 29]],FPL_Fixtures_Extract[#Headers],0)),LEN(INDEX(FPL_Fixtures_Extract[],MATCH($A559,FPL_Fixtures_Extract[[Player]:[Player]],0),MATCH(FPL_Combined[[#Headers],[Gameweek 29]],FPL_Fixtures_Extract[#Headers],0)))-4),Team_Key[[Full Name]:[Full Name]],0))&amp;RIGHT(INDEX(FPL_Fixtures_Extract[],MATCH($A559,FPL_Fixtures_Extract[[Player]:[Player]],0),MATCH(FPL_Combined[[#Headers],[Gameweek 29]],FPL_Fixtures_Extract[#Headers],0)),3))</f>
        <v>BOU(H)</v>
      </c>
      <c r="AE559" t="str">
        <f ca="1">IF(RIGHT(FPL_Combined[[#Headers],[Gameweek 30]],2)&lt;$B$622,INDEX(FPL_Results_Extract[Gameweek 05],MATCH($A559,FPL_Results_Extract[[Player]:[Player]],0)),INDEX(Team_Key[[Abbreviation]:[Abbreviation]],MATCH(LEFT(INDEX(FPL_Fixtures_Extract[],MATCH($A559,FPL_Fixtures_Extract[[Player]:[Player]],0),MATCH(FPL_Combined[[#Headers],[Gameweek 30]],FPL_Fixtures_Extract[#Headers],0)),LEN(INDEX(FPL_Fixtures_Extract[],MATCH($A559,FPL_Fixtures_Extract[[Player]:[Player]],0),MATCH(FPL_Combined[[#Headers],[Gameweek 30]],FPL_Fixtures_Extract[#Headers],0)))-4),Team_Key[[Full Name]:[Full Name]],0))&amp;RIGHT(INDEX(FPL_Fixtures_Extract[],MATCH($A559,FPL_Fixtures_Extract[[Player]:[Player]],0),MATCH(FPL_Combined[[#Headers],[Gameweek 30]],FPL_Fixtures_Extract[#Headers],0)),3))</f>
        <v>LEI(A)</v>
      </c>
      <c r="AF559" t="str">
        <f ca="1">IF(RIGHT(FPL_Combined[[#Headers],[Gameweek 31]],2)&lt;$B$622,INDEX(FPL_Results_Extract[Gameweek 06],MATCH($A559,FPL_Results_Extract[[Player]:[Player]],0)),INDEX(Team_Key[[Abbreviation]:[Abbreviation]],MATCH(LEFT(INDEX(FPL_Fixtures_Extract[],MATCH($A559,FPL_Fixtures_Extract[[Player]:[Player]],0),MATCH(FPL_Combined[[#Headers],[Gameweek 31]],FPL_Fixtures_Extract[#Headers],0)),LEN(INDEX(FPL_Fixtures_Extract[],MATCH($A559,FPL_Fixtures_Extract[[Player]:[Player]],0),MATCH(FPL_Combined[[#Headers],[Gameweek 31]],FPL_Fixtures_Extract[#Headers],0)))-4),Team_Key[[Full Name]:[Full Name]],0))&amp;RIGHT(INDEX(FPL_Fixtures_Extract[],MATCH($A559,FPL_Fixtures_Extract[[Player]:[Player]],0),MATCH(FPL_Combined[[#Headers],[Gameweek 31]],FPL_Fixtures_Extract[#Headers],0)),3))</f>
        <v>SUN(H)</v>
      </c>
      <c r="AG559" t="str">
        <f ca="1">IF(RIGHT(FPL_Combined[[#Headers],[Gameweek 32]],2)&lt;$B$622,INDEX(FPL_Results_Extract[Gameweek 07],MATCH($A559,FPL_Results_Extract[[Player]:[Player]],0)),INDEX(Team_Key[[Abbreviation]:[Abbreviation]],MATCH(LEFT(INDEX(FPL_Fixtures_Extract[],MATCH($A559,FPL_Fixtures_Extract[[Player]:[Player]],0),MATCH(FPL_Combined[[#Headers],[Gameweek 32]],FPL_Fixtures_Extract[#Headers],0)),LEN(INDEX(FPL_Fixtures_Extract[],MATCH($A559,FPL_Fixtures_Extract[[Player]:[Player]],0),MATCH(FPL_Combined[[#Headers],[Gameweek 32]],FPL_Fixtures_Extract[#Headers],0)))-4),Team_Key[[Full Name]:[Full Name]],0))&amp;RIGHT(INDEX(FPL_Fixtures_Extract[],MATCH($A559,FPL_Fixtures_Extract[[Player]:[Player]],0),MATCH(FPL_Combined[[#Headers],[Gameweek 32]],FPL_Fixtures_Extract[#Headers],0)),3))</f>
        <v>NOR(A)</v>
      </c>
      <c r="AH559" t="str">
        <f ca="1">IF(RIGHT(FPL_Combined[[#Headers],[Gameweek 33]],2)&lt;$B$622,INDEX(FPL_Results_Extract[Gameweek 08],MATCH($A559,FPL_Results_Extract[[Player]:[Player]],0)),INDEX(Team_Key[[Abbreviation]:[Abbreviation]],MATCH(LEFT(INDEX(FPL_Fixtures_Extract[],MATCH($A559,FPL_Fixtures_Extract[[Player]:[Player]],0),MATCH(FPL_Combined[[#Headers],[Gameweek 33]],FPL_Fixtures_Extract[#Headers],0)),LEN(INDEX(FPL_Fixtures_Extract[],MATCH($A559,FPL_Fixtures_Extract[[Player]:[Player]],0),MATCH(FPL_Combined[[#Headers],[Gameweek 33]],FPL_Fixtures_Extract[#Headers],0)))-4),Team_Key[[Full Name]:[Full Name]],0))&amp;RIGHT(INDEX(FPL_Fixtures_Extract[],MATCH($A559,FPL_Fixtures_Extract[[Player]:[Player]],0),MATCH(FPL_Combined[[#Headers],[Gameweek 33]],FPL_Fixtures_Extract[#Headers],0)),3))</f>
        <v>SOU(A)</v>
      </c>
      <c r="AI559" t="str">
        <f ca="1">IF(RIGHT(FPL_Combined[[#Headers],[Gameweek 34]],2)&lt;$B$622,INDEX(FPL_Results_Extract[Gameweek 09],MATCH($A559,FPL_Results_Extract[[Player]:[Player]],0)),INDEX(Team_Key[[Abbreviation]:[Abbreviation]],MATCH(LEFT(INDEX(FPL_Fixtures_Extract[],MATCH($A559,FPL_Fixtures_Extract[[Player]:[Player]],0),MATCH(FPL_Combined[[#Headers],[Gameweek 34]],FPL_Fixtures_Extract[#Headers],0)),LEN(INDEX(FPL_Fixtures_Extract[],MATCH($A559,FPL_Fixtures_Extract[[Player]:[Player]],0),MATCH(FPL_Combined[[#Headers],[Gameweek 34]],FPL_Fixtures_Extract[#Headers],0)))-4),Team_Key[[Full Name]:[Full Name]],0))&amp;RIGHT(INDEX(FPL_Fixtures_Extract[],MATCH($A559,FPL_Fixtures_Extract[[Player]:[Player]],0),MATCH(FPL_Combined[[#Headers],[Gameweek 34]],FPL_Fixtures_Extract[#Headers],0)),3))</f>
        <v>SWA(H)</v>
      </c>
      <c r="AJ559" t="str">
        <f ca="1">IF(RIGHT(FPL_Combined[[#Headers],[Gameweek 35]],2)&lt;$B$622,INDEX(FPL_Results_Extract[Gameweek 10],MATCH($A559,FPL_Results_Extract[[Player]:[Player]],0)),INDEX(Team_Key[[Abbreviation]:[Abbreviation]],MATCH(LEFT(INDEX(FPL_Fixtures_Extract[],MATCH($A559,FPL_Fixtures_Extract[[Player]:[Player]],0),MATCH(FPL_Combined[[#Headers],[Gameweek 35]],FPL_Fixtures_Extract[#Headers],0)),LEN(INDEX(FPL_Fixtures_Extract[],MATCH($A559,FPL_Fixtures_Extract[[Player]:[Player]],0),MATCH(FPL_Combined[[#Headers],[Gameweek 35]],FPL_Fixtures_Extract[#Headers],0)))-4),Team_Key[[Full Name]:[Full Name]],0))&amp;RIGHT(INDEX(FPL_Fixtures_Extract[],MATCH($A559,FPL_Fixtures_Extract[[Player]:[Player]],0),MATCH(FPL_Combined[[#Headers],[Gameweek 35]],FPL_Fixtures_Extract[#Headers],0)),3))</f>
        <v>LIV(A)</v>
      </c>
      <c r="AK559" t="str">
        <f ca="1">IF(RIGHT(FPL_Combined[[#Headers],[Gameweek 36]],2)&lt;$B$622,INDEX(FPL_Results_Extract[Gameweek 11],MATCH($A559,FPL_Results_Extract[[Player]:[Player]],0)),INDEX(Team_Key[[Abbreviation]:[Abbreviation]],MATCH(LEFT(INDEX(FPL_Fixtures_Extract[],MATCH($A559,FPL_Fixtures_Extract[[Player]:[Player]],0),MATCH(FPL_Combined[[#Headers],[Gameweek 36]],FPL_Fixtures_Extract[#Headers],0)),LEN(INDEX(FPL_Fixtures_Extract[],MATCH($A559,FPL_Fixtures_Extract[[Player]:[Player]],0),MATCH(FPL_Combined[[#Headers],[Gameweek 36]],FPL_Fixtures_Extract[#Headers],0)))-4),Team_Key[[Full Name]:[Full Name]],0))&amp;RIGHT(INDEX(FPL_Fixtures_Extract[],MATCH($A559,FPL_Fixtures_Extract[[Player]:[Player]],0),MATCH(FPL_Combined[[#Headers],[Gameweek 36]],FPL_Fixtures_Extract[#Headers],0)),3))</f>
        <v>CRY(H)</v>
      </c>
      <c r="AL559" t="str">
        <f ca="1">IF(RIGHT(FPL_Combined[[#Headers],[Gameweek 37]],2)&lt;$B$622,INDEX(FPL_Results_Extract[Gameweek 12],MATCH($A559,FPL_Results_Extract[[Player]:[Player]],0)),INDEX(Team_Key[[Abbreviation]:[Abbreviation]],MATCH(LEFT(INDEX(FPL_Fixtures_Extract[],MATCH($A559,FPL_Fixtures_Extract[[Player]:[Player]],0),MATCH(FPL_Combined[[#Headers],[Gameweek 37]],FPL_Fixtures_Extract[#Headers],0)),LEN(INDEX(FPL_Fixtures_Extract[],MATCH($A559,FPL_Fixtures_Extract[[Player]:[Player]],0),MATCH(FPL_Combined[[#Headers],[Gameweek 37]],FPL_Fixtures_Extract[#Headers],0)))-4),Team_Key[[Full Name]:[Full Name]],0))&amp;RIGHT(INDEX(FPL_Fixtures_Extract[],MATCH($A559,FPL_Fixtures_Extract[[Player]:[Player]],0),MATCH(FPL_Combined[[#Headers],[Gameweek 37]],FPL_Fixtures_Extract[#Headers],0)),3))</f>
        <v>AVL(A)</v>
      </c>
      <c r="AM559" t="str">
        <f ca="1">IF(RIGHT(FPL_Combined[[#Headers],[Gameweek 38]],2)&lt;$B$622,INDEX(FPL_Results_Extract[Gameweek 13],MATCH($A559,FPL_Results_Extract[[Player]:[Player]],0)),INDEX(Team_Key[[Abbreviation]:[Abbreviation]],MATCH(LEFT(INDEX(FPL_Fixtures_Extract[],MATCH($A559,FPL_Fixtures_Extract[[Player]:[Player]],0),MATCH(FPL_Combined[[#Headers],[Gameweek 38]],FPL_Fixtures_Extract[#Headers],0)),LEN(INDEX(FPL_Fixtures_Extract[],MATCH($A559,FPL_Fixtures_Extract[[Player]:[Player]],0),MATCH(FPL_Combined[[#Headers],[Gameweek 38]],FPL_Fixtures_Extract[#Headers],0)))-4),Team_Key[[Full Name]:[Full Name]],0))&amp;RIGHT(INDEX(FPL_Fixtures_Extract[],MATCH($A559,FPL_Fixtures_Extract[[Player]:[Player]],0),MATCH(FPL_Combined[[#Headers],[Gameweek 38]],FPL_Fixtures_Extract[#Headers],0)),3))</f>
        <v>TOT(H)</v>
      </c>
    </row>
    <row r="560" spans="1:39" x14ac:dyDescent="0.45">
      <c r="A560" t="s">
        <v>362</v>
      </c>
      <c r="B560" t="str">
        <f ca="1">IF(RIGHT(FPL_Combined[[#Headers],[Gameweek 01]],2)&lt;$B$622,INDEX(FPL_Results_Extract[Gameweek 01],MATCH($A560,FPL_Results_Extract[[Player]:[Player]],0)),INDEX(Team_Key[[Abbreviation]:[Abbreviation]],MATCH(LEFT(INDEX(FPL_Fixtures_Extract[],MATCH($A560,FPL_Fixtures_Extract[[Player]:[Player]],0),MATCH(FPL_Combined[[#Headers],[Gameweek 01]],FPL_Fixtures_Extract[#Headers],0)),LEN(INDEX(FPL_Fixtures_Extract[],MATCH($A560,FPL_Fixtures_Extract[[Player]:[Player]],0),MATCH(FPL_Combined[[#Headers],[Gameweek 01]],FPL_Fixtures_Extract[#Headers],0)))-4),Team_Key[[Full Name]:[Full Name]],0))&amp;RIGHT(INDEX(FPL_Fixtures_Extract[],MATCH($A560,FPL_Fixtures_Extract[[Player]:[Player]],0),MATCH(FPL_Combined[[#Headers],[Gameweek 01]],FPL_Fixtures_Extract[#Headers],0)),3))</f>
        <v>EVE(A) 2-2</v>
      </c>
      <c r="C560" t="str">
        <f ca="1">IF(RIGHT(FPL_Combined[[#Headers],[Gameweek 02]],2)&lt;$B$622,INDEX(FPL_Results_Extract[Gameweek 02],MATCH($A560,FPL_Results_Extract[[Player]:[Player]],0)),INDEX(Team_Key[[Abbreviation]:[Abbreviation]],MATCH(LEFT(INDEX(FPL_Fixtures_Extract[],MATCH($A560,FPL_Fixtures_Extract[[Player]:[Player]],0),MATCH(FPL_Combined[[#Headers],[Gameweek 02]],FPL_Fixtures_Extract[#Headers],0)),LEN(INDEX(FPL_Fixtures_Extract[],MATCH($A560,FPL_Fixtures_Extract[[Player]:[Player]],0),MATCH(FPL_Combined[[#Headers],[Gameweek 02]],FPL_Fixtures_Extract[#Headers],0)))-4),Team_Key[[Full Name]:[Full Name]],0))&amp;RIGHT(INDEX(FPL_Fixtures_Extract[],MATCH($A560,FPL_Fixtures_Extract[[Player]:[Player]],0),MATCH(FPL_Combined[[#Headers],[Gameweek 02]],FPL_Fixtures_Extract[#Headers],0)),3))</f>
        <v>WBA(H) 0-0</v>
      </c>
      <c r="D560" t="str">
        <f ca="1">IF(RIGHT(FPL_Combined[[#Headers],[Gameweek 03]],2)&lt;$B$622,INDEX(FPL_Results_Extract[Gameweek 03],MATCH($A560,FPL_Results_Extract[[Player]:[Player]],0)),INDEX(Team_Key[[Abbreviation]:[Abbreviation]],MATCH(LEFT(INDEX(FPL_Fixtures_Extract[],MATCH($A560,FPL_Fixtures_Extract[[Player]:[Player]],0),MATCH(FPL_Combined[[#Headers],[Gameweek 03]],FPL_Fixtures_Extract[#Headers],0)),LEN(INDEX(FPL_Fixtures_Extract[],MATCH($A560,FPL_Fixtures_Extract[[Player]:[Player]],0),MATCH(FPL_Combined[[#Headers],[Gameweek 03]],FPL_Fixtures_Extract[#Headers],0)))-4),Team_Key[[Full Name]:[Full Name]],0))&amp;RIGHT(INDEX(FPL_Fixtures_Extract[],MATCH($A560,FPL_Fixtures_Extract[[Player]:[Player]],0),MATCH(FPL_Combined[[#Headers],[Gameweek 03]],FPL_Fixtures_Extract[#Headers],0)),3))</f>
        <v>SOU(H) 0-0</v>
      </c>
      <c r="E560" t="str">
        <f ca="1">IF(RIGHT(FPL_Combined[[#Headers],[Gameweek 04]],2)&lt;$B$622,INDEX(FPL_Results_Extract[Gameweek 04],MATCH($A560,FPL_Results_Extract[[Player]:[Player]],0)),INDEX(Team_Key[[Abbreviation]:[Abbreviation]],MATCH(LEFT(INDEX(FPL_Fixtures_Extract[],MATCH($A560,FPL_Fixtures_Extract[[Player]:[Player]],0),MATCH(FPL_Combined[[#Headers],[Gameweek 04]],FPL_Fixtures_Extract[#Headers],0)),LEN(INDEX(FPL_Fixtures_Extract[],MATCH($A560,FPL_Fixtures_Extract[[Player]:[Player]],0),MATCH(FPL_Combined[[#Headers],[Gameweek 04]],FPL_Fixtures_Extract[#Headers],0)))-4),Team_Key[[Full Name]:[Full Name]],0))&amp;RIGHT(INDEX(FPL_Fixtures_Extract[],MATCH($A560,FPL_Fixtures_Extract[[Player]:[Player]],0),MATCH(FPL_Combined[[#Headers],[Gameweek 04]],FPL_Fixtures_Extract[#Headers],0)),3))</f>
        <v>MCI(A) 0-2</v>
      </c>
      <c r="F560" t="str">
        <f ca="1">IF(RIGHT(FPL_Combined[[#Headers],[Gameweek 05]],2)&lt;$B$622,INDEX(FPL_Results_Extract[Gameweek 05],MATCH($A560,FPL_Results_Extract[[Player]:[Player]],0)),INDEX(Team_Key[[Abbreviation]:[Abbreviation]],MATCH(LEFT(INDEX(FPL_Fixtures_Extract[],MATCH($A560,FPL_Fixtures_Extract[[Player]:[Player]],0),MATCH(FPL_Combined[[#Headers],[Gameweek 05]],FPL_Fixtures_Extract[#Headers],0)),LEN(INDEX(FPL_Fixtures_Extract[],MATCH($A560,FPL_Fixtures_Extract[[Player]:[Player]],0),MATCH(FPL_Combined[[#Headers],[Gameweek 05]],FPL_Fixtures_Extract[#Headers],0)))-4),Team_Key[[Full Name]:[Full Name]],0))&amp;RIGHT(INDEX(FPL_Fixtures_Extract[],MATCH($A560,FPL_Fixtures_Extract[[Player]:[Player]],0),MATCH(FPL_Combined[[#Headers],[Gameweek 05]],FPL_Fixtures_Extract[#Headers],0)),3))</f>
        <v>SWA(H) 1-0</v>
      </c>
      <c r="G560" t="str">
        <f ca="1">IF(RIGHT(FPL_Combined[[#Headers],[Gameweek 06]],2)&lt;$B$622,INDEX(FPL_Results_Extract[Gameweek 06],MATCH($A560,FPL_Results_Extract[[Player]:[Player]],0)),INDEX(Team_Key[[Abbreviation]:[Abbreviation]],MATCH(LEFT(INDEX(FPL_Fixtures_Extract[],MATCH($A560,FPL_Fixtures_Extract[[Player]:[Player]],0),MATCH(FPL_Combined[[#Headers],[Gameweek 06]],FPL_Fixtures_Extract[#Headers],0)),LEN(INDEX(FPL_Fixtures_Extract[],MATCH($A560,FPL_Fixtures_Extract[[Player]:[Player]],0),MATCH(FPL_Combined[[#Headers],[Gameweek 06]],FPL_Fixtures_Extract[#Headers],0)))-4),Team_Key[[Full Name]:[Full Name]],0))&amp;RIGHT(INDEX(FPL_Fixtures_Extract[],MATCH($A560,FPL_Fixtures_Extract[[Player]:[Player]],0),MATCH(FPL_Combined[[#Headers],[Gameweek 06]],FPL_Fixtures_Extract[#Headers],0)),3))</f>
        <v>NEW(A) 2-1</v>
      </c>
      <c r="H560" t="str">
        <f ca="1">IF(RIGHT(FPL_Combined[[#Headers],[Gameweek 07]],2)&lt;$B$622,INDEX(FPL_Results_Extract[Gameweek 07],MATCH($A560,FPL_Results_Extract[[Player]:[Player]],0)),INDEX(Team_Key[[Abbreviation]:[Abbreviation]],MATCH(LEFT(INDEX(FPL_Fixtures_Extract[],MATCH($A560,FPL_Fixtures_Extract[[Player]:[Player]],0),MATCH(FPL_Combined[[#Headers],[Gameweek 07]],FPL_Fixtures_Extract[#Headers],0)),LEN(INDEX(FPL_Fixtures_Extract[],MATCH($A560,FPL_Fixtures_Extract[[Player]:[Player]],0),MATCH(FPL_Combined[[#Headers],[Gameweek 07]],FPL_Fixtures_Extract[#Headers],0)))-4),Team_Key[[Full Name]:[Full Name]],0))&amp;RIGHT(INDEX(FPL_Fixtures_Extract[],MATCH($A560,FPL_Fixtures_Extract[[Player]:[Player]],0),MATCH(FPL_Combined[[#Headers],[Gameweek 07]],FPL_Fixtures_Extract[#Headers],0)),3))</f>
        <v>CRY(H) 0-1</v>
      </c>
      <c r="I560" t="str">
        <f ca="1">IF(RIGHT(FPL_Combined[[#Headers],[Gameweek 08]],2)&lt;$B$622,INDEX(FPL_Results_Extract[Gameweek 08],MATCH($A560,FPL_Results_Extract[[Player]:[Player]],0)),INDEX(Team_Key[[Abbreviation]:[Abbreviation]],MATCH(LEFT(INDEX(FPL_Fixtures_Extract[],MATCH($A560,FPL_Fixtures_Extract[[Player]:[Player]],0),MATCH(FPL_Combined[[#Headers],[Gameweek 08]],FPL_Fixtures_Extract[#Headers],0)),LEN(INDEX(FPL_Fixtures_Extract[],MATCH($A560,FPL_Fixtures_Extract[[Player]:[Player]],0),MATCH(FPL_Combined[[#Headers],[Gameweek 08]],FPL_Fixtures_Extract[#Headers],0)))-4),Team_Key[[Full Name]:[Full Name]],0))&amp;RIGHT(INDEX(FPL_Fixtures_Extract[],MATCH($A560,FPL_Fixtures_Extract[[Player]:[Player]],0),MATCH(FPL_Combined[[#Headers],[Gameweek 08]],FPL_Fixtures_Extract[#Headers],0)),3))</f>
        <v>BOU(A) 1-1</v>
      </c>
      <c r="J560" t="str">
        <f ca="1">IF(RIGHT(FPL_Combined[[#Headers],[Gameweek 09]],2)&lt;$B$622,INDEX(FPL_Results_Extract[Gameweek 09],MATCH($A560,FPL_Results_Extract[[Player]:[Player]],0)),INDEX(Team_Key[[Abbreviation]:[Abbreviation]],MATCH(LEFT(INDEX(FPL_Fixtures_Extract[],MATCH($A560,FPL_Fixtures_Extract[[Player]:[Player]],0),MATCH(FPL_Combined[[#Headers],[Gameweek 09]],FPL_Fixtures_Extract[#Headers],0)),LEN(INDEX(FPL_Fixtures_Extract[],MATCH($A560,FPL_Fixtures_Extract[[Player]:[Player]],0),MATCH(FPL_Combined[[#Headers],[Gameweek 09]],FPL_Fixtures_Extract[#Headers],0)))-4),Team_Key[[Full Name]:[Full Name]],0))&amp;RIGHT(INDEX(FPL_Fixtures_Extract[],MATCH($A560,FPL_Fixtures_Extract[[Player]:[Player]],0),MATCH(FPL_Combined[[#Headers],[Gameweek 09]],FPL_Fixtures_Extract[#Headers],0)),3))</f>
        <v>ARS(H) 0-3</v>
      </c>
      <c r="K560" t="str">
        <f ca="1">IF(RIGHT(FPL_Combined[[#Headers],[Gameweek 10]],2)&lt;$B$622,INDEX(FPL_Results_Extract[Gameweek 10],MATCH($A560,FPL_Results_Extract[[Player]:[Player]],0)),INDEX(Team_Key[[Abbreviation]:[Abbreviation]],MATCH(LEFT(INDEX(FPL_Fixtures_Extract[],MATCH($A560,FPL_Fixtures_Extract[[Player]:[Player]],0),MATCH(FPL_Combined[[#Headers],[Gameweek 10]],FPL_Fixtures_Extract[#Headers],0)),LEN(INDEX(FPL_Fixtures_Extract[],MATCH($A560,FPL_Fixtures_Extract[[Player]:[Player]],0),MATCH(FPL_Combined[[#Headers],[Gameweek 10]],FPL_Fixtures_Extract[#Headers],0)))-4),Team_Key[[Full Name]:[Full Name]],0))&amp;RIGHT(INDEX(FPL_Fixtures_Extract[],MATCH($A560,FPL_Fixtures_Extract[[Player]:[Player]],0),MATCH(FPL_Combined[[#Headers],[Gameweek 10]],FPL_Fixtures_Extract[#Headers],0)),3))</f>
        <v>STK(A) 2-0</v>
      </c>
      <c r="L560" t="str">
        <f ca="1">IF(RIGHT(FPL_Combined[[#Headers],[Gameweek 11]],2)&lt;$B$622,INDEX(FPL_Results_Extract[Gameweek 11],MATCH($A560,FPL_Results_Extract[[Player]:[Player]],0)),INDEX(Team_Key[[Abbreviation]:[Abbreviation]],MATCH(LEFT(INDEX(FPL_Fixtures_Extract[],MATCH($A560,FPL_Fixtures_Extract[[Player]:[Player]],0),MATCH(FPL_Combined[[#Headers],[Gameweek 11]],FPL_Fixtures_Extract[#Headers],0)),LEN(INDEX(FPL_Fixtures_Extract[],MATCH($A560,FPL_Fixtures_Extract[[Player]:[Player]],0),MATCH(FPL_Combined[[#Headers],[Gameweek 11]],FPL_Fixtures_Extract[#Headers],0)))-4),Team_Key[[Full Name]:[Full Name]],0))&amp;RIGHT(INDEX(FPL_Fixtures_Extract[],MATCH($A560,FPL_Fixtures_Extract[[Player]:[Player]],0),MATCH(FPL_Combined[[#Headers],[Gameweek 11]],FPL_Fixtures_Extract[#Headers],0)),3))</f>
        <v>WHU(H) 2-0</v>
      </c>
      <c r="M560" t="str">
        <f ca="1">IF(RIGHT(FPL_Combined[[#Headers],[Gameweek 12]],2)&lt;$B$622,INDEX(FPL_Results_Extract[Gameweek 12],MATCH($A560,FPL_Results_Extract[[Player]:[Player]],0)),INDEX(Team_Key[[Abbreviation]:[Abbreviation]],MATCH(LEFT(INDEX(FPL_Fixtures_Extract[],MATCH($A560,FPL_Fixtures_Extract[[Player]:[Player]],0),MATCH(FPL_Combined[[#Headers],[Gameweek 12]],FPL_Fixtures_Extract[#Headers],0)),LEN(INDEX(FPL_Fixtures_Extract[],MATCH($A560,FPL_Fixtures_Extract[[Player]:[Player]],0),MATCH(FPL_Combined[[#Headers],[Gameweek 12]],FPL_Fixtures_Extract[#Headers],0)))-4),Team_Key[[Full Name]:[Full Name]],0))&amp;RIGHT(INDEX(FPL_Fixtures_Extract[],MATCH($A560,FPL_Fixtures_Extract[[Player]:[Player]],0),MATCH(FPL_Combined[[#Headers],[Gameweek 12]],FPL_Fixtures_Extract[#Headers],0)),3))</f>
        <v>LEI(A) 1-2</v>
      </c>
      <c r="N560" t="str">
        <f ca="1">IF(RIGHT(FPL_Combined[[#Headers],[Gameweek 13]],2)&lt;$B$622,INDEX(FPL_Results_Extract[Gameweek 13],MATCH($A560,FPL_Results_Extract[[Player]:[Player]],0)),INDEX(Team_Key[[Abbreviation]:[Abbreviation]],MATCH(LEFT(INDEX(FPL_Fixtures_Extract[],MATCH($A560,FPL_Fixtures_Extract[[Player]:[Player]],0),MATCH(FPL_Combined[[#Headers],[Gameweek 13]],FPL_Fixtures_Extract[#Headers],0)),LEN(INDEX(FPL_Fixtures_Extract[],MATCH($A560,FPL_Fixtures_Extract[[Player]:[Player]],0),MATCH(FPL_Combined[[#Headers],[Gameweek 13]],FPL_Fixtures_Extract[#Headers],0)))-4),Team_Key[[Full Name]:[Full Name]],0))&amp;RIGHT(INDEX(FPL_Fixtures_Extract[],MATCH($A560,FPL_Fixtures_Extract[[Player]:[Player]],0),MATCH(FPL_Combined[[#Headers],[Gameweek 13]],FPL_Fixtures_Extract[#Headers],0)),3))</f>
        <v>MUN(H) 1-2</v>
      </c>
      <c r="O560" t="str">
        <f ca="1">IF(RIGHT(FPL_Combined[[#Headers],[Gameweek 14]],2)&lt;$B$622,INDEX(FPL_Results_Extract[Gameweek 14],MATCH($A560,FPL_Results_Extract[[Player]:[Player]],0)),INDEX(Team_Key[[Abbreviation]:[Abbreviation]],MATCH(LEFT(INDEX(FPL_Fixtures_Extract[],MATCH($A560,FPL_Fixtures_Extract[[Player]:[Player]],0),MATCH(FPL_Combined[[#Headers],[Gameweek 14]],FPL_Fixtures_Extract[#Headers],0)),LEN(INDEX(FPL_Fixtures_Extract[],MATCH($A560,FPL_Fixtures_Extract[[Player]:[Player]],0),MATCH(FPL_Combined[[#Headers],[Gameweek 14]],FPL_Fixtures_Extract[#Headers],0)))-4),Team_Key[[Full Name]:[Full Name]],0))&amp;RIGHT(INDEX(FPL_Fixtures_Extract[],MATCH($A560,FPL_Fixtures_Extract[[Player]:[Player]],0),MATCH(FPL_Combined[[#Headers],[Gameweek 14]],FPL_Fixtures_Extract[#Headers],0)),3))</f>
        <v>AVL(A) 3-2</v>
      </c>
      <c r="P560" t="str">
        <f ca="1">IF(RIGHT(FPL_Combined[[#Headers],[Gameweek 15]],2)&lt;$B$622,INDEX(FPL_Results_Extract[Gameweek 15],MATCH($A560,FPL_Results_Extract[[Player]:[Player]],0)),INDEX(Team_Key[[Abbreviation]:[Abbreviation]],MATCH(LEFT(INDEX(FPL_Fixtures_Extract[],MATCH($A560,FPL_Fixtures_Extract[[Player]:[Player]],0),MATCH(FPL_Combined[[#Headers],[Gameweek 15]],FPL_Fixtures_Extract[#Headers],0)),LEN(INDEX(FPL_Fixtures_Extract[],MATCH($A560,FPL_Fixtures_Extract[[Player]:[Player]],0),MATCH(FPL_Combined[[#Headers],[Gameweek 15]],FPL_Fixtures_Extract[#Headers],0)))-4),Team_Key[[Full Name]:[Full Name]],0))&amp;RIGHT(INDEX(FPL_Fixtures_Extract[],MATCH($A560,FPL_Fixtures_Extract[[Player]:[Player]],0),MATCH(FPL_Combined[[#Headers],[Gameweek 15]],FPL_Fixtures_Extract[#Headers],0)),3))</f>
        <v>NOR(H) 2-0</v>
      </c>
      <c r="Q560" t="str">
        <f ca="1">IF(RIGHT(FPL_Combined[[#Headers],[Gameweek 16]],2)&lt;$B$622,INDEX(FPL_Results_Extract[Gameweek 16],MATCH($A560,FPL_Results_Extract[[Player]:[Player]],0)),INDEX(Team_Key[[Abbreviation]:[Abbreviation]],MATCH(LEFT(INDEX(FPL_Fixtures_Extract[],MATCH($A560,FPL_Fixtures_Extract[[Player]:[Player]],0),MATCH(FPL_Combined[[#Headers],[Gameweek 16]],FPL_Fixtures_Extract[#Headers],0)),LEN(INDEX(FPL_Fixtures_Extract[],MATCH($A560,FPL_Fixtures_Extract[[Player]:[Player]],0),MATCH(FPL_Combined[[#Headers],[Gameweek 16]],FPL_Fixtures_Extract[#Headers],0)))-4),Team_Key[[Full Name]:[Full Name]],0))&amp;RIGHT(INDEX(FPL_Fixtures_Extract[],MATCH($A560,FPL_Fixtures_Extract[[Player]:[Player]],0),MATCH(FPL_Combined[[#Headers],[Gameweek 16]],FPL_Fixtures_Extract[#Headers],0)),3))</f>
        <v>SUN(A) 1-0</v>
      </c>
      <c r="R560" t="str">
        <f ca="1">IF(RIGHT(FPL_Combined[[#Headers],[Gameweek 17]],2)&lt;$B$622,INDEX(FPL_Results_Extract[Gameweek 17],MATCH($A560,FPL_Results_Extract[[Player]:[Player]],0)),INDEX(Team_Key[[Abbreviation]:[Abbreviation]],MATCH(LEFT(INDEX(FPL_Fixtures_Extract[],MATCH($A560,FPL_Fixtures_Extract[[Player]:[Player]],0),MATCH(FPL_Combined[[#Headers],[Gameweek 17]],FPL_Fixtures_Extract[#Headers],0)),LEN(INDEX(FPL_Fixtures_Extract[],MATCH($A560,FPL_Fixtures_Extract[[Player]:[Player]],0),MATCH(FPL_Combined[[#Headers],[Gameweek 17]],FPL_Fixtures_Extract[#Headers],0)))-4),Team_Key[[Full Name]:[Full Name]],0))&amp;RIGHT(INDEX(FPL_Fixtures_Extract[],MATCH($A560,FPL_Fixtures_Extract[[Player]:[Player]],0),MATCH(FPL_Combined[[#Headers],[Gameweek 17]],FPL_Fixtures_Extract[#Headers],0)),3))</f>
        <v>LIV(H) 3-0</v>
      </c>
      <c r="S560" t="str">
        <f ca="1">IF(RIGHT(FPL_Combined[[#Headers],[Gameweek 18]],2)&lt;$B$622,INDEX(FPL_Results_Extract[Gameweek 18],MATCH($A560,FPL_Results_Extract[[Player]:[Player]],0)),INDEX(Team_Key[[Abbreviation]:[Abbreviation]],MATCH(LEFT(INDEX(FPL_Fixtures_Extract[],MATCH($A560,FPL_Fixtures_Extract[[Player]:[Player]],0),MATCH(FPL_Combined[[#Headers],[Gameweek 18]],FPL_Fixtures_Extract[#Headers],0)),LEN(INDEX(FPL_Fixtures_Extract[],MATCH($A560,FPL_Fixtures_Extract[[Player]:[Player]],0),MATCH(FPL_Combined[[#Headers],[Gameweek 18]],FPL_Fixtures_Extract[#Headers],0)))-4),Team_Key[[Full Name]:[Full Name]],0))&amp;RIGHT(INDEX(FPL_Fixtures_Extract[],MATCH($A560,FPL_Fixtures_Extract[[Player]:[Player]],0),MATCH(FPL_Combined[[#Headers],[Gameweek 18]],FPL_Fixtures_Extract[#Headers],0)),3))</f>
        <v>CHE(A) 2-2</v>
      </c>
      <c r="T560" t="str">
        <f ca="1">IF(RIGHT(FPL_Combined[[#Headers],[Gameweek 19]],2)&lt;$B$622,INDEX(FPL_Results_Extract[Gameweek 19],MATCH($A560,FPL_Results_Extract[[Player]:[Player]],0)),INDEX(Team_Key[[Abbreviation]:[Abbreviation]],MATCH(LEFT(INDEX(FPL_Fixtures_Extract[],MATCH($A560,FPL_Fixtures_Extract[[Player]:[Player]],0),MATCH(FPL_Combined[[#Headers],[Gameweek 19]],FPL_Fixtures_Extract[#Headers],0)),LEN(INDEX(FPL_Fixtures_Extract[],MATCH($A560,FPL_Fixtures_Extract[[Player]:[Player]],0),MATCH(FPL_Combined[[#Headers],[Gameweek 19]],FPL_Fixtures_Extract[#Headers],0)))-4),Team_Key[[Full Name]:[Full Name]],0))&amp;RIGHT(INDEX(FPL_Fixtures_Extract[],MATCH($A560,FPL_Fixtures_Extract[[Player]:[Player]],0),MATCH(FPL_Combined[[#Headers],[Gameweek 19]],FPL_Fixtures_Extract[#Headers],0)),3))</f>
        <v>TOT(H) 1-2</v>
      </c>
      <c r="U560" t="str">
        <f ca="1">IF(RIGHT(FPL_Combined[[#Headers],[Gameweek 20]],2)&lt;$B$622,INDEX(FPL_Results_Extract[Gameweek 20],MATCH($A560,FPL_Results_Extract[[Player]:[Player]],0)),INDEX(Team_Key[[Abbreviation]:[Abbreviation]],MATCH(LEFT(INDEX(FPL_Fixtures_Extract[],MATCH($A560,FPL_Fixtures_Extract[[Player]:[Player]],0),MATCH(FPL_Combined[[#Headers],[Gameweek 20]],FPL_Fixtures_Extract[#Headers],0)),LEN(INDEX(FPL_Fixtures_Extract[],MATCH($A560,FPL_Fixtures_Extract[[Player]:[Player]],0),MATCH(FPL_Combined[[#Headers],[Gameweek 20]],FPL_Fixtures_Extract[#Headers],0)))-4),Team_Key[[Full Name]:[Full Name]],0))&amp;RIGHT(INDEX(FPL_Fixtures_Extract[],MATCH($A560,FPL_Fixtures_Extract[[Player]:[Player]],0),MATCH(FPL_Combined[[#Headers],[Gameweek 20]],FPL_Fixtures_Extract[#Headers],0)),3))</f>
        <v>MCI(H) 1-2</v>
      </c>
      <c r="V560" t="str">
        <f ca="1">IF(RIGHT(FPL_Combined[[#Headers],[Gameweek 21]],2)&lt;$B$622,INDEX(FPL_Results_Extract[Gameweek 21],MATCH($A560,FPL_Results_Extract[[Player]:[Player]],0)),INDEX(Team_Key[[Abbreviation]:[Abbreviation]],MATCH(LEFT(INDEX(FPL_Fixtures_Extract[],MATCH($A560,FPL_Fixtures_Extract[[Player]:[Player]],0),MATCH(FPL_Combined[[#Headers],[Gameweek 21]],FPL_Fixtures_Extract[#Headers],0)),LEN(INDEX(FPL_Fixtures_Extract[],MATCH($A560,FPL_Fixtures_Extract[[Player]:[Player]],0),MATCH(FPL_Combined[[#Headers],[Gameweek 21]],FPL_Fixtures_Extract[#Headers],0)))-4),Team_Key[[Full Name]:[Full Name]],0))&amp;RIGHT(INDEX(FPL_Fixtures_Extract[],MATCH($A560,FPL_Fixtures_Extract[[Player]:[Player]],0),MATCH(FPL_Combined[[#Headers],[Gameweek 21]],FPL_Fixtures_Extract[#Headers],0)),3))</f>
        <v>SOU(A) 0-2</v>
      </c>
      <c r="W560" t="str">
        <f ca="1">IF(RIGHT(FPL_Combined[[#Headers],[Gameweek 22]],2)&lt;$B$622,INDEX(FPL_Results_Extract[Gameweek 22],MATCH($A560,FPL_Results_Extract[[Player]:[Player]],0)),INDEX(Team_Key[[Abbreviation]:[Abbreviation]],MATCH(LEFT(INDEX(FPL_Fixtures_Extract[],MATCH($A560,FPL_Fixtures_Extract[[Player]:[Player]],0),MATCH(FPL_Combined[[#Headers],[Gameweek 22]],FPL_Fixtures_Extract[#Headers],0)),LEN(INDEX(FPL_Fixtures_Extract[],MATCH($A560,FPL_Fixtures_Extract[[Player]:[Player]],0),MATCH(FPL_Combined[[#Headers],[Gameweek 22]],FPL_Fixtures_Extract[#Headers],0)))-4),Team_Key[[Full Name]:[Full Name]],0))&amp;RIGHT(INDEX(FPL_Fixtures_Extract[],MATCH($A560,FPL_Fixtures_Extract[[Player]:[Player]],0),MATCH(FPL_Combined[[#Headers],[Gameweek 22]],FPL_Fixtures_Extract[#Headers],0)),3))</f>
        <v>SWA(A) 0-1</v>
      </c>
      <c r="X560" t="str">
        <f ca="1">IF(RIGHT(FPL_Combined[[#Headers],[Gameweek 23]],2)&lt;$B$622,INDEX(FPL_Results_Extract[Gameweek 23],MATCH($A560,FPL_Results_Extract[[Player]:[Player]],0)),INDEX(Team_Key[[Abbreviation]:[Abbreviation]],MATCH(LEFT(INDEX(FPL_Fixtures_Extract[],MATCH($A560,FPL_Fixtures_Extract[[Player]:[Player]],0),MATCH(FPL_Combined[[#Headers],[Gameweek 23]],FPL_Fixtures_Extract[#Headers],0)),LEN(INDEX(FPL_Fixtures_Extract[],MATCH($A560,FPL_Fixtures_Extract[[Player]:[Player]],0),MATCH(FPL_Combined[[#Headers],[Gameweek 23]],FPL_Fixtures_Extract[#Headers],0)))-4),Team_Key[[Full Name]:[Full Name]],0))&amp;RIGHT(INDEX(FPL_Fixtures_Extract[],MATCH($A560,FPL_Fixtures_Extract[[Player]:[Player]],0),MATCH(FPL_Combined[[#Headers],[Gameweek 23]],FPL_Fixtures_Extract[#Headers],0)),3))</f>
        <v>NEW(H) 2-1</v>
      </c>
      <c r="Y560" t="str">
        <f ca="1">IF(RIGHT(FPL_Combined[[#Headers],[Gameweek 24]],2)&lt;$B$622,INDEX(FPL_Results_Extract[Team],MATCH($A560,FPL_Results_Extract[[Player]:[Player]],0)),INDEX(Team_Key[[Abbreviation]:[Abbreviation]],MATCH(LEFT(INDEX(FPL_Fixtures_Extract[],MATCH($A560,FPL_Fixtures_Extract[[Player]:[Player]],0),MATCH(FPL_Combined[[#Headers],[Gameweek 24]],FPL_Fixtures_Extract[#Headers],0)),LEN(INDEX(FPL_Fixtures_Extract[],MATCH($A560,FPL_Fixtures_Extract[[Player]:[Player]],0),MATCH(FPL_Combined[[#Headers],[Gameweek 24]],FPL_Fixtures_Extract[#Headers],0)))-4),Team_Key[[Full Name]:[Full Name]],0))&amp;RIGHT(INDEX(FPL_Fixtures_Extract[],MATCH($A560,FPL_Fixtures_Extract[[Player]:[Player]],0),MATCH(FPL_Combined[[#Headers],[Gameweek 24]],FPL_Fixtures_Extract[#Headers],0)),3))</f>
        <v>WAT</v>
      </c>
      <c r="Z560" t="str">
        <f ca="1">IF(RIGHT(FPL_Combined[[#Headers],[Gameweek 25]],2)&lt;$B$622,INDEX(FPL_Results_Extract[Player],MATCH($A560,FPL_Results_Extract[[Player]:[Player]],0)),INDEX(Team_Key[[Abbreviation]:[Abbreviation]],MATCH(LEFT(INDEX(FPL_Fixtures_Extract[],MATCH($A560,FPL_Fixtures_Extract[[Player]:[Player]],0),MATCH(FPL_Combined[[#Headers],[Gameweek 25]],FPL_Fixtures_Extract[#Headers],0)),LEN(INDEX(FPL_Fixtures_Extract[],MATCH($A560,FPL_Fixtures_Extract[[Player]:[Player]],0),MATCH(FPL_Combined[[#Headers],[Gameweek 25]],FPL_Fixtures_Extract[#Headers],0)))-4),Team_Key[[Full Name]:[Full Name]],0))&amp;RIGHT(INDEX(FPL_Fixtures_Extract[],MATCH($A560,FPL_Fixtures_Extract[[Player]:[Player]],0),MATCH(FPL_Combined[[#Headers],[Gameweek 25]],FPL_Fixtures_Extract[#Headers],0)),3))</f>
        <v>Tözsér</v>
      </c>
      <c r="AA560" t="str">
        <f ca="1">IF(RIGHT(FPL_Combined[[#Headers],[Gameweek 26]],2)&lt;$B$622,INDEX(FPL_Results_Extract[Gameweek 01],MATCH($A560,FPL_Results_Extract[[Player]:[Player]],0)),INDEX(Team_Key[[Abbreviation]:[Abbreviation]],MATCH(LEFT(INDEX(FPL_Fixtures_Extract[],MATCH($A560,FPL_Fixtures_Extract[[Player]:[Player]],0),MATCH(FPL_Combined[[#Headers],[Gameweek 26]],FPL_Fixtures_Extract[#Headers],0)),LEN(INDEX(FPL_Fixtures_Extract[],MATCH($A560,FPL_Fixtures_Extract[[Player]:[Player]],0),MATCH(FPL_Combined[[#Headers],[Gameweek 26]],FPL_Fixtures_Extract[#Headers],0)))-4),Team_Key[[Full Name]:[Full Name]],0))&amp;RIGHT(INDEX(FPL_Fixtures_Extract[],MATCH($A560,FPL_Fixtures_Extract[[Player]:[Player]],0),MATCH(FPL_Combined[[#Headers],[Gameweek 26]],FPL_Fixtures_Extract[#Headers],0)),3))</f>
        <v>EVE(A) 2-2</v>
      </c>
      <c r="AB560" t="str">
        <f ca="1">IF(RIGHT(FPL_Combined[[#Headers],[Gameweek 27]],2)&lt;$B$622,INDEX(FPL_Results_Extract[Gameweek 02],MATCH($A560,FPL_Results_Extract[[Player]:[Player]],0)),INDEX(Team_Key[[Abbreviation]:[Abbreviation]],MATCH(LEFT(INDEX(FPL_Fixtures_Extract[],MATCH($A560,FPL_Fixtures_Extract[[Player]:[Player]],0),MATCH(FPL_Combined[[#Headers],[Gameweek 27]],FPL_Fixtures_Extract[#Headers],0)),LEN(INDEX(FPL_Fixtures_Extract[],MATCH($A560,FPL_Fixtures_Extract[[Player]:[Player]],0),MATCH(FPL_Combined[[#Headers],[Gameweek 27]],FPL_Fixtures_Extract[#Headers],0)))-4),Team_Key[[Full Name]:[Full Name]],0))&amp;RIGHT(INDEX(FPL_Fixtures_Extract[],MATCH($A560,FPL_Fixtures_Extract[[Player]:[Player]],0),MATCH(FPL_Combined[[#Headers],[Gameweek 27]],FPL_Fixtures_Extract[#Headers],0)),3))</f>
        <v>WBA(H) 0-0</v>
      </c>
      <c r="AC560" t="str">
        <f ca="1">IF(RIGHT(FPL_Combined[[#Headers],[Gameweek 28]],2)&lt;$B$622,INDEX(FPL_Results_Extract[Gameweek 03],MATCH($A560,FPL_Results_Extract[[Player]:[Player]],0)),INDEX(Team_Key[[Abbreviation]:[Abbreviation]],MATCH(LEFT(INDEX(FPL_Fixtures_Extract[],MATCH($A560,FPL_Fixtures_Extract[[Player]:[Player]],0),MATCH(FPL_Combined[[#Headers],[Gameweek 28]],FPL_Fixtures_Extract[#Headers],0)),LEN(INDEX(FPL_Fixtures_Extract[],MATCH($A560,FPL_Fixtures_Extract[[Player]:[Player]],0),MATCH(FPL_Combined[[#Headers],[Gameweek 28]],FPL_Fixtures_Extract[#Headers],0)))-4),Team_Key[[Full Name]:[Full Name]],0))&amp;RIGHT(INDEX(FPL_Fixtures_Extract[],MATCH($A560,FPL_Fixtures_Extract[[Player]:[Player]],0),MATCH(FPL_Combined[[#Headers],[Gameweek 28]],FPL_Fixtures_Extract[#Headers],0)),3))</f>
        <v>SOU(H) 0-0</v>
      </c>
      <c r="AD560" t="str">
        <f ca="1">IF(RIGHT(FPL_Combined[[#Headers],[Gameweek 29]],2)&lt;$B$622,INDEX(FPL_Results_Extract[Gameweek 04],MATCH($A560,FPL_Results_Extract[[Player]:[Player]],0)),INDEX(Team_Key[[Abbreviation]:[Abbreviation]],MATCH(LEFT(INDEX(FPL_Fixtures_Extract[],MATCH($A560,FPL_Fixtures_Extract[[Player]:[Player]],0),MATCH(FPL_Combined[[#Headers],[Gameweek 29]],FPL_Fixtures_Extract[#Headers],0)),LEN(INDEX(FPL_Fixtures_Extract[],MATCH($A560,FPL_Fixtures_Extract[[Player]:[Player]],0),MATCH(FPL_Combined[[#Headers],[Gameweek 29]],FPL_Fixtures_Extract[#Headers],0)))-4),Team_Key[[Full Name]:[Full Name]],0))&amp;RIGHT(INDEX(FPL_Fixtures_Extract[],MATCH($A560,FPL_Fixtures_Extract[[Player]:[Player]],0),MATCH(FPL_Combined[[#Headers],[Gameweek 29]],FPL_Fixtures_Extract[#Headers],0)),3))</f>
        <v>LEI(H)</v>
      </c>
      <c r="AE560" t="e">
        <f ca="1">IF(RIGHT(FPL_Combined[[#Headers],[Gameweek 30]],2)&lt;$B$622,INDEX(FPL_Results_Extract[Gameweek 05],MATCH($A560,FPL_Results_Extract[[Player]:[Player]],0)),INDEX(Team_Key[[Abbreviation]:[Abbreviation]],MATCH(LEFT(INDEX(FPL_Fixtures_Extract[],MATCH($A560,FPL_Fixtures_Extract[[Player]:[Player]],0),MATCH(FPL_Combined[[#Headers],[Gameweek 30]],FPL_Fixtures_Extract[#Headers],0)),LEN(INDEX(FPL_Fixtures_Extract[],MATCH($A560,FPL_Fixtures_Extract[[Player]:[Player]],0),MATCH(FPL_Combined[[#Headers],[Gameweek 30]],FPL_Fixtures_Extract[#Headers],0)))-4),Team_Key[[Full Name]:[Full Name]],0))&amp;RIGHT(INDEX(FPL_Fixtures_Extract[],MATCH($A560,FPL_Fixtures_Extract[[Player]:[Player]],0),MATCH(FPL_Combined[[#Headers],[Gameweek 30]],FPL_Fixtures_Extract[#Headers],0)),3))</f>
        <v>#VALUE!</v>
      </c>
      <c r="AF560" t="str">
        <f ca="1">IF(RIGHT(FPL_Combined[[#Headers],[Gameweek 31]],2)&lt;$B$622,INDEX(FPL_Results_Extract[Gameweek 06],MATCH($A560,FPL_Results_Extract[[Player]:[Player]],0)),INDEX(Team_Key[[Abbreviation]:[Abbreviation]],MATCH(LEFT(INDEX(FPL_Fixtures_Extract[],MATCH($A560,FPL_Fixtures_Extract[[Player]:[Player]],0),MATCH(FPL_Combined[[#Headers],[Gameweek 31]],FPL_Fixtures_Extract[#Headers],0)),LEN(INDEX(FPL_Fixtures_Extract[],MATCH($A560,FPL_Fixtures_Extract[[Player]:[Player]],0),MATCH(FPL_Combined[[#Headers],[Gameweek 31]],FPL_Fixtures_Extract[#Headers],0)))-4),Team_Key[[Full Name]:[Full Name]],0))&amp;RIGHT(INDEX(FPL_Fixtures_Extract[],MATCH($A560,FPL_Fixtures_Extract[[Player]:[Player]],0),MATCH(FPL_Combined[[#Headers],[Gameweek 31]],FPL_Fixtures_Extract[#Headers],0)),3))</f>
        <v>STK(H)</v>
      </c>
      <c r="AG560" t="str">
        <f ca="1">IF(RIGHT(FPL_Combined[[#Headers],[Gameweek 32]],2)&lt;$B$622,INDEX(FPL_Results_Extract[Gameweek 07],MATCH($A560,FPL_Results_Extract[[Player]:[Player]],0)),INDEX(Team_Key[[Abbreviation]:[Abbreviation]],MATCH(LEFT(INDEX(FPL_Fixtures_Extract[],MATCH($A560,FPL_Fixtures_Extract[[Player]:[Player]],0),MATCH(FPL_Combined[[#Headers],[Gameweek 32]],FPL_Fixtures_Extract[#Headers],0)),LEN(INDEX(FPL_Fixtures_Extract[],MATCH($A560,FPL_Fixtures_Extract[[Player]:[Player]],0),MATCH(FPL_Combined[[#Headers],[Gameweek 32]],FPL_Fixtures_Extract[#Headers],0)))-4),Team_Key[[Full Name]:[Full Name]],0))&amp;RIGHT(INDEX(FPL_Fixtures_Extract[],MATCH($A560,FPL_Fixtures_Extract[[Player]:[Player]],0),MATCH(FPL_Combined[[#Headers],[Gameweek 32]],FPL_Fixtures_Extract[#Headers],0)),3))</f>
        <v>ARS(A)</v>
      </c>
      <c r="AH560" t="str">
        <f ca="1">IF(RIGHT(FPL_Combined[[#Headers],[Gameweek 33]],2)&lt;$B$622,INDEX(FPL_Results_Extract[Gameweek 08],MATCH($A560,FPL_Results_Extract[[Player]:[Player]],0)),INDEX(Team_Key[[Abbreviation]:[Abbreviation]],MATCH(LEFT(INDEX(FPL_Fixtures_Extract[],MATCH($A560,FPL_Fixtures_Extract[[Player]:[Player]],0),MATCH(FPL_Combined[[#Headers],[Gameweek 33]],FPL_Fixtures_Extract[#Headers],0)),LEN(INDEX(FPL_Fixtures_Extract[],MATCH($A560,FPL_Fixtures_Extract[[Player]:[Player]],0),MATCH(FPL_Combined[[#Headers],[Gameweek 33]],FPL_Fixtures_Extract[#Headers],0)))-4),Team_Key[[Full Name]:[Full Name]],0))&amp;RIGHT(INDEX(FPL_Fixtures_Extract[],MATCH($A560,FPL_Fixtures_Extract[[Player]:[Player]],0),MATCH(FPL_Combined[[#Headers],[Gameweek 33]],FPL_Fixtures_Extract[#Headers],0)),3))</f>
        <v>EVE(H)</v>
      </c>
      <c r="AI560" t="str">
        <f ca="1">IF(RIGHT(FPL_Combined[[#Headers],[Gameweek 34]],2)&lt;$B$622,INDEX(FPL_Results_Extract[Gameweek 09],MATCH($A560,FPL_Results_Extract[[Player]:[Player]],0)),INDEX(Team_Key[[Abbreviation]:[Abbreviation]],MATCH(LEFT(INDEX(FPL_Fixtures_Extract[],MATCH($A560,FPL_Fixtures_Extract[[Player]:[Player]],0),MATCH(FPL_Combined[[#Headers],[Gameweek 34]],FPL_Fixtures_Extract[#Headers],0)),LEN(INDEX(FPL_Fixtures_Extract[],MATCH($A560,FPL_Fixtures_Extract[[Player]:[Player]],0),MATCH(FPL_Combined[[#Headers],[Gameweek 34]],FPL_Fixtures_Extract[#Headers],0)))-4),Team_Key[[Full Name]:[Full Name]],0))&amp;RIGHT(INDEX(FPL_Fixtures_Extract[],MATCH($A560,FPL_Fixtures_Extract[[Player]:[Player]],0),MATCH(FPL_Combined[[#Headers],[Gameweek 34]],FPL_Fixtures_Extract[#Headers],0)),3))</f>
        <v>WBA(A)</v>
      </c>
      <c r="AJ560" t="str">
        <f ca="1">IF(RIGHT(FPL_Combined[[#Headers],[Gameweek 35]],2)&lt;$B$622,INDEX(FPL_Results_Extract[Gameweek 10],MATCH($A560,FPL_Results_Extract[[Player]:[Player]],0)),INDEX(Team_Key[[Abbreviation]:[Abbreviation]],MATCH(LEFT(INDEX(FPL_Fixtures_Extract[],MATCH($A560,FPL_Fixtures_Extract[[Player]:[Player]],0),MATCH(FPL_Combined[[#Headers],[Gameweek 35]],FPL_Fixtures_Extract[#Headers],0)),LEN(INDEX(FPL_Fixtures_Extract[],MATCH($A560,FPL_Fixtures_Extract[[Player]:[Player]],0),MATCH(FPL_Combined[[#Headers],[Gameweek 35]],FPL_Fixtures_Extract[#Headers],0)))-4),Team_Key[[Full Name]:[Full Name]],0))&amp;RIGHT(INDEX(FPL_Fixtures_Extract[],MATCH($A560,FPL_Fixtures_Extract[[Player]:[Player]],0),MATCH(FPL_Combined[[#Headers],[Gameweek 35]],FPL_Fixtures_Extract[#Headers],0)),3))</f>
        <v>NOR(A)</v>
      </c>
      <c r="AK560" t="str">
        <f ca="1">IF(RIGHT(FPL_Combined[[#Headers],[Gameweek 36]],2)&lt;$B$622,INDEX(FPL_Results_Extract[Gameweek 11],MATCH($A560,FPL_Results_Extract[[Player]:[Player]],0)),INDEX(Team_Key[[Abbreviation]:[Abbreviation]],MATCH(LEFT(INDEX(FPL_Fixtures_Extract[],MATCH($A560,FPL_Fixtures_Extract[[Player]:[Player]],0),MATCH(FPL_Combined[[#Headers],[Gameweek 36]],FPL_Fixtures_Extract[#Headers],0)),LEN(INDEX(FPL_Fixtures_Extract[],MATCH($A560,FPL_Fixtures_Extract[[Player]:[Player]],0),MATCH(FPL_Combined[[#Headers],[Gameweek 36]],FPL_Fixtures_Extract[#Headers],0)))-4),Team_Key[[Full Name]:[Full Name]],0))&amp;RIGHT(INDEX(FPL_Fixtures_Extract[],MATCH($A560,FPL_Fixtures_Extract[[Player]:[Player]],0),MATCH(FPL_Combined[[#Headers],[Gameweek 36]],FPL_Fixtures_Extract[#Headers],0)),3))</f>
        <v>AVL(H)</v>
      </c>
      <c r="AL560" t="str">
        <f ca="1">IF(RIGHT(FPL_Combined[[#Headers],[Gameweek 37]],2)&lt;$B$622,INDEX(FPL_Results_Extract[Gameweek 12],MATCH($A560,FPL_Results_Extract[[Player]:[Player]],0)),INDEX(Team_Key[[Abbreviation]:[Abbreviation]],MATCH(LEFT(INDEX(FPL_Fixtures_Extract[],MATCH($A560,FPL_Fixtures_Extract[[Player]:[Player]],0),MATCH(FPL_Combined[[#Headers],[Gameweek 37]],FPL_Fixtures_Extract[#Headers],0)),LEN(INDEX(FPL_Fixtures_Extract[],MATCH($A560,FPL_Fixtures_Extract[[Player]:[Player]],0),MATCH(FPL_Combined[[#Headers],[Gameweek 37]],FPL_Fixtures_Extract[#Headers],0)))-4),Team_Key[[Full Name]:[Full Name]],0))&amp;RIGHT(INDEX(FPL_Fixtures_Extract[],MATCH($A560,FPL_Fixtures_Extract[[Player]:[Player]],0),MATCH(FPL_Combined[[#Headers],[Gameweek 37]],FPL_Fixtures_Extract[#Headers],0)),3))</f>
        <v>LIV(A)</v>
      </c>
      <c r="AM560" t="str">
        <f ca="1">IF(RIGHT(FPL_Combined[[#Headers],[Gameweek 38]],2)&lt;$B$622,INDEX(FPL_Results_Extract[Gameweek 13],MATCH($A560,FPL_Results_Extract[[Player]:[Player]],0)),INDEX(Team_Key[[Abbreviation]:[Abbreviation]],MATCH(LEFT(INDEX(FPL_Fixtures_Extract[],MATCH($A560,FPL_Fixtures_Extract[[Player]:[Player]],0),MATCH(FPL_Combined[[#Headers],[Gameweek 38]],FPL_Fixtures_Extract[#Headers],0)),LEN(INDEX(FPL_Fixtures_Extract[],MATCH($A560,FPL_Fixtures_Extract[[Player]:[Player]],0),MATCH(FPL_Combined[[#Headers],[Gameweek 38]],FPL_Fixtures_Extract[#Headers],0)))-4),Team_Key[[Full Name]:[Full Name]],0))&amp;RIGHT(INDEX(FPL_Fixtures_Extract[],MATCH($A560,FPL_Fixtures_Extract[[Player]:[Player]],0),MATCH(FPL_Combined[[#Headers],[Gameweek 38]],FPL_Fixtures_Extract[#Headers],0)),3))</f>
        <v>SUN(H)</v>
      </c>
    </row>
    <row r="561" spans="1:39" x14ac:dyDescent="0.45">
      <c r="A561" t="s">
        <v>611</v>
      </c>
      <c r="B561" t="str">
        <f ca="1">IF(RIGHT(FPL_Combined[[#Headers],[Gameweek 01]],2)&lt;$B$622,INDEX(FPL_Results_Extract[Gameweek 01],MATCH($A561,FPL_Results_Extract[[Player]:[Player]],0)),INDEX(Team_Key[[Abbreviation]:[Abbreviation]],MATCH(LEFT(INDEX(FPL_Fixtures_Extract[],MATCH($A561,FPL_Fixtures_Extract[[Player]:[Player]],0),MATCH(FPL_Combined[[#Headers],[Gameweek 01]],FPL_Fixtures_Extract[#Headers],0)),LEN(INDEX(FPL_Fixtures_Extract[],MATCH($A561,FPL_Fixtures_Extract[[Player]:[Player]],0),MATCH(FPL_Combined[[#Headers],[Gameweek 01]],FPL_Fixtures_Extract[#Headers],0)))-4),Team_Key[[Full Name]:[Full Name]],0))&amp;RIGHT(INDEX(FPL_Fixtures_Extract[],MATCH($A561,FPL_Fixtures_Extract[[Player]:[Player]],0),MATCH(FPL_Combined[[#Headers],[Gameweek 01]],FPL_Fixtures_Extract[#Headers],0)),3))</f>
        <v>N/A</v>
      </c>
      <c r="C561" t="str">
        <f ca="1">IF(RIGHT(FPL_Combined[[#Headers],[Gameweek 02]],2)&lt;$B$622,INDEX(FPL_Results_Extract[Gameweek 02],MATCH($A561,FPL_Results_Extract[[Player]:[Player]],0)),INDEX(Team_Key[[Abbreviation]:[Abbreviation]],MATCH(LEFT(INDEX(FPL_Fixtures_Extract[],MATCH($A561,FPL_Fixtures_Extract[[Player]:[Player]],0),MATCH(FPL_Combined[[#Headers],[Gameweek 02]],FPL_Fixtures_Extract[#Headers],0)),LEN(INDEX(FPL_Fixtures_Extract[],MATCH($A561,FPL_Fixtures_Extract[[Player]:[Player]],0),MATCH(FPL_Combined[[#Headers],[Gameweek 02]],FPL_Fixtures_Extract[#Headers],0)))-4),Team_Key[[Full Name]:[Full Name]],0))&amp;RIGHT(INDEX(FPL_Fixtures_Extract[],MATCH($A561,FPL_Fixtures_Extract[[Player]:[Player]],0),MATCH(FPL_Combined[[#Headers],[Gameweek 02]],FPL_Fixtures_Extract[#Headers],0)),3))</f>
        <v>N/A</v>
      </c>
      <c r="D561" t="str">
        <f ca="1">IF(RIGHT(FPL_Combined[[#Headers],[Gameweek 03]],2)&lt;$B$622,INDEX(FPL_Results_Extract[Gameweek 03],MATCH($A561,FPL_Results_Extract[[Player]:[Player]],0)),INDEX(Team_Key[[Abbreviation]:[Abbreviation]],MATCH(LEFT(INDEX(FPL_Fixtures_Extract[],MATCH($A561,FPL_Fixtures_Extract[[Player]:[Player]],0),MATCH(FPL_Combined[[#Headers],[Gameweek 03]],FPL_Fixtures_Extract[#Headers],0)),LEN(INDEX(FPL_Fixtures_Extract[],MATCH($A561,FPL_Fixtures_Extract[[Player]:[Player]],0),MATCH(FPL_Combined[[#Headers],[Gameweek 03]],FPL_Fixtures_Extract[#Headers],0)))-4),Team_Key[[Full Name]:[Full Name]],0))&amp;RIGHT(INDEX(FPL_Fixtures_Extract[],MATCH($A561,FPL_Fixtures_Extract[[Player]:[Player]],0),MATCH(FPL_Combined[[#Headers],[Gameweek 03]],FPL_Fixtures_Extract[#Headers],0)),3))</f>
        <v>WBA(A) 3-2</v>
      </c>
      <c r="E561" t="str">
        <f ca="1">IF(RIGHT(FPL_Combined[[#Headers],[Gameweek 04]],2)&lt;$B$622,INDEX(FPL_Results_Extract[Gameweek 04],MATCH($A561,FPL_Results_Extract[[Player]:[Player]],0)),INDEX(Team_Key[[Abbreviation]:[Abbreviation]],MATCH(LEFT(INDEX(FPL_Fixtures_Extract[],MATCH($A561,FPL_Fixtures_Extract[[Player]:[Player]],0),MATCH(FPL_Combined[[#Headers],[Gameweek 04]],FPL_Fixtures_Extract[#Headers],0)),LEN(INDEX(FPL_Fixtures_Extract[],MATCH($A561,FPL_Fixtures_Extract[[Player]:[Player]],0),MATCH(FPL_Combined[[#Headers],[Gameweek 04]],FPL_Fixtures_Extract[#Headers],0)))-4),Team_Key[[Full Name]:[Full Name]],0))&amp;RIGHT(INDEX(FPL_Fixtures_Extract[],MATCH($A561,FPL_Fixtures_Extract[[Player]:[Player]],0),MATCH(FPL_Combined[[#Headers],[Gameweek 04]],FPL_Fixtures_Extract[#Headers],0)),3))</f>
        <v>CRY(H) 1-2</v>
      </c>
      <c r="F561" t="str">
        <f ca="1">IF(RIGHT(FPL_Combined[[#Headers],[Gameweek 05]],2)&lt;$B$622,INDEX(FPL_Results_Extract[Gameweek 05],MATCH($A561,FPL_Results_Extract[[Player]:[Player]],0)),INDEX(Team_Key[[Abbreviation]:[Abbreviation]],MATCH(LEFT(INDEX(FPL_Fixtures_Extract[],MATCH($A561,FPL_Fixtures_Extract[[Player]:[Player]],0),MATCH(FPL_Combined[[#Headers],[Gameweek 05]],FPL_Fixtures_Extract[#Headers],0)),LEN(INDEX(FPL_Fixtures_Extract[],MATCH($A561,FPL_Fixtures_Extract[[Player]:[Player]],0),MATCH(FPL_Combined[[#Headers],[Gameweek 05]],FPL_Fixtures_Extract[#Headers],0)))-4),Team_Key[[Full Name]:[Full Name]],0))&amp;RIGHT(INDEX(FPL_Fixtures_Extract[],MATCH($A561,FPL_Fixtures_Extract[[Player]:[Player]],0),MATCH(FPL_Combined[[#Headers],[Gameweek 05]],FPL_Fixtures_Extract[#Headers],0)),3))</f>
        <v>EVE(A) 1-3</v>
      </c>
      <c r="G561" t="str">
        <f ca="1">IF(RIGHT(FPL_Combined[[#Headers],[Gameweek 06]],2)&lt;$B$622,INDEX(FPL_Results_Extract[Gameweek 06],MATCH($A561,FPL_Results_Extract[[Player]:[Player]],0)),INDEX(Team_Key[[Abbreviation]:[Abbreviation]],MATCH(LEFT(INDEX(FPL_Fixtures_Extract[],MATCH($A561,FPL_Fixtures_Extract[[Player]:[Player]],0),MATCH(FPL_Combined[[#Headers],[Gameweek 06]],FPL_Fixtures_Extract[#Headers],0)),LEN(INDEX(FPL_Fixtures_Extract[],MATCH($A561,FPL_Fixtures_Extract[[Player]:[Player]],0),MATCH(FPL_Combined[[#Headers],[Gameweek 06]],FPL_Fixtures_Extract[#Headers],0)))-4),Team_Key[[Full Name]:[Full Name]],0))&amp;RIGHT(INDEX(FPL_Fixtures_Extract[],MATCH($A561,FPL_Fixtures_Extract[[Player]:[Player]],0),MATCH(FPL_Combined[[#Headers],[Gameweek 06]],FPL_Fixtures_Extract[#Headers],0)),3))</f>
        <v>ARS(H) 2-0</v>
      </c>
      <c r="H561" t="str">
        <f ca="1">IF(RIGHT(FPL_Combined[[#Headers],[Gameweek 07]],2)&lt;$B$622,INDEX(FPL_Results_Extract[Gameweek 07],MATCH($A561,FPL_Results_Extract[[Player]:[Player]],0)),INDEX(Team_Key[[Abbreviation]:[Abbreviation]],MATCH(LEFT(INDEX(FPL_Fixtures_Extract[],MATCH($A561,FPL_Fixtures_Extract[[Player]:[Player]],0),MATCH(FPL_Combined[[#Headers],[Gameweek 07]],FPL_Fixtures_Extract[#Headers],0)),LEN(INDEX(FPL_Fixtures_Extract[],MATCH($A561,FPL_Fixtures_Extract[[Player]:[Player]],0),MATCH(FPL_Combined[[#Headers],[Gameweek 07]],FPL_Fixtures_Extract[#Headers],0)))-4),Team_Key[[Full Name]:[Full Name]],0))&amp;RIGHT(INDEX(FPL_Fixtures_Extract[],MATCH($A561,FPL_Fixtures_Extract[[Player]:[Player]],0),MATCH(FPL_Combined[[#Headers],[Gameweek 07]],FPL_Fixtures_Extract[#Headers],0)),3))</f>
        <v>NEW(A) 2-2</v>
      </c>
      <c r="I561" t="str">
        <f ca="1">IF(RIGHT(FPL_Combined[[#Headers],[Gameweek 08]],2)&lt;$B$622,INDEX(FPL_Results_Extract[Gameweek 08],MATCH($A561,FPL_Results_Extract[[Player]:[Player]],0)),INDEX(Team_Key[[Abbreviation]:[Abbreviation]],MATCH(LEFT(INDEX(FPL_Fixtures_Extract[],MATCH($A561,FPL_Fixtures_Extract[[Player]:[Player]],0),MATCH(FPL_Combined[[#Headers],[Gameweek 08]],FPL_Fixtures_Extract[#Headers],0)),LEN(INDEX(FPL_Fixtures_Extract[],MATCH($A561,FPL_Fixtures_Extract[[Player]:[Player]],0),MATCH(FPL_Combined[[#Headers],[Gameweek 08]],FPL_Fixtures_Extract[#Headers],0)))-4),Team_Key[[Full Name]:[Full Name]],0))&amp;RIGHT(INDEX(FPL_Fixtures_Extract[],MATCH($A561,FPL_Fixtures_Extract[[Player]:[Player]],0),MATCH(FPL_Combined[[#Headers],[Gameweek 08]],FPL_Fixtures_Extract[#Headers],0)),3))</f>
        <v>SOU(H) 1-3</v>
      </c>
      <c r="J561" t="str">
        <f ca="1">IF(RIGHT(FPL_Combined[[#Headers],[Gameweek 09]],2)&lt;$B$622,INDEX(FPL_Results_Extract[Gameweek 09],MATCH($A561,FPL_Results_Extract[[Player]:[Player]],0)),INDEX(Team_Key[[Abbreviation]:[Abbreviation]],MATCH(LEFT(INDEX(FPL_Fixtures_Extract[],MATCH($A561,FPL_Fixtures_Extract[[Player]:[Player]],0),MATCH(FPL_Combined[[#Headers],[Gameweek 09]],FPL_Fixtures_Extract[#Headers],0)),LEN(INDEX(FPL_Fixtures_Extract[],MATCH($A561,FPL_Fixtures_Extract[[Player]:[Player]],0),MATCH(FPL_Combined[[#Headers],[Gameweek 09]],FPL_Fixtures_Extract[#Headers],0)))-4),Team_Key[[Full Name]:[Full Name]],0))&amp;RIGHT(INDEX(FPL_Fixtures_Extract[],MATCH($A561,FPL_Fixtures_Extract[[Player]:[Player]],0),MATCH(FPL_Combined[[#Headers],[Gameweek 09]],FPL_Fixtures_Extract[#Headers],0)),3))</f>
        <v>AVL(H) 2-0</v>
      </c>
      <c r="K561" t="str">
        <f ca="1">IF(RIGHT(FPL_Combined[[#Headers],[Gameweek 10]],2)&lt;$B$622,INDEX(FPL_Results_Extract[Gameweek 10],MATCH($A561,FPL_Results_Extract[[Player]:[Player]],0)),INDEX(Team_Key[[Abbreviation]:[Abbreviation]],MATCH(LEFT(INDEX(FPL_Fixtures_Extract[],MATCH($A561,FPL_Fixtures_Extract[[Player]:[Player]],0),MATCH(FPL_Combined[[#Headers],[Gameweek 10]],FPL_Fixtures_Extract[#Headers],0)),LEN(INDEX(FPL_Fixtures_Extract[],MATCH($A561,FPL_Fixtures_Extract[[Player]:[Player]],0),MATCH(FPL_Combined[[#Headers],[Gameweek 10]],FPL_Fixtures_Extract[#Headers],0)))-4),Team_Key[[Full Name]:[Full Name]],0))&amp;RIGHT(INDEX(FPL_Fixtures_Extract[],MATCH($A561,FPL_Fixtures_Extract[[Player]:[Player]],0),MATCH(FPL_Combined[[#Headers],[Gameweek 10]],FPL_Fixtures_Extract[#Headers],0)),3))</f>
        <v>WHU(A) 1-2</v>
      </c>
      <c r="L561" t="str">
        <f ca="1">IF(RIGHT(FPL_Combined[[#Headers],[Gameweek 11]],2)&lt;$B$622,INDEX(FPL_Results_Extract[Gameweek 11],MATCH($A561,FPL_Results_Extract[[Player]:[Player]],0)),INDEX(Team_Key[[Abbreviation]:[Abbreviation]],MATCH(LEFT(INDEX(FPL_Fixtures_Extract[],MATCH($A561,FPL_Fixtures_Extract[[Player]:[Player]],0),MATCH(FPL_Combined[[#Headers],[Gameweek 11]],FPL_Fixtures_Extract[#Headers],0)),LEN(INDEX(FPL_Fixtures_Extract[],MATCH($A561,FPL_Fixtures_Extract[[Player]:[Player]],0),MATCH(FPL_Combined[[#Headers],[Gameweek 11]],FPL_Fixtures_Extract[#Headers],0)))-4),Team_Key[[Full Name]:[Full Name]],0))&amp;RIGHT(INDEX(FPL_Fixtures_Extract[],MATCH($A561,FPL_Fixtures_Extract[[Player]:[Player]],0),MATCH(FPL_Combined[[#Headers],[Gameweek 11]],FPL_Fixtures_Extract[#Headers],0)),3))</f>
        <v>LIV(H) 1-3</v>
      </c>
      <c r="M561" t="str">
        <f ca="1">IF(RIGHT(FPL_Combined[[#Headers],[Gameweek 12]],2)&lt;$B$622,INDEX(FPL_Results_Extract[Gameweek 12],MATCH($A561,FPL_Results_Extract[[Player]:[Player]],0)),INDEX(Team_Key[[Abbreviation]:[Abbreviation]],MATCH(LEFT(INDEX(FPL_Fixtures_Extract[],MATCH($A561,FPL_Fixtures_Extract[[Player]:[Player]],0),MATCH(FPL_Combined[[#Headers],[Gameweek 12]],FPL_Fixtures_Extract[#Headers],0)),LEN(INDEX(FPL_Fixtures_Extract[],MATCH($A561,FPL_Fixtures_Extract[[Player]:[Player]],0),MATCH(FPL_Combined[[#Headers],[Gameweek 12]],FPL_Fixtures_Extract[#Headers],0)))-4),Team_Key[[Full Name]:[Full Name]],0))&amp;RIGHT(INDEX(FPL_Fixtures_Extract[],MATCH($A561,FPL_Fixtures_Extract[[Player]:[Player]],0),MATCH(FPL_Combined[[#Headers],[Gameweek 12]],FPL_Fixtures_Extract[#Headers],0)),3))</f>
        <v>STK(A) 0-1</v>
      </c>
      <c r="N561" t="str">
        <f ca="1">IF(RIGHT(FPL_Combined[[#Headers],[Gameweek 13]],2)&lt;$B$622,INDEX(FPL_Results_Extract[Gameweek 13],MATCH($A561,FPL_Results_Extract[[Player]:[Player]],0)),INDEX(Team_Key[[Abbreviation]:[Abbreviation]],MATCH(LEFT(INDEX(FPL_Fixtures_Extract[],MATCH($A561,FPL_Fixtures_Extract[[Player]:[Player]],0),MATCH(FPL_Combined[[#Headers],[Gameweek 13]],FPL_Fixtures_Extract[#Headers],0)),LEN(INDEX(FPL_Fixtures_Extract[],MATCH($A561,FPL_Fixtures_Extract[[Player]:[Player]],0),MATCH(FPL_Combined[[#Headers],[Gameweek 13]],FPL_Fixtures_Extract[#Headers],0)))-4),Team_Key[[Full Name]:[Full Name]],0))&amp;RIGHT(INDEX(FPL_Fixtures_Extract[],MATCH($A561,FPL_Fixtures_Extract[[Player]:[Player]],0),MATCH(FPL_Combined[[#Headers],[Gameweek 13]],FPL_Fixtures_Extract[#Headers],0)),3))</f>
        <v>NOR(H) 1-0</v>
      </c>
      <c r="O561" t="str">
        <f ca="1">IF(RIGHT(FPL_Combined[[#Headers],[Gameweek 14]],2)&lt;$B$622,INDEX(FPL_Results_Extract[Gameweek 14],MATCH($A561,FPL_Results_Extract[[Player]:[Player]],0)),INDEX(Team_Key[[Abbreviation]:[Abbreviation]],MATCH(LEFT(INDEX(FPL_Fixtures_Extract[],MATCH($A561,FPL_Fixtures_Extract[[Player]:[Player]],0),MATCH(FPL_Combined[[#Headers],[Gameweek 14]],FPL_Fixtures_Extract[#Headers],0)),LEN(INDEX(FPL_Fixtures_Extract[],MATCH($A561,FPL_Fixtures_Extract[[Player]:[Player]],0),MATCH(FPL_Combined[[#Headers],[Gameweek 14]],FPL_Fixtures_Extract[#Headers],0)))-4),Team_Key[[Full Name]:[Full Name]],0))&amp;RIGHT(INDEX(FPL_Fixtures_Extract[],MATCH($A561,FPL_Fixtures_Extract[[Player]:[Player]],0),MATCH(FPL_Combined[[#Headers],[Gameweek 14]],FPL_Fixtures_Extract[#Headers],0)),3))</f>
        <v>TOT(A) 0-0</v>
      </c>
      <c r="P561" t="str">
        <f ca="1">IF(RIGHT(FPL_Combined[[#Headers],[Gameweek 15]],2)&lt;$B$622,INDEX(FPL_Results_Extract[Gameweek 15],MATCH($A561,FPL_Results_Extract[[Player]:[Player]],0)),INDEX(Team_Key[[Abbreviation]:[Abbreviation]],MATCH(LEFT(INDEX(FPL_Fixtures_Extract[],MATCH($A561,FPL_Fixtures_Extract[[Player]:[Player]],0),MATCH(FPL_Combined[[#Headers],[Gameweek 15]],FPL_Fixtures_Extract[#Headers],0)),LEN(INDEX(FPL_Fixtures_Extract[],MATCH($A561,FPL_Fixtures_Extract[[Player]:[Player]],0),MATCH(FPL_Combined[[#Headers],[Gameweek 15]],FPL_Fixtures_Extract[#Headers],0)))-4),Team_Key[[Full Name]:[Full Name]],0))&amp;RIGHT(INDEX(FPL_Fixtures_Extract[],MATCH($A561,FPL_Fixtures_Extract[[Player]:[Player]],0),MATCH(FPL_Combined[[#Headers],[Gameweek 15]],FPL_Fixtures_Extract[#Headers],0)),3))</f>
        <v>BOU(H) 0-1</v>
      </c>
      <c r="Q561" t="str">
        <f ca="1">IF(RIGHT(FPL_Combined[[#Headers],[Gameweek 16]],2)&lt;$B$622,INDEX(FPL_Results_Extract[Gameweek 16],MATCH($A561,FPL_Results_Extract[[Player]:[Player]],0)),INDEX(Team_Key[[Abbreviation]:[Abbreviation]],MATCH(LEFT(INDEX(FPL_Fixtures_Extract[],MATCH($A561,FPL_Fixtures_Extract[[Player]:[Player]],0),MATCH(FPL_Combined[[#Headers],[Gameweek 16]],FPL_Fixtures_Extract[#Headers],0)),LEN(INDEX(FPL_Fixtures_Extract[],MATCH($A561,FPL_Fixtures_Extract[[Player]:[Player]],0),MATCH(FPL_Combined[[#Headers],[Gameweek 16]],FPL_Fixtures_Extract[#Headers],0)))-4),Team_Key[[Full Name]:[Full Name]],0))&amp;RIGHT(INDEX(FPL_Fixtures_Extract[],MATCH($A561,FPL_Fixtures_Extract[[Player]:[Player]],0),MATCH(FPL_Combined[[#Headers],[Gameweek 16]],FPL_Fixtures_Extract[#Headers],0)),3))</f>
        <v>LEI(A) 1-2</v>
      </c>
      <c r="R561" t="str">
        <f ca="1">IF(RIGHT(FPL_Combined[[#Headers],[Gameweek 17]],2)&lt;$B$622,INDEX(FPL_Results_Extract[Gameweek 17],MATCH($A561,FPL_Results_Extract[[Player]:[Player]],0)),INDEX(Team_Key[[Abbreviation]:[Abbreviation]],MATCH(LEFT(INDEX(FPL_Fixtures_Extract[],MATCH($A561,FPL_Fixtures_Extract[[Player]:[Player]],0),MATCH(FPL_Combined[[#Headers],[Gameweek 17]],FPL_Fixtures_Extract[#Headers],0)),LEN(INDEX(FPL_Fixtures_Extract[],MATCH($A561,FPL_Fixtures_Extract[[Player]:[Player]],0),MATCH(FPL_Combined[[#Headers],[Gameweek 17]],FPL_Fixtures_Extract[#Headers],0)))-4),Team_Key[[Full Name]:[Full Name]],0))&amp;RIGHT(INDEX(FPL_Fixtures_Extract[],MATCH($A561,FPL_Fixtures_Extract[[Player]:[Player]],0),MATCH(FPL_Combined[[#Headers],[Gameweek 17]],FPL_Fixtures_Extract[#Headers],0)),3))</f>
        <v>SUN(H) 3-1</v>
      </c>
      <c r="S561" t="str">
        <f ca="1">IF(RIGHT(FPL_Combined[[#Headers],[Gameweek 18]],2)&lt;$B$622,INDEX(FPL_Results_Extract[Gameweek 18],MATCH($A561,FPL_Results_Extract[[Player]:[Player]],0)),INDEX(Team_Key[[Abbreviation]:[Abbreviation]],MATCH(LEFT(INDEX(FPL_Fixtures_Extract[],MATCH($A561,FPL_Fixtures_Extract[[Player]:[Player]],0),MATCH(FPL_Combined[[#Headers],[Gameweek 18]],FPL_Fixtures_Extract[#Headers],0)),LEN(INDEX(FPL_Fixtures_Extract[],MATCH($A561,FPL_Fixtures_Extract[[Player]:[Player]],0),MATCH(FPL_Combined[[#Headers],[Gameweek 18]],FPL_Fixtures_Extract[#Headers],0)))-4),Team_Key[[Full Name]:[Full Name]],0))&amp;RIGHT(INDEX(FPL_Fixtures_Extract[],MATCH($A561,FPL_Fixtures_Extract[[Player]:[Player]],0),MATCH(FPL_Combined[[#Headers],[Gameweek 18]],FPL_Fixtures_Extract[#Headers],0)),3))</f>
        <v>WAT(H) 2-2</v>
      </c>
      <c r="T561" t="str">
        <f ca="1">IF(RIGHT(FPL_Combined[[#Headers],[Gameweek 19]],2)&lt;$B$622,INDEX(FPL_Results_Extract[Gameweek 19],MATCH($A561,FPL_Results_Extract[[Player]:[Player]],0)),INDEX(Team_Key[[Abbreviation]:[Abbreviation]],MATCH(LEFT(INDEX(FPL_Fixtures_Extract[],MATCH($A561,FPL_Fixtures_Extract[[Player]:[Player]],0),MATCH(FPL_Combined[[#Headers],[Gameweek 19]],FPL_Fixtures_Extract[#Headers],0)),LEN(INDEX(FPL_Fixtures_Extract[],MATCH($A561,FPL_Fixtures_Extract[[Player]:[Player]],0),MATCH(FPL_Combined[[#Headers],[Gameweek 19]],FPL_Fixtures_Extract[#Headers],0)))-4),Team_Key[[Full Name]:[Full Name]],0))&amp;RIGHT(INDEX(FPL_Fixtures_Extract[],MATCH($A561,FPL_Fixtures_Extract[[Player]:[Player]],0),MATCH(FPL_Combined[[#Headers],[Gameweek 19]],FPL_Fixtures_Extract[#Headers],0)),3))</f>
        <v>MUN(A) 0-0</v>
      </c>
      <c r="U561" t="str">
        <f ca="1">IF(RIGHT(FPL_Combined[[#Headers],[Gameweek 20]],2)&lt;$B$622,INDEX(FPL_Results_Extract[Gameweek 20],MATCH($A561,FPL_Results_Extract[[Player]:[Player]],0)),INDEX(Team_Key[[Abbreviation]:[Abbreviation]],MATCH(LEFT(INDEX(FPL_Fixtures_Extract[],MATCH($A561,FPL_Fixtures_Extract[[Player]:[Player]],0),MATCH(FPL_Combined[[#Headers],[Gameweek 20]],FPL_Fixtures_Extract[#Headers],0)),LEN(INDEX(FPL_Fixtures_Extract[],MATCH($A561,FPL_Fixtures_Extract[[Player]:[Player]],0),MATCH(FPL_Combined[[#Headers],[Gameweek 20]],FPL_Fixtures_Extract[#Headers],0)))-4),Team_Key[[Full Name]:[Full Name]],0))&amp;RIGHT(INDEX(FPL_Fixtures_Extract[],MATCH($A561,FPL_Fixtures_Extract[[Player]:[Player]],0),MATCH(FPL_Combined[[#Headers],[Gameweek 20]],FPL_Fixtures_Extract[#Headers],0)),3))</f>
        <v>CRY(A) 3-0</v>
      </c>
      <c r="V561" t="str">
        <f ca="1">IF(RIGHT(FPL_Combined[[#Headers],[Gameweek 21]],2)&lt;$B$622,INDEX(FPL_Results_Extract[Gameweek 21],MATCH($A561,FPL_Results_Extract[[Player]:[Player]],0)),INDEX(Team_Key[[Abbreviation]:[Abbreviation]],MATCH(LEFT(INDEX(FPL_Fixtures_Extract[],MATCH($A561,FPL_Fixtures_Extract[[Player]:[Player]],0),MATCH(FPL_Combined[[#Headers],[Gameweek 21]],FPL_Fixtures_Extract[#Headers],0)),LEN(INDEX(FPL_Fixtures_Extract[],MATCH($A561,FPL_Fixtures_Extract[[Player]:[Player]],0),MATCH(FPL_Combined[[#Headers],[Gameweek 21]],FPL_Fixtures_Extract[#Headers],0)))-4),Team_Key[[Full Name]:[Full Name]],0))&amp;RIGHT(INDEX(FPL_Fixtures_Extract[],MATCH($A561,FPL_Fixtures_Extract[[Player]:[Player]],0),MATCH(FPL_Combined[[#Headers],[Gameweek 21]],FPL_Fixtures_Extract[#Headers],0)),3))</f>
        <v>WBA(H) 2-2</v>
      </c>
      <c r="W561" t="str">
        <f ca="1">IF(RIGHT(FPL_Combined[[#Headers],[Gameweek 22]],2)&lt;$B$622,INDEX(FPL_Results_Extract[Gameweek 22],MATCH($A561,FPL_Results_Extract[[Player]:[Player]],0)),INDEX(Team_Key[[Abbreviation]:[Abbreviation]],MATCH(LEFT(INDEX(FPL_Fixtures_Extract[],MATCH($A561,FPL_Fixtures_Extract[[Player]:[Player]],0),MATCH(FPL_Combined[[#Headers],[Gameweek 22]],FPL_Fixtures_Extract[#Headers],0)),LEN(INDEX(FPL_Fixtures_Extract[],MATCH($A561,FPL_Fixtures_Extract[[Player]:[Player]],0),MATCH(FPL_Combined[[#Headers],[Gameweek 22]],FPL_Fixtures_Extract[#Headers],0)))-4),Team_Key[[Full Name]:[Full Name]],0))&amp;RIGHT(INDEX(FPL_Fixtures_Extract[],MATCH($A561,FPL_Fixtures_Extract[[Player]:[Player]],0),MATCH(FPL_Combined[[#Headers],[Gameweek 22]],FPL_Fixtures_Extract[#Headers],0)),3))</f>
        <v>EVE(H) 3-3</v>
      </c>
      <c r="X561" t="str">
        <f ca="1">IF(RIGHT(FPL_Combined[[#Headers],[Gameweek 23]],2)&lt;$B$622,INDEX(FPL_Results_Extract[Gameweek 23],MATCH($A561,FPL_Results_Extract[[Player]:[Player]],0)),INDEX(Team_Key[[Abbreviation]:[Abbreviation]],MATCH(LEFT(INDEX(FPL_Fixtures_Extract[],MATCH($A561,FPL_Fixtures_Extract[[Player]:[Player]],0),MATCH(FPL_Combined[[#Headers],[Gameweek 23]],FPL_Fixtures_Extract[#Headers],0)),LEN(INDEX(FPL_Fixtures_Extract[],MATCH($A561,FPL_Fixtures_Extract[[Player]:[Player]],0),MATCH(FPL_Combined[[#Headers],[Gameweek 23]],FPL_Fixtures_Extract[#Headers],0)))-4),Team_Key[[Full Name]:[Full Name]],0))&amp;RIGHT(INDEX(FPL_Fixtures_Extract[],MATCH($A561,FPL_Fixtures_Extract[[Player]:[Player]],0),MATCH(FPL_Combined[[#Headers],[Gameweek 23]],FPL_Fixtures_Extract[#Headers],0)),3))</f>
        <v>ARS(A) 1-0</v>
      </c>
      <c r="Y561" t="str">
        <f ca="1">IF(RIGHT(FPL_Combined[[#Headers],[Gameweek 24]],2)&lt;$B$622,INDEX(FPL_Results_Extract[Team],MATCH($A561,FPL_Results_Extract[[Player]:[Player]],0)),INDEX(Team_Key[[Abbreviation]:[Abbreviation]],MATCH(LEFT(INDEX(FPL_Fixtures_Extract[],MATCH($A561,FPL_Fixtures_Extract[[Player]:[Player]],0),MATCH(FPL_Combined[[#Headers],[Gameweek 24]],FPL_Fixtures_Extract[#Headers],0)),LEN(INDEX(FPL_Fixtures_Extract[],MATCH($A561,FPL_Fixtures_Extract[[Player]:[Player]],0),MATCH(FPL_Combined[[#Headers],[Gameweek 24]],FPL_Fixtures_Extract[#Headers],0)))-4),Team_Key[[Full Name]:[Full Name]],0))&amp;RIGHT(INDEX(FPL_Fixtures_Extract[],MATCH($A561,FPL_Fixtures_Extract[[Player]:[Player]],0),MATCH(FPL_Combined[[#Headers],[Gameweek 24]],FPL_Fixtures_Extract[#Headers],0)),3))</f>
        <v>CHE</v>
      </c>
      <c r="Z561" t="str">
        <f ca="1">IF(RIGHT(FPL_Combined[[#Headers],[Gameweek 25]],2)&lt;$B$622,INDEX(FPL_Results_Extract[Player],MATCH($A561,FPL_Results_Extract[[Player]:[Player]],0)),INDEX(Team_Key[[Abbreviation]:[Abbreviation]],MATCH(LEFT(INDEX(FPL_Fixtures_Extract[],MATCH($A561,FPL_Fixtures_Extract[[Player]:[Player]],0),MATCH(FPL_Combined[[#Headers],[Gameweek 25]],FPL_Fixtures_Extract[#Headers],0)),LEN(INDEX(FPL_Fixtures_Extract[],MATCH($A561,FPL_Fixtures_Extract[[Player]:[Player]],0),MATCH(FPL_Combined[[#Headers],[Gameweek 25]],FPL_Fixtures_Extract[#Headers],0)))-4),Team_Key[[Full Name]:[Full Name]],0))&amp;RIGHT(INDEX(FPL_Fixtures_Extract[],MATCH($A561,FPL_Fixtures_Extract[[Player]:[Player]],0),MATCH(FPL_Combined[[#Headers],[Gameweek 25]],FPL_Fixtures_Extract[#Headers],0)),3))</f>
        <v>Traore</v>
      </c>
      <c r="AA561" t="str">
        <f ca="1">IF(RIGHT(FPL_Combined[[#Headers],[Gameweek 26]],2)&lt;$B$622,INDEX(FPL_Results_Extract[Gameweek 01],MATCH($A561,FPL_Results_Extract[[Player]:[Player]],0)),INDEX(Team_Key[[Abbreviation]:[Abbreviation]],MATCH(LEFT(INDEX(FPL_Fixtures_Extract[],MATCH($A561,FPL_Fixtures_Extract[[Player]:[Player]],0),MATCH(FPL_Combined[[#Headers],[Gameweek 26]],FPL_Fixtures_Extract[#Headers],0)),LEN(INDEX(FPL_Fixtures_Extract[],MATCH($A561,FPL_Fixtures_Extract[[Player]:[Player]],0),MATCH(FPL_Combined[[#Headers],[Gameweek 26]],FPL_Fixtures_Extract[#Headers],0)))-4),Team_Key[[Full Name]:[Full Name]],0))&amp;RIGHT(INDEX(FPL_Fixtures_Extract[],MATCH($A561,FPL_Fixtures_Extract[[Player]:[Player]],0),MATCH(FPL_Combined[[#Headers],[Gameweek 26]],FPL_Fixtures_Extract[#Headers],0)),3))</f>
        <v>N/A</v>
      </c>
      <c r="AB561" t="str">
        <f ca="1">IF(RIGHT(FPL_Combined[[#Headers],[Gameweek 27]],2)&lt;$B$622,INDEX(FPL_Results_Extract[Gameweek 02],MATCH($A561,FPL_Results_Extract[[Player]:[Player]],0)),INDEX(Team_Key[[Abbreviation]:[Abbreviation]],MATCH(LEFT(INDEX(FPL_Fixtures_Extract[],MATCH($A561,FPL_Fixtures_Extract[[Player]:[Player]],0),MATCH(FPL_Combined[[#Headers],[Gameweek 27]],FPL_Fixtures_Extract[#Headers],0)),LEN(INDEX(FPL_Fixtures_Extract[],MATCH($A561,FPL_Fixtures_Extract[[Player]:[Player]],0),MATCH(FPL_Combined[[#Headers],[Gameweek 27]],FPL_Fixtures_Extract[#Headers],0)))-4),Team_Key[[Full Name]:[Full Name]],0))&amp;RIGHT(INDEX(FPL_Fixtures_Extract[],MATCH($A561,FPL_Fixtures_Extract[[Player]:[Player]],0),MATCH(FPL_Combined[[#Headers],[Gameweek 27]],FPL_Fixtures_Extract[#Headers],0)),3))</f>
        <v>N/A</v>
      </c>
      <c r="AC561" t="str">
        <f ca="1">IF(RIGHT(FPL_Combined[[#Headers],[Gameweek 28]],2)&lt;$B$622,INDEX(FPL_Results_Extract[Gameweek 03],MATCH($A561,FPL_Results_Extract[[Player]:[Player]],0)),INDEX(Team_Key[[Abbreviation]:[Abbreviation]],MATCH(LEFT(INDEX(FPL_Fixtures_Extract[],MATCH($A561,FPL_Fixtures_Extract[[Player]:[Player]],0),MATCH(FPL_Combined[[#Headers],[Gameweek 28]],FPL_Fixtures_Extract[#Headers],0)),LEN(INDEX(FPL_Fixtures_Extract[],MATCH($A561,FPL_Fixtures_Extract[[Player]:[Player]],0),MATCH(FPL_Combined[[#Headers],[Gameweek 28]],FPL_Fixtures_Extract[#Headers],0)))-4),Team_Key[[Full Name]:[Full Name]],0))&amp;RIGHT(INDEX(FPL_Fixtures_Extract[],MATCH($A561,FPL_Fixtures_Extract[[Player]:[Player]],0),MATCH(FPL_Combined[[#Headers],[Gameweek 28]],FPL_Fixtures_Extract[#Headers],0)),3))</f>
        <v>WBA(A) 3-2</v>
      </c>
      <c r="AD561" t="str">
        <f ca="1">IF(RIGHT(FPL_Combined[[#Headers],[Gameweek 29]],2)&lt;$B$622,INDEX(FPL_Results_Extract[Gameweek 04],MATCH($A561,FPL_Results_Extract[[Player]:[Player]],0)),INDEX(Team_Key[[Abbreviation]:[Abbreviation]],MATCH(LEFT(INDEX(FPL_Fixtures_Extract[],MATCH($A561,FPL_Fixtures_Extract[[Player]:[Player]],0),MATCH(FPL_Combined[[#Headers],[Gameweek 29]],FPL_Fixtures_Extract[#Headers],0)),LEN(INDEX(FPL_Fixtures_Extract[],MATCH($A561,FPL_Fixtures_Extract[[Player]:[Player]],0),MATCH(FPL_Combined[[#Headers],[Gameweek 29]],FPL_Fixtures_Extract[#Headers],0)))-4),Team_Key[[Full Name]:[Full Name]],0))&amp;RIGHT(INDEX(FPL_Fixtures_Extract[],MATCH($A561,FPL_Fixtures_Extract[[Player]:[Player]],0),MATCH(FPL_Combined[[#Headers],[Gameweek 29]],FPL_Fixtures_Extract[#Headers],0)),3))</f>
        <v>STK(H)</v>
      </c>
      <c r="AE561" t="e">
        <f ca="1">IF(RIGHT(FPL_Combined[[#Headers],[Gameweek 30]],2)&lt;$B$622,INDEX(FPL_Results_Extract[Gameweek 05],MATCH($A561,FPL_Results_Extract[[Player]:[Player]],0)),INDEX(Team_Key[[Abbreviation]:[Abbreviation]],MATCH(LEFT(INDEX(FPL_Fixtures_Extract[],MATCH($A561,FPL_Fixtures_Extract[[Player]:[Player]],0),MATCH(FPL_Combined[[#Headers],[Gameweek 30]],FPL_Fixtures_Extract[#Headers],0)),LEN(INDEX(FPL_Fixtures_Extract[],MATCH($A561,FPL_Fixtures_Extract[[Player]:[Player]],0),MATCH(FPL_Combined[[#Headers],[Gameweek 30]],FPL_Fixtures_Extract[#Headers],0)))-4),Team_Key[[Full Name]:[Full Name]],0))&amp;RIGHT(INDEX(FPL_Fixtures_Extract[],MATCH($A561,FPL_Fixtures_Extract[[Player]:[Player]],0),MATCH(FPL_Combined[[#Headers],[Gameweek 30]],FPL_Fixtures_Extract[#Headers],0)),3))</f>
        <v>#VALUE!</v>
      </c>
      <c r="AF561" t="str">
        <f ca="1">IF(RIGHT(FPL_Combined[[#Headers],[Gameweek 31]],2)&lt;$B$622,INDEX(FPL_Results_Extract[Gameweek 06],MATCH($A561,FPL_Results_Extract[[Player]:[Player]],0)),INDEX(Team_Key[[Abbreviation]:[Abbreviation]],MATCH(LEFT(INDEX(FPL_Fixtures_Extract[],MATCH($A561,FPL_Fixtures_Extract[[Player]:[Player]],0),MATCH(FPL_Combined[[#Headers],[Gameweek 31]],FPL_Fixtures_Extract[#Headers],0)),LEN(INDEX(FPL_Fixtures_Extract[],MATCH($A561,FPL_Fixtures_Extract[[Player]:[Player]],0),MATCH(FPL_Combined[[#Headers],[Gameweek 31]],FPL_Fixtures_Extract[#Headers],0)))-4),Team_Key[[Full Name]:[Full Name]],0))&amp;RIGHT(INDEX(FPL_Fixtures_Extract[],MATCH($A561,FPL_Fixtures_Extract[[Player]:[Player]],0),MATCH(FPL_Combined[[#Headers],[Gameweek 31]],FPL_Fixtures_Extract[#Headers],0)),3))</f>
        <v>WHU(H)</v>
      </c>
      <c r="AG561" t="str">
        <f ca="1">IF(RIGHT(FPL_Combined[[#Headers],[Gameweek 32]],2)&lt;$B$622,INDEX(FPL_Results_Extract[Gameweek 07],MATCH($A561,FPL_Results_Extract[[Player]:[Player]],0)),INDEX(Team_Key[[Abbreviation]:[Abbreviation]],MATCH(LEFT(INDEX(FPL_Fixtures_Extract[],MATCH($A561,FPL_Fixtures_Extract[[Player]:[Player]],0),MATCH(FPL_Combined[[#Headers],[Gameweek 32]],FPL_Fixtures_Extract[#Headers],0)),LEN(INDEX(FPL_Fixtures_Extract[],MATCH($A561,FPL_Fixtures_Extract[[Player]:[Player]],0),MATCH(FPL_Combined[[#Headers],[Gameweek 32]],FPL_Fixtures_Extract[#Headers],0)))-4),Team_Key[[Full Name]:[Full Name]],0))&amp;RIGHT(INDEX(FPL_Fixtures_Extract[],MATCH($A561,FPL_Fixtures_Extract[[Player]:[Player]],0),MATCH(FPL_Combined[[#Headers],[Gameweek 32]],FPL_Fixtures_Extract[#Headers],0)),3))</f>
        <v>AVL(A)</v>
      </c>
      <c r="AH561" t="str">
        <f ca="1">IF(RIGHT(FPL_Combined[[#Headers],[Gameweek 33]],2)&lt;$B$622,INDEX(FPL_Results_Extract[Gameweek 08],MATCH($A561,FPL_Results_Extract[[Player]:[Player]],0)),INDEX(Team_Key[[Abbreviation]:[Abbreviation]],MATCH(LEFT(INDEX(FPL_Fixtures_Extract[],MATCH($A561,FPL_Fixtures_Extract[[Player]:[Player]],0),MATCH(FPL_Combined[[#Headers],[Gameweek 33]],FPL_Fixtures_Extract[#Headers],0)),LEN(INDEX(FPL_Fixtures_Extract[],MATCH($A561,FPL_Fixtures_Extract[[Player]:[Player]],0),MATCH(FPL_Combined[[#Headers],[Gameweek 33]],FPL_Fixtures_Extract[#Headers],0)))-4),Team_Key[[Full Name]:[Full Name]],0))&amp;RIGHT(INDEX(FPL_Fixtures_Extract[],MATCH($A561,FPL_Fixtures_Extract[[Player]:[Player]],0),MATCH(FPL_Combined[[#Headers],[Gameweek 33]],FPL_Fixtures_Extract[#Headers],0)),3))</f>
        <v>SWA(A)</v>
      </c>
      <c r="AI561" t="str">
        <f ca="1">IF(RIGHT(FPL_Combined[[#Headers],[Gameweek 34]],2)&lt;$B$622,INDEX(FPL_Results_Extract[Gameweek 09],MATCH($A561,FPL_Results_Extract[[Player]:[Player]],0)),INDEX(Team_Key[[Abbreviation]:[Abbreviation]],MATCH(LEFT(INDEX(FPL_Fixtures_Extract[],MATCH($A561,FPL_Fixtures_Extract[[Player]:[Player]],0),MATCH(FPL_Combined[[#Headers],[Gameweek 34]],FPL_Fixtures_Extract[#Headers],0)),LEN(INDEX(FPL_Fixtures_Extract[],MATCH($A561,FPL_Fixtures_Extract[[Player]:[Player]],0),MATCH(FPL_Combined[[#Headers],[Gameweek 34]],FPL_Fixtures_Extract[#Headers],0)))-4),Team_Key[[Full Name]:[Full Name]],0))&amp;RIGHT(INDEX(FPL_Fixtures_Extract[],MATCH($A561,FPL_Fixtures_Extract[[Player]:[Player]],0),MATCH(FPL_Combined[[#Headers],[Gameweek 34]],FPL_Fixtures_Extract[#Headers],0)),3))</f>
        <v>MCI(H)</v>
      </c>
      <c r="AJ561" t="str">
        <f ca="1">IF(RIGHT(FPL_Combined[[#Headers],[Gameweek 35]],2)&lt;$B$622,INDEX(FPL_Results_Extract[Gameweek 10],MATCH($A561,FPL_Results_Extract[[Player]:[Player]],0)),INDEX(Team_Key[[Abbreviation]:[Abbreviation]],MATCH(LEFT(INDEX(FPL_Fixtures_Extract[],MATCH($A561,FPL_Fixtures_Extract[[Player]:[Player]],0),MATCH(FPL_Combined[[#Headers],[Gameweek 35]],FPL_Fixtures_Extract[#Headers],0)),LEN(INDEX(FPL_Fixtures_Extract[],MATCH($A561,FPL_Fixtures_Extract[[Player]:[Player]],0),MATCH(FPL_Combined[[#Headers],[Gameweek 35]],FPL_Fixtures_Extract[#Headers],0)))-4),Team_Key[[Full Name]:[Full Name]],0))&amp;RIGHT(INDEX(FPL_Fixtures_Extract[],MATCH($A561,FPL_Fixtures_Extract[[Player]:[Player]],0),MATCH(FPL_Combined[[#Headers],[Gameweek 35]],FPL_Fixtures_Extract[#Headers],0)),3))</f>
        <v>BOU(A)</v>
      </c>
      <c r="AK561" t="str">
        <f ca="1">IF(RIGHT(FPL_Combined[[#Headers],[Gameweek 36]],2)&lt;$B$622,INDEX(FPL_Results_Extract[Gameweek 11],MATCH($A561,FPL_Results_Extract[[Player]:[Player]],0)),INDEX(Team_Key[[Abbreviation]:[Abbreviation]],MATCH(LEFT(INDEX(FPL_Fixtures_Extract[],MATCH($A561,FPL_Fixtures_Extract[[Player]:[Player]],0),MATCH(FPL_Combined[[#Headers],[Gameweek 36]],FPL_Fixtures_Extract[#Headers],0)),LEN(INDEX(FPL_Fixtures_Extract[],MATCH($A561,FPL_Fixtures_Extract[[Player]:[Player]],0),MATCH(FPL_Combined[[#Headers],[Gameweek 36]],FPL_Fixtures_Extract[#Headers],0)))-4),Team_Key[[Full Name]:[Full Name]],0))&amp;RIGHT(INDEX(FPL_Fixtures_Extract[],MATCH($A561,FPL_Fixtures_Extract[[Player]:[Player]],0),MATCH(FPL_Combined[[#Headers],[Gameweek 36]],FPL_Fixtures_Extract[#Headers],0)),3))</f>
        <v>TOT(H)</v>
      </c>
      <c r="AL561" t="str">
        <f ca="1">IF(RIGHT(FPL_Combined[[#Headers],[Gameweek 37]],2)&lt;$B$622,INDEX(FPL_Results_Extract[Gameweek 12],MATCH($A561,FPL_Results_Extract[[Player]:[Player]],0)),INDEX(Team_Key[[Abbreviation]:[Abbreviation]],MATCH(LEFT(INDEX(FPL_Fixtures_Extract[],MATCH($A561,FPL_Fixtures_Extract[[Player]:[Player]],0),MATCH(FPL_Combined[[#Headers],[Gameweek 37]],FPL_Fixtures_Extract[#Headers],0)),LEN(INDEX(FPL_Fixtures_Extract[],MATCH($A561,FPL_Fixtures_Extract[[Player]:[Player]],0),MATCH(FPL_Combined[[#Headers],[Gameweek 37]],FPL_Fixtures_Extract[#Headers],0)))-4),Team_Key[[Full Name]:[Full Name]],0))&amp;RIGHT(INDEX(FPL_Fixtures_Extract[],MATCH($A561,FPL_Fixtures_Extract[[Player]:[Player]],0),MATCH(FPL_Combined[[#Headers],[Gameweek 37]],FPL_Fixtures_Extract[#Headers],0)),3))</f>
        <v>SUN(A)</v>
      </c>
      <c r="AM561" t="str">
        <f ca="1">IF(RIGHT(FPL_Combined[[#Headers],[Gameweek 38]],2)&lt;$B$622,INDEX(FPL_Results_Extract[Gameweek 13],MATCH($A561,FPL_Results_Extract[[Player]:[Player]],0)),INDEX(Team_Key[[Abbreviation]:[Abbreviation]],MATCH(LEFT(INDEX(FPL_Fixtures_Extract[],MATCH($A561,FPL_Fixtures_Extract[[Player]:[Player]],0),MATCH(FPL_Combined[[#Headers],[Gameweek 38]],FPL_Fixtures_Extract[#Headers],0)),LEN(INDEX(FPL_Fixtures_Extract[],MATCH($A561,FPL_Fixtures_Extract[[Player]:[Player]],0),MATCH(FPL_Combined[[#Headers],[Gameweek 38]],FPL_Fixtures_Extract[#Headers],0)))-4),Team_Key[[Full Name]:[Full Name]],0))&amp;RIGHT(INDEX(FPL_Fixtures_Extract[],MATCH($A561,FPL_Fixtures_Extract[[Player]:[Player]],0),MATCH(FPL_Combined[[#Headers],[Gameweek 38]],FPL_Fixtures_Extract[#Headers],0)),3))</f>
        <v>LEI(H)</v>
      </c>
    </row>
    <row r="562" spans="1:39" x14ac:dyDescent="0.45">
      <c r="A562" t="s">
        <v>431</v>
      </c>
      <c r="B562" t="str">
        <f ca="1">IF(RIGHT(FPL_Combined[[#Headers],[Gameweek 01]],2)&lt;$B$622,INDEX(FPL_Results_Extract[Gameweek 01],MATCH($A562,FPL_Results_Extract[[Player]:[Player]],0)),INDEX(Team_Key[[Abbreviation]:[Abbreviation]],MATCH(LEFT(INDEX(FPL_Fixtures_Extract[],MATCH($A562,FPL_Fixtures_Extract[[Player]:[Player]],0),MATCH(FPL_Combined[[#Headers],[Gameweek 01]],FPL_Fixtures_Extract[#Headers],0)),LEN(INDEX(FPL_Fixtures_Extract[],MATCH($A562,FPL_Fixtures_Extract[[Player]:[Player]],0),MATCH(FPL_Combined[[#Headers],[Gameweek 01]],FPL_Fixtures_Extract[#Headers],0)))-4),Team_Key[[Full Name]:[Full Name]],0))&amp;RIGHT(INDEX(FPL_Fixtures_Extract[],MATCH($A562,FPL_Fixtures_Extract[[Player]:[Player]],0),MATCH(FPL_Combined[[#Headers],[Gameweek 01]],FPL_Fixtures_Extract[#Headers],0)),3))</f>
        <v>N/A</v>
      </c>
      <c r="C562" t="str">
        <f ca="1">IF(RIGHT(FPL_Combined[[#Headers],[Gameweek 02]],2)&lt;$B$622,INDEX(FPL_Results_Extract[Gameweek 02],MATCH($A562,FPL_Results_Extract[[Player]:[Player]],0)),INDEX(Team_Key[[Abbreviation]:[Abbreviation]],MATCH(LEFT(INDEX(FPL_Fixtures_Extract[],MATCH($A562,FPL_Fixtures_Extract[[Player]:[Player]],0),MATCH(FPL_Combined[[#Headers],[Gameweek 02]],FPL_Fixtures_Extract[#Headers],0)),LEN(INDEX(FPL_Fixtures_Extract[],MATCH($A562,FPL_Fixtures_Extract[[Player]:[Player]],0),MATCH(FPL_Combined[[#Headers],[Gameweek 02]],FPL_Fixtures_Extract[#Headers],0)))-4),Team_Key[[Full Name]:[Full Name]],0))&amp;RIGHT(INDEX(FPL_Fixtures_Extract[],MATCH($A562,FPL_Fixtures_Extract[[Player]:[Player]],0),MATCH(FPL_Combined[[#Headers],[Gameweek 02]],FPL_Fixtures_Extract[#Headers],0)),3))</f>
        <v>MUN(H) 0-1</v>
      </c>
      <c r="D562" t="str">
        <f ca="1">IF(RIGHT(FPL_Combined[[#Headers],[Gameweek 03]],2)&lt;$B$622,INDEX(FPL_Results_Extract[Gameweek 03],MATCH($A562,FPL_Results_Extract[[Player]:[Player]],0)),INDEX(Team_Key[[Abbreviation]:[Abbreviation]],MATCH(LEFT(INDEX(FPL_Fixtures_Extract[],MATCH($A562,FPL_Fixtures_Extract[[Player]:[Player]],0),MATCH(FPL_Combined[[#Headers],[Gameweek 03]],FPL_Fixtures_Extract[#Headers],0)),LEN(INDEX(FPL_Fixtures_Extract[],MATCH($A562,FPL_Fixtures_Extract[[Player]:[Player]],0),MATCH(FPL_Combined[[#Headers],[Gameweek 03]],FPL_Fixtures_Extract[#Headers],0)))-4),Team_Key[[Full Name]:[Full Name]],0))&amp;RIGHT(INDEX(FPL_Fixtures_Extract[],MATCH($A562,FPL_Fixtures_Extract[[Player]:[Player]],0),MATCH(FPL_Combined[[#Headers],[Gameweek 03]],FPL_Fixtures_Extract[#Headers],0)),3))</f>
        <v>CRY(A) 1-2</v>
      </c>
      <c r="E562" t="str">
        <f ca="1">IF(RIGHT(FPL_Combined[[#Headers],[Gameweek 04]],2)&lt;$B$622,INDEX(FPL_Results_Extract[Gameweek 04],MATCH($A562,FPL_Results_Extract[[Player]:[Player]],0)),INDEX(Team_Key[[Abbreviation]:[Abbreviation]],MATCH(LEFT(INDEX(FPL_Fixtures_Extract[],MATCH($A562,FPL_Fixtures_Extract[[Player]:[Player]],0),MATCH(FPL_Combined[[#Headers],[Gameweek 04]],FPL_Fixtures_Extract[#Headers],0)),LEN(INDEX(FPL_Fixtures_Extract[],MATCH($A562,FPL_Fixtures_Extract[[Player]:[Player]],0),MATCH(FPL_Combined[[#Headers],[Gameweek 04]],FPL_Fixtures_Extract[#Headers],0)))-4),Team_Key[[Full Name]:[Full Name]],0))&amp;RIGHT(INDEX(FPL_Fixtures_Extract[],MATCH($A562,FPL_Fixtures_Extract[[Player]:[Player]],0),MATCH(FPL_Combined[[#Headers],[Gameweek 04]],FPL_Fixtures_Extract[#Headers],0)),3))</f>
        <v>SUN(H) 2-2</v>
      </c>
      <c r="F562" t="str">
        <f ca="1">IF(RIGHT(FPL_Combined[[#Headers],[Gameweek 05]],2)&lt;$B$622,INDEX(FPL_Results_Extract[Gameweek 05],MATCH($A562,FPL_Results_Extract[[Player]:[Player]],0)),INDEX(Team_Key[[Abbreviation]:[Abbreviation]],MATCH(LEFT(INDEX(FPL_Fixtures_Extract[],MATCH($A562,FPL_Fixtures_Extract[[Player]:[Player]],0),MATCH(FPL_Combined[[#Headers],[Gameweek 05]],FPL_Fixtures_Extract[#Headers],0)),LEN(INDEX(FPL_Fixtures_Extract[],MATCH($A562,FPL_Fixtures_Extract[[Player]:[Player]],0),MATCH(FPL_Combined[[#Headers],[Gameweek 05]],FPL_Fixtures_Extract[#Headers],0)))-4),Team_Key[[Full Name]:[Full Name]],0))&amp;RIGHT(INDEX(FPL_Fixtures_Extract[],MATCH($A562,FPL_Fixtures_Extract[[Player]:[Player]],0),MATCH(FPL_Combined[[#Headers],[Gameweek 05]],FPL_Fixtures_Extract[#Headers],0)),3))</f>
        <v>LEI(A) 2-3</v>
      </c>
      <c r="G562" t="str">
        <f ca="1">IF(RIGHT(FPL_Combined[[#Headers],[Gameweek 06]],2)&lt;$B$622,INDEX(FPL_Results_Extract[Gameweek 06],MATCH($A562,FPL_Results_Extract[[Player]:[Player]],0)),INDEX(Team_Key[[Abbreviation]:[Abbreviation]],MATCH(LEFT(INDEX(FPL_Fixtures_Extract[],MATCH($A562,FPL_Fixtures_Extract[[Player]:[Player]],0),MATCH(FPL_Combined[[#Headers],[Gameweek 06]],FPL_Fixtures_Extract[#Headers],0)),LEN(INDEX(FPL_Fixtures_Extract[],MATCH($A562,FPL_Fixtures_Extract[[Player]:[Player]],0),MATCH(FPL_Combined[[#Headers],[Gameweek 06]],FPL_Fixtures_Extract[#Headers],0)))-4),Team_Key[[Full Name]:[Full Name]],0))&amp;RIGHT(INDEX(FPL_Fixtures_Extract[],MATCH($A562,FPL_Fixtures_Extract[[Player]:[Player]],0),MATCH(FPL_Combined[[#Headers],[Gameweek 06]],FPL_Fixtures_Extract[#Headers],0)),3))</f>
        <v>WBA(H) 0-1</v>
      </c>
      <c r="H562" t="str">
        <f ca="1">IF(RIGHT(FPL_Combined[[#Headers],[Gameweek 07]],2)&lt;$B$622,INDEX(FPL_Results_Extract[Gameweek 07],MATCH($A562,FPL_Results_Extract[[Player]:[Player]],0)),INDEX(Team_Key[[Abbreviation]:[Abbreviation]],MATCH(LEFT(INDEX(FPL_Fixtures_Extract[],MATCH($A562,FPL_Fixtures_Extract[[Player]:[Player]],0),MATCH(FPL_Combined[[#Headers],[Gameweek 07]],FPL_Fixtures_Extract[#Headers],0)),LEN(INDEX(FPL_Fixtures_Extract[],MATCH($A562,FPL_Fixtures_Extract[[Player]:[Player]],0),MATCH(FPL_Combined[[#Headers],[Gameweek 07]],FPL_Fixtures_Extract[#Headers],0)))-4),Team_Key[[Full Name]:[Full Name]],0))&amp;RIGHT(INDEX(FPL_Fixtures_Extract[],MATCH($A562,FPL_Fixtures_Extract[[Player]:[Player]],0),MATCH(FPL_Combined[[#Headers],[Gameweek 07]],FPL_Fixtures_Extract[#Headers],0)),3))</f>
        <v>LIV(A) 2-3</v>
      </c>
      <c r="I562" t="str">
        <f ca="1">IF(RIGHT(FPL_Combined[[#Headers],[Gameweek 08]],2)&lt;$B$622,INDEX(FPL_Results_Extract[Gameweek 08],MATCH($A562,FPL_Results_Extract[[Player]:[Player]],0)),INDEX(Team_Key[[Abbreviation]:[Abbreviation]],MATCH(LEFT(INDEX(FPL_Fixtures_Extract[],MATCH($A562,FPL_Fixtures_Extract[[Player]:[Player]],0),MATCH(FPL_Combined[[#Headers],[Gameweek 08]],FPL_Fixtures_Extract[#Headers],0)),LEN(INDEX(FPL_Fixtures_Extract[],MATCH($A562,FPL_Fixtures_Extract[[Player]:[Player]],0),MATCH(FPL_Combined[[#Headers],[Gameweek 08]],FPL_Fixtures_Extract[#Headers],0)))-4),Team_Key[[Full Name]:[Full Name]],0))&amp;RIGHT(INDEX(FPL_Fixtures_Extract[],MATCH($A562,FPL_Fixtures_Extract[[Player]:[Player]],0),MATCH(FPL_Combined[[#Headers],[Gameweek 08]],FPL_Fixtures_Extract[#Headers],0)),3))</f>
        <v>STK(H) 0-1</v>
      </c>
      <c r="J562" t="str">
        <f ca="1">IF(RIGHT(FPL_Combined[[#Headers],[Gameweek 09]],2)&lt;$B$622,INDEX(FPL_Results_Extract[Gameweek 09],MATCH($A562,FPL_Results_Extract[[Player]:[Player]],0)),INDEX(Team_Key[[Abbreviation]:[Abbreviation]],MATCH(LEFT(INDEX(FPL_Fixtures_Extract[],MATCH($A562,FPL_Fixtures_Extract[[Player]:[Player]],0),MATCH(FPL_Combined[[#Headers],[Gameweek 09]],FPL_Fixtures_Extract[#Headers],0)),LEN(INDEX(FPL_Fixtures_Extract[],MATCH($A562,FPL_Fixtures_Extract[[Player]:[Player]],0),MATCH(FPL_Combined[[#Headers],[Gameweek 09]],FPL_Fixtures_Extract[#Headers],0)))-4),Team_Key[[Full Name]:[Full Name]],0))&amp;RIGHT(INDEX(FPL_Fixtures_Extract[],MATCH($A562,FPL_Fixtures_Extract[[Player]:[Player]],0),MATCH(FPL_Combined[[#Headers],[Gameweek 09]],FPL_Fixtures_Extract[#Headers],0)),3))</f>
        <v>CHE(A) 0-2</v>
      </c>
      <c r="K562" t="str">
        <f ca="1">IF(RIGHT(FPL_Combined[[#Headers],[Gameweek 10]],2)&lt;$B$622,INDEX(FPL_Results_Extract[Gameweek 10],MATCH($A562,FPL_Results_Extract[[Player]:[Player]],0)),INDEX(Team_Key[[Abbreviation]:[Abbreviation]],MATCH(LEFT(INDEX(FPL_Fixtures_Extract[],MATCH($A562,FPL_Fixtures_Extract[[Player]:[Player]],0),MATCH(FPL_Combined[[#Headers],[Gameweek 10]],FPL_Fixtures_Extract[#Headers],0)),LEN(INDEX(FPL_Fixtures_Extract[],MATCH($A562,FPL_Fixtures_Extract[[Player]:[Player]],0),MATCH(FPL_Combined[[#Headers],[Gameweek 10]],FPL_Fixtures_Extract[#Headers],0)))-4),Team_Key[[Full Name]:[Full Name]],0))&amp;RIGHT(INDEX(FPL_Fixtures_Extract[],MATCH($A562,FPL_Fixtures_Extract[[Player]:[Player]],0),MATCH(FPL_Combined[[#Headers],[Gameweek 10]],FPL_Fixtures_Extract[#Headers],0)),3))</f>
        <v>SWA(H) 1-2</v>
      </c>
      <c r="L562" t="str">
        <f ca="1">IF(RIGHT(FPL_Combined[[#Headers],[Gameweek 11]],2)&lt;$B$622,INDEX(FPL_Results_Extract[Gameweek 11],MATCH($A562,FPL_Results_Extract[[Player]:[Player]],0)),INDEX(Team_Key[[Abbreviation]:[Abbreviation]],MATCH(LEFT(INDEX(FPL_Fixtures_Extract[],MATCH($A562,FPL_Fixtures_Extract[[Player]:[Player]],0),MATCH(FPL_Combined[[#Headers],[Gameweek 11]],FPL_Fixtures_Extract[#Headers],0)),LEN(INDEX(FPL_Fixtures_Extract[],MATCH($A562,FPL_Fixtures_Extract[[Player]:[Player]],0),MATCH(FPL_Combined[[#Headers],[Gameweek 11]],FPL_Fixtures_Extract[#Headers],0)))-4),Team_Key[[Full Name]:[Full Name]],0))&amp;RIGHT(INDEX(FPL_Fixtures_Extract[],MATCH($A562,FPL_Fixtures_Extract[[Player]:[Player]],0),MATCH(FPL_Combined[[#Headers],[Gameweek 11]],FPL_Fixtures_Extract[#Headers],0)),3))</f>
        <v>TOT(A) 1-3</v>
      </c>
      <c r="M562" t="str">
        <f ca="1">IF(RIGHT(FPL_Combined[[#Headers],[Gameweek 12]],2)&lt;$B$622,INDEX(FPL_Results_Extract[Gameweek 12],MATCH($A562,FPL_Results_Extract[[Player]:[Player]],0)),INDEX(Team_Key[[Abbreviation]:[Abbreviation]],MATCH(LEFT(INDEX(FPL_Fixtures_Extract[],MATCH($A562,FPL_Fixtures_Extract[[Player]:[Player]],0),MATCH(FPL_Combined[[#Headers],[Gameweek 12]],FPL_Fixtures_Extract[#Headers],0)),LEN(INDEX(FPL_Fixtures_Extract[],MATCH($A562,FPL_Fixtures_Extract[[Player]:[Player]],0),MATCH(FPL_Combined[[#Headers],[Gameweek 12]],FPL_Fixtures_Extract[#Headers],0)))-4),Team_Key[[Full Name]:[Full Name]],0))&amp;RIGHT(INDEX(FPL_Fixtures_Extract[],MATCH($A562,FPL_Fixtures_Extract[[Player]:[Player]],0),MATCH(FPL_Combined[[#Headers],[Gameweek 12]],FPL_Fixtures_Extract[#Headers],0)),3))</f>
        <v>MCI(H) 0-0</v>
      </c>
      <c r="N562" t="str">
        <f ca="1">IF(RIGHT(FPL_Combined[[#Headers],[Gameweek 13]],2)&lt;$B$622,INDEX(FPL_Results_Extract[Gameweek 13],MATCH($A562,FPL_Results_Extract[[Player]:[Player]],0)),INDEX(Team_Key[[Abbreviation]:[Abbreviation]],MATCH(LEFT(INDEX(FPL_Fixtures_Extract[],MATCH($A562,FPL_Fixtures_Extract[[Player]:[Player]],0),MATCH(FPL_Combined[[#Headers],[Gameweek 13]],FPL_Fixtures_Extract[#Headers],0)),LEN(INDEX(FPL_Fixtures_Extract[],MATCH($A562,FPL_Fixtures_Extract[[Player]:[Player]],0),MATCH(FPL_Combined[[#Headers],[Gameweek 13]],FPL_Fixtures_Extract[#Headers],0)))-4),Team_Key[[Full Name]:[Full Name]],0))&amp;RIGHT(INDEX(FPL_Fixtures_Extract[],MATCH($A562,FPL_Fixtures_Extract[[Player]:[Player]],0),MATCH(FPL_Combined[[#Headers],[Gameweek 13]],FPL_Fixtures_Extract[#Headers],0)),3))</f>
        <v>EVE(A) 0-4</v>
      </c>
      <c r="O562" t="str">
        <f ca="1">IF(RIGHT(FPL_Combined[[#Headers],[Gameweek 14]],2)&lt;$B$622,INDEX(FPL_Results_Extract[Gameweek 14],MATCH($A562,FPL_Results_Extract[[Player]:[Player]],0)),INDEX(Team_Key[[Abbreviation]:[Abbreviation]],MATCH(LEFT(INDEX(FPL_Fixtures_Extract[],MATCH($A562,FPL_Fixtures_Extract[[Player]:[Player]],0),MATCH(FPL_Combined[[#Headers],[Gameweek 14]],FPL_Fixtures_Extract[#Headers],0)),LEN(INDEX(FPL_Fixtures_Extract[],MATCH($A562,FPL_Fixtures_Extract[[Player]:[Player]],0),MATCH(FPL_Combined[[#Headers],[Gameweek 14]],FPL_Fixtures_Extract[#Headers],0)))-4),Team_Key[[Full Name]:[Full Name]],0))&amp;RIGHT(INDEX(FPL_Fixtures_Extract[],MATCH($A562,FPL_Fixtures_Extract[[Player]:[Player]],0),MATCH(FPL_Combined[[#Headers],[Gameweek 14]],FPL_Fixtures_Extract[#Headers],0)),3))</f>
        <v>WAT(H) 2-3</v>
      </c>
      <c r="P562" t="str">
        <f ca="1">IF(RIGHT(FPL_Combined[[#Headers],[Gameweek 15]],2)&lt;$B$622,INDEX(FPL_Results_Extract[Gameweek 15],MATCH($A562,FPL_Results_Extract[[Player]:[Player]],0)),INDEX(Team_Key[[Abbreviation]:[Abbreviation]],MATCH(LEFT(INDEX(FPL_Fixtures_Extract[],MATCH($A562,FPL_Fixtures_Extract[[Player]:[Player]],0),MATCH(FPL_Combined[[#Headers],[Gameweek 15]],FPL_Fixtures_Extract[#Headers],0)),LEN(INDEX(FPL_Fixtures_Extract[],MATCH($A562,FPL_Fixtures_Extract[[Player]:[Player]],0),MATCH(FPL_Combined[[#Headers],[Gameweek 15]],FPL_Fixtures_Extract[#Headers],0)))-4),Team_Key[[Full Name]:[Full Name]],0))&amp;RIGHT(INDEX(FPL_Fixtures_Extract[],MATCH($A562,FPL_Fixtures_Extract[[Player]:[Player]],0),MATCH(FPL_Combined[[#Headers],[Gameweek 15]],FPL_Fixtures_Extract[#Headers],0)),3))</f>
        <v>SOU(A) 1-1</v>
      </c>
      <c r="Q562" t="str">
        <f ca="1">IF(RIGHT(FPL_Combined[[#Headers],[Gameweek 16]],2)&lt;$B$622,INDEX(FPL_Results_Extract[Gameweek 16],MATCH($A562,FPL_Results_Extract[[Player]:[Player]],0)),INDEX(Team_Key[[Abbreviation]:[Abbreviation]],MATCH(LEFT(INDEX(FPL_Fixtures_Extract[],MATCH($A562,FPL_Fixtures_Extract[[Player]:[Player]],0),MATCH(FPL_Combined[[#Headers],[Gameweek 16]],FPL_Fixtures_Extract[#Headers],0)),LEN(INDEX(FPL_Fixtures_Extract[],MATCH($A562,FPL_Fixtures_Extract[[Player]:[Player]],0),MATCH(FPL_Combined[[#Headers],[Gameweek 16]],FPL_Fixtures_Extract[#Headers],0)))-4),Team_Key[[Full Name]:[Full Name]],0))&amp;RIGHT(INDEX(FPL_Fixtures_Extract[],MATCH($A562,FPL_Fixtures_Extract[[Player]:[Player]],0),MATCH(FPL_Combined[[#Headers],[Gameweek 16]],FPL_Fixtures_Extract[#Headers],0)),3))</f>
        <v>ARS(H) 0-2</v>
      </c>
      <c r="R562" t="str">
        <f ca="1">IF(RIGHT(FPL_Combined[[#Headers],[Gameweek 17]],2)&lt;$B$622,INDEX(FPL_Results_Extract[Gameweek 17],MATCH($A562,FPL_Results_Extract[[Player]:[Player]],0)),INDEX(Team_Key[[Abbreviation]:[Abbreviation]],MATCH(LEFT(INDEX(FPL_Fixtures_Extract[],MATCH($A562,FPL_Fixtures_Extract[[Player]:[Player]],0),MATCH(FPL_Combined[[#Headers],[Gameweek 17]],FPL_Fixtures_Extract[#Headers],0)),LEN(INDEX(FPL_Fixtures_Extract[],MATCH($A562,FPL_Fixtures_Extract[[Player]:[Player]],0),MATCH(FPL_Combined[[#Headers],[Gameweek 17]],FPL_Fixtures_Extract[#Headers],0)))-4),Team_Key[[Full Name]:[Full Name]],0))&amp;RIGHT(INDEX(FPL_Fixtures_Extract[],MATCH($A562,FPL_Fixtures_Extract[[Player]:[Player]],0),MATCH(FPL_Combined[[#Headers],[Gameweek 17]],FPL_Fixtures_Extract[#Headers],0)),3))</f>
        <v>NEW(A) 1-1</v>
      </c>
      <c r="S562" t="str">
        <f ca="1">IF(RIGHT(FPL_Combined[[#Headers],[Gameweek 18]],2)&lt;$B$622,INDEX(FPL_Results_Extract[Gameweek 18],MATCH($A562,FPL_Results_Extract[[Player]:[Player]],0)),INDEX(Team_Key[[Abbreviation]:[Abbreviation]],MATCH(LEFT(INDEX(FPL_Fixtures_Extract[],MATCH($A562,FPL_Fixtures_Extract[[Player]:[Player]],0),MATCH(FPL_Combined[[#Headers],[Gameweek 18]],FPL_Fixtures_Extract[#Headers],0)),LEN(INDEX(FPL_Fixtures_Extract[],MATCH($A562,FPL_Fixtures_Extract[[Player]:[Player]],0),MATCH(FPL_Combined[[#Headers],[Gameweek 18]],FPL_Fixtures_Extract[#Headers],0)))-4),Team_Key[[Full Name]:[Full Name]],0))&amp;RIGHT(INDEX(FPL_Fixtures_Extract[],MATCH($A562,FPL_Fixtures_Extract[[Player]:[Player]],0),MATCH(FPL_Combined[[#Headers],[Gameweek 18]],FPL_Fixtures_Extract[#Headers],0)),3))</f>
        <v>WHU(H) 1-1</v>
      </c>
      <c r="T562" t="str">
        <f ca="1">IF(RIGHT(FPL_Combined[[#Headers],[Gameweek 19]],2)&lt;$B$622,INDEX(FPL_Results_Extract[Gameweek 19],MATCH($A562,FPL_Results_Extract[[Player]:[Player]],0)),INDEX(Team_Key[[Abbreviation]:[Abbreviation]],MATCH(LEFT(INDEX(FPL_Fixtures_Extract[],MATCH($A562,FPL_Fixtures_Extract[[Player]:[Player]],0),MATCH(FPL_Combined[[#Headers],[Gameweek 19]],FPL_Fixtures_Extract[#Headers],0)),LEN(INDEX(FPL_Fixtures_Extract[],MATCH($A562,FPL_Fixtures_Extract[[Player]:[Player]],0),MATCH(FPL_Combined[[#Headers],[Gameweek 19]],FPL_Fixtures_Extract[#Headers],0)))-4),Team_Key[[Full Name]:[Full Name]],0))&amp;RIGHT(INDEX(FPL_Fixtures_Extract[],MATCH($A562,FPL_Fixtures_Extract[[Player]:[Player]],0),MATCH(FPL_Combined[[#Headers],[Gameweek 19]],FPL_Fixtures_Extract[#Headers],0)),3))</f>
        <v>NOR(A) 0-2</v>
      </c>
      <c r="U562" t="str">
        <f ca="1">IF(RIGHT(FPL_Combined[[#Headers],[Gameweek 20]],2)&lt;$B$622,INDEX(FPL_Results_Extract[Gameweek 20],MATCH($A562,FPL_Results_Extract[[Player]:[Player]],0)),INDEX(Team_Key[[Abbreviation]:[Abbreviation]],MATCH(LEFT(INDEX(FPL_Fixtures_Extract[],MATCH($A562,FPL_Fixtures_Extract[[Player]:[Player]],0),MATCH(FPL_Combined[[#Headers],[Gameweek 20]],FPL_Fixtures_Extract[#Headers],0)),LEN(INDEX(FPL_Fixtures_Extract[],MATCH($A562,FPL_Fixtures_Extract[[Player]:[Player]],0),MATCH(FPL_Combined[[#Headers],[Gameweek 20]],FPL_Fixtures_Extract[#Headers],0)))-4),Team_Key[[Full Name]:[Full Name]],0))&amp;RIGHT(INDEX(FPL_Fixtures_Extract[],MATCH($A562,FPL_Fixtures_Extract[[Player]:[Player]],0),MATCH(FPL_Combined[[#Headers],[Gameweek 20]],FPL_Fixtures_Extract[#Headers],0)),3))</f>
        <v>SUN(A) 1-3</v>
      </c>
      <c r="V562" t="str">
        <f ca="1">IF(RIGHT(FPL_Combined[[#Headers],[Gameweek 21]],2)&lt;$B$622,INDEX(FPL_Results_Extract[Gameweek 21],MATCH($A562,FPL_Results_Extract[[Player]:[Player]],0)),INDEX(Team_Key[[Abbreviation]:[Abbreviation]],MATCH(LEFT(INDEX(FPL_Fixtures_Extract[],MATCH($A562,FPL_Fixtures_Extract[[Player]:[Player]],0),MATCH(FPL_Combined[[#Headers],[Gameweek 21]],FPL_Fixtures_Extract[#Headers],0)),LEN(INDEX(FPL_Fixtures_Extract[],MATCH($A562,FPL_Fixtures_Extract[[Player]:[Player]],0),MATCH(FPL_Combined[[#Headers],[Gameweek 21]],FPL_Fixtures_Extract[#Headers],0)))-4),Team_Key[[Full Name]:[Full Name]],0))&amp;RIGHT(INDEX(FPL_Fixtures_Extract[],MATCH($A562,FPL_Fixtures_Extract[[Player]:[Player]],0),MATCH(FPL_Combined[[#Headers],[Gameweek 21]],FPL_Fixtures_Extract[#Headers],0)),3))</f>
        <v>CRY(H) 1-0</v>
      </c>
      <c r="W562" t="str">
        <f ca="1">IF(RIGHT(FPL_Combined[[#Headers],[Gameweek 22]],2)&lt;$B$622,INDEX(FPL_Results_Extract[Gameweek 22],MATCH($A562,FPL_Results_Extract[[Player]:[Player]],0)),INDEX(Team_Key[[Abbreviation]:[Abbreviation]],MATCH(LEFT(INDEX(FPL_Fixtures_Extract[],MATCH($A562,FPL_Fixtures_Extract[[Player]:[Player]],0),MATCH(FPL_Combined[[#Headers],[Gameweek 22]],FPL_Fixtures_Extract[#Headers],0)),LEN(INDEX(FPL_Fixtures_Extract[],MATCH($A562,FPL_Fixtures_Extract[[Player]:[Player]],0),MATCH(FPL_Combined[[#Headers],[Gameweek 22]],FPL_Fixtures_Extract[#Headers],0)))-4),Team_Key[[Full Name]:[Full Name]],0))&amp;RIGHT(INDEX(FPL_Fixtures_Extract[],MATCH($A562,FPL_Fixtures_Extract[[Player]:[Player]],0),MATCH(FPL_Combined[[#Headers],[Gameweek 22]],FPL_Fixtures_Extract[#Headers],0)),3))</f>
        <v>LEI(H) 1-1</v>
      </c>
      <c r="X562" t="str">
        <f ca="1">IF(RIGHT(FPL_Combined[[#Headers],[Gameweek 23]],2)&lt;$B$622,INDEX(FPL_Results_Extract[Gameweek 23],MATCH($A562,FPL_Results_Extract[[Player]:[Player]],0)),INDEX(Team_Key[[Abbreviation]:[Abbreviation]],MATCH(LEFT(INDEX(FPL_Fixtures_Extract[],MATCH($A562,FPL_Fixtures_Extract[[Player]:[Player]],0),MATCH(FPL_Combined[[#Headers],[Gameweek 23]],FPL_Fixtures_Extract[#Headers],0)),LEN(INDEX(FPL_Fixtures_Extract[],MATCH($A562,FPL_Fixtures_Extract[[Player]:[Player]],0),MATCH(FPL_Combined[[#Headers],[Gameweek 23]],FPL_Fixtures_Extract[#Headers],0)))-4),Team_Key[[Full Name]:[Full Name]],0))&amp;RIGHT(INDEX(FPL_Fixtures_Extract[],MATCH($A562,FPL_Fixtures_Extract[[Player]:[Player]],0),MATCH(FPL_Combined[[#Headers],[Gameweek 23]],FPL_Fixtures_Extract[#Headers],0)),3))</f>
        <v>WBA(A) 0-0</v>
      </c>
      <c r="Y562" t="str">
        <f ca="1">IF(RIGHT(FPL_Combined[[#Headers],[Gameweek 24]],2)&lt;$B$622,INDEX(FPL_Results_Extract[Team],MATCH($A562,FPL_Results_Extract[[Player]:[Player]],0)),INDEX(Team_Key[[Abbreviation]:[Abbreviation]],MATCH(LEFT(INDEX(FPL_Fixtures_Extract[],MATCH($A562,FPL_Fixtures_Extract[[Player]:[Player]],0),MATCH(FPL_Combined[[#Headers],[Gameweek 24]],FPL_Fixtures_Extract[#Headers],0)),LEN(INDEX(FPL_Fixtures_Extract[],MATCH($A562,FPL_Fixtures_Extract[[Player]:[Player]],0),MATCH(FPL_Combined[[#Headers],[Gameweek 24]],FPL_Fixtures_Extract[#Headers],0)))-4),Team_Key[[Full Name]:[Full Name]],0))&amp;RIGHT(INDEX(FPL_Fixtures_Extract[],MATCH($A562,FPL_Fixtures_Extract[[Player]:[Player]],0),MATCH(FPL_Combined[[#Headers],[Gameweek 24]],FPL_Fixtures_Extract[#Headers],0)),3))</f>
        <v>AVL</v>
      </c>
      <c r="Z562" t="str">
        <f ca="1">IF(RIGHT(FPL_Combined[[#Headers],[Gameweek 25]],2)&lt;$B$622,INDEX(FPL_Results_Extract[Player],MATCH($A562,FPL_Results_Extract[[Player]:[Player]],0)),INDEX(Team_Key[[Abbreviation]:[Abbreviation]],MATCH(LEFT(INDEX(FPL_Fixtures_Extract[],MATCH($A562,FPL_Fixtures_Extract[[Player]:[Player]],0),MATCH(FPL_Combined[[#Headers],[Gameweek 25]],FPL_Fixtures_Extract[#Headers],0)),LEN(INDEX(FPL_Fixtures_Extract[],MATCH($A562,FPL_Fixtures_Extract[[Player]:[Player]],0),MATCH(FPL_Combined[[#Headers],[Gameweek 25]],FPL_Fixtures_Extract[#Headers],0)))-4),Team_Key[[Full Name]:[Full Name]],0))&amp;RIGHT(INDEX(FPL_Fixtures_Extract[],MATCH($A562,FPL_Fixtures_Extract[[Player]:[Player]],0),MATCH(FPL_Combined[[#Headers],[Gameweek 25]],FPL_Fixtures_Extract[#Headers],0)),3))</f>
        <v>Traoré</v>
      </c>
      <c r="AA562" t="str">
        <f ca="1">IF(RIGHT(FPL_Combined[[#Headers],[Gameweek 26]],2)&lt;$B$622,INDEX(FPL_Results_Extract[Gameweek 01],MATCH($A562,FPL_Results_Extract[[Player]:[Player]],0)),INDEX(Team_Key[[Abbreviation]:[Abbreviation]],MATCH(LEFT(INDEX(FPL_Fixtures_Extract[],MATCH($A562,FPL_Fixtures_Extract[[Player]:[Player]],0),MATCH(FPL_Combined[[#Headers],[Gameweek 26]],FPL_Fixtures_Extract[#Headers],0)),LEN(INDEX(FPL_Fixtures_Extract[],MATCH($A562,FPL_Fixtures_Extract[[Player]:[Player]],0),MATCH(FPL_Combined[[#Headers],[Gameweek 26]],FPL_Fixtures_Extract[#Headers],0)))-4),Team_Key[[Full Name]:[Full Name]],0))&amp;RIGHT(INDEX(FPL_Fixtures_Extract[],MATCH($A562,FPL_Fixtures_Extract[[Player]:[Player]],0),MATCH(FPL_Combined[[#Headers],[Gameweek 26]],FPL_Fixtures_Extract[#Headers],0)),3))</f>
        <v>N/A</v>
      </c>
      <c r="AB562" t="str">
        <f ca="1">IF(RIGHT(FPL_Combined[[#Headers],[Gameweek 27]],2)&lt;$B$622,INDEX(FPL_Results_Extract[Gameweek 02],MATCH($A562,FPL_Results_Extract[[Player]:[Player]],0)),INDEX(Team_Key[[Abbreviation]:[Abbreviation]],MATCH(LEFT(INDEX(FPL_Fixtures_Extract[],MATCH($A562,FPL_Fixtures_Extract[[Player]:[Player]],0),MATCH(FPL_Combined[[#Headers],[Gameweek 27]],FPL_Fixtures_Extract[#Headers],0)),LEN(INDEX(FPL_Fixtures_Extract[],MATCH($A562,FPL_Fixtures_Extract[[Player]:[Player]],0),MATCH(FPL_Combined[[#Headers],[Gameweek 27]],FPL_Fixtures_Extract[#Headers],0)))-4),Team_Key[[Full Name]:[Full Name]],0))&amp;RIGHT(INDEX(FPL_Fixtures_Extract[],MATCH($A562,FPL_Fixtures_Extract[[Player]:[Player]],0),MATCH(FPL_Combined[[#Headers],[Gameweek 27]],FPL_Fixtures_Extract[#Headers],0)),3))</f>
        <v>MUN(H) 0-1</v>
      </c>
      <c r="AC562" t="str">
        <f ca="1">IF(RIGHT(FPL_Combined[[#Headers],[Gameweek 28]],2)&lt;$B$622,INDEX(FPL_Results_Extract[Gameweek 03],MATCH($A562,FPL_Results_Extract[[Player]:[Player]],0)),INDEX(Team_Key[[Abbreviation]:[Abbreviation]],MATCH(LEFT(INDEX(FPL_Fixtures_Extract[],MATCH($A562,FPL_Fixtures_Extract[[Player]:[Player]],0),MATCH(FPL_Combined[[#Headers],[Gameweek 28]],FPL_Fixtures_Extract[#Headers],0)),LEN(INDEX(FPL_Fixtures_Extract[],MATCH($A562,FPL_Fixtures_Extract[[Player]:[Player]],0),MATCH(FPL_Combined[[#Headers],[Gameweek 28]],FPL_Fixtures_Extract[#Headers],0)))-4),Team_Key[[Full Name]:[Full Name]],0))&amp;RIGHT(INDEX(FPL_Fixtures_Extract[],MATCH($A562,FPL_Fixtures_Extract[[Player]:[Player]],0),MATCH(FPL_Combined[[#Headers],[Gameweek 28]],FPL_Fixtures_Extract[#Headers],0)),3))</f>
        <v>CRY(A) 1-2</v>
      </c>
      <c r="AD562" t="str">
        <f ca="1">IF(RIGHT(FPL_Combined[[#Headers],[Gameweek 29]],2)&lt;$B$622,INDEX(FPL_Results_Extract[Gameweek 04],MATCH($A562,FPL_Results_Extract[[Player]:[Player]],0)),INDEX(Team_Key[[Abbreviation]:[Abbreviation]],MATCH(LEFT(INDEX(FPL_Fixtures_Extract[],MATCH($A562,FPL_Fixtures_Extract[[Player]:[Player]],0),MATCH(FPL_Combined[[#Headers],[Gameweek 29]],FPL_Fixtures_Extract[#Headers],0)),LEN(INDEX(FPL_Fixtures_Extract[],MATCH($A562,FPL_Fixtures_Extract[[Player]:[Player]],0),MATCH(FPL_Combined[[#Headers],[Gameweek 29]],FPL_Fixtures_Extract[#Headers],0)))-4),Team_Key[[Full Name]:[Full Name]],0))&amp;RIGHT(INDEX(FPL_Fixtures_Extract[],MATCH($A562,FPL_Fixtures_Extract[[Player]:[Player]],0),MATCH(FPL_Combined[[#Headers],[Gameweek 29]],FPL_Fixtures_Extract[#Headers],0)),3))</f>
        <v>MCI(A)</v>
      </c>
      <c r="AE562" t="str">
        <f ca="1">IF(RIGHT(FPL_Combined[[#Headers],[Gameweek 30]],2)&lt;$B$622,INDEX(FPL_Results_Extract[Gameweek 05],MATCH($A562,FPL_Results_Extract[[Player]:[Player]],0)),INDEX(Team_Key[[Abbreviation]:[Abbreviation]],MATCH(LEFT(INDEX(FPL_Fixtures_Extract[],MATCH($A562,FPL_Fixtures_Extract[[Player]:[Player]],0),MATCH(FPL_Combined[[#Headers],[Gameweek 30]],FPL_Fixtures_Extract[#Headers],0)),LEN(INDEX(FPL_Fixtures_Extract[],MATCH($A562,FPL_Fixtures_Extract[[Player]:[Player]],0),MATCH(FPL_Combined[[#Headers],[Gameweek 30]],FPL_Fixtures_Extract[#Headers],0)))-4),Team_Key[[Full Name]:[Full Name]],0))&amp;RIGHT(INDEX(FPL_Fixtures_Extract[],MATCH($A562,FPL_Fixtures_Extract[[Player]:[Player]],0),MATCH(FPL_Combined[[#Headers],[Gameweek 30]],FPL_Fixtures_Extract[#Headers],0)),3))</f>
        <v>TOT(H)</v>
      </c>
      <c r="AF562" t="str">
        <f ca="1">IF(RIGHT(FPL_Combined[[#Headers],[Gameweek 31]],2)&lt;$B$622,INDEX(FPL_Results_Extract[Gameweek 06],MATCH($A562,FPL_Results_Extract[[Player]:[Player]],0)),INDEX(Team_Key[[Abbreviation]:[Abbreviation]],MATCH(LEFT(INDEX(FPL_Fixtures_Extract[],MATCH($A562,FPL_Fixtures_Extract[[Player]:[Player]],0),MATCH(FPL_Combined[[#Headers],[Gameweek 31]],FPL_Fixtures_Extract[#Headers],0)),LEN(INDEX(FPL_Fixtures_Extract[],MATCH($A562,FPL_Fixtures_Extract[[Player]:[Player]],0),MATCH(FPL_Combined[[#Headers],[Gameweek 31]],FPL_Fixtures_Extract[#Headers],0)))-4),Team_Key[[Full Name]:[Full Name]],0))&amp;RIGHT(INDEX(FPL_Fixtures_Extract[],MATCH($A562,FPL_Fixtures_Extract[[Player]:[Player]],0),MATCH(FPL_Combined[[#Headers],[Gameweek 31]],FPL_Fixtures_Extract[#Headers],0)),3))</f>
        <v>SWA(A)</v>
      </c>
      <c r="AG562" t="str">
        <f ca="1">IF(RIGHT(FPL_Combined[[#Headers],[Gameweek 32]],2)&lt;$B$622,INDEX(FPL_Results_Extract[Gameweek 07],MATCH($A562,FPL_Results_Extract[[Player]:[Player]],0)),INDEX(Team_Key[[Abbreviation]:[Abbreviation]],MATCH(LEFT(INDEX(FPL_Fixtures_Extract[],MATCH($A562,FPL_Fixtures_Extract[[Player]:[Player]],0),MATCH(FPL_Combined[[#Headers],[Gameweek 32]],FPL_Fixtures_Extract[#Headers],0)),LEN(INDEX(FPL_Fixtures_Extract[],MATCH($A562,FPL_Fixtures_Extract[[Player]:[Player]],0),MATCH(FPL_Combined[[#Headers],[Gameweek 32]],FPL_Fixtures_Extract[#Headers],0)))-4),Team_Key[[Full Name]:[Full Name]],0))&amp;RIGHT(INDEX(FPL_Fixtures_Extract[],MATCH($A562,FPL_Fixtures_Extract[[Player]:[Player]],0),MATCH(FPL_Combined[[#Headers],[Gameweek 32]],FPL_Fixtures_Extract[#Headers],0)),3))</f>
        <v>CHE(H)</v>
      </c>
      <c r="AH562" t="str">
        <f ca="1">IF(RIGHT(FPL_Combined[[#Headers],[Gameweek 33]],2)&lt;$B$622,INDEX(FPL_Results_Extract[Gameweek 08],MATCH($A562,FPL_Results_Extract[[Player]:[Player]],0)),INDEX(Team_Key[[Abbreviation]:[Abbreviation]],MATCH(LEFT(INDEX(FPL_Fixtures_Extract[],MATCH($A562,FPL_Fixtures_Extract[[Player]:[Player]],0),MATCH(FPL_Combined[[#Headers],[Gameweek 33]],FPL_Fixtures_Extract[#Headers],0)),LEN(INDEX(FPL_Fixtures_Extract[],MATCH($A562,FPL_Fixtures_Extract[[Player]:[Player]],0),MATCH(FPL_Combined[[#Headers],[Gameweek 33]],FPL_Fixtures_Extract[#Headers],0)))-4),Team_Key[[Full Name]:[Full Name]],0))&amp;RIGHT(INDEX(FPL_Fixtures_Extract[],MATCH($A562,FPL_Fixtures_Extract[[Player]:[Player]],0),MATCH(FPL_Combined[[#Headers],[Gameweek 33]],FPL_Fixtures_Extract[#Headers],0)),3))</f>
        <v>BOU(H)</v>
      </c>
      <c r="AI562" t="str">
        <f ca="1">IF(RIGHT(FPL_Combined[[#Headers],[Gameweek 34]],2)&lt;$B$622,INDEX(FPL_Results_Extract[Gameweek 09],MATCH($A562,FPL_Results_Extract[[Player]:[Player]],0)),INDEX(Team_Key[[Abbreviation]:[Abbreviation]],MATCH(LEFT(INDEX(FPL_Fixtures_Extract[],MATCH($A562,FPL_Fixtures_Extract[[Player]:[Player]],0),MATCH(FPL_Combined[[#Headers],[Gameweek 34]],FPL_Fixtures_Extract[#Headers],0)),LEN(INDEX(FPL_Fixtures_Extract[],MATCH($A562,FPL_Fixtures_Extract[[Player]:[Player]],0),MATCH(FPL_Combined[[#Headers],[Gameweek 34]],FPL_Fixtures_Extract[#Headers],0)))-4),Team_Key[[Full Name]:[Full Name]],0))&amp;RIGHT(INDEX(FPL_Fixtures_Extract[],MATCH($A562,FPL_Fixtures_Extract[[Player]:[Player]],0),MATCH(FPL_Combined[[#Headers],[Gameweek 34]],FPL_Fixtures_Extract[#Headers],0)),3))</f>
        <v>MUN(A)</v>
      </c>
      <c r="AJ562" t="str">
        <f ca="1">IF(RIGHT(FPL_Combined[[#Headers],[Gameweek 35]],2)&lt;$B$622,INDEX(FPL_Results_Extract[Gameweek 10],MATCH($A562,FPL_Results_Extract[[Player]:[Player]],0)),INDEX(Team_Key[[Abbreviation]:[Abbreviation]],MATCH(LEFT(INDEX(FPL_Fixtures_Extract[],MATCH($A562,FPL_Fixtures_Extract[[Player]:[Player]],0),MATCH(FPL_Combined[[#Headers],[Gameweek 35]],FPL_Fixtures_Extract[#Headers],0)),LEN(INDEX(FPL_Fixtures_Extract[],MATCH($A562,FPL_Fixtures_Extract[[Player]:[Player]],0),MATCH(FPL_Combined[[#Headers],[Gameweek 35]],FPL_Fixtures_Extract[#Headers],0)))-4),Team_Key[[Full Name]:[Full Name]],0))&amp;RIGHT(INDEX(FPL_Fixtures_Extract[],MATCH($A562,FPL_Fixtures_Extract[[Player]:[Player]],0),MATCH(FPL_Combined[[#Headers],[Gameweek 35]],FPL_Fixtures_Extract[#Headers],0)),3))</f>
        <v>SOU(H)</v>
      </c>
      <c r="AK562" t="str">
        <f ca="1">IF(RIGHT(FPL_Combined[[#Headers],[Gameweek 36]],2)&lt;$B$622,INDEX(FPL_Results_Extract[Gameweek 11],MATCH($A562,FPL_Results_Extract[[Player]:[Player]],0)),INDEX(Team_Key[[Abbreviation]:[Abbreviation]],MATCH(LEFT(INDEX(FPL_Fixtures_Extract[],MATCH($A562,FPL_Fixtures_Extract[[Player]:[Player]],0),MATCH(FPL_Combined[[#Headers],[Gameweek 36]],FPL_Fixtures_Extract[#Headers],0)),LEN(INDEX(FPL_Fixtures_Extract[],MATCH($A562,FPL_Fixtures_Extract[[Player]:[Player]],0),MATCH(FPL_Combined[[#Headers],[Gameweek 36]],FPL_Fixtures_Extract[#Headers],0)))-4),Team_Key[[Full Name]:[Full Name]],0))&amp;RIGHT(INDEX(FPL_Fixtures_Extract[],MATCH($A562,FPL_Fixtures_Extract[[Player]:[Player]],0),MATCH(FPL_Combined[[#Headers],[Gameweek 36]],FPL_Fixtures_Extract[#Headers],0)),3))</f>
        <v>WAT(A)</v>
      </c>
      <c r="AL562" t="str">
        <f ca="1">IF(RIGHT(FPL_Combined[[#Headers],[Gameweek 37]],2)&lt;$B$622,INDEX(FPL_Results_Extract[Gameweek 12],MATCH($A562,FPL_Results_Extract[[Player]:[Player]],0)),INDEX(Team_Key[[Abbreviation]:[Abbreviation]],MATCH(LEFT(INDEX(FPL_Fixtures_Extract[],MATCH($A562,FPL_Fixtures_Extract[[Player]:[Player]],0),MATCH(FPL_Combined[[#Headers],[Gameweek 37]],FPL_Fixtures_Extract[#Headers],0)),LEN(INDEX(FPL_Fixtures_Extract[],MATCH($A562,FPL_Fixtures_Extract[[Player]:[Player]],0),MATCH(FPL_Combined[[#Headers],[Gameweek 37]],FPL_Fixtures_Extract[#Headers],0)))-4),Team_Key[[Full Name]:[Full Name]],0))&amp;RIGHT(INDEX(FPL_Fixtures_Extract[],MATCH($A562,FPL_Fixtures_Extract[[Player]:[Player]],0),MATCH(FPL_Combined[[#Headers],[Gameweek 37]],FPL_Fixtures_Extract[#Headers],0)),3))</f>
        <v>NEW(H)</v>
      </c>
      <c r="AM562" t="str">
        <f ca="1">IF(RIGHT(FPL_Combined[[#Headers],[Gameweek 38]],2)&lt;$B$622,INDEX(FPL_Results_Extract[Gameweek 13],MATCH($A562,FPL_Results_Extract[[Player]:[Player]],0)),INDEX(Team_Key[[Abbreviation]:[Abbreviation]],MATCH(LEFT(INDEX(FPL_Fixtures_Extract[],MATCH($A562,FPL_Fixtures_Extract[[Player]:[Player]],0),MATCH(FPL_Combined[[#Headers],[Gameweek 38]],FPL_Fixtures_Extract[#Headers],0)),LEN(INDEX(FPL_Fixtures_Extract[],MATCH($A562,FPL_Fixtures_Extract[[Player]:[Player]],0),MATCH(FPL_Combined[[#Headers],[Gameweek 38]],FPL_Fixtures_Extract[#Headers],0)))-4),Team_Key[[Full Name]:[Full Name]],0))&amp;RIGHT(INDEX(FPL_Fixtures_Extract[],MATCH($A562,FPL_Fixtures_Extract[[Player]:[Player]],0),MATCH(FPL_Combined[[#Headers],[Gameweek 38]],FPL_Fixtures_Extract[#Headers],0)),3))</f>
        <v>ARS(A)</v>
      </c>
    </row>
    <row r="563" spans="1:39" x14ac:dyDescent="0.45">
      <c r="A563" t="s">
        <v>219</v>
      </c>
      <c r="B563" t="str">
        <f ca="1">IF(RIGHT(FPL_Combined[[#Headers],[Gameweek 01]],2)&lt;$B$622,INDEX(FPL_Results_Extract[Gameweek 01],MATCH($A563,FPL_Results_Extract[[Player]:[Player]],0)),INDEX(Team_Key[[Abbreviation]:[Abbreviation]],MATCH(LEFT(INDEX(FPL_Fixtures_Extract[],MATCH($A563,FPL_Fixtures_Extract[[Player]:[Player]],0),MATCH(FPL_Combined[[#Headers],[Gameweek 01]],FPL_Fixtures_Extract[#Headers],0)),LEN(INDEX(FPL_Fixtures_Extract[],MATCH($A563,FPL_Fixtures_Extract[[Player]:[Player]],0),MATCH(FPL_Combined[[#Headers],[Gameweek 01]],FPL_Fixtures_Extract[#Headers],0)))-4),Team_Key[[Full Name]:[Full Name]],0))&amp;RIGHT(INDEX(FPL_Fixtures_Extract[],MATCH($A563,FPL_Fixtures_Extract[[Player]:[Player]],0),MATCH(FPL_Combined[[#Headers],[Gameweek 01]],FPL_Fixtures_Extract[#Headers],0)),3))</f>
        <v>N/A</v>
      </c>
      <c r="C563" t="str">
        <f ca="1">IF(RIGHT(FPL_Combined[[#Headers],[Gameweek 02]],2)&lt;$B$622,INDEX(FPL_Results_Extract[Gameweek 02],MATCH($A563,FPL_Results_Extract[[Player]:[Player]],0)),INDEX(Team_Key[[Abbreviation]:[Abbreviation]],MATCH(LEFT(INDEX(FPL_Fixtures_Extract[],MATCH($A563,FPL_Fixtures_Extract[[Player]:[Player]],0),MATCH(FPL_Combined[[#Headers],[Gameweek 02]],FPL_Fixtures_Extract[#Headers],0)),LEN(INDEX(FPL_Fixtures_Extract[],MATCH($A563,FPL_Fixtures_Extract[[Player]:[Player]],0),MATCH(FPL_Combined[[#Headers],[Gameweek 02]],FPL_Fixtures_Extract[#Headers],0)))-4),Team_Key[[Full Name]:[Full Name]],0))&amp;RIGHT(INDEX(FPL_Fixtures_Extract[],MATCH($A563,FPL_Fixtures_Extract[[Player]:[Player]],0),MATCH(FPL_Combined[[#Headers],[Gameweek 02]],FPL_Fixtures_Extract[#Headers],0)),3))</f>
        <v>N/A</v>
      </c>
      <c r="D563" t="str">
        <f ca="1">IF(RIGHT(FPL_Combined[[#Headers],[Gameweek 03]],2)&lt;$B$622,INDEX(FPL_Results_Extract[Gameweek 03],MATCH($A563,FPL_Results_Extract[[Player]:[Player]],0)),INDEX(Team_Key[[Abbreviation]:[Abbreviation]],MATCH(LEFT(INDEX(FPL_Fixtures_Extract[],MATCH($A563,FPL_Fixtures_Extract[[Player]:[Player]],0),MATCH(FPL_Combined[[#Headers],[Gameweek 03]],FPL_Fixtures_Extract[#Headers],0)),LEN(INDEX(FPL_Fixtures_Extract[],MATCH($A563,FPL_Fixtures_Extract[[Player]:[Player]],0),MATCH(FPL_Combined[[#Headers],[Gameweek 03]],FPL_Fixtures_Extract[#Headers],0)))-4),Team_Key[[Full Name]:[Full Name]],0))&amp;RIGHT(INDEX(FPL_Fixtures_Extract[],MATCH($A563,FPL_Fixtures_Extract[[Player]:[Player]],0),MATCH(FPL_Combined[[#Headers],[Gameweek 03]],FPL_Fixtures_Extract[#Headers],0)),3))</f>
        <v>N/A</v>
      </c>
      <c r="E563" t="str">
        <f ca="1">IF(RIGHT(FPL_Combined[[#Headers],[Gameweek 04]],2)&lt;$B$622,INDEX(FPL_Results_Extract[Gameweek 04],MATCH($A563,FPL_Results_Extract[[Player]:[Player]],0)),INDEX(Team_Key[[Abbreviation]:[Abbreviation]],MATCH(LEFT(INDEX(FPL_Fixtures_Extract[],MATCH($A563,FPL_Fixtures_Extract[[Player]:[Player]],0),MATCH(FPL_Combined[[#Headers],[Gameweek 04]],FPL_Fixtures_Extract[#Headers],0)),LEN(INDEX(FPL_Fixtures_Extract[],MATCH($A563,FPL_Fixtures_Extract[[Player]:[Player]],0),MATCH(FPL_Combined[[#Headers],[Gameweek 04]],FPL_Fixtures_Extract[#Headers],0)))-4),Team_Key[[Full Name]:[Full Name]],0))&amp;RIGHT(INDEX(FPL_Fixtures_Extract[],MATCH($A563,FPL_Fixtures_Extract[[Player]:[Player]],0),MATCH(FPL_Combined[[#Headers],[Gameweek 04]],FPL_Fixtures_Extract[#Headers],0)),3))</f>
        <v>N/A</v>
      </c>
      <c r="F563" t="str">
        <f ca="1">IF(RIGHT(FPL_Combined[[#Headers],[Gameweek 05]],2)&lt;$B$622,INDEX(FPL_Results_Extract[Gameweek 05],MATCH($A563,FPL_Results_Extract[[Player]:[Player]],0)),INDEX(Team_Key[[Abbreviation]:[Abbreviation]],MATCH(LEFT(INDEX(FPL_Fixtures_Extract[],MATCH($A563,FPL_Fixtures_Extract[[Player]:[Player]],0),MATCH(FPL_Combined[[#Headers],[Gameweek 05]],FPL_Fixtures_Extract[#Headers],0)),LEN(INDEX(FPL_Fixtures_Extract[],MATCH($A563,FPL_Fixtures_Extract[[Player]:[Player]],0),MATCH(FPL_Combined[[#Headers],[Gameweek 05]],FPL_Fixtures_Extract[#Headers],0)))-4),Team_Key[[Full Name]:[Full Name]],0))&amp;RIGHT(INDEX(FPL_Fixtures_Extract[],MATCH($A563,FPL_Fixtures_Extract[[Player]:[Player]],0),MATCH(FPL_Combined[[#Headers],[Gameweek 05]],FPL_Fixtures_Extract[#Headers],0)),3))</f>
        <v>N/A</v>
      </c>
      <c r="G563" t="str">
        <f ca="1">IF(RIGHT(FPL_Combined[[#Headers],[Gameweek 06]],2)&lt;$B$622,INDEX(FPL_Results_Extract[Gameweek 06],MATCH($A563,FPL_Results_Extract[[Player]:[Player]],0)),INDEX(Team_Key[[Abbreviation]:[Abbreviation]],MATCH(LEFT(INDEX(FPL_Fixtures_Extract[],MATCH($A563,FPL_Fixtures_Extract[[Player]:[Player]],0),MATCH(FPL_Combined[[#Headers],[Gameweek 06]],FPL_Fixtures_Extract[#Headers],0)),LEN(INDEX(FPL_Fixtures_Extract[],MATCH($A563,FPL_Fixtures_Extract[[Player]:[Player]],0),MATCH(FPL_Combined[[#Headers],[Gameweek 06]],FPL_Fixtures_Extract[#Headers],0)))-4),Team_Key[[Full Name]:[Full Name]],0))&amp;RIGHT(INDEX(FPL_Fixtures_Extract[],MATCH($A563,FPL_Fixtures_Extract[[Player]:[Player]],0),MATCH(FPL_Combined[[#Headers],[Gameweek 06]],FPL_Fixtures_Extract[#Headers],0)),3))</f>
        <v>N/A</v>
      </c>
      <c r="H563" t="str">
        <f ca="1">IF(RIGHT(FPL_Combined[[#Headers],[Gameweek 07]],2)&lt;$B$622,INDEX(FPL_Results_Extract[Gameweek 07],MATCH($A563,FPL_Results_Extract[[Player]:[Player]],0)),INDEX(Team_Key[[Abbreviation]:[Abbreviation]],MATCH(LEFT(INDEX(FPL_Fixtures_Extract[],MATCH($A563,FPL_Fixtures_Extract[[Player]:[Player]],0),MATCH(FPL_Combined[[#Headers],[Gameweek 07]],FPL_Fixtures_Extract[#Headers],0)),LEN(INDEX(FPL_Fixtures_Extract[],MATCH($A563,FPL_Fixtures_Extract[[Player]:[Player]],0),MATCH(FPL_Combined[[#Headers],[Gameweek 07]],FPL_Fixtures_Extract[#Headers],0)))-4),Team_Key[[Full Name]:[Full Name]],0))&amp;RIGHT(INDEX(FPL_Fixtures_Extract[],MATCH($A563,FPL_Fixtures_Extract[[Player]:[Player]],0),MATCH(FPL_Combined[[#Headers],[Gameweek 07]],FPL_Fixtures_Extract[#Headers],0)),3))</f>
        <v>N/A</v>
      </c>
      <c r="I563" t="str">
        <f ca="1">IF(RIGHT(FPL_Combined[[#Headers],[Gameweek 08]],2)&lt;$B$622,INDEX(FPL_Results_Extract[Gameweek 08],MATCH($A563,FPL_Results_Extract[[Player]:[Player]],0)),INDEX(Team_Key[[Abbreviation]:[Abbreviation]],MATCH(LEFT(INDEX(FPL_Fixtures_Extract[],MATCH($A563,FPL_Fixtures_Extract[[Player]:[Player]],0),MATCH(FPL_Combined[[#Headers],[Gameweek 08]],FPL_Fixtures_Extract[#Headers],0)),LEN(INDEX(FPL_Fixtures_Extract[],MATCH($A563,FPL_Fixtures_Extract[[Player]:[Player]],0),MATCH(FPL_Combined[[#Headers],[Gameweek 08]],FPL_Fixtures_Extract[#Headers],0)))-4),Team_Key[[Full Name]:[Full Name]],0))&amp;RIGHT(INDEX(FPL_Fixtures_Extract[],MATCH($A563,FPL_Fixtures_Extract[[Player]:[Player]],0),MATCH(FPL_Combined[[#Headers],[Gameweek 08]],FPL_Fixtures_Extract[#Headers],0)),3))</f>
        <v>N/A</v>
      </c>
      <c r="J563" t="str">
        <f ca="1">IF(RIGHT(FPL_Combined[[#Headers],[Gameweek 09]],2)&lt;$B$622,INDEX(FPL_Results_Extract[Gameweek 09],MATCH($A563,FPL_Results_Extract[[Player]:[Player]],0)),INDEX(Team_Key[[Abbreviation]:[Abbreviation]],MATCH(LEFT(INDEX(FPL_Fixtures_Extract[],MATCH($A563,FPL_Fixtures_Extract[[Player]:[Player]],0),MATCH(FPL_Combined[[#Headers],[Gameweek 09]],FPL_Fixtures_Extract[#Headers],0)),LEN(INDEX(FPL_Fixtures_Extract[],MATCH($A563,FPL_Fixtures_Extract[[Player]:[Player]],0),MATCH(FPL_Combined[[#Headers],[Gameweek 09]],FPL_Fixtures_Extract[#Headers],0)))-4),Team_Key[[Full Name]:[Full Name]],0))&amp;RIGHT(INDEX(FPL_Fixtures_Extract[],MATCH($A563,FPL_Fixtures_Extract[[Player]:[Player]],0),MATCH(FPL_Combined[[#Headers],[Gameweek 09]],FPL_Fixtures_Extract[#Headers],0)),3))</f>
        <v>N/A</v>
      </c>
      <c r="K563" t="str">
        <f ca="1">IF(RIGHT(FPL_Combined[[#Headers],[Gameweek 10]],2)&lt;$B$622,INDEX(FPL_Results_Extract[Gameweek 10],MATCH($A563,FPL_Results_Extract[[Player]:[Player]],0)),INDEX(Team_Key[[Abbreviation]:[Abbreviation]],MATCH(LEFT(INDEX(FPL_Fixtures_Extract[],MATCH($A563,FPL_Fixtures_Extract[[Player]:[Player]],0),MATCH(FPL_Combined[[#Headers],[Gameweek 10]],FPL_Fixtures_Extract[#Headers],0)),LEN(INDEX(FPL_Fixtures_Extract[],MATCH($A563,FPL_Fixtures_Extract[[Player]:[Player]],0),MATCH(FPL_Combined[[#Headers],[Gameweek 10]],FPL_Fixtures_Extract[#Headers],0)))-4),Team_Key[[Full Name]:[Full Name]],0))&amp;RIGHT(INDEX(FPL_Fixtures_Extract[],MATCH($A563,FPL_Fixtures_Extract[[Player]:[Player]],0),MATCH(FPL_Combined[[#Headers],[Gameweek 10]],FPL_Fixtures_Extract[#Headers],0)),3))</f>
        <v>N/A</v>
      </c>
      <c r="L563" t="str">
        <f ca="1">IF(RIGHT(FPL_Combined[[#Headers],[Gameweek 11]],2)&lt;$B$622,INDEX(FPL_Results_Extract[Gameweek 11],MATCH($A563,FPL_Results_Extract[[Player]:[Player]],0)),INDEX(Team_Key[[Abbreviation]:[Abbreviation]],MATCH(LEFT(INDEX(FPL_Fixtures_Extract[],MATCH($A563,FPL_Fixtures_Extract[[Player]:[Player]],0),MATCH(FPL_Combined[[#Headers],[Gameweek 11]],FPL_Fixtures_Extract[#Headers],0)),LEN(INDEX(FPL_Fixtures_Extract[],MATCH($A563,FPL_Fixtures_Extract[[Player]:[Player]],0),MATCH(FPL_Combined[[#Headers],[Gameweek 11]],FPL_Fixtures_Extract[#Headers],0)))-4),Team_Key[[Full Name]:[Full Name]],0))&amp;RIGHT(INDEX(FPL_Fixtures_Extract[],MATCH($A563,FPL_Fixtures_Extract[[Player]:[Player]],0),MATCH(FPL_Combined[[#Headers],[Gameweek 11]],FPL_Fixtures_Extract[#Headers],0)),3))</f>
        <v>N/A</v>
      </c>
      <c r="M563" t="str">
        <f ca="1">IF(RIGHT(FPL_Combined[[#Headers],[Gameweek 12]],2)&lt;$B$622,INDEX(FPL_Results_Extract[Gameweek 12],MATCH($A563,FPL_Results_Extract[[Player]:[Player]],0)),INDEX(Team_Key[[Abbreviation]:[Abbreviation]],MATCH(LEFT(INDEX(FPL_Fixtures_Extract[],MATCH($A563,FPL_Fixtures_Extract[[Player]:[Player]],0),MATCH(FPL_Combined[[#Headers],[Gameweek 12]],FPL_Fixtures_Extract[#Headers],0)),LEN(INDEX(FPL_Fixtures_Extract[],MATCH($A563,FPL_Fixtures_Extract[[Player]:[Player]],0),MATCH(FPL_Combined[[#Headers],[Gameweek 12]],FPL_Fixtures_Extract[#Headers],0)))-4),Team_Key[[Full Name]:[Full Name]],0))&amp;RIGHT(INDEX(FPL_Fixtures_Extract[],MATCH($A563,FPL_Fixtures_Extract[[Player]:[Player]],0),MATCH(FPL_Combined[[#Headers],[Gameweek 12]],FPL_Fixtures_Extract[#Headers],0)),3))</f>
        <v>N/A</v>
      </c>
      <c r="N563" t="str">
        <f ca="1">IF(RIGHT(FPL_Combined[[#Headers],[Gameweek 13]],2)&lt;$B$622,INDEX(FPL_Results_Extract[Gameweek 13],MATCH($A563,FPL_Results_Extract[[Player]:[Player]],0)),INDEX(Team_Key[[Abbreviation]:[Abbreviation]],MATCH(LEFT(INDEX(FPL_Fixtures_Extract[],MATCH($A563,FPL_Fixtures_Extract[[Player]:[Player]],0),MATCH(FPL_Combined[[#Headers],[Gameweek 13]],FPL_Fixtures_Extract[#Headers],0)),LEN(INDEX(FPL_Fixtures_Extract[],MATCH($A563,FPL_Fixtures_Extract[[Player]:[Player]],0),MATCH(FPL_Combined[[#Headers],[Gameweek 13]],FPL_Fixtures_Extract[#Headers],0)))-4),Team_Key[[Full Name]:[Full Name]],0))&amp;RIGHT(INDEX(FPL_Fixtures_Extract[],MATCH($A563,FPL_Fixtures_Extract[[Player]:[Player]],0),MATCH(FPL_Combined[[#Headers],[Gameweek 13]],FPL_Fixtures_Extract[#Headers],0)),3))</f>
        <v>BOU(H) 2-2</v>
      </c>
      <c r="O563" t="str">
        <f ca="1">IF(RIGHT(FPL_Combined[[#Headers],[Gameweek 14]],2)&lt;$B$622,INDEX(FPL_Results_Extract[Gameweek 14],MATCH($A563,FPL_Results_Extract[[Player]:[Player]],0)),INDEX(Team_Key[[Abbreviation]:[Abbreviation]],MATCH(LEFT(INDEX(FPL_Fixtures_Extract[],MATCH($A563,FPL_Fixtures_Extract[[Player]:[Player]],0),MATCH(FPL_Combined[[#Headers],[Gameweek 14]],FPL_Fixtures_Extract[#Headers],0)),LEN(INDEX(FPL_Fixtures_Extract[],MATCH($A563,FPL_Fixtures_Extract[[Player]:[Player]],0),MATCH(FPL_Combined[[#Headers],[Gameweek 14]],FPL_Fixtures_Extract[#Headers],0)))-4),Team_Key[[Full Name]:[Full Name]],0))&amp;RIGHT(INDEX(FPL_Fixtures_Extract[],MATCH($A563,FPL_Fixtures_Extract[[Player]:[Player]],0),MATCH(FPL_Combined[[#Headers],[Gameweek 14]],FPL_Fixtures_Extract[#Headers],0)),3))</f>
        <v>LIV(A) 0-1</v>
      </c>
      <c r="P563" t="str">
        <f ca="1">IF(RIGHT(FPL_Combined[[#Headers],[Gameweek 15]],2)&lt;$B$622,INDEX(FPL_Results_Extract[Gameweek 15],MATCH($A563,FPL_Results_Extract[[Player]:[Player]],0)),INDEX(Team_Key[[Abbreviation]:[Abbreviation]],MATCH(LEFT(INDEX(FPL_Fixtures_Extract[],MATCH($A563,FPL_Fixtures_Extract[[Player]:[Player]],0),MATCH(FPL_Combined[[#Headers],[Gameweek 15]],FPL_Fixtures_Extract[#Headers],0)),LEN(INDEX(FPL_Fixtures_Extract[],MATCH($A563,FPL_Fixtures_Extract[[Player]:[Player]],0),MATCH(FPL_Combined[[#Headers],[Gameweek 15]],FPL_Fixtures_Extract[#Headers],0)))-4),Team_Key[[Full Name]:[Full Name]],0))&amp;RIGHT(INDEX(FPL_Fixtures_Extract[],MATCH($A563,FPL_Fixtures_Extract[[Player]:[Player]],0),MATCH(FPL_Combined[[#Headers],[Gameweek 15]],FPL_Fixtures_Extract[#Headers],0)),3))</f>
        <v>LEI(H) 0-3</v>
      </c>
      <c r="Q563" t="str">
        <f ca="1">IF(RIGHT(FPL_Combined[[#Headers],[Gameweek 16]],2)&lt;$B$622,INDEX(FPL_Results_Extract[Gameweek 16],MATCH($A563,FPL_Results_Extract[[Player]:[Player]],0)),INDEX(Team_Key[[Abbreviation]:[Abbreviation]],MATCH(LEFT(INDEX(FPL_Fixtures_Extract[],MATCH($A563,FPL_Fixtures_Extract[[Player]:[Player]],0),MATCH(FPL_Combined[[#Headers],[Gameweek 16]],FPL_Fixtures_Extract[#Headers],0)),LEN(INDEX(FPL_Fixtures_Extract[],MATCH($A563,FPL_Fixtures_Extract[[Player]:[Player]],0),MATCH(FPL_Combined[[#Headers],[Gameweek 16]],FPL_Fixtures_Extract[#Headers],0)))-4),Team_Key[[Full Name]:[Full Name]],0))&amp;RIGHT(INDEX(FPL_Fixtures_Extract[],MATCH($A563,FPL_Fixtures_Extract[[Player]:[Player]],0),MATCH(FPL_Combined[[#Headers],[Gameweek 16]],FPL_Fixtures_Extract[#Headers],0)),3))</f>
        <v>MCI(A) 1-2</v>
      </c>
      <c r="R563" t="str">
        <f ca="1">IF(RIGHT(FPL_Combined[[#Headers],[Gameweek 17]],2)&lt;$B$622,INDEX(FPL_Results_Extract[Gameweek 17],MATCH($A563,FPL_Results_Extract[[Player]:[Player]],0)),INDEX(Team_Key[[Abbreviation]:[Abbreviation]],MATCH(LEFT(INDEX(FPL_Fixtures_Extract[],MATCH($A563,FPL_Fixtures_Extract[[Player]:[Player]],0),MATCH(FPL_Combined[[#Headers],[Gameweek 17]],FPL_Fixtures_Extract[#Headers],0)),LEN(INDEX(FPL_Fixtures_Extract[],MATCH($A563,FPL_Fixtures_Extract[[Player]:[Player]],0),MATCH(FPL_Combined[[#Headers],[Gameweek 17]],FPL_Fixtures_Extract[#Headers],0)))-4),Team_Key[[Full Name]:[Full Name]],0))&amp;RIGHT(INDEX(FPL_Fixtures_Extract[],MATCH($A563,FPL_Fixtures_Extract[[Player]:[Player]],0),MATCH(FPL_Combined[[#Headers],[Gameweek 17]],FPL_Fixtures_Extract[#Headers],0)),3))</f>
        <v>WHU(H) 0-0</v>
      </c>
      <c r="S563" t="str">
        <f ca="1">IF(RIGHT(FPL_Combined[[#Headers],[Gameweek 18]],2)&lt;$B$622,INDEX(FPL_Results_Extract[Gameweek 18],MATCH($A563,FPL_Results_Extract[[Player]:[Player]],0)),INDEX(Team_Key[[Abbreviation]:[Abbreviation]],MATCH(LEFT(INDEX(FPL_Fixtures_Extract[],MATCH($A563,FPL_Fixtures_Extract[[Player]:[Player]],0),MATCH(FPL_Combined[[#Headers],[Gameweek 18]],FPL_Fixtures_Extract[#Headers],0)),LEN(INDEX(FPL_Fixtures_Extract[],MATCH($A563,FPL_Fixtures_Extract[[Player]:[Player]],0),MATCH(FPL_Combined[[#Headers],[Gameweek 18]],FPL_Fixtures_Extract[#Headers],0)))-4),Team_Key[[Full Name]:[Full Name]],0))&amp;RIGHT(INDEX(FPL_Fixtures_Extract[],MATCH($A563,FPL_Fixtures_Extract[[Player]:[Player]],0),MATCH(FPL_Combined[[#Headers],[Gameweek 18]],FPL_Fixtures_Extract[#Headers],0)),3))</f>
        <v>WBA(H) 1-0</v>
      </c>
      <c r="T563" t="str">
        <f ca="1">IF(RIGHT(FPL_Combined[[#Headers],[Gameweek 19]],2)&lt;$B$622,INDEX(FPL_Results_Extract[Gameweek 19],MATCH($A563,FPL_Results_Extract[[Player]:[Player]],0)),INDEX(Team_Key[[Abbreviation]:[Abbreviation]],MATCH(LEFT(INDEX(FPL_Fixtures_Extract[],MATCH($A563,FPL_Fixtures_Extract[[Player]:[Player]],0),MATCH(FPL_Combined[[#Headers],[Gameweek 19]],FPL_Fixtures_Extract[#Headers],0)),LEN(INDEX(FPL_Fixtures_Extract[],MATCH($A563,FPL_Fixtures_Extract[[Player]:[Player]],0),MATCH(FPL_Combined[[#Headers],[Gameweek 19]],FPL_Fixtures_Extract[#Headers],0)))-4),Team_Key[[Full Name]:[Full Name]],0))&amp;RIGHT(INDEX(FPL_Fixtures_Extract[],MATCH($A563,FPL_Fixtures_Extract[[Player]:[Player]],0),MATCH(FPL_Combined[[#Headers],[Gameweek 19]],FPL_Fixtures_Extract[#Headers],0)),3))</f>
        <v>CRY(A) 0-0</v>
      </c>
      <c r="U563" t="str">
        <f ca="1">IF(RIGHT(FPL_Combined[[#Headers],[Gameweek 20]],2)&lt;$B$622,INDEX(FPL_Results_Extract[Gameweek 20],MATCH($A563,FPL_Results_Extract[[Player]:[Player]],0)),INDEX(Team_Key[[Abbreviation]:[Abbreviation]],MATCH(LEFT(INDEX(FPL_Fixtures_Extract[],MATCH($A563,FPL_Fixtures_Extract[[Player]:[Player]],0),MATCH(FPL_Combined[[#Headers],[Gameweek 20]],FPL_Fixtures_Extract[#Headers],0)),LEN(INDEX(FPL_Fixtures_Extract[],MATCH($A563,FPL_Fixtures_Extract[[Player]:[Player]],0),MATCH(FPL_Combined[[#Headers],[Gameweek 20]],FPL_Fixtures_Extract[#Headers],0)))-4),Team_Key[[Full Name]:[Full Name]],0))&amp;RIGHT(INDEX(FPL_Fixtures_Extract[],MATCH($A563,FPL_Fixtures_Extract[[Player]:[Player]],0),MATCH(FPL_Combined[[#Headers],[Gameweek 20]],FPL_Fixtures_Extract[#Headers],0)),3))</f>
        <v>MUN(A) 1-2</v>
      </c>
      <c r="V563" t="str">
        <f ca="1">IF(RIGHT(FPL_Combined[[#Headers],[Gameweek 21]],2)&lt;$B$622,INDEX(FPL_Results_Extract[Gameweek 21],MATCH($A563,FPL_Results_Extract[[Player]:[Player]],0)),INDEX(Team_Key[[Abbreviation]:[Abbreviation]],MATCH(LEFT(INDEX(FPL_Fixtures_Extract[],MATCH($A563,FPL_Fixtures_Extract[[Player]:[Player]],0),MATCH(FPL_Combined[[#Headers],[Gameweek 21]],FPL_Fixtures_Extract[#Headers],0)),LEN(INDEX(FPL_Fixtures_Extract[],MATCH($A563,FPL_Fixtures_Extract[[Player]:[Player]],0),MATCH(FPL_Combined[[#Headers],[Gameweek 21]],FPL_Fixtures_Extract[#Headers],0)))-4),Team_Key[[Full Name]:[Full Name]],0))&amp;RIGHT(INDEX(FPL_Fixtures_Extract[],MATCH($A563,FPL_Fixtures_Extract[[Player]:[Player]],0),MATCH(FPL_Combined[[#Headers],[Gameweek 21]],FPL_Fixtures_Extract[#Headers],0)),3))</f>
        <v>SUN(H) 2-4</v>
      </c>
      <c r="W563" t="str">
        <f ca="1">IF(RIGHT(FPL_Combined[[#Headers],[Gameweek 22]],2)&lt;$B$622,INDEX(FPL_Results_Extract[Gameweek 22],MATCH($A563,FPL_Results_Extract[[Player]:[Player]],0)),INDEX(Team_Key[[Abbreviation]:[Abbreviation]],MATCH(LEFT(INDEX(FPL_Fixtures_Extract[],MATCH($A563,FPL_Fixtures_Extract[[Player]:[Player]],0),MATCH(FPL_Combined[[#Headers],[Gameweek 22]],FPL_Fixtures_Extract[#Headers],0)),LEN(INDEX(FPL_Fixtures_Extract[],MATCH($A563,FPL_Fixtures_Extract[[Player]:[Player]],0),MATCH(FPL_Combined[[#Headers],[Gameweek 22]],FPL_Fixtures_Extract[#Headers],0)))-4),Team_Key[[Full Name]:[Full Name]],0))&amp;RIGHT(INDEX(FPL_Fixtures_Extract[],MATCH($A563,FPL_Fixtures_Extract[[Player]:[Player]],0),MATCH(FPL_Combined[[#Headers],[Gameweek 22]],FPL_Fixtures_Extract[#Headers],0)),3))</f>
        <v>WAT(H) 1-0</v>
      </c>
      <c r="X563" t="str">
        <f ca="1">IF(RIGHT(FPL_Combined[[#Headers],[Gameweek 23]],2)&lt;$B$622,INDEX(FPL_Results_Extract[Gameweek 23],MATCH($A563,FPL_Results_Extract[[Player]:[Player]],0)),INDEX(Team_Key[[Abbreviation]:[Abbreviation]],MATCH(LEFT(INDEX(FPL_Fixtures_Extract[],MATCH($A563,FPL_Fixtures_Extract[[Player]:[Player]],0),MATCH(FPL_Combined[[#Headers],[Gameweek 23]],FPL_Fixtures_Extract[#Headers],0)),LEN(INDEX(FPL_Fixtures_Extract[],MATCH($A563,FPL_Fixtures_Extract[[Player]:[Player]],0),MATCH(FPL_Combined[[#Headers],[Gameweek 23]],FPL_Fixtures_Extract[#Headers],0)))-4),Team_Key[[Full Name]:[Full Name]],0))&amp;RIGHT(INDEX(FPL_Fixtures_Extract[],MATCH($A563,FPL_Fixtures_Extract[[Player]:[Player]],0),MATCH(FPL_Combined[[#Headers],[Gameweek 23]],FPL_Fixtures_Extract[#Headers],0)),3))</f>
        <v>EVE(A) 2-1</v>
      </c>
      <c r="Y563" t="str">
        <f ca="1">IF(RIGHT(FPL_Combined[[#Headers],[Gameweek 24]],2)&lt;$B$622,INDEX(FPL_Results_Extract[Team],MATCH($A563,FPL_Results_Extract[[Player]:[Player]],0)),INDEX(Team_Key[[Abbreviation]:[Abbreviation]],MATCH(LEFT(INDEX(FPL_Fixtures_Extract[],MATCH($A563,FPL_Fixtures_Extract[[Player]:[Player]],0),MATCH(FPL_Combined[[#Headers],[Gameweek 24]],FPL_Fixtures_Extract[#Headers],0)),LEN(INDEX(FPL_Fixtures_Extract[],MATCH($A563,FPL_Fixtures_Extract[[Player]:[Player]],0),MATCH(FPL_Combined[[#Headers],[Gameweek 24]],FPL_Fixtures_Extract[#Headers],0)))-4),Team_Key[[Full Name]:[Full Name]],0))&amp;RIGHT(INDEX(FPL_Fixtures_Extract[],MATCH($A563,FPL_Fixtures_Extract[[Player]:[Player]],0),MATCH(FPL_Combined[[#Headers],[Gameweek 24]],FPL_Fixtures_Extract[#Headers],0)),3))</f>
        <v>SWA</v>
      </c>
      <c r="Z563" t="str">
        <f ca="1">IF(RIGHT(FPL_Combined[[#Headers],[Gameweek 25]],2)&lt;$B$622,INDEX(FPL_Results_Extract[Player],MATCH($A563,FPL_Results_Extract[[Player]:[Player]],0)),INDEX(Team_Key[[Abbreviation]:[Abbreviation]],MATCH(LEFT(INDEX(FPL_Fixtures_Extract[],MATCH($A563,FPL_Fixtures_Extract[[Player]:[Player]],0),MATCH(FPL_Combined[[#Headers],[Gameweek 25]],FPL_Fixtures_Extract[#Headers],0)),LEN(INDEX(FPL_Fixtures_Extract[],MATCH($A563,FPL_Fixtures_Extract[[Player]:[Player]],0),MATCH(FPL_Combined[[#Headers],[Gameweek 25]],FPL_Fixtures_Extract[#Headers],0)))-4),Team_Key[[Full Name]:[Full Name]],0))&amp;RIGHT(INDEX(FPL_Fixtures_Extract[],MATCH($A563,FPL_Fixtures_Extract[[Player]:[Player]],0),MATCH(FPL_Combined[[#Headers],[Gameweek 25]],FPL_Fixtures_Extract[#Headers],0)),3))</f>
        <v>Tremmel</v>
      </c>
      <c r="AA563" t="str">
        <f ca="1">IF(RIGHT(FPL_Combined[[#Headers],[Gameweek 26]],2)&lt;$B$622,INDEX(FPL_Results_Extract[Gameweek 01],MATCH($A563,FPL_Results_Extract[[Player]:[Player]],0)),INDEX(Team_Key[[Abbreviation]:[Abbreviation]],MATCH(LEFT(INDEX(FPL_Fixtures_Extract[],MATCH($A563,FPL_Fixtures_Extract[[Player]:[Player]],0),MATCH(FPL_Combined[[#Headers],[Gameweek 26]],FPL_Fixtures_Extract[#Headers],0)),LEN(INDEX(FPL_Fixtures_Extract[],MATCH($A563,FPL_Fixtures_Extract[[Player]:[Player]],0),MATCH(FPL_Combined[[#Headers],[Gameweek 26]],FPL_Fixtures_Extract[#Headers],0)))-4),Team_Key[[Full Name]:[Full Name]],0))&amp;RIGHT(INDEX(FPL_Fixtures_Extract[],MATCH($A563,FPL_Fixtures_Extract[[Player]:[Player]],0),MATCH(FPL_Combined[[#Headers],[Gameweek 26]],FPL_Fixtures_Extract[#Headers],0)),3))</f>
        <v>N/A</v>
      </c>
      <c r="AB563" t="str">
        <f ca="1">IF(RIGHT(FPL_Combined[[#Headers],[Gameweek 27]],2)&lt;$B$622,INDEX(FPL_Results_Extract[Gameweek 02],MATCH($A563,FPL_Results_Extract[[Player]:[Player]],0)),INDEX(Team_Key[[Abbreviation]:[Abbreviation]],MATCH(LEFT(INDEX(FPL_Fixtures_Extract[],MATCH($A563,FPL_Fixtures_Extract[[Player]:[Player]],0),MATCH(FPL_Combined[[#Headers],[Gameweek 27]],FPL_Fixtures_Extract[#Headers],0)),LEN(INDEX(FPL_Fixtures_Extract[],MATCH($A563,FPL_Fixtures_Extract[[Player]:[Player]],0),MATCH(FPL_Combined[[#Headers],[Gameweek 27]],FPL_Fixtures_Extract[#Headers],0)))-4),Team_Key[[Full Name]:[Full Name]],0))&amp;RIGHT(INDEX(FPL_Fixtures_Extract[],MATCH($A563,FPL_Fixtures_Extract[[Player]:[Player]],0),MATCH(FPL_Combined[[#Headers],[Gameweek 27]],FPL_Fixtures_Extract[#Headers],0)),3))</f>
        <v>N/A</v>
      </c>
      <c r="AC563" t="str">
        <f ca="1">IF(RIGHT(FPL_Combined[[#Headers],[Gameweek 28]],2)&lt;$B$622,INDEX(FPL_Results_Extract[Gameweek 03],MATCH($A563,FPL_Results_Extract[[Player]:[Player]],0)),INDEX(Team_Key[[Abbreviation]:[Abbreviation]],MATCH(LEFT(INDEX(FPL_Fixtures_Extract[],MATCH($A563,FPL_Fixtures_Extract[[Player]:[Player]],0),MATCH(FPL_Combined[[#Headers],[Gameweek 28]],FPL_Fixtures_Extract[#Headers],0)),LEN(INDEX(FPL_Fixtures_Extract[],MATCH($A563,FPL_Fixtures_Extract[[Player]:[Player]],0),MATCH(FPL_Combined[[#Headers],[Gameweek 28]],FPL_Fixtures_Extract[#Headers],0)))-4),Team_Key[[Full Name]:[Full Name]],0))&amp;RIGHT(INDEX(FPL_Fixtures_Extract[],MATCH($A563,FPL_Fixtures_Extract[[Player]:[Player]],0),MATCH(FPL_Combined[[#Headers],[Gameweek 28]],FPL_Fixtures_Extract[#Headers],0)),3))</f>
        <v>N/A</v>
      </c>
      <c r="AD563" t="str">
        <f ca="1">IF(RIGHT(FPL_Combined[[#Headers],[Gameweek 29]],2)&lt;$B$622,INDEX(FPL_Results_Extract[Gameweek 04],MATCH($A563,FPL_Results_Extract[[Player]:[Player]],0)),INDEX(Team_Key[[Abbreviation]:[Abbreviation]],MATCH(LEFT(INDEX(FPL_Fixtures_Extract[],MATCH($A563,FPL_Fixtures_Extract[[Player]:[Player]],0),MATCH(FPL_Combined[[#Headers],[Gameweek 29]],FPL_Fixtures_Extract[#Headers],0)),LEN(INDEX(FPL_Fixtures_Extract[],MATCH($A563,FPL_Fixtures_Extract[[Player]:[Player]],0),MATCH(FPL_Combined[[#Headers],[Gameweek 29]],FPL_Fixtures_Extract[#Headers],0)))-4),Team_Key[[Full Name]:[Full Name]],0))&amp;RIGHT(INDEX(FPL_Fixtures_Extract[],MATCH($A563,FPL_Fixtures_Extract[[Player]:[Player]],0),MATCH(FPL_Combined[[#Headers],[Gameweek 29]],FPL_Fixtures_Extract[#Headers],0)),3))</f>
        <v>NOR(H)</v>
      </c>
      <c r="AE563" t="str">
        <f ca="1">IF(RIGHT(FPL_Combined[[#Headers],[Gameweek 30]],2)&lt;$B$622,INDEX(FPL_Results_Extract[Gameweek 05],MATCH($A563,FPL_Results_Extract[[Player]:[Player]],0)),INDEX(Team_Key[[Abbreviation]:[Abbreviation]],MATCH(LEFT(INDEX(FPL_Fixtures_Extract[],MATCH($A563,FPL_Fixtures_Extract[[Player]:[Player]],0),MATCH(FPL_Combined[[#Headers],[Gameweek 30]],FPL_Fixtures_Extract[#Headers],0)),LEN(INDEX(FPL_Fixtures_Extract[],MATCH($A563,FPL_Fixtures_Extract[[Player]:[Player]],0),MATCH(FPL_Combined[[#Headers],[Gameweek 30]],FPL_Fixtures_Extract[#Headers],0)))-4),Team_Key[[Full Name]:[Full Name]],0))&amp;RIGHT(INDEX(FPL_Fixtures_Extract[],MATCH($A563,FPL_Fixtures_Extract[[Player]:[Player]],0),MATCH(FPL_Combined[[#Headers],[Gameweek 30]],FPL_Fixtures_Extract[#Headers],0)),3))</f>
        <v>BOU(A)</v>
      </c>
      <c r="AF563" t="str">
        <f ca="1">IF(RIGHT(FPL_Combined[[#Headers],[Gameweek 31]],2)&lt;$B$622,INDEX(FPL_Results_Extract[Gameweek 06],MATCH($A563,FPL_Results_Extract[[Player]:[Player]],0)),INDEX(Team_Key[[Abbreviation]:[Abbreviation]],MATCH(LEFT(INDEX(FPL_Fixtures_Extract[],MATCH($A563,FPL_Fixtures_Extract[[Player]:[Player]],0),MATCH(FPL_Combined[[#Headers],[Gameweek 31]],FPL_Fixtures_Extract[#Headers],0)),LEN(INDEX(FPL_Fixtures_Extract[],MATCH($A563,FPL_Fixtures_Extract[[Player]:[Player]],0),MATCH(FPL_Combined[[#Headers],[Gameweek 31]],FPL_Fixtures_Extract[#Headers],0)))-4),Team_Key[[Full Name]:[Full Name]],0))&amp;RIGHT(INDEX(FPL_Fixtures_Extract[],MATCH($A563,FPL_Fixtures_Extract[[Player]:[Player]],0),MATCH(FPL_Combined[[#Headers],[Gameweek 31]],FPL_Fixtures_Extract[#Headers],0)),3))</f>
        <v>AVL(H)</v>
      </c>
      <c r="AG563" t="str">
        <f ca="1">IF(RIGHT(FPL_Combined[[#Headers],[Gameweek 32]],2)&lt;$B$622,INDEX(FPL_Results_Extract[Gameweek 07],MATCH($A563,FPL_Results_Extract[[Player]:[Player]],0)),INDEX(Team_Key[[Abbreviation]:[Abbreviation]],MATCH(LEFT(INDEX(FPL_Fixtures_Extract[],MATCH($A563,FPL_Fixtures_Extract[[Player]:[Player]],0),MATCH(FPL_Combined[[#Headers],[Gameweek 32]],FPL_Fixtures_Extract[#Headers],0)),LEN(INDEX(FPL_Fixtures_Extract[],MATCH($A563,FPL_Fixtures_Extract[[Player]:[Player]],0),MATCH(FPL_Combined[[#Headers],[Gameweek 32]],FPL_Fixtures_Extract[#Headers],0)))-4),Team_Key[[Full Name]:[Full Name]],0))&amp;RIGHT(INDEX(FPL_Fixtures_Extract[],MATCH($A563,FPL_Fixtures_Extract[[Player]:[Player]],0),MATCH(FPL_Combined[[#Headers],[Gameweek 32]],FPL_Fixtures_Extract[#Headers],0)),3))</f>
        <v>STK(A)</v>
      </c>
      <c r="AH563" t="str">
        <f ca="1">IF(RIGHT(FPL_Combined[[#Headers],[Gameweek 33]],2)&lt;$B$622,INDEX(FPL_Results_Extract[Gameweek 08],MATCH($A563,FPL_Results_Extract[[Player]:[Player]],0)),INDEX(Team_Key[[Abbreviation]:[Abbreviation]],MATCH(LEFT(INDEX(FPL_Fixtures_Extract[],MATCH($A563,FPL_Fixtures_Extract[[Player]:[Player]],0),MATCH(FPL_Combined[[#Headers],[Gameweek 33]],FPL_Fixtures_Extract[#Headers],0)),LEN(INDEX(FPL_Fixtures_Extract[],MATCH($A563,FPL_Fixtures_Extract[[Player]:[Player]],0),MATCH(FPL_Combined[[#Headers],[Gameweek 33]],FPL_Fixtures_Extract[#Headers],0)))-4),Team_Key[[Full Name]:[Full Name]],0))&amp;RIGHT(INDEX(FPL_Fixtures_Extract[],MATCH($A563,FPL_Fixtures_Extract[[Player]:[Player]],0),MATCH(FPL_Combined[[#Headers],[Gameweek 33]],FPL_Fixtures_Extract[#Headers],0)),3))</f>
        <v>CHE(H)</v>
      </c>
      <c r="AI563" t="str">
        <f ca="1">IF(RIGHT(FPL_Combined[[#Headers],[Gameweek 34]],2)&lt;$B$622,INDEX(FPL_Results_Extract[Gameweek 09],MATCH($A563,FPL_Results_Extract[[Player]:[Player]],0)),INDEX(Team_Key[[Abbreviation]:[Abbreviation]],MATCH(LEFT(INDEX(FPL_Fixtures_Extract[],MATCH($A563,FPL_Fixtures_Extract[[Player]:[Player]],0),MATCH(FPL_Combined[[#Headers],[Gameweek 34]],FPL_Fixtures_Extract[#Headers],0)),LEN(INDEX(FPL_Fixtures_Extract[],MATCH($A563,FPL_Fixtures_Extract[[Player]:[Player]],0),MATCH(FPL_Combined[[#Headers],[Gameweek 34]],FPL_Fixtures_Extract[#Headers],0)))-4),Team_Key[[Full Name]:[Full Name]],0))&amp;RIGHT(INDEX(FPL_Fixtures_Extract[],MATCH($A563,FPL_Fixtures_Extract[[Player]:[Player]],0),MATCH(FPL_Combined[[#Headers],[Gameweek 34]],FPL_Fixtures_Extract[#Headers],0)),3))</f>
        <v>NEW(A)</v>
      </c>
      <c r="AJ563" t="str">
        <f ca="1">IF(RIGHT(FPL_Combined[[#Headers],[Gameweek 35]],2)&lt;$B$622,INDEX(FPL_Results_Extract[Gameweek 10],MATCH($A563,FPL_Results_Extract[[Player]:[Player]],0)),INDEX(Team_Key[[Abbreviation]:[Abbreviation]],MATCH(LEFT(INDEX(FPL_Fixtures_Extract[],MATCH($A563,FPL_Fixtures_Extract[[Player]:[Player]],0),MATCH(FPL_Combined[[#Headers],[Gameweek 35]],FPL_Fixtures_Extract[#Headers],0)),LEN(INDEX(FPL_Fixtures_Extract[],MATCH($A563,FPL_Fixtures_Extract[[Player]:[Player]],0),MATCH(FPL_Combined[[#Headers],[Gameweek 35]],FPL_Fixtures_Extract[#Headers],0)))-4),Team_Key[[Full Name]:[Full Name]],0))&amp;RIGHT(INDEX(FPL_Fixtures_Extract[],MATCH($A563,FPL_Fixtures_Extract[[Player]:[Player]],0),MATCH(FPL_Combined[[#Headers],[Gameweek 35]],FPL_Fixtures_Extract[#Headers],0)),3))</f>
        <v>LEI(A)</v>
      </c>
      <c r="AK563" t="str">
        <f ca="1">IF(RIGHT(FPL_Combined[[#Headers],[Gameweek 36]],2)&lt;$B$622,INDEX(FPL_Results_Extract[Gameweek 11],MATCH($A563,FPL_Results_Extract[[Player]:[Player]],0)),INDEX(Team_Key[[Abbreviation]:[Abbreviation]],MATCH(LEFT(INDEX(FPL_Fixtures_Extract[],MATCH($A563,FPL_Fixtures_Extract[[Player]:[Player]],0),MATCH(FPL_Combined[[#Headers],[Gameweek 36]],FPL_Fixtures_Extract[#Headers],0)),LEN(INDEX(FPL_Fixtures_Extract[],MATCH($A563,FPL_Fixtures_Extract[[Player]:[Player]],0),MATCH(FPL_Combined[[#Headers],[Gameweek 36]],FPL_Fixtures_Extract[#Headers],0)))-4),Team_Key[[Full Name]:[Full Name]],0))&amp;RIGHT(INDEX(FPL_Fixtures_Extract[],MATCH($A563,FPL_Fixtures_Extract[[Player]:[Player]],0),MATCH(FPL_Combined[[#Headers],[Gameweek 36]],FPL_Fixtures_Extract[#Headers],0)),3))</f>
        <v>LIV(H)</v>
      </c>
      <c r="AL563" t="str">
        <f ca="1">IF(RIGHT(FPL_Combined[[#Headers],[Gameweek 37]],2)&lt;$B$622,INDEX(FPL_Results_Extract[Gameweek 12],MATCH($A563,FPL_Results_Extract[[Player]:[Player]],0)),INDEX(Team_Key[[Abbreviation]:[Abbreviation]],MATCH(LEFT(INDEX(FPL_Fixtures_Extract[],MATCH($A563,FPL_Fixtures_Extract[[Player]:[Player]],0),MATCH(FPL_Combined[[#Headers],[Gameweek 37]],FPL_Fixtures_Extract[#Headers],0)),LEN(INDEX(FPL_Fixtures_Extract[],MATCH($A563,FPL_Fixtures_Extract[[Player]:[Player]],0),MATCH(FPL_Combined[[#Headers],[Gameweek 37]],FPL_Fixtures_Extract[#Headers],0)))-4),Team_Key[[Full Name]:[Full Name]],0))&amp;RIGHT(INDEX(FPL_Fixtures_Extract[],MATCH($A563,FPL_Fixtures_Extract[[Player]:[Player]],0),MATCH(FPL_Combined[[#Headers],[Gameweek 37]],FPL_Fixtures_Extract[#Headers],0)),3))</f>
        <v>WHU(A)</v>
      </c>
      <c r="AM563" t="str">
        <f ca="1">IF(RIGHT(FPL_Combined[[#Headers],[Gameweek 38]],2)&lt;$B$622,INDEX(FPL_Results_Extract[Gameweek 13],MATCH($A563,FPL_Results_Extract[[Player]:[Player]],0)),INDEX(Team_Key[[Abbreviation]:[Abbreviation]],MATCH(LEFT(INDEX(FPL_Fixtures_Extract[],MATCH($A563,FPL_Fixtures_Extract[[Player]:[Player]],0),MATCH(FPL_Combined[[#Headers],[Gameweek 38]],FPL_Fixtures_Extract[#Headers],0)),LEN(INDEX(FPL_Fixtures_Extract[],MATCH($A563,FPL_Fixtures_Extract[[Player]:[Player]],0),MATCH(FPL_Combined[[#Headers],[Gameweek 38]],FPL_Fixtures_Extract[#Headers],0)))-4),Team_Key[[Full Name]:[Full Name]],0))&amp;RIGHT(INDEX(FPL_Fixtures_Extract[],MATCH($A563,FPL_Fixtures_Extract[[Player]:[Player]],0),MATCH(FPL_Combined[[#Headers],[Gameweek 38]],FPL_Fixtures_Extract[#Headers],0)),3))</f>
        <v>MCI(H)</v>
      </c>
    </row>
    <row r="564" spans="1:39" x14ac:dyDescent="0.45">
      <c r="A564" t="s">
        <v>330</v>
      </c>
      <c r="B564" t="str">
        <f ca="1">IF(RIGHT(FPL_Combined[[#Headers],[Gameweek 01]],2)&lt;$B$622,INDEX(FPL_Results_Extract[Gameweek 01],MATCH($A564,FPL_Results_Extract[[Player]:[Player]],0)),INDEX(Team_Key[[Abbreviation]:[Abbreviation]],MATCH(LEFT(INDEX(FPL_Fixtures_Extract[],MATCH($A564,FPL_Fixtures_Extract[[Player]:[Player]],0),MATCH(FPL_Combined[[#Headers],[Gameweek 01]],FPL_Fixtures_Extract[#Headers],0)),LEN(INDEX(FPL_Fixtures_Extract[],MATCH($A564,FPL_Fixtures_Extract[[Player]:[Player]],0),MATCH(FPL_Combined[[#Headers],[Gameweek 01]],FPL_Fixtures_Extract[#Headers],0)))-4),Team_Key[[Full Name]:[Full Name]],0))&amp;RIGHT(INDEX(FPL_Fixtures_Extract[],MATCH($A564,FPL_Fixtures_Extract[[Player]:[Player]],0),MATCH(FPL_Combined[[#Headers],[Gameweek 01]],FPL_Fixtures_Extract[#Headers],0)),3))</f>
        <v>MUN(A) 0-1</v>
      </c>
      <c r="C564" t="str">
        <f ca="1">IF(RIGHT(FPL_Combined[[#Headers],[Gameweek 02]],2)&lt;$B$622,INDEX(FPL_Results_Extract[Gameweek 02],MATCH($A564,FPL_Results_Extract[[Player]:[Player]],0)),INDEX(Team_Key[[Abbreviation]:[Abbreviation]],MATCH(LEFT(INDEX(FPL_Fixtures_Extract[],MATCH($A564,FPL_Fixtures_Extract[[Player]:[Player]],0),MATCH(FPL_Combined[[#Headers],[Gameweek 02]],FPL_Fixtures_Extract[#Headers],0)),LEN(INDEX(FPL_Fixtures_Extract[],MATCH($A564,FPL_Fixtures_Extract[[Player]:[Player]],0),MATCH(FPL_Combined[[#Headers],[Gameweek 02]],FPL_Fixtures_Extract[#Headers],0)))-4),Team_Key[[Full Name]:[Full Name]],0))&amp;RIGHT(INDEX(FPL_Fixtures_Extract[],MATCH($A564,FPL_Fixtures_Extract[[Player]:[Player]],0),MATCH(FPL_Combined[[#Headers],[Gameweek 02]],FPL_Fixtures_Extract[#Headers],0)),3))</f>
        <v>STK(H) 2-2</v>
      </c>
      <c r="D564" t="str">
        <f ca="1">IF(RIGHT(FPL_Combined[[#Headers],[Gameweek 03]],2)&lt;$B$622,INDEX(FPL_Results_Extract[Gameweek 03],MATCH($A564,FPL_Results_Extract[[Player]:[Player]],0)),INDEX(Team_Key[[Abbreviation]:[Abbreviation]],MATCH(LEFT(INDEX(FPL_Fixtures_Extract[],MATCH($A564,FPL_Fixtures_Extract[[Player]:[Player]],0),MATCH(FPL_Combined[[#Headers],[Gameweek 03]],FPL_Fixtures_Extract[#Headers],0)),LEN(INDEX(FPL_Fixtures_Extract[],MATCH($A564,FPL_Fixtures_Extract[[Player]:[Player]],0),MATCH(FPL_Combined[[#Headers],[Gameweek 03]],FPL_Fixtures_Extract[#Headers],0)))-4),Team_Key[[Full Name]:[Full Name]],0))&amp;RIGHT(INDEX(FPL_Fixtures_Extract[],MATCH($A564,FPL_Fixtures_Extract[[Player]:[Player]],0),MATCH(FPL_Combined[[#Headers],[Gameweek 03]],FPL_Fixtures_Extract[#Headers],0)),3))</f>
        <v>LEI(A) 1-1</v>
      </c>
      <c r="E564" t="str">
        <f ca="1">IF(RIGHT(FPL_Combined[[#Headers],[Gameweek 04]],2)&lt;$B$622,INDEX(FPL_Results_Extract[Gameweek 04],MATCH($A564,FPL_Results_Extract[[Player]:[Player]],0)),INDEX(Team_Key[[Abbreviation]:[Abbreviation]],MATCH(LEFT(INDEX(FPL_Fixtures_Extract[],MATCH($A564,FPL_Fixtures_Extract[[Player]:[Player]],0),MATCH(FPL_Combined[[#Headers],[Gameweek 04]],FPL_Fixtures_Extract[#Headers],0)),LEN(INDEX(FPL_Fixtures_Extract[],MATCH($A564,FPL_Fixtures_Extract[[Player]:[Player]],0),MATCH(FPL_Combined[[#Headers],[Gameweek 04]],FPL_Fixtures_Extract[#Headers],0)))-4),Team_Key[[Full Name]:[Full Name]],0))&amp;RIGHT(INDEX(FPL_Fixtures_Extract[],MATCH($A564,FPL_Fixtures_Extract[[Player]:[Player]],0),MATCH(FPL_Combined[[#Headers],[Gameweek 04]],FPL_Fixtures_Extract[#Headers],0)),3))</f>
        <v>EVE(H) 0-0</v>
      </c>
      <c r="F564" t="str">
        <f ca="1">IF(RIGHT(FPL_Combined[[#Headers],[Gameweek 05]],2)&lt;$B$622,INDEX(FPL_Results_Extract[Gameweek 05],MATCH($A564,FPL_Results_Extract[[Player]:[Player]],0)),INDEX(Team_Key[[Abbreviation]:[Abbreviation]],MATCH(LEFT(INDEX(FPL_Fixtures_Extract[],MATCH($A564,FPL_Fixtures_Extract[[Player]:[Player]],0),MATCH(FPL_Combined[[#Headers],[Gameweek 05]],FPL_Fixtures_Extract[#Headers],0)),LEN(INDEX(FPL_Fixtures_Extract[],MATCH($A564,FPL_Fixtures_Extract[[Player]:[Player]],0),MATCH(FPL_Combined[[#Headers],[Gameweek 05]],FPL_Fixtures_Extract[#Headers],0)))-4),Team_Key[[Full Name]:[Full Name]],0))&amp;RIGHT(INDEX(FPL_Fixtures_Extract[],MATCH($A564,FPL_Fixtures_Extract[[Player]:[Player]],0),MATCH(FPL_Combined[[#Headers],[Gameweek 05]],FPL_Fixtures_Extract[#Headers],0)),3))</f>
        <v>SUN(A) 1-0</v>
      </c>
      <c r="G564" t="str">
        <f ca="1">IF(RIGHT(FPL_Combined[[#Headers],[Gameweek 06]],2)&lt;$B$622,INDEX(FPL_Results_Extract[Gameweek 06],MATCH($A564,FPL_Results_Extract[[Player]:[Player]],0)),INDEX(Team_Key[[Abbreviation]:[Abbreviation]],MATCH(LEFT(INDEX(FPL_Fixtures_Extract[],MATCH($A564,FPL_Fixtures_Extract[[Player]:[Player]],0),MATCH(FPL_Combined[[#Headers],[Gameweek 06]],FPL_Fixtures_Extract[#Headers],0)),LEN(INDEX(FPL_Fixtures_Extract[],MATCH($A564,FPL_Fixtures_Extract[[Player]:[Player]],0),MATCH(FPL_Combined[[#Headers],[Gameweek 06]],FPL_Fixtures_Extract[#Headers],0)))-4),Team_Key[[Full Name]:[Full Name]],0))&amp;RIGHT(INDEX(FPL_Fixtures_Extract[],MATCH($A564,FPL_Fixtures_Extract[[Player]:[Player]],0),MATCH(FPL_Combined[[#Headers],[Gameweek 06]],FPL_Fixtures_Extract[#Headers],0)),3))</f>
        <v>CRY(H) 1-0</v>
      </c>
      <c r="H564" t="str">
        <f ca="1">IF(RIGHT(FPL_Combined[[#Headers],[Gameweek 07]],2)&lt;$B$622,INDEX(FPL_Results_Extract[Gameweek 07],MATCH($A564,FPL_Results_Extract[[Player]:[Player]],0)),INDEX(Team_Key[[Abbreviation]:[Abbreviation]],MATCH(LEFT(INDEX(FPL_Fixtures_Extract[],MATCH($A564,FPL_Fixtures_Extract[[Player]:[Player]],0),MATCH(FPL_Combined[[#Headers],[Gameweek 07]],FPL_Fixtures_Extract[#Headers],0)),LEN(INDEX(FPL_Fixtures_Extract[],MATCH($A564,FPL_Fixtures_Extract[[Player]:[Player]],0),MATCH(FPL_Combined[[#Headers],[Gameweek 07]],FPL_Fixtures_Extract[#Headers],0)))-4),Team_Key[[Full Name]:[Full Name]],0))&amp;RIGHT(INDEX(FPL_Fixtures_Extract[],MATCH($A564,FPL_Fixtures_Extract[[Player]:[Player]],0),MATCH(FPL_Combined[[#Headers],[Gameweek 07]],FPL_Fixtures_Extract[#Headers],0)),3))</f>
        <v>MCI(H) 4-1</v>
      </c>
      <c r="I564" t="str">
        <f ca="1">IF(RIGHT(FPL_Combined[[#Headers],[Gameweek 08]],2)&lt;$B$622,INDEX(FPL_Results_Extract[Gameweek 08],MATCH($A564,FPL_Results_Extract[[Player]:[Player]],0)),INDEX(Team_Key[[Abbreviation]:[Abbreviation]],MATCH(LEFT(INDEX(FPL_Fixtures_Extract[],MATCH($A564,FPL_Fixtures_Extract[[Player]:[Player]],0),MATCH(FPL_Combined[[#Headers],[Gameweek 08]],FPL_Fixtures_Extract[#Headers],0)),LEN(INDEX(FPL_Fixtures_Extract[],MATCH($A564,FPL_Fixtures_Extract[[Player]:[Player]],0),MATCH(FPL_Combined[[#Headers],[Gameweek 08]],FPL_Fixtures_Extract[#Headers],0)))-4),Team_Key[[Full Name]:[Full Name]],0))&amp;RIGHT(INDEX(FPL_Fixtures_Extract[],MATCH($A564,FPL_Fixtures_Extract[[Player]:[Player]],0),MATCH(FPL_Combined[[#Headers],[Gameweek 08]],FPL_Fixtures_Extract[#Headers],0)),3))</f>
        <v>SWA(A) 2-2</v>
      </c>
      <c r="J564" t="str">
        <f ca="1">IF(RIGHT(FPL_Combined[[#Headers],[Gameweek 09]],2)&lt;$B$622,INDEX(FPL_Results_Extract[Gameweek 09],MATCH($A564,FPL_Results_Extract[[Player]:[Player]],0)),INDEX(Team_Key[[Abbreviation]:[Abbreviation]],MATCH(LEFT(INDEX(FPL_Fixtures_Extract[],MATCH($A564,FPL_Fixtures_Extract[[Player]:[Player]],0),MATCH(FPL_Combined[[#Headers],[Gameweek 09]],FPL_Fixtures_Extract[#Headers],0)),LEN(INDEX(FPL_Fixtures_Extract[],MATCH($A564,FPL_Fixtures_Extract[[Player]:[Player]],0),MATCH(FPL_Combined[[#Headers],[Gameweek 09]],FPL_Fixtures_Extract[#Headers],0)))-4),Team_Key[[Full Name]:[Full Name]],0))&amp;RIGHT(INDEX(FPL_Fixtures_Extract[],MATCH($A564,FPL_Fixtures_Extract[[Player]:[Player]],0),MATCH(FPL_Combined[[#Headers],[Gameweek 09]],FPL_Fixtures_Extract[#Headers],0)),3))</f>
        <v>LIV(H) 0-0</v>
      </c>
      <c r="K564" t="str">
        <f ca="1">IF(RIGHT(FPL_Combined[[#Headers],[Gameweek 10]],2)&lt;$B$622,INDEX(FPL_Results_Extract[Gameweek 10],MATCH($A564,FPL_Results_Extract[[Player]:[Player]],0)),INDEX(Team_Key[[Abbreviation]:[Abbreviation]],MATCH(LEFT(INDEX(FPL_Fixtures_Extract[],MATCH($A564,FPL_Fixtures_Extract[[Player]:[Player]],0),MATCH(FPL_Combined[[#Headers],[Gameweek 10]],FPL_Fixtures_Extract[#Headers],0)),LEN(INDEX(FPL_Fixtures_Extract[],MATCH($A564,FPL_Fixtures_Extract[[Player]:[Player]],0),MATCH(FPL_Combined[[#Headers],[Gameweek 10]],FPL_Fixtures_Extract[#Headers],0)))-4),Team_Key[[Full Name]:[Full Name]],0))&amp;RIGHT(INDEX(FPL_Fixtures_Extract[],MATCH($A564,FPL_Fixtures_Extract[[Player]:[Player]],0),MATCH(FPL_Combined[[#Headers],[Gameweek 10]],FPL_Fixtures_Extract[#Headers],0)),3))</f>
        <v>BOU(A) 5-1</v>
      </c>
      <c r="L564" t="str">
        <f ca="1">IF(RIGHT(FPL_Combined[[#Headers],[Gameweek 11]],2)&lt;$B$622,INDEX(FPL_Results_Extract[Gameweek 11],MATCH($A564,FPL_Results_Extract[[Player]:[Player]],0)),INDEX(Team_Key[[Abbreviation]:[Abbreviation]],MATCH(LEFT(INDEX(FPL_Fixtures_Extract[],MATCH($A564,FPL_Fixtures_Extract[[Player]:[Player]],0),MATCH(FPL_Combined[[#Headers],[Gameweek 11]],FPL_Fixtures_Extract[#Headers],0)),LEN(INDEX(FPL_Fixtures_Extract[],MATCH($A564,FPL_Fixtures_Extract[[Player]:[Player]],0),MATCH(FPL_Combined[[#Headers],[Gameweek 11]],FPL_Fixtures_Extract[#Headers],0)))-4),Team_Key[[Full Name]:[Full Name]],0))&amp;RIGHT(INDEX(FPL_Fixtures_Extract[],MATCH($A564,FPL_Fixtures_Extract[[Player]:[Player]],0),MATCH(FPL_Combined[[#Headers],[Gameweek 11]],FPL_Fixtures_Extract[#Headers],0)),3))</f>
        <v>AVL(H) 3-1</v>
      </c>
      <c r="M564" t="str">
        <f ca="1">IF(RIGHT(FPL_Combined[[#Headers],[Gameweek 12]],2)&lt;$B$622,INDEX(FPL_Results_Extract[Gameweek 12],MATCH($A564,FPL_Results_Extract[[Player]:[Player]],0)),INDEX(Team_Key[[Abbreviation]:[Abbreviation]],MATCH(LEFT(INDEX(FPL_Fixtures_Extract[],MATCH($A564,FPL_Fixtures_Extract[[Player]:[Player]],0),MATCH(FPL_Combined[[#Headers],[Gameweek 12]],FPL_Fixtures_Extract[#Headers],0)),LEN(INDEX(FPL_Fixtures_Extract[],MATCH($A564,FPL_Fixtures_Extract[[Player]:[Player]],0),MATCH(FPL_Combined[[#Headers],[Gameweek 12]],FPL_Fixtures_Extract[#Headers],0)))-4),Team_Key[[Full Name]:[Full Name]],0))&amp;RIGHT(INDEX(FPL_Fixtures_Extract[],MATCH($A564,FPL_Fixtures_Extract[[Player]:[Player]],0),MATCH(FPL_Combined[[#Headers],[Gameweek 12]],FPL_Fixtures_Extract[#Headers],0)),3))</f>
        <v>ARS(A) 1-1</v>
      </c>
      <c r="N564" t="str">
        <f ca="1">IF(RIGHT(FPL_Combined[[#Headers],[Gameweek 13]],2)&lt;$B$622,INDEX(FPL_Results_Extract[Gameweek 13],MATCH($A564,FPL_Results_Extract[[Player]:[Player]],0)),INDEX(Team_Key[[Abbreviation]:[Abbreviation]],MATCH(LEFT(INDEX(FPL_Fixtures_Extract[],MATCH($A564,FPL_Fixtures_Extract[[Player]:[Player]],0),MATCH(FPL_Combined[[#Headers],[Gameweek 13]],FPL_Fixtures_Extract[#Headers],0)),LEN(INDEX(FPL_Fixtures_Extract[],MATCH($A564,FPL_Fixtures_Extract[[Player]:[Player]],0),MATCH(FPL_Combined[[#Headers],[Gameweek 13]],FPL_Fixtures_Extract[#Headers],0)))-4),Team_Key[[Full Name]:[Full Name]],0))&amp;RIGHT(INDEX(FPL_Fixtures_Extract[],MATCH($A564,FPL_Fixtures_Extract[[Player]:[Player]],0),MATCH(FPL_Combined[[#Headers],[Gameweek 13]],FPL_Fixtures_Extract[#Headers],0)),3))</f>
        <v>WHU(H) 4-1</v>
      </c>
      <c r="O564" t="str">
        <f ca="1">IF(RIGHT(FPL_Combined[[#Headers],[Gameweek 14]],2)&lt;$B$622,INDEX(FPL_Results_Extract[Gameweek 14],MATCH($A564,FPL_Results_Extract[[Player]:[Player]],0)),INDEX(Team_Key[[Abbreviation]:[Abbreviation]],MATCH(LEFT(INDEX(FPL_Fixtures_Extract[],MATCH($A564,FPL_Fixtures_Extract[[Player]:[Player]],0),MATCH(FPL_Combined[[#Headers],[Gameweek 14]],FPL_Fixtures_Extract[#Headers],0)),LEN(INDEX(FPL_Fixtures_Extract[],MATCH($A564,FPL_Fixtures_Extract[[Player]:[Player]],0),MATCH(FPL_Combined[[#Headers],[Gameweek 14]],FPL_Fixtures_Extract[#Headers],0)))-4),Team_Key[[Full Name]:[Full Name]],0))&amp;RIGHT(INDEX(FPL_Fixtures_Extract[],MATCH($A564,FPL_Fixtures_Extract[[Player]:[Player]],0),MATCH(FPL_Combined[[#Headers],[Gameweek 14]],FPL_Fixtures_Extract[#Headers],0)),3))</f>
        <v>CHE(H) 0-0</v>
      </c>
      <c r="P564" t="str">
        <f ca="1">IF(RIGHT(FPL_Combined[[#Headers],[Gameweek 15]],2)&lt;$B$622,INDEX(FPL_Results_Extract[Gameweek 15],MATCH($A564,FPL_Results_Extract[[Player]:[Player]],0)),INDEX(Team_Key[[Abbreviation]:[Abbreviation]],MATCH(LEFT(INDEX(FPL_Fixtures_Extract[],MATCH($A564,FPL_Fixtures_Extract[[Player]:[Player]],0),MATCH(FPL_Combined[[#Headers],[Gameweek 15]],FPL_Fixtures_Extract[#Headers],0)),LEN(INDEX(FPL_Fixtures_Extract[],MATCH($A564,FPL_Fixtures_Extract[[Player]:[Player]],0),MATCH(FPL_Combined[[#Headers],[Gameweek 15]],FPL_Fixtures_Extract[#Headers],0)))-4),Team_Key[[Full Name]:[Full Name]],0))&amp;RIGHT(INDEX(FPL_Fixtures_Extract[],MATCH($A564,FPL_Fixtures_Extract[[Player]:[Player]],0),MATCH(FPL_Combined[[#Headers],[Gameweek 15]],FPL_Fixtures_Extract[#Headers],0)),3))</f>
        <v>WBA(A) 1-1</v>
      </c>
      <c r="Q564" t="str">
        <f ca="1">IF(RIGHT(FPL_Combined[[#Headers],[Gameweek 16]],2)&lt;$B$622,INDEX(FPL_Results_Extract[Gameweek 16],MATCH($A564,FPL_Results_Extract[[Player]:[Player]],0)),INDEX(Team_Key[[Abbreviation]:[Abbreviation]],MATCH(LEFT(INDEX(FPL_Fixtures_Extract[],MATCH($A564,FPL_Fixtures_Extract[[Player]:[Player]],0),MATCH(FPL_Combined[[#Headers],[Gameweek 16]],FPL_Fixtures_Extract[#Headers],0)),LEN(INDEX(FPL_Fixtures_Extract[],MATCH($A564,FPL_Fixtures_Extract[[Player]:[Player]],0),MATCH(FPL_Combined[[#Headers],[Gameweek 16]],FPL_Fixtures_Extract[#Headers],0)))-4),Team_Key[[Full Name]:[Full Name]],0))&amp;RIGHT(INDEX(FPL_Fixtures_Extract[],MATCH($A564,FPL_Fixtures_Extract[[Player]:[Player]],0),MATCH(FPL_Combined[[#Headers],[Gameweek 16]],FPL_Fixtures_Extract[#Headers],0)),3))</f>
        <v>NEW(H) 1-2</v>
      </c>
      <c r="R564" t="str">
        <f ca="1">IF(RIGHT(FPL_Combined[[#Headers],[Gameweek 17]],2)&lt;$B$622,INDEX(FPL_Results_Extract[Gameweek 17],MATCH($A564,FPL_Results_Extract[[Player]:[Player]],0)),INDEX(Team_Key[[Abbreviation]:[Abbreviation]],MATCH(LEFT(INDEX(FPL_Fixtures_Extract[],MATCH($A564,FPL_Fixtures_Extract[[Player]:[Player]],0),MATCH(FPL_Combined[[#Headers],[Gameweek 17]],FPL_Fixtures_Extract[#Headers],0)),LEN(INDEX(FPL_Fixtures_Extract[],MATCH($A564,FPL_Fixtures_Extract[[Player]:[Player]],0),MATCH(FPL_Combined[[#Headers],[Gameweek 17]],FPL_Fixtures_Extract[#Headers],0)))-4),Team_Key[[Full Name]:[Full Name]],0))&amp;RIGHT(INDEX(FPL_Fixtures_Extract[],MATCH($A564,FPL_Fixtures_Extract[[Player]:[Player]],0),MATCH(FPL_Combined[[#Headers],[Gameweek 17]],FPL_Fixtures_Extract[#Headers],0)),3))</f>
        <v>SOU(A) 2-0</v>
      </c>
      <c r="S564" t="str">
        <f ca="1">IF(RIGHT(FPL_Combined[[#Headers],[Gameweek 18]],2)&lt;$B$622,INDEX(FPL_Results_Extract[Gameweek 18],MATCH($A564,FPL_Results_Extract[[Player]:[Player]],0)),INDEX(Team_Key[[Abbreviation]:[Abbreviation]],MATCH(LEFT(INDEX(FPL_Fixtures_Extract[],MATCH($A564,FPL_Fixtures_Extract[[Player]:[Player]],0),MATCH(FPL_Combined[[#Headers],[Gameweek 18]],FPL_Fixtures_Extract[#Headers],0)),LEN(INDEX(FPL_Fixtures_Extract[],MATCH($A564,FPL_Fixtures_Extract[[Player]:[Player]],0),MATCH(FPL_Combined[[#Headers],[Gameweek 18]],FPL_Fixtures_Extract[#Headers],0)))-4),Team_Key[[Full Name]:[Full Name]],0))&amp;RIGHT(INDEX(FPL_Fixtures_Extract[],MATCH($A564,FPL_Fixtures_Extract[[Player]:[Player]],0),MATCH(FPL_Combined[[#Headers],[Gameweek 18]],FPL_Fixtures_Extract[#Headers],0)),3))</f>
        <v>NOR(H) 3-0</v>
      </c>
      <c r="T564" t="str">
        <f ca="1">IF(RIGHT(FPL_Combined[[#Headers],[Gameweek 19]],2)&lt;$B$622,INDEX(FPL_Results_Extract[Gameweek 19],MATCH($A564,FPL_Results_Extract[[Player]:[Player]],0)),INDEX(Team_Key[[Abbreviation]:[Abbreviation]],MATCH(LEFT(INDEX(FPL_Fixtures_Extract[],MATCH($A564,FPL_Fixtures_Extract[[Player]:[Player]],0),MATCH(FPL_Combined[[#Headers],[Gameweek 19]],FPL_Fixtures_Extract[#Headers],0)),LEN(INDEX(FPL_Fixtures_Extract[],MATCH($A564,FPL_Fixtures_Extract[[Player]:[Player]],0),MATCH(FPL_Combined[[#Headers],[Gameweek 19]],FPL_Fixtures_Extract[#Headers],0)))-4),Team_Key[[Full Name]:[Full Name]],0))&amp;RIGHT(INDEX(FPL_Fixtures_Extract[],MATCH($A564,FPL_Fixtures_Extract[[Player]:[Player]],0),MATCH(FPL_Combined[[#Headers],[Gameweek 19]],FPL_Fixtures_Extract[#Headers],0)),3))</f>
        <v>WAT(A) 2-1</v>
      </c>
      <c r="U564" t="str">
        <f ca="1">IF(RIGHT(FPL_Combined[[#Headers],[Gameweek 20]],2)&lt;$B$622,INDEX(FPL_Results_Extract[Gameweek 20],MATCH($A564,FPL_Results_Extract[[Player]:[Player]],0)),INDEX(Team_Key[[Abbreviation]:[Abbreviation]],MATCH(LEFT(INDEX(FPL_Fixtures_Extract[],MATCH($A564,FPL_Fixtures_Extract[[Player]:[Player]],0),MATCH(FPL_Combined[[#Headers],[Gameweek 20]],FPL_Fixtures_Extract[#Headers],0)),LEN(INDEX(FPL_Fixtures_Extract[],MATCH($A564,FPL_Fixtures_Extract[[Player]:[Player]],0),MATCH(FPL_Combined[[#Headers],[Gameweek 20]],FPL_Fixtures_Extract[#Headers],0)))-4),Team_Key[[Full Name]:[Full Name]],0))&amp;RIGHT(INDEX(FPL_Fixtures_Extract[],MATCH($A564,FPL_Fixtures_Extract[[Player]:[Player]],0),MATCH(FPL_Combined[[#Headers],[Gameweek 20]],FPL_Fixtures_Extract[#Headers],0)),3))</f>
        <v>EVE(A) 1-1</v>
      </c>
      <c r="V564" t="str">
        <f ca="1">IF(RIGHT(FPL_Combined[[#Headers],[Gameweek 21]],2)&lt;$B$622,INDEX(FPL_Results_Extract[Gameweek 21],MATCH($A564,FPL_Results_Extract[[Player]:[Player]],0)),INDEX(Team_Key[[Abbreviation]:[Abbreviation]],MATCH(LEFT(INDEX(FPL_Fixtures_Extract[],MATCH($A564,FPL_Fixtures_Extract[[Player]:[Player]],0),MATCH(FPL_Combined[[#Headers],[Gameweek 21]],FPL_Fixtures_Extract[#Headers],0)),LEN(INDEX(FPL_Fixtures_Extract[],MATCH($A564,FPL_Fixtures_Extract[[Player]:[Player]],0),MATCH(FPL_Combined[[#Headers],[Gameweek 21]],FPL_Fixtures_Extract[#Headers],0)))-4),Team_Key[[Full Name]:[Full Name]],0))&amp;RIGHT(INDEX(FPL_Fixtures_Extract[],MATCH($A564,FPL_Fixtures_Extract[[Player]:[Player]],0),MATCH(FPL_Combined[[#Headers],[Gameweek 21]],FPL_Fixtures_Extract[#Headers],0)),3))</f>
        <v>LEI(H) 0-1</v>
      </c>
      <c r="W564" t="str">
        <f ca="1">IF(RIGHT(FPL_Combined[[#Headers],[Gameweek 22]],2)&lt;$B$622,INDEX(FPL_Results_Extract[Gameweek 22],MATCH($A564,FPL_Results_Extract[[Player]:[Player]],0)),INDEX(Team_Key[[Abbreviation]:[Abbreviation]],MATCH(LEFT(INDEX(FPL_Fixtures_Extract[],MATCH($A564,FPL_Fixtures_Extract[[Player]:[Player]],0),MATCH(FPL_Combined[[#Headers],[Gameweek 22]],FPL_Fixtures_Extract[#Headers],0)),LEN(INDEX(FPL_Fixtures_Extract[],MATCH($A564,FPL_Fixtures_Extract[[Player]:[Player]],0),MATCH(FPL_Combined[[#Headers],[Gameweek 22]],FPL_Fixtures_Extract[#Headers],0)))-4),Team_Key[[Full Name]:[Full Name]],0))&amp;RIGHT(INDEX(FPL_Fixtures_Extract[],MATCH($A564,FPL_Fixtures_Extract[[Player]:[Player]],0),MATCH(FPL_Combined[[#Headers],[Gameweek 22]],FPL_Fixtures_Extract[#Headers],0)),3))</f>
        <v>SUN(H) 4-1</v>
      </c>
      <c r="X564" t="str">
        <f ca="1">IF(RIGHT(FPL_Combined[[#Headers],[Gameweek 23]],2)&lt;$B$622,INDEX(FPL_Results_Extract[Gameweek 23],MATCH($A564,FPL_Results_Extract[[Player]:[Player]],0)),INDEX(Team_Key[[Abbreviation]:[Abbreviation]],MATCH(LEFT(INDEX(FPL_Fixtures_Extract[],MATCH($A564,FPL_Fixtures_Extract[[Player]:[Player]],0),MATCH(FPL_Combined[[#Headers],[Gameweek 23]],FPL_Fixtures_Extract[#Headers],0)),LEN(INDEX(FPL_Fixtures_Extract[],MATCH($A564,FPL_Fixtures_Extract[[Player]:[Player]],0),MATCH(FPL_Combined[[#Headers],[Gameweek 23]],FPL_Fixtures_Extract[#Headers],0)))-4),Team_Key[[Full Name]:[Full Name]],0))&amp;RIGHT(INDEX(FPL_Fixtures_Extract[],MATCH($A564,FPL_Fixtures_Extract[[Player]:[Player]],0),MATCH(FPL_Combined[[#Headers],[Gameweek 23]],FPL_Fixtures_Extract[#Headers],0)),3))</f>
        <v>CRY(A) 3-1</v>
      </c>
      <c r="Y564" t="str">
        <f ca="1">IF(RIGHT(FPL_Combined[[#Headers],[Gameweek 24]],2)&lt;$B$622,INDEX(FPL_Results_Extract[Team],MATCH($A564,FPL_Results_Extract[[Player]:[Player]],0)),INDEX(Team_Key[[Abbreviation]:[Abbreviation]],MATCH(LEFT(INDEX(FPL_Fixtures_Extract[],MATCH($A564,FPL_Fixtures_Extract[[Player]:[Player]],0),MATCH(FPL_Combined[[#Headers],[Gameweek 24]],FPL_Fixtures_Extract[#Headers],0)),LEN(INDEX(FPL_Fixtures_Extract[],MATCH($A564,FPL_Fixtures_Extract[[Player]:[Player]],0),MATCH(FPL_Combined[[#Headers],[Gameweek 24]],FPL_Fixtures_Extract[#Headers],0)))-4),Team_Key[[Full Name]:[Full Name]],0))&amp;RIGHT(INDEX(FPL_Fixtures_Extract[],MATCH($A564,FPL_Fixtures_Extract[[Player]:[Player]],0),MATCH(FPL_Combined[[#Headers],[Gameweek 24]],FPL_Fixtures_Extract[#Headers],0)),3))</f>
        <v>TOT</v>
      </c>
      <c r="Z564" t="str">
        <f ca="1">IF(RIGHT(FPL_Combined[[#Headers],[Gameweek 25]],2)&lt;$B$622,INDEX(FPL_Results_Extract[Player],MATCH($A564,FPL_Results_Extract[[Player]:[Player]],0)),INDEX(Team_Key[[Abbreviation]:[Abbreviation]],MATCH(LEFT(INDEX(FPL_Fixtures_Extract[],MATCH($A564,FPL_Fixtures_Extract[[Player]:[Player]],0),MATCH(FPL_Combined[[#Headers],[Gameweek 25]],FPL_Fixtures_Extract[#Headers],0)),LEN(INDEX(FPL_Fixtures_Extract[],MATCH($A564,FPL_Fixtures_Extract[[Player]:[Player]],0),MATCH(FPL_Combined[[#Headers],[Gameweek 25]],FPL_Fixtures_Extract[#Headers],0)))-4),Team_Key[[Full Name]:[Full Name]],0))&amp;RIGHT(INDEX(FPL_Fixtures_Extract[],MATCH($A564,FPL_Fixtures_Extract[[Player]:[Player]],0),MATCH(FPL_Combined[[#Headers],[Gameweek 25]],FPL_Fixtures_Extract[#Headers],0)),3))</f>
        <v>Trippier</v>
      </c>
      <c r="AA564" t="str">
        <f ca="1">IF(RIGHT(FPL_Combined[[#Headers],[Gameweek 26]],2)&lt;$B$622,INDEX(FPL_Results_Extract[Gameweek 01],MATCH($A564,FPL_Results_Extract[[Player]:[Player]],0)),INDEX(Team_Key[[Abbreviation]:[Abbreviation]],MATCH(LEFT(INDEX(FPL_Fixtures_Extract[],MATCH($A564,FPL_Fixtures_Extract[[Player]:[Player]],0),MATCH(FPL_Combined[[#Headers],[Gameweek 26]],FPL_Fixtures_Extract[#Headers],0)),LEN(INDEX(FPL_Fixtures_Extract[],MATCH($A564,FPL_Fixtures_Extract[[Player]:[Player]],0),MATCH(FPL_Combined[[#Headers],[Gameweek 26]],FPL_Fixtures_Extract[#Headers],0)))-4),Team_Key[[Full Name]:[Full Name]],0))&amp;RIGHT(INDEX(FPL_Fixtures_Extract[],MATCH($A564,FPL_Fixtures_Extract[[Player]:[Player]],0),MATCH(FPL_Combined[[#Headers],[Gameweek 26]],FPL_Fixtures_Extract[#Headers],0)),3))</f>
        <v>MUN(A) 0-1</v>
      </c>
      <c r="AB564" t="str">
        <f ca="1">IF(RIGHT(FPL_Combined[[#Headers],[Gameweek 27]],2)&lt;$B$622,INDEX(FPL_Results_Extract[Gameweek 02],MATCH($A564,FPL_Results_Extract[[Player]:[Player]],0)),INDEX(Team_Key[[Abbreviation]:[Abbreviation]],MATCH(LEFT(INDEX(FPL_Fixtures_Extract[],MATCH($A564,FPL_Fixtures_Extract[[Player]:[Player]],0),MATCH(FPL_Combined[[#Headers],[Gameweek 27]],FPL_Fixtures_Extract[#Headers],0)),LEN(INDEX(FPL_Fixtures_Extract[],MATCH($A564,FPL_Fixtures_Extract[[Player]:[Player]],0),MATCH(FPL_Combined[[#Headers],[Gameweek 27]],FPL_Fixtures_Extract[#Headers],0)))-4),Team_Key[[Full Name]:[Full Name]],0))&amp;RIGHT(INDEX(FPL_Fixtures_Extract[],MATCH($A564,FPL_Fixtures_Extract[[Player]:[Player]],0),MATCH(FPL_Combined[[#Headers],[Gameweek 27]],FPL_Fixtures_Extract[#Headers],0)),3))</f>
        <v>STK(H) 2-2</v>
      </c>
      <c r="AC564" t="str">
        <f ca="1">IF(RIGHT(FPL_Combined[[#Headers],[Gameweek 28]],2)&lt;$B$622,INDEX(FPL_Results_Extract[Gameweek 03],MATCH($A564,FPL_Results_Extract[[Player]:[Player]],0)),INDEX(Team_Key[[Abbreviation]:[Abbreviation]],MATCH(LEFT(INDEX(FPL_Fixtures_Extract[],MATCH($A564,FPL_Fixtures_Extract[[Player]:[Player]],0),MATCH(FPL_Combined[[#Headers],[Gameweek 28]],FPL_Fixtures_Extract[#Headers],0)),LEN(INDEX(FPL_Fixtures_Extract[],MATCH($A564,FPL_Fixtures_Extract[[Player]:[Player]],0),MATCH(FPL_Combined[[#Headers],[Gameweek 28]],FPL_Fixtures_Extract[#Headers],0)))-4),Team_Key[[Full Name]:[Full Name]],0))&amp;RIGHT(INDEX(FPL_Fixtures_Extract[],MATCH($A564,FPL_Fixtures_Extract[[Player]:[Player]],0),MATCH(FPL_Combined[[#Headers],[Gameweek 28]],FPL_Fixtures_Extract[#Headers],0)),3))</f>
        <v>LEI(A) 1-1</v>
      </c>
      <c r="AD564" t="str">
        <f ca="1">IF(RIGHT(FPL_Combined[[#Headers],[Gameweek 29]],2)&lt;$B$622,INDEX(FPL_Results_Extract[Gameweek 04],MATCH($A564,FPL_Results_Extract[[Player]:[Player]],0)),INDEX(Team_Key[[Abbreviation]:[Abbreviation]],MATCH(LEFT(INDEX(FPL_Fixtures_Extract[],MATCH($A564,FPL_Fixtures_Extract[[Player]:[Player]],0),MATCH(FPL_Combined[[#Headers],[Gameweek 29]],FPL_Fixtures_Extract[#Headers],0)),LEN(INDEX(FPL_Fixtures_Extract[],MATCH($A564,FPL_Fixtures_Extract[[Player]:[Player]],0),MATCH(FPL_Combined[[#Headers],[Gameweek 29]],FPL_Fixtures_Extract[#Headers],0)))-4),Team_Key[[Full Name]:[Full Name]],0))&amp;RIGHT(INDEX(FPL_Fixtures_Extract[],MATCH($A564,FPL_Fixtures_Extract[[Player]:[Player]],0),MATCH(FPL_Combined[[#Headers],[Gameweek 29]],FPL_Fixtures_Extract[#Headers],0)),3))</f>
        <v>AVL(A)</v>
      </c>
      <c r="AE564" t="str">
        <f ca="1">IF(RIGHT(FPL_Combined[[#Headers],[Gameweek 30]],2)&lt;$B$622,INDEX(FPL_Results_Extract[Gameweek 05],MATCH($A564,FPL_Results_Extract[[Player]:[Player]],0)),INDEX(Team_Key[[Abbreviation]:[Abbreviation]],MATCH(LEFT(INDEX(FPL_Fixtures_Extract[],MATCH($A564,FPL_Fixtures_Extract[[Player]:[Player]],0),MATCH(FPL_Combined[[#Headers],[Gameweek 30]],FPL_Fixtures_Extract[#Headers],0)),LEN(INDEX(FPL_Fixtures_Extract[],MATCH($A564,FPL_Fixtures_Extract[[Player]:[Player]],0),MATCH(FPL_Combined[[#Headers],[Gameweek 30]],FPL_Fixtures_Extract[#Headers],0)))-4),Team_Key[[Full Name]:[Full Name]],0))&amp;RIGHT(INDEX(FPL_Fixtures_Extract[],MATCH($A564,FPL_Fixtures_Extract[[Player]:[Player]],0),MATCH(FPL_Combined[[#Headers],[Gameweek 30]],FPL_Fixtures_Extract[#Headers],0)),3))</f>
        <v>BOU(H)</v>
      </c>
      <c r="AF564" t="str">
        <f ca="1">IF(RIGHT(FPL_Combined[[#Headers],[Gameweek 31]],2)&lt;$B$622,INDEX(FPL_Results_Extract[Gameweek 06],MATCH($A564,FPL_Results_Extract[[Player]:[Player]],0)),INDEX(Team_Key[[Abbreviation]:[Abbreviation]],MATCH(LEFT(INDEX(FPL_Fixtures_Extract[],MATCH($A564,FPL_Fixtures_Extract[[Player]:[Player]],0),MATCH(FPL_Combined[[#Headers],[Gameweek 31]],FPL_Fixtures_Extract[#Headers],0)),LEN(INDEX(FPL_Fixtures_Extract[],MATCH($A564,FPL_Fixtures_Extract[[Player]:[Player]],0),MATCH(FPL_Combined[[#Headers],[Gameweek 31]],FPL_Fixtures_Extract[#Headers],0)))-4),Team_Key[[Full Name]:[Full Name]],0))&amp;RIGHT(INDEX(FPL_Fixtures_Extract[],MATCH($A564,FPL_Fixtures_Extract[[Player]:[Player]],0),MATCH(FPL_Combined[[#Headers],[Gameweek 31]],FPL_Fixtures_Extract[#Headers],0)),3))</f>
        <v>LIV(A)</v>
      </c>
      <c r="AG564" t="str">
        <f ca="1">IF(RIGHT(FPL_Combined[[#Headers],[Gameweek 32]],2)&lt;$B$622,INDEX(FPL_Results_Extract[Gameweek 07],MATCH($A564,FPL_Results_Extract[[Player]:[Player]],0)),INDEX(Team_Key[[Abbreviation]:[Abbreviation]],MATCH(LEFT(INDEX(FPL_Fixtures_Extract[],MATCH($A564,FPL_Fixtures_Extract[[Player]:[Player]],0),MATCH(FPL_Combined[[#Headers],[Gameweek 32]],FPL_Fixtures_Extract[#Headers],0)),LEN(INDEX(FPL_Fixtures_Extract[],MATCH($A564,FPL_Fixtures_Extract[[Player]:[Player]],0),MATCH(FPL_Combined[[#Headers],[Gameweek 32]],FPL_Fixtures_Extract[#Headers],0)))-4),Team_Key[[Full Name]:[Full Name]],0))&amp;RIGHT(INDEX(FPL_Fixtures_Extract[],MATCH($A564,FPL_Fixtures_Extract[[Player]:[Player]],0),MATCH(FPL_Combined[[#Headers],[Gameweek 32]],FPL_Fixtures_Extract[#Headers],0)),3))</f>
        <v>MUN(H)</v>
      </c>
      <c r="AH564" t="str">
        <f ca="1">IF(RIGHT(FPL_Combined[[#Headers],[Gameweek 33]],2)&lt;$B$622,INDEX(FPL_Results_Extract[Gameweek 08],MATCH($A564,FPL_Results_Extract[[Player]:[Player]],0)),INDEX(Team_Key[[Abbreviation]:[Abbreviation]],MATCH(LEFT(INDEX(FPL_Fixtures_Extract[],MATCH($A564,FPL_Fixtures_Extract[[Player]:[Player]],0),MATCH(FPL_Combined[[#Headers],[Gameweek 33]],FPL_Fixtures_Extract[#Headers],0)),LEN(INDEX(FPL_Fixtures_Extract[],MATCH($A564,FPL_Fixtures_Extract[[Player]:[Player]],0),MATCH(FPL_Combined[[#Headers],[Gameweek 33]],FPL_Fixtures_Extract[#Headers],0)))-4),Team_Key[[Full Name]:[Full Name]],0))&amp;RIGHT(INDEX(FPL_Fixtures_Extract[],MATCH($A564,FPL_Fixtures_Extract[[Player]:[Player]],0),MATCH(FPL_Combined[[#Headers],[Gameweek 33]],FPL_Fixtures_Extract[#Headers],0)),3))</f>
        <v>STK(A)</v>
      </c>
      <c r="AI564" t="str">
        <f ca="1">IF(RIGHT(FPL_Combined[[#Headers],[Gameweek 34]],2)&lt;$B$622,INDEX(FPL_Results_Extract[Gameweek 09],MATCH($A564,FPL_Results_Extract[[Player]:[Player]],0)),INDEX(Team_Key[[Abbreviation]:[Abbreviation]],MATCH(LEFT(INDEX(FPL_Fixtures_Extract[],MATCH($A564,FPL_Fixtures_Extract[[Player]:[Player]],0),MATCH(FPL_Combined[[#Headers],[Gameweek 34]],FPL_Fixtures_Extract[#Headers],0)),LEN(INDEX(FPL_Fixtures_Extract[],MATCH($A564,FPL_Fixtures_Extract[[Player]:[Player]],0),MATCH(FPL_Combined[[#Headers],[Gameweek 34]],FPL_Fixtures_Extract[#Headers],0)))-4),Team_Key[[Full Name]:[Full Name]],0))&amp;RIGHT(INDEX(FPL_Fixtures_Extract[],MATCH($A564,FPL_Fixtures_Extract[[Player]:[Player]],0),MATCH(FPL_Combined[[#Headers],[Gameweek 34]],FPL_Fixtures_Extract[#Headers],0)),3))</f>
        <v>WBA(H)</v>
      </c>
      <c r="AJ564" t="str">
        <f ca="1">IF(RIGHT(FPL_Combined[[#Headers],[Gameweek 35]],2)&lt;$B$622,INDEX(FPL_Results_Extract[Gameweek 10],MATCH($A564,FPL_Results_Extract[[Player]:[Player]],0)),INDEX(Team_Key[[Abbreviation]:[Abbreviation]],MATCH(LEFT(INDEX(FPL_Fixtures_Extract[],MATCH($A564,FPL_Fixtures_Extract[[Player]:[Player]],0),MATCH(FPL_Combined[[#Headers],[Gameweek 35]],FPL_Fixtures_Extract[#Headers],0)),LEN(INDEX(FPL_Fixtures_Extract[],MATCH($A564,FPL_Fixtures_Extract[[Player]:[Player]],0),MATCH(FPL_Combined[[#Headers],[Gameweek 35]],FPL_Fixtures_Extract[#Headers],0)))-4),Team_Key[[Full Name]:[Full Name]],0))&amp;RIGHT(INDEX(FPL_Fixtures_Extract[],MATCH($A564,FPL_Fixtures_Extract[[Player]:[Player]],0),MATCH(FPL_Combined[[#Headers],[Gameweek 35]],FPL_Fixtures_Extract[#Headers],0)),3))</f>
        <v>CHE(A)</v>
      </c>
      <c r="AK564" t="str">
        <f ca="1">IF(RIGHT(FPL_Combined[[#Headers],[Gameweek 36]],2)&lt;$B$622,INDEX(FPL_Results_Extract[Gameweek 11],MATCH($A564,FPL_Results_Extract[[Player]:[Player]],0)),INDEX(Team_Key[[Abbreviation]:[Abbreviation]],MATCH(LEFT(INDEX(FPL_Fixtures_Extract[],MATCH($A564,FPL_Fixtures_Extract[[Player]:[Player]],0),MATCH(FPL_Combined[[#Headers],[Gameweek 36]],FPL_Fixtures_Extract[#Headers],0)),LEN(INDEX(FPL_Fixtures_Extract[],MATCH($A564,FPL_Fixtures_Extract[[Player]:[Player]],0),MATCH(FPL_Combined[[#Headers],[Gameweek 36]],FPL_Fixtures_Extract[#Headers],0)))-4),Team_Key[[Full Name]:[Full Name]],0))&amp;RIGHT(INDEX(FPL_Fixtures_Extract[],MATCH($A564,FPL_Fixtures_Extract[[Player]:[Player]],0),MATCH(FPL_Combined[[#Headers],[Gameweek 36]],FPL_Fixtures_Extract[#Headers],0)),3))</f>
        <v>SOU(H)</v>
      </c>
      <c r="AL564" t="str">
        <f ca="1">IF(RIGHT(FPL_Combined[[#Headers],[Gameweek 37]],2)&lt;$B$622,INDEX(FPL_Results_Extract[Gameweek 12],MATCH($A564,FPL_Results_Extract[[Player]:[Player]],0)),INDEX(Team_Key[[Abbreviation]:[Abbreviation]],MATCH(LEFT(INDEX(FPL_Fixtures_Extract[],MATCH($A564,FPL_Fixtures_Extract[[Player]:[Player]],0),MATCH(FPL_Combined[[#Headers],[Gameweek 37]],FPL_Fixtures_Extract[#Headers],0)),LEN(INDEX(FPL_Fixtures_Extract[],MATCH($A564,FPL_Fixtures_Extract[[Player]:[Player]],0),MATCH(FPL_Combined[[#Headers],[Gameweek 37]],FPL_Fixtures_Extract[#Headers],0)))-4),Team_Key[[Full Name]:[Full Name]],0))&amp;RIGHT(INDEX(FPL_Fixtures_Extract[],MATCH($A564,FPL_Fixtures_Extract[[Player]:[Player]],0),MATCH(FPL_Combined[[#Headers],[Gameweek 37]],FPL_Fixtures_Extract[#Headers],0)),3))</f>
        <v>NEW(A)</v>
      </c>
      <c r="AM564" t="e">
        <f ca="1">IF(RIGHT(FPL_Combined[[#Headers],[Gameweek 38]],2)&lt;$B$622,INDEX(FPL_Results_Extract[Gameweek 13],MATCH($A564,FPL_Results_Extract[[Player]:[Player]],0)),INDEX(Team_Key[[Abbreviation]:[Abbreviation]],MATCH(LEFT(INDEX(FPL_Fixtures_Extract[],MATCH($A564,FPL_Fixtures_Extract[[Player]:[Player]],0),MATCH(FPL_Combined[[#Headers],[Gameweek 38]],FPL_Fixtures_Extract[#Headers],0)),LEN(INDEX(FPL_Fixtures_Extract[],MATCH($A564,FPL_Fixtures_Extract[[Player]:[Player]],0),MATCH(FPL_Combined[[#Headers],[Gameweek 38]],FPL_Fixtures_Extract[#Headers],0)))-4),Team_Key[[Full Name]:[Full Name]],0))&amp;RIGHT(INDEX(FPL_Fixtures_Extract[],MATCH($A564,FPL_Fixtures_Extract[[Player]:[Player]],0),MATCH(FPL_Combined[[#Headers],[Gameweek 38]],FPL_Fixtures_Extract[#Headers],0)),3))</f>
        <v>#VALUE!</v>
      </c>
    </row>
    <row r="565" spans="1:39" x14ac:dyDescent="0.45">
      <c r="A565" t="s">
        <v>213</v>
      </c>
      <c r="B565" t="str">
        <f ca="1">IF(RIGHT(FPL_Combined[[#Headers],[Gameweek 01]],2)&lt;$B$622,INDEX(FPL_Results_Extract[Gameweek 01],MATCH($A565,FPL_Results_Extract[[Player]:[Player]],0)),INDEX(Team_Key[[Abbreviation]:[Abbreviation]],MATCH(LEFT(INDEX(FPL_Fixtures_Extract[],MATCH($A565,FPL_Fixtures_Extract[[Player]:[Player]],0),MATCH(FPL_Combined[[#Headers],[Gameweek 01]],FPL_Fixtures_Extract[#Headers],0)),LEN(INDEX(FPL_Fixtures_Extract[],MATCH($A565,FPL_Fixtures_Extract[[Player]:[Player]],0),MATCH(FPL_Combined[[#Headers],[Gameweek 01]],FPL_Fixtures_Extract[#Headers],0)))-4),Team_Key[[Full Name]:[Full Name]],0))&amp;RIGHT(INDEX(FPL_Fixtures_Extract[],MATCH($A565,FPL_Fixtures_Extract[[Player]:[Player]],0),MATCH(FPL_Combined[[#Headers],[Gameweek 01]],FPL_Fixtures_Extract[#Headers],0)),3))</f>
        <v>N/A</v>
      </c>
      <c r="C565" t="str">
        <f ca="1">IF(RIGHT(FPL_Combined[[#Headers],[Gameweek 02]],2)&lt;$B$622,INDEX(FPL_Results_Extract[Gameweek 02],MATCH($A565,FPL_Results_Extract[[Player]:[Player]],0)),INDEX(Team_Key[[Abbreviation]:[Abbreviation]],MATCH(LEFT(INDEX(FPL_Fixtures_Extract[],MATCH($A565,FPL_Fixtures_Extract[[Player]:[Player]],0),MATCH(FPL_Combined[[#Headers],[Gameweek 02]],FPL_Fixtures_Extract[#Headers],0)),LEN(INDEX(FPL_Fixtures_Extract[],MATCH($A565,FPL_Fixtures_Extract[[Player]:[Player]],0),MATCH(FPL_Combined[[#Headers],[Gameweek 02]],FPL_Fixtures_Extract[#Headers],0)))-4),Team_Key[[Full Name]:[Full Name]],0))&amp;RIGHT(INDEX(FPL_Fixtures_Extract[],MATCH($A565,FPL_Fixtures_Extract[[Player]:[Player]],0),MATCH(FPL_Combined[[#Headers],[Gameweek 02]],FPL_Fixtures_Extract[#Headers],0)),3))</f>
        <v>N/A</v>
      </c>
      <c r="D565" t="str">
        <f ca="1">IF(RIGHT(FPL_Combined[[#Headers],[Gameweek 03]],2)&lt;$B$622,INDEX(FPL_Results_Extract[Gameweek 03],MATCH($A565,FPL_Results_Extract[[Player]:[Player]],0)),INDEX(Team_Key[[Abbreviation]:[Abbreviation]],MATCH(LEFT(INDEX(FPL_Fixtures_Extract[],MATCH($A565,FPL_Fixtures_Extract[[Player]:[Player]],0),MATCH(FPL_Combined[[#Headers],[Gameweek 03]],FPL_Fixtures_Extract[#Headers],0)),LEN(INDEX(FPL_Fixtures_Extract[],MATCH($A565,FPL_Fixtures_Extract[[Player]:[Player]],0),MATCH(FPL_Combined[[#Headers],[Gameweek 03]],FPL_Fixtures_Extract[#Headers],0)))-4),Team_Key[[Full Name]:[Full Name]],0))&amp;RIGHT(INDEX(FPL_Fixtures_Extract[],MATCH($A565,FPL_Fixtures_Extract[[Player]:[Player]],0),MATCH(FPL_Combined[[#Headers],[Gameweek 03]],FPL_Fixtures_Extract[#Headers],0)),3))</f>
        <v>N/A</v>
      </c>
      <c r="E565" t="str">
        <f ca="1">IF(RIGHT(FPL_Combined[[#Headers],[Gameweek 04]],2)&lt;$B$622,INDEX(FPL_Results_Extract[Gameweek 04],MATCH($A565,FPL_Results_Extract[[Player]:[Player]],0)),INDEX(Team_Key[[Abbreviation]:[Abbreviation]],MATCH(LEFT(INDEX(FPL_Fixtures_Extract[],MATCH($A565,FPL_Fixtures_Extract[[Player]:[Player]],0),MATCH(FPL_Combined[[#Headers],[Gameweek 04]],FPL_Fixtures_Extract[#Headers],0)),LEN(INDEX(FPL_Fixtures_Extract[],MATCH($A565,FPL_Fixtures_Extract[[Player]:[Player]],0),MATCH(FPL_Combined[[#Headers],[Gameweek 04]],FPL_Fixtures_Extract[#Headers],0)))-4),Team_Key[[Full Name]:[Full Name]],0))&amp;RIGHT(INDEX(FPL_Fixtures_Extract[],MATCH($A565,FPL_Fixtures_Extract[[Player]:[Player]],0),MATCH(FPL_Combined[[#Headers],[Gameweek 04]],FPL_Fixtures_Extract[#Headers],0)),3))</f>
        <v>N/A</v>
      </c>
      <c r="F565" t="str">
        <f ca="1">IF(RIGHT(FPL_Combined[[#Headers],[Gameweek 05]],2)&lt;$B$622,INDEX(FPL_Results_Extract[Gameweek 05],MATCH($A565,FPL_Results_Extract[[Player]:[Player]],0)),INDEX(Team_Key[[Abbreviation]:[Abbreviation]],MATCH(LEFT(INDEX(FPL_Fixtures_Extract[],MATCH($A565,FPL_Fixtures_Extract[[Player]:[Player]],0),MATCH(FPL_Combined[[#Headers],[Gameweek 05]],FPL_Fixtures_Extract[#Headers],0)),LEN(INDEX(FPL_Fixtures_Extract[],MATCH($A565,FPL_Fixtures_Extract[[Player]:[Player]],0),MATCH(FPL_Combined[[#Headers],[Gameweek 05]],FPL_Fixtures_Extract[#Headers],0)))-4),Team_Key[[Full Name]:[Full Name]],0))&amp;RIGHT(INDEX(FPL_Fixtures_Extract[],MATCH($A565,FPL_Fixtures_Extract[[Player]:[Player]],0),MATCH(FPL_Combined[[#Headers],[Gameweek 05]],FPL_Fixtures_Extract[#Headers],0)),3))</f>
        <v>N/A</v>
      </c>
      <c r="G565" t="str">
        <f ca="1">IF(RIGHT(FPL_Combined[[#Headers],[Gameweek 06]],2)&lt;$B$622,INDEX(FPL_Results_Extract[Gameweek 06],MATCH($A565,FPL_Results_Extract[[Player]:[Player]],0)),INDEX(Team_Key[[Abbreviation]:[Abbreviation]],MATCH(LEFT(INDEX(FPL_Fixtures_Extract[],MATCH($A565,FPL_Fixtures_Extract[[Player]:[Player]],0),MATCH(FPL_Combined[[#Headers],[Gameweek 06]],FPL_Fixtures_Extract[#Headers],0)),LEN(INDEX(FPL_Fixtures_Extract[],MATCH($A565,FPL_Fixtures_Extract[[Player]:[Player]],0),MATCH(FPL_Combined[[#Headers],[Gameweek 06]],FPL_Fixtures_Extract[#Headers],0)))-4),Team_Key[[Full Name]:[Full Name]],0))&amp;RIGHT(INDEX(FPL_Fixtures_Extract[],MATCH($A565,FPL_Fixtures_Extract[[Player]:[Player]],0),MATCH(FPL_Combined[[#Headers],[Gameweek 06]],FPL_Fixtures_Extract[#Headers],0)),3))</f>
        <v>N/A</v>
      </c>
      <c r="H565" t="str">
        <f ca="1">IF(RIGHT(FPL_Combined[[#Headers],[Gameweek 07]],2)&lt;$B$622,INDEX(FPL_Results_Extract[Gameweek 07],MATCH($A565,FPL_Results_Extract[[Player]:[Player]],0)),INDEX(Team_Key[[Abbreviation]:[Abbreviation]],MATCH(LEFT(INDEX(FPL_Fixtures_Extract[],MATCH($A565,FPL_Fixtures_Extract[[Player]:[Player]],0),MATCH(FPL_Combined[[#Headers],[Gameweek 07]],FPL_Fixtures_Extract[#Headers],0)),LEN(INDEX(FPL_Fixtures_Extract[],MATCH($A565,FPL_Fixtures_Extract[[Player]:[Player]],0),MATCH(FPL_Combined[[#Headers],[Gameweek 07]],FPL_Fixtures_Extract[#Headers],0)))-4),Team_Key[[Full Name]:[Full Name]],0))&amp;RIGHT(INDEX(FPL_Fixtures_Extract[],MATCH($A565,FPL_Fixtures_Extract[[Player]:[Player]],0),MATCH(FPL_Combined[[#Headers],[Gameweek 07]],FPL_Fixtures_Extract[#Headers],0)),3))</f>
        <v>N/A</v>
      </c>
      <c r="I565" t="str">
        <f ca="1">IF(RIGHT(FPL_Combined[[#Headers],[Gameweek 08]],2)&lt;$B$622,INDEX(FPL_Results_Extract[Gameweek 08],MATCH($A565,FPL_Results_Extract[[Player]:[Player]],0)),INDEX(Team_Key[[Abbreviation]:[Abbreviation]],MATCH(LEFT(INDEX(FPL_Fixtures_Extract[],MATCH($A565,FPL_Fixtures_Extract[[Player]:[Player]],0),MATCH(FPL_Combined[[#Headers],[Gameweek 08]],FPL_Fixtures_Extract[#Headers],0)),LEN(INDEX(FPL_Fixtures_Extract[],MATCH($A565,FPL_Fixtures_Extract[[Player]:[Player]],0),MATCH(FPL_Combined[[#Headers],[Gameweek 08]],FPL_Fixtures_Extract[#Headers],0)))-4),Team_Key[[Full Name]:[Full Name]],0))&amp;RIGHT(INDEX(FPL_Fixtures_Extract[],MATCH($A565,FPL_Fixtures_Extract[[Player]:[Player]],0),MATCH(FPL_Combined[[#Headers],[Gameweek 08]],FPL_Fixtures_Extract[#Headers],0)),3))</f>
        <v>N/A</v>
      </c>
      <c r="J565" t="str">
        <f ca="1">IF(RIGHT(FPL_Combined[[#Headers],[Gameweek 09]],2)&lt;$B$622,INDEX(FPL_Results_Extract[Gameweek 09],MATCH($A565,FPL_Results_Extract[[Player]:[Player]],0)),INDEX(Team_Key[[Abbreviation]:[Abbreviation]],MATCH(LEFT(INDEX(FPL_Fixtures_Extract[],MATCH($A565,FPL_Fixtures_Extract[[Player]:[Player]],0),MATCH(FPL_Combined[[#Headers],[Gameweek 09]],FPL_Fixtures_Extract[#Headers],0)),LEN(INDEX(FPL_Fixtures_Extract[],MATCH($A565,FPL_Fixtures_Extract[[Player]:[Player]],0),MATCH(FPL_Combined[[#Headers],[Gameweek 09]],FPL_Fixtures_Extract[#Headers],0)))-4),Team_Key[[Full Name]:[Full Name]],0))&amp;RIGHT(INDEX(FPL_Fixtures_Extract[],MATCH($A565,FPL_Fixtures_Extract[[Player]:[Player]],0),MATCH(FPL_Combined[[#Headers],[Gameweek 09]],FPL_Fixtures_Extract[#Headers],0)),3))</f>
        <v>N/A</v>
      </c>
      <c r="K565" t="str">
        <f ca="1">IF(RIGHT(FPL_Combined[[#Headers],[Gameweek 10]],2)&lt;$B$622,INDEX(FPL_Results_Extract[Gameweek 10],MATCH($A565,FPL_Results_Extract[[Player]:[Player]],0)),INDEX(Team_Key[[Abbreviation]:[Abbreviation]],MATCH(LEFT(INDEX(FPL_Fixtures_Extract[],MATCH($A565,FPL_Fixtures_Extract[[Player]:[Player]],0),MATCH(FPL_Combined[[#Headers],[Gameweek 10]],FPL_Fixtures_Extract[#Headers],0)),LEN(INDEX(FPL_Fixtures_Extract[],MATCH($A565,FPL_Fixtures_Extract[[Player]:[Player]],0),MATCH(FPL_Combined[[#Headers],[Gameweek 10]],FPL_Fixtures_Extract[#Headers],0)))-4),Team_Key[[Full Name]:[Full Name]],0))&amp;RIGHT(INDEX(FPL_Fixtures_Extract[],MATCH($A565,FPL_Fixtures_Extract[[Player]:[Player]],0),MATCH(FPL_Combined[[#Headers],[Gameweek 10]],FPL_Fixtures_Extract[#Headers],0)),3))</f>
        <v>N/A</v>
      </c>
      <c r="L565" t="str">
        <f ca="1">IF(RIGHT(FPL_Combined[[#Headers],[Gameweek 11]],2)&lt;$B$622,INDEX(FPL_Results_Extract[Gameweek 11],MATCH($A565,FPL_Results_Extract[[Player]:[Player]],0)),INDEX(Team_Key[[Abbreviation]:[Abbreviation]],MATCH(LEFT(INDEX(FPL_Fixtures_Extract[],MATCH($A565,FPL_Fixtures_Extract[[Player]:[Player]],0),MATCH(FPL_Combined[[#Headers],[Gameweek 11]],FPL_Fixtures_Extract[#Headers],0)),LEN(INDEX(FPL_Fixtures_Extract[],MATCH($A565,FPL_Fixtures_Extract[[Player]:[Player]],0),MATCH(FPL_Combined[[#Headers],[Gameweek 11]],FPL_Fixtures_Extract[#Headers],0)))-4),Team_Key[[Full Name]:[Full Name]],0))&amp;RIGHT(INDEX(FPL_Fixtures_Extract[],MATCH($A565,FPL_Fixtures_Extract[[Player]:[Player]],0),MATCH(FPL_Combined[[#Headers],[Gameweek 11]],FPL_Fixtures_Extract[#Headers],0)),3))</f>
        <v>CRY(A) 0-0</v>
      </c>
      <c r="M565" t="str">
        <f ca="1">IF(RIGHT(FPL_Combined[[#Headers],[Gameweek 12]],2)&lt;$B$622,INDEX(FPL_Results_Extract[Gameweek 12],MATCH($A565,FPL_Results_Extract[[Player]:[Player]],0)),INDEX(Team_Key[[Abbreviation]:[Abbreviation]],MATCH(LEFT(INDEX(FPL_Fixtures_Extract[],MATCH($A565,FPL_Fixtures_Extract[[Player]:[Player]],0),MATCH(FPL_Combined[[#Headers],[Gameweek 12]],FPL_Fixtures_Extract[#Headers],0)),LEN(INDEX(FPL_Fixtures_Extract[],MATCH($A565,FPL_Fixtures_Extract[[Player]:[Player]],0),MATCH(FPL_Combined[[#Headers],[Gameweek 12]],FPL_Fixtures_Extract[#Headers],0)))-4),Team_Key[[Full Name]:[Full Name]],0))&amp;RIGHT(INDEX(FPL_Fixtures_Extract[],MATCH($A565,FPL_Fixtures_Extract[[Player]:[Player]],0),MATCH(FPL_Combined[[#Headers],[Gameweek 12]],FPL_Fixtures_Extract[#Headers],0)),3))</f>
        <v>WBA(H) 2-0</v>
      </c>
      <c r="N565" t="str">
        <f ca="1">IF(RIGHT(FPL_Combined[[#Headers],[Gameweek 13]],2)&lt;$B$622,INDEX(FPL_Results_Extract[Gameweek 13],MATCH($A565,FPL_Results_Extract[[Player]:[Player]],0)),INDEX(Team_Key[[Abbreviation]:[Abbreviation]],MATCH(LEFT(INDEX(FPL_Fixtures_Extract[],MATCH($A565,FPL_Fixtures_Extract[[Player]:[Player]],0),MATCH(FPL_Combined[[#Headers],[Gameweek 13]],FPL_Fixtures_Extract[#Headers],0)),LEN(INDEX(FPL_Fixtures_Extract[],MATCH($A565,FPL_Fixtures_Extract[[Player]:[Player]],0),MATCH(FPL_Combined[[#Headers],[Gameweek 13]],FPL_Fixtures_Extract[#Headers],0)))-4),Team_Key[[Full Name]:[Full Name]],0))&amp;RIGHT(INDEX(FPL_Fixtures_Extract[],MATCH($A565,FPL_Fixtures_Extract[[Player]:[Player]],0),MATCH(FPL_Combined[[#Headers],[Gameweek 13]],FPL_Fixtures_Extract[#Headers],0)),3))</f>
        <v>WAT(A) 2-1</v>
      </c>
      <c r="O565" t="str">
        <f ca="1">IF(RIGHT(FPL_Combined[[#Headers],[Gameweek 14]],2)&lt;$B$622,INDEX(FPL_Results_Extract[Gameweek 14],MATCH($A565,FPL_Results_Extract[[Player]:[Player]],0)),INDEX(Team_Key[[Abbreviation]:[Abbreviation]],MATCH(LEFT(INDEX(FPL_Fixtures_Extract[],MATCH($A565,FPL_Fixtures_Extract[[Player]:[Player]],0),MATCH(FPL_Combined[[#Headers],[Gameweek 14]],FPL_Fixtures_Extract[#Headers],0)),LEN(INDEX(FPL_Fixtures_Extract[],MATCH($A565,FPL_Fixtures_Extract[[Player]:[Player]],0),MATCH(FPL_Combined[[#Headers],[Gameweek 14]],FPL_Fixtures_Extract[#Headers],0)))-4),Team_Key[[Full Name]:[Full Name]],0))&amp;RIGHT(INDEX(FPL_Fixtures_Extract[],MATCH($A565,FPL_Fixtures_Extract[[Player]:[Player]],0),MATCH(FPL_Combined[[#Headers],[Gameweek 14]],FPL_Fixtures_Extract[#Headers],0)),3))</f>
        <v>LEI(A) 1-1</v>
      </c>
      <c r="P565" t="str">
        <f ca="1">IF(RIGHT(FPL_Combined[[#Headers],[Gameweek 15]],2)&lt;$B$622,INDEX(FPL_Results_Extract[Gameweek 15],MATCH($A565,FPL_Results_Extract[[Player]:[Player]],0)),INDEX(Team_Key[[Abbreviation]:[Abbreviation]],MATCH(LEFT(INDEX(FPL_Fixtures_Extract[],MATCH($A565,FPL_Fixtures_Extract[[Player]:[Player]],0),MATCH(FPL_Combined[[#Headers],[Gameweek 15]],FPL_Fixtures_Extract[#Headers],0)),LEN(INDEX(FPL_Fixtures_Extract[],MATCH($A565,FPL_Fixtures_Extract[[Player]:[Player]],0),MATCH(FPL_Combined[[#Headers],[Gameweek 15]],FPL_Fixtures_Extract[#Headers],0)))-4),Team_Key[[Full Name]:[Full Name]],0))&amp;RIGHT(INDEX(FPL_Fixtures_Extract[],MATCH($A565,FPL_Fixtures_Extract[[Player]:[Player]],0),MATCH(FPL_Combined[[#Headers],[Gameweek 15]],FPL_Fixtures_Extract[#Headers],0)),3))</f>
        <v>WHU(H) 0-0</v>
      </c>
      <c r="Q565" t="str">
        <f ca="1">IF(RIGHT(FPL_Combined[[#Headers],[Gameweek 16]],2)&lt;$B$622,INDEX(FPL_Results_Extract[Gameweek 16],MATCH($A565,FPL_Results_Extract[[Player]:[Player]],0)),INDEX(Team_Key[[Abbreviation]:[Abbreviation]],MATCH(LEFT(INDEX(FPL_Fixtures_Extract[],MATCH($A565,FPL_Fixtures_Extract[[Player]:[Player]],0),MATCH(FPL_Combined[[#Headers],[Gameweek 16]],FPL_Fixtures_Extract[#Headers],0)),LEN(INDEX(FPL_Fixtures_Extract[],MATCH($A565,FPL_Fixtures_Extract[[Player]:[Player]],0),MATCH(FPL_Combined[[#Headers],[Gameweek 16]],FPL_Fixtures_Extract[#Headers],0)))-4),Team_Key[[Full Name]:[Full Name]],0))&amp;RIGHT(INDEX(FPL_Fixtures_Extract[],MATCH($A565,FPL_Fixtures_Extract[[Player]:[Player]],0),MATCH(FPL_Combined[[#Headers],[Gameweek 16]],FPL_Fixtures_Extract[#Headers],0)),3))</f>
        <v>BOU(A) 1-2</v>
      </c>
      <c r="R565" t="str">
        <f ca="1">IF(RIGHT(FPL_Combined[[#Headers],[Gameweek 17]],2)&lt;$B$622,INDEX(FPL_Results_Extract[Gameweek 17],MATCH($A565,FPL_Results_Extract[[Player]:[Player]],0)),INDEX(Team_Key[[Abbreviation]:[Abbreviation]],MATCH(LEFT(INDEX(FPL_Fixtures_Extract[],MATCH($A565,FPL_Fixtures_Extract[[Player]:[Player]],0),MATCH(FPL_Combined[[#Headers],[Gameweek 17]],FPL_Fixtures_Extract[#Headers],0)),LEN(INDEX(FPL_Fixtures_Extract[],MATCH($A565,FPL_Fixtures_Extract[[Player]:[Player]],0),MATCH(FPL_Combined[[#Headers],[Gameweek 17]],FPL_Fixtures_Extract[#Headers],0)))-4),Team_Key[[Full Name]:[Full Name]],0))&amp;RIGHT(INDEX(FPL_Fixtures_Extract[],MATCH($A565,FPL_Fixtures_Extract[[Player]:[Player]],0),MATCH(FPL_Combined[[#Headers],[Gameweek 17]],FPL_Fixtures_Extract[#Headers],0)),3))</f>
        <v>NOR(H) 1-2</v>
      </c>
      <c r="S565" t="str">
        <f ca="1">IF(RIGHT(FPL_Combined[[#Headers],[Gameweek 18]],2)&lt;$B$622,INDEX(FPL_Results_Extract[Gameweek 18],MATCH($A565,FPL_Results_Extract[[Player]:[Player]],0)),INDEX(Team_Key[[Abbreviation]:[Abbreviation]],MATCH(LEFT(INDEX(FPL_Fixtures_Extract[],MATCH($A565,FPL_Fixtures_Extract[[Player]:[Player]],0),MATCH(FPL_Combined[[#Headers],[Gameweek 18]],FPL_Fixtures_Extract[#Headers],0)),LEN(INDEX(FPL_Fixtures_Extract[],MATCH($A565,FPL_Fixtures_Extract[[Player]:[Player]],0),MATCH(FPL_Combined[[#Headers],[Gameweek 18]],FPL_Fixtures_Extract[#Headers],0)))-4),Team_Key[[Full Name]:[Full Name]],0))&amp;RIGHT(INDEX(FPL_Fixtures_Extract[],MATCH($A565,FPL_Fixtures_Extract[[Player]:[Player]],0),MATCH(FPL_Combined[[#Headers],[Gameweek 18]],FPL_Fixtures_Extract[#Headers],0)),3))</f>
        <v>STK(A) 0-2</v>
      </c>
      <c r="T565" t="str">
        <f ca="1">IF(RIGHT(FPL_Combined[[#Headers],[Gameweek 19]],2)&lt;$B$622,INDEX(FPL_Results_Extract[Gameweek 19],MATCH($A565,FPL_Results_Extract[[Player]:[Player]],0)),INDEX(Team_Key[[Abbreviation]:[Abbreviation]],MATCH(LEFT(INDEX(FPL_Fixtures_Extract[],MATCH($A565,FPL_Fixtures_Extract[[Player]:[Player]],0),MATCH(FPL_Combined[[#Headers],[Gameweek 19]],FPL_Fixtures_Extract[#Headers],0)),LEN(INDEX(FPL_Fixtures_Extract[],MATCH($A565,FPL_Fixtures_Extract[[Player]:[Player]],0),MATCH(FPL_Combined[[#Headers],[Gameweek 19]],FPL_Fixtures_Extract[#Headers],0)))-4),Team_Key[[Full Name]:[Full Name]],0))&amp;RIGHT(INDEX(FPL_Fixtures_Extract[],MATCH($A565,FPL_Fixtures_Extract[[Player]:[Player]],0),MATCH(FPL_Combined[[#Headers],[Gameweek 19]],FPL_Fixtures_Extract[#Headers],0)),3))</f>
        <v>CHE(H) 0-0</v>
      </c>
      <c r="U565" t="str">
        <f ca="1">IF(RIGHT(FPL_Combined[[#Headers],[Gameweek 20]],2)&lt;$B$622,INDEX(FPL_Results_Extract[Gameweek 20],MATCH($A565,FPL_Results_Extract[[Player]:[Player]],0)),INDEX(Team_Key[[Abbreviation]:[Abbreviation]],MATCH(LEFT(INDEX(FPL_Fixtures_Extract[],MATCH($A565,FPL_Fixtures_Extract[[Player]:[Player]],0),MATCH(FPL_Combined[[#Headers],[Gameweek 20]],FPL_Fixtures_Extract[#Headers],0)),LEN(INDEX(FPL_Fixtures_Extract[],MATCH($A565,FPL_Fixtures_Extract[[Player]:[Player]],0),MATCH(FPL_Combined[[#Headers],[Gameweek 20]],FPL_Fixtures_Extract[#Headers],0)))-4),Team_Key[[Full Name]:[Full Name]],0))&amp;RIGHT(INDEX(FPL_Fixtures_Extract[],MATCH($A565,FPL_Fixtures_Extract[[Player]:[Player]],0),MATCH(FPL_Combined[[#Headers],[Gameweek 20]],FPL_Fixtures_Extract[#Headers],0)),3))</f>
        <v>SWA(H) 2-1</v>
      </c>
      <c r="V565" t="str">
        <f ca="1">IF(RIGHT(FPL_Combined[[#Headers],[Gameweek 21]],2)&lt;$B$622,INDEX(FPL_Results_Extract[Gameweek 21],MATCH($A565,FPL_Results_Extract[[Player]:[Player]],0)),INDEX(Team_Key[[Abbreviation]:[Abbreviation]],MATCH(LEFT(INDEX(FPL_Fixtures_Extract[],MATCH($A565,FPL_Fixtures_Extract[[Player]:[Player]],0),MATCH(FPL_Combined[[#Headers],[Gameweek 21]],FPL_Fixtures_Extract[#Headers],0)),LEN(INDEX(FPL_Fixtures_Extract[],MATCH($A565,FPL_Fixtures_Extract[[Player]:[Player]],0),MATCH(FPL_Combined[[#Headers],[Gameweek 21]],FPL_Fixtures_Extract[#Headers],0)))-4),Team_Key[[Full Name]:[Full Name]],0))&amp;RIGHT(INDEX(FPL_Fixtures_Extract[],MATCH($A565,FPL_Fixtures_Extract[[Player]:[Player]],0),MATCH(FPL_Combined[[#Headers],[Gameweek 21]],FPL_Fixtures_Extract[#Headers],0)),3))</f>
        <v>NEW(A) 3-3</v>
      </c>
      <c r="W565" t="str">
        <f ca="1">IF(RIGHT(FPL_Combined[[#Headers],[Gameweek 22]],2)&lt;$B$622,INDEX(FPL_Results_Extract[Gameweek 22],MATCH($A565,FPL_Results_Extract[[Player]:[Player]],0)),INDEX(Team_Key[[Abbreviation]:[Abbreviation]],MATCH(LEFT(INDEX(FPL_Fixtures_Extract[],MATCH($A565,FPL_Fixtures_Extract[[Player]:[Player]],0),MATCH(FPL_Combined[[#Headers],[Gameweek 22]],FPL_Fixtures_Extract[#Headers],0)),LEN(INDEX(FPL_Fixtures_Extract[],MATCH($A565,FPL_Fixtures_Extract[[Player]:[Player]],0),MATCH(FPL_Combined[[#Headers],[Gameweek 22]],FPL_Fixtures_Extract[#Headers],0)))-4),Team_Key[[Full Name]:[Full Name]],0))&amp;RIGHT(INDEX(FPL_Fixtures_Extract[],MATCH($A565,FPL_Fixtures_Extract[[Player]:[Player]],0),MATCH(FPL_Combined[[#Headers],[Gameweek 22]],FPL_Fixtures_Extract[#Headers],0)),3))</f>
        <v>LIV(A) 1-0</v>
      </c>
      <c r="X565" t="str">
        <f ca="1">IF(RIGHT(FPL_Combined[[#Headers],[Gameweek 23]],2)&lt;$B$622,INDEX(FPL_Results_Extract[Gameweek 23],MATCH($A565,FPL_Results_Extract[[Player]:[Player]],0)),INDEX(Team_Key[[Abbreviation]:[Abbreviation]],MATCH(LEFT(INDEX(FPL_Fixtures_Extract[],MATCH($A565,FPL_Fixtures_Extract[[Player]:[Player]],0),MATCH(FPL_Combined[[#Headers],[Gameweek 23]],FPL_Fixtures_Extract[#Headers],0)),LEN(INDEX(FPL_Fixtures_Extract[],MATCH($A565,FPL_Fixtures_Extract[[Player]:[Player]],0),MATCH(FPL_Combined[[#Headers],[Gameweek 23]],FPL_Fixtures_Extract[#Headers],0)))-4),Team_Key[[Full Name]:[Full Name]],0))&amp;RIGHT(INDEX(FPL_Fixtures_Extract[],MATCH($A565,FPL_Fixtures_Extract[[Player]:[Player]],0),MATCH(FPL_Combined[[#Headers],[Gameweek 23]],FPL_Fixtures_Extract[#Headers],0)),3))</f>
        <v>SOU(H) 0-1</v>
      </c>
      <c r="Y565" t="str">
        <f ca="1">IF(RIGHT(FPL_Combined[[#Headers],[Gameweek 24]],2)&lt;$B$622,INDEX(FPL_Results_Extract[Team],MATCH($A565,FPL_Results_Extract[[Player]:[Player]],0)),INDEX(Team_Key[[Abbreviation]:[Abbreviation]],MATCH(LEFT(INDEX(FPL_Fixtures_Extract[],MATCH($A565,FPL_Fixtures_Extract[[Player]:[Player]],0),MATCH(FPL_Combined[[#Headers],[Gameweek 24]],FPL_Fixtures_Extract[#Headers],0)),LEN(INDEX(FPL_Fixtures_Extract[],MATCH($A565,FPL_Fixtures_Extract[[Player]:[Player]],0),MATCH(FPL_Combined[[#Headers],[Gameweek 24]],FPL_Fixtures_Extract[#Headers],0)))-4),Team_Key[[Full Name]:[Full Name]],0))&amp;RIGHT(INDEX(FPL_Fixtures_Extract[],MATCH($A565,FPL_Fixtures_Extract[[Player]:[Player]],0),MATCH(FPL_Combined[[#Headers],[Gameweek 24]],FPL_Fixtures_Extract[#Headers],0)),3))</f>
        <v>MUN</v>
      </c>
      <c r="Z565" t="str">
        <f ca="1">IF(RIGHT(FPL_Combined[[#Headers],[Gameweek 25]],2)&lt;$B$622,INDEX(FPL_Results_Extract[Player],MATCH($A565,FPL_Results_Extract[[Player]:[Player]],0)),INDEX(Team_Key[[Abbreviation]:[Abbreviation]],MATCH(LEFT(INDEX(FPL_Fixtures_Extract[],MATCH($A565,FPL_Fixtures_Extract[[Player]:[Player]],0),MATCH(FPL_Combined[[#Headers],[Gameweek 25]],FPL_Fixtures_Extract[#Headers],0)),LEN(INDEX(FPL_Fixtures_Extract[],MATCH($A565,FPL_Fixtures_Extract[[Player]:[Player]],0),MATCH(FPL_Combined[[#Headers],[Gameweek 25]],FPL_Fixtures_Extract[#Headers],0)))-4),Team_Key[[Full Name]:[Full Name]],0))&amp;RIGHT(INDEX(FPL_Fixtures_Extract[],MATCH($A565,FPL_Fixtures_Extract[[Player]:[Player]],0),MATCH(FPL_Combined[[#Headers],[Gameweek 25]],FPL_Fixtures_Extract[#Headers],0)),3))</f>
        <v>Tuanzebe</v>
      </c>
      <c r="AA565" t="str">
        <f ca="1">IF(RIGHT(FPL_Combined[[#Headers],[Gameweek 26]],2)&lt;$B$622,INDEX(FPL_Results_Extract[Gameweek 01],MATCH($A565,FPL_Results_Extract[[Player]:[Player]],0)),INDEX(Team_Key[[Abbreviation]:[Abbreviation]],MATCH(LEFT(INDEX(FPL_Fixtures_Extract[],MATCH($A565,FPL_Fixtures_Extract[[Player]:[Player]],0),MATCH(FPL_Combined[[#Headers],[Gameweek 26]],FPL_Fixtures_Extract[#Headers],0)),LEN(INDEX(FPL_Fixtures_Extract[],MATCH($A565,FPL_Fixtures_Extract[[Player]:[Player]],0),MATCH(FPL_Combined[[#Headers],[Gameweek 26]],FPL_Fixtures_Extract[#Headers],0)))-4),Team_Key[[Full Name]:[Full Name]],0))&amp;RIGHT(INDEX(FPL_Fixtures_Extract[],MATCH($A565,FPL_Fixtures_Extract[[Player]:[Player]],0),MATCH(FPL_Combined[[#Headers],[Gameweek 26]],FPL_Fixtures_Extract[#Headers],0)),3))</f>
        <v>N/A</v>
      </c>
      <c r="AB565" t="str">
        <f ca="1">IF(RIGHT(FPL_Combined[[#Headers],[Gameweek 27]],2)&lt;$B$622,INDEX(FPL_Results_Extract[Gameweek 02],MATCH($A565,FPL_Results_Extract[[Player]:[Player]],0)),INDEX(Team_Key[[Abbreviation]:[Abbreviation]],MATCH(LEFT(INDEX(FPL_Fixtures_Extract[],MATCH($A565,FPL_Fixtures_Extract[[Player]:[Player]],0),MATCH(FPL_Combined[[#Headers],[Gameweek 27]],FPL_Fixtures_Extract[#Headers],0)),LEN(INDEX(FPL_Fixtures_Extract[],MATCH($A565,FPL_Fixtures_Extract[[Player]:[Player]],0),MATCH(FPL_Combined[[#Headers],[Gameweek 27]],FPL_Fixtures_Extract[#Headers],0)))-4),Team_Key[[Full Name]:[Full Name]],0))&amp;RIGHT(INDEX(FPL_Fixtures_Extract[],MATCH($A565,FPL_Fixtures_Extract[[Player]:[Player]],0),MATCH(FPL_Combined[[#Headers],[Gameweek 27]],FPL_Fixtures_Extract[#Headers],0)),3))</f>
        <v>N/A</v>
      </c>
      <c r="AC565" t="str">
        <f ca="1">IF(RIGHT(FPL_Combined[[#Headers],[Gameweek 28]],2)&lt;$B$622,INDEX(FPL_Results_Extract[Gameweek 03],MATCH($A565,FPL_Results_Extract[[Player]:[Player]],0)),INDEX(Team_Key[[Abbreviation]:[Abbreviation]],MATCH(LEFT(INDEX(FPL_Fixtures_Extract[],MATCH($A565,FPL_Fixtures_Extract[[Player]:[Player]],0),MATCH(FPL_Combined[[#Headers],[Gameweek 28]],FPL_Fixtures_Extract[#Headers],0)),LEN(INDEX(FPL_Fixtures_Extract[],MATCH($A565,FPL_Fixtures_Extract[[Player]:[Player]],0),MATCH(FPL_Combined[[#Headers],[Gameweek 28]],FPL_Fixtures_Extract[#Headers],0)))-4),Team_Key[[Full Name]:[Full Name]],0))&amp;RIGHT(INDEX(FPL_Fixtures_Extract[],MATCH($A565,FPL_Fixtures_Extract[[Player]:[Player]],0),MATCH(FPL_Combined[[#Headers],[Gameweek 28]],FPL_Fixtures_Extract[#Headers],0)),3))</f>
        <v>N/A</v>
      </c>
      <c r="AD565" t="str">
        <f ca="1">IF(RIGHT(FPL_Combined[[#Headers],[Gameweek 29]],2)&lt;$B$622,INDEX(FPL_Results_Extract[Gameweek 04],MATCH($A565,FPL_Results_Extract[[Player]:[Player]],0)),INDEX(Team_Key[[Abbreviation]:[Abbreviation]],MATCH(LEFT(INDEX(FPL_Fixtures_Extract[],MATCH($A565,FPL_Fixtures_Extract[[Player]:[Player]],0),MATCH(FPL_Combined[[#Headers],[Gameweek 29]],FPL_Fixtures_Extract[#Headers],0)),LEN(INDEX(FPL_Fixtures_Extract[],MATCH($A565,FPL_Fixtures_Extract[[Player]:[Player]],0),MATCH(FPL_Combined[[#Headers],[Gameweek 29]],FPL_Fixtures_Extract[#Headers],0)))-4),Team_Key[[Full Name]:[Full Name]],0))&amp;RIGHT(INDEX(FPL_Fixtures_Extract[],MATCH($A565,FPL_Fixtures_Extract[[Player]:[Player]],0),MATCH(FPL_Combined[[#Headers],[Gameweek 29]],FPL_Fixtures_Extract[#Headers],0)),3))</f>
        <v>WBA(A)</v>
      </c>
      <c r="AE565" t="e">
        <f ca="1">IF(RIGHT(FPL_Combined[[#Headers],[Gameweek 30]],2)&lt;$B$622,INDEX(FPL_Results_Extract[Gameweek 05],MATCH($A565,FPL_Results_Extract[[Player]:[Player]],0)),INDEX(Team_Key[[Abbreviation]:[Abbreviation]],MATCH(LEFT(INDEX(FPL_Fixtures_Extract[],MATCH($A565,FPL_Fixtures_Extract[[Player]:[Player]],0),MATCH(FPL_Combined[[#Headers],[Gameweek 30]],FPL_Fixtures_Extract[#Headers],0)),LEN(INDEX(FPL_Fixtures_Extract[],MATCH($A565,FPL_Fixtures_Extract[[Player]:[Player]],0),MATCH(FPL_Combined[[#Headers],[Gameweek 30]],FPL_Fixtures_Extract[#Headers],0)))-4),Team_Key[[Full Name]:[Full Name]],0))&amp;RIGHT(INDEX(FPL_Fixtures_Extract[],MATCH($A565,FPL_Fixtures_Extract[[Player]:[Player]],0),MATCH(FPL_Combined[[#Headers],[Gameweek 30]],FPL_Fixtures_Extract[#Headers],0)),3))</f>
        <v>#VALUE!</v>
      </c>
      <c r="AF565" t="str">
        <f ca="1">IF(RIGHT(FPL_Combined[[#Headers],[Gameweek 31]],2)&lt;$B$622,INDEX(FPL_Results_Extract[Gameweek 06],MATCH($A565,FPL_Results_Extract[[Player]:[Player]],0)),INDEX(Team_Key[[Abbreviation]:[Abbreviation]],MATCH(LEFT(INDEX(FPL_Fixtures_Extract[],MATCH($A565,FPL_Fixtures_Extract[[Player]:[Player]],0),MATCH(FPL_Combined[[#Headers],[Gameweek 31]],FPL_Fixtures_Extract[#Headers],0)),LEN(INDEX(FPL_Fixtures_Extract[],MATCH($A565,FPL_Fixtures_Extract[[Player]:[Player]],0),MATCH(FPL_Combined[[#Headers],[Gameweek 31]],FPL_Fixtures_Extract[#Headers],0)))-4),Team_Key[[Full Name]:[Full Name]],0))&amp;RIGHT(INDEX(FPL_Fixtures_Extract[],MATCH($A565,FPL_Fixtures_Extract[[Player]:[Player]],0),MATCH(FPL_Combined[[#Headers],[Gameweek 31]],FPL_Fixtures_Extract[#Headers],0)),3))</f>
        <v>MCI(A)</v>
      </c>
      <c r="AG565" t="str">
        <f ca="1">IF(RIGHT(FPL_Combined[[#Headers],[Gameweek 32]],2)&lt;$B$622,INDEX(FPL_Results_Extract[Gameweek 07],MATCH($A565,FPL_Results_Extract[[Player]:[Player]],0)),INDEX(Team_Key[[Abbreviation]:[Abbreviation]],MATCH(LEFT(INDEX(FPL_Fixtures_Extract[],MATCH($A565,FPL_Fixtures_Extract[[Player]:[Player]],0),MATCH(FPL_Combined[[#Headers],[Gameweek 32]],FPL_Fixtures_Extract[#Headers],0)),LEN(INDEX(FPL_Fixtures_Extract[],MATCH($A565,FPL_Fixtures_Extract[[Player]:[Player]],0),MATCH(FPL_Combined[[#Headers],[Gameweek 32]],FPL_Fixtures_Extract[#Headers],0)))-4),Team_Key[[Full Name]:[Full Name]],0))&amp;RIGHT(INDEX(FPL_Fixtures_Extract[],MATCH($A565,FPL_Fixtures_Extract[[Player]:[Player]],0),MATCH(FPL_Combined[[#Headers],[Gameweek 32]],FPL_Fixtures_Extract[#Headers],0)),3))</f>
        <v>EVE(H)</v>
      </c>
      <c r="AH565" t="str">
        <f ca="1">IF(RIGHT(FPL_Combined[[#Headers],[Gameweek 33]],2)&lt;$B$622,INDEX(FPL_Results_Extract[Gameweek 08],MATCH($A565,FPL_Results_Extract[[Player]:[Player]],0)),INDEX(Team_Key[[Abbreviation]:[Abbreviation]],MATCH(LEFT(INDEX(FPL_Fixtures_Extract[],MATCH($A565,FPL_Fixtures_Extract[[Player]:[Player]],0),MATCH(FPL_Combined[[#Headers],[Gameweek 33]],FPL_Fixtures_Extract[#Headers],0)),LEN(INDEX(FPL_Fixtures_Extract[],MATCH($A565,FPL_Fixtures_Extract[[Player]:[Player]],0),MATCH(FPL_Combined[[#Headers],[Gameweek 33]],FPL_Fixtures_Extract[#Headers],0)))-4),Team_Key[[Full Name]:[Full Name]],0))&amp;RIGHT(INDEX(FPL_Fixtures_Extract[],MATCH($A565,FPL_Fixtures_Extract[[Player]:[Player]],0),MATCH(FPL_Combined[[#Headers],[Gameweek 33]],FPL_Fixtures_Extract[#Headers],0)),3))</f>
        <v>TOT(A)</v>
      </c>
      <c r="AI565" t="str">
        <f ca="1">IF(RIGHT(FPL_Combined[[#Headers],[Gameweek 34]],2)&lt;$B$622,INDEX(FPL_Results_Extract[Gameweek 09],MATCH($A565,FPL_Results_Extract[[Player]:[Player]],0)),INDEX(Team_Key[[Abbreviation]:[Abbreviation]],MATCH(LEFT(INDEX(FPL_Fixtures_Extract[],MATCH($A565,FPL_Fixtures_Extract[[Player]:[Player]],0),MATCH(FPL_Combined[[#Headers],[Gameweek 34]],FPL_Fixtures_Extract[#Headers],0)),LEN(INDEX(FPL_Fixtures_Extract[],MATCH($A565,FPL_Fixtures_Extract[[Player]:[Player]],0),MATCH(FPL_Combined[[#Headers],[Gameweek 34]],FPL_Fixtures_Extract[#Headers],0)))-4),Team_Key[[Full Name]:[Full Name]],0))&amp;RIGHT(INDEX(FPL_Fixtures_Extract[],MATCH($A565,FPL_Fixtures_Extract[[Player]:[Player]],0),MATCH(FPL_Combined[[#Headers],[Gameweek 34]],FPL_Fixtures_Extract[#Headers],0)),3))</f>
        <v>AVL(H)</v>
      </c>
      <c r="AJ565" t="e">
        <f ca="1">IF(RIGHT(FPL_Combined[[#Headers],[Gameweek 35]],2)&lt;$B$622,INDEX(FPL_Results_Extract[Gameweek 10],MATCH($A565,FPL_Results_Extract[[Player]:[Player]],0)),INDEX(Team_Key[[Abbreviation]:[Abbreviation]],MATCH(LEFT(INDEX(FPL_Fixtures_Extract[],MATCH($A565,FPL_Fixtures_Extract[[Player]:[Player]],0),MATCH(FPL_Combined[[#Headers],[Gameweek 35]],FPL_Fixtures_Extract[#Headers],0)),LEN(INDEX(FPL_Fixtures_Extract[],MATCH($A565,FPL_Fixtures_Extract[[Player]:[Player]],0),MATCH(FPL_Combined[[#Headers],[Gameweek 35]],FPL_Fixtures_Extract[#Headers],0)))-4),Team_Key[[Full Name]:[Full Name]],0))&amp;RIGHT(INDEX(FPL_Fixtures_Extract[],MATCH($A565,FPL_Fixtures_Extract[[Player]:[Player]],0),MATCH(FPL_Combined[[#Headers],[Gameweek 35]],FPL_Fixtures_Extract[#Headers],0)),3))</f>
        <v>#VALUE!</v>
      </c>
      <c r="AK565" t="str">
        <f ca="1">IF(RIGHT(FPL_Combined[[#Headers],[Gameweek 36]],2)&lt;$B$622,INDEX(FPL_Results_Extract[Gameweek 11],MATCH($A565,FPL_Results_Extract[[Player]:[Player]],0)),INDEX(Team_Key[[Abbreviation]:[Abbreviation]],MATCH(LEFT(INDEX(FPL_Fixtures_Extract[],MATCH($A565,FPL_Fixtures_Extract[[Player]:[Player]],0),MATCH(FPL_Combined[[#Headers],[Gameweek 36]],FPL_Fixtures_Extract[#Headers],0)),LEN(INDEX(FPL_Fixtures_Extract[],MATCH($A565,FPL_Fixtures_Extract[[Player]:[Player]],0),MATCH(FPL_Combined[[#Headers],[Gameweek 36]],FPL_Fixtures_Extract[#Headers],0)))-4),Team_Key[[Full Name]:[Full Name]],0))&amp;RIGHT(INDEX(FPL_Fixtures_Extract[],MATCH($A565,FPL_Fixtures_Extract[[Player]:[Player]],0),MATCH(FPL_Combined[[#Headers],[Gameweek 36]],FPL_Fixtures_Extract[#Headers],0)),3))</f>
        <v>LEI(H)</v>
      </c>
      <c r="AL565" t="str">
        <f ca="1">IF(RIGHT(FPL_Combined[[#Headers],[Gameweek 37]],2)&lt;$B$622,INDEX(FPL_Results_Extract[Gameweek 12],MATCH($A565,FPL_Results_Extract[[Player]:[Player]],0)),INDEX(Team_Key[[Abbreviation]:[Abbreviation]],MATCH(LEFT(INDEX(FPL_Fixtures_Extract[],MATCH($A565,FPL_Fixtures_Extract[[Player]:[Player]],0),MATCH(FPL_Combined[[#Headers],[Gameweek 37]],FPL_Fixtures_Extract[#Headers],0)),LEN(INDEX(FPL_Fixtures_Extract[],MATCH($A565,FPL_Fixtures_Extract[[Player]:[Player]],0),MATCH(FPL_Combined[[#Headers],[Gameweek 37]],FPL_Fixtures_Extract[#Headers],0)))-4),Team_Key[[Full Name]:[Full Name]],0))&amp;RIGHT(INDEX(FPL_Fixtures_Extract[],MATCH($A565,FPL_Fixtures_Extract[[Player]:[Player]],0),MATCH(FPL_Combined[[#Headers],[Gameweek 37]],FPL_Fixtures_Extract[#Headers],0)),3))</f>
        <v>NOR(A)</v>
      </c>
      <c r="AM565" t="str">
        <f ca="1">IF(RIGHT(FPL_Combined[[#Headers],[Gameweek 38]],2)&lt;$B$622,INDEX(FPL_Results_Extract[Gameweek 13],MATCH($A565,FPL_Results_Extract[[Player]:[Player]],0)),INDEX(Team_Key[[Abbreviation]:[Abbreviation]],MATCH(LEFT(INDEX(FPL_Fixtures_Extract[],MATCH($A565,FPL_Fixtures_Extract[[Player]:[Player]],0),MATCH(FPL_Combined[[#Headers],[Gameweek 38]],FPL_Fixtures_Extract[#Headers],0)),LEN(INDEX(FPL_Fixtures_Extract[],MATCH($A565,FPL_Fixtures_Extract[[Player]:[Player]],0),MATCH(FPL_Combined[[#Headers],[Gameweek 38]],FPL_Fixtures_Extract[#Headers],0)))-4),Team_Key[[Full Name]:[Full Name]],0))&amp;RIGHT(INDEX(FPL_Fixtures_Extract[],MATCH($A565,FPL_Fixtures_Extract[[Player]:[Player]],0),MATCH(FPL_Combined[[#Headers],[Gameweek 38]],FPL_Fixtures_Extract[#Headers],0)),3))</f>
        <v>BOU(H)</v>
      </c>
    </row>
    <row r="566" spans="1:39" x14ac:dyDescent="0.45">
      <c r="A566" t="s">
        <v>555</v>
      </c>
      <c r="B566" t="str">
        <f ca="1">IF(RIGHT(FPL_Combined[[#Headers],[Gameweek 01]],2)&lt;$B$622,INDEX(FPL_Results_Extract[Gameweek 01],MATCH($A566,FPL_Results_Extract[[Player]:[Player]],0)),INDEX(Team_Key[[Abbreviation]:[Abbreviation]],MATCH(LEFT(INDEX(FPL_Fixtures_Extract[],MATCH($A566,FPL_Fixtures_Extract[[Player]:[Player]],0),MATCH(FPL_Combined[[#Headers],[Gameweek 01]],FPL_Fixtures_Extract[#Headers],0)),LEN(INDEX(FPL_Fixtures_Extract[],MATCH($A566,FPL_Fixtures_Extract[[Player]:[Player]],0),MATCH(FPL_Combined[[#Headers],[Gameweek 01]],FPL_Fixtures_Extract[#Headers],0)))-4),Team_Key[[Full Name]:[Full Name]],0))&amp;RIGHT(INDEX(FPL_Fixtures_Extract[],MATCH($A566,FPL_Fixtures_Extract[[Player]:[Player]],0),MATCH(FPL_Combined[[#Headers],[Gameweek 01]],FPL_Fixtures_Extract[#Headers],0)),3))</f>
        <v>CRY(H) 1-3</v>
      </c>
      <c r="C566" t="str">
        <f ca="1">IF(RIGHT(FPL_Combined[[#Headers],[Gameweek 02]],2)&lt;$B$622,INDEX(FPL_Results_Extract[Gameweek 02],MATCH($A566,FPL_Results_Extract[[Player]:[Player]],0)),INDEX(Team_Key[[Abbreviation]:[Abbreviation]],MATCH(LEFT(INDEX(FPL_Fixtures_Extract[],MATCH($A566,FPL_Fixtures_Extract[[Player]:[Player]],0),MATCH(FPL_Combined[[#Headers],[Gameweek 02]],FPL_Fixtures_Extract[#Headers],0)),LEN(INDEX(FPL_Fixtures_Extract[],MATCH($A566,FPL_Fixtures_Extract[[Player]:[Player]],0),MATCH(FPL_Combined[[#Headers],[Gameweek 02]],FPL_Fixtures_Extract[#Headers],0)))-4),Team_Key[[Full Name]:[Full Name]],0))&amp;RIGHT(INDEX(FPL_Fixtures_Extract[],MATCH($A566,FPL_Fixtures_Extract[[Player]:[Player]],0),MATCH(FPL_Combined[[#Headers],[Gameweek 02]],FPL_Fixtures_Extract[#Headers],0)),3))</f>
        <v>SUN(A) 3-1</v>
      </c>
      <c r="D566" t="str">
        <f ca="1">IF(RIGHT(FPL_Combined[[#Headers],[Gameweek 03]],2)&lt;$B$622,INDEX(FPL_Results_Extract[Gameweek 03],MATCH($A566,FPL_Results_Extract[[Player]:[Player]],0)),INDEX(Team_Key[[Abbreviation]:[Abbreviation]],MATCH(LEFT(INDEX(FPL_Fixtures_Extract[],MATCH($A566,FPL_Fixtures_Extract[[Player]:[Player]],0),MATCH(FPL_Combined[[#Headers],[Gameweek 03]],FPL_Fixtures_Extract[#Headers],0)),LEN(INDEX(FPL_Fixtures_Extract[],MATCH($A566,FPL_Fixtures_Extract[[Player]:[Player]],0),MATCH(FPL_Combined[[#Headers],[Gameweek 03]],FPL_Fixtures_Extract[#Headers],0)))-4),Team_Key[[Full Name]:[Full Name]],0))&amp;RIGHT(INDEX(FPL_Fixtures_Extract[],MATCH($A566,FPL_Fixtures_Extract[[Player]:[Player]],0),MATCH(FPL_Combined[[#Headers],[Gameweek 03]],FPL_Fixtures_Extract[#Headers],0)),3))</f>
        <v>STK(H) 1-1</v>
      </c>
      <c r="E566" t="str">
        <f ca="1">IF(RIGHT(FPL_Combined[[#Headers],[Gameweek 04]],2)&lt;$B$622,INDEX(FPL_Results_Extract[Gameweek 04],MATCH($A566,FPL_Results_Extract[[Player]:[Player]],0)),INDEX(Team_Key[[Abbreviation]:[Abbreviation]],MATCH(LEFT(INDEX(FPL_Fixtures_Extract[],MATCH($A566,FPL_Fixtures_Extract[[Player]:[Player]],0),MATCH(FPL_Combined[[#Headers],[Gameweek 04]],FPL_Fixtures_Extract[#Headers],0)),LEN(INDEX(FPL_Fixtures_Extract[],MATCH($A566,FPL_Fixtures_Extract[[Player]:[Player]],0),MATCH(FPL_Combined[[#Headers],[Gameweek 04]],FPL_Fixtures_Extract[#Headers],0)))-4),Team_Key[[Full Name]:[Full Name]],0))&amp;RIGHT(INDEX(FPL_Fixtures_Extract[],MATCH($A566,FPL_Fixtures_Extract[[Player]:[Player]],0),MATCH(FPL_Combined[[#Headers],[Gameweek 04]],FPL_Fixtures_Extract[#Headers],0)),3))</f>
        <v>SOU(A) 0-3</v>
      </c>
      <c r="F566" t="str">
        <f ca="1">IF(RIGHT(FPL_Combined[[#Headers],[Gameweek 05]],2)&lt;$B$622,INDEX(FPL_Results_Extract[Gameweek 05],MATCH($A566,FPL_Results_Extract[[Player]:[Player]],0)),INDEX(Team_Key[[Abbreviation]:[Abbreviation]],MATCH(LEFT(INDEX(FPL_Fixtures_Extract[],MATCH($A566,FPL_Fixtures_Extract[[Player]:[Player]],0),MATCH(FPL_Combined[[#Headers],[Gameweek 05]],FPL_Fixtures_Extract[#Headers],0)),LEN(INDEX(FPL_Fixtures_Extract[],MATCH($A566,FPL_Fixtures_Extract[[Player]:[Player]],0),MATCH(FPL_Combined[[#Headers],[Gameweek 05]],FPL_Fixtures_Extract[#Headers],0)))-4),Team_Key[[Full Name]:[Full Name]],0))&amp;RIGHT(INDEX(FPL_Fixtures_Extract[],MATCH($A566,FPL_Fixtures_Extract[[Player]:[Player]],0),MATCH(FPL_Combined[[#Headers],[Gameweek 05]],FPL_Fixtures_Extract[#Headers],0)),3))</f>
        <v>BOU(H) 3-1</v>
      </c>
      <c r="G566" t="str">
        <f ca="1">IF(RIGHT(FPL_Combined[[#Headers],[Gameweek 06]],2)&lt;$B$622,INDEX(FPL_Results_Extract[Gameweek 06],MATCH($A566,FPL_Results_Extract[[Player]:[Player]],0)),INDEX(Team_Key[[Abbreviation]:[Abbreviation]],MATCH(LEFT(INDEX(FPL_Fixtures_Extract[],MATCH($A566,FPL_Fixtures_Extract[[Player]:[Player]],0),MATCH(FPL_Combined[[#Headers],[Gameweek 06]],FPL_Fixtures_Extract[#Headers],0)),LEN(INDEX(FPL_Fixtures_Extract[],MATCH($A566,FPL_Fixtures_Extract[[Player]:[Player]],0),MATCH(FPL_Combined[[#Headers],[Gameweek 06]],FPL_Fixtures_Extract[#Headers],0)))-4),Team_Key[[Full Name]:[Full Name]],0))&amp;RIGHT(INDEX(FPL_Fixtures_Extract[],MATCH($A566,FPL_Fixtures_Extract[[Player]:[Player]],0),MATCH(FPL_Combined[[#Headers],[Gameweek 06]],FPL_Fixtures_Extract[#Headers],0)),3))</f>
        <v>LIV(A) 1-1</v>
      </c>
      <c r="H566" t="str">
        <f ca="1">IF(RIGHT(FPL_Combined[[#Headers],[Gameweek 07]],2)&lt;$B$622,INDEX(FPL_Results_Extract[Gameweek 07],MATCH($A566,FPL_Results_Extract[[Player]:[Player]],0)),INDEX(Team_Key[[Abbreviation]:[Abbreviation]],MATCH(LEFT(INDEX(FPL_Fixtures_Extract[],MATCH($A566,FPL_Fixtures_Extract[[Player]:[Player]],0),MATCH(FPL_Combined[[#Headers],[Gameweek 07]],FPL_Fixtures_Extract[#Headers],0)),LEN(INDEX(FPL_Fixtures_Extract[],MATCH($A566,FPL_Fixtures_Extract[[Player]:[Player]],0),MATCH(FPL_Combined[[#Headers],[Gameweek 07]],FPL_Fixtures_Extract[#Headers],0)))-4),Team_Key[[Full Name]:[Full Name]],0))&amp;RIGHT(INDEX(FPL_Fixtures_Extract[],MATCH($A566,FPL_Fixtures_Extract[[Player]:[Player]],0),MATCH(FPL_Combined[[#Headers],[Gameweek 07]],FPL_Fixtures_Extract[#Headers],0)),3))</f>
        <v>WHU(A) 2-2</v>
      </c>
      <c r="I566" t="str">
        <f ca="1">IF(RIGHT(FPL_Combined[[#Headers],[Gameweek 08]],2)&lt;$B$622,INDEX(FPL_Results_Extract[Gameweek 08],MATCH($A566,FPL_Results_Extract[[Player]:[Player]],0)),INDEX(Team_Key[[Abbreviation]:[Abbreviation]],MATCH(LEFT(INDEX(FPL_Fixtures_Extract[],MATCH($A566,FPL_Fixtures_Extract[[Player]:[Player]],0),MATCH(FPL_Combined[[#Headers],[Gameweek 08]],FPL_Fixtures_Extract[#Headers],0)),LEN(INDEX(FPL_Fixtures_Extract[],MATCH($A566,FPL_Fixtures_Extract[[Player]:[Player]],0),MATCH(FPL_Combined[[#Headers],[Gameweek 08]],FPL_Fixtures_Extract[#Headers],0)))-4),Team_Key[[Full Name]:[Full Name]],0))&amp;RIGHT(INDEX(FPL_Fixtures_Extract[],MATCH($A566,FPL_Fixtures_Extract[[Player]:[Player]],0),MATCH(FPL_Combined[[#Headers],[Gameweek 08]],FPL_Fixtures_Extract[#Headers],0)),3))</f>
        <v>LEI(H) 1-2</v>
      </c>
      <c r="J566" t="str">
        <f ca="1">IF(RIGHT(FPL_Combined[[#Headers],[Gameweek 09]],2)&lt;$B$622,INDEX(FPL_Results_Extract[Gameweek 09],MATCH($A566,FPL_Results_Extract[[Player]:[Player]],0)),INDEX(Team_Key[[Abbreviation]:[Abbreviation]],MATCH(LEFT(INDEX(FPL_Fixtures_Extract[],MATCH($A566,FPL_Fixtures_Extract[[Player]:[Player]],0),MATCH(FPL_Combined[[#Headers],[Gameweek 09]],FPL_Fixtures_Extract[#Headers],0)),LEN(INDEX(FPL_Fixtures_Extract[],MATCH($A566,FPL_Fixtures_Extract[[Player]:[Player]],0),MATCH(FPL_Combined[[#Headers],[Gameweek 09]],FPL_Fixtures_Extract[#Headers],0)))-4),Team_Key[[Full Name]:[Full Name]],0))&amp;RIGHT(INDEX(FPL_Fixtures_Extract[],MATCH($A566,FPL_Fixtures_Extract[[Player]:[Player]],0),MATCH(FPL_Combined[[#Headers],[Gameweek 09]],FPL_Fixtures_Extract[#Headers],0)),3))</f>
        <v>NEW(A) 2-6</v>
      </c>
      <c r="K566" t="str">
        <f ca="1">IF(RIGHT(FPL_Combined[[#Headers],[Gameweek 10]],2)&lt;$B$622,INDEX(FPL_Results_Extract[Gameweek 10],MATCH($A566,FPL_Results_Extract[[Player]:[Player]],0)),INDEX(Team_Key[[Abbreviation]:[Abbreviation]],MATCH(LEFT(INDEX(FPL_Fixtures_Extract[],MATCH($A566,FPL_Fixtures_Extract[[Player]:[Player]],0),MATCH(FPL_Combined[[#Headers],[Gameweek 10]],FPL_Fixtures_Extract[#Headers],0)),LEN(INDEX(FPL_Fixtures_Extract[],MATCH($A566,FPL_Fixtures_Extract[[Player]:[Player]],0),MATCH(FPL_Combined[[#Headers],[Gameweek 10]],FPL_Fixtures_Extract[#Headers],0)))-4),Team_Key[[Full Name]:[Full Name]],0))&amp;RIGHT(INDEX(FPL_Fixtures_Extract[],MATCH($A566,FPL_Fixtures_Extract[[Player]:[Player]],0),MATCH(FPL_Combined[[#Headers],[Gameweek 10]],FPL_Fixtures_Extract[#Headers],0)),3))</f>
        <v>WBA(H) 0-1</v>
      </c>
      <c r="L566" t="str">
        <f ca="1">IF(RIGHT(FPL_Combined[[#Headers],[Gameweek 11]],2)&lt;$B$622,INDEX(FPL_Results_Extract[Gameweek 11],MATCH($A566,FPL_Results_Extract[[Player]:[Player]],0)),INDEX(Team_Key[[Abbreviation]:[Abbreviation]],MATCH(LEFT(INDEX(FPL_Fixtures_Extract[],MATCH($A566,FPL_Fixtures_Extract[[Player]:[Player]],0),MATCH(FPL_Combined[[#Headers],[Gameweek 11]],FPL_Fixtures_Extract[#Headers],0)),LEN(INDEX(FPL_Fixtures_Extract[],MATCH($A566,FPL_Fixtures_Extract[[Player]:[Player]],0),MATCH(FPL_Combined[[#Headers],[Gameweek 11]],FPL_Fixtures_Extract[#Headers],0)))-4),Team_Key[[Full Name]:[Full Name]],0))&amp;RIGHT(INDEX(FPL_Fixtures_Extract[],MATCH($A566,FPL_Fixtures_Extract[[Player]:[Player]],0),MATCH(FPL_Combined[[#Headers],[Gameweek 11]],FPL_Fixtures_Extract[#Headers],0)),3))</f>
        <v>MCI(A) 1-2</v>
      </c>
      <c r="M566" t="str">
        <f ca="1">IF(RIGHT(FPL_Combined[[#Headers],[Gameweek 12]],2)&lt;$B$622,INDEX(FPL_Results_Extract[Gameweek 12],MATCH($A566,FPL_Results_Extract[[Player]:[Player]],0)),INDEX(Team_Key[[Abbreviation]:[Abbreviation]],MATCH(LEFT(INDEX(FPL_Fixtures_Extract[],MATCH($A566,FPL_Fixtures_Extract[[Player]:[Player]],0),MATCH(FPL_Combined[[#Headers],[Gameweek 12]],FPL_Fixtures_Extract[#Headers],0)),LEN(INDEX(FPL_Fixtures_Extract[],MATCH($A566,FPL_Fixtures_Extract[[Player]:[Player]],0),MATCH(FPL_Combined[[#Headers],[Gameweek 12]],FPL_Fixtures_Extract[#Headers],0)))-4),Team_Key[[Full Name]:[Full Name]],0))&amp;RIGHT(INDEX(FPL_Fixtures_Extract[],MATCH($A566,FPL_Fixtures_Extract[[Player]:[Player]],0),MATCH(FPL_Combined[[#Headers],[Gameweek 12]],FPL_Fixtures_Extract[#Headers],0)),3))</f>
        <v>SWA(H) 1-0</v>
      </c>
      <c r="N566" t="str">
        <f ca="1">IF(RIGHT(FPL_Combined[[#Headers],[Gameweek 13]],2)&lt;$B$622,INDEX(FPL_Results_Extract[Gameweek 13],MATCH($A566,FPL_Results_Extract[[Player]:[Player]],0)),INDEX(Team_Key[[Abbreviation]:[Abbreviation]],MATCH(LEFT(INDEX(FPL_Fixtures_Extract[],MATCH($A566,FPL_Fixtures_Extract[[Player]:[Player]],0),MATCH(FPL_Combined[[#Headers],[Gameweek 13]],FPL_Fixtures_Extract[#Headers],0)),LEN(INDEX(FPL_Fixtures_Extract[],MATCH($A566,FPL_Fixtures_Extract[[Player]:[Player]],0),MATCH(FPL_Combined[[#Headers],[Gameweek 13]],FPL_Fixtures_Extract[#Headers],0)))-4),Team_Key[[Full Name]:[Full Name]],0))&amp;RIGHT(INDEX(FPL_Fixtures_Extract[],MATCH($A566,FPL_Fixtures_Extract[[Player]:[Player]],0),MATCH(FPL_Combined[[#Headers],[Gameweek 13]],FPL_Fixtures_Extract[#Headers],0)),3))</f>
        <v>CHE(A) 0-1</v>
      </c>
      <c r="O566" t="str">
        <f ca="1">IF(RIGHT(FPL_Combined[[#Headers],[Gameweek 14]],2)&lt;$B$622,INDEX(FPL_Results_Extract[Gameweek 14],MATCH($A566,FPL_Results_Extract[[Player]:[Player]],0)),INDEX(Team_Key[[Abbreviation]:[Abbreviation]],MATCH(LEFT(INDEX(FPL_Fixtures_Extract[],MATCH($A566,FPL_Fixtures_Extract[[Player]:[Player]],0),MATCH(FPL_Combined[[#Headers],[Gameweek 14]],FPL_Fixtures_Extract[#Headers],0)),LEN(INDEX(FPL_Fixtures_Extract[],MATCH($A566,FPL_Fixtures_Extract[[Player]:[Player]],0),MATCH(FPL_Combined[[#Headers],[Gameweek 14]],FPL_Fixtures_Extract[#Headers],0)))-4),Team_Key[[Full Name]:[Full Name]],0))&amp;RIGHT(INDEX(FPL_Fixtures_Extract[],MATCH($A566,FPL_Fixtures_Extract[[Player]:[Player]],0),MATCH(FPL_Combined[[#Headers],[Gameweek 14]],FPL_Fixtures_Extract[#Headers],0)),3))</f>
        <v>ARS(H) 1-1</v>
      </c>
      <c r="P566" t="str">
        <f ca="1">IF(RIGHT(FPL_Combined[[#Headers],[Gameweek 15]],2)&lt;$B$622,INDEX(FPL_Results_Extract[Gameweek 15],MATCH($A566,FPL_Results_Extract[[Player]:[Player]],0)),INDEX(Team_Key[[Abbreviation]:[Abbreviation]],MATCH(LEFT(INDEX(FPL_Fixtures_Extract[],MATCH($A566,FPL_Fixtures_Extract[[Player]:[Player]],0),MATCH(FPL_Combined[[#Headers],[Gameweek 15]],FPL_Fixtures_Extract[#Headers],0)),LEN(INDEX(FPL_Fixtures_Extract[],MATCH($A566,FPL_Fixtures_Extract[[Player]:[Player]],0),MATCH(FPL_Combined[[#Headers],[Gameweek 15]],FPL_Fixtures_Extract[#Headers],0)))-4),Team_Key[[Full Name]:[Full Name]],0))&amp;RIGHT(INDEX(FPL_Fixtures_Extract[],MATCH($A566,FPL_Fixtures_Extract[[Player]:[Player]],0),MATCH(FPL_Combined[[#Headers],[Gameweek 15]],FPL_Fixtures_Extract[#Headers],0)),3))</f>
        <v>WAT(A) 0-2</v>
      </c>
      <c r="Q566" t="str">
        <f ca="1">IF(RIGHT(FPL_Combined[[#Headers],[Gameweek 16]],2)&lt;$B$622,INDEX(FPL_Results_Extract[Gameweek 16],MATCH($A566,FPL_Results_Extract[[Player]:[Player]],0)),INDEX(Team_Key[[Abbreviation]:[Abbreviation]],MATCH(LEFT(INDEX(FPL_Fixtures_Extract[],MATCH($A566,FPL_Fixtures_Extract[[Player]:[Player]],0),MATCH(FPL_Combined[[#Headers],[Gameweek 16]],FPL_Fixtures_Extract[#Headers],0)),LEN(INDEX(FPL_Fixtures_Extract[],MATCH($A566,FPL_Fixtures_Extract[[Player]:[Player]],0),MATCH(FPL_Combined[[#Headers],[Gameweek 16]],FPL_Fixtures_Extract[#Headers],0)))-4),Team_Key[[Full Name]:[Full Name]],0))&amp;RIGHT(INDEX(FPL_Fixtures_Extract[],MATCH($A566,FPL_Fixtures_Extract[[Player]:[Player]],0),MATCH(FPL_Combined[[#Headers],[Gameweek 16]],FPL_Fixtures_Extract[#Headers],0)),3))</f>
        <v>EVE(H) 1-1</v>
      </c>
      <c r="R566" t="str">
        <f ca="1">IF(RIGHT(FPL_Combined[[#Headers],[Gameweek 17]],2)&lt;$B$622,INDEX(FPL_Results_Extract[Gameweek 17],MATCH($A566,FPL_Results_Extract[[Player]:[Player]],0)),INDEX(Team_Key[[Abbreviation]:[Abbreviation]],MATCH(LEFT(INDEX(FPL_Fixtures_Extract[],MATCH($A566,FPL_Fixtures_Extract[[Player]:[Player]],0),MATCH(FPL_Combined[[#Headers],[Gameweek 17]],FPL_Fixtures_Extract[#Headers],0)),LEN(INDEX(FPL_Fixtures_Extract[],MATCH($A566,FPL_Fixtures_Extract[[Player]:[Player]],0),MATCH(FPL_Combined[[#Headers],[Gameweek 17]],FPL_Fixtures_Extract[#Headers],0)))-4),Team_Key[[Full Name]:[Full Name]],0))&amp;RIGHT(INDEX(FPL_Fixtures_Extract[],MATCH($A566,FPL_Fixtures_Extract[[Player]:[Player]],0),MATCH(FPL_Combined[[#Headers],[Gameweek 17]],FPL_Fixtures_Extract[#Headers],0)),3))</f>
        <v>MUN(A) 2-1</v>
      </c>
      <c r="S566" t="str">
        <f ca="1">IF(RIGHT(FPL_Combined[[#Headers],[Gameweek 18]],2)&lt;$B$622,INDEX(FPL_Results_Extract[Gameweek 18],MATCH($A566,FPL_Results_Extract[[Player]:[Player]],0)),INDEX(Team_Key[[Abbreviation]:[Abbreviation]],MATCH(LEFT(INDEX(FPL_Fixtures_Extract[],MATCH($A566,FPL_Fixtures_Extract[[Player]:[Player]],0),MATCH(FPL_Combined[[#Headers],[Gameweek 18]],FPL_Fixtures_Extract[#Headers],0)),LEN(INDEX(FPL_Fixtures_Extract[],MATCH($A566,FPL_Fixtures_Extract[[Player]:[Player]],0),MATCH(FPL_Combined[[#Headers],[Gameweek 18]],FPL_Fixtures_Extract[#Headers],0)))-4),Team_Key[[Full Name]:[Full Name]],0))&amp;RIGHT(INDEX(FPL_Fixtures_Extract[],MATCH($A566,FPL_Fixtures_Extract[[Player]:[Player]],0),MATCH(FPL_Combined[[#Headers],[Gameweek 18]],FPL_Fixtures_Extract[#Headers],0)),3))</f>
        <v>TOT(A) 0-3</v>
      </c>
      <c r="T566" t="str">
        <f ca="1">IF(RIGHT(FPL_Combined[[#Headers],[Gameweek 19]],2)&lt;$B$622,INDEX(FPL_Results_Extract[Gameweek 19],MATCH($A566,FPL_Results_Extract[[Player]:[Player]],0)),INDEX(Team_Key[[Abbreviation]:[Abbreviation]],MATCH(LEFT(INDEX(FPL_Fixtures_Extract[],MATCH($A566,FPL_Fixtures_Extract[[Player]:[Player]],0),MATCH(FPL_Combined[[#Headers],[Gameweek 19]],FPL_Fixtures_Extract[#Headers],0)),LEN(INDEX(FPL_Fixtures_Extract[],MATCH($A566,FPL_Fixtures_Extract[[Player]:[Player]],0),MATCH(FPL_Combined[[#Headers],[Gameweek 19]],FPL_Fixtures_Extract[#Headers],0)))-4),Team_Key[[Full Name]:[Full Name]],0))&amp;RIGHT(INDEX(FPL_Fixtures_Extract[],MATCH($A566,FPL_Fixtures_Extract[[Player]:[Player]],0),MATCH(FPL_Combined[[#Headers],[Gameweek 19]],FPL_Fixtures_Extract[#Headers],0)),3))</f>
        <v>AVL(H) 2-0</v>
      </c>
      <c r="U566" t="str">
        <f ca="1">IF(RIGHT(FPL_Combined[[#Headers],[Gameweek 20]],2)&lt;$B$622,INDEX(FPL_Results_Extract[Gameweek 20],MATCH($A566,FPL_Results_Extract[[Player]:[Player]],0)),INDEX(Team_Key[[Abbreviation]:[Abbreviation]],MATCH(LEFT(INDEX(FPL_Fixtures_Extract[],MATCH($A566,FPL_Fixtures_Extract[[Player]:[Player]],0),MATCH(FPL_Combined[[#Headers],[Gameweek 20]],FPL_Fixtures_Extract[#Headers],0)),LEN(INDEX(FPL_Fixtures_Extract[],MATCH($A566,FPL_Fixtures_Extract[[Player]:[Player]],0),MATCH(FPL_Combined[[#Headers],[Gameweek 20]],FPL_Fixtures_Extract[#Headers],0)))-4),Team_Key[[Full Name]:[Full Name]],0))&amp;RIGHT(INDEX(FPL_Fixtures_Extract[],MATCH($A566,FPL_Fixtures_Extract[[Player]:[Player]],0),MATCH(FPL_Combined[[#Headers],[Gameweek 20]],FPL_Fixtures_Extract[#Headers],0)),3))</f>
        <v>SOU(H) 1-0</v>
      </c>
      <c r="V566" t="str">
        <f ca="1">IF(RIGHT(FPL_Combined[[#Headers],[Gameweek 21]],2)&lt;$B$622,INDEX(FPL_Results_Extract[Gameweek 21],MATCH($A566,FPL_Results_Extract[[Player]:[Player]],0)),INDEX(Team_Key[[Abbreviation]:[Abbreviation]],MATCH(LEFT(INDEX(FPL_Fixtures_Extract[],MATCH($A566,FPL_Fixtures_Extract[[Player]:[Player]],0),MATCH(FPL_Combined[[#Headers],[Gameweek 21]],FPL_Fixtures_Extract[#Headers],0)),LEN(INDEX(FPL_Fixtures_Extract[],MATCH($A566,FPL_Fixtures_Extract[[Player]:[Player]],0),MATCH(FPL_Combined[[#Headers],[Gameweek 21]],FPL_Fixtures_Extract[#Headers],0)))-4),Team_Key[[Full Name]:[Full Name]],0))&amp;RIGHT(INDEX(FPL_Fixtures_Extract[],MATCH($A566,FPL_Fixtures_Extract[[Player]:[Player]],0),MATCH(FPL_Combined[[#Headers],[Gameweek 21]],FPL_Fixtures_Extract[#Headers],0)),3))</f>
        <v>STK(A) 1-3</v>
      </c>
      <c r="W566" t="str">
        <f ca="1">IF(RIGHT(FPL_Combined[[#Headers],[Gameweek 22]],2)&lt;$B$622,INDEX(FPL_Results_Extract[Gameweek 22],MATCH($A566,FPL_Results_Extract[[Player]:[Player]],0)),INDEX(Team_Key[[Abbreviation]:[Abbreviation]],MATCH(LEFT(INDEX(FPL_Fixtures_Extract[],MATCH($A566,FPL_Fixtures_Extract[[Player]:[Player]],0),MATCH(FPL_Combined[[#Headers],[Gameweek 22]],FPL_Fixtures_Extract[#Headers],0)),LEN(INDEX(FPL_Fixtures_Extract[],MATCH($A566,FPL_Fixtures_Extract[[Player]:[Player]],0),MATCH(FPL_Combined[[#Headers],[Gameweek 22]],FPL_Fixtures_Extract[#Headers],0)))-4),Team_Key[[Full Name]:[Full Name]],0))&amp;RIGHT(INDEX(FPL_Fixtures_Extract[],MATCH($A566,FPL_Fixtures_Extract[[Player]:[Player]],0),MATCH(FPL_Combined[[#Headers],[Gameweek 22]],FPL_Fixtures_Extract[#Headers],0)),3))</f>
        <v>BOU(A) 0-3</v>
      </c>
      <c r="X566" t="str">
        <f ca="1">IF(RIGHT(FPL_Combined[[#Headers],[Gameweek 23]],2)&lt;$B$622,INDEX(FPL_Results_Extract[Gameweek 23],MATCH($A566,FPL_Results_Extract[[Player]:[Player]],0)),INDEX(Team_Key[[Abbreviation]:[Abbreviation]],MATCH(LEFT(INDEX(FPL_Fixtures_Extract[],MATCH($A566,FPL_Fixtures_Extract[[Player]:[Player]],0),MATCH(FPL_Combined[[#Headers],[Gameweek 23]],FPL_Fixtures_Extract[#Headers],0)),LEN(INDEX(FPL_Fixtures_Extract[],MATCH($A566,FPL_Fixtures_Extract[[Player]:[Player]],0),MATCH(FPL_Combined[[#Headers],[Gameweek 23]],FPL_Fixtures_Extract[#Headers],0)))-4),Team_Key[[Full Name]:[Full Name]],0))&amp;RIGHT(INDEX(FPL_Fixtures_Extract[],MATCH($A566,FPL_Fixtures_Extract[[Player]:[Player]],0),MATCH(FPL_Combined[[#Headers],[Gameweek 23]],FPL_Fixtures_Extract[#Headers],0)),3))</f>
        <v>LIV(H) 4-5</v>
      </c>
      <c r="Y566" t="str">
        <f ca="1">IF(RIGHT(FPL_Combined[[#Headers],[Gameweek 24]],2)&lt;$B$622,INDEX(FPL_Results_Extract[Team],MATCH($A566,FPL_Results_Extract[[Player]:[Player]],0)),INDEX(Team_Key[[Abbreviation]:[Abbreviation]],MATCH(LEFT(INDEX(FPL_Fixtures_Extract[],MATCH($A566,FPL_Fixtures_Extract[[Player]:[Player]],0),MATCH(FPL_Combined[[#Headers],[Gameweek 24]],FPL_Fixtures_Extract[#Headers],0)),LEN(INDEX(FPL_Fixtures_Extract[],MATCH($A566,FPL_Fixtures_Extract[[Player]:[Player]],0),MATCH(FPL_Combined[[#Headers],[Gameweek 24]],FPL_Fixtures_Extract[#Headers],0)))-4),Team_Key[[Full Name]:[Full Name]],0))&amp;RIGHT(INDEX(FPL_Fixtures_Extract[],MATCH($A566,FPL_Fixtures_Extract[[Player]:[Player]],0),MATCH(FPL_Combined[[#Headers],[Gameweek 24]],FPL_Fixtures_Extract[#Headers],0)),3))</f>
        <v>NOR</v>
      </c>
      <c r="Z566" t="str">
        <f ca="1">IF(RIGHT(FPL_Combined[[#Headers],[Gameweek 25]],2)&lt;$B$622,INDEX(FPL_Results_Extract[Player],MATCH($A566,FPL_Results_Extract[[Player]:[Player]],0)),INDEX(Team_Key[[Abbreviation]:[Abbreviation]],MATCH(LEFT(INDEX(FPL_Fixtures_Extract[],MATCH($A566,FPL_Fixtures_Extract[[Player]:[Player]],0),MATCH(FPL_Combined[[#Headers],[Gameweek 25]],FPL_Fixtures_Extract[#Headers],0)),LEN(INDEX(FPL_Fixtures_Extract[],MATCH($A566,FPL_Fixtures_Extract[[Player]:[Player]],0),MATCH(FPL_Combined[[#Headers],[Gameweek 25]],FPL_Fixtures_Extract[#Headers],0)))-4),Team_Key[[Full Name]:[Full Name]],0))&amp;RIGHT(INDEX(FPL_Fixtures_Extract[],MATCH($A566,FPL_Fixtures_Extract[[Player]:[Player]],0),MATCH(FPL_Combined[[#Headers],[Gameweek 25]],FPL_Fixtures_Extract[#Headers],0)),3))</f>
        <v>Turner</v>
      </c>
      <c r="AA566" t="str">
        <f ca="1">IF(RIGHT(FPL_Combined[[#Headers],[Gameweek 26]],2)&lt;$B$622,INDEX(FPL_Results_Extract[Gameweek 01],MATCH($A566,FPL_Results_Extract[[Player]:[Player]],0)),INDEX(Team_Key[[Abbreviation]:[Abbreviation]],MATCH(LEFT(INDEX(FPL_Fixtures_Extract[],MATCH($A566,FPL_Fixtures_Extract[[Player]:[Player]],0),MATCH(FPL_Combined[[#Headers],[Gameweek 26]],FPL_Fixtures_Extract[#Headers],0)),LEN(INDEX(FPL_Fixtures_Extract[],MATCH($A566,FPL_Fixtures_Extract[[Player]:[Player]],0),MATCH(FPL_Combined[[#Headers],[Gameweek 26]],FPL_Fixtures_Extract[#Headers],0)))-4),Team_Key[[Full Name]:[Full Name]],0))&amp;RIGHT(INDEX(FPL_Fixtures_Extract[],MATCH($A566,FPL_Fixtures_Extract[[Player]:[Player]],0),MATCH(FPL_Combined[[#Headers],[Gameweek 26]],FPL_Fixtures_Extract[#Headers],0)),3))</f>
        <v>CRY(H) 1-3</v>
      </c>
      <c r="AB566" t="str">
        <f ca="1">IF(RIGHT(FPL_Combined[[#Headers],[Gameweek 27]],2)&lt;$B$622,INDEX(FPL_Results_Extract[Gameweek 02],MATCH($A566,FPL_Results_Extract[[Player]:[Player]],0)),INDEX(Team_Key[[Abbreviation]:[Abbreviation]],MATCH(LEFT(INDEX(FPL_Fixtures_Extract[],MATCH($A566,FPL_Fixtures_Extract[[Player]:[Player]],0),MATCH(FPL_Combined[[#Headers],[Gameweek 27]],FPL_Fixtures_Extract[#Headers],0)),LEN(INDEX(FPL_Fixtures_Extract[],MATCH($A566,FPL_Fixtures_Extract[[Player]:[Player]],0),MATCH(FPL_Combined[[#Headers],[Gameweek 27]],FPL_Fixtures_Extract[#Headers],0)))-4),Team_Key[[Full Name]:[Full Name]],0))&amp;RIGHT(INDEX(FPL_Fixtures_Extract[],MATCH($A566,FPL_Fixtures_Extract[[Player]:[Player]],0),MATCH(FPL_Combined[[#Headers],[Gameweek 27]],FPL_Fixtures_Extract[#Headers],0)),3))</f>
        <v>SUN(A) 3-1</v>
      </c>
      <c r="AC566" t="str">
        <f ca="1">IF(RIGHT(FPL_Combined[[#Headers],[Gameweek 28]],2)&lt;$B$622,INDEX(FPL_Results_Extract[Gameweek 03],MATCH($A566,FPL_Results_Extract[[Player]:[Player]],0)),INDEX(Team_Key[[Abbreviation]:[Abbreviation]],MATCH(LEFT(INDEX(FPL_Fixtures_Extract[],MATCH($A566,FPL_Fixtures_Extract[[Player]:[Player]],0),MATCH(FPL_Combined[[#Headers],[Gameweek 28]],FPL_Fixtures_Extract[#Headers],0)),LEN(INDEX(FPL_Fixtures_Extract[],MATCH($A566,FPL_Fixtures_Extract[[Player]:[Player]],0),MATCH(FPL_Combined[[#Headers],[Gameweek 28]],FPL_Fixtures_Extract[#Headers],0)))-4),Team_Key[[Full Name]:[Full Name]],0))&amp;RIGHT(INDEX(FPL_Fixtures_Extract[],MATCH($A566,FPL_Fixtures_Extract[[Player]:[Player]],0),MATCH(FPL_Combined[[#Headers],[Gameweek 28]],FPL_Fixtures_Extract[#Headers],0)),3))</f>
        <v>STK(H) 1-1</v>
      </c>
      <c r="AD566" t="str">
        <f ca="1">IF(RIGHT(FPL_Combined[[#Headers],[Gameweek 29]],2)&lt;$B$622,INDEX(FPL_Results_Extract[Gameweek 04],MATCH($A566,FPL_Results_Extract[[Player]:[Player]],0)),INDEX(Team_Key[[Abbreviation]:[Abbreviation]],MATCH(LEFT(INDEX(FPL_Fixtures_Extract[],MATCH($A566,FPL_Fixtures_Extract[[Player]:[Player]],0),MATCH(FPL_Combined[[#Headers],[Gameweek 29]],FPL_Fixtures_Extract[#Headers],0)),LEN(INDEX(FPL_Fixtures_Extract[],MATCH($A566,FPL_Fixtures_Extract[[Player]:[Player]],0),MATCH(FPL_Combined[[#Headers],[Gameweek 29]],FPL_Fixtures_Extract[#Headers],0)))-4),Team_Key[[Full Name]:[Full Name]],0))&amp;RIGHT(INDEX(FPL_Fixtures_Extract[],MATCH($A566,FPL_Fixtures_Extract[[Player]:[Player]],0),MATCH(FPL_Combined[[#Headers],[Gameweek 29]],FPL_Fixtures_Extract[#Headers],0)),3))</f>
        <v>SWA(A)</v>
      </c>
      <c r="AE566" t="str">
        <f ca="1">IF(RIGHT(FPL_Combined[[#Headers],[Gameweek 30]],2)&lt;$B$622,INDEX(FPL_Results_Extract[Gameweek 05],MATCH($A566,FPL_Results_Extract[[Player]:[Player]],0)),INDEX(Team_Key[[Abbreviation]:[Abbreviation]],MATCH(LEFT(INDEX(FPL_Fixtures_Extract[],MATCH($A566,FPL_Fixtures_Extract[[Player]:[Player]],0),MATCH(FPL_Combined[[#Headers],[Gameweek 30]],FPL_Fixtures_Extract[#Headers],0)),LEN(INDEX(FPL_Fixtures_Extract[],MATCH($A566,FPL_Fixtures_Extract[[Player]:[Player]],0),MATCH(FPL_Combined[[#Headers],[Gameweek 30]],FPL_Fixtures_Extract[#Headers],0)))-4),Team_Key[[Full Name]:[Full Name]],0))&amp;RIGHT(INDEX(FPL_Fixtures_Extract[],MATCH($A566,FPL_Fixtures_Extract[[Player]:[Player]],0),MATCH(FPL_Combined[[#Headers],[Gameweek 30]],FPL_Fixtures_Extract[#Headers],0)),3))</f>
        <v>MCI(H)</v>
      </c>
      <c r="AF566" t="str">
        <f ca="1">IF(RIGHT(FPL_Combined[[#Headers],[Gameweek 31]],2)&lt;$B$622,INDEX(FPL_Results_Extract[Gameweek 06],MATCH($A566,FPL_Results_Extract[[Player]:[Player]],0)),INDEX(Team_Key[[Abbreviation]:[Abbreviation]],MATCH(LEFT(INDEX(FPL_Fixtures_Extract[],MATCH($A566,FPL_Fixtures_Extract[[Player]:[Player]],0),MATCH(FPL_Combined[[#Headers],[Gameweek 31]],FPL_Fixtures_Extract[#Headers],0)),LEN(INDEX(FPL_Fixtures_Extract[],MATCH($A566,FPL_Fixtures_Extract[[Player]:[Player]],0),MATCH(FPL_Combined[[#Headers],[Gameweek 31]],FPL_Fixtures_Extract[#Headers],0)))-4),Team_Key[[Full Name]:[Full Name]],0))&amp;RIGHT(INDEX(FPL_Fixtures_Extract[],MATCH($A566,FPL_Fixtures_Extract[[Player]:[Player]],0),MATCH(FPL_Combined[[#Headers],[Gameweek 31]],FPL_Fixtures_Extract[#Headers],0)),3))</f>
        <v>WBA(A)</v>
      </c>
      <c r="AG566" t="str">
        <f ca="1">IF(RIGHT(FPL_Combined[[#Headers],[Gameweek 32]],2)&lt;$B$622,INDEX(FPL_Results_Extract[Gameweek 07],MATCH($A566,FPL_Results_Extract[[Player]:[Player]],0)),INDEX(Team_Key[[Abbreviation]:[Abbreviation]],MATCH(LEFT(INDEX(FPL_Fixtures_Extract[],MATCH($A566,FPL_Fixtures_Extract[[Player]:[Player]],0),MATCH(FPL_Combined[[#Headers],[Gameweek 32]],FPL_Fixtures_Extract[#Headers],0)),LEN(INDEX(FPL_Fixtures_Extract[],MATCH($A566,FPL_Fixtures_Extract[[Player]:[Player]],0),MATCH(FPL_Combined[[#Headers],[Gameweek 32]],FPL_Fixtures_Extract[#Headers],0)))-4),Team_Key[[Full Name]:[Full Name]],0))&amp;RIGHT(INDEX(FPL_Fixtures_Extract[],MATCH($A566,FPL_Fixtures_Extract[[Player]:[Player]],0),MATCH(FPL_Combined[[#Headers],[Gameweek 32]],FPL_Fixtures_Extract[#Headers],0)),3))</f>
        <v>NEW(H)</v>
      </c>
      <c r="AH566" t="str">
        <f ca="1">IF(RIGHT(FPL_Combined[[#Headers],[Gameweek 33]],2)&lt;$B$622,INDEX(FPL_Results_Extract[Gameweek 08],MATCH($A566,FPL_Results_Extract[[Player]:[Player]],0)),INDEX(Team_Key[[Abbreviation]:[Abbreviation]],MATCH(LEFT(INDEX(FPL_Fixtures_Extract[],MATCH($A566,FPL_Fixtures_Extract[[Player]:[Player]],0),MATCH(FPL_Combined[[#Headers],[Gameweek 33]],FPL_Fixtures_Extract[#Headers],0)),LEN(INDEX(FPL_Fixtures_Extract[],MATCH($A566,FPL_Fixtures_Extract[[Player]:[Player]],0),MATCH(FPL_Combined[[#Headers],[Gameweek 33]],FPL_Fixtures_Extract[#Headers],0)))-4),Team_Key[[Full Name]:[Full Name]],0))&amp;RIGHT(INDEX(FPL_Fixtures_Extract[],MATCH($A566,FPL_Fixtures_Extract[[Player]:[Player]],0),MATCH(FPL_Combined[[#Headers],[Gameweek 33]],FPL_Fixtures_Extract[#Headers],0)),3))</f>
        <v>CRY(A)</v>
      </c>
      <c r="AI566" t="str">
        <f ca="1">IF(RIGHT(FPL_Combined[[#Headers],[Gameweek 34]],2)&lt;$B$622,INDEX(FPL_Results_Extract[Gameweek 09],MATCH($A566,FPL_Results_Extract[[Player]:[Player]],0)),INDEX(Team_Key[[Abbreviation]:[Abbreviation]],MATCH(LEFT(INDEX(FPL_Fixtures_Extract[],MATCH($A566,FPL_Fixtures_Extract[[Player]:[Player]],0),MATCH(FPL_Combined[[#Headers],[Gameweek 34]],FPL_Fixtures_Extract[#Headers],0)),LEN(INDEX(FPL_Fixtures_Extract[],MATCH($A566,FPL_Fixtures_Extract[[Player]:[Player]],0),MATCH(FPL_Combined[[#Headers],[Gameweek 34]],FPL_Fixtures_Extract[#Headers],0)))-4),Team_Key[[Full Name]:[Full Name]],0))&amp;RIGHT(INDEX(FPL_Fixtures_Extract[],MATCH($A566,FPL_Fixtures_Extract[[Player]:[Player]],0),MATCH(FPL_Combined[[#Headers],[Gameweek 34]],FPL_Fixtures_Extract[#Headers],0)),3))</f>
        <v>SUN(H)</v>
      </c>
      <c r="AJ566" t="str">
        <f ca="1">IF(RIGHT(FPL_Combined[[#Headers],[Gameweek 35]],2)&lt;$B$622,INDEX(FPL_Results_Extract[Gameweek 10],MATCH($A566,FPL_Results_Extract[[Player]:[Player]],0)),INDEX(Team_Key[[Abbreviation]:[Abbreviation]],MATCH(LEFT(INDEX(FPL_Fixtures_Extract[],MATCH($A566,FPL_Fixtures_Extract[[Player]:[Player]],0),MATCH(FPL_Combined[[#Headers],[Gameweek 35]],FPL_Fixtures_Extract[#Headers],0)),LEN(INDEX(FPL_Fixtures_Extract[],MATCH($A566,FPL_Fixtures_Extract[[Player]:[Player]],0),MATCH(FPL_Combined[[#Headers],[Gameweek 35]],FPL_Fixtures_Extract[#Headers],0)))-4),Team_Key[[Full Name]:[Full Name]],0))&amp;RIGHT(INDEX(FPL_Fixtures_Extract[],MATCH($A566,FPL_Fixtures_Extract[[Player]:[Player]],0),MATCH(FPL_Combined[[#Headers],[Gameweek 35]],FPL_Fixtures_Extract[#Headers],0)),3))</f>
        <v>WAT(H)</v>
      </c>
      <c r="AK566" t="str">
        <f ca="1">IF(RIGHT(FPL_Combined[[#Headers],[Gameweek 36]],2)&lt;$B$622,INDEX(FPL_Results_Extract[Gameweek 11],MATCH($A566,FPL_Results_Extract[[Player]:[Player]],0)),INDEX(Team_Key[[Abbreviation]:[Abbreviation]],MATCH(LEFT(INDEX(FPL_Fixtures_Extract[],MATCH($A566,FPL_Fixtures_Extract[[Player]:[Player]],0),MATCH(FPL_Combined[[#Headers],[Gameweek 36]],FPL_Fixtures_Extract[#Headers],0)),LEN(INDEX(FPL_Fixtures_Extract[],MATCH($A566,FPL_Fixtures_Extract[[Player]:[Player]],0),MATCH(FPL_Combined[[#Headers],[Gameweek 36]],FPL_Fixtures_Extract[#Headers],0)))-4),Team_Key[[Full Name]:[Full Name]],0))&amp;RIGHT(INDEX(FPL_Fixtures_Extract[],MATCH($A566,FPL_Fixtures_Extract[[Player]:[Player]],0),MATCH(FPL_Combined[[#Headers],[Gameweek 36]],FPL_Fixtures_Extract[#Headers],0)),3))</f>
        <v>ARS(A)</v>
      </c>
      <c r="AL566" t="str">
        <f ca="1">IF(RIGHT(FPL_Combined[[#Headers],[Gameweek 37]],2)&lt;$B$622,INDEX(FPL_Results_Extract[Gameweek 12],MATCH($A566,FPL_Results_Extract[[Player]:[Player]],0)),INDEX(Team_Key[[Abbreviation]:[Abbreviation]],MATCH(LEFT(INDEX(FPL_Fixtures_Extract[],MATCH($A566,FPL_Fixtures_Extract[[Player]:[Player]],0),MATCH(FPL_Combined[[#Headers],[Gameweek 37]],FPL_Fixtures_Extract[#Headers],0)),LEN(INDEX(FPL_Fixtures_Extract[],MATCH($A566,FPL_Fixtures_Extract[[Player]:[Player]],0),MATCH(FPL_Combined[[#Headers],[Gameweek 37]],FPL_Fixtures_Extract[#Headers],0)))-4),Team_Key[[Full Name]:[Full Name]],0))&amp;RIGHT(INDEX(FPL_Fixtures_Extract[],MATCH($A566,FPL_Fixtures_Extract[[Player]:[Player]],0),MATCH(FPL_Combined[[#Headers],[Gameweek 37]],FPL_Fixtures_Extract[#Headers],0)),3))</f>
        <v>MUN(H)</v>
      </c>
      <c r="AM566" t="str">
        <f ca="1">IF(RIGHT(FPL_Combined[[#Headers],[Gameweek 38]],2)&lt;$B$622,INDEX(FPL_Results_Extract[Gameweek 13],MATCH($A566,FPL_Results_Extract[[Player]:[Player]],0)),INDEX(Team_Key[[Abbreviation]:[Abbreviation]],MATCH(LEFT(INDEX(FPL_Fixtures_Extract[],MATCH($A566,FPL_Fixtures_Extract[[Player]:[Player]],0),MATCH(FPL_Combined[[#Headers],[Gameweek 38]],FPL_Fixtures_Extract[#Headers],0)),LEN(INDEX(FPL_Fixtures_Extract[],MATCH($A566,FPL_Fixtures_Extract[[Player]:[Player]],0),MATCH(FPL_Combined[[#Headers],[Gameweek 38]],FPL_Fixtures_Extract[#Headers],0)))-4),Team_Key[[Full Name]:[Full Name]],0))&amp;RIGHT(INDEX(FPL_Fixtures_Extract[],MATCH($A566,FPL_Fixtures_Extract[[Player]:[Player]],0),MATCH(FPL_Combined[[#Headers],[Gameweek 38]],FPL_Fixtures_Extract[#Headers],0)),3))</f>
        <v>EVE(A)</v>
      </c>
    </row>
    <row r="567" spans="1:39" x14ac:dyDescent="0.45">
      <c r="A567" t="s">
        <v>397</v>
      </c>
      <c r="B567" t="str">
        <f ca="1">IF(RIGHT(FPL_Combined[[#Headers],[Gameweek 01]],2)&lt;$B$622,INDEX(FPL_Results_Extract[Gameweek 01],MATCH($A567,FPL_Results_Extract[[Player]:[Player]],0)),INDEX(Team_Key[[Abbreviation]:[Abbreviation]],MATCH(LEFT(INDEX(FPL_Fixtures_Extract[],MATCH($A567,FPL_Fixtures_Extract[[Player]:[Player]],0),MATCH(FPL_Combined[[#Headers],[Gameweek 01]],FPL_Fixtures_Extract[#Headers],0)),LEN(INDEX(FPL_Fixtures_Extract[],MATCH($A567,FPL_Fixtures_Extract[[Player]:[Player]],0),MATCH(FPL_Combined[[#Headers],[Gameweek 01]],FPL_Fixtures_Extract[#Headers],0)))-4),Team_Key[[Full Name]:[Full Name]],0))&amp;RIGHT(INDEX(FPL_Fixtures_Extract[],MATCH($A567,FPL_Fixtures_Extract[[Player]:[Player]],0),MATCH(FPL_Combined[[#Headers],[Gameweek 01]],FPL_Fixtures_Extract[#Headers],0)),3))</f>
        <v>SUN(H) 4-2</v>
      </c>
      <c r="C567" t="str">
        <f ca="1">IF(RIGHT(FPL_Combined[[#Headers],[Gameweek 02]],2)&lt;$B$622,INDEX(FPL_Results_Extract[Gameweek 02],MATCH($A567,FPL_Results_Extract[[Player]:[Player]],0)),INDEX(Team_Key[[Abbreviation]:[Abbreviation]],MATCH(LEFT(INDEX(FPL_Fixtures_Extract[],MATCH($A567,FPL_Fixtures_Extract[[Player]:[Player]],0),MATCH(FPL_Combined[[#Headers],[Gameweek 02]],FPL_Fixtures_Extract[#Headers],0)),LEN(INDEX(FPL_Fixtures_Extract[],MATCH($A567,FPL_Fixtures_Extract[[Player]:[Player]],0),MATCH(FPL_Combined[[#Headers],[Gameweek 02]],FPL_Fixtures_Extract[#Headers],0)))-4),Team_Key[[Full Name]:[Full Name]],0))&amp;RIGHT(INDEX(FPL_Fixtures_Extract[],MATCH($A567,FPL_Fixtures_Extract[[Player]:[Player]],0),MATCH(FPL_Combined[[#Headers],[Gameweek 02]],FPL_Fixtures_Extract[#Headers],0)),3))</f>
        <v>WHU(A) 2-1</v>
      </c>
      <c r="D567" t="str">
        <f ca="1">IF(RIGHT(FPL_Combined[[#Headers],[Gameweek 03]],2)&lt;$B$622,INDEX(FPL_Results_Extract[Gameweek 03],MATCH($A567,FPL_Results_Extract[[Player]:[Player]],0)),INDEX(Team_Key[[Abbreviation]:[Abbreviation]],MATCH(LEFT(INDEX(FPL_Fixtures_Extract[],MATCH($A567,FPL_Fixtures_Extract[[Player]:[Player]],0),MATCH(FPL_Combined[[#Headers],[Gameweek 03]],FPL_Fixtures_Extract[#Headers],0)),LEN(INDEX(FPL_Fixtures_Extract[],MATCH($A567,FPL_Fixtures_Extract[[Player]:[Player]],0),MATCH(FPL_Combined[[#Headers],[Gameweek 03]],FPL_Fixtures_Extract[#Headers],0)))-4),Team_Key[[Full Name]:[Full Name]],0))&amp;RIGHT(INDEX(FPL_Fixtures_Extract[],MATCH($A567,FPL_Fixtures_Extract[[Player]:[Player]],0),MATCH(FPL_Combined[[#Headers],[Gameweek 03]],FPL_Fixtures_Extract[#Headers],0)),3))</f>
        <v>TOT(H) 1-1</v>
      </c>
      <c r="E567" t="str">
        <f ca="1">IF(RIGHT(FPL_Combined[[#Headers],[Gameweek 04]],2)&lt;$B$622,INDEX(FPL_Results_Extract[Gameweek 04],MATCH($A567,FPL_Results_Extract[[Player]:[Player]],0)),INDEX(Team_Key[[Abbreviation]:[Abbreviation]],MATCH(LEFT(INDEX(FPL_Fixtures_Extract[],MATCH($A567,FPL_Fixtures_Extract[[Player]:[Player]],0),MATCH(FPL_Combined[[#Headers],[Gameweek 04]],FPL_Fixtures_Extract[#Headers],0)),LEN(INDEX(FPL_Fixtures_Extract[],MATCH($A567,FPL_Fixtures_Extract[[Player]:[Player]],0),MATCH(FPL_Combined[[#Headers],[Gameweek 04]],FPL_Fixtures_Extract[#Headers],0)))-4),Team_Key[[Full Name]:[Full Name]],0))&amp;RIGHT(INDEX(FPL_Fixtures_Extract[],MATCH($A567,FPL_Fixtures_Extract[[Player]:[Player]],0),MATCH(FPL_Combined[[#Headers],[Gameweek 04]],FPL_Fixtures_Extract[#Headers],0)),3))</f>
        <v>BOU(A) 1-1</v>
      </c>
      <c r="F567" t="str">
        <f ca="1">IF(RIGHT(FPL_Combined[[#Headers],[Gameweek 05]],2)&lt;$B$622,INDEX(FPL_Results_Extract[Gameweek 05],MATCH($A567,FPL_Results_Extract[[Player]:[Player]],0)),INDEX(Team_Key[[Abbreviation]:[Abbreviation]],MATCH(LEFT(INDEX(FPL_Fixtures_Extract[],MATCH($A567,FPL_Fixtures_Extract[[Player]:[Player]],0),MATCH(FPL_Combined[[#Headers],[Gameweek 05]],FPL_Fixtures_Extract[#Headers],0)),LEN(INDEX(FPL_Fixtures_Extract[],MATCH($A567,FPL_Fixtures_Extract[[Player]:[Player]],0),MATCH(FPL_Combined[[#Headers],[Gameweek 05]],FPL_Fixtures_Extract[#Headers],0)))-4),Team_Key[[Full Name]:[Full Name]],0))&amp;RIGHT(INDEX(FPL_Fixtures_Extract[],MATCH($A567,FPL_Fixtures_Extract[[Player]:[Player]],0),MATCH(FPL_Combined[[#Headers],[Gameweek 05]],FPL_Fixtures_Extract[#Headers],0)),3))</f>
        <v>AVL(H) 3-2</v>
      </c>
      <c r="G567" t="str">
        <f ca="1">IF(RIGHT(FPL_Combined[[#Headers],[Gameweek 06]],2)&lt;$B$622,INDEX(FPL_Results_Extract[Gameweek 06],MATCH($A567,FPL_Results_Extract[[Player]:[Player]],0)),INDEX(Team_Key[[Abbreviation]:[Abbreviation]],MATCH(LEFT(INDEX(FPL_Fixtures_Extract[],MATCH($A567,FPL_Fixtures_Extract[[Player]:[Player]],0),MATCH(FPL_Combined[[#Headers],[Gameweek 06]],FPL_Fixtures_Extract[#Headers],0)),LEN(INDEX(FPL_Fixtures_Extract[],MATCH($A567,FPL_Fixtures_Extract[[Player]:[Player]],0),MATCH(FPL_Combined[[#Headers],[Gameweek 06]],FPL_Fixtures_Extract[#Headers],0)))-4),Team_Key[[Full Name]:[Full Name]],0))&amp;RIGHT(INDEX(FPL_Fixtures_Extract[],MATCH($A567,FPL_Fixtures_Extract[[Player]:[Player]],0),MATCH(FPL_Combined[[#Headers],[Gameweek 06]],FPL_Fixtures_Extract[#Headers],0)),3))</f>
        <v>STK(A) 2-2</v>
      </c>
      <c r="H567" t="str">
        <f ca="1">IF(RIGHT(FPL_Combined[[#Headers],[Gameweek 07]],2)&lt;$B$622,INDEX(FPL_Results_Extract[Gameweek 07],MATCH($A567,FPL_Results_Extract[[Player]:[Player]],0)),INDEX(Team_Key[[Abbreviation]:[Abbreviation]],MATCH(LEFT(INDEX(FPL_Fixtures_Extract[],MATCH($A567,FPL_Fixtures_Extract[[Player]:[Player]],0),MATCH(FPL_Combined[[#Headers],[Gameweek 07]],FPL_Fixtures_Extract[#Headers],0)),LEN(INDEX(FPL_Fixtures_Extract[],MATCH($A567,FPL_Fixtures_Extract[[Player]:[Player]],0),MATCH(FPL_Combined[[#Headers],[Gameweek 07]],FPL_Fixtures_Extract[#Headers],0)))-4),Team_Key[[Full Name]:[Full Name]],0))&amp;RIGHT(INDEX(FPL_Fixtures_Extract[],MATCH($A567,FPL_Fixtures_Extract[[Player]:[Player]],0),MATCH(FPL_Combined[[#Headers],[Gameweek 07]],FPL_Fixtures_Extract[#Headers],0)),3))</f>
        <v>ARS(H) 2-5</v>
      </c>
      <c r="I567" t="str">
        <f ca="1">IF(RIGHT(FPL_Combined[[#Headers],[Gameweek 08]],2)&lt;$B$622,INDEX(FPL_Results_Extract[Gameweek 08],MATCH($A567,FPL_Results_Extract[[Player]:[Player]],0)),INDEX(Team_Key[[Abbreviation]:[Abbreviation]],MATCH(LEFT(INDEX(FPL_Fixtures_Extract[],MATCH($A567,FPL_Fixtures_Extract[[Player]:[Player]],0),MATCH(FPL_Combined[[#Headers],[Gameweek 08]],FPL_Fixtures_Extract[#Headers],0)),LEN(INDEX(FPL_Fixtures_Extract[],MATCH($A567,FPL_Fixtures_Extract[[Player]:[Player]],0),MATCH(FPL_Combined[[#Headers],[Gameweek 08]],FPL_Fixtures_Extract[#Headers],0)))-4),Team_Key[[Full Name]:[Full Name]],0))&amp;RIGHT(INDEX(FPL_Fixtures_Extract[],MATCH($A567,FPL_Fixtures_Extract[[Player]:[Player]],0),MATCH(FPL_Combined[[#Headers],[Gameweek 08]],FPL_Fixtures_Extract[#Headers],0)),3))</f>
        <v>NOR(A) 2-1</v>
      </c>
      <c r="J567" t="str">
        <f ca="1">IF(RIGHT(FPL_Combined[[#Headers],[Gameweek 09]],2)&lt;$B$622,INDEX(FPL_Results_Extract[Gameweek 09],MATCH($A567,FPL_Results_Extract[[Player]:[Player]],0)),INDEX(Team_Key[[Abbreviation]:[Abbreviation]],MATCH(LEFT(INDEX(FPL_Fixtures_Extract[],MATCH($A567,FPL_Fixtures_Extract[[Player]:[Player]],0),MATCH(FPL_Combined[[#Headers],[Gameweek 09]],FPL_Fixtures_Extract[#Headers],0)),LEN(INDEX(FPL_Fixtures_Extract[],MATCH($A567,FPL_Fixtures_Extract[[Player]:[Player]],0),MATCH(FPL_Combined[[#Headers],[Gameweek 09]],FPL_Fixtures_Extract[#Headers],0)))-4),Team_Key[[Full Name]:[Full Name]],0))&amp;RIGHT(INDEX(FPL_Fixtures_Extract[],MATCH($A567,FPL_Fixtures_Extract[[Player]:[Player]],0),MATCH(FPL_Combined[[#Headers],[Gameweek 09]],FPL_Fixtures_Extract[#Headers],0)),3))</f>
        <v>SOU(A) 2-2</v>
      </c>
      <c r="K567" t="str">
        <f ca="1">IF(RIGHT(FPL_Combined[[#Headers],[Gameweek 10]],2)&lt;$B$622,INDEX(FPL_Results_Extract[Gameweek 10],MATCH($A567,FPL_Results_Extract[[Player]:[Player]],0)),INDEX(Team_Key[[Abbreviation]:[Abbreviation]],MATCH(LEFT(INDEX(FPL_Fixtures_Extract[],MATCH($A567,FPL_Fixtures_Extract[[Player]:[Player]],0),MATCH(FPL_Combined[[#Headers],[Gameweek 10]],FPL_Fixtures_Extract[#Headers],0)),LEN(INDEX(FPL_Fixtures_Extract[],MATCH($A567,FPL_Fixtures_Extract[[Player]:[Player]],0),MATCH(FPL_Combined[[#Headers],[Gameweek 10]],FPL_Fixtures_Extract[#Headers],0)))-4),Team_Key[[Full Name]:[Full Name]],0))&amp;RIGHT(INDEX(FPL_Fixtures_Extract[],MATCH($A567,FPL_Fixtures_Extract[[Player]:[Player]],0),MATCH(FPL_Combined[[#Headers],[Gameweek 10]],FPL_Fixtures_Extract[#Headers],0)),3))</f>
        <v>CRY(H) 1-0</v>
      </c>
      <c r="L567" t="str">
        <f ca="1">IF(RIGHT(FPL_Combined[[#Headers],[Gameweek 11]],2)&lt;$B$622,INDEX(FPL_Results_Extract[Gameweek 11],MATCH($A567,FPL_Results_Extract[[Player]:[Player]],0)),INDEX(Team_Key[[Abbreviation]:[Abbreviation]],MATCH(LEFT(INDEX(FPL_Fixtures_Extract[],MATCH($A567,FPL_Fixtures_Extract[[Player]:[Player]],0),MATCH(FPL_Combined[[#Headers],[Gameweek 11]],FPL_Fixtures_Extract[#Headers],0)),LEN(INDEX(FPL_Fixtures_Extract[],MATCH($A567,FPL_Fixtures_Extract[[Player]:[Player]],0),MATCH(FPL_Combined[[#Headers],[Gameweek 11]],FPL_Fixtures_Extract[#Headers],0)))-4),Team_Key[[Full Name]:[Full Name]],0))&amp;RIGHT(INDEX(FPL_Fixtures_Extract[],MATCH($A567,FPL_Fixtures_Extract[[Player]:[Player]],0),MATCH(FPL_Combined[[#Headers],[Gameweek 11]],FPL_Fixtures_Extract[#Headers],0)),3))</f>
        <v>WBA(A) 3-2</v>
      </c>
      <c r="M567" t="str">
        <f ca="1">IF(RIGHT(FPL_Combined[[#Headers],[Gameweek 12]],2)&lt;$B$622,INDEX(FPL_Results_Extract[Gameweek 12],MATCH($A567,FPL_Results_Extract[[Player]:[Player]],0)),INDEX(Team_Key[[Abbreviation]:[Abbreviation]],MATCH(LEFT(INDEX(FPL_Fixtures_Extract[],MATCH($A567,FPL_Fixtures_Extract[[Player]:[Player]],0),MATCH(FPL_Combined[[#Headers],[Gameweek 12]],FPL_Fixtures_Extract[#Headers],0)),LEN(INDEX(FPL_Fixtures_Extract[],MATCH($A567,FPL_Fixtures_Extract[[Player]:[Player]],0),MATCH(FPL_Combined[[#Headers],[Gameweek 12]],FPL_Fixtures_Extract[#Headers],0)))-4),Team_Key[[Full Name]:[Full Name]],0))&amp;RIGHT(INDEX(FPL_Fixtures_Extract[],MATCH($A567,FPL_Fixtures_Extract[[Player]:[Player]],0),MATCH(FPL_Combined[[#Headers],[Gameweek 12]],FPL_Fixtures_Extract[#Headers],0)),3))</f>
        <v>WAT(H) 2-1</v>
      </c>
      <c r="N567" t="str">
        <f ca="1">IF(RIGHT(FPL_Combined[[#Headers],[Gameweek 13]],2)&lt;$B$622,INDEX(FPL_Results_Extract[Gameweek 13],MATCH($A567,FPL_Results_Extract[[Player]:[Player]],0)),INDEX(Team_Key[[Abbreviation]:[Abbreviation]],MATCH(LEFT(INDEX(FPL_Fixtures_Extract[],MATCH($A567,FPL_Fixtures_Extract[[Player]:[Player]],0),MATCH(FPL_Combined[[#Headers],[Gameweek 13]],FPL_Fixtures_Extract[#Headers],0)),LEN(INDEX(FPL_Fixtures_Extract[],MATCH($A567,FPL_Fixtures_Extract[[Player]:[Player]],0),MATCH(FPL_Combined[[#Headers],[Gameweek 13]],FPL_Fixtures_Extract[#Headers],0)))-4),Team_Key[[Full Name]:[Full Name]],0))&amp;RIGHT(INDEX(FPL_Fixtures_Extract[],MATCH($A567,FPL_Fixtures_Extract[[Player]:[Player]],0),MATCH(FPL_Combined[[#Headers],[Gameweek 13]],FPL_Fixtures_Extract[#Headers],0)),3))</f>
        <v>NEW(A) 3-0</v>
      </c>
      <c r="O567" t="str">
        <f ca="1">IF(RIGHT(FPL_Combined[[#Headers],[Gameweek 14]],2)&lt;$B$622,INDEX(FPL_Results_Extract[Gameweek 14],MATCH($A567,FPL_Results_Extract[[Player]:[Player]],0)),INDEX(Team_Key[[Abbreviation]:[Abbreviation]],MATCH(LEFT(INDEX(FPL_Fixtures_Extract[],MATCH($A567,FPL_Fixtures_Extract[[Player]:[Player]],0),MATCH(FPL_Combined[[#Headers],[Gameweek 14]],FPL_Fixtures_Extract[#Headers],0)),LEN(INDEX(FPL_Fixtures_Extract[],MATCH($A567,FPL_Fixtures_Extract[[Player]:[Player]],0),MATCH(FPL_Combined[[#Headers],[Gameweek 14]],FPL_Fixtures_Extract[#Headers],0)))-4),Team_Key[[Full Name]:[Full Name]],0))&amp;RIGHT(INDEX(FPL_Fixtures_Extract[],MATCH($A567,FPL_Fixtures_Extract[[Player]:[Player]],0),MATCH(FPL_Combined[[#Headers],[Gameweek 14]],FPL_Fixtures_Extract[#Headers],0)),3))</f>
        <v>MUN(H) 1-1</v>
      </c>
      <c r="P567" t="str">
        <f ca="1">IF(RIGHT(FPL_Combined[[#Headers],[Gameweek 15]],2)&lt;$B$622,INDEX(FPL_Results_Extract[Gameweek 15],MATCH($A567,FPL_Results_Extract[[Player]:[Player]],0)),INDEX(Team_Key[[Abbreviation]:[Abbreviation]],MATCH(LEFT(INDEX(FPL_Fixtures_Extract[],MATCH($A567,FPL_Fixtures_Extract[[Player]:[Player]],0),MATCH(FPL_Combined[[#Headers],[Gameweek 15]],FPL_Fixtures_Extract[#Headers],0)),LEN(INDEX(FPL_Fixtures_Extract[],MATCH($A567,FPL_Fixtures_Extract[[Player]:[Player]],0),MATCH(FPL_Combined[[#Headers],[Gameweek 15]],FPL_Fixtures_Extract[#Headers],0)))-4),Team_Key[[Full Name]:[Full Name]],0))&amp;RIGHT(INDEX(FPL_Fixtures_Extract[],MATCH($A567,FPL_Fixtures_Extract[[Player]:[Player]],0),MATCH(FPL_Combined[[#Headers],[Gameweek 15]],FPL_Fixtures_Extract[#Headers],0)),3))</f>
        <v>SWA(A) 3-0</v>
      </c>
      <c r="Q567" t="str">
        <f ca="1">IF(RIGHT(FPL_Combined[[#Headers],[Gameweek 16]],2)&lt;$B$622,INDEX(FPL_Results_Extract[Gameweek 16],MATCH($A567,FPL_Results_Extract[[Player]:[Player]],0)),INDEX(Team_Key[[Abbreviation]:[Abbreviation]],MATCH(LEFT(INDEX(FPL_Fixtures_Extract[],MATCH($A567,FPL_Fixtures_Extract[[Player]:[Player]],0),MATCH(FPL_Combined[[#Headers],[Gameweek 16]],FPL_Fixtures_Extract[#Headers],0)),LEN(INDEX(FPL_Fixtures_Extract[],MATCH($A567,FPL_Fixtures_Extract[[Player]:[Player]],0),MATCH(FPL_Combined[[#Headers],[Gameweek 16]],FPL_Fixtures_Extract[#Headers],0)))-4),Team_Key[[Full Name]:[Full Name]],0))&amp;RIGHT(INDEX(FPL_Fixtures_Extract[],MATCH($A567,FPL_Fixtures_Extract[[Player]:[Player]],0),MATCH(FPL_Combined[[#Headers],[Gameweek 16]],FPL_Fixtures_Extract[#Headers],0)),3))</f>
        <v>CHE(H) 2-1</v>
      </c>
      <c r="R567" t="str">
        <f ca="1">IF(RIGHT(FPL_Combined[[#Headers],[Gameweek 17]],2)&lt;$B$622,INDEX(FPL_Results_Extract[Gameweek 17],MATCH($A567,FPL_Results_Extract[[Player]:[Player]],0)),INDEX(Team_Key[[Abbreviation]:[Abbreviation]],MATCH(LEFT(INDEX(FPL_Fixtures_Extract[],MATCH($A567,FPL_Fixtures_Extract[[Player]:[Player]],0),MATCH(FPL_Combined[[#Headers],[Gameweek 17]],FPL_Fixtures_Extract[#Headers],0)),LEN(INDEX(FPL_Fixtures_Extract[],MATCH($A567,FPL_Fixtures_Extract[[Player]:[Player]],0),MATCH(FPL_Combined[[#Headers],[Gameweek 17]],FPL_Fixtures_Extract[#Headers],0)))-4),Team_Key[[Full Name]:[Full Name]],0))&amp;RIGHT(INDEX(FPL_Fixtures_Extract[],MATCH($A567,FPL_Fixtures_Extract[[Player]:[Player]],0),MATCH(FPL_Combined[[#Headers],[Gameweek 17]],FPL_Fixtures_Extract[#Headers],0)),3))</f>
        <v>EVE(A) 3-2</v>
      </c>
      <c r="S567" t="str">
        <f ca="1">IF(RIGHT(FPL_Combined[[#Headers],[Gameweek 18]],2)&lt;$B$622,INDEX(FPL_Results_Extract[Gameweek 18],MATCH($A567,FPL_Results_Extract[[Player]:[Player]],0)),INDEX(Team_Key[[Abbreviation]:[Abbreviation]],MATCH(LEFT(INDEX(FPL_Fixtures_Extract[],MATCH($A567,FPL_Fixtures_Extract[[Player]:[Player]],0),MATCH(FPL_Combined[[#Headers],[Gameweek 18]],FPL_Fixtures_Extract[#Headers],0)),LEN(INDEX(FPL_Fixtures_Extract[],MATCH($A567,FPL_Fixtures_Extract[[Player]:[Player]],0),MATCH(FPL_Combined[[#Headers],[Gameweek 18]],FPL_Fixtures_Extract[#Headers],0)))-4),Team_Key[[Full Name]:[Full Name]],0))&amp;RIGHT(INDEX(FPL_Fixtures_Extract[],MATCH($A567,FPL_Fixtures_Extract[[Player]:[Player]],0),MATCH(FPL_Combined[[#Headers],[Gameweek 18]],FPL_Fixtures_Extract[#Headers],0)),3))</f>
        <v>LIV(A) 0-1</v>
      </c>
      <c r="T567" t="str">
        <f ca="1">IF(RIGHT(FPL_Combined[[#Headers],[Gameweek 19]],2)&lt;$B$622,INDEX(FPL_Results_Extract[Gameweek 19],MATCH($A567,FPL_Results_Extract[[Player]:[Player]],0)),INDEX(Team_Key[[Abbreviation]:[Abbreviation]],MATCH(LEFT(INDEX(FPL_Fixtures_Extract[],MATCH($A567,FPL_Fixtures_Extract[[Player]:[Player]],0),MATCH(FPL_Combined[[#Headers],[Gameweek 19]],FPL_Fixtures_Extract[#Headers],0)),LEN(INDEX(FPL_Fixtures_Extract[],MATCH($A567,FPL_Fixtures_Extract[[Player]:[Player]],0),MATCH(FPL_Combined[[#Headers],[Gameweek 19]],FPL_Fixtures_Extract[#Headers],0)))-4),Team_Key[[Full Name]:[Full Name]],0))&amp;RIGHT(INDEX(FPL_Fixtures_Extract[],MATCH($A567,FPL_Fixtures_Extract[[Player]:[Player]],0),MATCH(FPL_Combined[[#Headers],[Gameweek 19]],FPL_Fixtures_Extract[#Headers],0)),3))</f>
        <v>MCI(H) 0-0</v>
      </c>
      <c r="U567" t="str">
        <f ca="1">IF(RIGHT(FPL_Combined[[#Headers],[Gameweek 20]],2)&lt;$B$622,INDEX(FPL_Results_Extract[Gameweek 20],MATCH($A567,FPL_Results_Extract[[Player]:[Player]],0)),INDEX(Team_Key[[Abbreviation]:[Abbreviation]],MATCH(LEFT(INDEX(FPL_Fixtures_Extract[],MATCH($A567,FPL_Fixtures_Extract[[Player]:[Player]],0),MATCH(FPL_Combined[[#Headers],[Gameweek 20]],FPL_Fixtures_Extract[#Headers],0)),LEN(INDEX(FPL_Fixtures_Extract[],MATCH($A567,FPL_Fixtures_Extract[[Player]:[Player]],0),MATCH(FPL_Combined[[#Headers],[Gameweek 20]],FPL_Fixtures_Extract[#Headers],0)))-4),Team_Key[[Full Name]:[Full Name]],0))&amp;RIGHT(INDEX(FPL_Fixtures_Extract[],MATCH($A567,FPL_Fixtures_Extract[[Player]:[Player]],0),MATCH(FPL_Combined[[#Headers],[Gameweek 20]],FPL_Fixtures_Extract[#Headers],0)),3))</f>
        <v>BOU(H) 0-0</v>
      </c>
      <c r="V567" t="str">
        <f ca="1">IF(RIGHT(FPL_Combined[[#Headers],[Gameweek 21]],2)&lt;$B$622,INDEX(FPL_Results_Extract[Gameweek 21],MATCH($A567,FPL_Results_Extract[[Player]:[Player]],0)),INDEX(Team_Key[[Abbreviation]:[Abbreviation]],MATCH(LEFT(INDEX(FPL_Fixtures_Extract[],MATCH($A567,FPL_Fixtures_Extract[[Player]:[Player]],0),MATCH(FPL_Combined[[#Headers],[Gameweek 21]],FPL_Fixtures_Extract[#Headers],0)),LEN(INDEX(FPL_Fixtures_Extract[],MATCH($A567,FPL_Fixtures_Extract[[Player]:[Player]],0),MATCH(FPL_Combined[[#Headers],[Gameweek 21]],FPL_Fixtures_Extract[#Headers],0)))-4),Team_Key[[Full Name]:[Full Name]],0))&amp;RIGHT(INDEX(FPL_Fixtures_Extract[],MATCH($A567,FPL_Fixtures_Extract[[Player]:[Player]],0),MATCH(FPL_Combined[[#Headers],[Gameweek 21]],FPL_Fixtures_Extract[#Headers],0)),3))</f>
        <v>TOT(A) 1-0</v>
      </c>
      <c r="W567" t="str">
        <f ca="1">IF(RIGHT(FPL_Combined[[#Headers],[Gameweek 22]],2)&lt;$B$622,INDEX(FPL_Results_Extract[Gameweek 22],MATCH($A567,FPL_Results_Extract[[Player]:[Player]],0)),INDEX(Team_Key[[Abbreviation]:[Abbreviation]],MATCH(LEFT(INDEX(FPL_Fixtures_Extract[],MATCH($A567,FPL_Fixtures_Extract[[Player]:[Player]],0),MATCH(FPL_Combined[[#Headers],[Gameweek 22]],FPL_Fixtures_Extract[#Headers],0)),LEN(INDEX(FPL_Fixtures_Extract[],MATCH($A567,FPL_Fixtures_Extract[[Player]:[Player]],0),MATCH(FPL_Combined[[#Headers],[Gameweek 22]],FPL_Fixtures_Extract[#Headers],0)))-4),Team_Key[[Full Name]:[Full Name]],0))&amp;RIGHT(INDEX(FPL_Fixtures_Extract[],MATCH($A567,FPL_Fixtures_Extract[[Player]:[Player]],0),MATCH(FPL_Combined[[#Headers],[Gameweek 22]],FPL_Fixtures_Extract[#Headers],0)),3))</f>
        <v>AVL(A) 1-1</v>
      </c>
      <c r="X567" t="str">
        <f ca="1">IF(RIGHT(FPL_Combined[[#Headers],[Gameweek 23]],2)&lt;$B$622,INDEX(FPL_Results_Extract[Gameweek 23],MATCH($A567,FPL_Results_Extract[[Player]:[Player]],0)),INDEX(Team_Key[[Abbreviation]:[Abbreviation]],MATCH(LEFT(INDEX(FPL_Fixtures_Extract[],MATCH($A567,FPL_Fixtures_Extract[[Player]:[Player]],0),MATCH(FPL_Combined[[#Headers],[Gameweek 23]],FPL_Fixtures_Extract[#Headers],0)),LEN(INDEX(FPL_Fixtures_Extract[],MATCH($A567,FPL_Fixtures_Extract[[Player]:[Player]],0),MATCH(FPL_Combined[[#Headers],[Gameweek 23]],FPL_Fixtures_Extract[#Headers],0)))-4),Team_Key[[Full Name]:[Full Name]],0))&amp;RIGHT(INDEX(FPL_Fixtures_Extract[],MATCH($A567,FPL_Fixtures_Extract[[Player]:[Player]],0),MATCH(FPL_Combined[[#Headers],[Gameweek 23]],FPL_Fixtures_Extract[#Headers],0)),3))</f>
        <v>STK(H) 3-0</v>
      </c>
      <c r="Y567" t="str">
        <f ca="1">IF(RIGHT(FPL_Combined[[#Headers],[Gameweek 24]],2)&lt;$B$622,INDEX(FPL_Results_Extract[Team],MATCH($A567,FPL_Results_Extract[[Player]:[Player]],0)),INDEX(Team_Key[[Abbreviation]:[Abbreviation]],MATCH(LEFT(INDEX(FPL_Fixtures_Extract[],MATCH($A567,FPL_Fixtures_Extract[[Player]:[Player]],0),MATCH(FPL_Combined[[#Headers],[Gameweek 24]],FPL_Fixtures_Extract[#Headers],0)),LEN(INDEX(FPL_Fixtures_Extract[],MATCH($A567,FPL_Fixtures_Extract[[Player]:[Player]],0),MATCH(FPL_Combined[[#Headers],[Gameweek 24]],FPL_Fixtures_Extract[#Headers],0)))-4),Team_Key[[Full Name]:[Full Name]],0))&amp;RIGHT(INDEX(FPL_Fixtures_Extract[],MATCH($A567,FPL_Fixtures_Extract[[Player]:[Player]],0),MATCH(FPL_Combined[[#Headers],[Gameweek 24]],FPL_Fixtures_Extract[#Headers],0)),3))</f>
        <v>LEI</v>
      </c>
      <c r="Z567" t="str">
        <f ca="1">IF(RIGHT(FPL_Combined[[#Headers],[Gameweek 25]],2)&lt;$B$622,INDEX(FPL_Results_Extract[Player],MATCH($A567,FPL_Results_Extract[[Player]:[Player]],0)),INDEX(Team_Key[[Abbreviation]:[Abbreviation]],MATCH(LEFT(INDEX(FPL_Fixtures_Extract[],MATCH($A567,FPL_Fixtures_Extract[[Player]:[Player]],0),MATCH(FPL_Combined[[#Headers],[Gameweek 25]],FPL_Fixtures_Extract[#Headers],0)),LEN(INDEX(FPL_Fixtures_Extract[],MATCH($A567,FPL_Fixtures_Extract[[Player]:[Player]],0),MATCH(FPL_Combined[[#Headers],[Gameweek 25]],FPL_Fixtures_Extract[#Headers],0)))-4),Team_Key[[Full Name]:[Full Name]],0))&amp;RIGHT(INDEX(FPL_Fixtures_Extract[],MATCH($A567,FPL_Fixtures_Extract[[Player]:[Player]],0),MATCH(FPL_Combined[[#Headers],[Gameweek 25]],FPL_Fixtures_Extract[#Headers],0)),3))</f>
        <v>Ulloa</v>
      </c>
      <c r="AA567" t="str">
        <f ca="1">IF(RIGHT(FPL_Combined[[#Headers],[Gameweek 26]],2)&lt;$B$622,INDEX(FPL_Results_Extract[Gameweek 01],MATCH($A567,FPL_Results_Extract[[Player]:[Player]],0)),INDEX(Team_Key[[Abbreviation]:[Abbreviation]],MATCH(LEFT(INDEX(FPL_Fixtures_Extract[],MATCH($A567,FPL_Fixtures_Extract[[Player]:[Player]],0),MATCH(FPL_Combined[[#Headers],[Gameweek 26]],FPL_Fixtures_Extract[#Headers],0)),LEN(INDEX(FPL_Fixtures_Extract[],MATCH($A567,FPL_Fixtures_Extract[[Player]:[Player]],0),MATCH(FPL_Combined[[#Headers],[Gameweek 26]],FPL_Fixtures_Extract[#Headers],0)))-4),Team_Key[[Full Name]:[Full Name]],0))&amp;RIGHT(INDEX(FPL_Fixtures_Extract[],MATCH($A567,FPL_Fixtures_Extract[[Player]:[Player]],0),MATCH(FPL_Combined[[#Headers],[Gameweek 26]],FPL_Fixtures_Extract[#Headers],0)),3))</f>
        <v>SUN(H) 4-2</v>
      </c>
      <c r="AB567" t="str">
        <f ca="1">IF(RIGHT(FPL_Combined[[#Headers],[Gameweek 27]],2)&lt;$B$622,INDEX(FPL_Results_Extract[Gameweek 02],MATCH($A567,FPL_Results_Extract[[Player]:[Player]],0)),INDEX(Team_Key[[Abbreviation]:[Abbreviation]],MATCH(LEFT(INDEX(FPL_Fixtures_Extract[],MATCH($A567,FPL_Fixtures_Extract[[Player]:[Player]],0),MATCH(FPL_Combined[[#Headers],[Gameweek 27]],FPL_Fixtures_Extract[#Headers],0)),LEN(INDEX(FPL_Fixtures_Extract[],MATCH($A567,FPL_Fixtures_Extract[[Player]:[Player]],0),MATCH(FPL_Combined[[#Headers],[Gameweek 27]],FPL_Fixtures_Extract[#Headers],0)))-4),Team_Key[[Full Name]:[Full Name]],0))&amp;RIGHT(INDEX(FPL_Fixtures_Extract[],MATCH($A567,FPL_Fixtures_Extract[[Player]:[Player]],0),MATCH(FPL_Combined[[#Headers],[Gameweek 27]],FPL_Fixtures_Extract[#Headers],0)),3))</f>
        <v>WHU(A) 2-1</v>
      </c>
      <c r="AC567" t="str">
        <f ca="1">IF(RIGHT(FPL_Combined[[#Headers],[Gameweek 28]],2)&lt;$B$622,INDEX(FPL_Results_Extract[Gameweek 03],MATCH($A567,FPL_Results_Extract[[Player]:[Player]],0)),INDEX(Team_Key[[Abbreviation]:[Abbreviation]],MATCH(LEFT(INDEX(FPL_Fixtures_Extract[],MATCH($A567,FPL_Fixtures_Extract[[Player]:[Player]],0),MATCH(FPL_Combined[[#Headers],[Gameweek 28]],FPL_Fixtures_Extract[#Headers],0)),LEN(INDEX(FPL_Fixtures_Extract[],MATCH($A567,FPL_Fixtures_Extract[[Player]:[Player]],0),MATCH(FPL_Combined[[#Headers],[Gameweek 28]],FPL_Fixtures_Extract[#Headers],0)))-4),Team_Key[[Full Name]:[Full Name]],0))&amp;RIGHT(INDEX(FPL_Fixtures_Extract[],MATCH($A567,FPL_Fixtures_Extract[[Player]:[Player]],0),MATCH(FPL_Combined[[#Headers],[Gameweek 28]],FPL_Fixtures_Extract[#Headers],0)),3))</f>
        <v>TOT(H) 1-1</v>
      </c>
      <c r="AD567" t="str">
        <f ca="1">IF(RIGHT(FPL_Combined[[#Headers],[Gameweek 29]],2)&lt;$B$622,INDEX(FPL_Results_Extract[Gameweek 04],MATCH($A567,FPL_Results_Extract[[Player]:[Player]],0)),INDEX(Team_Key[[Abbreviation]:[Abbreviation]],MATCH(LEFT(INDEX(FPL_Fixtures_Extract[],MATCH($A567,FPL_Fixtures_Extract[[Player]:[Player]],0),MATCH(FPL_Combined[[#Headers],[Gameweek 29]],FPL_Fixtures_Extract[#Headers],0)),LEN(INDEX(FPL_Fixtures_Extract[],MATCH($A567,FPL_Fixtures_Extract[[Player]:[Player]],0),MATCH(FPL_Combined[[#Headers],[Gameweek 29]],FPL_Fixtures_Extract[#Headers],0)))-4),Team_Key[[Full Name]:[Full Name]],0))&amp;RIGHT(INDEX(FPL_Fixtures_Extract[],MATCH($A567,FPL_Fixtures_Extract[[Player]:[Player]],0),MATCH(FPL_Combined[[#Headers],[Gameweek 29]],FPL_Fixtures_Extract[#Headers],0)),3))</f>
        <v>WAT(A)</v>
      </c>
      <c r="AE567" t="str">
        <f ca="1">IF(RIGHT(FPL_Combined[[#Headers],[Gameweek 30]],2)&lt;$B$622,INDEX(FPL_Results_Extract[Gameweek 05],MATCH($A567,FPL_Results_Extract[[Player]:[Player]],0)),INDEX(Team_Key[[Abbreviation]:[Abbreviation]],MATCH(LEFT(INDEX(FPL_Fixtures_Extract[],MATCH($A567,FPL_Fixtures_Extract[[Player]:[Player]],0),MATCH(FPL_Combined[[#Headers],[Gameweek 30]],FPL_Fixtures_Extract[#Headers],0)),LEN(INDEX(FPL_Fixtures_Extract[],MATCH($A567,FPL_Fixtures_Extract[[Player]:[Player]],0),MATCH(FPL_Combined[[#Headers],[Gameweek 30]],FPL_Fixtures_Extract[#Headers],0)))-4),Team_Key[[Full Name]:[Full Name]],0))&amp;RIGHT(INDEX(FPL_Fixtures_Extract[],MATCH($A567,FPL_Fixtures_Extract[[Player]:[Player]],0),MATCH(FPL_Combined[[#Headers],[Gameweek 30]],FPL_Fixtures_Extract[#Headers],0)),3))</f>
        <v>NEW(H)</v>
      </c>
      <c r="AF567" t="str">
        <f ca="1">IF(RIGHT(FPL_Combined[[#Headers],[Gameweek 31]],2)&lt;$B$622,INDEX(FPL_Results_Extract[Gameweek 06],MATCH($A567,FPL_Results_Extract[[Player]:[Player]],0)),INDEX(Team_Key[[Abbreviation]:[Abbreviation]],MATCH(LEFT(INDEX(FPL_Fixtures_Extract[],MATCH($A567,FPL_Fixtures_Extract[[Player]:[Player]],0),MATCH(FPL_Combined[[#Headers],[Gameweek 31]],FPL_Fixtures_Extract[#Headers],0)),LEN(INDEX(FPL_Fixtures_Extract[],MATCH($A567,FPL_Fixtures_Extract[[Player]:[Player]],0),MATCH(FPL_Combined[[#Headers],[Gameweek 31]],FPL_Fixtures_Extract[#Headers],0)))-4),Team_Key[[Full Name]:[Full Name]],0))&amp;RIGHT(INDEX(FPL_Fixtures_Extract[],MATCH($A567,FPL_Fixtures_Extract[[Player]:[Player]],0),MATCH(FPL_Combined[[#Headers],[Gameweek 31]],FPL_Fixtures_Extract[#Headers],0)),3))</f>
        <v>CRY(A)</v>
      </c>
      <c r="AG567" t="str">
        <f ca="1">IF(RIGHT(FPL_Combined[[#Headers],[Gameweek 32]],2)&lt;$B$622,INDEX(FPL_Results_Extract[Gameweek 07],MATCH($A567,FPL_Results_Extract[[Player]:[Player]],0)),INDEX(Team_Key[[Abbreviation]:[Abbreviation]],MATCH(LEFT(INDEX(FPL_Fixtures_Extract[],MATCH($A567,FPL_Fixtures_Extract[[Player]:[Player]],0),MATCH(FPL_Combined[[#Headers],[Gameweek 32]],FPL_Fixtures_Extract[#Headers],0)),LEN(INDEX(FPL_Fixtures_Extract[],MATCH($A567,FPL_Fixtures_Extract[[Player]:[Player]],0),MATCH(FPL_Combined[[#Headers],[Gameweek 32]],FPL_Fixtures_Extract[#Headers],0)))-4),Team_Key[[Full Name]:[Full Name]],0))&amp;RIGHT(INDEX(FPL_Fixtures_Extract[],MATCH($A567,FPL_Fixtures_Extract[[Player]:[Player]],0),MATCH(FPL_Combined[[#Headers],[Gameweek 32]],FPL_Fixtures_Extract[#Headers],0)),3))</f>
        <v>SOU(H)</v>
      </c>
      <c r="AH567" t="str">
        <f ca="1">IF(RIGHT(FPL_Combined[[#Headers],[Gameweek 33]],2)&lt;$B$622,INDEX(FPL_Results_Extract[Gameweek 08],MATCH($A567,FPL_Results_Extract[[Player]:[Player]],0)),INDEX(Team_Key[[Abbreviation]:[Abbreviation]],MATCH(LEFT(INDEX(FPL_Fixtures_Extract[],MATCH($A567,FPL_Fixtures_Extract[[Player]:[Player]],0),MATCH(FPL_Combined[[#Headers],[Gameweek 33]],FPL_Fixtures_Extract[#Headers],0)),LEN(INDEX(FPL_Fixtures_Extract[],MATCH($A567,FPL_Fixtures_Extract[[Player]:[Player]],0),MATCH(FPL_Combined[[#Headers],[Gameweek 33]],FPL_Fixtures_Extract[#Headers],0)))-4),Team_Key[[Full Name]:[Full Name]],0))&amp;RIGHT(INDEX(FPL_Fixtures_Extract[],MATCH($A567,FPL_Fixtures_Extract[[Player]:[Player]],0),MATCH(FPL_Combined[[#Headers],[Gameweek 33]],FPL_Fixtures_Extract[#Headers],0)),3))</f>
        <v>SUN(A)</v>
      </c>
      <c r="AI567" t="str">
        <f ca="1">IF(RIGHT(FPL_Combined[[#Headers],[Gameweek 34]],2)&lt;$B$622,INDEX(FPL_Results_Extract[Gameweek 09],MATCH($A567,FPL_Results_Extract[[Player]:[Player]],0)),INDEX(Team_Key[[Abbreviation]:[Abbreviation]],MATCH(LEFT(INDEX(FPL_Fixtures_Extract[],MATCH($A567,FPL_Fixtures_Extract[[Player]:[Player]],0),MATCH(FPL_Combined[[#Headers],[Gameweek 34]],FPL_Fixtures_Extract[#Headers],0)),LEN(INDEX(FPL_Fixtures_Extract[],MATCH($A567,FPL_Fixtures_Extract[[Player]:[Player]],0),MATCH(FPL_Combined[[#Headers],[Gameweek 34]],FPL_Fixtures_Extract[#Headers],0)))-4),Team_Key[[Full Name]:[Full Name]],0))&amp;RIGHT(INDEX(FPL_Fixtures_Extract[],MATCH($A567,FPL_Fixtures_Extract[[Player]:[Player]],0),MATCH(FPL_Combined[[#Headers],[Gameweek 34]],FPL_Fixtures_Extract[#Headers],0)),3))</f>
        <v>WHU(H)</v>
      </c>
      <c r="AJ567" t="str">
        <f ca="1">IF(RIGHT(FPL_Combined[[#Headers],[Gameweek 35]],2)&lt;$B$622,INDEX(FPL_Results_Extract[Gameweek 10],MATCH($A567,FPL_Results_Extract[[Player]:[Player]],0)),INDEX(Team_Key[[Abbreviation]:[Abbreviation]],MATCH(LEFT(INDEX(FPL_Fixtures_Extract[],MATCH($A567,FPL_Fixtures_Extract[[Player]:[Player]],0),MATCH(FPL_Combined[[#Headers],[Gameweek 35]],FPL_Fixtures_Extract[#Headers],0)),LEN(INDEX(FPL_Fixtures_Extract[],MATCH($A567,FPL_Fixtures_Extract[[Player]:[Player]],0),MATCH(FPL_Combined[[#Headers],[Gameweek 35]],FPL_Fixtures_Extract[#Headers],0)))-4),Team_Key[[Full Name]:[Full Name]],0))&amp;RIGHT(INDEX(FPL_Fixtures_Extract[],MATCH($A567,FPL_Fixtures_Extract[[Player]:[Player]],0),MATCH(FPL_Combined[[#Headers],[Gameweek 35]],FPL_Fixtures_Extract[#Headers],0)),3))</f>
        <v>SWA(H)</v>
      </c>
      <c r="AK567" t="str">
        <f ca="1">IF(RIGHT(FPL_Combined[[#Headers],[Gameweek 36]],2)&lt;$B$622,INDEX(FPL_Results_Extract[Gameweek 11],MATCH($A567,FPL_Results_Extract[[Player]:[Player]],0)),INDEX(Team_Key[[Abbreviation]:[Abbreviation]],MATCH(LEFT(INDEX(FPL_Fixtures_Extract[],MATCH($A567,FPL_Fixtures_Extract[[Player]:[Player]],0),MATCH(FPL_Combined[[#Headers],[Gameweek 36]],FPL_Fixtures_Extract[#Headers],0)),LEN(INDEX(FPL_Fixtures_Extract[],MATCH($A567,FPL_Fixtures_Extract[[Player]:[Player]],0),MATCH(FPL_Combined[[#Headers],[Gameweek 36]],FPL_Fixtures_Extract[#Headers],0)))-4),Team_Key[[Full Name]:[Full Name]],0))&amp;RIGHT(INDEX(FPL_Fixtures_Extract[],MATCH($A567,FPL_Fixtures_Extract[[Player]:[Player]],0),MATCH(FPL_Combined[[#Headers],[Gameweek 36]],FPL_Fixtures_Extract[#Headers],0)),3))</f>
        <v>MUN(A)</v>
      </c>
      <c r="AL567" t="str">
        <f ca="1">IF(RIGHT(FPL_Combined[[#Headers],[Gameweek 37]],2)&lt;$B$622,INDEX(FPL_Results_Extract[Gameweek 12],MATCH($A567,FPL_Results_Extract[[Player]:[Player]],0)),INDEX(Team_Key[[Abbreviation]:[Abbreviation]],MATCH(LEFT(INDEX(FPL_Fixtures_Extract[],MATCH($A567,FPL_Fixtures_Extract[[Player]:[Player]],0),MATCH(FPL_Combined[[#Headers],[Gameweek 37]],FPL_Fixtures_Extract[#Headers],0)),LEN(INDEX(FPL_Fixtures_Extract[],MATCH($A567,FPL_Fixtures_Extract[[Player]:[Player]],0),MATCH(FPL_Combined[[#Headers],[Gameweek 37]],FPL_Fixtures_Extract[#Headers],0)))-4),Team_Key[[Full Name]:[Full Name]],0))&amp;RIGHT(INDEX(FPL_Fixtures_Extract[],MATCH($A567,FPL_Fixtures_Extract[[Player]:[Player]],0),MATCH(FPL_Combined[[#Headers],[Gameweek 37]],FPL_Fixtures_Extract[#Headers],0)),3))</f>
        <v>EVE(H)</v>
      </c>
      <c r="AM567" t="str">
        <f ca="1">IF(RIGHT(FPL_Combined[[#Headers],[Gameweek 38]],2)&lt;$B$622,INDEX(FPL_Results_Extract[Gameweek 13],MATCH($A567,FPL_Results_Extract[[Player]:[Player]],0)),INDEX(Team_Key[[Abbreviation]:[Abbreviation]],MATCH(LEFT(INDEX(FPL_Fixtures_Extract[],MATCH($A567,FPL_Fixtures_Extract[[Player]:[Player]],0),MATCH(FPL_Combined[[#Headers],[Gameweek 38]],FPL_Fixtures_Extract[#Headers],0)),LEN(INDEX(FPL_Fixtures_Extract[],MATCH($A567,FPL_Fixtures_Extract[[Player]:[Player]],0),MATCH(FPL_Combined[[#Headers],[Gameweek 38]],FPL_Fixtures_Extract[#Headers],0)))-4),Team_Key[[Full Name]:[Full Name]],0))&amp;RIGHT(INDEX(FPL_Fixtures_Extract[],MATCH($A567,FPL_Fixtures_Extract[[Player]:[Player]],0),MATCH(FPL_Combined[[#Headers],[Gameweek 38]],FPL_Fixtures_Extract[#Headers],0)),3))</f>
        <v>CHE(A)</v>
      </c>
    </row>
    <row r="568" spans="1:39" x14ac:dyDescent="0.45">
      <c r="A568" t="s">
        <v>189</v>
      </c>
      <c r="B568" t="str">
        <f ca="1">IF(RIGHT(FPL_Combined[[#Headers],[Gameweek 01]],2)&lt;$B$622,INDEX(FPL_Results_Extract[Gameweek 01],MATCH($A568,FPL_Results_Extract[[Player]:[Player]],0)),INDEX(Team_Key[[Abbreviation]:[Abbreviation]],MATCH(LEFT(INDEX(FPL_Fixtures_Extract[],MATCH($A568,FPL_Fixtures_Extract[[Player]:[Player]],0),MATCH(FPL_Combined[[#Headers],[Gameweek 01]],FPL_Fixtures_Extract[#Headers],0)),LEN(INDEX(FPL_Fixtures_Extract[],MATCH($A568,FPL_Fixtures_Extract[[Player]:[Player]],0),MATCH(FPL_Combined[[#Headers],[Gameweek 01]],FPL_Fixtures_Extract[#Headers],0)))-4),Team_Key[[Full Name]:[Full Name]],0))&amp;RIGHT(INDEX(FPL_Fixtures_Extract[],MATCH($A568,FPL_Fixtures_Extract[[Player]:[Player]],0),MATCH(FPL_Combined[[#Headers],[Gameweek 01]],FPL_Fixtures_Extract[#Headers],0)),3))</f>
        <v>SUN(H) 4-2</v>
      </c>
      <c r="C568" t="str">
        <f ca="1">IF(RIGHT(FPL_Combined[[#Headers],[Gameweek 02]],2)&lt;$B$622,INDEX(FPL_Results_Extract[Gameweek 02],MATCH($A568,FPL_Results_Extract[[Player]:[Player]],0)),INDEX(Team_Key[[Abbreviation]:[Abbreviation]],MATCH(LEFT(INDEX(FPL_Fixtures_Extract[],MATCH($A568,FPL_Fixtures_Extract[[Player]:[Player]],0),MATCH(FPL_Combined[[#Headers],[Gameweek 02]],FPL_Fixtures_Extract[#Headers],0)),LEN(INDEX(FPL_Fixtures_Extract[],MATCH($A568,FPL_Fixtures_Extract[[Player]:[Player]],0),MATCH(FPL_Combined[[#Headers],[Gameweek 02]],FPL_Fixtures_Extract[#Headers],0)))-4),Team_Key[[Full Name]:[Full Name]],0))&amp;RIGHT(INDEX(FPL_Fixtures_Extract[],MATCH($A568,FPL_Fixtures_Extract[[Player]:[Player]],0),MATCH(FPL_Combined[[#Headers],[Gameweek 02]],FPL_Fixtures_Extract[#Headers],0)),3))</f>
        <v>WHU(A) 2-1</v>
      </c>
      <c r="D568" t="str">
        <f ca="1">IF(RIGHT(FPL_Combined[[#Headers],[Gameweek 03]],2)&lt;$B$622,INDEX(FPL_Results_Extract[Gameweek 03],MATCH($A568,FPL_Results_Extract[[Player]:[Player]],0)),INDEX(Team_Key[[Abbreviation]:[Abbreviation]],MATCH(LEFT(INDEX(FPL_Fixtures_Extract[],MATCH($A568,FPL_Fixtures_Extract[[Player]:[Player]],0),MATCH(FPL_Combined[[#Headers],[Gameweek 03]],FPL_Fixtures_Extract[#Headers],0)),LEN(INDEX(FPL_Fixtures_Extract[],MATCH($A568,FPL_Fixtures_Extract[[Player]:[Player]],0),MATCH(FPL_Combined[[#Headers],[Gameweek 03]],FPL_Fixtures_Extract[#Headers],0)))-4),Team_Key[[Full Name]:[Full Name]],0))&amp;RIGHT(INDEX(FPL_Fixtures_Extract[],MATCH($A568,FPL_Fixtures_Extract[[Player]:[Player]],0),MATCH(FPL_Combined[[#Headers],[Gameweek 03]],FPL_Fixtures_Extract[#Headers],0)),3))</f>
        <v>TOT(H) 1-1</v>
      </c>
      <c r="E568" t="str">
        <f ca="1">IF(RIGHT(FPL_Combined[[#Headers],[Gameweek 04]],2)&lt;$B$622,INDEX(FPL_Results_Extract[Gameweek 04],MATCH($A568,FPL_Results_Extract[[Player]:[Player]],0)),INDEX(Team_Key[[Abbreviation]:[Abbreviation]],MATCH(LEFT(INDEX(FPL_Fixtures_Extract[],MATCH($A568,FPL_Fixtures_Extract[[Player]:[Player]],0),MATCH(FPL_Combined[[#Headers],[Gameweek 04]],FPL_Fixtures_Extract[#Headers],0)),LEN(INDEX(FPL_Fixtures_Extract[],MATCH($A568,FPL_Fixtures_Extract[[Player]:[Player]],0),MATCH(FPL_Combined[[#Headers],[Gameweek 04]],FPL_Fixtures_Extract[#Headers],0)))-4),Team_Key[[Full Name]:[Full Name]],0))&amp;RIGHT(INDEX(FPL_Fixtures_Extract[],MATCH($A568,FPL_Fixtures_Extract[[Player]:[Player]],0),MATCH(FPL_Combined[[#Headers],[Gameweek 04]],FPL_Fixtures_Extract[#Headers],0)),3))</f>
        <v>BOU(A) 1-1</v>
      </c>
      <c r="F568" t="str">
        <f ca="1">IF(RIGHT(FPL_Combined[[#Headers],[Gameweek 05]],2)&lt;$B$622,INDEX(FPL_Results_Extract[Gameweek 05],MATCH($A568,FPL_Results_Extract[[Player]:[Player]],0)),INDEX(Team_Key[[Abbreviation]:[Abbreviation]],MATCH(LEFT(INDEX(FPL_Fixtures_Extract[],MATCH($A568,FPL_Fixtures_Extract[[Player]:[Player]],0),MATCH(FPL_Combined[[#Headers],[Gameweek 05]],FPL_Fixtures_Extract[#Headers],0)),LEN(INDEX(FPL_Fixtures_Extract[],MATCH($A568,FPL_Fixtures_Extract[[Player]:[Player]],0),MATCH(FPL_Combined[[#Headers],[Gameweek 05]],FPL_Fixtures_Extract[#Headers],0)))-4),Team_Key[[Full Name]:[Full Name]],0))&amp;RIGHT(INDEX(FPL_Fixtures_Extract[],MATCH($A568,FPL_Fixtures_Extract[[Player]:[Player]],0),MATCH(FPL_Combined[[#Headers],[Gameweek 05]],FPL_Fixtures_Extract[#Headers],0)),3))</f>
        <v>AVL(H) 3-2</v>
      </c>
      <c r="G568" t="str">
        <f ca="1">IF(RIGHT(FPL_Combined[[#Headers],[Gameweek 06]],2)&lt;$B$622,INDEX(FPL_Results_Extract[Gameweek 06],MATCH($A568,FPL_Results_Extract[[Player]:[Player]],0)),INDEX(Team_Key[[Abbreviation]:[Abbreviation]],MATCH(LEFT(INDEX(FPL_Fixtures_Extract[],MATCH($A568,FPL_Fixtures_Extract[[Player]:[Player]],0),MATCH(FPL_Combined[[#Headers],[Gameweek 06]],FPL_Fixtures_Extract[#Headers],0)),LEN(INDEX(FPL_Fixtures_Extract[],MATCH($A568,FPL_Fixtures_Extract[[Player]:[Player]],0),MATCH(FPL_Combined[[#Headers],[Gameweek 06]],FPL_Fixtures_Extract[#Headers],0)))-4),Team_Key[[Full Name]:[Full Name]],0))&amp;RIGHT(INDEX(FPL_Fixtures_Extract[],MATCH($A568,FPL_Fixtures_Extract[[Player]:[Player]],0),MATCH(FPL_Combined[[#Headers],[Gameweek 06]],FPL_Fixtures_Extract[#Headers],0)),3))</f>
        <v>STK(A) 2-2</v>
      </c>
      <c r="H568" t="str">
        <f ca="1">IF(RIGHT(FPL_Combined[[#Headers],[Gameweek 07]],2)&lt;$B$622,INDEX(FPL_Results_Extract[Gameweek 07],MATCH($A568,FPL_Results_Extract[[Player]:[Player]],0)),INDEX(Team_Key[[Abbreviation]:[Abbreviation]],MATCH(LEFT(INDEX(FPL_Fixtures_Extract[],MATCH($A568,FPL_Fixtures_Extract[[Player]:[Player]],0),MATCH(FPL_Combined[[#Headers],[Gameweek 07]],FPL_Fixtures_Extract[#Headers],0)),LEN(INDEX(FPL_Fixtures_Extract[],MATCH($A568,FPL_Fixtures_Extract[[Player]:[Player]],0),MATCH(FPL_Combined[[#Headers],[Gameweek 07]],FPL_Fixtures_Extract[#Headers],0)))-4),Team_Key[[Full Name]:[Full Name]],0))&amp;RIGHT(INDEX(FPL_Fixtures_Extract[],MATCH($A568,FPL_Fixtures_Extract[[Player]:[Player]],0),MATCH(FPL_Combined[[#Headers],[Gameweek 07]],FPL_Fixtures_Extract[#Headers],0)),3))</f>
        <v>ARS(H) 2-5</v>
      </c>
      <c r="I568" t="str">
        <f ca="1">IF(RIGHT(FPL_Combined[[#Headers],[Gameweek 08]],2)&lt;$B$622,INDEX(FPL_Results_Extract[Gameweek 08],MATCH($A568,FPL_Results_Extract[[Player]:[Player]],0)),INDEX(Team_Key[[Abbreviation]:[Abbreviation]],MATCH(LEFT(INDEX(FPL_Fixtures_Extract[],MATCH($A568,FPL_Fixtures_Extract[[Player]:[Player]],0),MATCH(FPL_Combined[[#Headers],[Gameweek 08]],FPL_Fixtures_Extract[#Headers],0)),LEN(INDEX(FPL_Fixtures_Extract[],MATCH($A568,FPL_Fixtures_Extract[[Player]:[Player]],0),MATCH(FPL_Combined[[#Headers],[Gameweek 08]],FPL_Fixtures_Extract[#Headers],0)))-4),Team_Key[[Full Name]:[Full Name]],0))&amp;RIGHT(INDEX(FPL_Fixtures_Extract[],MATCH($A568,FPL_Fixtures_Extract[[Player]:[Player]],0),MATCH(FPL_Combined[[#Headers],[Gameweek 08]],FPL_Fixtures_Extract[#Headers],0)),3))</f>
        <v>NOR(A) 2-1</v>
      </c>
      <c r="J568" t="str">
        <f ca="1">IF(RIGHT(FPL_Combined[[#Headers],[Gameweek 09]],2)&lt;$B$622,INDEX(FPL_Results_Extract[Gameweek 09],MATCH($A568,FPL_Results_Extract[[Player]:[Player]],0)),INDEX(Team_Key[[Abbreviation]:[Abbreviation]],MATCH(LEFT(INDEX(FPL_Fixtures_Extract[],MATCH($A568,FPL_Fixtures_Extract[[Player]:[Player]],0),MATCH(FPL_Combined[[#Headers],[Gameweek 09]],FPL_Fixtures_Extract[#Headers],0)),LEN(INDEX(FPL_Fixtures_Extract[],MATCH($A568,FPL_Fixtures_Extract[[Player]:[Player]],0),MATCH(FPL_Combined[[#Headers],[Gameweek 09]],FPL_Fixtures_Extract[#Headers],0)))-4),Team_Key[[Full Name]:[Full Name]],0))&amp;RIGHT(INDEX(FPL_Fixtures_Extract[],MATCH($A568,FPL_Fixtures_Extract[[Player]:[Player]],0),MATCH(FPL_Combined[[#Headers],[Gameweek 09]],FPL_Fixtures_Extract[#Headers],0)),3))</f>
        <v>SOU(A) 2-2</v>
      </c>
      <c r="K568" t="str">
        <f ca="1">IF(RIGHT(FPL_Combined[[#Headers],[Gameweek 10]],2)&lt;$B$622,INDEX(FPL_Results_Extract[Gameweek 10],MATCH($A568,FPL_Results_Extract[[Player]:[Player]],0)),INDEX(Team_Key[[Abbreviation]:[Abbreviation]],MATCH(LEFT(INDEX(FPL_Fixtures_Extract[],MATCH($A568,FPL_Fixtures_Extract[[Player]:[Player]],0),MATCH(FPL_Combined[[#Headers],[Gameweek 10]],FPL_Fixtures_Extract[#Headers],0)),LEN(INDEX(FPL_Fixtures_Extract[],MATCH($A568,FPL_Fixtures_Extract[[Player]:[Player]],0),MATCH(FPL_Combined[[#Headers],[Gameweek 10]],FPL_Fixtures_Extract[#Headers],0)))-4),Team_Key[[Full Name]:[Full Name]],0))&amp;RIGHT(INDEX(FPL_Fixtures_Extract[],MATCH($A568,FPL_Fixtures_Extract[[Player]:[Player]],0),MATCH(FPL_Combined[[#Headers],[Gameweek 10]],FPL_Fixtures_Extract[#Headers],0)),3))</f>
        <v>CRY(H) 1-0</v>
      </c>
      <c r="L568" t="str">
        <f ca="1">IF(RIGHT(FPL_Combined[[#Headers],[Gameweek 11]],2)&lt;$B$622,INDEX(FPL_Results_Extract[Gameweek 11],MATCH($A568,FPL_Results_Extract[[Player]:[Player]],0)),INDEX(Team_Key[[Abbreviation]:[Abbreviation]],MATCH(LEFT(INDEX(FPL_Fixtures_Extract[],MATCH($A568,FPL_Fixtures_Extract[[Player]:[Player]],0),MATCH(FPL_Combined[[#Headers],[Gameweek 11]],FPL_Fixtures_Extract[#Headers],0)),LEN(INDEX(FPL_Fixtures_Extract[],MATCH($A568,FPL_Fixtures_Extract[[Player]:[Player]],0),MATCH(FPL_Combined[[#Headers],[Gameweek 11]],FPL_Fixtures_Extract[#Headers],0)))-4),Team_Key[[Full Name]:[Full Name]],0))&amp;RIGHT(INDEX(FPL_Fixtures_Extract[],MATCH($A568,FPL_Fixtures_Extract[[Player]:[Player]],0),MATCH(FPL_Combined[[#Headers],[Gameweek 11]],FPL_Fixtures_Extract[#Headers],0)),3))</f>
        <v>WBA(A) 3-2</v>
      </c>
      <c r="M568" t="str">
        <f ca="1">IF(RIGHT(FPL_Combined[[#Headers],[Gameweek 12]],2)&lt;$B$622,INDEX(FPL_Results_Extract[Gameweek 12],MATCH($A568,FPL_Results_Extract[[Player]:[Player]],0)),INDEX(Team_Key[[Abbreviation]:[Abbreviation]],MATCH(LEFT(INDEX(FPL_Fixtures_Extract[],MATCH($A568,FPL_Fixtures_Extract[[Player]:[Player]],0),MATCH(FPL_Combined[[#Headers],[Gameweek 12]],FPL_Fixtures_Extract[#Headers],0)),LEN(INDEX(FPL_Fixtures_Extract[],MATCH($A568,FPL_Fixtures_Extract[[Player]:[Player]],0),MATCH(FPL_Combined[[#Headers],[Gameweek 12]],FPL_Fixtures_Extract[#Headers],0)))-4),Team_Key[[Full Name]:[Full Name]],0))&amp;RIGHT(INDEX(FPL_Fixtures_Extract[],MATCH($A568,FPL_Fixtures_Extract[[Player]:[Player]],0),MATCH(FPL_Combined[[#Headers],[Gameweek 12]],FPL_Fixtures_Extract[#Headers],0)),3))</f>
        <v>WAT(H) 2-1</v>
      </c>
      <c r="N568" t="str">
        <f ca="1">IF(RIGHT(FPL_Combined[[#Headers],[Gameweek 13]],2)&lt;$B$622,INDEX(FPL_Results_Extract[Gameweek 13],MATCH($A568,FPL_Results_Extract[[Player]:[Player]],0)),INDEX(Team_Key[[Abbreviation]:[Abbreviation]],MATCH(LEFT(INDEX(FPL_Fixtures_Extract[],MATCH($A568,FPL_Fixtures_Extract[[Player]:[Player]],0),MATCH(FPL_Combined[[#Headers],[Gameweek 13]],FPL_Fixtures_Extract[#Headers],0)),LEN(INDEX(FPL_Fixtures_Extract[],MATCH($A568,FPL_Fixtures_Extract[[Player]:[Player]],0),MATCH(FPL_Combined[[#Headers],[Gameweek 13]],FPL_Fixtures_Extract[#Headers],0)))-4),Team_Key[[Full Name]:[Full Name]],0))&amp;RIGHT(INDEX(FPL_Fixtures_Extract[],MATCH($A568,FPL_Fixtures_Extract[[Player]:[Player]],0),MATCH(FPL_Combined[[#Headers],[Gameweek 13]],FPL_Fixtures_Extract[#Headers],0)),3))</f>
        <v>NEW(A) 3-0</v>
      </c>
      <c r="O568" t="str">
        <f ca="1">IF(RIGHT(FPL_Combined[[#Headers],[Gameweek 14]],2)&lt;$B$622,INDEX(FPL_Results_Extract[Gameweek 14],MATCH($A568,FPL_Results_Extract[[Player]:[Player]],0)),INDEX(Team_Key[[Abbreviation]:[Abbreviation]],MATCH(LEFT(INDEX(FPL_Fixtures_Extract[],MATCH($A568,FPL_Fixtures_Extract[[Player]:[Player]],0),MATCH(FPL_Combined[[#Headers],[Gameweek 14]],FPL_Fixtures_Extract[#Headers],0)),LEN(INDEX(FPL_Fixtures_Extract[],MATCH($A568,FPL_Fixtures_Extract[[Player]:[Player]],0),MATCH(FPL_Combined[[#Headers],[Gameweek 14]],FPL_Fixtures_Extract[#Headers],0)))-4),Team_Key[[Full Name]:[Full Name]],0))&amp;RIGHT(INDEX(FPL_Fixtures_Extract[],MATCH($A568,FPL_Fixtures_Extract[[Player]:[Player]],0),MATCH(FPL_Combined[[#Headers],[Gameweek 14]],FPL_Fixtures_Extract[#Headers],0)),3))</f>
        <v>MUN(H) 1-1</v>
      </c>
      <c r="P568" t="str">
        <f ca="1">IF(RIGHT(FPL_Combined[[#Headers],[Gameweek 15]],2)&lt;$B$622,INDEX(FPL_Results_Extract[Gameweek 15],MATCH($A568,FPL_Results_Extract[[Player]:[Player]],0)),INDEX(Team_Key[[Abbreviation]:[Abbreviation]],MATCH(LEFT(INDEX(FPL_Fixtures_Extract[],MATCH($A568,FPL_Fixtures_Extract[[Player]:[Player]],0),MATCH(FPL_Combined[[#Headers],[Gameweek 15]],FPL_Fixtures_Extract[#Headers],0)),LEN(INDEX(FPL_Fixtures_Extract[],MATCH($A568,FPL_Fixtures_Extract[[Player]:[Player]],0),MATCH(FPL_Combined[[#Headers],[Gameweek 15]],FPL_Fixtures_Extract[#Headers],0)))-4),Team_Key[[Full Name]:[Full Name]],0))&amp;RIGHT(INDEX(FPL_Fixtures_Extract[],MATCH($A568,FPL_Fixtures_Extract[[Player]:[Player]],0),MATCH(FPL_Combined[[#Headers],[Gameweek 15]],FPL_Fixtures_Extract[#Headers],0)),3))</f>
        <v>SWA(A) 3-0</v>
      </c>
      <c r="Q568" t="str">
        <f ca="1">IF(RIGHT(FPL_Combined[[#Headers],[Gameweek 16]],2)&lt;$B$622,INDEX(FPL_Results_Extract[Gameweek 16],MATCH($A568,FPL_Results_Extract[[Player]:[Player]],0)),INDEX(Team_Key[[Abbreviation]:[Abbreviation]],MATCH(LEFT(INDEX(FPL_Fixtures_Extract[],MATCH($A568,FPL_Fixtures_Extract[[Player]:[Player]],0),MATCH(FPL_Combined[[#Headers],[Gameweek 16]],FPL_Fixtures_Extract[#Headers],0)),LEN(INDEX(FPL_Fixtures_Extract[],MATCH($A568,FPL_Fixtures_Extract[[Player]:[Player]],0),MATCH(FPL_Combined[[#Headers],[Gameweek 16]],FPL_Fixtures_Extract[#Headers],0)))-4),Team_Key[[Full Name]:[Full Name]],0))&amp;RIGHT(INDEX(FPL_Fixtures_Extract[],MATCH($A568,FPL_Fixtures_Extract[[Player]:[Player]],0),MATCH(FPL_Combined[[#Headers],[Gameweek 16]],FPL_Fixtures_Extract[#Headers],0)),3))</f>
        <v>CHE(H) 2-1</v>
      </c>
      <c r="R568" t="str">
        <f ca="1">IF(RIGHT(FPL_Combined[[#Headers],[Gameweek 17]],2)&lt;$B$622,INDEX(FPL_Results_Extract[Gameweek 17],MATCH($A568,FPL_Results_Extract[[Player]:[Player]],0)),INDEX(Team_Key[[Abbreviation]:[Abbreviation]],MATCH(LEFT(INDEX(FPL_Fixtures_Extract[],MATCH($A568,FPL_Fixtures_Extract[[Player]:[Player]],0),MATCH(FPL_Combined[[#Headers],[Gameweek 17]],FPL_Fixtures_Extract[#Headers],0)),LEN(INDEX(FPL_Fixtures_Extract[],MATCH($A568,FPL_Fixtures_Extract[[Player]:[Player]],0),MATCH(FPL_Combined[[#Headers],[Gameweek 17]],FPL_Fixtures_Extract[#Headers],0)))-4),Team_Key[[Full Name]:[Full Name]],0))&amp;RIGHT(INDEX(FPL_Fixtures_Extract[],MATCH($A568,FPL_Fixtures_Extract[[Player]:[Player]],0),MATCH(FPL_Combined[[#Headers],[Gameweek 17]],FPL_Fixtures_Extract[#Headers],0)),3))</f>
        <v>EVE(A) 3-2</v>
      </c>
      <c r="S568" t="str">
        <f ca="1">IF(RIGHT(FPL_Combined[[#Headers],[Gameweek 18]],2)&lt;$B$622,INDEX(FPL_Results_Extract[Gameweek 18],MATCH($A568,FPL_Results_Extract[[Player]:[Player]],0)),INDEX(Team_Key[[Abbreviation]:[Abbreviation]],MATCH(LEFT(INDEX(FPL_Fixtures_Extract[],MATCH($A568,FPL_Fixtures_Extract[[Player]:[Player]],0),MATCH(FPL_Combined[[#Headers],[Gameweek 18]],FPL_Fixtures_Extract[#Headers],0)),LEN(INDEX(FPL_Fixtures_Extract[],MATCH($A568,FPL_Fixtures_Extract[[Player]:[Player]],0),MATCH(FPL_Combined[[#Headers],[Gameweek 18]],FPL_Fixtures_Extract[#Headers],0)))-4),Team_Key[[Full Name]:[Full Name]],0))&amp;RIGHT(INDEX(FPL_Fixtures_Extract[],MATCH($A568,FPL_Fixtures_Extract[[Player]:[Player]],0),MATCH(FPL_Combined[[#Headers],[Gameweek 18]],FPL_Fixtures_Extract[#Headers],0)),3))</f>
        <v>LIV(A) 0-1</v>
      </c>
      <c r="T568" t="str">
        <f ca="1">IF(RIGHT(FPL_Combined[[#Headers],[Gameweek 19]],2)&lt;$B$622,INDEX(FPL_Results_Extract[Gameweek 19],MATCH($A568,FPL_Results_Extract[[Player]:[Player]],0)),INDEX(Team_Key[[Abbreviation]:[Abbreviation]],MATCH(LEFT(INDEX(FPL_Fixtures_Extract[],MATCH($A568,FPL_Fixtures_Extract[[Player]:[Player]],0),MATCH(FPL_Combined[[#Headers],[Gameweek 19]],FPL_Fixtures_Extract[#Headers],0)),LEN(INDEX(FPL_Fixtures_Extract[],MATCH($A568,FPL_Fixtures_Extract[[Player]:[Player]],0),MATCH(FPL_Combined[[#Headers],[Gameweek 19]],FPL_Fixtures_Extract[#Headers],0)))-4),Team_Key[[Full Name]:[Full Name]],0))&amp;RIGHT(INDEX(FPL_Fixtures_Extract[],MATCH($A568,FPL_Fixtures_Extract[[Player]:[Player]],0),MATCH(FPL_Combined[[#Headers],[Gameweek 19]],FPL_Fixtures_Extract[#Headers],0)),3))</f>
        <v>MCI(H) 0-0</v>
      </c>
      <c r="U568" t="str">
        <f ca="1">IF(RIGHT(FPL_Combined[[#Headers],[Gameweek 20]],2)&lt;$B$622,INDEX(FPL_Results_Extract[Gameweek 20],MATCH($A568,FPL_Results_Extract[[Player]:[Player]],0)),INDEX(Team_Key[[Abbreviation]:[Abbreviation]],MATCH(LEFT(INDEX(FPL_Fixtures_Extract[],MATCH($A568,FPL_Fixtures_Extract[[Player]:[Player]],0),MATCH(FPL_Combined[[#Headers],[Gameweek 20]],FPL_Fixtures_Extract[#Headers],0)),LEN(INDEX(FPL_Fixtures_Extract[],MATCH($A568,FPL_Fixtures_Extract[[Player]:[Player]],0),MATCH(FPL_Combined[[#Headers],[Gameweek 20]],FPL_Fixtures_Extract[#Headers],0)))-4),Team_Key[[Full Name]:[Full Name]],0))&amp;RIGHT(INDEX(FPL_Fixtures_Extract[],MATCH($A568,FPL_Fixtures_Extract[[Player]:[Player]],0),MATCH(FPL_Combined[[#Headers],[Gameweek 20]],FPL_Fixtures_Extract[#Headers],0)),3))</f>
        <v>BOU(H) 0-0</v>
      </c>
      <c r="V568" t="str">
        <f ca="1">IF(RIGHT(FPL_Combined[[#Headers],[Gameweek 21]],2)&lt;$B$622,INDEX(FPL_Results_Extract[Gameweek 21],MATCH($A568,FPL_Results_Extract[[Player]:[Player]],0)),INDEX(Team_Key[[Abbreviation]:[Abbreviation]],MATCH(LEFT(INDEX(FPL_Fixtures_Extract[],MATCH($A568,FPL_Fixtures_Extract[[Player]:[Player]],0),MATCH(FPL_Combined[[#Headers],[Gameweek 21]],FPL_Fixtures_Extract[#Headers],0)),LEN(INDEX(FPL_Fixtures_Extract[],MATCH($A568,FPL_Fixtures_Extract[[Player]:[Player]],0),MATCH(FPL_Combined[[#Headers],[Gameweek 21]],FPL_Fixtures_Extract[#Headers],0)))-4),Team_Key[[Full Name]:[Full Name]],0))&amp;RIGHT(INDEX(FPL_Fixtures_Extract[],MATCH($A568,FPL_Fixtures_Extract[[Player]:[Player]],0),MATCH(FPL_Combined[[#Headers],[Gameweek 21]],FPL_Fixtures_Extract[#Headers],0)),3))</f>
        <v>TOT(A) 1-0</v>
      </c>
      <c r="W568" t="str">
        <f ca="1">IF(RIGHT(FPL_Combined[[#Headers],[Gameweek 22]],2)&lt;$B$622,INDEX(FPL_Results_Extract[Gameweek 22],MATCH($A568,FPL_Results_Extract[[Player]:[Player]],0)),INDEX(Team_Key[[Abbreviation]:[Abbreviation]],MATCH(LEFT(INDEX(FPL_Fixtures_Extract[],MATCH($A568,FPL_Fixtures_Extract[[Player]:[Player]],0),MATCH(FPL_Combined[[#Headers],[Gameweek 22]],FPL_Fixtures_Extract[#Headers],0)),LEN(INDEX(FPL_Fixtures_Extract[],MATCH($A568,FPL_Fixtures_Extract[[Player]:[Player]],0),MATCH(FPL_Combined[[#Headers],[Gameweek 22]],FPL_Fixtures_Extract[#Headers],0)))-4),Team_Key[[Full Name]:[Full Name]],0))&amp;RIGHT(INDEX(FPL_Fixtures_Extract[],MATCH($A568,FPL_Fixtures_Extract[[Player]:[Player]],0),MATCH(FPL_Combined[[#Headers],[Gameweek 22]],FPL_Fixtures_Extract[#Headers],0)),3))</f>
        <v>AVL(A) 1-1</v>
      </c>
      <c r="X568" t="str">
        <f ca="1">IF(RIGHT(FPL_Combined[[#Headers],[Gameweek 23]],2)&lt;$B$622,INDEX(FPL_Results_Extract[Gameweek 23],MATCH($A568,FPL_Results_Extract[[Player]:[Player]],0)),INDEX(Team_Key[[Abbreviation]:[Abbreviation]],MATCH(LEFT(INDEX(FPL_Fixtures_Extract[],MATCH($A568,FPL_Fixtures_Extract[[Player]:[Player]],0),MATCH(FPL_Combined[[#Headers],[Gameweek 23]],FPL_Fixtures_Extract[#Headers],0)),LEN(INDEX(FPL_Fixtures_Extract[],MATCH($A568,FPL_Fixtures_Extract[[Player]:[Player]],0),MATCH(FPL_Combined[[#Headers],[Gameweek 23]],FPL_Fixtures_Extract[#Headers],0)))-4),Team_Key[[Full Name]:[Full Name]],0))&amp;RIGHT(INDEX(FPL_Fixtures_Extract[],MATCH($A568,FPL_Fixtures_Extract[[Player]:[Player]],0),MATCH(FPL_Combined[[#Headers],[Gameweek 23]],FPL_Fixtures_Extract[#Headers],0)),3))</f>
        <v>STK(H) 3-0</v>
      </c>
      <c r="Y568" t="str">
        <f ca="1">IF(RIGHT(FPL_Combined[[#Headers],[Gameweek 24]],2)&lt;$B$622,INDEX(FPL_Results_Extract[Team],MATCH($A568,FPL_Results_Extract[[Player]:[Player]],0)),INDEX(Team_Key[[Abbreviation]:[Abbreviation]],MATCH(LEFT(INDEX(FPL_Fixtures_Extract[],MATCH($A568,FPL_Fixtures_Extract[[Player]:[Player]],0),MATCH(FPL_Combined[[#Headers],[Gameweek 24]],FPL_Fixtures_Extract[#Headers],0)),LEN(INDEX(FPL_Fixtures_Extract[],MATCH($A568,FPL_Fixtures_Extract[[Player]:[Player]],0),MATCH(FPL_Combined[[#Headers],[Gameweek 24]],FPL_Fixtures_Extract[#Headers],0)))-4),Team_Key[[Full Name]:[Full Name]],0))&amp;RIGHT(INDEX(FPL_Fixtures_Extract[],MATCH($A568,FPL_Fixtures_Extract[[Player]:[Player]],0),MATCH(FPL_Combined[[#Headers],[Gameweek 24]],FPL_Fixtures_Extract[#Headers],0)),3))</f>
        <v>LEI</v>
      </c>
      <c r="Z568" t="str">
        <f ca="1">IF(RIGHT(FPL_Combined[[#Headers],[Gameweek 25]],2)&lt;$B$622,INDEX(FPL_Results_Extract[Player],MATCH($A568,FPL_Results_Extract[[Player]:[Player]],0)),INDEX(Team_Key[[Abbreviation]:[Abbreviation]],MATCH(LEFT(INDEX(FPL_Fixtures_Extract[],MATCH($A568,FPL_Fixtures_Extract[[Player]:[Player]],0),MATCH(FPL_Combined[[#Headers],[Gameweek 25]],FPL_Fixtures_Extract[#Headers],0)),LEN(INDEX(FPL_Fixtures_Extract[],MATCH($A568,FPL_Fixtures_Extract[[Player]:[Player]],0),MATCH(FPL_Combined[[#Headers],[Gameweek 25]],FPL_Fixtures_Extract[#Headers],0)))-4),Team_Key[[Full Name]:[Full Name]],0))&amp;RIGHT(INDEX(FPL_Fixtures_Extract[],MATCH($A568,FPL_Fixtures_Extract[[Player]:[Player]],0),MATCH(FPL_Combined[[#Headers],[Gameweek 25]],FPL_Fixtures_Extract[#Headers],0)),3))</f>
        <v>Unavailable</v>
      </c>
      <c r="AA568" t="str">
        <f ca="1">IF(RIGHT(FPL_Combined[[#Headers],[Gameweek 26]],2)&lt;$B$622,INDEX(FPL_Results_Extract[Gameweek 01],MATCH($A568,FPL_Results_Extract[[Player]:[Player]],0)),INDEX(Team_Key[[Abbreviation]:[Abbreviation]],MATCH(LEFT(INDEX(FPL_Fixtures_Extract[],MATCH($A568,FPL_Fixtures_Extract[[Player]:[Player]],0),MATCH(FPL_Combined[[#Headers],[Gameweek 26]],FPL_Fixtures_Extract[#Headers],0)),LEN(INDEX(FPL_Fixtures_Extract[],MATCH($A568,FPL_Fixtures_Extract[[Player]:[Player]],0),MATCH(FPL_Combined[[#Headers],[Gameweek 26]],FPL_Fixtures_Extract[#Headers],0)))-4),Team_Key[[Full Name]:[Full Name]],0))&amp;RIGHT(INDEX(FPL_Fixtures_Extract[],MATCH($A568,FPL_Fixtures_Extract[[Player]:[Player]],0),MATCH(FPL_Combined[[#Headers],[Gameweek 26]],FPL_Fixtures_Extract[#Headers],0)),3))</f>
        <v>SUN(H) 4-2</v>
      </c>
      <c r="AB568" t="str">
        <f ca="1">IF(RIGHT(FPL_Combined[[#Headers],[Gameweek 27]],2)&lt;$B$622,INDEX(FPL_Results_Extract[Gameweek 02],MATCH($A568,FPL_Results_Extract[[Player]:[Player]],0)),INDEX(Team_Key[[Abbreviation]:[Abbreviation]],MATCH(LEFT(INDEX(FPL_Fixtures_Extract[],MATCH($A568,FPL_Fixtures_Extract[[Player]:[Player]],0),MATCH(FPL_Combined[[#Headers],[Gameweek 27]],FPL_Fixtures_Extract[#Headers],0)),LEN(INDEX(FPL_Fixtures_Extract[],MATCH($A568,FPL_Fixtures_Extract[[Player]:[Player]],0),MATCH(FPL_Combined[[#Headers],[Gameweek 27]],FPL_Fixtures_Extract[#Headers],0)))-4),Team_Key[[Full Name]:[Full Name]],0))&amp;RIGHT(INDEX(FPL_Fixtures_Extract[],MATCH($A568,FPL_Fixtures_Extract[[Player]:[Player]],0),MATCH(FPL_Combined[[#Headers],[Gameweek 27]],FPL_Fixtures_Extract[#Headers],0)),3))</f>
        <v>WHU(A) 2-1</v>
      </c>
      <c r="AC568" t="str">
        <f ca="1">IF(RIGHT(FPL_Combined[[#Headers],[Gameweek 28]],2)&lt;$B$622,INDEX(FPL_Results_Extract[Gameweek 03],MATCH($A568,FPL_Results_Extract[[Player]:[Player]],0)),INDEX(Team_Key[[Abbreviation]:[Abbreviation]],MATCH(LEFT(INDEX(FPL_Fixtures_Extract[],MATCH($A568,FPL_Fixtures_Extract[[Player]:[Player]],0),MATCH(FPL_Combined[[#Headers],[Gameweek 28]],FPL_Fixtures_Extract[#Headers],0)),LEN(INDEX(FPL_Fixtures_Extract[],MATCH($A568,FPL_Fixtures_Extract[[Player]:[Player]],0),MATCH(FPL_Combined[[#Headers],[Gameweek 28]],FPL_Fixtures_Extract[#Headers],0)))-4),Team_Key[[Full Name]:[Full Name]],0))&amp;RIGHT(INDEX(FPL_Fixtures_Extract[],MATCH($A568,FPL_Fixtures_Extract[[Player]:[Player]],0),MATCH(FPL_Combined[[#Headers],[Gameweek 28]],FPL_Fixtures_Extract[#Headers],0)),3))</f>
        <v>TOT(H) 1-1</v>
      </c>
      <c r="AD568" t="str">
        <f ca="1">IF(RIGHT(FPL_Combined[[#Headers],[Gameweek 29]],2)&lt;$B$622,INDEX(FPL_Results_Extract[Gameweek 04],MATCH($A568,FPL_Results_Extract[[Player]:[Player]],0)),INDEX(Team_Key[[Abbreviation]:[Abbreviation]],MATCH(LEFT(INDEX(FPL_Fixtures_Extract[],MATCH($A568,FPL_Fixtures_Extract[[Player]:[Player]],0),MATCH(FPL_Combined[[#Headers],[Gameweek 29]],FPL_Fixtures_Extract[#Headers],0)),LEN(INDEX(FPL_Fixtures_Extract[],MATCH($A568,FPL_Fixtures_Extract[[Player]:[Player]],0),MATCH(FPL_Combined[[#Headers],[Gameweek 29]],FPL_Fixtures_Extract[#Headers],0)))-4),Team_Key[[Full Name]:[Full Name]],0))&amp;RIGHT(INDEX(FPL_Fixtures_Extract[],MATCH($A568,FPL_Fixtures_Extract[[Player]:[Player]],0),MATCH(FPL_Combined[[#Headers],[Gameweek 29]],FPL_Fixtures_Extract[#Headers],0)),3))</f>
        <v>WAT(A)</v>
      </c>
      <c r="AE568" t="str">
        <f ca="1">IF(RIGHT(FPL_Combined[[#Headers],[Gameweek 30]],2)&lt;$B$622,INDEX(FPL_Results_Extract[Gameweek 05],MATCH($A568,FPL_Results_Extract[[Player]:[Player]],0)),INDEX(Team_Key[[Abbreviation]:[Abbreviation]],MATCH(LEFT(INDEX(FPL_Fixtures_Extract[],MATCH($A568,FPL_Fixtures_Extract[[Player]:[Player]],0),MATCH(FPL_Combined[[#Headers],[Gameweek 30]],FPL_Fixtures_Extract[#Headers],0)),LEN(INDEX(FPL_Fixtures_Extract[],MATCH($A568,FPL_Fixtures_Extract[[Player]:[Player]],0),MATCH(FPL_Combined[[#Headers],[Gameweek 30]],FPL_Fixtures_Extract[#Headers],0)))-4),Team_Key[[Full Name]:[Full Name]],0))&amp;RIGHT(INDEX(FPL_Fixtures_Extract[],MATCH($A568,FPL_Fixtures_Extract[[Player]:[Player]],0),MATCH(FPL_Combined[[#Headers],[Gameweek 30]],FPL_Fixtures_Extract[#Headers],0)),3))</f>
        <v>NEW(H)</v>
      </c>
      <c r="AF568" t="str">
        <f ca="1">IF(RIGHT(FPL_Combined[[#Headers],[Gameweek 31]],2)&lt;$B$622,INDEX(FPL_Results_Extract[Gameweek 06],MATCH($A568,FPL_Results_Extract[[Player]:[Player]],0)),INDEX(Team_Key[[Abbreviation]:[Abbreviation]],MATCH(LEFT(INDEX(FPL_Fixtures_Extract[],MATCH($A568,FPL_Fixtures_Extract[[Player]:[Player]],0),MATCH(FPL_Combined[[#Headers],[Gameweek 31]],FPL_Fixtures_Extract[#Headers],0)),LEN(INDEX(FPL_Fixtures_Extract[],MATCH($A568,FPL_Fixtures_Extract[[Player]:[Player]],0),MATCH(FPL_Combined[[#Headers],[Gameweek 31]],FPL_Fixtures_Extract[#Headers],0)))-4),Team_Key[[Full Name]:[Full Name]],0))&amp;RIGHT(INDEX(FPL_Fixtures_Extract[],MATCH($A568,FPL_Fixtures_Extract[[Player]:[Player]],0),MATCH(FPL_Combined[[#Headers],[Gameweek 31]],FPL_Fixtures_Extract[#Headers],0)),3))</f>
        <v>CRY(A)</v>
      </c>
      <c r="AG568" t="str">
        <f ca="1">IF(RIGHT(FPL_Combined[[#Headers],[Gameweek 32]],2)&lt;$B$622,INDEX(FPL_Results_Extract[Gameweek 07],MATCH($A568,FPL_Results_Extract[[Player]:[Player]],0)),INDEX(Team_Key[[Abbreviation]:[Abbreviation]],MATCH(LEFT(INDEX(FPL_Fixtures_Extract[],MATCH($A568,FPL_Fixtures_Extract[[Player]:[Player]],0),MATCH(FPL_Combined[[#Headers],[Gameweek 32]],FPL_Fixtures_Extract[#Headers],0)),LEN(INDEX(FPL_Fixtures_Extract[],MATCH($A568,FPL_Fixtures_Extract[[Player]:[Player]],0),MATCH(FPL_Combined[[#Headers],[Gameweek 32]],FPL_Fixtures_Extract[#Headers],0)))-4),Team_Key[[Full Name]:[Full Name]],0))&amp;RIGHT(INDEX(FPL_Fixtures_Extract[],MATCH($A568,FPL_Fixtures_Extract[[Player]:[Player]],0),MATCH(FPL_Combined[[#Headers],[Gameweek 32]],FPL_Fixtures_Extract[#Headers],0)),3))</f>
        <v>SOU(H)</v>
      </c>
      <c r="AH568" t="str">
        <f ca="1">IF(RIGHT(FPL_Combined[[#Headers],[Gameweek 33]],2)&lt;$B$622,INDEX(FPL_Results_Extract[Gameweek 08],MATCH($A568,FPL_Results_Extract[[Player]:[Player]],0)),INDEX(Team_Key[[Abbreviation]:[Abbreviation]],MATCH(LEFT(INDEX(FPL_Fixtures_Extract[],MATCH($A568,FPL_Fixtures_Extract[[Player]:[Player]],0),MATCH(FPL_Combined[[#Headers],[Gameweek 33]],FPL_Fixtures_Extract[#Headers],0)),LEN(INDEX(FPL_Fixtures_Extract[],MATCH($A568,FPL_Fixtures_Extract[[Player]:[Player]],0),MATCH(FPL_Combined[[#Headers],[Gameweek 33]],FPL_Fixtures_Extract[#Headers],0)))-4),Team_Key[[Full Name]:[Full Name]],0))&amp;RIGHT(INDEX(FPL_Fixtures_Extract[],MATCH($A568,FPL_Fixtures_Extract[[Player]:[Player]],0),MATCH(FPL_Combined[[#Headers],[Gameweek 33]],FPL_Fixtures_Extract[#Headers],0)),3))</f>
        <v>SUN(A)</v>
      </c>
      <c r="AI568" t="str">
        <f ca="1">IF(RIGHT(FPL_Combined[[#Headers],[Gameweek 34]],2)&lt;$B$622,INDEX(FPL_Results_Extract[Gameweek 09],MATCH($A568,FPL_Results_Extract[[Player]:[Player]],0)),INDEX(Team_Key[[Abbreviation]:[Abbreviation]],MATCH(LEFT(INDEX(FPL_Fixtures_Extract[],MATCH($A568,FPL_Fixtures_Extract[[Player]:[Player]],0),MATCH(FPL_Combined[[#Headers],[Gameweek 34]],FPL_Fixtures_Extract[#Headers],0)),LEN(INDEX(FPL_Fixtures_Extract[],MATCH($A568,FPL_Fixtures_Extract[[Player]:[Player]],0),MATCH(FPL_Combined[[#Headers],[Gameweek 34]],FPL_Fixtures_Extract[#Headers],0)))-4),Team_Key[[Full Name]:[Full Name]],0))&amp;RIGHT(INDEX(FPL_Fixtures_Extract[],MATCH($A568,FPL_Fixtures_Extract[[Player]:[Player]],0),MATCH(FPL_Combined[[#Headers],[Gameweek 34]],FPL_Fixtures_Extract[#Headers],0)),3))</f>
        <v>WHU(H)</v>
      </c>
      <c r="AJ568" t="str">
        <f ca="1">IF(RIGHT(FPL_Combined[[#Headers],[Gameweek 35]],2)&lt;$B$622,INDEX(FPL_Results_Extract[Gameweek 10],MATCH($A568,FPL_Results_Extract[[Player]:[Player]],0)),INDEX(Team_Key[[Abbreviation]:[Abbreviation]],MATCH(LEFT(INDEX(FPL_Fixtures_Extract[],MATCH($A568,FPL_Fixtures_Extract[[Player]:[Player]],0),MATCH(FPL_Combined[[#Headers],[Gameweek 35]],FPL_Fixtures_Extract[#Headers],0)),LEN(INDEX(FPL_Fixtures_Extract[],MATCH($A568,FPL_Fixtures_Extract[[Player]:[Player]],0),MATCH(FPL_Combined[[#Headers],[Gameweek 35]],FPL_Fixtures_Extract[#Headers],0)))-4),Team_Key[[Full Name]:[Full Name]],0))&amp;RIGHT(INDEX(FPL_Fixtures_Extract[],MATCH($A568,FPL_Fixtures_Extract[[Player]:[Player]],0),MATCH(FPL_Combined[[#Headers],[Gameweek 35]],FPL_Fixtures_Extract[#Headers],0)),3))</f>
        <v>SWA(H)</v>
      </c>
      <c r="AK568" t="str">
        <f ca="1">IF(RIGHT(FPL_Combined[[#Headers],[Gameweek 36]],2)&lt;$B$622,INDEX(FPL_Results_Extract[Gameweek 11],MATCH($A568,FPL_Results_Extract[[Player]:[Player]],0)),INDEX(Team_Key[[Abbreviation]:[Abbreviation]],MATCH(LEFT(INDEX(FPL_Fixtures_Extract[],MATCH($A568,FPL_Fixtures_Extract[[Player]:[Player]],0),MATCH(FPL_Combined[[#Headers],[Gameweek 36]],FPL_Fixtures_Extract[#Headers],0)),LEN(INDEX(FPL_Fixtures_Extract[],MATCH($A568,FPL_Fixtures_Extract[[Player]:[Player]],0),MATCH(FPL_Combined[[#Headers],[Gameweek 36]],FPL_Fixtures_Extract[#Headers],0)))-4),Team_Key[[Full Name]:[Full Name]],0))&amp;RIGHT(INDEX(FPL_Fixtures_Extract[],MATCH($A568,FPL_Fixtures_Extract[[Player]:[Player]],0),MATCH(FPL_Combined[[#Headers],[Gameweek 36]],FPL_Fixtures_Extract[#Headers],0)),3))</f>
        <v>MUN(A)</v>
      </c>
      <c r="AL568" t="str">
        <f ca="1">IF(RIGHT(FPL_Combined[[#Headers],[Gameweek 37]],2)&lt;$B$622,INDEX(FPL_Results_Extract[Gameweek 12],MATCH($A568,FPL_Results_Extract[[Player]:[Player]],0)),INDEX(Team_Key[[Abbreviation]:[Abbreviation]],MATCH(LEFT(INDEX(FPL_Fixtures_Extract[],MATCH($A568,FPL_Fixtures_Extract[[Player]:[Player]],0),MATCH(FPL_Combined[[#Headers],[Gameweek 37]],FPL_Fixtures_Extract[#Headers],0)),LEN(INDEX(FPL_Fixtures_Extract[],MATCH($A568,FPL_Fixtures_Extract[[Player]:[Player]],0),MATCH(FPL_Combined[[#Headers],[Gameweek 37]],FPL_Fixtures_Extract[#Headers],0)))-4),Team_Key[[Full Name]:[Full Name]],0))&amp;RIGHT(INDEX(FPL_Fixtures_Extract[],MATCH($A568,FPL_Fixtures_Extract[[Player]:[Player]],0),MATCH(FPL_Combined[[#Headers],[Gameweek 37]],FPL_Fixtures_Extract[#Headers],0)),3))</f>
        <v>EVE(H)</v>
      </c>
      <c r="AM568" t="str">
        <f ca="1">IF(RIGHT(FPL_Combined[[#Headers],[Gameweek 38]],2)&lt;$B$622,INDEX(FPL_Results_Extract[Gameweek 13],MATCH($A568,FPL_Results_Extract[[Player]:[Player]],0)),INDEX(Team_Key[[Abbreviation]:[Abbreviation]],MATCH(LEFT(INDEX(FPL_Fixtures_Extract[],MATCH($A568,FPL_Fixtures_Extract[[Player]:[Player]],0),MATCH(FPL_Combined[[#Headers],[Gameweek 38]],FPL_Fixtures_Extract[#Headers],0)),LEN(INDEX(FPL_Fixtures_Extract[],MATCH($A568,FPL_Fixtures_Extract[[Player]:[Player]],0),MATCH(FPL_Combined[[#Headers],[Gameweek 38]],FPL_Fixtures_Extract[#Headers],0)))-4),Team_Key[[Full Name]:[Full Name]],0))&amp;RIGHT(INDEX(FPL_Fixtures_Extract[],MATCH($A568,FPL_Fixtures_Extract[[Player]:[Player]],0),MATCH(FPL_Combined[[#Headers],[Gameweek 38]],FPL_Fixtures_Extract[#Headers],0)),3))</f>
        <v>CHE(A)</v>
      </c>
    </row>
    <row r="569" spans="1:39" x14ac:dyDescent="0.45">
      <c r="A569" t="s">
        <v>90</v>
      </c>
      <c r="B569" t="str">
        <f ca="1">IF(RIGHT(FPL_Combined[[#Headers],[Gameweek 01]],2)&lt;$B$622,INDEX(FPL_Results_Extract[Gameweek 01],MATCH($A569,FPL_Results_Extract[[Player]:[Player]],0)),INDEX(Team_Key[[Abbreviation]:[Abbreviation]],MATCH(LEFT(INDEX(FPL_Fixtures_Extract[],MATCH($A569,FPL_Fixtures_Extract[[Player]:[Player]],0),MATCH(FPL_Combined[[#Headers],[Gameweek 01]],FPL_Fixtures_Extract[#Headers],0)),LEN(INDEX(FPL_Fixtures_Extract[],MATCH($A569,FPL_Fixtures_Extract[[Player]:[Player]],0),MATCH(FPL_Combined[[#Headers],[Gameweek 01]],FPL_Fixtures_Extract[#Headers],0)))-4),Team_Key[[Full Name]:[Full Name]],0))&amp;RIGHT(INDEX(FPL_Fixtures_Extract[],MATCH($A569,FPL_Fixtures_Extract[[Player]:[Player]],0),MATCH(FPL_Combined[[#Headers],[Gameweek 01]],FPL_Fixtures_Extract[#Headers],0)),3))</f>
        <v>TOT(H) 1-0</v>
      </c>
      <c r="C569" t="str">
        <f ca="1">IF(RIGHT(FPL_Combined[[#Headers],[Gameweek 02]],2)&lt;$B$622,INDEX(FPL_Results_Extract[Gameweek 02],MATCH($A569,FPL_Results_Extract[[Player]:[Player]],0)),INDEX(Team_Key[[Abbreviation]:[Abbreviation]],MATCH(LEFT(INDEX(FPL_Fixtures_Extract[],MATCH($A569,FPL_Fixtures_Extract[[Player]:[Player]],0),MATCH(FPL_Combined[[#Headers],[Gameweek 02]],FPL_Fixtures_Extract[#Headers],0)),LEN(INDEX(FPL_Fixtures_Extract[],MATCH($A569,FPL_Fixtures_Extract[[Player]:[Player]],0),MATCH(FPL_Combined[[#Headers],[Gameweek 02]],FPL_Fixtures_Extract[#Headers],0)))-4),Team_Key[[Full Name]:[Full Name]],0))&amp;RIGHT(INDEX(FPL_Fixtures_Extract[],MATCH($A569,FPL_Fixtures_Extract[[Player]:[Player]],0),MATCH(FPL_Combined[[#Headers],[Gameweek 02]],FPL_Fixtures_Extract[#Headers],0)),3))</f>
        <v>AVL(A) 1-0</v>
      </c>
      <c r="D569" t="str">
        <f ca="1">IF(RIGHT(FPL_Combined[[#Headers],[Gameweek 03]],2)&lt;$B$622,INDEX(FPL_Results_Extract[Gameweek 03],MATCH($A569,FPL_Results_Extract[[Player]:[Player]],0)),INDEX(Team_Key[[Abbreviation]:[Abbreviation]],MATCH(LEFT(INDEX(FPL_Fixtures_Extract[],MATCH($A569,FPL_Fixtures_Extract[[Player]:[Player]],0),MATCH(FPL_Combined[[#Headers],[Gameweek 03]],FPL_Fixtures_Extract[#Headers],0)),LEN(INDEX(FPL_Fixtures_Extract[],MATCH($A569,FPL_Fixtures_Extract[[Player]:[Player]],0),MATCH(FPL_Combined[[#Headers],[Gameweek 03]],FPL_Fixtures_Extract[#Headers],0)))-4),Team_Key[[Full Name]:[Full Name]],0))&amp;RIGHT(INDEX(FPL_Fixtures_Extract[],MATCH($A569,FPL_Fixtures_Extract[[Player]:[Player]],0),MATCH(FPL_Combined[[#Headers],[Gameweek 03]],FPL_Fixtures_Extract[#Headers],0)),3))</f>
        <v>NEW(H) 0-0</v>
      </c>
      <c r="E569" t="str">
        <f ca="1">IF(RIGHT(FPL_Combined[[#Headers],[Gameweek 04]],2)&lt;$B$622,INDEX(FPL_Results_Extract[Gameweek 04],MATCH($A569,FPL_Results_Extract[[Player]:[Player]],0)),INDEX(Team_Key[[Abbreviation]:[Abbreviation]],MATCH(LEFT(INDEX(FPL_Fixtures_Extract[],MATCH($A569,FPL_Fixtures_Extract[[Player]:[Player]],0),MATCH(FPL_Combined[[#Headers],[Gameweek 04]],FPL_Fixtures_Extract[#Headers],0)),LEN(INDEX(FPL_Fixtures_Extract[],MATCH($A569,FPL_Fixtures_Extract[[Player]:[Player]],0),MATCH(FPL_Combined[[#Headers],[Gameweek 04]],FPL_Fixtures_Extract[#Headers],0)))-4),Team_Key[[Full Name]:[Full Name]],0))&amp;RIGHT(INDEX(FPL_Fixtures_Extract[],MATCH($A569,FPL_Fixtures_Extract[[Player]:[Player]],0),MATCH(FPL_Combined[[#Headers],[Gameweek 04]],FPL_Fixtures_Extract[#Headers],0)),3))</f>
        <v>SWA(A) 1-2</v>
      </c>
      <c r="F569" t="str">
        <f ca="1">IF(RIGHT(FPL_Combined[[#Headers],[Gameweek 05]],2)&lt;$B$622,INDEX(FPL_Results_Extract[Gameweek 05],MATCH($A569,FPL_Results_Extract[[Player]:[Player]],0)),INDEX(Team_Key[[Abbreviation]:[Abbreviation]],MATCH(LEFT(INDEX(FPL_Fixtures_Extract[],MATCH($A569,FPL_Fixtures_Extract[[Player]:[Player]],0),MATCH(FPL_Combined[[#Headers],[Gameweek 05]],FPL_Fixtures_Extract[#Headers],0)),LEN(INDEX(FPL_Fixtures_Extract[],MATCH($A569,FPL_Fixtures_Extract[[Player]:[Player]],0),MATCH(FPL_Combined[[#Headers],[Gameweek 05]],FPL_Fixtures_Extract[#Headers],0)))-4),Team_Key[[Full Name]:[Full Name]],0))&amp;RIGHT(INDEX(FPL_Fixtures_Extract[],MATCH($A569,FPL_Fixtures_Extract[[Player]:[Player]],0),MATCH(FPL_Combined[[#Headers],[Gameweek 05]],FPL_Fixtures_Extract[#Headers],0)),3))</f>
        <v>LIV(H) 3-1</v>
      </c>
      <c r="G569" t="str">
        <f ca="1">IF(RIGHT(FPL_Combined[[#Headers],[Gameweek 06]],2)&lt;$B$622,INDEX(FPL_Results_Extract[Gameweek 06],MATCH($A569,FPL_Results_Extract[[Player]:[Player]],0)),INDEX(Team_Key[[Abbreviation]:[Abbreviation]],MATCH(LEFT(INDEX(FPL_Fixtures_Extract[],MATCH($A569,FPL_Fixtures_Extract[[Player]:[Player]],0),MATCH(FPL_Combined[[#Headers],[Gameweek 06]],FPL_Fixtures_Extract[#Headers],0)),LEN(INDEX(FPL_Fixtures_Extract[],MATCH($A569,FPL_Fixtures_Extract[[Player]:[Player]],0),MATCH(FPL_Combined[[#Headers],[Gameweek 06]],FPL_Fixtures_Extract[#Headers],0)))-4),Team_Key[[Full Name]:[Full Name]],0))&amp;RIGHT(INDEX(FPL_Fixtures_Extract[],MATCH($A569,FPL_Fixtures_Extract[[Player]:[Player]],0),MATCH(FPL_Combined[[#Headers],[Gameweek 06]],FPL_Fixtures_Extract[#Headers],0)),3))</f>
        <v>SOU(A) 3-2</v>
      </c>
      <c r="H569" t="str">
        <f ca="1">IF(RIGHT(FPL_Combined[[#Headers],[Gameweek 07]],2)&lt;$B$622,INDEX(FPL_Results_Extract[Gameweek 07],MATCH($A569,FPL_Results_Extract[[Player]:[Player]],0)),INDEX(Team_Key[[Abbreviation]:[Abbreviation]],MATCH(LEFT(INDEX(FPL_Fixtures_Extract[],MATCH($A569,FPL_Fixtures_Extract[[Player]:[Player]],0),MATCH(FPL_Combined[[#Headers],[Gameweek 07]],FPL_Fixtures_Extract[#Headers],0)),LEN(INDEX(FPL_Fixtures_Extract[],MATCH($A569,FPL_Fixtures_Extract[[Player]:[Player]],0),MATCH(FPL_Combined[[#Headers],[Gameweek 07]],FPL_Fixtures_Extract[#Headers],0)))-4),Team_Key[[Full Name]:[Full Name]],0))&amp;RIGHT(INDEX(FPL_Fixtures_Extract[],MATCH($A569,FPL_Fixtures_Extract[[Player]:[Player]],0),MATCH(FPL_Combined[[#Headers],[Gameweek 07]],FPL_Fixtures_Extract[#Headers],0)),3))</f>
        <v>SUN(H) 3-0</v>
      </c>
      <c r="I569" t="str">
        <f ca="1">IF(RIGHT(FPL_Combined[[#Headers],[Gameweek 08]],2)&lt;$B$622,INDEX(FPL_Results_Extract[Gameweek 08],MATCH($A569,FPL_Results_Extract[[Player]:[Player]],0)),INDEX(Team_Key[[Abbreviation]:[Abbreviation]],MATCH(LEFT(INDEX(FPL_Fixtures_Extract[],MATCH($A569,FPL_Fixtures_Extract[[Player]:[Player]],0),MATCH(FPL_Combined[[#Headers],[Gameweek 08]],FPL_Fixtures_Extract[#Headers],0)),LEN(INDEX(FPL_Fixtures_Extract[],MATCH($A569,FPL_Fixtures_Extract[[Player]:[Player]],0),MATCH(FPL_Combined[[#Headers],[Gameweek 08]],FPL_Fixtures_Extract[#Headers],0)))-4),Team_Key[[Full Name]:[Full Name]],0))&amp;RIGHT(INDEX(FPL_Fixtures_Extract[],MATCH($A569,FPL_Fixtures_Extract[[Player]:[Player]],0),MATCH(FPL_Combined[[#Headers],[Gameweek 08]],FPL_Fixtures_Extract[#Headers],0)),3))</f>
        <v>ARS(A) 0-3</v>
      </c>
      <c r="J569" t="str">
        <f ca="1">IF(RIGHT(FPL_Combined[[#Headers],[Gameweek 09]],2)&lt;$B$622,INDEX(FPL_Results_Extract[Gameweek 09],MATCH($A569,FPL_Results_Extract[[Player]:[Player]],0)),INDEX(Team_Key[[Abbreviation]:[Abbreviation]],MATCH(LEFT(INDEX(FPL_Fixtures_Extract[],MATCH($A569,FPL_Fixtures_Extract[[Player]:[Player]],0),MATCH(FPL_Combined[[#Headers],[Gameweek 09]],FPL_Fixtures_Extract[#Headers],0)),LEN(INDEX(FPL_Fixtures_Extract[],MATCH($A569,FPL_Fixtures_Extract[[Player]:[Player]],0),MATCH(FPL_Combined[[#Headers],[Gameweek 09]],FPL_Fixtures_Extract[#Headers],0)))-4),Team_Key[[Full Name]:[Full Name]],0))&amp;RIGHT(INDEX(FPL_Fixtures_Extract[],MATCH($A569,FPL_Fixtures_Extract[[Player]:[Player]],0),MATCH(FPL_Combined[[#Headers],[Gameweek 09]],FPL_Fixtures_Extract[#Headers],0)),3))</f>
        <v>EVE(A) 3-0</v>
      </c>
      <c r="K569" t="str">
        <f ca="1">IF(RIGHT(FPL_Combined[[#Headers],[Gameweek 10]],2)&lt;$B$622,INDEX(FPL_Results_Extract[Gameweek 10],MATCH($A569,FPL_Results_Extract[[Player]:[Player]],0)),INDEX(Team_Key[[Abbreviation]:[Abbreviation]],MATCH(LEFT(INDEX(FPL_Fixtures_Extract[],MATCH($A569,FPL_Fixtures_Extract[[Player]:[Player]],0),MATCH(FPL_Combined[[#Headers],[Gameweek 10]],FPL_Fixtures_Extract[#Headers],0)),LEN(INDEX(FPL_Fixtures_Extract[],MATCH($A569,FPL_Fixtures_Extract[[Player]:[Player]],0),MATCH(FPL_Combined[[#Headers],[Gameweek 10]],FPL_Fixtures_Extract[#Headers],0)))-4),Team_Key[[Full Name]:[Full Name]],0))&amp;RIGHT(INDEX(FPL_Fixtures_Extract[],MATCH($A569,FPL_Fixtures_Extract[[Player]:[Player]],0),MATCH(FPL_Combined[[#Headers],[Gameweek 10]],FPL_Fixtures_Extract[#Headers],0)),3))</f>
        <v>MCI(H) 0-0</v>
      </c>
      <c r="L569" t="str">
        <f ca="1">IF(RIGHT(FPL_Combined[[#Headers],[Gameweek 11]],2)&lt;$B$622,INDEX(FPL_Results_Extract[Gameweek 11],MATCH($A569,FPL_Results_Extract[[Player]:[Player]],0)),INDEX(Team_Key[[Abbreviation]:[Abbreviation]],MATCH(LEFT(INDEX(FPL_Fixtures_Extract[],MATCH($A569,FPL_Fixtures_Extract[[Player]:[Player]],0),MATCH(FPL_Combined[[#Headers],[Gameweek 11]],FPL_Fixtures_Extract[#Headers],0)),LEN(INDEX(FPL_Fixtures_Extract[],MATCH($A569,FPL_Fixtures_Extract[[Player]:[Player]],0),MATCH(FPL_Combined[[#Headers],[Gameweek 11]],FPL_Fixtures_Extract[#Headers],0)))-4),Team_Key[[Full Name]:[Full Name]],0))&amp;RIGHT(INDEX(FPL_Fixtures_Extract[],MATCH($A569,FPL_Fixtures_Extract[[Player]:[Player]],0),MATCH(FPL_Combined[[#Headers],[Gameweek 11]],FPL_Fixtures_Extract[#Headers],0)),3))</f>
        <v>CRY(A) 0-0</v>
      </c>
      <c r="M569" t="str">
        <f ca="1">IF(RIGHT(FPL_Combined[[#Headers],[Gameweek 12]],2)&lt;$B$622,INDEX(FPL_Results_Extract[Gameweek 12],MATCH($A569,FPL_Results_Extract[[Player]:[Player]],0)),INDEX(Team_Key[[Abbreviation]:[Abbreviation]],MATCH(LEFT(INDEX(FPL_Fixtures_Extract[],MATCH($A569,FPL_Fixtures_Extract[[Player]:[Player]],0),MATCH(FPL_Combined[[#Headers],[Gameweek 12]],FPL_Fixtures_Extract[#Headers],0)),LEN(INDEX(FPL_Fixtures_Extract[],MATCH($A569,FPL_Fixtures_Extract[[Player]:[Player]],0),MATCH(FPL_Combined[[#Headers],[Gameweek 12]],FPL_Fixtures_Extract[#Headers],0)))-4),Team_Key[[Full Name]:[Full Name]],0))&amp;RIGHT(INDEX(FPL_Fixtures_Extract[],MATCH($A569,FPL_Fixtures_Extract[[Player]:[Player]],0),MATCH(FPL_Combined[[#Headers],[Gameweek 12]],FPL_Fixtures_Extract[#Headers],0)),3))</f>
        <v>WBA(H) 2-0</v>
      </c>
      <c r="N569" t="str">
        <f ca="1">IF(RIGHT(FPL_Combined[[#Headers],[Gameweek 13]],2)&lt;$B$622,INDEX(FPL_Results_Extract[Gameweek 13],MATCH($A569,FPL_Results_Extract[[Player]:[Player]],0)),INDEX(Team_Key[[Abbreviation]:[Abbreviation]],MATCH(LEFT(INDEX(FPL_Fixtures_Extract[],MATCH($A569,FPL_Fixtures_Extract[[Player]:[Player]],0),MATCH(FPL_Combined[[#Headers],[Gameweek 13]],FPL_Fixtures_Extract[#Headers],0)),LEN(INDEX(FPL_Fixtures_Extract[],MATCH($A569,FPL_Fixtures_Extract[[Player]:[Player]],0),MATCH(FPL_Combined[[#Headers],[Gameweek 13]],FPL_Fixtures_Extract[#Headers],0)))-4),Team_Key[[Full Name]:[Full Name]],0))&amp;RIGHT(INDEX(FPL_Fixtures_Extract[],MATCH($A569,FPL_Fixtures_Extract[[Player]:[Player]],0),MATCH(FPL_Combined[[#Headers],[Gameweek 13]],FPL_Fixtures_Extract[#Headers],0)),3))</f>
        <v>WAT(A) 2-1</v>
      </c>
      <c r="O569" t="str">
        <f ca="1">IF(RIGHT(FPL_Combined[[#Headers],[Gameweek 14]],2)&lt;$B$622,INDEX(FPL_Results_Extract[Gameweek 14],MATCH($A569,FPL_Results_Extract[[Player]:[Player]],0)),INDEX(Team_Key[[Abbreviation]:[Abbreviation]],MATCH(LEFT(INDEX(FPL_Fixtures_Extract[],MATCH($A569,FPL_Fixtures_Extract[[Player]:[Player]],0),MATCH(FPL_Combined[[#Headers],[Gameweek 14]],FPL_Fixtures_Extract[#Headers],0)),LEN(INDEX(FPL_Fixtures_Extract[],MATCH($A569,FPL_Fixtures_Extract[[Player]:[Player]],0),MATCH(FPL_Combined[[#Headers],[Gameweek 14]],FPL_Fixtures_Extract[#Headers],0)))-4),Team_Key[[Full Name]:[Full Name]],0))&amp;RIGHT(INDEX(FPL_Fixtures_Extract[],MATCH($A569,FPL_Fixtures_Extract[[Player]:[Player]],0),MATCH(FPL_Combined[[#Headers],[Gameweek 14]],FPL_Fixtures_Extract[#Headers],0)),3))</f>
        <v>LEI(A) 1-1</v>
      </c>
      <c r="P569" t="str">
        <f ca="1">IF(RIGHT(FPL_Combined[[#Headers],[Gameweek 15]],2)&lt;$B$622,INDEX(FPL_Results_Extract[Gameweek 15],MATCH($A569,FPL_Results_Extract[[Player]:[Player]],0)),INDEX(Team_Key[[Abbreviation]:[Abbreviation]],MATCH(LEFT(INDEX(FPL_Fixtures_Extract[],MATCH($A569,FPL_Fixtures_Extract[[Player]:[Player]],0),MATCH(FPL_Combined[[#Headers],[Gameweek 15]],FPL_Fixtures_Extract[#Headers],0)),LEN(INDEX(FPL_Fixtures_Extract[],MATCH($A569,FPL_Fixtures_Extract[[Player]:[Player]],0),MATCH(FPL_Combined[[#Headers],[Gameweek 15]],FPL_Fixtures_Extract[#Headers],0)))-4),Team_Key[[Full Name]:[Full Name]],0))&amp;RIGHT(INDEX(FPL_Fixtures_Extract[],MATCH($A569,FPL_Fixtures_Extract[[Player]:[Player]],0),MATCH(FPL_Combined[[#Headers],[Gameweek 15]],FPL_Fixtures_Extract[#Headers],0)),3))</f>
        <v>WHU(H) 0-0</v>
      </c>
      <c r="Q569" t="str">
        <f ca="1">IF(RIGHT(FPL_Combined[[#Headers],[Gameweek 16]],2)&lt;$B$622,INDEX(FPL_Results_Extract[Gameweek 16],MATCH($A569,FPL_Results_Extract[[Player]:[Player]],0)),INDEX(Team_Key[[Abbreviation]:[Abbreviation]],MATCH(LEFT(INDEX(FPL_Fixtures_Extract[],MATCH($A569,FPL_Fixtures_Extract[[Player]:[Player]],0),MATCH(FPL_Combined[[#Headers],[Gameweek 16]],FPL_Fixtures_Extract[#Headers],0)),LEN(INDEX(FPL_Fixtures_Extract[],MATCH($A569,FPL_Fixtures_Extract[[Player]:[Player]],0),MATCH(FPL_Combined[[#Headers],[Gameweek 16]],FPL_Fixtures_Extract[#Headers],0)))-4),Team_Key[[Full Name]:[Full Name]],0))&amp;RIGHT(INDEX(FPL_Fixtures_Extract[],MATCH($A569,FPL_Fixtures_Extract[[Player]:[Player]],0),MATCH(FPL_Combined[[#Headers],[Gameweek 16]],FPL_Fixtures_Extract[#Headers],0)),3))</f>
        <v>BOU(A) 1-2</v>
      </c>
      <c r="R569" t="str">
        <f ca="1">IF(RIGHT(FPL_Combined[[#Headers],[Gameweek 17]],2)&lt;$B$622,INDEX(FPL_Results_Extract[Gameweek 17],MATCH($A569,FPL_Results_Extract[[Player]:[Player]],0)),INDEX(Team_Key[[Abbreviation]:[Abbreviation]],MATCH(LEFT(INDEX(FPL_Fixtures_Extract[],MATCH($A569,FPL_Fixtures_Extract[[Player]:[Player]],0),MATCH(FPL_Combined[[#Headers],[Gameweek 17]],FPL_Fixtures_Extract[#Headers],0)),LEN(INDEX(FPL_Fixtures_Extract[],MATCH($A569,FPL_Fixtures_Extract[[Player]:[Player]],0),MATCH(FPL_Combined[[#Headers],[Gameweek 17]],FPL_Fixtures_Extract[#Headers],0)))-4),Team_Key[[Full Name]:[Full Name]],0))&amp;RIGHT(INDEX(FPL_Fixtures_Extract[],MATCH($A569,FPL_Fixtures_Extract[[Player]:[Player]],0),MATCH(FPL_Combined[[#Headers],[Gameweek 17]],FPL_Fixtures_Extract[#Headers],0)),3))</f>
        <v>NOR(H) 1-2</v>
      </c>
      <c r="S569" t="str">
        <f ca="1">IF(RIGHT(FPL_Combined[[#Headers],[Gameweek 18]],2)&lt;$B$622,INDEX(FPL_Results_Extract[Gameweek 18],MATCH($A569,FPL_Results_Extract[[Player]:[Player]],0)),INDEX(Team_Key[[Abbreviation]:[Abbreviation]],MATCH(LEFT(INDEX(FPL_Fixtures_Extract[],MATCH($A569,FPL_Fixtures_Extract[[Player]:[Player]],0),MATCH(FPL_Combined[[#Headers],[Gameweek 18]],FPL_Fixtures_Extract[#Headers],0)),LEN(INDEX(FPL_Fixtures_Extract[],MATCH($A569,FPL_Fixtures_Extract[[Player]:[Player]],0),MATCH(FPL_Combined[[#Headers],[Gameweek 18]],FPL_Fixtures_Extract[#Headers],0)))-4),Team_Key[[Full Name]:[Full Name]],0))&amp;RIGHT(INDEX(FPL_Fixtures_Extract[],MATCH($A569,FPL_Fixtures_Extract[[Player]:[Player]],0),MATCH(FPL_Combined[[#Headers],[Gameweek 18]],FPL_Fixtures_Extract[#Headers],0)),3))</f>
        <v>STK(A) 0-2</v>
      </c>
      <c r="T569" t="str">
        <f ca="1">IF(RIGHT(FPL_Combined[[#Headers],[Gameweek 19]],2)&lt;$B$622,INDEX(FPL_Results_Extract[Gameweek 19],MATCH($A569,FPL_Results_Extract[[Player]:[Player]],0)),INDEX(Team_Key[[Abbreviation]:[Abbreviation]],MATCH(LEFT(INDEX(FPL_Fixtures_Extract[],MATCH($A569,FPL_Fixtures_Extract[[Player]:[Player]],0),MATCH(FPL_Combined[[#Headers],[Gameweek 19]],FPL_Fixtures_Extract[#Headers],0)),LEN(INDEX(FPL_Fixtures_Extract[],MATCH($A569,FPL_Fixtures_Extract[[Player]:[Player]],0),MATCH(FPL_Combined[[#Headers],[Gameweek 19]],FPL_Fixtures_Extract[#Headers],0)))-4),Team_Key[[Full Name]:[Full Name]],0))&amp;RIGHT(INDEX(FPL_Fixtures_Extract[],MATCH($A569,FPL_Fixtures_Extract[[Player]:[Player]],0),MATCH(FPL_Combined[[#Headers],[Gameweek 19]],FPL_Fixtures_Extract[#Headers],0)),3))</f>
        <v>CHE(H) 0-0</v>
      </c>
      <c r="U569" t="str">
        <f ca="1">IF(RIGHT(FPL_Combined[[#Headers],[Gameweek 20]],2)&lt;$B$622,INDEX(FPL_Results_Extract[Gameweek 20],MATCH($A569,FPL_Results_Extract[[Player]:[Player]],0)),INDEX(Team_Key[[Abbreviation]:[Abbreviation]],MATCH(LEFT(INDEX(FPL_Fixtures_Extract[],MATCH($A569,FPL_Fixtures_Extract[[Player]:[Player]],0),MATCH(FPL_Combined[[#Headers],[Gameweek 20]],FPL_Fixtures_Extract[#Headers],0)),LEN(INDEX(FPL_Fixtures_Extract[],MATCH($A569,FPL_Fixtures_Extract[[Player]:[Player]],0),MATCH(FPL_Combined[[#Headers],[Gameweek 20]],FPL_Fixtures_Extract[#Headers],0)))-4),Team_Key[[Full Name]:[Full Name]],0))&amp;RIGHT(INDEX(FPL_Fixtures_Extract[],MATCH($A569,FPL_Fixtures_Extract[[Player]:[Player]],0),MATCH(FPL_Combined[[#Headers],[Gameweek 20]],FPL_Fixtures_Extract[#Headers],0)),3))</f>
        <v>SWA(H) 2-1</v>
      </c>
      <c r="V569" t="str">
        <f ca="1">IF(RIGHT(FPL_Combined[[#Headers],[Gameweek 21]],2)&lt;$B$622,INDEX(FPL_Results_Extract[Gameweek 21],MATCH($A569,FPL_Results_Extract[[Player]:[Player]],0)),INDEX(Team_Key[[Abbreviation]:[Abbreviation]],MATCH(LEFT(INDEX(FPL_Fixtures_Extract[],MATCH($A569,FPL_Fixtures_Extract[[Player]:[Player]],0),MATCH(FPL_Combined[[#Headers],[Gameweek 21]],FPL_Fixtures_Extract[#Headers],0)),LEN(INDEX(FPL_Fixtures_Extract[],MATCH($A569,FPL_Fixtures_Extract[[Player]:[Player]],0),MATCH(FPL_Combined[[#Headers],[Gameweek 21]],FPL_Fixtures_Extract[#Headers],0)))-4),Team_Key[[Full Name]:[Full Name]],0))&amp;RIGHT(INDEX(FPL_Fixtures_Extract[],MATCH($A569,FPL_Fixtures_Extract[[Player]:[Player]],0),MATCH(FPL_Combined[[#Headers],[Gameweek 21]],FPL_Fixtures_Extract[#Headers],0)),3))</f>
        <v>NEW(A) 3-3</v>
      </c>
      <c r="W569" t="str">
        <f ca="1">IF(RIGHT(FPL_Combined[[#Headers],[Gameweek 22]],2)&lt;$B$622,INDEX(FPL_Results_Extract[Gameweek 22],MATCH($A569,FPL_Results_Extract[[Player]:[Player]],0)),INDEX(Team_Key[[Abbreviation]:[Abbreviation]],MATCH(LEFT(INDEX(FPL_Fixtures_Extract[],MATCH($A569,FPL_Fixtures_Extract[[Player]:[Player]],0),MATCH(FPL_Combined[[#Headers],[Gameweek 22]],FPL_Fixtures_Extract[#Headers],0)),LEN(INDEX(FPL_Fixtures_Extract[],MATCH($A569,FPL_Fixtures_Extract[[Player]:[Player]],0),MATCH(FPL_Combined[[#Headers],[Gameweek 22]],FPL_Fixtures_Extract[#Headers],0)))-4),Team_Key[[Full Name]:[Full Name]],0))&amp;RIGHT(INDEX(FPL_Fixtures_Extract[],MATCH($A569,FPL_Fixtures_Extract[[Player]:[Player]],0),MATCH(FPL_Combined[[#Headers],[Gameweek 22]],FPL_Fixtures_Extract[#Headers],0)),3))</f>
        <v>LIV(A) 1-0</v>
      </c>
      <c r="X569" t="str">
        <f ca="1">IF(RIGHT(FPL_Combined[[#Headers],[Gameweek 23]],2)&lt;$B$622,INDEX(FPL_Results_Extract[Gameweek 23],MATCH($A569,FPL_Results_Extract[[Player]:[Player]],0)),INDEX(Team_Key[[Abbreviation]:[Abbreviation]],MATCH(LEFT(INDEX(FPL_Fixtures_Extract[],MATCH($A569,FPL_Fixtures_Extract[[Player]:[Player]],0),MATCH(FPL_Combined[[#Headers],[Gameweek 23]],FPL_Fixtures_Extract[#Headers],0)),LEN(INDEX(FPL_Fixtures_Extract[],MATCH($A569,FPL_Fixtures_Extract[[Player]:[Player]],0),MATCH(FPL_Combined[[#Headers],[Gameweek 23]],FPL_Fixtures_Extract[#Headers],0)))-4),Team_Key[[Full Name]:[Full Name]],0))&amp;RIGHT(INDEX(FPL_Fixtures_Extract[],MATCH($A569,FPL_Fixtures_Extract[[Player]:[Player]],0),MATCH(FPL_Combined[[#Headers],[Gameweek 23]],FPL_Fixtures_Extract[#Headers],0)),3))</f>
        <v>SOU(H) 0-1</v>
      </c>
      <c r="Y569" t="str">
        <f ca="1">IF(RIGHT(FPL_Combined[[#Headers],[Gameweek 24]],2)&lt;$B$622,INDEX(FPL_Results_Extract[Team],MATCH($A569,FPL_Results_Extract[[Player]:[Player]],0)),INDEX(Team_Key[[Abbreviation]:[Abbreviation]],MATCH(LEFT(INDEX(FPL_Fixtures_Extract[],MATCH($A569,FPL_Fixtures_Extract[[Player]:[Player]],0),MATCH(FPL_Combined[[#Headers],[Gameweek 24]],FPL_Fixtures_Extract[#Headers],0)),LEN(INDEX(FPL_Fixtures_Extract[],MATCH($A569,FPL_Fixtures_Extract[[Player]:[Player]],0),MATCH(FPL_Combined[[#Headers],[Gameweek 24]],FPL_Fixtures_Extract[#Headers],0)))-4),Team_Key[[Full Name]:[Full Name]],0))&amp;RIGHT(INDEX(FPL_Fixtures_Extract[],MATCH($A569,FPL_Fixtures_Extract[[Player]:[Player]],0),MATCH(FPL_Combined[[#Headers],[Gameweek 24]],FPL_Fixtures_Extract[#Headers],0)),3))</f>
        <v>MUN</v>
      </c>
      <c r="Z569" t="str">
        <f ca="1">IF(RIGHT(FPL_Combined[[#Headers],[Gameweek 25]],2)&lt;$B$622,INDEX(FPL_Results_Extract[Player],MATCH($A569,FPL_Results_Extract[[Player]:[Player]],0)),INDEX(Team_Key[[Abbreviation]:[Abbreviation]],MATCH(LEFT(INDEX(FPL_Fixtures_Extract[],MATCH($A569,FPL_Fixtures_Extract[[Player]:[Player]],0),MATCH(FPL_Combined[[#Headers],[Gameweek 25]],FPL_Fixtures_Extract[#Headers],0)),LEN(INDEX(FPL_Fixtures_Extract[],MATCH($A569,FPL_Fixtures_Extract[[Player]:[Player]],0),MATCH(FPL_Combined[[#Headers],[Gameweek 25]],FPL_Fixtures_Extract[#Headers],0)))-4),Team_Key[[Full Name]:[Full Name]],0))&amp;RIGHT(INDEX(FPL_Fixtures_Extract[],MATCH($A569,FPL_Fixtures_Extract[[Player]:[Player]],0),MATCH(FPL_Combined[[#Headers],[Gameweek 25]],FPL_Fixtures_Extract[#Headers],0)),3))</f>
        <v>Valdés</v>
      </c>
      <c r="AA569" t="str">
        <f ca="1">IF(RIGHT(FPL_Combined[[#Headers],[Gameweek 26]],2)&lt;$B$622,INDEX(FPL_Results_Extract[Gameweek 01],MATCH($A569,FPL_Results_Extract[[Player]:[Player]],0)),INDEX(Team_Key[[Abbreviation]:[Abbreviation]],MATCH(LEFT(INDEX(FPL_Fixtures_Extract[],MATCH($A569,FPL_Fixtures_Extract[[Player]:[Player]],0),MATCH(FPL_Combined[[#Headers],[Gameweek 26]],FPL_Fixtures_Extract[#Headers],0)),LEN(INDEX(FPL_Fixtures_Extract[],MATCH($A569,FPL_Fixtures_Extract[[Player]:[Player]],0),MATCH(FPL_Combined[[#Headers],[Gameweek 26]],FPL_Fixtures_Extract[#Headers],0)))-4),Team_Key[[Full Name]:[Full Name]],0))&amp;RIGHT(INDEX(FPL_Fixtures_Extract[],MATCH($A569,FPL_Fixtures_Extract[[Player]:[Player]],0),MATCH(FPL_Combined[[#Headers],[Gameweek 26]],FPL_Fixtures_Extract[#Headers],0)),3))</f>
        <v>TOT(H) 1-0</v>
      </c>
      <c r="AB569" t="str">
        <f ca="1">IF(RIGHT(FPL_Combined[[#Headers],[Gameweek 27]],2)&lt;$B$622,INDEX(FPL_Results_Extract[Gameweek 02],MATCH($A569,FPL_Results_Extract[[Player]:[Player]],0)),INDEX(Team_Key[[Abbreviation]:[Abbreviation]],MATCH(LEFT(INDEX(FPL_Fixtures_Extract[],MATCH($A569,FPL_Fixtures_Extract[[Player]:[Player]],0),MATCH(FPL_Combined[[#Headers],[Gameweek 27]],FPL_Fixtures_Extract[#Headers],0)),LEN(INDEX(FPL_Fixtures_Extract[],MATCH($A569,FPL_Fixtures_Extract[[Player]:[Player]],0),MATCH(FPL_Combined[[#Headers],[Gameweek 27]],FPL_Fixtures_Extract[#Headers],0)))-4),Team_Key[[Full Name]:[Full Name]],0))&amp;RIGHT(INDEX(FPL_Fixtures_Extract[],MATCH($A569,FPL_Fixtures_Extract[[Player]:[Player]],0),MATCH(FPL_Combined[[#Headers],[Gameweek 27]],FPL_Fixtures_Extract[#Headers],0)),3))</f>
        <v>AVL(A) 1-0</v>
      </c>
      <c r="AC569" t="str">
        <f ca="1">IF(RIGHT(FPL_Combined[[#Headers],[Gameweek 28]],2)&lt;$B$622,INDEX(FPL_Results_Extract[Gameweek 03],MATCH($A569,FPL_Results_Extract[[Player]:[Player]],0)),INDEX(Team_Key[[Abbreviation]:[Abbreviation]],MATCH(LEFT(INDEX(FPL_Fixtures_Extract[],MATCH($A569,FPL_Fixtures_Extract[[Player]:[Player]],0),MATCH(FPL_Combined[[#Headers],[Gameweek 28]],FPL_Fixtures_Extract[#Headers],0)),LEN(INDEX(FPL_Fixtures_Extract[],MATCH($A569,FPL_Fixtures_Extract[[Player]:[Player]],0),MATCH(FPL_Combined[[#Headers],[Gameweek 28]],FPL_Fixtures_Extract[#Headers],0)))-4),Team_Key[[Full Name]:[Full Name]],0))&amp;RIGHT(INDEX(FPL_Fixtures_Extract[],MATCH($A569,FPL_Fixtures_Extract[[Player]:[Player]],0),MATCH(FPL_Combined[[#Headers],[Gameweek 28]],FPL_Fixtures_Extract[#Headers],0)),3))</f>
        <v>NEW(H) 0-0</v>
      </c>
      <c r="AD569" t="str">
        <f ca="1">IF(RIGHT(FPL_Combined[[#Headers],[Gameweek 29]],2)&lt;$B$622,INDEX(FPL_Results_Extract[Gameweek 04],MATCH($A569,FPL_Results_Extract[[Player]:[Player]],0)),INDEX(Team_Key[[Abbreviation]:[Abbreviation]],MATCH(LEFT(INDEX(FPL_Fixtures_Extract[],MATCH($A569,FPL_Fixtures_Extract[[Player]:[Player]],0),MATCH(FPL_Combined[[#Headers],[Gameweek 29]],FPL_Fixtures_Extract[#Headers],0)),LEN(INDEX(FPL_Fixtures_Extract[],MATCH($A569,FPL_Fixtures_Extract[[Player]:[Player]],0),MATCH(FPL_Combined[[#Headers],[Gameweek 29]],FPL_Fixtures_Extract[#Headers],0)))-4),Team_Key[[Full Name]:[Full Name]],0))&amp;RIGHT(INDEX(FPL_Fixtures_Extract[],MATCH($A569,FPL_Fixtures_Extract[[Player]:[Player]],0),MATCH(FPL_Combined[[#Headers],[Gameweek 29]],FPL_Fixtures_Extract[#Headers],0)),3))</f>
        <v>WBA(A)</v>
      </c>
      <c r="AE569" t="e">
        <f ca="1">IF(RIGHT(FPL_Combined[[#Headers],[Gameweek 30]],2)&lt;$B$622,INDEX(FPL_Results_Extract[Gameweek 05],MATCH($A569,FPL_Results_Extract[[Player]:[Player]],0)),INDEX(Team_Key[[Abbreviation]:[Abbreviation]],MATCH(LEFT(INDEX(FPL_Fixtures_Extract[],MATCH($A569,FPL_Fixtures_Extract[[Player]:[Player]],0),MATCH(FPL_Combined[[#Headers],[Gameweek 30]],FPL_Fixtures_Extract[#Headers],0)),LEN(INDEX(FPL_Fixtures_Extract[],MATCH($A569,FPL_Fixtures_Extract[[Player]:[Player]],0),MATCH(FPL_Combined[[#Headers],[Gameweek 30]],FPL_Fixtures_Extract[#Headers],0)))-4),Team_Key[[Full Name]:[Full Name]],0))&amp;RIGHT(INDEX(FPL_Fixtures_Extract[],MATCH($A569,FPL_Fixtures_Extract[[Player]:[Player]],0),MATCH(FPL_Combined[[#Headers],[Gameweek 30]],FPL_Fixtures_Extract[#Headers],0)),3))</f>
        <v>#VALUE!</v>
      </c>
      <c r="AF569" t="str">
        <f ca="1">IF(RIGHT(FPL_Combined[[#Headers],[Gameweek 31]],2)&lt;$B$622,INDEX(FPL_Results_Extract[Gameweek 06],MATCH($A569,FPL_Results_Extract[[Player]:[Player]],0)),INDEX(Team_Key[[Abbreviation]:[Abbreviation]],MATCH(LEFT(INDEX(FPL_Fixtures_Extract[],MATCH($A569,FPL_Fixtures_Extract[[Player]:[Player]],0),MATCH(FPL_Combined[[#Headers],[Gameweek 31]],FPL_Fixtures_Extract[#Headers],0)),LEN(INDEX(FPL_Fixtures_Extract[],MATCH($A569,FPL_Fixtures_Extract[[Player]:[Player]],0),MATCH(FPL_Combined[[#Headers],[Gameweek 31]],FPL_Fixtures_Extract[#Headers],0)))-4),Team_Key[[Full Name]:[Full Name]],0))&amp;RIGHT(INDEX(FPL_Fixtures_Extract[],MATCH($A569,FPL_Fixtures_Extract[[Player]:[Player]],0),MATCH(FPL_Combined[[#Headers],[Gameweek 31]],FPL_Fixtures_Extract[#Headers],0)),3))</f>
        <v>MCI(A)</v>
      </c>
      <c r="AG569" t="str">
        <f ca="1">IF(RIGHT(FPL_Combined[[#Headers],[Gameweek 32]],2)&lt;$B$622,INDEX(FPL_Results_Extract[Gameweek 07],MATCH($A569,FPL_Results_Extract[[Player]:[Player]],0)),INDEX(Team_Key[[Abbreviation]:[Abbreviation]],MATCH(LEFT(INDEX(FPL_Fixtures_Extract[],MATCH($A569,FPL_Fixtures_Extract[[Player]:[Player]],0),MATCH(FPL_Combined[[#Headers],[Gameweek 32]],FPL_Fixtures_Extract[#Headers],0)),LEN(INDEX(FPL_Fixtures_Extract[],MATCH($A569,FPL_Fixtures_Extract[[Player]:[Player]],0),MATCH(FPL_Combined[[#Headers],[Gameweek 32]],FPL_Fixtures_Extract[#Headers],0)))-4),Team_Key[[Full Name]:[Full Name]],0))&amp;RIGHT(INDEX(FPL_Fixtures_Extract[],MATCH($A569,FPL_Fixtures_Extract[[Player]:[Player]],0),MATCH(FPL_Combined[[#Headers],[Gameweek 32]],FPL_Fixtures_Extract[#Headers],0)),3))</f>
        <v>EVE(H)</v>
      </c>
      <c r="AH569" t="str">
        <f ca="1">IF(RIGHT(FPL_Combined[[#Headers],[Gameweek 33]],2)&lt;$B$622,INDEX(FPL_Results_Extract[Gameweek 08],MATCH($A569,FPL_Results_Extract[[Player]:[Player]],0)),INDEX(Team_Key[[Abbreviation]:[Abbreviation]],MATCH(LEFT(INDEX(FPL_Fixtures_Extract[],MATCH($A569,FPL_Fixtures_Extract[[Player]:[Player]],0),MATCH(FPL_Combined[[#Headers],[Gameweek 33]],FPL_Fixtures_Extract[#Headers],0)),LEN(INDEX(FPL_Fixtures_Extract[],MATCH($A569,FPL_Fixtures_Extract[[Player]:[Player]],0),MATCH(FPL_Combined[[#Headers],[Gameweek 33]],FPL_Fixtures_Extract[#Headers],0)))-4),Team_Key[[Full Name]:[Full Name]],0))&amp;RIGHT(INDEX(FPL_Fixtures_Extract[],MATCH($A569,FPL_Fixtures_Extract[[Player]:[Player]],0),MATCH(FPL_Combined[[#Headers],[Gameweek 33]],FPL_Fixtures_Extract[#Headers],0)),3))</f>
        <v>TOT(A)</v>
      </c>
      <c r="AI569" t="str">
        <f ca="1">IF(RIGHT(FPL_Combined[[#Headers],[Gameweek 34]],2)&lt;$B$622,INDEX(FPL_Results_Extract[Gameweek 09],MATCH($A569,FPL_Results_Extract[[Player]:[Player]],0)),INDEX(Team_Key[[Abbreviation]:[Abbreviation]],MATCH(LEFT(INDEX(FPL_Fixtures_Extract[],MATCH($A569,FPL_Fixtures_Extract[[Player]:[Player]],0),MATCH(FPL_Combined[[#Headers],[Gameweek 34]],FPL_Fixtures_Extract[#Headers],0)),LEN(INDEX(FPL_Fixtures_Extract[],MATCH($A569,FPL_Fixtures_Extract[[Player]:[Player]],0),MATCH(FPL_Combined[[#Headers],[Gameweek 34]],FPL_Fixtures_Extract[#Headers],0)))-4),Team_Key[[Full Name]:[Full Name]],0))&amp;RIGHT(INDEX(FPL_Fixtures_Extract[],MATCH($A569,FPL_Fixtures_Extract[[Player]:[Player]],0),MATCH(FPL_Combined[[#Headers],[Gameweek 34]],FPL_Fixtures_Extract[#Headers],0)),3))</f>
        <v>AVL(H)</v>
      </c>
      <c r="AJ569" t="e">
        <f ca="1">IF(RIGHT(FPL_Combined[[#Headers],[Gameweek 35]],2)&lt;$B$622,INDEX(FPL_Results_Extract[Gameweek 10],MATCH($A569,FPL_Results_Extract[[Player]:[Player]],0)),INDEX(Team_Key[[Abbreviation]:[Abbreviation]],MATCH(LEFT(INDEX(FPL_Fixtures_Extract[],MATCH($A569,FPL_Fixtures_Extract[[Player]:[Player]],0),MATCH(FPL_Combined[[#Headers],[Gameweek 35]],FPL_Fixtures_Extract[#Headers],0)),LEN(INDEX(FPL_Fixtures_Extract[],MATCH($A569,FPL_Fixtures_Extract[[Player]:[Player]],0),MATCH(FPL_Combined[[#Headers],[Gameweek 35]],FPL_Fixtures_Extract[#Headers],0)))-4),Team_Key[[Full Name]:[Full Name]],0))&amp;RIGHT(INDEX(FPL_Fixtures_Extract[],MATCH($A569,FPL_Fixtures_Extract[[Player]:[Player]],0),MATCH(FPL_Combined[[#Headers],[Gameweek 35]],FPL_Fixtures_Extract[#Headers],0)),3))</f>
        <v>#VALUE!</v>
      </c>
      <c r="AK569" t="str">
        <f ca="1">IF(RIGHT(FPL_Combined[[#Headers],[Gameweek 36]],2)&lt;$B$622,INDEX(FPL_Results_Extract[Gameweek 11],MATCH($A569,FPL_Results_Extract[[Player]:[Player]],0)),INDEX(Team_Key[[Abbreviation]:[Abbreviation]],MATCH(LEFT(INDEX(FPL_Fixtures_Extract[],MATCH($A569,FPL_Fixtures_Extract[[Player]:[Player]],0),MATCH(FPL_Combined[[#Headers],[Gameweek 36]],FPL_Fixtures_Extract[#Headers],0)),LEN(INDEX(FPL_Fixtures_Extract[],MATCH($A569,FPL_Fixtures_Extract[[Player]:[Player]],0),MATCH(FPL_Combined[[#Headers],[Gameweek 36]],FPL_Fixtures_Extract[#Headers],0)))-4),Team_Key[[Full Name]:[Full Name]],0))&amp;RIGHT(INDEX(FPL_Fixtures_Extract[],MATCH($A569,FPL_Fixtures_Extract[[Player]:[Player]],0),MATCH(FPL_Combined[[#Headers],[Gameweek 36]],FPL_Fixtures_Extract[#Headers],0)),3))</f>
        <v>LEI(H)</v>
      </c>
      <c r="AL569" t="str">
        <f ca="1">IF(RIGHT(FPL_Combined[[#Headers],[Gameweek 37]],2)&lt;$B$622,INDEX(FPL_Results_Extract[Gameweek 12],MATCH($A569,FPL_Results_Extract[[Player]:[Player]],0)),INDEX(Team_Key[[Abbreviation]:[Abbreviation]],MATCH(LEFT(INDEX(FPL_Fixtures_Extract[],MATCH($A569,FPL_Fixtures_Extract[[Player]:[Player]],0),MATCH(FPL_Combined[[#Headers],[Gameweek 37]],FPL_Fixtures_Extract[#Headers],0)),LEN(INDEX(FPL_Fixtures_Extract[],MATCH($A569,FPL_Fixtures_Extract[[Player]:[Player]],0),MATCH(FPL_Combined[[#Headers],[Gameweek 37]],FPL_Fixtures_Extract[#Headers],0)))-4),Team_Key[[Full Name]:[Full Name]],0))&amp;RIGHT(INDEX(FPL_Fixtures_Extract[],MATCH($A569,FPL_Fixtures_Extract[[Player]:[Player]],0),MATCH(FPL_Combined[[#Headers],[Gameweek 37]],FPL_Fixtures_Extract[#Headers],0)),3))</f>
        <v>NOR(A)</v>
      </c>
      <c r="AM569" t="str">
        <f ca="1">IF(RIGHT(FPL_Combined[[#Headers],[Gameweek 38]],2)&lt;$B$622,INDEX(FPL_Results_Extract[Gameweek 13],MATCH($A569,FPL_Results_Extract[[Player]:[Player]],0)),INDEX(Team_Key[[Abbreviation]:[Abbreviation]],MATCH(LEFT(INDEX(FPL_Fixtures_Extract[],MATCH($A569,FPL_Fixtures_Extract[[Player]:[Player]],0),MATCH(FPL_Combined[[#Headers],[Gameweek 38]],FPL_Fixtures_Extract[#Headers],0)),LEN(INDEX(FPL_Fixtures_Extract[],MATCH($A569,FPL_Fixtures_Extract[[Player]:[Player]],0),MATCH(FPL_Combined[[#Headers],[Gameweek 38]],FPL_Fixtures_Extract[#Headers],0)))-4),Team_Key[[Full Name]:[Full Name]],0))&amp;RIGHT(INDEX(FPL_Fixtures_Extract[],MATCH($A569,FPL_Fixtures_Extract[[Player]:[Player]],0),MATCH(FPL_Combined[[#Headers],[Gameweek 38]],FPL_Fixtures_Extract[#Headers],0)),3))</f>
        <v>BOU(H)</v>
      </c>
    </row>
    <row r="570" spans="1:39" x14ac:dyDescent="0.45">
      <c r="A570" t="s">
        <v>241</v>
      </c>
      <c r="B570" t="str">
        <f ca="1">IF(RIGHT(FPL_Combined[[#Headers],[Gameweek 01]],2)&lt;$B$622,INDEX(FPL_Results_Extract[Gameweek 01],MATCH($A570,FPL_Results_Extract[[Player]:[Player]],0)),INDEX(Team_Key[[Abbreviation]:[Abbreviation]],MATCH(LEFT(INDEX(FPL_Fixtures_Extract[],MATCH($A570,FPL_Fixtures_Extract[[Player]:[Player]],0),MATCH(FPL_Combined[[#Headers],[Gameweek 01]],FPL_Fixtures_Extract[#Headers],0)),LEN(INDEX(FPL_Fixtures_Extract[],MATCH($A570,FPL_Fixtures_Extract[[Player]:[Player]],0),MATCH(FPL_Combined[[#Headers],[Gameweek 01]],FPL_Fixtures_Extract[#Headers],0)))-4),Team_Key[[Full Name]:[Full Name]],0))&amp;RIGHT(INDEX(FPL_Fixtures_Extract[],MATCH($A570,FPL_Fixtures_Extract[[Player]:[Player]],0),MATCH(FPL_Combined[[#Headers],[Gameweek 01]],FPL_Fixtures_Extract[#Headers],0)),3))</f>
        <v>ARS(A) 2-0</v>
      </c>
      <c r="C570" t="str">
        <f ca="1">IF(RIGHT(FPL_Combined[[#Headers],[Gameweek 02]],2)&lt;$B$622,INDEX(FPL_Results_Extract[Gameweek 02],MATCH($A570,FPL_Results_Extract[[Player]:[Player]],0)),INDEX(Team_Key[[Abbreviation]:[Abbreviation]],MATCH(LEFT(INDEX(FPL_Fixtures_Extract[],MATCH($A570,FPL_Fixtures_Extract[[Player]:[Player]],0),MATCH(FPL_Combined[[#Headers],[Gameweek 02]],FPL_Fixtures_Extract[#Headers],0)),LEN(INDEX(FPL_Fixtures_Extract[],MATCH($A570,FPL_Fixtures_Extract[[Player]:[Player]],0),MATCH(FPL_Combined[[#Headers],[Gameweek 02]],FPL_Fixtures_Extract[#Headers],0)))-4),Team_Key[[Full Name]:[Full Name]],0))&amp;RIGHT(INDEX(FPL_Fixtures_Extract[],MATCH($A570,FPL_Fixtures_Extract[[Player]:[Player]],0),MATCH(FPL_Combined[[#Headers],[Gameweek 02]],FPL_Fixtures_Extract[#Headers],0)),3))</f>
        <v>LEI(H) 1-2</v>
      </c>
      <c r="D570" t="str">
        <f ca="1">IF(RIGHT(FPL_Combined[[#Headers],[Gameweek 03]],2)&lt;$B$622,INDEX(FPL_Results_Extract[Gameweek 03],MATCH($A570,FPL_Results_Extract[[Player]:[Player]],0)),INDEX(Team_Key[[Abbreviation]:[Abbreviation]],MATCH(LEFT(INDEX(FPL_Fixtures_Extract[],MATCH($A570,FPL_Fixtures_Extract[[Player]:[Player]],0),MATCH(FPL_Combined[[#Headers],[Gameweek 03]],FPL_Fixtures_Extract[#Headers],0)),LEN(INDEX(FPL_Fixtures_Extract[],MATCH($A570,FPL_Fixtures_Extract[[Player]:[Player]],0),MATCH(FPL_Combined[[#Headers],[Gameweek 03]],FPL_Fixtures_Extract[#Headers],0)))-4),Team_Key[[Full Name]:[Full Name]],0))&amp;RIGHT(INDEX(FPL_Fixtures_Extract[],MATCH($A570,FPL_Fixtures_Extract[[Player]:[Player]],0),MATCH(FPL_Combined[[#Headers],[Gameweek 03]],FPL_Fixtures_Extract[#Headers],0)),3))</f>
        <v>BOU(H) 3-4</v>
      </c>
      <c r="E570" t="str">
        <f ca="1">IF(RIGHT(FPL_Combined[[#Headers],[Gameweek 04]],2)&lt;$B$622,INDEX(FPL_Results_Extract[Gameweek 04],MATCH($A570,FPL_Results_Extract[[Player]:[Player]],0)),INDEX(Team_Key[[Abbreviation]:[Abbreviation]],MATCH(LEFT(INDEX(FPL_Fixtures_Extract[],MATCH($A570,FPL_Fixtures_Extract[[Player]:[Player]],0),MATCH(FPL_Combined[[#Headers],[Gameweek 04]],FPL_Fixtures_Extract[#Headers],0)),LEN(INDEX(FPL_Fixtures_Extract[],MATCH($A570,FPL_Fixtures_Extract[[Player]:[Player]],0),MATCH(FPL_Combined[[#Headers],[Gameweek 04]],FPL_Fixtures_Extract[#Headers],0)))-4),Team_Key[[Full Name]:[Full Name]],0))&amp;RIGHT(INDEX(FPL_Fixtures_Extract[],MATCH($A570,FPL_Fixtures_Extract[[Player]:[Player]],0),MATCH(FPL_Combined[[#Headers],[Gameweek 04]],FPL_Fixtures_Extract[#Headers],0)),3))</f>
        <v>LIV(A) 3-0</v>
      </c>
      <c r="F570" t="str">
        <f ca="1">IF(RIGHT(FPL_Combined[[#Headers],[Gameweek 05]],2)&lt;$B$622,INDEX(FPL_Results_Extract[Gameweek 05],MATCH($A570,FPL_Results_Extract[[Player]:[Player]],0)),INDEX(Team_Key[[Abbreviation]:[Abbreviation]],MATCH(LEFT(INDEX(FPL_Fixtures_Extract[],MATCH($A570,FPL_Fixtures_Extract[[Player]:[Player]],0),MATCH(FPL_Combined[[#Headers],[Gameweek 05]],FPL_Fixtures_Extract[#Headers],0)),LEN(INDEX(FPL_Fixtures_Extract[],MATCH($A570,FPL_Fixtures_Extract[[Player]:[Player]],0),MATCH(FPL_Combined[[#Headers],[Gameweek 05]],FPL_Fixtures_Extract[#Headers],0)))-4),Team_Key[[Full Name]:[Full Name]],0))&amp;RIGHT(INDEX(FPL_Fixtures_Extract[],MATCH($A570,FPL_Fixtures_Extract[[Player]:[Player]],0),MATCH(FPL_Combined[[#Headers],[Gameweek 05]],FPL_Fixtures_Extract[#Headers],0)),3))</f>
        <v>NEW(H) 2-0</v>
      </c>
      <c r="G570" t="str">
        <f ca="1">IF(RIGHT(FPL_Combined[[#Headers],[Gameweek 06]],2)&lt;$B$622,INDEX(FPL_Results_Extract[Gameweek 06],MATCH($A570,FPL_Results_Extract[[Player]:[Player]],0)),INDEX(Team_Key[[Abbreviation]:[Abbreviation]],MATCH(LEFT(INDEX(FPL_Fixtures_Extract[],MATCH($A570,FPL_Fixtures_Extract[[Player]:[Player]],0),MATCH(FPL_Combined[[#Headers],[Gameweek 06]],FPL_Fixtures_Extract[#Headers],0)),LEN(INDEX(FPL_Fixtures_Extract[],MATCH($A570,FPL_Fixtures_Extract[[Player]:[Player]],0),MATCH(FPL_Combined[[#Headers],[Gameweek 06]],FPL_Fixtures_Extract[#Headers],0)))-4),Team_Key[[Full Name]:[Full Name]],0))&amp;RIGHT(INDEX(FPL_Fixtures_Extract[],MATCH($A570,FPL_Fixtures_Extract[[Player]:[Player]],0),MATCH(FPL_Combined[[#Headers],[Gameweek 06]],FPL_Fixtures_Extract[#Headers],0)),3))</f>
        <v>MCI(A) 2-1</v>
      </c>
      <c r="H570" t="str">
        <f ca="1">IF(RIGHT(FPL_Combined[[#Headers],[Gameweek 07]],2)&lt;$B$622,INDEX(FPL_Results_Extract[Gameweek 07],MATCH($A570,FPL_Results_Extract[[Player]:[Player]],0)),INDEX(Team_Key[[Abbreviation]:[Abbreviation]],MATCH(LEFT(INDEX(FPL_Fixtures_Extract[],MATCH($A570,FPL_Fixtures_Extract[[Player]:[Player]],0),MATCH(FPL_Combined[[#Headers],[Gameweek 07]],FPL_Fixtures_Extract[#Headers],0)),LEN(INDEX(FPL_Fixtures_Extract[],MATCH($A570,FPL_Fixtures_Extract[[Player]:[Player]],0),MATCH(FPL_Combined[[#Headers],[Gameweek 07]],FPL_Fixtures_Extract[#Headers],0)))-4),Team_Key[[Full Name]:[Full Name]],0))&amp;RIGHT(INDEX(FPL_Fixtures_Extract[],MATCH($A570,FPL_Fixtures_Extract[[Player]:[Player]],0),MATCH(FPL_Combined[[#Headers],[Gameweek 07]],FPL_Fixtures_Extract[#Headers],0)),3))</f>
        <v>NOR(H) 2-2</v>
      </c>
      <c r="I570" t="str">
        <f ca="1">IF(RIGHT(FPL_Combined[[#Headers],[Gameweek 08]],2)&lt;$B$622,INDEX(FPL_Results_Extract[Gameweek 08],MATCH($A570,FPL_Results_Extract[[Player]:[Player]],0)),INDEX(Team_Key[[Abbreviation]:[Abbreviation]],MATCH(LEFT(INDEX(FPL_Fixtures_Extract[],MATCH($A570,FPL_Fixtures_Extract[[Player]:[Player]],0),MATCH(FPL_Combined[[#Headers],[Gameweek 08]],FPL_Fixtures_Extract[#Headers],0)),LEN(INDEX(FPL_Fixtures_Extract[],MATCH($A570,FPL_Fixtures_Extract[[Player]:[Player]],0),MATCH(FPL_Combined[[#Headers],[Gameweek 08]],FPL_Fixtures_Extract[#Headers],0)))-4),Team_Key[[Full Name]:[Full Name]],0))&amp;RIGHT(INDEX(FPL_Fixtures_Extract[],MATCH($A570,FPL_Fixtures_Extract[[Player]:[Player]],0),MATCH(FPL_Combined[[#Headers],[Gameweek 08]],FPL_Fixtures_Extract[#Headers],0)),3))</f>
        <v>SUN(A) 2-2</v>
      </c>
      <c r="J570" t="str">
        <f ca="1">IF(RIGHT(FPL_Combined[[#Headers],[Gameweek 09]],2)&lt;$B$622,INDEX(FPL_Results_Extract[Gameweek 09],MATCH($A570,FPL_Results_Extract[[Player]:[Player]],0)),INDEX(Team_Key[[Abbreviation]:[Abbreviation]],MATCH(LEFT(INDEX(FPL_Fixtures_Extract[],MATCH($A570,FPL_Fixtures_Extract[[Player]:[Player]],0),MATCH(FPL_Combined[[#Headers],[Gameweek 09]],FPL_Fixtures_Extract[#Headers],0)),LEN(INDEX(FPL_Fixtures_Extract[],MATCH($A570,FPL_Fixtures_Extract[[Player]:[Player]],0),MATCH(FPL_Combined[[#Headers],[Gameweek 09]],FPL_Fixtures_Extract[#Headers],0)))-4),Team_Key[[Full Name]:[Full Name]],0))&amp;RIGHT(INDEX(FPL_Fixtures_Extract[],MATCH($A570,FPL_Fixtures_Extract[[Player]:[Player]],0),MATCH(FPL_Combined[[#Headers],[Gameweek 09]],FPL_Fixtures_Extract[#Headers],0)),3))</f>
        <v>CRY(A) 3-1</v>
      </c>
      <c r="K570" t="str">
        <f ca="1">IF(RIGHT(FPL_Combined[[#Headers],[Gameweek 10]],2)&lt;$B$622,INDEX(FPL_Results_Extract[Gameweek 10],MATCH($A570,FPL_Results_Extract[[Player]:[Player]],0)),INDEX(Team_Key[[Abbreviation]:[Abbreviation]],MATCH(LEFT(INDEX(FPL_Fixtures_Extract[],MATCH($A570,FPL_Fixtures_Extract[[Player]:[Player]],0),MATCH(FPL_Combined[[#Headers],[Gameweek 10]],FPL_Fixtures_Extract[#Headers],0)),LEN(INDEX(FPL_Fixtures_Extract[],MATCH($A570,FPL_Fixtures_Extract[[Player]:[Player]],0),MATCH(FPL_Combined[[#Headers],[Gameweek 10]],FPL_Fixtures_Extract[#Headers],0)))-4),Team_Key[[Full Name]:[Full Name]],0))&amp;RIGHT(INDEX(FPL_Fixtures_Extract[],MATCH($A570,FPL_Fixtures_Extract[[Player]:[Player]],0),MATCH(FPL_Combined[[#Headers],[Gameweek 10]],FPL_Fixtures_Extract[#Headers],0)),3))</f>
        <v>CHE(H) 2-1</v>
      </c>
      <c r="L570" t="str">
        <f ca="1">IF(RIGHT(FPL_Combined[[#Headers],[Gameweek 11]],2)&lt;$B$622,INDEX(FPL_Results_Extract[Gameweek 11],MATCH($A570,FPL_Results_Extract[[Player]:[Player]],0)),INDEX(Team_Key[[Abbreviation]:[Abbreviation]],MATCH(LEFT(INDEX(FPL_Fixtures_Extract[],MATCH($A570,FPL_Fixtures_Extract[[Player]:[Player]],0),MATCH(FPL_Combined[[#Headers],[Gameweek 11]],FPL_Fixtures_Extract[#Headers],0)),LEN(INDEX(FPL_Fixtures_Extract[],MATCH($A570,FPL_Fixtures_Extract[[Player]:[Player]],0),MATCH(FPL_Combined[[#Headers],[Gameweek 11]],FPL_Fixtures_Extract[#Headers],0)))-4),Team_Key[[Full Name]:[Full Name]],0))&amp;RIGHT(INDEX(FPL_Fixtures_Extract[],MATCH($A570,FPL_Fixtures_Extract[[Player]:[Player]],0),MATCH(FPL_Combined[[#Headers],[Gameweek 11]],FPL_Fixtures_Extract[#Headers],0)),3))</f>
        <v>WAT(A) 0-2</v>
      </c>
      <c r="M570" t="str">
        <f ca="1">IF(RIGHT(FPL_Combined[[#Headers],[Gameweek 12]],2)&lt;$B$622,INDEX(FPL_Results_Extract[Gameweek 12],MATCH($A570,FPL_Results_Extract[[Player]:[Player]],0)),INDEX(Team_Key[[Abbreviation]:[Abbreviation]],MATCH(LEFT(INDEX(FPL_Fixtures_Extract[],MATCH($A570,FPL_Fixtures_Extract[[Player]:[Player]],0),MATCH(FPL_Combined[[#Headers],[Gameweek 12]],FPL_Fixtures_Extract[#Headers],0)),LEN(INDEX(FPL_Fixtures_Extract[],MATCH($A570,FPL_Fixtures_Extract[[Player]:[Player]],0),MATCH(FPL_Combined[[#Headers],[Gameweek 12]],FPL_Fixtures_Extract[#Headers],0)))-4),Team_Key[[Full Name]:[Full Name]],0))&amp;RIGHT(INDEX(FPL_Fixtures_Extract[],MATCH($A570,FPL_Fixtures_Extract[[Player]:[Player]],0),MATCH(FPL_Combined[[#Headers],[Gameweek 12]],FPL_Fixtures_Extract[#Headers],0)),3))</f>
        <v>EVE(H) 1-1</v>
      </c>
      <c r="N570" t="str">
        <f ca="1">IF(RIGHT(FPL_Combined[[#Headers],[Gameweek 13]],2)&lt;$B$622,INDEX(FPL_Results_Extract[Gameweek 13],MATCH($A570,FPL_Results_Extract[[Player]:[Player]],0)),INDEX(Team_Key[[Abbreviation]:[Abbreviation]],MATCH(LEFT(INDEX(FPL_Fixtures_Extract[],MATCH($A570,FPL_Fixtures_Extract[[Player]:[Player]],0),MATCH(FPL_Combined[[#Headers],[Gameweek 13]],FPL_Fixtures_Extract[#Headers],0)),LEN(INDEX(FPL_Fixtures_Extract[],MATCH($A570,FPL_Fixtures_Extract[[Player]:[Player]],0),MATCH(FPL_Combined[[#Headers],[Gameweek 13]],FPL_Fixtures_Extract[#Headers],0)))-4),Team_Key[[Full Name]:[Full Name]],0))&amp;RIGHT(INDEX(FPL_Fixtures_Extract[],MATCH($A570,FPL_Fixtures_Extract[[Player]:[Player]],0),MATCH(FPL_Combined[[#Headers],[Gameweek 13]],FPL_Fixtures_Extract[#Headers],0)),3))</f>
        <v>TOT(A) 1-4</v>
      </c>
      <c r="O570" t="str">
        <f ca="1">IF(RIGHT(FPL_Combined[[#Headers],[Gameweek 14]],2)&lt;$B$622,INDEX(FPL_Results_Extract[Gameweek 14],MATCH($A570,FPL_Results_Extract[[Player]:[Player]],0)),INDEX(Team_Key[[Abbreviation]:[Abbreviation]],MATCH(LEFT(INDEX(FPL_Fixtures_Extract[],MATCH($A570,FPL_Fixtures_Extract[[Player]:[Player]],0),MATCH(FPL_Combined[[#Headers],[Gameweek 14]],FPL_Fixtures_Extract[#Headers],0)),LEN(INDEX(FPL_Fixtures_Extract[],MATCH($A570,FPL_Fixtures_Extract[[Player]:[Player]],0),MATCH(FPL_Combined[[#Headers],[Gameweek 14]],FPL_Fixtures_Extract[#Headers],0)))-4),Team_Key[[Full Name]:[Full Name]],0))&amp;RIGHT(INDEX(FPL_Fixtures_Extract[],MATCH($A570,FPL_Fixtures_Extract[[Player]:[Player]],0),MATCH(FPL_Combined[[#Headers],[Gameweek 14]],FPL_Fixtures_Extract[#Headers],0)),3))</f>
        <v>WBA(H) 1-1</v>
      </c>
      <c r="P570" t="str">
        <f ca="1">IF(RIGHT(FPL_Combined[[#Headers],[Gameweek 15]],2)&lt;$B$622,INDEX(FPL_Results_Extract[Gameweek 15],MATCH($A570,FPL_Results_Extract[[Player]:[Player]],0)),INDEX(Team_Key[[Abbreviation]:[Abbreviation]],MATCH(LEFT(INDEX(FPL_Fixtures_Extract[],MATCH($A570,FPL_Fixtures_Extract[[Player]:[Player]],0),MATCH(FPL_Combined[[#Headers],[Gameweek 15]],FPL_Fixtures_Extract[#Headers],0)),LEN(INDEX(FPL_Fixtures_Extract[],MATCH($A570,FPL_Fixtures_Extract[[Player]:[Player]],0),MATCH(FPL_Combined[[#Headers],[Gameweek 15]],FPL_Fixtures_Extract[#Headers],0)))-4),Team_Key[[Full Name]:[Full Name]],0))&amp;RIGHT(INDEX(FPL_Fixtures_Extract[],MATCH($A570,FPL_Fixtures_Extract[[Player]:[Player]],0),MATCH(FPL_Combined[[#Headers],[Gameweek 15]],FPL_Fixtures_Extract[#Headers],0)),3))</f>
        <v>MUN(A) 0-0</v>
      </c>
      <c r="Q570" t="str">
        <f ca="1">IF(RIGHT(FPL_Combined[[#Headers],[Gameweek 16]],2)&lt;$B$622,INDEX(FPL_Results_Extract[Gameweek 16],MATCH($A570,FPL_Results_Extract[[Player]:[Player]],0)),INDEX(Team_Key[[Abbreviation]:[Abbreviation]],MATCH(LEFT(INDEX(FPL_Fixtures_Extract[],MATCH($A570,FPL_Fixtures_Extract[[Player]:[Player]],0),MATCH(FPL_Combined[[#Headers],[Gameweek 16]],FPL_Fixtures_Extract[#Headers],0)),LEN(INDEX(FPL_Fixtures_Extract[],MATCH($A570,FPL_Fixtures_Extract[[Player]:[Player]],0),MATCH(FPL_Combined[[#Headers],[Gameweek 16]],FPL_Fixtures_Extract[#Headers],0)))-4),Team_Key[[Full Name]:[Full Name]],0))&amp;RIGHT(INDEX(FPL_Fixtures_Extract[],MATCH($A570,FPL_Fixtures_Extract[[Player]:[Player]],0),MATCH(FPL_Combined[[#Headers],[Gameweek 16]],FPL_Fixtures_Extract[#Headers],0)),3))</f>
        <v>STK(H) 0-0</v>
      </c>
      <c r="R570" t="str">
        <f ca="1">IF(RIGHT(FPL_Combined[[#Headers],[Gameweek 17]],2)&lt;$B$622,INDEX(FPL_Results_Extract[Gameweek 17],MATCH($A570,FPL_Results_Extract[[Player]:[Player]],0)),INDEX(Team_Key[[Abbreviation]:[Abbreviation]],MATCH(LEFT(INDEX(FPL_Fixtures_Extract[],MATCH($A570,FPL_Fixtures_Extract[[Player]:[Player]],0),MATCH(FPL_Combined[[#Headers],[Gameweek 17]],FPL_Fixtures_Extract[#Headers],0)),LEN(INDEX(FPL_Fixtures_Extract[],MATCH($A570,FPL_Fixtures_Extract[[Player]:[Player]],0),MATCH(FPL_Combined[[#Headers],[Gameweek 17]],FPL_Fixtures_Extract[#Headers],0)))-4),Team_Key[[Full Name]:[Full Name]],0))&amp;RIGHT(INDEX(FPL_Fixtures_Extract[],MATCH($A570,FPL_Fixtures_Extract[[Player]:[Player]],0),MATCH(FPL_Combined[[#Headers],[Gameweek 17]],FPL_Fixtures_Extract[#Headers],0)),3))</f>
        <v>SWA(A) 0-0</v>
      </c>
      <c r="S570" t="str">
        <f ca="1">IF(RIGHT(FPL_Combined[[#Headers],[Gameweek 18]],2)&lt;$B$622,INDEX(FPL_Results_Extract[Gameweek 18],MATCH($A570,FPL_Results_Extract[[Player]:[Player]],0)),INDEX(Team_Key[[Abbreviation]:[Abbreviation]],MATCH(LEFT(INDEX(FPL_Fixtures_Extract[],MATCH($A570,FPL_Fixtures_Extract[[Player]:[Player]],0),MATCH(FPL_Combined[[#Headers],[Gameweek 18]],FPL_Fixtures_Extract[#Headers],0)),LEN(INDEX(FPL_Fixtures_Extract[],MATCH($A570,FPL_Fixtures_Extract[[Player]:[Player]],0),MATCH(FPL_Combined[[#Headers],[Gameweek 18]],FPL_Fixtures_Extract[#Headers],0)))-4),Team_Key[[Full Name]:[Full Name]],0))&amp;RIGHT(INDEX(FPL_Fixtures_Extract[],MATCH($A570,FPL_Fixtures_Extract[[Player]:[Player]],0),MATCH(FPL_Combined[[#Headers],[Gameweek 18]],FPL_Fixtures_Extract[#Headers],0)),3))</f>
        <v>AVL(A) 1-1</v>
      </c>
      <c r="T570" t="str">
        <f ca="1">IF(RIGHT(FPL_Combined[[#Headers],[Gameweek 19]],2)&lt;$B$622,INDEX(FPL_Results_Extract[Gameweek 19],MATCH($A570,FPL_Results_Extract[[Player]:[Player]],0)),INDEX(Team_Key[[Abbreviation]:[Abbreviation]],MATCH(LEFT(INDEX(FPL_Fixtures_Extract[],MATCH($A570,FPL_Fixtures_Extract[[Player]:[Player]],0),MATCH(FPL_Combined[[#Headers],[Gameweek 19]],FPL_Fixtures_Extract[#Headers],0)),LEN(INDEX(FPL_Fixtures_Extract[],MATCH($A570,FPL_Fixtures_Extract[[Player]:[Player]],0),MATCH(FPL_Combined[[#Headers],[Gameweek 19]],FPL_Fixtures_Extract[#Headers],0)))-4),Team_Key[[Full Name]:[Full Name]],0))&amp;RIGHT(INDEX(FPL_Fixtures_Extract[],MATCH($A570,FPL_Fixtures_Extract[[Player]:[Player]],0),MATCH(FPL_Combined[[#Headers],[Gameweek 19]],FPL_Fixtures_Extract[#Headers],0)),3))</f>
        <v>SOU(H) 2-1</v>
      </c>
      <c r="U570" t="str">
        <f ca="1">IF(RIGHT(FPL_Combined[[#Headers],[Gameweek 20]],2)&lt;$B$622,INDEX(FPL_Results_Extract[Gameweek 20],MATCH($A570,FPL_Results_Extract[[Player]:[Player]],0)),INDEX(Team_Key[[Abbreviation]:[Abbreviation]],MATCH(LEFT(INDEX(FPL_Fixtures_Extract[],MATCH($A570,FPL_Fixtures_Extract[[Player]:[Player]],0),MATCH(FPL_Combined[[#Headers],[Gameweek 20]],FPL_Fixtures_Extract[#Headers],0)),LEN(INDEX(FPL_Fixtures_Extract[],MATCH($A570,FPL_Fixtures_Extract[[Player]:[Player]],0),MATCH(FPL_Combined[[#Headers],[Gameweek 20]],FPL_Fixtures_Extract[#Headers],0)))-4),Team_Key[[Full Name]:[Full Name]],0))&amp;RIGHT(INDEX(FPL_Fixtures_Extract[],MATCH($A570,FPL_Fixtures_Extract[[Player]:[Player]],0),MATCH(FPL_Combined[[#Headers],[Gameweek 20]],FPL_Fixtures_Extract[#Headers],0)),3))</f>
        <v>LIV(H) 2-0</v>
      </c>
      <c r="V570" t="str">
        <f ca="1">IF(RIGHT(FPL_Combined[[#Headers],[Gameweek 21]],2)&lt;$B$622,INDEX(FPL_Results_Extract[Gameweek 21],MATCH($A570,FPL_Results_Extract[[Player]:[Player]],0)),INDEX(Team_Key[[Abbreviation]:[Abbreviation]],MATCH(LEFT(INDEX(FPL_Fixtures_Extract[],MATCH($A570,FPL_Fixtures_Extract[[Player]:[Player]],0),MATCH(FPL_Combined[[#Headers],[Gameweek 21]],FPL_Fixtures_Extract[#Headers],0)),LEN(INDEX(FPL_Fixtures_Extract[],MATCH($A570,FPL_Fixtures_Extract[[Player]:[Player]],0),MATCH(FPL_Combined[[#Headers],[Gameweek 21]],FPL_Fixtures_Extract[#Headers],0)))-4),Team_Key[[Full Name]:[Full Name]],0))&amp;RIGHT(INDEX(FPL_Fixtures_Extract[],MATCH($A570,FPL_Fixtures_Extract[[Player]:[Player]],0),MATCH(FPL_Combined[[#Headers],[Gameweek 21]],FPL_Fixtures_Extract[#Headers],0)),3))</f>
        <v>BOU(A) 3-1</v>
      </c>
      <c r="W570" t="str">
        <f ca="1">IF(RIGHT(FPL_Combined[[#Headers],[Gameweek 22]],2)&lt;$B$622,INDEX(FPL_Results_Extract[Gameweek 22],MATCH($A570,FPL_Results_Extract[[Player]:[Player]],0)),INDEX(Team_Key[[Abbreviation]:[Abbreviation]],MATCH(LEFT(INDEX(FPL_Fixtures_Extract[],MATCH($A570,FPL_Fixtures_Extract[[Player]:[Player]],0),MATCH(FPL_Combined[[#Headers],[Gameweek 22]],FPL_Fixtures_Extract[#Headers],0)),LEN(INDEX(FPL_Fixtures_Extract[],MATCH($A570,FPL_Fixtures_Extract[[Player]:[Player]],0),MATCH(FPL_Combined[[#Headers],[Gameweek 22]],FPL_Fixtures_Extract[#Headers],0)))-4),Team_Key[[Full Name]:[Full Name]],0))&amp;RIGHT(INDEX(FPL_Fixtures_Extract[],MATCH($A570,FPL_Fixtures_Extract[[Player]:[Player]],0),MATCH(FPL_Combined[[#Headers],[Gameweek 22]],FPL_Fixtures_Extract[#Headers],0)),3))</f>
        <v>NEW(A) 1-2</v>
      </c>
      <c r="X570" t="str">
        <f ca="1">IF(RIGHT(FPL_Combined[[#Headers],[Gameweek 23]],2)&lt;$B$622,INDEX(FPL_Results_Extract[Gameweek 23],MATCH($A570,FPL_Results_Extract[[Player]:[Player]],0)),INDEX(Team_Key[[Abbreviation]:[Abbreviation]],MATCH(LEFT(INDEX(FPL_Fixtures_Extract[],MATCH($A570,FPL_Fixtures_Extract[[Player]:[Player]],0),MATCH(FPL_Combined[[#Headers],[Gameweek 23]],FPL_Fixtures_Extract[#Headers],0)),LEN(INDEX(FPL_Fixtures_Extract[],MATCH($A570,FPL_Fixtures_Extract[[Player]:[Player]],0),MATCH(FPL_Combined[[#Headers],[Gameweek 23]],FPL_Fixtures_Extract[#Headers],0)))-4),Team_Key[[Full Name]:[Full Name]],0))&amp;RIGHT(INDEX(FPL_Fixtures_Extract[],MATCH($A570,FPL_Fixtures_Extract[[Player]:[Player]],0),MATCH(FPL_Combined[[#Headers],[Gameweek 23]],FPL_Fixtures_Extract[#Headers],0)),3))</f>
        <v>MCI(H) 2-2</v>
      </c>
      <c r="Y570" t="str">
        <f ca="1">IF(RIGHT(FPL_Combined[[#Headers],[Gameweek 24]],2)&lt;$B$622,INDEX(FPL_Results_Extract[Team],MATCH($A570,FPL_Results_Extract[[Player]:[Player]],0)),INDEX(Team_Key[[Abbreviation]:[Abbreviation]],MATCH(LEFT(INDEX(FPL_Fixtures_Extract[],MATCH($A570,FPL_Fixtures_Extract[[Player]:[Player]],0),MATCH(FPL_Combined[[#Headers],[Gameweek 24]],FPL_Fixtures_Extract[#Headers],0)),LEN(INDEX(FPL_Fixtures_Extract[],MATCH($A570,FPL_Fixtures_Extract[[Player]:[Player]],0),MATCH(FPL_Combined[[#Headers],[Gameweek 24]],FPL_Fixtures_Extract[#Headers],0)))-4),Team_Key[[Full Name]:[Full Name]],0))&amp;RIGHT(INDEX(FPL_Fixtures_Extract[],MATCH($A570,FPL_Fixtures_Extract[[Player]:[Player]],0),MATCH(FPL_Combined[[#Headers],[Gameweek 24]],FPL_Fixtures_Extract[#Headers],0)),3))</f>
        <v>WHU</v>
      </c>
      <c r="Z570" t="str">
        <f ca="1">IF(RIGHT(FPL_Combined[[#Headers],[Gameweek 25]],2)&lt;$B$622,INDEX(FPL_Results_Extract[Player],MATCH($A570,FPL_Results_Extract[[Player]:[Player]],0)),INDEX(Team_Key[[Abbreviation]:[Abbreviation]],MATCH(LEFT(INDEX(FPL_Fixtures_Extract[],MATCH($A570,FPL_Fixtures_Extract[[Player]:[Player]],0),MATCH(FPL_Combined[[#Headers],[Gameweek 25]],FPL_Fixtures_Extract[#Headers],0)),LEN(INDEX(FPL_Fixtures_Extract[],MATCH($A570,FPL_Fixtures_Extract[[Player]:[Player]],0),MATCH(FPL_Combined[[#Headers],[Gameweek 25]],FPL_Fixtures_Extract[#Headers],0)))-4),Team_Key[[Full Name]:[Full Name]],0))&amp;RIGHT(INDEX(FPL_Fixtures_Extract[],MATCH($A570,FPL_Fixtures_Extract[[Player]:[Player]],0),MATCH(FPL_Combined[[#Headers],[Gameweek 25]],FPL_Fixtures_Extract[#Headers],0)),3))</f>
        <v>Valencia</v>
      </c>
      <c r="AA570" t="str">
        <f ca="1">IF(RIGHT(FPL_Combined[[#Headers],[Gameweek 26]],2)&lt;$B$622,INDEX(FPL_Results_Extract[Gameweek 01],MATCH($A570,FPL_Results_Extract[[Player]:[Player]],0)),INDEX(Team_Key[[Abbreviation]:[Abbreviation]],MATCH(LEFT(INDEX(FPL_Fixtures_Extract[],MATCH($A570,FPL_Fixtures_Extract[[Player]:[Player]],0),MATCH(FPL_Combined[[#Headers],[Gameweek 26]],FPL_Fixtures_Extract[#Headers],0)),LEN(INDEX(FPL_Fixtures_Extract[],MATCH($A570,FPL_Fixtures_Extract[[Player]:[Player]],0),MATCH(FPL_Combined[[#Headers],[Gameweek 26]],FPL_Fixtures_Extract[#Headers],0)))-4),Team_Key[[Full Name]:[Full Name]],0))&amp;RIGHT(INDEX(FPL_Fixtures_Extract[],MATCH($A570,FPL_Fixtures_Extract[[Player]:[Player]],0),MATCH(FPL_Combined[[#Headers],[Gameweek 26]],FPL_Fixtures_Extract[#Headers],0)),3))</f>
        <v>ARS(A) 2-0</v>
      </c>
      <c r="AB570" t="str">
        <f ca="1">IF(RIGHT(FPL_Combined[[#Headers],[Gameweek 27]],2)&lt;$B$622,INDEX(FPL_Results_Extract[Gameweek 02],MATCH($A570,FPL_Results_Extract[[Player]:[Player]],0)),INDEX(Team_Key[[Abbreviation]:[Abbreviation]],MATCH(LEFT(INDEX(FPL_Fixtures_Extract[],MATCH($A570,FPL_Fixtures_Extract[[Player]:[Player]],0),MATCH(FPL_Combined[[#Headers],[Gameweek 27]],FPL_Fixtures_Extract[#Headers],0)),LEN(INDEX(FPL_Fixtures_Extract[],MATCH($A570,FPL_Fixtures_Extract[[Player]:[Player]],0),MATCH(FPL_Combined[[#Headers],[Gameweek 27]],FPL_Fixtures_Extract[#Headers],0)))-4),Team_Key[[Full Name]:[Full Name]],0))&amp;RIGHT(INDEX(FPL_Fixtures_Extract[],MATCH($A570,FPL_Fixtures_Extract[[Player]:[Player]],0),MATCH(FPL_Combined[[#Headers],[Gameweek 27]],FPL_Fixtures_Extract[#Headers],0)),3))</f>
        <v>LEI(H) 1-2</v>
      </c>
      <c r="AC570" t="str">
        <f ca="1">IF(RIGHT(FPL_Combined[[#Headers],[Gameweek 28]],2)&lt;$B$622,INDEX(FPL_Results_Extract[Gameweek 03],MATCH($A570,FPL_Results_Extract[[Player]:[Player]],0)),INDEX(Team_Key[[Abbreviation]:[Abbreviation]],MATCH(LEFT(INDEX(FPL_Fixtures_Extract[],MATCH($A570,FPL_Fixtures_Extract[[Player]:[Player]],0),MATCH(FPL_Combined[[#Headers],[Gameweek 28]],FPL_Fixtures_Extract[#Headers],0)),LEN(INDEX(FPL_Fixtures_Extract[],MATCH($A570,FPL_Fixtures_Extract[[Player]:[Player]],0),MATCH(FPL_Combined[[#Headers],[Gameweek 28]],FPL_Fixtures_Extract[#Headers],0)))-4),Team_Key[[Full Name]:[Full Name]],0))&amp;RIGHT(INDEX(FPL_Fixtures_Extract[],MATCH($A570,FPL_Fixtures_Extract[[Player]:[Player]],0),MATCH(FPL_Combined[[#Headers],[Gameweek 28]],FPL_Fixtures_Extract[#Headers],0)),3))</f>
        <v>BOU(H) 3-4</v>
      </c>
      <c r="AD570" t="str">
        <f ca="1">IF(RIGHT(FPL_Combined[[#Headers],[Gameweek 29]],2)&lt;$B$622,INDEX(FPL_Results_Extract[Gameweek 04],MATCH($A570,FPL_Results_Extract[[Player]:[Player]],0)),INDEX(Team_Key[[Abbreviation]:[Abbreviation]],MATCH(LEFT(INDEX(FPL_Fixtures_Extract[],MATCH($A570,FPL_Fixtures_Extract[[Player]:[Player]],0),MATCH(FPL_Combined[[#Headers],[Gameweek 29]],FPL_Fixtures_Extract[#Headers],0)),LEN(INDEX(FPL_Fixtures_Extract[],MATCH($A570,FPL_Fixtures_Extract[[Player]:[Player]],0),MATCH(FPL_Combined[[#Headers],[Gameweek 29]],FPL_Fixtures_Extract[#Headers],0)))-4),Team_Key[[Full Name]:[Full Name]],0))&amp;RIGHT(INDEX(FPL_Fixtures_Extract[],MATCH($A570,FPL_Fixtures_Extract[[Player]:[Player]],0),MATCH(FPL_Combined[[#Headers],[Gameweek 29]],FPL_Fixtures_Extract[#Headers],0)),3))</f>
        <v>EVE(A)</v>
      </c>
      <c r="AE570" t="e">
        <f ca="1">IF(RIGHT(FPL_Combined[[#Headers],[Gameweek 30]],2)&lt;$B$622,INDEX(FPL_Results_Extract[Gameweek 05],MATCH($A570,FPL_Results_Extract[[Player]:[Player]],0)),INDEX(Team_Key[[Abbreviation]:[Abbreviation]],MATCH(LEFT(INDEX(FPL_Fixtures_Extract[],MATCH($A570,FPL_Fixtures_Extract[[Player]:[Player]],0),MATCH(FPL_Combined[[#Headers],[Gameweek 30]],FPL_Fixtures_Extract[#Headers],0)),LEN(INDEX(FPL_Fixtures_Extract[],MATCH($A570,FPL_Fixtures_Extract[[Player]:[Player]],0),MATCH(FPL_Combined[[#Headers],[Gameweek 30]],FPL_Fixtures_Extract[#Headers],0)))-4),Team_Key[[Full Name]:[Full Name]],0))&amp;RIGHT(INDEX(FPL_Fixtures_Extract[],MATCH($A570,FPL_Fixtures_Extract[[Player]:[Player]],0),MATCH(FPL_Combined[[#Headers],[Gameweek 30]],FPL_Fixtures_Extract[#Headers],0)),3))</f>
        <v>#VALUE!</v>
      </c>
      <c r="AF570" t="str">
        <f ca="1">IF(RIGHT(FPL_Combined[[#Headers],[Gameweek 31]],2)&lt;$B$622,INDEX(FPL_Results_Extract[Gameweek 06],MATCH($A570,FPL_Results_Extract[[Player]:[Player]],0)),INDEX(Team_Key[[Abbreviation]:[Abbreviation]],MATCH(LEFT(INDEX(FPL_Fixtures_Extract[],MATCH($A570,FPL_Fixtures_Extract[[Player]:[Player]],0),MATCH(FPL_Combined[[#Headers],[Gameweek 31]],FPL_Fixtures_Extract[#Headers],0)),LEN(INDEX(FPL_Fixtures_Extract[],MATCH($A570,FPL_Fixtures_Extract[[Player]:[Player]],0),MATCH(FPL_Combined[[#Headers],[Gameweek 31]],FPL_Fixtures_Extract[#Headers],0)))-4),Team_Key[[Full Name]:[Full Name]],0))&amp;RIGHT(INDEX(FPL_Fixtures_Extract[],MATCH($A570,FPL_Fixtures_Extract[[Player]:[Player]],0),MATCH(FPL_Combined[[#Headers],[Gameweek 31]],FPL_Fixtures_Extract[#Headers],0)),3))</f>
        <v>CHE(A)</v>
      </c>
      <c r="AG570" t="str">
        <f ca="1">IF(RIGHT(FPL_Combined[[#Headers],[Gameweek 32]],2)&lt;$B$622,INDEX(FPL_Results_Extract[Gameweek 07],MATCH($A570,FPL_Results_Extract[[Player]:[Player]],0)),INDEX(Team_Key[[Abbreviation]:[Abbreviation]],MATCH(LEFT(INDEX(FPL_Fixtures_Extract[],MATCH($A570,FPL_Fixtures_Extract[[Player]:[Player]],0),MATCH(FPL_Combined[[#Headers],[Gameweek 32]],FPL_Fixtures_Extract[#Headers],0)),LEN(INDEX(FPL_Fixtures_Extract[],MATCH($A570,FPL_Fixtures_Extract[[Player]:[Player]],0),MATCH(FPL_Combined[[#Headers],[Gameweek 32]],FPL_Fixtures_Extract[#Headers],0)))-4),Team_Key[[Full Name]:[Full Name]],0))&amp;RIGHT(INDEX(FPL_Fixtures_Extract[],MATCH($A570,FPL_Fixtures_Extract[[Player]:[Player]],0),MATCH(FPL_Combined[[#Headers],[Gameweek 32]],FPL_Fixtures_Extract[#Headers],0)),3))</f>
        <v>CRY(H)</v>
      </c>
      <c r="AH570" t="str">
        <f ca="1">IF(RIGHT(FPL_Combined[[#Headers],[Gameweek 33]],2)&lt;$B$622,INDEX(FPL_Results_Extract[Gameweek 08],MATCH($A570,FPL_Results_Extract[[Player]:[Player]],0)),INDEX(Team_Key[[Abbreviation]:[Abbreviation]],MATCH(LEFT(INDEX(FPL_Fixtures_Extract[],MATCH($A570,FPL_Fixtures_Extract[[Player]:[Player]],0),MATCH(FPL_Combined[[#Headers],[Gameweek 33]],FPL_Fixtures_Extract[#Headers],0)),LEN(INDEX(FPL_Fixtures_Extract[],MATCH($A570,FPL_Fixtures_Extract[[Player]:[Player]],0),MATCH(FPL_Combined[[#Headers],[Gameweek 33]],FPL_Fixtures_Extract[#Headers],0)))-4),Team_Key[[Full Name]:[Full Name]],0))&amp;RIGHT(INDEX(FPL_Fixtures_Extract[],MATCH($A570,FPL_Fixtures_Extract[[Player]:[Player]],0),MATCH(FPL_Combined[[#Headers],[Gameweek 33]],FPL_Fixtures_Extract[#Headers],0)),3))</f>
        <v>ARS(H)</v>
      </c>
      <c r="AI570" t="str">
        <f ca="1">IF(RIGHT(FPL_Combined[[#Headers],[Gameweek 34]],2)&lt;$B$622,INDEX(FPL_Results_Extract[Gameweek 09],MATCH($A570,FPL_Results_Extract[[Player]:[Player]],0)),INDEX(Team_Key[[Abbreviation]:[Abbreviation]],MATCH(LEFT(INDEX(FPL_Fixtures_Extract[],MATCH($A570,FPL_Fixtures_Extract[[Player]:[Player]],0),MATCH(FPL_Combined[[#Headers],[Gameweek 34]],FPL_Fixtures_Extract[#Headers],0)),LEN(INDEX(FPL_Fixtures_Extract[],MATCH($A570,FPL_Fixtures_Extract[[Player]:[Player]],0),MATCH(FPL_Combined[[#Headers],[Gameweek 34]],FPL_Fixtures_Extract[#Headers],0)))-4),Team_Key[[Full Name]:[Full Name]],0))&amp;RIGHT(INDEX(FPL_Fixtures_Extract[],MATCH($A570,FPL_Fixtures_Extract[[Player]:[Player]],0),MATCH(FPL_Combined[[#Headers],[Gameweek 34]],FPL_Fixtures_Extract[#Headers],0)),3))</f>
        <v>LEI(A)</v>
      </c>
      <c r="AJ570" t="e">
        <f ca="1">IF(RIGHT(FPL_Combined[[#Headers],[Gameweek 35]],2)&lt;$B$622,INDEX(FPL_Results_Extract[Gameweek 10],MATCH($A570,FPL_Results_Extract[[Player]:[Player]],0)),INDEX(Team_Key[[Abbreviation]:[Abbreviation]],MATCH(LEFT(INDEX(FPL_Fixtures_Extract[],MATCH($A570,FPL_Fixtures_Extract[[Player]:[Player]],0),MATCH(FPL_Combined[[#Headers],[Gameweek 35]],FPL_Fixtures_Extract[#Headers],0)),LEN(INDEX(FPL_Fixtures_Extract[],MATCH($A570,FPL_Fixtures_Extract[[Player]:[Player]],0),MATCH(FPL_Combined[[#Headers],[Gameweek 35]],FPL_Fixtures_Extract[#Headers],0)))-4),Team_Key[[Full Name]:[Full Name]],0))&amp;RIGHT(INDEX(FPL_Fixtures_Extract[],MATCH($A570,FPL_Fixtures_Extract[[Player]:[Player]],0),MATCH(FPL_Combined[[#Headers],[Gameweek 35]],FPL_Fixtures_Extract[#Headers],0)),3))</f>
        <v>#VALUE!</v>
      </c>
      <c r="AK570" t="str">
        <f ca="1">IF(RIGHT(FPL_Combined[[#Headers],[Gameweek 36]],2)&lt;$B$622,INDEX(FPL_Results_Extract[Gameweek 11],MATCH($A570,FPL_Results_Extract[[Player]:[Player]],0)),INDEX(Team_Key[[Abbreviation]:[Abbreviation]],MATCH(LEFT(INDEX(FPL_Fixtures_Extract[],MATCH($A570,FPL_Fixtures_Extract[[Player]:[Player]],0),MATCH(FPL_Combined[[#Headers],[Gameweek 36]],FPL_Fixtures_Extract[#Headers],0)),LEN(INDEX(FPL_Fixtures_Extract[],MATCH($A570,FPL_Fixtures_Extract[[Player]:[Player]],0),MATCH(FPL_Combined[[#Headers],[Gameweek 36]],FPL_Fixtures_Extract[#Headers],0)))-4),Team_Key[[Full Name]:[Full Name]],0))&amp;RIGHT(INDEX(FPL_Fixtures_Extract[],MATCH($A570,FPL_Fixtures_Extract[[Player]:[Player]],0),MATCH(FPL_Combined[[#Headers],[Gameweek 36]],FPL_Fixtures_Extract[#Headers],0)),3))</f>
        <v>WBA(A)</v>
      </c>
      <c r="AL570" t="str">
        <f ca="1">IF(RIGHT(FPL_Combined[[#Headers],[Gameweek 37]],2)&lt;$B$622,INDEX(FPL_Results_Extract[Gameweek 12],MATCH($A570,FPL_Results_Extract[[Player]:[Player]],0)),INDEX(Team_Key[[Abbreviation]:[Abbreviation]],MATCH(LEFT(INDEX(FPL_Fixtures_Extract[],MATCH($A570,FPL_Fixtures_Extract[[Player]:[Player]],0),MATCH(FPL_Combined[[#Headers],[Gameweek 37]],FPL_Fixtures_Extract[#Headers],0)),LEN(INDEX(FPL_Fixtures_Extract[],MATCH($A570,FPL_Fixtures_Extract[[Player]:[Player]],0),MATCH(FPL_Combined[[#Headers],[Gameweek 37]],FPL_Fixtures_Extract[#Headers],0)))-4),Team_Key[[Full Name]:[Full Name]],0))&amp;RIGHT(INDEX(FPL_Fixtures_Extract[],MATCH($A570,FPL_Fixtures_Extract[[Player]:[Player]],0),MATCH(FPL_Combined[[#Headers],[Gameweek 37]],FPL_Fixtures_Extract[#Headers],0)),3))</f>
        <v>SWA(H)</v>
      </c>
      <c r="AM570" t="str">
        <f ca="1">IF(RIGHT(FPL_Combined[[#Headers],[Gameweek 38]],2)&lt;$B$622,INDEX(FPL_Results_Extract[Gameweek 13],MATCH($A570,FPL_Results_Extract[[Player]:[Player]],0)),INDEX(Team_Key[[Abbreviation]:[Abbreviation]],MATCH(LEFT(INDEX(FPL_Fixtures_Extract[],MATCH($A570,FPL_Fixtures_Extract[[Player]:[Player]],0),MATCH(FPL_Combined[[#Headers],[Gameweek 38]],FPL_Fixtures_Extract[#Headers],0)),LEN(INDEX(FPL_Fixtures_Extract[],MATCH($A570,FPL_Fixtures_Extract[[Player]:[Player]],0),MATCH(FPL_Combined[[#Headers],[Gameweek 38]],FPL_Fixtures_Extract[#Headers],0)))-4),Team_Key[[Full Name]:[Full Name]],0))&amp;RIGHT(INDEX(FPL_Fixtures_Extract[],MATCH($A570,FPL_Fixtures_Extract[[Player]:[Player]],0),MATCH(FPL_Combined[[#Headers],[Gameweek 38]],FPL_Fixtures_Extract[#Headers],0)),3))</f>
        <v>STK(A)</v>
      </c>
    </row>
    <row r="571" spans="1:39" x14ac:dyDescent="0.45">
      <c r="A571" t="s">
        <v>448</v>
      </c>
      <c r="B571" t="str">
        <f ca="1">IF(RIGHT(FPL_Combined[[#Headers],[Gameweek 01]],2)&lt;$B$622,INDEX(FPL_Results_Extract[Gameweek 01],MATCH($A571,FPL_Results_Extract[[Player]:[Player]],0)),INDEX(Team_Key[[Abbreviation]:[Abbreviation]],MATCH(LEFT(INDEX(FPL_Fixtures_Extract[],MATCH($A571,FPL_Fixtures_Extract[[Player]:[Player]],0),MATCH(FPL_Combined[[#Headers],[Gameweek 01]],FPL_Fixtures_Extract[#Headers],0)),LEN(INDEX(FPL_Fixtures_Extract[],MATCH($A571,FPL_Fixtures_Extract[[Player]:[Player]],0),MATCH(FPL_Combined[[#Headers],[Gameweek 01]],FPL_Fixtures_Extract[#Headers],0)))-4),Team_Key[[Full Name]:[Full Name]],0))&amp;RIGHT(INDEX(FPL_Fixtures_Extract[],MATCH($A571,FPL_Fixtures_Extract[[Player]:[Player]],0),MATCH(FPL_Combined[[#Headers],[Gameweek 01]],FPL_Fixtures_Extract[#Headers],0)),3))</f>
        <v>LEI(A) 2-4</v>
      </c>
      <c r="C571" t="str">
        <f ca="1">IF(RIGHT(FPL_Combined[[#Headers],[Gameweek 02]],2)&lt;$B$622,INDEX(FPL_Results_Extract[Gameweek 02],MATCH($A571,FPL_Results_Extract[[Player]:[Player]],0)),INDEX(Team_Key[[Abbreviation]:[Abbreviation]],MATCH(LEFT(INDEX(FPL_Fixtures_Extract[],MATCH($A571,FPL_Fixtures_Extract[[Player]:[Player]],0),MATCH(FPL_Combined[[#Headers],[Gameweek 02]],FPL_Fixtures_Extract[#Headers],0)),LEN(INDEX(FPL_Fixtures_Extract[],MATCH($A571,FPL_Fixtures_Extract[[Player]:[Player]],0),MATCH(FPL_Combined[[#Headers],[Gameweek 02]],FPL_Fixtures_Extract[#Headers],0)))-4),Team_Key[[Full Name]:[Full Name]],0))&amp;RIGHT(INDEX(FPL_Fixtures_Extract[],MATCH($A571,FPL_Fixtures_Extract[[Player]:[Player]],0),MATCH(FPL_Combined[[#Headers],[Gameweek 02]],FPL_Fixtures_Extract[#Headers],0)),3))</f>
        <v>NOR(H) 1-3</v>
      </c>
      <c r="D571" t="str">
        <f ca="1">IF(RIGHT(FPL_Combined[[#Headers],[Gameweek 03]],2)&lt;$B$622,INDEX(FPL_Results_Extract[Gameweek 03],MATCH($A571,FPL_Results_Extract[[Player]:[Player]],0)),INDEX(Team_Key[[Abbreviation]:[Abbreviation]],MATCH(LEFT(INDEX(FPL_Fixtures_Extract[],MATCH($A571,FPL_Fixtures_Extract[[Player]:[Player]],0),MATCH(FPL_Combined[[#Headers],[Gameweek 03]],FPL_Fixtures_Extract[#Headers],0)),LEN(INDEX(FPL_Fixtures_Extract[],MATCH($A571,FPL_Fixtures_Extract[[Player]:[Player]],0),MATCH(FPL_Combined[[#Headers],[Gameweek 03]],FPL_Fixtures_Extract[#Headers],0)))-4),Team_Key[[Full Name]:[Full Name]],0))&amp;RIGHT(INDEX(FPL_Fixtures_Extract[],MATCH($A571,FPL_Fixtures_Extract[[Player]:[Player]],0),MATCH(FPL_Combined[[#Headers],[Gameweek 03]],FPL_Fixtures_Extract[#Headers],0)),3))</f>
        <v>SWA(H) 1-1</v>
      </c>
      <c r="E571" t="str">
        <f ca="1">IF(RIGHT(FPL_Combined[[#Headers],[Gameweek 04]],2)&lt;$B$622,INDEX(FPL_Results_Extract[Gameweek 04],MATCH($A571,FPL_Results_Extract[[Player]:[Player]],0)),INDEX(Team_Key[[Abbreviation]:[Abbreviation]],MATCH(LEFT(INDEX(FPL_Fixtures_Extract[],MATCH($A571,FPL_Fixtures_Extract[[Player]:[Player]],0),MATCH(FPL_Combined[[#Headers],[Gameweek 04]],FPL_Fixtures_Extract[#Headers],0)),LEN(INDEX(FPL_Fixtures_Extract[],MATCH($A571,FPL_Fixtures_Extract[[Player]:[Player]],0),MATCH(FPL_Combined[[#Headers],[Gameweek 04]],FPL_Fixtures_Extract[#Headers],0)))-4),Team_Key[[Full Name]:[Full Name]],0))&amp;RIGHT(INDEX(FPL_Fixtures_Extract[],MATCH($A571,FPL_Fixtures_Extract[[Player]:[Player]],0),MATCH(FPL_Combined[[#Headers],[Gameweek 04]],FPL_Fixtures_Extract[#Headers],0)),3))</f>
        <v>AVL(A) 2-2</v>
      </c>
      <c r="F571" t="str">
        <f ca="1">IF(RIGHT(FPL_Combined[[#Headers],[Gameweek 05]],2)&lt;$B$622,INDEX(FPL_Results_Extract[Gameweek 05],MATCH($A571,FPL_Results_Extract[[Player]:[Player]],0)),INDEX(Team_Key[[Abbreviation]:[Abbreviation]],MATCH(LEFT(INDEX(FPL_Fixtures_Extract[],MATCH($A571,FPL_Fixtures_Extract[[Player]:[Player]],0),MATCH(FPL_Combined[[#Headers],[Gameweek 05]],FPL_Fixtures_Extract[#Headers],0)),LEN(INDEX(FPL_Fixtures_Extract[],MATCH($A571,FPL_Fixtures_Extract[[Player]:[Player]],0),MATCH(FPL_Combined[[#Headers],[Gameweek 05]],FPL_Fixtures_Extract[#Headers],0)))-4),Team_Key[[Full Name]:[Full Name]],0))&amp;RIGHT(INDEX(FPL_Fixtures_Extract[],MATCH($A571,FPL_Fixtures_Extract[[Player]:[Player]],0),MATCH(FPL_Combined[[#Headers],[Gameweek 05]],FPL_Fixtures_Extract[#Headers],0)),3))</f>
        <v>TOT(H) 0-1</v>
      </c>
      <c r="G571" t="str">
        <f ca="1">IF(RIGHT(FPL_Combined[[#Headers],[Gameweek 06]],2)&lt;$B$622,INDEX(FPL_Results_Extract[Gameweek 06],MATCH($A571,FPL_Results_Extract[[Player]:[Player]],0)),INDEX(Team_Key[[Abbreviation]:[Abbreviation]],MATCH(LEFT(INDEX(FPL_Fixtures_Extract[],MATCH($A571,FPL_Fixtures_Extract[[Player]:[Player]],0),MATCH(FPL_Combined[[#Headers],[Gameweek 06]],FPL_Fixtures_Extract[#Headers],0)),LEN(INDEX(FPL_Fixtures_Extract[],MATCH($A571,FPL_Fixtures_Extract[[Player]:[Player]],0),MATCH(FPL_Combined[[#Headers],[Gameweek 06]],FPL_Fixtures_Extract[#Headers],0)))-4),Team_Key[[Full Name]:[Full Name]],0))&amp;RIGHT(INDEX(FPL_Fixtures_Extract[],MATCH($A571,FPL_Fixtures_Extract[[Player]:[Player]],0),MATCH(FPL_Combined[[#Headers],[Gameweek 06]],FPL_Fixtures_Extract[#Headers],0)),3))</f>
        <v>BOU(A) 0-2</v>
      </c>
      <c r="H571" t="str">
        <f ca="1">IF(RIGHT(FPL_Combined[[#Headers],[Gameweek 07]],2)&lt;$B$622,INDEX(FPL_Results_Extract[Gameweek 07],MATCH($A571,FPL_Results_Extract[[Player]:[Player]],0)),INDEX(Team_Key[[Abbreviation]:[Abbreviation]],MATCH(LEFT(INDEX(FPL_Fixtures_Extract[],MATCH($A571,FPL_Fixtures_Extract[[Player]:[Player]],0),MATCH(FPL_Combined[[#Headers],[Gameweek 07]],FPL_Fixtures_Extract[#Headers],0)),LEN(INDEX(FPL_Fixtures_Extract[],MATCH($A571,FPL_Fixtures_Extract[[Player]:[Player]],0),MATCH(FPL_Combined[[#Headers],[Gameweek 07]],FPL_Fixtures_Extract[#Headers],0)))-4),Team_Key[[Full Name]:[Full Name]],0))&amp;RIGHT(INDEX(FPL_Fixtures_Extract[],MATCH($A571,FPL_Fixtures_Extract[[Player]:[Player]],0),MATCH(FPL_Combined[[#Headers],[Gameweek 07]],FPL_Fixtures_Extract[#Headers],0)),3))</f>
        <v>MUN(A) 0-3</v>
      </c>
      <c r="I571" t="str">
        <f ca="1">IF(RIGHT(FPL_Combined[[#Headers],[Gameweek 08]],2)&lt;$B$622,INDEX(FPL_Results_Extract[Gameweek 08],MATCH($A571,FPL_Results_Extract[[Player]:[Player]],0)),INDEX(Team_Key[[Abbreviation]:[Abbreviation]],MATCH(LEFT(INDEX(FPL_Fixtures_Extract[],MATCH($A571,FPL_Fixtures_Extract[[Player]:[Player]],0),MATCH(FPL_Combined[[#Headers],[Gameweek 08]],FPL_Fixtures_Extract[#Headers],0)),LEN(INDEX(FPL_Fixtures_Extract[],MATCH($A571,FPL_Fixtures_Extract[[Player]:[Player]],0),MATCH(FPL_Combined[[#Headers],[Gameweek 08]],FPL_Fixtures_Extract[#Headers],0)))-4),Team_Key[[Full Name]:[Full Name]],0))&amp;RIGHT(INDEX(FPL_Fixtures_Extract[],MATCH($A571,FPL_Fixtures_Extract[[Player]:[Player]],0),MATCH(FPL_Combined[[#Headers],[Gameweek 08]],FPL_Fixtures_Extract[#Headers],0)),3))</f>
        <v>WHU(H) 2-2</v>
      </c>
      <c r="J571" t="str">
        <f ca="1">IF(RIGHT(FPL_Combined[[#Headers],[Gameweek 09]],2)&lt;$B$622,INDEX(FPL_Results_Extract[Gameweek 09],MATCH($A571,FPL_Results_Extract[[Player]:[Player]],0)),INDEX(Team_Key[[Abbreviation]:[Abbreviation]],MATCH(LEFT(INDEX(FPL_Fixtures_Extract[],MATCH($A571,FPL_Fixtures_Extract[[Player]:[Player]],0),MATCH(FPL_Combined[[#Headers],[Gameweek 09]],FPL_Fixtures_Extract[#Headers],0)),LEN(INDEX(FPL_Fixtures_Extract[],MATCH($A571,FPL_Fixtures_Extract[[Player]:[Player]],0),MATCH(FPL_Combined[[#Headers],[Gameweek 09]],FPL_Fixtures_Extract[#Headers],0)))-4),Team_Key[[Full Name]:[Full Name]],0))&amp;RIGHT(INDEX(FPL_Fixtures_Extract[],MATCH($A571,FPL_Fixtures_Extract[[Player]:[Player]],0),MATCH(FPL_Combined[[#Headers],[Gameweek 09]],FPL_Fixtures_Extract[#Headers],0)),3))</f>
        <v>WBA(A) 0-1</v>
      </c>
      <c r="K571" t="str">
        <f ca="1">IF(RIGHT(FPL_Combined[[#Headers],[Gameweek 10]],2)&lt;$B$622,INDEX(FPL_Results_Extract[Gameweek 10],MATCH($A571,FPL_Results_Extract[[Player]:[Player]],0)),INDEX(Team_Key[[Abbreviation]:[Abbreviation]],MATCH(LEFT(INDEX(FPL_Fixtures_Extract[],MATCH($A571,FPL_Fixtures_Extract[[Player]:[Player]],0),MATCH(FPL_Combined[[#Headers],[Gameweek 10]],FPL_Fixtures_Extract[#Headers],0)),LEN(INDEX(FPL_Fixtures_Extract[],MATCH($A571,FPL_Fixtures_Extract[[Player]:[Player]],0),MATCH(FPL_Combined[[#Headers],[Gameweek 10]],FPL_Fixtures_Extract[#Headers],0)))-4),Team_Key[[Full Name]:[Full Name]],0))&amp;RIGHT(INDEX(FPL_Fixtures_Extract[],MATCH($A571,FPL_Fixtures_Extract[[Player]:[Player]],0),MATCH(FPL_Combined[[#Headers],[Gameweek 10]],FPL_Fixtures_Extract[#Headers],0)),3))</f>
        <v>NEW(H) 3-0</v>
      </c>
      <c r="L571" t="str">
        <f ca="1">IF(RIGHT(FPL_Combined[[#Headers],[Gameweek 11]],2)&lt;$B$622,INDEX(FPL_Results_Extract[Gameweek 11],MATCH($A571,FPL_Results_Extract[[Player]:[Player]],0)),INDEX(Team_Key[[Abbreviation]:[Abbreviation]],MATCH(LEFT(INDEX(FPL_Fixtures_Extract[],MATCH($A571,FPL_Fixtures_Extract[[Player]:[Player]],0),MATCH(FPL_Combined[[#Headers],[Gameweek 11]],FPL_Fixtures_Extract[#Headers],0)),LEN(INDEX(FPL_Fixtures_Extract[],MATCH($A571,FPL_Fixtures_Extract[[Player]:[Player]],0),MATCH(FPL_Combined[[#Headers],[Gameweek 11]],FPL_Fixtures_Extract[#Headers],0)))-4),Team_Key[[Full Name]:[Full Name]],0))&amp;RIGHT(INDEX(FPL_Fixtures_Extract[],MATCH($A571,FPL_Fixtures_Extract[[Player]:[Player]],0),MATCH(FPL_Combined[[#Headers],[Gameweek 11]],FPL_Fixtures_Extract[#Headers],0)),3))</f>
        <v>EVE(A) 2-6</v>
      </c>
      <c r="M571" t="str">
        <f ca="1">IF(RIGHT(FPL_Combined[[#Headers],[Gameweek 12]],2)&lt;$B$622,INDEX(FPL_Results_Extract[Gameweek 12],MATCH($A571,FPL_Results_Extract[[Player]:[Player]],0)),INDEX(Team_Key[[Abbreviation]:[Abbreviation]],MATCH(LEFT(INDEX(FPL_Fixtures_Extract[],MATCH($A571,FPL_Fixtures_Extract[[Player]:[Player]],0),MATCH(FPL_Combined[[#Headers],[Gameweek 12]],FPL_Fixtures_Extract[#Headers],0)),LEN(INDEX(FPL_Fixtures_Extract[],MATCH($A571,FPL_Fixtures_Extract[[Player]:[Player]],0),MATCH(FPL_Combined[[#Headers],[Gameweek 12]],FPL_Fixtures_Extract[#Headers],0)))-4),Team_Key[[Full Name]:[Full Name]],0))&amp;RIGHT(INDEX(FPL_Fixtures_Extract[],MATCH($A571,FPL_Fixtures_Extract[[Player]:[Player]],0),MATCH(FPL_Combined[[#Headers],[Gameweek 12]],FPL_Fixtures_Extract[#Headers],0)),3))</f>
        <v>SOU(H) 0-1</v>
      </c>
      <c r="N571" t="str">
        <f ca="1">IF(RIGHT(FPL_Combined[[#Headers],[Gameweek 13]],2)&lt;$B$622,INDEX(FPL_Results_Extract[Gameweek 13],MATCH($A571,FPL_Results_Extract[[Player]:[Player]],0)),INDEX(Team_Key[[Abbreviation]:[Abbreviation]],MATCH(LEFT(INDEX(FPL_Fixtures_Extract[],MATCH($A571,FPL_Fixtures_Extract[[Player]:[Player]],0),MATCH(FPL_Combined[[#Headers],[Gameweek 13]],FPL_Fixtures_Extract[#Headers],0)),LEN(INDEX(FPL_Fixtures_Extract[],MATCH($A571,FPL_Fixtures_Extract[[Player]:[Player]],0),MATCH(FPL_Combined[[#Headers],[Gameweek 13]],FPL_Fixtures_Extract[#Headers],0)))-4),Team_Key[[Full Name]:[Full Name]],0))&amp;RIGHT(INDEX(FPL_Fixtures_Extract[],MATCH($A571,FPL_Fixtures_Extract[[Player]:[Player]],0),MATCH(FPL_Combined[[#Headers],[Gameweek 13]],FPL_Fixtures_Extract[#Headers],0)),3))</f>
        <v>CRY(A) 1-0</v>
      </c>
      <c r="O571" t="str">
        <f ca="1">IF(RIGHT(FPL_Combined[[#Headers],[Gameweek 14]],2)&lt;$B$622,INDEX(FPL_Results_Extract[Gameweek 14],MATCH($A571,FPL_Results_Extract[[Player]:[Player]],0)),INDEX(Team_Key[[Abbreviation]:[Abbreviation]],MATCH(LEFT(INDEX(FPL_Fixtures_Extract[],MATCH($A571,FPL_Fixtures_Extract[[Player]:[Player]],0),MATCH(FPL_Combined[[#Headers],[Gameweek 14]],FPL_Fixtures_Extract[#Headers],0)),LEN(INDEX(FPL_Fixtures_Extract[],MATCH($A571,FPL_Fixtures_Extract[[Player]:[Player]],0),MATCH(FPL_Combined[[#Headers],[Gameweek 14]],FPL_Fixtures_Extract[#Headers],0)))-4),Team_Key[[Full Name]:[Full Name]],0))&amp;RIGHT(INDEX(FPL_Fixtures_Extract[],MATCH($A571,FPL_Fixtures_Extract[[Player]:[Player]],0),MATCH(FPL_Combined[[#Headers],[Gameweek 14]],FPL_Fixtures_Extract[#Headers],0)),3))</f>
        <v>STK(H) 2-0</v>
      </c>
      <c r="P571" t="str">
        <f ca="1">IF(RIGHT(FPL_Combined[[#Headers],[Gameweek 15]],2)&lt;$B$622,INDEX(FPL_Results_Extract[Gameweek 15],MATCH($A571,FPL_Results_Extract[[Player]:[Player]],0)),INDEX(Team_Key[[Abbreviation]:[Abbreviation]],MATCH(LEFT(INDEX(FPL_Fixtures_Extract[],MATCH($A571,FPL_Fixtures_Extract[[Player]:[Player]],0),MATCH(FPL_Combined[[#Headers],[Gameweek 15]],FPL_Fixtures_Extract[#Headers],0)),LEN(INDEX(FPL_Fixtures_Extract[],MATCH($A571,FPL_Fixtures_Extract[[Player]:[Player]],0),MATCH(FPL_Combined[[#Headers],[Gameweek 15]],FPL_Fixtures_Extract[#Headers],0)))-4),Team_Key[[Full Name]:[Full Name]],0))&amp;RIGHT(INDEX(FPL_Fixtures_Extract[],MATCH($A571,FPL_Fixtures_Extract[[Player]:[Player]],0),MATCH(FPL_Combined[[#Headers],[Gameweek 15]],FPL_Fixtures_Extract[#Headers],0)),3))</f>
        <v>ARS(A) 1-3</v>
      </c>
      <c r="Q571" t="str">
        <f ca="1">IF(RIGHT(FPL_Combined[[#Headers],[Gameweek 16]],2)&lt;$B$622,INDEX(FPL_Results_Extract[Gameweek 16],MATCH($A571,FPL_Results_Extract[[Player]:[Player]],0)),INDEX(Team_Key[[Abbreviation]:[Abbreviation]],MATCH(LEFT(INDEX(FPL_Fixtures_Extract[],MATCH($A571,FPL_Fixtures_Extract[[Player]:[Player]],0),MATCH(FPL_Combined[[#Headers],[Gameweek 16]],FPL_Fixtures_Extract[#Headers],0)),LEN(INDEX(FPL_Fixtures_Extract[],MATCH($A571,FPL_Fixtures_Extract[[Player]:[Player]],0),MATCH(FPL_Combined[[#Headers],[Gameweek 16]],FPL_Fixtures_Extract[#Headers],0)))-4),Team_Key[[Full Name]:[Full Name]],0))&amp;RIGHT(INDEX(FPL_Fixtures_Extract[],MATCH($A571,FPL_Fixtures_Extract[[Player]:[Player]],0),MATCH(FPL_Combined[[#Headers],[Gameweek 16]],FPL_Fixtures_Extract[#Headers],0)),3))</f>
        <v>WAT(H) 0-1</v>
      </c>
      <c r="R571" t="str">
        <f ca="1">IF(RIGHT(FPL_Combined[[#Headers],[Gameweek 17]],2)&lt;$B$622,INDEX(FPL_Results_Extract[Gameweek 17],MATCH($A571,FPL_Results_Extract[[Player]:[Player]],0)),INDEX(Team_Key[[Abbreviation]:[Abbreviation]],MATCH(LEFT(INDEX(FPL_Fixtures_Extract[],MATCH($A571,FPL_Fixtures_Extract[[Player]:[Player]],0),MATCH(FPL_Combined[[#Headers],[Gameweek 17]],FPL_Fixtures_Extract[#Headers],0)),LEN(INDEX(FPL_Fixtures_Extract[],MATCH($A571,FPL_Fixtures_Extract[[Player]:[Player]],0),MATCH(FPL_Combined[[#Headers],[Gameweek 17]],FPL_Fixtures_Extract[#Headers],0)))-4),Team_Key[[Full Name]:[Full Name]],0))&amp;RIGHT(INDEX(FPL_Fixtures_Extract[],MATCH($A571,FPL_Fixtures_Extract[[Player]:[Player]],0),MATCH(FPL_Combined[[#Headers],[Gameweek 17]],FPL_Fixtures_Extract[#Headers],0)),3))</f>
        <v>CHE(A) 1-3</v>
      </c>
      <c r="S571" t="str">
        <f ca="1">IF(RIGHT(FPL_Combined[[#Headers],[Gameweek 18]],2)&lt;$B$622,INDEX(FPL_Results_Extract[Gameweek 18],MATCH($A571,FPL_Results_Extract[[Player]:[Player]],0)),INDEX(Team_Key[[Abbreviation]:[Abbreviation]],MATCH(LEFT(INDEX(FPL_Fixtures_Extract[],MATCH($A571,FPL_Fixtures_Extract[[Player]:[Player]],0),MATCH(FPL_Combined[[#Headers],[Gameweek 18]],FPL_Fixtures_Extract[#Headers],0)),LEN(INDEX(FPL_Fixtures_Extract[],MATCH($A571,FPL_Fixtures_Extract[[Player]:[Player]],0),MATCH(FPL_Combined[[#Headers],[Gameweek 18]],FPL_Fixtures_Extract[#Headers],0)))-4),Team_Key[[Full Name]:[Full Name]],0))&amp;RIGHT(INDEX(FPL_Fixtures_Extract[],MATCH($A571,FPL_Fixtures_Extract[[Player]:[Player]],0),MATCH(FPL_Combined[[#Headers],[Gameweek 18]],FPL_Fixtures_Extract[#Headers],0)),3))</f>
        <v>MCI(A) 1-4</v>
      </c>
      <c r="T571" t="str">
        <f ca="1">IF(RIGHT(FPL_Combined[[#Headers],[Gameweek 19]],2)&lt;$B$622,INDEX(FPL_Results_Extract[Gameweek 19],MATCH($A571,FPL_Results_Extract[[Player]:[Player]],0)),INDEX(Team_Key[[Abbreviation]:[Abbreviation]],MATCH(LEFT(INDEX(FPL_Fixtures_Extract[],MATCH($A571,FPL_Fixtures_Extract[[Player]:[Player]],0),MATCH(FPL_Combined[[#Headers],[Gameweek 19]],FPL_Fixtures_Extract[#Headers],0)),LEN(INDEX(FPL_Fixtures_Extract[],MATCH($A571,FPL_Fixtures_Extract[[Player]:[Player]],0),MATCH(FPL_Combined[[#Headers],[Gameweek 19]],FPL_Fixtures_Extract[#Headers],0)))-4),Team_Key[[Full Name]:[Full Name]],0))&amp;RIGHT(INDEX(FPL_Fixtures_Extract[],MATCH($A571,FPL_Fixtures_Extract[[Player]:[Player]],0),MATCH(FPL_Combined[[#Headers],[Gameweek 19]],FPL_Fixtures_Extract[#Headers],0)),3))</f>
        <v>LIV(H) 0-1</v>
      </c>
      <c r="U571" t="str">
        <f ca="1">IF(RIGHT(FPL_Combined[[#Headers],[Gameweek 20]],2)&lt;$B$622,INDEX(FPL_Results_Extract[Gameweek 20],MATCH($A571,FPL_Results_Extract[[Player]:[Player]],0)),INDEX(Team_Key[[Abbreviation]:[Abbreviation]],MATCH(LEFT(INDEX(FPL_Fixtures_Extract[],MATCH($A571,FPL_Fixtures_Extract[[Player]:[Player]],0),MATCH(FPL_Combined[[#Headers],[Gameweek 20]],FPL_Fixtures_Extract[#Headers],0)),LEN(INDEX(FPL_Fixtures_Extract[],MATCH($A571,FPL_Fixtures_Extract[[Player]:[Player]],0),MATCH(FPL_Combined[[#Headers],[Gameweek 20]],FPL_Fixtures_Extract[#Headers],0)))-4),Team_Key[[Full Name]:[Full Name]],0))&amp;RIGHT(INDEX(FPL_Fixtures_Extract[],MATCH($A571,FPL_Fixtures_Extract[[Player]:[Player]],0),MATCH(FPL_Combined[[#Headers],[Gameweek 20]],FPL_Fixtures_Extract[#Headers],0)),3))</f>
        <v>AVL(H) 3-1</v>
      </c>
      <c r="V571" t="str">
        <f ca="1">IF(RIGHT(FPL_Combined[[#Headers],[Gameweek 21]],2)&lt;$B$622,INDEX(FPL_Results_Extract[Gameweek 21],MATCH($A571,FPL_Results_Extract[[Player]:[Player]],0)),INDEX(Team_Key[[Abbreviation]:[Abbreviation]],MATCH(LEFT(INDEX(FPL_Fixtures_Extract[],MATCH($A571,FPL_Fixtures_Extract[[Player]:[Player]],0),MATCH(FPL_Combined[[#Headers],[Gameweek 21]],FPL_Fixtures_Extract[#Headers],0)),LEN(INDEX(FPL_Fixtures_Extract[],MATCH($A571,FPL_Fixtures_Extract[[Player]:[Player]],0),MATCH(FPL_Combined[[#Headers],[Gameweek 21]],FPL_Fixtures_Extract[#Headers],0)))-4),Team_Key[[Full Name]:[Full Name]],0))&amp;RIGHT(INDEX(FPL_Fixtures_Extract[],MATCH($A571,FPL_Fixtures_Extract[[Player]:[Player]],0),MATCH(FPL_Combined[[#Headers],[Gameweek 21]],FPL_Fixtures_Extract[#Headers],0)),3))</f>
        <v>SWA(A) 4-2</v>
      </c>
      <c r="W571" t="str">
        <f ca="1">IF(RIGHT(FPL_Combined[[#Headers],[Gameweek 22]],2)&lt;$B$622,INDEX(FPL_Results_Extract[Gameweek 22],MATCH($A571,FPL_Results_Extract[[Player]:[Player]],0)),INDEX(Team_Key[[Abbreviation]:[Abbreviation]],MATCH(LEFT(INDEX(FPL_Fixtures_Extract[],MATCH($A571,FPL_Fixtures_Extract[[Player]:[Player]],0),MATCH(FPL_Combined[[#Headers],[Gameweek 22]],FPL_Fixtures_Extract[#Headers],0)),LEN(INDEX(FPL_Fixtures_Extract[],MATCH($A571,FPL_Fixtures_Extract[[Player]:[Player]],0),MATCH(FPL_Combined[[#Headers],[Gameweek 22]],FPL_Fixtures_Extract[#Headers],0)))-4),Team_Key[[Full Name]:[Full Name]],0))&amp;RIGHT(INDEX(FPL_Fixtures_Extract[],MATCH($A571,FPL_Fixtures_Extract[[Player]:[Player]],0),MATCH(FPL_Combined[[#Headers],[Gameweek 22]],FPL_Fixtures_Extract[#Headers],0)),3))</f>
        <v>TOT(A) 1-4</v>
      </c>
      <c r="X571" t="str">
        <f ca="1">IF(RIGHT(FPL_Combined[[#Headers],[Gameweek 23]],2)&lt;$B$622,INDEX(FPL_Results_Extract[Gameweek 23],MATCH($A571,FPL_Results_Extract[[Player]:[Player]],0)),INDEX(Team_Key[[Abbreviation]:[Abbreviation]],MATCH(LEFT(INDEX(FPL_Fixtures_Extract[],MATCH($A571,FPL_Fixtures_Extract[[Player]:[Player]],0),MATCH(FPL_Combined[[#Headers],[Gameweek 23]],FPL_Fixtures_Extract[#Headers],0)),LEN(INDEX(FPL_Fixtures_Extract[],MATCH($A571,FPL_Fixtures_Extract[[Player]:[Player]],0),MATCH(FPL_Combined[[#Headers],[Gameweek 23]],FPL_Fixtures_Extract[#Headers],0)))-4),Team_Key[[Full Name]:[Full Name]],0))&amp;RIGHT(INDEX(FPL_Fixtures_Extract[],MATCH($A571,FPL_Fixtures_Extract[[Player]:[Player]],0),MATCH(FPL_Combined[[#Headers],[Gameweek 23]],FPL_Fixtures_Extract[#Headers],0)),3))</f>
        <v>BOU(H) 1-1</v>
      </c>
      <c r="Y571" t="str">
        <f ca="1">IF(RIGHT(FPL_Combined[[#Headers],[Gameweek 24]],2)&lt;$B$622,INDEX(FPL_Results_Extract[Team],MATCH($A571,FPL_Results_Extract[[Player]:[Player]],0)),INDEX(Team_Key[[Abbreviation]:[Abbreviation]],MATCH(LEFT(INDEX(FPL_Fixtures_Extract[],MATCH($A571,FPL_Fixtures_Extract[[Player]:[Player]],0),MATCH(FPL_Combined[[#Headers],[Gameweek 24]],FPL_Fixtures_Extract[#Headers],0)),LEN(INDEX(FPL_Fixtures_Extract[],MATCH($A571,FPL_Fixtures_Extract[[Player]:[Player]],0),MATCH(FPL_Combined[[#Headers],[Gameweek 24]],FPL_Fixtures_Extract[#Headers],0)))-4),Team_Key[[Full Name]:[Full Name]],0))&amp;RIGHT(INDEX(FPL_Fixtures_Extract[],MATCH($A571,FPL_Fixtures_Extract[[Player]:[Player]],0),MATCH(FPL_Combined[[#Headers],[Gameweek 24]],FPL_Fixtures_Extract[#Headers],0)),3))</f>
        <v>SUN</v>
      </c>
      <c r="Z571" t="str">
        <f ca="1">IF(RIGHT(FPL_Combined[[#Headers],[Gameweek 25]],2)&lt;$B$622,INDEX(FPL_Results_Extract[Player],MATCH($A571,FPL_Results_Extract[[Player]:[Player]],0)),INDEX(Team_Key[[Abbreviation]:[Abbreviation]],MATCH(LEFT(INDEX(FPL_Fixtures_Extract[],MATCH($A571,FPL_Fixtures_Extract[[Player]:[Player]],0),MATCH(FPL_Combined[[#Headers],[Gameweek 25]],FPL_Fixtures_Extract[#Headers],0)),LEN(INDEX(FPL_Fixtures_Extract[],MATCH($A571,FPL_Fixtures_Extract[[Player]:[Player]],0),MATCH(FPL_Combined[[#Headers],[Gameweek 25]],FPL_Fixtures_Extract[#Headers],0)))-4),Team_Key[[Full Name]:[Full Name]],0))&amp;RIGHT(INDEX(FPL_Fixtures_Extract[],MATCH($A571,FPL_Fixtures_Extract[[Player]:[Player]],0),MATCH(FPL_Combined[[#Headers],[Gameweek 25]],FPL_Fixtures_Extract[#Headers],0)),3))</f>
        <v>van Aanholt</v>
      </c>
      <c r="AA571" t="str">
        <f ca="1">IF(RIGHT(FPL_Combined[[#Headers],[Gameweek 26]],2)&lt;$B$622,INDEX(FPL_Results_Extract[Gameweek 01],MATCH($A571,FPL_Results_Extract[[Player]:[Player]],0)),INDEX(Team_Key[[Abbreviation]:[Abbreviation]],MATCH(LEFT(INDEX(FPL_Fixtures_Extract[],MATCH($A571,FPL_Fixtures_Extract[[Player]:[Player]],0),MATCH(FPL_Combined[[#Headers],[Gameweek 26]],FPL_Fixtures_Extract[#Headers],0)),LEN(INDEX(FPL_Fixtures_Extract[],MATCH($A571,FPL_Fixtures_Extract[[Player]:[Player]],0),MATCH(FPL_Combined[[#Headers],[Gameweek 26]],FPL_Fixtures_Extract[#Headers],0)))-4),Team_Key[[Full Name]:[Full Name]],0))&amp;RIGHT(INDEX(FPL_Fixtures_Extract[],MATCH($A571,FPL_Fixtures_Extract[[Player]:[Player]],0),MATCH(FPL_Combined[[#Headers],[Gameweek 26]],FPL_Fixtures_Extract[#Headers],0)),3))</f>
        <v>LEI(A) 2-4</v>
      </c>
      <c r="AB571" t="str">
        <f ca="1">IF(RIGHT(FPL_Combined[[#Headers],[Gameweek 27]],2)&lt;$B$622,INDEX(FPL_Results_Extract[Gameweek 02],MATCH($A571,FPL_Results_Extract[[Player]:[Player]],0)),INDEX(Team_Key[[Abbreviation]:[Abbreviation]],MATCH(LEFT(INDEX(FPL_Fixtures_Extract[],MATCH($A571,FPL_Fixtures_Extract[[Player]:[Player]],0),MATCH(FPL_Combined[[#Headers],[Gameweek 27]],FPL_Fixtures_Extract[#Headers],0)),LEN(INDEX(FPL_Fixtures_Extract[],MATCH($A571,FPL_Fixtures_Extract[[Player]:[Player]],0),MATCH(FPL_Combined[[#Headers],[Gameweek 27]],FPL_Fixtures_Extract[#Headers],0)))-4),Team_Key[[Full Name]:[Full Name]],0))&amp;RIGHT(INDEX(FPL_Fixtures_Extract[],MATCH($A571,FPL_Fixtures_Extract[[Player]:[Player]],0),MATCH(FPL_Combined[[#Headers],[Gameweek 27]],FPL_Fixtures_Extract[#Headers],0)),3))</f>
        <v>NOR(H) 1-3</v>
      </c>
      <c r="AC571" t="str">
        <f ca="1">IF(RIGHT(FPL_Combined[[#Headers],[Gameweek 28]],2)&lt;$B$622,INDEX(FPL_Results_Extract[Gameweek 03],MATCH($A571,FPL_Results_Extract[[Player]:[Player]],0)),INDEX(Team_Key[[Abbreviation]:[Abbreviation]],MATCH(LEFT(INDEX(FPL_Fixtures_Extract[],MATCH($A571,FPL_Fixtures_Extract[[Player]:[Player]],0),MATCH(FPL_Combined[[#Headers],[Gameweek 28]],FPL_Fixtures_Extract[#Headers],0)),LEN(INDEX(FPL_Fixtures_Extract[],MATCH($A571,FPL_Fixtures_Extract[[Player]:[Player]],0),MATCH(FPL_Combined[[#Headers],[Gameweek 28]],FPL_Fixtures_Extract[#Headers],0)))-4),Team_Key[[Full Name]:[Full Name]],0))&amp;RIGHT(INDEX(FPL_Fixtures_Extract[],MATCH($A571,FPL_Fixtures_Extract[[Player]:[Player]],0),MATCH(FPL_Combined[[#Headers],[Gameweek 28]],FPL_Fixtures_Extract[#Headers],0)),3))</f>
        <v>SWA(H) 1-1</v>
      </c>
      <c r="AD571" t="str">
        <f ca="1">IF(RIGHT(FPL_Combined[[#Headers],[Gameweek 29]],2)&lt;$B$622,INDEX(FPL_Results_Extract[Gameweek 04],MATCH($A571,FPL_Results_Extract[[Player]:[Player]],0)),INDEX(Team_Key[[Abbreviation]:[Abbreviation]],MATCH(LEFT(INDEX(FPL_Fixtures_Extract[],MATCH($A571,FPL_Fixtures_Extract[[Player]:[Player]],0),MATCH(FPL_Combined[[#Headers],[Gameweek 29]],FPL_Fixtures_Extract[#Headers],0)),LEN(INDEX(FPL_Fixtures_Extract[],MATCH($A571,FPL_Fixtures_Extract[[Player]:[Player]],0),MATCH(FPL_Combined[[#Headers],[Gameweek 29]],FPL_Fixtures_Extract[#Headers],0)))-4),Team_Key[[Full Name]:[Full Name]],0))&amp;RIGHT(INDEX(FPL_Fixtures_Extract[],MATCH($A571,FPL_Fixtures_Extract[[Player]:[Player]],0),MATCH(FPL_Combined[[#Headers],[Gameweek 29]],FPL_Fixtures_Extract[#Headers],0)),3))</f>
        <v>SOU(A)</v>
      </c>
      <c r="AE571" t="e">
        <f ca="1">IF(RIGHT(FPL_Combined[[#Headers],[Gameweek 30]],2)&lt;$B$622,INDEX(FPL_Results_Extract[Gameweek 05],MATCH($A571,FPL_Results_Extract[[Player]:[Player]],0)),INDEX(Team_Key[[Abbreviation]:[Abbreviation]],MATCH(LEFT(INDEX(FPL_Fixtures_Extract[],MATCH($A571,FPL_Fixtures_Extract[[Player]:[Player]],0),MATCH(FPL_Combined[[#Headers],[Gameweek 30]],FPL_Fixtures_Extract[#Headers],0)),LEN(INDEX(FPL_Fixtures_Extract[],MATCH($A571,FPL_Fixtures_Extract[[Player]:[Player]],0),MATCH(FPL_Combined[[#Headers],[Gameweek 30]],FPL_Fixtures_Extract[#Headers],0)))-4),Team_Key[[Full Name]:[Full Name]],0))&amp;RIGHT(INDEX(FPL_Fixtures_Extract[],MATCH($A571,FPL_Fixtures_Extract[[Player]:[Player]],0),MATCH(FPL_Combined[[#Headers],[Gameweek 30]],FPL_Fixtures_Extract[#Headers],0)),3))</f>
        <v>#VALUE!</v>
      </c>
      <c r="AF571" t="str">
        <f ca="1">IF(RIGHT(FPL_Combined[[#Headers],[Gameweek 31]],2)&lt;$B$622,INDEX(FPL_Results_Extract[Gameweek 06],MATCH($A571,FPL_Results_Extract[[Player]:[Player]],0)),INDEX(Team_Key[[Abbreviation]:[Abbreviation]],MATCH(LEFT(INDEX(FPL_Fixtures_Extract[],MATCH($A571,FPL_Fixtures_Extract[[Player]:[Player]],0),MATCH(FPL_Combined[[#Headers],[Gameweek 31]],FPL_Fixtures_Extract[#Headers],0)),LEN(INDEX(FPL_Fixtures_Extract[],MATCH($A571,FPL_Fixtures_Extract[[Player]:[Player]],0),MATCH(FPL_Combined[[#Headers],[Gameweek 31]],FPL_Fixtures_Extract[#Headers],0)))-4),Team_Key[[Full Name]:[Full Name]],0))&amp;RIGHT(INDEX(FPL_Fixtures_Extract[],MATCH($A571,FPL_Fixtures_Extract[[Player]:[Player]],0),MATCH(FPL_Combined[[#Headers],[Gameweek 31]],FPL_Fixtures_Extract[#Headers],0)),3))</f>
        <v>NEW(A)</v>
      </c>
      <c r="AG571" t="str">
        <f ca="1">IF(RIGHT(FPL_Combined[[#Headers],[Gameweek 32]],2)&lt;$B$622,INDEX(FPL_Results_Extract[Gameweek 07],MATCH($A571,FPL_Results_Extract[[Player]:[Player]],0)),INDEX(Team_Key[[Abbreviation]:[Abbreviation]],MATCH(LEFT(INDEX(FPL_Fixtures_Extract[],MATCH($A571,FPL_Fixtures_Extract[[Player]:[Player]],0),MATCH(FPL_Combined[[#Headers],[Gameweek 32]],FPL_Fixtures_Extract[#Headers],0)),LEN(INDEX(FPL_Fixtures_Extract[],MATCH($A571,FPL_Fixtures_Extract[[Player]:[Player]],0),MATCH(FPL_Combined[[#Headers],[Gameweek 32]],FPL_Fixtures_Extract[#Headers],0)))-4),Team_Key[[Full Name]:[Full Name]],0))&amp;RIGHT(INDEX(FPL_Fixtures_Extract[],MATCH($A571,FPL_Fixtures_Extract[[Player]:[Player]],0),MATCH(FPL_Combined[[#Headers],[Gameweek 32]],FPL_Fixtures_Extract[#Headers],0)),3))</f>
        <v>WBA(H)</v>
      </c>
      <c r="AH571" t="str">
        <f ca="1">IF(RIGHT(FPL_Combined[[#Headers],[Gameweek 33]],2)&lt;$B$622,INDEX(FPL_Results_Extract[Gameweek 08],MATCH($A571,FPL_Results_Extract[[Player]:[Player]],0)),INDEX(Team_Key[[Abbreviation]:[Abbreviation]],MATCH(LEFT(INDEX(FPL_Fixtures_Extract[],MATCH($A571,FPL_Fixtures_Extract[[Player]:[Player]],0),MATCH(FPL_Combined[[#Headers],[Gameweek 33]],FPL_Fixtures_Extract[#Headers],0)),LEN(INDEX(FPL_Fixtures_Extract[],MATCH($A571,FPL_Fixtures_Extract[[Player]:[Player]],0),MATCH(FPL_Combined[[#Headers],[Gameweek 33]],FPL_Fixtures_Extract[#Headers],0)))-4),Team_Key[[Full Name]:[Full Name]],0))&amp;RIGHT(INDEX(FPL_Fixtures_Extract[],MATCH($A571,FPL_Fixtures_Extract[[Player]:[Player]],0),MATCH(FPL_Combined[[#Headers],[Gameweek 33]],FPL_Fixtures_Extract[#Headers],0)),3))</f>
        <v>LEI(H)</v>
      </c>
      <c r="AI571" t="str">
        <f ca="1">IF(RIGHT(FPL_Combined[[#Headers],[Gameweek 34]],2)&lt;$B$622,INDEX(FPL_Results_Extract[Gameweek 09],MATCH($A571,FPL_Results_Extract[[Player]:[Player]],0)),INDEX(Team_Key[[Abbreviation]:[Abbreviation]],MATCH(LEFT(INDEX(FPL_Fixtures_Extract[],MATCH($A571,FPL_Fixtures_Extract[[Player]:[Player]],0),MATCH(FPL_Combined[[#Headers],[Gameweek 34]],FPL_Fixtures_Extract[#Headers],0)),LEN(INDEX(FPL_Fixtures_Extract[],MATCH($A571,FPL_Fixtures_Extract[[Player]:[Player]],0),MATCH(FPL_Combined[[#Headers],[Gameweek 34]],FPL_Fixtures_Extract[#Headers],0)))-4),Team_Key[[Full Name]:[Full Name]],0))&amp;RIGHT(INDEX(FPL_Fixtures_Extract[],MATCH($A571,FPL_Fixtures_Extract[[Player]:[Player]],0),MATCH(FPL_Combined[[#Headers],[Gameweek 34]],FPL_Fixtures_Extract[#Headers],0)),3))</f>
        <v>NOR(A)</v>
      </c>
      <c r="AJ571" t="str">
        <f ca="1">IF(RIGHT(FPL_Combined[[#Headers],[Gameweek 35]],2)&lt;$B$622,INDEX(FPL_Results_Extract[Gameweek 10],MATCH($A571,FPL_Results_Extract[[Player]:[Player]],0)),INDEX(Team_Key[[Abbreviation]:[Abbreviation]],MATCH(LEFT(INDEX(FPL_Fixtures_Extract[],MATCH($A571,FPL_Fixtures_Extract[[Player]:[Player]],0),MATCH(FPL_Combined[[#Headers],[Gameweek 35]],FPL_Fixtures_Extract[#Headers],0)),LEN(INDEX(FPL_Fixtures_Extract[],MATCH($A571,FPL_Fixtures_Extract[[Player]:[Player]],0),MATCH(FPL_Combined[[#Headers],[Gameweek 35]],FPL_Fixtures_Extract[#Headers],0)))-4),Team_Key[[Full Name]:[Full Name]],0))&amp;RIGHT(INDEX(FPL_Fixtures_Extract[],MATCH($A571,FPL_Fixtures_Extract[[Player]:[Player]],0),MATCH(FPL_Combined[[#Headers],[Gameweek 35]],FPL_Fixtures_Extract[#Headers],0)),3))</f>
        <v>ARS(H)</v>
      </c>
      <c r="AK571" t="str">
        <f ca="1">IF(RIGHT(FPL_Combined[[#Headers],[Gameweek 36]],2)&lt;$B$622,INDEX(FPL_Results_Extract[Gameweek 11],MATCH($A571,FPL_Results_Extract[[Player]:[Player]],0)),INDEX(Team_Key[[Abbreviation]:[Abbreviation]],MATCH(LEFT(INDEX(FPL_Fixtures_Extract[],MATCH($A571,FPL_Fixtures_Extract[[Player]:[Player]],0),MATCH(FPL_Combined[[#Headers],[Gameweek 36]],FPL_Fixtures_Extract[#Headers],0)),LEN(INDEX(FPL_Fixtures_Extract[],MATCH($A571,FPL_Fixtures_Extract[[Player]:[Player]],0),MATCH(FPL_Combined[[#Headers],[Gameweek 36]],FPL_Fixtures_Extract[#Headers],0)))-4),Team_Key[[Full Name]:[Full Name]],0))&amp;RIGHT(INDEX(FPL_Fixtures_Extract[],MATCH($A571,FPL_Fixtures_Extract[[Player]:[Player]],0),MATCH(FPL_Combined[[#Headers],[Gameweek 36]],FPL_Fixtures_Extract[#Headers],0)),3))</f>
        <v>STK(A)</v>
      </c>
      <c r="AL571" t="str">
        <f ca="1">IF(RIGHT(FPL_Combined[[#Headers],[Gameweek 37]],2)&lt;$B$622,INDEX(FPL_Results_Extract[Gameweek 12],MATCH($A571,FPL_Results_Extract[[Player]:[Player]],0)),INDEX(Team_Key[[Abbreviation]:[Abbreviation]],MATCH(LEFT(INDEX(FPL_Fixtures_Extract[],MATCH($A571,FPL_Fixtures_Extract[[Player]:[Player]],0),MATCH(FPL_Combined[[#Headers],[Gameweek 37]],FPL_Fixtures_Extract[#Headers],0)),LEN(INDEX(FPL_Fixtures_Extract[],MATCH($A571,FPL_Fixtures_Extract[[Player]:[Player]],0),MATCH(FPL_Combined[[#Headers],[Gameweek 37]],FPL_Fixtures_Extract[#Headers],0)))-4),Team_Key[[Full Name]:[Full Name]],0))&amp;RIGHT(INDEX(FPL_Fixtures_Extract[],MATCH($A571,FPL_Fixtures_Extract[[Player]:[Player]],0),MATCH(FPL_Combined[[#Headers],[Gameweek 37]],FPL_Fixtures_Extract[#Headers],0)),3))</f>
        <v>CHE(H)</v>
      </c>
      <c r="AM571" t="str">
        <f ca="1">IF(RIGHT(FPL_Combined[[#Headers],[Gameweek 38]],2)&lt;$B$622,INDEX(FPL_Results_Extract[Gameweek 13],MATCH($A571,FPL_Results_Extract[[Player]:[Player]],0)),INDEX(Team_Key[[Abbreviation]:[Abbreviation]],MATCH(LEFT(INDEX(FPL_Fixtures_Extract[],MATCH($A571,FPL_Fixtures_Extract[[Player]:[Player]],0),MATCH(FPL_Combined[[#Headers],[Gameweek 38]],FPL_Fixtures_Extract[#Headers],0)),LEN(INDEX(FPL_Fixtures_Extract[],MATCH($A571,FPL_Fixtures_Extract[[Player]:[Player]],0),MATCH(FPL_Combined[[#Headers],[Gameweek 38]],FPL_Fixtures_Extract[#Headers],0)))-4),Team_Key[[Full Name]:[Full Name]],0))&amp;RIGHT(INDEX(FPL_Fixtures_Extract[],MATCH($A571,FPL_Fixtures_Extract[[Player]:[Player]],0),MATCH(FPL_Combined[[#Headers],[Gameweek 38]],FPL_Fixtures_Extract[#Headers],0)),3))</f>
        <v>WAT(A)</v>
      </c>
    </row>
    <row r="572" spans="1:39" x14ac:dyDescent="0.45">
      <c r="A572" t="s">
        <v>489</v>
      </c>
      <c r="B572" t="str">
        <f ca="1">IF(RIGHT(FPL_Combined[[#Headers],[Gameweek 01]],2)&lt;$B$622,INDEX(FPL_Results_Extract[Gameweek 01],MATCH($A572,FPL_Results_Extract[[Player]:[Player]],0)),INDEX(Team_Key[[Abbreviation]:[Abbreviation]],MATCH(LEFT(INDEX(FPL_Fixtures_Extract[],MATCH($A572,FPL_Fixtures_Extract[[Player]:[Player]],0),MATCH(FPL_Combined[[#Headers],[Gameweek 01]],FPL_Fixtures_Extract[#Headers],0)),LEN(INDEX(FPL_Fixtures_Extract[],MATCH($A572,FPL_Fixtures_Extract[[Player]:[Player]],0),MATCH(FPL_Combined[[#Headers],[Gameweek 01]],FPL_Fixtures_Extract[#Headers],0)))-4),Team_Key[[Full Name]:[Full Name]],0))&amp;RIGHT(INDEX(FPL_Fixtures_Extract[],MATCH($A572,FPL_Fixtures_Extract[[Player]:[Player]],0),MATCH(FPL_Combined[[#Headers],[Gameweek 01]],FPL_Fixtures_Extract[#Headers],0)),3))</f>
        <v>N/A</v>
      </c>
      <c r="C572" t="str">
        <f ca="1">IF(RIGHT(FPL_Combined[[#Headers],[Gameweek 02]],2)&lt;$B$622,INDEX(FPL_Results_Extract[Gameweek 02],MATCH($A572,FPL_Results_Extract[[Player]:[Player]],0)),INDEX(Team_Key[[Abbreviation]:[Abbreviation]],MATCH(LEFT(INDEX(FPL_Fixtures_Extract[],MATCH($A572,FPL_Fixtures_Extract[[Player]:[Player]],0),MATCH(FPL_Combined[[#Headers],[Gameweek 02]],FPL_Fixtures_Extract[#Headers],0)),LEN(INDEX(FPL_Fixtures_Extract[],MATCH($A572,FPL_Fixtures_Extract[[Player]:[Player]],0),MATCH(FPL_Combined[[#Headers],[Gameweek 02]],FPL_Fixtures_Extract[#Headers],0)))-4),Team_Key[[Full Name]:[Full Name]],0))&amp;RIGHT(INDEX(FPL_Fixtures_Extract[],MATCH($A572,FPL_Fixtures_Extract[[Player]:[Player]],0),MATCH(FPL_Combined[[#Headers],[Gameweek 02]],FPL_Fixtures_Extract[#Headers],0)),3))</f>
        <v>N/A</v>
      </c>
      <c r="D572" t="str">
        <f ca="1">IF(RIGHT(FPL_Combined[[#Headers],[Gameweek 03]],2)&lt;$B$622,INDEX(FPL_Results_Extract[Gameweek 03],MATCH($A572,FPL_Results_Extract[[Player]:[Player]],0)),INDEX(Team_Key[[Abbreviation]:[Abbreviation]],MATCH(LEFT(INDEX(FPL_Fixtures_Extract[],MATCH($A572,FPL_Fixtures_Extract[[Player]:[Player]],0),MATCH(FPL_Combined[[#Headers],[Gameweek 03]],FPL_Fixtures_Extract[#Headers],0)),LEN(INDEX(FPL_Fixtures_Extract[],MATCH($A572,FPL_Fixtures_Extract[[Player]:[Player]],0),MATCH(FPL_Combined[[#Headers],[Gameweek 03]],FPL_Fixtures_Extract[#Headers],0)))-4),Team_Key[[Full Name]:[Full Name]],0))&amp;RIGHT(INDEX(FPL_Fixtures_Extract[],MATCH($A572,FPL_Fixtures_Extract[[Player]:[Player]],0),MATCH(FPL_Combined[[#Headers],[Gameweek 03]],FPL_Fixtures_Extract[#Headers],0)),3))</f>
        <v>N/A</v>
      </c>
      <c r="E572" t="str">
        <f ca="1">IF(RIGHT(FPL_Combined[[#Headers],[Gameweek 04]],2)&lt;$B$622,INDEX(FPL_Results_Extract[Gameweek 04],MATCH($A572,FPL_Results_Extract[[Player]:[Player]],0)),INDEX(Team_Key[[Abbreviation]:[Abbreviation]],MATCH(LEFT(INDEX(FPL_Fixtures_Extract[],MATCH($A572,FPL_Fixtures_Extract[[Player]:[Player]],0),MATCH(FPL_Combined[[#Headers],[Gameweek 04]],FPL_Fixtures_Extract[#Headers],0)),LEN(INDEX(FPL_Fixtures_Extract[],MATCH($A572,FPL_Fixtures_Extract[[Player]:[Player]],0),MATCH(FPL_Combined[[#Headers],[Gameweek 04]],FPL_Fixtures_Extract[#Headers],0)))-4),Team_Key[[Full Name]:[Full Name]],0))&amp;RIGHT(INDEX(FPL_Fixtures_Extract[],MATCH($A572,FPL_Fixtures_Extract[[Player]:[Player]],0),MATCH(FPL_Combined[[#Headers],[Gameweek 04]],FPL_Fixtures_Extract[#Headers],0)),3))</f>
        <v>N/A</v>
      </c>
      <c r="F572" t="str">
        <f ca="1">IF(RIGHT(FPL_Combined[[#Headers],[Gameweek 05]],2)&lt;$B$622,INDEX(FPL_Results_Extract[Gameweek 05],MATCH($A572,FPL_Results_Extract[[Player]:[Player]],0)),INDEX(Team_Key[[Abbreviation]:[Abbreviation]],MATCH(LEFT(INDEX(FPL_Fixtures_Extract[],MATCH($A572,FPL_Fixtures_Extract[[Player]:[Player]],0),MATCH(FPL_Combined[[#Headers],[Gameweek 05]],FPL_Fixtures_Extract[#Headers],0)),LEN(INDEX(FPL_Fixtures_Extract[],MATCH($A572,FPL_Fixtures_Extract[[Player]:[Player]],0),MATCH(FPL_Combined[[#Headers],[Gameweek 05]],FPL_Fixtures_Extract[#Headers],0)))-4),Team_Key[[Full Name]:[Full Name]],0))&amp;RIGHT(INDEX(FPL_Fixtures_Extract[],MATCH($A572,FPL_Fixtures_Extract[[Player]:[Player]],0),MATCH(FPL_Combined[[#Headers],[Gameweek 05]],FPL_Fixtures_Extract[#Headers],0)),3))</f>
        <v>WBA(A) 0-0</v>
      </c>
      <c r="G572" t="str">
        <f ca="1">IF(RIGHT(FPL_Combined[[#Headers],[Gameweek 06]],2)&lt;$B$622,INDEX(FPL_Results_Extract[Gameweek 06],MATCH($A572,FPL_Results_Extract[[Player]:[Player]],0)),INDEX(Team_Key[[Abbreviation]:[Abbreviation]],MATCH(LEFT(INDEX(FPL_Fixtures_Extract[],MATCH($A572,FPL_Fixtures_Extract[[Player]:[Player]],0),MATCH(FPL_Combined[[#Headers],[Gameweek 06]],FPL_Fixtures_Extract[#Headers],0)),LEN(INDEX(FPL_Fixtures_Extract[],MATCH($A572,FPL_Fixtures_Extract[[Player]:[Player]],0),MATCH(FPL_Combined[[#Headers],[Gameweek 06]],FPL_Fixtures_Extract[#Headers],0)))-4),Team_Key[[Full Name]:[Full Name]],0))&amp;RIGHT(INDEX(FPL_Fixtures_Extract[],MATCH($A572,FPL_Fixtures_Extract[[Player]:[Player]],0),MATCH(FPL_Combined[[#Headers],[Gameweek 06]],FPL_Fixtures_Extract[#Headers],0)),3))</f>
        <v>MUN(H) 2-3</v>
      </c>
      <c r="H572" t="str">
        <f ca="1">IF(RIGHT(FPL_Combined[[#Headers],[Gameweek 07]],2)&lt;$B$622,INDEX(FPL_Results_Extract[Gameweek 07],MATCH($A572,FPL_Results_Extract[[Player]:[Player]],0)),INDEX(Team_Key[[Abbreviation]:[Abbreviation]],MATCH(LEFT(INDEX(FPL_Fixtures_Extract[],MATCH($A572,FPL_Fixtures_Extract[[Player]:[Player]],0),MATCH(FPL_Combined[[#Headers],[Gameweek 07]],FPL_Fixtures_Extract[#Headers],0)),LEN(INDEX(FPL_Fixtures_Extract[],MATCH($A572,FPL_Fixtures_Extract[[Player]:[Player]],0),MATCH(FPL_Combined[[#Headers],[Gameweek 07]],FPL_Fixtures_Extract[#Headers],0)))-4),Team_Key[[Full Name]:[Full Name]],0))&amp;RIGHT(INDEX(FPL_Fixtures_Extract[],MATCH($A572,FPL_Fixtures_Extract[[Player]:[Player]],0),MATCH(FPL_Combined[[#Headers],[Gameweek 07]],FPL_Fixtures_Extract[#Headers],0)),3))</f>
        <v>SWA(H) 3-1</v>
      </c>
      <c r="I572" t="str">
        <f ca="1">IF(RIGHT(FPL_Combined[[#Headers],[Gameweek 08]],2)&lt;$B$622,INDEX(FPL_Results_Extract[Gameweek 08],MATCH($A572,FPL_Results_Extract[[Player]:[Player]],0)),INDEX(Team_Key[[Abbreviation]:[Abbreviation]],MATCH(LEFT(INDEX(FPL_Fixtures_Extract[],MATCH($A572,FPL_Fixtures_Extract[[Player]:[Player]],0),MATCH(FPL_Combined[[#Headers],[Gameweek 08]],FPL_Fixtures_Extract[#Headers],0)),LEN(INDEX(FPL_Fixtures_Extract[],MATCH($A572,FPL_Fixtures_Extract[[Player]:[Player]],0),MATCH(FPL_Combined[[#Headers],[Gameweek 08]],FPL_Fixtures_Extract[#Headers],0)))-4),Team_Key[[Full Name]:[Full Name]],0))&amp;RIGHT(INDEX(FPL_Fixtures_Extract[],MATCH($A572,FPL_Fixtures_Extract[[Player]:[Player]],0),MATCH(FPL_Combined[[#Headers],[Gameweek 08]],FPL_Fixtures_Extract[#Headers],0)),3))</f>
        <v>CHE(A) 3-1</v>
      </c>
      <c r="J572" t="str">
        <f ca="1">IF(RIGHT(FPL_Combined[[#Headers],[Gameweek 09]],2)&lt;$B$622,INDEX(FPL_Results_Extract[Gameweek 09],MATCH($A572,FPL_Results_Extract[[Player]:[Player]],0)),INDEX(Team_Key[[Abbreviation]:[Abbreviation]],MATCH(LEFT(INDEX(FPL_Fixtures_Extract[],MATCH($A572,FPL_Fixtures_Extract[[Player]:[Player]],0),MATCH(FPL_Combined[[#Headers],[Gameweek 09]],FPL_Fixtures_Extract[#Headers],0)),LEN(INDEX(FPL_Fixtures_Extract[],MATCH($A572,FPL_Fixtures_Extract[[Player]:[Player]],0),MATCH(FPL_Combined[[#Headers],[Gameweek 09]],FPL_Fixtures_Extract[#Headers],0)))-4),Team_Key[[Full Name]:[Full Name]],0))&amp;RIGHT(INDEX(FPL_Fixtures_Extract[],MATCH($A572,FPL_Fixtures_Extract[[Player]:[Player]],0),MATCH(FPL_Combined[[#Headers],[Gameweek 09]],FPL_Fixtures_Extract[#Headers],0)),3))</f>
        <v>LEI(H) 2-2</v>
      </c>
      <c r="K572" t="str">
        <f ca="1">IF(RIGHT(FPL_Combined[[#Headers],[Gameweek 10]],2)&lt;$B$622,INDEX(FPL_Results_Extract[Gameweek 10],MATCH($A572,FPL_Results_Extract[[Player]:[Player]],0)),INDEX(Team_Key[[Abbreviation]:[Abbreviation]],MATCH(LEFT(INDEX(FPL_Fixtures_Extract[],MATCH($A572,FPL_Fixtures_Extract[[Player]:[Player]],0),MATCH(FPL_Combined[[#Headers],[Gameweek 10]],FPL_Fixtures_Extract[#Headers],0)),LEN(INDEX(FPL_Fixtures_Extract[],MATCH($A572,FPL_Fixtures_Extract[[Player]:[Player]],0),MATCH(FPL_Combined[[#Headers],[Gameweek 10]],FPL_Fixtures_Extract[#Headers],0)))-4),Team_Key[[Full Name]:[Full Name]],0))&amp;RIGHT(INDEX(FPL_Fixtures_Extract[],MATCH($A572,FPL_Fixtures_Extract[[Player]:[Player]],0),MATCH(FPL_Combined[[#Headers],[Gameweek 10]],FPL_Fixtures_Extract[#Headers],0)),3))</f>
        <v>LIV(A) 1-1</v>
      </c>
      <c r="L572" t="str">
        <f ca="1">IF(RIGHT(FPL_Combined[[#Headers],[Gameweek 11]],2)&lt;$B$622,INDEX(FPL_Results_Extract[Gameweek 11],MATCH($A572,FPL_Results_Extract[[Player]:[Player]],0)),INDEX(Team_Key[[Abbreviation]:[Abbreviation]],MATCH(LEFT(INDEX(FPL_Fixtures_Extract[],MATCH($A572,FPL_Fixtures_Extract[[Player]:[Player]],0),MATCH(FPL_Combined[[#Headers],[Gameweek 11]],FPL_Fixtures_Extract[#Headers],0)),LEN(INDEX(FPL_Fixtures_Extract[],MATCH($A572,FPL_Fixtures_Extract[[Player]:[Player]],0),MATCH(FPL_Combined[[#Headers],[Gameweek 11]],FPL_Fixtures_Extract[#Headers],0)))-4),Team_Key[[Full Name]:[Full Name]],0))&amp;RIGHT(INDEX(FPL_Fixtures_Extract[],MATCH($A572,FPL_Fixtures_Extract[[Player]:[Player]],0),MATCH(FPL_Combined[[#Headers],[Gameweek 11]],FPL_Fixtures_Extract[#Headers],0)),3))</f>
        <v>BOU(H) 2-0</v>
      </c>
      <c r="M572" t="str">
        <f ca="1">IF(RIGHT(FPL_Combined[[#Headers],[Gameweek 12]],2)&lt;$B$622,INDEX(FPL_Results_Extract[Gameweek 12],MATCH($A572,FPL_Results_Extract[[Player]:[Player]],0)),INDEX(Team_Key[[Abbreviation]:[Abbreviation]],MATCH(LEFT(INDEX(FPL_Fixtures_Extract[],MATCH($A572,FPL_Fixtures_Extract[[Player]:[Player]],0),MATCH(FPL_Combined[[#Headers],[Gameweek 12]],FPL_Fixtures_Extract[#Headers],0)),LEN(INDEX(FPL_Fixtures_Extract[],MATCH($A572,FPL_Fixtures_Extract[[Player]:[Player]],0),MATCH(FPL_Combined[[#Headers],[Gameweek 12]],FPL_Fixtures_Extract[#Headers],0)))-4),Team_Key[[Full Name]:[Full Name]],0))&amp;RIGHT(INDEX(FPL_Fixtures_Extract[],MATCH($A572,FPL_Fixtures_Extract[[Player]:[Player]],0),MATCH(FPL_Combined[[#Headers],[Gameweek 12]],FPL_Fixtures_Extract[#Headers],0)),3))</f>
        <v>SUN(A) 1-0</v>
      </c>
      <c r="N572" t="str">
        <f ca="1">IF(RIGHT(FPL_Combined[[#Headers],[Gameweek 13]],2)&lt;$B$622,INDEX(FPL_Results_Extract[Gameweek 13],MATCH($A572,FPL_Results_Extract[[Player]:[Player]],0)),INDEX(Team_Key[[Abbreviation]:[Abbreviation]],MATCH(LEFT(INDEX(FPL_Fixtures_Extract[],MATCH($A572,FPL_Fixtures_Extract[[Player]:[Player]],0),MATCH(FPL_Combined[[#Headers],[Gameweek 13]],FPL_Fixtures_Extract[#Headers],0)),LEN(INDEX(FPL_Fixtures_Extract[],MATCH($A572,FPL_Fixtures_Extract[[Player]:[Player]],0),MATCH(FPL_Combined[[#Headers],[Gameweek 13]],FPL_Fixtures_Extract[#Headers],0)))-4),Team_Key[[Full Name]:[Full Name]],0))&amp;RIGHT(INDEX(FPL_Fixtures_Extract[],MATCH($A572,FPL_Fixtures_Extract[[Player]:[Player]],0),MATCH(FPL_Combined[[#Headers],[Gameweek 13]],FPL_Fixtures_Extract[#Headers],0)),3))</f>
        <v>STK(H) 0-1</v>
      </c>
      <c r="O572" t="str">
        <f ca="1">IF(RIGHT(FPL_Combined[[#Headers],[Gameweek 14]],2)&lt;$B$622,INDEX(FPL_Results_Extract[Gameweek 14],MATCH($A572,FPL_Results_Extract[[Player]:[Player]],0)),INDEX(Team_Key[[Abbreviation]:[Abbreviation]],MATCH(LEFT(INDEX(FPL_Fixtures_Extract[],MATCH($A572,FPL_Fixtures_Extract[[Player]:[Player]],0),MATCH(FPL_Combined[[#Headers],[Gameweek 14]],FPL_Fixtures_Extract[#Headers],0)),LEN(INDEX(FPL_Fixtures_Extract[],MATCH($A572,FPL_Fixtures_Extract[[Player]:[Player]],0),MATCH(FPL_Combined[[#Headers],[Gameweek 14]],FPL_Fixtures_Extract[#Headers],0)))-4),Team_Key[[Full Name]:[Full Name]],0))&amp;RIGHT(INDEX(FPL_Fixtures_Extract[],MATCH($A572,FPL_Fixtures_Extract[[Player]:[Player]],0),MATCH(FPL_Combined[[#Headers],[Gameweek 14]],FPL_Fixtures_Extract[#Headers],0)),3))</f>
        <v>MCI(A) 1-3</v>
      </c>
      <c r="P572" t="str">
        <f ca="1">IF(RIGHT(FPL_Combined[[#Headers],[Gameweek 15]],2)&lt;$B$622,INDEX(FPL_Results_Extract[Gameweek 15],MATCH($A572,FPL_Results_Extract[[Player]:[Player]],0)),INDEX(Team_Key[[Abbreviation]:[Abbreviation]],MATCH(LEFT(INDEX(FPL_Fixtures_Extract[],MATCH($A572,FPL_Fixtures_Extract[[Player]:[Player]],0),MATCH(FPL_Combined[[#Headers],[Gameweek 15]],FPL_Fixtures_Extract[#Headers],0)),LEN(INDEX(FPL_Fixtures_Extract[],MATCH($A572,FPL_Fixtures_Extract[[Player]:[Player]],0),MATCH(FPL_Combined[[#Headers],[Gameweek 15]],FPL_Fixtures_Extract[#Headers],0)))-4),Team_Key[[Full Name]:[Full Name]],0))&amp;RIGHT(INDEX(FPL_Fixtures_Extract[],MATCH($A572,FPL_Fixtures_Extract[[Player]:[Player]],0),MATCH(FPL_Combined[[#Headers],[Gameweek 15]],FPL_Fixtures_Extract[#Headers],0)),3))</f>
        <v>AVL(H) 1-1</v>
      </c>
      <c r="Q572" t="str">
        <f ca="1">IF(RIGHT(FPL_Combined[[#Headers],[Gameweek 16]],2)&lt;$B$622,INDEX(FPL_Results_Extract[Gameweek 16],MATCH($A572,FPL_Results_Extract[[Player]:[Player]],0)),INDEX(Team_Key[[Abbreviation]:[Abbreviation]],MATCH(LEFT(INDEX(FPL_Fixtures_Extract[],MATCH($A572,FPL_Fixtures_Extract[[Player]:[Player]],0),MATCH(FPL_Combined[[#Headers],[Gameweek 16]],FPL_Fixtures_Extract[#Headers],0)),LEN(INDEX(FPL_Fixtures_Extract[],MATCH($A572,FPL_Fixtures_Extract[[Player]:[Player]],0),MATCH(FPL_Combined[[#Headers],[Gameweek 16]],FPL_Fixtures_Extract[#Headers],0)))-4),Team_Key[[Full Name]:[Full Name]],0))&amp;RIGHT(INDEX(FPL_Fixtures_Extract[],MATCH($A572,FPL_Fixtures_Extract[[Player]:[Player]],0),MATCH(FPL_Combined[[#Headers],[Gameweek 16]],FPL_Fixtures_Extract[#Headers],0)),3))</f>
        <v>CRY(A) 0-1</v>
      </c>
      <c r="R572" t="str">
        <f ca="1">IF(RIGHT(FPL_Combined[[#Headers],[Gameweek 17]],2)&lt;$B$622,INDEX(FPL_Results_Extract[Gameweek 17],MATCH($A572,FPL_Results_Extract[[Player]:[Player]],0)),INDEX(Team_Key[[Abbreviation]:[Abbreviation]],MATCH(LEFT(INDEX(FPL_Fixtures_Extract[],MATCH($A572,FPL_Fixtures_Extract[[Player]:[Player]],0),MATCH(FPL_Combined[[#Headers],[Gameweek 17]],FPL_Fixtures_Extract[#Headers],0)),LEN(INDEX(FPL_Fixtures_Extract[],MATCH($A572,FPL_Fixtures_Extract[[Player]:[Player]],0),MATCH(FPL_Combined[[#Headers],[Gameweek 17]],FPL_Fixtures_Extract[#Headers],0)))-4),Team_Key[[Full Name]:[Full Name]],0))&amp;RIGHT(INDEX(FPL_Fixtures_Extract[],MATCH($A572,FPL_Fixtures_Extract[[Player]:[Player]],0),MATCH(FPL_Combined[[#Headers],[Gameweek 17]],FPL_Fixtures_Extract[#Headers],0)),3))</f>
        <v>TOT(H) 0-2</v>
      </c>
      <c r="S572" t="str">
        <f ca="1">IF(RIGHT(FPL_Combined[[#Headers],[Gameweek 18]],2)&lt;$B$622,INDEX(FPL_Results_Extract[Gameweek 18],MATCH($A572,FPL_Results_Extract[[Player]:[Player]],0)),INDEX(Team_Key[[Abbreviation]:[Abbreviation]],MATCH(LEFT(INDEX(FPL_Fixtures_Extract[],MATCH($A572,FPL_Fixtures_Extract[[Player]:[Player]],0),MATCH(FPL_Combined[[#Headers],[Gameweek 18]],FPL_Fixtures_Extract[#Headers],0)),LEN(INDEX(FPL_Fixtures_Extract[],MATCH($A572,FPL_Fixtures_Extract[[Player]:[Player]],0),MATCH(FPL_Combined[[#Headers],[Gameweek 18]],FPL_Fixtures_Extract[#Headers],0)))-4),Team_Key[[Full Name]:[Full Name]],0))&amp;RIGHT(INDEX(FPL_Fixtures_Extract[],MATCH($A572,FPL_Fixtures_Extract[[Player]:[Player]],0),MATCH(FPL_Combined[[#Headers],[Gameweek 18]],FPL_Fixtures_Extract[#Headers],0)),3))</f>
        <v>ARS(H) 4-0</v>
      </c>
      <c r="T572" t="str">
        <f ca="1">IF(RIGHT(FPL_Combined[[#Headers],[Gameweek 19]],2)&lt;$B$622,INDEX(FPL_Results_Extract[Gameweek 19],MATCH($A572,FPL_Results_Extract[[Player]:[Player]],0)),INDEX(Team_Key[[Abbreviation]:[Abbreviation]],MATCH(LEFT(INDEX(FPL_Fixtures_Extract[],MATCH($A572,FPL_Fixtures_Extract[[Player]:[Player]],0),MATCH(FPL_Combined[[#Headers],[Gameweek 19]],FPL_Fixtures_Extract[#Headers],0)),LEN(INDEX(FPL_Fixtures_Extract[],MATCH($A572,FPL_Fixtures_Extract[[Player]:[Player]],0),MATCH(FPL_Combined[[#Headers],[Gameweek 19]],FPL_Fixtures_Extract[#Headers],0)))-4),Team_Key[[Full Name]:[Full Name]],0))&amp;RIGHT(INDEX(FPL_Fixtures_Extract[],MATCH($A572,FPL_Fixtures_Extract[[Player]:[Player]],0),MATCH(FPL_Combined[[#Headers],[Gameweek 19]],FPL_Fixtures_Extract[#Headers],0)),3))</f>
        <v>WHU(A) 1-2</v>
      </c>
      <c r="U572" t="str">
        <f ca="1">IF(RIGHT(FPL_Combined[[#Headers],[Gameweek 20]],2)&lt;$B$622,INDEX(FPL_Results_Extract[Gameweek 20],MATCH($A572,FPL_Results_Extract[[Player]:[Player]],0)),INDEX(Team_Key[[Abbreviation]:[Abbreviation]],MATCH(LEFT(INDEX(FPL_Fixtures_Extract[],MATCH($A572,FPL_Fixtures_Extract[[Player]:[Player]],0),MATCH(FPL_Combined[[#Headers],[Gameweek 20]],FPL_Fixtures_Extract[#Headers],0)),LEN(INDEX(FPL_Fixtures_Extract[],MATCH($A572,FPL_Fixtures_Extract[[Player]:[Player]],0),MATCH(FPL_Combined[[#Headers],[Gameweek 20]],FPL_Fixtures_Extract[#Headers],0)))-4),Team_Key[[Full Name]:[Full Name]],0))&amp;RIGHT(INDEX(FPL_Fixtures_Extract[],MATCH($A572,FPL_Fixtures_Extract[[Player]:[Player]],0),MATCH(FPL_Combined[[#Headers],[Gameweek 20]],FPL_Fixtures_Extract[#Headers],0)),3))</f>
        <v>NOR(A) 0-1</v>
      </c>
      <c r="V572" t="str">
        <f ca="1">IF(RIGHT(FPL_Combined[[#Headers],[Gameweek 21]],2)&lt;$B$622,INDEX(FPL_Results_Extract[Gameweek 21],MATCH($A572,FPL_Results_Extract[[Player]:[Player]],0)),INDEX(Team_Key[[Abbreviation]:[Abbreviation]],MATCH(LEFT(INDEX(FPL_Fixtures_Extract[],MATCH($A572,FPL_Fixtures_Extract[[Player]:[Player]],0),MATCH(FPL_Combined[[#Headers],[Gameweek 21]],FPL_Fixtures_Extract[#Headers],0)),LEN(INDEX(FPL_Fixtures_Extract[],MATCH($A572,FPL_Fixtures_Extract[[Player]:[Player]],0),MATCH(FPL_Combined[[#Headers],[Gameweek 21]],FPL_Fixtures_Extract[#Headers],0)))-4),Team_Key[[Full Name]:[Full Name]],0))&amp;RIGHT(INDEX(FPL_Fixtures_Extract[],MATCH($A572,FPL_Fixtures_Extract[[Player]:[Player]],0),MATCH(FPL_Combined[[#Headers],[Gameweek 21]],FPL_Fixtures_Extract[#Headers],0)),3))</f>
        <v>WAT(H) 2-0</v>
      </c>
      <c r="W572" t="str">
        <f ca="1">IF(RIGHT(FPL_Combined[[#Headers],[Gameweek 22]],2)&lt;$B$622,INDEX(FPL_Results_Extract[Gameweek 22],MATCH($A572,FPL_Results_Extract[[Player]:[Player]],0)),INDEX(Team_Key[[Abbreviation]:[Abbreviation]],MATCH(LEFT(INDEX(FPL_Fixtures_Extract[],MATCH($A572,FPL_Fixtures_Extract[[Player]:[Player]],0),MATCH(FPL_Combined[[#Headers],[Gameweek 22]],FPL_Fixtures_Extract[#Headers],0)),LEN(INDEX(FPL_Fixtures_Extract[],MATCH($A572,FPL_Fixtures_Extract[[Player]:[Player]],0),MATCH(FPL_Combined[[#Headers],[Gameweek 22]],FPL_Fixtures_Extract[#Headers],0)))-4),Team_Key[[Full Name]:[Full Name]],0))&amp;RIGHT(INDEX(FPL_Fixtures_Extract[],MATCH($A572,FPL_Fixtures_Extract[[Player]:[Player]],0),MATCH(FPL_Combined[[#Headers],[Gameweek 22]],FPL_Fixtures_Extract[#Headers],0)),3))</f>
        <v>WBA(H) 3-0</v>
      </c>
      <c r="X572" t="str">
        <f ca="1">IF(RIGHT(FPL_Combined[[#Headers],[Gameweek 23]],2)&lt;$B$622,INDEX(FPL_Results_Extract[Gameweek 23],MATCH($A572,FPL_Results_Extract[[Player]:[Player]],0)),INDEX(Team_Key[[Abbreviation]:[Abbreviation]],MATCH(LEFT(INDEX(FPL_Fixtures_Extract[],MATCH($A572,FPL_Fixtures_Extract[[Player]:[Player]],0),MATCH(FPL_Combined[[#Headers],[Gameweek 23]],FPL_Fixtures_Extract[#Headers],0)),LEN(INDEX(FPL_Fixtures_Extract[],MATCH($A572,FPL_Fixtures_Extract[[Player]:[Player]],0),MATCH(FPL_Combined[[#Headers],[Gameweek 23]],FPL_Fixtures_Extract[#Headers],0)))-4),Team_Key[[Full Name]:[Full Name]],0))&amp;RIGHT(INDEX(FPL_Fixtures_Extract[],MATCH($A572,FPL_Fixtures_Extract[[Player]:[Player]],0),MATCH(FPL_Combined[[#Headers],[Gameweek 23]],FPL_Fixtures_Extract[#Headers],0)),3))</f>
        <v>MUN(A) 1-0</v>
      </c>
      <c r="Y572" t="str">
        <f ca="1">IF(RIGHT(FPL_Combined[[#Headers],[Gameweek 24]],2)&lt;$B$622,INDEX(FPL_Results_Extract[Team],MATCH($A572,FPL_Results_Extract[[Player]:[Player]],0)),INDEX(Team_Key[[Abbreviation]:[Abbreviation]],MATCH(LEFT(INDEX(FPL_Fixtures_Extract[],MATCH($A572,FPL_Fixtures_Extract[[Player]:[Player]],0),MATCH(FPL_Combined[[#Headers],[Gameweek 24]],FPL_Fixtures_Extract[#Headers],0)),LEN(INDEX(FPL_Fixtures_Extract[],MATCH($A572,FPL_Fixtures_Extract[[Player]:[Player]],0),MATCH(FPL_Combined[[#Headers],[Gameweek 24]],FPL_Fixtures_Extract[#Headers],0)))-4),Team_Key[[Full Name]:[Full Name]],0))&amp;RIGHT(INDEX(FPL_Fixtures_Extract[],MATCH($A572,FPL_Fixtures_Extract[[Player]:[Player]],0),MATCH(FPL_Combined[[#Headers],[Gameweek 24]],FPL_Fixtures_Extract[#Headers],0)),3))</f>
        <v>SOU</v>
      </c>
      <c r="Z572" t="str">
        <f ca="1">IF(RIGHT(FPL_Combined[[#Headers],[Gameweek 25]],2)&lt;$B$622,INDEX(FPL_Results_Extract[Player],MATCH($A572,FPL_Results_Extract[[Player]:[Player]],0)),INDEX(Team_Key[[Abbreviation]:[Abbreviation]],MATCH(LEFT(INDEX(FPL_Fixtures_Extract[],MATCH($A572,FPL_Fixtures_Extract[[Player]:[Player]],0),MATCH(FPL_Combined[[#Headers],[Gameweek 25]],FPL_Fixtures_Extract[#Headers],0)),LEN(INDEX(FPL_Fixtures_Extract[],MATCH($A572,FPL_Fixtures_Extract[[Player]:[Player]],0),MATCH(FPL_Combined[[#Headers],[Gameweek 25]],FPL_Fixtures_Extract[#Headers],0)))-4),Team_Key[[Full Name]:[Full Name]],0))&amp;RIGHT(INDEX(FPL_Fixtures_Extract[],MATCH($A572,FPL_Fixtures_Extract[[Player]:[Player]],0),MATCH(FPL_Combined[[#Headers],[Gameweek 25]],FPL_Fixtures_Extract[#Headers],0)),3))</f>
        <v>van Dijk</v>
      </c>
      <c r="AA572" t="str">
        <f ca="1">IF(RIGHT(FPL_Combined[[#Headers],[Gameweek 26]],2)&lt;$B$622,INDEX(FPL_Results_Extract[Gameweek 01],MATCH($A572,FPL_Results_Extract[[Player]:[Player]],0)),INDEX(Team_Key[[Abbreviation]:[Abbreviation]],MATCH(LEFT(INDEX(FPL_Fixtures_Extract[],MATCH($A572,FPL_Fixtures_Extract[[Player]:[Player]],0),MATCH(FPL_Combined[[#Headers],[Gameweek 26]],FPL_Fixtures_Extract[#Headers],0)),LEN(INDEX(FPL_Fixtures_Extract[],MATCH($A572,FPL_Fixtures_Extract[[Player]:[Player]],0),MATCH(FPL_Combined[[#Headers],[Gameweek 26]],FPL_Fixtures_Extract[#Headers],0)))-4),Team_Key[[Full Name]:[Full Name]],0))&amp;RIGHT(INDEX(FPL_Fixtures_Extract[],MATCH($A572,FPL_Fixtures_Extract[[Player]:[Player]],0),MATCH(FPL_Combined[[#Headers],[Gameweek 26]],FPL_Fixtures_Extract[#Headers],0)),3))</f>
        <v>N/A</v>
      </c>
      <c r="AB572" t="str">
        <f ca="1">IF(RIGHT(FPL_Combined[[#Headers],[Gameweek 27]],2)&lt;$B$622,INDEX(FPL_Results_Extract[Gameweek 02],MATCH($A572,FPL_Results_Extract[[Player]:[Player]],0)),INDEX(Team_Key[[Abbreviation]:[Abbreviation]],MATCH(LEFT(INDEX(FPL_Fixtures_Extract[],MATCH($A572,FPL_Fixtures_Extract[[Player]:[Player]],0),MATCH(FPL_Combined[[#Headers],[Gameweek 27]],FPL_Fixtures_Extract[#Headers],0)),LEN(INDEX(FPL_Fixtures_Extract[],MATCH($A572,FPL_Fixtures_Extract[[Player]:[Player]],0),MATCH(FPL_Combined[[#Headers],[Gameweek 27]],FPL_Fixtures_Extract[#Headers],0)))-4),Team_Key[[Full Name]:[Full Name]],0))&amp;RIGHT(INDEX(FPL_Fixtures_Extract[],MATCH($A572,FPL_Fixtures_Extract[[Player]:[Player]],0),MATCH(FPL_Combined[[#Headers],[Gameweek 27]],FPL_Fixtures_Extract[#Headers],0)),3))</f>
        <v>N/A</v>
      </c>
      <c r="AC572" t="str">
        <f ca="1">IF(RIGHT(FPL_Combined[[#Headers],[Gameweek 28]],2)&lt;$B$622,INDEX(FPL_Results_Extract[Gameweek 03],MATCH($A572,FPL_Results_Extract[[Player]:[Player]],0)),INDEX(Team_Key[[Abbreviation]:[Abbreviation]],MATCH(LEFT(INDEX(FPL_Fixtures_Extract[],MATCH($A572,FPL_Fixtures_Extract[[Player]:[Player]],0),MATCH(FPL_Combined[[#Headers],[Gameweek 28]],FPL_Fixtures_Extract[#Headers],0)),LEN(INDEX(FPL_Fixtures_Extract[],MATCH($A572,FPL_Fixtures_Extract[[Player]:[Player]],0),MATCH(FPL_Combined[[#Headers],[Gameweek 28]],FPL_Fixtures_Extract[#Headers],0)))-4),Team_Key[[Full Name]:[Full Name]],0))&amp;RIGHT(INDEX(FPL_Fixtures_Extract[],MATCH($A572,FPL_Fixtures_Extract[[Player]:[Player]],0),MATCH(FPL_Combined[[#Headers],[Gameweek 28]],FPL_Fixtures_Extract[#Headers],0)),3))</f>
        <v>N/A</v>
      </c>
      <c r="AD572" t="str">
        <f ca="1">IF(RIGHT(FPL_Combined[[#Headers],[Gameweek 29]],2)&lt;$B$622,INDEX(FPL_Results_Extract[Gameweek 04],MATCH($A572,FPL_Results_Extract[[Player]:[Player]],0)),INDEX(Team_Key[[Abbreviation]:[Abbreviation]],MATCH(LEFT(INDEX(FPL_Fixtures_Extract[],MATCH($A572,FPL_Fixtures_Extract[[Player]:[Player]],0),MATCH(FPL_Combined[[#Headers],[Gameweek 29]],FPL_Fixtures_Extract[#Headers],0)),LEN(INDEX(FPL_Fixtures_Extract[],MATCH($A572,FPL_Fixtures_Extract[[Player]:[Player]],0),MATCH(FPL_Combined[[#Headers],[Gameweek 29]],FPL_Fixtures_Extract[#Headers],0)))-4),Team_Key[[Full Name]:[Full Name]],0))&amp;RIGHT(INDEX(FPL_Fixtures_Extract[],MATCH($A572,FPL_Fixtures_Extract[[Player]:[Player]],0),MATCH(FPL_Combined[[#Headers],[Gameweek 29]],FPL_Fixtures_Extract[#Headers],0)),3))</f>
        <v>SUN(H)</v>
      </c>
      <c r="AE572" t="str">
        <f ca="1">IF(RIGHT(FPL_Combined[[#Headers],[Gameweek 30]],2)&lt;$B$622,INDEX(FPL_Results_Extract[Gameweek 05],MATCH($A572,FPL_Results_Extract[[Player]:[Player]],0)),INDEX(Team_Key[[Abbreviation]:[Abbreviation]],MATCH(LEFT(INDEX(FPL_Fixtures_Extract[],MATCH($A572,FPL_Fixtures_Extract[[Player]:[Player]],0),MATCH(FPL_Combined[[#Headers],[Gameweek 30]],FPL_Fixtures_Extract[#Headers],0)),LEN(INDEX(FPL_Fixtures_Extract[],MATCH($A572,FPL_Fixtures_Extract[[Player]:[Player]],0),MATCH(FPL_Combined[[#Headers],[Gameweek 30]],FPL_Fixtures_Extract[#Headers],0)))-4),Team_Key[[Full Name]:[Full Name]],0))&amp;RIGHT(INDEX(FPL_Fixtures_Extract[],MATCH($A572,FPL_Fixtures_Extract[[Player]:[Player]],0),MATCH(FPL_Combined[[#Headers],[Gameweek 30]],FPL_Fixtures_Extract[#Headers],0)),3))</f>
        <v>STK(A)</v>
      </c>
      <c r="AF572" t="str">
        <f ca="1">IF(RIGHT(FPL_Combined[[#Headers],[Gameweek 31]],2)&lt;$B$622,INDEX(FPL_Results_Extract[Gameweek 06],MATCH($A572,FPL_Results_Extract[[Player]:[Player]],0)),INDEX(Team_Key[[Abbreviation]:[Abbreviation]],MATCH(LEFT(INDEX(FPL_Fixtures_Extract[],MATCH($A572,FPL_Fixtures_Extract[[Player]:[Player]],0),MATCH(FPL_Combined[[#Headers],[Gameweek 31]],FPL_Fixtures_Extract[#Headers],0)),LEN(INDEX(FPL_Fixtures_Extract[],MATCH($A572,FPL_Fixtures_Extract[[Player]:[Player]],0),MATCH(FPL_Combined[[#Headers],[Gameweek 31]],FPL_Fixtures_Extract[#Headers],0)))-4),Team_Key[[Full Name]:[Full Name]],0))&amp;RIGHT(INDEX(FPL_Fixtures_Extract[],MATCH($A572,FPL_Fixtures_Extract[[Player]:[Player]],0),MATCH(FPL_Combined[[#Headers],[Gameweek 31]],FPL_Fixtures_Extract[#Headers],0)),3))</f>
        <v>LIV(H)</v>
      </c>
      <c r="AG572" t="str">
        <f ca="1">IF(RIGHT(FPL_Combined[[#Headers],[Gameweek 32]],2)&lt;$B$622,INDEX(FPL_Results_Extract[Gameweek 07],MATCH($A572,FPL_Results_Extract[[Player]:[Player]],0)),INDEX(Team_Key[[Abbreviation]:[Abbreviation]],MATCH(LEFT(INDEX(FPL_Fixtures_Extract[],MATCH($A572,FPL_Fixtures_Extract[[Player]:[Player]],0),MATCH(FPL_Combined[[#Headers],[Gameweek 32]],FPL_Fixtures_Extract[#Headers],0)),LEN(INDEX(FPL_Fixtures_Extract[],MATCH($A572,FPL_Fixtures_Extract[[Player]:[Player]],0),MATCH(FPL_Combined[[#Headers],[Gameweek 32]],FPL_Fixtures_Extract[#Headers],0)))-4),Team_Key[[Full Name]:[Full Name]],0))&amp;RIGHT(INDEX(FPL_Fixtures_Extract[],MATCH($A572,FPL_Fixtures_Extract[[Player]:[Player]],0),MATCH(FPL_Combined[[#Headers],[Gameweek 32]],FPL_Fixtures_Extract[#Headers],0)),3))</f>
        <v>LEI(A)</v>
      </c>
      <c r="AH572" t="str">
        <f ca="1">IF(RIGHT(FPL_Combined[[#Headers],[Gameweek 33]],2)&lt;$B$622,INDEX(FPL_Results_Extract[Gameweek 08],MATCH($A572,FPL_Results_Extract[[Player]:[Player]],0)),INDEX(Team_Key[[Abbreviation]:[Abbreviation]],MATCH(LEFT(INDEX(FPL_Fixtures_Extract[],MATCH($A572,FPL_Fixtures_Extract[[Player]:[Player]],0),MATCH(FPL_Combined[[#Headers],[Gameweek 33]],FPL_Fixtures_Extract[#Headers],0)),LEN(INDEX(FPL_Fixtures_Extract[],MATCH($A572,FPL_Fixtures_Extract[[Player]:[Player]],0),MATCH(FPL_Combined[[#Headers],[Gameweek 33]],FPL_Fixtures_Extract[#Headers],0)))-4),Team_Key[[Full Name]:[Full Name]],0))&amp;RIGHT(INDEX(FPL_Fixtures_Extract[],MATCH($A572,FPL_Fixtures_Extract[[Player]:[Player]],0),MATCH(FPL_Combined[[#Headers],[Gameweek 33]],FPL_Fixtures_Extract[#Headers],0)),3))</f>
        <v>NEW(H)</v>
      </c>
      <c r="AI572" t="str">
        <f ca="1">IF(RIGHT(FPL_Combined[[#Headers],[Gameweek 34]],2)&lt;$B$622,INDEX(FPL_Results_Extract[Gameweek 09],MATCH($A572,FPL_Results_Extract[[Player]:[Player]],0)),INDEX(Team_Key[[Abbreviation]:[Abbreviation]],MATCH(LEFT(INDEX(FPL_Fixtures_Extract[],MATCH($A572,FPL_Fixtures_Extract[[Player]:[Player]],0),MATCH(FPL_Combined[[#Headers],[Gameweek 34]],FPL_Fixtures_Extract[#Headers],0)),LEN(INDEX(FPL_Fixtures_Extract[],MATCH($A572,FPL_Fixtures_Extract[[Player]:[Player]],0),MATCH(FPL_Combined[[#Headers],[Gameweek 34]],FPL_Fixtures_Extract[#Headers],0)))-4),Team_Key[[Full Name]:[Full Name]],0))&amp;RIGHT(INDEX(FPL_Fixtures_Extract[],MATCH($A572,FPL_Fixtures_Extract[[Player]:[Player]],0),MATCH(FPL_Combined[[#Headers],[Gameweek 34]],FPL_Fixtures_Extract[#Headers],0)),3))</f>
        <v>EVE(A)</v>
      </c>
      <c r="AJ572" t="str">
        <f ca="1">IF(RIGHT(FPL_Combined[[#Headers],[Gameweek 35]],2)&lt;$B$622,INDEX(FPL_Results_Extract[Gameweek 10],MATCH($A572,FPL_Results_Extract[[Player]:[Player]],0)),INDEX(Team_Key[[Abbreviation]:[Abbreviation]],MATCH(LEFT(INDEX(FPL_Fixtures_Extract[],MATCH($A572,FPL_Fixtures_Extract[[Player]:[Player]],0),MATCH(FPL_Combined[[#Headers],[Gameweek 35]],FPL_Fixtures_Extract[#Headers],0)),LEN(INDEX(FPL_Fixtures_Extract[],MATCH($A572,FPL_Fixtures_Extract[[Player]:[Player]],0),MATCH(FPL_Combined[[#Headers],[Gameweek 35]],FPL_Fixtures_Extract[#Headers],0)))-4),Team_Key[[Full Name]:[Full Name]],0))&amp;RIGHT(INDEX(FPL_Fixtures_Extract[],MATCH($A572,FPL_Fixtures_Extract[[Player]:[Player]],0),MATCH(FPL_Combined[[#Headers],[Gameweek 35]],FPL_Fixtures_Extract[#Headers],0)),3))</f>
        <v>AVL(A)</v>
      </c>
      <c r="AK572" t="str">
        <f ca="1">IF(RIGHT(FPL_Combined[[#Headers],[Gameweek 36]],2)&lt;$B$622,INDEX(FPL_Results_Extract[Gameweek 11],MATCH($A572,FPL_Results_Extract[[Player]:[Player]],0)),INDEX(Team_Key[[Abbreviation]:[Abbreviation]],MATCH(LEFT(INDEX(FPL_Fixtures_Extract[],MATCH($A572,FPL_Fixtures_Extract[[Player]:[Player]],0),MATCH(FPL_Combined[[#Headers],[Gameweek 36]],FPL_Fixtures_Extract[#Headers],0)),LEN(INDEX(FPL_Fixtures_Extract[],MATCH($A572,FPL_Fixtures_Extract[[Player]:[Player]],0),MATCH(FPL_Combined[[#Headers],[Gameweek 36]],FPL_Fixtures_Extract[#Headers],0)))-4),Team_Key[[Full Name]:[Full Name]],0))&amp;RIGHT(INDEX(FPL_Fixtures_Extract[],MATCH($A572,FPL_Fixtures_Extract[[Player]:[Player]],0),MATCH(FPL_Combined[[#Headers],[Gameweek 36]],FPL_Fixtures_Extract[#Headers],0)),3))</f>
        <v>MCI(H)</v>
      </c>
      <c r="AL572" t="str">
        <f ca="1">IF(RIGHT(FPL_Combined[[#Headers],[Gameweek 37]],2)&lt;$B$622,INDEX(FPL_Results_Extract[Gameweek 12],MATCH($A572,FPL_Results_Extract[[Player]:[Player]],0)),INDEX(Team_Key[[Abbreviation]:[Abbreviation]],MATCH(LEFT(INDEX(FPL_Fixtures_Extract[],MATCH($A572,FPL_Fixtures_Extract[[Player]:[Player]],0),MATCH(FPL_Combined[[#Headers],[Gameweek 37]],FPL_Fixtures_Extract[#Headers],0)),LEN(INDEX(FPL_Fixtures_Extract[],MATCH($A572,FPL_Fixtures_Extract[[Player]:[Player]],0),MATCH(FPL_Combined[[#Headers],[Gameweek 37]],FPL_Fixtures_Extract[#Headers],0)))-4),Team_Key[[Full Name]:[Full Name]],0))&amp;RIGHT(INDEX(FPL_Fixtures_Extract[],MATCH($A572,FPL_Fixtures_Extract[[Player]:[Player]],0),MATCH(FPL_Combined[[#Headers],[Gameweek 37]],FPL_Fixtures_Extract[#Headers],0)),3))</f>
        <v>TOT(A)</v>
      </c>
      <c r="AM572" t="str">
        <f ca="1">IF(RIGHT(FPL_Combined[[#Headers],[Gameweek 38]],2)&lt;$B$622,INDEX(FPL_Results_Extract[Gameweek 13],MATCH($A572,FPL_Results_Extract[[Player]:[Player]],0)),INDEX(Team_Key[[Abbreviation]:[Abbreviation]],MATCH(LEFT(INDEX(FPL_Fixtures_Extract[],MATCH($A572,FPL_Fixtures_Extract[[Player]:[Player]],0),MATCH(FPL_Combined[[#Headers],[Gameweek 38]],FPL_Fixtures_Extract[#Headers],0)),LEN(INDEX(FPL_Fixtures_Extract[],MATCH($A572,FPL_Fixtures_Extract[[Player]:[Player]],0),MATCH(FPL_Combined[[#Headers],[Gameweek 38]],FPL_Fixtures_Extract[#Headers],0)))-4),Team_Key[[Full Name]:[Full Name]],0))&amp;RIGHT(INDEX(FPL_Fixtures_Extract[],MATCH($A572,FPL_Fixtures_Extract[[Player]:[Player]],0),MATCH(FPL_Combined[[#Headers],[Gameweek 38]],FPL_Fixtures_Extract[#Headers],0)),3))</f>
        <v>CRY(H)</v>
      </c>
    </row>
    <row r="573" spans="1:39" x14ac:dyDescent="0.45">
      <c r="A573" t="s">
        <v>365</v>
      </c>
      <c r="B573" t="str">
        <f ca="1">IF(RIGHT(FPL_Combined[[#Headers],[Gameweek 01]],2)&lt;$B$622,INDEX(FPL_Results_Extract[Gameweek 01],MATCH($A573,FPL_Results_Extract[[Player]:[Player]],0)),INDEX(Team_Key[[Abbreviation]:[Abbreviation]],MATCH(LEFT(INDEX(FPL_Fixtures_Extract[],MATCH($A573,FPL_Fixtures_Extract[[Player]:[Player]],0),MATCH(FPL_Combined[[#Headers],[Gameweek 01]],FPL_Fixtures_Extract[#Headers],0)),LEN(INDEX(FPL_Fixtures_Extract[],MATCH($A573,FPL_Fixtures_Extract[[Player]:[Player]],0),MATCH(FPL_Combined[[#Headers],[Gameweek 01]],FPL_Fixtures_Extract[#Headers],0)))-4),Team_Key[[Full Name]:[Full Name]],0))&amp;RIGHT(INDEX(FPL_Fixtures_Extract[],MATCH($A573,FPL_Fixtures_Extract[[Player]:[Player]],0),MATCH(FPL_Combined[[#Headers],[Gameweek 01]],FPL_Fixtures_Extract[#Headers],0)),3))</f>
        <v>LIV(H) 0-1</v>
      </c>
      <c r="C573" t="str">
        <f ca="1">IF(RIGHT(FPL_Combined[[#Headers],[Gameweek 02]],2)&lt;$B$622,INDEX(FPL_Results_Extract[Gameweek 02],MATCH($A573,FPL_Results_Extract[[Player]:[Player]],0)),INDEX(Team_Key[[Abbreviation]:[Abbreviation]],MATCH(LEFT(INDEX(FPL_Fixtures_Extract[],MATCH($A573,FPL_Fixtures_Extract[[Player]:[Player]],0),MATCH(FPL_Combined[[#Headers],[Gameweek 02]],FPL_Fixtures_Extract[#Headers],0)),LEN(INDEX(FPL_Fixtures_Extract[],MATCH($A573,FPL_Fixtures_Extract[[Player]:[Player]],0),MATCH(FPL_Combined[[#Headers],[Gameweek 02]],FPL_Fixtures_Extract[#Headers],0)))-4),Team_Key[[Full Name]:[Full Name]],0))&amp;RIGHT(INDEX(FPL_Fixtures_Extract[],MATCH($A573,FPL_Fixtures_Extract[[Player]:[Player]],0),MATCH(FPL_Combined[[#Headers],[Gameweek 02]],FPL_Fixtures_Extract[#Headers],0)),3))</f>
        <v>TOT(A) 2-2</v>
      </c>
      <c r="D573" t="str">
        <f ca="1">IF(RIGHT(FPL_Combined[[#Headers],[Gameweek 03]],2)&lt;$B$622,INDEX(FPL_Results_Extract[Gameweek 03],MATCH($A573,FPL_Results_Extract[[Player]:[Player]],0)),INDEX(Team_Key[[Abbreviation]:[Abbreviation]],MATCH(LEFT(INDEX(FPL_Fixtures_Extract[],MATCH($A573,FPL_Fixtures_Extract[[Player]:[Player]],0),MATCH(FPL_Combined[[#Headers],[Gameweek 03]],FPL_Fixtures_Extract[#Headers],0)),LEN(INDEX(FPL_Fixtures_Extract[],MATCH($A573,FPL_Fixtures_Extract[[Player]:[Player]],0),MATCH(FPL_Combined[[#Headers],[Gameweek 03]],FPL_Fixtures_Extract[#Headers],0)))-4),Team_Key[[Full Name]:[Full Name]],0))&amp;RIGHT(INDEX(FPL_Fixtures_Extract[],MATCH($A573,FPL_Fixtures_Extract[[Player]:[Player]],0),MATCH(FPL_Combined[[#Headers],[Gameweek 03]],FPL_Fixtures_Extract[#Headers],0)),3))</f>
        <v>NOR(A) 1-1</v>
      </c>
      <c r="E573" t="str">
        <f ca="1">IF(RIGHT(FPL_Combined[[#Headers],[Gameweek 04]],2)&lt;$B$622,INDEX(FPL_Results_Extract[Gameweek 04],MATCH($A573,FPL_Results_Extract[[Player]:[Player]],0)),INDEX(Team_Key[[Abbreviation]:[Abbreviation]],MATCH(LEFT(INDEX(FPL_Fixtures_Extract[],MATCH($A573,FPL_Fixtures_Extract[[Player]:[Player]],0),MATCH(FPL_Combined[[#Headers],[Gameweek 04]],FPL_Fixtures_Extract[#Headers],0)),LEN(INDEX(FPL_Fixtures_Extract[],MATCH($A573,FPL_Fixtures_Extract[[Player]:[Player]],0),MATCH(FPL_Combined[[#Headers],[Gameweek 04]],FPL_Fixtures_Extract[#Headers],0)))-4),Team_Key[[Full Name]:[Full Name]],0))&amp;RIGHT(INDEX(FPL_Fixtures_Extract[],MATCH($A573,FPL_Fixtures_Extract[[Player]:[Player]],0),MATCH(FPL_Combined[[#Headers],[Gameweek 04]],FPL_Fixtures_Extract[#Headers],0)),3))</f>
        <v>WBA(H) 0-1</v>
      </c>
      <c r="F573" t="str">
        <f ca="1">IF(RIGHT(FPL_Combined[[#Headers],[Gameweek 05]],2)&lt;$B$622,INDEX(FPL_Results_Extract[Gameweek 05],MATCH($A573,FPL_Results_Extract[[Player]:[Player]],0)),INDEX(Team_Key[[Abbreviation]:[Abbreviation]],MATCH(LEFT(INDEX(FPL_Fixtures_Extract[],MATCH($A573,FPL_Fixtures_Extract[[Player]:[Player]],0),MATCH(FPL_Combined[[#Headers],[Gameweek 05]],FPL_Fixtures_Extract[#Headers],0)),LEN(INDEX(FPL_Fixtures_Extract[],MATCH($A573,FPL_Fixtures_Extract[[Player]:[Player]],0),MATCH(FPL_Combined[[#Headers],[Gameweek 05]],FPL_Fixtures_Extract[#Headers],0)))-4),Team_Key[[Full Name]:[Full Name]],0))&amp;RIGHT(INDEX(FPL_Fixtures_Extract[],MATCH($A573,FPL_Fixtures_Extract[[Player]:[Player]],0),MATCH(FPL_Combined[[#Headers],[Gameweek 05]],FPL_Fixtures_Extract[#Headers],0)),3))</f>
        <v>ARS(A) 0-2</v>
      </c>
      <c r="G573" t="str">
        <f ca="1">IF(RIGHT(FPL_Combined[[#Headers],[Gameweek 06]],2)&lt;$B$622,INDEX(FPL_Results_Extract[Gameweek 06],MATCH($A573,FPL_Results_Extract[[Player]:[Player]],0)),INDEX(Team_Key[[Abbreviation]:[Abbreviation]],MATCH(LEFT(INDEX(FPL_Fixtures_Extract[],MATCH($A573,FPL_Fixtures_Extract[[Player]:[Player]],0),MATCH(FPL_Combined[[#Headers],[Gameweek 06]],FPL_Fixtures_Extract[#Headers],0)),LEN(INDEX(FPL_Fixtures_Extract[],MATCH($A573,FPL_Fixtures_Extract[[Player]:[Player]],0),MATCH(FPL_Combined[[#Headers],[Gameweek 06]],FPL_Fixtures_Extract[#Headers],0)))-4),Team_Key[[Full Name]:[Full Name]],0))&amp;RIGHT(INDEX(FPL_Fixtures_Extract[],MATCH($A573,FPL_Fixtures_Extract[[Player]:[Player]],0),MATCH(FPL_Combined[[#Headers],[Gameweek 06]],FPL_Fixtures_Extract[#Headers],0)),3))</f>
        <v>LEI(H) 2-2</v>
      </c>
      <c r="H573" t="str">
        <f ca="1">IF(RIGHT(FPL_Combined[[#Headers],[Gameweek 07]],2)&lt;$B$622,INDEX(FPL_Results_Extract[Gameweek 07],MATCH($A573,FPL_Results_Extract[[Player]:[Player]],0)),INDEX(Team_Key[[Abbreviation]:[Abbreviation]],MATCH(LEFT(INDEX(FPL_Fixtures_Extract[],MATCH($A573,FPL_Fixtures_Extract[[Player]:[Player]],0),MATCH(FPL_Combined[[#Headers],[Gameweek 07]],FPL_Fixtures_Extract[#Headers],0)),LEN(INDEX(FPL_Fixtures_Extract[],MATCH($A573,FPL_Fixtures_Extract[[Player]:[Player]],0),MATCH(FPL_Combined[[#Headers],[Gameweek 07]],FPL_Fixtures_Extract[#Headers],0)))-4),Team_Key[[Full Name]:[Full Name]],0))&amp;RIGHT(INDEX(FPL_Fixtures_Extract[],MATCH($A573,FPL_Fixtures_Extract[[Player]:[Player]],0),MATCH(FPL_Combined[[#Headers],[Gameweek 07]],FPL_Fixtures_Extract[#Headers],0)),3))</f>
        <v>BOU(H) 2-1</v>
      </c>
      <c r="I573" t="str">
        <f ca="1">IF(RIGHT(FPL_Combined[[#Headers],[Gameweek 08]],2)&lt;$B$622,INDEX(FPL_Results_Extract[Gameweek 08],MATCH($A573,FPL_Results_Extract[[Player]:[Player]],0)),INDEX(Team_Key[[Abbreviation]:[Abbreviation]],MATCH(LEFT(INDEX(FPL_Fixtures_Extract[],MATCH($A573,FPL_Fixtures_Extract[[Player]:[Player]],0),MATCH(FPL_Combined[[#Headers],[Gameweek 08]],FPL_Fixtures_Extract[#Headers],0)),LEN(INDEX(FPL_Fixtures_Extract[],MATCH($A573,FPL_Fixtures_Extract[[Player]:[Player]],0),MATCH(FPL_Combined[[#Headers],[Gameweek 08]],FPL_Fixtures_Extract[#Headers],0)))-4),Team_Key[[Full Name]:[Full Name]],0))&amp;RIGHT(INDEX(FPL_Fixtures_Extract[],MATCH($A573,FPL_Fixtures_Extract[[Player]:[Player]],0),MATCH(FPL_Combined[[#Headers],[Gameweek 08]],FPL_Fixtures_Extract[#Headers],0)),3))</f>
        <v>AVL(A) 1-0</v>
      </c>
      <c r="J573" t="str">
        <f ca="1">IF(RIGHT(FPL_Combined[[#Headers],[Gameweek 09]],2)&lt;$B$622,INDEX(FPL_Results_Extract[Gameweek 09],MATCH($A573,FPL_Results_Extract[[Player]:[Player]],0)),INDEX(Team_Key[[Abbreviation]:[Abbreviation]],MATCH(LEFT(INDEX(FPL_Fixtures_Extract[],MATCH($A573,FPL_Fixtures_Extract[[Player]:[Player]],0),MATCH(FPL_Combined[[#Headers],[Gameweek 09]],FPL_Fixtures_Extract[#Headers],0)),LEN(INDEX(FPL_Fixtures_Extract[],MATCH($A573,FPL_Fixtures_Extract[[Player]:[Player]],0),MATCH(FPL_Combined[[#Headers],[Gameweek 09]],FPL_Fixtures_Extract[#Headers],0)))-4),Team_Key[[Full Name]:[Full Name]],0))&amp;RIGHT(INDEX(FPL_Fixtures_Extract[],MATCH($A573,FPL_Fixtures_Extract[[Player]:[Player]],0),MATCH(FPL_Combined[[#Headers],[Gameweek 09]],FPL_Fixtures_Extract[#Headers],0)),3))</f>
        <v>SWA(A) 1-0</v>
      </c>
      <c r="K573" t="str">
        <f ca="1">IF(RIGHT(FPL_Combined[[#Headers],[Gameweek 10]],2)&lt;$B$622,INDEX(FPL_Results_Extract[Gameweek 10],MATCH($A573,FPL_Results_Extract[[Player]:[Player]],0)),INDEX(Team_Key[[Abbreviation]:[Abbreviation]],MATCH(LEFT(INDEX(FPL_Fixtures_Extract[],MATCH($A573,FPL_Fixtures_Extract[[Player]:[Player]],0),MATCH(FPL_Combined[[#Headers],[Gameweek 10]],FPL_Fixtures_Extract[#Headers],0)),LEN(INDEX(FPL_Fixtures_Extract[],MATCH($A573,FPL_Fixtures_Extract[[Player]:[Player]],0),MATCH(FPL_Combined[[#Headers],[Gameweek 10]],FPL_Fixtures_Extract[#Headers],0)))-4),Team_Key[[Full Name]:[Full Name]],0))&amp;RIGHT(INDEX(FPL_Fixtures_Extract[],MATCH($A573,FPL_Fixtures_Extract[[Player]:[Player]],0),MATCH(FPL_Combined[[#Headers],[Gameweek 10]],FPL_Fixtures_Extract[#Headers],0)),3))</f>
        <v>WAT(H) 0-2</v>
      </c>
      <c r="L573" t="str">
        <f ca="1">IF(RIGHT(FPL_Combined[[#Headers],[Gameweek 11]],2)&lt;$B$622,INDEX(FPL_Results_Extract[Gameweek 11],MATCH($A573,FPL_Results_Extract[[Player]:[Player]],0)),INDEX(Team_Key[[Abbreviation]:[Abbreviation]],MATCH(LEFT(INDEX(FPL_Fixtures_Extract[],MATCH($A573,FPL_Fixtures_Extract[[Player]:[Player]],0),MATCH(FPL_Combined[[#Headers],[Gameweek 11]],FPL_Fixtures_Extract[#Headers],0)),LEN(INDEX(FPL_Fixtures_Extract[],MATCH($A573,FPL_Fixtures_Extract[[Player]:[Player]],0),MATCH(FPL_Combined[[#Headers],[Gameweek 11]],FPL_Fixtures_Extract[#Headers],0)))-4),Team_Key[[Full Name]:[Full Name]],0))&amp;RIGHT(INDEX(FPL_Fixtures_Extract[],MATCH($A573,FPL_Fixtures_Extract[[Player]:[Player]],0),MATCH(FPL_Combined[[#Headers],[Gameweek 11]],FPL_Fixtures_Extract[#Headers],0)),3))</f>
        <v>NEW(A) 0-0</v>
      </c>
      <c r="M573" t="str">
        <f ca="1">IF(RIGHT(FPL_Combined[[#Headers],[Gameweek 12]],2)&lt;$B$622,INDEX(FPL_Results_Extract[Gameweek 12],MATCH($A573,FPL_Results_Extract[[Player]:[Player]],0)),INDEX(Team_Key[[Abbreviation]:[Abbreviation]],MATCH(LEFT(INDEX(FPL_Fixtures_Extract[],MATCH($A573,FPL_Fixtures_Extract[[Player]:[Player]],0),MATCH(FPL_Combined[[#Headers],[Gameweek 12]],FPL_Fixtures_Extract[#Headers],0)),LEN(INDEX(FPL_Fixtures_Extract[],MATCH($A573,FPL_Fixtures_Extract[[Player]:[Player]],0),MATCH(FPL_Combined[[#Headers],[Gameweek 12]],FPL_Fixtures_Extract[#Headers],0)))-4),Team_Key[[Full Name]:[Full Name]],0))&amp;RIGHT(INDEX(FPL_Fixtures_Extract[],MATCH($A573,FPL_Fixtures_Extract[[Player]:[Player]],0),MATCH(FPL_Combined[[#Headers],[Gameweek 12]],FPL_Fixtures_Extract[#Headers],0)),3))</f>
        <v>CHE(H) 1-0</v>
      </c>
      <c r="N573" t="str">
        <f ca="1">IF(RIGHT(FPL_Combined[[#Headers],[Gameweek 13]],2)&lt;$B$622,INDEX(FPL_Results_Extract[Gameweek 13],MATCH($A573,FPL_Results_Extract[[Player]:[Player]],0)),INDEX(Team_Key[[Abbreviation]:[Abbreviation]],MATCH(LEFT(INDEX(FPL_Fixtures_Extract[],MATCH($A573,FPL_Fixtures_Extract[[Player]:[Player]],0),MATCH(FPL_Combined[[#Headers],[Gameweek 13]],FPL_Fixtures_Extract[#Headers],0)),LEN(INDEX(FPL_Fixtures_Extract[],MATCH($A573,FPL_Fixtures_Extract[[Player]:[Player]],0),MATCH(FPL_Combined[[#Headers],[Gameweek 13]],FPL_Fixtures_Extract[#Headers],0)))-4),Team_Key[[Full Name]:[Full Name]],0))&amp;RIGHT(INDEX(FPL_Fixtures_Extract[],MATCH($A573,FPL_Fixtures_Extract[[Player]:[Player]],0),MATCH(FPL_Combined[[#Headers],[Gameweek 13]],FPL_Fixtures_Extract[#Headers],0)),3))</f>
        <v>SOU(A) 1-0</v>
      </c>
      <c r="O573" t="str">
        <f ca="1">IF(RIGHT(FPL_Combined[[#Headers],[Gameweek 14]],2)&lt;$B$622,INDEX(FPL_Results_Extract[Gameweek 14],MATCH($A573,FPL_Results_Extract[[Player]:[Player]],0)),INDEX(Team_Key[[Abbreviation]:[Abbreviation]],MATCH(LEFT(INDEX(FPL_Fixtures_Extract[],MATCH($A573,FPL_Fixtures_Extract[[Player]:[Player]],0),MATCH(FPL_Combined[[#Headers],[Gameweek 14]],FPL_Fixtures_Extract[#Headers],0)),LEN(INDEX(FPL_Fixtures_Extract[],MATCH($A573,FPL_Fixtures_Extract[[Player]:[Player]],0),MATCH(FPL_Combined[[#Headers],[Gameweek 14]],FPL_Fixtures_Extract[#Headers],0)))-4),Team_Key[[Full Name]:[Full Name]],0))&amp;RIGHT(INDEX(FPL_Fixtures_Extract[],MATCH($A573,FPL_Fixtures_Extract[[Player]:[Player]],0),MATCH(FPL_Combined[[#Headers],[Gameweek 14]],FPL_Fixtures_Extract[#Headers],0)),3))</f>
        <v>SUN(A) 0-2</v>
      </c>
      <c r="P573" t="str">
        <f ca="1">IF(RIGHT(FPL_Combined[[#Headers],[Gameweek 15]],2)&lt;$B$622,INDEX(FPL_Results_Extract[Gameweek 15],MATCH($A573,FPL_Results_Extract[[Player]:[Player]],0)),INDEX(Team_Key[[Abbreviation]:[Abbreviation]],MATCH(LEFT(INDEX(FPL_Fixtures_Extract[],MATCH($A573,FPL_Fixtures_Extract[[Player]:[Player]],0),MATCH(FPL_Combined[[#Headers],[Gameweek 15]],FPL_Fixtures_Extract[#Headers],0)),LEN(INDEX(FPL_Fixtures_Extract[],MATCH($A573,FPL_Fixtures_Extract[[Player]:[Player]],0),MATCH(FPL_Combined[[#Headers],[Gameweek 15]],FPL_Fixtures_Extract[#Headers],0)))-4),Team_Key[[Full Name]:[Full Name]],0))&amp;RIGHT(INDEX(FPL_Fixtures_Extract[],MATCH($A573,FPL_Fixtures_Extract[[Player]:[Player]],0),MATCH(FPL_Combined[[#Headers],[Gameweek 15]],FPL_Fixtures_Extract[#Headers],0)),3))</f>
        <v>MCI(H) 2-0</v>
      </c>
      <c r="Q573" t="str">
        <f ca="1">IF(RIGHT(FPL_Combined[[#Headers],[Gameweek 16]],2)&lt;$B$622,INDEX(FPL_Results_Extract[Gameweek 16],MATCH($A573,FPL_Results_Extract[[Player]:[Player]],0)),INDEX(Team_Key[[Abbreviation]:[Abbreviation]],MATCH(LEFT(INDEX(FPL_Fixtures_Extract[],MATCH($A573,FPL_Fixtures_Extract[[Player]:[Player]],0),MATCH(FPL_Combined[[#Headers],[Gameweek 16]],FPL_Fixtures_Extract[#Headers],0)),LEN(INDEX(FPL_Fixtures_Extract[],MATCH($A573,FPL_Fixtures_Extract[[Player]:[Player]],0),MATCH(FPL_Combined[[#Headers],[Gameweek 16]],FPL_Fixtures_Extract[#Headers],0)))-4),Team_Key[[Full Name]:[Full Name]],0))&amp;RIGHT(INDEX(FPL_Fixtures_Extract[],MATCH($A573,FPL_Fixtures_Extract[[Player]:[Player]],0),MATCH(FPL_Combined[[#Headers],[Gameweek 16]],FPL_Fixtures_Extract[#Headers],0)),3))</f>
        <v>WHU(A) 0-0</v>
      </c>
      <c r="R573" t="str">
        <f ca="1">IF(RIGHT(FPL_Combined[[#Headers],[Gameweek 17]],2)&lt;$B$622,INDEX(FPL_Results_Extract[Gameweek 17],MATCH($A573,FPL_Results_Extract[[Player]:[Player]],0)),INDEX(Team_Key[[Abbreviation]:[Abbreviation]],MATCH(LEFT(INDEX(FPL_Fixtures_Extract[],MATCH($A573,FPL_Fixtures_Extract[[Player]:[Player]],0),MATCH(FPL_Combined[[#Headers],[Gameweek 17]],FPL_Fixtures_Extract[#Headers],0)),LEN(INDEX(FPL_Fixtures_Extract[],MATCH($A573,FPL_Fixtures_Extract[[Player]:[Player]],0),MATCH(FPL_Combined[[#Headers],[Gameweek 17]],FPL_Fixtures_Extract[#Headers],0)))-4),Team_Key[[Full Name]:[Full Name]],0))&amp;RIGHT(INDEX(FPL_Fixtures_Extract[],MATCH($A573,FPL_Fixtures_Extract[[Player]:[Player]],0),MATCH(FPL_Combined[[#Headers],[Gameweek 17]],FPL_Fixtures_Extract[#Headers],0)),3))</f>
        <v>CRY(H) 1-2</v>
      </c>
      <c r="S573" t="str">
        <f ca="1">IF(RIGHT(FPL_Combined[[#Headers],[Gameweek 18]],2)&lt;$B$622,INDEX(FPL_Results_Extract[Gameweek 18],MATCH($A573,FPL_Results_Extract[[Player]:[Player]],0)),INDEX(Team_Key[[Abbreviation]:[Abbreviation]],MATCH(LEFT(INDEX(FPL_Fixtures_Extract[],MATCH($A573,FPL_Fixtures_Extract[[Player]:[Player]],0),MATCH(FPL_Combined[[#Headers],[Gameweek 18]],FPL_Fixtures_Extract[#Headers],0)),LEN(INDEX(FPL_Fixtures_Extract[],MATCH($A573,FPL_Fixtures_Extract[[Player]:[Player]],0),MATCH(FPL_Combined[[#Headers],[Gameweek 18]],FPL_Fixtures_Extract[#Headers],0)))-4),Team_Key[[Full Name]:[Full Name]],0))&amp;RIGHT(INDEX(FPL_Fixtures_Extract[],MATCH($A573,FPL_Fixtures_Extract[[Player]:[Player]],0),MATCH(FPL_Combined[[#Headers],[Gameweek 18]],FPL_Fixtures_Extract[#Headers],0)),3))</f>
        <v>MUN(H) 2-0</v>
      </c>
      <c r="T573" t="str">
        <f ca="1">IF(RIGHT(FPL_Combined[[#Headers],[Gameweek 19]],2)&lt;$B$622,INDEX(FPL_Results_Extract[Gameweek 19],MATCH($A573,FPL_Results_Extract[[Player]:[Player]],0)),INDEX(Team_Key[[Abbreviation]:[Abbreviation]],MATCH(LEFT(INDEX(FPL_Fixtures_Extract[],MATCH($A573,FPL_Fixtures_Extract[[Player]:[Player]],0),MATCH(FPL_Combined[[#Headers],[Gameweek 19]],FPL_Fixtures_Extract[#Headers],0)),LEN(INDEX(FPL_Fixtures_Extract[],MATCH($A573,FPL_Fixtures_Extract[[Player]:[Player]],0),MATCH(FPL_Combined[[#Headers],[Gameweek 19]],FPL_Fixtures_Extract[#Headers],0)))-4),Team_Key[[Full Name]:[Full Name]],0))&amp;RIGHT(INDEX(FPL_Fixtures_Extract[],MATCH($A573,FPL_Fixtures_Extract[[Player]:[Player]],0),MATCH(FPL_Combined[[#Headers],[Gameweek 19]],FPL_Fixtures_Extract[#Headers],0)),3))</f>
        <v>EVE(A) 4-3</v>
      </c>
      <c r="U573" t="str">
        <f ca="1">IF(RIGHT(FPL_Combined[[#Headers],[Gameweek 20]],2)&lt;$B$622,INDEX(FPL_Results_Extract[Gameweek 20],MATCH($A573,FPL_Results_Extract[[Player]:[Player]],0)),INDEX(Team_Key[[Abbreviation]:[Abbreviation]],MATCH(LEFT(INDEX(FPL_Fixtures_Extract[],MATCH($A573,FPL_Fixtures_Extract[[Player]:[Player]],0),MATCH(FPL_Combined[[#Headers],[Gameweek 20]],FPL_Fixtures_Extract[#Headers],0)),LEN(INDEX(FPL_Fixtures_Extract[],MATCH($A573,FPL_Fixtures_Extract[[Player]:[Player]],0),MATCH(FPL_Combined[[#Headers],[Gameweek 20]],FPL_Fixtures_Extract[#Headers],0)))-4),Team_Key[[Full Name]:[Full Name]],0))&amp;RIGHT(INDEX(FPL_Fixtures_Extract[],MATCH($A573,FPL_Fixtures_Extract[[Player]:[Player]],0),MATCH(FPL_Combined[[#Headers],[Gameweek 20]],FPL_Fixtures_Extract[#Headers],0)),3))</f>
        <v>WBA(A) 1-2</v>
      </c>
      <c r="V573" t="str">
        <f ca="1">IF(RIGHT(FPL_Combined[[#Headers],[Gameweek 21]],2)&lt;$B$622,INDEX(FPL_Results_Extract[Gameweek 21],MATCH($A573,FPL_Results_Extract[[Player]:[Player]],0)),INDEX(Team_Key[[Abbreviation]:[Abbreviation]],MATCH(LEFT(INDEX(FPL_Fixtures_Extract[],MATCH($A573,FPL_Fixtures_Extract[[Player]:[Player]],0),MATCH(FPL_Combined[[#Headers],[Gameweek 21]],FPL_Fixtures_Extract[#Headers],0)),LEN(INDEX(FPL_Fixtures_Extract[],MATCH($A573,FPL_Fixtures_Extract[[Player]:[Player]],0),MATCH(FPL_Combined[[#Headers],[Gameweek 21]],FPL_Fixtures_Extract[#Headers],0)))-4),Team_Key[[Full Name]:[Full Name]],0))&amp;RIGHT(INDEX(FPL_Fixtures_Extract[],MATCH($A573,FPL_Fixtures_Extract[[Player]:[Player]],0),MATCH(FPL_Combined[[#Headers],[Gameweek 21]],FPL_Fixtures_Extract[#Headers],0)),3))</f>
        <v>NOR(H) 3-1</v>
      </c>
      <c r="W573" t="str">
        <f ca="1">IF(RIGHT(FPL_Combined[[#Headers],[Gameweek 22]],2)&lt;$B$622,INDEX(FPL_Results_Extract[Gameweek 22],MATCH($A573,FPL_Results_Extract[[Player]:[Player]],0)),INDEX(Team_Key[[Abbreviation]:[Abbreviation]],MATCH(LEFT(INDEX(FPL_Fixtures_Extract[],MATCH($A573,FPL_Fixtures_Extract[[Player]:[Player]],0),MATCH(FPL_Combined[[#Headers],[Gameweek 22]],FPL_Fixtures_Extract[#Headers],0)),LEN(INDEX(FPL_Fixtures_Extract[],MATCH($A573,FPL_Fixtures_Extract[[Player]:[Player]],0),MATCH(FPL_Combined[[#Headers],[Gameweek 22]],FPL_Fixtures_Extract[#Headers],0)))-4),Team_Key[[Full Name]:[Full Name]],0))&amp;RIGHT(INDEX(FPL_Fixtures_Extract[],MATCH($A573,FPL_Fixtures_Extract[[Player]:[Player]],0),MATCH(FPL_Combined[[#Headers],[Gameweek 22]],FPL_Fixtures_Extract[#Headers],0)),3))</f>
        <v>ARS(H) 0-0</v>
      </c>
      <c r="X573" t="str">
        <f ca="1">IF(RIGHT(FPL_Combined[[#Headers],[Gameweek 23]],2)&lt;$B$622,INDEX(FPL_Results_Extract[Gameweek 23],MATCH($A573,FPL_Results_Extract[[Player]:[Player]],0)),INDEX(Team_Key[[Abbreviation]:[Abbreviation]],MATCH(LEFT(INDEX(FPL_Fixtures_Extract[],MATCH($A573,FPL_Fixtures_Extract[[Player]:[Player]],0),MATCH(FPL_Combined[[#Headers],[Gameweek 23]],FPL_Fixtures_Extract[#Headers],0)),LEN(INDEX(FPL_Fixtures_Extract[],MATCH($A573,FPL_Fixtures_Extract[[Player]:[Player]],0),MATCH(FPL_Combined[[#Headers],[Gameweek 23]],FPL_Fixtures_Extract[#Headers],0)))-4),Team_Key[[Full Name]:[Full Name]],0))&amp;RIGHT(INDEX(FPL_Fixtures_Extract[],MATCH($A573,FPL_Fixtures_Extract[[Player]:[Player]],0),MATCH(FPL_Combined[[#Headers],[Gameweek 23]],FPL_Fixtures_Extract[#Headers],0)),3))</f>
        <v>LEI(A) 0-3</v>
      </c>
      <c r="Y573" t="str">
        <f ca="1">IF(RIGHT(FPL_Combined[[#Headers],[Gameweek 24]],2)&lt;$B$622,INDEX(FPL_Results_Extract[Team],MATCH($A573,FPL_Results_Extract[[Player]:[Player]],0)),INDEX(Team_Key[[Abbreviation]:[Abbreviation]],MATCH(LEFT(INDEX(FPL_Fixtures_Extract[],MATCH($A573,FPL_Fixtures_Extract[[Player]:[Player]],0),MATCH(FPL_Combined[[#Headers],[Gameweek 24]],FPL_Fixtures_Extract[#Headers],0)),LEN(INDEX(FPL_Fixtures_Extract[],MATCH($A573,FPL_Fixtures_Extract[[Player]:[Player]],0),MATCH(FPL_Combined[[#Headers],[Gameweek 24]],FPL_Fixtures_Extract[#Headers],0)))-4),Team_Key[[Full Name]:[Full Name]],0))&amp;RIGHT(INDEX(FPL_Fixtures_Extract[],MATCH($A573,FPL_Fixtures_Extract[[Player]:[Player]],0),MATCH(FPL_Combined[[#Headers],[Gameweek 24]],FPL_Fixtures_Extract[#Headers],0)),3))</f>
        <v>STK</v>
      </c>
      <c r="Z573" t="str">
        <f ca="1">IF(RIGHT(FPL_Combined[[#Headers],[Gameweek 25]],2)&lt;$B$622,INDEX(FPL_Results_Extract[Player],MATCH($A573,FPL_Results_Extract[[Player]:[Player]],0)),INDEX(Team_Key[[Abbreviation]:[Abbreviation]],MATCH(LEFT(INDEX(FPL_Fixtures_Extract[],MATCH($A573,FPL_Fixtures_Extract[[Player]:[Player]],0),MATCH(FPL_Combined[[#Headers],[Gameweek 25]],FPL_Fixtures_Extract[#Headers],0)),LEN(INDEX(FPL_Fixtures_Extract[],MATCH($A573,FPL_Fixtures_Extract[[Player]:[Player]],0),MATCH(FPL_Combined[[#Headers],[Gameweek 25]],FPL_Fixtures_Extract[#Headers],0)))-4),Team_Key[[Full Name]:[Full Name]],0))&amp;RIGHT(INDEX(FPL_Fixtures_Extract[],MATCH($A573,FPL_Fixtures_Extract[[Player]:[Player]],0),MATCH(FPL_Combined[[#Headers],[Gameweek 25]],FPL_Fixtures_Extract[#Headers],0)),3))</f>
        <v>Van Ginkel</v>
      </c>
      <c r="AA573" t="str">
        <f ca="1">IF(RIGHT(FPL_Combined[[#Headers],[Gameweek 26]],2)&lt;$B$622,INDEX(FPL_Results_Extract[Gameweek 01],MATCH($A573,FPL_Results_Extract[[Player]:[Player]],0)),INDEX(Team_Key[[Abbreviation]:[Abbreviation]],MATCH(LEFT(INDEX(FPL_Fixtures_Extract[],MATCH($A573,FPL_Fixtures_Extract[[Player]:[Player]],0),MATCH(FPL_Combined[[#Headers],[Gameweek 26]],FPL_Fixtures_Extract[#Headers],0)),LEN(INDEX(FPL_Fixtures_Extract[],MATCH($A573,FPL_Fixtures_Extract[[Player]:[Player]],0),MATCH(FPL_Combined[[#Headers],[Gameweek 26]],FPL_Fixtures_Extract[#Headers],0)))-4),Team_Key[[Full Name]:[Full Name]],0))&amp;RIGHT(INDEX(FPL_Fixtures_Extract[],MATCH($A573,FPL_Fixtures_Extract[[Player]:[Player]],0),MATCH(FPL_Combined[[#Headers],[Gameweek 26]],FPL_Fixtures_Extract[#Headers],0)),3))</f>
        <v>LIV(H) 0-1</v>
      </c>
      <c r="AB573" t="str">
        <f ca="1">IF(RIGHT(FPL_Combined[[#Headers],[Gameweek 27]],2)&lt;$B$622,INDEX(FPL_Results_Extract[Gameweek 02],MATCH($A573,FPL_Results_Extract[[Player]:[Player]],0)),INDEX(Team_Key[[Abbreviation]:[Abbreviation]],MATCH(LEFT(INDEX(FPL_Fixtures_Extract[],MATCH($A573,FPL_Fixtures_Extract[[Player]:[Player]],0),MATCH(FPL_Combined[[#Headers],[Gameweek 27]],FPL_Fixtures_Extract[#Headers],0)),LEN(INDEX(FPL_Fixtures_Extract[],MATCH($A573,FPL_Fixtures_Extract[[Player]:[Player]],0),MATCH(FPL_Combined[[#Headers],[Gameweek 27]],FPL_Fixtures_Extract[#Headers],0)))-4),Team_Key[[Full Name]:[Full Name]],0))&amp;RIGHT(INDEX(FPL_Fixtures_Extract[],MATCH($A573,FPL_Fixtures_Extract[[Player]:[Player]],0),MATCH(FPL_Combined[[#Headers],[Gameweek 27]],FPL_Fixtures_Extract[#Headers],0)),3))</f>
        <v>TOT(A) 2-2</v>
      </c>
      <c r="AC573" t="str">
        <f ca="1">IF(RIGHT(FPL_Combined[[#Headers],[Gameweek 28]],2)&lt;$B$622,INDEX(FPL_Results_Extract[Gameweek 03],MATCH($A573,FPL_Results_Extract[[Player]:[Player]],0)),INDEX(Team_Key[[Abbreviation]:[Abbreviation]],MATCH(LEFT(INDEX(FPL_Fixtures_Extract[],MATCH($A573,FPL_Fixtures_Extract[[Player]:[Player]],0),MATCH(FPL_Combined[[#Headers],[Gameweek 28]],FPL_Fixtures_Extract[#Headers],0)),LEN(INDEX(FPL_Fixtures_Extract[],MATCH($A573,FPL_Fixtures_Extract[[Player]:[Player]],0),MATCH(FPL_Combined[[#Headers],[Gameweek 28]],FPL_Fixtures_Extract[#Headers],0)))-4),Team_Key[[Full Name]:[Full Name]],0))&amp;RIGHT(INDEX(FPL_Fixtures_Extract[],MATCH($A573,FPL_Fixtures_Extract[[Player]:[Player]],0),MATCH(FPL_Combined[[#Headers],[Gameweek 28]],FPL_Fixtures_Extract[#Headers],0)),3))</f>
        <v>NOR(A) 1-1</v>
      </c>
      <c r="AD573" t="str">
        <f ca="1">IF(RIGHT(FPL_Combined[[#Headers],[Gameweek 29]],2)&lt;$B$622,INDEX(FPL_Results_Extract[Gameweek 04],MATCH($A573,FPL_Results_Extract[[Player]:[Player]],0)),INDEX(Team_Key[[Abbreviation]:[Abbreviation]],MATCH(LEFT(INDEX(FPL_Fixtures_Extract[],MATCH($A573,FPL_Fixtures_Extract[[Player]:[Player]],0),MATCH(FPL_Combined[[#Headers],[Gameweek 29]],FPL_Fixtures_Extract[#Headers],0)),LEN(INDEX(FPL_Fixtures_Extract[],MATCH($A573,FPL_Fixtures_Extract[[Player]:[Player]],0),MATCH(FPL_Combined[[#Headers],[Gameweek 29]],FPL_Fixtures_Extract[#Headers],0)))-4),Team_Key[[Full Name]:[Full Name]],0))&amp;RIGHT(INDEX(FPL_Fixtures_Extract[],MATCH($A573,FPL_Fixtures_Extract[[Player]:[Player]],0),MATCH(FPL_Combined[[#Headers],[Gameweek 29]],FPL_Fixtures_Extract[#Headers],0)),3))</f>
        <v>CHE(A)</v>
      </c>
      <c r="AE573" t="str">
        <f ca="1">IF(RIGHT(FPL_Combined[[#Headers],[Gameweek 30]],2)&lt;$B$622,INDEX(FPL_Results_Extract[Gameweek 05],MATCH($A573,FPL_Results_Extract[[Player]:[Player]],0)),INDEX(Team_Key[[Abbreviation]:[Abbreviation]],MATCH(LEFT(INDEX(FPL_Fixtures_Extract[],MATCH($A573,FPL_Fixtures_Extract[[Player]:[Player]],0),MATCH(FPL_Combined[[#Headers],[Gameweek 30]],FPL_Fixtures_Extract[#Headers],0)),LEN(INDEX(FPL_Fixtures_Extract[],MATCH($A573,FPL_Fixtures_Extract[[Player]:[Player]],0),MATCH(FPL_Combined[[#Headers],[Gameweek 30]],FPL_Fixtures_Extract[#Headers],0)))-4),Team_Key[[Full Name]:[Full Name]],0))&amp;RIGHT(INDEX(FPL_Fixtures_Extract[],MATCH($A573,FPL_Fixtures_Extract[[Player]:[Player]],0),MATCH(FPL_Combined[[#Headers],[Gameweek 30]],FPL_Fixtures_Extract[#Headers],0)),3))</f>
        <v>SOU(H)</v>
      </c>
      <c r="AF573" t="str">
        <f ca="1">IF(RIGHT(FPL_Combined[[#Headers],[Gameweek 31]],2)&lt;$B$622,INDEX(FPL_Results_Extract[Gameweek 06],MATCH($A573,FPL_Results_Extract[[Player]:[Player]],0)),INDEX(Team_Key[[Abbreviation]:[Abbreviation]],MATCH(LEFT(INDEX(FPL_Fixtures_Extract[],MATCH($A573,FPL_Fixtures_Extract[[Player]:[Player]],0),MATCH(FPL_Combined[[#Headers],[Gameweek 31]],FPL_Fixtures_Extract[#Headers],0)),LEN(INDEX(FPL_Fixtures_Extract[],MATCH($A573,FPL_Fixtures_Extract[[Player]:[Player]],0),MATCH(FPL_Combined[[#Headers],[Gameweek 31]],FPL_Fixtures_Extract[#Headers],0)))-4),Team_Key[[Full Name]:[Full Name]],0))&amp;RIGHT(INDEX(FPL_Fixtures_Extract[],MATCH($A573,FPL_Fixtures_Extract[[Player]:[Player]],0),MATCH(FPL_Combined[[#Headers],[Gameweek 31]],FPL_Fixtures_Extract[#Headers],0)),3))</f>
        <v>WAT(A)</v>
      </c>
      <c r="AG573" t="str">
        <f ca="1">IF(RIGHT(FPL_Combined[[#Headers],[Gameweek 32]],2)&lt;$B$622,INDEX(FPL_Results_Extract[Gameweek 07],MATCH($A573,FPL_Results_Extract[[Player]:[Player]],0)),INDEX(Team_Key[[Abbreviation]:[Abbreviation]],MATCH(LEFT(INDEX(FPL_Fixtures_Extract[],MATCH($A573,FPL_Fixtures_Extract[[Player]:[Player]],0),MATCH(FPL_Combined[[#Headers],[Gameweek 32]],FPL_Fixtures_Extract[#Headers],0)),LEN(INDEX(FPL_Fixtures_Extract[],MATCH($A573,FPL_Fixtures_Extract[[Player]:[Player]],0),MATCH(FPL_Combined[[#Headers],[Gameweek 32]],FPL_Fixtures_Extract[#Headers],0)))-4),Team_Key[[Full Name]:[Full Name]],0))&amp;RIGHT(INDEX(FPL_Fixtures_Extract[],MATCH($A573,FPL_Fixtures_Extract[[Player]:[Player]],0),MATCH(FPL_Combined[[#Headers],[Gameweek 32]],FPL_Fixtures_Extract[#Headers],0)),3))</f>
        <v>SWA(H)</v>
      </c>
      <c r="AH573" t="str">
        <f ca="1">IF(RIGHT(FPL_Combined[[#Headers],[Gameweek 33]],2)&lt;$B$622,INDEX(FPL_Results_Extract[Gameweek 08],MATCH($A573,FPL_Results_Extract[[Player]:[Player]],0)),INDEX(Team_Key[[Abbreviation]:[Abbreviation]],MATCH(LEFT(INDEX(FPL_Fixtures_Extract[],MATCH($A573,FPL_Fixtures_Extract[[Player]:[Player]],0),MATCH(FPL_Combined[[#Headers],[Gameweek 33]],FPL_Fixtures_Extract[#Headers],0)),LEN(INDEX(FPL_Fixtures_Extract[],MATCH($A573,FPL_Fixtures_Extract[[Player]:[Player]],0),MATCH(FPL_Combined[[#Headers],[Gameweek 33]],FPL_Fixtures_Extract[#Headers],0)))-4),Team_Key[[Full Name]:[Full Name]],0))&amp;RIGHT(INDEX(FPL_Fixtures_Extract[],MATCH($A573,FPL_Fixtures_Extract[[Player]:[Player]],0),MATCH(FPL_Combined[[#Headers],[Gameweek 33]],FPL_Fixtures_Extract[#Headers],0)),3))</f>
        <v>LIV(A)</v>
      </c>
      <c r="AI573" t="str">
        <f ca="1">IF(RIGHT(FPL_Combined[[#Headers],[Gameweek 34]],2)&lt;$B$622,INDEX(FPL_Results_Extract[Gameweek 09],MATCH($A573,FPL_Results_Extract[[Player]:[Player]],0)),INDEX(Team_Key[[Abbreviation]:[Abbreviation]],MATCH(LEFT(INDEX(FPL_Fixtures_Extract[],MATCH($A573,FPL_Fixtures_Extract[[Player]:[Player]],0),MATCH(FPL_Combined[[#Headers],[Gameweek 34]],FPL_Fixtures_Extract[#Headers],0)),LEN(INDEX(FPL_Fixtures_Extract[],MATCH($A573,FPL_Fixtures_Extract[[Player]:[Player]],0),MATCH(FPL_Combined[[#Headers],[Gameweek 34]],FPL_Fixtures_Extract[#Headers],0)))-4),Team_Key[[Full Name]:[Full Name]],0))&amp;RIGHT(INDEX(FPL_Fixtures_Extract[],MATCH($A573,FPL_Fixtures_Extract[[Player]:[Player]],0),MATCH(FPL_Combined[[#Headers],[Gameweek 34]],FPL_Fixtures_Extract[#Headers],0)),3))</f>
        <v>TOT(H)</v>
      </c>
      <c r="AJ573" t="str">
        <f ca="1">IF(RIGHT(FPL_Combined[[#Headers],[Gameweek 35]],2)&lt;$B$622,INDEX(FPL_Results_Extract[Gameweek 10],MATCH($A573,FPL_Results_Extract[[Player]:[Player]],0)),INDEX(Team_Key[[Abbreviation]:[Abbreviation]],MATCH(LEFT(INDEX(FPL_Fixtures_Extract[],MATCH($A573,FPL_Fixtures_Extract[[Player]:[Player]],0),MATCH(FPL_Combined[[#Headers],[Gameweek 35]],FPL_Fixtures_Extract[#Headers],0)),LEN(INDEX(FPL_Fixtures_Extract[],MATCH($A573,FPL_Fixtures_Extract[[Player]:[Player]],0),MATCH(FPL_Combined[[#Headers],[Gameweek 35]],FPL_Fixtures_Extract[#Headers],0)))-4),Team_Key[[Full Name]:[Full Name]],0))&amp;RIGHT(INDEX(FPL_Fixtures_Extract[],MATCH($A573,FPL_Fixtures_Extract[[Player]:[Player]],0),MATCH(FPL_Combined[[#Headers],[Gameweek 35]],FPL_Fixtures_Extract[#Headers],0)),3))</f>
        <v>MCI(A)</v>
      </c>
      <c r="AK573" t="str">
        <f ca="1">IF(RIGHT(FPL_Combined[[#Headers],[Gameweek 36]],2)&lt;$B$622,INDEX(FPL_Results_Extract[Gameweek 11],MATCH($A573,FPL_Results_Extract[[Player]:[Player]],0)),INDEX(Team_Key[[Abbreviation]:[Abbreviation]],MATCH(LEFT(INDEX(FPL_Fixtures_Extract[],MATCH($A573,FPL_Fixtures_Extract[[Player]:[Player]],0),MATCH(FPL_Combined[[#Headers],[Gameweek 36]],FPL_Fixtures_Extract[#Headers],0)),LEN(INDEX(FPL_Fixtures_Extract[],MATCH($A573,FPL_Fixtures_Extract[[Player]:[Player]],0),MATCH(FPL_Combined[[#Headers],[Gameweek 36]],FPL_Fixtures_Extract[#Headers],0)))-4),Team_Key[[Full Name]:[Full Name]],0))&amp;RIGHT(INDEX(FPL_Fixtures_Extract[],MATCH($A573,FPL_Fixtures_Extract[[Player]:[Player]],0),MATCH(FPL_Combined[[#Headers],[Gameweek 36]],FPL_Fixtures_Extract[#Headers],0)),3))</f>
        <v>SUN(H)</v>
      </c>
      <c r="AL573" t="str">
        <f ca="1">IF(RIGHT(FPL_Combined[[#Headers],[Gameweek 37]],2)&lt;$B$622,INDEX(FPL_Results_Extract[Gameweek 12],MATCH($A573,FPL_Results_Extract[[Player]:[Player]],0)),INDEX(Team_Key[[Abbreviation]:[Abbreviation]],MATCH(LEFT(INDEX(FPL_Fixtures_Extract[],MATCH($A573,FPL_Fixtures_Extract[[Player]:[Player]],0),MATCH(FPL_Combined[[#Headers],[Gameweek 37]],FPL_Fixtures_Extract[#Headers],0)),LEN(INDEX(FPL_Fixtures_Extract[],MATCH($A573,FPL_Fixtures_Extract[[Player]:[Player]],0),MATCH(FPL_Combined[[#Headers],[Gameweek 37]],FPL_Fixtures_Extract[#Headers],0)))-4),Team_Key[[Full Name]:[Full Name]],0))&amp;RIGHT(INDEX(FPL_Fixtures_Extract[],MATCH($A573,FPL_Fixtures_Extract[[Player]:[Player]],0),MATCH(FPL_Combined[[#Headers],[Gameweek 37]],FPL_Fixtures_Extract[#Headers],0)),3))</f>
        <v>CRY(A)</v>
      </c>
      <c r="AM573" t="str">
        <f ca="1">IF(RIGHT(FPL_Combined[[#Headers],[Gameweek 38]],2)&lt;$B$622,INDEX(FPL_Results_Extract[Gameweek 13],MATCH($A573,FPL_Results_Extract[[Player]:[Player]],0)),INDEX(Team_Key[[Abbreviation]:[Abbreviation]],MATCH(LEFT(INDEX(FPL_Fixtures_Extract[],MATCH($A573,FPL_Fixtures_Extract[[Player]:[Player]],0),MATCH(FPL_Combined[[#Headers],[Gameweek 38]],FPL_Fixtures_Extract[#Headers],0)),LEN(INDEX(FPL_Fixtures_Extract[],MATCH($A573,FPL_Fixtures_Extract[[Player]:[Player]],0),MATCH(FPL_Combined[[#Headers],[Gameweek 38]],FPL_Fixtures_Extract[#Headers],0)))-4),Team_Key[[Full Name]:[Full Name]],0))&amp;RIGHT(INDEX(FPL_Fixtures_Extract[],MATCH($A573,FPL_Fixtures_Extract[[Player]:[Player]],0),MATCH(FPL_Combined[[#Headers],[Gameweek 38]],FPL_Fixtures_Extract[#Headers],0)),3))</f>
        <v>WHU(H)</v>
      </c>
    </row>
    <row r="574" spans="1:39" x14ac:dyDescent="0.45">
      <c r="A574" t="s">
        <v>208</v>
      </c>
      <c r="B574" t="str">
        <f ca="1">IF(RIGHT(FPL_Combined[[#Headers],[Gameweek 01]],2)&lt;$B$622,INDEX(FPL_Results_Extract[Gameweek 01],MATCH($A574,FPL_Results_Extract[[Player]:[Player]],0)),INDEX(Team_Key[[Abbreviation]:[Abbreviation]],MATCH(LEFT(INDEX(FPL_Fixtures_Extract[],MATCH($A574,FPL_Fixtures_Extract[[Player]:[Player]],0),MATCH(FPL_Combined[[#Headers],[Gameweek 01]],FPL_Fixtures_Extract[#Headers],0)),LEN(INDEX(FPL_Fixtures_Extract[],MATCH($A574,FPL_Fixtures_Extract[[Player]:[Player]],0),MATCH(FPL_Combined[[#Headers],[Gameweek 01]],FPL_Fixtures_Extract[#Headers],0)))-4),Team_Key[[Full Name]:[Full Name]],0))&amp;RIGHT(INDEX(FPL_Fixtures_Extract[],MATCH($A574,FPL_Fixtures_Extract[[Player]:[Player]],0),MATCH(FPL_Combined[[#Headers],[Gameweek 01]],FPL_Fixtures_Extract[#Headers],0)),3))</f>
        <v>TOT(H) 1-0</v>
      </c>
      <c r="C574" t="str">
        <f ca="1">IF(RIGHT(FPL_Combined[[#Headers],[Gameweek 02]],2)&lt;$B$622,INDEX(FPL_Results_Extract[Gameweek 02],MATCH($A574,FPL_Results_Extract[[Player]:[Player]],0)),INDEX(Team_Key[[Abbreviation]:[Abbreviation]],MATCH(LEFT(INDEX(FPL_Fixtures_Extract[],MATCH($A574,FPL_Fixtures_Extract[[Player]:[Player]],0),MATCH(FPL_Combined[[#Headers],[Gameweek 02]],FPL_Fixtures_Extract[#Headers],0)),LEN(INDEX(FPL_Fixtures_Extract[],MATCH($A574,FPL_Fixtures_Extract[[Player]:[Player]],0),MATCH(FPL_Combined[[#Headers],[Gameweek 02]],FPL_Fixtures_Extract[#Headers],0)))-4),Team_Key[[Full Name]:[Full Name]],0))&amp;RIGHT(INDEX(FPL_Fixtures_Extract[],MATCH($A574,FPL_Fixtures_Extract[[Player]:[Player]],0),MATCH(FPL_Combined[[#Headers],[Gameweek 02]],FPL_Fixtures_Extract[#Headers],0)),3))</f>
        <v>AVL(A) 1-0</v>
      </c>
      <c r="D574" t="str">
        <f ca="1">IF(RIGHT(FPL_Combined[[#Headers],[Gameweek 03]],2)&lt;$B$622,INDEX(FPL_Results_Extract[Gameweek 03],MATCH($A574,FPL_Results_Extract[[Player]:[Player]],0)),INDEX(Team_Key[[Abbreviation]:[Abbreviation]],MATCH(LEFT(INDEX(FPL_Fixtures_Extract[],MATCH($A574,FPL_Fixtures_Extract[[Player]:[Player]],0),MATCH(FPL_Combined[[#Headers],[Gameweek 03]],FPL_Fixtures_Extract[#Headers],0)),LEN(INDEX(FPL_Fixtures_Extract[],MATCH($A574,FPL_Fixtures_Extract[[Player]:[Player]],0),MATCH(FPL_Combined[[#Headers],[Gameweek 03]],FPL_Fixtures_Extract[#Headers],0)))-4),Team_Key[[Full Name]:[Full Name]],0))&amp;RIGHT(INDEX(FPL_Fixtures_Extract[],MATCH($A574,FPL_Fixtures_Extract[[Player]:[Player]],0),MATCH(FPL_Combined[[#Headers],[Gameweek 03]],FPL_Fixtures_Extract[#Headers],0)),3))</f>
        <v>NEW(H) 0-0</v>
      </c>
      <c r="E574" t="str">
        <f ca="1">IF(RIGHT(FPL_Combined[[#Headers],[Gameweek 04]],2)&lt;$B$622,INDEX(FPL_Results_Extract[Gameweek 04],MATCH($A574,FPL_Results_Extract[[Player]:[Player]],0)),INDEX(Team_Key[[Abbreviation]:[Abbreviation]],MATCH(LEFT(INDEX(FPL_Fixtures_Extract[],MATCH($A574,FPL_Fixtures_Extract[[Player]:[Player]],0),MATCH(FPL_Combined[[#Headers],[Gameweek 04]],FPL_Fixtures_Extract[#Headers],0)),LEN(INDEX(FPL_Fixtures_Extract[],MATCH($A574,FPL_Fixtures_Extract[[Player]:[Player]],0),MATCH(FPL_Combined[[#Headers],[Gameweek 04]],FPL_Fixtures_Extract[#Headers],0)))-4),Team_Key[[Full Name]:[Full Name]],0))&amp;RIGHT(INDEX(FPL_Fixtures_Extract[],MATCH($A574,FPL_Fixtures_Extract[[Player]:[Player]],0),MATCH(FPL_Combined[[#Headers],[Gameweek 04]],FPL_Fixtures_Extract[#Headers],0)),3))</f>
        <v>SWA(A) 1-2</v>
      </c>
      <c r="F574" t="str">
        <f ca="1">IF(RIGHT(FPL_Combined[[#Headers],[Gameweek 05]],2)&lt;$B$622,INDEX(FPL_Results_Extract[Gameweek 05],MATCH($A574,FPL_Results_Extract[[Player]:[Player]],0)),INDEX(Team_Key[[Abbreviation]:[Abbreviation]],MATCH(LEFT(INDEX(FPL_Fixtures_Extract[],MATCH($A574,FPL_Fixtures_Extract[[Player]:[Player]],0),MATCH(FPL_Combined[[#Headers],[Gameweek 05]],FPL_Fixtures_Extract[#Headers],0)),LEN(INDEX(FPL_Fixtures_Extract[],MATCH($A574,FPL_Fixtures_Extract[[Player]:[Player]],0),MATCH(FPL_Combined[[#Headers],[Gameweek 05]],FPL_Fixtures_Extract[#Headers],0)))-4),Team_Key[[Full Name]:[Full Name]],0))&amp;RIGHT(INDEX(FPL_Fixtures_Extract[],MATCH($A574,FPL_Fixtures_Extract[[Player]:[Player]],0),MATCH(FPL_Combined[[#Headers],[Gameweek 05]],FPL_Fixtures_Extract[#Headers],0)),3))</f>
        <v>LIV(H) 3-1</v>
      </c>
      <c r="G574" t="str">
        <f ca="1">IF(RIGHT(FPL_Combined[[#Headers],[Gameweek 06]],2)&lt;$B$622,INDEX(FPL_Results_Extract[Gameweek 06],MATCH($A574,FPL_Results_Extract[[Player]:[Player]],0)),INDEX(Team_Key[[Abbreviation]:[Abbreviation]],MATCH(LEFT(INDEX(FPL_Fixtures_Extract[],MATCH($A574,FPL_Fixtures_Extract[[Player]:[Player]],0),MATCH(FPL_Combined[[#Headers],[Gameweek 06]],FPL_Fixtures_Extract[#Headers],0)),LEN(INDEX(FPL_Fixtures_Extract[],MATCH($A574,FPL_Fixtures_Extract[[Player]:[Player]],0),MATCH(FPL_Combined[[#Headers],[Gameweek 06]],FPL_Fixtures_Extract[#Headers],0)))-4),Team_Key[[Full Name]:[Full Name]],0))&amp;RIGHT(INDEX(FPL_Fixtures_Extract[],MATCH($A574,FPL_Fixtures_Extract[[Player]:[Player]],0),MATCH(FPL_Combined[[#Headers],[Gameweek 06]],FPL_Fixtures_Extract[#Headers],0)),3))</f>
        <v>SOU(A) 3-2</v>
      </c>
      <c r="H574" t="str">
        <f ca="1">IF(RIGHT(FPL_Combined[[#Headers],[Gameweek 07]],2)&lt;$B$622,INDEX(FPL_Results_Extract[Gameweek 07],MATCH($A574,FPL_Results_Extract[[Player]:[Player]],0)),INDEX(Team_Key[[Abbreviation]:[Abbreviation]],MATCH(LEFT(INDEX(FPL_Fixtures_Extract[],MATCH($A574,FPL_Fixtures_Extract[[Player]:[Player]],0),MATCH(FPL_Combined[[#Headers],[Gameweek 07]],FPL_Fixtures_Extract[#Headers],0)),LEN(INDEX(FPL_Fixtures_Extract[],MATCH($A574,FPL_Fixtures_Extract[[Player]:[Player]],0),MATCH(FPL_Combined[[#Headers],[Gameweek 07]],FPL_Fixtures_Extract[#Headers],0)))-4),Team_Key[[Full Name]:[Full Name]],0))&amp;RIGHT(INDEX(FPL_Fixtures_Extract[],MATCH($A574,FPL_Fixtures_Extract[[Player]:[Player]],0),MATCH(FPL_Combined[[#Headers],[Gameweek 07]],FPL_Fixtures_Extract[#Headers],0)),3))</f>
        <v>SUN(H) 3-0</v>
      </c>
      <c r="I574" t="str">
        <f ca="1">IF(RIGHT(FPL_Combined[[#Headers],[Gameweek 08]],2)&lt;$B$622,INDEX(FPL_Results_Extract[Gameweek 08],MATCH($A574,FPL_Results_Extract[[Player]:[Player]],0)),INDEX(Team_Key[[Abbreviation]:[Abbreviation]],MATCH(LEFT(INDEX(FPL_Fixtures_Extract[],MATCH($A574,FPL_Fixtures_Extract[[Player]:[Player]],0),MATCH(FPL_Combined[[#Headers],[Gameweek 08]],FPL_Fixtures_Extract[#Headers],0)),LEN(INDEX(FPL_Fixtures_Extract[],MATCH($A574,FPL_Fixtures_Extract[[Player]:[Player]],0),MATCH(FPL_Combined[[#Headers],[Gameweek 08]],FPL_Fixtures_Extract[#Headers],0)))-4),Team_Key[[Full Name]:[Full Name]],0))&amp;RIGHT(INDEX(FPL_Fixtures_Extract[],MATCH($A574,FPL_Fixtures_Extract[[Player]:[Player]],0),MATCH(FPL_Combined[[#Headers],[Gameweek 08]],FPL_Fixtures_Extract[#Headers],0)),3))</f>
        <v>ARS(A) 0-3</v>
      </c>
      <c r="J574" t="str">
        <f ca="1">IF(RIGHT(FPL_Combined[[#Headers],[Gameweek 09]],2)&lt;$B$622,INDEX(FPL_Results_Extract[Gameweek 09],MATCH($A574,FPL_Results_Extract[[Player]:[Player]],0)),INDEX(Team_Key[[Abbreviation]:[Abbreviation]],MATCH(LEFT(INDEX(FPL_Fixtures_Extract[],MATCH($A574,FPL_Fixtures_Extract[[Player]:[Player]],0),MATCH(FPL_Combined[[#Headers],[Gameweek 09]],FPL_Fixtures_Extract[#Headers],0)),LEN(INDEX(FPL_Fixtures_Extract[],MATCH($A574,FPL_Fixtures_Extract[[Player]:[Player]],0),MATCH(FPL_Combined[[#Headers],[Gameweek 09]],FPL_Fixtures_Extract[#Headers],0)))-4),Team_Key[[Full Name]:[Full Name]],0))&amp;RIGHT(INDEX(FPL_Fixtures_Extract[],MATCH($A574,FPL_Fixtures_Extract[[Player]:[Player]],0),MATCH(FPL_Combined[[#Headers],[Gameweek 09]],FPL_Fixtures_Extract[#Headers],0)),3))</f>
        <v>EVE(A) 3-0</v>
      </c>
      <c r="K574" t="str">
        <f ca="1">IF(RIGHT(FPL_Combined[[#Headers],[Gameweek 10]],2)&lt;$B$622,INDEX(FPL_Results_Extract[Gameweek 10],MATCH($A574,FPL_Results_Extract[[Player]:[Player]],0)),INDEX(Team_Key[[Abbreviation]:[Abbreviation]],MATCH(LEFT(INDEX(FPL_Fixtures_Extract[],MATCH($A574,FPL_Fixtures_Extract[[Player]:[Player]],0),MATCH(FPL_Combined[[#Headers],[Gameweek 10]],FPL_Fixtures_Extract[#Headers],0)),LEN(INDEX(FPL_Fixtures_Extract[],MATCH($A574,FPL_Fixtures_Extract[[Player]:[Player]],0),MATCH(FPL_Combined[[#Headers],[Gameweek 10]],FPL_Fixtures_Extract[#Headers],0)))-4),Team_Key[[Full Name]:[Full Name]],0))&amp;RIGHT(INDEX(FPL_Fixtures_Extract[],MATCH($A574,FPL_Fixtures_Extract[[Player]:[Player]],0),MATCH(FPL_Combined[[#Headers],[Gameweek 10]],FPL_Fixtures_Extract[#Headers],0)),3))</f>
        <v>MCI(H) 0-0</v>
      </c>
      <c r="L574" t="str">
        <f ca="1">IF(RIGHT(FPL_Combined[[#Headers],[Gameweek 11]],2)&lt;$B$622,INDEX(FPL_Results_Extract[Gameweek 11],MATCH($A574,FPL_Results_Extract[[Player]:[Player]],0)),INDEX(Team_Key[[Abbreviation]:[Abbreviation]],MATCH(LEFT(INDEX(FPL_Fixtures_Extract[],MATCH($A574,FPL_Fixtures_Extract[[Player]:[Player]],0),MATCH(FPL_Combined[[#Headers],[Gameweek 11]],FPL_Fixtures_Extract[#Headers],0)),LEN(INDEX(FPL_Fixtures_Extract[],MATCH($A574,FPL_Fixtures_Extract[[Player]:[Player]],0),MATCH(FPL_Combined[[#Headers],[Gameweek 11]],FPL_Fixtures_Extract[#Headers],0)))-4),Team_Key[[Full Name]:[Full Name]],0))&amp;RIGHT(INDEX(FPL_Fixtures_Extract[],MATCH($A574,FPL_Fixtures_Extract[[Player]:[Player]],0),MATCH(FPL_Combined[[#Headers],[Gameweek 11]],FPL_Fixtures_Extract[#Headers],0)),3))</f>
        <v>CRY(A) 0-0</v>
      </c>
      <c r="M574" t="str">
        <f ca="1">IF(RIGHT(FPL_Combined[[#Headers],[Gameweek 12]],2)&lt;$B$622,INDEX(FPL_Results_Extract[Gameweek 12],MATCH($A574,FPL_Results_Extract[[Player]:[Player]],0)),INDEX(Team_Key[[Abbreviation]:[Abbreviation]],MATCH(LEFT(INDEX(FPL_Fixtures_Extract[],MATCH($A574,FPL_Fixtures_Extract[[Player]:[Player]],0),MATCH(FPL_Combined[[#Headers],[Gameweek 12]],FPL_Fixtures_Extract[#Headers],0)),LEN(INDEX(FPL_Fixtures_Extract[],MATCH($A574,FPL_Fixtures_Extract[[Player]:[Player]],0),MATCH(FPL_Combined[[#Headers],[Gameweek 12]],FPL_Fixtures_Extract[#Headers],0)))-4),Team_Key[[Full Name]:[Full Name]],0))&amp;RIGHT(INDEX(FPL_Fixtures_Extract[],MATCH($A574,FPL_Fixtures_Extract[[Player]:[Player]],0),MATCH(FPL_Combined[[#Headers],[Gameweek 12]],FPL_Fixtures_Extract[#Headers],0)),3))</f>
        <v>WBA(H) 2-0</v>
      </c>
      <c r="N574" t="str">
        <f ca="1">IF(RIGHT(FPL_Combined[[#Headers],[Gameweek 13]],2)&lt;$B$622,INDEX(FPL_Results_Extract[Gameweek 13],MATCH($A574,FPL_Results_Extract[[Player]:[Player]],0)),INDEX(Team_Key[[Abbreviation]:[Abbreviation]],MATCH(LEFT(INDEX(FPL_Fixtures_Extract[],MATCH($A574,FPL_Fixtures_Extract[[Player]:[Player]],0),MATCH(FPL_Combined[[#Headers],[Gameweek 13]],FPL_Fixtures_Extract[#Headers],0)),LEN(INDEX(FPL_Fixtures_Extract[],MATCH($A574,FPL_Fixtures_Extract[[Player]:[Player]],0),MATCH(FPL_Combined[[#Headers],[Gameweek 13]],FPL_Fixtures_Extract[#Headers],0)))-4),Team_Key[[Full Name]:[Full Name]],0))&amp;RIGHT(INDEX(FPL_Fixtures_Extract[],MATCH($A574,FPL_Fixtures_Extract[[Player]:[Player]],0),MATCH(FPL_Combined[[#Headers],[Gameweek 13]],FPL_Fixtures_Extract[#Headers],0)),3))</f>
        <v>WAT(A) 2-1</v>
      </c>
      <c r="O574" t="str">
        <f ca="1">IF(RIGHT(FPL_Combined[[#Headers],[Gameweek 14]],2)&lt;$B$622,INDEX(FPL_Results_Extract[Gameweek 14],MATCH($A574,FPL_Results_Extract[[Player]:[Player]],0)),INDEX(Team_Key[[Abbreviation]:[Abbreviation]],MATCH(LEFT(INDEX(FPL_Fixtures_Extract[],MATCH($A574,FPL_Fixtures_Extract[[Player]:[Player]],0),MATCH(FPL_Combined[[#Headers],[Gameweek 14]],FPL_Fixtures_Extract[#Headers],0)),LEN(INDEX(FPL_Fixtures_Extract[],MATCH($A574,FPL_Fixtures_Extract[[Player]:[Player]],0),MATCH(FPL_Combined[[#Headers],[Gameweek 14]],FPL_Fixtures_Extract[#Headers],0)))-4),Team_Key[[Full Name]:[Full Name]],0))&amp;RIGHT(INDEX(FPL_Fixtures_Extract[],MATCH($A574,FPL_Fixtures_Extract[[Player]:[Player]],0),MATCH(FPL_Combined[[#Headers],[Gameweek 14]],FPL_Fixtures_Extract[#Headers],0)),3))</f>
        <v>LEI(A) 1-1</v>
      </c>
      <c r="P574" t="str">
        <f ca="1">IF(RIGHT(FPL_Combined[[#Headers],[Gameweek 15]],2)&lt;$B$622,INDEX(FPL_Results_Extract[Gameweek 15],MATCH($A574,FPL_Results_Extract[[Player]:[Player]],0)),INDEX(Team_Key[[Abbreviation]:[Abbreviation]],MATCH(LEFT(INDEX(FPL_Fixtures_Extract[],MATCH($A574,FPL_Fixtures_Extract[[Player]:[Player]],0),MATCH(FPL_Combined[[#Headers],[Gameweek 15]],FPL_Fixtures_Extract[#Headers],0)),LEN(INDEX(FPL_Fixtures_Extract[],MATCH($A574,FPL_Fixtures_Extract[[Player]:[Player]],0),MATCH(FPL_Combined[[#Headers],[Gameweek 15]],FPL_Fixtures_Extract[#Headers],0)))-4),Team_Key[[Full Name]:[Full Name]],0))&amp;RIGHT(INDEX(FPL_Fixtures_Extract[],MATCH($A574,FPL_Fixtures_Extract[[Player]:[Player]],0),MATCH(FPL_Combined[[#Headers],[Gameweek 15]],FPL_Fixtures_Extract[#Headers],0)),3))</f>
        <v>WHU(H) 0-0</v>
      </c>
      <c r="Q574" t="str">
        <f ca="1">IF(RIGHT(FPL_Combined[[#Headers],[Gameweek 16]],2)&lt;$B$622,INDEX(FPL_Results_Extract[Gameweek 16],MATCH($A574,FPL_Results_Extract[[Player]:[Player]],0)),INDEX(Team_Key[[Abbreviation]:[Abbreviation]],MATCH(LEFT(INDEX(FPL_Fixtures_Extract[],MATCH($A574,FPL_Fixtures_Extract[[Player]:[Player]],0),MATCH(FPL_Combined[[#Headers],[Gameweek 16]],FPL_Fixtures_Extract[#Headers],0)),LEN(INDEX(FPL_Fixtures_Extract[],MATCH($A574,FPL_Fixtures_Extract[[Player]:[Player]],0),MATCH(FPL_Combined[[#Headers],[Gameweek 16]],FPL_Fixtures_Extract[#Headers],0)))-4),Team_Key[[Full Name]:[Full Name]],0))&amp;RIGHT(INDEX(FPL_Fixtures_Extract[],MATCH($A574,FPL_Fixtures_Extract[[Player]:[Player]],0),MATCH(FPL_Combined[[#Headers],[Gameweek 16]],FPL_Fixtures_Extract[#Headers],0)),3))</f>
        <v>BOU(A) 1-2</v>
      </c>
      <c r="R574" t="str">
        <f ca="1">IF(RIGHT(FPL_Combined[[#Headers],[Gameweek 17]],2)&lt;$B$622,INDEX(FPL_Results_Extract[Gameweek 17],MATCH($A574,FPL_Results_Extract[[Player]:[Player]],0)),INDEX(Team_Key[[Abbreviation]:[Abbreviation]],MATCH(LEFT(INDEX(FPL_Fixtures_Extract[],MATCH($A574,FPL_Fixtures_Extract[[Player]:[Player]],0),MATCH(FPL_Combined[[#Headers],[Gameweek 17]],FPL_Fixtures_Extract[#Headers],0)),LEN(INDEX(FPL_Fixtures_Extract[],MATCH($A574,FPL_Fixtures_Extract[[Player]:[Player]],0),MATCH(FPL_Combined[[#Headers],[Gameweek 17]],FPL_Fixtures_Extract[#Headers],0)))-4),Team_Key[[Full Name]:[Full Name]],0))&amp;RIGHT(INDEX(FPL_Fixtures_Extract[],MATCH($A574,FPL_Fixtures_Extract[[Player]:[Player]],0),MATCH(FPL_Combined[[#Headers],[Gameweek 17]],FPL_Fixtures_Extract[#Headers],0)),3))</f>
        <v>NOR(H) 1-2</v>
      </c>
      <c r="S574" t="str">
        <f ca="1">IF(RIGHT(FPL_Combined[[#Headers],[Gameweek 18]],2)&lt;$B$622,INDEX(FPL_Results_Extract[Gameweek 18],MATCH($A574,FPL_Results_Extract[[Player]:[Player]],0)),INDEX(Team_Key[[Abbreviation]:[Abbreviation]],MATCH(LEFT(INDEX(FPL_Fixtures_Extract[],MATCH($A574,FPL_Fixtures_Extract[[Player]:[Player]],0),MATCH(FPL_Combined[[#Headers],[Gameweek 18]],FPL_Fixtures_Extract[#Headers],0)),LEN(INDEX(FPL_Fixtures_Extract[],MATCH($A574,FPL_Fixtures_Extract[[Player]:[Player]],0),MATCH(FPL_Combined[[#Headers],[Gameweek 18]],FPL_Fixtures_Extract[#Headers],0)))-4),Team_Key[[Full Name]:[Full Name]],0))&amp;RIGHT(INDEX(FPL_Fixtures_Extract[],MATCH($A574,FPL_Fixtures_Extract[[Player]:[Player]],0),MATCH(FPL_Combined[[#Headers],[Gameweek 18]],FPL_Fixtures_Extract[#Headers],0)),3))</f>
        <v>STK(A) 0-2</v>
      </c>
      <c r="T574" t="str">
        <f ca="1">IF(RIGHT(FPL_Combined[[#Headers],[Gameweek 19]],2)&lt;$B$622,INDEX(FPL_Results_Extract[Gameweek 19],MATCH($A574,FPL_Results_Extract[[Player]:[Player]],0)),INDEX(Team_Key[[Abbreviation]:[Abbreviation]],MATCH(LEFT(INDEX(FPL_Fixtures_Extract[],MATCH($A574,FPL_Fixtures_Extract[[Player]:[Player]],0),MATCH(FPL_Combined[[#Headers],[Gameweek 19]],FPL_Fixtures_Extract[#Headers],0)),LEN(INDEX(FPL_Fixtures_Extract[],MATCH($A574,FPL_Fixtures_Extract[[Player]:[Player]],0),MATCH(FPL_Combined[[#Headers],[Gameweek 19]],FPL_Fixtures_Extract[#Headers],0)))-4),Team_Key[[Full Name]:[Full Name]],0))&amp;RIGHT(INDEX(FPL_Fixtures_Extract[],MATCH($A574,FPL_Fixtures_Extract[[Player]:[Player]],0),MATCH(FPL_Combined[[#Headers],[Gameweek 19]],FPL_Fixtures_Extract[#Headers],0)),3))</f>
        <v>CHE(H) 0-0</v>
      </c>
      <c r="U574" t="str">
        <f ca="1">IF(RIGHT(FPL_Combined[[#Headers],[Gameweek 20]],2)&lt;$B$622,INDEX(FPL_Results_Extract[Gameweek 20],MATCH($A574,FPL_Results_Extract[[Player]:[Player]],0)),INDEX(Team_Key[[Abbreviation]:[Abbreviation]],MATCH(LEFT(INDEX(FPL_Fixtures_Extract[],MATCH($A574,FPL_Fixtures_Extract[[Player]:[Player]],0),MATCH(FPL_Combined[[#Headers],[Gameweek 20]],FPL_Fixtures_Extract[#Headers],0)),LEN(INDEX(FPL_Fixtures_Extract[],MATCH($A574,FPL_Fixtures_Extract[[Player]:[Player]],0),MATCH(FPL_Combined[[#Headers],[Gameweek 20]],FPL_Fixtures_Extract[#Headers],0)))-4),Team_Key[[Full Name]:[Full Name]],0))&amp;RIGHT(INDEX(FPL_Fixtures_Extract[],MATCH($A574,FPL_Fixtures_Extract[[Player]:[Player]],0),MATCH(FPL_Combined[[#Headers],[Gameweek 20]],FPL_Fixtures_Extract[#Headers],0)),3))</f>
        <v>SWA(H) 2-1</v>
      </c>
      <c r="V574" t="str">
        <f ca="1">IF(RIGHT(FPL_Combined[[#Headers],[Gameweek 21]],2)&lt;$B$622,INDEX(FPL_Results_Extract[Gameweek 21],MATCH($A574,FPL_Results_Extract[[Player]:[Player]],0)),INDEX(Team_Key[[Abbreviation]:[Abbreviation]],MATCH(LEFT(INDEX(FPL_Fixtures_Extract[],MATCH($A574,FPL_Fixtures_Extract[[Player]:[Player]],0),MATCH(FPL_Combined[[#Headers],[Gameweek 21]],FPL_Fixtures_Extract[#Headers],0)),LEN(INDEX(FPL_Fixtures_Extract[],MATCH($A574,FPL_Fixtures_Extract[[Player]:[Player]],0),MATCH(FPL_Combined[[#Headers],[Gameweek 21]],FPL_Fixtures_Extract[#Headers],0)))-4),Team_Key[[Full Name]:[Full Name]],0))&amp;RIGHT(INDEX(FPL_Fixtures_Extract[],MATCH($A574,FPL_Fixtures_Extract[[Player]:[Player]],0),MATCH(FPL_Combined[[#Headers],[Gameweek 21]],FPL_Fixtures_Extract[#Headers],0)),3))</f>
        <v>NEW(A) 3-3</v>
      </c>
      <c r="W574" t="str">
        <f ca="1">IF(RIGHT(FPL_Combined[[#Headers],[Gameweek 22]],2)&lt;$B$622,INDEX(FPL_Results_Extract[Gameweek 22],MATCH($A574,FPL_Results_Extract[[Player]:[Player]],0)),INDEX(Team_Key[[Abbreviation]:[Abbreviation]],MATCH(LEFT(INDEX(FPL_Fixtures_Extract[],MATCH($A574,FPL_Fixtures_Extract[[Player]:[Player]],0),MATCH(FPL_Combined[[#Headers],[Gameweek 22]],FPL_Fixtures_Extract[#Headers],0)),LEN(INDEX(FPL_Fixtures_Extract[],MATCH($A574,FPL_Fixtures_Extract[[Player]:[Player]],0),MATCH(FPL_Combined[[#Headers],[Gameweek 22]],FPL_Fixtures_Extract[#Headers],0)))-4),Team_Key[[Full Name]:[Full Name]],0))&amp;RIGHT(INDEX(FPL_Fixtures_Extract[],MATCH($A574,FPL_Fixtures_Extract[[Player]:[Player]],0),MATCH(FPL_Combined[[#Headers],[Gameweek 22]],FPL_Fixtures_Extract[#Headers],0)),3))</f>
        <v>LIV(A) 1-0</v>
      </c>
      <c r="X574" t="str">
        <f ca="1">IF(RIGHT(FPL_Combined[[#Headers],[Gameweek 23]],2)&lt;$B$622,INDEX(FPL_Results_Extract[Gameweek 23],MATCH($A574,FPL_Results_Extract[[Player]:[Player]],0)),INDEX(Team_Key[[Abbreviation]:[Abbreviation]],MATCH(LEFT(INDEX(FPL_Fixtures_Extract[],MATCH($A574,FPL_Fixtures_Extract[[Player]:[Player]],0),MATCH(FPL_Combined[[#Headers],[Gameweek 23]],FPL_Fixtures_Extract[#Headers],0)),LEN(INDEX(FPL_Fixtures_Extract[],MATCH($A574,FPL_Fixtures_Extract[[Player]:[Player]],0),MATCH(FPL_Combined[[#Headers],[Gameweek 23]],FPL_Fixtures_Extract[#Headers],0)))-4),Team_Key[[Full Name]:[Full Name]],0))&amp;RIGHT(INDEX(FPL_Fixtures_Extract[],MATCH($A574,FPL_Fixtures_Extract[[Player]:[Player]],0),MATCH(FPL_Combined[[#Headers],[Gameweek 23]],FPL_Fixtures_Extract[#Headers],0)),3))</f>
        <v>SOU(H) 0-1</v>
      </c>
      <c r="Y574" t="str">
        <f ca="1">IF(RIGHT(FPL_Combined[[#Headers],[Gameweek 24]],2)&lt;$B$622,INDEX(FPL_Results_Extract[Team],MATCH($A574,FPL_Results_Extract[[Player]:[Player]],0)),INDEX(Team_Key[[Abbreviation]:[Abbreviation]],MATCH(LEFT(INDEX(FPL_Fixtures_Extract[],MATCH($A574,FPL_Fixtures_Extract[[Player]:[Player]],0),MATCH(FPL_Combined[[#Headers],[Gameweek 24]],FPL_Fixtures_Extract[#Headers],0)),LEN(INDEX(FPL_Fixtures_Extract[],MATCH($A574,FPL_Fixtures_Extract[[Player]:[Player]],0),MATCH(FPL_Combined[[#Headers],[Gameweek 24]],FPL_Fixtures_Extract[#Headers],0)))-4),Team_Key[[Full Name]:[Full Name]],0))&amp;RIGHT(INDEX(FPL_Fixtures_Extract[],MATCH($A574,FPL_Fixtures_Extract[[Player]:[Player]],0),MATCH(FPL_Combined[[#Headers],[Gameweek 24]],FPL_Fixtures_Extract[#Headers],0)),3))</f>
        <v>MUN</v>
      </c>
      <c r="Z574" t="str">
        <f ca="1">IF(RIGHT(FPL_Combined[[#Headers],[Gameweek 25]],2)&lt;$B$622,INDEX(FPL_Results_Extract[Player],MATCH($A574,FPL_Results_Extract[[Player]:[Player]],0)),INDEX(Team_Key[[Abbreviation]:[Abbreviation]],MATCH(LEFT(INDEX(FPL_Fixtures_Extract[],MATCH($A574,FPL_Fixtures_Extract[[Player]:[Player]],0),MATCH(FPL_Combined[[#Headers],[Gameweek 25]],FPL_Fixtures_Extract[#Headers],0)),LEN(INDEX(FPL_Fixtures_Extract[],MATCH($A574,FPL_Fixtures_Extract[[Player]:[Player]],0),MATCH(FPL_Combined[[#Headers],[Gameweek 25]],FPL_Fixtures_Extract[#Headers],0)))-4),Team_Key[[Full Name]:[Full Name]],0))&amp;RIGHT(INDEX(FPL_Fixtures_Extract[],MATCH($A574,FPL_Fixtures_Extract[[Player]:[Player]],0),MATCH(FPL_Combined[[#Headers],[Gameweek 25]],FPL_Fixtures_Extract[#Headers],0)),3))</f>
        <v>van Persie</v>
      </c>
      <c r="AA574" t="str">
        <f ca="1">IF(RIGHT(FPL_Combined[[#Headers],[Gameweek 26]],2)&lt;$B$622,INDEX(FPL_Results_Extract[Gameweek 01],MATCH($A574,FPL_Results_Extract[[Player]:[Player]],0)),INDEX(Team_Key[[Abbreviation]:[Abbreviation]],MATCH(LEFT(INDEX(FPL_Fixtures_Extract[],MATCH($A574,FPL_Fixtures_Extract[[Player]:[Player]],0),MATCH(FPL_Combined[[#Headers],[Gameweek 26]],FPL_Fixtures_Extract[#Headers],0)),LEN(INDEX(FPL_Fixtures_Extract[],MATCH($A574,FPL_Fixtures_Extract[[Player]:[Player]],0),MATCH(FPL_Combined[[#Headers],[Gameweek 26]],FPL_Fixtures_Extract[#Headers],0)))-4),Team_Key[[Full Name]:[Full Name]],0))&amp;RIGHT(INDEX(FPL_Fixtures_Extract[],MATCH($A574,FPL_Fixtures_Extract[[Player]:[Player]],0),MATCH(FPL_Combined[[#Headers],[Gameweek 26]],FPL_Fixtures_Extract[#Headers],0)),3))</f>
        <v>TOT(H) 1-0</v>
      </c>
      <c r="AB574" t="str">
        <f ca="1">IF(RIGHT(FPL_Combined[[#Headers],[Gameweek 27]],2)&lt;$B$622,INDEX(FPL_Results_Extract[Gameweek 02],MATCH($A574,FPL_Results_Extract[[Player]:[Player]],0)),INDEX(Team_Key[[Abbreviation]:[Abbreviation]],MATCH(LEFT(INDEX(FPL_Fixtures_Extract[],MATCH($A574,FPL_Fixtures_Extract[[Player]:[Player]],0),MATCH(FPL_Combined[[#Headers],[Gameweek 27]],FPL_Fixtures_Extract[#Headers],0)),LEN(INDEX(FPL_Fixtures_Extract[],MATCH($A574,FPL_Fixtures_Extract[[Player]:[Player]],0),MATCH(FPL_Combined[[#Headers],[Gameweek 27]],FPL_Fixtures_Extract[#Headers],0)))-4),Team_Key[[Full Name]:[Full Name]],0))&amp;RIGHT(INDEX(FPL_Fixtures_Extract[],MATCH($A574,FPL_Fixtures_Extract[[Player]:[Player]],0),MATCH(FPL_Combined[[#Headers],[Gameweek 27]],FPL_Fixtures_Extract[#Headers],0)),3))</f>
        <v>AVL(A) 1-0</v>
      </c>
      <c r="AC574" t="str">
        <f ca="1">IF(RIGHT(FPL_Combined[[#Headers],[Gameweek 28]],2)&lt;$B$622,INDEX(FPL_Results_Extract[Gameweek 03],MATCH($A574,FPL_Results_Extract[[Player]:[Player]],0)),INDEX(Team_Key[[Abbreviation]:[Abbreviation]],MATCH(LEFT(INDEX(FPL_Fixtures_Extract[],MATCH($A574,FPL_Fixtures_Extract[[Player]:[Player]],0),MATCH(FPL_Combined[[#Headers],[Gameweek 28]],FPL_Fixtures_Extract[#Headers],0)),LEN(INDEX(FPL_Fixtures_Extract[],MATCH($A574,FPL_Fixtures_Extract[[Player]:[Player]],0),MATCH(FPL_Combined[[#Headers],[Gameweek 28]],FPL_Fixtures_Extract[#Headers],0)))-4),Team_Key[[Full Name]:[Full Name]],0))&amp;RIGHT(INDEX(FPL_Fixtures_Extract[],MATCH($A574,FPL_Fixtures_Extract[[Player]:[Player]],0),MATCH(FPL_Combined[[#Headers],[Gameweek 28]],FPL_Fixtures_Extract[#Headers],0)),3))</f>
        <v>NEW(H) 0-0</v>
      </c>
      <c r="AD574" t="str">
        <f ca="1">IF(RIGHT(FPL_Combined[[#Headers],[Gameweek 29]],2)&lt;$B$622,INDEX(FPL_Results_Extract[Gameweek 04],MATCH($A574,FPL_Results_Extract[[Player]:[Player]],0)),INDEX(Team_Key[[Abbreviation]:[Abbreviation]],MATCH(LEFT(INDEX(FPL_Fixtures_Extract[],MATCH($A574,FPL_Fixtures_Extract[[Player]:[Player]],0),MATCH(FPL_Combined[[#Headers],[Gameweek 29]],FPL_Fixtures_Extract[#Headers],0)),LEN(INDEX(FPL_Fixtures_Extract[],MATCH($A574,FPL_Fixtures_Extract[[Player]:[Player]],0),MATCH(FPL_Combined[[#Headers],[Gameweek 29]],FPL_Fixtures_Extract[#Headers],0)))-4),Team_Key[[Full Name]:[Full Name]],0))&amp;RIGHT(INDEX(FPL_Fixtures_Extract[],MATCH($A574,FPL_Fixtures_Extract[[Player]:[Player]],0),MATCH(FPL_Combined[[#Headers],[Gameweek 29]],FPL_Fixtures_Extract[#Headers],0)),3))</f>
        <v>WBA(A)</v>
      </c>
      <c r="AE574" t="e">
        <f ca="1">IF(RIGHT(FPL_Combined[[#Headers],[Gameweek 30]],2)&lt;$B$622,INDEX(FPL_Results_Extract[Gameweek 05],MATCH($A574,FPL_Results_Extract[[Player]:[Player]],0)),INDEX(Team_Key[[Abbreviation]:[Abbreviation]],MATCH(LEFT(INDEX(FPL_Fixtures_Extract[],MATCH($A574,FPL_Fixtures_Extract[[Player]:[Player]],0),MATCH(FPL_Combined[[#Headers],[Gameweek 30]],FPL_Fixtures_Extract[#Headers],0)),LEN(INDEX(FPL_Fixtures_Extract[],MATCH($A574,FPL_Fixtures_Extract[[Player]:[Player]],0),MATCH(FPL_Combined[[#Headers],[Gameweek 30]],FPL_Fixtures_Extract[#Headers],0)))-4),Team_Key[[Full Name]:[Full Name]],0))&amp;RIGHT(INDEX(FPL_Fixtures_Extract[],MATCH($A574,FPL_Fixtures_Extract[[Player]:[Player]],0),MATCH(FPL_Combined[[#Headers],[Gameweek 30]],FPL_Fixtures_Extract[#Headers],0)),3))</f>
        <v>#VALUE!</v>
      </c>
      <c r="AF574" t="str">
        <f ca="1">IF(RIGHT(FPL_Combined[[#Headers],[Gameweek 31]],2)&lt;$B$622,INDEX(FPL_Results_Extract[Gameweek 06],MATCH($A574,FPL_Results_Extract[[Player]:[Player]],0)),INDEX(Team_Key[[Abbreviation]:[Abbreviation]],MATCH(LEFT(INDEX(FPL_Fixtures_Extract[],MATCH($A574,FPL_Fixtures_Extract[[Player]:[Player]],0),MATCH(FPL_Combined[[#Headers],[Gameweek 31]],FPL_Fixtures_Extract[#Headers],0)),LEN(INDEX(FPL_Fixtures_Extract[],MATCH($A574,FPL_Fixtures_Extract[[Player]:[Player]],0),MATCH(FPL_Combined[[#Headers],[Gameweek 31]],FPL_Fixtures_Extract[#Headers],0)))-4),Team_Key[[Full Name]:[Full Name]],0))&amp;RIGHT(INDEX(FPL_Fixtures_Extract[],MATCH($A574,FPL_Fixtures_Extract[[Player]:[Player]],0),MATCH(FPL_Combined[[#Headers],[Gameweek 31]],FPL_Fixtures_Extract[#Headers],0)),3))</f>
        <v>MCI(A)</v>
      </c>
      <c r="AG574" t="str">
        <f ca="1">IF(RIGHT(FPL_Combined[[#Headers],[Gameweek 32]],2)&lt;$B$622,INDEX(FPL_Results_Extract[Gameweek 07],MATCH($A574,FPL_Results_Extract[[Player]:[Player]],0)),INDEX(Team_Key[[Abbreviation]:[Abbreviation]],MATCH(LEFT(INDEX(FPL_Fixtures_Extract[],MATCH($A574,FPL_Fixtures_Extract[[Player]:[Player]],0),MATCH(FPL_Combined[[#Headers],[Gameweek 32]],FPL_Fixtures_Extract[#Headers],0)),LEN(INDEX(FPL_Fixtures_Extract[],MATCH($A574,FPL_Fixtures_Extract[[Player]:[Player]],0),MATCH(FPL_Combined[[#Headers],[Gameweek 32]],FPL_Fixtures_Extract[#Headers],0)))-4),Team_Key[[Full Name]:[Full Name]],0))&amp;RIGHT(INDEX(FPL_Fixtures_Extract[],MATCH($A574,FPL_Fixtures_Extract[[Player]:[Player]],0),MATCH(FPL_Combined[[#Headers],[Gameweek 32]],FPL_Fixtures_Extract[#Headers],0)),3))</f>
        <v>EVE(H)</v>
      </c>
      <c r="AH574" t="str">
        <f ca="1">IF(RIGHT(FPL_Combined[[#Headers],[Gameweek 33]],2)&lt;$B$622,INDEX(FPL_Results_Extract[Gameweek 08],MATCH($A574,FPL_Results_Extract[[Player]:[Player]],0)),INDEX(Team_Key[[Abbreviation]:[Abbreviation]],MATCH(LEFT(INDEX(FPL_Fixtures_Extract[],MATCH($A574,FPL_Fixtures_Extract[[Player]:[Player]],0),MATCH(FPL_Combined[[#Headers],[Gameweek 33]],FPL_Fixtures_Extract[#Headers],0)),LEN(INDEX(FPL_Fixtures_Extract[],MATCH($A574,FPL_Fixtures_Extract[[Player]:[Player]],0),MATCH(FPL_Combined[[#Headers],[Gameweek 33]],FPL_Fixtures_Extract[#Headers],0)))-4),Team_Key[[Full Name]:[Full Name]],0))&amp;RIGHT(INDEX(FPL_Fixtures_Extract[],MATCH($A574,FPL_Fixtures_Extract[[Player]:[Player]],0),MATCH(FPL_Combined[[#Headers],[Gameweek 33]],FPL_Fixtures_Extract[#Headers],0)),3))</f>
        <v>TOT(A)</v>
      </c>
      <c r="AI574" t="str">
        <f ca="1">IF(RIGHT(FPL_Combined[[#Headers],[Gameweek 34]],2)&lt;$B$622,INDEX(FPL_Results_Extract[Gameweek 09],MATCH($A574,FPL_Results_Extract[[Player]:[Player]],0)),INDEX(Team_Key[[Abbreviation]:[Abbreviation]],MATCH(LEFT(INDEX(FPL_Fixtures_Extract[],MATCH($A574,FPL_Fixtures_Extract[[Player]:[Player]],0),MATCH(FPL_Combined[[#Headers],[Gameweek 34]],FPL_Fixtures_Extract[#Headers],0)),LEN(INDEX(FPL_Fixtures_Extract[],MATCH($A574,FPL_Fixtures_Extract[[Player]:[Player]],0),MATCH(FPL_Combined[[#Headers],[Gameweek 34]],FPL_Fixtures_Extract[#Headers],0)))-4),Team_Key[[Full Name]:[Full Name]],0))&amp;RIGHT(INDEX(FPL_Fixtures_Extract[],MATCH($A574,FPL_Fixtures_Extract[[Player]:[Player]],0),MATCH(FPL_Combined[[#Headers],[Gameweek 34]],FPL_Fixtures_Extract[#Headers],0)),3))</f>
        <v>AVL(H)</v>
      </c>
      <c r="AJ574" t="e">
        <f ca="1">IF(RIGHT(FPL_Combined[[#Headers],[Gameweek 35]],2)&lt;$B$622,INDEX(FPL_Results_Extract[Gameweek 10],MATCH($A574,FPL_Results_Extract[[Player]:[Player]],0)),INDEX(Team_Key[[Abbreviation]:[Abbreviation]],MATCH(LEFT(INDEX(FPL_Fixtures_Extract[],MATCH($A574,FPL_Fixtures_Extract[[Player]:[Player]],0),MATCH(FPL_Combined[[#Headers],[Gameweek 35]],FPL_Fixtures_Extract[#Headers],0)),LEN(INDEX(FPL_Fixtures_Extract[],MATCH($A574,FPL_Fixtures_Extract[[Player]:[Player]],0),MATCH(FPL_Combined[[#Headers],[Gameweek 35]],FPL_Fixtures_Extract[#Headers],0)))-4),Team_Key[[Full Name]:[Full Name]],0))&amp;RIGHT(INDEX(FPL_Fixtures_Extract[],MATCH($A574,FPL_Fixtures_Extract[[Player]:[Player]],0),MATCH(FPL_Combined[[#Headers],[Gameweek 35]],FPL_Fixtures_Extract[#Headers],0)),3))</f>
        <v>#VALUE!</v>
      </c>
      <c r="AK574" t="str">
        <f ca="1">IF(RIGHT(FPL_Combined[[#Headers],[Gameweek 36]],2)&lt;$B$622,INDEX(FPL_Results_Extract[Gameweek 11],MATCH($A574,FPL_Results_Extract[[Player]:[Player]],0)),INDEX(Team_Key[[Abbreviation]:[Abbreviation]],MATCH(LEFT(INDEX(FPL_Fixtures_Extract[],MATCH($A574,FPL_Fixtures_Extract[[Player]:[Player]],0),MATCH(FPL_Combined[[#Headers],[Gameweek 36]],FPL_Fixtures_Extract[#Headers],0)),LEN(INDEX(FPL_Fixtures_Extract[],MATCH($A574,FPL_Fixtures_Extract[[Player]:[Player]],0),MATCH(FPL_Combined[[#Headers],[Gameweek 36]],FPL_Fixtures_Extract[#Headers],0)))-4),Team_Key[[Full Name]:[Full Name]],0))&amp;RIGHT(INDEX(FPL_Fixtures_Extract[],MATCH($A574,FPL_Fixtures_Extract[[Player]:[Player]],0),MATCH(FPL_Combined[[#Headers],[Gameweek 36]],FPL_Fixtures_Extract[#Headers],0)),3))</f>
        <v>LEI(H)</v>
      </c>
      <c r="AL574" t="str">
        <f ca="1">IF(RIGHT(FPL_Combined[[#Headers],[Gameweek 37]],2)&lt;$B$622,INDEX(FPL_Results_Extract[Gameweek 12],MATCH($A574,FPL_Results_Extract[[Player]:[Player]],0)),INDEX(Team_Key[[Abbreviation]:[Abbreviation]],MATCH(LEFT(INDEX(FPL_Fixtures_Extract[],MATCH($A574,FPL_Fixtures_Extract[[Player]:[Player]],0),MATCH(FPL_Combined[[#Headers],[Gameweek 37]],FPL_Fixtures_Extract[#Headers],0)),LEN(INDEX(FPL_Fixtures_Extract[],MATCH($A574,FPL_Fixtures_Extract[[Player]:[Player]],0),MATCH(FPL_Combined[[#Headers],[Gameweek 37]],FPL_Fixtures_Extract[#Headers],0)))-4),Team_Key[[Full Name]:[Full Name]],0))&amp;RIGHT(INDEX(FPL_Fixtures_Extract[],MATCH($A574,FPL_Fixtures_Extract[[Player]:[Player]],0),MATCH(FPL_Combined[[#Headers],[Gameweek 37]],FPL_Fixtures_Extract[#Headers],0)),3))</f>
        <v>NOR(A)</v>
      </c>
      <c r="AM574" t="str">
        <f ca="1">IF(RIGHT(FPL_Combined[[#Headers],[Gameweek 38]],2)&lt;$B$622,INDEX(FPL_Results_Extract[Gameweek 13],MATCH($A574,FPL_Results_Extract[[Player]:[Player]],0)),INDEX(Team_Key[[Abbreviation]:[Abbreviation]],MATCH(LEFT(INDEX(FPL_Fixtures_Extract[],MATCH($A574,FPL_Fixtures_Extract[[Player]:[Player]],0),MATCH(FPL_Combined[[#Headers],[Gameweek 38]],FPL_Fixtures_Extract[#Headers],0)),LEN(INDEX(FPL_Fixtures_Extract[],MATCH($A574,FPL_Fixtures_Extract[[Player]:[Player]],0),MATCH(FPL_Combined[[#Headers],[Gameweek 38]],FPL_Fixtures_Extract[#Headers],0)))-4),Team_Key[[Full Name]:[Full Name]],0))&amp;RIGHT(INDEX(FPL_Fixtures_Extract[],MATCH($A574,FPL_Fixtures_Extract[[Player]:[Player]],0),MATCH(FPL_Combined[[#Headers],[Gameweek 38]],FPL_Fixtures_Extract[#Headers],0)),3))</f>
        <v>BOU(H)</v>
      </c>
    </row>
    <row r="575" spans="1:39" x14ac:dyDescent="0.45">
      <c r="A575" t="s">
        <v>327</v>
      </c>
      <c r="B575" t="str">
        <f ca="1">IF(RIGHT(FPL_Combined[[#Headers],[Gameweek 01]],2)&lt;$B$622,INDEX(FPL_Results_Extract[Gameweek 01],MATCH($A575,FPL_Results_Extract[[Player]:[Player]],0)),INDEX(Team_Key[[Abbreviation]:[Abbreviation]],MATCH(LEFT(INDEX(FPL_Fixtures_Extract[],MATCH($A575,FPL_Fixtures_Extract[[Player]:[Player]],0),MATCH(FPL_Combined[[#Headers],[Gameweek 01]],FPL_Fixtures_Extract[#Headers],0)),LEN(INDEX(FPL_Fixtures_Extract[],MATCH($A575,FPL_Fixtures_Extract[[Player]:[Player]],0),MATCH(FPL_Combined[[#Headers],[Gameweek 01]],FPL_Fixtures_Extract[#Headers],0)))-4),Team_Key[[Full Name]:[Full Name]],0))&amp;RIGHT(INDEX(FPL_Fixtures_Extract[],MATCH($A575,FPL_Fixtures_Extract[[Player]:[Player]],0),MATCH(FPL_Combined[[#Headers],[Gameweek 01]],FPL_Fixtures_Extract[#Headers],0)),3))</f>
        <v>CRY(H) 1-3</v>
      </c>
      <c r="C575" t="str">
        <f ca="1">IF(RIGHT(FPL_Combined[[#Headers],[Gameweek 02]],2)&lt;$B$622,INDEX(FPL_Results_Extract[Gameweek 02],MATCH($A575,FPL_Results_Extract[[Player]:[Player]],0)),INDEX(Team_Key[[Abbreviation]:[Abbreviation]],MATCH(LEFT(INDEX(FPL_Fixtures_Extract[],MATCH($A575,FPL_Fixtures_Extract[[Player]:[Player]],0),MATCH(FPL_Combined[[#Headers],[Gameweek 02]],FPL_Fixtures_Extract[#Headers],0)),LEN(INDEX(FPL_Fixtures_Extract[],MATCH($A575,FPL_Fixtures_Extract[[Player]:[Player]],0),MATCH(FPL_Combined[[#Headers],[Gameweek 02]],FPL_Fixtures_Extract[#Headers],0)))-4),Team_Key[[Full Name]:[Full Name]],0))&amp;RIGHT(INDEX(FPL_Fixtures_Extract[],MATCH($A575,FPL_Fixtures_Extract[[Player]:[Player]],0),MATCH(FPL_Combined[[#Headers],[Gameweek 02]],FPL_Fixtures_Extract[#Headers],0)),3))</f>
        <v>SUN(A) 3-1</v>
      </c>
      <c r="D575" t="str">
        <f ca="1">IF(RIGHT(FPL_Combined[[#Headers],[Gameweek 03]],2)&lt;$B$622,INDEX(FPL_Results_Extract[Gameweek 03],MATCH($A575,FPL_Results_Extract[[Player]:[Player]],0)),INDEX(Team_Key[[Abbreviation]:[Abbreviation]],MATCH(LEFT(INDEX(FPL_Fixtures_Extract[],MATCH($A575,FPL_Fixtures_Extract[[Player]:[Player]],0),MATCH(FPL_Combined[[#Headers],[Gameweek 03]],FPL_Fixtures_Extract[#Headers],0)),LEN(INDEX(FPL_Fixtures_Extract[],MATCH($A575,FPL_Fixtures_Extract[[Player]:[Player]],0),MATCH(FPL_Combined[[#Headers],[Gameweek 03]],FPL_Fixtures_Extract[#Headers],0)))-4),Team_Key[[Full Name]:[Full Name]],0))&amp;RIGHT(INDEX(FPL_Fixtures_Extract[],MATCH($A575,FPL_Fixtures_Extract[[Player]:[Player]],0),MATCH(FPL_Combined[[#Headers],[Gameweek 03]],FPL_Fixtures_Extract[#Headers],0)),3))</f>
        <v>STK(H) 1-1</v>
      </c>
      <c r="E575" t="str">
        <f ca="1">IF(RIGHT(FPL_Combined[[#Headers],[Gameweek 04]],2)&lt;$B$622,INDEX(FPL_Results_Extract[Gameweek 04],MATCH($A575,FPL_Results_Extract[[Player]:[Player]],0)),INDEX(Team_Key[[Abbreviation]:[Abbreviation]],MATCH(LEFT(INDEX(FPL_Fixtures_Extract[],MATCH($A575,FPL_Fixtures_Extract[[Player]:[Player]],0),MATCH(FPL_Combined[[#Headers],[Gameweek 04]],FPL_Fixtures_Extract[#Headers],0)),LEN(INDEX(FPL_Fixtures_Extract[],MATCH($A575,FPL_Fixtures_Extract[[Player]:[Player]],0),MATCH(FPL_Combined[[#Headers],[Gameweek 04]],FPL_Fixtures_Extract[#Headers],0)))-4),Team_Key[[Full Name]:[Full Name]],0))&amp;RIGHT(INDEX(FPL_Fixtures_Extract[],MATCH($A575,FPL_Fixtures_Extract[[Player]:[Player]],0),MATCH(FPL_Combined[[#Headers],[Gameweek 04]],FPL_Fixtures_Extract[#Headers],0)),3))</f>
        <v>SOU(A) 0-3</v>
      </c>
      <c r="F575" t="str">
        <f ca="1">IF(RIGHT(FPL_Combined[[#Headers],[Gameweek 05]],2)&lt;$B$622,INDEX(FPL_Results_Extract[Gameweek 05],MATCH($A575,FPL_Results_Extract[[Player]:[Player]],0)),INDEX(Team_Key[[Abbreviation]:[Abbreviation]],MATCH(LEFT(INDEX(FPL_Fixtures_Extract[],MATCH($A575,FPL_Fixtures_Extract[[Player]:[Player]],0),MATCH(FPL_Combined[[#Headers],[Gameweek 05]],FPL_Fixtures_Extract[#Headers],0)),LEN(INDEX(FPL_Fixtures_Extract[],MATCH($A575,FPL_Fixtures_Extract[[Player]:[Player]],0),MATCH(FPL_Combined[[#Headers],[Gameweek 05]],FPL_Fixtures_Extract[#Headers],0)))-4),Team_Key[[Full Name]:[Full Name]],0))&amp;RIGHT(INDEX(FPL_Fixtures_Extract[],MATCH($A575,FPL_Fixtures_Extract[[Player]:[Player]],0),MATCH(FPL_Combined[[#Headers],[Gameweek 05]],FPL_Fixtures_Extract[#Headers],0)),3))</f>
        <v>BOU(H) 3-1</v>
      </c>
      <c r="G575" t="str">
        <f ca="1">IF(RIGHT(FPL_Combined[[#Headers],[Gameweek 06]],2)&lt;$B$622,INDEX(FPL_Results_Extract[Gameweek 06],MATCH($A575,FPL_Results_Extract[[Player]:[Player]],0)),INDEX(Team_Key[[Abbreviation]:[Abbreviation]],MATCH(LEFT(INDEX(FPL_Fixtures_Extract[],MATCH($A575,FPL_Fixtures_Extract[[Player]:[Player]],0),MATCH(FPL_Combined[[#Headers],[Gameweek 06]],FPL_Fixtures_Extract[#Headers],0)),LEN(INDEX(FPL_Fixtures_Extract[],MATCH($A575,FPL_Fixtures_Extract[[Player]:[Player]],0),MATCH(FPL_Combined[[#Headers],[Gameweek 06]],FPL_Fixtures_Extract[#Headers],0)))-4),Team_Key[[Full Name]:[Full Name]],0))&amp;RIGHT(INDEX(FPL_Fixtures_Extract[],MATCH($A575,FPL_Fixtures_Extract[[Player]:[Player]],0),MATCH(FPL_Combined[[#Headers],[Gameweek 06]],FPL_Fixtures_Extract[#Headers],0)),3))</f>
        <v>LIV(A) 1-1</v>
      </c>
      <c r="H575" t="str">
        <f ca="1">IF(RIGHT(FPL_Combined[[#Headers],[Gameweek 07]],2)&lt;$B$622,INDEX(FPL_Results_Extract[Gameweek 07],MATCH($A575,FPL_Results_Extract[[Player]:[Player]],0)),INDEX(Team_Key[[Abbreviation]:[Abbreviation]],MATCH(LEFT(INDEX(FPL_Fixtures_Extract[],MATCH($A575,FPL_Fixtures_Extract[[Player]:[Player]],0),MATCH(FPL_Combined[[#Headers],[Gameweek 07]],FPL_Fixtures_Extract[#Headers],0)),LEN(INDEX(FPL_Fixtures_Extract[],MATCH($A575,FPL_Fixtures_Extract[[Player]:[Player]],0),MATCH(FPL_Combined[[#Headers],[Gameweek 07]],FPL_Fixtures_Extract[#Headers],0)))-4),Team_Key[[Full Name]:[Full Name]],0))&amp;RIGHT(INDEX(FPL_Fixtures_Extract[],MATCH($A575,FPL_Fixtures_Extract[[Player]:[Player]],0),MATCH(FPL_Combined[[#Headers],[Gameweek 07]],FPL_Fixtures_Extract[#Headers],0)),3))</f>
        <v>WHU(A) 2-2</v>
      </c>
      <c r="I575" t="str">
        <f ca="1">IF(RIGHT(FPL_Combined[[#Headers],[Gameweek 08]],2)&lt;$B$622,INDEX(FPL_Results_Extract[Gameweek 08],MATCH($A575,FPL_Results_Extract[[Player]:[Player]],0)),INDEX(Team_Key[[Abbreviation]:[Abbreviation]],MATCH(LEFT(INDEX(FPL_Fixtures_Extract[],MATCH($A575,FPL_Fixtures_Extract[[Player]:[Player]],0),MATCH(FPL_Combined[[#Headers],[Gameweek 08]],FPL_Fixtures_Extract[#Headers],0)),LEN(INDEX(FPL_Fixtures_Extract[],MATCH($A575,FPL_Fixtures_Extract[[Player]:[Player]],0),MATCH(FPL_Combined[[#Headers],[Gameweek 08]],FPL_Fixtures_Extract[#Headers],0)))-4),Team_Key[[Full Name]:[Full Name]],0))&amp;RIGHT(INDEX(FPL_Fixtures_Extract[],MATCH($A575,FPL_Fixtures_Extract[[Player]:[Player]],0),MATCH(FPL_Combined[[#Headers],[Gameweek 08]],FPL_Fixtures_Extract[#Headers],0)),3))</f>
        <v>LEI(H) 1-2</v>
      </c>
      <c r="J575" t="str">
        <f ca="1">IF(RIGHT(FPL_Combined[[#Headers],[Gameweek 09]],2)&lt;$B$622,INDEX(FPL_Results_Extract[Gameweek 09],MATCH($A575,FPL_Results_Extract[[Player]:[Player]],0)),INDEX(Team_Key[[Abbreviation]:[Abbreviation]],MATCH(LEFT(INDEX(FPL_Fixtures_Extract[],MATCH($A575,FPL_Fixtures_Extract[[Player]:[Player]],0),MATCH(FPL_Combined[[#Headers],[Gameweek 09]],FPL_Fixtures_Extract[#Headers],0)),LEN(INDEX(FPL_Fixtures_Extract[],MATCH($A575,FPL_Fixtures_Extract[[Player]:[Player]],0),MATCH(FPL_Combined[[#Headers],[Gameweek 09]],FPL_Fixtures_Extract[#Headers],0)))-4),Team_Key[[Full Name]:[Full Name]],0))&amp;RIGHT(INDEX(FPL_Fixtures_Extract[],MATCH($A575,FPL_Fixtures_Extract[[Player]:[Player]],0),MATCH(FPL_Combined[[#Headers],[Gameweek 09]],FPL_Fixtures_Extract[#Headers],0)),3))</f>
        <v>NEW(A) 2-6</v>
      </c>
      <c r="K575" t="str">
        <f ca="1">IF(RIGHT(FPL_Combined[[#Headers],[Gameweek 10]],2)&lt;$B$622,INDEX(FPL_Results_Extract[Gameweek 10],MATCH($A575,FPL_Results_Extract[[Player]:[Player]],0)),INDEX(Team_Key[[Abbreviation]:[Abbreviation]],MATCH(LEFT(INDEX(FPL_Fixtures_Extract[],MATCH($A575,FPL_Fixtures_Extract[[Player]:[Player]],0),MATCH(FPL_Combined[[#Headers],[Gameweek 10]],FPL_Fixtures_Extract[#Headers],0)),LEN(INDEX(FPL_Fixtures_Extract[],MATCH($A575,FPL_Fixtures_Extract[[Player]:[Player]],0),MATCH(FPL_Combined[[#Headers],[Gameweek 10]],FPL_Fixtures_Extract[#Headers],0)))-4),Team_Key[[Full Name]:[Full Name]],0))&amp;RIGHT(INDEX(FPL_Fixtures_Extract[],MATCH($A575,FPL_Fixtures_Extract[[Player]:[Player]],0),MATCH(FPL_Combined[[#Headers],[Gameweek 10]],FPL_Fixtures_Extract[#Headers],0)),3))</f>
        <v>WBA(H) 0-1</v>
      </c>
      <c r="L575" t="str">
        <f ca="1">IF(RIGHT(FPL_Combined[[#Headers],[Gameweek 11]],2)&lt;$B$622,INDEX(FPL_Results_Extract[Gameweek 11],MATCH($A575,FPL_Results_Extract[[Player]:[Player]],0)),INDEX(Team_Key[[Abbreviation]:[Abbreviation]],MATCH(LEFT(INDEX(FPL_Fixtures_Extract[],MATCH($A575,FPL_Fixtures_Extract[[Player]:[Player]],0),MATCH(FPL_Combined[[#Headers],[Gameweek 11]],FPL_Fixtures_Extract[#Headers],0)),LEN(INDEX(FPL_Fixtures_Extract[],MATCH($A575,FPL_Fixtures_Extract[[Player]:[Player]],0),MATCH(FPL_Combined[[#Headers],[Gameweek 11]],FPL_Fixtures_Extract[#Headers],0)))-4),Team_Key[[Full Name]:[Full Name]],0))&amp;RIGHT(INDEX(FPL_Fixtures_Extract[],MATCH($A575,FPL_Fixtures_Extract[[Player]:[Player]],0),MATCH(FPL_Combined[[#Headers],[Gameweek 11]],FPL_Fixtures_Extract[#Headers],0)),3))</f>
        <v>MCI(A) 1-2</v>
      </c>
      <c r="M575" t="str">
        <f ca="1">IF(RIGHT(FPL_Combined[[#Headers],[Gameweek 12]],2)&lt;$B$622,INDEX(FPL_Results_Extract[Gameweek 12],MATCH($A575,FPL_Results_Extract[[Player]:[Player]],0)),INDEX(Team_Key[[Abbreviation]:[Abbreviation]],MATCH(LEFT(INDEX(FPL_Fixtures_Extract[],MATCH($A575,FPL_Fixtures_Extract[[Player]:[Player]],0),MATCH(FPL_Combined[[#Headers],[Gameweek 12]],FPL_Fixtures_Extract[#Headers],0)),LEN(INDEX(FPL_Fixtures_Extract[],MATCH($A575,FPL_Fixtures_Extract[[Player]:[Player]],0),MATCH(FPL_Combined[[#Headers],[Gameweek 12]],FPL_Fixtures_Extract[#Headers],0)))-4),Team_Key[[Full Name]:[Full Name]],0))&amp;RIGHT(INDEX(FPL_Fixtures_Extract[],MATCH($A575,FPL_Fixtures_Extract[[Player]:[Player]],0),MATCH(FPL_Combined[[#Headers],[Gameweek 12]],FPL_Fixtures_Extract[#Headers],0)),3))</f>
        <v>SWA(H) 1-0</v>
      </c>
      <c r="N575" t="str">
        <f ca="1">IF(RIGHT(FPL_Combined[[#Headers],[Gameweek 13]],2)&lt;$B$622,INDEX(FPL_Results_Extract[Gameweek 13],MATCH($A575,FPL_Results_Extract[[Player]:[Player]],0)),INDEX(Team_Key[[Abbreviation]:[Abbreviation]],MATCH(LEFT(INDEX(FPL_Fixtures_Extract[],MATCH($A575,FPL_Fixtures_Extract[[Player]:[Player]],0),MATCH(FPL_Combined[[#Headers],[Gameweek 13]],FPL_Fixtures_Extract[#Headers],0)),LEN(INDEX(FPL_Fixtures_Extract[],MATCH($A575,FPL_Fixtures_Extract[[Player]:[Player]],0),MATCH(FPL_Combined[[#Headers],[Gameweek 13]],FPL_Fixtures_Extract[#Headers],0)))-4),Team_Key[[Full Name]:[Full Name]],0))&amp;RIGHT(INDEX(FPL_Fixtures_Extract[],MATCH($A575,FPL_Fixtures_Extract[[Player]:[Player]],0),MATCH(FPL_Combined[[#Headers],[Gameweek 13]],FPL_Fixtures_Extract[#Headers],0)),3))</f>
        <v>CHE(A) 0-1</v>
      </c>
      <c r="O575" t="str">
        <f ca="1">IF(RIGHT(FPL_Combined[[#Headers],[Gameweek 14]],2)&lt;$B$622,INDEX(FPL_Results_Extract[Gameweek 14],MATCH($A575,FPL_Results_Extract[[Player]:[Player]],0)),INDEX(Team_Key[[Abbreviation]:[Abbreviation]],MATCH(LEFT(INDEX(FPL_Fixtures_Extract[],MATCH($A575,FPL_Fixtures_Extract[[Player]:[Player]],0),MATCH(FPL_Combined[[#Headers],[Gameweek 14]],FPL_Fixtures_Extract[#Headers],0)),LEN(INDEX(FPL_Fixtures_Extract[],MATCH($A575,FPL_Fixtures_Extract[[Player]:[Player]],0),MATCH(FPL_Combined[[#Headers],[Gameweek 14]],FPL_Fixtures_Extract[#Headers],0)))-4),Team_Key[[Full Name]:[Full Name]],0))&amp;RIGHT(INDEX(FPL_Fixtures_Extract[],MATCH($A575,FPL_Fixtures_Extract[[Player]:[Player]],0),MATCH(FPL_Combined[[#Headers],[Gameweek 14]],FPL_Fixtures_Extract[#Headers],0)),3))</f>
        <v>ARS(H) 1-1</v>
      </c>
      <c r="P575" t="str">
        <f ca="1">IF(RIGHT(FPL_Combined[[#Headers],[Gameweek 15]],2)&lt;$B$622,INDEX(FPL_Results_Extract[Gameweek 15],MATCH($A575,FPL_Results_Extract[[Player]:[Player]],0)),INDEX(Team_Key[[Abbreviation]:[Abbreviation]],MATCH(LEFT(INDEX(FPL_Fixtures_Extract[],MATCH($A575,FPL_Fixtures_Extract[[Player]:[Player]],0),MATCH(FPL_Combined[[#Headers],[Gameweek 15]],FPL_Fixtures_Extract[#Headers],0)),LEN(INDEX(FPL_Fixtures_Extract[],MATCH($A575,FPL_Fixtures_Extract[[Player]:[Player]],0),MATCH(FPL_Combined[[#Headers],[Gameweek 15]],FPL_Fixtures_Extract[#Headers],0)))-4),Team_Key[[Full Name]:[Full Name]],0))&amp;RIGHT(INDEX(FPL_Fixtures_Extract[],MATCH($A575,FPL_Fixtures_Extract[[Player]:[Player]],0),MATCH(FPL_Combined[[#Headers],[Gameweek 15]],FPL_Fixtures_Extract[#Headers],0)),3))</f>
        <v>WAT(A) 0-2</v>
      </c>
      <c r="Q575" t="str">
        <f ca="1">IF(RIGHT(FPL_Combined[[#Headers],[Gameweek 16]],2)&lt;$B$622,INDEX(FPL_Results_Extract[Gameweek 16],MATCH($A575,FPL_Results_Extract[[Player]:[Player]],0)),INDEX(Team_Key[[Abbreviation]:[Abbreviation]],MATCH(LEFT(INDEX(FPL_Fixtures_Extract[],MATCH($A575,FPL_Fixtures_Extract[[Player]:[Player]],0),MATCH(FPL_Combined[[#Headers],[Gameweek 16]],FPL_Fixtures_Extract[#Headers],0)),LEN(INDEX(FPL_Fixtures_Extract[],MATCH($A575,FPL_Fixtures_Extract[[Player]:[Player]],0),MATCH(FPL_Combined[[#Headers],[Gameweek 16]],FPL_Fixtures_Extract[#Headers],0)))-4),Team_Key[[Full Name]:[Full Name]],0))&amp;RIGHT(INDEX(FPL_Fixtures_Extract[],MATCH($A575,FPL_Fixtures_Extract[[Player]:[Player]],0),MATCH(FPL_Combined[[#Headers],[Gameweek 16]],FPL_Fixtures_Extract[#Headers],0)),3))</f>
        <v>EVE(H) 1-1</v>
      </c>
      <c r="R575" t="str">
        <f ca="1">IF(RIGHT(FPL_Combined[[#Headers],[Gameweek 17]],2)&lt;$B$622,INDEX(FPL_Results_Extract[Gameweek 17],MATCH($A575,FPL_Results_Extract[[Player]:[Player]],0)),INDEX(Team_Key[[Abbreviation]:[Abbreviation]],MATCH(LEFT(INDEX(FPL_Fixtures_Extract[],MATCH($A575,FPL_Fixtures_Extract[[Player]:[Player]],0),MATCH(FPL_Combined[[#Headers],[Gameweek 17]],FPL_Fixtures_Extract[#Headers],0)),LEN(INDEX(FPL_Fixtures_Extract[],MATCH($A575,FPL_Fixtures_Extract[[Player]:[Player]],0),MATCH(FPL_Combined[[#Headers],[Gameweek 17]],FPL_Fixtures_Extract[#Headers],0)))-4),Team_Key[[Full Name]:[Full Name]],0))&amp;RIGHT(INDEX(FPL_Fixtures_Extract[],MATCH($A575,FPL_Fixtures_Extract[[Player]:[Player]],0),MATCH(FPL_Combined[[#Headers],[Gameweek 17]],FPL_Fixtures_Extract[#Headers],0)),3))</f>
        <v>MUN(A) 2-1</v>
      </c>
      <c r="S575" t="str">
        <f ca="1">IF(RIGHT(FPL_Combined[[#Headers],[Gameweek 18]],2)&lt;$B$622,INDEX(FPL_Results_Extract[Gameweek 18],MATCH($A575,FPL_Results_Extract[[Player]:[Player]],0)),INDEX(Team_Key[[Abbreviation]:[Abbreviation]],MATCH(LEFT(INDEX(FPL_Fixtures_Extract[],MATCH($A575,FPL_Fixtures_Extract[[Player]:[Player]],0),MATCH(FPL_Combined[[#Headers],[Gameweek 18]],FPL_Fixtures_Extract[#Headers],0)),LEN(INDEX(FPL_Fixtures_Extract[],MATCH($A575,FPL_Fixtures_Extract[[Player]:[Player]],0),MATCH(FPL_Combined[[#Headers],[Gameweek 18]],FPL_Fixtures_Extract[#Headers],0)))-4),Team_Key[[Full Name]:[Full Name]],0))&amp;RIGHT(INDEX(FPL_Fixtures_Extract[],MATCH($A575,FPL_Fixtures_Extract[[Player]:[Player]],0),MATCH(FPL_Combined[[#Headers],[Gameweek 18]],FPL_Fixtures_Extract[#Headers],0)),3))</f>
        <v>TOT(A) 0-3</v>
      </c>
      <c r="T575" t="str">
        <f ca="1">IF(RIGHT(FPL_Combined[[#Headers],[Gameweek 19]],2)&lt;$B$622,INDEX(FPL_Results_Extract[Gameweek 19],MATCH($A575,FPL_Results_Extract[[Player]:[Player]],0)),INDEX(Team_Key[[Abbreviation]:[Abbreviation]],MATCH(LEFT(INDEX(FPL_Fixtures_Extract[],MATCH($A575,FPL_Fixtures_Extract[[Player]:[Player]],0),MATCH(FPL_Combined[[#Headers],[Gameweek 19]],FPL_Fixtures_Extract[#Headers],0)),LEN(INDEX(FPL_Fixtures_Extract[],MATCH($A575,FPL_Fixtures_Extract[[Player]:[Player]],0),MATCH(FPL_Combined[[#Headers],[Gameweek 19]],FPL_Fixtures_Extract[#Headers],0)))-4),Team_Key[[Full Name]:[Full Name]],0))&amp;RIGHT(INDEX(FPL_Fixtures_Extract[],MATCH($A575,FPL_Fixtures_Extract[[Player]:[Player]],0),MATCH(FPL_Combined[[#Headers],[Gameweek 19]],FPL_Fixtures_Extract[#Headers],0)),3))</f>
        <v>AVL(H) 2-0</v>
      </c>
      <c r="U575" t="str">
        <f ca="1">IF(RIGHT(FPL_Combined[[#Headers],[Gameweek 20]],2)&lt;$B$622,INDEX(FPL_Results_Extract[Gameweek 20],MATCH($A575,FPL_Results_Extract[[Player]:[Player]],0)),INDEX(Team_Key[[Abbreviation]:[Abbreviation]],MATCH(LEFT(INDEX(FPL_Fixtures_Extract[],MATCH($A575,FPL_Fixtures_Extract[[Player]:[Player]],0),MATCH(FPL_Combined[[#Headers],[Gameweek 20]],FPL_Fixtures_Extract[#Headers],0)),LEN(INDEX(FPL_Fixtures_Extract[],MATCH($A575,FPL_Fixtures_Extract[[Player]:[Player]],0),MATCH(FPL_Combined[[#Headers],[Gameweek 20]],FPL_Fixtures_Extract[#Headers],0)))-4),Team_Key[[Full Name]:[Full Name]],0))&amp;RIGHT(INDEX(FPL_Fixtures_Extract[],MATCH($A575,FPL_Fixtures_Extract[[Player]:[Player]],0),MATCH(FPL_Combined[[#Headers],[Gameweek 20]],FPL_Fixtures_Extract[#Headers],0)),3))</f>
        <v>SOU(H) 1-0</v>
      </c>
      <c r="V575" t="str">
        <f ca="1">IF(RIGHT(FPL_Combined[[#Headers],[Gameweek 21]],2)&lt;$B$622,INDEX(FPL_Results_Extract[Gameweek 21],MATCH($A575,FPL_Results_Extract[[Player]:[Player]],0)),INDEX(Team_Key[[Abbreviation]:[Abbreviation]],MATCH(LEFT(INDEX(FPL_Fixtures_Extract[],MATCH($A575,FPL_Fixtures_Extract[[Player]:[Player]],0),MATCH(FPL_Combined[[#Headers],[Gameweek 21]],FPL_Fixtures_Extract[#Headers],0)),LEN(INDEX(FPL_Fixtures_Extract[],MATCH($A575,FPL_Fixtures_Extract[[Player]:[Player]],0),MATCH(FPL_Combined[[#Headers],[Gameweek 21]],FPL_Fixtures_Extract[#Headers],0)))-4),Team_Key[[Full Name]:[Full Name]],0))&amp;RIGHT(INDEX(FPL_Fixtures_Extract[],MATCH($A575,FPL_Fixtures_Extract[[Player]:[Player]],0),MATCH(FPL_Combined[[#Headers],[Gameweek 21]],FPL_Fixtures_Extract[#Headers],0)),3))</f>
        <v>STK(A) 1-3</v>
      </c>
      <c r="W575" t="str">
        <f ca="1">IF(RIGHT(FPL_Combined[[#Headers],[Gameweek 22]],2)&lt;$B$622,INDEX(FPL_Results_Extract[Gameweek 22],MATCH($A575,FPL_Results_Extract[[Player]:[Player]],0)),INDEX(Team_Key[[Abbreviation]:[Abbreviation]],MATCH(LEFT(INDEX(FPL_Fixtures_Extract[],MATCH($A575,FPL_Fixtures_Extract[[Player]:[Player]],0),MATCH(FPL_Combined[[#Headers],[Gameweek 22]],FPL_Fixtures_Extract[#Headers],0)),LEN(INDEX(FPL_Fixtures_Extract[],MATCH($A575,FPL_Fixtures_Extract[[Player]:[Player]],0),MATCH(FPL_Combined[[#Headers],[Gameweek 22]],FPL_Fixtures_Extract[#Headers],0)))-4),Team_Key[[Full Name]:[Full Name]],0))&amp;RIGHT(INDEX(FPL_Fixtures_Extract[],MATCH($A575,FPL_Fixtures_Extract[[Player]:[Player]],0),MATCH(FPL_Combined[[#Headers],[Gameweek 22]],FPL_Fixtures_Extract[#Headers],0)),3))</f>
        <v>BOU(A) 0-3</v>
      </c>
      <c r="X575" t="str">
        <f ca="1">IF(RIGHT(FPL_Combined[[#Headers],[Gameweek 23]],2)&lt;$B$622,INDEX(FPL_Results_Extract[Gameweek 23],MATCH($A575,FPL_Results_Extract[[Player]:[Player]],0)),INDEX(Team_Key[[Abbreviation]:[Abbreviation]],MATCH(LEFT(INDEX(FPL_Fixtures_Extract[],MATCH($A575,FPL_Fixtures_Extract[[Player]:[Player]],0),MATCH(FPL_Combined[[#Headers],[Gameweek 23]],FPL_Fixtures_Extract[#Headers],0)),LEN(INDEX(FPL_Fixtures_Extract[],MATCH($A575,FPL_Fixtures_Extract[[Player]:[Player]],0),MATCH(FPL_Combined[[#Headers],[Gameweek 23]],FPL_Fixtures_Extract[#Headers],0)))-4),Team_Key[[Full Name]:[Full Name]],0))&amp;RIGHT(INDEX(FPL_Fixtures_Extract[],MATCH($A575,FPL_Fixtures_Extract[[Player]:[Player]],0),MATCH(FPL_Combined[[#Headers],[Gameweek 23]],FPL_Fixtures_Extract[#Headers],0)),3))</f>
        <v>LIV(H) 4-5</v>
      </c>
      <c r="Y575" t="str">
        <f ca="1">IF(RIGHT(FPL_Combined[[#Headers],[Gameweek 24]],2)&lt;$B$622,INDEX(FPL_Results_Extract[Team],MATCH($A575,FPL_Results_Extract[[Player]:[Player]],0)),INDEX(Team_Key[[Abbreviation]:[Abbreviation]],MATCH(LEFT(INDEX(FPL_Fixtures_Extract[],MATCH($A575,FPL_Fixtures_Extract[[Player]:[Player]],0),MATCH(FPL_Combined[[#Headers],[Gameweek 24]],FPL_Fixtures_Extract[#Headers],0)),LEN(INDEX(FPL_Fixtures_Extract[],MATCH($A575,FPL_Fixtures_Extract[[Player]:[Player]],0),MATCH(FPL_Combined[[#Headers],[Gameweek 24]],FPL_Fixtures_Extract[#Headers],0)))-4),Team_Key[[Full Name]:[Full Name]],0))&amp;RIGHT(INDEX(FPL_Fixtures_Extract[],MATCH($A575,FPL_Fixtures_Extract[[Player]:[Player]],0),MATCH(FPL_Combined[[#Headers],[Gameweek 24]],FPL_Fixtures_Extract[#Headers],0)),3))</f>
        <v>NOR</v>
      </c>
      <c r="Z575" t="str">
        <f ca="1">IF(RIGHT(FPL_Combined[[#Headers],[Gameweek 25]],2)&lt;$B$622,INDEX(FPL_Results_Extract[Player],MATCH($A575,FPL_Results_Extract[[Player]:[Player]],0)),INDEX(Team_Key[[Abbreviation]:[Abbreviation]],MATCH(LEFT(INDEX(FPL_Fixtures_Extract[],MATCH($A575,FPL_Fixtures_Extract[[Player]:[Player]],0),MATCH(FPL_Combined[[#Headers],[Gameweek 25]],FPL_Fixtures_Extract[#Headers],0)),LEN(INDEX(FPL_Fixtures_Extract[],MATCH($A575,FPL_Fixtures_Extract[[Player]:[Player]],0),MATCH(FPL_Combined[[#Headers],[Gameweek 25]],FPL_Fixtures_Extract[#Headers],0)))-4),Team_Key[[Full Name]:[Full Name]],0))&amp;RIGHT(INDEX(FPL_Fixtures_Extract[],MATCH($A575,FPL_Fixtures_Extract[[Player]:[Player]],0),MATCH(FPL_Combined[[#Headers],[Gameweek 25]],FPL_Fixtures_Extract[#Headers],0)),3))</f>
        <v>van Wolfswinkel</v>
      </c>
      <c r="AA575" t="str">
        <f ca="1">IF(RIGHT(FPL_Combined[[#Headers],[Gameweek 26]],2)&lt;$B$622,INDEX(FPL_Results_Extract[Gameweek 01],MATCH($A575,FPL_Results_Extract[[Player]:[Player]],0)),INDEX(Team_Key[[Abbreviation]:[Abbreviation]],MATCH(LEFT(INDEX(FPL_Fixtures_Extract[],MATCH($A575,FPL_Fixtures_Extract[[Player]:[Player]],0),MATCH(FPL_Combined[[#Headers],[Gameweek 26]],FPL_Fixtures_Extract[#Headers],0)),LEN(INDEX(FPL_Fixtures_Extract[],MATCH($A575,FPL_Fixtures_Extract[[Player]:[Player]],0),MATCH(FPL_Combined[[#Headers],[Gameweek 26]],FPL_Fixtures_Extract[#Headers],0)))-4),Team_Key[[Full Name]:[Full Name]],0))&amp;RIGHT(INDEX(FPL_Fixtures_Extract[],MATCH($A575,FPL_Fixtures_Extract[[Player]:[Player]],0),MATCH(FPL_Combined[[#Headers],[Gameweek 26]],FPL_Fixtures_Extract[#Headers],0)),3))</f>
        <v>CRY(H) 1-3</v>
      </c>
      <c r="AB575" t="str">
        <f ca="1">IF(RIGHT(FPL_Combined[[#Headers],[Gameweek 27]],2)&lt;$B$622,INDEX(FPL_Results_Extract[Gameweek 02],MATCH($A575,FPL_Results_Extract[[Player]:[Player]],0)),INDEX(Team_Key[[Abbreviation]:[Abbreviation]],MATCH(LEFT(INDEX(FPL_Fixtures_Extract[],MATCH($A575,FPL_Fixtures_Extract[[Player]:[Player]],0),MATCH(FPL_Combined[[#Headers],[Gameweek 27]],FPL_Fixtures_Extract[#Headers],0)),LEN(INDEX(FPL_Fixtures_Extract[],MATCH($A575,FPL_Fixtures_Extract[[Player]:[Player]],0),MATCH(FPL_Combined[[#Headers],[Gameweek 27]],FPL_Fixtures_Extract[#Headers],0)))-4),Team_Key[[Full Name]:[Full Name]],0))&amp;RIGHT(INDEX(FPL_Fixtures_Extract[],MATCH($A575,FPL_Fixtures_Extract[[Player]:[Player]],0),MATCH(FPL_Combined[[#Headers],[Gameweek 27]],FPL_Fixtures_Extract[#Headers],0)),3))</f>
        <v>SUN(A) 3-1</v>
      </c>
      <c r="AC575" t="str">
        <f ca="1">IF(RIGHT(FPL_Combined[[#Headers],[Gameweek 28]],2)&lt;$B$622,INDEX(FPL_Results_Extract[Gameweek 03],MATCH($A575,FPL_Results_Extract[[Player]:[Player]],0)),INDEX(Team_Key[[Abbreviation]:[Abbreviation]],MATCH(LEFT(INDEX(FPL_Fixtures_Extract[],MATCH($A575,FPL_Fixtures_Extract[[Player]:[Player]],0),MATCH(FPL_Combined[[#Headers],[Gameweek 28]],FPL_Fixtures_Extract[#Headers],0)),LEN(INDEX(FPL_Fixtures_Extract[],MATCH($A575,FPL_Fixtures_Extract[[Player]:[Player]],0),MATCH(FPL_Combined[[#Headers],[Gameweek 28]],FPL_Fixtures_Extract[#Headers],0)))-4),Team_Key[[Full Name]:[Full Name]],0))&amp;RIGHT(INDEX(FPL_Fixtures_Extract[],MATCH($A575,FPL_Fixtures_Extract[[Player]:[Player]],0),MATCH(FPL_Combined[[#Headers],[Gameweek 28]],FPL_Fixtures_Extract[#Headers],0)),3))</f>
        <v>STK(H) 1-1</v>
      </c>
      <c r="AD575" t="str">
        <f ca="1">IF(RIGHT(FPL_Combined[[#Headers],[Gameweek 29]],2)&lt;$B$622,INDEX(FPL_Results_Extract[Gameweek 04],MATCH($A575,FPL_Results_Extract[[Player]:[Player]],0)),INDEX(Team_Key[[Abbreviation]:[Abbreviation]],MATCH(LEFT(INDEX(FPL_Fixtures_Extract[],MATCH($A575,FPL_Fixtures_Extract[[Player]:[Player]],0),MATCH(FPL_Combined[[#Headers],[Gameweek 29]],FPL_Fixtures_Extract[#Headers],0)),LEN(INDEX(FPL_Fixtures_Extract[],MATCH($A575,FPL_Fixtures_Extract[[Player]:[Player]],0),MATCH(FPL_Combined[[#Headers],[Gameweek 29]],FPL_Fixtures_Extract[#Headers],0)))-4),Team_Key[[Full Name]:[Full Name]],0))&amp;RIGHT(INDEX(FPL_Fixtures_Extract[],MATCH($A575,FPL_Fixtures_Extract[[Player]:[Player]],0),MATCH(FPL_Combined[[#Headers],[Gameweek 29]],FPL_Fixtures_Extract[#Headers],0)),3))</f>
        <v>SWA(A)</v>
      </c>
      <c r="AE575" t="str">
        <f ca="1">IF(RIGHT(FPL_Combined[[#Headers],[Gameweek 30]],2)&lt;$B$622,INDEX(FPL_Results_Extract[Gameweek 05],MATCH($A575,FPL_Results_Extract[[Player]:[Player]],0)),INDEX(Team_Key[[Abbreviation]:[Abbreviation]],MATCH(LEFT(INDEX(FPL_Fixtures_Extract[],MATCH($A575,FPL_Fixtures_Extract[[Player]:[Player]],0),MATCH(FPL_Combined[[#Headers],[Gameweek 30]],FPL_Fixtures_Extract[#Headers],0)),LEN(INDEX(FPL_Fixtures_Extract[],MATCH($A575,FPL_Fixtures_Extract[[Player]:[Player]],0),MATCH(FPL_Combined[[#Headers],[Gameweek 30]],FPL_Fixtures_Extract[#Headers],0)))-4),Team_Key[[Full Name]:[Full Name]],0))&amp;RIGHT(INDEX(FPL_Fixtures_Extract[],MATCH($A575,FPL_Fixtures_Extract[[Player]:[Player]],0),MATCH(FPL_Combined[[#Headers],[Gameweek 30]],FPL_Fixtures_Extract[#Headers],0)),3))</f>
        <v>MCI(H)</v>
      </c>
      <c r="AF575" t="str">
        <f ca="1">IF(RIGHT(FPL_Combined[[#Headers],[Gameweek 31]],2)&lt;$B$622,INDEX(FPL_Results_Extract[Gameweek 06],MATCH($A575,FPL_Results_Extract[[Player]:[Player]],0)),INDEX(Team_Key[[Abbreviation]:[Abbreviation]],MATCH(LEFT(INDEX(FPL_Fixtures_Extract[],MATCH($A575,FPL_Fixtures_Extract[[Player]:[Player]],0),MATCH(FPL_Combined[[#Headers],[Gameweek 31]],FPL_Fixtures_Extract[#Headers],0)),LEN(INDEX(FPL_Fixtures_Extract[],MATCH($A575,FPL_Fixtures_Extract[[Player]:[Player]],0),MATCH(FPL_Combined[[#Headers],[Gameweek 31]],FPL_Fixtures_Extract[#Headers],0)))-4),Team_Key[[Full Name]:[Full Name]],0))&amp;RIGHT(INDEX(FPL_Fixtures_Extract[],MATCH($A575,FPL_Fixtures_Extract[[Player]:[Player]],0),MATCH(FPL_Combined[[#Headers],[Gameweek 31]],FPL_Fixtures_Extract[#Headers],0)),3))</f>
        <v>WBA(A)</v>
      </c>
      <c r="AG575" t="str">
        <f ca="1">IF(RIGHT(FPL_Combined[[#Headers],[Gameweek 32]],2)&lt;$B$622,INDEX(FPL_Results_Extract[Gameweek 07],MATCH($A575,FPL_Results_Extract[[Player]:[Player]],0)),INDEX(Team_Key[[Abbreviation]:[Abbreviation]],MATCH(LEFT(INDEX(FPL_Fixtures_Extract[],MATCH($A575,FPL_Fixtures_Extract[[Player]:[Player]],0),MATCH(FPL_Combined[[#Headers],[Gameweek 32]],FPL_Fixtures_Extract[#Headers],0)),LEN(INDEX(FPL_Fixtures_Extract[],MATCH($A575,FPL_Fixtures_Extract[[Player]:[Player]],0),MATCH(FPL_Combined[[#Headers],[Gameweek 32]],FPL_Fixtures_Extract[#Headers],0)))-4),Team_Key[[Full Name]:[Full Name]],0))&amp;RIGHT(INDEX(FPL_Fixtures_Extract[],MATCH($A575,FPL_Fixtures_Extract[[Player]:[Player]],0),MATCH(FPL_Combined[[#Headers],[Gameweek 32]],FPL_Fixtures_Extract[#Headers],0)),3))</f>
        <v>NEW(H)</v>
      </c>
      <c r="AH575" t="str">
        <f ca="1">IF(RIGHT(FPL_Combined[[#Headers],[Gameweek 33]],2)&lt;$B$622,INDEX(FPL_Results_Extract[Gameweek 08],MATCH($A575,FPL_Results_Extract[[Player]:[Player]],0)),INDEX(Team_Key[[Abbreviation]:[Abbreviation]],MATCH(LEFT(INDEX(FPL_Fixtures_Extract[],MATCH($A575,FPL_Fixtures_Extract[[Player]:[Player]],0),MATCH(FPL_Combined[[#Headers],[Gameweek 33]],FPL_Fixtures_Extract[#Headers],0)),LEN(INDEX(FPL_Fixtures_Extract[],MATCH($A575,FPL_Fixtures_Extract[[Player]:[Player]],0),MATCH(FPL_Combined[[#Headers],[Gameweek 33]],FPL_Fixtures_Extract[#Headers],0)))-4),Team_Key[[Full Name]:[Full Name]],0))&amp;RIGHT(INDEX(FPL_Fixtures_Extract[],MATCH($A575,FPL_Fixtures_Extract[[Player]:[Player]],0),MATCH(FPL_Combined[[#Headers],[Gameweek 33]],FPL_Fixtures_Extract[#Headers],0)),3))</f>
        <v>CRY(A)</v>
      </c>
      <c r="AI575" t="str">
        <f ca="1">IF(RIGHT(FPL_Combined[[#Headers],[Gameweek 34]],2)&lt;$B$622,INDEX(FPL_Results_Extract[Gameweek 09],MATCH($A575,FPL_Results_Extract[[Player]:[Player]],0)),INDEX(Team_Key[[Abbreviation]:[Abbreviation]],MATCH(LEFT(INDEX(FPL_Fixtures_Extract[],MATCH($A575,FPL_Fixtures_Extract[[Player]:[Player]],0),MATCH(FPL_Combined[[#Headers],[Gameweek 34]],FPL_Fixtures_Extract[#Headers],0)),LEN(INDEX(FPL_Fixtures_Extract[],MATCH($A575,FPL_Fixtures_Extract[[Player]:[Player]],0),MATCH(FPL_Combined[[#Headers],[Gameweek 34]],FPL_Fixtures_Extract[#Headers],0)))-4),Team_Key[[Full Name]:[Full Name]],0))&amp;RIGHT(INDEX(FPL_Fixtures_Extract[],MATCH($A575,FPL_Fixtures_Extract[[Player]:[Player]],0),MATCH(FPL_Combined[[#Headers],[Gameweek 34]],FPL_Fixtures_Extract[#Headers],0)),3))</f>
        <v>SUN(H)</v>
      </c>
      <c r="AJ575" t="str">
        <f ca="1">IF(RIGHT(FPL_Combined[[#Headers],[Gameweek 35]],2)&lt;$B$622,INDEX(FPL_Results_Extract[Gameweek 10],MATCH($A575,FPL_Results_Extract[[Player]:[Player]],0)),INDEX(Team_Key[[Abbreviation]:[Abbreviation]],MATCH(LEFT(INDEX(FPL_Fixtures_Extract[],MATCH($A575,FPL_Fixtures_Extract[[Player]:[Player]],0),MATCH(FPL_Combined[[#Headers],[Gameweek 35]],FPL_Fixtures_Extract[#Headers],0)),LEN(INDEX(FPL_Fixtures_Extract[],MATCH($A575,FPL_Fixtures_Extract[[Player]:[Player]],0),MATCH(FPL_Combined[[#Headers],[Gameweek 35]],FPL_Fixtures_Extract[#Headers],0)))-4),Team_Key[[Full Name]:[Full Name]],0))&amp;RIGHT(INDEX(FPL_Fixtures_Extract[],MATCH($A575,FPL_Fixtures_Extract[[Player]:[Player]],0),MATCH(FPL_Combined[[#Headers],[Gameweek 35]],FPL_Fixtures_Extract[#Headers],0)),3))</f>
        <v>WAT(H)</v>
      </c>
      <c r="AK575" t="str">
        <f ca="1">IF(RIGHT(FPL_Combined[[#Headers],[Gameweek 36]],2)&lt;$B$622,INDEX(FPL_Results_Extract[Gameweek 11],MATCH($A575,FPL_Results_Extract[[Player]:[Player]],0)),INDEX(Team_Key[[Abbreviation]:[Abbreviation]],MATCH(LEFT(INDEX(FPL_Fixtures_Extract[],MATCH($A575,FPL_Fixtures_Extract[[Player]:[Player]],0),MATCH(FPL_Combined[[#Headers],[Gameweek 36]],FPL_Fixtures_Extract[#Headers],0)),LEN(INDEX(FPL_Fixtures_Extract[],MATCH($A575,FPL_Fixtures_Extract[[Player]:[Player]],0),MATCH(FPL_Combined[[#Headers],[Gameweek 36]],FPL_Fixtures_Extract[#Headers],0)))-4),Team_Key[[Full Name]:[Full Name]],0))&amp;RIGHT(INDEX(FPL_Fixtures_Extract[],MATCH($A575,FPL_Fixtures_Extract[[Player]:[Player]],0),MATCH(FPL_Combined[[#Headers],[Gameweek 36]],FPL_Fixtures_Extract[#Headers],0)),3))</f>
        <v>ARS(A)</v>
      </c>
      <c r="AL575" t="str">
        <f ca="1">IF(RIGHT(FPL_Combined[[#Headers],[Gameweek 37]],2)&lt;$B$622,INDEX(FPL_Results_Extract[Gameweek 12],MATCH($A575,FPL_Results_Extract[[Player]:[Player]],0)),INDEX(Team_Key[[Abbreviation]:[Abbreviation]],MATCH(LEFT(INDEX(FPL_Fixtures_Extract[],MATCH($A575,FPL_Fixtures_Extract[[Player]:[Player]],0),MATCH(FPL_Combined[[#Headers],[Gameweek 37]],FPL_Fixtures_Extract[#Headers],0)),LEN(INDEX(FPL_Fixtures_Extract[],MATCH($A575,FPL_Fixtures_Extract[[Player]:[Player]],0),MATCH(FPL_Combined[[#Headers],[Gameweek 37]],FPL_Fixtures_Extract[#Headers],0)))-4),Team_Key[[Full Name]:[Full Name]],0))&amp;RIGHT(INDEX(FPL_Fixtures_Extract[],MATCH($A575,FPL_Fixtures_Extract[[Player]:[Player]],0),MATCH(FPL_Combined[[#Headers],[Gameweek 37]],FPL_Fixtures_Extract[#Headers],0)),3))</f>
        <v>MUN(H)</v>
      </c>
      <c r="AM575" t="str">
        <f ca="1">IF(RIGHT(FPL_Combined[[#Headers],[Gameweek 38]],2)&lt;$B$622,INDEX(FPL_Results_Extract[Gameweek 13],MATCH($A575,FPL_Results_Extract[[Player]:[Player]],0)),INDEX(Team_Key[[Abbreviation]:[Abbreviation]],MATCH(LEFT(INDEX(FPL_Fixtures_Extract[],MATCH($A575,FPL_Fixtures_Extract[[Player]:[Player]],0),MATCH(FPL_Combined[[#Headers],[Gameweek 38]],FPL_Fixtures_Extract[#Headers],0)),LEN(INDEX(FPL_Fixtures_Extract[],MATCH($A575,FPL_Fixtures_Extract[[Player]:[Player]],0),MATCH(FPL_Combined[[#Headers],[Gameweek 38]],FPL_Fixtures_Extract[#Headers],0)))-4),Team_Key[[Full Name]:[Full Name]],0))&amp;RIGHT(INDEX(FPL_Fixtures_Extract[],MATCH($A575,FPL_Fixtures_Extract[[Player]:[Player]],0),MATCH(FPL_Combined[[#Headers],[Gameweek 38]],FPL_Fixtures_Extract[#Headers],0)),3))</f>
        <v>EVE(A)</v>
      </c>
    </row>
    <row r="576" spans="1:39" x14ac:dyDescent="0.45">
      <c r="A576" t="s">
        <v>290</v>
      </c>
      <c r="B576" t="str">
        <f ca="1">IF(RIGHT(FPL_Combined[[#Headers],[Gameweek 01]],2)&lt;$B$622,INDEX(FPL_Results_Extract[Gameweek 01],MATCH($A576,FPL_Results_Extract[[Player]:[Player]],0)),INDEX(Team_Key[[Abbreviation]:[Abbreviation]],MATCH(LEFT(INDEX(FPL_Fixtures_Extract[],MATCH($A576,FPL_Fixtures_Extract[[Player]:[Player]],0),MATCH(FPL_Combined[[#Headers],[Gameweek 01]],FPL_Fixtures_Extract[#Headers],0)),LEN(INDEX(FPL_Fixtures_Extract[],MATCH($A576,FPL_Fixtures_Extract[[Player]:[Player]],0),MATCH(FPL_Combined[[#Headers],[Gameweek 01]],FPL_Fixtures_Extract[#Headers],0)))-4),Team_Key[[Full Name]:[Full Name]],0))&amp;RIGHT(INDEX(FPL_Fixtures_Extract[],MATCH($A576,FPL_Fixtures_Extract[[Player]:[Player]],0),MATCH(FPL_Combined[[#Headers],[Gameweek 01]],FPL_Fixtures_Extract[#Headers],0)),3))</f>
        <v>SUN(H) 4-2</v>
      </c>
      <c r="C576" t="str">
        <f ca="1">IF(RIGHT(FPL_Combined[[#Headers],[Gameweek 02]],2)&lt;$B$622,INDEX(FPL_Results_Extract[Gameweek 02],MATCH($A576,FPL_Results_Extract[[Player]:[Player]],0)),INDEX(Team_Key[[Abbreviation]:[Abbreviation]],MATCH(LEFT(INDEX(FPL_Fixtures_Extract[],MATCH($A576,FPL_Fixtures_Extract[[Player]:[Player]],0),MATCH(FPL_Combined[[#Headers],[Gameweek 02]],FPL_Fixtures_Extract[#Headers],0)),LEN(INDEX(FPL_Fixtures_Extract[],MATCH($A576,FPL_Fixtures_Extract[[Player]:[Player]],0),MATCH(FPL_Combined[[#Headers],[Gameweek 02]],FPL_Fixtures_Extract[#Headers],0)))-4),Team_Key[[Full Name]:[Full Name]],0))&amp;RIGHT(INDEX(FPL_Fixtures_Extract[],MATCH($A576,FPL_Fixtures_Extract[[Player]:[Player]],0),MATCH(FPL_Combined[[#Headers],[Gameweek 02]],FPL_Fixtures_Extract[#Headers],0)),3))</f>
        <v>WHU(A) 2-1</v>
      </c>
      <c r="D576" t="str">
        <f ca="1">IF(RIGHT(FPL_Combined[[#Headers],[Gameweek 03]],2)&lt;$B$622,INDEX(FPL_Results_Extract[Gameweek 03],MATCH($A576,FPL_Results_Extract[[Player]:[Player]],0)),INDEX(Team_Key[[Abbreviation]:[Abbreviation]],MATCH(LEFT(INDEX(FPL_Fixtures_Extract[],MATCH($A576,FPL_Fixtures_Extract[[Player]:[Player]],0),MATCH(FPL_Combined[[#Headers],[Gameweek 03]],FPL_Fixtures_Extract[#Headers],0)),LEN(INDEX(FPL_Fixtures_Extract[],MATCH($A576,FPL_Fixtures_Extract[[Player]:[Player]],0),MATCH(FPL_Combined[[#Headers],[Gameweek 03]],FPL_Fixtures_Extract[#Headers],0)))-4),Team_Key[[Full Name]:[Full Name]],0))&amp;RIGHT(INDEX(FPL_Fixtures_Extract[],MATCH($A576,FPL_Fixtures_Extract[[Player]:[Player]],0),MATCH(FPL_Combined[[#Headers],[Gameweek 03]],FPL_Fixtures_Extract[#Headers],0)),3))</f>
        <v>TOT(H) 1-1</v>
      </c>
      <c r="E576" t="str">
        <f ca="1">IF(RIGHT(FPL_Combined[[#Headers],[Gameweek 04]],2)&lt;$B$622,INDEX(FPL_Results_Extract[Gameweek 04],MATCH($A576,FPL_Results_Extract[[Player]:[Player]],0)),INDEX(Team_Key[[Abbreviation]:[Abbreviation]],MATCH(LEFT(INDEX(FPL_Fixtures_Extract[],MATCH($A576,FPL_Fixtures_Extract[[Player]:[Player]],0),MATCH(FPL_Combined[[#Headers],[Gameweek 04]],FPL_Fixtures_Extract[#Headers],0)),LEN(INDEX(FPL_Fixtures_Extract[],MATCH($A576,FPL_Fixtures_Extract[[Player]:[Player]],0),MATCH(FPL_Combined[[#Headers],[Gameweek 04]],FPL_Fixtures_Extract[#Headers],0)))-4),Team_Key[[Full Name]:[Full Name]],0))&amp;RIGHT(INDEX(FPL_Fixtures_Extract[],MATCH($A576,FPL_Fixtures_Extract[[Player]:[Player]],0),MATCH(FPL_Combined[[#Headers],[Gameweek 04]],FPL_Fixtures_Extract[#Headers],0)),3))</f>
        <v>BOU(A) 1-1</v>
      </c>
      <c r="F576" t="str">
        <f ca="1">IF(RIGHT(FPL_Combined[[#Headers],[Gameweek 05]],2)&lt;$B$622,INDEX(FPL_Results_Extract[Gameweek 05],MATCH($A576,FPL_Results_Extract[[Player]:[Player]],0)),INDEX(Team_Key[[Abbreviation]:[Abbreviation]],MATCH(LEFT(INDEX(FPL_Fixtures_Extract[],MATCH($A576,FPL_Fixtures_Extract[[Player]:[Player]],0),MATCH(FPL_Combined[[#Headers],[Gameweek 05]],FPL_Fixtures_Extract[#Headers],0)),LEN(INDEX(FPL_Fixtures_Extract[],MATCH($A576,FPL_Fixtures_Extract[[Player]:[Player]],0),MATCH(FPL_Combined[[#Headers],[Gameweek 05]],FPL_Fixtures_Extract[#Headers],0)))-4),Team_Key[[Full Name]:[Full Name]],0))&amp;RIGHT(INDEX(FPL_Fixtures_Extract[],MATCH($A576,FPL_Fixtures_Extract[[Player]:[Player]],0),MATCH(FPL_Combined[[#Headers],[Gameweek 05]],FPL_Fixtures_Extract[#Headers],0)),3))</f>
        <v>AVL(H) 3-2</v>
      </c>
      <c r="G576" t="str">
        <f ca="1">IF(RIGHT(FPL_Combined[[#Headers],[Gameweek 06]],2)&lt;$B$622,INDEX(FPL_Results_Extract[Gameweek 06],MATCH($A576,FPL_Results_Extract[[Player]:[Player]],0)),INDEX(Team_Key[[Abbreviation]:[Abbreviation]],MATCH(LEFT(INDEX(FPL_Fixtures_Extract[],MATCH($A576,FPL_Fixtures_Extract[[Player]:[Player]],0),MATCH(FPL_Combined[[#Headers],[Gameweek 06]],FPL_Fixtures_Extract[#Headers],0)),LEN(INDEX(FPL_Fixtures_Extract[],MATCH($A576,FPL_Fixtures_Extract[[Player]:[Player]],0),MATCH(FPL_Combined[[#Headers],[Gameweek 06]],FPL_Fixtures_Extract[#Headers],0)))-4),Team_Key[[Full Name]:[Full Name]],0))&amp;RIGHT(INDEX(FPL_Fixtures_Extract[],MATCH($A576,FPL_Fixtures_Extract[[Player]:[Player]],0),MATCH(FPL_Combined[[#Headers],[Gameweek 06]],FPL_Fixtures_Extract[#Headers],0)),3))</f>
        <v>STK(A) 2-2</v>
      </c>
      <c r="H576" t="str">
        <f ca="1">IF(RIGHT(FPL_Combined[[#Headers],[Gameweek 07]],2)&lt;$B$622,INDEX(FPL_Results_Extract[Gameweek 07],MATCH($A576,FPL_Results_Extract[[Player]:[Player]],0)),INDEX(Team_Key[[Abbreviation]:[Abbreviation]],MATCH(LEFT(INDEX(FPL_Fixtures_Extract[],MATCH($A576,FPL_Fixtures_Extract[[Player]:[Player]],0),MATCH(FPL_Combined[[#Headers],[Gameweek 07]],FPL_Fixtures_Extract[#Headers],0)),LEN(INDEX(FPL_Fixtures_Extract[],MATCH($A576,FPL_Fixtures_Extract[[Player]:[Player]],0),MATCH(FPL_Combined[[#Headers],[Gameweek 07]],FPL_Fixtures_Extract[#Headers],0)))-4),Team_Key[[Full Name]:[Full Name]],0))&amp;RIGHT(INDEX(FPL_Fixtures_Extract[],MATCH($A576,FPL_Fixtures_Extract[[Player]:[Player]],0),MATCH(FPL_Combined[[#Headers],[Gameweek 07]],FPL_Fixtures_Extract[#Headers],0)),3))</f>
        <v>ARS(H) 2-5</v>
      </c>
      <c r="I576" t="str">
        <f ca="1">IF(RIGHT(FPL_Combined[[#Headers],[Gameweek 08]],2)&lt;$B$622,INDEX(FPL_Results_Extract[Gameweek 08],MATCH($A576,FPL_Results_Extract[[Player]:[Player]],0)),INDEX(Team_Key[[Abbreviation]:[Abbreviation]],MATCH(LEFT(INDEX(FPL_Fixtures_Extract[],MATCH($A576,FPL_Fixtures_Extract[[Player]:[Player]],0),MATCH(FPL_Combined[[#Headers],[Gameweek 08]],FPL_Fixtures_Extract[#Headers],0)),LEN(INDEX(FPL_Fixtures_Extract[],MATCH($A576,FPL_Fixtures_Extract[[Player]:[Player]],0),MATCH(FPL_Combined[[#Headers],[Gameweek 08]],FPL_Fixtures_Extract[#Headers],0)))-4),Team_Key[[Full Name]:[Full Name]],0))&amp;RIGHT(INDEX(FPL_Fixtures_Extract[],MATCH($A576,FPL_Fixtures_Extract[[Player]:[Player]],0),MATCH(FPL_Combined[[#Headers],[Gameweek 08]],FPL_Fixtures_Extract[#Headers],0)),3))</f>
        <v>NOR(A) 2-1</v>
      </c>
      <c r="J576" t="str">
        <f ca="1">IF(RIGHT(FPL_Combined[[#Headers],[Gameweek 09]],2)&lt;$B$622,INDEX(FPL_Results_Extract[Gameweek 09],MATCH($A576,FPL_Results_Extract[[Player]:[Player]],0)),INDEX(Team_Key[[Abbreviation]:[Abbreviation]],MATCH(LEFT(INDEX(FPL_Fixtures_Extract[],MATCH($A576,FPL_Fixtures_Extract[[Player]:[Player]],0),MATCH(FPL_Combined[[#Headers],[Gameweek 09]],FPL_Fixtures_Extract[#Headers],0)),LEN(INDEX(FPL_Fixtures_Extract[],MATCH($A576,FPL_Fixtures_Extract[[Player]:[Player]],0),MATCH(FPL_Combined[[#Headers],[Gameweek 09]],FPL_Fixtures_Extract[#Headers],0)))-4),Team_Key[[Full Name]:[Full Name]],0))&amp;RIGHT(INDEX(FPL_Fixtures_Extract[],MATCH($A576,FPL_Fixtures_Extract[[Player]:[Player]],0),MATCH(FPL_Combined[[#Headers],[Gameweek 09]],FPL_Fixtures_Extract[#Headers],0)),3))</f>
        <v>SOU(A) 2-2</v>
      </c>
      <c r="K576" t="str">
        <f ca="1">IF(RIGHT(FPL_Combined[[#Headers],[Gameweek 10]],2)&lt;$B$622,INDEX(FPL_Results_Extract[Gameweek 10],MATCH($A576,FPL_Results_Extract[[Player]:[Player]],0)),INDEX(Team_Key[[Abbreviation]:[Abbreviation]],MATCH(LEFT(INDEX(FPL_Fixtures_Extract[],MATCH($A576,FPL_Fixtures_Extract[[Player]:[Player]],0),MATCH(FPL_Combined[[#Headers],[Gameweek 10]],FPL_Fixtures_Extract[#Headers],0)),LEN(INDEX(FPL_Fixtures_Extract[],MATCH($A576,FPL_Fixtures_Extract[[Player]:[Player]],0),MATCH(FPL_Combined[[#Headers],[Gameweek 10]],FPL_Fixtures_Extract[#Headers],0)))-4),Team_Key[[Full Name]:[Full Name]],0))&amp;RIGHT(INDEX(FPL_Fixtures_Extract[],MATCH($A576,FPL_Fixtures_Extract[[Player]:[Player]],0),MATCH(FPL_Combined[[#Headers],[Gameweek 10]],FPL_Fixtures_Extract[#Headers],0)),3))</f>
        <v>CRY(H) 1-0</v>
      </c>
      <c r="L576" t="str">
        <f ca="1">IF(RIGHT(FPL_Combined[[#Headers],[Gameweek 11]],2)&lt;$B$622,INDEX(FPL_Results_Extract[Gameweek 11],MATCH($A576,FPL_Results_Extract[[Player]:[Player]],0)),INDEX(Team_Key[[Abbreviation]:[Abbreviation]],MATCH(LEFT(INDEX(FPL_Fixtures_Extract[],MATCH($A576,FPL_Fixtures_Extract[[Player]:[Player]],0),MATCH(FPL_Combined[[#Headers],[Gameweek 11]],FPL_Fixtures_Extract[#Headers],0)),LEN(INDEX(FPL_Fixtures_Extract[],MATCH($A576,FPL_Fixtures_Extract[[Player]:[Player]],0),MATCH(FPL_Combined[[#Headers],[Gameweek 11]],FPL_Fixtures_Extract[#Headers],0)))-4),Team_Key[[Full Name]:[Full Name]],0))&amp;RIGHT(INDEX(FPL_Fixtures_Extract[],MATCH($A576,FPL_Fixtures_Extract[[Player]:[Player]],0),MATCH(FPL_Combined[[#Headers],[Gameweek 11]],FPL_Fixtures_Extract[#Headers],0)),3))</f>
        <v>WBA(A) 3-2</v>
      </c>
      <c r="M576" t="str">
        <f ca="1">IF(RIGHT(FPL_Combined[[#Headers],[Gameweek 12]],2)&lt;$B$622,INDEX(FPL_Results_Extract[Gameweek 12],MATCH($A576,FPL_Results_Extract[[Player]:[Player]],0)),INDEX(Team_Key[[Abbreviation]:[Abbreviation]],MATCH(LEFT(INDEX(FPL_Fixtures_Extract[],MATCH($A576,FPL_Fixtures_Extract[[Player]:[Player]],0),MATCH(FPL_Combined[[#Headers],[Gameweek 12]],FPL_Fixtures_Extract[#Headers],0)),LEN(INDEX(FPL_Fixtures_Extract[],MATCH($A576,FPL_Fixtures_Extract[[Player]:[Player]],0),MATCH(FPL_Combined[[#Headers],[Gameweek 12]],FPL_Fixtures_Extract[#Headers],0)))-4),Team_Key[[Full Name]:[Full Name]],0))&amp;RIGHT(INDEX(FPL_Fixtures_Extract[],MATCH($A576,FPL_Fixtures_Extract[[Player]:[Player]],0),MATCH(FPL_Combined[[#Headers],[Gameweek 12]],FPL_Fixtures_Extract[#Headers],0)),3))</f>
        <v>WAT(H) 2-1</v>
      </c>
      <c r="N576" t="str">
        <f ca="1">IF(RIGHT(FPL_Combined[[#Headers],[Gameweek 13]],2)&lt;$B$622,INDEX(FPL_Results_Extract[Gameweek 13],MATCH($A576,FPL_Results_Extract[[Player]:[Player]],0)),INDEX(Team_Key[[Abbreviation]:[Abbreviation]],MATCH(LEFT(INDEX(FPL_Fixtures_Extract[],MATCH($A576,FPL_Fixtures_Extract[[Player]:[Player]],0),MATCH(FPL_Combined[[#Headers],[Gameweek 13]],FPL_Fixtures_Extract[#Headers],0)),LEN(INDEX(FPL_Fixtures_Extract[],MATCH($A576,FPL_Fixtures_Extract[[Player]:[Player]],0),MATCH(FPL_Combined[[#Headers],[Gameweek 13]],FPL_Fixtures_Extract[#Headers],0)))-4),Team_Key[[Full Name]:[Full Name]],0))&amp;RIGHT(INDEX(FPL_Fixtures_Extract[],MATCH($A576,FPL_Fixtures_Extract[[Player]:[Player]],0),MATCH(FPL_Combined[[#Headers],[Gameweek 13]],FPL_Fixtures_Extract[#Headers],0)),3))</f>
        <v>NEW(A) 3-0</v>
      </c>
      <c r="O576" t="str">
        <f ca="1">IF(RIGHT(FPL_Combined[[#Headers],[Gameweek 14]],2)&lt;$B$622,INDEX(FPL_Results_Extract[Gameweek 14],MATCH($A576,FPL_Results_Extract[[Player]:[Player]],0)),INDEX(Team_Key[[Abbreviation]:[Abbreviation]],MATCH(LEFT(INDEX(FPL_Fixtures_Extract[],MATCH($A576,FPL_Fixtures_Extract[[Player]:[Player]],0),MATCH(FPL_Combined[[#Headers],[Gameweek 14]],FPL_Fixtures_Extract[#Headers],0)),LEN(INDEX(FPL_Fixtures_Extract[],MATCH($A576,FPL_Fixtures_Extract[[Player]:[Player]],0),MATCH(FPL_Combined[[#Headers],[Gameweek 14]],FPL_Fixtures_Extract[#Headers],0)))-4),Team_Key[[Full Name]:[Full Name]],0))&amp;RIGHT(INDEX(FPL_Fixtures_Extract[],MATCH($A576,FPL_Fixtures_Extract[[Player]:[Player]],0),MATCH(FPL_Combined[[#Headers],[Gameweek 14]],FPL_Fixtures_Extract[#Headers],0)),3))</f>
        <v>MUN(H) 1-1</v>
      </c>
      <c r="P576" t="str">
        <f ca="1">IF(RIGHT(FPL_Combined[[#Headers],[Gameweek 15]],2)&lt;$B$622,INDEX(FPL_Results_Extract[Gameweek 15],MATCH($A576,FPL_Results_Extract[[Player]:[Player]],0)),INDEX(Team_Key[[Abbreviation]:[Abbreviation]],MATCH(LEFT(INDEX(FPL_Fixtures_Extract[],MATCH($A576,FPL_Fixtures_Extract[[Player]:[Player]],0),MATCH(FPL_Combined[[#Headers],[Gameweek 15]],FPL_Fixtures_Extract[#Headers],0)),LEN(INDEX(FPL_Fixtures_Extract[],MATCH($A576,FPL_Fixtures_Extract[[Player]:[Player]],0),MATCH(FPL_Combined[[#Headers],[Gameweek 15]],FPL_Fixtures_Extract[#Headers],0)))-4),Team_Key[[Full Name]:[Full Name]],0))&amp;RIGHT(INDEX(FPL_Fixtures_Extract[],MATCH($A576,FPL_Fixtures_Extract[[Player]:[Player]],0),MATCH(FPL_Combined[[#Headers],[Gameweek 15]],FPL_Fixtures_Extract[#Headers],0)),3))</f>
        <v>SWA(A) 3-0</v>
      </c>
      <c r="Q576" t="str">
        <f ca="1">IF(RIGHT(FPL_Combined[[#Headers],[Gameweek 16]],2)&lt;$B$622,INDEX(FPL_Results_Extract[Gameweek 16],MATCH($A576,FPL_Results_Extract[[Player]:[Player]],0)),INDEX(Team_Key[[Abbreviation]:[Abbreviation]],MATCH(LEFT(INDEX(FPL_Fixtures_Extract[],MATCH($A576,FPL_Fixtures_Extract[[Player]:[Player]],0),MATCH(FPL_Combined[[#Headers],[Gameweek 16]],FPL_Fixtures_Extract[#Headers],0)),LEN(INDEX(FPL_Fixtures_Extract[],MATCH($A576,FPL_Fixtures_Extract[[Player]:[Player]],0),MATCH(FPL_Combined[[#Headers],[Gameweek 16]],FPL_Fixtures_Extract[#Headers],0)))-4),Team_Key[[Full Name]:[Full Name]],0))&amp;RIGHT(INDEX(FPL_Fixtures_Extract[],MATCH($A576,FPL_Fixtures_Extract[[Player]:[Player]],0),MATCH(FPL_Combined[[#Headers],[Gameweek 16]],FPL_Fixtures_Extract[#Headers],0)),3))</f>
        <v>CHE(H) 2-1</v>
      </c>
      <c r="R576" t="str">
        <f ca="1">IF(RIGHT(FPL_Combined[[#Headers],[Gameweek 17]],2)&lt;$B$622,INDEX(FPL_Results_Extract[Gameweek 17],MATCH($A576,FPL_Results_Extract[[Player]:[Player]],0)),INDEX(Team_Key[[Abbreviation]:[Abbreviation]],MATCH(LEFT(INDEX(FPL_Fixtures_Extract[],MATCH($A576,FPL_Fixtures_Extract[[Player]:[Player]],0),MATCH(FPL_Combined[[#Headers],[Gameweek 17]],FPL_Fixtures_Extract[#Headers],0)),LEN(INDEX(FPL_Fixtures_Extract[],MATCH($A576,FPL_Fixtures_Extract[[Player]:[Player]],0),MATCH(FPL_Combined[[#Headers],[Gameweek 17]],FPL_Fixtures_Extract[#Headers],0)))-4),Team_Key[[Full Name]:[Full Name]],0))&amp;RIGHT(INDEX(FPL_Fixtures_Extract[],MATCH($A576,FPL_Fixtures_Extract[[Player]:[Player]],0),MATCH(FPL_Combined[[#Headers],[Gameweek 17]],FPL_Fixtures_Extract[#Headers],0)),3))</f>
        <v>EVE(A) 3-2</v>
      </c>
      <c r="S576" t="str">
        <f ca="1">IF(RIGHT(FPL_Combined[[#Headers],[Gameweek 18]],2)&lt;$B$622,INDEX(FPL_Results_Extract[Gameweek 18],MATCH($A576,FPL_Results_Extract[[Player]:[Player]],0)),INDEX(Team_Key[[Abbreviation]:[Abbreviation]],MATCH(LEFT(INDEX(FPL_Fixtures_Extract[],MATCH($A576,FPL_Fixtures_Extract[[Player]:[Player]],0),MATCH(FPL_Combined[[#Headers],[Gameweek 18]],FPL_Fixtures_Extract[#Headers],0)),LEN(INDEX(FPL_Fixtures_Extract[],MATCH($A576,FPL_Fixtures_Extract[[Player]:[Player]],0),MATCH(FPL_Combined[[#Headers],[Gameweek 18]],FPL_Fixtures_Extract[#Headers],0)))-4),Team_Key[[Full Name]:[Full Name]],0))&amp;RIGHT(INDEX(FPL_Fixtures_Extract[],MATCH($A576,FPL_Fixtures_Extract[[Player]:[Player]],0),MATCH(FPL_Combined[[#Headers],[Gameweek 18]],FPL_Fixtures_Extract[#Headers],0)),3))</f>
        <v>LIV(A) 0-1</v>
      </c>
      <c r="T576" t="str">
        <f ca="1">IF(RIGHT(FPL_Combined[[#Headers],[Gameweek 19]],2)&lt;$B$622,INDEX(FPL_Results_Extract[Gameweek 19],MATCH($A576,FPL_Results_Extract[[Player]:[Player]],0)),INDEX(Team_Key[[Abbreviation]:[Abbreviation]],MATCH(LEFT(INDEX(FPL_Fixtures_Extract[],MATCH($A576,FPL_Fixtures_Extract[[Player]:[Player]],0),MATCH(FPL_Combined[[#Headers],[Gameweek 19]],FPL_Fixtures_Extract[#Headers],0)),LEN(INDEX(FPL_Fixtures_Extract[],MATCH($A576,FPL_Fixtures_Extract[[Player]:[Player]],0),MATCH(FPL_Combined[[#Headers],[Gameweek 19]],FPL_Fixtures_Extract[#Headers],0)))-4),Team_Key[[Full Name]:[Full Name]],0))&amp;RIGHT(INDEX(FPL_Fixtures_Extract[],MATCH($A576,FPL_Fixtures_Extract[[Player]:[Player]],0),MATCH(FPL_Combined[[#Headers],[Gameweek 19]],FPL_Fixtures_Extract[#Headers],0)),3))</f>
        <v>MCI(H) 0-0</v>
      </c>
      <c r="U576" t="str">
        <f ca="1">IF(RIGHT(FPL_Combined[[#Headers],[Gameweek 20]],2)&lt;$B$622,INDEX(FPL_Results_Extract[Gameweek 20],MATCH($A576,FPL_Results_Extract[[Player]:[Player]],0)),INDEX(Team_Key[[Abbreviation]:[Abbreviation]],MATCH(LEFT(INDEX(FPL_Fixtures_Extract[],MATCH($A576,FPL_Fixtures_Extract[[Player]:[Player]],0),MATCH(FPL_Combined[[#Headers],[Gameweek 20]],FPL_Fixtures_Extract[#Headers],0)),LEN(INDEX(FPL_Fixtures_Extract[],MATCH($A576,FPL_Fixtures_Extract[[Player]:[Player]],0),MATCH(FPL_Combined[[#Headers],[Gameweek 20]],FPL_Fixtures_Extract[#Headers],0)))-4),Team_Key[[Full Name]:[Full Name]],0))&amp;RIGHT(INDEX(FPL_Fixtures_Extract[],MATCH($A576,FPL_Fixtures_Extract[[Player]:[Player]],0),MATCH(FPL_Combined[[#Headers],[Gameweek 20]],FPL_Fixtures_Extract[#Headers],0)),3))</f>
        <v>BOU(H) 0-0</v>
      </c>
      <c r="V576" t="str">
        <f ca="1">IF(RIGHT(FPL_Combined[[#Headers],[Gameweek 21]],2)&lt;$B$622,INDEX(FPL_Results_Extract[Gameweek 21],MATCH($A576,FPL_Results_Extract[[Player]:[Player]],0)),INDEX(Team_Key[[Abbreviation]:[Abbreviation]],MATCH(LEFT(INDEX(FPL_Fixtures_Extract[],MATCH($A576,FPL_Fixtures_Extract[[Player]:[Player]],0),MATCH(FPL_Combined[[#Headers],[Gameweek 21]],FPL_Fixtures_Extract[#Headers],0)),LEN(INDEX(FPL_Fixtures_Extract[],MATCH($A576,FPL_Fixtures_Extract[[Player]:[Player]],0),MATCH(FPL_Combined[[#Headers],[Gameweek 21]],FPL_Fixtures_Extract[#Headers],0)))-4),Team_Key[[Full Name]:[Full Name]],0))&amp;RIGHT(INDEX(FPL_Fixtures_Extract[],MATCH($A576,FPL_Fixtures_Extract[[Player]:[Player]],0),MATCH(FPL_Combined[[#Headers],[Gameweek 21]],FPL_Fixtures_Extract[#Headers],0)),3))</f>
        <v>TOT(A) 1-0</v>
      </c>
      <c r="W576" t="str">
        <f ca="1">IF(RIGHT(FPL_Combined[[#Headers],[Gameweek 22]],2)&lt;$B$622,INDEX(FPL_Results_Extract[Gameweek 22],MATCH($A576,FPL_Results_Extract[[Player]:[Player]],0)),INDEX(Team_Key[[Abbreviation]:[Abbreviation]],MATCH(LEFT(INDEX(FPL_Fixtures_Extract[],MATCH($A576,FPL_Fixtures_Extract[[Player]:[Player]],0),MATCH(FPL_Combined[[#Headers],[Gameweek 22]],FPL_Fixtures_Extract[#Headers],0)),LEN(INDEX(FPL_Fixtures_Extract[],MATCH($A576,FPL_Fixtures_Extract[[Player]:[Player]],0),MATCH(FPL_Combined[[#Headers],[Gameweek 22]],FPL_Fixtures_Extract[#Headers],0)))-4),Team_Key[[Full Name]:[Full Name]],0))&amp;RIGHT(INDEX(FPL_Fixtures_Extract[],MATCH($A576,FPL_Fixtures_Extract[[Player]:[Player]],0),MATCH(FPL_Combined[[#Headers],[Gameweek 22]],FPL_Fixtures_Extract[#Headers],0)),3))</f>
        <v>AVL(A) 1-1</v>
      </c>
      <c r="X576" t="str">
        <f ca="1">IF(RIGHT(FPL_Combined[[#Headers],[Gameweek 23]],2)&lt;$B$622,INDEX(FPL_Results_Extract[Gameweek 23],MATCH($A576,FPL_Results_Extract[[Player]:[Player]],0)),INDEX(Team_Key[[Abbreviation]:[Abbreviation]],MATCH(LEFT(INDEX(FPL_Fixtures_Extract[],MATCH($A576,FPL_Fixtures_Extract[[Player]:[Player]],0),MATCH(FPL_Combined[[#Headers],[Gameweek 23]],FPL_Fixtures_Extract[#Headers],0)),LEN(INDEX(FPL_Fixtures_Extract[],MATCH($A576,FPL_Fixtures_Extract[[Player]:[Player]],0),MATCH(FPL_Combined[[#Headers],[Gameweek 23]],FPL_Fixtures_Extract[#Headers],0)))-4),Team_Key[[Full Name]:[Full Name]],0))&amp;RIGHT(INDEX(FPL_Fixtures_Extract[],MATCH($A576,FPL_Fixtures_Extract[[Player]:[Player]],0),MATCH(FPL_Combined[[#Headers],[Gameweek 23]],FPL_Fixtures_Extract[#Headers],0)),3))</f>
        <v>STK(H) 3-0</v>
      </c>
      <c r="Y576" t="str">
        <f ca="1">IF(RIGHT(FPL_Combined[[#Headers],[Gameweek 24]],2)&lt;$B$622,INDEX(FPL_Results_Extract[Team],MATCH($A576,FPL_Results_Extract[[Player]:[Player]],0)),INDEX(Team_Key[[Abbreviation]:[Abbreviation]],MATCH(LEFT(INDEX(FPL_Fixtures_Extract[],MATCH($A576,FPL_Fixtures_Extract[[Player]:[Player]],0),MATCH(FPL_Combined[[#Headers],[Gameweek 24]],FPL_Fixtures_Extract[#Headers],0)),LEN(INDEX(FPL_Fixtures_Extract[],MATCH($A576,FPL_Fixtures_Extract[[Player]:[Player]],0),MATCH(FPL_Combined[[#Headers],[Gameweek 24]],FPL_Fixtures_Extract[#Headers],0)))-4),Team_Key[[Full Name]:[Full Name]],0))&amp;RIGHT(INDEX(FPL_Fixtures_Extract[],MATCH($A576,FPL_Fixtures_Extract[[Player]:[Player]],0),MATCH(FPL_Combined[[#Headers],[Gameweek 24]],FPL_Fixtures_Extract[#Headers],0)),3))</f>
        <v>LEI</v>
      </c>
      <c r="Z576" t="str">
        <f ca="1">IF(RIGHT(FPL_Combined[[#Headers],[Gameweek 25]],2)&lt;$B$622,INDEX(FPL_Results_Extract[Player],MATCH($A576,FPL_Results_Extract[[Player]:[Player]],0)),INDEX(Team_Key[[Abbreviation]:[Abbreviation]],MATCH(LEFT(INDEX(FPL_Fixtures_Extract[],MATCH($A576,FPL_Fixtures_Extract[[Player]:[Player]],0),MATCH(FPL_Combined[[#Headers],[Gameweek 25]],FPL_Fixtures_Extract[#Headers],0)),LEN(INDEX(FPL_Fixtures_Extract[],MATCH($A576,FPL_Fixtures_Extract[[Player]:[Player]],0),MATCH(FPL_Combined[[#Headers],[Gameweek 25]],FPL_Fixtures_Extract[#Headers],0)))-4),Team_Key[[Full Name]:[Full Name]],0))&amp;RIGHT(INDEX(FPL_Fixtures_Extract[],MATCH($A576,FPL_Fixtures_Extract[[Player]:[Player]],0),MATCH(FPL_Combined[[#Headers],[Gameweek 25]],FPL_Fixtures_Extract[#Headers],0)),3))</f>
        <v>Vardy</v>
      </c>
      <c r="AA576" t="str">
        <f ca="1">IF(RIGHT(FPL_Combined[[#Headers],[Gameweek 26]],2)&lt;$B$622,INDEX(FPL_Results_Extract[Gameweek 01],MATCH($A576,FPL_Results_Extract[[Player]:[Player]],0)),INDEX(Team_Key[[Abbreviation]:[Abbreviation]],MATCH(LEFT(INDEX(FPL_Fixtures_Extract[],MATCH($A576,FPL_Fixtures_Extract[[Player]:[Player]],0),MATCH(FPL_Combined[[#Headers],[Gameweek 26]],FPL_Fixtures_Extract[#Headers],0)),LEN(INDEX(FPL_Fixtures_Extract[],MATCH($A576,FPL_Fixtures_Extract[[Player]:[Player]],0),MATCH(FPL_Combined[[#Headers],[Gameweek 26]],FPL_Fixtures_Extract[#Headers],0)))-4),Team_Key[[Full Name]:[Full Name]],0))&amp;RIGHT(INDEX(FPL_Fixtures_Extract[],MATCH($A576,FPL_Fixtures_Extract[[Player]:[Player]],0),MATCH(FPL_Combined[[#Headers],[Gameweek 26]],FPL_Fixtures_Extract[#Headers],0)),3))</f>
        <v>SUN(H) 4-2</v>
      </c>
      <c r="AB576" t="str">
        <f ca="1">IF(RIGHT(FPL_Combined[[#Headers],[Gameweek 27]],2)&lt;$B$622,INDEX(FPL_Results_Extract[Gameweek 02],MATCH($A576,FPL_Results_Extract[[Player]:[Player]],0)),INDEX(Team_Key[[Abbreviation]:[Abbreviation]],MATCH(LEFT(INDEX(FPL_Fixtures_Extract[],MATCH($A576,FPL_Fixtures_Extract[[Player]:[Player]],0),MATCH(FPL_Combined[[#Headers],[Gameweek 27]],FPL_Fixtures_Extract[#Headers],0)),LEN(INDEX(FPL_Fixtures_Extract[],MATCH($A576,FPL_Fixtures_Extract[[Player]:[Player]],0),MATCH(FPL_Combined[[#Headers],[Gameweek 27]],FPL_Fixtures_Extract[#Headers],0)))-4),Team_Key[[Full Name]:[Full Name]],0))&amp;RIGHT(INDEX(FPL_Fixtures_Extract[],MATCH($A576,FPL_Fixtures_Extract[[Player]:[Player]],0),MATCH(FPL_Combined[[#Headers],[Gameweek 27]],FPL_Fixtures_Extract[#Headers],0)),3))</f>
        <v>WHU(A) 2-1</v>
      </c>
      <c r="AC576" t="str">
        <f ca="1">IF(RIGHT(FPL_Combined[[#Headers],[Gameweek 28]],2)&lt;$B$622,INDEX(FPL_Results_Extract[Gameweek 03],MATCH($A576,FPL_Results_Extract[[Player]:[Player]],0)),INDEX(Team_Key[[Abbreviation]:[Abbreviation]],MATCH(LEFT(INDEX(FPL_Fixtures_Extract[],MATCH($A576,FPL_Fixtures_Extract[[Player]:[Player]],0),MATCH(FPL_Combined[[#Headers],[Gameweek 28]],FPL_Fixtures_Extract[#Headers],0)),LEN(INDEX(FPL_Fixtures_Extract[],MATCH($A576,FPL_Fixtures_Extract[[Player]:[Player]],0),MATCH(FPL_Combined[[#Headers],[Gameweek 28]],FPL_Fixtures_Extract[#Headers],0)))-4),Team_Key[[Full Name]:[Full Name]],0))&amp;RIGHT(INDEX(FPL_Fixtures_Extract[],MATCH($A576,FPL_Fixtures_Extract[[Player]:[Player]],0),MATCH(FPL_Combined[[#Headers],[Gameweek 28]],FPL_Fixtures_Extract[#Headers],0)),3))</f>
        <v>TOT(H) 1-1</v>
      </c>
      <c r="AD576" t="str">
        <f ca="1">IF(RIGHT(FPL_Combined[[#Headers],[Gameweek 29]],2)&lt;$B$622,INDEX(FPL_Results_Extract[Gameweek 04],MATCH($A576,FPL_Results_Extract[[Player]:[Player]],0)),INDEX(Team_Key[[Abbreviation]:[Abbreviation]],MATCH(LEFT(INDEX(FPL_Fixtures_Extract[],MATCH($A576,FPL_Fixtures_Extract[[Player]:[Player]],0),MATCH(FPL_Combined[[#Headers],[Gameweek 29]],FPL_Fixtures_Extract[#Headers],0)),LEN(INDEX(FPL_Fixtures_Extract[],MATCH($A576,FPL_Fixtures_Extract[[Player]:[Player]],0),MATCH(FPL_Combined[[#Headers],[Gameweek 29]],FPL_Fixtures_Extract[#Headers],0)))-4),Team_Key[[Full Name]:[Full Name]],0))&amp;RIGHT(INDEX(FPL_Fixtures_Extract[],MATCH($A576,FPL_Fixtures_Extract[[Player]:[Player]],0),MATCH(FPL_Combined[[#Headers],[Gameweek 29]],FPL_Fixtures_Extract[#Headers],0)),3))</f>
        <v>WAT(A)</v>
      </c>
      <c r="AE576" t="str">
        <f ca="1">IF(RIGHT(FPL_Combined[[#Headers],[Gameweek 30]],2)&lt;$B$622,INDEX(FPL_Results_Extract[Gameweek 05],MATCH($A576,FPL_Results_Extract[[Player]:[Player]],0)),INDEX(Team_Key[[Abbreviation]:[Abbreviation]],MATCH(LEFT(INDEX(FPL_Fixtures_Extract[],MATCH($A576,FPL_Fixtures_Extract[[Player]:[Player]],0),MATCH(FPL_Combined[[#Headers],[Gameweek 30]],FPL_Fixtures_Extract[#Headers],0)),LEN(INDEX(FPL_Fixtures_Extract[],MATCH($A576,FPL_Fixtures_Extract[[Player]:[Player]],0),MATCH(FPL_Combined[[#Headers],[Gameweek 30]],FPL_Fixtures_Extract[#Headers],0)))-4),Team_Key[[Full Name]:[Full Name]],0))&amp;RIGHT(INDEX(FPL_Fixtures_Extract[],MATCH($A576,FPL_Fixtures_Extract[[Player]:[Player]],0),MATCH(FPL_Combined[[#Headers],[Gameweek 30]],FPL_Fixtures_Extract[#Headers],0)),3))</f>
        <v>NEW(H)</v>
      </c>
      <c r="AF576" t="str">
        <f ca="1">IF(RIGHT(FPL_Combined[[#Headers],[Gameweek 31]],2)&lt;$B$622,INDEX(FPL_Results_Extract[Gameweek 06],MATCH($A576,FPL_Results_Extract[[Player]:[Player]],0)),INDEX(Team_Key[[Abbreviation]:[Abbreviation]],MATCH(LEFT(INDEX(FPL_Fixtures_Extract[],MATCH($A576,FPL_Fixtures_Extract[[Player]:[Player]],0),MATCH(FPL_Combined[[#Headers],[Gameweek 31]],FPL_Fixtures_Extract[#Headers],0)),LEN(INDEX(FPL_Fixtures_Extract[],MATCH($A576,FPL_Fixtures_Extract[[Player]:[Player]],0),MATCH(FPL_Combined[[#Headers],[Gameweek 31]],FPL_Fixtures_Extract[#Headers],0)))-4),Team_Key[[Full Name]:[Full Name]],0))&amp;RIGHT(INDEX(FPL_Fixtures_Extract[],MATCH($A576,FPL_Fixtures_Extract[[Player]:[Player]],0),MATCH(FPL_Combined[[#Headers],[Gameweek 31]],FPL_Fixtures_Extract[#Headers],0)),3))</f>
        <v>CRY(A)</v>
      </c>
      <c r="AG576" t="str">
        <f ca="1">IF(RIGHT(FPL_Combined[[#Headers],[Gameweek 32]],2)&lt;$B$622,INDEX(FPL_Results_Extract[Gameweek 07],MATCH($A576,FPL_Results_Extract[[Player]:[Player]],0)),INDEX(Team_Key[[Abbreviation]:[Abbreviation]],MATCH(LEFT(INDEX(FPL_Fixtures_Extract[],MATCH($A576,FPL_Fixtures_Extract[[Player]:[Player]],0),MATCH(FPL_Combined[[#Headers],[Gameweek 32]],FPL_Fixtures_Extract[#Headers],0)),LEN(INDEX(FPL_Fixtures_Extract[],MATCH($A576,FPL_Fixtures_Extract[[Player]:[Player]],0),MATCH(FPL_Combined[[#Headers],[Gameweek 32]],FPL_Fixtures_Extract[#Headers],0)))-4),Team_Key[[Full Name]:[Full Name]],0))&amp;RIGHT(INDEX(FPL_Fixtures_Extract[],MATCH($A576,FPL_Fixtures_Extract[[Player]:[Player]],0),MATCH(FPL_Combined[[#Headers],[Gameweek 32]],FPL_Fixtures_Extract[#Headers],0)),3))</f>
        <v>SOU(H)</v>
      </c>
      <c r="AH576" t="str">
        <f ca="1">IF(RIGHT(FPL_Combined[[#Headers],[Gameweek 33]],2)&lt;$B$622,INDEX(FPL_Results_Extract[Gameweek 08],MATCH($A576,FPL_Results_Extract[[Player]:[Player]],0)),INDEX(Team_Key[[Abbreviation]:[Abbreviation]],MATCH(LEFT(INDEX(FPL_Fixtures_Extract[],MATCH($A576,FPL_Fixtures_Extract[[Player]:[Player]],0),MATCH(FPL_Combined[[#Headers],[Gameweek 33]],FPL_Fixtures_Extract[#Headers],0)),LEN(INDEX(FPL_Fixtures_Extract[],MATCH($A576,FPL_Fixtures_Extract[[Player]:[Player]],0),MATCH(FPL_Combined[[#Headers],[Gameweek 33]],FPL_Fixtures_Extract[#Headers],0)))-4),Team_Key[[Full Name]:[Full Name]],0))&amp;RIGHT(INDEX(FPL_Fixtures_Extract[],MATCH($A576,FPL_Fixtures_Extract[[Player]:[Player]],0),MATCH(FPL_Combined[[#Headers],[Gameweek 33]],FPL_Fixtures_Extract[#Headers],0)),3))</f>
        <v>SUN(A)</v>
      </c>
      <c r="AI576" t="str">
        <f ca="1">IF(RIGHT(FPL_Combined[[#Headers],[Gameweek 34]],2)&lt;$B$622,INDEX(FPL_Results_Extract[Gameweek 09],MATCH($A576,FPL_Results_Extract[[Player]:[Player]],0)),INDEX(Team_Key[[Abbreviation]:[Abbreviation]],MATCH(LEFT(INDEX(FPL_Fixtures_Extract[],MATCH($A576,FPL_Fixtures_Extract[[Player]:[Player]],0),MATCH(FPL_Combined[[#Headers],[Gameweek 34]],FPL_Fixtures_Extract[#Headers],0)),LEN(INDEX(FPL_Fixtures_Extract[],MATCH($A576,FPL_Fixtures_Extract[[Player]:[Player]],0),MATCH(FPL_Combined[[#Headers],[Gameweek 34]],FPL_Fixtures_Extract[#Headers],0)))-4),Team_Key[[Full Name]:[Full Name]],0))&amp;RIGHT(INDEX(FPL_Fixtures_Extract[],MATCH($A576,FPL_Fixtures_Extract[[Player]:[Player]],0),MATCH(FPL_Combined[[#Headers],[Gameweek 34]],FPL_Fixtures_Extract[#Headers],0)),3))</f>
        <v>WHU(H)</v>
      </c>
      <c r="AJ576" t="str">
        <f ca="1">IF(RIGHT(FPL_Combined[[#Headers],[Gameweek 35]],2)&lt;$B$622,INDEX(FPL_Results_Extract[Gameweek 10],MATCH($A576,FPL_Results_Extract[[Player]:[Player]],0)),INDEX(Team_Key[[Abbreviation]:[Abbreviation]],MATCH(LEFT(INDEX(FPL_Fixtures_Extract[],MATCH($A576,FPL_Fixtures_Extract[[Player]:[Player]],0),MATCH(FPL_Combined[[#Headers],[Gameweek 35]],FPL_Fixtures_Extract[#Headers],0)),LEN(INDEX(FPL_Fixtures_Extract[],MATCH($A576,FPL_Fixtures_Extract[[Player]:[Player]],0),MATCH(FPL_Combined[[#Headers],[Gameweek 35]],FPL_Fixtures_Extract[#Headers],0)))-4),Team_Key[[Full Name]:[Full Name]],0))&amp;RIGHT(INDEX(FPL_Fixtures_Extract[],MATCH($A576,FPL_Fixtures_Extract[[Player]:[Player]],0),MATCH(FPL_Combined[[#Headers],[Gameweek 35]],FPL_Fixtures_Extract[#Headers],0)),3))</f>
        <v>SWA(H)</v>
      </c>
      <c r="AK576" t="str">
        <f ca="1">IF(RIGHT(FPL_Combined[[#Headers],[Gameweek 36]],2)&lt;$B$622,INDEX(FPL_Results_Extract[Gameweek 11],MATCH($A576,FPL_Results_Extract[[Player]:[Player]],0)),INDEX(Team_Key[[Abbreviation]:[Abbreviation]],MATCH(LEFT(INDEX(FPL_Fixtures_Extract[],MATCH($A576,FPL_Fixtures_Extract[[Player]:[Player]],0),MATCH(FPL_Combined[[#Headers],[Gameweek 36]],FPL_Fixtures_Extract[#Headers],0)),LEN(INDEX(FPL_Fixtures_Extract[],MATCH($A576,FPL_Fixtures_Extract[[Player]:[Player]],0),MATCH(FPL_Combined[[#Headers],[Gameweek 36]],FPL_Fixtures_Extract[#Headers],0)))-4),Team_Key[[Full Name]:[Full Name]],0))&amp;RIGHT(INDEX(FPL_Fixtures_Extract[],MATCH($A576,FPL_Fixtures_Extract[[Player]:[Player]],0),MATCH(FPL_Combined[[#Headers],[Gameweek 36]],FPL_Fixtures_Extract[#Headers],0)),3))</f>
        <v>MUN(A)</v>
      </c>
      <c r="AL576" t="str">
        <f ca="1">IF(RIGHT(FPL_Combined[[#Headers],[Gameweek 37]],2)&lt;$B$622,INDEX(FPL_Results_Extract[Gameweek 12],MATCH($A576,FPL_Results_Extract[[Player]:[Player]],0)),INDEX(Team_Key[[Abbreviation]:[Abbreviation]],MATCH(LEFT(INDEX(FPL_Fixtures_Extract[],MATCH($A576,FPL_Fixtures_Extract[[Player]:[Player]],0),MATCH(FPL_Combined[[#Headers],[Gameweek 37]],FPL_Fixtures_Extract[#Headers],0)),LEN(INDEX(FPL_Fixtures_Extract[],MATCH($A576,FPL_Fixtures_Extract[[Player]:[Player]],0),MATCH(FPL_Combined[[#Headers],[Gameweek 37]],FPL_Fixtures_Extract[#Headers],0)))-4),Team_Key[[Full Name]:[Full Name]],0))&amp;RIGHT(INDEX(FPL_Fixtures_Extract[],MATCH($A576,FPL_Fixtures_Extract[[Player]:[Player]],0),MATCH(FPL_Combined[[#Headers],[Gameweek 37]],FPL_Fixtures_Extract[#Headers],0)),3))</f>
        <v>EVE(H)</v>
      </c>
      <c r="AM576" t="str">
        <f ca="1">IF(RIGHT(FPL_Combined[[#Headers],[Gameweek 38]],2)&lt;$B$622,INDEX(FPL_Results_Extract[Gameweek 13],MATCH($A576,FPL_Results_Extract[[Player]:[Player]],0)),INDEX(Team_Key[[Abbreviation]:[Abbreviation]],MATCH(LEFT(INDEX(FPL_Fixtures_Extract[],MATCH($A576,FPL_Fixtures_Extract[[Player]:[Player]],0),MATCH(FPL_Combined[[#Headers],[Gameweek 38]],FPL_Fixtures_Extract[#Headers],0)),LEN(INDEX(FPL_Fixtures_Extract[],MATCH($A576,FPL_Fixtures_Extract[[Player]:[Player]],0),MATCH(FPL_Combined[[#Headers],[Gameweek 38]],FPL_Fixtures_Extract[#Headers],0)))-4),Team_Key[[Full Name]:[Full Name]],0))&amp;RIGHT(INDEX(FPL_Fixtures_Extract[],MATCH($A576,FPL_Fixtures_Extract[[Player]:[Player]],0),MATCH(FPL_Combined[[#Headers],[Gameweek 38]],FPL_Fixtures_Extract[#Headers],0)),3))</f>
        <v>CHE(A)</v>
      </c>
    </row>
    <row r="577" spans="1:39" x14ac:dyDescent="0.45">
      <c r="A577" t="s">
        <v>234</v>
      </c>
      <c r="B577" t="str">
        <f ca="1">IF(RIGHT(FPL_Combined[[#Headers],[Gameweek 01]],2)&lt;$B$622,INDEX(FPL_Results_Extract[Gameweek 01],MATCH($A577,FPL_Results_Extract[[Player]:[Player]],0)),INDEX(Team_Key[[Abbreviation]:[Abbreviation]],MATCH(LEFT(INDEX(FPL_Fixtures_Extract[],MATCH($A577,FPL_Fixtures_Extract[[Player]:[Player]],0),MATCH(FPL_Combined[[#Headers],[Gameweek 01]],FPL_Fixtures_Extract[#Headers],0)),LEN(INDEX(FPL_Fixtures_Extract[],MATCH($A577,FPL_Fixtures_Extract[[Player]:[Player]],0),MATCH(FPL_Combined[[#Headers],[Gameweek 01]],FPL_Fixtures_Extract[#Headers],0)))-4),Team_Key[[Full Name]:[Full Name]],0))&amp;RIGHT(INDEX(FPL_Fixtures_Extract[],MATCH($A577,FPL_Fixtures_Extract[[Player]:[Player]],0),MATCH(FPL_Combined[[#Headers],[Gameweek 01]],FPL_Fixtures_Extract[#Headers],0)),3))</f>
        <v>TOT(H) 1-0</v>
      </c>
      <c r="C577" t="str">
        <f ca="1">IF(RIGHT(FPL_Combined[[#Headers],[Gameweek 02]],2)&lt;$B$622,INDEX(FPL_Results_Extract[Gameweek 02],MATCH($A577,FPL_Results_Extract[[Player]:[Player]],0)),INDEX(Team_Key[[Abbreviation]:[Abbreviation]],MATCH(LEFT(INDEX(FPL_Fixtures_Extract[],MATCH($A577,FPL_Fixtures_Extract[[Player]:[Player]],0),MATCH(FPL_Combined[[#Headers],[Gameweek 02]],FPL_Fixtures_Extract[#Headers],0)),LEN(INDEX(FPL_Fixtures_Extract[],MATCH($A577,FPL_Fixtures_Extract[[Player]:[Player]],0),MATCH(FPL_Combined[[#Headers],[Gameweek 02]],FPL_Fixtures_Extract[#Headers],0)))-4),Team_Key[[Full Name]:[Full Name]],0))&amp;RIGHT(INDEX(FPL_Fixtures_Extract[],MATCH($A577,FPL_Fixtures_Extract[[Player]:[Player]],0),MATCH(FPL_Combined[[#Headers],[Gameweek 02]],FPL_Fixtures_Extract[#Headers],0)),3))</f>
        <v>AVL(A) 1-0</v>
      </c>
      <c r="D577" t="str">
        <f ca="1">IF(RIGHT(FPL_Combined[[#Headers],[Gameweek 03]],2)&lt;$B$622,INDEX(FPL_Results_Extract[Gameweek 03],MATCH($A577,FPL_Results_Extract[[Player]:[Player]],0)),INDEX(Team_Key[[Abbreviation]:[Abbreviation]],MATCH(LEFT(INDEX(FPL_Fixtures_Extract[],MATCH($A577,FPL_Fixtures_Extract[[Player]:[Player]],0),MATCH(FPL_Combined[[#Headers],[Gameweek 03]],FPL_Fixtures_Extract[#Headers],0)),LEN(INDEX(FPL_Fixtures_Extract[],MATCH($A577,FPL_Fixtures_Extract[[Player]:[Player]],0),MATCH(FPL_Combined[[#Headers],[Gameweek 03]],FPL_Fixtures_Extract[#Headers],0)))-4),Team_Key[[Full Name]:[Full Name]],0))&amp;RIGHT(INDEX(FPL_Fixtures_Extract[],MATCH($A577,FPL_Fixtures_Extract[[Player]:[Player]],0),MATCH(FPL_Combined[[#Headers],[Gameweek 03]],FPL_Fixtures_Extract[#Headers],0)),3))</f>
        <v>NEW(H) 0-0</v>
      </c>
      <c r="E577" t="str">
        <f ca="1">IF(RIGHT(FPL_Combined[[#Headers],[Gameweek 04]],2)&lt;$B$622,INDEX(FPL_Results_Extract[Gameweek 04],MATCH($A577,FPL_Results_Extract[[Player]:[Player]],0)),INDEX(Team_Key[[Abbreviation]:[Abbreviation]],MATCH(LEFT(INDEX(FPL_Fixtures_Extract[],MATCH($A577,FPL_Fixtures_Extract[[Player]:[Player]],0),MATCH(FPL_Combined[[#Headers],[Gameweek 04]],FPL_Fixtures_Extract[#Headers],0)),LEN(INDEX(FPL_Fixtures_Extract[],MATCH($A577,FPL_Fixtures_Extract[[Player]:[Player]],0),MATCH(FPL_Combined[[#Headers],[Gameweek 04]],FPL_Fixtures_Extract[#Headers],0)))-4),Team_Key[[Full Name]:[Full Name]],0))&amp;RIGHT(INDEX(FPL_Fixtures_Extract[],MATCH($A577,FPL_Fixtures_Extract[[Player]:[Player]],0),MATCH(FPL_Combined[[#Headers],[Gameweek 04]],FPL_Fixtures_Extract[#Headers],0)),3))</f>
        <v>SWA(A) 1-2</v>
      </c>
      <c r="F577" t="str">
        <f ca="1">IF(RIGHT(FPL_Combined[[#Headers],[Gameweek 05]],2)&lt;$B$622,INDEX(FPL_Results_Extract[Gameweek 05],MATCH($A577,FPL_Results_Extract[[Player]:[Player]],0)),INDEX(Team_Key[[Abbreviation]:[Abbreviation]],MATCH(LEFT(INDEX(FPL_Fixtures_Extract[],MATCH($A577,FPL_Fixtures_Extract[[Player]:[Player]],0),MATCH(FPL_Combined[[#Headers],[Gameweek 05]],FPL_Fixtures_Extract[#Headers],0)),LEN(INDEX(FPL_Fixtures_Extract[],MATCH($A577,FPL_Fixtures_Extract[[Player]:[Player]],0),MATCH(FPL_Combined[[#Headers],[Gameweek 05]],FPL_Fixtures_Extract[#Headers],0)))-4),Team_Key[[Full Name]:[Full Name]],0))&amp;RIGHT(INDEX(FPL_Fixtures_Extract[],MATCH($A577,FPL_Fixtures_Extract[[Player]:[Player]],0),MATCH(FPL_Combined[[#Headers],[Gameweek 05]],FPL_Fixtures_Extract[#Headers],0)),3))</f>
        <v>LIV(H) 3-1</v>
      </c>
      <c r="G577" t="str">
        <f ca="1">IF(RIGHT(FPL_Combined[[#Headers],[Gameweek 06]],2)&lt;$B$622,INDEX(FPL_Results_Extract[Gameweek 06],MATCH($A577,FPL_Results_Extract[[Player]:[Player]],0)),INDEX(Team_Key[[Abbreviation]:[Abbreviation]],MATCH(LEFT(INDEX(FPL_Fixtures_Extract[],MATCH($A577,FPL_Fixtures_Extract[[Player]:[Player]],0),MATCH(FPL_Combined[[#Headers],[Gameweek 06]],FPL_Fixtures_Extract[#Headers],0)),LEN(INDEX(FPL_Fixtures_Extract[],MATCH($A577,FPL_Fixtures_Extract[[Player]:[Player]],0),MATCH(FPL_Combined[[#Headers],[Gameweek 06]],FPL_Fixtures_Extract[#Headers],0)))-4),Team_Key[[Full Name]:[Full Name]],0))&amp;RIGHT(INDEX(FPL_Fixtures_Extract[],MATCH($A577,FPL_Fixtures_Extract[[Player]:[Player]],0),MATCH(FPL_Combined[[#Headers],[Gameweek 06]],FPL_Fixtures_Extract[#Headers],0)),3))</f>
        <v>SOU(A) 3-2</v>
      </c>
      <c r="H577" t="str">
        <f ca="1">IF(RIGHT(FPL_Combined[[#Headers],[Gameweek 07]],2)&lt;$B$622,INDEX(FPL_Results_Extract[Gameweek 07],MATCH($A577,FPL_Results_Extract[[Player]:[Player]],0)),INDEX(Team_Key[[Abbreviation]:[Abbreviation]],MATCH(LEFT(INDEX(FPL_Fixtures_Extract[],MATCH($A577,FPL_Fixtures_Extract[[Player]:[Player]],0),MATCH(FPL_Combined[[#Headers],[Gameweek 07]],FPL_Fixtures_Extract[#Headers],0)),LEN(INDEX(FPL_Fixtures_Extract[],MATCH($A577,FPL_Fixtures_Extract[[Player]:[Player]],0),MATCH(FPL_Combined[[#Headers],[Gameweek 07]],FPL_Fixtures_Extract[#Headers],0)))-4),Team_Key[[Full Name]:[Full Name]],0))&amp;RIGHT(INDEX(FPL_Fixtures_Extract[],MATCH($A577,FPL_Fixtures_Extract[[Player]:[Player]],0),MATCH(FPL_Combined[[#Headers],[Gameweek 07]],FPL_Fixtures_Extract[#Headers],0)),3))</f>
        <v>SUN(H) 3-0</v>
      </c>
      <c r="I577" t="str">
        <f ca="1">IF(RIGHT(FPL_Combined[[#Headers],[Gameweek 08]],2)&lt;$B$622,INDEX(FPL_Results_Extract[Gameweek 08],MATCH($A577,FPL_Results_Extract[[Player]:[Player]],0)),INDEX(Team_Key[[Abbreviation]:[Abbreviation]],MATCH(LEFT(INDEX(FPL_Fixtures_Extract[],MATCH($A577,FPL_Fixtures_Extract[[Player]:[Player]],0),MATCH(FPL_Combined[[#Headers],[Gameweek 08]],FPL_Fixtures_Extract[#Headers],0)),LEN(INDEX(FPL_Fixtures_Extract[],MATCH($A577,FPL_Fixtures_Extract[[Player]:[Player]],0),MATCH(FPL_Combined[[#Headers],[Gameweek 08]],FPL_Fixtures_Extract[#Headers],0)))-4),Team_Key[[Full Name]:[Full Name]],0))&amp;RIGHT(INDEX(FPL_Fixtures_Extract[],MATCH($A577,FPL_Fixtures_Extract[[Player]:[Player]],0),MATCH(FPL_Combined[[#Headers],[Gameweek 08]],FPL_Fixtures_Extract[#Headers],0)),3))</f>
        <v>ARS(A) 0-3</v>
      </c>
      <c r="J577" t="str">
        <f ca="1">IF(RIGHT(FPL_Combined[[#Headers],[Gameweek 09]],2)&lt;$B$622,INDEX(FPL_Results_Extract[Gameweek 09],MATCH($A577,FPL_Results_Extract[[Player]:[Player]],0)),INDEX(Team_Key[[Abbreviation]:[Abbreviation]],MATCH(LEFT(INDEX(FPL_Fixtures_Extract[],MATCH($A577,FPL_Fixtures_Extract[[Player]:[Player]],0),MATCH(FPL_Combined[[#Headers],[Gameweek 09]],FPL_Fixtures_Extract[#Headers],0)),LEN(INDEX(FPL_Fixtures_Extract[],MATCH($A577,FPL_Fixtures_Extract[[Player]:[Player]],0),MATCH(FPL_Combined[[#Headers],[Gameweek 09]],FPL_Fixtures_Extract[#Headers],0)))-4),Team_Key[[Full Name]:[Full Name]],0))&amp;RIGHT(INDEX(FPL_Fixtures_Extract[],MATCH($A577,FPL_Fixtures_Extract[[Player]:[Player]],0),MATCH(FPL_Combined[[#Headers],[Gameweek 09]],FPL_Fixtures_Extract[#Headers],0)),3))</f>
        <v>EVE(A) 3-0</v>
      </c>
      <c r="K577" t="str">
        <f ca="1">IF(RIGHT(FPL_Combined[[#Headers],[Gameweek 10]],2)&lt;$B$622,INDEX(FPL_Results_Extract[Gameweek 10],MATCH($A577,FPL_Results_Extract[[Player]:[Player]],0)),INDEX(Team_Key[[Abbreviation]:[Abbreviation]],MATCH(LEFT(INDEX(FPL_Fixtures_Extract[],MATCH($A577,FPL_Fixtures_Extract[[Player]:[Player]],0),MATCH(FPL_Combined[[#Headers],[Gameweek 10]],FPL_Fixtures_Extract[#Headers],0)),LEN(INDEX(FPL_Fixtures_Extract[],MATCH($A577,FPL_Fixtures_Extract[[Player]:[Player]],0),MATCH(FPL_Combined[[#Headers],[Gameweek 10]],FPL_Fixtures_Extract[#Headers],0)))-4),Team_Key[[Full Name]:[Full Name]],0))&amp;RIGHT(INDEX(FPL_Fixtures_Extract[],MATCH($A577,FPL_Fixtures_Extract[[Player]:[Player]],0),MATCH(FPL_Combined[[#Headers],[Gameweek 10]],FPL_Fixtures_Extract[#Headers],0)),3))</f>
        <v>MCI(H) 0-0</v>
      </c>
      <c r="L577" t="str">
        <f ca="1">IF(RIGHT(FPL_Combined[[#Headers],[Gameweek 11]],2)&lt;$B$622,INDEX(FPL_Results_Extract[Gameweek 11],MATCH($A577,FPL_Results_Extract[[Player]:[Player]],0)),INDEX(Team_Key[[Abbreviation]:[Abbreviation]],MATCH(LEFT(INDEX(FPL_Fixtures_Extract[],MATCH($A577,FPL_Fixtures_Extract[[Player]:[Player]],0),MATCH(FPL_Combined[[#Headers],[Gameweek 11]],FPL_Fixtures_Extract[#Headers],0)),LEN(INDEX(FPL_Fixtures_Extract[],MATCH($A577,FPL_Fixtures_Extract[[Player]:[Player]],0),MATCH(FPL_Combined[[#Headers],[Gameweek 11]],FPL_Fixtures_Extract[#Headers],0)))-4),Team_Key[[Full Name]:[Full Name]],0))&amp;RIGHT(INDEX(FPL_Fixtures_Extract[],MATCH($A577,FPL_Fixtures_Extract[[Player]:[Player]],0),MATCH(FPL_Combined[[#Headers],[Gameweek 11]],FPL_Fixtures_Extract[#Headers],0)),3))</f>
        <v>CRY(A) 0-0</v>
      </c>
      <c r="M577" t="str">
        <f ca="1">IF(RIGHT(FPL_Combined[[#Headers],[Gameweek 12]],2)&lt;$B$622,INDEX(FPL_Results_Extract[Gameweek 12],MATCH($A577,FPL_Results_Extract[[Player]:[Player]],0)),INDEX(Team_Key[[Abbreviation]:[Abbreviation]],MATCH(LEFT(INDEX(FPL_Fixtures_Extract[],MATCH($A577,FPL_Fixtures_Extract[[Player]:[Player]],0),MATCH(FPL_Combined[[#Headers],[Gameweek 12]],FPL_Fixtures_Extract[#Headers],0)),LEN(INDEX(FPL_Fixtures_Extract[],MATCH($A577,FPL_Fixtures_Extract[[Player]:[Player]],0),MATCH(FPL_Combined[[#Headers],[Gameweek 12]],FPL_Fixtures_Extract[#Headers],0)))-4),Team_Key[[Full Name]:[Full Name]],0))&amp;RIGHT(INDEX(FPL_Fixtures_Extract[],MATCH($A577,FPL_Fixtures_Extract[[Player]:[Player]],0),MATCH(FPL_Combined[[#Headers],[Gameweek 12]],FPL_Fixtures_Extract[#Headers],0)),3))</f>
        <v>WBA(H) 2-0</v>
      </c>
      <c r="N577" t="str">
        <f ca="1">IF(RIGHT(FPL_Combined[[#Headers],[Gameweek 13]],2)&lt;$B$622,INDEX(FPL_Results_Extract[Gameweek 13],MATCH($A577,FPL_Results_Extract[[Player]:[Player]],0)),INDEX(Team_Key[[Abbreviation]:[Abbreviation]],MATCH(LEFT(INDEX(FPL_Fixtures_Extract[],MATCH($A577,FPL_Fixtures_Extract[[Player]:[Player]],0),MATCH(FPL_Combined[[#Headers],[Gameweek 13]],FPL_Fixtures_Extract[#Headers],0)),LEN(INDEX(FPL_Fixtures_Extract[],MATCH($A577,FPL_Fixtures_Extract[[Player]:[Player]],0),MATCH(FPL_Combined[[#Headers],[Gameweek 13]],FPL_Fixtures_Extract[#Headers],0)))-4),Team_Key[[Full Name]:[Full Name]],0))&amp;RIGHT(INDEX(FPL_Fixtures_Extract[],MATCH($A577,FPL_Fixtures_Extract[[Player]:[Player]],0),MATCH(FPL_Combined[[#Headers],[Gameweek 13]],FPL_Fixtures_Extract[#Headers],0)),3))</f>
        <v>WAT(A) 2-1</v>
      </c>
      <c r="O577" t="str">
        <f ca="1">IF(RIGHT(FPL_Combined[[#Headers],[Gameweek 14]],2)&lt;$B$622,INDEX(FPL_Results_Extract[Gameweek 14],MATCH($A577,FPL_Results_Extract[[Player]:[Player]],0)),INDEX(Team_Key[[Abbreviation]:[Abbreviation]],MATCH(LEFT(INDEX(FPL_Fixtures_Extract[],MATCH($A577,FPL_Fixtures_Extract[[Player]:[Player]],0),MATCH(FPL_Combined[[#Headers],[Gameweek 14]],FPL_Fixtures_Extract[#Headers],0)),LEN(INDEX(FPL_Fixtures_Extract[],MATCH($A577,FPL_Fixtures_Extract[[Player]:[Player]],0),MATCH(FPL_Combined[[#Headers],[Gameweek 14]],FPL_Fixtures_Extract[#Headers],0)))-4),Team_Key[[Full Name]:[Full Name]],0))&amp;RIGHT(INDEX(FPL_Fixtures_Extract[],MATCH($A577,FPL_Fixtures_Extract[[Player]:[Player]],0),MATCH(FPL_Combined[[#Headers],[Gameweek 14]],FPL_Fixtures_Extract[#Headers],0)),3))</f>
        <v>LEI(A) 1-1</v>
      </c>
      <c r="P577" t="str">
        <f ca="1">IF(RIGHT(FPL_Combined[[#Headers],[Gameweek 15]],2)&lt;$B$622,INDEX(FPL_Results_Extract[Gameweek 15],MATCH($A577,FPL_Results_Extract[[Player]:[Player]],0)),INDEX(Team_Key[[Abbreviation]:[Abbreviation]],MATCH(LEFT(INDEX(FPL_Fixtures_Extract[],MATCH($A577,FPL_Fixtures_Extract[[Player]:[Player]],0),MATCH(FPL_Combined[[#Headers],[Gameweek 15]],FPL_Fixtures_Extract[#Headers],0)),LEN(INDEX(FPL_Fixtures_Extract[],MATCH($A577,FPL_Fixtures_Extract[[Player]:[Player]],0),MATCH(FPL_Combined[[#Headers],[Gameweek 15]],FPL_Fixtures_Extract[#Headers],0)))-4),Team_Key[[Full Name]:[Full Name]],0))&amp;RIGHT(INDEX(FPL_Fixtures_Extract[],MATCH($A577,FPL_Fixtures_Extract[[Player]:[Player]],0),MATCH(FPL_Combined[[#Headers],[Gameweek 15]],FPL_Fixtures_Extract[#Headers],0)),3))</f>
        <v>WHU(H) 0-0</v>
      </c>
      <c r="Q577" t="str">
        <f ca="1">IF(RIGHT(FPL_Combined[[#Headers],[Gameweek 16]],2)&lt;$B$622,INDEX(FPL_Results_Extract[Gameweek 16],MATCH($A577,FPL_Results_Extract[[Player]:[Player]],0)),INDEX(Team_Key[[Abbreviation]:[Abbreviation]],MATCH(LEFT(INDEX(FPL_Fixtures_Extract[],MATCH($A577,FPL_Fixtures_Extract[[Player]:[Player]],0),MATCH(FPL_Combined[[#Headers],[Gameweek 16]],FPL_Fixtures_Extract[#Headers],0)),LEN(INDEX(FPL_Fixtures_Extract[],MATCH($A577,FPL_Fixtures_Extract[[Player]:[Player]],0),MATCH(FPL_Combined[[#Headers],[Gameweek 16]],FPL_Fixtures_Extract[#Headers],0)))-4),Team_Key[[Full Name]:[Full Name]],0))&amp;RIGHT(INDEX(FPL_Fixtures_Extract[],MATCH($A577,FPL_Fixtures_Extract[[Player]:[Player]],0),MATCH(FPL_Combined[[#Headers],[Gameweek 16]],FPL_Fixtures_Extract[#Headers],0)),3))</f>
        <v>BOU(A) 1-2</v>
      </c>
      <c r="R577" t="str">
        <f ca="1">IF(RIGHT(FPL_Combined[[#Headers],[Gameweek 17]],2)&lt;$B$622,INDEX(FPL_Results_Extract[Gameweek 17],MATCH($A577,FPL_Results_Extract[[Player]:[Player]],0)),INDEX(Team_Key[[Abbreviation]:[Abbreviation]],MATCH(LEFT(INDEX(FPL_Fixtures_Extract[],MATCH($A577,FPL_Fixtures_Extract[[Player]:[Player]],0),MATCH(FPL_Combined[[#Headers],[Gameweek 17]],FPL_Fixtures_Extract[#Headers],0)),LEN(INDEX(FPL_Fixtures_Extract[],MATCH($A577,FPL_Fixtures_Extract[[Player]:[Player]],0),MATCH(FPL_Combined[[#Headers],[Gameweek 17]],FPL_Fixtures_Extract[#Headers],0)))-4),Team_Key[[Full Name]:[Full Name]],0))&amp;RIGHT(INDEX(FPL_Fixtures_Extract[],MATCH($A577,FPL_Fixtures_Extract[[Player]:[Player]],0),MATCH(FPL_Combined[[#Headers],[Gameweek 17]],FPL_Fixtures_Extract[#Headers],0)),3))</f>
        <v>NOR(H) 1-2</v>
      </c>
      <c r="S577" t="str">
        <f ca="1">IF(RIGHT(FPL_Combined[[#Headers],[Gameweek 18]],2)&lt;$B$622,INDEX(FPL_Results_Extract[Gameweek 18],MATCH($A577,FPL_Results_Extract[[Player]:[Player]],0)),INDEX(Team_Key[[Abbreviation]:[Abbreviation]],MATCH(LEFT(INDEX(FPL_Fixtures_Extract[],MATCH($A577,FPL_Fixtures_Extract[[Player]:[Player]],0),MATCH(FPL_Combined[[#Headers],[Gameweek 18]],FPL_Fixtures_Extract[#Headers],0)),LEN(INDEX(FPL_Fixtures_Extract[],MATCH($A577,FPL_Fixtures_Extract[[Player]:[Player]],0),MATCH(FPL_Combined[[#Headers],[Gameweek 18]],FPL_Fixtures_Extract[#Headers],0)))-4),Team_Key[[Full Name]:[Full Name]],0))&amp;RIGHT(INDEX(FPL_Fixtures_Extract[],MATCH($A577,FPL_Fixtures_Extract[[Player]:[Player]],0),MATCH(FPL_Combined[[#Headers],[Gameweek 18]],FPL_Fixtures_Extract[#Headers],0)),3))</f>
        <v>STK(A) 0-2</v>
      </c>
      <c r="T577" t="str">
        <f ca="1">IF(RIGHT(FPL_Combined[[#Headers],[Gameweek 19]],2)&lt;$B$622,INDEX(FPL_Results_Extract[Gameweek 19],MATCH($A577,FPL_Results_Extract[[Player]:[Player]],0)),INDEX(Team_Key[[Abbreviation]:[Abbreviation]],MATCH(LEFT(INDEX(FPL_Fixtures_Extract[],MATCH($A577,FPL_Fixtures_Extract[[Player]:[Player]],0),MATCH(FPL_Combined[[#Headers],[Gameweek 19]],FPL_Fixtures_Extract[#Headers],0)),LEN(INDEX(FPL_Fixtures_Extract[],MATCH($A577,FPL_Fixtures_Extract[[Player]:[Player]],0),MATCH(FPL_Combined[[#Headers],[Gameweek 19]],FPL_Fixtures_Extract[#Headers],0)))-4),Team_Key[[Full Name]:[Full Name]],0))&amp;RIGHT(INDEX(FPL_Fixtures_Extract[],MATCH($A577,FPL_Fixtures_Extract[[Player]:[Player]],0),MATCH(FPL_Combined[[#Headers],[Gameweek 19]],FPL_Fixtures_Extract[#Headers],0)),3))</f>
        <v>CHE(H) 0-0</v>
      </c>
      <c r="U577" t="str">
        <f ca="1">IF(RIGHT(FPL_Combined[[#Headers],[Gameweek 20]],2)&lt;$B$622,INDEX(FPL_Results_Extract[Gameweek 20],MATCH($A577,FPL_Results_Extract[[Player]:[Player]],0)),INDEX(Team_Key[[Abbreviation]:[Abbreviation]],MATCH(LEFT(INDEX(FPL_Fixtures_Extract[],MATCH($A577,FPL_Fixtures_Extract[[Player]:[Player]],0),MATCH(FPL_Combined[[#Headers],[Gameweek 20]],FPL_Fixtures_Extract[#Headers],0)),LEN(INDEX(FPL_Fixtures_Extract[],MATCH($A577,FPL_Fixtures_Extract[[Player]:[Player]],0),MATCH(FPL_Combined[[#Headers],[Gameweek 20]],FPL_Fixtures_Extract[#Headers],0)))-4),Team_Key[[Full Name]:[Full Name]],0))&amp;RIGHT(INDEX(FPL_Fixtures_Extract[],MATCH($A577,FPL_Fixtures_Extract[[Player]:[Player]],0),MATCH(FPL_Combined[[#Headers],[Gameweek 20]],FPL_Fixtures_Extract[#Headers],0)),3))</f>
        <v>SWA(H) 2-1</v>
      </c>
      <c r="V577" t="str">
        <f ca="1">IF(RIGHT(FPL_Combined[[#Headers],[Gameweek 21]],2)&lt;$B$622,INDEX(FPL_Results_Extract[Gameweek 21],MATCH($A577,FPL_Results_Extract[[Player]:[Player]],0)),INDEX(Team_Key[[Abbreviation]:[Abbreviation]],MATCH(LEFT(INDEX(FPL_Fixtures_Extract[],MATCH($A577,FPL_Fixtures_Extract[[Player]:[Player]],0),MATCH(FPL_Combined[[#Headers],[Gameweek 21]],FPL_Fixtures_Extract[#Headers],0)),LEN(INDEX(FPL_Fixtures_Extract[],MATCH($A577,FPL_Fixtures_Extract[[Player]:[Player]],0),MATCH(FPL_Combined[[#Headers],[Gameweek 21]],FPL_Fixtures_Extract[#Headers],0)))-4),Team_Key[[Full Name]:[Full Name]],0))&amp;RIGHT(INDEX(FPL_Fixtures_Extract[],MATCH($A577,FPL_Fixtures_Extract[[Player]:[Player]],0),MATCH(FPL_Combined[[#Headers],[Gameweek 21]],FPL_Fixtures_Extract[#Headers],0)),3))</f>
        <v>NEW(A) 3-3</v>
      </c>
      <c r="W577" t="str">
        <f ca="1">IF(RIGHT(FPL_Combined[[#Headers],[Gameweek 22]],2)&lt;$B$622,INDEX(FPL_Results_Extract[Gameweek 22],MATCH($A577,FPL_Results_Extract[[Player]:[Player]],0)),INDEX(Team_Key[[Abbreviation]:[Abbreviation]],MATCH(LEFT(INDEX(FPL_Fixtures_Extract[],MATCH($A577,FPL_Fixtures_Extract[[Player]:[Player]],0),MATCH(FPL_Combined[[#Headers],[Gameweek 22]],FPL_Fixtures_Extract[#Headers],0)),LEN(INDEX(FPL_Fixtures_Extract[],MATCH($A577,FPL_Fixtures_Extract[[Player]:[Player]],0),MATCH(FPL_Combined[[#Headers],[Gameweek 22]],FPL_Fixtures_Extract[#Headers],0)))-4),Team_Key[[Full Name]:[Full Name]],0))&amp;RIGHT(INDEX(FPL_Fixtures_Extract[],MATCH($A577,FPL_Fixtures_Extract[[Player]:[Player]],0),MATCH(FPL_Combined[[#Headers],[Gameweek 22]],FPL_Fixtures_Extract[#Headers],0)),3))</f>
        <v>LIV(A) 1-0</v>
      </c>
      <c r="X577" t="str">
        <f ca="1">IF(RIGHT(FPL_Combined[[#Headers],[Gameweek 23]],2)&lt;$B$622,INDEX(FPL_Results_Extract[Gameweek 23],MATCH($A577,FPL_Results_Extract[[Player]:[Player]],0)),INDEX(Team_Key[[Abbreviation]:[Abbreviation]],MATCH(LEFT(INDEX(FPL_Fixtures_Extract[],MATCH($A577,FPL_Fixtures_Extract[[Player]:[Player]],0),MATCH(FPL_Combined[[#Headers],[Gameweek 23]],FPL_Fixtures_Extract[#Headers],0)),LEN(INDEX(FPL_Fixtures_Extract[],MATCH($A577,FPL_Fixtures_Extract[[Player]:[Player]],0),MATCH(FPL_Combined[[#Headers],[Gameweek 23]],FPL_Fixtures_Extract[#Headers],0)))-4),Team_Key[[Full Name]:[Full Name]],0))&amp;RIGHT(INDEX(FPL_Fixtures_Extract[],MATCH($A577,FPL_Fixtures_Extract[[Player]:[Player]],0),MATCH(FPL_Combined[[#Headers],[Gameweek 23]],FPL_Fixtures_Extract[#Headers],0)),3))</f>
        <v>SOU(H) 0-1</v>
      </c>
      <c r="Y577" t="str">
        <f ca="1">IF(RIGHT(FPL_Combined[[#Headers],[Gameweek 24]],2)&lt;$B$622,INDEX(FPL_Results_Extract[Team],MATCH($A577,FPL_Results_Extract[[Player]:[Player]],0)),INDEX(Team_Key[[Abbreviation]:[Abbreviation]],MATCH(LEFT(INDEX(FPL_Fixtures_Extract[],MATCH($A577,FPL_Fixtures_Extract[[Player]:[Player]],0),MATCH(FPL_Combined[[#Headers],[Gameweek 24]],FPL_Fixtures_Extract[#Headers],0)),LEN(INDEX(FPL_Fixtures_Extract[],MATCH($A577,FPL_Fixtures_Extract[[Player]:[Player]],0),MATCH(FPL_Combined[[#Headers],[Gameweek 24]],FPL_Fixtures_Extract[#Headers],0)))-4),Team_Key[[Full Name]:[Full Name]],0))&amp;RIGHT(INDEX(FPL_Fixtures_Extract[],MATCH($A577,FPL_Fixtures_Extract[[Player]:[Player]],0),MATCH(FPL_Combined[[#Headers],[Gameweek 24]],FPL_Fixtures_Extract[#Headers],0)),3))</f>
        <v>MUN</v>
      </c>
      <c r="Z577" t="str">
        <f ca="1">IF(RIGHT(FPL_Combined[[#Headers],[Gameweek 25]],2)&lt;$B$622,INDEX(FPL_Results_Extract[Player],MATCH($A577,FPL_Results_Extract[[Player]:[Player]],0)),INDEX(Team_Key[[Abbreviation]:[Abbreviation]],MATCH(LEFT(INDEX(FPL_Fixtures_Extract[],MATCH($A577,FPL_Fixtures_Extract[[Player]:[Player]],0),MATCH(FPL_Combined[[#Headers],[Gameweek 25]],FPL_Fixtures_Extract[#Headers],0)),LEN(INDEX(FPL_Fixtures_Extract[],MATCH($A577,FPL_Fixtures_Extract[[Player]:[Player]],0),MATCH(FPL_Combined[[#Headers],[Gameweek 25]],FPL_Fixtures_Extract[#Headers],0)))-4),Team_Key[[Full Name]:[Full Name]],0))&amp;RIGHT(INDEX(FPL_Fixtures_Extract[],MATCH($A577,FPL_Fixtures_Extract[[Player]:[Player]],0),MATCH(FPL_Combined[[#Headers],[Gameweek 25]],FPL_Fixtures_Extract[#Headers],0)),3))</f>
        <v>Varela</v>
      </c>
      <c r="AA577" t="str">
        <f ca="1">IF(RIGHT(FPL_Combined[[#Headers],[Gameweek 26]],2)&lt;$B$622,INDEX(FPL_Results_Extract[Gameweek 01],MATCH($A577,FPL_Results_Extract[[Player]:[Player]],0)),INDEX(Team_Key[[Abbreviation]:[Abbreviation]],MATCH(LEFT(INDEX(FPL_Fixtures_Extract[],MATCH($A577,FPL_Fixtures_Extract[[Player]:[Player]],0),MATCH(FPL_Combined[[#Headers],[Gameweek 26]],FPL_Fixtures_Extract[#Headers],0)),LEN(INDEX(FPL_Fixtures_Extract[],MATCH($A577,FPL_Fixtures_Extract[[Player]:[Player]],0),MATCH(FPL_Combined[[#Headers],[Gameweek 26]],FPL_Fixtures_Extract[#Headers],0)))-4),Team_Key[[Full Name]:[Full Name]],0))&amp;RIGHT(INDEX(FPL_Fixtures_Extract[],MATCH($A577,FPL_Fixtures_Extract[[Player]:[Player]],0),MATCH(FPL_Combined[[#Headers],[Gameweek 26]],FPL_Fixtures_Extract[#Headers],0)),3))</f>
        <v>TOT(H) 1-0</v>
      </c>
      <c r="AB577" t="str">
        <f ca="1">IF(RIGHT(FPL_Combined[[#Headers],[Gameweek 27]],2)&lt;$B$622,INDEX(FPL_Results_Extract[Gameweek 02],MATCH($A577,FPL_Results_Extract[[Player]:[Player]],0)),INDEX(Team_Key[[Abbreviation]:[Abbreviation]],MATCH(LEFT(INDEX(FPL_Fixtures_Extract[],MATCH($A577,FPL_Fixtures_Extract[[Player]:[Player]],0),MATCH(FPL_Combined[[#Headers],[Gameweek 27]],FPL_Fixtures_Extract[#Headers],0)),LEN(INDEX(FPL_Fixtures_Extract[],MATCH($A577,FPL_Fixtures_Extract[[Player]:[Player]],0),MATCH(FPL_Combined[[#Headers],[Gameweek 27]],FPL_Fixtures_Extract[#Headers],0)))-4),Team_Key[[Full Name]:[Full Name]],0))&amp;RIGHT(INDEX(FPL_Fixtures_Extract[],MATCH($A577,FPL_Fixtures_Extract[[Player]:[Player]],0),MATCH(FPL_Combined[[#Headers],[Gameweek 27]],FPL_Fixtures_Extract[#Headers],0)),3))</f>
        <v>AVL(A) 1-0</v>
      </c>
      <c r="AC577" t="str">
        <f ca="1">IF(RIGHT(FPL_Combined[[#Headers],[Gameweek 28]],2)&lt;$B$622,INDEX(FPL_Results_Extract[Gameweek 03],MATCH($A577,FPL_Results_Extract[[Player]:[Player]],0)),INDEX(Team_Key[[Abbreviation]:[Abbreviation]],MATCH(LEFT(INDEX(FPL_Fixtures_Extract[],MATCH($A577,FPL_Fixtures_Extract[[Player]:[Player]],0),MATCH(FPL_Combined[[#Headers],[Gameweek 28]],FPL_Fixtures_Extract[#Headers],0)),LEN(INDEX(FPL_Fixtures_Extract[],MATCH($A577,FPL_Fixtures_Extract[[Player]:[Player]],0),MATCH(FPL_Combined[[#Headers],[Gameweek 28]],FPL_Fixtures_Extract[#Headers],0)))-4),Team_Key[[Full Name]:[Full Name]],0))&amp;RIGHT(INDEX(FPL_Fixtures_Extract[],MATCH($A577,FPL_Fixtures_Extract[[Player]:[Player]],0),MATCH(FPL_Combined[[#Headers],[Gameweek 28]],FPL_Fixtures_Extract[#Headers],0)),3))</f>
        <v>NEW(H) 0-0</v>
      </c>
      <c r="AD577" t="str">
        <f ca="1">IF(RIGHT(FPL_Combined[[#Headers],[Gameweek 29]],2)&lt;$B$622,INDEX(FPL_Results_Extract[Gameweek 04],MATCH($A577,FPL_Results_Extract[[Player]:[Player]],0)),INDEX(Team_Key[[Abbreviation]:[Abbreviation]],MATCH(LEFT(INDEX(FPL_Fixtures_Extract[],MATCH($A577,FPL_Fixtures_Extract[[Player]:[Player]],0),MATCH(FPL_Combined[[#Headers],[Gameweek 29]],FPL_Fixtures_Extract[#Headers],0)),LEN(INDEX(FPL_Fixtures_Extract[],MATCH($A577,FPL_Fixtures_Extract[[Player]:[Player]],0),MATCH(FPL_Combined[[#Headers],[Gameweek 29]],FPL_Fixtures_Extract[#Headers],0)))-4),Team_Key[[Full Name]:[Full Name]],0))&amp;RIGHT(INDEX(FPL_Fixtures_Extract[],MATCH($A577,FPL_Fixtures_Extract[[Player]:[Player]],0),MATCH(FPL_Combined[[#Headers],[Gameweek 29]],FPL_Fixtures_Extract[#Headers],0)),3))</f>
        <v>WBA(A)</v>
      </c>
      <c r="AE577" t="e">
        <f ca="1">IF(RIGHT(FPL_Combined[[#Headers],[Gameweek 30]],2)&lt;$B$622,INDEX(FPL_Results_Extract[Gameweek 05],MATCH($A577,FPL_Results_Extract[[Player]:[Player]],0)),INDEX(Team_Key[[Abbreviation]:[Abbreviation]],MATCH(LEFT(INDEX(FPL_Fixtures_Extract[],MATCH($A577,FPL_Fixtures_Extract[[Player]:[Player]],0),MATCH(FPL_Combined[[#Headers],[Gameweek 30]],FPL_Fixtures_Extract[#Headers],0)),LEN(INDEX(FPL_Fixtures_Extract[],MATCH($A577,FPL_Fixtures_Extract[[Player]:[Player]],0),MATCH(FPL_Combined[[#Headers],[Gameweek 30]],FPL_Fixtures_Extract[#Headers],0)))-4),Team_Key[[Full Name]:[Full Name]],0))&amp;RIGHT(INDEX(FPL_Fixtures_Extract[],MATCH($A577,FPL_Fixtures_Extract[[Player]:[Player]],0),MATCH(FPL_Combined[[#Headers],[Gameweek 30]],FPL_Fixtures_Extract[#Headers],0)),3))</f>
        <v>#VALUE!</v>
      </c>
      <c r="AF577" t="str">
        <f ca="1">IF(RIGHT(FPL_Combined[[#Headers],[Gameweek 31]],2)&lt;$B$622,INDEX(FPL_Results_Extract[Gameweek 06],MATCH($A577,FPL_Results_Extract[[Player]:[Player]],0)),INDEX(Team_Key[[Abbreviation]:[Abbreviation]],MATCH(LEFT(INDEX(FPL_Fixtures_Extract[],MATCH($A577,FPL_Fixtures_Extract[[Player]:[Player]],0),MATCH(FPL_Combined[[#Headers],[Gameweek 31]],FPL_Fixtures_Extract[#Headers],0)),LEN(INDEX(FPL_Fixtures_Extract[],MATCH($A577,FPL_Fixtures_Extract[[Player]:[Player]],0),MATCH(FPL_Combined[[#Headers],[Gameweek 31]],FPL_Fixtures_Extract[#Headers],0)))-4),Team_Key[[Full Name]:[Full Name]],0))&amp;RIGHT(INDEX(FPL_Fixtures_Extract[],MATCH($A577,FPL_Fixtures_Extract[[Player]:[Player]],0),MATCH(FPL_Combined[[#Headers],[Gameweek 31]],FPL_Fixtures_Extract[#Headers],0)),3))</f>
        <v>MCI(A)</v>
      </c>
      <c r="AG577" t="str">
        <f ca="1">IF(RIGHT(FPL_Combined[[#Headers],[Gameweek 32]],2)&lt;$B$622,INDEX(FPL_Results_Extract[Gameweek 07],MATCH($A577,FPL_Results_Extract[[Player]:[Player]],0)),INDEX(Team_Key[[Abbreviation]:[Abbreviation]],MATCH(LEFT(INDEX(FPL_Fixtures_Extract[],MATCH($A577,FPL_Fixtures_Extract[[Player]:[Player]],0),MATCH(FPL_Combined[[#Headers],[Gameweek 32]],FPL_Fixtures_Extract[#Headers],0)),LEN(INDEX(FPL_Fixtures_Extract[],MATCH($A577,FPL_Fixtures_Extract[[Player]:[Player]],0),MATCH(FPL_Combined[[#Headers],[Gameweek 32]],FPL_Fixtures_Extract[#Headers],0)))-4),Team_Key[[Full Name]:[Full Name]],0))&amp;RIGHT(INDEX(FPL_Fixtures_Extract[],MATCH($A577,FPL_Fixtures_Extract[[Player]:[Player]],0),MATCH(FPL_Combined[[#Headers],[Gameweek 32]],FPL_Fixtures_Extract[#Headers],0)),3))</f>
        <v>EVE(H)</v>
      </c>
      <c r="AH577" t="str">
        <f ca="1">IF(RIGHT(FPL_Combined[[#Headers],[Gameweek 33]],2)&lt;$B$622,INDEX(FPL_Results_Extract[Gameweek 08],MATCH($A577,FPL_Results_Extract[[Player]:[Player]],0)),INDEX(Team_Key[[Abbreviation]:[Abbreviation]],MATCH(LEFT(INDEX(FPL_Fixtures_Extract[],MATCH($A577,FPL_Fixtures_Extract[[Player]:[Player]],0),MATCH(FPL_Combined[[#Headers],[Gameweek 33]],FPL_Fixtures_Extract[#Headers],0)),LEN(INDEX(FPL_Fixtures_Extract[],MATCH($A577,FPL_Fixtures_Extract[[Player]:[Player]],0),MATCH(FPL_Combined[[#Headers],[Gameweek 33]],FPL_Fixtures_Extract[#Headers],0)))-4),Team_Key[[Full Name]:[Full Name]],0))&amp;RIGHT(INDEX(FPL_Fixtures_Extract[],MATCH($A577,FPL_Fixtures_Extract[[Player]:[Player]],0),MATCH(FPL_Combined[[#Headers],[Gameweek 33]],FPL_Fixtures_Extract[#Headers],0)),3))</f>
        <v>TOT(A)</v>
      </c>
      <c r="AI577" t="str">
        <f ca="1">IF(RIGHT(FPL_Combined[[#Headers],[Gameweek 34]],2)&lt;$B$622,INDEX(FPL_Results_Extract[Gameweek 09],MATCH($A577,FPL_Results_Extract[[Player]:[Player]],0)),INDEX(Team_Key[[Abbreviation]:[Abbreviation]],MATCH(LEFT(INDEX(FPL_Fixtures_Extract[],MATCH($A577,FPL_Fixtures_Extract[[Player]:[Player]],0),MATCH(FPL_Combined[[#Headers],[Gameweek 34]],FPL_Fixtures_Extract[#Headers],0)),LEN(INDEX(FPL_Fixtures_Extract[],MATCH($A577,FPL_Fixtures_Extract[[Player]:[Player]],0),MATCH(FPL_Combined[[#Headers],[Gameweek 34]],FPL_Fixtures_Extract[#Headers],0)))-4),Team_Key[[Full Name]:[Full Name]],0))&amp;RIGHT(INDEX(FPL_Fixtures_Extract[],MATCH($A577,FPL_Fixtures_Extract[[Player]:[Player]],0),MATCH(FPL_Combined[[#Headers],[Gameweek 34]],FPL_Fixtures_Extract[#Headers],0)),3))</f>
        <v>AVL(H)</v>
      </c>
      <c r="AJ577" t="e">
        <f ca="1">IF(RIGHT(FPL_Combined[[#Headers],[Gameweek 35]],2)&lt;$B$622,INDEX(FPL_Results_Extract[Gameweek 10],MATCH($A577,FPL_Results_Extract[[Player]:[Player]],0)),INDEX(Team_Key[[Abbreviation]:[Abbreviation]],MATCH(LEFT(INDEX(FPL_Fixtures_Extract[],MATCH($A577,FPL_Fixtures_Extract[[Player]:[Player]],0),MATCH(FPL_Combined[[#Headers],[Gameweek 35]],FPL_Fixtures_Extract[#Headers],0)),LEN(INDEX(FPL_Fixtures_Extract[],MATCH($A577,FPL_Fixtures_Extract[[Player]:[Player]],0),MATCH(FPL_Combined[[#Headers],[Gameweek 35]],FPL_Fixtures_Extract[#Headers],0)))-4),Team_Key[[Full Name]:[Full Name]],0))&amp;RIGHT(INDEX(FPL_Fixtures_Extract[],MATCH($A577,FPL_Fixtures_Extract[[Player]:[Player]],0),MATCH(FPL_Combined[[#Headers],[Gameweek 35]],FPL_Fixtures_Extract[#Headers],0)),3))</f>
        <v>#VALUE!</v>
      </c>
      <c r="AK577" t="str">
        <f ca="1">IF(RIGHT(FPL_Combined[[#Headers],[Gameweek 36]],2)&lt;$B$622,INDEX(FPL_Results_Extract[Gameweek 11],MATCH($A577,FPL_Results_Extract[[Player]:[Player]],0)),INDEX(Team_Key[[Abbreviation]:[Abbreviation]],MATCH(LEFT(INDEX(FPL_Fixtures_Extract[],MATCH($A577,FPL_Fixtures_Extract[[Player]:[Player]],0),MATCH(FPL_Combined[[#Headers],[Gameweek 36]],FPL_Fixtures_Extract[#Headers],0)),LEN(INDEX(FPL_Fixtures_Extract[],MATCH($A577,FPL_Fixtures_Extract[[Player]:[Player]],0),MATCH(FPL_Combined[[#Headers],[Gameweek 36]],FPL_Fixtures_Extract[#Headers],0)))-4),Team_Key[[Full Name]:[Full Name]],0))&amp;RIGHT(INDEX(FPL_Fixtures_Extract[],MATCH($A577,FPL_Fixtures_Extract[[Player]:[Player]],0),MATCH(FPL_Combined[[#Headers],[Gameweek 36]],FPL_Fixtures_Extract[#Headers],0)),3))</f>
        <v>LEI(H)</v>
      </c>
      <c r="AL577" t="str">
        <f ca="1">IF(RIGHT(FPL_Combined[[#Headers],[Gameweek 37]],2)&lt;$B$622,INDEX(FPL_Results_Extract[Gameweek 12],MATCH($A577,FPL_Results_Extract[[Player]:[Player]],0)),INDEX(Team_Key[[Abbreviation]:[Abbreviation]],MATCH(LEFT(INDEX(FPL_Fixtures_Extract[],MATCH($A577,FPL_Fixtures_Extract[[Player]:[Player]],0),MATCH(FPL_Combined[[#Headers],[Gameweek 37]],FPL_Fixtures_Extract[#Headers],0)),LEN(INDEX(FPL_Fixtures_Extract[],MATCH($A577,FPL_Fixtures_Extract[[Player]:[Player]],0),MATCH(FPL_Combined[[#Headers],[Gameweek 37]],FPL_Fixtures_Extract[#Headers],0)))-4),Team_Key[[Full Name]:[Full Name]],0))&amp;RIGHT(INDEX(FPL_Fixtures_Extract[],MATCH($A577,FPL_Fixtures_Extract[[Player]:[Player]],0),MATCH(FPL_Combined[[#Headers],[Gameweek 37]],FPL_Fixtures_Extract[#Headers],0)),3))</f>
        <v>NOR(A)</v>
      </c>
      <c r="AM577" t="str">
        <f ca="1">IF(RIGHT(FPL_Combined[[#Headers],[Gameweek 38]],2)&lt;$B$622,INDEX(FPL_Results_Extract[Gameweek 13],MATCH($A577,FPL_Results_Extract[[Player]:[Player]],0)),INDEX(Team_Key[[Abbreviation]:[Abbreviation]],MATCH(LEFT(INDEX(FPL_Fixtures_Extract[],MATCH($A577,FPL_Fixtures_Extract[[Player]:[Player]],0),MATCH(FPL_Combined[[#Headers],[Gameweek 38]],FPL_Fixtures_Extract[#Headers],0)),LEN(INDEX(FPL_Fixtures_Extract[],MATCH($A577,FPL_Fixtures_Extract[[Player]:[Player]],0),MATCH(FPL_Combined[[#Headers],[Gameweek 38]],FPL_Fixtures_Extract[#Headers],0)))-4),Team_Key[[Full Name]:[Full Name]],0))&amp;RIGHT(INDEX(FPL_Fixtures_Extract[],MATCH($A577,FPL_Fixtures_Extract[[Player]:[Player]],0),MATCH(FPL_Combined[[#Headers],[Gameweek 38]],FPL_Fixtures_Extract[#Headers],0)),3))</f>
        <v>BOU(H)</v>
      </c>
    </row>
    <row r="578" spans="1:39" x14ac:dyDescent="0.45">
      <c r="A578" t="s">
        <v>361</v>
      </c>
      <c r="B578" t="str">
        <f ca="1">IF(RIGHT(FPL_Combined[[#Headers],[Gameweek 01]],2)&lt;$B$622,INDEX(FPL_Results_Extract[Gameweek 01],MATCH($A578,FPL_Results_Extract[[Player]:[Player]],0)),INDEX(Team_Key[[Abbreviation]:[Abbreviation]],MATCH(LEFT(INDEX(FPL_Fixtures_Extract[],MATCH($A578,FPL_Fixtures_Extract[[Player]:[Player]],0),MATCH(FPL_Combined[[#Headers],[Gameweek 01]],FPL_Fixtures_Extract[#Headers],0)),LEN(INDEX(FPL_Fixtures_Extract[],MATCH($A578,FPL_Fixtures_Extract[[Player]:[Player]],0),MATCH(FPL_Combined[[#Headers],[Gameweek 01]],FPL_Fixtures_Extract[#Headers],0)))-4),Team_Key[[Full Name]:[Full Name]],0))&amp;RIGHT(INDEX(FPL_Fixtures_Extract[],MATCH($A578,FPL_Fixtures_Extract[[Player]:[Player]],0),MATCH(FPL_Combined[[#Headers],[Gameweek 01]],FPL_Fixtures_Extract[#Headers],0)),3))</f>
        <v>BOU(A) 1-0</v>
      </c>
      <c r="C578" t="str">
        <f ca="1">IF(RIGHT(FPL_Combined[[#Headers],[Gameweek 02]],2)&lt;$B$622,INDEX(FPL_Results_Extract[Gameweek 02],MATCH($A578,FPL_Results_Extract[[Player]:[Player]],0)),INDEX(Team_Key[[Abbreviation]:[Abbreviation]],MATCH(LEFT(INDEX(FPL_Fixtures_Extract[],MATCH($A578,FPL_Fixtures_Extract[[Player]:[Player]],0),MATCH(FPL_Combined[[#Headers],[Gameweek 02]],FPL_Fixtures_Extract[#Headers],0)),LEN(INDEX(FPL_Fixtures_Extract[],MATCH($A578,FPL_Fixtures_Extract[[Player]:[Player]],0),MATCH(FPL_Combined[[#Headers],[Gameweek 02]],FPL_Fixtures_Extract[#Headers],0)))-4),Team_Key[[Full Name]:[Full Name]],0))&amp;RIGHT(INDEX(FPL_Fixtures_Extract[],MATCH($A578,FPL_Fixtures_Extract[[Player]:[Player]],0),MATCH(FPL_Combined[[#Headers],[Gameweek 02]],FPL_Fixtures_Extract[#Headers],0)),3))</f>
        <v>MUN(H) 0-1</v>
      </c>
      <c r="D578" t="str">
        <f ca="1">IF(RIGHT(FPL_Combined[[#Headers],[Gameweek 03]],2)&lt;$B$622,INDEX(FPL_Results_Extract[Gameweek 03],MATCH($A578,FPL_Results_Extract[[Player]:[Player]],0)),INDEX(Team_Key[[Abbreviation]:[Abbreviation]],MATCH(LEFT(INDEX(FPL_Fixtures_Extract[],MATCH($A578,FPL_Fixtures_Extract[[Player]:[Player]],0),MATCH(FPL_Combined[[#Headers],[Gameweek 03]],FPL_Fixtures_Extract[#Headers],0)),LEN(INDEX(FPL_Fixtures_Extract[],MATCH($A578,FPL_Fixtures_Extract[[Player]:[Player]],0),MATCH(FPL_Combined[[#Headers],[Gameweek 03]],FPL_Fixtures_Extract[#Headers],0)))-4),Team_Key[[Full Name]:[Full Name]],0))&amp;RIGHT(INDEX(FPL_Fixtures_Extract[],MATCH($A578,FPL_Fixtures_Extract[[Player]:[Player]],0),MATCH(FPL_Combined[[#Headers],[Gameweek 03]],FPL_Fixtures_Extract[#Headers],0)),3))</f>
        <v>CRY(A) 1-2</v>
      </c>
      <c r="E578" t="str">
        <f ca="1">IF(RIGHT(FPL_Combined[[#Headers],[Gameweek 04]],2)&lt;$B$622,INDEX(FPL_Results_Extract[Gameweek 04],MATCH($A578,FPL_Results_Extract[[Player]:[Player]],0)),INDEX(Team_Key[[Abbreviation]:[Abbreviation]],MATCH(LEFT(INDEX(FPL_Fixtures_Extract[],MATCH($A578,FPL_Fixtures_Extract[[Player]:[Player]],0),MATCH(FPL_Combined[[#Headers],[Gameweek 04]],FPL_Fixtures_Extract[#Headers],0)),LEN(INDEX(FPL_Fixtures_Extract[],MATCH($A578,FPL_Fixtures_Extract[[Player]:[Player]],0),MATCH(FPL_Combined[[#Headers],[Gameweek 04]],FPL_Fixtures_Extract[#Headers],0)))-4),Team_Key[[Full Name]:[Full Name]],0))&amp;RIGHT(INDEX(FPL_Fixtures_Extract[],MATCH($A578,FPL_Fixtures_Extract[[Player]:[Player]],0),MATCH(FPL_Combined[[#Headers],[Gameweek 04]],FPL_Fixtures_Extract[#Headers],0)),3))</f>
        <v>SUN(H) 2-2</v>
      </c>
      <c r="F578" t="str">
        <f ca="1">IF(RIGHT(FPL_Combined[[#Headers],[Gameweek 05]],2)&lt;$B$622,INDEX(FPL_Results_Extract[Gameweek 05],MATCH($A578,FPL_Results_Extract[[Player]:[Player]],0)),INDEX(Team_Key[[Abbreviation]:[Abbreviation]],MATCH(LEFT(INDEX(FPL_Fixtures_Extract[],MATCH($A578,FPL_Fixtures_Extract[[Player]:[Player]],0),MATCH(FPL_Combined[[#Headers],[Gameweek 05]],FPL_Fixtures_Extract[#Headers],0)),LEN(INDEX(FPL_Fixtures_Extract[],MATCH($A578,FPL_Fixtures_Extract[[Player]:[Player]],0),MATCH(FPL_Combined[[#Headers],[Gameweek 05]],FPL_Fixtures_Extract[#Headers],0)))-4),Team_Key[[Full Name]:[Full Name]],0))&amp;RIGHT(INDEX(FPL_Fixtures_Extract[],MATCH($A578,FPL_Fixtures_Extract[[Player]:[Player]],0),MATCH(FPL_Combined[[#Headers],[Gameweek 05]],FPL_Fixtures_Extract[#Headers],0)),3))</f>
        <v>LEI(A) 2-3</v>
      </c>
      <c r="G578" t="str">
        <f ca="1">IF(RIGHT(FPL_Combined[[#Headers],[Gameweek 06]],2)&lt;$B$622,INDEX(FPL_Results_Extract[Gameweek 06],MATCH($A578,FPL_Results_Extract[[Player]:[Player]],0)),INDEX(Team_Key[[Abbreviation]:[Abbreviation]],MATCH(LEFT(INDEX(FPL_Fixtures_Extract[],MATCH($A578,FPL_Fixtures_Extract[[Player]:[Player]],0),MATCH(FPL_Combined[[#Headers],[Gameweek 06]],FPL_Fixtures_Extract[#Headers],0)),LEN(INDEX(FPL_Fixtures_Extract[],MATCH($A578,FPL_Fixtures_Extract[[Player]:[Player]],0),MATCH(FPL_Combined[[#Headers],[Gameweek 06]],FPL_Fixtures_Extract[#Headers],0)))-4),Team_Key[[Full Name]:[Full Name]],0))&amp;RIGHT(INDEX(FPL_Fixtures_Extract[],MATCH($A578,FPL_Fixtures_Extract[[Player]:[Player]],0),MATCH(FPL_Combined[[#Headers],[Gameweek 06]],FPL_Fixtures_Extract[#Headers],0)),3))</f>
        <v>WBA(H) 0-1</v>
      </c>
      <c r="H578" t="str">
        <f ca="1">IF(RIGHT(FPL_Combined[[#Headers],[Gameweek 07]],2)&lt;$B$622,INDEX(FPL_Results_Extract[Gameweek 07],MATCH($A578,FPL_Results_Extract[[Player]:[Player]],0)),INDEX(Team_Key[[Abbreviation]:[Abbreviation]],MATCH(LEFT(INDEX(FPL_Fixtures_Extract[],MATCH($A578,FPL_Fixtures_Extract[[Player]:[Player]],0),MATCH(FPL_Combined[[#Headers],[Gameweek 07]],FPL_Fixtures_Extract[#Headers],0)),LEN(INDEX(FPL_Fixtures_Extract[],MATCH($A578,FPL_Fixtures_Extract[[Player]:[Player]],0),MATCH(FPL_Combined[[#Headers],[Gameweek 07]],FPL_Fixtures_Extract[#Headers],0)))-4),Team_Key[[Full Name]:[Full Name]],0))&amp;RIGHT(INDEX(FPL_Fixtures_Extract[],MATCH($A578,FPL_Fixtures_Extract[[Player]:[Player]],0),MATCH(FPL_Combined[[#Headers],[Gameweek 07]],FPL_Fixtures_Extract[#Headers],0)),3))</f>
        <v>LIV(A) 2-3</v>
      </c>
      <c r="I578" t="str">
        <f ca="1">IF(RIGHT(FPL_Combined[[#Headers],[Gameweek 08]],2)&lt;$B$622,INDEX(FPL_Results_Extract[Gameweek 08],MATCH($A578,FPL_Results_Extract[[Player]:[Player]],0)),INDEX(Team_Key[[Abbreviation]:[Abbreviation]],MATCH(LEFT(INDEX(FPL_Fixtures_Extract[],MATCH($A578,FPL_Fixtures_Extract[[Player]:[Player]],0),MATCH(FPL_Combined[[#Headers],[Gameweek 08]],FPL_Fixtures_Extract[#Headers],0)),LEN(INDEX(FPL_Fixtures_Extract[],MATCH($A578,FPL_Fixtures_Extract[[Player]:[Player]],0),MATCH(FPL_Combined[[#Headers],[Gameweek 08]],FPL_Fixtures_Extract[#Headers],0)))-4),Team_Key[[Full Name]:[Full Name]],0))&amp;RIGHT(INDEX(FPL_Fixtures_Extract[],MATCH($A578,FPL_Fixtures_Extract[[Player]:[Player]],0),MATCH(FPL_Combined[[#Headers],[Gameweek 08]],FPL_Fixtures_Extract[#Headers],0)),3))</f>
        <v>STK(H) 0-1</v>
      </c>
      <c r="J578" t="str">
        <f ca="1">IF(RIGHT(FPL_Combined[[#Headers],[Gameweek 09]],2)&lt;$B$622,INDEX(FPL_Results_Extract[Gameweek 09],MATCH($A578,FPL_Results_Extract[[Player]:[Player]],0)),INDEX(Team_Key[[Abbreviation]:[Abbreviation]],MATCH(LEFT(INDEX(FPL_Fixtures_Extract[],MATCH($A578,FPL_Fixtures_Extract[[Player]:[Player]],0),MATCH(FPL_Combined[[#Headers],[Gameweek 09]],FPL_Fixtures_Extract[#Headers],0)),LEN(INDEX(FPL_Fixtures_Extract[],MATCH($A578,FPL_Fixtures_Extract[[Player]:[Player]],0),MATCH(FPL_Combined[[#Headers],[Gameweek 09]],FPL_Fixtures_Extract[#Headers],0)))-4),Team_Key[[Full Name]:[Full Name]],0))&amp;RIGHT(INDEX(FPL_Fixtures_Extract[],MATCH($A578,FPL_Fixtures_Extract[[Player]:[Player]],0),MATCH(FPL_Combined[[#Headers],[Gameweek 09]],FPL_Fixtures_Extract[#Headers],0)),3))</f>
        <v>CHE(A) 0-2</v>
      </c>
      <c r="K578" t="str">
        <f ca="1">IF(RIGHT(FPL_Combined[[#Headers],[Gameweek 10]],2)&lt;$B$622,INDEX(FPL_Results_Extract[Gameweek 10],MATCH($A578,FPL_Results_Extract[[Player]:[Player]],0)),INDEX(Team_Key[[Abbreviation]:[Abbreviation]],MATCH(LEFT(INDEX(FPL_Fixtures_Extract[],MATCH($A578,FPL_Fixtures_Extract[[Player]:[Player]],0),MATCH(FPL_Combined[[#Headers],[Gameweek 10]],FPL_Fixtures_Extract[#Headers],0)),LEN(INDEX(FPL_Fixtures_Extract[],MATCH($A578,FPL_Fixtures_Extract[[Player]:[Player]],0),MATCH(FPL_Combined[[#Headers],[Gameweek 10]],FPL_Fixtures_Extract[#Headers],0)))-4),Team_Key[[Full Name]:[Full Name]],0))&amp;RIGHT(INDEX(FPL_Fixtures_Extract[],MATCH($A578,FPL_Fixtures_Extract[[Player]:[Player]],0),MATCH(FPL_Combined[[#Headers],[Gameweek 10]],FPL_Fixtures_Extract[#Headers],0)),3))</f>
        <v>SWA(H) 1-2</v>
      </c>
      <c r="L578" t="str">
        <f ca="1">IF(RIGHT(FPL_Combined[[#Headers],[Gameweek 11]],2)&lt;$B$622,INDEX(FPL_Results_Extract[Gameweek 11],MATCH($A578,FPL_Results_Extract[[Player]:[Player]],0)),INDEX(Team_Key[[Abbreviation]:[Abbreviation]],MATCH(LEFT(INDEX(FPL_Fixtures_Extract[],MATCH($A578,FPL_Fixtures_Extract[[Player]:[Player]],0),MATCH(FPL_Combined[[#Headers],[Gameweek 11]],FPL_Fixtures_Extract[#Headers],0)),LEN(INDEX(FPL_Fixtures_Extract[],MATCH($A578,FPL_Fixtures_Extract[[Player]:[Player]],0),MATCH(FPL_Combined[[#Headers],[Gameweek 11]],FPL_Fixtures_Extract[#Headers],0)))-4),Team_Key[[Full Name]:[Full Name]],0))&amp;RIGHT(INDEX(FPL_Fixtures_Extract[],MATCH($A578,FPL_Fixtures_Extract[[Player]:[Player]],0),MATCH(FPL_Combined[[#Headers],[Gameweek 11]],FPL_Fixtures_Extract[#Headers],0)),3))</f>
        <v>TOT(A) 1-3</v>
      </c>
      <c r="M578" t="str">
        <f ca="1">IF(RIGHT(FPL_Combined[[#Headers],[Gameweek 12]],2)&lt;$B$622,INDEX(FPL_Results_Extract[Gameweek 12],MATCH($A578,FPL_Results_Extract[[Player]:[Player]],0)),INDEX(Team_Key[[Abbreviation]:[Abbreviation]],MATCH(LEFT(INDEX(FPL_Fixtures_Extract[],MATCH($A578,FPL_Fixtures_Extract[[Player]:[Player]],0),MATCH(FPL_Combined[[#Headers],[Gameweek 12]],FPL_Fixtures_Extract[#Headers],0)),LEN(INDEX(FPL_Fixtures_Extract[],MATCH($A578,FPL_Fixtures_Extract[[Player]:[Player]],0),MATCH(FPL_Combined[[#Headers],[Gameweek 12]],FPL_Fixtures_Extract[#Headers],0)))-4),Team_Key[[Full Name]:[Full Name]],0))&amp;RIGHT(INDEX(FPL_Fixtures_Extract[],MATCH($A578,FPL_Fixtures_Extract[[Player]:[Player]],0),MATCH(FPL_Combined[[#Headers],[Gameweek 12]],FPL_Fixtures_Extract[#Headers],0)),3))</f>
        <v>MCI(H) 0-0</v>
      </c>
      <c r="N578" t="str">
        <f ca="1">IF(RIGHT(FPL_Combined[[#Headers],[Gameweek 13]],2)&lt;$B$622,INDEX(FPL_Results_Extract[Gameweek 13],MATCH($A578,FPL_Results_Extract[[Player]:[Player]],0)),INDEX(Team_Key[[Abbreviation]:[Abbreviation]],MATCH(LEFT(INDEX(FPL_Fixtures_Extract[],MATCH($A578,FPL_Fixtures_Extract[[Player]:[Player]],0),MATCH(FPL_Combined[[#Headers],[Gameweek 13]],FPL_Fixtures_Extract[#Headers],0)),LEN(INDEX(FPL_Fixtures_Extract[],MATCH($A578,FPL_Fixtures_Extract[[Player]:[Player]],0),MATCH(FPL_Combined[[#Headers],[Gameweek 13]],FPL_Fixtures_Extract[#Headers],0)))-4),Team_Key[[Full Name]:[Full Name]],0))&amp;RIGHT(INDEX(FPL_Fixtures_Extract[],MATCH($A578,FPL_Fixtures_Extract[[Player]:[Player]],0),MATCH(FPL_Combined[[#Headers],[Gameweek 13]],FPL_Fixtures_Extract[#Headers],0)),3))</f>
        <v>EVE(A) 0-4</v>
      </c>
      <c r="O578" t="str">
        <f ca="1">IF(RIGHT(FPL_Combined[[#Headers],[Gameweek 14]],2)&lt;$B$622,INDEX(FPL_Results_Extract[Gameweek 14],MATCH($A578,FPL_Results_Extract[[Player]:[Player]],0)),INDEX(Team_Key[[Abbreviation]:[Abbreviation]],MATCH(LEFT(INDEX(FPL_Fixtures_Extract[],MATCH($A578,FPL_Fixtures_Extract[[Player]:[Player]],0),MATCH(FPL_Combined[[#Headers],[Gameweek 14]],FPL_Fixtures_Extract[#Headers],0)),LEN(INDEX(FPL_Fixtures_Extract[],MATCH($A578,FPL_Fixtures_Extract[[Player]:[Player]],0),MATCH(FPL_Combined[[#Headers],[Gameweek 14]],FPL_Fixtures_Extract[#Headers],0)))-4),Team_Key[[Full Name]:[Full Name]],0))&amp;RIGHT(INDEX(FPL_Fixtures_Extract[],MATCH($A578,FPL_Fixtures_Extract[[Player]:[Player]],0),MATCH(FPL_Combined[[#Headers],[Gameweek 14]],FPL_Fixtures_Extract[#Headers],0)),3))</f>
        <v>WAT(H) 2-3</v>
      </c>
      <c r="P578" t="str">
        <f ca="1">IF(RIGHT(FPL_Combined[[#Headers],[Gameweek 15]],2)&lt;$B$622,INDEX(FPL_Results_Extract[Gameweek 15],MATCH($A578,FPL_Results_Extract[[Player]:[Player]],0)),INDEX(Team_Key[[Abbreviation]:[Abbreviation]],MATCH(LEFT(INDEX(FPL_Fixtures_Extract[],MATCH($A578,FPL_Fixtures_Extract[[Player]:[Player]],0),MATCH(FPL_Combined[[#Headers],[Gameweek 15]],FPL_Fixtures_Extract[#Headers],0)),LEN(INDEX(FPL_Fixtures_Extract[],MATCH($A578,FPL_Fixtures_Extract[[Player]:[Player]],0),MATCH(FPL_Combined[[#Headers],[Gameweek 15]],FPL_Fixtures_Extract[#Headers],0)))-4),Team_Key[[Full Name]:[Full Name]],0))&amp;RIGHT(INDEX(FPL_Fixtures_Extract[],MATCH($A578,FPL_Fixtures_Extract[[Player]:[Player]],0),MATCH(FPL_Combined[[#Headers],[Gameweek 15]],FPL_Fixtures_Extract[#Headers],0)),3))</f>
        <v>SOU(A) 1-1</v>
      </c>
      <c r="Q578" t="str">
        <f ca="1">IF(RIGHT(FPL_Combined[[#Headers],[Gameweek 16]],2)&lt;$B$622,INDEX(FPL_Results_Extract[Gameweek 16],MATCH($A578,FPL_Results_Extract[[Player]:[Player]],0)),INDEX(Team_Key[[Abbreviation]:[Abbreviation]],MATCH(LEFT(INDEX(FPL_Fixtures_Extract[],MATCH($A578,FPL_Fixtures_Extract[[Player]:[Player]],0),MATCH(FPL_Combined[[#Headers],[Gameweek 16]],FPL_Fixtures_Extract[#Headers],0)),LEN(INDEX(FPL_Fixtures_Extract[],MATCH($A578,FPL_Fixtures_Extract[[Player]:[Player]],0),MATCH(FPL_Combined[[#Headers],[Gameweek 16]],FPL_Fixtures_Extract[#Headers],0)))-4),Team_Key[[Full Name]:[Full Name]],0))&amp;RIGHT(INDEX(FPL_Fixtures_Extract[],MATCH($A578,FPL_Fixtures_Extract[[Player]:[Player]],0),MATCH(FPL_Combined[[#Headers],[Gameweek 16]],FPL_Fixtures_Extract[#Headers],0)),3))</f>
        <v>ARS(H) 0-2</v>
      </c>
      <c r="R578" t="str">
        <f ca="1">IF(RIGHT(FPL_Combined[[#Headers],[Gameweek 17]],2)&lt;$B$622,INDEX(FPL_Results_Extract[Gameweek 17],MATCH($A578,FPL_Results_Extract[[Player]:[Player]],0)),INDEX(Team_Key[[Abbreviation]:[Abbreviation]],MATCH(LEFT(INDEX(FPL_Fixtures_Extract[],MATCH($A578,FPL_Fixtures_Extract[[Player]:[Player]],0),MATCH(FPL_Combined[[#Headers],[Gameweek 17]],FPL_Fixtures_Extract[#Headers],0)),LEN(INDEX(FPL_Fixtures_Extract[],MATCH($A578,FPL_Fixtures_Extract[[Player]:[Player]],0),MATCH(FPL_Combined[[#Headers],[Gameweek 17]],FPL_Fixtures_Extract[#Headers],0)))-4),Team_Key[[Full Name]:[Full Name]],0))&amp;RIGHT(INDEX(FPL_Fixtures_Extract[],MATCH($A578,FPL_Fixtures_Extract[[Player]:[Player]],0),MATCH(FPL_Combined[[#Headers],[Gameweek 17]],FPL_Fixtures_Extract[#Headers],0)),3))</f>
        <v>NEW(A) 1-1</v>
      </c>
      <c r="S578" t="str">
        <f ca="1">IF(RIGHT(FPL_Combined[[#Headers],[Gameweek 18]],2)&lt;$B$622,INDEX(FPL_Results_Extract[Gameweek 18],MATCH($A578,FPL_Results_Extract[[Player]:[Player]],0)),INDEX(Team_Key[[Abbreviation]:[Abbreviation]],MATCH(LEFT(INDEX(FPL_Fixtures_Extract[],MATCH($A578,FPL_Fixtures_Extract[[Player]:[Player]],0),MATCH(FPL_Combined[[#Headers],[Gameweek 18]],FPL_Fixtures_Extract[#Headers],0)),LEN(INDEX(FPL_Fixtures_Extract[],MATCH($A578,FPL_Fixtures_Extract[[Player]:[Player]],0),MATCH(FPL_Combined[[#Headers],[Gameweek 18]],FPL_Fixtures_Extract[#Headers],0)))-4),Team_Key[[Full Name]:[Full Name]],0))&amp;RIGHT(INDEX(FPL_Fixtures_Extract[],MATCH($A578,FPL_Fixtures_Extract[[Player]:[Player]],0),MATCH(FPL_Combined[[#Headers],[Gameweek 18]],FPL_Fixtures_Extract[#Headers],0)),3))</f>
        <v>WHU(H) 1-1</v>
      </c>
      <c r="T578" t="str">
        <f ca="1">IF(RIGHT(FPL_Combined[[#Headers],[Gameweek 19]],2)&lt;$B$622,INDEX(FPL_Results_Extract[Gameweek 19],MATCH($A578,FPL_Results_Extract[[Player]:[Player]],0)),INDEX(Team_Key[[Abbreviation]:[Abbreviation]],MATCH(LEFT(INDEX(FPL_Fixtures_Extract[],MATCH($A578,FPL_Fixtures_Extract[[Player]:[Player]],0),MATCH(FPL_Combined[[#Headers],[Gameweek 19]],FPL_Fixtures_Extract[#Headers],0)),LEN(INDEX(FPL_Fixtures_Extract[],MATCH($A578,FPL_Fixtures_Extract[[Player]:[Player]],0),MATCH(FPL_Combined[[#Headers],[Gameweek 19]],FPL_Fixtures_Extract[#Headers],0)))-4),Team_Key[[Full Name]:[Full Name]],0))&amp;RIGHT(INDEX(FPL_Fixtures_Extract[],MATCH($A578,FPL_Fixtures_Extract[[Player]:[Player]],0),MATCH(FPL_Combined[[#Headers],[Gameweek 19]],FPL_Fixtures_Extract[#Headers],0)),3))</f>
        <v>NOR(A) 0-2</v>
      </c>
      <c r="U578" t="str">
        <f ca="1">IF(RIGHT(FPL_Combined[[#Headers],[Gameweek 20]],2)&lt;$B$622,INDEX(FPL_Results_Extract[Gameweek 20],MATCH($A578,FPL_Results_Extract[[Player]:[Player]],0)),INDEX(Team_Key[[Abbreviation]:[Abbreviation]],MATCH(LEFT(INDEX(FPL_Fixtures_Extract[],MATCH($A578,FPL_Fixtures_Extract[[Player]:[Player]],0),MATCH(FPL_Combined[[#Headers],[Gameweek 20]],FPL_Fixtures_Extract[#Headers],0)),LEN(INDEX(FPL_Fixtures_Extract[],MATCH($A578,FPL_Fixtures_Extract[[Player]:[Player]],0),MATCH(FPL_Combined[[#Headers],[Gameweek 20]],FPL_Fixtures_Extract[#Headers],0)))-4),Team_Key[[Full Name]:[Full Name]],0))&amp;RIGHT(INDEX(FPL_Fixtures_Extract[],MATCH($A578,FPL_Fixtures_Extract[[Player]:[Player]],0),MATCH(FPL_Combined[[#Headers],[Gameweek 20]],FPL_Fixtures_Extract[#Headers],0)),3))</f>
        <v>SUN(A) 1-3</v>
      </c>
      <c r="V578" t="str">
        <f ca="1">IF(RIGHT(FPL_Combined[[#Headers],[Gameweek 21]],2)&lt;$B$622,INDEX(FPL_Results_Extract[Gameweek 21],MATCH($A578,FPL_Results_Extract[[Player]:[Player]],0)),INDEX(Team_Key[[Abbreviation]:[Abbreviation]],MATCH(LEFT(INDEX(FPL_Fixtures_Extract[],MATCH($A578,FPL_Fixtures_Extract[[Player]:[Player]],0),MATCH(FPL_Combined[[#Headers],[Gameweek 21]],FPL_Fixtures_Extract[#Headers],0)),LEN(INDEX(FPL_Fixtures_Extract[],MATCH($A578,FPL_Fixtures_Extract[[Player]:[Player]],0),MATCH(FPL_Combined[[#Headers],[Gameweek 21]],FPL_Fixtures_Extract[#Headers],0)))-4),Team_Key[[Full Name]:[Full Name]],0))&amp;RIGHT(INDEX(FPL_Fixtures_Extract[],MATCH($A578,FPL_Fixtures_Extract[[Player]:[Player]],0),MATCH(FPL_Combined[[#Headers],[Gameweek 21]],FPL_Fixtures_Extract[#Headers],0)),3))</f>
        <v>CRY(H) 1-0</v>
      </c>
      <c r="W578" t="str">
        <f ca="1">IF(RIGHT(FPL_Combined[[#Headers],[Gameweek 22]],2)&lt;$B$622,INDEX(FPL_Results_Extract[Gameweek 22],MATCH($A578,FPL_Results_Extract[[Player]:[Player]],0)),INDEX(Team_Key[[Abbreviation]:[Abbreviation]],MATCH(LEFT(INDEX(FPL_Fixtures_Extract[],MATCH($A578,FPL_Fixtures_Extract[[Player]:[Player]],0),MATCH(FPL_Combined[[#Headers],[Gameweek 22]],FPL_Fixtures_Extract[#Headers],0)),LEN(INDEX(FPL_Fixtures_Extract[],MATCH($A578,FPL_Fixtures_Extract[[Player]:[Player]],0),MATCH(FPL_Combined[[#Headers],[Gameweek 22]],FPL_Fixtures_Extract[#Headers],0)))-4),Team_Key[[Full Name]:[Full Name]],0))&amp;RIGHT(INDEX(FPL_Fixtures_Extract[],MATCH($A578,FPL_Fixtures_Extract[[Player]:[Player]],0),MATCH(FPL_Combined[[#Headers],[Gameweek 22]],FPL_Fixtures_Extract[#Headers],0)),3))</f>
        <v>LEI(H) 1-1</v>
      </c>
      <c r="X578" t="str">
        <f ca="1">IF(RIGHT(FPL_Combined[[#Headers],[Gameweek 23]],2)&lt;$B$622,INDEX(FPL_Results_Extract[Gameweek 23],MATCH($A578,FPL_Results_Extract[[Player]:[Player]],0)),INDEX(Team_Key[[Abbreviation]:[Abbreviation]],MATCH(LEFT(INDEX(FPL_Fixtures_Extract[],MATCH($A578,FPL_Fixtures_Extract[[Player]:[Player]],0),MATCH(FPL_Combined[[#Headers],[Gameweek 23]],FPL_Fixtures_Extract[#Headers],0)),LEN(INDEX(FPL_Fixtures_Extract[],MATCH($A578,FPL_Fixtures_Extract[[Player]:[Player]],0),MATCH(FPL_Combined[[#Headers],[Gameweek 23]],FPL_Fixtures_Extract[#Headers],0)))-4),Team_Key[[Full Name]:[Full Name]],0))&amp;RIGHT(INDEX(FPL_Fixtures_Extract[],MATCH($A578,FPL_Fixtures_Extract[[Player]:[Player]],0),MATCH(FPL_Combined[[#Headers],[Gameweek 23]],FPL_Fixtures_Extract[#Headers],0)),3))</f>
        <v>WBA(A) 0-0</v>
      </c>
      <c r="Y578" t="str">
        <f ca="1">IF(RIGHT(FPL_Combined[[#Headers],[Gameweek 24]],2)&lt;$B$622,INDEX(FPL_Results_Extract[Team],MATCH($A578,FPL_Results_Extract[[Player]:[Player]],0)),INDEX(Team_Key[[Abbreviation]:[Abbreviation]],MATCH(LEFT(INDEX(FPL_Fixtures_Extract[],MATCH($A578,FPL_Fixtures_Extract[[Player]:[Player]],0),MATCH(FPL_Combined[[#Headers],[Gameweek 24]],FPL_Fixtures_Extract[#Headers],0)),LEN(INDEX(FPL_Fixtures_Extract[],MATCH($A578,FPL_Fixtures_Extract[[Player]:[Player]],0),MATCH(FPL_Combined[[#Headers],[Gameweek 24]],FPL_Fixtures_Extract[#Headers],0)))-4),Team_Key[[Full Name]:[Full Name]],0))&amp;RIGHT(INDEX(FPL_Fixtures_Extract[],MATCH($A578,FPL_Fixtures_Extract[[Player]:[Player]],0),MATCH(FPL_Combined[[#Headers],[Gameweek 24]],FPL_Fixtures_Extract[#Headers],0)),3))</f>
        <v>AVL</v>
      </c>
      <c r="Z578" t="str">
        <f ca="1">IF(RIGHT(FPL_Combined[[#Headers],[Gameweek 25]],2)&lt;$B$622,INDEX(FPL_Results_Extract[Player],MATCH($A578,FPL_Results_Extract[[Player]:[Player]],0)),INDEX(Team_Key[[Abbreviation]:[Abbreviation]],MATCH(LEFT(INDEX(FPL_Fixtures_Extract[],MATCH($A578,FPL_Fixtures_Extract[[Player]:[Player]],0),MATCH(FPL_Combined[[#Headers],[Gameweek 25]],FPL_Fixtures_Extract[#Headers],0)),LEN(INDEX(FPL_Fixtures_Extract[],MATCH($A578,FPL_Fixtures_Extract[[Player]:[Player]],0),MATCH(FPL_Combined[[#Headers],[Gameweek 25]],FPL_Fixtures_Extract[#Headers],0)))-4),Team_Key[[Full Name]:[Full Name]],0))&amp;RIGHT(INDEX(FPL_Fixtures_Extract[],MATCH($A578,FPL_Fixtures_Extract[[Player]:[Player]],0),MATCH(FPL_Combined[[#Headers],[Gameweek 25]],FPL_Fixtures_Extract[#Headers],0)),3))</f>
        <v>Veretout</v>
      </c>
      <c r="AA578" t="str">
        <f ca="1">IF(RIGHT(FPL_Combined[[#Headers],[Gameweek 26]],2)&lt;$B$622,INDEX(FPL_Results_Extract[Gameweek 01],MATCH($A578,FPL_Results_Extract[[Player]:[Player]],0)),INDEX(Team_Key[[Abbreviation]:[Abbreviation]],MATCH(LEFT(INDEX(FPL_Fixtures_Extract[],MATCH($A578,FPL_Fixtures_Extract[[Player]:[Player]],0),MATCH(FPL_Combined[[#Headers],[Gameweek 26]],FPL_Fixtures_Extract[#Headers],0)),LEN(INDEX(FPL_Fixtures_Extract[],MATCH($A578,FPL_Fixtures_Extract[[Player]:[Player]],0),MATCH(FPL_Combined[[#Headers],[Gameweek 26]],FPL_Fixtures_Extract[#Headers],0)))-4),Team_Key[[Full Name]:[Full Name]],0))&amp;RIGHT(INDEX(FPL_Fixtures_Extract[],MATCH($A578,FPL_Fixtures_Extract[[Player]:[Player]],0),MATCH(FPL_Combined[[#Headers],[Gameweek 26]],FPL_Fixtures_Extract[#Headers],0)),3))</f>
        <v>BOU(A) 1-0</v>
      </c>
      <c r="AB578" t="str">
        <f ca="1">IF(RIGHT(FPL_Combined[[#Headers],[Gameweek 27]],2)&lt;$B$622,INDEX(FPL_Results_Extract[Gameweek 02],MATCH($A578,FPL_Results_Extract[[Player]:[Player]],0)),INDEX(Team_Key[[Abbreviation]:[Abbreviation]],MATCH(LEFT(INDEX(FPL_Fixtures_Extract[],MATCH($A578,FPL_Fixtures_Extract[[Player]:[Player]],0),MATCH(FPL_Combined[[#Headers],[Gameweek 27]],FPL_Fixtures_Extract[#Headers],0)),LEN(INDEX(FPL_Fixtures_Extract[],MATCH($A578,FPL_Fixtures_Extract[[Player]:[Player]],0),MATCH(FPL_Combined[[#Headers],[Gameweek 27]],FPL_Fixtures_Extract[#Headers],0)))-4),Team_Key[[Full Name]:[Full Name]],0))&amp;RIGHT(INDEX(FPL_Fixtures_Extract[],MATCH($A578,FPL_Fixtures_Extract[[Player]:[Player]],0),MATCH(FPL_Combined[[#Headers],[Gameweek 27]],FPL_Fixtures_Extract[#Headers],0)),3))</f>
        <v>MUN(H) 0-1</v>
      </c>
      <c r="AC578" t="str">
        <f ca="1">IF(RIGHT(FPL_Combined[[#Headers],[Gameweek 28]],2)&lt;$B$622,INDEX(FPL_Results_Extract[Gameweek 03],MATCH($A578,FPL_Results_Extract[[Player]:[Player]],0)),INDEX(Team_Key[[Abbreviation]:[Abbreviation]],MATCH(LEFT(INDEX(FPL_Fixtures_Extract[],MATCH($A578,FPL_Fixtures_Extract[[Player]:[Player]],0),MATCH(FPL_Combined[[#Headers],[Gameweek 28]],FPL_Fixtures_Extract[#Headers],0)),LEN(INDEX(FPL_Fixtures_Extract[],MATCH($A578,FPL_Fixtures_Extract[[Player]:[Player]],0),MATCH(FPL_Combined[[#Headers],[Gameweek 28]],FPL_Fixtures_Extract[#Headers],0)))-4),Team_Key[[Full Name]:[Full Name]],0))&amp;RIGHT(INDEX(FPL_Fixtures_Extract[],MATCH($A578,FPL_Fixtures_Extract[[Player]:[Player]],0),MATCH(FPL_Combined[[#Headers],[Gameweek 28]],FPL_Fixtures_Extract[#Headers],0)),3))</f>
        <v>CRY(A) 1-2</v>
      </c>
      <c r="AD578" t="str">
        <f ca="1">IF(RIGHT(FPL_Combined[[#Headers],[Gameweek 29]],2)&lt;$B$622,INDEX(FPL_Results_Extract[Gameweek 04],MATCH($A578,FPL_Results_Extract[[Player]:[Player]],0)),INDEX(Team_Key[[Abbreviation]:[Abbreviation]],MATCH(LEFT(INDEX(FPL_Fixtures_Extract[],MATCH($A578,FPL_Fixtures_Extract[[Player]:[Player]],0),MATCH(FPL_Combined[[#Headers],[Gameweek 29]],FPL_Fixtures_Extract[#Headers],0)),LEN(INDEX(FPL_Fixtures_Extract[],MATCH($A578,FPL_Fixtures_Extract[[Player]:[Player]],0),MATCH(FPL_Combined[[#Headers],[Gameweek 29]],FPL_Fixtures_Extract[#Headers],0)))-4),Team_Key[[Full Name]:[Full Name]],0))&amp;RIGHT(INDEX(FPL_Fixtures_Extract[],MATCH($A578,FPL_Fixtures_Extract[[Player]:[Player]],0),MATCH(FPL_Combined[[#Headers],[Gameweek 29]],FPL_Fixtures_Extract[#Headers],0)),3))</f>
        <v>MCI(A)</v>
      </c>
      <c r="AE578" t="str">
        <f ca="1">IF(RIGHT(FPL_Combined[[#Headers],[Gameweek 30]],2)&lt;$B$622,INDEX(FPL_Results_Extract[Gameweek 05],MATCH($A578,FPL_Results_Extract[[Player]:[Player]],0)),INDEX(Team_Key[[Abbreviation]:[Abbreviation]],MATCH(LEFT(INDEX(FPL_Fixtures_Extract[],MATCH($A578,FPL_Fixtures_Extract[[Player]:[Player]],0),MATCH(FPL_Combined[[#Headers],[Gameweek 30]],FPL_Fixtures_Extract[#Headers],0)),LEN(INDEX(FPL_Fixtures_Extract[],MATCH($A578,FPL_Fixtures_Extract[[Player]:[Player]],0),MATCH(FPL_Combined[[#Headers],[Gameweek 30]],FPL_Fixtures_Extract[#Headers],0)))-4),Team_Key[[Full Name]:[Full Name]],0))&amp;RIGHT(INDEX(FPL_Fixtures_Extract[],MATCH($A578,FPL_Fixtures_Extract[[Player]:[Player]],0),MATCH(FPL_Combined[[#Headers],[Gameweek 30]],FPL_Fixtures_Extract[#Headers],0)),3))</f>
        <v>TOT(H)</v>
      </c>
      <c r="AF578" t="str">
        <f ca="1">IF(RIGHT(FPL_Combined[[#Headers],[Gameweek 31]],2)&lt;$B$622,INDEX(FPL_Results_Extract[Gameweek 06],MATCH($A578,FPL_Results_Extract[[Player]:[Player]],0)),INDEX(Team_Key[[Abbreviation]:[Abbreviation]],MATCH(LEFT(INDEX(FPL_Fixtures_Extract[],MATCH($A578,FPL_Fixtures_Extract[[Player]:[Player]],0),MATCH(FPL_Combined[[#Headers],[Gameweek 31]],FPL_Fixtures_Extract[#Headers],0)),LEN(INDEX(FPL_Fixtures_Extract[],MATCH($A578,FPL_Fixtures_Extract[[Player]:[Player]],0),MATCH(FPL_Combined[[#Headers],[Gameweek 31]],FPL_Fixtures_Extract[#Headers],0)))-4),Team_Key[[Full Name]:[Full Name]],0))&amp;RIGHT(INDEX(FPL_Fixtures_Extract[],MATCH($A578,FPL_Fixtures_Extract[[Player]:[Player]],0),MATCH(FPL_Combined[[#Headers],[Gameweek 31]],FPL_Fixtures_Extract[#Headers],0)),3))</f>
        <v>SWA(A)</v>
      </c>
      <c r="AG578" t="str">
        <f ca="1">IF(RIGHT(FPL_Combined[[#Headers],[Gameweek 32]],2)&lt;$B$622,INDEX(FPL_Results_Extract[Gameweek 07],MATCH($A578,FPL_Results_Extract[[Player]:[Player]],0)),INDEX(Team_Key[[Abbreviation]:[Abbreviation]],MATCH(LEFT(INDEX(FPL_Fixtures_Extract[],MATCH($A578,FPL_Fixtures_Extract[[Player]:[Player]],0),MATCH(FPL_Combined[[#Headers],[Gameweek 32]],FPL_Fixtures_Extract[#Headers],0)),LEN(INDEX(FPL_Fixtures_Extract[],MATCH($A578,FPL_Fixtures_Extract[[Player]:[Player]],0),MATCH(FPL_Combined[[#Headers],[Gameweek 32]],FPL_Fixtures_Extract[#Headers],0)))-4),Team_Key[[Full Name]:[Full Name]],0))&amp;RIGHT(INDEX(FPL_Fixtures_Extract[],MATCH($A578,FPL_Fixtures_Extract[[Player]:[Player]],0),MATCH(FPL_Combined[[#Headers],[Gameweek 32]],FPL_Fixtures_Extract[#Headers],0)),3))</f>
        <v>CHE(H)</v>
      </c>
      <c r="AH578" t="str">
        <f ca="1">IF(RIGHT(FPL_Combined[[#Headers],[Gameweek 33]],2)&lt;$B$622,INDEX(FPL_Results_Extract[Gameweek 08],MATCH($A578,FPL_Results_Extract[[Player]:[Player]],0)),INDEX(Team_Key[[Abbreviation]:[Abbreviation]],MATCH(LEFT(INDEX(FPL_Fixtures_Extract[],MATCH($A578,FPL_Fixtures_Extract[[Player]:[Player]],0),MATCH(FPL_Combined[[#Headers],[Gameweek 33]],FPL_Fixtures_Extract[#Headers],0)),LEN(INDEX(FPL_Fixtures_Extract[],MATCH($A578,FPL_Fixtures_Extract[[Player]:[Player]],0),MATCH(FPL_Combined[[#Headers],[Gameweek 33]],FPL_Fixtures_Extract[#Headers],0)))-4),Team_Key[[Full Name]:[Full Name]],0))&amp;RIGHT(INDEX(FPL_Fixtures_Extract[],MATCH($A578,FPL_Fixtures_Extract[[Player]:[Player]],0),MATCH(FPL_Combined[[#Headers],[Gameweek 33]],FPL_Fixtures_Extract[#Headers],0)),3))</f>
        <v>BOU(H)</v>
      </c>
      <c r="AI578" t="str">
        <f ca="1">IF(RIGHT(FPL_Combined[[#Headers],[Gameweek 34]],2)&lt;$B$622,INDEX(FPL_Results_Extract[Gameweek 09],MATCH($A578,FPL_Results_Extract[[Player]:[Player]],0)),INDEX(Team_Key[[Abbreviation]:[Abbreviation]],MATCH(LEFT(INDEX(FPL_Fixtures_Extract[],MATCH($A578,FPL_Fixtures_Extract[[Player]:[Player]],0),MATCH(FPL_Combined[[#Headers],[Gameweek 34]],FPL_Fixtures_Extract[#Headers],0)),LEN(INDEX(FPL_Fixtures_Extract[],MATCH($A578,FPL_Fixtures_Extract[[Player]:[Player]],0),MATCH(FPL_Combined[[#Headers],[Gameweek 34]],FPL_Fixtures_Extract[#Headers],0)))-4),Team_Key[[Full Name]:[Full Name]],0))&amp;RIGHT(INDEX(FPL_Fixtures_Extract[],MATCH($A578,FPL_Fixtures_Extract[[Player]:[Player]],0),MATCH(FPL_Combined[[#Headers],[Gameweek 34]],FPL_Fixtures_Extract[#Headers],0)),3))</f>
        <v>MUN(A)</v>
      </c>
      <c r="AJ578" t="str">
        <f ca="1">IF(RIGHT(FPL_Combined[[#Headers],[Gameweek 35]],2)&lt;$B$622,INDEX(FPL_Results_Extract[Gameweek 10],MATCH($A578,FPL_Results_Extract[[Player]:[Player]],0)),INDEX(Team_Key[[Abbreviation]:[Abbreviation]],MATCH(LEFT(INDEX(FPL_Fixtures_Extract[],MATCH($A578,FPL_Fixtures_Extract[[Player]:[Player]],0),MATCH(FPL_Combined[[#Headers],[Gameweek 35]],FPL_Fixtures_Extract[#Headers],0)),LEN(INDEX(FPL_Fixtures_Extract[],MATCH($A578,FPL_Fixtures_Extract[[Player]:[Player]],0),MATCH(FPL_Combined[[#Headers],[Gameweek 35]],FPL_Fixtures_Extract[#Headers],0)))-4),Team_Key[[Full Name]:[Full Name]],0))&amp;RIGHT(INDEX(FPL_Fixtures_Extract[],MATCH($A578,FPL_Fixtures_Extract[[Player]:[Player]],0),MATCH(FPL_Combined[[#Headers],[Gameweek 35]],FPL_Fixtures_Extract[#Headers],0)),3))</f>
        <v>SOU(H)</v>
      </c>
      <c r="AK578" t="str">
        <f ca="1">IF(RIGHT(FPL_Combined[[#Headers],[Gameweek 36]],2)&lt;$B$622,INDEX(FPL_Results_Extract[Gameweek 11],MATCH($A578,FPL_Results_Extract[[Player]:[Player]],0)),INDEX(Team_Key[[Abbreviation]:[Abbreviation]],MATCH(LEFT(INDEX(FPL_Fixtures_Extract[],MATCH($A578,FPL_Fixtures_Extract[[Player]:[Player]],0),MATCH(FPL_Combined[[#Headers],[Gameweek 36]],FPL_Fixtures_Extract[#Headers],0)),LEN(INDEX(FPL_Fixtures_Extract[],MATCH($A578,FPL_Fixtures_Extract[[Player]:[Player]],0),MATCH(FPL_Combined[[#Headers],[Gameweek 36]],FPL_Fixtures_Extract[#Headers],0)))-4),Team_Key[[Full Name]:[Full Name]],0))&amp;RIGHT(INDEX(FPL_Fixtures_Extract[],MATCH($A578,FPL_Fixtures_Extract[[Player]:[Player]],0),MATCH(FPL_Combined[[#Headers],[Gameweek 36]],FPL_Fixtures_Extract[#Headers],0)),3))</f>
        <v>WAT(A)</v>
      </c>
      <c r="AL578" t="str">
        <f ca="1">IF(RIGHT(FPL_Combined[[#Headers],[Gameweek 37]],2)&lt;$B$622,INDEX(FPL_Results_Extract[Gameweek 12],MATCH($A578,FPL_Results_Extract[[Player]:[Player]],0)),INDEX(Team_Key[[Abbreviation]:[Abbreviation]],MATCH(LEFT(INDEX(FPL_Fixtures_Extract[],MATCH($A578,FPL_Fixtures_Extract[[Player]:[Player]],0),MATCH(FPL_Combined[[#Headers],[Gameweek 37]],FPL_Fixtures_Extract[#Headers],0)),LEN(INDEX(FPL_Fixtures_Extract[],MATCH($A578,FPL_Fixtures_Extract[[Player]:[Player]],0),MATCH(FPL_Combined[[#Headers],[Gameweek 37]],FPL_Fixtures_Extract[#Headers],0)))-4),Team_Key[[Full Name]:[Full Name]],0))&amp;RIGHT(INDEX(FPL_Fixtures_Extract[],MATCH($A578,FPL_Fixtures_Extract[[Player]:[Player]],0),MATCH(FPL_Combined[[#Headers],[Gameweek 37]],FPL_Fixtures_Extract[#Headers],0)),3))</f>
        <v>NEW(H)</v>
      </c>
      <c r="AM578" t="str">
        <f ca="1">IF(RIGHT(FPL_Combined[[#Headers],[Gameweek 38]],2)&lt;$B$622,INDEX(FPL_Results_Extract[Gameweek 13],MATCH($A578,FPL_Results_Extract[[Player]:[Player]],0)),INDEX(Team_Key[[Abbreviation]:[Abbreviation]],MATCH(LEFT(INDEX(FPL_Fixtures_Extract[],MATCH($A578,FPL_Fixtures_Extract[[Player]:[Player]],0),MATCH(FPL_Combined[[#Headers],[Gameweek 38]],FPL_Fixtures_Extract[#Headers],0)),LEN(INDEX(FPL_Fixtures_Extract[],MATCH($A578,FPL_Fixtures_Extract[[Player]:[Player]],0),MATCH(FPL_Combined[[#Headers],[Gameweek 38]],FPL_Fixtures_Extract[#Headers],0)))-4),Team_Key[[Full Name]:[Full Name]],0))&amp;RIGHT(INDEX(FPL_Fixtures_Extract[],MATCH($A578,FPL_Fixtures_Extract[[Player]:[Player]],0),MATCH(FPL_Combined[[#Headers],[Gameweek 38]],FPL_Fixtures_Extract[#Headers],0)),3))</f>
        <v>ARS(A)</v>
      </c>
    </row>
    <row r="579" spans="1:39" x14ac:dyDescent="0.45">
      <c r="A579" t="s">
        <v>318</v>
      </c>
      <c r="B579" t="str">
        <f ca="1">IF(RIGHT(FPL_Combined[[#Headers],[Gameweek 01]],2)&lt;$B$622,INDEX(FPL_Results_Extract[Gameweek 01],MATCH($A579,FPL_Results_Extract[[Player]:[Player]],0)),INDEX(Team_Key[[Abbreviation]:[Abbreviation]],MATCH(LEFT(INDEX(FPL_Fixtures_Extract[],MATCH($A579,FPL_Fixtures_Extract[[Player]:[Player]],0),MATCH(FPL_Combined[[#Headers],[Gameweek 01]],FPL_Fixtures_Extract[#Headers],0)),LEN(INDEX(FPL_Fixtures_Extract[],MATCH($A579,FPL_Fixtures_Extract[[Player]:[Player]],0),MATCH(FPL_Combined[[#Headers],[Gameweek 01]],FPL_Fixtures_Extract[#Headers],0)))-4),Team_Key[[Full Name]:[Full Name]],0))&amp;RIGHT(INDEX(FPL_Fixtures_Extract[],MATCH($A579,FPL_Fixtures_Extract[[Player]:[Player]],0),MATCH(FPL_Combined[[#Headers],[Gameweek 01]],FPL_Fixtures_Extract[#Headers],0)),3))</f>
        <v>LEI(A) 2-4</v>
      </c>
      <c r="C579" t="str">
        <f ca="1">IF(RIGHT(FPL_Combined[[#Headers],[Gameweek 02]],2)&lt;$B$622,INDEX(FPL_Results_Extract[Gameweek 02],MATCH($A579,FPL_Results_Extract[[Player]:[Player]],0)),INDEX(Team_Key[[Abbreviation]:[Abbreviation]],MATCH(LEFT(INDEX(FPL_Fixtures_Extract[],MATCH($A579,FPL_Fixtures_Extract[[Player]:[Player]],0),MATCH(FPL_Combined[[#Headers],[Gameweek 02]],FPL_Fixtures_Extract[#Headers],0)),LEN(INDEX(FPL_Fixtures_Extract[],MATCH($A579,FPL_Fixtures_Extract[[Player]:[Player]],0),MATCH(FPL_Combined[[#Headers],[Gameweek 02]],FPL_Fixtures_Extract[#Headers],0)))-4),Team_Key[[Full Name]:[Full Name]],0))&amp;RIGHT(INDEX(FPL_Fixtures_Extract[],MATCH($A579,FPL_Fixtures_Extract[[Player]:[Player]],0),MATCH(FPL_Combined[[#Headers],[Gameweek 02]],FPL_Fixtures_Extract[#Headers],0)),3))</f>
        <v>NOR(H) 1-3</v>
      </c>
      <c r="D579" t="str">
        <f ca="1">IF(RIGHT(FPL_Combined[[#Headers],[Gameweek 03]],2)&lt;$B$622,INDEX(FPL_Results_Extract[Gameweek 03],MATCH($A579,FPL_Results_Extract[[Player]:[Player]],0)),INDEX(Team_Key[[Abbreviation]:[Abbreviation]],MATCH(LEFT(INDEX(FPL_Fixtures_Extract[],MATCH($A579,FPL_Fixtures_Extract[[Player]:[Player]],0),MATCH(FPL_Combined[[#Headers],[Gameweek 03]],FPL_Fixtures_Extract[#Headers],0)),LEN(INDEX(FPL_Fixtures_Extract[],MATCH($A579,FPL_Fixtures_Extract[[Player]:[Player]],0),MATCH(FPL_Combined[[#Headers],[Gameweek 03]],FPL_Fixtures_Extract[#Headers],0)))-4),Team_Key[[Full Name]:[Full Name]],0))&amp;RIGHT(INDEX(FPL_Fixtures_Extract[],MATCH($A579,FPL_Fixtures_Extract[[Player]:[Player]],0),MATCH(FPL_Combined[[#Headers],[Gameweek 03]],FPL_Fixtures_Extract[#Headers],0)),3))</f>
        <v>SWA(H) 1-1</v>
      </c>
      <c r="E579" t="str">
        <f ca="1">IF(RIGHT(FPL_Combined[[#Headers],[Gameweek 04]],2)&lt;$B$622,INDEX(FPL_Results_Extract[Gameweek 04],MATCH($A579,FPL_Results_Extract[[Player]:[Player]],0)),INDEX(Team_Key[[Abbreviation]:[Abbreviation]],MATCH(LEFT(INDEX(FPL_Fixtures_Extract[],MATCH($A579,FPL_Fixtures_Extract[[Player]:[Player]],0),MATCH(FPL_Combined[[#Headers],[Gameweek 04]],FPL_Fixtures_Extract[#Headers],0)),LEN(INDEX(FPL_Fixtures_Extract[],MATCH($A579,FPL_Fixtures_Extract[[Player]:[Player]],0),MATCH(FPL_Combined[[#Headers],[Gameweek 04]],FPL_Fixtures_Extract[#Headers],0)))-4),Team_Key[[Full Name]:[Full Name]],0))&amp;RIGHT(INDEX(FPL_Fixtures_Extract[],MATCH($A579,FPL_Fixtures_Extract[[Player]:[Player]],0),MATCH(FPL_Combined[[#Headers],[Gameweek 04]],FPL_Fixtures_Extract[#Headers],0)),3))</f>
        <v>AVL(A) 2-2</v>
      </c>
      <c r="F579" t="str">
        <f ca="1">IF(RIGHT(FPL_Combined[[#Headers],[Gameweek 05]],2)&lt;$B$622,INDEX(FPL_Results_Extract[Gameweek 05],MATCH($A579,FPL_Results_Extract[[Player]:[Player]],0)),INDEX(Team_Key[[Abbreviation]:[Abbreviation]],MATCH(LEFT(INDEX(FPL_Fixtures_Extract[],MATCH($A579,FPL_Fixtures_Extract[[Player]:[Player]],0),MATCH(FPL_Combined[[#Headers],[Gameweek 05]],FPL_Fixtures_Extract[#Headers],0)),LEN(INDEX(FPL_Fixtures_Extract[],MATCH($A579,FPL_Fixtures_Extract[[Player]:[Player]],0),MATCH(FPL_Combined[[#Headers],[Gameweek 05]],FPL_Fixtures_Extract[#Headers],0)))-4),Team_Key[[Full Name]:[Full Name]],0))&amp;RIGHT(INDEX(FPL_Fixtures_Extract[],MATCH($A579,FPL_Fixtures_Extract[[Player]:[Player]],0),MATCH(FPL_Combined[[#Headers],[Gameweek 05]],FPL_Fixtures_Extract[#Headers],0)),3))</f>
        <v>TOT(H) 0-1</v>
      </c>
      <c r="G579" t="str">
        <f ca="1">IF(RIGHT(FPL_Combined[[#Headers],[Gameweek 06]],2)&lt;$B$622,INDEX(FPL_Results_Extract[Gameweek 06],MATCH($A579,FPL_Results_Extract[[Player]:[Player]],0)),INDEX(Team_Key[[Abbreviation]:[Abbreviation]],MATCH(LEFT(INDEX(FPL_Fixtures_Extract[],MATCH($A579,FPL_Fixtures_Extract[[Player]:[Player]],0),MATCH(FPL_Combined[[#Headers],[Gameweek 06]],FPL_Fixtures_Extract[#Headers],0)),LEN(INDEX(FPL_Fixtures_Extract[],MATCH($A579,FPL_Fixtures_Extract[[Player]:[Player]],0),MATCH(FPL_Combined[[#Headers],[Gameweek 06]],FPL_Fixtures_Extract[#Headers],0)))-4),Team_Key[[Full Name]:[Full Name]],0))&amp;RIGHT(INDEX(FPL_Fixtures_Extract[],MATCH($A579,FPL_Fixtures_Extract[[Player]:[Player]],0),MATCH(FPL_Combined[[#Headers],[Gameweek 06]],FPL_Fixtures_Extract[#Headers],0)),3))</f>
        <v>BOU(A) 0-2</v>
      </c>
      <c r="H579" t="str">
        <f ca="1">IF(RIGHT(FPL_Combined[[#Headers],[Gameweek 07]],2)&lt;$B$622,INDEX(FPL_Results_Extract[Gameweek 07],MATCH($A579,FPL_Results_Extract[[Player]:[Player]],0)),INDEX(Team_Key[[Abbreviation]:[Abbreviation]],MATCH(LEFT(INDEX(FPL_Fixtures_Extract[],MATCH($A579,FPL_Fixtures_Extract[[Player]:[Player]],0),MATCH(FPL_Combined[[#Headers],[Gameweek 07]],FPL_Fixtures_Extract[#Headers],0)),LEN(INDEX(FPL_Fixtures_Extract[],MATCH($A579,FPL_Fixtures_Extract[[Player]:[Player]],0),MATCH(FPL_Combined[[#Headers],[Gameweek 07]],FPL_Fixtures_Extract[#Headers],0)))-4),Team_Key[[Full Name]:[Full Name]],0))&amp;RIGHT(INDEX(FPL_Fixtures_Extract[],MATCH($A579,FPL_Fixtures_Extract[[Player]:[Player]],0),MATCH(FPL_Combined[[#Headers],[Gameweek 07]],FPL_Fixtures_Extract[#Headers],0)),3))</f>
        <v>MUN(A) 0-3</v>
      </c>
      <c r="I579" t="str">
        <f ca="1">IF(RIGHT(FPL_Combined[[#Headers],[Gameweek 08]],2)&lt;$B$622,INDEX(FPL_Results_Extract[Gameweek 08],MATCH($A579,FPL_Results_Extract[[Player]:[Player]],0)),INDEX(Team_Key[[Abbreviation]:[Abbreviation]],MATCH(LEFT(INDEX(FPL_Fixtures_Extract[],MATCH($A579,FPL_Fixtures_Extract[[Player]:[Player]],0),MATCH(FPL_Combined[[#Headers],[Gameweek 08]],FPL_Fixtures_Extract[#Headers],0)),LEN(INDEX(FPL_Fixtures_Extract[],MATCH($A579,FPL_Fixtures_Extract[[Player]:[Player]],0),MATCH(FPL_Combined[[#Headers],[Gameweek 08]],FPL_Fixtures_Extract[#Headers],0)))-4),Team_Key[[Full Name]:[Full Name]],0))&amp;RIGHT(INDEX(FPL_Fixtures_Extract[],MATCH($A579,FPL_Fixtures_Extract[[Player]:[Player]],0),MATCH(FPL_Combined[[#Headers],[Gameweek 08]],FPL_Fixtures_Extract[#Headers],0)),3))</f>
        <v>WHU(H) 2-2</v>
      </c>
      <c r="J579" t="str">
        <f ca="1">IF(RIGHT(FPL_Combined[[#Headers],[Gameweek 09]],2)&lt;$B$622,INDEX(FPL_Results_Extract[Gameweek 09],MATCH($A579,FPL_Results_Extract[[Player]:[Player]],0)),INDEX(Team_Key[[Abbreviation]:[Abbreviation]],MATCH(LEFT(INDEX(FPL_Fixtures_Extract[],MATCH($A579,FPL_Fixtures_Extract[[Player]:[Player]],0),MATCH(FPL_Combined[[#Headers],[Gameweek 09]],FPL_Fixtures_Extract[#Headers],0)),LEN(INDEX(FPL_Fixtures_Extract[],MATCH($A579,FPL_Fixtures_Extract[[Player]:[Player]],0),MATCH(FPL_Combined[[#Headers],[Gameweek 09]],FPL_Fixtures_Extract[#Headers],0)))-4),Team_Key[[Full Name]:[Full Name]],0))&amp;RIGHT(INDEX(FPL_Fixtures_Extract[],MATCH($A579,FPL_Fixtures_Extract[[Player]:[Player]],0),MATCH(FPL_Combined[[#Headers],[Gameweek 09]],FPL_Fixtures_Extract[#Headers],0)),3))</f>
        <v>WBA(A) 0-1</v>
      </c>
      <c r="K579" t="str">
        <f ca="1">IF(RIGHT(FPL_Combined[[#Headers],[Gameweek 10]],2)&lt;$B$622,INDEX(FPL_Results_Extract[Gameweek 10],MATCH($A579,FPL_Results_Extract[[Player]:[Player]],0)),INDEX(Team_Key[[Abbreviation]:[Abbreviation]],MATCH(LEFT(INDEX(FPL_Fixtures_Extract[],MATCH($A579,FPL_Fixtures_Extract[[Player]:[Player]],0),MATCH(FPL_Combined[[#Headers],[Gameweek 10]],FPL_Fixtures_Extract[#Headers],0)),LEN(INDEX(FPL_Fixtures_Extract[],MATCH($A579,FPL_Fixtures_Extract[[Player]:[Player]],0),MATCH(FPL_Combined[[#Headers],[Gameweek 10]],FPL_Fixtures_Extract[#Headers],0)))-4),Team_Key[[Full Name]:[Full Name]],0))&amp;RIGHT(INDEX(FPL_Fixtures_Extract[],MATCH($A579,FPL_Fixtures_Extract[[Player]:[Player]],0),MATCH(FPL_Combined[[#Headers],[Gameweek 10]],FPL_Fixtures_Extract[#Headers],0)),3))</f>
        <v>NEW(H) 3-0</v>
      </c>
      <c r="L579" t="str">
        <f ca="1">IF(RIGHT(FPL_Combined[[#Headers],[Gameweek 11]],2)&lt;$B$622,INDEX(FPL_Results_Extract[Gameweek 11],MATCH($A579,FPL_Results_Extract[[Player]:[Player]],0)),INDEX(Team_Key[[Abbreviation]:[Abbreviation]],MATCH(LEFT(INDEX(FPL_Fixtures_Extract[],MATCH($A579,FPL_Fixtures_Extract[[Player]:[Player]],0),MATCH(FPL_Combined[[#Headers],[Gameweek 11]],FPL_Fixtures_Extract[#Headers],0)),LEN(INDEX(FPL_Fixtures_Extract[],MATCH($A579,FPL_Fixtures_Extract[[Player]:[Player]],0),MATCH(FPL_Combined[[#Headers],[Gameweek 11]],FPL_Fixtures_Extract[#Headers],0)))-4),Team_Key[[Full Name]:[Full Name]],0))&amp;RIGHT(INDEX(FPL_Fixtures_Extract[],MATCH($A579,FPL_Fixtures_Extract[[Player]:[Player]],0),MATCH(FPL_Combined[[#Headers],[Gameweek 11]],FPL_Fixtures_Extract[#Headers],0)),3))</f>
        <v>EVE(A) 2-6</v>
      </c>
      <c r="M579" t="str">
        <f ca="1">IF(RIGHT(FPL_Combined[[#Headers],[Gameweek 12]],2)&lt;$B$622,INDEX(FPL_Results_Extract[Gameweek 12],MATCH($A579,FPL_Results_Extract[[Player]:[Player]],0)),INDEX(Team_Key[[Abbreviation]:[Abbreviation]],MATCH(LEFT(INDEX(FPL_Fixtures_Extract[],MATCH($A579,FPL_Fixtures_Extract[[Player]:[Player]],0),MATCH(FPL_Combined[[#Headers],[Gameweek 12]],FPL_Fixtures_Extract[#Headers],0)),LEN(INDEX(FPL_Fixtures_Extract[],MATCH($A579,FPL_Fixtures_Extract[[Player]:[Player]],0),MATCH(FPL_Combined[[#Headers],[Gameweek 12]],FPL_Fixtures_Extract[#Headers],0)))-4),Team_Key[[Full Name]:[Full Name]],0))&amp;RIGHT(INDEX(FPL_Fixtures_Extract[],MATCH($A579,FPL_Fixtures_Extract[[Player]:[Player]],0),MATCH(FPL_Combined[[#Headers],[Gameweek 12]],FPL_Fixtures_Extract[#Headers],0)),3))</f>
        <v>SOU(H) 0-1</v>
      </c>
      <c r="N579" t="str">
        <f ca="1">IF(RIGHT(FPL_Combined[[#Headers],[Gameweek 13]],2)&lt;$B$622,INDEX(FPL_Results_Extract[Gameweek 13],MATCH($A579,FPL_Results_Extract[[Player]:[Player]],0)),INDEX(Team_Key[[Abbreviation]:[Abbreviation]],MATCH(LEFT(INDEX(FPL_Fixtures_Extract[],MATCH($A579,FPL_Fixtures_Extract[[Player]:[Player]],0),MATCH(FPL_Combined[[#Headers],[Gameweek 13]],FPL_Fixtures_Extract[#Headers],0)),LEN(INDEX(FPL_Fixtures_Extract[],MATCH($A579,FPL_Fixtures_Extract[[Player]:[Player]],0),MATCH(FPL_Combined[[#Headers],[Gameweek 13]],FPL_Fixtures_Extract[#Headers],0)))-4),Team_Key[[Full Name]:[Full Name]],0))&amp;RIGHT(INDEX(FPL_Fixtures_Extract[],MATCH($A579,FPL_Fixtures_Extract[[Player]:[Player]],0),MATCH(FPL_Combined[[#Headers],[Gameweek 13]],FPL_Fixtures_Extract[#Headers],0)),3))</f>
        <v>CRY(A) 1-0</v>
      </c>
      <c r="O579" t="str">
        <f ca="1">IF(RIGHT(FPL_Combined[[#Headers],[Gameweek 14]],2)&lt;$B$622,INDEX(FPL_Results_Extract[Gameweek 14],MATCH($A579,FPL_Results_Extract[[Player]:[Player]],0)),INDEX(Team_Key[[Abbreviation]:[Abbreviation]],MATCH(LEFT(INDEX(FPL_Fixtures_Extract[],MATCH($A579,FPL_Fixtures_Extract[[Player]:[Player]],0),MATCH(FPL_Combined[[#Headers],[Gameweek 14]],FPL_Fixtures_Extract[#Headers],0)),LEN(INDEX(FPL_Fixtures_Extract[],MATCH($A579,FPL_Fixtures_Extract[[Player]:[Player]],0),MATCH(FPL_Combined[[#Headers],[Gameweek 14]],FPL_Fixtures_Extract[#Headers],0)))-4),Team_Key[[Full Name]:[Full Name]],0))&amp;RIGHT(INDEX(FPL_Fixtures_Extract[],MATCH($A579,FPL_Fixtures_Extract[[Player]:[Player]],0),MATCH(FPL_Combined[[#Headers],[Gameweek 14]],FPL_Fixtures_Extract[#Headers],0)),3))</f>
        <v>STK(H) 2-0</v>
      </c>
      <c r="P579" t="str">
        <f ca="1">IF(RIGHT(FPL_Combined[[#Headers],[Gameweek 15]],2)&lt;$B$622,INDEX(FPL_Results_Extract[Gameweek 15],MATCH($A579,FPL_Results_Extract[[Player]:[Player]],0)),INDEX(Team_Key[[Abbreviation]:[Abbreviation]],MATCH(LEFT(INDEX(FPL_Fixtures_Extract[],MATCH($A579,FPL_Fixtures_Extract[[Player]:[Player]],0),MATCH(FPL_Combined[[#Headers],[Gameweek 15]],FPL_Fixtures_Extract[#Headers],0)),LEN(INDEX(FPL_Fixtures_Extract[],MATCH($A579,FPL_Fixtures_Extract[[Player]:[Player]],0),MATCH(FPL_Combined[[#Headers],[Gameweek 15]],FPL_Fixtures_Extract[#Headers],0)))-4),Team_Key[[Full Name]:[Full Name]],0))&amp;RIGHT(INDEX(FPL_Fixtures_Extract[],MATCH($A579,FPL_Fixtures_Extract[[Player]:[Player]],0),MATCH(FPL_Combined[[#Headers],[Gameweek 15]],FPL_Fixtures_Extract[#Headers],0)),3))</f>
        <v>ARS(A) 1-3</v>
      </c>
      <c r="Q579" t="str">
        <f ca="1">IF(RIGHT(FPL_Combined[[#Headers],[Gameweek 16]],2)&lt;$B$622,INDEX(FPL_Results_Extract[Gameweek 16],MATCH($A579,FPL_Results_Extract[[Player]:[Player]],0)),INDEX(Team_Key[[Abbreviation]:[Abbreviation]],MATCH(LEFT(INDEX(FPL_Fixtures_Extract[],MATCH($A579,FPL_Fixtures_Extract[[Player]:[Player]],0),MATCH(FPL_Combined[[#Headers],[Gameweek 16]],FPL_Fixtures_Extract[#Headers],0)),LEN(INDEX(FPL_Fixtures_Extract[],MATCH($A579,FPL_Fixtures_Extract[[Player]:[Player]],0),MATCH(FPL_Combined[[#Headers],[Gameweek 16]],FPL_Fixtures_Extract[#Headers],0)))-4),Team_Key[[Full Name]:[Full Name]],0))&amp;RIGHT(INDEX(FPL_Fixtures_Extract[],MATCH($A579,FPL_Fixtures_Extract[[Player]:[Player]],0),MATCH(FPL_Combined[[#Headers],[Gameweek 16]],FPL_Fixtures_Extract[#Headers],0)),3))</f>
        <v>WAT(H) 0-1</v>
      </c>
      <c r="R579" t="str">
        <f ca="1">IF(RIGHT(FPL_Combined[[#Headers],[Gameweek 17]],2)&lt;$B$622,INDEX(FPL_Results_Extract[Gameweek 17],MATCH($A579,FPL_Results_Extract[[Player]:[Player]],0)),INDEX(Team_Key[[Abbreviation]:[Abbreviation]],MATCH(LEFT(INDEX(FPL_Fixtures_Extract[],MATCH($A579,FPL_Fixtures_Extract[[Player]:[Player]],0),MATCH(FPL_Combined[[#Headers],[Gameweek 17]],FPL_Fixtures_Extract[#Headers],0)),LEN(INDEX(FPL_Fixtures_Extract[],MATCH($A579,FPL_Fixtures_Extract[[Player]:[Player]],0),MATCH(FPL_Combined[[#Headers],[Gameweek 17]],FPL_Fixtures_Extract[#Headers],0)))-4),Team_Key[[Full Name]:[Full Name]],0))&amp;RIGHT(INDEX(FPL_Fixtures_Extract[],MATCH($A579,FPL_Fixtures_Extract[[Player]:[Player]],0),MATCH(FPL_Combined[[#Headers],[Gameweek 17]],FPL_Fixtures_Extract[#Headers],0)),3))</f>
        <v>CHE(A) 1-3</v>
      </c>
      <c r="S579" t="str">
        <f ca="1">IF(RIGHT(FPL_Combined[[#Headers],[Gameweek 18]],2)&lt;$B$622,INDEX(FPL_Results_Extract[Gameweek 18],MATCH($A579,FPL_Results_Extract[[Player]:[Player]],0)),INDEX(Team_Key[[Abbreviation]:[Abbreviation]],MATCH(LEFT(INDEX(FPL_Fixtures_Extract[],MATCH($A579,FPL_Fixtures_Extract[[Player]:[Player]],0),MATCH(FPL_Combined[[#Headers],[Gameweek 18]],FPL_Fixtures_Extract[#Headers],0)),LEN(INDEX(FPL_Fixtures_Extract[],MATCH($A579,FPL_Fixtures_Extract[[Player]:[Player]],0),MATCH(FPL_Combined[[#Headers],[Gameweek 18]],FPL_Fixtures_Extract[#Headers],0)))-4),Team_Key[[Full Name]:[Full Name]],0))&amp;RIGHT(INDEX(FPL_Fixtures_Extract[],MATCH($A579,FPL_Fixtures_Extract[[Player]:[Player]],0),MATCH(FPL_Combined[[#Headers],[Gameweek 18]],FPL_Fixtures_Extract[#Headers],0)),3))</f>
        <v>MCI(A) 1-4</v>
      </c>
      <c r="T579" t="str">
        <f ca="1">IF(RIGHT(FPL_Combined[[#Headers],[Gameweek 19]],2)&lt;$B$622,INDEX(FPL_Results_Extract[Gameweek 19],MATCH($A579,FPL_Results_Extract[[Player]:[Player]],0)),INDEX(Team_Key[[Abbreviation]:[Abbreviation]],MATCH(LEFT(INDEX(FPL_Fixtures_Extract[],MATCH($A579,FPL_Fixtures_Extract[[Player]:[Player]],0),MATCH(FPL_Combined[[#Headers],[Gameweek 19]],FPL_Fixtures_Extract[#Headers],0)),LEN(INDEX(FPL_Fixtures_Extract[],MATCH($A579,FPL_Fixtures_Extract[[Player]:[Player]],0),MATCH(FPL_Combined[[#Headers],[Gameweek 19]],FPL_Fixtures_Extract[#Headers],0)))-4),Team_Key[[Full Name]:[Full Name]],0))&amp;RIGHT(INDEX(FPL_Fixtures_Extract[],MATCH($A579,FPL_Fixtures_Extract[[Player]:[Player]],0),MATCH(FPL_Combined[[#Headers],[Gameweek 19]],FPL_Fixtures_Extract[#Headers],0)),3))</f>
        <v>LIV(H) 0-1</v>
      </c>
      <c r="U579" t="str">
        <f ca="1">IF(RIGHT(FPL_Combined[[#Headers],[Gameweek 20]],2)&lt;$B$622,INDEX(FPL_Results_Extract[Gameweek 20],MATCH($A579,FPL_Results_Extract[[Player]:[Player]],0)),INDEX(Team_Key[[Abbreviation]:[Abbreviation]],MATCH(LEFT(INDEX(FPL_Fixtures_Extract[],MATCH($A579,FPL_Fixtures_Extract[[Player]:[Player]],0),MATCH(FPL_Combined[[#Headers],[Gameweek 20]],FPL_Fixtures_Extract[#Headers],0)),LEN(INDEX(FPL_Fixtures_Extract[],MATCH($A579,FPL_Fixtures_Extract[[Player]:[Player]],0),MATCH(FPL_Combined[[#Headers],[Gameweek 20]],FPL_Fixtures_Extract[#Headers],0)))-4),Team_Key[[Full Name]:[Full Name]],0))&amp;RIGHT(INDEX(FPL_Fixtures_Extract[],MATCH($A579,FPL_Fixtures_Extract[[Player]:[Player]],0),MATCH(FPL_Combined[[#Headers],[Gameweek 20]],FPL_Fixtures_Extract[#Headers],0)),3))</f>
        <v>AVL(H) 3-1</v>
      </c>
      <c r="V579" t="str">
        <f ca="1">IF(RIGHT(FPL_Combined[[#Headers],[Gameweek 21]],2)&lt;$B$622,INDEX(FPL_Results_Extract[Gameweek 21],MATCH($A579,FPL_Results_Extract[[Player]:[Player]],0)),INDEX(Team_Key[[Abbreviation]:[Abbreviation]],MATCH(LEFT(INDEX(FPL_Fixtures_Extract[],MATCH($A579,FPL_Fixtures_Extract[[Player]:[Player]],0),MATCH(FPL_Combined[[#Headers],[Gameweek 21]],FPL_Fixtures_Extract[#Headers],0)),LEN(INDEX(FPL_Fixtures_Extract[],MATCH($A579,FPL_Fixtures_Extract[[Player]:[Player]],0),MATCH(FPL_Combined[[#Headers],[Gameweek 21]],FPL_Fixtures_Extract[#Headers],0)))-4),Team_Key[[Full Name]:[Full Name]],0))&amp;RIGHT(INDEX(FPL_Fixtures_Extract[],MATCH($A579,FPL_Fixtures_Extract[[Player]:[Player]],0),MATCH(FPL_Combined[[#Headers],[Gameweek 21]],FPL_Fixtures_Extract[#Headers],0)),3))</f>
        <v>SWA(A) 4-2</v>
      </c>
      <c r="W579" t="str">
        <f ca="1">IF(RIGHT(FPL_Combined[[#Headers],[Gameweek 22]],2)&lt;$B$622,INDEX(FPL_Results_Extract[Gameweek 22],MATCH($A579,FPL_Results_Extract[[Player]:[Player]],0)),INDEX(Team_Key[[Abbreviation]:[Abbreviation]],MATCH(LEFT(INDEX(FPL_Fixtures_Extract[],MATCH($A579,FPL_Fixtures_Extract[[Player]:[Player]],0),MATCH(FPL_Combined[[#Headers],[Gameweek 22]],FPL_Fixtures_Extract[#Headers],0)),LEN(INDEX(FPL_Fixtures_Extract[],MATCH($A579,FPL_Fixtures_Extract[[Player]:[Player]],0),MATCH(FPL_Combined[[#Headers],[Gameweek 22]],FPL_Fixtures_Extract[#Headers],0)))-4),Team_Key[[Full Name]:[Full Name]],0))&amp;RIGHT(INDEX(FPL_Fixtures_Extract[],MATCH($A579,FPL_Fixtures_Extract[[Player]:[Player]],0),MATCH(FPL_Combined[[#Headers],[Gameweek 22]],FPL_Fixtures_Extract[#Headers],0)),3))</f>
        <v>TOT(A) 1-4</v>
      </c>
      <c r="X579" t="str">
        <f ca="1">IF(RIGHT(FPL_Combined[[#Headers],[Gameweek 23]],2)&lt;$B$622,INDEX(FPL_Results_Extract[Gameweek 23],MATCH($A579,FPL_Results_Extract[[Player]:[Player]],0)),INDEX(Team_Key[[Abbreviation]:[Abbreviation]],MATCH(LEFT(INDEX(FPL_Fixtures_Extract[],MATCH($A579,FPL_Fixtures_Extract[[Player]:[Player]],0),MATCH(FPL_Combined[[#Headers],[Gameweek 23]],FPL_Fixtures_Extract[#Headers],0)),LEN(INDEX(FPL_Fixtures_Extract[],MATCH($A579,FPL_Fixtures_Extract[[Player]:[Player]],0),MATCH(FPL_Combined[[#Headers],[Gameweek 23]],FPL_Fixtures_Extract[#Headers],0)))-4),Team_Key[[Full Name]:[Full Name]],0))&amp;RIGHT(INDEX(FPL_Fixtures_Extract[],MATCH($A579,FPL_Fixtures_Extract[[Player]:[Player]],0),MATCH(FPL_Combined[[#Headers],[Gameweek 23]],FPL_Fixtures_Extract[#Headers],0)),3))</f>
        <v>BOU(H) 1-1</v>
      </c>
      <c r="Y579" t="str">
        <f ca="1">IF(RIGHT(FPL_Combined[[#Headers],[Gameweek 24]],2)&lt;$B$622,INDEX(FPL_Results_Extract[Team],MATCH($A579,FPL_Results_Extract[[Player]:[Player]],0)),INDEX(Team_Key[[Abbreviation]:[Abbreviation]],MATCH(LEFT(INDEX(FPL_Fixtures_Extract[],MATCH($A579,FPL_Fixtures_Extract[[Player]:[Player]],0),MATCH(FPL_Combined[[#Headers],[Gameweek 24]],FPL_Fixtures_Extract[#Headers],0)),LEN(INDEX(FPL_Fixtures_Extract[],MATCH($A579,FPL_Fixtures_Extract[[Player]:[Player]],0),MATCH(FPL_Combined[[#Headers],[Gameweek 24]],FPL_Fixtures_Extract[#Headers],0)))-4),Team_Key[[Full Name]:[Full Name]],0))&amp;RIGHT(INDEX(FPL_Fixtures_Extract[],MATCH($A579,FPL_Fixtures_Extract[[Player]:[Player]],0),MATCH(FPL_Combined[[#Headers],[Gameweek 24]],FPL_Fixtures_Extract[#Headers],0)),3))</f>
        <v>SUN</v>
      </c>
      <c r="Z579" t="str">
        <f ca="1">IF(RIGHT(FPL_Combined[[#Headers],[Gameweek 25]],2)&lt;$B$622,INDEX(FPL_Results_Extract[Player],MATCH($A579,FPL_Results_Extract[[Player]:[Player]],0)),INDEX(Team_Key[[Abbreviation]:[Abbreviation]],MATCH(LEFT(INDEX(FPL_Fixtures_Extract[],MATCH($A579,FPL_Fixtures_Extract[[Player]:[Player]],0),MATCH(FPL_Combined[[#Headers],[Gameweek 25]],FPL_Fixtures_Extract[#Headers],0)),LEN(INDEX(FPL_Fixtures_Extract[],MATCH($A579,FPL_Fixtures_Extract[[Player]:[Player]],0),MATCH(FPL_Combined[[#Headers],[Gameweek 25]],FPL_Fixtures_Extract[#Headers],0)))-4),Team_Key[[Full Name]:[Full Name]],0))&amp;RIGHT(INDEX(FPL_Fixtures_Extract[],MATCH($A579,FPL_Fixtures_Extract[[Player]:[Player]],0),MATCH(FPL_Combined[[#Headers],[Gameweek 25]],FPL_Fixtures_Extract[#Headers],0)),3))</f>
        <v>Vergini</v>
      </c>
      <c r="AA579" t="str">
        <f ca="1">IF(RIGHT(FPL_Combined[[#Headers],[Gameweek 26]],2)&lt;$B$622,INDEX(FPL_Results_Extract[Gameweek 01],MATCH($A579,FPL_Results_Extract[[Player]:[Player]],0)),INDEX(Team_Key[[Abbreviation]:[Abbreviation]],MATCH(LEFT(INDEX(FPL_Fixtures_Extract[],MATCH($A579,FPL_Fixtures_Extract[[Player]:[Player]],0),MATCH(FPL_Combined[[#Headers],[Gameweek 26]],FPL_Fixtures_Extract[#Headers],0)),LEN(INDEX(FPL_Fixtures_Extract[],MATCH($A579,FPL_Fixtures_Extract[[Player]:[Player]],0),MATCH(FPL_Combined[[#Headers],[Gameweek 26]],FPL_Fixtures_Extract[#Headers],0)))-4),Team_Key[[Full Name]:[Full Name]],0))&amp;RIGHT(INDEX(FPL_Fixtures_Extract[],MATCH($A579,FPL_Fixtures_Extract[[Player]:[Player]],0),MATCH(FPL_Combined[[#Headers],[Gameweek 26]],FPL_Fixtures_Extract[#Headers],0)),3))</f>
        <v>LEI(A) 2-4</v>
      </c>
      <c r="AB579" t="str">
        <f ca="1">IF(RIGHT(FPL_Combined[[#Headers],[Gameweek 27]],2)&lt;$B$622,INDEX(FPL_Results_Extract[Gameweek 02],MATCH($A579,FPL_Results_Extract[[Player]:[Player]],0)),INDEX(Team_Key[[Abbreviation]:[Abbreviation]],MATCH(LEFT(INDEX(FPL_Fixtures_Extract[],MATCH($A579,FPL_Fixtures_Extract[[Player]:[Player]],0),MATCH(FPL_Combined[[#Headers],[Gameweek 27]],FPL_Fixtures_Extract[#Headers],0)),LEN(INDEX(FPL_Fixtures_Extract[],MATCH($A579,FPL_Fixtures_Extract[[Player]:[Player]],0),MATCH(FPL_Combined[[#Headers],[Gameweek 27]],FPL_Fixtures_Extract[#Headers],0)))-4),Team_Key[[Full Name]:[Full Name]],0))&amp;RIGHT(INDEX(FPL_Fixtures_Extract[],MATCH($A579,FPL_Fixtures_Extract[[Player]:[Player]],0),MATCH(FPL_Combined[[#Headers],[Gameweek 27]],FPL_Fixtures_Extract[#Headers],0)),3))</f>
        <v>NOR(H) 1-3</v>
      </c>
      <c r="AC579" t="str">
        <f ca="1">IF(RIGHT(FPL_Combined[[#Headers],[Gameweek 28]],2)&lt;$B$622,INDEX(FPL_Results_Extract[Gameweek 03],MATCH($A579,FPL_Results_Extract[[Player]:[Player]],0)),INDEX(Team_Key[[Abbreviation]:[Abbreviation]],MATCH(LEFT(INDEX(FPL_Fixtures_Extract[],MATCH($A579,FPL_Fixtures_Extract[[Player]:[Player]],0),MATCH(FPL_Combined[[#Headers],[Gameweek 28]],FPL_Fixtures_Extract[#Headers],0)),LEN(INDEX(FPL_Fixtures_Extract[],MATCH($A579,FPL_Fixtures_Extract[[Player]:[Player]],0),MATCH(FPL_Combined[[#Headers],[Gameweek 28]],FPL_Fixtures_Extract[#Headers],0)))-4),Team_Key[[Full Name]:[Full Name]],0))&amp;RIGHT(INDEX(FPL_Fixtures_Extract[],MATCH($A579,FPL_Fixtures_Extract[[Player]:[Player]],0),MATCH(FPL_Combined[[#Headers],[Gameweek 28]],FPL_Fixtures_Extract[#Headers],0)),3))</f>
        <v>SWA(H) 1-1</v>
      </c>
      <c r="AD579" t="str">
        <f ca="1">IF(RIGHT(FPL_Combined[[#Headers],[Gameweek 29]],2)&lt;$B$622,INDEX(FPL_Results_Extract[Gameweek 04],MATCH($A579,FPL_Results_Extract[[Player]:[Player]],0)),INDEX(Team_Key[[Abbreviation]:[Abbreviation]],MATCH(LEFT(INDEX(FPL_Fixtures_Extract[],MATCH($A579,FPL_Fixtures_Extract[[Player]:[Player]],0),MATCH(FPL_Combined[[#Headers],[Gameweek 29]],FPL_Fixtures_Extract[#Headers],0)),LEN(INDEX(FPL_Fixtures_Extract[],MATCH($A579,FPL_Fixtures_Extract[[Player]:[Player]],0),MATCH(FPL_Combined[[#Headers],[Gameweek 29]],FPL_Fixtures_Extract[#Headers],0)))-4),Team_Key[[Full Name]:[Full Name]],0))&amp;RIGHT(INDEX(FPL_Fixtures_Extract[],MATCH($A579,FPL_Fixtures_Extract[[Player]:[Player]],0),MATCH(FPL_Combined[[#Headers],[Gameweek 29]],FPL_Fixtures_Extract[#Headers],0)),3))</f>
        <v>SOU(A)</v>
      </c>
      <c r="AE579" t="e">
        <f ca="1">IF(RIGHT(FPL_Combined[[#Headers],[Gameweek 30]],2)&lt;$B$622,INDEX(FPL_Results_Extract[Gameweek 05],MATCH($A579,FPL_Results_Extract[[Player]:[Player]],0)),INDEX(Team_Key[[Abbreviation]:[Abbreviation]],MATCH(LEFT(INDEX(FPL_Fixtures_Extract[],MATCH($A579,FPL_Fixtures_Extract[[Player]:[Player]],0),MATCH(FPL_Combined[[#Headers],[Gameweek 30]],FPL_Fixtures_Extract[#Headers],0)),LEN(INDEX(FPL_Fixtures_Extract[],MATCH($A579,FPL_Fixtures_Extract[[Player]:[Player]],0),MATCH(FPL_Combined[[#Headers],[Gameweek 30]],FPL_Fixtures_Extract[#Headers],0)))-4),Team_Key[[Full Name]:[Full Name]],0))&amp;RIGHT(INDEX(FPL_Fixtures_Extract[],MATCH($A579,FPL_Fixtures_Extract[[Player]:[Player]],0),MATCH(FPL_Combined[[#Headers],[Gameweek 30]],FPL_Fixtures_Extract[#Headers],0)),3))</f>
        <v>#VALUE!</v>
      </c>
      <c r="AF579" t="str">
        <f ca="1">IF(RIGHT(FPL_Combined[[#Headers],[Gameweek 31]],2)&lt;$B$622,INDEX(FPL_Results_Extract[Gameweek 06],MATCH($A579,FPL_Results_Extract[[Player]:[Player]],0)),INDEX(Team_Key[[Abbreviation]:[Abbreviation]],MATCH(LEFT(INDEX(FPL_Fixtures_Extract[],MATCH($A579,FPL_Fixtures_Extract[[Player]:[Player]],0),MATCH(FPL_Combined[[#Headers],[Gameweek 31]],FPL_Fixtures_Extract[#Headers],0)),LEN(INDEX(FPL_Fixtures_Extract[],MATCH($A579,FPL_Fixtures_Extract[[Player]:[Player]],0),MATCH(FPL_Combined[[#Headers],[Gameweek 31]],FPL_Fixtures_Extract[#Headers],0)))-4),Team_Key[[Full Name]:[Full Name]],0))&amp;RIGHT(INDEX(FPL_Fixtures_Extract[],MATCH($A579,FPL_Fixtures_Extract[[Player]:[Player]],0),MATCH(FPL_Combined[[#Headers],[Gameweek 31]],FPL_Fixtures_Extract[#Headers],0)),3))</f>
        <v>NEW(A)</v>
      </c>
      <c r="AG579" t="str">
        <f ca="1">IF(RIGHT(FPL_Combined[[#Headers],[Gameweek 32]],2)&lt;$B$622,INDEX(FPL_Results_Extract[Gameweek 07],MATCH($A579,FPL_Results_Extract[[Player]:[Player]],0)),INDEX(Team_Key[[Abbreviation]:[Abbreviation]],MATCH(LEFT(INDEX(FPL_Fixtures_Extract[],MATCH($A579,FPL_Fixtures_Extract[[Player]:[Player]],0),MATCH(FPL_Combined[[#Headers],[Gameweek 32]],FPL_Fixtures_Extract[#Headers],0)),LEN(INDEX(FPL_Fixtures_Extract[],MATCH($A579,FPL_Fixtures_Extract[[Player]:[Player]],0),MATCH(FPL_Combined[[#Headers],[Gameweek 32]],FPL_Fixtures_Extract[#Headers],0)))-4),Team_Key[[Full Name]:[Full Name]],0))&amp;RIGHT(INDEX(FPL_Fixtures_Extract[],MATCH($A579,FPL_Fixtures_Extract[[Player]:[Player]],0),MATCH(FPL_Combined[[#Headers],[Gameweek 32]],FPL_Fixtures_Extract[#Headers],0)),3))</f>
        <v>WBA(H)</v>
      </c>
      <c r="AH579" t="str">
        <f ca="1">IF(RIGHT(FPL_Combined[[#Headers],[Gameweek 33]],2)&lt;$B$622,INDEX(FPL_Results_Extract[Gameweek 08],MATCH($A579,FPL_Results_Extract[[Player]:[Player]],0)),INDEX(Team_Key[[Abbreviation]:[Abbreviation]],MATCH(LEFT(INDEX(FPL_Fixtures_Extract[],MATCH($A579,FPL_Fixtures_Extract[[Player]:[Player]],0),MATCH(FPL_Combined[[#Headers],[Gameweek 33]],FPL_Fixtures_Extract[#Headers],0)),LEN(INDEX(FPL_Fixtures_Extract[],MATCH($A579,FPL_Fixtures_Extract[[Player]:[Player]],0),MATCH(FPL_Combined[[#Headers],[Gameweek 33]],FPL_Fixtures_Extract[#Headers],0)))-4),Team_Key[[Full Name]:[Full Name]],0))&amp;RIGHT(INDEX(FPL_Fixtures_Extract[],MATCH($A579,FPL_Fixtures_Extract[[Player]:[Player]],0),MATCH(FPL_Combined[[#Headers],[Gameweek 33]],FPL_Fixtures_Extract[#Headers],0)),3))</f>
        <v>LEI(H)</v>
      </c>
      <c r="AI579" t="str">
        <f ca="1">IF(RIGHT(FPL_Combined[[#Headers],[Gameweek 34]],2)&lt;$B$622,INDEX(FPL_Results_Extract[Gameweek 09],MATCH($A579,FPL_Results_Extract[[Player]:[Player]],0)),INDEX(Team_Key[[Abbreviation]:[Abbreviation]],MATCH(LEFT(INDEX(FPL_Fixtures_Extract[],MATCH($A579,FPL_Fixtures_Extract[[Player]:[Player]],0),MATCH(FPL_Combined[[#Headers],[Gameweek 34]],FPL_Fixtures_Extract[#Headers],0)),LEN(INDEX(FPL_Fixtures_Extract[],MATCH($A579,FPL_Fixtures_Extract[[Player]:[Player]],0),MATCH(FPL_Combined[[#Headers],[Gameweek 34]],FPL_Fixtures_Extract[#Headers],0)))-4),Team_Key[[Full Name]:[Full Name]],0))&amp;RIGHT(INDEX(FPL_Fixtures_Extract[],MATCH($A579,FPL_Fixtures_Extract[[Player]:[Player]],0),MATCH(FPL_Combined[[#Headers],[Gameweek 34]],FPL_Fixtures_Extract[#Headers],0)),3))</f>
        <v>NOR(A)</v>
      </c>
      <c r="AJ579" t="str">
        <f ca="1">IF(RIGHT(FPL_Combined[[#Headers],[Gameweek 35]],2)&lt;$B$622,INDEX(FPL_Results_Extract[Gameweek 10],MATCH($A579,FPL_Results_Extract[[Player]:[Player]],0)),INDEX(Team_Key[[Abbreviation]:[Abbreviation]],MATCH(LEFT(INDEX(FPL_Fixtures_Extract[],MATCH($A579,FPL_Fixtures_Extract[[Player]:[Player]],0),MATCH(FPL_Combined[[#Headers],[Gameweek 35]],FPL_Fixtures_Extract[#Headers],0)),LEN(INDEX(FPL_Fixtures_Extract[],MATCH($A579,FPL_Fixtures_Extract[[Player]:[Player]],0),MATCH(FPL_Combined[[#Headers],[Gameweek 35]],FPL_Fixtures_Extract[#Headers],0)))-4),Team_Key[[Full Name]:[Full Name]],0))&amp;RIGHT(INDEX(FPL_Fixtures_Extract[],MATCH($A579,FPL_Fixtures_Extract[[Player]:[Player]],0),MATCH(FPL_Combined[[#Headers],[Gameweek 35]],FPL_Fixtures_Extract[#Headers],0)),3))</f>
        <v>ARS(H)</v>
      </c>
      <c r="AK579" t="str">
        <f ca="1">IF(RIGHT(FPL_Combined[[#Headers],[Gameweek 36]],2)&lt;$B$622,INDEX(FPL_Results_Extract[Gameweek 11],MATCH($A579,FPL_Results_Extract[[Player]:[Player]],0)),INDEX(Team_Key[[Abbreviation]:[Abbreviation]],MATCH(LEFT(INDEX(FPL_Fixtures_Extract[],MATCH($A579,FPL_Fixtures_Extract[[Player]:[Player]],0),MATCH(FPL_Combined[[#Headers],[Gameweek 36]],FPL_Fixtures_Extract[#Headers],0)),LEN(INDEX(FPL_Fixtures_Extract[],MATCH($A579,FPL_Fixtures_Extract[[Player]:[Player]],0),MATCH(FPL_Combined[[#Headers],[Gameweek 36]],FPL_Fixtures_Extract[#Headers],0)))-4),Team_Key[[Full Name]:[Full Name]],0))&amp;RIGHT(INDEX(FPL_Fixtures_Extract[],MATCH($A579,FPL_Fixtures_Extract[[Player]:[Player]],0),MATCH(FPL_Combined[[#Headers],[Gameweek 36]],FPL_Fixtures_Extract[#Headers],0)),3))</f>
        <v>STK(A)</v>
      </c>
      <c r="AL579" t="str">
        <f ca="1">IF(RIGHT(FPL_Combined[[#Headers],[Gameweek 37]],2)&lt;$B$622,INDEX(FPL_Results_Extract[Gameweek 12],MATCH($A579,FPL_Results_Extract[[Player]:[Player]],0)),INDEX(Team_Key[[Abbreviation]:[Abbreviation]],MATCH(LEFT(INDEX(FPL_Fixtures_Extract[],MATCH($A579,FPL_Fixtures_Extract[[Player]:[Player]],0),MATCH(FPL_Combined[[#Headers],[Gameweek 37]],FPL_Fixtures_Extract[#Headers],0)),LEN(INDEX(FPL_Fixtures_Extract[],MATCH($A579,FPL_Fixtures_Extract[[Player]:[Player]],0),MATCH(FPL_Combined[[#Headers],[Gameweek 37]],FPL_Fixtures_Extract[#Headers],0)))-4),Team_Key[[Full Name]:[Full Name]],0))&amp;RIGHT(INDEX(FPL_Fixtures_Extract[],MATCH($A579,FPL_Fixtures_Extract[[Player]:[Player]],0),MATCH(FPL_Combined[[#Headers],[Gameweek 37]],FPL_Fixtures_Extract[#Headers],0)),3))</f>
        <v>CHE(H)</v>
      </c>
      <c r="AM579" t="str">
        <f ca="1">IF(RIGHT(FPL_Combined[[#Headers],[Gameweek 38]],2)&lt;$B$622,INDEX(FPL_Results_Extract[Gameweek 13],MATCH($A579,FPL_Results_Extract[[Player]:[Player]],0)),INDEX(Team_Key[[Abbreviation]:[Abbreviation]],MATCH(LEFT(INDEX(FPL_Fixtures_Extract[],MATCH($A579,FPL_Fixtures_Extract[[Player]:[Player]],0),MATCH(FPL_Combined[[#Headers],[Gameweek 38]],FPL_Fixtures_Extract[#Headers],0)),LEN(INDEX(FPL_Fixtures_Extract[],MATCH($A579,FPL_Fixtures_Extract[[Player]:[Player]],0),MATCH(FPL_Combined[[#Headers],[Gameweek 38]],FPL_Fixtures_Extract[#Headers],0)))-4),Team_Key[[Full Name]:[Full Name]],0))&amp;RIGHT(INDEX(FPL_Fixtures_Extract[],MATCH($A579,FPL_Fixtures_Extract[[Player]:[Player]],0),MATCH(FPL_Combined[[#Headers],[Gameweek 38]],FPL_Fixtures_Extract[#Headers],0)),3))</f>
        <v>WAT(A)</v>
      </c>
    </row>
    <row r="580" spans="1:39" x14ac:dyDescent="0.45">
      <c r="A580" t="s">
        <v>450</v>
      </c>
      <c r="B580" t="str">
        <f ca="1">IF(RIGHT(FPL_Combined[[#Headers],[Gameweek 01]],2)&lt;$B$622,INDEX(FPL_Results_Extract[Gameweek 01],MATCH($A580,FPL_Results_Extract[[Player]:[Player]],0)),INDEX(Team_Key[[Abbreviation]:[Abbreviation]],MATCH(LEFT(INDEX(FPL_Fixtures_Extract[],MATCH($A580,FPL_Fixtures_Extract[[Player]:[Player]],0),MATCH(FPL_Combined[[#Headers],[Gameweek 01]],FPL_Fixtures_Extract[#Headers],0)),LEN(INDEX(FPL_Fixtures_Extract[],MATCH($A580,FPL_Fixtures_Extract[[Player]:[Player]],0),MATCH(FPL_Combined[[#Headers],[Gameweek 01]],FPL_Fixtures_Extract[#Headers],0)))-4),Team_Key[[Full Name]:[Full Name]],0))&amp;RIGHT(INDEX(FPL_Fixtures_Extract[],MATCH($A580,FPL_Fixtures_Extract[[Player]:[Player]],0),MATCH(FPL_Combined[[#Headers],[Gameweek 01]],FPL_Fixtures_Extract[#Headers],0)),3))</f>
        <v>MUN(A) 0-1</v>
      </c>
      <c r="C580" t="str">
        <f ca="1">IF(RIGHT(FPL_Combined[[#Headers],[Gameweek 02]],2)&lt;$B$622,INDEX(FPL_Results_Extract[Gameweek 02],MATCH($A580,FPL_Results_Extract[[Player]:[Player]],0)),INDEX(Team_Key[[Abbreviation]:[Abbreviation]],MATCH(LEFT(INDEX(FPL_Fixtures_Extract[],MATCH($A580,FPL_Fixtures_Extract[[Player]:[Player]],0),MATCH(FPL_Combined[[#Headers],[Gameweek 02]],FPL_Fixtures_Extract[#Headers],0)),LEN(INDEX(FPL_Fixtures_Extract[],MATCH($A580,FPL_Fixtures_Extract[[Player]:[Player]],0),MATCH(FPL_Combined[[#Headers],[Gameweek 02]],FPL_Fixtures_Extract[#Headers],0)))-4),Team_Key[[Full Name]:[Full Name]],0))&amp;RIGHT(INDEX(FPL_Fixtures_Extract[],MATCH($A580,FPL_Fixtures_Extract[[Player]:[Player]],0),MATCH(FPL_Combined[[#Headers],[Gameweek 02]],FPL_Fixtures_Extract[#Headers],0)),3))</f>
        <v>STK(H) 2-2</v>
      </c>
      <c r="D580" t="str">
        <f ca="1">IF(RIGHT(FPL_Combined[[#Headers],[Gameweek 03]],2)&lt;$B$622,INDEX(FPL_Results_Extract[Gameweek 03],MATCH($A580,FPL_Results_Extract[[Player]:[Player]],0)),INDEX(Team_Key[[Abbreviation]:[Abbreviation]],MATCH(LEFT(INDEX(FPL_Fixtures_Extract[],MATCH($A580,FPL_Fixtures_Extract[[Player]:[Player]],0),MATCH(FPL_Combined[[#Headers],[Gameweek 03]],FPL_Fixtures_Extract[#Headers],0)),LEN(INDEX(FPL_Fixtures_Extract[],MATCH($A580,FPL_Fixtures_Extract[[Player]:[Player]],0),MATCH(FPL_Combined[[#Headers],[Gameweek 03]],FPL_Fixtures_Extract[#Headers],0)))-4),Team_Key[[Full Name]:[Full Name]],0))&amp;RIGHT(INDEX(FPL_Fixtures_Extract[],MATCH($A580,FPL_Fixtures_Extract[[Player]:[Player]],0),MATCH(FPL_Combined[[#Headers],[Gameweek 03]],FPL_Fixtures_Extract[#Headers],0)),3))</f>
        <v>LEI(A) 1-1</v>
      </c>
      <c r="E580" t="str">
        <f ca="1">IF(RIGHT(FPL_Combined[[#Headers],[Gameweek 04]],2)&lt;$B$622,INDEX(FPL_Results_Extract[Gameweek 04],MATCH($A580,FPL_Results_Extract[[Player]:[Player]],0)),INDEX(Team_Key[[Abbreviation]:[Abbreviation]],MATCH(LEFT(INDEX(FPL_Fixtures_Extract[],MATCH($A580,FPL_Fixtures_Extract[[Player]:[Player]],0),MATCH(FPL_Combined[[#Headers],[Gameweek 04]],FPL_Fixtures_Extract[#Headers],0)),LEN(INDEX(FPL_Fixtures_Extract[],MATCH($A580,FPL_Fixtures_Extract[[Player]:[Player]],0),MATCH(FPL_Combined[[#Headers],[Gameweek 04]],FPL_Fixtures_Extract[#Headers],0)))-4),Team_Key[[Full Name]:[Full Name]],0))&amp;RIGHT(INDEX(FPL_Fixtures_Extract[],MATCH($A580,FPL_Fixtures_Extract[[Player]:[Player]],0),MATCH(FPL_Combined[[#Headers],[Gameweek 04]],FPL_Fixtures_Extract[#Headers],0)),3))</f>
        <v>EVE(H) 0-0</v>
      </c>
      <c r="F580" t="str">
        <f ca="1">IF(RIGHT(FPL_Combined[[#Headers],[Gameweek 05]],2)&lt;$B$622,INDEX(FPL_Results_Extract[Gameweek 05],MATCH($A580,FPL_Results_Extract[[Player]:[Player]],0)),INDEX(Team_Key[[Abbreviation]:[Abbreviation]],MATCH(LEFT(INDEX(FPL_Fixtures_Extract[],MATCH($A580,FPL_Fixtures_Extract[[Player]:[Player]],0),MATCH(FPL_Combined[[#Headers],[Gameweek 05]],FPL_Fixtures_Extract[#Headers],0)),LEN(INDEX(FPL_Fixtures_Extract[],MATCH($A580,FPL_Fixtures_Extract[[Player]:[Player]],0),MATCH(FPL_Combined[[#Headers],[Gameweek 05]],FPL_Fixtures_Extract[#Headers],0)))-4),Team_Key[[Full Name]:[Full Name]],0))&amp;RIGHT(INDEX(FPL_Fixtures_Extract[],MATCH($A580,FPL_Fixtures_Extract[[Player]:[Player]],0),MATCH(FPL_Combined[[#Headers],[Gameweek 05]],FPL_Fixtures_Extract[#Headers],0)),3))</f>
        <v>SUN(A) 1-0</v>
      </c>
      <c r="G580" t="str">
        <f ca="1">IF(RIGHT(FPL_Combined[[#Headers],[Gameweek 06]],2)&lt;$B$622,INDEX(FPL_Results_Extract[Gameweek 06],MATCH($A580,FPL_Results_Extract[[Player]:[Player]],0)),INDEX(Team_Key[[Abbreviation]:[Abbreviation]],MATCH(LEFT(INDEX(FPL_Fixtures_Extract[],MATCH($A580,FPL_Fixtures_Extract[[Player]:[Player]],0),MATCH(FPL_Combined[[#Headers],[Gameweek 06]],FPL_Fixtures_Extract[#Headers],0)),LEN(INDEX(FPL_Fixtures_Extract[],MATCH($A580,FPL_Fixtures_Extract[[Player]:[Player]],0),MATCH(FPL_Combined[[#Headers],[Gameweek 06]],FPL_Fixtures_Extract[#Headers],0)))-4),Team_Key[[Full Name]:[Full Name]],0))&amp;RIGHT(INDEX(FPL_Fixtures_Extract[],MATCH($A580,FPL_Fixtures_Extract[[Player]:[Player]],0),MATCH(FPL_Combined[[#Headers],[Gameweek 06]],FPL_Fixtures_Extract[#Headers],0)),3))</f>
        <v>CRY(H) 1-0</v>
      </c>
      <c r="H580" t="str">
        <f ca="1">IF(RIGHT(FPL_Combined[[#Headers],[Gameweek 07]],2)&lt;$B$622,INDEX(FPL_Results_Extract[Gameweek 07],MATCH($A580,FPL_Results_Extract[[Player]:[Player]],0)),INDEX(Team_Key[[Abbreviation]:[Abbreviation]],MATCH(LEFT(INDEX(FPL_Fixtures_Extract[],MATCH($A580,FPL_Fixtures_Extract[[Player]:[Player]],0),MATCH(FPL_Combined[[#Headers],[Gameweek 07]],FPL_Fixtures_Extract[#Headers],0)),LEN(INDEX(FPL_Fixtures_Extract[],MATCH($A580,FPL_Fixtures_Extract[[Player]:[Player]],0),MATCH(FPL_Combined[[#Headers],[Gameweek 07]],FPL_Fixtures_Extract[#Headers],0)))-4),Team_Key[[Full Name]:[Full Name]],0))&amp;RIGHT(INDEX(FPL_Fixtures_Extract[],MATCH($A580,FPL_Fixtures_Extract[[Player]:[Player]],0),MATCH(FPL_Combined[[#Headers],[Gameweek 07]],FPL_Fixtures_Extract[#Headers],0)),3))</f>
        <v>MCI(H) 4-1</v>
      </c>
      <c r="I580" t="str">
        <f ca="1">IF(RIGHT(FPL_Combined[[#Headers],[Gameweek 08]],2)&lt;$B$622,INDEX(FPL_Results_Extract[Gameweek 08],MATCH($A580,FPL_Results_Extract[[Player]:[Player]],0)),INDEX(Team_Key[[Abbreviation]:[Abbreviation]],MATCH(LEFT(INDEX(FPL_Fixtures_Extract[],MATCH($A580,FPL_Fixtures_Extract[[Player]:[Player]],0),MATCH(FPL_Combined[[#Headers],[Gameweek 08]],FPL_Fixtures_Extract[#Headers],0)),LEN(INDEX(FPL_Fixtures_Extract[],MATCH($A580,FPL_Fixtures_Extract[[Player]:[Player]],0),MATCH(FPL_Combined[[#Headers],[Gameweek 08]],FPL_Fixtures_Extract[#Headers],0)))-4),Team_Key[[Full Name]:[Full Name]],0))&amp;RIGHT(INDEX(FPL_Fixtures_Extract[],MATCH($A580,FPL_Fixtures_Extract[[Player]:[Player]],0),MATCH(FPL_Combined[[#Headers],[Gameweek 08]],FPL_Fixtures_Extract[#Headers],0)),3))</f>
        <v>SWA(A) 2-2</v>
      </c>
      <c r="J580" t="str">
        <f ca="1">IF(RIGHT(FPL_Combined[[#Headers],[Gameweek 09]],2)&lt;$B$622,INDEX(FPL_Results_Extract[Gameweek 09],MATCH($A580,FPL_Results_Extract[[Player]:[Player]],0)),INDEX(Team_Key[[Abbreviation]:[Abbreviation]],MATCH(LEFT(INDEX(FPL_Fixtures_Extract[],MATCH($A580,FPL_Fixtures_Extract[[Player]:[Player]],0),MATCH(FPL_Combined[[#Headers],[Gameweek 09]],FPL_Fixtures_Extract[#Headers],0)),LEN(INDEX(FPL_Fixtures_Extract[],MATCH($A580,FPL_Fixtures_Extract[[Player]:[Player]],0),MATCH(FPL_Combined[[#Headers],[Gameweek 09]],FPL_Fixtures_Extract[#Headers],0)))-4),Team_Key[[Full Name]:[Full Name]],0))&amp;RIGHT(INDEX(FPL_Fixtures_Extract[],MATCH($A580,FPL_Fixtures_Extract[[Player]:[Player]],0),MATCH(FPL_Combined[[#Headers],[Gameweek 09]],FPL_Fixtures_Extract[#Headers],0)),3))</f>
        <v>LIV(H) 0-0</v>
      </c>
      <c r="K580" t="str">
        <f ca="1">IF(RIGHT(FPL_Combined[[#Headers],[Gameweek 10]],2)&lt;$B$622,INDEX(FPL_Results_Extract[Gameweek 10],MATCH($A580,FPL_Results_Extract[[Player]:[Player]],0)),INDEX(Team_Key[[Abbreviation]:[Abbreviation]],MATCH(LEFT(INDEX(FPL_Fixtures_Extract[],MATCH($A580,FPL_Fixtures_Extract[[Player]:[Player]],0),MATCH(FPL_Combined[[#Headers],[Gameweek 10]],FPL_Fixtures_Extract[#Headers],0)),LEN(INDEX(FPL_Fixtures_Extract[],MATCH($A580,FPL_Fixtures_Extract[[Player]:[Player]],0),MATCH(FPL_Combined[[#Headers],[Gameweek 10]],FPL_Fixtures_Extract[#Headers],0)))-4),Team_Key[[Full Name]:[Full Name]],0))&amp;RIGHT(INDEX(FPL_Fixtures_Extract[],MATCH($A580,FPL_Fixtures_Extract[[Player]:[Player]],0),MATCH(FPL_Combined[[#Headers],[Gameweek 10]],FPL_Fixtures_Extract[#Headers],0)),3))</f>
        <v>BOU(A) 5-1</v>
      </c>
      <c r="L580" t="str">
        <f ca="1">IF(RIGHT(FPL_Combined[[#Headers],[Gameweek 11]],2)&lt;$B$622,INDEX(FPL_Results_Extract[Gameweek 11],MATCH($A580,FPL_Results_Extract[[Player]:[Player]],0)),INDEX(Team_Key[[Abbreviation]:[Abbreviation]],MATCH(LEFT(INDEX(FPL_Fixtures_Extract[],MATCH($A580,FPL_Fixtures_Extract[[Player]:[Player]],0),MATCH(FPL_Combined[[#Headers],[Gameweek 11]],FPL_Fixtures_Extract[#Headers],0)),LEN(INDEX(FPL_Fixtures_Extract[],MATCH($A580,FPL_Fixtures_Extract[[Player]:[Player]],0),MATCH(FPL_Combined[[#Headers],[Gameweek 11]],FPL_Fixtures_Extract[#Headers],0)))-4),Team_Key[[Full Name]:[Full Name]],0))&amp;RIGHT(INDEX(FPL_Fixtures_Extract[],MATCH($A580,FPL_Fixtures_Extract[[Player]:[Player]],0),MATCH(FPL_Combined[[#Headers],[Gameweek 11]],FPL_Fixtures_Extract[#Headers],0)),3))</f>
        <v>AVL(H) 3-1</v>
      </c>
      <c r="M580" t="str">
        <f ca="1">IF(RIGHT(FPL_Combined[[#Headers],[Gameweek 12]],2)&lt;$B$622,INDEX(FPL_Results_Extract[Gameweek 12],MATCH($A580,FPL_Results_Extract[[Player]:[Player]],0)),INDEX(Team_Key[[Abbreviation]:[Abbreviation]],MATCH(LEFT(INDEX(FPL_Fixtures_Extract[],MATCH($A580,FPL_Fixtures_Extract[[Player]:[Player]],0),MATCH(FPL_Combined[[#Headers],[Gameweek 12]],FPL_Fixtures_Extract[#Headers],0)),LEN(INDEX(FPL_Fixtures_Extract[],MATCH($A580,FPL_Fixtures_Extract[[Player]:[Player]],0),MATCH(FPL_Combined[[#Headers],[Gameweek 12]],FPL_Fixtures_Extract[#Headers],0)))-4),Team_Key[[Full Name]:[Full Name]],0))&amp;RIGHT(INDEX(FPL_Fixtures_Extract[],MATCH($A580,FPL_Fixtures_Extract[[Player]:[Player]],0),MATCH(FPL_Combined[[#Headers],[Gameweek 12]],FPL_Fixtures_Extract[#Headers],0)),3))</f>
        <v>ARS(A) 1-1</v>
      </c>
      <c r="N580" t="str">
        <f ca="1">IF(RIGHT(FPL_Combined[[#Headers],[Gameweek 13]],2)&lt;$B$622,INDEX(FPL_Results_Extract[Gameweek 13],MATCH($A580,FPL_Results_Extract[[Player]:[Player]],0)),INDEX(Team_Key[[Abbreviation]:[Abbreviation]],MATCH(LEFT(INDEX(FPL_Fixtures_Extract[],MATCH($A580,FPL_Fixtures_Extract[[Player]:[Player]],0),MATCH(FPL_Combined[[#Headers],[Gameweek 13]],FPL_Fixtures_Extract[#Headers],0)),LEN(INDEX(FPL_Fixtures_Extract[],MATCH($A580,FPL_Fixtures_Extract[[Player]:[Player]],0),MATCH(FPL_Combined[[#Headers],[Gameweek 13]],FPL_Fixtures_Extract[#Headers],0)))-4),Team_Key[[Full Name]:[Full Name]],0))&amp;RIGHT(INDEX(FPL_Fixtures_Extract[],MATCH($A580,FPL_Fixtures_Extract[[Player]:[Player]],0),MATCH(FPL_Combined[[#Headers],[Gameweek 13]],FPL_Fixtures_Extract[#Headers],0)),3))</f>
        <v>WHU(H) 4-1</v>
      </c>
      <c r="O580" t="str">
        <f ca="1">IF(RIGHT(FPL_Combined[[#Headers],[Gameweek 14]],2)&lt;$B$622,INDEX(FPL_Results_Extract[Gameweek 14],MATCH($A580,FPL_Results_Extract[[Player]:[Player]],0)),INDEX(Team_Key[[Abbreviation]:[Abbreviation]],MATCH(LEFT(INDEX(FPL_Fixtures_Extract[],MATCH($A580,FPL_Fixtures_Extract[[Player]:[Player]],0),MATCH(FPL_Combined[[#Headers],[Gameweek 14]],FPL_Fixtures_Extract[#Headers],0)),LEN(INDEX(FPL_Fixtures_Extract[],MATCH($A580,FPL_Fixtures_Extract[[Player]:[Player]],0),MATCH(FPL_Combined[[#Headers],[Gameweek 14]],FPL_Fixtures_Extract[#Headers],0)))-4),Team_Key[[Full Name]:[Full Name]],0))&amp;RIGHT(INDEX(FPL_Fixtures_Extract[],MATCH($A580,FPL_Fixtures_Extract[[Player]:[Player]],0),MATCH(FPL_Combined[[#Headers],[Gameweek 14]],FPL_Fixtures_Extract[#Headers],0)),3))</f>
        <v>CHE(H) 0-0</v>
      </c>
      <c r="P580" t="str">
        <f ca="1">IF(RIGHT(FPL_Combined[[#Headers],[Gameweek 15]],2)&lt;$B$622,INDEX(FPL_Results_Extract[Gameweek 15],MATCH($A580,FPL_Results_Extract[[Player]:[Player]],0)),INDEX(Team_Key[[Abbreviation]:[Abbreviation]],MATCH(LEFT(INDEX(FPL_Fixtures_Extract[],MATCH($A580,FPL_Fixtures_Extract[[Player]:[Player]],0),MATCH(FPL_Combined[[#Headers],[Gameweek 15]],FPL_Fixtures_Extract[#Headers],0)),LEN(INDEX(FPL_Fixtures_Extract[],MATCH($A580,FPL_Fixtures_Extract[[Player]:[Player]],0),MATCH(FPL_Combined[[#Headers],[Gameweek 15]],FPL_Fixtures_Extract[#Headers],0)))-4),Team_Key[[Full Name]:[Full Name]],0))&amp;RIGHT(INDEX(FPL_Fixtures_Extract[],MATCH($A580,FPL_Fixtures_Extract[[Player]:[Player]],0),MATCH(FPL_Combined[[#Headers],[Gameweek 15]],FPL_Fixtures_Extract[#Headers],0)),3))</f>
        <v>WBA(A) 1-1</v>
      </c>
      <c r="Q580" t="str">
        <f ca="1">IF(RIGHT(FPL_Combined[[#Headers],[Gameweek 16]],2)&lt;$B$622,INDEX(FPL_Results_Extract[Gameweek 16],MATCH($A580,FPL_Results_Extract[[Player]:[Player]],0)),INDEX(Team_Key[[Abbreviation]:[Abbreviation]],MATCH(LEFT(INDEX(FPL_Fixtures_Extract[],MATCH($A580,FPL_Fixtures_Extract[[Player]:[Player]],0),MATCH(FPL_Combined[[#Headers],[Gameweek 16]],FPL_Fixtures_Extract[#Headers],0)),LEN(INDEX(FPL_Fixtures_Extract[],MATCH($A580,FPL_Fixtures_Extract[[Player]:[Player]],0),MATCH(FPL_Combined[[#Headers],[Gameweek 16]],FPL_Fixtures_Extract[#Headers],0)))-4),Team_Key[[Full Name]:[Full Name]],0))&amp;RIGHT(INDEX(FPL_Fixtures_Extract[],MATCH($A580,FPL_Fixtures_Extract[[Player]:[Player]],0),MATCH(FPL_Combined[[#Headers],[Gameweek 16]],FPL_Fixtures_Extract[#Headers],0)),3))</f>
        <v>NEW(H) 1-2</v>
      </c>
      <c r="R580" t="str">
        <f ca="1">IF(RIGHT(FPL_Combined[[#Headers],[Gameweek 17]],2)&lt;$B$622,INDEX(FPL_Results_Extract[Gameweek 17],MATCH($A580,FPL_Results_Extract[[Player]:[Player]],0)),INDEX(Team_Key[[Abbreviation]:[Abbreviation]],MATCH(LEFT(INDEX(FPL_Fixtures_Extract[],MATCH($A580,FPL_Fixtures_Extract[[Player]:[Player]],0),MATCH(FPL_Combined[[#Headers],[Gameweek 17]],FPL_Fixtures_Extract[#Headers],0)),LEN(INDEX(FPL_Fixtures_Extract[],MATCH($A580,FPL_Fixtures_Extract[[Player]:[Player]],0),MATCH(FPL_Combined[[#Headers],[Gameweek 17]],FPL_Fixtures_Extract[#Headers],0)))-4),Team_Key[[Full Name]:[Full Name]],0))&amp;RIGHT(INDEX(FPL_Fixtures_Extract[],MATCH($A580,FPL_Fixtures_Extract[[Player]:[Player]],0),MATCH(FPL_Combined[[#Headers],[Gameweek 17]],FPL_Fixtures_Extract[#Headers],0)),3))</f>
        <v>SOU(A) 2-0</v>
      </c>
      <c r="S580" t="str">
        <f ca="1">IF(RIGHT(FPL_Combined[[#Headers],[Gameweek 18]],2)&lt;$B$622,INDEX(FPL_Results_Extract[Gameweek 18],MATCH($A580,FPL_Results_Extract[[Player]:[Player]],0)),INDEX(Team_Key[[Abbreviation]:[Abbreviation]],MATCH(LEFT(INDEX(FPL_Fixtures_Extract[],MATCH($A580,FPL_Fixtures_Extract[[Player]:[Player]],0),MATCH(FPL_Combined[[#Headers],[Gameweek 18]],FPL_Fixtures_Extract[#Headers],0)),LEN(INDEX(FPL_Fixtures_Extract[],MATCH($A580,FPL_Fixtures_Extract[[Player]:[Player]],0),MATCH(FPL_Combined[[#Headers],[Gameweek 18]],FPL_Fixtures_Extract[#Headers],0)))-4),Team_Key[[Full Name]:[Full Name]],0))&amp;RIGHT(INDEX(FPL_Fixtures_Extract[],MATCH($A580,FPL_Fixtures_Extract[[Player]:[Player]],0),MATCH(FPL_Combined[[#Headers],[Gameweek 18]],FPL_Fixtures_Extract[#Headers],0)),3))</f>
        <v>NOR(H) 3-0</v>
      </c>
      <c r="T580" t="str">
        <f ca="1">IF(RIGHT(FPL_Combined[[#Headers],[Gameweek 19]],2)&lt;$B$622,INDEX(FPL_Results_Extract[Gameweek 19],MATCH($A580,FPL_Results_Extract[[Player]:[Player]],0)),INDEX(Team_Key[[Abbreviation]:[Abbreviation]],MATCH(LEFT(INDEX(FPL_Fixtures_Extract[],MATCH($A580,FPL_Fixtures_Extract[[Player]:[Player]],0),MATCH(FPL_Combined[[#Headers],[Gameweek 19]],FPL_Fixtures_Extract[#Headers],0)),LEN(INDEX(FPL_Fixtures_Extract[],MATCH($A580,FPL_Fixtures_Extract[[Player]:[Player]],0),MATCH(FPL_Combined[[#Headers],[Gameweek 19]],FPL_Fixtures_Extract[#Headers],0)))-4),Team_Key[[Full Name]:[Full Name]],0))&amp;RIGHT(INDEX(FPL_Fixtures_Extract[],MATCH($A580,FPL_Fixtures_Extract[[Player]:[Player]],0),MATCH(FPL_Combined[[#Headers],[Gameweek 19]],FPL_Fixtures_Extract[#Headers],0)),3))</f>
        <v>WAT(A) 2-1</v>
      </c>
      <c r="U580" t="str">
        <f ca="1">IF(RIGHT(FPL_Combined[[#Headers],[Gameweek 20]],2)&lt;$B$622,INDEX(FPL_Results_Extract[Gameweek 20],MATCH($A580,FPL_Results_Extract[[Player]:[Player]],0)),INDEX(Team_Key[[Abbreviation]:[Abbreviation]],MATCH(LEFT(INDEX(FPL_Fixtures_Extract[],MATCH($A580,FPL_Fixtures_Extract[[Player]:[Player]],0),MATCH(FPL_Combined[[#Headers],[Gameweek 20]],FPL_Fixtures_Extract[#Headers],0)),LEN(INDEX(FPL_Fixtures_Extract[],MATCH($A580,FPL_Fixtures_Extract[[Player]:[Player]],0),MATCH(FPL_Combined[[#Headers],[Gameweek 20]],FPL_Fixtures_Extract[#Headers],0)))-4),Team_Key[[Full Name]:[Full Name]],0))&amp;RIGHT(INDEX(FPL_Fixtures_Extract[],MATCH($A580,FPL_Fixtures_Extract[[Player]:[Player]],0),MATCH(FPL_Combined[[#Headers],[Gameweek 20]],FPL_Fixtures_Extract[#Headers],0)),3))</f>
        <v>EVE(A) 1-1</v>
      </c>
      <c r="V580" t="str">
        <f ca="1">IF(RIGHT(FPL_Combined[[#Headers],[Gameweek 21]],2)&lt;$B$622,INDEX(FPL_Results_Extract[Gameweek 21],MATCH($A580,FPL_Results_Extract[[Player]:[Player]],0)),INDEX(Team_Key[[Abbreviation]:[Abbreviation]],MATCH(LEFT(INDEX(FPL_Fixtures_Extract[],MATCH($A580,FPL_Fixtures_Extract[[Player]:[Player]],0),MATCH(FPL_Combined[[#Headers],[Gameweek 21]],FPL_Fixtures_Extract[#Headers],0)),LEN(INDEX(FPL_Fixtures_Extract[],MATCH($A580,FPL_Fixtures_Extract[[Player]:[Player]],0),MATCH(FPL_Combined[[#Headers],[Gameweek 21]],FPL_Fixtures_Extract[#Headers],0)))-4),Team_Key[[Full Name]:[Full Name]],0))&amp;RIGHT(INDEX(FPL_Fixtures_Extract[],MATCH($A580,FPL_Fixtures_Extract[[Player]:[Player]],0),MATCH(FPL_Combined[[#Headers],[Gameweek 21]],FPL_Fixtures_Extract[#Headers],0)),3))</f>
        <v>LEI(H) 0-1</v>
      </c>
      <c r="W580" t="str">
        <f ca="1">IF(RIGHT(FPL_Combined[[#Headers],[Gameweek 22]],2)&lt;$B$622,INDEX(FPL_Results_Extract[Gameweek 22],MATCH($A580,FPL_Results_Extract[[Player]:[Player]],0)),INDEX(Team_Key[[Abbreviation]:[Abbreviation]],MATCH(LEFT(INDEX(FPL_Fixtures_Extract[],MATCH($A580,FPL_Fixtures_Extract[[Player]:[Player]],0),MATCH(FPL_Combined[[#Headers],[Gameweek 22]],FPL_Fixtures_Extract[#Headers],0)),LEN(INDEX(FPL_Fixtures_Extract[],MATCH($A580,FPL_Fixtures_Extract[[Player]:[Player]],0),MATCH(FPL_Combined[[#Headers],[Gameweek 22]],FPL_Fixtures_Extract[#Headers],0)))-4),Team_Key[[Full Name]:[Full Name]],0))&amp;RIGHT(INDEX(FPL_Fixtures_Extract[],MATCH($A580,FPL_Fixtures_Extract[[Player]:[Player]],0),MATCH(FPL_Combined[[#Headers],[Gameweek 22]],FPL_Fixtures_Extract[#Headers],0)),3))</f>
        <v>SUN(H) 4-1</v>
      </c>
      <c r="X580" t="str">
        <f ca="1">IF(RIGHT(FPL_Combined[[#Headers],[Gameweek 23]],2)&lt;$B$622,INDEX(FPL_Results_Extract[Gameweek 23],MATCH($A580,FPL_Results_Extract[[Player]:[Player]],0)),INDEX(Team_Key[[Abbreviation]:[Abbreviation]],MATCH(LEFT(INDEX(FPL_Fixtures_Extract[],MATCH($A580,FPL_Fixtures_Extract[[Player]:[Player]],0),MATCH(FPL_Combined[[#Headers],[Gameweek 23]],FPL_Fixtures_Extract[#Headers],0)),LEN(INDEX(FPL_Fixtures_Extract[],MATCH($A580,FPL_Fixtures_Extract[[Player]:[Player]],0),MATCH(FPL_Combined[[#Headers],[Gameweek 23]],FPL_Fixtures_Extract[#Headers],0)))-4),Team_Key[[Full Name]:[Full Name]],0))&amp;RIGHT(INDEX(FPL_Fixtures_Extract[],MATCH($A580,FPL_Fixtures_Extract[[Player]:[Player]],0),MATCH(FPL_Combined[[#Headers],[Gameweek 23]],FPL_Fixtures_Extract[#Headers],0)),3))</f>
        <v>CRY(A) 3-1</v>
      </c>
      <c r="Y580" t="str">
        <f ca="1">IF(RIGHT(FPL_Combined[[#Headers],[Gameweek 24]],2)&lt;$B$622,INDEX(FPL_Results_Extract[Team],MATCH($A580,FPL_Results_Extract[[Player]:[Player]],0)),INDEX(Team_Key[[Abbreviation]:[Abbreviation]],MATCH(LEFT(INDEX(FPL_Fixtures_Extract[],MATCH($A580,FPL_Fixtures_Extract[[Player]:[Player]],0),MATCH(FPL_Combined[[#Headers],[Gameweek 24]],FPL_Fixtures_Extract[#Headers],0)),LEN(INDEX(FPL_Fixtures_Extract[],MATCH($A580,FPL_Fixtures_Extract[[Player]:[Player]],0),MATCH(FPL_Combined[[#Headers],[Gameweek 24]],FPL_Fixtures_Extract[#Headers],0)))-4),Team_Key[[Full Name]:[Full Name]],0))&amp;RIGHT(INDEX(FPL_Fixtures_Extract[],MATCH($A580,FPL_Fixtures_Extract[[Player]:[Player]],0),MATCH(FPL_Combined[[#Headers],[Gameweek 24]],FPL_Fixtures_Extract[#Headers],0)),3))</f>
        <v>TOT</v>
      </c>
      <c r="Z580" t="str">
        <f ca="1">IF(RIGHT(FPL_Combined[[#Headers],[Gameweek 25]],2)&lt;$B$622,INDEX(FPL_Results_Extract[Player],MATCH($A580,FPL_Results_Extract[[Player]:[Player]],0)),INDEX(Team_Key[[Abbreviation]:[Abbreviation]],MATCH(LEFT(INDEX(FPL_Fixtures_Extract[],MATCH($A580,FPL_Fixtures_Extract[[Player]:[Player]],0),MATCH(FPL_Combined[[#Headers],[Gameweek 25]],FPL_Fixtures_Extract[#Headers],0)),LEN(INDEX(FPL_Fixtures_Extract[],MATCH($A580,FPL_Fixtures_Extract[[Player]:[Player]],0),MATCH(FPL_Combined[[#Headers],[Gameweek 25]],FPL_Fixtures_Extract[#Headers],0)))-4),Team_Key[[Full Name]:[Full Name]],0))&amp;RIGHT(INDEX(FPL_Fixtures_Extract[],MATCH($A580,FPL_Fixtures_Extract[[Player]:[Player]],0),MATCH(FPL_Combined[[#Headers],[Gameweek 25]],FPL_Fixtures_Extract[#Headers],0)),3))</f>
        <v>Vertonghen</v>
      </c>
      <c r="AA580" t="str">
        <f ca="1">IF(RIGHT(FPL_Combined[[#Headers],[Gameweek 26]],2)&lt;$B$622,INDEX(FPL_Results_Extract[Gameweek 01],MATCH($A580,FPL_Results_Extract[[Player]:[Player]],0)),INDEX(Team_Key[[Abbreviation]:[Abbreviation]],MATCH(LEFT(INDEX(FPL_Fixtures_Extract[],MATCH($A580,FPL_Fixtures_Extract[[Player]:[Player]],0),MATCH(FPL_Combined[[#Headers],[Gameweek 26]],FPL_Fixtures_Extract[#Headers],0)),LEN(INDEX(FPL_Fixtures_Extract[],MATCH($A580,FPL_Fixtures_Extract[[Player]:[Player]],0),MATCH(FPL_Combined[[#Headers],[Gameweek 26]],FPL_Fixtures_Extract[#Headers],0)))-4),Team_Key[[Full Name]:[Full Name]],0))&amp;RIGHT(INDEX(FPL_Fixtures_Extract[],MATCH($A580,FPL_Fixtures_Extract[[Player]:[Player]],0),MATCH(FPL_Combined[[#Headers],[Gameweek 26]],FPL_Fixtures_Extract[#Headers],0)),3))</f>
        <v>MUN(A) 0-1</v>
      </c>
      <c r="AB580" t="str">
        <f ca="1">IF(RIGHT(FPL_Combined[[#Headers],[Gameweek 27]],2)&lt;$B$622,INDEX(FPL_Results_Extract[Gameweek 02],MATCH($A580,FPL_Results_Extract[[Player]:[Player]],0)),INDEX(Team_Key[[Abbreviation]:[Abbreviation]],MATCH(LEFT(INDEX(FPL_Fixtures_Extract[],MATCH($A580,FPL_Fixtures_Extract[[Player]:[Player]],0),MATCH(FPL_Combined[[#Headers],[Gameweek 27]],FPL_Fixtures_Extract[#Headers],0)),LEN(INDEX(FPL_Fixtures_Extract[],MATCH($A580,FPL_Fixtures_Extract[[Player]:[Player]],0),MATCH(FPL_Combined[[#Headers],[Gameweek 27]],FPL_Fixtures_Extract[#Headers],0)))-4),Team_Key[[Full Name]:[Full Name]],0))&amp;RIGHT(INDEX(FPL_Fixtures_Extract[],MATCH($A580,FPL_Fixtures_Extract[[Player]:[Player]],0),MATCH(FPL_Combined[[#Headers],[Gameweek 27]],FPL_Fixtures_Extract[#Headers],0)),3))</f>
        <v>STK(H) 2-2</v>
      </c>
      <c r="AC580" t="str">
        <f ca="1">IF(RIGHT(FPL_Combined[[#Headers],[Gameweek 28]],2)&lt;$B$622,INDEX(FPL_Results_Extract[Gameweek 03],MATCH($A580,FPL_Results_Extract[[Player]:[Player]],0)),INDEX(Team_Key[[Abbreviation]:[Abbreviation]],MATCH(LEFT(INDEX(FPL_Fixtures_Extract[],MATCH($A580,FPL_Fixtures_Extract[[Player]:[Player]],0),MATCH(FPL_Combined[[#Headers],[Gameweek 28]],FPL_Fixtures_Extract[#Headers],0)),LEN(INDEX(FPL_Fixtures_Extract[],MATCH($A580,FPL_Fixtures_Extract[[Player]:[Player]],0),MATCH(FPL_Combined[[#Headers],[Gameweek 28]],FPL_Fixtures_Extract[#Headers],0)))-4),Team_Key[[Full Name]:[Full Name]],0))&amp;RIGHT(INDEX(FPL_Fixtures_Extract[],MATCH($A580,FPL_Fixtures_Extract[[Player]:[Player]],0),MATCH(FPL_Combined[[#Headers],[Gameweek 28]],FPL_Fixtures_Extract[#Headers],0)),3))</f>
        <v>LEI(A) 1-1</v>
      </c>
      <c r="AD580" t="str">
        <f ca="1">IF(RIGHT(FPL_Combined[[#Headers],[Gameweek 29]],2)&lt;$B$622,INDEX(FPL_Results_Extract[Gameweek 04],MATCH($A580,FPL_Results_Extract[[Player]:[Player]],0)),INDEX(Team_Key[[Abbreviation]:[Abbreviation]],MATCH(LEFT(INDEX(FPL_Fixtures_Extract[],MATCH($A580,FPL_Fixtures_Extract[[Player]:[Player]],0),MATCH(FPL_Combined[[#Headers],[Gameweek 29]],FPL_Fixtures_Extract[#Headers],0)),LEN(INDEX(FPL_Fixtures_Extract[],MATCH($A580,FPL_Fixtures_Extract[[Player]:[Player]],0),MATCH(FPL_Combined[[#Headers],[Gameweek 29]],FPL_Fixtures_Extract[#Headers],0)))-4),Team_Key[[Full Name]:[Full Name]],0))&amp;RIGHT(INDEX(FPL_Fixtures_Extract[],MATCH($A580,FPL_Fixtures_Extract[[Player]:[Player]],0),MATCH(FPL_Combined[[#Headers],[Gameweek 29]],FPL_Fixtures_Extract[#Headers],0)),3))</f>
        <v>AVL(A)</v>
      </c>
      <c r="AE580" t="str">
        <f ca="1">IF(RIGHT(FPL_Combined[[#Headers],[Gameweek 30]],2)&lt;$B$622,INDEX(FPL_Results_Extract[Gameweek 05],MATCH($A580,FPL_Results_Extract[[Player]:[Player]],0)),INDEX(Team_Key[[Abbreviation]:[Abbreviation]],MATCH(LEFT(INDEX(FPL_Fixtures_Extract[],MATCH($A580,FPL_Fixtures_Extract[[Player]:[Player]],0),MATCH(FPL_Combined[[#Headers],[Gameweek 30]],FPL_Fixtures_Extract[#Headers],0)),LEN(INDEX(FPL_Fixtures_Extract[],MATCH($A580,FPL_Fixtures_Extract[[Player]:[Player]],0),MATCH(FPL_Combined[[#Headers],[Gameweek 30]],FPL_Fixtures_Extract[#Headers],0)))-4),Team_Key[[Full Name]:[Full Name]],0))&amp;RIGHT(INDEX(FPL_Fixtures_Extract[],MATCH($A580,FPL_Fixtures_Extract[[Player]:[Player]],0),MATCH(FPL_Combined[[#Headers],[Gameweek 30]],FPL_Fixtures_Extract[#Headers],0)),3))</f>
        <v>BOU(H)</v>
      </c>
      <c r="AF580" t="str">
        <f ca="1">IF(RIGHT(FPL_Combined[[#Headers],[Gameweek 31]],2)&lt;$B$622,INDEX(FPL_Results_Extract[Gameweek 06],MATCH($A580,FPL_Results_Extract[[Player]:[Player]],0)),INDEX(Team_Key[[Abbreviation]:[Abbreviation]],MATCH(LEFT(INDEX(FPL_Fixtures_Extract[],MATCH($A580,FPL_Fixtures_Extract[[Player]:[Player]],0),MATCH(FPL_Combined[[#Headers],[Gameweek 31]],FPL_Fixtures_Extract[#Headers],0)),LEN(INDEX(FPL_Fixtures_Extract[],MATCH($A580,FPL_Fixtures_Extract[[Player]:[Player]],0),MATCH(FPL_Combined[[#Headers],[Gameweek 31]],FPL_Fixtures_Extract[#Headers],0)))-4),Team_Key[[Full Name]:[Full Name]],0))&amp;RIGHT(INDEX(FPL_Fixtures_Extract[],MATCH($A580,FPL_Fixtures_Extract[[Player]:[Player]],0),MATCH(FPL_Combined[[#Headers],[Gameweek 31]],FPL_Fixtures_Extract[#Headers],0)),3))</f>
        <v>LIV(A)</v>
      </c>
      <c r="AG580" t="str">
        <f ca="1">IF(RIGHT(FPL_Combined[[#Headers],[Gameweek 32]],2)&lt;$B$622,INDEX(FPL_Results_Extract[Gameweek 07],MATCH($A580,FPL_Results_Extract[[Player]:[Player]],0)),INDEX(Team_Key[[Abbreviation]:[Abbreviation]],MATCH(LEFT(INDEX(FPL_Fixtures_Extract[],MATCH($A580,FPL_Fixtures_Extract[[Player]:[Player]],0),MATCH(FPL_Combined[[#Headers],[Gameweek 32]],FPL_Fixtures_Extract[#Headers],0)),LEN(INDEX(FPL_Fixtures_Extract[],MATCH($A580,FPL_Fixtures_Extract[[Player]:[Player]],0),MATCH(FPL_Combined[[#Headers],[Gameweek 32]],FPL_Fixtures_Extract[#Headers],0)))-4),Team_Key[[Full Name]:[Full Name]],0))&amp;RIGHT(INDEX(FPL_Fixtures_Extract[],MATCH($A580,FPL_Fixtures_Extract[[Player]:[Player]],0),MATCH(FPL_Combined[[#Headers],[Gameweek 32]],FPL_Fixtures_Extract[#Headers],0)),3))</f>
        <v>MUN(H)</v>
      </c>
      <c r="AH580" t="str">
        <f ca="1">IF(RIGHT(FPL_Combined[[#Headers],[Gameweek 33]],2)&lt;$B$622,INDEX(FPL_Results_Extract[Gameweek 08],MATCH($A580,FPL_Results_Extract[[Player]:[Player]],0)),INDEX(Team_Key[[Abbreviation]:[Abbreviation]],MATCH(LEFT(INDEX(FPL_Fixtures_Extract[],MATCH($A580,FPL_Fixtures_Extract[[Player]:[Player]],0),MATCH(FPL_Combined[[#Headers],[Gameweek 33]],FPL_Fixtures_Extract[#Headers],0)),LEN(INDEX(FPL_Fixtures_Extract[],MATCH($A580,FPL_Fixtures_Extract[[Player]:[Player]],0),MATCH(FPL_Combined[[#Headers],[Gameweek 33]],FPL_Fixtures_Extract[#Headers],0)))-4),Team_Key[[Full Name]:[Full Name]],0))&amp;RIGHT(INDEX(FPL_Fixtures_Extract[],MATCH($A580,FPL_Fixtures_Extract[[Player]:[Player]],0),MATCH(FPL_Combined[[#Headers],[Gameweek 33]],FPL_Fixtures_Extract[#Headers],0)),3))</f>
        <v>STK(A)</v>
      </c>
      <c r="AI580" t="str">
        <f ca="1">IF(RIGHT(FPL_Combined[[#Headers],[Gameweek 34]],2)&lt;$B$622,INDEX(FPL_Results_Extract[Gameweek 09],MATCH($A580,FPL_Results_Extract[[Player]:[Player]],0)),INDEX(Team_Key[[Abbreviation]:[Abbreviation]],MATCH(LEFT(INDEX(FPL_Fixtures_Extract[],MATCH($A580,FPL_Fixtures_Extract[[Player]:[Player]],0),MATCH(FPL_Combined[[#Headers],[Gameweek 34]],FPL_Fixtures_Extract[#Headers],0)),LEN(INDEX(FPL_Fixtures_Extract[],MATCH($A580,FPL_Fixtures_Extract[[Player]:[Player]],0),MATCH(FPL_Combined[[#Headers],[Gameweek 34]],FPL_Fixtures_Extract[#Headers],0)))-4),Team_Key[[Full Name]:[Full Name]],0))&amp;RIGHT(INDEX(FPL_Fixtures_Extract[],MATCH($A580,FPL_Fixtures_Extract[[Player]:[Player]],0),MATCH(FPL_Combined[[#Headers],[Gameweek 34]],FPL_Fixtures_Extract[#Headers],0)),3))</f>
        <v>WBA(H)</v>
      </c>
      <c r="AJ580" t="str">
        <f ca="1">IF(RIGHT(FPL_Combined[[#Headers],[Gameweek 35]],2)&lt;$B$622,INDEX(FPL_Results_Extract[Gameweek 10],MATCH($A580,FPL_Results_Extract[[Player]:[Player]],0)),INDEX(Team_Key[[Abbreviation]:[Abbreviation]],MATCH(LEFT(INDEX(FPL_Fixtures_Extract[],MATCH($A580,FPL_Fixtures_Extract[[Player]:[Player]],0),MATCH(FPL_Combined[[#Headers],[Gameweek 35]],FPL_Fixtures_Extract[#Headers],0)),LEN(INDEX(FPL_Fixtures_Extract[],MATCH($A580,FPL_Fixtures_Extract[[Player]:[Player]],0),MATCH(FPL_Combined[[#Headers],[Gameweek 35]],FPL_Fixtures_Extract[#Headers],0)))-4),Team_Key[[Full Name]:[Full Name]],0))&amp;RIGHT(INDEX(FPL_Fixtures_Extract[],MATCH($A580,FPL_Fixtures_Extract[[Player]:[Player]],0),MATCH(FPL_Combined[[#Headers],[Gameweek 35]],FPL_Fixtures_Extract[#Headers],0)),3))</f>
        <v>CHE(A)</v>
      </c>
      <c r="AK580" t="str">
        <f ca="1">IF(RIGHT(FPL_Combined[[#Headers],[Gameweek 36]],2)&lt;$B$622,INDEX(FPL_Results_Extract[Gameweek 11],MATCH($A580,FPL_Results_Extract[[Player]:[Player]],0)),INDEX(Team_Key[[Abbreviation]:[Abbreviation]],MATCH(LEFT(INDEX(FPL_Fixtures_Extract[],MATCH($A580,FPL_Fixtures_Extract[[Player]:[Player]],0),MATCH(FPL_Combined[[#Headers],[Gameweek 36]],FPL_Fixtures_Extract[#Headers],0)),LEN(INDEX(FPL_Fixtures_Extract[],MATCH($A580,FPL_Fixtures_Extract[[Player]:[Player]],0),MATCH(FPL_Combined[[#Headers],[Gameweek 36]],FPL_Fixtures_Extract[#Headers],0)))-4),Team_Key[[Full Name]:[Full Name]],0))&amp;RIGHT(INDEX(FPL_Fixtures_Extract[],MATCH($A580,FPL_Fixtures_Extract[[Player]:[Player]],0),MATCH(FPL_Combined[[#Headers],[Gameweek 36]],FPL_Fixtures_Extract[#Headers],0)),3))</f>
        <v>SOU(H)</v>
      </c>
      <c r="AL580" t="str">
        <f ca="1">IF(RIGHT(FPL_Combined[[#Headers],[Gameweek 37]],2)&lt;$B$622,INDEX(FPL_Results_Extract[Gameweek 12],MATCH($A580,FPL_Results_Extract[[Player]:[Player]],0)),INDEX(Team_Key[[Abbreviation]:[Abbreviation]],MATCH(LEFT(INDEX(FPL_Fixtures_Extract[],MATCH($A580,FPL_Fixtures_Extract[[Player]:[Player]],0),MATCH(FPL_Combined[[#Headers],[Gameweek 37]],FPL_Fixtures_Extract[#Headers],0)),LEN(INDEX(FPL_Fixtures_Extract[],MATCH($A580,FPL_Fixtures_Extract[[Player]:[Player]],0),MATCH(FPL_Combined[[#Headers],[Gameweek 37]],FPL_Fixtures_Extract[#Headers],0)))-4),Team_Key[[Full Name]:[Full Name]],0))&amp;RIGHT(INDEX(FPL_Fixtures_Extract[],MATCH($A580,FPL_Fixtures_Extract[[Player]:[Player]],0),MATCH(FPL_Combined[[#Headers],[Gameweek 37]],FPL_Fixtures_Extract[#Headers],0)),3))</f>
        <v>NEW(A)</v>
      </c>
      <c r="AM580" t="e">
        <f ca="1">IF(RIGHT(FPL_Combined[[#Headers],[Gameweek 38]],2)&lt;$B$622,INDEX(FPL_Results_Extract[Gameweek 13],MATCH($A580,FPL_Results_Extract[[Player]:[Player]],0)),INDEX(Team_Key[[Abbreviation]:[Abbreviation]],MATCH(LEFT(INDEX(FPL_Fixtures_Extract[],MATCH($A580,FPL_Fixtures_Extract[[Player]:[Player]],0),MATCH(FPL_Combined[[#Headers],[Gameweek 38]],FPL_Fixtures_Extract[#Headers],0)),LEN(INDEX(FPL_Fixtures_Extract[],MATCH($A580,FPL_Fixtures_Extract[[Player]:[Player]],0),MATCH(FPL_Combined[[#Headers],[Gameweek 38]],FPL_Fixtures_Extract[#Headers],0)))-4),Team_Key[[Full Name]:[Full Name]],0))&amp;RIGHT(INDEX(FPL_Fixtures_Extract[],MATCH($A580,FPL_Fixtures_Extract[[Player]:[Player]],0),MATCH(FPL_Combined[[#Headers],[Gameweek 38]],FPL_Fixtures_Extract[#Headers],0)),3))</f>
        <v>#VALUE!</v>
      </c>
    </row>
    <row r="581" spans="1:39" x14ac:dyDescent="0.45">
      <c r="A581" t="s">
        <v>499</v>
      </c>
      <c r="B581" t="str">
        <f ca="1">IF(RIGHT(FPL_Combined[[#Headers],[Gameweek 01]],2)&lt;$B$622,INDEX(FPL_Results_Extract[Gameweek 01],MATCH($A581,FPL_Results_Extract[[Player]:[Player]],0)),INDEX(Team_Key[[Abbreviation]:[Abbreviation]],MATCH(LEFT(INDEX(FPL_Fixtures_Extract[],MATCH($A581,FPL_Fixtures_Extract[[Player]:[Player]],0),MATCH(FPL_Combined[[#Headers],[Gameweek 01]],FPL_Fixtures_Extract[#Headers],0)),LEN(INDEX(FPL_Fixtures_Extract[],MATCH($A581,FPL_Fixtures_Extract[[Player]:[Player]],0),MATCH(FPL_Combined[[#Headers],[Gameweek 01]],FPL_Fixtures_Extract[#Headers],0)))-4),Team_Key[[Full Name]:[Full Name]],0))&amp;RIGHT(INDEX(FPL_Fixtures_Extract[],MATCH($A581,FPL_Fixtures_Extract[[Player]:[Player]],0),MATCH(FPL_Combined[[#Headers],[Gameweek 01]],FPL_Fixtures_Extract[#Headers],0)),3))</f>
        <v>BOU(A) 1-0</v>
      </c>
      <c r="C581" t="str">
        <f ca="1">IF(RIGHT(FPL_Combined[[#Headers],[Gameweek 02]],2)&lt;$B$622,INDEX(FPL_Results_Extract[Gameweek 02],MATCH($A581,FPL_Results_Extract[[Player]:[Player]],0)),INDEX(Team_Key[[Abbreviation]:[Abbreviation]],MATCH(LEFT(INDEX(FPL_Fixtures_Extract[],MATCH($A581,FPL_Fixtures_Extract[[Player]:[Player]],0),MATCH(FPL_Combined[[#Headers],[Gameweek 02]],FPL_Fixtures_Extract[#Headers],0)),LEN(INDEX(FPL_Fixtures_Extract[],MATCH($A581,FPL_Fixtures_Extract[[Player]:[Player]],0),MATCH(FPL_Combined[[#Headers],[Gameweek 02]],FPL_Fixtures_Extract[#Headers],0)))-4),Team_Key[[Full Name]:[Full Name]],0))&amp;RIGHT(INDEX(FPL_Fixtures_Extract[],MATCH($A581,FPL_Fixtures_Extract[[Player]:[Player]],0),MATCH(FPL_Combined[[#Headers],[Gameweek 02]],FPL_Fixtures_Extract[#Headers],0)),3))</f>
        <v>MUN(H) 0-1</v>
      </c>
      <c r="D581" t="str">
        <f ca="1">IF(RIGHT(FPL_Combined[[#Headers],[Gameweek 03]],2)&lt;$B$622,INDEX(FPL_Results_Extract[Gameweek 03],MATCH($A581,FPL_Results_Extract[[Player]:[Player]],0)),INDEX(Team_Key[[Abbreviation]:[Abbreviation]],MATCH(LEFT(INDEX(FPL_Fixtures_Extract[],MATCH($A581,FPL_Fixtures_Extract[[Player]:[Player]],0),MATCH(FPL_Combined[[#Headers],[Gameweek 03]],FPL_Fixtures_Extract[#Headers],0)),LEN(INDEX(FPL_Fixtures_Extract[],MATCH($A581,FPL_Fixtures_Extract[[Player]:[Player]],0),MATCH(FPL_Combined[[#Headers],[Gameweek 03]],FPL_Fixtures_Extract[#Headers],0)))-4),Team_Key[[Full Name]:[Full Name]],0))&amp;RIGHT(INDEX(FPL_Fixtures_Extract[],MATCH($A581,FPL_Fixtures_Extract[[Player]:[Player]],0),MATCH(FPL_Combined[[#Headers],[Gameweek 03]],FPL_Fixtures_Extract[#Headers],0)),3))</f>
        <v>CRY(A) 1-2</v>
      </c>
      <c r="E581" t="str">
        <f ca="1">IF(RIGHT(FPL_Combined[[#Headers],[Gameweek 04]],2)&lt;$B$622,INDEX(FPL_Results_Extract[Gameweek 04],MATCH($A581,FPL_Results_Extract[[Player]:[Player]],0)),INDEX(Team_Key[[Abbreviation]:[Abbreviation]],MATCH(LEFT(INDEX(FPL_Fixtures_Extract[],MATCH($A581,FPL_Fixtures_Extract[[Player]:[Player]],0),MATCH(FPL_Combined[[#Headers],[Gameweek 04]],FPL_Fixtures_Extract[#Headers],0)),LEN(INDEX(FPL_Fixtures_Extract[],MATCH($A581,FPL_Fixtures_Extract[[Player]:[Player]],0),MATCH(FPL_Combined[[#Headers],[Gameweek 04]],FPL_Fixtures_Extract[#Headers],0)))-4),Team_Key[[Full Name]:[Full Name]],0))&amp;RIGHT(INDEX(FPL_Fixtures_Extract[],MATCH($A581,FPL_Fixtures_Extract[[Player]:[Player]],0),MATCH(FPL_Combined[[#Headers],[Gameweek 04]],FPL_Fixtures_Extract[#Headers],0)),3))</f>
        <v>SUN(H) 2-2</v>
      </c>
      <c r="F581" t="str">
        <f ca="1">IF(RIGHT(FPL_Combined[[#Headers],[Gameweek 05]],2)&lt;$B$622,INDEX(FPL_Results_Extract[Gameweek 05],MATCH($A581,FPL_Results_Extract[[Player]:[Player]],0)),INDEX(Team_Key[[Abbreviation]:[Abbreviation]],MATCH(LEFT(INDEX(FPL_Fixtures_Extract[],MATCH($A581,FPL_Fixtures_Extract[[Player]:[Player]],0),MATCH(FPL_Combined[[#Headers],[Gameweek 05]],FPL_Fixtures_Extract[#Headers],0)),LEN(INDEX(FPL_Fixtures_Extract[],MATCH($A581,FPL_Fixtures_Extract[[Player]:[Player]],0),MATCH(FPL_Combined[[#Headers],[Gameweek 05]],FPL_Fixtures_Extract[#Headers],0)))-4),Team_Key[[Full Name]:[Full Name]],0))&amp;RIGHT(INDEX(FPL_Fixtures_Extract[],MATCH($A581,FPL_Fixtures_Extract[[Player]:[Player]],0),MATCH(FPL_Combined[[#Headers],[Gameweek 05]],FPL_Fixtures_Extract[#Headers],0)),3))</f>
        <v>LEI(A) 2-3</v>
      </c>
      <c r="G581" t="str">
        <f ca="1">IF(RIGHT(FPL_Combined[[#Headers],[Gameweek 06]],2)&lt;$B$622,INDEX(FPL_Results_Extract[Gameweek 06],MATCH($A581,FPL_Results_Extract[[Player]:[Player]],0)),INDEX(Team_Key[[Abbreviation]:[Abbreviation]],MATCH(LEFT(INDEX(FPL_Fixtures_Extract[],MATCH($A581,FPL_Fixtures_Extract[[Player]:[Player]],0),MATCH(FPL_Combined[[#Headers],[Gameweek 06]],FPL_Fixtures_Extract[#Headers],0)),LEN(INDEX(FPL_Fixtures_Extract[],MATCH($A581,FPL_Fixtures_Extract[[Player]:[Player]],0),MATCH(FPL_Combined[[#Headers],[Gameweek 06]],FPL_Fixtures_Extract[#Headers],0)))-4),Team_Key[[Full Name]:[Full Name]],0))&amp;RIGHT(INDEX(FPL_Fixtures_Extract[],MATCH($A581,FPL_Fixtures_Extract[[Player]:[Player]],0),MATCH(FPL_Combined[[#Headers],[Gameweek 06]],FPL_Fixtures_Extract[#Headers],0)),3))</f>
        <v>WBA(H) 0-1</v>
      </c>
      <c r="H581" t="str">
        <f ca="1">IF(RIGHT(FPL_Combined[[#Headers],[Gameweek 07]],2)&lt;$B$622,INDEX(FPL_Results_Extract[Gameweek 07],MATCH($A581,FPL_Results_Extract[[Player]:[Player]],0)),INDEX(Team_Key[[Abbreviation]:[Abbreviation]],MATCH(LEFT(INDEX(FPL_Fixtures_Extract[],MATCH($A581,FPL_Fixtures_Extract[[Player]:[Player]],0),MATCH(FPL_Combined[[#Headers],[Gameweek 07]],FPL_Fixtures_Extract[#Headers],0)),LEN(INDEX(FPL_Fixtures_Extract[],MATCH($A581,FPL_Fixtures_Extract[[Player]:[Player]],0),MATCH(FPL_Combined[[#Headers],[Gameweek 07]],FPL_Fixtures_Extract[#Headers],0)))-4),Team_Key[[Full Name]:[Full Name]],0))&amp;RIGHT(INDEX(FPL_Fixtures_Extract[],MATCH($A581,FPL_Fixtures_Extract[[Player]:[Player]],0),MATCH(FPL_Combined[[#Headers],[Gameweek 07]],FPL_Fixtures_Extract[#Headers],0)),3))</f>
        <v>LIV(A) 2-3</v>
      </c>
      <c r="I581" t="str">
        <f ca="1">IF(RIGHT(FPL_Combined[[#Headers],[Gameweek 08]],2)&lt;$B$622,INDEX(FPL_Results_Extract[Gameweek 08],MATCH($A581,FPL_Results_Extract[[Player]:[Player]],0)),INDEX(Team_Key[[Abbreviation]:[Abbreviation]],MATCH(LEFT(INDEX(FPL_Fixtures_Extract[],MATCH($A581,FPL_Fixtures_Extract[[Player]:[Player]],0),MATCH(FPL_Combined[[#Headers],[Gameweek 08]],FPL_Fixtures_Extract[#Headers],0)),LEN(INDEX(FPL_Fixtures_Extract[],MATCH($A581,FPL_Fixtures_Extract[[Player]:[Player]],0),MATCH(FPL_Combined[[#Headers],[Gameweek 08]],FPL_Fixtures_Extract[#Headers],0)))-4),Team_Key[[Full Name]:[Full Name]],0))&amp;RIGHT(INDEX(FPL_Fixtures_Extract[],MATCH($A581,FPL_Fixtures_Extract[[Player]:[Player]],0),MATCH(FPL_Combined[[#Headers],[Gameweek 08]],FPL_Fixtures_Extract[#Headers],0)),3))</f>
        <v>STK(H) 0-1</v>
      </c>
      <c r="J581" t="str">
        <f ca="1">IF(RIGHT(FPL_Combined[[#Headers],[Gameweek 09]],2)&lt;$B$622,INDEX(FPL_Results_Extract[Gameweek 09],MATCH($A581,FPL_Results_Extract[[Player]:[Player]],0)),INDEX(Team_Key[[Abbreviation]:[Abbreviation]],MATCH(LEFT(INDEX(FPL_Fixtures_Extract[],MATCH($A581,FPL_Fixtures_Extract[[Player]:[Player]],0),MATCH(FPL_Combined[[#Headers],[Gameweek 09]],FPL_Fixtures_Extract[#Headers],0)),LEN(INDEX(FPL_Fixtures_Extract[],MATCH($A581,FPL_Fixtures_Extract[[Player]:[Player]],0),MATCH(FPL_Combined[[#Headers],[Gameweek 09]],FPL_Fixtures_Extract[#Headers],0)))-4),Team_Key[[Full Name]:[Full Name]],0))&amp;RIGHT(INDEX(FPL_Fixtures_Extract[],MATCH($A581,FPL_Fixtures_Extract[[Player]:[Player]],0),MATCH(FPL_Combined[[#Headers],[Gameweek 09]],FPL_Fixtures_Extract[#Headers],0)),3))</f>
        <v>CHE(A) 0-2</v>
      </c>
      <c r="K581" t="str">
        <f ca="1">IF(RIGHT(FPL_Combined[[#Headers],[Gameweek 10]],2)&lt;$B$622,INDEX(FPL_Results_Extract[Gameweek 10],MATCH($A581,FPL_Results_Extract[[Player]:[Player]],0)),INDEX(Team_Key[[Abbreviation]:[Abbreviation]],MATCH(LEFT(INDEX(FPL_Fixtures_Extract[],MATCH($A581,FPL_Fixtures_Extract[[Player]:[Player]],0),MATCH(FPL_Combined[[#Headers],[Gameweek 10]],FPL_Fixtures_Extract[#Headers],0)),LEN(INDEX(FPL_Fixtures_Extract[],MATCH($A581,FPL_Fixtures_Extract[[Player]:[Player]],0),MATCH(FPL_Combined[[#Headers],[Gameweek 10]],FPL_Fixtures_Extract[#Headers],0)))-4),Team_Key[[Full Name]:[Full Name]],0))&amp;RIGHT(INDEX(FPL_Fixtures_Extract[],MATCH($A581,FPL_Fixtures_Extract[[Player]:[Player]],0),MATCH(FPL_Combined[[#Headers],[Gameweek 10]],FPL_Fixtures_Extract[#Headers],0)),3))</f>
        <v>SWA(H) 1-2</v>
      </c>
      <c r="L581" t="str">
        <f ca="1">IF(RIGHT(FPL_Combined[[#Headers],[Gameweek 11]],2)&lt;$B$622,INDEX(FPL_Results_Extract[Gameweek 11],MATCH($A581,FPL_Results_Extract[[Player]:[Player]],0)),INDEX(Team_Key[[Abbreviation]:[Abbreviation]],MATCH(LEFT(INDEX(FPL_Fixtures_Extract[],MATCH($A581,FPL_Fixtures_Extract[[Player]:[Player]],0),MATCH(FPL_Combined[[#Headers],[Gameweek 11]],FPL_Fixtures_Extract[#Headers],0)),LEN(INDEX(FPL_Fixtures_Extract[],MATCH($A581,FPL_Fixtures_Extract[[Player]:[Player]],0),MATCH(FPL_Combined[[#Headers],[Gameweek 11]],FPL_Fixtures_Extract[#Headers],0)))-4),Team_Key[[Full Name]:[Full Name]],0))&amp;RIGHT(INDEX(FPL_Fixtures_Extract[],MATCH($A581,FPL_Fixtures_Extract[[Player]:[Player]],0),MATCH(FPL_Combined[[#Headers],[Gameweek 11]],FPL_Fixtures_Extract[#Headers],0)),3))</f>
        <v>TOT(A) 1-3</v>
      </c>
      <c r="M581" t="str">
        <f ca="1">IF(RIGHT(FPL_Combined[[#Headers],[Gameweek 12]],2)&lt;$B$622,INDEX(FPL_Results_Extract[Gameweek 12],MATCH($A581,FPL_Results_Extract[[Player]:[Player]],0)),INDEX(Team_Key[[Abbreviation]:[Abbreviation]],MATCH(LEFT(INDEX(FPL_Fixtures_Extract[],MATCH($A581,FPL_Fixtures_Extract[[Player]:[Player]],0),MATCH(FPL_Combined[[#Headers],[Gameweek 12]],FPL_Fixtures_Extract[#Headers],0)),LEN(INDEX(FPL_Fixtures_Extract[],MATCH($A581,FPL_Fixtures_Extract[[Player]:[Player]],0),MATCH(FPL_Combined[[#Headers],[Gameweek 12]],FPL_Fixtures_Extract[#Headers],0)))-4),Team_Key[[Full Name]:[Full Name]],0))&amp;RIGHT(INDEX(FPL_Fixtures_Extract[],MATCH($A581,FPL_Fixtures_Extract[[Player]:[Player]],0),MATCH(FPL_Combined[[#Headers],[Gameweek 12]],FPL_Fixtures_Extract[#Headers],0)),3))</f>
        <v>MCI(H) 0-0</v>
      </c>
      <c r="N581" t="str">
        <f ca="1">IF(RIGHT(FPL_Combined[[#Headers],[Gameweek 13]],2)&lt;$B$622,INDEX(FPL_Results_Extract[Gameweek 13],MATCH($A581,FPL_Results_Extract[[Player]:[Player]],0)),INDEX(Team_Key[[Abbreviation]:[Abbreviation]],MATCH(LEFT(INDEX(FPL_Fixtures_Extract[],MATCH($A581,FPL_Fixtures_Extract[[Player]:[Player]],0),MATCH(FPL_Combined[[#Headers],[Gameweek 13]],FPL_Fixtures_Extract[#Headers],0)),LEN(INDEX(FPL_Fixtures_Extract[],MATCH($A581,FPL_Fixtures_Extract[[Player]:[Player]],0),MATCH(FPL_Combined[[#Headers],[Gameweek 13]],FPL_Fixtures_Extract[#Headers],0)))-4),Team_Key[[Full Name]:[Full Name]],0))&amp;RIGHT(INDEX(FPL_Fixtures_Extract[],MATCH($A581,FPL_Fixtures_Extract[[Player]:[Player]],0),MATCH(FPL_Combined[[#Headers],[Gameweek 13]],FPL_Fixtures_Extract[#Headers],0)),3))</f>
        <v>EVE(A) 0-4</v>
      </c>
      <c r="O581" t="str">
        <f ca="1">IF(RIGHT(FPL_Combined[[#Headers],[Gameweek 14]],2)&lt;$B$622,INDEX(FPL_Results_Extract[Gameweek 14],MATCH($A581,FPL_Results_Extract[[Player]:[Player]],0)),INDEX(Team_Key[[Abbreviation]:[Abbreviation]],MATCH(LEFT(INDEX(FPL_Fixtures_Extract[],MATCH($A581,FPL_Fixtures_Extract[[Player]:[Player]],0),MATCH(FPL_Combined[[#Headers],[Gameweek 14]],FPL_Fixtures_Extract[#Headers],0)),LEN(INDEX(FPL_Fixtures_Extract[],MATCH($A581,FPL_Fixtures_Extract[[Player]:[Player]],0),MATCH(FPL_Combined[[#Headers],[Gameweek 14]],FPL_Fixtures_Extract[#Headers],0)))-4),Team_Key[[Full Name]:[Full Name]],0))&amp;RIGHT(INDEX(FPL_Fixtures_Extract[],MATCH($A581,FPL_Fixtures_Extract[[Player]:[Player]],0),MATCH(FPL_Combined[[#Headers],[Gameweek 14]],FPL_Fixtures_Extract[#Headers],0)),3))</f>
        <v>WAT(H) 2-3</v>
      </c>
      <c r="P581" t="str">
        <f ca="1">IF(RIGHT(FPL_Combined[[#Headers],[Gameweek 15]],2)&lt;$B$622,INDEX(FPL_Results_Extract[Gameweek 15],MATCH($A581,FPL_Results_Extract[[Player]:[Player]],0)),INDEX(Team_Key[[Abbreviation]:[Abbreviation]],MATCH(LEFT(INDEX(FPL_Fixtures_Extract[],MATCH($A581,FPL_Fixtures_Extract[[Player]:[Player]],0),MATCH(FPL_Combined[[#Headers],[Gameweek 15]],FPL_Fixtures_Extract[#Headers],0)),LEN(INDEX(FPL_Fixtures_Extract[],MATCH($A581,FPL_Fixtures_Extract[[Player]:[Player]],0),MATCH(FPL_Combined[[#Headers],[Gameweek 15]],FPL_Fixtures_Extract[#Headers],0)))-4),Team_Key[[Full Name]:[Full Name]],0))&amp;RIGHT(INDEX(FPL_Fixtures_Extract[],MATCH($A581,FPL_Fixtures_Extract[[Player]:[Player]],0),MATCH(FPL_Combined[[#Headers],[Gameweek 15]],FPL_Fixtures_Extract[#Headers],0)),3))</f>
        <v>SOU(A) 1-1</v>
      </c>
      <c r="Q581" t="str">
        <f ca="1">IF(RIGHT(FPL_Combined[[#Headers],[Gameweek 16]],2)&lt;$B$622,INDEX(FPL_Results_Extract[Gameweek 16],MATCH($A581,FPL_Results_Extract[[Player]:[Player]],0)),INDEX(Team_Key[[Abbreviation]:[Abbreviation]],MATCH(LEFT(INDEX(FPL_Fixtures_Extract[],MATCH($A581,FPL_Fixtures_Extract[[Player]:[Player]],0),MATCH(FPL_Combined[[#Headers],[Gameweek 16]],FPL_Fixtures_Extract[#Headers],0)),LEN(INDEX(FPL_Fixtures_Extract[],MATCH($A581,FPL_Fixtures_Extract[[Player]:[Player]],0),MATCH(FPL_Combined[[#Headers],[Gameweek 16]],FPL_Fixtures_Extract[#Headers],0)))-4),Team_Key[[Full Name]:[Full Name]],0))&amp;RIGHT(INDEX(FPL_Fixtures_Extract[],MATCH($A581,FPL_Fixtures_Extract[[Player]:[Player]],0),MATCH(FPL_Combined[[#Headers],[Gameweek 16]],FPL_Fixtures_Extract[#Headers],0)),3))</f>
        <v>ARS(H) 0-2</v>
      </c>
      <c r="R581" t="str">
        <f ca="1">IF(RIGHT(FPL_Combined[[#Headers],[Gameweek 17]],2)&lt;$B$622,INDEX(FPL_Results_Extract[Gameweek 17],MATCH($A581,FPL_Results_Extract[[Player]:[Player]],0)),INDEX(Team_Key[[Abbreviation]:[Abbreviation]],MATCH(LEFT(INDEX(FPL_Fixtures_Extract[],MATCH($A581,FPL_Fixtures_Extract[[Player]:[Player]],0),MATCH(FPL_Combined[[#Headers],[Gameweek 17]],FPL_Fixtures_Extract[#Headers],0)),LEN(INDEX(FPL_Fixtures_Extract[],MATCH($A581,FPL_Fixtures_Extract[[Player]:[Player]],0),MATCH(FPL_Combined[[#Headers],[Gameweek 17]],FPL_Fixtures_Extract[#Headers],0)))-4),Team_Key[[Full Name]:[Full Name]],0))&amp;RIGHT(INDEX(FPL_Fixtures_Extract[],MATCH($A581,FPL_Fixtures_Extract[[Player]:[Player]],0),MATCH(FPL_Combined[[#Headers],[Gameweek 17]],FPL_Fixtures_Extract[#Headers],0)),3))</f>
        <v>NEW(A) 1-1</v>
      </c>
      <c r="S581" t="str">
        <f ca="1">IF(RIGHT(FPL_Combined[[#Headers],[Gameweek 18]],2)&lt;$B$622,INDEX(FPL_Results_Extract[Gameweek 18],MATCH($A581,FPL_Results_Extract[[Player]:[Player]],0)),INDEX(Team_Key[[Abbreviation]:[Abbreviation]],MATCH(LEFT(INDEX(FPL_Fixtures_Extract[],MATCH($A581,FPL_Fixtures_Extract[[Player]:[Player]],0),MATCH(FPL_Combined[[#Headers],[Gameweek 18]],FPL_Fixtures_Extract[#Headers],0)),LEN(INDEX(FPL_Fixtures_Extract[],MATCH($A581,FPL_Fixtures_Extract[[Player]:[Player]],0),MATCH(FPL_Combined[[#Headers],[Gameweek 18]],FPL_Fixtures_Extract[#Headers],0)))-4),Team_Key[[Full Name]:[Full Name]],0))&amp;RIGHT(INDEX(FPL_Fixtures_Extract[],MATCH($A581,FPL_Fixtures_Extract[[Player]:[Player]],0),MATCH(FPL_Combined[[#Headers],[Gameweek 18]],FPL_Fixtures_Extract[#Headers],0)),3))</f>
        <v>WHU(H) 1-1</v>
      </c>
      <c r="T581" t="str">
        <f ca="1">IF(RIGHT(FPL_Combined[[#Headers],[Gameweek 19]],2)&lt;$B$622,INDEX(FPL_Results_Extract[Gameweek 19],MATCH($A581,FPL_Results_Extract[[Player]:[Player]],0)),INDEX(Team_Key[[Abbreviation]:[Abbreviation]],MATCH(LEFT(INDEX(FPL_Fixtures_Extract[],MATCH($A581,FPL_Fixtures_Extract[[Player]:[Player]],0),MATCH(FPL_Combined[[#Headers],[Gameweek 19]],FPL_Fixtures_Extract[#Headers],0)),LEN(INDEX(FPL_Fixtures_Extract[],MATCH($A581,FPL_Fixtures_Extract[[Player]:[Player]],0),MATCH(FPL_Combined[[#Headers],[Gameweek 19]],FPL_Fixtures_Extract[#Headers],0)))-4),Team_Key[[Full Name]:[Full Name]],0))&amp;RIGHT(INDEX(FPL_Fixtures_Extract[],MATCH($A581,FPL_Fixtures_Extract[[Player]:[Player]],0),MATCH(FPL_Combined[[#Headers],[Gameweek 19]],FPL_Fixtures_Extract[#Headers],0)),3))</f>
        <v>NOR(A) 0-2</v>
      </c>
      <c r="U581" t="str">
        <f ca="1">IF(RIGHT(FPL_Combined[[#Headers],[Gameweek 20]],2)&lt;$B$622,INDEX(FPL_Results_Extract[Gameweek 20],MATCH($A581,FPL_Results_Extract[[Player]:[Player]],0)),INDEX(Team_Key[[Abbreviation]:[Abbreviation]],MATCH(LEFT(INDEX(FPL_Fixtures_Extract[],MATCH($A581,FPL_Fixtures_Extract[[Player]:[Player]],0),MATCH(FPL_Combined[[#Headers],[Gameweek 20]],FPL_Fixtures_Extract[#Headers],0)),LEN(INDEX(FPL_Fixtures_Extract[],MATCH($A581,FPL_Fixtures_Extract[[Player]:[Player]],0),MATCH(FPL_Combined[[#Headers],[Gameweek 20]],FPL_Fixtures_Extract[#Headers],0)))-4),Team_Key[[Full Name]:[Full Name]],0))&amp;RIGHT(INDEX(FPL_Fixtures_Extract[],MATCH($A581,FPL_Fixtures_Extract[[Player]:[Player]],0),MATCH(FPL_Combined[[#Headers],[Gameweek 20]],FPL_Fixtures_Extract[#Headers],0)),3))</f>
        <v>SUN(A) 1-3</v>
      </c>
      <c r="V581" t="str">
        <f ca="1">IF(RIGHT(FPL_Combined[[#Headers],[Gameweek 21]],2)&lt;$B$622,INDEX(FPL_Results_Extract[Gameweek 21],MATCH($A581,FPL_Results_Extract[[Player]:[Player]],0)),INDEX(Team_Key[[Abbreviation]:[Abbreviation]],MATCH(LEFT(INDEX(FPL_Fixtures_Extract[],MATCH($A581,FPL_Fixtures_Extract[[Player]:[Player]],0),MATCH(FPL_Combined[[#Headers],[Gameweek 21]],FPL_Fixtures_Extract[#Headers],0)),LEN(INDEX(FPL_Fixtures_Extract[],MATCH($A581,FPL_Fixtures_Extract[[Player]:[Player]],0),MATCH(FPL_Combined[[#Headers],[Gameweek 21]],FPL_Fixtures_Extract[#Headers],0)))-4),Team_Key[[Full Name]:[Full Name]],0))&amp;RIGHT(INDEX(FPL_Fixtures_Extract[],MATCH($A581,FPL_Fixtures_Extract[[Player]:[Player]],0),MATCH(FPL_Combined[[#Headers],[Gameweek 21]],FPL_Fixtures_Extract[#Headers],0)),3))</f>
        <v>CRY(H) 1-0</v>
      </c>
      <c r="W581" t="str">
        <f ca="1">IF(RIGHT(FPL_Combined[[#Headers],[Gameweek 22]],2)&lt;$B$622,INDEX(FPL_Results_Extract[Gameweek 22],MATCH($A581,FPL_Results_Extract[[Player]:[Player]],0)),INDEX(Team_Key[[Abbreviation]:[Abbreviation]],MATCH(LEFT(INDEX(FPL_Fixtures_Extract[],MATCH($A581,FPL_Fixtures_Extract[[Player]:[Player]],0),MATCH(FPL_Combined[[#Headers],[Gameweek 22]],FPL_Fixtures_Extract[#Headers],0)),LEN(INDEX(FPL_Fixtures_Extract[],MATCH($A581,FPL_Fixtures_Extract[[Player]:[Player]],0),MATCH(FPL_Combined[[#Headers],[Gameweek 22]],FPL_Fixtures_Extract[#Headers],0)))-4),Team_Key[[Full Name]:[Full Name]],0))&amp;RIGHT(INDEX(FPL_Fixtures_Extract[],MATCH($A581,FPL_Fixtures_Extract[[Player]:[Player]],0),MATCH(FPL_Combined[[#Headers],[Gameweek 22]],FPL_Fixtures_Extract[#Headers],0)),3))</f>
        <v>LEI(H) 1-1</v>
      </c>
      <c r="X581" t="str">
        <f ca="1">IF(RIGHT(FPL_Combined[[#Headers],[Gameweek 23]],2)&lt;$B$622,INDEX(FPL_Results_Extract[Gameweek 23],MATCH($A581,FPL_Results_Extract[[Player]:[Player]],0)),INDEX(Team_Key[[Abbreviation]:[Abbreviation]],MATCH(LEFT(INDEX(FPL_Fixtures_Extract[],MATCH($A581,FPL_Fixtures_Extract[[Player]:[Player]],0),MATCH(FPL_Combined[[#Headers],[Gameweek 23]],FPL_Fixtures_Extract[#Headers],0)),LEN(INDEX(FPL_Fixtures_Extract[],MATCH($A581,FPL_Fixtures_Extract[[Player]:[Player]],0),MATCH(FPL_Combined[[#Headers],[Gameweek 23]],FPL_Fixtures_Extract[#Headers],0)))-4),Team_Key[[Full Name]:[Full Name]],0))&amp;RIGHT(INDEX(FPL_Fixtures_Extract[],MATCH($A581,FPL_Fixtures_Extract[[Player]:[Player]],0),MATCH(FPL_Combined[[#Headers],[Gameweek 23]],FPL_Fixtures_Extract[#Headers],0)),3))</f>
        <v>WBA(A) 0-0</v>
      </c>
      <c r="Y581" t="str">
        <f ca="1">IF(RIGHT(FPL_Combined[[#Headers],[Gameweek 24]],2)&lt;$B$622,INDEX(FPL_Results_Extract[Team],MATCH($A581,FPL_Results_Extract[[Player]:[Player]],0)),INDEX(Team_Key[[Abbreviation]:[Abbreviation]],MATCH(LEFT(INDEX(FPL_Fixtures_Extract[],MATCH($A581,FPL_Fixtures_Extract[[Player]:[Player]],0),MATCH(FPL_Combined[[#Headers],[Gameweek 24]],FPL_Fixtures_Extract[#Headers],0)),LEN(INDEX(FPL_Fixtures_Extract[],MATCH($A581,FPL_Fixtures_Extract[[Player]:[Player]],0),MATCH(FPL_Combined[[#Headers],[Gameweek 24]],FPL_Fixtures_Extract[#Headers],0)))-4),Team_Key[[Full Name]:[Full Name]],0))&amp;RIGHT(INDEX(FPL_Fixtures_Extract[],MATCH($A581,FPL_Fixtures_Extract[[Player]:[Player]],0),MATCH(FPL_Combined[[#Headers],[Gameweek 24]],FPL_Fixtures_Extract[#Headers],0)),3))</f>
        <v>AVL</v>
      </c>
      <c r="Z581" t="str">
        <f ca="1">IF(RIGHT(FPL_Combined[[#Headers],[Gameweek 25]],2)&lt;$B$622,INDEX(FPL_Results_Extract[Player],MATCH($A581,FPL_Results_Extract[[Player]:[Player]],0)),INDEX(Team_Key[[Abbreviation]:[Abbreviation]],MATCH(LEFT(INDEX(FPL_Fixtures_Extract[],MATCH($A581,FPL_Fixtures_Extract[[Player]:[Player]],0),MATCH(FPL_Combined[[#Headers],[Gameweek 25]],FPL_Fixtures_Extract[#Headers],0)),LEN(INDEX(FPL_Fixtures_Extract[],MATCH($A581,FPL_Fixtures_Extract[[Player]:[Player]],0),MATCH(FPL_Combined[[#Headers],[Gameweek 25]],FPL_Fixtures_Extract[#Headers],0)))-4),Team_Key[[Full Name]:[Full Name]],0))&amp;RIGHT(INDEX(FPL_Fixtures_Extract[],MATCH($A581,FPL_Fixtures_Extract[[Player]:[Player]],0),MATCH(FPL_Combined[[#Headers],[Gameweek 25]],FPL_Fixtures_Extract[#Headers],0)),3))</f>
        <v>Vlaar</v>
      </c>
      <c r="AA581" t="str">
        <f ca="1">IF(RIGHT(FPL_Combined[[#Headers],[Gameweek 26]],2)&lt;$B$622,INDEX(FPL_Results_Extract[Gameweek 01],MATCH($A581,FPL_Results_Extract[[Player]:[Player]],0)),INDEX(Team_Key[[Abbreviation]:[Abbreviation]],MATCH(LEFT(INDEX(FPL_Fixtures_Extract[],MATCH($A581,FPL_Fixtures_Extract[[Player]:[Player]],0),MATCH(FPL_Combined[[#Headers],[Gameweek 26]],FPL_Fixtures_Extract[#Headers],0)),LEN(INDEX(FPL_Fixtures_Extract[],MATCH($A581,FPL_Fixtures_Extract[[Player]:[Player]],0),MATCH(FPL_Combined[[#Headers],[Gameweek 26]],FPL_Fixtures_Extract[#Headers],0)))-4),Team_Key[[Full Name]:[Full Name]],0))&amp;RIGHT(INDEX(FPL_Fixtures_Extract[],MATCH($A581,FPL_Fixtures_Extract[[Player]:[Player]],0),MATCH(FPL_Combined[[#Headers],[Gameweek 26]],FPL_Fixtures_Extract[#Headers],0)),3))</f>
        <v>BOU(A) 1-0</v>
      </c>
      <c r="AB581" t="str">
        <f ca="1">IF(RIGHT(FPL_Combined[[#Headers],[Gameweek 27]],2)&lt;$B$622,INDEX(FPL_Results_Extract[Gameweek 02],MATCH($A581,FPL_Results_Extract[[Player]:[Player]],0)),INDEX(Team_Key[[Abbreviation]:[Abbreviation]],MATCH(LEFT(INDEX(FPL_Fixtures_Extract[],MATCH($A581,FPL_Fixtures_Extract[[Player]:[Player]],0),MATCH(FPL_Combined[[#Headers],[Gameweek 27]],FPL_Fixtures_Extract[#Headers],0)),LEN(INDEX(FPL_Fixtures_Extract[],MATCH($A581,FPL_Fixtures_Extract[[Player]:[Player]],0),MATCH(FPL_Combined[[#Headers],[Gameweek 27]],FPL_Fixtures_Extract[#Headers],0)))-4),Team_Key[[Full Name]:[Full Name]],0))&amp;RIGHT(INDEX(FPL_Fixtures_Extract[],MATCH($A581,FPL_Fixtures_Extract[[Player]:[Player]],0),MATCH(FPL_Combined[[#Headers],[Gameweek 27]],FPL_Fixtures_Extract[#Headers],0)),3))</f>
        <v>MUN(H) 0-1</v>
      </c>
      <c r="AC581" t="str">
        <f ca="1">IF(RIGHT(FPL_Combined[[#Headers],[Gameweek 28]],2)&lt;$B$622,INDEX(FPL_Results_Extract[Gameweek 03],MATCH($A581,FPL_Results_Extract[[Player]:[Player]],0)),INDEX(Team_Key[[Abbreviation]:[Abbreviation]],MATCH(LEFT(INDEX(FPL_Fixtures_Extract[],MATCH($A581,FPL_Fixtures_Extract[[Player]:[Player]],0),MATCH(FPL_Combined[[#Headers],[Gameweek 28]],FPL_Fixtures_Extract[#Headers],0)),LEN(INDEX(FPL_Fixtures_Extract[],MATCH($A581,FPL_Fixtures_Extract[[Player]:[Player]],0),MATCH(FPL_Combined[[#Headers],[Gameweek 28]],FPL_Fixtures_Extract[#Headers],0)))-4),Team_Key[[Full Name]:[Full Name]],0))&amp;RIGHT(INDEX(FPL_Fixtures_Extract[],MATCH($A581,FPL_Fixtures_Extract[[Player]:[Player]],0),MATCH(FPL_Combined[[#Headers],[Gameweek 28]],FPL_Fixtures_Extract[#Headers],0)),3))</f>
        <v>CRY(A) 1-2</v>
      </c>
      <c r="AD581" t="str">
        <f ca="1">IF(RIGHT(FPL_Combined[[#Headers],[Gameweek 29]],2)&lt;$B$622,INDEX(FPL_Results_Extract[Gameweek 04],MATCH($A581,FPL_Results_Extract[[Player]:[Player]],0)),INDEX(Team_Key[[Abbreviation]:[Abbreviation]],MATCH(LEFT(INDEX(FPL_Fixtures_Extract[],MATCH($A581,FPL_Fixtures_Extract[[Player]:[Player]],0),MATCH(FPL_Combined[[#Headers],[Gameweek 29]],FPL_Fixtures_Extract[#Headers],0)),LEN(INDEX(FPL_Fixtures_Extract[],MATCH($A581,FPL_Fixtures_Extract[[Player]:[Player]],0),MATCH(FPL_Combined[[#Headers],[Gameweek 29]],FPL_Fixtures_Extract[#Headers],0)))-4),Team_Key[[Full Name]:[Full Name]],0))&amp;RIGHT(INDEX(FPL_Fixtures_Extract[],MATCH($A581,FPL_Fixtures_Extract[[Player]:[Player]],0),MATCH(FPL_Combined[[#Headers],[Gameweek 29]],FPL_Fixtures_Extract[#Headers],0)),3))</f>
        <v>MCI(A)</v>
      </c>
      <c r="AE581" t="str">
        <f ca="1">IF(RIGHT(FPL_Combined[[#Headers],[Gameweek 30]],2)&lt;$B$622,INDEX(FPL_Results_Extract[Gameweek 05],MATCH($A581,FPL_Results_Extract[[Player]:[Player]],0)),INDEX(Team_Key[[Abbreviation]:[Abbreviation]],MATCH(LEFT(INDEX(FPL_Fixtures_Extract[],MATCH($A581,FPL_Fixtures_Extract[[Player]:[Player]],0),MATCH(FPL_Combined[[#Headers],[Gameweek 30]],FPL_Fixtures_Extract[#Headers],0)),LEN(INDEX(FPL_Fixtures_Extract[],MATCH($A581,FPL_Fixtures_Extract[[Player]:[Player]],0),MATCH(FPL_Combined[[#Headers],[Gameweek 30]],FPL_Fixtures_Extract[#Headers],0)))-4),Team_Key[[Full Name]:[Full Name]],0))&amp;RIGHT(INDEX(FPL_Fixtures_Extract[],MATCH($A581,FPL_Fixtures_Extract[[Player]:[Player]],0),MATCH(FPL_Combined[[#Headers],[Gameweek 30]],FPL_Fixtures_Extract[#Headers],0)),3))</f>
        <v>TOT(H)</v>
      </c>
      <c r="AF581" t="str">
        <f ca="1">IF(RIGHT(FPL_Combined[[#Headers],[Gameweek 31]],2)&lt;$B$622,INDEX(FPL_Results_Extract[Gameweek 06],MATCH($A581,FPL_Results_Extract[[Player]:[Player]],0)),INDEX(Team_Key[[Abbreviation]:[Abbreviation]],MATCH(LEFT(INDEX(FPL_Fixtures_Extract[],MATCH($A581,FPL_Fixtures_Extract[[Player]:[Player]],0),MATCH(FPL_Combined[[#Headers],[Gameweek 31]],FPL_Fixtures_Extract[#Headers],0)),LEN(INDEX(FPL_Fixtures_Extract[],MATCH($A581,FPL_Fixtures_Extract[[Player]:[Player]],0),MATCH(FPL_Combined[[#Headers],[Gameweek 31]],FPL_Fixtures_Extract[#Headers],0)))-4),Team_Key[[Full Name]:[Full Name]],0))&amp;RIGHT(INDEX(FPL_Fixtures_Extract[],MATCH($A581,FPL_Fixtures_Extract[[Player]:[Player]],0),MATCH(FPL_Combined[[#Headers],[Gameweek 31]],FPL_Fixtures_Extract[#Headers],0)),3))</f>
        <v>SWA(A)</v>
      </c>
      <c r="AG581" t="str">
        <f ca="1">IF(RIGHT(FPL_Combined[[#Headers],[Gameweek 32]],2)&lt;$B$622,INDEX(FPL_Results_Extract[Gameweek 07],MATCH($A581,FPL_Results_Extract[[Player]:[Player]],0)),INDEX(Team_Key[[Abbreviation]:[Abbreviation]],MATCH(LEFT(INDEX(FPL_Fixtures_Extract[],MATCH($A581,FPL_Fixtures_Extract[[Player]:[Player]],0),MATCH(FPL_Combined[[#Headers],[Gameweek 32]],FPL_Fixtures_Extract[#Headers],0)),LEN(INDEX(FPL_Fixtures_Extract[],MATCH($A581,FPL_Fixtures_Extract[[Player]:[Player]],0),MATCH(FPL_Combined[[#Headers],[Gameweek 32]],FPL_Fixtures_Extract[#Headers],0)))-4),Team_Key[[Full Name]:[Full Name]],0))&amp;RIGHT(INDEX(FPL_Fixtures_Extract[],MATCH($A581,FPL_Fixtures_Extract[[Player]:[Player]],0),MATCH(FPL_Combined[[#Headers],[Gameweek 32]],FPL_Fixtures_Extract[#Headers],0)),3))</f>
        <v>CHE(H)</v>
      </c>
      <c r="AH581" t="str">
        <f ca="1">IF(RIGHT(FPL_Combined[[#Headers],[Gameweek 33]],2)&lt;$B$622,INDEX(FPL_Results_Extract[Gameweek 08],MATCH($A581,FPL_Results_Extract[[Player]:[Player]],0)),INDEX(Team_Key[[Abbreviation]:[Abbreviation]],MATCH(LEFT(INDEX(FPL_Fixtures_Extract[],MATCH($A581,FPL_Fixtures_Extract[[Player]:[Player]],0),MATCH(FPL_Combined[[#Headers],[Gameweek 33]],FPL_Fixtures_Extract[#Headers],0)),LEN(INDEX(FPL_Fixtures_Extract[],MATCH($A581,FPL_Fixtures_Extract[[Player]:[Player]],0),MATCH(FPL_Combined[[#Headers],[Gameweek 33]],FPL_Fixtures_Extract[#Headers],0)))-4),Team_Key[[Full Name]:[Full Name]],0))&amp;RIGHT(INDEX(FPL_Fixtures_Extract[],MATCH($A581,FPL_Fixtures_Extract[[Player]:[Player]],0),MATCH(FPL_Combined[[#Headers],[Gameweek 33]],FPL_Fixtures_Extract[#Headers],0)),3))</f>
        <v>BOU(H)</v>
      </c>
      <c r="AI581" t="str">
        <f ca="1">IF(RIGHT(FPL_Combined[[#Headers],[Gameweek 34]],2)&lt;$B$622,INDEX(FPL_Results_Extract[Gameweek 09],MATCH($A581,FPL_Results_Extract[[Player]:[Player]],0)),INDEX(Team_Key[[Abbreviation]:[Abbreviation]],MATCH(LEFT(INDEX(FPL_Fixtures_Extract[],MATCH($A581,FPL_Fixtures_Extract[[Player]:[Player]],0),MATCH(FPL_Combined[[#Headers],[Gameweek 34]],FPL_Fixtures_Extract[#Headers],0)),LEN(INDEX(FPL_Fixtures_Extract[],MATCH($A581,FPL_Fixtures_Extract[[Player]:[Player]],0),MATCH(FPL_Combined[[#Headers],[Gameweek 34]],FPL_Fixtures_Extract[#Headers],0)))-4),Team_Key[[Full Name]:[Full Name]],0))&amp;RIGHT(INDEX(FPL_Fixtures_Extract[],MATCH($A581,FPL_Fixtures_Extract[[Player]:[Player]],0),MATCH(FPL_Combined[[#Headers],[Gameweek 34]],FPL_Fixtures_Extract[#Headers],0)),3))</f>
        <v>MUN(A)</v>
      </c>
      <c r="AJ581" t="str">
        <f ca="1">IF(RIGHT(FPL_Combined[[#Headers],[Gameweek 35]],2)&lt;$B$622,INDEX(FPL_Results_Extract[Gameweek 10],MATCH($A581,FPL_Results_Extract[[Player]:[Player]],0)),INDEX(Team_Key[[Abbreviation]:[Abbreviation]],MATCH(LEFT(INDEX(FPL_Fixtures_Extract[],MATCH($A581,FPL_Fixtures_Extract[[Player]:[Player]],0),MATCH(FPL_Combined[[#Headers],[Gameweek 35]],FPL_Fixtures_Extract[#Headers],0)),LEN(INDEX(FPL_Fixtures_Extract[],MATCH($A581,FPL_Fixtures_Extract[[Player]:[Player]],0),MATCH(FPL_Combined[[#Headers],[Gameweek 35]],FPL_Fixtures_Extract[#Headers],0)))-4),Team_Key[[Full Name]:[Full Name]],0))&amp;RIGHT(INDEX(FPL_Fixtures_Extract[],MATCH($A581,FPL_Fixtures_Extract[[Player]:[Player]],0),MATCH(FPL_Combined[[#Headers],[Gameweek 35]],FPL_Fixtures_Extract[#Headers],0)),3))</f>
        <v>SOU(H)</v>
      </c>
      <c r="AK581" t="str">
        <f ca="1">IF(RIGHT(FPL_Combined[[#Headers],[Gameweek 36]],2)&lt;$B$622,INDEX(FPL_Results_Extract[Gameweek 11],MATCH($A581,FPL_Results_Extract[[Player]:[Player]],0)),INDEX(Team_Key[[Abbreviation]:[Abbreviation]],MATCH(LEFT(INDEX(FPL_Fixtures_Extract[],MATCH($A581,FPL_Fixtures_Extract[[Player]:[Player]],0),MATCH(FPL_Combined[[#Headers],[Gameweek 36]],FPL_Fixtures_Extract[#Headers],0)),LEN(INDEX(FPL_Fixtures_Extract[],MATCH($A581,FPL_Fixtures_Extract[[Player]:[Player]],0),MATCH(FPL_Combined[[#Headers],[Gameweek 36]],FPL_Fixtures_Extract[#Headers],0)))-4),Team_Key[[Full Name]:[Full Name]],0))&amp;RIGHT(INDEX(FPL_Fixtures_Extract[],MATCH($A581,FPL_Fixtures_Extract[[Player]:[Player]],0),MATCH(FPL_Combined[[#Headers],[Gameweek 36]],FPL_Fixtures_Extract[#Headers],0)),3))</f>
        <v>WAT(A)</v>
      </c>
      <c r="AL581" t="str">
        <f ca="1">IF(RIGHT(FPL_Combined[[#Headers],[Gameweek 37]],2)&lt;$B$622,INDEX(FPL_Results_Extract[Gameweek 12],MATCH($A581,FPL_Results_Extract[[Player]:[Player]],0)),INDEX(Team_Key[[Abbreviation]:[Abbreviation]],MATCH(LEFT(INDEX(FPL_Fixtures_Extract[],MATCH($A581,FPL_Fixtures_Extract[[Player]:[Player]],0),MATCH(FPL_Combined[[#Headers],[Gameweek 37]],FPL_Fixtures_Extract[#Headers],0)),LEN(INDEX(FPL_Fixtures_Extract[],MATCH($A581,FPL_Fixtures_Extract[[Player]:[Player]],0),MATCH(FPL_Combined[[#Headers],[Gameweek 37]],FPL_Fixtures_Extract[#Headers],0)))-4),Team_Key[[Full Name]:[Full Name]],0))&amp;RIGHT(INDEX(FPL_Fixtures_Extract[],MATCH($A581,FPL_Fixtures_Extract[[Player]:[Player]],0),MATCH(FPL_Combined[[#Headers],[Gameweek 37]],FPL_Fixtures_Extract[#Headers],0)),3))</f>
        <v>NEW(H)</v>
      </c>
      <c r="AM581" t="str">
        <f ca="1">IF(RIGHT(FPL_Combined[[#Headers],[Gameweek 38]],2)&lt;$B$622,INDEX(FPL_Results_Extract[Gameweek 13],MATCH($A581,FPL_Results_Extract[[Player]:[Player]],0)),INDEX(Team_Key[[Abbreviation]:[Abbreviation]],MATCH(LEFT(INDEX(FPL_Fixtures_Extract[],MATCH($A581,FPL_Fixtures_Extract[[Player]:[Player]],0),MATCH(FPL_Combined[[#Headers],[Gameweek 38]],FPL_Fixtures_Extract[#Headers],0)),LEN(INDEX(FPL_Fixtures_Extract[],MATCH($A581,FPL_Fixtures_Extract[[Player]:[Player]],0),MATCH(FPL_Combined[[#Headers],[Gameweek 38]],FPL_Fixtures_Extract[#Headers],0)))-4),Team_Key[[Full Name]:[Full Name]],0))&amp;RIGHT(INDEX(FPL_Fixtures_Extract[],MATCH($A581,FPL_Fixtures_Extract[[Player]:[Player]],0),MATCH(FPL_Combined[[#Headers],[Gameweek 38]],FPL_Fixtures_Extract[#Headers],0)),3))</f>
        <v>ARS(A)</v>
      </c>
    </row>
    <row r="582" spans="1:39" x14ac:dyDescent="0.45">
      <c r="A582" t="s">
        <v>477</v>
      </c>
      <c r="B582" t="str">
        <f ca="1">IF(RIGHT(FPL_Combined[[#Headers],[Gameweek 01]],2)&lt;$B$622,INDEX(FPL_Results_Extract[Gameweek 01],MATCH($A582,FPL_Results_Extract[[Player]:[Player]],0)),INDEX(Team_Key[[Abbreviation]:[Abbreviation]],MATCH(LEFT(INDEX(FPL_Fixtures_Extract[],MATCH($A582,FPL_Fixtures_Extract[[Player]:[Player]],0),MATCH(FPL_Combined[[#Headers],[Gameweek 01]],FPL_Fixtures_Extract[#Headers],0)),LEN(INDEX(FPL_Fixtures_Extract[],MATCH($A582,FPL_Fixtures_Extract[[Player]:[Player]],0),MATCH(FPL_Combined[[#Headers],[Gameweek 01]],FPL_Fixtures_Extract[#Headers],0)))-4),Team_Key[[Full Name]:[Full Name]],0))&amp;RIGHT(INDEX(FPL_Fixtures_Extract[],MATCH($A582,FPL_Fixtures_Extract[[Player]:[Player]],0),MATCH(FPL_Combined[[#Headers],[Gameweek 01]],FPL_Fixtures_Extract[#Headers],0)),3))</f>
        <v>MUN(A) 0-1</v>
      </c>
      <c r="C582" t="str">
        <f ca="1">IF(RIGHT(FPL_Combined[[#Headers],[Gameweek 02]],2)&lt;$B$622,INDEX(FPL_Results_Extract[Gameweek 02],MATCH($A582,FPL_Results_Extract[[Player]:[Player]],0)),INDEX(Team_Key[[Abbreviation]:[Abbreviation]],MATCH(LEFT(INDEX(FPL_Fixtures_Extract[],MATCH($A582,FPL_Fixtures_Extract[[Player]:[Player]],0),MATCH(FPL_Combined[[#Headers],[Gameweek 02]],FPL_Fixtures_Extract[#Headers],0)),LEN(INDEX(FPL_Fixtures_Extract[],MATCH($A582,FPL_Fixtures_Extract[[Player]:[Player]],0),MATCH(FPL_Combined[[#Headers],[Gameweek 02]],FPL_Fixtures_Extract[#Headers],0)))-4),Team_Key[[Full Name]:[Full Name]],0))&amp;RIGHT(INDEX(FPL_Fixtures_Extract[],MATCH($A582,FPL_Fixtures_Extract[[Player]:[Player]],0),MATCH(FPL_Combined[[#Headers],[Gameweek 02]],FPL_Fixtures_Extract[#Headers],0)),3))</f>
        <v>STK(H) 2-2</v>
      </c>
      <c r="D582" t="str">
        <f ca="1">IF(RIGHT(FPL_Combined[[#Headers],[Gameweek 03]],2)&lt;$B$622,INDEX(FPL_Results_Extract[Gameweek 03],MATCH($A582,FPL_Results_Extract[[Player]:[Player]],0)),INDEX(Team_Key[[Abbreviation]:[Abbreviation]],MATCH(LEFT(INDEX(FPL_Fixtures_Extract[],MATCH($A582,FPL_Fixtures_Extract[[Player]:[Player]],0),MATCH(FPL_Combined[[#Headers],[Gameweek 03]],FPL_Fixtures_Extract[#Headers],0)),LEN(INDEX(FPL_Fixtures_Extract[],MATCH($A582,FPL_Fixtures_Extract[[Player]:[Player]],0),MATCH(FPL_Combined[[#Headers],[Gameweek 03]],FPL_Fixtures_Extract[#Headers],0)))-4),Team_Key[[Full Name]:[Full Name]],0))&amp;RIGHT(INDEX(FPL_Fixtures_Extract[],MATCH($A582,FPL_Fixtures_Extract[[Player]:[Player]],0),MATCH(FPL_Combined[[#Headers],[Gameweek 03]],FPL_Fixtures_Extract[#Headers],0)),3))</f>
        <v>LEI(A) 1-1</v>
      </c>
      <c r="E582" t="str">
        <f ca="1">IF(RIGHT(FPL_Combined[[#Headers],[Gameweek 04]],2)&lt;$B$622,INDEX(FPL_Results_Extract[Gameweek 04],MATCH($A582,FPL_Results_Extract[[Player]:[Player]],0)),INDEX(Team_Key[[Abbreviation]:[Abbreviation]],MATCH(LEFT(INDEX(FPL_Fixtures_Extract[],MATCH($A582,FPL_Fixtures_Extract[[Player]:[Player]],0),MATCH(FPL_Combined[[#Headers],[Gameweek 04]],FPL_Fixtures_Extract[#Headers],0)),LEN(INDEX(FPL_Fixtures_Extract[],MATCH($A582,FPL_Fixtures_Extract[[Player]:[Player]],0),MATCH(FPL_Combined[[#Headers],[Gameweek 04]],FPL_Fixtures_Extract[#Headers],0)))-4),Team_Key[[Full Name]:[Full Name]],0))&amp;RIGHT(INDEX(FPL_Fixtures_Extract[],MATCH($A582,FPL_Fixtures_Extract[[Player]:[Player]],0),MATCH(FPL_Combined[[#Headers],[Gameweek 04]],FPL_Fixtures_Extract[#Headers],0)),3))</f>
        <v>EVE(H) 0-0</v>
      </c>
      <c r="F582" t="str">
        <f ca="1">IF(RIGHT(FPL_Combined[[#Headers],[Gameweek 05]],2)&lt;$B$622,INDEX(FPL_Results_Extract[Gameweek 05],MATCH($A582,FPL_Results_Extract[[Player]:[Player]],0)),INDEX(Team_Key[[Abbreviation]:[Abbreviation]],MATCH(LEFT(INDEX(FPL_Fixtures_Extract[],MATCH($A582,FPL_Fixtures_Extract[[Player]:[Player]],0),MATCH(FPL_Combined[[#Headers],[Gameweek 05]],FPL_Fixtures_Extract[#Headers],0)),LEN(INDEX(FPL_Fixtures_Extract[],MATCH($A582,FPL_Fixtures_Extract[[Player]:[Player]],0),MATCH(FPL_Combined[[#Headers],[Gameweek 05]],FPL_Fixtures_Extract[#Headers],0)))-4),Team_Key[[Full Name]:[Full Name]],0))&amp;RIGHT(INDEX(FPL_Fixtures_Extract[],MATCH($A582,FPL_Fixtures_Extract[[Player]:[Player]],0),MATCH(FPL_Combined[[#Headers],[Gameweek 05]],FPL_Fixtures_Extract[#Headers],0)),3))</f>
        <v>SUN(A) 1-0</v>
      </c>
      <c r="G582" t="str">
        <f ca="1">IF(RIGHT(FPL_Combined[[#Headers],[Gameweek 06]],2)&lt;$B$622,INDEX(FPL_Results_Extract[Gameweek 06],MATCH($A582,FPL_Results_Extract[[Player]:[Player]],0)),INDEX(Team_Key[[Abbreviation]:[Abbreviation]],MATCH(LEFT(INDEX(FPL_Fixtures_Extract[],MATCH($A582,FPL_Fixtures_Extract[[Player]:[Player]],0),MATCH(FPL_Combined[[#Headers],[Gameweek 06]],FPL_Fixtures_Extract[#Headers],0)),LEN(INDEX(FPL_Fixtures_Extract[],MATCH($A582,FPL_Fixtures_Extract[[Player]:[Player]],0),MATCH(FPL_Combined[[#Headers],[Gameweek 06]],FPL_Fixtures_Extract[#Headers],0)))-4),Team_Key[[Full Name]:[Full Name]],0))&amp;RIGHT(INDEX(FPL_Fixtures_Extract[],MATCH($A582,FPL_Fixtures_Extract[[Player]:[Player]],0),MATCH(FPL_Combined[[#Headers],[Gameweek 06]],FPL_Fixtures_Extract[#Headers],0)),3))</f>
        <v>CRY(H) 1-0</v>
      </c>
      <c r="H582" t="str">
        <f ca="1">IF(RIGHT(FPL_Combined[[#Headers],[Gameweek 07]],2)&lt;$B$622,INDEX(FPL_Results_Extract[Gameweek 07],MATCH($A582,FPL_Results_Extract[[Player]:[Player]],0)),INDEX(Team_Key[[Abbreviation]:[Abbreviation]],MATCH(LEFT(INDEX(FPL_Fixtures_Extract[],MATCH($A582,FPL_Fixtures_Extract[[Player]:[Player]],0),MATCH(FPL_Combined[[#Headers],[Gameweek 07]],FPL_Fixtures_Extract[#Headers],0)),LEN(INDEX(FPL_Fixtures_Extract[],MATCH($A582,FPL_Fixtures_Extract[[Player]:[Player]],0),MATCH(FPL_Combined[[#Headers],[Gameweek 07]],FPL_Fixtures_Extract[#Headers],0)))-4),Team_Key[[Full Name]:[Full Name]],0))&amp;RIGHT(INDEX(FPL_Fixtures_Extract[],MATCH($A582,FPL_Fixtures_Extract[[Player]:[Player]],0),MATCH(FPL_Combined[[#Headers],[Gameweek 07]],FPL_Fixtures_Extract[#Headers],0)),3))</f>
        <v>MCI(H) 4-1</v>
      </c>
      <c r="I582" t="str">
        <f ca="1">IF(RIGHT(FPL_Combined[[#Headers],[Gameweek 08]],2)&lt;$B$622,INDEX(FPL_Results_Extract[Gameweek 08],MATCH($A582,FPL_Results_Extract[[Player]:[Player]],0)),INDEX(Team_Key[[Abbreviation]:[Abbreviation]],MATCH(LEFT(INDEX(FPL_Fixtures_Extract[],MATCH($A582,FPL_Fixtures_Extract[[Player]:[Player]],0),MATCH(FPL_Combined[[#Headers],[Gameweek 08]],FPL_Fixtures_Extract[#Headers],0)),LEN(INDEX(FPL_Fixtures_Extract[],MATCH($A582,FPL_Fixtures_Extract[[Player]:[Player]],0),MATCH(FPL_Combined[[#Headers],[Gameweek 08]],FPL_Fixtures_Extract[#Headers],0)))-4),Team_Key[[Full Name]:[Full Name]],0))&amp;RIGHT(INDEX(FPL_Fixtures_Extract[],MATCH($A582,FPL_Fixtures_Extract[[Player]:[Player]],0),MATCH(FPL_Combined[[#Headers],[Gameweek 08]],FPL_Fixtures_Extract[#Headers],0)),3))</f>
        <v>SWA(A) 2-2</v>
      </c>
      <c r="J582" t="str">
        <f ca="1">IF(RIGHT(FPL_Combined[[#Headers],[Gameweek 09]],2)&lt;$B$622,INDEX(FPL_Results_Extract[Gameweek 09],MATCH($A582,FPL_Results_Extract[[Player]:[Player]],0)),INDEX(Team_Key[[Abbreviation]:[Abbreviation]],MATCH(LEFT(INDEX(FPL_Fixtures_Extract[],MATCH($A582,FPL_Fixtures_Extract[[Player]:[Player]],0),MATCH(FPL_Combined[[#Headers],[Gameweek 09]],FPL_Fixtures_Extract[#Headers],0)),LEN(INDEX(FPL_Fixtures_Extract[],MATCH($A582,FPL_Fixtures_Extract[[Player]:[Player]],0),MATCH(FPL_Combined[[#Headers],[Gameweek 09]],FPL_Fixtures_Extract[#Headers],0)))-4),Team_Key[[Full Name]:[Full Name]],0))&amp;RIGHT(INDEX(FPL_Fixtures_Extract[],MATCH($A582,FPL_Fixtures_Extract[[Player]:[Player]],0),MATCH(FPL_Combined[[#Headers],[Gameweek 09]],FPL_Fixtures_Extract[#Headers],0)),3))</f>
        <v>LIV(H) 0-0</v>
      </c>
      <c r="K582" t="str">
        <f ca="1">IF(RIGHT(FPL_Combined[[#Headers],[Gameweek 10]],2)&lt;$B$622,INDEX(FPL_Results_Extract[Gameweek 10],MATCH($A582,FPL_Results_Extract[[Player]:[Player]],0)),INDEX(Team_Key[[Abbreviation]:[Abbreviation]],MATCH(LEFT(INDEX(FPL_Fixtures_Extract[],MATCH($A582,FPL_Fixtures_Extract[[Player]:[Player]],0),MATCH(FPL_Combined[[#Headers],[Gameweek 10]],FPL_Fixtures_Extract[#Headers],0)),LEN(INDEX(FPL_Fixtures_Extract[],MATCH($A582,FPL_Fixtures_Extract[[Player]:[Player]],0),MATCH(FPL_Combined[[#Headers],[Gameweek 10]],FPL_Fixtures_Extract[#Headers],0)))-4),Team_Key[[Full Name]:[Full Name]],0))&amp;RIGHT(INDEX(FPL_Fixtures_Extract[],MATCH($A582,FPL_Fixtures_Extract[[Player]:[Player]],0),MATCH(FPL_Combined[[#Headers],[Gameweek 10]],FPL_Fixtures_Extract[#Headers],0)),3))</f>
        <v>BOU(A) 5-1</v>
      </c>
      <c r="L582" t="str">
        <f ca="1">IF(RIGHT(FPL_Combined[[#Headers],[Gameweek 11]],2)&lt;$B$622,INDEX(FPL_Results_Extract[Gameweek 11],MATCH($A582,FPL_Results_Extract[[Player]:[Player]],0)),INDEX(Team_Key[[Abbreviation]:[Abbreviation]],MATCH(LEFT(INDEX(FPL_Fixtures_Extract[],MATCH($A582,FPL_Fixtures_Extract[[Player]:[Player]],0),MATCH(FPL_Combined[[#Headers],[Gameweek 11]],FPL_Fixtures_Extract[#Headers],0)),LEN(INDEX(FPL_Fixtures_Extract[],MATCH($A582,FPL_Fixtures_Extract[[Player]:[Player]],0),MATCH(FPL_Combined[[#Headers],[Gameweek 11]],FPL_Fixtures_Extract[#Headers],0)))-4),Team_Key[[Full Name]:[Full Name]],0))&amp;RIGHT(INDEX(FPL_Fixtures_Extract[],MATCH($A582,FPL_Fixtures_Extract[[Player]:[Player]],0),MATCH(FPL_Combined[[#Headers],[Gameweek 11]],FPL_Fixtures_Extract[#Headers],0)),3))</f>
        <v>AVL(H) 3-1</v>
      </c>
      <c r="M582" t="str">
        <f ca="1">IF(RIGHT(FPL_Combined[[#Headers],[Gameweek 12]],2)&lt;$B$622,INDEX(FPL_Results_Extract[Gameweek 12],MATCH($A582,FPL_Results_Extract[[Player]:[Player]],0)),INDEX(Team_Key[[Abbreviation]:[Abbreviation]],MATCH(LEFT(INDEX(FPL_Fixtures_Extract[],MATCH($A582,FPL_Fixtures_Extract[[Player]:[Player]],0),MATCH(FPL_Combined[[#Headers],[Gameweek 12]],FPL_Fixtures_Extract[#Headers],0)),LEN(INDEX(FPL_Fixtures_Extract[],MATCH($A582,FPL_Fixtures_Extract[[Player]:[Player]],0),MATCH(FPL_Combined[[#Headers],[Gameweek 12]],FPL_Fixtures_Extract[#Headers],0)))-4),Team_Key[[Full Name]:[Full Name]],0))&amp;RIGHT(INDEX(FPL_Fixtures_Extract[],MATCH($A582,FPL_Fixtures_Extract[[Player]:[Player]],0),MATCH(FPL_Combined[[#Headers],[Gameweek 12]],FPL_Fixtures_Extract[#Headers],0)),3))</f>
        <v>ARS(A) 1-1</v>
      </c>
      <c r="N582" t="str">
        <f ca="1">IF(RIGHT(FPL_Combined[[#Headers],[Gameweek 13]],2)&lt;$B$622,INDEX(FPL_Results_Extract[Gameweek 13],MATCH($A582,FPL_Results_Extract[[Player]:[Player]],0)),INDEX(Team_Key[[Abbreviation]:[Abbreviation]],MATCH(LEFT(INDEX(FPL_Fixtures_Extract[],MATCH($A582,FPL_Fixtures_Extract[[Player]:[Player]],0),MATCH(FPL_Combined[[#Headers],[Gameweek 13]],FPL_Fixtures_Extract[#Headers],0)),LEN(INDEX(FPL_Fixtures_Extract[],MATCH($A582,FPL_Fixtures_Extract[[Player]:[Player]],0),MATCH(FPL_Combined[[#Headers],[Gameweek 13]],FPL_Fixtures_Extract[#Headers],0)))-4),Team_Key[[Full Name]:[Full Name]],0))&amp;RIGHT(INDEX(FPL_Fixtures_Extract[],MATCH($A582,FPL_Fixtures_Extract[[Player]:[Player]],0),MATCH(FPL_Combined[[#Headers],[Gameweek 13]],FPL_Fixtures_Extract[#Headers],0)),3))</f>
        <v>WHU(H) 4-1</v>
      </c>
      <c r="O582" t="str">
        <f ca="1">IF(RIGHT(FPL_Combined[[#Headers],[Gameweek 14]],2)&lt;$B$622,INDEX(FPL_Results_Extract[Gameweek 14],MATCH($A582,FPL_Results_Extract[[Player]:[Player]],0)),INDEX(Team_Key[[Abbreviation]:[Abbreviation]],MATCH(LEFT(INDEX(FPL_Fixtures_Extract[],MATCH($A582,FPL_Fixtures_Extract[[Player]:[Player]],0),MATCH(FPL_Combined[[#Headers],[Gameweek 14]],FPL_Fixtures_Extract[#Headers],0)),LEN(INDEX(FPL_Fixtures_Extract[],MATCH($A582,FPL_Fixtures_Extract[[Player]:[Player]],0),MATCH(FPL_Combined[[#Headers],[Gameweek 14]],FPL_Fixtures_Extract[#Headers],0)))-4),Team_Key[[Full Name]:[Full Name]],0))&amp;RIGHT(INDEX(FPL_Fixtures_Extract[],MATCH($A582,FPL_Fixtures_Extract[[Player]:[Player]],0),MATCH(FPL_Combined[[#Headers],[Gameweek 14]],FPL_Fixtures_Extract[#Headers],0)),3))</f>
        <v>CHE(H) 0-0</v>
      </c>
      <c r="P582" t="str">
        <f ca="1">IF(RIGHT(FPL_Combined[[#Headers],[Gameweek 15]],2)&lt;$B$622,INDEX(FPL_Results_Extract[Gameweek 15],MATCH($A582,FPL_Results_Extract[[Player]:[Player]],0)),INDEX(Team_Key[[Abbreviation]:[Abbreviation]],MATCH(LEFT(INDEX(FPL_Fixtures_Extract[],MATCH($A582,FPL_Fixtures_Extract[[Player]:[Player]],0),MATCH(FPL_Combined[[#Headers],[Gameweek 15]],FPL_Fixtures_Extract[#Headers],0)),LEN(INDEX(FPL_Fixtures_Extract[],MATCH($A582,FPL_Fixtures_Extract[[Player]:[Player]],0),MATCH(FPL_Combined[[#Headers],[Gameweek 15]],FPL_Fixtures_Extract[#Headers],0)))-4),Team_Key[[Full Name]:[Full Name]],0))&amp;RIGHT(INDEX(FPL_Fixtures_Extract[],MATCH($A582,FPL_Fixtures_Extract[[Player]:[Player]],0),MATCH(FPL_Combined[[#Headers],[Gameweek 15]],FPL_Fixtures_Extract[#Headers],0)),3))</f>
        <v>WBA(A) 1-1</v>
      </c>
      <c r="Q582" t="str">
        <f ca="1">IF(RIGHT(FPL_Combined[[#Headers],[Gameweek 16]],2)&lt;$B$622,INDEX(FPL_Results_Extract[Gameweek 16],MATCH($A582,FPL_Results_Extract[[Player]:[Player]],0)),INDEX(Team_Key[[Abbreviation]:[Abbreviation]],MATCH(LEFT(INDEX(FPL_Fixtures_Extract[],MATCH($A582,FPL_Fixtures_Extract[[Player]:[Player]],0),MATCH(FPL_Combined[[#Headers],[Gameweek 16]],FPL_Fixtures_Extract[#Headers],0)),LEN(INDEX(FPL_Fixtures_Extract[],MATCH($A582,FPL_Fixtures_Extract[[Player]:[Player]],0),MATCH(FPL_Combined[[#Headers],[Gameweek 16]],FPL_Fixtures_Extract[#Headers],0)))-4),Team_Key[[Full Name]:[Full Name]],0))&amp;RIGHT(INDEX(FPL_Fixtures_Extract[],MATCH($A582,FPL_Fixtures_Extract[[Player]:[Player]],0),MATCH(FPL_Combined[[#Headers],[Gameweek 16]],FPL_Fixtures_Extract[#Headers],0)),3))</f>
        <v>NEW(H) 1-2</v>
      </c>
      <c r="R582" t="str">
        <f ca="1">IF(RIGHT(FPL_Combined[[#Headers],[Gameweek 17]],2)&lt;$B$622,INDEX(FPL_Results_Extract[Gameweek 17],MATCH($A582,FPL_Results_Extract[[Player]:[Player]],0)),INDEX(Team_Key[[Abbreviation]:[Abbreviation]],MATCH(LEFT(INDEX(FPL_Fixtures_Extract[],MATCH($A582,FPL_Fixtures_Extract[[Player]:[Player]],0),MATCH(FPL_Combined[[#Headers],[Gameweek 17]],FPL_Fixtures_Extract[#Headers],0)),LEN(INDEX(FPL_Fixtures_Extract[],MATCH($A582,FPL_Fixtures_Extract[[Player]:[Player]],0),MATCH(FPL_Combined[[#Headers],[Gameweek 17]],FPL_Fixtures_Extract[#Headers],0)))-4),Team_Key[[Full Name]:[Full Name]],0))&amp;RIGHT(INDEX(FPL_Fixtures_Extract[],MATCH($A582,FPL_Fixtures_Extract[[Player]:[Player]],0),MATCH(FPL_Combined[[#Headers],[Gameweek 17]],FPL_Fixtures_Extract[#Headers],0)),3))</f>
        <v>SOU(A) 2-0</v>
      </c>
      <c r="S582" t="str">
        <f ca="1">IF(RIGHT(FPL_Combined[[#Headers],[Gameweek 18]],2)&lt;$B$622,INDEX(FPL_Results_Extract[Gameweek 18],MATCH($A582,FPL_Results_Extract[[Player]:[Player]],0)),INDEX(Team_Key[[Abbreviation]:[Abbreviation]],MATCH(LEFT(INDEX(FPL_Fixtures_Extract[],MATCH($A582,FPL_Fixtures_Extract[[Player]:[Player]],0),MATCH(FPL_Combined[[#Headers],[Gameweek 18]],FPL_Fixtures_Extract[#Headers],0)),LEN(INDEX(FPL_Fixtures_Extract[],MATCH($A582,FPL_Fixtures_Extract[[Player]:[Player]],0),MATCH(FPL_Combined[[#Headers],[Gameweek 18]],FPL_Fixtures_Extract[#Headers],0)))-4),Team_Key[[Full Name]:[Full Name]],0))&amp;RIGHT(INDEX(FPL_Fixtures_Extract[],MATCH($A582,FPL_Fixtures_Extract[[Player]:[Player]],0),MATCH(FPL_Combined[[#Headers],[Gameweek 18]],FPL_Fixtures_Extract[#Headers],0)),3))</f>
        <v>NOR(H) 3-0</v>
      </c>
      <c r="T582" t="str">
        <f ca="1">IF(RIGHT(FPL_Combined[[#Headers],[Gameweek 19]],2)&lt;$B$622,INDEX(FPL_Results_Extract[Gameweek 19],MATCH($A582,FPL_Results_Extract[[Player]:[Player]],0)),INDEX(Team_Key[[Abbreviation]:[Abbreviation]],MATCH(LEFT(INDEX(FPL_Fixtures_Extract[],MATCH($A582,FPL_Fixtures_Extract[[Player]:[Player]],0),MATCH(FPL_Combined[[#Headers],[Gameweek 19]],FPL_Fixtures_Extract[#Headers],0)),LEN(INDEX(FPL_Fixtures_Extract[],MATCH($A582,FPL_Fixtures_Extract[[Player]:[Player]],0),MATCH(FPL_Combined[[#Headers],[Gameweek 19]],FPL_Fixtures_Extract[#Headers],0)))-4),Team_Key[[Full Name]:[Full Name]],0))&amp;RIGHT(INDEX(FPL_Fixtures_Extract[],MATCH($A582,FPL_Fixtures_Extract[[Player]:[Player]],0),MATCH(FPL_Combined[[#Headers],[Gameweek 19]],FPL_Fixtures_Extract[#Headers],0)),3))</f>
        <v>WAT(A) 2-1</v>
      </c>
      <c r="U582" t="str">
        <f ca="1">IF(RIGHT(FPL_Combined[[#Headers],[Gameweek 20]],2)&lt;$B$622,INDEX(FPL_Results_Extract[Gameweek 20],MATCH($A582,FPL_Results_Extract[[Player]:[Player]],0)),INDEX(Team_Key[[Abbreviation]:[Abbreviation]],MATCH(LEFT(INDEX(FPL_Fixtures_Extract[],MATCH($A582,FPL_Fixtures_Extract[[Player]:[Player]],0),MATCH(FPL_Combined[[#Headers],[Gameweek 20]],FPL_Fixtures_Extract[#Headers],0)),LEN(INDEX(FPL_Fixtures_Extract[],MATCH($A582,FPL_Fixtures_Extract[[Player]:[Player]],0),MATCH(FPL_Combined[[#Headers],[Gameweek 20]],FPL_Fixtures_Extract[#Headers],0)))-4),Team_Key[[Full Name]:[Full Name]],0))&amp;RIGHT(INDEX(FPL_Fixtures_Extract[],MATCH($A582,FPL_Fixtures_Extract[[Player]:[Player]],0),MATCH(FPL_Combined[[#Headers],[Gameweek 20]],FPL_Fixtures_Extract[#Headers],0)),3))</f>
        <v>EVE(A) 1-1</v>
      </c>
      <c r="V582" t="str">
        <f ca="1">IF(RIGHT(FPL_Combined[[#Headers],[Gameweek 21]],2)&lt;$B$622,INDEX(FPL_Results_Extract[Gameweek 21],MATCH($A582,FPL_Results_Extract[[Player]:[Player]],0)),INDEX(Team_Key[[Abbreviation]:[Abbreviation]],MATCH(LEFT(INDEX(FPL_Fixtures_Extract[],MATCH($A582,FPL_Fixtures_Extract[[Player]:[Player]],0),MATCH(FPL_Combined[[#Headers],[Gameweek 21]],FPL_Fixtures_Extract[#Headers],0)),LEN(INDEX(FPL_Fixtures_Extract[],MATCH($A582,FPL_Fixtures_Extract[[Player]:[Player]],0),MATCH(FPL_Combined[[#Headers],[Gameweek 21]],FPL_Fixtures_Extract[#Headers],0)))-4),Team_Key[[Full Name]:[Full Name]],0))&amp;RIGHT(INDEX(FPL_Fixtures_Extract[],MATCH($A582,FPL_Fixtures_Extract[[Player]:[Player]],0),MATCH(FPL_Combined[[#Headers],[Gameweek 21]],FPL_Fixtures_Extract[#Headers],0)),3))</f>
        <v>LEI(H) 0-1</v>
      </c>
      <c r="W582" t="str">
        <f ca="1">IF(RIGHT(FPL_Combined[[#Headers],[Gameweek 22]],2)&lt;$B$622,INDEX(FPL_Results_Extract[Gameweek 22],MATCH($A582,FPL_Results_Extract[[Player]:[Player]],0)),INDEX(Team_Key[[Abbreviation]:[Abbreviation]],MATCH(LEFT(INDEX(FPL_Fixtures_Extract[],MATCH($A582,FPL_Fixtures_Extract[[Player]:[Player]],0),MATCH(FPL_Combined[[#Headers],[Gameweek 22]],FPL_Fixtures_Extract[#Headers],0)),LEN(INDEX(FPL_Fixtures_Extract[],MATCH($A582,FPL_Fixtures_Extract[[Player]:[Player]],0),MATCH(FPL_Combined[[#Headers],[Gameweek 22]],FPL_Fixtures_Extract[#Headers],0)))-4),Team_Key[[Full Name]:[Full Name]],0))&amp;RIGHT(INDEX(FPL_Fixtures_Extract[],MATCH($A582,FPL_Fixtures_Extract[[Player]:[Player]],0),MATCH(FPL_Combined[[#Headers],[Gameweek 22]],FPL_Fixtures_Extract[#Headers],0)),3))</f>
        <v>SUN(H) 4-1</v>
      </c>
      <c r="X582" t="str">
        <f ca="1">IF(RIGHT(FPL_Combined[[#Headers],[Gameweek 23]],2)&lt;$B$622,INDEX(FPL_Results_Extract[Gameweek 23],MATCH($A582,FPL_Results_Extract[[Player]:[Player]],0)),INDEX(Team_Key[[Abbreviation]:[Abbreviation]],MATCH(LEFT(INDEX(FPL_Fixtures_Extract[],MATCH($A582,FPL_Fixtures_Extract[[Player]:[Player]],0),MATCH(FPL_Combined[[#Headers],[Gameweek 23]],FPL_Fixtures_Extract[#Headers],0)),LEN(INDEX(FPL_Fixtures_Extract[],MATCH($A582,FPL_Fixtures_Extract[[Player]:[Player]],0),MATCH(FPL_Combined[[#Headers],[Gameweek 23]],FPL_Fixtures_Extract[#Headers],0)))-4),Team_Key[[Full Name]:[Full Name]],0))&amp;RIGHT(INDEX(FPL_Fixtures_Extract[],MATCH($A582,FPL_Fixtures_Extract[[Player]:[Player]],0),MATCH(FPL_Combined[[#Headers],[Gameweek 23]],FPL_Fixtures_Extract[#Headers],0)),3))</f>
        <v>CRY(A) 3-1</v>
      </c>
      <c r="Y582" t="str">
        <f ca="1">IF(RIGHT(FPL_Combined[[#Headers],[Gameweek 24]],2)&lt;$B$622,INDEX(FPL_Results_Extract[Team],MATCH($A582,FPL_Results_Extract[[Player]:[Player]],0)),INDEX(Team_Key[[Abbreviation]:[Abbreviation]],MATCH(LEFT(INDEX(FPL_Fixtures_Extract[],MATCH($A582,FPL_Fixtures_Extract[[Player]:[Player]],0),MATCH(FPL_Combined[[#Headers],[Gameweek 24]],FPL_Fixtures_Extract[#Headers],0)),LEN(INDEX(FPL_Fixtures_Extract[],MATCH($A582,FPL_Fixtures_Extract[[Player]:[Player]],0),MATCH(FPL_Combined[[#Headers],[Gameweek 24]],FPL_Fixtures_Extract[#Headers],0)))-4),Team_Key[[Full Name]:[Full Name]],0))&amp;RIGHT(INDEX(FPL_Fixtures_Extract[],MATCH($A582,FPL_Fixtures_Extract[[Player]:[Player]],0),MATCH(FPL_Combined[[#Headers],[Gameweek 24]],FPL_Fixtures_Extract[#Headers],0)),3))</f>
        <v>TOT</v>
      </c>
      <c r="Z582" t="str">
        <f ca="1">IF(RIGHT(FPL_Combined[[#Headers],[Gameweek 25]],2)&lt;$B$622,INDEX(FPL_Results_Extract[Player],MATCH($A582,FPL_Results_Extract[[Player]:[Player]],0)),INDEX(Team_Key[[Abbreviation]:[Abbreviation]],MATCH(LEFT(INDEX(FPL_Fixtures_Extract[],MATCH($A582,FPL_Fixtures_Extract[[Player]:[Player]],0),MATCH(FPL_Combined[[#Headers],[Gameweek 25]],FPL_Fixtures_Extract[#Headers],0)),LEN(INDEX(FPL_Fixtures_Extract[],MATCH($A582,FPL_Fixtures_Extract[[Player]:[Player]],0),MATCH(FPL_Combined[[#Headers],[Gameweek 25]],FPL_Fixtures_Extract[#Headers],0)))-4),Team_Key[[Full Name]:[Full Name]],0))&amp;RIGHT(INDEX(FPL_Fixtures_Extract[],MATCH($A582,FPL_Fixtures_Extract[[Player]:[Player]],0),MATCH(FPL_Combined[[#Headers],[Gameweek 25]],FPL_Fixtures_Extract[#Headers],0)),3))</f>
        <v>Vorm</v>
      </c>
      <c r="AA582" t="str">
        <f ca="1">IF(RIGHT(FPL_Combined[[#Headers],[Gameweek 26]],2)&lt;$B$622,INDEX(FPL_Results_Extract[Gameweek 01],MATCH($A582,FPL_Results_Extract[[Player]:[Player]],0)),INDEX(Team_Key[[Abbreviation]:[Abbreviation]],MATCH(LEFT(INDEX(FPL_Fixtures_Extract[],MATCH($A582,FPL_Fixtures_Extract[[Player]:[Player]],0),MATCH(FPL_Combined[[#Headers],[Gameweek 26]],FPL_Fixtures_Extract[#Headers],0)),LEN(INDEX(FPL_Fixtures_Extract[],MATCH($A582,FPL_Fixtures_Extract[[Player]:[Player]],0),MATCH(FPL_Combined[[#Headers],[Gameweek 26]],FPL_Fixtures_Extract[#Headers],0)))-4),Team_Key[[Full Name]:[Full Name]],0))&amp;RIGHT(INDEX(FPL_Fixtures_Extract[],MATCH($A582,FPL_Fixtures_Extract[[Player]:[Player]],0),MATCH(FPL_Combined[[#Headers],[Gameweek 26]],FPL_Fixtures_Extract[#Headers],0)),3))</f>
        <v>MUN(A) 0-1</v>
      </c>
      <c r="AB582" t="str">
        <f ca="1">IF(RIGHT(FPL_Combined[[#Headers],[Gameweek 27]],2)&lt;$B$622,INDEX(FPL_Results_Extract[Gameweek 02],MATCH($A582,FPL_Results_Extract[[Player]:[Player]],0)),INDEX(Team_Key[[Abbreviation]:[Abbreviation]],MATCH(LEFT(INDEX(FPL_Fixtures_Extract[],MATCH($A582,FPL_Fixtures_Extract[[Player]:[Player]],0),MATCH(FPL_Combined[[#Headers],[Gameweek 27]],FPL_Fixtures_Extract[#Headers],0)),LEN(INDEX(FPL_Fixtures_Extract[],MATCH($A582,FPL_Fixtures_Extract[[Player]:[Player]],0),MATCH(FPL_Combined[[#Headers],[Gameweek 27]],FPL_Fixtures_Extract[#Headers],0)))-4),Team_Key[[Full Name]:[Full Name]],0))&amp;RIGHT(INDEX(FPL_Fixtures_Extract[],MATCH($A582,FPL_Fixtures_Extract[[Player]:[Player]],0),MATCH(FPL_Combined[[#Headers],[Gameweek 27]],FPL_Fixtures_Extract[#Headers],0)),3))</f>
        <v>STK(H) 2-2</v>
      </c>
      <c r="AC582" t="str">
        <f ca="1">IF(RIGHT(FPL_Combined[[#Headers],[Gameweek 28]],2)&lt;$B$622,INDEX(FPL_Results_Extract[Gameweek 03],MATCH($A582,FPL_Results_Extract[[Player]:[Player]],0)),INDEX(Team_Key[[Abbreviation]:[Abbreviation]],MATCH(LEFT(INDEX(FPL_Fixtures_Extract[],MATCH($A582,FPL_Fixtures_Extract[[Player]:[Player]],0),MATCH(FPL_Combined[[#Headers],[Gameweek 28]],FPL_Fixtures_Extract[#Headers],0)),LEN(INDEX(FPL_Fixtures_Extract[],MATCH($A582,FPL_Fixtures_Extract[[Player]:[Player]],0),MATCH(FPL_Combined[[#Headers],[Gameweek 28]],FPL_Fixtures_Extract[#Headers],0)))-4),Team_Key[[Full Name]:[Full Name]],0))&amp;RIGHT(INDEX(FPL_Fixtures_Extract[],MATCH($A582,FPL_Fixtures_Extract[[Player]:[Player]],0),MATCH(FPL_Combined[[#Headers],[Gameweek 28]],FPL_Fixtures_Extract[#Headers],0)),3))</f>
        <v>LEI(A) 1-1</v>
      </c>
      <c r="AD582" t="str">
        <f ca="1">IF(RIGHT(FPL_Combined[[#Headers],[Gameweek 29]],2)&lt;$B$622,INDEX(FPL_Results_Extract[Gameweek 04],MATCH($A582,FPL_Results_Extract[[Player]:[Player]],0)),INDEX(Team_Key[[Abbreviation]:[Abbreviation]],MATCH(LEFT(INDEX(FPL_Fixtures_Extract[],MATCH($A582,FPL_Fixtures_Extract[[Player]:[Player]],0),MATCH(FPL_Combined[[#Headers],[Gameweek 29]],FPL_Fixtures_Extract[#Headers],0)),LEN(INDEX(FPL_Fixtures_Extract[],MATCH($A582,FPL_Fixtures_Extract[[Player]:[Player]],0),MATCH(FPL_Combined[[#Headers],[Gameweek 29]],FPL_Fixtures_Extract[#Headers],0)))-4),Team_Key[[Full Name]:[Full Name]],0))&amp;RIGHT(INDEX(FPL_Fixtures_Extract[],MATCH($A582,FPL_Fixtures_Extract[[Player]:[Player]],0),MATCH(FPL_Combined[[#Headers],[Gameweek 29]],FPL_Fixtures_Extract[#Headers],0)),3))</f>
        <v>AVL(A)</v>
      </c>
      <c r="AE582" t="str">
        <f ca="1">IF(RIGHT(FPL_Combined[[#Headers],[Gameweek 30]],2)&lt;$B$622,INDEX(FPL_Results_Extract[Gameweek 05],MATCH($A582,FPL_Results_Extract[[Player]:[Player]],0)),INDEX(Team_Key[[Abbreviation]:[Abbreviation]],MATCH(LEFT(INDEX(FPL_Fixtures_Extract[],MATCH($A582,FPL_Fixtures_Extract[[Player]:[Player]],0),MATCH(FPL_Combined[[#Headers],[Gameweek 30]],FPL_Fixtures_Extract[#Headers],0)),LEN(INDEX(FPL_Fixtures_Extract[],MATCH($A582,FPL_Fixtures_Extract[[Player]:[Player]],0),MATCH(FPL_Combined[[#Headers],[Gameweek 30]],FPL_Fixtures_Extract[#Headers],0)))-4),Team_Key[[Full Name]:[Full Name]],0))&amp;RIGHT(INDEX(FPL_Fixtures_Extract[],MATCH($A582,FPL_Fixtures_Extract[[Player]:[Player]],0),MATCH(FPL_Combined[[#Headers],[Gameweek 30]],FPL_Fixtures_Extract[#Headers],0)),3))</f>
        <v>BOU(H)</v>
      </c>
      <c r="AF582" t="str">
        <f ca="1">IF(RIGHT(FPL_Combined[[#Headers],[Gameweek 31]],2)&lt;$B$622,INDEX(FPL_Results_Extract[Gameweek 06],MATCH($A582,FPL_Results_Extract[[Player]:[Player]],0)),INDEX(Team_Key[[Abbreviation]:[Abbreviation]],MATCH(LEFT(INDEX(FPL_Fixtures_Extract[],MATCH($A582,FPL_Fixtures_Extract[[Player]:[Player]],0),MATCH(FPL_Combined[[#Headers],[Gameweek 31]],FPL_Fixtures_Extract[#Headers],0)),LEN(INDEX(FPL_Fixtures_Extract[],MATCH($A582,FPL_Fixtures_Extract[[Player]:[Player]],0),MATCH(FPL_Combined[[#Headers],[Gameweek 31]],FPL_Fixtures_Extract[#Headers],0)))-4),Team_Key[[Full Name]:[Full Name]],0))&amp;RIGHT(INDEX(FPL_Fixtures_Extract[],MATCH($A582,FPL_Fixtures_Extract[[Player]:[Player]],0),MATCH(FPL_Combined[[#Headers],[Gameweek 31]],FPL_Fixtures_Extract[#Headers],0)),3))</f>
        <v>LIV(A)</v>
      </c>
      <c r="AG582" t="str">
        <f ca="1">IF(RIGHT(FPL_Combined[[#Headers],[Gameweek 32]],2)&lt;$B$622,INDEX(FPL_Results_Extract[Gameweek 07],MATCH($A582,FPL_Results_Extract[[Player]:[Player]],0)),INDEX(Team_Key[[Abbreviation]:[Abbreviation]],MATCH(LEFT(INDEX(FPL_Fixtures_Extract[],MATCH($A582,FPL_Fixtures_Extract[[Player]:[Player]],0),MATCH(FPL_Combined[[#Headers],[Gameweek 32]],FPL_Fixtures_Extract[#Headers],0)),LEN(INDEX(FPL_Fixtures_Extract[],MATCH($A582,FPL_Fixtures_Extract[[Player]:[Player]],0),MATCH(FPL_Combined[[#Headers],[Gameweek 32]],FPL_Fixtures_Extract[#Headers],0)))-4),Team_Key[[Full Name]:[Full Name]],0))&amp;RIGHT(INDEX(FPL_Fixtures_Extract[],MATCH($A582,FPL_Fixtures_Extract[[Player]:[Player]],0),MATCH(FPL_Combined[[#Headers],[Gameweek 32]],FPL_Fixtures_Extract[#Headers],0)),3))</f>
        <v>MUN(H)</v>
      </c>
      <c r="AH582" t="str">
        <f ca="1">IF(RIGHT(FPL_Combined[[#Headers],[Gameweek 33]],2)&lt;$B$622,INDEX(FPL_Results_Extract[Gameweek 08],MATCH($A582,FPL_Results_Extract[[Player]:[Player]],0)),INDEX(Team_Key[[Abbreviation]:[Abbreviation]],MATCH(LEFT(INDEX(FPL_Fixtures_Extract[],MATCH($A582,FPL_Fixtures_Extract[[Player]:[Player]],0),MATCH(FPL_Combined[[#Headers],[Gameweek 33]],FPL_Fixtures_Extract[#Headers],0)),LEN(INDEX(FPL_Fixtures_Extract[],MATCH($A582,FPL_Fixtures_Extract[[Player]:[Player]],0),MATCH(FPL_Combined[[#Headers],[Gameweek 33]],FPL_Fixtures_Extract[#Headers],0)))-4),Team_Key[[Full Name]:[Full Name]],0))&amp;RIGHT(INDEX(FPL_Fixtures_Extract[],MATCH($A582,FPL_Fixtures_Extract[[Player]:[Player]],0),MATCH(FPL_Combined[[#Headers],[Gameweek 33]],FPL_Fixtures_Extract[#Headers],0)),3))</f>
        <v>STK(A)</v>
      </c>
      <c r="AI582" t="str">
        <f ca="1">IF(RIGHT(FPL_Combined[[#Headers],[Gameweek 34]],2)&lt;$B$622,INDEX(FPL_Results_Extract[Gameweek 09],MATCH($A582,FPL_Results_Extract[[Player]:[Player]],0)),INDEX(Team_Key[[Abbreviation]:[Abbreviation]],MATCH(LEFT(INDEX(FPL_Fixtures_Extract[],MATCH($A582,FPL_Fixtures_Extract[[Player]:[Player]],0),MATCH(FPL_Combined[[#Headers],[Gameweek 34]],FPL_Fixtures_Extract[#Headers],0)),LEN(INDEX(FPL_Fixtures_Extract[],MATCH($A582,FPL_Fixtures_Extract[[Player]:[Player]],0),MATCH(FPL_Combined[[#Headers],[Gameweek 34]],FPL_Fixtures_Extract[#Headers],0)))-4),Team_Key[[Full Name]:[Full Name]],0))&amp;RIGHT(INDEX(FPL_Fixtures_Extract[],MATCH($A582,FPL_Fixtures_Extract[[Player]:[Player]],0),MATCH(FPL_Combined[[#Headers],[Gameweek 34]],FPL_Fixtures_Extract[#Headers],0)),3))</f>
        <v>WBA(H)</v>
      </c>
      <c r="AJ582" t="str">
        <f ca="1">IF(RIGHT(FPL_Combined[[#Headers],[Gameweek 35]],2)&lt;$B$622,INDEX(FPL_Results_Extract[Gameweek 10],MATCH($A582,FPL_Results_Extract[[Player]:[Player]],0)),INDEX(Team_Key[[Abbreviation]:[Abbreviation]],MATCH(LEFT(INDEX(FPL_Fixtures_Extract[],MATCH($A582,FPL_Fixtures_Extract[[Player]:[Player]],0),MATCH(FPL_Combined[[#Headers],[Gameweek 35]],FPL_Fixtures_Extract[#Headers],0)),LEN(INDEX(FPL_Fixtures_Extract[],MATCH($A582,FPL_Fixtures_Extract[[Player]:[Player]],0),MATCH(FPL_Combined[[#Headers],[Gameweek 35]],FPL_Fixtures_Extract[#Headers],0)))-4),Team_Key[[Full Name]:[Full Name]],0))&amp;RIGHT(INDEX(FPL_Fixtures_Extract[],MATCH($A582,FPL_Fixtures_Extract[[Player]:[Player]],0),MATCH(FPL_Combined[[#Headers],[Gameweek 35]],FPL_Fixtures_Extract[#Headers],0)),3))</f>
        <v>CHE(A)</v>
      </c>
      <c r="AK582" t="str">
        <f ca="1">IF(RIGHT(FPL_Combined[[#Headers],[Gameweek 36]],2)&lt;$B$622,INDEX(FPL_Results_Extract[Gameweek 11],MATCH($A582,FPL_Results_Extract[[Player]:[Player]],0)),INDEX(Team_Key[[Abbreviation]:[Abbreviation]],MATCH(LEFT(INDEX(FPL_Fixtures_Extract[],MATCH($A582,FPL_Fixtures_Extract[[Player]:[Player]],0),MATCH(FPL_Combined[[#Headers],[Gameweek 36]],FPL_Fixtures_Extract[#Headers],0)),LEN(INDEX(FPL_Fixtures_Extract[],MATCH($A582,FPL_Fixtures_Extract[[Player]:[Player]],0),MATCH(FPL_Combined[[#Headers],[Gameweek 36]],FPL_Fixtures_Extract[#Headers],0)))-4),Team_Key[[Full Name]:[Full Name]],0))&amp;RIGHT(INDEX(FPL_Fixtures_Extract[],MATCH($A582,FPL_Fixtures_Extract[[Player]:[Player]],0),MATCH(FPL_Combined[[#Headers],[Gameweek 36]],FPL_Fixtures_Extract[#Headers],0)),3))</f>
        <v>SOU(H)</v>
      </c>
      <c r="AL582" t="str">
        <f ca="1">IF(RIGHT(FPL_Combined[[#Headers],[Gameweek 37]],2)&lt;$B$622,INDEX(FPL_Results_Extract[Gameweek 12],MATCH($A582,FPL_Results_Extract[[Player]:[Player]],0)),INDEX(Team_Key[[Abbreviation]:[Abbreviation]],MATCH(LEFT(INDEX(FPL_Fixtures_Extract[],MATCH($A582,FPL_Fixtures_Extract[[Player]:[Player]],0),MATCH(FPL_Combined[[#Headers],[Gameweek 37]],FPL_Fixtures_Extract[#Headers],0)),LEN(INDEX(FPL_Fixtures_Extract[],MATCH($A582,FPL_Fixtures_Extract[[Player]:[Player]],0),MATCH(FPL_Combined[[#Headers],[Gameweek 37]],FPL_Fixtures_Extract[#Headers],0)))-4),Team_Key[[Full Name]:[Full Name]],0))&amp;RIGHT(INDEX(FPL_Fixtures_Extract[],MATCH($A582,FPL_Fixtures_Extract[[Player]:[Player]],0),MATCH(FPL_Combined[[#Headers],[Gameweek 37]],FPL_Fixtures_Extract[#Headers],0)),3))</f>
        <v>NEW(A)</v>
      </c>
      <c r="AM582" t="e">
        <f ca="1">IF(RIGHT(FPL_Combined[[#Headers],[Gameweek 38]],2)&lt;$B$622,INDEX(FPL_Results_Extract[Gameweek 13],MATCH($A582,FPL_Results_Extract[[Player]:[Player]],0)),INDEX(Team_Key[[Abbreviation]:[Abbreviation]],MATCH(LEFT(INDEX(FPL_Fixtures_Extract[],MATCH($A582,FPL_Fixtures_Extract[[Player]:[Player]],0),MATCH(FPL_Combined[[#Headers],[Gameweek 38]],FPL_Fixtures_Extract[#Headers],0)),LEN(INDEX(FPL_Fixtures_Extract[],MATCH($A582,FPL_Fixtures_Extract[[Player]:[Player]],0),MATCH(FPL_Combined[[#Headers],[Gameweek 38]],FPL_Fixtures_Extract[#Headers],0)))-4),Team_Key[[Full Name]:[Full Name]],0))&amp;RIGHT(INDEX(FPL_Fixtures_Extract[],MATCH($A582,FPL_Fixtures_Extract[[Player]:[Player]],0),MATCH(FPL_Combined[[#Headers],[Gameweek 38]],FPL_Fixtures_Extract[#Headers],0)),3))</f>
        <v>#VALUE!</v>
      </c>
    </row>
    <row r="583" spans="1:39" x14ac:dyDescent="0.45">
      <c r="A583" t="s">
        <v>231</v>
      </c>
      <c r="B583" t="str">
        <f ca="1">IF(RIGHT(FPL_Combined[[#Headers],[Gameweek 01]],2)&lt;$B$622,INDEX(FPL_Results_Extract[Gameweek 01],MATCH($A583,FPL_Results_Extract[[Player]:[Player]],0)),INDEX(Team_Key[[Abbreviation]:[Abbreviation]],MATCH(LEFT(INDEX(FPL_Fixtures_Extract[],MATCH($A583,FPL_Fixtures_Extract[[Player]:[Player]],0),MATCH(FPL_Combined[[#Headers],[Gameweek 01]],FPL_Fixtures_Extract[#Headers],0)),LEN(INDEX(FPL_Fixtures_Extract[],MATCH($A583,FPL_Fixtures_Extract[[Player]:[Player]],0),MATCH(FPL_Combined[[#Headers],[Gameweek 01]],FPL_Fixtures_Extract[#Headers],0)))-4),Team_Key[[Full Name]:[Full Name]],0))&amp;RIGHT(INDEX(FPL_Fixtures_Extract[],MATCH($A583,FPL_Fixtures_Extract[[Player]:[Player]],0),MATCH(FPL_Combined[[#Headers],[Gameweek 01]],FPL_Fixtures_Extract[#Headers],0)),3))</f>
        <v>EVE(A) 2-2</v>
      </c>
      <c r="C583" t="str">
        <f ca="1">IF(RIGHT(FPL_Combined[[#Headers],[Gameweek 02]],2)&lt;$B$622,INDEX(FPL_Results_Extract[Gameweek 02],MATCH($A583,FPL_Results_Extract[[Player]:[Player]],0)),INDEX(Team_Key[[Abbreviation]:[Abbreviation]],MATCH(LEFT(INDEX(FPL_Fixtures_Extract[],MATCH($A583,FPL_Fixtures_Extract[[Player]:[Player]],0),MATCH(FPL_Combined[[#Headers],[Gameweek 02]],FPL_Fixtures_Extract[#Headers],0)),LEN(INDEX(FPL_Fixtures_Extract[],MATCH($A583,FPL_Fixtures_Extract[[Player]:[Player]],0),MATCH(FPL_Combined[[#Headers],[Gameweek 02]],FPL_Fixtures_Extract[#Headers],0)))-4),Team_Key[[Full Name]:[Full Name]],0))&amp;RIGHT(INDEX(FPL_Fixtures_Extract[],MATCH($A583,FPL_Fixtures_Extract[[Player]:[Player]],0),MATCH(FPL_Combined[[#Headers],[Gameweek 02]],FPL_Fixtures_Extract[#Headers],0)),3))</f>
        <v>WBA(H) 0-0</v>
      </c>
      <c r="D583" t="str">
        <f ca="1">IF(RIGHT(FPL_Combined[[#Headers],[Gameweek 03]],2)&lt;$B$622,INDEX(FPL_Results_Extract[Gameweek 03],MATCH($A583,FPL_Results_Extract[[Player]:[Player]],0)),INDEX(Team_Key[[Abbreviation]:[Abbreviation]],MATCH(LEFT(INDEX(FPL_Fixtures_Extract[],MATCH($A583,FPL_Fixtures_Extract[[Player]:[Player]],0),MATCH(FPL_Combined[[#Headers],[Gameweek 03]],FPL_Fixtures_Extract[#Headers],0)),LEN(INDEX(FPL_Fixtures_Extract[],MATCH($A583,FPL_Fixtures_Extract[[Player]:[Player]],0),MATCH(FPL_Combined[[#Headers],[Gameweek 03]],FPL_Fixtures_Extract[#Headers],0)))-4),Team_Key[[Full Name]:[Full Name]],0))&amp;RIGHT(INDEX(FPL_Fixtures_Extract[],MATCH($A583,FPL_Fixtures_Extract[[Player]:[Player]],0),MATCH(FPL_Combined[[#Headers],[Gameweek 03]],FPL_Fixtures_Extract[#Headers],0)),3))</f>
        <v>SOU(H) 0-0</v>
      </c>
      <c r="E583" t="str">
        <f ca="1">IF(RIGHT(FPL_Combined[[#Headers],[Gameweek 04]],2)&lt;$B$622,INDEX(FPL_Results_Extract[Gameweek 04],MATCH($A583,FPL_Results_Extract[[Player]:[Player]],0)),INDEX(Team_Key[[Abbreviation]:[Abbreviation]],MATCH(LEFT(INDEX(FPL_Fixtures_Extract[],MATCH($A583,FPL_Fixtures_Extract[[Player]:[Player]],0),MATCH(FPL_Combined[[#Headers],[Gameweek 04]],FPL_Fixtures_Extract[#Headers],0)),LEN(INDEX(FPL_Fixtures_Extract[],MATCH($A583,FPL_Fixtures_Extract[[Player]:[Player]],0),MATCH(FPL_Combined[[#Headers],[Gameweek 04]],FPL_Fixtures_Extract[#Headers],0)))-4),Team_Key[[Full Name]:[Full Name]],0))&amp;RIGHT(INDEX(FPL_Fixtures_Extract[],MATCH($A583,FPL_Fixtures_Extract[[Player]:[Player]],0),MATCH(FPL_Combined[[#Headers],[Gameweek 04]],FPL_Fixtures_Extract[#Headers],0)),3))</f>
        <v>MCI(A) 0-2</v>
      </c>
      <c r="F583" t="str">
        <f ca="1">IF(RIGHT(FPL_Combined[[#Headers],[Gameweek 05]],2)&lt;$B$622,INDEX(FPL_Results_Extract[Gameweek 05],MATCH($A583,FPL_Results_Extract[[Player]:[Player]],0)),INDEX(Team_Key[[Abbreviation]:[Abbreviation]],MATCH(LEFT(INDEX(FPL_Fixtures_Extract[],MATCH($A583,FPL_Fixtures_Extract[[Player]:[Player]],0),MATCH(FPL_Combined[[#Headers],[Gameweek 05]],FPL_Fixtures_Extract[#Headers],0)),LEN(INDEX(FPL_Fixtures_Extract[],MATCH($A583,FPL_Fixtures_Extract[[Player]:[Player]],0),MATCH(FPL_Combined[[#Headers],[Gameweek 05]],FPL_Fixtures_Extract[#Headers],0)))-4),Team_Key[[Full Name]:[Full Name]],0))&amp;RIGHT(INDEX(FPL_Fixtures_Extract[],MATCH($A583,FPL_Fixtures_Extract[[Player]:[Player]],0),MATCH(FPL_Combined[[#Headers],[Gameweek 05]],FPL_Fixtures_Extract[#Headers],0)),3))</f>
        <v>SWA(H) 1-0</v>
      </c>
      <c r="G583" t="str">
        <f ca="1">IF(RIGHT(FPL_Combined[[#Headers],[Gameweek 06]],2)&lt;$B$622,INDEX(FPL_Results_Extract[Gameweek 06],MATCH($A583,FPL_Results_Extract[[Player]:[Player]],0)),INDEX(Team_Key[[Abbreviation]:[Abbreviation]],MATCH(LEFT(INDEX(FPL_Fixtures_Extract[],MATCH($A583,FPL_Fixtures_Extract[[Player]:[Player]],0),MATCH(FPL_Combined[[#Headers],[Gameweek 06]],FPL_Fixtures_Extract[#Headers],0)),LEN(INDEX(FPL_Fixtures_Extract[],MATCH($A583,FPL_Fixtures_Extract[[Player]:[Player]],0),MATCH(FPL_Combined[[#Headers],[Gameweek 06]],FPL_Fixtures_Extract[#Headers],0)))-4),Team_Key[[Full Name]:[Full Name]],0))&amp;RIGHT(INDEX(FPL_Fixtures_Extract[],MATCH($A583,FPL_Fixtures_Extract[[Player]:[Player]],0),MATCH(FPL_Combined[[#Headers],[Gameweek 06]],FPL_Fixtures_Extract[#Headers],0)),3))</f>
        <v>NEW(A) 2-1</v>
      </c>
      <c r="H583" t="str">
        <f ca="1">IF(RIGHT(FPL_Combined[[#Headers],[Gameweek 07]],2)&lt;$B$622,INDEX(FPL_Results_Extract[Gameweek 07],MATCH($A583,FPL_Results_Extract[[Player]:[Player]],0)),INDEX(Team_Key[[Abbreviation]:[Abbreviation]],MATCH(LEFT(INDEX(FPL_Fixtures_Extract[],MATCH($A583,FPL_Fixtures_Extract[[Player]:[Player]],0),MATCH(FPL_Combined[[#Headers],[Gameweek 07]],FPL_Fixtures_Extract[#Headers],0)),LEN(INDEX(FPL_Fixtures_Extract[],MATCH($A583,FPL_Fixtures_Extract[[Player]:[Player]],0),MATCH(FPL_Combined[[#Headers],[Gameweek 07]],FPL_Fixtures_Extract[#Headers],0)))-4),Team_Key[[Full Name]:[Full Name]],0))&amp;RIGHT(INDEX(FPL_Fixtures_Extract[],MATCH($A583,FPL_Fixtures_Extract[[Player]:[Player]],0),MATCH(FPL_Combined[[#Headers],[Gameweek 07]],FPL_Fixtures_Extract[#Headers],0)),3))</f>
        <v>CRY(H) 0-1</v>
      </c>
      <c r="I583" t="str">
        <f ca="1">IF(RIGHT(FPL_Combined[[#Headers],[Gameweek 08]],2)&lt;$B$622,INDEX(FPL_Results_Extract[Gameweek 08],MATCH($A583,FPL_Results_Extract[[Player]:[Player]],0)),INDEX(Team_Key[[Abbreviation]:[Abbreviation]],MATCH(LEFT(INDEX(FPL_Fixtures_Extract[],MATCH($A583,FPL_Fixtures_Extract[[Player]:[Player]],0),MATCH(FPL_Combined[[#Headers],[Gameweek 08]],FPL_Fixtures_Extract[#Headers],0)),LEN(INDEX(FPL_Fixtures_Extract[],MATCH($A583,FPL_Fixtures_Extract[[Player]:[Player]],0),MATCH(FPL_Combined[[#Headers],[Gameweek 08]],FPL_Fixtures_Extract[#Headers],0)))-4),Team_Key[[Full Name]:[Full Name]],0))&amp;RIGHT(INDEX(FPL_Fixtures_Extract[],MATCH($A583,FPL_Fixtures_Extract[[Player]:[Player]],0),MATCH(FPL_Combined[[#Headers],[Gameweek 08]],FPL_Fixtures_Extract[#Headers],0)),3))</f>
        <v>BOU(A) 1-1</v>
      </c>
      <c r="J583" t="str">
        <f ca="1">IF(RIGHT(FPL_Combined[[#Headers],[Gameweek 09]],2)&lt;$B$622,INDEX(FPL_Results_Extract[Gameweek 09],MATCH($A583,FPL_Results_Extract[[Player]:[Player]],0)),INDEX(Team_Key[[Abbreviation]:[Abbreviation]],MATCH(LEFT(INDEX(FPL_Fixtures_Extract[],MATCH($A583,FPL_Fixtures_Extract[[Player]:[Player]],0),MATCH(FPL_Combined[[#Headers],[Gameweek 09]],FPL_Fixtures_Extract[#Headers],0)),LEN(INDEX(FPL_Fixtures_Extract[],MATCH($A583,FPL_Fixtures_Extract[[Player]:[Player]],0),MATCH(FPL_Combined[[#Headers],[Gameweek 09]],FPL_Fixtures_Extract[#Headers],0)))-4),Team_Key[[Full Name]:[Full Name]],0))&amp;RIGHT(INDEX(FPL_Fixtures_Extract[],MATCH($A583,FPL_Fixtures_Extract[[Player]:[Player]],0),MATCH(FPL_Combined[[#Headers],[Gameweek 09]],FPL_Fixtures_Extract[#Headers],0)),3))</f>
        <v>ARS(H) 0-3</v>
      </c>
      <c r="K583" t="str">
        <f ca="1">IF(RIGHT(FPL_Combined[[#Headers],[Gameweek 10]],2)&lt;$B$622,INDEX(FPL_Results_Extract[Gameweek 10],MATCH($A583,FPL_Results_Extract[[Player]:[Player]],0)),INDEX(Team_Key[[Abbreviation]:[Abbreviation]],MATCH(LEFT(INDEX(FPL_Fixtures_Extract[],MATCH($A583,FPL_Fixtures_Extract[[Player]:[Player]],0),MATCH(FPL_Combined[[#Headers],[Gameweek 10]],FPL_Fixtures_Extract[#Headers],0)),LEN(INDEX(FPL_Fixtures_Extract[],MATCH($A583,FPL_Fixtures_Extract[[Player]:[Player]],0),MATCH(FPL_Combined[[#Headers],[Gameweek 10]],FPL_Fixtures_Extract[#Headers],0)))-4),Team_Key[[Full Name]:[Full Name]],0))&amp;RIGHT(INDEX(FPL_Fixtures_Extract[],MATCH($A583,FPL_Fixtures_Extract[[Player]:[Player]],0),MATCH(FPL_Combined[[#Headers],[Gameweek 10]],FPL_Fixtures_Extract[#Headers],0)),3))</f>
        <v>STK(A) 2-0</v>
      </c>
      <c r="L583" t="str">
        <f ca="1">IF(RIGHT(FPL_Combined[[#Headers],[Gameweek 11]],2)&lt;$B$622,INDEX(FPL_Results_Extract[Gameweek 11],MATCH($A583,FPL_Results_Extract[[Player]:[Player]],0)),INDEX(Team_Key[[Abbreviation]:[Abbreviation]],MATCH(LEFT(INDEX(FPL_Fixtures_Extract[],MATCH($A583,FPL_Fixtures_Extract[[Player]:[Player]],0),MATCH(FPL_Combined[[#Headers],[Gameweek 11]],FPL_Fixtures_Extract[#Headers],0)),LEN(INDEX(FPL_Fixtures_Extract[],MATCH($A583,FPL_Fixtures_Extract[[Player]:[Player]],0),MATCH(FPL_Combined[[#Headers],[Gameweek 11]],FPL_Fixtures_Extract[#Headers],0)))-4),Team_Key[[Full Name]:[Full Name]],0))&amp;RIGHT(INDEX(FPL_Fixtures_Extract[],MATCH($A583,FPL_Fixtures_Extract[[Player]:[Player]],0),MATCH(FPL_Combined[[#Headers],[Gameweek 11]],FPL_Fixtures_Extract[#Headers],0)),3))</f>
        <v>WHU(H) 2-0</v>
      </c>
      <c r="M583" t="str">
        <f ca="1">IF(RIGHT(FPL_Combined[[#Headers],[Gameweek 12]],2)&lt;$B$622,INDEX(FPL_Results_Extract[Gameweek 12],MATCH($A583,FPL_Results_Extract[[Player]:[Player]],0)),INDEX(Team_Key[[Abbreviation]:[Abbreviation]],MATCH(LEFT(INDEX(FPL_Fixtures_Extract[],MATCH($A583,FPL_Fixtures_Extract[[Player]:[Player]],0),MATCH(FPL_Combined[[#Headers],[Gameweek 12]],FPL_Fixtures_Extract[#Headers],0)),LEN(INDEX(FPL_Fixtures_Extract[],MATCH($A583,FPL_Fixtures_Extract[[Player]:[Player]],0),MATCH(FPL_Combined[[#Headers],[Gameweek 12]],FPL_Fixtures_Extract[#Headers],0)))-4),Team_Key[[Full Name]:[Full Name]],0))&amp;RIGHT(INDEX(FPL_Fixtures_Extract[],MATCH($A583,FPL_Fixtures_Extract[[Player]:[Player]],0),MATCH(FPL_Combined[[#Headers],[Gameweek 12]],FPL_Fixtures_Extract[#Headers],0)),3))</f>
        <v>LEI(A) 1-2</v>
      </c>
      <c r="N583" t="str">
        <f ca="1">IF(RIGHT(FPL_Combined[[#Headers],[Gameweek 13]],2)&lt;$B$622,INDEX(FPL_Results_Extract[Gameweek 13],MATCH($A583,FPL_Results_Extract[[Player]:[Player]],0)),INDEX(Team_Key[[Abbreviation]:[Abbreviation]],MATCH(LEFT(INDEX(FPL_Fixtures_Extract[],MATCH($A583,FPL_Fixtures_Extract[[Player]:[Player]],0),MATCH(FPL_Combined[[#Headers],[Gameweek 13]],FPL_Fixtures_Extract[#Headers],0)),LEN(INDEX(FPL_Fixtures_Extract[],MATCH($A583,FPL_Fixtures_Extract[[Player]:[Player]],0),MATCH(FPL_Combined[[#Headers],[Gameweek 13]],FPL_Fixtures_Extract[#Headers],0)))-4),Team_Key[[Full Name]:[Full Name]],0))&amp;RIGHT(INDEX(FPL_Fixtures_Extract[],MATCH($A583,FPL_Fixtures_Extract[[Player]:[Player]],0),MATCH(FPL_Combined[[#Headers],[Gameweek 13]],FPL_Fixtures_Extract[#Headers],0)),3))</f>
        <v>MUN(H) 1-2</v>
      </c>
      <c r="O583" t="str">
        <f ca="1">IF(RIGHT(FPL_Combined[[#Headers],[Gameweek 14]],2)&lt;$B$622,INDEX(FPL_Results_Extract[Gameweek 14],MATCH($A583,FPL_Results_Extract[[Player]:[Player]],0)),INDEX(Team_Key[[Abbreviation]:[Abbreviation]],MATCH(LEFT(INDEX(FPL_Fixtures_Extract[],MATCH($A583,FPL_Fixtures_Extract[[Player]:[Player]],0),MATCH(FPL_Combined[[#Headers],[Gameweek 14]],FPL_Fixtures_Extract[#Headers],0)),LEN(INDEX(FPL_Fixtures_Extract[],MATCH($A583,FPL_Fixtures_Extract[[Player]:[Player]],0),MATCH(FPL_Combined[[#Headers],[Gameweek 14]],FPL_Fixtures_Extract[#Headers],0)))-4),Team_Key[[Full Name]:[Full Name]],0))&amp;RIGHT(INDEX(FPL_Fixtures_Extract[],MATCH($A583,FPL_Fixtures_Extract[[Player]:[Player]],0),MATCH(FPL_Combined[[#Headers],[Gameweek 14]],FPL_Fixtures_Extract[#Headers],0)),3))</f>
        <v>AVL(A) 3-2</v>
      </c>
      <c r="P583" t="str">
        <f ca="1">IF(RIGHT(FPL_Combined[[#Headers],[Gameweek 15]],2)&lt;$B$622,INDEX(FPL_Results_Extract[Gameweek 15],MATCH($A583,FPL_Results_Extract[[Player]:[Player]],0)),INDEX(Team_Key[[Abbreviation]:[Abbreviation]],MATCH(LEFT(INDEX(FPL_Fixtures_Extract[],MATCH($A583,FPL_Fixtures_Extract[[Player]:[Player]],0),MATCH(FPL_Combined[[#Headers],[Gameweek 15]],FPL_Fixtures_Extract[#Headers],0)),LEN(INDEX(FPL_Fixtures_Extract[],MATCH($A583,FPL_Fixtures_Extract[[Player]:[Player]],0),MATCH(FPL_Combined[[#Headers],[Gameweek 15]],FPL_Fixtures_Extract[#Headers],0)))-4),Team_Key[[Full Name]:[Full Name]],0))&amp;RIGHT(INDEX(FPL_Fixtures_Extract[],MATCH($A583,FPL_Fixtures_Extract[[Player]:[Player]],0),MATCH(FPL_Combined[[#Headers],[Gameweek 15]],FPL_Fixtures_Extract[#Headers],0)),3))</f>
        <v>NOR(H) 2-0</v>
      </c>
      <c r="Q583" t="str">
        <f ca="1">IF(RIGHT(FPL_Combined[[#Headers],[Gameweek 16]],2)&lt;$B$622,INDEX(FPL_Results_Extract[Gameweek 16],MATCH($A583,FPL_Results_Extract[[Player]:[Player]],0)),INDEX(Team_Key[[Abbreviation]:[Abbreviation]],MATCH(LEFT(INDEX(FPL_Fixtures_Extract[],MATCH($A583,FPL_Fixtures_Extract[[Player]:[Player]],0),MATCH(FPL_Combined[[#Headers],[Gameweek 16]],FPL_Fixtures_Extract[#Headers],0)),LEN(INDEX(FPL_Fixtures_Extract[],MATCH($A583,FPL_Fixtures_Extract[[Player]:[Player]],0),MATCH(FPL_Combined[[#Headers],[Gameweek 16]],FPL_Fixtures_Extract[#Headers],0)))-4),Team_Key[[Full Name]:[Full Name]],0))&amp;RIGHT(INDEX(FPL_Fixtures_Extract[],MATCH($A583,FPL_Fixtures_Extract[[Player]:[Player]],0),MATCH(FPL_Combined[[#Headers],[Gameweek 16]],FPL_Fixtures_Extract[#Headers],0)),3))</f>
        <v>SUN(A) 1-0</v>
      </c>
      <c r="R583" t="str">
        <f ca="1">IF(RIGHT(FPL_Combined[[#Headers],[Gameweek 17]],2)&lt;$B$622,INDEX(FPL_Results_Extract[Gameweek 17],MATCH($A583,FPL_Results_Extract[[Player]:[Player]],0)),INDEX(Team_Key[[Abbreviation]:[Abbreviation]],MATCH(LEFT(INDEX(FPL_Fixtures_Extract[],MATCH($A583,FPL_Fixtures_Extract[[Player]:[Player]],0),MATCH(FPL_Combined[[#Headers],[Gameweek 17]],FPL_Fixtures_Extract[#Headers],0)),LEN(INDEX(FPL_Fixtures_Extract[],MATCH($A583,FPL_Fixtures_Extract[[Player]:[Player]],0),MATCH(FPL_Combined[[#Headers],[Gameweek 17]],FPL_Fixtures_Extract[#Headers],0)))-4),Team_Key[[Full Name]:[Full Name]],0))&amp;RIGHT(INDEX(FPL_Fixtures_Extract[],MATCH($A583,FPL_Fixtures_Extract[[Player]:[Player]],0),MATCH(FPL_Combined[[#Headers],[Gameweek 17]],FPL_Fixtures_Extract[#Headers],0)),3))</f>
        <v>LIV(H) 3-0</v>
      </c>
      <c r="S583" t="str">
        <f ca="1">IF(RIGHT(FPL_Combined[[#Headers],[Gameweek 18]],2)&lt;$B$622,INDEX(FPL_Results_Extract[Gameweek 18],MATCH($A583,FPL_Results_Extract[[Player]:[Player]],0)),INDEX(Team_Key[[Abbreviation]:[Abbreviation]],MATCH(LEFT(INDEX(FPL_Fixtures_Extract[],MATCH($A583,FPL_Fixtures_Extract[[Player]:[Player]],0),MATCH(FPL_Combined[[#Headers],[Gameweek 18]],FPL_Fixtures_Extract[#Headers],0)),LEN(INDEX(FPL_Fixtures_Extract[],MATCH($A583,FPL_Fixtures_Extract[[Player]:[Player]],0),MATCH(FPL_Combined[[#Headers],[Gameweek 18]],FPL_Fixtures_Extract[#Headers],0)))-4),Team_Key[[Full Name]:[Full Name]],0))&amp;RIGHT(INDEX(FPL_Fixtures_Extract[],MATCH($A583,FPL_Fixtures_Extract[[Player]:[Player]],0),MATCH(FPL_Combined[[#Headers],[Gameweek 18]],FPL_Fixtures_Extract[#Headers],0)),3))</f>
        <v>CHE(A) 2-2</v>
      </c>
      <c r="T583" t="str">
        <f ca="1">IF(RIGHT(FPL_Combined[[#Headers],[Gameweek 19]],2)&lt;$B$622,INDEX(FPL_Results_Extract[Gameweek 19],MATCH($A583,FPL_Results_Extract[[Player]:[Player]],0)),INDEX(Team_Key[[Abbreviation]:[Abbreviation]],MATCH(LEFT(INDEX(FPL_Fixtures_Extract[],MATCH($A583,FPL_Fixtures_Extract[[Player]:[Player]],0),MATCH(FPL_Combined[[#Headers],[Gameweek 19]],FPL_Fixtures_Extract[#Headers],0)),LEN(INDEX(FPL_Fixtures_Extract[],MATCH($A583,FPL_Fixtures_Extract[[Player]:[Player]],0),MATCH(FPL_Combined[[#Headers],[Gameweek 19]],FPL_Fixtures_Extract[#Headers],0)))-4),Team_Key[[Full Name]:[Full Name]],0))&amp;RIGHT(INDEX(FPL_Fixtures_Extract[],MATCH($A583,FPL_Fixtures_Extract[[Player]:[Player]],0),MATCH(FPL_Combined[[#Headers],[Gameweek 19]],FPL_Fixtures_Extract[#Headers],0)),3))</f>
        <v>TOT(H) 1-2</v>
      </c>
      <c r="U583" t="str">
        <f ca="1">IF(RIGHT(FPL_Combined[[#Headers],[Gameweek 20]],2)&lt;$B$622,INDEX(FPL_Results_Extract[Gameweek 20],MATCH($A583,FPL_Results_Extract[[Player]:[Player]],0)),INDEX(Team_Key[[Abbreviation]:[Abbreviation]],MATCH(LEFT(INDEX(FPL_Fixtures_Extract[],MATCH($A583,FPL_Fixtures_Extract[[Player]:[Player]],0),MATCH(FPL_Combined[[#Headers],[Gameweek 20]],FPL_Fixtures_Extract[#Headers],0)),LEN(INDEX(FPL_Fixtures_Extract[],MATCH($A583,FPL_Fixtures_Extract[[Player]:[Player]],0),MATCH(FPL_Combined[[#Headers],[Gameweek 20]],FPL_Fixtures_Extract[#Headers],0)))-4),Team_Key[[Full Name]:[Full Name]],0))&amp;RIGHT(INDEX(FPL_Fixtures_Extract[],MATCH($A583,FPL_Fixtures_Extract[[Player]:[Player]],0),MATCH(FPL_Combined[[#Headers],[Gameweek 20]],FPL_Fixtures_Extract[#Headers],0)),3))</f>
        <v>MCI(H) 1-2</v>
      </c>
      <c r="V583" t="str">
        <f ca="1">IF(RIGHT(FPL_Combined[[#Headers],[Gameweek 21]],2)&lt;$B$622,INDEX(FPL_Results_Extract[Gameweek 21],MATCH($A583,FPL_Results_Extract[[Player]:[Player]],0)),INDEX(Team_Key[[Abbreviation]:[Abbreviation]],MATCH(LEFT(INDEX(FPL_Fixtures_Extract[],MATCH($A583,FPL_Fixtures_Extract[[Player]:[Player]],0),MATCH(FPL_Combined[[#Headers],[Gameweek 21]],FPL_Fixtures_Extract[#Headers],0)),LEN(INDEX(FPL_Fixtures_Extract[],MATCH($A583,FPL_Fixtures_Extract[[Player]:[Player]],0),MATCH(FPL_Combined[[#Headers],[Gameweek 21]],FPL_Fixtures_Extract[#Headers],0)))-4),Team_Key[[Full Name]:[Full Name]],0))&amp;RIGHT(INDEX(FPL_Fixtures_Extract[],MATCH($A583,FPL_Fixtures_Extract[[Player]:[Player]],0),MATCH(FPL_Combined[[#Headers],[Gameweek 21]],FPL_Fixtures_Extract[#Headers],0)),3))</f>
        <v>SOU(A) 0-2</v>
      </c>
      <c r="W583" t="str">
        <f ca="1">IF(RIGHT(FPL_Combined[[#Headers],[Gameweek 22]],2)&lt;$B$622,INDEX(FPL_Results_Extract[Gameweek 22],MATCH($A583,FPL_Results_Extract[[Player]:[Player]],0)),INDEX(Team_Key[[Abbreviation]:[Abbreviation]],MATCH(LEFT(INDEX(FPL_Fixtures_Extract[],MATCH($A583,FPL_Fixtures_Extract[[Player]:[Player]],0),MATCH(FPL_Combined[[#Headers],[Gameweek 22]],FPL_Fixtures_Extract[#Headers],0)),LEN(INDEX(FPL_Fixtures_Extract[],MATCH($A583,FPL_Fixtures_Extract[[Player]:[Player]],0),MATCH(FPL_Combined[[#Headers],[Gameweek 22]],FPL_Fixtures_Extract[#Headers],0)))-4),Team_Key[[Full Name]:[Full Name]],0))&amp;RIGHT(INDEX(FPL_Fixtures_Extract[],MATCH($A583,FPL_Fixtures_Extract[[Player]:[Player]],0),MATCH(FPL_Combined[[#Headers],[Gameweek 22]],FPL_Fixtures_Extract[#Headers],0)),3))</f>
        <v>SWA(A) 0-1</v>
      </c>
      <c r="X583" t="str">
        <f ca="1">IF(RIGHT(FPL_Combined[[#Headers],[Gameweek 23]],2)&lt;$B$622,INDEX(FPL_Results_Extract[Gameweek 23],MATCH($A583,FPL_Results_Extract[[Player]:[Player]],0)),INDEX(Team_Key[[Abbreviation]:[Abbreviation]],MATCH(LEFT(INDEX(FPL_Fixtures_Extract[],MATCH($A583,FPL_Fixtures_Extract[[Player]:[Player]],0),MATCH(FPL_Combined[[#Headers],[Gameweek 23]],FPL_Fixtures_Extract[#Headers],0)),LEN(INDEX(FPL_Fixtures_Extract[],MATCH($A583,FPL_Fixtures_Extract[[Player]:[Player]],0),MATCH(FPL_Combined[[#Headers],[Gameweek 23]],FPL_Fixtures_Extract[#Headers],0)))-4),Team_Key[[Full Name]:[Full Name]],0))&amp;RIGHT(INDEX(FPL_Fixtures_Extract[],MATCH($A583,FPL_Fixtures_Extract[[Player]:[Player]],0),MATCH(FPL_Combined[[#Headers],[Gameweek 23]],FPL_Fixtures_Extract[#Headers],0)),3))</f>
        <v>NEW(H) 2-1</v>
      </c>
      <c r="Y583" t="str">
        <f ca="1">IF(RIGHT(FPL_Combined[[#Headers],[Gameweek 24]],2)&lt;$B$622,INDEX(FPL_Results_Extract[Team],MATCH($A583,FPL_Results_Extract[[Player]:[Player]],0)),INDEX(Team_Key[[Abbreviation]:[Abbreviation]],MATCH(LEFT(INDEX(FPL_Fixtures_Extract[],MATCH($A583,FPL_Fixtures_Extract[[Player]:[Player]],0),MATCH(FPL_Combined[[#Headers],[Gameweek 24]],FPL_Fixtures_Extract[#Headers],0)),LEN(INDEX(FPL_Fixtures_Extract[],MATCH($A583,FPL_Fixtures_Extract[[Player]:[Player]],0),MATCH(FPL_Combined[[#Headers],[Gameweek 24]],FPL_Fixtures_Extract[#Headers],0)))-4),Team_Key[[Full Name]:[Full Name]],0))&amp;RIGHT(INDEX(FPL_Fixtures_Extract[],MATCH($A583,FPL_Fixtures_Extract[[Player]:[Player]],0),MATCH(FPL_Combined[[#Headers],[Gameweek 24]],FPL_Fixtures_Extract[#Headers],0)),3))</f>
        <v>WAT</v>
      </c>
      <c r="Z583" t="str">
        <f ca="1">IF(RIGHT(FPL_Combined[[#Headers],[Gameweek 25]],2)&lt;$B$622,INDEX(FPL_Results_Extract[Player],MATCH($A583,FPL_Results_Extract[[Player]:[Player]],0)),INDEX(Team_Key[[Abbreviation]:[Abbreviation]],MATCH(LEFT(INDEX(FPL_Fixtures_Extract[],MATCH($A583,FPL_Fixtures_Extract[[Player]:[Player]],0),MATCH(FPL_Combined[[#Headers],[Gameweek 25]],FPL_Fixtures_Extract[#Headers],0)),LEN(INDEX(FPL_Fixtures_Extract[],MATCH($A583,FPL_Fixtures_Extract[[Player]:[Player]],0),MATCH(FPL_Combined[[#Headers],[Gameweek 25]],FPL_Fixtures_Extract[#Headers],0)))-4),Team_Key[[Full Name]:[Full Name]],0))&amp;RIGHT(INDEX(FPL_Fixtures_Extract[],MATCH($A583,FPL_Fixtures_Extract[[Player]:[Player]],0),MATCH(FPL_Combined[[#Headers],[Gameweek 25]],FPL_Fixtures_Extract[#Headers],0)),3))</f>
        <v>Vydra</v>
      </c>
      <c r="AA583" t="str">
        <f ca="1">IF(RIGHT(FPL_Combined[[#Headers],[Gameweek 26]],2)&lt;$B$622,INDEX(FPL_Results_Extract[Gameweek 01],MATCH($A583,FPL_Results_Extract[[Player]:[Player]],0)),INDEX(Team_Key[[Abbreviation]:[Abbreviation]],MATCH(LEFT(INDEX(FPL_Fixtures_Extract[],MATCH($A583,FPL_Fixtures_Extract[[Player]:[Player]],0),MATCH(FPL_Combined[[#Headers],[Gameweek 26]],FPL_Fixtures_Extract[#Headers],0)),LEN(INDEX(FPL_Fixtures_Extract[],MATCH($A583,FPL_Fixtures_Extract[[Player]:[Player]],0),MATCH(FPL_Combined[[#Headers],[Gameweek 26]],FPL_Fixtures_Extract[#Headers],0)))-4),Team_Key[[Full Name]:[Full Name]],0))&amp;RIGHT(INDEX(FPL_Fixtures_Extract[],MATCH($A583,FPL_Fixtures_Extract[[Player]:[Player]],0),MATCH(FPL_Combined[[#Headers],[Gameweek 26]],FPL_Fixtures_Extract[#Headers],0)),3))</f>
        <v>EVE(A) 2-2</v>
      </c>
      <c r="AB583" t="str">
        <f ca="1">IF(RIGHT(FPL_Combined[[#Headers],[Gameweek 27]],2)&lt;$B$622,INDEX(FPL_Results_Extract[Gameweek 02],MATCH($A583,FPL_Results_Extract[[Player]:[Player]],0)),INDEX(Team_Key[[Abbreviation]:[Abbreviation]],MATCH(LEFT(INDEX(FPL_Fixtures_Extract[],MATCH($A583,FPL_Fixtures_Extract[[Player]:[Player]],0),MATCH(FPL_Combined[[#Headers],[Gameweek 27]],FPL_Fixtures_Extract[#Headers],0)),LEN(INDEX(FPL_Fixtures_Extract[],MATCH($A583,FPL_Fixtures_Extract[[Player]:[Player]],0),MATCH(FPL_Combined[[#Headers],[Gameweek 27]],FPL_Fixtures_Extract[#Headers],0)))-4),Team_Key[[Full Name]:[Full Name]],0))&amp;RIGHT(INDEX(FPL_Fixtures_Extract[],MATCH($A583,FPL_Fixtures_Extract[[Player]:[Player]],0),MATCH(FPL_Combined[[#Headers],[Gameweek 27]],FPL_Fixtures_Extract[#Headers],0)),3))</f>
        <v>WBA(H) 0-0</v>
      </c>
      <c r="AC583" t="str">
        <f ca="1">IF(RIGHT(FPL_Combined[[#Headers],[Gameweek 28]],2)&lt;$B$622,INDEX(FPL_Results_Extract[Gameweek 03],MATCH($A583,FPL_Results_Extract[[Player]:[Player]],0)),INDEX(Team_Key[[Abbreviation]:[Abbreviation]],MATCH(LEFT(INDEX(FPL_Fixtures_Extract[],MATCH($A583,FPL_Fixtures_Extract[[Player]:[Player]],0),MATCH(FPL_Combined[[#Headers],[Gameweek 28]],FPL_Fixtures_Extract[#Headers],0)),LEN(INDEX(FPL_Fixtures_Extract[],MATCH($A583,FPL_Fixtures_Extract[[Player]:[Player]],0),MATCH(FPL_Combined[[#Headers],[Gameweek 28]],FPL_Fixtures_Extract[#Headers],0)))-4),Team_Key[[Full Name]:[Full Name]],0))&amp;RIGHT(INDEX(FPL_Fixtures_Extract[],MATCH($A583,FPL_Fixtures_Extract[[Player]:[Player]],0),MATCH(FPL_Combined[[#Headers],[Gameweek 28]],FPL_Fixtures_Extract[#Headers],0)),3))</f>
        <v>SOU(H) 0-0</v>
      </c>
      <c r="AD583" t="str">
        <f ca="1">IF(RIGHT(FPL_Combined[[#Headers],[Gameweek 29]],2)&lt;$B$622,INDEX(FPL_Results_Extract[Gameweek 04],MATCH($A583,FPL_Results_Extract[[Player]:[Player]],0)),INDEX(Team_Key[[Abbreviation]:[Abbreviation]],MATCH(LEFT(INDEX(FPL_Fixtures_Extract[],MATCH($A583,FPL_Fixtures_Extract[[Player]:[Player]],0),MATCH(FPL_Combined[[#Headers],[Gameweek 29]],FPL_Fixtures_Extract[#Headers],0)),LEN(INDEX(FPL_Fixtures_Extract[],MATCH($A583,FPL_Fixtures_Extract[[Player]:[Player]],0),MATCH(FPL_Combined[[#Headers],[Gameweek 29]],FPL_Fixtures_Extract[#Headers],0)))-4),Team_Key[[Full Name]:[Full Name]],0))&amp;RIGHT(INDEX(FPL_Fixtures_Extract[],MATCH($A583,FPL_Fixtures_Extract[[Player]:[Player]],0),MATCH(FPL_Combined[[#Headers],[Gameweek 29]],FPL_Fixtures_Extract[#Headers],0)),3))</f>
        <v>LEI(H)</v>
      </c>
      <c r="AE583" t="e">
        <f ca="1">IF(RIGHT(FPL_Combined[[#Headers],[Gameweek 30]],2)&lt;$B$622,INDEX(FPL_Results_Extract[Gameweek 05],MATCH($A583,FPL_Results_Extract[[Player]:[Player]],0)),INDEX(Team_Key[[Abbreviation]:[Abbreviation]],MATCH(LEFT(INDEX(FPL_Fixtures_Extract[],MATCH($A583,FPL_Fixtures_Extract[[Player]:[Player]],0),MATCH(FPL_Combined[[#Headers],[Gameweek 30]],FPL_Fixtures_Extract[#Headers],0)),LEN(INDEX(FPL_Fixtures_Extract[],MATCH($A583,FPL_Fixtures_Extract[[Player]:[Player]],0),MATCH(FPL_Combined[[#Headers],[Gameweek 30]],FPL_Fixtures_Extract[#Headers],0)))-4),Team_Key[[Full Name]:[Full Name]],0))&amp;RIGHT(INDEX(FPL_Fixtures_Extract[],MATCH($A583,FPL_Fixtures_Extract[[Player]:[Player]],0),MATCH(FPL_Combined[[#Headers],[Gameweek 30]],FPL_Fixtures_Extract[#Headers],0)),3))</f>
        <v>#VALUE!</v>
      </c>
      <c r="AF583" t="str">
        <f ca="1">IF(RIGHT(FPL_Combined[[#Headers],[Gameweek 31]],2)&lt;$B$622,INDEX(FPL_Results_Extract[Gameweek 06],MATCH($A583,FPL_Results_Extract[[Player]:[Player]],0)),INDEX(Team_Key[[Abbreviation]:[Abbreviation]],MATCH(LEFT(INDEX(FPL_Fixtures_Extract[],MATCH($A583,FPL_Fixtures_Extract[[Player]:[Player]],0),MATCH(FPL_Combined[[#Headers],[Gameweek 31]],FPL_Fixtures_Extract[#Headers],0)),LEN(INDEX(FPL_Fixtures_Extract[],MATCH($A583,FPL_Fixtures_Extract[[Player]:[Player]],0),MATCH(FPL_Combined[[#Headers],[Gameweek 31]],FPL_Fixtures_Extract[#Headers],0)))-4),Team_Key[[Full Name]:[Full Name]],0))&amp;RIGHT(INDEX(FPL_Fixtures_Extract[],MATCH($A583,FPL_Fixtures_Extract[[Player]:[Player]],0),MATCH(FPL_Combined[[#Headers],[Gameweek 31]],FPL_Fixtures_Extract[#Headers],0)),3))</f>
        <v>STK(H)</v>
      </c>
      <c r="AG583" t="str">
        <f ca="1">IF(RIGHT(FPL_Combined[[#Headers],[Gameweek 32]],2)&lt;$B$622,INDEX(FPL_Results_Extract[Gameweek 07],MATCH($A583,FPL_Results_Extract[[Player]:[Player]],0)),INDEX(Team_Key[[Abbreviation]:[Abbreviation]],MATCH(LEFT(INDEX(FPL_Fixtures_Extract[],MATCH($A583,FPL_Fixtures_Extract[[Player]:[Player]],0),MATCH(FPL_Combined[[#Headers],[Gameweek 32]],FPL_Fixtures_Extract[#Headers],0)),LEN(INDEX(FPL_Fixtures_Extract[],MATCH($A583,FPL_Fixtures_Extract[[Player]:[Player]],0),MATCH(FPL_Combined[[#Headers],[Gameweek 32]],FPL_Fixtures_Extract[#Headers],0)))-4),Team_Key[[Full Name]:[Full Name]],0))&amp;RIGHT(INDEX(FPL_Fixtures_Extract[],MATCH($A583,FPL_Fixtures_Extract[[Player]:[Player]],0),MATCH(FPL_Combined[[#Headers],[Gameweek 32]],FPL_Fixtures_Extract[#Headers],0)),3))</f>
        <v>ARS(A)</v>
      </c>
      <c r="AH583" t="str">
        <f ca="1">IF(RIGHT(FPL_Combined[[#Headers],[Gameweek 33]],2)&lt;$B$622,INDEX(FPL_Results_Extract[Gameweek 08],MATCH($A583,FPL_Results_Extract[[Player]:[Player]],0)),INDEX(Team_Key[[Abbreviation]:[Abbreviation]],MATCH(LEFT(INDEX(FPL_Fixtures_Extract[],MATCH($A583,FPL_Fixtures_Extract[[Player]:[Player]],0),MATCH(FPL_Combined[[#Headers],[Gameweek 33]],FPL_Fixtures_Extract[#Headers],0)),LEN(INDEX(FPL_Fixtures_Extract[],MATCH($A583,FPL_Fixtures_Extract[[Player]:[Player]],0),MATCH(FPL_Combined[[#Headers],[Gameweek 33]],FPL_Fixtures_Extract[#Headers],0)))-4),Team_Key[[Full Name]:[Full Name]],0))&amp;RIGHT(INDEX(FPL_Fixtures_Extract[],MATCH($A583,FPL_Fixtures_Extract[[Player]:[Player]],0),MATCH(FPL_Combined[[#Headers],[Gameweek 33]],FPL_Fixtures_Extract[#Headers],0)),3))</f>
        <v>EVE(H)</v>
      </c>
      <c r="AI583" t="str">
        <f ca="1">IF(RIGHT(FPL_Combined[[#Headers],[Gameweek 34]],2)&lt;$B$622,INDEX(FPL_Results_Extract[Gameweek 09],MATCH($A583,FPL_Results_Extract[[Player]:[Player]],0)),INDEX(Team_Key[[Abbreviation]:[Abbreviation]],MATCH(LEFT(INDEX(FPL_Fixtures_Extract[],MATCH($A583,FPL_Fixtures_Extract[[Player]:[Player]],0),MATCH(FPL_Combined[[#Headers],[Gameweek 34]],FPL_Fixtures_Extract[#Headers],0)),LEN(INDEX(FPL_Fixtures_Extract[],MATCH($A583,FPL_Fixtures_Extract[[Player]:[Player]],0),MATCH(FPL_Combined[[#Headers],[Gameweek 34]],FPL_Fixtures_Extract[#Headers],0)))-4),Team_Key[[Full Name]:[Full Name]],0))&amp;RIGHT(INDEX(FPL_Fixtures_Extract[],MATCH($A583,FPL_Fixtures_Extract[[Player]:[Player]],0),MATCH(FPL_Combined[[#Headers],[Gameweek 34]],FPL_Fixtures_Extract[#Headers],0)),3))</f>
        <v>WBA(A)</v>
      </c>
      <c r="AJ583" t="str">
        <f ca="1">IF(RIGHT(FPL_Combined[[#Headers],[Gameweek 35]],2)&lt;$B$622,INDEX(FPL_Results_Extract[Gameweek 10],MATCH($A583,FPL_Results_Extract[[Player]:[Player]],0)),INDEX(Team_Key[[Abbreviation]:[Abbreviation]],MATCH(LEFT(INDEX(FPL_Fixtures_Extract[],MATCH($A583,FPL_Fixtures_Extract[[Player]:[Player]],0),MATCH(FPL_Combined[[#Headers],[Gameweek 35]],FPL_Fixtures_Extract[#Headers],0)),LEN(INDEX(FPL_Fixtures_Extract[],MATCH($A583,FPL_Fixtures_Extract[[Player]:[Player]],0),MATCH(FPL_Combined[[#Headers],[Gameweek 35]],FPL_Fixtures_Extract[#Headers],0)))-4),Team_Key[[Full Name]:[Full Name]],0))&amp;RIGHT(INDEX(FPL_Fixtures_Extract[],MATCH($A583,FPL_Fixtures_Extract[[Player]:[Player]],0),MATCH(FPL_Combined[[#Headers],[Gameweek 35]],FPL_Fixtures_Extract[#Headers],0)),3))</f>
        <v>NOR(A)</v>
      </c>
      <c r="AK583" t="str">
        <f ca="1">IF(RIGHT(FPL_Combined[[#Headers],[Gameweek 36]],2)&lt;$B$622,INDEX(FPL_Results_Extract[Gameweek 11],MATCH($A583,FPL_Results_Extract[[Player]:[Player]],0)),INDEX(Team_Key[[Abbreviation]:[Abbreviation]],MATCH(LEFT(INDEX(FPL_Fixtures_Extract[],MATCH($A583,FPL_Fixtures_Extract[[Player]:[Player]],0),MATCH(FPL_Combined[[#Headers],[Gameweek 36]],FPL_Fixtures_Extract[#Headers],0)),LEN(INDEX(FPL_Fixtures_Extract[],MATCH($A583,FPL_Fixtures_Extract[[Player]:[Player]],0),MATCH(FPL_Combined[[#Headers],[Gameweek 36]],FPL_Fixtures_Extract[#Headers],0)))-4),Team_Key[[Full Name]:[Full Name]],0))&amp;RIGHT(INDEX(FPL_Fixtures_Extract[],MATCH($A583,FPL_Fixtures_Extract[[Player]:[Player]],0),MATCH(FPL_Combined[[#Headers],[Gameweek 36]],FPL_Fixtures_Extract[#Headers],0)),3))</f>
        <v>AVL(H)</v>
      </c>
      <c r="AL583" t="str">
        <f ca="1">IF(RIGHT(FPL_Combined[[#Headers],[Gameweek 37]],2)&lt;$B$622,INDEX(FPL_Results_Extract[Gameweek 12],MATCH($A583,FPL_Results_Extract[[Player]:[Player]],0)),INDEX(Team_Key[[Abbreviation]:[Abbreviation]],MATCH(LEFT(INDEX(FPL_Fixtures_Extract[],MATCH($A583,FPL_Fixtures_Extract[[Player]:[Player]],0),MATCH(FPL_Combined[[#Headers],[Gameweek 37]],FPL_Fixtures_Extract[#Headers],0)),LEN(INDEX(FPL_Fixtures_Extract[],MATCH($A583,FPL_Fixtures_Extract[[Player]:[Player]],0),MATCH(FPL_Combined[[#Headers],[Gameweek 37]],FPL_Fixtures_Extract[#Headers],0)))-4),Team_Key[[Full Name]:[Full Name]],0))&amp;RIGHT(INDEX(FPL_Fixtures_Extract[],MATCH($A583,FPL_Fixtures_Extract[[Player]:[Player]],0),MATCH(FPL_Combined[[#Headers],[Gameweek 37]],FPL_Fixtures_Extract[#Headers],0)),3))</f>
        <v>LIV(A)</v>
      </c>
      <c r="AM583" t="str">
        <f ca="1">IF(RIGHT(FPL_Combined[[#Headers],[Gameweek 38]],2)&lt;$B$622,INDEX(FPL_Results_Extract[Gameweek 13],MATCH($A583,FPL_Results_Extract[[Player]:[Player]],0)),INDEX(Team_Key[[Abbreviation]:[Abbreviation]],MATCH(LEFT(INDEX(FPL_Fixtures_Extract[],MATCH($A583,FPL_Fixtures_Extract[[Player]:[Player]],0),MATCH(FPL_Combined[[#Headers],[Gameweek 38]],FPL_Fixtures_Extract[#Headers],0)),LEN(INDEX(FPL_Fixtures_Extract[],MATCH($A583,FPL_Fixtures_Extract[[Player]:[Player]],0),MATCH(FPL_Combined[[#Headers],[Gameweek 38]],FPL_Fixtures_Extract[#Headers],0)))-4),Team_Key[[Full Name]:[Full Name]],0))&amp;RIGHT(INDEX(FPL_Fixtures_Extract[],MATCH($A583,FPL_Fixtures_Extract[[Player]:[Player]],0),MATCH(FPL_Combined[[#Headers],[Gameweek 38]],FPL_Fixtures_Extract[#Headers],0)),3))</f>
        <v>SUN(H)</v>
      </c>
    </row>
    <row r="584" spans="1:39" x14ac:dyDescent="0.45">
      <c r="A584" t="s">
        <v>94</v>
      </c>
      <c r="B584" t="str">
        <f ca="1">IF(RIGHT(FPL_Combined[[#Headers],[Gameweek 01]],2)&lt;$B$622,INDEX(FPL_Results_Extract[Gameweek 01],MATCH($A584,FPL_Results_Extract[[Player]:[Player]],0)),INDEX(Team_Key[[Abbreviation]:[Abbreviation]],MATCH(LEFT(INDEX(FPL_Fixtures_Extract[],MATCH($A584,FPL_Fixtures_Extract[[Player]:[Player]],0),MATCH(FPL_Combined[[#Headers],[Gameweek 01]],FPL_Fixtures_Extract[#Headers],0)),LEN(INDEX(FPL_Fixtures_Extract[],MATCH($A584,FPL_Fixtures_Extract[[Player]:[Player]],0),MATCH(FPL_Combined[[#Headers],[Gameweek 01]],FPL_Fixtures_Extract[#Headers],0)))-4),Team_Key[[Full Name]:[Full Name]],0))&amp;RIGHT(INDEX(FPL_Fixtures_Extract[],MATCH($A584,FPL_Fixtures_Extract[[Player]:[Player]],0),MATCH(FPL_Combined[[#Headers],[Gameweek 01]],FPL_Fixtures_Extract[#Headers],0)),3))</f>
        <v>WHU(H) 0-2</v>
      </c>
      <c r="C584" t="str">
        <f ca="1">IF(RIGHT(FPL_Combined[[#Headers],[Gameweek 02]],2)&lt;$B$622,INDEX(FPL_Results_Extract[Gameweek 02],MATCH($A584,FPL_Results_Extract[[Player]:[Player]],0)),INDEX(Team_Key[[Abbreviation]:[Abbreviation]],MATCH(LEFT(INDEX(FPL_Fixtures_Extract[],MATCH($A584,FPL_Fixtures_Extract[[Player]:[Player]],0),MATCH(FPL_Combined[[#Headers],[Gameweek 02]],FPL_Fixtures_Extract[#Headers],0)),LEN(INDEX(FPL_Fixtures_Extract[],MATCH($A584,FPL_Fixtures_Extract[[Player]:[Player]],0),MATCH(FPL_Combined[[#Headers],[Gameweek 02]],FPL_Fixtures_Extract[#Headers],0)))-4),Team_Key[[Full Name]:[Full Name]],0))&amp;RIGHT(INDEX(FPL_Fixtures_Extract[],MATCH($A584,FPL_Fixtures_Extract[[Player]:[Player]],0),MATCH(FPL_Combined[[#Headers],[Gameweek 02]],FPL_Fixtures_Extract[#Headers],0)),3))</f>
        <v>CRY(A) 2-1</v>
      </c>
      <c r="D584" t="str">
        <f ca="1">IF(RIGHT(FPL_Combined[[#Headers],[Gameweek 03]],2)&lt;$B$622,INDEX(FPL_Results_Extract[Gameweek 03],MATCH($A584,FPL_Results_Extract[[Player]:[Player]],0)),INDEX(Team_Key[[Abbreviation]:[Abbreviation]],MATCH(LEFT(INDEX(FPL_Fixtures_Extract[],MATCH($A584,FPL_Fixtures_Extract[[Player]:[Player]],0),MATCH(FPL_Combined[[#Headers],[Gameweek 03]],FPL_Fixtures_Extract[#Headers],0)),LEN(INDEX(FPL_Fixtures_Extract[],MATCH($A584,FPL_Fixtures_Extract[[Player]:[Player]],0),MATCH(FPL_Combined[[#Headers],[Gameweek 03]],FPL_Fixtures_Extract[#Headers],0)))-4),Team_Key[[Full Name]:[Full Name]],0))&amp;RIGHT(INDEX(FPL_Fixtures_Extract[],MATCH($A584,FPL_Fixtures_Extract[[Player]:[Player]],0),MATCH(FPL_Combined[[#Headers],[Gameweek 03]],FPL_Fixtures_Extract[#Headers],0)),3))</f>
        <v>LIV(H) 0-0</v>
      </c>
      <c r="E584" t="str">
        <f ca="1">IF(RIGHT(FPL_Combined[[#Headers],[Gameweek 04]],2)&lt;$B$622,INDEX(FPL_Results_Extract[Gameweek 04],MATCH($A584,FPL_Results_Extract[[Player]:[Player]],0)),INDEX(Team_Key[[Abbreviation]:[Abbreviation]],MATCH(LEFT(INDEX(FPL_Fixtures_Extract[],MATCH($A584,FPL_Fixtures_Extract[[Player]:[Player]],0),MATCH(FPL_Combined[[#Headers],[Gameweek 04]],FPL_Fixtures_Extract[#Headers],0)),LEN(INDEX(FPL_Fixtures_Extract[],MATCH($A584,FPL_Fixtures_Extract[[Player]:[Player]],0),MATCH(FPL_Combined[[#Headers],[Gameweek 04]],FPL_Fixtures_Extract[#Headers],0)))-4),Team_Key[[Full Name]:[Full Name]],0))&amp;RIGHT(INDEX(FPL_Fixtures_Extract[],MATCH($A584,FPL_Fixtures_Extract[[Player]:[Player]],0),MATCH(FPL_Combined[[#Headers],[Gameweek 04]],FPL_Fixtures_Extract[#Headers],0)),3))</f>
        <v>NEW(A) 1-0</v>
      </c>
      <c r="F584" t="str">
        <f ca="1">IF(RIGHT(FPL_Combined[[#Headers],[Gameweek 05]],2)&lt;$B$622,INDEX(FPL_Results_Extract[Gameweek 05],MATCH($A584,FPL_Results_Extract[[Player]:[Player]],0)),INDEX(Team_Key[[Abbreviation]:[Abbreviation]],MATCH(LEFT(INDEX(FPL_Fixtures_Extract[],MATCH($A584,FPL_Fixtures_Extract[[Player]:[Player]],0),MATCH(FPL_Combined[[#Headers],[Gameweek 05]],FPL_Fixtures_Extract[#Headers],0)),LEN(INDEX(FPL_Fixtures_Extract[],MATCH($A584,FPL_Fixtures_Extract[[Player]:[Player]],0),MATCH(FPL_Combined[[#Headers],[Gameweek 05]],FPL_Fixtures_Extract[#Headers],0)))-4),Team_Key[[Full Name]:[Full Name]],0))&amp;RIGHT(INDEX(FPL_Fixtures_Extract[],MATCH($A584,FPL_Fixtures_Extract[[Player]:[Player]],0),MATCH(FPL_Combined[[#Headers],[Gameweek 05]],FPL_Fixtures_Extract[#Headers],0)),3))</f>
        <v>STK(H) 2-0</v>
      </c>
      <c r="G584" t="str">
        <f ca="1">IF(RIGHT(FPL_Combined[[#Headers],[Gameweek 06]],2)&lt;$B$622,INDEX(FPL_Results_Extract[Gameweek 06],MATCH($A584,FPL_Results_Extract[[Player]:[Player]],0)),INDEX(Team_Key[[Abbreviation]:[Abbreviation]],MATCH(LEFT(INDEX(FPL_Fixtures_Extract[],MATCH($A584,FPL_Fixtures_Extract[[Player]:[Player]],0),MATCH(FPL_Combined[[#Headers],[Gameweek 06]],FPL_Fixtures_Extract[#Headers],0)),LEN(INDEX(FPL_Fixtures_Extract[],MATCH($A584,FPL_Fixtures_Extract[[Player]:[Player]],0),MATCH(FPL_Combined[[#Headers],[Gameweek 06]],FPL_Fixtures_Extract[#Headers],0)))-4),Team_Key[[Full Name]:[Full Name]],0))&amp;RIGHT(INDEX(FPL_Fixtures_Extract[],MATCH($A584,FPL_Fixtures_Extract[[Player]:[Player]],0),MATCH(FPL_Combined[[#Headers],[Gameweek 06]],FPL_Fixtures_Extract[#Headers],0)),3))</f>
        <v>CHE(A) 0-2</v>
      </c>
      <c r="H584" t="str">
        <f ca="1">IF(RIGHT(FPL_Combined[[#Headers],[Gameweek 07]],2)&lt;$B$622,INDEX(FPL_Results_Extract[Gameweek 07],MATCH($A584,FPL_Results_Extract[[Player]:[Player]],0)),INDEX(Team_Key[[Abbreviation]:[Abbreviation]],MATCH(LEFT(INDEX(FPL_Fixtures_Extract[],MATCH($A584,FPL_Fixtures_Extract[[Player]:[Player]],0),MATCH(FPL_Combined[[#Headers],[Gameweek 07]],FPL_Fixtures_Extract[#Headers],0)),LEN(INDEX(FPL_Fixtures_Extract[],MATCH($A584,FPL_Fixtures_Extract[[Player]:[Player]],0),MATCH(FPL_Combined[[#Headers],[Gameweek 07]],FPL_Fixtures_Extract[#Headers],0)))-4),Team_Key[[Full Name]:[Full Name]],0))&amp;RIGHT(INDEX(FPL_Fixtures_Extract[],MATCH($A584,FPL_Fixtures_Extract[[Player]:[Player]],0),MATCH(FPL_Combined[[#Headers],[Gameweek 07]],FPL_Fixtures_Extract[#Headers],0)),3))</f>
        <v>LEI(A) 5-2</v>
      </c>
      <c r="I584" t="str">
        <f ca="1">IF(RIGHT(FPL_Combined[[#Headers],[Gameweek 08]],2)&lt;$B$622,INDEX(FPL_Results_Extract[Gameweek 08],MATCH($A584,FPL_Results_Extract[[Player]:[Player]],0)),INDEX(Team_Key[[Abbreviation]:[Abbreviation]],MATCH(LEFT(INDEX(FPL_Fixtures_Extract[],MATCH($A584,FPL_Fixtures_Extract[[Player]:[Player]],0),MATCH(FPL_Combined[[#Headers],[Gameweek 08]],FPL_Fixtures_Extract[#Headers],0)),LEN(INDEX(FPL_Fixtures_Extract[],MATCH($A584,FPL_Fixtures_Extract[[Player]:[Player]],0),MATCH(FPL_Combined[[#Headers],[Gameweek 08]],FPL_Fixtures_Extract[#Headers],0)))-4),Team_Key[[Full Name]:[Full Name]],0))&amp;RIGHT(INDEX(FPL_Fixtures_Extract[],MATCH($A584,FPL_Fixtures_Extract[[Player]:[Player]],0),MATCH(FPL_Combined[[#Headers],[Gameweek 08]],FPL_Fixtures_Extract[#Headers],0)),3))</f>
        <v>MUN(H) 3-0</v>
      </c>
      <c r="J584" t="str">
        <f ca="1">IF(RIGHT(FPL_Combined[[#Headers],[Gameweek 09]],2)&lt;$B$622,INDEX(FPL_Results_Extract[Gameweek 09],MATCH($A584,FPL_Results_Extract[[Player]:[Player]],0)),INDEX(Team_Key[[Abbreviation]:[Abbreviation]],MATCH(LEFT(INDEX(FPL_Fixtures_Extract[],MATCH($A584,FPL_Fixtures_Extract[[Player]:[Player]],0),MATCH(FPL_Combined[[#Headers],[Gameweek 09]],FPL_Fixtures_Extract[#Headers],0)),LEN(INDEX(FPL_Fixtures_Extract[],MATCH($A584,FPL_Fixtures_Extract[[Player]:[Player]],0),MATCH(FPL_Combined[[#Headers],[Gameweek 09]],FPL_Fixtures_Extract[#Headers],0)))-4),Team_Key[[Full Name]:[Full Name]],0))&amp;RIGHT(INDEX(FPL_Fixtures_Extract[],MATCH($A584,FPL_Fixtures_Extract[[Player]:[Player]],0),MATCH(FPL_Combined[[#Headers],[Gameweek 09]],FPL_Fixtures_Extract[#Headers],0)),3))</f>
        <v>WAT(A) 3-0</v>
      </c>
      <c r="K584" t="str">
        <f ca="1">IF(RIGHT(FPL_Combined[[#Headers],[Gameweek 10]],2)&lt;$B$622,INDEX(FPL_Results_Extract[Gameweek 10],MATCH($A584,FPL_Results_Extract[[Player]:[Player]],0)),INDEX(Team_Key[[Abbreviation]:[Abbreviation]],MATCH(LEFT(INDEX(FPL_Fixtures_Extract[],MATCH($A584,FPL_Fixtures_Extract[[Player]:[Player]],0),MATCH(FPL_Combined[[#Headers],[Gameweek 10]],FPL_Fixtures_Extract[#Headers],0)),LEN(INDEX(FPL_Fixtures_Extract[],MATCH($A584,FPL_Fixtures_Extract[[Player]:[Player]],0),MATCH(FPL_Combined[[#Headers],[Gameweek 10]],FPL_Fixtures_Extract[#Headers],0)))-4),Team_Key[[Full Name]:[Full Name]],0))&amp;RIGHT(INDEX(FPL_Fixtures_Extract[],MATCH($A584,FPL_Fixtures_Extract[[Player]:[Player]],0),MATCH(FPL_Combined[[#Headers],[Gameweek 10]],FPL_Fixtures_Extract[#Headers],0)),3))</f>
        <v>EVE(H) 2-1</v>
      </c>
      <c r="L584" t="str">
        <f ca="1">IF(RIGHT(FPL_Combined[[#Headers],[Gameweek 11]],2)&lt;$B$622,INDEX(FPL_Results_Extract[Gameweek 11],MATCH($A584,FPL_Results_Extract[[Player]:[Player]],0)),INDEX(Team_Key[[Abbreviation]:[Abbreviation]],MATCH(LEFT(INDEX(FPL_Fixtures_Extract[],MATCH($A584,FPL_Fixtures_Extract[[Player]:[Player]],0),MATCH(FPL_Combined[[#Headers],[Gameweek 11]],FPL_Fixtures_Extract[#Headers],0)),LEN(INDEX(FPL_Fixtures_Extract[],MATCH($A584,FPL_Fixtures_Extract[[Player]:[Player]],0),MATCH(FPL_Combined[[#Headers],[Gameweek 11]],FPL_Fixtures_Extract[#Headers],0)))-4),Team_Key[[Full Name]:[Full Name]],0))&amp;RIGHT(INDEX(FPL_Fixtures_Extract[],MATCH($A584,FPL_Fixtures_Extract[[Player]:[Player]],0),MATCH(FPL_Combined[[#Headers],[Gameweek 11]],FPL_Fixtures_Extract[#Headers],0)),3))</f>
        <v>SWA(A) 3-0</v>
      </c>
      <c r="M584" t="str">
        <f ca="1">IF(RIGHT(FPL_Combined[[#Headers],[Gameweek 12]],2)&lt;$B$622,INDEX(FPL_Results_Extract[Gameweek 12],MATCH($A584,FPL_Results_Extract[[Player]:[Player]],0)),INDEX(Team_Key[[Abbreviation]:[Abbreviation]],MATCH(LEFT(INDEX(FPL_Fixtures_Extract[],MATCH($A584,FPL_Fixtures_Extract[[Player]:[Player]],0),MATCH(FPL_Combined[[#Headers],[Gameweek 12]],FPL_Fixtures_Extract[#Headers],0)),LEN(INDEX(FPL_Fixtures_Extract[],MATCH($A584,FPL_Fixtures_Extract[[Player]:[Player]],0),MATCH(FPL_Combined[[#Headers],[Gameweek 12]],FPL_Fixtures_Extract[#Headers],0)))-4),Team_Key[[Full Name]:[Full Name]],0))&amp;RIGHT(INDEX(FPL_Fixtures_Extract[],MATCH($A584,FPL_Fixtures_Extract[[Player]:[Player]],0),MATCH(FPL_Combined[[#Headers],[Gameweek 12]],FPL_Fixtures_Extract[#Headers],0)),3))</f>
        <v>TOT(H) 1-1</v>
      </c>
      <c r="N584" t="str">
        <f ca="1">IF(RIGHT(FPL_Combined[[#Headers],[Gameweek 13]],2)&lt;$B$622,INDEX(FPL_Results_Extract[Gameweek 13],MATCH($A584,FPL_Results_Extract[[Player]:[Player]],0)),INDEX(Team_Key[[Abbreviation]:[Abbreviation]],MATCH(LEFT(INDEX(FPL_Fixtures_Extract[],MATCH($A584,FPL_Fixtures_Extract[[Player]:[Player]],0),MATCH(FPL_Combined[[#Headers],[Gameweek 13]],FPL_Fixtures_Extract[#Headers],0)),LEN(INDEX(FPL_Fixtures_Extract[],MATCH($A584,FPL_Fixtures_Extract[[Player]:[Player]],0),MATCH(FPL_Combined[[#Headers],[Gameweek 13]],FPL_Fixtures_Extract[#Headers],0)))-4),Team_Key[[Full Name]:[Full Name]],0))&amp;RIGHT(INDEX(FPL_Fixtures_Extract[],MATCH($A584,FPL_Fixtures_Extract[[Player]:[Player]],0),MATCH(FPL_Combined[[#Headers],[Gameweek 13]],FPL_Fixtures_Extract[#Headers],0)),3))</f>
        <v>WBA(A) 1-2</v>
      </c>
      <c r="O584" t="str">
        <f ca="1">IF(RIGHT(FPL_Combined[[#Headers],[Gameweek 14]],2)&lt;$B$622,INDEX(FPL_Results_Extract[Gameweek 14],MATCH($A584,FPL_Results_Extract[[Player]:[Player]],0)),INDEX(Team_Key[[Abbreviation]:[Abbreviation]],MATCH(LEFT(INDEX(FPL_Fixtures_Extract[],MATCH($A584,FPL_Fixtures_Extract[[Player]:[Player]],0),MATCH(FPL_Combined[[#Headers],[Gameweek 14]],FPL_Fixtures_Extract[#Headers],0)),LEN(INDEX(FPL_Fixtures_Extract[],MATCH($A584,FPL_Fixtures_Extract[[Player]:[Player]],0),MATCH(FPL_Combined[[#Headers],[Gameweek 14]],FPL_Fixtures_Extract[#Headers],0)))-4),Team_Key[[Full Name]:[Full Name]],0))&amp;RIGHT(INDEX(FPL_Fixtures_Extract[],MATCH($A584,FPL_Fixtures_Extract[[Player]:[Player]],0),MATCH(FPL_Combined[[#Headers],[Gameweek 14]],FPL_Fixtures_Extract[#Headers],0)),3))</f>
        <v>NOR(A) 1-1</v>
      </c>
      <c r="P584" t="str">
        <f ca="1">IF(RIGHT(FPL_Combined[[#Headers],[Gameweek 15]],2)&lt;$B$622,INDEX(FPL_Results_Extract[Gameweek 15],MATCH($A584,FPL_Results_Extract[[Player]:[Player]],0)),INDEX(Team_Key[[Abbreviation]:[Abbreviation]],MATCH(LEFT(INDEX(FPL_Fixtures_Extract[],MATCH($A584,FPL_Fixtures_Extract[[Player]:[Player]],0),MATCH(FPL_Combined[[#Headers],[Gameweek 15]],FPL_Fixtures_Extract[#Headers],0)),LEN(INDEX(FPL_Fixtures_Extract[],MATCH($A584,FPL_Fixtures_Extract[[Player]:[Player]],0),MATCH(FPL_Combined[[#Headers],[Gameweek 15]],FPL_Fixtures_Extract[#Headers],0)))-4),Team_Key[[Full Name]:[Full Name]],0))&amp;RIGHT(INDEX(FPL_Fixtures_Extract[],MATCH($A584,FPL_Fixtures_Extract[[Player]:[Player]],0),MATCH(FPL_Combined[[#Headers],[Gameweek 15]],FPL_Fixtures_Extract[#Headers],0)),3))</f>
        <v>SUN(H) 3-1</v>
      </c>
      <c r="Q584" t="str">
        <f ca="1">IF(RIGHT(FPL_Combined[[#Headers],[Gameweek 16]],2)&lt;$B$622,INDEX(FPL_Results_Extract[Gameweek 16],MATCH($A584,FPL_Results_Extract[[Player]:[Player]],0)),INDEX(Team_Key[[Abbreviation]:[Abbreviation]],MATCH(LEFT(INDEX(FPL_Fixtures_Extract[],MATCH($A584,FPL_Fixtures_Extract[[Player]:[Player]],0),MATCH(FPL_Combined[[#Headers],[Gameweek 16]],FPL_Fixtures_Extract[#Headers],0)),LEN(INDEX(FPL_Fixtures_Extract[],MATCH($A584,FPL_Fixtures_Extract[[Player]:[Player]],0),MATCH(FPL_Combined[[#Headers],[Gameweek 16]],FPL_Fixtures_Extract[#Headers],0)))-4),Team_Key[[Full Name]:[Full Name]],0))&amp;RIGHT(INDEX(FPL_Fixtures_Extract[],MATCH($A584,FPL_Fixtures_Extract[[Player]:[Player]],0),MATCH(FPL_Combined[[#Headers],[Gameweek 16]],FPL_Fixtures_Extract[#Headers],0)),3))</f>
        <v>AVL(A) 2-0</v>
      </c>
      <c r="R584" t="str">
        <f ca="1">IF(RIGHT(FPL_Combined[[#Headers],[Gameweek 17]],2)&lt;$B$622,INDEX(FPL_Results_Extract[Gameweek 17],MATCH($A584,FPL_Results_Extract[[Player]:[Player]],0)),INDEX(Team_Key[[Abbreviation]:[Abbreviation]],MATCH(LEFT(INDEX(FPL_Fixtures_Extract[],MATCH($A584,FPL_Fixtures_Extract[[Player]:[Player]],0),MATCH(FPL_Combined[[#Headers],[Gameweek 17]],FPL_Fixtures_Extract[#Headers],0)),LEN(INDEX(FPL_Fixtures_Extract[],MATCH($A584,FPL_Fixtures_Extract[[Player]:[Player]],0),MATCH(FPL_Combined[[#Headers],[Gameweek 17]],FPL_Fixtures_Extract[#Headers],0)))-4),Team_Key[[Full Name]:[Full Name]],0))&amp;RIGHT(INDEX(FPL_Fixtures_Extract[],MATCH($A584,FPL_Fixtures_Extract[[Player]:[Player]],0),MATCH(FPL_Combined[[#Headers],[Gameweek 17]],FPL_Fixtures_Extract[#Headers],0)),3))</f>
        <v>MCI(H) 2-1</v>
      </c>
      <c r="S584" t="str">
        <f ca="1">IF(RIGHT(FPL_Combined[[#Headers],[Gameweek 18]],2)&lt;$B$622,INDEX(FPL_Results_Extract[Gameweek 18],MATCH($A584,FPL_Results_Extract[[Player]:[Player]],0)),INDEX(Team_Key[[Abbreviation]:[Abbreviation]],MATCH(LEFT(INDEX(FPL_Fixtures_Extract[],MATCH($A584,FPL_Fixtures_Extract[[Player]:[Player]],0),MATCH(FPL_Combined[[#Headers],[Gameweek 18]],FPL_Fixtures_Extract[#Headers],0)),LEN(INDEX(FPL_Fixtures_Extract[],MATCH($A584,FPL_Fixtures_Extract[[Player]:[Player]],0),MATCH(FPL_Combined[[#Headers],[Gameweek 18]],FPL_Fixtures_Extract[#Headers],0)))-4),Team_Key[[Full Name]:[Full Name]],0))&amp;RIGHT(INDEX(FPL_Fixtures_Extract[],MATCH($A584,FPL_Fixtures_Extract[[Player]:[Player]],0),MATCH(FPL_Combined[[#Headers],[Gameweek 18]],FPL_Fixtures_Extract[#Headers],0)),3))</f>
        <v>SOU(A) 0-4</v>
      </c>
      <c r="T584" t="str">
        <f ca="1">IF(RIGHT(FPL_Combined[[#Headers],[Gameweek 19]],2)&lt;$B$622,INDEX(FPL_Results_Extract[Gameweek 19],MATCH($A584,FPL_Results_Extract[[Player]:[Player]],0)),INDEX(Team_Key[[Abbreviation]:[Abbreviation]],MATCH(LEFT(INDEX(FPL_Fixtures_Extract[],MATCH($A584,FPL_Fixtures_Extract[[Player]:[Player]],0),MATCH(FPL_Combined[[#Headers],[Gameweek 19]],FPL_Fixtures_Extract[#Headers],0)),LEN(INDEX(FPL_Fixtures_Extract[],MATCH($A584,FPL_Fixtures_Extract[[Player]:[Player]],0),MATCH(FPL_Combined[[#Headers],[Gameweek 19]],FPL_Fixtures_Extract[#Headers],0)))-4),Team_Key[[Full Name]:[Full Name]],0))&amp;RIGHT(INDEX(FPL_Fixtures_Extract[],MATCH($A584,FPL_Fixtures_Extract[[Player]:[Player]],0),MATCH(FPL_Combined[[#Headers],[Gameweek 19]],FPL_Fixtures_Extract[#Headers],0)),3))</f>
        <v>BOU(H) 2-0</v>
      </c>
      <c r="U584" t="str">
        <f ca="1">IF(RIGHT(FPL_Combined[[#Headers],[Gameweek 20]],2)&lt;$B$622,INDEX(FPL_Results_Extract[Gameweek 20],MATCH($A584,FPL_Results_Extract[[Player]:[Player]],0)),INDEX(Team_Key[[Abbreviation]:[Abbreviation]],MATCH(LEFT(INDEX(FPL_Fixtures_Extract[],MATCH($A584,FPL_Fixtures_Extract[[Player]:[Player]],0),MATCH(FPL_Combined[[#Headers],[Gameweek 20]],FPL_Fixtures_Extract[#Headers],0)),LEN(INDEX(FPL_Fixtures_Extract[],MATCH($A584,FPL_Fixtures_Extract[[Player]:[Player]],0),MATCH(FPL_Combined[[#Headers],[Gameweek 20]],FPL_Fixtures_Extract[#Headers],0)))-4),Team_Key[[Full Name]:[Full Name]],0))&amp;RIGHT(INDEX(FPL_Fixtures_Extract[],MATCH($A584,FPL_Fixtures_Extract[[Player]:[Player]],0),MATCH(FPL_Combined[[#Headers],[Gameweek 20]],FPL_Fixtures_Extract[#Headers],0)),3))</f>
        <v>NEW(H) 1-0</v>
      </c>
      <c r="V584" t="str">
        <f ca="1">IF(RIGHT(FPL_Combined[[#Headers],[Gameweek 21]],2)&lt;$B$622,INDEX(FPL_Results_Extract[Gameweek 21],MATCH($A584,FPL_Results_Extract[[Player]:[Player]],0)),INDEX(Team_Key[[Abbreviation]:[Abbreviation]],MATCH(LEFT(INDEX(FPL_Fixtures_Extract[],MATCH($A584,FPL_Fixtures_Extract[[Player]:[Player]],0),MATCH(FPL_Combined[[#Headers],[Gameweek 21]],FPL_Fixtures_Extract[#Headers],0)),LEN(INDEX(FPL_Fixtures_Extract[],MATCH($A584,FPL_Fixtures_Extract[[Player]:[Player]],0),MATCH(FPL_Combined[[#Headers],[Gameweek 21]],FPL_Fixtures_Extract[#Headers],0)))-4),Team_Key[[Full Name]:[Full Name]],0))&amp;RIGHT(INDEX(FPL_Fixtures_Extract[],MATCH($A584,FPL_Fixtures_Extract[[Player]:[Player]],0),MATCH(FPL_Combined[[#Headers],[Gameweek 21]],FPL_Fixtures_Extract[#Headers],0)),3))</f>
        <v>LIV(A) 3-3</v>
      </c>
      <c r="W584" t="str">
        <f ca="1">IF(RIGHT(FPL_Combined[[#Headers],[Gameweek 22]],2)&lt;$B$622,INDEX(FPL_Results_Extract[Gameweek 22],MATCH($A584,FPL_Results_Extract[[Player]:[Player]],0)),INDEX(Team_Key[[Abbreviation]:[Abbreviation]],MATCH(LEFT(INDEX(FPL_Fixtures_Extract[],MATCH($A584,FPL_Fixtures_Extract[[Player]:[Player]],0),MATCH(FPL_Combined[[#Headers],[Gameweek 22]],FPL_Fixtures_Extract[#Headers],0)),LEN(INDEX(FPL_Fixtures_Extract[],MATCH($A584,FPL_Fixtures_Extract[[Player]:[Player]],0),MATCH(FPL_Combined[[#Headers],[Gameweek 22]],FPL_Fixtures_Extract[#Headers],0)))-4),Team_Key[[Full Name]:[Full Name]],0))&amp;RIGHT(INDEX(FPL_Fixtures_Extract[],MATCH($A584,FPL_Fixtures_Extract[[Player]:[Player]],0),MATCH(FPL_Combined[[#Headers],[Gameweek 22]],FPL_Fixtures_Extract[#Headers],0)),3))</f>
        <v>STK(A) 0-0</v>
      </c>
      <c r="X584" t="str">
        <f ca="1">IF(RIGHT(FPL_Combined[[#Headers],[Gameweek 23]],2)&lt;$B$622,INDEX(FPL_Results_Extract[Gameweek 23],MATCH($A584,FPL_Results_Extract[[Player]:[Player]],0)),INDEX(Team_Key[[Abbreviation]:[Abbreviation]],MATCH(LEFT(INDEX(FPL_Fixtures_Extract[],MATCH($A584,FPL_Fixtures_Extract[[Player]:[Player]],0),MATCH(FPL_Combined[[#Headers],[Gameweek 23]],FPL_Fixtures_Extract[#Headers],0)),LEN(INDEX(FPL_Fixtures_Extract[],MATCH($A584,FPL_Fixtures_Extract[[Player]:[Player]],0),MATCH(FPL_Combined[[#Headers],[Gameweek 23]],FPL_Fixtures_Extract[#Headers],0)))-4),Team_Key[[Full Name]:[Full Name]],0))&amp;RIGHT(INDEX(FPL_Fixtures_Extract[],MATCH($A584,FPL_Fixtures_Extract[[Player]:[Player]],0),MATCH(FPL_Combined[[#Headers],[Gameweek 23]],FPL_Fixtures_Extract[#Headers],0)),3))</f>
        <v>CHE(H) 0-1</v>
      </c>
      <c r="Y584" t="str">
        <f ca="1">IF(RIGHT(FPL_Combined[[#Headers],[Gameweek 24]],2)&lt;$B$622,INDEX(FPL_Results_Extract[Team],MATCH($A584,FPL_Results_Extract[[Player]:[Player]],0)),INDEX(Team_Key[[Abbreviation]:[Abbreviation]],MATCH(LEFT(INDEX(FPL_Fixtures_Extract[],MATCH($A584,FPL_Fixtures_Extract[[Player]:[Player]],0),MATCH(FPL_Combined[[#Headers],[Gameweek 24]],FPL_Fixtures_Extract[#Headers],0)),LEN(INDEX(FPL_Fixtures_Extract[],MATCH($A584,FPL_Fixtures_Extract[[Player]:[Player]],0),MATCH(FPL_Combined[[#Headers],[Gameweek 24]],FPL_Fixtures_Extract[#Headers],0)))-4),Team_Key[[Full Name]:[Full Name]],0))&amp;RIGHT(INDEX(FPL_Fixtures_Extract[],MATCH($A584,FPL_Fixtures_Extract[[Player]:[Player]],0),MATCH(FPL_Combined[[#Headers],[Gameweek 24]],FPL_Fixtures_Extract[#Headers],0)),3))</f>
        <v>ARS</v>
      </c>
      <c r="Z584" t="str">
        <f ca="1">IF(RIGHT(FPL_Combined[[#Headers],[Gameweek 25]],2)&lt;$B$622,INDEX(FPL_Results_Extract[Player],MATCH($A584,FPL_Results_Extract[[Player]:[Player]],0)),INDEX(Team_Key[[Abbreviation]:[Abbreviation]],MATCH(LEFT(INDEX(FPL_Fixtures_Extract[],MATCH($A584,FPL_Fixtures_Extract[[Player]:[Player]],0),MATCH(FPL_Combined[[#Headers],[Gameweek 25]],FPL_Fixtures_Extract[#Headers],0)),LEN(INDEX(FPL_Fixtures_Extract[],MATCH($A584,FPL_Fixtures_Extract[[Player]:[Player]],0),MATCH(FPL_Combined[[#Headers],[Gameweek 25]],FPL_Fixtures_Extract[#Headers],0)))-4),Team_Key[[Full Name]:[Full Name]],0))&amp;RIGHT(INDEX(FPL_Fixtures_Extract[],MATCH($A584,FPL_Fixtures_Extract[[Player]:[Player]],0),MATCH(FPL_Combined[[#Headers],[Gameweek 25]],FPL_Fixtures_Extract[#Headers],0)),3))</f>
        <v>Walcott</v>
      </c>
      <c r="AA584" t="str">
        <f ca="1">IF(RIGHT(FPL_Combined[[#Headers],[Gameweek 26]],2)&lt;$B$622,INDEX(FPL_Results_Extract[Gameweek 01],MATCH($A584,FPL_Results_Extract[[Player]:[Player]],0)),INDEX(Team_Key[[Abbreviation]:[Abbreviation]],MATCH(LEFT(INDEX(FPL_Fixtures_Extract[],MATCH($A584,FPL_Fixtures_Extract[[Player]:[Player]],0),MATCH(FPL_Combined[[#Headers],[Gameweek 26]],FPL_Fixtures_Extract[#Headers],0)),LEN(INDEX(FPL_Fixtures_Extract[],MATCH($A584,FPL_Fixtures_Extract[[Player]:[Player]],0),MATCH(FPL_Combined[[#Headers],[Gameweek 26]],FPL_Fixtures_Extract[#Headers],0)))-4),Team_Key[[Full Name]:[Full Name]],0))&amp;RIGHT(INDEX(FPL_Fixtures_Extract[],MATCH($A584,FPL_Fixtures_Extract[[Player]:[Player]],0),MATCH(FPL_Combined[[#Headers],[Gameweek 26]],FPL_Fixtures_Extract[#Headers],0)),3))</f>
        <v>WHU(H) 0-2</v>
      </c>
      <c r="AB584" t="str">
        <f ca="1">IF(RIGHT(FPL_Combined[[#Headers],[Gameweek 27]],2)&lt;$B$622,INDEX(FPL_Results_Extract[Gameweek 02],MATCH($A584,FPL_Results_Extract[[Player]:[Player]],0)),INDEX(Team_Key[[Abbreviation]:[Abbreviation]],MATCH(LEFT(INDEX(FPL_Fixtures_Extract[],MATCH($A584,FPL_Fixtures_Extract[[Player]:[Player]],0),MATCH(FPL_Combined[[#Headers],[Gameweek 27]],FPL_Fixtures_Extract[#Headers],0)),LEN(INDEX(FPL_Fixtures_Extract[],MATCH($A584,FPL_Fixtures_Extract[[Player]:[Player]],0),MATCH(FPL_Combined[[#Headers],[Gameweek 27]],FPL_Fixtures_Extract[#Headers],0)))-4),Team_Key[[Full Name]:[Full Name]],0))&amp;RIGHT(INDEX(FPL_Fixtures_Extract[],MATCH($A584,FPL_Fixtures_Extract[[Player]:[Player]],0),MATCH(FPL_Combined[[#Headers],[Gameweek 27]],FPL_Fixtures_Extract[#Headers],0)),3))</f>
        <v>CRY(A) 2-1</v>
      </c>
      <c r="AC584" t="str">
        <f ca="1">IF(RIGHT(FPL_Combined[[#Headers],[Gameweek 28]],2)&lt;$B$622,INDEX(FPL_Results_Extract[Gameweek 03],MATCH($A584,FPL_Results_Extract[[Player]:[Player]],0)),INDEX(Team_Key[[Abbreviation]:[Abbreviation]],MATCH(LEFT(INDEX(FPL_Fixtures_Extract[],MATCH($A584,FPL_Fixtures_Extract[[Player]:[Player]],0),MATCH(FPL_Combined[[#Headers],[Gameweek 28]],FPL_Fixtures_Extract[#Headers],0)),LEN(INDEX(FPL_Fixtures_Extract[],MATCH($A584,FPL_Fixtures_Extract[[Player]:[Player]],0),MATCH(FPL_Combined[[#Headers],[Gameweek 28]],FPL_Fixtures_Extract[#Headers],0)))-4),Team_Key[[Full Name]:[Full Name]],0))&amp;RIGHT(INDEX(FPL_Fixtures_Extract[],MATCH($A584,FPL_Fixtures_Extract[[Player]:[Player]],0),MATCH(FPL_Combined[[#Headers],[Gameweek 28]],FPL_Fixtures_Extract[#Headers],0)),3))</f>
        <v>LIV(H) 0-0</v>
      </c>
      <c r="AD584" t="str">
        <f ca="1">IF(RIGHT(FPL_Combined[[#Headers],[Gameweek 29]],2)&lt;$B$622,INDEX(FPL_Results_Extract[Gameweek 04],MATCH($A584,FPL_Results_Extract[[Player]:[Player]],0)),INDEX(Team_Key[[Abbreviation]:[Abbreviation]],MATCH(LEFT(INDEX(FPL_Fixtures_Extract[],MATCH($A584,FPL_Fixtures_Extract[[Player]:[Player]],0),MATCH(FPL_Combined[[#Headers],[Gameweek 29]],FPL_Fixtures_Extract[#Headers],0)),LEN(INDEX(FPL_Fixtures_Extract[],MATCH($A584,FPL_Fixtures_Extract[[Player]:[Player]],0),MATCH(FPL_Combined[[#Headers],[Gameweek 29]],FPL_Fixtures_Extract[#Headers],0)))-4),Team_Key[[Full Name]:[Full Name]],0))&amp;RIGHT(INDEX(FPL_Fixtures_Extract[],MATCH($A584,FPL_Fixtures_Extract[[Player]:[Player]],0),MATCH(FPL_Combined[[#Headers],[Gameweek 29]],FPL_Fixtures_Extract[#Headers],0)),3))</f>
        <v>WBA(H)</v>
      </c>
      <c r="AE584" t="str">
        <f ca="1">IF(RIGHT(FPL_Combined[[#Headers],[Gameweek 30]],2)&lt;$B$622,INDEX(FPL_Results_Extract[Gameweek 05],MATCH($A584,FPL_Results_Extract[[Player]:[Player]],0)),INDEX(Team_Key[[Abbreviation]:[Abbreviation]],MATCH(LEFT(INDEX(FPL_Fixtures_Extract[],MATCH($A584,FPL_Fixtures_Extract[[Player]:[Player]],0),MATCH(FPL_Combined[[#Headers],[Gameweek 30]],FPL_Fixtures_Extract[#Headers],0)),LEN(INDEX(FPL_Fixtures_Extract[],MATCH($A584,FPL_Fixtures_Extract[[Player]:[Player]],0),MATCH(FPL_Combined[[#Headers],[Gameweek 30]],FPL_Fixtures_Extract[#Headers],0)))-4),Team_Key[[Full Name]:[Full Name]],0))&amp;RIGHT(INDEX(FPL_Fixtures_Extract[],MATCH($A584,FPL_Fixtures_Extract[[Player]:[Player]],0),MATCH(FPL_Combined[[#Headers],[Gameweek 30]],FPL_Fixtures_Extract[#Headers],0)),3))</f>
        <v>EVE(A)</v>
      </c>
      <c r="AF584" t="str">
        <f ca="1">IF(RIGHT(FPL_Combined[[#Headers],[Gameweek 31]],2)&lt;$B$622,INDEX(FPL_Results_Extract[Gameweek 06],MATCH($A584,FPL_Results_Extract[[Player]:[Player]],0)),INDEX(Team_Key[[Abbreviation]:[Abbreviation]],MATCH(LEFT(INDEX(FPL_Fixtures_Extract[],MATCH($A584,FPL_Fixtures_Extract[[Player]:[Player]],0),MATCH(FPL_Combined[[#Headers],[Gameweek 31]],FPL_Fixtures_Extract[#Headers],0)),LEN(INDEX(FPL_Fixtures_Extract[],MATCH($A584,FPL_Fixtures_Extract[[Player]:[Player]],0),MATCH(FPL_Combined[[#Headers],[Gameweek 31]],FPL_Fixtures_Extract[#Headers],0)))-4),Team_Key[[Full Name]:[Full Name]],0))&amp;RIGHT(INDEX(FPL_Fixtures_Extract[],MATCH($A584,FPL_Fixtures_Extract[[Player]:[Player]],0),MATCH(FPL_Combined[[#Headers],[Gameweek 31]],FPL_Fixtures_Extract[#Headers],0)),3))</f>
        <v>WAT(H)</v>
      </c>
      <c r="AG584" t="str">
        <f ca="1">IF(RIGHT(FPL_Combined[[#Headers],[Gameweek 32]],2)&lt;$B$622,INDEX(FPL_Results_Extract[Gameweek 07],MATCH($A584,FPL_Results_Extract[[Player]:[Player]],0)),INDEX(Team_Key[[Abbreviation]:[Abbreviation]],MATCH(LEFT(INDEX(FPL_Fixtures_Extract[],MATCH($A584,FPL_Fixtures_Extract[[Player]:[Player]],0),MATCH(FPL_Combined[[#Headers],[Gameweek 32]],FPL_Fixtures_Extract[#Headers],0)),LEN(INDEX(FPL_Fixtures_Extract[],MATCH($A584,FPL_Fixtures_Extract[[Player]:[Player]],0),MATCH(FPL_Combined[[#Headers],[Gameweek 32]],FPL_Fixtures_Extract[#Headers],0)))-4),Team_Key[[Full Name]:[Full Name]],0))&amp;RIGHT(INDEX(FPL_Fixtures_Extract[],MATCH($A584,FPL_Fixtures_Extract[[Player]:[Player]],0),MATCH(FPL_Combined[[#Headers],[Gameweek 32]],FPL_Fixtures_Extract[#Headers],0)),3))</f>
        <v>WHU(A)</v>
      </c>
      <c r="AH584" t="str">
        <f ca="1">IF(RIGHT(FPL_Combined[[#Headers],[Gameweek 33]],2)&lt;$B$622,INDEX(FPL_Results_Extract[Gameweek 08],MATCH($A584,FPL_Results_Extract[[Player]:[Player]],0)),INDEX(Team_Key[[Abbreviation]:[Abbreviation]],MATCH(LEFT(INDEX(FPL_Fixtures_Extract[],MATCH($A584,FPL_Fixtures_Extract[[Player]:[Player]],0),MATCH(FPL_Combined[[#Headers],[Gameweek 33]],FPL_Fixtures_Extract[#Headers],0)),LEN(INDEX(FPL_Fixtures_Extract[],MATCH($A584,FPL_Fixtures_Extract[[Player]:[Player]],0),MATCH(FPL_Combined[[#Headers],[Gameweek 33]],FPL_Fixtures_Extract[#Headers],0)))-4),Team_Key[[Full Name]:[Full Name]],0))&amp;RIGHT(INDEX(FPL_Fixtures_Extract[],MATCH($A584,FPL_Fixtures_Extract[[Player]:[Player]],0),MATCH(FPL_Combined[[#Headers],[Gameweek 33]],FPL_Fixtures_Extract[#Headers],0)),3))</f>
        <v>CRY(H)</v>
      </c>
      <c r="AI584" t="str">
        <f ca="1">IF(RIGHT(FPL_Combined[[#Headers],[Gameweek 34]],2)&lt;$B$622,INDEX(FPL_Results_Extract[Gameweek 09],MATCH($A584,FPL_Results_Extract[[Player]:[Player]],0)),INDEX(Team_Key[[Abbreviation]:[Abbreviation]],MATCH(LEFT(INDEX(FPL_Fixtures_Extract[],MATCH($A584,FPL_Fixtures_Extract[[Player]:[Player]],0),MATCH(FPL_Combined[[#Headers],[Gameweek 34]],FPL_Fixtures_Extract[#Headers],0)),LEN(INDEX(FPL_Fixtures_Extract[],MATCH($A584,FPL_Fixtures_Extract[[Player]:[Player]],0),MATCH(FPL_Combined[[#Headers],[Gameweek 34]],FPL_Fixtures_Extract[#Headers],0)))-4),Team_Key[[Full Name]:[Full Name]],0))&amp;RIGHT(INDEX(FPL_Fixtures_Extract[],MATCH($A584,FPL_Fixtures_Extract[[Player]:[Player]],0),MATCH(FPL_Combined[[#Headers],[Gameweek 34]],FPL_Fixtures_Extract[#Headers],0)),3))</f>
        <v>SUN(A)</v>
      </c>
      <c r="AJ584" t="str">
        <f ca="1">IF(RIGHT(FPL_Combined[[#Headers],[Gameweek 35]],2)&lt;$B$622,INDEX(FPL_Results_Extract[Gameweek 10],MATCH($A584,FPL_Results_Extract[[Player]:[Player]],0)),INDEX(Team_Key[[Abbreviation]:[Abbreviation]],MATCH(LEFT(INDEX(FPL_Fixtures_Extract[],MATCH($A584,FPL_Fixtures_Extract[[Player]:[Player]],0),MATCH(FPL_Combined[[#Headers],[Gameweek 35]],FPL_Fixtures_Extract[#Headers],0)),LEN(INDEX(FPL_Fixtures_Extract[],MATCH($A584,FPL_Fixtures_Extract[[Player]:[Player]],0),MATCH(FPL_Combined[[#Headers],[Gameweek 35]],FPL_Fixtures_Extract[#Headers],0)))-4),Team_Key[[Full Name]:[Full Name]],0))&amp;RIGHT(INDEX(FPL_Fixtures_Extract[],MATCH($A584,FPL_Fixtures_Extract[[Player]:[Player]],0),MATCH(FPL_Combined[[#Headers],[Gameweek 35]],FPL_Fixtures_Extract[#Headers],0)),3))</f>
        <v>NOR(H)</v>
      </c>
      <c r="AK584" t="str">
        <f ca="1">IF(RIGHT(FPL_Combined[[#Headers],[Gameweek 36]],2)&lt;$B$622,INDEX(FPL_Results_Extract[Gameweek 11],MATCH($A584,FPL_Results_Extract[[Player]:[Player]],0)),INDEX(Team_Key[[Abbreviation]:[Abbreviation]],MATCH(LEFT(INDEX(FPL_Fixtures_Extract[],MATCH($A584,FPL_Fixtures_Extract[[Player]:[Player]],0),MATCH(FPL_Combined[[#Headers],[Gameweek 36]],FPL_Fixtures_Extract[#Headers],0)),LEN(INDEX(FPL_Fixtures_Extract[],MATCH($A584,FPL_Fixtures_Extract[[Player]:[Player]],0),MATCH(FPL_Combined[[#Headers],[Gameweek 36]],FPL_Fixtures_Extract[#Headers],0)))-4),Team_Key[[Full Name]:[Full Name]],0))&amp;RIGHT(INDEX(FPL_Fixtures_Extract[],MATCH($A584,FPL_Fixtures_Extract[[Player]:[Player]],0),MATCH(FPL_Combined[[#Headers],[Gameweek 36]],FPL_Fixtures_Extract[#Headers],0)),3))</f>
        <v>MCI(A)</v>
      </c>
      <c r="AL584" t="str">
        <f ca="1">IF(RIGHT(FPL_Combined[[#Headers],[Gameweek 37]],2)&lt;$B$622,INDEX(FPL_Results_Extract[Gameweek 12],MATCH($A584,FPL_Results_Extract[[Player]:[Player]],0)),INDEX(Team_Key[[Abbreviation]:[Abbreviation]],MATCH(LEFT(INDEX(FPL_Fixtures_Extract[],MATCH($A584,FPL_Fixtures_Extract[[Player]:[Player]],0),MATCH(FPL_Combined[[#Headers],[Gameweek 37]],FPL_Fixtures_Extract[#Headers],0)),LEN(INDEX(FPL_Fixtures_Extract[],MATCH($A584,FPL_Fixtures_Extract[[Player]:[Player]],0),MATCH(FPL_Combined[[#Headers],[Gameweek 37]],FPL_Fixtures_Extract[#Headers],0)))-4),Team_Key[[Full Name]:[Full Name]],0))&amp;RIGHT(INDEX(FPL_Fixtures_Extract[],MATCH($A584,FPL_Fixtures_Extract[[Player]:[Player]],0),MATCH(FPL_Combined[[#Headers],[Gameweek 37]],FPL_Fixtures_Extract[#Headers],0)),3))</f>
        <v>AVL(H)</v>
      </c>
      <c r="AM584" t="e">
        <f ca="1">IF(RIGHT(FPL_Combined[[#Headers],[Gameweek 38]],2)&lt;$B$622,INDEX(FPL_Results_Extract[Gameweek 13],MATCH($A584,FPL_Results_Extract[[Player]:[Player]],0)),INDEX(Team_Key[[Abbreviation]:[Abbreviation]],MATCH(LEFT(INDEX(FPL_Fixtures_Extract[],MATCH($A584,FPL_Fixtures_Extract[[Player]:[Player]],0),MATCH(FPL_Combined[[#Headers],[Gameweek 38]],FPL_Fixtures_Extract[#Headers],0)),LEN(INDEX(FPL_Fixtures_Extract[],MATCH($A584,FPL_Fixtures_Extract[[Player]:[Player]],0),MATCH(FPL_Combined[[#Headers],[Gameweek 38]],FPL_Fixtures_Extract[#Headers],0)))-4),Team_Key[[Full Name]:[Full Name]],0))&amp;RIGHT(INDEX(FPL_Fixtures_Extract[],MATCH($A584,FPL_Fixtures_Extract[[Player]:[Player]],0),MATCH(FPL_Combined[[#Headers],[Gameweek 38]],FPL_Fixtures_Extract[#Headers],0)),3))</f>
        <v>#VALUE!</v>
      </c>
    </row>
    <row r="585" spans="1:39" x14ac:dyDescent="0.45">
      <c r="A585" t="s">
        <v>222</v>
      </c>
      <c r="B585" t="str">
        <f ca="1">IF(RIGHT(FPL_Combined[[#Headers],[Gameweek 01]],2)&lt;$B$622,INDEX(FPL_Results_Extract[Gameweek 01],MATCH($A585,FPL_Results_Extract[[Player]:[Player]],0)),INDEX(Team_Key[[Abbreviation]:[Abbreviation]],MATCH(LEFT(INDEX(FPL_Fixtures_Extract[],MATCH($A585,FPL_Fixtures_Extract[[Player]:[Player]],0),MATCH(FPL_Combined[[#Headers],[Gameweek 01]],FPL_Fixtures_Extract[#Headers],0)),LEN(INDEX(FPL_Fixtures_Extract[],MATCH($A585,FPL_Fixtures_Extract[[Player]:[Player]],0),MATCH(FPL_Combined[[#Headers],[Gameweek 01]],FPL_Fixtures_Extract[#Headers],0)))-4),Team_Key[[Full Name]:[Full Name]],0))&amp;RIGHT(INDEX(FPL_Fixtures_Extract[],MATCH($A585,FPL_Fixtures_Extract[[Player]:[Player]],0),MATCH(FPL_Combined[[#Headers],[Gameweek 01]],FPL_Fixtures_Extract[#Headers],0)),3))</f>
        <v>MUN(A) 0-1</v>
      </c>
      <c r="C585" t="str">
        <f ca="1">IF(RIGHT(FPL_Combined[[#Headers],[Gameweek 02]],2)&lt;$B$622,INDEX(FPL_Results_Extract[Gameweek 02],MATCH($A585,FPL_Results_Extract[[Player]:[Player]],0)),INDEX(Team_Key[[Abbreviation]:[Abbreviation]],MATCH(LEFT(INDEX(FPL_Fixtures_Extract[],MATCH($A585,FPL_Fixtures_Extract[[Player]:[Player]],0),MATCH(FPL_Combined[[#Headers],[Gameweek 02]],FPL_Fixtures_Extract[#Headers],0)),LEN(INDEX(FPL_Fixtures_Extract[],MATCH($A585,FPL_Fixtures_Extract[[Player]:[Player]],0),MATCH(FPL_Combined[[#Headers],[Gameweek 02]],FPL_Fixtures_Extract[#Headers],0)))-4),Team_Key[[Full Name]:[Full Name]],0))&amp;RIGHT(INDEX(FPL_Fixtures_Extract[],MATCH($A585,FPL_Fixtures_Extract[[Player]:[Player]],0),MATCH(FPL_Combined[[#Headers],[Gameweek 02]],FPL_Fixtures_Extract[#Headers],0)),3))</f>
        <v>STK(H) 2-2</v>
      </c>
      <c r="D585" t="str">
        <f ca="1">IF(RIGHT(FPL_Combined[[#Headers],[Gameweek 03]],2)&lt;$B$622,INDEX(FPL_Results_Extract[Gameweek 03],MATCH($A585,FPL_Results_Extract[[Player]:[Player]],0)),INDEX(Team_Key[[Abbreviation]:[Abbreviation]],MATCH(LEFT(INDEX(FPL_Fixtures_Extract[],MATCH($A585,FPL_Fixtures_Extract[[Player]:[Player]],0),MATCH(FPL_Combined[[#Headers],[Gameweek 03]],FPL_Fixtures_Extract[#Headers],0)),LEN(INDEX(FPL_Fixtures_Extract[],MATCH($A585,FPL_Fixtures_Extract[[Player]:[Player]],0),MATCH(FPL_Combined[[#Headers],[Gameweek 03]],FPL_Fixtures_Extract[#Headers],0)))-4),Team_Key[[Full Name]:[Full Name]],0))&amp;RIGHT(INDEX(FPL_Fixtures_Extract[],MATCH($A585,FPL_Fixtures_Extract[[Player]:[Player]],0),MATCH(FPL_Combined[[#Headers],[Gameweek 03]],FPL_Fixtures_Extract[#Headers],0)),3))</f>
        <v>LEI(A) 1-1</v>
      </c>
      <c r="E585" t="str">
        <f ca="1">IF(RIGHT(FPL_Combined[[#Headers],[Gameweek 04]],2)&lt;$B$622,INDEX(FPL_Results_Extract[Gameweek 04],MATCH($A585,FPL_Results_Extract[[Player]:[Player]],0)),INDEX(Team_Key[[Abbreviation]:[Abbreviation]],MATCH(LEFT(INDEX(FPL_Fixtures_Extract[],MATCH($A585,FPL_Fixtures_Extract[[Player]:[Player]],0),MATCH(FPL_Combined[[#Headers],[Gameweek 04]],FPL_Fixtures_Extract[#Headers],0)),LEN(INDEX(FPL_Fixtures_Extract[],MATCH($A585,FPL_Fixtures_Extract[[Player]:[Player]],0),MATCH(FPL_Combined[[#Headers],[Gameweek 04]],FPL_Fixtures_Extract[#Headers],0)))-4),Team_Key[[Full Name]:[Full Name]],0))&amp;RIGHT(INDEX(FPL_Fixtures_Extract[],MATCH($A585,FPL_Fixtures_Extract[[Player]:[Player]],0),MATCH(FPL_Combined[[#Headers],[Gameweek 04]],FPL_Fixtures_Extract[#Headers],0)),3))</f>
        <v>EVE(H) 0-0</v>
      </c>
      <c r="F585" t="str">
        <f ca="1">IF(RIGHT(FPL_Combined[[#Headers],[Gameweek 05]],2)&lt;$B$622,INDEX(FPL_Results_Extract[Gameweek 05],MATCH($A585,FPL_Results_Extract[[Player]:[Player]],0)),INDEX(Team_Key[[Abbreviation]:[Abbreviation]],MATCH(LEFT(INDEX(FPL_Fixtures_Extract[],MATCH($A585,FPL_Fixtures_Extract[[Player]:[Player]],0),MATCH(FPL_Combined[[#Headers],[Gameweek 05]],FPL_Fixtures_Extract[#Headers],0)),LEN(INDEX(FPL_Fixtures_Extract[],MATCH($A585,FPL_Fixtures_Extract[[Player]:[Player]],0),MATCH(FPL_Combined[[#Headers],[Gameweek 05]],FPL_Fixtures_Extract[#Headers],0)))-4),Team_Key[[Full Name]:[Full Name]],0))&amp;RIGHT(INDEX(FPL_Fixtures_Extract[],MATCH($A585,FPL_Fixtures_Extract[[Player]:[Player]],0),MATCH(FPL_Combined[[#Headers],[Gameweek 05]],FPL_Fixtures_Extract[#Headers],0)),3))</f>
        <v>SUN(A) 1-0</v>
      </c>
      <c r="G585" t="str">
        <f ca="1">IF(RIGHT(FPL_Combined[[#Headers],[Gameweek 06]],2)&lt;$B$622,INDEX(FPL_Results_Extract[Gameweek 06],MATCH($A585,FPL_Results_Extract[[Player]:[Player]],0)),INDEX(Team_Key[[Abbreviation]:[Abbreviation]],MATCH(LEFT(INDEX(FPL_Fixtures_Extract[],MATCH($A585,FPL_Fixtures_Extract[[Player]:[Player]],0),MATCH(FPL_Combined[[#Headers],[Gameweek 06]],FPL_Fixtures_Extract[#Headers],0)),LEN(INDEX(FPL_Fixtures_Extract[],MATCH($A585,FPL_Fixtures_Extract[[Player]:[Player]],0),MATCH(FPL_Combined[[#Headers],[Gameweek 06]],FPL_Fixtures_Extract[#Headers],0)))-4),Team_Key[[Full Name]:[Full Name]],0))&amp;RIGHT(INDEX(FPL_Fixtures_Extract[],MATCH($A585,FPL_Fixtures_Extract[[Player]:[Player]],0),MATCH(FPL_Combined[[#Headers],[Gameweek 06]],FPL_Fixtures_Extract[#Headers],0)),3))</f>
        <v>CRY(H) 1-0</v>
      </c>
      <c r="H585" t="str">
        <f ca="1">IF(RIGHT(FPL_Combined[[#Headers],[Gameweek 07]],2)&lt;$B$622,INDEX(FPL_Results_Extract[Gameweek 07],MATCH($A585,FPL_Results_Extract[[Player]:[Player]],0)),INDEX(Team_Key[[Abbreviation]:[Abbreviation]],MATCH(LEFT(INDEX(FPL_Fixtures_Extract[],MATCH($A585,FPL_Fixtures_Extract[[Player]:[Player]],0),MATCH(FPL_Combined[[#Headers],[Gameweek 07]],FPL_Fixtures_Extract[#Headers],0)),LEN(INDEX(FPL_Fixtures_Extract[],MATCH($A585,FPL_Fixtures_Extract[[Player]:[Player]],0),MATCH(FPL_Combined[[#Headers],[Gameweek 07]],FPL_Fixtures_Extract[#Headers],0)))-4),Team_Key[[Full Name]:[Full Name]],0))&amp;RIGHT(INDEX(FPL_Fixtures_Extract[],MATCH($A585,FPL_Fixtures_Extract[[Player]:[Player]],0),MATCH(FPL_Combined[[#Headers],[Gameweek 07]],FPL_Fixtures_Extract[#Headers],0)),3))</f>
        <v>MCI(H) 4-1</v>
      </c>
      <c r="I585" t="str">
        <f ca="1">IF(RIGHT(FPL_Combined[[#Headers],[Gameweek 08]],2)&lt;$B$622,INDEX(FPL_Results_Extract[Gameweek 08],MATCH($A585,FPL_Results_Extract[[Player]:[Player]],0)),INDEX(Team_Key[[Abbreviation]:[Abbreviation]],MATCH(LEFT(INDEX(FPL_Fixtures_Extract[],MATCH($A585,FPL_Fixtures_Extract[[Player]:[Player]],0),MATCH(FPL_Combined[[#Headers],[Gameweek 08]],FPL_Fixtures_Extract[#Headers],0)),LEN(INDEX(FPL_Fixtures_Extract[],MATCH($A585,FPL_Fixtures_Extract[[Player]:[Player]],0),MATCH(FPL_Combined[[#Headers],[Gameweek 08]],FPL_Fixtures_Extract[#Headers],0)))-4),Team_Key[[Full Name]:[Full Name]],0))&amp;RIGHT(INDEX(FPL_Fixtures_Extract[],MATCH($A585,FPL_Fixtures_Extract[[Player]:[Player]],0),MATCH(FPL_Combined[[#Headers],[Gameweek 08]],FPL_Fixtures_Extract[#Headers],0)),3))</f>
        <v>SWA(A) 2-2</v>
      </c>
      <c r="J585" t="str">
        <f ca="1">IF(RIGHT(FPL_Combined[[#Headers],[Gameweek 09]],2)&lt;$B$622,INDEX(FPL_Results_Extract[Gameweek 09],MATCH($A585,FPL_Results_Extract[[Player]:[Player]],0)),INDEX(Team_Key[[Abbreviation]:[Abbreviation]],MATCH(LEFT(INDEX(FPL_Fixtures_Extract[],MATCH($A585,FPL_Fixtures_Extract[[Player]:[Player]],0),MATCH(FPL_Combined[[#Headers],[Gameweek 09]],FPL_Fixtures_Extract[#Headers],0)),LEN(INDEX(FPL_Fixtures_Extract[],MATCH($A585,FPL_Fixtures_Extract[[Player]:[Player]],0),MATCH(FPL_Combined[[#Headers],[Gameweek 09]],FPL_Fixtures_Extract[#Headers],0)))-4),Team_Key[[Full Name]:[Full Name]],0))&amp;RIGHT(INDEX(FPL_Fixtures_Extract[],MATCH($A585,FPL_Fixtures_Extract[[Player]:[Player]],0),MATCH(FPL_Combined[[#Headers],[Gameweek 09]],FPL_Fixtures_Extract[#Headers],0)),3))</f>
        <v>LIV(H) 0-0</v>
      </c>
      <c r="K585" t="str">
        <f ca="1">IF(RIGHT(FPL_Combined[[#Headers],[Gameweek 10]],2)&lt;$B$622,INDEX(FPL_Results_Extract[Gameweek 10],MATCH($A585,FPL_Results_Extract[[Player]:[Player]],0)),INDEX(Team_Key[[Abbreviation]:[Abbreviation]],MATCH(LEFT(INDEX(FPL_Fixtures_Extract[],MATCH($A585,FPL_Fixtures_Extract[[Player]:[Player]],0),MATCH(FPL_Combined[[#Headers],[Gameweek 10]],FPL_Fixtures_Extract[#Headers],0)),LEN(INDEX(FPL_Fixtures_Extract[],MATCH($A585,FPL_Fixtures_Extract[[Player]:[Player]],0),MATCH(FPL_Combined[[#Headers],[Gameweek 10]],FPL_Fixtures_Extract[#Headers],0)))-4),Team_Key[[Full Name]:[Full Name]],0))&amp;RIGHT(INDEX(FPL_Fixtures_Extract[],MATCH($A585,FPL_Fixtures_Extract[[Player]:[Player]],0),MATCH(FPL_Combined[[#Headers],[Gameweek 10]],FPL_Fixtures_Extract[#Headers],0)),3))</f>
        <v>BOU(A) 5-1</v>
      </c>
      <c r="L585" t="str">
        <f ca="1">IF(RIGHT(FPL_Combined[[#Headers],[Gameweek 11]],2)&lt;$B$622,INDEX(FPL_Results_Extract[Gameweek 11],MATCH($A585,FPL_Results_Extract[[Player]:[Player]],0)),INDEX(Team_Key[[Abbreviation]:[Abbreviation]],MATCH(LEFT(INDEX(FPL_Fixtures_Extract[],MATCH($A585,FPL_Fixtures_Extract[[Player]:[Player]],0),MATCH(FPL_Combined[[#Headers],[Gameweek 11]],FPL_Fixtures_Extract[#Headers],0)),LEN(INDEX(FPL_Fixtures_Extract[],MATCH($A585,FPL_Fixtures_Extract[[Player]:[Player]],0),MATCH(FPL_Combined[[#Headers],[Gameweek 11]],FPL_Fixtures_Extract[#Headers],0)))-4),Team_Key[[Full Name]:[Full Name]],0))&amp;RIGHT(INDEX(FPL_Fixtures_Extract[],MATCH($A585,FPL_Fixtures_Extract[[Player]:[Player]],0),MATCH(FPL_Combined[[#Headers],[Gameweek 11]],FPL_Fixtures_Extract[#Headers],0)),3))</f>
        <v>AVL(H) 3-1</v>
      </c>
      <c r="M585" t="str">
        <f ca="1">IF(RIGHT(FPL_Combined[[#Headers],[Gameweek 12]],2)&lt;$B$622,INDEX(FPL_Results_Extract[Gameweek 12],MATCH($A585,FPL_Results_Extract[[Player]:[Player]],0)),INDEX(Team_Key[[Abbreviation]:[Abbreviation]],MATCH(LEFT(INDEX(FPL_Fixtures_Extract[],MATCH($A585,FPL_Fixtures_Extract[[Player]:[Player]],0),MATCH(FPL_Combined[[#Headers],[Gameweek 12]],FPL_Fixtures_Extract[#Headers],0)),LEN(INDEX(FPL_Fixtures_Extract[],MATCH($A585,FPL_Fixtures_Extract[[Player]:[Player]],0),MATCH(FPL_Combined[[#Headers],[Gameweek 12]],FPL_Fixtures_Extract[#Headers],0)))-4),Team_Key[[Full Name]:[Full Name]],0))&amp;RIGHT(INDEX(FPL_Fixtures_Extract[],MATCH($A585,FPL_Fixtures_Extract[[Player]:[Player]],0),MATCH(FPL_Combined[[#Headers],[Gameweek 12]],FPL_Fixtures_Extract[#Headers],0)),3))</f>
        <v>ARS(A) 1-1</v>
      </c>
      <c r="N585" t="str">
        <f ca="1">IF(RIGHT(FPL_Combined[[#Headers],[Gameweek 13]],2)&lt;$B$622,INDEX(FPL_Results_Extract[Gameweek 13],MATCH($A585,FPL_Results_Extract[[Player]:[Player]],0)),INDEX(Team_Key[[Abbreviation]:[Abbreviation]],MATCH(LEFT(INDEX(FPL_Fixtures_Extract[],MATCH($A585,FPL_Fixtures_Extract[[Player]:[Player]],0),MATCH(FPL_Combined[[#Headers],[Gameweek 13]],FPL_Fixtures_Extract[#Headers],0)),LEN(INDEX(FPL_Fixtures_Extract[],MATCH($A585,FPL_Fixtures_Extract[[Player]:[Player]],0),MATCH(FPL_Combined[[#Headers],[Gameweek 13]],FPL_Fixtures_Extract[#Headers],0)))-4),Team_Key[[Full Name]:[Full Name]],0))&amp;RIGHT(INDEX(FPL_Fixtures_Extract[],MATCH($A585,FPL_Fixtures_Extract[[Player]:[Player]],0),MATCH(FPL_Combined[[#Headers],[Gameweek 13]],FPL_Fixtures_Extract[#Headers],0)),3))</f>
        <v>WHU(H) 4-1</v>
      </c>
      <c r="O585" t="str">
        <f ca="1">IF(RIGHT(FPL_Combined[[#Headers],[Gameweek 14]],2)&lt;$B$622,INDEX(FPL_Results_Extract[Gameweek 14],MATCH($A585,FPL_Results_Extract[[Player]:[Player]],0)),INDEX(Team_Key[[Abbreviation]:[Abbreviation]],MATCH(LEFT(INDEX(FPL_Fixtures_Extract[],MATCH($A585,FPL_Fixtures_Extract[[Player]:[Player]],0),MATCH(FPL_Combined[[#Headers],[Gameweek 14]],FPL_Fixtures_Extract[#Headers],0)),LEN(INDEX(FPL_Fixtures_Extract[],MATCH($A585,FPL_Fixtures_Extract[[Player]:[Player]],0),MATCH(FPL_Combined[[#Headers],[Gameweek 14]],FPL_Fixtures_Extract[#Headers],0)))-4),Team_Key[[Full Name]:[Full Name]],0))&amp;RIGHT(INDEX(FPL_Fixtures_Extract[],MATCH($A585,FPL_Fixtures_Extract[[Player]:[Player]],0),MATCH(FPL_Combined[[#Headers],[Gameweek 14]],FPL_Fixtures_Extract[#Headers],0)),3))</f>
        <v>CHE(H) 0-0</v>
      </c>
      <c r="P585" t="str">
        <f ca="1">IF(RIGHT(FPL_Combined[[#Headers],[Gameweek 15]],2)&lt;$B$622,INDEX(FPL_Results_Extract[Gameweek 15],MATCH($A585,FPL_Results_Extract[[Player]:[Player]],0)),INDEX(Team_Key[[Abbreviation]:[Abbreviation]],MATCH(LEFT(INDEX(FPL_Fixtures_Extract[],MATCH($A585,FPL_Fixtures_Extract[[Player]:[Player]],0),MATCH(FPL_Combined[[#Headers],[Gameweek 15]],FPL_Fixtures_Extract[#Headers],0)),LEN(INDEX(FPL_Fixtures_Extract[],MATCH($A585,FPL_Fixtures_Extract[[Player]:[Player]],0),MATCH(FPL_Combined[[#Headers],[Gameweek 15]],FPL_Fixtures_Extract[#Headers],0)))-4),Team_Key[[Full Name]:[Full Name]],0))&amp;RIGHT(INDEX(FPL_Fixtures_Extract[],MATCH($A585,FPL_Fixtures_Extract[[Player]:[Player]],0),MATCH(FPL_Combined[[#Headers],[Gameweek 15]],FPL_Fixtures_Extract[#Headers],0)),3))</f>
        <v>WBA(A) 1-1</v>
      </c>
      <c r="Q585" t="str">
        <f ca="1">IF(RIGHT(FPL_Combined[[#Headers],[Gameweek 16]],2)&lt;$B$622,INDEX(FPL_Results_Extract[Gameweek 16],MATCH($A585,FPL_Results_Extract[[Player]:[Player]],0)),INDEX(Team_Key[[Abbreviation]:[Abbreviation]],MATCH(LEFT(INDEX(FPL_Fixtures_Extract[],MATCH($A585,FPL_Fixtures_Extract[[Player]:[Player]],0),MATCH(FPL_Combined[[#Headers],[Gameweek 16]],FPL_Fixtures_Extract[#Headers],0)),LEN(INDEX(FPL_Fixtures_Extract[],MATCH($A585,FPL_Fixtures_Extract[[Player]:[Player]],0),MATCH(FPL_Combined[[#Headers],[Gameweek 16]],FPL_Fixtures_Extract[#Headers],0)))-4),Team_Key[[Full Name]:[Full Name]],0))&amp;RIGHT(INDEX(FPL_Fixtures_Extract[],MATCH($A585,FPL_Fixtures_Extract[[Player]:[Player]],0),MATCH(FPL_Combined[[#Headers],[Gameweek 16]],FPL_Fixtures_Extract[#Headers],0)),3))</f>
        <v>NEW(H) 1-2</v>
      </c>
      <c r="R585" t="str">
        <f ca="1">IF(RIGHT(FPL_Combined[[#Headers],[Gameweek 17]],2)&lt;$B$622,INDEX(FPL_Results_Extract[Gameweek 17],MATCH($A585,FPL_Results_Extract[[Player]:[Player]],0)),INDEX(Team_Key[[Abbreviation]:[Abbreviation]],MATCH(LEFT(INDEX(FPL_Fixtures_Extract[],MATCH($A585,FPL_Fixtures_Extract[[Player]:[Player]],0),MATCH(FPL_Combined[[#Headers],[Gameweek 17]],FPL_Fixtures_Extract[#Headers],0)),LEN(INDEX(FPL_Fixtures_Extract[],MATCH($A585,FPL_Fixtures_Extract[[Player]:[Player]],0),MATCH(FPL_Combined[[#Headers],[Gameweek 17]],FPL_Fixtures_Extract[#Headers],0)))-4),Team_Key[[Full Name]:[Full Name]],0))&amp;RIGHT(INDEX(FPL_Fixtures_Extract[],MATCH($A585,FPL_Fixtures_Extract[[Player]:[Player]],0),MATCH(FPL_Combined[[#Headers],[Gameweek 17]],FPL_Fixtures_Extract[#Headers],0)),3))</f>
        <v>SOU(A) 2-0</v>
      </c>
      <c r="S585" t="str">
        <f ca="1">IF(RIGHT(FPL_Combined[[#Headers],[Gameweek 18]],2)&lt;$B$622,INDEX(FPL_Results_Extract[Gameweek 18],MATCH($A585,FPL_Results_Extract[[Player]:[Player]],0)),INDEX(Team_Key[[Abbreviation]:[Abbreviation]],MATCH(LEFT(INDEX(FPL_Fixtures_Extract[],MATCH($A585,FPL_Fixtures_Extract[[Player]:[Player]],0),MATCH(FPL_Combined[[#Headers],[Gameweek 18]],FPL_Fixtures_Extract[#Headers],0)),LEN(INDEX(FPL_Fixtures_Extract[],MATCH($A585,FPL_Fixtures_Extract[[Player]:[Player]],0),MATCH(FPL_Combined[[#Headers],[Gameweek 18]],FPL_Fixtures_Extract[#Headers],0)))-4),Team_Key[[Full Name]:[Full Name]],0))&amp;RIGHT(INDEX(FPL_Fixtures_Extract[],MATCH($A585,FPL_Fixtures_Extract[[Player]:[Player]],0),MATCH(FPL_Combined[[#Headers],[Gameweek 18]],FPL_Fixtures_Extract[#Headers],0)),3))</f>
        <v>NOR(H) 3-0</v>
      </c>
      <c r="T585" t="str">
        <f ca="1">IF(RIGHT(FPL_Combined[[#Headers],[Gameweek 19]],2)&lt;$B$622,INDEX(FPL_Results_Extract[Gameweek 19],MATCH($A585,FPL_Results_Extract[[Player]:[Player]],0)),INDEX(Team_Key[[Abbreviation]:[Abbreviation]],MATCH(LEFT(INDEX(FPL_Fixtures_Extract[],MATCH($A585,FPL_Fixtures_Extract[[Player]:[Player]],0),MATCH(FPL_Combined[[#Headers],[Gameweek 19]],FPL_Fixtures_Extract[#Headers],0)),LEN(INDEX(FPL_Fixtures_Extract[],MATCH($A585,FPL_Fixtures_Extract[[Player]:[Player]],0),MATCH(FPL_Combined[[#Headers],[Gameweek 19]],FPL_Fixtures_Extract[#Headers],0)))-4),Team_Key[[Full Name]:[Full Name]],0))&amp;RIGHT(INDEX(FPL_Fixtures_Extract[],MATCH($A585,FPL_Fixtures_Extract[[Player]:[Player]],0),MATCH(FPL_Combined[[#Headers],[Gameweek 19]],FPL_Fixtures_Extract[#Headers],0)),3))</f>
        <v>WAT(A) 2-1</v>
      </c>
      <c r="U585" t="str">
        <f ca="1">IF(RIGHT(FPL_Combined[[#Headers],[Gameweek 20]],2)&lt;$B$622,INDEX(FPL_Results_Extract[Gameweek 20],MATCH($A585,FPL_Results_Extract[[Player]:[Player]],0)),INDEX(Team_Key[[Abbreviation]:[Abbreviation]],MATCH(LEFT(INDEX(FPL_Fixtures_Extract[],MATCH($A585,FPL_Fixtures_Extract[[Player]:[Player]],0),MATCH(FPL_Combined[[#Headers],[Gameweek 20]],FPL_Fixtures_Extract[#Headers],0)),LEN(INDEX(FPL_Fixtures_Extract[],MATCH($A585,FPL_Fixtures_Extract[[Player]:[Player]],0),MATCH(FPL_Combined[[#Headers],[Gameweek 20]],FPL_Fixtures_Extract[#Headers],0)))-4),Team_Key[[Full Name]:[Full Name]],0))&amp;RIGHT(INDEX(FPL_Fixtures_Extract[],MATCH($A585,FPL_Fixtures_Extract[[Player]:[Player]],0),MATCH(FPL_Combined[[#Headers],[Gameweek 20]],FPL_Fixtures_Extract[#Headers],0)),3))</f>
        <v>EVE(A) 1-1</v>
      </c>
      <c r="V585" t="str">
        <f ca="1">IF(RIGHT(FPL_Combined[[#Headers],[Gameweek 21]],2)&lt;$B$622,INDEX(FPL_Results_Extract[Gameweek 21],MATCH($A585,FPL_Results_Extract[[Player]:[Player]],0)),INDEX(Team_Key[[Abbreviation]:[Abbreviation]],MATCH(LEFT(INDEX(FPL_Fixtures_Extract[],MATCH($A585,FPL_Fixtures_Extract[[Player]:[Player]],0),MATCH(FPL_Combined[[#Headers],[Gameweek 21]],FPL_Fixtures_Extract[#Headers],0)),LEN(INDEX(FPL_Fixtures_Extract[],MATCH($A585,FPL_Fixtures_Extract[[Player]:[Player]],0),MATCH(FPL_Combined[[#Headers],[Gameweek 21]],FPL_Fixtures_Extract[#Headers],0)))-4),Team_Key[[Full Name]:[Full Name]],0))&amp;RIGHT(INDEX(FPL_Fixtures_Extract[],MATCH($A585,FPL_Fixtures_Extract[[Player]:[Player]],0),MATCH(FPL_Combined[[#Headers],[Gameweek 21]],FPL_Fixtures_Extract[#Headers],0)),3))</f>
        <v>LEI(H) 0-1</v>
      </c>
      <c r="W585" t="str">
        <f ca="1">IF(RIGHT(FPL_Combined[[#Headers],[Gameweek 22]],2)&lt;$B$622,INDEX(FPL_Results_Extract[Gameweek 22],MATCH($A585,FPL_Results_Extract[[Player]:[Player]],0)),INDEX(Team_Key[[Abbreviation]:[Abbreviation]],MATCH(LEFT(INDEX(FPL_Fixtures_Extract[],MATCH($A585,FPL_Fixtures_Extract[[Player]:[Player]],0),MATCH(FPL_Combined[[#Headers],[Gameweek 22]],FPL_Fixtures_Extract[#Headers],0)),LEN(INDEX(FPL_Fixtures_Extract[],MATCH($A585,FPL_Fixtures_Extract[[Player]:[Player]],0),MATCH(FPL_Combined[[#Headers],[Gameweek 22]],FPL_Fixtures_Extract[#Headers],0)))-4),Team_Key[[Full Name]:[Full Name]],0))&amp;RIGHT(INDEX(FPL_Fixtures_Extract[],MATCH($A585,FPL_Fixtures_Extract[[Player]:[Player]],0),MATCH(FPL_Combined[[#Headers],[Gameweek 22]],FPL_Fixtures_Extract[#Headers],0)),3))</f>
        <v>SUN(H) 4-1</v>
      </c>
      <c r="X585" t="str">
        <f ca="1">IF(RIGHT(FPL_Combined[[#Headers],[Gameweek 23]],2)&lt;$B$622,INDEX(FPL_Results_Extract[Gameweek 23],MATCH($A585,FPL_Results_Extract[[Player]:[Player]],0)),INDEX(Team_Key[[Abbreviation]:[Abbreviation]],MATCH(LEFT(INDEX(FPL_Fixtures_Extract[],MATCH($A585,FPL_Fixtures_Extract[[Player]:[Player]],0),MATCH(FPL_Combined[[#Headers],[Gameweek 23]],FPL_Fixtures_Extract[#Headers],0)),LEN(INDEX(FPL_Fixtures_Extract[],MATCH($A585,FPL_Fixtures_Extract[[Player]:[Player]],0),MATCH(FPL_Combined[[#Headers],[Gameweek 23]],FPL_Fixtures_Extract[#Headers],0)))-4),Team_Key[[Full Name]:[Full Name]],0))&amp;RIGHT(INDEX(FPL_Fixtures_Extract[],MATCH($A585,FPL_Fixtures_Extract[[Player]:[Player]],0),MATCH(FPL_Combined[[#Headers],[Gameweek 23]],FPL_Fixtures_Extract[#Headers],0)),3))</f>
        <v>CRY(A) 3-1</v>
      </c>
      <c r="Y585" t="str">
        <f ca="1">IF(RIGHT(FPL_Combined[[#Headers],[Gameweek 24]],2)&lt;$B$622,INDEX(FPL_Results_Extract[Team],MATCH($A585,FPL_Results_Extract[[Player]:[Player]],0)),INDEX(Team_Key[[Abbreviation]:[Abbreviation]],MATCH(LEFT(INDEX(FPL_Fixtures_Extract[],MATCH($A585,FPL_Fixtures_Extract[[Player]:[Player]],0),MATCH(FPL_Combined[[#Headers],[Gameweek 24]],FPL_Fixtures_Extract[#Headers],0)),LEN(INDEX(FPL_Fixtures_Extract[],MATCH($A585,FPL_Fixtures_Extract[[Player]:[Player]],0),MATCH(FPL_Combined[[#Headers],[Gameweek 24]],FPL_Fixtures_Extract[#Headers],0)))-4),Team_Key[[Full Name]:[Full Name]],0))&amp;RIGHT(INDEX(FPL_Fixtures_Extract[],MATCH($A585,FPL_Fixtures_Extract[[Player]:[Player]],0),MATCH(FPL_Combined[[#Headers],[Gameweek 24]],FPL_Fixtures_Extract[#Headers],0)),3))</f>
        <v>TOT</v>
      </c>
      <c r="Z585" t="str">
        <f ca="1">IF(RIGHT(FPL_Combined[[#Headers],[Gameweek 25]],2)&lt;$B$622,INDEX(FPL_Results_Extract[Player],MATCH($A585,FPL_Results_Extract[[Player]:[Player]],0)),INDEX(Team_Key[[Abbreviation]:[Abbreviation]],MATCH(LEFT(INDEX(FPL_Fixtures_Extract[],MATCH($A585,FPL_Fixtures_Extract[[Player]:[Player]],0),MATCH(FPL_Combined[[#Headers],[Gameweek 25]],FPL_Fixtures_Extract[#Headers],0)),LEN(INDEX(FPL_Fixtures_Extract[],MATCH($A585,FPL_Fixtures_Extract[[Player]:[Player]],0),MATCH(FPL_Combined[[#Headers],[Gameweek 25]],FPL_Fixtures_Extract[#Headers],0)))-4),Team_Key[[Full Name]:[Full Name]],0))&amp;RIGHT(INDEX(FPL_Fixtures_Extract[],MATCH($A585,FPL_Fixtures_Extract[[Player]:[Player]],0),MATCH(FPL_Combined[[#Headers],[Gameweek 25]],FPL_Fixtures_Extract[#Headers],0)),3))</f>
        <v>Walker</v>
      </c>
      <c r="AA585" t="str">
        <f ca="1">IF(RIGHT(FPL_Combined[[#Headers],[Gameweek 26]],2)&lt;$B$622,INDEX(FPL_Results_Extract[Gameweek 01],MATCH($A585,FPL_Results_Extract[[Player]:[Player]],0)),INDEX(Team_Key[[Abbreviation]:[Abbreviation]],MATCH(LEFT(INDEX(FPL_Fixtures_Extract[],MATCH($A585,FPL_Fixtures_Extract[[Player]:[Player]],0),MATCH(FPL_Combined[[#Headers],[Gameweek 26]],FPL_Fixtures_Extract[#Headers],0)),LEN(INDEX(FPL_Fixtures_Extract[],MATCH($A585,FPL_Fixtures_Extract[[Player]:[Player]],0),MATCH(FPL_Combined[[#Headers],[Gameweek 26]],FPL_Fixtures_Extract[#Headers],0)))-4),Team_Key[[Full Name]:[Full Name]],0))&amp;RIGHT(INDEX(FPL_Fixtures_Extract[],MATCH($A585,FPL_Fixtures_Extract[[Player]:[Player]],0),MATCH(FPL_Combined[[#Headers],[Gameweek 26]],FPL_Fixtures_Extract[#Headers],0)),3))</f>
        <v>MUN(A) 0-1</v>
      </c>
      <c r="AB585" t="str">
        <f ca="1">IF(RIGHT(FPL_Combined[[#Headers],[Gameweek 27]],2)&lt;$B$622,INDEX(FPL_Results_Extract[Gameweek 02],MATCH($A585,FPL_Results_Extract[[Player]:[Player]],0)),INDEX(Team_Key[[Abbreviation]:[Abbreviation]],MATCH(LEFT(INDEX(FPL_Fixtures_Extract[],MATCH($A585,FPL_Fixtures_Extract[[Player]:[Player]],0),MATCH(FPL_Combined[[#Headers],[Gameweek 27]],FPL_Fixtures_Extract[#Headers],0)),LEN(INDEX(FPL_Fixtures_Extract[],MATCH($A585,FPL_Fixtures_Extract[[Player]:[Player]],0),MATCH(FPL_Combined[[#Headers],[Gameweek 27]],FPL_Fixtures_Extract[#Headers],0)))-4),Team_Key[[Full Name]:[Full Name]],0))&amp;RIGHT(INDEX(FPL_Fixtures_Extract[],MATCH($A585,FPL_Fixtures_Extract[[Player]:[Player]],0),MATCH(FPL_Combined[[#Headers],[Gameweek 27]],FPL_Fixtures_Extract[#Headers],0)),3))</f>
        <v>STK(H) 2-2</v>
      </c>
      <c r="AC585" t="str">
        <f ca="1">IF(RIGHT(FPL_Combined[[#Headers],[Gameweek 28]],2)&lt;$B$622,INDEX(FPL_Results_Extract[Gameweek 03],MATCH($A585,FPL_Results_Extract[[Player]:[Player]],0)),INDEX(Team_Key[[Abbreviation]:[Abbreviation]],MATCH(LEFT(INDEX(FPL_Fixtures_Extract[],MATCH($A585,FPL_Fixtures_Extract[[Player]:[Player]],0),MATCH(FPL_Combined[[#Headers],[Gameweek 28]],FPL_Fixtures_Extract[#Headers],0)),LEN(INDEX(FPL_Fixtures_Extract[],MATCH($A585,FPL_Fixtures_Extract[[Player]:[Player]],0),MATCH(FPL_Combined[[#Headers],[Gameweek 28]],FPL_Fixtures_Extract[#Headers],0)))-4),Team_Key[[Full Name]:[Full Name]],0))&amp;RIGHT(INDEX(FPL_Fixtures_Extract[],MATCH($A585,FPL_Fixtures_Extract[[Player]:[Player]],0),MATCH(FPL_Combined[[#Headers],[Gameweek 28]],FPL_Fixtures_Extract[#Headers],0)),3))</f>
        <v>LEI(A) 1-1</v>
      </c>
      <c r="AD585" t="str">
        <f ca="1">IF(RIGHT(FPL_Combined[[#Headers],[Gameweek 29]],2)&lt;$B$622,INDEX(FPL_Results_Extract[Gameweek 04],MATCH($A585,FPL_Results_Extract[[Player]:[Player]],0)),INDEX(Team_Key[[Abbreviation]:[Abbreviation]],MATCH(LEFT(INDEX(FPL_Fixtures_Extract[],MATCH($A585,FPL_Fixtures_Extract[[Player]:[Player]],0),MATCH(FPL_Combined[[#Headers],[Gameweek 29]],FPL_Fixtures_Extract[#Headers],0)),LEN(INDEX(FPL_Fixtures_Extract[],MATCH($A585,FPL_Fixtures_Extract[[Player]:[Player]],0),MATCH(FPL_Combined[[#Headers],[Gameweek 29]],FPL_Fixtures_Extract[#Headers],0)))-4),Team_Key[[Full Name]:[Full Name]],0))&amp;RIGHT(INDEX(FPL_Fixtures_Extract[],MATCH($A585,FPL_Fixtures_Extract[[Player]:[Player]],0),MATCH(FPL_Combined[[#Headers],[Gameweek 29]],FPL_Fixtures_Extract[#Headers],0)),3))</f>
        <v>AVL(A)</v>
      </c>
      <c r="AE585" t="str">
        <f ca="1">IF(RIGHT(FPL_Combined[[#Headers],[Gameweek 30]],2)&lt;$B$622,INDEX(FPL_Results_Extract[Gameweek 05],MATCH($A585,FPL_Results_Extract[[Player]:[Player]],0)),INDEX(Team_Key[[Abbreviation]:[Abbreviation]],MATCH(LEFT(INDEX(FPL_Fixtures_Extract[],MATCH($A585,FPL_Fixtures_Extract[[Player]:[Player]],0),MATCH(FPL_Combined[[#Headers],[Gameweek 30]],FPL_Fixtures_Extract[#Headers],0)),LEN(INDEX(FPL_Fixtures_Extract[],MATCH($A585,FPL_Fixtures_Extract[[Player]:[Player]],0),MATCH(FPL_Combined[[#Headers],[Gameweek 30]],FPL_Fixtures_Extract[#Headers],0)))-4),Team_Key[[Full Name]:[Full Name]],0))&amp;RIGHT(INDEX(FPL_Fixtures_Extract[],MATCH($A585,FPL_Fixtures_Extract[[Player]:[Player]],0),MATCH(FPL_Combined[[#Headers],[Gameweek 30]],FPL_Fixtures_Extract[#Headers],0)),3))</f>
        <v>BOU(H)</v>
      </c>
      <c r="AF585" t="str">
        <f ca="1">IF(RIGHT(FPL_Combined[[#Headers],[Gameweek 31]],2)&lt;$B$622,INDEX(FPL_Results_Extract[Gameweek 06],MATCH($A585,FPL_Results_Extract[[Player]:[Player]],0)),INDEX(Team_Key[[Abbreviation]:[Abbreviation]],MATCH(LEFT(INDEX(FPL_Fixtures_Extract[],MATCH($A585,FPL_Fixtures_Extract[[Player]:[Player]],0),MATCH(FPL_Combined[[#Headers],[Gameweek 31]],FPL_Fixtures_Extract[#Headers],0)),LEN(INDEX(FPL_Fixtures_Extract[],MATCH($A585,FPL_Fixtures_Extract[[Player]:[Player]],0),MATCH(FPL_Combined[[#Headers],[Gameweek 31]],FPL_Fixtures_Extract[#Headers],0)))-4),Team_Key[[Full Name]:[Full Name]],0))&amp;RIGHT(INDEX(FPL_Fixtures_Extract[],MATCH($A585,FPL_Fixtures_Extract[[Player]:[Player]],0),MATCH(FPL_Combined[[#Headers],[Gameweek 31]],FPL_Fixtures_Extract[#Headers],0)),3))</f>
        <v>LIV(A)</v>
      </c>
      <c r="AG585" t="str">
        <f ca="1">IF(RIGHT(FPL_Combined[[#Headers],[Gameweek 32]],2)&lt;$B$622,INDEX(FPL_Results_Extract[Gameweek 07],MATCH($A585,FPL_Results_Extract[[Player]:[Player]],0)),INDEX(Team_Key[[Abbreviation]:[Abbreviation]],MATCH(LEFT(INDEX(FPL_Fixtures_Extract[],MATCH($A585,FPL_Fixtures_Extract[[Player]:[Player]],0),MATCH(FPL_Combined[[#Headers],[Gameweek 32]],FPL_Fixtures_Extract[#Headers],0)),LEN(INDEX(FPL_Fixtures_Extract[],MATCH($A585,FPL_Fixtures_Extract[[Player]:[Player]],0),MATCH(FPL_Combined[[#Headers],[Gameweek 32]],FPL_Fixtures_Extract[#Headers],0)))-4),Team_Key[[Full Name]:[Full Name]],0))&amp;RIGHT(INDEX(FPL_Fixtures_Extract[],MATCH($A585,FPL_Fixtures_Extract[[Player]:[Player]],0),MATCH(FPL_Combined[[#Headers],[Gameweek 32]],FPL_Fixtures_Extract[#Headers],0)),3))</f>
        <v>MUN(H)</v>
      </c>
      <c r="AH585" t="str">
        <f ca="1">IF(RIGHT(FPL_Combined[[#Headers],[Gameweek 33]],2)&lt;$B$622,INDEX(FPL_Results_Extract[Gameweek 08],MATCH($A585,FPL_Results_Extract[[Player]:[Player]],0)),INDEX(Team_Key[[Abbreviation]:[Abbreviation]],MATCH(LEFT(INDEX(FPL_Fixtures_Extract[],MATCH($A585,FPL_Fixtures_Extract[[Player]:[Player]],0),MATCH(FPL_Combined[[#Headers],[Gameweek 33]],FPL_Fixtures_Extract[#Headers],0)),LEN(INDEX(FPL_Fixtures_Extract[],MATCH($A585,FPL_Fixtures_Extract[[Player]:[Player]],0),MATCH(FPL_Combined[[#Headers],[Gameweek 33]],FPL_Fixtures_Extract[#Headers],0)))-4),Team_Key[[Full Name]:[Full Name]],0))&amp;RIGHT(INDEX(FPL_Fixtures_Extract[],MATCH($A585,FPL_Fixtures_Extract[[Player]:[Player]],0),MATCH(FPL_Combined[[#Headers],[Gameweek 33]],FPL_Fixtures_Extract[#Headers],0)),3))</f>
        <v>STK(A)</v>
      </c>
      <c r="AI585" t="str">
        <f ca="1">IF(RIGHT(FPL_Combined[[#Headers],[Gameweek 34]],2)&lt;$B$622,INDEX(FPL_Results_Extract[Gameweek 09],MATCH($A585,FPL_Results_Extract[[Player]:[Player]],0)),INDEX(Team_Key[[Abbreviation]:[Abbreviation]],MATCH(LEFT(INDEX(FPL_Fixtures_Extract[],MATCH($A585,FPL_Fixtures_Extract[[Player]:[Player]],0),MATCH(FPL_Combined[[#Headers],[Gameweek 34]],FPL_Fixtures_Extract[#Headers],0)),LEN(INDEX(FPL_Fixtures_Extract[],MATCH($A585,FPL_Fixtures_Extract[[Player]:[Player]],0),MATCH(FPL_Combined[[#Headers],[Gameweek 34]],FPL_Fixtures_Extract[#Headers],0)))-4),Team_Key[[Full Name]:[Full Name]],0))&amp;RIGHT(INDEX(FPL_Fixtures_Extract[],MATCH($A585,FPL_Fixtures_Extract[[Player]:[Player]],0),MATCH(FPL_Combined[[#Headers],[Gameweek 34]],FPL_Fixtures_Extract[#Headers],0)),3))</f>
        <v>WBA(H)</v>
      </c>
      <c r="AJ585" t="str">
        <f ca="1">IF(RIGHT(FPL_Combined[[#Headers],[Gameweek 35]],2)&lt;$B$622,INDEX(FPL_Results_Extract[Gameweek 10],MATCH($A585,FPL_Results_Extract[[Player]:[Player]],0)),INDEX(Team_Key[[Abbreviation]:[Abbreviation]],MATCH(LEFT(INDEX(FPL_Fixtures_Extract[],MATCH($A585,FPL_Fixtures_Extract[[Player]:[Player]],0),MATCH(FPL_Combined[[#Headers],[Gameweek 35]],FPL_Fixtures_Extract[#Headers],0)),LEN(INDEX(FPL_Fixtures_Extract[],MATCH($A585,FPL_Fixtures_Extract[[Player]:[Player]],0),MATCH(FPL_Combined[[#Headers],[Gameweek 35]],FPL_Fixtures_Extract[#Headers],0)))-4),Team_Key[[Full Name]:[Full Name]],0))&amp;RIGHT(INDEX(FPL_Fixtures_Extract[],MATCH($A585,FPL_Fixtures_Extract[[Player]:[Player]],0),MATCH(FPL_Combined[[#Headers],[Gameweek 35]],FPL_Fixtures_Extract[#Headers],0)),3))</f>
        <v>CHE(A)</v>
      </c>
      <c r="AK585" t="str">
        <f ca="1">IF(RIGHT(FPL_Combined[[#Headers],[Gameweek 36]],2)&lt;$B$622,INDEX(FPL_Results_Extract[Gameweek 11],MATCH($A585,FPL_Results_Extract[[Player]:[Player]],0)),INDEX(Team_Key[[Abbreviation]:[Abbreviation]],MATCH(LEFT(INDEX(FPL_Fixtures_Extract[],MATCH($A585,FPL_Fixtures_Extract[[Player]:[Player]],0),MATCH(FPL_Combined[[#Headers],[Gameweek 36]],FPL_Fixtures_Extract[#Headers],0)),LEN(INDEX(FPL_Fixtures_Extract[],MATCH($A585,FPL_Fixtures_Extract[[Player]:[Player]],0),MATCH(FPL_Combined[[#Headers],[Gameweek 36]],FPL_Fixtures_Extract[#Headers],0)))-4),Team_Key[[Full Name]:[Full Name]],0))&amp;RIGHT(INDEX(FPL_Fixtures_Extract[],MATCH($A585,FPL_Fixtures_Extract[[Player]:[Player]],0),MATCH(FPL_Combined[[#Headers],[Gameweek 36]],FPL_Fixtures_Extract[#Headers],0)),3))</f>
        <v>SOU(H)</v>
      </c>
      <c r="AL585" t="str">
        <f ca="1">IF(RIGHT(FPL_Combined[[#Headers],[Gameweek 37]],2)&lt;$B$622,INDEX(FPL_Results_Extract[Gameweek 12],MATCH($A585,FPL_Results_Extract[[Player]:[Player]],0)),INDEX(Team_Key[[Abbreviation]:[Abbreviation]],MATCH(LEFT(INDEX(FPL_Fixtures_Extract[],MATCH($A585,FPL_Fixtures_Extract[[Player]:[Player]],0),MATCH(FPL_Combined[[#Headers],[Gameweek 37]],FPL_Fixtures_Extract[#Headers],0)),LEN(INDEX(FPL_Fixtures_Extract[],MATCH($A585,FPL_Fixtures_Extract[[Player]:[Player]],0),MATCH(FPL_Combined[[#Headers],[Gameweek 37]],FPL_Fixtures_Extract[#Headers],0)))-4),Team_Key[[Full Name]:[Full Name]],0))&amp;RIGHT(INDEX(FPL_Fixtures_Extract[],MATCH($A585,FPL_Fixtures_Extract[[Player]:[Player]],0),MATCH(FPL_Combined[[#Headers],[Gameweek 37]],FPL_Fixtures_Extract[#Headers],0)),3))</f>
        <v>NEW(A)</v>
      </c>
      <c r="AM585" t="e">
        <f ca="1">IF(RIGHT(FPL_Combined[[#Headers],[Gameweek 38]],2)&lt;$B$622,INDEX(FPL_Results_Extract[Gameweek 13],MATCH($A585,FPL_Results_Extract[[Player]:[Player]],0)),INDEX(Team_Key[[Abbreviation]:[Abbreviation]],MATCH(LEFT(INDEX(FPL_Fixtures_Extract[],MATCH($A585,FPL_Fixtures_Extract[[Player]:[Player]],0),MATCH(FPL_Combined[[#Headers],[Gameweek 38]],FPL_Fixtures_Extract[#Headers],0)),LEN(INDEX(FPL_Fixtures_Extract[],MATCH($A585,FPL_Fixtures_Extract[[Player]:[Player]],0),MATCH(FPL_Combined[[#Headers],[Gameweek 38]],FPL_Fixtures_Extract[#Headers],0)))-4),Team_Key[[Full Name]:[Full Name]],0))&amp;RIGHT(INDEX(FPL_Fixtures_Extract[],MATCH($A585,FPL_Fixtures_Extract[[Player]:[Player]],0),MATCH(FPL_Combined[[#Headers],[Gameweek 38]],FPL_Fixtures_Extract[#Headers],0)),3))</f>
        <v>#VALUE!</v>
      </c>
    </row>
    <row r="586" spans="1:39" x14ac:dyDescent="0.45">
      <c r="A586" t="s">
        <v>364</v>
      </c>
      <c r="B586" t="str">
        <f ca="1">IF(RIGHT(FPL_Combined[[#Headers],[Gameweek 01]],2)&lt;$B$622,INDEX(FPL_Results_Extract[Gameweek 01],MATCH($A586,FPL_Results_Extract[[Player]:[Player]],0)),INDEX(Team_Key[[Abbreviation]:[Abbreviation]],MATCH(LEFT(INDEX(FPL_Fixtures_Extract[],MATCH($A586,FPL_Fixtures_Extract[[Player]:[Player]],0),MATCH(FPL_Combined[[#Headers],[Gameweek 01]],FPL_Fixtures_Extract[#Headers],0)),LEN(INDEX(FPL_Fixtures_Extract[],MATCH($A586,FPL_Fixtures_Extract[[Player]:[Player]],0),MATCH(FPL_Combined[[#Headers],[Gameweek 01]],FPL_Fixtures_Extract[#Headers],0)))-4),Team_Key[[Full Name]:[Full Name]],0))&amp;RIGHT(INDEX(FPL_Fixtures_Extract[],MATCH($A586,FPL_Fixtures_Extract[[Player]:[Player]],0),MATCH(FPL_Combined[[#Headers],[Gameweek 01]],FPL_Fixtures_Extract[#Headers],0)),3))</f>
        <v>LIV(H) 0-1</v>
      </c>
      <c r="C586" t="str">
        <f ca="1">IF(RIGHT(FPL_Combined[[#Headers],[Gameweek 02]],2)&lt;$B$622,INDEX(FPL_Results_Extract[Gameweek 02],MATCH($A586,FPL_Results_Extract[[Player]:[Player]],0)),INDEX(Team_Key[[Abbreviation]:[Abbreviation]],MATCH(LEFT(INDEX(FPL_Fixtures_Extract[],MATCH($A586,FPL_Fixtures_Extract[[Player]:[Player]],0),MATCH(FPL_Combined[[#Headers],[Gameweek 02]],FPL_Fixtures_Extract[#Headers],0)),LEN(INDEX(FPL_Fixtures_Extract[],MATCH($A586,FPL_Fixtures_Extract[[Player]:[Player]],0),MATCH(FPL_Combined[[#Headers],[Gameweek 02]],FPL_Fixtures_Extract[#Headers],0)))-4),Team_Key[[Full Name]:[Full Name]],0))&amp;RIGHT(INDEX(FPL_Fixtures_Extract[],MATCH($A586,FPL_Fixtures_Extract[[Player]:[Player]],0),MATCH(FPL_Combined[[#Headers],[Gameweek 02]],FPL_Fixtures_Extract[#Headers],0)),3))</f>
        <v>TOT(A) 2-2</v>
      </c>
      <c r="D586" t="str">
        <f ca="1">IF(RIGHT(FPL_Combined[[#Headers],[Gameweek 03]],2)&lt;$B$622,INDEX(FPL_Results_Extract[Gameweek 03],MATCH($A586,FPL_Results_Extract[[Player]:[Player]],0)),INDEX(Team_Key[[Abbreviation]:[Abbreviation]],MATCH(LEFT(INDEX(FPL_Fixtures_Extract[],MATCH($A586,FPL_Fixtures_Extract[[Player]:[Player]],0),MATCH(FPL_Combined[[#Headers],[Gameweek 03]],FPL_Fixtures_Extract[#Headers],0)),LEN(INDEX(FPL_Fixtures_Extract[],MATCH($A586,FPL_Fixtures_Extract[[Player]:[Player]],0),MATCH(FPL_Combined[[#Headers],[Gameweek 03]],FPL_Fixtures_Extract[#Headers],0)))-4),Team_Key[[Full Name]:[Full Name]],0))&amp;RIGHT(INDEX(FPL_Fixtures_Extract[],MATCH($A586,FPL_Fixtures_Extract[[Player]:[Player]],0),MATCH(FPL_Combined[[#Headers],[Gameweek 03]],FPL_Fixtures_Extract[#Headers],0)),3))</f>
        <v>NOR(A) 1-1</v>
      </c>
      <c r="E586" t="str">
        <f ca="1">IF(RIGHT(FPL_Combined[[#Headers],[Gameweek 04]],2)&lt;$B$622,INDEX(FPL_Results_Extract[Gameweek 04],MATCH($A586,FPL_Results_Extract[[Player]:[Player]],0)),INDEX(Team_Key[[Abbreviation]:[Abbreviation]],MATCH(LEFT(INDEX(FPL_Fixtures_Extract[],MATCH($A586,FPL_Fixtures_Extract[[Player]:[Player]],0),MATCH(FPL_Combined[[#Headers],[Gameweek 04]],FPL_Fixtures_Extract[#Headers],0)),LEN(INDEX(FPL_Fixtures_Extract[],MATCH($A586,FPL_Fixtures_Extract[[Player]:[Player]],0),MATCH(FPL_Combined[[#Headers],[Gameweek 04]],FPL_Fixtures_Extract[#Headers],0)))-4),Team_Key[[Full Name]:[Full Name]],0))&amp;RIGHT(INDEX(FPL_Fixtures_Extract[],MATCH($A586,FPL_Fixtures_Extract[[Player]:[Player]],0),MATCH(FPL_Combined[[#Headers],[Gameweek 04]],FPL_Fixtures_Extract[#Headers],0)),3))</f>
        <v>WBA(H) 0-1</v>
      </c>
      <c r="F586" t="str">
        <f ca="1">IF(RIGHT(FPL_Combined[[#Headers],[Gameweek 05]],2)&lt;$B$622,INDEX(FPL_Results_Extract[Gameweek 05],MATCH($A586,FPL_Results_Extract[[Player]:[Player]],0)),INDEX(Team_Key[[Abbreviation]:[Abbreviation]],MATCH(LEFT(INDEX(FPL_Fixtures_Extract[],MATCH($A586,FPL_Fixtures_Extract[[Player]:[Player]],0),MATCH(FPL_Combined[[#Headers],[Gameweek 05]],FPL_Fixtures_Extract[#Headers],0)),LEN(INDEX(FPL_Fixtures_Extract[],MATCH($A586,FPL_Fixtures_Extract[[Player]:[Player]],0),MATCH(FPL_Combined[[#Headers],[Gameweek 05]],FPL_Fixtures_Extract[#Headers],0)))-4),Team_Key[[Full Name]:[Full Name]],0))&amp;RIGHT(INDEX(FPL_Fixtures_Extract[],MATCH($A586,FPL_Fixtures_Extract[[Player]:[Player]],0),MATCH(FPL_Combined[[#Headers],[Gameweek 05]],FPL_Fixtures_Extract[#Headers],0)),3))</f>
        <v>ARS(A) 0-2</v>
      </c>
      <c r="G586" t="str">
        <f ca="1">IF(RIGHT(FPL_Combined[[#Headers],[Gameweek 06]],2)&lt;$B$622,INDEX(FPL_Results_Extract[Gameweek 06],MATCH($A586,FPL_Results_Extract[[Player]:[Player]],0)),INDEX(Team_Key[[Abbreviation]:[Abbreviation]],MATCH(LEFT(INDEX(FPL_Fixtures_Extract[],MATCH($A586,FPL_Fixtures_Extract[[Player]:[Player]],0),MATCH(FPL_Combined[[#Headers],[Gameweek 06]],FPL_Fixtures_Extract[#Headers],0)),LEN(INDEX(FPL_Fixtures_Extract[],MATCH($A586,FPL_Fixtures_Extract[[Player]:[Player]],0),MATCH(FPL_Combined[[#Headers],[Gameweek 06]],FPL_Fixtures_Extract[#Headers],0)))-4),Team_Key[[Full Name]:[Full Name]],0))&amp;RIGHT(INDEX(FPL_Fixtures_Extract[],MATCH($A586,FPL_Fixtures_Extract[[Player]:[Player]],0),MATCH(FPL_Combined[[#Headers],[Gameweek 06]],FPL_Fixtures_Extract[#Headers],0)),3))</f>
        <v>LEI(H) 2-2</v>
      </c>
      <c r="H586" t="str">
        <f ca="1">IF(RIGHT(FPL_Combined[[#Headers],[Gameweek 07]],2)&lt;$B$622,INDEX(FPL_Results_Extract[Gameweek 07],MATCH($A586,FPL_Results_Extract[[Player]:[Player]],0)),INDEX(Team_Key[[Abbreviation]:[Abbreviation]],MATCH(LEFT(INDEX(FPL_Fixtures_Extract[],MATCH($A586,FPL_Fixtures_Extract[[Player]:[Player]],0),MATCH(FPL_Combined[[#Headers],[Gameweek 07]],FPL_Fixtures_Extract[#Headers],0)),LEN(INDEX(FPL_Fixtures_Extract[],MATCH($A586,FPL_Fixtures_Extract[[Player]:[Player]],0),MATCH(FPL_Combined[[#Headers],[Gameweek 07]],FPL_Fixtures_Extract[#Headers],0)))-4),Team_Key[[Full Name]:[Full Name]],0))&amp;RIGHT(INDEX(FPL_Fixtures_Extract[],MATCH($A586,FPL_Fixtures_Extract[[Player]:[Player]],0),MATCH(FPL_Combined[[#Headers],[Gameweek 07]],FPL_Fixtures_Extract[#Headers],0)),3))</f>
        <v>BOU(H) 2-1</v>
      </c>
      <c r="I586" t="str">
        <f ca="1">IF(RIGHT(FPL_Combined[[#Headers],[Gameweek 08]],2)&lt;$B$622,INDEX(FPL_Results_Extract[Gameweek 08],MATCH($A586,FPL_Results_Extract[[Player]:[Player]],0)),INDEX(Team_Key[[Abbreviation]:[Abbreviation]],MATCH(LEFT(INDEX(FPL_Fixtures_Extract[],MATCH($A586,FPL_Fixtures_Extract[[Player]:[Player]],0),MATCH(FPL_Combined[[#Headers],[Gameweek 08]],FPL_Fixtures_Extract[#Headers],0)),LEN(INDEX(FPL_Fixtures_Extract[],MATCH($A586,FPL_Fixtures_Extract[[Player]:[Player]],0),MATCH(FPL_Combined[[#Headers],[Gameweek 08]],FPL_Fixtures_Extract[#Headers],0)))-4),Team_Key[[Full Name]:[Full Name]],0))&amp;RIGHT(INDEX(FPL_Fixtures_Extract[],MATCH($A586,FPL_Fixtures_Extract[[Player]:[Player]],0),MATCH(FPL_Combined[[#Headers],[Gameweek 08]],FPL_Fixtures_Extract[#Headers],0)),3))</f>
        <v>AVL(A) 1-0</v>
      </c>
      <c r="J586" t="str">
        <f ca="1">IF(RIGHT(FPL_Combined[[#Headers],[Gameweek 09]],2)&lt;$B$622,INDEX(FPL_Results_Extract[Gameweek 09],MATCH($A586,FPL_Results_Extract[[Player]:[Player]],0)),INDEX(Team_Key[[Abbreviation]:[Abbreviation]],MATCH(LEFT(INDEX(FPL_Fixtures_Extract[],MATCH($A586,FPL_Fixtures_Extract[[Player]:[Player]],0),MATCH(FPL_Combined[[#Headers],[Gameweek 09]],FPL_Fixtures_Extract[#Headers],0)),LEN(INDEX(FPL_Fixtures_Extract[],MATCH($A586,FPL_Fixtures_Extract[[Player]:[Player]],0),MATCH(FPL_Combined[[#Headers],[Gameweek 09]],FPL_Fixtures_Extract[#Headers],0)))-4),Team_Key[[Full Name]:[Full Name]],0))&amp;RIGHT(INDEX(FPL_Fixtures_Extract[],MATCH($A586,FPL_Fixtures_Extract[[Player]:[Player]],0),MATCH(FPL_Combined[[#Headers],[Gameweek 09]],FPL_Fixtures_Extract[#Headers],0)),3))</f>
        <v>SWA(A) 1-0</v>
      </c>
      <c r="K586" t="str">
        <f ca="1">IF(RIGHT(FPL_Combined[[#Headers],[Gameweek 10]],2)&lt;$B$622,INDEX(FPL_Results_Extract[Gameweek 10],MATCH($A586,FPL_Results_Extract[[Player]:[Player]],0)),INDEX(Team_Key[[Abbreviation]:[Abbreviation]],MATCH(LEFT(INDEX(FPL_Fixtures_Extract[],MATCH($A586,FPL_Fixtures_Extract[[Player]:[Player]],0),MATCH(FPL_Combined[[#Headers],[Gameweek 10]],FPL_Fixtures_Extract[#Headers],0)),LEN(INDEX(FPL_Fixtures_Extract[],MATCH($A586,FPL_Fixtures_Extract[[Player]:[Player]],0),MATCH(FPL_Combined[[#Headers],[Gameweek 10]],FPL_Fixtures_Extract[#Headers],0)))-4),Team_Key[[Full Name]:[Full Name]],0))&amp;RIGHT(INDEX(FPL_Fixtures_Extract[],MATCH($A586,FPL_Fixtures_Extract[[Player]:[Player]],0),MATCH(FPL_Combined[[#Headers],[Gameweek 10]],FPL_Fixtures_Extract[#Headers],0)),3))</f>
        <v>WAT(H) 0-2</v>
      </c>
      <c r="L586" t="str">
        <f ca="1">IF(RIGHT(FPL_Combined[[#Headers],[Gameweek 11]],2)&lt;$B$622,INDEX(FPL_Results_Extract[Gameweek 11],MATCH($A586,FPL_Results_Extract[[Player]:[Player]],0)),INDEX(Team_Key[[Abbreviation]:[Abbreviation]],MATCH(LEFT(INDEX(FPL_Fixtures_Extract[],MATCH($A586,FPL_Fixtures_Extract[[Player]:[Player]],0),MATCH(FPL_Combined[[#Headers],[Gameweek 11]],FPL_Fixtures_Extract[#Headers],0)),LEN(INDEX(FPL_Fixtures_Extract[],MATCH($A586,FPL_Fixtures_Extract[[Player]:[Player]],0),MATCH(FPL_Combined[[#Headers],[Gameweek 11]],FPL_Fixtures_Extract[#Headers],0)))-4),Team_Key[[Full Name]:[Full Name]],0))&amp;RIGHT(INDEX(FPL_Fixtures_Extract[],MATCH($A586,FPL_Fixtures_Extract[[Player]:[Player]],0),MATCH(FPL_Combined[[#Headers],[Gameweek 11]],FPL_Fixtures_Extract[#Headers],0)),3))</f>
        <v>NEW(A) 0-0</v>
      </c>
      <c r="M586" t="str">
        <f ca="1">IF(RIGHT(FPL_Combined[[#Headers],[Gameweek 12]],2)&lt;$B$622,INDEX(FPL_Results_Extract[Gameweek 12],MATCH($A586,FPL_Results_Extract[[Player]:[Player]],0)),INDEX(Team_Key[[Abbreviation]:[Abbreviation]],MATCH(LEFT(INDEX(FPL_Fixtures_Extract[],MATCH($A586,FPL_Fixtures_Extract[[Player]:[Player]],0),MATCH(FPL_Combined[[#Headers],[Gameweek 12]],FPL_Fixtures_Extract[#Headers],0)),LEN(INDEX(FPL_Fixtures_Extract[],MATCH($A586,FPL_Fixtures_Extract[[Player]:[Player]],0),MATCH(FPL_Combined[[#Headers],[Gameweek 12]],FPL_Fixtures_Extract[#Headers],0)))-4),Team_Key[[Full Name]:[Full Name]],0))&amp;RIGHT(INDEX(FPL_Fixtures_Extract[],MATCH($A586,FPL_Fixtures_Extract[[Player]:[Player]],0),MATCH(FPL_Combined[[#Headers],[Gameweek 12]],FPL_Fixtures_Extract[#Headers],0)),3))</f>
        <v>CHE(H) 1-0</v>
      </c>
      <c r="N586" t="str">
        <f ca="1">IF(RIGHT(FPL_Combined[[#Headers],[Gameweek 13]],2)&lt;$B$622,INDEX(FPL_Results_Extract[Gameweek 13],MATCH($A586,FPL_Results_Extract[[Player]:[Player]],0)),INDEX(Team_Key[[Abbreviation]:[Abbreviation]],MATCH(LEFT(INDEX(FPL_Fixtures_Extract[],MATCH($A586,FPL_Fixtures_Extract[[Player]:[Player]],0),MATCH(FPL_Combined[[#Headers],[Gameweek 13]],FPL_Fixtures_Extract[#Headers],0)),LEN(INDEX(FPL_Fixtures_Extract[],MATCH($A586,FPL_Fixtures_Extract[[Player]:[Player]],0),MATCH(FPL_Combined[[#Headers],[Gameweek 13]],FPL_Fixtures_Extract[#Headers],0)))-4),Team_Key[[Full Name]:[Full Name]],0))&amp;RIGHT(INDEX(FPL_Fixtures_Extract[],MATCH($A586,FPL_Fixtures_Extract[[Player]:[Player]],0),MATCH(FPL_Combined[[#Headers],[Gameweek 13]],FPL_Fixtures_Extract[#Headers],0)),3))</f>
        <v>SOU(A) 1-0</v>
      </c>
      <c r="O586" t="str">
        <f ca="1">IF(RIGHT(FPL_Combined[[#Headers],[Gameweek 14]],2)&lt;$B$622,INDEX(FPL_Results_Extract[Gameweek 14],MATCH($A586,FPL_Results_Extract[[Player]:[Player]],0)),INDEX(Team_Key[[Abbreviation]:[Abbreviation]],MATCH(LEFT(INDEX(FPL_Fixtures_Extract[],MATCH($A586,FPL_Fixtures_Extract[[Player]:[Player]],0),MATCH(FPL_Combined[[#Headers],[Gameweek 14]],FPL_Fixtures_Extract[#Headers],0)),LEN(INDEX(FPL_Fixtures_Extract[],MATCH($A586,FPL_Fixtures_Extract[[Player]:[Player]],0),MATCH(FPL_Combined[[#Headers],[Gameweek 14]],FPL_Fixtures_Extract[#Headers],0)))-4),Team_Key[[Full Name]:[Full Name]],0))&amp;RIGHT(INDEX(FPL_Fixtures_Extract[],MATCH($A586,FPL_Fixtures_Extract[[Player]:[Player]],0),MATCH(FPL_Combined[[#Headers],[Gameweek 14]],FPL_Fixtures_Extract[#Headers],0)),3))</f>
        <v>SUN(A) 0-2</v>
      </c>
      <c r="P586" t="str">
        <f ca="1">IF(RIGHT(FPL_Combined[[#Headers],[Gameweek 15]],2)&lt;$B$622,INDEX(FPL_Results_Extract[Gameweek 15],MATCH($A586,FPL_Results_Extract[[Player]:[Player]],0)),INDEX(Team_Key[[Abbreviation]:[Abbreviation]],MATCH(LEFT(INDEX(FPL_Fixtures_Extract[],MATCH($A586,FPL_Fixtures_Extract[[Player]:[Player]],0),MATCH(FPL_Combined[[#Headers],[Gameweek 15]],FPL_Fixtures_Extract[#Headers],0)),LEN(INDEX(FPL_Fixtures_Extract[],MATCH($A586,FPL_Fixtures_Extract[[Player]:[Player]],0),MATCH(FPL_Combined[[#Headers],[Gameweek 15]],FPL_Fixtures_Extract[#Headers],0)))-4),Team_Key[[Full Name]:[Full Name]],0))&amp;RIGHT(INDEX(FPL_Fixtures_Extract[],MATCH($A586,FPL_Fixtures_Extract[[Player]:[Player]],0),MATCH(FPL_Combined[[#Headers],[Gameweek 15]],FPL_Fixtures_Extract[#Headers],0)),3))</f>
        <v>MCI(H) 2-0</v>
      </c>
      <c r="Q586" t="str">
        <f ca="1">IF(RIGHT(FPL_Combined[[#Headers],[Gameweek 16]],2)&lt;$B$622,INDEX(FPL_Results_Extract[Gameweek 16],MATCH($A586,FPL_Results_Extract[[Player]:[Player]],0)),INDEX(Team_Key[[Abbreviation]:[Abbreviation]],MATCH(LEFT(INDEX(FPL_Fixtures_Extract[],MATCH($A586,FPL_Fixtures_Extract[[Player]:[Player]],0),MATCH(FPL_Combined[[#Headers],[Gameweek 16]],FPL_Fixtures_Extract[#Headers],0)),LEN(INDEX(FPL_Fixtures_Extract[],MATCH($A586,FPL_Fixtures_Extract[[Player]:[Player]],0),MATCH(FPL_Combined[[#Headers],[Gameweek 16]],FPL_Fixtures_Extract[#Headers],0)))-4),Team_Key[[Full Name]:[Full Name]],0))&amp;RIGHT(INDEX(FPL_Fixtures_Extract[],MATCH($A586,FPL_Fixtures_Extract[[Player]:[Player]],0),MATCH(FPL_Combined[[#Headers],[Gameweek 16]],FPL_Fixtures_Extract[#Headers],0)),3))</f>
        <v>WHU(A) 0-0</v>
      </c>
      <c r="R586" t="str">
        <f ca="1">IF(RIGHT(FPL_Combined[[#Headers],[Gameweek 17]],2)&lt;$B$622,INDEX(FPL_Results_Extract[Gameweek 17],MATCH($A586,FPL_Results_Extract[[Player]:[Player]],0)),INDEX(Team_Key[[Abbreviation]:[Abbreviation]],MATCH(LEFT(INDEX(FPL_Fixtures_Extract[],MATCH($A586,FPL_Fixtures_Extract[[Player]:[Player]],0),MATCH(FPL_Combined[[#Headers],[Gameweek 17]],FPL_Fixtures_Extract[#Headers],0)),LEN(INDEX(FPL_Fixtures_Extract[],MATCH($A586,FPL_Fixtures_Extract[[Player]:[Player]],0),MATCH(FPL_Combined[[#Headers],[Gameweek 17]],FPL_Fixtures_Extract[#Headers],0)))-4),Team_Key[[Full Name]:[Full Name]],0))&amp;RIGHT(INDEX(FPL_Fixtures_Extract[],MATCH($A586,FPL_Fixtures_Extract[[Player]:[Player]],0),MATCH(FPL_Combined[[#Headers],[Gameweek 17]],FPL_Fixtures_Extract[#Headers],0)),3))</f>
        <v>CRY(H) 1-2</v>
      </c>
      <c r="S586" t="str">
        <f ca="1">IF(RIGHT(FPL_Combined[[#Headers],[Gameweek 18]],2)&lt;$B$622,INDEX(FPL_Results_Extract[Gameweek 18],MATCH($A586,FPL_Results_Extract[[Player]:[Player]],0)),INDEX(Team_Key[[Abbreviation]:[Abbreviation]],MATCH(LEFT(INDEX(FPL_Fixtures_Extract[],MATCH($A586,FPL_Fixtures_Extract[[Player]:[Player]],0),MATCH(FPL_Combined[[#Headers],[Gameweek 18]],FPL_Fixtures_Extract[#Headers],0)),LEN(INDEX(FPL_Fixtures_Extract[],MATCH($A586,FPL_Fixtures_Extract[[Player]:[Player]],0),MATCH(FPL_Combined[[#Headers],[Gameweek 18]],FPL_Fixtures_Extract[#Headers],0)))-4),Team_Key[[Full Name]:[Full Name]],0))&amp;RIGHT(INDEX(FPL_Fixtures_Extract[],MATCH($A586,FPL_Fixtures_Extract[[Player]:[Player]],0),MATCH(FPL_Combined[[#Headers],[Gameweek 18]],FPL_Fixtures_Extract[#Headers],0)),3))</f>
        <v>MUN(H) 2-0</v>
      </c>
      <c r="T586" t="str">
        <f ca="1">IF(RIGHT(FPL_Combined[[#Headers],[Gameweek 19]],2)&lt;$B$622,INDEX(FPL_Results_Extract[Gameweek 19],MATCH($A586,FPL_Results_Extract[[Player]:[Player]],0)),INDEX(Team_Key[[Abbreviation]:[Abbreviation]],MATCH(LEFT(INDEX(FPL_Fixtures_Extract[],MATCH($A586,FPL_Fixtures_Extract[[Player]:[Player]],0),MATCH(FPL_Combined[[#Headers],[Gameweek 19]],FPL_Fixtures_Extract[#Headers],0)),LEN(INDEX(FPL_Fixtures_Extract[],MATCH($A586,FPL_Fixtures_Extract[[Player]:[Player]],0),MATCH(FPL_Combined[[#Headers],[Gameweek 19]],FPL_Fixtures_Extract[#Headers],0)))-4),Team_Key[[Full Name]:[Full Name]],0))&amp;RIGHT(INDEX(FPL_Fixtures_Extract[],MATCH($A586,FPL_Fixtures_Extract[[Player]:[Player]],0),MATCH(FPL_Combined[[#Headers],[Gameweek 19]],FPL_Fixtures_Extract[#Headers],0)),3))</f>
        <v>EVE(A) 4-3</v>
      </c>
      <c r="U586" t="str">
        <f ca="1">IF(RIGHT(FPL_Combined[[#Headers],[Gameweek 20]],2)&lt;$B$622,INDEX(FPL_Results_Extract[Gameweek 20],MATCH($A586,FPL_Results_Extract[[Player]:[Player]],0)),INDEX(Team_Key[[Abbreviation]:[Abbreviation]],MATCH(LEFT(INDEX(FPL_Fixtures_Extract[],MATCH($A586,FPL_Fixtures_Extract[[Player]:[Player]],0),MATCH(FPL_Combined[[#Headers],[Gameweek 20]],FPL_Fixtures_Extract[#Headers],0)),LEN(INDEX(FPL_Fixtures_Extract[],MATCH($A586,FPL_Fixtures_Extract[[Player]:[Player]],0),MATCH(FPL_Combined[[#Headers],[Gameweek 20]],FPL_Fixtures_Extract[#Headers],0)))-4),Team_Key[[Full Name]:[Full Name]],0))&amp;RIGHT(INDEX(FPL_Fixtures_Extract[],MATCH($A586,FPL_Fixtures_Extract[[Player]:[Player]],0),MATCH(FPL_Combined[[#Headers],[Gameweek 20]],FPL_Fixtures_Extract[#Headers],0)),3))</f>
        <v>WBA(A) 1-2</v>
      </c>
      <c r="V586" t="str">
        <f ca="1">IF(RIGHT(FPL_Combined[[#Headers],[Gameweek 21]],2)&lt;$B$622,INDEX(FPL_Results_Extract[Gameweek 21],MATCH($A586,FPL_Results_Extract[[Player]:[Player]],0)),INDEX(Team_Key[[Abbreviation]:[Abbreviation]],MATCH(LEFT(INDEX(FPL_Fixtures_Extract[],MATCH($A586,FPL_Fixtures_Extract[[Player]:[Player]],0),MATCH(FPL_Combined[[#Headers],[Gameweek 21]],FPL_Fixtures_Extract[#Headers],0)),LEN(INDEX(FPL_Fixtures_Extract[],MATCH($A586,FPL_Fixtures_Extract[[Player]:[Player]],0),MATCH(FPL_Combined[[#Headers],[Gameweek 21]],FPL_Fixtures_Extract[#Headers],0)))-4),Team_Key[[Full Name]:[Full Name]],0))&amp;RIGHT(INDEX(FPL_Fixtures_Extract[],MATCH($A586,FPL_Fixtures_Extract[[Player]:[Player]],0),MATCH(FPL_Combined[[#Headers],[Gameweek 21]],FPL_Fixtures_Extract[#Headers],0)),3))</f>
        <v>NOR(H) 3-1</v>
      </c>
      <c r="W586" t="str">
        <f ca="1">IF(RIGHT(FPL_Combined[[#Headers],[Gameweek 22]],2)&lt;$B$622,INDEX(FPL_Results_Extract[Gameweek 22],MATCH($A586,FPL_Results_Extract[[Player]:[Player]],0)),INDEX(Team_Key[[Abbreviation]:[Abbreviation]],MATCH(LEFT(INDEX(FPL_Fixtures_Extract[],MATCH($A586,FPL_Fixtures_Extract[[Player]:[Player]],0),MATCH(FPL_Combined[[#Headers],[Gameweek 22]],FPL_Fixtures_Extract[#Headers],0)),LEN(INDEX(FPL_Fixtures_Extract[],MATCH($A586,FPL_Fixtures_Extract[[Player]:[Player]],0),MATCH(FPL_Combined[[#Headers],[Gameweek 22]],FPL_Fixtures_Extract[#Headers],0)))-4),Team_Key[[Full Name]:[Full Name]],0))&amp;RIGHT(INDEX(FPL_Fixtures_Extract[],MATCH($A586,FPL_Fixtures_Extract[[Player]:[Player]],0),MATCH(FPL_Combined[[#Headers],[Gameweek 22]],FPL_Fixtures_Extract[#Headers],0)),3))</f>
        <v>ARS(H) 0-0</v>
      </c>
      <c r="X586" t="str">
        <f ca="1">IF(RIGHT(FPL_Combined[[#Headers],[Gameweek 23]],2)&lt;$B$622,INDEX(FPL_Results_Extract[Gameweek 23],MATCH($A586,FPL_Results_Extract[[Player]:[Player]],0)),INDEX(Team_Key[[Abbreviation]:[Abbreviation]],MATCH(LEFT(INDEX(FPL_Fixtures_Extract[],MATCH($A586,FPL_Fixtures_Extract[[Player]:[Player]],0),MATCH(FPL_Combined[[#Headers],[Gameweek 23]],FPL_Fixtures_Extract[#Headers],0)),LEN(INDEX(FPL_Fixtures_Extract[],MATCH($A586,FPL_Fixtures_Extract[[Player]:[Player]],0),MATCH(FPL_Combined[[#Headers],[Gameweek 23]],FPL_Fixtures_Extract[#Headers],0)))-4),Team_Key[[Full Name]:[Full Name]],0))&amp;RIGHT(INDEX(FPL_Fixtures_Extract[],MATCH($A586,FPL_Fixtures_Extract[[Player]:[Player]],0),MATCH(FPL_Combined[[#Headers],[Gameweek 23]],FPL_Fixtures_Extract[#Headers],0)),3))</f>
        <v>LEI(A) 0-3</v>
      </c>
      <c r="Y586" t="str">
        <f ca="1">IF(RIGHT(FPL_Combined[[#Headers],[Gameweek 24]],2)&lt;$B$622,INDEX(FPL_Results_Extract[Team],MATCH($A586,FPL_Results_Extract[[Player]:[Player]],0)),INDEX(Team_Key[[Abbreviation]:[Abbreviation]],MATCH(LEFT(INDEX(FPL_Fixtures_Extract[],MATCH($A586,FPL_Fixtures_Extract[[Player]:[Player]],0),MATCH(FPL_Combined[[#Headers],[Gameweek 24]],FPL_Fixtures_Extract[#Headers],0)),LEN(INDEX(FPL_Fixtures_Extract[],MATCH($A586,FPL_Fixtures_Extract[[Player]:[Player]],0),MATCH(FPL_Combined[[#Headers],[Gameweek 24]],FPL_Fixtures_Extract[#Headers],0)))-4),Team_Key[[Full Name]:[Full Name]],0))&amp;RIGHT(INDEX(FPL_Fixtures_Extract[],MATCH($A586,FPL_Fixtures_Extract[[Player]:[Player]],0),MATCH(FPL_Combined[[#Headers],[Gameweek 24]],FPL_Fixtures_Extract[#Headers],0)),3))</f>
        <v>STK</v>
      </c>
      <c r="Z586" t="str">
        <f ca="1">IF(RIGHT(FPL_Combined[[#Headers],[Gameweek 25]],2)&lt;$B$622,INDEX(FPL_Results_Extract[Player],MATCH($A586,FPL_Results_Extract[[Player]:[Player]],0)),INDEX(Team_Key[[Abbreviation]:[Abbreviation]],MATCH(LEFT(INDEX(FPL_Fixtures_Extract[],MATCH($A586,FPL_Fixtures_Extract[[Player]:[Player]],0),MATCH(FPL_Combined[[#Headers],[Gameweek 25]],FPL_Fixtures_Extract[#Headers],0)),LEN(INDEX(FPL_Fixtures_Extract[],MATCH($A586,FPL_Fixtures_Extract[[Player]:[Player]],0),MATCH(FPL_Combined[[#Headers],[Gameweek 25]],FPL_Fixtures_Extract[#Headers],0)))-4),Team_Key[[Full Name]:[Full Name]],0))&amp;RIGHT(INDEX(FPL_Fixtures_Extract[],MATCH($A586,FPL_Fixtures_Extract[[Player]:[Player]],0),MATCH(FPL_Combined[[#Headers],[Gameweek 25]],FPL_Fixtures_Extract[#Headers],0)),3))</f>
        <v>Walters</v>
      </c>
      <c r="AA586" t="str">
        <f ca="1">IF(RIGHT(FPL_Combined[[#Headers],[Gameweek 26]],2)&lt;$B$622,INDEX(FPL_Results_Extract[Gameweek 01],MATCH($A586,FPL_Results_Extract[[Player]:[Player]],0)),INDEX(Team_Key[[Abbreviation]:[Abbreviation]],MATCH(LEFT(INDEX(FPL_Fixtures_Extract[],MATCH($A586,FPL_Fixtures_Extract[[Player]:[Player]],0),MATCH(FPL_Combined[[#Headers],[Gameweek 26]],FPL_Fixtures_Extract[#Headers],0)),LEN(INDEX(FPL_Fixtures_Extract[],MATCH($A586,FPL_Fixtures_Extract[[Player]:[Player]],0),MATCH(FPL_Combined[[#Headers],[Gameweek 26]],FPL_Fixtures_Extract[#Headers],0)))-4),Team_Key[[Full Name]:[Full Name]],0))&amp;RIGHT(INDEX(FPL_Fixtures_Extract[],MATCH($A586,FPL_Fixtures_Extract[[Player]:[Player]],0),MATCH(FPL_Combined[[#Headers],[Gameweek 26]],FPL_Fixtures_Extract[#Headers],0)),3))</f>
        <v>LIV(H) 0-1</v>
      </c>
      <c r="AB586" t="str">
        <f ca="1">IF(RIGHT(FPL_Combined[[#Headers],[Gameweek 27]],2)&lt;$B$622,INDEX(FPL_Results_Extract[Gameweek 02],MATCH($A586,FPL_Results_Extract[[Player]:[Player]],0)),INDEX(Team_Key[[Abbreviation]:[Abbreviation]],MATCH(LEFT(INDEX(FPL_Fixtures_Extract[],MATCH($A586,FPL_Fixtures_Extract[[Player]:[Player]],0),MATCH(FPL_Combined[[#Headers],[Gameweek 27]],FPL_Fixtures_Extract[#Headers],0)),LEN(INDEX(FPL_Fixtures_Extract[],MATCH($A586,FPL_Fixtures_Extract[[Player]:[Player]],0),MATCH(FPL_Combined[[#Headers],[Gameweek 27]],FPL_Fixtures_Extract[#Headers],0)))-4),Team_Key[[Full Name]:[Full Name]],0))&amp;RIGHT(INDEX(FPL_Fixtures_Extract[],MATCH($A586,FPL_Fixtures_Extract[[Player]:[Player]],0),MATCH(FPL_Combined[[#Headers],[Gameweek 27]],FPL_Fixtures_Extract[#Headers],0)),3))</f>
        <v>TOT(A) 2-2</v>
      </c>
      <c r="AC586" t="str">
        <f ca="1">IF(RIGHT(FPL_Combined[[#Headers],[Gameweek 28]],2)&lt;$B$622,INDEX(FPL_Results_Extract[Gameweek 03],MATCH($A586,FPL_Results_Extract[[Player]:[Player]],0)),INDEX(Team_Key[[Abbreviation]:[Abbreviation]],MATCH(LEFT(INDEX(FPL_Fixtures_Extract[],MATCH($A586,FPL_Fixtures_Extract[[Player]:[Player]],0),MATCH(FPL_Combined[[#Headers],[Gameweek 28]],FPL_Fixtures_Extract[#Headers],0)),LEN(INDEX(FPL_Fixtures_Extract[],MATCH($A586,FPL_Fixtures_Extract[[Player]:[Player]],0),MATCH(FPL_Combined[[#Headers],[Gameweek 28]],FPL_Fixtures_Extract[#Headers],0)))-4),Team_Key[[Full Name]:[Full Name]],0))&amp;RIGHT(INDEX(FPL_Fixtures_Extract[],MATCH($A586,FPL_Fixtures_Extract[[Player]:[Player]],0),MATCH(FPL_Combined[[#Headers],[Gameweek 28]],FPL_Fixtures_Extract[#Headers],0)),3))</f>
        <v>NOR(A) 1-1</v>
      </c>
      <c r="AD586" t="str">
        <f ca="1">IF(RIGHT(FPL_Combined[[#Headers],[Gameweek 29]],2)&lt;$B$622,INDEX(FPL_Results_Extract[Gameweek 04],MATCH($A586,FPL_Results_Extract[[Player]:[Player]],0)),INDEX(Team_Key[[Abbreviation]:[Abbreviation]],MATCH(LEFT(INDEX(FPL_Fixtures_Extract[],MATCH($A586,FPL_Fixtures_Extract[[Player]:[Player]],0),MATCH(FPL_Combined[[#Headers],[Gameweek 29]],FPL_Fixtures_Extract[#Headers],0)),LEN(INDEX(FPL_Fixtures_Extract[],MATCH($A586,FPL_Fixtures_Extract[[Player]:[Player]],0),MATCH(FPL_Combined[[#Headers],[Gameweek 29]],FPL_Fixtures_Extract[#Headers],0)))-4),Team_Key[[Full Name]:[Full Name]],0))&amp;RIGHT(INDEX(FPL_Fixtures_Extract[],MATCH($A586,FPL_Fixtures_Extract[[Player]:[Player]],0),MATCH(FPL_Combined[[#Headers],[Gameweek 29]],FPL_Fixtures_Extract[#Headers],0)),3))</f>
        <v>CHE(A)</v>
      </c>
      <c r="AE586" t="str">
        <f ca="1">IF(RIGHT(FPL_Combined[[#Headers],[Gameweek 30]],2)&lt;$B$622,INDEX(FPL_Results_Extract[Gameweek 05],MATCH($A586,FPL_Results_Extract[[Player]:[Player]],0)),INDEX(Team_Key[[Abbreviation]:[Abbreviation]],MATCH(LEFT(INDEX(FPL_Fixtures_Extract[],MATCH($A586,FPL_Fixtures_Extract[[Player]:[Player]],0),MATCH(FPL_Combined[[#Headers],[Gameweek 30]],FPL_Fixtures_Extract[#Headers],0)),LEN(INDEX(FPL_Fixtures_Extract[],MATCH($A586,FPL_Fixtures_Extract[[Player]:[Player]],0),MATCH(FPL_Combined[[#Headers],[Gameweek 30]],FPL_Fixtures_Extract[#Headers],0)))-4),Team_Key[[Full Name]:[Full Name]],0))&amp;RIGHT(INDEX(FPL_Fixtures_Extract[],MATCH($A586,FPL_Fixtures_Extract[[Player]:[Player]],0),MATCH(FPL_Combined[[#Headers],[Gameweek 30]],FPL_Fixtures_Extract[#Headers],0)),3))</f>
        <v>SOU(H)</v>
      </c>
      <c r="AF586" t="str">
        <f ca="1">IF(RIGHT(FPL_Combined[[#Headers],[Gameweek 31]],2)&lt;$B$622,INDEX(FPL_Results_Extract[Gameweek 06],MATCH($A586,FPL_Results_Extract[[Player]:[Player]],0)),INDEX(Team_Key[[Abbreviation]:[Abbreviation]],MATCH(LEFT(INDEX(FPL_Fixtures_Extract[],MATCH($A586,FPL_Fixtures_Extract[[Player]:[Player]],0),MATCH(FPL_Combined[[#Headers],[Gameweek 31]],FPL_Fixtures_Extract[#Headers],0)),LEN(INDEX(FPL_Fixtures_Extract[],MATCH($A586,FPL_Fixtures_Extract[[Player]:[Player]],0),MATCH(FPL_Combined[[#Headers],[Gameweek 31]],FPL_Fixtures_Extract[#Headers],0)))-4),Team_Key[[Full Name]:[Full Name]],0))&amp;RIGHT(INDEX(FPL_Fixtures_Extract[],MATCH($A586,FPL_Fixtures_Extract[[Player]:[Player]],0),MATCH(FPL_Combined[[#Headers],[Gameweek 31]],FPL_Fixtures_Extract[#Headers],0)),3))</f>
        <v>WAT(A)</v>
      </c>
      <c r="AG586" t="str">
        <f ca="1">IF(RIGHT(FPL_Combined[[#Headers],[Gameweek 32]],2)&lt;$B$622,INDEX(FPL_Results_Extract[Gameweek 07],MATCH($A586,FPL_Results_Extract[[Player]:[Player]],0)),INDEX(Team_Key[[Abbreviation]:[Abbreviation]],MATCH(LEFT(INDEX(FPL_Fixtures_Extract[],MATCH($A586,FPL_Fixtures_Extract[[Player]:[Player]],0),MATCH(FPL_Combined[[#Headers],[Gameweek 32]],FPL_Fixtures_Extract[#Headers],0)),LEN(INDEX(FPL_Fixtures_Extract[],MATCH($A586,FPL_Fixtures_Extract[[Player]:[Player]],0),MATCH(FPL_Combined[[#Headers],[Gameweek 32]],FPL_Fixtures_Extract[#Headers],0)))-4),Team_Key[[Full Name]:[Full Name]],0))&amp;RIGHT(INDEX(FPL_Fixtures_Extract[],MATCH($A586,FPL_Fixtures_Extract[[Player]:[Player]],0),MATCH(FPL_Combined[[#Headers],[Gameweek 32]],FPL_Fixtures_Extract[#Headers],0)),3))</f>
        <v>SWA(H)</v>
      </c>
      <c r="AH586" t="str">
        <f ca="1">IF(RIGHT(FPL_Combined[[#Headers],[Gameweek 33]],2)&lt;$B$622,INDEX(FPL_Results_Extract[Gameweek 08],MATCH($A586,FPL_Results_Extract[[Player]:[Player]],0)),INDEX(Team_Key[[Abbreviation]:[Abbreviation]],MATCH(LEFT(INDEX(FPL_Fixtures_Extract[],MATCH($A586,FPL_Fixtures_Extract[[Player]:[Player]],0),MATCH(FPL_Combined[[#Headers],[Gameweek 33]],FPL_Fixtures_Extract[#Headers],0)),LEN(INDEX(FPL_Fixtures_Extract[],MATCH($A586,FPL_Fixtures_Extract[[Player]:[Player]],0),MATCH(FPL_Combined[[#Headers],[Gameweek 33]],FPL_Fixtures_Extract[#Headers],0)))-4),Team_Key[[Full Name]:[Full Name]],0))&amp;RIGHT(INDEX(FPL_Fixtures_Extract[],MATCH($A586,FPL_Fixtures_Extract[[Player]:[Player]],0),MATCH(FPL_Combined[[#Headers],[Gameweek 33]],FPL_Fixtures_Extract[#Headers],0)),3))</f>
        <v>LIV(A)</v>
      </c>
      <c r="AI586" t="str">
        <f ca="1">IF(RIGHT(FPL_Combined[[#Headers],[Gameweek 34]],2)&lt;$B$622,INDEX(FPL_Results_Extract[Gameweek 09],MATCH($A586,FPL_Results_Extract[[Player]:[Player]],0)),INDEX(Team_Key[[Abbreviation]:[Abbreviation]],MATCH(LEFT(INDEX(FPL_Fixtures_Extract[],MATCH($A586,FPL_Fixtures_Extract[[Player]:[Player]],0),MATCH(FPL_Combined[[#Headers],[Gameweek 34]],FPL_Fixtures_Extract[#Headers],0)),LEN(INDEX(FPL_Fixtures_Extract[],MATCH($A586,FPL_Fixtures_Extract[[Player]:[Player]],0),MATCH(FPL_Combined[[#Headers],[Gameweek 34]],FPL_Fixtures_Extract[#Headers],0)))-4),Team_Key[[Full Name]:[Full Name]],0))&amp;RIGHT(INDEX(FPL_Fixtures_Extract[],MATCH($A586,FPL_Fixtures_Extract[[Player]:[Player]],0),MATCH(FPL_Combined[[#Headers],[Gameweek 34]],FPL_Fixtures_Extract[#Headers],0)),3))</f>
        <v>TOT(H)</v>
      </c>
      <c r="AJ586" t="str">
        <f ca="1">IF(RIGHT(FPL_Combined[[#Headers],[Gameweek 35]],2)&lt;$B$622,INDEX(FPL_Results_Extract[Gameweek 10],MATCH($A586,FPL_Results_Extract[[Player]:[Player]],0)),INDEX(Team_Key[[Abbreviation]:[Abbreviation]],MATCH(LEFT(INDEX(FPL_Fixtures_Extract[],MATCH($A586,FPL_Fixtures_Extract[[Player]:[Player]],0),MATCH(FPL_Combined[[#Headers],[Gameweek 35]],FPL_Fixtures_Extract[#Headers],0)),LEN(INDEX(FPL_Fixtures_Extract[],MATCH($A586,FPL_Fixtures_Extract[[Player]:[Player]],0),MATCH(FPL_Combined[[#Headers],[Gameweek 35]],FPL_Fixtures_Extract[#Headers],0)))-4),Team_Key[[Full Name]:[Full Name]],0))&amp;RIGHT(INDEX(FPL_Fixtures_Extract[],MATCH($A586,FPL_Fixtures_Extract[[Player]:[Player]],0),MATCH(FPL_Combined[[#Headers],[Gameweek 35]],FPL_Fixtures_Extract[#Headers],0)),3))</f>
        <v>MCI(A)</v>
      </c>
      <c r="AK586" t="str">
        <f ca="1">IF(RIGHT(FPL_Combined[[#Headers],[Gameweek 36]],2)&lt;$B$622,INDEX(FPL_Results_Extract[Gameweek 11],MATCH($A586,FPL_Results_Extract[[Player]:[Player]],0)),INDEX(Team_Key[[Abbreviation]:[Abbreviation]],MATCH(LEFT(INDEX(FPL_Fixtures_Extract[],MATCH($A586,FPL_Fixtures_Extract[[Player]:[Player]],0),MATCH(FPL_Combined[[#Headers],[Gameweek 36]],FPL_Fixtures_Extract[#Headers],0)),LEN(INDEX(FPL_Fixtures_Extract[],MATCH($A586,FPL_Fixtures_Extract[[Player]:[Player]],0),MATCH(FPL_Combined[[#Headers],[Gameweek 36]],FPL_Fixtures_Extract[#Headers],0)))-4),Team_Key[[Full Name]:[Full Name]],0))&amp;RIGHT(INDEX(FPL_Fixtures_Extract[],MATCH($A586,FPL_Fixtures_Extract[[Player]:[Player]],0),MATCH(FPL_Combined[[#Headers],[Gameweek 36]],FPL_Fixtures_Extract[#Headers],0)),3))</f>
        <v>SUN(H)</v>
      </c>
      <c r="AL586" t="str">
        <f ca="1">IF(RIGHT(FPL_Combined[[#Headers],[Gameweek 37]],2)&lt;$B$622,INDEX(FPL_Results_Extract[Gameweek 12],MATCH($A586,FPL_Results_Extract[[Player]:[Player]],0)),INDEX(Team_Key[[Abbreviation]:[Abbreviation]],MATCH(LEFT(INDEX(FPL_Fixtures_Extract[],MATCH($A586,FPL_Fixtures_Extract[[Player]:[Player]],0),MATCH(FPL_Combined[[#Headers],[Gameweek 37]],FPL_Fixtures_Extract[#Headers],0)),LEN(INDEX(FPL_Fixtures_Extract[],MATCH($A586,FPL_Fixtures_Extract[[Player]:[Player]],0),MATCH(FPL_Combined[[#Headers],[Gameweek 37]],FPL_Fixtures_Extract[#Headers],0)))-4),Team_Key[[Full Name]:[Full Name]],0))&amp;RIGHT(INDEX(FPL_Fixtures_Extract[],MATCH($A586,FPL_Fixtures_Extract[[Player]:[Player]],0),MATCH(FPL_Combined[[#Headers],[Gameweek 37]],FPL_Fixtures_Extract[#Headers],0)),3))</f>
        <v>CRY(A)</v>
      </c>
      <c r="AM586" t="str">
        <f ca="1">IF(RIGHT(FPL_Combined[[#Headers],[Gameweek 38]],2)&lt;$B$622,INDEX(FPL_Results_Extract[Gameweek 13],MATCH($A586,FPL_Results_Extract[[Player]:[Player]],0)),INDEX(Team_Key[[Abbreviation]:[Abbreviation]],MATCH(LEFT(INDEX(FPL_Fixtures_Extract[],MATCH($A586,FPL_Fixtures_Extract[[Player]:[Player]],0),MATCH(FPL_Combined[[#Headers],[Gameweek 38]],FPL_Fixtures_Extract[#Headers],0)),LEN(INDEX(FPL_Fixtures_Extract[],MATCH($A586,FPL_Fixtures_Extract[[Player]:[Player]],0),MATCH(FPL_Combined[[#Headers],[Gameweek 38]],FPL_Fixtures_Extract[#Headers],0)))-4),Team_Key[[Full Name]:[Full Name]],0))&amp;RIGHT(INDEX(FPL_Fixtures_Extract[],MATCH($A586,FPL_Fixtures_Extract[[Player]:[Player]],0),MATCH(FPL_Combined[[#Headers],[Gameweek 38]],FPL_Fixtures_Extract[#Headers],0)),3))</f>
        <v>WHU(H)</v>
      </c>
    </row>
    <row r="587" spans="1:39" x14ac:dyDescent="0.45">
      <c r="A587" t="s">
        <v>435</v>
      </c>
      <c r="B587" t="str">
        <f ca="1">IF(RIGHT(FPL_Combined[[#Headers],[Gameweek 01]],2)&lt;$B$622,INDEX(FPL_Results_Extract[Gameweek 01],MATCH($A587,FPL_Results_Extract[[Player]:[Player]],0)),INDEX(Team_Key[[Abbreviation]:[Abbreviation]],MATCH(LEFT(INDEX(FPL_Fixtures_Extract[],MATCH($A587,FPL_Fixtures_Extract[[Player]:[Player]],0),MATCH(FPL_Combined[[#Headers],[Gameweek 01]],FPL_Fixtures_Extract[#Headers],0)),LEN(INDEX(FPL_Fixtures_Extract[],MATCH($A587,FPL_Fixtures_Extract[[Player]:[Player]],0),MATCH(FPL_Combined[[#Headers],[Gameweek 01]],FPL_Fixtures_Extract[#Headers],0)))-4),Team_Key[[Full Name]:[Full Name]],0))&amp;RIGHT(INDEX(FPL_Fixtures_Extract[],MATCH($A587,FPL_Fixtures_Extract[[Player]:[Player]],0),MATCH(FPL_Combined[[#Headers],[Gameweek 01]],FPL_Fixtures_Extract[#Headers],0)),3))</f>
        <v>NEW(A) 2-2</v>
      </c>
      <c r="C587" t="str">
        <f ca="1">IF(RIGHT(FPL_Combined[[#Headers],[Gameweek 02]],2)&lt;$B$622,INDEX(FPL_Results_Extract[Gameweek 02],MATCH($A587,FPL_Results_Extract[[Player]:[Player]],0)),INDEX(Team_Key[[Abbreviation]:[Abbreviation]],MATCH(LEFT(INDEX(FPL_Fixtures_Extract[],MATCH($A587,FPL_Fixtures_Extract[[Player]:[Player]],0),MATCH(FPL_Combined[[#Headers],[Gameweek 02]],FPL_Fixtures_Extract[#Headers],0)),LEN(INDEX(FPL_Fixtures_Extract[],MATCH($A587,FPL_Fixtures_Extract[[Player]:[Player]],0),MATCH(FPL_Combined[[#Headers],[Gameweek 02]],FPL_Fixtures_Extract[#Headers],0)))-4),Team_Key[[Full Name]:[Full Name]],0))&amp;RIGHT(INDEX(FPL_Fixtures_Extract[],MATCH($A587,FPL_Fixtures_Extract[[Player]:[Player]],0),MATCH(FPL_Combined[[#Headers],[Gameweek 02]],FPL_Fixtures_Extract[#Headers],0)),3))</f>
        <v>EVE(H) 0-3</v>
      </c>
      <c r="D587" t="str">
        <f ca="1">IF(RIGHT(FPL_Combined[[#Headers],[Gameweek 03]],2)&lt;$B$622,INDEX(FPL_Results_Extract[Gameweek 03],MATCH($A587,FPL_Results_Extract[[Player]:[Player]],0)),INDEX(Team_Key[[Abbreviation]:[Abbreviation]],MATCH(LEFT(INDEX(FPL_Fixtures_Extract[],MATCH($A587,FPL_Fixtures_Extract[[Player]:[Player]],0),MATCH(FPL_Combined[[#Headers],[Gameweek 03]],FPL_Fixtures_Extract[#Headers],0)),LEN(INDEX(FPL_Fixtures_Extract[],MATCH($A587,FPL_Fixtures_Extract[[Player]:[Player]],0),MATCH(FPL_Combined[[#Headers],[Gameweek 03]],FPL_Fixtures_Extract[#Headers],0)))-4),Team_Key[[Full Name]:[Full Name]],0))&amp;RIGHT(INDEX(FPL_Fixtures_Extract[],MATCH($A587,FPL_Fixtures_Extract[[Player]:[Player]],0),MATCH(FPL_Combined[[#Headers],[Gameweek 03]],FPL_Fixtures_Extract[#Headers],0)),3))</f>
        <v>WAT(A) 0-0</v>
      </c>
      <c r="E587" t="str">
        <f ca="1">IF(RIGHT(FPL_Combined[[#Headers],[Gameweek 04]],2)&lt;$B$622,INDEX(FPL_Results_Extract[Gameweek 04],MATCH($A587,FPL_Results_Extract[[Player]:[Player]],0)),INDEX(Team_Key[[Abbreviation]:[Abbreviation]],MATCH(LEFT(INDEX(FPL_Fixtures_Extract[],MATCH($A587,FPL_Fixtures_Extract[[Player]:[Player]],0),MATCH(FPL_Combined[[#Headers],[Gameweek 04]],FPL_Fixtures_Extract[#Headers],0)),LEN(INDEX(FPL_Fixtures_Extract[],MATCH($A587,FPL_Fixtures_Extract[[Player]:[Player]],0),MATCH(FPL_Combined[[#Headers],[Gameweek 04]],FPL_Fixtures_Extract[#Headers],0)))-4),Team_Key[[Full Name]:[Full Name]],0))&amp;RIGHT(INDEX(FPL_Fixtures_Extract[],MATCH($A587,FPL_Fixtures_Extract[[Player]:[Player]],0),MATCH(FPL_Combined[[#Headers],[Gameweek 04]],FPL_Fixtures_Extract[#Headers],0)),3))</f>
        <v>NOR(H) 3-0</v>
      </c>
      <c r="F587" t="str">
        <f ca="1">IF(RIGHT(FPL_Combined[[#Headers],[Gameweek 05]],2)&lt;$B$622,INDEX(FPL_Results_Extract[Gameweek 05],MATCH($A587,FPL_Results_Extract[[Player]:[Player]],0)),INDEX(Team_Key[[Abbreviation]:[Abbreviation]],MATCH(LEFT(INDEX(FPL_Fixtures_Extract[],MATCH($A587,FPL_Fixtures_Extract[[Player]:[Player]],0),MATCH(FPL_Combined[[#Headers],[Gameweek 05]],FPL_Fixtures_Extract[#Headers],0)),LEN(INDEX(FPL_Fixtures_Extract[],MATCH($A587,FPL_Fixtures_Extract[[Player]:[Player]],0),MATCH(FPL_Combined[[#Headers],[Gameweek 05]],FPL_Fixtures_Extract[#Headers],0)))-4),Team_Key[[Full Name]:[Full Name]],0))&amp;RIGHT(INDEX(FPL_Fixtures_Extract[],MATCH($A587,FPL_Fixtures_Extract[[Player]:[Player]],0),MATCH(FPL_Combined[[#Headers],[Gameweek 05]],FPL_Fixtures_Extract[#Headers],0)),3))</f>
        <v>WBA(A) 0-0</v>
      </c>
      <c r="G587" t="str">
        <f ca="1">IF(RIGHT(FPL_Combined[[#Headers],[Gameweek 06]],2)&lt;$B$622,INDEX(FPL_Results_Extract[Gameweek 06],MATCH($A587,FPL_Results_Extract[[Player]:[Player]],0)),INDEX(Team_Key[[Abbreviation]:[Abbreviation]],MATCH(LEFT(INDEX(FPL_Fixtures_Extract[],MATCH($A587,FPL_Fixtures_Extract[[Player]:[Player]],0),MATCH(FPL_Combined[[#Headers],[Gameweek 06]],FPL_Fixtures_Extract[#Headers],0)),LEN(INDEX(FPL_Fixtures_Extract[],MATCH($A587,FPL_Fixtures_Extract[[Player]:[Player]],0),MATCH(FPL_Combined[[#Headers],[Gameweek 06]],FPL_Fixtures_Extract[#Headers],0)))-4),Team_Key[[Full Name]:[Full Name]],0))&amp;RIGHT(INDEX(FPL_Fixtures_Extract[],MATCH($A587,FPL_Fixtures_Extract[[Player]:[Player]],0),MATCH(FPL_Combined[[#Headers],[Gameweek 06]],FPL_Fixtures_Extract[#Headers],0)),3))</f>
        <v>MUN(H) 2-3</v>
      </c>
      <c r="H587" t="str">
        <f ca="1">IF(RIGHT(FPL_Combined[[#Headers],[Gameweek 07]],2)&lt;$B$622,INDEX(FPL_Results_Extract[Gameweek 07],MATCH($A587,FPL_Results_Extract[[Player]:[Player]],0)),INDEX(Team_Key[[Abbreviation]:[Abbreviation]],MATCH(LEFT(INDEX(FPL_Fixtures_Extract[],MATCH($A587,FPL_Fixtures_Extract[[Player]:[Player]],0),MATCH(FPL_Combined[[#Headers],[Gameweek 07]],FPL_Fixtures_Extract[#Headers],0)),LEN(INDEX(FPL_Fixtures_Extract[],MATCH($A587,FPL_Fixtures_Extract[[Player]:[Player]],0),MATCH(FPL_Combined[[#Headers],[Gameweek 07]],FPL_Fixtures_Extract[#Headers],0)))-4),Team_Key[[Full Name]:[Full Name]],0))&amp;RIGHT(INDEX(FPL_Fixtures_Extract[],MATCH($A587,FPL_Fixtures_Extract[[Player]:[Player]],0),MATCH(FPL_Combined[[#Headers],[Gameweek 07]],FPL_Fixtures_Extract[#Headers],0)),3))</f>
        <v>SWA(H) 3-1</v>
      </c>
      <c r="I587" t="str">
        <f ca="1">IF(RIGHT(FPL_Combined[[#Headers],[Gameweek 08]],2)&lt;$B$622,INDEX(FPL_Results_Extract[Gameweek 08],MATCH($A587,FPL_Results_Extract[[Player]:[Player]],0)),INDEX(Team_Key[[Abbreviation]:[Abbreviation]],MATCH(LEFT(INDEX(FPL_Fixtures_Extract[],MATCH($A587,FPL_Fixtures_Extract[[Player]:[Player]],0),MATCH(FPL_Combined[[#Headers],[Gameweek 08]],FPL_Fixtures_Extract[#Headers],0)),LEN(INDEX(FPL_Fixtures_Extract[],MATCH($A587,FPL_Fixtures_Extract[[Player]:[Player]],0),MATCH(FPL_Combined[[#Headers],[Gameweek 08]],FPL_Fixtures_Extract[#Headers],0)))-4),Team_Key[[Full Name]:[Full Name]],0))&amp;RIGHT(INDEX(FPL_Fixtures_Extract[],MATCH($A587,FPL_Fixtures_Extract[[Player]:[Player]],0),MATCH(FPL_Combined[[#Headers],[Gameweek 08]],FPL_Fixtures_Extract[#Headers],0)),3))</f>
        <v>CHE(A) 3-1</v>
      </c>
      <c r="J587" t="str">
        <f ca="1">IF(RIGHT(FPL_Combined[[#Headers],[Gameweek 09]],2)&lt;$B$622,INDEX(FPL_Results_Extract[Gameweek 09],MATCH($A587,FPL_Results_Extract[[Player]:[Player]],0)),INDEX(Team_Key[[Abbreviation]:[Abbreviation]],MATCH(LEFT(INDEX(FPL_Fixtures_Extract[],MATCH($A587,FPL_Fixtures_Extract[[Player]:[Player]],0),MATCH(FPL_Combined[[#Headers],[Gameweek 09]],FPL_Fixtures_Extract[#Headers],0)),LEN(INDEX(FPL_Fixtures_Extract[],MATCH($A587,FPL_Fixtures_Extract[[Player]:[Player]],0),MATCH(FPL_Combined[[#Headers],[Gameweek 09]],FPL_Fixtures_Extract[#Headers],0)))-4),Team_Key[[Full Name]:[Full Name]],0))&amp;RIGHT(INDEX(FPL_Fixtures_Extract[],MATCH($A587,FPL_Fixtures_Extract[[Player]:[Player]],0),MATCH(FPL_Combined[[#Headers],[Gameweek 09]],FPL_Fixtures_Extract[#Headers],0)),3))</f>
        <v>LEI(H) 2-2</v>
      </c>
      <c r="K587" t="str">
        <f ca="1">IF(RIGHT(FPL_Combined[[#Headers],[Gameweek 10]],2)&lt;$B$622,INDEX(FPL_Results_Extract[Gameweek 10],MATCH($A587,FPL_Results_Extract[[Player]:[Player]],0)),INDEX(Team_Key[[Abbreviation]:[Abbreviation]],MATCH(LEFT(INDEX(FPL_Fixtures_Extract[],MATCH($A587,FPL_Fixtures_Extract[[Player]:[Player]],0),MATCH(FPL_Combined[[#Headers],[Gameweek 10]],FPL_Fixtures_Extract[#Headers],0)),LEN(INDEX(FPL_Fixtures_Extract[],MATCH($A587,FPL_Fixtures_Extract[[Player]:[Player]],0),MATCH(FPL_Combined[[#Headers],[Gameweek 10]],FPL_Fixtures_Extract[#Headers],0)))-4),Team_Key[[Full Name]:[Full Name]],0))&amp;RIGHT(INDEX(FPL_Fixtures_Extract[],MATCH($A587,FPL_Fixtures_Extract[[Player]:[Player]],0),MATCH(FPL_Combined[[#Headers],[Gameweek 10]],FPL_Fixtures_Extract[#Headers],0)),3))</f>
        <v>LIV(A) 1-1</v>
      </c>
      <c r="L587" t="str">
        <f ca="1">IF(RIGHT(FPL_Combined[[#Headers],[Gameweek 11]],2)&lt;$B$622,INDEX(FPL_Results_Extract[Gameweek 11],MATCH($A587,FPL_Results_Extract[[Player]:[Player]],0)),INDEX(Team_Key[[Abbreviation]:[Abbreviation]],MATCH(LEFT(INDEX(FPL_Fixtures_Extract[],MATCH($A587,FPL_Fixtures_Extract[[Player]:[Player]],0),MATCH(FPL_Combined[[#Headers],[Gameweek 11]],FPL_Fixtures_Extract[#Headers],0)),LEN(INDEX(FPL_Fixtures_Extract[],MATCH($A587,FPL_Fixtures_Extract[[Player]:[Player]],0),MATCH(FPL_Combined[[#Headers],[Gameweek 11]],FPL_Fixtures_Extract[#Headers],0)))-4),Team_Key[[Full Name]:[Full Name]],0))&amp;RIGHT(INDEX(FPL_Fixtures_Extract[],MATCH($A587,FPL_Fixtures_Extract[[Player]:[Player]],0),MATCH(FPL_Combined[[#Headers],[Gameweek 11]],FPL_Fixtures_Extract[#Headers],0)),3))</f>
        <v>BOU(H) 2-0</v>
      </c>
      <c r="M587" t="str">
        <f ca="1">IF(RIGHT(FPL_Combined[[#Headers],[Gameweek 12]],2)&lt;$B$622,INDEX(FPL_Results_Extract[Gameweek 12],MATCH($A587,FPL_Results_Extract[[Player]:[Player]],0)),INDEX(Team_Key[[Abbreviation]:[Abbreviation]],MATCH(LEFT(INDEX(FPL_Fixtures_Extract[],MATCH($A587,FPL_Fixtures_Extract[[Player]:[Player]],0),MATCH(FPL_Combined[[#Headers],[Gameweek 12]],FPL_Fixtures_Extract[#Headers],0)),LEN(INDEX(FPL_Fixtures_Extract[],MATCH($A587,FPL_Fixtures_Extract[[Player]:[Player]],0),MATCH(FPL_Combined[[#Headers],[Gameweek 12]],FPL_Fixtures_Extract[#Headers],0)))-4),Team_Key[[Full Name]:[Full Name]],0))&amp;RIGHT(INDEX(FPL_Fixtures_Extract[],MATCH($A587,FPL_Fixtures_Extract[[Player]:[Player]],0),MATCH(FPL_Combined[[#Headers],[Gameweek 12]],FPL_Fixtures_Extract[#Headers],0)),3))</f>
        <v>SUN(A) 1-0</v>
      </c>
      <c r="N587" t="str">
        <f ca="1">IF(RIGHT(FPL_Combined[[#Headers],[Gameweek 13]],2)&lt;$B$622,INDEX(FPL_Results_Extract[Gameweek 13],MATCH($A587,FPL_Results_Extract[[Player]:[Player]],0)),INDEX(Team_Key[[Abbreviation]:[Abbreviation]],MATCH(LEFT(INDEX(FPL_Fixtures_Extract[],MATCH($A587,FPL_Fixtures_Extract[[Player]:[Player]],0),MATCH(FPL_Combined[[#Headers],[Gameweek 13]],FPL_Fixtures_Extract[#Headers],0)),LEN(INDEX(FPL_Fixtures_Extract[],MATCH($A587,FPL_Fixtures_Extract[[Player]:[Player]],0),MATCH(FPL_Combined[[#Headers],[Gameweek 13]],FPL_Fixtures_Extract[#Headers],0)))-4),Team_Key[[Full Name]:[Full Name]],0))&amp;RIGHT(INDEX(FPL_Fixtures_Extract[],MATCH($A587,FPL_Fixtures_Extract[[Player]:[Player]],0),MATCH(FPL_Combined[[#Headers],[Gameweek 13]],FPL_Fixtures_Extract[#Headers],0)),3))</f>
        <v>STK(H) 0-1</v>
      </c>
      <c r="O587" t="str">
        <f ca="1">IF(RIGHT(FPL_Combined[[#Headers],[Gameweek 14]],2)&lt;$B$622,INDEX(FPL_Results_Extract[Gameweek 14],MATCH($A587,FPL_Results_Extract[[Player]:[Player]],0)),INDEX(Team_Key[[Abbreviation]:[Abbreviation]],MATCH(LEFT(INDEX(FPL_Fixtures_Extract[],MATCH($A587,FPL_Fixtures_Extract[[Player]:[Player]],0),MATCH(FPL_Combined[[#Headers],[Gameweek 14]],FPL_Fixtures_Extract[#Headers],0)),LEN(INDEX(FPL_Fixtures_Extract[],MATCH($A587,FPL_Fixtures_Extract[[Player]:[Player]],0),MATCH(FPL_Combined[[#Headers],[Gameweek 14]],FPL_Fixtures_Extract[#Headers],0)))-4),Team_Key[[Full Name]:[Full Name]],0))&amp;RIGHT(INDEX(FPL_Fixtures_Extract[],MATCH($A587,FPL_Fixtures_Extract[[Player]:[Player]],0),MATCH(FPL_Combined[[#Headers],[Gameweek 14]],FPL_Fixtures_Extract[#Headers],0)),3))</f>
        <v>MCI(A) 1-3</v>
      </c>
      <c r="P587" t="str">
        <f ca="1">IF(RIGHT(FPL_Combined[[#Headers],[Gameweek 15]],2)&lt;$B$622,INDEX(FPL_Results_Extract[Gameweek 15],MATCH($A587,FPL_Results_Extract[[Player]:[Player]],0)),INDEX(Team_Key[[Abbreviation]:[Abbreviation]],MATCH(LEFT(INDEX(FPL_Fixtures_Extract[],MATCH($A587,FPL_Fixtures_Extract[[Player]:[Player]],0),MATCH(FPL_Combined[[#Headers],[Gameweek 15]],FPL_Fixtures_Extract[#Headers],0)),LEN(INDEX(FPL_Fixtures_Extract[],MATCH($A587,FPL_Fixtures_Extract[[Player]:[Player]],0),MATCH(FPL_Combined[[#Headers],[Gameweek 15]],FPL_Fixtures_Extract[#Headers],0)))-4),Team_Key[[Full Name]:[Full Name]],0))&amp;RIGHT(INDEX(FPL_Fixtures_Extract[],MATCH($A587,FPL_Fixtures_Extract[[Player]:[Player]],0),MATCH(FPL_Combined[[#Headers],[Gameweek 15]],FPL_Fixtures_Extract[#Headers],0)),3))</f>
        <v>AVL(H) 1-1</v>
      </c>
      <c r="Q587" t="str">
        <f ca="1">IF(RIGHT(FPL_Combined[[#Headers],[Gameweek 16]],2)&lt;$B$622,INDEX(FPL_Results_Extract[Gameweek 16],MATCH($A587,FPL_Results_Extract[[Player]:[Player]],0)),INDEX(Team_Key[[Abbreviation]:[Abbreviation]],MATCH(LEFT(INDEX(FPL_Fixtures_Extract[],MATCH($A587,FPL_Fixtures_Extract[[Player]:[Player]],0),MATCH(FPL_Combined[[#Headers],[Gameweek 16]],FPL_Fixtures_Extract[#Headers],0)),LEN(INDEX(FPL_Fixtures_Extract[],MATCH($A587,FPL_Fixtures_Extract[[Player]:[Player]],0),MATCH(FPL_Combined[[#Headers],[Gameweek 16]],FPL_Fixtures_Extract[#Headers],0)))-4),Team_Key[[Full Name]:[Full Name]],0))&amp;RIGHT(INDEX(FPL_Fixtures_Extract[],MATCH($A587,FPL_Fixtures_Extract[[Player]:[Player]],0),MATCH(FPL_Combined[[#Headers],[Gameweek 16]],FPL_Fixtures_Extract[#Headers],0)),3))</f>
        <v>CRY(A) 0-1</v>
      </c>
      <c r="R587" t="str">
        <f ca="1">IF(RIGHT(FPL_Combined[[#Headers],[Gameweek 17]],2)&lt;$B$622,INDEX(FPL_Results_Extract[Gameweek 17],MATCH($A587,FPL_Results_Extract[[Player]:[Player]],0)),INDEX(Team_Key[[Abbreviation]:[Abbreviation]],MATCH(LEFT(INDEX(FPL_Fixtures_Extract[],MATCH($A587,FPL_Fixtures_Extract[[Player]:[Player]],0),MATCH(FPL_Combined[[#Headers],[Gameweek 17]],FPL_Fixtures_Extract[#Headers],0)),LEN(INDEX(FPL_Fixtures_Extract[],MATCH($A587,FPL_Fixtures_Extract[[Player]:[Player]],0),MATCH(FPL_Combined[[#Headers],[Gameweek 17]],FPL_Fixtures_Extract[#Headers],0)))-4),Team_Key[[Full Name]:[Full Name]],0))&amp;RIGHT(INDEX(FPL_Fixtures_Extract[],MATCH($A587,FPL_Fixtures_Extract[[Player]:[Player]],0),MATCH(FPL_Combined[[#Headers],[Gameweek 17]],FPL_Fixtures_Extract[#Headers],0)),3))</f>
        <v>TOT(H) 0-2</v>
      </c>
      <c r="S587" t="str">
        <f ca="1">IF(RIGHT(FPL_Combined[[#Headers],[Gameweek 18]],2)&lt;$B$622,INDEX(FPL_Results_Extract[Gameweek 18],MATCH($A587,FPL_Results_Extract[[Player]:[Player]],0)),INDEX(Team_Key[[Abbreviation]:[Abbreviation]],MATCH(LEFT(INDEX(FPL_Fixtures_Extract[],MATCH($A587,FPL_Fixtures_Extract[[Player]:[Player]],0),MATCH(FPL_Combined[[#Headers],[Gameweek 18]],FPL_Fixtures_Extract[#Headers],0)),LEN(INDEX(FPL_Fixtures_Extract[],MATCH($A587,FPL_Fixtures_Extract[[Player]:[Player]],0),MATCH(FPL_Combined[[#Headers],[Gameweek 18]],FPL_Fixtures_Extract[#Headers],0)))-4),Team_Key[[Full Name]:[Full Name]],0))&amp;RIGHT(INDEX(FPL_Fixtures_Extract[],MATCH($A587,FPL_Fixtures_Extract[[Player]:[Player]],0),MATCH(FPL_Combined[[#Headers],[Gameweek 18]],FPL_Fixtures_Extract[#Headers],0)),3))</f>
        <v>ARS(H) 4-0</v>
      </c>
      <c r="T587" t="str">
        <f ca="1">IF(RIGHT(FPL_Combined[[#Headers],[Gameweek 19]],2)&lt;$B$622,INDEX(FPL_Results_Extract[Gameweek 19],MATCH($A587,FPL_Results_Extract[[Player]:[Player]],0)),INDEX(Team_Key[[Abbreviation]:[Abbreviation]],MATCH(LEFT(INDEX(FPL_Fixtures_Extract[],MATCH($A587,FPL_Fixtures_Extract[[Player]:[Player]],0),MATCH(FPL_Combined[[#Headers],[Gameweek 19]],FPL_Fixtures_Extract[#Headers],0)),LEN(INDEX(FPL_Fixtures_Extract[],MATCH($A587,FPL_Fixtures_Extract[[Player]:[Player]],0),MATCH(FPL_Combined[[#Headers],[Gameweek 19]],FPL_Fixtures_Extract[#Headers],0)))-4),Team_Key[[Full Name]:[Full Name]],0))&amp;RIGHT(INDEX(FPL_Fixtures_Extract[],MATCH($A587,FPL_Fixtures_Extract[[Player]:[Player]],0),MATCH(FPL_Combined[[#Headers],[Gameweek 19]],FPL_Fixtures_Extract[#Headers],0)),3))</f>
        <v>WHU(A) 1-2</v>
      </c>
      <c r="U587" t="str">
        <f ca="1">IF(RIGHT(FPL_Combined[[#Headers],[Gameweek 20]],2)&lt;$B$622,INDEX(FPL_Results_Extract[Gameweek 20],MATCH($A587,FPL_Results_Extract[[Player]:[Player]],0)),INDEX(Team_Key[[Abbreviation]:[Abbreviation]],MATCH(LEFT(INDEX(FPL_Fixtures_Extract[],MATCH($A587,FPL_Fixtures_Extract[[Player]:[Player]],0),MATCH(FPL_Combined[[#Headers],[Gameweek 20]],FPL_Fixtures_Extract[#Headers],0)),LEN(INDEX(FPL_Fixtures_Extract[],MATCH($A587,FPL_Fixtures_Extract[[Player]:[Player]],0),MATCH(FPL_Combined[[#Headers],[Gameweek 20]],FPL_Fixtures_Extract[#Headers],0)))-4),Team_Key[[Full Name]:[Full Name]],0))&amp;RIGHT(INDEX(FPL_Fixtures_Extract[],MATCH($A587,FPL_Fixtures_Extract[[Player]:[Player]],0),MATCH(FPL_Combined[[#Headers],[Gameweek 20]],FPL_Fixtures_Extract[#Headers],0)),3))</f>
        <v>NOR(A) 0-1</v>
      </c>
      <c r="V587" t="str">
        <f ca="1">IF(RIGHT(FPL_Combined[[#Headers],[Gameweek 21]],2)&lt;$B$622,INDEX(FPL_Results_Extract[Gameweek 21],MATCH($A587,FPL_Results_Extract[[Player]:[Player]],0)),INDEX(Team_Key[[Abbreviation]:[Abbreviation]],MATCH(LEFT(INDEX(FPL_Fixtures_Extract[],MATCH($A587,FPL_Fixtures_Extract[[Player]:[Player]],0),MATCH(FPL_Combined[[#Headers],[Gameweek 21]],FPL_Fixtures_Extract[#Headers],0)),LEN(INDEX(FPL_Fixtures_Extract[],MATCH($A587,FPL_Fixtures_Extract[[Player]:[Player]],0),MATCH(FPL_Combined[[#Headers],[Gameweek 21]],FPL_Fixtures_Extract[#Headers],0)))-4),Team_Key[[Full Name]:[Full Name]],0))&amp;RIGHT(INDEX(FPL_Fixtures_Extract[],MATCH($A587,FPL_Fixtures_Extract[[Player]:[Player]],0),MATCH(FPL_Combined[[#Headers],[Gameweek 21]],FPL_Fixtures_Extract[#Headers],0)),3))</f>
        <v>WAT(H) 2-0</v>
      </c>
      <c r="W587" t="str">
        <f ca="1">IF(RIGHT(FPL_Combined[[#Headers],[Gameweek 22]],2)&lt;$B$622,INDEX(FPL_Results_Extract[Gameweek 22],MATCH($A587,FPL_Results_Extract[[Player]:[Player]],0)),INDEX(Team_Key[[Abbreviation]:[Abbreviation]],MATCH(LEFT(INDEX(FPL_Fixtures_Extract[],MATCH($A587,FPL_Fixtures_Extract[[Player]:[Player]],0),MATCH(FPL_Combined[[#Headers],[Gameweek 22]],FPL_Fixtures_Extract[#Headers],0)),LEN(INDEX(FPL_Fixtures_Extract[],MATCH($A587,FPL_Fixtures_Extract[[Player]:[Player]],0),MATCH(FPL_Combined[[#Headers],[Gameweek 22]],FPL_Fixtures_Extract[#Headers],0)))-4),Team_Key[[Full Name]:[Full Name]],0))&amp;RIGHT(INDEX(FPL_Fixtures_Extract[],MATCH($A587,FPL_Fixtures_Extract[[Player]:[Player]],0),MATCH(FPL_Combined[[#Headers],[Gameweek 22]],FPL_Fixtures_Extract[#Headers],0)),3))</f>
        <v>WBA(H) 3-0</v>
      </c>
      <c r="X587" t="str">
        <f ca="1">IF(RIGHT(FPL_Combined[[#Headers],[Gameweek 23]],2)&lt;$B$622,INDEX(FPL_Results_Extract[Gameweek 23],MATCH($A587,FPL_Results_Extract[[Player]:[Player]],0)),INDEX(Team_Key[[Abbreviation]:[Abbreviation]],MATCH(LEFT(INDEX(FPL_Fixtures_Extract[],MATCH($A587,FPL_Fixtures_Extract[[Player]:[Player]],0),MATCH(FPL_Combined[[#Headers],[Gameweek 23]],FPL_Fixtures_Extract[#Headers],0)),LEN(INDEX(FPL_Fixtures_Extract[],MATCH($A587,FPL_Fixtures_Extract[[Player]:[Player]],0),MATCH(FPL_Combined[[#Headers],[Gameweek 23]],FPL_Fixtures_Extract[#Headers],0)))-4),Team_Key[[Full Name]:[Full Name]],0))&amp;RIGHT(INDEX(FPL_Fixtures_Extract[],MATCH($A587,FPL_Fixtures_Extract[[Player]:[Player]],0),MATCH(FPL_Combined[[#Headers],[Gameweek 23]],FPL_Fixtures_Extract[#Headers],0)),3))</f>
        <v>MUN(A) 1-0</v>
      </c>
      <c r="Y587" t="str">
        <f ca="1">IF(RIGHT(FPL_Combined[[#Headers],[Gameweek 24]],2)&lt;$B$622,INDEX(FPL_Results_Extract[Team],MATCH($A587,FPL_Results_Extract[[Player]:[Player]],0)),INDEX(Team_Key[[Abbreviation]:[Abbreviation]],MATCH(LEFT(INDEX(FPL_Fixtures_Extract[],MATCH($A587,FPL_Fixtures_Extract[[Player]:[Player]],0),MATCH(FPL_Combined[[#Headers],[Gameweek 24]],FPL_Fixtures_Extract[#Headers],0)),LEN(INDEX(FPL_Fixtures_Extract[],MATCH($A587,FPL_Fixtures_Extract[[Player]:[Player]],0),MATCH(FPL_Combined[[#Headers],[Gameweek 24]],FPL_Fixtures_Extract[#Headers],0)))-4),Team_Key[[Full Name]:[Full Name]],0))&amp;RIGHT(INDEX(FPL_Fixtures_Extract[],MATCH($A587,FPL_Fixtures_Extract[[Player]:[Player]],0),MATCH(FPL_Combined[[#Headers],[Gameweek 24]],FPL_Fixtures_Extract[#Headers],0)),3))</f>
        <v>SOU</v>
      </c>
      <c r="Z587" t="str">
        <f ca="1">IF(RIGHT(FPL_Combined[[#Headers],[Gameweek 25]],2)&lt;$B$622,INDEX(FPL_Results_Extract[Player],MATCH($A587,FPL_Results_Extract[[Player]:[Player]],0)),INDEX(Team_Key[[Abbreviation]:[Abbreviation]],MATCH(LEFT(INDEX(FPL_Fixtures_Extract[],MATCH($A587,FPL_Fixtures_Extract[[Player]:[Player]],0),MATCH(FPL_Combined[[#Headers],[Gameweek 25]],FPL_Fixtures_Extract[#Headers],0)),LEN(INDEX(FPL_Fixtures_Extract[],MATCH($A587,FPL_Fixtures_Extract[[Player]:[Player]],0),MATCH(FPL_Combined[[#Headers],[Gameweek 25]],FPL_Fixtures_Extract[#Headers],0)))-4),Team_Key[[Full Name]:[Full Name]],0))&amp;RIGHT(INDEX(FPL_Fixtures_Extract[],MATCH($A587,FPL_Fixtures_Extract[[Player]:[Player]],0),MATCH(FPL_Combined[[#Headers],[Gameweek 25]],FPL_Fixtures_Extract[#Headers],0)),3))</f>
        <v>Wanyama</v>
      </c>
      <c r="AA587" t="str">
        <f ca="1">IF(RIGHT(FPL_Combined[[#Headers],[Gameweek 26]],2)&lt;$B$622,INDEX(FPL_Results_Extract[Gameweek 01],MATCH($A587,FPL_Results_Extract[[Player]:[Player]],0)),INDEX(Team_Key[[Abbreviation]:[Abbreviation]],MATCH(LEFT(INDEX(FPL_Fixtures_Extract[],MATCH($A587,FPL_Fixtures_Extract[[Player]:[Player]],0),MATCH(FPL_Combined[[#Headers],[Gameweek 26]],FPL_Fixtures_Extract[#Headers],0)),LEN(INDEX(FPL_Fixtures_Extract[],MATCH($A587,FPL_Fixtures_Extract[[Player]:[Player]],0),MATCH(FPL_Combined[[#Headers],[Gameweek 26]],FPL_Fixtures_Extract[#Headers],0)))-4),Team_Key[[Full Name]:[Full Name]],0))&amp;RIGHT(INDEX(FPL_Fixtures_Extract[],MATCH($A587,FPL_Fixtures_Extract[[Player]:[Player]],0),MATCH(FPL_Combined[[#Headers],[Gameweek 26]],FPL_Fixtures_Extract[#Headers],0)),3))</f>
        <v>NEW(A) 2-2</v>
      </c>
      <c r="AB587" t="str">
        <f ca="1">IF(RIGHT(FPL_Combined[[#Headers],[Gameweek 27]],2)&lt;$B$622,INDEX(FPL_Results_Extract[Gameweek 02],MATCH($A587,FPL_Results_Extract[[Player]:[Player]],0)),INDEX(Team_Key[[Abbreviation]:[Abbreviation]],MATCH(LEFT(INDEX(FPL_Fixtures_Extract[],MATCH($A587,FPL_Fixtures_Extract[[Player]:[Player]],0),MATCH(FPL_Combined[[#Headers],[Gameweek 27]],FPL_Fixtures_Extract[#Headers],0)),LEN(INDEX(FPL_Fixtures_Extract[],MATCH($A587,FPL_Fixtures_Extract[[Player]:[Player]],0),MATCH(FPL_Combined[[#Headers],[Gameweek 27]],FPL_Fixtures_Extract[#Headers],0)))-4),Team_Key[[Full Name]:[Full Name]],0))&amp;RIGHT(INDEX(FPL_Fixtures_Extract[],MATCH($A587,FPL_Fixtures_Extract[[Player]:[Player]],0),MATCH(FPL_Combined[[#Headers],[Gameweek 27]],FPL_Fixtures_Extract[#Headers],0)),3))</f>
        <v>EVE(H) 0-3</v>
      </c>
      <c r="AC587" t="str">
        <f ca="1">IF(RIGHT(FPL_Combined[[#Headers],[Gameweek 28]],2)&lt;$B$622,INDEX(FPL_Results_Extract[Gameweek 03],MATCH($A587,FPL_Results_Extract[[Player]:[Player]],0)),INDEX(Team_Key[[Abbreviation]:[Abbreviation]],MATCH(LEFT(INDEX(FPL_Fixtures_Extract[],MATCH($A587,FPL_Fixtures_Extract[[Player]:[Player]],0),MATCH(FPL_Combined[[#Headers],[Gameweek 28]],FPL_Fixtures_Extract[#Headers],0)),LEN(INDEX(FPL_Fixtures_Extract[],MATCH($A587,FPL_Fixtures_Extract[[Player]:[Player]],0),MATCH(FPL_Combined[[#Headers],[Gameweek 28]],FPL_Fixtures_Extract[#Headers],0)))-4),Team_Key[[Full Name]:[Full Name]],0))&amp;RIGHT(INDEX(FPL_Fixtures_Extract[],MATCH($A587,FPL_Fixtures_Extract[[Player]:[Player]],0),MATCH(FPL_Combined[[#Headers],[Gameweek 28]],FPL_Fixtures_Extract[#Headers],0)),3))</f>
        <v>WAT(A) 0-0</v>
      </c>
      <c r="AD587" t="str">
        <f ca="1">IF(RIGHT(FPL_Combined[[#Headers],[Gameweek 29]],2)&lt;$B$622,INDEX(FPL_Results_Extract[Gameweek 04],MATCH($A587,FPL_Results_Extract[[Player]:[Player]],0)),INDEX(Team_Key[[Abbreviation]:[Abbreviation]],MATCH(LEFT(INDEX(FPL_Fixtures_Extract[],MATCH($A587,FPL_Fixtures_Extract[[Player]:[Player]],0),MATCH(FPL_Combined[[#Headers],[Gameweek 29]],FPL_Fixtures_Extract[#Headers],0)),LEN(INDEX(FPL_Fixtures_Extract[],MATCH($A587,FPL_Fixtures_Extract[[Player]:[Player]],0),MATCH(FPL_Combined[[#Headers],[Gameweek 29]],FPL_Fixtures_Extract[#Headers],0)))-4),Team_Key[[Full Name]:[Full Name]],0))&amp;RIGHT(INDEX(FPL_Fixtures_Extract[],MATCH($A587,FPL_Fixtures_Extract[[Player]:[Player]],0),MATCH(FPL_Combined[[#Headers],[Gameweek 29]],FPL_Fixtures_Extract[#Headers],0)),3))</f>
        <v>SUN(H)</v>
      </c>
      <c r="AE587" t="str">
        <f ca="1">IF(RIGHT(FPL_Combined[[#Headers],[Gameweek 30]],2)&lt;$B$622,INDEX(FPL_Results_Extract[Gameweek 05],MATCH($A587,FPL_Results_Extract[[Player]:[Player]],0)),INDEX(Team_Key[[Abbreviation]:[Abbreviation]],MATCH(LEFT(INDEX(FPL_Fixtures_Extract[],MATCH($A587,FPL_Fixtures_Extract[[Player]:[Player]],0),MATCH(FPL_Combined[[#Headers],[Gameweek 30]],FPL_Fixtures_Extract[#Headers],0)),LEN(INDEX(FPL_Fixtures_Extract[],MATCH($A587,FPL_Fixtures_Extract[[Player]:[Player]],0),MATCH(FPL_Combined[[#Headers],[Gameweek 30]],FPL_Fixtures_Extract[#Headers],0)))-4),Team_Key[[Full Name]:[Full Name]],0))&amp;RIGHT(INDEX(FPL_Fixtures_Extract[],MATCH($A587,FPL_Fixtures_Extract[[Player]:[Player]],0),MATCH(FPL_Combined[[#Headers],[Gameweek 30]],FPL_Fixtures_Extract[#Headers],0)),3))</f>
        <v>STK(A)</v>
      </c>
      <c r="AF587" t="str">
        <f ca="1">IF(RIGHT(FPL_Combined[[#Headers],[Gameweek 31]],2)&lt;$B$622,INDEX(FPL_Results_Extract[Gameweek 06],MATCH($A587,FPL_Results_Extract[[Player]:[Player]],0)),INDEX(Team_Key[[Abbreviation]:[Abbreviation]],MATCH(LEFT(INDEX(FPL_Fixtures_Extract[],MATCH($A587,FPL_Fixtures_Extract[[Player]:[Player]],0),MATCH(FPL_Combined[[#Headers],[Gameweek 31]],FPL_Fixtures_Extract[#Headers],0)),LEN(INDEX(FPL_Fixtures_Extract[],MATCH($A587,FPL_Fixtures_Extract[[Player]:[Player]],0),MATCH(FPL_Combined[[#Headers],[Gameweek 31]],FPL_Fixtures_Extract[#Headers],0)))-4),Team_Key[[Full Name]:[Full Name]],0))&amp;RIGHT(INDEX(FPL_Fixtures_Extract[],MATCH($A587,FPL_Fixtures_Extract[[Player]:[Player]],0),MATCH(FPL_Combined[[#Headers],[Gameweek 31]],FPL_Fixtures_Extract[#Headers],0)),3))</f>
        <v>LIV(H)</v>
      </c>
      <c r="AG587" t="str">
        <f ca="1">IF(RIGHT(FPL_Combined[[#Headers],[Gameweek 32]],2)&lt;$B$622,INDEX(FPL_Results_Extract[Gameweek 07],MATCH($A587,FPL_Results_Extract[[Player]:[Player]],0)),INDEX(Team_Key[[Abbreviation]:[Abbreviation]],MATCH(LEFT(INDEX(FPL_Fixtures_Extract[],MATCH($A587,FPL_Fixtures_Extract[[Player]:[Player]],0),MATCH(FPL_Combined[[#Headers],[Gameweek 32]],FPL_Fixtures_Extract[#Headers],0)),LEN(INDEX(FPL_Fixtures_Extract[],MATCH($A587,FPL_Fixtures_Extract[[Player]:[Player]],0),MATCH(FPL_Combined[[#Headers],[Gameweek 32]],FPL_Fixtures_Extract[#Headers],0)))-4),Team_Key[[Full Name]:[Full Name]],0))&amp;RIGHT(INDEX(FPL_Fixtures_Extract[],MATCH($A587,FPL_Fixtures_Extract[[Player]:[Player]],0),MATCH(FPL_Combined[[#Headers],[Gameweek 32]],FPL_Fixtures_Extract[#Headers],0)),3))</f>
        <v>LEI(A)</v>
      </c>
      <c r="AH587" t="str">
        <f ca="1">IF(RIGHT(FPL_Combined[[#Headers],[Gameweek 33]],2)&lt;$B$622,INDEX(FPL_Results_Extract[Gameweek 08],MATCH($A587,FPL_Results_Extract[[Player]:[Player]],0)),INDEX(Team_Key[[Abbreviation]:[Abbreviation]],MATCH(LEFT(INDEX(FPL_Fixtures_Extract[],MATCH($A587,FPL_Fixtures_Extract[[Player]:[Player]],0),MATCH(FPL_Combined[[#Headers],[Gameweek 33]],FPL_Fixtures_Extract[#Headers],0)),LEN(INDEX(FPL_Fixtures_Extract[],MATCH($A587,FPL_Fixtures_Extract[[Player]:[Player]],0),MATCH(FPL_Combined[[#Headers],[Gameweek 33]],FPL_Fixtures_Extract[#Headers],0)))-4),Team_Key[[Full Name]:[Full Name]],0))&amp;RIGHT(INDEX(FPL_Fixtures_Extract[],MATCH($A587,FPL_Fixtures_Extract[[Player]:[Player]],0),MATCH(FPL_Combined[[#Headers],[Gameweek 33]],FPL_Fixtures_Extract[#Headers],0)),3))</f>
        <v>NEW(H)</v>
      </c>
      <c r="AI587" t="str">
        <f ca="1">IF(RIGHT(FPL_Combined[[#Headers],[Gameweek 34]],2)&lt;$B$622,INDEX(FPL_Results_Extract[Gameweek 09],MATCH($A587,FPL_Results_Extract[[Player]:[Player]],0)),INDEX(Team_Key[[Abbreviation]:[Abbreviation]],MATCH(LEFT(INDEX(FPL_Fixtures_Extract[],MATCH($A587,FPL_Fixtures_Extract[[Player]:[Player]],0),MATCH(FPL_Combined[[#Headers],[Gameweek 34]],FPL_Fixtures_Extract[#Headers],0)),LEN(INDEX(FPL_Fixtures_Extract[],MATCH($A587,FPL_Fixtures_Extract[[Player]:[Player]],0),MATCH(FPL_Combined[[#Headers],[Gameweek 34]],FPL_Fixtures_Extract[#Headers],0)))-4),Team_Key[[Full Name]:[Full Name]],0))&amp;RIGHT(INDEX(FPL_Fixtures_Extract[],MATCH($A587,FPL_Fixtures_Extract[[Player]:[Player]],0),MATCH(FPL_Combined[[#Headers],[Gameweek 34]],FPL_Fixtures_Extract[#Headers],0)),3))</f>
        <v>EVE(A)</v>
      </c>
      <c r="AJ587" t="str">
        <f ca="1">IF(RIGHT(FPL_Combined[[#Headers],[Gameweek 35]],2)&lt;$B$622,INDEX(FPL_Results_Extract[Gameweek 10],MATCH($A587,FPL_Results_Extract[[Player]:[Player]],0)),INDEX(Team_Key[[Abbreviation]:[Abbreviation]],MATCH(LEFT(INDEX(FPL_Fixtures_Extract[],MATCH($A587,FPL_Fixtures_Extract[[Player]:[Player]],0),MATCH(FPL_Combined[[#Headers],[Gameweek 35]],FPL_Fixtures_Extract[#Headers],0)),LEN(INDEX(FPL_Fixtures_Extract[],MATCH($A587,FPL_Fixtures_Extract[[Player]:[Player]],0),MATCH(FPL_Combined[[#Headers],[Gameweek 35]],FPL_Fixtures_Extract[#Headers],0)))-4),Team_Key[[Full Name]:[Full Name]],0))&amp;RIGHT(INDEX(FPL_Fixtures_Extract[],MATCH($A587,FPL_Fixtures_Extract[[Player]:[Player]],0),MATCH(FPL_Combined[[#Headers],[Gameweek 35]],FPL_Fixtures_Extract[#Headers],0)),3))</f>
        <v>AVL(A)</v>
      </c>
      <c r="AK587" t="str">
        <f ca="1">IF(RIGHT(FPL_Combined[[#Headers],[Gameweek 36]],2)&lt;$B$622,INDEX(FPL_Results_Extract[Gameweek 11],MATCH($A587,FPL_Results_Extract[[Player]:[Player]],0)),INDEX(Team_Key[[Abbreviation]:[Abbreviation]],MATCH(LEFT(INDEX(FPL_Fixtures_Extract[],MATCH($A587,FPL_Fixtures_Extract[[Player]:[Player]],0),MATCH(FPL_Combined[[#Headers],[Gameweek 36]],FPL_Fixtures_Extract[#Headers],0)),LEN(INDEX(FPL_Fixtures_Extract[],MATCH($A587,FPL_Fixtures_Extract[[Player]:[Player]],0),MATCH(FPL_Combined[[#Headers],[Gameweek 36]],FPL_Fixtures_Extract[#Headers],0)))-4),Team_Key[[Full Name]:[Full Name]],0))&amp;RIGHT(INDEX(FPL_Fixtures_Extract[],MATCH($A587,FPL_Fixtures_Extract[[Player]:[Player]],0),MATCH(FPL_Combined[[#Headers],[Gameweek 36]],FPL_Fixtures_Extract[#Headers],0)),3))</f>
        <v>MCI(H)</v>
      </c>
      <c r="AL587" t="str">
        <f ca="1">IF(RIGHT(FPL_Combined[[#Headers],[Gameweek 37]],2)&lt;$B$622,INDEX(FPL_Results_Extract[Gameweek 12],MATCH($A587,FPL_Results_Extract[[Player]:[Player]],0)),INDEX(Team_Key[[Abbreviation]:[Abbreviation]],MATCH(LEFT(INDEX(FPL_Fixtures_Extract[],MATCH($A587,FPL_Fixtures_Extract[[Player]:[Player]],0),MATCH(FPL_Combined[[#Headers],[Gameweek 37]],FPL_Fixtures_Extract[#Headers],0)),LEN(INDEX(FPL_Fixtures_Extract[],MATCH($A587,FPL_Fixtures_Extract[[Player]:[Player]],0),MATCH(FPL_Combined[[#Headers],[Gameweek 37]],FPL_Fixtures_Extract[#Headers],0)))-4),Team_Key[[Full Name]:[Full Name]],0))&amp;RIGHT(INDEX(FPL_Fixtures_Extract[],MATCH($A587,FPL_Fixtures_Extract[[Player]:[Player]],0),MATCH(FPL_Combined[[#Headers],[Gameweek 37]],FPL_Fixtures_Extract[#Headers],0)),3))</f>
        <v>TOT(A)</v>
      </c>
      <c r="AM587" t="str">
        <f ca="1">IF(RIGHT(FPL_Combined[[#Headers],[Gameweek 38]],2)&lt;$B$622,INDEX(FPL_Results_Extract[Gameweek 13],MATCH($A587,FPL_Results_Extract[[Player]:[Player]],0)),INDEX(Team_Key[[Abbreviation]:[Abbreviation]],MATCH(LEFT(INDEX(FPL_Fixtures_Extract[],MATCH($A587,FPL_Fixtures_Extract[[Player]:[Player]],0),MATCH(FPL_Combined[[#Headers],[Gameweek 38]],FPL_Fixtures_Extract[#Headers],0)),LEN(INDEX(FPL_Fixtures_Extract[],MATCH($A587,FPL_Fixtures_Extract[[Player]:[Player]],0),MATCH(FPL_Combined[[#Headers],[Gameweek 38]],FPL_Fixtures_Extract[#Headers],0)))-4),Team_Key[[Full Name]:[Full Name]],0))&amp;RIGHT(INDEX(FPL_Fixtures_Extract[],MATCH($A587,FPL_Fixtures_Extract[[Player]:[Player]],0),MATCH(FPL_Combined[[#Headers],[Gameweek 38]],FPL_Fixtures_Extract[#Headers],0)),3))</f>
        <v>CRY(H)</v>
      </c>
    </row>
    <row r="588" spans="1:39" x14ac:dyDescent="0.45">
      <c r="A588" t="s">
        <v>549</v>
      </c>
      <c r="B588" t="str">
        <f ca="1">IF(RIGHT(FPL_Combined[[#Headers],[Gameweek 01]],2)&lt;$B$622,INDEX(FPL_Results_Extract[Gameweek 01],MATCH($A588,FPL_Results_Extract[[Player]:[Player]],0)),INDEX(Team_Key[[Abbreviation]:[Abbreviation]],MATCH(LEFT(INDEX(FPL_Fixtures_Extract[],MATCH($A588,FPL_Fixtures_Extract[[Player]:[Player]],0),MATCH(FPL_Combined[[#Headers],[Gameweek 01]],FPL_Fixtures_Extract[#Headers],0)),LEN(INDEX(FPL_Fixtures_Extract[],MATCH($A588,FPL_Fixtures_Extract[[Player]:[Player]],0),MATCH(FPL_Combined[[#Headers],[Gameweek 01]],FPL_Fixtures_Extract[#Headers],0)))-4),Team_Key[[Full Name]:[Full Name]],0))&amp;RIGHT(INDEX(FPL_Fixtures_Extract[],MATCH($A588,FPL_Fixtures_Extract[[Player]:[Player]],0),MATCH(FPL_Combined[[#Headers],[Gameweek 01]],FPL_Fixtures_Extract[#Headers],0)),3))</f>
        <v>NOR(A) 3-1</v>
      </c>
      <c r="C588" t="str">
        <f ca="1">IF(RIGHT(FPL_Combined[[#Headers],[Gameweek 02]],2)&lt;$B$622,INDEX(FPL_Results_Extract[Gameweek 02],MATCH($A588,FPL_Results_Extract[[Player]:[Player]],0)),INDEX(Team_Key[[Abbreviation]:[Abbreviation]],MATCH(LEFT(INDEX(FPL_Fixtures_Extract[],MATCH($A588,FPL_Fixtures_Extract[[Player]:[Player]],0),MATCH(FPL_Combined[[#Headers],[Gameweek 02]],FPL_Fixtures_Extract[#Headers],0)),LEN(INDEX(FPL_Fixtures_Extract[],MATCH($A588,FPL_Fixtures_Extract[[Player]:[Player]],0),MATCH(FPL_Combined[[#Headers],[Gameweek 02]],FPL_Fixtures_Extract[#Headers],0)))-4),Team_Key[[Full Name]:[Full Name]],0))&amp;RIGHT(INDEX(FPL_Fixtures_Extract[],MATCH($A588,FPL_Fixtures_Extract[[Player]:[Player]],0),MATCH(FPL_Combined[[#Headers],[Gameweek 02]],FPL_Fixtures_Extract[#Headers],0)),3))</f>
        <v>ARS(H) 1-2</v>
      </c>
      <c r="D588" t="str">
        <f ca="1">IF(RIGHT(FPL_Combined[[#Headers],[Gameweek 03]],2)&lt;$B$622,INDEX(FPL_Results_Extract[Gameweek 03],MATCH($A588,FPL_Results_Extract[[Player]:[Player]],0)),INDEX(Team_Key[[Abbreviation]:[Abbreviation]],MATCH(LEFT(INDEX(FPL_Fixtures_Extract[],MATCH($A588,FPL_Fixtures_Extract[[Player]:[Player]],0),MATCH(FPL_Combined[[#Headers],[Gameweek 03]],FPL_Fixtures_Extract[#Headers],0)),LEN(INDEX(FPL_Fixtures_Extract[],MATCH($A588,FPL_Fixtures_Extract[[Player]:[Player]],0),MATCH(FPL_Combined[[#Headers],[Gameweek 03]],FPL_Fixtures_Extract[#Headers],0)))-4),Team_Key[[Full Name]:[Full Name]],0))&amp;RIGHT(INDEX(FPL_Fixtures_Extract[],MATCH($A588,FPL_Fixtures_Extract[[Player]:[Player]],0),MATCH(FPL_Combined[[#Headers],[Gameweek 03]],FPL_Fixtures_Extract[#Headers],0)),3))</f>
        <v>AVL(H) 2-1</v>
      </c>
      <c r="E588" t="str">
        <f ca="1">IF(RIGHT(FPL_Combined[[#Headers],[Gameweek 04]],2)&lt;$B$622,INDEX(FPL_Results_Extract[Gameweek 04],MATCH($A588,FPL_Results_Extract[[Player]:[Player]],0)),INDEX(Team_Key[[Abbreviation]:[Abbreviation]],MATCH(LEFT(INDEX(FPL_Fixtures_Extract[],MATCH($A588,FPL_Fixtures_Extract[[Player]:[Player]],0),MATCH(FPL_Combined[[#Headers],[Gameweek 04]],FPL_Fixtures_Extract[#Headers],0)),LEN(INDEX(FPL_Fixtures_Extract[],MATCH($A588,FPL_Fixtures_Extract[[Player]:[Player]],0),MATCH(FPL_Combined[[#Headers],[Gameweek 04]],FPL_Fixtures_Extract[#Headers],0)))-4),Team_Key[[Full Name]:[Full Name]],0))&amp;RIGHT(INDEX(FPL_Fixtures_Extract[],MATCH($A588,FPL_Fixtures_Extract[[Player]:[Player]],0),MATCH(FPL_Combined[[#Headers],[Gameweek 04]],FPL_Fixtures_Extract[#Headers],0)),3))</f>
        <v>CHE(A) 2-1</v>
      </c>
      <c r="F588" t="str">
        <f ca="1">IF(RIGHT(FPL_Combined[[#Headers],[Gameweek 05]],2)&lt;$B$622,INDEX(FPL_Results_Extract[Gameweek 05],MATCH($A588,FPL_Results_Extract[[Player]:[Player]],0)),INDEX(Team_Key[[Abbreviation]:[Abbreviation]],MATCH(LEFT(INDEX(FPL_Fixtures_Extract[],MATCH($A588,FPL_Fixtures_Extract[[Player]:[Player]],0),MATCH(FPL_Combined[[#Headers],[Gameweek 05]],FPL_Fixtures_Extract[#Headers],0)),LEN(INDEX(FPL_Fixtures_Extract[],MATCH($A588,FPL_Fixtures_Extract[[Player]:[Player]],0),MATCH(FPL_Combined[[#Headers],[Gameweek 05]],FPL_Fixtures_Extract[#Headers],0)))-4),Team_Key[[Full Name]:[Full Name]],0))&amp;RIGHT(INDEX(FPL_Fixtures_Extract[],MATCH($A588,FPL_Fixtures_Extract[[Player]:[Player]],0),MATCH(FPL_Combined[[#Headers],[Gameweek 05]],FPL_Fixtures_Extract[#Headers],0)),3))</f>
        <v>MCI(H) 0-1</v>
      </c>
      <c r="G588" t="str">
        <f ca="1">IF(RIGHT(FPL_Combined[[#Headers],[Gameweek 06]],2)&lt;$B$622,INDEX(FPL_Results_Extract[Gameweek 06],MATCH($A588,FPL_Results_Extract[[Player]:[Player]],0)),INDEX(Team_Key[[Abbreviation]:[Abbreviation]],MATCH(LEFT(INDEX(FPL_Fixtures_Extract[],MATCH($A588,FPL_Fixtures_Extract[[Player]:[Player]],0),MATCH(FPL_Combined[[#Headers],[Gameweek 06]],FPL_Fixtures_Extract[#Headers],0)),LEN(INDEX(FPL_Fixtures_Extract[],MATCH($A588,FPL_Fixtures_Extract[[Player]:[Player]],0),MATCH(FPL_Combined[[#Headers],[Gameweek 06]],FPL_Fixtures_Extract[#Headers],0)))-4),Team_Key[[Full Name]:[Full Name]],0))&amp;RIGHT(INDEX(FPL_Fixtures_Extract[],MATCH($A588,FPL_Fixtures_Extract[[Player]:[Player]],0),MATCH(FPL_Combined[[#Headers],[Gameweek 06]],FPL_Fixtures_Extract[#Headers],0)),3))</f>
        <v>TOT(A) 0-1</v>
      </c>
      <c r="H588" t="str">
        <f ca="1">IF(RIGHT(FPL_Combined[[#Headers],[Gameweek 07]],2)&lt;$B$622,INDEX(FPL_Results_Extract[Gameweek 07],MATCH($A588,FPL_Results_Extract[[Player]:[Player]],0)),INDEX(Team_Key[[Abbreviation]:[Abbreviation]],MATCH(LEFT(INDEX(FPL_Fixtures_Extract[],MATCH($A588,FPL_Fixtures_Extract[[Player]:[Player]],0),MATCH(FPL_Combined[[#Headers],[Gameweek 07]],FPL_Fixtures_Extract[#Headers],0)),LEN(INDEX(FPL_Fixtures_Extract[],MATCH($A588,FPL_Fixtures_Extract[[Player]:[Player]],0),MATCH(FPL_Combined[[#Headers],[Gameweek 07]],FPL_Fixtures_Extract[#Headers],0)))-4),Team_Key[[Full Name]:[Full Name]],0))&amp;RIGHT(INDEX(FPL_Fixtures_Extract[],MATCH($A588,FPL_Fixtures_Extract[[Player]:[Player]],0),MATCH(FPL_Combined[[#Headers],[Gameweek 07]],FPL_Fixtures_Extract[#Headers],0)),3))</f>
        <v>WAT(A) 1-0</v>
      </c>
      <c r="I588" t="str">
        <f ca="1">IF(RIGHT(FPL_Combined[[#Headers],[Gameweek 08]],2)&lt;$B$622,INDEX(FPL_Results_Extract[Gameweek 08],MATCH($A588,FPL_Results_Extract[[Player]:[Player]],0)),INDEX(Team_Key[[Abbreviation]:[Abbreviation]],MATCH(LEFT(INDEX(FPL_Fixtures_Extract[],MATCH($A588,FPL_Fixtures_Extract[[Player]:[Player]],0),MATCH(FPL_Combined[[#Headers],[Gameweek 08]],FPL_Fixtures_Extract[#Headers],0)),LEN(INDEX(FPL_Fixtures_Extract[],MATCH($A588,FPL_Fixtures_Extract[[Player]:[Player]],0),MATCH(FPL_Combined[[#Headers],[Gameweek 08]],FPL_Fixtures_Extract[#Headers],0)))-4),Team_Key[[Full Name]:[Full Name]],0))&amp;RIGHT(INDEX(FPL_Fixtures_Extract[],MATCH($A588,FPL_Fixtures_Extract[[Player]:[Player]],0),MATCH(FPL_Combined[[#Headers],[Gameweek 08]],FPL_Fixtures_Extract[#Headers],0)),3))</f>
        <v>WBA(H) 2-0</v>
      </c>
      <c r="J588" t="str">
        <f ca="1">IF(RIGHT(FPL_Combined[[#Headers],[Gameweek 09]],2)&lt;$B$622,INDEX(FPL_Results_Extract[Gameweek 09],MATCH($A588,FPL_Results_Extract[[Player]:[Player]],0)),INDEX(Team_Key[[Abbreviation]:[Abbreviation]],MATCH(LEFT(INDEX(FPL_Fixtures_Extract[],MATCH($A588,FPL_Fixtures_Extract[[Player]:[Player]],0),MATCH(FPL_Combined[[#Headers],[Gameweek 09]],FPL_Fixtures_Extract[#Headers],0)),LEN(INDEX(FPL_Fixtures_Extract[],MATCH($A588,FPL_Fixtures_Extract[[Player]:[Player]],0),MATCH(FPL_Combined[[#Headers],[Gameweek 09]],FPL_Fixtures_Extract[#Headers],0)))-4),Team_Key[[Full Name]:[Full Name]],0))&amp;RIGHT(INDEX(FPL_Fixtures_Extract[],MATCH($A588,FPL_Fixtures_Extract[[Player]:[Player]],0),MATCH(FPL_Combined[[#Headers],[Gameweek 09]],FPL_Fixtures_Extract[#Headers],0)),3))</f>
        <v>WHU(H) 1-3</v>
      </c>
      <c r="K588" t="str">
        <f ca="1">IF(RIGHT(FPL_Combined[[#Headers],[Gameweek 10]],2)&lt;$B$622,INDEX(FPL_Results_Extract[Gameweek 10],MATCH($A588,FPL_Results_Extract[[Player]:[Player]],0)),INDEX(Team_Key[[Abbreviation]:[Abbreviation]],MATCH(LEFT(INDEX(FPL_Fixtures_Extract[],MATCH($A588,FPL_Fixtures_Extract[[Player]:[Player]],0),MATCH(FPL_Combined[[#Headers],[Gameweek 10]],FPL_Fixtures_Extract[#Headers],0)),LEN(INDEX(FPL_Fixtures_Extract[],MATCH($A588,FPL_Fixtures_Extract[[Player]:[Player]],0),MATCH(FPL_Combined[[#Headers],[Gameweek 10]],FPL_Fixtures_Extract[#Headers],0)))-4),Team_Key[[Full Name]:[Full Name]],0))&amp;RIGHT(INDEX(FPL_Fixtures_Extract[],MATCH($A588,FPL_Fixtures_Extract[[Player]:[Player]],0),MATCH(FPL_Combined[[#Headers],[Gameweek 10]],FPL_Fixtures_Extract[#Headers],0)),3))</f>
        <v>LEI(A) 0-1</v>
      </c>
      <c r="L588" t="str">
        <f ca="1">IF(RIGHT(FPL_Combined[[#Headers],[Gameweek 11]],2)&lt;$B$622,INDEX(FPL_Results_Extract[Gameweek 11],MATCH($A588,FPL_Results_Extract[[Player]:[Player]],0)),INDEX(Team_Key[[Abbreviation]:[Abbreviation]],MATCH(LEFT(INDEX(FPL_Fixtures_Extract[],MATCH($A588,FPL_Fixtures_Extract[[Player]:[Player]],0),MATCH(FPL_Combined[[#Headers],[Gameweek 11]],FPL_Fixtures_Extract[#Headers],0)),LEN(INDEX(FPL_Fixtures_Extract[],MATCH($A588,FPL_Fixtures_Extract[[Player]:[Player]],0),MATCH(FPL_Combined[[#Headers],[Gameweek 11]],FPL_Fixtures_Extract[#Headers],0)))-4),Team_Key[[Full Name]:[Full Name]],0))&amp;RIGHT(INDEX(FPL_Fixtures_Extract[],MATCH($A588,FPL_Fixtures_Extract[[Player]:[Player]],0),MATCH(FPL_Combined[[#Headers],[Gameweek 11]],FPL_Fixtures_Extract[#Headers],0)),3))</f>
        <v>MUN(H) 0-0</v>
      </c>
      <c r="M588" t="str">
        <f ca="1">IF(RIGHT(FPL_Combined[[#Headers],[Gameweek 12]],2)&lt;$B$622,INDEX(FPL_Results_Extract[Gameweek 12],MATCH($A588,FPL_Results_Extract[[Player]:[Player]],0)),INDEX(Team_Key[[Abbreviation]:[Abbreviation]],MATCH(LEFT(INDEX(FPL_Fixtures_Extract[],MATCH($A588,FPL_Fixtures_Extract[[Player]:[Player]],0),MATCH(FPL_Combined[[#Headers],[Gameweek 12]],FPL_Fixtures_Extract[#Headers],0)),LEN(INDEX(FPL_Fixtures_Extract[],MATCH($A588,FPL_Fixtures_Extract[[Player]:[Player]],0),MATCH(FPL_Combined[[#Headers],[Gameweek 12]],FPL_Fixtures_Extract[#Headers],0)))-4),Team_Key[[Full Name]:[Full Name]],0))&amp;RIGHT(INDEX(FPL_Fixtures_Extract[],MATCH($A588,FPL_Fixtures_Extract[[Player]:[Player]],0),MATCH(FPL_Combined[[#Headers],[Gameweek 12]],FPL_Fixtures_Extract[#Headers],0)),3))</f>
        <v>LIV(A) 2-1</v>
      </c>
      <c r="N588" t="str">
        <f ca="1">IF(RIGHT(FPL_Combined[[#Headers],[Gameweek 13]],2)&lt;$B$622,INDEX(FPL_Results_Extract[Gameweek 13],MATCH($A588,FPL_Results_Extract[[Player]:[Player]],0)),INDEX(Team_Key[[Abbreviation]:[Abbreviation]],MATCH(LEFT(INDEX(FPL_Fixtures_Extract[],MATCH($A588,FPL_Fixtures_Extract[[Player]:[Player]],0),MATCH(FPL_Combined[[#Headers],[Gameweek 13]],FPL_Fixtures_Extract[#Headers],0)),LEN(INDEX(FPL_Fixtures_Extract[],MATCH($A588,FPL_Fixtures_Extract[[Player]:[Player]],0),MATCH(FPL_Combined[[#Headers],[Gameweek 13]],FPL_Fixtures_Extract[#Headers],0)))-4),Team_Key[[Full Name]:[Full Name]],0))&amp;RIGHT(INDEX(FPL_Fixtures_Extract[],MATCH($A588,FPL_Fixtures_Extract[[Player]:[Player]],0),MATCH(FPL_Combined[[#Headers],[Gameweek 13]],FPL_Fixtures_Extract[#Headers],0)),3))</f>
        <v>SUN(H) 0-1</v>
      </c>
      <c r="O588" t="str">
        <f ca="1">IF(RIGHT(FPL_Combined[[#Headers],[Gameweek 14]],2)&lt;$B$622,INDEX(FPL_Results_Extract[Gameweek 14],MATCH($A588,FPL_Results_Extract[[Player]:[Player]],0)),INDEX(Team_Key[[Abbreviation]:[Abbreviation]],MATCH(LEFT(INDEX(FPL_Fixtures_Extract[],MATCH($A588,FPL_Fixtures_Extract[[Player]:[Player]],0),MATCH(FPL_Combined[[#Headers],[Gameweek 14]],FPL_Fixtures_Extract[#Headers],0)),LEN(INDEX(FPL_Fixtures_Extract[],MATCH($A588,FPL_Fixtures_Extract[[Player]:[Player]],0),MATCH(FPL_Combined[[#Headers],[Gameweek 14]],FPL_Fixtures_Extract[#Headers],0)))-4),Team_Key[[Full Name]:[Full Name]],0))&amp;RIGHT(INDEX(FPL_Fixtures_Extract[],MATCH($A588,FPL_Fixtures_Extract[[Player]:[Player]],0),MATCH(FPL_Combined[[#Headers],[Gameweek 14]],FPL_Fixtures_Extract[#Headers],0)),3))</f>
        <v>NEW(H) 5-1</v>
      </c>
      <c r="P588" t="str">
        <f ca="1">IF(RIGHT(FPL_Combined[[#Headers],[Gameweek 15]],2)&lt;$B$622,INDEX(FPL_Results_Extract[Gameweek 15],MATCH($A588,FPL_Results_Extract[[Player]:[Player]],0)),INDEX(Team_Key[[Abbreviation]:[Abbreviation]],MATCH(LEFT(INDEX(FPL_Fixtures_Extract[],MATCH($A588,FPL_Fixtures_Extract[[Player]:[Player]],0),MATCH(FPL_Combined[[#Headers],[Gameweek 15]],FPL_Fixtures_Extract[#Headers],0)),LEN(INDEX(FPL_Fixtures_Extract[],MATCH($A588,FPL_Fixtures_Extract[[Player]:[Player]],0),MATCH(FPL_Combined[[#Headers],[Gameweek 15]],FPL_Fixtures_Extract[#Headers],0)))-4),Team_Key[[Full Name]:[Full Name]],0))&amp;RIGHT(INDEX(FPL_Fixtures_Extract[],MATCH($A588,FPL_Fixtures_Extract[[Player]:[Player]],0),MATCH(FPL_Combined[[#Headers],[Gameweek 15]],FPL_Fixtures_Extract[#Headers],0)),3))</f>
        <v>EVE(A) 1-1</v>
      </c>
      <c r="Q588" t="str">
        <f ca="1">IF(RIGHT(FPL_Combined[[#Headers],[Gameweek 16]],2)&lt;$B$622,INDEX(FPL_Results_Extract[Gameweek 16],MATCH($A588,FPL_Results_Extract[[Player]:[Player]],0)),INDEX(Team_Key[[Abbreviation]:[Abbreviation]],MATCH(LEFT(INDEX(FPL_Fixtures_Extract[],MATCH($A588,FPL_Fixtures_Extract[[Player]:[Player]],0),MATCH(FPL_Combined[[#Headers],[Gameweek 16]],FPL_Fixtures_Extract[#Headers],0)),LEN(INDEX(FPL_Fixtures_Extract[],MATCH($A588,FPL_Fixtures_Extract[[Player]:[Player]],0),MATCH(FPL_Combined[[#Headers],[Gameweek 16]],FPL_Fixtures_Extract[#Headers],0)))-4),Team_Key[[Full Name]:[Full Name]],0))&amp;RIGHT(INDEX(FPL_Fixtures_Extract[],MATCH($A588,FPL_Fixtures_Extract[[Player]:[Player]],0),MATCH(FPL_Combined[[#Headers],[Gameweek 16]],FPL_Fixtures_Extract[#Headers],0)),3))</f>
        <v>SOU(H) 1-0</v>
      </c>
      <c r="R588" t="str">
        <f ca="1">IF(RIGHT(FPL_Combined[[#Headers],[Gameweek 17]],2)&lt;$B$622,INDEX(FPL_Results_Extract[Gameweek 17],MATCH($A588,FPL_Results_Extract[[Player]:[Player]],0)),INDEX(Team_Key[[Abbreviation]:[Abbreviation]],MATCH(LEFT(INDEX(FPL_Fixtures_Extract[],MATCH($A588,FPL_Fixtures_Extract[[Player]:[Player]],0),MATCH(FPL_Combined[[#Headers],[Gameweek 17]],FPL_Fixtures_Extract[#Headers],0)),LEN(INDEX(FPL_Fixtures_Extract[],MATCH($A588,FPL_Fixtures_Extract[[Player]:[Player]],0),MATCH(FPL_Combined[[#Headers],[Gameweek 17]],FPL_Fixtures_Extract[#Headers],0)))-4),Team_Key[[Full Name]:[Full Name]],0))&amp;RIGHT(INDEX(FPL_Fixtures_Extract[],MATCH($A588,FPL_Fixtures_Extract[[Player]:[Player]],0),MATCH(FPL_Combined[[#Headers],[Gameweek 17]],FPL_Fixtures_Extract[#Headers],0)),3))</f>
        <v>STK(A) 2-1</v>
      </c>
      <c r="S588" t="str">
        <f ca="1">IF(RIGHT(FPL_Combined[[#Headers],[Gameweek 18]],2)&lt;$B$622,INDEX(FPL_Results_Extract[Gameweek 18],MATCH($A588,FPL_Results_Extract[[Player]:[Player]],0)),INDEX(Team_Key[[Abbreviation]:[Abbreviation]],MATCH(LEFT(INDEX(FPL_Fixtures_Extract[],MATCH($A588,FPL_Fixtures_Extract[[Player]:[Player]],0),MATCH(FPL_Combined[[#Headers],[Gameweek 18]],FPL_Fixtures_Extract[#Headers],0)),LEN(INDEX(FPL_Fixtures_Extract[],MATCH($A588,FPL_Fixtures_Extract[[Player]:[Player]],0),MATCH(FPL_Combined[[#Headers],[Gameweek 18]],FPL_Fixtures_Extract[#Headers],0)))-4),Team_Key[[Full Name]:[Full Name]],0))&amp;RIGHT(INDEX(FPL_Fixtures_Extract[],MATCH($A588,FPL_Fixtures_Extract[[Player]:[Player]],0),MATCH(FPL_Combined[[#Headers],[Gameweek 18]],FPL_Fixtures_Extract[#Headers],0)),3))</f>
        <v>BOU(A) 0-0</v>
      </c>
      <c r="T588" t="str">
        <f ca="1">IF(RIGHT(FPL_Combined[[#Headers],[Gameweek 19]],2)&lt;$B$622,INDEX(FPL_Results_Extract[Gameweek 19],MATCH($A588,FPL_Results_Extract[[Player]:[Player]],0)),INDEX(Team_Key[[Abbreviation]:[Abbreviation]],MATCH(LEFT(INDEX(FPL_Fixtures_Extract[],MATCH($A588,FPL_Fixtures_Extract[[Player]:[Player]],0),MATCH(FPL_Combined[[#Headers],[Gameweek 19]],FPL_Fixtures_Extract[#Headers],0)),LEN(INDEX(FPL_Fixtures_Extract[],MATCH($A588,FPL_Fixtures_Extract[[Player]:[Player]],0),MATCH(FPL_Combined[[#Headers],[Gameweek 19]],FPL_Fixtures_Extract[#Headers],0)))-4),Team_Key[[Full Name]:[Full Name]],0))&amp;RIGHT(INDEX(FPL_Fixtures_Extract[],MATCH($A588,FPL_Fixtures_Extract[[Player]:[Player]],0),MATCH(FPL_Combined[[#Headers],[Gameweek 19]],FPL_Fixtures_Extract[#Headers],0)),3))</f>
        <v>SWA(H) 0-0</v>
      </c>
      <c r="U588" t="str">
        <f ca="1">IF(RIGHT(FPL_Combined[[#Headers],[Gameweek 20]],2)&lt;$B$622,INDEX(FPL_Results_Extract[Gameweek 20],MATCH($A588,FPL_Results_Extract[[Player]:[Player]],0)),INDEX(Team_Key[[Abbreviation]:[Abbreviation]],MATCH(LEFT(INDEX(FPL_Fixtures_Extract[],MATCH($A588,FPL_Fixtures_Extract[[Player]:[Player]],0),MATCH(FPL_Combined[[#Headers],[Gameweek 20]],FPL_Fixtures_Extract[#Headers],0)),LEN(INDEX(FPL_Fixtures_Extract[],MATCH($A588,FPL_Fixtures_Extract[[Player]:[Player]],0),MATCH(FPL_Combined[[#Headers],[Gameweek 20]],FPL_Fixtures_Extract[#Headers],0)))-4),Team_Key[[Full Name]:[Full Name]],0))&amp;RIGHT(INDEX(FPL_Fixtures_Extract[],MATCH($A588,FPL_Fixtures_Extract[[Player]:[Player]],0),MATCH(FPL_Combined[[#Headers],[Gameweek 20]],FPL_Fixtures_Extract[#Headers],0)),3))</f>
        <v>CHE(H) 0-3</v>
      </c>
      <c r="V588" t="str">
        <f ca="1">IF(RIGHT(FPL_Combined[[#Headers],[Gameweek 21]],2)&lt;$B$622,INDEX(FPL_Results_Extract[Gameweek 21],MATCH($A588,FPL_Results_Extract[[Player]:[Player]],0)),INDEX(Team_Key[[Abbreviation]:[Abbreviation]],MATCH(LEFT(INDEX(FPL_Fixtures_Extract[],MATCH($A588,FPL_Fixtures_Extract[[Player]:[Player]],0),MATCH(FPL_Combined[[#Headers],[Gameweek 21]],FPL_Fixtures_Extract[#Headers],0)),LEN(INDEX(FPL_Fixtures_Extract[],MATCH($A588,FPL_Fixtures_Extract[[Player]:[Player]],0),MATCH(FPL_Combined[[#Headers],[Gameweek 21]],FPL_Fixtures_Extract[#Headers],0)))-4),Team_Key[[Full Name]:[Full Name]],0))&amp;RIGHT(INDEX(FPL_Fixtures_Extract[],MATCH($A588,FPL_Fixtures_Extract[[Player]:[Player]],0),MATCH(FPL_Combined[[#Headers],[Gameweek 21]],FPL_Fixtures_Extract[#Headers],0)),3))</f>
        <v>AVL(A) 0-1</v>
      </c>
      <c r="W588" t="str">
        <f ca="1">IF(RIGHT(FPL_Combined[[#Headers],[Gameweek 22]],2)&lt;$B$622,INDEX(FPL_Results_Extract[Gameweek 22],MATCH($A588,FPL_Results_Extract[[Player]:[Player]],0)),INDEX(Team_Key[[Abbreviation]:[Abbreviation]],MATCH(LEFT(INDEX(FPL_Fixtures_Extract[],MATCH($A588,FPL_Fixtures_Extract[[Player]:[Player]],0),MATCH(FPL_Combined[[#Headers],[Gameweek 22]],FPL_Fixtures_Extract[#Headers],0)),LEN(INDEX(FPL_Fixtures_Extract[],MATCH($A588,FPL_Fixtures_Extract[[Player]:[Player]],0),MATCH(FPL_Combined[[#Headers],[Gameweek 22]],FPL_Fixtures_Extract[#Headers],0)))-4),Team_Key[[Full Name]:[Full Name]],0))&amp;RIGHT(INDEX(FPL_Fixtures_Extract[],MATCH($A588,FPL_Fixtures_Extract[[Player]:[Player]],0),MATCH(FPL_Combined[[#Headers],[Gameweek 22]],FPL_Fixtures_Extract[#Headers],0)),3))</f>
        <v>MCI(A) 0-4</v>
      </c>
      <c r="X588" t="str">
        <f ca="1">IF(RIGHT(FPL_Combined[[#Headers],[Gameweek 23]],2)&lt;$B$622,INDEX(FPL_Results_Extract[Gameweek 23],MATCH($A588,FPL_Results_Extract[[Player]:[Player]],0)),INDEX(Team_Key[[Abbreviation]:[Abbreviation]],MATCH(LEFT(INDEX(FPL_Fixtures_Extract[],MATCH($A588,FPL_Fixtures_Extract[[Player]:[Player]],0),MATCH(FPL_Combined[[#Headers],[Gameweek 23]],FPL_Fixtures_Extract[#Headers],0)),LEN(INDEX(FPL_Fixtures_Extract[],MATCH($A588,FPL_Fixtures_Extract[[Player]:[Player]],0),MATCH(FPL_Combined[[#Headers],[Gameweek 23]],FPL_Fixtures_Extract[#Headers],0)))-4),Team_Key[[Full Name]:[Full Name]],0))&amp;RIGHT(INDEX(FPL_Fixtures_Extract[],MATCH($A588,FPL_Fixtures_Extract[[Player]:[Player]],0),MATCH(FPL_Combined[[#Headers],[Gameweek 23]],FPL_Fixtures_Extract[#Headers],0)),3))</f>
        <v>TOT(H) 1-3</v>
      </c>
      <c r="Y588" t="str">
        <f ca="1">IF(RIGHT(FPL_Combined[[#Headers],[Gameweek 24]],2)&lt;$B$622,INDEX(FPL_Results_Extract[Team],MATCH($A588,FPL_Results_Extract[[Player]:[Player]],0)),INDEX(Team_Key[[Abbreviation]:[Abbreviation]],MATCH(LEFT(INDEX(FPL_Fixtures_Extract[],MATCH($A588,FPL_Fixtures_Extract[[Player]:[Player]],0),MATCH(FPL_Combined[[#Headers],[Gameweek 24]],FPL_Fixtures_Extract[#Headers],0)),LEN(INDEX(FPL_Fixtures_Extract[],MATCH($A588,FPL_Fixtures_Extract[[Player]:[Player]],0),MATCH(FPL_Combined[[#Headers],[Gameweek 24]],FPL_Fixtures_Extract[#Headers],0)))-4),Team_Key[[Full Name]:[Full Name]],0))&amp;RIGHT(INDEX(FPL_Fixtures_Extract[],MATCH($A588,FPL_Fixtures_Extract[[Player]:[Player]],0),MATCH(FPL_Combined[[#Headers],[Gameweek 24]],FPL_Fixtures_Extract[#Headers],0)),3))</f>
        <v>CRY</v>
      </c>
      <c r="Z588" t="str">
        <f ca="1">IF(RIGHT(FPL_Combined[[#Headers],[Gameweek 25]],2)&lt;$B$622,INDEX(FPL_Results_Extract[Player],MATCH($A588,FPL_Results_Extract[[Player]:[Player]],0)),INDEX(Team_Key[[Abbreviation]:[Abbreviation]],MATCH(LEFT(INDEX(FPL_Fixtures_Extract[],MATCH($A588,FPL_Fixtures_Extract[[Player]:[Player]],0),MATCH(FPL_Combined[[#Headers],[Gameweek 25]],FPL_Fixtures_Extract[#Headers],0)),LEN(INDEX(FPL_Fixtures_Extract[],MATCH($A588,FPL_Fixtures_Extract[[Player]:[Player]],0),MATCH(FPL_Combined[[#Headers],[Gameweek 25]],FPL_Fixtures_Extract[#Headers],0)))-4),Team_Key[[Full Name]:[Full Name]],0))&amp;RIGHT(INDEX(FPL_Fixtures_Extract[],MATCH($A588,FPL_Fixtures_Extract[[Player]:[Player]],0),MATCH(FPL_Combined[[#Headers],[Gameweek 25]],FPL_Fixtures_Extract[#Headers],0)),3))</f>
        <v>Ward</v>
      </c>
      <c r="AA588" t="str">
        <f ca="1">IF(RIGHT(FPL_Combined[[#Headers],[Gameweek 26]],2)&lt;$B$622,INDEX(FPL_Results_Extract[Gameweek 01],MATCH($A588,FPL_Results_Extract[[Player]:[Player]],0)),INDEX(Team_Key[[Abbreviation]:[Abbreviation]],MATCH(LEFT(INDEX(FPL_Fixtures_Extract[],MATCH($A588,FPL_Fixtures_Extract[[Player]:[Player]],0),MATCH(FPL_Combined[[#Headers],[Gameweek 26]],FPL_Fixtures_Extract[#Headers],0)),LEN(INDEX(FPL_Fixtures_Extract[],MATCH($A588,FPL_Fixtures_Extract[[Player]:[Player]],0),MATCH(FPL_Combined[[#Headers],[Gameweek 26]],FPL_Fixtures_Extract[#Headers],0)))-4),Team_Key[[Full Name]:[Full Name]],0))&amp;RIGHT(INDEX(FPL_Fixtures_Extract[],MATCH($A588,FPL_Fixtures_Extract[[Player]:[Player]],0),MATCH(FPL_Combined[[#Headers],[Gameweek 26]],FPL_Fixtures_Extract[#Headers],0)),3))</f>
        <v>NOR(A) 3-1</v>
      </c>
      <c r="AB588" t="str">
        <f ca="1">IF(RIGHT(FPL_Combined[[#Headers],[Gameweek 27]],2)&lt;$B$622,INDEX(FPL_Results_Extract[Gameweek 02],MATCH($A588,FPL_Results_Extract[[Player]:[Player]],0)),INDEX(Team_Key[[Abbreviation]:[Abbreviation]],MATCH(LEFT(INDEX(FPL_Fixtures_Extract[],MATCH($A588,FPL_Fixtures_Extract[[Player]:[Player]],0),MATCH(FPL_Combined[[#Headers],[Gameweek 27]],FPL_Fixtures_Extract[#Headers],0)),LEN(INDEX(FPL_Fixtures_Extract[],MATCH($A588,FPL_Fixtures_Extract[[Player]:[Player]],0),MATCH(FPL_Combined[[#Headers],[Gameweek 27]],FPL_Fixtures_Extract[#Headers],0)))-4),Team_Key[[Full Name]:[Full Name]],0))&amp;RIGHT(INDEX(FPL_Fixtures_Extract[],MATCH($A588,FPL_Fixtures_Extract[[Player]:[Player]],0),MATCH(FPL_Combined[[#Headers],[Gameweek 27]],FPL_Fixtures_Extract[#Headers],0)),3))</f>
        <v>ARS(H) 1-2</v>
      </c>
      <c r="AC588" t="str">
        <f ca="1">IF(RIGHT(FPL_Combined[[#Headers],[Gameweek 28]],2)&lt;$B$622,INDEX(FPL_Results_Extract[Gameweek 03],MATCH($A588,FPL_Results_Extract[[Player]:[Player]],0)),INDEX(Team_Key[[Abbreviation]:[Abbreviation]],MATCH(LEFT(INDEX(FPL_Fixtures_Extract[],MATCH($A588,FPL_Fixtures_Extract[[Player]:[Player]],0),MATCH(FPL_Combined[[#Headers],[Gameweek 28]],FPL_Fixtures_Extract[#Headers],0)),LEN(INDEX(FPL_Fixtures_Extract[],MATCH($A588,FPL_Fixtures_Extract[[Player]:[Player]],0),MATCH(FPL_Combined[[#Headers],[Gameweek 28]],FPL_Fixtures_Extract[#Headers],0)))-4),Team_Key[[Full Name]:[Full Name]],0))&amp;RIGHT(INDEX(FPL_Fixtures_Extract[],MATCH($A588,FPL_Fixtures_Extract[[Player]:[Player]],0),MATCH(FPL_Combined[[#Headers],[Gameweek 28]],FPL_Fixtures_Extract[#Headers],0)),3))</f>
        <v>AVL(H) 2-1</v>
      </c>
      <c r="AD588" t="str">
        <f ca="1">IF(RIGHT(FPL_Combined[[#Headers],[Gameweek 29]],2)&lt;$B$622,INDEX(FPL_Results_Extract[Gameweek 04],MATCH($A588,FPL_Results_Extract[[Player]:[Player]],0)),INDEX(Team_Key[[Abbreviation]:[Abbreviation]],MATCH(LEFT(INDEX(FPL_Fixtures_Extract[],MATCH($A588,FPL_Fixtures_Extract[[Player]:[Player]],0),MATCH(FPL_Combined[[#Headers],[Gameweek 29]],FPL_Fixtures_Extract[#Headers],0)),LEN(INDEX(FPL_Fixtures_Extract[],MATCH($A588,FPL_Fixtures_Extract[[Player]:[Player]],0),MATCH(FPL_Combined[[#Headers],[Gameweek 29]],FPL_Fixtures_Extract[#Headers],0)))-4),Team_Key[[Full Name]:[Full Name]],0))&amp;RIGHT(INDEX(FPL_Fixtures_Extract[],MATCH($A588,FPL_Fixtures_Extract[[Player]:[Player]],0),MATCH(FPL_Combined[[#Headers],[Gameweek 29]],FPL_Fixtures_Extract[#Headers],0)),3))</f>
        <v>LIV(H)</v>
      </c>
      <c r="AE588" t="e">
        <f ca="1">IF(RIGHT(FPL_Combined[[#Headers],[Gameweek 30]],2)&lt;$B$622,INDEX(FPL_Results_Extract[Gameweek 05],MATCH($A588,FPL_Results_Extract[[Player]:[Player]],0)),INDEX(Team_Key[[Abbreviation]:[Abbreviation]],MATCH(LEFT(INDEX(FPL_Fixtures_Extract[],MATCH($A588,FPL_Fixtures_Extract[[Player]:[Player]],0),MATCH(FPL_Combined[[#Headers],[Gameweek 30]],FPL_Fixtures_Extract[#Headers],0)),LEN(INDEX(FPL_Fixtures_Extract[],MATCH($A588,FPL_Fixtures_Extract[[Player]:[Player]],0),MATCH(FPL_Combined[[#Headers],[Gameweek 30]],FPL_Fixtures_Extract[#Headers],0)))-4),Team_Key[[Full Name]:[Full Name]],0))&amp;RIGHT(INDEX(FPL_Fixtures_Extract[],MATCH($A588,FPL_Fixtures_Extract[[Player]:[Player]],0),MATCH(FPL_Combined[[#Headers],[Gameweek 30]],FPL_Fixtures_Extract[#Headers],0)),3))</f>
        <v>#VALUE!</v>
      </c>
      <c r="AF588" t="str">
        <f ca="1">IF(RIGHT(FPL_Combined[[#Headers],[Gameweek 31]],2)&lt;$B$622,INDEX(FPL_Results_Extract[Gameweek 06],MATCH($A588,FPL_Results_Extract[[Player]:[Player]],0)),INDEX(Team_Key[[Abbreviation]:[Abbreviation]],MATCH(LEFT(INDEX(FPL_Fixtures_Extract[],MATCH($A588,FPL_Fixtures_Extract[[Player]:[Player]],0),MATCH(FPL_Combined[[#Headers],[Gameweek 31]],FPL_Fixtures_Extract[#Headers],0)),LEN(INDEX(FPL_Fixtures_Extract[],MATCH($A588,FPL_Fixtures_Extract[[Player]:[Player]],0),MATCH(FPL_Combined[[#Headers],[Gameweek 31]],FPL_Fixtures_Extract[#Headers],0)))-4),Team_Key[[Full Name]:[Full Name]],0))&amp;RIGHT(INDEX(FPL_Fixtures_Extract[],MATCH($A588,FPL_Fixtures_Extract[[Player]:[Player]],0),MATCH(FPL_Combined[[#Headers],[Gameweek 31]],FPL_Fixtures_Extract[#Headers],0)),3))</f>
        <v>LEI(H)</v>
      </c>
      <c r="AG588" t="str">
        <f ca="1">IF(RIGHT(FPL_Combined[[#Headers],[Gameweek 32]],2)&lt;$B$622,INDEX(FPL_Results_Extract[Gameweek 07],MATCH($A588,FPL_Results_Extract[[Player]:[Player]],0)),INDEX(Team_Key[[Abbreviation]:[Abbreviation]],MATCH(LEFT(INDEX(FPL_Fixtures_Extract[],MATCH($A588,FPL_Fixtures_Extract[[Player]:[Player]],0),MATCH(FPL_Combined[[#Headers],[Gameweek 32]],FPL_Fixtures_Extract[#Headers],0)),LEN(INDEX(FPL_Fixtures_Extract[],MATCH($A588,FPL_Fixtures_Extract[[Player]:[Player]],0),MATCH(FPL_Combined[[#Headers],[Gameweek 32]],FPL_Fixtures_Extract[#Headers],0)))-4),Team_Key[[Full Name]:[Full Name]],0))&amp;RIGHT(INDEX(FPL_Fixtures_Extract[],MATCH($A588,FPL_Fixtures_Extract[[Player]:[Player]],0),MATCH(FPL_Combined[[#Headers],[Gameweek 32]],FPL_Fixtures_Extract[#Headers],0)),3))</f>
        <v>WHU(A)</v>
      </c>
      <c r="AH588" t="str">
        <f ca="1">IF(RIGHT(FPL_Combined[[#Headers],[Gameweek 33]],2)&lt;$B$622,INDEX(FPL_Results_Extract[Gameweek 08],MATCH($A588,FPL_Results_Extract[[Player]:[Player]],0)),INDEX(Team_Key[[Abbreviation]:[Abbreviation]],MATCH(LEFT(INDEX(FPL_Fixtures_Extract[],MATCH($A588,FPL_Fixtures_Extract[[Player]:[Player]],0),MATCH(FPL_Combined[[#Headers],[Gameweek 33]],FPL_Fixtures_Extract[#Headers],0)),LEN(INDEX(FPL_Fixtures_Extract[],MATCH($A588,FPL_Fixtures_Extract[[Player]:[Player]],0),MATCH(FPL_Combined[[#Headers],[Gameweek 33]],FPL_Fixtures_Extract[#Headers],0)))-4),Team_Key[[Full Name]:[Full Name]],0))&amp;RIGHT(INDEX(FPL_Fixtures_Extract[],MATCH($A588,FPL_Fixtures_Extract[[Player]:[Player]],0),MATCH(FPL_Combined[[#Headers],[Gameweek 33]],FPL_Fixtures_Extract[#Headers],0)),3))</f>
        <v>NOR(H)</v>
      </c>
      <c r="AI588" t="str">
        <f ca="1">IF(RIGHT(FPL_Combined[[#Headers],[Gameweek 34]],2)&lt;$B$622,INDEX(FPL_Results_Extract[Gameweek 09],MATCH($A588,FPL_Results_Extract[[Player]:[Player]],0)),INDEX(Team_Key[[Abbreviation]:[Abbreviation]],MATCH(LEFT(INDEX(FPL_Fixtures_Extract[],MATCH($A588,FPL_Fixtures_Extract[[Player]:[Player]],0),MATCH(FPL_Combined[[#Headers],[Gameweek 34]],FPL_Fixtures_Extract[#Headers],0)),LEN(INDEX(FPL_Fixtures_Extract[],MATCH($A588,FPL_Fixtures_Extract[[Player]:[Player]],0),MATCH(FPL_Combined[[#Headers],[Gameweek 34]],FPL_Fixtures_Extract[#Headers],0)))-4),Team_Key[[Full Name]:[Full Name]],0))&amp;RIGHT(INDEX(FPL_Fixtures_Extract[],MATCH($A588,FPL_Fixtures_Extract[[Player]:[Player]],0),MATCH(FPL_Combined[[#Headers],[Gameweek 34]],FPL_Fixtures_Extract[#Headers],0)),3))</f>
        <v>ARS(A)</v>
      </c>
      <c r="AJ588" t="str">
        <f ca="1">IF(RIGHT(FPL_Combined[[#Headers],[Gameweek 35]],2)&lt;$B$622,INDEX(FPL_Results_Extract[Gameweek 10],MATCH($A588,FPL_Results_Extract[[Player]:[Player]],0)),INDEX(Team_Key[[Abbreviation]:[Abbreviation]],MATCH(LEFT(INDEX(FPL_Fixtures_Extract[],MATCH($A588,FPL_Fixtures_Extract[[Player]:[Player]],0),MATCH(FPL_Combined[[#Headers],[Gameweek 35]],FPL_Fixtures_Extract[#Headers],0)),LEN(INDEX(FPL_Fixtures_Extract[],MATCH($A588,FPL_Fixtures_Extract[[Player]:[Player]],0),MATCH(FPL_Combined[[#Headers],[Gameweek 35]],FPL_Fixtures_Extract[#Headers],0)))-4),Team_Key[[Full Name]:[Full Name]],0))&amp;RIGHT(INDEX(FPL_Fixtures_Extract[],MATCH($A588,FPL_Fixtures_Extract[[Player]:[Player]],0),MATCH(FPL_Combined[[#Headers],[Gameweek 35]],FPL_Fixtures_Extract[#Headers],0)),3))</f>
        <v>EVE(H)</v>
      </c>
      <c r="AK588" t="str">
        <f ca="1">IF(RIGHT(FPL_Combined[[#Headers],[Gameweek 36]],2)&lt;$B$622,INDEX(FPL_Results_Extract[Gameweek 11],MATCH($A588,FPL_Results_Extract[[Player]:[Player]],0)),INDEX(Team_Key[[Abbreviation]:[Abbreviation]],MATCH(LEFT(INDEX(FPL_Fixtures_Extract[],MATCH($A588,FPL_Fixtures_Extract[[Player]:[Player]],0),MATCH(FPL_Combined[[#Headers],[Gameweek 36]],FPL_Fixtures_Extract[#Headers],0)),LEN(INDEX(FPL_Fixtures_Extract[],MATCH($A588,FPL_Fixtures_Extract[[Player]:[Player]],0),MATCH(FPL_Combined[[#Headers],[Gameweek 36]],FPL_Fixtures_Extract[#Headers],0)))-4),Team_Key[[Full Name]:[Full Name]],0))&amp;RIGHT(INDEX(FPL_Fixtures_Extract[],MATCH($A588,FPL_Fixtures_Extract[[Player]:[Player]],0),MATCH(FPL_Combined[[#Headers],[Gameweek 36]],FPL_Fixtures_Extract[#Headers],0)),3))</f>
        <v>NEW(A)</v>
      </c>
      <c r="AL588" t="str">
        <f ca="1">IF(RIGHT(FPL_Combined[[#Headers],[Gameweek 37]],2)&lt;$B$622,INDEX(FPL_Results_Extract[Gameweek 12],MATCH($A588,FPL_Results_Extract[[Player]:[Player]],0)),INDEX(Team_Key[[Abbreviation]:[Abbreviation]],MATCH(LEFT(INDEX(FPL_Fixtures_Extract[],MATCH($A588,FPL_Fixtures_Extract[[Player]:[Player]],0),MATCH(FPL_Combined[[#Headers],[Gameweek 37]],FPL_Fixtures_Extract[#Headers],0)),LEN(INDEX(FPL_Fixtures_Extract[],MATCH($A588,FPL_Fixtures_Extract[[Player]:[Player]],0),MATCH(FPL_Combined[[#Headers],[Gameweek 37]],FPL_Fixtures_Extract[#Headers],0)))-4),Team_Key[[Full Name]:[Full Name]],0))&amp;RIGHT(INDEX(FPL_Fixtures_Extract[],MATCH($A588,FPL_Fixtures_Extract[[Player]:[Player]],0),MATCH(FPL_Combined[[#Headers],[Gameweek 37]],FPL_Fixtures_Extract[#Headers],0)),3))</f>
        <v>STK(H)</v>
      </c>
      <c r="AM588" t="str">
        <f ca="1">IF(RIGHT(FPL_Combined[[#Headers],[Gameweek 38]],2)&lt;$B$622,INDEX(FPL_Results_Extract[Gameweek 13],MATCH($A588,FPL_Results_Extract[[Player]:[Player]],0)),INDEX(Team_Key[[Abbreviation]:[Abbreviation]],MATCH(LEFT(INDEX(FPL_Fixtures_Extract[],MATCH($A588,FPL_Fixtures_Extract[[Player]:[Player]],0),MATCH(FPL_Combined[[#Headers],[Gameweek 38]],FPL_Fixtures_Extract[#Headers],0)),LEN(INDEX(FPL_Fixtures_Extract[],MATCH($A588,FPL_Fixtures_Extract[[Player]:[Player]],0),MATCH(FPL_Combined[[#Headers],[Gameweek 38]],FPL_Fixtures_Extract[#Headers],0)))-4),Team_Key[[Full Name]:[Full Name]],0))&amp;RIGHT(INDEX(FPL_Fixtures_Extract[],MATCH($A588,FPL_Fixtures_Extract[[Player]:[Player]],0),MATCH(FPL_Combined[[#Headers],[Gameweek 38]],FPL_Fixtures_Extract[#Headers],0)),3))</f>
        <v>SOU(A)</v>
      </c>
    </row>
    <row r="589" spans="1:39" x14ac:dyDescent="0.45">
      <c r="A589" t="s">
        <v>137</v>
      </c>
      <c r="B589" t="str">
        <f ca="1">IF(RIGHT(FPL_Combined[[#Headers],[Gameweek 01]],2)&lt;$B$622,INDEX(FPL_Results_Extract[Gameweek 01],MATCH($A589,FPL_Results_Extract[[Player]:[Player]],0)),INDEX(Team_Key[[Abbreviation]:[Abbreviation]],MATCH(LEFT(INDEX(FPL_Fixtures_Extract[],MATCH($A589,FPL_Fixtures_Extract[[Player]:[Player]],0),MATCH(FPL_Combined[[#Headers],[Gameweek 01]],FPL_Fixtures_Extract[#Headers],0)),LEN(INDEX(FPL_Fixtures_Extract[],MATCH($A589,FPL_Fixtures_Extract[[Player]:[Player]],0),MATCH(FPL_Combined[[#Headers],[Gameweek 01]],FPL_Fixtures_Extract[#Headers],0)))-4),Team_Key[[Full Name]:[Full Name]],0))&amp;RIGHT(INDEX(FPL_Fixtures_Extract[],MATCH($A589,FPL_Fixtures_Extract[[Player]:[Player]],0),MATCH(FPL_Combined[[#Headers],[Gameweek 01]],FPL_Fixtures_Extract[#Headers],0)),3))</f>
        <v>NEW(A) 2-2</v>
      </c>
      <c r="C589" t="str">
        <f ca="1">IF(RIGHT(FPL_Combined[[#Headers],[Gameweek 02]],2)&lt;$B$622,INDEX(FPL_Results_Extract[Gameweek 02],MATCH($A589,FPL_Results_Extract[[Player]:[Player]],0)),INDEX(Team_Key[[Abbreviation]:[Abbreviation]],MATCH(LEFT(INDEX(FPL_Fixtures_Extract[],MATCH($A589,FPL_Fixtures_Extract[[Player]:[Player]],0),MATCH(FPL_Combined[[#Headers],[Gameweek 02]],FPL_Fixtures_Extract[#Headers],0)),LEN(INDEX(FPL_Fixtures_Extract[],MATCH($A589,FPL_Fixtures_Extract[[Player]:[Player]],0),MATCH(FPL_Combined[[#Headers],[Gameweek 02]],FPL_Fixtures_Extract[#Headers],0)))-4),Team_Key[[Full Name]:[Full Name]],0))&amp;RIGHT(INDEX(FPL_Fixtures_Extract[],MATCH($A589,FPL_Fixtures_Extract[[Player]:[Player]],0),MATCH(FPL_Combined[[#Headers],[Gameweek 02]],FPL_Fixtures_Extract[#Headers],0)),3))</f>
        <v>EVE(H) 0-3</v>
      </c>
      <c r="D589" t="str">
        <f ca="1">IF(RIGHT(FPL_Combined[[#Headers],[Gameweek 03]],2)&lt;$B$622,INDEX(FPL_Results_Extract[Gameweek 03],MATCH($A589,FPL_Results_Extract[[Player]:[Player]],0)),INDEX(Team_Key[[Abbreviation]:[Abbreviation]],MATCH(LEFT(INDEX(FPL_Fixtures_Extract[],MATCH($A589,FPL_Fixtures_Extract[[Player]:[Player]],0),MATCH(FPL_Combined[[#Headers],[Gameweek 03]],FPL_Fixtures_Extract[#Headers],0)),LEN(INDEX(FPL_Fixtures_Extract[],MATCH($A589,FPL_Fixtures_Extract[[Player]:[Player]],0),MATCH(FPL_Combined[[#Headers],[Gameweek 03]],FPL_Fixtures_Extract[#Headers],0)))-4),Team_Key[[Full Name]:[Full Name]],0))&amp;RIGHT(INDEX(FPL_Fixtures_Extract[],MATCH($A589,FPL_Fixtures_Extract[[Player]:[Player]],0),MATCH(FPL_Combined[[#Headers],[Gameweek 03]],FPL_Fixtures_Extract[#Headers],0)),3))</f>
        <v>WAT(A) 0-0</v>
      </c>
      <c r="E589" t="str">
        <f ca="1">IF(RIGHT(FPL_Combined[[#Headers],[Gameweek 04]],2)&lt;$B$622,INDEX(FPL_Results_Extract[Gameweek 04],MATCH($A589,FPL_Results_Extract[[Player]:[Player]],0)),INDEX(Team_Key[[Abbreviation]:[Abbreviation]],MATCH(LEFT(INDEX(FPL_Fixtures_Extract[],MATCH($A589,FPL_Fixtures_Extract[[Player]:[Player]],0),MATCH(FPL_Combined[[#Headers],[Gameweek 04]],FPL_Fixtures_Extract[#Headers],0)),LEN(INDEX(FPL_Fixtures_Extract[],MATCH($A589,FPL_Fixtures_Extract[[Player]:[Player]],0),MATCH(FPL_Combined[[#Headers],[Gameweek 04]],FPL_Fixtures_Extract[#Headers],0)))-4),Team_Key[[Full Name]:[Full Name]],0))&amp;RIGHT(INDEX(FPL_Fixtures_Extract[],MATCH($A589,FPL_Fixtures_Extract[[Player]:[Player]],0),MATCH(FPL_Combined[[#Headers],[Gameweek 04]],FPL_Fixtures_Extract[#Headers],0)),3))</f>
        <v>NOR(H) 3-0</v>
      </c>
      <c r="F589" t="str">
        <f ca="1">IF(RIGHT(FPL_Combined[[#Headers],[Gameweek 05]],2)&lt;$B$622,INDEX(FPL_Results_Extract[Gameweek 05],MATCH($A589,FPL_Results_Extract[[Player]:[Player]],0)),INDEX(Team_Key[[Abbreviation]:[Abbreviation]],MATCH(LEFT(INDEX(FPL_Fixtures_Extract[],MATCH($A589,FPL_Fixtures_Extract[[Player]:[Player]],0),MATCH(FPL_Combined[[#Headers],[Gameweek 05]],FPL_Fixtures_Extract[#Headers],0)),LEN(INDEX(FPL_Fixtures_Extract[],MATCH($A589,FPL_Fixtures_Extract[[Player]:[Player]],0),MATCH(FPL_Combined[[#Headers],[Gameweek 05]],FPL_Fixtures_Extract[#Headers],0)))-4),Team_Key[[Full Name]:[Full Name]],0))&amp;RIGHT(INDEX(FPL_Fixtures_Extract[],MATCH($A589,FPL_Fixtures_Extract[[Player]:[Player]],0),MATCH(FPL_Combined[[#Headers],[Gameweek 05]],FPL_Fixtures_Extract[#Headers],0)),3))</f>
        <v>WBA(A) 0-0</v>
      </c>
      <c r="G589" t="str">
        <f ca="1">IF(RIGHT(FPL_Combined[[#Headers],[Gameweek 06]],2)&lt;$B$622,INDEX(FPL_Results_Extract[Gameweek 06],MATCH($A589,FPL_Results_Extract[[Player]:[Player]],0)),INDEX(Team_Key[[Abbreviation]:[Abbreviation]],MATCH(LEFT(INDEX(FPL_Fixtures_Extract[],MATCH($A589,FPL_Fixtures_Extract[[Player]:[Player]],0),MATCH(FPL_Combined[[#Headers],[Gameweek 06]],FPL_Fixtures_Extract[#Headers],0)),LEN(INDEX(FPL_Fixtures_Extract[],MATCH($A589,FPL_Fixtures_Extract[[Player]:[Player]],0),MATCH(FPL_Combined[[#Headers],[Gameweek 06]],FPL_Fixtures_Extract[#Headers],0)))-4),Team_Key[[Full Name]:[Full Name]],0))&amp;RIGHT(INDEX(FPL_Fixtures_Extract[],MATCH($A589,FPL_Fixtures_Extract[[Player]:[Player]],0),MATCH(FPL_Combined[[#Headers],[Gameweek 06]],FPL_Fixtures_Extract[#Headers],0)),3))</f>
        <v>MUN(H) 2-3</v>
      </c>
      <c r="H589" t="str">
        <f ca="1">IF(RIGHT(FPL_Combined[[#Headers],[Gameweek 07]],2)&lt;$B$622,INDEX(FPL_Results_Extract[Gameweek 07],MATCH($A589,FPL_Results_Extract[[Player]:[Player]],0)),INDEX(Team_Key[[Abbreviation]:[Abbreviation]],MATCH(LEFT(INDEX(FPL_Fixtures_Extract[],MATCH($A589,FPL_Fixtures_Extract[[Player]:[Player]],0),MATCH(FPL_Combined[[#Headers],[Gameweek 07]],FPL_Fixtures_Extract[#Headers],0)),LEN(INDEX(FPL_Fixtures_Extract[],MATCH($A589,FPL_Fixtures_Extract[[Player]:[Player]],0),MATCH(FPL_Combined[[#Headers],[Gameweek 07]],FPL_Fixtures_Extract[#Headers],0)))-4),Team_Key[[Full Name]:[Full Name]],0))&amp;RIGHT(INDEX(FPL_Fixtures_Extract[],MATCH($A589,FPL_Fixtures_Extract[[Player]:[Player]],0),MATCH(FPL_Combined[[#Headers],[Gameweek 07]],FPL_Fixtures_Extract[#Headers],0)),3))</f>
        <v>SWA(H) 3-1</v>
      </c>
      <c r="I589" t="str">
        <f ca="1">IF(RIGHT(FPL_Combined[[#Headers],[Gameweek 08]],2)&lt;$B$622,INDEX(FPL_Results_Extract[Gameweek 08],MATCH($A589,FPL_Results_Extract[[Player]:[Player]],0)),INDEX(Team_Key[[Abbreviation]:[Abbreviation]],MATCH(LEFT(INDEX(FPL_Fixtures_Extract[],MATCH($A589,FPL_Fixtures_Extract[[Player]:[Player]],0),MATCH(FPL_Combined[[#Headers],[Gameweek 08]],FPL_Fixtures_Extract[#Headers],0)),LEN(INDEX(FPL_Fixtures_Extract[],MATCH($A589,FPL_Fixtures_Extract[[Player]:[Player]],0),MATCH(FPL_Combined[[#Headers],[Gameweek 08]],FPL_Fixtures_Extract[#Headers],0)))-4),Team_Key[[Full Name]:[Full Name]],0))&amp;RIGHT(INDEX(FPL_Fixtures_Extract[],MATCH($A589,FPL_Fixtures_Extract[[Player]:[Player]],0),MATCH(FPL_Combined[[#Headers],[Gameweek 08]],FPL_Fixtures_Extract[#Headers],0)),3))</f>
        <v>CHE(A) 3-1</v>
      </c>
      <c r="J589" t="str">
        <f ca="1">IF(RIGHT(FPL_Combined[[#Headers],[Gameweek 09]],2)&lt;$B$622,INDEX(FPL_Results_Extract[Gameweek 09],MATCH($A589,FPL_Results_Extract[[Player]:[Player]],0)),INDEX(Team_Key[[Abbreviation]:[Abbreviation]],MATCH(LEFT(INDEX(FPL_Fixtures_Extract[],MATCH($A589,FPL_Fixtures_Extract[[Player]:[Player]],0),MATCH(FPL_Combined[[#Headers],[Gameweek 09]],FPL_Fixtures_Extract[#Headers],0)),LEN(INDEX(FPL_Fixtures_Extract[],MATCH($A589,FPL_Fixtures_Extract[[Player]:[Player]],0),MATCH(FPL_Combined[[#Headers],[Gameweek 09]],FPL_Fixtures_Extract[#Headers],0)))-4),Team_Key[[Full Name]:[Full Name]],0))&amp;RIGHT(INDEX(FPL_Fixtures_Extract[],MATCH($A589,FPL_Fixtures_Extract[[Player]:[Player]],0),MATCH(FPL_Combined[[#Headers],[Gameweek 09]],FPL_Fixtures_Extract[#Headers],0)),3))</f>
        <v>LEI(H) 2-2</v>
      </c>
      <c r="K589" t="str">
        <f ca="1">IF(RIGHT(FPL_Combined[[#Headers],[Gameweek 10]],2)&lt;$B$622,INDEX(FPL_Results_Extract[Gameweek 10],MATCH($A589,FPL_Results_Extract[[Player]:[Player]],0)),INDEX(Team_Key[[Abbreviation]:[Abbreviation]],MATCH(LEFT(INDEX(FPL_Fixtures_Extract[],MATCH($A589,FPL_Fixtures_Extract[[Player]:[Player]],0),MATCH(FPL_Combined[[#Headers],[Gameweek 10]],FPL_Fixtures_Extract[#Headers],0)),LEN(INDEX(FPL_Fixtures_Extract[],MATCH($A589,FPL_Fixtures_Extract[[Player]:[Player]],0),MATCH(FPL_Combined[[#Headers],[Gameweek 10]],FPL_Fixtures_Extract[#Headers],0)))-4),Team_Key[[Full Name]:[Full Name]],0))&amp;RIGHT(INDEX(FPL_Fixtures_Extract[],MATCH($A589,FPL_Fixtures_Extract[[Player]:[Player]],0),MATCH(FPL_Combined[[#Headers],[Gameweek 10]],FPL_Fixtures_Extract[#Headers],0)),3))</f>
        <v>LIV(A) 1-1</v>
      </c>
      <c r="L589" t="str">
        <f ca="1">IF(RIGHT(FPL_Combined[[#Headers],[Gameweek 11]],2)&lt;$B$622,INDEX(FPL_Results_Extract[Gameweek 11],MATCH($A589,FPL_Results_Extract[[Player]:[Player]],0)),INDEX(Team_Key[[Abbreviation]:[Abbreviation]],MATCH(LEFT(INDEX(FPL_Fixtures_Extract[],MATCH($A589,FPL_Fixtures_Extract[[Player]:[Player]],0),MATCH(FPL_Combined[[#Headers],[Gameweek 11]],FPL_Fixtures_Extract[#Headers],0)),LEN(INDEX(FPL_Fixtures_Extract[],MATCH($A589,FPL_Fixtures_Extract[[Player]:[Player]],0),MATCH(FPL_Combined[[#Headers],[Gameweek 11]],FPL_Fixtures_Extract[#Headers],0)))-4),Team_Key[[Full Name]:[Full Name]],0))&amp;RIGHT(INDEX(FPL_Fixtures_Extract[],MATCH($A589,FPL_Fixtures_Extract[[Player]:[Player]],0),MATCH(FPL_Combined[[#Headers],[Gameweek 11]],FPL_Fixtures_Extract[#Headers],0)),3))</f>
        <v>BOU(H) 2-0</v>
      </c>
      <c r="M589" t="str">
        <f ca="1">IF(RIGHT(FPL_Combined[[#Headers],[Gameweek 12]],2)&lt;$B$622,INDEX(FPL_Results_Extract[Gameweek 12],MATCH($A589,FPL_Results_Extract[[Player]:[Player]],0)),INDEX(Team_Key[[Abbreviation]:[Abbreviation]],MATCH(LEFT(INDEX(FPL_Fixtures_Extract[],MATCH($A589,FPL_Fixtures_Extract[[Player]:[Player]],0),MATCH(FPL_Combined[[#Headers],[Gameweek 12]],FPL_Fixtures_Extract[#Headers],0)),LEN(INDEX(FPL_Fixtures_Extract[],MATCH($A589,FPL_Fixtures_Extract[[Player]:[Player]],0),MATCH(FPL_Combined[[#Headers],[Gameweek 12]],FPL_Fixtures_Extract[#Headers],0)))-4),Team_Key[[Full Name]:[Full Name]],0))&amp;RIGHT(INDEX(FPL_Fixtures_Extract[],MATCH($A589,FPL_Fixtures_Extract[[Player]:[Player]],0),MATCH(FPL_Combined[[#Headers],[Gameweek 12]],FPL_Fixtures_Extract[#Headers],0)),3))</f>
        <v>SUN(A) 1-0</v>
      </c>
      <c r="N589" t="str">
        <f ca="1">IF(RIGHT(FPL_Combined[[#Headers],[Gameweek 13]],2)&lt;$B$622,INDEX(FPL_Results_Extract[Gameweek 13],MATCH($A589,FPL_Results_Extract[[Player]:[Player]],0)),INDEX(Team_Key[[Abbreviation]:[Abbreviation]],MATCH(LEFT(INDEX(FPL_Fixtures_Extract[],MATCH($A589,FPL_Fixtures_Extract[[Player]:[Player]],0),MATCH(FPL_Combined[[#Headers],[Gameweek 13]],FPL_Fixtures_Extract[#Headers],0)),LEN(INDEX(FPL_Fixtures_Extract[],MATCH($A589,FPL_Fixtures_Extract[[Player]:[Player]],0),MATCH(FPL_Combined[[#Headers],[Gameweek 13]],FPL_Fixtures_Extract[#Headers],0)))-4),Team_Key[[Full Name]:[Full Name]],0))&amp;RIGHT(INDEX(FPL_Fixtures_Extract[],MATCH($A589,FPL_Fixtures_Extract[[Player]:[Player]],0),MATCH(FPL_Combined[[#Headers],[Gameweek 13]],FPL_Fixtures_Extract[#Headers],0)),3))</f>
        <v>STK(H) 0-1</v>
      </c>
      <c r="O589" t="str">
        <f ca="1">IF(RIGHT(FPL_Combined[[#Headers],[Gameweek 14]],2)&lt;$B$622,INDEX(FPL_Results_Extract[Gameweek 14],MATCH($A589,FPL_Results_Extract[[Player]:[Player]],0)),INDEX(Team_Key[[Abbreviation]:[Abbreviation]],MATCH(LEFT(INDEX(FPL_Fixtures_Extract[],MATCH($A589,FPL_Fixtures_Extract[[Player]:[Player]],0),MATCH(FPL_Combined[[#Headers],[Gameweek 14]],FPL_Fixtures_Extract[#Headers],0)),LEN(INDEX(FPL_Fixtures_Extract[],MATCH($A589,FPL_Fixtures_Extract[[Player]:[Player]],0),MATCH(FPL_Combined[[#Headers],[Gameweek 14]],FPL_Fixtures_Extract[#Headers],0)))-4),Team_Key[[Full Name]:[Full Name]],0))&amp;RIGHT(INDEX(FPL_Fixtures_Extract[],MATCH($A589,FPL_Fixtures_Extract[[Player]:[Player]],0),MATCH(FPL_Combined[[#Headers],[Gameweek 14]],FPL_Fixtures_Extract[#Headers],0)),3))</f>
        <v>MCI(A) 1-3</v>
      </c>
      <c r="P589" t="str">
        <f ca="1">IF(RIGHT(FPL_Combined[[#Headers],[Gameweek 15]],2)&lt;$B$622,INDEX(FPL_Results_Extract[Gameweek 15],MATCH($A589,FPL_Results_Extract[[Player]:[Player]],0)),INDEX(Team_Key[[Abbreviation]:[Abbreviation]],MATCH(LEFT(INDEX(FPL_Fixtures_Extract[],MATCH($A589,FPL_Fixtures_Extract[[Player]:[Player]],0),MATCH(FPL_Combined[[#Headers],[Gameweek 15]],FPL_Fixtures_Extract[#Headers],0)),LEN(INDEX(FPL_Fixtures_Extract[],MATCH($A589,FPL_Fixtures_Extract[[Player]:[Player]],0),MATCH(FPL_Combined[[#Headers],[Gameweek 15]],FPL_Fixtures_Extract[#Headers],0)))-4),Team_Key[[Full Name]:[Full Name]],0))&amp;RIGHT(INDEX(FPL_Fixtures_Extract[],MATCH($A589,FPL_Fixtures_Extract[[Player]:[Player]],0),MATCH(FPL_Combined[[#Headers],[Gameweek 15]],FPL_Fixtures_Extract[#Headers],0)),3))</f>
        <v>AVL(H) 1-1</v>
      </c>
      <c r="Q589" t="str">
        <f ca="1">IF(RIGHT(FPL_Combined[[#Headers],[Gameweek 16]],2)&lt;$B$622,INDEX(FPL_Results_Extract[Gameweek 16],MATCH($A589,FPL_Results_Extract[[Player]:[Player]],0)),INDEX(Team_Key[[Abbreviation]:[Abbreviation]],MATCH(LEFT(INDEX(FPL_Fixtures_Extract[],MATCH($A589,FPL_Fixtures_Extract[[Player]:[Player]],0),MATCH(FPL_Combined[[#Headers],[Gameweek 16]],FPL_Fixtures_Extract[#Headers],0)),LEN(INDEX(FPL_Fixtures_Extract[],MATCH($A589,FPL_Fixtures_Extract[[Player]:[Player]],0),MATCH(FPL_Combined[[#Headers],[Gameweek 16]],FPL_Fixtures_Extract[#Headers],0)))-4),Team_Key[[Full Name]:[Full Name]],0))&amp;RIGHT(INDEX(FPL_Fixtures_Extract[],MATCH($A589,FPL_Fixtures_Extract[[Player]:[Player]],0),MATCH(FPL_Combined[[#Headers],[Gameweek 16]],FPL_Fixtures_Extract[#Headers],0)),3))</f>
        <v>CRY(A) 0-1</v>
      </c>
      <c r="R589" t="str">
        <f ca="1">IF(RIGHT(FPL_Combined[[#Headers],[Gameweek 17]],2)&lt;$B$622,INDEX(FPL_Results_Extract[Gameweek 17],MATCH($A589,FPL_Results_Extract[[Player]:[Player]],0)),INDEX(Team_Key[[Abbreviation]:[Abbreviation]],MATCH(LEFT(INDEX(FPL_Fixtures_Extract[],MATCH($A589,FPL_Fixtures_Extract[[Player]:[Player]],0),MATCH(FPL_Combined[[#Headers],[Gameweek 17]],FPL_Fixtures_Extract[#Headers],0)),LEN(INDEX(FPL_Fixtures_Extract[],MATCH($A589,FPL_Fixtures_Extract[[Player]:[Player]],0),MATCH(FPL_Combined[[#Headers],[Gameweek 17]],FPL_Fixtures_Extract[#Headers],0)))-4),Team_Key[[Full Name]:[Full Name]],0))&amp;RIGHT(INDEX(FPL_Fixtures_Extract[],MATCH($A589,FPL_Fixtures_Extract[[Player]:[Player]],0),MATCH(FPL_Combined[[#Headers],[Gameweek 17]],FPL_Fixtures_Extract[#Headers],0)),3))</f>
        <v>TOT(H) 0-2</v>
      </c>
      <c r="S589" t="str">
        <f ca="1">IF(RIGHT(FPL_Combined[[#Headers],[Gameweek 18]],2)&lt;$B$622,INDEX(FPL_Results_Extract[Gameweek 18],MATCH($A589,FPL_Results_Extract[[Player]:[Player]],0)),INDEX(Team_Key[[Abbreviation]:[Abbreviation]],MATCH(LEFT(INDEX(FPL_Fixtures_Extract[],MATCH($A589,FPL_Fixtures_Extract[[Player]:[Player]],0),MATCH(FPL_Combined[[#Headers],[Gameweek 18]],FPL_Fixtures_Extract[#Headers],0)),LEN(INDEX(FPL_Fixtures_Extract[],MATCH($A589,FPL_Fixtures_Extract[[Player]:[Player]],0),MATCH(FPL_Combined[[#Headers],[Gameweek 18]],FPL_Fixtures_Extract[#Headers],0)))-4),Team_Key[[Full Name]:[Full Name]],0))&amp;RIGHT(INDEX(FPL_Fixtures_Extract[],MATCH($A589,FPL_Fixtures_Extract[[Player]:[Player]],0),MATCH(FPL_Combined[[#Headers],[Gameweek 18]],FPL_Fixtures_Extract[#Headers],0)),3))</f>
        <v>ARS(H) 4-0</v>
      </c>
      <c r="T589" t="str">
        <f ca="1">IF(RIGHT(FPL_Combined[[#Headers],[Gameweek 19]],2)&lt;$B$622,INDEX(FPL_Results_Extract[Gameweek 19],MATCH($A589,FPL_Results_Extract[[Player]:[Player]],0)),INDEX(Team_Key[[Abbreviation]:[Abbreviation]],MATCH(LEFT(INDEX(FPL_Fixtures_Extract[],MATCH($A589,FPL_Fixtures_Extract[[Player]:[Player]],0),MATCH(FPL_Combined[[#Headers],[Gameweek 19]],FPL_Fixtures_Extract[#Headers],0)),LEN(INDEX(FPL_Fixtures_Extract[],MATCH($A589,FPL_Fixtures_Extract[[Player]:[Player]],0),MATCH(FPL_Combined[[#Headers],[Gameweek 19]],FPL_Fixtures_Extract[#Headers],0)))-4),Team_Key[[Full Name]:[Full Name]],0))&amp;RIGHT(INDEX(FPL_Fixtures_Extract[],MATCH($A589,FPL_Fixtures_Extract[[Player]:[Player]],0),MATCH(FPL_Combined[[#Headers],[Gameweek 19]],FPL_Fixtures_Extract[#Headers],0)),3))</f>
        <v>WHU(A) 1-2</v>
      </c>
      <c r="U589" t="str">
        <f ca="1">IF(RIGHT(FPL_Combined[[#Headers],[Gameweek 20]],2)&lt;$B$622,INDEX(FPL_Results_Extract[Gameweek 20],MATCH($A589,FPL_Results_Extract[[Player]:[Player]],0)),INDEX(Team_Key[[Abbreviation]:[Abbreviation]],MATCH(LEFT(INDEX(FPL_Fixtures_Extract[],MATCH($A589,FPL_Fixtures_Extract[[Player]:[Player]],0),MATCH(FPL_Combined[[#Headers],[Gameweek 20]],FPL_Fixtures_Extract[#Headers],0)),LEN(INDEX(FPL_Fixtures_Extract[],MATCH($A589,FPL_Fixtures_Extract[[Player]:[Player]],0),MATCH(FPL_Combined[[#Headers],[Gameweek 20]],FPL_Fixtures_Extract[#Headers],0)))-4),Team_Key[[Full Name]:[Full Name]],0))&amp;RIGHT(INDEX(FPL_Fixtures_Extract[],MATCH($A589,FPL_Fixtures_Extract[[Player]:[Player]],0),MATCH(FPL_Combined[[#Headers],[Gameweek 20]],FPL_Fixtures_Extract[#Headers],0)),3))</f>
        <v>NOR(A) 0-1</v>
      </c>
      <c r="V589" t="str">
        <f ca="1">IF(RIGHT(FPL_Combined[[#Headers],[Gameweek 21]],2)&lt;$B$622,INDEX(FPL_Results_Extract[Gameweek 21],MATCH($A589,FPL_Results_Extract[[Player]:[Player]],0)),INDEX(Team_Key[[Abbreviation]:[Abbreviation]],MATCH(LEFT(INDEX(FPL_Fixtures_Extract[],MATCH($A589,FPL_Fixtures_Extract[[Player]:[Player]],0),MATCH(FPL_Combined[[#Headers],[Gameweek 21]],FPL_Fixtures_Extract[#Headers],0)),LEN(INDEX(FPL_Fixtures_Extract[],MATCH($A589,FPL_Fixtures_Extract[[Player]:[Player]],0),MATCH(FPL_Combined[[#Headers],[Gameweek 21]],FPL_Fixtures_Extract[#Headers],0)))-4),Team_Key[[Full Name]:[Full Name]],0))&amp;RIGHT(INDEX(FPL_Fixtures_Extract[],MATCH($A589,FPL_Fixtures_Extract[[Player]:[Player]],0),MATCH(FPL_Combined[[#Headers],[Gameweek 21]],FPL_Fixtures_Extract[#Headers],0)),3))</f>
        <v>WAT(H) 2-0</v>
      </c>
      <c r="W589" t="str">
        <f ca="1">IF(RIGHT(FPL_Combined[[#Headers],[Gameweek 22]],2)&lt;$B$622,INDEX(FPL_Results_Extract[Gameweek 22],MATCH($A589,FPL_Results_Extract[[Player]:[Player]],0)),INDEX(Team_Key[[Abbreviation]:[Abbreviation]],MATCH(LEFT(INDEX(FPL_Fixtures_Extract[],MATCH($A589,FPL_Fixtures_Extract[[Player]:[Player]],0),MATCH(FPL_Combined[[#Headers],[Gameweek 22]],FPL_Fixtures_Extract[#Headers],0)),LEN(INDEX(FPL_Fixtures_Extract[],MATCH($A589,FPL_Fixtures_Extract[[Player]:[Player]],0),MATCH(FPL_Combined[[#Headers],[Gameweek 22]],FPL_Fixtures_Extract[#Headers],0)))-4),Team_Key[[Full Name]:[Full Name]],0))&amp;RIGHT(INDEX(FPL_Fixtures_Extract[],MATCH($A589,FPL_Fixtures_Extract[[Player]:[Player]],0),MATCH(FPL_Combined[[#Headers],[Gameweek 22]],FPL_Fixtures_Extract[#Headers],0)),3))</f>
        <v>WBA(H) 3-0</v>
      </c>
      <c r="X589" t="str">
        <f ca="1">IF(RIGHT(FPL_Combined[[#Headers],[Gameweek 23]],2)&lt;$B$622,INDEX(FPL_Results_Extract[Gameweek 23],MATCH($A589,FPL_Results_Extract[[Player]:[Player]],0)),INDEX(Team_Key[[Abbreviation]:[Abbreviation]],MATCH(LEFT(INDEX(FPL_Fixtures_Extract[],MATCH($A589,FPL_Fixtures_Extract[[Player]:[Player]],0),MATCH(FPL_Combined[[#Headers],[Gameweek 23]],FPL_Fixtures_Extract[#Headers],0)),LEN(INDEX(FPL_Fixtures_Extract[],MATCH($A589,FPL_Fixtures_Extract[[Player]:[Player]],0),MATCH(FPL_Combined[[#Headers],[Gameweek 23]],FPL_Fixtures_Extract[#Headers],0)))-4),Team_Key[[Full Name]:[Full Name]],0))&amp;RIGHT(INDEX(FPL_Fixtures_Extract[],MATCH($A589,FPL_Fixtures_Extract[[Player]:[Player]],0),MATCH(FPL_Combined[[#Headers],[Gameweek 23]],FPL_Fixtures_Extract[#Headers],0)),3))</f>
        <v>MUN(A) 1-0</v>
      </c>
      <c r="Y589" t="str">
        <f ca="1">IF(RIGHT(FPL_Combined[[#Headers],[Gameweek 24]],2)&lt;$B$622,INDEX(FPL_Results_Extract[Team],MATCH($A589,FPL_Results_Extract[[Player]:[Player]],0)),INDEX(Team_Key[[Abbreviation]:[Abbreviation]],MATCH(LEFT(INDEX(FPL_Fixtures_Extract[],MATCH($A589,FPL_Fixtures_Extract[[Player]:[Player]],0),MATCH(FPL_Combined[[#Headers],[Gameweek 24]],FPL_Fixtures_Extract[#Headers],0)),LEN(INDEX(FPL_Fixtures_Extract[],MATCH($A589,FPL_Fixtures_Extract[[Player]:[Player]],0),MATCH(FPL_Combined[[#Headers],[Gameweek 24]],FPL_Fixtures_Extract[#Headers],0)))-4),Team_Key[[Full Name]:[Full Name]],0))&amp;RIGHT(INDEX(FPL_Fixtures_Extract[],MATCH($A589,FPL_Fixtures_Extract[[Player]:[Player]],0),MATCH(FPL_Combined[[#Headers],[Gameweek 24]],FPL_Fixtures_Extract[#Headers],0)),3))</f>
        <v>SOU</v>
      </c>
      <c r="Z589" t="str">
        <f ca="1">IF(RIGHT(FPL_Combined[[#Headers],[Gameweek 25]],2)&lt;$B$622,INDEX(FPL_Results_Extract[Player],MATCH($A589,FPL_Results_Extract[[Player]:[Player]],0)),INDEX(Team_Key[[Abbreviation]:[Abbreviation]],MATCH(LEFT(INDEX(FPL_Fixtures_Extract[],MATCH($A589,FPL_Fixtures_Extract[[Player]:[Player]],0),MATCH(FPL_Combined[[#Headers],[Gameweek 25]],FPL_Fixtures_Extract[#Headers],0)),LEN(INDEX(FPL_Fixtures_Extract[],MATCH($A589,FPL_Fixtures_Extract[[Player]:[Player]],0),MATCH(FPL_Combined[[#Headers],[Gameweek 25]],FPL_Fixtures_Extract[#Headers],0)))-4),Team_Key[[Full Name]:[Full Name]],0))&amp;RIGHT(INDEX(FPL_Fixtures_Extract[],MATCH($A589,FPL_Fixtures_Extract[[Player]:[Player]],0),MATCH(FPL_Combined[[#Headers],[Gameweek 25]],FPL_Fixtures_Extract[#Headers],0)),3))</f>
        <v>Ward-Prowse</v>
      </c>
      <c r="AA589" t="str">
        <f ca="1">IF(RIGHT(FPL_Combined[[#Headers],[Gameweek 26]],2)&lt;$B$622,INDEX(FPL_Results_Extract[Gameweek 01],MATCH($A589,FPL_Results_Extract[[Player]:[Player]],0)),INDEX(Team_Key[[Abbreviation]:[Abbreviation]],MATCH(LEFT(INDEX(FPL_Fixtures_Extract[],MATCH($A589,FPL_Fixtures_Extract[[Player]:[Player]],0),MATCH(FPL_Combined[[#Headers],[Gameweek 26]],FPL_Fixtures_Extract[#Headers],0)),LEN(INDEX(FPL_Fixtures_Extract[],MATCH($A589,FPL_Fixtures_Extract[[Player]:[Player]],0),MATCH(FPL_Combined[[#Headers],[Gameweek 26]],FPL_Fixtures_Extract[#Headers],0)))-4),Team_Key[[Full Name]:[Full Name]],0))&amp;RIGHT(INDEX(FPL_Fixtures_Extract[],MATCH($A589,FPL_Fixtures_Extract[[Player]:[Player]],0),MATCH(FPL_Combined[[#Headers],[Gameweek 26]],FPL_Fixtures_Extract[#Headers],0)),3))</f>
        <v>NEW(A) 2-2</v>
      </c>
      <c r="AB589" t="str">
        <f ca="1">IF(RIGHT(FPL_Combined[[#Headers],[Gameweek 27]],2)&lt;$B$622,INDEX(FPL_Results_Extract[Gameweek 02],MATCH($A589,FPL_Results_Extract[[Player]:[Player]],0)),INDEX(Team_Key[[Abbreviation]:[Abbreviation]],MATCH(LEFT(INDEX(FPL_Fixtures_Extract[],MATCH($A589,FPL_Fixtures_Extract[[Player]:[Player]],0),MATCH(FPL_Combined[[#Headers],[Gameweek 27]],FPL_Fixtures_Extract[#Headers],0)),LEN(INDEX(FPL_Fixtures_Extract[],MATCH($A589,FPL_Fixtures_Extract[[Player]:[Player]],0),MATCH(FPL_Combined[[#Headers],[Gameweek 27]],FPL_Fixtures_Extract[#Headers],0)))-4),Team_Key[[Full Name]:[Full Name]],0))&amp;RIGHT(INDEX(FPL_Fixtures_Extract[],MATCH($A589,FPL_Fixtures_Extract[[Player]:[Player]],0),MATCH(FPL_Combined[[#Headers],[Gameweek 27]],FPL_Fixtures_Extract[#Headers],0)),3))</f>
        <v>EVE(H) 0-3</v>
      </c>
      <c r="AC589" t="str">
        <f ca="1">IF(RIGHT(FPL_Combined[[#Headers],[Gameweek 28]],2)&lt;$B$622,INDEX(FPL_Results_Extract[Gameweek 03],MATCH($A589,FPL_Results_Extract[[Player]:[Player]],0)),INDEX(Team_Key[[Abbreviation]:[Abbreviation]],MATCH(LEFT(INDEX(FPL_Fixtures_Extract[],MATCH($A589,FPL_Fixtures_Extract[[Player]:[Player]],0),MATCH(FPL_Combined[[#Headers],[Gameweek 28]],FPL_Fixtures_Extract[#Headers],0)),LEN(INDEX(FPL_Fixtures_Extract[],MATCH($A589,FPL_Fixtures_Extract[[Player]:[Player]],0),MATCH(FPL_Combined[[#Headers],[Gameweek 28]],FPL_Fixtures_Extract[#Headers],0)))-4),Team_Key[[Full Name]:[Full Name]],0))&amp;RIGHT(INDEX(FPL_Fixtures_Extract[],MATCH($A589,FPL_Fixtures_Extract[[Player]:[Player]],0),MATCH(FPL_Combined[[#Headers],[Gameweek 28]],FPL_Fixtures_Extract[#Headers],0)),3))</f>
        <v>WAT(A) 0-0</v>
      </c>
      <c r="AD589" t="str">
        <f ca="1">IF(RIGHT(FPL_Combined[[#Headers],[Gameweek 29]],2)&lt;$B$622,INDEX(FPL_Results_Extract[Gameweek 04],MATCH($A589,FPL_Results_Extract[[Player]:[Player]],0)),INDEX(Team_Key[[Abbreviation]:[Abbreviation]],MATCH(LEFT(INDEX(FPL_Fixtures_Extract[],MATCH($A589,FPL_Fixtures_Extract[[Player]:[Player]],0),MATCH(FPL_Combined[[#Headers],[Gameweek 29]],FPL_Fixtures_Extract[#Headers],0)),LEN(INDEX(FPL_Fixtures_Extract[],MATCH($A589,FPL_Fixtures_Extract[[Player]:[Player]],0),MATCH(FPL_Combined[[#Headers],[Gameweek 29]],FPL_Fixtures_Extract[#Headers],0)))-4),Team_Key[[Full Name]:[Full Name]],0))&amp;RIGHT(INDEX(FPL_Fixtures_Extract[],MATCH($A589,FPL_Fixtures_Extract[[Player]:[Player]],0),MATCH(FPL_Combined[[#Headers],[Gameweek 29]],FPL_Fixtures_Extract[#Headers],0)),3))</f>
        <v>SUN(H)</v>
      </c>
      <c r="AE589" t="str">
        <f ca="1">IF(RIGHT(FPL_Combined[[#Headers],[Gameweek 30]],2)&lt;$B$622,INDEX(FPL_Results_Extract[Gameweek 05],MATCH($A589,FPL_Results_Extract[[Player]:[Player]],0)),INDEX(Team_Key[[Abbreviation]:[Abbreviation]],MATCH(LEFT(INDEX(FPL_Fixtures_Extract[],MATCH($A589,FPL_Fixtures_Extract[[Player]:[Player]],0),MATCH(FPL_Combined[[#Headers],[Gameweek 30]],FPL_Fixtures_Extract[#Headers],0)),LEN(INDEX(FPL_Fixtures_Extract[],MATCH($A589,FPL_Fixtures_Extract[[Player]:[Player]],0),MATCH(FPL_Combined[[#Headers],[Gameweek 30]],FPL_Fixtures_Extract[#Headers],0)))-4),Team_Key[[Full Name]:[Full Name]],0))&amp;RIGHT(INDEX(FPL_Fixtures_Extract[],MATCH($A589,FPL_Fixtures_Extract[[Player]:[Player]],0),MATCH(FPL_Combined[[#Headers],[Gameweek 30]],FPL_Fixtures_Extract[#Headers],0)),3))</f>
        <v>STK(A)</v>
      </c>
      <c r="AF589" t="str">
        <f ca="1">IF(RIGHT(FPL_Combined[[#Headers],[Gameweek 31]],2)&lt;$B$622,INDEX(FPL_Results_Extract[Gameweek 06],MATCH($A589,FPL_Results_Extract[[Player]:[Player]],0)),INDEX(Team_Key[[Abbreviation]:[Abbreviation]],MATCH(LEFT(INDEX(FPL_Fixtures_Extract[],MATCH($A589,FPL_Fixtures_Extract[[Player]:[Player]],0),MATCH(FPL_Combined[[#Headers],[Gameweek 31]],FPL_Fixtures_Extract[#Headers],0)),LEN(INDEX(FPL_Fixtures_Extract[],MATCH($A589,FPL_Fixtures_Extract[[Player]:[Player]],0),MATCH(FPL_Combined[[#Headers],[Gameweek 31]],FPL_Fixtures_Extract[#Headers],0)))-4),Team_Key[[Full Name]:[Full Name]],0))&amp;RIGHT(INDEX(FPL_Fixtures_Extract[],MATCH($A589,FPL_Fixtures_Extract[[Player]:[Player]],0),MATCH(FPL_Combined[[#Headers],[Gameweek 31]],FPL_Fixtures_Extract[#Headers],0)),3))</f>
        <v>LIV(H)</v>
      </c>
      <c r="AG589" t="str">
        <f ca="1">IF(RIGHT(FPL_Combined[[#Headers],[Gameweek 32]],2)&lt;$B$622,INDEX(FPL_Results_Extract[Gameweek 07],MATCH($A589,FPL_Results_Extract[[Player]:[Player]],0)),INDEX(Team_Key[[Abbreviation]:[Abbreviation]],MATCH(LEFT(INDEX(FPL_Fixtures_Extract[],MATCH($A589,FPL_Fixtures_Extract[[Player]:[Player]],0),MATCH(FPL_Combined[[#Headers],[Gameweek 32]],FPL_Fixtures_Extract[#Headers],0)),LEN(INDEX(FPL_Fixtures_Extract[],MATCH($A589,FPL_Fixtures_Extract[[Player]:[Player]],0),MATCH(FPL_Combined[[#Headers],[Gameweek 32]],FPL_Fixtures_Extract[#Headers],0)))-4),Team_Key[[Full Name]:[Full Name]],0))&amp;RIGHT(INDEX(FPL_Fixtures_Extract[],MATCH($A589,FPL_Fixtures_Extract[[Player]:[Player]],0),MATCH(FPL_Combined[[#Headers],[Gameweek 32]],FPL_Fixtures_Extract[#Headers],0)),3))</f>
        <v>LEI(A)</v>
      </c>
      <c r="AH589" t="str">
        <f ca="1">IF(RIGHT(FPL_Combined[[#Headers],[Gameweek 33]],2)&lt;$B$622,INDEX(FPL_Results_Extract[Gameweek 08],MATCH($A589,FPL_Results_Extract[[Player]:[Player]],0)),INDEX(Team_Key[[Abbreviation]:[Abbreviation]],MATCH(LEFT(INDEX(FPL_Fixtures_Extract[],MATCH($A589,FPL_Fixtures_Extract[[Player]:[Player]],0),MATCH(FPL_Combined[[#Headers],[Gameweek 33]],FPL_Fixtures_Extract[#Headers],0)),LEN(INDEX(FPL_Fixtures_Extract[],MATCH($A589,FPL_Fixtures_Extract[[Player]:[Player]],0),MATCH(FPL_Combined[[#Headers],[Gameweek 33]],FPL_Fixtures_Extract[#Headers],0)))-4),Team_Key[[Full Name]:[Full Name]],0))&amp;RIGHT(INDEX(FPL_Fixtures_Extract[],MATCH($A589,FPL_Fixtures_Extract[[Player]:[Player]],0),MATCH(FPL_Combined[[#Headers],[Gameweek 33]],FPL_Fixtures_Extract[#Headers],0)),3))</f>
        <v>NEW(H)</v>
      </c>
      <c r="AI589" t="str">
        <f ca="1">IF(RIGHT(FPL_Combined[[#Headers],[Gameweek 34]],2)&lt;$B$622,INDEX(FPL_Results_Extract[Gameweek 09],MATCH($A589,FPL_Results_Extract[[Player]:[Player]],0)),INDEX(Team_Key[[Abbreviation]:[Abbreviation]],MATCH(LEFT(INDEX(FPL_Fixtures_Extract[],MATCH($A589,FPL_Fixtures_Extract[[Player]:[Player]],0),MATCH(FPL_Combined[[#Headers],[Gameweek 34]],FPL_Fixtures_Extract[#Headers],0)),LEN(INDEX(FPL_Fixtures_Extract[],MATCH($A589,FPL_Fixtures_Extract[[Player]:[Player]],0),MATCH(FPL_Combined[[#Headers],[Gameweek 34]],FPL_Fixtures_Extract[#Headers],0)))-4),Team_Key[[Full Name]:[Full Name]],0))&amp;RIGHT(INDEX(FPL_Fixtures_Extract[],MATCH($A589,FPL_Fixtures_Extract[[Player]:[Player]],0),MATCH(FPL_Combined[[#Headers],[Gameweek 34]],FPL_Fixtures_Extract[#Headers],0)),3))</f>
        <v>EVE(A)</v>
      </c>
      <c r="AJ589" t="str">
        <f ca="1">IF(RIGHT(FPL_Combined[[#Headers],[Gameweek 35]],2)&lt;$B$622,INDEX(FPL_Results_Extract[Gameweek 10],MATCH($A589,FPL_Results_Extract[[Player]:[Player]],0)),INDEX(Team_Key[[Abbreviation]:[Abbreviation]],MATCH(LEFT(INDEX(FPL_Fixtures_Extract[],MATCH($A589,FPL_Fixtures_Extract[[Player]:[Player]],0),MATCH(FPL_Combined[[#Headers],[Gameweek 35]],FPL_Fixtures_Extract[#Headers],0)),LEN(INDEX(FPL_Fixtures_Extract[],MATCH($A589,FPL_Fixtures_Extract[[Player]:[Player]],0),MATCH(FPL_Combined[[#Headers],[Gameweek 35]],FPL_Fixtures_Extract[#Headers],0)))-4),Team_Key[[Full Name]:[Full Name]],0))&amp;RIGHT(INDEX(FPL_Fixtures_Extract[],MATCH($A589,FPL_Fixtures_Extract[[Player]:[Player]],0),MATCH(FPL_Combined[[#Headers],[Gameweek 35]],FPL_Fixtures_Extract[#Headers],0)),3))</f>
        <v>AVL(A)</v>
      </c>
      <c r="AK589" t="str">
        <f ca="1">IF(RIGHT(FPL_Combined[[#Headers],[Gameweek 36]],2)&lt;$B$622,INDEX(FPL_Results_Extract[Gameweek 11],MATCH($A589,FPL_Results_Extract[[Player]:[Player]],0)),INDEX(Team_Key[[Abbreviation]:[Abbreviation]],MATCH(LEFT(INDEX(FPL_Fixtures_Extract[],MATCH($A589,FPL_Fixtures_Extract[[Player]:[Player]],0),MATCH(FPL_Combined[[#Headers],[Gameweek 36]],FPL_Fixtures_Extract[#Headers],0)),LEN(INDEX(FPL_Fixtures_Extract[],MATCH($A589,FPL_Fixtures_Extract[[Player]:[Player]],0),MATCH(FPL_Combined[[#Headers],[Gameweek 36]],FPL_Fixtures_Extract[#Headers],0)))-4),Team_Key[[Full Name]:[Full Name]],0))&amp;RIGHT(INDEX(FPL_Fixtures_Extract[],MATCH($A589,FPL_Fixtures_Extract[[Player]:[Player]],0),MATCH(FPL_Combined[[#Headers],[Gameweek 36]],FPL_Fixtures_Extract[#Headers],0)),3))</f>
        <v>MCI(H)</v>
      </c>
      <c r="AL589" t="str">
        <f ca="1">IF(RIGHT(FPL_Combined[[#Headers],[Gameweek 37]],2)&lt;$B$622,INDEX(FPL_Results_Extract[Gameweek 12],MATCH($A589,FPL_Results_Extract[[Player]:[Player]],0)),INDEX(Team_Key[[Abbreviation]:[Abbreviation]],MATCH(LEFT(INDEX(FPL_Fixtures_Extract[],MATCH($A589,FPL_Fixtures_Extract[[Player]:[Player]],0),MATCH(FPL_Combined[[#Headers],[Gameweek 37]],FPL_Fixtures_Extract[#Headers],0)),LEN(INDEX(FPL_Fixtures_Extract[],MATCH($A589,FPL_Fixtures_Extract[[Player]:[Player]],0),MATCH(FPL_Combined[[#Headers],[Gameweek 37]],FPL_Fixtures_Extract[#Headers],0)))-4),Team_Key[[Full Name]:[Full Name]],0))&amp;RIGHT(INDEX(FPL_Fixtures_Extract[],MATCH($A589,FPL_Fixtures_Extract[[Player]:[Player]],0),MATCH(FPL_Combined[[#Headers],[Gameweek 37]],FPL_Fixtures_Extract[#Headers],0)),3))</f>
        <v>TOT(A)</v>
      </c>
      <c r="AM589" t="str">
        <f ca="1">IF(RIGHT(FPL_Combined[[#Headers],[Gameweek 38]],2)&lt;$B$622,INDEX(FPL_Results_Extract[Gameweek 13],MATCH($A589,FPL_Results_Extract[[Player]:[Player]],0)),INDEX(Team_Key[[Abbreviation]:[Abbreviation]],MATCH(LEFT(INDEX(FPL_Fixtures_Extract[],MATCH($A589,FPL_Fixtures_Extract[[Player]:[Player]],0),MATCH(FPL_Combined[[#Headers],[Gameweek 38]],FPL_Fixtures_Extract[#Headers],0)),LEN(INDEX(FPL_Fixtures_Extract[],MATCH($A589,FPL_Fixtures_Extract[[Player]:[Player]],0),MATCH(FPL_Combined[[#Headers],[Gameweek 38]],FPL_Fixtures_Extract[#Headers],0)))-4),Team_Key[[Full Name]:[Full Name]],0))&amp;RIGHT(INDEX(FPL_Fixtures_Extract[],MATCH($A589,FPL_Fixtures_Extract[[Player]:[Player]],0),MATCH(FPL_Combined[[#Headers],[Gameweek 38]],FPL_Fixtures_Extract[#Headers],0)),3))</f>
        <v>CRY(H)</v>
      </c>
    </row>
    <row r="590" spans="1:39" x14ac:dyDescent="0.45">
      <c r="A590" t="s">
        <v>173</v>
      </c>
      <c r="B590" t="str">
        <f ca="1">IF(RIGHT(FPL_Combined[[#Headers],[Gameweek 01]],2)&lt;$B$622,INDEX(FPL_Results_Extract[Gameweek 01],MATCH($A590,FPL_Results_Extract[[Player]:[Player]],0)),INDEX(Team_Key[[Abbreviation]:[Abbreviation]],MATCH(LEFT(INDEX(FPL_Fixtures_Extract[],MATCH($A590,FPL_Fixtures_Extract[[Player]:[Player]],0),MATCH(FPL_Combined[[#Headers],[Gameweek 01]],FPL_Fixtures_Extract[#Headers],0)),LEN(INDEX(FPL_Fixtures_Extract[],MATCH($A590,FPL_Fixtures_Extract[[Player]:[Player]],0),MATCH(FPL_Combined[[#Headers],[Gameweek 01]],FPL_Fixtures_Extract[#Headers],0)))-4),Team_Key[[Full Name]:[Full Name]],0))&amp;RIGHT(INDEX(FPL_Fixtures_Extract[],MATCH($A590,FPL_Fixtures_Extract[[Player]:[Player]],0),MATCH(FPL_Combined[[#Headers],[Gameweek 01]],FPL_Fixtures_Extract[#Headers],0)),3))</f>
        <v>SUN(H) 4-2</v>
      </c>
      <c r="C590" t="str">
        <f ca="1">IF(RIGHT(FPL_Combined[[#Headers],[Gameweek 02]],2)&lt;$B$622,INDEX(FPL_Results_Extract[Gameweek 02],MATCH($A590,FPL_Results_Extract[[Player]:[Player]],0)),INDEX(Team_Key[[Abbreviation]:[Abbreviation]],MATCH(LEFT(INDEX(FPL_Fixtures_Extract[],MATCH($A590,FPL_Fixtures_Extract[[Player]:[Player]],0),MATCH(FPL_Combined[[#Headers],[Gameweek 02]],FPL_Fixtures_Extract[#Headers],0)),LEN(INDEX(FPL_Fixtures_Extract[],MATCH($A590,FPL_Fixtures_Extract[[Player]:[Player]],0),MATCH(FPL_Combined[[#Headers],[Gameweek 02]],FPL_Fixtures_Extract[#Headers],0)))-4),Team_Key[[Full Name]:[Full Name]],0))&amp;RIGHT(INDEX(FPL_Fixtures_Extract[],MATCH($A590,FPL_Fixtures_Extract[[Player]:[Player]],0),MATCH(FPL_Combined[[#Headers],[Gameweek 02]],FPL_Fixtures_Extract[#Headers],0)),3))</f>
        <v>WHU(A) 2-1</v>
      </c>
      <c r="D590" t="str">
        <f ca="1">IF(RIGHT(FPL_Combined[[#Headers],[Gameweek 03]],2)&lt;$B$622,INDEX(FPL_Results_Extract[Gameweek 03],MATCH($A590,FPL_Results_Extract[[Player]:[Player]],0)),INDEX(Team_Key[[Abbreviation]:[Abbreviation]],MATCH(LEFT(INDEX(FPL_Fixtures_Extract[],MATCH($A590,FPL_Fixtures_Extract[[Player]:[Player]],0),MATCH(FPL_Combined[[#Headers],[Gameweek 03]],FPL_Fixtures_Extract[#Headers],0)),LEN(INDEX(FPL_Fixtures_Extract[],MATCH($A590,FPL_Fixtures_Extract[[Player]:[Player]],0),MATCH(FPL_Combined[[#Headers],[Gameweek 03]],FPL_Fixtures_Extract[#Headers],0)))-4),Team_Key[[Full Name]:[Full Name]],0))&amp;RIGHT(INDEX(FPL_Fixtures_Extract[],MATCH($A590,FPL_Fixtures_Extract[[Player]:[Player]],0),MATCH(FPL_Combined[[#Headers],[Gameweek 03]],FPL_Fixtures_Extract[#Headers],0)),3))</f>
        <v>TOT(H) 1-1</v>
      </c>
      <c r="E590" t="str">
        <f ca="1">IF(RIGHT(FPL_Combined[[#Headers],[Gameweek 04]],2)&lt;$B$622,INDEX(FPL_Results_Extract[Gameweek 04],MATCH($A590,FPL_Results_Extract[[Player]:[Player]],0)),INDEX(Team_Key[[Abbreviation]:[Abbreviation]],MATCH(LEFT(INDEX(FPL_Fixtures_Extract[],MATCH($A590,FPL_Fixtures_Extract[[Player]:[Player]],0),MATCH(FPL_Combined[[#Headers],[Gameweek 04]],FPL_Fixtures_Extract[#Headers],0)),LEN(INDEX(FPL_Fixtures_Extract[],MATCH($A590,FPL_Fixtures_Extract[[Player]:[Player]],0),MATCH(FPL_Combined[[#Headers],[Gameweek 04]],FPL_Fixtures_Extract[#Headers],0)))-4),Team_Key[[Full Name]:[Full Name]],0))&amp;RIGHT(INDEX(FPL_Fixtures_Extract[],MATCH($A590,FPL_Fixtures_Extract[[Player]:[Player]],0),MATCH(FPL_Combined[[#Headers],[Gameweek 04]],FPL_Fixtures_Extract[#Headers],0)),3))</f>
        <v>BOU(A) 1-1</v>
      </c>
      <c r="F590" t="str">
        <f ca="1">IF(RIGHT(FPL_Combined[[#Headers],[Gameweek 05]],2)&lt;$B$622,INDEX(FPL_Results_Extract[Gameweek 05],MATCH($A590,FPL_Results_Extract[[Player]:[Player]],0)),INDEX(Team_Key[[Abbreviation]:[Abbreviation]],MATCH(LEFT(INDEX(FPL_Fixtures_Extract[],MATCH($A590,FPL_Fixtures_Extract[[Player]:[Player]],0),MATCH(FPL_Combined[[#Headers],[Gameweek 05]],FPL_Fixtures_Extract[#Headers],0)),LEN(INDEX(FPL_Fixtures_Extract[],MATCH($A590,FPL_Fixtures_Extract[[Player]:[Player]],0),MATCH(FPL_Combined[[#Headers],[Gameweek 05]],FPL_Fixtures_Extract[#Headers],0)))-4),Team_Key[[Full Name]:[Full Name]],0))&amp;RIGHT(INDEX(FPL_Fixtures_Extract[],MATCH($A590,FPL_Fixtures_Extract[[Player]:[Player]],0),MATCH(FPL_Combined[[#Headers],[Gameweek 05]],FPL_Fixtures_Extract[#Headers],0)),3))</f>
        <v>AVL(H) 3-2</v>
      </c>
      <c r="G590" t="str">
        <f ca="1">IF(RIGHT(FPL_Combined[[#Headers],[Gameweek 06]],2)&lt;$B$622,INDEX(FPL_Results_Extract[Gameweek 06],MATCH($A590,FPL_Results_Extract[[Player]:[Player]],0)),INDEX(Team_Key[[Abbreviation]:[Abbreviation]],MATCH(LEFT(INDEX(FPL_Fixtures_Extract[],MATCH($A590,FPL_Fixtures_Extract[[Player]:[Player]],0),MATCH(FPL_Combined[[#Headers],[Gameweek 06]],FPL_Fixtures_Extract[#Headers],0)),LEN(INDEX(FPL_Fixtures_Extract[],MATCH($A590,FPL_Fixtures_Extract[[Player]:[Player]],0),MATCH(FPL_Combined[[#Headers],[Gameweek 06]],FPL_Fixtures_Extract[#Headers],0)))-4),Team_Key[[Full Name]:[Full Name]],0))&amp;RIGHT(INDEX(FPL_Fixtures_Extract[],MATCH($A590,FPL_Fixtures_Extract[[Player]:[Player]],0),MATCH(FPL_Combined[[#Headers],[Gameweek 06]],FPL_Fixtures_Extract[#Headers],0)),3))</f>
        <v>STK(A) 2-2</v>
      </c>
      <c r="H590" t="str">
        <f ca="1">IF(RIGHT(FPL_Combined[[#Headers],[Gameweek 07]],2)&lt;$B$622,INDEX(FPL_Results_Extract[Gameweek 07],MATCH($A590,FPL_Results_Extract[[Player]:[Player]],0)),INDEX(Team_Key[[Abbreviation]:[Abbreviation]],MATCH(LEFT(INDEX(FPL_Fixtures_Extract[],MATCH($A590,FPL_Fixtures_Extract[[Player]:[Player]],0),MATCH(FPL_Combined[[#Headers],[Gameweek 07]],FPL_Fixtures_Extract[#Headers],0)),LEN(INDEX(FPL_Fixtures_Extract[],MATCH($A590,FPL_Fixtures_Extract[[Player]:[Player]],0),MATCH(FPL_Combined[[#Headers],[Gameweek 07]],FPL_Fixtures_Extract[#Headers],0)))-4),Team_Key[[Full Name]:[Full Name]],0))&amp;RIGHT(INDEX(FPL_Fixtures_Extract[],MATCH($A590,FPL_Fixtures_Extract[[Player]:[Player]],0),MATCH(FPL_Combined[[#Headers],[Gameweek 07]],FPL_Fixtures_Extract[#Headers],0)),3))</f>
        <v>ARS(H) 2-5</v>
      </c>
      <c r="I590" t="str">
        <f ca="1">IF(RIGHT(FPL_Combined[[#Headers],[Gameweek 08]],2)&lt;$B$622,INDEX(FPL_Results_Extract[Gameweek 08],MATCH($A590,FPL_Results_Extract[[Player]:[Player]],0)),INDEX(Team_Key[[Abbreviation]:[Abbreviation]],MATCH(LEFT(INDEX(FPL_Fixtures_Extract[],MATCH($A590,FPL_Fixtures_Extract[[Player]:[Player]],0),MATCH(FPL_Combined[[#Headers],[Gameweek 08]],FPL_Fixtures_Extract[#Headers],0)),LEN(INDEX(FPL_Fixtures_Extract[],MATCH($A590,FPL_Fixtures_Extract[[Player]:[Player]],0),MATCH(FPL_Combined[[#Headers],[Gameweek 08]],FPL_Fixtures_Extract[#Headers],0)))-4),Team_Key[[Full Name]:[Full Name]],0))&amp;RIGHT(INDEX(FPL_Fixtures_Extract[],MATCH($A590,FPL_Fixtures_Extract[[Player]:[Player]],0),MATCH(FPL_Combined[[#Headers],[Gameweek 08]],FPL_Fixtures_Extract[#Headers],0)),3))</f>
        <v>NOR(A) 2-1</v>
      </c>
      <c r="J590" t="str">
        <f ca="1">IF(RIGHT(FPL_Combined[[#Headers],[Gameweek 09]],2)&lt;$B$622,INDEX(FPL_Results_Extract[Gameweek 09],MATCH($A590,FPL_Results_Extract[[Player]:[Player]],0)),INDEX(Team_Key[[Abbreviation]:[Abbreviation]],MATCH(LEFT(INDEX(FPL_Fixtures_Extract[],MATCH($A590,FPL_Fixtures_Extract[[Player]:[Player]],0),MATCH(FPL_Combined[[#Headers],[Gameweek 09]],FPL_Fixtures_Extract[#Headers],0)),LEN(INDEX(FPL_Fixtures_Extract[],MATCH($A590,FPL_Fixtures_Extract[[Player]:[Player]],0),MATCH(FPL_Combined[[#Headers],[Gameweek 09]],FPL_Fixtures_Extract[#Headers],0)))-4),Team_Key[[Full Name]:[Full Name]],0))&amp;RIGHT(INDEX(FPL_Fixtures_Extract[],MATCH($A590,FPL_Fixtures_Extract[[Player]:[Player]],0),MATCH(FPL_Combined[[#Headers],[Gameweek 09]],FPL_Fixtures_Extract[#Headers],0)),3))</f>
        <v>SOU(A) 2-2</v>
      </c>
      <c r="K590" t="str">
        <f ca="1">IF(RIGHT(FPL_Combined[[#Headers],[Gameweek 10]],2)&lt;$B$622,INDEX(FPL_Results_Extract[Gameweek 10],MATCH($A590,FPL_Results_Extract[[Player]:[Player]],0)),INDEX(Team_Key[[Abbreviation]:[Abbreviation]],MATCH(LEFT(INDEX(FPL_Fixtures_Extract[],MATCH($A590,FPL_Fixtures_Extract[[Player]:[Player]],0),MATCH(FPL_Combined[[#Headers],[Gameweek 10]],FPL_Fixtures_Extract[#Headers],0)),LEN(INDEX(FPL_Fixtures_Extract[],MATCH($A590,FPL_Fixtures_Extract[[Player]:[Player]],0),MATCH(FPL_Combined[[#Headers],[Gameweek 10]],FPL_Fixtures_Extract[#Headers],0)))-4),Team_Key[[Full Name]:[Full Name]],0))&amp;RIGHT(INDEX(FPL_Fixtures_Extract[],MATCH($A590,FPL_Fixtures_Extract[[Player]:[Player]],0),MATCH(FPL_Combined[[#Headers],[Gameweek 10]],FPL_Fixtures_Extract[#Headers],0)),3))</f>
        <v>CRY(H) 1-0</v>
      </c>
      <c r="L590" t="str">
        <f ca="1">IF(RIGHT(FPL_Combined[[#Headers],[Gameweek 11]],2)&lt;$B$622,INDEX(FPL_Results_Extract[Gameweek 11],MATCH($A590,FPL_Results_Extract[[Player]:[Player]],0)),INDEX(Team_Key[[Abbreviation]:[Abbreviation]],MATCH(LEFT(INDEX(FPL_Fixtures_Extract[],MATCH($A590,FPL_Fixtures_Extract[[Player]:[Player]],0),MATCH(FPL_Combined[[#Headers],[Gameweek 11]],FPL_Fixtures_Extract[#Headers],0)),LEN(INDEX(FPL_Fixtures_Extract[],MATCH($A590,FPL_Fixtures_Extract[[Player]:[Player]],0),MATCH(FPL_Combined[[#Headers],[Gameweek 11]],FPL_Fixtures_Extract[#Headers],0)))-4),Team_Key[[Full Name]:[Full Name]],0))&amp;RIGHT(INDEX(FPL_Fixtures_Extract[],MATCH($A590,FPL_Fixtures_Extract[[Player]:[Player]],0),MATCH(FPL_Combined[[#Headers],[Gameweek 11]],FPL_Fixtures_Extract[#Headers],0)),3))</f>
        <v>WBA(A) 3-2</v>
      </c>
      <c r="M590" t="str">
        <f ca="1">IF(RIGHT(FPL_Combined[[#Headers],[Gameweek 12]],2)&lt;$B$622,INDEX(FPL_Results_Extract[Gameweek 12],MATCH($A590,FPL_Results_Extract[[Player]:[Player]],0)),INDEX(Team_Key[[Abbreviation]:[Abbreviation]],MATCH(LEFT(INDEX(FPL_Fixtures_Extract[],MATCH($A590,FPL_Fixtures_Extract[[Player]:[Player]],0),MATCH(FPL_Combined[[#Headers],[Gameweek 12]],FPL_Fixtures_Extract[#Headers],0)),LEN(INDEX(FPL_Fixtures_Extract[],MATCH($A590,FPL_Fixtures_Extract[[Player]:[Player]],0),MATCH(FPL_Combined[[#Headers],[Gameweek 12]],FPL_Fixtures_Extract[#Headers],0)))-4),Team_Key[[Full Name]:[Full Name]],0))&amp;RIGHT(INDEX(FPL_Fixtures_Extract[],MATCH($A590,FPL_Fixtures_Extract[[Player]:[Player]],0),MATCH(FPL_Combined[[#Headers],[Gameweek 12]],FPL_Fixtures_Extract[#Headers],0)),3))</f>
        <v>WAT(H) 2-1</v>
      </c>
      <c r="N590" t="str">
        <f ca="1">IF(RIGHT(FPL_Combined[[#Headers],[Gameweek 13]],2)&lt;$B$622,INDEX(FPL_Results_Extract[Gameweek 13],MATCH($A590,FPL_Results_Extract[[Player]:[Player]],0)),INDEX(Team_Key[[Abbreviation]:[Abbreviation]],MATCH(LEFT(INDEX(FPL_Fixtures_Extract[],MATCH($A590,FPL_Fixtures_Extract[[Player]:[Player]],0),MATCH(FPL_Combined[[#Headers],[Gameweek 13]],FPL_Fixtures_Extract[#Headers],0)),LEN(INDEX(FPL_Fixtures_Extract[],MATCH($A590,FPL_Fixtures_Extract[[Player]:[Player]],0),MATCH(FPL_Combined[[#Headers],[Gameweek 13]],FPL_Fixtures_Extract[#Headers],0)))-4),Team_Key[[Full Name]:[Full Name]],0))&amp;RIGHT(INDEX(FPL_Fixtures_Extract[],MATCH($A590,FPL_Fixtures_Extract[[Player]:[Player]],0),MATCH(FPL_Combined[[#Headers],[Gameweek 13]],FPL_Fixtures_Extract[#Headers],0)),3))</f>
        <v>NEW(A) 3-0</v>
      </c>
      <c r="O590" t="str">
        <f ca="1">IF(RIGHT(FPL_Combined[[#Headers],[Gameweek 14]],2)&lt;$B$622,INDEX(FPL_Results_Extract[Gameweek 14],MATCH($A590,FPL_Results_Extract[[Player]:[Player]],0)),INDEX(Team_Key[[Abbreviation]:[Abbreviation]],MATCH(LEFT(INDEX(FPL_Fixtures_Extract[],MATCH($A590,FPL_Fixtures_Extract[[Player]:[Player]],0),MATCH(FPL_Combined[[#Headers],[Gameweek 14]],FPL_Fixtures_Extract[#Headers],0)),LEN(INDEX(FPL_Fixtures_Extract[],MATCH($A590,FPL_Fixtures_Extract[[Player]:[Player]],0),MATCH(FPL_Combined[[#Headers],[Gameweek 14]],FPL_Fixtures_Extract[#Headers],0)))-4),Team_Key[[Full Name]:[Full Name]],0))&amp;RIGHT(INDEX(FPL_Fixtures_Extract[],MATCH($A590,FPL_Fixtures_Extract[[Player]:[Player]],0),MATCH(FPL_Combined[[#Headers],[Gameweek 14]],FPL_Fixtures_Extract[#Headers],0)),3))</f>
        <v>MUN(H) 1-1</v>
      </c>
      <c r="P590" t="str">
        <f ca="1">IF(RIGHT(FPL_Combined[[#Headers],[Gameweek 15]],2)&lt;$B$622,INDEX(FPL_Results_Extract[Gameweek 15],MATCH($A590,FPL_Results_Extract[[Player]:[Player]],0)),INDEX(Team_Key[[Abbreviation]:[Abbreviation]],MATCH(LEFT(INDEX(FPL_Fixtures_Extract[],MATCH($A590,FPL_Fixtures_Extract[[Player]:[Player]],0),MATCH(FPL_Combined[[#Headers],[Gameweek 15]],FPL_Fixtures_Extract[#Headers],0)),LEN(INDEX(FPL_Fixtures_Extract[],MATCH($A590,FPL_Fixtures_Extract[[Player]:[Player]],0),MATCH(FPL_Combined[[#Headers],[Gameweek 15]],FPL_Fixtures_Extract[#Headers],0)))-4),Team_Key[[Full Name]:[Full Name]],0))&amp;RIGHT(INDEX(FPL_Fixtures_Extract[],MATCH($A590,FPL_Fixtures_Extract[[Player]:[Player]],0),MATCH(FPL_Combined[[#Headers],[Gameweek 15]],FPL_Fixtures_Extract[#Headers],0)),3))</f>
        <v>SWA(A) 3-0</v>
      </c>
      <c r="Q590" t="str">
        <f ca="1">IF(RIGHT(FPL_Combined[[#Headers],[Gameweek 16]],2)&lt;$B$622,INDEX(FPL_Results_Extract[Gameweek 16],MATCH($A590,FPL_Results_Extract[[Player]:[Player]],0)),INDEX(Team_Key[[Abbreviation]:[Abbreviation]],MATCH(LEFT(INDEX(FPL_Fixtures_Extract[],MATCH($A590,FPL_Fixtures_Extract[[Player]:[Player]],0),MATCH(FPL_Combined[[#Headers],[Gameweek 16]],FPL_Fixtures_Extract[#Headers],0)),LEN(INDEX(FPL_Fixtures_Extract[],MATCH($A590,FPL_Fixtures_Extract[[Player]:[Player]],0),MATCH(FPL_Combined[[#Headers],[Gameweek 16]],FPL_Fixtures_Extract[#Headers],0)))-4),Team_Key[[Full Name]:[Full Name]],0))&amp;RIGHT(INDEX(FPL_Fixtures_Extract[],MATCH($A590,FPL_Fixtures_Extract[[Player]:[Player]],0),MATCH(FPL_Combined[[#Headers],[Gameweek 16]],FPL_Fixtures_Extract[#Headers],0)),3))</f>
        <v>CHE(H) 2-1</v>
      </c>
      <c r="R590" t="str">
        <f ca="1">IF(RIGHT(FPL_Combined[[#Headers],[Gameweek 17]],2)&lt;$B$622,INDEX(FPL_Results_Extract[Gameweek 17],MATCH($A590,FPL_Results_Extract[[Player]:[Player]],0)),INDEX(Team_Key[[Abbreviation]:[Abbreviation]],MATCH(LEFT(INDEX(FPL_Fixtures_Extract[],MATCH($A590,FPL_Fixtures_Extract[[Player]:[Player]],0),MATCH(FPL_Combined[[#Headers],[Gameweek 17]],FPL_Fixtures_Extract[#Headers],0)),LEN(INDEX(FPL_Fixtures_Extract[],MATCH($A590,FPL_Fixtures_Extract[[Player]:[Player]],0),MATCH(FPL_Combined[[#Headers],[Gameweek 17]],FPL_Fixtures_Extract[#Headers],0)))-4),Team_Key[[Full Name]:[Full Name]],0))&amp;RIGHT(INDEX(FPL_Fixtures_Extract[],MATCH($A590,FPL_Fixtures_Extract[[Player]:[Player]],0),MATCH(FPL_Combined[[#Headers],[Gameweek 17]],FPL_Fixtures_Extract[#Headers],0)),3))</f>
        <v>EVE(A) 3-2</v>
      </c>
      <c r="S590" t="str">
        <f ca="1">IF(RIGHT(FPL_Combined[[#Headers],[Gameweek 18]],2)&lt;$B$622,INDEX(FPL_Results_Extract[Gameweek 18],MATCH($A590,FPL_Results_Extract[[Player]:[Player]],0)),INDEX(Team_Key[[Abbreviation]:[Abbreviation]],MATCH(LEFT(INDEX(FPL_Fixtures_Extract[],MATCH($A590,FPL_Fixtures_Extract[[Player]:[Player]],0),MATCH(FPL_Combined[[#Headers],[Gameweek 18]],FPL_Fixtures_Extract[#Headers],0)),LEN(INDEX(FPL_Fixtures_Extract[],MATCH($A590,FPL_Fixtures_Extract[[Player]:[Player]],0),MATCH(FPL_Combined[[#Headers],[Gameweek 18]],FPL_Fixtures_Extract[#Headers],0)))-4),Team_Key[[Full Name]:[Full Name]],0))&amp;RIGHT(INDEX(FPL_Fixtures_Extract[],MATCH($A590,FPL_Fixtures_Extract[[Player]:[Player]],0),MATCH(FPL_Combined[[#Headers],[Gameweek 18]],FPL_Fixtures_Extract[#Headers],0)),3))</f>
        <v>LIV(A) 0-1</v>
      </c>
      <c r="T590" t="str">
        <f ca="1">IF(RIGHT(FPL_Combined[[#Headers],[Gameweek 19]],2)&lt;$B$622,INDEX(FPL_Results_Extract[Gameweek 19],MATCH($A590,FPL_Results_Extract[[Player]:[Player]],0)),INDEX(Team_Key[[Abbreviation]:[Abbreviation]],MATCH(LEFT(INDEX(FPL_Fixtures_Extract[],MATCH($A590,FPL_Fixtures_Extract[[Player]:[Player]],0),MATCH(FPL_Combined[[#Headers],[Gameweek 19]],FPL_Fixtures_Extract[#Headers],0)),LEN(INDEX(FPL_Fixtures_Extract[],MATCH($A590,FPL_Fixtures_Extract[[Player]:[Player]],0),MATCH(FPL_Combined[[#Headers],[Gameweek 19]],FPL_Fixtures_Extract[#Headers],0)))-4),Team_Key[[Full Name]:[Full Name]],0))&amp;RIGHT(INDEX(FPL_Fixtures_Extract[],MATCH($A590,FPL_Fixtures_Extract[[Player]:[Player]],0),MATCH(FPL_Combined[[#Headers],[Gameweek 19]],FPL_Fixtures_Extract[#Headers],0)),3))</f>
        <v>MCI(H) 0-0</v>
      </c>
      <c r="U590" t="str">
        <f ca="1">IF(RIGHT(FPL_Combined[[#Headers],[Gameweek 20]],2)&lt;$B$622,INDEX(FPL_Results_Extract[Gameweek 20],MATCH($A590,FPL_Results_Extract[[Player]:[Player]],0)),INDEX(Team_Key[[Abbreviation]:[Abbreviation]],MATCH(LEFT(INDEX(FPL_Fixtures_Extract[],MATCH($A590,FPL_Fixtures_Extract[[Player]:[Player]],0),MATCH(FPL_Combined[[#Headers],[Gameweek 20]],FPL_Fixtures_Extract[#Headers],0)),LEN(INDEX(FPL_Fixtures_Extract[],MATCH($A590,FPL_Fixtures_Extract[[Player]:[Player]],0),MATCH(FPL_Combined[[#Headers],[Gameweek 20]],FPL_Fixtures_Extract[#Headers],0)))-4),Team_Key[[Full Name]:[Full Name]],0))&amp;RIGHT(INDEX(FPL_Fixtures_Extract[],MATCH($A590,FPL_Fixtures_Extract[[Player]:[Player]],0),MATCH(FPL_Combined[[#Headers],[Gameweek 20]],FPL_Fixtures_Extract[#Headers],0)),3))</f>
        <v>BOU(H) 0-0</v>
      </c>
      <c r="V590" t="str">
        <f ca="1">IF(RIGHT(FPL_Combined[[#Headers],[Gameweek 21]],2)&lt;$B$622,INDEX(FPL_Results_Extract[Gameweek 21],MATCH($A590,FPL_Results_Extract[[Player]:[Player]],0)),INDEX(Team_Key[[Abbreviation]:[Abbreviation]],MATCH(LEFT(INDEX(FPL_Fixtures_Extract[],MATCH($A590,FPL_Fixtures_Extract[[Player]:[Player]],0),MATCH(FPL_Combined[[#Headers],[Gameweek 21]],FPL_Fixtures_Extract[#Headers],0)),LEN(INDEX(FPL_Fixtures_Extract[],MATCH($A590,FPL_Fixtures_Extract[[Player]:[Player]],0),MATCH(FPL_Combined[[#Headers],[Gameweek 21]],FPL_Fixtures_Extract[#Headers],0)))-4),Team_Key[[Full Name]:[Full Name]],0))&amp;RIGHT(INDEX(FPL_Fixtures_Extract[],MATCH($A590,FPL_Fixtures_Extract[[Player]:[Player]],0),MATCH(FPL_Combined[[#Headers],[Gameweek 21]],FPL_Fixtures_Extract[#Headers],0)),3))</f>
        <v>TOT(A) 1-0</v>
      </c>
      <c r="W590" t="str">
        <f ca="1">IF(RIGHT(FPL_Combined[[#Headers],[Gameweek 22]],2)&lt;$B$622,INDEX(FPL_Results_Extract[Gameweek 22],MATCH($A590,FPL_Results_Extract[[Player]:[Player]],0)),INDEX(Team_Key[[Abbreviation]:[Abbreviation]],MATCH(LEFT(INDEX(FPL_Fixtures_Extract[],MATCH($A590,FPL_Fixtures_Extract[[Player]:[Player]],0),MATCH(FPL_Combined[[#Headers],[Gameweek 22]],FPL_Fixtures_Extract[#Headers],0)),LEN(INDEX(FPL_Fixtures_Extract[],MATCH($A590,FPL_Fixtures_Extract[[Player]:[Player]],0),MATCH(FPL_Combined[[#Headers],[Gameweek 22]],FPL_Fixtures_Extract[#Headers],0)))-4),Team_Key[[Full Name]:[Full Name]],0))&amp;RIGHT(INDEX(FPL_Fixtures_Extract[],MATCH($A590,FPL_Fixtures_Extract[[Player]:[Player]],0),MATCH(FPL_Combined[[#Headers],[Gameweek 22]],FPL_Fixtures_Extract[#Headers],0)),3))</f>
        <v>AVL(A) 1-1</v>
      </c>
      <c r="X590" t="str">
        <f ca="1">IF(RIGHT(FPL_Combined[[#Headers],[Gameweek 23]],2)&lt;$B$622,INDEX(FPL_Results_Extract[Gameweek 23],MATCH($A590,FPL_Results_Extract[[Player]:[Player]],0)),INDEX(Team_Key[[Abbreviation]:[Abbreviation]],MATCH(LEFT(INDEX(FPL_Fixtures_Extract[],MATCH($A590,FPL_Fixtures_Extract[[Player]:[Player]],0),MATCH(FPL_Combined[[#Headers],[Gameweek 23]],FPL_Fixtures_Extract[#Headers],0)),LEN(INDEX(FPL_Fixtures_Extract[],MATCH($A590,FPL_Fixtures_Extract[[Player]:[Player]],0),MATCH(FPL_Combined[[#Headers],[Gameweek 23]],FPL_Fixtures_Extract[#Headers],0)))-4),Team_Key[[Full Name]:[Full Name]],0))&amp;RIGHT(INDEX(FPL_Fixtures_Extract[],MATCH($A590,FPL_Fixtures_Extract[[Player]:[Player]],0),MATCH(FPL_Combined[[#Headers],[Gameweek 23]],FPL_Fixtures_Extract[#Headers],0)),3))</f>
        <v>STK(H) 3-0</v>
      </c>
      <c r="Y590" t="str">
        <f ca="1">IF(RIGHT(FPL_Combined[[#Headers],[Gameweek 24]],2)&lt;$B$622,INDEX(FPL_Results_Extract[Team],MATCH($A590,FPL_Results_Extract[[Player]:[Player]],0)),INDEX(Team_Key[[Abbreviation]:[Abbreviation]],MATCH(LEFT(INDEX(FPL_Fixtures_Extract[],MATCH($A590,FPL_Fixtures_Extract[[Player]:[Player]],0),MATCH(FPL_Combined[[#Headers],[Gameweek 24]],FPL_Fixtures_Extract[#Headers],0)),LEN(INDEX(FPL_Fixtures_Extract[],MATCH($A590,FPL_Fixtures_Extract[[Player]:[Player]],0),MATCH(FPL_Combined[[#Headers],[Gameweek 24]],FPL_Fixtures_Extract[#Headers],0)))-4),Team_Key[[Full Name]:[Full Name]],0))&amp;RIGHT(INDEX(FPL_Fixtures_Extract[],MATCH($A590,FPL_Fixtures_Extract[[Player]:[Player]],0),MATCH(FPL_Combined[[#Headers],[Gameweek 24]],FPL_Fixtures_Extract[#Headers],0)),3))</f>
        <v>LEI</v>
      </c>
      <c r="Z590" t="str">
        <f ca="1">IF(RIGHT(FPL_Combined[[#Headers],[Gameweek 25]],2)&lt;$B$622,INDEX(FPL_Results_Extract[Player],MATCH($A590,FPL_Results_Extract[[Player]:[Player]],0)),INDEX(Team_Key[[Abbreviation]:[Abbreviation]],MATCH(LEFT(INDEX(FPL_Fixtures_Extract[],MATCH($A590,FPL_Fixtures_Extract[[Player]:[Player]],0),MATCH(FPL_Combined[[#Headers],[Gameweek 25]],FPL_Fixtures_Extract[#Headers],0)),LEN(INDEX(FPL_Fixtures_Extract[],MATCH($A590,FPL_Fixtures_Extract[[Player]:[Player]],0),MATCH(FPL_Combined[[#Headers],[Gameweek 25]],FPL_Fixtures_Extract[#Headers],0)))-4),Team_Key[[Full Name]:[Full Name]],0))&amp;RIGHT(INDEX(FPL_Fixtures_Extract[],MATCH($A590,FPL_Fixtures_Extract[[Player]:[Player]],0),MATCH(FPL_Combined[[#Headers],[Gameweek 25]],FPL_Fixtures_Extract[#Headers],0)),3))</f>
        <v>Wasilewski</v>
      </c>
      <c r="AA590" t="str">
        <f ca="1">IF(RIGHT(FPL_Combined[[#Headers],[Gameweek 26]],2)&lt;$B$622,INDEX(FPL_Results_Extract[Gameweek 01],MATCH($A590,FPL_Results_Extract[[Player]:[Player]],0)),INDEX(Team_Key[[Abbreviation]:[Abbreviation]],MATCH(LEFT(INDEX(FPL_Fixtures_Extract[],MATCH($A590,FPL_Fixtures_Extract[[Player]:[Player]],0),MATCH(FPL_Combined[[#Headers],[Gameweek 26]],FPL_Fixtures_Extract[#Headers],0)),LEN(INDEX(FPL_Fixtures_Extract[],MATCH($A590,FPL_Fixtures_Extract[[Player]:[Player]],0),MATCH(FPL_Combined[[#Headers],[Gameweek 26]],FPL_Fixtures_Extract[#Headers],0)))-4),Team_Key[[Full Name]:[Full Name]],0))&amp;RIGHT(INDEX(FPL_Fixtures_Extract[],MATCH($A590,FPL_Fixtures_Extract[[Player]:[Player]],0),MATCH(FPL_Combined[[#Headers],[Gameweek 26]],FPL_Fixtures_Extract[#Headers],0)),3))</f>
        <v>SUN(H) 4-2</v>
      </c>
      <c r="AB590" t="str">
        <f ca="1">IF(RIGHT(FPL_Combined[[#Headers],[Gameweek 27]],2)&lt;$B$622,INDEX(FPL_Results_Extract[Gameweek 02],MATCH($A590,FPL_Results_Extract[[Player]:[Player]],0)),INDEX(Team_Key[[Abbreviation]:[Abbreviation]],MATCH(LEFT(INDEX(FPL_Fixtures_Extract[],MATCH($A590,FPL_Fixtures_Extract[[Player]:[Player]],0),MATCH(FPL_Combined[[#Headers],[Gameweek 27]],FPL_Fixtures_Extract[#Headers],0)),LEN(INDEX(FPL_Fixtures_Extract[],MATCH($A590,FPL_Fixtures_Extract[[Player]:[Player]],0),MATCH(FPL_Combined[[#Headers],[Gameweek 27]],FPL_Fixtures_Extract[#Headers],0)))-4),Team_Key[[Full Name]:[Full Name]],0))&amp;RIGHT(INDEX(FPL_Fixtures_Extract[],MATCH($A590,FPL_Fixtures_Extract[[Player]:[Player]],0),MATCH(FPL_Combined[[#Headers],[Gameweek 27]],FPL_Fixtures_Extract[#Headers],0)),3))</f>
        <v>WHU(A) 2-1</v>
      </c>
      <c r="AC590" t="str">
        <f ca="1">IF(RIGHT(FPL_Combined[[#Headers],[Gameweek 28]],2)&lt;$B$622,INDEX(FPL_Results_Extract[Gameweek 03],MATCH($A590,FPL_Results_Extract[[Player]:[Player]],0)),INDEX(Team_Key[[Abbreviation]:[Abbreviation]],MATCH(LEFT(INDEX(FPL_Fixtures_Extract[],MATCH($A590,FPL_Fixtures_Extract[[Player]:[Player]],0),MATCH(FPL_Combined[[#Headers],[Gameweek 28]],FPL_Fixtures_Extract[#Headers],0)),LEN(INDEX(FPL_Fixtures_Extract[],MATCH($A590,FPL_Fixtures_Extract[[Player]:[Player]],0),MATCH(FPL_Combined[[#Headers],[Gameweek 28]],FPL_Fixtures_Extract[#Headers],0)))-4),Team_Key[[Full Name]:[Full Name]],0))&amp;RIGHT(INDEX(FPL_Fixtures_Extract[],MATCH($A590,FPL_Fixtures_Extract[[Player]:[Player]],0),MATCH(FPL_Combined[[#Headers],[Gameweek 28]],FPL_Fixtures_Extract[#Headers],0)),3))</f>
        <v>TOT(H) 1-1</v>
      </c>
      <c r="AD590" t="str">
        <f ca="1">IF(RIGHT(FPL_Combined[[#Headers],[Gameweek 29]],2)&lt;$B$622,INDEX(FPL_Results_Extract[Gameweek 04],MATCH($A590,FPL_Results_Extract[[Player]:[Player]],0)),INDEX(Team_Key[[Abbreviation]:[Abbreviation]],MATCH(LEFT(INDEX(FPL_Fixtures_Extract[],MATCH($A590,FPL_Fixtures_Extract[[Player]:[Player]],0),MATCH(FPL_Combined[[#Headers],[Gameweek 29]],FPL_Fixtures_Extract[#Headers],0)),LEN(INDEX(FPL_Fixtures_Extract[],MATCH($A590,FPL_Fixtures_Extract[[Player]:[Player]],0),MATCH(FPL_Combined[[#Headers],[Gameweek 29]],FPL_Fixtures_Extract[#Headers],0)))-4),Team_Key[[Full Name]:[Full Name]],0))&amp;RIGHT(INDEX(FPL_Fixtures_Extract[],MATCH($A590,FPL_Fixtures_Extract[[Player]:[Player]],0),MATCH(FPL_Combined[[#Headers],[Gameweek 29]],FPL_Fixtures_Extract[#Headers],0)),3))</f>
        <v>WAT(A)</v>
      </c>
      <c r="AE590" t="str">
        <f ca="1">IF(RIGHT(FPL_Combined[[#Headers],[Gameweek 30]],2)&lt;$B$622,INDEX(FPL_Results_Extract[Gameweek 05],MATCH($A590,FPL_Results_Extract[[Player]:[Player]],0)),INDEX(Team_Key[[Abbreviation]:[Abbreviation]],MATCH(LEFT(INDEX(FPL_Fixtures_Extract[],MATCH($A590,FPL_Fixtures_Extract[[Player]:[Player]],0),MATCH(FPL_Combined[[#Headers],[Gameweek 30]],FPL_Fixtures_Extract[#Headers],0)),LEN(INDEX(FPL_Fixtures_Extract[],MATCH($A590,FPL_Fixtures_Extract[[Player]:[Player]],0),MATCH(FPL_Combined[[#Headers],[Gameweek 30]],FPL_Fixtures_Extract[#Headers],0)))-4),Team_Key[[Full Name]:[Full Name]],0))&amp;RIGHT(INDEX(FPL_Fixtures_Extract[],MATCH($A590,FPL_Fixtures_Extract[[Player]:[Player]],0),MATCH(FPL_Combined[[#Headers],[Gameweek 30]],FPL_Fixtures_Extract[#Headers],0)),3))</f>
        <v>NEW(H)</v>
      </c>
      <c r="AF590" t="str">
        <f ca="1">IF(RIGHT(FPL_Combined[[#Headers],[Gameweek 31]],2)&lt;$B$622,INDEX(FPL_Results_Extract[Gameweek 06],MATCH($A590,FPL_Results_Extract[[Player]:[Player]],0)),INDEX(Team_Key[[Abbreviation]:[Abbreviation]],MATCH(LEFT(INDEX(FPL_Fixtures_Extract[],MATCH($A590,FPL_Fixtures_Extract[[Player]:[Player]],0),MATCH(FPL_Combined[[#Headers],[Gameweek 31]],FPL_Fixtures_Extract[#Headers],0)),LEN(INDEX(FPL_Fixtures_Extract[],MATCH($A590,FPL_Fixtures_Extract[[Player]:[Player]],0),MATCH(FPL_Combined[[#Headers],[Gameweek 31]],FPL_Fixtures_Extract[#Headers],0)))-4),Team_Key[[Full Name]:[Full Name]],0))&amp;RIGHT(INDEX(FPL_Fixtures_Extract[],MATCH($A590,FPL_Fixtures_Extract[[Player]:[Player]],0),MATCH(FPL_Combined[[#Headers],[Gameweek 31]],FPL_Fixtures_Extract[#Headers],0)),3))</f>
        <v>CRY(A)</v>
      </c>
      <c r="AG590" t="str">
        <f ca="1">IF(RIGHT(FPL_Combined[[#Headers],[Gameweek 32]],2)&lt;$B$622,INDEX(FPL_Results_Extract[Gameweek 07],MATCH($A590,FPL_Results_Extract[[Player]:[Player]],0)),INDEX(Team_Key[[Abbreviation]:[Abbreviation]],MATCH(LEFT(INDEX(FPL_Fixtures_Extract[],MATCH($A590,FPL_Fixtures_Extract[[Player]:[Player]],0),MATCH(FPL_Combined[[#Headers],[Gameweek 32]],FPL_Fixtures_Extract[#Headers],0)),LEN(INDEX(FPL_Fixtures_Extract[],MATCH($A590,FPL_Fixtures_Extract[[Player]:[Player]],0),MATCH(FPL_Combined[[#Headers],[Gameweek 32]],FPL_Fixtures_Extract[#Headers],0)))-4),Team_Key[[Full Name]:[Full Name]],0))&amp;RIGHT(INDEX(FPL_Fixtures_Extract[],MATCH($A590,FPL_Fixtures_Extract[[Player]:[Player]],0),MATCH(FPL_Combined[[#Headers],[Gameweek 32]],FPL_Fixtures_Extract[#Headers],0)),3))</f>
        <v>SOU(H)</v>
      </c>
      <c r="AH590" t="str">
        <f ca="1">IF(RIGHT(FPL_Combined[[#Headers],[Gameweek 33]],2)&lt;$B$622,INDEX(FPL_Results_Extract[Gameweek 08],MATCH($A590,FPL_Results_Extract[[Player]:[Player]],0)),INDEX(Team_Key[[Abbreviation]:[Abbreviation]],MATCH(LEFT(INDEX(FPL_Fixtures_Extract[],MATCH($A590,FPL_Fixtures_Extract[[Player]:[Player]],0),MATCH(FPL_Combined[[#Headers],[Gameweek 33]],FPL_Fixtures_Extract[#Headers],0)),LEN(INDEX(FPL_Fixtures_Extract[],MATCH($A590,FPL_Fixtures_Extract[[Player]:[Player]],0),MATCH(FPL_Combined[[#Headers],[Gameweek 33]],FPL_Fixtures_Extract[#Headers],0)))-4),Team_Key[[Full Name]:[Full Name]],0))&amp;RIGHT(INDEX(FPL_Fixtures_Extract[],MATCH($A590,FPL_Fixtures_Extract[[Player]:[Player]],0),MATCH(FPL_Combined[[#Headers],[Gameweek 33]],FPL_Fixtures_Extract[#Headers],0)),3))</f>
        <v>SUN(A)</v>
      </c>
      <c r="AI590" t="str">
        <f ca="1">IF(RIGHT(FPL_Combined[[#Headers],[Gameweek 34]],2)&lt;$B$622,INDEX(FPL_Results_Extract[Gameweek 09],MATCH($A590,FPL_Results_Extract[[Player]:[Player]],0)),INDEX(Team_Key[[Abbreviation]:[Abbreviation]],MATCH(LEFT(INDEX(FPL_Fixtures_Extract[],MATCH($A590,FPL_Fixtures_Extract[[Player]:[Player]],0),MATCH(FPL_Combined[[#Headers],[Gameweek 34]],FPL_Fixtures_Extract[#Headers],0)),LEN(INDEX(FPL_Fixtures_Extract[],MATCH($A590,FPL_Fixtures_Extract[[Player]:[Player]],0),MATCH(FPL_Combined[[#Headers],[Gameweek 34]],FPL_Fixtures_Extract[#Headers],0)))-4),Team_Key[[Full Name]:[Full Name]],0))&amp;RIGHT(INDEX(FPL_Fixtures_Extract[],MATCH($A590,FPL_Fixtures_Extract[[Player]:[Player]],0),MATCH(FPL_Combined[[#Headers],[Gameweek 34]],FPL_Fixtures_Extract[#Headers],0)),3))</f>
        <v>WHU(H)</v>
      </c>
      <c r="AJ590" t="str">
        <f ca="1">IF(RIGHT(FPL_Combined[[#Headers],[Gameweek 35]],2)&lt;$B$622,INDEX(FPL_Results_Extract[Gameweek 10],MATCH($A590,FPL_Results_Extract[[Player]:[Player]],0)),INDEX(Team_Key[[Abbreviation]:[Abbreviation]],MATCH(LEFT(INDEX(FPL_Fixtures_Extract[],MATCH($A590,FPL_Fixtures_Extract[[Player]:[Player]],0),MATCH(FPL_Combined[[#Headers],[Gameweek 35]],FPL_Fixtures_Extract[#Headers],0)),LEN(INDEX(FPL_Fixtures_Extract[],MATCH($A590,FPL_Fixtures_Extract[[Player]:[Player]],0),MATCH(FPL_Combined[[#Headers],[Gameweek 35]],FPL_Fixtures_Extract[#Headers],0)))-4),Team_Key[[Full Name]:[Full Name]],0))&amp;RIGHT(INDEX(FPL_Fixtures_Extract[],MATCH($A590,FPL_Fixtures_Extract[[Player]:[Player]],0),MATCH(FPL_Combined[[#Headers],[Gameweek 35]],FPL_Fixtures_Extract[#Headers],0)),3))</f>
        <v>SWA(H)</v>
      </c>
      <c r="AK590" t="str">
        <f ca="1">IF(RIGHT(FPL_Combined[[#Headers],[Gameweek 36]],2)&lt;$B$622,INDEX(FPL_Results_Extract[Gameweek 11],MATCH($A590,FPL_Results_Extract[[Player]:[Player]],0)),INDEX(Team_Key[[Abbreviation]:[Abbreviation]],MATCH(LEFT(INDEX(FPL_Fixtures_Extract[],MATCH($A590,FPL_Fixtures_Extract[[Player]:[Player]],0),MATCH(FPL_Combined[[#Headers],[Gameweek 36]],FPL_Fixtures_Extract[#Headers],0)),LEN(INDEX(FPL_Fixtures_Extract[],MATCH($A590,FPL_Fixtures_Extract[[Player]:[Player]],0),MATCH(FPL_Combined[[#Headers],[Gameweek 36]],FPL_Fixtures_Extract[#Headers],0)))-4),Team_Key[[Full Name]:[Full Name]],0))&amp;RIGHT(INDEX(FPL_Fixtures_Extract[],MATCH($A590,FPL_Fixtures_Extract[[Player]:[Player]],0),MATCH(FPL_Combined[[#Headers],[Gameweek 36]],FPL_Fixtures_Extract[#Headers],0)),3))</f>
        <v>MUN(A)</v>
      </c>
      <c r="AL590" t="str">
        <f ca="1">IF(RIGHT(FPL_Combined[[#Headers],[Gameweek 37]],2)&lt;$B$622,INDEX(FPL_Results_Extract[Gameweek 12],MATCH($A590,FPL_Results_Extract[[Player]:[Player]],0)),INDEX(Team_Key[[Abbreviation]:[Abbreviation]],MATCH(LEFT(INDEX(FPL_Fixtures_Extract[],MATCH($A590,FPL_Fixtures_Extract[[Player]:[Player]],0),MATCH(FPL_Combined[[#Headers],[Gameweek 37]],FPL_Fixtures_Extract[#Headers],0)),LEN(INDEX(FPL_Fixtures_Extract[],MATCH($A590,FPL_Fixtures_Extract[[Player]:[Player]],0),MATCH(FPL_Combined[[#Headers],[Gameweek 37]],FPL_Fixtures_Extract[#Headers],0)))-4),Team_Key[[Full Name]:[Full Name]],0))&amp;RIGHT(INDEX(FPL_Fixtures_Extract[],MATCH($A590,FPL_Fixtures_Extract[[Player]:[Player]],0),MATCH(FPL_Combined[[#Headers],[Gameweek 37]],FPL_Fixtures_Extract[#Headers],0)),3))</f>
        <v>EVE(H)</v>
      </c>
      <c r="AM590" t="str">
        <f ca="1">IF(RIGHT(FPL_Combined[[#Headers],[Gameweek 38]],2)&lt;$B$622,INDEX(FPL_Results_Extract[Gameweek 13],MATCH($A590,FPL_Results_Extract[[Player]:[Player]],0)),INDEX(Team_Key[[Abbreviation]:[Abbreviation]],MATCH(LEFT(INDEX(FPL_Fixtures_Extract[],MATCH($A590,FPL_Fixtures_Extract[[Player]:[Player]],0),MATCH(FPL_Combined[[#Headers],[Gameweek 38]],FPL_Fixtures_Extract[#Headers],0)),LEN(INDEX(FPL_Fixtures_Extract[],MATCH($A590,FPL_Fixtures_Extract[[Player]:[Player]],0),MATCH(FPL_Combined[[#Headers],[Gameweek 38]],FPL_Fixtures_Extract[#Headers],0)))-4),Team_Key[[Full Name]:[Full Name]],0))&amp;RIGHT(INDEX(FPL_Fixtures_Extract[],MATCH($A590,FPL_Fixtures_Extract[[Player]:[Player]],0),MATCH(FPL_Combined[[#Headers],[Gameweek 38]],FPL_Fixtures_Extract[#Headers],0)),3))</f>
        <v>CHE(A)</v>
      </c>
    </row>
    <row r="591" spans="1:39" x14ac:dyDescent="0.45">
      <c r="A591" t="s">
        <v>291</v>
      </c>
      <c r="B591" t="str">
        <f ca="1">IF(RIGHT(FPL_Combined[[#Headers],[Gameweek 01]],2)&lt;$B$622,INDEX(FPL_Results_Extract[Gameweek 01],MATCH($A591,FPL_Results_Extract[[Player]:[Player]],0)),INDEX(Team_Key[[Abbreviation]:[Abbreviation]],MATCH(LEFT(INDEX(FPL_Fixtures_Extract[],MATCH($A591,FPL_Fixtures_Extract[[Player]:[Player]],0),MATCH(FPL_Combined[[#Headers],[Gameweek 01]],FPL_Fixtures_Extract[#Headers],0)),LEN(INDEX(FPL_Fixtures_Extract[],MATCH($A591,FPL_Fixtures_Extract[[Player]:[Player]],0),MATCH(FPL_Combined[[#Headers],[Gameweek 01]],FPL_Fixtures_Extract[#Headers],0)))-4),Team_Key[[Full Name]:[Full Name]],0))&amp;RIGHT(INDEX(FPL_Fixtures_Extract[],MATCH($A591,FPL_Fixtures_Extract[[Player]:[Player]],0),MATCH(FPL_Combined[[#Headers],[Gameweek 01]],FPL_Fixtures_Extract[#Headers],0)),3))</f>
        <v>N/A</v>
      </c>
      <c r="C591" t="str">
        <f ca="1">IF(RIGHT(FPL_Combined[[#Headers],[Gameweek 02]],2)&lt;$B$622,INDEX(FPL_Results_Extract[Gameweek 02],MATCH($A591,FPL_Results_Extract[[Player]:[Player]],0)),INDEX(Team_Key[[Abbreviation]:[Abbreviation]],MATCH(LEFT(INDEX(FPL_Fixtures_Extract[],MATCH($A591,FPL_Fixtures_Extract[[Player]:[Player]],0),MATCH(FPL_Combined[[#Headers],[Gameweek 02]],FPL_Fixtures_Extract[#Headers],0)),LEN(INDEX(FPL_Fixtures_Extract[],MATCH($A591,FPL_Fixtures_Extract[[Player]:[Player]],0),MATCH(FPL_Combined[[#Headers],[Gameweek 02]],FPL_Fixtures_Extract[#Headers],0)))-4),Team_Key[[Full Name]:[Full Name]],0))&amp;RIGHT(INDEX(FPL_Fixtures_Extract[],MATCH($A591,FPL_Fixtures_Extract[[Player]:[Player]],0),MATCH(FPL_Combined[[#Headers],[Gameweek 02]],FPL_Fixtures_Extract[#Headers],0)),3))</f>
        <v>NOR(H) 1-3</v>
      </c>
      <c r="D591" t="str">
        <f ca="1">IF(RIGHT(FPL_Combined[[#Headers],[Gameweek 03]],2)&lt;$B$622,INDEX(FPL_Results_Extract[Gameweek 03],MATCH($A591,FPL_Results_Extract[[Player]:[Player]],0)),INDEX(Team_Key[[Abbreviation]:[Abbreviation]],MATCH(LEFT(INDEX(FPL_Fixtures_Extract[],MATCH($A591,FPL_Fixtures_Extract[[Player]:[Player]],0),MATCH(FPL_Combined[[#Headers],[Gameweek 03]],FPL_Fixtures_Extract[#Headers],0)),LEN(INDEX(FPL_Fixtures_Extract[],MATCH($A591,FPL_Fixtures_Extract[[Player]:[Player]],0),MATCH(FPL_Combined[[#Headers],[Gameweek 03]],FPL_Fixtures_Extract[#Headers],0)))-4),Team_Key[[Full Name]:[Full Name]],0))&amp;RIGHT(INDEX(FPL_Fixtures_Extract[],MATCH($A591,FPL_Fixtures_Extract[[Player]:[Player]],0),MATCH(FPL_Combined[[#Headers],[Gameweek 03]],FPL_Fixtures_Extract[#Headers],0)),3))</f>
        <v>SWA(H) 1-1</v>
      </c>
      <c r="E591" t="str">
        <f ca="1">IF(RIGHT(FPL_Combined[[#Headers],[Gameweek 04]],2)&lt;$B$622,INDEX(FPL_Results_Extract[Gameweek 04],MATCH($A591,FPL_Results_Extract[[Player]:[Player]],0)),INDEX(Team_Key[[Abbreviation]:[Abbreviation]],MATCH(LEFT(INDEX(FPL_Fixtures_Extract[],MATCH($A591,FPL_Fixtures_Extract[[Player]:[Player]],0),MATCH(FPL_Combined[[#Headers],[Gameweek 04]],FPL_Fixtures_Extract[#Headers],0)),LEN(INDEX(FPL_Fixtures_Extract[],MATCH($A591,FPL_Fixtures_Extract[[Player]:[Player]],0),MATCH(FPL_Combined[[#Headers],[Gameweek 04]],FPL_Fixtures_Extract[#Headers],0)))-4),Team_Key[[Full Name]:[Full Name]],0))&amp;RIGHT(INDEX(FPL_Fixtures_Extract[],MATCH($A591,FPL_Fixtures_Extract[[Player]:[Player]],0),MATCH(FPL_Combined[[#Headers],[Gameweek 04]],FPL_Fixtures_Extract[#Headers],0)),3))</f>
        <v>AVL(A) 2-2</v>
      </c>
      <c r="F591" t="str">
        <f ca="1">IF(RIGHT(FPL_Combined[[#Headers],[Gameweek 05]],2)&lt;$B$622,INDEX(FPL_Results_Extract[Gameweek 05],MATCH($A591,FPL_Results_Extract[[Player]:[Player]],0)),INDEX(Team_Key[[Abbreviation]:[Abbreviation]],MATCH(LEFT(INDEX(FPL_Fixtures_Extract[],MATCH($A591,FPL_Fixtures_Extract[[Player]:[Player]],0),MATCH(FPL_Combined[[#Headers],[Gameweek 05]],FPL_Fixtures_Extract[#Headers],0)),LEN(INDEX(FPL_Fixtures_Extract[],MATCH($A591,FPL_Fixtures_Extract[[Player]:[Player]],0),MATCH(FPL_Combined[[#Headers],[Gameweek 05]],FPL_Fixtures_Extract[#Headers],0)))-4),Team_Key[[Full Name]:[Full Name]],0))&amp;RIGHT(INDEX(FPL_Fixtures_Extract[],MATCH($A591,FPL_Fixtures_Extract[[Player]:[Player]],0),MATCH(FPL_Combined[[#Headers],[Gameweek 05]],FPL_Fixtures_Extract[#Headers],0)),3))</f>
        <v>TOT(H) 0-1</v>
      </c>
      <c r="G591" t="str">
        <f ca="1">IF(RIGHT(FPL_Combined[[#Headers],[Gameweek 06]],2)&lt;$B$622,INDEX(FPL_Results_Extract[Gameweek 06],MATCH($A591,FPL_Results_Extract[[Player]:[Player]],0)),INDEX(Team_Key[[Abbreviation]:[Abbreviation]],MATCH(LEFT(INDEX(FPL_Fixtures_Extract[],MATCH($A591,FPL_Fixtures_Extract[[Player]:[Player]],0),MATCH(FPL_Combined[[#Headers],[Gameweek 06]],FPL_Fixtures_Extract[#Headers],0)),LEN(INDEX(FPL_Fixtures_Extract[],MATCH($A591,FPL_Fixtures_Extract[[Player]:[Player]],0),MATCH(FPL_Combined[[#Headers],[Gameweek 06]],FPL_Fixtures_Extract[#Headers],0)))-4),Team_Key[[Full Name]:[Full Name]],0))&amp;RIGHT(INDEX(FPL_Fixtures_Extract[],MATCH($A591,FPL_Fixtures_Extract[[Player]:[Player]],0),MATCH(FPL_Combined[[#Headers],[Gameweek 06]],FPL_Fixtures_Extract[#Headers],0)),3))</f>
        <v>BOU(A) 0-2</v>
      </c>
      <c r="H591" t="str">
        <f ca="1">IF(RIGHT(FPL_Combined[[#Headers],[Gameweek 07]],2)&lt;$B$622,INDEX(FPL_Results_Extract[Gameweek 07],MATCH($A591,FPL_Results_Extract[[Player]:[Player]],0)),INDEX(Team_Key[[Abbreviation]:[Abbreviation]],MATCH(LEFT(INDEX(FPL_Fixtures_Extract[],MATCH($A591,FPL_Fixtures_Extract[[Player]:[Player]],0),MATCH(FPL_Combined[[#Headers],[Gameweek 07]],FPL_Fixtures_Extract[#Headers],0)),LEN(INDEX(FPL_Fixtures_Extract[],MATCH($A591,FPL_Fixtures_Extract[[Player]:[Player]],0),MATCH(FPL_Combined[[#Headers],[Gameweek 07]],FPL_Fixtures_Extract[#Headers],0)))-4),Team_Key[[Full Name]:[Full Name]],0))&amp;RIGHT(INDEX(FPL_Fixtures_Extract[],MATCH($A591,FPL_Fixtures_Extract[[Player]:[Player]],0),MATCH(FPL_Combined[[#Headers],[Gameweek 07]],FPL_Fixtures_Extract[#Headers],0)),3))</f>
        <v>MUN(A) 0-3</v>
      </c>
      <c r="I591" t="str">
        <f ca="1">IF(RIGHT(FPL_Combined[[#Headers],[Gameweek 08]],2)&lt;$B$622,INDEX(FPL_Results_Extract[Gameweek 08],MATCH($A591,FPL_Results_Extract[[Player]:[Player]],0)),INDEX(Team_Key[[Abbreviation]:[Abbreviation]],MATCH(LEFT(INDEX(FPL_Fixtures_Extract[],MATCH($A591,FPL_Fixtures_Extract[[Player]:[Player]],0),MATCH(FPL_Combined[[#Headers],[Gameweek 08]],FPL_Fixtures_Extract[#Headers],0)),LEN(INDEX(FPL_Fixtures_Extract[],MATCH($A591,FPL_Fixtures_Extract[[Player]:[Player]],0),MATCH(FPL_Combined[[#Headers],[Gameweek 08]],FPL_Fixtures_Extract[#Headers],0)))-4),Team_Key[[Full Name]:[Full Name]],0))&amp;RIGHT(INDEX(FPL_Fixtures_Extract[],MATCH($A591,FPL_Fixtures_Extract[[Player]:[Player]],0),MATCH(FPL_Combined[[#Headers],[Gameweek 08]],FPL_Fixtures_Extract[#Headers],0)),3))</f>
        <v>WHU(H) 2-2</v>
      </c>
      <c r="J591" t="str">
        <f ca="1">IF(RIGHT(FPL_Combined[[#Headers],[Gameweek 09]],2)&lt;$B$622,INDEX(FPL_Results_Extract[Gameweek 09],MATCH($A591,FPL_Results_Extract[[Player]:[Player]],0)),INDEX(Team_Key[[Abbreviation]:[Abbreviation]],MATCH(LEFT(INDEX(FPL_Fixtures_Extract[],MATCH($A591,FPL_Fixtures_Extract[[Player]:[Player]],0),MATCH(FPL_Combined[[#Headers],[Gameweek 09]],FPL_Fixtures_Extract[#Headers],0)),LEN(INDEX(FPL_Fixtures_Extract[],MATCH($A591,FPL_Fixtures_Extract[[Player]:[Player]],0),MATCH(FPL_Combined[[#Headers],[Gameweek 09]],FPL_Fixtures_Extract[#Headers],0)))-4),Team_Key[[Full Name]:[Full Name]],0))&amp;RIGHT(INDEX(FPL_Fixtures_Extract[],MATCH($A591,FPL_Fixtures_Extract[[Player]:[Player]],0),MATCH(FPL_Combined[[#Headers],[Gameweek 09]],FPL_Fixtures_Extract[#Headers],0)),3))</f>
        <v>WBA(A) 0-1</v>
      </c>
      <c r="K591" t="str">
        <f ca="1">IF(RIGHT(FPL_Combined[[#Headers],[Gameweek 10]],2)&lt;$B$622,INDEX(FPL_Results_Extract[Gameweek 10],MATCH($A591,FPL_Results_Extract[[Player]:[Player]],0)),INDEX(Team_Key[[Abbreviation]:[Abbreviation]],MATCH(LEFT(INDEX(FPL_Fixtures_Extract[],MATCH($A591,FPL_Fixtures_Extract[[Player]:[Player]],0),MATCH(FPL_Combined[[#Headers],[Gameweek 10]],FPL_Fixtures_Extract[#Headers],0)),LEN(INDEX(FPL_Fixtures_Extract[],MATCH($A591,FPL_Fixtures_Extract[[Player]:[Player]],0),MATCH(FPL_Combined[[#Headers],[Gameweek 10]],FPL_Fixtures_Extract[#Headers],0)))-4),Team_Key[[Full Name]:[Full Name]],0))&amp;RIGHT(INDEX(FPL_Fixtures_Extract[],MATCH($A591,FPL_Fixtures_Extract[[Player]:[Player]],0),MATCH(FPL_Combined[[#Headers],[Gameweek 10]],FPL_Fixtures_Extract[#Headers],0)),3))</f>
        <v>NEW(H) 3-0</v>
      </c>
      <c r="L591" t="str">
        <f ca="1">IF(RIGHT(FPL_Combined[[#Headers],[Gameweek 11]],2)&lt;$B$622,INDEX(FPL_Results_Extract[Gameweek 11],MATCH($A591,FPL_Results_Extract[[Player]:[Player]],0)),INDEX(Team_Key[[Abbreviation]:[Abbreviation]],MATCH(LEFT(INDEX(FPL_Fixtures_Extract[],MATCH($A591,FPL_Fixtures_Extract[[Player]:[Player]],0),MATCH(FPL_Combined[[#Headers],[Gameweek 11]],FPL_Fixtures_Extract[#Headers],0)),LEN(INDEX(FPL_Fixtures_Extract[],MATCH($A591,FPL_Fixtures_Extract[[Player]:[Player]],0),MATCH(FPL_Combined[[#Headers],[Gameweek 11]],FPL_Fixtures_Extract[#Headers],0)))-4),Team_Key[[Full Name]:[Full Name]],0))&amp;RIGHT(INDEX(FPL_Fixtures_Extract[],MATCH($A591,FPL_Fixtures_Extract[[Player]:[Player]],0),MATCH(FPL_Combined[[#Headers],[Gameweek 11]],FPL_Fixtures_Extract[#Headers],0)),3))</f>
        <v>EVE(A) 2-6</v>
      </c>
      <c r="M591" t="str">
        <f ca="1">IF(RIGHT(FPL_Combined[[#Headers],[Gameweek 12]],2)&lt;$B$622,INDEX(FPL_Results_Extract[Gameweek 12],MATCH($A591,FPL_Results_Extract[[Player]:[Player]],0)),INDEX(Team_Key[[Abbreviation]:[Abbreviation]],MATCH(LEFT(INDEX(FPL_Fixtures_Extract[],MATCH($A591,FPL_Fixtures_Extract[[Player]:[Player]],0),MATCH(FPL_Combined[[#Headers],[Gameweek 12]],FPL_Fixtures_Extract[#Headers],0)),LEN(INDEX(FPL_Fixtures_Extract[],MATCH($A591,FPL_Fixtures_Extract[[Player]:[Player]],0),MATCH(FPL_Combined[[#Headers],[Gameweek 12]],FPL_Fixtures_Extract[#Headers],0)))-4),Team_Key[[Full Name]:[Full Name]],0))&amp;RIGHT(INDEX(FPL_Fixtures_Extract[],MATCH($A591,FPL_Fixtures_Extract[[Player]:[Player]],0),MATCH(FPL_Combined[[#Headers],[Gameweek 12]],FPL_Fixtures_Extract[#Headers],0)),3))</f>
        <v>SOU(H) 0-1</v>
      </c>
      <c r="N591" t="str">
        <f ca="1">IF(RIGHT(FPL_Combined[[#Headers],[Gameweek 13]],2)&lt;$B$622,INDEX(FPL_Results_Extract[Gameweek 13],MATCH($A591,FPL_Results_Extract[[Player]:[Player]],0)),INDEX(Team_Key[[Abbreviation]:[Abbreviation]],MATCH(LEFT(INDEX(FPL_Fixtures_Extract[],MATCH($A591,FPL_Fixtures_Extract[[Player]:[Player]],0),MATCH(FPL_Combined[[#Headers],[Gameweek 13]],FPL_Fixtures_Extract[#Headers],0)),LEN(INDEX(FPL_Fixtures_Extract[],MATCH($A591,FPL_Fixtures_Extract[[Player]:[Player]],0),MATCH(FPL_Combined[[#Headers],[Gameweek 13]],FPL_Fixtures_Extract[#Headers],0)))-4),Team_Key[[Full Name]:[Full Name]],0))&amp;RIGHT(INDEX(FPL_Fixtures_Extract[],MATCH($A591,FPL_Fixtures_Extract[[Player]:[Player]],0),MATCH(FPL_Combined[[#Headers],[Gameweek 13]],FPL_Fixtures_Extract[#Headers],0)),3))</f>
        <v>CRY(A) 1-0</v>
      </c>
      <c r="O591" t="str">
        <f ca="1">IF(RIGHT(FPL_Combined[[#Headers],[Gameweek 14]],2)&lt;$B$622,INDEX(FPL_Results_Extract[Gameweek 14],MATCH($A591,FPL_Results_Extract[[Player]:[Player]],0)),INDEX(Team_Key[[Abbreviation]:[Abbreviation]],MATCH(LEFT(INDEX(FPL_Fixtures_Extract[],MATCH($A591,FPL_Fixtures_Extract[[Player]:[Player]],0),MATCH(FPL_Combined[[#Headers],[Gameweek 14]],FPL_Fixtures_Extract[#Headers],0)),LEN(INDEX(FPL_Fixtures_Extract[],MATCH($A591,FPL_Fixtures_Extract[[Player]:[Player]],0),MATCH(FPL_Combined[[#Headers],[Gameweek 14]],FPL_Fixtures_Extract[#Headers],0)))-4),Team_Key[[Full Name]:[Full Name]],0))&amp;RIGHT(INDEX(FPL_Fixtures_Extract[],MATCH($A591,FPL_Fixtures_Extract[[Player]:[Player]],0),MATCH(FPL_Combined[[#Headers],[Gameweek 14]],FPL_Fixtures_Extract[#Headers],0)),3))</f>
        <v>STK(H) 2-0</v>
      </c>
      <c r="P591" t="str">
        <f ca="1">IF(RIGHT(FPL_Combined[[#Headers],[Gameweek 15]],2)&lt;$B$622,INDEX(FPL_Results_Extract[Gameweek 15],MATCH($A591,FPL_Results_Extract[[Player]:[Player]],0)),INDEX(Team_Key[[Abbreviation]:[Abbreviation]],MATCH(LEFT(INDEX(FPL_Fixtures_Extract[],MATCH($A591,FPL_Fixtures_Extract[[Player]:[Player]],0),MATCH(FPL_Combined[[#Headers],[Gameweek 15]],FPL_Fixtures_Extract[#Headers],0)),LEN(INDEX(FPL_Fixtures_Extract[],MATCH($A591,FPL_Fixtures_Extract[[Player]:[Player]],0),MATCH(FPL_Combined[[#Headers],[Gameweek 15]],FPL_Fixtures_Extract[#Headers],0)))-4),Team_Key[[Full Name]:[Full Name]],0))&amp;RIGHT(INDEX(FPL_Fixtures_Extract[],MATCH($A591,FPL_Fixtures_Extract[[Player]:[Player]],0),MATCH(FPL_Combined[[#Headers],[Gameweek 15]],FPL_Fixtures_Extract[#Headers],0)),3))</f>
        <v>ARS(A) 1-3</v>
      </c>
      <c r="Q591" t="str">
        <f ca="1">IF(RIGHT(FPL_Combined[[#Headers],[Gameweek 16]],2)&lt;$B$622,INDEX(FPL_Results_Extract[Gameweek 16],MATCH($A591,FPL_Results_Extract[[Player]:[Player]],0)),INDEX(Team_Key[[Abbreviation]:[Abbreviation]],MATCH(LEFT(INDEX(FPL_Fixtures_Extract[],MATCH($A591,FPL_Fixtures_Extract[[Player]:[Player]],0),MATCH(FPL_Combined[[#Headers],[Gameweek 16]],FPL_Fixtures_Extract[#Headers],0)),LEN(INDEX(FPL_Fixtures_Extract[],MATCH($A591,FPL_Fixtures_Extract[[Player]:[Player]],0),MATCH(FPL_Combined[[#Headers],[Gameweek 16]],FPL_Fixtures_Extract[#Headers],0)))-4),Team_Key[[Full Name]:[Full Name]],0))&amp;RIGHT(INDEX(FPL_Fixtures_Extract[],MATCH($A591,FPL_Fixtures_Extract[[Player]:[Player]],0),MATCH(FPL_Combined[[#Headers],[Gameweek 16]],FPL_Fixtures_Extract[#Headers],0)),3))</f>
        <v>WAT(H) 0-1</v>
      </c>
      <c r="R591" t="str">
        <f ca="1">IF(RIGHT(FPL_Combined[[#Headers],[Gameweek 17]],2)&lt;$B$622,INDEX(FPL_Results_Extract[Gameweek 17],MATCH($A591,FPL_Results_Extract[[Player]:[Player]],0)),INDEX(Team_Key[[Abbreviation]:[Abbreviation]],MATCH(LEFT(INDEX(FPL_Fixtures_Extract[],MATCH($A591,FPL_Fixtures_Extract[[Player]:[Player]],0),MATCH(FPL_Combined[[#Headers],[Gameweek 17]],FPL_Fixtures_Extract[#Headers],0)),LEN(INDEX(FPL_Fixtures_Extract[],MATCH($A591,FPL_Fixtures_Extract[[Player]:[Player]],0),MATCH(FPL_Combined[[#Headers],[Gameweek 17]],FPL_Fixtures_Extract[#Headers],0)))-4),Team_Key[[Full Name]:[Full Name]],0))&amp;RIGHT(INDEX(FPL_Fixtures_Extract[],MATCH($A591,FPL_Fixtures_Extract[[Player]:[Player]],0),MATCH(FPL_Combined[[#Headers],[Gameweek 17]],FPL_Fixtures_Extract[#Headers],0)),3))</f>
        <v>CHE(A) 1-3</v>
      </c>
      <c r="S591" t="str">
        <f ca="1">IF(RIGHT(FPL_Combined[[#Headers],[Gameweek 18]],2)&lt;$B$622,INDEX(FPL_Results_Extract[Gameweek 18],MATCH($A591,FPL_Results_Extract[[Player]:[Player]],0)),INDEX(Team_Key[[Abbreviation]:[Abbreviation]],MATCH(LEFT(INDEX(FPL_Fixtures_Extract[],MATCH($A591,FPL_Fixtures_Extract[[Player]:[Player]],0),MATCH(FPL_Combined[[#Headers],[Gameweek 18]],FPL_Fixtures_Extract[#Headers],0)),LEN(INDEX(FPL_Fixtures_Extract[],MATCH($A591,FPL_Fixtures_Extract[[Player]:[Player]],0),MATCH(FPL_Combined[[#Headers],[Gameweek 18]],FPL_Fixtures_Extract[#Headers],0)))-4),Team_Key[[Full Name]:[Full Name]],0))&amp;RIGHT(INDEX(FPL_Fixtures_Extract[],MATCH($A591,FPL_Fixtures_Extract[[Player]:[Player]],0),MATCH(FPL_Combined[[#Headers],[Gameweek 18]],FPL_Fixtures_Extract[#Headers],0)),3))</f>
        <v>MCI(A) 1-4</v>
      </c>
      <c r="T591" t="str">
        <f ca="1">IF(RIGHT(FPL_Combined[[#Headers],[Gameweek 19]],2)&lt;$B$622,INDEX(FPL_Results_Extract[Gameweek 19],MATCH($A591,FPL_Results_Extract[[Player]:[Player]],0)),INDEX(Team_Key[[Abbreviation]:[Abbreviation]],MATCH(LEFT(INDEX(FPL_Fixtures_Extract[],MATCH($A591,FPL_Fixtures_Extract[[Player]:[Player]],0),MATCH(FPL_Combined[[#Headers],[Gameweek 19]],FPL_Fixtures_Extract[#Headers],0)),LEN(INDEX(FPL_Fixtures_Extract[],MATCH($A591,FPL_Fixtures_Extract[[Player]:[Player]],0),MATCH(FPL_Combined[[#Headers],[Gameweek 19]],FPL_Fixtures_Extract[#Headers],0)))-4),Team_Key[[Full Name]:[Full Name]],0))&amp;RIGHT(INDEX(FPL_Fixtures_Extract[],MATCH($A591,FPL_Fixtures_Extract[[Player]:[Player]],0),MATCH(FPL_Combined[[#Headers],[Gameweek 19]],FPL_Fixtures_Extract[#Headers],0)),3))</f>
        <v>LIV(H) 0-1</v>
      </c>
      <c r="U591" t="str">
        <f ca="1">IF(RIGHT(FPL_Combined[[#Headers],[Gameweek 20]],2)&lt;$B$622,INDEX(FPL_Results_Extract[Gameweek 20],MATCH($A591,FPL_Results_Extract[[Player]:[Player]],0)),INDEX(Team_Key[[Abbreviation]:[Abbreviation]],MATCH(LEFT(INDEX(FPL_Fixtures_Extract[],MATCH($A591,FPL_Fixtures_Extract[[Player]:[Player]],0),MATCH(FPL_Combined[[#Headers],[Gameweek 20]],FPL_Fixtures_Extract[#Headers],0)),LEN(INDEX(FPL_Fixtures_Extract[],MATCH($A591,FPL_Fixtures_Extract[[Player]:[Player]],0),MATCH(FPL_Combined[[#Headers],[Gameweek 20]],FPL_Fixtures_Extract[#Headers],0)))-4),Team_Key[[Full Name]:[Full Name]],0))&amp;RIGHT(INDEX(FPL_Fixtures_Extract[],MATCH($A591,FPL_Fixtures_Extract[[Player]:[Player]],0),MATCH(FPL_Combined[[#Headers],[Gameweek 20]],FPL_Fixtures_Extract[#Headers],0)),3))</f>
        <v>AVL(H) 3-1</v>
      </c>
      <c r="V591" t="str">
        <f ca="1">IF(RIGHT(FPL_Combined[[#Headers],[Gameweek 21]],2)&lt;$B$622,INDEX(FPL_Results_Extract[Gameweek 21],MATCH($A591,FPL_Results_Extract[[Player]:[Player]],0)),INDEX(Team_Key[[Abbreviation]:[Abbreviation]],MATCH(LEFT(INDEX(FPL_Fixtures_Extract[],MATCH($A591,FPL_Fixtures_Extract[[Player]:[Player]],0),MATCH(FPL_Combined[[#Headers],[Gameweek 21]],FPL_Fixtures_Extract[#Headers],0)),LEN(INDEX(FPL_Fixtures_Extract[],MATCH($A591,FPL_Fixtures_Extract[[Player]:[Player]],0),MATCH(FPL_Combined[[#Headers],[Gameweek 21]],FPL_Fixtures_Extract[#Headers],0)))-4),Team_Key[[Full Name]:[Full Name]],0))&amp;RIGHT(INDEX(FPL_Fixtures_Extract[],MATCH($A591,FPL_Fixtures_Extract[[Player]:[Player]],0),MATCH(FPL_Combined[[#Headers],[Gameweek 21]],FPL_Fixtures_Extract[#Headers],0)),3))</f>
        <v>SWA(A) 4-2</v>
      </c>
      <c r="W591" t="str">
        <f ca="1">IF(RIGHT(FPL_Combined[[#Headers],[Gameweek 22]],2)&lt;$B$622,INDEX(FPL_Results_Extract[Gameweek 22],MATCH($A591,FPL_Results_Extract[[Player]:[Player]],0)),INDEX(Team_Key[[Abbreviation]:[Abbreviation]],MATCH(LEFT(INDEX(FPL_Fixtures_Extract[],MATCH($A591,FPL_Fixtures_Extract[[Player]:[Player]],0),MATCH(FPL_Combined[[#Headers],[Gameweek 22]],FPL_Fixtures_Extract[#Headers],0)),LEN(INDEX(FPL_Fixtures_Extract[],MATCH($A591,FPL_Fixtures_Extract[[Player]:[Player]],0),MATCH(FPL_Combined[[#Headers],[Gameweek 22]],FPL_Fixtures_Extract[#Headers],0)))-4),Team_Key[[Full Name]:[Full Name]],0))&amp;RIGHT(INDEX(FPL_Fixtures_Extract[],MATCH($A591,FPL_Fixtures_Extract[[Player]:[Player]],0),MATCH(FPL_Combined[[#Headers],[Gameweek 22]],FPL_Fixtures_Extract[#Headers],0)),3))</f>
        <v>TOT(A) 1-4</v>
      </c>
      <c r="X591" t="str">
        <f ca="1">IF(RIGHT(FPL_Combined[[#Headers],[Gameweek 23]],2)&lt;$B$622,INDEX(FPL_Results_Extract[Gameweek 23],MATCH($A591,FPL_Results_Extract[[Player]:[Player]],0)),INDEX(Team_Key[[Abbreviation]:[Abbreviation]],MATCH(LEFT(INDEX(FPL_Fixtures_Extract[],MATCH($A591,FPL_Fixtures_Extract[[Player]:[Player]],0),MATCH(FPL_Combined[[#Headers],[Gameweek 23]],FPL_Fixtures_Extract[#Headers],0)),LEN(INDEX(FPL_Fixtures_Extract[],MATCH($A591,FPL_Fixtures_Extract[[Player]:[Player]],0),MATCH(FPL_Combined[[#Headers],[Gameweek 23]],FPL_Fixtures_Extract[#Headers],0)))-4),Team_Key[[Full Name]:[Full Name]],0))&amp;RIGHT(INDEX(FPL_Fixtures_Extract[],MATCH($A591,FPL_Fixtures_Extract[[Player]:[Player]],0),MATCH(FPL_Combined[[#Headers],[Gameweek 23]],FPL_Fixtures_Extract[#Headers],0)),3))</f>
        <v>BOU(H) 1-1</v>
      </c>
      <c r="Y591" t="str">
        <f ca="1">IF(RIGHT(FPL_Combined[[#Headers],[Gameweek 24]],2)&lt;$B$622,INDEX(FPL_Results_Extract[Team],MATCH($A591,FPL_Results_Extract[[Player]:[Player]],0)),INDEX(Team_Key[[Abbreviation]:[Abbreviation]],MATCH(LEFT(INDEX(FPL_Fixtures_Extract[],MATCH($A591,FPL_Fixtures_Extract[[Player]:[Player]],0),MATCH(FPL_Combined[[#Headers],[Gameweek 24]],FPL_Fixtures_Extract[#Headers],0)),LEN(INDEX(FPL_Fixtures_Extract[],MATCH($A591,FPL_Fixtures_Extract[[Player]:[Player]],0),MATCH(FPL_Combined[[#Headers],[Gameweek 24]],FPL_Fixtures_Extract[#Headers],0)))-4),Team_Key[[Full Name]:[Full Name]],0))&amp;RIGHT(INDEX(FPL_Fixtures_Extract[],MATCH($A591,FPL_Fixtures_Extract[[Player]:[Player]],0),MATCH(FPL_Combined[[#Headers],[Gameweek 24]],FPL_Fixtures_Extract[#Headers],0)),3))</f>
        <v>SUN</v>
      </c>
      <c r="Z591" t="str">
        <f ca="1">IF(RIGHT(FPL_Combined[[#Headers],[Gameweek 25]],2)&lt;$B$622,INDEX(FPL_Results_Extract[Player],MATCH($A591,FPL_Results_Extract[[Player]:[Player]],0)),INDEX(Team_Key[[Abbreviation]:[Abbreviation]],MATCH(LEFT(INDEX(FPL_Fixtures_Extract[],MATCH($A591,FPL_Fixtures_Extract[[Player]:[Player]],0),MATCH(FPL_Combined[[#Headers],[Gameweek 25]],FPL_Fixtures_Extract[#Headers],0)),LEN(INDEX(FPL_Fixtures_Extract[],MATCH($A591,FPL_Fixtures_Extract[[Player]:[Player]],0),MATCH(FPL_Combined[[#Headers],[Gameweek 25]],FPL_Fixtures_Extract[#Headers],0)))-4),Team_Key[[Full Name]:[Full Name]],0))&amp;RIGHT(INDEX(FPL_Fixtures_Extract[],MATCH($A591,FPL_Fixtures_Extract[[Player]:[Player]],0),MATCH(FPL_Combined[[#Headers],[Gameweek 25]],FPL_Fixtures_Extract[#Headers],0)),3))</f>
        <v>Watmore</v>
      </c>
      <c r="AA591" t="str">
        <f ca="1">IF(RIGHT(FPL_Combined[[#Headers],[Gameweek 26]],2)&lt;$B$622,INDEX(FPL_Results_Extract[Gameweek 01],MATCH($A591,FPL_Results_Extract[[Player]:[Player]],0)),INDEX(Team_Key[[Abbreviation]:[Abbreviation]],MATCH(LEFT(INDEX(FPL_Fixtures_Extract[],MATCH($A591,FPL_Fixtures_Extract[[Player]:[Player]],0),MATCH(FPL_Combined[[#Headers],[Gameweek 26]],FPL_Fixtures_Extract[#Headers],0)),LEN(INDEX(FPL_Fixtures_Extract[],MATCH($A591,FPL_Fixtures_Extract[[Player]:[Player]],0),MATCH(FPL_Combined[[#Headers],[Gameweek 26]],FPL_Fixtures_Extract[#Headers],0)))-4),Team_Key[[Full Name]:[Full Name]],0))&amp;RIGHT(INDEX(FPL_Fixtures_Extract[],MATCH($A591,FPL_Fixtures_Extract[[Player]:[Player]],0),MATCH(FPL_Combined[[#Headers],[Gameweek 26]],FPL_Fixtures_Extract[#Headers],0)),3))</f>
        <v>N/A</v>
      </c>
      <c r="AB591" t="str">
        <f ca="1">IF(RIGHT(FPL_Combined[[#Headers],[Gameweek 27]],2)&lt;$B$622,INDEX(FPL_Results_Extract[Gameweek 02],MATCH($A591,FPL_Results_Extract[[Player]:[Player]],0)),INDEX(Team_Key[[Abbreviation]:[Abbreviation]],MATCH(LEFT(INDEX(FPL_Fixtures_Extract[],MATCH($A591,FPL_Fixtures_Extract[[Player]:[Player]],0),MATCH(FPL_Combined[[#Headers],[Gameweek 27]],FPL_Fixtures_Extract[#Headers],0)),LEN(INDEX(FPL_Fixtures_Extract[],MATCH($A591,FPL_Fixtures_Extract[[Player]:[Player]],0),MATCH(FPL_Combined[[#Headers],[Gameweek 27]],FPL_Fixtures_Extract[#Headers],0)))-4),Team_Key[[Full Name]:[Full Name]],0))&amp;RIGHT(INDEX(FPL_Fixtures_Extract[],MATCH($A591,FPL_Fixtures_Extract[[Player]:[Player]],0),MATCH(FPL_Combined[[#Headers],[Gameweek 27]],FPL_Fixtures_Extract[#Headers],0)),3))</f>
        <v>NOR(H) 1-3</v>
      </c>
      <c r="AC591" t="str">
        <f ca="1">IF(RIGHT(FPL_Combined[[#Headers],[Gameweek 28]],2)&lt;$B$622,INDEX(FPL_Results_Extract[Gameweek 03],MATCH($A591,FPL_Results_Extract[[Player]:[Player]],0)),INDEX(Team_Key[[Abbreviation]:[Abbreviation]],MATCH(LEFT(INDEX(FPL_Fixtures_Extract[],MATCH($A591,FPL_Fixtures_Extract[[Player]:[Player]],0),MATCH(FPL_Combined[[#Headers],[Gameweek 28]],FPL_Fixtures_Extract[#Headers],0)),LEN(INDEX(FPL_Fixtures_Extract[],MATCH($A591,FPL_Fixtures_Extract[[Player]:[Player]],0),MATCH(FPL_Combined[[#Headers],[Gameweek 28]],FPL_Fixtures_Extract[#Headers],0)))-4),Team_Key[[Full Name]:[Full Name]],0))&amp;RIGHT(INDEX(FPL_Fixtures_Extract[],MATCH($A591,FPL_Fixtures_Extract[[Player]:[Player]],0),MATCH(FPL_Combined[[#Headers],[Gameweek 28]],FPL_Fixtures_Extract[#Headers],0)),3))</f>
        <v>SWA(H) 1-1</v>
      </c>
      <c r="AD591" t="str">
        <f ca="1">IF(RIGHT(FPL_Combined[[#Headers],[Gameweek 29]],2)&lt;$B$622,INDEX(FPL_Results_Extract[Gameweek 04],MATCH($A591,FPL_Results_Extract[[Player]:[Player]],0)),INDEX(Team_Key[[Abbreviation]:[Abbreviation]],MATCH(LEFT(INDEX(FPL_Fixtures_Extract[],MATCH($A591,FPL_Fixtures_Extract[[Player]:[Player]],0),MATCH(FPL_Combined[[#Headers],[Gameweek 29]],FPL_Fixtures_Extract[#Headers],0)),LEN(INDEX(FPL_Fixtures_Extract[],MATCH($A591,FPL_Fixtures_Extract[[Player]:[Player]],0),MATCH(FPL_Combined[[#Headers],[Gameweek 29]],FPL_Fixtures_Extract[#Headers],0)))-4),Team_Key[[Full Name]:[Full Name]],0))&amp;RIGHT(INDEX(FPL_Fixtures_Extract[],MATCH($A591,FPL_Fixtures_Extract[[Player]:[Player]],0),MATCH(FPL_Combined[[#Headers],[Gameweek 29]],FPL_Fixtures_Extract[#Headers],0)),3))</f>
        <v>SOU(A)</v>
      </c>
      <c r="AE591" t="e">
        <f ca="1">IF(RIGHT(FPL_Combined[[#Headers],[Gameweek 30]],2)&lt;$B$622,INDEX(FPL_Results_Extract[Gameweek 05],MATCH($A591,FPL_Results_Extract[[Player]:[Player]],0)),INDEX(Team_Key[[Abbreviation]:[Abbreviation]],MATCH(LEFT(INDEX(FPL_Fixtures_Extract[],MATCH($A591,FPL_Fixtures_Extract[[Player]:[Player]],0),MATCH(FPL_Combined[[#Headers],[Gameweek 30]],FPL_Fixtures_Extract[#Headers],0)),LEN(INDEX(FPL_Fixtures_Extract[],MATCH($A591,FPL_Fixtures_Extract[[Player]:[Player]],0),MATCH(FPL_Combined[[#Headers],[Gameweek 30]],FPL_Fixtures_Extract[#Headers],0)))-4),Team_Key[[Full Name]:[Full Name]],0))&amp;RIGHT(INDEX(FPL_Fixtures_Extract[],MATCH($A591,FPL_Fixtures_Extract[[Player]:[Player]],0),MATCH(FPL_Combined[[#Headers],[Gameweek 30]],FPL_Fixtures_Extract[#Headers],0)),3))</f>
        <v>#VALUE!</v>
      </c>
      <c r="AF591" t="str">
        <f ca="1">IF(RIGHT(FPL_Combined[[#Headers],[Gameweek 31]],2)&lt;$B$622,INDEX(FPL_Results_Extract[Gameweek 06],MATCH($A591,FPL_Results_Extract[[Player]:[Player]],0)),INDEX(Team_Key[[Abbreviation]:[Abbreviation]],MATCH(LEFT(INDEX(FPL_Fixtures_Extract[],MATCH($A591,FPL_Fixtures_Extract[[Player]:[Player]],0),MATCH(FPL_Combined[[#Headers],[Gameweek 31]],FPL_Fixtures_Extract[#Headers],0)),LEN(INDEX(FPL_Fixtures_Extract[],MATCH($A591,FPL_Fixtures_Extract[[Player]:[Player]],0),MATCH(FPL_Combined[[#Headers],[Gameweek 31]],FPL_Fixtures_Extract[#Headers],0)))-4),Team_Key[[Full Name]:[Full Name]],0))&amp;RIGHT(INDEX(FPL_Fixtures_Extract[],MATCH($A591,FPL_Fixtures_Extract[[Player]:[Player]],0),MATCH(FPL_Combined[[#Headers],[Gameweek 31]],FPL_Fixtures_Extract[#Headers],0)),3))</f>
        <v>NEW(A)</v>
      </c>
      <c r="AG591" t="str">
        <f ca="1">IF(RIGHT(FPL_Combined[[#Headers],[Gameweek 32]],2)&lt;$B$622,INDEX(FPL_Results_Extract[Gameweek 07],MATCH($A591,FPL_Results_Extract[[Player]:[Player]],0)),INDEX(Team_Key[[Abbreviation]:[Abbreviation]],MATCH(LEFT(INDEX(FPL_Fixtures_Extract[],MATCH($A591,FPL_Fixtures_Extract[[Player]:[Player]],0),MATCH(FPL_Combined[[#Headers],[Gameweek 32]],FPL_Fixtures_Extract[#Headers],0)),LEN(INDEX(FPL_Fixtures_Extract[],MATCH($A591,FPL_Fixtures_Extract[[Player]:[Player]],0),MATCH(FPL_Combined[[#Headers],[Gameweek 32]],FPL_Fixtures_Extract[#Headers],0)))-4),Team_Key[[Full Name]:[Full Name]],0))&amp;RIGHT(INDEX(FPL_Fixtures_Extract[],MATCH($A591,FPL_Fixtures_Extract[[Player]:[Player]],0),MATCH(FPL_Combined[[#Headers],[Gameweek 32]],FPL_Fixtures_Extract[#Headers],0)),3))</f>
        <v>WBA(H)</v>
      </c>
      <c r="AH591" t="str">
        <f ca="1">IF(RIGHT(FPL_Combined[[#Headers],[Gameweek 33]],2)&lt;$B$622,INDEX(FPL_Results_Extract[Gameweek 08],MATCH($A591,FPL_Results_Extract[[Player]:[Player]],0)),INDEX(Team_Key[[Abbreviation]:[Abbreviation]],MATCH(LEFT(INDEX(FPL_Fixtures_Extract[],MATCH($A591,FPL_Fixtures_Extract[[Player]:[Player]],0),MATCH(FPL_Combined[[#Headers],[Gameweek 33]],FPL_Fixtures_Extract[#Headers],0)),LEN(INDEX(FPL_Fixtures_Extract[],MATCH($A591,FPL_Fixtures_Extract[[Player]:[Player]],0),MATCH(FPL_Combined[[#Headers],[Gameweek 33]],FPL_Fixtures_Extract[#Headers],0)))-4),Team_Key[[Full Name]:[Full Name]],0))&amp;RIGHT(INDEX(FPL_Fixtures_Extract[],MATCH($A591,FPL_Fixtures_Extract[[Player]:[Player]],0),MATCH(FPL_Combined[[#Headers],[Gameweek 33]],FPL_Fixtures_Extract[#Headers],0)),3))</f>
        <v>LEI(H)</v>
      </c>
      <c r="AI591" t="str">
        <f ca="1">IF(RIGHT(FPL_Combined[[#Headers],[Gameweek 34]],2)&lt;$B$622,INDEX(FPL_Results_Extract[Gameweek 09],MATCH($A591,FPL_Results_Extract[[Player]:[Player]],0)),INDEX(Team_Key[[Abbreviation]:[Abbreviation]],MATCH(LEFT(INDEX(FPL_Fixtures_Extract[],MATCH($A591,FPL_Fixtures_Extract[[Player]:[Player]],0),MATCH(FPL_Combined[[#Headers],[Gameweek 34]],FPL_Fixtures_Extract[#Headers],0)),LEN(INDEX(FPL_Fixtures_Extract[],MATCH($A591,FPL_Fixtures_Extract[[Player]:[Player]],0),MATCH(FPL_Combined[[#Headers],[Gameweek 34]],FPL_Fixtures_Extract[#Headers],0)))-4),Team_Key[[Full Name]:[Full Name]],0))&amp;RIGHT(INDEX(FPL_Fixtures_Extract[],MATCH($A591,FPL_Fixtures_Extract[[Player]:[Player]],0),MATCH(FPL_Combined[[#Headers],[Gameweek 34]],FPL_Fixtures_Extract[#Headers],0)),3))</f>
        <v>NOR(A)</v>
      </c>
      <c r="AJ591" t="str">
        <f ca="1">IF(RIGHT(FPL_Combined[[#Headers],[Gameweek 35]],2)&lt;$B$622,INDEX(FPL_Results_Extract[Gameweek 10],MATCH($A591,FPL_Results_Extract[[Player]:[Player]],0)),INDEX(Team_Key[[Abbreviation]:[Abbreviation]],MATCH(LEFT(INDEX(FPL_Fixtures_Extract[],MATCH($A591,FPL_Fixtures_Extract[[Player]:[Player]],0),MATCH(FPL_Combined[[#Headers],[Gameweek 35]],FPL_Fixtures_Extract[#Headers],0)),LEN(INDEX(FPL_Fixtures_Extract[],MATCH($A591,FPL_Fixtures_Extract[[Player]:[Player]],0),MATCH(FPL_Combined[[#Headers],[Gameweek 35]],FPL_Fixtures_Extract[#Headers],0)))-4),Team_Key[[Full Name]:[Full Name]],0))&amp;RIGHT(INDEX(FPL_Fixtures_Extract[],MATCH($A591,FPL_Fixtures_Extract[[Player]:[Player]],0),MATCH(FPL_Combined[[#Headers],[Gameweek 35]],FPL_Fixtures_Extract[#Headers],0)),3))</f>
        <v>ARS(H)</v>
      </c>
      <c r="AK591" t="str">
        <f ca="1">IF(RIGHT(FPL_Combined[[#Headers],[Gameweek 36]],2)&lt;$B$622,INDEX(FPL_Results_Extract[Gameweek 11],MATCH($A591,FPL_Results_Extract[[Player]:[Player]],0)),INDEX(Team_Key[[Abbreviation]:[Abbreviation]],MATCH(LEFT(INDEX(FPL_Fixtures_Extract[],MATCH($A591,FPL_Fixtures_Extract[[Player]:[Player]],0),MATCH(FPL_Combined[[#Headers],[Gameweek 36]],FPL_Fixtures_Extract[#Headers],0)),LEN(INDEX(FPL_Fixtures_Extract[],MATCH($A591,FPL_Fixtures_Extract[[Player]:[Player]],0),MATCH(FPL_Combined[[#Headers],[Gameweek 36]],FPL_Fixtures_Extract[#Headers],0)))-4),Team_Key[[Full Name]:[Full Name]],0))&amp;RIGHT(INDEX(FPL_Fixtures_Extract[],MATCH($A591,FPL_Fixtures_Extract[[Player]:[Player]],0),MATCH(FPL_Combined[[#Headers],[Gameweek 36]],FPL_Fixtures_Extract[#Headers],0)),3))</f>
        <v>STK(A)</v>
      </c>
      <c r="AL591" t="str">
        <f ca="1">IF(RIGHT(FPL_Combined[[#Headers],[Gameweek 37]],2)&lt;$B$622,INDEX(FPL_Results_Extract[Gameweek 12],MATCH($A591,FPL_Results_Extract[[Player]:[Player]],0)),INDEX(Team_Key[[Abbreviation]:[Abbreviation]],MATCH(LEFT(INDEX(FPL_Fixtures_Extract[],MATCH($A591,FPL_Fixtures_Extract[[Player]:[Player]],0),MATCH(FPL_Combined[[#Headers],[Gameweek 37]],FPL_Fixtures_Extract[#Headers],0)),LEN(INDEX(FPL_Fixtures_Extract[],MATCH($A591,FPL_Fixtures_Extract[[Player]:[Player]],0),MATCH(FPL_Combined[[#Headers],[Gameweek 37]],FPL_Fixtures_Extract[#Headers],0)))-4),Team_Key[[Full Name]:[Full Name]],0))&amp;RIGHT(INDEX(FPL_Fixtures_Extract[],MATCH($A591,FPL_Fixtures_Extract[[Player]:[Player]],0),MATCH(FPL_Combined[[#Headers],[Gameweek 37]],FPL_Fixtures_Extract[#Headers],0)),3))</f>
        <v>CHE(H)</v>
      </c>
      <c r="AM591" t="str">
        <f ca="1">IF(RIGHT(FPL_Combined[[#Headers],[Gameweek 38]],2)&lt;$B$622,INDEX(FPL_Results_Extract[Gameweek 13],MATCH($A591,FPL_Results_Extract[[Player]:[Player]],0)),INDEX(Team_Key[[Abbreviation]:[Abbreviation]],MATCH(LEFT(INDEX(FPL_Fixtures_Extract[],MATCH($A591,FPL_Fixtures_Extract[[Player]:[Player]],0),MATCH(FPL_Combined[[#Headers],[Gameweek 38]],FPL_Fixtures_Extract[#Headers],0)),LEN(INDEX(FPL_Fixtures_Extract[],MATCH($A591,FPL_Fixtures_Extract[[Player]:[Player]],0),MATCH(FPL_Combined[[#Headers],[Gameweek 38]],FPL_Fixtures_Extract[#Headers],0)))-4),Team_Key[[Full Name]:[Full Name]],0))&amp;RIGHT(INDEX(FPL_Fixtures_Extract[],MATCH($A591,FPL_Fixtures_Extract[[Player]:[Player]],0),MATCH(FPL_Combined[[#Headers],[Gameweek 38]],FPL_Fixtures_Extract[#Headers],0)),3))</f>
        <v>WAT(A)</v>
      </c>
    </row>
    <row r="592" spans="1:39" x14ac:dyDescent="0.45">
      <c r="A592" t="s">
        <v>570</v>
      </c>
      <c r="B592" t="str">
        <f ca="1">IF(RIGHT(FPL_Combined[[#Headers],[Gameweek 01]],2)&lt;$B$622,INDEX(FPL_Results_Extract[Gameweek 01],MATCH($A592,FPL_Results_Extract[[Player]:[Player]],0)),INDEX(Team_Key[[Abbreviation]:[Abbreviation]],MATCH(LEFT(INDEX(FPL_Fixtures_Extract[],MATCH($A592,FPL_Fixtures_Extract[[Player]:[Player]],0),MATCH(FPL_Combined[[#Headers],[Gameweek 01]],FPL_Fixtures_Extract[#Headers],0)),LEN(INDEX(FPL_Fixtures_Extract[],MATCH($A592,FPL_Fixtures_Extract[[Player]:[Player]],0),MATCH(FPL_Combined[[#Headers],[Gameweek 01]],FPL_Fixtures_Extract[#Headers],0)))-4),Team_Key[[Full Name]:[Full Name]],0))&amp;RIGHT(INDEX(FPL_Fixtures_Extract[],MATCH($A592,FPL_Fixtures_Extract[[Player]:[Player]],0),MATCH(FPL_Combined[[#Headers],[Gameweek 01]],FPL_Fixtures_Extract[#Headers],0)),3))</f>
        <v>EVE(A) 2-2</v>
      </c>
      <c r="C592" t="str">
        <f ca="1">IF(RIGHT(FPL_Combined[[#Headers],[Gameweek 02]],2)&lt;$B$622,INDEX(FPL_Results_Extract[Gameweek 02],MATCH($A592,FPL_Results_Extract[[Player]:[Player]],0)),INDEX(Team_Key[[Abbreviation]:[Abbreviation]],MATCH(LEFT(INDEX(FPL_Fixtures_Extract[],MATCH($A592,FPL_Fixtures_Extract[[Player]:[Player]],0),MATCH(FPL_Combined[[#Headers],[Gameweek 02]],FPL_Fixtures_Extract[#Headers],0)),LEN(INDEX(FPL_Fixtures_Extract[],MATCH($A592,FPL_Fixtures_Extract[[Player]:[Player]],0),MATCH(FPL_Combined[[#Headers],[Gameweek 02]],FPL_Fixtures_Extract[#Headers],0)))-4),Team_Key[[Full Name]:[Full Name]],0))&amp;RIGHT(INDEX(FPL_Fixtures_Extract[],MATCH($A592,FPL_Fixtures_Extract[[Player]:[Player]],0),MATCH(FPL_Combined[[#Headers],[Gameweek 02]],FPL_Fixtures_Extract[#Headers],0)),3))</f>
        <v>WBA(H) 0-0</v>
      </c>
      <c r="D592" t="str">
        <f ca="1">IF(RIGHT(FPL_Combined[[#Headers],[Gameweek 03]],2)&lt;$B$622,INDEX(FPL_Results_Extract[Gameweek 03],MATCH($A592,FPL_Results_Extract[[Player]:[Player]],0)),INDEX(Team_Key[[Abbreviation]:[Abbreviation]],MATCH(LEFT(INDEX(FPL_Fixtures_Extract[],MATCH($A592,FPL_Fixtures_Extract[[Player]:[Player]],0),MATCH(FPL_Combined[[#Headers],[Gameweek 03]],FPL_Fixtures_Extract[#Headers],0)),LEN(INDEX(FPL_Fixtures_Extract[],MATCH($A592,FPL_Fixtures_Extract[[Player]:[Player]],0),MATCH(FPL_Combined[[#Headers],[Gameweek 03]],FPL_Fixtures_Extract[#Headers],0)))-4),Team_Key[[Full Name]:[Full Name]],0))&amp;RIGHT(INDEX(FPL_Fixtures_Extract[],MATCH($A592,FPL_Fixtures_Extract[[Player]:[Player]],0),MATCH(FPL_Combined[[#Headers],[Gameweek 03]],FPL_Fixtures_Extract[#Headers],0)),3))</f>
        <v>SOU(H) 0-0</v>
      </c>
      <c r="E592" t="str">
        <f ca="1">IF(RIGHT(FPL_Combined[[#Headers],[Gameweek 04]],2)&lt;$B$622,INDEX(FPL_Results_Extract[Gameweek 04],MATCH($A592,FPL_Results_Extract[[Player]:[Player]],0)),INDEX(Team_Key[[Abbreviation]:[Abbreviation]],MATCH(LEFT(INDEX(FPL_Fixtures_Extract[],MATCH($A592,FPL_Fixtures_Extract[[Player]:[Player]],0),MATCH(FPL_Combined[[#Headers],[Gameweek 04]],FPL_Fixtures_Extract[#Headers],0)),LEN(INDEX(FPL_Fixtures_Extract[],MATCH($A592,FPL_Fixtures_Extract[[Player]:[Player]],0),MATCH(FPL_Combined[[#Headers],[Gameweek 04]],FPL_Fixtures_Extract[#Headers],0)))-4),Team_Key[[Full Name]:[Full Name]],0))&amp;RIGHT(INDEX(FPL_Fixtures_Extract[],MATCH($A592,FPL_Fixtures_Extract[[Player]:[Player]],0),MATCH(FPL_Combined[[#Headers],[Gameweek 04]],FPL_Fixtures_Extract[#Headers],0)),3))</f>
        <v>MCI(A) 0-2</v>
      </c>
      <c r="F592" t="str">
        <f ca="1">IF(RIGHT(FPL_Combined[[#Headers],[Gameweek 05]],2)&lt;$B$622,INDEX(FPL_Results_Extract[Gameweek 05],MATCH($A592,FPL_Results_Extract[[Player]:[Player]],0)),INDEX(Team_Key[[Abbreviation]:[Abbreviation]],MATCH(LEFT(INDEX(FPL_Fixtures_Extract[],MATCH($A592,FPL_Fixtures_Extract[[Player]:[Player]],0),MATCH(FPL_Combined[[#Headers],[Gameweek 05]],FPL_Fixtures_Extract[#Headers],0)),LEN(INDEX(FPL_Fixtures_Extract[],MATCH($A592,FPL_Fixtures_Extract[[Player]:[Player]],0),MATCH(FPL_Combined[[#Headers],[Gameweek 05]],FPL_Fixtures_Extract[#Headers],0)))-4),Team_Key[[Full Name]:[Full Name]],0))&amp;RIGHT(INDEX(FPL_Fixtures_Extract[],MATCH($A592,FPL_Fixtures_Extract[[Player]:[Player]],0),MATCH(FPL_Combined[[#Headers],[Gameweek 05]],FPL_Fixtures_Extract[#Headers],0)),3))</f>
        <v>SWA(H) 1-0</v>
      </c>
      <c r="G592" t="str">
        <f ca="1">IF(RIGHT(FPL_Combined[[#Headers],[Gameweek 06]],2)&lt;$B$622,INDEX(FPL_Results_Extract[Gameweek 06],MATCH($A592,FPL_Results_Extract[[Player]:[Player]],0)),INDEX(Team_Key[[Abbreviation]:[Abbreviation]],MATCH(LEFT(INDEX(FPL_Fixtures_Extract[],MATCH($A592,FPL_Fixtures_Extract[[Player]:[Player]],0),MATCH(FPL_Combined[[#Headers],[Gameweek 06]],FPL_Fixtures_Extract[#Headers],0)),LEN(INDEX(FPL_Fixtures_Extract[],MATCH($A592,FPL_Fixtures_Extract[[Player]:[Player]],0),MATCH(FPL_Combined[[#Headers],[Gameweek 06]],FPL_Fixtures_Extract[#Headers],0)))-4),Team_Key[[Full Name]:[Full Name]],0))&amp;RIGHT(INDEX(FPL_Fixtures_Extract[],MATCH($A592,FPL_Fixtures_Extract[[Player]:[Player]],0),MATCH(FPL_Combined[[#Headers],[Gameweek 06]],FPL_Fixtures_Extract[#Headers],0)),3))</f>
        <v>NEW(A) 2-1</v>
      </c>
      <c r="H592" t="str">
        <f ca="1">IF(RIGHT(FPL_Combined[[#Headers],[Gameweek 07]],2)&lt;$B$622,INDEX(FPL_Results_Extract[Gameweek 07],MATCH($A592,FPL_Results_Extract[[Player]:[Player]],0)),INDEX(Team_Key[[Abbreviation]:[Abbreviation]],MATCH(LEFT(INDEX(FPL_Fixtures_Extract[],MATCH($A592,FPL_Fixtures_Extract[[Player]:[Player]],0),MATCH(FPL_Combined[[#Headers],[Gameweek 07]],FPL_Fixtures_Extract[#Headers],0)),LEN(INDEX(FPL_Fixtures_Extract[],MATCH($A592,FPL_Fixtures_Extract[[Player]:[Player]],0),MATCH(FPL_Combined[[#Headers],[Gameweek 07]],FPL_Fixtures_Extract[#Headers],0)))-4),Team_Key[[Full Name]:[Full Name]],0))&amp;RIGHT(INDEX(FPL_Fixtures_Extract[],MATCH($A592,FPL_Fixtures_Extract[[Player]:[Player]],0),MATCH(FPL_Combined[[#Headers],[Gameweek 07]],FPL_Fixtures_Extract[#Headers],0)),3))</f>
        <v>CRY(H) 0-1</v>
      </c>
      <c r="I592" t="str">
        <f ca="1">IF(RIGHT(FPL_Combined[[#Headers],[Gameweek 08]],2)&lt;$B$622,INDEX(FPL_Results_Extract[Gameweek 08],MATCH($A592,FPL_Results_Extract[[Player]:[Player]],0)),INDEX(Team_Key[[Abbreviation]:[Abbreviation]],MATCH(LEFT(INDEX(FPL_Fixtures_Extract[],MATCH($A592,FPL_Fixtures_Extract[[Player]:[Player]],0),MATCH(FPL_Combined[[#Headers],[Gameweek 08]],FPL_Fixtures_Extract[#Headers],0)),LEN(INDEX(FPL_Fixtures_Extract[],MATCH($A592,FPL_Fixtures_Extract[[Player]:[Player]],0),MATCH(FPL_Combined[[#Headers],[Gameweek 08]],FPL_Fixtures_Extract[#Headers],0)))-4),Team_Key[[Full Name]:[Full Name]],0))&amp;RIGHT(INDEX(FPL_Fixtures_Extract[],MATCH($A592,FPL_Fixtures_Extract[[Player]:[Player]],0),MATCH(FPL_Combined[[#Headers],[Gameweek 08]],FPL_Fixtures_Extract[#Headers],0)),3))</f>
        <v>BOU(A) 1-1</v>
      </c>
      <c r="J592" t="str">
        <f ca="1">IF(RIGHT(FPL_Combined[[#Headers],[Gameweek 09]],2)&lt;$B$622,INDEX(FPL_Results_Extract[Gameweek 09],MATCH($A592,FPL_Results_Extract[[Player]:[Player]],0)),INDEX(Team_Key[[Abbreviation]:[Abbreviation]],MATCH(LEFT(INDEX(FPL_Fixtures_Extract[],MATCH($A592,FPL_Fixtures_Extract[[Player]:[Player]],0),MATCH(FPL_Combined[[#Headers],[Gameweek 09]],FPL_Fixtures_Extract[#Headers],0)),LEN(INDEX(FPL_Fixtures_Extract[],MATCH($A592,FPL_Fixtures_Extract[[Player]:[Player]],0),MATCH(FPL_Combined[[#Headers],[Gameweek 09]],FPL_Fixtures_Extract[#Headers],0)))-4),Team_Key[[Full Name]:[Full Name]],0))&amp;RIGHT(INDEX(FPL_Fixtures_Extract[],MATCH($A592,FPL_Fixtures_Extract[[Player]:[Player]],0),MATCH(FPL_Combined[[#Headers],[Gameweek 09]],FPL_Fixtures_Extract[#Headers],0)),3))</f>
        <v>ARS(H) 0-3</v>
      </c>
      <c r="K592" t="str">
        <f ca="1">IF(RIGHT(FPL_Combined[[#Headers],[Gameweek 10]],2)&lt;$B$622,INDEX(FPL_Results_Extract[Gameweek 10],MATCH($A592,FPL_Results_Extract[[Player]:[Player]],0)),INDEX(Team_Key[[Abbreviation]:[Abbreviation]],MATCH(LEFT(INDEX(FPL_Fixtures_Extract[],MATCH($A592,FPL_Fixtures_Extract[[Player]:[Player]],0),MATCH(FPL_Combined[[#Headers],[Gameweek 10]],FPL_Fixtures_Extract[#Headers],0)),LEN(INDEX(FPL_Fixtures_Extract[],MATCH($A592,FPL_Fixtures_Extract[[Player]:[Player]],0),MATCH(FPL_Combined[[#Headers],[Gameweek 10]],FPL_Fixtures_Extract[#Headers],0)))-4),Team_Key[[Full Name]:[Full Name]],0))&amp;RIGHT(INDEX(FPL_Fixtures_Extract[],MATCH($A592,FPL_Fixtures_Extract[[Player]:[Player]],0),MATCH(FPL_Combined[[#Headers],[Gameweek 10]],FPL_Fixtures_Extract[#Headers],0)),3))</f>
        <v>STK(A) 2-0</v>
      </c>
      <c r="L592" t="str">
        <f ca="1">IF(RIGHT(FPL_Combined[[#Headers],[Gameweek 11]],2)&lt;$B$622,INDEX(FPL_Results_Extract[Gameweek 11],MATCH($A592,FPL_Results_Extract[[Player]:[Player]],0)),INDEX(Team_Key[[Abbreviation]:[Abbreviation]],MATCH(LEFT(INDEX(FPL_Fixtures_Extract[],MATCH($A592,FPL_Fixtures_Extract[[Player]:[Player]],0),MATCH(FPL_Combined[[#Headers],[Gameweek 11]],FPL_Fixtures_Extract[#Headers],0)),LEN(INDEX(FPL_Fixtures_Extract[],MATCH($A592,FPL_Fixtures_Extract[[Player]:[Player]],0),MATCH(FPL_Combined[[#Headers],[Gameweek 11]],FPL_Fixtures_Extract[#Headers],0)))-4),Team_Key[[Full Name]:[Full Name]],0))&amp;RIGHT(INDEX(FPL_Fixtures_Extract[],MATCH($A592,FPL_Fixtures_Extract[[Player]:[Player]],0),MATCH(FPL_Combined[[#Headers],[Gameweek 11]],FPL_Fixtures_Extract[#Headers],0)),3))</f>
        <v>WHU(H) 2-0</v>
      </c>
      <c r="M592" t="str">
        <f ca="1">IF(RIGHT(FPL_Combined[[#Headers],[Gameweek 12]],2)&lt;$B$622,INDEX(FPL_Results_Extract[Gameweek 12],MATCH($A592,FPL_Results_Extract[[Player]:[Player]],0)),INDEX(Team_Key[[Abbreviation]:[Abbreviation]],MATCH(LEFT(INDEX(FPL_Fixtures_Extract[],MATCH($A592,FPL_Fixtures_Extract[[Player]:[Player]],0),MATCH(FPL_Combined[[#Headers],[Gameweek 12]],FPL_Fixtures_Extract[#Headers],0)),LEN(INDEX(FPL_Fixtures_Extract[],MATCH($A592,FPL_Fixtures_Extract[[Player]:[Player]],0),MATCH(FPL_Combined[[#Headers],[Gameweek 12]],FPL_Fixtures_Extract[#Headers],0)))-4),Team_Key[[Full Name]:[Full Name]],0))&amp;RIGHT(INDEX(FPL_Fixtures_Extract[],MATCH($A592,FPL_Fixtures_Extract[[Player]:[Player]],0),MATCH(FPL_Combined[[#Headers],[Gameweek 12]],FPL_Fixtures_Extract[#Headers],0)),3))</f>
        <v>LEI(A) 1-2</v>
      </c>
      <c r="N592" t="str">
        <f ca="1">IF(RIGHT(FPL_Combined[[#Headers],[Gameweek 13]],2)&lt;$B$622,INDEX(FPL_Results_Extract[Gameweek 13],MATCH($A592,FPL_Results_Extract[[Player]:[Player]],0)),INDEX(Team_Key[[Abbreviation]:[Abbreviation]],MATCH(LEFT(INDEX(FPL_Fixtures_Extract[],MATCH($A592,FPL_Fixtures_Extract[[Player]:[Player]],0),MATCH(FPL_Combined[[#Headers],[Gameweek 13]],FPL_Fixtures_Extract[#Headers],0)),LEN(INDEX(FPL_Fixtures_Extract[],MATCH($A592,FPL_Fixtures_Extract[[Player]:[Player]],0),MATCH(FPL_Combined[[#Headers],[Gameweek 13]],FPL_Fixtures_Extract[#Headers],0)))-4),Team_Key[[Full Name]:[Full Name]],0))&amp;RIGHT(INDEX(FPL_Fixtures_Extract[],MATCH($A592,FPL_Fixtures_Extract[[Player]:[Player]],0),MATCH(FPL_Combined[[#Headers],[Gameweek 13]],FPL_Fixtures_Extract[#Headers],0)),3))</f>
        <v>MUN(H) 1-2</v>
      </c>
      <c r="O592" t="str">
        <f ca="1">IF(RIGHT(FPL_Combined[[#Headers],[Gameweek 14]],2)&lt;$B$622,INDEX(FPL_Results_Extract[Gameweek 14],MATCH($A592,FPL_Results_Extract[[Player]:[Player]],0)),INDEX(Team_Key[[Abbreviation]:[Abbreviation]],MATCH(LEFT(INDEX(FPL_Fixtures_Extract[],MATCH($A592,FPL_Fixtures_Extract[[Player]:[Player]],0),MATCH(FPL_Combined[[#Headers],[Gameweek 14]],FPL_Fixtures_Extract[#Headers],0)),LEN(INDEX(FPL_Fixtures_Extract[],MATCH($A592,FPL_Fixtures_Extract[[Player]:[Player]],0),MATCH(FPL_Combined[[#Headers],[Gameweek 14]],FPL_Fixtures_Extract[#Headers],0)))-4),Team_Key[[Full Name]:[Full Name]],0))&amp;RIGHT(INDEX(FPL_Fixtures_Extract[],MATCH($A592,FPL_Fixtures_Extract[[Player]:[Player]],0),MATCH(FPL_Combined[[#Headers],[Gameweek 14]],FPL_Fixtures_Extract[#Headers],0)),3))</f>
        <v>AVL(A) 3-2</v>
      </c>
      <c r="P592" t="str">
        <f ca="1">IF(RIGHT(FPL_Combined[[#Headers],[Gameweek 15]],2)&lt;$B$622,INDEX(FPL_Results_Extract[Gameweek 15],MATCH($A592,FPL_Results_Extract[[Player]:[Player]],0)),INDEX(Team_Key[[Abbreviation]:[Abbreviation]],MATCH(LEFT(INDEX(FPL_Fixtures_Extract[],MATCH($A592,FPL_Fixtures_Extract[[Player]:[Player]],0),MATCH(FPL_Combined[[#Headers],[Gameweek 15]],FPL_Fixtures_Extract[#Headers],0)),LEN(INDEX(FPL_Fixtures_Extract[],MATCH($A592,FPL_Fixtures_Extract[[Player]:[Player]],0),MATCH(FPL_Combined[[#Headers],[Gameweek 15]],FPL_Fixtures_Extract[#Headers],0)))-4),Team_Key[[Full Name]:[Full Name]],0))&amp;RIGHT(INDEX(FPL_Fixtures_Extract[],MATCH($A592,FPL_Fixtures_Extract[[Player]:[Player]],0),MATCH(FPL_Combined[[#Headers],[Gameweek 15]],FPL_Fixtures_Extract[#Headers],0)),3))</f>
        <v>NOR(H) 2-0</v>
      </c>
      <c r="Q592" t="str">
        <f ca="1">IF(RIGHT(FPL_Combined[[#Headers],[Gameweek 16]],2)&lt;$B$622,INDEX(FPL_Results_Extract[Gameweek 16],MATCH($A592,FPL_Results_Extract[[Player]:[Player]],0)),INDEX(Team_Key[[Abbreviation]:[Abbreviation]],MATCH(LEFT(INDEX(FPL_Fixtures_Extract[],MATCH($A592,FPL_Fixtures_Extract[[Player]:[Player]],0),MATCH(FPL_Combined[[#Headers],[Gameweek 16]],FPL_Fixtures_Extract[#Headers],0)),LEN(INDEX(FPL_Fixtures_Extract[],MATCH($A592,FPL_Fixtures_Extract[[Player]:[Player]],0),MATCH(FPL_Combined[[#Headers],[Gameweek 16]],FPL_Fixtures_Extract[#Headers],0)))-4),Team_Key[[Full Name]:[Full Name]],0))&amp;RIGHT(INDEX(FPL_Fixtures_Extract[],MATCH($A592,FPL_Fixtures_Extract[[Player]:[Player]],0),MATCH(FPL_Combined[[#Headers],[Gameweek 16]],FPL_Fixtures_Extract[#Headers],0)),3))</f>
        <v>SUN(A) 1-0</v>
      </c>
      <c r="R592" t="str">
        <f ca="1">IF(RIGHT(FPL_Combined[[#Headers],[Gameweek 17]],2)&lt;$B$622,INDEX(FPL_Results_Extract[Gameweek 17],MATCH($A592,FPL_Results_Extract[[Player]:[Player]],0)),INDEX(Team_Key[[Abbreviation]:[Abbreviation]],MATCH(LEFT(INDEX(FPL_Fixtures_Extract[],MATCH($A592,FPL_Fixtures_Extract[[Player]:[Player]],0),MATCH(FPL_Combined[[#Headers],[Gameweek 17]],FPL_Fixtures_Extract[#Headers],0)),LEN(INDEX(FPL_Fixtures_Extract[],MATCH($A592,FPL_Fixtures_Extract[[Player]:[Player]],0),MATCH(FPL_Combined[[#Headers],[Gameweek 17]],FPL_Fixtures_Extract[#Headers],0)))-4),Team_Key[[Full Name]:[Full Name]],0))&amp;RIGHT(INDEX(FPL_Fixtures_Extract[],MATCH($A592,FPL_Fixtures_Extract[[Player]:[Player]],0),MATCH(FPL_Combined[[#Headers],[Gameweek 17]],FPL_Fixtures_Extract[#Headers],0)),3))</f>
        <v>LIV(H) 3-0</v>
      </c>
      <c r="S592" t="str">
        <f ca="1">IF(RIGHT(FPL_Combined[[#Headers],[Gameweek 18]],2)&lt;$B$622,INDEX(FPL_Results_Extract[Gameweek 18],MATCH($A592,FPL_Results_Extract[[Player]:[Player]],0)),INDEX(Team_Key[[Abbreviation]:[Abbreviation]],MATCH(LEFT(INDEX(FPL_Fixtures_Extract[],MATCH($A592,FPL_Fixtures_Extract[[Player]:[Player]],0),MATCH(FPL_Combined[[#Headers],[Gameweek 18]],FPL_Fixtures_Extract[#Headers],0)),LEN(INDEX(FPL_Fixtures_Extract[],MATCH($A592,FPL_Fixtures_Extract[[Player]:[Player]],0),MATCH(FPL_Combined[[#Headers],[Gameweek 18]],FPL_Fixtures_Extract[#Headers],0)))-4),Team_Key[[Full Name]:[Full Name]],0))&amp;RIGHT(INDEX(FPL_Fixtures_Extract[],MATCH($A592,FPL_Fixtures_Extract[[Player]:[Player]],0),MATCH(FPL_Combined[[#Headers],[Gameweek 18]],FPL_Fixtures_Extract[#Headers],0)),3))</f>
        <v>CHE(A) 2-2</v>
      </c>
      <c r="T592" t="str">
        <f ca="1">IF(RIGHT(FPL_Combined[[#Headers],[Gameweek 19]],2)&lt;$B$622,INDEX(FPL_Results_Extract[Gameweek 19],MATCH($A592,FPL_Results_Extract[[Player]:[Player]],0)),INDEX(Team_Key[[Abbreviation]:[Abbreviation]],MATCH(LEFT(INDEX(FPL_Fixtures_Extract[],MATCH($A592,FPL_Fixtures_Extract[[Player]:[Player]],0),MATCH(FPL_Combined[[#Headers],[Gameweek 19]],FPL_Fixtures_Extract[#Headers],0)),LEN(INDEX(FPL_Fixtures_Extract[],MATCH($A592,FPL_Fixtures_Extract[[Player]:[Player]],0),MATCH(FPL_Combined[[#Headers],[Gameweek 19]],FPL_Fixtures_Extract[#Headers],0)))-4),Team_Key[[Full Name]:[Full Name]],0))&amp;RIGHT(INDEX(FPL_Fixtures_Extract[],MATCH($A592,FPL_Fixtures_Extract[[Player]:[Player]],0),MATCH(FPL_Combined[[#Headers],[Gameweek 19]],FPL_Fixtures_Extract[#Headers],0)),3))</f>
        <v>TOT(H) 1-2</v>
      </c>
      <c r="U592" t="str">
        <f ca="1">IF(RIGHT(FPL_Combined[[#Headers],[Gameweek 20]],2)&lt;$B$622,INDEX(FPL_Results_Extract[Gameweek 20],MATCH($A592,FPL_Results_Extract[[Player]:[Player]],0)),INDEX(Team_Key[[Abbreviation]:[Abbreviation]],MATCH(LEFT(INDEX(FPL_Fixtures_Extract[],MATCH($A592,FPL_Fixtures_Extract[[Player]:[Player]],0),MATCH(FPL_Combined[[#Headers],[Gameweek 20]],FPL_Fixtures_Extract[#Headers],0)),LEN(INDEX(FPL_Fixtures_Extract[],MATCH($A592,FPL_Fixtures_Extract[[Player]:[Player]],0),MATCH(FPL_Combined[[#Headers],[Gameweek 20]],FPL_Fixtures_Extract[#Headers],0)))-4),Team_Key[[Full Name]:[Full Name]],0))&amp;RIGHT(INDEX(FPL_Fixtures_Extract[],MATCH($A592,FPL_Fixtures_Extract[[Player]:[Player]],0),MATCH(FPL_Combined[[#Headers],[Gameweek 20]],FPL_Fixtures_Extract[#Headers],0)),3))</f>
        <v>MCI(H) 1-2</v>
      </c>
      <c r="V592" t="str">
        <f ca="1">IF(RIGHT(FPL_Combined[[#Headers],[Gameweek 21]],2)&lt;$B$622,INDEX(FPL_Results_Extract[Gameweek 21],MATCH($A592,FPL_Results_Extract[[Player]:[Player]],0)),INDEX(Team_Key[[Abbreviation]:[Abbreviation]],MATCH(LEFT(INDEX(FPL_Fixtures_Extract[],MATCH($A592,FPL_Fixtures_Extract[[Player]:[Player]],0),MATCH(FPL_Combined[[#Headers],[Gameweek 21]],FPL_Fixtures_Extract[#Headers],0)),LEN(INDEX(FPL_Fixtures_Extract[],MATCH($A592,FPL_Fixtures_Extract[[Player]:[Player]],0),MATCH(FPL_Combined[[#Headers],[Gameweek 21]],FPL_Fixtures_Extract[#Headers],0)))-4),Team_Key[[Full Name]:[Full Name]],0))&amp;RIGHT(INDEX(FPL_Fixtures_Extract[],MATCH($A592,FPL_Fixtures_Extract[[Player]:[Player]],0),MATCH(FPL_Combined[[#Headers],[Gameweek 21]],FPL_Fixtures_Extract[#Headers],0)),3))</f>
        <v>SOU(A) 0-2</v>
      </c>
      <c r="W592" t="str">
        <f ca="1">IF(RIGHT(FPL_Combined[[#Headers],[Gameweek 22]],2)&lt;$B$622,INDEX(FPL_Results_Extract[Gameweek 22],MATCH($A592,FPL_Results_Extract[[Player]:[Player]],0)),INDEX(Team_Key[[Abbreviation]:[Abbreviation]],MATCH(LEFT(INDEX(FPL_Fixtures_Extract[],MATCH($A592,FPL_Fixtures_Extract[[Player]:[Player]],0),MATCH(FPL_Combined[[#Headers],[Gameweek 22]],FPL_Fixtures_Extract[#Headers],0)),LEN(INDEX(FPL_Fixtures_Extract[],MATCH($A592,FPL_Fixtures_Extract[[Player]:[Player]],0),MATCH(FPL_Combined[[#Headers],[Gameweek 22]],FPL_Fixtures_Extract[#Headers],0)))-4),Team_Key[[Full Name]:[Full Name]],0))&amp;RIGHT(INDEX(FPL_Fixtures_Extract[],MATCH($A592,FPL_Fixtures_Extract[[Player]:[Player]],0),MATCH(FPL_Combined[[#Headers],[Gameweek 22]],FPL_Fixtures_Extract[#Headers],0)),3))</f>
        <v>SWA(A) 0-1</v>
      </c>
      <c r="X592" t="str">
        <f ca="1">IF(RIGHT(FPL_Combined[[#Headers],[Gameweek 23]],2)&lt;$B$622,INDEX(FPL_Results_Extract[Gameweek 23],MATCH($A592,FPL_Results_Extract[[Player]:[Player]],0)),INDEX(Team_Key[[Abbreviation]:[Abbreviation]],MATCH(LEFT(INDEX(FPL_Fixtures_Extract[],MATCH($A592,FPL_Fixtures_Extract[[Player]:[Player]],0),MATCH(FPL_Combined[[#Headers],[Gameweek 23]],FPL_Fixtures_Extract[#Headers],0)),LEN(INDEX(FPL_Fixtures_Extract[],MATCH($A592,FPL_Fixtures_Extract[[Player]:[Player]],0),MATCH(FPL_Combined[[#Headers],[Gameweek 23]],FPL_Fixtures_Extract[#Headers],0)))-4),Team_Key[[Full Name]:[Full Name]],0))&amp;RIGHT(INDEX(FPL_Fixtures_Extract[],MATCH($A592,FPL_Fixtures_Extract[[Player]:[Player]],0),MATCH(FPL_Combined[[#Headers],[Gameweek 23]],FPL_Fixtures_Extract[#Headers],0)),3))</f>
        <v>NEW(H) 2-1</v>
      </c>
      <c r="Y592" t="str">
        <f ca="1">IF(RIGHT(FPL_Combined[[#Headers],[Gameweek 24]],2)&lt;$B$622,INDEX(FPL_Results_Extract[Team],MATCH($A592,FPL_Results_Extract[[Player]:[Player]],0)),INDEX(Team_Key[[Abbreviation]:[Abbreviation]],MATCH(LEFT(INDEX(FPL_Fixtures_Extract[],MATCH($A592,FPL_Fixtures_Extract[[Player]:[Player]],0),MATCH(FPL_Combined[[#Headers],[Gameweek 24]],FPL_Fixtures_Extract[#Headers],0)),LEN(INDEX(FPL_Fixtures_Extract[],MATCH($A592,FPL_Fixtures_Extract[[Player]:[Player]],0),MATCH(FPL_Combined[[#Headers],[Gameweek 24]],FPL_Fixtures_Extract[#Headers],0)))-4),Team_Key[[Full Name]:[Full Name]],0))&amp;RIGHT(INDEX(FPL_Fixtures_Extract[],MATCH($A592,FPL_Fixtures_Extract[[Player]:[Player]],0),MATCH(FPL_Combined[[#Headers],[Gameweek 24]],FPL_Fixtures_Extract[#Headers],0)),3))</f>
        <v>WAT</v>
      </c>
      <c r="Z592" t="str">
        <f ca="1">IF(RIGHT(FPL_Combined[[#Headers],[Gameweek 25]],2)&lt;$B$622,INDEX(FPL_Results_Extract[Player],MATCH($A592,FPL_Results_Extract[[Player]:[Player]],0)),INDEX(Team_Key[[Abbreviation]:[Abbreviation]],MATCH(LEFT(INDEX(FPL_Fixtures_Extract[],MATCH($A592,FPL_Fixtures_Extract[[Player]:[Player]],0),MATCH(FPL_Combined[[#Headers],[Gameweek 25]],FPL_Fixtures_Extract[#Headers],0)),LEN(INDEX(FPL_Fixtures_Extract[],MATCH($A592,FPL_Fixtures_Extract[[Player]:[Player]],0),MATCH(FPL_Combined[[#Headers],[Gameweek 25]],FPL_Fixtures_Extract[#Headers],0)))-4),Team_Key[[Full Name]:[Full Name]],0))&amp;RIGHT(INDEX(FPL_Fixtures_Extract[],MATCH($A592,FPL_Fixtures_Extract[[Player]:[Player]],0),MATCH(FPL_Combined[[#Headers],[Gameweek 25]],FPL_Fixtures_Extract[#Headers],0)),3))</f>
        <v>Watson</v>
      </c>
      <c r="AA592" t="str">
        <f ca="1">IF(RIGHT(FPL_Combined[[#Headers],[Gameweek 26]],2)&lt;$B$622,INDEX(FPL_Results_Extract[Gameweek 01],MATCH($A592,FPL_Results_Extract[[Player]:[Player]],0)),INDEX(Team_Key[[Abbreviation]:[Abbreviation]],MATCH(LEFT(INDEX(FPL_Fixtures_Extract[],MATCH($A592,FPL_Fixtures_Extract[[Player]:[Player]],0),MATCH(FPL_Combined[[#Headers],[Gameweek 26]],FPL_Fixtures_Extract[#Headers],0)),LEN(INDEX(FPL_Fixtures_Extract[],MATCH($A592,FPL_Fixtures_Extract[[Player]:[Player]],0),MATCH(FPL_Combined[[#Headers],[Gameweek 26]],FPL_Fixtures_Extract[#Headers],0)))-4),Team_Key[[Full Name]:[Full Name]],0))&amp;RIGHT(INDEX(FPL_Fixtures_Extract[],MATCH($A592,FPL_Fixtures_Extract[[Player]:[Player]],0),MATCH(FPL_Combined[[#Headers],[Gameweek 26]],FPL_Fixtures_Extract[#Headers],0)),3))</f>
        <v>EVE(A) 2-2</v>
      </c>
      <c r="AB592" t="str">
        <f ca="1">IF(RIGHT(FPL_Combined[[#Headers],[Gameweek 27]],2)&lt;$B$622,INDEX(FPL_Results_Extract[Gameweek 02],MATCH($A592,FPL_Results_Extract[[Player]:[Player]],0)),INDEX(Team_Key[[Abbreviation]:[Abbreviation]],MATCH(LEFT(INDEX(FPL_Fixtures_Extract[],MATCH($A592,FPL_Fixtures_Extract[[Player]:[Player]],0),MATCH(FPL_Combined[[#Headers],[Gameweek 27]],FPL_Fixtures_Extract[#Headers],0)),LEN(INDEX(FPL_Fixtures_Extract[],MATCH($A592,FPL_Fixtures_Extract[[Player]:[Player]],0),MATCH(FPL_Combined[[#Headers],[Gameweek 27]],FPL_Fixtures_Extract[#Headers],0)))-4),Team_Key[[Full Name]:[Full Name]],0))&amp;RIGHT(INDEX(FPL_Fixtures_Extract[],MATCH($A592,FPL_Fixtures_Extract[[Player]:[Player]],0),MATCH(FPL_Combined[[#Headers],[Gameweek 27]],FPL_Fixtures_Extract[#Headers],0)),3))</f>
        <v>WBA(H) 0-0</v>
      </c>
      <c r="AC592" t="str">
        <f ca="1">IF(RIGHT(FPL_Combined[[#Headers],[Gameweek 28]],2)&lt;$B$622,INDEX(FPL_Results_Extract[Gameweek 03],MATCH($A592,FPL_Results_Extract[[Player]:[Player]],0)),INDEX(Team_Key[[Abbreviation]:[Abbreviation]],MATCH(LEFT(INDEX(FPL_Fixtures_Extract[],MATCH($A592,FPL_Fixtures_Extract[[Player]:[Player]],0),MATCH(FPL_Combined[[#Headers],[Gameweek 28]],FPL_Fixtures_Extract[#Headers],0)),LEN(INDEX(FPL_Fixtures_Extract[],MATCH($A592,FPL_Fixtures_Extract[[Player]:[Player]],0),MATCH(FPL_Combined[[#Headers],[Gameweek 28]],FPL_Fixtures_Extract[#Headers],0)))-4),Team_Key[[Full Name]:[Full Name]],0))&amp;RIGHT(INDEX(FPL_Fixtures_Extract[],MATCH($A592,FPL_Fixtures_Extract[[Player]:[Player]],0),MATCH(FPL_Combined[[#Headers],[Gameweek 28]],FPL_Fixtures_Extract[#Headers],0)),3))</f>
        <v>SOU(H) 0-0</v>
      </c>
      <c r="AD592" t="str">
        <f ca="1">IF(RIGHT(FPL_Combined[[#Headers],[Gameweek 29]],2)&lt;$B$622,INDEX(FPL_Results_Extract[Gameweek 04],MATCH($A592,FPL_Results_Extract[[Player]:[Player]],0)),INDEX(Team_Key[[Abbreviation]:[Abbreviation]],MATCH(LEFT(INDEX(FPL_Fixtures_Extract[],MATCH($A592,FPL_Fixtures_Extract[[Player]:[Player]],0),MATCH(FPL_Combined[[#Headers],[Gameweek 29]],FPL_Fixtures_Extract[#Headers],0)),LEN(INDEX(FPL_Fixtures_Extract[],MATCH($A592,FPL_Fixtures_Extract[[Player]:[Player]],0),MATCH(FPL_Combined[[#Headers],[Gameweek 29]],FPL_Fixtures_Extract[#Headers],0)))-4),Team_Key[[Full Name]:[Full Name]],0))&amp;RIGHT(INDEX(FPL_Fixtures_Extract[],MATCH($A592,FPL_Fixtures_Extract[[Player]:[Player]],0),MATCH(FPL_Combined[[#Headers],[Gameweek 29]],FPL_Fixtures_Extract[#Headers],0)),3))</f>
        <v>LEI(H)</v>
      </c>
      <c r="AE592" t="e">
        <f ca="1">IF(RIGHT(FPL_Combined[[#Headers],[Gameweek 30]],2)&lt;$B$622,INDEX(FPL_Results_Extract[Gameweek 05],MATCH($A592,FPL_Results_Extract[[Player]:[Player]],0)),INDEX(Team_Key[[Abbreviation]:[Abbreviation]],MATCH(LEFT(INDEX(FPL_Fixtures_Extract[],MATCH($A592,FPL_Fixtures_Extract[[Player]:[Player]],0),MATCH(FPL_Combined[[#Headers],[Gameweek 30]],FPL_Fixtures_Extract[#Headers],0)),LEN(INDEX(FPL_Fixtures_Extract[],MATCH($A592,FPL_Fixtures_Extract[[Player]:[Player]],0),MATCH(FPL_Combined[[#Headers],[Gameweek 30]],FPL_Fixtures_Extract[#Headers],0)))-4),Team_Key[[Full Name]:[Full Name]],0))&amp;RIGHT(INDEX(FPL_Fixtures_Extract[],MATCH($A592,FPL_Fixtures_Extract[[Player]:[Player]],0),MATCH(FPL_Combined[[#Headers],[Gameweek 30]],FPL_Fixtures_Extract[#Headers],0)),3))</f>
        <v>#VALUE!</v>
      </c>
      <c r="AF592" t="str">
        <f ca="1">IF(RIGHT(FPL_Combined[[#Headers],[Gameweek 31]],2)&lt;$B$622,INDEX(FPL_Results_Extract[Gameweek 06],MATCH($A592,FPL_Results_Extract[[Player]:[Player]],0)),INDEX(Team_Key[[Abbreviation]:[Abbreviation]],MATCH(LEFT(INDEX(FPL_Fixtures_Extract[],MATCH($A592,FPL_Fixtures_Extract[[Player]:[Player]],0),MATCH(FPL_Combined[[#Headers],[Gameweek 31]],FPL_Fixtures_Extract[#Headers],0)),LEN(INDEX(FPL_Fixtures_Extract[],MATCH($A592,FPL_Fixtures_Extract[[Player]:[Player]],0),MATCH(FPL_Combined[[#Headers],[Gameweek 31]],FPL_Fixtures_Extract[#Headers],0)))-4),Team_Key[[Full Name]:[Full Name]],0))&amp;RIGHT(INDEX(FPL_Fixtures_Extract[],MATCH($A592,FPL_Fixtures_Extract[[Player]:[Player]],0),MATCH(FPL_Combined[[#Headers],[Gameweek 31]],FPL_Fixtures_Extract[#Headers],0)),3))</f>
        <v>STK(H)</v>
      </c>
      <c r="AG592" t="str">
        <f ca="1">IF(RIGHT(FPL_Combined[[#Headers],[Gameweek 32]],2)&lt;$B$622,INDEX(FPL_Results_Extract[Gameweek 07],MATCH($A592,FPL_Results_Extract[[Player]:[Player]],0)),INDEX(Team_Key[[Abbreviation]:[Abbreviation]],MATCH(LEFT(INDEX(FPL_Fixtures_Extract[],MATCH($A592,FPL_Fixtures_Extract[[Player]:[Player]],0),MATCH(FPL_Combined[[#Headers],[Gameweek 32]],FPL_Fixtures_Extract[#Headers],0)),LEN(INDEX(FPL_Fixtures_Extract[],MATCH($A592,FPL_Fixtures_Extract[[Player]:[Player]],0),MATCH(FPL_Combined[[#Headers],[Gameweek 32]],FPL_Fixtures_Extract[#Headers],0)))-4),Team_Key[[Full Name]:[Full Name]],0))&amp;RIGHT(INDEX(FPL_Fixtures_Extract[],MATCH($A592,FPL_Fixtures_Extract[[Player]:[Player]],0),MATCH(FPL_Combined[[#Headers],[Gameweek 32]],FPL_Fixtures_Extract[#Headers],0)),3))</f>
        <v>ARS(A)</v>
      </c>
      <c r="AH592" t="str">
        <f ca="1">IF(RIGHT(FPL_Combined[[#Headers],[Gameweek 33]],2)&lt;$B$622,INDEX(FPL_Results_Extract[Gameweek 08],MATCH($A592,FPL_Results_Extract[[Player]:[Player]],0)),INDEX(Team_Key[[Abbreviation]:[Abbreviation]],MATCH(LEFT(INDEX(FPL_Fixtures_Extract[],MATCH($A592,FPL_Fixtures_Extract[[Player]:[Player]],0),MATCH(FPL_Combined[[#Headers],[Gameweek 33]],FPL_Fixtures_Extract[#Headers],0)),LEN(INDEX(FPL_Fixtures_Extract[],MATCH($A592,FPL_Fixtures_Extract[[Player]:[Player]],0),MATCH(FPL_Combined[[#Headers],[Gameweek 33]],FPL_Fixtures_Extract[#Headers],0)))-4),Team_Key[[Full Name]:[Full Name]],0))&amp;RIGHT(INDEX(FPL_Fixtures_Extract[],MATCH($A592,FPL_Fixtures_Extract[[Player]:[Player]],0),MATCH(FPL_Combined[[#Headers],[Gameweek 33]],FPL_Fixtures_Extract[#Headers],0)),3))</f>
        <v>EVE(H)</v>
      </c>
      <c r="AI592" t="str">
        <f ca="1">IF(RIGHT(FPL_Combined[[#Headers],[Gameweek 34]],2)&lt;$B$622,INDEX(FPL_Results_Extract[Gameweek 09],MATCH($A592,FPL_Results_Extract[[Player]:[Player]],0)),INDEX(Team_Key[[Abbreviation]:[Abbreviation]],MATCH(LEFT(INDEX(FPL_Fixtures_Extract[],MATCH($A592,FPL_Fixtures_Extract[[Player]:[Player]],0),MATCH(FPL_Combined[[#Headers],[Gameweek 34]],FPL_Fixtures_Extract[#Headers],0)),LEN(INDEX(FPL_Fixtures_Extract[],MATCH($A592,FPL_Fixtures_Extract[[Player]:[Player]],0),MATCH(FPL_Combined[[#Headers],[Gameweek 34]],FPL_Fixtures_Extract[#Headers],0)))-4),Team_Key[[Full Name]:[Full Name]],0))&amp;RIGHT(INDEX(FPL_Fixtures_Extract[],MATCH($A592,FPL_Fixtures_Extract[[Player]:[Player]],0),MATCH(FPL_Combined[[#Headers],[Gameweek 34]],FPL_Fixtures_Extract[#Headers],0)),3))</f>
        <v>WBA(A)</v>
      </c>
      <c r="AJ592" t="str">
        <f ca="1">IF(RIGHT(FPL_Combined[[#Headers],[Gameweek 35]],2)&lt;$B$622,INDEX(FPL_Results_Extract[Gameweek 10],MATCH($A592,FPL_Results_Extract[[Player]:[Player]],0)),INDEX(Team_Key[[Abbreviation]:[Abbreviation]],MATCH(LEFT(INDEX(FPL_Fixtures_Extract[],MATCH($A592,FPL_Fixtures_Extract[[Player]:[Player]],0),MATCH(FPL_Combined[[#Headers],[Gameweek 35]],FPL_Fixtures_Extract[#Headers],0)),LEN(INDEX(FPL_Fixtures_Extract[],MATCH($A592,FPL_Fixtures_Extract[[Player]:[Player]],0),MATCH(FPL_Combined[[#Headers],[Gameweek 35]],FPL_Fixtures_Extract[#Headers],0)))-4),Team_Key[[Full Name]:[Full Name]],0))&amp;RIGHT(INDEX(FPL_Fixtures_Extract[],MATCH($A592,FPL_Fixtures_Extract[[Player]:[Player]],0),MATCH(FPL_Combined[[#Headers],[Gameweek 35]],FPL_Fixtures_Extract[#Headers],0)),3))</f>
        <v>NOR(A)</v>
      </c>
      <c r="AK592" t="str">
        <f ca="1">IF(RIGHT(FPL_Combined[[#Headers],[Gameweek 36]],2)&lt;$B$622,INDEX(FPL_Results_Extract[Gameweek 11],MATCH($A592,FPL_Results_Extract[[Player]:[Player]],0)),INDEX(Team_Key[[Abbreviation]:[Abbreviation]],MATCH(LEFT(INDEX(FPL_Fixtures_Extract[],MATCH($A592,FPL_Fixtures_Extract[[Player]:[Player]],0),MATCH(FPL_Combined[[#Headers],[Gameweek 36]],FPL_Fixtures_Extract[#Headers],0)),LEN(INDEX(FPL_Fixtures_Extract[],MATCH($A592,FPL_Fixtures_Extract[[Player]:[Player]],0),MATCH(FPL_Combined[[#Headers],[Gameweek 36]],FPL_Fixtures_Extract[#Headers],0)))-4),Team_Key[[Full Name]:[Full Name]],0))&amp;RIGHT(INDEX(FPL_Fixtures_Extract[],MATCH($A592,FPL_Fixtures_Extract[[Player]:[Player]],0),MATCH(FPL_Combined[[#Headers],[Gameweek 36]],FPL_Fixtures_Extract[#Headers],0)),3))</f>
        <v>AVL(H)</v>
      </c>
      <c r="AL592" t="str">
        <f ca="1">IF(RIGHT(FPL_Combined[[#Headers],[Gameweek 37]],2)&lt;$B$622,INDEX(FPL_Results_Extract[Gameweek 12],MATCH($A592,FPL_Results_Extract[[Player]:[Player]],0)),INDEX(Team_Key[[Abbreviation]:[Abbreviation]],MATCH(LEFT(INDEX(FPL_Fixtures_Extract[],MATCH($A592,FPL_Fixtures_Extract[[Player]:[Player]],0),MATCH(FPL_Combined[[#Headers],[Gameweek 37]],FPL_Fixtures_Extract[#Headers],0)),LEN(INDEX(FPL_Fixtures_Extract[],MATCH($A592,FPL_Fixtures_Extract[[Player]:[Player]],0),MATCH(FPL_Combined[[#Headers],[Gameweek 37]],FPL_Fixtures_Extract[#Headers],0)))-4),Team_Key[[Full Name]:[Full Name]],0))&amp;RIGHT(INDEX(FPL_Fixtures_Extract[],MATCH($A592,FPL_Fixtures_Extract[[Player]:[Player]],0),MATCH(FPL_Combined[[#Headers],[Gameweek 37]],FPL_Fixtures_Extract[#Headers],0)),3))</f>
        <v>LIV(A)</v>
      </c>
      <c r="AM592" t="str">
        <f ca="1">IF(RIGHT(FPL_Combined[[#Headers],[Gameweek 38]],2)&lt;$B$622,INDEX(FPL_Results_Extract[Gameweek 13],MATCH($A592,FPL_Results_Extract[[Player]:[Player]],0)),INDEX(Team_Key[[Abbreviation]:[Abbreviation]],MATCH(LEFT(INDEX(FPL_Fixtures_Extract[],MATCH($A592,FPL_Fixtures_Extract[[Player]:[Player]],0),MATCH(FPL_Combined[[#Headers],[Gameweek 38]],FPL_Fixtures_Extract[#Headers],0)),LEN(INDEX(FPL_Fixtures_Extract[],MATCH($A592,FPL_Fixtures_Extract[[Player]:[Player]],0),MATCH(FPL_Combined[[#Headers],[Gameweek 38]],FPL_Fixtures_Extract[#Headers],0)))-4),Team_Key[[Full Name]:[Full Name]],0))&amp;RIGHT(INDEX(FPL_Fixtures_Extract[],MATCH($A592,FPL_Fixtures_Extract[[Player]:[Player]],0),MATCH(FPL_Combined[[#Headers],[Gameweek 38]],FPL_Fixtures_Extract[#Headers],0)),3))</f>
        <v>SUN(H)</v>
      </c>
    </row>
    <row r="593" spans="1:39" x14ac:dyDescent="0.45">
      <c r="A593" t="s">
        <v>71</v>
      </c>
      <c r="B593" t="str">
        <f ca="1">IF(RIGHT(FPL_Combined[[#Headers],[Gameweek 01]],2)&lt;$B$622,INDEX(FPL_Results_Extract[Gameweek 01],MATCH($A593,FPL_Results_Extract[[Player]:[Player]],0)),INDEX(Team_Key[[Abbreviation]:[Abbreviation]],MATCH(LEFT(INDEX(FPL_Fixtures_Extract[],MATCH($A593,FPL_Fixtures_Extract[[Player]:[Player]],0),MATCH(FPL_Combined[[#Headers],[Gameweek 01]],FPL_Fixtures_Extract[#Headers],0)),LEN(INDEX(FPL_Fixtures_Extract[],MATCH($A593,FPL_Fixtures_Extract[[Player]:[Player]],0),MATCH(FPL_Combined[[#Headers],[Gameweek 01]],FPL_Fixtures_Extract[#Headers],0)))-4),Team_Key[[Full Name]:[Full Name]],0))&amp;RIGHT(INDEX(FPL_Fixtures_Extract[],MATCH($A593,FPL_Fixtures_Extract[[Player]:[Player]],0),MATCH(FPL_Combined[[#Headers],[Gameweek 01]],FPL_Fixtures_Extract[#Headers],0)),3))</f>
        <v>N/A</v>
      </c>
      <c r="C593" t="str">
        <f ca="1">IF(RIGHT(FPL_Combined[[#Headers],[Gameweek 02]],2)&lt;$B$622,INDEX(FPL_Results_Extract[Gameweek 02],MATCH($A593,FPL_Results_Extract[[Player]:[Player]],0)),INDEX(Team_Key[[Abbreviation]:[Abbreviation]],MATCH(LEFT(INDEX(FPL_Fixtures_Extract[],MATCH($A593,FPL_Fixtures_Extract[[Player]:[Player]],0),MATCH(FPL_Combined[[#Headers],[Gameweek 02]],FPL_Fixtures_Extract[#Headers],0)),LEN(INDEX(FPL_Fixtures_Extract[],MATCH($A593,FPL_Fixtures_Extract[[Player]:[Player]],0),MATCH(FPL_Combined[[#Headers],[Gameweek 02]],FPL_Fixtures_Extract[#Headers],0)))-4),Team_Key[[Full Name]:[Full Name]],0))&amp;RIGHT(INDEX(FPL_Fixtures_Extract[],MATCH($A593,FPL_Fixtures_Extract[[Player]:[Player]],0),MATCH(FPL_Combined[[#Headers],[Gameweek 02]],FPL_Fixtures_Extract[#Headers],0)),3))</f>
        <v>N/A</v>
      </c>
      <c r="D593" t="str">
        <f ca="1">IF(RIGHT(FPL_Combined[[#Headers],[Gameweek 03]],2)&lt;$B$622,INDEX(FPL_Results_Extract[Gameweek 03],MATCH($A593,FPL_Results_Extract[[Player]:[Player]],0)),INDEX(Team_Key[[Abbreviation]:[Abbreviation]],MATCH(LEFT(INDEX(FPL_Fixtures_Extract[],MATCH($A593,FPL_Fixtures_Extract[[Player]:[Player]],0),MATCH(FPL_Combined[[#Headers],[Gameweek 03]],FPL_Fixtures_Extract[#Headers],0)),LEN(INDEX(FPL_Fixtures_Extract[],MATCH($A593,FPL_Fixtures_Extract[[Player]:[Player]],0),MATCH(FPL_Combined[[#Headers],[Gameweek 03]],FPL_Fixtures_Extract[#Headers],0)))-4),Team_Key[[Full Name]:[Full Name]],0))&amp;RIGHT(INDEX(FPL_Fixtures_Extract[],MATCH($A593,FPL_Fixtures_Extract[[Player]:[Player]],0),MATCH(FPL_Combined[[#Headers],[Gameweek 03]],FPL_Fixtures_Extract[#Headers],0)),3))</f>
        <v>N/A</v>
      </c>
      <c r="E593" t="str">
        <f ca="1">IF(RIGHT(FPL_Combined[[#Headers],[Gameweek 04]],2)&lt;$B$622,INDEX(FPL_Results_Extract[Gameweek 04],MATCH($A593,FPL_Results_Extract[[Player]:[Player]],0)),INDEX(Team_Key[[Abbreviation]:[Abbreviation]],MATCH(LEFT(INDEX(FPL_Fixtures_Extract[],MATCH($A593,FPL_Fixtures_Extract[[Player]:[Player]],0),MATCH(FPL_Combined[[#Headers],[Gameweek 04]],FPL_Fixtures_Extract[#Headers],0)),LEN(INDEX(FPL_Fixtures_Extract[],MATCH($A593,FPL_Fixtures_Extract[[Player]:[Player]],0),MATCH(FPL_Combined[[#Headers],[Gameweek 04]],FPL_Fixtures_Extract[#Headers],0)))-4),Team_Key[[Full Name]:[Full Name]],0))&amp;RIGHT(INDEX(FPL_Fixtures_Extract[],MATCH($A593,FPL_Fixtures_Extract[[Player]:[Player]],0),MATCH(FPL_Combined[[#Headers],[Gameweek 04]],FPL_Fixtures_Extract[#Headers],0)),3))</f>
        <v>N/A</v>
      </c>
      <c r="F593" t="str">
        <f ca="1">IF(RIGHT(FPL_Combined[[#Headers],[Gameweek 05]],2)&lt;$B$622,INDEX(FPL_Results_Extract[Gameweek 05],MATCH($A593,FPL_Results_Extract[[Player]:[Player]],0)),INDEX(Team_Key[[Abbreviation]:[Abbreviation]],MATCH(LEFT(INDEX(FPL_Fixtures_Extract[],MATCH($A593,FPL_Fixtures_Extract[[Player]:[Player]],0),MATCH(FPL_Combined[[#Headers],[Gameweek 05]],FPL_Fixtures_Extract[#Headers],0)),LEN(INDEX(FPL_Fixtures_Extract[],MATCH($A593,FPL_Fixtures_Extract[[Player]:[Player]],0),MATCH(FPL_Combined[[#Headers],[Gameweek 05]],FPL_Fixtures_Extract[#Headers],0)))-4),Team_Key[[Full Name]:[Full Name]],0))&amp;RIGHT(INDEX(FPL_Fixtures_Extract[],MATCH($A593,FPL_Fixtures_Extract[[Player]:[Player]],0),MATCH(FPL_Combined[[#Headers],[Gameweek 05]],FPL_Fixtures_Extract[#Headers],0)),3))</f>
        <v>N/A</v>
      </c>
      <c r="G593" t="str">
        <f ca="1">IF(RIGHT(FPL_Combined[[#Headers],[Gameweek 06]],2)&lt;$B$622,INDEX(FPL_Results_Extract[Gameweek 06],MATCH($A593,FPL_Results_Extract[[Player]:[Player]],0)),INDEX(Team_Key[[Abbreviation]:[Abbreviation]],MATCH(LEFT(INDEX(FPL_Fixtures_Extract[],MATCH($A593,FPL_Fixtures_Extract[[Player]:[Player]],0),MATCH(FPL_Combined[[#Headers],[Gameweek 06]],FPL_Fixtures_Extract[#Headers],0)),LEN(INDEX(FPL_Fixtures_Extract[],MATCH($A593,FPL_Fixtures_Extract[[Player]:[Player]],0),MATCH(FPL_Combined[[#Headers],[Gameweek 06]],FPL_Fixtures_Extract[#Headers],0)))-4),Team_Key[[Full Name]:[Full Name]],0))&amp;RIGHT(INDEX(FPL_Fixtures_Extract[],MATCH($A593,FPL_Fixtures_Extract[[Player]:[Player]],0),MATCH(FPL_Combined[[#Headers],[Gameweek 06]],FPL_Fixtures_Extract[#Headers],0)),3))</f>
        <v>N/A</v>
      </c>
      <c r="H593" t="str">
        <f ca="1">IF(RIGHT(FPL_Combined[[#Headers],[Gameweek 07]],2)&lt;$B$622,INDEX(FPL_Results_Extract[Gameweek 07],MATCH($A593,FPL_Results_Extract[[Player]:[Player]],0)),INDEX(Team_Key[[Abbreviation]:[Abbreviation]],MATCH(LEFT(INDEX(FPL_Fixtures_Extract[],MATCH($A593,FPL_Fixtures_Extract[[Player]:[Player]],0),MATCH(FPL_Combined[[#Headers],[Gameweek 07]],FPL_Fixtures_Extract[#Headers],0)),LEN(INDEX(FPL_Fixtures_Extract[],MATCH($A593,FPL_Fixtures_Extract[[Player]:[Player]],0),MATCH(FPL_Combined[[#Headers],[Gameweek 07]],FPL_Fixtures_Extract[#Headers],0)))-4),Team_Key[[Full Name]:[Full Name]],0))&amp;RIGHT(INDEX(FPL_Fixtures_Extract[],MATCH($A593,FPL_Fixtures_Extract[[Player]:[Player]],0),MATCH(FPL_Combined[[#Headers],[Gameweek 07]],FPL_Fixtures_Extract[#Headers],0)),3))</f>
        <v>N/A</v>
      </c>
      <c r="I593" t="str">
        <f ca="1">IF(RIGHT(FPL_Combined[[#Headers],[Gameweek 08]],2)&lt;$B$622,INDEX(FPL_Results_Extract[Gameweek 08],MATCH($A593,FPL_Results_Extract[[Player]:[Player]],0)),INDEX(Team_Key[[Abbreviation]:[Abbreviation]],MATCH(LEFT(INDEX(FPL_Fixtures_Extract[],MATCH($A593,FPL_Fixtures_Extract[[Player]:[Player]],0),MATCH(FPL_Combined[[#Headers],[Gameweek 08]],FPL_Fixtures_Extract[#Headers],0)),LEN(INDEX(FPL_Fixtures_Extract[],MATCH($A593,FPL_Fixtures_Extract[[Player]:[Player]],0),MATCH(FPL_Combined[[#Headers],[Gameweek 08]],FPL_Fixtures_Extract[#Headers],0)))-4),Team_Key[[Full Name]:[Full Name]],0))&amp;RIGHT(INDEX(FPL_Fixtures_Extract[],MATCH($A593,FPL_Fixtures_Extract[[Player]:[Player]],0),MATCH(FPL_Combined[[#Headers],[Gameweek 08]],FPL_Fixtures_Extract[#Headers],0)),3))</f>
        <v>N/A</v>
      </c>
      <c r="J593" t="str">
        <f ca="1">IF(RIGHT(FPL_Combined[[#Headers],[Gameweek 09]],2)&lt;$B$622,INDEX(FPL_Results_Extract[Gameweek 09],MATCH($A593,FPL_Results_Extract[[Player]:[Player]],0)),INDEX(Team_Key[[Abbreviation]:[Abbreviation]],MATCH(LEFT(INDEX(FPL_Fixtures_Extract[],MATCH($A593,FPL_Fixtures_Extract[[Player]:[Player]],0),MATCH(FPL_Combined[[#Headers],[Gameweek 09]],FPL_Fixtures_Extract[#Headers],0)),LEN(INDEX(FPL_Fixtures_Extract[],MATCH($A593,FPL_Fixtures_Extract[[Player]:[Player]],0),MATCH(FPL_Combined[[#Headers],[Gameweek 09]],FPL_Fixtures_Extract[#Headers],0)))-4),Team_Key[[Full Name]:[Full Name]],0))&amp;RIGHT(INDEX(FPL_Fixtures_Extract[],MATCH($A593,FPL_Fixtures_Extract[[Player]:[Player]],0),MATCH(FPL_Combined[[#Headers],[Gameweek 09]],FPL_Fixtures_Extract[#Headers],0)),3))</f>
        <v>N/A</v>
      </c>
      <c r="K593" t="str">
        <f ca="1">IF(RIGHT(FPL_Combined[[#Headers],[Gameweek 10]],2)&lt;$B$622,INDEX(FPL_Results_Extract[Gameweek 10],MATCH($A593,FPL_Results_Extract[[Player]:[Player]],0)),INDEX(Team_Key[[Abbreviation]:[Abbreviation]],MATCH(LEFT(INDEX(FPL_Fixtures_Extract[],MATCH($A593,FPL_Fixtures_Extract[[Player]:[Player]],0),MATCH(FPL_Combined[[#Headers],[Gameweek 10]],FPL_Fixtures_Extract[#Headers],0)),LEN(INDEX(FPL_Fixtures_Extract[],MATCH($A593,FPL_Fixtures_Extract[[Player]:[Player]],0),MATCH(FPL_Combined[[#Headers],[Gameweek 10]],FPL_Fixtures_Extract[#Headers],0)))-4),Team_Key[[Full Name]:[Full Name]],0))&amp;RIGHT(INDEX(FPL_Fixtures_Extract[],MATCH($A593,FPL_Fixtures_Extract[[Player]:[Player]],0),MATCH(FPL_Combined[[#Headers],[Gameweek 10]],FPL_Fixtures_Extract[#Headers],0)),3))</f>
        <v>N/A</v>
      </c>
      <c r="L593" t="str">
        <f ca="1">IF(RIGHT(FPL_Combined[[#Headers],[Gameweek 11]],2)&lt;$B$622,INDEX(FPL_Results_Extract[Gameweek 11],MATCH($A593,FPL_Results_Extract[[Player]:[Player]],0)),INDEX(Team_Key[[Abbreviation]:[Abbreviation]],MATCH(LEFT(INDEX(FPL_Fixtures_Extract[],MATCH($A593,FPL_Fixtures_Extract[[Player]:[Player]],0),MATCH(FPL_Combined[[#Headers],[Gameweek 11]],FPL_Fixtures_Extract[#Headers],0)),LEN(INDEX(FPL_Fixtures_Extract[],MATCH($A593,FPL_Fixtures_Extract[[Player]:[Player]],0),MATCH(FPL_Combined[[#Headers],[Gameweek 11]],FPL_Fixtures_Extract[#Headers],0)))-4),Team_Key[[Full Name]:[Full Name]],0))&amp;RIGHT(INDEX(FPL_Fixtures_Extract[],MATCH($A593,FPL_Fixtures_Extract[[Player]:[Player]],0),MATCH(FPL_Combined[[#Headers],[Gameweek 11]],FPL_Fixtures_Extract[#Headers],0)),3))</f>
        <v>N/A</v>
      </c>
      <c r="M593" t="str">
        <f ca="1">IF(RIGHT(FPL_Combined[[#Headers],[Gameweek 12]],2)&lt;$B$622,INDEX(FPL_Results_Extract[Gameweek 12],MATCH($A593,FPL_Results_Extract[[Player]:[Player]],0)),INDEX(Team_Key[[Abbreviation]:[Abbreviation]],MATCH(LEFT(INDEX(FPL_Fixtures_Extract[],MATCH($A593,FPL_Fixtures_Extract[[Player]:[Player]],0),MATCH(FPL_Combined[[#Headers],[Gameweek 12]],FPL_Fixtures_Extract[#Headers],0)),LEN(INDEX(FPL_Fixtures_Extract[],MATCH($A593,FPL_Fixtures_Extract[[Player]:[Player]],0),MATCH(FPL_Combined[[#Headers],[Gameweek 12]],FPL_Fixtures_Extract[#Headers],0)))-4),Team_Key[[Full Name]:[Full Name]],0))&amp;RIGHT(INDEX(FPL_Fixtures_Extract[],MATCH($A593,FPL_Fixtures_Extract[[Player]:[Player]],0),MATCH(FPL_Combined[[#Headers],[Gameweek 12]],FPL_Fixtures_Extract[#Headers],0)),3))</f>
        <v>N/A</v>
      </c>
      <c r="N593" t="str">
        <f ca="1">IF(RIGHT(FPL_Combined[[#Headers],[Gameweek 13]],2)&lt;$B$622,INDEX(FPL_Results_Extract[Gameweek 13],MATCH($A593,FPL_Results_Extract[[Player]:[Player]],0)),INDEX(Team_Key[[Abbreviation]:[Abbreviation]],MATCH(LEFT(INDEX(FPL_Fixtures_Extract[],MATCH($A593,FPL_Fixtures_Extract[[Player]:[Player]],0),MATCH(FPL_Combined[[#Headers],[Gameweek 13]],FPL_Fixtures_Extract[#Headers],0)),LEN(INDEX(FPL_Fixtures_Extract[],MATCH($A593,FPL_Fixtures_Extract[[Player]:[Player]],0),MATCH(FPL_Combined[[#Headers],[Gameweek 13]],FPL_Fixtures_Extract[#Headers],0)))-4),Team_Key[[Full Name]:[Full Name]],0))&amp;RIGHT(INDEX(FPL_Fixtures_Extract[],MATCH($A593,FPL_Fixtures_Extract[[Player]:[Player]],0),MATCH(FPL_Combined[[#Headers],[Gameweek 13]],FPL_Fixtures_Extract[#Headers],0)),3))</f>
        <v>N/A</v>
      </c>
      <c r="O593" t="str">
        <f ca="1">IF(RIGHT(FPL_Combined[[#Headers],[Gameweek 14]],2)&lt;$B$622,INDEX(FPL_Results_Extract[Gameweek 14],MATCH($A593,FPL_Results_Extract[[Player]:[Player]],0)),INDEX(Team_Key[[Abbreviation]:[Abbreviation]],MATCH(LEFT(INDEX(FPL_Fixtures_Extract[],MATCH($A593,FPL_Fixtures_Extract[[Player]:[Player]],0),MATCH(FPL_Combined[[#Headers],[Gameweek 14]],FPL_Fixtures_Extract[#Headers],0)),LEN(INDEX(FPL_Fixtures_Extract[],MATCH($A593,FPL_Fixtures_Extract[[Player]:[Player]],0),MATCH(FPL_Combined[[#Headers],[Gameweek 14]],FPL_Fixtures_Extract[#Headers],0)))-4),Team_Key[[Full Name]:[Full Name]],0))&amp;RIGHT(INDEX(FPL_Fixtures_Extract[],MATCH($A593,FPL_Fixtures_Extract[[Player]:[Player]],0),MATCH(FPL_Combined[[#Headers],[Gameweek 14]],FPL_Fixtures_Extract[#Headers],0)),3))</f>
        <v>N/A</v>
      </c>
      <c r="P593" t="str">
        <f ca="1">IF(RIGHT(FPL_Combined[[#Headers],[Gameweek 15]],2)&lt;$B$622,INDEX(FPL_Results_Extract[Gameweek 15],MATCH($A593,FPL_Results_Extract[[Player]:[Player]],0)),INDEX(Team_Key[[Abbreviation]:[Abbreviation]],MATCH(LEFT(INDEX(FPL_Fixtures_Extract[],MATCH($A593,FPL_Fixtures_Extract[[Player]:[Player]],0),MATCH(FPL_Combined[[#Headers],[Gameweek 15]],FPL_Fixtures_Extract[#Headers],0)),LEN(INDEX(FPL_Fixtures_Extract[],MATCH($A593,FPL_Fixtures_Extract[[Player]:[Player]],0),MATCH(FPL_Combined[[#Headers],[Gameweek 15]],FPL_Fixtures_Extract[#Headers],0)))-4),Team_Key[[Full Name]:[Full Name]],0))&amp;RIGHT(INDEX(FPL_Fixtures_Extract[],MATCH($A593,FPL_Fixtures_Extract[[Player]:[Player]],0),MATCH(FPL_Combined[[#Headers],[Gameweek 15]],FPL_Fixtures_Extract[#Headers],0)),3))</f>
        <v>N/A</v>
      </c>
      <c r="Q593" t="str">
        <f ca="1">IF(RIGHT(FPL_Combined[[#Headers],[Gameweek 16]],2)&lt;$B$622,INDEX(FPL_Results_Extract[Gameweek 16],MATCH($A593,FPL_Results_Extract[[Player]:[Player]],0)),INDEX(Team_Key[[Abbreviation]:[Abbreviation]],MATCH(LEFT(INDEX(FPL_Fixtures_Extract[],MATCH($A593,FPL_Fixtures_Extract[[Player]:[Player]],0),MATCH(FPL_Combined[[#Headers],[Gameweek 16]],FPL_Fixtures_Extract[#Headers],0)),LEN(INDEX(FPL_Fixtures_Extract[],MATCH($A593,FPL_Fixtures_Extract[[Player]:[Player]],0),MATCH(FPL_Combined[[#Headers],[Gameweek 16]],FPL_Fixtures_Extract[#Headers],0)))-4),Team_Key[[Full Name]:[Full Name]],0))&amp;RIGHT(INDEX(FPL_Fixtures_Extract[],MATCH($A593,FPL_Fixtures_Extract[[Player]:[Player]],0),MATCH(FPL_Combined[[#Headers],[Gameweek 16]],FPL_Fixtures_Extract[#Headers],0)),3))</f>
        <v>N/A</v>
      </c>
      <c r="R593" t="str">
        <f ca="1">IF(RIGHT(FPL_Combined[[#Headers],[Gameweek 17]],2)&lt;$B$622,INDEX(FPL_Results_Extract[Gameweek 17],MATCH($A593,FPL_Results_Extract[[Player]:[Player]],0)),INDEX(Team_Key[[Abbreviation]:[Abbreviation]],MATCH(LEFT(INDEX(FPL_Fixtures_Extract[],MATCH($A593,FPL_Fixtures_Extract[[Player]:[Player]],0),MATCH(FPL_Combined[[#Headers],[Gameweek 17]],FPL_Fixtures_Extract[#Headers],0)),LEN(INDEX(FPL_Fixtures_Extract[],MATCH($A593,FPL_Fixtures_Extract[[Player]:[Player]],0),MATCH(FPL_Combined[[#Headers],[Gameweek 17]],FPL_Fixtures_Extract[#Headers],0)))-4),Team_Key[[Full Name]:[Full Name]],0))&amp;RIGHT(INDEX(FPL_Fixtures_Extract[],MATCH($A593,FPL_Fixtures_Extract[[Player]:[Player]],0),MATCH(FPL_Combined[[#Headers],[Gameweek 17]],FPL_Fixtures_Extract[#Headers],0)),3))</f>
        <v>N/A</v>
      </c>
      <c r="S593" t="str">
        <f ca="1">IF(RIGHT(FPL_Combined[[#Headers],[Gameweek 18]],2)&lt;$B$622,INDEX(FPL_Results_Extract[Gameweek 18],MATCH($A593,FPL_Results_Extract[[Player]:[Player]],0)),INDEX(Team_Key[[Abbreviation]:[Abbreviation]],MATCH(LEFT(INDEX(FPL_Fixtures_Extract[],MATCH($A593,FPL_Fixtures_Extract[[Player]:[Player]],0),MATCH(FPL_Combined[[#Headers],[Gameweek 18]],FPL_Fixtures_Extract[#Headers],0)),LEN(INDEX(FPL_Fixtures_Extract[],MATCH($A593,FPL_Fixtures_Extract[[Player]:[Player]],0),MATCH(FPL_Combined[[#Headers],[Gameweek 18]],FPL_Fixtures_Extract[#Headers],0)))-4),Team_Key[[Full Name]:[Full Name]],0))&amp;RIGHT(INDEX(FPL_Fixtures_Extract[],MATCH($A593,FPL_Fixtures_Extract[[Player]:[Player]],0),MATCH(FPL_Combined[[#Headers],[Gameweek 18]],FPL_Fixtures_Extract[#Headers],0)),3))</f>
        <v>N/A</v>
      </c>
      <c r="T593" t="str">
        <f ca="1">IF(RIGHT(FPL_Combined[[#Headers],[Gameweek 19]],2)&lt;$B$622,INDEX(FPL_Results_Extract[Gameweek 19],MATCH($A593,FPL_Results_Extract[[Player]:[Player]],0)),INDEX(Team_Key[[Abbreviation]:[Abbreviation]],MATCH(LEFT(INDEX(FPL_Fixtures_Extract[],MATCH($A593,FPL_Fixtures_Extract[[Player]:[Player]],0),MATCH(FPL_Combined[[#Headers],[Gameweek 19]],FPL_Fixtures_Extract[#Headers],0)),LEN(INDEX(FPL_Fixtures_Extract[],MATCH($A593,FPL_Fixtures_Extract[[Player]:[Player]],0),MATCH(FPL_Combined[[#Headers],[Gameweek 19]],FPL_Fixtures_Extract[#Headers],0)))-4),Team_Key[[Full Name]:[Full Name]],0))&amp;RIGHT(INDEX(FPL_Fixtures_Extract[],MATCH($A593,FPL_Fixtures_Extract[[Player]:[Player]],0),MATCH(FPL_Combined[[#Headers],[Gameweek 19]],FPL_Fixtures_Extract[#Headers],0)),3))</f>
        <v>N/A</v>
      </c>
      <c r="U593" t="str">
        <f ca="1">IF(RIGHT(FPL_Combined[[#Headers],[Gameweek 20]],2)&lt;$B$622,INDEX(FPL_Results_Extract[Gameweek 20],MATCH($A593,FPL_Results_Extract[[Player]:[Player]],0)),INDEX(Team_Key[[Abbreviation]:[Abbreviation]],MATCH(LEFT(INDEX(FPL_Fixtures_Extract[],MATCH($A593,FPL_Fixtures_Extract[[Player]:[Player]],0),MATCH(FPL_Combined[[#Headers],[Gameweek 20]],FPL_Fixtures_Extract[#Headers],0)),LEN(INDEX(FPL_Fixtures_Extract[],MATCH($A593,FPL_Fixtures_Extract[[Player]:[Player]],0),MATCH(FPL_Combined[[#Headers],[Gameweek 20]],FPL_Fixtures_Extract[#Headers],0)))-4),Team_Key[[Full Name]:[Full Name]],0))&amp;RIGHT(INDEX(FPL_Fixtures_Extract[],MATCH($A593,FPL_Fixtures_Extract[[Player]:[Player]],0),MATCH(FPL_Combined[[#Headers],[Gameweek 20]],FPL_Fixtures_Extract[#Headers],0)),3))</f>
        <v>N/A</v>
      </c>
      <c r="V593" t="str">
        <f ca="1">IF(RIGHT(FPL_Combined[[#Headers],[Gameweek 21]],2)&lt;$B$622,INDEX(FPL_Results_Extract[Gameweek 21],MATCH($A593,FPL_Results_Extract[[Player]:[Player]],0)),INDEX(Team_Key[[Abbreviation]:[Abbreviation]],MATCH(LEFT(INDEX(FPL_Fixtures_Extract[],MATCH($A593,FPL_Fixtures_Extract[[Player]:[Player]],0),MATCH(FPL_Combined[[#Headers],[Gameweek 21]],FPL_Fixtures_Extract[#Headers],0)),LEN(INDEX(FPL_Fixtures_Extract[],MATCH($A593,FPL_Fixtures_Extract[[Player]:[Player]],0),MATCH(FPL_Combined[[#Headers],[Gameweek 21]],FPL_Fixtures_Extract[#Headers],0)))-4),Team_Key[[Full Name]:[Full Name]],0))&amp;RIGHT(INDEX(FPL_Fixtures_Extract[],MATCH($A593,FPL_Fixtures_Extract[[Player]:[Player]],0),MATCH(FPL_Combined[[#Headers],[Gameweek 21]],FPL_Fixtures_Extract[#Headers],0)),3))</f>
        <v>NEW(A) 3-3</v>
      </c>
      <c r="W593" t="str">
        <f ca="1">IF(RIGHT(FPL_Combined[[#Headers],[Gameweek 22]],2)&lt;$B$622,INDEX(FPL_Results_Extract[Gameweek 22],MATCH($A593,FPL_Results_Extract[[Player]:[Player]],0)),INDEX(Team_Key[[Abbreviation]:[Abbreviation]],MATCH(LEFT(INDEX(FPL_Fixtures_Extract[],MATCH($A593,FPL_Fixtures_Extract[[Player]:[Player]],0),MATCH(FPL_Combined[[#Headers],[Gameweek 22]],FPL_Fixtures_Extract[#Headers],0)),LEN(INDEX(FPL_Fixtures_Extract[],MATCH($A593,FPL_Fixtures_Extract[[Player]:[Player]],0),MATCH(FPL_Combined[[#Headers],[Gameweek 22]],FPL_Fixtures_Extract[#Headers],0)))-4),Team_Key[[Full Name]:[Full Name]],0))&amp;RIGHT(INDEX(FPL_Fixtures_Extract[],MATCH($A593,FPL_Fixtures_Extract[[Player]:[Player]],0),MATCH(FPL_Combined[[#Headers],[Gameweek 22]],FPL_Fixtures_Extract[#Headers],0)),3))</f>
        <v>LIV(A) 1-0</v>
      </c>
      <c r="X593" t="str">
        <f ca="1">IF(RIGHT(FPL_Combined[[#Headers],[Gameweek 23]],2)&lt;$B$622,INDEX(FPL_Results_Extract[Gameweek 23],MATCH($A593,FPL_Results_Extract[[Player]:[Player]],0)),INDEX(Team_Key[[Abbreviation]:[Abbreviation]],MATCH(LEFT(INDEX(FPL_Fixtures_Extract[],MATCH($A593,FPL_Fixtures_Extract[[Player]:[Player]],0),MATCH(FPL_Combined[[#Headers],[Gameweek 23]],FPL_Fixtures_Extract[#Headers],0)),LEN(INDEX(FPL_Fixtures_Extract[],MATCH($A593,FPL_Fixtures_Extract[[Player]:[Player]],0),MATCH(FPL_Combined[[#Headers],[Gameweek 23]],FPL_Fixtures_Extract[#Headers],0)))-4),Team_Key[[Full Name]:[Full Name]],0))&amp;RIGHT(INDEX(FPL_Fixtures_Extract[],MATCH($A593,FPL_Fixtures_Extract[[Player]:[Player]],0),MATCH(FPL_Combined[[#Headers],[Gameweek 23]],FPL_Fixtures_Extract[#Headers],0)),3))</f>
        <v>SOU(H) 0-1</v>
      </c>
      <c r="Y593" t="str">
        <f ca="1">IF(RIGHT(FPL_Combined[[#Headers],[Gameweek 24]],2)&lt;$B$622,INDEX(FPL_Results_Extract[Team],MATCH($A593,FPL_Results_Extract[[Player]:[Player]],0)),INDEX(Team_Key[[Abbreviation]:[Abbreviation]],MATCH(LEFT(INDEX(FPL_Fixtures_Extract[],MATCH($A593,FPL_Fixtures_Extract[[Player]:[Player]],0),MATCH(FPL_Combined[[#Headers],[Gameweek 24]],FPL_Fixtures_Extract[#Headers],0)),LEN(INDEX(FPL_Fixtures_Extract[],MATCH($A593,FPL_Fixtures_Extract[[Player]:[Player]],0),MATCH(FPL_Combined[[#Headers],[Gameweek 24]],FPL_Fixtures_Extract[#Headers],0)))-4),Team_Key[[Full Name]:[Full Name]],0))&amp;RIGHT(INDEX(FPL_Fixtures_Extract[],MATCH($A593,FPL_Fixtures_Extract[[Player]:[Player]],0),MATCH(FPL_Combined[[#Headers],[Gameweek 24]],FPL_Fixtures_Extract[#Headers],0)),3))</f>
        <v>MUN</v>
      </c>
      <c r="Z593" t="str">
        <f ca="1">IF(RIGHT(FPL_Combined[[#Headers],[Gameweek 25]],2)&lt;$B$622,INDEX(FPL_Results_Extract[Player],MATCH($A593,FPL_Results_Extract[[Player]:[Player]],0)),INDEX(Team_Key[[Abbreviation]:[Abbreviation]],MATCH(LEFT(INDEX(FPL_Fixtures_Extract[],MATCH($A593,FPL_Fixtures_Extract[[Player]:[Player]],0),MATCH(FPL_Combined[[#Headers],[Gameweek 25]],FPL_Fixtures_Extract[#Headers],0)),LEN(INDEX(FPL_Fixtures_Extract[],MATCH($A593,FPL_Fixtures_Extract[[Player]:[Player]],0),MATCH(FPL_Combined[[#Headers],[Gameweek 25]],FPL_Fixtures_Extract[#Headers],0)))-4),Team_Key[[Full Name]:[Full Name]],0))&amp;RIGHT(INDEX(FPL_Fixtures_Extract[],MATCH($A593,FPL_Fixtures_Extract[[Player]:[Player]],0),MATCH(FPL_Combined[[#Headers],[Gameweek 25]],FPL_Fixtures_Extract[#Headers],0)),3))</f>
        <v>Weir</v>
      </c>
      <c r="AA593" t="str">
        <f ca="1">IF(RIGHT(FPL_Combined[[#Headers],[Gameweek 26]],2)&lt;$B$622,INDEX(FPL_Results_Extract[Gameweek 01],MATCH($A593,FPL_Results_Extract[[Player]:[Player]],0)),INDEX(Team_Key[[Abbreviation]:[Abbreviation]],MATCH(LEFT(INDEX(FPL_Fixtures_Extract[],MATCH($A593,FPL_Fixtures_Extract[[Player]:[Player]],0),MATCH(FPL_Combined[[#Headers],[Gameweek 26]],FPL_Fixtures_Extract[#Headers],0)),LEN(INDEX(FPL_Fixtures_Extract[],MATCH($A593,FPL_Fixtures_Extract[[Player]:[Player]],0),MATCH(FPL_Combined[[#Headers],[Gameweek 26]],FPL_Fixtures_Extract[#Headers],0)))-4),Team_Key[[Full Name]:[Full Name]],0))&amp;RIGHT(INDEX(FPL_Fixtures_Extract[],MATCH($A593,FPL_Fixtures_Extract[[Player]:[Player]],0),MATCH(FPL_Combined[[#Headers],[Gameweek 26]],FPL_Fixtures_Extract[#Headers],0)),3))</f>
        <v>N/A</v>
      </c>
      <c r="AB593" t="str">
        <f ca="1">IF(RIGHT(FPL_Combined[[#Headers],[Gameweek 27]],2)&lt;$B$622,INDEX(FPL_Results_Extract[Gameweek 02],MATCH($A593,FPL_Results_Extract[[Player]:[Player]],0)),INDEX(Team_Key[[Abbreviation]:[Abbreviation]],MATCH(LEFT(INDEX(FPL_Fixtures_Extract[],MATCH($A593,FPL_Fixtures_Extract[[Player]:[Player]],0),MATCH(FPL_Combined[[#Headers],[Gameweek 27]],FPL_Fixtures_Extract[#Headers],0)),LEN(INDEX(FPL_Fixtures_Extract[],MATCH($A593,FPL_Fixtures_Extract[[Player]:[Player]],0),MATCH(FPL_Combined[[#Headers],[Gameweek 27]],FPL_Fixtures_Extract[#Headers],0)))-4),Team_Key[[Full Name]:[Full Name]],0))&amp;RIGHT(INDEX(FPL_Fixtures_Extract[],MATCH($A593,FPL_Fixtures_Extract[[Player]:[Player]],0),MATCH(FPL_Combined[[#Headers],[Gameweek 27]],FPL_Fixtures_Extract[#Headers],0)),3))</f>
        <v>N/A</v>
      </c>
      <c r="AC593" t="str">
        <f ca="1">IF(RIGHT(FPL_Combined[[#Headers],[Gameweek 28]],2)&lt;$B$622,INDEX(FPL_Results_Extract[Gameweek 03],MATCH($A593,FPL_Results_Extract[[Player]:[Player]],0)),INDEX(Team_Key[[Abbreviation]:[Abbreviation]],MATCH(LEFT(INDEX(FPL_Fixtures_Extract[],MATCH($A593,FPL_Fixtures_Extract[[Player]:[Player]],0),MATCH(FPL_Combined[[#Headers],[Gameweek 28]],FPL_Fixtures_Extract[#Headers],0)),LEN(INDEX(FPL_Fixtures_Extract[],MATCH($A593,FPL_Fixtures_Extract[[Player]:[Player]],0),MATCH(FPL_Combined[[#Headers],[Gameweek 28]],FPL_Fixtures_Extract[#Headers],0)))-4),Team_Key[[Full Name]:[Full Name]],0))&amp;RIGHT(INDEX(FPL_Fixtures_Extract[],MATCH($A593,FPL_Fixtures_Extract[[Player]:[Player]],0),MATCH(FPL_Combined[[#Headers],[Gameweek 28]],FPL_Fixtures_Extract[#Headers],0)),3))</f>
        <v>N/A</v>
      </c>
      <c r="AD593" t="str">
        <f ca="1">IF(RIGHT(FPL_Combined[[#Headers],[Gameweek 29]],2)&lt;$B$622,INDEX(FPL_Results_Extract[Gameweek 04],MATCH($A593,FPL_Results_Extract[[Player]:[Player]],0)),INDEX(Team_Key[[Abbreviation]:[Abbreviation]],MATCH(LEFT(INDEX(FPL_Fixtures_Extract[],MATCH($A593,FPL_Fixtures_Extract[[Player]:[Player]],0),MATCH(FPL_Combined[[#Headers],[Gameweek 29]],FPL_Fixtures_Extract[#Headers],0)),LEN(INDEX(FPL_Fixtures_Extract[],MATCH($A593,FPL_Fixtures_Extract[[Player]:[Player]],0),MATCH(FPL_Combined[[#Headers],[Gameweek 29]],FPL_Fixtures_Extract[#Headers],0)))-4),Team_Key[[Full Name]:[Full Name]],0))&amp;RIGHT(INDEX(FPL_Fixtures_Extract[],MATCH($A593,FPL_Fixtures_Extract[[Player]:[Player]],0),MATCH(FPL_Combined[[#Headers],[Gameweek 29]],FPL_Fixtures_Extract[#Headers],0)),3))</f>
        <v>WBA(A)</v>
      </c>
      <c r="AE593" t="e">
        <f ca="1">IF(RIGHT(FPL_Combined[[#Headers],[Gameweek 30]],2)&lt;$B$622,INDEX(FPL_Results_Extract[Gameweek 05],MATCH($A593,FPL_Results_Extract[[Player]:[Player]],0)),INDEX(Team_Key[[Abbreviation]:[Abbreviation]],MATCH(LEFT(INDEX(FPL_Fixtures_Extract[],MATCH($A593,FPL_Fixtures_Extract[[Player]:[Player]],0),MATCH(FPL_Combined[[#Headers],[Gameweek 30]],FPL_Fixtures_Extract[#Headers],0)),LEN(INDEX(FPL_Fixtures_Extract[],MATCH($A593,FPL_Fixtures_Extract[[Player]:[Player]],0),MATCH(FPL_Combined[[#Headers],[Gameweek 30]],FPL_Fixtures_Extract[#Headers],0)))-4),Team_Key[[Full Name]:[Full Name]],0))&amp;RIGHT(INDEX(FPL_Fixtures_Extract[],MATCH($A593,FPL_Fixtures_Extract[[Player]:[Player]],0),MATCH(FPL_Combined[[#Headers],[Gameweek 30]],FPL_Fixtures_Extract[#Headers],0)),3))</f>
        <v>#VALUE!</v>
      </c>
      <c r="AF593" t="str">
        <f ca="1">IF(RIGHT(FPL_Combined[[#Headers],[Gameweek 31]],2)&lt;$B$622,INDEX(FPL_Results_Extract[Gameweek 06],MATCH($A593,FPL_Results_Extract[[Player]:[Player]],0)),INDEX(Team_Key[[Abbreviation]:[Abbreviation]],MATCH(LEFT(INDEX(FPL_Fixtures_Extract[],MATCH($A593,FPL_Fixtures_Extract[[Player]:[Player]],0),MATCH(FPL_Combined[[#Headers],[Gameweek 31]],FPL_Fixtures_Extract[#Headers],0)),LEN(INDEX(FPL_Fixtures_Extract[],MATCH($A593,FPL_Fixtures_Extract[[Player]:[Player]],0),MATCH(FPL_Combined[[#Headers],[Gameweek 31]],FPL_Fixtures_Extract[#Headers],0)))-4),Team_Key[[Full Name]:[Full Name]],0))&amp;RIGHT(INDEX(FPL_Fixtures_Extract[],MATCH($A593,FPL_Fixtures_Extract[[Player]:[Player]],0),MATCH(FPL_Combined[[#Headers],[Gameweek 31]],FPL_Fixtures_Extract[#Headers],0)),3))</f>
        <v>MCI(A)</v>
      </c>
      <c r="AG593" t="str">
        <f ca="1">IF(RIGHT(FPL_Combined[[#Headers],[Gameweek 32]],2)&lt;$B$622,INDEX(FPL_Results_Extract[Gameweek 07],MATCH($A593,FPL_Results_Extract[[Player]:[Player]],0)),INDEX(Team_Key[[Abbreviation]:[Abbreviation]],MATCH(LEFT(INDEX(FPL_Fixtures_Extract[],MATCH($A593,FPL_Fixtures_Extract[[Player]:[Player]],0),MATCH(FPL_Combined[[#Headers],[Gameweek 32]],FPL_Fixtures_Extract[#Headers],0)),LEN(INDEX(FPL_Fixtures_Extract[],MATCH($A593,FPL_Fixtures_Extract[[Player]:[Player]],0),MATCH(FPL_Combined[[#Headers],[Gameweek 32]],FPL_Fixtures_Extract[#Headers],0)))-4),Team_Key[[Full Name]:[Full Name]],0))&amp;RIGHT(INDEX(FPL_Fixtures_Extract[],MATCH($A593,FPL_Fixtures_Extract[[Player]:[Player]],0),MATCH(FPL_Combined[[#Headers],[Gameweek 32]],FPL_Fixtures_Extract[#Headers],0)),3))</f>
        <v>EVE(H)</v>
      </c>
      <c r="AH593" t="str">
        <f ca="1">IF(RIGHT(FPL_Combined[[#Headers],[Gameweek 33]],2)&lt;$B$622,INDEX(FPL_Results_Extract[Gameweek 08],MATCH($A593,FPL_Results_Extract[[Player]:[Player]],0)),INDEX(Team_Key[[Abbreviation]:[Abbreviation]],MATCH(LEFT(INDEX(FPL_Fixtures_Extract[],MATCH($A593,FPL_Fixtures_Extract[[Player]:[Player]],0),MATCH(FPL_Combined[[#Headers],[Gameweek 33]],FPL_Fixtures_Extract[#Headers],0)),LEN(INDEX(FPL_Fixtures_Extract[],MATCH($A593,FPL_Fixtures_Extract[[Player]:[Player]],0),MATCH(FPL_Combined[[#Headers],[Gameweek 33]],FPL_Fixtures_Extract[#Headers],0)))-4),Team_Key[[Full Name]:[Full Name]],0))&amp;RIGHT(INDEX(FPL_Fixtures_Extract[],MATCH($A593,FPL_Fixtures_Extract[[Player]:[Player]],0),MATCH(FPL_Combined[[#Headers],[Gameweek 33]],FPL_Fixtures_Extract[#Headers],0)),3))</f>
        <v>TOT(A)</v>
      </c>
      <c r="AI593" t="str">
        <f ca="1">IF(RIGHT(FPL_Combined[[#Headers],[Gameweek 34]],2)&lt;$B$622,INDEX(FPL_Results_Extract[Gameweek 09],MATCH($A593,FPL_Results_Extract[[Player]:[Player]],0)),INDEX(Team_Key[[Abbreviation]:[Abbreviation]],MATCH(LEFT(INDEX(FPL_Fixtures_Extract[],MATCH($A593,FPL_Fixtures_Extract[[Player]:[Player]],0),MATCH(FPL_Combined[[#Headers],[Gameweek 34]],FPL_Fixtures_Extract[#Headers],0)),LEN(INDEX(FPL_Fixtures_Extract[],MATCH($A593,FPL_Fixtures_Extract[[Player]:[Player]],0),MATCH(FPL_Combined[[#Headers],[Gameweek 34]],FPL_Fixtures_Extract[#Headers],0)))-4),Team_Key[[Full Name]:[Full Name]],0))&amp;RIGHT(INDEX(FPL_Fixtures_Extract[],MATCH($A593,FPL_Fixtures_Extract[[Player]:[Player]],0),MATCH(FPL_Combined[[#Headers],[Gameweek 34]],FPL_Fixtures_Extract[#Headers],0)),3))</f>
        <v>AVL(H)</v>
      </c>
      <c r="AJ593" t="e">
        <f ca="1">IF(RIGHT(FPL_Combined[[#Headers],[Gameweek 35]],2)&lt;$B$622,INDEX(FPL_Results_Extract[Gameweek 10],MATCH($A593,FPL_Results_Extract[[Player]:[Player]],0)),INDEX(Team_Key[[Abbreviation]:[Abbreviation]],MATCH(LEFT(INDEX(FPL_Fixtures_Extract[],MATCH($A593,FPL_Fixtures_Extract[[Player]:[Player]],0),MATCH(FPL_Combined[[#Headers],[Gameweek 35]],FPL_Fixtures_Extract[#Headers],0)),LEN(INDEX(FPL_Fixtures_Extract[],MATCH($A593,FPL_Fixtures_Extract[[Player]:[Player]],0),MATCH(FPL_Combined[[#Headers],[Gameweek 35]],FPL_Fixtures_Extract[#Headers],0)))-4),Team_Key[[Full Name]:[Full Name]],0))&amp;RIGHT(INDEX(FPL_Fixtures_Extract[],MATCH($A593,FPL_Fixtures_Extract[[Player]:[Player]],0),MATCH(FPL_Combined[[#Headers],[Gameweek 35]],FPL_Fixtures_Extract[#Headers],0)),3))</f>
        <v>#VALUE!</v>
      </c>
      <c r="AK593" t="str">
        <f ca="1">IF(RIGHT(FPL_Combined[[#Headers],[Gameweek 36]],2)&lt;$B$622,INDEX(FPL_Results_Extract[Gameweek 11],MATCH($A593,FPL_Results_Extract[[Player]:[Player]],0)),INDEX(Team_Key[[Abbreviation]:[Abbreviation]],MATCH(LEFT(INDEX(FPL_Fixtures_Extract[],MATCH($A593,FPL_Fixtures_Extract[[Player]:[Player]],0),MATCH(FPL_Combined[[#Headers],[Gameweek 36]],FPL_Fixtures_Extract[#Headers],0)),LEN(INDEX(FPL_Fixtures_Extract[],MATCH($A593,FPL_Fixtures_Extract[[Player]:[Player]],0),MATCH(FPL_Combined[[#Headers],[Gameweek 36]],FPL_Fixtures_Extract[#Headers],0)))-4),Team_Key[[Full Name]:[Full Name]],0))&amp;RIGHT(INDEX(FPL_Fixtures_Extract[],MATCH($A593,FPL_Fixtures_Extract[[Player]:[Player]],0),MATCH(FPL_Combined[[#Headers],[Gameweek 36]],FPL_Fixtures_Extract[#Headers],0)),3))</f>
        <v>LEI(H)</v>
      </c>
      <c r="AL593" t="str">
        <f ca="1">IF(RIGHT(FPL_Combined[[#Headers],[Gameweek 37]],2)&lt;$B$622,INDEX(FPL_Results_Extract[Gameweek 12],MATCH($A593,FPL_Results_Extract[[Player]:[Player]],0)),INDEX(Team_Key[[Abbreviation]:[Abbreviation]],MATCH(LEFT(INDEX(FPL_Fixtures_Extract[],MATCH($A593,FPL_Fixtures_Extract[[Player]:[Player]],0),MATCH(FPL_Combined[[#Headers],[Gameweek 37]],FPL_Fixtures_Extract[#Headers],0)),LEN(INDEX(FPL_Fixtures_Extract[],MATCH($A593,FPL_Fixtures_Extract[[Player]:[Player]],0),MATCH(FPL_Combined[[#Headers],[Gameweek 37]],FPL_Fixtures_Extract[#Headers],0)))-4),Team_Key[[Full Name]:[Full Name]],0))&amp;RIGHT(INDEX(FPL_Fixtures_Extract[],MATCH($A593,FPL_Fixtures_Extract[[Player]:[Player]],0),MATCH(FPL_Combined[[#Headers],[Gameweek 37]],FPL_Fixtures_Extract[#Headers],0)),3))</f>
        <v>NOR(A)</v>
      </c>
      <c r="AM593" t="str">
        <f ca="1">IF(RIGHT(FPL_Combined[[#Headers],[Gameweek 38]],2)&lt;$B$622,INDEX(FPL_Results_Extract[Gameweek 13],MATCH($A593,FPL_Results_Extract[[Player]:[Player]],0)),INDEX(Team_Key[[Abbreviation]:[Abbreviation]],MATCH(LEFT(INDEX(FPL_Fixtures_Extract[],MATCH($A593,FPL_Fixtures_Extract[[Player]:[Player]],0),MATCH(FPL_Combined[[#Headers],[Gameweek 38]],FPL_Fixtures_Extract[#Headers],0)),LEN(INDEX(FPL_Fixtures_Extract[],MATCH($A593,FPL_Fixtures_Extract[[Player]:[Player]],0),MATCH(FPL_Combined[[#Headers],[Gameweek 38]],FPL_Fixtures_Extract[#Headers],0)))-4),Team_Key[[Full Name]:[Full Name]],0))&amp;RIGHT(INDEX(FPL_Fixtures_Extract[],MATCH($A593,FPL_Fixtures_Extract[[Player]:[Player]],0),MATCH(FPL_Combined[[#Headers],[Gameweek 38]],FPL_Fixtures_Extract[#Headers],0)),3))</f>
        <v>BOU(H)</v>
      </c>
    </row>
    <row r="594" spans="1:39" x14ac:dyDescent="0.45">
      <c r="A594" t="s">
        <v>433</v>
      </c>
      <c r="B594" t="str">
        <f ca="1">IF(RIGHT(FPL_Combined[[#Headers],[Gameweek 01]],2)&lt;$B$622,INDEX(FPL_Results_Extract[Gameweek 01],MATCH($A594,FPL_Results_Extract[[Player]:[Player]],0)),INDEX(Team_Key[[Abbreviation]:[Abbreviation]],MATCH(LEFT(INDEX(FPL_Fixtures_Extract[],MATCH($A594,FPL_Fixtures_Extract[[Player]:[Player]],0),MATCH(FPL_Combined[[#Headers],[Gameweek 01]],FPL_Fixtures_Extract[#Headers],0)),LEN(INDEX(FPL_Fixtures_Extract[],MATCH($A594,FPL_Fixtures_Extract[[Player]:[Player]],0),MATCH(FPL_Combined[[#Headers],[Gameweek 01]],FPL_Fixtures_Extract[#Headers],0)))-4),Team_Key[[Full Name]:[Full Name]],0))&amp;RIGHT(INDEX(FPL_Fixtures_Extract[],MATCH($A594,FPL_Fixtures_Extract[[Player]:[Player]],0),MATCH(FPL_Combined[[#Headers],[Gameweek 01]],FPL_Fixtures_Extract[#Headers],0)),3))</f>
        <v>WHU(H) 0-2</v>
      </c>
      <c r="C594" t="str">
        <f ca="1">IF(RIGHT(FPL_Combined[[#Headers],[Gameweek 02]],2)&lt;$B$622,INDEX(FPL_Results_Extract[Gameweek 02],MATCH($A594,FPL_Results_Extract[[Player]:[Player]],0)),INDEX(Team_Key[[Abbreviation]:[Abbreviation]],MATCH(LEFT(INDEX(FPL_Fixtures_Extract[],MATCH($A594,FPL_Fixtures_Extract[[Player]:[Player]],0),MATCH(FPL_Combined[[#Headers],[Gameweek 02]],FPL_Fixtures_Extract[#Headers],0)),LEN(INDEX(FPL_Fixtures_Extract[],MATCH($A594,FPL_Fixtures_Extract[[Player]:[Player]],0),MATCH(FPL_Combined[[#Headers],[Gameweek 02]],FPL_Fixtures_Extract[#Headers],0)))-4),Team_Key[[Full Name]:[Full Name]],0))&amp;RIGHT(INDEX(FPL_Fixtures_Extract[],MATCH($A594,FPL_Fixtures_Extract[[Player]:[Player]],0),MATCH(FPL_Combined[[#Headers],[Gameweek 02]],FPL_Fixtures_Extract[#Headers],0)),3))</f>
        <v>CRY(A) 2-1</v>
      </c>
      <c r="D594" t="str">
        <f ca="1">IF(RIGHT(FPL_Combined[[#Headers],[Gameweek 03]],2)&lt;$B$622,INDEX(FPL_Results_Extract[Gameweek 03],MATCH($A594,FPL_Results_Extract[[Player]:[Player]],0)),INDEX(Team_Key[[Abbreviation]:[Abbreviation]],MATCH(LEFT(INDEX(FPL_Fixtures_Extract[],MATCH($A594,FPL_Fixtures_Extract[[Player]:[Player]],0),MATCH(FPL_Combined[[#Headers],[Gameweek 03]],FPL_Fixtures_Extract[#Headers],0)),LEN(INDEX(FPL_Fixtures_Extract[],MATCH($A594,FPL_Fixtures_Extract[[Player]:[Player]],0),MATCH(FPL_Combined[[#Headers],[Gameweek 03]],FPL_Fixtures_Extract[#Headers],0)))-4),Team_Key[[Full Name]:[Full Name]],0))&amp;RIGHT(INDEX(FPL_Fixtures_Extract[],MATCH($A594,FPL_Fixtures_Extract[[Player]:[Player]],0),MATCH(FPL_Combined[[#Headers],[Gameweek 03]],FPL_Fixtures_Extract[#Headers],0)),3))</f>
        <v>LIV(H) 0-0</v>
      </c>
      <c r="E594" t="str">
        <f ca="1">IF(RIGHT(FPL_Combined[[#Headers],[Gameweek 04]],2)&lt;$B$622,INDEX(FPL_Results_Extract[Gameweek 04],MATCH($A594,FPL_Results_Extract[[Player]:[Player]],0)),INDEX(Team_Key[[Abbreviation]:[Abbreviation]],MATCH(LEFT(INDEX(FPL_Fixtures_Extract[],MATCH($A594,FPL_Fixtures_Extract[[Player]:[Player]],0),MATCH(FPL_Combined[[#Headers],[Gameweek 04]],FPL_Fixtures_Extract[#Headers],0)),LEN(INDEX(FPL_Fixtures_Extract[],MATCH($A594,FPL_Fixtures_Extract[[Player]:[Player]],0),MATCH(FPL_Combined[[#Headers],[Gameweek 04]],FPL_Fixtures_Extract[#Headers],0)))-4),Team_Key[[Full Name]:[Full Name]],0))&amp;RIGHT(INDEX(FPL_Fixtures_Extract[],MATCH($A594,FPL_Fixtures_Extract[[Player]:[Player]],0),MATCH(FPL_Combined[[#Headers],[Gameweek 04]],FPL_Fixtures_Extract[#Headers],0)),3))</f>
        <v>NEW(A) 1-0</v>
      </c>
      <c r="F594" t="str">
        <f ca="1">IF(RIGHT(FPL_Combined[[#Headers],[Gameweek 05]],2)&lt;$B$622,INDEX(FPL_Results_Extract[Gameweek 05],MATCH($A594,FPL_Results_Extract[[Player]:[Player]],0)),INDEX(Team_Key[[Abbreviation]:[Abbreviation]],MATCH(LEFT(INDEX(FPL_Fixtures_Extract[],MATCH($A594,FPL_Fixtures_Extract[[Player]:[Player]],0),MATCH(FPL_Combined[[#Headers],[Gameweek 05]],FPL_Fixtures_Extract[#Headers],0)),LEN(INDEX(FPL_Fixtures_Extract[],MATCH($A594,FPL_Fixtures_Extract[[Player]:[Player]],0),MATCH(FPL_Combined[[#Headers],[Gameweek 05]],FPL_Fixtures_Extract[#Headers],0)))-4),Team_Key[[Full Name]:[Full Name]],0))&amp;RIGHT(INDEX(FPL_Fixtures_Extract[],MATCH($A594,FPL_Fixtures_Extract[[Player]:[Player]],0),MATCH(FPL_Combined[[#Headers],[Gameweek 05]],FPL_Fixtures_Extract[#Headers],0)),3))</f>
        <v>STK(H) 2-0</v>
      </c>
      <c r="G594" t="str">
        <f ca="1">IF(RIGHT(FPL_Combined[[#Headers],[Gameweek 06]],2)&lt;$B$622,INDEX(FPL_Results_Extract[Gameweek 06],MATCH($A594,FPL_Results_Extract[[Player]:[Player]],0)),INDEX(Team_Key[[Abbreviation]:[Abbreviation]],MATCH(LEFT(INDEX(FPL_Fixtures_Extract[],MATCH($A594,FPL_Fixtures_Extract[[Player]:[Player]],0),MATCH(FPL_Combined[[#Headers],[Gameweek 06]],FPL_Fixtures_Extract[#Headers],0)),LEN(INDEX(FPL_Fixtures_Extract[],MATCH($A594,FPL_Fixtures_Extract[[Player]:[Player]],0),MATCH(FPL_Combined[[#Headers],[Gameweek 06]],FPL_Fixtures_Extract[#Headers],0)))-4),Team_Key[[Full Name]:[Full Name]],0))&amp;RIGHT(INDEX(FPL_Fixtures_Extract[],MATCH($A594,FPL_Fixtures_Extract[[Player]:[Player]],0),MATCH(FPL_Combined[[#Headers],[Gameweek 06]],FPL_Fixtures_Extract[#Headers],0)),3))</f>
        <v>CHE(A) 0-2</v>
      </c>
      <c r="H594" t="str">
        <f ca="1">IF(RIGHT(FPL_Combined[[#Headers],[Gameweek 07]],2)&lt;$B$622,INDEX(FPL_Results_Extract[Gameweek 07],MATCH($A594,FPL_Results_Extract[[Player]:[Player]],0)),INDEX(Team_Key[[Abbreviation]:[Abbreviation]],MATCH(LEFT(INDEX(FPL_Fixtures_Extract[],MATCH($A594,FPL_Fixtures_Extract[[Player]:[Player]],0),MATCH(FPL_Combined[[#Headers],[Gameweek 07]],FPL_Fixtures_Extract[#Headers],0)),LEN(INDEX(FPL_Fixtures_Extract[],MATCH($A594,FPL_Fixtures_Extract[[Player]:[Player]],0),MATCH(FPL_Combined[[#Headers],[Gameweek 07]],FPL_Fixtures_Extract[#Headers],0)))-4),Team_Key[[Full Name]:[Full Name]],0))&amp;RIGHT(INDEX(FPL_Fixtures_Extract[],MATCH($A594,FPL_Fixtures_Extract[[Player]:[Player]],0),MATCH(FPL_Combined[[#Headers],[Gameweek 07]],FPL_Fixtures_Extract[#Headers],0)),3))</f>
        <v>LEI(A) 5-2</v>
      </c>
      <c r="I594" t="str">
        <f ca="1">IF(RIGHT(FPL_Combined[[#Headers],[Gameweek 08]],2)&lt;$B$622,INDEX(FPL_Results_Extract[Gameweek 08],MATCH($A594,FPL_Results_Extract[[Player]:[Player]],0)),INDEX(Team_Key[[Abbreviation]:[Abbreviation]],MATCH(LEFT(INDEX(FPL_Fixtures_Extract[],MATCH($A594,FPL_Fixtures_Extract[[Player]:[Player]],0),MATCH(FPL_Combined[[#Headers],[Gameweek 08]],FPL_Fixtures_Extract[#Headers],0)),LEN(INDEX(FPL_Fixtures_Extract[],MATCH($A594,FPL_Fixtures_Extract[[Player]:[Player]],0),MATCH(FPL_Combined[[#Headers],[Gameweek 08]],FPL_Fixtures_Extract[#Headers],0)))-4),Team_Key[[Full Name]:[Full Name]],0))&amp;RIGHT(INDEX(FPL_Fixtures_Extract[],MATCH($A594,FPL_Fixtures_Extract[[Player]:[Player]],0),MATCH(FPL_Combined[[#Headers],[Gameweek 08]],FPL_Fixtures_Extract[#Headers],0)),3))</f>
        <v>MUN(H) 3-0</v>
      </c>
      <c r="J594" t="str">
        <f ca="1">IF(RIGHT(FPL_Combined[[#Headers],[Gameweek 09]],2)&lt;$B$622,INDEX(FPL_Results_Extract[Gameweek 09],MATCH($A594,FPL_Results_Extract[[Player]:[Player]],0)),INDEX(Team_Key[[Abbreviation]:[Abbreviation]],MATCH(LEFT(INDEX(FPL_Fixtures_Extract[],MATCH($A594,FPL_Fixtures_Extract[[Player]:[Player]],0),MATCH(FPL_Combined[[#Headers],[Gameweek 09]],FPL_Fixtures_Extract[#Headers],0)),LEN(INDEX(FPL_Fixtures_Extract[],MATCH($A594,FPL_Fixtures_Extract[[Player]:[Player]],0),MATCH(FPL_Combined[[#Headers],[Gameweek 09]],FPL_Fixtures_Extract[#Headers],0)))-4),Team_Key[[Full Name]:[Full Name]],0))&amp;RIGHT(INDEX(FPL_Fixtures_Extract[],MATCH($A594,FPL_Fixtures_Extract[[Player]:[Player]],0),MATCH(FPL_Combined[[#Headers],[Gameweek 09]],FPL_Fixtures_Extract[#Headers],0)),3))</f>
        <v>WAT(A) 3-0</v>
      </c>
      <c r="K594" t="str">
        <f ca="1">IF(RIGHT(FPL_Combined[[#Headers],[Gameweek 10]],2)&lt;$B$622,INDEX(FPL_Results_Extract[Gameweek 10],MATCH($A594,FPL_Results_Extract[[Player]:[Player]],0)),INDEX(Team_Key[[Abbreviation]:[Abbreviation]],MATCH(LEFT(INDEX(FPL_Fixtures_Extract[],MATCH($A594,FPL_Fixtures_Extract[[Player]:[Player]],0),MATCH(FPL_Combined[[#Headers],[Gameweek 10]],FPL_Fixtures_Extract[#Headers],0)),LEN(INDEX(FPL_Fixtures_Extract[],MATCH($A594,FPL_Fixtures_Extract[[Player]:[Player]],0),MATCH(FPL_Combined[[#Headers],[Gameweek 10]],FPL_Fixtures_Extract[#Headers],0)))-4),Team_Key[[Full Name]:[Full Name]],0))&amp;RIGHT(INDEX(FPL_Fixtures_Extract[],MATCH($A594,FPL_Fixtures_Extract[[Player]:[Player]],0),MATCH(FPL_Combined[[#Headers],[Gameweek 10]],FPL_Fixtures_Extract[#Headers],0)),3))</f>
        <v>EVE(H) 2-1</v>
      </c>
      <c r="L594" t="str">
        <f ca="1">IF(RIGHT(FPL_Combined[[#Headers],[Gameweek 11]],2)&lt;$B$622,INDEX(FPL_Results_Extract[Gameweek 11],MATCH($A594,FPL_Results_Extract[[Player]:[Player]],0)),INDEX(Team_Key[[Abbreviation]:[Abbreviation]],MATCH(LEFT(INDEX(FPL_Fixtures_Extract[],MATCH($A594,FPL_Fixtures_Extract[[Player]:[Player]],0),MATCH(FPL_Combined[[#Headers],[Gameweek 11]],FPL_Fixtures_Extract[#Headers],0)),LEN(INDEX(FPL_Fixtures_Extract[],MATCH($A594,FPL_Fixtures_Extract[[Player]:[Player]],0),MATCH(FPL_Combined[[#Headers],[Gameweek 11]],FPL_Fixtures_Extract[#Headers],0)))-4),Team_Key[[Full Name]:[Full Name]],0))&amp;RIGHT(INDEX(FPL_Fixtures_Extract[],MATCH($A594,FPL_Fixtures_Extract[[Player]:[Player]],0),MATCH(FPL_Combined[[#Headers],[Gameweek 11]],FPL_Fixtures_Extract[#Headers],0)),3))</f>
        <v>SWA(A) 3-0</v>
      </c>
      <c r="M594" t="str">
        <f ca="1">IF(RIGHT(FPL_Combined[[#Headers],[Gameweek 12]],2)&lt;$B$622,INDEX(FPL_Results_Extract[Gameweek 12],MATCH($A594,FPL_Results_Extract[[Player]:[Player]],0)),INDEX(Team_Key[[Abbreviation]:[Abbreviation]],MATCH(LEFT(INDEX(FPL_Fixtures_Extract[],MATCH($A594,FPL_Fixtures_Extract[[Player]:[Player]],0),MATCH(FPL_Combined[[#Headers],[Gameweek 12]],FPL_Fixtures_Extract[#Headers],0)),LEN(INDEX(FPL_Fixtures_Extract[],MATCH($A594,FPL_Fixtures_Extract[[Player]:[Player]],0),MATCH(FPL_Combined[[#Headers],[Gameweek 12]],FPL_Fixtures_Extract[#Headers],0)))-4),Team_Key[[Full Name]:[Full Name]],0))&amp;RIGHT(INDEX(FPL_Fixtures_Extract[],MATCH($A594,FPL_Fixtures_Extract[[Player]:[Player]],0),MATCH(FPL_Combined[[#Headers],[Gameweek 12]],FPL_Fixtures_Extract[#Headers],0)),3))</f>
        <v>TOT(H) 1-1</v>
      </c>
      <c r="N594" t="str">
        <f ca="1">IF(RIGHT(FPL_Combined[[#Headers],[Gameweek 13]],2)&lt;$B$622,INDEX(FPL_Results_Extract[Gameweek 13],MATCH($A594,FPL_Results_Extract[[Player]:[Player]],0)),INDEX(Team_Key[[Abbreviation]:[Abbreviation]],MATCH(LEFT(INDEX(FPL_Fixtures_Extract[],MATCH($A594,FPL_Fixtures_Extract[[Player]:[Player]],0),MATCH(FPL_Combined[[#Headers],[Gameweek 13]],FPL_Fixtures_Extract[#Headers],0)),LEN(INDEX(FPL_Fixtures_Extract[],MATCH($A594,FPL_Fixtures_Extract[[Player]:[Player]],0),MATCH(FPL_Combined[[#Headers],[Gameweek 13]],FPL_Fixtures_Extract[#Headers],0)))-4),Team_Key[[Full Name]:[Full Name]],0))&amp;RIGHT(INDEX(FPL_Fixtures_Extract[],MATCH($A594,FPL_Fixtures_Extract[[Player]:[Player]],0),MATCH(FPL_Combined[[#Headers],[Gameweek 13]],FPL_Fixtures_Extract[#Headers],0)),3))</f>
        <v>WBA(A) 1-2</v>
      </c>
      <c r="O594" t="str">
        <f ca="1">IF(RIGHT(FPL_Combined[[#Headers],[Gameweek 14]],2)&lt;$B$622,INDEX(FPL_Results_Extract[Gameweek 14],MATCH($A594,FPL_Results_Extract[[Player]:[Player]],0)),INDEX(Team_Key[[Abbreviation]:[Abbreviation]],MATCH(LEFT(INDEX(FPL_Fixtures_Extract[],MATCH($A594,FPL_Fixtures_Extract[[Player]:[Player]],0),MATCH(FPL_Combined[[#Headers],[Gameweek 14]],FPL_Fixtures_Extract[#Headers],0)),LEN(INDEX(FPL_Fixtures_Extract[],MATCH($A594,FPL_Fixtures_Extract[[Player]:[Player]],0),MATCH(FPL_Combined[[#Headers],[Gameweek 14]],FPL_Fixtures_Extract[#Headers],0)))-4),Team_Key[[Full Name]:[Full Name]],0))&amp;RIGHT(INDEX(FPL_Fixtures_Extract[],MATCH($A594,FPL_Fixtures_Extract[[Player]:[Player]],0),MATCH(FPL_Combined[[#Headers],[Gameweek 14]],FPL_Fixtures_Extract[#Headers],0)),3))</f>
        <v>NOR(A) 1-1</v>
      </c>
      <c r="P594" t="str">
        <f ca="1">IF(RIGHT(FPL_Combined[[#Headers],[Gameweek 15]],2)&lt;$B$622,INDEX(FPL_Results_Extract[Gameweek 15],MATCH($A594,FPL_Results_Extract[[Player]:[Player]],0)),INDEX(Team_Key[[Abbreviation]:[Abbreviation]],MATCH(LEFT(INDEX(FPL_Fixtures_Extract[],MATCH($A594,FPL_Fixtures_Extract[[Player]:[Player]],0),MATCH(FPL_Combined[[#Headers],[Gameweek 15]],FPL_Fixtures_Extract[#Headers],0)),LEN(INDEX(FPL_Fixtures_Extract[],MATCH($A594,FPL_Fixtures_Extract[[Player]:[Player]],0),MATCH(FPL_Combined[[#Headers],[Gameweek 15]],FPL_Fixtures_Extract[#Headers],0)))-4),Team_Key[[Full Name]:[Full Name]],0))&amp;RIGHT(INDEX(FPL_Fixtures_Extract[],MATCH($A594,FPL_Fixtures_Extract[[Player]:[Player]],0),MATCH(FPL_Combined[[#Headers],[Gameweek 15]],FPL_Fixtures_Extract[#Headers],0)),3))</f>
        <v>SUN(H) 3-1</v>
      </c>
      <c r="Q594" t="str">
        <f ca="1">IF(RIGHT(FPL_Combined[[#Headers],[Gameweek 16]],2)&lt;$B$622,INDEX(FPL_Results_Extract[Gameweek 16],MATCH($A594,FPL_Results_Extract[[Player]:[Player]],0)),INDEX(Team_Key[[Abbreviation]:[Abbreviation]],MATCH(LEFT(INDEX(FPL_Fixtures_Extract[],MATCH($A594,FPL_Fixtures_Extract[[Player]:[Player]],0),MATCH(FPL_Combined[[#Headers],[Gameweek 16]],FPL_Fixtures_Extract[#Headers],0)),LEN(INDEX(FPL_Fixtures_Extract[],MATCH($A594,FPL_Fixtures_Extract[[Player]:[Player]],0),MATCH(FPL_Combined[[#Headers],[Gameweek 16]],FPL_Fixtures_Extract[#Headers],0)))-4),Team_Key[[Full Name]:[Full Name]],0))&amp;RIGHT(INDEX(FPL_Fixtures_Extract[],MATCH($A594,FPL_Fixtures_Extract[[Player]:[Player]],0),MATCH(FPL_Combined[[#Headers],[Gameweek 16]],FPL_Fixtures_Extract[#Headers],0)),3))</f>
        <v>AVL(A) 2-0</v>
      </c>
      <c r="R594" t="str">
        <f ca="1">IF(RIGHT(FPL_Combined[[#Headers],[Gameweek 17]],2)&lt;$B$622,INDEX(FPL_Results_Extract[Gameweek 17],MATCH($A594,FPL_Results_Extract[[Player]:[Player]],0)),INDEX(Team_Key[[Abbreviation]:[Abbreviation]],MATCH(LEFT(INDEX(FPL_Fixtures_Extract[],MATCH($A594,FPL_Fixtures_Extract[[Player]:[Player]],0),MATCH(FPL_Combined[[#Headers],[Gameweek 17]],FPL_Fixtures_Extract[#Headers],0)),LEN(INDEX(FPL_Fixtures_Extract[],MATCH($A594,FPL_Fixtures_Extract[[Player]:[Player]],0),MATCH(FPL_Combined[[#Headers],[Gameweek 17]],FPL_Fixtures_Extract[#Headers],0)))-4),Team_Key[[Full Name]:[Full Name]],0))&amp;RIGHT(INDEX(FPL_Fixtures_Extract[],MATCH($A594,FPL_Fixtures_Extract[[Player]:[Player]],0),MATCH(FPL_Combined[[#Headers],[Gameweek 17]],FPL_Fixtures_Extract[#Headers],0)),3))</f>
        <v>MCI(H) 2-1</v>
      </c>
      <c r="S594" t="str">
        <f ca="1">IF(RIGHT(FPL_Combined[[#Headers],[Gameweek 18]],2)&lt;$B$622,INDEX(FPL_Results_Extract[Gameweek 18],MATCH($A594,FPL_Results_Extract[[Player]:[Player]],0)),INDEX(Team_Key[[Abbreviation]:[Abbreviation]],MATCH(LEFT(INDEX(FPL_Fixtures_Extract[],MATCH($A594,FPL_Fixtures_Extract[[Player]:[Player]],0),MATCH(FPL_Combined[[#Headers],[Gameweek 18]],FPL_Fixtures_Extract[#Headers],0)),LEN(INDEX(FPL_Fixtures_Extract[],MATCH($A594,FPL_Fixtures_Extract[[Player]:[Player]],0),MATCH(FPL_Combined[[#Headers],[Gameweek 18]],FPL_Fixtures_Extract[#Headers],0)))-4),Team_Key[[Full Name]:[Full Name]],0))&amp;RIGHT(INDEX(FPL_Fixtures_Extract[],MATCH($A594,FPL_Fixtures_Extract[[Player]:[Player]],0),MATCH(FPL_Combined[[#Headers],[Gameweek 18]],FPL_Fixtures_Extract[#Headers],0)),3))</f>
        <v>SOU(A) 0-4</v>
      </c>
      <c r="T594" t="str">
        <f ca="1">IF(RIGHT(FPL_Combined[[#Headers],[Gameweek 19]],2)&lt;$B$622,INDEX(FPL_Results_Extract[Gameweek 19],MATCH($A594,FPL_Results_Extract[[Player]:[Player]],0)),INDEX(Team_Key[[Abbreviation]:[Abbreviation]],MATCH(LEFT(INDEX(FPL_Fixtures_Extract[],MATCH($A594,FPL_Fixtures_Extract[[Player]:[Player]],0),MATCH(FPL_Combined[[#Headers],[Gameweek 19]],FPL_Fixtures_Extract[#Headers],0)),LEN(INDEX(FPL_Fixtures_Extract[],MATCH($A594,FPL_Fixtures_Extract[[Player]:[Player]],0),MATCH(FPL_Combined[[#Headers],[Gameweek 19]],FPL_Fixtures_Extract[#Headers],0)))-4),Team_Key[[Full Name]:[Full Name]],0))&amp;RIGHT(INDEX(FPL_Fixtures_Extract[],MATCH($A594,FPL_Fixtures_Extract[[Player]:[Player]],0),MATCH(FPL_Combined[[#Headers],[Gameweek 19]],FPL_Fixtures_Extract[#Headers],0)),3))</f>
        <v>BOU(H) 2-0</v>
      </c>
      <c r="U594" t="str">
        <f ca="1">IF(RIGHT(FPL_Combined[[#Headers],[Gameweek 20]],2)&lt;$B$622,INDEX(FPL_Results_Extract[Gameweek 20],MATCH($A594,FPL_Results_Extract[[Player]:[Player]],0)),INDEX(Team_Key[[Abbreviation]:[Abbreviation]],MATCH(LEFT(INDEX(FPL_Fixtures_Extract[],MATCH($A594,FPL_Fixtures_Extract[[Player]:[Player]],0),MATCH(FPL_Combined[[#Headers],[Gameweek 20]],FPL_Fixtures_Extract[#Headers],0)),LEN(INDEX(FPL_Fixtures_Extract[],MATCH($A594,FPL_Fixtures_Extract[[Player]:[Player]],0),MATCH(FPL_Combined[[#Headers],[Gameweek 20]],FPL_Fixtures_Extract[#Headers],0)))-4),Team_Key[[Full Name]:[Full Name]],0))&amp;RIGHT(INDEX(FPL_Fixtures_Extract[],MATCH($A594,FPL_Fixtures_Extract[[Player]:[Player]],0),MATCH(FPL_Combined[[#Headers],[Gameweek 20]],FPL_Fixtures_Extract[#Headers],0)),3))</f>
        <v>NEW(H) 1-0</v>
      </c>
      <c r="V594" t="str">
        <f ca="1">IF(RIGHT(FPL_Combined[[#Headers],[Gameweek 21]],2)&lt;$B$622,INDEX(FPL_Results_Extract[Gameweek 21],MATCH($A594,FPL_Results_Extract[[Player]:[Player]],0)),INDEX(Team_Key[[Abbreviation]:[Abbreviation]],MATCH(LEFT(INDEX(FPL_Fixtures_Extract[],MATCH($A594,FPL_Fixtures_Extract[[Player]:[Player]],0),MATCH(FPL_Combined[[#Headers],[Gameweek 21]],FPL_Fixtures_Extract[#Headers],0)),LEN(INDEX(FPL_Fixtures_Extract[],MATCH($A594,FPL_Fixtures_Extract[[Player]:[Player]],0),MATCH(FPL_Combined[[#Headers],[Gameweek 21]],FPL_Fixtures_Extract[#Headers],0)))-4),Team_Key[[Full Name]:[Full Name]],0))&amp;RIGHT(INDEX(FPL_Fixtures_Extract[],MATCH($A594,FPL_Fixtures_Extract[[Player]:[Player]],0),MATCH(FPL_Combined[[#Headers],[Gameweek 21]],FPL_Fixtures_Extract[#Headers],0)),3))</f>
        <v>LIV(A) 3-3</v>
      </c>
      <c r="W594" t="str">
        <f ca="1">IF(RIGHT(FPL_Combined[[#Headers],[Gameweek 22]],2)&lt;$B$622,INDEX(FPL_Results_Extract[Gameweek 22],MATCH($A594,FPL_Results_Extract[[Player]:[Player]],0)),INDEX(Team_Key[[Abbreviation]:[Abbreviation]],MATCH(LEFT(INDEX(FPL_Fixtures_Extract[],MATCH($A594,FPL_Fixtures_Extract[[Player]:[Player]],0),MATCH(FPL_Combined[[#Headers],[Gameweek 22]],FPL_Fixtures_Extract[#Headers],0)),LEN(INDEX(FPL_Fixtures_Extract[],MATCH($A594,FPL_Fixtures_Extract[[Player]:[Player]],0),MATCH(FPL_Combined[[#Headers],[Gameweek 22]],FPL_Fixtures_Extract[#Headers],0)))-4),Team_Key[[Full Name]:[Full Name]],0))&amp;RIGHT(INDEX(FPL_Fixtures_Extract[],MATCH($A594,FPL_Fixtures_Extract[[Player]:[Player]],0),MATCH(FPL_Combined[[#Headers],[Gameweek 22]],FPL_Fixtures_Extract[#Headers],0)),3))</f>
        <v>STK(A) 0-0</v>
      </c>
      <c r="X594" t="str">
        <f ca="1">IF(RIGHT(FPL_Combined[[#Headers],[Gameweek 23]],2)&lt;$B$622,INDEX(FPL_Results_Extract[Gameweek 23],MATCH($A594,FPL_Results_Extract[[Player]:[Player]],0)),INDEX(Team_Key[[Abbreviation]:[Abbreviation]],MATCH(LEFT(INDEX(FPL_Fixtures_Extract[],MATCH($A594,FPL_Fixtures_Extract[[Player]:[Player]],0),MATCH(FPL_Combined[[#Headers],[Gameweek 23]],FPL_Fixtures_Extract[#Headers],0)),LEN(INDEX(FPL_Fixtures_Extract[],MATCH($A594,FPL_Fixtures_Extract[[Player]:[Player]],0),MATCH(FPL_Combined[[#Headers],[Gameweek 23]],FPL_Fixtures_Extract[#Headers],0)))-4),Team_Key[[Full Name]:[Full Name]],0))&amp;RIGHT(INDEX(FPL_Fixtures_Extract[],MATCH($A594,FPL_Fixtures_Extract[[Player]:[Player]],0),MATCH(FPL_Combined[[#Headers],[Gameweek 23]],FPL_Fixtures_Extract[#Headers],0)),3))</f>
        <v>CHE(H) 0-1</v>
      </c>
      <c r="Y594" t="str">
        <f ca="1">IF(RIGHT(FPL_Combined[[#Headers],[Gameweek 24]],2)&lt;$B$622,INDEX(FPL_Results_Extract[Team],MATCH($A594,FPL_Results_Extract[[Player]:[Player]],0)),INDEX(Team_Key[[Abbreviation]:[Abbreviation]],MATCH(LEFT(INDEX(FPL_Fixtures_Extract[],MATCH($A594,FPL_Fixtures_Extract[[Player]:[Player]],0),MATCH(FPL_Combined[[#Headers],[Gameweek 24]],FPL_Fixtures_Extract[#Headers],0)),LEN(INDEX(FPL_Fixtures_Extract[],MATCH($A594,FPL_Fixtures_Extract[[Player]:[Player]],0),MATCH(FPL_Combined[[#Headers],[Gameweek 24]],FPL_Fixtures_Extract[#Headers],0)))-4),Team_Key[[Full Name]:[Full Name]],0))&amp;RIGHT(INDEX(FPL_Fixtures_Extract[],MATCH($A594,FPL_Fixtures_Extract[[Player]:[Player]],0),MATCH(FPL_Combined[[#Headers],[Gameweek 24]],FPL_Fixtures_Extract[#Headers],0)),3))</f>
        <v>ARS</v>
      </c>
      <c r="Z594" t="str">
        <f ca="1">IF(RIGHT(FPL_Combined[[#Headers],[Gameweek 25]],2)&lt;$B$622,INDEX(FPL_Results_Extract[Player],MATCH($A594,FPL_Results_Extract[[Player]:[Player]],0)),INDEX(Team_Key[[Abbreviation]:[Abbreviation]],MATCH(LEFT(INDEX(FPL_Fixtures_Extract[],MATCH($A594,FPL_Fixtures_Extract[[Player]:[Player]],0),MATCH(FPL_Combined[[#Headers],[Gameweek 25]],FPL_Fixtures_Extract[#Headers],0)),LEN(INDEX(FPL_Fixtures_Extract[],MATCH($A594,FPL_Fixtures_Extract[[Player]:[Player]],0),MATCH(FPL_Combined[[#Headers],[Gameweek 25]],FPL_Fixtures_Extract[#Headers],0)))-4),Team_Key[[Full Name]:[Full Name]],0))&amp;RIGHT(INDEX(FPL_Fixtures_Extract[],MATCH($A594,FPL_Fixtures_Extract[[Player]:[Player]],0),MATCH(FPL_Combined[[#Headers],[Gameweek 25]],FPL_Fixtures_Extract[#Headers],0)),3))</f>
        <v>Welbeck</v>
      </c>
      <c r="AA594" t="str">
        <f ca="1">IF(RIGHT(FPL_Combined[[#Headers],[Gameweek 26]],2)&lt;$B$622,INDEX(FPL_Results_Extract[Gameweek 01],MATCH($A594,FPL_Results_Extract[[Player]:[Player]],0)),INDEX(Team_Key[[Abbreviation]:[Abbreviation]],MATCH(LEFT(INDEX(FPL_Fixtures_Extract[],MATCH($A594,FPL_Fixtures_Extract[[Player]:[Player]],0),MATCH(FPL_Combined[[#Headers],[Gameweek 26]],FPL_Fixtures_Extract[#Headers],0)),LEN(INDEX(FPL_Fixtures_Extract[],MATCH($A594,FPL_Fixtures_Extract[[Player]:[Player]],0),MATCH(FPL_Combined[[#Headers],[Gameweek 26]],FPL_Fixtures_Extract[#Headers],0)))-4),Team_Key[[Full Name]:[Full Name]],0))&amp;RIGHT(INDEX(FPL_Fixtures_Extract[],MATCH($A594,FPL_Fixtures_Extract[[Player]:[Player]],0),MATCH(FPL_Combined[[#Headers],[Gameweek 26]],FPL_Fixtures_Extract[#Headers],0)),3))</f>
        <v>WHU(H) 0-2</v>
      </c>
      <c r="AB594" t="str">
        <f ca="1">IF(RIGHT(FPL_Combined[[#Headers],[Gameweek 27]],2)&lt;$B$622,INDEX(FPL_Results_Extract[Gameweek 02],MATCH($A594,FPL_Results_Extract[[Player]:[Player]],0)),INDEX(Team_Key[[Abbreviation]:[Abbreviation]],MATCH(LEFT(INDEX(FPL_Fixtures_Extract[],MATCH($A594,FPL_Fixtures_Extract[[Player]:[Player]],0),MATCH(FPL_Combined[[#Headers],[Gameweek 27]],FPL_Fixtures_Extract[#Headers],0)),LEN(INDEX(FPL_Fixtures_Extract[],MATCH($A594,FPL_Fixtures_Extract[[Player]:[Player]],0),MATCH(FPL_Combined[[#Headers],[Gameweek 27]],FPL_Fixtures_Extract[#Headers],0)))-4),Team_Key[[Full Name]:[Full Name]],0))&amp;RIGHT(INDEX(FPL_Fixtures_Extract[],MATCH($A594,FPL_Fixtures_Extract[[Player]:[Player]],0),MATCH(FPL_Combined[[#Headers],[Gameweek 27]],FPL_Fixtures_Extract[#Headers],0)),3))</f>
        <v>CRY(A) 2-1</v>
      </c>
      <c r="AC594" t="str">
        <f ca="1">IF(RIGHT(FPL_Combined[[#Headers],[Gameweek 28]],2)&lt;$B$622,INDEX(FPL_Results_Extract[Gameweek 03],MATCH($A594,FPL_Results_Extract[[Player]:[Player]],0)),INDEX(Team_Key[[Abbreviation]:[Abbreviation]],MATCH(LEFT(INDEX(FPL_Fixtures_Extract[],MATCH($A594,FPL_Fixtures_Extract[[Player]:[Player]],0),MATCH(FPL_Combined[[#Headers],[Gameweek 28]],FPL_Fixtures_Extract[#Headers],0)),LEN(INDEX(FPL_Fixtures_Extract[],MATCH($A594,FPL_Fixtures_Extract[[Player]:[Player]],0),MATCH(FPL_Combined[[#Headers],[Gameweek 28]],FPL_Fixtures_Extract[#Headers],0)))-4),Team_Key[[Full Name]:[Full Name]],0))&amp;RIGHT(INDEX(FPL_Fixtures_Extract[],MATCH($A594,FPL_Fixtures_Extract[[Player]:[Player]],0),MATCH(FPL_Combined[[#Headers],[Gameweek 28]],FPL_Fixtures_Extract[#Headers],0)),3))</f>
        <v>LIV(H) 0-0</v>
      </c>
      <c r="AD594" t="str">
        <f ca="1">IF(RIGHT(FPL_Combined[[#Headers],[Gameweek 29]],2)&lt;$B$622,INDEX(FPL_Results_Extract[Gameweek 04],MATCH($A594,FPL_Results_Extract[[Player]:[Player]],0)),INDEX(Team_Key[[Abbreviation]:[Abbreviation]],MATCH(LEFT(INDEX(FPL_Fixtures_Extract[],MATCH($A594,FPL_Fixtures_Extract[[Player]:[Player]],0),MATCH(FPL_Combined[[#Headers],[Gameweek 29]],FPL_Fixtures_Extract[#Headers],0)),LEN(INDEX(FPL_Fixtures_Extract[],MATCH($A594,FPL_Fixtures_Extract[[Player]:[Player]],0),MATCH(FPL_Combined[[#Headers],[Gameweek 29]],FPL_Fixtures_Extract[#Headers],0)))-4),Team_Key[[Full Name]:[Full Name]],0))&amp;RIGHT(INDEX(FPL_Fixtures_Extract[],MATCH($A594,FPL_Fixtures_Extract[[Player]:[Player]],0),MATCH(FPL_Combined[[#Headers],[Gameweek 29]],FPL_Fixtures_Extract[#Headers],0)),3))</f>
        <v>WBA(H)</v>
      </c>
      <c r="AE594" t="str">
        <f ca="1">IF(RIGHT(FPL_Combined[[#Headers],[Gameweek 30]],2)&lt;$B$622,INDEX(FPL_Results_Extract[Gameweek 05],MATCH($A594,FPL_Results_Extract[[Player]:[Player]],0)),INDEX(Team_Key[[Abbreviation]:[Abbreviation]],MATCH(LEFT(INDEX(FPL_Fixtures_Extract[],MATCH($A594,FPL_Fixtures_Extract[[Player]:[Player]],0),MATCH(FPL_Combined[[#Headers],[Gameweek 30]],FPL_Fixtures_Extract[#Headers],0)),LEN(INDEX(FPL_Fixtures_Extract[],MATCH($A594,FPL_Fixtures_Extract[[Player]:[Player]],0),MATCH(FPL_Combined[[#Headers],[Gameweek 30]],FPL_Fixtures_Extract[#Headers],0)))-4),Team_Key[[Full Name]:[Full Name]],0))&amp;RIGHT(INDEX(FPL_Fixtures_Extract[],MATCH($A594,FPL_Fixtures_Extract[[Player]:[Player]],0),MATCH(FPL_Combined[[#Headers],[Gameweek 30]],FPL_Fixtures_Extract[#Headers],0)),3))</f>
        <v>EVE(A)</v>
      </c>
      <c r="AF594" t="str">
        <f ca="1">IF(RIGHT(FPL_Combined[[#Headers],[Gameweek 31]],2)&lt;$B$622,INDEX(FPL_Results_Extract[Gameweek 06],MATCH($A594,FPL_Results_Extract[[Player]:[Player]],0)),INDEX(Team_Key[[Abbreviation]:[Abbreviation]],MATCH(LEFT(INDEX(FPL_Fixtures_Extract[],MATCH($A594,FPL_Fixtures_Extract[[Player]:[Player]],0),MATCH(FPL_Combined[[#Headers],[Gameweek 31]],FPL_Fixtures_Extract[#Headers],0)),LEN(INDEX(FPL_Fixtures_Extract[],MATCH($A594,FPL_Fixtures_Extract[[Player]:[Player]],0),MATCH(FPL_Combined[[#Headers],[Gameweek 31]],FPL_Fixtures_Extract[#Headers],0)))-4),Team_Key[[Full Name]:[Full Name]],0))&amp;RIGHT(INDEX(FPL_Fixtures_Extract[],MATCH($A594,FPL_Fixtures_Extract[[Player]:[Player]],0),MATCH(FPL_Combined[[#Headers],[Gameweek 31]],FPL_Fixtures_Extract[#Headers],0)),3))</f>
        <v>WAT(H)</v>
      </c>
      <c r="AG594" t="str">
        <f ca="1">IF(RIGHT(FPL_Combined[[#Headers],[Gameweek 32]],2)&lt;$B$622,INDEX(FPL_Results_Extract[Gameweek 07],MATCH($A594,FPL_Results_Extract[[Player]:[Player]],0)),INDEX(Team_Key[[Abbreviation]:[Abbreviation]],MATCH(LEFT(INDEX(FPL_Fixtures_Extract[],MATCH($A594,FPL_Fixtures_Extract[[Player]:[Player]],0),MATCH(FPL_Combined[[#Headers],[Gameweek 32]],FPL_Fixtures_Extract[#Headers],0)),LEN(INDEX(FPL_Fixtures_Extract[],MATCH($A594,FPL_Fixtures_Extract[[Player]:[Player]],0),MATCH(FPL_Combined[[#Headers],[Gameweek 32]],FPL_Fixtures_Extract[#Headers],0)))-4),Team_Key[[Full Name]:[Full Name]],0))&amp;RIGHT(INDEX(FPL_Fixtures_Extract[],MATCH($A594,FPL_Fixtures_Extract[[Player]:[Player]],0),MATCH(FPL_Combined[[#Headers],[Gameweek 32]],FPL_Fixtures_Extract[#Headers],0)),3))</f>
        <v>WHU(A)</v>
      </c>
      <c r="AH594" t="str">
        <f ca="1">IF(RIGHT(FPL_Combined[[#Headers],[Gameweek 33]],2)&lt;$B$622,INDEX(FPL_Results_Extract[Gameweek 08],MATCH($A594,FPL_Results_Extract[[Player]:[Player]],0)),INDEX(Team_Key[[Abbreviation]:[Abbreviation]],MATCH(LEFT(INDEX(FPL_Fixtures_Extract[],MATCH($A594,FPL_Fixtures_Extract[[Player]:[Player]],0),MATCH(FPL_Combined[[#Headers],[Gameweek 33]],FPL_Fixtures_Extract[#Headers],0)),LEN(INDEX(FPL_Fixtures_Extract[],MATCH($A594,FPL_Fixtures_Extract[[Player]:[Player]],0),MATCH(FPL_Combined[[#Headers],[Gameweek 33]],FPL_Fixtures_Extract[#Headers],0)))-4),Team_Key[[Full Name]:[Full Name]],0))&amp;RIGHT(INDEX(FPL_Fixtures_Extract[],MATCH($A594,FPL_Fixtures_Extract[[Player]:[Player]],0),MATCH(FPL_Combined[[#Headers],[Gameweek 33]],FPL_Fixtures_Extract[#Headers],0)),3))</f>
        <v>CRY(H)</v>
      </c>
      <c r="AI594" t="str">
        <f ca="1">IF(RIGHT(FPL_Combined[[#Headers],[Gameweek 34]],2)&lt;$B$622,INDEX(FPL_Results_Extract[Gameweek 09],MATCH($A594,FPL_Results_Extract[[Player]:[Player]],0)),INDEX(Team_Key[[Abbreviation]:[Abbreviation]],MATCH(LEFT(INDEX(FPL_Fixtures_Extract[],MATCH($A594,FPL_Fixtures_Extract[[Player]:[Player]],0),MATCH(FPL_Combined[[#Headers],[Gameweek 34]],FPL_Fixtures_Extract[#Headers],0)),LEN(INDEX(FPL_Fixtures_Extract[],MATCH($A594,FPL_Fixtures_Extract[[Player]:[Player]],0),MATCH(FPL_Combined[[#Headers],[Gameweek 34]],FPL_Fixtures_Extract[#Headers],0)))-4),Team_Key[[Full Name]:[Full Name]],0))&amp;RIGHT(INDEX(FPL_Fixtures_Extract[],MATCH($A594,FPL_Fixtures_Extract[[Player]:[Player]],0),MATCH(FPL_Combined[[#Headers],[Gameweek 34]],FPL_Fixtures_Extract[#Headers],0)),3))</f>
        <v>SUN(A)</v>
      </c>
      <c r="AJ594" t="str">
        <f ca="1">IF(RIGHT(FPL_Combined[[#Headers],[Gameweek 35]],2)&lt;$B$622,INDEX(FPL_Results_Extract[Gameweek 10],MATCH($A594,FPL_Results_Extract[[Player]:[Player]],0)),INDEX(Team_Key[[Abbreviation]:[Abbreviation]],MATCH(LEFT(INDEX(FPL_Fixtures_Extract[],MATCH($A594,FPL_Fixtures_Extract[[Player]:[Player]],0),MATCH(FPL_Combined[[#Headers],[Gameweek 35]],FPL_Fixtures_Extract[#Headers],0)),LEN(INDEX(FPL_Fixtures_Extract[],MATCH($A594,FPL_Fixtures_Extract[[Player]:[Player]],0),MATCH(FPL_Combined[[#Headers],[Gameweek 35]],FPL_Fixtures_Extract[#Headers],0)))-4),Team_Key[[Full Name]:[Full Name]],0))&amp;RIGHT(INDEX(FPL_Fixtures_Extract[],MATCH($A594,FPL_Fixtures_Extract[[Player]:[Player]],0),MATCH(FPL_Combined[[#Headers],[Gameweek 35]],FPL_Fixtures_Extract[#Headers],0)),3))</f>
        <v>NOR(H)</v>
      </c>
      <c r="AK594" t="str">
        <f ca="1">IF(RIGHT(FPL_Combined[[#Headers],[Gameweek 36]],2)&lt;$B$622,INDEX(FPL_Results_Extract[Gameweek 11],MATCH($A594,FPL_Results_Extract[[Player]:[Player]],0)),INDEX(Team_Key[[Abbreviation]:[Abbreviation]],MATCH(LEFT(INDEX(FPL_Fixtures_Extract[],MATCH($A594,FPL_Fixtures_Extract[[Player]:[Player]],0),MATCH(FPL_Combined[[#Headers],[Gameweek 36]],FPL_Fixtures_Extract[#Headers],0)),LEN(INDEX(FPL_Fixtures_Extract[],MATCH($A594,FPL_Fixtures_Extract[[Player]:[Player]],0),MATCH(FPL_Combined[[#Headers],[Gameweek 36]],FPL_Fixtures_Extract[#Headers],0)))-4),Team_Key[[Full Name]:[Full Name]],0))&amp;RIGHT(INDEX(FPL_Fixtures_Extract[],MATCH($A594,FPL_Fixtures_Extract[[Player]:[Player]],0),MATCH(FPL_Combined[[#Headers],[Gameweek 36]],FPL_Fixtures_Extract[#Headers],0)),3))</f>
        <v>MCI(A)</v>
      </c>
      <c r="AL594" t="str">
        <f ca="1">IF(RIGHT(FPL_Combined[[#Headers],[Gameweek 37]],2)&lt;$B$622,INDEX(FPL_Results_Extract[Gameweek 12],MATCH($A594,FPL_Results_Extract[[Player]:[Player]],0)),INDEX(Team_Key[[Abbreviation]:[Abbreviation]],MATCH(LEFT(INDEX(FPL_Fixtures_Extract[],MATCH($A594,FPL_Fixtures_Extract[[Player]:[Player]],0),MATCH(FPL_Combined[[#Headers],[Gameweek 37]],FPL_Fixtures_Extract[#Headers],0)),LEN(INDEX(FPL_Fixtures_Extract[],MATCH($A594,FPL_Fixtures_Extract[[Player]:[Player]],0),MATCH(FPL_Combined[[#Headers],[Gameweek 37]],FPL_Fixtures_Extract[#Headers],0)))-4),Team_Key[[Full Name]:[Full Name]],0))&amp;RIGHT(INDEX(FPL_Fixtures_Extract[],MATCH($A594,FPL_Fixtures_Extract[[Player]:[Player]],0),MATCH(FPL_Combined[[#Headers],[Gameweek 37]],FPL_Fixtures_Extract[#Headers],0)),3))</f>
        <v>AVL(H)</v>
      </c>
      <c r="AM594" t="e">
        <f ca="1">IF(RIGHT(FPL_Combined[[#Headers],[Gameweek 38]],2)&lt;$B$622,INDEX(FPL_Results_Extract[Gameweek 13],MATCH($A594,FPL_Results_Extract[[Player]:[Player]],0)),INDEX(Team_Key[[Abbreviation]:[Abbreviation]],MATCH(LEFT(INDEX(FPL_Fixtures_Extract[],MATCH($A594,FPL_Fixtures_Extract[[Player]:[Player]],0),MATCH(FPL_Combined[[#Headers],[Gameweek 38]],FPL_Fixtures_Extract[#Headers],0)),LEN(INDEX(FPL_Fixtures_Extract[],MATCH($A594,FPL_Fixtures_Extract[[Player]:[Player]],0),MATCH(FPL_Combined[[#Headers],[Gameweek 38]],FPL_Fixtures_Extract[#Headers],0)))-4),Team_Key[[Full Name]:[Full Name]],0))&amp;RIGHT(INDEX(FPL_Fixtures_Extract[],MATCH($A594,FPL_Fixtures_Extract[[Player]:[Player]],0),MATCH(FPL_Combined[[#Headers],[Gameweek 38]],FPL_Fixtures_Extract[#Headers],0)),3))</f>
        <v>#VALUE!</v>
      </c>
    </row>
    <row r="595" spans="1:39" x14ac:dyDescent="0.45">
      <c r="A595" t="s">
        <v>285</v>
      </c>
      <c r="B595" t="str">
        <f ca="1">IF(RIGHT(FPL_Combined[[#Headers],[Gameweek 01]],2)&lt;$B$622,INDEX(FPL_Results_Extract[Gameweek 01],MATCH($A595,FPL_Results_Extract[[Player]:[Player]],0)),INDEX(Team_Key[[Abbreviation]:[Abbreviation]],MATCH(LEFT(INDEX(FPL_Fixtures_Extract[],MATCH($A595,FPL_Fixtures_Extract[[Player]:[Player]],0),MATCH(FPL_Combined[[#Headers],[Gameweek 01]],FPL_Fixtures_Extract[#Headers],0)),LEN(INDEX(FPL_Fixtures_Extract[],MATCH($A595,FPL_Fixtures_Extract[[Player]:[Player]],0),MATCH(FPL_Combined[[#Headers],[Gameweek 01]],FPL_Fixtures_Extract[#Headers],0)))-4),Team_Key[[Full Name]:[Full Name]],0))&amp;RIGHT(INDEX(FPL_Fixtures_Extract[],MATCH($A595,FPL_Fixtures_Extract[[Player]:[Player]],0),MATCH(FPL_Combined[[#Headers],[Gameweek 01]],FPL_Fixtures_Extract[#Headers],0)),3))</f>
        <v>BOU(A) 1-0</v>
      </c>
      <c r="C595" t="str">
        <f ca="1">IF(RIGHT(FPL_Combined[[#Headers],[Gameweek 02]],2)&lt;$B$622,INDEX(FPL_Results_Extract[Gameweek 02],MATCH($A595,FPL_Results_Extract[[Player]:[Player]],0)),INDEX(Team_Key[[Abbreviation]:[Abbreviation]],MATCH(LEFT(INDEX(FPL_Fixtures_Extract[],MATCH($A595,FPL_Fixtures_Extract[[Player]:[Player]],0),MATCH(FPL_Combined[[#Headers],[Gameweek 02]],FPL_Fixtures_Extract[#Headers],0)),LEN(INDEX(FPL_Fixtures_Extract[],MATCH($A595,FPL_Fixtures_Extract[[Player]:[Player]],0),MATCH(FPL_Combined[[#Headers],[Gameweek 02]],FPL_Fixtures_Extract[#Headers],0)))-4),Team_Key[[Full Name]:[Full Name]],0))&amp;RIGHT(INDEX(FPL_Fixtures_Extract[],MATCH($A595,FPL_Fixtures_Extract[[Player]:[Player]],0),MATCH(FPL_Combined[[#Headers],[Gameweek 02]],FPL_Fixtures_Extract[#Headers],0)),3))</f>
        <v>MUN(H) 0-1</v>
      </c>
      <c r="D595" t="str">
        <f ca="1">IF(RIGHT(FPL_Combined[[#Headers],[Gameweek 03]],2)&lt;$B$622,INDEX(FPL_Results_Extract[Gameweek 03],MATCH($A595,FPL_Results_Extract[[Player]:[Player]],0)),INDEX(Team_Key[[Abbreviation]:[Abbreviation]],MATCH(LEFT(INDEX(FPL_Fixtures_Extract[],MATCH($A595,FPL_Fixtures_Extract[[Player]:[Player]],0),MATCH(FPL_Combined[[#Headers],[Gameweek 03]],FPL_Fixtures_Extract[#Headers],0)),LEN(INDEX(FPL_Fixtures_Extract[],MATCH($A595,FPL_Fixtures_Extract[[Player]:[Player]],0),MATCH(FPL_Combined[[#Headers],[Gameweek 03]],FPL_Fixtures_Extract[#Headers],0)))-4),Team_Key[[Full Name]:[Full Name]],0))&amp;RIGHT(INDEX(FPL_Fixtures_Extract[],MATCH($A595,FPL_Fixtures_Extract[[Player]:[Player]],0),MATCH(FPL_Combined[[#Headers],[Gameweek 03]],FPL_Fixtures_Extract[#Headers],0)),3))</f>
        <v>CRY(A) 1-2</v>
      </c>
      <c r="E595" t="str">
        <f ca="1">IF(RIGHT(FPL_Combined[[#Headers],[Gameweek 04]],2)&lt;$B$622,INDEX(FPL_Results_Extract[Gameweek 04],MATCH($A595,FPL_Results_Extract[[Player]:[Player]],0)),INDEX(Team_Key[[Abbreviation]:[Abbreviation]],MATCH(LEFT(INDEX(FPL_Fixtures_Extract[],MATCH($A595,FPL_Fixtures_Extract[[Player]:[Player]],0),MATCH(FPL_Combined[[#Headers],[Gameweek 04]],FPL_Fixtures_Extract[#Headers],0)),LEN(INDEX(FPL_Fixtures_Extract[],MATCH($A595,FPL_Fixtures_Extract[[Player]:[Player]],0),MATCH(FPL_Combined[[#Headers],[Gameweek 04]],FPL_Fixtures_Extract[#Headers],0)))-4),Team_Key[[Full Name]:[Full Name]],0))&amp;RIGHT(INDEX(FPL_Fixtures_Extract[],MATCH($A595,FPL_Fixtures_Extract[[Player]:[Player]],0),MATCH(FPL_Combined[[#Headers],[Gameweek 04]],FPL_Fixtures_Extract[#Headers],0)),3))</f>
        <v>SUN(H) 2-2</v>
      </c>
      <c r="F595" t="str">
        <f ca="1">IF(RIGHT(FPL_Combined[[#Headers],[Gameweek 05]],2)&lt;$B$622,INDEX(FPL_Results_Extract[Gameweek 05],MATCH($A595,FPL_Results_Extract[[Player]:[Player]],0)),INDEX(Team_Key[[Abbreviation]:[Abbreviation]],MATCH(LEFT(INDEX(FPL_Fixtures_Extract[],MATCH($A595,FPL_Fixtures_Extract[[Player]:[Player]],0),MATCH(FPL_Combined[[#Headers],[Gameweek 05]],FPL_Fixtures_Extract[#Headers],0)),LEN(INDEX(FPL_Fixtures_Extract[],MATCH($A595,FPL_Fixtures_Extract[[Player]:[Player]],0),MATCH(FPL_Combined[[#Headers],[Gameweek 05]],FPL_Fixtures_Extract[#Headers],0)))-4),Team_Key[[Full Name]:[Full Name]],0))&amp;RIGHT(INDEX(FPL_Fixtures_Extract[],MATCH($A595,FPL_Fixtures_Extract[[Player]:[Player]],0),MATCH(FPL_Combined[[#Headers],[Gameweek 05]],FPL_Fixtures_Extract[#Headers],0)),3))</f>
        <v>LEI(A) 2-3</v>
      </c>
      <c r="G595" t="str">
        <f ca="1">IF(RIGHT(FPL_Combined[[#Headers],[Gameweek 06]],2)&lt;$B$622,INDEX(FPL_Results_Extract[Gameweek 06],MATCH($A595,FPL_Results_Extract[[Player]:[Player]],0)),INDEX(Team_Key[[Abbreviation]:[Abbreviation]],MATCH(LEFT(INDEX(FPL_Fixtures_Extract[],MATCH($A595,FPL_Fixtures_Extract[[Player]:[Player]],0),MATCH(FPL_Combined[[#Headers],[Gameweek 06]],FPL_Fixtures_Extract[#Headers],0)),LEN(INDEX(FPL_Fixtures_Extract[],MATCH($A595,FPL_Fixtures_Extract[[Player]:[Player]],0),MATCH(FPL_Combined[[#Headers],[Gameweek 06]],FPL_Fixtures_Extract[#Headers],0)))-4),Team_Key[[Full Name]:[Full Name]],0))&amp;RIGHT(INDEX(FPL_Fixtures_Extract[],MATCH($A595,FPL_Fixtures_Extract[[Player]:[Player]],0),MATCH(FPL_Combined[[#Headers],[Gameweek 06]],FPL_Fixtures_Extract[#Headers],0)),3))</f>
        <v>WBA(H) 0-1</v>
      </c>
      <c r="H595" t="str">
        <f ca="1">IF(RIGHT(FPL_Combined[[#Headers],[Gameweek 07]],2)&lt;$B$622,INDEX(FPL_Results_Extract[Gameweek 07],MATCH($A595,FPL_Results_Extract[[Player]:[Player]],0)),INDEX(Team_Key[[Abbreviation]:[Abbreviation]],MATCH(LEFT(INDEX(FPL_Fixtures_Extract[],MATCH($A595,FPL_Fixtures_Extract[[Player]:[Player]],0),MATCH(FPL_Combined[[#Headers],[Gameweek 07]],FPL_Fixtures_Extract[#Headers],0)),LEN(INDEX(FPL_Fixtures_Extract[],MATCH($A595,FPL_Fixtures_Extract[[Player]:[Player]],0),MATCH(FPL_Combined[[#Headers],[Gameweek 07]],FPL_Fixtures_Extract[#Headers],0)))-4),Team_Key[[Full Name]:[Full Name]],0))&amp;RIGHT(INDEX(FPL_Fixtures_Extract[],MATCH($A595,FPL_Fixtures_Extract[[Player]:[Player]],0),MATCH(FPL_Combined[[#Headers],[Gameweek 07]],FPL_Fixtures_Extract[#Headers],0)),3))</f>
        <v>LIV(A) 2-3</v>
      </c>
      <c r="I595" t="str">
        <f ca="1">IF(RIGHT(FPL_Combined[[#Headers],[Gameweek 08]],2)&lt;$B$622,INDEX(FPL_Results_Extract[Gameweek 08],MATCH($A595,FPL_Results_Extract[[Player]:[Player]],0)),INDEX(Team_Key[[Abbreviation]:[Abbreviation]],MATCH(LEFT(INDEX(FPL_Fixtures_Extract[],MATCH($A595,FPL_Fixtures_Extract[[Player]:[Player]],0),MATCH(FPL_Combined[[#Headers],[Gameweek 08]],FPL_Fixtures_Extract[#Headers],0)),LEN(INDEX(FPL_Fixtures_Extract[],MATCH($A595,FPL_Fixtures_Extract[[Player]:[Player]],0),MATCH(FPL_Combined[[#Headers],[Gameweek 08]],FPL_Fixtures_Extract[#Headers],0)))-4),Team_Key[[Full Name]:[Full Name]],0))&amp;RIGHT(INDEX(FPL_Fixtures_Extract[],MATCH($A595,FPL_Fixtures_Extract[[Player]:[Player]],0),MATCH(FPL_Combined[[#Headers],[Gameweek 08]],FPL_Fixtures_Extract[#Headers],0)),3))</f>
        <v>STK(H) 0-1</v>
      </c>
      <c r="J595" t="str">
        <f ca="1">IF(RIGHT(FPL_Combined[[#Headers],[Gameweek 09]],2)&lt;$B$622,INDEX(FPL_Results_Extract[Gameweek 09],MATCH($A595,FPL_Results_Extract[[Player]:[Player]],0)),INDEX(Team_Key[[Abbreviation]:[Abbreviation]],MATCH(LEFT(INDEX(FPL_Fixtures_Extract[],MATCH($A595,FPL_Fixtures_Extract[[Player]:[Player]],0),MATCH(FPL_Combined[[#Headers],[Gameweek 09]],FPL_Fixtures_Extract[#Headers],0)),LEN(INDEX(FPL_Fixtures_Extract[],MATCH($A595,FPL_Fixtures_Extract[[Player]:[Player]],0),MATCH(FPL_Combined[[#Headers],[Gameweek 09]],FPL_Fixtures_Extract[#Headers],0)))-4),Team_Key[[Full Name]:[Full Name]],0))&amp;RIGHT(INDEX(FPL_Fixtures_Extract[],MATCH($A595,FPL_Fixtures_Extract[[Player]:[Player]],0),MATCH(FPL_Combined[[#Headers],[Gameweek 09]],FPL_Fixtures_Extract[#Headers],0)),3))</f>
        <v>CHE(A) 0-2</v>
      </c>
      <c r="K595" t="str">
        <f ca="1">IF(RIGHT(FPL_Combined[[#Headers],[Gameweek 10]],2)&lt;$B$622,INDEX(FPL_Results_Extract[Gameweek 10],MATCH($A595,FPL_Results_Extract[[Player]:[Player]],0)),INDEX(Team_Key[[Abbreviation]:[Abbreviation]],MATCH(LEFT(INDEX(FPL_Fixtures_Extract[],MATCH($A595,FPL_Fixtures_Extract[[Player]:[Player]],0),MATCH(FPL_Combined[[#Headers],[Gameweek 10]],FPL_Fixtures_Extract[#Headers],0)),LEN(INDEX(FPL_Fixtures_Extract[],MATCH($A595,FPL_Fixtures_Extract[[Player]:[Player]],0),MATCH(FPL_Combined[[#Headers],[Gameweek 10]],FPL_Fixtures_Extract[#Headers],0)))-4),Team_Key[[Full Name]:[Full Name]],0))&amp;RIGHT(INDEX(FPL_Fixtures_Extract[],MATCH($A595,FPL_Fixtures_Extract[[Player]:[Player]],0),MATCH(FPL_Combined[[#Headers],[Gameweek 10]],FPL_Fixtures_Extract[#Headers],0)),3))</f>
        <v>SWA(H) 1-2</v>
      </c>
      <c r="L595" t="str">
        <f ca="1">IF(RIGHT(FPL_Combined[[#Headers],[Gameweek 11]],2)&lt;$B$622,INDEX(FPL_Results_Extract[Gameweek 11],MATCH($A595,FPL_Results_Extract[[Player]:[Player]],0)),INDEX(Team_Key[[Abbreviation]:[Abbreviation]],MATCH(LEFT(INDEX(FPL_Fixtures_Extract[],MATCH($A595,FPL_Fixtures_Extract[[Player]:[Player]],0),MATCH(FPL_Combined[[#Headers],[Gameweek 11]],FPL_Fixtures_Extract[#Headers],0)),LEN(INDEX(FPL_Fixtures_Extract[],MATCH($A595,FPL_Fixtures_Extract[[Player]:[Player]],0),MATCH(FPL_Combined[[#Headers],[Gameweek 11]],FPL_Fixtures_Extract[#Headers],0)))-4),Team_Key[[Full Name]:[Full Name]],0))&amp;RIGHT(INDEX(FPL_Fixtures_Extract[],MATCH($A595,FPL_Fixtures_Extract[[Player]:[Player]],0),MATCH(FPL_Combined[[#Headers],[Gameweek 11]],FPL_Fixtures_Extract[#Headers],0)),3))</f>
        <v>TOT(A) 1-3</v>
      </c>
      <c r="M595" t="str">
        <f ca="1">IF(RIGHT(FPL_Combined[[#Headers],[Gameweek 12]],2)&lt;$B$622,INDEX(FPL_Results_Extract[Gameweek 12],MATCH($A595,FPL_Results_Extract[[Player]:[Player]],0)),INDEX(Team_Key[[Abbreviation]:[Abbreviation]],MATCH(LEFT(INDEX(FPL_Fixtures_Extract[],MATCH($A595,FPL_Fixtures_Extract[[Player]:[Player]],0),MATCH(FPL_Combined[[#Headers],[Gameweek 12]],FPL_Fixtures_Extract[#Headers],0)),LEN(INDEX(FPL_Fixtures_Extract[],MATCH($A595,FPL_Fixtures_Extract[[Player]:[Player]],0),MATCH(FPL_Combined[[#Headers],[Gameweek 12]],FPL_Fixtures_Extract[#Headers],0)))-4),Team_Key[[Full Name]:[Full Name]],0))&amp;RIGHT(INDEX(FPL_Fixtures_Extract[],MATCH($A595,FPL_Fixtures_Extract[[Player]:[Player]],0),MATCH(FPL_Combined[[#Headers],[Gameweek 12]],FPL_Fixtures_Extract[#Headers],0)),3))</f>
        <v>MCI(H) 0-0</v>
      </c>
      <c r="N595" t="str">
        <f ca="1">IF(RIGHT(FPL_Combined[[#Headers],[Gameweek 13]],2)&lt;$B$622,INDEX(FPL_Results_Extract[Gameweek 13],MATCH($A595,FPL_Results_Extract[[Player]:[Player]],0)),INDEX(Team_Key[[Abbreviation]:[Abbreviation]],MATCH(LEFT(INDEX(FPL_Fixtures_Extract[],MATCH($A595,FPL_Fixtures_Extract[[Player]:[Player]],0),MATCH(FPL_Combined[[#Headers],[Gameweek 13]],FPL_Fixtures_Extract[#Headers],0)),LEN(INDEX(FPL_Fixtures_Extract[],MATCH($A595,FPL_Fixtures_Extract[[Player]:[Player]],0),MATCH(FPL_Combined[[#Headers],[Gameweek 13]],FPL_Fixtures_Extract[#Headers],0)))-4),Team_Key[[Full Name]:[Full Name]],0))&amp;RIGHT(INDEX(FPL_Fixtures_Extract[],MATCH($A595,FPL_Fixtures_Extract[[Player]:[Player]],0),MATCH(FPL_Combined[[#Headers],[Gameweek 13]],FPL_Fixtures_Extract[#Headers],0)),3))</f>
        <v>EVE(A) 0-4</v>
      </c>
      <c r="O595" t="str">
        <f ca="1">IF(RIGHT(FPL_Combined[[#Headers],[Gameweek 14]],2)&lt;$B$622,INDEX(FPL_Results_Extract[Gameweek 14],MATCH($A595,FPL_Results_Extract[[Player]:[Player]],0)),INDEX(Team_Key[[Abbreviation]:[Abbreviation]],MATCH(LEFT(INDEX(FPL_Fixtures_Extract[],MATCH($A595,FPL_Fixtures_Extract[[Player]:[Player]],0),MATCH(FPL_Combined[[#Headers],[Gameweek 14]],FPL_Fixtures_Extract[#Headers],0)),LEN(INDEX(FPL_Fixtures_Extract[],MATCH($A595,FPL_Fixtures_Extract[[Player]:[Player]],0),MATCH(FPL_Combined[[#Headers],[Gameweek 14]],FPL_Fixtures_Extract[#Headers],0)))-4),Team_Key[[Full Name]:[Full Name]],0))&amp;RIGHT(INDEX(FPL_Fixtures_Extract[],MATCH($A595,FPL_Fixtures_Extract[[Player]:[Player]],0),MATCH(FPL_Combined[[#Headers],[Gameweek 14]],FPL_Fixtures_Extract[#Headers],0)),3))</f>
        <v>WAT(H) 2-3</v>
      </c>
      <c r="P595" t="str">
        <f ca="1">IF(RIGHT(FPL_Combined[[#Headers],[Gameweek 15]],2)&lt;$B$622,INDEX(FPL_Results_Extract[Gameweek 15],MATCH($A595,FPL_Results_Extract[[Player]:[Player]],0)),INDEX(Team_Key[[Abbreviation]:[Abbreviation]],MATCH(LEFT(INDEX(FPL_Fixtures_Extract[],MATCH($A595,FPL_Fixtures_Extract[[Player]:[Player]],0),MATCH(FPL_Combined[[#Headers],[Gameweek 15]],FPL_Fixtures_Extract[#Headers],0)),LEN(INDEX(FPL_Fixtures_Extract[],MATCH($A595,FPL_Fixtures_Extract[[Player]:[Player]],0),MATCH(FPL_Combined[[#Headers],[Gameweek 15]],FPL_Fixtures_Extract[#Headers],0)))-4),Team_Key[[Full Name]:[Full Name]],0))&amp;RIGHT(INDEX(FPL_Fixtures_Extract[],MATCH($A595,FPL_Fixtures_Extract[[Player]:[Player]],0),MATCH(FPL_Combined[[#Headers],[Gameweek 15]],FPL_Fixtures_Extract[#Headers],0)),3))</f>
        <v>SOU(A) 1-1</v>
      </c>
      <c r="Q595" t="str">
        <f ca="1">IF(RIGHT(FPL_Combined[[#Headers],[Gameweek 16]],2)&lt;$B$622,INDEX(FPL_Results_Extract[Gameweek 16],MATCH($A595,FPL_Results_Extract[[Player]:[Player]],0)),INDEX(Team_Key[[Abbreviation]:[Abbreviation]],MATCH(LEFT(INDEX(FPL_Fixtures_Extract[],MATCH($A595,FPL_Fixtures_Extract[[Player]:[Player]],0),MATCH(FPL_Combined[[#Headers],[Gameweek 16]],FPL_Fixtures_Extract[#Headers],0)),LEN(INDEX(FPL_Fixtures_Extract[],MATCH($A595,FPL_Fixtures_Extract[[Player]:[Player]],0),MATCH(FPL_Combined[[#Headers],[Gameweek 16]],FPL_Fixtures_Extract[#Headers],0)))-4),Team_Key[[Full Name]:[Full Name]],0))&amp;RIGHT(INDEX(FPL_Fixtures_Extract[],MATCH($A595,FPL_Fixtures_Extract[[Player]:[Player]],0),MATCH(FPL_Combined[[#Headers],[Gameweek 16]],FPL_Fixtures_Extract[#Headers],0)),3))</f>
        <v>ARS(H) 0-2</v>
      </c>
      <c r="R595" t="str">
        <f ca="1">IF(RIGHT(FPL_Combined[[#Headers],[Gameweek 17]],2)&lt;$B$622,INDEX(FPL_Results_Extract[Gameweek 17],MATCH($A595,FPL_Results_Extract[[Player]:[Player]],0)),INDEX(Team_Key[[Abbreviation]:[Abbreviation]],MATCH(LEFT(INDEX(FPL_Fixtures_Extract[],MATCH($A595,FPL_Fixtures_Extract[[Player]:[Player]],0),MATCH(FPL_Combined[[#Headers],[Gameweek 17]],FPL_Fixtures_Extract[#Headers],0)),LEN(INDEX(FPL_Fixtures_Extract[],MATCH($A595,FPL_Fixtures_Extract[[Player]:[Player]],0),MATCH(FPL_Combined[[#Headers],[Gameweek 17]],FPL_Fixtures_Extract[#Headers],0)))-4),Team_Key[[Full Name]:[Full Name]],0))&amp;RIGHT(INDEX(FPL_Fixtures_Extract[],MATCH($A595,FPL_Fixtures_Extract[[Player]:[Player]],0),MATCH(FPL_Combined[[#Headers],[Gameweek 17]],FPL_Fixtures_Extract[#Headers],0)),3))</f>
        <v>NEW(A) 1-1</v>
      </c>
      <c r="S595" t="str">
        <f ca="1">IF(RIGHT(FPL_Combined[[#Headers],[Gameweek 18]],2)&lt;$B$622,INDEX(FPL_Results_Extract[Gameweek 18],MATCH($A595,FPL_Results_Extract[[Player]:[Player]],0)),INDEX(Team_Key[[Abbreviation]:[Abbreviation]],MATCH(LEFT(INDEX(FPL_Fixtures_Extract[],MATCH($A595,FPL_Fixtures_Extract[[Player]:[Player]],0),MATCH(FPL_Combined[[#Headers],[Gameweek 18]],FPL_Fixtures_Extract[#Headers],0)),LEN(INDEX(FPL_Fixtures_Extract[],MATCH($A595,FPL_Fixtures_Extract[[Player]:[Player]],0),MATCH(FPL_Combined[[#Headers],[Gameweek 18]],FPL_Fixtures_Extract[#Headers],0)))-4),Team_Key[[Full Name]:[Full Name]],0))&amp;RIGHT(INDEX(FPL_Fixtures_Extract[],MATCH($A595,FPL_Fixtures_Extract[[Player]:[Player]],0),MATCH(FPL_Combined[[#Headers],[Gameweek 18]],FPL_Fixtures_Extract[#Headers],0)),3))</f>
        <v>WHU(H) 1-1</v>
      </c>
      <c r="T595" t="str">
        <f ca="1">IF(RIGHT(FPL_Combined[[#Headers],[Gameweek 19]],2)&lt;$B$622,INDEX(FPL_Results_Extract[Gameweek 19],MATCH($A595,FPL_Results_Extract[[Player]:[Player]],0)),INDEX(Team_Key[[Abbreviation]:[Abbreviation]],MATCH(LEFT(INDEX(FPL_Fixtures_Extract[],MATCH($A595,FPL_Fixtures_Extract[[Player]:[Player]],0),MATCH(FPL_Combined[[#Headers],[Gameweek 19]],FPL_Fixtures_Extract[#Headers],0)),LEN(INDEX(FPL_Fixtures_Extract[],MATCH($A595,FPL_Fixtures_Extract[[Player]:[Player]],0),MATCH(FPL_Combined[[#Headers],[Gameweek 19]],FPL_Fixtures_Extract[#Headers],0)))-4),Team_Key[[Full Name]:[Full Name]],0))&amp;RIGHT(INDEX(FPL_Fixtures_Extract[],MATCH($A595,FPL_Fixtures_Extract[[Player]:[Player]],0),MATCH(FPL_Combined[[#Headers],[Gameweek 19]],FPL_Fixtures_Extract[#Headers],0)),3))</f>
        <v>NOR(A) 0-2</v>
      </c>
      <c r="U595" t="str">
        <f ca="1">IF(RIGHT(FPL_Combined[[#Headers],[Gameweek 20]],2)&lt;$B$622,INDEX(FPL_Results_Extract[Gameweek 20],MATCH($A595,FPL_Results_Extract[[Player]:[Player]],0)),INDEX(Team_Key[[Abbreviation]:[Abbreviation]],MATCH(LEFT(INDEX(FPL_Fixtures_Extract[],MATCH($A595,FPL_Fixtures_Extract[[Player]:[Player]],0),MATCH(FPL_Combined[[#Headers],[Gameweek 20]],FPL_Fixtures_Extract[#Headers],0)),LEN(INDEX(FPL_Fixtures_Extract[],MATCH($A595,FPL_Fixtures_Extract[[Player]:[Player]],0),MATCH(FPL_Combined[[#Headers],[Gameweek 20]],FPL_Fixtures_Extract[#Headers],0)))-4),Team_Key[[Full Name]:[Full Name]],0))&amp;RIGHT(INDEX(FPL_Fixtures_Extract[],MATCH($A595,FPL_Fixtures_Extract[[Player]:[Player]],0),MATCH(FPL_Combined[[#Headers],[Gameweek 20]],FPL_Fixtures_Extract[#Headers],0)),3))</f>
        <v>SUN(A) 1-3</v>
      </c>
      <c r="V595" t="str">
        <f ca="1">IF(RIGHT(FPL_Combined[[#Headers],[Gameweek 21]],2)&lt;$B$622,INDEX(FPL_Results_Extract[Gameweek 21],MATCH($A595,FPL_Results_Extract[[Player]:[Player]],0)),INDEX(Team_Key[[Abbreviation]:[Abbreviation]],MATCH(LEFT(INDEX(FPL_Fixtures_Extract[],MATCH($A595,FPL_Fixtures_Extract[[Player]:[Player]],0),MATCH(FPL_Combined[[#Headers],[Gameweek 21]],FPL_Fixtures_Extract[#Headers],0)),LEN(INDEX(FPL_Fixtures_Extract[],MATCH($A595,FPL_Fixtures_Extract[[Player]:[Player]],0),MATCH(FPL_Combined[[#Headers],[Gameweek 21]],FPL_Fixtures_Extract[#Headers],0)))-4),Team_Key[[Full Name]:[Full Name]],0))&amp;RIGHT(INDEX(FPL_Fixtures_Extract[],MATCH($A595,FPL_Fixtures_Extract[[Player]:[Player]],0),MATCH(FPL_Combined[[#Headers],[Gameweek 21]],FPL_Fixtures_Extract[#Headers],0)),3))</f>
        <v>CRY(H) 1-0</v>
      </c>
      <c r="W595" t="str">
        <f ca="1">IF(RIGHT(FPL_Combined[[#Headers],[Gameweek 22]],2)&lt;$B$622,INDEX(FPL_Results_Extract[Gameweek 22],MATCH($A595,FPL_Results_Extract[[Player]:[Player]],0)),INDEX(Team_Key[[Abbreviation]:[Abbreviation]],MATCH(LEFT(INDEX(FPL_Fixtures_Extract[],MATCH($A595,FPL_Fixtures_Extract[[Player]:[Player]],0),MATCH(FPL_Combined[[#Headers],[Gameweek 22]],FPL_Fixtures_Extract[#Headers],0)),LEN(INDEX(FPL_Fixtures_Extract[],MATCH($A595,FPL_Fixtures_Extract[[Player]:[Player]],0),MATCH(FPL_Combined[[#Headers],[Gameweek 22]],FPL_Fixtures_Extract[#Headers],0)))-4),Team_Key[[Full Name]:[Full Name]],0))&amp;RIGHT(INDEX(FPL_Fixtures_Extract[],MATCH($A595,FPL_Fixtures_Extract[[Player]:[Player]],0),MATCH(FPL_Combined[[#Headers],[Gameweek 22]],FPL_Fixtures_Extract[#Headers],0)),3))</f>
        <v>LEI(H) 1-1</v>
      </c>
      <c r="X595" t="str">
        <f ca="1">IF(RIGHT(FPL_Combined[[#Headers],[Gameweek 23]],2)&lt;$B$622,INDEX(FPL_Results_Extract[Gameweek 23],MATCH($A595,FPL_Results_Extract[[Player]:[Player]],0)),INDEX(Team_Key[[Abbreviation]:[Abbreviation]],MATCH(LEFT(INDEX(FPL_Fixtures_Extract[],MATCH($A595,FPL_Fixtures_Extract[[Player]:[Player]],0),MATCH(FPL_Combined[[#Headers],[Gameweek 23]],FPL_Fixtures_Extract[#Headers],0)),LEN(INDEX(FPL_Fixtures_Extract[],MATCH($A595,FPL_Fixtures_Extract[[Player]:[Player]],0),MATCH(FPL_Combined[[#Headers],[Gameweek 23]],FPL_Fixtures_Extract[#Headers],0)))-4),Team_Key[[Full Name]:[Full Name]],0))&amp;RIGHT(INDEX(FPL_Fixtures_Extract[],MATCH($A595,FPL_Fixtures_Extract[[Player]:[Player]],0),MATCH(FPL_Combined[[#Headers],[Gameweek 23]],FPL_Fixtures_Extract[#Headers],0)),3))</f>
        <v>WBA(A) 0-0</v>
      </c>
      <c r="Y595" t="str">
        <f ca="1">IF(RIGHT(FPL_Combined[[#Headers],[Gameweek 24]],2)&lt;$B$622,INDEX(FPL_Results_Extract[Team],MATCH($A595,FPL_Results_Extract[[Player]:[Player]],0)),INDEX(Team_Key[[Abbreviation]:[Abbreviation]],MATCH(LEFT(INDEX(FPL_Fixtures_Extract[],MATCH($A595,FPL_Fixtures_Extract[[Player]:[Player]],0),MATCH(FPL_Combined[[#Headers],[Gameweek 24]],FPL_Fixtures_Extract[#Headers],0)),LEN(INDEX(FPL_Fixtures_Extract[],MATCH($A595,FPL_Fixtures_Extract[[Player]:[Player]],0),MATCH(FPL_Combined[[#Headers],[Gameweek 24]],FPL_Fixtures_Extract[#Headers],0)))-4),Team_Key[[Full Name]:[Full Name]],0))&amp;RIGHT(INDEX(FPL_Fixtures_Extract[],MATCH($A595,FPL_Fixtures_Extract[[Player]:[Player]],0),MATCH(FPL_Combined[[#Headers],[Gameweek 24]],FPL_Fixtures_Extract[#Headers],0)),3))</f>
        <v>AVL</v>
      </c>
      <c r="Z595" t="str">
        <f ca="1">IF(RIGHT(FPL_Combined[[#Headers],[Gameweek 25]],2)&lt;$B$622,INDEX(FPL_Results_Extract[Player],MATCH($A595,FPL_Results_Extract[[Player]:[Player]],0)),INDEX(Team_Key[[Abbreviation]:[Abbreviation]],MATCH(LEFT(INDEX(FPL_Fixtures_Extract[],MATCH($A595,FPL_Fixtures_Extract[[Player]:[Player]],0),MATCH(FPL_Combined[[#Headers],[Gameweek 25]],FPL_Fixtures_Extract[#Headers],0)),LEN(INDEX(FPL_Fixtures_Extract[],MATCH($A595,FPL_Fixtures_Extract[[Player]:[Player]],0),MATCH(FPL_Combined[[#Headers],[Gameweek 25]],FPL_Fixtures_Extract[#Headers],0)))-4),Team_Key[[Full Name]:[Full Name]],0))&amp;RIGHT(INDEX(FPL_Fixtures_Extract[],MATCH($A595,FPL_Fixtures_Extract[[Player]:[Player]],0),MATCH(FPL_Combined[[#Headers],[Gameweek 25]],FPL_Fixtures_Extract[#Headers],0)),3))</f>
        <v>Westwood</v>
      </c>
      <c r="AA595" t="str">
        <f ca="1">IF(RIGHT(FPL_Combined[[#Headers],[Gameweek 26]],2)&lt;$B$622,INDEX(FPL_Results_Extract[Gameweek 01],MATCH($A595,FPL_Results_Extract[[Player]:[Player]],0)),INDEX(Team_Key[[Abbreviation]:[Abbreviation]],MATCH(LEFT(INDEX(FPL_Fixtures_Extract[],MATCH($A595,FPL_Fixtures_Extract[[Player]:[Player]],0),MATCH(FPL_Combined[[#Headers],[Gameweek 26]],FPL_Fixtures_Extract[#Headers],0)),LEN(INDEX(FPL_Fixtures_Extract[],MATCH($A595,FPL_Fixtures_Extract[[Player]:[Player]],0),MATCH(FPL_Combined[[#Headers],[Gameweek 26]],FPL_Fixtures_Extract[#Headers],0)))-4),Team_Key[[Full Name]:[Full Name]],0))&amp;RIGHT(INDEX(FPL_Fixtures_Extract[],MATCH($A595,FPL_Fixtures_Extract[[Player]:[Player]],0),MATCH(FPL_Combined[[#Headers],[Gameweek 26]],FPL_Fixtures_Extract[#Headers],0)),3))</f>
        <v>BOU(A) 1-0</v>
      </c>
      <c r="AB595" t="str">
        <f ca="1">IF(RIGHT(FPL_Combined[[#Headers],[Gameweek 27]],2)&lt;$B$622,INDEX(FPL_Results_Extract[Gameweek 02],MATCH($A595,FPL_Results_Extract[[Player]:[Player]],0)),INDEX(Team_Key[[Abbreviation]:[Abbreviation]],MATCH(LEFT(INDEX(FPL_Fixtures_Extract[],MATCH($A595,FPL_Fixtures_Extract[[Player]:[Player]],0),MATCH(FPL_Combined[[#Headers],[Gameweek 27]],FPL_Fixtures_Extract[#Headers],0)),LEN(INDEX(FPL_Fixtures_Extract[],MATCH($A595,FPL_Fixtures_Extract[[Player]:[Player]],0),MATCH(FPL_Combined[[#Headers],[Gameweek 27]],FPL_Fixtures_Extract[#Headers],0)))-4),Team_Key[[Full Name]:[Full Name]],0))&amp;RIGHT(INDEX(FPL_Fixtures_Extract[],MATCH($A595,FPL_Fixtures_Extract[[Player]:[Player]],0),MATCH(FPL_Combined[[#Headers],[Gameweek 27]],FPL_Fixtures_Extract[#Headers],0)),3))</f>
        <v>MUN(H) 0-1</v>
      </c>
      <c r="AC595" t="str">
        <f ca="1">IF(RIGHT(FPL_Combined[[#Headers],[Gameweek 28]],2)&lt;$B$622,INDEX(FPL_Results_Extract[Gameweek 03],MATCH($A595,FPL_Results_Extract[[Player]:[Player]],0)),INDEX(Team_Key[[Abbreviation]:[Abbreviation]],MATCH(LEFT(INDEX(FPL_Fixtures_Extract[],MATCH($A595,FPL_Fixtures_Extract[[Player]:[Player]],0),MATCH(FPL_Combined[[#Headers],[Gameweek 28]],FPL_Fixtures_Extract[#Headers],0)),LEN(INDEX(FPL_Fixtures_Extract[],MATCH($A595,FPL_Fixtures_Extract[[Player]:[Player]],0),MATCH(FPL_Combined[[#Headers],[Gameweek 28]],FPL_Fixtures_Extract[#Headers],0)))-4),Team_Key[[Full Name]:[Full Name]],0))&amp;RIGHT(INDEX(FPL_Fixtures_Extract[],MATCH($A595,FPL_Fixtures_Extract[[Player]:[Player]],0),MATCH(FPL_Combined[[#Headers],[Gameweek 28]],FPL_Fixtures_Extract[#Headers],0)),3))</f>
        <v>CRY(A) 1-2</v>
      </c>
      <c r="AD595" t="str">
        <f ca="1">IF(RIGHT(FPL_Combined[[#Headers],[Gameweek 29]],2)&lt;$B$622,INDEX(FPL_Results_Extract[Gameweek 04],MATCH($A595,FPL_Results_Extract[[Player]:[Player]],0)),INDEX(Team_Key[[Abbreviation]:[Abbreviation]],MATCH(LEFT(INDEX(FPL_Fixtures_Extract[],MATCH($A595,FPL_Fixtures_Extract[[Player]:[Player]],0),MATCH(FPL_Combined[[#Headers],[Gameweek 29]],FPL_Fixtures_Extract[#Headers],0)),LEN(INDEX(FPL_Fixtures_Extract[],MATCH($A595,FPL_Fixtures_Extract[[Player]:[Player]],0),MATCH(FPL_Combined[[#Headers],[Gameweek 29]],FPL_Fixtures_Extract[#Headers],0)))-4),Team_Key[[Full Name]:[Full Name]],0))&amp;RIGHT(INDEX(FPL_Fixtures_Extract[],MATCH($A595,FPL_Fixtures_Extract[[Player]:[Player]],0),MATCH(FPL_Combined[[#Headers],[Gameweek 29]],FPL_Fixtures_Extract[#Headers],0)),3))</f>
        <v>MCI(A)</v>
      </c>
      <c r="AE595" t="str">
        <f ca="1">IF(RIGHT(FPL_Combined[[#Headers],[Gameweek 30]],2)&lt;$B$622,INDEX(FPL_Results_Extract[Gameweek 05],MATCH($A595,FPL_Results_Extract[[Player]:[Player]],0)),INDEX(Team_Key[[Abbreviation]:[Abbreviation]],MATCH(LEFT(INDEX(FPL_Fixtures_Extract[],MATCH($A595,FPL_Fixtures_Extract[[Player]:[Player]],0),MATCH(FPL_Combined[[#Headers],[Gameweek 30]],FPL_Fixtures_Extract[#Headers],0)),LEN(INDEX(FPL_Fixtures_Extract[],MATCH($A595,FPL_Fixtures_Extract[[Player]:[Player]],0),MATCH(FPL_Combined[[#Headers],[Gameweek 30]],FPL_Fixtures_Extract[#Headers],0)))-4),Team_Key[[Full Name]:[Full Name]],0))&amp;RIGHT(INDEX(FPL_Fixtures_Extract[],MATCH($A595,FPL_Fixtures_Extract[[Player]:[Player]],0),MATCH(FPL_Combined[[#Headers],[Gameweek 30]],FPL_Fixtures_Extract[#Headers],0)),3))</f>
        <v>TOT(H)</v>
      </c>
      <c r="AF595" t="str">
        <f ca="1">IF(RIGHT(FPL_Combined[[#Headers],[Gameweek 31]],2)&lt;$B$622,INDEX(FPL_Results_Extract[Gameweek 06],MATCH($A595,FPL_Results_Extract[[Player]:[Player]],0)),INDEX(Team_Key[[Abbreviation]:[Abbreviation]],MATCH(LEFT(INDEX(FPL_Fixtures_Extract[],MATCH($A595,FPL_Fixtures_Extract[[Player]:[Player]],0),MATCH(FPL_Combined[[#Headers],[Gameweek 31]],FPL_Fixtures_Extract[#Headers],0)),LEN(INDEX(FPL_Fixtures_Extract[],MATCH($A595,FPL_Fixtures_Extract[[Player]:[Player]],0),MATCH(FPL_Combined[[#Headers],[Gameweek 31]],FPL_Fixtures_Extract[#Headers],0)))-4),Team_Key[[Full Name]:[Full Name]],0))&amp;RIGHT(INDEX(FPL_Fixtures_Extract[],MATCH($A595,FPL_Fixtures_Extract[[Player]:[Player]],0),MATCH(FPL_Combined[[#Headers],[Gameweek 31]],FPL_Fixtures_Extract[#Headers],0)),3))</f>
        <v>SWA(A)</v>
      </c>
      <c r="AG595" t="str">
        <f ca="1">IF(RIGHT(FPL_Combined[[#Headers],[Gameweek 32]],2)&lt;$B$622,INDEX(FPL_Results_Extract[Gameweek 07],MATCH($A595,FPL_Results_Extract[[Player]:[Player]],0)),INDEX(Team_Key[[Abbreviation]:[Abbreviation]],MATCH(LEFT(INDEX(FPL_Fixtures_Extract[],MATCH($A595,FPL_Fixtures_Extract[[Player]:[Player]],0),MATCH(FPL_Combined[[#Headers],[Gameweek 32]],FPL_Fixtures_Extract[#Headers],0)),LEN(INDEX(FPL_Fixtures_Extract[],MATCH($A595,FPL_Fixtures_Extract[[Player]:[Player]],0),MATCH(FPL_Combined[[#Headers],[Gameweek 32]],FPL_Fixtures_Extract[#Headers],0)))-4),Team_Key[[Full Name]:[Full Name]],0))&amp;RIGHT(INDEX(FPL_Fixtures_Extract[],MATCH($A595,FPL_Fixtures_Extract[[Player]:[Player]],0),MATCH(FPL_Combined[[#Headers],[Gameweek 32]],FPL_Fixtures_Extract[#Headers],0)),3))</f>
        <v>CHE(H)</v>
      </c>
      <c r="AH595" t="str">
        <f ca="1">IF(RIGHT(FPL_Combined[[#Headers],[Gameweek 33]],2)&lt;$B$622,INDEX(FPL_Results_Extract[Gameweek 08],MATCH($A595,FPL_Results_Extract[[Player]:[Player]],0)),INDEX(Team_Key[[Abbreviation]:[Abbreviation]],MATCH(LEFT(INDEX(FPL_Fixtures_Extract[],MATCH($A595,FPL_Fixtures_Extract[[Player]:[Player]],0),MATCH(FPL_Combined[[#Headers],[Gameweek 33]],FPL_Fixtures_Extract[#Headers],0)),LEN(INDEX(FPL_Fixtures_Extract[],MATCH($A595,FPL_Fixtures_Extract[[Player]:[Player]],0),MATCH(FPL_Combined[[#Headers],[Gameweek 33]],FPL_Fixtures_Extract[#Headers],0)))-4),Team_Key[[Full Name]:[Full Name]],0))&amp;RIGHT(INDEX(FPL_Fixtures_Extract[],MATCH($A595,FPL_Fixtures_Extract[[Player]:[Player]],0),MATCH(FPL_Combined[[#Headers],[Gameweek 33]],FPL_Fixtures_Extract[#Headers],0)),3))</f>
        <v>BOU(H)</v>
      </c>
      <c r="AI595" t="str">
        <f ca="1">IF(RIGHT(FPL_Combined[[#Headers],[Gameweek 34]],2)&lt;$B$622,INDEX(FPL_Results_Extract[Gameweek 09],MATCH($A595,FPL_Results_Extract[[Player]:[Player]],0)),INDEX(Team_Key[[Abbreviation]:[Abbreviation]],MATCH(LEFT(INDEX(FPL_Fixtures_Extract[],MATCH($A595,FPL_Fixtures_Extract[[Player]:[Player]],0),MATCH(FPL_Combined[[#Headers],[Gameweek 34]],FPL_Fixtures_Extract[#Headers],0)),LEN(INDEX(FPL_Fixtures_Extract[],MATCH($A595,FPL_Fixtures_Extract[[Player]:[Player]],0),MATCH(FPL_Combined[[#Headers],[Gameweek 34]],FPL_Fixtures_Extract[#Headers],0)))-4),Team_Key[[Full Name]:[Full Name]],0))&amp;RIGHT(INDEX(FPL_Fixtures_Extract[],MATCH($A595,FPL_Fixtures_Extract[[Player]:[Player]],0),MATCH(FPL_Combined[[#Headers],[Gameweek 34]],FPL_Fixtures_Extract[#Headers],0)),3))</f>
        <v>MUN(A)</v>
      </c>
      <c r="AJ595" t="str">
        <f ca="1">IF(RIGHT(FPL_Combined[[#Headers],[Gameweek 35]],2)&lt;$B$622,INDEX(FPL_Results_Extract[Gameweek 10],MATCH($A595,FPL_Results_Extract[[Player]:[Player]],0)),INDEX(Team_Key[[Abbreviation]:[Abbreviation]],MATCH(LEFT(INDEX(FPL_Fixtures_Extract[],MATCH($A595,FPL_Fixtures_Extract[[Player]:[Player]],0),MATCH(FPL_Combined[[#Headers],[Gameweek 35]],FPL_Fixtures_Extract[#Headers],0)),LEN(INDEX(FPL_Fixtures_Extract[],MATCH($A595,FPL_Fixtures_Extract[[Player]:[Player]],0),MATCH(FPL_Combined[[#Headers],[Gameweek 35]],FPL_Fixtures_Extract[#Headers],0)))-4),Team_Key[[Full Name]:[Full Name]],0))&amp;RIGHT(INDEX(FPL_Fixtures_Extract[],MATCH($A595,FPL_Fixtures_Extract[[Player]:[Player]],0),MATCH(FPL_Combined[[#Headers],[Gameweek 35]],FPL_Fixtures_Extract[#Headers],0)),3))</f>
        <v>SOU(H)</v>
      </c>
      <c r="AK595" t="str">
        <f ca="1">IF(RIGHT(FPL_Combined[[#Headers],[Gameweek 36]],2)&lt;$B$622,INDEX(FPL_Results_Extract[Gameweek 11],MATCH($A595,FPL_Results_Extract[[Player]:[Player]],0)),INDEX(Team_Key[[Abbreviation]:[Abbreviation]],MATCH(LEFT(INDEX(FPL_Fixtures_Extract[],MATCH($A595,FPL_Fixtures_Extract[[Player]:[Player]],0),MATCH(FPL_Combined[[#Headers],[Gameweek 36]],FPL_Fixtures_Extract[#Headers],0)),LEN(INDEX(FPL_Fixtures_Extract[],MATCH($A595,FPL_Fixtures_Extract[[Player]:[Player]],0),MATCH(FPL_Combined[[#Headers],[Gameweek 36]],FPL_Fixtures_Extract[#Headers],0)))-4),Team_Key[[Full Name]:[Full Name]],0))&amp;RIGHT(INDEX(FPL_Fixtures_Extract[],MATCH($A595,FPL_Fixtures_Extract[[Player]:[Player]],0),MATCH(FPL_Combined[[#Headers],[Gameweek 36]],FPL_Fixtures_Extract[#Headers],0)),3))</f>
        <v>WAT(A)</v>
      </c>
      <c r="AL595" t="str">
        <f ca="1">IF(RIGHT(FPL_Combined[[#Headers],[Gameweek 37]],2)&lt;$B$622,INDEX(FPL_Results_Extract[Gameweek 12],MATCH($A595,FPL_Results_Extract[[Player]:[Player]],0)),INDEX(Team_Key[[Abbreviation]:[Abbreviation]],MATCH(LEFT(INDEX(FPL_Fixtures_Extract[],MATCH($A595,FPL_Fixtures_Extract[[Player]:[Player]],0),MATCH(FPL_Combined[[#Headers],[Gameweek 37]],FPL_Fixtures_Extract[#Headers],0)),LEN(INDEX(FPL_Fixtures_Extract[],MATCH($A595,FPL_Fixtures_Extract[[Player]:[Player]],0),MATCH(FPL_Combined[[#Headers],[Gameweek 37]],FPL_Fixtures_Extract[#Headers],0)))-4),Team_Key[[Full Name]:[Full Name]],0))&amp;RIGHT(INDEX(FPL_Fixtures_Extract[],MATCH($A595,FPL_Fixtures_Extract[[Player]:[Player]],0),MATCH(FPL_Combined[[#Headers],[Gameweek 37]],FPL_Fixtures_Extract[#Headers],0)),3))</f>
        <v>NEW(H)</v>
      </c>
      <c r="AM595" t="str">
        <f ca="1">IF(RIGHT(FPL_Combined[[#Headers],[Gameweek 38]],2)&lt;$B$622,INDEX(FPL_Results_Extract[Gameweek 13],MATCH($A595,FPL_Results_Extract[[Player]:[Player]],0)),INDEX(Team_Key[[Abbreviation]:[Abbreviation]],MATCH(LEFT(INDEX(FPL_Fixtures_Extract[],MATCH($A595,FPL_Fixtures_Extract[[Player]:[Player]],0),MATCH(FPL_Combined[[#Headers],[Gameweek 38]],FPL_Fixtures_Extract[#Headers],0)),LEN(INDEX(FPL_Fixtures_Extract[],MATCH($A595,FPL_Fixtures_Extract[[Player]:[Player]],0),MATCH(FPL_Combined[[#Headers],[Gameweek 38]],FPL_Fixtures_Extract[#Headers],0)))-4),Team_Key[[Full Name]:[Full Name]],0))&amp;RIGHT(INDEX(FPL_Fixtures_Extract[],MATCH($A595,FPL_Fixtures_Extract[[Player]:[Player]],0),MATCH(FPL_Combined[[#Headers],[Gameweek 38]],FPL_Fixtures_Extract[#Headers],0)),3))</f>
        <v>ARS(A)</v>
      </c>
    </row>
    <row r="596" spans="1:39" x14ac:dyDescent="0.45">
      <c r="A596" t="s">
        <v>165</v>
      </c>
      <c r="B596" t="str">
        <f ca="1">IF(RIGHT(FPL_Combined[[#Headers],[Gameweek 01]],2)&lt;$B$622,INDEX(FPL_Results_Extract[Gameweek 01],MATCH($A596,FPL_Results_Extract[[Player]:[Player]],0)),INDEX(Team_Key[[Abbreviation]:[Abbreviation]],MATCH(LEFT(INDEX(FPL_Fixtures_Extract[],MATCH($A596,FPL_Fixtures_Extract[[Player]:[Player]],0),MATCH(FPL_Combined[[#Headers],[Gameweek 01]],FPL_Fixtures_Extract[#Headers],0)),LEN(INDEX(FPL_Fixtures_Extract[],MATCH($A596,FPL_Fixtures_Extract[[Player]:[Player]],0),MATCH(FPL_Combined[[#Headers],[Gameweek 01]],FPL_Fixtures_Extract[#Headers],0)))-4),Team_Key[[Full Name]:[Full Name]],0))&amp;RIGHT(INDEX(FPL_Fixtures_Extract[],MATCH($A596,FPL_Fixtures_Extract[[Player]:[Player]],0),MATCH(FPL_Combined[[#Headers],[Gameweek 01]],FPL_Fixtures_Extract[#Headers],0)),3))</f>
        <v>LIV(H) 0-1</v>
      </c>
      <c r="C596" t="str">
        <f ca="1">IF(RIGHT(FPL_Combined[[#Headers],[Gameweek 02]],2)&lt;$B$622,INDEX(FPL_Results_Extract[Gameweek 02],MATCH($A596,FPL_Results_Extract[[Player]:[Player]],0)),INDEX(Team_Key[[Abbreviation]:[Abbreviation]],MATCH(LEFT(INDEX(FPL_Fixtures_Extract[],MATCH($A596,FPL_Fixtures_Extract[[Player]:[Player]],0),MATCH(FPL_Combined[[#Headers],[Gameweek 02]],FPL_Fixtures_Extract[#Headers],0)),LEN(INDEX(FPL_Fixtures_Extract[],MATCH($A596,FPL_Fixtures_Extract[[Player]:[Player]],0),MATCH(FPL_Combined[[#Headers],[Gameweek 02]],FPL_Fixtures_Extract[#Headers],0)))-4),Team_Key[[Full Name]:[Full Name]],0))&amp;RIGHT(INDEX(FPL_Fixtures_Extract[],MATCH($A596,FPL_Fixtures_Extract[[Player]:[Player]],0),MATCH(FPL_Combined[[#Headers],[Gameweek 02]],FPL_Fixtures_Extract[#Headers],0)),3))</f>
        <v>TOT(A) 2-2</v>
      </c>
      <c r="D596" t="str">
        <f ca="1">IF(RIGHT(FPL_Combined[[#Headers],[Gameweek 03]],2)&lt;$B$622,INDEX(FPL_Results_Extract[Gameweek 03],MATCH($A596,FPL_Results_Extract[[Player]:[Player]],0)),INDEX(Team_Key[[Abbreviation]:[Abbreviation]],MATCH(LEFT(INDEX(FPL_Fixtures_Extract[],MATCH($A596,FPL_Fixtures_Extract[[Player]:[Player]],0),MATCH(FPL_Combined[[#Headers],[Gameweek 03]],FPL_Fixtures_Extract[#Headers],0)),LEN(INDEX(FPL_Fixtures_Extract[],MATCH($A596,FPL_Fixtures_Extract[[Player]:[Player]],0),MATCH(FPL_Combined[[#Headers],[Gameweek 03]],FPL_Fixtures_Extract[#Headers],0)))-4),Team_Key[[Full Name]:[Full Name]],0))&amp;RIGHT(INDEX(FPL_Fixtures_Extract[],MATCH($A596,FPL_Fixtures_Extract[[Player]:[Player]],0),MATCH(FPL_Combined[[#Headers],[Gameweek 03]],FPL_Fixtures_Extract[#Headers],0)),3))</f>
        <v>NOR(A) 1-1</v>
      </c>
      <c r="E596" t="str">
        <f ca="1">IF(RIGHT(FPL_Combined[[#Headers],[Gameweek 04]],2)&lt;$B$622,INDEX(FPL_Results_Extract[Gameweek 04],MATCH($A596,FPL_Results_Extract[[Player]:[Player]],0)),INDEX(Team_Key[[Abbreviation]:[Abbreviation]],MATCH(LEFT(INDEX(FPL_Fixtures_Extract[],MATCH($A596,FPL_Fixtures_Extract[[Player]:[Player]],0),MATCH(FPL_Combined[[#Headers],[Gameweek 04]],FPL_Fixtures_Extract[#Headers],0)),LEN(INDEX(FPL_Fixtures_Extract[],MATCH($A596,FPL_Fixtures_Extract[[Player]:[Player]],0),MATCH(FPL_Combined[[#Headers],[Gameweek 04]],FPL_Fixtures_Extract[#Headers],0)))-4),Team_Key[[Full Name]:[Full Name]],0))&amp;RIGHT(INDEX(FPL_Fixtures_Extract[],MATCH($A596,FPL_Fixtures_Extract[[Player]:[Player]],0),MATCH(FPL_Combined[[#Headers],[Gameweek 04]],FPL_Fixtures_Extract[#Headers],0)),3))</f>
        <v>WBA(H) 0-1</v>
      </c>
      <c r="F596" t="str">
        <f ca="1">IF(RIGHT(FPL_Combined[[#Headers],[Gameweek 05]],2)&lt;$B$622,INDEX(FPL_Results_Extract[Gameweek 05],MATCH($A596,FPL_Results_Extract[[Player]:[Player]],0)),INDEX(Team_Key[[Abbreviation]:[Abbreviation]],MATCH(LEFT(INDEX(FPL_Fixtures_Extract[],MATCH($A596,FPL_Fixtures_Extract[[Player]:[Player]],0),MATCH(FPL_Combined[[#Headers],[Gameweek 05]],FPL_Fixtures_Extract[#Headers],0)),LEN(INDEX(FPL_Fixtures_Extract[],MATCH($A596,FPL_Fixtures_Extract[[Player]:[Player]],0),MATCH(FPL_Combined[[#Headers],[Gameweek 05]],FPL_Fixtures_Extract[#Headers],0)))-4),Team_Key[[Full Name]:[Full Name]],0))&amp;RIGHT(INDEX(FPL_Fixtures_Extract[],MATCH($A596,FPL_Fixtures_Extract[[Player]:[Player]],0),MATCH(FPL_Combined[[#Headers],[Gameweek 05]],FPL_Fixtures_Extract[#Headers],0)),3))</f>
        <v>ARS(A) 0-2</v>
      </c>
      <c r="G596" t="str">
        <f ca="1">IF(RIGHT(FPL_Combined[[#Headers],[Gameweek 06]],2)&lt;$B$622,INDEX(FPL_Results_Extract[Gameweek 06],MATCH($A596,FPL_Results_Extract[[Player]:[Player]],0)),INDEX(Team_Key[[Abbreviation]:[Abbreviation]],MATCH(LEFT(INDEX(FPL_Fixtures_Extract[],MATCH($A596,FPL_Fixtures_Extract[[Player]:[Player]],0),MATCH(FPL_Combined[[#Headers],[Gameweek 06]],FPL_Fixtures_Extract[#Headers],0)),LEN(INDEX(FPL_Fixtures_Extract[],MATCH($A596,FPL_Fixtures_Extract[[Player]:[Player]],0),MATCH(FPL_Combined[[#Headers],[Gameweek 06]],FPL_Fixtures_Extract[#Headers],0)))-4),Team_Key[[Full Name]:[Full Name]],0))&amp;RIGHT(INDEX(FPL_Fixtures_Extract[],MATCH($A596,FPL_Fixtures_Extract[[Player]:[Player]],0),MATCH(FPL_Combined[[#Headers],[Gameweek 06]],FPL_Fixtures_Extract[#Headers],0)),3))</f>
        <v>LEI(H) 2-2</v>
      </c>
      <c r="H596" t="str">
        <f ca="1">IF(RIGHT(FPL_Combined[[#Headers],[Gameweek 07]],2)&lt;$B$622,INDEX(FPL_Results_Extract[Gameweek 07],MATCH($A596,FPL_Results_Extract[[Player]:[Player]],0)),INDEX(Team_Key[[Abbreviation]:[Abbreviation]],MATCH(LEFT(INDEX(FPL_Fixtures_Extract[],MATCH($A596,FPL_Fixtures_Extract[[Player]:[Player]],0),MATCH(FPL_Combined[[#Headers],[Gameweek 07]],FPL_Fixtures_Extract[#Headers],0)),LEN(INDEX(FPL_Fixtures_Extract[],MATCH($A596,FPL_Fixtures_Extract[[Player]:[Player]],0),MATCH(FPL_Combined[[#Headers],[Gameweek 07]],FPL_Fixtures_Extract[#Headers],0)))-4),Team_Key[[Full Name]:[Full Name]],0))&amp;RIGHT(INDEX(FPL_Fixtures_Extract[],MATCH($A596,FPL_Fixtures_Extract[[Player]:[Player]],0),MATCH(FPL_Combined[[#Headers],[Gameweek 07]],FPL_Fixtures_Extract[#Headers],0)),3))</f>
        <v>BOU(H) 2-1</v>
      </c>
      <c r="I596" t="str">
        <f ca="1">IF(RIGHT(FPL_Combined[[#Headers],[Gameweek 08]],2)&lt;$B$622,INDEX(FPL_Results_Extract[Gameweek 08],MATCH($A596,FPL_Results_Extract[[Player]:[Player]],0)),INDEX(Team_Key[[Abbreviation]:[Abbreviation]],MATCH(LEFT(INDEX(FPL_Fixtures_Extract[],MATCH($A596,FPL_Fixtures_Extract[[Player]:[Player]],0),MATCH(FPL_Combined[[#Headers],[Gameweek 08]],FPL_Fixtures_Extract[#Headers],0)),LEN(INDEX(FPL_Fixtures_Extract[],MATCH($A596,FPL_Fixtures_Extract[[Player]:[Player]],0),MATCH(FPL_Combined[[#Headers],[Gameweek 08]],FPL_Fixtures_Extract[#Headers],0)))-4),Team_Key[[Full Name]:[Full Name]],0))&amp;RIGHT(INDEX(FPL_Fixtures_Extract[],MATCH($A596,FPL_Fixtures_Extract[[Player]:[Player]],0),MATCH(FPL_Combined[[#Headers],[Gameweek 08]],FPL_Fixtures_Extract[#Headers],0)),3))</f>
        <v>AVL(A) 1-0</v>
      </c>
      <c r="J596" t="str">
        <f ca="1">IF(RIGHT(FPL_Combined[[#Headers],[Gameweek 09]],2)&lt;$B$622,INDEX(FPL_Results_Extract[Gameweek 09],MATCH($A596,FPL_Results_Extract[[Player]:[Player]],0)),INDEX(Team_Key[[Abbreviation]:[Abbreviation]],MATCH(LEFT(INDEX(FPL_Fixtures_Extract[],MATCH($A596,FPL_Fixtures_Extract[[Player]:[Player]],0),MATCH(FPL_Combined[[#Headers],[Gameweek 09]],FPL_Fixtures_Extract[#Headers],0)),LEN(INDEX(FPL_Fixtures_Extract[],MATCH($A596,FPL_Fixtures_Extract[[Player]:[Player]],0),MATCH(FPL_Combined[[#Headers],[Gameweek 09]],FPL_Fixtures_Extract[#Headers],0)))-4),Team_Key[[Full Name]:[Full Name]],0))&amp;RIGHT(INDEX(FPL_Fixtures_Extract[],MATCH($A596,FPL_Fixtures_Extract[[Player]:[Player]],0),MATCH(FPL_Combined[[#Headers],[Gameweek 09]],FPL_Fixtures_Extract[#Headers],0)),3))</f>
        <v>SWA(A) 1-0</v>
      </c>
      <c r="K596" t="str">
        <f ca="1">IF(RIGHT(FPL_Combined[[#Headers],[Gameweek 10]],2)&lt;$B$622,INDEX(FPL_Results_Extract[Gameweek 10],MATCH($A596,FPL_Results_Extract[[Player]:[Player]],0)),INDEX(Team_Key[[Abbreviation]:[Abbreviation]],MATCH(LEFT(INDEX(FPL_Fixtures_Extract[],MATCH($A596,FPL_Fixtures_Extract[[Player]:[Player]],0),MATCH(FPL_Combined[[#Headers],[Gameweek 10]],FPL_Fixtures_Extract[#Headers],0)),LEN(INDEX(FPL_Fixtures_Extract[],MATCH($A596,FPL_Fixtures_Extract[[Player]:[Player]],0),MATCH(FPL_Combined[[#Headers],[Gameweek 10]],FPL_Fixtures_Extract[#Headers],0)))-4),Team_Key[[Full Name]:[Full Name]],0))&amp;RIGHT(INDEX(FPL_Fixtures_Extract[],MATCH($A596,FPL_Fixtures_Extract[[Player]:[Player]],0),MATCH(FPL_Combined[[#Headers],[Gameweek 10]],FPL_Fixtures_Extract[#Headers],0)),3))</f>
        <v>WAT(H) 0-2</v>
      </c>
      <c r="L596" t="str">
        <f ca="1">IF(RIGHT(FPL_Combined[[#Headers],[Gameweek 11]],2)&lt;$B$622,INDEX(FPL_Results_Extract[Gameweek 11],MATCH($A596,FPL_Results_Extract[[Player]:[Player]],0)),INDEX(Team_Key[[Abbreviation]:[Abbreviation]],MATCH(LEFT(INDEX(FPL_Fixtures_Extract[],MATCH($A596,FPL_Fixtures_Extract[[Player]:[Player]],0),MATCH(FPL_Combined[[#Headers],[Gameweek 11]],FPL_Fixtures_Extract[#Headers],0)),LEN(INDEX(FPL_Fixtures_Extract[],MATCH($A596,FPL_Fixtures_Extract[[Player]:[Player]],0),MATCH(FPL_Combined[[#Headers],[Gameweek 11]],FPL_Fixtures_Extract[#Headers],0)))-4),Team_Key[[Full Name]:[Full Name]],0))&amp;RIGHT(INDEX(FPL_Fixtures_Extract[],MATCH($A596,FPL_Fixtures_Extract[[Player]:[Player]],0),MATCH(FPL_Combined[[#Headers],[Gameweek 11]],FPL_Fixtures_Extract[#Headers],0)),3))</f>
        <v>NEW(A) 0-0</v>
      </c>
      <c r="M596" t="str">
        <f ca="1">IF(RIGHT(FPL_Combined[[#Headers],[Gameweek 12]],2)&lt;$B$622,INDEX(FPL_Results_Extract[Gameweek 12],MATCH($A596,FPL_Results_Extract[[Player]:[Player]],0)),INDEX(Team_Key[[Abbreviation]:[Abbreviation]],MATCH(LEFT(INDEX(FPL_Fixtures_Extract[],MATCH($A596,FPL_Fixtures_Extract[[Player]:[Player]],0),MATCH(FPL_Combined[[#Headers],[Gameweek 12]],FPL_Fixtures_Extract[#Headers],0)),LEN(INDEX(FPL_Fixtures_Extract[],MATCH($A596,FPL_Fixtures_Extract[[Player]:[Player]],0),MATCH(FPL_Combined[[#Headers],[Gameweek 12]],FPL_Fixtures_Extract[#Headers],0)))-4),Team_Key[[Full Name]:[Full Name]],0))&amp;RIGHT(INDEX(FPL_Fixtures_Extract[],MATCH($A596,FPL_Fixtures_Extract[[Player]:[Player]],0),MATCH(FPL_Combined[[#Headers],[Gameweek 12]],FPL_Fixtures_Extract[#Headers],0)),3))</f>
        <v>CHE(H) 1-0</v>
      </c>
      <c r="N596" t="str">
        <f ca="1">IF(RIGHT(FPL_Combined[[#Headers],[Gameweek 13]],2)&lt;$B$622,INDEX(FPL_Results_Extract[Gameweek 13],MATCH($A596,FPL_Results_Extract[[Player]:[Player]],0)),INDEX(Team_Key[[Abbreviation]:[Abbreviation]],MATCH(LEFT(INDEX(FPL_Fixtures_Extract[],MATCH($A596,FPL_Fixtures_Extract[[Player]:[Player]],0),MATCH(FPL_Combined[[#Headers],[Gameweek 13]],FPL_Fixtures_Extract[#Headers],0)),LEN(INDEX(FPL_Fixtures_Extract[],MATCH($A596,FPL_Fixtures_Extract[[Player]:[Player]],0),MATCH(FPL_Combined[[#Headers],[Gameweek 13]],FPL_Fixtures_Extract[#Headers],0)))-4),Team_Key[[Full Name]:[Full Name]],0))&amp;RIGHT(INDEX(FPL_Fixtures_Extract[],MATCH($A596,FPL_Fixtures_Extract[[Player]:[Player]],0),MATCH(FPL_Combined[[#Headers],[Gameweek 13]],FPL_Fixtures_Extract[#Headers],0)),3))</f>
        <v>SOU(A) 1-0</v>
      </c>
      <c r="O596" t="str">
        <f ca="1">IF(RIGHT(FPL_Combined[[#Headers],[Gameweek 14]],2)&lt;$B$622,INDEX(FPL_Results_Extract[Gameweek 14],MATCH($A596,FPL_Results_Extract[[Player]:[Player]],0)),INDEX(Team_Key[[Abbreviation]:[Abbreviation]],MATCH(LEFT(INDEX(FPL_Fixtures_Extract[],MATCH($A596,FPL_Fixtures_Extract[[Player]:[Player]],0),MATCH(FPL_Combined[[#Headers],[Gameweek 14]],FPL_Fixtures_Extract[#Headers],0)),LEN(INDEX(FPL_Fixtures_Extract[],MATCH($A596,FPL_Fixtures_Extract[[Player]:[Player]],0),MATCH(FPL_Combined[[#Headers],[Gameweek 14]],FPL_Fixtures_Extract[#Headers],0)))-4),Team_Key[[Full Name]:[Full Name]],0))&amp;RIGHT(INDEX(FPL_Fixtures_Extract[],MATCH($A596,FPL_Fixtures_Extract[[Player]:[Player]],0),MATCH(FPL_Combined[[#Headers],[Gameweek 14]],FPL_Fixtures_Extract[#Headers],0)),3))</f>
        <v>SUN(A) 0-2</v>
      </c>
      <c r="P596" t="str">
        <f ca="1">IF(RIGHT(FPL_Combined[[#Headers],[Gameweek 15]],2)&lt;$B$622,INDEX(FPL_Results_Extract[Gameweek 15],MATCH($A596,FPL_Results_Extract[[Player]:[Player]],0)),INDEX(Team_Key[[Abbreviation]:[Abbreviation]],MATCH(LEFT(INDEX(FPL_Fixtures_Extract[],MATCH($A596,FPL_Fixtures_Extract[[Player]:[Player]],0),MATCH(FPL_Combined[[#Headers],[Gameweek 15]],FPL_Fixtures_Extract[#Headers],0)),LEN(INDEX(FPL_Fixtures_Extract[],MATCH($A596,FPL_Fixtures_Extract[[Player]:[Player]],0),MATCH(FPL_Combined[[#Headers],[Gameweek 15]],FPL_Fixtures_Extract[#Headers],0)))-4),Team_Key[[Full Name]:[Full Name]],0))&amp;RIGHT(INDEX(FPL_Fixtures_Extract[],MATCH($A596,FPL_Fixtures_Extract[[Player]:[Player]],0),MATCH(FPL_Combined[[#Headers],[Gameweek 15]],FPL_Fixtures_Extract[#Headers],0)),3))</f>
        <v>MCI(H) 2-0</v>
      </c>
      <c r="Q596" t="str">
        <f ca="1">IF(RIGHT(FPL_Combined[[#Headers],[Gameweek 16]],2)&lt;$B$622,INDEX(FPL_Results_Extract[Gameweek 16],MATCH($A596,FPL_Results_Extract[[Player]:[Player]],0)),INDEX(Team_Key[[Abbreviation]:[Abbreviation]],MATCH(LEFT(INDEX(FPL_Fixtures_Extract[],MATCH($A596,FPL_Fixtures_Extract[[Player]:[Player]],0),MATCH(FPL_Combined[[#Headers],[Gameweek 16]],FPL_Fixtures_Extract[#Headers],0)),LEN(INDEX(FPL_Fixtures_Extract[],MATCH($A596,FPL_Fixtures_Extract[[Player]:[Player]],0),MATCH(FPL_Combined[[#Headers],[Gameweek 16]],FPL_Fixtures_Extract[#Headers],0)))-4),Team_Key[[Full Name]:[Full Name]],0))&amp;RIGHT(INDEX(FPL_Fixtures_Extract[],MATCH($A596,FPL_Fixtures_Extract[[Player]:[Player]],0),MATCH(FPL_Combined[[#Headers],[Gameweek 16]],FPL_Fixtures_Extract[#Headers],0)),3))</f>
        <v>WHU(A) 0-0</v>
      </c>
      <c r="R596" t="str">
        <f ca="1">IF(RIGHT(FPL_Combined[[#Headers],[Gameweek 17]],2)&lt;$B$622,INDEX(FPL_Results_Extract[Gameweek 17],MATCH($A596,FPL_Results_Extract[[Player]:[Player]],0)),INDEX(Team_Key[[Abbreviation]:[Abbreviation]],MATCH(LEFT(INDEX(FPL_Fixtures_Extract[],MATCH($A596,FPL_Fixtures_Extract[[Player]:[Player]],0),MATCH(FPL_Combined[[#Headers],[Gameweek 17]],FPL_Fixtures_Extract[#Headers],0)),LEN(INDEX(FPL_Fixtures_Extract[],MATCH($A596,FPL_Fixtures_Extract[[Player]:[Player]],0),MATCH(FPL_Combined[[#Headers],[Gameweek 17]],FPL_Fixtures_Extract[#Headers],0)))-4),Team_Key[[Full Name]:[Full Name]],0))&amp;RIGHT(INDEX(FPL_Fixtures_Extract[],MATCH($A596,FPL_Fixtures_Extract[[Player]:[Player]],0),MATCH(FPL_Combined[[#Headers],[Gameweek 17]],FPL_Fixtures_Extract[#Headers],0)),3))</f>
        <v>CRY(H) 1-2</v>
      </c>
      <c r="S596" t="str">
        <f ca="1">IF(RIGHT(FPL_Combined[[#Headers],[Gameweek 18]],2)&lt;$B$622,INDEX(FPL_Results_Extract[Gameweek 18],MATCH($A596,FPL_Results_Extract[[Player]:[Player]],0)),INDEX(Team_Key[[Abbreviation]:[Abbreviation]],MATCH(LEFT(INDEX(FPL_Fixtures_Extract[],MATCH($A596,FPL_Fixtures_Extract[[Player]:[Player]],0),MATCH(FPL_Combined[[#Headers],[Gameweek 18]],FPL_Fixtures_Extract[#Headers],0)),LEN(INDEX(FPL_Fixtures_Extract[],MATCH($A596,FPL_Fixtures_Extract[[Player]:[Player]],0),MATCH(FPL_Combined[[#Headers],[Gameweek 18]],FPL_Fixtures_Extract[#Headers],0)))-4),Team_Key[[Full Name]:[Full Name]],0))&amp;RIGHT(INDEX(FPL_Fixtures_Extract[],MATCH($A596,FPL_Fixtures_Extract[[Player]:[Player]],0),MATCH(FPL_Combined[[#Headers],[Gameweek 18]],FPL_Fixtures_Extract[#Headers],0)),3))</f>
        <v>MUN(H) 2-0</v>
      </c>
      <c r="T596" t="str">
        <f ca="1">IF(RIGHT(FPL_Combined[[#Headers],[Gameweek 19]],2)&lt;$B$622,INDEX(FPL_Results_Extract[Gameweek 19],MATCH($A596,FPL_Results_Extract[[Player]:[Player]],0)),INDEX(Team_Key[[Abbreviation]:[Abbreviation]],MATCH(LEFT(INDEX(FPL_Fixtures_Extract[],MATCH($A596,FPL_Fixtures_Extract[[Player]:[Player]],0),MATCH(FPL_Combined[[#Headers],[Gameweek 19]],FPL_Fixtures_Extract[#Headers],0)),LEN(INDEX(FPL_Fixtures_Extract[],MATCH($A596,FPL_Fixtures_Extract[[Player]:[Player]],0),MATCH(FPL_Combined[[#Headers],[Gameweek 19]],FPL_Fixtures_Extract[#Headers],0)))-4),Team_Key[[Full Name]:[Full Name]],0))&amp;RIGHT(INDEX(FPL_Fixtures_Extract[],MATCH($A596,FPL_Fixtures_Extract[[Player]:[Player]],0),MATCH(FPL_Combined[[#Headers],[Gameweek 19]],FPL_Fixtures_Extract[#Headers],0)),3))</f>
        <v>EVE(A) 4-3</v>
      </c>
      <c r="U596" t="str">
        <f ca="1">IF(RIGHT(FPL_Combined[[#Headers],[Gameweek 20]],2)&lt;$B$622,INDEX(FPL_Results_Extract[Gameweek 20],MATCH($A596,FPL_Results_Extract[[Player]:[Player]],0)),INDEX(Team_Key[[Abbreviation]:[Abbreviation]],MATCH(LEFT(INDEX(FPL_Fixtures_Extract[],MATCH($A596,FPL_Fixtures_Extract[[Player]:[Player]],0),MATCH(FPL_Combined[[#Headers],[Gameweek 20]],FPL_Fixtures_Extract[#Headers],0)),LEN(INDEX(FPL_Fixtures_Extract[],MATCH($A596,FPL_Fixtures_Extract[[Player]:[Player]],0),MATCH(FPL_Combined[[#Headers],[Gameweek 20]],FPL_Fixtures_Extract[#Headers],0)))-4),Team_Key[[Full Name]:[Full Name]],0))&amp;RIGHT(INDEX(FPL_Fixtures_Extract[],MATCH($A596,FPL_Fixtures_Extract[[Player]:[Player]],0),MATCH(FPL_Combined[[#Headers],[Gameweek 20]],FPL_Fixtures_Extract[#Headers],0)),3))</f>
        <v>WBA(A) 1-2</v>
      </c>
      <c r="V596" t="str">
        <f ca="1">IF(RIGHT(FPL_Combined[[#Headers],[Gameweek 21]],2)&lt;$B$622,INDEX(FPL_Results_Extract[Gameweek 21],MATCH($A596,FPL_Results_Extract[[Player]:[Player]],0)),INDEX(Team_Key[[Abbreviation]:[Abbreviation]],MATCH(LEFT(INDEX(FPL_Fixtures_Extract[],MATCH($A596,FPL_Fixtures_Extract[[Player]:[Player]],0),MATCH(FPL_Combined[[#Headers],[Gameweek 21]],FPL_Fixtures_Extract[#Headers],0)),LEN(INDEX(FPL_Fixtures_Extract[],MATCH($A596,FPL_Fixtures_Extract[[Player]:[Player]],0),MATCH(FPL_Combined[[#Headers],[Gameweek 21]],FPL_Fixtures_Extract[#Headers],0)))-4),Team_Key[[Full Name]:[Full Name]],0))&amp;RIGHT(INDEX(FPL_Fixtures_Extract[],MATCH($A596,FPL_Fixtures_Extract[[Player]:[Player]],0),MATCH(FPL_Combined[[#Headers],[Gameweek 21]],FPL_Fixtures_Extract[#Headers],0)),3))</f>
        <v>NOR(H) 3-1</v>
      </c>
      <c r="W596" t="str">
        <f ca="1">IF(RIGHT(FPL_Combined[[#Headers],[Gameweek 22]],2)&lt;$B$622,INDEX(FPL_Results_Extract[Gameweek 22],MATCH($A596,FPL_Results_Extract[[Player]:[Player]],0)),INDEX(Team_Key[[Abbreviation]:[Abbreviation]],MATCH(LEFT(INDEX(FPL_Fixtures_Extract[],MATCH($A596,FPL_Fixtures_Extract[[Player]:[Player]],0),MATCH(FPL_Combined[[#Headers],[Gameweek 22]],FPL_Fixtures_Extract[#Headers],0)),LEN(INDEX(FPL_Fixtures_Extract[],MATCH($A596,FPL_Fixtures_Extract[[Player]:[Player]],0),MATCH(FPL_Combined[[#Headers],[Gameweek 22]],FPL_Fixtures_Extract[#Headers],0)))-4),Team_Key[[Full Name]:[Full Name]],0))&amp;RIGHT(INDEX(FPL_Fixtures_Extract[],MATCH($A596,FPL_Fixtures_Extract[[Player]:[Player]],0),MATCH(FPL_Combined[[#Headers],[Gameweek 22]],FPL_Fixtures_Extract[#Headers],0)),3))</f>
        <v>ARS(H) 0-0</v>
      </c>
      <c r="X596" t="str">
        <f ca="1">IF(RIGHT(FPL_Combined[[#Headers],[Gameweek 23]],2)&lt;$B$622,INDEX(FPL_Results_Extract[Gameweek 23],MATCH($A596,FPL_Results_Extract[[Player]:[Player]],0)),INDEX(Team_Key[[Abbreviation]:[Abbreviation]],MATCH(LEFT(INDEX(FPL_Fixtures_Extract[],MATCH($A596,FPL_Fixtures_Extract[[Player]:[Player]],0),MATCH(FPL_Combined[[#Headers],[Gameweek 23]],FPL_Fixtures_Extract[#Headers],0)),LEN(INDEX(FPL_Fixtures_Extract[],MATCH($A596,FPL_Fixtures_Extract[[Player]:[Player]],0),MATCH(FPL_Combined[[#Headers],[Gameweek 23]],FPL_Fixtures_Extract[#Headers],0)))-4),Team_Key[[Full Name]:[Full Name]],0))&amp;RIGHT(INDEX(FPL_Fixtures_Extract[],MATCH($A596,FPL_Fixtures_Extract[[Player]:[Player]],0),MATCH(FPL_Combined[[#Headers],[Gameweek 23]],FPL_Fixtures_Extract[#Headers],0)),3))</f>
        <v>LEI(A) 0-3</v>
      </c>
      <c r="Y596" t="str">
        <f ca="1">IF(RIGHT(FPL_Combined[[#Headers],[Gameweek 24]],2)&lt;$B$622,INDEX(FPL_Results_Extract[Team],MATCH($A596,FPL_Results_Extract[[Player]:[Player]],0)),INDEX(Team_Key[[Abbreviation]:[Abbreviation]],MATCH(LEFT(INDEX(FPL_Fixtures_Extract[],MATCH($A596,FPL_Fixtures_Extract[[Player]:[Player]],0),MATCH(FPL_Combined[[#Headers],[Gameweek 24]],FPL_Fixtures_Extract[#Headers],0)),LEN(INDEX(FPL_Fixtures_Extract[],MATCH($A596,FPL_Fixtures_Extract[[Player]:[Player]],0),MATCH(FPL_Combined[[#Headers],[Gameweek 24]],FPL_Fixtures_Extract[#Headers],0)))-4),Team_Key[[Full Name]:[Full Name]],0))&amp;RIGHT(INDEX(FPL_Fixtures_Extract[],MATCH($A596,FPL_Fixtures_Extract[[Player]:[Player]],0),MATCH(FPL_Combined[[#Headers],[Gameweek 24]],FPL_Fixtures_Extract[#Headers],0)),3))</f>
        <v>STK</v>
      </c>
      <c r="Z596" t="str">
        <f ca="1">IF(RIGHT(FPL_Combined[[#Headers],[Gameweek 25]],2)&lt;$B$622,INDEX(FPL_Results_Extract[Player],MATCH($A596,FPL_Results_Extract[[Player]:[Player]],0)),INDEX(Team_Key[[Abbreviation]:[Abbreviation]],MATCH(LEFT(INDEX(FPL_Fixtures_Extract[],MATCH($A596,FPL_Fixtures_Extract[[Player]:[Player]],0),MATCH(FPL_Combined[[#Headers],[Gameweek 25]],FPL_Fixtures_Extract[#Headers],0)),LEN(INDEX(FPL_Fixtures_Extract[],MATCH($A596,FPL_Fixtures_Extract[[Player]:[Player]],0),MATCH(FPL_Combined[[#Headers],[Gameweek 25]],FPL_Fixtures_Extract[#Headers],0)))-4),Team_Key[[Full Name]:[Full Name]],0))&amp;RIGHT(INDEX(FPL_Fixtures_Extract[],MATCH($A596,FPL_Fixtures_Extract[[Player]:[Player]],0),MATCH(FPL_Combined[[#Headers],[Gameweek 25]],FPL_Fixtures_Extract[#Headers],0)),3))</f>
        <v>Whelan</v>
      </c>
      <c r="AA596" t="str">
        <f ca="1">IF(RIGHT(FPL_Combined[[#Headers],[Gameweek 26]],2)&lt;$B$622,INDEX(FPL_Results_Extract[Gameweek 01],MATCH($A596,FPL_Results_Extract[[Player]:[Player]],0)),INDEX(Team_Key[[Abbreviation]:[Abbreviation]],MATCH(LEFT(INDEX(FPL_Fixtures_Extract[],MATCH($A596,FPL_Fixtures_Extract[[Player]:[Player]],0),MATCH(FPL_Combined[[#Headers],[Gameweek 26]],FPL_Fixtures_Extract[#Headers],0)),LEN(INDEX(FPL_Fixtures_Extract[],MATCH($A596,FPL_Fixtures_Extract[[Player]:[Player]],0),MATCH(FPL_Combined[[#Headers],[Gameweek 26]],FPL_Fixtures_Extract[#Headers],0)))-4),Team_Key[[Full Name]:[Full Name]],0))&amp;RIGHT(INDEX(FPL_Fixtures_Extract[],MATCH($A596,FPL_Fixtures_Extract[[Player]:[Player]],0),MATCH(FPL_Combined[[#Headers],[Gameweek 26]],FPL_Fixtures_Extract[#Headers],0)),3))</f>
        <v>LIV(H) 0-1</v>
      </c>
      <c r="AB596" t="str">
        <f ca="1">IF(RIGHT(FPL_Combined[[#Headers],[Gameweek 27]],2)&lt;$B$622,INDEX(FPL_Results_Extract[Gameweek 02],MATCH($A596,FPL_Results_Extract[[Player]:[Player]],0)),INDEX(Team_Key[[Abbreviation]:[Abbreviation]],MATCH(LEFT(INDEX(FPL_Fixtures_Extract[],MATCH($A596,FPL_Fixtures_Extract[[Player]:[Player]],0),MATCH(FPL_Combined[[#Headers],[Gameweek 27]],FPL_Fixtures_Extract[#Headers],0)),LEN(INDEX(FPL_Fixtures_Extract[],MATCH($A596,FPL_Fixtures_Extract[[Player]:[Player]],0),MATCH(FPL_Combined[[#Headers],[Gameweek 27]],FPL_Fixtures_Extract[#Headers],0)))-4),Team_Key[[Full Name]:[Full Name]],0))&amp;RIGHT(INDEX(FPL_Fixtures_Extract[],MATCH($A596,FPL_Fixtures_Extract[[Player]:[Player]],0),MATCH(FPL_Combined[[#Headers],[Gameweek 27]],FPL_Fixtures_Extract[#Headers],0)),3))</f>
        <v>TOT(A) 2-2</v>
      </c>
      <c r="AC596" t="str">
        <f ca="1">IF(RIGHT(FPL_Combined[[#Headers],[Gameweek 28]],2)&lt;$B$622,INDEX(FPL_Results_Extract[Gameweek 03],MATCH($A596,FPL_Results_Extract[[Player]:[Player]],0)),INDEX(Team_Key[[Abbreviation]:[Abbreviation]],MATCH(LEFT(INDEX(FPL_Fixtures_Extract[],MATCH($A596,FPL_Fixtures_Extract[[Player]:[Player]],0),MATCH(FPL_Combined[[#Headers],[Gameweek 28]],FPL_Fixtures_Extract[#Headers],0)),LEN(INDEX(FPL_Fixtures_Extract[],MATCH($A596,FPL_Fixtures_Extract[[Player]:[Player]],0),MATCH(FPL_Combined[[#Headers],[Gameweek 28]],FPL_Fixtures_Extract[#Headers],0)))-4),Team_Key[[Full Name]:[Full Name]],0))&amp;RIGHT(INDEX(FPL_Fixtures_Extract[],MATCH($A596,FPL_Fixtures_Extract[[Player]:[Player]],0),MATCH(FPL_Combined[[#Headers],[Gameweek 28]],FPL_Fixtures_Extract[#Headers],0)),3))</f>
        <v>NOR(A) 1-1</v>
      </c>
      <c r="AD596" t="str">
        <f ca="1">IF(RIGHT(FPL_Combined[[#Headers],[Gameweek 29]],2)&lt;$B$622,INDEX(FPL_Results_Extract[Gameweek 04],MATCH($A596,FPL_Results_Extract[[Player]:[Player]],0)),INDEX(Team_Key[[Abbreviation]:[Abbreviation]],MATCH(LEFT(INDEX(FPL_Fixtures_Extract[],MATCH($A596,FPL_Fixtures_Extract[[Player]:[Player]],0),MATCH(FPL_Combined[[#Headers],[Gameweek 29]],FPL_Fixtures_Extract[#Headers],0)),LEN(INDEX(FPL_Fixtures_Extract[],MATCH($A596,FPL_Fixtures_Extract[[Player]:[Player]],0),MATCH(FPL_Combined[[#Headers],[Gameweek 29]],FPL_Fixtures_Extract[#Headers],0)))-4),Team_Key[[Full Name]:[Full Name]],0))&amp;RIGHT(INDEX(FPL_Fixtures_Extract[],MATCH($A596,FPL_Fixtures_Extract[[Player]:[Player]],0),MATCH(FPL_Combined[[#Headers],[Gameweek 29]],FPL_Fixtures_Extract[#Headers],0)),3))</f>
        <v>CHE(A)</v>
      </c>
      <c r="AE596" t="str">
        <f ca="1">IF(RIGHT(FPL_Combined[[#Headers],[Gameweek 30]],2)&lt;$B$622,INDEX(FPL_Results_Extract[Gameweek 05],MATCH($A596,FPL_Results_Extract[[Player]:[Player]],0)),INDEX(Team_Key[[Abbreviation]:[Abbreviation]],MATCH(LEFT(INDEX(FPL_Fixtures_Extract[],MATCH($A596,FPL_Fixtures_Extract[[Player]:[Player]],0),MATCH(FPL_Combined[[#Headers],[Gameweek 30]],FPL_Fixtures_Extract[#Headers],0)),LEN(INDEX(FPL_Fixtures_Extract[],MATCH($A596,FPL_Fixtures_Extract[[Player]:[Player]],0),MATCH(FPL_Combined[[#Headers],[Gameweek 30]],FPL_Fixtures_Extract[#Headers],0)))-4),Team_Key[[Full Name]:[Full Name]],0))&amp;RIGHT(INDEX(FPL_Fixtures_Extract[],MATCH($A596,FPL_Fixtures_Extract[[Player]:[Player]],0),MATCH(FPL_Combined[[#Headers],[Gameweek 30]],FPL_Fixtures_Extract[#Headers],0)),3))</f>
        <v>SOU(H)</v>
      </c>
      <c r="AF596" t="str">
        <f ca="1">IF(RIGHT(FPL_Combined[[#Headers],[Gameweek 31]],2)&lt;$B$622,INDEX(FPL_Results_Extract[Gameweek 06],MATCH($A596,FPL_Results_Extract[[Player]:[Player]],0)),INDEX(Team_Key[[Abbreviation]:[Abbreviation]],MATCH(LEFT(INDEX(FPL_Fixtures_Extract[],MATCH($A596,FPL_Fixtures_Extract[[Player]:[Player]],0),MATCH(FPL_Combined[[#Headers],[Gameweek 31]],FPL_Fixtures_Extract[#Headers],0)),LEN(INDEX(FPL_Fixtures_Extract[],MATCH($A596,FPL_Fixtures_Extract[[Player]:[Player]],0),MATCH(FPL_Combined[[#Headers],[Gameweek 31]],FPL_Fixtures_Extract[#Headers],0)))-4),Team_Key[[Full Name]:[Full Name]],0))&amp;RIGHT(INDEX(FPL_Fixtures_Extract[],MATCH($A596,FPL_Fixtures_Extract[[Player]:[Player]],0),MATCH(FPL_Combined[[#Headers],[Gameweek 31]],FPL_Fixtures_Extract[#Headers],0)),3))</f>
        <v>WAT(A)</v>
      </c>
      <c r="AG596" t="str">
        <f ca="1">IF(RIGHT(FPL_Combined[[#Headers],[Gameweek 32]],2)&lt;$B$622,INDEX(FPL_Results_Extract[Gameweek 07],MATCH($A596,FPL_Results_Extract[[Player]:[Player]],0)),INDEX(Team_Key[[Abbreviation]:[Abbreviation]],MATCH(LEFT(INDEX(FPL_Fixtures_Extract[],MATCH($A596,FPL_Fixtures_Extract[[Player]:[Player]],0),MATCH(FPL_Combined[[#Headers],[Gameweek 32]],FPL_Fixtures_Extract[#Headers],0)),LEN(INDEX(FPL_Fixtures_Extract[],MATCH($A596,FPL_Fixtures_Extract[[Player]:[Player]],0),MATCH(FPL_Combined[[#Headers],[Gameweek 32]],FPL_Fixtures_Extract[#Headers],0)))-4),Team_Key[[Full Name]:[Full Name]],0))&amp;RIGHT(INDEX(FPL_Fixtures_Extract[],MATCH($A596,FPL_Fixtures_Extract[[Player]:[Player]],0),MATCH(FPL_Combined[[#Headers],[Gameweek 32]],FPL_Fixtures_Extract[#Headers],0)),3))</f>
        <v>SWA(H)</v>
      </c>
      <c r="AH596" t="str">
        <f ca="1">IF(RIGHT(FPL_Combined[[#Headers],[Gameweek 33]],2)&lt;$B$622,INDEX(FPL_Results_Extract[Gameweek 08],MATCH($A596,FPL_Results_Extract[[Player]:[Player]],0)),INDEX(Team_Key[[Abbreviation]:[Abbreviation]],MATCH(LEFT(INDEX(FPL_Fixtures_Extract[],MATCH($A596,FPL_Fixtures_Extract[[Player]:[Player]],0),MATCH(FPL_Combined[[#Headers],[Gameweek 33]],FPL_Fixtures_Extract[#Headers],0)),LEN(INDEX(FPL_Fixtures_Extract[],MATCH($A596,FPL_Fixtures_Extract[[Player]:[Player]],0),MATCH(FPL_Combined[[#Headers],[Gameweek 33]],FPL_Fixtures_Extract[#Headers],0)))-4),Team_Key[[Full Name]:[Full Name]],0))&amp;RIGHT(INDEX(FPL_Fixtures_Extract[],MATCH($A596,FPL_Fixtures_Extract[[Player]:[Player]],0),MATCH(FPL_Combined[[#Headers],[Gameweek 33]],FPL_Fixtures_Extract[#Headers],0)),3))</f>
        <v>LIV(A)</v>
      </c>
      <c r="AI596" t="str">
        <f ca="1">IF(RIGHT(FPL_Combined[[#Headers],[Gameweek 34]],2)&lt;$B$622,INDEX(FPL_Results_Extract[Gameweek 09],MATCH($A596,FPL_Results_Extract[[Player]:[Player]],0)),INDEX(Team_Key[[Abbreviation]:[Abbreviation]],MATCH(LEFT(INDEX(FPL_Fixtures_Extract[],MATCH($A596,FPL_Fixtures_Extract[[Player]:[Player]],0),MATCH(FPL_Combined[[#Headers],[Gameweek 34]],FPL_Fixtures_Extract[#Headers],0)),LEN(INDEX(FPL_Fixtures_Extract[],MATCH($A596,FPL_Fixtures_Extract[[Player]:[Player]],0),MATCH(FPL_Combined[[#Headers],[Gameweek 34]],FPL_Fixtures_Extract[#Headers],0)))-4),Team_Key[[Full Name]:[Full Name]],0))&amp;RIGHT(INDEX(FPL_Fixtures_Extract[],MATCH($A596,FPL_Fixtures_Extract[[Player]:[Player]],0),MATCH(FPL_Combined[[#Headers],[Gameweek 34]],FPL_Fixtures_Extract[#Headers],0)),3))</f>
        <v>TOT(H)</v>
      </c>
      <c r="AJ596" t="str">
        <f ca="1">IF(RIGHT(FPL_Combined[[#Headers],[Gameweek 35]],2)&lt;$B$622,INDEX(FPL_Results_Extract[Gameweek 10],MATCH($A596,FPL_Results_Extract[[Player]:[Player]],0)),INDEX(Team_Key[[Abbreviation]:[Abbreviation]],MATCH(LEFT(INDEX(FPL_Fixtures_Extract[],MATCH($A596,FPL_Fixtures_Extract[[Player]:[Player]],0),MATCH(FPL_Combined[[#Headers],[Gameweek 35]],FPL_Fixtures_Extract[#Headers],0)),LEN(INDEX(FPL_Fixtures_Extract[],MATCH($A596,FPL_Fixtures_Extract[[Player]:[Player]],0),MATCH(FPL_Combined[[#Headers],[Gameweek 35]],FPL_Fixtures_Extract[#Headers],0)))-4),Team_Key[[Full Name]:[Full Name]],0))&amp;RIGHT(INDEX(FPL_Fixtures_Extract[],MATCH($A596,FPL_Fixtures_Extract[[Player]:[Player]],0),MATCH(FPL_Combined[[#Headers],[Gameweek 35]],FPL_Fixtures_Extract[#Headers],0)),3))</f>
        <v>MCI(A)</v>
      </c>
      <c r="AK596" t="str">
        <f ca="1">IF(RIGHT(FPL_Combined[[#Headers],[Gameweek 36]],2)&lt;$B$622,INDEX(FPL_Results_Extract[Gameweek 11],MATCH($A596,FPL_Results_Extract[[Player]:[Player]],0)),INDEX(Team_Key[[Abbreviation]:[Abbreviation]],MATCH(LEFT(INDEX(FPL_Fixtures_Extract[],MATCH($A596,FPL_Fixtures_Extract[[Player]:[Player]],0),MATCH(FPL_Combined[[#Headers],[Gameweek 36]],FPL_Fixtures_Extract[#Headers],0)),LEN(INDEX(FPL_Fixtures_Extract[],MATCH($A596,FPL_Fixtures_Extract[[Player]:[Player]],0),MATCH(FPL_Combined[[#Headers],[Gameweek 36]],FPL_Fixtures_Extract[#Headers],0)))-4),Team_Key[[Full Name]:[Full Name]],0))&amp;RIGHT(INDEX(FPL_Fixtures_Extract[],MATCH($A596,FPL_Fixtures_Extract[[Player]:[Player]],0),MATCH(FPL_Combined[[#Headers],[Gameweek 36]],FPL_Fixtures_Extract[#Headers],0)),3))</f>
        <v>SUN(H)</v>
      </c>
      <c r="AL596" t="str">
        <f ca="1">IF(RIGHT(FPL_Combined[[#Headers],[Gameweek 37]],2)&lt;$B$622,INDEX(FPL_Results_Extract[Gameweek 12],MATCH($A596,FPL_Results_Extract[[Player]:[Player]],0)),INDEX(Team_Key[[Abbreviation]:[Abbreviation]],MATCH(LEFT(INDEX(FPL_Fixtures_Extract[],MATCH($A596,FPL_Fixtures_Extract[[Player]:[Player]],0),MATCH(FPL_Combined[[#Headers],[Gameweek 37]],FPL_Fixtures_Extract[#Headers],0)),LEN(INDEX(FPL_Fixtures_Extract[],MATCH($A596,FPL_Fixtures_Extract[[Player]:[Player]],0),MATCH(FPL_Combined[[#Headers],[Gameweek 37]],FPL_Fixtures_Extract[#Headers],0)))-4),Team_Key[[Full Name]:[Full Name]],0))&amp;RIGHT(INDEX(FPL_Fixtures_Extract[],MATCH($A596,FPL_Fixtures_Extract[[Player]:[Player]],0),MATCH(FPL_Combined[[#Headers],[Gameweek 37]],FPL_Fixtures_Extract[#Headers],0)),3))</f>
        <v>CRY(A)</v>
      </c>
      <c r="AM596" t="str">
        <f ca="1">IF(RIGHT(FPL_Combined[[#Headers],[Gameweek 38]],2)&lt;$B$622,INDEX(FPL_Results_Extract[Gameweek 13],MATCH($A596,FPL_Results_Extract[[Player]:[Player]],0)),INDEX(Team_Key[[Abbreviation]:[Abbreviation]],MATCH(LEFT(INDEX(FPL_Fixtures_Extract[],MATCH($A596,FPL_Fixtures_Extract[[Player]:[Player]],0),MATCH(FPL_Combined[[#Headers],[Gameweek 38]],FPL_Fixtures_Extract[#Headers],0)),LEN(INDEX(FPL_Fixtures_Extract[],MATCH($A596,FPL_Fixtures_Extract[[Player]:[Player]],0),MATCH(FPL_Combined[[#Headers],[Gameweek 38]],FPL_Fixtures_Extract[#Headers],0)))-4),Team_Key[[Full Name]:[Full Name]],0))&amp;RIGHT(INDEX(FPL_Fixtures_Extract[],MATCH($A596,FPL_Fixtures_Extract[[Player]:[Player]],0),MATCH(FPL_Combined[[#Headers],[Gameweek 38]],FPL_Fixtures_Extract[#Headers],0)),3))</f>
        <v>WHU(H)</v>
      </c>
    </row>
    <row r="597" spans="1:39" x14ac:dyDescent="0.45">
      <c r="A597" t="s">
        <v>243</v>
      </c>
      <c r="B597" t="str">
        <f ca="1">IF(RIGHT(FPL_Combined[[#Headers],[Gameweek 01]],2)&lt;$B$622,INDEX(FPL_Results_Extract[Gameweek 01],MATCH($A597,FPL_Results_Extract[[Player]:[Player]],0)),INDEX(Team_Key[[Abbreviation]:[Abbreviation]],MATCH(LEFT(INDEX(FPL_Fixtures_Extract[],MATCH($A597,FPL_Fixtures_Extract[[Player]:[Player]],0),MATCH(FPL_Combined[[#Headers],[Gameweek 01]],FPL_Fixtures_Extract[#Headers],0)),LEN(INDEX(FPL_Fixtures_Extract[],MATCH($A597,FPL_Fixtures_Extract[[Player]:[Player]],0),MATCH(FPL_Combined[[#Headers],[Gameweek 01]],FPL_Fixtures_Extract[#Headers],0)))-4),Team_Key[[Full Name]:[Full Name]],0))&amp;RIGHT(INDEX(FPL_Fixtures_Extract[],MATCH($A597,FPL_Fixtures_Extract[[Player]:[Player]],0),MATCH(FPL_Combined[[#Headers],[Gameweek 01]],FPL_Fixtures_Extract[#Headers],0)),3))</f>
        <v>CRY(H) 1-3</v>
      </c>
      <c r="C597" t="str">
        <f ca="1">IF(RIGHT(FPL_Combined[[#Headers],[Gameweek 02]],2)&lt;$B$622,INDEX(FPL_Results_Extract[Gameweek 02],MATCH($A597,FPL_Results_Extract[[Player]:[Player]],0)),INDEX(Team_Key[[Abbreviation]:[Abbreviation]],MATCH(LEFT(INDEX(FPL_Fixtures_Extract[],MATCH($A597,FPL_Fixtures_Extract[[Player]:[Player]],0),MATCH(FPL_Combined[[#Headers],[Gameweek 02]],FPL_Fixtures_Extract[#Headers],0)),LEN(INDEX(FPL_Fixtures_Extract[],MATCH($A597,FPL_Fixtures_Extract[[Player]:[Player]],0),MATCH(FPL_Combined[[#Headers],[Gameweek 02]],FPL_Fixtures_Extract[#Headers],0)))-4),Team_Key[[Full Name]:[Full Name]],0))&amp;RIGHT(INDEX(FPL_Fixtures_Extract[],MATCH($A597,FPL_Fixtures_Extract[[Player]:[Player]],0),MATCH(FPL_Combined[[#Headers],[Gameweek 02]],FPL_Fixtures_Extract[#Headers],0)),3))</f>
        <v>SUN(A) 3-1</v>
      </c>
      <c r="D597" t="str">
        <f ca="1">IF(RIGHT(FPL_Combined[[#Headers],[Gameweek 03]],2)&lt;$B$622,INDEX(FPL_Results_Extract[Gameweek 03],MATCH($A597,FPL_Results_Extract[[Player]:[Player]],0)),INDEX(Team_Key[[Abbreviation]:[Abbreviation]],MATCH(LEFT(INDEX(FPL_Fixtures_Extract[],MATCH($A597,FPL_Fixtures_Extract[[Player]:[Player]],0),MATCH(FPL_Combined[[#Headers],[Gameweek 03]],FPL_Fixtures_Extract[#Headers],0)),LEN(INDEX(FPL_Fixtures_Extract[],MATCH($A597,FPL_Fixtures_Extract[[Player]:[Player]],0),MATCH(FPL_Combined[[#Headers],[Gameweek 03]],FPL_Fixtures_Extract[#Headers],0)))-4),Team_Key[[Full Name]:[Full Name]],0))&amp;RIGHT(INDEX(FPL_Fixtures_Extract[],MATCH($A597,FPL_Fixtures_Extract[[Player]:[Player]],0),MATCH(FPL_Combined[[#Headers],[Gameweek 03]],FPL_Fixtures_Extract[#Headers],0)),3))</f>
        <v>STK(H) 1-1</v>
      </c>
      <c r="E597" t="str">
        <f ca="1">IF(RIGHT(FPL_Combined[[#Headers],[Gameweek 04]],2)&lt;$B$622,INDEX(FPL_Results_Extract[Gameweek 04],MATCH($A597,FPL_Results_Extract[[Player]:[Player]],0)),INDEX(Team_Key[[Abbreviation]:[Abbreviation]],MATCH(LEFT(INDEX(FPL_Fixtures_Extract[],MATCH($A597,FPL_Fixtures_Extract[[Player]:[Player]],0),MATCH(FPL_Combined[[#Headers],[Gameweek 04]],FPL_Fixtures_Extract[#Headers],0)),LEN(INDEX(FPL_Fixtures_Extract[],MATCH($A597,FPL_Fixtures_Extract[[Player]:[Player]],0),MATCH(FPL_Combined[[#Headers],[Gameweek 04]],FPL_Fixtures_Extract[#Headers],0)))-4),Team_Key[[Full Name]:[Full Name]],0))&amp;RIGHT(INDEX(FPL_Fixtures_Extract[],MATCH($A597,FPL_Fixtures_Extract[[Player]:[Player]],0),MATCH(FPL_Combined[[#Headers],[Gameweek 04]],FPL_Fixtures_Extract[#Headers],0)),3))</f>
        <v>SOU(A) 0-3</v>
      </c>
      <c r="F597" t="str">
        <f ca="1">IF(RIGHT(FPL_Combined[[#Headers],[Gameweek 05]],2)&lt;$B$622,INDEX(FPL_Results_Extract[Gameweek 05],MATCH($A597,FPL_Results_Extract[[Player]:[Player]],0)),INDEX(Team_Key[[Abbreviation]:[Abbreviation]],MATCH(LEFT(INDEX(FPL_Fixtures_Extract[],MATCH($A597,FPL_Fixtures_Extract[[Player]:[Player]],0),MATCH(FPL_Combined[[#Headers],[Gameweek 05]],FPL_Fixtures_Extract[#Headers],0)),LEN(INDEX(FPL_Fixtures_Extract[],MATCH($A597,FPL_Fixtures_Extract[[Player]:[Player]],0),MATCH(FPL_Combined[[#Headers],[Gameweek 05]],FPL_Fixtures_Extract[#Headers],0)))-4),Team_Key[[Full Name]:[Full Name]],0))&amp;RIGHT(INDEX(FPL_Fixtures_Extract[],MATCH($A597,FPL_Fixtures_Extract[[Player]:[Player]],0),MATCH(FPL_Combined[[#Headers],[Gameweek 05]],FPL_Fixtures_Extract[#Headers],0)),3))</f>
        <v>BOU(H) 3-1</v>
      </c>
      <c r="G597" t="str">
        <f ca="1">IF(RIGHT(FPL_Combined[[#Headers],[Gameweek 06]],2)&lt;$B$622,INDEX(FPL_Results_Extract[Gameweek 06],MATCH($A597,FPL_Results_Extract[[Player]:[Player]],0)),INDEX(Team_Key[[Abbreviation]:[Abbreviation]],MATCH(LEFT(INDEX(FPL_Fixtures_Extract[],MATCH($A597,FPL_Fixtures_Extract[[Player]:[Player]],0),MATCH(FPL_Combined[[#Headers],[Gameweek 06]],FPL_Fixtures_Extract[#Headers],0)),LEN(INDEX(FPL_Fixtures_Extract[],MATCH($A597,FPL_Fixtures_Extract[[Player]:[Player]],0),MATCH(FPL_Combined[[#Headers],[Gameweek 06]],FPL_Fixtures_Extract[#Headers],0)))-4),Team_Key[[Full Name]:[Full Name]],0))&amp;RIGHT(INDEX(FPL_Fixtures_Extract[],MATCH($A597,FPL_Fixtures_Extract[[Player]:[Player]],0),MATCH(FPL_Combined[[#Headers],[Gameweek 06]],FPL_Fixtures_Extract[#Headers],0)),3))</f>
        <v>LIV(A) 1-1</v>
      </c>
      <c r="H597" t="str">
        <f ca="1">IF(RIGHT(FPL_Combined[[#Headers],[Gameweek 07]],2)&lt;$B$622,INDEX(FPL_Results_Extract[Gameweek 07],MATCH($A597,FPL_Results_Extract[[Player]:[Player]],0)),INDEX(Team_Key[[Abbreviation]:[Abbreviation]],MATCH(LEFT(INDEX(FPL_Fixtures_Extract[],MATCH($A597,FPL_Fixtures_Extract[[Player]:[Player]],0),MATCH(FPL_Combined[[#Headers],[Gameweek 07]],FPL_Fixtures_Extract[#Headers],0)),LEN(INDEX(FPL_Fixtures_Extract[],MATCH($A597,FPL_Fixtures_Extract[[Player]:[Player]],0),MATCH(FPL_Combined[[#Headers],[Gameweek 07]],FPL_Fixtures_Extract[#Headers],0)))-4),Team_Key[[Full Name]:[Full Name]],0))&amp;RIGHT(INDEX(FPL_Fixtures_Extract[],MATCH($A597,FPL_Fixtures_Extract[[Player]:[Player]],0),MATCH(FPL_Combined[[#Headers],[Gameweek 07]],FPL_Fixtures_Extract[#Headers],0)),3))</f>
        <v>WHU(A) 2-2</v>
      </c>
      <c r="I597" t="str">
        <f ca="1">IF(RIGHT(FPL_Combined[[#Headers],[Gameweek 08]],2)&lt;$B$622,INDEX(FPL_Results_Extract[Gameweek 08],MATCH($A597,FPL_Results_Extract[[Player]:[Player]],0)),INDEX(Team_Key[[Abbreviation]:[Abbreviation]],MATCH(LEFT(INDEX(FPL_Fixtures_Extract[],MATCH($A597,FPL_Fixtures_Extract[[Player]:[Player]],0),MATCH(FPL_Combined[[#Headers],[Gameweek 08]],FPL_Fixtures_Extract[#Headers],0)),LEN(INDEX(FPL_Fixtures_Extract[],MATCH($A597,FPL_Fixtures_Extract[[Player]:[Player]],0),MATCH(FPL_Combined[[#Headers],[Gameweek 08]],FPL_Fixtures_Extract[#Headers],0)))-4),Team_Key[[Full Name]:[Full Name]],0))&amp;RIGHT(INDEX(FPL_Fixtures_Extract[],MATCH($A597,FPL_Fixtures_Extract[[Player]:[Player]],0),MATCH(FPL_Combined[[#Headers],[Gameweek 08]],FPL_Fixtures_Extract[#Headers],0)),3))</f>
        <v>LEI(H) 1-2</v>
      </c>
      <c r="J597" t="str">
        <f ca="1">IF(RIGHT(FPL_Combined[[#Headers],[Gameweek 09]],2)&lt;$B$622,INDEX(FPL_Results_Extract[Gameweek 09],MATCH($A597,FPL_Results_Extract[[Player]:[Player]],0)),INDEX(Team_Key[[Abbreviation]:[Abbreviation]],MATCH(LEFT(INDEX(FPL_Fixtures_Extract[],MATCH($A597,FPL_Fixtures_Extract[[Player]:[Player]],0),MATCH(FPL_Combined[[#Headers],[Gameweek 09]],FPL_Fixtures_Extract[#Headers],0)),LEN(INDEX(FPL_Fixtures_Extract[],MATCH($A597,FPL_Fixtures_Extract[[Player]:[Player]],0),MATCH(FPL_Combined[[#Headers],[Gameweek 09]],FPL_Fixtures_Extract[#Headers],0)))-4),Team_Key[[Full Name]:[Full Name]],0))&amp;RIGHT(INDEX(FPL_Fixtures_Extract[],MATCH($A597,FPL_Fixtures_Extract[[Player]:[Player]],0),MATCH(FPL_Combined[[#Headers],[Gameweek 09]],FPL_Fixtures_Extract[#Headers],0)),3))</f>
        <v>NEW(A) 2-6</v>
      </c>
      <c r="K597" t="str">
        <f ca="1">IF(RIGHT(FPL_Combined[[#Headers],[Gameweek 10]],2)&lt;$B$622,INDEX(FPL_Results_Extract[Gameweek 10],MATCH($A597,FPL_Results_Extract[[Player]:[Player]],0)),INDEX(Team_Key[[Abbreviation]:[Abbreviation]],MATCH(LEFT(INDEX(FPL_Fixtures_Extract[],MATCH($A597,FPL_Fixtures_Extract[[Player]:[Player]],0),MATCH(FPL_Combined[[#Headers],[Gameweek 10]],FPL_Fixtures_Extract[#Headers],0)),LEN(INDEX(FPL_Fixtures_Extract[],MATCH($A597,FPL_Fixtures_Extract[[Player]:[Player]],0),MATCH(FPL_Combined[[#Headers],[Gameweek 10]],FPL_Fixtures_Extract[#Headers],0)))-4),Team_Key[[Full Name]:[Full Name]],0))&amp;RIGHT(INDEX(FPL_Fixtures_Extract[],MATCH($A597,FPL_Fixtures_Extract[[Player]:[Player]],0),MATCH(FPL_Combined[[#Headers],[Gameweek 10]],FPL_Fixtures_Extract[#Headers],0)),3))</f>
        <v>WBA(H) 0-1</v>
      </c>
      <c r="L597" t="str">
        <f ca="1">IF(RIGHT(FPL_Combined[[#Headers],[Gameweek 11]],2)&lt;$B$622,INDEX(FPL_Results_Extract[Gameweek 11],MATCH($A597,FPL_Results_Extract[[Player]:[Player]],0)),INDEX(Team_Key[[Abbreviation]:[Abbreviation]],MATCH(LEFT(INDEX(FPL_Fixtures_Extract[],MATCH($A597,FPL_Fixtures_Extract[[Player]:[Player]],0),MATCH(FPL_Combined[[#Headers],[Gameweek 11]],FPL_Fixtures_Extract[#Headers],0)),LEN(INDEX(FPL_Fixtures_Extract[],MATCH($A597,FPL_Fixtures_Extract[[Player]:[Player]],0),MATCH(FPL_Combined[[#Headers],[Gameweek 11]],FPL_Fixtures_Extract[#Headers],0)))-4),Team_Key[[Full Name]:[Full Name]],0))&amp;RIGHT(INDEX(FPL_Fixtures_Extract[],MATCH($A597,FPL_Fixtures_Extract[[Player]:[Player]],0),MATCH(FPL_Combined[[#Headers],[Gameweek 11]],FPL_Fixtures_Extract[#Headers],0)),3))</f>
        <v>MCI(A) 1-2</v>
      </c>
      <c r="M597" t="str">
        <f ca="1">IF(RIGHT(FPL_Combined[[#Headers],[Gameweek 12]],2)&lt;$B$622,INDEX(FPL_Results_Extract[Gameweek 12],MATCH($A597,FPL_Results_Extract[[Player]:[Player]],0)),INDEX(Team_Key[[Abbreviation]:[Abbreviation]],MATCH(LEFT(INDEX(FPL_Fixtures_Extract[],MATCH($A597,FPL_Fixtures_Extract[[Player]:[Player]],0),MATCH(FPL_Combined[[#Headers],[Gameweek 12]],FPL_Fixtures_Extract[#Headers],0)),LEN(INDEX(FPL_Fixtures_Extract[],MATCH($A597,FPL_Fixtures_Extract[[Player]:[Player]],0),MATCH(FPL_Combined[[#Headers],[Gameweek 12]],FPL_Fixtures_Extract[#Headers],0)))-4),Team_Key[[Full Name]:[Full Name]],0))&amp;RIGHT(INDEX(FPL_Fixtures_Extract[],MATCH($A597,FPL_Fixtures_Extract[[Player]:[Player]],0),MATCH(FPL_Combined[[#Headers],[Gameweek 12]],FPL_Fixtures_Extract[#Headers],0)),3))</f>
        <v>SWA(H) 1-0</v>
      </c>
      <c r="N597" t="str">
        <f ca="1">IF(RIGHT(FPL_Combined[[#Headers],[Gameweek 13]],2)&lt;$B$622,INDEX(FPL_Results_Extract[Gameweek 13],MATCH($A597,FPL_Results_Extract[[Player]:[Player]],0)),INDEX(Team_Key[[Abbreviation]:[Abbreviation]],MATCH(LEFT(INDEX(FPL_Fixtures_Extract[],MATCH($A597,FPL_Fixtures_Extract[[Player]:[Player]],0),MATCH(FPL_Combined[[#Headers],[Gameweek 13]],FPL_Fixtures_Extract[#Headers],0)),LEN(INDEX(FPL_Fixtures_Extract[],MATCH($A597,FPL_Fixtures_Extract[[Player]:[Player]],0),MATCH(FPL_Combined[[#Headers],[Gameweek 13]],FPL_Fixtures_Extract[#Headers],0)))-4),Team_Key[[Full Name]:[Full Name]],0))&amp;RIGHT(INDEX(FPL_Fixtures_Extract[],MATCH($A597,FPL_Fixtures_Extract[[Player]:[Player]],0),MATCH(FPL_Combined[[#Headers],[Gameweek 13]],FPL_Fixtures_Extract[#Headers],0)),3))</f>
        <v>CHE(A) 0-1</v>
      </c>
      <c r="O597" t="str">
        <f ca="1">IF(RIGHT(FPL_Combined[[#Headers],[Gameweek 14]],2)&lt;$B$622,INDEX(FPL_Results_Extract[Gameweek 14],MATCH($A597,FPL_Results_Extract[[Player]:[Player]],0)),INDEX(Team_Key[[Abbreviation]:[Abbreviation]],MATCH(LEFT(INDEX(FPL_Fixtures_Extract[],MATCH($A597,FPL_Fixtures_Extract[[Player]:[Player]],0),MATCH(FPL_Combined[[#Headers],[Gameweek 14]],FPL_Fixtures_Extract[#Headers],0)),LEN(INDEX(FPL_Fixtures_Extract[],MATCH($A597,FPL_Fixtures_Extract[[Player]:[Player]],0),MATCH(FPL_Combined[[#Headers],[Gameweek 14]],FPL_Fixtures_Extract[#Headers],0)))-4),Team_Key[[Full Name]:[Full Name]],0))&amp;RIGHT(INDEX(FPL_Fixtures_Extract[],MATCH($A597,FPL_Fixtures_Extract[[Player]:[Player]],0),MATCH(FPL_Combined[[#Headers],[Gameweek 14]],FPL_Fixtures_Extract[#Headers],0)),3))</f>
        <v>ARS(H) 1-1</v>
      </c>
      <c r="P597" t="str">
        <f ca="1">IF(RIGHT(FPL_Combined[[#Headers],[Gameweek 15]],2)&lt;$B$622,INDEX(FPL_Results_Extract[Gameweek 15],MATCH($A597,FPL_Results_Extract[[Player]:[Player]],0)),INDEX(Team_Key[[Abbreviation]:[Abbreviation]],MATCH(LEFT(INDEX(FPL_Fixtures_Extract[],MATCH($A597,FPL_Fixtures_Extract[[Player]:[Player]],0),MATCH(FPL_Combined[[#Headers],[Gameweek 15]],FPL_Fixtures_Extract[#Headers],0)),LEN(INDEX(FPL_Fixtures_Extract[],MATCH($A597,FPL_Fixtures_Extract[[Player]:[Player]],0),MATCH(FPL_Combined[[#Headers],[Gameweek 15]],FPL_Fixtures_Extract[#Headers],0)))-4),Team_Key[[Full Name]:[Full Name]],0))&amp;RIGHT(INDEX(FPL_Fixtures_Extract[],MATCH($A597,FPL_Fixtures_Extract[[Player]:[Player]],0),MATCH(FPL_Combined[[#Headers],[Gameweek 15]],FPL_Fixtures_Extract[#Headers],0)),3))</f>
        <v>WAT(A) 0-2</v>
      </c>
      <c r="Q597" t="str">
        <f ca="1">IF(RIGHT(FPL_Combined[[#Headers],[Gameweek 16]],2)&lt;$B$622,INDEX(FPL_Results_Extract[Gameweek 16],MATCH($A597,FPL_Results_Extract[[Player]:[Player]],0)),INDEX(Team_Key[[Abbreviation]:[Abbreviation]],MATCH(LEFT(INDEX(FPL_Fixtures_Extract[],MATCH($A597,FPL_Fixtures_Extract[[Player]:[Player]],0),MATCH(FPL_Combined[[#Headers],[Gameweek 16]],FPL_Fixtures_Extract[#Headers],0)),LEN(INDEX(FPL_Fixtures_Extract[],MATCH($A597,FPL_Fixtures_Extract[[Player]:[Player]],0),MATCH(FPL_Combined[[#Headers],[Gameweek 16]],FPL_Fixtures_Extract[#Headers],0)))-4),Team_Key[[Full Name]:[Full Name]],0))&amp;RIGHT(INDEX(FPL_Fixtures_Extract[],MATCH($A597,FPL_Fixtures_Extract[[Player]:[Player]],0),MATCH(FPL_Combined[[#Headers],[Gameweek 16]],FPL_Fixtures_Extract[#Headers],0)),3))</f>
        <v>EVE(H) 1-1</v>
      </c>
      <c r="R597" t="str">
        <f ca="1">IF(RIGHT(FPL_Combined[[#Headers],[Gameweek 17]],2)&lt;$B$622,INDEX(FPL_Results_Extract[Gameweek 17],MATCH($A597,FPL_Results_Extract[[Player]:[Player]],0)),INDEX(Team_Key[[Abbreviation]:[Abbreviation]],MATCH(LEFT(INDEX(FPL_Fixtures_Extract[],MATCH($A597,FPL_Fixtures_Extract[[Player]:[Player]],0),MATCH(FPL_Combined[[#Headers],[Gameweek 17]],FPL_Fixtures_Extract[#Headers],0)),LEN(INDEX(FPL_Fixtures_Extract[],MATCH($A597,FPL_Fixtures_Extract[[Player]:[Player]],0),MATCH(FPL_Combined[[#Headers],[Gameweek 17]],FPL_Fixtures_Extract[#Headers],0)))-4),Team_Key[[Full Name]:[Full Name]],0))&amp;RIGHT(INDEX(FPL_Fixtures_Extract[],MATCH($A597,FPL_Fixtures_Extract[[Player]:[Player]],0),MATCH(FPL_Combined[[#Headers],[Gameweek 17]],FPL_Fixtures_Extract[#Headers],0)),3))</f>
        <v>MUN(A) 2-1</v>
      </c>
      <c r="S597" t="str">
        <f ca="1">IF(RIGHT(FPL_Combined[[#Headers],[Gameweek 18]],2)&lt;$B$622,INDEX(FPL_Results_Extract[Gameweek 18],MATCH($A597,FPL_Results_Extract[[Player]:[Player]],0)),INDEX(Team_Key[[Abbreviation]:[Abbreviation]],MATCH(LEFT(INDEX(FPL_Fixtures_Extract[],MATCH($A597,FPL_Fixtures_Extract[[Player]:[Player]],0),MATCH(FPL_Combined[[#Headers],[Gameweek 18]],FPL_Fixtures_Extract[#Headers],0)),LEN(INDEX(FPL_Fixtures_Extract[],MATCH($A597,FPL_Fixtures_Extract[[Player]:[Player]],0),MATCH(FPL_Combined[[#Headers],[Gameweek 18]],FPL_Fixtures_Extract[#Headers],0)))-4),Team_Key[[Full Name]:[Full Name]],0))&amp;RIGHT(INDEX(FPL_Fixtures_Extract[],MATCH($A597,FPL_Fixtures_Extract[[Player]:[Player]],0),MATCH(FPL_Combined[[#Headers],[Gameweek 18]],FPL_Fixtures_Extract[#Headers],0)),3))</f>
        <v>TOT(A) 0-3</v>
      </c>
      <c r="T597" t="str">
        <f ca="1">IF(RIGHT(FPL_Combined[[#Headers],[Gameweek 19]],2)&lt;$B$622,INDEX(FPL_Results_Extract[Gameweek 19],MATCH($A597,FPL_Results_Extract[[Player]:[Player]],0)),INDEX(Team_Key[[Abbreviation]:[Abbreviation]],MATCH(LEFT(INDEX(FPL_Fixtures_Extract[],MATCH($A597,FPL_Fixtures_Extract[[Player]:[Player]],0),MATCH(FPL_Combined[[#Headers],[Gameweek 19]],FPL_Fixtures_Extract[#Headers],0)),LEN(INDEX(FPL_Fixtures_Extract[],MATCH($A597,FPL_Fixtures_Extract[[Player]:[Player]],0),MATCH(FPL_Combined[[#Headers],[Gameweek 19]],FPL_Fixtures_Extract[#Headers],0)))-4),Team_Key[[Full Name]:[Full Name]],0))&amp;RIGHT(INDEX(FPL_Fixtures_Extract[],MATCH($A597,FPL_Fixtures_Extract[[Player]:[Player]],0),MATCH(FPL_Combined[[#Headers],[Gameweek 19]],FPL_Fixtures_Extract[#Headers],0)),3))</f>
        <v>AVL(H) 2-0</v>
      </c>
      <c r="U597" t="str">
        <f ca="1">IF(RIGHT(FPL_Combined[[#Headers],[Gameweek 20]],2)&lt;$B$622,INDEX(FPL_Results_Extract[Gameweek 20],MATCH($A597,FPL_Results_Extract[[Player]:[Player]],0)),INDEX(Team_Key[[Abbreviation]:[Abbreviation]],MATCH(LEFT(INDEX(FPL_Fixtures_Extract[],MATCH($A597,FPL_Fixtures_Extract[[Player]:[Player]],0),MATCH(FPL_Combined[[#Headers],[Gameweek 20]],FPL_Fixtures_Extract[#Headers],0)),LEN(INDEX(FPL_Fixtures_Extract[],MATCH($A597,FPL_Fixtures_Extract[[Player]:[Player]],0),MATCH(FPL_Combined[[#Headers],[Gameweek 20]],FPL_Fixtures_Extract[#Headers],0)))-4),Team_Key[[Full Name]:[Full Name]],0))&amp;RIGHT(INDEX(FPL_Fixtures_Extract[],MATCH($A597,FPL_Fixtures_Extract[[Player]:[Player]],0),MATCH(FPL_Combined[[#Headers],[Gameweek 20]],FPL_Fixtures_Extract[#Headers],0)),3))</f>
        <v>SOU(H) 1-0</v>
      </c>
      <c r="V597" t="str">
        <f ca="1">IF(RIGHT(FPL_Combined[[#Headers],[Gameweek 21]],2)&lt;$B$622,INDEX(FPL_Results_Extract[Gameweek 21],MATCH($A597,FPL_Results_Extract[[Player]:[Player]],0)),INDEX(Team_Key[[Abbreviation]:[Abbreviation]],MATCH(LEFT(INDEX(FPL_Fixtures_Extract[],MATCH($A597,FPL_Fixtures_Extract[[Player]:[Player]],0),MATCH(FPL_Combined[[#Headers],[Gameweek 21]],FPL_Fixtures_Extract[#Headers],0)),LEN(INDEX(FPL_Fixtures_Extract[],MATCH($A597,FPL_Fixtures_Extract[[Player]:[Player]],0),MATCH(FPL_Combined[[#Headers],[Gameweek 21]],FPL_Fixtures_Extract[#Headers],0)))-4),Team_Key[[Full Name]:[Full Name]],0))&amp;RIGHT(INDEX(FPL_Fixtures_Extract[],MATCH($A597,FPL_Fixtures_Extract[[Player]:[Player]],0),MATCH(FPL_Combined[[#Headers],[Gameweek 21]],FPL_Fixtures_Extract[#Headers],0)),3))</f>
        <v>STK(A) 1-3</v>
      </c>
      <c r="W597" t="str">
        <f ca="1">IF(RIGHT(FPL_Combined[[#Headers],[Gameweek 22]],2)&lt;$B$622,INDEX(FPL_Results_Extract[Gameweek 22],MATCH($A597,FPL_Results_Extract[[Player]:[Player]],0)),INDEX(Team_Key[[Abbreviation]:[Abbreviation]],MATCH(LEFT(INDEX(FPL_Fixtures_Extract[],MATCH($A597,FPL_Fixtures_Extract[[Player]:[Player]],0),MATCH(FPL_Combined[[#Headers],[Gameweek 22]],FPL_Fixtures_Extract[#Headers],0)),LEN(INDEX(FPL_Fixtures_Extract[],MATCH($A597,FPL_Fixtures_Extract[[Player]:[Player]],0),MATCH(FPL_Combined[[#Headers],[Gameweek 22]],FPL_Fixtures_Extract[#Headers],0)))-4),Team_Key[[Full Name]:[Full Name]],0))&amp;RIGHT(INDEX(FPL_Fixtures_Extract[],MATCH($A597,FPL_Fixtures_Extract[[Player]:[Player]],0),MATCH(FPL_Combined[[#Headers],[Gameweek 22]],FPL_Fixtures_Extract[#Headers],0)),3))</f>
        <v>BOU(A) 0-3</v>
      </c>
      <c r="X597" t="str">
        <f ca="1">IF(RIGHT(FPL_Combined[[#Headers],[Gameweek 23]],2)&lt;$B$622,INDEX(FPL_Results_Extract[Gameweek 23],MATCH($A597,FPL_Results_Extract[[Player]:[Player]],0)),INDEX(Team_Key[[Abbreviation]:[Abbreviation]],MATCH(LEFT(INDEX(FPL_Fixtures_Extract[],MATCH($A597,FPL_Fixtures_Extract[[Player]:[Player]],0),MATCH(FPL_Combined[[#Headers],[Gameweek 23]],FPL_Fixtures_Extract[#Headers],0)),LEN(INDEX(FPL_Fixtures_Extract[],MATCH($A597,FPL_Fixtures_Extract[[Player]:[Player]],0),MATCH(FPL_Combined[[#Headers],[Gameweek 23]],FPL_Fixtures_Extract[#Headers],0)))-4),Team_Key[[Full Name]:[Full Name]],0))&amp;RIGHT(INDEX(FPL_Fixtures_Extract[],MATCH($A597,FPL_Fixtures_Extract[[Player]:[Player]],0),MATCH(FPL_Combined[[#Headers],[Gameweek 23]],FPL_Fixtures_Extract[#Headers],0)),3))</f>
        <v>LIV(H) 4-5</v>
      </c>
      <c r="Y597" t="str">
        <f ca="1">IF(RIGHT(FPL_Combined[[#Headers],[Gameweek 24]],2)&lt;$B$622,INDEX(FPL_Results_Extract[Team],MATCH($A597,FPL_Results_Extract[[Player]:[Player]],0)),INDEX(Team_Key[[Abbreviation]:[Abbreviation]],MATCH(LEFT(INDEX(FPL_Fixtures_Extract[],MATCH($A597,FPL_Fixtures_Extract[[Player]:[Player]],0),MATCH(FPL_Combined[[#Headers],[Gameweek 24]],FPL_Fixtures_Extract[#Headers],0)),LEN(INDEX(FPL_Fixtures_Extract[],MATCH($A597,FPL_Fixtures_Extract[[Player]:[Player]],0),MATCH(FPL_Combined[[#Headers],[Gameweek 24]],FPL_Fixtures_Extract[#Headers],0)))-4),Team_Key[[Full Name]:[Full Name]],0))&amp;RIGHT(INDEX(FPL_Fixtures_Extract[],MATCH($A597,FPL_Fixtures_Extract[[Player]:[Player]],0),MATCH(FPL_Combined[[#Headers],[Gameweek 24]],FPL_Fixtures_Extract[#Headers],0)),3))</f>
        <v>NOR</v>
      </c>
      <c r="Z597" t="str">
        <f ca="1">IF(RIGHT(FPL_Combined[[#Headers],[Gameweek 25]],2)&lt;$B$622,INDEX(FPL_Results_Extract[Player],MATCH($A597,FPL_Results_Extract[[Player]:[Player]],0)),INDEX(Team_Key[[Abbreviation]:[Abbreviation]],MATCH(LEFT(INDEX(FPL_Fixtures_Extract[],MATCH($A597,FPL_Fixtures_Extract[[Player]:[Player]],0),MATCH(FPL_Combined[[#Headers],[Gameweek 25]],FPL_Fixtures_Extract[#Headers],0)),LEN(INDEX(FPL_Fixtures_Extract[],MATCH($A597,FPL_Fixtures_Extract[[Player]:[Player]],0),MATCH(FPL_Combined[[#Headers],[Gameweek 25]],FPL_Fixtures_Extract[#Headers],0)))-4),Team_Key[[Full Name]:[Full Name]],0))&amp;RIGHT(INDEX(FPL_Fixtures_Extract[],MATCH($A597,FPL_Fixtures_Extract[[Player]:[Player]],0),MATCH(FPL_Combined[[#Headers],[Gameweek 25]],FPL_Fixtures_Extract[#Headers],0)),3))</f>
        <v>Whittaker</v>
      </c>
      <c r="AA597" t="str">
        <f ca="1">IF(RIGHT(FPL_Combined[[#Headers],[Gameweek 26]],2)&lt;$B$622,INDEX(FPL_Results_Extract[Gameweek 01],MATCH($A597,FPL_Results_Extract[[Player]:[Player]],0)),INDEX(Team_Key[[Abbreviation]:[Abbreviation]],MATCH(LEFT(INDEX(FPL_Fixtures_Extract[],MATCH($A597,FPL_Fixtures_Extract[[Player]:[Player]],0),MATCH(FPL_Combined[[#Headers],[Gameweek 26]],FPL_Fixtures_Extract[#Headers],0)),LEN(INDEX(FPL_Fixtures_Extract[],MATCH($A597,FPL_Fixtures_Extract[[Player]:[Player]],0),MATCH(FPL_Combined[[#Headers],[Gameweek 26]],FPL_Fixtures_Extract[#Headers],0)))-4),Team_Key[[Full Name]:[Full Name]],0))&amp;RIGHT(INDEX(FPL_Fixtures_Extract[],MATCH($A597,FPL_Fixtures_Extract[[Player]:[Player]],0),MATCH(FPL_Combined[[#Headers],[Gameweek 26]],FPL_Fixtures_Extract[#Headers],0)),3))</f>
        <v>CRY(H) 1-3</v>
      </c>
      <c r="AB597" t="str">
        <f ca="1">IF(RIGHT(FPL_Combined[[#Headers],[Gameweek 27]],2)&lt;$B$622,INDEX(FPL_Results_Extract[Gameweek 02],MATCH($A597,FPL_Results_Extract[[Player]:[Player]],0)),INDEX(Team_Key[[Abbreviation]:[Abbreviation]],MATCH(LEFT(INDEX(FPL_Fixtures_Extract[],MATCH($A597,FPL_Fixtures_Extract[[Player]:[Player]],0),MATCH(FPL_Combined[[#Headers],[Gameweek 27]],FPL_Fixtures_Extract[#Headers],0)),LEN(INDEX(FPL_Fixtures_Extract[],MATCH($A597,FPL_Fixtures_Extract[[Player]:[Player]],0),MATCH(FPL_Combined[[#Headers],[Gameweek 27]],FPL_Fixtures_Extract[#Headers],0)))-4),Team_Key[[Full Name]:[Full Name]],0))&amp;RIGHT(INDEX(FPL_Fixtures_Extract[],MATCH($A597,FPL_Fixtures_Extract[[Player]:[Player]],0),MATCH(FPL_Combined[[#Headers],[Gameweek 27]],FPL_Fixtures_Extract[#Headers],0)),3))</f>
        <v>SUN(A) 3-1</v>
      </c>
      <c r="AC597" t="str">
        <f ca="1">IF(RIGHT(FPL_Combined[[#Headers],[Gameweek 28]],2)&lt;$B$622,INDEX(FPL_Results_Extract[Gameweek 03],MATCH($A597,FPL_Results_Extract[[Player]:[Player]],0)),INDEX(Team_Key[[Abbreviation]:[Abbreviation]],MATCH(LEFT(INDEX(FPL_Fixtures_Extract[],MATCH($A597,FPL_Fixtures_Extract[[Player]:[Player]],0),MATCH(FPL_Combined[[#Headers],[Gameweek 28]],FPL_Fixtures_Extract[#Headers],0)),LEN(INDEX(FPL_Fixtures_Extract[],MATCH($A597,FPL_Fixtures_Extract[[Player]:[Player]],0),MATCH(FPL_Combined[[#Headers],[Gameweek 28]],FPL_Fixtures_Extract[#Headers],0)))-4),Team_Key[[Full Name]:[Full Name]],0))&amp;RIGHT(INDEX(FPL_Fixtures_Extract[],MATCH($A597,FPL_Fixtures_Extract[[Player]:[Player]],0),MATCH(FPL_Combined[[#Headers],[Gameweek 28]],FPL_Fixtures_Extract[#Headers],0)),3))</f>
        <v>STK(H) 1-1</v>
      </c>
      <c r="AD597" t="str">
        <f ca="1">IF(RIGHT(FPL_Combined[[#Headers],[Gameweek 29]],2)&lt;$B$622,INDEX(FPL_Results_Extract[Gameweek 04],MATCH($A597,FPL_Results_Extract[[Player]:[Player]],0)),INDEX(Team_Key[[Abbreviation]:[Abbreviation]],MATCH(LEFT(INDEX(FPL_Fixtures_Extract[],MATCH($A597,FPL_Fixtures_Extract[[Player]:[Player]],0),MATCH(FPL_Combined[[#Headers],[Gameweek 29]],FPL_Fixtures_Extract[#Headers],0)),LEN(INDEX(FPL_Fixtures_Extract[],MATCH($A597,FPL_Fixtures_Extract[[Player]:[Player]],0),MATCH(FPL_Combined[[#Headers],[Gameweek 29]],FPL_Fixtures_Extract[#Headers],0)))-4),Team_Key[[Full Name]:[Full Name]],0))&amp;RIGHT(INDEX(FPL_Fixtures_Extract[],MATCH($A597,FPL_Fixtures_Extract[[Player]:[Player]],0),MATCH(FPL_Combined[[#Headers],[Gameweek 29]],FPL_Fixtures_Extract[#Headers],0)),3))</f>
        <v>SWA(A)</v>
      </c>
      <c r="AE597" t="str">
        <f ca="1">IF(RIGHT(FPL_Combined[[#Headers],[Gameweek 30]],2)&lt;$B$622,INDEX(FPL_Results_Extract[Gameweek 05],MATCH($A597,FPL_Results_Extract[[Player]:[Player]],0)),INDEX(Team_Key[[Abbreviation]:[Abbreviation]],MATCH(LEFT(INDEX(FPL_Fixtures_Extract[],MATCH($A597,FPL_Fixtures_Extract[[Player]:[Player]],0),MATCH(FPL_Combined[[#Headers],[Gameweek 30]],FPL_Fixtures_Extract[#Headers],0)),LEN(INDEX(FPL_Fixtures_Extract[],MATCH($A597,FPL_Fixtures_Extract[[Player]:[Player]],0),MATCH(FPL_Combined[[#Headers],[Gameweek 30]],FPL_Fixtures_Extract[#Headers],0)))-4),Team_Key[[Full Name]:[Full Name]],0))&amp;RIGHT(INDEX(FPL_Fixtures_Extract[],MATCH($A597,FPL_Fixtures_Extract[[Player]:[Player]],0),MATCH(FPL_Combined[[#Headers],[Gameweek 30]],FPL_Fixtures_Extract[#Headers],0)),3))</f>
        <v>MCI(H)</v>
      </c>
      <c r="AF597" t="str">
        <f ca="1">IF(RIGHT(FPL_Combined[[#Headers],[Gameweek 31]],2)&lt;$B$622,INDEX(FPL_Results_Extract[Gameweek 06],MATCH($A597,FPL_Results_Extract[[Player]:[Player]],0)),INDEX(Team_Key[[Abbreviation]:[Abbreviation]],MATCH(LEFT(INDEX(FPL_Fixtures_Extract[],MATCH($A597,FPL_Fixtures_Extract[[Player]:[Player]],0),MATCH(FPL_Combined[[#Headers],[Gameweek 31]],FPL_Fixtures_Extract[#Headers],0)),LEN(INDEX(FPL_Fixtures_Extract[],MATCH($A597,FPL_Fixtures_Extract[[Player]:[Player]],0),MATCH(FPL_Combined[[#Headers],[Gameweek 31]],FPL_Fixtures_Extract[#Headers],0)))-4),Team_Key[[Full Name]:[Full Name]],0))&amp;RIGHT(INDEX(FPL_Fixtures_Extract[],MATCH($A597,FPL_Fixtures_Extract[[Player]:[Player]],0),MATCH(FPL_Combined[[#Headers],[Gameweek 31]],FPL_Fixtures_Extract[#Headers],0)),3))</f>
        <v>WBA(A)</v>
      </c>
      <c r="AG597" t="str">
        <f ca="1">IF(RIGHT(FPL_Combined[[#Headers],[Gameweek 32]],2)&lt;$B$622,INDEX(FPL_Results_Extract[Gameweek 07],MATCH($A597,FPL_Results_Extract[[Player]:[Player]],0)),INDEX(Team_Key[[Abbreviation]:[Abbreviation]],MATCH(LEFT(INDEX(FPL_Fixtures_Extract[],MATCH($A597,FPL_Fixtures_Extract[[Player]:[Player]],0),MATCH(FPL_Combined[[#Headers],[Gameweek 32]],FPL_Fixtures_Extract[#Headers],0)),LEN(INDEX(FPL_Fixtures_Extract[],MATCH($A597,FPL_Fixtures_Extract[[Player]:[Player]],0),MATCH(FPL_Combined[[#Headers],[Gameweek 32]],FPL_Fixtures_Extract[#Headers],0)))-4),Team_Key[[Full Name]:[Full Name]],0))&amp;RIGHT(INDEX(FPL_Fixtures_Extract[],MATCH($A597,FPL_Fixtures_Extract[[Player]:[Player]],0),MATCH(FPL_Combined[[#Headers],[Gameweek 32]],FPL_Fixtures_Extract[#Headers],0)),3))</f>
        <v>NEW(H)</v>
      </c>
      <c r="AH597" t="str">
        <f ca="1">IF(RIGHT(FPL_Combined[[#Headers],[Gameweek 33]],2)&lt;$B$622,INDEX(FPL_Results_Extract[Gameweek 08],MATCH($A597,FPL_Results_Extract[[Player]:[Player]],0)),INDEX(Team_Key[[Abbreviation]:[Abbreviation]],MATCH(LEFT(INDEX(FPL_Fixtures_Extract[],MATCH($A597,FPL_Fixtures_Extract[[Player]:[Player]],0),MATCH(FPL_Combined[[#Headers],[Gameweek 33]],FPL_Fixtures_Extract[#Headers],0)),LEN(INDEX(FPL_Fixtures_Extract[],MATCH($A597,FPL_Fixtures_Extract[[Player]:[Player]],0),MATCH(FPL_Combined[[#Headers],[Gameweek 33]],FPL_Fixtures_Extract[#Headers],0)))-4),Team_Key[[Full Name]:[Full Name]],0))&amp;RIGHT(INDEX(FPL_Fixtures_Extract[],MATCH($A597,FPL_Fixtures_Extract[[Player]:[Player]],0),MATCH(FPL_Combined[[#Headers],[Gameweek 33]],FPL_Fixtures_Extract[#Headers],0)),3))</f>
        <v>CRY(A)</v>
      </c>
      <c r="AI597" t="str">
        <f ca="1">IF(RIGHT(FPL_Combined[[#Headers],[Gameweek 34]],2)&lt;$B$622,INDEX(FPL_Results_Extract[Gameweek 09],MATCH($A597,FPL_Results_Extract[[Player]:[Player]],0)),INDEX(Team_Key[[Abbreviation]:[Abbreviation]],MATCH(LEFT(INDEX(FPL_Fixtures_Extract[],MATCH($A597,FPL_Fixtures_Extract[[Player]:[Player]],0),MATCH(FPL_Combined[[#Headers],[Gameweek 34]],FPL_Fixtures_Extract[#Headers],0)),LEN(INDEX(FPL_Fixtures_Extract[],MATCH($A597,FPL_Fixtures_Extract[[Player]:[Player]],0),MATCH(FPL_Combined[[#Headers],[Gameweek 34]],FPL_Fixtures_Extract[#Headers],0)))-4),Team_Key[[Full Name]:[Full Name]],0))&amp;RIGHT(INDEX(FPL_Fixtures_Extract[],MATCH($A597,FPL_Fixtures_Extract[[Player]:[Player]],0),MATCH(FPL_Combined[[#Headers],[Gameweek 34]],FPL_Fixtures_Extract[#Headers],0)),3))</f>
        <v>SUN(H)</v>
      </c>
      <c r="AJ597" t="str">
        <f ca="1">IF(RIGHT(FPL_Combined[[#Headers],[Gameweek 35]],2)&lt;$B$622,INDEX(FPL_Results_Extract[Gameweek 10],MATCH($A597,FPL_Results_Extract[[Player]:[Player]],0)),INDEX(Team_Key[[Abbreviation]:[Abbreviation]],MATCH(LEFT(INDEX(FPL_Fixtures_Extract[],MATCH($A597,FPL_Fixtures_Extract[[Player]:[Player]],0),MATCH(FPL_Combined[[#Headers],[Gameweek 35]],FPL_Fixtures_Extract[#Headers],0)),LEN(INDEX(FPL_Fixtures_Extract[],MATCH($A597,FPL_Fixtures_Extract[[Player]:[Player]],0),MATCH(FPL_Combined[[#Headers],[Gameweek 35]],FPL_Fixtures_Extract[#Headers],0)))-4),Team_Key[[Full Name]:[Full Name]],0))&amp;RIGHT(INDEX(FPL_Fixtures_Extract[],MATCH($A597,FPL_Fixtures_Extract[[Player]:[Player]],0),MATCH(FPL_Combined[[#Headers],[Gameweek 35]],FPL_Fixtures_Extract[#Headers],0)),3))</f>
        <v>WAT(H)</v>
      </c>
      <c r="AK597" t="str">
        <f ca="1">IF(RIGHT(FPL_Combined[[#Headers],[Gameweek 36]],2)&lt;$B$622,INDEX(FPL_Results_Extract[Gameweek 11],MATCH($A597,FPL_Results_Extract[[Player]:[Player]],0)),INDEX(Team_Key[[Abbreviation]:[Abbreviation]],MATCH(LEFT(INDEX(FPL_Fixtures_Extract[],MATCH($A597,FPL_Fixtures_Extract[[Player]:[Player]],0),MATCH(FPL_Combined[[#Headers],[Gameweek 36]],FPL_Fixtures_Extract[#Headers],0)),LEN(INDEX(FPL_Fixtures_Extract[],MATCH($A597,FPL_Fixtures_Extract[[Player]:[Player]],0),MATCH(FPL_Combined[[#Headers],[Gameweek 36]],FPL_Fixtures_Extract[#Headers],0)))-4),Team_Key[[Full Name]:[Full Name]],0))&amp;RIGHT(INDEX(FPL_Fixtures_Extract[],MATCH($A597,FPL_Fixtures_Extract[[Player]:[Player]],0),MATCH(FPL_Combined[[#Headers],[Gameweek 36]],FPL_Fixtures_Extract[#Headers],0)),3))</f>
        <v>ARS(A)</v>
      </c>
      <c r="AL597" t="str">
        <f ca="1">IF(RIGHT(FPL_Combined[[#Headers],[Gameweek 37]],2)&lt;$B$622,INDEX(FPL_Results_Extract[Gameweek 12],MATCH($A597,FPL_Results_Extract[[Player]:[Player]],0)),INDEX(Team_Key[[Abbreviation]:[Abbreviation]],MATCH(LEFT(INDEX(FPL_Fixtures_Extract[],MATCH($A597,FPL_Fixtures_Extract[[Player]:[Player]],0),MATCH(FPL_Combined[[#Headers],[Gameweek 37]],FPL_Fixtures_Extract[#Headers],0)),LEN(INDEX(FPL_Fixtures_Extract[],MATCH($A597,FPL_Fixtures_Extract[[Player]:[Player]],0),MATCH(FPL_Combined[[#Headers],[Gameweek 37]],FPL_Fixtures_Extract[#Headers],0)))-4),Team_Key[[Full Name]:[Full Name]],0))&amp;RIGHT(INDEX(FPL_Fixtures_Extract[],MATCH($A597,FPL_Fixtures_Extract[[Player]:[Player]],0),MATCH(FPL_Combined[[#Headers],[Gameweek 37]],FPL_Fixtures_Extract[#Headers],0)),3))</f>
        <v>MUN(H)</v>
      </c>
      <c r="AM597" t="str">
        <f ca="1">IF(RIGHT(FPL_Combined[[#Headers],[Gameweek 38]],2)&lt;$B$622,INDEX(FPL_Results_Extract[Gameweek 13],MATCH($A597,FPL_Results_Extract[[Player]:[Player]],0)),INDEX(Team_Key[[Abbreviation]:[Abbreviation]],MATCH(LEFT(INDEX(FPL_Fixtures_Extract[],MATCH($A597,FPL_Fixtures_Extract[[Player]:[Player]],0),MATCH(FPL_Combined[[#Headers],[Gameweek 38]],FPL_Fixtures_Extract[#Headers],0)),LEN(INDEX(FPL_Fixtures_Extract[],MATCH($A597,FPL_Fixtures_Extract[[Player]:[Player]],0),MATCH(FPL_Combined[[#Headers],[Gameweek 38]],FPL_Fixtures_Extract[#Headers],0)))-4),Team_Key[[Full Name]:[Full Name]],0))&amp;RIGHT(INDEX(FPL_Fixtures_Extract[],MATCH($A597,FPL_Fixtures_Extract[[Player]:[Player]],0),MATCH(FPL_Combined[[#Headers],[Gameweek 38]],FPL_Fixtures_Extract[#Headers],0)),3))</f>
        <v>EVE(A)</v>
      </c>
    </row>
    <row r="598" spans="1:39" x14ac:dyDescent="0.45">
      <c r="A598" t="s">
        <v>565</v>
      </c>
      <c r="B598" t="str">
        <f ca="1">IF(RIGHT(FPL_Combined[[#Headers],[Gameweek 01]],2)&lt;$B$622,INDEX(FPL_Results_Extract[Gameweek 01],MATCH($A598,FPL_Results_Extract[[Player]:[Player]],0)),INDEX(Team_Key[[Abbreviation]:[Abbreviation]],MATCH(LEFT(INDEX(FPL_Fixtures_Extract[],MATCH($A598,FPL_Fixtures_Extract[[Player]:[Player]],0),MATCH(FPL_Combined[[#Headers],[Gameweek 01]],FPL_Fixtures_Extract[#Headers],0)),LEN(INDEX(FPL_Fixtures_Extract[],MATCH($A598,FPL_Fixtures_Extract[[Player]:[Player]],0),MATCH(FPL_Combined[[#Headers],[Gameweek 01]],FPL_Fixtures_Extract[#Headers],0)))-4),Team_Key[[Full Name]:[Full Name]],0))&amp;RIGHT(INDEX(FPL_Fixtures_Extract[],MATCH($A598,FPL_Fixtures_Extract[[Player]:[Player]],0),MATCH(FPL_Combined[[#Headers],[Gameweek 01]],FPL_Fixtures_Extract[#Headers],0)),3))</f>
        <v>NOR(A) 3-1</v>
      </c>
      <c r="C598" t="str">
        <f ca="1">IF(RIGHT(FPL_Combined[[#Headers],[Gameweek 02]],2)&lt;$B$622,INDEX(FPL_Results_Extract[Gameweek 02],MATCH($A598,FPL_Results_Extract[[Player]:[Player]],0)),INDEX(Team_Key[[Abbreviation]:[Abbreviation]],MATCH(LEFT(INDEX(FPL_Fixtures_Extract[],MATCH($A598,FPL_Fixtures_Extract[[Player]:[Player]],0),MATCH(FPL_Combined[[#Headers],[Gameweek 02]],FPL_Fixtures_Extract[#Headers],0)),LEN(INDEX(FPL_Fixtures_Extract[],MATCH($A598,FPL_Fixtures_Extract[[Player]:[Player]],0),MATCH(FPL_Combined[[#Headers],[Gameweek 02]],FPL_Fixtures_Extract[#Headers],0)))-4),Team_Key[[Full Name]:[Full Name]],0))&amp;RIGHT(INDEX(FPL_Fixtures_Extract[],MATCH($A598,FPL_Fixtures_Extract[[Player]:[Player]],0),MATCH(FPL_Combined[[#Headers],[Gameweek 02]],FPL_Fixtures_Extract[#Headers],0)),3))</f>
        <v>ARS(H) 1-2</v>
      </c>
      <c r="D598" t="str">
        <f ca="1">IF(RIGHT(FPL_Combined[[#Headers],[Gameweek 03]],2)&lt;$B$622,INDEX(FPL_Results_Extract[Gameweek 03],MATCH($A598,FPL_Results_Extract[[Player]:[Player]],0)),INDEX(Team_Key[[Abbreviation]:[Abbreviation]],MATCH(LEFT(INDEX(FPL_Fixtures_Extract[],MATCH($A598,FPL_Fixtures_Extract[[Player]:[Player]],0),MATCH(FPL_Combined[[#Headers],[Gameweek 03]],FPL_Fixtures_Extract[#Headers],0)),LEN(INDEX(FPL_Fixtures_Extract[],MATCH($A598,FPL_Fixtures_Extract[[Player]:[Player]],0),MATCH(FPL_Combined[[#Headers],[Gameweek 03]],FPL_Fixtures_Extract[#Headers],0)))-4),Team_Key[[Full Name]:[Full Name]],0))&amp;RIGHT(INDEX(FPL_Fixtures_Extract[],MATCH($A598,FPL_Fixtures_Extract[[Player]:[Player]],0),MATCH(FPL_Combined[[#Headers],[Gameweek 03]],FPL_Fixtures_Extract[#Headers],0)),3))</f>
        <v>AVL(H) 2-1</v>
      </c>
      <c r="E598" t="str">
        <f ca="1">IF(RIGHT(FPL_Combined[[#Headers],[Gameweek 04]],2)&lt;$B$622,INDEX(FPL_Results_Extract[Gameweek 04],MATCH($A598,FPL_Results_Extract[[Player]:[Player]],0)),INDEX(Team_Key[[Abbreviation]:[Abbreviation]],MATCH(LEFT(INDEX(FPL_Fixtures_Extract[],MATCH($A598,FPL_Fixtures_Extract[[Player]:[Player]],0),MATCH(FPL_Combined[[#Headers],[Gameweek 04]],FPL_Fixtures_Extract[#Headers],0)),LEN(INDEX(FPL_Fixtures_Extract[],MATCH($A598,FPL_Fixtures_Extract[[Player]:[Player]],0),MATCH(FPL_Combined[[#Headers],[Gameweek 04]],FPL_Fixtures_Extract[#Headers],0)))-4),Team_Key[[Full Name]:[Full Name]],0))&amp;RIGHT(INDEX(FPL_Fixtures_Extract[],MATCH($A598,FPL_Fixtures_Extract[[Player]:[Player]],0),MATCH(FPL_Combined[[#Headers],[Gameweek 04]],FPL_Fixtures_Extract[#Headers],0)),3))</f>
        <v>CHE(A) 2-1</v>
      </c>
      <c r="F598" t="str">
        <f ca="1">IF(RIGHT(FPL_Combined[[#Headers],[Gameweek 05]],2)&lt;$B$622,INDEX(FPL_Results_Extract[Gameweek 05],MATCH($A598,FPL_Results_Extract[[Player]:[Player]],0)),INDEX(Team_Key[[Abbreviation]:[Abbreviation]],MATCH(LEFT(INDEX(FPL_Fixtures_Extract[],MATCH($A598,FPL_Fixtures_Extract[[Player]:[Player]],0),MATCH(FPL_Combined[[#Headers],[Gameweek 05]],FPL_Fixtures_Extract[#Headers],0)),LEN(INDEX(FPL_Fixtures_Extract[],MATCH($A598,FPL_Fixtures_Extract[[Player]:[Player]],0),MATCH(FPL_Combined[[#Headers],[Gameweek 05]],FPL_Fixtures_Extract[#Headers],0)))-4),Team_Key[[Full Name]:[Full Name]],0))&amp;RIGHT(INDEX(FPL_Fixtures_Extract[],MATCH($A598,FPL_Fixtures_Extract[[Player]:[Player]],0),MATCH(FPL_Combined[[#Headers],[Gameweek 05]],FPL_Fixtures_Extract[#Headers],0)),3))</f>
        <v>MCI(H) 0-1</v>
      </c>
      <c r="G598" t="str">
        <f ca="1">IF(RIGHT(FPL_Combined[[#Headers],[Gameweek 06]],2)&lt;$B$622,INDEX(FPL_Results_Extract[Gameweek 06],MATCH($A598,FPL_Results_Extract[[Player]:[Player]],0)),INDEX(Team_Key[[Abbreviation]:[Abbreviation]],MATCH(LEFT(INDEX(FPL_Fixtures_Extract[],MATCH($A598,FPL_Fixtures_Extract[[Player]:[Player]],0),MATCH(FPL_Combined[[#Headers],[Gameweek 06]],FPL_Fixtures_Extract[#Headers],0)),LEN(INDEX(FPL_Fixtures_Extract[],MATCH($A598,FPL_Fixtures_Extract[[Player]:[Player]],0),MATCH(FPL_Combined[[#Headers],[Gameweek 06]],FPL_Fixtures_Extract[#Headers],0)))-4),Team_Key[[Full Name]:[Full Name]],0))&amp;RIGHT(INDEX(FPL_Fixtures_Extract[],MATCH($A598,FPL_Fixtures_Extract[[Player]:[Player]],0),MATCH(FPL_Combined[[#Headers],[Gameweek 06]],FPL_Fixtures_Extract[#Headers],0)),3))</f>
        <v>TOT(A) 0-1</v>
      </c>
      <c r="H598" t="str">
        <f ca="1">IF(RIGHT(FPL_Combined[[#Headers],[Gameweek 07]],2)&lt;$B$622,INDEX(FPL_Results_Extract[Gameweek 07],MATCH($A598,FPL_Results_Extract[[Player]:[Player]],0)),INDEX(Team_Key[[Abbreviation]:[Abbreviation]],MATCH(LEFT(INDEX(FPL_Fixtures_Extract[],MATCH($A598,FPL_Fixtures_Extract[[Player]:[Player]],0),MATCH(FPL_Combined[[#Headers],[Gameweek 07]],FPL_Fixtures_Extract[#Headers],0)),LEN(INDEX(FPL_Fixtures_Extract[],MATCH($A598,FPL_Fixtures_Extract[[Player]:[Player]],0),MATCH(FPL_Combined[[#Headers],[Gameweek 07]],FPL_Fixtures_Extract[#Headers],0)))-4),Team_Key[[Full Name]:[Full Name]],0))&amp;RIGHT(INDEX(FPL_Fixtures_Extract[],MATCH($A598,FPL_Fixtures_Extract[[Player]:[Player]],0),MATCH(FPL_Combined[[#Headers],[Gameweek 07]],FPL_Fixtures_Extract[#Headers],0)),3))</f>
        <v>WAT(A) 1-0</v>
      </c>
      <c r="I598" t="str">
        <f ca="1">IF(RIGHT(FPL_Combined[[#Headers],[Gameweek 08]],2)&lt;$B$622,INDEX(FPL_Results_Extract[Gameweek 08],MATCH($A598,FPL_Results_Extract[[Player]:[Player]],0)),INDEX(Team_Key[[Abbreviation]:[Abbreviation]],MATCH(LEFT(INDEX(FPL_Fixtures_Extract[],MATCH($A598,FPL_Fixtures_Extract[[Player]:[Player]],0),MATCH(FPL_Combined[[#Headers],[Gameweek 08]],FPL_Fixtures_Extract[#Headers],0)),LEN(INDEX(FPL_Fixtures_Extract[],MATCH($A598,FPL_Fixtures_Extract[[Player]:[Player]],0),MATCH(FPL_Combined[[#Headers],[Gameweek 08]],FPL_Fixtures_Extract[#Headers],0)))-4),Team_Key[[Full Name]:[Full Name]],0))&amp;RIGHT(INDEX(FPL_Fixtures_Extract[],MATCH($A598,FPL_Fixtures_Extract[[Player]:[Player]],0),MATCH(FPL_Combined[[#Headers],[Gameweek 08]],FPL_Fixtures_Extract[#Headers],0)),3))</f>
        <v>WBA(H) 2-0</v>
      </c>
      <c r="J598" t="str">
        <f ca="1">IF(RIGHT(FPL_Combined[[#Headers],[Gameweek 09]],2)&lt;$B$622,INDEX(FPL_Results_Extract[Gameweek 09],MATCH($A598,FPL_Results_Extract[[Player]:[Player]],0)),INDEX(Team_Key[[Abbreviation]:[Abbreviation]],MATCH(LEFT(INDEX(FPL_Fixtures_Extract[],MATCH($A598,FPL_Fixtures_Extract[[Player]:[Player]],0),MATCH(FPL_Combined[[#Headers],[Gameweek 09]],FPL_Fixtures_Extract[#Headers],0)),LEN(INDEX(FPL_Fixtures_Extract[],MATCH($A598,FPL_Fixtures_Extract[[Player]:[Player]],0),MATCH(FPL_Combined[[#Headers],[Gameweek 09]],FPL_Fixtures_Extract[#Headers],0)))-4),Team_Key[[Full Name]:[Full Name]],0))&amp;RIGHT(INDEX(FPL_Fixtures_Extract[],MATCH($A598,FPL_Fixtures_Extract[[Player]:[Player]],0),MATCH(FPL_Combined[[#Headers],[Gameweek 09]],FPL_Fixtures_Extract[#Headers],0)),3))</f>
        <v>WHU(H) 1-3</v>
      </c>
      <c r="K598" t="str">
        <f ca="1">IF(RIGHT(FPL_Combined[[#Headers],[Gameweek 10]],2)&lt;$B$622,INDEX(FPL_Results_Extract[Gameweek 10],MATCH($A598,FPL_Results_Extract[[Player]:[Player]],0)),INDEX(Team_Key[[Abbreviation]:[Abbreviation]],MATCH(LEFT(INDEX(FPL_Fixtures_Extract[],MATCH($A598,FPL_Fixtures_Extract[[Player]:[Player]],0),MATCH(FPL_Combined[[#Headers],[Gameweek 10]],FPL_Fixtures_Extract[#Headers],0)),LEN(INDEX(FPL_Fixtures_Extract[],MATCH($A598,FPL_Fixtures_Extract[[Player]:[Player]],0),MATCH(FPL_Combined[[#Headers],[Gameweek 10]],FPL_Fixtures_Extract[#Headers],0)))-4),Team_Key[[Full Name]:[Full Name]],0))&amp;RIGHT(INDEX(FPL_Fixtures_Extract[],MATCH($A598,FPL_Fixtures_Extract[[Player]:[Player]],0),MATCH(FPL_Combined[[#Headers],[Gameweek 10]],FPL_Fixtures_Extract[#Headers],0)),3))</f>
        <v>LEI(A) 0-1</v>
      </c>
      <c r="L598" t="str">
        <f ca="1">IF(RIGHT(FPL_Combined[[#Headers],[Gameweek 11]],2)&lt;$B$622,INDEX(FPL_Results_Extract[Gameweek 11],MATCH($A598,FPL_Results_Extract[[Player]:[Player]],0)),INDEX(Team_Key[[Abbreviation]:[Abbreviation]],MATCH(LEFT(INDEX(FPL_Fixtures_Extract[],MATCH($A598,FPL_Fixtures_Extract[[Player]:[Player]],0),MATCH(FPL_Combined[[#Headers],[Gameweek 11]],FPL_Fixtures_Extract[#Headers],0)),LEN(INDEX(FPL_Fixtures_Extract[],MATCH($A598,FPL_Fixtures_Extract[[Player]:[Player]],0),MATCH(FPL_Combined[[#Headers],[Gameweek 11]],FPL_Fixtures_Extract[#Headers],0)))-4),Team_Key[[Full Name]:[Full Name]],0))&amp;RIGHT(INDEX(FPL_Fixtures_Extract[],MATCH($A598,FPL_Fixtures_Extract[[Player]:[Player]],0),MATCH(FPL_Combined[[#Headers],[Gameweek 11]],FPL_Fixtures_Extract[#Headers],0)),3))</f>
        <v>MUN(H) 0-0</v>
      </c>
      <c r="M598" t="str">
        <f ca="1">IF(RIGHT(FPL_Combined[[#Headers],[Gameweek 12]],2)&lt;$B$622,INDEX(FPL_Results_Extract[Gameweek 12],MATCH($A598,FPL_Results_Extract[[Player]:[Player]],0)),INDEX(Team_Key[[Abbreviation]:[Abbreviation]],MATCH(LEFT(INDEX(FPL_Fixtures_Extract[],MATCH($A598,FPL_Fixtures_Extract[[Player]:[Player]],0),MATCH(FPL_Combined[[#Headers],[Gameweek 12]],FPL_Fixtures_Extract[#Headers],0)),LEN(INDEX(FPL_Fixtures_Extract[],MATCH($A598,FPL_Fixtures_Extract[[Player]:[Player]],0),MATCH(FPL_Combined[[#Headers],[Gameweek 12]],FPL_Fixtures_Extract[#Headers],0)))-4),Team_Key[[Full Name]:[Full Name]],0))&amp;RIGHT(INDEX(FPL_Fixtures_Extract[],MATCH($A598,FPL_Fixtures_Extract[[Player]:[Player]],0),MATCH(FPL_Combined[[#Headers],[Gameweek 12]],FPL_Fixtures_Extract[#Headers],0)),3))</f>
        <v>LIV(A) 2-1</v>
      </c>
      <c r="N598" t="str">
        <f ca="1">IF(RIGHT(FPL_Combined[[#Headers],[Gameweek 13]],2)&lt;$B$622,INDEX(FPL_Results_Extract[Gameweek 13],MATCH($A598,FPL_Results_Extract[[Player]:[Player]],0)),INDEX(Team_Key[[Abbreviation]:[Abbreviation]],MATCH(LEFT(INDEX(FPL_Fixtures_Extract[],MATCH($A598,FPL_Fixtures_Extract[[Player]:[Player]],0),MATCH(FPL_Combined[[#Headers],[Gameweek 13]],FPL_Fixtures_Extract[#Headers],0)),LEN(INDEX(FPL_Fixtures_Extract[],MATCH($A598,FPL_Fixtures_Extract[[Player]:[Player]],0),MATCH(FPL_Combined[[#Headers],[Gameweek 13]],FPL_Fixtures_Extract[#Headers],0)))-4),Team_Key[[Full Name]:[Full Name]],0))&amp;RIGHT(INDEX(FPL_Fixtures_Extract[],MATCH($A598,FPL_Fixtures_Extract[[Player]:[Player]],0),MATCH(FPL_Combined[[#Headers],[Gameweek 13]],FPL_Fixtures_Extract[#Headers],0)),3))</f>
        <v>SUN(H) 0-1</v>
      </c>
      <c r="O598" t="str">
        <f ca="1">IF(RIGHT(FPL_Combined[[#Headers],[Gameweek 14]],2)&lt;$B$622,INDEX(FPL_Results_Extract[Gameweek 14],MATCH($A598,FPL_Results_Extract[[Player]:[Player]],0)),INDEX(Team_Key[[Abbreviation]:[Abbreviation]],MATCH(LEFT(INDEX(FPL_Fixtures_Extract[],MATCH($A598,FPL_Fixtures_Extract[[Player]:[Player]],0),MATCH(FPL_Combined[[#Headers],[Gameweek 14]],FPL_Fixtures_Extract[#Headers],0)),LEN(INDEX(FPL_Fixtures_Extract[],MATCH($A598,FPL_Fixtures_Extract[[Player]:[Player]],0),MATCH(FPL_Combined[[#Headers],[Gameweek 14]],FPL_Fixtures_Extract[#Headers],0)))-4),Team_Key[[Full Name]:[Full Name]],0))&amp;RIGHT(INDEX(FPL_Fixtures_Extract[],MATCH($A598,FPL_Fixtures_Extract[[Player]:[Player]],0),MATCH(FPL_Combined[[#Headers],[Gameweek 14]],FPL_Fixtures_Extract[#Headers],0)),3))</f>
        <v>NEW(H) 5-1</v>
      </c>
      <c r="P598" t="str">
        <f ca="1">IF(RIGHT(FPL_Combined[[#Headers],[Gameweek 15]],2)&lt;$B$622,INDEX(FPL_Results_Extract[Gameweek 15],MATCH($A598,FPL_Results_Extract[[Player]:[Player]],0)),INDEX(Team_Key[[Abbreviation]:[Abbreviation]],MATCH(LEFT(INDEX(FPL_Fixtures_Extract[],MATCH($A598,FPL_Fixtures_Extract[[Player]:[Player]],0),MATCH(FPL_Combined[[#Headers],[Gameweek 15]],FPL_Fixtures_Extract[#Headers],0)),LEN(INDEX(FPL_Fixtures_Extract[],MATCH($A598,FPL_Fixtures_Extract[[Player]:[Player]],0),MATCH(FPL_Combined[[#Headers],[Gameweek 15]],FPL_Fixtures_Extract[#Headers],0)))-4),Team_Key[[Full Name]:[Full Name]],0))&amp;RIGHT(INDEX(FPL_Fixtures_Extract[],MATCH($A598,FPL_Fixtures_Extract[[Player]:[Player]],0),MATCH(FPL_Combined[[#Headers],[Gameweek 15]],FPL_Fixtures_Extract[#Headers],0)),3))</f>
        <v>EVE(A) 1-1</v>
      </c>
      <c r="Q598" t="str">
        <f ca="1">IF(RIGHT(FPL_Combined[[#Headers],[Gameweek 16]],2)&lt;$B$622,INDEX(FPL_Results_Extract[Gameweek 16],MATCH($A598,FPL_Results_Extract[[Player]:[Player]],0)),INDEX(Team_Key[[Abbreviation]:[Abbreviation]],MATCH(LEFT(INDEX(FPL_Fixtures_Extract[],MATCH($A598,FPL_Fixtures_Extract[[Player]:[Player]],0),MATCH(FPL_Combined[[#Headers],[Gameweek 16]],FPL_Fixtures_Extract[#Headers],0)),LEN(INDEX(FPL_Fixtures_Extract[],MATCH($A598,FPL_Fixtures_Extract[[Player]:[Player]],0),MATCH(FPL_Combined[[#Headers],[Gameweek 16]],FPL_Fixtures_Extract[#Headers],0)))-4),Team_Key[[Full Name]:[Full Name]],0))&amp;RIGHT(INDEX(FPL_Fixtures_Extract[],MATCH($A598,FPL_Fixtures_Extract[[Player]:[Player]],0),MATCH(FPL_Combined[[#Headers],[Gameweek 16]],FPL_Fixtures_Extract[#Headers],0)),3))</f>
        <v>SOU(H) 1-0</v>
      </c>
      <c r="R598" t="str">
        <f ca="1">IF(RIGHT(FPL_Combined[[#Headers],[Gameweek 17]],2)&lt;$B$622,INDEX(FPL_Results_Extract[Gameweek 17],MATCH($A598,FPL_Results_Extract[[Player]:[Player]],0)),INDEX(Team_Key[[Abbreviation]:[Abbreviation]],MATCH(LEFT(INDEX(FPL_Fixtures_Extract[],MATCH($A598,FPL_Fixtures_Extract[[Player]:[Player]],0),MATCH(FPL_Combined[[#Headers],[Gameweek 17]],FPL_Fixtures_Extract[#Headers],0)),LEN(INDEX(FPL_Fixtures_Extract[],MATCH($A598,FPL_Fixtures_Extract[[Player]:[Player]],0),MATCH(FPL_Combined[[#Headers],[Gameweek 17]],FPL_Fixtures_Extract[#Headers],0)))-4),Team_Key[[Full Name]:[Full Name]],0))&amp;RIGHT(INDEX(FPL_Fixtures_Extract[],MATCH($A598,FPL_Fixtures_Extract[[Player]:[Player]],0),MATCH(FPL_Combined[[#Headers],[Gameweek 17]],FPL_Fixtures_Extract[#Headers],0)),3))</f>
        <v>STK(A) 2-1</v>
      </c>
      <c r="S598" t="str">
        <f ca="1">IF(RIGHT(FPL_Combined[[#Headers],[Gameweek 18]],2)&lt;$B$622,INDEX(FPL_Results_Extract[Gameweek 18],MATCH($A598,FPL_Results_Extract[[Player]:[Player]],0)),INDEX(Team_Key[[Abbreviation]:[Abbreviation]],MATCH(LEFT(INDEX(FPL_Fixtures_Extract[],MATCH($A598,FPL_Fixtures_Extract[[Player]:[Player]],0),MATCH(FPL_Combined[[#Headers],[Gameweek 18]],FPL_Fixtures_Extract[#Headers],0)),LEN(INDEX(FPL_Fixtures_Extract[],MATCH($A598,FPL_Fixtures_Extract[[Player]:[Player]],0),MATCH(FPL_Combined[[#Headers],[Gameweek 18]],FPL_Fixtures_Extract[#Headers],0)))-4),Team_Key[[Full Name]:[Full Name]],0))&amp;RIGHT(INDEX(FPL_Fixtures_Extract[],MATCH($A598,FPL_Fixtures_Extract[[Player]:[Player]],0),MATCH(FPL_Combined[[#Headers],[Gameweek 18]],FPL_Fixtures_Extract[#Headers],0)),3))</f>
        <v>BOU(A) 0-0</v>
      </c>
      <c r="T598" t="str">
        <f ca="1">IF(RIGHT(FPL_Combined[[#Headers],[Gameweek 19]],2)&lt;$B$622,INDEX(FPL_Results_Extract[Gameweek 19],MATCH($A598,FPL_Results_Extract[[Player]:[Player]],0)),INDEX(Team_Key[[Abbreviation]:[Abbreviation]],MATCH(LEFT(INDEX(FPL_Fixtures_Extract[],MATCH($A598,FPL_Fixtures_Extract[[Player]:[Player]],0),MATCH(FPL_Combined[[#Headers],[Gameweek 19]],FPL_Fixtures_Extract[#Headers],0)),LEN(INDEX(FPL_Fixtures_Extract[],MATCH($A598,FPL_Fixtures_Extract[[Player]:[Player]],0),MATCH(FPL_Combined[[#Headers],[Gameweek 19]],FPL_Fixtures_Extract[#Headers],0)))-4),Team_Key[[Full Name]:[Full Name]],0))&amp;RIGHT(INDEX(FPL_Fixtures_Extract[],MATCH($A598,FPL_Fixtures_Extract[[Player]:[Player]],0),MATCH(FPL_Combined[[#Headers],[Gameweek 19]],FPL_Fixtures_Extract[#Headers],0)),3))</f>
        <v>SWA(H) 0-0</v>
      </c>
      <c r="U598" t="str">
        <f ca="1">IF(RIGHT(FPL_Combined[[#Headers],[Gameweek 20]],2)&lt;$B$622,INDEX(FPL_Results_Extract[Gameweek 20],MATCH($A598,FPL_Results_Extract[[Player]:[Player]],0)),INDEX(Team_Key[[Abbreviation]:[Abbreviation]],MATCH(LEFT(INDEX(FPL_Fixtures_Extract[],MATCH($A598,FPL_Fixtures_Extract[[Player]:[Player]],0),MATCH(FPL_Combined[[#Headers],[Gameweek 20]],FPL_Fixtures_Extract[#Headers],0)),LEN(INDEX(FPL_Fixtures_Extract[],MATCH($A598,FPL_Fixtures_Extract[[Player]:[Player]],0),MATCH(FPL_Combined[[#Headers],[Gameweek 20]],FPL_Fixtures_Extract[#Headers],0)))-4),Team_Key[[Full Name]:[Full Name]],0))&amp;RIGHT(INDEX(FPL_Fixtures_Extract[],MATCH($A598,FPL_Fixtures_Extract[[Player]:[Player]],0),MATCH(FPL_Combined[[#Headers],[Gameweek 20]],FPL_Fixtures_Extract[#Headers],0)),3))</f>
        <v>CHE(H) 0-3</v>
      </c>
      <c r="V598" t="str">
        <f ca="1">IF(RIGHT(FPL_Combined[[#Headers],[Gameweek 21]],2)&lt;$B$622,INDEX(FPL_Results_Extract[Gameweek 21],MATCH($A598,FPL_Results_Extract[[Player]:[Player]],0)),INDEX(Team_Key[[Abbreviation]:[Abbreviation]],MATCH(LEFT(INDEX(FPL_Fixtures_Extract[],MATCH($A598,FPL_Fixtures_Extract[[Player]:[Player]],0),MATCH(FPL_Combined[[#Headers],[Gameweek 21]],FPL_Fixtures_Extract[#Headers],0)),LEN(INDEX(FPL_Fixtures_Extract[],MATCH($A598,FPL_Fixtures_Extract[[Player]:[Player]],0),MATCH(FPL_Combined[[#Headers],[Gameweek 21]],FPL_Fixtures_Extract[#Headers],0)))-4),Team_Key[[Full Name]:[Full Name]],0))&amp;RIGHT(INDEX(FPL_Fixtures_Extract[],MATCH($A598,FPL_Fixtures_Extract[[Player]:[Player]],0),MATCH(FPL_Combined[[#Headers],[Gameweek 21]],FPL_Fixtures_Extract[#Headers],0)),3))</f>
        <v>AVL(A) 0-1</v>
      </c>
      <c r="W598" t="str">
        <f ca="1">IF(RIGHT(FPL_Combined[[#Headers],[Gameweek 22]],2)&lt;$B$622,INDEX(FPL_Results_Extract[Gameweek 22],MATCH($A598,FPL_Results_Extract[[Player]:[Player]],0)),INDEX(Team_Key[[Abbreviation]:[Abbreviation]],MATCH(LEFT(INDEX(FPL_Fixtures_Extract[],MATCH($A598,FPL_Fixtures_Extract[[Player]:[Player]],0),MATCH(FPL_Combined[[#Headers],[Gameweek 22]],FPL_Fixtures_Extract[#Headers],0)),LEN(INDEX(FPL_Fixtures_Extract[],MATCH($A598,FPL_Fixtures_Extract[[Player]:[Player]],0),MATCH(FPL_Combined[[#Headers],[Gameweek 22]],FPL_Fixtures_Extract[#Headers],0)))-4),Team_Key[[Full Name]:[Full Name]],0))&amp;RIGHT(INDEX(FPL_Fixtures_Extract[],MATCH($A598,FPL_Fixtures_Extract[[Player]:[Player]],0),MATCH(FPL_Combined[[#Headers],[Gameweek 22]],FPL_Fixtures_Extract[#Headers],0)),3))</f>
        <v>MCI(A) 0-4</v>
      </c>
      <c r="X598" t="str">
        <f ca="1">IF(RIGHT(FPL_Combined[[#Headers],[Gameweek 23]],2)&lt;$B$622,INDEX(FPL_Results_Extract[Gameweek 23],MATCH($A598,FPL_Results_Extract[[Player]:[Player]],0)),INDEX(Team_Key[[Abbreviation]:[Abbreviation]],MATCH(LEFT(INDEX(FPL_Fixtures_Extract[],MATCH($A598,FPL_Fixtures_Extract[[Player]:[Player]],0),MATCH(FPL_Combined[[#Headers],[Gameweek 23]],FPL_Fixtures_Extract[#Headers],0)),LEN(INDEX(FPL_Fixtures_Extract[],MATCH($A598,FPL_Fixtures_Extract[[Player]:[Player]],0),MATCH(FPL_Combined[[#Headers],[Gameweek 23]],FPL_Fixtures_Extract[#Headers],0)))-4),Team_Key[[Full Name]:[Full Name]],0))&amp;RIGHT(INDEX(FPL_Fixtures_Extract[],MATCH($A598,FPL_Fixtures_Extract[[Player]:[Player]],0),MATCH(FPL_Combined[[#Headers],[Gameweek 23]],FPL_Fixtures_Extract[#Headers],0)),3))</f>
        <v>TOT(H) 1-3</v>
      </c>
      <c r="Y598" t="str">
        <f ca="1">IF(RIGHT(FPL_Combined[[#Headers],[Gameweek 24]],2)&lt;$B$622,INDEX(FPL_Results_Extract[Team],MATCH($A598,FPL_Results_Extract[[Player]:[Player]],0)),INDEX(Team_Key[[Abbreviation]:[Abbreviation]],MATCH(LEFT(INDEX(FPL_Fixtures_Extract[],MATCH($A598,FPL_Fixtures_Extract[[Player]:[Player]],0),MATCH(FPL_Combined[[#Headers],[Gameweek 24]],FPL_Fixtures_Extract[#Headers],0)),LEN(INDEX(FPL_Fixtures_Extract[],MATCH($A598,FPL_Fixtures_Extract[[Player]:[Player]],0),MATCH(FPL_Combined[[#Headers],[Gameweek 24]],FPL_Fixtures_Extract[#Headers],0)))-4),Team_Key[[Full Name]:[Full Name]],0))&amp;RIGHT(INDEX(FPL_Fixtures_Extract[],MATCH($A598,FPL_Fixtures_Extract[[Player]:[Player]],0),MATCH(FPL_Combined[[#Headers],[Gameweek 24]],FPL_Fixtures_Extract[#Headers],0)),3))</f>
        <v>CRY</v>
      </c>
      <c r="Z598" t="str">
        <f ca="1">IF(RIGHT(FPL_Combined[[#Headers],[Gameweek 25]],2)&lt;$B$622,INDEX(FPL_Results_Extract[Player],MATCH($A598,FPL_Results_Extract[[Player]:[Player]],0)),INDEX(Team_Key[[Abbreviation]:[Abbreviation]],MATCH(LEFT(INDEX(FPL_Fixtures_Extract[],MATCH($A598,FPL_Fixtures_Extract[[Player]:[Player]],0),MATCH(FPL_Combined[[#Headers],[Gameweek 25]],FPL_Fixtures_Extract[#Headers],0)),LEN(INDEX(FPL_Fixtures_Extract[],MATCH($A598,FPL_Fixtures_Extract[[Player]:[Player]],0),MATCH(FPL_Combined[[#Headers],[Gameweek 25]],FPL_Fixtures_Extract[#Headers],0)))-4),Team_Key[[Full Name]:[Full Name]],0))&amp;RIGHT(INDEX(FPL_Fixtures_Extract[],MATCH($A598,FPL_Fixtures_Extract[[Player]:[Player]],0),MATCH(FPL_Combined[[#Headers],[Gameweek 25]],FPL_Fixtures_Extract[#Headers],0)),3))</f>
        <v>Wickham</v>
      </c>
      <c r="AA598" t="str">
        <f ca="1">IF(RIGHT(FPL_Combined[[#Headers],[Gameweek 26]],2)&lt;$B$622,INDEX(FPL_Results_Extract[Gameweek 01],MATCH($A598,FPL_Results_Extract[[Player]:[Player]],0)),INDEX(Team_Key[[Abbreviation]:[Abbreviation]],MATCH(LEFT(INDEX(FPL_Fixtures_Extract[],MATCH($A598,FPL_Fixtures_Extract[[Player]:[Player]],0),MATCH(FPL_Combined[[#Headers],[Gameweek 26]],FPL_Fixtures_Extract[#Headers],0)),LEN(INDEX(FPL_Fixtures_Extract[],MATCH($A598,FPL_Fixtures_Extract[[Player]:[Player]],0),MATCH(FPL_Combined[[#Headers],[Gameweek 26]],FPL_Fixtures_Extract[#Headers],0)))-4),Team_Key[[Full Name]:[Full Name]],0))&amp;RIGHT(INDEX(FPL_Fixtures_Extract[],MATCH($A598,FPL_Fixtures_Extract[[Player]:[Player]],0),MATCH(FPL_Combined[[#Headers],[Gameweek 26]],FPL_Fixtures_Extract[#Headers],0)),3))</f>
        <v>NOR(A) 3-1</v>
      </c>
      <c r="AB598" t="str">
        <f ca="1">IF(RIGHT(FPL_Combined[[#Headers],[Gameweek 27]],2)&lt;$B$622,INDEX(FPL_Results_Extract[Gameweek 02],MATCH($A598,FPL_Results_Extract[[Player]:[Player]],0)),INDEX(Team_Key[[Abbreviation]:[Abbreviation]],MATCH(LEFT(INDEX(FPL_Fixtures_Extract[],MATCH($A598,FPL_Fixtures_Extract[[Player]:[Player]],0),MATCH(FPL_Combined[[#Headers],[Gameweek 27]],FPL_Fixtures_Extract[#Headers],0)),LEN(INDEX(FPL_Fixtures_Extract[],MATCH($A598,FPL_Fixtures_Extract[[Player]:[Player]],0),MATCH(FPL_Combined[[#Headers],[Gameweek 27]],FPL_Fixtures_Extract[#Headers],0)))-4),Team_Key[[Full Name]:[Full Name]],0))&amp;RIGHT(INDEX(FPL_Fixtures_Extract[],MATCH($A598,FPL_Fixtures_Extract[[Player]:[Player]],0),MATCH(FPL_Combined[[#Headers],[Gameweek 27]],FPL_Fixtures_Extract[#Headers],0)),3))</f>
        <v>ARS(H) 1-2</v>
      </c>
      <c r="AC598" t="str">
        <f ca="1">IF(RIGHT(FPL_Combined[[#Headers],[Gameweek 28]],2)&lt;$B$622,INDEX(FPL_Results_Extract[Gameweek 03],MATCH($A598,FPL_Results_Extract[[Player]:[Player]],0)),INDEX(Team_Key[[Abbreviation]:[Abbreviation]],MATCH(LEFT(INDEX(FPL_Fixtures_Extract[],MATCH($A598,FPL_Fixtures_Extract[[Player]:[Player]],0),MATCH(FPL_Combined[[#Headers],[Gameweek 28]],FPL_Fixtures_Extract[#Headers],0)),LEN(INDEX(FPL_Fixtures_Extract[],MATCH($A598,FPL_Fixtures_Extract[[Player]:[Player]],0),MATCH(FPL_Combined[[#Headers],[Gameweek 28]],FPL_Fixtures_Extract[#Headers],0)))-4),Team_Key[[Full Name]:[Full Name]],0))&amp;RIGHT(INDEX(FPL_Fixtures_Extract[],MATCH($A598,FPL_Fixtures_Extract[[Player]:[Player]],0),MATCH(FPL_Combined[[#Headers],[Gameweek 28]],FPL_Fixtures_Extract[#Headers],0)),3))</f>
        <v>AVL(H) 2-1</v>
      </c>
      <c r="AD598" t="str">
        <f ca="1">IF(RIGHT(FPL_Combined[[#Headers],[Gameweek 29]],2)&lt;$B$622,INDEX(FPL_Results_Extract[Gameweek 04],MATCH($A598,FPL_Results_Extract[[Player]:[Player]],0)),INDEX(Team_Key[[Abbreviation]:[Abbreviation]],MATCH(LEFT(INDEX(FPL_Fixtures_Extract[],MATCH($A598,FPL_Fixtures_Extract[[Player]:[Player]],0),MATCH(FPL_Combined[[#Headers],[Gameweek 29]],FPL_Fixtures_Extract[#Headers],0)),LEN(INDEX(FPL_Fixtures_Extract[],MATCH($A598,FPL_Fixtures_Extract[[Player]:[Player]],0),MATCH(FPL_Combined[[#Headers],[Gameweek 29]],FPL_Fixtures_Extract[#Headers],0)))-4),Team_Key[[Full Name]:[Full Name]],0))&amp;RIGHT(INDEX(FPL_Fixtures_Extract[],MATCH($A598,FPL_Fixtures_Extract[[Player]:[Player]],0),MATCH(FPL_Combined[[#Headers],[Gameweek 29]],FPL_Fixtures_Extract[#Headers],0)),3))</f>
        <v>LIV(H)</v>
      </c>
      <c r="AE598" t="e">
        <f ca="1">IF(RIGHT(FPL_Combined[[#Headers],[Gameweek 30]],2)&lt;$B$622,INDEX(FPL_Results_Extract[Gameweek 05],MATCH($A598,FPL_Results_Extract[[Player]:[Player]],0)),INDEX(Team_Key[[Abbreviation]:[Abbreviation]],MATCH(LEFT(INDEX(FPL_Fixtures_Extract[],MATCH($A598,FPL_Fixtures_Extract[[Player]:[Player]],0),MATCH(FPL_Combined[[#Headers],[Gameweek 30]],FPL_Fixtures_Extract[#Headers],0)),LEN(INDEX(FPL_Fixtures_Extract[],MATCH($A598,FPL_Fixtures_Extract[[Player]:[Player]],0),MATCH(FPL_Combined[[#Headers],[Gameweek 30]],FPL_Fixtures_Extract[#Headers],0)))-4),Team_Key[[Full Name]:[Full Name]],0))&amp;RIGHT(INDEX(FPL_Fixtures_Extract[],MATCH($A598,FPL_Fixtures_Extract[[Player]:[Player]],0),MATCH(FPL_Combined[[#Headers],[Gameweek 30]],FPL_Fixtures_Extract[#Headers],0)),3))</f>
        <v>#VALUE!</v>
      </c>
      <c r="AF598" t="str">
        <f ca="1">IF(RIGHT(FPL_Combined[[#Headers],[Gameweek 31]],2)&lt;$B$622,INDEX(FPL_Results_Extract[Gameweek 06],MATCH($A598,FPL_Results_Extract[[Player]:[Player]],0)),INDEX(Team_Key[[Abbreviation]:[Abbreviation]],MATCH(LEFT(INDEX(FPL_Fixtures_Extract[],MATCH($A598,FPL_Fixtures_Extract[[Player]:[Player]],0),MATCH(FPL_Combined[[#Headers],[Gameweek 31]],FPL_Fixtures_Extract[#Headers],0)),LEN(INDEX(FPL_Fixtures_Extract[],MATCH($A598,FPL_Fixtures_Extract[[Player]:[Player]],0),MATCH(FPL_Combined[[#Headers],[Gameweek 31]],FPL_Fixtures_Extract[#Headers],0)))-4),Team_Key[[Full Name]:[Full Name]],0))&amp;RIGHT(INDEX(FPL_Fixtures_Extract[],MATCH($A598,FPL_Fixtures_Extract[[Player]:[Player]],0),MATCH(FPL_Combined[[#Headers],[Gameweek 31]],FPL_Fixtures_Extract[#Headers],0)),3))</f>
        <v>LEI(H)</v>
      </c>
      <c r="AG598" t="str">
        <f ca="1">IF(RIGHT(FPL_Combined[[#Headers],[Gameweek 32]],2)&lt;$B$622,INDEX(FPL_Results_Extract[Gameweek 07],MATCH($A598,FPL_Results_Extract[[Player]:[Player]],0)),INDEX(Team_Key[[Abbreviation]:[Abbreviation]],MATCH(LEFT(INDEX(FPL_Fixtures_Extract[],MATCH($A598,FPL_Fixtures_Extract[[Player]:[Player]],0),MATCH(FPL_Combined[[#Headers],[Gameweek 32]],FPL_Fixtures_Extract[#Headers],0)),LEN(INDEX(FPL_Fixtures_Extract[],MATCH($A598,FPL_Fixtures_Extract[[Player]:[Player]],0),MATCH(FPL_Combined[[#Headers],[Gameweek 32]],FPL_Fixtures_Extract[#Headers],0)))-4),Team_Key[[Full Name]:[Full Name]],0))&amp;RIGHT(INDEX(FPL_Fixtures_Extract[],MATCH($A598,FPL_Fixtures_Extract[[Player]:[Player]],0),MATCH(FPL_Combined[[#Headers],[Gameweek 32]],FPL_Fixtures_Extract[#Headers],0)),3))</f>
        <v>WHU(A)</v>
      </c>
      <c r="AH598" t="str">
        <f ca="1">IF(RIGHT(FPL_Combined[[#Headers],[Gameweek 33]],2)&lt;$B$622,INDEX(FPL_Results_Extract[Gameweek 08],MATCH($A598,FPL_Results_Extract[[Player]:[Player]],0)),INDEX(Team_Key[[Abbreviation]:[Abbreviation]],MATCH(LEFT(INDEX(FPL_Fixtures_Extract[],MATCH($A598,FPL_Fixtures_Extract[[Player]:[Player]],0),MATCH(FPL_Combined[[#Headers],[Gameweek 33]],FPL_Fixtures_Extract[#Headers],0)),LEN(INDEX(FPL_Fixtures_Extract[],MATCH($A598,FPL_Fixtures_Extract[[Player]:[Player]],0),MATCH(FPL_Combined[[#Headers],[Gameweek 33]],FPL_Fixtures_Extract[#Headers],0)))-4),Team_Key[[Full Name]:[Full Name]],0))&amp;RIGHT(INDEX(FPL_Fixtures_Extract[],MATCH($A598,FPL_Fixtures_Extract[[Player]:[Player]],0),MATCH(FPL_Combined[[#Headers],[Gameweek 33]],FPL_Fixtures_Extract[#Headers],0)),3))</f>
        <v>NOR(H)</v>
      </c>
      <c r="AI598" t="str">
        <f ca="1">IF(RIGHT(FPL_Combined[[#Headers],[Gameweek 34]],2)&lt;$B$622,INDEX(FPL_Results_Extract[Gameweek 09],MATCH($A598,FPL_Results_Extract[[Player]:[Player]],0)),INDEX(Team_Key[[Abbreviation]:[Abbreviation]],MATCH(LEFT(INDEX(FPL_Fixtures_Extract[],MATCH($A598,FPL_Fixtures_Extract[[Player]:[Player]],0),MATCH(FPL_Combined[[#Headers],[Gameweek 34]],FPL_Fixtures_Extract[#Headers],0)),LEN(INDEX(FPL_Fixtures_Extract[],MATCH($A598,FPL_Fixtures_Extract[[Player]:[Player]],0),MATCH(FPL_Combined[[#Headers],[Gameweek 34]],FPL_Fixtures_Extract[#Headers],0)))-4),Team_Key[[Full Name]:[Full Name]],0))&amp;RIGHT(INDEX(FPL_Fixtures_Extract[],MATCH($A598,FPL_Fixtures_Extract[[Player]:[Player]],0),MATCH(FPL_Combined[[#Headers],[Gameweek 34]],FPL_Fixtures_Extract[#Headers],0)),3))</f>
        <v>ARS(A)</v>
      </c>
      <c r="AJ598" t="str">
        <f ca="1">IF(RIGHT(FPL_Combined[[#Headers],[Gameweek 35]],2)&lt;$B$622,INDEX(FPL_Results_Extract[Gameweek 10],MATCH($A598,FPL_Results_Extract[[Player]:[Player]],0)),INDEX(Team_Key[[Abbreviation]:[Abbreviation]],MATCH(LEFT(INDEX(FPL_Fixtures_Extract[],MATCH($A598,FPL_Fixtures_Extract[[Player]:[Player]],0),MATCH(FPL_Combined[[#Headers],[Gameweek 35]],FPL_Fixtures_Extract[#Headers],0)),LEN(INDEX(FPL_Fixtures_Extract[],MATCH($A598,FPL_Fixtures_Extract[[Player]:[Player]],0),MATCH(FPL_Combined[[#Headers],[Gameweek 35]],FPL_Fixtures_Extract[#Headers],0)))-4),Team_Key[[Full Name]:[Full Name]],0))&amp;RIGHT(INDEX(FPL_Fixtures_Extract[],MATCH($A598,FPL_Fixtures_Extract[[Player]:[Player]],0),MATCH(FPL_Combined[[#Headers],[Gameweek 35]],FPL_Fixtures_Extract[#Headers],0)),3))</f>
        <v>EVE(H)</v>
      </c>
      <c r="AK598" t="str">
        <f ca="1">IF(RIGHT(FPL_Combined[[#Headers],[Gameweek 36]],2)&lt;$B$622,INDEX(FPL_Results_Extract[Gameweek 11],MATCH($A598,FPL_Results_Extract[[Player]:[Player]],0)),INDEX(Team_Key[[Abbreviation]:[Abbreviation]],MATCH(LEFT(INDEX(FPL_Fixtures_Extract[],MATCH($A598,FPL_Fixtures_Extract[[Player]:[Player]],0),MATCH(FPL_Combined[[#Headers],[Gameweek 36]],FPL_Fixtures_Extract[#Headers],0)),LEN(INDEX(FPL_Fixtures_Extract[],MATCH($A598,FPL_Fixtures_Extract[[Player]:[Player]],0),MATCH(FPL_Combined[[#Headers],[Gameweek 36]],FPL_Fixtures_Extract[#Headers],0)))-4),Team_Key[[Full Name]:[Full Name]],0))&amp;RIGHT(INDEX(FPL_Fixtures_Extract[],MATCH($A598,FPL_Fixtures_Extract[[Player]:[Player]],0),MATCH(FPL_Combined[[#Headers],[Gameweek 36]],FPL_Fixtures_Extract[#Headers],0)),3))</f>
        <v>NEW(A)</v>
      </c>
      <c r="AL598" t="str">
        <f ca="1">IF(RIGHT(FPL_Combined[[#Headers],[Gameweek 37]],2)&lt;$B$622,INDEX(FPL_Results_Extract[Gameweek 12],MATCH($A598,FPL_Results_Extract[[Player]:[Player]],0)),INDEX(Team_Key[[Abbreviation]:[Abbreviation]],MATCH(LEFT(INDEX(FPL_Fixtures_Extract[],MATCH($A598,FPL_Fixtures_Extract[[Player]:[Player]],0),MATCH(FPL_Combined[[#Headers],[Gameweek 37]],FPL_Fixtures_Extract[#Headers],0)),LEN(INDEX(FPL_Fixtures_Extract[],MATCH($A598,FPL_Fixtures_Extract[[Player]:[Player]],0),MATCH(FPL_Combined[[#Headers],[Gameweek 37]],FPL_Fixtures_Extract[#Headers],0)))-4),Team_Key[[Full Name]:[Full Name]],0))&amp;RIGHT(INDEX(FPL_Fixtures_Extract[],MATCH($A598,FPL_Fixtures_Extract[[Player]:[Player]],0),MATCH(FPL_Combined[[#Headers],[Gameweek 37]],FPL_Fixtures_Extract[#Headers],0)),3))</f>
        <v>STK(H)</v>
      </c>
      <c r="AM598" t="str">
        <f ca="1">IF(RIGHT(FPL_Combined[[#Headers],[Gameweek 38]],2)&lt;$B$622,INDEX(FPL_Results_Extract[Gameweek 13],MATCH($A598,FPL_Results_Extract[[Player]:[Player]],0)),INDEX(Team_Key[[Abbreviation]:[Abbreviation]],MATCH(LEFT(INDEX(FPL_Fixtures_Extract[],MATCH($A598,FPL_Fixtures_Extract[[Player]:[Player]],0),MATCH(FPL_Combined[[#Headers],[Gameweek 38]],FPL_Fixtures_Extract[#Headers],0)),LEN(INDEX(FPL_Fixtures_Extract[],MATCH($A598,FPL_Fixtures_Extract[[Player]:[Player]],0),MATCH(FPL_Combined[[#Headers],[Gameweek 38]],FPL_Fixtures_Extract[#Headers],0)))-4),Team_Key[[Full Name]:[Full Name]],0))&amp;RIGHT(INDEX(FPL_Fixtures_Extract[],MATCH($A598,FPL_Fixtures_Extract[[Player]:[Player]],0),MATCH(FPL_Combined[[#Headers],[Gameweek 38]],FPL_Fixtures_Extract[#Headers],0)),3))</f>
        <v>SOU(A)</v>
      </c>
    </row>
    <row r="599" spans="1:39" x14ac:dyDescent="0.45">
      <c r="A599" t="s">
        <v>563</v>
      </c>
      <c r="B599" t="str">
        <f ca="1">IF(RIGHT(FPL_Combined[[#Headers],[Gameweek 01]],2)&lt;$B$622,INDEX(FPL_Results_Extract[Gameweek 01],MATCH($A599,FPL_Results_Extract[[Player]:[Player]],0)),INDEX(Team_Key[[Abbreviation]:[Abbreviation]],MATCH(LEFT(INDEX(FPL_Fixtures_Extract[],MATCH($A599,FPL_Fixtures_Extract[[Player]:[Player]],0),MATCH(FPL_Combined[[#Headers],[Gameweek 01]],FPL_Fixtures_Extract[#Headers],0)),LEN(INDEX(FPL_Fixtures_Extract[],MATCH($A599,FPL_Fixtures_Extract[[Player]:[Player]],0),MATCH(FPL_Combined[[#Headers],[Gameweek 01]],FPL_Fixtures_Extract[#Headers],0)))-4),Team_Key[[Full Name]:[Full Name]],0))&amp;RIGHT(INDEX(FPL_Fixtures_Extract[],MATCH($A599,FPL_Fixtures_Extract[[Player]:[Player]],0),MATCH(FPL_Combined[[#Headers],[Gameweek 01]],FPL_Fixtures_Extract[#Headers],0)),3))</f>
        <v>SOU(H) 2-2</v>
      </c>
      <c r="C599" t="str">
        <f ca="1">IF(RIGHT(FPL_Combined[[#Headers],[Gameweek 02]],2)&lt;$B$622,INDEX(FPL_Results_Extract[Gameweek 02],MATCH($A599,FPL_Results_Extract[[Player]:[Player]],0)),INDEX(Team_Key[[Abbreviation]:[Abbreviation]],MATCH(LEFT(INDEX(FPL_Fixtures_Extract[],MATCH($A599,FPL_Fixtures_Extract[[Player]:[Player]],0),MATCH(FPL_Combined[[#Headers],[Gameweek 02]],FPL_Fixtures_Extract[#Headers],0)),LEN(INDEX(FPL_Fixtures_Extract[],MATCH($A599,FPL_Fixtures_Extract[[Player]:[Player]],0),MATCH(FPL_Combined[[#Headers],[Gameweek 02]],FPL_Fixtures_Extract[#Headers],0)))-4),Team_Key[[Full Name]:[Full Name]],0))&amp;RIGHT(INDEX(FPL_Fixtures_Extract[],MATCH($A599,FPL_Fixtures_Extract[[Player]:[Player]],0),MATCH(FPL_Combined[[#Headers],[Gameweek 02]],FPL_Fixtures_Extract[#Headers],0)),3))</f>
        <v>SWA(A) 0-2</v>
      </c>
      <c r="D599" t="str">
        <f ca="1">IF(RIGHT(FPL_Combined[[#Headers],[Gameweek 03]],2)&lt;$B$622,INDEX(FPL_Results_Extract[Gameweek 03],MATCH($A599,FPL_Results_Extract[[Player]:[Player]],0)),INDEX(Team_Key[[Abbreviation]:[Abbreviation]],MATCH(LEFT(INDEX(FPL_Fixtures_Extract[],MATCH($A599,FPL_Fixtures_Extract[[Player]:[Player]],0),MATCH(FPL_Combined[[#Headers],[Gameweek 03]],FPL_Fixtures_Extract[#Headers],0)),LEN(INDEX(FPL_Fixtures_Extract[],MATCH($A599,FPL_Fixtures_Extract[[Player]:[Player]],0),MATCH(FPL_Combined[[#Headers],[Gameweek 03]],FPL_Fixtures_Extract[#Headers],0)))-4),Team_Key[[Full Name]:[Full Name]],0))&amp;RIGHT(INDEX(FPL_Fixtures_Extract[],MATCH($A599,FPL_Fixtures_Extract[[Player]:[Player]],0),MATCH(FPL_Combined[[#Headers],[Gameweek 03]],FPL_Fixtures_Extract[#Headers],0)),3))</f>
        <v>MUN(A) 0-0</v>
      </c>
      <c r="E599" t="str">
        <f ca="1">IF(RIGHT(FPL_Combined[[#Headers],[Gameweek 04]],2)&lt;$B$622,INDEX(FPL_Results_Extract[Gameweek 04],MATCH($A599,FPL_Results_Extract[[Player]:[Player]],0)),INDEX(Team_Key[[Abbreviation]:[Abbreviation]],MATCH(LEFT(INDEX(FPL_Fixtures_Extract[],MATCH($A599,FPL_Fixtures_Extract[[Player]:[Player]],0),MATCH(FPL_Combined[[#Headers],[Gameweek 04]],FPL_Fixtures_Extract[#Headers],0)),LEN(INDEX(FPL_Fixtures_Extract[],MATCH($A599,FPL_Fixtures_Extract[[Player]:[Player]],0),MATCH(FPL_Combined[[#Headers],[Gameweek 04]],FPL_Fixtures_Extract[#Headers],0)))-4),Team_Key[[Full Name]:[Full Name]],0))&amp;RIGHT(INDEX(FPL_Fixtures_Extract[],MATCH($A599,FPL_Fixtures_Extract[[Player]:[Player]],0),MATCH(FPL_Combined[[#Headers],[Gameweek 04]],FPL_Fixtures_Extract[#Headers],0)),3))</f>
        <v>ARS(H) 0-1</v>
      </c>
      <c r="F599" t="str">
        <f ca="1">IF(RIGHT(FPL_Combined[[#Headers],[Gameweek 05]],2)&lt;$B$622,INDEX(FPL_Results_Extract[Gameweek 05],MATCH($A599,FPL_Results_Extract[[Player]:[Player]],0)),INDEX(Team_Key[[Abbreviation]:[Abbreviation]],MATCH(LEFT(INDEX(FPL_Fixtures_Extract[],MATCH($A599,FPL_Fixtures_Extract[[Player]:[Player]],0),MATCH(FPL_Combined[[#Headers],[Gameweek 05]],FPL_Fixtures_Extract[#Headers],0)),LEN(INDEX(FPL_Fixtures_Extract[],MATCH($A599,FPL_Fixtures_Extract[[Player]:[Player]],0),MATCH(FPL_Combined[[#Headers],[Gameweek 05]],FPL_Fixtures_Extract[#Headers],0)))-4),Team_Key[[Full Name]:[Full Name]],0))&amp;RIGHT(INDEX(FPL_Fixtures_Extract[],MATCH($A599,FPL_Fixtures_Extract[[Player]:[Player]],0),MATCH(FPL_Combined[[#Headers],[Gameweek 05]],FPL_Fixtures_Extract[#Headers],0)),3))</f>
        <v>WHU(A) 0-2</v>
      </c>
      <c r="G599" t="str">
        <f ca="1">IF(RIGHT(FPL_Combined[[#Headers],[Gameweek 06]],2)&lt;$B$622,INDEX(FPL_Results_Extract[Gameweek 06],MATCH($A599,FPL_Results_Extract[[Player]:[Player]],0)),INDEX(Team_Key[[Abbreviation]:[Abbreviation]],MATCH(LEFT(INDEX(FPL_Fixtures_Extract[],MATCH($A599,FPL_Fixtures_Extract[[Player]:[Player]],0),MATCH(FPL_Combined[[#Headers],[Gameweek 06]],FPL_Fixtures_Extract[#Headers],0)),LEN(INDEX(FPL_Fixtures_Extract[],MATCH($A599,FPL_Fixtures_Extract[[Player]:[Player]],0),MATCH(FPL_Combined[[#Headers],[Gameweek 06]],FPL_Fixtures_Extract[#Headers],0)))-4),Team_Key[[Full Name]:[Full Name]],0))&amp;RIGHT(INDEX(FPL_Fixtures_Extract[],MATCH($A599,FPL_Fixtures_Extract[[Player]:[Player]],0),MATCH(FPL_Combined[[#Headers],[Gameweek 06]],FPL_Fixtures_Extract[#Headers],0)),3))</f>
        <v>WAT(H) 1-2</v>
      </c>
      <c r="H599" t="str">
        <f ca="1">IF(RIGHT(FPL_Combined[[#Headers],[Gameweek 07]],2)&lt;$B$622,INDEX(FPL_Results_Extract[Gameweek 07],MATCH($A599,FPL_Results_Extract[[Player]:[Player]],0)),INDEX(Team_Key[[Abbreviation]:[Abbreviation]],MATCH(LEFT(INDEX(FPL_Fixtures_Extract[],MATCH($A599,FPL_Fixtures_Extract[[Player]:[Player]],0),MATCH(FPL_Combined[[#Headers],[Gameweek 07]],FPL_Fixtures_Extract[#Headers],0)),LEN(INDEX(FPL_Fixtures_Extract[],MATCH($A599,FPL_Fixtures_Extract[[Player]:[Player]],0),MATCH(FPL_Combined[[#Headers],[Gameweek 07]],FPL_Fixtures_Extract[#Headers],0)))-4),Team_Key[[Full Name]:[Full Name]],0))&amp;RIGHT(INDEX(FPL_Fixtures_Extract[],MATCH($A599,FPL_Fixtures_Extract[[Player]:[Player]],0),MATCH(FPL_Combined[[#Headers],[Gameweek 07]],FPL_Fixtures_Extract[#Headers],0)),3))</f>
        <v>CHE(H) 2-2</v>
      </c>
      <c r="I599" t="str">
        <f ca="1">IF(RIGHT(FPL_Combined[[#Headers],[Gameweek 08]],2)&lt;$B$622,INDEX(FPL_Results_Extract[Gameweek 08],MATCH($A599,FPL_Results_Extract[[Player]:[Player]],0)),INDEX(Team_Key[[Abbreviation]:[Abbreviation]],MATCH(LEFT(INDEX(FPL_Fixtures_Extract[],MATCH($A599,FPL_Fixtures_Extract[[Player]:[Player]],0),MATCH(FPL_Combined[[#Headers],[Gameweek 08]],FPL_Fixtures_Extract[#Headers],0)),LEN(INDEX(FPL_Fixtures_Extract[],MATCH($A599,FPL_Fixtures_Extract[[Player]:[Player]],0),MATCH(FPL_Combined[[#Headers],[Gameweek 08]],FPL_Fixtures_Extract[#Headers],0)))-4),Team_Key[[Full Name]:[Full Name]],0))&amp;RIGHT(INDEX(FPL_Fixtures_Extract[],MATCH($A599,FPL_Fixtures_Extract[[Player]:[Player]],0),MATCH(FPL_Combined[[#Headers],[Gameweek 08]],FPL_Fixtures_Extract[#Headers],0)),3))</f>
        <v>MCI(A) 1-6</v>
      </c>
      <c r="J599" t="str">
        <f ca="1">IF(RIGHT(FPL_Combined[[#Headers],[Gameweek 09]],2)&lt;$B$622,INDEX(FPL_Results_Extract[Gameweek 09],MATCH($A599,FPL_Results_Extract[[Player]:[Player]],0)),INDEX(Team_Key[[Abbreviation]:[Abbreviation]],MATCH(LEFT(INDEX(FPL_Fixtures_Extract[],MATCH($A599,FPL_Fixtures_Extract[[Player]:[Player]],0),MATCH(FPL_Combined[[#Headers],[Gameweek 09]],FPL_Fixtures_Extract[#Headers],0)),LEN(INDEX(FPL_Fixtures_Extract[],MATCH($A599,FPL_Fixtures_Extract[[Player]:[Player]],0),MATCH(FPL_Combined[[#Headers],[Gameweek 09]],FPL_Fixtures_Extract[#Headers],0)))-4),Team_Key[[Full Name]:[Full Name]],0))&amp;RIGHT(INDEX(FPL_Fixtures_Extract[],MATCH($A599,FPL_Fixtures_Extract[[Player]:[Player]],0),MATCH(FPL_Combined[[#Headers],[Gameweek 09]],FPL_Fixtures_Extract[#Headers],0)),3))</f>
        <v>NOR(H) 6-2</v>
      </c>
      <c r="K599" t="str">
        <f ca="1">IF(RIGHT(FPL_Combined[[#Headers],[Gameweek 10]],2)&lt;$B$622,INDEX(FPL_Results_Extract[Gameweek 10],MATCH($A599,FPL_Results_Extract[[Player]:[Player]],0)),INDEX(Team_Key[[Abbreviation]:[Abbreviation]],MATCH(LEFT(INDEX(FPL_Fixtures_Extract[],MATCH($A599,FPL_Fixtures_Extract[[Player]:[Player]],0),MATCH(FPL_Combined[[#Headers],[Gameweek 10]],FPL_Fixtures_Extract[#Headers],0)),LEN(INDEX(FPL_Fixtures_Extract[],MATCH($A599,FPL_Fixtures_Extract[[Player]:[Player]],0),MATCH(FPL_Combined[[#Headers],[Gameweek 10]],FPL_Fixtures_Extract[#Headers],0)))-4),Team_Key[[Full Name]:[Full Name]],0))&amp;RIGHT(INDEX(FPL_Fixtures_Extract[],MATCH($A599,FPL_Fixtures_Extract[[Player]:[Player]],0),MATCH(FPL_Combined[[#Headers],[Gameweek 10]],FPL_Fixtures_Extract[#Headers],0)),3))</f>
        <v>SUN(A) 0-3</v>
      </c>
      <c r="L599" t="str">
        <f ca="1">IF(RIGHT(FPL_Combined[[#Headers],[Gameweek 11]],2)&lt;$B$622,INDEX(FPL_Results_Extract[Gameweek 11],MATCH($A599,FPL_Results_Extract[[Player]:[Player]],0)),INDEX(Team_Key[[Abbreviation]:[Abbreviation]],MATCH(LEFT(INDEX(FPL_Fixtures_Extract[],MATCH($A599,FPL_Fixtures_Extract[[Player]:[Player]],0),MATCH(FPL_Combined[[#Headers],[Gameweek 11]],FPL_Fixtures_Extract[#Headers],0)),LEN(INDEX(FPL_Fixtures_Extract[],MATCH($A599,FPL_Fixtures_Extract[[Player]:[Player]],0),MATCH(FPL_Combined[[#Headers],[Gameweek 11]],FPL_Fixtures_Extract[#Headers],0)))-4),Team_Key[[Full Name]:[Full Name]],0))&amp;RIGHT(INDEX(FPL_Fixtures_Extract[],MATCH($A599,FPL_Fixtures_Extract[[Player]:[Player]],0),MATCH(FPL_Combined[[#Headers],[Gameweek 11]],FPL_Fixtures_Extract[#Headers],0)),3))</f>
        <v>STK(H) 0-0</v>
      </c>
      <c r="M599" t="str">
        <f ca="1">IF(RIGHT(FPL_Combined[[#Headers],[Gameweek 12]],2)&lt;$B$622,INDEX(FPL_Results_Extract[Gameweek 12],MATCH($A599,FPL_Results_Extract[[Player]:[Player]],0)),INDEX(Team_Key[[Abbreviation]:[Abbreviation]],MATCH(LEFT(INDEX(FPL_Fixtures_Extract[],MATCH($A599,FPL_Fixtures_Extract[[Player]:[Player]],0),MATCH(FPL_Combined[[#Headers],[Gameweek 12]],FPL_Fixtures_Extract[#Headers],0)),LEN(INDEX(FPL_Fixtures_Extract[],MATCH($A599,FPL_Fixtures_Extract[[Player]:[Player]],0),MATCH(FPL_Combined[[#Headers],[Gameweek 12]],FPL_Fixtures_Extract[#Headers],0)))-4),Team_Key[[Full Name]:[Full Name]],0))&amp;RIGHT(INDEX(FPL_Fixtures_Extract[],MATCH($A599,FPL_Fixtures_Extract[[Player]:[Player]],0),MATCH(FPL_Combined[[#Headers],[Gameweek 12]],FPL_Fixtures_Extract[#Headers],0)),3))</f>
        <v>BOU(A) 1-0</v>
      </c>
      <c r="N599" t="str">
        <f ca="1">IF(RIGHT(FPL_Combined[[#Headers],[Gameweek 13]],2)&lt;$B$622,INDEX(FPL_Results_Extract[Gameweek 13],MATCH($A599,FPL_Results_Extract[[Player]:[Player]],0)),INDEX(Team_Key[[Abbreviation]:[Abbreviation]],MATCH(LEFT(INDEX(FPL_Fixtures_Extract[],MATCH($A599,FPL_Fixtures_Extract[[Player]:[Player]],0),MATCH(FPL_Combined[[#Headers],[Gameweek 13]],FPL_Fixtures_Extract[#Headers],0)),LEN(INDEX(FPL_Fixtures_Extract[],MATCH($A599,FPL_Fixtures_Extract[[Player]:[Player]],0),MATCH(FPL_Combined[[#Headers],[Gameweek 13]],FPL_Fixtures_Extract[#Headers],0)))-4),Team_Key[[Full Name]:[Full Name]],0))&amp;RIGHT(INDEX(FPL_Fixtures_Extract[],MATCH($A599,FPL_Fixtures_Extract[[Player]:[Player]],0),MATCH(FPL_Combined[[#Headers],[Gameweek 13]],FPL_Fixtures_Extract[#Headers],0)),3))</f>
        <v>LEI(H) 0-3</v>
      </c>
      <c r="O599" t="str">
        <f ca="1">IF(RIGHT(FPL_Combined[[#Headers],[Gameweek 14]],2)&lt;$B$622,INDEX(FPL_Results_Extract[Gameweek 14],MATCH($A599,FPL_Results_Extract[[Player]:[Player]],0)),INDEX(Team_Key[[Abbreviation]:[Abbreviation]],MATCH(LEFT(INDEX(FPL_Fixtures_Extract[],MATCH($A599,FPL_Fixtures_Extract[[Player]:[Player]],0),MATCH(FPL_Combined[[#Headers],[Gameweek 14]],FPL_Fixtures_Extract[#Headers],0)),LEN(INDEX(FPL_Fixtures_Extract[],MATCH($A599,FPL_Fixtures_Extract[[Player]:[Player]],0),MATCH(FPL_Combined[[#Headers],[Gameweek 14]],FPL_Fixtures_Extract[#Headers],0)))-4),Team_Key[[Full Name]:[Full Name]],0))&amp;RIGHT(INDEX(FPL_Fixtures_Extract[],MATCH($A599,FPL_Fixtures_Extract[[Player]:[Player]],0),MATCH(FPL_Combined[[#Headers],[Gameweek 14]],FPL_Fixtures_Extract[#Headers],0)),3))</f>
        <v>CRY(A) 1-5</v>
      </c>
      <c r="P599" t="str">
        <f ca="1">IF(RIGHT(FPL_Combined[[#Headers],[Gameweek 15]],2)&lt;$B$622,INDEX(FPL_Results_Extract[Gameweek 15],MATCH($A599,FPL_Results_Extract[[Player]:[Player]],0)),INDEX(Team_Key[[Abbreviation]:[Abbreviation]],MATCH(LEFT(INDEX(FPL_Fixtures_Extract[],MATCH($A599,FPL_Fixtures_Extract[[Player]:[Player]],0),MATCH(FPL_Combined[[#Headers],[Gameweek 15]],FPL_Fixtures_Extract[#Headers],0)),LEN(INDEX(FPL_Fixtures_Extract[],MATCH($A599,FPL_Fixtures_Extract[[Player]:[Player]],0),MATCH(FPL_Combined[[#Headers],[Gameweek 15]],FPL_Fixtures_Extract[#Headers],0)))-4),Team_Key[[Full Name]:[Full Name]],0))&amp;RIGHT(INDEX(FPL_Fixtures_Extract[],MATCH($A599,FPL_Fixtures_Extract[[Player]:[Player]],0),MATCH(FPL_Combined[[#Headers],[Gameweek 15]],FPL_Fixtures_Extract[#Headers],0)),3))</f>
        <v>LIV(H) 2-0</v>
      </c>
      <c r="Q599" t="str">
        <f ca="1">IF(RIGHT(FPL_Combined[[#Headers],[Gameweek 16]],2)&lt;$B$622,INDEX(FPL_Results_Extract[Gameweek 16],MATCH($A599,FPL_Results_Extract[[Player]:[Player]],0)),INDEX(Team_Key[[Abbreviation]:[Abbreviation]],MATCH(LEFT(INDEX(FPL_Fixtures_Extract[],MATCH($A599,FPL_Fixtures_Extract[[Player]:[Player]],0),MATCH(FPL_Combined[[#Headers],[Gameweek 16]],FPL_Fixtures_Extract[#Headers],0)),LEN(INDEX(FPL_Fixtures_Extract[],MATCH($A599,FPL_Fixtures_Extract[[Player]:[Player]],0),MATCH(FPL_Combined[[#Headers],[Gameweek 16]],FPL_Fixtures_Extract[#Headers],0)))-4),Team_Key[[Full Name]:[Full Name]],0))&amp;RIGHT(INDEX(FPL_Fixtures_Extract[],MATCH($A599,FPL_Fixtures_Extract[[Player]:[Player]],0),MATCH(FPL_Combined[[#Headers],[Gameweek 16]],FPL_Fixtures_Extract[#Headers],0)),3))</f>
        <v>TOT(A) 2-1</v>
      </c>
      <c r="R599" t="str">
        <f ca="1">IF(RIGHT(FPL_Combined[[#Headers],[Gameweek 17]],2)&lt;$B$622,INDEX(FPL_Results_Extract[Gameweek 17],MATCH($A599,FPL_Results_Extract[[Player]:[Player]],0)),INDEX(Team_Key[[Abbreviation]:[Abbreviation]],MATCH(LEFT(INDEX(FPL_Fixtures_Extract[],MATCH($A599,FPL_Fixtures_Extract[[Player]:[Player]],0),MATCH(FPL_Combined[[#Headers],[Gameweek 17]],FPL_Fixtures_Extract[#Headers],0)),LEN(INDEX(FPL_Fixtures_Extract[],MATCH($A599,FPL_Fixtures_Extract[[Player]:[Player]],0),MATCH(FPL_Combined[[#Headers],[Gameweek 17]],FPL_Fixtures_Extract[#Headers],0)))-4),Team_Key[[Full Name]:[Full Name]],0))&amp;RIGHT(INDEX(FPL_Fixtures_Extract[],MATCH($A599,FPL_Fixtures_Extract[[Player]:[Player]],0),MATCH(FPL_Combined[[#Headers],[Gameweek 17]],FPL_Fixtures_Extract[#Headers],0)),3))</f>
        <v>AVL(H) 1-1</v>
      </c>
      <c r="S599" t="str">
        <f ca="1">IF(RIGHT(FPL_Combined[[#Headers],[Gameweek 18]],2)&lt;$B$622,INDEX(FPL_Results_Extract[Gameweek 18],MATCH($A599,FPL_Results_Extract[[Player]:[Player]],0)),INDEX(Team_Key[[Abbreviation]:[Abbreviation]],MATCH(LEFT(INDEX(FPL_Fixtures_Extract[],MATCH($A599,FPL_Fixtures_Extract[[Player]:[Player]],0),MATCH(FPL_Combined[[#Headers],[Gameweek 18]],FPL_Fixtures_Extract[#Headers],0)),LEN(INDEX(FPL_Fixtures_Extract[],MATCH($A599,FPL_Fixtures_Extract[[Player]:[Player]],0),MATCH(FPL_Combined[[#Headers],[Gameweek 18]],FPL_Fixtures_Extract[#Headers],0)))-4),Team_Key[[Full Name]:[Full Name]],0))&amp;RIGHT(INDEX(FPL_Fixtures_Extract[],MATCH($A599,FPL_Fixtures_Extract[[Player]:[Player]],0),MATCH(FPL_Combined[[#Headers],[Gameweek 18]],FPL_Fixtures_Extract[#Headers],0)),3))</f>
        <v>EVE(H) 0-1</v>
      </c>
      <c r="T599" t="str">
        <f ca="1">IF(RIGHT(FPL_Combined[[#Headers],[Gameweek 19]],2)&lt;$B$622,INDEX(FPL_Results_Extract[Gameweek 19],MATCH($A599,FPL_Results_Extract[[Player]:[Player]],0)),INDEX(Team_Key[[Abbreviation]:[Abbreviation]],MATCH(LEFT(INDEX(FPL_Fixtures_Extract[],MATCH($A599,FPL_Fixtures_Extract[[Player]:[Player]],0),MATCH(FPL_Combined[[#Headers],[Gameweek 19]],FPL_Fixtures_Extract[#Headers],0)),LEN(INDEX(FPL_Fixtures_Extract[],MATCH($A599,FPL_Fixtures_Extract[[Player]:[Player]],0),MATCH(FPL_Combined[[#Headers],[Gameweek 19]],FPL_Fixtures_Extract[#Headers],0)))-4),Team_Key[[Full Name]:[Full Name]],0))&amp;RIGHT(INDEX(FPL_Fixtures_Extract[],MATCH($A599,FPL_Fixtures_Extract[[Player]:[Player]],0),MATCH(FPL_Combined[[#Headers],[Gameweek 19]],FPL_Fixtures_Extract[#Headers],0)),3))</f>
        <v>WBA(A) 0-1</v>
      </c>
      <c r="U599" t="str">
        <f ca="1">IF(RIGHT(FPL_Combined[[#Headers],[Gameweek 20]],2)&lt;$B$622,INDEX(FPL_Results_Extract[Gameweek 20],MATCH($A599,FPL_Results_Extract[[Player]:[Player]],0)),INDEX(Team_Key[[Abbreviation]:[Abbreviation]],MATCH(LEFT(INDEX(FPL_Fixtures_Extract[],MATCH($A599,FPL_Fixtures_Extract[[Player]:[Player]],0),MATCH(FPL_Combined[[#Headers],[Gameweek 20]],FPL_Fixtures_Extract[#Headers],0)),LEN(INDEX(FPL_Fixtures_Extract[],MATCH($A599,FPL_Fixtures_Extract[[Player]:[Player]],0),MATCH(FPL_Combined[[#Headers],[Gameweek 20]],FPL_Fixtures_Extract[#Headers],0)))-4),Team_Key[[Full Name]:[Full Name]],0))&amp;RIGHT(INDEX(FPL_Fixtures_Extract[],MATCH($A599,FPL_Fixtures_Extract[[Player]:[Player]],0),MATCH(FPL_Combined[[#Headers],[Gameweek 20]],FPL_Fixtures_Extract[#Headers],0)),3))</f>
        <v>ARS(A) 0-1</v>
      </c>
      <c r="V599" t="str">
        <f ca="1">IF(RIGHT(FPL_Combined[[#Headers],[Gameweek 21]],2)&lt;$B$622,INDEX(FPL_Results_Extract[Gameweek 21],MATCH($A599,FPL_Results_Extract[[Player]:[Player]],0)),INDEX(Team_Key[[Abbreviation]:[Abbreviation]],MATCH(LEFT(INDEX(FPL_Fixtures_Extract[],MATCH($A599,FPL_Fixtures_Extract[[Player]:[Player]],0),MATCH(FPL_Combined[[#Headers],[Gameweek 21]],FPL_Fixtures_Extract[#Headers],0)),LEN(INDEX(FPL_Fixtures_Extract[],MATCH($A599,FPL_Fixtures_Extract[[Player]:[Player]],0),MATCH(FPL_Combined[[#Headers],[Gameweek 21]],FPL_Fixtures_Extract[#Headers],0)))-4),Team_Key[[Full Name]:[Full Name]],0))&amp;RIGHT(INDEX(FPL_Fixtures_Extract[],MATCH($A599,FPL_Fixtures_Extract[[Player]:[Player]],0),MATCH(FPL_Combined[[#Headers],[Gameweek 21]],FPL_Fixtures_Extract[#Headers],0)),3))</f>
        <v>MUN(H) 3-3</v>
      </c>
      <c r="W599" t="str">
        <f ca="1">IF(RIGHT(FPL_Combined[[#Headers],[Gameweek 22]],2)&lt;$B$622,INDEX(FPL_Results_Extract[Gameweek 22],MATCH($A599,FPL_Results_Extract[[Player]:[Player]],0)),INDEX(Team_Key[[Abbreviation]:[Abbreviation]],MATCH(LEFT(INDEX(FPL_Fixtures_Extract[],MATCH($A599,FPL_Fixtures_Extract[[Player]:[Player]],0),MATCH(FPL_Combined[[#Headers],[Gameweek 22]],FPL_Fixtures_Extract[#Headers],0)),LEN(INDEX(FPL_Fixtures_Extract[],MATCH($A599,FPL_Fixtures_Extract[[Player]:[Player]],0),MATCH(FPL_Combined[[#Headers],[Gameweek 22]],FPL_Fixtures_Extract[#Headers],0)))-4),Team_Key[[Full Name]:[Full Name]],0))&amp;RIGHT(INDEX(FPL_Fixtures_Extract[],MATCH($A599,FPL_Fixtures_Extract[[Player]:[Player]],0),MATCH(FPL_Combined[[#Headers],[Gameweek 22]],FPL_Fixtures_Extract[#Headers],0)),3))</f>
        <v>WHU(H) 2-1</v>
      </c>
      <c r="X599" t="str">
        <f ca="1">IF(RIGHT(FPL_Combined[[#Headers],[Gameweek 23]],2)&lt;$B$622,INDEX(FPL_Results_Extract[Gameweek 23],MATCH($A599,FPL_Results_Extract[[Player]:[Player]],0)),INDEX(Team_Key[[Abbreviation]:[Abbreviation]],MATCH(LEFT(INDEX(FPL_Fixtures_Extract[],MATCH($A599,FPL_Fixtures_Extract[[Player]:[Player]],0),MATCH(FPL_Combined[[#Headers],[Gameweek 23]],FPL_Fixtures_Extract[#Headers],0)),LEN(INDEX(FPL_Fixtures_Extract[],MATCH($A599,FPL_Fixtures_Extract[[Player]:[Player]],0),MATCH(FPL_Combined[[#Headers],[Gameweek 23]],FPL_Fixtures_Extract[#Headers],0)))-4),Team_Key[[Full Name]:[Full Name]],0))&amp;RIGHT(INDEX(FPL_Fixtures_Extract[],MATCH($A599,FPL_Fixtures_Extract[[Player]:[Player]],0),MATCH(FPL_Combined[[#Headers],[Gameweek 23]],FPL_Fixtures_Extract[#Headers],0)),3))</f>
        <v>WAT(A) 1-2</v>
      </c>
      <c r="Y599" t="str">
        <f ca="1">IF(RIGHT(FPL_Combined[[#Headers],[Gameweek 24]],2)&lt;$B$622,INDEX(FPL_Results_Extract[Team],MATCH($A599,FPL_Results_Extract[[Player]:[Player]],0)),INDEX(Team_Key[[Abbreviation]:[Abbreviation]],MATCH(LEFT(INDEX(FPL_Fixtures_Extract[],MATCH($A599,FPL_Fixtures_Extract[[Player]:[Player]],0),MATCH(FPL_Combined[[#Headers],[Gameweek 24]],FPL_Fixtures_Extract[#Headers],0)),LEN(INDEX(FPL_Fixtures_Extract[],MATCH($A599,FPL_Fixtures_Extract[[Player]:[Player]],0),MATCH(FPL_Combined[[#Headers],[Gameweek 24]],FPL_Fixtures_Extract[#Headers],0)))-4),Team_Key[[Full Name]:[Full Name]],0))&amp;RIGHT(INDEX(FPL_Fixtures_Extract[],MATCH($A599,FPL_Fixtures_Extract[[Player]:[Player]],0),MATCH(FPL_Combined[[#Headers],[Gameweek 24]],FPL_Fixtures_Extract[#Headers],0)),3))</f>
        <v>NEW</v>
      </c>
      <c r="Z599" t="str">
        <f ca="1">IF(RIGHT(FPL_Combined[[#Headers],[Gameweek 25]],2)&lt;$B$622,INDEX(FPL_Results_Extract[Player],MATCH($A599,FPL_Results_Extract[[Player]:[Player]],0)),INDEX(Team_Key[[Abbreviation]:[Abbreviation]],MATCH(LEFT(INDEX(FPL_Fixtures_Extract[],MATCH($A599,FPL_Fixtures_Extract[[Player]:[Player]],0),MATCH(FPL_Combined[[#Headers],[Gameweek 25]],FPL_Fixtures_Extract[#Headers],0)),LEN(INDEX(FPL_Fixtures_Extract[],MATCH($A599,FPL_Fixtures_Extract[[Player]:[Player]],0),MATCH(FPL_Combined[[#Headers],[Gameweek 25]],FPL_Fixtures_Extract[#Headers],0)))-4),Team_Key[[Full Name]:[Full Name]],0))&amp;RIGHT(INDEX(FPL_Fixtures_Extract[],MATCH($A599,FPL_Fixtures_Extract[[Player]:[Player]],0),MATCH(FPL_Combined[[#Headers],[Gameweek 25]],FPL_Fixtures_Extract[#Headers],0)),3))</f>
        <v>Wijnaldum</v>
      </c>
      <c r="AA599" t="str">
        <f ca="1">IF(RIGHT(FPL_Combined[[#Headers],[Gameweek 26]],2)&lt;$B$622,INDEX(FPL_Results_Extract[Gameweek 01],MATCH($A599,FPL_Results_Extract[[Player]:[Player]],0)),INDEX(Team_Key[[Abbreviation]:[Abbreviation]],MATCH(LEFT(INDEX(FPL_Fixtures_Extract[],MATCH($A599,FPL_Fixtures_Extract[[Player]:[Player]],0),MATCH(FPL_Combined[[#Headers],[Gameweek 26]],FPL_Fixtures_Extract[#Headers],0)),LEN(INDEX(FPL_Fixtures_Extract[],MATCH($A599,FPL_Fixtures_Extract[[Player]:[Player]],0),MATCH(FPL_Combined[[#Headers],[Gameweek 26]],FPL_Fixtures_Extract[#Headers],0)))-4),Team_Key[[Full Name]:[Full Name]],0))&amp;RIGHT(INDEX(FPL_Fixtures_Extract[],MATCH($A599,FPL_Fixtures_Extract[[Player]:[Player]],0),MATCH(FPL_Combined[[#Headers],[Gameweek 26]],FPL_Fixtures_Extract[#Headers],0)),3))</f>
        <v>SOU(H) 2-2</v>
      </c>
      <c r="AB599" t="str">
        <f ca="1">IF(RIGHT(FPL_Combined[[#Headers],[Gameweek 27]],2)&lt;$B$622,INDEX(FPL_Results_Extract[Gameweek 02],MATCH($A599,FPL_Results_Extract[[Player]:[Player]],0)),INDEX(Team_Key[[Abbreviation]:[Abbreviation]],MATCH(LEFT(INDEX(FPL_Fixtures_Extract[],MATCH($A599,FPL_Fixtures_Extract[[Player]:[Player]],0),MATCH(FPL_Combined[[#Headers],[Gameweek 27]],FPL_Fixtures_Extract[#Headers],0)),LEN(INDEX(FPL_Fixtures_Extract[],MATCH($A599,FPL_Fixtures_Extract[[Player]:[Player]],0),MATCH(FPL_Combined[[#Headers],[Gameweek 27]],FPL_Fixtures_Extract[#Headers],0)))-4),Team_Key[[Full Name]:[Full Name]],0))&amp;RIGHT(INDEX(FPL_Fixtures_Extract[],MATCH($A599,FPL_Fixtures_Extract[[Player]:[Player]],0),MATCH(FPL_Combined[[#Headers],[Gameweek 27]],FPL_Fixtures_Extract[#Headers],0)),3))</f>
        <v>SWA(A) 0-2</v>
      </c>
      <c r="AC599" t="str">
        <f ca="1">IF(RIGHT(FPL_Combined[[#Headers],[Gameweek 28]],2)&lt;$B$622,INDEX(FPL_Results_Extract[Gameweek 03],MATCH($A599,FPL_Results_Extract[[Player]:[Player]],0)),INDEX(Team_Key[[Abbreviation]:[Abbreviation]],MATCH(LEFT(INDEX(FPL_Fixtures_Extract[],MATCH($A599,FPL_Fixtures_Extract[[Player]:[Player]],0),MATCH(FPL_Combined[[#Headers],[Gameweek 28]],FPL_Fixtures_Extract[#Headers],0)),LEN(INDEX(FPL_Fixtures_Extract[],MATCH($A599,FPL_Fixtures_Extract[[Player]:[Player]],0),MATCH(FPL_Combined[[#Headers],[Gameweek 28]],FPL_Fixtures_Extract[#Headers],0)))-4),Team_Key[[Full Name]:[Full Name]],0))&amp;RIGHT(INDEX(FPL_Fixtures_Extract[],MATCH($A599,FPL_Fixtures_Extract[[Player]:[Player]],0),MATCH(FPL_Combined[[#Headers],[Gameweek 28]],FPL_Fixtures_Extract[#Headers],0)),3))</f>
        <v>MUN(A) 0-0</v>
      </c>
      <c r="AD599" t="str">
        <f ca="1">IF(RIGHT(FPL_Combined[[#Headers],[Gameweek 29]],2)&lt;$B$622,INDEX(FPL_Results_Extract[Gameweek 04],MATCH($A599,FPL_Results_Extract[[Player]:[Player]],0)),INDEX(Team_Key[[Abbreviation]:[Abbreviation]],MATCH(LEFT(INDEX(FPL_Fixtures_Extract[],MATCH($A599,FPL_Fixtures_Extract[[Player]:[Player]],0),MATCH(FPL_Combined[[#Headers],[Gameweek 29]],FPL_Fixtures_Extract[#Headers],0)),LEN(INDEX(FPL_Fixtures_Extract[],MATCH($A599,FPL_Fixtures_Extract[[Player]:[Player]],0),MATCH(FPL_Combined[[#Headers],[Gameweek 29]],FPL_Fixtures_Extract[#Headers],0)))-4),Team_Key[[Full Name]:[Full Name]],0))&amp;RIGHT(INDEX(FPL_Fixtures_Extract[],MATCH($A599,FPL_Fixtures_Extract[[Player]:[Player]],0),MATCH(FPL_Combined[[#Headers],[Gameweek 29]],FPL_Fixtures_Extract[#Headers],0)),3))</f>
        <v>BOU(H)</v>
      </c>
      <c r="AE599" t="str">
        <f ca="1">IF(RIGHT(FPL_Combined[[#Headers],[Gameweek 30]],2)&lt;$B$622,INDEX(FPL_Results_Extract[Gameweek 05],MATCH($A599,FPL_Results_Extract[[Player]:[Player]],0)),INDEX(Team_Key[[Abbreviation]:[Abbreviation]],MATCH(LEFT(INDEX(FPL_Fixtures_Extract[],MATCH($A599,FPL_Fixtures_Extract[[Player]:[Player]],0),MATCH(FPL_Combined[[#Headers],[Gameweek 30]],FPL_Fixtures_Extract[#Headers],0)),LEN(INDEX(FPL_Fixtures_Extract[],MATCH($A599,FPL_Fixtures_Extract[[Player]:[Player]],0),MATCH(FPL_Combined[[#Headers],[Gameweek 30]],FPL_Fixtures_Extract[#Headers],0)))-4),Team_Key[[Full Name]:[Full Name]],0))&amp;RIGHT(INDEX(FPL_Fixtures_Extract[],MATCH($A599,FPL_Fixtures_Extract[[Player]:[Player]],0),MATCH(FPL_Combined[[#Headers],[Gameweek 30]],FPL_Fixtures_Extract[#Headers],0)),3))</f>
        <v>LEI(A)</v>
      </c>
      <c r="AF599" t="str">
        <f ca="1">IF(RIGHT(FPL_Combined[[#Headers],[Gameweek 31]],2)&lt;$B$622,INDEX(FPL_Results_Extract[Gameweek 06],MATCH($A599,FPL_Results_Extract[[Player]:[Player]],0)),INDEX(Team_Key[[Abbreviation]:[Abbreviation]],MATCH(LEFT(INDEX(FPL_Fixtures_Extract[],MATCH($A599,FPL_Fixtures_Extract[[Player]:[Player]],0),MATCH(FPL_Combined[[#Headers],[Gameweek 31]],FPL_Fixtures_Extract[#Headers],0)),LEN(INDEX(FPL_Fixtures_Extract[],MATCH($A599,FPL_Fixtures_Extract[[Player]:[Player]],0),MATCH(FPL_Combined[[#Headers],[Gameweek 31]],FPL_Fixtures_Extract[#Headers],0)))-4),Team_Key[[Full Name]:[Full Name]],0))&amp;RIGHT(INDEX(FPL_Fixtures_Extract[],MATCH($A599,FPL_Fixtures_Extract[[Player]:[Player]],0),MATCH(FPL_Combined[[#Headers],[Gameweek 31]],FPL_Fixtures_Extract[#Headers],0)),3))</f>
        <v>SUN(H)</v>
      </c>
      <c r="AG599" t="str">
        <f ca="1">IF(RIGHT(FPL_Combined[[#Headers],[Gameweek 32]],2)&lt;$B$622,INDEX(FPL_Results_Extract[Gameweek 07],MATCH($A599,FPL_Results_Extract[[Player]:[Player]],0)),INDEX(Team_Key[[Abbreviation]:[Abbreviation]],MATCH(LEFT(INDEX(FPL_Fixtures_Extract[],MATCH($A599,FPL_Fixtures_Extract[[Player]:[Player]],0),MATCH(FPL_Combined[[#Headers],[Gameweek 32]],FPL_Fixtures_Extract[#Headers],0)),LEN(INDEX(FPL_Fixtures_Extract[],MATCH($A599,FPL_Fixtures_Extract[[Player]:[Player]],0),MATCH(FPL_Combined[[#Headers],[Gameweek 32]],FPL_Fixtures_Extract[#Headers],0)))-4),Team_Key[[Full Name]:[Full Name]],0))&amp;RIGHT(INDEX(FPL_Fixtures_Extract[],MATCH($A599,FPL_Fixtures_Extract[[Player]:[Player]],0),MATCH(FPL_Combined[[#Headers],[Gameweek 32]],FPL_Fixtures_Extract[#Headers],0)),3))</f>
        <v>NOR(A)</v>
      </c>
      <c r="AH599" t="str">
        <f ca="1">IF(RIGHT(FPL_Combined[[#Headers],[Gameweek 33]],2)&lt;$B$622,INDEX(FPL_Results_Extract[Gameweek 08],MATCH($A599,FPL_Results_Extract[[Player]:[Player]],0)),INDEX(Team_Key[[Abbreviation]:[Abbreviation]],MATCH(LEFT(INDEX(FPL_Fixtures_Extract[],MATCH($A599,FPL_Fixtures_Extract[[Player]:[Player]],0),MATCH(FPL_Combined[[#Headers],[Gameweek 33]],FPL_Fixtures_Extract[#Headers],0)),LEN(INDEX(FPL_Fixtures_Extract[],MATCH($A599,FPL_Fixtures_Extract[[Player]:[Player]],0),MATCH(FPL_Combined[[#Headers],[Gameweek 33]],FPL_Fixtures_Extract[#Headers],0)))-4),Team_Key[[Full Name]:[Full Name]],0))&amp;RIGHT(INDEX(FPL_Fixtures_Extract[],MATCH($A599,FPL_Fixtures_Extract[[Player]:[Player]],0),MATCH(FPL_Combined[[#Headers],[Gameweek 33]],FPL_Fixtures_Extract[#Headers],0)),3))</f>
        <v>SOU(A)</v>
      </c>
      <c r="AI599" t="str">
        <f ca="1">IF(RIGHT(FPL_Combined[[#Headers],[Gameweek 34]],2)&lt;$B$622,INDEX(FPL_Results_Extract[Gameweek 09],MATCH($A599,FPL_Results_Extract[[Player]:[Player]],0)),INDEX(Team_Key[[Abbreviation]:[Abbreviation]],MATCH(LEFT(INDEX(FPL_Fixtures_Extract[],MATCH($A599,FPL_Fixtures_Extract[[Player]:[Player]],0),MATCH(FPL_Combined[[#Headers],[Gameweek 34]],FPL_Fixtures_Extract[#Headers],0)),LEN(INDEX(FPL_Fixtures_Extract[],MATCH($A599,FPL_Fixtures_Extract[[Player]:[Player]],0),MATCH(FPL_Combined[[#Headers],[Gameweek 34]],FPL_Fixtures_Extract[#Headers],0)))-4),Team_Key[[Full Name]:[Full Name]],0))&amp;RIGHT(INDEX(FPL_Fixtures_Extract[],MATCH($A599,FPL_Fixtures_Extract[[Player]:[Player]],0),MATCH(FPL_Combined[[#Headers],[Gameweek 34]],FPL_Fixtures_Extract[#Headers],0)),3))</f>
        <v>SWA(H)</v>
      </c>
      <c r="AJ599" t="str">
        <f ca="1">IF(RIGHT(FPL_Combined[[#Headers],[Gameweek 35]],2)&lt;$B$622,INDEX(FPL_Results_Extract[Gameweek 10],MATCH($A599,FPL_Results_Extract[[Player]:[Player]],0)),INDEX(Team_Key[[Abbreviation]:[Abbreviation]],MATCH(LEFT(INDEX(FPL_Fixtures_Extract[],MATCH($A599,FPL_Fixtures_Extract[[Player]:[Player]],0),MATCH(FPL_Combined[[#Headers],[Gameweek 35]],FPL_Fixtures_Extract[#Headers],0)),LEN(INDEX(FPL_Fixtures_Extract[],MATCH($A599,FPL_Fixtures_Extract[[Player]:[Player]],0),MATCH(FPL_Combined[[#Headers],[Gameweek 35]],FPL_Fixtures_Extract[#Headers],0)))-4),Team_Key[[Full Name]:[Full Name]],0))&amp;RIGHT(INDEX(FPL_Fixtures_Extract[],MATCH($A599,FPL_Fixtures_Extract[[Player]:[Player]],0),MATCH(FPL_Combined[[#Headers],[Gameweek 35]],FPL_Fixtures_Extract[#Headers],0)),3))</f>
        <v>LIV(A)</v>
      </c>
      <c r="AK599" t="str">
        <f ca="1">IF(RIGHT(FPL_Combined[[#Headers],[Gameweek 36]],2)&lt;$B$622,INDEX(FPL_Results_Extract[Gameweek 11],MATCH($A599,FPL_Results_Extract[[Player]:[Player]],0)),INDEX(Team_Key[[Abbreviation]:[Abbreviation]],MATCH(LEFT(INDEX(FPL_Fixtures_Extract[],MATCH($A599,FPL_Fixtures_Extract[[Player]:[Player]],0),MATCH(FPL_Combined[[#Headers],[Gameweek 36]],FPL_Fixtures_Extract[#Headers],0)),LEN(INDEX(FPL_Fixtures_Extract[],MATCH($A599,FPL_Fixtures_Extract[[Player]:[Player]],0),MATCH(FPL_Combined[[#Headers],[Gameweek 36]],FPL_Fixtures_Extract[#Headers],0)))-4),Team_Key[[Full Name]:[Full Name]],0))&amp;RIGHT(INDEX(FPL_Fixtures_Extract[],MATCH($A599,FPL_Fixtures_Extract[[Player]:[Player]],0),MATCH(FPL_Combined[[#Headers],[Gameweek 36]],FPL_Fixtures_Extract[#Headers],0)),3))</f>
        <v>CRY(H)</v>
      </c>
      <c r="AL599" t="str">
        <f ca="1">IF(RIGHT(FPL_Combined[[#Headers],[Gameweek 37]],2)&lt;$B$622,INDEX(FPL_Results_Extract[Gameweek 12],MATCH($A599,FPL_Results_Extract[[Player]:[Player]],0)),INDEX(Team_Key[[Abbreviation]:[Abbreviation]],MATCH(LEFT(INDEX(FPL_Fixtures_Extract[],MATCH($A599,FPL_Fixtures_Extract[[Player]:[Player]],0),MATCH(FPL_Combined[[#Headers],[Gameweek 37]],FPL_Fixtures_Extract[#Headers],0)),LEN(INDEX(FPL_Fixtures_Extract[],MATCH($A599,FPL_Fixtures_Extract[[Player]:[Player]],0),MATCH(FPL_Combined[[#Headers],[Gameweek 37]],FPL_Fixtures_Extract[#Headers],0)))-4),Team_Key[[Full Name]:[Full Name]],0))&amp;RIGHT(INDEX(FPL_Fixtures_Extract[],MATCH($A599,FPL_Fixtures_Extract[[Player]:[Player]],0),MATCH(FPL_Combined[[#Headers],[Gameweek 37]],FPL_Fixtures_Extract[#Headers],0)),3))</f>
        <v>AVL(A)</v>
      </c>
      <c r="AM599" t="str">
        <f ca="1">IF(RIGHT(FPL_Combined[[#Headers],[Gameweek 38]],2)&lt;$B$622,INDEX(FPL_Results_Extract[Gameweek 13],MATCH($A599,FPL_Results_Extract[[Player]:[Player]],0)),INDEX(Team_Key[[Abbreviation]:[Abbreviation]],MATCH(LEFT(INDEX(FPL_Fixtures_Extract[],MATCH($A599,FPL_Fixtures_Extract[[Player]:[Player]],0),MATCH(FPL_Combined[[#Headers],[Gameweek 38]],FPL_Fixtures_Extract[#Headers],0)),LEN(INDEX(FPL_Fixtures_Extract[],MATCH($A599,FPL_Fixtures_Extract[[Player]:[Player]],0),MATCH(FPL_Combined[[#Headers],[Gameweek 38]],FPL_Fixtures_Extract[#Headers],0)))-4),Team_Key[[Full Name]:[Full Name]],0))&amp;RIGHT(INDEX(FPL_Fixtures_Extract[],MATCH($A599,FPL_Fixtures_Extract[[Player]:[Player]],0),MATCH(FPL_Combined[[#Headers],[Gameweek 38]],FPL_Fixtures_Extract[#Headers],0)),3))</f>
        <v>TOT(H)</v>
      </c>
    </row>
    <row r="600" spans="1:39" x14ac:dyDescent="0.45">
      <c r="A600" t="s">
        <v>220</v>
      </c>
      <c r="B600" t="str">
        <f ca="1">IF(RIGHT(FPL_Combined[[#Headers],[Gameweek 01]],2)&lt;$B$622,INDEX(FPL_Results_Extract[Gameweek 01],MATCH($A600,FPL_Results_Extract[[Player]:[Player]],0)),INDEX(Team_Key[[Abbreviation]:[Abbreviation]],MATCH(LEFT(INDEX(FPL_Fixtures_Extract[],MATCH($A600,FPL_Fixtures_Extract[[Player]:[Player]],0),MATCH(FPL_Combined[[#Headers],[Gameweek 01]],FPL_Fixtures_Extract[#Headers],0)),LEN(INDEX(FPL_Fixtures_Extract[],MATCH($A600,FPL_Fixtures_Extract[[Player]:[Player]],0),MATCH(FPL_Combined[[#Headers],[Gameweek 01]],FPL_Fixtures_Extract[#Headers],0)))-4),Team_Key[[Full Name]:[Full Name]],0))&amp;RIGHT(INDEX(FPL_Fixtures_Extract[],MATCH($A600,FPL_Fixtures_Extract[[Player]:[Player]],0),MATCH(FPL_Combined[[#Headers],[Gameweek 01]],FPL_Fixtures_Extract[#Headers],0)),3))</f>
        <v>CHE(A) 2-2</v>
      </c>
      <c r="C600" t="str">
        <f ca="1">IF(RIGHT(FPL_Combined[[#Headers],[Gameweek 02]],2)&lt;$B$622,INDEX(FPL_Results_Extract[Gameweek 02],MATCH($A600,FPL_Results_Extract[[Player]:[Player]],0)),INDEX(Team_Key[[Abbreviation]:[Abbreviation]],MATCH(LEFT(INDEX(FPL_Fixtures_Extract[],MATCH($A600,FPL_Fixtures_Extract[[Player]:[Player]],0),MATCH(FPL_Combined[[#Headers],[Gameweek 02]],FPL_Fixtures_Extract[#Headers],0)),LEN(INDEX(FPL_Fixtures_Extract[],MATCH($A600,FPL_Fixtures_Extract[[Player]:[Player]],0),MATCH(FPL_Combined[[#Headers],[Gameweek 02]],FPL_Fixtures_Extract[#Headers],0)))-4),Team_Key[[Full Name]:[Full Name]],0))&amp;RIGHT(INDEX(FPL_Fixtures_Extract[],MATCH($A600,FPL_Fixtures_Extract[[Player]:[Player]],0),MATCH(FPL_Combined[[#Headers],[Gameweek 02]],FPL_Fixtures_Extract[#Headers],0)),3))</f>
        <v>NEW(H) 2-0</v>
      </c>
      <c r="D600" t="str">
        <f ca="1">IF(RIGHT(FPL_Combined[[#Headers],[Gameweek 03]],2)&lt;$B$622,INDEX(FPL_Results_Extract[Gameweek 03],MATCH($A600,FPL_Results_Extract[[Player]:[Player]],0)),INDEX(Team_Key[[Abbreviation]:[Abbreviation]],MATCH(LEFT(INDEX(FPL_Fixtures_Extract[],MATCH($A600,FPL_Fixtures_Extract[[Player]:[Player]],0),MATCH(FPL_Combined[[#Headers],[Gameweek 03]],FPL_Fixtures_Extract[#Headers],0)),LEN(INDEX(FPL_Fixtures_Extract[],MATCH($A600,FPL_Fixtures_Extract[[Player]:[Player]],0),MATCH(FPL_Combined[[#Headers],[Gameweek 03]],FPL_Fixtures_Extract[#Headers],0)))-4),Team_Key[[Full Name]:[Full Name]],0))&amp;RIGHT(INDEX(FPL_Fixtures_Extract[],MATCH($A600,FPL_Fixtures_Extract[[Player]:[Player]],0),MATCH(FPL_Combined[[#Headers],[Gameweek 03]],FPL_Fixtures_Extract[#Headers],0)),3))</f>
        <v>SUN(A) 1-1</v>
      </c>
      <c r="E600" t="str">
        <f ca="1">IF(RIGHT(FPL_Combined[[#Headers],[Gameweek 04]],2)&lt;$B$622,INDEX(FPL_Results_Extract[Gameweek 04],MATCH($A600,FPL_Results_Extract[[Player]:[Player]],0)),INDEX(Team_Key[[Abbreviation]:[Abbreviation]],MATCH(LEFT(INDEX(FPL_Fixtures_Extract[],MATCH($A600,FPL_Fixtures_Extract[[Player]:[Player]],0),MATCH(FPL_Combined[[#Headers],[Gameweek 04]],FPL_Fixtures_Extract[#Headers],0)),LEN(INDEX(FPL_Fixtures_Extract[],MATCH($A600,FPL_Fixtures_Extract[[Player]:[Player]],0),MATCH(FPL_Combined[[#Headers],[Gameweek 04]],FPL_Fixtures_Extract[#Headers],0)))-4),Team_Key[[Full Name]:[Full Name]],0))&amp;RIGHT(INDEX(FPL_Fixtures_Extract[],MATCH($A600,FPL_Fixtures_Extract[[Player]:[Player]],0),MATCH(FPL_Combined[[#Headers],[Gameweek 04]],FPL_Fixtures_Extract[#Headers],0)),3))</f>
        <v>MUN(H) 2-1</v>
      </c>
      <c r="F600" t="str">
        <f ca="1">IF(RIGHT(FPL_Combined[[#Headers],[Gameweek 05]],2)&lt;$B$622,INDEX(FPL_Results_Extract[Gameweek 05],MATCH($A600,FPL_Results_Extract[[Player]:[Player]],0)),INDEX(Team_Key[[Abbreviation]:[Abbreviation]],MATCH(LEFT(INDEX(FPL_Fixtures_Extract[],MATCH($A600,FPL_Fixtures_Extract[[Player]:[Player]],0),MATCH(FPL_Combined[[#Headers],[Gameweek 05]],FPL_Fixtures_Extract[#Headers],0)),LEN(INDEX(FPL_Fixtures_Extract[],MATCH($A600,FPL_Fixtures_Extract[[Player]:[Player]],0),MATCH(FPL_Combined[[#Headers],[Gameweek 05]],FPL_Fixtures_Extract[#Headers],0)))-4),Team_Key[[Full Name]:[Full Name]],0))&amp;RIGHT(INDEX(FPL_Fixtures_Extract[],MATCH($A600,FPL_Fixtures_Extract[[Player]:[Player]],0),MATCH(FPL_Combined[[#Headers],[Gameweek 05]],FPL_Fixtures_Extract[#Headers],0)),3))</f>
        <v>WAT(A) 0-1</v>
      </c>
      <c r="G600" t="str">
        <f ca="1">IF(RIGHT(FPL_Combined[[#Headers],[Gameweek 06]],2)&lt;$B$622,INDEX(FPL_Results_Extract[Gameweek 06],MATCH($A600,FPL_Results_Extract[[Player]:[Player]],0)),INDEX(Team_Key[[Abbreviation]:[Abbreviation]],MATCH(LEFT(INDEX(FPL_Fixtures_Extract[],MATCH($A600,FPL_Fixtures_Extract[[Player]:[Player]],0),MATCH(FPL_Combined[[#Headers],[Gameweek 06]],FPL_Fixtures_Extract[#Headers],0)),LEN(INDEX(FPL_Fixtures_Extract[],MATCH($A600,FPL_Fixtures_Extract[[Player]:[Player]],0),MATCH(FPL_Combined[[#Headers],[Gameweek 06]],FPL_Fixtures_Extract[#Headers],0)))-4),Team_Key[[Full Name]:[Full Name]],0))&amp;RIGHT(INDEX(FPL_Fixtures_Extract[],MATCH($A600,FPL_Fixtures_Extract[[Player]:[Player]],0),MATCH(FPL_Combined[[#Headers],[Gameweek 06]],FPL_Fixtures_Extract[#Headers],0)),3))</f>
        <v>EVE(H) 0-0</v>
      </c>
      <c r="H600" t="str">
        <f ca="1">IF(RIGHT(FPL_Combined[[#Headers],[Gameweek 07]],2)&lt;$B$622,INDEX(FPL_Results_Extract[Gameweek 07],MATCH($A600,FPL_Results_Extract[[Player]:[Player]],0)),INDEX(Team_Key[[Abbreviation]:[Abbreviation]],MATCH(LEFT(INDEX(FPL_Fixtures_Extract[],MATCH($A600,FPL_Fixtures_Extract[[Player]:[Player]],0),MATCH(FPL_Combined[[#Headers],[Gameweek 07]],FPL_Fixtures_Extract[#Headers],0)),LEN(INDEX(FPL_Fixtures_Extract[],MATCH($A600,FPL_Fixtures_Extract[[Player]:[Player]],0),MATCH(FPL_Combined[[#Headers],[Gameweek 07]],FPL_Fixtures_Extract[#Headers],0)))-4),Team_Key[[Full Name]:[Full Name]],0))&amp;RIGHT(INDEX(FPL_Fixtures_Extract[],MATCH($A600,FPL_Fixtures_Extract[[Player]:[Player]],0),MATCH(FPL_Combined[[#Headers],[Gameweek 07]],FPL_Fixtures_Extract[#Headers],0)),3))</f>
        <v>SOU(A) 1-3</v>
      </c>
      <c r="I600" t="str">
        <f ca="1">IF(RIGHT(FPL_Combined[[#Headers],[Gameweek 08]],2)&lt;$B$622,INDEX(FPL_Results_Extract[Gameweek 08],MATCH($A600,FPL_Results_Extract[[Player]:[Player]],0)),INDEX(Team_Key[[Abbreviation]:[Abbreviation]],MATCH(LEFT(INDEX(FPL_Fixtures_Extract[],MATCH($A600,FPL_Fixtures_Extract[[Player]:[Player]],0),MATCH(FPL_Combined[[#Headers],[Gameweek 08]],FPL_Fixtures_Extract[#Headers],0)),LEN(INDEX(FPL_Fixtures_Extract[],MATCH($A600,FPL_Fixtures_Extract[[Player]:[Player]],0),MATCH(FPL_Combined[[#Headers],[Gameweek 08]],FPL_Fixtures_Extract[#Headers],0)))-4),Team_Key[[Full Name]:[Full Name]],0))&amp;RIGHT(INDEX(FPL_Fixtures_Extract[],MATCH($A600,FPL_Fixtures_Extract[[Player]:[Player]],0),MATCH(FPL_Combined[[#Headers],[Gameweek 08]],FPL_Fixtures_Extract[#Headers],0)),3))</f>
        <v>TOT(H) 2-2</v>
      </c>
      <c r="J600" t="str">
        <f ca="1">IF(RIGHT(FPL_Combined[[#Headers],[Gameweek 09]],2)&lt;$B$622,INDEX(FPL_Results_Extract[Gameweek 09],MATCH($A600,FPL_Results_Extract[[Player]:[Player]],0)),INDEX(Team_Key[[Abbreviation]:[Abbreviation]],MATCH(LEFT(INDEX(FPL_Fixtures_Extract[],MATCH($A600,FPL_Fixtures_Extract[[Player]:[Player]],0),MATCH(FPL_Combined[[#Headers],[Gameweek 09]],FPL_Fixtures_Extract[#Headers],0)),LEN(INDEX(FPL_Fixtures_Extract[],MATCH($A600,FPL_Fixtures_Extract[[Player]:[Player]],0),MATCH(FPL_Combined[[#Headers],[Gameweek 09]],FPL_Fixtures_Extract[#Headers],0)))-4),Team_Key[[Full Name]:[Full Name]],0))&amp;RIGHT(INDEX(FPL_Fixtures_Extract[],MATCH($A600,FPL_Fixtures_Extract[[Player]:[Player]],0),MATCH(FPL_Combined[[#Headers],[Gameweek 09]],FPL_Fixtures_Extract[#Headers],0)),3))</f>
        <v>STK(H) 0-1</v>
      </c>
      <c r="K600" t="str">
        <f ca="1">IF(RIGHT(FPL_Combined[[#Headers],[Gameweek 10]],2)&lt;$B$622,INDEX(FPL_Results_Extract[Gameweek 10],MATCH($A600,FPL_Results_Extract[[Player]:[Player]],0)),INDEX(Team_Key[[Abbreviation]:[Abbreviation]],MATCH(LEFT(INDEX(FPL_Fixtures_Extract[],MATCH($A600,FPL_Fixtures_Extract[[Player]:[Player]],0),MATCH(FPL_Combined[[#Headers],[Gameweek 10]],FPL_Fixtures_Extract[#Headers],0)),LEN(INDEX(FPL_Fixtures_Extract[],MATCH($A600,FPL_Fixtures_Extract[[Player]:[Player]],0),MATCH(FPL_Combined[[#Headers],[Gameweek 10]],FPL_Fixtures_Extract[#Headers],0)))-4),Team_Key[[Full Name]:[Full Name]],0))&amp;RIGHT(INDEX(FPL_Fixtures_Extract[],MATCH($A600,FPL_Fixtures_Extract[[Player]:[Player]],0),MATCH(FPL_Combined[[#Headers],[Gameweek 10]],FPL_Fixtures_Extract[#Headers],0)),3))</f>
        <v>AVL(A) 2-1</v>
      </c>
      <c r="L600" t="str">
        <f ca="1">IF(RIGHT(FPL_Combined[[#Headers],[Gameweek 11]],2)&lt;$B$622,INDEX(FPL_Results_Extract[Gameweek 11],MATCH($A600,FPL_Results_Extract[[Player]:[Player]],0)),INDEX(Team_Key[[Abbreviation]:[Abbreviation]],MATCH(LEFT(INDEX(FPL_Fixtures_Extract[],MATCH($A600,FPL_Fixtures_Extract[[Player]:[Player]],0),MATCH(FPL_Combined[[#Headers],[Gameweek 11]],FPL_Fixtures_Extract[#Headers],0)),LEN(INDEX(FPL_Fixtures_Extract[],MATCH($A600,FPL_Fixtures_Extract[[Player]:[Player]],0),MATCH(FPL_Combined[[#Headers],[Gameweek 11]],FPL_Fixtures_Extract[#Headers],0)))-4),Team_Key[[Full Name]:[Full Name]],0))&amp;RIGHT(INDEX(FPL_Fixtures_Extract[],MATCH($A600,FPL_Fixtures_Extract[[Player]:[Player]],0),MATCH(FPL_Combined[[#Headers],[Gameweek 11]],FPL_Fixtures_Extract[#Headers],0)),3))</f>
        <v>ARS(H) 0-3</v>
      </c>
      <c r="M600" t="str">
        <f ca="1">IF(RIGHT(FPL_Combined[[#Headers],[Gameweek 12]],2)&lt;$B$622,INDEX(FPL_Results_Extract[Gameweek 12],MATCH($A600,FPL_Results_Extract[[Player]:[Player]],0)),INDEX(Team_Key[[Abbreviation]:[Abbreviation]],MATCH(LEFT(INDEX(FPL_Fixtures_Extract[],MATCH($A600,FPL_Fixtures_Extract[[Player]:[Player]],0),MATCH(FPL_Combined[[#Headers],[Gameweek 12]],FPL_Fixtures_Extract[#Headers],0)),LEN(INDEX(FPL_Fixtures_Extract[],MATCH($A600,FPL_Fixtures_Extract[[Player]:[Player]],0),MATCH(FPL_Combined[[#Headers],[Gameweek 12]],FPL_Fixtures_Extract[#Headers],0)))-4),Team_Key[[Full Name]:[Full Name]],0))&amp;RIGHT(INDEX(FPL_Fixtures_Extract[],MATCH($A600,FPL_Fixtures_Extract[[Player]:[Player]],0),MATCH(FPL_Combined[[#Headers],[Gameweek 12]],FPL_Fixtures_Extract[#Headers],0)),3))</f>
        <v>NOR(A) 0-1</v>
      </c>
      <c r="N600" t="str">
        <f ca="1">IF(RIGHT(FPL_Combined[[#Headers],[Gameweek 13]],2)&lt;$B$622,INDEX(FPL_Results_Extract[Gameweek 13],MATCH($A600,FPL_Results_Extract[[Player]:[Player]],0)),INDEX(Team_Key[[Abbreviation]:[Abbreviation]],MATCH(LEFT(INDEX(FPL_Fixtures_Extract[],MATCH($A600,FPL_Fixtures_Extract[[Player]:[Player]],0),MATCH(FPL_Combined[[#Headers],[Gameweek 13]],FPL_Fixtures_Extract[#Headers],0)),LEN(INDEX(FPL_Fixtures_Extract[],MATCH($A600,FPL_Fixtures_Extract[[Player]:[Player]],0),MATCH(FPL_Combined[[#Headers],[Gameweek 13]],FPL_Fixtures_Extract[#Headers],0)))-4),Team_Key[[Full Name]:[Full Name]],0))&amp;RIGHT(INDEX(FPL_Fixtures_Extract[],MATCH($A600,FPL_Fixtures_Extract[[Player]:[Player]],0),MATCH(FPL_Combined[[#Headers],[Gameweek 13]],FPL_Fixtures_Extract[#Headers],0)),3))</f>
        <v>BOU(H) 2-2</v>
      </c>
      <c r="O600" t="str">
        <f ca="1">IF(RIGHT(FPL_Combined[[#Headers],[Gameweek 14]],2)&lt;$B$622,INDEX(FPL_Results_Extract[Gameweek 14],MATCH($A600,FPL_Results_Extract[[Player]:[Player]],0)),INDEX(Team_Key[[Abbreviation]:[Abbreviation]],MATCH(LEFT(INDEX(FPL_Fixtures_Extract[],MATCH($A600,FPL_Fixtures_Extract[[Player]:[Player]],0),MATCH(FPL_Combined[[#Headers],[Gameweek 14]],FPL_Fixtures_Extract[#Headers],0)),LEN(INDEX(FPL_Fixtures_Extract[],MATCH($A600,FPL_Fixtures_Extract[[Player]:[Player]],0),MATCH(FPL_Combined[[#Headers],[Gameweek 14]],FPL_Fixtures_Extract[#Headers],0)))-4),Team_Key[[Full Name]:[Full Name]],0))&amp;RIGHT(INDEX(FPL_Fixtures_Extract[],MATCH($A600,FPL_Fixtures_Extract[[Player]:[Player]],0),MATCH(FPL_Combined[[#Headers],[Gameweek 14]],FPL_Fixtures_Extract[#Headers],0)),3))</f>
        <v>LIV(A) 0-1</v>
      </c>
      <c r="P600" t="str">
        <f ca="1">IF(RIGHT(FPL_Combined[[#Headers],[Gameweek 15]],2)&lt;$B$622,INDEX(FPL_Results_Extract[Gameweek 15],MATCH($A600,FPL_Results_Extract[[Player]:[Player]],0)),INDEX(Team_Key[[Abbreviation]:[Abbreviation]],MATCH(LEFT(INDEX(FPL_Fixtures_Extract[],MATCH($A600,FPL_Fixtures_Extract[[Player]:[Player]],0),MATCH(FPL_Combined[[#Headers],[Gameweek 15]],FPL_Fixtures_Extract[#Headers],0)),LEN(INDEX(FPL_Fixtures_Extract[],MATCH($A600,FPL_Fixtures_Extract[[Player]:[Player]],0),MATCH(FPL_Combined[[#Headers],[Gameweek 15]],FPL_Fixtures_Extract[#Headers],0)))-4),Team_Key[[Full Name]:[Full Name]],0))&amp;RIGHT(INDEX(FPL_Fixtures_Extract[],MATCH($A600,FPL_Fixtures_Extract[[Player]:[Player]],0),MATCH(FPL_Combined[[#Headers],[Gameweek 15]],FPL_Fixtures_Extract[#Headers],0)),3))</f>
        <v>LEI(H) 0-3</v>
      </c>
      <c r="Q600" t="str">
        <f ca="1">IF(RIGHT(FPL_Combined[[#Headers],[Gameweek 16]],2)&lt;$B$622,INDEX(FPL_Results_Extract[Gameweek 16],MATCH($A600,FPL_Results_Extract[[Player]:[Player]],0)),INDEX(Team_Key[[Abbreviation]:[Abbreviation]],MATCH(LEFT(INDEX(FPL_Fixtures_Extract[],MATCH($A600,FPL_Fixtures_Extract[[Player]:[Player]],0),MATCH(FPL_Combined[[#Headers],[Gameweek 16]],FPL_Fixtures_Extract[#Headers],0)),LEN(INDEX(FPL_Fixtures_Extract[],MATCH($A600,FPL_Fixtures_Extract[[Player]:[Player]],0),MATCH(FPL_Combined[[#Headers],[Gameweek 16]],FPL_Fixtures_Extract[#Headers],0)))-4),Team_Key[[Full Name]:[Full Name]],0))&amp;RIGHT(INDEX(FPL_Fixtures_Extract[],MATCH($A600,FPL_Fixtures_Extract[[Player]:[Player]],0),MATCH(FPL_Combined[[#Headers],[Gameweek 16]],FPL_Fixtures_Extract[#Headers],0)),3))</f>
        <v>MCI(A) 1-2</v>
      </c>
      <c r="R600" t="str">
        <f ca="1">IF(RIGHT(FPL_Combined[[#Headers],[Gameweek 17]],2)&lt;$B$622,INDEX(FPL_Results_Extract[Gameweek 17],MATCH($A600,FPL_Results_Extract[[Player]:[Player]],0)),INDEX(Team_Key[[Abbreviation]:[Abbreviation]],MATCH(LEFT(INDEX(FPL_Fixtures_Extract[],MATCH($A600,FPL_Fixtures_Extract[[Player]:[Player]],0),MATCH(FPL_Combined[[#Headers],[Gameweek 17]],FPL_Fixtures_Extract[#Headers],0)),LEN(INDEX(FPL_Fixtures_Extract[],MATCH($A600,FPL_Fixtures_Extract[[Player]:[Player]],0),MATCH(FPL_Combined[[#Headers],[Gameweek 17]],FPL_Fixtures_Extract[#Headers],0)))-4),Team_Key[[Full Name]:[Full Name]],0))&amp;RIGHT(INDEX(FPL_Fixtures_Extract[],MATCH($A600,FPL_Fixtures_Extract[[Player]:[Player]],0),MATCH(FPL_Combined[[#Headers],[Gameweek 17]],FPL_Fixtures_Extract[#Headers],0)),3))</f>
        <v>WHU(H) 0-0</v>
      </c>
      <c r="S600" t="str">
        <f ca="1">IF(RIGHT(FPL_Combined[[#Headers],[Gameweek 18]],2)&lt;$B$622,INDEX(FPL_Results_Extract[Gameweek 18],MATCH($A600,FPL_Results_Extract[[Player]:[Player]],0)),INDEX(Team_Key[[Abbreviation]:[Abbreviation]],MATCH(LEFT(INDEX(FPL_Fixtures_Extract[],MATCH($A600,FPL_Fixtures_Extract[[Player]:[Player]],0),MATCH(FPL_Combined[[#Headers],[Gameweek 18]],FPL_Fixtures_Extract[#Headers],0)),LEN(INDEX(FPL_Fixtures_Extract[],MATCH($A600,FPL_Fixtures_Extract[[Player]:[Player]],0),MATCH(FPL_Combined[[#Headers],[Gameweek 18]],FPL_Fixtures_Extract[#Headers],0)))-4),Team_Key[[Full Name]:[Full Name]],0))&amp;RIGHT(INDEX(FPL_Fixtures_Extract[],MATCH($A600,FPL_Fixtures_Extract[[Player]:[Player]],0),MATCH(FPL_Combined[[#Headers],[Gameweek 18]],FPL_Fixtures_Extract[#Headers],0)),3))</f>
        <v>WBA(H) 1-0</v>
      </c>
      <c r="T600" t="str">
        <f ca="1">IF(RIGHT(FPL_Combined[[#Headers],[Gameweek 19]],2)&lt;$B$622,INDEX(FPL_Results_Extract[Gameweek 19],MATCH($A600,FPL_Results_Extract[[Player]:[Player]],0)),INDEX(Team_Key[[Abbreviation]:[Abbreviation]],MATCH(LEFT(INDEX(FPL_Fixtures_Extract[],MATCH($A600,FPL_Fixtures_Extract[[Player]:[Player]],0),MATCH(FPL_Combined[[#Headers],[Gameweek 19]],FPL_Fixtures_Extract[#Headers],0)),LEN(INDEX(FPL_Fixtures_Extract[],MATCH($A600,FPL_Fixtures_Extract[[Player]:[Player]],0),MATCH(FPL_Combined[[#Headers],[Gameweek 19]],FPL_Fixtures_Extract[#Headers],0)))-4),Team_Key[[Full Name]:[Full Name]],0))&amp;RIGHT(INDEX(FPL_Fixtures_Extract[],MATCH($A600,FPL_Fixtures_Extract[[Player]:[Player]],0),MATCH(FPL_Combined[[#Headers],[Gameweek 19]],FPL_Fixtures_Extract[#Headers],0)),3))</f>
        <v>CRY(A) 0-0</v>
      </c>
      <c r="U600" t="str">
        <f ca="1">IF(RIGHT(FPL_Combined[[#Headers],[Gameweek 20]],2)&lt;$B$622,INDEX(FPL_Results_Extract[Gameweek 20],MATCH($A600,FPL_Results_Extract[[Player]:[Player]],0)),INDEX(Team_Key[[Abbreviation]:[Abbreviation]],MATCH(LEFT(INDEX(FPL_Fixtures_Extract[],MATCH($A600,FPL_Fixtures_Extract[[Player]:[Player]],0),MATCH(FPL_Combined[[#Headers],[Gameweek 20]],FPL_Fixtures_Extract[#Headers],0)),LEN(INDEX(FPL_Fixtures_Extract[],MATCH($A600,FPL_Fixtures_Extract[[Player]:[Player]],0),MATCH(FPL_Combined[[#Headers],[Gameweek 20]],FPL_Fixtures_Extract[#Headers],0)))-4),Team_Key[[Full Name]:[Full Name]],0))&amp;RIGHT(INDEX(FPL_Fixtures_Extract[],MATCH($A600,FPL_Fixtures_Extract[[Player]:[Player]],0),MATCH(FPL_Combined[[#Headers],[Gameweek 20]],FPL_Fixtures_Extract[#Headers],0)),3))</f>
        <v>MUN(A) 1-2</v>
      </c>
      <c r="V600" t="str">
        <f ca="1">IF(RIGHT(FPL_Combined[[#Headers],[Gameweek 21]],2)&lt;$B$622,INDEX(FPL_Results_Extract[Gameweek 21],MATCH($A600,FPL_Results_Extract[[Player]:[Player]],0)),INDEX(Team_Key[[Abbreviation]:[Abbreviation]],MATCH(LEFT(INDEX(FPL_Fixtures_Extract[],MATCH($A600,FPL_Fixtures_Extract[[Player]:[Player]],0),MATCH(FPL_Combined[[#Headers],[Gameweek 21]],FPL_Fixtures_Extract[#Headers],0)),LEN(INDEX(FPL_Fixtures_Extract[],MATCH($A600,FPL_Fixtures_Extract[[Player]:[Player]],0),MATCH(FPL_Combined[[#Headers],[Gameweek 21]],FPL_Fixtures_Extract[#Headers],0)))-4),Team_Key[[Full Name]:[Full Name]],0))&amp;RIGHT(INDEX(FPL_Fixtures_Extract[],MATCH($A600,FPL_Fixtures_Extract[[Player]:[Player]],0),MATCH(FPL_Combined[[#Headers],[Gameweek 21]],FPL_Fixtures_Extract[#Headers],0)),3))</f>
        <v>SUN(H) 2-4</v>
      </c>
      <c r="W600" t="str">
        <f ca="1">IF(RIGHT(FPL_Combined[[#Headers],[Gameweek 22]],2)&lt;$B$622,INDEX(FPL_Results_Extract[Gameweek 22],MATCH($A600,FPL_Results_Extract[[Player]:[Player]],0)),INDEX(Team_Key[[Abbreviation]:[Abbreviation]],MATCH(LEFT(INDEX(FPL_Fixtures_Extract[],MATCH($A600,FPL_Fixtures_Extract[[Player]:[Player]],0),MATCH(FPL_Combined[[#Headers],[Gameweek 22]],FPL_Fixtures_Extract[#Headers],0)),LEN(INDEX(FPL_Fixtures_Extract[],MATCH($A600,FPL_Fixtures_Extract[[Player]:[Player]],0),MATCH(FPL_Combined[[#Headers],[Gameweek 22]],FPL_Fixtures_Extract[#Headers],0)))-4),Team_Key[[Full Name]:[Full Name]],0))&amp;RIGHT(INDEX(FPL_Fixtures_Extract[],MATCH($A600,FPL_Fixtures_Extract[[Player]:[Player]],0),MATCH(FPL_Combined[[#Headers],[Gameweek 22]],FPL_Fixtures_Extract[#Headers],0)),3))</f>
        <v>WAT(H) 1-0</v>
      </c>
      <c r="X600" t="str">
        <f ca="1">IF(RIGHT(FPL_Combined[[#Headers],[Gameweek 23]],2)&lt;$B$622,INDEX(FPL_Results_Extract[Gameweek 23],MATCH($A600,FPL_Results_Extract[[Player]:[Player]],0)),INDEX(Team_Key[[Abbreviation]:[Abbreviation]],MATCH(LEFT(INDEX(FPL_Fixtures_Extract[],MATCH($A600,FPL_Fixtures_Extract[[Player]:[Player]],0),MATCH(FPL_Combined[[#Headers],[Gameweek 23]],FPL_Fixtures_Extract[#Headers],0)),LEN(INDEX(FPL_Fixtures_Extract[],MATCH($A600,FPL_Fixtures_Extract[[Player]:[Player]],0),MATCH(FPL_Combined[[#Headers],[Gameweek 23]],FPL_Fixtures_Extract[#Headers],0)))-4),Team_Key[[Full Name]:[Full Name]],0))&amp;RIGHT(INDEX(FPL_Fixtures_Extract[],MATCH($A600,FPL_Fixtures_Extract[[Player]:[Player]],0),MATCH(FPL_Combined[[#Headers],[Gameweek 23]],FPL_Fixtures_Extract[#Headers],0)),3))</f>
        <v>EVE(A) 2-1</v>
      </c>
      <c r="Y600" t="str">
        <f ca="1">IF(RIGHT(FPL_Combined[[#Headers],[Gameweek 24]],2)&lt;$B$622,INDEX(FPL_Results_Extract[Team],MATCH($A600,FPL_Results_Extract[[Player]:[Player]],0)),INDEX(Team_Key[[Abbreviation]:[Abbreviation]],MATCH(LEFT(INDEX(FPL_Fixtures_Extract[],MATCH($A600,FPL_Fixtures_Extract[[Player]:[Player]],0),MATCH(FPL_Combined[[#Headers],[Gameweek 24]],FPL_Fixtures_Extract[#Headers],0)),LEN(INDEX(FPL_Fixtures_Extract[],MATCH($A600,FPL_Fixtures_Extract[[Player]:[Player]],0),MATCH(FPL_Combined[[#Headers],[Gameweek 24]],FPL_Fixtures_Extract[#Headers],0)))-4),Team_Key[[Full Name]:[Full Name]],0))&amp;RIGHT(INDEX(FPL_Fixtures_Extract[],MATCH($A600,FPL_Fixtures_Extract[[Player]:[Player]],0),MATCH(FPL_Combined[[#Headers],[Gameweek 24]],FPL_Fixtures_Extract[#Headers],0)),3))</f>
        <v>SWA</v>
      </c>
      <c r="Z600" t="str">
        <f ca="1">IF(RIGHT(FPL_Combined[[#Headers],[Gameweek 25]],2)&lt;$B$622,INDEX(FPL_Results_Extract[Player],MATCH($A600,FPL_Results_Extract[[Player]:[Player]],0)),INDEX(Team_Key[[Abbreviation]:[Abbreviation]],MATCH(LEFT(INDEX(FPL_Fixtures_Extract[],MATCH($A600,FPL_Fixtures_Extract[[Player]:[Player]],0),MATCH(FPL_Combined[[#Headers],[Gameweek 25]],FPL_Fixtures_Extract[#Headers],0)),LEN(INDEX(FPL_Fixtures_Extract[],MATCH($A600,FPL_Fixtures_Extract[[Player]:[Player]],0),MATCH(FPL_Combined[[#Headers],[Gameweek 25]],FPL_Fixtures_Extract[#Headers],0)))-4),Team_Key[[Full Name]:[Full Name]],0))&amp;RIGHT(INDEX(FPL_Fixtures_Extract[],MATCH($A600,FPL_Fixtures_Extract[[Player]:[Player]],0),MATCH(FPL_Combined[[#Headers],[Gameweek 25]],FPL_Fixtures_Extract[#Headers],0)),3))</f>
        <v>Williams</v>
      </c>
      <c r="AA600" t="str">
        <f ca="1">IF(RIGHT(FPL_Combined[[#Headers],[Gameweek 26]],2)&lt;$B$622,INDEX(FPL_Results_Extract[Gameweek 01],MATCH($A600,FPL_Results_Extract[[Player]:[Player]],0)),INDEX(Team_Key[[Abbreviation]:[Abbreviation]],MATCH(LEFT(INDEX(FPL_Fixtures_Extract[],MATCH($A600,FPL_Fixtures_Extract[[Player]:[Player]],0),MATCH(FPL_Combined[[#Headers],[Gameweek 26]],FPL_Fixtures_Extract[#Headers],0)),LEN(INDEX(FPL_Fixtures_Extract[],MATCH($A600,FPL_Fixtures_Extract[[Player]:[Player]],0),MATCH(FPL_Combined[[#Headers],[Gameweek 26]],FPL_Fixtures_Extract[#Headers],0)))-4),Team_Key[[Full Name]:[Full Name]],0))&amp;RIGHT(INDEX(FPL_Fixtures_Extract[],MATCH($A600,FPL_Fixtures_Extract[[Player]:[Player]],0),MATCH(FPL_Combined[[#Headers],[Gameweek 26]],FPL_Fixtures_Extract[#Headers],0)),3))</f>
        <v>CHE(A) 2-2</v>
      </c>
      <c r="AB600" t="str">
        <f ca="1">IF(RIGHT(FPL_Combined[[#Headers],[Gameweek 27]],2)&lt;$B$622,INDEX(FPL_Results_Extract[Gameweek 02],MATCH($A600,FPL_Results_Extract[[Player]:[Player]],0)),INDEX(Team_Key[[Abbreviation]:[Abbreviation]],MATCH(LEFT(INDEX(FPL_Fixtures_Extract[],MATCH($A600,FPL_Fixtures_Extract[[Player]:[Player]],0),MATCH(FPL_Combined[[#Headers],[Gameweek 27]],FPL_Fixtures_Extract[#Headers],0)),LEN(INDEX(FPL_Fixtures_Extract[],MATCH($A600,FPL_Fixtures_Extract[[Player]:[Player]],0),MATCH(FPL_Combined[[#Headers],[Gameweek 27]],FPL_Fixtures_Extract[#Headers],0)))-4),Team_Key[[Full Name]:[Full Name]],0))&amp;RIGHT(INDEX(FPL_Fixtures_Extract[],MATCH($A600,FPL_Fixtures_Extract[[Player]:[Player]],0),MATCH(FPL_Combined[[#Headers],[Gameweek 27]],FPL_Fixtures_Extract[#Headers],0)),3))</f>
        <v>NEW(H) 2-0</v>
      </c>
      <c r="AC600" t="str">
        <f ca="1">IF(RIGHT(FPL_Combined[[#Headers],[Gameweek 28]],2)&lt;$B$622,INDEX(FPL_Results_Extract[Gameweek 03],MATCH($A600,FPL_Results_Extract[[Player]:[Player]],0)),INDEX(Team_Key[[Abbreviation]:[Abbreviation]],MATCH(LEFT(INDEX(FPL_Fixtures_Extract[],MATCH($A600,FPL_Fixtures_Extract[[Player]:[Player]],0),MATCH(FPL_Combined[[#Headers],[Gameweek 28]],FPL_Fixtures_Extract[#Headers],0)),LEN(INDEX(FPL_Fixtures_Extract[],MATCH($A600,FPL_Fixtures_Extract[[Player]:[Player]],0),MATCH(FPL_Combined[[#Headers],[Gameweek 28]],FPL_Fixtures_Extract[#Headers],0)))-4),Team_Key[[Full Name]:[Full Name]],0))&amp;RIGHT(INDEX(FPL_Fixtures_Extract[],MATCH($A600,FPL_Fixtures_Extract[[Player]:[Player]],0),MATCH(FPL_Combined[[#Headers],[Gameweek 28]],FPL_Fixtures_Extract[#Headers],0)),3))</f>
        <v>SUN(A) 1-1</v>
      </c>
      <c r="AD600" t="str">
        <f ca="1">IF(RIGHT(FPL_Combined[[#Headers],[Gameweek 29]],2)&lt;$B$622,INDEX(FPL_Results_Extract[Gameweek 04],MATCH($A600,FPL_Results_Extract[[Player]:[Player]],0)),INDEX(Team_Key[[Abbreviation]:[Abbreviation]],MATCH(LEFT(INDEX(FPL_Fixtures_Extract[],MATCH($A600,FPL_Fixtures_Extract[[Player]:[Player]],0),MATCH(FPL_Combined[[#Headers],[Gameweek 29]],FPL_Fixtures_Extract[#Headers],0)),LEN(INDEX(FPL_Fixtures_Extract[],MATCH($A600,FPL_Fixtures_Extract[[Player]:[Player]],0),MATCH(FPL_Combined[[#Headers],[Gameweek 29]],FPL_Fixtures_Extract[#Headers],0)))-4),Team_Key[[Full Name]:[Full Name]],0))&amp;RIGHT(INDEX(FPL_Fixtures_Extract[],MATCH($A600,FPL_Fixtures_Extract[[Player]:[Player]],0),MATCH(FPL_Combined[[#Headers],[Gameweek 29]],FPL_Fixtures_Extract[#Headers],0)),3))</f>
        <v>NOR(H)</v>
      </c>
      <c r="AE600" t="str">
        <f ca="1">IF(RIGHT(FPL_Combined[[#Headers],[Gameweek 30]],2)&lt;$B$622,INDEX(FPL_Results_Extract[Gameweek 05],MATCH($A600,FPL_Results_Extract[[Player]:[Player]],0)),INDEX(Team_Key[[Abbreviation]:[Abbreviation]],MATCH(LEFT(INDEX(FPL_Fixtures_Extract[],MATCH($A600,FPL_Fixtures_Extract[[Player]:[Player]],0),MATCH(FPL_Combined[[#Headers],[Gameweek 30]],FPL_Fixtures_Extract[#Headers],0)),LEN(INDEX(FPL_Fixtures_Extract[],MATCH($A600,FPL_Fixtures_Extract[[Player]:[Player]],0),MATCH(FPL_Combined[[#Headers],[Gameweek 30]],FPL_Fixtures_Extract[#Headers],0)))-4),Team_Key[[Full Name]:[Full Name]],0))&amp;RIGHT(INDEX(FPL_Fixtures_Extract[],MATCH($A600,FPL_Fixtures_Extract[[Player]:[Player]],0),MATCH(FPL_Combined[[#Headers],[Gameweek 30]],FPL_Fixtures_Extract[#Headers],0)),3))</f>
        <v>BOU(A)</v>
      </c>
      <c r="AF600" t="str">
        <f ca="1">IF(RIGHT(FPL_Combined[[#Headers],[Gameweek 31]],2)&lt;$B$622,INDEX(FPL_Results_Extract[Gameweek 06],MATCH($A600,FPL_Results_Extract[[Player]:[Player]],0)),INDEX(Team_Key[[Abbreviation]:[Abbreviation]],MATCH(LEFT(INDEX(FPL_Fixtures_Extract[],MATCH($A600,FPL_Fixtures_Extract[[Player]:[Player]],0),MATCH(FPL_Combined[[#Headers],[Gameweek 31]],FPL_Fixtures_Extract[#Headers],0)),LEN(INDEX(FPL_Fixtures_Extract[],MATCH($A600,FPL_Fixtures_Extract[[Player]:[Player]],0),MATCH(FPL_Combined[[#Headers],[Gameweek 31]],FPL_Fixtures_Extract[#Headers],0)))-4),Team_Key[[Full Name]:[Full Name]],0))&amp;RIGHT(INDEX(FPL_Fixtures_Extract[],MATCH($A600,FPL_Fixtures_Extract[[Player]:[Player]],0),MATCH(FPL_Combined[[#Headers],[Gameweek 31]],FPL_Fixtures_Extract[#Headers],0)),3))</f>
        <v>AVL(H)</v>
      </c>
      <c r="AG600" t="str">
        <f ca="1">IF(RIGHT(FPL_Combined[[#Headers],[Gameweek 32]],2)&lt;$B$622,INDEX(FPL_Results_Extract[Gameweek 07],MATCH($A600,FPL_Results_Extract[[Player]:[Player]],0)),INDEX(Team_Key[[Abbreviation]:[Abbreviation]],MATCH(LEFT(INDEX(FPL_Fixtures_Extract[],MATCH($A600,FPL_Fixtures_Extract[[Player]:[Player]],0),MATCH(FPL_Combined[[#Headers],[Gameweek 32]],FPL_Fixtures_Extract[#Headers],0)),LEN(INDEX(FPL_Fixtures_Extract[],MATCH($A600,FPL_Fixtures_Extract[[Player]:[Player]],0),MATCH(FPL_Combined[[#Headers],[Gameweek 32]],FPL_Fixtures_Extract[#Headers],0)))-4),Team_Key[[Full Name]:[Full Name]],0))&amp;RIGHT(INDEX(FPL_Fixtures_Extract[],MATCH($A600,FPL_Fixtures_Extract[[Player]:[Player]],0),MATCH(FPL_Combined[[#Headers],[Gameweek 32]],FPL_Fixtures_Extract[#Headers],0)),3))</f>
        <v>STK(A)</v>
      </c>
      <c r="AH600" t="str">
        <f ca="1">IF(RIGHT(FPL_Combined[[#Headers],[Gameweek 33]],2)&lt;$B$622,INDEX(FPL_Results_Extract[Gameweek 08],MATCH($A600,FPL_Results_Extract[[Player]:[Player]],0)),INDEX(Team_Key[[Abbreviation]:[Abbreviation]],MATCH(LEFT(INDEX(FPL_Fixtures_Extract[],MATCH($A600,FPL_Fixtures_Extract[[Player]:[Player]],0),MATCH(FPL_Combined[[#Headers],[Gameweek 33]],FPL_Fixtures_Extract[#Headers],0)),LEN(INDEX(FPL_Fixtures_Extract[],MATCH($A600,FPL_Fixtures_Extract[[Player]:[Player]],0),MATCH(FPL_Combined[[#Headers],[Gameweek 33]],FPL_Fixtures_Extract[#Headers],0)))-4),Team_Key[[Full Name]:[Full Name]],0))&amp;RIGHT(INDEX(FPL_Fixtures_Extract[],MATCH($A600,FPL_Fixtures_Extract[[Player]:[Player]],0),MATCH(FPL_Combined[[#Headers],[Gameweek 33]],FPL_Fixtures_Extract[#Headers],0)),3))</f>
        <v>CHE(H)</v>
      </c>
      <c r="AI600" t="str">
        <f ca="1">IF(RIGHT(FPL_Combined[[#Headers],[Gameweek 34]],2)&lt;$B$622,INDEX(FPL_Results_Extract[Gameweek 09],MATCH($A600,FPL_Results_Extract[[Player]:[Player]],0)),INDEX(Team_Key[[Abbreviation]:[Abbreviation]],MATCH(LEFT(INDEX(FPL_Fixtures_Extract[],MATCH($A600,FPL_Fixtures_Extract[[Player]:[Player]],0),MATCH(FPL_Combined[[#Headers],[Gameweek 34]],FPL_Fixtures_Extract[#Headers],0)),LEN(INDEX(FPL_Fixtures_Extract[],MATCH($A600,FPL_Fixtures_Extract[[Player]:[Player]],0),MATCH(FPL_Combined[[#Headers],[Gameweek 34]],FPL_Fixtures_Extract[#Headers],0)))-4),Team_Key[[Full Name]:[Full Name]],0))&amp;RIGHT(INDEX(FPL_Fixtures_Extract[],MATCH($A600,FPL_Fixtures_Extract[[Player]:[Player]],0),MATCH(FPL_Combined[[#Headers],[Gameweek 34]],FPL_Fixtures_Extract[#Headers],0)),3))</f>
        <v>NEW(A)</v>
      </c>
      <c r="AJ600" t="str">
        <f ca="1">IF(RIGHT(FPL_Combined[[#Headers],[Gameweek 35]],2)&lt;$B$622,INDEX(FPL_Results_Extract[Gameweek 10],MATCH($A600,FPL_Results_Extract[[Player]:[Player]],0)),INDEX(Team_Key[[Abbreviation]:[Abbreviation]],MATCH(LEFT(INDEX(FPL_Fixtures_Extract[],MATCH($A600,FPL_Fixtures_Extract[[Player]:[Player]],0),MATCH(FPL_Combined[[#Headers],[Gameweek 35]],FPL_Fixtures_Extract[#Headers],0)),LEN(INDEX(FPL_Fixtures_Extract[],MATCH($A600,FPL_Fixtures_Extract[[Player]:[Player]],0),MATCH(FPL_Combined[[#Headers],[Gameweek 35]],FPL_Fixtures_Extract[#Headers],0)))-4),Team_Key[[Full Name]:[Full Name]],0))&amp;RIGHT(INDEX(FPL_Fixtures_Extract[],MATCH($A600,FPL_Fixtures_Extract[[Player]:[Player]],0),MATCH(FPL_Combined[[#Headers],[Gameweek 35]],FPL_Fixtures_Extract[#Headers],0)),3))</f>
        <v>LEI(A)</v>
      </c>
      <c r="AK600" t="str">
        <f ca="1">IF(RIGHT(FPL_Combined[[#Headers],[Gameweek 36]],2)&lt;$B$622,INDEX(FPL_Results_Extract[Gameweek 11],MATCH($A600,FPL_Results_Extract[[Player]:[Player]],0)),INDEX(Team_Key[[Abbreviation]:[Abbreviation]],MATCH(LEFT(INDEX(FPL_Fixtures_Extract[],MATCH($A600,FPL_Fixtures_Extract[[Player]:[Player]],0),MATCH(FPL_Combined[[#Headers],[Gameweek 36]],FPL_Fixtures_Extract[#Headers],0)),LEN(INDEX(FPL_Fixtures_Extract[],MATCH($A600,FPL_Fixtures_Extract[[Player]:[Player]],0),MATCH(FPL_Combined[[#Headers],[Gameweek 36]],FPL_Fixtures_Extract[#Headers],0)))-4),Team_Key[[Full Name]:[Full Name]],0))&amp;RIGHT(INDEX(FPL_Fixtures_Extract[],MATCH($A600,FPL_Fixtures_Extract[[Player]:[Player]],0),MATCH(FPL_Combined[[#Headers],[Gameweek 36]],FPL_Fixtures_Extract[#Headers],0)),3))</f>
        <v>LIV(H)</v>
      </c>
      <c r="AL600" t="str">
        <f ca="1">IF(RIGHT(FPL_Combined[[#Headers],[Gameweek 37]],2)&lt;$B$622,INDEX(FPL_Results_Extract[Gameweek 12],MATCH($A600,FPL_Results_Extract[[Player]:[Player]],0)),INDEX(Team_Key[[Abbreviation]:[Abbreviation]],MATCH(LEFT(INDEX(FPL_Fixtures_Extract[],MATCH($A600,FPL_Fixtures_Extract[[Player]:[Player]],0),MATCH(FPL_Combined[[#Headers],[Gameweek 37]],FPL_Fixtures_Extract[#Headers],0)),LEN(INDEX(FPL_Fixtures_Extract[],MATCH($A600,FPL_Fixtures_Extract[[Player]:[Player]],0),MATCH(FPL_Combined[[#Headers],[Gameweek 37]],FPL_Fixtures_Extract[#Headers],0)))-4),Team_Key[[Full Name]:[Full Name]],0))&amp;RIGHT(INDEX(FPL_Fixtures_Extract[],MATCH($A600,FPL_Fixtures_Extract[[Player]:[Player]],0),MATCH(FPL_Combined[[#Headers],[Gameweek 37]],FPL_Fixtures_Extract[#Headers],0)),3))</f>
        <v>WHU(A)</v>
      </c>
      <c r="AM600" t="str">
        <f ca="1">IF(RIGHT(FPL_Combined[[#Headers],[Gameweek 38]],2)&lt;$B$622,INDEX(FPL_Results_Extract[Gameweek 13],MATCH($A600,FPL_Results_Extract[[Player]:[Player]],0)),INDEX(Team_Key[[Abbreviation]:[Abbreviation]],MATCH(LEFT(INDEX(FPL_Fixtures_Extract[],MATCH($A600,FPL_Fixtures_Extract[[Player]:[Player]],0),MATCH(FPL_Combined[[#Headers],[Gameweek 38]],FPL_Fixtures_Extract[#Headers],0)),LEN(INDEX(FPL_Fixtures_Extract[],MATCH($A600,FPL_Fixtures_Extract[[Player]:[Player]],0),MATCH(FPL_Combined[[#Headers],[Gameweek 38]],FPL_Fixtures_Extract[#Headers],0)))-4),Team_Key[[Full Name]:[Full Name]],0))&amp;RIGHT(INDEX(FPL_Fixtures_Extract[],MATCH($A600,FPL_Fixtures_Extract[[Player]:[Player]],0),MATCH(FPL_Combined[[#Headers],[Gameweek 38]],FPL_Fixtures_Extract[#Headers],0)),3))</f>
        <v>MCI(H)</v>
      </c>
    </row>
    <row r="601" spans="1:39" x14ac:dyDescent="0.45">
      <c r="A601" t="s">
        <v>387</v>
      </c>
      <c r="B601" t="str">
        <f ca="1">IF(RIGHT(FPL_Combined[[#Headers],[Gameweek 01]],2)&lt;$B$622,INDEX(FPL_Results_Extract[Gameweek 01],MATCH($A601,FPL_Results_Extract[[Player]:[Player]],0)),INDEX(Team_Key[[Abbreviation]:[Abbreviation]],MATCH(LEFT(INDEX(FPL_Fixtures_Extract[],MATCH($A601,FPL_Fixtures_Extract[[Player]:[Player]],0),MATCH(FPL_Combined[[#Headers],[Gameweek 01]],FPL_Fixtures_Extract[#Headers],0)),LEN(INDEX(FPL_Fixtures_Extract[],MATCH($A601,FPL_Fixtures_Extract[[Player]:[Player]],0),MATCH(FPL_Combined[[#Headers],[Gameweek 01]],FPL_Fixtures_Extract[#Headers],0)))-4),Team_Key[[Full Name]:[Full Name]],0))&amp;RIGHT(INDEX(FPL_Fixtures_Extract[],MATCH($A601,FPL_Fixtures_Extract[[Player]:[Player]],0),MATCH(FPL_Combined[[#Headers],[Gameweek 01]],FPL_Fixtures_Extract[#Headers],0)),3))</f>
        <v>SOU(H) 2-2</v>
      </c>
      <c r="C601" t="str">
        <f ca="1">IF(RIGHT(FPL_Combined[[#Headers],[Gameweek 02]],2)&lt;$B$622,INDEX(FPL_Results_Extract[Gameweek 02],MATCH($A601,FPL_Results_Extract[[Player]:[Player]],0)),INDEX(Team_Key[[Abbreviation]:[Abbreviation]],MATCH(LEFT(INDEX(FPL_Fixtures_Extract[],MATCH($A601,FPL_Fixtures_Extract[[Player]:[Player]],0),MATCH(FPL_Combined[[#Headers],[Gameweek 02]],FPL_Fixtures_Extract[#Headers],0)),LEN(INDEX(FPL_Fixtures_Extract[],MATCH($A601,FPL_Fixtures_Extract[[Player]:[Player]],0),MATCH(FPL_Combined[[#Headers],[Gameweek 02]],FPL_Fixtures_Extract[#Headers],0)))-4),Team_Key[[Full Name]:[Full Name]],0))&amp;RIGHT(INDEX(FPL_Fixtures_Extract[],MATCH($A601,FPL_Fixtures_Extract[[Player]:[Player]],0),MATCH(FPL_Combined[[#Headers],[Gameweek 02]],FPL_Fixtures_Extract[#Headers],0)),3))</f>
        <v>SWA(A) 0-2</v>
      </c>
      <c r="D601" t="str">
        <f ca="1">IF(RIGHT(FPL_Combined[[#Headers],[Gameweek 03]],2)&lt;$B$622,INDEX(FPL_Results_Extract[Gameweek 03],MATCH($A601,FPL_Results_Extract[[Player]:[Player]],0)),INDEX(Team_Key[[Abbreviation]:[Abbreviation]],MATCH(LEFT(INDEX(FPL_Fixtures_Extract[],MATCH($A601,FPL_Fixtures_Extract[[Player]:[Player]],0),MATCH(FPL_Combined[[#Headers],[Gameweek 03]],FPL_Fixtures_Extract[#Headers],0)),LEN(INDEX(FPL_Fixtures_Extract[],MATCH($A601,FPL_Fixtures_Extract[[Player]:[Player]],0),MATCH(FPL_Combined[[#Headers],[Gameweek 03]],FPL_Fixtures_Extract[#Headers],0)))-4),Team_Key[[Full Name]:[Full Name]],0))&amp;RIGHT(INDEX(FPL_Fixtures_Extract[],MATCH($A601,FPL_Fixtures_Extract[[Player]:[Player]],0),MATCH(FPL_Combined[[#Headers],[Gameweek 03]],FPL_Fixtures_Extract[#Headers],0)),3))</f>
        <v>MUN(A) 0-0</v>
      </c>
      <c r="E601" t="str">
        <f ca="1">IF(RIGHT(FPL_Combined[[#Headers],[Gameweek 04]],2)&lt;$B$622,INDEX(FPL_Results_Extract[Gameweek 04],MATCH($A601,FPL_Results_Extract[[Player]:[Player]],0)),INDEX(Team_Key[[Abbreviation]:[Abbreviation]],MATCH(LEFT(INDEX(FPL_Fixtures_Extract[],MATCH($A601,FPL_Fixtures_Extract[[Player]:[Player]],0),MATCH(FPL_Combined[[#Headers],[Gameweek 04]],FPL_Fixtures_Extract[#Headers],0)),LEN(INDEX(FPL_Fixtures_Extract[],MATCH($A601,FPL_Fixtures_Extract[[Player]:[Player]],0),MATCH(FPL_Combined[[#Headers],[Gameweek 04]],FPL_Fixtures_Extract[#Headers],0)))-4),Team_Key[[Full Name]:[Full Name]],0))&amp;RIGHT(INDEX(FPL_Fixtures_Extract[],MATCH($A601,FPL_Fixtures_Extract[[Player]:[Player]],0),MATCH(FPL_Combined[[#Headers],[Gameweek 04]],FPL_Fixtures_Extract[#Headers],0)),3))</f>
        <v>ARS(H) 0-1</v>
      </c>
      <c r="F601" t="str">
        <f ca="1">IF(RIGHT(FPL_Combined[[#Headers],[Gameweek 05]],2)&lt;$B$622,INDEX(FPL_Results_Extract[Gameweek 05],MATCH($A601,FPL_Results_Extract[[Player]:[Player]],0)),INDEX(Team_Key[[Abbreviation]:[Abbreviation]],MATCH(LEFT(INDEX(FPL_Fixtures_Extract[],MATCH($A601,FPL_Fixtures_Extract[[Player]:[Player]],0),MATCH(FPL_Combined[[#Headers],[Gameweek 05]],FPL_Fixtures_Extract[#Headers],0)),LEN(INDEX(FPL_Fixtures_Extract[],MATCH($A601,FPL_Fixtures_Extract[[Player]:[Player]],0),MATCH(FPL_Combined[[#Headers],[Gameweek 05]],FPL_Fixtures_Extract[#Headers],0)))-4),Team_Key[[Full Name]:[Full Name]],0))&amp;RIGHT(INDEX(FPL_Fixtures_Extract[],MATCH($A601,FPL_Fixtures_Extract[[Player]:[Player]],0),MATCH(FPL_Combined[[#Headers],[Gameweek 05]],FPL_Fixtures_Extract[#Headers],0)),3))</f>
        <v>WHU(A) 0-2</v>
      </c>
      <c r="G601" t="str">
        <f ca="1">IF(RIGHT(FPL_Combined[[#Headers],[Gameweek 06]],2)&lt;$B$622,INDEX(FPL_Results_Extract[Gameweek 06],MATCH($A601,FPL_Results_Extract[[Player]:[Player]],0)),INDEX(Team_Key[[Abbreviation]:[Abbreviation]],MATCH(LEFT(INDEX(FPL_Fixtures_Extract[],MATCH($A601,FPL_Fixtures_Extract[[Player]:[Player]],0),MATCH(FPL_Combined[[#Headers],[Gameweek 06]],FPL_Fixtures_Extract[#Headers],0)),LEN(INDEX(FPL_Fixtures_Extract[],MATCH($A601,FPL_Fixtures_Extract[[Player]:[Player]],0),MATCH(FPL_Combined[[#Headers],[Gameweek 06]],FPL_Fixtures_Extract[#Headers],0)))-4),Team_Key[[Full Name]:[Full Name]],0))&amp;RIGHT(INDEX(FPL_Fixtures_Extract[],MATCH($A601,FPL_Fixtures_Extract[[Player]:[Player]],0),MATCH(FPL_Combined[[#Headers],[Gameweek 06]],FPL_Fixtures_Extract[#Headers],0)),3))</f>
        <v>WAT(H) 1-2</v>
      </c>
      <c r="H601" t="str">
        <f ca="1">IF(RIGHT(FPL_Combined[[#Headers],[Gameweek 07]],2)&lt;$B$622,INDEX(FPL_Results_Extract[Gameweek 07],MATCH($A601,FPL_Results_Extract[[Player]:[Player]],0)),INDEX(Team_Key[[Abbreviation]:[Abbreviation]],MATCH(LEFT(INDEX(FPL_Fixtures_Extract[],MATCH($A601,FPL_Fixtures_Extract[[Player]:[Player]],0),MATCH(FPL_Combined[[#Headers],[Gameweek 07]],FPL_Fixtures_Extract[#Headers],0)),LEN(INDEX(FPL_Fixtures_Extract[],MATCH($A601,FPL_Fixtures_Extract[[Player]:[Player]],0),MATCH(FPL_Combined[[#Headers],[Gameweek 07]],FPL_Fixtures_Extract[#Headers],0)))-4),Team_Key[[Full Name]:[Full Name]],0))&amp;RIGHT(INDEX(FPL_Fixtures_Extract[],MATCH($A601,FPL_Fixtures_Extract[[Player]:[Player]],0),MATCH(FPL_Combined[[#Headers],[Gameweek 07]],FPL_Fixtures_Extract[#Headers],0)),3))</f>
        <v>CHE(H) 2-2</v>
      </c>
      <c r="I601" t="str">
        <f ca="1">IF(RIGHT(FPL_Combined[[#Headers],[Gameweek 08]],2)&lt;$B$622,INDEX(FPL_Results_Extract[Gameweek 08],MATCH($A601,FPL_Results_Extract[[Player]:[Player]],0)),INDEX(Team_Key[[Abbreviation]:[Abbreviation]],MATCH(LEFT(INDEX(FPL_Fixtures_Extract[],MATCH($A601,FPL_Fixtures_Extract[[Player]:[Player]],0),MATCH(FPL_Combined[[#Headers],[Gameweek 08]],FPL_Fixtures_Extract[#Headers],0)),LEN(INDEX(FPL_Fixtures_Extract[],MATCH($A601,FPL_Fixtures_Extract[[Player]:[Player]],0),MATCH(FPL_Combined[[#Headers],[Gameweek 08]],FPL_Fixtures_Extract[#Headers],0)))-4),Team_Key[[Full Name]:[Full Name]],0))&amp;RIGHT(INDEX(FPL_Fixtures_Extract[],MATCH($A601,FPL_Fixtures_Extract[[Player]:[Player]],0),MATCH(FPL_Combined[[#Headers],[Gameweek 08]],FPL_Fixtures_Extract[#Headers],0)),3))</f>
        <v>MCI(A) 1-6</v>
      </c>
      <c r="J601" t="str">
        <f ca="1">IF(RIGHT(FPL_Combined[[#Headers],[Gameweek 09]],2)&lt;$B$622,INDEX(FPL_Results_Extract[Gameweek 09],MATCH($A601,FPL_Results_Extract[[Player]:[Player]],0)),INDEX(Team_Key[[Abbreviation]:[Abbreviation]],MATCH(LEFT(INDEX(FPL_Fixtures_Extract[],MATCH($A601,FPL_Fixtures_Extract[[Player]:[Player]],0),MATCH(FPL_Combined[[#Headers],[Gameweek 09]],FPL_Fixtures_Extract[#Headers],0)),LEN(INDEX(FPL_Fixtures_Extract[],MATCH($A601,FPL_Fixtures_Extract[[Player]:[Player]],0),MATCH(FPL_Combined[[#Headers],[Gameweek 09]],FPL_Fixtures_Extract[#Headers],0)))-4),Team_Key[[Full Name]:[Full Name]],0))&amp;RIGHT(INDEX(FPL_Fixtures_Extract[],MATCH($A601,FPL_Fixtures_Extract[[Player]:[Player]],0),MATCH(FPL_Combined[[#Headers],[Gameweek 09]],FPL_Fixtures_Extract[#Headers],0)),3))</f>
        <v>NOR(H) 6-2</v>
      </c>
      <c r="K601" t="str">
        <f ca="1">IF(RIGHT(FPL_Combined[[#Headers],[Gameweek 10]],2)&lt;$B$622,INDEX(FPL_Results_Extract[Gameweek 10],MATCH($A601,FPL_Results_Extract[[Player]:[Player]],0)),INDEX(Team_Key[[Abbreviation]:[Abbreviation]],MATCH(LEFT(INDEX(FPL_Fixtures_Extract[],MATCH($A601,FPL_Fixtures_Extract[[Player]:[Player]],0),MATCH(FPL_Combined[[#Headers],[Gameweek 10]],FPL_Fixtures_Extract[#Headers],0)),LEN(INDEX(FPL_Fixtures_Extract[],MATCH($A601,FPL_Fixtures_Extract[[Player]:[Player]],0),MATCH(FPL_Combined[[#Headers],[Gameweek 10]],FPL_Fixtures_Extract[#Headers],0)))-4),Team_Key[[Full Name]:[Full Name]],0))&amp;RIGHT(INDEX(FPL_Fixtures_Extract[],MATCH($A601,FPL_Fixtures_Extract[[Player]:[Player]],0),MATCH(FPL_Combined[[#Headers],[Gameweek 10]],FPL_Fixtures_Extract[#Headers],0)),3))</f>
        <v>SUN(A) 0-3</v>
      </c>
      <c r="L601" t="str">
        <f ca="1">IF(RIGHT(FPL_Combined[[#Headers],[Gameweek 11]],2)&lt;$B$622,INDEX(FPL_Results_Extract[Gameweek 11],MATCH($A601,FPL_Results_Extract[[Player]:[Player]],0)),INDEX(Team_Key[[Abbreviation]:[Abbreviation]],MATCH(LEFT(INDEX(FPL_Fixtures_Extract[],MATCH($A601,FPL_Fixtures_Extract[[Player]:[Player]],0),MATCH(FPL_Combined[[#Headers],[Gameweek 11]],FPL_Fixtures_Extract[#Headers],0)),LEN(INDEX(FPL_Fixtures_Extract[],MATCH($A601,FPL_Fixtures_Extract[[Player]:[Player]],0),MATCH(FPL_Combined[[#Headers],[Gameweek 11]],FPL_Fixtures_Extract[#Headers],0)))-4),Team_Key[[Full Name]:[Full Name]],0))&amp;RIGHT(INDEX(FPL_Fixtures_Extract[],MATCH($A601,FPL_Fixtures_Extract[[Player]:[Player]],0),MATCH(FPL_Combined[[#Headers],[Gameweek 11]],FPL_Fixtures_Extract[#Headers],0)),3))</f>
        <v>STK(H) 0-0</v>
      </c>
      <c r="M601" t="str">
        <f ca="1">IF(RIGHT(FPL_Combined[[#Headers],[Gameweek 12]],2)&lt;$B$622,INDEX(FPL_Results_Extract[Gameweek 12],MATCH($A601,FPL_Results_Extract[[Player]:[Player]],0)),INDEX(Team_Key[[Abbreviation]:[Abbreviation]],MATCH(LEFT(INDEX(FPL_Fixtures_Extract[],MATCH($A601,FPL_Fixtures_Extract[[Player]:[Player]],0),MATCH(FPL_Combined[[#Headers],[Gameweek 12]],FPL_Fixtures_Extract[#Headers],0)),LEN(INDEX(FPL_Fixtures_Extract[],MATCH($A601,FPL_Fixtures_Extract[[Player]:[Player]],0),MATCH(FPL_Combined[[#Headers],[Gameweek 12]],FPL_Fixtures_Extract[#Headers],0)))-4),Team_Key[[Full Name]:[Full Name]],0))&amp;RIGHT(INDEX(FPL_Fixtures_Extract[],MATCH($A601,FPL_Fixtures_Extract[[Player]:[Player]],0),MATCH(FPL_Combined[[#Headers],[Gameweek 12]],FPL_Fixtures_Extract[#Headers],0)),3))</f>
        <v>BOU(A) 1-0</v>
      </c>
      <c r="N601" t="str">
        <f ca="1">IF(RIGHT(FPL_Combined[[#Headers],[Gameweek 13]],2)&lt;$B$622,INDEX(FPL_Results_Extract[Gameweek 13],MATCH($A601,FPL_Results_Extract[[Player]:[Player]],0)),INDEX(Team_Key[[Abbreviation]:[Abbreviation]],MATCH(LEFT(INDEX(FPL_Fixtures_Extract[],MATCH($A601,FPL_Fixtures_Extract[[Player]:[Player]],0),MATCH(FPL_Combined[[#Headers],[Gameweek 13]],FPL_Fixtures_Extract[#Headers],0)),LEN(INDEX(FPL_Fixtures_Extract[],MATCH($A601,FPL_Fixtures_Extract[[Player]:[Player]],0),MATCH(FPL_Combined[[#Headers],[Gameweek 13]],FPL_Fixtures_Extract[#Headers],0)))-4),Team_Key[[Full Name]:[Full Name]],0))&amp;RIGHT(INDEX(FPL_Fixtures_Extract[],MATCH($A601,FPL_Fixtures_Extract[[Player]:[Player]],0),MATCH(FPL_Combined[[#Headers],[Gameweek 13]],FPL_Fixtures_Extract[#Headers],0)),3))</f>
        <v>LEI(H) 0-3</v>
      </c>
      <c r="O601" t="str">
        <f ca="1">IF(RIGHT(FPL_Combined[[#Headers],[Gameweek 14]],2)&lt;$B$622,INDEX(FPL_Results_Extract[Gameweek 14],MATCH($A601,FPL_Results_Extract[[Player]:[Player]],0)),INDEX(Team_Key[[Abbreviation]:[Abbreviation]],MATCH(LEFT(INDEX(FPL_Fixtures_Extract[],MATCH($A601,FPL_Fixtures_Extract[[Player]:[Player]],0),MATCH(FPL_Combined[[#Headers],[Gameweek 14]],FPL_Fixtures_Extract[#Headers],0)),LEN(INDEX(FPL_Fixtures_Extract[],MATCH($A601,FPL_Fixtures_Extract[[Player]:[Player]],0),MATCH(FPL_Combined[[#Headers],[Gameweek 14]],FPL_Fixtures_Extract[#Headers],0)))-4),Team_Key[[Full Name]:[Full Name]],0))&amp;RIGHT(INDEX(FPL_Fixtures_Extract[],MATCH($A601,FPL_Fixtures_Extract[[Player]:[Player]],0),MATCH(FPL_Combined[[#Headers],[Gameweek 14]],FPL_Fixtures_Extract[#Headers],0)),3))</f>
        <v>CRY(A) 1-5</v>
      </c>
      <c r="P601" t="str">
        <f ca="1">IF(RIGHT(FPL_Combined[[#Headers],[Gameweek 15]],2)&lt;$B$622,INDEX(FPL_Results_Extract[Gameweek 15],MATCH($A601,FPL_Results_Extract[[Player]:[Player]],0)),INDEX(Team_Key[[Abbreviation]:[Abbreviation]],MATCH(LEFT(INDEX(FPL_Fixtures_Extract[],MATCH($A601,FPL_Fixtures_Extract[[Player]:[Player]],0),MATCH(FPL_Combined[[#Headers],[Gameweek 15]],FPL_Fixtures_Extract[#Headers],0)),LEN(INDEX(FPL_Fixtures_Extract[],MATCH($A601,FPL_Fixtures_Extract[[Player]:[Player]],0),MATCH(FPL_Combined[[#Headers],[Gameweek 15]],FPL_Fixtures_Extract[#Headers],0)))-4),Team_Key[[Full Name]:[Full Name]],0))&amp;RIGHT(INDEX(FPL_Fixtures_Extract[],MATCH($A601,FPL_Fixtures_Extract[[Player]:[Player]],0),MATCH(FPL_Combined[[#Headers],[Gameweek 15]],FPL_Fixtures_Extract[#Headers],0)),3))</f>
        <v>LIV(H) 2-0</v>
      </c>
      <c r="Q601" t="str">
        <f ca="1">IF(RIGHT(FPL_Combined[[#Headers],[Gameweek 16]],2)&lt;$B$622,INDEX(FPL_Results_Extract[Gameweek 16],MATCH($A601,FPL_Results_Extract[[Player]:[Player]],0)),INDEX(Team_Key[[Abbreviation]:[Abbreviation]],MATCH(LEFT(INDEX(FPL_Fixtures_Extract[],MATCH($A601,FPL_Fixtures_Extract[[Player]:[Player]],0),MATCH(FPL_Combined[[#Headers],[Gameweek 16]],FPL_Fixtures_Extract[#Headers],0)),LEN(INDEX(FPL_Fixtures_Extract[],MATCH($A601,FPL_Fixtures_Extract[[Player]:[Player]],0),MATCH(FPL_Combined[[#Headers],[Gameweek 16]],FPL_Fixtures_Extract[#Headers],0)))-4),Team_Key[[Full Name]:[Full Name]],0))&amp;RIGHT(INDEX(FPL_Fixtures_Extract[],MATCH($A601,FPL_Fixtures_Extract[[Player]:[Player]],0),MATCH(FPL_Combined[[#Headers],[Gameweek 16]],FPL_Fixtures_Extract[#Headers],0)),3))</f>
        <v>TOT(A) 2-1</v>
      </c>
      <c r="R601" t="str">
        <f ca="1">IF(RIGHT(FPL_Combined[[#Headers],[Gameweek 17]],2)&lt;$B$622,INDEX(FPL_Results_Extract[Gameweek 17],MATCH($A601,FPL_Results_Extract[[Player]:[Player]],0)),INDEX(Team_Key[[Abbreviation]:[Abbreviation]],MATCH(LEFT(INDEX(FPL_Fixtures_Extract[],MATCH($A601,FPL_Fixtures_Extract[[Player]:[Player]],0),MATCH(FPL_Combined[[#Headers],[Gameweek 17]],FPL_Fixtures_Extract[#Headers],0)),LEN(INDEX(FPL_Fixtures_Extract[],MATCH($A601,FPL_Fixtures_Extract[[Player]:[Player]],0),MATCH(FPL_Combined[[#Headers],[Gameweek 17]],FPL_Fixtures_Extract[#Headers],0)))-4),Team_Key[[Full Name]:[Full Name]],0))&amp;RIGHT(INDEX(FPL_Fixtures_Extract[],MATCH($A601,FPL_Fixtures_Extract[[Player]:[Player]],0),MATCH(FPL_Combined[[#Headers],[Gameweek 17]],FPL_Fixtures_Extract[#Headers],0)),3))</f>
        <v>AVL(H) 1-1</v>
      </c>
      <c r="S601" t="str">
        <f ca="1">IF(RIGHT(FPL_Combined[[#Headers],[Gameweek 18]],2)&lt;$B$622,INDEX(FPL_Results_Extract[Gameweek 18],MATCH($A601,FPL_Results_Extract[[Player]:[Player]],0)),INDEX(Team_Key[[Abbreviation]:[Abbreviation]],MATCH(LEFT(INDEX(FPL_Fixtures_Extract[],MATCH($A601,FPL_Fixtures_Extract[[Player]:[Player]],0),MATCH(FPL_Combined[[#Headers],[Gameweek 18]],FPL_Fixtures_Extract[#Headers],0)),LEN(INDEX(FPL_Fixtures_Extract[],MATCH($A601,FPL_Fixtures_Extract[[Player]:[Player]],0),MATCH(FPL_Combined[[#Headers],[Gameweek 18]],FPL_Fixtures_Extract[#Headers],0)))-4),Team_Key[[Full Name]:[Full Name]],0))&amp;RIGHT(INDEX(FPL_Fixtures_Extract[],MATCH($A601,FPL_Fixtures_Extract[[Player]:[Player]],0),MATCH(FPL_Combined[[#Headers],[Gameweek 18]],FPL_Fixtures_Extract[#Headers],0)),3))</f>
        <v>EVE(H) 0-1</v>
      </c>
      <c r="T601" t="str">
        <f ca="1">IF(RIGHT(FPL_Combined[[#Headers],[Gameweek 19]],2)&lt;$B$622,INDEX(FPL_Results_Extract[Gameweek 19],MATCH($A601,FPL_Results_Extract[[Player]:[Player]],0)),INDEX(Team_Key[[Abbreviation]:[Abbreviation]],MATCH(LEFT(INDEX(FPL_Fixtures_Extract[],MATCH($A601,FPL_Fixtures_Extract[[Player]:[Player]],0),MATCH(FPL_Combined[[#Headers],[Gameweek 19]],FPL_Fixtures_Extract[#Headers],0)),LEN(INDEX(FPL_Fixtures_Extract[],MATCH($A601,FPL_Fixtures_Extract[[Player]:[Player]],0),MATCH(FPL_Combined[[#Headers],[Gameweek 19]],FPL_Fixtures_Extract[#Headers],0)))-4),Team_Key[[Full Name]:[Full Name]],0))&amp;RIGHT(INDEX(FPL_Fixtures_Extract[],MATCH($A601,FPL_Fixtures_Extract[[Player]:[Player]],0),MATCH(FPL_Combined[[#Headers],[Gameweek 19]],FPL_Fixtures_Extract[#Headers],0)),3))</f>
        <v>WBA(A) 0-1</v>
      </c>
      <c r="U601" t="str">
        <f ca="1">IF(RIGHT(FPL_Combined[[#Headers],[Gameweek 20]],2)&lt;$B$622,INDEX(FPL_Results_Extract[Gameweek 20],MATCH($A601,FPL_Results_Extract[[Player]:[Player]],0)),INDEX(Team_Key[[Abbreviation]:[Abbreviation]],MATCH(LEFT(INDEX(FPL_Fixtures_Extract[],MATCH($A601,FPL_Fixtures_Extract[[Player]:[Player]],0),MATCH(FPL_Combined[[#Headers],[Gameweek 20]],FPL_Fixtures_Extract[#Headers],0)),LEN(INDEX(FPL_Fixtures_Extract[],MATCH($A601,FPL_Fixtures_Extract[[Player]:[Player]],0),MATCH(FPL_Combined[[#Headers],[Gameweek 20]],FPL_Fixtures_Extract[#Headers],0)))-4),Team_Key[[Full Name]:[Full Name]],0))&amp;RIGHT(INDEX(FPL_Fixtures_Extract[],MATCH($A601,FPL_Fixtures_Extract[[Player]:[Player]],0),MATCH(FPL_Combined[[#Headers],[Gameweek 20]],FPL_Fixtures_Extract[#Headers],0)),3))</f>
        <v>ARS(A) 0-1</v>
      </c>
      <c r="V601" t="str">
        <f ca="1">IF(RIGHT(FPL_Combined[[#Headers],[Gameweek 21]],2)&lt;$B$622,INDEX(FPL_Results_Extract[Gameweek 21],MATCH($A601,FPL_Results_Extract[[Player]:[Player]],0)),INDEX(Team_Key[[Abbreviation]:[Abbreviation]],MATCH(LEFT(INDEX(FPL_Fixtures_Extract[],MATCH($A601,FPL_Fixtures_Extract[[Player]:[Player]],0),MATCH(FPL_Combined[[#Headers],[Gameweek 21]],FPL_Fixtures_Extract[#Headers],0)),LEN(INDEX(FPL_Fixtures_Extract[],MATCH($A601,FPL_Fixtures_Extract[[Player]:[Player]],0),MATCH(FPL_Combined[[#Headers],[Gameweek 21]],FPL_Fixtures_Extract[#Headers],0)))-4),Team_Key[[Full Name]:[Full Name]],0))&amp;RIGHT(INDEX(FPL_Fixtures_Extract[],MATCH($A601,FPL_Fixtures_Extract[[Player]:[Player]],0),MATCH(FPL_Combined[[#Headers],[Gameweek 21]],FPL_Fixtures_Extract[#Headers],0)),3))</f>
        <v>MUN(H) 3-3</v>
      </c>
      <c r="W601" t="str">
        <f ca="1">IF(RIGHT(FPL_Combined[[#Headers],[Gameweek 22]],2)&lt;$B$622,INDEX(FPL_Results_Extract[Gameweek 22],MATCH($A601,FPL_Results_Extract[[Player]:[Player]],0)),INDEX(Team_Key[[Abbreviation]:[Abbreviation]],MATCH(LEFT(INDEX(FPL_Fixtures_Extract[],MATCH($A601,FPL_Fixtures_Extract[[Player]:[Player]],0),MATCH(FPL_Combined[[#Headers],[Gameweek 22]],FPL_Fixtures_Extract[#Headers],0)),LEN(INDEX(FPL_Fixtures_Extract[],MATCH($A601,FPL_Fixtures_Extract[[Player]:[Player]],0),MATCH(FPL_Combined[[#Headers],[Gameweek 22]],FPL_Fixtures_Extract[#Headers],0)))-4),Team_Key[[Full Name]:[Full Name]],0))&amp;RIGHT(INDEX(FPL_Fixtures_Extract[],MATCH($A601,FPL_Fixtures_Extract[[Player]:[Player]],0),MATCH(FPL_Combined[[#Headers],[Gameweek 22]],FPL_Fixtures_Extract[#Headers],0)),3))</f>
        <v>WHU(H) 2-1</v>
      </c>
      <c r="X601" t="str">
        <f ca="1">IF(RIGHT(FPL_Combined[[#Headers],[Gameweek 23]],2)&lt;$B$622,INDEX(FPL_Results_Extract[Gameweek 23],MATCH($A601,FPL_Results_Extract[[Player]:[Player]],0)),INDEX(Team_Key[[Abbreviation]:[Abbreviation]],MATCH(LEFT(INDEX(FPL_Fixtures_Extract[],MATCH($A601,FPL_Fixtures_Extract[[Player]:[Player]],0),MATCH(FPL_Combined[[#Headers],[Gameweek 23]],FPL_Fixtures_Extract[#Headers],0)),LEN(INDEX(FPL_Fixtures_Extract[],MATCH($A601,FPL_Fixtures_Extract[[Player]:[Player]],0),MATCH(FPL_Combined[[#Headers],[Gameweek 23]],FPL_Fixtures_Extract[#Headers],0)))-4),Team_Key[[Full Name]:[Full Name]],0))&amp;RIGHT(INDEX(FPL_Fixtures_Extract[],MATCH($A601,FPL_Fixtures_Extract[[Player]:[Player]],0),MATCH(FPL_Combined[[#Headers],[Gameweek 23]],FPL_Fixtures_Extract[#Headers],0)),3))</f>
        <v>WAT(A) 1-2</v>
      </c>
      <c r="Y601" t="str">
        <f ca="1">IF(RIGHT(FPL_Combined[[#Headers],[Gameweek 24]],2)&lt;$B$622,INDEX(FPL_Results_Extract[Team],MATCH($A601,FPL_Results_Extract[[Player]:[Player]],0)),INDEX(Team_Key[[Abbreviation]:[Abbreviation]],MATCH(LEFT(INDEX(FPL_Fixtures_Extract[],MATCH($A601,FPL_Fixtures_Extract[[Player]:[Player]],0),MATCH(FPL_Combined[[#Headers],[Gameweek 24]],FPL_Fixtures_Extract[#Headers],0)),LEN(INDEX(FPL_Fixtures_Extract[],MATCH($A601,FPL_Fixtures_Extract[[Player]:[Player]],0),MATCH(FPL_Combined[[#Headers],[Gameweek 24]],FPL_Fixtures_Extract[#Headers],0)))-4),Team_Key[[Full Name]:[Full Name]],0))&amp;RIGHT(INDEX(FPL_Fixtures_Extract[],MATCH($A601,FPL_Fixtures_Extract[[Player]:[Player]],0),MATCH(FPL_Combined[[#Headers],[Gameweek 24]],FPL_Fixtures_Extract[#Headers],0)),3))</f>
        <v>NEW</v>
      </c>
      <c r="Z601" t="str">
        <f ca="1">IF(RIGHT(FPL_Combined[[#Headers],[Gameweek 25]],2)&lt;$B$622,INDEX(FPL_Results_Extract[Player],MATCH($A601,FPL_Results_Extract[[Player]:[Player]],0)),INDEX(Team_Key[[Abbreviation]:[Abbreviation]],MATCH(LEFT(INDEX(FPL_Fixtures_Extract[],MATCH($A601,FPL_Fixtures_Extract[[Player]:[Player]],0),MATCH(FPL_Combined[[#Headers],[Gameweek 25]],FPL_Fixtures_Extract[#Headers],0)),LEN(INDEX(FPL_Fixtures_Extract[],MATCH($A601,FPL_Fixtures_Extract[[Player]:[Player]],0),MATCH(FPL_Combined[[#Headers],[Gameweek 25]],FPL_Fixtures_Extract[#Headers],0)))-4),Team_Key[[Full Name]:[Full Name]],0))&amp;RIGHT(INDEX(FPL_Fixtures_Extract[],MATCH($A601,FPL_Fixtures_Extract[[Player]:[Player]],0),MATCH(FPL_Combined[[#Headers],[Gameweek 25]],FPL_Fixtures_Extract[#Headers],0)),3))</f>
        <v>Williamson</v>
      </c>
      <c r="AA601" t="str">
        <f ca="1">IF(RIGHT(FPL_Combined[[#Headers],[Gameweek 26]],2)&lt;$B$622,INDEX(FPL_Results_Extract[Gameweek 01],MATCH($A601,FPL_Results_Extract[[Player]:[Player]],0)),INDEX(Team_Key[[Abbreviation]:[Abbreviation]],MATCH(LEFT(INDEX(FPL_Fixtures_Extract[],MATCH($A601,FPL_Fixtures_Extract[[Player]:[Player]],0),MATCH(FPL_Combined[[#Headers],[Gameweek 26]],FPL_Fixtures_Extract[#Headers],0)),LEN(INDEX(FPL_Fixtures_Extract[],MATCH($A601,FPL_Fixtures_Extract[[Player]:[Player]],0),MATCH(FPL_Combined[[#Headers],[Gameweek 26]],FPL_Fixtures_Extract[#Headers],0)))-4),Team_Key[[Full Name]:[Full Name]],0))&amp;RIGHT(INDEX(FPL_Fixtures_Extract[],MATCH($A601,FPL_Fixtures_Extract[[Player]:[Player]],0),MATCH(FPL_Combined[[#Headers],[Gameweek 26]],FPL_Fixtures_Extract[#Headers],0)),3))</f>
        <v>SOU(H) 2-2</v>
      </c>
      <c r="AB601" t="str">
        <f ca="1">IF(RIGHT(FPL_Combined[[#Headers],[Gameweek 27]],2)&lt;$B$622,INDEX(FPL_Results_Extract[Gameweek 02],MATCH($A601,FPL_Results_Extract[[Player]:[Player]],0)),INDEX(Team_Key[[Abbreviation]:[Abbreviation]],MATCH(LEFT(INDEX(FPL_Fixtures_Extract[],MATCH($A601,FPL_Fixtures_Extract[[Player]:[Player]],0),MATCH(FPL_Combined[[#Headers],[Gameweek 27]],FPL_Fixtures_Extract[#Headers],0)),LEN(INDEX(FPL_Fixtures_Extract[],MATCH($A601,FPL_Fixtures_Extract[[Player]:[Player]],0),MATCH(FPL_Combined[[#Headers],[Gameweek 27]],FPL_Fixtures_Extract[#Headers],0)))-4),Team_Key[[Full Name]:[Full Name]],0))&amp;RIGHT(INDEX(FPL_Fixtures_Extract[],MATCH($A601,FPL_Fixtures_Extract[[Player]:[Player]],0),MATCH(FPL_Combined[[#Headers],[Gameweek 27]],FPL_Fixtures_Extract[#Headers],0)),3))</f>
        <v>SWA(A) 0-2</v>
      </c>
      <c r="AC601" t="str">
        <f ca="1">IF(RIGHT(FPL_Combined[[#Headers],[Gameweek 28]],2)&lt;$B$622,INDEX(FPL_Results_Extract[Gameweek 03],MATCH($A601,FPL_Results_Extract[[Player]:[Player]],0)),INDEX(Team_Key[[Abbreviation]:[Abbreviation]],MATCH(LEFT(INDEX(FPL_Fixtures_Extract[],MATCH($A601,FPL_Fixtures_Extract[[Player]:[Player]],0),MATCH(FPL_Combined[[#Headers],[Gameweek 28]],FPL_Fixtures_Extract[#Headers],0)),LEN(INDEX(FPL_Fixtures_Extract[],MATCH($A601,FPL_Fixtures_Extract[[Player]:[Player]],0),MATCH(FPL_Combined[[#Headers],[Gameweek 28]],FPL_Fixtures_Extract[#Headers],0)))-4),Team_Key[[Full Name]:[Full Name]],0))&amp;RIGHT(INDEX(FPL_Fixtures_Extract[],MATCH($A601,FPL_Fixtures_Extract[[Player]:[Player]],0),MATCH(FPL_Combined[[#Headers],[Gameweek 28]],FPL_Fixtures_Extract[#Headers],0)),3))</f>
        <v>MUN(A) 0-0</v>
      </c>
      <c r="AD601" t="str">
        <f ca="1">IF(RIGHT(FPL_Combined[[#Headers],[Gameweek 29]],2)&lt;$B$622,INDEX(FPL_Results_Extract[Gameweek 04],MATCH($A601,FPL_Results_Extract[[Player]:[Player]],0)),INDEX(Team_Key[[Abbreviation]:[Abbreviation]],MATCH(LEFT(INDEX(FPL_Fixtures_Extract[],MATCH($A601,FPL_Fixtures_Extract[[Player]:[Player]],0),MATCH(FPL_Combined[[#Headers],[Gameweek 29]],FPL_Fixtures_Extract[#Headers],0)),LEN(INDEX(FPL_Fixtures_Extract[],MATCH($A601,FPL_Fixtures_Extract[[Player]:[Player]],0),MATCH(FPL_Combined[[#Headers],[Gameweek 29]],FPL_Fixtures_Extract[#Headers],0)))-4),Team_Key[[Full Name]:[Full Name]],0))&amp;RIGHT(INDEX(FPL_Fixtures_Extract[],MATCH($A601,FPL_Fixtures_Extract[[Player]:[Player]],0),MATCH(FPL_Combined[[#Headers],[Gameweek 29]],FPL_Fixtures_Extract[#Headers],0)),3))</f>
        <v>BOU(H)</v>
      </c>
      <c r="AE601" t="str">
        <f ca="1">IF(RIGHT(FPL_Combined[[#Headers],[Gameweek 30]],2)&lt;$B$622,INDEX(FPL_Results_Extract[Gameweek 05],MATCH($A601,FPL_Results_Extract[[Player]:[Player]],0)),INDEX(Team_Key[[Abbreviation]:[Abbreviation]],MATCH(LEFT(INDEX(FPL_Fixtures_Extract[],MATCH($A601,FPL_Fixtures_Extract[[Player]:[Player]],0),MATCH(FPL_Combined[[#Headers],[Gameweek 30]],FPL_Fixtures_Extract[#Headers],0)),LEN(INDEX(FPL_Fixtures_Extract[],MATCH($A601,FPL_Fixtures_Extract[[Player]:[Player]],0),MATCH(FPL_Combined[[#Headers],[Gameweek 30]],FPL_Fixtures_Extract[#Headers],0)))-4),Team_Key[[Full Name]:[Full Name]],0))&amp;RIGHT(INDEX(FPL_Fixtures_Extract[],MATCH($A601,FPL_Fixtures_Extract[[Player]:[Player]],0),MATCH(FPL_Combined[[#Headers],[Gameweek 30]],FPL_Fixtures_Extract[#Headers],0)),3))</f>
        <v>LEI(A)</v>
      </c>
      <c r="AF601" t="str">
        <f ca="1">IF(RIGHT(FPL_Combined[[#Headers],[Gameweek 31]],2)&lt;$B$622,INDEX(FPL_Results_Extract[Gameweek 06],MATCH($A601,FPL_Results_Extract[[Player]:[Player]],0)),INDEX(Team_Key[[Abbreviation]:[Abbreviation]],MATCH(LEFT(INDEX(FPL_Fixtures_Extract[],MATCH($A601,FPL_Fixtures_Extract[[Player]:[Player]],0),MATCH(FPL_Combined[[#Headers],[Gameweek 31]],FPL_Fixtures_Extract[#Headers],0)),LEN(INDEX(FPL_Fixtures_Extract[],MATCH($A601,FPL_Fixtures_Extract[[Player]:[Player]],0),MATCH(FPL_Combined[[#Headers],[Gameweek 31]],FPL_Fixtures_Extract[#Headers],0)))-4),Team_Key[[Full Name]:[Full Name]],0))&amp;RIGHT(INDEX(FPL_Fixtures_Extract[],MATCH($A601,FPL_Fixtures_Extract[[Player]:[Player]],0),MATCH(FPL_Combined[[#Headers],[Gameweek 31]],FPL_Fixtures_Extract[#Headers],0)),3))</f>
        <v>SUN(H)</v>
      </c>
      <c r="AG601" t="str">
        <f ca="1">IF(RIGHT(FPL_Combined[[#Headers],[Gameweek 32]],2)&lt;$B$622,INDEX(FPL_Results_Extract[Gameweek 07],MATCH($A601,FPL_Results_Extract[[Player]:[Player]],0)),INDEX(Team_Key[[Abbreviation]:[Abbreviation]],MATCH(LEFT(INDEX(FPL_Fixtures_Extract[],MATCH($A601,FPL_Fixtures_Extract[[Player]:[Player]],0),MATCH(FPL_Combined[[#Headers],[Gameweek 32]],FPL_Fixtures_Extract[#Headers],0)),LEN(INDEX(FPL_Fixtures_Extract[],MATCH($A601,FPL_Fixtures_Extract[[Player]:[Player]],0),MATCH(FPL_Combined[[#Headers],[Gameweek 32]],FPL_Fixtures_Extract[#Headers],0)))-4),Team_Key[[Full Name]:[Full Name]],0))&amp;RIGHT(INDEX(FPL_Fixtures_Extract[],MATCH($A601,FPL_Fixtures_Extract[[Player]:[Player]],0),MATCH(FPL_Combined[[#Headers],[Gameweek 32]],FPL_Fixtures_Extract[#Headers],0)),3))</f>
        <v>NOR(A)</v>
      </c>
      <c r="AH601" t="str">
        <f ca="1">IF(RIGHT(FPL_Combined[[#Headers],[Gameweek 33]],2)&lt;$B$622,INDEX(FPL_Results_Extract[Gameweek 08],MATCH($A601,FPL_Results_Extract[[Player]:[Player]],0)),INDEX(Team_Key[[Abbreviation]:[Abbreviation]],MATCH(LEFT(INDEX(FPL_Fixtures_Extract[],MATCH($A601,FPL_Fixtures_Extract[[Player]:[Player]],0),MATCH(FPL_Combined[[#Headers],[Gameweek 33]],FPL_Fixtures_Extract[#Headers],0)),LEN(INDEX(FPL_Fixtures_Extract[],MATCH($A601,FPL_Fixtures_Extract[[Player]:[Player]],0),MATCH(FPL_Combined[[#Headers],[Gameweek 33]],FPL_Fixtures_Extract[#Headers],0)))-4),Team_Key[[Full Name]:[Full Name]],0))&amp;RIGHT(INDEX(FPL_Fixtures_Extract[],MATCH($A601,FPL_Fixtures_Extract[[Player]:[Player]],0),MATCH(FPL_Combined[[#Headers],[Gameweek 33]],FPL_Fixtures_Extract[#Headers],0)),3))</f>
        <v>SOU(A)</v>
      </c>
      <c r="AI601" t="str">
        <f ca="1">IF(RIGHT(FPL_Combined[[#Headers],[Gameweek 34]],2)&lt;$B$622,INDEX(FPL_Results_Extract[Gameweek 09],MATCH($A601,FPL_Results_Extract[[Player]:[Player]],0)),INDEX(Team_Key[[Abbreviation]:[Abbreviation]],MATCH(LEFT(INDEX(FPL_Fixtures_Extract[],MATCH($A601,FPL_Fixtures_Extract[[Player]:[Player]],0),MATCH(FPL_Combined[[#Headers],[Gameweek 34]],FPL_Fixtures_Extract[#Headers],0)),LEN(INDEX(FPL_Fixtures_Extract[],MATCH($A601,FPL_Fixtures_Extract[[Player]:[Player]],0),MATCH(FPL_Combined[[#Headers],[Gameweek 34]],FPL_Fixtures_Extract[#Headers],0)))-4),Team_Key[[Full Name]:[Full Name]],0))&amp;RIGHT(INDEX(FPL_Fixtures_Extract[],MATCH($A601,FPL_Fixtures_Extract[[Player]:[Player]],0),MATCH(FPL_Combined[[#Headers],[Gameweek 34]],FPL_Fixtures_Extract[#Headers],0)),3))</f>
        <v>SWA(H)</v>
      </c>
      <c r="AJ601" t="str">
        <f ca="1">IF(RIGHT(FPL_Combined[[#Headers],[Gameweek 35]],2)&lt;$B$622,INDEX(FPL_Results_Extract[Gameweek 10],MATCH($A601,FPL_Results_Extract[[Player]:[Player]],0)),INDEX(Team_Key[[Abbreviation]:[Abbreviation]],MATCH(LEFT(INDEX(FPL_Fixtures_Extract[],MATCH($A601,FPL_Fixtures_Extract[[Player]:[Player]],0),MATCH(FPL_Combined[[#Headers],[Gameweek 35]],FPL_Fixtures_Extract[#Headers],0)),LEN(INDEX(FPL_Fixtures_Extract[],MATCH($A601,FPL_Fixtures_Extract[[Player]:[Player]],0),MATCH(FPL_Combined[[#Headers],[Gameweek 35]],FPL_Fixtures_Extract[#Headers],0)))-4),Team_Key[[Full Name]:[Full Name]],0))&amp;RIGHT(INDEX(FPL_Fixtures_Extract[],MATCH($A601,FPL_Fixtures_Extract[[Player]:[Player]],0),MATCH(FPL_Combined[[#Headers],[Gameweek 35]],FPL_Fixtures_Extract[#Headers],0)),3))</f>
        <v>LIV(A)</v>
      </c>
      <c r="AK601" t="str">
        <f ca="1">IF(RIGHT(FPL_Combined[[#Headers],[Gameweek 36]],2)&lt;$B$622,INDEX(FPL_Results_Extract[Gameweek 11],MATCH($A601,FPL_Results_Extract[[Player]:[Player]],0)),INDEX(Team_Key[[Abbreviation]:[Abbreviation]],MATCH(LEFT(INDEX(FPL_Fixtures_Extract[],MATCH($A601,FPL_Fixtures_Extract[[Player]:[Player]],0),MATCH(FPL_Combined[[#Headers],[Gameweek 36]],FPL_Fixtures_Extract[#Headers],0)),LEN(INDEX(FPL_Fixtures_Extract[],MATCH($A601,FPL_Fixtures_Extract[[Player]:[Player]],0),MATCH(FPL_Combined[[#Headers],[Gameweek 36]],FPL_Fixtures_Extract[#Headers],0)))-4),Team_Key[[Full Name]:[Full Name]],0))&amp;RIGHT(INDEX(FPL_Fixtures_Extract[],MATCH($A601,FPL_Fixtures_Extract[[Player]:[Player]],0),MATCH(FPL_Combined[[#Headers],[Gameweek 36]],FPL_Fixtures_Extract[#Headers],0)),3))</f>
        <v>CRY(H)</v>
      </c>
      <c r="AL601" t="str">
        <f ca="1">IF(RIGHT(FPL_Combined[[#Headers],[Gameweek 37]],2)&lt;$B$622,INDEX(FPL_Results_Extract[Gameweek 12],MATCH($A601,FPL_Results_Extract[[Player]:[Player]],0)),INDEX(Team_Key[[Abbreviation]:[Abbreviation]],MATCH(LEFT(INDEX(FPL_Fixtures_Extract[],MATCH($A601,FPL_Fixtures_Extract[[Player]:[Player]],0),MATCH(FPL_Combined[[#Headers],[Gameweek 37]],FPL_Fixtures_Extract[#Headers],0)),LEN(INDEX(FPL_Fixtures_Extract[],MATCH($A601,FPL_Fixtures_Extract[[Player]:[Player]],0),MATCH(FPL_Combined[[#Headers],[Gameweek 37]],FPL_Fixtures_Extract[#Headers],0)))-4),Team_Key[[Full Name]:[Full Name]],0))&amp;RIGHT(INDEX(FPL_Fixtures_Extract[],MATCH($A601,FPL_Fixtures_Extract[[Player]:[Player]],0),MATCH(FPL_Combined[[#Headers],[Gameweek 37]],FPL_Fixtures_Extract[#Headers],0)),3))</f>
        <v>AVL(A)</v>
      </c>
      <c r="AM601" t="str">
        <f ca="1">IF(RIGHT(FPL_Combined[[#Headers],[Gameweek 38]],2)&lt;$B$622,INDEX(FPL_Results_Extract[Gameweek 13],MATCH($A601,FPL_Results_Extract[[Player]:[Player]],0)),INDEX(Team_Key[[Abbreviation]:[Abbreviation]],MATCH(LEFT(INDEX(FPL_Fixtures_Extract[],MATCH($A601,FPL_Fixtures_Extract[[Player]:[Player]],0),MATCH(FPL_Combined[[#Headers],[Gameweek 38]],FPL_Fixtures_Extract[#Headers],0)),LEN(INDEX(FPL_Fixtures_Extract[],MATCH($A601,FPL_Fixtures_Extract[[Player]:[Player]],0),MATCH(FPL_Combined[[#Headers],[Gameweek 38]],FPL_Fixtures_Extract[#Headers],0)))-4),Team_Key[[Full Name]:[Full Name]],0))&amp;RIGHT(INDEX(FPL_Fixtures_Extract[],MATCH($A601,FPL_Fixtures_Extract[[Player]:[Player]],0),MATCH(FPL_Combined[[#Headers],[Gameweek 38]],FPL_Fixtures_Extract[#Headers],0)),3))</f>
        <v>TOT(H)</v>
      </c>
    </row>
    <row r="602" spans="1:39" x14ac:dyDescent="0.45">
      <c r="A602" t="s">
        <v>635</v>
      </c>
      <c r="B602" t="str">
        <f ca="1">IF(RIGHT(FPL_Combined[[#Headers],[Gameweek 01]],2)&lt;$B$622,INDEX(FPL_Results_Extract[Gameweek 01],MATCH($A602,FPL_Results_Extract[[Player]:[Player]],0)),INDEX(Team_Key[[Abbreviation]:[Abbreviation]],MATCH(LEFT(INDEX(FPL_Fixtures_Extract[],MATCH($A602,FPL_Fixtures_Extract[[Player]:[Player]],0),MATCH(FPL_Combined[[#Headers],[Gameweek 01]],FPL_Fixtures_Extract[#Headers],0)),LEN(INDEX(FPL_Fixtures_Extract[],MATCH($A602,FPL_Fixtures_Extract[[Player]:[Player]],0),MATCH(FPL_Combined[[#Headers],[Gameweek 01]],FPL_Fixtures_Extract[#Headers],0)))-4),Team_Key[[Full Name]:[Full Name]],0))&amp;RIGHT(INDEX(FPL_Fixtures_Extract[],MATCH($A602,FPL_Fixtures_Extract[[Player]:[Player]],0),MATCH(FPL_Combined[[#Headers],[Gameweek 01]],FPL_Fixtures_Extract[#Headers],0)),3))</f>
        <v>SWA(H) 2-2</v>
      </c>
      <c r="C602" t="str">
        <f ca="1">IF(RIGHT(FPL_Combined[[#Headers],[Gameweek 02]],2)&lt;$B$622,INDEX(FPL_Results_Extract[Gameweek 02],MATCH($A602,FPL_Results_Extract[[Player]:[Player]],0)),INDEX(Team_Key[[Abbreviation]:[Abbreviation]],MATCH(LEFT(INDEX(FPL_Fixtures_Extract[],MATCH($A602,FPL_Fixtures_Extract[[Player]:[Player]],0),MATCH(FPL_Combined[[#Headers],[Gameweek 02]],FPL_Fixtures_Extract[#Headers],0)),LEN(INDEX(FPL_Fixtures_Extract[],MATCH($A602,FPL_Fixtures_Extract[[Player]:[Player]],0),MATCH(FPL_Combined[[#Headers],[Gameweek 02]],FPL_Fixtures_Extract[#Headers],0)))-4),Team_Key[[Full Name]:[Full Name]],0))&amp;RIGHT(INDEX(FPL_Fixtures_Extract[],MATCH($A602,FPL_Fixtures_Extract[[Player]:[Player]],0),MATCH(FPL_Combined[[#Headers],[Gameweek 02]],FPL_Fixtures_Extract[#Headers],0)),3))</f>
        <v>MCI(A) 0-3</v>
      </c>
      <c r="D602" t="str">
        <f ca="1">IF(RIGHT(FPL_Combined[[#Headers],[Gameweek 03]],2)&lt;$B$622,INDEX(FPL_Results_Extract[Gameweek 03],MATCH($A602,FPL_Results_Extract[[Player]:[Player]],0)),INDEX(Team_Key[[Abbreviation]:[Abbreviation]],MATCH(LEFT(INDEX(FPL_Fixtures_Extract[],MATCH($A602,FPL_Fixtures_Extract[[Player]:[Player]],0),MATCH(FPL_Combined[[#Headers],[Gameweek 03]],FPL_Fixtures_Extract[#Headers],0)),LEN(INDEX(FPL_Fixtures_Extract[],MATCH($A602,FPL_Fixtures_Extract[[Player]:[Player]],0),MATCH(FPL_Combined[[#Headers],[Gameweek 03]],FPL_Fixtures_Extract[#Headers],0)))-4),Team_Key[[Full Name]:[Full Name]],0))&amp;RIGHT(INDEX(FPL_Fixtures_Extract[],MATCH($A602,FPL_Fixtures_Extract[[Player]:[Player]],0),MATCH(FPL_Combined[[#Headers],[Gameweek 03]],FPL_Fixtures_Extract[#Headers],0)),3))</f>
        <v>WBA(A) 3-2</v>
      </c>
      <c r="E602" t="str">
        <f ca="1">IF(RIGHT(FPL_Combined[[#Headers],[Gameweek 04]],2)&lt;$B$622,INDEX(FPL_Results_Extract[Gameweek 04],MATCH($A602,FPL_Results_Extract[[Player]:[Player]],0)),INDEX(Team_Key[[Abbreviation]:[Abbreviation]],MATCH(LEFT(INDEX(FPL_Fixtures_Extract[],MATCH($A602,FPL_Fixtures_Extract[[Player]:[Player]],0),MATCH(FPL_Combined[[#Headers],[Gameweek 04]],FPL_Fixtures_Extract[#Headers],0)),LEN(INDEX(FPL_Fixtures_Extract[],MATCH($A602,FPL_Fixtures_Extract[[Player]:[Player]],0),MATCH(FPL_Combined[[#Headers],[Gameweek 04]],FPL_Fixtures_Extract[#Headers],0)))-4),Team_Key[[Full Name]:[Full Name]],0))&amp;RIGHT(INDEX(FPL_Fixtures_Extract[],MATCH($A602,FPL_Fixtures_Extract[[Player]:[Player]],0),MATCH(FPL_Combined[[#Headers],[Gameweek 04]],FPL_Fixtures_Extract[#Headers],0)),3))</f>
        <v>CRY(H) 1-2</v>
      </c>
      <c r="F602" t="str">
        <f ca="1">IF(RIGHT(FPL_Combined[[#Headers],[Gameweek 05]],2)&lt;$B$622,INDEX(FPL_Results_Extract[Gameweek 05],MATCH($A602,FPL_Results_Extract[[Player]:[Player]],0)),INDEX(Team_Key[[Abbreviation]:[Abbreviation]],MATCH(LEFT(INDEX(FPL_Fixtures_Extract[],MATCH($A602,FPL_Fixtures_Extract[[Player]:[Player]],0),MATCH(FPL_Combined[[#Headers],[Gameweek 05]],FPL_Fixtures_Extract[#Headers],0)),LEN(INDEX(FPL_Fixtures_Extract[],MATCH($A602,FPL_Fixtures_Extract[[Player]:[Player]],0),MATCH(FPL_Combined[[#Headers],[Gameweek 05]],FPL_Fixtures_Extract[#Headers],0)))-4),Team_Key[[Full Name]:[Full Name]],0))&amp;RIGHT(INDEX(FPL_Fixtures_Extract[],MATCH($A602,FPL_Fixtures_Extract[[Player]:[Player]],0),MATCH(FPL_Combined[[#Headers],[Gameweek 05]],FPL_Fixtures_Extract[#Headers],0)),3))</f>
        <v>EVE(A) 1-3</v>
      </c>
      <c r="G602" t="str">
        <f ca="1">IF(RIGHT(FPL_Combined[[#Headers],[Gameweek 06]],2)&lt;$B$622,INDEX(FPL_Results_Extract[Gameweek 06],MATCH($A602,FPL_Results_Extract[[Player]:[Player]],0)),INDEX(Team_Key[[Abbreviation]:[Abbreviation]],MATCH(LEFT(INDEX(FPL_Fixtures_Extract[],MATCH($A602,FPL_Fixtures_Extract[[Player]:[Player]],0),MATCH(FPL_Combined[[#Headers],[Gameweek 06]],FPL_Fixtures_Extract[#Headers],0)),LEN(INDEX(FPL_Fixtures_Extract[],MATCH($A602,FPL_Fixtures_Extract[[Player]:[Player]],0),MATCH(FPL_Combined[[#Headers],[Gameweek 06]],FPL_Fixtures_Extract[#Headers],0)))-4),Team_Key[[Full Name]:[Full Name]],0))&amp;RIGHT(INDEX(FPL_Fixtures_Extract[],MATCH($A602,FPL_Fixtures_Extract[[Player]:[Player]],0),MATCH(FPL_Combined[[#Headers],[Gameweek 06]],FPL_Fixtures_Extract[#Headers],0)),3))</f>
        <v>ARS(H) 2-0</v>
      </c>
      <c r="H602" t="str">
        <f ca="1">IF(RIGHT(FPL_Combined[[#Headers],[Gameweek 07]],2)&lt;$B$622,INDEX(FPL_Results_Extract[Gameweek 07],MATCH($A602,FPL_Results_Extract[[Player]:[Player]],0)),INDEX(Team_Key[[Abbreviation]:[Abbreviation]],MATCH(LEFT(INDEX(FPL_Fixtures_Extract[],MATCH($A602,FPL_Fixtures_Extract[[Player]:[Player]],0),MATCH(FPL_Combined[[#Headers],[Gameweek 07]],FPL_Fixtures_Extract[#Headers],0)),LEN(INDEX(FPL_Fixtures_Extract[],MATCH($A602,FPL_Fixtures_Extract[[Player]:[Player]],0),MATCH(FPL_Combined[[#Headers],[Gameweek 07]],FPL_Fixtures_Extract[#Headers],0)))-4),Team_Key[[Full Name]:[Full Name]],0))&amp;RIGHT(INDEX(FPL_Fixtures_Extract[],MATCH($A602,FPL_Fixtures_Extract[[Player]:[Player]],0),MATCH(FPL_Combined[[#Headers],[Gameweek 07]],FPL_Fixtures_Extract[#Headers],0)),3))</f>
        <v>NEW(A) 2-2</v>
      </c>
      <c r="I602" t="str">
        <f ca="1">IF(RIGHT(FPL_Combined[[#Headers],[Gameweek 08]],2)&lt;$B$622,INDEX(FPL_Results_Extract[Gameweek 08],MATCH($A602,FPL_Results_Extract[[Player]:[Player]],0)),INDEX(Team_Key[[Abbreviation]:[Abbreviation]],MATCH(LEFT(INDEX(FPL_Fixtures_Extract[],MATCH($A602,FPL_Fixtures_Extract[[Player]:[Player]],0),MATCH(FPL_Combined[[#Headers],[Gameweek 08]],FPL_Fixtures_Extract[#Headers],0)),LEN(INDEX(FPL_Fixtures_Extract[],MATCH($A602,FPL_Fixtures_Extract[[Player]:[Player]],0),MATCH(FPL_Combined[[#Headers],[Gameweek 08]],FPL_Fixtures_Extract[#Headers],0)))-4),Team_Key[[Full Name]:[Full Name]],0))&amp;RIGHT(INDEX(FPL_Fixtures_Extract[],MATCH($A602,FPL_Fixtures_Extract[[Player]:[Player]],0),MATCH(FPL_Combined[[#Headers],[Gameweek 08]],FPL_Fixtures_Extract[#Headers],0)),3))</f>
        <v>SOU(H) 1-3</v>
      </c>
      <c r="J602" t="str">
        <f ca="1">IF(RIGHT(FPL_Combined[[#Headers],[Gameweek 09]],2)&lt;$B$622,INDEX(FPL_Results_Extract[Gameweek 09],MATCH($A602,FPL_Results_Extract[[Player]:[Player]],0)),INDEX(Team_Key[[Abbreviation]:[Abbreviation]],MATCH(LEFT(INDEX(FPL_Fixtures_Extract[],MATCH($A602,FPL_Fixtures_Extract[[Player]:[Player]],0),MATCH(FPL_Combined[[#Headers],[Gameweek 09]],FPL_Fixtures_Extract[#Headers],0)),LEN(INDEX(FPL_Fixtures_Extract[],MATCH($A602,FPL_Fixtures_Extract[[Player]:[Player]],0),MATCH(FPL_Combined[[#Headers],[Gameweek 09]],FPL_Fixtures_Extract[#Headers],0)))-4),Team_Key[[Full Name]:[Full Name]],0))&amp;RIGHT(INDEX(FPL_Fixtures_Extract[],MATCH($A602,FPL_Fixtures_Extract[[Player]:[Player]],0),MATCH(FPL_Combined[[#Headers],[Gameweek 09]],FPL_Fixtures_Extract[#Headers],0)),3))</f>
        <v>AVL(H) 2-0</v>
      </c>
      <c r="K602" t="str">
        <f ca="1">IF(RIGHT(FPL_Combined[[#Headers],[Gameweek 10]],2)&lt;$B$622,INDEX(FPL_Results_Extract[Gameweek 10],MATCH($A602,FPL_Results_Extract[[Player]:[Player]],0)),INDEX(Team_Key[[Abbreviation]:[Abbreviation]],MATCH(LEFT(INDEX(FPL_Fixtures_Extract[],MATCH($A602,FPL_Fixtures_Extract[[Player]:[Player]],0),MATCH(FPL_Combined[[#Headers],[Gameweek 10]],FPL_Fixtures_Extract[#Headers],0)),LEN(INDEX(FPL_Fixtures_Extract[],MATCH($A602,FPL_Fixtures_Extract[[Player]:[Player]],0),MATCH(FPL_Combined[[#Headers],[Gameweek 10]],FPL_Fixtures_Extract[#Headers],0)))-4),Team_Key[[Full Name]:[Full Name]],0))&amp;RIGHT(INDEX(FPL_Fixtures_Extract[],MATCH($A602,FPL_Fixtures_Extract[[Player]:[Player]],0),MATCH(FPL_Combined[[#Headers],[Gameweek 10]],FPL_Fixtures_Extract[#Headers],0)),3))</f>
        <v>WHU(A) 1-2</v>
      </c>
      <c r="L602" t="str">
        <f ca="1">IF(RIGHT(FPL_Combined[[#Headers],[Gameweek 11]],2)&lt;$B$622,INDEX(FPL_Results_Extract[Gameweek 11],MATCH($A602,FPL_Results_Extract[[Player]:[Player]],0)),INDEX(Team_Key[[Abbreviation]:[Abbreviation]],MATCH(LEFT(INDEX(FPL_Fixtures_Extract[],MATCH($A602,FPL_Fixtures_Extract[[Player]:[Player]],0),MATCH(FPL_Combined[[#Headers],[Gameweek 11]],FPL_Fixtures_Extract[#Headers],0)),LEN(INDEX(FPL_Fixtures_Extract[],MATCH($A602,FPL_Fixtures_Extract[[Player]:[Player]],0),MATCH(FPL_Combined[[#Headers],[Gameweek 11]],FPL_Fixtures_Extract[#Headers],0)))-4),Team_Key[[Full Name]:[Full Name]],0))&amp;RIGHT(INDEX(FPL_Fixtures_Extract[],MATCH($A602,FPL_Fixtures_Extract[[Player]:[Player]],0),MATCH(FPL_Combined[[#Headers],[Gameweek 11]],FPL_Fixtures_Extract[#Headers],0)),3))</f>
        <v>LIV(H) 1-3</v>
      </c>
      <c r="M602" t="str">
        <f ca="1">IF(RIGHT(FPL_Combined[[#Headers],[Gameweek 12]],2)&lt;$B$622,INDEX(FPL_Results_Extract[Gameweek 12],MATCH($A602,FPL_Results_Extract[[Player]:[Player]],0)),INDEX(Team_Key[[Abbreviation]:[Abbreviation]],MATCH(LEFT(INDEX(FPL_Fixtures_Extract[],MATCH($A602,FPL_Fixtures_Extract[[Player]:[Player]],0),MATCH(FPL_Combined[[#Headers],[Gameweek 12]],FPL_Fixtures_Extract[#Headers],0)),LEN(INDEX(FPL_Fixtures_Extract[],MATCH($A602,FPL_Fixtures_Extract[[Player]:[Player]],0),MATCH(FPL_Combined[[#Headers],[Gameweek 12]],FPL_Fixtures_Extract[#Headers],0)))-4),Team_Key[[Full Name]:[Full Name]],0))&amp;RIGHT(INDEX(FPL_Fixtures_Extract[],MATCH($A602,FPL_Fixtures_Extract[[Player]:[Player]],0),MATCH(FPL_Combined[[#Headers],[Gameweek 12]],FPL_Fixtures_Extract[#Headers],0)),3))</f>
        <v>STK(A) 0-1</v>
      </c>
      <c r="N602" t="str">
        <f ca="1">IF(RIGHT(FPL_Combined[[#Headers],[Gameweek 13]],2)&lt;$B$622,INDEX(FPL_Results_Extract[Gameweek 13],MATCH($A602,FPL_Results_Extract[[Player]:[Player]],0)),INDEX(Team_Key[[Abbreviation]:[Abbreviation]],MATCH(LEFT(INDEX(FPL_Fixtures_Extract[],MATCH($A602,FPL_Fixtures_Extract[[Player]:[Player]],0),MATCH(FPL_Combined[[#Headers],[Gameweek 13]],FPL_Fixtures_Extract[#Headers],0)),LEN(INDEX(FPL_Fixtures_Extract[],MATCH($A602,FPL_Fixtures_Extract[[Player]:[Player]],0),MATCH(FPL_Combined[[#Headers],[Gameweek 13]],FPL_Fixtures_Extract[#Headers],0)))-4),Team_Key[[Full Name]:[Full Name]],0))&amp;RIGHT(INDEX(FPL_Fixtures_Extract[],MATCH($A602,FPL_Fixtures_Extract[[Player]:[Player]],0),MATCH(FPL_Combined[[#Headers],[Gameweek 13]],FPL_Fixtures_Extract[#Headers],0)),3))</f>
        <v>NOR(H) 1-0</v>
      </c>
      <c r="O602" t="str">
        <f ca="1">IF(RIGHT(FPL_Combined[[#Headers],[Gameweek 14]],2)&lt;$B$622,INDEX(FPL_Results_Extract[Gameweek 14],MATCH($A602,FPL_Results_Extract[[Player]:[Player]],0)),INDEX(Team_Key[[Abbreviation]:[Abbreviation]],MATCH(LEFT(INDEX(FPL_Fixtures_Extract[],MATCH($A602,FPL_Fixtures_Extract[[Player]:[Player]],0),MATCH(FPL_Combined[[#Headers],[Gameweek 14]],FPL_Fixtures_Extract[#Headers],0)),LEN(INDEX(FPL_Fixtures_Extract[],MATCH($A602,FPL_Fixtures_Extract[[Player]:[Player]],0),MATCH(FPL_Combined[[#Headers],[Gameweek 14]],FPL_Fixtures_Extract[#Headers],0)))-4),Team_Key[[Full Name]:[Full Name]],0))&amp;RIGHT(INDEX(FPL_Fixtures_Extract[],MATCH($A602,FPL_Fixtures_Extract[[Player]:[Player]],0),MATCH(FPL_Combined[[#Headers],[Gameweek 14]],FPL_Fixtures_Extract[#Headers],0)),3))</f>
        <v>TOT(A) 0-0</v>
      </c>
      <c r="P602" t="str">
        <f ca="1">IF(RIGHT(FPL_Combined[[#Headers],[Gameweek 15]],2)&lt;$B$622,INDEX(FPL_Results_Extract[Gameweek 15],MATCH($A602,FPL_Results_Extract[[Player]:[Player]],0)),INDEX(Team_Key[[Abbreviation]:[Abbreviation]],MATCH(LEFT(INDEX(FPL_Fixtures_Extract[],MATCH($A602,FPL_Fixtures_Extract[[Player]:[Player]],0),MATCH(FPL_Combined[[#Headers],[Gameweek 15]],FPL_Fixtures_Extract[#Headers],0)),LEN(INDEX(FPL_Fixtures_Extract[],MATCH($A602,FPL_Fixtures_Extract[[Player]:[Player]],0),MATCH(FPL_Combined[[#Headers],[Gameweek 15]],FPL_Fixtures_Extract[#Headers],0)))-4),Team_Key[[Full Name]:[Full Name]],0))&amp;RIGHT(INDEX(FPL_Fixtures_Extract[],MATCH($A602,FPL_Fixtures_Extract[[Player]:[Player]],0),MATCH(FPL_Combined[[#Headers],[Gameweek 15]],FPL_Fixtures_Extract[#Headers],0)),3))</f>
        <v>BOU(H) 0-1</v>
      </c>
      <c r="Q602" t="str">
        <f ca="1">IF(RIGHT(FPL_Combined[[#Headers],[Gameweek 16]],2)&lt;$B$622,INDEX(FPL_Results_Extract[Gameweek 16],MATCH($A602,FPL_Results_Extract[[Player]:[Player]],0)),INDEX(Team_Key[[Abbreviation]:[Abbreviation]],MATCH(LEFT(INDEX(FPL_Fixtures_Extract[],MATCH($A602,FPL_Fixtures_Extract[[Player]:[Player]],0),MATCH(FPL_Combined[[#Headers],[Gameweek 16]],FPL_Fixtures_Extract[#Headers],0)),LEN(INDEX(FPL_Fixtures_Extract[],MATCH($A602,FPL_Fixtures_Extract[[Player]:[Player]],0),MATCH(FPL_Combined[[#Headers],[Gameweek 16]],FPL_Fixtures_Extract[#Headers],0)))-4),Team_Key[[Full Name]:[Full Name]],0))&amp;RIGHT(INDEX(FPL_Fixtures_Extract[],MATCH($A602,FPL_Fixtures_Extract[[Player]:[Player]],0),MATCH(FPL_Combined[[#Headers],[Gameweek 16]],FPL_Fixtures_Extract[#Headers],0)),3))</f>
        <v>LEI(A) 1-2</v>
      </c>
      <c r="R602" t="str">
        <f ca="1">IF(RIGHT(FPL_Combined[[#Headers],[Gameweek 17]],2)&lt;$B$622,INDEX(FPL_Results_Extract[Gameweek 17],MATCH($A602,FPL_Results_Extract[[Player]:[Player]],0)),INDEX(Team_Key[[Abbreviation]:[Abbreviation]],MATCH(LEFT(INDEX(FPL_Fixtures_Extract[],MATCH($A602,FPL_Fixtures_Extract[[Player]:[Player]],0),MATCH(FPL_Combined[[#Headers],[Gameweek 17]],FPL_Fixtures_Extract[#Headers],0)),LEN(INDEX(FPL_Fixtures_Extract[],MATCH($A602,FPL_Fixtures_Extract[[Player]:[Player]],0),MATCH(FPL_Combined[[#Headers],[Gameweek 17]],FPL_Fixtures_Extract[#Headers],0)))-4),Team_Key[[Full Name]:[Full Name]],0))&amp;RIGHT(INDEX(FPL_Fixtures_Extract[],MATCH($A602,FPL_Fixtures_Extract[[Player]:[Player]],0),MATCH(FPL_Combined[[#Headers],[Gameweek 17]],FPL_Fixtures_Extract[#Headers],0)),3))</f>
        <v>SUN(H) 3-1</v>
      </c>
      <c r="S602" t="str">
        <f ca="1">IF(RIGHT(FPL_Combined[[#Headers],[Gameweek 18]],2)&lt;$B$622,INDEX(FPL_Results_Extract[Gameweek 18],MATCH($A602,FPL_Results_Extract[[Player]:[Player]],0)),INDEX(Team_Key[[Abbreviation]:[Abbreviation]],MATCH(LEFT(INDEX(FPL_Fixtures_Extract[],MATCH($A602,FPL_Fixtures_Extract[[Player]:[Player]],0),MATCH(FPL_Combined[[#Headers],[Gameweek 18]],FPL_Fixtures_Extract[#Headers],0)),LEN(INDEX(FPL_Fixtures_Extract[],MATCH($A602,FPL_Fixtures_Extract[[Player]:[Player]],0),MATCH(FPL_Combined[[#Headers],[Gameweek 18]],FPL_Fixtures_Extract[#Headers],0)))-4),Team_Key[[Full Name]:[Full Name]],0))&amp;RIGHT(INDEX(FPL_Fixtures_Extract[],MATCH($A602,FPL_Fixtures_Extract[[Player]:[Player]],0),MATCH(FPL_Combined[[#Headers],[Gameweek 18]],FPL_Fixtures_Extract[#Headers],0)),3))</f>
        <v>WAT(H) 2-2</v>
      </c>
      <c r="T602" t="str">
        <f ca="1">IF(RIGHT(FPL_Combined[[#Headers],[Gameweek 19]],2)&lt;$B$622,INDEX(FPL_Results_Extract[Gameweek 19],MATCH($A602,FPL_Results_Extract[[Player]:[Player]],0)),INDEX(Team_Key[[Abbreviation]:[Abbreviation]],MATCH(LEFT(INDEX(FPL_Fixtures_Extract[],MATCH($A602,FPL_Fixtures_Extract[[Player]:[Player]],0),MATCH(FPL_Combined[[#Headers],[Gameweek 19]],FPL_Fixtures_Extract[#Headers],0)),LEN(INDEX(FPL_Fixtures_Extract[],MATCH($A602,FPL_Fixtures_Extract[[Player]:[Player]],0),MATCH(FPL_Combined[[#Headers],[Gameweek 19]],FPL_Fixtures_Extract[#Headers],0)))-4),Team_Key[[Full Name]:[Full Name]],0))&amp;RIGHT(INDEX(FPL_Fixtures_Extract[],MATCH($A602,FPL_Fixtures_Extract[[Player]:[Player]],0),MATCH(FPL_Combined[[#Headers],[Gameweek 19]],FPL_Fixtures_Extract[#Headers],0)),3))</f>
        <v>MUN(A) 0-0</v>
      </c>
      <c r="U602" t="str">
        <f ca="1">IF(RIGHT(FPL_Combined[[#Headers],[Gameweek 20]],2)&lt;$B$622,INDEX(FPL_Results_Extract[Gameweek 20],MATCH($A602,FPL_Results_Extract[[Player]:[Player]],0)),INDEX(Team_Key[[Abbreviation]:[Abbreviation]],MATCH(LEFT(INDEX(FPL_Fixtures_Extract[],MATCH($A602,FPL_Fixtures_Extract[[Player]:[Player]],0),MATCH(FPL_Combined[[#Headers],[Gameweek 20]],FPL_Fixtures_Extract[#Headers],0)),LEN(INDEX(FPL_Fixtures_Extract[],MATCH($A602,FPL_Fixtures_Extract[[Player]:[Player]],0),MATCH(FPL_Combined[[#Headers],[Gameweek 20]],FPL_Fixtures_Extract[#Headers],0)))-4),Team_Key[[Full Name]:[Full Name]],0))&amp;RIGHT(INDEX(FPL_Fixtures_Extract[],MATCH($A602,FPL_Fixtures_Extract[[Player]:[Player]],0),MATCH(FPL_Combined[[#Headers],[Gameweek 20]],FPL_Fixtures_Extract[#Headers],0)),3))</f>
        <v>CRY(A) 3-0</v>
      </c>
      <c r="V602" t="str">
        <f ca="1">IF(RIGHT(FPL_Combined[[#Headers],[Gameweek 21]],2)&lt;$B$622,INDEX(FPL_Results_Extract[Gameweek 21],MATCH($A602,FPL_Results_Extract[[Player]:[Player]],0)),INDEX(Team_Key[[Abbreviation]:[Abbreviation]],MATCH(LEFT(INDEX(FPL_Fixtures_Extract[],MATCH($A602,FPL_Fixtures_Extract[[Player]:[Player]],0),MATCH(FPL_Combined[[#Headers],[Gameweek 21]],FPL_Fixtures_Extract[#Headers],0)),LEN(INDEX(FPL_Fixtures_Extract[],MATCH($A602,FPL_Fixtures_Extract[[Player]:[Player]],0),MATCH(FPL_Combined[[#Headers],[Gameweek 21]],FPL_Fixtures_Extract[#Headers],0)))-4),Team_Key[[Full Name]:[Full Name]],0))&amp;RIGHT(INDEX(FPL_Fixtures_Extract[],MATCH($A602,FPL_Fixtures_Extract[[Player]:[Player]],0),MATCH(FPL_Combined[[#Headers],[Gameweek 21]],FPL_Fixtures_Extract[#Headers],0)),3))</f>
        <v>WBA(H) 2-2</v>
      </c>
      <c r="W602" t="str">
        <f ca="1">IF(RIGHT(FPL_Combined[[#Headers],[Gameweek 22]],2)&lt;$B$622,INDEX(FPL_Results_Extract[Gameweek 22],MATCH($A602,FPL_Results_Extract[[Player]:[Player]],0)),INDEX(Team_Key[[Abbreviation]:[Abbreviation]],MATCH(LEFT(INDEX(FPL_Fixtures_Extract[],MATCH($A602,FPL_Fixtures_Extract[[Player]:[Player]],0),MATCH(FPL_Combined[[#Headers],[Gameweek 22]],FPL_Fixtures_Extract[#Headers],0)),LEN(INDEX(FPL_Fixtures_Extract[],MATCH($A602,FPL_Fixtures_Extract[[Player]:[Player]],0),MATCH(FPL_Combined[[#Headers],[Gameweek 22]],FPL_Fixtures_Extract[#Headers],0)))-4),Team_Key[[Full Name]:[Full Name]],0))&amp;RIGHT(INDEX(FPL_Fixtures_Extract[],MATCH($A602,FPL_Fixtures_Extract[[Player]:[Player]],0),MATCH(FPL_Combined[[#Headers],[Gameweek 22]],FPL_Fixtures_Extract[#Headers],0)),3))</f>
        <v>EVE(H) 3-3</v>
      </c>
      <c r="X602" t="str">
        <f ca="1">IF(RIGHT(FPL_Combined[[#Headers],[Gameweek 23]],2)&lt;$B$622,INDEX(FPL_Results_Extract[Gameweek 23],MATCH($A602,FPL_Results_Extract[[Player]:[Player]],0)),INDEX(Team_Key[[Abbreviation]:[Abbreviation]],MATCH(LEFT(INDEX(FPL_Fixtures_Extract[],MATCH($A602,FPL_Fixtures_Extract[[Player]:[Player]],0),MATCH(FPL_Combined[[#Headers],[Gameweek 23]],FPL_Fixtures_Extract[#Headers],0)),LEN(INDEX(FPL_Fixtures_Extract[],MATCH($A602,FPL_Fixtures_Extract[[Player]:[Player]],0),MATCH(FPL_Combined[[#Headers],[Gameweek 23]],FPL_Fixtures_Extract[#Headers],0)))-4),Team_Key[[Full Name]:[Full Name]],0))&amp;RIGHT(INDEX(FPL_Fixtures_Extract[],MATCH($A602,FPL_Fixtures_Extract[[Player]:[Player]],0),MATCH(FPL_Combined[[#Headers],[Gameweek 23]],FPL_Fixtures_Extract[#Headers],0)),3))</f>
        <v>ARS(A) 1-0</v>
      </c>
      <c r="Y602" t="str">
        <f ca="1">IF(RIGHT(FPL_Combined[[#Headers],[Gameweek 24]],2)&lt;$B$622,INDEX(FPL_Results_Extract[Team],MATCH($A602,FPL_Results_Extract[[Player]:[Player]],0)),INDEX(Team_Key[[Abbreviation]:[Abbreviation]],MATCH(LEFT(INDEX(FPL_Fixtures_Extract[],MATCH($A602,FPL_Fixtures_Extract[[Player]:[Player]],0),MATCH(FPL_Combined[[#Headers],[Gameweek 24]],FPL_Fixtures_Extract[#Headers],0)),LEN(INDEX(FPL_Fixtures_Extract[],MATCH($A602,FPL_Fixtures_Extract[[Player]:[Player]],0),MATCH(FPL_Combined[[#Headers],[Gameweek 24]],FPL_Fixtures_Extract[#Headers],0)))-4),Team_Key[[Full Name]:[Full Name]],0))&amp;RIGHT(INDEX(FPL_Fixtures_Extract[],MATCH($A602,FPL_Fixtures_Extract[[Player]:[Player]],0),MATCH(FPL_Combined[[#Headers],[Gameweek 24]],FPL_Fixtures_Extract[#Headers],0)),3))</f>
        <v>CHE</v>
      </c>
      <c r="Z602" t="str">
        <f ca="1">IF(RIGHT(FPL_Combined[[#Headers],[Gameweek 25]],2)&lt;$B$622,INDEX(FPL_Results_Extract[Player],MATCH($A602,FPL_Results_Extract[[Player]:[Player]],0)),INDEX(Team_Key[[Abbreviation]:[Abbreviation]],MATCH(LEFT(INDEX(FPL_Fixtures_Extract[],MATCH($A602,FPL_Fixtures_Extract[[Player]:[Player]],0),MATCH(FPL_Combined[[#Headers],[Gameweek 25]],FPL_Fixtures_Extract[#Headers],0)),LEN(INDEX(FPL_Fixtures_Extract[],MATCH($A602,FPL_Fixtures_Extract[[Player]:[Player]],0),MATCH(FPL_Combined[[#Headers],[Gameweek 25]],FPL_Fixtures_Extract[#Headers],0)))-4),Team_Key[[Full Name]:[Full Name]],0))&amp;RIGHT(INDEX(FPL_Fixtures_Extract[],MATCH($A602,FPL_Fixtures_Extract[[Player]:[Player]],0),MATCH(FPL_Combined[[#Headers],[Gameweek 25]],FPL_Fixtures_Extract[#Headers],0)),3))</f>
        <v>Willian</v>
      </c>
      <c r="AA602" t="str">
        <f ca="1">IF(RIGHT(FPL_Combined[[#Headers],[Gameweek 26]],2)&lt;$B$622,INDEX(FPL_Results_Extract[Gameweek 01],MATCH($A602,FPL_Results_Extract[[Player]:[Player]],0)),INDEX(Team_Key[[Abbreviation]:[Abbreviation]],MATCH(LEFT(INDEX(FPL_Fixtures_Extract[],MATCH($A602,FPL_Fixtures_Extract[[Player]:[Player]],0),MATCH(FPL_Combined[[#Headers],[Gameweek 26]],FPL_Fixtures_Extract[#Headers],0)),LEN(INDEX(FPL_Fixtures_Extract[],MATCH($A602,FPL_Fixtures_Extract[[Player]:[Player]],0),MATCH(FPL_Combined[[#Headers],[Gameweek 26]],FPL_Fixtures_Extract[#Headers],0)))-4),Team_Key[[Full Name]:[Full Name]],0))&amp;RIGHT(INDEX(FPL_Fixtures_Extract[],MATCH($A602,FPL_Fixtures_Extract[[Player]:[Player]],0),MATCH(FPL_Combined[[#Headers],[Gameweek 26]],FPL_Fixtures_Extract[#Headers],0)),3))</f>
        <v>SWA(H) 2-2</v>
      </c>
      <c r="AB602" t="str">
        <f ca="1">IF(RIGHT(FPL_Combined[[#Headers],[Gameweek 27]],2)&lt;$B$622,INDEX(FPL_Results_Extract[Gameweek 02],MATCH($A602,FPL_Results_Extract[[Player]:[Player]],0)),INDEX(Team_Key[[Abbreviation]:[Abbreviation]],MATCH(LEFT(INDEX(FPL_Fixtures_Extract[],MATCH($A602,FPL_Fixtures_Extract[[Player]:[Player]],0),MATCH(FPL_Combined[[#Headers],[Gameweek 27]],FPL_Fixtures_Extract[#Headers],0)),LEN(INDEX(FPL_Fixtures_Extract[],MATCH($A602,FPL_Fixtures_Extract[[Player]:[Player]],0),MATCH(FPL_Combined[[#Headers],[Gameweek 27]],FPL_Fixtures_Extract[#Headers],0)))-4),Team_Key[[Full Name]:[Full Name]],0))&amp;RIGHT(INDEX(FPL_Fixtures_Extract[],MATCH($A602,FPL_Fixtures_Extract[[Player]:[Player]],0),MATCH(FPL_Combined[[#Headers],[Gameweek 27]],FPL_Fixtures_Extract[#Headers],0)),3))</f>
        <v>MCI(A) 0-3</v>
      </c>
      <c r="AC602" t="str">
        <f ca="1">IF(RIGHT(FPL_Combined[[#Headers],[Gameweek 28]],2)&lt;$B$622,INDEX(FPL_Results_Extract[Gameweek 03],MATCH($A602,FPL_Results_Extract[[Player]:[Player]],0)),INDEX(Team_Key[[Abbreviation]:[Abbreviation]],MATCH(LEFT(INDEX(FPL_Fixtures_Extract[],MATCH($A602,FPL_Fixtures_Extract[[Player]:[Player]],0),MATCH(FPL_Combined[[#Headers],[Gameweek 28]],FPL_Fixtures_Extract[#Headers],0)),LEN(INDEX(FPL_Fixtures_Extract[],MATCH($A602,FPL_Fixtures_Extract[[Player]:[Player]],0),MATCH(FPL_Combined[[#Headers],[Gameweek 28]],FPL_Fixtures_Extract[#Headers],0)))-4),Team_Key[[Full Name]:[Full Name]],0))&amp;RIGHT(INDEX(FPL_Fixtures_Extract[],MATCH($A602,FPL_Fixtures_Extract[[Player]:[Player]],0),MATCH(FPL_Combined[[#Headers],[Gameweek 28]],FPL_Fixtures_Extract[#Headers],0)),3))</f>
        <v>WBA(A) 3-2</v>
      </c>
      <c r="AD602" t="str">
        <f ca="1">IF(RIGHT(FPL_Combined[[#Headers],[Gameweek 29]],2)&lt;$B$622,INDEX(FPL_Results_Extract[Gameweek 04],MATCH($A602,FPL_Results_Extract[[Player]:[Player]],0)),INDEX(Team_Key[[Abbreviation]:[Abbreviation]],MATCH(LEFT(INDEX(FPL_Fixtures_Extract[],MATCH($A602,FPL_Fixtures_Extract[[Player]:[Player]],0),MATCH(FPL_Combined[[#Headers],[Gameweek 29]],FPL_Fixtures_Extract[#Headers],0)),LEN(INDEX(FPL_Fixtures_Extract[],MATCH($A602,FPL_Fixtures_Extract[[Player]:[Player]],0),MATCH(FPL_Combined[[#Headers],[Gameweek 29]],FPL_Fixtures_Extract[#Headers],0)))-4),Team_Key[[Full Name]:[Full Name]],0))&amp;RIGHT(INDEX(FPL_Fixtures_Extract[],MATCH($A602,FPL_Fixtures_Extract[[Player]:[Player]],0),MATCH(FPL_Combined[[#Headers],[Gameweek 29]],FPL_Fixtures_Extract[#Headers],0)),3))</f>
        <v>STK(H)</v>
      </c>
      <c r="AE602" t="e">
        <f ca="1">IF(RIGHT(FPL_Combined[[#Headers],[Gameweek 30]],2)&lt;$B$622,INDEX(FPL_Results_Extract[Gameweek 05],MATCH($A602,FPL_Results_Extract[[Player]:[Player]],0)),INDEX(Team_Key[[Abbreviation]:[Abbreviation]],MATCH(LEFT(INDEX(FPL_Fixtures_Extract[],MATCH($A602,FPL_Fixtures_Extract[[Player]:[Player]],0),MATCH(FPL_Combined[[#Headers],[Gameweek 30]],FPL_Fixtures_Extract[#Headers],0)),LEN(INDEX(FPL_Fixtures_Extract[],MATCH($A602,FPL_Fixtures_Extract[[Player]:[Player]],0),MATCH(FPL_Combined[[#Headers],[Gameweek 30]],FPL_Fixtures_Extract[#Headers],0)))-4),Team_Key[[Full Name]:[Full Name]],0))&amp;RIGHT(INDEX(FPL_Fixtures_Extract[],MATCH($A602,FPL_Fixtures_Extract[[Player]:[Player]],0),MATCH(FPL_Combined[[#Headers],[Gameweek 30]],FPL_Fixtures_Extract[#Headers],0)),3))</f>
        <v>#VALUE!</v>
      </c>
      <c r="AF602" t="str">
        <f ca="1">IF(RIGHT(FPL_Combined[[#Headers],[Gameweek 31]],2)&lt;$B$622,INDEX(FPL_Results_Extract[Gameweek 06],MATCH($A602,FPL_Results_Extract[[Player]:[Player]],0)),INDEX(Team_Key[[Abbreviation]:[Abbreviation]],MATCH(LEFT(INDEX(FPL_Fixtures_Extract[],MATCH($A602,FPL_Fixtures_Extract[[Player]:[Player]],0),MATCH(FPL_Combined[[#Headers],[Gameweek 31]],FPL_Fixtures_Extract[#Headers],0)),LEN(INDEX(FPL_Fixtures_Extract[],MATCH($A602,FPL_Fixtures_Extract[[Player]:[Player]],0),MATCH(FPL_Combined[[#Headers],[Gameweek 31]],FPL_Fixtures_Extract[#Headers],0)))-4),Team_Key[[Full Name]:[Full Name]],0))&amp;RIGHT(INDEX(FPL_Fixtures_Extract[],MATCH($A602,FPL_Fixtures_Extract[[Player]:[Player]],0),MATCH(FPL_Combined[[#Headers],[Gameweek 31]],FPL_Fixtures_Extract[#Headers],0)),3))</f>
        <v>WHU(H)</v>
      </c>
      <c r="AG602" t="str">
        <f ca="1">IF(RIGHT(FPL_Combined[[#Headers],[Gameweek 32]],2)&lt;$B$622,INDEX(FPL_Results_Extract[Gameweek 07],MATCH($A602,FPL_Results_Extract[[Player]:[Player]],0)),INDEX(Team_Key[[Abbreviation]:[Abbreviation]],MATCH(LEFT(INDEX(FPL_Fixtures_Extract[],MATCH($A602,FPL_Fixtures_Extract[[Player]:[Player]],0),MATCH(FPL_Combined[[#Headers],[Gameweek 32]],FPL_Fixtures_Extract[#Headers],0)),LEN(INDEX(FPL_Fixtures_Extract[],MATCH($A602,FPL_Fixtures_Extract[[Player]:[Player]],0),MATCH(FPL_Combined[[#Headers],[Gameweek 32]],FPL_Fixtures_Extract[#Headers],0)))-4),Team_Key[[Full Name]:[Full Name]],0))&amp;RIGHT(INDEX(FPL_Fixtures_Extract[],MATCH($A602,FPL_Fixtures_Extract[[Player]:[Player]],0),MATCH(FPL_Combined[[#Headers],[Gameweek 32]],FPL_Fixtures_Extract[#Headers],0)),3))</f>
        <v>AVL(A)</v>
      </c>
      <c r="AH602" t="str">
        <f ca="1">IF(RIGHT(FPL_Combined[[#Headers],[Gameweek 33]],2)&lt;$B$622,INDEX(FPL_Results_Extract[Gameweek 08],MATCH($A602,FPL_Results_Extract[[Player]:[Player]],0)),INDEX(Team_Key[[Abbreviation]:[Abbreviation]],MATCH(LEFT(INDEX(FPL_Fixtures_Extract[],MATCH($A602,FPL_Fixtures_Extract[[Player]:[Player]],0),MATCH(FPL_Combined[[#Headers],[Gameweek 33]],FPL_Fixtures_Extract[#Headers],0)),LEN(INDEX(FPL_Fixtures_Extract[],MATCH($A602,FPL_Fixtures_Extract[[Player]:[Player]],0),MATCH(FPL_Combined[[#Headers],[Gameweek 33]],FPL_Fixtures_Extract[#Headers],0)))-4),Team_Key[[Full Name]:[Full Name]],0))&amp;RIGHT(INDEX(FPL_Fixtures_Extract[],MATCH($A602,FPL_Fixtures_Extract[[Player]:[Player]],0),MATCH(FPL_Combined[[#Headers],[Gameweek 33]],FPL_Fixtures_Extract[#Headers],0)),3))</f>
        <v>SWA(A)</v>
      </c>
      <c r="AI602" t="str">
        <f ca="1">IF(RIGHT(FPL_Combined[[#Headers],[Gameweek 34]],2)&lt;$B$622,INDEX(FPL_Results_Extract[Gameweek 09],MATCH($A602,FPL_Results_Extract[[Player]:[Player]],0)),INDEX(Team_Key[[Abbreviation]:[Abbreviation]],MATCH(LEFT(INDEX(FPL_Fixtures_Extract[],MATCH($A602,FPL_Fixtures_Extract[[Player]:[Player]],0),MATCH(FPL_Combined[[#Headers],[Gameweek 34]],FPL_Fixtures_Extract[#Headers],0)),LEN(INDEX(FPL_Fixtures_Extract[],MATCH($A602,FPL_Fixtures_Extract[[Player]:[Player]],0),MATCH(FPL_Combined[[#Headers],[Gameweek 34]],FPL_Fixtures_Extract[#Headers],0)))-4),Team_Key[[Full Name]:[Full Name]],0))&amp;RIGHT(INDEX(FPL_Fixtures_Extract[],MATCH($A602,FPL_Fixtures_Extract[[Player]:[Player]],0),MATCH(FPL_Combined[[#Headers],[Gameweek 34]],FPL_Fixtures_Extract[#Headers],0)),3))</f>
        <v>MCI(H)</v>
      </c>
      <c r="AJ602" t="str">
        <f ca="1">IF(RIGHT(FPL_Combined[[#Headers],[Gameweek 35]],2)&lt;$B$622,INDEX(FPL_Results_Extract[Gameweek 10],MATCH($A602,FPL_Results_Extract[[Player]:[Player]],0)),INDEX(Team_Key[[Abbreviation]:[Abbreviation]],MATCH(LEFT(INDEX(FPL_Fixtures_Extract[],MATCH($A602,FPL_Fixtures_Extract[[Player]:[Player]],0),MATCH(FPL_Combined[[#Headers],[Gameweek 35]],FPL_Fixtures_Extract[#Headers],0)),LEN(INDEX(FPL_Fixtures_Extract[],MATCH($A602,FPL_Fixtures_Extract[[Player]:[Player]],0),MATCH(FPL_Combined[[#Headers],[Gameweek 35]],FPL_Fixtures_Extract[#Headers],0)))-4),Team_Key[[Full Name]:[Full Name]],0))&amp;RIGHT(INDEX(FPL_Fixtures_Extract[],MATCH($A602,FPL_Fixtures_Extract[[Player]:[Player]],0),MATCH(FPL_Combined[[#Headers],[Gameweek 35]],FPL_Fixtures_Extract[#Headers],0)),3))</f>
        <v>BOU(A)</v>
      </c>
      <c r="AK602" t="str">
        <f ca="1">IF(RIGHT(FPL_Combined[[#Headers],[Gameweek 36]],2)&lt;$B$622,INDEX(FPL_Results_Extract[Gameweek 11],MATCH($A602,FPL_Results_Extract[[Player]:[Player]],0)),INDEX(Team_Key[[Abbreviation]:[Abbreviation]],MATCH(LEFT(INDEX(FPL_Fixtures_Extract[],MATCH($A602,FPL_Fixtures_Extract[[Player]:[Player]],0),MATCH(FPL_Combined[[#Headers],[Gameweek 36]],FPL_Fixtures_Extract[#Headers],0)),LEN(INDEX(FPL_Fixtures_Extract[],MATCH($A602,FPL_Fixtures_Extract[[Player]:[Player]],0),MATCH(FPL_Combined[[#Headers],[Gameweek 36]],FPL_Fixtures_Extract[#Headers],0)))-4),Team_Key[[Full Name]:[Full Name]],0))&amp;RIGHT(INDEX(FPL_Fixtures_Extract[],MATCH($A602,FPL_Fixtures_Extract[[Player]:[Player]],0),MATCH(FPL_Combined[[#Headers],[Gameweek 36]],FPL_Fixtures_Extract[#Headers],0)),3))</f>
        <v>TOT(H)</v>
      </c>
      <c r="AL602" t="str">
        <f ca="1">IF(RIGHT(FPL_Combined[[#Headers],[Gameweek 37]],2)&lt;$B$622,INDEX(FPL_Results_Extract[Gameweek 12],MATCH($A602,FPL_Results_Extract[[Player]:[Player]],0)),INDEX(Team_Key[[Abbreviation]:[Abbreviation]],MATCH(LEFT(INDEX(FPL_Fixtures_Extract[],MATCH($A602,FPL_Fixtures_Extract[[Player]:[Player]],0),MATCH(FPL_Combined[[#Headers],[Gameweek 37]],FPL_Fixtures_Extract[#Headers],0)),LEN(INDEX(FPL_Fixtures_Extract[],MATCH($A602,FPL_Fixtures_Extract[[Player]:[Player]],0),MATCH(FPL_Combined[[#Headers],[Gameweek 37]],FPL_Fixtures_Extract[#Headers],0)))-4),Team_Key[[Full Name]:[Full Name]],0))&amp;RIGHT(INDEX(FPL_Fixtures_Extract[],MATCH($A602,FPL_Fixtures_Extract[[Player]:[Player]],0),MATCH(FPL_Combined[[#Headers],[Gameweek 37]],FPL_Fixtures_Extract[#Headers],0)),3))</f>
        <v>SUN(A)</v>
      </c>
      <c r="AM602" t="str">
        <f ca="1">IF(RIGHT(FPL_Combined[[#Headers],[Gameweek 38]],2)&lt;$B$622,INDEX(FPL_Results_Extract[Gameweek 13],MATCH($A602,FPL_Results_Extract[[Player]:[Player]],0)),INDEX(Team_Key[[Abbreviation]:[Abbreviation]],MATCH(LEFT(INDEX(FPL_Fixtures_Extract[],MATCH($A602,FPL_Fixtures_Extract[[Player]:[Player]],0),MATCH(FPL_Combined[[#Headers],[Gameweek 38]],FPL_Fixtures_Extract[#Headers],0)),LEN(INDEX(FPL_Fixtures_Extract[],MATCH($A602,FPL_Fixtures_Extract[[Player]:[Player]],0),MATCH(FPL_Combined[[#Headers],[Gameweek 38]],FPL_Fixtures_Extract[#Headers],0)))-4),Team_Key[[Full Name]:[Full Name]],0))&amp;RIGHT(INDEX(FPL_Fixtures_Extract[],MATCH($A602,FPL_Fixtures_Extract[[Player]:[Player]],0),MATCH(FPL_Combined[[#Headers],[Gameweek 38]],FPL_Fixtures_Extract[#Headers],0)),3))</f>
        <v>LEI(H)</v>
      </c>
    </row>
    <row r="603" spans="1:39" x14ac:dyDescent="0.45">
      <c r="A603" t="s">
        <v>322</v>
      </c>
      <c r="B603" t="str">
        <f ca="1">IF(RIGHT(FPL_Combined[[#Headers],[Gameweek 01]],2)&lt;$B$622,INDEX(FPL_Results_Extract[Gameweek 01],MATCH($A603,FPL_Results_Extract[[Player]:[Player]],0)),INDEX(Team_Key[[Abbreviation]:[Abbreviation]],MATCH(LEFT(INDEX(FPL_Fixtures_Extract[],MATCH($A603,FPL_Fixtures_Extract[[Player]:[Player]],0),MATCH(FPL_Combined[[#Headers],[Gameweek 01]],FPL_Fixtures_Extract[#Headers],0)),LEN(INDEX(FPL_Fixtures_Extract[],MATCH($A603,FPL_Fixtures_Extract[[Player]:[Player]],0),MATCH(FPL_Combined[[#Headers],[Gameweek 01]],FPL_Fixtures_Extract[#Headers],0)))-4),Team_Key[[Full Name]:[Full Name]],0))&amp;RIGHT(INDEX(FPL_Fixtures_Extract[],MATCH($A603,FPL_Fixtures_Extract[[Player]:[Player]],0),MATCH(FPL_Combined[[#Headers],[Gameweek 01]],FPL_Fixtures_Extract[#Headers],0)),3))</f>
        <v>WHU(H) 0-2</v>
      </c>
      <c r="C603" t="str">
        <f ca="1">IF(RIGHT(FPL_Combined[[#Headers],[Gameweek 02]],2)&lt;$B$622,INDEX(FPL_Results_Extract[Gameweek 02],MATCH($A603,FPL_Results_Extract[[Player]:[Player]],0)),INDEX(Team_Key[[Abbreviation]:[Abbreviation]],MATCH(LEFT(INDEX(FPL_Fixtures_Extract[],MATCH($A603,FPL_Fixtures_Extract[[Player]:[Player]],0),MATCH(FPL_Combined[[#Headers],[Gameweek 02]],FPL_Fixtures_Extract[#Headers],0)),LEN(INDEX(FPL_Fixtures_Extract[],MATCH($A603,FPL_Fixtures_Extract[[Player]:[Player]],0),MATCH(FPL_Combined[[#Headers],[Gameweek 02]],FPL_Fixtures_Extract[#Headers],0)))-4),Team_Key[[Full Name]:[Full Name]],0))&amp;RIGHT(INDEX(FPL_Fixtures_Extract[],MATCH($A603,FPL_Fixtures_Extract[[Player]:[Player]],0),MATCH(FPL_Combined[[#Headers],[Gameweek 02]],FPL_Fixtures_Extract[#Headers],0)),3))</f>
        <v>CRY(A) 2-1</v>
      </c>
      <c r="D603" t="str">
        <f ca="1">IF(RIGHT(FPL_Combined[[#Headers],[Gameweek 03]],2)&lt;$B$622,INDEX(FPL_Results_Extract[Gameweek 03],MATCH($A603,FPL_Results_Extract[[Player]:[Player]],0)),INDEX(Team_Key[[Abbreviation]:[Abbreviation]],MATCH(LEFT(INDEX(FPL_Fixtures_Extract[],MATCH($A603,FPL_Fixtures_Extract[[Player]:[Player]],0),MATCH(FPL_Combined[[#Headers],[Gameweek 03]],FPL_Fixtures_Extract[#Headers],0)),LEN(INDEX(FPL_Fixtures_Extract[],MATCH($A603,FPL_Fixtures_Extract[[Player]:[Player]],0),MATCH(FPL_Combined[[#Headers],[Gameweek 03]],FPL_Fixtures_Extract[#Headers],0)))-4),Team_Key[[Full Name]:[Full Name]],0))&amp;RIGHT(INDEX(FPL_Fixtures_Extract[],MATCH($A603,FPL_Fixtures_Extract[[Player]:[Player]],0),MATCH(FPL_Combined[[#Headers],[Gameweek 03]],FPL_Fixtures_Extract[#Headers],0)),3))</f>
        <v>LIV(H) 0-0</v>
      </c>
      <c r="E603" t="str">
        <f ca="1">IF(RIGHT(FPL_Combined[[#Headers],[Gameweek 04]],2)&lt;$B$622,INDEX(FPL_Results_Extract[Gameweek 04],MATCH($A603,FPL_Results_Extract[[Player]:[Player]],0)),INDEX(Team_Key[[Abbreviation]:[Abbreviation]],MATCH(LEFT(INDEX(FPL_Fixtures_Extract[],MATCH($A603,FPL_Fixtures_Extract[[Player]:[Player]],0),MATCH(FPL_Combined[[#Headers],[Gameweek 04]],FPL_Fixtures_Extract[#Headers],0)),LEN(INDEX(FPL_Fixtures_Extract[],MATCH($A603,FPL_Fixtures_Extract[[Player]:[Player]],0),MATCH(FPL_Combined[[#Headers],[Gameweek 04]],FPL_Fixtures_Extract[#Headers],0)))-4),Team_Key[[Full Name]:[Full Name]],0))&amp;RIGHT(INDEX(FPL_Fixtures_Extract[],MATCH($A603,FPL_Fixtures_Extract[[Player]:[Player]],0),MATCH(FPL_Combined[[#Headers],[Gameweek 04]],FPL_Fixtures_Extract[#Headers],0)),3))</f>
        <v>NEW(A) 1-0</v>
      </c>
      <c r="F603" t="str">
        <f ca="1">IF(RIGHT(FPL_Combined[[#Headers],[Gameweek 05]],2)&lt;$B$622,INDEX(FPL_Results_Extract[Gameweek 05],MATCH($A603,FPL_Results_Extract[[Player]:[Player]],0)),INDEX(Team_Key[[Abbreviation]:[Abbreviation]],MATCH(LEFT(INDEX(FPL_Fixtures_Extract[],MATCH($A603,FPL_Fixtures_Extract[[Player]:[Player]],0),MATCH(FPL_Combined[[#Headers],[Gameweek 05]],FPL_Fixtures_Extract[#Headers],0)),LEN(INDEX(FPL_Fixtures_Extract[],MATCH($A603,FPL_Fixtures_Extract[[Player]:[Player]],0),MATCH(FPL_Combined[[#Headers],[Gameweek 05]],FPL_Fixtures_Extract[#Headers],0)))-4),Team_Key[[Full Name]:[Full Name]],0))&amp;RIGHT(INDEX(FPL_Fixtures_Extract[],MATCH($A603,FPL_Fixtures_Extract[[Player]:[Player]],0),MATCH(FPL_Combined[[#Headers],[Gameweek 05]],FPL_Fixtures_Extract[#Headers],0)),3))</f>
        <v>STK(H) 2-0</v>
      </c>
      <c r="G603" t="str">
        <f ca="1">IF(RIGHT(FPL_Combined[[#Headers],[Gameweek 06]],2)&lt;$B$622,INDEX(FPL_Results_Extract[Gameweek 06],MATCH($A603,FPL_Results_Extract[[Player]:[Player]],0)),INDEX(Team_Key[[Abbreviation]:[Abbreviation]],MATCH(LEFT(INDEX(FPL_Fixtures_Extract[],MATCH($A603,FPL_Fixtures_Extract[[Player]:[Player]],0),MATCH(FPL_Combined[[#Headers],[Gameweek 06]],FPL_Fixtures_Extract[#Headers],0)),LEN(INDEX(FPL_Fixtures_Extract[],MATCH($A603,FPL_Fixtures_Extract[[Player]:[Player]],0),MATCH(FPL_Combined[[#Headers],[Gameweek 06]],FPL_Fixtures_Extract[#Headers],0)))-4),Team_Key[[Full Name]:[Full Name]],0))&amp;RIGHT(INDEX(FPL_Fixtures_Extract[],MATCH($A603,FPL_Fixtures_Extract[[Player]:[Player]],0),MATCH(FPL_Combined[[#Headers],[Gameweek 06]],FPL_Fixtures_Extract[#Headers],0)),3))</f>
        <v>CHE(A) 0-2</v>
      </c>
      <c r="H603" t="str">
        <f ca="1">IF(RIGHT(FPL_Combined[[#Headers],[Gameweek 07]],2)&lt;$B$622,INDEX(FPL_Results_Extract[Gameweek 07],MATCH($A603,FPL_Results_Extract[[Player]:[Player]],0)),INDEX(Team_Key[[Abbreviation]:[Abbreviation]],MATCH(LEFT(INDEX(FPL_Fixtures_Extract[],MATCH($A603,FPL_Fixtures_Extract[[Player]:[Player]],0),MATCH(FPL_Combined[[#Headers],[Gameweek 07]],FPL_Fixtures_Extract[#Headers],0)),LEN(INDEX(FPL_Fixtures_Extract[],MATCH($A603,FPL_Fixtures_Extract[[Player]:[Player]],0),MATCH(FPL_Combined[[#Headers],[Gameweek 07]],FPL_Fixtures_Extract[#Headers],0)))-4),Team_Key[[Full Name]:[Full Name]],0))&amp;RIGHT(INDEX(FPL_Fixtures_Extract[],MATCH($A603,FPL_Fixtures_Extract[[Player]:[Player]],0),MATCH(FPL_Combined[[#Headers],[Gameweek 07]],FPL_Fixtures_Extract[#Headers],0)),3))</f>
        <v>LEI(A) 5-2</v>
      </c>
      <c r="I603" t="str">
        <f ca="1">IF(RIGHT(FPL_Combined[[#Headers],[Gameweek 08]],2)&lt;$B$622,INDEX(FPL_Results_Extract[Gameweek 08],MATCH($A603,FPL_Results_Extract[[Player]:[Player]],0)),INDEX(Team_Key[[Abbreviation]:[Abbreviation]],MATCH(LEFT(INDEX(FPL_Fixtures_Extract[],MATCH($A603,FPL_Fixtures_Extract[[Player]:[Player]],0),MATCH(FPL_Combined[[#Headers],[Gameweek 08]],FPL_Fixtures_Extract[#Headers],0)),LEN(INDEX(FPL_Fixtures_Extract[],MATCH($A603,FPL_Fixtures_Extract[[Player]:[Player]],0),MATCH(FPL_Combined[[#Headers],[Gameweek 08]],FPL_Fixtures_Extract[#Headers],0)))-4),Team_Key[[Full Name]:[Full Name]],0))&amp;RIGHT(INDEX(FPL_Fixtures_Extract[],MATCH($A603,FPL_Fixtures_Extract[[Player]:[Player]],0),MATCH(FPL_Combined[[#Headers],[Gameweek 08]],FPL_Fixtures_Extract[#Headers],0)),3))</f>
        <v>MUN(H) 3-0</v>
      </c>
      <c r="J603" t="str">
        <f ca="1">IF(RIGHT(FPL_Combined[[#Headers],[Gameweek 09]],2)&lt;$B$622,INDEX(FPL_Results_Extract[Gameweek 09],MATCH($A603,FPL_Results_Extract[[Player]:[Player]],0)),INDEX(Team_Key[[Abbreviation]:[Abbreviation]],MATCH(LEFT(INDEX(FPL_Fixtures_Extract[],MATCH($A603,FPL_Fixtures_Extract[[Player]:[Player]],0),MATCH(FPL_Combined[[#Headers],[Gameweek 09]],FPL_Fixtures_Extract[#Headers],0)),LEN(INDEX(FPL_Fixtures_Extract[],MATCH($A603,FPL_Fixtures_Extract[[Player]:[Player]],0),MATCH(FPL_Combined[[#Headers],[Gameweek 09]],FPL_Fixtures_Extract[#Headers],0)))-4),Team_Key[[Full Name]:[Full Name]],0))&amp;RIGHT(INDEX(FPL_Fixtures_Extract[],MATCH($A603,FPL_Fixtures_Extract[[Player]:[Player]],0),MATCH(FPL_Combined[[#Headers],[Gameweek 09]],FPL_Fixtures_Extract[#Headers],0)),3))</f>
        <v>WAT(A) 3-0</v>
      </c>
      <c r="K603" t="str">
        <f ca="1">IF(RIGHT(FPL_Combined[[#Headers],[Gameweek 10]],2)&lt;$B$622,INDEX(FPL_Results_Extract[Gameweek 10],MATCH($A603,FPL_Results_Extract[[Player]:[Player]],0)),INDEX(Team_Key[[Abbreviation]:[Abbreviation]],MATCH(LEFT(INDEX(FPL_Fixtures_Extract[],MATCH($A603,FPL_Fixtures_Extract[[Player]:[Player]],0),MATCH(FPL_Combined[[#Headers],[Gameweek 10]],FPL_Fixtures_Extract[#Headers],0)),LEN(INDEX(FPL_Fixtures_Extract[],MATCH($A603,FPL_Fixtures_Extract[[Player]:[Player]],0),MATCH(FPL_Combined[[#Headers],[Gameweek 10]],FPL_Fixtures_Extract[#Headers],0)))-4),Team_Key[[Full Name]:[Full Name]],0))&amp;RIGHT(INDEX(FPL_Fixtures_Extract[],MATCH($A603,FPL_Fixtures_Extract[[Player]:[Player]],0),MATCH(FPL_Combined[[#Headers],[Gameweek 10]],FPL_Fixtures_Extract[#Headers],0)),3))</f>
        <v>EVE(H) 2-1</v>
      </c>
      <c r="L603" t="str">
        <f ca="1">IF(RIGHT(FPL_Combined[[#Headers],[Gameweek 11]],2)&lt;$B$622,INDEX(FPL_Results_Extract[Gameweek 11],MATCH($A603,FPL_Results_Extract[[Player]:[Player]],0)),INDEX(Team_Key[[Abbreviation]:[Abbreviation]],MATCH(LEFT(INDEX(FPL_Fixtures_Extract[],MATCH($A603,FPL_Fixtures_Extract[[Player]:[Player]],0),MATCH(FPL_Combined[[#Headers],[Gameweek 11]],FPL_Fixtures_Extract[#Headers],0)),LEN(INDEX(FPL_Fixtures_Extract[],MATCH($A603,FPL_Fixtures_Extract[[Player]:[Player]],0),MATCH(FPL_Combined[[#Headers],[Gameweek 11]],FPL_Fixtures_Extract[#Headers],0)))-4),Team_Key[[Full Name]:[Full Name]],0))&amp;RIGHT(INDEX(FPL_Fixtures_Extract[],MATCH($A603,FPL_Fixtures_Extract[[Player]:[Player]],0),MATCH(FPL_Combined[[#Headers],[Gameweek 11]],FPL_Fixtures_Extract[#Headers],0)),3))</f>
        <v>SWA(A) 3-0</v>
      </c>
      <c r="M603" t="str">
        <f ca="1">IF(RIGHT(FPL_Combined[[#Headers],[Gameweek 12]],2)&lt;$B$622,INDEX(FPL_Results_Extract[Gameweek 12],MATCH($A603,FPL_Results_Extract[[Player]:[Player]],0)),INDEX(Team_Key[[Abbreviation]:[Abbreviation]],MATCH(LEFT(INDEX(FPL_Fixtures_Extract[],MATCH($A603,FPL_Fixtures_Extract[[Player]:[Player]],0),MATCH(FPL_Combined[[#Headers],[Gameweek 12]],FPL_Fixtures_Extract[#Headers],0)),LEN(INDEX(FPL_Fixtures_Extract[],MATCH($A603,FPL_Fixtures_Extract[[Player]:[Player]],0),MATCH(FPL_Combined[[#Headers],[Gameweek 12]],FPL_Fixtures_Extract[#Headers],0)))-4),Team_Key[[Full Name]:[Full Name]],0))&amp;RIGHT(INDEX(FPL_Fixtures_Extract[],MATCH($A603,FPL_Fixtures_Extract[[Player]:[Player]],0),MATCH(FPL_Combined[[#Headers],[Gameweek 12]],FPL_Fixtures_Extract[#Headers],0)),3))</f>
        <v>TOT(H) 1-1</v>
      </c>
      <c r="N603" t="str">
        <f ca="1">IF(RIGHT(FPL_Combined[[#Headers],[Gameweek 13]],2)&lt;$B$622,INDEX(FPL_Results_Extract[Gameweek 13],MATCH($A603,FPL_Results_Extract[[Player]:[Player]],0)),INDEX(Team_Key[[Abbreviation]:[Abbreviation]],MATCH(LEFT(INDEX(FPL_Fixtures_Extract[],MATCH($A603,FPL_Fixtures_Extract[[Player]:[Player]],0),MATCH(FPL_Combined[[#Headers],[Gameweek 13]],FPL_Fixtures_Extract[#Headers],0)),LEN(INDEX(FPL_Fixtures_Extract[],MATCH($A603,FPL_Fixtures_Extract[[Player]:[Player]],0),MATCH(FPL_Combined[[#Headers],[Gameweek 13]],FPL_Fixtures_Extract[#Headers],0)))-4),Team_Key[[Full Name]:[Full Name]],0))&amp;RIGHT(INDEX(FPL_Fixtures_Extract[],MATCH($A603,FPL_Fixtures_Extract[[Player]:[Player]],0),MATCH(FPL_Combined[[#Headers],[Gameweek 13]],FPL_Fixtures_Extract[#Headers],0)),3))</f>
        <v>WBA(A) 1-2</v>
      </c>
      <c r="O603" t="str">
        <f ca="1">IF(RIGHT(FPL_Combined[[#Headers],[Gameweek 14]],2)&lt;$B$622,INDEX(FPL_Results_Extract[Gameweek 14],MATCH($A603,FPL_Results_Extract[[Player]:[Player]],0)),INDEX(Team_Key[[Abbreviation]:[Abbreviation]],MATCH(LEFT(INDEX(FPL_Fixtures_Extract[],MATCH($A603,FPL_Fixtures_Extract[[Player]:[Player]],0),MATCH(FPL_Combined[[#Headers],[Gameweek 14]],FPL_Fixtures_Extract[#Headers],0)),LEN(INDEX(FPL_Fixtures_Extract[],MATCH($A603,FPL_Fixtures_Extract[[Player]:[Player]],0),MATCH(FPL_Combined[[#Headers],[Gameweek 14]],FPL_Fixtures_Extract[#Headers],0)))-4),Team_Key[[Full Name]:[Full Name]],0))&amp;RIGHT(INDEX(FPL_Fixtures_Extract[],MATCH($A603,FPL_Fixtures_Extract[[Player]:[Player]],0),MATCH(FPL_Combined[[#Headers],[Gameweek 14]],FPL_Fixtures_Extract[#Headers],0)),3))</f>
        <v>NOR(A) 1-1</v>
      </c>
      <c r="P603" t="str">
        <f ca="1">IF(RIGHT(FPL_Combined[[#Headers],[Gameweek 15]],2)&lt;$B$622,INDEX(FPL_Results_Extract[Gameweek 15],MATCH($A603,FPL_Results_Extract[[Player]:[Player]],0)),INDEX(Team_Key[[Abbreviation]:[Abbreviation]],MATCH(LEFT(INDEX(FPL_Fixtures_Extract[],MATCH($A603,FPL_Fixtures_Extract[[Player]:[Player]],0),MATCH(FPL_Combined[[#Headers],[Gameweek 15]],FPL_Fixtures_Extract[#Headers],0)),LEN(INDEX(FPL_Fixtures_Extract[],MATCH($A603,FPL_Fixtures_Extract[[Player]:[Player]],0),MATCH(FPL_Combined[[#Headers],[Gameweek 15]],FPL_Fixtures_Extract[#Headers],0)))-4),Team_Key[[Full Name]:[Full Name]],0))&amp;RIGHT(INDEX(FPL_Fixtures_Extract[],MATCH($A603,FPL_Fixtures_Extract[[Player]:[Player]],0),MATCH(FPL_Combined[[#Headers],[Gameweek 15]],FPL_Fixtures_Extract[#Headers],0)),3))</f>
        <v>SUN(H) 3-1</v>
      </c>
      <c r="Q603" t="str">
        <f ca="1">IF(RIGHT(FPL_Combined[[#Headers],[Gameweek 16]],2)&lt;$B$622,INDEX(FPL_Results_Extract[Gameweek 16],MATCH($A603,FPL_Results_Extract[[Player]:[Player]],0)),INDEX(Team_Key[[Abbreviation]:[Abbreviation]],MATCH(LEFT(INDEX(FPL_Fixtures_Extract[],MATCH($A603,FPL_Fixtures_Extract[[Player]:[Player]],0),MATCH(FPL_Combined[[#Headers],[Gameweek 16]],FPL_Fixtures_Extract[#Headers],0)),LEN(INDEX(FPL_Fixtures_Extract[],MATCH($A603,FPL_Fixtures_Extract[[Player]:[Player]],0),MATCH(FPL_Combined[[#Headers],[Gameweek 16]],FPL_Fixtures_Extract[#Headers],0)))-4),Team_Key[[Full Name]:[Full Name]],0))&amp;RIGHT(INDEX(FPL_Fixtures_Extract[],MATCH($A603,FPL_Fixtures_Extract[[Player]:[Player]],0),MATCH(FPL_Combined[[#Headers],[Gameweek 16]],FPL_Fixtures_Extract[#Headers],0)),3))</f>
        <v>AVL(A) 2-0</v>
      </c>
      <c r="R603" t="str">
        <f ca="1">IF(RIGHT(FPL_Combined[[#Headers],[Gameweek 17]],2)&lt;$B$622,INDEX(FPL_Results_Extract[Gameweek 17],MATCH($A603,FPL_Results_Extract[[Player]:[Player]],0)),INDEX(Team_Key[[Abbreviation]:[Abbreviation]],MATCH(LEFT(INDEX(FPL_Fixtures_Extract[],MATCH($A603,FPL_Fixtures_Extract[[Player]:[Player]],0),MATCH(FPL_Combined[[#Headers],[Gameweek 17]],FPL_Fixtures_Extract[#Headers],0)),LEN(INDEX(FPL_Fixtures_Extract[],MATCH($A603,FPL_Fixtures_Extract[[Player]:[Player]],0),MATCH(FPL_Combined[[#Headers],[Gameweek 17]],FPL_Fixtures_Extract[#Headers],0)))-4),Team_Key[[Full Name]:[Full Name]],0))&amp;RIGHT(INDEX(FPL_Fixtures_Extract[],MATCH($A603,FPL_Fixtures_Extract[[Player]:[Player]],0),MATCH(FPL_Combined[[#Headers],[Gameweek 17]],FPL_Fixtures_Extract[#Headers],0)),3))</f>
        <v>MCI(H) 2-1</v>
      </c>
      <c r="S603" t="str">
        <f ca="1">IF(RIGHT(FPL_Combined[[#Headers],[Gameweek 18]],2)&lt;$B$622,INDEX(FPL_Results_Extract[Gameweek 18],MATCH($A603,FPL_Results_Extract[[Player]:[Player]],0)),INDEX(Team_Key[[Abbreviation]:[Abbreviation]],MATCH(LEFT(INDEX(FPL_Fixtures_Extract[],MATCH($A603,FPL_Fixtures_Extract[[Player]:[Player]],0),MATCH(FPL_Combined[[#Headers],[Gameweek 18]],FPL_Fixtures_Extract[#Headers],0)),LEN(INDEX(FPL_Fixtures_Extract[],MATCH($A603,FPL_Fixtures_Extract[[Player]:[Player]],0),MATCH(FPL_Combined[[#Headers],[Gameweek 18]],FPL_Fixtures_Extract[#Headers],0)))-4),Team_Key[[Full Name]:[Full Name]],0))&amp;RIGHT(INDEX(FPL_Fixtures_Extract[],MATCH($A603,FPL_Fixtures_Extract[[Player]:[Player]],0),MATCH(FPL_Combined[[#Headers],[Gameweek 18]],FPL_Fixtures_Extract[#Headers],0)),3))</f>
        <v>SOU(A) 0-4</v>
      </c>
      <c r="T603" t="str">
        <f ca="1">IF(RIGHT(FPL_Combined[[#Headers],[Gameweek 19]],2)&lt;$B$622,INDEX(FPL_Results_Extract[Gameweek 19],MATCH($A603,FPL_Results_Extract[[Player]:[Player]],0)),INDEX(Team_Key[[Abbreviation]:[Abbreviation]],MATCH(LEFT(INDEX(FPL_Fixtures_Extract[],MATCH($A603,FPL_Fixtures_Extract[[Player]:[Player]],0),MATCH(FPL_Combined[[#Headers],[Gameweek 19]],FPL_Fixtures_Extract[#Headers],0)),LEN(INDEX(FPL_Fixtures_Extract[],MATCH($A603,FPL_Fixtures_Extract[[Player]:[Player]],0),MATCH(FPL_Combined[[#Headers],[Gameweek 19]],FPL_Fixtures_Extract[#Headers],0)))-4),Team_Key[[Full Name]:[Full Name]],0))&amp;RIGHT(INDEX(FPL_Fixtures_Extract[],MATCH($A603,FPL_Fixtures_Extract[[Player]:[Player]],0),MATCH(FPL_Combined[[#Headers],[Gameweek 19]],FPL_Fixtures_Extract[#Headers],0)),3))</f>
        <v>BOU(H) 2-0</v>
      </c>
      <c r="U603" t="str">
        <f ca="1">IF(RIGHT(FPL_Combined[[#Headers],[Gameweek 20]],2)&lt;$B$622,INDEX(FPL_Results_Extract[Gameweek 20],MATCH($A603,FPL_Results_Extract[[Player]:[Player]],0)),INDEX(Team_Key[[Abbreviation]:[Abbreviation]],MATCH(LEFT(INDEX(FPL_Fixtures_Extract[],MATCH($A603,FPL_Fixtures_Extract[[Player]:[Player]],0),MATCH(FPL_Combined[[#Headers],[Gameweek 20]],FPL_Fixtures_Extract[#Headers],0)),LEN(INDEX(FPL_Fixtures_Extract[],MATCH($A603,FPL_Fixtures_Extract[[Player]:[Player]],0),MATCH(FPL_Combined[[#Headers],[Gameweek 20]],FPL_Fixtures_Extract[#Headers],0)))-4),Team_Key[[Full Name]:[Full Name]],0))&amp;RIGHT(INDEX(FPL_Fixtures_Extract[],MATCH($A603,FPL_Fixtures_Extract[[Player]:[Player]],0),MATCH(FPL_Combined[[#Headers],[Gameweek 20]],FPL_Fixtures_Extract[#Headers],0)),3))</f>
        <v>NEW(H) 1-0</v>
      </c>
      <c r="V603" t="str">
        <f ca="1">IF(RIGHT(FPL_Combined[[#Headers],[Gameweek 21]],2)&lt;$B$622,INDEX(FPL_Results_Extract[Gameweek 21],MATCH($A603,FPL_Results_Extract[[Player]:[Player]],0)),INDEX(Team_Key[[Abbreviation]:[Abbreviation]],MATCH(LEFT(INDEX(FPL_Fixtures_Extract[],MATCH($A603,FPL_Fixtures_Extract[[Player]:[Player]],0),MATCH(FPL_Combined[[#Headers],[Gameweek 21]],FPL_Fixtures_Extract[#Headers],0)),LEN(INDEX(FPL_Fixtures_Extract[],MATCH($A603,FPL_Fixtures_Extract[[Player]:[Player]],0),MATCH(FPL_Combined[[#Headers],[Gameweek 21]],FPL_Fixtures_Extract[#Headers],0)))-4),Team_Key[[Full Name]:[Full Name]],0))&amp;RIGHT(INDEX(FPL_Fixtures_Extract[],MATCH($A603,FPL_Fixtures_Extract[[Player]:[Player]],0),MATCH(FPL_Combined[[#Headers],[Gameweek 21]],FPL_Fixtures_Extract[#Headers],0)),3))</f>
        <v>LIV(A) 3-3</v>
      </c>
      <c r="W603" t="str">
        <f ca="1">IF(RIGHT(FPL_Combined[[#Headers],[Gameweek 22]],2)&lt;$B$622,INDEX(FPL_Results_Extract[Gameweek 22],MATCH($A603,FPL_Results_Extract[[Player]:[Player]],0)),INDEX(Team_Key[[Abbreviation]:[Abbreviation]],MATCH(LEFT(INDEX(FPL_Fixtures_Extract[],MATCH($A603,FPL_Fixtures_Extract[[Player]:[Player]],0),MATCH(FPL_Combined[[#Headers],[Gameweek 22]],FPL_Fixtures_Extract[#Headers],0)),LEN(INDEX(FPL_Fixtures_Extract[],MATCH($A603,FPL_Fixtures_Extract[[Player]:[Player]],0),MATCH(FPL_Combined[[#Headers],[Gameweek 22]],FPL_Fixtures_Extract[#Headers],0)))-4),Team_Key[[Full Name]:[Full Name]],0))&amp;RIGHT(INDEX(FPL_Fixtures_Extract[],MATCH($A603,FPL_Fixtures_Extract[[Player]:[Player]],0),MATCH(FPL_Combined[[#Headers],[Gameweek 22]],FPL_Fixtures_Extract[#Headers],0)),3))</f>
        <v>STK(A) 0-0</v>
      </c>
      <c r="X603" t="str">
        <f ca="1">IF(RIGHT(FPL_Combined[[#Headers],[Gameweek 23]],2)&lt;$B$622,INDEX(FPL_Results_Extract[Gameweek 23],MATCH($A603,FPL_Results_Extract[[Player]:[Player]],0)),INDEX(Team_Key[[Abbreviation]:[Abbreviation]],MATCH(LEFT(INDEX(FPL_Fixtures_Extract[],MATCH($A603,FPL_Fixtures_Extract[[Player]:[Player]],0),MATCH(FPL_Combined[[#Headers],[Gameweek 23]],FPL_Fixtures_Extract[#Headers],0)),LEN(INDEX(FPL_Fixtures_Extract[],MATCH($A603,FPL_Fixtures_Extract[[Player]:[Player]],0),MATCH(FPL_Combined[[#Headers],[Gameweek 23]],FPL_Fixtures_Extract[#Headers],0)))-4),Team_Key[[Full Name]:[Full Name]],0))&amp;RIGHT(INDEX(FPL_Fixtures_Extract[],MATCH($A603,FPL_Fixtures_Extract[[Player]:[Player]],0),MATCH(FPL_Combined[[#Headers],[Gameweek 23]],FPL_Fixtures_Extract[#Headers],0)),3))</f>
        <v>CHE(H) 0-1</v>
      </c>
      <c r="Y603" t="str">
        <f ca="1">IF(RIGHT(FPL_Combined[[#Headers],[Gameweek 24]],2)&lt;$B$622,INDEX(FPL_Results_Extract[Team],MATCH($A603,FPL_Results_Extract[[Player]:[Player]],0)),INDEX(Team_Key[[Abbreviation]:[Abbreviation]],MATCH(LEFT(INDEX(FPL_Fixtures_Extract[],MATCH($A603,FPL_Fixtures_Extract[[Player]:[Player]],0),MATCH(FPL_Combined[[#Headers],[Gameweek 24]],FPL_Fixtures_Extract[#Headers],0)),LEN(INDEX(FPL_Fixtures_Extract[],MATCH($A603,FPL_Fixtures_Extract[[Player]:[Player]],0),MATCH(FPL_Combined[[#Headers],[Gameweek 24]],FPL_Fixtures_Extract[#Headers],0)))-4),Team_Key[[Full Name]:[Full Name]],0))&amp;RIGHT(INDEX(FPL_Fixtures_Extract[],MATCH($A603,FPL_Fixtures_Extract[[Player]:[Player]],0),MATCH(FPL_Combined[[#Headers],[Gameweek 24]],FPL_Fixtures_Extract[#Headers],0)),3))</f>
        <v>ARS</v>
      </c>
      <c r="Z603" t="str">
        <f ca="1">IF(RIGHT(FPL_Combined[[#Headers],[Gameweek 25]],2)&lt;$B$622,INDEX(FPL_Results_Extract[Player],MATCH($A603,FPL_Results_Extract[[Player]:[Player]],0)),INDEX(Team_Key[[Abbreviation]:[Abbreviation]],MATCH(LEFT(INDEX(FPL_Fixtures_Extract[],MATCH($A603,FPL_Fixtures_Extract[[Player]:[Player]],0),MATCH(FPL_Combined[[#Headers],[Gameweek 25]],FPL_Fixtures_Extract[#Headers],0)),LEN(INDEX(FPL_Fixtures_Extract[],MATCH($A603,FPL_Fixtures_Extract[[Player]:[Player]],0),MATCH(FPL_Combined[[#Headers],[Gameweek 25]],FPL_Fixtures_Extract[#Headers],0)))-4),Team_Key[[Full Name]:[Full Name]],0))&amp;RIGHT(INDEX(FPL_Fixtures_Extract[],MATCH($A603,FPL_Fixtures_Extract[[Player]:[Player]],0),MATCH(FPL_Combined[[#Headers],[Gameweek 25]],FPL_Fixtures_Extract[#Headers],0)),3))</f>
        <v>Wilshere</v>
      </c>
      <c r="AA603" t="str">
        <f ca="1">IF(RIGHT(FPL_Combined[[#Headers],[Gameweek 26]],2)&lt;$B$622,INDEX(FPL_Results_Extract[Gameweek 01],MATCH($A603,FPL_Results_Extract[[Player]:[Player]],0)),INDEX(Team_Key[[Abbreviation]:[Abbreviation]],MATCH(LEFT(INDEX(FPL_Fixtures_Extract[],MATCH($A603,FPL_Fixtures_Extract[[Player]:[Player]],0),MATCH(FPL_Combined[[#Headers],[Gameweek 26]],FPL_Fixtures_Extract[#Headers],0)),LEN(INDEX(FPL_Fixtures_Extract[],MATCH($A603,FPL_Fixtures_Extract[[Player]:[Player]],0),MATCH(FPL_Combined[[#Headers],[Gameweek 26]],FPL_Fixtures_Extract[#Headers],0)))-4),Team_Key[[Full Name]:[Full Name]],0))&amp;RIGHT(INDEX(FPL_Fixtures_Extract[],MATCH($A603,FPL_Fixtures_Extract[[Player]:[Player]],0),MATCH(FPL_Combined[[#Headers],[Gameweek 26]],FPL_Fixtures_Extract[#Headers],0)),3))</f>
        <v>WHU(H) 0-2</v>
      </c>
      <c r="AB603" t="str">
        <f ca="1">IF(RIGHT(FPL_Combined[[#Headers],[Gameweek 27]],2)&lt;$B$622,INDEX(FPL_Results_Extract[Gameweek 02],MATCH($A603,FPL_Results_Extract[[Player]:[Player]],0)),INDEX(Team_Key[[Abbreviation]:[Abbreviation]],MATCH(LEFT(INDEX(FPL_Fixtures_Extract[],MATCH($A603,FPL_Fixtures_Extract[[Player]:[Player]],0),MATCH(FPL_Combined[[#Headers],[Gameweek 27]],FPL_Fixtures_Extract[#Headers],0)),LEN(INDEX(FPL_Fixtures_Extract[],MATCH($A603,FPL_Fixtures_Extract[[Player]:[Player]],0),MATCH(FPL_Combined[[#Headers],[Gameweek 27]],FPL_Fixtures_Extract[#Headers],0)))-4),Team_Key[[Full Name]:[Full Name]],0))&amp;RIGHT(INDEX(FPL_Fixtures_Extract[],MATCH($A603,FPL_Fixtures_Extract[[Player]:[Player]],0),MATCH(FPL_Combined[[#Headers],[Gameweek 27]],FPL_Fixtures_Extract[#Headers],0)),3))</f>
        <v>CRY(A) 2-1</v>
      </c>
      <c r="AC603" t="str">
        <f ca="1">IF(RIGHT(FPL_Combined[[#Headers],[Gameweek 28]],2)&lt;$B$622,INDEX(FPL_Results_Extract[Gameweek 03],MATCH($A603,FPL_Results_Extract[[Player]:[Player]],0)),INDEX(Team_Key[[Abbreviation]:[Abbreviation]],MATCH(LEFT(INDEX(FPL_Fixtures_Extract[],MATCH($A603,FPL_Fixtures_Extract[[Player]:[Player]],0),MATCH(FPL_Combined[[#Headers],[Gameweek 28]],FPL_Fixtures_Extract[#Headers],0)),LEN(INDEX(FPL_Fixtures_Extract[],MATCH($A603,FPL_Fixtures_Extract[[Player]:[Player]],0),MATCH(FPL_Combined[[#Headers],[Gameweek 28]],FPL_Fixtures_Extract[#Headers],0)))-4),Team_Key[[Full Name]:[Full Name]],0))&amp;RIGHT(INDEX(FPL_Fixtures_Extract[],MATCH($A603,FPL_Fixtures_Extract[[Player]:[Player]],0),MATCH(FPL_Combined[[#Headers],[Gameweek 28]],FPL_Fixtures_Extract[#Headers],0)),3))</f>
        <v>LIV(H) 0-0</v>
      </c>
      <c r="AD603" t="str">
        <f ca="1">IF(RIGHT(FPL_Combined[[#Headers],[Gameweek 29]],2)&lt;$B$622,INDEX(FPL_Results_Extract[Gameweek 04],MATCH($A603,FPL_Results_Extract[[Player]:[Player]],0)),INDEX(Team_Key[[Abbreviation]:[Abbreviation]],MATCH(LEFT(INDEX(FPL_Fixtures_Extract[],MATCH($A603,FPL_Fixtures_Extract[[Player]:[Player]],0),MATCH(FPL_Combined[[#Headers],[Gameweek 29]],FPL_Fixtures_Extract[#Headers],0)),LEN(INDEX(FPL_Fixtures_Extract[],MATCH($A603,FPL_Fixtures_Extract[[Player]:[Player]],0),MATCH(FPL_Combined[[#Headers],[Gameweek 29]],FPL_Fixtures_Extract[#Headers],0)))-4),Team_Key[[Full Name]:[Full Name]],0))&amp;RIGHT(INDEX(FPL_Fixtures_Extract[],MATCH($A603,FPL_Fixtures_Extract[[Player]:[Player]],0),MATCH(FPL_Combined[[#Headers],[Gameweek 29]],FPL_Fixtures_Extract[#Headers],0)),3))</f>
        <v>WBA(H)</v>
      </c>
      <c r="AE603" t="str">
        <f ca="1">IF(RIGHT(FPL_Combined[[#Headers],[Gameweek 30]],2)&lt;$B$622,INDEX(FPL_Results_Extract[Gameweek 05],MATCH($A603,FPL_Results_Extract[[Player]:[Player]],0)),INDEX(Team_Key[[Abbreviation]:[Abbreviation]],MATCH(LEFT(INDEX(FPL_Fixtures_Extract[],MATCH($A603,FPL_Fixtures_Extract[[Player]:[Player]],0),MATCH(FPL_Combined[[#Headers],[Gameweek 30]],FPL_Fixtures_Extract[#Headers],0)),LEN(INDEX(FPL_Fixtures_Extract[],MATCH($A603,FPL_Fixtures_Extract[[Player]:[Player]],0),MATCH(FPL_Combined[[#Headers],[Gameweek 30]],FPL_Fixtures_Extract[#Headers],0)))-4),Team_Key[[Full Name]:[Full Name]],0))&amp;RIGHT(INDEX(FPL_Fixtures_Extract[],MATCH($A603,FPL_Fixtures_Extract[[Player]:[Player]],0),MATCH(FPL_Combined[[#Headers],[Gameweek 30]],FPL_Fixtures_Extract[#Headers],0)),3))</f>
        <v>EVE(A)</v>
      </c>
      <c r="AF603" t="str">
        <f ca="1">IF(RIGHT(FPL_Combined[[#Headers],[Gameweek 31]],2)&lt;$B$622,INDEX(FPL_Results_Extract[Gameweek 06],MATCH($A603,FPL_Results_Extract[[Player]:[Player]],0)),INDEX(Team_Key[[Abbreviation]:[Abbreviation]],MATCH(LEFT(INDEX(FPL_Fixtures_Extract[],MATCH($A603,FPL_Fixtures_Extract[[Player]:[Player]],0),MATCH(FPL_Combined[[#Headers],[Gameweek 31]],FPL_Fixtures_Extract[#Headers],0)),LEN(INDEX(FPL_Fixtures_Extract[],MATCH($A603,FPL_Fixtures_Extract[[Player]:[Player]],0),MATCH(FPL_Combined[[#Headers],[Gameweek 31]],FPL_Fixtures_Extract[#Headers],0)))-4),Team_Key[[Full Name]:[Full Name]],0))&amp;RIGHT(INDEX(FPL_Fixtures_Extract[],MATCH($A603,FPL_Fixtures_Extract[[Player]:[Player]],0),MATCH(FPL_Combined[[#Headers],[Gameweek 31]],FPL_Fixtures_Extract[#Headers],0)),3))</f>
        <v>WAT(H)</v>
      </c>
      <c r="AG603" t="str">
        <f ca="1">IF(RIGHT(FPL_Combined[[#Headers],[Gameweek 32]],2)&lt;$B$622,INDEX(FPL_Results_Extract[Gameweek 07],MATCH($A603,FPL_Results_Extract[[Player]:[Player]],0)),INDEX(Team_Key[[Abbreviation]:[Abbreviation]],MATCH(LEFT(INDEX(FPL_Fixtures_Extract[],MATCH($A603,FPL_Fixtures_Extract[[Player]:[Player]],0),MATCH(FPL_Combined[[#Headers],[Gameweek 32]],FPL_Fixtures_Extract[#Headers],0)),LEN(INDEX(FPL_Fixtures_Extract[],MATCH($A603,FPL_Fixtures_Extract[[Player]:[Player]],0),MATCH(FPL_Combined[[#Headers],[Gameweek 32]],FPL_Fixtures_Extract[#Headers],0)))-4),Team_Key[[Full Name]:[Full Name]],0))&amp;RIGHT(INDEX(FPL_Fixtures_Extract[],MATCH($A603,FPL_Fixtures_Extract[[Player]:[Player]],0),MATCH(FPL_Combined[[#Headers],[Gameweek 32]],FPL_Fixtures_Extract[#Headers],0)),3))</f>
        <v>WHU(A)</v>
      </c>
      <c r="AH603" t="str">
        <f ca="1">IF(RIGHT(FPL_Combined[[#Headers],[Gameweek 33]],2)&lt;$B$622,INDEX(FPL_Results_Extract[Gameweek 08],MATCH($A603,FPL_Results_Extract[[Player]:[Player]],0)),INDEX(Team_Key[[Abbreviation]:[Abbreviation]],MATCH(LEFT(INDEX(FPL_Fixtures_Extract[],MATCH($A603,FPL_Fixtures_Extract[[Player]:[Player]],0),MATCH(FPL_Combined[[#Headers],[Gameweek 33]],FPL_Fixtures_Extract[#Headers],0)),LEN(INDEX(FPL_Fixtures_Extract[],MATCH($A603,FPL_Fixtures_Extract[[Player]:[Player]],0),MATCH(FPL_Combined[[#Headers],[Gameweek 33]],FPL_Fixtures_Extract[#Headers],0)))-4),Team_Key[[Full Name]:[Full Name]],0))&amp;RIGHT(INDEX(FPL_Fixtures_Extract[],MATCH($A603,FPL_Fixtures_Extract[[Player]:[Player]],0),MATCH(FPL_Combined[[#Headers],[Gameweek 33]],FPL_Fixtures_Extract[#Headers],0)),3))</f>
        <v>CRY(H)</v>
      </c>
      <c r="AI603" t="str">
        <f ca="1">IF(RIGHT(FPL_Combined[[#Headers],[Gameweek 34]],2)&lt;$B$622,INDEX(FPL_Results_Extract[Gameweek 09],MATCH($A603,FPL_Results_Extract[[Player]:[Player]],0)),INDEX(Team_Key[[Abbreviation]:[Abbreviation]],MATCH(LEFT(INDEX(FPL_Fixtures_Extract[],MATCH($A603,FPL_Fixtures_Extract[[Player]:[Player]],0),MATCH(FPL_Combined[[#Headers],[Gameweek 34]],FPL_Fixtures_Extract[#Headers],0)),LEN(INDEX(FPL_Fixtures_Extract[],MATCH($A603,FPL_Fixtures_Extract[[Player]:[Player]],0),MATCH(FPL_Combined[[#Headers],[Gameweek 34]],FPL_Fixtures_Extract[#Headers],0)))-4),Team_Key[[Full Name]:[Full Name]],0))&amp;RIGHT(INDEX(FPL_Fixtures_Extract[],MATCH($A603,FPL_Fixtures_Extract[[Player]:[Player]],0),MATCH(FPL_Combined[[#Headers],[Gameweek 34]],FPL_Fixtures_Extract[#Headers],0)),3))</f>
        <v>SUN(A)</v>
      </c>
      <c r="AJ603" t="str">
        <f ca="1">IF(RIGHT(FPL_Combined[[#Headers],[Gameweek 35]],2)&lt;$B$622,INDEX(FPL_Results_Extract[Gameweek 10],MATCH($A603,FPL_Results_Extract[[Player]:[Player]],0)),INDEX(Team_Key[[Abbreviation]:[Abbreviation]],MATCH(LEFT(INDEX(FPL_Fixtures_Extract[],MATCH($A603,FPL_Fixtures_Extract[[Player]:[Player]],0),MATCH(FPL_Combined[[#Headers],[Gameweek 35]],FPL_Fixtures_Extract[#Headers],0)),LEN(INDEX(FPL_Fixtures_Extract[],MATCH($A603,FPL_Fixtures_Extract[[Player]:[Player]],0),MATCH(FPL_Combined[[#Headers],[Gameweek 35]],FPL_Fixtures_Extract[#Headers],0)))-4),Team_Key[[Full Name]:[Full Name]],0))&amp;RIGHT(INDEX(FPL_Fixtures_Extract[],MATCH($A603,FPL_Fixtures_Extract[[Player]:[Player]],0),MATCH(FPL_Combined[[#Headers],[Gameweek 35]],FPL_Fixtures_Extract[#Headers],0)),3))</f>
        <v>NOR(H)</v>
      </c>
      <c r="AK603" t="str">
        <f ca="1">IF(RIGHT(FPL_Combined[[#Headers],[Gameweek 36]],2)&lt;$B$622,INDEX(FPL_Results_Extract[Gameweek 11],MATCH($A603,FPL_Results_Extract[[Player]:[Player]],0)),INDEX(Team_Key[[Abbreviation]:[Abbreviation]],MATCH(LEFT(INDEX(FPL_Fixtures_Extract[],MATCH($A603,FPL_Fixtures_Extract[[Player]:[Player]],0),MATCH(FPL_Combined[[#Headers],[Gameweek 36]],FPL_Fixtures_Extract[#Headers],0)),LEN(INDEX(FPL_Fixtures_Extract[],MATCH($A603,FPL_Fixtures_Extract[[Player]:[Player]],0),MATCH(FPL_Combined[[#Headers],[Gameweek 36]],FPL_Fixtures_Extract[#Headers],0)))-4),Team_Key[[Full Name]:[Full Name]],0))&amp;RIGHT(INDEX(FPL_Fixtures_Extract[],MATCH($A603,FPL_Fixtures_Extract[[Player]:[Player]],0),MATCH(FPL_Combined[[#Headers],[Gameweek 36]],FPL_Fixtures_Extract[#Headers],0)),3))</f>
        <v>MCI(A)</v>
      </c>
      <c r="AL603" t="str">
        <f ca="1">IF(RIGHT(FPL_Combined[[#Headers],[Gameweek 37]],2)&lt;$B$622,INDEX(FPL_Results_Extract[Gameweek 12],MATCH($A603,FPL_Results_Extract[[Player]:[Player]],0)),INDEX(Team_Key[[Abbreviation]:[Abbreviation]],MATCH(LEFT(INDEX(FPL_Fixtures_Extract[],MATCH($A603,FPL_Fixtures_Extract[[Player]:[Player]],0),MATCH(FPL_Combined[[#Headers],[Gameweek 37]],FPL_Fixtures_Extract[#Headers],0)),LEN(INDEX(FPL_Fixtures_Extract[],MATCH($A603,FPL_Fixtures_Extract[[Player]:[Player]],0),MATCH(FPL_Combined[[#Headers],[Gameweek 37]],FPL_Fixtures_Extract[#Headers],0)))-4),Team_Key[[Full Name]:[Full Name]],0))&amp;RIGHT(INDEX(FPL_Fixtures_Extract[],MATCH($A603,FPL_Fixtures_Extract[[Player]:[Player]],0),MATCH(FPL_Combined[[#Headers],[Gameweek 37]],FPL_Fixtures_Extract[#Headers],0)),3))</f>
        <v>AVL(H)</v>
      </c>
      <c r="AM603" t="e">
        <f ca="1">IF(RIGHT(FPL_Combined[[#Headers],[Gameweek 38]],2)&lt;$B$622,INDEX(FPL_Results_Extract[Gameweek 13],MATCH($A603,FPL_Results_Extract[[Player]:[Player]],0)),INDEX(Team_Key[[Abbreviation]:[Abbreviation]],MATCH(LEFT(INDEX(FPL_Fixtures_Extract[],MATCH($A603,FPL_Fixtures_Extract[[Player]:[Player]],0),MATCH(FPL_Combined[[#Headers],[Gameweek 38]],FPL_Fixtures_Extract[#Headers],0)),LEN(INDEX(FPL_Fixtures_Extract[],MATCH($A603,FPL_Fixtures_Extract[[Player]:[Player]],0),MATCH(FPL_Combined[[#Headers],[Gameweek 38]],FPL_Fixtures_Extract[#Headers],0)))-4),Team_Key[[Full Name]:[Full Name]],0))&amp;RIGHT(INDEX(FPL_Fixtures_Extract[],MATCH($A603,FPL_Fixtures_Extract[[Player]:[Player]],0),MATCH(FPL_Combined[[#Headers],[Gameweek 38]],FPL_Fixtures_Extract[#Headers],0)),3))</f>
        <v>#VALUE!</v>
      </c>
    </row>
    <row r="604" spans="1:39" x14ac:dyDescent="0.45">
      <c r="A604" t="s">
        <v>655</v>
      </c>
      <c r="B604" t="str">
        <f ca="1">IF(RIGHT(FPL_Combined[[#Headers],[Gameweek 01]],2)&lt;$B$622,INDEX(FPL_Results_Extract[Gameweek 01],MATCH($A604,FPL_Results_Extract[[Player]:[Player]],0)),INDEX(Team_Key[[Abbreviation]:[Abbreviation]],MATCH(LEFT(INDEX(FPL_Fixtures_Extract[],MATCH($A604,FPL_Fixtures_Extract[[Player]:[Player]],0),MATCH(FPL_Combined[[#Headers],[Gameweek 01]],FPL_Fixtures_Extract[#Headers],0)),LEN(INDEX(FPL_Fixtures_Extract[],MATCH($A604,FPL_Fixtures_Extract[[Player]:[Player]],0),MATCH(FPL_Combined[[#Headers],[Gameweek 01]],FPL_Fixtures_Extract[#Headers],0)))-4),Team_Key[[Full Name]:[Full Name]],0))&amp;RIGHT(INDEX(FPL_Fixtures_Extract[],MATCH($A604,FPL_Fixtures_Extract[[Player]:[Player]],0),MATCH(FPL_Combined[[#Headers],[Gameweek 01]],FPL_Fixtures_Extract[#Headers],0)),3))</f>
        <v>LIV(H) 0-1</v>
      </c>
      <c r="C604" t="str">
        <f ca="1">IF(RIGHT(FPL_Combined[[#Headers],[Gameweek 02]],2)&lt;$B$622,INDEX(FPL_Results_Extract[Gameweek 02],MATCH($A604,FPL_Results_Extract[[Player]:[Player]],0)),INDEX(Team_Key[[Abbreviation]:[Abbreviation]],MATCH(LEFT(INDEX(FPL_Fixtures_Extract[],MATCH($A604,FPL_Fixtures_Extract[[Player]:[Player]],0),MATCH(FPL_Combined[[#Headers],[Gameweek 02]],FPL_Fixtures_Extract[#Headers],0)),LEN(INDEX(FPL_Fixtures_Extract[],MATCH($A604,FPL_Fixtures_Extract[[Player]:[Player]],0),MATCH(FPL_Combined[[#Headers],[Gameweek 02]],FPL_Fixtures_Extract[#Headers],0)))-4),Team_Key[[Full Name]:[Full Name]],0))&amp;RIGHT(INDEX(FPL_Fixtures_Extract[],MATCH($A604,FPL_Fixtures_Extract[[Player]:[Player]],0),MATCH(FPL_Combined[[#Headers],[Gameweek 02]],FPL_Fixtures_Extract[#Headers],0)),3))</f>
        <v>TOT(A) 2-2</v>
      </c>
      <c r="D604" t="str">
        <f ca="1">IF(RIGHT(FPL_Combined[[#Headers],[Gameweek 03]],2)&lt;$B$622,INDEX(FPL_Results_Extract[Gameweek 03],MATCH($A604,FPL_Results_Extract[[Player]:[Player]],0)),INDEX(Team_Key[[Abbreviation]:[Abbreviation]],MATCH(LEFT(INDEX(FPL_Fixtures_Extract[],MATCH($A604,FPL_Fixtures_Extract[[Player]:[Player]],0),MATCH(FPL_Combined[[#Headers],[Gameweek 03]],FPL_Fixtures_Extract[#Headers],0)),LEN(INDEX(FPL_Fixtures_Extract[],MATCH($A604,FPL_Fixtures_Extract[[Player]:[Player]],0),MATCH(FPL_Combined[[#Headers],[Gameweek 03]],FPL_Fixtures_Extract[#Headers],0)))-4),Team_Key[[Full Name]:[Full Name]],0))&amp;RIGHT(INDEX(FPL_Fixtures_Extract[],MATCH($A604,FPL_Fixtures_Extract[[Player]:[Player]],0),MATCH(FPL_Combined[[#Headers],[Gameweek 03]],FPL_Fixtures_Extract[#Headers],0)),3))</f>
        <v>NOR(A) 1-1</v>
      </c>
      <c r="E604" t="str">
        <f ca="1">IF(RIGHT(FPL_Combined[[#Headers],[Gameweek 04]],2)&lt;$B$622,INDEX(FPL_Results_Extract[Gameweek 04],MATCH($A604,FPL_Results_Extract[[Player]:[Player]],0)),INDEX(Team_Key[[Abbreviation]:[Abbreviation]],MATCH(LEFT(INDEX(FPL_Fixtures_Extract[],MATCH($A604,FPL_Fixtures_Extract[[Player]:[Player]],0),MATCH(FPL_Combined[[#Headers],[Gameweek 04]],FPL_Fixtures_Extract[#Headers],0)),LEN(INDEX(FPL_Fixtures_Extract[],MATCH($A604,FPL_Fixtures_Extract[[Player]:[Player]],0),MATCH(FPL_Combined[[#Headers],[Gameweek 04]],FPL_Fixtures_Extract[#Headers],0)))-4),Team_Key[[Full Name]:[Full Name]],0))&amp;RIGHT(INDEX(FPL_Fixtures_Extract[],MATCH($A604,FPL_Fixtures_Extract[[Player]:[Player]],0),MATCH(FPL_Combined[[#Headers],[Gameweek 04]],FPL_Fixtures_Extract[#Headers],0)),3))</f>
        <v>WBA(H) 0-1</v>
      </c>
      <c r="F604" t="str">
        <f ca="1">IF(RIGHT(FPL_Combined[[#Headers],[Gameweek 05]],2)&lt;$B$622,INDEX(FPL_Results_Extract[Gameweek 05],MATCH($A604,FPL_Results_Extract[[Player]:[Player]],0)),INDEX(Team_Key[[Abbreviation]:[Abbreviation]],MATCH(LEFT(INDEX(FPL_Fixtures_Extract[],MATCH($A604,FPL_Fixtures_Extract[[Player]:[Player]],0),MATCH(FPL_Combined[[#Headers],[Gameweek 05]],FPL_Fixtures_Extract[#Headers],0)),LEN(INDEX(FPL_Fixtures_Extract[],MATCH($A604,FPL_Fixtures_Extract[[Player]:[Player]],0),MATCH(FPL_Combined[[#Headers],[Gameweek 05]],FPL_Fixtures_Extract[#Headers],0)))-4),Team_Key[[Full Name]:[Full Name]],0))&amp;RIGHT(INDEX(FPL_Fixtures_Extract[],MATCH($A604,FPL_Fixtures_Extract[[Player]:[Player]],0),MATCH(FPL_Combined[[#Headers],[Gameweek 05]],FPL_Fixtures_Extract[#Headers],0)),3))</f>
        <v>ARS(A) 0-2</v>
      </c>
      <c r="G604" t="str">
        <f ca="1">IF(RIGHT(FPL_Combined[[#Headers],[Gameweek 06]],2)&lt;$B$622,INDEX(FPL_Results_Extract[Gameweek 06],MATCH($A604,FPL_Results_Extract[[Player]:[Player]],0)),INDEX(Team_Key[[Abbreviation]:[Abbreviation]],MATCH(LEFT(INDEX(FPL_Fixtures_Extract[],MATCH($A604,FPL_Fixtures_Extract[[Player]:[Player]],0),MATCH(FPL_Combined[[#Headers],[Gameweek 06]],FPL_Fixtures_Extract[#Headers],0)),LEN(INDEX(FPL_Fixtures_Extract[],MATCH($A604,FPL_Fixtures_Extract[[Player]:[Player]],0),MATCH(FPL_Combined[[#Headers],[Gameweek 06]],FPL_Fixtures_Extract[#Headers],0)))-4),Team_Key[[Full Name]:[Full Name]],0))&amp;RIGHT(INDEX(FPL_Fixtures_Extract[],MATCH($A604,FPL_Fixtures_Extract[[Player]:[Player]],0),MATCH(FPL_Combined[[#Headers],[Gameweek 06]],FPL_Fixtures_Extract[#Headers],0)),3))</f>
        <v>LEI(H) 2-2</v>
      </c>
      <c r="H604" t="str">
        <f ca="1">IF(RIGHT(FPL_Combined[[#Headers],[Gameweek 07]],2)&lt;$B$622,INDEX(FPL_Results_Extract[Gameweek 07],MATCH($A604,FPL_Results_Extract[[Player]:[Player]],0)),INDEX(Team_Key[[Abbreviation]:[Abbreviation]],MATCH(LEFT(INDEX(FPL_Fixtures_Extract[],MATCH($A604,FPL_Fixtures_Extract[[Player]:[Player]],0),MATCH(FPL_Combined[[#Headers],[Gameweek 07]],FPL_Fixtures_Extract[#Headers],0)),LEN(INDEX(FPL_Fixtures_Extract[],MATCH($A604,FPL_Fixtures_Extract[[Player]:[Player]],0),MATCH(FPL_Combined[[#Headers],[Gameweek 07]],FPL_Fixtures_Extract[#Headers],0)))-4),Team_Key[[Full Name]:[Full Name]],0))&amp;RIGHT(INDEX(FPL_Fixtures_Extract[],MATCH($A604,FPL_Fixtures_Extract[[Player]:[Player]],0),MATCH(FPL_Combined[[#Headers],[Gameweek 07]],FPL_Fixtures_Extract[#Headers],0)),3))</f>
        <v>BOU(H) 2-1</v>
      </c>
      <c r="I604" t="str">
        <f ca="1">IF(RIGHT(FPL_Combined[[#Headers],[Gameweek 08]],2)&lt;$B$622,INDEX(FPL_Results_Extract[Gameweek 08],MATCH($A604,FPL_Results_Extract[[Player]:[Player]],0)),INDEX(Team_Key[[Abbreviation]:[Abbreviation]],MATCH(LEFT(INDEX(FPL_Fixtures_Extract[],MATCH($A604,FPL_Fixtures_Extract[[Player]:[Player]],0),MATCH(FPL_Combined[[#Headers],[Gameweek 08]],FPL_Fixtures_Extract[#Headers],0)),LEN(INDEX(FPL_Fixtures_Extract[],MATCH($A604,FPL_Fixtures_Extract[[Player]:[Player]],0),MATCH(FPL_Combined[[#Headers],[Gameweek 08]],FPL_Fixtures_Extract[#Headers],0)))-4),Team_Key[[Full Name]:[Full Name]],0))&amp;RIGHT(INDEX(FPL_Fixtures_Extract[],MATCH($A604,FPL_Fixtures_Extract[[Player]:[Player]],0),MATCH(FPL_Combined[[#Headers],[Gameweek 08]],FPL_Fixtures_Extract[#Headers],0)),3))</f>
        <v>AVL(A) 1-0</v>
      </c>
      <c r="J604" t="str">
        <f ca="1">IF(RIGHT(FPL_Combined[[#Headers],[Gameweek 09]],2)&lt;$B$622,INDEX(FPL_Results_Extract[Gameweek 09],MATCH($A604,FPL_Results_Extract[[Player]:[Player]],0)),INDEX(Team_Key[[Abbreviation]:[Abbreviation]],MATCH(LEFT(INDEX(FPL_Fixtures_Extract[],MATCH($A604,FPL_Fixtures_Extract[[Player]:[Player]],0),MATCH(FPL_Combined[[#Headers],[Gameweek 09]],FPL_Fixtures_Extract[#Headers],0)),LEN(INDEX(FPL_Fixtures_Extract[],MATCH($A604,FPL_Fixtures_Extract[[Player]:[Player]],0),MATCH(FPL_Combined[[#Headers],[Gameweek 09]],FPL_Fixtures_Extract[#Headers],0)))-4),Team_Key[[Full Name]:[Full Name]],0))&amp;RIGHT(INDEX(FPL_Fixtures_Extract[],MATCH($A604,FPL_Fixtures_Extract[[Player]:[Player]],0),MATCH(FPL_Combined[[#Headers],[Gameweek 09]],FPL_Fixtures_Extract[#Headers],0)),3))</f>
        <v>SWA(A) 1-0</v>
      </c>
      <c r="K604" t="str">
        <f ca="1">IF(RIGHT(FPL_Combined[[#Headers],[Gameweek 10]],2)&lt;$B$622,INDEX(FPL_Results_Extract[Gameweek 10],MATCH($A604,FPL_Results_Extract[[Player]:[Player]],0)),INDEX(Team_Key[[Abbreviation]:[Abbreviation]],MATCH(LEFT(INDEX(FPL_Fixtures_Extract[],MATCH($A604,FPL_Fixtures_Extract[[Player]:[Player]],0),MATCH(FPL_Combined[[#Headers],[Gameweek 10]],FPL_Fixtures_Extract[#Headers],0)),LEN(INDEX(FPL_Fixtures_Extract[],MATCH($A604,FPL_Fixtures_Extract[[Player]:[Player]],0),MATCH(FPL_Combined[[#Headers],[Gameweek 10]],FPL_Fixtures_Extract[#Headers],0)))-4),Team_Key[[Full Name]:[Full Name]],0))&amp;RIGHT(INDEX(FPL_Fixtures_Extract[],MATCH($A604,FPL_Fixtures_Extract[[Player]:[Player]],0),MATCH(FPL_Combined[[#Headers],[Gameweek 10]],FPL_Fixtures_Extract[#Headers],0)),3))</f>
        <v>WAT(H) 0-2</v>
      </c>
      <c r="L604" t="str">
        <f ca="1">IF(RIGHT(FPL_Combined[[#Headers],[Gameweek 11]],2)&lt;$B$622,INDEX(FPL_Results_Extract[Gameweek 11],MATCH($A604,FPL_Results_Extract[[Player]:[Player]],0)),INDEX(Team_Key[[Abbreviation]:[Abbreviation]],MATCH(LEFT(INDEX(FPL_Fixtures_Extract[],MATCH($A604,FPL_Fixtures_Extract[[Player]:[Player]],0),MATCH(FPL_Combined[[#Headers],[Gameweek 11]],FPL_Fixtures_Extract[#Headers],0)),LEN(INDEX(FPL_Fixtures_Extract[],MATCH($A604,FPL_Fixtures_Extract[[Player]:[Player]],0),MATCH(FPL_Combined[[#Headers],[Gameweek 11]],FPL_Fixtures_Extract[#Headers],0)))-4),Team_Key[[Full Name]:[Full Name]],0))&amp;RIGHT(INDEX(FPL_Fixtures_Extract[],MATCH($A604,FPL_Fixtures_Extract[[Player]:[Player]],0),MATCH(FPL_Combined[[#Headers],[Gameweek 11]],FPL_Fixtures_Extract[#Headers],0)),3))</f>
        <v>NEW(A) 0-0</v>
      </c>
      <c r="M604" t="str">
        <f ca="1">IF(RIGHT(FPL_Combined[[#Headers],[Gameweek 12]],2)&lt;$B$622,INDEX(FPL_Results_Extract[Gameweek 12],MATCH($A604,FPL_Results_Extract[[Player]:[Player]],0)),INDEX(Team_Key[[Abbreviation]:[Abbreviation]],MATCH(LEFT(INDEX(FPL_Fixtures_Extract[],MATCH($A604,FPL_Fixtures_Extract[[Player]:[Player]],0),MATCH(FPL_Combined[[#Headers],[Gameweek 12]],FPL_Fixtures_Extract[#Headers],0)),LEN(INDEX(FPL_Fixtures_Extract[],MATCH($A604,FPL_Fixtures_Extract[[Player]:[Player]],0),MATCH(FPL_Combined[[#Headers],[Gameweek 12]],FPL_Fixtures_Extract[#Headers],0)))-4),Team_Key[[Full Name]:[Full Name]],0))&amp;RIGHT(INDEX(FPL_Fixtures_Extract[],MATCH($A604,FPL_Fixtures_Extract[[Player]:[Player]],0),MATCH(FPL_Combined[[#Headers],[Gameweek 12]],FPL_Fixtures_Extract[#Headers],0)),3))</f>
        <v>CHE(H) 1-0</v>
      </c>
      <c r="N604" t="str">
        <f ca="1">IF(RIGHT(FPL_Combined[[#Headers],[Gameweek 13]],2)&lt;$B$622,INDEX(FPL_Results_Extract[Gameweek 13],MATCH($A604,FPL_Results_Extract[[Player]:[Player]],0)),INDEX(Team_Key[[Abbreviation]:[Abbreviation]],MATCH(LEFT(INDEX(FPL_Fixtures_Extract[],MATCH($A604,FPL_Fixtures_Extract[[Player]:[Player]],0),MATCH(FPL_Combined[[#Headers],[Gameweek 13]],FPL_Fixtures_Extract[#Headers],0)),LEN(INDEX(FPL_Fixtures_Extract[],MATCH($A604,FPL_Fixtures_Extract[[Player]:[Player]],0),MATCH(FPL_Combined[[#Headers],[Gameweek 13]],FPL_Fixtures_Extract[#Headers],0)))-4),Team_Key[[Full Name]:[Full Name]],0))&amp;RIGHT(INDEX(FPL_Fixtures_Extract[],MATCH($A604,FPL_Fixtures_Extract[[Player]:[Player]],0),MATCH(FPL_Combined[[#Headers],[Gameweek 13]],FPL_Fixtures_Extract[#Headers],0)),3))</f>
        <v>SOU(A) 1-0</v>
      </c>
      <c r="O604" t="str">
        <f ca="1">IF(RIGHT(FPL_Combined[[#Headers],[Gameweek 14]],2)&lt;$B$622,INDEX(FPL_Results_Extract[Gameweek 14],MATCH($A604,FPL_Results_Extract[[Player]:[Player]],0)),INDEX(Team_Key[[Abbreviation]:[Abbreviation]],MATCH(LEFT(INDEX(FPL_Fixtures_Extract[],MATCH($A604,FPL_Fixtures_Extract[[Player]:[Player]],0),MATCH(FPL_Combined[[#Headers],[Gameweek 14]],FPL_Fixtures_Extract[#Headers],0)),LEN(INDEX(FPL_Fixtures_Extract[],MATCH($A604,FPL_Fixtures_Extract[[Player]:[Player]],0),MATCH(FPL_Combined[[#Headers],[Gameweek 14]],FPL_Fixtures_Extract[#Headers],0)))-4),Team_Key[[Full Name]:[Full Name]],0))&amp;RIGHT(INDEX(FPL_Fixtures_Extract[],MATCH($A604,FPL_Fixtures_Extract[[Player]:[Player]],0),MATCH(FPL_Combined[[#Headers],[Gameweek 14]],FPL_Fixtures_Extract[#Headers],0)),3))</f>
        <v>SUN(A) 0-2</v>
      </c>
      <c r="P604" t="str">
        <f ca="1">IF(RIGHT(FPL_Combined[[#Headers],[Gameweek 15]],2)&lt;$B$622,INDEX(FPL_Results_Extract[Gameweek 15],MATCH($A604,FPL_Results_Extract[[Player]:[Player]],0)),INDEX(Team_Key[[Abbreviation]:[Abbreviation]],MATCH(LEFT(INDEX(FPL_Fixtures_Extract[],MATCH($A604,FPL_Fixtures_Extract[[Player]:[Player]],0),MATCH(FPL_Combined[[#Headers],[Gameweek 15]],FPL_Fixtures_Extract[#Headers],0)),LEN(INDEX(FPL_Fixtures_Extract[],MATCH($A604,FPL_Fixtures_Extract[[Player]:[Player]],0),MATCH(FPL_Combined[[#Headers],[Gameweek 15]],FPL_Fixtures_Extract[#Headers],0)))-4),Team_Key[[Full Name]:[Full Name]],0))&amp;RIGHT(INDEX(FPL_Fixtures_Extract[],MATCH($A604,FPL_Fixtures_Extract[[Player]:[Player]],0),MATCH(FPL_Combined[[#Headers],[Gameweek 15]],FPL_Fixtures_Extract[#Headers],0)),3))</f>
        <v>MCI(H) 2-0</v>
      </c>
      <c r="Q604" t="str">
        <f ca="1">IF(RIGHT(FPL_Combined[[#Headers],[Gameweek 16]],2)&lt;$B$622,INDEX(FPL_Results_Extract[Gameweek 16],MATCH($A604,FPL_Results_Extract[[Player]:[Player]],0)),INDEX(Team_Key[[Abbreviation]:[Abbreviation]],MATCH(LEFT(INDEX(FPL_Fixtures_Extract[],MATCH($A604,FPL_Fixtures_Extract[[Player]:[Player]],0),MATCH(FPL_Combined[[#Headers],[Gameweek 16]],FPL_Fixtures_Extract[#Headers],0)),LEN(INDEX(FPL_Fixtures_Extract[],MATCH($A604,FPL_Fixtures_Extract[[Player]:[Player]],0),MATCH(FPL_Combined[[#Headers],[Gameweek 16]],FPL_Fixtures_Extract[#Headers],0)))-4),Team_Key[[Full Name]:[Full Name]],0))&amp;RIGHT(INDEX(FPL_Fixtures_Extract[],MATCH($A604,FPL_Fixtures_Extract[[Player]:[Player]],0),MATCH(FPL_Combined[[#Headers],[Gameweek 16]],FPL_Fixtures_Extract[#Headers],0)),3))</f>
        <v>WHU(A) 0-0</v>
      </c>
      <c r="R604" t="str">
        <f ca="1">IF(RIGHT(FPL_Combined[[#Headers],[Gameweek 17]],2)&lt;$B$622,INDEX(FPL_Results_Extract[Gameweek 17],MATCH($A604,FPL_Results_Extract[[Player]:[Player]],0)),INDEX(Team_Key[[Abbreviation]:[Abbreviation]],MATCH(LEFT(INDEX(FPL_Fixtures_Extract[],MATCH($A604,FPL_Fixtures_Extract[[Player]:[Player]],0),MATCH(FPL_Combined[[#Headers],[Gameweek 17]],FPL_Fixtures_Extract[#Headers],0)),LEN(INDEX(FPL_Fixtures_Extract[],MATCH($A604,FPL_Fixtures_Extract[[Player]:[Player]],0),MATCH(FPL_Combined[[#Headers],[Gameweek 17]],FPL_Fixtures_Extract[#Headers],0)))-4),Team_Key[[Full Name]:[Full Name]],0))&amp;RIGHT(INDEX(FPL_Fixtures_Extract[],MATCH($A604,FPL_Fixtures_Extract[[Player]:[Player]],0),MATCH(FPL_Combined[[#Headers],[Gameweek 17]],FPL_Fixtures_Extract[#Headers],0)),3))</f>
        <v>CRY(H) 1-2</v>
      </c>
      <c r="S604" t="str">
        <f ca="1">IF(RIGHT(FPL_Combined[[#Headers],[Gameweek 18]],2)&lt;$B$622,INDEX(FPL_Results_Extract[Gameweek 18],MATCH($A604,FPL_Results_Extract[[Player]:[Player]],0)),INDEX(Team_Key[[Abbreviation]:[Abbreviation]],MATCH(LEFT(INDEX(FPL_Fixtures_Extract[],MATCH($A604,FPL_Fixtures_Extract[[Player]:[Player]],0),MATCH(FPL_Combined[[#Headers],[Gameweek 18]],FPL_Fixtures_Extract[#Headers],0)),LEN(INDEX(FPL_Fixtures_Extract[],MATCH($A604,FPL_Fixtures_Extract[[Player]:[Player]],0),MATCH(FPL_Combined[[#Headers],[Gameweek 18]],FPL_Fixtures_Extract[#Headers],0)))-4),Team_Key[[Full Name]:[Full Name]],0))&amp;RIGHT(INDEX(FPL_Fixtures_Extract[],MATCH($A604,FPL_Fixtures_Extract[[Player]:[Player]],0),MATCH(FPL_Combined[[#Headers],[Gameweek 18]],FPL_Fixtures_Extract[#Headers],0)),3))</f>
        <v>MUN(H) 2-0</v>
      </c>
      <c r="T604" t="str">
        <f ca="1">IF(RIGHT(FPL_Combined[[#Headers],[Gameweek 19]],2)&lt;$B$622,INDEX(FPL_Results_Extract[Gameweek 19],MATCH($A604,FPL_Results_Extract[[Player]:[Player]],0)),INDEX(Team_Key[[Abbreviation]:[Abbreviation]],MATCH(LEFT(INDEX(FPL_Fixtures_Extract[],MATCH($A604,FPL_Fixtures_Extract[[Player]:[Player]],0),MATCH(FPL_Combined[[#Headers],[Gameweek 19]],FPL_Fixtures_Extract[#Headers],0)),LEN(INDEX(FPL_Fixtures_Extract[],MATCH($A604,FPL_Fixtures_Extract[[Player]:[Player]],0),MATCH(FPL_Combined[[#Headers],[Gameweek 19]],FPL_Fixtures_Extract[#Headers],0)))-4),Team_Key[[Full Name]:[Full Name]],0))&amp;RIGHT(INDEX(FPL_Fixtures_Extract[],MATCH($A604,FPL_Fixtures_Extract[[Player]:[Player]],0),MATCH(FPL_Combined[[#Headers],[Gameweek 19]],FPL_Fixtures_Extract[#Headers],0)),3))</f>
        <v>EVE(A) 4-3</v>
      </c>
      <c r="U604" t="str">
        <f ca="1">IF(RIGHT(FPL_Combined[[#Headers],[Gameweek 20]],2)&lt;$B$622,INDEX(FPL_Results_Extract[Gameweek 20],MATCH($A604,FPL_Results_Extract[[Player]:[Player]],0)),INDEX(Team_Key[[Abbreviation]:[Abbreviation]],MATCH(LEFT(INDEX(FPL_Fixtures_Extract[],MATCH($A604,FPL_Fixtures_Extract[[Player]:[Player]],0),MATCH(FPL_Combined[[#Headers],[Gameweek 20]],FPL_Fixtures_Extract[#Headers],0)),LEN(INDEX(FPL_Fixtures_Extract[],MATCH($A604,FPL_Fixtures_Extract[[Player]:[Player]],0),MATCH(FPL_Combined[[#Headers],[Gameweek 20]],FPL_Fixtures_Extract[#Headers],0)))-4),Team_Key[[Full Name]:[Full Name]],0))&amp;RIGHT(INDEX(FPL_Fixtures_Extract[],MATCH($A604,FPL_Fixtures_Extract[[Player]:[Player]],0),MATCH(FPL_Combined[[#Headers],[Gameweek 20]],FPL_Fixtures_Extract[#Headers],0)),3))</f>
        <v>WBA(A) 1-2</v>
      </c>
      <c r="V604" t="str">
        <f ca="1">IF(RIGHT(FPL_Combined[[#Headers],[Gameweek 21]],2)&lt;$B$622,INDEX(FPL_Results_Extract[Gameweek 21],MATCH($A604,FPL_Results_Extract[[Player]:[Player]],0)),INDEX(Team_Key[[Abbreviation]:[Abbreviation]],MATCH(LEFT(INDEX(FPL_Fixtures_Extract[],MATCH($A604,FPL_Fixtures_Extract[[Player]:[Player]],0),MATCH(FPL_Combined[[#Headers],[Gameweek 21]],FPL_Fixtures_Extract[#Headers],0)),LEN(INDEX(FPL_Fixtures_Extract[],MATCH($A604,FPL_Fixtures_Extract[[Player]:[Player]],0),MATCH(FPL_Combined[[#Headers],[Gameweek 21]],FPL_Fixtures_Extract[#Headers],0)))-4),Team_Key[[Full Name]:[Full Name]],0))&amp;RIGHT(INDEX(FPL_Fixtures_Extract[],MATCH($A604,FPL_Fixtures_Extract[[Player]:[Player]],0),MATCH(FPL_Combined[[#Headers],[Gameweek 21]],FPL_Fixtures_Extract[#Headers],0)),3))</f>
        <v>NOR(H) 3-1</v>
      </c>
      <c r="W604" t="str">
        <f ca="1">IF(RIGHT(FPL_Combined[[#Headers],[Gameweek 22]],2)&lt;$B$622,INDEX(FPL_Results_Extract[Gameweek 22],MATCH($A604,FPL_Results_Extract[[Player]:[Player]],0)),INDEX(Team_Key[[Abbreviation]:[Abbreviation]],MATCH(LEFT(INDEX(FPL_Fixtures_Extract[],MATCH($A604,FPL_Fixtures_Extract[[Player]:[Player]],0),MATCH(FPL_Combined[[#Headers],[Gameweek 22]],FPL_Fixtures_Extract[#Headers],0)),LEN(INDEX(FPL_Fixtures_Extract[],MATCH($A604,FPL_Fixtures_Extract[[Player]:[Player]],0),MATCH(FPL_Combined[[#Headers],[Gameweek 22]],FPL_Fixtures_Extract[#Headers],0)))-4),Team_Key[[Full Name]:[Full Name]],0))&amp;RIGHT(INDEX(FPL_Fixtures_Extract[],MATCH($A604,FPL_Fixtures_Extract[[Player]:[Player]],0),MATCH(FPL_Combined[[#Headers],[Gameweek 22]],FPL_Fixtures_Extract[#Headers],0)),3))</f>
        <v>ARS(H) 0-0</v>
      </c>
      <c r="X604" t="str">
        <f ca="1">IF(RIGHT(FPL_Combined[[#Headers],[Gameweek 23]],2)&lt;$B$622,INDEX(FPL_Results_Extract[Gameweek 23],MATCH($A604,FPL_Results_Extract[[Player]:[Player]],0)),INDEX(Team_Key[[Abbreviation]:[Abbreviation]],MATCH(LEFT(INDEX(FPL_Fixtures_Extract[],MATCH($A604,FPL_Fixtures_Extract[[Player]:[Player]],0),MATCH(FPL_Combined[[#Headers],[Gameweek 23]],FPL_Fixtures_Extract[#Headers],0)),LEN(INDEX(FPL_Fixtures_Extract[],MATCH($A604,FPL_Fixtures_Extract[[Player]:[Player]],0),MATCH(FPL_Combined[[#Headers],[Gameweek 23]],FPL_Fixtures_Extract[#Headers],0)))-4),Team_Key[[Full Name]:[Full Name]],0))&amp;RIGHT(INDEX(FPL_Fixtures_Extract[],MATCH($A604,FPL_Fixtures_Extract[[Player]:[Player]],0),MATCH(FPL_Combined[[#Headers],[Gameweek 23]],FPL_Fixtures_Extract[#Headers],0)),3))</f>
        <v>LEI(A) 0-3</v>
      </c>
      <c r="Y604" t="str">
        <f ca="1">IF(RIGHT(FPL_Combined[[#Headers],[Gameweek 24]],2)&lt;$B$622,INDEX(FPL_Results_Extract[Team],MATCH($A604,FPL_Results_Extract[[Player]:[Player]],0)),INDEX(Team_Key[[Abbreviation]:[Abbreviation]],MATCH(LEFT(INDEX(FPL_Fixtures_Extract[],MATCH($A604,FPL_Fixtures_Extract[[Player]:[Player]],0),MATCH(FPL_Combined[[#Headers],[Gameweek 24]],FPL_Fixtures_Extract[#Headers],0)),LEN(INDEX(FPL_Fixtures_Extract[],MATCH($A604,FPL_Fixtures_Extract[[Player]:[Player]],0),MATCH(FPL_Combined[[#Headers],[Gameweek 24]],FPL_Fixtures_Extract[#Headers],0)))-4),Team_Key[[Full Name]:[Full Name]],0))&amp;RIGHT(INDEX(FPL_Fixtures_Extract[],MATCH($A604,FPL_Fixtures_Extract[[Player]:[Player]],0),MATCH(FPL_Combined[[#Headers],[Gameweek 24]],FPL_Fixtures_Extract[#Headers],0)),3))</f>
        <v>STK</v>
      </c>
      <c r="Z604" t="str">
        <f ca="1">IF(RIGHT(FPL_Combined[[#Headers],[Gameweek 25]],2)&lt;$B$622,INDEX(FPL_Results_Extract[Player],MATCH($A604,FPL_Results_Extract[[Player]:[Player]],0)),INDEX(Team_Key[[Abbreviation]:[Abbreviation]],MATCH(LEFT(INDEX(FPL_Fixtures_Extract[],MATCH($A604,FPL_Fixtures_Extract[[Player]:[Player]],0),MATCH(FPL_Combined[[#Headers],[Gameweek 25]],FPL_Fixtures_Extract[#Headers],0)),LEN(INDEX(FPL_Fixtures_Extract[],MATCH($A604,FPL_Fixtures_Extract[[Player]:[Player]],0),MATCH(FPL_Combined[[#Headers],[Gameweek 25]],FPL_Fixtures_Extract[#Headers],0)))-4),Team_Key[[Full Name]:[Full Name]],0))&amp;RIGHT(INDEX(FPL_Fixtures_Extract[],MATCH($A604,FPL_Fixtures_Extract[[Player]:[Player]],0),MATCH(FPL_Combined[[#Headers],[Gameweek 25]],FPL_Fixtures_Extract[#Headers],0)),3))</f>
        <v>Wilson</v>
      </c>
      <c r="AA604" t="str">
        <f ca="1">IF(RIGHT(FPL_Combined[[#Headers],[Gameweek 26]],2)&lt;$B$622,INDEX(FPL_Results_Extract[Gameweek 01],MATCH($A604,FPL_Results_Extract[[Player]:[Player]],0)),INDEX(Team_Key[[Abbreviation]:[Abbreviation]],MATCH(LEFT(INDEX(FPL_Fixtures_Extract[],MATCH($A604,FPL_Fixtures_Extract[[Player]:[Player]],0),MATCH(FPL_Combined[[#Headers],[Gameweek 26]],FPL_Fixtures_Extract[#Headers],0)),LEN(INDEX(FPL_Fixtures_Extract[],MATCH($A604,FPL_Fixtures_Extract[[Player]:[Player]],0),MATCH(FPL_Combined[[#Headers],[Gameweek 26]],FPL_Fixtures_Extract[#Headers],0)))-4),Team_Key[[Full Name]:[Full Name]],0))&amp;RIGHT(INDEX(FPL_Fixtures_Extract[],MATCH($A604,FPL_Fixtures_Extract[[Player]:[Player]],0),MATCH(FPL_Combined[[#Headers],[Gameweek 26]],FPL_Fixtures_Extract[#Headers],0)),3))</f>
        <v>LIV(H) 0-1</v>
      </c>
      <c r="AB604" t="str">
        <f ca="1">IF(RIGHT(FPL_Combined[[#Headers],[Gameweek 27]],2)&lt;$B$622,INDEX(FPL_Results_Extract[Gameweek 02],MATCH($A604,FPL_Results_Extract[[Player]:[Player]],0)),INDEX(Team_Key[[Abbreviation]:[Abbreviation]],MATCH(LEFT(INDEX(FPL_Fixtures_Extract[],MATCH($A604,FPL_Fixtures_Extract[[Player]:[Player]],0),MATCH(FPL_Combined[[#Headers],[Gameweek 27]],FPL_Fixtures_Extract[#Headers],0)),LEN(INDEX(FPL_Fixtures_Extract[],MATCH($A604,FPL_Fixtures_Extract[[Player]:[Player]],0),MATCH(FPL_Combined[[#Headers],[Gameweek 27]],FPL_Fixtures_Extract[#Headers],0)))-4),Team_Key[[Full Name]:[Full Name]],0))&amp;RIGHT(INDEX(FPL_Fixtures_Extract[],MATCH($A604,FPL_Fixtures_Extract[[Player]:[Player]],0),MATCH(FPL_Combined[[#Headers],[Gameweek 27]],FPL_Fixtures_Extract[#Headers],0)),3))</f>
        <v>TOT(A) 2-2</v>
      </c>
      <c r="AC604" t="str">
        <f ca="1">IF(RIGHT(FPL_Combined[[#Headers],[Gameweek 28]],2)&lt;$B$622,INDEX(FPL_Results_Extract[Gameweek 03],MATCH($A604,FPL_Results_Extract[[Player]:[Player]],0)),INDEX(Team_Key[[Abbreviation]:[Abbreviation]],MATCH(LEFT(INDEX(FPL_Fixtures_Extract[],MATCH($A604,FPL_Fixtures_Extract[[Player]:[Player]],0),MATCH(FPL_Combined[[#Headers],[Gameweek 28]],FPL_Fixtures_Extract[#Headers],0)),LEN(INDEX(FPL_Fixtures_Extract[],MATCH($A604,FPL_Fixtures_Extract[[Player]:[Player]],0),MATCH(FPL_Combined[[#Headers],[Gameweek 28]],FPL_Fixtures_Extract[#Headers],0)))-4),Team_Key[[Full Name]:[Full Name]],0))&amp;RIGHT(INDEX(FPL_Fixtures_Extract[],MATCH($A604,FPL_Fixtures_Extract[[Player]:[Player]],0),MATCH(FPL_Combined[[#Headers],[Gameweek 28]],FPL_Fixtures_Extract[#Headers],0)),3))</f>
        <v>NOR(A) 1-1</v>
      </c>
      <c r="AD604" t="str">
        <f ca="1">IF(RIGHT(FPL_Combined[[#Headers],[Gameweek 29]],2)&lt;$B$622,INDEX(FPL_Results_Extract[Gameweek 04],MATCH($A604,FPL_Results_Extract[[Player]:[Player]],0)),INDEX(Team_Key[[Abbreviation]:[Abbreviation]],MATCH(LEFT(INDEX(FPL_Fixtures_Extract[],MATCH($A604,FPL_Fixtures_Extract[[Player]:[Player]],0),MATCH(FPL_Combined[[#Headers],[Gameweek 29]],FPL_Fixtures_Extract[#Headers],0)),LEN(INDEX(FPL_Fixtures_Extract[],MATCH($A604,FPL_Fixtures_Extract[[Player]:[Player]],0),MATCH(FPL_Combined[[#Headers],[Gameweek 29]],FPL_Fixtures_Extract[#Headers],0)))-4),Team_Key[[Full Name]:[Full Name]],0))&amp;RIGHT(INDEX(FPL_Fixtures_Extract[],MATCH($A604,FPL_Fixtures_Extract[[Player]:[Player]],0),MATCH(FPL_Combined[[#Headers],[Gameweek 29]],FPL_Fixtures_Extract[#Headers],0)),3))</f>
        <v>CHE(A)</v>
      </c>
      <c r="AE604" t="str">
        <f ca="1">IF(RIGHT(FPL_Combined[[#Headers],[Gameweek 30]],2)&lt;$B$622,INDEX(FPL_Results_Extract[Gameweek 05],MATCH($A604,FPL_Results_Extract[[Player]:[Player]],0)),INDEX(Team_Key[[Abbreviation]:[Abbreviation]],MATCH(LEFT(INDEX(FPL_Fixtures_Extract[],MATCH($A604,FPL_Fixtures_Extract[[Player]:[Player]],0),MATCH(FPL_Combined[[#Headers],[Gameweek 30]],FPL_Fixtures_Extract[#Headers],0)),LEN(INDEX(FPL_Fixtures_Extract[],MATCH($A604,FPL_Fixtures_Extract[[Player]:[Player]],0),MATCH(FPL_Combined[[#Headers],[Gameweek 30]],FPL_Fixtures_Extract[#Headers],0)))-4),Team_Key[[Full Name]:[Full Name]],0))&amp;RIGHT(INDEX(FPL_Fixtures_Extract[],MATCH($A604,FPL_Fixtures_Extract[[Player]:[Player]],0),MATCH(FPL_Combined[[#Headers],[Gameweek 30]],FPL_Fixtures_Extract[#Headers],0)),3))</f>
        <v>SOU(H)</v>
      </c>
      <c r="AF604" t="str">
        <f ca="1">IF(RIGHT(FPL_Combined[[#Headers],[Gameweek 31]],2)&lt;$B$622,INDEX(FPL_Results_Extract[Gameweek 06],MATCH($A604,FPL_Results_Extract[[Player]:[Player]],0)),INDEX(Team_Key[[Abbreviation]:[Abbreviation]],MATCH(LEFT(INDEX(FPL_Fixtures_Extract[],MATCH($A604,FPL_Fixtures_Extract[[Player]:[Player]],0),MATCH(FPL_Combined[[#Headers],[Gameweek 31]],FPL_Fixtures_Extract[#Headers],0)),LEN(INDEX(FPL_Fixtures_Extract[],MATCH($A604,FPL_Fixtures_Extract[[Player]:[Player]],0),MATCH(FPL_Combined[[#Headers],[Gameweek 31]],FPL_Fixtures_Extract[#Headers],0)))-4),Team_Key[[Full Name]:[Full Name]],0))&amp;RIGHT(INDEX(FPL_Fixtures_Extract[],MATCH($A604,FPL_Fixtures_Extract[[Player]:[Player]],0),MATCH(FPL_Combined[[#Headers],[Gameweek 31]],FPL_Fixtures_Extract[#Headers],0)),3))</f>
        <v>WAT(A)</v>
      </c>
      <c r="AG604" t="str">
        <f ca="1">IF(RIGHT(FPL_Combined[[#Headers],[Gameweek 32]],2)&lt;$B$622,INDEX(FPL_Results_Extract[Gameweek 07],MATCH($A604,FPL_Results_Extract[[Player]:[Player]],0)),INDEX(Team_Key[[Abbreviation]:[Abbreviation]],MATCH(LEFT(INDEX(FPL_Fixtures_Extract[],MATCH($A604,FPL_Fixtures_Extract[[Player]:[Player]],0),MATCH(FPL_Combined[[#Headers],[Gameweek 32]],FPL_Fixtures_Extract[#Headers],0)),LEN(INDEX(FPL_Fixtures_Extract[],MATCH($A604,FPL_Fixtures_Extract[[Player]:[Player]],0),MATCH(FPL_Combined[[#Headers],[Gameweek 32]],FPL_Fixtures_Extract[#Headers],0)))-4),Team_Key[[Full Name]:[Full Name]],0))&amp;RIGHT(INDEX(FPL_Fixtures_Extract[],MATCH($A604,FPL_Fixtures_Extract[[Player]:[Player]],0),MATCH(FPL_Combined[[#Headers],[Gameweek 32]],FPL_Fixtures_Extract[#Headers],0)),3))</f>
        <v>SWA(H)</v>
      </c>
      <c r="AH604" t="str">
        <f ca="1">IF(RIGHT(FPL_Combined[[#Headers],[Gameweek 33]],2)&lt;$B$622,INDEX(FPL_Results_Extract[Gameweek 08],MATCH($A604,FPL_Results_Extract[[Player]:[Player]],0)),INDEX(Team_Key[[Abbreviation]:[Abbreviation]],MATCH(LEFT(INDEX(FPL_Fixtures_Extract[],MATCH($A604,FPL_Fixtures_Extract[[Player]:[Player]],0),MATCH(FPL_Combined[[#Headers],[Gameweek 33]],FPL_Fixtures_Extract[#Headers],0)),LEN(INDEX(FPL_Fixtures_Extract[],MATCH($A604,FPL_Fixtures_Extract[[Player]:[Player]],0),MATCH(FPL_Combined[[#Headers],[Gameweek 33]],FPL_Fixtures_Extract[#Headers],0)))-4),Team_Key[[Full Name]:[Full Name]],0))&amp;RIGHT(INDEX(FPL_Fixtures_Extract[],MATCH($A604,FPL_Fixtures_Extract[[Player]:[Player]],0),MATCH(FPL_Combined[[#Headers],[Gameweek 33]],FPL_Fixtures_Extract[#Headers],0)),3))</f>
        <v>LIV(A)</v>
      </c>
      <c r="AI604" t="str">
        <f ca="1">IF(RIGHT(FPL_Combined[[#Headers],[Gameweek 34]],2)&lt;$B$622,INDEX(FPL_Results_Extract[Gameweek 09],MATCH($A604,FPL_Results_Extract[[Player]:[Player]],0)),INDEX(Team_Key[[Abbreviation]:[Abbreviation]],MATCH(LEFT(INDEX(FPL_Fixtures_Extract[],MATCH($A604,FPL_Fixtures_Extract[[Player]:[Player]],0),MATCH(FPL_Combined[[#Headers],[Gameweek 34]],FPL_Fixtures_Extract[#Headers],0)),LEN(INDEX(FPL_Fixtures_Extract[],MATCH($A604,FPL_Fixtures_Extract[[Player]:[Player]],0),MATCH(FPL_Combined[[#Headers],[Gameweek 34]],FPL_Fixtures_Extract[#Headers],0)))-4),Team_Key[[Full Name]:[Full Name]],0))&amp;RIGHT(INDEX(FPL_Fixtures_Extract[],MATCH($A604,FPL_Fixtures_Extract[[Player]:[Player]],0),MATCH(FPL_Combined[[#Headers],[Gameweek 34]],FPL_Fixtures_Extract[#Headers],0)),3))</f>
        <v>TOT(H)</v>
      </c>
      <c r="AJ604" t="str">
        <f ca="1">IF(RIGHT(FPL_Combined[[#Headers],[Gameweek 35]],2)&lt;$B$622,INDEX(FPL_Results_Extract[Gameweek 10],MATCH($A604,FPL_Results_Extract[[Player]:[Player]],0)),INDEX(Team_Key[[Abbreviation]:[Abbreviation]],MATCH(LEFT(INDEX(FPL_Fixtures_Extract[],MATCH($A604,FPL_Fixtures_Extract[[Player]:[Player]],0),MATCH(FPL_Combined[[#Headers],[Gameweek 35]],FPL_Fixtures_Extract[#Headers],0)),LEN(INDEX(FPL_Fixtures_Extract[],MATCH($A604,FPL_Fixtures_Extract[[Player]:[Player]],0),MATCH(FPL_Combined[[#Headers],[Gameweek 35]],FPL_Fixtures_Extract[#Headers],0)))-4),Team_Key[[Full Name]:[Full Name]],0))&amp;RIGHT(INDEX(FPL_Fixtures_Extract[],MATCH($A604,FPL_Fixtures_Extract[[Player]:[Player]],0),MATCH(FPL_Combined[[#Headers],[Gameweek 35]],FPL_Fixtures_Extract[#Headers],0)),3))</f>
        <v>MCI(A)</v>
      </c>
      <c r="AK604" t="str">
        <f ca="1">IF(RIGHT(FPL_Combined[[#Headers],[Gameweek 36]],2)&lt;$B$622,INDEX(FPL_Results_Extract[Gameweek 11],MATCH($A604,FPL_Results_Extract[[Player]:[Player]],0)),INDEX(Team_Key[[Abbreviation]:[Abbreviation]],MATCH(LEFT(INDEX(FPL_Fixtures_Extract[],MATCH($A604,FPL_Fixtures_Extract[[Player]:[Player]],0),MATCH(FPL_Combined[[#Headers],[Gameweek 36]],FPL_Fixtures_Extract[#Headers],0)),LEN(INDEX(FPL_Fixtures_Extract[],MATCH($A604,FPL_Fixtures_Extract[[Player]:[Player]],0),MATCH(FPL_Combined[[#Headers],[Gameweek 36]],FPL_Fixtures_Extract[#Headers],0)))-4),Team_Key[[Full Name]:[Full Name]],0))&amp;RIGHT(INDEX(FPL_Fixtures_Extract[],MATCH($A604,FPL_Fixtures_Extract[[Player]:[Player]],0),MATCH(FPL_Combined[[#Headers],[Gameweek 36]],FPL_Fixtures_Extract[#Headers],0)),3))</f>
        <v>SUN(H)</v>
      </c>
      <c r="AL604" t="str">
        <f ca="1">IF(RIGHT(FPL_Combined[[#Headers],[Gameweek 37]],2)&lt;$B$622,INDEX(FPL_Results_Extract[Gameweek 12],MATCH($A604,FPL_Results_Extract[[Player]:[Player]],0)),INDEX(Team_Key[[Abbreviation]:[Abbreviation]],MATCH(LEFT(INDEX(FPL_Fixtures_Extract[],MATCH($A604,FPL_Fixtures_Extract[[Player]:[Player]],0),MATCH(FPL_Combined[[#Headers],[Gameweek 37]],FPL_Fixtures_Extract[#Headers],0)),LEN(INDEX(FPL_Fixtures_Extract[],MATCH($A604,FPL_Fixtures_Extract[[Player]:[Player]],0),MATCH(FPL_Combined[[#Headers],[Gameweek 37]],FPL_Fixtures_Extract[#Headers],0)))-4),Team_Key[[Full Name]:[Full Name]],0))&amp;RIGHT(INDEX(FPL_Fixtures_Extract[],MATCH($A604,FPL_Fixtures_Extract[[Player]:[Player]],0),MATCH(FPL_Combined[[#Headers],[Gameweek 37]],FPL_Fixtures_Extract[#Headers],0)),3))</f>
        <v>CRY(A)</v>
      </c>
      <c r="AM604" t="str">
        <f ca="1">IF(RIGHT(FPL_Combined[[#Headers],[Gameweek 38]],2)&lt;$B$622,INDEX(FPL_Results_Extract[Gameweek 13],MATCH($A604,FPL_Results_Extract[[Player]:[Player]],0)),INDEX(Team_Key[[Abbreviation]:[Abbreviation]],MATCH(LEFT(INDEX(FPL_Fixtures_Extract[],MATCH($A604,FPL_Fixtures_Extract[[Player]:[Player]],0),MATCH(FPL_Combined[[#Headers],[Gameweek 38]],FPL_Fixtures_Extract[#Headers],0)),LEN(INDEX(FPL_Fixtures_Extract[],MATCH($A604,FPL_Fixtures_Extract[[Player]:[Player]],0),MATCH(FPL_Combined[[#Headers],[Gameweek 38]],FPL_Fixtures_Extract[#Headers],0)))-4),Team_Key[[Full Name]:[Full Name]],0))&amp;RIGHT(INDEX(FPL_Fixtures_Extract[],MATCH($A604,FPL_Fixtures_Extract[[Player]:[Player]],0),MATCH(FPL_Combined[[#Headers],[Gameweek 38]],FPL_Fixtures_Extract[#Headers],0)),3))</f>
        <v>WHU(H)</v>
      </c>
    </row>
    <row r="605" spans="1:39" x14ac:dyDescent="0.45">
      <c r="A605" t="s">
        <v>124</v>
      </c>
      <c r="B605" t="str">
        <f ca="1">IF(RIGHT(FPL_Combined[[#Headers],[Gameweek 01]],2)&lt;$B$622,INDEX(FPL_Results_Extract[Gameweek 01],MATCH($A605,FPL_Results_Extract[[Player]:[Player]],0)),INDEX(Team_Key[[Abbreviation]:[Abbreviation]],MATCH(LEFT(INDEX(FPL_Fixtures_Extract[],MATCH($A605,FPL_Fixtures_Extract[[Player]:[Player]],0),MATCH(FPL_Combined[[#Headers],[Gameweek 01]],FPL_Fixtures_Extract[#Headers],0)),LEN(INDEX(FPL_Fixtures_Extract[],MATCH($A605,FPL_Fixtures_Extract[[Player]:[Player]],0),MATCH(FPL_Combined[[#Headers],[Gameweek 01]],FPL_Fixtures_Extract[#Headers],0)))-4),Team_Key[[Full Name]:[Full Name]],0))&amp;RIGHT(INDEX(FPL_Fixtures_Extract[],MATCH($A605,FPL_Fixtures_Extract[[Player]:[Player]],0),MATCH(FPL_Combined[[#Headers],[Gameweek 01]],FPL_Fixtures_Extract[#Headers],0)),3))</f>
        <v>MUN(A) 0-1</v>
      </c>
      <c r="C605" t="str">
        <f ca="1">IF(RIGHT(FPL_Combined[[#Headers],[Gameweek 02]],2)&lt;$B$622,INDEX(FPL_Results_Extract[Gameweek 02],MATCH($A605,FPL_Results_Extract[[Player]:[Player]],0)),INDEX(Team_Key[[Abbreviation]:[Abbreviation]],MATCH(LEFT(INDEX(FPL_Fixtures_Extract[],MATCH($A605,FPL_Fixtures_Extract[[Player]:[Player]],0),MATCH(FPL_Combined[[#Headers],[Gameweek 02]],FPL_Fixtures_Extract[#Headers],0)),LEN(INDEX(FPL_Fixtures_Extract[],MATCH($A605,FPL_Fixtures_Extract[[Player]:[Player]],0),MATCH(FPL_Combined[[#Headers],[Gameweek 02]],FPL_Fixtures_Extract[#Headers],0)))-4),Team_Key[[Full Name]:[Full Name]],0))&amp;RIGHT(INDEX(FPL_Fixtures_Extract[],MATCH($A605,FPL_Fixtures_Extract[[Player]:[Player]],0),MATCH(FPL_Combined[[#Headers],[Gameweek 02]],FPL_Fixtures_Extract[#Headers],0)),3))</f>
        <v>STK(H) 2-2</v>
      </c>
      <c r="D605" t="str">
        <f ca="1">IF(RIGHT(FPL_Combined[[#Headers],[Gameweek 03]],2)&lt;$B$622,INDEX(FPL_Results_Extract[Gameweek 03],MATCH($A605,FPL_Results_Extract[[Player]:[Player]],0)),INDEX(Team_Key[[Abbreviation]:[Abbreviation]],MATCH(LEFT(INDEX(FPL_Fixtures_Extract[],MATCH($A605,FPL_Fixtures_Extract[[Player]:[Player]],0),MATCH(FPL_Combined[[#Headers],[Gameweek 03]],FPL_Fixtures_Extract[#Headers],0)),LEN(INDEX(FPL_Fixtures_Extract[],MATCH($A605,FPL_Fixtures_Extract[[Player]:[Player]],0),MATCH(FPL_Combined[[#Headers],[Gameweek 03]],FPL_Fixtures_Extract[#Headers],0)))-4),Team_Key[[Full Name]:[Full Name]],0))&amp;RIGHT(INDEX(FPL_Fixtures_Extract[],MATCH($A605,FPL_Fixtures_Extract[[Player]:[Player]],0),MATCH(FPL_Combined[[#Headers],[Gameweek 03]],FPL_Fixtures_Extract[#Headers],0)),3))</f>
        <v>LEI(A) 1-1</v>
      </c>
      <c r="E605" t="str">
        <f ca="1">IF(RIGHT(FPL_Combined[[#Headers],[Gameweek 04]],2)&lt;$B$622,INDEX(FPL_Results_Extract[Gameweek 04],MATCH($A605,FPL_Results_Extract[[Player]:[Player]],0)),INDEX(Team_Key[[Abbreviation]:[Abbreviation]],MATCH(LEFT(INDEX(FPL_Fixtures_Extract[],MATCH($A605,FPL_Fixtures_Extract[[Player]:[Player]],0),MATCH(FPL_Combined[[#Headers],[Gameweek 04]],FPL_Fixtures_Extract[#Headers],0)),LEN(INDEX(FPL_Fixtures_Extract[],MATCH($A605,FPL_Fixtures_Extract[[Player]:[Player]],0),MATCH(FPL_Combined[[#Headers],[Gameweek 04]],FPL_Fixtures_Extract[#Headers],0)))-4),Team_Key[[Full Name]:[Full Name]],0))&amp;RIGHT(INDEX(FPL_Fixtures_Extract[],MATCH($A605,FPL_Fixtures_Extract[[Player]:[Player]],0),MATCH(FPL_Combined[[#Headers],[Gameweek 04]],FPL_Fixtures_Extract[#Headers],0)),3))</f>
        <v>EVE(H) 0-0</v>
      </c>
      <c r="F605" t="str">
        <f ca="1">IF(RIGHT(FPL_Combined[[#Headers],[Gameweek 05]],2)&lt;$B$622,INDEX(FPL_Results_Extract[Gameweek 05],MATCH($A605,FPL_Results_Extract[[Player]:[Player]],0)),INDEX(Team_Key[[Abbreviation]:[Abbreviation]],MATCH(LEFT(INDEX(FPL_Fixtures_Extract[],MATCH($A605,FPL_Fixtures_Extract[[Player]:[Player]],0),MATCH(FPL_Combined[[#Headers],[Gameweek 05]],FPL_Fixtures_Extract[#Headers],0)),LEN(INDEX(FPL_Fixtures_Extract[],MATCH($A605,FPL_Fixtures_Extract[[Player]:[Player]],0),MATCH(FPL_Combined[[#Headers],[Gameweek 05]],FPL_Fixtures_Extract[#Headers],0)))-4),Team_Key[[Full Name]:[Full Name]],0))&amp;RIGHT(INDEX(FPL_Fixtures_Extract[],MATCH($A605,FPL_Fixtures_Extract[[Player]:[Player]],0),MATCH(FPL_Combined[[#Headers],[Gameweek 05]],FPL_Fixtures_Extract[#Headers],0)),3))</f>
        <v>SUN(A) 1-0</v>
      </c>
      <c r="G605" t="str">
        <f ca="1">IF(RIGHT(FPL_Combined[[#Headers],[Gameweek 06]],2)&lt;$B$622,INDEX(FPL_Results_Extract[Gameweek 06],MATCH($A605,FPL_Results_Extract[[Player]:[Player]],0)),INDEX(Team_Key[[Abbreviation]:[Abbreviation]],MATCH(LEFT(INDEX(FPL_Fixtures_Extract[],MATCH($A605,FPL_Fixtures_Extract[[Player]:[Player]],0),MATCH(FPL_Combined[[#Headers],[Gameweek 06]],FPL_Fixtures_Extract[#Headers],0)),LEN(INDEX(FPL_Fixtures_Extract[],MATCH($A605,FPL_Fixtures_Extract[[Player]:[Player]],0),MATCH(FPL_Combined[[#Headers],[Gameweek 06]],FPL_Fixtures_Extract[#Headers],0)))-4),Team_Key[[Full Name]:[Full Name]],0))&amp;RIGHT(INDEX(FPL_Fixtures_Extract[],MATCH($A605,FPL_Fixtures_Extract[[Player]:[Player]],0),MATCH(FPL_Combined[[#Headers],[Gameweek 06]],FPL_Fixtures_Extract[#Headers],0)),3))</f>
        <v>CRY(H) 1-0</v>
      </c>
      <c r="H605" t="str">
        <f ca="1">IF(RIGHT(FPL_Combined[[#Headers],[Gameweek 07]],2)&lt;$B$622,INDEX(FPL_Results_Extract[Gameweek 07],MATCH($A605,FPL_Results_Extract[[Player]:[Player]],0)),INDEX(Team_Key[[Abbreviation]:[Abbreviation]],MATCH(LEFT(INDEX(FPL_Fixtures_Extract[],MATCH($A605,FPL_Fixtures_Extract[[Player]:[Player]],0),MATCH(FPL_Combined[[#Headers],[Gameweek 07]],FPL_Fixtures_Extract[#Headers],0)),LEN(INDEX(FPL_Fixtures_Extract[],MATCH($A605,FPL_Fixtures_Extract[[Player]:[Player]],0),MATCH(FPL_Combined[[#Headers],[Gameweek 07]],FPL_Fixtures_Extract[#Headers],0)))-4),Team_Key[[Full Name]:[Full Name]],0))&amp;RIGHT(INDEX(FPL_Fixtures_Extract[],MATCH($A605,FPL_Fixtures_Extract[[Player]:[Player]],0),MATCH(FPL_Combined[[#Headers],[Gameweek 07]],FPL_Fixtures_Extract[#Headers],0)),3))</f>
        <v>MCI(H) 4-1</v>
      </c>
      <c r="I605" t="str">
        <f ca="1">IF(RIGHT(FPL_Combined[[#Headers],[Gameweek 08]],2)&lt;$B$622,INDEX(FPL_Results_Extract[Gameweek 08],MATCH($A605,FPL_Results_Extract[[Player]:[Player]],0)),INDEX(Team_Key[[Abbreviation]:[Abbreviation]],MATCH(LEFT(INDEX(FPL_Fixtures_Extract[],MATCH($A605,FPL_Fixtures_Extract[[Player]:[Player]],0),MATCH(FPL_Combined[[#Headers],[Gameweek 08]],FPL_Fixtures_Extract[#Headers],0)),LEN(INDEX(FPL_Fixtures_Extract[],MATCH($A605,FPL_Fixtures_Extract[[Player]:[Player]],0),MATCH(FPL_Combined[[#Headers],[Gameweek 08]],FPL_Fixtures_Extract[#Headers],0)))-4),Team_Key[[Full Name]:[Full Name]],0))&amp;RIGHT(INDEX(FPL_Fixtures_Extract[],MATCH($A605,FPL_Fixtures_Extract[[Player]:[Player]],0),MATCH(FPL_Combined[[#Headers],[Gameweek 08]],FPL_Fixtures_Extract[#Headers],0)),3))</f>
        <v>SWA(A) 2-2</v>
      </c>
      <c r="J605" t="str">
        <f ca="1">IF(RIGHT(FPL_Combined[[#Headers],[Gameweek 09]],2)&lt;$B$622,INDEX(FPL_Results_Extract[Gameweek 09],MATCH($A605,FPL_Results_Extract[[Player]:[Player]],0)),INDEX(Team_Key[[Abbreviation]:[Abbreviation]],MATCH(LEFT(INDEX(FPL_Fixtures_Extract[],MATCH($A605,FPL_Fixtures_Extract[[Player]:[Player]],0),MATCH(FPL_Combined[[#Headers],[Gameweek 09]],FPL_Fixtures_Extract[#Headers],0)),LEN(INDEX(FPL_Fixtures_Extract[],MATCH($A605,FPL_Fixtures_Extract[[Player]:[Player]],0),MATCH(FPL_Combined[[#Headers],[Gameweek 09]],FPL_Fixtures_Extract[#Headers],0)))-4),Team_Key[[Full Name]:[Full Name]],0))&amp;RIGHT(INDEX(FPL_Fixtures_Extract[],MATCH($A605,FPL_Fixtures_Extract[[Player]:[Player]],0),MATCH(FPL_Combined[[#Headers],[Gameweek 09]],FPL_Fixtures_Extract[#Headers],0)),3))</f>
        <v>LIV(H) 0-0</v>
      </c>
      <c r="K605" t="str">
        <f ca="1">IF(RIGHT(FPL_Combined[[#Headers],[Gameweek 10]],2)&lt;$B$622,INDEX(FPL_Results_Extract[Gameweek 10],MATCH($A605,FPL_Results_Extract[[Player]:[Player]],0)),INDEX(Team_Key[[Abbreviation]:[Abbreviation]],MATCH(LEFT(INDEX(FPL_Fixtures_Extract[],MATCH($A605,FPL_Fixtures_Extract[[Player]:[Player]],0),MATCH(FPL_Combined[[#Headers],[Gameweek 10]],FPL_Fixtures_Extract[#Headers],0)),LEN(INDEX(FPL_Fixtures_Extract[],MATCH($A605,FPL_Fixtures_Extract[[Player]:[Player]],0),MATCH(FPL_Combined[[#Headers],[Gameweek 10]],FPL_Fixtures_Extract[#Headers],0)))-4),Team_Key[[Full Name]:[Full Name]],0))&amp;RIGHT(INDEX(FPL_Fixtures_Extract[],MATCH($A605,FPL_Fixtures_Extract[[Player]:[Player]],0),MATCH(FPL_Combined[[#Headers],[Gameweek 10]],FPL_Fixtures_Extract[#Headers],0)),3))</f>
        <v>BOU(A) 5-1</v>
      </c>
      <c r="L605" t="str">
        <f ca="1">IF(RIGHT(FPL_Combined[[#Headers],[Gameweek 11]],2)&lt;$B$622,INDEX(FPL_Results_Extract[Gameweek 11],MATCH($A605,FPL_Results_Extract[[Player]:[Player]],0)),INDEX(Team_Key[[Abbreviation]:[Abbreviation]],MATCH(LEFT(INDEX(FPL_Fixtures_Extract[],MATCH($A605,FPL_Fixtures_Extract[[Player]:[Player]],0),MATCH(FPL_Combined[[#Headers],[Gameweek 11]],FPL_Fixtures_Extract[#Headers],0)),LEN(INDEX(FPL_Fixtures_Extract[],MATCH($A605,FPL_Fixtures_Extract[[Player]:[Player]],0),MATCH(FPL_Combined[[#Headers],[Gameweek 11]],FPL_Fixtures_Extract[#Headers],0)))-4),Team_Key[[Full Name]:[Full Name]],0))&amp;RIGHT(INDEX(FPL_Fixtures_Extract[],MATCH($A605,FPL_Fixtures_Extract[[Player]:[Player]],0),MATCH(FPL_Combined[[#Headers],[Gameweek 11]],FPL_Fixtures_Extract[#Headers],0)),3))</f>
        <v>AVL(H) 3-1</v>
      </c>
      <c r="M605" t="str">
        <f ca="1">IF(RIGHT(FPL_Combined[[#Headers],[Gameweek 12]],2)&lt;$B$622,INDEX(FPL_Results_Extract[Gameweek 12],MATCH($A605,FPL_Results_Extract[[Player]:[Player]],0)),INDEX(Team_Key[[Abbreviation]:[Abbreviation]],MATCH(LEFT(INDEX(FPL_Fixtures_Extract[],MATCH($A605,FPL_Fixtures_Extract[[Player]:[Player]],0),MATCH(FPL_Combined[[#Headers],[Gameweek 12]],FPL_Fixtures_Extract[#Headers],0)),LEN(INDEX(FPL_Fixtures_Extract[],MATCH($A605,FPL_Fixtures_Extract[[Player]:[Player]],0),MATCH(FPL_Combined[[#Headers],[Gameweek 12]],FPL_Fixtures_Extract[#Headers],0)))-4),Team_Key[[Full Name]:[Full Name]],0))&amp;RIGHT(INDEX(FPL_Fixtures_Extract[],MATCH($A605,FPL_Fixtures_Extract[[Player]:[Player]],0),MATCH(FPL_Combined[[#Headers],[Gameweek 12]],FPL_Fixtures_Extract[#Headers],0)),3))</f>
        <v>ARS(A) 1-1</v>
      </c>
      <c r="N605" t="str">
        <f ca="1">IF(RIGHT(FPL_Combined[[#Headers],[Gameweek 13]],2)&lt;$B$622,INDEX(FPL_Results_Extract[Gameweek 13],MATCH($A605,FPL_Results_Extract[[Player]:[Player]],0)),INDEX(Team_Key[[Abbreviation]:[Abbreviation]],MATCH(LEFT(INDEX(FPL_Fixtures_Extract[],MATCH($A605,FPL_Fixtures_Extract[[Player]:[Player]],0),MATCH(FPL_Combined[[#Headers],[Gameweek 13]],FPL_Fixtures_Extract[#Headers],0)),LEN(INDEX(FPL_Fixtures_Extract[],MATCH($A605,FPL_Fixtures_Extract[[Player]:[Player]],0),MATCH(FPL_Combined[[#Headers],[Gameweek 13]],FPL_Fixtures_Extract[#Headers],0)))-4),Team_Key[[Full Name]:[Full Name]],0))&amp;RIGHT(INDEX(FPL_Fixtures_Extract[],MATCH($A605,FPL_Fixtures_Extract[[Player]:[Player]],0),MATCH(FPL_Combined[[#Headers],[Gameweek 13]],FPL_Fixtures_Extract[#Headers],0)),3))</f>
        <v>WHU(H) 4-1</v>
      </c>
      <c r="O605" t="str">
        <f ca="1">IF(RIGHT(FPL_Combined[[#Headers],[Gameweek 14]],2)&lt;$B$622,INDEX(FPL_Results_Extract[Gameweek 14],MATCH($A605,FPL_Results_Extract[[Player]:[Player]],0)),INDEX(Team_Key[[Abbreviation]:[Abbreviation]],MATCH(LEFT(INDEX(FPL_Fixtures_Extract[],MATCH($A605,FPL_Fixtures_Extract[[Player]:[Player]],0),MATCH(FPL_Combined[[#Headers],[Gameweek 14]],FPL_Fixtures_Extract[#Headers],0)),LEN(INDEX(FPL_Fixtures_Extract[],MATCH($A605,FPL_Fixtures_Extract[[Player]:[Player]],0),MATCH(FPL_Combined[[#Headers],[Gameweek 14]],FPL_Fixtures_Extract[#Headers],0)))-4),Team_Key[[Full Name]:[Full Name]],0))&amp;RIGHT(INDEX(FPL_Fixtures_Extract[],MATCH($A605,FPL_Fixtures_Extract[[Player]:[Player]],0),MATCH(FPL_Combined[[#Headers],[Gameweek 14]],FPL_Fixtures_Extract[#Headers],0)),3))</f>
        <v>CHE(H) 0-0</v>
      </c>
      <c r="P605" t="str">
        <f ca="1">IF(RIGHT(FPL_Combined[[#Headers],[Gameweek 15]],2)&lt;$B$622,INDEX(FPL_Results_Extract[Gameweek 15],MATCH($A605,FPL_Results_Extract[[Player]:[Player]],0)),INDEX(Team_Key[[Abbreviation]:[Abbreviation]],MATCH(LEFT(INDEX(FPL_Fixtures_Extract[],MATCH($A605,FPL_Fixtures_Extract[[Player]:[Player]],0),MATCH(FPL_Combined[[#Headers],[Gameweek 15]],FPL_Fixtures_Extract[#Headers],0)),LEN(INDEX(FPL_Fixtures_Extract[],MATCH($A605,FPL_Fixtures_Extract[[Player]:[Player]],0),MATCH(FPL_Combined[[#Headers],[Gameweek 15]],FPL_Fixtures_Extract[#Headers],0)))-4),Team_Key[[Full Name]:[Full Name]],0))&amp;RIGHT(INDEX(FPL_Fixtures_Extract[],MATCH($A605,FPL_Fixtures_Extract[[Player]:[Player]],0),MATCH(FPL_Combined[[#Headers],[Gameweek 15]],FPL_Fixtures_Extract[#Headers],0)),3))</f>
        <v>WBA(A) 1-1</v>
      </c>
      <c r="Q605" t="str">
        <f ca="1">IF(RIGHT(FPL_Combined[[#Headers],[Gameweek 16]],2)&lt;$B$622,INDEX(FPL_Results_Extract[Gameweek 16],MATCH($A605,FPL_Results_Extract[[Player]:[Player]],0)),INDEX(Team_Key[[Abbreviation]:[Abbreviation]],MATCH(LEFT(INDEX(FPL_Fixtures_Extract[],MATCH($A605,FPL_Fixtures_Extract[[Player]:[Player]],0),MATCH(FPL_Combined[[#Headers],[Gameweek 16]],FPL_Fixtures_Extract[#Headers],0)),LEN(INDEX(FPL_Fixtures_Extract[],MATCH($A605,FPL_Fixtures_Extract[[Player]:[Player]],0),MATCH(FPL_Combined[[#Headers],[Gameweek 16]],FPL_Fixtures_Extract[#Headers],0)))-4),Team_Key[[Full Name]:[Full Name]],0))&amp;RIGHT(INDEX(FPL_Fixtures_Extract[],MATCH($A605,FPL_Fixtures_Extract[[Player]:[Player]],0),MATCH(FPL_Combined[[#Headers],[Gameweek 16]],FPL_Fixtures_Extract[#Headers],0)),3))</f>
        <v>NEW(H) 1-2</v>
      </c>
      <c r="R605" t="str">
        <f ca="1">IF(RIGHT(FPL_Combined[[#Headers],[Gameweek 17]],2)&lt;$B$622,INDEX(FPL_Results_Extract[Gameweek 17],MATCH($A605,FPL_Results_Extract[[Player]:[Player]],0)),INDEX(Team_Key[[Abbreviation]:[Abbreviation]],MATCH(LEFT(INDEX(FPL_Fixtures_Extract[],MATCH($A605,FPL_Fixtures_Extract[[Player]:[Player]],0),MATCH(FPL_Combined[[#Headers],[Gameweek 17]],FPL_Fixtures_Extract[#Headers],0)),LEN(INDEX(FPL_Fixtures_Extract[],MATCH($A605,FPL_Fixtures_Extract[[Player]:[Player]],0),MATCH(FPL_Combined[[#Headers],[Gameweek 17]],FPL_Fixtures_Extract[#Headers],0)))-4),Team_Key[[Full Name]:[Full Name]],0))&amp;RIGHT(INDEX(FPL_Fixtures_Extract[],MATCH($A605,FPL_Fixtures_Extract[[Player]:[Player]],0),MATCH(FPL_Combined[[#Headers],[Gameweek 17]],FPL_Fixtures_Extract[#Headers],0)),3))</f>
        <v>SOU(A) 2-0</v>
      </c>
      <c r="S605" t="str">
        <f ca="1">IF(RIGHT(FPL_Combined[[#Headers],[Gameweek 18]],2)&lt;$B$622,INDEX(FPL_Results_Extract[Gameweek 18],MATCH($A605,FPL_Results_Extract[[Player]:[Player]],0)),INDEX(Team_Key[[Abbreviation]:[Abbreviation]],MATCH(LEFT(INDEX(FPL_Fixtures_Extract[],MATCH($A605,FPL_Fixtures_Extract[[Player]:[Player]],0),MATCH(FPL_Combined[[#Headers],[Gameweek 18]],FPL_Fixtures_Extract[#Headers],0)),LEN(INDEX(FPL_Fixtures_Extract[],MATCH($A605,FPL_Fixtures_Extract[[Player]:[Player]],0),MATCH(FPL_Combined[[#Headers],[Gameweek 18]],FPL_Fixtures_Extract[#Headers],0)))-4),Team_Key[[Full Name]:[Full Name]],0))&amp;RIGHT(INDEX(FPL_Fixtures_Extract[],MATCH($A605,FPL_Fixtures_Extract[[Player]:[Player]],0),MATCH(FPL_Combined[[#Headers],[Gameweek 18]],FPL_Fixtures_Extract[#Headers],0)),3))</f>
        <v>NOR(H) 3-0</v>
      </c>
      <c r="T605" t="str">
        <f ca="1">IF(RIGHT(FPL_Combined[[#Headers],[Gameweek 19]],2)&lt;$B$622,INDEX(FPL_Results_Extract[Gameweek 19],MATCH($A605,FPL_Results_Extract[[Player]:[Player]],0)),INDEX(Team_Key[[Abbreviation]:[Abbreviation]],MATCH(LEFT(INDEX(FPL_Fixtures_Extract[],MATCH($A605,FPL_Fixtures_Extract[[Player]:[Player]],0),MATCH(FPL_Combined[[#Headers],[Gameweek 19]],FPL_Fixtures_Extract[#Headers],0)),LEN(INDEX(FPL_Fixtures_Extract[],MATCH($A605,FPL_Fixtures_Extract[[Player]:[Player]],0),MATCH(FPL_Combined[[#Headers],[Gameweek 19]],FPL_Fixtures_Extract[#Headers],0)))-4),Team_Key[[Full Name]:[Full Name]],0))&amp;RIGHT(INDEX(FPL_Fixtures_Extract[],MATCH($A605,FPL_Fixtures_Extract[[Player]:[Player]],0),MATCH(FPL_Combined[[#Headers],[Gameweek 19]],FPL_Fixtures_Extract[#Headers],0)),3))</f>
        <v>WAT(A) 2-1</v>
      </c>
      <c r="U605" t="str">
        <f ca="1">IF(RIGHT(FPL_Combined[[#Headers],[Gameweek 20]],2)&lt;$B$622,INDEX(FPL_Results_Extract[Gameweek 20],MATCH($A605,FPL_Results_Extract[[Player]:[Player]],0)),INDEX(Team_Key[[Abbreviation]:[Abbreviation]],MATCH(LEFT(INDEX(FPL_Fixtures_Extract[],MATCH($A605,FPL_Fixtures_Extract[[Player]:[Player]],0),MATCH(FPL_Combined[[#Headers],[Gameweek 20]],FPL_Fixtures_Extract[#Headers],0)),LEN(INDEX(FPL_Fixtures_Extract[],MATCH($A605,FPL_Fixtures_Extract[[Player]:[Player]],0),MATCH(FPL_Combined[[#Headers],[Gameweek 20]],FPL_Fixtures_Extract[#Headers],0)))-4),Team_Key[[Full Name]:[Full Name]],0))&amp;RIGHT(INDEX(FPL_Fixtures_Extract[],MATCH($A605,FPL_Fixtures_Extract[[Player]:[Player]],0),MATCH(FPL_Combined[[#Headers],[Gameweek 20]],FPL_Fixtures_Extract[#Headers],0)),3))</f>
        <v>EVE(A) 1-1</v>
      </c>
      <c r="V605" t="str">
        <f ca="1">IF(RIGHT(FPL_Combined[[#Headers],[Gameweek 21]],2)&lt;$B$622,INDEX(FPL_Results_Extract[Gameweek 21],MATCH($A605,FPL_Results_Extract[[Player]:[Player]],0)),INDEX(Team_Key[[Abbreviation]:[Abbreviation]],MATCH(LEFT(INDEX(FPL_Fixtures_Extract[],MATCH($A605,FPL_Fixtures_Extract[[Player]:[Player]],0),MATCH(FPL_Combined[[#Headers],[Gameweek 21]],FPL_Fixtures_Extract[#Headers],0)),LEN(INDEX(FPL_Fixtures_Extract[],MATCH($A605,FPL_Fixtures_Extract[[Player]:[Player]],0),MATCH(FPL_Combined[[#Headers],[Gameweek 21]],FPL_Fixtures_Extract[#Headers],0)))-4),Team_Key[[Full Name]:[Full Name]],0))&amp;RIGHT(INDEX(FPL_Fixtures_Extract[],MATCH($A605,FPL_Fixtures_Extract[[Player]:[Player]],0),MATCH(FPL_Combined[[#Headers],[Gameweek 21]],FPL_Fixtures_Extract[#Headers],0)),3))</f>
        <v>LEI(H) 0-1</v>
      </c>
      <c r="W605" t="str">
        <f ca="1">IF(RIGHT(FPL_Combined[[#Headers],[Gameweek 22]],2)&lt;$B$622,INDEX(FPL_Results_Extract[Gameweek 22],MATCH($A605,FPL_Results_Extract[[Player]:[Player]],0)),INDEX(Team_Key[[Abbreviation]:[Abbreviation]],MATCH(LEFT(INDEX(FPL_Fixtures_Extract[],MATCH($A605,FPL_Fixtures_Extract[[Player]:[Player]],0),MATCH(FPL_Combined[[#Headers],[Gameweek 22]],FPL_Fixtures_Extract[#Headers],0)),LEN(INDEX(FPL_Fixtures_Extract[],MATCH($A605,FPL_Fixtures_Extract[[Player]:[Player]],0),MATCH(FPL_Combined[[#Headers],[Gameweek 22]],FPL_Fixtures_Extract[#Headers],0)))-4),Team_Key[[Full Name]:[Full Name]],0))&amp;RIGHT(INDEX(FPL_Fixtures_Extract[],MATCH($A605,FPL_Fixtures_Extract[[Player]:[Player]],0),MATCH(FPL_Combined[[#Headers],[Gameweek 22]],FPL_Fixtures_Extract[#Headers],0)),3))</f>
        <v>SUN(H) 4-1</v>
      </c>
      <c r="X605" t="str">
        <f ca="1">IF(RIGHT(FPL_Combined[[#Headers],[Gameweek 23]],2)&lt;$B$622,INDEX(FPL_Results_Extract[Gameweek 23],MATCH($A605,FPL_Results_Extract[[Player]:[Player]],0)),INDEX(Team_Key[[Abbreviation]:[Abbreviation]],MATCH(LEFT(INDEX(FPL_Fixtures_Extract[],MATCH($A605,FPL_Fixtures_Extract[[Player]:[Player]],0),MATCH(FPL_Combined[[#Headers],[Gameweek 23]],FPL_Fixtures_Extract[#Headers],0)),LEN(INDEX(FPL_Fixtures_Extract[],MATCH($A605,FPL_Fixtures_Extract[[Player]:[Player]],0),MATCH(FPL_Combined[[#Headers],[Gameweek 23]],FPL_Fixtures_Extract[#Headers],0)))-4),Team_Key[[Full Name]:[Full Name]],0))&amp;RIGHT(INDEX(FPL_Fixtures_Extract[],MATCH($A605,FPL_Fixtures_Extract[[Player]:[Player]],0),MATCH(FPL_Combined[[#Headers],[Gameweek 23]],FPL_Fixtures_Extract[#Headers],0)),3))</f>
        <v>CRY(A) 3-1</v>
      </c>
      <c r="Y605" t="str">
        <f ca="1">IF(RIGHT(FPL_Combined[[#Headers],[Gameweek 24]],2)&lt;$B$622,INDEX(FPL_Results_Extract[Team],MATCH($A605,FPL_Results_Extract[[Player]:[Player]],0)),INDEX(Team_Key[[Abbreviation]:[Abbreviation]],MATCH(LEFT(INDEX(FPL_Fixtures_Extract[],MATCH($A605,FPL_Fixtures_Extract[[Player]:[Player]],0),MATCH(FPL_Combined[[#Headers],[Gameweek 24]],FPL_Fixtures_Extract[#Headers],0)),LEN(INDEX(FPL_Fixtures_Extract[],MATCH($A605,FPL_Fixtures_Extract[[Player]:[Player]],0),MATCH(FPL_Combined[[#Headers],[Gameweek 24]],FPL_Fixtures_Extract[#Headers],0)))-4),Team_Key[[Full Name]:[Full Name]],0))&amp;RIGHT(INDEX(FPL_Fixtures_Extract[],MATCH($A605,FPL_Fixtures_Extract[[Player]:[Player]],0),MATCH(FPL_Combined[[#Headers],[Gameweek 24]],FPL_Fixtures_Extract[#Headers],0)),3))</f>
        <v>TOT</v>
      </c>
      <c r="Z605" t="str">
        <f ca="1">IF(RIGHT(FPL_Combined[[#Headers],[Gameweek 25]],2)&lt;$B$622,INDEX(FPL_Results_Extract[Player],MATCH($A605,FPL_Results_Extract[[Player]:[Player]],0)),INDEX(Team_Key[[Abbreviation]:[Abbreviation]],MATCH(LEFT(INDEX(FPL_Fixtures_Extract[],MATCH($A605,FPL_Fixtures_Extract[[Player]:[Player]],0),MATCH(FPL_Combined[[#Headers],[Gameweek 25]],FPL_Fixtures_Extract[#Headers],0)),LEN(INDEX(FPL_Fixtures_Extract[],MATCH($A605,FPL_Fixtures_Extract[[Player]:[Player]],0),MATCH(FPL_Combined[[#Headers],[Gameweek 25]],FPL_Fixtures_Extract[#Headers],0)))-4),Team_Key[[Full Name]:[Full Name]],0))&amp;RIGHT(INDEX(FPL_Fixtures_Extract[],MATCH($A605,FPL_Fixtures_Extract[[Player]:[Player]],0),MATCH(FPL_Combined[[#Headers],[Gameweek 25]],FPL_Fixtures_Extract[#Headers],0)),3))</f>
        <v>Wimmer</v>
      </c>
      <c r="AA605" t="str">
        <f ca="1">IF(RIGHT(FPL_Combined[[#Headers],[Gameweek 26]],2)&lt;$B$622,INDEX(FPL_Results_Extract[Gameweek 01],MATCH($A605,FPL_Results_Extract[[Player]:[Player]],0)),INDEX(Team_Key[[Abbreviation]:[Abbreviation]],MATCH(LEFT(INDEX(FPL_Fixtures_Extract[],MATCH($A605,FPL_Fixtures_Extract[[Player]:[Player]],0),MATCH(FPL_Combined[[#Headers],[Gameweek 26]],FPL_Fixtures_Extract[#Headers],0)),LEN(INDEX(FPL_Fixtures_Extract[],MATCH($A605,FPL_Fixtures_Extract[[Player]:[Player]],0),MATCH(FPL_Combined[[#Headers],[Gameweek 26]],FPL_Fixtures_Extract[#Headers],0)))-4),Team_Key[[Full Name]:[Full Name]],0))&amp;RIGHT(INDEX(FPL_Fixtures_Extract[],MATCH($A605,FPL_Fixtures_Extract[[Player]:[Player]],0),MATCH(FPL_Combined[[#Headers],[Gameweek 26]],FPL_Fixtures_Extract[#Headers],0)),3))</f>
        <v>MUN(A) 0-1</v>
      </c>
      <c r="AB605" t="str">
        <f ca="1">IF(RIGHT(FPL_Combined[[#Headers],[Gameweek 27]],2)&lt;$B$622,INDEX(FPL_Results_Extract[Gameweek 02],MATCH($A605,FPL_Results_Extract[[Player]:[Player]],0)),INDEX(Team_Key[[Abbreviation]:[Abbreviation]],MATCH(LEFT(INDEX(FPL_Fixtures_Extract[],MATCH($A605,FPL_Fixtures_Extract[[Player]:[Player]],0),MATCH(FPL_Combined[[#Headers],[Gameweek 27]],FPL_Fixtures_Extract[#Headers],0)),LEN(INDEX(FPL_Fixtures_Extract[],MATCH($A605,FPL_Fixtures_Extract[[Player]:[Player]],0),MATCH(FPL_Combined[[#Headers],[Gameweek 27]],FPL_Fixtures_Extract[#Headers],0)))-4),Team_Key[[Full Name]:[Full Name]],0))&amp;RIGHT(INDEX(FPL_Fixtures_Extract[],MATCH($A605,FPL_Fixtures_Extract[[Player]:[Player]],0),MATCH(FPL_Combined[[#Headers],[Gameweek 27]],FPL_Fixtures_Extract[#Headers],0)),3))</f>
        <v>STK(H) 2-2</v>
      </c>
      <c r="AC605" t="str">
        <f ca="1">IF(RIGHT(FPL_Combined[[#Headers],[Gameweek 28]],2)&lt;$B$622,INDEX(FPL_Results_Extract[Gameweek 03],MATCH($A605,FPL_Results_Extract[[Player]:[Player]],0)),INDEX(Team_Key[[Abbreviation]:[Abbreviation]],MATCH(LEFT(INDEX(FPL_Fixtures_Extract[],MATCH($A605,FPL_Fixtures_Extract[[Player]:[Player]],0),MATCH(FPL_Combined[[#Headers],[Gameweek 28]],FPL_Fixtures_Extract[#Headers],0)),LEN(INDEX(FPL_Fixtures_Extract[],MATCH($A605,FPL_Fixtures_Extract[[Player]:[Player]],0),MATCH(FPL_Combined[[#Headers],[Gameweek 28]],FPL_Fixtures_Extract[#Headers],0)))-4),Team_Key[[Full Name]:[Full Name]],0))&amp;RIGHT(INDEX(FPL_Fixtures_Extract[],MATCH($A605,FPL_Fixtures_Extract[[Player]:[Player]],0),MATCH(FPL_Combined[[#Headers],[Gameweek 28]],FPL_Fixtures_Extract[#Headers],0)),3))</f>
        <v>LEI(A) 1-1</v>
      </c>
      <c r="AD605" t="str">
        <f ca="1">IF(RIGHT(FPL_Combined[[#Headers],[Gameweek 29]],2)&lt;$B$622,INDEX(FPL_Results_Extract[Gameweek 04],MATCH($A605,FPL_Results_Extract[[Player]:[Player]],0)),INDEX(Team_Key[[Abbreviation]:[Abbreviation]],MATCH(LEFT(INDEX(FPL_Fixtures_Extract[],MATCH($A605,FPL_Fixtures_Extract[[Player]:[Player]],0),MATCH(FPL_Combined[[#Headers],[Gameweek 29]],FPL_Fixtures_Extract[#Headers],0)),LEN(INDEX(FPL_Fixtures_Extract[],MATCH($A605,FPL_Fixtures_Extract[[Player]:[Player]],0),MATCH(FPL_Combined[[#Headers],[Gameweek 29]],FPL_Fixtures_Extract[#Headers],0)))-4),Team_Key[[Full Name]:[Full Name]],0))&amp;RIGHT(INDEX(FPL_Fixtures_Extract[],MATCH($A605,FPL_Fixtures_Extract[[Player]:[Player]],0),MATCH(FPL_Combined[[#Headers],[Gameweek 29]],FPL_Fixtures_Extract[#Headers],0)),3))</f>
        <v>AVL(A)</v>
      </c>
      <c r="AE605" t="str">
        <f ca="1">IF(RIGHT(FPL_Combined[[#Headers],[Gameweek 30]],2)&lt;$B$622,INDEX(FPL_Results_Extract[Gameweek 05],MATCH($A605,FPL_Results_Extract[[Player]:[Player]],0)),INDEX(Team_Key[[Abbreviation]:[Abbreviation]],MATCH(LEFT(INDEX(FPL_Fixtures_Extract[],MATCH($A605,FPL_Fixtures_Extract[[Player]:[Player]],0),MATCH(FPL_Combined[[#Headers],[Gameweek 30]],FPL_Fixtures_Extract[#Headers],0)),LEN(INDEX(FPL_Fixtures_Extract[],MATCH($A605,FPL_Fixtures_Extract[[Player]:[Player]],0),MATCH(FPL_Combined[[#Headers],[Gameweek 30]],FPL_Fixtures_Extract[#Headers],0)))-4),Team_Key[[Full Name]:[Full Name]],0))&amp;RIGHT(INDEX(FPL_Fixtures_Extract[],MATCH($A605,FPL_Fixtures_Extract[[Player]:[Player]],0),MATCH(FPL_Combined[[#Headers],[Gameweek 30]],FPL_Fixtures_Extract[#Headers],0)),3))</f>
        <v>BOU(H)</v>
      </c>
      <c r="AF605" t="str">
        <f ca="1">IF(RIGHT(FPL_Combined[[#Headers],[Gameweek 31]],2)&lt;$B$622,INDEX(FPL_Results_Extract[Gameweek 06],MATCH($A605,FPL_Results_Extract[[Player]:[Player]],0)),INDEX(Team_Key[[Abbreviation]:[Abbreviation]],MATCH(LEFT(INDEX(FPL_Fixtures_Extract[],MATCH($A605,FPL_Fixtures_Extract[[Player]:[Player]],0),MATCH(FPL_Combined[[#Headers],[Gameweek 31]],FPL_Fixtures_Extract[#Headers],0)),LEN(INDEX(FPL_Fixtures_Extract[],MATCH($A605,FPL_Fixtures_Extract[[Player]:[Player]],0),MATCH(FPL_Combined[[#Headers],[Gameweek 31]],FPL_Fixtures_Extract[#Headers],0)))-4),Team_Key[[Full Name]:[Full Name]],0))&amp;RIGHT(INDEX(FPL_Fixtures_Extract[],MATCH($A605,FPL_Fixtures_Extract[[Player]:[Player]],0),MATCH(FPL_Combined[[#Headers],[Gameweek 31]],FPL_Fixtures_Extract[#Headers],0)),3))</f>
        <v>LIV(A)</v>
      </c>
      <c r="AG605" t="str">
        <f ca="1">IF(RIGHT(FPL_Combined[[#Headers],[Gameweek 32]],2)&lt;$B$622,INDEX(FPL_Results_Extract[Gameweek 07],MATCH($A605,FPL_Results_Extract[[Player]:[Player]],0)),INDEX(Team_Key[[Abbreviation]:[Abbreviation]],MATCH(LEFT(INDEX(FPL_Fixtures_Extract[],MATCH($A605,FPL_Fixtures_Extract[[Player]:[Player]],0),MATCH(FPL_Combined[[#Headers],[Gameweek 32]],FPL_Fixtures_Extract[#Headers],0)),LEN(INDEX(FPL_Fixtures_Extract[],MATCH($A605,FPL_Fixtures_Extract[[Player]:[Player]],0),MATCH(FPL_Combined[[#Headers],[Gameweek 32]],FPL_Fixtures_Extract[#Headers],0)))-4),Team_Key[[Full Name]:[Full Name]],0))&amp;RIGHT(INDEX(FPL_Fixtures_Extract[],MATCH($A605,FPL_Fixtures_Extract[[Player]:[Player]],0),MATCH(FPL_Combined[[#Headers],[Gameweek 32]],FPL_Fixtures_Extract[#Headers],0)),3))</f>
        <v>MUN(H)</v>
      </c>
      <c r="AH605" t="str">
        <f ca="1">IF(RIGHT(FPL_Combined[[#Headers],[Gameweek 33]],2)&lt;$B$622,INDEX(FPL_Results_Extract[Gameweek 08],MATCH($A605,FPL_Results_Extract[[Player]:[Player]],0)),INDEX(Team_Key[[Abbreviation]:[Abbreviation]],MATCH(LEFT(INDEX(FPL_Fixtures_Extract[],MATCH($A605,FPL_Fixtures_Extract[[Player]:[Player]],0),MATCH(FPL_Combined[[#Headers],[Gameweek 33]],FPL_Fixtures_Extract[#Headers],0)),LEN(INDEX(FPL_Fixtures_Extract[],MATCH($A605,FPL_Fixtures_Extract[[Player]:[Player]],0),MATCH(FPL_Combined[[#Headers],[Gameweek 33]],FPL_Fixtures_Extract[#Headers],0)))-4),Team_Key[[Full Name]:[Full Name]],0))&amp;RIGHT(INDEX(FPL_Fixtures_Extract[],MATCH($A605,FPL_Fixtures_Extract[[Player]:[Player]],0),MATCH(FPL_Combined[[#Headers],[Gameweek 33]],FPL_Fixtures_Extract[#Headers],0)),3))</f>
        <v>STK(A)</v>
      </c>
      <c r="AI605" t="str">
        <f ca="1">IF(RIGHT(FPL_Combined[[#Headers],[Gameweek 34]],2)&lt;$B$622,INDEX(FPL_Results_Extract[Gameweek 09],MATCH($A605,FPL_Results_Extract[[Player]:[Player]],0)),INDEX(Team_Key[[Abbreviation]:[Abbreviation]],MATCH(LEFT(INDEX(FPL_Fixtures_Extract[],MATCH($A605,FPL_Fixtures_Extract[[Player]:[Player]],0),MATCH(FPL_Combined[[#Headers],[Gameweek 34]],FPL_Fixtures_Extract[#Headers],0)),LEN(INDEX(FPL_Fixtures_Extract[],MATCH($A605,FPL_Fixtures_Extract[[Player]:[Player]],0),MATCH(FPL_Combined[[#Headers],[Gameweek 34]],FPL_Fixtures_Extract[#Headers],0)))-4),Team_Key[[Full Name]:[Full Name]],0))&amp;RIGHT(INDEX(FPL_Fixtures_Extract[],MATCH($A605,FPL_Fixtures_Extract[[Player]:[Player]],0),MATCH(FPL_Combined[[#Headers],[Gameweek 34]],FPL_Fixtures_Extract[#Headers],0)),3))</f>
        <v>WBA(H)</v>
      </c>
      <c r="AJ605" t="str">
        <f ca="1">IF(RIGHT(FPL_Combined[[#Headers],[Gameweek 35]],2)&lt;$B$622,INDEX(FPL_Results_Extract[Gameweek 10],MATCH($A605,FPL_Results_Extract[[Player]:[Player]],0)),INDEX(Team_Key[[Abbreviation]:[Abbreviation]],MATCH(LEFT(INDEX(FPL_Fixtures_Extract[],MATCH($A605,FPL_Fixtures_Extract[[Player]:[Player]],0),MATCH(FPL_Combined[[#Headers],[Gameweek 35]],FPL_Fixtures_Extract[#Headers],0)),LEN(INDEX(FPL_Fixtures_Extract[],MATCH($A605,FPL_Fixtures_Extract[[Player]:[Player]],0),MATCH(FPL_Combined[[#Headers],[Gameweek 35]],FPL_Fixtures_Extract[#Headers],0)))-4),Team_Key[[Full Name]:[Full Name]],0))&amp;RIGHT(INDEX(FPL_Fixtures_Extract[],MATCH($A605,FPL_Fixtures_Extract[[Player]:[Player]],0),MATCH(FPL_Combined[[#Headers],[Gameweek 35]],FPL_Fixtures_Extract[#Headers],0)),3))</f>
        <v>CHE(A)</v>
      </c>
      <c r="AK605" t="str">
        <f ca="1">IF(RIGHT(FPL_Combined[[#Headers],[Gameweek 36]],2)&lt;$B$622,INDEX(FPL_Results_Extract[Gameweek 11],MATCH($A605,FPL_Results_Extract[[Player]:[Player]],0)),INDEX(Team_Key[[Abbreviation]:[Abbreviation]],MATCH(LEFT(INDEX(FPL_Fixtures_Extract[],MATCH($A605,FPL_Fixtures_Extract[[Player]:[Player]],0),MATCH(FPL_Combined[[#Headers],[Gameweek 36]],FPL_Fixtures_Extract[#Headers],0)),LEN(INDEX(FPL_Fixtures_Extract[],MATCH($A605,FPL_Fixtures_Extract[[Player]:[Player]],0),MATCH(FPL_Combined[[#Headers],[Gameweek 36]],FPL_Fixtures_Extract[#Headers],0)))-4),Team_Key[[Full Name]:[Full Name]],0))&amp;RIGHT(INDEX(FPL_Fixtures_Extract[],MATCH($A605,FPL_Fixtures_Extract[[Player]:[Player]],0),MATCH(FPL_Combined[[#Headers],[Gameweek 36]],FPL_Fixtures_Extract[#Headers],0)),3))</f>
        <v>SOU(H)</v>
      </c>
      <c r="AL605" t="str">
        <f ca="1">IF(RIGHT(FPL_Combined[[#Headers],[Gameweek 37]],2)&lt;$B$622,INDEX(FPL_Results_Extract[Gameweek 12],MATCH($A605,FPL_Results_Extract[[Player]:[Player]],0)),INDEX(Team_Key[[Abbreviation]:[Abbreviation]],MATCH(LEFT(INDEX(FPL_Fixtures_Extract[],MATCH($A605,FPL_Fixtures_Extract[[Player]:[Player]],0),MATCH(FPL_Combined[[#Headers],[Gameweek 37]],FPL_Fixtures_Extract[#Headers],0)),LEN(INDEX(FPL_Fixtures_Extract[],MATCH($A605,FPL_Fixtures_Extract[[Player]:[Player]],0),MATCH(FPL_Combined[[#Headers],[Gameweek 37]],FPL_Fixtures_Extract[#Headers],0)))-4),Team_Key[[Full Name]:[Full Name]],0))&amp;RIGHT(INDEX(FPL_Fixtures_Extract[],MATCH($A605,FPL_Fixtures_Extract[[Player]:[Player]],0),MATCH(FPL_Combined[[#Headers],[Gameweek 37]],FPL_Fixtures_Extract[#Headers],0)),3))</f>
        <v>NEW(A)</v>
      </c>
      <c r="AM605" t="e">
        <f ca="1">IF(RIGHT(FPL_Combined[[#Headers],[Gameweek 38]],2)&lt;$B$622,INDEX(FPL_Results_Extract[Gameweek 13],MATCH($A605,FPL_Results_Extract[[Player]:[Player]],0)),INDEX(Team_Key[[Abbreviation]:[Abbreviation]],MATCH(LEFT(INDEX(FPL_Fixtures_Extract[],MATCH($A605,FPL_Fixtures_Extract[[Player]:[Player]],0),MATCH(FPL_Combined[[#Headers],[Gameweek 38]],FPL_Fixtures_Extract[#Headers],0)),LEN(INDEX(FPL_Fixtures_Extract[],MATCH($A605,FPL_Fixtures_Extract[[Player]:[Player]],0),MATCH(FPL_Combined[[#Headers],[Gameweek 38]],FPL_Fixtures_Extract[#Headers],0)))-4),Team_Key[[Full Name]:[Full Name]],0))&amp;RIGHT(INDEX(FPL_Fixtures_Extract[],MATCH($A605,FPL_Fixtures_Extract[[Player]:[Player]],0),MATCH(FPL_Combined[[#Headers],[Gameweek 38]],FPL_Fixtures_Extract[#Headers],0)),3))</f>
        <v>#VALUE!</v>
      </c>
    </row>
    <row r="606" spans="1:39" x14ac:dyDescent="0.45">
      <c r="A606" t="s">
        <v>595</v>
      </c>
      <c r="B606" t="str">
        <f ca="1">IF(RIGHT(FPL_Combined[[#Headers],[Gameweek 01]],2)&lt;$B$622,INDEX(FPL_Results_Extract[Gameweek 01],MATCH($A606,FPL_Results_Extract[[Player]:[Player]],0)),INDEX(Team_Key[[Abbreviation]:[Abbreviation]],MATCH(LEFT(INDEX(FPL_Fixtures_Extract[],MATCH($A606,FPL_Fixtures_Extract[[Player]:[Player]],0),MATCH(FPL_Combined[[#Headers],[Gameweek 01]],FPL_Fixtures_Extract[#Headers],0)),LEN(INDEX(FPL_Fixtures_Extract[],MATCH($A606,FPL_Fixtures_Extract[[Player]:[Player]],0),MATCH(FPL_Combined[[#Headers],[Gameweek 01]],FPL_Fixtures_Extract[#Headers],0)))-4),Team_Key[[Full Name]:[Full Name]],0))&amp;RIGHT(INDEX(FPL_Fixtures_Extract[],MATCH($A606,FPL_Fixtures_Extract[[Player]:[Player]],0),MATCH(FPL_Combined[[#Headers],[Gameweek 01]],FPL_Fixtures_Extract[#Headers],0)),3))</f>
        <v>N/A</v>
      </c>
      <c r="C606" t="str">
        <f ca="1">IF(RIGHT(FPL_Combined[[#Headers],[Gameweek 02]],2)&lt;$B$622,INDEX(FPL_Results_Extract[Gameweek 02],MATCH($A606,FPL_Results_Extract[[Player]:[Player]],0)),INDEX(Team_Key[[Abbreviation]:[Abbreviation]],MATCH(LEFT(INDEX(FPL_Fixtures_Extract[],MATCH($A606,FPL_Fixtures_Extract[[Player]:[Player]],0),MATCH(FPL_Combined[[#Headers],[Gameweek 02]],FPL_Fixtures_Extract[#Headers],0)),LEN(INDEX(FPL_Fixtures_Extract[],MATCH($A606,FPL_Fixtures_Extract[[Player]:[Player]],0),MATCH(FPL_Combined[[#Headers],[Gameweek 02]],FPL_Fixtures_Extract[#Headers],0)))-4),Team_Key[[Full Name]:[Full Name]],0))&amp;RIGHT(INDEX(FPL_Fixtures_Extract[],MATCH($A606,FPL_Fixtures_Extract[[Player]:[Player]],0),MATCH(FPL_Combined[[#Headers],[Gameweek 02]],FPL_Fixtures_Extract[#Headers],0)),3))</f>
        <v>N/A</v>
      </c>
      <c r="D606" t="str">
        <f ca="1">IF(RIGHT(FPL_Combined[[#Headers],[Gameweek 03]],2)&lt;$B$622,INDEX(FPL_Results_Extract[Gameweek 03],MATCH($A606,FPL_Results_Extract[[Player]:[Player]],0)),INDEX(Team_Key[[Abbreviation]:[Abbreviation]],MATCH(LEFT(INDEX(FPL_Fixtures_Extract[],MATCH($A606,FPL_Fixtures_Extract[[Player]:[Player]],0),MATCH(FPL_Combined[[#Headers],[Gameweek 03]],FPL_Fixtures_Extract[#Headers],0)),LEN(INDEX(FPL_Fixtures_Extract[],MATCH($A606,FPL_Fixtures_Extract[[Player]:[Player]],0),MATCH(FPL_Combined[[#Headers],[Gameweek 03]],FPL_Fixtures_Extract[#Headers],0)))-4),Team_Key[[Full Name]:[Full Name]],0))&amp;RIGHT(INDEX(FPL_Fixtures_Extract[],MATCH($A606,FPL_Fixtures_Extract[[Player]:[Player]],0),MATCH(FPL_Combined[[#Headers],[Gameweek 03]],FPL_Fixtures_Extract[#Headers],0)),3))</f>
        <v>N/A</v>
      </c>
      <c r="E606" t="str">
        <f ca="1">IF(RIGHT(FPL_Combined[[#Headers],[Gameweek 04]],2)&lt;$B$622,INDEX(FPL_Results_Extract[Gameweek 04],MATCH($A606,FPL_Results_Extract[[Player]:[Player]],0)),INDEX(Team_Key[[Abbreviation]:[Abbreviation]],MATCH(LEFT(INDEX(FPL_Fixtures_Extract[],MATCH($A606,FPL_Fixtures_Extract[[Player]:[Player]],0),MATCH(FPL_Combined[[#Headers],[Gameweek 04]],FPL_Fixtures_Extract[#Headers],0)),LEN(INDEX(FPL_Fixtures_Extract[],MATCH($A606,FPL_Fixtures_Extract[[Player]:[Player]],0),MATCH(FPL_Combined[[#Headers],[Gameweek 04]],FPL_Fixtures_Extract[#Headers],0)))-4),Team_Key[[Full Name]:[Full Name]],0))&amp;RIGHT(INDEX(FPL_Fixtures_Extract[],MATCH($A606,FPL_Fixtures_Extract[[Player]:[Player]],0),MATCH(FPL_Combined[[#Headers],[Gameweek 04]],FPL_Fixtures_Extract[#Headers],0)),3))</f>
        <v>N/A</v>
      </c>
      <c r="F606" t="str">
        <f ca="1">IF(RIGHT(FPL_Combined[[#Headers],[Gameweek 05]],2)&lt;$B$622,INDEX(FPL_Results_Extract[Gameweek 05],MATCH($A606,FPL_Results_Extract[[Player]:[Player]],0)),INDEX(Team_Key[[Abbreviation]:[Abbreviation]],MATCH(LEFT(INDEX(FPL_Fixtures_Extract[],MATCH($A606,FPL_Fixtures_Extract[[Player]:[Player]],0),MATCH(FPL_Combined[[#Headers],[Gameweek 05]],FPL_Fixtures_Extract[#Headers],0)),LEN(INDEX(FPL_Fixtures_Extract[],MATCH($A606,FPL_Fixtures_Extract[[Player]:[Player]],0),MATCH(FPL_Combined[[#Headers],[Gameweek 05]],FPL_Fixtures_Extract[#Headers],0)))-4),Team_Key[[Full Name]:[Full Name]],0))&amp;RIGHT(INDEX(FPL_Fixtures_Extract[],MATCH($A606,FPL_Fixtures_Extract[[Player]:[Player]],0),MATCH(FPL_Combined[[#Headers],[Gameweek 05]],FPL_Fixtures_Extract[#Headers],0)),3))</f>
        <v>SUN(A) 1-0</v>
      </c>
      <c r="G606" t="str">
        <f ca="1">IF(RIGHT(FPL_Combined[[#Headers],[Gameweek 06]],2)&lt;$B$622,INDEX(FPL_Results_Extract[Gameweek 06],MATCH($A606,FPL_Results_Extract[[Player]:[Player]],0)),INDEX(Team_Key[[Abbreviation]:[Abbreviation]],MATCH(LEFT(INDEX(FPL_Fixtures_Extract[],MATCH($A606,FPL_Fixtures_Extract[[Player]:[Player]],0),MATCH(FPL_Combined[[#Headers],[Gameweek 06]],FPL_Fixtures_Extract[#Headers],0)),LEN(INDEX(FPL_Fixtures_Extract[],MATCH($A606,FPL_Fixtures_Extract[[Player]:[Player]],0),MATCH(FPL_Combined[[#Headers],[Gameweek 06]],FPL_Fixtures_Extract[#Headers],0)))-4),Team_Key[[Full Name]:[Full Name]],0))&amp;RIGHT(INDEX(FPL_Fixtures_Extract[],MATCH($A606,FPL_Fixtures_Extract[[Player]:[Player]],0),MATCH(FPL_Combined[[#Headers],[Gameweek 06]],FPL_Fixtures_Extract[#Headers],0)),3))</f>
        <v>CRY(H) 1-0</v>
      </c>
      <c r="H606" t="str">
        <f ca="1">IF(RIGHT(FPL_Combined[[#Headers],[Gameweek 07]],2)&lt;$B$622,INDEX(FPL_Results_Extract[Gameweek 07],MATCH($A606,FPL_Results_Extract[[Player]:[Player]],0)),INDEX(Team_Key[[Abbreviation]:[Abbreviation]],MATCH(LEFT(INDEX(FPL_Fixtures_Extract[],MATCH($A606,FPL_Fixtures_Extract[[Player]:[Player]],0),MATCH(FPL_Combined[[#Headers],[Gameweek 07]],FPL_Fixtures_Extract[#Headers],0)),LEN(INDEX(FPL_Fixtures_Extract[],MATCH($A606,FPL_Fixtures_Extract[[Player]:[Player]],0),MATCH(FPL_Combined[[#Headers],[Gameweek 07]],FPL_Fixtures_Extract[#Headers],0)))-4),Team_Key[[Full Name]:[Full Name]],0))&amp;RIGHT(INDEX(FPL_Fixtures_Extract[],MATCH($A606,FPL_Fixtures_Extract[[Player]:[Player]],0),MATCH(FPL_Combined[[#Headers],[Gameweek 07]],FPL_Fixtures_Extract[#Headers],0)),3))</f>
        <v>MCI(H) 4-1</v>
      </c>
      <c r="I606" t="str">
        <f ca="1">IF(RIGHT(FPL_Combined[[#Headers],[Gameweek 08]],2)&lt;$B$622,INDEX(FPL_Results_Extract[Gameweek 08],MATCH($A606,FPL_Results_Extract[[Player]:[Player]],0)),INDEX(Team_Key[[Abbreviation]:[Abbreviation]],MATCH(LEFT(INDEX(FPL_Fixtures_Extract[],MATCH($A606,FPL_Fixtures_Extract[[Player]:[Player]],0),MATCH(FPL_Combined[[#Headers],[Gameweek 08]],FPL_Fixtures_Extract[#Headers],0)),LEN(INDEX(FPL_Fixtures_Extract[],MATCH($A606,FPL_Fixtures_Extract[[Player]:[Player]],0),MATCH(FPL_Combined[[#Headers],[Gameweek 08]],FPL_Fixtures_Extract[#Headers],0)))-4),Team_Key[[Full Name]:[Full Name]],0))&amp;RIGHT(INDEX(FPL_Fixtures_Extract[],MATCH($A606,FPL_Fixtures_Extract[[Player]:[Player]],0),MATCH(FPL_Combined[[#Headers],[Gameweek 08]],FPL_Fixtures_Extract[#Headers],0)),3))</f>
        <v>SWA(A) 2-2</v>
      </c>
      <c r="J606" t="str">
        <f ca="1">IF(RIGHT(FPL_Combined[[#Headers],[Gameweek 09]],2)&lt;$B$622,INDEX(FPL_Results_Extract[Gameweek 09],MATCH($A606,FPL_Results_Extract[[Player]:[Player]],0)),INDEX(Team_Key[[Abbreviation]:[Abbreviation]],MATCH(LEFT(INDEX(FPL_Fixtures_Extract[],MATCH($A606,FPL_Fixtures_Extract[[Player]:[Player]],0),MATCH(FPL_Combined[[#Headers],[Gameweek 09]],FPL_Fixtures_Extract[#Headers],0)),LEN(INDEX(FPL_Fixtures_Extract[],MATCH($A606,FPL_Fixtures_Extract[[Player]:[Player]],0),MATCH(FPL_Combined[[#Headers],[Gameweek 09]],FPL_Fixtures_Extract[#Headers],0)))-4),Team_Key[[Full Name]:[Full Name]],0))&amp;RIGHT(INDEX(FPL_Fixtures_Extract[],MATCH($A606,FPL_Fixtures_Extract[[Player]:[Player]],0),MATCH(FPL_Combined[[#Headers],[Gameweek 09]],FPL_Fixtures_Extract[#Headers],0)),3))</f>
        <v>LIV(H) 0-0</v>
      </c>
      <c r="K606" t="str">
        <f ca="1">IF(RIGHT(FPL_Combined[[#Headers],[Gameweek 10]],2)&lt;$B$622,INDEX(FPL_Results_Extract[Gameweek 10],MATCH($A606,FPL_Results_Extract[[Player]:[Player]],0)),INDEX(Team_Key[[Abbreviation]:[Abbreviation]],MATCH(LEFT(INDEX(FPL_Fixtures_Extract[],MATCH($A606,FPL_Fixtures_Extract[[Player]:[Player]],0),MATCH(FPL_Combined[[#Headers],[Gameweek 10]],FPL_Fixtures_Extract[#Headers],0)),LEN(INDEX(FPL_Fixtures_Extract[],MATCH($A606,FPL_Fixtures_Extract[[Player]:[Player]],0),MATCH(FPL_Combined[[#Headers],[Gameweek 10]],FPL_Fixtures_Extract[#Headers],0)))-4),Team_Key[[Full Name]:[Full Name]],0))&amp;RIGHT(INDEX(FPL_Fixtures_Extract[],MATCH($A606,FPL_Fixtures_Extract[[Player]:[Player]],0),MATCH(FPL_Combined[[#Headers],[Gameweek 10]],FPL_Fixtures_Extract[#Headers],0)),3))</f>
        <v>BOU(A) 5-1</v>
      </c>
      <c r="L606" t="str">
        <f ca="1">IF(RIGHT(FPL_Combined[[#Headers],[Gameweek 11]],2)&lt;$B$622,INDEX(FPL_Results_Extract[Gameweek 11],MATCH($A606,FPL_Results_Extract[[Player]:[Player]],0)),INDEX(Team_Key[[Abbreviation]:[Abbreviation]],MATCH(LEFT(INDEX(FPL_Fixtures_Extract[],MATCH($A606,FPL_Fixtures_Extract[[Player]:[Player]],0),MATCH(FPL_Combined[[#Headers],[Gameweek 11]],FPL_Fixtures_Extract[#Headers],0)),LEN(INDEX(FPL_Fixtures_Extract[],MATCH($A606,FPL_Fixtures_Extract[[Player]:[Player]],0),MATCH(FPL_Combined[[#Headers],[Gameweek 11]],FPL_Fixtures_Extract[#Headers],0)))-4),Team_Key[[Full Name]:[Full Name]],0))&amp;RIGHT(INDEX(FPL_Fixtures_Extract[],MATCH($A606,FPL_Fixtures_Extract[[Player]:[Player]],0),MATCH(FPL_Combined[[#Headers],[Gameweek 11]],FPL_Fixtures_Extract[#Headers],0)),3))</f>
        <v>AVL(H) 3-1</v>
      </c>
      <c r="M606" t="str">
        <f ca="1">IF(RIGHT(FPL_Combined[[#Headers],[Gameweek 12]],2)&lt;$B$622,INDEX(FPL_Results_Extract[Gameweek 12],MATCH($A606,FPL_Results_Extract[[Player]:[Player]],0)),INDEX(Team_Key[[Abbreviation]:[Abbreviation]],MATCH(LEFT(INDEX(FPL_Fixtures_Extract[],MATCH($A606,FPL_Fixtures_Extract[[Player]:[Player]],0),MATCH(FPL_Combined[[#Headers],[Gameweek 12]],FPL_Fixtures_Extract[#Headers],0)),LEN(INDEX(FPL_Fixtures_Extract[],MATCH($A606,FPL_Fixtures_Extract[[Player]:[Player]],0),MATCH(FPL_Combined[[#Headers],[Gameweek 12]],FPL_Fixtures_Extract[#Headers],0)))-4),Team_Key[[Full Name]:[Full Name]],0))&amp;RIGHT(INDEX(FPL_Fixtures_Extract[],MATCH($A606,FPL_Fixtures_Extract[[Player]:[Player]],0),MATCH(FPL_Combined[[#Headers],[Gameweek 12]],FPL_Fixtures_Extract[#Headers],0)),3))</f>
        <v>ARS(A) 1-1</v>
      </c>
      <c r="N606" t="str">
        <f ca="1">IF(RIGHT(FPL_Combined[[#Headers],[Gameweek 13]],2)&lt;$B$622,INDEX(FPL_Results_Extract[Gameweek 13],MATCH($A606,FPL_Results_Extract[[Player]:[Player]],0)),INDEX(Team_Key[[Abbreviation]:[Abbreviation]],MATCH(LEFT(INDEX(FPL_Fixtures_Extract[],MATCH($A606,FPL_Fixtures_Extract[[Player]:[Player]],0),MATCH(FPL_Combined[[#Headers],[Gameweek 13]],FPL_Fixtures_Extract[#Headers],0)),LEN(INDEX(FPL_Fixtures_Extract[],MATCH($A606,FPL_Fixtures_Extract[[Player]:[Player]],0),MATCH(FPL_Combined[[#Headers],[Gameweek 13]],FPL_Fixtures_Extract[#Headers],0)))-4),Team_Key[[Full Name]:[Full Name]],0))&amp;RIGHT(INDEX(FPL_Fixtures_Extract[],MATCH($A606,FPL_Fixtures_Extract[[Player]:[Player]],0),MATCH(FPL_Combined[[#Headers],[Gameweek 13]],FPL_Fixtures_Extract[#Headers],0)),3))</f>
        <v>WHU(H) 4-1</v>
      </c>
      <c r="O606" t="str">
        <f ca="1">IF(RIGHT(FPL_Combined[[#Headers],[Gameweek 14]],2)&lt;$B$622,INDEX(FPL_Results_Extract[Gameweek 14],MATCH($A606,FPL_Results_Extract[[Player]:[Player]],0)),INDEX(Team_Key[[Abbreviation]:[Abbreviation]],MATCH(LEFT(INDEX(FPL_Fixtures_Extract[],MATCH($A606,FPL_Fixtures_Extract[[Player]:[Player]],0),MATCH(FPL_Combined[[#Headers],[Gameweek 14]],FPL_Fixtures_Extract[#Headers],0)),LEN(INDEX(FPL_Fixtures_Extract[],MATCH($A606,FPL_Fixtures_Extract[[Player]:[Player]],0),MATCH(FPL_Combined[[#Headers],[Gameweek 14]],FPL_Fixtures_Extract[#Headers],0)))-4),Team_Key[[Full Name]:[Full Name]],0))&amp;RIGHT(INDEX(FPL_Fixtures_Extract[],MATCH($A606,FPL_Fixtures_Extract[[Player]:[Player]],0),MATCH(FPL_Combined[[#Headers],[Gameweek 14]],FPL_Fixtures_Extract[#Headers],0)),3))</f>
        <v>CHE(H) 0-0</v>
      </c>
      <c r="P606" t="str">
        <f ca="1">IF(RIGHT(FPL_Combined[[#Headers],[Gameweek 15]],2)&lt;$B$622,INDEX(FPL_Results_Extract[Gameweek 15],MATCH($A606,FPL_Results_Extract[[Player]:[Player]],0)),INDEX(Team_Key[[Abbreviation]:[Abbreviation]],MATCH(LEFT(INDEX(FPL_Fixtures_Extract[],MATCH($A606,FPL_Fixtures_Extract[[Player]:[Player]],0),MATCH(FPL_Combined[[#Headers],[Gameweek 15]],FPL_Fixtures_Extract[#Headers],0)),LEN(INDEX(FPL_Fixtures_Extract[],MATCH($A606,FPL_Fixtures_Extract[[Player]:[Player]],0),MATCH(FPL_Combined[[#Headers],[Gameweek 15]],FPL_Fixtures_Extract[#Headers],0)))-4),Team_Key[[Full Name]:[Full Name]],0))&amp;RIGHT(INDEX(FPL_Fixtures_Extract[],MATCH($A606,FPL_Fixtures_Extract[[Player]:[Player]],0),MATCH(FPL_Combined[[#Headers],[Gameweek 15]],FPL_Fixtures_Extract[#Headers],0)),3))</f>
        <v>WBA(A) 1-1</v>
      </c>
      <c r="Q606" t="str">
        <f ca="1">IF(RIGHT(FPL_Combined[[#Headers],[Gameweek 16]],2)&lt;$B$622,INDEX(FPL_Results_Extract[Gameweek 16],MATCH($A606,FPL_Results_Extract[[Player]:[Player]],0)),INDEX(Team_Key[[Abbreviation]:[Abbreviation]],MATCH(LEFT(INDEX(FPL_Fixtures_Extract[],MATCH($A606,FPL_Fixtures_Extract[[Player]:[Player]],0),MATCH(FPL_Combined[[#Headers],[Gameweek 16]],FPL_Fixtures_Extract[#Headers],0)),LEN(INDEX(FPL_Fixtures_Extract[],MATCH($A606,FPL_Fixtures_Extract[[Player]:[Player]],0),MATCH(FPL_Combined[[#Headers],[Gameweek 16]],FPL_Fixtures_Extract[#Headers],0)))-4),Team_Key[[Full Name]:[Full Name]],0))&amp;RIGHT(INDEX(FPL_Fixtures_Extract[],MATCH($A606,FPL_Fixtures_Extract[[Player]:[Player]],0),MATCH(FPL_Combined[[#Headers],[Gameweek 16]],FPL_Fixtures_Extract[#Headers],0)),3))</f>
        <v>NEW(H) 1-2</v>
      </c>
      <c r="R606" t="str">
        <f ca="1">IF(RIGHT(FPL_Combined[[#Headers],[Gameweek 17]],2)&lt;$B$622,INDEX(FPL_Results_Extract[Gameweek 17],MATCH($A606,FPL_Results_Extract[[Player]:[Player]],0)),INDEX(Team_Key[[Abbreviation]:[Abbreviation]],MATCH(LEFT(INDEX(FPL_Fixtures_Extract[],MATCH($A606,FPL_Fixtures_Extract[[Player]:[Player]],0),MATCH(FPL_Combined[[#Headers],[Gameweek 17]],FPL_Fixtures_Extract[#Headers],0)),LEN(INDEX(FPL_Fixtures_Extract[],MATCH($A606,FPL_Fixtures_Extract[[Player]:[Player]],0),MATCH(FPL_Combined[[#Headers],[Gameweek 17]],FPL_Fixtures_Extract[#Headers],0)))-4),Team_Key[[Full Name]:[Full Name]],0))&amp;RIGHT(INDEX(FPL_Fixtures_Extract[],MATCH($A606,FPL_Fixtures_Extract[[Player]:[Player]],0),MATCH(FPL_Combined[[#Headers],[Gameweek 17]],FPL_Fixtures_Extract[#Headers],0)),3))</f>
        <v>SOU(A) 2-0</v>
      </c>
      <c r="S606" t="str">
        <f ca="1">IF(RIGHT(FPL_Combined[[#Headers],[Gameweek 18]],2)&lt;$B$622,INDEX(FPL_Results_Extract[Gameweek 18],MATCH($A606,FPL_Results_Extract[[Player]:[Player]],0)),INDEX(Team_Key[[Abbreviation]:[Abbreviation]],MATCH(LEFT(INDEX(FPL_Fixtures_Extract[],MATCH($A606,FPL_Fixtures_Extract[[Player]:[Player]],0),MATCH(FPL_Combined[[#Headers],[Gameweek 18]],FPL_Fixtures_Extract[#Headers],0)),LEN(INDEX(FPL_Fixtures_Extract[],MATCH($A606,FPL_Fixtures_Extract[[Player]:[Player]],0),MATCH(FPL_Combined[[#Headers],[Gameweek 18]],FPL_Fixtures_Extract[#Headers],0)))-4),Team_Key[[Full Name]:[Full Name]],0))&amp;RIGHT(INDEX(FPL_Fixtures_Extract[],MATCH($A606,FPL_Fixtures_Extract[[Player]:[Player]],0),MATCH(FPL_Combined[[#Headers],[Gameweek 18]],FPL_Fixtures_Extract[#Headers],0)),3))</f>
        <v>NOR(H) 3-0</v>
      </c>
      <c r="T606" t="str">
        <f ca="1">IF(RIGHT(FPL_Combined[[#Headers],[Gameweek 19]],2)&lt;$B$622,INDEX(FPL_Results_Extract[Gameweek 19],MATCH($A606,FPL_Results_Extract[[Player]:[Player]],0)),INDEX(Team_Key[[Abbreviation]:[Abbreviation]],MATCH(LEFT(INDEX(FPL_Fixtures_Extract[],MATCH($A606,FPL_Fixtures_Extract[[Player]:[Player]],0),MATCH(FPL_Combined[[#Headers],[Gameweek 19]],FPL_Fixtures_Extract[#Headers],0)),LEN(INDEX(FPL_Fixtures_Extract[],MATCH($A606,FPL_Fixtures_Extract[[Player]:[Player]],0),MATCH(FPL_Combined[[#Headers],[Gameweek 19]],FPL_Fixtures_Extract[#Headers],0)))-4),Team_Key[[Full Name]:[Full Name]],0))&amp;RIGHT(INDEX(FPL_Fixtures_Extract[],MATCH($A606,FPL_Fixtures_Extract[[Player]:[Player]],0),MATCH(FPL_Combined[[#Headers],[Gameweek 19]],FPL_Fixtures_Extract[#Headers],0)),3))</f>
        <v>WAT(A) 2-1</v>
      </c>
      <c r="U606" t="str">
        <f ca="1">IF(RIGHT(FPL_Combined[[#Headers],[Gameweek 20]],2)&lt;$B$622,INDEX(FPL_Results_Extract[Gameweek 20],MATCH($A606,FPL_Results_Extract[[Player]:[Player]],0)),INDEX(Team_Key[[Abbreviation]:[Abbreviation]],MATCH(LEFT(INDEX(FPL_Fixtures_Extract[],MATCH($A606,FPL_Fixtures_Extract[[Player]:[Player]],0),MATCH(FPL_Combined[[#Headers],[Gameweek 20]],FPL_Fixtures_Extract[#Headers],0)),LEN(INDEX(FPL_Fixtures_Extract[],MATCH($A606,FPL_Fixtures_Extract[[Player]:[Player]],0),MATCH(FPL_Combined[[#Headers],[Gameweek 20]],FPL_Fixtures_Extract[#Headers],0)))-4),Team_Key[[Full Name]:[Full Name]],0))&amp;RIGHT(INDEX(FPL_Fixtures_Extract[],MATCH($A606,FPL_Fixtures_Extract[[Player]:[Player]],0),MATCH(FPL_Combined[[#Headers],[Gameweek 20]],FPL_Fixtures_Extract[#Headers],0)),3))</f>
        <v>EVE(A) 1-1</v>
      </c>
      <c r="V606" t="str">
        <f ca="1">IF(RIGHT(FPL_Combined[[#Headers],[Gameweek 21]],2)&lt;$B$622,INDEX(FPL_Results_Extract[Gameweek 21],MATCH($A606,FPL_Results_Extract[[Player]:[Player]],0)),INDEX(Team_Key[[Abbreviation]:[Abbreviation]],MATCH(LEFT(INDEX(FPL_Fixtures_Extract[],MATCH($A606,FPL_Fixtures_Extract[[Player]:[Player]],0),MATCH(FPL_Combined[[#Headers],[Gameweek 21]],FPL_Fixtures_Extract[#Headers],0)),LEN(INDEX(FPL_Fixtures_Extract[],MATCH($A606,FPL_Fixtures_Extract[[Player]:[Player]],0),MATCH(FPL_Combined[[#Headers],[Gameweek 21]],FPL_Fixtures_Extract[#Headers],0)))-4),Team_Key[[Full Name]:[Full Name]],0))&amp;RIGHT(INDEX(FPL_Fixtures_Extract[],MATCH($A606,FPL_Fixtures_Extract[[Player]:[Player]],0),MATCH(FPL_Combined[[#Headers],[Gameweek 21]],FPL_Fixtures_Extract[#Headers],0)),3))</f>
        <v>LEI(H) 0-1</v>
      </c>
      <c r="W606" t="str">
        <f ca="1">IF(RIGHT(FPL_Combined[[#Headers],[Gameweek 22]],2)&lt;$B$622,INDEX(FPL_Results_Extract[Gameweek 22],MATCH($A606,FPL_Results_Extract[[Player]:[Player]],0)),INDEX(Team_Key[[Abbreviation]:[Abbreviation]],MATCH(LEFT(INDEX(FPL_Fixtures_Extract[],MATCH($A606,FPL_Fixtures_Extract[[Player]:[Player]],0),MATCH(FPL_Combined[[#Headers],[Gameweek 22]],FPL_Fixtures_Extract[#Headers],0)),LEN(INDEX(FPL_Fixtures_Extract[],MATCH($A606,FPL_Fixtures_Extract[[Player]:[Player]],0),MATCH(FPL_Combined[[#Headers],[Gameweek 22]],FPL_Fixtures_Extract[#Headers],0)))-4),Team_Key[[Full Name]:[Full Name]],0))&amp;RIGHT(INDEX(FPL_Fixtures_Extract[],MATCH($A606,FPL_Fixtures_Extract[[Player]:[Player]],0),MATCH(FPL_Combined[[#Headers],[Gameweek 22]],FPL_Fixtures_Extract[#Headers],0)),3))</f>
        <v>SUN(H) 4-1</v>
      </c>
      <c r="X606" t="str">
        <f ca="1">IF(RIGHT(FPL_Combined[[#Headers],[Gameweek 23]],2)&lt;$B$622,INDEX(FPL_Results_Extract[Gameweek 23],MATCH($A606,FPL_Results_Extract[[Player]:[Player]],0)),INDEX(Team_Key[[Abbreviation]:[Abbreviation]],MATCH(LEFT(INDEX(FPL_Fixtures_Extract[],MATCH($A606,FPL_Fixtures_Extract[[Player]:[Player]],0),MATCH(FPL_Combined[[#Headers],[Gameweek 23]],FPL_Fixtures_Extract[#Headers],0)),LEN(INDEX(FPL_Fixtures_Extract[],MATCH($A606,FPL_Fixtures_Extract[[Player]:[Player]],0),MATCH(FPL_Combined[[#Headers],[Gameweek 23]],FPL_Fixtures_Extract[#Headers],0)))-4),Team_Key[[Full Name]:[Full Name]],0))&amp;RIGHT(INDEX(FPL_Fixtures_Extract[],MATCH($A606,FPL_Fixtures_Extract[[Player]:[Player]],0),MATCH(FPL_Combined[[#Headers],[Gameweek 23]],FPL_Fixtures_Extract[#Headers],0)),3))</f>
        <v>CRY(A) 3-1</v>
      </c>
      <c r="Y606" t="str">
        <f ca="1">IF(RIGHT(FPL_Combined[[#Headers],[Gameweek 24]],2)&lt;$B$622,INDEX(FPL_Results_Extract[Team],MATCH($A606,FPL_Results_Extract[[Player]:[Player]],0)),INDEX(Team_Key[[Abbreviation]:[Abbreviation]],MATCH(LEFT(INDEX(FPL_Fixtures_Extract[],MATCH($A606,FPL_Fixtures_Extract[[Player]:[Player]],0),MATCH(FPL_Combined[[#Headers],[Gameweek 24]],FPL_Fixtures_Extract[#Headers],0)),LEN(INDEX(FPL_Fixtures_Extract[],MATCH($A606,FPL_Fixtures_Extract[[Player]:[Player]],0),MATCH(FPL_Combined[[#Headers],[Gameweek 24]],FPL_Fixtures_Extract[#Headers],0)))-4),Team_Key[[Full Name]:[Full Name]],0))&amp;RIGHT(INDEX(FPL_Fixtures_Extract[],MATCH($A606,FPL_Fixtures_Extract[[Player]:[Player]],0),MATCH(FPL_Combined[[#Headers],[Gameweek 24]],FPL_Fixtures_Extract[#Headers],0)),3))</f>
        <v>TOT</v>
      </c>
      <c r="Z606" t="str">
        <f ca="1">IF(RIGHT(FPL_Combined[[#Headers],[Gameweek 25]],2)&lt;$B$622,INDEX(FPL_Results_Extract[Player],MATCH($A606,FPL_Results_Extract[[Player]:[Player]],0)),INDEX(Team_Key[[Abbreviation]:[Abbreviation]],MATCH(LEFT(INDEX(FPL_Fixtures_Extract[],MATCH($A606,FPL_Fixtures_Extract[[Player]:[Player]],0),MATCH(FPL_Combined[[#Headers],[Gameweek 25]],FPL_Fixtures_Extract[#Headers],0)),LEN(INDEX(FPL_Fixtures_Extract[],MATCH($A606,FPL_Fixtures_Extract[[Player]:[Player]],0),MATCH(FPL_Combined[[#Headers],[Gameweek 25]],FPL_Fixtures_Extract[#Headers],0)))-4),Team_Key[[Full Name]:[Full Name]],0))&amp;RIGHT(INDEX(FPL_Fixtures_Extract[],MATCH($A606,FPL_Fixtures_Extract[[Player]:[Player]],0),MATCH(FPL_Combined[[#Headers],[Gameweek 25]],FPL_Fixtures_Extract[#Headers],0)),3))</f>
        <v>Winks</v>
      </c>
      <c r="AA606" t="str">
        <f ca="1">IF(RIGHT(FPL_Combined[[#Headers],[Gameweek 26]],2)&lt;$B$622,INDEX(FPL_Results_Extract[Gameweek 01],MATCH($A606,FPL_Results_Extract[[Player]:[Player]],0)),INDEX(Team_Key[[Abbreviation]:[Abbreviation]],MATCH(LEFT(INDEX(FPL_Fixtures_Extract[],MATCH($A606,FPL_Fixtures_Extract[[Player]:[Player]],0),MATCH(FPL_Combined[[#Headers],[Gameweek 26]],FPL_Fixtures_Extract[#Headers],0)),LEN(INDEX(FPL_Fixtures_Extract[],MATCH($A606,FPL_Fixtures_Extract[[Player]:[Player]],0),MATCH(FPL_Combined[[#Headers],[Gameweek 26]],FPL_Fixtures_Extract[#Headers],0)))-4),Team_Key[[Full Name]:[Full Name]],0))&amp;RIGHT(INDEX(FPL_Fixtures_Extract[],MATCH($A606,FPL_Fixtures_Extract[[Player]:[Player]],0),MATCH(FPL_Combined[[#Headers],[Gameweek 26]],FPL_Fixtures_Extract[#Headers],0)),3))</f>
        <v>N/A</v>
      </c>
      <c r="AB606" t="str">
        <f ca="1">IF(RIGHT(FPL_Combined[[#Headers],[Gameweek 27]],2)&lt;$B$622,INDEX(FPL_Results_Extract[Gameweek 02],MATCH($A606,FPL_Results_Extract[[Player]:[Player]],0)),INDEX(Team_Key[[Abbreviation]:[Abbreviation]],MATCH(LEFT(INDEX(FPL_Fixtures_Extract[],MATCH($A606,FPL_Fixtures_Extract[[Player]:[Player]],0),MATCH(FPL_Combined[[#Headers],[Gameweek 27]],FPL_Fixtures_Extract[#Headers],0)),LEN(INDEX(FPL_Fixtures_Extract[],MATCH($A606,FPL_Fixtures_Extract[[Player]:[Player]],0),MATCH(FPL_Combined[[#Headers],[Gameweek 27]],FPL_Fixtures_Extract[#Headers],0)))-4),Team_Key[[Full Name]:[Full Name]],0))&amp;RIGHT(INDEX(FPL_Fixtures_Extract[],MATCH($A606,FPL_Fixtures_Extract[[Player]:[Player]],0),MATCH(FPL_Combined[[#Headers],[Gameweek 27]],FPL_Fixtures_Extract[#Headers],0)),3))</f>
        <v>N/A</v>
      </c>
      <c r="AC606" t="str">
        <f ca="1">IF(RIGHT(FPL_Combined[[#Headers],[Gameweek 28]],2)&lt;$B$622,INDEX(FPL_Results_Extract[Gameweek 03],MATCH($A606,FPL_Results_Extract[[Player]:[Player]],0)),INDEX(Team_Key[[Abbreviation]:[Abbreviation]],MATCH(LEFT(INDEX(FPL_Fixtures_Extract[],MATCH($A606,FPL_Fixtures_Extract[[Player]:[Player]],0),MATCH(FPL_Combined[[#Headers],[Gameweek 28]],FPL_Fixtures_Extract[#Headers],0)),LEN(INDEX(FPL_Fixtures_Extract[],MATCH($A606,FPL_Fixtures_Extract[[Player]:[Player]],0),MATCH(FPL_Combined[[#Headers],[Gameweek 28]],FPL_Fixtures_Extract[#Headers],0)))-4),Team_Key[[Full Name]:[Full Name]],0))&amp;RIGHT(INDEX(FPL_Fixtures_Extract[],MATCH($A606,FPL_Fixtures_Extract[[Player]:[Player]],0),MATCH(FPL_Combined[[#Headers],[Gameweek 28]],FPL_Fixtures_Extract[#Headers],0)),3))</f>
        <v>N/A</v>
      </c>
      <c r="AD606" t="str">
        <f ca="1">IF(RIGHT(FPL_Combined[[#Headers],[Gameweek 29]],2)&lt;$B$622,INDEX(FPL_Results_Extract[Gameweek 04],MATCH($A606,FPL_Results_Extract[[Player]:[Player]],0)),INDEX(Team_Key[[Abbreviation]:[Abbreviation]],MATCH(LEFT(INDEX(FPL_Fixtures_Extract[],MATCH($A606,FPL_Fixtures_Extract[[Player]:[Player]],0),MATCH(FPL_Combined[[#Headers],[Gameweek 29]],FPL_Fixtures_Extract[#Headers],0)),LEN(INDEX(FPL_Fixtures_Extract[],MATCH($A606,FPL_Fixtures_Extract[[Player]:[Player]],0),MATCH(FPL_Combined[[#Headers],[Gameweek 29]],FPL_Fixtures_Extract[#Headers],0)))-4),Team_Key[[Full Name]:[Full Name]],0))&amp;RIGHT(INDEX(FPL_Fixtures_Extract[],MATCH($A606,FPL_Fixtures_Extract[[Player]:[Player]],0),MATCH(FPL_Combined[[#Headers],[Gameweek 29]],FPL_Fixtures_Extract[#Headers],0)),3))</f>
        <v>AVL(A)</v>
      </c>
      <c r="AE606" t="str">
        <f ca="1">IF(RIGHT(FPL_Combined[[#Headers],[Gameweek 30]],2)&lt;$B$622,INDEX(FPL_Results_Extract[Gameweek 05],MATCH($A606,FPL_Results_Extract[[Player]:[Player]],0)),INDEX(Team_Key[[Abbreviation]:[Abbreviation]],MATCH(LEFT(INDEX(FPL_Fixtures_Extract[],MATCH($A606,FPL_Fixtures_Extract[[Player]:[Player]],0),MATCH(FPL_Combined[[#Headers],[Gameweek 30]],FPL_Fixtures_Extract[#Headers],0)),LEN(INDEX(FPL_Fixtures_Extract[],MATCH($A606,FPL_Fixtures_Extract[[Player]:[Player]],0),MATCH(FPL_Combined[[#Headers],[Gameweek 30]],FPL_Fixtures_Extract[#Headers],0)))-4),Team_Key[[Full Name]:[Full Name]],0))&amp;RIGHT(INDEX(FPL_Fixtures_Extract[],MATCH($A606,FPL_Fixtures_Extract[[Player]:[Player]],0),MATCH(FPL_Combined[[#Headers],[Gameweek 30]],FPL_Fixtures_Extract[#Headers],0)),3))</f>
        <v>BOU(H)</v>
      </c>
      <c r="AF606" t="str">
        <f ca="1">IF(RIGHT(FPL_Combined[[#Headers],[Gameweek 31]],2)&lt;$B$622,INDEX(FPL_Results_Extract[Gameweek 06],MATCH($A606,FPL_Results_Extract[[Player]:[Player]],0)),INDEX(Team_Key[[Abbreviation]:[Abbreviation]],MATCH(LEFT(INDEX(FPL_Fixtures_Extract[],MATCH($A606,FPL_Fixtures_Extract[[Player]:[Player]],0),MATCH(FPL_Combined[[#Headers],[Gameweek 31]],FPL_Fixtures_Extract[#Headers],0)),LEN(INDEX(FPL_Fixtures_Extract[],MATCH($A606,FPL_Fixtures_Extract[[Player]:[Player]],0),MATCH(FPL_Combined[[#Headers],[Gameweek 31]],FPL_Fixtures_Extract[#Headers],0)))-4),Team_Key[[Full Name]:[Full Name]],0))&amp;RIGHT(INDEX(FPL_Fixtures_Extract[],MATCH($A606,FPL_Fixtures_Extract[[Player]:[Player]],0),MATCH(FPL_Combined[[#Headers],[Gameweek 31]],FPL_Fixtures_Extract[#Headers],0)),3))</f>
        <v>LIV(A)</v>
      </c>
      <c r="AG606" t="str">
        <f ca="1">IF(RIGHT(FPL_Combined[[#Headers],[Gameweek 32]],2)&lt;$B$622,INDEX(FPL_Results_Extract[Gameweek 07],MATCH($A606,FPL_Results_Extract[[Player]:[Player]],0)),INDEX(Team_Key[[Abbreviation]:[Abbreviation]],MATCH(LEFT(INDEX(FPL_Fixtures_Extract[],MATCH($A606,FPL_Fixtures_Extract[[Player]:[Player]],0),MATCH(FPL_Combined[[#Headers],[Gameweek 32]],FPL_Fixtures_Extract[#Headers],0)),LEN(INDEX(FPL_Fixtures_Extract[],MATCH($A606,FPL_Fixtures_Extract[[Player]:[Player]],0),MATCH(FPL_Combined[[#Headers],[Gameweek 32]],FPL_Fixtures_Extract[#Headers],0)))-4),Team_Key[[Full Name]:[Full Name]],0))&amp;RIGHT(INDEX(FPL_Fixtures_Extract[],MATCH($A606,FPL_Fixtures_Extract[[Player]:[Player]],0),MATCH(FPL_Combined[[#Headers],[Gameweek 32]],FPL_Fixtures_Extract[#Headers],0)),3))</f>
        <v>MUN(H)</v>
      </c>
      <c r="AH606" t="str">
        <f ca="1">IF(RIGHT(FPL_Combined[[#Headers],[Gameweek 33]],2)&lt;$B$622,INDEX(FPL_Results_Extract[Gameweek 08],MATCH($A606,FPL_Results_Extract[[Player]:[Player]],0)),INDEX(Team_Key[[Abbreviation]:[Abbreviation]],MATCH(LEFT(INDEX(FPL_Fixtures_Extract[],MATCH($A606,FPL_Fixtures_Extract[[Player]:[Player]],0),MATCH(FPL_Combined[[#Headers],[Gameweek 33]],FPL_Fixtures_Extract[#Headers],0)),LEN(INDEX(FPL_Fixtures_Extract[],MATCH($A606,FPL_Fixtures_Extract[[Player]:[Player]],0),MATCH(FPL_Combined[[#Headers],[Gameweek 33]],FPL_Fixtures_Extract[#Headers],0)))-4),Team_Key[[Full Name]:[Full Name]],0))&amp;RIGHT(INDEX(FPL_Fixtures_Extract[],MATCH($A606,FPL_Fixtures_Extract[[Player]:[Player]],0),MATCH(FPL_Combined[[#Headers],[Gameweek 33]],FPL_Fixtures_Extract[#Headers],0)),3))</f>
        <v>STK(A)</v>
      </c>
      <c r="AI606" t="str">
        <f ca="1">IF(RIGHT(FPL_Combined[[#Headers],[Gameweek 34]],2)&lt;$B$622,INDEX(FPL_Results_Extract[Gameweek 09],MATCH($A606,FPL_Results_Extract[[Player]:[Player]],0)),INDEX(Team_Key[[Abbreviation]:[Abbreviation]],MATCH(LEFT(INDEX(FPL_Fixtures_Extract[],MATCH($A606,FPL_Fixtures_Extract[[Player]:[Player]],0),MATCH(FPL_Combined[[#Headers],[Gameweek 34]],FPL_Fixtures_Extract[#Headers],0)),LEN(INDEX(FPL_Fixtures_Extract[],MATCH($A606,FPL_Fixtures_Extract[[Player]:[Player]],0),MATCH(FPL_Combined[[#Headers],[Gameweek 34]],FPL_Fixtures_Extract[#Headers],0)))-4),Team_Key[[Full Name]:[Full Name]],0))&amp;RIGHT(INDEX(FPL_Fixtures_Extract[],MATCH($A606,FPL_Fixtures_Extract[[Player]:[Player]],0),MATCH(FPL_Combined[[#Headers],[Gameweek 34]],FPL_Fixtures_Extract[#Headers],0)),3))</f>
        <v>WBA(H)</v>
      </c>
      <c r="AJ606" t="str">
        <f ca="1">IF(RIGHT(FPL_Combined[[#Headers],[Gameweek 35]],2)&lt;$B$622,INDEX(FPL_Results_Extract[Gameweek 10],MATCH($A606,FPL_Results_Extract[[Player]:[Player]],0)),INDEX(Team_Key[[Abbreviation]:[Abbreviation]],MATCH(LEFT(INDEX(FPL_Fixtures_Extract[],MATCH($A606,FPL_Fixtures_Extract[[Player]:[Player]],0),MATCH(FPL_Combined[[#Headers],[Gameweek 35]],FPL_Fixtures_Extract[#Headers],0)),LEN(INDEX(FPL_Fixtures_Extract[],MATCH($A606,FPL_Fixtures_Extract[[Player]:[Player]],0),MATCH(FPL_Combined[[#Headers],[Gameweek 35]],FPL_Fixtures_Extract[#Headers],0)))-4),Team_Key[[Full Name]:[Full Name]],0))&amp;RIGHT(INDEX(FPL_Fixtures_Extract[],MATCH($A606,FPL_Fixtures_Extract[[Player]:[Player]],0),MATCH(FPL_Combined[[#Headers],[Gameweek 35]],FPL_Fixtures_Extract[#Headers],0)),3))</f>
        <v>CHE(A)</v>
      </c>
      <c r="AK606" t="str">
        <f ca="1">IF(RIGHT(FPL_Combined[[#Headers],[Gameweek 36]],2)&lt;$B$622,INDEX(FPL_Results_Extract[Gameweek 11],MATCH($A606,FPL_Results_Extract[[Player]:[Player]],0)),INDEX(Team_Key[[Abbreviation]:[Abbreviation]],MATCH(LEFT(INDEX(FPL_Fixtures_Extract[],MATCH($A606,FPL_Fixtures_Extract[[Player]:[Player]],0),MATCH(FPL_Combined[[#Headers],[Gameweek 36]],FPL_Fixtures_Extract[#Headers],0)),LEN(INDEX(FPL_Fixtures_Extract[],MATCH($A606,FPL_Fixtures_Extract[[Player]:[Player]],0),MATCH(FPL_Combined[[#Headers],[Gameweek 36]],FPL_Fixtures_Extract[#Headers],0)))-4),Team_Key[[Full Name]:[Full Name]],0))&amp;RIGHT(INDEX(FPL_Fixtures_Extract[],MATCH($A606,FPL_Fixtures_Extract[[Player]:[Player]],0),MATCH(FPL_Combined[[#Headers],[Gameweek 36]],FPL_Fixtures_Extract[#Headers],0)),3))</f>
        <v>SOU(H)</v>
      </c>
      <c r="AL606" t="str">
        <f ca="1">IF(RIGHT(FPL_Combined[[#Headers],[Gameweek 37]],2)&lt;$B$622,INDEX(FPL_Results_Extract[Gameweek 12],MATCH($A606,FPL_Results_Extract[[Player]:[Player]],0)),INDEX(Team_Key[[Abbreviation]:[Abbreviation]],MATCH(LEFT(INDEX(FPL_Fixtures_Extract[],MATCH($A606,FPL_Fixtures_Extract[[Player]:[Player]],0),MATCH(FPL_Combined[[#Headers],[Gameweek 37]],FPL_Fixtures_Extract[#Headers],0)),LEN(INDEX(FPL_Fixtures_Extract[],MATCH($A606,FPL_Fixtures_Extract[[Player]:[Player]],0),MATCH(FPL_Combined[[#Headers],[Gameweek 37]],FPL_Fixtures_Extract[#Headers],0)))-4),Team_Key[[Full Name]:[Full Name]],0))&amp;RIGHT(INDEX(FPL_Fixtures_Extract[],MATCH($A606,FPL_Fixtures_Extract[[Player]:[Player]],0),MATCH(FPL_Combined[[#Headers],[Gameweek 37]],FPL_Fixtures_Extract[#Headers],0)),3))</f>
        <v>NEW(A)</v>
      </c>
      <c r="AM606" t="e">
        <f ca="1">IF(RIGHT(FPL_Combined[[#Headers],[Gameweek 38]],2)&lt;$B$622,INDEX(FPL_Results_Extract[Gameweek 13],MATCH($A606,FPL_Results_Extract[[Player]:[Player]],0)),INDEX(Team_Key[[Abbreviation]:[Abbreviation]],MATCH(LEFT(INDEX(FPL_Fixtures_Extract[],MATCH($A606,FPL_Fixtures_Extract[[Player]:[Player]],0),MATCH(FPL_Combined[[#Headers],[Gameweek 38]],FPL_Fixtures_Extract[#Headers],0)),LEN(INDEX(FPL_Fixtures_Extract[],MATCH($A606,FPL_Fixtures_Extract[[Player]:[Player]],0),MATCH(FPL_Combined[[#Headers],[Gameweek 38]],FPL_Fixtures_Extract[#Headers],0)))-4),Team_Key[[Full Name]:[Full Name]],0))&amp;RIGHT(INDEX(FPL_Fixtures_Extract[],MATCH($A606,FPL_Fixtures_Extract[[Player]:[Player]],0),MATCH(FPL_Combined[[#Headers],[Gameweek 38]],FPL_Fixtures_Extract[#Headers],0)),3))</f>
        <v>#VALUE!</v>
      </c>
    </row>
    <row r="607" spans="1:39" x14ac:dyDescent="0.45">
      <c r="A607" t="s">
        <v>276</v>
      </c>
      <c r="B607" t="str">
        <f ca="1">IF(RIGHT(FPL_Combined[[#Headers],[Gameweek 01]],2)&lt;$B$622,INDEX(FPL_Results_Extract[Gameweek 01],MATCH($A607,FPL_Results_Extract[[Player]:[Player]],0)),INDEX(Team_Key[[Abbreviation]:[Abbreviation]],MATCH(LEFT(INDEX(FPL_Fixtures_Extract[],MATCH($A607,FPL_Fixtures_Extract[[Player]:[Player]],0),MATCH(FPL_Combined[[#Headers],[Gameweek 01]],FPL_Fixtures_Extract[#Headers],0)),LEN(INDEX(FPL_Fixtures_Extract[],MATCH($A607,FPL_Fixtures_Extract[[Player]:[Player]],0),MATCH(FPL_Combined[[#Headers],[Gameweek 01]],FPL_Fixtures_Extract[#Headers],0)))-4),Team_Key[[Full Name]:[Full Name]],0))&amp;RIGHT(INDEX(FPL_Fixtures_Extract[],MATCH($A607,FPL_Fixtures_Extract[[Player]:[Player]],0),MATCH(FPL_Combined[[#Headers],[Gameweek 01]],FPL_Fixtures_Extract[#Headers],0)),3))</f>
        <v>CRY(H) 1-3</v>
      </c>
      <c r="C607" t="str">
        <f ca="1">IF(RIGHT(FPL_Combined[[#Headers],[Gameweek 02]],2)&lt;$B$622,INDEX(FPL_Results_Extract[Gameweek 02],MATCH($A607,FPL_Results_Extract[[Player]:[Player]],0)),INDEX(Team_Key[[Abbreviation]:[Abbreviation]],MATCH(LEFT(INDEX(FPL_Fixtures_Extract[],MATCH($A607,FPL_Fixtures_Extract[[Player]:[Player]],0),MATCH(FPL_Combined[[#Headers],[Gameweek 02]],FPL_Fixtures_Extract[#Headers],0)),LEN(INDEX(FPL_Fixtures_Extract[],MATCH($A607,FPL_Fixtures_Extract[[Player]:[Player]],0),MATCH(FPL_Combined[[#Headers],[Gameweek 02]],FPL_Fixtures_Extract[#Headers],0)))-4),Team_Key[[Full Name]:[Full Name]],0))&amp;RIGHT(INDEX(FPL_Fixtures_Extract[],MATCH($A607,FPL_Fixtures_Extract[[Player]:[Player]],0),MATCH(FPL_Combined[[#Headers],[Gameweek 02]],FPL_Fixtures_Extract[#Headers],0)),3))</f>
        <v>SUN(A) 3-1</v>
      </c>
      <c r="D607" t="str">
        <f ca="1">IF(RIGHT(FPL_Combined[[#Headers],[Gameweek 03]],2)&lt;$B$622,INDEX(FPL_Results_Extract[Gameweek 03],MATCH($A607,FPL_Results_Extract[[Player]:[Player]],0)),INDEX(Team_Key[[Abbreviation]:[Abbreviation]],MATCH(LEFT(INDEX(FPL_Fixtures_Extract[],MATCH($A607,FPL_Fixtures_Extract[[Player]:[Player]],0),MATCH(FPL_Combined[[#Headers],[Gameweek 03]],FPL_Fixtures_Extract[#Headers],0)),LEN(INDEX(FPL_Fixtures_Extract[],MATCH($A607,FPL_Fixtures_Extract[[Player]:[Player]],0),MATCH(FPL_Combined[[#Headers],[Gameweek 03]],FPL_Fixtures_Extract[#Headers],0)))-4),Team_Key[[Full Name]:[Full Name]],0))&amp;RIGHT(INDEX(FPL_Fixtures_Extract[],MATCH($A607,FPL_Fixtures_Extract[[Player]:[Player]],0),MATCH(FPL_Combined[[#Headers],[Gameweek 03]],FPL_Fixtures_Extract[#Headers],0)),3))</f>
        <v>STK(H) 1-1</v>
      </c>
      <c r="E607" t="str">
        <f ca="1">IF(RIGHT(FPL_Combined[[#Headers],[Gameweek 04]],2)&lt;$B$622,INDEX(FPL_Results_Extract[Gameweek 04],MATCH($A607,FPL_Results_Extract[[Player]:[Player]],0)),INDEX(Team_Key[[Abbreviation]:[Abbreviation]],MATCH(LEFT(INDEX(FPL_Fixtures_Extract[],MATCH($A607,FPL_Fixtures_Extract[[Player]:[Player]],0),MATCH(FPL_Combined[[#Headers],[Gameweek 04]],FPL_Fixtures_Extract[#Headers],0)),LEN(INDEX(FPL_Fixtures_Extract[],MATCH($A607,FPL_Fixtures_Extract[[Player]:[Player]],0),MATCH(FPL_Combined[[#Headers],[Gameweek 04]],FPL_Fixtures_Extract[#Headers],0)))-4),Team_Key[[Full Name]:[Full Name]],0))&amp;RIGHT(INDEX(FPL_Fixtures_Extract[],MATCH($A607,FPL_Fixtures_Extract[[Player]:[Player]],0),MATCH(FPL_Combined[[#Headers],[Gameweek 04]],FPL_Fixtures_Extract[#Headers],0)),3))</f>
        <v>SOU(A) 0-3</v>
      </c>
      <c r="F607" t="str">
        <f ca="1">IF(RIGHT(FPL_Combined[[#Headers],[Gameweek 05]],2)&lt;$B$622,INDEX(FPL_Results_Extract[Gameweek 05],MATCH($A607,FPL_Results_Extract[[Player]:[Player]],0)),INDEX(Team_Key[[Abbreviation]:[Abbreviation]],MATCH(LEFT(INDEX(FPL_Fixtures_Extract[],MATCH($A607,FPL_Fixtures_Extract[[Player]:[Player]],0),MATCH(FPL_Combined[[#Headers],[Gameweek 05]],FPL_Fixtures_Extract[#Headers],0)),LEN(INDEX(FPL_Fixtures_Extract[],MATCH($A607,FPL_Fixtures_Extract[[Player]:[Player]],0),MATCH(FPL_Combined[[#Headers],[Gameweek 05]],FPL_Fixtures_Extract[#Headers],0)))-4),Team_Key[[Full Name]:[Full Name]],0))&amp;RIGHT(INDEX(FPL_Fixtures_Extract[],MATCH($A607,FPL_Fixtures_Extract[[Player]:[Player]],0),MATCH(FPL_Combined[[#Headers],[Gameweek 05]],FPL_Fixtures_Extract[#Headers],0)),3))</f>
        <v>BOU(H) 3-1</v>
      </c>
      <c r="G607" t="str">
        <f ca="1">IF(RIGHT(FPL_Combined[[#Headers],[Gameweek 06]],2)&lt;$B$622,INDEX(FPL_Results_Extract[Gameweek 06],MATCH($A607,FPL_Results_Extract[[Player]:[Player]],0)),INDEX(Team_Key[[Abbreviation]:[Abbreviation]],MATCH(LEFT(INDEX(FPL_Fixtures_Extract[],MATCH($A607,FPL_Fixtures_Extract[[Player]:[Player]],0),MATCH(FPL_Combined[[#Headers],[Gameweek 06]],FPL_Fixtures_Extract[#Headers],0)),LEN(INDEX(FPL_Fixtures_Extract[],MATCH($A607,FPL_Fixtures_Extract[[Player]:[Player]],0),MATCH(FPL_Combined[[#Headers],[Gameweek 06]],FPL_Fixtures_Extract[#Headers],0)))-4),Team_Key[[Full Name]:[Full Name]],0))&amp;RIGHT(INDEX(FPL_Fixtures_Extract[],MATCH($A607,FPL_Fixtures_Extract[[Player]:[Player]],0),MATCH(FPL_Combined[[#Headers],[Gameweek 06]],FPL_Fixtures_Extract[#Headers],0)),3))</f>
        <v>LIV(A) 1-1</v>
      </c>
      <c r="H607" t="str">
        <f ca="1">IF(RIGHT(FPL_Combined[[#Headers],[Gameweek 07]],2)&lt;$B$622,INDEX(FPL_Results_Extract[Gameweek 07],MATCH($A607,FPL_Results_Extract[[Player]:[Player]],0)),INDEX(Team_Key[[Abbreviation]:[Abbreviation]],MATCH(LEFT(INDEX(FPL_Fixtures_Extract[],MATCH($A607,FPL_Fixtures_Extract[[Player]:[Player]],0),MATCH(FPL_Combined[[#Headers],[Gameweek 07]],FPL_Fixtures_Extract[#Headers],0)),LEN(INDEX(FPL_Fixtures_Extract[],MATCH($A607,FPL_Fixtures_Extract[[Player]:[Player]],0),MATCH(FPL_Combined[[#Headers],[Gameweek 07]],FPL_Fixtures_Extract[#Headers],0)))-4),Team_Key[[Full Name]:[Full Name]],0))&amp;RIGHT(INDEX(FPL_Fixtures_Extract[],MATCH($A607,FPL_Fixtures_Extract[[Player]:[Player]],0),MATCH(FPL_Combined[[#Headers],[Gameweek 07]],FPL_Fixtures_Extract[#Headers],0)),3))</f>
        <v>WHU(A) 2-2</v>
      </c>
      <c r="I607" t="str">
        <f ca="1">IF(RIGHT(FPL_Combined[[#Headers],[Gameweek 08]],2)&lt;$B$622,INDEX(FPL_Results_Extract[Gameweek 08],MATCH($A607,FPL_Results_Extract[[Player]:[Player]],0)),INDEX(Team_Key[[Abbreviation]:[Abbreviation]],MATCH(LEFT(INDEX(FPL_Fixtures_Extract[],MATCH($A607,FPL_Fixtures_Extract[[Player]:[Player]],0),MATCH(FPL_Combined[[#Headers],[Gameweek 08]],FPL_Fixtures_Extract[#Headers],0)),LEN(INDEX(FPL_Fixtures_Extract[],MATCH($A607,FPL_Fixtures_Extract[[Player]:[Player]],0),MATCH(FPL_Combined[[#Headers],[Gameweek 08]],FPL_Fixtures_Extract[#Headers],0)))-4),Team_Key[[Full Name]:[Full Name]],0))&amp;RIGHT(INDEX(FPL_Fixtures_Extract[],MATCH($A607,FPL_Fixtures_Extract[[Player]:[Player]],0),MATCH(FPL_Combined[[#Headers],[Gameweek 08]],FPL_Fixtures_Extract[#Headers],0)),3))</f>
        <v>LEI(H) 1-2</v>
      </c>
      <c r="J607" t="str">
        <f ca="1">IF(RIGHT(FPL_Combined[[#Headers],[Gameweek 09]],2)&lt;$B$622,INDEX(FPL_Results_Extract[Gameweek 09],MATCH($A607,FPL_Results_Extract[[Player]:[Player]],0)),INDEX(Team_Key[[Abbreviation]:[Abbreviation]],MATCH(LEFT(INDEX(FPL_Fixtures_Extract[],MATCH($A607,FPL_Fixtures_Extract[[Player]:[Player]],0),MATCH(FPL_Combined[[#Headers],[Gameweek 09]],FPL_Fixtures_Extract[#Headers],0)),LEN(INDEX(FPL_Fixtures_Extract[],MATCH($A607,FPL_Fixtures_Extract[[Player]:[Player]],0),MATCH(FPL_Combined[[#Headers],[Gameweek 09]],FPL_Fixtures_Extract[#Headers],0)))-4),Team_Key[[Full Name]:[Full Name]],0))&amp;RIGHT(INDEX(FPL_Fixtures_Extract[],MATCH($A607,FPL_Fixtures_Extract[[Player]:[Player]],0),MATCH(FPL_Combined[[#Headers],[Gameweek 09]],FPL_Fixtures_Extract[#Headers],0)),3))</f>
        <v>NEW(A) 2-6</v>
      </c>
      <c r="K607" t="str">
        <f ca="1">IF(RIGHT(FPL_Combined[[#Headers],[Gameweek 10]],2)&lt;$B$622,INDEX(FPL_Results_Extract[Gameweek 10],MATCH($A607,FPL_Results_Extract[[Player]:[Player]],0)),INDEX(Team_Key[[Abbreviation]:[Abbreviation]],MATCH(LEFT(INDEX(FPL_Fixtures_Extract[],MATCH($A607,FPL_Fixtures_Extract[[Player]:[Player]],0),MATCH(FPL_Combined[[#Headers],[Gameweek 10]],FPL_Fixtures_Extract[#Headers],0)),LEN(INDEX(FPL_Fixtures_Extract[],MATCH($A607,FPL_Fixtures_Extract[[Player]:[Player]],0),MATCH(FPL_Combined[[#Headers],[Gameweek 10]],FPL_Fixtures_Extract[#Headers],0)))-4),Team_Key[[Full Name]:[Full Name]],0))&amp;RIGHT(INDEX(FPL_Fixtures_Extract[],MATCH($A607,FPL_Fixtures_Extract[[Player]:[Player]],0),MATCH(FPL_Combined[[#Headers],[Gameweek 10]],FPL_Fixtures_Extract[#Headers],0)),3))</f>
        <v>WBA(H) 0-1</v>
      </c>
      <c r="L607" t="str">
        <f ca="1">IF(RIGHT(FPL_Combined[[#Headers],[Gameweek 11]],2)&lt;$B$622,INDEX(FPL_Results_Extract[Gameweek 11],MATCH($A607,FPL_Results_Extract[[Player]:[Player]],0)),INDEX(Team_Key[[Abbreviation]:[Abbreviation]],MATCH(LEFT(INDEX(FPL_Fixtures_Extract[],MATCH($A607,FPL_Fixtures_Extract[[Player]:[Player]],0),MATCH(FPL_Combined[[#Headers],[Gameweek 11]],FPL_Fixtures_Extract[#Headers],0)),LEN(INDEX(FPL_Fixtures_Extract[],MATCH($A607,FPL_Fixtures_Extract[[Player]:[Player]],0),MATCH(FPL_Combined[[#Headers],[Gameweek 11]],FPL_Fixtures_Extract[#Headers],0)))-4),Team_Key[[Full Name]:[Full Name]],0))&amp;RIGHT(INDEX(FPL_Fixtures_Extract[],MATCH($A607,FPL_Fixtures_Extract[[Player]:[Player]],0),MATCH(FPL_Combined[[#Headers],[Gameweek 11]],FPL_Fixtures_Extract[#Headers],0)),3))</f>
        <v>MCI(A) 1-2</v>
      </c>
      <c r="M607" t="str">
        <f ca="1">IF(RIGHT(FPL_Combined[[#Headers],[Gameweek 12]],2)&lt;$B$622,INDEX(FPL_Results_Extract[Gameweek 12],MATCH($A607,FPL_Results_Extract[[Player]:[Player]],0)),INDEX(Team_Key[[Abbreviation]:[Abbreviation]],MATCH(LEFT(INDEX(FPL_Fixtures_Extract[],MATCH($A607,FPL_Fixtures_Extract[[Player]:[Player]],0),MATCH(FPL_Combined[[#Headers],[Gameweek 12]],FPL_Fixtures_Extract[#Headers],0)),LEN(INDEX(FPL_Fixtures_Extract[],MATCH($A607,FPL_Fixtures_Extract[[Player]:[Player]],0),MATCH(FPL_Combined[[#Headers],[Gameweek 12]],FPL_Fixtures_Extract[#Headers],0)))-4),Team_Key[[Full Name]:[Full Name]],0))&amp;RIGHT(INDEX(FPL_Fixtures_Extract[],MATCH($A607,FPL_Fixtures_Extract[[Player]:[Player]],0),MATCH(FPL_Combined[[#Headers],[Gameweek 12]],FPL_Fixtures_Extract[#Headers],0)),3))</f>
        <v>SWA(H) 1-0</v>
      </c>
      <c r="N607" t="str">
        <f ca="1">IF(RIGHT(FPL_Combined[[#Headers],[Gameweek 13]],2)&lt;$B$622,INDEX(FPL_Results_Extract[Gameweek 13],MATCH($A607,FPL_Results_Extract[[Player]:[Player]],0)),INDEX(Team_Key[[Abbreviation]:[Abbreviation]],MATCH(LEFT(INDEX(FPL_Fixtures_Extract[],MATCH($A607,FPL_Fixtures_Extract[[Player]:[Player]],0),MATCH(FPL_Combined[[#Headers],[Gameweek 13]],FPL_Fixtures_Extract[#Headers],0)),LEN(INDEX(FPL_Fixtures_Extract[],MATCH($A607,FPL_Fixtures_Extract[[Player]:[Player]],0),MATCH(FPL_Combined[[#Headers],[Gameweek 13]],FPL_Fixtures_Extract[#Headers],0)))-4),Team_Key[[Full Name]:[Full Name]],0))&amp;RIGHT(INDEX(FPL_Fixtures_Extract[],MATCH($A607,FPL_Fixtures_Extract[[Player]:[Player]],0),MATCH(FPL_Combined[[#Headers],[Gameweek 13]],FPL_Fixtures_Extract[#Headers],0)),3))</f>
        <v>CHE(A) 0-1</v>
      </c>
      <c r="O607" t="str">
        <f ca="1">IF(RIGHT(FPL_Combined[[#Headers],[Gameweek 14]],2)&lt;$B$622,INDEX(FPL_Results_Extract[Gameweek 14],MATCH($A607,FPL_Results_Extract[[Player]:[Player]],0)),INDEX(Team_Key[[Abbreviation]:[Abbreviation]],MATCH(LEFT(INDEX(FPL_Fixtures_Extract[],MATCH($A607,FPL_Fixtures_Extract[[Player]:[Player]],0),MATCH(FPL_Combined[[#Headers],[Gameweek 14]],FPL_Fixtures_Extract[#Headers],0)),LEN(INDEX(FPL_Fixtures_Extract[],MATCH($A607,FPL_Fixtures_Extract[[Player]:[Player]],0),MATCH(FPL_Combined[[#Headers],[Gameweek 14]],FPL_Fixtures_Extract[#Headers],0)))-4),Team_Key[[Full Name]:[Full Name]],0))&amp;RIGHT(INDEX(FPL_Fixtures_Extract[],MATCH($A607,FPL_Fixtures_Extract[[Player]:[Player]],0),MATCH(FPL_Combined[[#Headers],[Gameweek 14]],FPL_Fixtures_Extract[#Headers],0)),3))</f>
        <v>ARS(H) 1-1</v>
      </c>
      <c r="P607" t="str">
        <f ca="1">IF(RIGHT(FPL_Combined[[#Headers],[Gameweek 15]],2)&lt;$B$622,INDEX(FPL_Results_Extract[Gameweek 15],MATCH($A607,FPL_Results_Extract[[Player]:[Player]],0)),INDEX(Team_Key[[Abbreviation]:[Abbreviation]],MATCH(LEFT(INDEX(FPL_Fixtures_Extract[],MATCH($A607,FPL_Fixtures_Extract[[Player]:[Player]],0),MATCH(FPL_Combined[[#Headers],[Gameweek 15]],FPL_Fixtures_Extract[#Headers],0)),LEN(INDEX(FPL_Fixtures_Extract[],MATCH($A607,FPL_Fixtures_Extract[[Player]:[Player]],0),MATCH(FPL_Combined[[#Headers],[Gameweek 15]],FPL_Fixtures_Extract[#Headers],0)))-4),Team_Key[[Full Name]:[Full Name]],0))&amp;RIGHT(INDEX(FPL_Fixtures_Extract[],MATCH($A607,FPL_Fixtures_Extract[[Player]:[Player]],0),MATCH(FPL_Combined[[#Headers],[Gameweek 15]],FPL_Fixtures_Extract[#Headers],0)),3))</f>
        <v>WAT(A) 0-2</v>
      </c>
      <c r="Q607" t="str">
        <f ca="1">IF(RIGHT(FPL_Combined[[#Headers],[Gameweek 16]],2)&lt;$B$622,INDEX(FPL_Results_Extract[Gameweek 16],MATCH($A607,FPL_Results_Extract[[Player]:[Player]],0)),INDEX(Team_Key[[Abbreviation]:[Abbreviation]],MATCH(LEFT(INDEX(FPL_Fixtures_Extract[],MATCH($A607,FPL_Fixtures_Extract[[Player]:[Player]],0),MATCH(FPL_Combined[[#Headers],[Gameweek 16]],FPL_Fixtures_Extract[#Headers],0)),LEN(INDEX(FPL_Fixtures_Extract[],MATCH($A607,FPL_Fixtures_Extract[[Player]:[Player]],0),MATCH(FPL_Combined[[#Headers],[Gameweek 16]],FPL_Fixtures_Extract[#Headers],0)))-4),Team_Key[[Full Name]:[Full Name]],0))&amp;RIGHT(INDEX(FPL_Fixtures_Extract[],MATCH($A607,FPL_Fixtures_Extract[[Player]:[Player]],0),MATCH(FPL_Combined[[#Headers],[Gameweek 16]],FPL_Fixtures_Extract[#Headers],0)),3))</f>
        <v>EVE(H) 1-1</v>
      </c>
      <c r="R607" t="str">
        <f ca="1">IF(RIGHT(FPL_Combined[[#Headers],[Gameweek 17]],2)&lt;$B$622,INDEX(FPL_Results_Extract[Gameweek 17],MATCH($A607,FPL_Results_Extract[[Player]:[Player]],0)),INDEX(Team_Key[[Abbreviation]:[Abbreviation]],MATCH(LEFT(INDEX(FPL_Fixtures_Extract[],MATCH($A607,FPL_Fixtures_Extract[[Player]:[Player]],0),MATCH(FPL_Combined[[#Headers],[Gameweek 17]],FPL_Fixtures_Extract[#Headers],0)),LEN(INDEX(FPL_Fixtures_Extract[],MATCH($A607,FPL_Fixtures_Extract[[Player]:[Player]],0),MATCH(FPL_Combined[[#Headers],[Gameweek 17]],FPL_Fixtures_Extract[#Headers],0)))-4),Team_Key[[Full Name]:[Full Name]],0))&amp;RIGHT(INDEX(FPL_Fixtures_Extract[],MATCH($A607,FPL_Fixtures_Extract[[Player]:[Player]],0),MATCH(FPL_Combined[[#Headers],[Gameweek 17]],FPL_Fixtures_Extract[#Headers],0)),3))</f>
        <v>MUN(A) 2-1</v>
      </c>
      <c r="S607" t="str">
        <f ca="1">IF(RIGHT(FPL_Combined[[#Headers],[Gameweek 18]],2)&lt;$B$622,INDEX(FPL_Results_Extract[Gameweek 18],MATCH($A607,FPL_Results_Extract[[Player]:[Player]],0)),INDEX(Team_Key[[Abbreviation]:[Abbreviation]],MATCH(LEFT(INDEX(FPL_Fixtures_Extract[],MATCH($A607,FPL_Fixtures_Extract[[Player]:[Player]],0),MATCH(FPL_Combined[[#Headers],[Gameweek 18]],FPL_Fixtures_Extract[#Headers],0)),LEN(INDEX(FPL_Fixtures_Extract[],MATCH($A607,FPL_Fixtures_Extract[[Player]:[Player]],0),MATCH(FPL_Combined[[#Headers],[Gameweek 18]],FPL_Fixtures_Extract[#Headers],0)))-4),Team_Key[[Full Name]:[Full Name]],0))&amp;RIGHT(INDEX(FPL_Fixtures_Extract[],MATCH($A607,FPL_Fixtures_Extract[[Player]:[Player]],0),MATCH(FPL_Combined[[#Headers],[Gameweek 18]],FPL_Fixtures_Extract[#Headers],0)),3))</f>
        <v>TOT(A) 0-3</v>
      </c>
      <c r="T607" t="str">
        <f ca="1">IF(RIGHT(FPL_Combined[[#Headers],[Gameweek 19]],2)&lt;$B$622,INDEX(FPL_Results_Extract[Gameweek 19],MATCH($A607,FPL_Results_Extract[[Player]:[Player]],0)),INDEX(Team_Key[[Abbreviation]:[Abbreviation]],MATCH(LEFT(INDEX(FPL_Fixtures_Extract[],MATCH($A607,FPL_Fixtures_Extract[[Player]:[Player]],0),MATCH(FPL_Combined[[#Headers],[Gameweek 19]],FPL_Fixtures_Extract[#Headers],0)),LEN(INDEX(FPL_Fixtures_Extract[],MATCH($A607,FPL_Fixtures_Extract[[Player]:[Player]],0),MATCH(FPL_Combined[[#Headers],[Gameweek 19]],FPL_Fixtures_Extract[#Headers],0)))-4),Team_Key[[Full Name]:[Full Name]],0))&amp;RIGHT(INDEX(FPL_Fixtures_Extract[],MATCH($A607,FPL_Fixtures_Extract[[Player]:[Player]],0),MATCH(FPL_Combined[[#Headers],[Gameweek 19]],FPL_Fixtures_Extract[#Headers],0)),3))</f>
        <v>AVL(H) 2-0</v>
      </c>
      <c r="U607" t="str">
        <f ca="1">IF(RIGHT(FPL_Combined[[#Headers],[Gameweek 20]],2)&lt;$B$622,INDEX(FPL_Results_Extract[Gameweek 20],MATCH($A607,FPL_Results_Extract[[Player]:[Player]],0)),INDEX(Team_Key[[Abbreviation]:[Abbreviation]],MATCH(LEFT(INDEX(FPL_Fixtures_Extract[],MATCH($A607,FPL_Fixtures_Extract[[Player]:[Player]],0),MATCH(FPL_Combined[[#Headers],[Gameweek 20]],FPL_Fixtures_Extract[#Headers],0)),LEN(INDEX(FPL_Fixtures_Extract[],MATCH($A607,FPL_Fixtures_Extract[[Player]:[Player]],0),MATCH(FPL_Combined[[#Headers],[Gameweek 20]],FPL_Fixtures_Extract[#Headers],0)))-4),Team_Key[[Full Name]:[Full Name]],0))&amp;RIGHT(INDEX(FPL_Fixtures_Extract[],MATCH($A607,FPL_Fixtures_Extract[[Player]:[Player]],0),MATCH(FPL_Combined[[#Headers],[Gameweek 20]],FPL_Fixtures_Extract[#Headers],0)),3))</f>
        <v>SOU(H) 1-0</v>
      </c>
      <c r="V607" t="str">
        <f ca="1">IF(RIGHT(FPL_Combined[[#Headers],[Gameweek 21]],2)&lt;$B$622,INDEX(FPL_Results_Extract[Gameweek 21],MATCH($A607,FPL_Results_Extract[[Player]:[Player]],0)),INDEX(Team_Key[[Abbreviation]:[Abbreviation]],MATCH(LEFT(INDEX(FPL_Fixtures_Extract[],MATCH($A607,FPL_Fixtures_Extract[[Player]:[Player]],0),MATCH(FPL_Combined[[#Headers],[Gameweek 21]],FPL_Fixtures_Extract[#Headers],0)),LEN(INDEX(FPL_Fixtures_Extract[],MATCH($A607,FPL_Fixtures_Extract[[Player]:[Player]],0),MATCH(FPL_Combined[[#Headers],[Gameweek 21]],FPL_Fixtures_Extract[#Headers],0)))-4),Team_Key[[Full Name]:[Full Name]],0))&amp;RIGHT(INDEX(FPL_Fixtures_Extract[],MATCH($A607,FPL_Fixtures_Extract[[Player]:[Player]],0),MATCH(FPL_Combined[[#Headers],[Gameweek 21]],FPL_Fixtures_Extract[#Headers],0)),3))</f>
        <v>STK(A) 1-3</v>
      </c>
      <c r="W607" t="str">
        <f ca="1">IF(RIGHT(FPL_Combined[[#Headers],[Gameweek 22]],2)&lt;$B$622,INDEX(FPL_Results_Extract[Gameweek 22],MATCH($A607,FPL_Results_Extract[[Player]:[Player]],0)),INDEX(Team_Key[[Abbreviation]:[Abbreviation]],MATCH(LEFT(INDEX(FPL_Fixtures_Extract[],MATCH($A607,FPL_Fixtures_Extract[[Player]:[Player]],0),MATCH(FPL_Combined[[#Headers],[Gameweek 22]],FPL_Fixtures_Extract[#Headers],0)),LEN(INDEX(FPL_Fixtures_Extract[],MATCH($A607,FPL_Fixtures_Extract[[Player]:[Player]],0),MATCH(FPL_Combined[[#Headers],[Gameweek 22]],FPL_Fixtures_Extract[#Headers],0)))-4),Team_Key[[Full Name]:[Full Name]],0))&amp;RIGHT(INDEX(FPL_Fixtures_Extract[],MATCH($A607,FPL_Fixtures_Extract[[Player]:[Player]],0),MATCH(FPL_Combined[[#Headers],[Gameweek 22]],FPL_Fixtures_Extract[#Headers],0)),3))</f>
        <v>BOU(A) 0-3</v>
      </c>
      <c r="X607" t="str">
        <f ca="1">IF(RIGHT(FPL_Combined[[#Headers],[Gameweek 23]],2)&lt;$B$622,INDEX(FPL_Results_Extract[Gameweek 23],MATCH($A607,FPL_Results_Extract[[Player]:[Player]],0)),INDEX(Team_Key[[Abbreviation]:[Abbreviation]],MATCH(LEFT(INDEX(FPL_Fixtures_Extract[],MATCH($A607,FPL_Fixtures_Extract[[Player]:[Player]],0),MATCH(FPL_Combined[[#Headers],[Gameweek 23]],FPL_Fixtures_Extract[#Headers],0)),LEN(INDEX(FPL_Fixtures_Extract[],MATCH($A607,FPL_Fixtures_Extract[[Player]:[Player]],0),MATCH(FPL_Combined[[#Headers],[Gameweek 23]],FPL_Fixtures_Extract[#Headers],0)))-4),Team_Key[[Full Name]:[Full Name]],0))&amp;RIGHT(INDEX(FPL_Fixtures_Extract[],MATCH($A607,FPL_Fixtures_Extract[[Player]:[Player]],0),MATCH(FPL_Combined[[#Headers],[Gameweek 23]],FPL_Fixtures_Extract[#Headers],0)),3))</f>
        <v>LIV(H) 4-5</v>
      </c>
      <c r="Y607" t="str">
        <f ca="1">IF(RIGHT(FPL_Combined[[#Headers],[Gameweek 24]],2)&lt;$B$622,INDEX(FPL_Results_Extract[Team],MATCH($A607,FPL_Results_Extract[[Player]:[Player]],0)),INDEX(Team_Key[[Abbreviation]:[Abbreviation]],MATCH(LEFT(INDEX(FPL_Fixtures_Extract[],MATCH($A607,FPL_Fixtures_Extract[[Player]:[Player]],0),MATCH(FPL_Combined[[#Headers],[Gameweek 24]],FPL_Fixtures_Extract[#Headers],0)),LEN(INDEX(FPL_Fixtures_Extract[],MATCH($A607,FPL_Fixtures_Extract[[Player]:[Player]],0),MATCH(FPL_Combined[[#Headers],[Gameweek 24]],FPL_Fixtures_Extract[#Headers],0)))-4),Team_Key[[Full Name]:[Full Name]],0))&amp;RIGHT(INDEX(FPL_Fixtures_Extract[],MATCH($A607,FPL_Fixtures_Extract[[Player]:[Player]],0),MATCH(FPL_Combined[[#Headers],[Gameweek 24]],FPL_Fixtures_Extract[#Headers],0)),3))</f>
        <v>NOR</v>
      </c>
      <c r="Z607" t="str">
        <f ca="1">IF(RIGHT(FPL_Combined[[#Headers],[Gameweek 25]],2)&lt;$B$622,INDEX(FPL_Results_Extract[Player],MATCH($A607,FPL_Results_Extract[[Player]:[Player]],0)),INDEX(Team_Key[[Abbreviation]:[Abbreviation]],MATCH(LEFT(INDEX(FPL_Fixtures_Extract[],MATCH($A607,FPL_Fixtures_Extract[[Player]:[Player]],0),MATCH(FPL_Combined[[#Headers],[Gameweek 25]],FPL_Fixtures_Extract[#Headers],0)),LEN(INDEX(FPL_Fixtures_Extract[],MATCH($A607,FPL_Fixtures_Extract[[Player]:[Player]],0),MATCH(FPL_Combined[[#Headers],[Gameweek 25]],FPL_Fixtures_Extract[#Headers],0)))-4),Team_Key[[Full Name]:[Full Name]],0))&amp;RIGHT(INDEX(FPL_Fixtures_Extract[],MATCH($A607,FPL_Fixtures_Extract[[Player]:[Player]],0),MATCH(FPL_Combined[[#Headers],[Gameweek 25]],FPL_Fixtures_Extract[#Headers],0)),3))</f>
        <v>Wisdom</v>
      </c>
      <c r="AA607" t="str">
        <f ca="1">IF(RIGHT(FPL_Combined[[#Headers],[Gameweek 26]],2)&lt;$B$622,INDEX(FPL_Results_Extract[Gameweek 01],MATCH($A607,FPL_Results_Extract[[Player]:[Player]],0)),INDEX(Team_Key[[Abbreviation]:[Abbreviation]],MATCH(LEFT(INDEX(FPL_Fixtures_Extract[],MATCH($A607,FPL_Fixtures_Extract[[Player]:[Player]],0),MATCH(FPL_Combined[[#Headers],[Gameweek 26]],FPL_Fixtures_Extract[#Headers],0)),LEN(INDEX(FPL_Fixtures_Extract[],MATCH($A607,FPL_Fixtures_Extract[[Player]:[Player]],0),MATCH(FPL_Combined[[#Headers],[Gameweek 26]],FPL_Fixtures_Extract[#Headers],0)))-4),Team_Key[[Full Name]:[Full Name]],0))&amp;RIGHT(INDEX(FPL_Fixtures_Extract[],MATCH($A607,FPL_Fixtures_Extract[[Player]:[Player]],0),MATCH(FPL_Combined[[#Headers],[Gameweek 26]],FPL_Fixtures_Extract[#Headers],0)),3))</f>
        <v>CRY(H) 1-3</v>
      </c>
      <c r="AB607" t="str">
        <f ca="1">IF(RIGHT(FPL_Combined[[#Headers],[Gameweek 27]],2)&lt;$B$622,INDEX(FPL_Results_Extract[Gameweek 02],MATCH($A607,FPL_Results_Extract[[Player]:[Player]],0)),INDEX(Team_Key[[Abbreviation]:[Abbreviation]],MATCH(LEFT(INDEX(FPL_Fixtures_Extract[],MATCH($A607,FPL_Fixtures_Extract[[Player]:[Player]],0),MATCH(FPL_Combined[[#Headers],[Gameweek 27]],FPL_Fixtures_Extract[#Headers],0)),LEN(INDEX(FPL_Fixtures_Extract[],MATCH($A607,FPL_Fixtures_Extract[[Player]:[Player]],0),MATCH(FPL_Combined[[#Headers],[Gameweek 27]],FPL_Fixtures_Extract[#Headers],0)))-4),Team_Key[[Full Name]:[Full Name]],0))&amp;RIGHT(INDEX(FPL_Fixtures_Extract[],MATCH($A607,FPL_Fixtures_Extract[[Player]:[Player]],0),MATCH(FPL_Combined[[#Headers],[Gameweek 27]],FPL_Fixtures_Extract[#Headers],0)),3))</f>
        <v>SUN(A) 3-1</v>
      </c>
      <c r="AC607" t="str">
        <f ca="1">IF(RIGHT(FPL_Combined[[#Headers],[Gameweek 28]],2)&lt;$B$622,INDEX(FPL_Results_Extract[Gameweek 03],MATCH($A607,FPL_Results_Extract[[Player]:[Player]],0)),INDEX(Team_Key[[Abbreviation]:[Abbreviation]],MATCH(LEFT(INDEX(FPL_Fixtures_Extract[],MATCH($A607,FPL_Fixtures_Extract[[Player]:[Player]],0),MATCH(FPL_Combined[[#Headers],[Gameweek 28]],FPL_Fixtures_Extract[#Headers],0)),LEN(INDEX(FPL_Fixtures_Extract[],MATCH($A607,FPL_Fixtures_Extract[[Player]:[Player]],0),MATCH(FPL_Combined[[#Headers],[Gameweek 28]],FPL_Fixtures_Extract[#Headers],0)))-4),Team_Key[[Full Name]:[Full Name]],0))&amp;RIGHT(INDEX(FPL_Fixtures_Extract[],MATCH($A607,FPL_Fixtures_Extract[[Player]:[Player]],0),MATCH(FPL_Combined[[#Headers],[Gameweek 28]],FPL_Fixtures_Extract[#Headers],0)),3))</f>
        <v>STK(H) 1-1</v>
      </c>
      <c r="AD607" t="str">
        <f ca="1">IF(RIGHT(FPL_Combined[[#Headers],[Gameweek 29]],2)&lt;$B$622,INDEX(FPL_Results_Extract[Gameweek 04],MATCH($A607,FPL_Results_Extract[[Player]:[Player]],0)),INDEX(Team_Key[[Abbreviation]:[Abbreviation]],MATCH(LEFT(INDEX(FPL_Fixtures_Extract[],MATCH($A607,FPL_Fixtures_Extract[[Player]:[Player]],0),MATCH(FPL_Combined[[#Headers],[Gameweek 29]],FPL_Fixtures_Extract[#Headers],0)),LEN(INDEX(FPL_Fixtures_Extract[],MATCH($A607,FPL_Fixtures_Extract[[Player]:[Player]],0),MATCH(FPL_Combined[[#Headers],[Gameweek 29]],FPL_Fixtures_Extract[#Headers],0)))-4),Team_Key[[Full Name]:[Full Name]],0))&amp;RIGHT(INDEX(FPL_Fixtures_Extract[],MATCH($A607,FPL_Fixtures_Extract[[Player]:[Player]],0),MATCH(FPL_Combined[[#Headers],[Gameweek 29]],FPL_Fixtures_Extract[#Headers],0)),3))</f>
        <v>SWA(A)</v>
      </c>
      <c r="AE607" t="str">
        <f ca="1">IF(RIGHT(FPL_Combined[[#Headers],[Gameweek 30]],2)&lt;$B$622,INDEX(FPL_Results_Extract[Gameweek 05],MATCH($A607,FPL_Results_Extract[[Player]:[Player]],0)),INDEX(Team_Key[[Abbreviation]:[Abbreviation]],MATCH(LEFT(INDEX(FPL_Fixtures_Extract[],MATCH($A607,FPL_Fixtures_Extract[[Player]:[Player]],0),MATCH(FPL_Combined[[#Headers],[Gameweek 30]],FPL_Fixtures_Extract[#Headers],0)),LEN(INDEX(FPL_Fixtures_Extract[],MATCH($A607,FPL_Fixtures_Extract[[Player]:[Player]],0),MATCH(FPL_Combined[[#Headers],[Gameweek 30]],FPL_Fixtures_Extract[#Headers],0)))-4),Team_Key[[Full Name]:[Full Name]],0))&amp;RIGHT(INDEX(FPL_Fixtures_Extract[],MATCH($A607,FPL_Fixtures_Extract[[Player]:[Player]],0),MATCH(FPL_Combined[[#Headers],[Gameweek 30]],FPL_Fixtures_Extract[#Headers],0)),3))</f>
        <v>MCI(H)</v>
      </c>
      <c r="AF607" t="str">
        <f ca="1">IF(RIGHT(FPL_Combined[[#Headers],[Gameweek 31]],2)&lt;$B$622,INDEX(FPL_Results_Extract[Gameweek 06],MATCH($A607,FPL_Results_Extract[[Player]:[Player]],0)),INDEX(Team_Key[[Abbreviation]:[Abbreviation]],MATCH(LEFT(INDEX(FPL_Fixtures_Extract[],MATCH($A607,FPL_Fixtures_Extract[[Player]:[Player]],0),MATCH(FPL_Combined[[#Headers],[Gameweek 31]],FPL_Fixtures_Extract[#Headers],0)),LEN(INDEX(FPL_Fixtures_Extract[],MATCH($A607,FPL_Fixtures_Extract[[Player]:[Player]],0),MATCH(FPL_Combined[[#Headers],[Gameweek 31]],FPL_Fixtures_Extract[#Headers],0)))-4),Team_Key[[Full Name]:[Full Name]],0))&amp;RIGHT(INDEX(FPL_Fixtures_Extract[],MATCH($A607,FPL_Fixtures_Extract[[Player]:[Player]],0),MATCH(FPL_Combined[[#Headers],[Gameweek 31]],FPL_Fixtures_Extract[#Headers],0)),3))</f>
        <v>WBA(A)</v>
      </c>
      <c r="AG607" t="str">
        <f ca="1">IF(RIGHT(FPL_Combined[[#Headers],[Gameweek 32]],2)&lt;$B$622,INDEX(FPL_Results_Extract[Gameweek 07],MATCH($A607,FPL_Results_Extract[[Player]:[Player]],0)),INDEX(Team_Key[[Abbreviation]:[Abbreviation]],MATCH(LEFT(INDEX(FPL_Fixtures_Extract[],MATCH($A607,FPL_Fixtures_Extract[[Player]:[Player]],0),MATCH(FPL_Combined[[#Headers],[Gameweek 32]],FPL_Fixtures_Extract[#Headers],0)),LEN(INDEX(FPL_Fixtures_Extract[],MATCH($A607,FPL_Fixtures_Extract[[Player]:[Player]],0),MATCH(FPL_Combined[[#Headers],[Gameweek 32]],FPL_Fixtures_Extract[#Headers],0)))-4),Team_Key[[Full Name]:[Full Name]],0))&amp;RIGHT(INDEX(FPL_Fixtures_Extract[],MATCH($A607,FPL_Fixtures_Extract[[Player]:[Player]],0),MATCH(FPL_Combined[[#Headers],[Gameweek 32]],FPL_Fixtures_Extract[#Headers],0)),3))</f>
        <v>NEW(H)</v>
      </c>
      <c r="AH607" t="str">
        <f ca="1">IF(RIGHT(FPL_Combined[[#Headers],[Gameweek 33]],2)&lt;$B$622,INDEX(FPL_Results_Extract[Gameweek 08],MATCH($A607,FPL_Results_Extract[[Player]:[Player]],0)),INDEX(Team_Key[[Abbreviation]:[Abbreviation]],MATCH(LEFT(INDEX(FPL_Fixtures_Extract[],MATCH($A607,FPL_Fixtures_Extract[[Player]:[Player]],0),MATCH(FPL_Combined[[#Headers],[Gameweek 33]],FPL_Fixtures_Extract[#Headers],0)),LEN(INDEX(FPL_Fixtures_Extract[],MATCH($A607,FPL_Fixtures_Extract[[Player]:[Player]],0),MATCH(FPL_Combined[[#Headers],[Gameweek 33]],FPL_Fixtures_Extract[#Headers],0)))-4),Team_Key[[Full Name]:[Full Name]],0))&amp;RIGHT(INDEX(FPL_Fixtures_Extract[],MATCH($A607,FPL_Fixtures_Extract[[Player]:[Player]],0),MATCH(FPL_Combined[[#Headers],[Gameweek 33]],FPL_Fixtures_Extract[#Headers],0)),3))</f>
        <v>CRY(A)</v>
      </c>
      <c r="AI607" t="str">
        <f ca="1">IF(RIGHT(FPL_Combined[[#Headers],[Gameweek 34]],2)&lt;$B$622,INDEX(FPL_Results_Extract[Gameweek 09],MATCH($A607,FPL_Results_Extract[[Player]:[Player]],0)),INDEX(Team_Key[[Abbreviation]:[Abbreviation]],MATCH(LEFT(INDEX(FPL_Fixtures_Extract[],MATCH($A607,FPL_Fixtures_Extract[[Player]:[Player]],0),MATCH(FPL_Combined[[#Headers],[Gameweek 34]],FPL_Fixtures_Extract[#Headers],0)),LEN(INDEX(FPL_Fixtures_Extract[],MATCH($A607,FPL_Fixtures_Extract[[Player]:[Player]],0),MATCH(FPL_Combined[[#Headers],[Gameweek 34]],FPL_Fixtures_Extract[#Headers],0)))-4),Team_Key[[Full Name]:[Full Name]],0))&amp;RIGHT(INDEX(FPL_Fixtures_Extract[],MATCH($A607,FPL_Fixtures_Extract[[Player]:[Player]],0),MATCH(FPL_Combined[[#Headers],[Gameweek 34]],FPL_Fixtures_Extract[#Headers],0)),3))</f>
        <v>SUN(H)</v>
      </c>
      <c r="AJ607" t="str">
        <f ca="1">IF(RIGHT(FPL_Combined[[#Headers],[Gameweek 35]],2)&lt;$B$622,INDEX(FPL_Results_Extract[Gameweek 10],MATCH($A607,FPL_Results_Extract[[Player]:[Player]],0)),INDEX(Team_Key[[Abbreviation]:[Abbreviation]],MATCH(LEFT(INDEX(FPL_Fixtures_Extract[],MATCH($A607,FPL_Fixtures_Extract[[Player]:[Player]],0),MATCH(FPL_Combined[[#Headers],[Gameweek 35]],FPL_Fixtures_Extract[#Headers],0)),LEN(INDEX(FPL_Fixtures_Extract[],MATCH($A607,FPL_Fixtures_Extract[[Player]:[Player]],0),MATCH(FPL_Combined[[#Headers],[Gameweek 35]],FPL_Fixtures_Extract[#Headers],0)))-4),Team_Key[[Full Name]:[Full Name]],0))&amp;RIGHT(INDEX(FPL_Fixtures_Extract[],MATCH($A607,FPL_Fixtures_Extract[[Player]:[Player]],0),MATCH(FPL_Combined[[#Headers],[Gameweek 35]],FPL_Fixtures_Extract[#Headers],0)),3))</f>
        <v>WAT(H)</v>
      </c>
      <c r="AK607" t="str">
        <f ca="1">IF(RIGHT(FPL_Combined[[#Headers],[Gameweek 36]],2)&lt;$B$622,INDEX(FPL_Results_Extract[Gameweek 11],MATCH($A607,FPL_Results_Extract[[Player]:[Player]],0)),INDEX(Team_Key[[Abbreviation]:[Abbreviation]],MATCH(LEFT(INDEX(FPL_Fixtures_Extract[],MATCH($A607,FPL_Fixtures_Extract[[Player]:[Player]],0),MATCH(FPL_Combined[[#Headers],[Gameweek 36]],FPL_Fixtures_Extract[#Headers],0)),LEN(INDEX(FPL_Fixtures_Extract[],MATCH($A607,FPL_Fixtures_Extract[[Player]:[Player]],0),MATCH(FPL_Combined[[#Headers],[Gameweek 36]],FPL_Fixtures_Extract[#Headers],0)))-4),Team_Key[[Full Name]:[Full Name]],0))&amp;RIGHT(INDEX(FPL_Fixtures_Extract[],MATCH($A607,FPL_Fixtures_Extract[[Player]:[Player]],0),MATCH(FPL_Combined[[#Headers],[Gameweek 36]],FPL_Fixtures_Extract[#Headers],0)),3))</f>
        <v>ARS(A)</v>
      </c>
      <c r="AL607" t="str">
        <f ca="1">IF(RIGHT(FPL_Combined[[#Headers],[Gameweek 37]],2)&lt;$B$622,INDEX(FPL_Results_Extract[Gameweek 12],MATCH($A607,FPL_Results_Extract[[Player]:[Player]],0)),INDEX(Team_Key[[Abbreviation]:[Abbreviation]],MATCH(LEFT(INDEX(FPL_Fixtures_Extract[],MATCH($A607,FPL_Fixtures_Extract[[Player]:[Player]],0),MATCH(FPL_Combined[[#Headers],[Gameweek 37]],FPL_Fixtures_Extract[#Headers],0)),LEN(INDEX(FPL_Fixtures_Extract[],MATCH($A607,FPL_Fixtures_Extract[[Player]:[Player]],0),MATCH(FPL_Combined[[#Headers],[Gameweek 37]],FPL_Fixtures_Extract[#Headers],0)))-4),Team_Key[[Full Name]:[Full Name]],0))&amp;RIGHT(INDEX(FPL_Fixtures_Extract[],MATCH($A607,FPL_Fixtures_Extract[[Player]:[Player]],0),MATCH(FPL_Combined[[#Headers],[Gameweek 37]],FPL_Fixtures_Extract[#Headers],0)),3))</f>
        <v>MUN(H)</v>
      </c>
      <c r="AM607" t="str">
        <f ca="1">IF(RIGHT(FPL_Combined[[#Headers],[Gameweek 38]],2)&lt;$B$622,INDEX(FPL_Results_Extract[Gameweek 13],MATCH($A607,FPL_Results_Extract[[Player]:[Player]],0)),INDEX(Team_Key[[Abbreviation]:[Abbreviation]],MATCH(LEFT(INDEX(FPL_Fixtures_Extract[],MATCH($A607,FPL_Fixtures_Extract[[Player]:[Player]],0),MATCH(FPL_Combined[[#Headers],[Gameweek 38]],FPL_Fixtures_Extract[#Headers],0)),LEN(INDEX(FPL_Fixtures_Extract[],MATCH($A607,FPL_Fixtures_Extract[[Player]:[Player]],0),MATCH(FPL_Combined[[#Headers],[Gameweek 38]],FPL_Fixtures_Extract[#Headers],0)))-4),Team_Key[[Full Name]:[Full Name]],0))&amp;RIGHT(INDEX(FPL_Fixtures_Extract[],MATCH($A607,FPL_Fixtures_Extract[[Player]:[Player]],0),MATCH(FPL_Combined[[#Headers],[Gameweek 38]],FPL_Fixtures_Extract[#Headers],0)),3))</f>
        <v>EVE(A)</v>
      </c>
    </row>
    <row r="608" spans="1:39" x14ac:dyDescent="0.45">
      <c r="A608" t="s">
        <v>64</v>
      </c>
      <c r="B608" t="str">
        <f ca="1">IF(RIGHT(FPL_Combined[[#Headers],[Gameweek 01]],2)&lt;$B$622,INDEX(FPL_Results_Extract[Gameweek 01],MATCH($A608,FPL_Results_Extract[[Player]:[Player]],0)),INDEX(Team_Key[[Abbreviation]:[Abbreviation]],MATCH(LEFT(INDEX(FPL_Fixtures_Extract[],MATCH($A608,FPL_Fixtures_Extract[[Player]:[Player]],0),MATCH(FPL_Combined[[#Headers],[Gameweek 01]],FPL_Fixtures_Extract[#Headers],0)),LEN(INDEX(FPL_Fixtures_Extract[],MATCH($A608,FPL_Fixtures_Extract[[Player]:[Player]],0),MATCH(FPL_Combined[[#Headers],[Gameweek 01]],FPL_Fixtures_Extract[#Headers],0)))-4),Team_Key[[Full Name]:[Full Name]],0))&amp;RIGHT(INDEX(FPL_Fixtures_Extract[],MATCH($A608,FPL_Fixtures_Extract[[Player]:[Player]],0),MATCH(FPL_Combined[[#Headers],[Gameweek 01]],FPL_Fixtures_Extract[#Headers],0)),3))</f>
        <v>LIV(H) 0-1</v>
      </c>
      <c r="C608" t="str">
        <f ca="1">IF(RIGHT(FPL_Combined[[#Headers],[Gameweek 02]],2)&lt;$B$622,INDEX(FPL_Results_Extract[Gameweek 02],MATCH($A608,FPL_Results_Extract[[Player]:[Player]],0)),INDEX(Team_Key[[Abbreviation]:[Abbreviation]],MATCH(LEFT(INDEX(FPL_Fixtures_Extract[],MATCH($A608,FPL_Fixtures_Extract[[Player]:[Player]],0),MATCH(FPL_Combined[[#Headers],[Gameweek 02]],FPL_Fixtures_Extract[#Headers],0)),LEN(INDEX(FPL_Fixtures_Extract[],MATCH($A608,FPL_Fixtures_Extract[[Player]:[Player]],0),MATCH(FPL_Combined[[#Headers],[Gameweek 02]],FPL_Fixtures_Extract[#Headers],0)))-4),Team_Key[[Full Name]:[Full Name]],0))&amp;RIGHT(INDEX(FPL_Fixtures_Extract[],MATCH($A608,FPL_Fixtures_Extract[[Player]:[Player]],0),MATCH(FPL_Combined[[#Headers],[Gameweek 02]],FPL_Fixtures_Extract[#Headers],0)),3))</f>
        <v>TOT(A) 2-2</v>
      </c>
      <c r="D608" t="str">
        <f ca="1">IF(RIGHT(FPL_Combined[[#Headers],[Gameweek 03]],2)&lt;$B$622,INDEX(FPL_Results_Extract[Gameweek 03],MATCH($A608,FPL_Results_Extract[[Player]:[Player]],0)),INDEX(Team_Key[[Abbreviation]:[Abbreviation]],MATCH(LEFT(INDEX(FPL_Fixtures_Extract[],MATCH($A608,FPL_Fixtures_Extract[[Player]:[Player]],0),MATCH(FPL_Combined[[#Headers],[Gameweek 03]],FPL_Fixtures_Extract[#Headers],0)),LEN(INDEX(FPL_Fixtures_Extract[],MATCH($A608,FPL_Fixtures_Extract[[Player]:[Player]],0),MATCH(FPL_Combined[[#Headers],[Gameweek 03]],FPL_Fixtures_Extract[#Headers],0)))-4),Team_Key[[Full Name]:[Full Name]],0))&amp;RIGHT(INDEX(FPL_Fixtures_Extract[],MATCH($A608,FPL_Fixtures_Extract[[Player]:[Player]],0),MATCH(FPL_Combined[[#Headers],[Gameweek 03]],FPL_Fixtures_Extract[#Headers],0)),3))</f>
        <v>NOR(A) 1-1</v>
      </c>
      <c r="E608" t="str">
        <f ca="1">IF(RIGHT(FPL_Combined[[#Headers],[Gameweek 04]],2)&lt;$B$622,INDEX(FPL_Results_Extract[Gameweek 04],MATCH($A608,FPL_Results_Extract[[Player]:[Player]],0)),INDEX(Team_Key[[Abbreviation]:[Abbreviation]],MATCH(LEFT(INDEX(FPL_Fixtures_Extract[],MATCH($A608,FPL_Fixtures_Extract[[Player]:[Player]],0),MATCH(FPL_Combined[[#Headers],[Gameweek 04]],FPL_Fixtures_Extract[#Headers],0)),LEN(INDEX(FPL_Fixtures_Extract[],MATCH($A608,FPL_Fixtures_Extract[[Player]:[Player]],0),MATCH(FPL_Combined[[#Headers],[Gameweek 04]],FPL_Fixtures_Extract[#Headers],0)))-4),Team_Key[[Full Name]:[Full Name]],0))&amp;RIGHT(INDEX(FPL_Fixtures_Extract[],MATCH($A608,FPL_Fixtures_Extract[[Player]:[Player]],0),MATCH(FPL_Combined[[#Headers],[Gameweek 04]],FPL_Fixtures_Extract[#Headers],0)),3))</f>
        <v>WBA(H) 0-1</v>
      </c>
      <c r="F608" t="str">
        <f ca="1">IF(RIGHT(FPL_Combined[[#Headers],[Gameweek 05]],2)&lt;$B$622,INDEX(FPL_Results_Extract[Gameweek 05],MATCH($A608,FPL_Results_Extract[[Player]:[Player]],0)),INDEX(Team_Key[[Abbreviation]:[Abbreviation]],MATCH(LEFT(INDEX(FPL_Fixtures_Extract[],MATCH($A608,FPL_Fixtures_Extract[[Player]:[Player]],0),MATCH(FPL_Combined[[#Headers],[Gameweek 05]],FPL_Fixtures_Extract[#Headers],0)),LEN(INDEX(FPL_Fixtures_Extract[],MATCH($A608,FPL_Fixtures_Extract[[Player]:[Player]],0),MATCH(FPL_Combined[[#Headers],[Gameweek 05]],FPL_Fixtures_Extract[#Headers],0)))-4),Team_Key[[Full Name]:[Full Name]],0))&amp;RIGHT(INDEX(FPL_Fixtures_Extract[],MATCH($A608,FPL_Fixtures_Extract[[Player]:[Player]],0),MATCH(FPL_Combined[[#Headers],[Gameweek 05]],FPL_Fixtures_Extract[#Headers],0)),3))</f>
        <v>ARS(A) 0-2</v>
      </c>
      <c r="G608" t="str">
        <f ca="1">IF(RIGHT(FPL_Combined[[#Headers],[Gameweek 06]],2)&lt;$B$622,INDEX(FPL_Results_Extract[Gameweek 06],MATCH($A608,FPL_Results_Extract[[Player]:[Player]],0)),INDEX(Team_Key[[Abbreviation]:[Abbreviation]],MATCH(LEFT(INDEX(FPL_Fixtures_Extract[],MATCH($A608,FPL_Fixtures_Extract[[Player]:[Player]],0),MATCH(FPL_Combined[[#Headers],[Gameweek 06]],FPL_Fixtures_Extract[#Headers],0)),LEN(INDEX(FPL_Fixtures_Extract[],MATCH($A608,FPL_Fixtures_Extract[[Player]:[Player]],0),MATCH(FPL_Combined[[#Headers],[Gameweek 06]],FPL_Fixtures_Extract[#Headers],0)))-4),Team_Key[[Full Name]:[Full Name]],0))&amp;RIGHT(INDEX(FPL_Fixtures_Extract[],MATCH($A608,FPL_Fixtures_Extract[[Player]:[Player]],0),MATCH(FPL_Combined[[#Headers],[Gameweek 06]],FPL_Fixtures_Extract[#Headers],0)),3))</f>
        <v>LEI(H) 2-2</v>
      </c>
      <c r="H608" t="str">
        <f ca="1">IF(RIGHT(FPL_Combined[[#Headers],[Gameweek 07]],2)&lt;$B$622,INDEX(FPL_Results_Extract[Gameweek 07],MATCH($A608,FPL_Results_Extract[[Player]:[Player]],0)),INDEX(Team_Key[[Abbreviation]:[Abbreviation]],MATCH(LEFT(INDEX(FPL_Fixtures_Extract[],MATCH($A608,FPL_Fixtures_Extract[[Player]:[Player]],0),MATCH(FPL_Combined[[#Headers],[Gameweek 07]],FPL_Fixtures_Extract[#Headers],0)),LEN(INDEX(FPL_Fixtures_Extract[],MATCH($A608,FPL_Fixtures_Extract[[Player]:[Player]],0),MATCH(FPL_Combined[[#Headers],[Gameweek 07]],FPL_Fixtures_Extract[#Headers],0)))-4),Team_Key[[Full Name]:[Full Name]],0))&amp;RIGHT(INDEX(FPL_Fixtures_Extract[],MATCH($A608,FPL_Fixtures_Extract[[Player]:[Player]],0),MATCH(FPL_Combined[[#Headers],[Gameweek 07]],FPL_Fixtures_Extract[#Headers],0)),3))</f>
        <v>BOU(H) 2-1</v>
      </c>
      <c r="I608" t="str">
        <f ca="1">IF(RIGHT(FPL_Combined[[#Headers],[Gameweek 08]],2)&lt;$B$622,INDEX(FPL_Results_Extract[Gameweek 08],MATCH($A608,FPL_Results_Extract[[Player]:[Player]],0)),INDEX(Team_Key[[Abbreviation]:[Abbreviation]],MATCH(LEFT(INDEX(FPL_Fixtures_Extract[],MATCH($A608,FPL_Fixtures_Extract[[Player]:[Player]],0),MATCH(FPL_Combined[[#Headers],[Gameweek 08]],FPL_Fixtures_Extract[#Headers],0)),LEN(INDEX(FPL_Fixtures_Extract[],MATCH($A608,FPL_Fixtures_Extract[[Player]:[Player]],0),MATCH(FPL_Combined[[#Headers],[Gameweek 08]],FPL_Fixtures_Extract[#Headers],0)))-4),Team_Key[[Full Name]:[Full Name]],0))&amp;RIGHT(INDEX(FPL_Fixtures_Extract[],MATCH($A608,FPL_Fixtures_Extract[[Player]:[Player]],0),MATCH(FPL_Combined[[#Headers],[Gameweek 08]],FPL_Fixtures_Extract[#Headers],0)),3))</f>
        <v>AVL(A) 1-0</v>
      </c>
      <c r="J608" t="str">
        <f ca="1">IF(RIGHT(FPL_Combined[[#Headers],[Gameweek 09]],2)&lt;$B$622,INDEX(FPL_Results_Extract[Gameweek 09],MATCH($A608,FPL_Results_Extract[[Player]:[Player]],0)),INDEX(Team_Key[[Abbreviation]:[Abbreviation]],MATCH(LEFT(INDEX(FPL_Fixtures_Extract[],MATCH($A608,FPL_Fixtures_Extract[[Player]:[Player]],0),MATCH(FPL_Combined[[#Headers],[Gameweek 09]],FPL_Fixtures_Extract[#Headers],0)),LEN(INDEX(FPL_Fixtures_Extract[],MATCH($A608,FPL_Fixtures_Extract[[Player]:[Player]],0),MATCH(FPL_Combined[[#Headers],[Gameweek 09]],FPL_Fixtures_Extract[#Headers],0)))-4),Team_Key[[Full Name]:[Full Name]],0))&amp;RIGHT(INDEX(FPL_Fixtures_Extract[],MATCH($A608,FPL_Fixtures_Extract[[Player]:[Player]],0),MATCH(FPL_Combined[[#Headers],[Gameweek 09]],FPL_Fixtures_Extract[#Headers],0)),3))</f>
        <v>SWA(A) 1-0</v>
      </c>
      <c r="K608" t="str">
        <f ca="1">IF(RIGHT(FPL_Combined[[#Headers],[Gameweek 10]],2)&lt;$B$622,INDEX(FPL_Results_Extract[Gameweek 10],MATCH($A608,FPL_Results_Extract[[Player]:[Player]],0)),INDEX(Team_Key[[Abbreviation]:[Abbreviation]],MATCH(LEFT(INDEX(FPL_Fixtures_Extract[],MATCH($A608,FPL_Fixtures_Extract[[Player]:[Player]],0),MATCH(FPL_Combined[[#Headers],[Gameweek 10]],FPL_Fixtures_Extract[#Headers],0)),LEN(INDEX(FPL_Fixtures_Extract[],MATCH($A608,FPL_Fixtures_Extract[[Player]:[Player]],0),MATCH(FPL_Combined[[#Headers],[Gameweek 10]],FPL_Fixtures_Extract[#Headers],0)))-4),Team_Key[[Full Name]:[Full Name]],0))&amp;RIGHT(INDEX(FPL_Fixtures_Extract[],MATCH($A608,FPL_Fixtures_Extract[[Player]:[Player]],0),MATCH(FPL_Combined[[#Headers],[Gameweek 10]],FPL_Fixtures_Extract[#Headers],0)),3))</f>
        <v>WAT(H) 0-2</v>
      </c>
      <c r="L608" t="str">
        <f ca="1">IF(RIGHT(FPL_Combined[[#Headers],[Gameweek 11]],2)&lt;$B$622,INDEX(FPL_Results_Extract[Gameweek 11],MATCH($A608,FPL_Results_Extract[[Player]:[Player]],0)),INDEX(Team_Key[[Abbreviation]:[Abbreviation]],MATCH(LEFT(INDEX(FPL_Fixtures_Extract[],MATCH($A608,FPL_Fixtures_Extract[[Player]:[Player]],0),MATCH(FPL_Combined[[#Headers],[Gameweek 11]],FPL_Fixtures_Extract[#Headers],0)),LEN(INDEX(FPL_Fixtures_Extract[],MATCH($A608,FPL_Fixtures_Extract[[Player]:[Player]],0),MATCH(FPL_Combined[[#Headers],[Gameweek 11]],FPL_Fixtures_Extract[#Headers],0)))-4),Team_Key[[Full Name]:[Full Name]],0))&amp;RIGHT(INDEX(FPL_Fixtures_Extract[],MATCH($A608,FPL_Fixtures_Extract[[Player]:[Player]],0),MATCH(FPL_Combined[[#Headers],[Gameweek 11]],FPL_Fixtures_Extract[#Headers],0)),3))</f>
        <v>NEW(A) 0-0</v>
      </c>
      <c r="M608" t="str">
        <f ca="1">IF(RIGHT(FPL_Combined[[#Headers],[Gameweek 12]],2)&lt;$B$622,INDEX(FPL_Results_Extract[Gameweek 12],MATCH($A608,FPL_Results_Extract[[Player]:[Player]],0)),INDEX(Team_Key[[Abbreviation]:[Abbreviation]],MATCH(LEFT(INDEX(FPL_Fixtures_Extract[],MATCH($A608,FPL_Fixtures_Extract[[Player]:[Player]],0),MATCH(FPL_Combined[[#Headers],[Gameweek 12]],FPL_Fixtures_Extract[#Headers],0)),LEN(INDEX(FPL_Fixtures_Extract[],MATCH($A608,FPL_Fixtures_Extract[[Player]:[Player]],0),MATCH(FPL_Combined[[#Headers],[Gameweek 12]],FPL_Fixtures_Extract[#Headers],0)))-4),Team_Key[[Full Name]:[Full Name]],0))&amp;RIGHT(INDEX(FPL_Fixtures_Extract[],MATCH($A608,FPL_Fixtures_Extract[[Player]:[Player]],0),MATCH(FPL_Combined[[#Headers],[Gameweek 12]],FPL_Fixtures_Extract[#Headers],0)),3))</f>
        <v>CHE(H) 1-0</v>
      </c>
      <c r="N608" t="str">
        <f ca="1">IF(RIGHT(FPL_Combined[[#Headers],[Gameweek 13]],2)&lt;$B$622,INDEX(FPL_Results_Extract[Gameweek 13],MATCH($A608,FPL_Results_Extract[[Player]:[Player]],0)),INDEX(Team_Key[[Abbreviation]:[Abbreviation]],MATCH(LEFT(INDEX(FPL_Fixtures_Extract[],MATCH($A608,FPL_Fixtures_Extract[[Player]:[Player]],0),MATCH(FPL_Combined[[#Headers],[Gameweek 13]],FPL_Fixtures_Extract[#Headers],0)),LEN(INDEX(FPL_Fixtures_Extract[],MATCH($A608,FPL_Fixtures_Extract[[Player]:[Player]],0),MATCH(FPL_Combined[[#Headers],[Gameweek 13]],FPL_Fixtures_Extract[#Headers],0)))-4),Team_Key[[Full Name]:[Full Name]],0))&amp;RIGHT(INDEX(FPL_Fixtures_Extract[],MATCH($A608,FPL_Fixtures_Extract[[Player]:[Player]],0),MATCH(FPL_Combined[[#Headers],[Gameweek 13]],FPL_Fixtures_Extract[#Headers],0)),3))</f>
        <v>SOU(A) 1-0</v>
      </c>
      <c r="O608" t="str">
        <f ca="1">IF(RIGHT(FPL_Combined[[#Headers],[Gameweek 14]],2)&lt;$B$622,INDEX(FPL_Results_Extract[Gameweek 14],MATCH($A608,FPL_Results_Extract[[Player]:[Player]],0)),INDEX(Team_Key[[Abbreviation]:[Abbreviation]],MATCH(LEFT(INDEX(FPL_Fixtures_Extract[],MATCH($A608,FPL_Fixtures_Extract[[Player]:[Player]],0),MATCH(FPL_Combined[[#Headers],[Gameweek 14]],FPL_Fixtures_Extract[#Headers],0)),LEN(INDEX(FPL_Fixtures_Extract[],MATCH($A608,FPL_Fixtures_Extract[[Player]:[Player]],0),MATCH(FPL_Combined[[#Headers],[Gameweek 14]],FPL_Fixtures_Extract[#Headers],0)))-4),Team_Key[[Full Name]:[Full Name]],0))&amp;RIGHT(INDEX(FPL_Fixtures_Extract[],MATCH($A608,FPL_Fixtures_Extract[[Player]:[Player]],0),MATCH(FPL_Combined[[#Headers],[Gameweek 14]],FPL_Fixtures_Extract[#Headers],0)),3))</f>
        <v>SUN(A) 0-2</v>
      </c>
      <c r="P608" t="str">
        <f ca="1">IF(RIGHT(FPL_Combined[[#Headers],[Gameweek 15]],2)&lt;$B$622,INDEX(FPL_Results_Extract[Gameweek 15],MATCH($A608,FPL_Results_Extract[[Player]:[Player]],0)),INDEX(Team_Key[[Abbreviation]:[Abbreviation]],MATCH(LEFT(INDEX(FPL_Fixtures_Extract[],MATCH($A608,FPL_Fixtures_Extract[[Player]:[Player]],0),MATCH(FPL_Combined[[#Headers],[Gameweek 15]],FPL_Fixtures_Extract[#Headers],0)),LEN(INDEX(FPL_Fixtures_Extract[],MATCH($A608,FPL_Fixtures_Extract[[Player]:[Player]],0),MATCH(FPL_Combined[[#Headers],[Gameweek 15]],FPL_Fixtures_Extract[#Headers],0)))-4),Team_Key[[Full Name]:[Full Name]],0))&amp;RIGHT(INDEX(FPL_Fixtures_Extract[],MATCH($A608,FPL_Fixtures_Extract[[Player]:[Player]],0),MATCH(FPL_Combined[[#Headers],[Gameweek 15]],FPL_Fixtures_Extract[#Headers],0)),3))</f>
        <v>MCI(H) 2-0</v>
      </c>
      <c r="Q608" t="str">
        <f ca="1">IF(RIGHT(FPL_Combined[[#Headers],[Gameweek 16]],2)&lt;$B$622,INDEX(FPL_Results_Extract[Gameweek 16],MATCH($A608,FPL_Results_Extract[[Player]:[Player]],0)),INDEX(Team_Key[[Abbreviation]:[Abbreviation]],MATCH(LEFT(INDEX(FPL_Fixtures_Extract[],MATCH($A608,FPL_Fixtures_Extract[[Player]:[Player]],0),MATCH(FPL_Combined[[#Headers],[Gameweek 16]],FPL_Fixtures_Extract[#Headers],0)),LEN(INDEX(FPL_Fixtures_Extract[],MATCH($A608,FPL_Fixtures_Extract[[Player]:[Player]],0),MATCH(FPL_Combined[[#Headers],[Gameweek 16]],FPL_Fixtures_Extract[#Headers],0)))-4),Team_Key[[Full Name]:[Full Name]],0))&amp;RIGHT(INDEX(FPL_Fixtures_Extract[],MATCH($A608,FPL_Fixtures_Extract[[Player]:[Player]],0),MATCH(FPL_Combined[[#Headers],[Gameweek 16]],FPL_Fixtures_Extract[#Headers],0)),3))</f>
        <v>WHU(A) 0-0</v>
      </c>
      <c r="R608" t="str">
        <f ca="1">IF(RIGHT(FPL_Combined[[#Headers],[Gameweek 17]],2)&lt;$B$622,INDEX(FPL_Results_Extract[Gameweek 17],MATCH($A608,FPL_Results_Extract[[Player]:[Player]],0)),INDEX(Team_Key[[Abbreviation]:[Abbreviation]],MATCH(LEFT(INDEX(FPL_Fixtures_Extract[],MATCH($A608,FPL_Fixtures_Extract[[Player]:[Player]],0),MATCH(FPL_Combined[[#Headers],[Gameweek 17]],FPL_Fixtures_Extract[#Headers],0)),LEN(INDEX(FPL_Fixtures_Extract[],MATCH($A608,FPL_Fixtures_Extract[[Player]:[Player]],0),MATCH(FPL_Combined[[#Headers],[Gameweek 17]],FPL_Fixtures_Extract[#Headers],0)))-4),Team_Key[[Full Name]:[Full Name]],0))&amp;RIGHT(INDEX(FPL_Fixtures_Extract[],MATCH($A608,FPL_Fixtures_Extract[[Player]:[Player]],0),MATCH(FPL_Combined[[#Headers],[Gameweek 17]],FPL_Fixtures_Extract[#Headers],0)),3))</f>
        <v>CRY(H) 1-2</v>
      </c>
      <c r="S608" t="str">
        <f ca="1">IF(RIGHT(FPL_Combined[[#Headers],[Gameweek 18]],2)&lt;$B$622,INDEX(FPL_Results_Extract[Gameweek 18],MATCH($A608,FPL_Results_Extract[[Player]:[Player]],0)),INDEX(Team_Key[[Abbreviation]:[Abbreviation]],MATCH(LEFT(INDEX(FPL_Fixtures_Extract[],MATCH($A608,FPL_Fixtures_Extract[[Player]:[Player]],0),MATCH(FPL_Combined[[#Headers],[Gameweek 18]],FPL_Fixtures_Extract[#Headers],0)),LEN(INDEX(FPL_Fixtures_Extract[],MATCH($A608,FPL_Fixtures_Extract[[Player]:[Player]],0),MATCH(FPL_Combined[[#Headers],[Gameweek 18]],FPL_Fixtures_Extract[#Headers],0)))-4),Team_Key[[Full Name]:[Full Name]],0))&amp;RIGHT(INDEX(FPL_Fixtures_Extract[],MATCH($A608,FPL_Fixtures_Extract[[Player]:[Player]],0),MATCH(FPL_Combined[[#Headers],[Gameweek 18]],FPL_Fixtures_Extract[#Headers],0)),3))</f>
        <v>MUN(H) 2-0</v>
      </c>
      <c r="T608" t="str">
        <f ca="1">IF(RIGHT(FPL_Combined[[#Headers],[Gameweek 19]],2)&lt;$B$622,INDEX(FPL_Results_Extract[Gameweek 19],MATCH($A608,FPL_Results_Extract[[Player]:[Player]],0)),INDEX(Team_Key[[Abbreviation]:[Abbreviation]],MATCH(LEFT(INDEX(FPL_Fixtures_Extract[],MATCH($A608,FPL_Fixtures_Extract[[Player]:[Player]],0),MATCH(FPL_Combined[[#Headers],[Gameweek 19]],FPL_Fixtures_Extract[#Headers],0)),LEN(INDEX(FPL_Fixtures_Extract[],MATCH($A608,FPL_Fixtures_Extract[[Player]:[Player]],0),MATCH(FPL_Combined[[#Headers],[Gameweek 19]],FPL_Fixtures_Extract[#Headers],0)))-4),Team_Key[[Full Name]:[Full Name]],0))&amp;RIGHT(INDEX(FPL_Fixtures_Extract[],MATCH($A608,FPL_Fixtures_Extract[[Player]:[Player]],0),MATCH(FPL_Combined[[#Headers],[Gameweek 19]],FPL_Fixtures_Extract[#Headers],0)),3))</f>
        <v>EVE(A) 4-3</v>
      </c>
      <c r="U608" t="str">
        <f ca="1">IF(RIGHT(FPL_Combined[[#Headers],[Gameweek 20]],2)&lt;$B$622,INDEX(FPL_Results_Extract[Gameweek 20],MATCH($A608,FPL_Results_Extract[[Player]:[Player]],0)),INDEX(Team_Key[[Abbreviation]:[Abbreviation]],MATCH(LEFT(INDEX(FPL_Fixtures_Extract[],MATCH($A608,FPL_Fixtures_Extract[[Player]:[Player]],0),MATCH(FPL_Combined[[#Headers],[Gameweek 20]],FPL_Fixtures_Extract[#Headers],0)),LEN(INDEX(FPL_Fixtures_Extract[],MATCH($A608,FPL_Fixtures_Extract[[Player]:[Player]],0),MATCH(FPL_Combined[[#Headers],[Gameweek 20]],FPL_Fixtures_Extract[#Headers],0)))-4),Team_Key[[Full Name]:[Full Name]],0))&amp;RIGHT(INDEX(FPL_Fixtures_Extract[],MATCH($A608,FPL_Fixtures_Extract[[Player]:[Player]],0),MATCH(FPL_Combined[[#Headers],[Gameweek 20]],FPL_Fixtures_Extract[#Headers],0)),3))</f>
        <v>WBA(A) 1-2</v>
      </c>
      <c r="V608" t="str">
        <f ca="1">IF(RIGHT(FPL_Combined[[#Headers],[Gameweek 21]],2)&lt;$B$622,INDEX(FPL_Results_Extract[Gameweek 21],MATCH($A608,FPL_Results_Extract[[Player]:[Player]],0)),INDEX(Team_Key[[Abbreviation]:[Abbreviation]],MATCH(LEFT(INDEX(FPL_Fixtures_Extract[],MATCH($A608,FPL_Fixtures_Extract[[Player]:[Player]],0),MATCH(FPL_Combined[[#Headers],[Gameweek 21]],FPL_Fixtures_Extract[#Headers],0)),LEN(INDEX(FPL_Fixtures_Extract[],MATCH($A608,FPL_Fixtures_Extract[[Player]:[Player]],0),MATCH(FPL_Combined[[#Headers],[Gameweek 21]],FPL_Fixtures_Extract[#Headers],0)))-4),Team_Key[[Full Name]:[Full Name]],0))&amp;RIGHT(INDEX(FPL_Fixtures_Extract[],MATCH($A608,FPL_Fixtures_Extract[[Player]:[Player]],0),MATCH(FPL_Combined[[#Headers],[Gameweek 21]],FPL_Fixtures_Extract[#Headers],0)),3))</f>
        <v>NOR(H) 3-1</v>
      </c>
      <c r="W608" t="str">
        <f ca="1">IF(RIGHT(FPL_Combined[[#Headers],[Gameweek 22]],2)&lt;$B$622,INDEX(FPL_Results_Extract[Gameweek 22],MATCH($A608,FPL_Results_Extract[[Player]:[Player]],0)),INDEX(Team_Key[[Abbreviation]:[Abbreviation]],MATCH(LEFT(INDEX(FPL_Fixtures_Extract[],MATCH($A608,FPL_Fixtures_Extract[[Player]:[Player]],0),MATCH(FPL_Combined[[#Headers],[Gameweek 22]],FPL_Fixtures_Extract[#Headers],0)),LEN(INDEX(FPL_Fixtures_Extract[],MATCH($A608,FPL_Fixtures_Extract[[Player]:[Player]],0),MATCH(FPL_Combined[[#Headers],[Gameweek 22]],FPL_Fixtures_Extract[#Headers],0)))-4),Team_Key[[Full Name]:[Full Name]],0))&amp;RIGHT(INDEX(FPL_Fixtures_Extract[],MATCH($A608,FPL_Fixtures_Extract[[Player]:[Player]],0),MATCH(FPL_Combined[[#Headers],[Gameweek 22]],FPL_Fixtures_Extract[#Headers],0)),3))</f>
        <v>ARS(H) 0-0</v>
      </c>
      <c r="X608" t="str">
        <f ca="1">IF(RIGHT(FPL_Combined[[#Headers],[Gameweek 23]],2)&lt;$B$622,INDEX(FPL_Results_Extract[Gameweek 23],MATCH($A608,FPL_Results_Extract[[Player]:[Player]],0)),INDEX(Team_Key[[Abbreviation]:[Abbreviation]],MATCH(LEFT(INDEX(FPL_Fixtures_Extract[],MATCH($A608,FPL_Fixtures_Extract[[Player]:[Player]],0),MATCH(FPL_Combined[[#Headers],[Gameweek 23]],FPL_Fixtures_Extract[#Headers],0)),LEN(INDEX(FPL_Fixtures_Extract[],MATCH($A608,FPL_Fixtures_Extract[[Player]:[Player]],0),MATCH(FPL_Combined[[#Headers],[Gameweek 23]],FPL_Fixtures_Extract[#Headers],0)))-4),Team_Key[[Full Name]:[Full Name]],0))&amp;RIGHT(INDEX(FPL_Fixtures_Extract[],MATCH($A608,FPL_Fixtures_Extract[[Player]:[Player]],0),MATCH(FPL_Combined[[#Headers],[Gameweek 23]],FPL_Fixtures_Extract[#Headers],0)),3))</f>
        <v>LEI(A) 0-3</v>
      </c>
      <c r="Y608" t="str">
        <f ca="1">IF(RIGHT(FPL_Combined[[#Headers],[Gameweek 24]],2)&lt;$B$622,INDEX(FPL_Results_Extract[Team],MATCH($A608,FPL_Results_Extract[[Player]:[Player]],0)),INDEX(Team_Key[[Abbreviation]:[Abbreviation]],MATCH(LEFT(INDEX(FPL_Fixtures_Extract[],MATCH($A608,FPL_Fixtures_Extract[[Player]:[Player]],0),MATCH(FPL_Combined[[#Headers],[Gameweek 24]],FPL_Fixtures_Extract[#Headers],0)),LEN(INDEX(FPL_Fixtures_Extract[],MATCH($A608,FPL_Fixtures_Extract[[Player]:[Player]],0),MATCH(FPL_Combined[[#Headers],[Gameweek 24]],FPL_Fixtures_Extract[#Headers],0)))-4),Team_Key[[Full Name]:[Full Name]],0))&amp;RIGHT(INDEX(FPL_Fixtures_Extract[],MATCH($A608,FPL_Fixtures_Extract[[Player]:[Player]],0),MATCH(FPL_Combined[[#Headers],[Gameweek 24]],FPL_Fixtures_Extract[#Headers],0)),3))</f>
        <v>STK</v>
      </c>
      <c r="Z608" t="str">
        <f ca="1">IF(RIGHT(FPL_Combined[[#Headers],[Gameweek 25]],2)&lt;$B$622,INDEX(FPL_Results_Extract[Player],MATCH($A608,FPL_Results_Extract[[Player]:[Player]],0)),INDEX(Team_Key[[Abbreviation]:[Abbreviation]],MATCH(LEFT(INDEX(FPL_Fixtures_Extract[],MATCH($A608,FPL_Fixtures_Extract[[Player]:[Player]],0),MATCH(FPL_Combined[[#Headers],[Gameweek 25]],FPL_Fixtures_Extract[#Headers],0)),LEN(INDEX(FPL_Fixtures_Extract[],MATCH($A608,FPL_Fixtures_Extract[[Player]:[Player]],0),MATCH(FPL_Combined[[#Headers],[Gameweek 25]],FPL_Fixtures_Extract[#Headers],0)))-4),Team_Key[[Full Name]:[Full Name]],0))&amp;RIGHT(INDEX(FPL_Fixtures_Extract[],MATCH($A608,FPL_Fixtures_Extract[[Player]:[Player]],0),MATCH(FPL_Combined[[#Headers],[Gameweek 25]],FPL_Fixtures_Extract[#Headers],0)),3))</f>
        <v>Wollscheid</v>
      </c>
      <c r="AA608" t="str">
        <f ca="1">IF(RIGHT(FPL_Combined[[#Headers],[Gameweek 26]],2)&lt;$B$622,INDEX(FPL_Results_Extract[Gameweek 01],MATCH($A608,FPL_Results_Extract[[Player]:[Player]],0)),INDEX(Team_Key[[Abbreviation]:[Abbreviation]],MATCH(LEFT(INDEX(FPL_Fixtures_Extract[],MATCH($A608,FPL_Fixtures_Extract[[Player]:[Player]],0),MATCH(FPL_Combined[[#Headers],[Gameweek 26]],FPL_Fixtures_Extract[#Headers],0)),LEN(INDEX(FPL_Fixtures_Extract[],MATCH($A608,FPL_Fixtures_Extract[[Player]:[Player]],0),MATCH(FPL_Combined[[#Headers],[Gameweek 26]],FPL_Fixtures_Extract[#Headers],0)))-4),Team_Key[[Full Name]:[Full Name]],0))&amp;RIGHT(INDEX(FPL_Fixtures_Extract[],MATCH($A608,FPL_Fixtures_Extract[[Player]:[Player]],0),MATCH(FPL_Combined[[#Headers],[Gameweek 26]],FPL_Fixtures_Extract[#Headers],0)),3))</f>
        <v>LIV(H) 0-1</v>
      </c>
      <c r="AB608" t="str">
        <f ca="1">IF(RIGHT(FPL_Combined[[#Headers],[Gameweek 27]],2)&lt;$B$622,INDEX(FPL_Results_Extract[Gameweek 02],MATCH($A608,FPL_Results_Extract[[Player]:[Player]],0)),INDEX(Team_Key[[Abbreviation]:[Abbreviation]],MATCH(LEFT(INDEX(FPL_Fixtures_Extract[],MATCH($A608,FPL_Fixtures_Extract[[Player]:[Player]],0),MATCH(FPL_Combined[[#Headers],[Gameweek 27]],FPL_Fixtures_Extract[#Headers],0)),LEN(INDEX(FPL_Fixtures_Extract[],MATCH($A608,FPL_Fixtures_Extract[[Player]:[Player]],0),MATCH(FPL_Combined[[#Headers],[Gameweek 27]],FPL_Fixtures_Extract[#Headers],0)))-4),Team_Key[[Full Name]:[Full Name]],0))&amp;RIGHT(INDEX(FPL_Fixtures_Extract[],MATCH($A608,FPL_Fixtures_Extract[[Player]:[Player]],0),MATCH(FPL_Combined[[#Headers],[Gameweek 27]],FPL_Fixtures_Extract[#Headers],0)),3))</f>
        <v>TOT(A) 2-2</v>
      </c>
      <c r="AC608" t="str">
        <f ca="1">IF(RIGHT(FPL_Combined[[#Headers],[Gameweek 28]],2)&lt;$B$622,INDEX(FPL_Results_Extract[Gameweek 03],MATCH($A608,FPL_Results_Extract[[Player]:[Player]],0)),INDEX(Team_Key[[Abbreviation]:[Abbreviation]],MATCH(LEFT(INDEX(FPL_Fixtures_Extract[],MATCH($A608,FPL_Fixtures_Extract[[Player]:[Player]],0),MATCH(FPL_Combined[[#Headers],[Gameweek 28]],FPL_Fixtures_Extract[#Headers],0)),LEN(INDEX(FPL_Fixtures_Extract[],MATCH($A608,FPL_Fixtures_Extract[[Player]:[Player]],0),MATCH(FPL_Combined[[#Headers],[Gameweek 28]],FPL_Fixtures_Extract[#Headers],0)))-4),Team_Key[[Full Name]:[Full Name]],0))&amp;RIGHT(INDEX(FPL_Fixtures_Extract[],MATCH($A608,FPL_Fixtures_Extract[[Player]:[Player]],0),MATCH(FPL_Combined[[#Headers],[Gameweek 28]],FPL_Fixtures_Extract[#Headers],0)),3))</f>
        <v>NOR(A) 1-1</v>
      </c>
      <c r="AD608" t="str">
        <f ca="1">IF(RIGHT(FPL_Combined[[#Headers],[Gameweek 29]],2)&lt;$B$622,INDEX(FPL_Results_Extract[Gameweek 04],MATCH($A608,FPL_Results_Extract[[Player]:[Player]],0)),INDEX(Team_Key[[Abbreviation]:[Abbreviation]],MATCH(LEFT(INDEX(FPL_Fixtures_Extract[],MATCH($A608,FPL_Fixtures_Extract[[Player]:[Player]],0),MATCH(FPL_Combined[[#Headers],[Gameweek 29]],FPL_Fixtures_Extract[#Headers],0)),LEN(INDEX(FPL_Fixtures_Extract[],MATCH($A608,FPL_Fixtures_Extract[[Player]:[Player]],0),MATCH(FPL_Combined[[#Headers],[Gameweek 29]],FPL_Fixtures_Extract[#Headers],0)))-4),Team_Key[[Full Name]:[Full Name]],0))&amp;RIGHT(INDEX(FPL_Fixtures_Extract[],MATCH($A608,FPL_Fixtures_Extract[[Player]:[Player]],0),MATCH(FPL_Combined[[#Headers],[Gameweek 29]],FPL_Fixtures_Extract[#Headers],0)),3))</f>
        <v>CHE(A)</v>
      </c>
      <c r="AE608" t="str">
        <f ca="1">IF(RIGHT(FPL_Combined[[#Headers],[Gameweek 30]],2)&lt;$B$622,INDEX(FPL_Results_Extract[Gameweek 05],MATCH($A608,FPL_Results_Extract[[Player]:[Player]],0)),INDEX(Team_Key[[Abbreviation]:[Abbreviation]],MATCH(LEFT(INDEX(FPL_Fixtures_Extract[],MATCH($A608,FPL_Fixtures_Extract[[Player]:[Player]],0),MATCH(FPL_Combined[[#Headers],[Gameweek 30]],FPL_Fixtures_Extract[#Headers],0)),LEN(INDEX(FPL_Fixtures_Extract[],MATCH($A608,FPL_Fixtures_Extract[[Player]:[Player]],0),MATCH(FPL_Combined[[#Headers],[Gameweek 30]],FPL_Fixtures_Extract[#Headers],0)))-4),Team_Key[[Full Name]:[Full Name]],0))&amp;RIGHT(INDEX(FPL_Fixtures_Extract[],MATCH($A608,FPL_Fixtures_Extract[[Player]:[Player]],0),MATCH(FPL_Combined[[#Headers],[Gameweek 30]],FPL_Fixtures_Extract[#Headers],0)),3))</f>
        <v>SOU(H)</v>
      </c>
      <c r="AF608" t="str">
        <f ca="1">IF(RIGHT(FPL_Combined[[#Headers],[Gameweek 31]],2)&lt;$B$622,INDEX(FPL_Results_Extract[Gameweek 06],MATCH($A608,FPL_Results_Extract[[Player]:[Player]],0)),INDEX(Team_Key[[Abbreviation]:[Abbreviation]],MATCH(LEFT(INDEX(FPL_Fixtures_Extract[],MATCH($A608,FPL_Fixtures_Extract[[Player]:[Player]],0),MATCH(FPL_Combined[[#Headers],[Gameweek 31]],FPL_Fixtures_Extract[#Headers],0)),LEN(INDEX(FPL_Fixtures_Extract[],MATCH($A608,FPL_Fixtures_Extract[[Player]:[Player]],0),MATCH(FPL_Combined[[#Headers],[Gameweek 31]],FPL_Fixtures_Extract[#Headers],0)))-4),Team_Key[[Full Name]:[Full Name]],0))&amp;RIGHT(INDEX(FPL_Fixtures_Extract[],MATCH($A608,FPL_Fixtures_Extract[[Player]:[Player]],0),MATCH(FPL_Combined[[#Headers],[Gameweek 31]],FPL_Fixtures_Extract[#Headers],0)),3))</f>
        <v>WAT(A)</v>
      </c>
      <c r="AG608" t="str">
        <f ca="1">IF(RIGHT(FPL_Combined[[#Headers],[Gameweek 32]],2)&lt;$B$622,INDEX(FPL_Results_Extract[Gameweek 07],MATCH($A608,FPL_Results_Extract[[Player]:[Player]],0)),INDEX(Team_Key[[Abbreviation]:[Abbreviation]],MATCH(LEFT(INDEX(FPL_Fixtures_Extract[],MATCH($A608,FPL_Fixtures_Extract[[Player]:[Player]],0),MATCH(FPL_Combined[[#Headers],[Gameweek 32]],FPL_Fixtures_Extract[#Headers],0)),LEN(INDEX(FPL_Fixtures_Extract[],MATCH($A608,FPL_Fixtures_Extract[[Player]:[Player]],0),MATCH(FPL_Combined[[#Headers],[Gameweek 32]],FPL_Fixtures_Extract[#Headers],0)))-4),Team_Key[[Full Name]:[Full Name]],0))&amp;RIGHT(INDEX(FPL_Fixtures_Extract[],MATCH($A608,FPL_Fixtures_Extract[[Player]:[Player]],0),MATCH(FPL_Combined[[#Headers],[Gameweek 32]],FPL_Fixtures_Extract[#Headers],0)),3))</f>
        <v>SWA(H)</v>
      </c>
      <c r="AH608" t="str">
        <f ca="1">IF(RIGHT(FPL_Combined[[#Headers],[Gameweek 33]],2)&lt;$B$622,INDEX(FPL_Results_Extract[Gameweek 08],MATCH($A608,FPL_Results_Extract[[Player]:[Player]],0)),INDEX(Team_Key[[Abbreviation]:[Abbreviation]],MATCH(LEFT(INDEX(FPL_Fixtures_Extract[],MATCH($A608,FPL_Fixtures_Extract[[Player]:[Player]],0),MATCH(FPL_Combined[[#Headers],[Gameweek 33]],FPL_Fixtures_Extract[#Headers],0)),LEN(INDEX(FPL_Fixtures_Extract[],MATCH($A608,FPL_Fixtures_Extract[[Player]:[Player]],0),MATCH(FPL_Combined[[#Headers],[Gameweek 33]],FPL_Fixtures_Extract[#Headers],0)))-4),Team_Key[[Full Name]:[Full Name]],0))&amp;RIGHT(INDEX(FPL_Fixtures_Extract[],MATCH($A608,FPL_Fixtures_Extract[[Player]:[Player]],0),MATCH(FPL_Combined[[#Headers],[Gameweek 33]],FPL_Fixtures_Extract[#Headers],0)),3))</f>
        <v>LIV(A)</v>
      </c>
      <c r="AI608" t="str">
        <f ca="1">IF(RIGHT(FPL_Combined[[#Headers],[Gameweek 34]],2)&lt;$B$622,INDEX(FPL_Results_Extract[Gameweek 09],MATCH($A608,FPL_Results_Extract[[Player]:[Player]],0)),INDEX(Team_Key[[Abbreviation]:[Abbreviation]],MATCH(LEFT(INDEX(FPL_Fixtures_Extract[],MATCH($A608,FPL_Fixtures_Extract[[Player]:[Player]],0),MATCH(FPL_Combined[[#Headers],[Gameweek 34]],FPL_Fixtures_Extract[#Headers],0)),LEN(INDEX(FPL_Fixtures_Extract[],MATCH($A608,FPL_Fixtures_Extract[[Player]:[Player]],0),MATCH(FPL_Combined[[#Headers],[Gameweek 34]],FPL_Fixtures_Extract[#Headers],0)))-4),Team_Key[[Full Name]:[Full Name]],0))&amp;RIGHT(INDEX(FPL_Fixtures_Extract[],MATCH($A608,FPL_Fixtures_Extract[[Player]:[Player]],0),MATCH(FPL_Combined[[#Headers],[Gameweek 34]],FPL_Fixtures_Extract[#Headers],0)),3))</f>
        <v>TOT(H)</v>
      </c>
      <c r="AJ608" t="str">
        <f ca="1">IF(RIGHT(FPL_Combined[[#Headers],[Gameweek 35]],2)&lt;$B$622,INDEX(FPL_Results_Extract[Gameweek 10],MATCH($A608,FPL_Results_Extract[[Player]:[Player]],0)),INDEX(Team_Key[[Abbreviation]:[Abbreviation]],MATCH(LEFT(INDEX(FPL_Fixtures_Extract[],MATCH($A608,FPL_Fixtures_Extract[[Player]:[Player]],0),MATCH(FPL_Combined[[#Headers],[Gameweek 35]],FPL_Fixtures_Extract[#Headers],0)),LEN(INDEX(FPL_Fixtures_Extract[],MATCH($A608,FPL_Fixtures_Extract[[Player]:[Player]],0),MATCH(FPL_Combined[[#Headers],[Gameweek 35]],FPL_Fixtures_Extract[#Headers],0)))-4),Team_Key[[Full Name]:[Full Name]],0))&amp;RIGHT(INDEX(FPL_Fixtures_Extract[],MATCH($A608,FPL_Fixtures_Extract[[Player]:[Player]],0),MATCH(FPL_Combined[[#Headers],[Gameweek 35]],FPL_Fixtures_Extract[#Headers],0)),3))</f>
        <v>MCI(A)</v>
      </c>
      <c r="AK608" t="str">
        <f ca="1">IF(RIGHT(FPL_Combined[[#Headers],[Gameweek 36]],2)&lt;$B$622,INDEX(FPL_Results_Extract[Gameweek 11],MATCH($A608,FPL_Results_Extract[[Player]:[Player]],0)),INDEX(Team_Key[[Abbreviation]:[Abbreviation]],MATCH(LEFT(INDEX(FPL_Fixtures_Extract[],MATCH($A608,FPL_Fixtures_Extract[[Player]:[Player]],0),MATCH(FPL_Combined[[#Headers],[Gameweek 36]],FPL_Fixtures_Extract[#Headers],0)),LEN(INDEX(FPL_Fixtures_Extract[],MATCH($A608,FPL_Fixtures_Extract[[Player]:[Player]],0),MATCH(FPL_Combined[[#Headers],[Gameweek 36]],FPL_Fixtures_Extract[#Headers],0)))-4),Team_Key[[Full Name]:[Full Name]],0))&amp;RIGHT(INDEX(FPL_Fixtures_Extract[],MATCH($A608,FPL_Fixtures_Extract[[Player]:[Player]],0),MATCH(FPL_Combined[[#Headers],[Gameweek 36]],FPL_Fixtures_Extract[#Headers],0)),3))</f>
        <v>SUN(H)</v>
      </c>
      <c r="AL608" t="str">
        <f ca="1">IF(RIGHT(FPL_Combined[[#Headers],[Gameweek 37]],2)&lt;$B$622,INDEX(FPL_Results_Extract[Gameweek 12],MATCH($A608,FPL_Results_Extract[[Player]:[Player]],0)),INDEX(Team_Key[[Abbreviation]:[Abbreviation]],MATCH(LEFT(INDEX(FPL_Fixtures_Extract[],MATCH($A608,FPL_Fixtures_Extract[[Player]:[Player]],0),MATCH(FPL_Combined[[#Headers],[Gameweek 37]],FPL_Fixtures_Extract[#Headers],0)),LEN(INDEX(FPL_Fixtures_Extract[],MATCH($A608,FPL_Fixtures_Extract[[Player]:[Player]],0),MATCH(FPL_Combined[[#Headers],[Gameweek 37]],FPL_Fixtures_Extract[#Headers],0)))-4),Team_Key[[Full Name]:[Full Name]],0))&amp;RIGHT(INDEX(FPL_Fixtures_Extract[],MATCH($A608,FPL_Fixtures_Extract[[Player]:[Player]],0),MATCH(FPL_Combined[[#Headers],[Gameweek 37]],FPL_Fixtures_Extract[#Headers],0)),3))</f>
        <v>CRY(A)</v>
      </c>
      <c r="AM608" t="str">
        <f ca="1">IF(RIGHT(FPL_Combined[[#Headers],[Gameweek 38]],2)&lt;$B$622,INDEX(FPL_Results_Extract[Gameweek 13],MATCH($A608,FPL_Results_Extract[[Player]:[Player]],0)),INDEX(Team_Key[[Abbreviation]:[Abbreviation]],MATCH(LEFT(INDEX(FPL_Fixtures_Extract[],MATCH($A608,FPL_Fixtures_Extract[[Player]:[Player]],0),MATCH(FPL_Combined[[#Headers],[Gameweek 38]],FPL_Fixtures_Extract[#Headers],0)),LEN(INDEX(FPL_Fixtures_Extract[],MATCH($A608,FPL_Fixtures_Extract[[Player]:[Player]],0),MATCH(FPL_Combined[[#Headers],[Gameweek 38]],FPL_Fixtures_Extract[#Headers],0)))-4),Team_Key[[Full Name]:[Full Name]],0))&amp;RIGHT(INDEX(FPL_Fixtures_Extract[],MATCH($A608,FPL_Fixtures_Extract[[Player]:[Player]],0),MATCH(FPL_Combined[[#Headers],[Gameweek 38]],FPL_Fixtures_Extract[#Headers],0)),3))</f>
        <v>WHU(H)</v>
      </c>
    </row>
    <row r="609" spans="1:39" x14ac:dyDescent="0.45">
      <c r="A609" t="s">
        <v>411</v>
      </c>
      <c r="B609" t="str">
        <f ca="1">IF(RIGHT(FPL_Combined[[#Headers],[Gameweek 01]],2)&lt;$B$622,INDEX(FPL_Results_Extract[Gameweek 01],MATCH($A609,FPL_Results_Extract[[Player]:[Player]],0)),INDEX(Team_Key[[Abbreviation]:[Abbreviation]],MATCH(LEFT(INDEX(FPL_Fixtures_Extract[],MATCH($A609,FPL_Fixtures_Extract[[Player]:[Player]],0),MATCH(FPL_Combined[[#Headers],[Gameweek 01]],FPL_Fixtures_Extract[#Headers],0)),LEN(INDEX(FPL_Fixtures_Extract[],MATCH($A609,FPL_Fixtures_Extract[[Player]:[Player]],0),MATCH(FPL_Combined[[#Headers],[Gameweek 01]],FPL_Fixtures_Extract[#Headers],0)))-4),Team_Key[[Full Name]:[Full Name]],0))&amp;RIGHT(INDEX(FPL_Fixtures_Extract[],MATCH($A609,FPL_Fixtures_Extract[[Player]:[Player]],0),MATCH(FPL_Combined[[#Headers],[Gameweek 01]],FPL_Fixtures_Extract[#Headers],0)),3))</f>
        <v>N/A</v>
      </c>
      <c r="C609" t="str">
        <f ca="1">IF(RIGHT(FPL_Combined[[#Headers],[Gameweek 02]],2)&lt;$B$622,INDEX(FPL_Results_Extract[Gameweek 02],MATCH($A609,FPL_Results_Extract[[Player]:[Player]],0)),INDEX(Team_Key[[Abbreviation]:[Abbreviation]],MATCH(LEFT(INDEX(FPL_Fixtures_Extract[],MATCH($A609,FPL_Fixtures_Extract[[Player]:[Player]],0),MATCH(FPL_Combined[[#Headers],[Gameweek 02]],FPL_Fixtures_Extract[#Headers],0)),LEN(INDEX(FPL_Fixtures_Extract[],MATCH($A609,FPL_Fixtures_Extract[[Player]:[Player]],0),MATCH(FPL_Combined[[#Headers],[Gameweek 02]],FPL_Fixtures_Extract[#Headers],0)))-4),Team_Key[[Full Name]:[Full Name]],0))&amp;RIGHT(INDEX(FPL_Fixtures_Extract[],MATCH($A609,FPL_Fixtures_Extract[[Player]:[Player]],0),MATCH(FPL_Combined[[#Headers],[Gameweek 02]],FPL_Fixtures_Extract[#Headers],0)),3))</f>
        <v>N/A</v>
      </c>
      <c r="D609" t="str">
        <f ca="1">IF(RIGHT(FPL_Combined[[#Headers],[Gameweek 03]],2)&lt;$B$622,INDEX(FPL_Results_Extract[Gameweek 03],MATCH($A609,FPL_Results_Extract[[Player]:[Player]],0)),INDEX(Team_Key[[Abbreviation]:[Abbreviation]],MATCH(LEFT(INDEX(FPL_Fixtures_Extract[],MATCH($A609,FPL_Fixtures_Extract[[Player]:[Player]],0),MATCH(FPL_Combined[[#Headers],[Gameweek 03]],FPL_Fixtures_Extract[#Headers],0)),LEN(INDEX(FPL_Fixtures_Extract[],MATCH($A609,FPL_Fixtures_Extract[[Player]:[Player]],0),MATCH(FPL_Combined[[#Headers],[Gameweek 03]],FPL_Fixtures_Extract[#Headers],0)))-4),Team_Key[[Full Name]:[Full Name]],0))&amp;RIGHT(INDEX(FPL_Fixtures_Extract[],MATCH($A609,FPL_Fixtures_Extract[[Player]:[Player]],0),MATCH(FPL_Combined[[#Headers],[Gameweek 03]],FPL_Fixtures_Extract[#Headers],0)),3))</f>
        <v>N/A</v>
      </c>
      <c r="E609" t="str">
        <f ca="1">IF(RIGHT(FPL_Combined[[#Headers],[Gameweek 04]],2)&lt;$B$622,INDEX(FPL_Results_Extract[Gameweek 04],MATCH($A609,FPL_Results_Extract[[Player]:[Player]],0)),INDEX(Team_Key[[Abbreviation]:[Abbreviation]],MATCH(LEFT(INDEX(FPL_Fixtures_Extract[],MATCH($A609,FPL_Fixtures_Extract[[Player]:[Player]],0),MATCH(FPL_Combined[[#Headers],[Gameweek 04]],FPL_Fixtures_Extract[#Headers],0)),LEN(INDEX(FPL_Fixtures_Extract[],MATCH($A609,FPL_Fixtures_Extract[[Player]:[Player]],0),MATCH(FPL_Combined[[#Headers],[Gameweek 04]],FPL_Fixtures_Extract[#Headers],0)))-4),Team_Key[[Full Name]:[Full Name]],0))&amp;RIGHT(INDEX(FPL_Fixtures_Extract[],MATCH($A609,FPL_Fixtures_Extract[[Player]:[Player]],0),MATCH(FPL_Combined[[#Headers],[Gameweek 04]],FPL_Fixtures_Extract[#Headers],0)),3))</f>
        <v>N/A</v>
      </c>
      <c r="F609" t="str">
        <f ca="1">IF(RIGHT(FPL_Combined[[#Headers],[Gameweek 05]],2)&lt;$B$622,INDEX(FPL_Results_Extract[Gameweek 05],MATCH($A609,FPL_Results_Extract[[Player]:[Player]],0)),INDEX(Team_Key[[Abbreviation]:[Abbreviation]],MATCH(LEFT(INDEX(FPL_Fixtures_Extract[],MATCH($A609,FPL_Fixtures_Extract[[Player]:[Player]],0),MATCH(FPL_Combined[[#Headers],[Gameweek 05]],FPL_Fixtures_Extract[#Headers],0)),LEN(INDEX(FPL_Fixtures_Extract[],MATCH($A609,FPL_Fixtures_Extract[[Player]:[Player]],0),MATCH(FPL_Combined[[#Headers],[Gameweek 05]],FPL_Fixtures_Extract[#Headers],0)))-4),Team_Key[[Full Name]:[Full Name]],0))&amp;RIGHT(INDEX(FPL_Fixtures_Extract[],MATCH($A609,FPL_Fixtures_Extract[[Player]:[Player]],0),MATCH(FPL_Combined[[#Headers],[Gameweek 05]],FPL_Fixtures_Extract[#Headers],0)),3))</f>
        <v>N/A</v>
      </c>
      <c r="G609" t="str">
        <f ca="1">IF(RIGHT(FPL_Combined[[#Headers],[Gameweek 06]],2)&lt;$B$622,INDEX(FPL_Results_Extract[Gameweek 06],MATCH($A609,FPL_Results_Extract[[Player]:[Player]],0)),INDEX(Team_Key[[Abbreviation]:[Abbreviation]],MATCH(LEFT(INDEX(FPL_Fixtures_Extract[],MATCH($A609,FPL_Fixtures_Extract[[Player]:[Player]],0),MATCH(FPL_Combined[[#Headers],[Gameweek 06]],FPL_Fixtures_Extract[#Headers],0)),LEN(INDEX(FPL_Fixtures_Extract[],MATCH($A609,FPL_Fixtures_Extract[[Player]:[Player]],0),MATCH(FPL_Combined[[#Headers],[Gameweek 06]],FPL_Fixtures_Extract[#Headers],0)))-4),Team_Key[[Full Name]:[Full Name]],0))&amp;RIGHT(INDEX(FPL_Fixtures_Extract[],MATCH($A609,FPL_Fixtures_Extract[[Player]:[Player]],0),MATCH(FPL_Combined[[#Headers],[Gameweek 06]],FPL_Fixtures_Extract[#Headers],0)),3))</f>
        <v>N/A</v>
      </c>
      <c r="H609" t="str">
        <f ca="1">IF(RIGHT(FPL_Combined[[#Headers],[Gameweek 07]],2)&lt;$B$622,INDEX(FPL_Results_Extract[Gameweek 07],MATCH($A609,FPL_Results_Extract[[Player]:[Player]],0)),INDEX(Team_Key[[Abbreviation]:[Abbreviation]],MATCH(LEFT(INDEX(FPL_Fixtures_Extract[],MATCH($A609,FPL_Fixtures_Extract[[Player]:[Player]],0),MATCH(FPL_Combined[[#Headers],[Gameweek 07]],FPL_Fixtures_Extract[#Headers],0)),LEN(INDEX(FPL_Fixtures_Extract[],MATCH($A609,FPL_Fixtures_Extract[[Player]:[Player]],0),MATCH(FPL_Combined[[#Headers],[Gameweek 07]],FPL_Fixtures_Extract[#Headers],0)))-4),Team_Key[[Full Name]:[Full Name]],0))&amp;RIGHT(INDEX(FPL_Fixtures_Extract[],MATCH($A609,FPL_Fixtures_Extract[[Player]:[Player]],0),MATCH(FPL_Combined[[#Headers],[Gameweek 07]],FPL_Fixtures_Extract[#Headers],0)),3))</f>
        <v>N/A</v>
      </c>
      <c r="I609" t="str">
        <f ca="1">IF(RIGHT(FPL_Combined[[#Headers],[Gameweek 08]],2)&lt;$B$622,INDEX(FPL_Results_Extract[Gameweek 08],MATCH($A609,FPL_Results_Extract[[Player]:[Player]],0)),INDEX(Team_Key[[Abbreviation]:[Abbreviation]],MATCH(LEFT(INDEX(FPL_Fixtures_Extract[],MATCH($A609,FPL_Fixtures_Extract[[Player]:[Player]],0),MATCH(FPL_Combined[[#Headers],[Gameweek 08]],FPL_Fixtures_Extract[#Headers],0)),LEN(INDEX(FPL_Fixtures_Extract[],MATCH($A609,FPL_Fixtures_Extract[[Player]:[Player]],0),MATCH(FPL_Combined[[#Headers],[Gameweek 08]],FPL_Fixtures_Extract[#Headers],0)))-4),Team_Key[[Full Name]:[Full Name]],0))&amp;RIGHT(INDEX(FPL_Fixtures_Extract[],MATCH($A609,FPL_Fixtures_Extract[[Player]:[Player]],0),MATCH(FPL_Combined[[#Headers],[Gameweek 08]],FPL_Fixtures_Extract[#Headers],0)),3))</f>
        <v>N/A</v>
      </c>
      <c r="J609" t="str">
        <f ca="1">IF(RIGHT(FPL_Combined[[#Headers],[Gameweek 09]],2)&lt;$B$622,INDEX(FPL_Results_Extract[Gameweek 09],MATCH($A609,FPL_Results_Extract[[Player]:[Player]],0)),INDEX(Team_Key[[Abbreviation]:[Abbreviation]],MATCH(LEFT(INDEX(FPL_Fixtures_Extract[],MATCH($A609,FPL_Fixtures_Extract[[Player]:[Player]],0),MATCH(FPL_Combined[[#Headers],[Gameweek 09]],FPL_Fixtures_Extract[#Headers],0)),LEN(INDEX(FPL_Fixtures_Extract[],MATCH($A609,FPL_Fixtures_Extract[[Player]:[Player]],0),MATCH(FPL_Combined[[#Headers],[Gameweek 09]],FPL_Fixtures_Extract[#Headers],0)))-4),Team_Key[[Full Name]:[Full Name]],0))&amp;RIGHT(INDEX(FPL_Fixtures_Extract[],MATCH($A609,FPL_Fixtures_Extract[[Player]:[Player]],0),MATCH(FPL_Combined[[#Headers],[Gameweek 09]],FPL_Fixtures_Extract[#Headers],0)),3))</f>
        <v>NOR(H) 6-2</v>
      </c>
      <c r="K609" t="str">
        <f ca="1">IF(RIGHT(FPL_Combined[[#Headers],[Gameweek 10]],2)&lt;$B$622,INDEX(FPL_Results_Extract[Gameweek 10],MATCH($A609,FPL_Results_Extract[[Player]:[Player]],0)),INDEX(Team_Key[[Abbreviation]:[Abbreviation]],MATCH(LEFT(INDEX(FPL_Fixtures_Extract[],MATCH($A609,FPL_Fixtures_Extract[[Player]:[Player]],0),MATCH(FPL_Combined[[#Headers],[Gameweek 10]],FPL_Fixtures_Extract[#Headers],0)),LEN(INDEX(FPL_Fixtures_Extract[],MATCH($A609,FPL_Fixtures_Extract[[Player]:[Player]],0),MATCH(FPL_Combined[[#Headers],[Gameweek 10]],FPL_Fixtures_Extract[#Headers],0)))-4),Team_Key[[Full Name]:[Full Name]],0))&amp;RIGHT(INDEX(FPL_Fixtures_Extract[],MATCH($A609,FPL_Fixtures_Extract[[Player]:[Player]],0),MATCH(FPL_Combined[[#Headers],[Gameweek 10]],FPL_Fixtures_Extract[#Headers],0)),3))</f>
        <v>SUN(A) 0-3</v>
      </c>
      <c r="L609" t="str">
        <f ca="1">IF(RIGHT(FPL_Combined[[#Headers],[Gameweek 11]],2)&lt;$B$622,INDEX(FPL_Results_Extract[Gameweek 11],MATCH($A609,FPL_Results_Extract[[Player]:[Player]],0)),INDEX(Team_Key[[Abbreviation]:[Abbreviation]],MATCH(LEFT(INDEX(FPL_Fixtures_Extract[],MATCH($A609,FPL_Fixtures_Extract[[Player]:[Player]],0),MATCH(FPL_Combined[[#Headers],[Gameweek 11]],FPL_Fixtures_Extract[#Headers],0)),LEN(INDEX(FPL_Fixtures_Extract[],MATCH($A609,FPL_Fixtures_Extract[[Player]:[Player]],0),MATCH(FPL_Combined[[#Headers],[Gameweek 11]],FPL_Fixtures_Extract[#Headers],0)))-4),Team_Key[[Full Name]:[Full Name]],0))&amp;RIGHT(INDEX(FPL_Fixtures_Extract[],MATCH($A609,FPL_Fixtures_Extract[[Player]:[Player]],0),MATCH(FPL_Combined[[#Headers],[Gameweek 11]],FPL_Fixtures_Extract[#Headers],0)),3))</f>
        <v>STK(H) 0-0</v>
      </c>
      <c r="M609" t="str">
        <f ca="1">IF(RIGHT(FPL_Combined[[#Headers],[Gameweek 12]],2)&lt;$B$622,INDEX(FPL_Results_Extract[Gameweek 12],MATCH($A609,FPL_Results_Extract[[Player]:[Player]],0)),INDEX(Team_Key[[Abbreviation]:[Abbreviation]],MATCH(LEFT(INDEX(FPL_Fixtures_Extract[],MATCH($A609,FPL_Fixtures_Extract[[Player]:[Player]],0),MATCH(FPL_Combined[[#Headers],[Gameweek 12]],FPL_Fixtures_Extract[#Headers],0)),LEN(INDEX(FPL_Fixtures_Extract[],MATCH($A609,FPL_Fixtures_Extract[[Player]:[Player]],0),MATCH(FPL_Combined[[#Headers],[Gameweek 12]],FPL_Fixtures_Extract[#Headers],0)))-4),Team_Key[[Full Name]:[Full Name]],0))&amp;RIGHT(INDEX(FPL_Fixtures_Extract[],MATCH($A609,FPL_Fixtures_Extract[[Player]:[Player]],0),MATCH(FPL_Combined[[#Headers],[Gameweek 12]],FPL_Fixtures_Extract[#Headers],0)),3))</f>
        <v>BOU(A) 1-0</v>
      </c>
      <c r="N609" t="str">
        <f ca="1">IF(RIGHT(FPL_Combined[[#Headers],[Gameweek 13]],2)&lt;$B$622,INDEX(FPL_Results_Extract[Gameweek 13],MATCH($A609,FPL_Results_Extract[[Player]:[Player]],0)),INDEX(Team_Key[[Abbreviation]:[Abbreviation]],MATCH(LEFT(INDEX(FPL_Fixtures_Extract[],MATCH($A609,FPL_Fixtures_Extract[[Player]:[Player]],0),MATCH(FPL_Combined[[#Headers],[Gameweek 13]],FPL_Fixtures_Extract[#Headers],0)),LEN(INDEX(FPL_Fixtures_Extract[],MATCH($A609,FPL_Fixtures_Extract[[Player]:[Player]],0),MATCH(FPL_Combined[[#Headers],[Gameweek 13]],FPL_Fixtures_Extract[#Headers],0)))-4),Team_Key[[Full Name]:[Full Name]],0))&amp;RIGHT(INDEX(FPL_Fixtures_Extract[],MATCH($A609,FPL_Fixtures_Extract[[Player]:[Player]],0),MATCH(FPL_Combined[[#Headers],[Gameweek 13]],FPL_Fixtures_Extract[#Headers],0)),3))</f>
        <v>LEI(H) 0-3</v>
      </c>
      <c r="O609" t="str">
        <f ca="1">IF(RIGHT(FPL_Combined[[#Headers],[Gameweek 14]],2)&lt;$B$622,INDEX(FPL_Results_Extract[Gameweek 14],MATCH($A609,FPL_Results_Extract[[Player]:[Player]],0)),INDEX(Team_Key[[Abbreviation]:[Abbreviation]],MATCH(LEFT(INDEX(FPL_Fixtures_Extract[],MATCH($A609,FPL_Fixtures_Extract[[Player]:[Player]],0),MATCH(FPL_Combined[[#Headers],[Gameweek 14]],FPL_Fixtures_Extract[#Headers],0)),LEN(INDEX(FPL_Fixtures_Extract[],MATCH($A609,FPL_Fixtures_Extract[[Player]:[Player]],0),MATCH(FPL_Combined[[#Headers],[Gameweek 14]],FPL_Fixtures_Extract[#Headers],0)))-4),Team_Key[[Full Name]:[Full Name]],0))&amp;RIGHT(INDEX(FPL_Fixtures_Extract[],MATCH($A609,FPL_Fixtures_Extract[[Player]:[Player]],0),MATCH(FPL_Combined[[#Headers],[Gameweek 14]],FPL_Fixtures_Extract[#Headers],0)),3))</f>
        <v>CRY(A) 1-5</v>
      </c>
      <c r="P609" t="str">
        <f ca="1">IF(RIGHT(FPL_Combined[[#Headers],[Gameweek 15]],2)&lt;$B$622,INDEX(FPL_Results_Extract[Gameweek 15],MATCH($A609,FPL_Results_Extract[[Player]:[Player]],0)),INDEX(Team_Key[[Abbreviation]:[Abbreviation]],MATCH(LEFT(INDEX(FPL_Fixtures_Extract[],MATCH($A609,FPL_Fixtures_Extract[[Player]:[Player]],0),MATCH(FPL_Combined[[#Headers],[Gameweek 15]],FPL_Fixtures_Extract[#Headers],0)),LEN(INDEX(FPL_Fixtures_Extract[],MATCH($A609,FPL_Fixtures_Extract[[Player]:[Player]],0),MATCH(FPL_Combined[[#Headers],[Gameweek 15]],FPL_Fixtures_Extract[#Headers],0)))-4),Team_Key[[Full Name]:[Full Name]],0))&amp;RIGHT(INDEX(FPL_Fixtures_Extract[],MATCH($A609,FPL_Fixtures_Extract[[Player]:[Player]],0),MATCH(FPL_Combined[[#Headers],[Gameweek 15]],FPL_Fixtures_Extract[#Headers],0)),3))</f>
        <v>LIV(H) 2-0</v>
      </c>
      <c r="Q609" t="str">
        <f ca="1">IF(RIGHT(FPL_Combined[[#Headers],[Gameweek 16]],2)&lt;$B$622,INDEX(FPL_Results_Extract[Gameweek 16],MATCH($A609,FPL_Results_Extract[[Player]:[Player]],0)),INDEX(Team_Key[[Abbreviation]:[Abbreviation]],MATCH(LEFT(INDEX(FPL_Fixtures_Extract[],MATCH($A609,FPL_Fixtures_Extract[[Player]:[Player]],0),MATCH(FPL_Combined[[#Headers],[Gameweek 16]],FPL_Fixtures_Extract[#Headers],0)),LEN(INDEX(FPL_Fixtures_Extract[],MATCH($A609,FPL_Fixtures_Extract[[Player]:[Player]],0),MATCH(FPL_Combined[[#Headers],[Gameweek 16]],FPL_Fixtures_Extract[#Headers],0)))-4),Team_Key[[Full Name]:[Full Name]],0))&amp;RIGHT(INDEX(FPL_Fixtures_Extract[],MATCH($A609,FPL_Fixtures_Extract[[Player]:[Player]],0),MATCH(FPL_Combined[[#Headers],[Gameweek 16]],FPL_Fixtures_Extract[#Headers],0)),3))</f>
        <v>TOT(A) 2-1</v>
      </c>
      <c r="R609" t="str">
        <f ca="1">IF(RIGHT(FPL_Combined[[#Headers],[Gameweek 17]],2)&lt;$B$622,INDEX(FPL_Results_Extract[Gameweek 17],MATCH($A609,FPL_Results_Extract[[Player]:[Player]],0)),INDEX(Team_Key[[Abbreviation]:[Abbreviation]],MATCH(LEFT(INDEX(FPL_Fixtures_Extract[],MATCH($A609,FPL_Fixtures_Extract[[Player]:[Player]],0),MATCH(FPL_Combined[[#Headers],[Gameweek 17]],FPL_Fixtures_Extract[#Headers],0)),LEN(INDEX(FPL_Fixtures_Extract[],MATCH($A609,FPL_Fixtures_Extract[[Player]:[Player]],0),MATCH(FPL_Combined[[#Headers],[Gameweek 17]],FPL_Fixtures_Extract[#Headers],0)))-4),Team_Key[[Full Name]:[Full Name]],0))&amp;RIGHT(INDEX(FPL_Fixtures_Extract[],MATCH($A609,FPL_Fixtures_Extract[[Player]:[Player]],0),MATCH(FPL_Combined[[#Headers],[Gameweek 17]],FPL_Fixtures_Extract[#Headers],0)),3))</f>
        <v>AVL(H) 1-1</v>
      </c>
      <c r="S609" t="str">
        <f ca="1">IF(RIGHT(FPL_Combined[[#Headers],[Gameweek 18]],2)&lt;$B$622,INDEX(FPL_Results_Extract[Gameweek 18],MATCH($A609,FPL_Results_Extract[[Player]:[Player]],0)),INDEX(Team_Key[[Abbreviation]:[Abbreviation]],MATCH(LEFT(INDEX(FPL_Fixtures_Extract[],MATCH($A609,FPL_Fixtures_Extract[[Player]:[Player]],0),MATCH(FPL_Combined[[#Headers],[Gameweek 18]],FPL_Fixtures_Extract[#Headers],0)),LEN(INDEX(FPL_Fixtures_Extract[],MATCH($A609,FPL_Fixtures_Extract[[Player]:[Player]],0),MATCH(FPL_Combined[[#Headers],[Gameweek 18]],FPL_Fixtures_Extract[#Headers],0)))-4),Team_Key[[Full Name]:[Full Name]],0))&amp;RIGHT(INDEX(FPL_Fixtures_Extract[],MATCH($A609,FPL_Fixtures_Extract[[Player]:[Player]],0),MATCH(FPL_Combined[[#Headers],[Gameweek 18]],FPL_Fixtures_Extract[#Headers],0)),3))</f>
        <v>EVE(H) 0-1</v>
      </c>
      <c r="T609" t="str">
        <f ca="1">IF(RIGHT(FPL_Combined[[#Headers],[Gameweek 19]],2)&lt;$B$622,INDEX(FPL_Results_Extract[Gameweek 19],MATCH($A609,FPL_Results_Extract[[Player]:[Player]],0)),INDEX(Team_Key[[Abbreviation]:[Abbreviation]],MATCH(LEFT(INDEX(FPL_Fixtures_Extract[],MATCH($A609,FPL_Fixtures_Extract[[Player]:[Player]],0),MATCH(FPL_Combined[[#Headers],[Gameweek 19]],FPL_Fixtures_Extract[#Headers],0)),LEN(INDEX(FPL_Fixtures_Extract[],MATCH($A609,FPL_Fixtures_Extract[[Player]:[Player]],0),MATCH(FPL_Combined[[#Headers],[Gameweek 19]],FPL_Fixtures_Extract[#Headers],0)))-4),Team_Key[[Full Name]:[Full Name]],0))&amp;RIGHT(INDEX(FPL_Fixtures_Extract[],MATCH($A609,FPL_Fixtures_Extract[[Player]:[Player]],0),MATCH(FPL_Combined[[#Headers],[Gameweek 19]],FPL_Fixtures_Extract[#Headers],0)),3))</f>
        <v>WBA(A) 0-1</v>
      </c>
      <c r="U609" t="str">
        <f ca="1">IF(RIGHT(FPL_Combined[[#Headers],[Gameweek 20]],2)&lt;$B$622,INDEX(FPL_Results_Extract[Gameweek 20],MATCH($A609,FPL_Results_Extract[[Player]:[Player]],0)),INDEX(Team_Key[[Abbreviation]:[Abbreviation]],MATCH(LEFT(INDEX(FPL_Fixtures_Extract[],MATCH($A609,FPL_Fixtures_Extract[[Player]:[Player]],0),MATCH(FPL_Combined[[#Headers],[Gameweek 20]],FPL_Fixtures_Extract[#Headers],0)),LEN(INDEX(FPL_Fixtures_Extract[],MATCH($A609,FPL_Fixtures_Extract[[Player]:[Player]],0),MATCH(FPL_Combined[[#Headers],[Gameweek 20]],FPL_Fixtures_Extract[#Headers],0)))-4),Team_Key[[Full Name]:[Full Name]],0))&amp;RIGHT(INDEX(FPL_Fixtures_Extract[],MATCH($A609,FPL_Fixtures_Extract[[Player]:[Player]],0),MATCH(FPL_Combined[[#Headers],[Gameweek 20]],FPL_Fixtures_Extract[#Headers],0)),3))</f>
        <v>ARS(A) 0-1</v>
      </c>
      <c r="V609" t="str">
        <f ca="1">IF(RIGHT(FPL_Combined[[#Headers],[Gameweek 21]],2)&lt;$B$622,INDEX(FPL_Results_Extract[Gameweek 21],MATCH($A609,FPL_Results_Extract[[Player]:[Player]],0)),INDEX(Team_Key[[Abbreviation]:[Abbreviation]],MATCH(LEFT(INDEX(FPL_Fixtures_Extract[],MATCH($A609,FPL_Fixtures_Extract[[Player]:[Player]],0),MATCH(FPL_Combined[[#Headers],[Gameweek 21]],FPL_Fixtures_Extract[#Headers],0)),LEN(INDEX(FPL_Fixtures_Extract[],MATCH($A609,FPL_Fixtures_Extract[[Player]:[Player]],0),MATCH(FPL_Combined[[#Headers],[Gameweek 21]],FPL_Fixtures_Extract[#Headers],0)))-4),Team_Key[[Full Name]:[Full Name]],0))&amp;RIGHT(INDEX(FPL_Fixtures_Extract[],MATCH($A609,FPL_Fixtures_Extract[[Player]:[Player]],0),MATCH(FPL_Combined[[#Headers],[Gameweek 21]],FPL_Fixtures_Extract[#Headers],0)),3))</f>
        <v>MUN(H) 3-3</v>
      </c>
      <c r="W609" t="str">
        <f ca="1">IF(RIGHT(FPL_Combined[[#Headers],[Gameweek 22]],2)&lt;$B$622,INDEX(FPL_Results_Extract[Gameweek 22],MATCH($A609,FPL_Results_Extract[[Player]:[Player]],0)),INDEX(Team_Key[[Abbreviation]:[Abbreviation]],MATCH(LEFT(INDEX(FPL_Fixtures_Extract[],MATCH($A609,FPL_Fixtures_Extract[[Player]:[Player]],0),MATCH(FPL_Combined[[#Headers],[Gameweek 22]],FPL_Fixtures_Extract[#Headers],0)),LEN(INDEX(FPL_Fixtures_Extract[],MATCH($A609,FPL_Fixtures_Extract[[Player]:[Player]],0),MATCH(FPL_Combined[[#Headers],[Gameweek 22]],FPL_Fixtures_Extract[#Headers],0)))-4),Team_Key[[Full Name]:[Full Name]],0))&amp;RIGHT(INDEX(FPL_Fixtures_Extract[],MATCH($A609,FPL_Fixtures_Extract[[Player]:[Player]],0),MATCH(FPL_Combined[[#Headers],[Gameweek 22]],FPL_Fixtures_Extract[#Headers],0)),3))</f>
        <v>WHU(H) 2-1</v>
      </c>
      <c r="X609" t="str">
        <f ca="1">IF(RIGHT(FPL_Combined[[#Headers],[Gameweek 23]],2)&lt;$B$622,INDEX(FPL_Results_Extract[Gameweek 23],MATCH($A609,FPL_Results_Extract[[Player]:[Player]],0)),INDEX(Team_Key[[Abbreviation]:[Abbreviation]],MATCH(LEFT(INDEX(FPL_Fixtures_Extract[],MATCH($A609,FPL_Fixtures_Extract[[Player]:[Player]],0),MATCH(FPL_Combined[[#Headers],[Gameweek 23]],FPL_Fixtures_Extract[#Headers],0)),LEN(INDEX(FPL_Fixtures_Extract[],MATCH($A609,FPL_Fixtures_Extract[[Player]:[Player]],0),MATCH(FPL_Combined[[#Headers],[Gameweek 23]],FPL_Fixtures_Extract[#Headers],0)))-4),Team_Key[[Full Name]:[Full Name]],0))&amp;RIGHT(INDEX(FPL_Fixtures_Extract[],MATCH($A609,FPL_Fixtures_Extract[[Player]:[Player]],0),MATCH(FPL_Combined[[#Headers],[Gameweek 23]],FPL_Fixtures_Extract[#Headers],0)),3))</f>
        <v>WAT(A) 1-2</v>
      </c>
      <c r="Y609" t="str">
        <f ca="1">IF(RIGHT(FPL_Combined[[#Headers],[Gameweek 24]],2)&lt;$B$622,INDEX(FPL_Results_Extract[Team],MATCH($A609,FPL_Results_Extract[[Player]:[Player]],0)),INDEX(Team_Key[[Abbreviation]:[Abbreviation]],MATCH(LEFT(INDEX(FPL_Fixtures_Extract[],MATCH($A609,FPL_Fixtures_Extract[[Player]:[Player]],0),MATCH(FPL_Combined[[#Headers],[Gameweek 24]],FPL_Fixtures_Extract[#Headers],0)),LEN(INDEX(FPL_Fixtures_Extract[],MATCH($A609,FPL_Fixtures_Extract[[Player]:[Player]],0),MATCH(FPL_Combined[[#Headers],[Gameweek 24]],FPL_Fixtures_Extract[#Headers],0)))-4),Team_Key[[Full Name]:[Full Name]],0))&amp;RIGHT(INDEX(FPL_Fixtures_Extract[],MATCH($A609,FPL_Fixtures_Extract[[Player]:[Player]],0),MATCH(FPL_Combined[[#Headers],[Gameweek 24]],FPL_Fixtures_Extract[#Headers],0)),3))</f>
        <v>NEW</v>
      </c>
      <c r="Z609" t="str">
        <f ca="1">IF(RIGHT(FPL_Combined[[#Headers],[Gameweek 25]],2)&lt;$B$622,INDEX(FPL_Results_Extract[Player],MATCH($A609,FPL_Results_Extract[[Player]:[Player]],0)),INDEX(Team_Key[[Abbreviation]:[Abbreviation]],MATCH(LEFT(INDEX(FPL_Fixtures_Extract[],MATCH($A609,FPL_Fixtures_Extract[[Player]:[Player]],0),MATCH(FPL_Combined[[#Headers],[Gameweek 25]],FPL_Fixtures_Extract[#Headers],0)),LEN(INDEX(FPL_Fixtures_Extract[],MATCH($A609,FPL_Fixtures_Extract[[Player]:[Player]],0),MATCH(FPL_Combined[[#Headers],[Gameweek 25]],FPL_Fixtures_Extract[#Headers],0)))-4),Team_Key[[Full Name]:[Full Name]],0))&amp;RIGHT(INDEX(FPL_Fixtures_Extract[],MATCH($A609,FPL_Fixtures_Extract[[Player]:[Player]],0),MATCH(FPL_Combined[[#Headers],[Gameweek 25]],FPL_Fixtures_Extract[#Headers],0)),3))</f>
        <v>Woodman</v>
      </c>
      <c r="AA609" t="str">
        <f ca="1">IF(RIGHT(FPL_Combined[[#Headers],[Gameweek 26]],2)&lt;$B$622,INDEX(FPL_Results_Extract[Gameweek 01],MATCH($A609,FPL_Results_Extract[[Player]:[Player]],0)),INDEX(Team_Key[[Abbreviation]:[Abbreviation]],MATCH(LEFT(INDEX(FPL_Fixtures_Extract[],MATCH($A609,FPL_Fixtures_Extract[[Player]:[Player]],0),MATCH(FPL_Combined[[#Headers],[Gameweek 26]],FPL_Fixtures_Extract[#Headers],0)),LEN(INDEX(FPL_Fixtures_Extract[],MATCH($A609,FPL_Fixtures_Extract[[Player]:[Player]],0),MATCH(FPL_Combined[[#Headers],[Gameweek 26]],FPL_Fixtures_Extract[#Headers],0)))-4),Team_Key[[Full Name]:[Full Name]],0))&amp;RIGHT(INDEX(FPL_Fixtures_Extract[],MATCH($A609,FPL_Fixtures_Extract[[Player]:[Player]],0),MATCH(FPL_Combined[[#Headers],[Gameweek 26]],FPL_Fixtures_Extract[#Headers],0)),3))</f>
        <v>N/A</v>
      </c>
      <c r="AB609" t="str">
        <f ca="1">IF(RIGHT(FPL_Combined[[#Headers],[Gameweek 27]],2)&lt;$B$622,INDEX(FPL_Results_Extract[Gameweek 02],MATCH($A609,FPL_Results_Extract[[Player]:[Player]],0)),INDEX(Team_Key[[Abbreviation]:[Abbreviation]],MATCH(LEFT(INDEX(FPL_Fixtures_Extract[],MATCH($A609,FPL_Fixtures_Extract[[Player]:[Player]],0),MATCH(FPL_Combined[[#Headers],[Gameweek 27]],FPL_Fixtures_Extract[#Headers],0)),LEN(INDEX(FPL_Fixtures_Extract[],MATCH($A609,FPL_Fixtures_Extract[[Player]:[Player]],0),MATCH(FPL_Combined[[#Headers],[Gameweek 27]],FPL_Fixtures_Extract[#Headers],0)))-4),Team_Key[[Full Name]:[Full Name]],0))&amp;RIGHT(INDEX(FPL_Fixtures_Extract[],MATCH($A609,FPL_Fixtures_Extract[[Player]:[Player]],0),MATCH(FPL_Combined[[#Headers],[Gameweek 27]],FPL_Fixtures_Extract[#Headers],0)),3))</f>
        <v>N/A</v>
      </c>
      <c r="AC609" t="str">
        <f ca="1">IF(RIGHT(FPL_Combined[[#Headers],[Gameweek 28]],2)&lt;$B$622,INDEX(FPL_Results_Extract[Gameweek 03],MATCH($A609,FPL_Results_Extract[[Player]:[Player]],0)),INDEX(Team_Key[[Abbreviation]:[Abbreviation]],MATCH(LEFT(INDEX(FPL_Fixtures_Extract[],MATCH($A609,FPL_Fixtures_Extract[[Player]:[Player]],0),MATCH(FPL_Combined[[#Headers],[Gameweek 28]],FPL_Fixtures_Extract[#Headers],0)),LEN(INDEX(FPL_Fixtures_Extract[],MATCH($A609,FPL_Fixtures_Extract[[Player]:[Player]],0),MATCH(FPL_Combined[[#Headers],[Gameweek 28]],FPL_Fixtures_Extract[#Headers],0)))-4),Team_Key[[Full Name]:[Full Name]],0))&amp;RIGHT(INDEX(FPL_Fixtures_Extract[],MATCH($A609,FPL_Fixtures_Extract[[Player]:[Player]],0),MATCH(FPL_Combined[[#Headers],[Gameweek 28]],FPL_Fixtures_Extract[#Headers],0)),3))</f>
        <v>N/A</v>
      </c>
      <c r="AD609" t="str">
        <f ca="1">IF(RIGHT(FPL_Combined[[#Headers],[Gameweek 29]],2)&lt;$B$622,INDEX(FPL_Results_Extract[Gameweek 04],MATCH($A609,FPL_Results_Extract[[Player]:[Player]],0)),INDEX(Team_Key[[Abbreviation]:[Abbreviation]],MATCH(LEFT(INDEX(FPL_Fixtures_Extract[],MATCH($A609,FPL_Fixtures_Extract[[Player]:[Player]],0),MATCH(FPL_Combined[[#Headers],[Gameweek 29]],FPL_Fixtures_Extract[#Headers],0)),LEN(INDEX(FPL_Fixtures_Extract[],MATCH($A609,FPL_Fixtures_Extract[[Player]:[Player]],0),MATCH(FPL_Combined[[#Headers],[Gameweek 29]],FPL_Fixtures_Extract[#Headers],0)))-4),Team_Key[[Full Name]:[Full Name]],0))&amp;RIGHT(INDEX(FPL_Fixtures_Extract[],MATCH($A609,FPL_Fixtures_Extract[[Player]:[Player]],0),MATCH(FPL_Combined[[#Headers],[Gameweek 29]],FPL_Fixtures_Extract[#Headers],0)),3))</f>
        <v>BOU(H)</v>
      </c>
      <c r="AE609" t="str">
        <f ca="1">IF(RIGHT(FPL_Combined[[#Headers],[Gameweek 30]],2)&lt;$B$622,INDEX(FPL_Results_Extract[Gameweek 05],MATCH($A609,FPL_Results_Extract[[Player]:[Player]],0)),INDEX(Team_Key[[Abbreviation]:[Abbreviation]],MATCH(LEFT(INDEX(FPL_Fixtures_Extract[],MATCH($A609,FPL_Fixtures_Extract[[Player]:[Player]],0),MATCH(FPL_Combined[[#Headers],[Gameweek 30]],FPL_Fixtures_Extract[#Headers],0)),LEN(INDEX(FPL_Fixtures_Extract[],MATCH($A609,FPL_Fixtures_Extract[[Player]:[Player]],0),MATCH(FPL_Combined[[#Headers],[Gameweek 30]],FPL_Fixtures_Extract[#Headers],0)))-4),Team_Key[[Full Name]:[Full Name]],0))&amp;RIGHT(INDEX(FPL_Fixtures_Extract[],MATCH($A609,FPL_Fixtures_Extract[[Player]:[Player]],0),MATCH(FPL_Combined[[#Headers],[Gameweek 30]],FPL_Fixtures_Extract[#Headers],0)),3))</f>
        <v>LEI(A)</v>
      </c>
      <c r="AF609" t="str">
        <f ca="1">IF(RIGHT(FPL_Combined[[#Headers],[Gameweek 31]],2)&lt;$B$622,INDEX(FPL_Results_Extract[Gameweek 06],MATCH($A609,FPL_Results_Extract[[Player]:[Player]],0)),INDEX(Team_Key[[Abbreviation]:[Abbreviation]],MATCH(LEFT(INDEX(FPL_Fixtures_Extract[],MATCH($A609,FPL_Fixtures_Extract[[Player]:[Player]],0),MATCH(FPL_Combined[[#Headers],[Gameweek 31]],FPL_Fixtures_Extract[#Headers],0)),LEN(INDEX(FPL_Fixtures_Extract[],MATCH($A609,FPL_Fixtures_Extract[[Player]:[Player]],0),MATCH(FPL_Combined[[#Headers],[Gameweek 31]],FPL_Fixtures_Extract[#Headers],0)))-4),Team_Key[[Full Name]:[Full Name]],0))&amp;RIGHT(INDEX(FPL_Fixtures_Extract[],MATCH($A609,FPL_Fixtures_Extract[[Player]:[Player]],0),MATCH(FPL_Combined[[#Headers],[Gameweek 31]],FPL_Fixtures_Extract[#Headers],0)),3))</f>
        <v>SUN(H)</v>
      </c>
      <c r="AG609" t="str">
        <f ca="1">IF(RIGHT(FPL_Combined[[#Headers],[Gameweek 32]],2)&lt;$B$622,INDEX(FPL_Results_Extract[Gameweek 07],MATCH($A609,FPL_Results_Extract[[Player]:[Player]],0)),INDEX(Team_Key[[Abbreviation]:[Abbreviation]],MATCH(LEFT(INDEX(FPL_Fixtures_Extract[],MATCH($A609,FPL_Fixtures_Extract[[Player]:[Player]],0),MATCH(FPL_Combined[[#Headers],[Gameweek 32]],FPL_Fixtures_Extract[#Headers],0)),LEN(INDEX(FPL_Fixtures_Extract[],MATCH($A609,FPL_Fixtures_Extract[[Player]:[Player]],0),MATCH(FPL_Combined[[#Headers],[Gameweek 32]],FPL_Fixtures_Extract[#Headers],0)))-4),Team_Key[[Full Name]:[Full Name]],0))&amp;RIGHT(INDEX(FPL_Fixtures_Extract[],MATCH($A609,FPL_Fixtures_Extract[[Player]:[Player]],0),MATCH(FPL_Combined[[#Headers],[Gameweek 32]],FPL_Fixtures_Extract[#Headers],0)),3))</f>
        <v>NOR(A)</v>
      </c>
      <c r="AH609" t="str">
        <f ca="1">IF(RIGHT(FPL_Combined[[#Headers],[Gameweek 33]],2)&lt;$B$622,INDEX(FPL_Results_Extract[Gameweek 08],MATCH($A609,FPL_Results_Extract[[Player]:[Player]],0)),INDEX(Team_Key[[Abbreviation]:[Abbreviation]],MATCH(LEFT(INDEX(FPL_Fixtures_Extract[],MATCH($A609,FPL_Fixtures_Extract[[Player]:[Player]],0),MATCH(FPL_Combined[[#Headers],[Gameweek 33]],FPL_Fixtures_Extract[#Headers],0)),LEN(INDEX(FPL_Fixtures_Extract[],MATCH($A609,FPL_Fixtures_Extract[[Player]:[Player]],0),MATCH(FPL_Combined[[#Headers],[Gameweek 33]],FPL_Fixtures_Extract[#Headers],0)))-4),Team_Key[[Full Name]:[Full Name]],0))&amp;RIGHT(INDEX(FPL_Fixtures_Extract[],MATCH($A609,FPL_Fixtures_Extract[[Player]:[Player]],0),MATCH(FPL_Combined[[#Headers],[Gameweek 33]],FPL_Fixtures_Extract[#Headers],0)),3))</f>
        <v>SOU(A)</v>
      </c>
      <c r="AI609" t="str">
        <f ca="1">IF(RIGHT(FPL_Combined[[#Headers],[Gameweek 34]],2)&lt;$B$622,INDEX(FPL_Results_Extract[Gameweek 09],MATCH($A609,FPL_Results_Extract[[Player]:[Player]],0)),INDEX(Team_Key[[Abbreviation]:[Abbreviation]],MATCH(LEFT(INDEX(FPL_Fixtures_Extract[],MATCH($A609,FPL_Fixtures_Extract[[Player]:[Player]],0),MATCH(FPL_Combined[[#Headers],[Gameweek 34]],FPL_Fixtures_Extract[#Headers],0)),LEN(INDEX(FPL_Fixtures_Extract[],MATCH($A609,FPL_Fixtures_Extract[[Player]:[Player]],0),MATCH(FPL_Combined[[#Headers],[Gameweek 34]],FPL_Fixtures_Extract[#Headers],0)))-4),Team_Key[[Full Name]:[Full Name]],0))&amp;RIGHT(INDEX(FPL_Fixtures_Extract[],MATCH($A609,FPL_Fixtures_Extract[[Player]:[Player]],0),MATCH(FPL_Combined[[#Headers],[Gameweek 34]],FPL_Fixtures_Extract[#Headers],0)),3))</f>
        <v>SWA(H)</v>
      </c>
      <c r="AJ609" t="str">
        <f ca="1">IF(RIGHT(FPL_Combined[[#Headers],[Gameweek 35]],2)&lt;$B$622,INDEX(FPL_Results_Extract[Gameweek 10],MATCH($A609,FPL_Results_Extract[[Player]:[Player]],0)),INDEX(Team_Key[[Abbreviation]:[Abbreviation]],MATCH(LEFT(INDEX(FPL_Fixtures_Extract[],MATCH($A609,FPL_Fixtures_Extract[[Player]:[Player]],0),MATCH(FPL_Combined[[#Headers],[Gameweek 35]],FPL_Fixtures_Extract[#Headers],0)),LEN(INDEX(FPL_Fixtures_Extract[],MATCH($A609,FPL_Fixtures_Extract[[Player]:[Player]],0),MATCH(FPL_Combined[[#Headers],[Gameweek 35]],FPL_Fixtures_Extract[#Headers],0)))-4),Team_Key[[Full Name]:[Full Name]],0))&amp;RIGHT(INDEX(FPL_Fixtures_Extract[],MATCH($A609,FPL_Fixtures_Extract[[Player]:[Player]],0),MATCH(FPL_Combined[[#Headers],[Gameweek 35]],FPL_Fixtures_Extract[#Headers],0)),3))</f>
        <v>LIV(A)</v>
      </c>
      <c r="AK609" t="str">
        <f ca="1">IF(RIGHT(FPL_Combined[[#Headers],[Gameweek 36]],2)&lt;$B$622,INDEX(FPL_Results_Extract[Gameweek 11],MATCH($A609,FPL_Results_Extract[[Player]:[Player]],0)),INDEX(Team_Key[[Abbreviation]:[Abbreviation]],MATCH(LEFT(INDEX(FPL_Fixtures_Extract[],MATCH($A609,FPL_Fixtures_Extract[[Player]:[Player]],0),MATCH(FPL_Combined[[#Headers],[Gameweek 36]],FPL_Fixtures_Extract[#Headers],0)),LEN(INDEX(FPL_Fixtures_Extract[],MATCH($A609,FPL_Fixtures_Extract[[Player]:[Player]],0),MATCH(FPL_Combined[[#Headers],[Gameweek 36]],FPL_Fixtures_Extract[#Headers],0)))-4),Team_Key[[Full Name]:[Full Name]],0))&amp;RIGHT(INDEX(FPL_Fixtures_Extract[],MATCH($A609,FPL_Fixtures_Extract[[Player]:[Player]],0),MATCH(FPL_Combined[[#Headers],[Gameweek 36]],FPL_Fixtures_Extract[#Headers],0)),3))</f>
        <v>CRY(H)</v>
      </c>
      <c r="AL609" t="str">
        <f ca="1">IF(RIGHT(FPL_Combined[[#Headers],[Gameweek 37]],2)&lt;$B$622,INDEX(FPL_Results_Extract[Gameweek 12],MATCH($A609,FPL_Results_Extract[[Player]:[Player]],0)),INDEX(Team_Key[[Abbreviation]:[Abbreviation]],MATCH(LEFT(INDEX(FPL_Fixtures_Extract[],MATCH($A609,FPL_Fixtures_Extract[[Player]:[Player]],0),MATCH(FPL_Combined[[#Headers],[Gameweek 37]],FPL_Fixtures_Extract[#Headers],0)),LEN(INDEX(FPL_Fixtures_Extract[],MATCH($A609,FPL_Fixtures_Extract[[Player]:[Player]],0),MATCH(FPL_Combined[[#Headers],[Gameweek 37]],FPL_Fixtures_Extract[#Headers],0)))-4),Team_Key[[Full Name]:[Full Name]],0))&amp;RIGHT(INDEX(FPL_Fixtures_Extract[],MATCH($A609,FPL_Fixtures_Extract[[Player]:[Player]],0),MATCH(FPL_Combined[[#Headers],[Gameweek 37]],FPL_Fixtures_Extract[#Headers],0)),3))</f>
        <v>AVL(A)</v>
      </c>
      <c r="AM609" t="str">
        <f ca="1">IF(RIGHT(FPL_Combined[[#Headers],[Gameweek 38]],2)&lt;$B$622,INDEX(FPL_Results_Extract[Gameweek 13],MATCH($A609,FPL_Results_Extract[[Player]:[Player]],0)),INDEX(Team_Key[[Abbreviation]:[Abbreviation]],MATCH(LEFT(INDEX(FPL_Fixtures_Extract[],MATCH($A609,FPL_Fixtures_Extract[[Player]:[Player]],0),MATCH(FPL_Combined[[#Headers],[Gameweek 38]],FPL_Fixtures_Extract[#Headers],0)),LEN(INDEX(FPL_Fixtures_Extract[],MATCH($A609,FPL_Fixtures_Extract[[Player]:[Player]],0),MATCH(FPL_Combined[[#Headers],[Gameweek 38]],FPL_Fixtures_Extract[#Headers],0)))-4),Team_Key[[Full Name]:[Full Name]],0))&amp;RIGHT(INDEX(FPL_Fixtures_Extract[],MATCH($A609,FPL_Fixtures_Extract[[Player]:[Player]],0),MATCH(FPL_Combined[[#Headers],[Gameweek 38]],FPL_Fixtures_Extract[#Headers],0)),3))</f>
        <v>TOT(H)</v>
      </c>
    </row>
    <row r="610" spans="1:39" x14ac:dyDescent="0.45">
      <c r="A610" t="s">
        <v>586</v>
      </c>
      <c r="B610" t="str">
        <f ca="1">IF(RIGHT(FPL_Combined[[#Headers],[Gameweek 01]],2)&lt;$B$622,INDEX(FPL_Results_Extract[Gameweek 01],MATCH($A610,FPL_Results_Extract[[Player]:[Player]],0)),INDEX(Team_Key[[Abbreviation]:[Abbreviation]],MATCH(LEFT(INDEX(FPL_Fixtures_Extract[],MATCH($A610,FPL_Fixtures_Extract[[Player]:[Player]],0),MATCH(FPL_Combined[[#Headers],[Gameweek 01]],FPL_Fixtures_Extract[#Headers],0)),LEN(INDEX(FPL_Fixtures_Extract[],MATCH($A610,FPL_Fixtures_Extract[[Player]:[Player]],0),MATCH(FPL_Combined[[#Headers],[Gameweek 01]],FPL_Fixtures_Extract[#Headers],0)))-4),Team_Key[[Full Name]:[Full Name]],0))&amp;RIGHT(INDEX(FPL_Fixtures_Extract[],MATCH($A610,FPL_Fixtures_Extract[[Player]:[Player]],0),MATCH(FPL_Combined[[#Headers],[Gameweek 01]],FPL_Fixtures_Extract[#Headers],0)),3))</f>
        <v>N/A</v>
      </c>
      <c r="C610" t="str">
        <f ca="1">IF(RIGHT(FPL_Combined[[#Headers],[Gameweek 02]],2)&lt;$B$622,INDEX(FPL_Results_Extract[Gameweek 02],MATCH($A610,FPL_Results_Extract[[Player]:[Player]],0)),INDEX(Team_Key[[Abbreviation]:[Abbreviation]],MATCH(LEFT(INDEX(FPL_Fixtures_Extract[],MATCH($A610,FPL_Fixtures_Extract[[Player]:[Player]],0),MATCH(FPL_Combined[[#Headers],[Gameweek 02]],FPL_Fixtures_Extract[#Headers],0)),LEN(INDEX(FPL_Fixtures_Extract[],MATCH($A610,FPL_Fixtures_Extract[[Player]:[Player]],0),MATCH(FPL_Combined[[#Headers],[Gameweek 02]],FPL_Fixtures_Extract[#Headers],0)))-4),Team_Key[[Full Name]:[Full Name]],0))&amp;RIGHT(INDEX(FPL_Fixtures_Extract[],MATCH($A610,FPL_Fixtures_Extract[[Player]:[Player]],0),MATCH(FPL_Combined[[#Headers],[Gameweek 02]],FPL_Fixtures_Extract[#Headers],0)),3))</f>
        <v>N/A</v>
      </c>
      <c r="D610" t="str">
        <f ca="1">IF(RIGHT(FPL_Combined[[#Headers],[Gameweek 03]],2)&lt;$B$622,INDEX(FPL_Results_Extract[Gameweek 03],MATCH($A610,FPL_Results_Extract[[Player]:[Player]],0)),INDEX(Team_Key[[Abbreviation]:[Abbreviation]],MATCH(LEFT(INDEX(FPL_Fixtures_Extract[],MATCH($A610,FPL_Fixtures_Extract[[Player]:[Player]],0),MATCH(FPL_Combined[[#Headers],[Gameweek 03]],FPL_Fixtures_Extract[#Headers],0)),LEN(INDEX(FPL_Fixtures_Extract[],MATCH($A610,FPL_Fixtures_Extract[[Player]:[Player]],0),MATCH(FPL_Combined[[#Headers],[Gameweek 03]],FPL_Fixtures_Extract[#Headers],0)))-4),Team_Key[[Full Name]:[Full Name]],0))&amp;RIGHT(INDEX(FPL_Fixtures_Extract[],MATCH($A610,FPL_Fixtures_Extract[[Player]:[Player]],0),MATCH(FPL_Combined[[#Headers],[Gameweek 03]],FPL_Fixtures_Extract[#Headers],0)),3))</f>
        <v>N/A</v>
      </c>
      <c r="E610" t="str">
        <f ca="1">IF(RIGHT(FPL_Combined[[#Headers],[Gameweek 04]],2)&lt;$B$622,INDEX(FPL_Results_Extract[Gameweek 04],MATCH($A610,FPL_Results_Extract[[Player]:[Player]],0)),INDEX(Team_Key[[Abbreviation]:[Abbreviation]],MATCH(LEFT(INDEX(FPL_Fixtures_Extract[],MATCH($A610,FPL_Fixtures_Extract[[Player]:[Player]],0),MATCH(FPL_Combined[[#Headers],[Gameweek 04]],FPL_Fixtures_Extract[#Headers],0)),LEN(INDEX(FPL_Fixtures_Extract[],MATCH($A610,FPL_Fixtures_Extract[[Player]:[Player]],0),MATCH(FPL_Combined[[#Headers],[Gameweek 04]],FPL_Fixtures_Extract[#Headers],0)))-4),Team_Key[[Full Name]:[Full Name]],0))&amp;RIGHT(INDEX(FPL_Fixtures_Extract[],MATCH($A610,FPL_Fixtures_Extract[[Player]:[Player]],0),MATCH(FPL_Combined[[#Headers],[Gameweek 04]],FPL_Fixtures_Extract[#Headers],0)),3))</f>
        <v>N/A</v>
      </c>
      <c r="F610" t="str">
        <f ca="1">IF(RIGHT(FPL_Combined[[#Headers],[Gameweek 05]],2)&lt;$B$622,INDEX(FPL_Results_Extract[Gameweek 05],MATCH($A610,FPL_Results_Extract[[Player]:[Player]],0)),INDEX(Team_Key[[Abbreviation]:[Abbreviation]],MATCH(LEFT(INDEX(FPL_Fixtures_Extract[],MATCH($A610,FPL_Fixtures_Extract[[Player]:[Player]],0),MATCH(FPL_Combined[[#Headers],[Gameweek 05]],FPL_Fixtures_Extract[#Headers],0)),LEN(INDEX(FPL_Fixtures_Extract[],MATCH($A610,FPL_Fixtures_Extract[[Player]:[Player]],0),MATCH(FPL_Combined[[#Headers],[Gameweek 05]],FPL_Fixtures_Extract[#Headers],0)))-4),Team_Key[[Full Name]:[Full Name]],0))&amp;RIGHT(INDEX(FPL_Fixtures_Extract[],MATCH($A610,FPL_Fixtures_Extract[[Player]:[Player]],0),MATCH(FPL_Combined[[#Headers],[Gameweek 05]],FPL_Fixtures_Extract[#Headers],0)),3))</f>
        <v>CRY(A) 1-0</v>
      </c>
      <c r="G610" t="str">
        <f ca="1">IF(RIGHT(FPL_Combined[[#Headers],[Gameweek 06]],2)&lt;$B$622,INDEX(FPL_Results_Extract[Gameweek 06],MATCH($A610,FPL_Results_Extract[[Player]:[Player]],0)),INDEX(Team_Key[[Abbreviation]:[Abbreviation]],MATCH(LEFT(INDEX(FPL_Fixtures_Extract[],MATCH($A610,FPL_Fixtures_Extract[[Player]:[Player]],0),MATCH(FPL_Combined[[#Headers],[Gameweek 06]],FPL_Fixtures_Extract[#Headers],0)),LEN(INDEX(FPL_Fixtures_Extract[],MATCH($A610,FPL_Fixtures_Extract[[Player]:[Player]],0),MATCH(FPL_Combined[[#Headers],[Gameweek 06]],FPL_Fixtures_Extract[#Headers],0)))-4),Team_Key[[Full Name]:[Full Name]],0))&amp;RIGHT(INDEX(FPL_Fixtures_Extract[],MATCH($A610,FPL_Fixtures_Extract[[Player]:[Player]],0),MATCH(FPL_Combined[[#Headers],[Gameweek 06]],FPL_Fixtures_Extract[#Headers],0)),3))</f>
        <v>WHU(H) 1-2</v>
      </c>
      <c r="H610" t="str">
        <f ca="1">IF(RIGHT(FPL_Combined[[#Headers],[Gameweek 07]],2)&lt;$B$622,INDEX(FPL_Results_Extract[Gameweek 07],MATCH($A610,FPL_Results_Extract[[Player]:[Player]],0)),INDEX(Team_Key[[Abbreviation]:[Abbreviation]],MATCH(LEFT(INDEX(FPL_Fixtures_Extract[],MATCH($A610,FPL_Fixtures_Extract[[Player]:[Player]],0),MATCH(FPL_Combined[[#Headers],[Gameweek 07]],FPL_Fixtures_Extract[#Headers],0)),LEN(INDEX(FPL_Fixtures_Extract[],MATCH($A610,FPL_Fixtures_Extract[[Player]:[Player]],0),MATCH(FPL_Combined[[#Headers],[Gameweek 07]],FPL_Fixtures_Extract[#Headers],0)))-4),Team_Key[[Full Name]:[Full Name]],0))&amp;RIGHT(INDEX(FPL_Fixtures_Extract[],MATCH($A610,FPL_Fixtures_Extract[[Player]:[Player]],0),MATCH(FPL_Combined[[#Headers],[Gameweek 07]],FPL_Fixtures_Extract[#Headers],0)),3))</f>
        <v>TOT(A) 1-4</v>
      </c>
      <c r="I610" t="str">
        <f ca="1">IF(RIGHT(FPL_Combined[[#Headers],[Gameweek 08]],2)&lt;$B$622,INDEX(FPL_Results_Extract[Gameweek 08],MATCH($A610,FPL_Results_Extract[[Player]:[Player]],0)),INDEX(Team_Key[[Abbreviation]:[Abbreviation]],MATCH(LEFT(INDEX(FPL_Fixtures_Extract[],MATCH($A610,FPL_Fixtures_Extract[[Player]:[Player]],0),MATCH(FPL_Combined[[#Headers],[Gameweek 08]],FPL_Fixtures_Extract[#Headers],0)),LEN(INDEX(FPL_Fixtures_Extract[],MATCH($A610,FPL_Fixtures_Extract[[Player]:[Player]],0),MATCH(FPL_Combined[[#Headers],[Gameweek 08]],FPL_Fixtures_Extract[#Headers],0)))-4),Team_Key[[Full Name]:[Full Name]],0))&amp;RIGHT(INDEX(FPL_Fixtures_Extract[],MATCH($A610,FPL_Fixtures_Extract[[Player]:[Player]],0),MATCH(FPL_Combined[[#Headers],[Gameweek 08]],FPL_Fixtures_Extract[#Headers],0)),3))</f>
        <v>NEW(H) 6-1</v>
      </c>
      <c r="J610" t="str">
        <f ca="1">IF(RIGHT(FPL_Combined[[#Headers],[Gameweek 09]],2)&lt;$B$622,INDEX(FPL_Results_Extract[Gameweek 09],MATCH($A610,FPL_Results_Extract[[Player]:[Player]],0)),INDEX(Team_Key[[Abbreviation]:[Abbreviation]],MATCH(LEFT(INDEX(FPL_Fixtures_Extract[],MATCH($A610,FPL_Fixtures_Extract[[Player]:[Player]],0),MATCH(FPL_Combined[[#Headers],[Gameweek 09]],FPL_Fixtures_Extract[#Headers],0)),LEN(INDEX(FPL_Fixtures_Extract[],MATCH($A610,FPL_Fixtures_Extract[[Player]:[Player]],0),MATCH(FPL_Combined[[#Headers],[Gameweek 09]],FPL_Fixtures_Extract[#Headers],0)))-4),Team_Key[[Full Name]:[Full Name]],0))&amp;RIGHT(INDEX(FPL_Fixtures_Extract[],MATCH($A610,FPL_Fixtures_Extract[[Player]:[Player]],0),MATCH(FPL_Combined[[#Headers],[Gameweek 09]],FPL_Fixtures_Extract[#Headers],0)),3))</f>
        <v>BOU(H) 5-1</v>
      </c>
      <c r="K610" t="str">
        <f ca="1">IF(RIGHT(FPL_Combined[[#Headers],[Gameweek 10]],2)&lt;$B$622,INDEX(FPL_Results_Extract[Gameweek 10],MATCH($A610,FPL_Results_Extract[[Player]:[Player]],0)),INDEX(Team_Key[[Abbreviation]:[Abbreviation]],MATCH(LEFT(INDEX(FPL_Fixtures_Extract[],MATCH($A610,FPL_Fixtures_Extract[[Player]:[Player]],0),MATCH(FPL_Combined[[#Headers],[Gameweek 10]],FPL_Fixtures_Extract[#Headers],0)),LEN(INDEX(FPL_Fixtures_Extract[],MATCH($A610,FPL_Fixtures_Extract[[Player]:[Player]],0),MATCH(FPL_Combined[[#Headers],[Gameweek 10]],FPL_Fixtures_Extract[#Headers],0)))-4),Team_Key[[Full Name]:[Full Name]],0))&amp;RIGHT(INDEX(FPL_Fixtures_Extract[],MATCH($A610,FPL_Fixtures_Extract[[Player]:[Player]],0),MATCH(FPL_Combined[[#Headers],[Gameweek 10]],FPL_Fixtures_Extract[#Headers],0)),3))</f>
        <v>MUN(A) 0-0</v>
      </c>
      <c r="L610" t="str">
        <f ca="1">IF(RIGHT(FPL_Combined[[#Headers],[Gameweek 11]],2)&lt;$B$622,INDEX(FPL_Results_Extract[Gameweek 11],MATCH($A610,FPL_Results_Extract[[Player]:[Player]],0)),INDEX(Team_Key[[Abbreviation]:[Abbreviation]],MATCH(LEFT(INDEX(FPL_Fixtures_Extract[],MATCH($A610,FPL_Fixtures_Extract[[Player]:[Player]],0),MATCH(FPL_Combined[[#Headers],[Gameweek 11]],FPL_Fixtures_Extract[#Headers],0)),LEN(INDEX(FPL_Fixtures_Extract[],MATCH($A610,FPL_Fixtures_Extract[[Player]:[Player]],0),MATCH(FPL_Combined[[#Headers],[Gameweek 11]],FPL_Fixtures_Extract[#Headers],0)))-4),Team_Key[[Full Name]:[Full Name]],0))&amp;RIGHT(INDEX(FPL_Fixtures_Extract[],MATCH($A610,FPL_Fixtures_Extract[[Player]:[Player]],0),MATCH(FPL_Combined[[#Headers],[Gameweek 11]],FPL_Fixtures_Extract[#Headers],0)),3))</f>
        <v>NOR(H) 2-1</v>
      </c>
      <c r="M610" t="str">
        <f ca="1">IF(RIGHT(FPL_Combined[[#Headers],[Gameweek 12]],2)&lt;$B$622,INDEX(FPL_Results_Extract[Gameweek 12],MATCH($A610,FPL_Results_Extract[[Player]:[Player]],0)),INDEX(Team_Key[[Abbreviation]:[Abbreviation]],MATCH(LEFT(INDEX(FPL_Fixtures_Extract[],MATCH($A610,FPL_Fixtures_Extract[[Player]:[Player]],0),MATCH(FPL_Combined[[#Headers],[Gameweek 12]],FPL_Fixtures_Extract[#Headers],0)),LEN(INDEX(FPL_Fixtures_Extract[],MATCH($A610,FPL_Fixtures_Extract[[Player]:[Player]],0),MATCH(FPL_Combined[[#Headers],[Gameweek 12]],FPL_Fixtures_Extract[#Headers],0)))-4),Team_Key[[Full Name]:[Full Name]],0))&amp;RIGHT(INDEX(FPL_Fixtures_Extract[],MATCH($A610,FPL_Fixtures_Extract[[Player]:[Player]],0),MATCH(FPL_Combined[[#Headers],[Gameweek 12]],FPL_Fixtures_Extract[#Headers],0)),3))</f>
        <v>AVL(A) 0-0</v>
      </c>
      <c r="N610" t="str">
        <f ca="1">IF(RIGHT(FPL_Combined[[#Headers],[Gameweek 13]],2)&lt;$B$622,INDEX(FPL_Results_Extract[Gameweek 13],MATCH($A610,FPL_Results_Extract[[Player]:[Player]],0)),INDEX(Team_Key[[Abbreviation]:[Abbreviation]],MATCH(LEFT(INDEX(FPL_Fixtures_Extract[],MATCH($A610,FPL_Fixtures_Extract[[Player]:[Player]],0),MATCH(FPL_Combined[[#Headers],[Gameweek 13]],FPL_Fixtures_Extract[#Headers],0)),LEN(INDEX(FPL_Fixtures_Extract[],MATCH($A610,FPL_Fixtures_Extract[[Player]:[Player]],0),MATCH(FPL_Combined[[#Headers],[Gameweek 13]],FPL_Fixtures_Extract[#Headers],0)))-4),Team_Key[[Full Name]:[Full Name]],0))&amp;RIGHT(INDEX(FPL_Fixtures_Extract[],MATCH($A610,FPL_Fixtures_Extract[[Player]:[Player]],0),MATCH(FPL_Combined[[#Headers],[Gameweek 13]],FPL_Fixtures_Extract[#Headers],0)),3))</f>
        <v>LIV(H) 1-4</v>
      </c>
      <c r="O610" t="str">
        <f ca="1">IF(RIGHT(FPL_Combined[[#Headers],[Gameweek 14]],2)&lt;$B$622,INDEX(FPL_Results_Extract[Gameweek 14],MATCH($A610,FPL_Results_Extract[[Player]:[Player]],0)),INDEX(Team_Key[[Abbreviation]:[Abbreviation]],MATCH(LEFT(INDEX(FPL_Fixtures_Extract[],MATCH($A610,FPL_Fixtures_Extract[[Player]:[Player]],0),MATCH(FPL_Combined[[#Headers],[Gameweek 14]],FPL_Fixtures_Extract[#Headers],0)),LEN(INDEX(FPL_Fixtures_Extract[],MATCH($A610,FPL_Fixtures_Extract[[Player]:[Player]],0),MATCH(FPL_Combined[[#Headers],[Gameweek 14]],FPL_Fixtures_Extract[#Headers],0)))-4),Team_Key[[Full Name]:[Full Name]],0))&amp;RIGHT(INDEX(FPL_Fixtures_Extract[],MATCH($A610,FPL_Fixtures_Extract[[Player]:[Player]],0),MATCH(FPL_Combined[[#Headers],[Gameweek 14]],FPL_Fixtures_Extract[#Headers],0)),3))</f>
        <v>SOU(H) 3-1</v>
      </c>
      <c r="P610" t="str">
        <f ca="1">IF(RIGHT(FPL_Combined[[#Headers],[Gameweek 15]],2)&lt;$B$622,INDEX(FPL_Results_Extract[Gameweek 15],MATCH($A610,FPL_Results_Extract[[Player]:[Player]],0)),INDEX(Team_Key[[Abbreviation]:[Abbreviation]],MATCH(LEFT(INDEX(FPL_Fixtures_Extract[],MATCH($A610,FPL_Fixtures_Extract[[Player]:[Player]],0),MATCH(FPL_Combined[[#Headers],[Gameweek 15]],FPL_Fixtures_Extract[#Headers],0)),LEN(INDEX(FPL_Fixtures_Extract[],MATCH($A610,FPL_Fixtures_Extract[[Player]:[Player]],0),MATCH(FPL_Combined[[#Headers],[Gameweek 15]],FPL_Fixtures_Extract[#Headers],0)))-4),Team_Key[[Full Name]:[Full Name]],0))&amp;RIGHT(INDEX(FPL_Fixtures_Extract[],MATCH($A610,FPL_Fixtures_Extract[[Player]:[Player]],0),MATCH(FPL_Combined[[#Headers],[Gameweek 15]],FPL_Fixtures_Extract[#Headers],0)),3))</f>
        <v>STK(A) 0-2</v>
      </c>
      <c r="Q610" t="str">
        <f ca="1">IF(RIGHT(FPL_Combined[[#Headers],[Gameweek 16]],2)&lt;$B$622,INDEX(FPL_Results_Extract[Gameweek 16],MATCH($A610,FPL_Results_Extract[[Player]:[Player]],0)),INDEX(Team_Key[[Abbreviation]:[Abbreviation]],MATCH(LEFT(INDEX(FPL_Fixtures_Extract[],MATCH($A610,FPL_Fixtures_Extract[[Player]:[Player]],0),MATCH(FPL_Combined[[#Headers],[Gameweek 16]],FPL_Fixtures_Extract[#Headers],0)),LEN(INDEX(FPL_Fixtures_Extract[],MATCH($A610,FPL_Fixtures_Extract[[Player]:[Player]],0),MATCH(FPL_Combined[[#Headers],[Gameweek 16]],FPL_Fixtures_Extract[#Headers],0)))-4),Team_Key[[Full Name]:[Full Name]],0))&amp;RIGHT(INDEX(FPL_Fixtures_Extract[],MATCH($A610,FPL_Fixtures_Extract[[Player]:[Player]],0),MATCH(FPL_Combined[[#Headers],[Gameweek 16]],FPL_Fixtures_Extract[#Headers],0)),3))</f>
        <v>SWA(H) 2-1</v>
      </c>
      <c r="R610" t="str">
        <f ca="1">IF(RIGHT(FPL_Combined[[#Headers],[Gameweek 17]],2)&lt;$B$622,INDEX(FPL_Results_Extract[Gameweek 17],MATCH($A610,FPL_Results_Extract[[Player]:[Player]],0)),INDEX(Team_Key[[Abbreviation]:[Abbreviation]],MATCH(LEFT(INDEX(FPL_Fixtures_Extract[],MATCH($A610,FPL_Fixtures_Extract[[Player]:[Player]],0),MATCH(FPL_Combined[[#Headers],[Gameweek 17]],FPL_Fixtures_Extract[#Headers],0)),LEN(INDEX(FPL_Fixtures_Extract[],MATCH($A610,FPL_Fixtures_Extract[[Player]:[Player]],0),MATCH(FPL_Combined[[#Headers],[Gameweek 17]],FPL_Fixtures_Extract[#Headers],0)))-4),Team_Key[[Full Name]:[Full Name]],0))&amp;RIGHT(INDEX(FPL_Fixtures_Extract[],MATCH($A610,FPL_Fixtures_Extract[[Player]:[Player]],0),MATCH(FPL_Combined[[#Headers],[Gameweek 17]],FPL_Fixtures_Extract[#Headers],0)),3))</f>
        <v>ARS(A) 1-2</v>
      </c>
      <c r="S610" t="str">
        <f ca="1">IF(RIGHT(FPL_Combined[[#Headers],[Gameweek 18]],2)&lt;$B$622,INDEX(FPL_Results_Extract[Gameweek 18],MATCH($A610,FPL_Results_Extract[[Player]:[Player]],0)),INDEX(Team_Key[[Abbreviation]:[Abbreviation]],MATCH(LEFT(INDEX(FPL_Fixtures_Extract[],MATCH($A610,FPL_Fixtures_Extract[[Player]:[Player]],0),MATCH(FPL_Combined[[#Headers],[Gameweek 18]],FPL_Fixtures_Extract[#Headers],0)),LEN(INDEX(FPL_Fixtures_Extract[],MATCH($A610,FPL_Fixtures_Extract[[Player]:[Player]],0),MATCH(FPL_Combined[[#Headers],[Gameweek 18]],FPL_Fixtures_Extract[#Headers],0)))-4),Team_Key[[Full Name]:[Full Name]],0))&amp;RIGHT(INDEX(FPL_Fixtures_Extract[],MATCH($A610,FPL_Fixtures_Extract[[Player]:[Player]],0),MATCH(FPL_Combined[[#Headers],[Gameweek 18]],FPL_Fixtures_Extract[#Headers],0)),3))</f>
        <v>SUN(H) 4-1</v>
      </c>
      <c r="T610" t="str">
        <f ca="1">IF(RIGHT(FPL_Combined[[#Headers],[Gameweek 19]],2)&lt;$B$622,INDEX(FPL_Results_Extract[Gameweek 19],MATCH($A610,FPL_Results_Extract[[Player]:[Player]],0)),INDEX(Team_Key[[Abbreviation]:[Abbreviation]],MATCH(LEFT(INDEX(FPL_Fixtures_Extract[],MATCH($A610,FPL_Fixtures_Extract[[Player]:[Player]],0),MATCH(FPL_Combined[[#Headers],[Gameweek 19]],FPL_Fixtures_Extract[#Headers],0)),LEN(INDEX(FPL_Fixtures_Extract[],MATCH($A610,FPL_Fixtures_Extract[[Player]:[Player]],0),MATCH(FPL_Combined[[#Headers],[Gameweek 19]],FPL_Fixtures_Extract[#Headers],0)))-4),Team_Key[[Full Name]:[Full Name]],0))&amp;RIGHT(INDEX(FPL_Fixtures_Extract[],MATCH($A610,FPL_Fixtures_Extract[[Player]:[Player]],0),MATCH(FPL_Combined[[#Headers],[Gameweek 19]],FPL_Fixtures_Extract[#Headers],0)),3))</f>
        <v>LEI(A) 0-0</v>
      </c>
      <c r="U610" t="str">
        <f ca="1">IF(RIGHT(FPL_Combined[[#Headers],[Gameweek 20]],2)&lt;$B$622,INDEX(FPL_Results_Extract[Gameweek 20],MATCH($A610,FPL_Results_Extract[[Player]:[Player]],0)),INDEX(Team_Key[[Abbreviation]:[Abbreviation]],MATCH(LEFT(INDEX(FPL_Fixtures_Extract[],MATCH($A610,FPL_Fixtures_Extract[[Player]:[Player]],0),MATCH(FPL_Combined[[#Headers],[Gameweek 20]],FPL_Fixtures_Extract[#Headers],0)),LEN(INDEX(FPL_Fixtures_Extract[],MATCH($A610,FPL_Fixtures_Extract[[Player]:[Player]],0),MATCH(FPL_Combined[[#Headers],[Gameweek 20]],FPL_Fixtures_Extract[#Headers],0)))-4),Team_Key[[Full Name]:[Full Name]],0))&amp;RIGHT(INDEX(FPL_Fixtures_Extract[],MATCH($A610,FPL_Fixtures_Extract[[Player]:[Player]],0),MATCH(FPL_Combined[[#Headers],[Gameweek 20]],FPL_Fixtures_Extract[#Headers],0)),3))</f>
        <v>WAT(A) 2-1</v>
      </c>
      <c r="V610" t="str">
        <f ca="1">IF(RIGHT(FPL_Combined[[#Headers],[Gameweek 21]],2)&lt;$B$622,INDEX(FPL_Results_Extract[Gameweek 21],MATCH($A610,FPL_Results_Extract[[Player]:[Player]],0)),INDEX(Team_Key[[Abbreviation]:[Abbreviation]],MATCH(LEFT(INDEX(FPL_Fixtures_Extract[],MATCH($A610,FPL_Fixtures_Extract[[Player]:[Player]],0),MATCH(FPL_Combined[[#Headers],[Gameweek 21]],FPL_Fixtures_Extract[#Headers],0)),LEN(INDEX(FPL_Fixtures_Extract[],MATCH($A610,FPL_Fixtures_Extract[[Player]:[Player]],0),MATCH(FPL_Combined[[#Headers],[Gameweek 21]],FPL_Fixtures_Extract[#Headers],0)))-4),Team_Key[[Full Name]:[Full Name]],0))&amp;RIGHT(INDEX(FPL_Fixtures_Extract[],MATCH($A610,FPL_Fixtures_Extract[[Player]:[Player]],0),MATCH(FPL_Combined[[#Headers],[Gameweek 21]],FPL_Fixtures_Extract[#Headers],0)),3))</f>
        <v>EVE(H) 0-0</v>
      </c>
      <c r="W610" t="str">
        <f ca="1">IF(RIGHT(FPL_Combined[[#Headers],[Gameweek 22]],2)&lt;$B$622,INDEX(FPL_Results_Extract[Gameweek 22],MATCH($A610,FPL_Results_Extract[[Player]:[Player]],0)),INDEX(Team_Key[[Abbreviation]:[Abbreviation]],MATCH(LEFT(INDEX(FPL_Fixtures_Extract[],MATCH($A610,FPL_Fixtures_Extract[[Player]:[Player]],0),MATCH(FPL_Combined[[#Headers],[Gameweek 22]],FPL_Fixtures_Extract[#Headers],0)),LEN(INDEX(FPL_Fixtures_Extract[],MATCH($A610,FPL_Fixtures_Extract[[Player]:[Player]],0),MATCH(FPL_Combined[[#Headers],[Gameweek 22]],FPL_Fixtures_Extract[#Headers],0)))-4),Team_Key[[Full Name]:[Full Name]],0))&amp;RIGHT(INDEX(FPL_Fixtures_Extract[],MATCH($A610,FPL_Fixtures_Extract[[Player]:[Player]],0),MATCH(FPL_Combined[[#Headers],[Gameweek 22]],FPL_Fixtures_Extract[#Headers],0)),3))</f>
        <v>CRY(H) 4-0</v>
      </c>
      <c r="X610" t="str">
        <f ca="1">IF(RIGHT(FPL_Combined[[#Headers],[Gameweek 23]],2)&lt;$B$622,INDEX(FPL_Results_Extract[Gameweek 23],MATCH($A610,FPL_Results_Extract[[Player]:[Player]],0)),INDEX(Team_Key[[Abbreviation]:[Abbreviation]],MATCH(LEFT(INDEX(FPL_Fixtures_Extract[],MATCH($A610,FPL_Fixtures_Extract[[Player]:[Player]],0),MATCH(FPL_Combined[[#Headers],[Gameweek 23]],FPL_Fixtures_Extract[#Headers],0)),LEN(INDEX(FPL_Fixtures_Extract[],MATCH($A610,FPL_Fixtures_Extract[[Player]:[Player]],0),MATCH(FPL_Combined[[#Headers],[Gameweek 23]],FPL_Fixtures_Extract[#Headers],0)))-4),Team_Key[[Full Name]:[Full Name]],0))&amp;RIGHT(INDEX(FPL_Fixtures_Extract[],MATCH($A610,FPL_Fixtures_Extract[[Player]:[Player]],0),MATCH(FPL_Combined[[#Headers],[Gameweek 23]],FPL_Fixtures_Extract[#Headers],0)),3))</f>
        <v>WHU(A) 2-2</v>
      </c>
      <c r="Y610" t="str">
        <f ca="1">IF(RIGHT(FPL_Combined[[#Headers],[Gameweek 24]],2)&lt;$B$622,INDEX(FPL_Results_Extract[Team],MATCH($A610,FPL_Results_Extract[[Player]:[Player]],0)),INDEX(Team_Key[[Abbreviation]:[Abbreviation]],MATCH(LEFT(INDEX(FPL_Fixtures_Extract[],MATCH($A610,FPL_Fixtures_Extract[[Player]:[Player]],0),MATCH(FPL_Combined[[#Headers],[Gameweek 24]],FPL_Fixtures_Extract[#Headers],0)),LEN(INDEX(FPL_Fixtures_Extract[],MATCH($A610,FPL_Fixtures_Extract[[Player]:[Player]],0),MATCH(FPL_Combined[[#Headers],[Gameweek 24]],FPL_Fixtures_Extract[#Headers],0)))-4),Team_Key[[Full Name]:[Full Name]],0))&amp;RIGHT(INDEX(FPL_Fixtures_Extract[],MATCH($A610,FPL_Fixtures_Extract[[Player]:[Player]],0),MATCH(FPL_Combined[[#Headers],[Gameweek 24]],FPL_Fixtures_Extract[#Headers],0)),3))</f>
        <v>MCI</v>
      </c>
      <c r="Z610" t="str">
        <f ca="1">IF(RIGHT(FPL_Combined[[#Headers],[Gameweek 25]],2)&lt;$B$622,INDEX(FPL_Results_Extract[Player],MATCH($A610,FPL_Results_Extract[[Player]:[Player]],0)),INDEX(Team_Key[[Abbreviation]:[Abbreviation]],MATCH(LEFT(INDEX(FPL_Fixtures_Extract[],MATCH($A610,FPL_Fixtures_Extract[[Player]:[Player]],0),MATCH(FPL_Combined[[#Headers],[Gameweek 25]],FPL_Fixtures_Extract[#Headers],0)),LEN(INDEX(FPL_Fixtures_Extract[],MATCH($A610,FPL_Fixtures_Extract[[Player]:[Player]],0),MATCH(FPL_Combined[[#Headers],[Gameweek 25]],FPL_Fixtures_Extract[#Headers],0)))-4),Team_Key[[Full Name]:[Full Name]],0))&amp;RIGHT(INDEX(FPL_Fixtures_Extract[],MATCH($A610,FPL_Fixtures_Extract[[Player]:[Player]],0),MATCH(FPL_Combined[[#Headers],[Gameweek 25]],FPL_Fixtures_Extract[#Headers],0)),3))</f>
        <v>Wright</v>
      </c>
      <c r="AA610" t="str">
        <f ca="1">IF(RIGHT(FPL_Combined[[#Headers],[Gameweek 26]],2)&lt;$B$622,INDEX(FPL_Results_Extract[Gameweek 01],MATCH($A610,FPL_Results_Extract[[Player]:[Player]],0)),INDEX(Team_Key[[Abbreviation]:[Abbreviation]],MATCH(LEFT(INDEX(FPL_Fixtures_Extract[],MATCH($A610,FPL_Fixtures_Extract[[Player]:[Player]],0),MATCH(FPL_Combined[[#Headers],[Gameweek 26]],FPL_Fixtures_Extract[#Headers],0)),LEN(INDEX(FPL_Fixtures_Extract[],MATCH($A610,FPL_Fixtures_Extract[[Player]:[Player]],0),MATCH(FPL_Combined[[#Headers],[Gameweek 26]],FPL_Fixtures_Extract[#Headers],0)))-4),Team_Key[[Full Name]:[Full Name]],0))&amp;RIGHT(INDEX(FPL_Fixtures_Extract[],MATCH($A610,FPL_Fixtures_Extract[[Player]:[Player]],0),MATCH(FPL_Combined[[#Headers],[Gameweek 26]],FPL_Fixtures_Extract[#Headers],0)),3))</f>
        <v>N/A</v>
      </c>
      <c r="AB610" t="str">
        <f ca="1">IF(RIGHT(FPL_Combined[[#Headers],[Gameweek 27]],2)&lt;$B$622,INDEX(FPL_Results_Extract[Gameweek 02],MATCH($A610,FPL_Results_Extract[[Player]:[Player]],0)),INDEX(Team_Key[[Abbreviation]:[Abbreviation]],MATCH(LEFT(INDEX(FPL_Fixtures_Extract[],MATCH($A610,FPL_Fixtures_Extract[[Player]:[Player]],0),MATCH(FPL_Combined[[#Headers],[Gameweek 27]],FPL_Fixtures_Extract[#Headers],0)),LEN(INDEX(FPL_Fixtures_Extract[],MATCH($A610,FPL_Fixtures_Extract[[Player]:[Player]],0),MATCH(FPL_Combined[[#Headers],[Gameweek 27]],FPL_Fixtures_Extract[#Headers],0)))-4),Team_Key[[Full Name]:[Full Name]],0))&amp;RIGHT(INDEX(FPL_Fixtures_Extract[],MATCH($A610,FPL_Fixtures_Extract[[Player]:[Player]],0),MATCH(FPL_Combined[[#Headers],[Gameweek 27]],FPL_Fixtures_Extract[#Headers],0)),3))</f>
        <v>N/A</v>
      </c>
      <c r="AC610" t="str">
        <f ca="1">IF(RIGHT(FPL_Combined[[#Headers],[Gameweek 28]],2)&lt;$B$622,INDEX(FPL_Results_Extract[Gameweek 03],MATCH($A610,FPL_Results_Extract[[Player]:[Player]],0)),INDEX(Team_Key[[Abbreviation]:[Abbreviation]],MATCH(LEFT(INDEX(FPL_Fixtures_Extract[],MATCH($A610,FPL_Fixtures_Extract[[Player]:[Player]],0),MATCH(FPL_Combined[[#Headers],[Gameweek 28]],FPL_Fixtures_Extract[#Headers],0)),LEN(INDEX(FPL_Fixtures_Extract[],MATCH($A610,FPL_Fixtures_Extract[[Player]:[Player]],0),MATCH(FPL_Combined[[#Headers],[Gameweek 28]],FPL_Fixtures_Extract[#Headers],0)))-4),Team_Key[[Full Name]:[Full Name]],0))&amp;RIGHT(INDEX(FPL_Fixtures_Extract[],MATCH($A610,FPL_Fixtures_Extract[[Player]:[Player]],0),MATCH(FPL_Combined[[#Headers],[Gameweek 28]],FPL_Fixtures_Extract[#Headers],0)),3))</f>
        <v>N/A</v>
      </c>
      <c r="AD610" t="str">
        <f ca="1">IF(RIGHT(FPL_Combined[[#Headers],[Gameweek 29]],2)&lt;$B$622,INDEX(FPL_Results_Extract[Gameweek 04],MATCH($A610,FPL_Results_Extract[[Player]:[Player]],0)),INDEX(Team_Key[[Abbreviation]:[Abbreviation]],MATCH(LEFT(INDEX(FPL_Fixtures_Extract[],MATCH($A610,FPL_Fixtures_Extract[[Player]:[Player]],0),MATCH(FPL_Combined[[#Headers],[Gameweek 29]],FPL_Fixtures_Extract[#Headers],0)),LEN(INDEX(FPL_Fixtures_Extract[],MATCH($A610,FPL_Fixtures_Extract[[Player]:[Player]],0),MATCH(FPL_Combined[[#Headers],[Gameweek 29]],FPL_Fixtures_Extract[#Headers],0)))-4),Team_Key[[Full Name]:[Full Name]],0))&amp;RIGHT(INDEX(FPL_Fixtures_Extract[],MATCH($A610,FPL_Fixtures_Extract[[Player]:[Player]],0),MATCH(FPL_Combined[[#Headers],[Gameweek 29]],FPL_Fixtures_Extract[#Headers],0)),3))</f>
        <v>AVL(H)</v>
      </c>
      <c r="AE610" t="str">
        <f ca="1">IF(RIGHT(FPL_Combined[[#Headers],[Gameweek 30]],2)&lt;$B$622,INDEX(FPL_Results_Extract[Gameweek 05],MATCH($A610,FPL_Results_Extract[[Player]:[Player]],0)),INDEX(Team_Key[[Abbreviation]:[Abbreviation]],MATCH(LEFT(INDEX(FPL_Fixtures_Extract[],MATCH($A610,FPL_Fixtures_Extract[[Player]:[Player]],0),MATCH(FPL_Combined[[#Headers],[Gameweek 30]],FPL_Fixtures_Extract[#Headers],0)),LEN(INDEX(FPL_Fixtures_Extract[],MATCH($A610,FPL_Fixtures_Extract[[Player]:[Player]],0),MATCH(FPL_Combined[[#Headers],[Gameweek 30]],FPL_Fixtures_Extract[#Headers],0)))-4),Team_Key[[Full Name]:[Full Name]],0))&amp;RIGHT(INDEX(FPL_Fixtures_Extract[],MATCH($A610,FPL_Fixtures_Extract[[Player]:[Player]],0),MATCH(FPL_Combined[[#Headers],[Gameweek 30]],FPL_Fixtures_Extract[#Headers],0)),3))</f>
        <v>NOR(A)</v>
      </c>
      <c r="AF610" t="str">
        <f ca="1">IF(RIGHT(FPL_Combined[[#Headers],[Gameweek 31]],2)&lt;$B$622,INDEX(FPL_Results_Extract[Gameweek 06],MATCH($A610,FPL_Results_Extract[[Player]:[Player]],0)),INDEX(Team_Key[[Abbreviation]:[Abbreviation]],MATCH(LEFT(INDEX(FPL_Fixtures_Extract[],MATCH($A610,FPL_Fixtures_Extract[[Player]:[Player]],0),MATCH(FPL_Combined[[#Headers],[Gameweek 31]],FPL_Fixtures_Extract[#Headers],0)),LEN(INDEX(FPL_Fixtures_Extract[],MATCH($A610,FPL_Fixtures_Extract[[Player]:[Player]],0),MATCH(FPL_Combined[[#Headers],[Gameweek 31]],FPL_Fixtures_Extract[#Headers],0)))-4),Team_Key[[Full Name]:[Full Name]],0))&amp;RIGHT(INDEX(FPL_Fixtures_Extract[],MATCH($A610,FPL_Fixtures_Extract[[Player]:[Player]],0),MATCH(FPL_Combined[[#Headers],[Gameweek 31]],FPL_Fixtures_Extract[#Headers],0)),3))</f>
        <v>MUN(H)</v>
      </c>
      <c r="AG610" t="str">
        <f ca="1">IF(RIGHT(FPL_Combined[[#Headers],[Gameweek 32]],2)&lt;$B$622,INDEX(FPL_Results_Extract[Gameweek 07],MATCH($A610,FPL_Results_Extract[[Player]:[Player]],0)),INDEX(Team_Key[[Abbreviation]:[Abbreviation]],MATCH(LEFT(INDEX(FPL_Fixtures_Extract[],MATCH($A610,FPL_Fixtures_Extract[[Player]:[Player]],0),MATCH(FPL_Combined[[#Headers],[Gameweek 32]],FPL_Fixtures_Extract[#Headers],0)),LEN(INDEX(FPL_Fixtures_Extract[],MATCH($A610,FPL_Fixtures_Extract[[Player]:[Player]],0),MATCH(FPL_Combined[[#Headers],[Gameweek 32]],FPL_Fixtures_Extract[#Headers],0)))-4),Team_Key[[Full Name]:[Full Name]],0))&amp;RIGHT(INDEX(FPL_Fixtures_Extract[],MATCH($A610,FPL_Fixtures_Extract[[Player]:[Player]],0),MATCH(FPL_Combined[[#Headers],[Gameweek 32]],FPL_Fixtures_Extract[#Headers],0)),3))</f>
        <v>BOU(A)</v>
      </c>
      <c r="AH610" t="str">
        <f ca="1">IF(RIGHT(FPL_Combined[[#Headers],[Gameweek 33]],2)&lt;$B$622,INDEX(FPL_Results_Extract[Gameweek 08],MATCH($A610,FPL_Results_Extract[[Player]:[Player]],0)),INDEX(Team_Key[[Abbreviation]:[Abbreviation]],MATCH(LEFT(INDEX(FPL_Fixtures_Extract[],MATCH($A610,FPL_Fixtures_Extract[[Player]:[Player]],0),MATCH(FPL_Combined[[#Headers],[Gameweek 33]],FPL_Fixtures_Extract[#Headers],0)),LEN(INDEX(FPL_Fixtures_Extract[],MATCH($A610,FPL_Fixtures_Extract[[Player]:[Player]],0),MATCH(FPL_Combined[[#Headers],[Gameweek 33]],FPL_Fixtures_Extract[#Headers],0)))-4),Team_Key[[Full Name]:[Full Name]],0))&amp;RIGHT(INDEX(FPL_Fixtures_Extract[],MATCH($A610,FPL_Fixtures_Extract[[Player]:[Player]],0),MATCH(FPL_Combined[[#Headers],[Gameweek 33]],FPL_Fixtures_Extract[#Headers],0)),3))</f>
        <v>WBA(H)</v>
      </c>
      <c r="AI610" t="str">
        <f ca="1">IF(RIGHT(FPL_Combined[[#Headers],[Gameweek 34]],2)&lt;$B$622,INDEX(FPL_Results_Extract[Gameweek 09],MATCH($A610,FPL_Results_Extract[[Player]:[Player]],0)),INDEX(Team_Key[[Abbreviation]:[Abbreviation]],MATCH(LEFT(INDEX(FPL_Fixtures_Extract[],MATCH($A610,FPL_Fixtures_Extract[[Player]:[Player]],0),MATCH(FPL_Combined[[#Headers],[Gameweek 34]],FPL_Fixtures_Extract[#Headers],0)),LEN(INDEX(FPL_Fixtures_Extract[],MATCH($A610,FPL_Fixtures_Extract[[Player]:[Player]],0),MATCH(FPL_Combined[[#Headers],[Gameweek 34]],FPL_Fixtures_Extract[#Headers],0)))-4),Team_Key[[Full Name]:[Full Name]],0))&amp;RIGHT(INDEX(FPL_Fixtures_Extract[],MATCH($A610,FPL_Fixtures_Extract[[Player]:[Player]],0),MATCH(FPL_Combined[[#Headers],[Gameweek 34]],FPL_Fixtures_Extract[#Headers],0)),3))</f>
        <v>CHE(A)</v>
      </c>
      <c r="AJ610" t="str">
        <f ca="1">IF(RIGHT(FPL_Combined[[#Headers],[Gameweek 35]],2)&lt;$B$622,INDEX(FPL_Results_Extract[Gameweek 10],MATCH($A610,FPL_Results_Extract[[Player]:[Player]],0)),INDEX(Team_Key[[Abbreviation]:[Abbreviation]],MATCH(LEFT(INDEX(FPL_Fixtures_Extract[],MATCH($A610,FPL_Fixtures_Extract[[Player]:[Player]],0),MATCH(FPL_Combined[[#Headers],[Gameweek 35]],FPL_Fixtures_Extract[#Headers],0)),LEN(INDEX(FPL_Fixtures_Extract[],MATCH($A610,FPL_Fixtures_Extract[[Player]:[Player]],0),MATCH(FPL_Combined[[#Headers],[Gameweek 35]],FPL_Fixtures_Extract[#Headers],0)))-4),Team_Key[[Full Name]:[Full Name]],0))&amp;RIGHT(INDEX(FPL_Fixtures_Extract[],MATCH($A610,FPL_Fixtures_Extract[[Player]:[Player]],0),MATCH(FPL_Combined[[#Headers],[Gameweek 35]],FPL_Fixtures_Extract[#Headers],0)),3))</f>
        <v>STK(H)</v>
      </c>
      <c r="AK610" t="str">
        <f ca="1">IF(RIGHT(FPL_Combined[[#Headers],[Gameweek 36]],2)&lt;$B$622,INDEX(FPL_Results_Extract[Gameweek 11],MATCH($A610,FPL_Results_Extract[[Player]:[Player]],0)),INDEX(Team_Key[[Abbreviation]:[Abbreviation]],MATCH(LEFT(INDEX(FPL_Fixtures_Extract[],MATCH($A610,FPL_Fixtures_Extract[[Player]:[Player]],0),MATCH(FPL_Combined[[#Headers],[Gameweek 36]],FPL_Fixtures_Extract[#Headers],0)),LEN(INDEX(FPL_Fixtures_Extract[],MATCH($A610,FPL_Fixtures_Extract[[Player]:[Player]],0),MATCH(FPL_Combined[[#Headers],[Gameweek 36]],FPL_Fixtures_Extract[#Headers],0)))-4),Team_Key[[Full Name]:[Full Name]],0))&amp;RIGHT(INDEX(FPL_Fixtures_Extract[],MATCH($A610,FPL_Fixtures_Extract[[Player]:[Player]],0),MATCH(FPL_Combined[[#Headers],[Gameweek 36]],FPL_Fixtures_Extract[#Headers],0)),3))</f>
        <v>SOU(A)</v>
      </c>
      <c r="AL610" t="str">
        <f ca="1">IF(RIGHT(FPL_Combined[[#Headers],[Gameweek 37]],2)&lt;$B$622,INDEX(FPL_Results_Extract[Gameweek 12],MATCH($A610,FPL_Results_Extract[[Player]:[Player]],0)),INDEX(Team_Key[[Abbreviation]:[Abbreviation]],MATCH(LEFT(INDEX(FPL_Fixtures_Extract[],MATCH($A610,FPL_Fixtures_Extract[[Player]:[Player]],0),MATCH(FPL_Combined[[#Headers],[Gameweek 37]],FPL_Fixtures_Extract[#Headers],0)),LEN(INDEX(FPL_Fixtures_Extract[],MATCH($A610,FPL_Fixtures_Extract[[Player]:[Player]],0),MATCH(FPL_Combined[[#Headers],[Gameweek 37]],FPL_Fixtures_Extract[#Headers],0)))-4),Team_Key[[Full Name]:[Full Name]],0))&amp;RIGHT(INDEX(FPL_Fixtures_Extract[],MATCH($A610,FPL_Fixtures_Extract[[Player]:[Player]],0),MATCH(FPL_Combined[[#Headers],[Gameweek 37]],FPL_Fixtures_Extract[#Headers],0)),3))</f>
        <v>ARS(H)</v>
      </c>
      <c r="AM610" t="str">
        <f ca="1">IF(RIGHT(FPL_Combined[[#Headers],[Gameweek 38]],2)&lt;$B$622,INDEX(FPL_Results_Extract[Gameweek 13],MATCH($A610,FPL_Results_Extract[[Player]:[Player]],0)),INDEX(Team_Key[[Abbreviation]:[Abbreviation]],MATCH(LEFT(INDEX(FPL_Fixtures_Extract[],MATCH($A610,FPL_Fixtures_Extract[[Player]:[Player]],0),MATCH(FPL_Combined[[#Headers],[Gameweek 38]],FPL_Fixtures_Extract[#Headers],0)),LEN(INDEX(FPL_Fixtures_Extract[],MATCH($A610,FPL_Fixtures_Extract[[Player]:[Player]],0),MATCH(FPL_Combined[[#Headers],[Gameweek 38]],FPL_Fixtures_Extract[#Headers],0)))-4),Team_Key[[Full Name]:[Full Name]],0))&amp;RIGHT(INDEX(FPL_Fixtures_Extract[],MATCH($A610,FPL_Fixtures_Extract[[Player]:[Player]],0),MATCH(FPL_Combined[[#Headers],[Gameweek 38]],FPL_Fixtures_Extract[#Headers],0)),3))</f>
        <v>SWA(A)</v>
      </c>
    </row>
    <row r="611" spans="1:39" x14ac:dyDescent="0.45">
      <c r="A611" t="s">
        <v>463</v>
      </c>
      <c r="B611" t="str">
        <f ca="1">IF(RIGHT(FPL_Combined[[#Headers],[Gameweek 01]],2)&lt;$B$622,INDEX(FPL_Results_Extract[Gameweek 01],MATCH($A611,FPL_Results_Extract[[Player]:[Player]],0)),INDEX(Team_Key[[Abbreviation]:[Abbreviation]],MATCH(LEFT(INDEX(FPL_Fixtures_Extract[],MATCH($A611,FPL_Fixtures_Extract[[Player]:[Player]],0),MATCH(FPL_Combined[[#Headers],[Gameweek 01]],FPL_Fixtures_Extract[#Headers],0)),LEN(INDEX(FPL_Fixtures_Extract[],MATCH($A611,FPL_Fixtures_Extract[[Player]:[Player]],0),MATCH(FPL_Combined[[#Headers],[Gameweek 01]],FPL_Fixtures_Extract[#Headers],0)))-4),Team_Key[[Full Name]:[Full Name]],0))&amp;RIGHT(INDEX(FPL_Fixtures_Extract[],MATCH($A611,FPL_Fixtures_Extract[[Player]:[Player]],0),MATCH(FPL_Combined[[#Headers],[Gameweek 01]],FPL_Fixtures_Extract[#Headers],0)),3))</f>
        <v>MCI(H) 0-3</v>
      </c>
      <c r="C611" t="str">
        <f ca="1">IF(RIGHT(FPL_Combined[[#Headers],[Gameweek 02]],2)&lt;$B$622,INDEX(FPL_Results_Extract[Gameweek 02],MATCH($A611,FPL_Results_Extract[[Player]:[Player]],0)),INDEX(Team_Key[[Abbreviation]:[Abbreviation]],MATCH(LEFT(INDEX(FPL_Fixtures_Extract[],MATCH($A611,FPL_Fixtures_Extract[[Player]:[Player]],0),MATCH(FPL_Combined[[#Headers],[Gameweek 02]],FPL_Fixtures_Extract[#Headers],0)),LEN(INDEX(FPL_Fixtures_Extract[],MATCH($A611,FPL_Fixtures_Extract[[Player]:[Player]],0),MATCH(FPL_Combined[[#Headers],[Gameweek 02]],FPL_Fixtures_Extract[#Headers],0)))-4),Team_Key[[Full Name]:[Full Name]],0))&amp;RIGHT(INDEX(FPL_Fixtures_Extract[],MATCH($A611,FPL_Fixtures_Extract[[Player]:[Player]],0),MATCH(FPL_Combined[[#Headers],[Gameweek 02]],FPL_Fixtures_Extract[#Headers],0)),3))</f>
        <v>WAT(A) 0-0</v>
      </c>
      <c r="D611" t="str">
        <f ca="1">IF(RIGHT(FPL_Combined[[#Headers],[Gameweek 03]],2)&lt;$B$622,INDEX(FPL_Results_Extract[Gameweek 03],MATCH($A611,FPL_Results_Extract[[Player]:[Player]],0)),INDEX(Team_Key[[Abbreviation]:[Abbreviation]],MATCH(LEFT(INDEX(FPL_Fixtures_Extract[],MATCH($A611,FPL_Fixtures_Extract[[Player]:[Player]],0),MATCH(FPL_Combined[[#Headers],[Gameweek 03]],FPL_Fixtures_Extract[#Headers],0)),LEN(INDEX(FPL_Fixtures_Extract[],MATCH($A611,FPL_Fixtures_Extract[[Player]:[Player]],0),MATCH(FPL_Combined[[#Headers],[Gameweek 03]],FPL_Fixtures_Extract[#Headers],0)))-4),Team_Key[[Full Name]:[Full Name]],0))&amp;RIGHT(INDEX(FPL_Fixtures_Extract[],MATCH($A611,FPL_Fixtures_Extract[[Player]:[Player]],0),MATCH(FPL_Combined[[#Headers],[Gameweek 03]],FPL_Fixtures_Extract[#Headers],0)),3))</f>
        <v>CHE(H) 2-3</v>
      </c>
      <c r="E611" t="str">
        <f ca="1">IF(RIGHT(FPL_Combined[[#Headers],[Gameweek 04]],2)&lt;$B$622,INDEX(FPL_Results_Extract[Gameweek 04],MATCH($A611,FPL_Results_Extract[[Player]:[Player]],0)),INDEX(Team_Key[[Abbreviation]:[Abbreviation]],MATCH(LEFT(INDEX(FPL_Fixtures_Extract[],MATCH($A611,FPL_Fixtures_Extract[[Player]:[Player]],0),MATCH(FPL_Combined[[#Headers],[Gameweek 04]],FPL_Fixtures_Extract[#Headers],0)),LEN(INDEX(FPL_Fixtures_Extract[],MATCH($A611,FPL_Fixtures_Extract[[Player]:[Player]],0),MATCH(FPL_Combined[[#Headers],[Gameweek 04]],FPL_Fixtures_Extract[#Headers],0)))-4),Team_Key[[Full Name]:[Full Name]],0))&amp;RIGHT(INDEX(FPL_Fixtures_Extract[],MATCH($A611,FPL_Fixtures_Extract[[Player]:[Player]],0),MATCH(FPL_Combined[[#Headers],[Gameweek 04]],FPL_Fixtures_Extract[#Headers],0)),3))</f>
        <v>STK(A) 1-0</v>
      </c>
      <c r="F611" t="str">
        <f ca="1">IF(RIGHT(FPL_Combined[[#Headers],[Gameweek 05]],2)&lt;$B$622,INDEX(FPL_Results_Extract[Gameweek 05],MATCH($A611,FPL_Results_Extract[[Player]:[Player]],0)),INDEX(Team_Key[[Abbreviation]:[Abbreviation]],MATCH(LEFT(INDEX(FPL_Fixtures_Extract[],MATCH($A611,FPL_Fixtures_Extract[[Player]:[Player]],0),MATCH(FPL_Combined[[#Headers],[Gameweek 05]],FPL_Fixtures_Extract[#Headers],0)),LEN(INDEX(FPL_Fixtures_Extract[],MATCH($A611,FPL_Fixtures_Extract[[Player]:[Player]],0),MATCH(FPL_Combined[[#Headers],[Gameweek 05]],FPL_Fixtures_Extract[#Headers],0)))-4),Team_Key[[Full Name]:[Full Name]],0))&amp;RIGHT(INDEX(FPL_Fixtures_Extract[],MATCH($A611,FPL_Fixtures_Extract[[Player]:[Player]],0),MATCH(FPL_Combined[[#Headers],[Gameweek 05]],FPL_Fixtures_Extract[#Headers],0)),3))</f>
        <v>SOU(H) 0-0</v>
      </c>
      <c r="G611" t="str">
        <f ca="1">IF(RIGHT(FPL_Combined[[#Headers],[Gameweek 06]],2)&lt;$B$622,INDEX(FPL_Results_Extract[Gameweek 06],MATCH($A611,FPL_Results_Extract[[Player]:[Player]],0)),INDEX(Team_Key[[Abbreviation]:[Abbreviation]],MATCH(LEFT(INDEX(FPL_Fixtures_Extract[],MATCH($A611,FPL_Fixtures_Extract[[Player]:[Player]],0),MATCH(FPL_Combined[[#Headers],[Gameweek 06]],FPL_Fixtures_Extract[#Headers],0)),LEN(INDEX(FPL_Fixtures_Extract[],MATCH($A611,FPL_Fixtures_Extract[[Player]:[Player]],0),MATCH(FPL_Combined[[#Headers],[Gameweek 06]],FPL_Fixtures_Extract[#Headers],0)))-4),Team_Key[[Full Name]:[Full Name]],0))&amp;RIGHT(INDEX(FPL_Fixtures_Extract[],MATCH($A611,FPL_Fixtures_Extract[[Player]:[Player]],0),MATCH(FPL_Combined[[#Headers],[Gameweek 06]],FPL_Fixtures_Extract[#Headers],0)),3))</f>
        <v>AVL(A) 1-0</v>
      </c>
      <c r="H611" t="str">
        <f ca="1">IF(RIGHT(FPL_Combined[[#Headers],[Gameweek 07]],2)&lt;$B$622,INDEX(FPL_Results_Extract[Gameweek 07],MATCH($A611,FPL_Results_Extract[[Player]:[Player]],0)),INDEX(Team_Key[[Abbreviation]:[Abbreviation]],MATCH(LEFT(INDEX(FPL_Fixtures_Extract[],MATCH($A611,FPL_Fixtures_Extract[[Player]:[Player]],0),MATCH(FPL_Combined[[#Headers],[Gameweek 07]],FPL_Fixtures_Extract[#Headers],0)),LEN(INDEX(FPL_Fixtures_Extract[],MATCH($A611,FPL_Fixtures_Extract[[Player]:[Player]],0),MATCH(FPL_Combined[[#Headers],[Gameweek 07]],FPL_Fixtures_Extract[#Headers],0)))-4),Team_Key[[Full Name]:[Full Name]],0))&amp;RIGHT(INDEX(FPL_Fixtures_Extract[],MATCH($A611,FPL_Fixtures_Extract[[Player]:[Player]],0),MATCH(FPL_Combined[[#Headers],[Gameweek 07]],FPL_Fixtures_Extract[#Headers],0)),3))</f>
        <v>EVE(H) 2-3</v>
      </c>
      <c r="I611" t="str">
        <f ca="1">IF(RIGHT(FPL_Combined[[#Headers],[Gameweek 08]],2)&lt;$B$622,INDEX(FPL_Results_Extract[Gameweek 08],MATCH($A611,FPL_Results_Extract[[Player]:[Player]],0)),INDEX(Team_Key[[Abbreviation]:[Abbreviation]],MATCH(LEFT(INDEX(FPL_Fixtures_Extract[],MATCH($A611,FPL_Fixtures_Extract[[Player]:[Player]],0),MATCH(FPL_Combined[[#Headers],[Gameweek 08]],FPL_Fixtures_Extract[#Headers],0)),LEN(INDEX(FPL_Fixtures_Extract[],MATCH($A611,FPL_Fixtures_Extract[[Player]:[Player]],0),MATCH(FPL_Combined[[#Headers],[Gameweek 08]],FPL_Fixtures_Extract[#Headers],0)))-4),Team_Key[[Full Name]:[Full Name]],0))&amp;RIGHT(INDEX(FPL_Fixtures_Extract[],MATCH($A611,FPL_Fixtures_Extract[[Player]:[Player]],0),MATCH(FPL_Combined[[#Headers],[Gameweek 08]],FPL_Fixtures_Extract[#Headers],0)),3))</f>
        <v>CRY(A) 0-2</v>
      </c>
      <c r="J611" t="str">
        <f ca="1">IF(RIGHT(FPL_Combined[[#Headers],[Gameweek 09]],2)&lt;$B$622,INDEX(FPL_Results_Extract[Gameweek 09],MATCH($A611,FPL_Results_Extract[[Player]:[Player]],0)),INDEX(Team_Key[[Abbreviation]:[Abbreviation]],MATCH(LEFT(INDEX(FPL_Fixtures_Extract[],MATCH($A611,FPL_Fixtures_Extract[[Player]:[Player]],0),MATCH(FPL_Combined[[#Headers],[Gameweek 09]],FPL_Fixtures_Extract[#Headers],0)),LEN(INDEX(FPL_Fixtures_Extract[],MATCH($A611,FPL_Fixtures_Extract[[Player]:[Player]],0),MATCH(FPL_Combined[[#Headers],[Gameweek 09]],FPL_Fixtures_Extract[#Headers],0)))-4),Team_Key[[Full Name]:[Full Name]],0))&amp;RIGHT(INDEX(FPL_Fixtures_Extract[],MATCH($A611,FPL_Fixtures_Extract[[Player]:[Player]],0),MATCH(FPL_Combined[[#Headers],[Gameweek 09]],FPL_Fixtures_Extract[#Headers],0)),3))</f>
        <v>SUN(H) 1-0</v>
      </c>
      <c r="K611" t="str">
        <f ca="1">IF(RIGHT(FPL_Combined[[#Headers],[Gameweek 10]],2)&lt;$B$622,INDEX(FPL_Results_Extract[Gameweek 10],MATCH($A611,FPL_Results_Extract[[Player]:[Player]],0)),INDEX(Team_Key[[Abbreviation]:[Abbreviation]],MATCH(LEFT(INDEX(FPL_Fixtures_Extract[],MATCH($A611,FPL_Fixtures_Extract[[Player]:[Player]],0),MATCH(FPL_Combined[[#Headers],[Gameweek 10]],FPL_Fixtures_Extract[#Headers],0)),LEN(INDEX(FPL_Fixtures_Extract[],MATCH($A611,FPL_Fixtures_Extract[[Player]:[Player]],0),MATCH(FPL_Combined[[#Headers],[Gameweek 10]],FPL_Fixtures_Extract[#Headers],0)))-4),Team_Key[[Full Name]:[Full Name]],0))&amp;RIGHT(INDEX(FPL_Fixtures_Extract[],MATCH($A611,FPL_Fixtures_Extract[[Player]:[Player]],0),MATCH(FPL_Combined[[#Headers],[Gameweek 10]],FPL_Fixtures_Extract[#Headers],0)),3))</f>
        <v>NOR(A) 1-0</v>
      </c>
      <c r="L611" t="str">
        <f ca="1">IF(RIGHT(FPL_Combined[[#Headers],[Gameweek 11]],2)&lt;$B$622,INDEX(FPL_Results_Extract[Gameweek 11],MATCH($A611,FPL_Results_Extract[[Player]:[Player]],0)),INDEX(Team_Key[[Abbreviation]:[Abbreviation]],MATCH(LEFT(INDEX(FPL_Fixtures_Extract[],MATCH($A611,FPL_Fixtures_Extract[[Player]:[Player]],0),MATCH(FPL_Combined[[#Headers],[Gameweek 11]],FPL_Fixtures_Extract[#Headers],0)),LEN(INDEX(FPL_Fixtures_Extract[],MATCH($A611,FPL_Fixtures_Extract[[Player]:[Player]],0),MATCH(FPL_Combined[[#Headers],[Gameweek 11]],FPL_Fixtures_Extract[#Headers],0)))-4),Team_Key[[Full Name]:[Full Name]],0))&amp;RIGHT(INDEX(FPL_Fixtures_Extract[],MATCH($A611,FPL_Fixtures_Extract[[Player]:[Player]],0),MATCH(FPL_Combined[[#Headers],[Gameweek 11]],FPL_Fixtures_Extract[#Headers],0)),3))</f>
        <v>LEI(H) 2-3</v>
      </c>
      <c r="M611" t="str">
        <f ca="1">IF(RIGHT(FPL_Combined[[#Headers],[Gameweek 12]],2)&lt;$B$622,INDEX(FPL_Results_Extract[Gameweek 12],MATCH($A611,FPL_Results_Extract[[Player]:[Player]],0)),INDEX(Team_Key[[Abbreviation]:[Abbreviation]],MATCH(LEFT(INDEX(FPL_Fixtures_Extract[],MATCH($A611,FPL_Fixtures_Extract[[Player]:[Player]],0),MATCH(FPL_Combined[[#Headers],[Gameweek 12]],FPL_Fixtures_Extract[#Headers],0)),LEN(INDEX(FPL_Fixtures_Extract[],MATCH($A611,FPL_Fixtures_Extract[[Player]:[Player]],0),MATCH(FPL_Combined[[#Headers],[Gameweek 12]],FPL_Fixtures_Extract[#Headers],0)))-4),Team_Key[[Full Name]:[Full Name]],0))&amp;RIGHT(INDEX(FPL_Fixtures_Extract[],MATCH($A611,FPL_Fixtures_Extract[[Player]:[Player]],0),MATCH(FPL_Combined[[#Headers],[Gameweek 12]],FPL_Fixtures_Extract[#Headers],0)),3))</f>
        <v>MUN(A) 0-2</v>
      </c>
      <c r="N611" t="str">
        <f ca="1">IF(RIGHT(FPL_Combined[[#Headers],[Gameweek 13]],2)&lt;$B$622,INDEX(FPL_Results_Extract[Gameweek 13],MATCH($A611,FPL_Results_Extract[[Player]:[Player]],0)),INDEX(Team_Key[[Abbreviation]:[Abbreviation]],MATCH(LEFT(INDEX(FPL_Fixtures_Extract[],MATCH($A611,FPL_Fixtures_Extract[[Player]:[Player]],0),MATCH(FPL_Combined[[#Headers],[Gameweek 13]],FPL_Fixtures_Extract[#Headers],0)),LEN(INDEX(FPL_Fixtures_Extract[],MATCH($A611,FPL_Fixtures_Extract[[Player]:[Player]],0),MATCH(FPL_Combined[[#Headers],[Gameweek 13]],FPL_Fixtures_Extract[#Headers],0)))-4),Team_Key[[Full Name]:[Full Name]],0))&amp;RIGHT(INDEX(FPL_Fixtures_Extract[],MATCH($A611,FPL_Fixtures_Extract[[Player]:[Player]],0),MATCH(FPL_Combined[[#Headers],[Gameweek 13]],FPL_Fixtures_Extract[#Headers],0)),3))</f>
        <v>ARS(H) 2-1</v>
      </c>
      <c r="O611" t="str">
        <f ca="1">IF(RIGHT(FPL_Combined[[#Headers],[Gameweek 14]],2)&lt;$B$622,INDEX(FPL_Results_Extract[Gameweek 14],MATCH($A611,FPL_Results_Extract[[Player]:[Player]],0)),INDEX(Team_Key[[Abbreviation]:[Abbreviation]],MATCH(LEFT(INDEX(FPL_Fixtures_Extract[],MATCH($A611,FPL_Fixtures_Extract[[Player]:[Player]],0),MATCH(FPL_Combined[[#Headers],[Gameweek 14]],FPL_Fixtures_Extract[#Headers],0)),LEN(INDEX(FPL_Fixtures_Extract[],MATCH($A611,FPL_Fixtures_Extract[[Player]:[Player]],0),MATCH(FPL_Combined[[#Headers],[Gameweek 14]],FPL_Fixtures_Extract[#Headers],0)))-4),Team_Key[[Full Name]:[Full Name]],0))&amp;RIGHT(INDEX(FPL_Fixtures_Extract[],MATCH($A611,FPL_Fixtures_Extract[[Player]:[Player]],0),MATCH(FPL_Combined[[#Headers],[Gameweek 14]],FPL_Fixtures_Extract[#Headers],0)),3))</f>
        <v>WHU(A) 1-1</v>
      </c>
      <c r="P611" t="str">
        <f ca="1">IF(RIGHT(FPL_Combined[[#Headers],[Gameweek 15]],2)&lt;$B$622,INDEX(FPL_Results_Extract[Gameweek 15],MATCH($A611,FPL_Results_Extract[[Player]:[Player]],0)),INDEX(Team_Key[[Abbreviation]:[Abbreviation]],MATCH(LEFT(INDEX(FPL_Fixtures_Extract[],MATCH($A611,FPL_Fixtures_Extract[[Player]:[Player]],0),MATCH(FPL_Combined[[#Headers],[Gameweek 15]],FPL_Fixtures_Extract[#Headers],0)),LEN(INDEX(FPL_Fixtures_Extract[],MATCH($A611,FPL_Fixtures_Extract[[Player]:[Player]],0),MATCH(FPL_Combined[[#Headers],[Gameweek 15]],FPL_Fixtures_Extract[#Headers],0)))-4),Team_Key[[Full Name]:[Full Name]],0))&amp;RIGHT(INDEX(FPL_Fixtures_Extract[],MATCH($A611,FPL_Fixtures_Extract[[Player]:[Player]],0),MATCH(FPL_Combined[[#Headers],[Gameweek 15]],FPL_Fixtures_Extract[#Headers],0)),3))</f>
        <v>TOT(H) 1-1</v>
      </c>
      <c r="Q611" t="str">
        <f ca="1">IF(RIGHT(FPL_Combined[[#Headers],[Gameweek 16]],2)&lt;$B$622,INDEX(FPL_Results_Extract[Gameweek 16],MATCH($A611,FPL_Results_Extract[[Player]:[Player]],0)),INDEX(Team_Key[[Abbreviation]:[Abbreviation]],MATCH(LEFT(INDEX(FPL_Fixtures_Extract[],MATCH($A611,FPL_Fixtures_Extract[[Player]:[Player]],0),MATCH(FPL_Combined[[#Headers],[Gameweek 16]],FPL_Fixtures_Extract[#Headers],0)),LEN(INDEX(FPL_Fixtures_Extract[],MATCH($A611,FPL_Fixtures_Extract[[Player]:[Player]],0),MATCH(FPL_Combined[[#Headers],[Gameweek 16]],FPL_Fixtures_Extract[#Headers],0)))-4),Team_Key[[Full Name]:[Full Name]],0))&amp;RIGHT(INDEX(FPL_Fixtures_Extract[],MATCH($A611,FPL_Fixtures_Extract[[Player]:[Player]],0),MATCH(FPL_Combined[[#Headers],[Gameweek 16]],FPL_Fixtures_Extract[#Headers],0)),3))</f>
        <v>LIV(A) 2-2</v>
      </c>
      <c r="R611" t="str">
        <f ca="1">IF(RIGHT(FPL_Combined[[#Headers],[Gameweek 17]],2)&lt;$B$622,INDEX(FPL_Results_Extract[Gameweek 17],MATCH($A611,FPL_Results_Extract[[Player]:[Player]],0)),INDEX(Team_Key[[Abbreviation]:[Abbreviation]],MATCH(LEFT(INDEX(FPL_Fixtures_Extract[],MATCH($A611,FPL_Fixtures_Extract[[Player]:[Player]],0),MATCH(FPL_Combined[[#Headers],[Gameweek 17]],FPL_Fixtures_Extract[#Headers],0)),LEN(INDEX(FPL_Fixtures_Extract[],MATCH($A611,FPL_Fixtures_Extract[[Player]:[Player]],0),MATCH(FPL_Combined[[#Headers],[Gameweek 17]],FPL_Fixtures_Extract[#Headers],0)))-4),Team_Key[[Full Name]:[Full Name]],0))&amp;RIGHT(INDEX(FPL_Fixtures_Extract[],MATCH($A611,FPL_Fixtures_Extract[[Player]:[Player]],0),MATCH(FPL_Combined[[#Headers],[Gameweek 17]],FPL_Fixtures_Extract[#Headers],0)),3))</f>
        <v>BOU(H) 1-2</v>
      </c>
      <c r="S611" t="str">
        <f ca="1">IF(RIGHT(FPL_Combined[[#Headers],[Gameweek 18]],2)&lt;$B$622,INDEX(FPL_Results_Extract[Gameweek 18],MATCH($A611,FPL_Results_Extract[[Player]:[Player]],0)),INDEX(Team_Key[[Abbreviation]:[Abbreviation]],MATCH(LEFT(INDEX(FPL_Fixtures_Extract[],MATCH($A611,FPL_Fixtures_Extract[[Player]:[Player]],0),MATCH(FPL_Combined[[#Headers],[Gameweek 18]],FPL_Fixtures_Extract[#Headers],0)),LEN(INDEX(FPL_Fixtures_Extract[],MATCH($A611,FPL_Fixtures_Extract[[Player]:[Player]],0),MATCH(FPL_Combined[[#Headers],[Gameweek 18]],FPL_Fixtures_Extract[#Headers],0)))-4),Team_Key[[Full Name]:[Full Name]],0))&amp;RIGHT(INDEX(FPL_Fixtures_Extract[],MATCH($A611,FPL_Fixtures_Extract[[Player]:[Player]],0),MATCH(FPL_Combined[[#Headers],[Gameweek 18]],FPL_Fixtures_Extract[#Headers],0)),3))</f>
        <v>SWA(A) 0-1</v>
      </c>
      <c r="T611" t="str">
        <f ca="1">IF(RIGHT(FPL_Combined[[#Headers],[Gameweek 19]],2)&lt;$B$622,INDEX(FPL_Results_Extract[Gameweek 19],MATCH($A611,FPL_Results_Extract[[Player]:[Player]],0)),INDEX(Team_Key[[Abbreviation]:[Abbreviation]],MATCH(LEFT(INDEX(FPL_Fixtures_Extract[],MATCH($A611,FPL_Fixtures_Extract[[Player]:[Player]],0),MATCH(FPL_Combined[[#Headers],[Gameweek 19]],FPL_Fixtures_Extract[#Headers],0)),LEN(INDEX(FPL_Fixtures_Extract[],MATCH($A611,FPL_Fixtures_Extract[[Player]:[Player]],0),MATCH(FPL_Combined[[#Headers],[Gameweek 19]],FPL_Fixtures_Extract[#Headers],0)))-4),Team_Key[[Full Name]:[Full Name]],0))&amp;RIGHT(INDEX(FPL_Fixtures_Extract[],MATCH($A611,FPL_Fixtures_Extract[[Player]:[Player]],0),MATCH(FPL_Combined[[#Headers],[Gameweek 19]],FPL_Fixtures_Extract[#Headers],0)),3))</f>
        <v>NEW(H) 1-0</v>
      </c>
      <c r="U611" t="str">
        <f ca="1">IF(RIGHT(FPL_Combined[[#Headers],[Gameweek 20]],2)&lt;$B$622,INDEX(FPL_Results_Extract[Gameweek 20],MATCH($A611,FPL_Results_Extract[[Player]:[Player]],0)),INDEX(Team_Key[[Abbreviation]:[Abbreviation]],MATCH(LEFT(INDEX(FPL_Fixtures_Extract[],MATCH($A611,FPL_Fixtures_Extract[[Player]:[Player]],0),MATCH(FPL_Combined[[#Headers],[Gameweek 20]],FPL_Fixtures_Extract[#Headers],0)),LEN(INDEX(FPL_Fixtures_Extract[],MATCH($A611,FPL_Fixtures_Extract[[Player]:[Player]],0),MATCH(FPL_Combined[[#Headers],[Gameweek 20]],FPL_Fixtures_Extract[#Headers],0)))-4),Team_Key[[Full Name]:[Full Name]],0))&amp;RIGHT(INDEX(FPL_Fixtures_Extract[],MATCH($A611,FPL_Fixtures_Extract[[Player]:[Player]],0),MATCH(FPL_Combined[[#Headers],[Gameweek 20]],FPL_Fixtures_Extract[#Headers],0)),3))</f>
        <v>STK(H) 2-1</v>
      </c>
      <c r="V611" t="str">
        <f ca="1">IF(RIGHT(FPL_Combined[[#Headers],[Gameweek 21]],2)&lt;$B$622,INDEX(FPL_Results_Extract[Gameweek 21],MATCH($A611,FPL_Results_Extract[[Player]:[Player]],0)),INDEX(Team_Key[[Abbreviation]:[Abbreviation]],MATCH(LEFT(INDEX(FPL_Fixtures_Extract[],MATCH($A611,FPL_Fixtures_Extract[[Player]:[Player]],0),MATCH(FPL_Combined[[#Headers],[Gameweek 21]],FPL_Fixtures_Extract[#Headers],0)),LEN(INDEX(FPL_Fixtures_Extract[],MATCH($A611,FPL_Fixtures_Extract[[Player]:[Player]],0),MATCH(FPL_Combined[[#Headers],[Gameweek 21]],FPL_Fixtures_Extract[#Headers],0)))-4),Team_Key[[Full Name]:[Full Name]],0))&amp;RIGHT(INDEX(FPL_Fixtures_Extract[],MATCH($A611,FPL_Fixtures_Extract[[Player]:[Player]],0),MATCH(FPL_Combined[[#Headers],[Gameweek 21]],FPL_Fixtures_Extract[#Headers],0)),3))</f>
        <v>CHE(A) 2-2</v>
      </c>
      <c r="W611" t="str">
        <f ca="1">IF(RIGHT(FPL_Combined[[#Headers],[Gameweek 22]],2)&lt;$B$622,INDEX(FPL_Results_Extract[Gameweek 22],MATCH($A611,FPL_Results_Extract[[Player]:[Player]],0)),INDEX(Team_Key[[Abbreviation]:[Abbreviation]],MATCH(LEFT(INDEX(FPL_Fixtures_Extract[],MATCH($A611,FPL_Fixtures_Extract[[Player]:[Player]],0),MATCH(FPL_Combined[[#Headers],[Gameweek 22]],FPL_Fixtures_Extract[#Headers],0)),LEN(INDEX(FPL_Fixtures_Extract[],MATCH($A611,FPL_Fixtures_Extract[[Player]:[Player]],0),MATCH(FPL_Combined[[#Headers],[Gameweek 22]],FPL_Fixtures_Extract[#Headers],0)))-4),Team_Key[[Full Name]:[Full Name]],0))&amp;RIGHT(INDEX(FPL_Fixtures_Extract[],MATCH($A611,FPL_Fixtures_Extract[[Player]:[Player]],0),MATCH(FPL_Combined[[#Headers],[Gameweek 22]],FPL_Fixtures_Extract[#Headers],0)),3))</f>
        <v>SOU(A) 0-3</v>
      </c>
      <c r="X611" t="str">
        <f ca="1">IF(RIGHT(FPL_Combined[[#Headers],[Gameweek 23]],2)&lt;$B$622,INDEX(FPL_Results_Extract[Gameweek 23],MATCH($A611,FPL_Results_Extract[[Player]:[Player]],0)),INDEX(Team_Key[[Abbreviation]:[Abbreviation]],MATCH(LEFT(INDEX(FPL_Fixtures_Extract[],MATCH($A611,FPL_Fixtures_Extract[[Player]:[Player]],0),MATCH(FPL_Combined[[#Headers],[Gameweek 23]],FPL_Fixtures_Extract[#Headers],0)),LEN(INDEX(FPL_Fixtures_Extract[],MATCH($A611,FPL_Fixtures_Extract[[Player]:[Player]],0),MATCH(FPL_Combined[[#Headers],[Gameweek 23]],FPL_Fixtures_Extract[#Headers],0)))-4),Team_Key[[Full Name]:[Full Name]],0))&amp;RIGHT(INDEX(FPL_Fixtures_Extract[],MATCH($A611,FPL_Fixtures_Extract[[Player]:[Player]],0),MATCH(FPL_Combined[[#Headers],[Gameweek 23]],FPL_Fixtures_Extract[#Headers],0)),3))</f>
        <v>AVL(H) 0-0</v>
      </c>
      <c r="Y611" t="str">
        <f ca="1">IF(RIGHT(FPL_Combined[[#Headers],[Gameweek 24]],2)&lt;$B$622,INDEX(FPL_Results_Extract[Team],MATCH($A611,FPL_Results_Extract[[Player]:[Player]],0)),INDEX(Team_Key[[Abbreviation]:[Abbreviation]],MATCH(LEFT(INDEX(FPL_Fixtures_Extract[],MATCH($A611,FPL_Fixtures_Extract[[Player]:[Player]],0),MATCH(FPL_Combined[[#Headers],[Gameweek 24]],FPL_Fixtures_Extract[#Headers],0)),LEN(INDEX(FPL_Fixtures_Extract[],MATCH($A611,FPL_Fixtures_Extract[[Player]:[Player]],0),MATCH(FPL_Combined[[#Headers],[Gameweek 24]],FPL_Fixtures_Extract[#Headers],0)))-4),Team_Key[[Full Name]:[Full Name]],0))&amp;RIGHT(INDEX(FPL_Fixtures_Extract[],MATCH($A611,FPL_Fixtures_Extract[[Player]:[Player]],0),MATCH(FPL_Combined[[#Headers],[Gameweek 24]],FPL_Fixtures_Extract[#Headers],0)),3))</f>
        <v>WBA</v>
      </c>
      <c r="Z611" t="str">
        <f ca="1">IF(RIGHT(FPL_Combined[[#Headers],[Gameweek 25]],2)&lt;$B$622,INDEX(FPL_Results_Extract[Player],MATCH($A611,FPL_Results_Extract[[Player]:[Player]],0)),INDEX(Team_Key[[Abbreviation]:[Abbreviation]],MATCH(LEFT(INDEX(FPL_Fixtures_Extract[],MATCH($A611,FPL_Fixtures_Extract[[Player]:[Player]],0),MATCH(FPL_Combined[[#Headers],[Gameweek 25]],FPL_Fixtures_Extract[#Headers],0)),LEN(INDEX(FPL_Fixtures_Extract[],MATCH($A611,FPL_Fixtures_Extract[[Player]:[Player]],0),MATCH(FPL_Combined[[#Headers],[Gameweek 25]],FPL_Fixtures_Extract[#Headers],0)))-4),Team_Key[[Full Name]:[Full Name]],0))&amp;RIGHT(INDEX(FPL_Fixtures_Extract[],MATCH($A611,FPL_Fixtures_Extract[[Player]:[Player]],0),MATCH(FPL_Combined[[#Headers],[Gameweek 25]],FPL_Fixtures_Extract[#Headers],0)),3))</f>
        <v>Yacob</v>
      </c>
      <c r="AA611" t="str">
        <f ca="1">IF(RIGHT(FPL_Combined[[#Headers],[Gameweek 26]],2)&lt;$B$622,INDEX(FPL_Results_Extract[Gameweek 01],MATCH($A611,FPL_Results_Extract[[Player]:[Player]],0)),INDEX(Team_Key[[Abbreviation]:[Abbreviation]],MATCH(LEFT(INDEX(FPL_Fixtures_Extract[],MATCH($A611,FPL_Fixtures_Extract[[Player]:[Player]],0),MATCH(FPL_Combined[[#Headers],[Gameweek 26]],FPL_Fixtures_Extract[#Headers],0)),LEN(INDEX(FPL_Fixtures_Extract[],MATCH($A611,FPL_Fixtures_Extract[[Player]:[Player]],0),MATCH(FPL_Combined[[#Headers],[Gameweek 26]],FPL_Fixtures_Extract[#Headers],0)))-4),Team_Key[[Full Name]:[Full Name]],0))&amp;RIGHT(INDEX(FPL_Fixtures_Extract[],MATCH($A611,FPL_Fixtures_Extract[[Player]:[Player]],0),MATCH(FPL_Combined[[#Headers],[Gameweek 26]],FPL_Fixtures_Extract[#Headers],0)),3))</f>
        <v>MCI(H) 0-3</v>
      </c>
      <c r="AB611" t="str">
        <f ca="1">IF(RIGHT(FPL_Combined[[#Headers],[Gameweek 27]],2)&lt;$B$622,INDEX(FPL_Results_Extract[Gameweek 02],MATCH($A611,FPL_Results_Extract[[Player]:[Player]],0)),INDEX(Team_Key[[Abbreviation]:[Abbreviation]],MATCH(LEFT(INDEX(FPL_Fixtures_Extract[],MATCH($A611,FPL_Fixtures_Extract[[Player]:[Player]],0),MATCH(FPL_Combined[[#Headers],[Gameweek 27]],FPL_Fixtures_Extract[#Headers],0)),LEN(INDEX(FPL_Fixtures_Extract[],MATCH($A611,FPL_Fixtures_Extract[[Player]:[Player]],0),MATCH(FPL_Combined[[#Headers],[Gameweek 27]],FPL_Fixtures_Extract[#Headers],0)))-4),Team_Key[[Full Name]:[Full Name]],0))&amp;RIGHT(INDEX(FPL_Fixtures_Extract[],MATCH($A611,FPL_Fixtures_Extract[[Player]:[Player]],0),MATCH(FPL_Combined[[#Headers],[Gameweek 27]],FPL_Fixtures_Extract[#Headers],0)),3))</f>
        <v>WAT(A) 0-0</v>
      </c>
      <c r="AC611" t="str">
        <f ca="1">IF(RIGHT(FPL_Combined[[#Headers],[Gameweek 28]],2)&lt;$B$622,INDEX(FPL_Results_Extract[Gameweek 03],MATCH($A611,FPL_Results_Extract[[Player]:[Player]],0)),INDEX(Team_Key[[Abbreviation]:[Abbreviation]],MATCH(LEFT(INDEX(FPL_Fixtures_Extract[],MATCH($A611,FPL_Fixtures_Extract[[Player]:[Player]],0),MATCH(FPL_Combined[[#Headers],[Gameweek 28]],FPL_Fixtures_Extract[#Headers],0)),LEN(INDEX(FPL_Fixtures_Extract[],MATCH($A611,FPL_Fixtures_Extract[[Player]:[Player]],0),MATCH(FPL_Combined[[#Headers],[Gameweek 28]],FPL_Fixtures_Extract[#Headers],0)))-4),Team_Key[[Full Name]:[Full Name]],0))&amp;RIGHT(INDEX(FPL_Fixtures_Extract[],MATCH($A611,FPL_Fixtures_Extract[[Player]:[Player]],0),MATCH(FPL_Combined[[#Headers],[Gameweek 28]],FPL_Fixtures_Extract[#Headers],0)),3))</f>
        <v>CHE(H) 2-3</v>
      </c>
      <c r="AD611" t="str">
        <f ca="1">IF(RIGHT(FPL_Combined[[#Headers],[Gameweek 29]],2)&lt;$B$622,INDEX(FPL_Results_Extract[Gameweek 04],MATCH($A611,FPL_Results_Extract[[Player]:[Player]],0)),INDEX(Team_Key[[Abbreviation]:[Abbreviation]],MATCH(LEFT(INDEX(FPL_Fixtures_Extract[],MATCH($A611,FPL_Fixtures_Extract[[Player]:[Player]],0),MATCH(FPL_Combined[[#Headers],[Gameweek 29]],FPL_Fixtures_Extract[#Headers],0)),LEN(INDEX(FPL_Fixtures_Extract[],MATCH($A611,FPL_Fixtures_Extract[[Player]:[Player]],0),MATCH(FPL_Combined[[#Headers],[Gameweek 29]],FPL_Fixtures_Extract[#Headers],0)))-4),Team_Key[[Full Name]:[Full Name]],0))&amp;RIGHT(INDEX(FPL_Fixtures_Extract[],MATCH($A611,FPL_Fixtures_Extract[[Player]:[Player]],0),MATCH(FPL_Combined[[#Headers],[Gameweek 29]],FPL_Fixtures_Extract[#Headers],0)),3))</f>
        <v>MUN(H)</v>
      </c>
      <c r="AE611" t="str">
        <f ca="1">IF(RIGHT(FPL_Combined[[#Headers],[Gameweek 30]],2)&lt;$B$622,INDEX(FPL_Results_Extract[Gameweek 05],MATCH($A611,FPL_Results_Extract[[Player]:[Player]],0)),INDEX(Team_Key[[Abbreviation]:[Abbreviation]],MATCH(LEFT(INDEX(FPL_Fixtures_Extract[],MATCH($A611,FPL_Fixtures_Extract[[Player]:[Player]],0),MATCH(FPL_Combined[[#Headers],[Gameweek 30]],FPL_Fixtures_Extract[#Headers],0)),LEN(INDEX(FPL_Fixtures_Extract[],MATCH($A611,FPL_Fixtures_Extract[[Player]:[Player]],0),MATCH(FPL_Combined[[#Headers],[Gameweek 30]],FPL_Fixtures_Extract[#Headers],0)))-4),Team_Key[[Full Name]:[Full Name]],0))&amp;RIGHT(INDEX(FPL_Fixtures_Extract[],MATCH($A611,FPL_Fixtures_Extract[[Player]:[Player]],0),MATCH(FPL_Combined[[#Headers],[Gameweek 30]],FPL_Fixtures_Extract[#Headers],0)),3))</f>
        <v>ARS(A)</v>
      </c>
      <c r="AF611" t="str">
        <f ca="1">IF(RIGHT(FPL_Combined[[#Headers],[Gameweek 31]],2)&lt;$B$622,INDEX(FPL_Results_Extract[Gameweek 06],MATCH($A611,FPL_Results_Extract[[Player]:[Player]],0)),INDEX(Team_Key[[Abbreviation]:[Abbreviation]],MATCH(LEFT(INDEX(FPL_Fixtures_Extract[],MATCH($A611,FPL_Fixtures_Extract[[Player]:[Player]],0),MATCH(FPL_Combined[[#Headers],[Gameweek 31]],FPL_Fixtures_Extract[#Headers],0)),LEN(INDEX(FPL_Fixtures_Extract[],MATCH($A611,FPL_Fixtures_Extract[[Player]:[Player]],0),MATCH(FPL_Combined[[#Headers],[Gameweek 31]],FPL_Fixtures_Extract[#Headers],0)))-4),Team_Key[[Full Name]:[Full Name]],0))&amp;RIGHT(INDEX(FPL_Fixtures_Extract[],MATCH($A611,FPL_Fixtures_Extract[[Player]:[Player]],0),MATCH(FPL_Combined[[#Headers],[Gameweek 31]],FPL_Fixtures_Extract[#Headers],0)),3))</f>
        <v>NOR(H)</v>
      </c>
      <c r="AG611" t="str">
        <f ca="1">IF(RIGHT(FPL_Combined[[#Headers],[Gameweek 32]],2)&lt;$B$622,INDEX(FPL_Results_Extract[Gameweek 07],MATCH($A611,FPL_Results_Extract[[Player]:[Player]],0)),INDEX(Team_Key[[Abbreviation]:[Abbreviation]],MATCH(LEFT(INDEX(FPL_Fixtures_Extract[],MATCH($A611,FPL_Fixtures_Extract[[Player]:[Player]],0),MATCH(FPL_Combined[[#Headers],[Gameweek 32]],FPL_Fixtures_Extract[#Headers],0)),LEN(INDEX(FPL_Fixtures_Extract[],MATCH($A611,FPL_Fixtures_Extract[[Player]:[Player]],0),MATCH(FPL_Combined[[#Headers],[Gameweek 32]],FPL_Fixtures_Extract[#Headers],0)))-4),Team_Key[[Full Name]:[Full Name]],0))&amp;RIGHT(INDEX(FPL_Fixtures_Extract[],MATCH($A611,FPL_Fixtures_Extract[[Player]:[Player]],0),MATCH(FPL_Combined[[#Headers],[Gameweek 32]],FPL_Fixtures_Extract[#Headers],0)),3))</f>
        <v>SUN(A)</v>
      </c>
      <c r="AH611" t="str">
        <f ca="1">IF(RIGHT(FPL_Combined[[#Headers],[Gameweek 33]],2)&lt;$B$622,INDEX(FPL_Results_Extract[Gameweek 08],MATCH($A611,FPL_Results_Extract[[Player]:[Player]],0)),INDEX(Team_Key[[Abbreviation]:[Abbreviation]],MATCH(LEFT(INDEX(FPL_Fixtures_Extract[],MATCH($A611,FPL_Fixtures_Extract[[Player]:[Player]],0),MATCH(FPL_Combined[[#Headers],[Gameweek 33]],FPL_Fixtures_Extract[#Headers],0)),LEN(INDEX(FPL_Fixtures_Extract[],MATCH($A611,FPL_Fixtures_Extract[[Player]:[Player]],0),MATCH(FPL_Combined[[#Headers],[Gameweek 33]],FPL_Fixtures_Extract[#Headers],0)))-4),Team_Key[[Full Name]:[Full Name]],0))&amp;RIGHT(INDEX(FPL_Fixtures_Extract[],MATCH($A611,FPL_Fixtures_Extract[[Player]:[Player]],0),MATCH(FPL_Combined[[#Headers],[Gameweek 33]],FPL_Fixtures_Extract[#Headers],0)),3))</f>
        <v>MCI(A)</v>
      </c>
      <c r="AI611" t="str">
        <f ca="1">IF(RIGHT(FPL_Combined[[#Headers],[Gameweek 34]],2)&lt;$B$622,INDEX(FPL_Results_Extract[Gameweek 09],MATCH($A611,FPL_Results_Extract[[Player]:[Player]],0)),INDEX(Team_Key[[Abbreviation]:[Abbreviation]],MATCH(LEFT(INDEX(FPL_Fixtures_Extract[],MATCH($A611,FPL_Fixtures_Extract[[Player]:[Player]],0),MATCH(FPL_Combined[[#Headers],[Gameweek 34]],FPL_Fixtures_Extract[#Headers],0)),LEN(INDEX(FPL_Fixtures_Extract[],MATCH($A611,FPL_Fixtures_Extract[[Player]:[Player]],0),MATCH(FPL_Combined[[#Headers],[Gameweek 34]],FPL_Fixtures_Extract[#Headers],0)))-4),Team_Key[[Full Name]:[Full Name]],0))&amp;RIGHT(INDEX(FPL_Fixtures_Extract[],MATCH($A611,FPL_Fixtures_Extract[[Player]:[Player]],0),MATCH(FPL_Combined[[#Headers],[Gameweek 34]],FPL_Fixtures_Extract[#Headers],0)),3))</f>
        <v>WAT(H)</v>
      </c>
      <c r="AJ611" t="str">
        <f ca="1">IF(RIGHT(FPL_Combined[[#Headers],[Gameweek 35]],2)&lt;$B$622,INDEX(FPL_Results_Extract[Gameweek 10],MATCH($A611,FPL_Results_Extract[[Player]:[Player]],0)),INDEX(Team_Key[[Abbreviation]:[Abbreviation]],MATCH(LEFT(INDEX(FPL_Fixtures_Extract[],MATCH($A611,FPL_Fixtures_Extract[[Player]:[Player]],0),MATCH(FPL_Combined[[#Headers],[Gameweek 35]],FPL_Fixtures_Extract[#Headers],0)),LEN(INDEX(FPL_Fixtures_Extract[],MATCH($A611,FPL_Fixtures_Extract[[Player]:[Player]],0),MATCH(FPL_Combined[[#Headers],[Gameweek 35]],FPL_Fixtures_Extract[#Headers],0)))-4),Team_Key[[Full Name]:[Full Name]],0))&amp;RIGHT(INDEX(FPL_Fixtures_Extract[],MATCH($A611,FPL_Fixtures_Extract[[Player]:[Player]],0),MATCH(FPL_Combined[[#Headers],[Gameweek 35]],FPL_Fixtures_Extract[#Headers],0)),3))</f>
        <v>TOT(A)</v>
      </c>
      <c r="AK611" t="str">
        <f ca="1">IF(RIGHT(FPL_Combined[[#Headers],[Gameweek 36]],2)&lt;$B$622,INDEX(FPL_Results_Extract[Gameweek 11],MATCH($A611,FPL_Results_Extract[[Player]:[Player]],0)),INDEX(Team_Key[[Abbreviation]:[Abbreviation]],MATCH(LEFT(INDEX(FPL_Fixtures_Extract[],MATCH($A611,FPL_Fixtures_Extract[[Player]:[Player]],0),MATCH(FPL_Combined[[#Headers],[Gameweek 36]],FPL_Fixtures_Extract[#Headers],0)),LEN(INDEX(FPL_Fixtures_Extract[],MATCH($A611,FPL_Fixtures_Extract[[Player]:[Player]],0),MATCH(FPL_Combined[[#Headers],[Gameweek 36]],FPL_Fixtures_Extract[#Headers],0)))-4),Team_Key[[Full Name]:[Full Name]],0))&amp;RIGHT(INDEX(FPL_Fixtures_Extract[],MATCH($A611,FPL_Fixtures_Extract[[Player]:[Player]],0),MATCH(FPL_Combined[[#Headers],[Gameweek 36]],FPL_Fixtures_Extract[#Headers],0)),3))</f>
        <v>WHU(H)</v>
      </c>
      <c r="AL611" t="str">
        <f ca="1">IF(RIGHT(FPL_Combined[[#Headers],[Gameweek 37]],2)&lt;$B$622,INDEX(FPL_Results_Extract[Gameweek 12],MATCH($A611,FPL_Results_Extract[[Player]:[Player]],0)),INDEX(Team_Key[[Abbreviation]:[Abbreviation]],MATCH(LEFT(INDEX(FPL_Fixtures_Extract[],MATCH($A611,FPL_Fixtures_Extract[[Player]:[Player]],0),MATCH(FPL_Combined[[#Headers],[Gameweek 37]],FPL_Fixtures_Extract[#Headers],0)),LEN(INDEX(FPL_Fixtures_Extract[],MATCH($A611,FPL_Fixtures_Extract[[Player]:[Player]],0),MATCH(FPL_Combined[[#Headers],[Gameweek 37]],FPL_Fixtures_Extract[#Headers],0)))-4),Team_Key[[Full Name]:[Full Name]],0))&amp;RIGHT(INDEX(FPL_Fixtures_Extract[],MATCH($A611,FPL_Fixtures_Extract[[Player]:[Player]],0),MATCH(FPL_Combined[[#Headers],[Gameweek 37]],FPL_Fixtures_Extract[#Headers],0)),3))</f>
        <v>BOU(A)</v>
      </c>
      <c r="AM611" t="str">
        <f ca="1">IF(RIGHT(FPL_Combined[[#Headers],[Gameweek 38]],2)&lt;$B$622,INDEX(FPL_Results_Extract[Gameweek 13],MATCH($A611,FPL_Results_Extract[[Player]:[Player]],0)),INDEX(Team_Key[[Abbreviation]:[Abbreviation]],MATCH(LEFT(INDEX(FPL_Fixtures_Extract[],MATCH($A611,FPL_Fixtures_Extract[[Player]:[Player]],0),MATCH(FPL_Combined[[#Headers],[Gameweek 38]],FPL_Fixtures_Extract[#Headers],0)),LEN(INDEX(FPL_Fixtures_Extract[],MATCH($A611,FPL_Fixtures_Extract[[Player]:[Player]],0),MATCH(FPL_Combined[[#Headers],[Gameweek 38]],FPL_Fixtures_Extract[#Headers],0)))-4),Team_Key[[Full Name]:[Full Name]],0))&amp;RIGHT(INDEX(FPL_Fixtures_Extract[],MATCH($A611,FPL_Fixtures_Extract[[Player]:[Player]],0),MATCH(FPL_Combined[[#Headers],[Gameweek 38]],FPL_Fixtures_Extract[#Headers],0)),3))</f>
        <v>LIV(H)</v>
      </c>
    </row>
    <row r="612" spans="1:39" x14ac:dyDescent="0.45">
      <c r="A612" t="s">
        <v>74</v>
      </c>
      <c r="B612" t="str">
        <f ca="1">IF(RIGHT(FPL_Combined[[#Headers],[Gameweek 01]],2)&lt;$B$622,INDEX(FPL_Results_Extract[Gameweek 01],MATCH($A612,FPL_Results_Extract[[Player]:[Player]],0)),INDEX(Team_Key[[Abbreviation]:[Abbreviation]],MATCH(LEFT(INDEX(FPL_Fixtures_Extract[],MATCH($A612,FPL_Fixtures_Extract[[Player]:[Player]],0),MATCH(FPL_Combined[[#Headers],[Gameweek 01]],FPL_Fixtures_Extract[#Headers],0)),LEN(INDEX(FPL_Fixtures_Extract[],MATCH($A612,FPL_Fixtures_Extract[[Player]:[Player]],0),MATCH(FPL_Combined[[#Headers],[Gameweek 01]],FPL_Fixtures_Extract[#Headers],0)))-4),Team_Key[[Full Name]:[Full Name]],0))&amp;RIGHT(INDEX(FPL_Fixtures_Extract[],MATCH($A612,FPL_Fixtures_Extract[[Player]:[Player]],0),MATCH(FPL_Combined[[#Headers],[Gameweek 01]],FPL_Fixtures_Extract[#Headers],0)),3))</f>
        <v>WBA(A) 3-0</v>
      </c>
      <c r="C612" t="str">
        <f ca="1">IF(RIGHT(FPL_Combined[[#Headers],[Gameweek 02]],2)&lt;$B$622,INDEX(FPL_Results_Extract[Gameweek 02],MATCH($A612,FPL_Results_Extract[[Player]:[Player]],0)),INDEX(Team_Key[[Abbreviation]:[Abbreviation]],MATCH(LEFT(INDEX(FPL_Fixtures_Extract[],MATCH($A612,FPL_Fixtures_Extract[[Player]:[Player]],0),MATCH(FPL_Combined[[#Headers],[Gameweek 02]],FPL_Fixtures_Extract[#Headers],0)),LEN(INDEX(FPL_Fixtures_Extract[],MATCH($A612,FPL_Fixtures_Extract[[Player]:[Player]],0),MATCH(FPL_Combined[[#Headers],[Gameweek 02]],FPL_Fixtures_Extract[#Headers],0)))-4),Team_Key[[Full Name]:[Full Name]],0))&amp;RIGHT(INDEX(FPL_Fixtures_Extract[],MATCH($A612,FPL_Fixtures_Extract[[Player]:[Player]],0),MATCH(FPL_Combined[[#Headers],[Gameweek 02]],FPL_Fixtures_Extract[#Headers],0)),3))</f>
        <v>CHE(H) 3-0</v>
      </c>
      <c r="D612" t="str">
        <f ca="1">IF(RIGHT(FPL_Combined[[#Headers],[Gameweek 03]],2)&lt;$B$622,INDEX(FPL_Results_Extract[Gameweek 03],MATCH($A612,FPL_Results_Extract[[Player]:[Player]],0)),INDEX(Team_Key[[Abbreviation]:[Abbreviation]],MATCH(LEFT(INDEX(FPL_Fixtures_Extract[],MATCH($A612,FPL_Fixtures_Extract[[Player]:[Player]],0),MATCH(FPL_Combined[[#Headers],[Gameweek 03]],FPL_Fixtures_Extract[#Headers],0)),LEN(INDEX(FPL_Fixtures_Extract[],MATCH($A612,FPL_Fixtures_Extract[[Player]:[Player]],0),MATCH(FPL_Combined[[#Headers],[Gameweek 03]],FPL_Fixtures_Extract[#Headers],0)))-4),Team_Key[[Full Name]:[Full Name]],0))&amp;RIGHT(INDEX(FPL_Fixtures_Extract[],MATCH($A612,FPL_Fixtures_Extract[[Player]:[Player]],0),MATCH(FPL_Combined[[#Headers],[Gameweek 03]],FPL_Fixtures_Extract[#Headers],0)),3))</f>
        <v>EVE(A) 2-0</v>
      </c>
      <c r="E612" t="str">
        <f ca="1">IF(RIGHT(FPL_Combined[[#Headers],[Gameweek 04]],2)&lt;$B$622,INDEX(FPL_Results_Extract[Gameweek 04],MATCH($A612,FPL_Results_Extract[[Player]:[Player]],0)),INDEX(Team_Key[[Abbreviation]:[Abbreviation]],MATCH(LEFT(INDEX(FPL_Fixtures_Extract[],MATCH($A612,FPL_Fixtures_Extract[[Player]:[Player]],0),MATCH(FPL_Combined[[#Headers],[Gameweek 04]],FPL_Fixtures_Extract[#Headers],0)),LEN(INDEX(FPL_Fixtures_Extract[],MATCH($A612,FPL_Fixtures_Extract[[Player]:[Player]],0),MATCH(FPL_Combined[[#Headers],[Gameweek 04]],FPL_Fixtures_Extract[#Headers],0)))-4),Team_Key[[Full Name]:[Full Name]],0))&amp;RIGHT(INDEX(FPL_Fixtures_Extract[],MATCH($A612,FPL_Fixtures_Extract[[Player]:[Player]],0),MATCH(FPL_Combined[[#Headers],[Gameweek 04]],FPL_Fixtures_Extract[#Headers],0)),3))</f>
        <v>WAT(H) 2-0</v>
      </c>
      <c r="F612" t="str">
        <f ca="1">IF(RIGHT(FPL_Combined[[#Headers],[Gameweek 05]],2)&lt;$B$622,INDEX(FPL_Results_Extract[Gameweek 05],MATCH($A612,FPL_Results_Extract[[Player]:[Player]],0)),INDEX(Team_Key[[Abbreviation]:[Abbreviation]],MATCH(LEFT(INDEX(FPL_Fixtures_Extract[],MATCH($A612,FPL_Fixtures_Extract[[Player]:[Player]],0),MATCH(FPL_Combined[[#Headers],[Gameweek 05]],FPL_Fixtures_Extract[#Headers],0)),LEN(INDEX(FPL_Fixtures_Extract[],MATCH($A612,FPL_Fixtures_Extract[[Player]:[Player]],0),MATCH(FPL_Combined[[#Headers],[Gameweek 05]],FPL_Fixtures_Extract[#Headers],0)))-4),Team_Key[[Full Name]:[Full Name]],0))&amp;RIGHT(INDEX(FPL_Fixtures_Extract[],MATCH($A612,FPL_Fixtures_Extract[[Player]:[Player]],0),MATCH(FPL_Combined[[#Headers],[Gameweek 05]],FPL_Fixtures_Extract[#Headers],0)),3))</f>
        <v>CRY(A) 1-0</v>
      </c>
      <c r="G612" t="str">
        <f ca="1">IF(RIGHT(FPL_Combined[[#Headers],[Gameweek 06]],2)&lt;$B$622,INDEX(FPL_Results_Extract[Gameweek 06],MATCH($A612,FPL_Results_Extract[[Player]:[Player]],0)),INDEX(Team_Key[[Abbreviation]:[Abbreviation]],MATCH(LEFT(INDEX(FPL_Fixtures_Extract[],MATCH($A612,FPL_Fixtures_Extract[[Player]:[Player]],0),MATCH(FPL_Combined[[#Headers],[Gameweek 06]],FPL_Fixtures_Extract[#Headers],0)),LEN(INDEX(FPL_Fixtures_Extract[],MATCH($A612,FPL_Fixtures_Extract[[Player]:[Player]],0),MATCH(FPL_Combined[[#Headers],[Gameweek 06]],FPL_Fixtures_Extract[#Headers],0)))-4),Team_Key[[Full Name]:[Full Name]],0))&amp;RIGHT(INDEX(FPL_Fixtures_Extract[],MATCH($A612,FPL_Fixtures_Extract[[Player]:[Player]],0),MATCH(FPL_Combined[[#Headers],[Gameweek 06]],FPL_Fixtures_Extract[#Headers],0)),3))</f>
        <v>WHU(H) 1-2</v>
      </c>
      <c r="H612" t="str">
        <f ca="1">IF(RIGHT(FPL_Combined[[#Headers],[Gameweek 07]],2)&lt;$B$622,INDEX(FPL_Results_Extract[Gameweek 07],MATCH($A612,FPL_Results_Extract[[Player]:[Player]],0)),INDEX(Team_Key[[Abbreviation]:[Abbreviation]],MATCH(LEFT(INDEX(FPL_Fixtures_Extract[],MATCH($A612,FPL_Fixtures_Extract[[Player]:[Player]],0),MATCH(FPL_Combined[[#Headers],[Gameweek 07]],FPL_Fixtures_Extract[#Headers],0)),LEN(INDEX(FPL_Fixtures_Extract[],MATCH($A612,FPL_Fixtures_Extract[[Player]:[Player]],0),MATCH(FPL_Combined[[#Headers],[Gameweek 07]],FPL_Fixtures_Extract[#Headers],0)))-4),Team_Key[[Full Name]:[Full Name]],0))&amp;RIGHT(INDEX(FPL_Fixtures_Extract[],MATCH($A612,FPL_Fixtures_Extract[[Player]:[Player]],0),MATCH(FPL_Combined[[#Headers],[Gameweek 07]],FPL_Fixtures_Extract[#Headers],0)),3))</f>
        <v>TOT(A) 1-4</v>
      </c>
      <c r="I612" t="str">
        <f ca="1">IF(RIGHT(FPL_Combined[[#Headers],[Gameweek 08]],2)&lt;$B$622,INDEX(FPL_Results_Extract[Gameweek 08],MATCH($A612,FPL_Results_Extract[[Player]:[Player]],0)),INDEX(Team_Key[[Abbreviation]:[Abbreviation]],MATCH(LEFT(INDEX(FPL_Fixtures_Extract[],MATCH($A612,FPL_Fixtures_Extract[[Player]:[Player]],0),MATCH(FPL_Combined[[#Headers],[Gameweek 08]],FPL_Fixtures_Extract[#Headers],0)),LEN(INDEX(FPL_Fixtures_Extract[],MATCH($A612,FPL_Fixtures_Extract[[Player]:[Player]],0),MATCH(FPL_Combined[[#Headers],[Gameweek 08]],FPL_Fixtures_Extract[#Headers],0)))-4),Team_Key[[Full Name]:[Full Name]],0))&amp;RIGHT(INDEX(FPL_Fixtures_Extract[],MATCH($A612,FPL_Fixtures_Extract[[Player]:[Player]],0),MATCH(FPL_Combined[[#Headers],[Gameweek 08]],FPL_Fixtures_Extract[#Headers],0)),3))</f>
        <v>NEW(H) 6-1</v>
      </c>
      <c r="J612" t="str">
        <f ca="1">IF(RIGHT(FPL_Combined[[#Headers],[Gameweek 09]],2)&lt;$B$622,INDEX(FPL_Results_Extract[Gameweek 09],MATCH($A612,FPL_Results_Extract[[Player]:[Player]],0)),INDEX(Team_Key[[Abbreviation]:[Abbreviation]],MATCH(LEFT(INDEX(FPL_Fixtures_Extract[],MATCH($A612,FPL_Fixtures_Extract[[Player]:[Player]],0),MATCH(FPL_Combined[[#Headers],[Gameweek 09]],FPL_Fixtures_Extract[#Headers],0)),LEN(INDEX(FPL_Fixtures_Extract[],MATCH($A612,FPL_Fixtures_Extract[[Player]:[Player]],0),MATCH(FPL_Combined[[#Headers],[Gameweek 09]],FPL_Fixtures_Extract[#Headers],0)))-4),Team_Key[[Full Name]:[Full Name]],0))&amp;RIGHT(INDEX(FPL_Fixtures_Extract[],MATCH($A612,FPL_Fixtures_Extract[[Player]:[Player]],0),MATCH(FPL_Combined[[#Headers],[Gameweek 09]],FPL_Fixtures_Extract[#Headers],0)),3))</f>
        <v>BOU(H) 5-1</v>
      </c>
      <c r="K612" t="str">
        <f ca="1">IF(RIGHT(FPL_Combined[[#Headers],[Gameweek 10]],2)&lt;$B$622,INDEX(FPL_Results_Extract[Gameweek 10],MATCH($A612,FPL_Results_Extract[[Player]:[Player]],0)),INDEX(Team_Key[[Abbreviation]:[Abbreviation]],MATCH(LEFT(INDEX(FPL_Fixtures_Extract[],MATCH($A612,FPL_Fixtures_Extract[[Player]:[Player]],0),MATCH(FPL_Combined[[#Headers],[Gameweek 10]],FPL_Fixtures_Extract[#Headers],0)),LEN(INDEX(FPL_Fixtures_Extract[],MATCH($A612,FPL_Fixtures_Extract[[Player]:[Player]],0),MATCH(FPL_Combined[[#Headers],[Gameweek 10]],FPL_Fixtures_Extract[#Headers],0)))-4),Team_Key[[Full Name]:[Full Name]],0))&amp;RIGHT(INDEX(FPL_Fixtures_Extract[],MATCH($A612,FPL_Fixtures_Extract[[Player]:[Player]],0),MATCH(FPL_Combined[[#Headers],[Gameweek 10]],FPL_Fixtures_Extract[#Headers],0)),3))</f>
        <v>MUN(A) 0-0</v>
      </c>
      <c r="L612" t="str">
        <f ca="1">IF(RIGHT(FPL_Combined[[#Headers],[Gameweek 11]],2)&lt;$B$622,INDEX(FPL_Results_Extract[Gameweek 11],MATCH($A612,FPL_Results_Extract[[Player]:[Player]],0)),INDEX(Team_Key[[Abbreviation]:[Abbreviation]],MATCH(LEFT(INDEX(FPL_Fixtures_Extract[],MATCH($A612,FPL_Fixtures_Extract[[Player]:[Player]],0),MATCH(FPL_Combined[[#Headers],[Gameweek 11]],FPL_Fixtures_Extract[#Headers],0)),LEN(INDEX(FPL_Fixtures_Extract[],MATCH($A612,FPL_Fixtures_Extract[[Player]:[Player]],0),MATCH(FPL_Combined[[#Headers],[Gameweek 11]],FPL_Fixtures_Extract[#Headers],0)))-4),Team_Key[[Full Name]:[Full Name]],0))&amp;RIGHT(INDEX(FPL_Fixtures_Extract[],MATCH($A612,FPL_Fixtures_Extract[[Player]:[Player]],0),MATCH(FPL_Combined[[#Headers],[Gameweek 11]],FPL_Fixtures_Extract[#Headers],0)),3))</f>
        <v>NOR(H) 2-1</v>
      </c>
      <c r="M612" t="str">
        <f ca="1">IF(RIGHT(FPL_Combined[[#Headers],[Gameweek 12]],2)&lt;$B$622,INDEX(FPL_Results_Extract[Gameweek 12],MATCH($A612,FPL_Results_Extract[[Player]:[Player]],0)),INDEX(Team_Key[[Abbreviation]:[Abbreviation]],MATCH(LEFT(INDEX(FPL_Fixtures_Extract[],MATCH($A612,FPL_Fixtures_Extract[[Player]:[Player]],0),MATCH(FPL_Combined[[#Headers],[Gameweek 12]],FPL_Fixtures_Extract[#Headers],0)),LEN(INDEX(FPL_Fixtures_Extract[],MATCH($A612,FPL_Fixtures_Extract[[Player]:[Player]],0),MATCH(FPL_Combined[[#Headers],[Gameweek 12]],FPL_Fixtures_Extract[#Headers],0)))-4),Team_Key[[Full Name]:[Full Name]],0))&amp;RIGHT(INDEX(FPL_Fixtures_Extract[],MATCH($A612,FPL_Fixtures_Extract[[Player]:[Player]],0),MATCH(FPL_Combined[[#Headers],[Gameweek 12]],FPL_Fixtures_Extract[#Headers],0)),3))</f>
        <v>AVL(A) 0-0</v>
      </c>
      <c r="N612" t="str">
        <f ca="1">IF(RIGHT(FPL_Combined[[#Headers],[Gameweek 13]],2)&lt;$B$622,INDEX(FPL_Results_Extract[Gameweek 13],MATCH($A612,FPL_Results_Extract[[Player]:[Player]],0)),INDEX(Team_Key[[Abbreviation]:[Abbreviation]],MATCH(LEFT(INDEX(FPL_Fixtures_Extract[],MATCH($A612,FPL_Fixtures_Extract[[Player]:[Player]],0),MATCH(FPL_Combined[[#Headers],[Gameweek 13]],FPL_Fixtures_Extract[#Headers],0)),LEN(INDEX(FPL_Fixtures_Extract[],MATCH($A612,FPL_Fixtures_Extract[[Player]:[Player]],0),MATCH(FPL_Combined[[#Headers],[Gameweek 13]],FPL_Fixtures_Extract[#Headers],0)))-4),Team_Key[[Full Name]:[Full Name]],0))&amp;RIGHT(INDEX(FPL_Fixtures_Extract[],MATCH($A612,FPL_Fixtures_Extract[[Player]:[Player]],0),MATCH(FPL_Combined[[#Headers],[Gameweek 13]],FPL_Fixtures_Extract[#Headers],0)),3))</f>
        <v>LIV(H) 1-4</v>
      </c>
      <c r="O612" t="str">
        <f ca="1">IF(RIGHT(FPL_Combined[[#Headers],[Gameweek 14]],2)&lt;$B$622,INDEX(FPL_Results_Extract[Gameweek 14],MATCH($A612,FPL_Results_Extract[[Player]:[Player]],0)),INDEX(Team_Key[[Abbreviation]:[Abbreviation]],MATCH(LEFT(INDEX(FPL_Fixtures_Extract[],MATCH($A612,FPL_Fixtures_Extract[[Player]:[Player]],0),MATCH(FPL_Combined[[#Headers],[Gameweek 14]],FPL_Fixtures_Extract[#Headers],0)),LEN(INDEX(FPL_Fixtures_Extract[],MATCH($A612,FPL_Fixtures_Extract[[Player]:[Player]],0),MATCH(FPL_Combined[[#Headers],[Gameweek 14]],FPL_Fixtures_Extract[#Headers],0)))-4),Team_Key[[Full Name]:[Full Name]],0))&amp;RIGHT(INDEX(FPL_Fixtures_Extract[],MATCH($A612,FPL_Fixtures_Extract[[Player]:[Player]],0),MATCH(FPL_Combined[[#Headers],[Gameweek 14]],FPL_Fixtures_Extract[#Headers],0)),3))</f>
        <v>SOU(H) 3-1</v>
      </c>
      <c r="P612" t="str">
        <f ca="1">IF(RIGHT(FPL_Combined[[#Headers],[Gameweek 15]],2)&lt;$B$622,INDEX(FPL_Results_Extract[Gameweek 15],MATCH($A612,FPL_Results_Extract[[Player]:[Player]],0)),INDEX(Team_Key[[Abbreviation]:[Abbreviation]],MATCH(LEFT(INDEX(FPL_Fixtures_Extract[],MATCH($A612,FPL_Fixtures_Extract[[Player]:[Player]],0),MATCH(FPL_Combined[[#Headers],[Gameweek 15]],FPL_Fixtures_Extract[#Headers],0)),LEN(INDEX(FPL_Fixtures_Extract[],MATCH($A612,FPL_Fixtures_Extract[[Player]:[Player]],0),MATCH(FPL_Combined[[#Headers],[Gameweek 15]],FPL_Fixtures_Extract[#Headers],0)))-4),Team_Key[[Full Name]:[Full Name]],0))&amp;RIGHT(INDEX(FPL_Fixtures_Extract[],MATCH($A612,FPL_Fixtures_Extract[[Player]:[Player]],0),MATCH(FPL_Combined[[#Headers],[Gameweek 15]],FPL_Fixtures_Extract[#Headers],0)),3))</f>
        <v>STK(A) 0-2</v>
      </c>
      <c r="Q612" t="str">
        <f ca="1">IF(RIGHT(FPL_Combined[[#Headers],[Gameweek 16]],2)&lt;$B$622,INDEX(FPL_Results_Extract[Gameweek 16],MATCH($A612,FPL_Results_Extract[[Player]:[Player]],0)),INDEX(Team_Key[[Abbreviation]:[Abbreviation]],MATCH(LEFT(INDEX(FPL_Fixtures_Extract[],MATCH($A612,FPL_Fixtures_Extract[[Player]:[Player]],0),MATCH(FPL_Combined[[#Headers],[Gameweek 16]],FPL_Fixtures_Extract[#Headers],0)),LEN(INDEX(FPL_Fixtures_Extract[],MATCH($A612,FPL_Fixtures_Extract[[Player]:[Player]],0),MATCH(FPL_Combined[[#Headers],[Gameweek 16]],FPL_Fixtures_Extract[#Headers],0)))-4),Team_Key[[Full Name]:[Full Name]],0))&amp;RIGHT(INDEX(FPL_Fixtures_Extract[],MATCH($A612,FPL_Fixtures_Extract[[Player]:[Player]],0),MATCH(FPL_Combined[[#Headers],[Gameweek 16]],FPL_Fixtures_Extract[#Headers],0)),3))</f>
        <v>SWA(H) 2-1</v>
      </c>
      <c r="R612" t="str">
        <f ca="1">IF(RIGHT(FPL_Combined[[#Headers],[Gameweek 17]],2)&lt;$B$622,INDEX(FPL_Results_Extract[Gameweek 17],MATCH($A612,FPL_Results_Extract[[Player]:[Player]],0)),INDEX(Team_Key[[Abbreviation]:[Abbreviation]],MATCH(LEFT(INDEX(FPL_Fixtures_Extract[],MATCH($A612,FPL_Fixtures_Extract[[Player]:[Player]],0),MATCH(FPL_Combined[[#Headers],[Gameweek 17]],FPL_Fixtures_Extract[#Headers],0)),LEN(INDEX(FPL_Fixtures_Extract[],MATCH($A612,FPL_Fixtures_Extract[[Player]:[Player]],0),MATCH(FPL_Combined[[#Headers],[Gameweek 17]],FPL_Fixtures_Extract[#Headers],0)))-4),Team_Key[[Full Name]:[Full Name]],0))&amp;RIGHT(INDEX(FPL_Fixtures_Extract[],MATCH($A612,FPL_Fixtures_Extract[[Player]:[Player]],0),MATCH(FPL_Combined[[#Headers],[Gameweek 17]],FPL_Fixtures_Extract[#Headers],0)),3))</f>
        <v>ARS(A) 1-2</v>
      </c>
      <c r="S612" t="str">
        <f ca="1">IF(RIGHT(FPL_Combined[[#Headers],[Gameweek 18]],2)&lt;$B$622,INDEX(FPL_Results_Extract[Gameweek 18],MATCH($A612,FPL_Results_Extract[[Player]:[Player]],0)),INDEX(Team_Key[[Abbreviation]:[Abbreviation]],MATCH(LEFT(INDEX(FPL_Fixtures_Extract[],MATCH($A612,FPL_Fixtures_Extract[[Player]:[Player]],0),MATCH(FPL_Combined[[#Headers],[Gameweek 18]],FPL_Fixtures_Extract[#Headers],0)),LEN(INDEX(FPL_Fixtures_Extract[],MATCH($A612,FPL_Fixtures_Extract[[Player]:[Player]],0),MATCH(FPL_Combined[[#Headers],[Gameweek 18]],FPL_Fixtures_Extract[#Headers],0)))-4),Team_Key[[Full Name]:[Full Name]],0))&amp;RIGHT(INDEX(FPL_Fixtures_Extract[],MATCH($A612,FPL_Fixtures_Extract[[Player]:[Player]],0),MATCH(FPL_Combined[[#Headers],[Gameweek 18]],FPL_Fixtures_Extract[#Headers],0)),3))</f>
        <v>SUN(H) 4-1</v>
      </c>
      <c r="T612" t="str">
        <f ca="1">IF(RIGHT(FPL_Combined[[#Headers],[Gameweek 19]],2)&lt;$B$622,INDEX(FPL_Results_Extract[Gameweek 19],MATCH($A612,FPL_Results_Extract[[Player]:[Player]],0)),INDEX(Team_Key[[Abbreviation]:[Abbreviation]],MATCH(LEFT(INDEX(FPL_Fixtures_Extract[],MATCH($A612,FPL_Fixtures_Extract[[Player]:[Player]],0),MATCH(FPL_Combined[[#Headers],[Gameweek 19]],FPL_Fixtures_Extract[#Headers],0)),LEN(INDEX(FPL_Fixtures_Extract[],MATCH($A612,FPL_Fixtures_Extract[[Player]:[Player]],0),MATCH(FPL_Combined[[#Headers],[Gameweek 19]],FPL_Fixtures_Extract[#Headers],0)))-4),Team_Key[[Full Name]:[Full Name]],0))&amp;RIGHT(INDEX(FPL_Fixtures_Extract[],MATCH($A612,FPL_Fixtures_Extract[[Player]:[Player]],0),MATCH(FPL_Combined[[#Headers],[Gameweek 19]],FPL_Fixtures_Extract[#Headers],0)),3))</f>
        <v>LEI(A) 0-0</v>
      </c>
      <c r="U612" t="str">
        <f ca="1">IF(RIGHT(FPL_Combined[[#Headers],[Gameweek 20]],2)&lt;$B$622,INDEX(FPL_Results_Extract[Gameweek 20],MATCH($A612,FPL_Results_Extract[[Player]:[Player]],0)),INDEX(Team_Key[[Abbreviation]:[Abbreviation]],MATCH(LEFT(INDEX(FPL_Fixtures_Extract[],MATCH($A612,FPL_Fixtures_Extract[[Player]:[Player]],0),MATCH(FPL_Combined[[#Headers],[Gameweek 20]],FPL_Fixtures_Extract[#Headers],0)),LEN(INDEX(FPL_Fixtures_Extract[],MATCH($A612,FPL_Fixtures_Extract[[Player]:[Player]],0),MATCH(FPL_Combined[[#Headers],[Gameweek 20]],FPL_Fixtures_Extract[#Headers],0)))-4),Team_Key[[Full Name]:[Full Name]],0))&amp;RIGHT(INDEX(FPL_Fixtures_Extract[],MATCH($A612,FPL_Fixtures_Extract[[Player]:[Player]],0),MATCH(FPL_Combined[[#Headers],[Gameweek 20]],FPL_Fixtures_Extract[#Headers],0)),3))</f>
        <v>WAT(A) 2-1</v>
      </c>
      <c r="V612" t="str">
        <f ca="1">IF(RIGHT(FPL_Combined[[#Headers],[Gameweek 21]],2)&lt;$B$622,INDEX(FPL_Results_Extract[Gameweek 21],MATCH($A612,FPL_Results_Extract[[Player]:[Player]],0)),INDEX(Team_Key[[Abbreviation]:[Abbreviation]],MATCH(LEFT(INDEX(FPL_Fixtures_Extract[],MATCH($A612,FPL_Fixtures_Extract[[Player]:[Player]],0),MATCH(FPL_Combined[[#Headers],[Gameweek 21]],FPL_Fixtures_Extract[#Headers],0)),LEN(INDEX(FPL_Fixtures_Extract[],MATCH($A612,FPL_Fixtures_Extract[[Player]:[Player]],0),MATCH(FPL_Combined[[#Headers],[Gameweek 21]],FPL_Fixtures_Extract[#Headers],0)))-4),Team_Key[[Full Name]:[Full Name]],0))&amp;RIGHT(INDEX(FPL_Fixtures_Extract[],MATCH($A612,FPL_Fixtures_Extract[[Player]:[Player]],0),MATCH(FPL_Combined[[#Headers],[Gameweek 21]],FPL_Fixtures_Extract[#Headers],0)),3))</f>
        <v>EVE(H) 0-0</v>
      </c>
      <c r="W612" t="str">
        <f ca="1">IF(RIGHT(FPL_Combined[[#Headers],[Gameweek 22]],2)&lt;$B$622,INDEX(FPL_Results_Extract[Gameweek 22],MATCH($A612,FPL_Results_Extract[[Player]:[Player]],0)),INDEX(Team_Key[[Abbreviation]:[Abbreviation]],MATCH(LEFT(INDEX(FPL_Fixtures_Extract[],MATCH($A612,FPL_Fixtures_Extract[[Player]:[Player]],0),MATCH(FPL_Combined[[#Headers],[Gameweek 22]],FPL_Fixtures_Extract[#Headers],0)),LEN(INDEX(FPL_Fixtures_Extract[],MATCH($A612,FPL_Fixtures_Extract[[Player]:[Player]],0),MATCH(FPL_Combined[[#Headers],[Gameweek 22]],FPL_Fixtures_Extract[#Headers],0)))-4),Team_Key[[Full Name]:[Full Name]],0))&amp;RIGHT(INDEX(FPL_Fixtures_Extract[],MATCH($A612,FPL_Fixtures_Extract[[Player]:[Player]],0),MATCH(FPL_Combined[[#Headers],[Gameweek 22]],FPL_Fixtures_Extract[#Headers],0)),3))</f>
        <v>CRY(H) 4-0</v>
      </c>
      <c r="X612" t="str">
        <f ca="1">IF(RIGHT(FPL_Combined[[#Headers],[Gameweek 23]],2)&lt;$B$622,INDEX(FPL_Results_Extract[Gameweek 23],MATCH($A612,FPL_Results_Extract[[Player]:[Player]],0)),INDEX(Team_Key[[Abbreviation]:[Abbreviation]],MATCH(LEFT(INDEX(FPL_Fixtures_Extract[],MATCH($A612,FPL_Fixtures_Extract[[Player]:[Player]],0),MATCH(FPL_Combined[[#Headers],[Gameweek 23]],FPL_Fixtures_Extract[#Headers],0)),LEN(INDEX(FPL_Fixtures_Extract[],MATCH($A612,FPL_Fixtures_Extract[[Player]:[Player]],0),MATCH(FPL_Combined[[#Headers],[Gameweek 23]],FPL_Fixtures_Extract[#Headers],0)))-4),Team_Key[[Full Name]:[Full Name]],0))&amp;RIGHT(INDEX(FPL_Fixtures_Extract[],MATCH($A612,FPL_Fixtures_Extract[[Player]:[Player]],0),MATCH(FPL_Combined[[#Headers],[Gameweek 23]],FPL_Fixtures_Extract[#Headers],0)),3))</f>
        <v>WHU(A) 2-2</v>
      </c>
      <c r="Y612" t="str">
        <f ca="1">IF(RIGHT(FPL_Combined[[#Headers],[Gameweek 24]],2)&lt;$B$622,INDEX(FPL_Results_Extract[Team],MATCH($A612,FPL_Results_Extract[[Player]:[Player]],0)),INDEX(Team_Key[[Abbreviation]:[Abbreviation]],MATCH(LEFT(INDEX(FPL_Fixtures_Extract[],MATCH($A612,FPL_Fixtures_Extract[[Player]:[Player]],0),MATCH(FPL_Combined[[#Headers],[Gameweek 24]],FPL_Fixtures_Extract[#Headers],0)),LEN(INDEX(FPL_Fixtures_Extract[],MATCH($A612,FPL_Fixtures_Extract[[Player]:[Player]],0),MATCH(FPL_Combined[[#Headers],[Gameweek 24]],FPL_Fixtures_Extract[#Headers],0)))-4),Team_Key[[Full Name]:[Full Name]],0))&amp;RIGHT(INDEX(FPL_Fixtures_Extract[],MATCH($A612,FPL_Fixtures_Extract[[Player]:[Player]],0),MATCH(FPL_Combined[[#Headers],[Gameweek 24]],FPL_Fixtures_Extract[#Headers],0)),3))</f>
        <v>MCI</v>
      </c>
      <c r="Z612" t="str">
        <f ca="1">IF(RIGHT(FPL_Combined[[#Headers],[Gameweek 25]],2)&lt;$B$622,INDEX(FPL_Results_Extract[Player],MATCH($A612,FPL_Results_Extract[[Player]:[Player]],0)),INDEX(Team_Key[[Abbreviation]:[Abbreviation]],MATCH(LEFT(INDEX(FPL_Fixtures_Extract[],MATCH($A612,FPL_Fixtures_Extract[[Player]:[Player]],0),MATCH(FPL_Combined[[#Headers],[Gameweek 25]],FPL_Fixtures_Extract[#Headers],0)),LEN(INDEX(FPL_Fixtures_Extract[],MATCH($A612,FPL_Fixtures_Extract[[Player]:[Player]],0),MATCH(FPL_Combined[[#Headers],[Gameweek 25]],FPL_Fixtures_Extract[#Headers],0)))-4),Team_Key[[Full Name]:[Full Name]],0))&amp;RIGHT(INDEX(FPL_Fixtures_Extract[],MATCH($A612,FPL_Fixtures_Extract[[Player]:[Player]],0),MATCH(FPL_Combined[[#Headers],[Gameweek 25]],FPL_Fixtures_Extract[#Headers],0)),3))</f>
        <v>Yaya Touré</v>
      </c>
      <c r="AA612" t="str">
        <f ca="1">IF(RIGHT(FPL_Combined[[#Headers],[Gameweek 26]],2)&lt;$B$622,INDEX(FPL_Results_Extract[Gameweek 01],MATCH($A612,FPL_Results_Extract[[Player]:[Player]],0)),INDEX(Team_Key[[Abbreviation]:[Abbreviation]],MATCH(LEFT(INDEX(FPL_Fixtures_Extract[],MATCH($A612,FPL_Fixtures_Extract[[Player]:[Player]],0),MATCH(FPL_Combined[[#Headers],[Gameweek 26]],FPL_Fixtures_Extract[#Headers],0)),LEN(INDEX(FPL_Fixtures_Extract[],MATCH($A612,FPL_Fixtures_Extract[[Player]:[Player]],0),MATCH(FPL_Combined[[#Headers],[Gameweek 26]],FPL_Fixtures_Extract[#Headers],0)))-4),Team_Key[[Full Name]:[Full Name]],0))&amp;RIGHT(INDEX(FPL_Fixtures_Extract[],MATCH($A612,FPL_Fixtures_Extract[[Player]:[Player]],0),MATCH(FPL_Combined[[#Headers],[Gameweek 26]],FPL_Fixtures_Extract[#Headers],0)),3))</f>
        <v>WBA(A) 3-0</v>
      </c>
      <c r="AB612" t="str">
        <f ca="1">IF(RIGHT(FPL_Combined[[#Headers],[Gameweek 27]],2)&lt;$B$622,INDEX(FPL_Results_Extract[Gameweek 02],MATCH($A612,FPL_Results_Extract[[Player]:[Player]],0)),INDEX(Team_Key[[Abbreviation]:[Abbreviation]],MATCH(LEFT(INDEX(FPL_Fixtures_Extract[],MATCH($A612,FPL_Fixtures_Extract[[Player]:[Player]],0),MATCH(FPL_Combined[[#Headers],[Gameweek 27]],FPL_Fixtures_Extract[#Headers],0)),LEN(INDEX(FPL_Fixtures_Extract[],MATCH($A612,FPL_Fixtures_Extract[[Player]:[Player]],0),MATCH(FPL_Combined[[#Headers],[Gameweek 27]],FPL_Fixtures_Extract[#Headers],0)))-4),Team_Key[[Full Name]:[Full Name]],0))&amp;RIGHT(INDEX(FPL_Fixtures_Extract[],MATCH($A612,FPL_Fixtures_Extract[[Player]:[Player]],0),MATCH(FPL_Combined[[#Headers],[Gameweek 27]],FPL_Fixtures_Extract[#Headers],0)),3))</f>
        <v>CHE(H) 3-0</v>
      </c>
      <c r="AC612" t="str">
        <f ca="1">IF(RIGHT(FPL_Combined[[#Headers],[Gameweek 28]],2)&lt;$B$622,INDEX(FPL_Results_Extract[Gameweek 03],MATCH($A612,FPL_Results_Extract[[Player]:[Player]],0)),INDEX(Team_Key[[Abbreviation]:[Abbreviation]],MATCH(LEFT(INDEX(FPL_Fixtures_Extract[],MATCH($A612,FPL_Fixtures_Extract[[Player]:[Player]],0),MATCH(FPL_Combined[[#Headers],[Gameweek 28]],FPL_Fixtures_Extract[#Headers],0)),LEN(INDEX(FPL_Fixtures_Extract[],MATCH($A612,FPL_Fixtures_Extract[[Player]:[Player]],0),MATCH(FPL_Combined[[#Headers],[Gameweek 28]],FPL_Fixtures_Extract[#Headers],0)))-4),Team_Key[[Full Name]:[Full Name]],0))&amp;RIGHT(INDEX(FPL_Fixtures_Extract[],MATCH($A612,FPL_Fixtures_Extract[[Player]:[Player]],0),MATCH(FPL_Combined[[#Headers],[Gameweek 28]],FPL_Fixtures_Extract[#Headers],0)),3))</f>
        <v>EVE(A) 2-0</v>
      </c>
      <c r="AD612" t="str">
        <f ca="1">IF(RIGHT(FPL_Combined[[#Headers],[Gameweek 29]],2)&lt;$B$622,INDEX(FPL_Results_Extract[Gameweek 04],MATCH($A612,FPL_Results_Extract[[Player]:[Player]],0)),INDEX(Team_Key[[Abbreviation]:[Abbreviation]],MATCH(LEFT(INDEX(FPL_Fixtures_Extract[],MATCH($A612,FPL_Fixtures_Extract[[Player]:[Player]],0),MATCH(FPL_Combined[[#Headers],[Gameweek 29]],FPL_Fixtures_Extract[#Headers],0)),LEN(INDEX(FPL_Fixtures_Extract[],MATCH($A612,FPL_Fixtures_Extract[[Player]:[Player]],0),MATCH(FPL_Combined[[#Headers],[Gameweek 29]],FPL_Fixtures_Extract[#Headers],0)))-4),Team_Key[[Full Name]:[Full Name]],0))&amp;RIGHT(INDEX(FPL_Fixtures_Extract[],MATCH($A612,FPL_Fixtures_Extract[[Player]:[Player]],0),MATCH(FPL_Combined[[#Headers],[Gameweek 29]],FPL_Fixtures_Extract[#Headers],0)),3))</f>
        <v>AVL(H)</v>
      </c>
      <c r="AE612" t="str">
        <f ca="1">IF(RIGHT(FPL_Combined[[#Headers],[Gameweek 30]],2)&lt;$B$622,INDEX(FPL_Results_Extract[Gameweek 05],MATCH($A612,FPL_Results_Extract[[Player]:[Player]],0)),INDEX(Team_Key[[Abbreviation]:[Abbreviation]],MATCH(LEFT(INDEX(FPL_Fixtures_Extract[],MATCH($A612,FPL_Fixtures_Extract[[Player]:[Player]],0),MATCH(FPL_Combined[[#Headers],[Gameweek 30]],FPL_Fixtures_Extract[#Headers],0)),LEN(INDEX(FPL_Fixtures_Extract[],MATCH($A612,FPL_Fixtures_Extract[[Player]:[Player]],0),MATCH(FPL_Combined[[#Headers],[Gameweek 30]],FPL_Fixtures_Extract[#Headers],0)))-4),Team_Key[[Full Name]:[Full Name]],0))&amp;RIGHT(INDEX(FPL_Fixtures_Extract[],MATCH($A612,FPL_Fixtures_Extract[[Player]:[Player]],0),MATCH(FPL_Combined[[#Headers],[Gameweek 30]],FPL_Fixtures_Extract[#Headers],0)),3))</f>
        <v>NOR(A)</v>
      </c>
      <c r="AF612" t="str">
        <f ca="1">IF(RIGHT(FPL_Combined[[#Headers],[Gameweek 31]],2)&lt;$B$622,INDEX(FPL_Results_Extract[Gameweek 06],MATCH($A612,FPL_Results_Extract[[Player]:[Player]],0)),INDEX(Team_Key[[Abbreviation]:[Abbreviation]],MATCH(LEFT(INDEX(FPL_Fixtures_Extract[],MATCH($A612,FPL_Fixtures_Extract[[Player]:[Player]],0),MATCH(FPL_Combined[[#Headers],[Gameweek 31]],FPL_Fixtures_Extract[#Headers],0)),LEN(INDEX(FPL_Fixtures_Extract[],MATCH($A612,FPL_Fixtures_Extract[[Player]:[Player]],0),MATCH(FPL_Combined[[#Headers],[Gameweek 31]],FPL_Fixtures_Extract[#Headers],0)))-4),Team_Key[[Full Name]:[Full Name]],0))&amp;RIGHT(INDEX(FPL_Fixtures_Extract[],MATCH($A612,FPL_Fixtures_Extract[[Player]:[Player]],0),MATCH(FPL_Combined[[#Headers],[Gameweek 31]],FPL_Fixtures_Extract[#Headers],0)),3))</f>
        <v>MUN(H)</v>
      </c>
      <c r="AG612" t="str">
        <f ca="1">IF(RIGHT(FPL_Combined[[#Headers],[Gameweek 32]],2)&lt;$B$622,INDEX(FPL_Results_Extract[Gameweek 07],MATCH($A612,FPL_Results_Extract[[Player]:[Player]],0)),INDEX(Team_Key[[Abbreviation]:[Abbreviation]],MATCH(LEFT(INDEX(FPL_Fixtures_Extract[],MATCH($A612,FPL_Fixtures_Extract[[Player]:[Player]],0),MATCH(FPL_Combined[[#Headers],[Gameweek 32]],FPL_Fixtures_Extract[#Headers],0)),LEN(INDEX(FPL_Fixtures_Extract[],MATCH($A612,FPL_Fixtures_Extract[[Player]:[Player]],0),MATCH(FPL_Combined[[#Headers],[Gameweek 32]],FPL_Fixtures_Extract[#Headers],0)))-4),Team_Key[[Full Name]:[Full Name]],0))&amp;RIGHT(INDEX(FPL_Fixtures_Extract[],MATCH($A612,FPL_Fixtures_Extract[[Player]:[Player]],0),MATCH(FPL_Combined[[#Headers],[Gameweek 32]],FPL_Fixtures_Extract[#Headers],0)),3))</f>
        <v>BOU(A)</v>
      </c>
      <c r="AH612" t="str">
        <f ca="1">IF(RIGHT(FPL_Combined[[#Headers],[Gameweek 33]],2)&lt;$B$622,INDEX(FPL_Results_Extract[Gameweek 08],MATCH($A612,FPL_Results_Extract[[Player]:[Player]],0)),INDEX(Team_Key[[Abbreviation]:[Abbreviation]],MATCH(LEFT(INDEX(FPL_Fixtures_Extract[],MATCH($A612,FPL_Fixtures_Extract[[Player]:[Player]],0),MATCH(FPL_Combined[[#Headers],[Gameweek 33]],FPL_Fixtures_Extract[#Headers],0)),LEN(INDEX(FPL_Fixtures_Extract[],MATCH($A612,FPL_Fixtures_Extract[[Player]:[Player]],0),MATCH(FPL_Combined[[#Headers],[Gameweek 33]],FPL_Fixtures_Extract[#Headers],0)))-4),Team_Key[[Full Name]:[Full Name]],0))&amp;RIGHT(INDEX(FPL_Fixtures_Extract[],MATCH($A612,FPL_Fixtures_Extract[[Player]:[Player]],0),MATCH(FPL_Combined[[#Headers],[Gameweek 33]],FPL_Fixtures_Extract[#Headers],0)),3))</f>
        <v>WBA(H)</v>
      </c>
      <c r="AI612" t="str">
        <f ca="1">IF(RIGHT(FPL_Combined[[#Headers],[Gameweek 34]],2)&lt;$B$622,INDEX(FPL_Results_Extract[Gameweek 09],MATCH($A612,FPL_Results_Extract[[Player]:[Player]],0)),INDEX(Team_Key[[Abbreviation]:[Abbreviation]],MATCH(LEFT(INDEX(FPL_Fixtures_Extract[],MATCH($A612,FPL_Fixtures_Extract[[Player]:[Player]],0),MATCH(FPL_Combined[[#Headers],[Gameweek 34]],FPL_Fixtures_Extract[#Headers],0)),LEN(INDEX(FPL_Fixtures_Extract[],MATCH($A612,FPL_Fixtures_Extract[[Player]:[Player]],0),MATCH(FPL_Combined[[#Headers],[Gameweek 34]],FPL_Fixtures_Extract[#Headers],0)))-4),Team_Key[[Full Name]:[Full Name]],0))&amp;RIGHT(INDEX(FPL_Fixtures_Extract[],MATCH($A612,FPL_Fixtures_Extract[[Player]:[Player]],0),MATCH(FPL_Combined[[#Headers],[Gameweek 34]],FPL_Fixtures_Extract[#Headers],0)),3))</f>
        <v>CHE(A)</v>
      </c>
      <c r="AJ612" t="str">
        <f ca="1">IF(RIGHT(FPL_Combined[[#Headers],[Gameweek 35]],2)&lt;$B$622,INDEX(FPL_Results_Extract[Gameweek 10],MATCH($A612,FPL_Results_Extract[[Player]:[Player]],0)),INDEX(Team_Key[[Abbreviation]:[Abbreviation]],MATCH(LEFT(INDEX(FPL_Fixtures_Extract[],MATCH($A612,FPL_Fixtures_Extract[[Player]:[Player]],0),MATCH(FPL_Combined[[#Headers],[Gameweek 35]],FPL_Fixtures_Extract[#Headers],0)),LEN(INDEX(FPL_Fixtures_Extract[],MATCH($A612,FPL_Fixtures_Extract[[Player]:[Player]],0),MATCH(FPL_Combined[[#Headers],[Gameweek 35]],FPL_Fixtures_Extract[#Headers],0)))-4),Team_Key[[Full Name]:[Full Name]],0))&amp;RIGHT(INDEX(FPL_Fixtures_Extract[],MATCH($A612,FPL_Fixtures_Extract[[Player]:[Player]],0),MATCH(FPL_Combined[[#Headers],[Gameweek 35]],FPL_Fixtures_Extract[#Headers],0)),3))</f>
        <v>STK(H)</v>
      </c>
      <c r="AK612" t="str">
        <f ca="1">IF(RIGHT(FPL_Combined[[#Headers],[Gameweek 36]],2)&lt;$B$622,INDEX(FPL_Results_Extract[Gameweek 11],MATCH($A612,FPL_Results_Extract[[Player]:[Player]],0)),INDEX(Team_Key[[Abbreviation]:[Abbreviation]],MATCH(LEFT(INDEX(FPL_Fixtures_Extract[],MATCH($A612,FPL_Fixtures_Extract[[Player]:[Player]],0),MATCH(FPL_Combined[[#Headers],[Gameweek 36]],FPL_Fixtures_Extract[#Headers],0)),LEN(INDEX(FPL_Fixtures_Extract[],MATCH($A612,FPL_Fixtures_Extract[[Player]:[Player]],0),MATCH(FPL_Combined[[#Headers],[Gameweek 36]],FPL_Fixtures_Extract[#Headers],0)))-4),Team_Key[[Full Name]:[Full Name]],0))&amp;RIGHT(INDEX(FPL_Fixtures_Extract[],MATCH($A612,FPL_Fixtures_Extract[[Player]:[Player]],0),MATCH(FPL_Combined[[#Headers],[Gameweek 36]],FPL_Fixtures_Extract[#Headers],0)),3))</f>
        <v>SOU(A)</v>
      </c>
      <c r="AL612" t="str">
        <f ca="1">IF(RIGHT(FPL_Combined[[#Headers],[Gameweek 37]],2)&lt;$B$622,INDEX(FPL_Results_Extract[Gameweek 12],MATCH($A612,FPL_Results_Extract[[Player]:[Player]],0)),INDEX(Team_Key[[Abbreviation]:[Abbreviation]],MATCH(LEFT(INDEX(FPL_Fixtures_Extract[],MATCH($A612,FPL_Fixtures_Extract[[Player]:[Player]],0),MATCH(FPL_Combined[[#Headers],[Gameweek 37]],FPL_Fixtures_Extract[#Headers],0)),LEN(INDEX(FPL_Fixtures_Extract[],MATCH($A612,FPL_Fixtures_Extract[[Player]:[Player]],0),MATCH(FPL_Combined[[#Headers],[Gameweek 37]],FPL_Fixtures_Extract[#Headers],0)))-4),Team_Key[[Full Name]:[Full Name]],0))&amp;RIGHT(INDEX(FPL_Fixtures_Extract[],MATCH($A612,FPL_Fixtures_Extract[[Player]:[Player]],0),MATCH(FPL_Combined[[#Headers],[Gameweek 37]],FPL_Fixtures_Extract[#Headers],0)),3))</f>
        <v>ARS(H)</v>
      </c>
      <c r="AM612" t="str">
        <f ca="1">IF(RIGHT(FPL_Combined[[#Headers],[Gameweek 38]],2)&lt;$B$622,INDEX(FPL_Results_Extract[Gameweek 13],MATCH($A612,FPL_Results_Extract[[Player]:[Player]],0)),INDEX(Team_Key[[Abbreviation]:[Abbreviation]],MATCH(LEFT(INDEX(FPL_Fixtures_Extract[],MATCH($A612,FPL_Fixtures_Extract[[Player]:[Player]],0),MATCH(FPL_Combined[[#Headers],[Gameweek 38]],FPL_Fixtures_Extract[#Headers],0)),LEN(INDEX(FPL_Fixtures_Extract[],MATCH($A612,FPL_Fixtures_Extract[[Player]:[Player]],0),MATCH(FPL_Combined[[#Headers],[Gameweek 38]],FPL_Fixtures_Extract[#Headers],0)))-4),Team_Key[[Full Name]:[Full Name]],0))&amp;RIGHT(INDEX(FPL_Fixtures_Extract[],MATCH($A612,FPL_Fixtures_Extract[[Player]:[Player]],0),MATCH(FPL_Combined[[#Headers],[Gameweek 38]],FPL_Fixtures_Extract[#Headers],0)),3))</f>
        <v>SWA(A)</v>
      </c>
    </row>
    <row r="613" spans="1:39" x14ac:dyDescent="0.45">
      <c r="A613" t="s">
        <v>158</v>
      </c>
      <c r="B613" t="str">
        <f ca="1">IF(RIGHT(FPL_Combined[[#Headers],[Gameweek 01]],2)&lt;$B$622,INDEX(FPL_Results_Extract[Gameweek 01],MATCH($A613,FPL_Results_Extract[[Player]:[Player]],0)),INDEX(Team_Key[[Abbreviation]:[Abbreviation]],MATCH(LEFT(INDEX(FPL_Fixtures_Extract[],MATCH($A613,FPL_Fixtures_Extract[[Player]:[Player]],0),MATCH(FPL_Combined[[#Headers],[Gameweek 01]],FPL_Fixtures_Extract[#Headers],0)),LEN(INDEX(FPL_Fixtures_Extract[],MATCH($A613,FPL_Fixtures_Extract[[Player]:[Player]],0),MATCH(FPL_Combined[[#Headers],[Gameweek 01]],FPL_Fixtures_Extract[#Headers],0)))-4),Team_Key[[Full Name]:[Full Name]],0))&amp;RIGHT(INDEX(FPL_Fixtures_Extract[],MATCH($A613,FPL_Fixtures_Extract[[Player]:[Player]],0),MATCH(FPL_Combined[[#Headers],[Gameweek 01]],FPL_Fixtures_Extract[#Headers],0)),3))</f>
        <v>MUN(A) 0-1</v>
      </c>
      <c r="C613" t="str">
        <f ca="1">IF(RIGHT(FPL_Combined[[#Headers],[Gameweek 02]],2)&lt;$B$622,INDEX(FPL_Results_Extract[Gameweek 02],MATCH($A613,FPL_Results_Extract[[Player]:[Player]],0)),INDEX(Team_Key[[Abbreviation]:[Abbreviation]],MATCH(LEFT(INDEX(FPL_Fixtures_Extract[],MATCH($A613,FPL_Fixtures_Extract[[Player]:[Player]],0),MATCH(FPL_Combined[[#Headers],[Gameweek 02]],FPL_Fixtures_Extract[#Headers],0)),LEN(INDEX(FPL_Fixtures_Extract[],MATCH($A613,FPL_Fixtures_Extract[[Player]:[Player]],0),MATCH(FPL_Combined[[#Headers],[Gameweek 02]],FPL_Fixtures_Extract[#Headers],0)))-4),Team_Key[[Full Name]:[Full Name]],0))&amp;RIGHT(INDEX(FPL_Fixtures_Extract[],MATCH($A613,FPL_Fixtures_Extract[[Player]:[Player]],0),MATCH(FPL_Combined[[#Headers],[Gameweek 02]],FPL_Fixtures_Extract[#Headers],0)),3))</f>
        <v>STK(H) 2-2</v>
      </c>
      <c r="D613" t="str">
        <f ca="1">IF(RIGHT(FPL_Combined[[#Headers],[Gameweek 03]],2)&lt;$B$622,INDEX(FPL_Results_Extract[Gameweek 03],MATCH($A613,FPL_Results_Extract[[Player]:[Player]],0)),INDEX(Team_Key[[Abbreviation]:[Abbreviation]],MATCH(LEFT(INDEX(FPL_Fixtures_Extract[],MATCH($A613,FPL_Fixtures_Extract[[Player]:[Player]],0),MATCH(FPL_Combined[[#Headers],[Gameweek 03]],FPL_Fixtures_Extract[#Headers],0)),LEN(INDEX(FPL_Fixtures_Extract[],MATCH($A613,FPL_Fixtures_Extract[[Player]:[Player]],0),MATCH(FPL_Combined[[#Headers],[Gameweek 03]],FPL_Fixtures_Extract[#Headers],0)))-4),Team_Key[[Full Name]:[Full Name]],0))&amp;RIGHT(INDEX(FPL_Fixtures_Extract[],MATCH($A613,FPL_Fixtures_Extract[[Player]:[Player]],0),MATCH(FPL_Combined[[#Headers],[Gameweek 03]],FPL_Fixtures_Extract[#Headers],0)),3))</f>
        <v>LEI(A) 1-1</v>
      </c>
      <c r="E613" t="str">
        <f ca="1">IF(RIGHT(FPL_Combined[[#Headers],[Gameweek 04]],2)&lt;$B$622,INDEX(FPL_Results_Extract[Gameweek 04],MATCH($A613,FPL_Results_Extract[[Player]:[Player]],0)),INDEX(Team_Key[[Abbreviation]:[Abbreviation]],MATCH(LEFT(INDEX(FPL_Fixtures_Extract[],MATCH($A613,FPL_Fixtures_Extract[[Player]:[Player]],0),MATCH(FPL_Combined[[#Headers],[Gameweek 04]],FPL_Fixtures_Extract[#Headers],0)),LEN(INDEX(FPL_Fixtures_Extract[],MATCH($A613,FPL_Fixtures_Extract[[Player]:[Player]],0),MATCH(FPL_Combined[[#Headers],[Gameweek 04]],FPL_Fixtures_Extract[#Headers],0)))-4),Team_Key[[Full Name]:[Full Name]],0))&amp;RIGHT(INDEX(FPL_Fixtures_Extract[],MATCH($A613,FPL_Fixtures_Extract[[Player]:[Player]],0),MATCH(FPL_Combined[[#Headers],[Gameweek 04]],FPL_Fixtures_Extract[#Headers],0)),3))</f>
        <v>EVE(H) 0-0</v>
      </c>
      <c r="F613" t="str">
        <f ca="1">IF(RIGHT(FPL_Combined[[#Headers],[Gameweek 05]],2)&lt;$B$622,INDEX(FPL_Results_Extract[Gameweek 05],MATCH($A613,FPL_Results_Extract[[Player]:[Player]],0)),INDEX(Team_Key[[Abbreviation]:[Abbreviation]],MATCH(LEFT(INDEX(FPL_Fixtures_Extract[],MATCH($A613,FPL_Fixtures_Extract[[Player]:[Player]],0),MATCH(FPL_Combined[[#Headers],[Gameweek 05]],FPL_Fixtures_Extract[#Headers],0)),LEN(INDEX(FPL_Fixtures_Extract[],MATCH($A613,FPL_Fixtures_Extract[[Player]:[Player]],0),MATCH(FPL_Combined[[#Headers],[Gameweek 05]],FPL_Fixtures_Extract[#Headers],0)))-4),Team_Key[[Full Name]:[Full Name]],0))&amp;RIGHT(INDEX(FPL_Fixtures_Extract[],MATCH($A613,FPL_Fixtures_Extract[[Player]:[Player]],0),MATCH(FPL_Combined[[#Headers],[Gameweek 05]],FPL_Fixtures_Extract[#Headers],0)),3))</f>
        <v>TOT(H) 0-1</v>
      </c>
      <c r="G613" t="str">
        <f ca="1">IF(RIGHT(FPL_Combined[[#Headers],[Gameweek 06]],2)&lt;$B$622,INDEX(FPL_Results_Extract[Gameweek 06],MATCH($A613,FPL_Results_Extract[[Player]:[Player]],0)),INDEX(Team_Key[[Abbreviation]:[Abbreviation]],MATCH(LEFT(INDEX(FPL_Fixtures_Extract[],MATCH($A613,FPL_Fixtures_Extract[[Player]:[Player]],0),MATCH(FPL_Combined[[#Headers],[Gameweek 06]],FPL_Fixtures_Extract[#Headers],0)),LEN(INDEX(FPL_Fixtures_Extract[],MATCH($A613,FPL_Fixtures_Extract[[Player]:[Player]],0),MATCH(FPL_Combined[[#Headers],[Gameweek 06]],FPL_Fixtures_Extract[#Headers],0)))-4),Team_Key[[Full Name]:[Full Name]],0))&amp;RIGHT(INDEX(FPL_Fixtures_Extract[],MATCH($A613,FPL_Fixtures_Extract[[Player]:[Player]],0),MATCH(FPL_Combined[[#Headers],[Gameweek 06]],FPL_Fixtures_Extract[#Headers],0)),3))</f>
        <v>BOU(A) 0-2</v>
      </c>
      <c r="H613" t="str">
        <f ca="1">IF(RIGHT(FPL_Combined[[#Headers],[Gameweek 07]],2)&lt;$B$622,INDEX(FPL_Results_Extract[Gameweek 07],MATCH($A613,FPL_Results_Extract[[Player]:[Player]],0)),INDEX(Team_Key[[Abbreviation]:[Abbreviation]],MATCH(LEFT(INDEX(FPL_Fixtures_Extract[],MATCH($A613,FPL_Fixtures_Extract[[Player]:[Player]],0),MATCH(FPL_Combined[[#Headers],[Gameweek 07]],FPL_Fixtures_Extract[#Headers],0)),LEN(INDEX(FPL_Fixtures_Extract[],MATCH($A613,FPL_Fixtures_Extract[[Player]:[Player]],0),MATCH(FPL_Combined[[#Headers],[Gameweek 07]],FPL_Fixtures_Extract[#Headers],0)))-4),Team_Key[[Full Name]:[Full Name]],0))&amp;RIGHT(INDEX(FPL_Fixtures_Extract[],MATCH($A613,FPL_Fixtures_Extract[[Player]:[Player]],0),MATCH(FPL_Combined[[#Headers],[Gameweek 07]],FPL_Fixtures_Extract[#Headers],0)),3))</f>
        <v>MUN(A) 0-3</v>
      </c>
      <c r="I613" t="str">
        <f ca="1">IF(RIGHT(FPL_Combined[[#Headers],[Gameweek 08]],2)&lt;$B$622,INDEX(FPL_Results_Extract[Gameweek 08],MATCH($A613,FPL_Results_Extract[[Player]:[Player]],0)),INDEX(Team_Key[[Abbreviation]:[Abbreviation]],MATCH(LEFT(INDEX(FPL_Fixtures_Extract[],MATCH($A613,FPL_Fixtures_Extract[[Player]:[Player]],0),MATCH(FPL_Combined[[#Headers],[Gameweek 08]],FPL_Fixtures_Extract[#Headers],0)),LEN(INDEX(FPL_Fixtures_Extract[],MATCH($A613,FPL_Fixtures_Extract[[Player]:[Player]],0),MATCH(FPL_Combined[[#Headers],[Gameweek 08]],FPL_Fixtures_Extract[#Headers],0)))-4),Team_Key[[Full Name]:[Full Name]],0))&amp;RIGHT(INDEX(FPL_Fixtures_Extract[],MATCH($A613,FPL_Fixtures_Extract[[Player]:[Player]],0),MATCH(FPL_Combined[[#Headers],[Gameweek 08]],FPL_Fixtures_Extract[#Headers],0)),3))</f>
        <v>WHU(H) 2-2</v>
      </c>
      <c r="J613" t="str">
        <f ca="1">IF(RIGHT(FPL_Combined[[#Headers],[Gameweek 09]],2)&lt;$B$622,INDEX(FPL_Results_Extract[Gameweek 09],MATCH($A613,FPL_Results_Extract[[Player]:[Player]],0)),INDEX(Team_Key[[Abbreviation]:[Abbreviation]],MATCH(LEFT(INDEX(FPL_Fixtures_Extract[],MATCH($A613,FPL_Fixtures_Extract[[Player]:[Player]],0),MATCH(FPL_Combined[[#Headers],[Gameweek 09]],FPL_Fixtures_Extract[#Headers],0)),LEN(INDEX(FPL_Fixtures_Extract[],MATCH($A613,FPL_Fixtures_Extract[[Player]:[Player]],0),MATCH(FPL_Combined[[#Headers],[Gameweek 09]],FPL_Fixtures_Extract[#Headers],0)))-4),Team_Key[[Full Name]:[Full Name]],0))&amp;RIGHT(INDEX(FPL_Fixtures_Extract[],MATCH($A613,FPL_Fixtures_Extract[[Player]:[Player]],0),MATCH(FPL_Combined[[#Headers],[Gameweek 09]],FPL_Fixtures_Extract[#Headers],0)),3))</f>
        <v>WBA(A) 0-1</v>
      </c>
      <c r="K613" t="str">
        <f ca="1">IF(RIGHT(FPL_Combined[[#Headers],[Gameweek 10]],2)&lt;$B$622,INDEX(FPL_Results_Extract[Gameweek 10],MATCH($A613,FPL_Results_Extract[[Player]:[Player]],0)),INDEX(Team_Key[[Abbreviation]:[Abbreviation]],MATCH(LEFT(INDEX(FPL_Fixtures_Extract[],MATCH($A613,FPL_Fixtures_Extract[[Player]:[Player]],0),MATCH(FPL_Combined[[#Headers],[Gameweek 10]],FPL_Fixtures_Extract[#Headers],0)),LEN(INDEX(FPL_Fixtures_Extract[],MATCH($A613,FPL_Fixtures_Extract[[Player]:[Player]],0),MATCH(FPL_Combined[[#Headers],[Gameweek 10]],FPL_Fixtures_Extract[#Headers],0)))-4),Team_Key[[Full Name]:[Full Name]],0))&amp;RIGHT(INDEX(FPL_Fixtures_Extract[],MATCH($A613,FPL_Fixtures_Extract[[Player]:[Player]],0),MATCH(FPL_Combined[[#Headers],[Gameweek 10]],FPL_Fixtures_Extract[#Headers],0)),3))</f>
        <v>NEW(H) 3-0</v>
      </c>
      <c r="L613" t="str">
        <f ca="1">IF(RIGHT(FPL_Combined[[#Headers],[Gameweek 11]],2)&lt;$B$622,INDEX(FPL_Results_Extract[Gameweek 11],MATCH($A613,FPL_Results_Extract[[Player]:[Player]],0)),INDEX(Team_Key[[Abbreviation]:[Abbreviation]],MATCH(LEFT(INDEX(FPL_Fixtures_Extract[],MATCH($A613,FPL_Fixtures_Extract[[Player]:[Player]],0),MATCH(FPL_Combined[[#Headers],[Gameweek 11]],FPL_Fixtures_Extract[#Headers],0)),LEN(INDEX(FPL_Fixtures_Extract[],MATCH($A613,FPL_Fixtures_Extract[[Player]:[Player]],0),MATCH(FPL_Combined[[#Headers],[Gameweek 11]],FPL_Fixtures_Extract[#Headers],0)))-4),Team_Key[[Full Name]:[Full Name]],0))&amp;RIGHT(INDEX(FPL_Fixtures_Extract[],MATCH($A613,FPL_Fixtures_Extract[[Player]:[Player]],0),MATCH(FPL_Combined[[#Headers],[Gameweek 11]],FPL_Fixtures_Extract[#Headers],0)),3))</f>
        <v>EVE(A) 2-6</v>
      </c>
      <c r="M613" t="str">
        <f ca="1">IF(RIGHT(FPL_Combined[[#Headers],[Gameweek 12]],2)&lt;$B$622,INDEX(FPL_Results_Extract[Gameweek 12],MATCH($A613,FPL_Results_Extract[[Player]:[Player]],0)),INDEX(Team_Key[[Abbreviation]:[Abbreviation]],MATCH(LEFT(INDEX(FPL_Fixtures_Extract[],MATCH($A613,FPL_Fixtures_Extract[[Player]:[Player]],0),MATCH(FPL_Combined[[#Headers],[Gameweek 12]],FPL_Fixtures_Extract[#Headers],0)),LEN(INDEX(FPL_Fixtures_Extract[],MATCH($A613,FPL_Fixtures_Extract[[Player]:[Player]],0),MATCH(FPL_Combined[[#Headers],[Gameweek 12]],FPL_Fixtures_Extract[#Headers],0)))-4),Team_Key[[Full Name]:[Full Name]],0))&amp;RIGHT(INDEX(FPL_Fixtures_Extract[],MATCH($A613,FPL_Fixtures_Extract[[Player]:[Player]],0),MATCH(FPL_Combined[[#Headers],[Gameweek 12]],FPL_Fixtures_Extract[#Headers],0)),3))</f>
        <v>SOU(H) 0-1</v>
      </c>
      <c r="N613" t="str">
        <f ca="1">IF(RIGHT(FPL_Combined[[#Headers],[Gameweek 13]],2)&lt;$B$622,INDEX(FPL_Results_Extract[Gameweek 13],MATCH($A613,FPL_Results_Extract[[Player]:[Player]],0)),INDEX(Team_Key[[Abbreviation]:[Abbreviation]],MATCH(LEFT(INDEX(FPL_Fixtures_Extract[],MATCH($A613,FPL_Fixtures_Extract[[Player]:[Player]],0),MATCH(FPL_Combined[[#Headers],[Gameweek 13]],FPL_Fixtures_Extract[#Headers],0)),LEN(INDEX(FPL_Fixtures_Extract[],MATCH($A613,FPL_Fixtures_Extract[[Player]:[Player]],0),MATCH(FPL_Combined[[#Headers],[Gameweek 13]],FPL_Fixtures_Extract[#Headers],0)))-4),Team_Key[[Full Name]:[Full Name]],0))&amp;RIGHT(INDEX(FPL_Fixtures_Extract[],MATCH($A613,FPL_Fixtures_Extract[[Player]:[Player]],0),MATCH(FPL_Combined[[#Headers],[Gameweek 13]],FPL_Fixtures_Extract[#Headers],0)),3))</f>
        <v>CRY(A) 1-0</v>
      </c>
      <c r="O613" t="str">
        <f ca="1">IF(RIGHT(FPL_Combined[[#Headers],[Gameweek 14]],2)&lt;$B$622,INDEX(FPL_Results_Extract[Gameweek 14],MATCH($A613,FPL_Results_Extract[[Player]:[Player]],0)),INDEX(Team_Key[[Abbreviation]:[Abbreviation]],MATCH(LEFT(INDEX(FPL_Fixtures_Extract[],MATCH($A613,FPL_Fixtures_Extract[[Player]:[Player]],0),MATCH(FPL_Combined[[#Headers],[Gameweek 14]],FPL_Fixtures_Extract[#Headers],0)),LEN(INDEX(FPL_Fixtures_Extract[],MATCH($A613,FPL_Fixtures_Extract[[Player]:[Player]],0),MATCH(FPL_Combined[[#Headers],[Gameweek 14]],FPL_Fixtures_Extract[#Headers],0)))-4),Team_Key[[Full Name]:[Full Name]],0))&amp;RIGHT(INDEX(FPL_Fixtures_Extract[],MATCH($A613,FPL_Fixtures_Extract[[Player]:[Player]],0),MATCH(FPL_Combined[[#Headers],[Gameweek 14]],FPL_Fixtures_Extract[#Headers],0)),3))</f>
        <v>STK(H) 2-0</v>
      </c>
      <c r="P613" t="str">
        <f ca="1">IF(RIGHT(FPL_Combined[[#Headers],[Gameweek 15]],2)&lt;$B$622,INDEX(FPL_Results_Extract[Gameweek 15],MATCH($A613,FPL_Results_Extract[[Player]:[Player]],0)),INDEX(Team_Key[[Abbreviation]:[Abbreviation]],MATCH(LEFT(INDEX(FPL_Fixtures_Extract[],MATCH($A613,FPL_Fixtures_Extract[[Player]:[Player]],0),MATCH(FPL_Combined[[#Headers],[Gameweek 15]],FPL_Fixtures_Extract[#Headers],0)),LEN(INDEX(FPL_Fixtures_Extract[],MATCH($A613,FPL_Fixtures_Extract[[Player]:[Player]],0),MATCH(FPL_Combined[[#Headers],[Gameweek 15]],FPL_Fixtures_Extract[#Headers],0)))-4),Team_Key[[Full Name]:[Full Name]],0))&amp;RIGHT(INDEX(FPL_Fixtures_Extract[],MATCH($A613,FPL_Fixtures_Extract[[Player]:[Player]],0),MATCH(FPL_Combined[[#Headers],[Gameweek 15]],FPL_Fixtures_Extract[#Headers],0)),3))</f>
        <v>ARS(A) 1-3</v>
      </c>
      <c r="Q613" t="str">
        <f ca="1">IF(RIGHT(FPL_Combined[[#Headers],[Gameweek 16]],2)&lt;$B$622,INDEX(FPL_Results_Extract[Gameweek 16],MATCH($A613,FPL_Results_Extract[[Player]:[Player]],0)),INDEX(Team_Key[[Abbreviation]:[Abbreviation]],MATCH(LEFT(INDEX(FPL_Fixtures_Extract[],MATCH($A613,FPL_Fixtures_Extract[[Player]:[Player]],0),MATCH(FPL_Combined[[#Headers],[Gameweek 16]],FPL_Fixtures_Extract[#Headers],0)),LEN(INDEX(FPL_Fixtures_Extract[],MATCH($A613,FPL_Fixtures_Extract[[Player]:[Player]],0),MATCH(FPL_Combined[[#Headers],[Gameweek 16]],FPL_Fixtures_Extract[#Headers],0)))-4),Team_Key[[Full Name]:[Full Name]],0))&amp;RIGHT(INDEX(FPL_Fixtures_Extract[],MATCH($A613,FPL_Fixtures_Extract[[Player]:[Player]],0),MATCH(FPL_Combined[[#Headers],[Gameweek 16]],FPL_Fixtures_Extract[#Headers],0)),3))</f>
        <v>WAT(H) 0-1</v>
      </c>
      <c r="R613" t="str">
        <f ca="1">IF(RIGHT(FPL_Combined[[#Headers],[Gameweek 17]],2)&lt;$B$622,INDEX(FPL_Results_Extract[Gameweek 17],MATCH($A613,FPL_Results_Extract[[Player]:[Player]],0)),INDEX(Team_Key[[Abbreviation]:[Abbreviation]],MATCH(LEFT(INDEX(FPL_Fixtures_Extract[],MATCH($A613,FPL_Fixtures_Extract[[Player]:[Player]],0),MATCH(FPL_Combined[[#Headers],[Gameweek 17]],FPL_Fixtures_Extract[#Headers],0)),LEN(INDEX(FPL_Fixtures_Extract[],MATCH($A613,FPL_Fixtures_Extract[[Player]:[Player]],0),MATCH(FPL_Combined[[#Headers],[Gameweek 17]],FPL_Fixtures_Extract[#Headers],0)))-4),Team_Key[[Full Name]:[Full Name]],0))&amp;RIGHT(INDEX(FPL_Fixtures_Extract[],MATCH($A613,FPL_Fixtures_Extract[[Player]:[Player]],0),MATCH(FPL_Combined[[#Headers],[Gameweek 17]],FPL_Fixtures_Extract[#Headers],0)),3))</f>
        <v>CHE(A) 1-3</v>
      </c>
      <c r="S613" t="str">
        <f ca="1">IF(RIGHT(FPL_Combined[[#Headers],[Gameweek 18]],2)&lt;$B$622,INDEX(FPL_Results_Extract[Gameweek 18],MATCH($A613,FPL_Results_Extract[[Player]:[Player]],0)),INDEX(Team_Key[[Abbreviation]:[Abbreviation]],MATCH(LEFT(INDEX(FPL_Fixtures_Extract[],MATCH($A613,FPL_Fixtures_Extract[[Player]:[Player]],0),MATCH(FPL_Combined[[#Headers],[Gameweek 18]],FPL_Fixtures_Extract[#Headers],0)),LEN(INDEX(FPL_Fixtures_Extract[],MATCH($A613,FPL_Fixtures_Extract[[Player]:[Player]],0),MATCH(FPL_Combined[[#Headers],[Gameweek 18]],FPL_Fixtures_Extract[#Headers],0)))-4),Team_Key[[Full Name]:[Full Name]],0))&amp;RIGHT(INDEX(FPL_Fixtures_Extract[],MATCH($A613,FPL_Fixtures_Extract[[Player]:[Player]],0),MATCH(FPL_Combined[[#Headers],[Gameweek 18]],FPL_Fixtures_Extract[#Headers],0)),3))</f>
        <v>MCI(A) 1-4</v>
      </c>
      <c r="T613" t="str">
        <f ca="1">IF(RIGHT(FPL_Combined[[#Headers],[Gameweek 19]],2)&lt;$B$622,INDEX(FPL_Results_Extract[Gameweek 19],MATCH($A613,FPL_Results_Extract[[Player]:[Player]],0)),INDEX(Team_Key[[Abbreviation]:[Abbreviation]],MATCH(LEFT(INDEX(FPL_Fixtures_Extract[],MATCH($A613,FPL_Fixtures_Extract[[Player]:[Player]],0),MATCH(FPL_Combined[[#Headers],[Gameweek 19]],FPL_Fixtures_Extract[#Headers],0)),LEN(INDEX(FPL_Fixtures_Extract[],MATCH($A613,FPL_Fixtures_Extract[[Player]:[Player]],0),MATCH(FPL_Combined[[#Headers],[Gameweek 19]],FPL_Fixtures_Extract[#Headers],0)))-4),Team_Key[[Full Name]:[Full Name]],0))&amp;RIGHT(INDEX(FPL_Fixtures_Extract[],MATCH($A613,FPL_Fixtures_Extract[[Player]:[Player]],0),MATCH(FPL_Combined[[#Headers],[Gameweek 19]],FPL_Fixtures_Extract[#Headers],0)),3))</f>
        <v>LIV(H) 0-1</v>
      </c>
      <c r="U613" t="str">
        <f ca="1">IF(RIGHT(FPL_Combined[[#Headers],[Gameweek 20]],2)&lt;$B$622,INDEX(FPL_Results_Extract[Gameweek 20],MATCH($A613,FPL_Results_Extract[[Player]:[Player]],0)),INDEX(Team_Key[[Abbreviation]:[Abbreviation]],MATCH(LEFT(INDEX(FPL_Fixtures_Extract[],MATCH($A613,FPL_Fixtures_Extract[[Player]:[Player]],0),MATCH(FPL_Combined[[#Headers],[Gameweek 20]],FPL_Fixtures_Extract[#Headers],0)),LEN(INDEX(FPL_Fixtures_Extract[],MATCH($A613,FPL_Fixtures_Extract[[Player]:[Player]],0),MATCH(FPL_Combined[[#Headers],[Gameweek 20]],FPL_Fixtures_Extract[#Headers],0)))-4),Team_Key[[Full Name]:[Full Name]],0))&amp;RIGHT(INDEX(FPL_Fixtures_Extract[],MATCH($A613,FPL_Fixtures_Extract[[Player]:[Player]],0),MATCH(FPL_Combined[[#Headers],[Gameweek 20]],FPL_Fixtures_Extract[#Headers],0)),3))</f>
        <v>AVL(H) 3-1</v>
      </c>
      <c r="V613" t="str">
        <f ca="1">IF(RIGHT(FPL_Combined[[#Headers],[Gameweek 21]],2)&lt;$B$622,INDEX(FPL_Results_Extract[Gameweek 21],MATCH($A613,FPL_Results_Extract[[Player]:[Player]],0)),INDEX(Team_Key[[Abbreviation]:[Abbreviation]],MATCH(LEFT(INDEX(FPL_Fixtures_Extract[],MATCH($A613,FPL_Fixtures_Extract[[Player]:[Player]],0),MATCH(FPL_Combined[[#Headers],[Gameweek 21]],FPL_Fixtures_Extract[#Headers],0)),LEN(INDEX(FPL_Fixtures_Extract[],MATCH($A613,FPL_Fixtures_Extract[[Player]:[Player]],0),MATCH(FPL_Combined[[#Headers],[Gameweek 21]],FPL_Fixtures_Extract[#Headers],0)))-4),Team_Key[[Full Name]:[Full Name]],0))&amp;RIGHT(INDEX(FPL_Fixtures_Extract[],MATCH($A613,FPL_Fixtures_Extract[[Player]:[Player]],0),MATCH(FPL_Combined[[#Headers],[Gameweek 21]],FPL_Fixtures_Extract[#Headers],0)),3))</f>
        <v>SWA(A) 4-2</v>
      </c>
      <c r="W613" t="str">
        <f ca="1">IF(RIGHT(FPL_Combined[[#Headers],[Gameweek 22]],2)&lt;$B$622,INDEX(FPL_Results_Extract[Gameweek 22],MATCH($A613,FPL_Results_Extract[[Player]:[Player]],0)),INDEX(Team_Key[[Abbreviation]:[Abbreviation]],MATCH(LEFT(INDEX(FPL_Fixtures_Extract[],MATCH($A613,FPL_Fixtures_Extract[[Player]:[Player]],0),MATCH(FPL_Combined[[#Headers],[Gameweek 22]],FPL_Fixtures_Extract[#Headers],0)),LEN(INDEX(FPL_Fixtures_Extract[],MATCH($A613,FPL_Fixtures_Extract[[Player]:[Player]],0),MATCH(FPL_Combined[[#Headers],[Gameweek 22]],FPL_Fixtures_Extract[#Headers],0)))-4),Team_Key[[Full Name]:[Full Name]],0))&amp;RIGHT(INDEX(FPL_Fixtures_Extract[],MATCH($A613,FPL_Fixtures_Extract[[Player]:[Player]],0),MATCH(FPL_Combined[[#Headers],[Gameweek 22]],FPL_Fixtures_Extract[#Headers],0)),3))</f>
        <v>TOT(A) 1-4</v>
      </c>
      <c r="X613" t="str">
        <f ca="1">IF(RIGHT(FPL_Combined[[#Headers],[Gameweek 23]],2)&lt;$B$622,INDEX(FPL_Results_Extract[Gameweek 23],MATCH($A613,FPL_Results_Extract[[Player]:[Player]],0)),INDEX(Team_Key[[Abbreviation]:[Abbreviation]],MATCH(LEFT(INDEX(FPL_Fixtures_Extract[],MATCH($A613,FPL_Fixtures_Extract[[Player]:[Player]],0),MATCH(FPL_Combined[[#Headers],[Gameweek 23]],FPL_Fixtures_Extract[#Headers],0)),LEN(INDEX(FPL_Fixtures_Extract[],MATCH($A613,FPL_Fixtures_Extract[[Player]:[Player]],0),MATCH(FPL_Combined[[#Headers],[Gameweek 23]],FPL_Fixtures_Extract[#Headers],0)))-4),Team_Key[[Full Name]:[Full Name]],0))&amp;RIGHT(INDEX(FPL_Fixtures_Extract[],MATCH($A613,FPL_Fixtures_Extract[[Player]:[Player]],0),MATCH(FPL_Combined[[#Headers],[Gameweek 23]],FPL_Fixtures_Extract[#Headers],0)),3))</f>
        <v>BOU(H) 1-1</v>
      </c>
      <c r="Y613" t="str">
        <f ca="1">IF(RIGHT(FPL_Combined[[#Headers],[Gameweek 24]],2)&lt;$B$622,INDEX(FPL_Results_Extract[Team],MATCH($A613,FPL_Results_Extract[[Player]:[Player]],0)),INDEX(Team_Key[[Abbreviation]:[Abbreviation]],MATCH(LEFT(INDEX(FPL_Fixtures_Extract[],MATCH($A613,FPL_Fixtures_Extract[[Player]:[Player]],0),MATCH(FPL_Combined[[#Headers],[Gameweek 24]],FPL_Fixtures_Extract[#Headers],0)),LEN(INDEX(FPL_Fixtures_Extract[],MATCH($A613,FPL_Fixtures_Extract[[Player]:[Player]],0),MATCH(FPL_Combined[[#Headers],[Gameweek 24]],FPL_Fixtures_Extract[#Headers],0)))-4),Team_Key[[Full Name]:[Full Name]],0))&amp;RIGHT(INDEX(FPL_Fixtures_Extract[],MATCH($A613,FPL_Fixtures_Extract[[Player]:[Player]],0),MATCH(FPL_Combined[[#Headers],[Gameweek 24]],FPL_Fixtures_Extract[#Headers],0)),3))</f>
        <v>SUN</v>
      </c>
      <c r="Z613" t="str">
        <f ca="1">IF(RIGHT(FPL_Combined[[#Headers],[Gameweek 25]],2)&lt;$B$622,INDEX(FPL_Results_Extract[Player],MATCH($A613,FPL_Results_Extract[[Player]:[Player]],0)),INDEX(Team_Key[[Abbreviation]:[Abbreviation]],MATCH(LEFT(INDEX(FPL_Fixtures_Extract[],MATCH($A613,FPL_Fixtures_Extract[[Player]:[Player]],0),MATCH(FPL_Combined[[#Headers],[Gameweek 25]],FPL_Fixtures_Extract[#Headers],0)),LEN(INDEX(FPL_Fixtures_Extract[],MATCH($A613,FPL_Fixtures_Extract[[Player]:[Player]],0),MATCH(FPL_Combined[[#Headers],[Gameweek 25]],FPL_Fixtures_Extract[#Headers],0)))-4),Team_Key[[Full Name]:[Full Name]],0))&amp;RIGHT(INDEX(FPL_Fixtures_Extract[],MATCH($A613,FPL_Fixtures_Extract[[Player]:[Player]],0),MATCH(FPL_Combined[[#Headers],[Gameweek 25]],FPL_Fixtures_Extract[#Headers],0)),3))</f>
        <v>Yedlin</v>
      </c>
      <c r="AA613" t="str">
        <f ca="1">IF(RIGHT(FPL_Combined[[#Headers],[Gameweek 26]],2)&lt;$B$622,INDEX(FPL_Results_Extract[Gameweek 01],MATCH($A613,FPL_Results_Extract[[Player]:[Player]],0)),INDEX(Team_Key[[Abbreviation]:[Abbreviation]],MATCH(LEFT(INDEX(FPL_Fixtures_Extract[],MATCH($A613,FPL_Fixtures_Extract[[Player]:[Player]],0),MATCH(FPL_Combined[[#Headers],[Gameweek 26]],FPL_Fixtures_Extract[#Headers],0)),LEN(INDEX(FPL_Fixtures_Extract[],MATCH($A613,FPL_Fixtures_Extract[[Player]:[Player]],0),MATCH(FPL_Combined[[#Headers],[Gameweek 26]],FPL_Fixtures_Extract[#Headers],0)))-4),Team_Key[[Full Name]:[Full Name]],0))&amp;RIGHT(INDEX(FPL_Fixtures_Extract[],MATCH($A613,FPL_Fixtures_Extract[[Player]:[Player]],0),MATCH(FPL_Combined[[#Headers],[Gameweek 26]],FPL_Fixtures_Extract[#Headers],0)),3))</f>
        <v>MUN(A) 0-1</v>
      </c>
      <c r="AB613" t="str">
        <f ca="1">IF(RIGHT(FPL_Combined[[#Headers],[Gameweek 27]],2)&lt;$B$622,INDEX(FPL_Results_Extract[Gameweek 02],MATCH($A613,FPL_Results_Extract[[Player]:[Player]],0)),INDEX(Team_Key[[Abbreviation]:[Abbreviation]],MATCH(LEFT(INDEX(FPL_Fixtures_Extract[],MATCH($A613,FPL_Fixtures_Extract[[Player]:[Player]],0),MATCH(FPL_Combined[[#Headers],[Gameweek 27]],FPL_Fixtures_Extract[#Headers],0)),LEN(INDEX(FPL_Fixtures_Extract[],MATCH($A613,FPL_Fixtures_Extract[[Player]:[Player]],0),MATCH(FPL_Combined[[#Headers],[Gameweek 27]],FPL_Fixtures_Extract[#Headers],0)))-4),Team_Key[[Full Name]:[Full Name]],0))&amp;RIGHT(INDEX(FPL_Fixtures_Extract[],MATCH($A613,FPL_Fixtures_Extract[[Player]:[Player]],0),MATCH(FPL_Combined[[#Headers],[Gameweek 27]],FPL_Fixtures_Extract[#Headers],0)),3))</f>
        <v>STK(H) 2-2</v>
      </c>
      <c r="AC613" t="str">
        <f ca="1">IF(RIGHT(FPL_Combined[[#Headers],[Gameweek 28]],2)&lt;$B$622,INDEX(FPL_Results_Extract[Gameweek 03],MATCH($A613,FPL_Results_Extract[[Player]:[Player]],0)),INDEX(Team_Key[[Abbreviation]:[Abbreviation]],MATCH(LEFT(INDEX(FPL_Fixtures_Extract[],MATCH($A613,FPL_Fixtures_Extract[[Player]:[Player]],0),MATCH(FPL_Combined[[#Headers],[Gameweek 28]],FPL_Fixtures_Extract[#Headers],0)),LEN(INDEX(FPL_Fixtures_Extract[],MATCH($A613,FPL_Fixtures_Extract[[Player]:[Player]],0),MATCH(FPL_Combined[[#Headers],[Gameweek 28]],FPL_Fixtures_Extract[#Headers],0)))-4),Team_Key[[Full Name]:[Full Name]],0))&amp;RIGHT(INDEX(FPL_Fixtures_Extract[],MATCH($A613,FPL_Fixtures_Extract[[Player]:[Player]],0),MATCH(FPL_Combined[[#Headers],[Gameweek 28]],FPL_Fixtures_Extract[#Headers],0)),3))</f>
        <v>LEI(A) 1-1</v>
      </c>
      <c r="AD613" t="str">
        <f ca="1">IF(RIGHT(FPL_Combined[[#Headers],[Gameweek 29]],2)&lt;$B$622,INDEX(FPL_Results_Extract[Gameweek 04],MATCH($A613,FPL_Results_Extract[[Player]:[Player]],0)),INDEX(Team_Key[[Abbreviation]:[Abbreviation]],MATCH(LEFT(INDEX(FPL_Fixtures_Extract[],MATCH($A613,FPL_Fixtures_Extract[[Player]:[Player]],0),MATCH(FPL_Combined[[#Headers],[Gameweek 29]],FPL_Fixtures_Extract[#Headers],0)),LEN(INDEX(FPL_Fixtures_Extract[],MATCH($A613,FPL_Fixtures_Extract[[Player]:[Player]],0),MATCH(FPL_Combined[[#Headers],[Gameweek 29]],FPL_Fixtures_Extract[#Headers],0)))-4),Team_Key[[Full Name]:[Full Name]],0))&amp;RIGHT(INDEX(FPL_Fixtures_Extract[],MATCH($A613,FPL_Fixtures_Extract[[Player]:[Player]],0),MATCH(FPL_Combined[[#Headers],[Gameweek 29]],FPL_Fixtures_Extract[#Headers],0)),3))</f>
        <v>SOU(A)</v>
      </c>
      <c r="AE613" t="e">
        <f ca="1">IF(RIGHT(FPL_Combined[[#Headers],[Gameweek 30]],2)&lt;$B$622,INDEX(FPL_Results_Extract[Gameweek 05],MATCH($A613,FPL_Results_Extract[[Player]:[Player]],0)),INDEX(Team_Key[[Abbreviation]:[Abbreviation]],MATCH(LEFT(INDEX(FPL_Fixtures_Extract[],MATCH($A613,FPL_Fixtures_Extract[[Player]:[Player]],0),MATCH(FPL_Combined[[#Headers],[Gameweek 30]],FPL_Fixtures_Extract[#Headers],0)),LEN(INDEX(FPL_Fixtures_Extract[],MATCH($A613,FPL_Fixtures_Extract[[Player]:[Player]],0),MATCH(FPL_Combined[[#Headers],[Gameweek 30]],FPL_Fixtures_Extract[#Headers],0)))-4),Team_Key[[Full Name]:[Full Name]],0))&amp;RIGHT(INDEX(FPL_Fixtures_Extract[],MATCH($A613,FPL_Fixtures_Extract[[Player]:[Player]],0),MATCH(FPL_Combined[[#Headers],[Gameweek 30]],FPL_Fixtures_Extract[#Headers],0)),3))</f>
        <v>#VALUE!</v>
      </c>
      <c r="AF613" t="str">
        <f ca="1">IF(RIGHT(FPL_Combined[[#Headers],[Gameweek 31]],2)&lt;$B$622,INDEX(FPL_Results_Extract[Gameweek 06],MATCH($A613,FPL_Results_Extract[[Player]:[Player]],0)),INDEX(Team_Key[[Abbreviation]:[Abbreviation]],MATCH(LEFT(INDEX(FPL_Fixtures_Extract[],MATCH($A613,FPL_Fixtures_Extract[[Player]:[Player]],0),MATCH(FPL_Combined[[#Headers],[Gameweek 31]],FPL_Fixtures_Extract[#Headers],0)),LEN(INDEX(FPL_Fixtures_Extract[],MATCH($A613,FPL_Fixtures_Extract[[Player]:[Player]],0),MATCH(FPL_Combined[[#Headers],[Gameweek 31]],FPL_Fixtures_Extract[#Headers],0)))-4),Team_Key[[Full Name]:[Full Name]],0))&amp;RIGHT(INDEX(FPL_Fixtures_Extract[],MATCH($A613,FPL_Fixtures_Extract[[Player]:[Player]],0),MATCH(FPL_Combined[[#Headers],[Gameweek 31]],FPL_Fixtures_Extract[#Headers],0)),3))</f>
        <v>NEW(A)</v>
      </c>
      <c r="AG613" t="str">
        <f ca="1">IF(RIGHT(FPL_Combined[[#Headers],[Gameweek 32]],2)&lt;$B$622,INDEX(FPL_Results_Extract[Gameweek 07],MATCH($A613,FPL_Results_Extract[[Player]:[Player]],0)),INDEX(Team_Key[[Abbreviation]:[Abbreviation]],MATCH(LEFT(INDEX(FPL_Fixtures_Extract[],MATCH($A613,FPL_Fixtures_Extract[[Player]:[Player]],0),MATCH(FPL_Combined[[#Headers],[Gameweek 32]],FPL_Fixtures_Extract[#Headers],0)),LEN(INDEX(FPL_Fixtures_Extract[],MATCH($A613,FPL_Fixtures_Extract[[Player]:[Player]],0),MATCH(FPL_Combined[[#Headers],[Gameweek 32]],FPL_Fixtures_Extract[#Headers],0)))-4),Team_Key[[Full Name]:[Full Name]],0))&amp;RIGHT(INDEX(FPL_Fixtures_Extract[],MATCH($A613,FPL_Fixtures_Extract[[Player]:[Player]],0),MATCH(FPL_Combined[[#Headers],[Gameweek 32]],FPL_Fixtures_Extract[#Headers],0)),3))</f>
        <v>WBA(H)</v>
      </c>
      <c r="AH613" t="str">
        <f ca="1">IF(RIGHT(FPL_Combined[[#Headers],[Gameweek 33]],2)&lt;$B$622,INDEX(FPL_Results_Extract[Gameweek 08],MATCH($A613,FPL_Results_Extract[[Player]:[Player]],0)),INDEX(Team_Key[[Abbreviation]:[Abbreviation]],MATCH(LEFT(INDEX(FPL_Fixtures_Extract[],MATCH($A613,FPL_Fixtures_Extract[[Player]:[Player]],0),MATCH(FPL_Combined[[#Headers],[Gameweek 33]],FPL_Fixtures_Extract[#Headers],0)),LEN(INDEX(FPL_Fixtures_Extract[],MATCH($A613,FPL_Fixtures_Extract[[Player]:[Player]],0),MATCH(FPL_Combined[[#Headers],[Gameweek 33]],FPL_Fixtures_Extract[#Headers],0)))-4),Team_Key[[Full Name]:[Full Name]],0))&amp;RIGHT(INDEX(FPL_Fixtures_Extract[],MATCH($A613,FPL_Fixtures_Extract[[Player]:[Player]],0),MATCH(FPL_Combined[[#Headers],[Gameweek 33]],FPL_Fixtures_Extract[#Headers],0)),3))</f>
        <v>LEI(H)</v>
      </c>
      <c r="AI613" t="str">
        <f ca="1">IF(RIGHT(FPL_Combined[[#Headers],[Gameweek 34]],2)&lt;$B$622,INDEX(FPL_Results_Extract[Gameweek 09],MATCH($A613,FPL_Results_Extract[[Player]:[Player]],0)),INDEX(Team_Key[[Abbreviation]:[Abbreviation]],MATCH(LEFT(INDEX(FPL_Fixtures_Extract[],MATCH($A613,FPL_Fixtures_Extract[[Player]:[Player]],0),MATCH(FPL_Combined[[#Headers],[Gameweek 34]],FPL_Fixtures_Extract[#Headers],0)),LEN(INDEX(FPL_Fixtures_Extract[],MATCH($A613,FPL_Fixtures_Extract[[Player]:[Player]],0),MATCH(FPL_Combined[[#Headers],[Gameweek 34]],FPL_Fixtures_Extract[#Headers],0)))-4),Team_Key[[Full Name]:[Full Name]],0))&amp;RIGHT(INDEX(FPL_Fixtures_Extract[],MATCH($A613,FPL_Fixtures_Extract[[Player]:[Player]],0),MATCH(FPL_Combined[[#Headers],[Gameweek 34]],FPL_Fixtures_Extract[#Headers],0)),3))</f>
        <v>NOR(A)</v>
      </c>
      <c r="AJ613" t="str">
        <f ca="1">IF(RIGHT(FPL_Combined[[#Headers],[Gameweek 35]],2)&lt;$B$622,INDEX(FPL_Results_Extract[Gameweek 10],MATCH($A613,FPL_Results_Extract[[Player]:[Player]],0)),INDEX(Team_Key[[Abbreviation]:[Abbreviation]],MATCH(LEFT(INDEX(FPL_Fixtures_Extract[],MATCH($A613,FPL_Fixtures_Extract[[Player]:[Player]],0),MATCH(FPL_Combined[[#Headers],[Gameweek 35]],FPL_Fixtures_Extract[#Headers],0)),LEN(INDEX(FPL_Fixtures_Extract[],MATCH($A613,FPL_Fixtures_Extract[[Player]:[Player]],0),MATCH(FPL_Combined[[#Headers],[Gameweek 35]],FPL_Fixtures_Extract[#Headers],0)))-4),Team_Key[[Full Name]:[Full Name]],0))&amp;RIGHT(INDEX(FPL_Fixtures_Extract[],MATCH($A613,FPL_Fixtures_Extract[[Player]:[Player]],0),MATCH(FPL_Combined[[#Headers],[Gameweek 35]],FPL_Fixtures_Extract[#Headers],0)),3))</f>
        <v>ARS(H)</v>
      </c>
      <c r="AK613" t="str">
        <f ca="1">IF(RIGHT(FPL_Combined[[#Headers],[Gameweek 36]],2)&lt;$B$622,INDEX(FPL_Results_Extract[Gameweek 11],MATCH($A613,FPL_Results_Extract[[Player]:[Player]],0)),INDEX(Team_Key[[Abbreviation]:[Abbreviation]],MATCH(LEFT(INDEX(FPL_Fixtures_Extract[],MATCH($A613,FPL_Fixtures_Extract[[Player]:[Player]],0),MATCH(FPL_Combined[[#Headers],[Gameweek 36]],FPL_Fixtures_Extract[#Headers],0)),LEN(INDEX(FPL_Fixtures_Extract[],MATCH($A613,FPL_Fixtures_Extract[[Player]:[Player]],0),MATCH(FPL_Combined[[#Headers],[Gameweek 36]],FPL_Fixtures_Extract[#Headers],0)))-4),Team_Key[[Full Name]:[Full Name]],0))&amp;RIGHT(INDEX(FPL_Fixtures_Extract[],MATCH($A613,FPL_Fixtures_Extract[[Player]:[Player]],0),MATCH(FPL_Combined[[#Headers],[Gameweek 36]],FPL_Fixtures_Extract[#Headers],0)),3))</f>
        <v>STK(A)</v>
      </c>
      <c r="AL613" t="str">
        <f ca="1">IF(RIGHT(FPL_Combined[[#Headers],[Gameweek 37]],2)&lt;$B$622,INDEX(FPL_Results_Extract[Gameweek 12],MATCH($A613,FPL_Results_Extract[[Player]:[Player]],0)),INDEX(Team_Key[[Abbreviation]:[Abbreviation]],MATCH(LEFT(INDEX(FPL_Fixtures_Extract[],MATCH($A613,FPL_Fixtures_Extract[[Player]:[Player]],0),MATCH(FPL_Combined[[#Headers],[Gameweek 37]],FPL_Fixtures_Extract[#Headers],0)),LEN(INDEX(FPL_Fixtures_Extract[],MATCH($A613,FPL_Fixtures_Extract[[Player]:[Player]],0),MATCH(FPL_Combined[[#Headers],[Gameweek 37]],FPL_Fixtures_Extract[#Headers],0)))-4),Team_Key[[Full Name]:[Full Name]],0))&amp;RIGHT(INDEX(FPL_Fixtures_Extract[],MATCH($A613,FPL_Fixtures_Extract[[Player]:[Player]],0),MATCH(FPL_Combined[[#Headers],[Gameweek 37]],FPL_Fixtures_Extract[#Headers],0)),3))</f>
        <v>CHE(H)</v>
      </c>
      <c r="AM613" t="str">
        <f ca="1">IF(RIGHT(FPL_Combined[[#Headers],[Gameweek 38]],2)&lt;$B$622,INDEX(FPL_Results_Extract[Gameweek 13],MATCH($A613,FPL_Results_Extract[[Player]:[Player]],0)),INDEX(Team_Key[[Abbreviation]:[Abbreviation]],MATCH(LEFT(INDEX(FPL_Fixtures_Extract[],MATCH($A613,FPL_Fixtures_Extract[[Player]:[Player]],0),MATCH(FPL_Combined[[#Headers],[Gameweek 38]],FPL_Fixtures_Extract[#Headers],0)),LEN(INDEX(FPL_Fixtures_Extract[],MATCH($A613,FPL_Fixtures_Extract[[Player]:[Player]],0),MATCH(FPL_Combined[[#Headers],[Gameweek 38]],FPL_Fixtures_Extract[#Headers],0)))-4),Team_Key[[Full Name]:[Full Name]],0))&amp;RIGHT(INDEX(FPL_Fixtures_Extract[],MATCH($A613,FPL_Fixtures_Extract[[Player]:[Player]],0),MATCH(FPL_Combined[[#Headers],[Gameweek 38]],FPL_Fixtures_Extract[#Headers],0)),3))</f>
        <v>WAT(A)</v>
      </c>
    </row>
    <row r="614" spans="1:39" x14ac:dyDescent="0.45">
      <c r="A614" t="s">
        <v>201</v>
      </c>
      <c r="B614" t="str">
        <f ca="1">IF(RIGHT(FPL_Combined[[#Headers],[Gameweek 01]],2)&lt;$B$622,INDEX(FPL_Results_Extract[Gameweek 01],MATCH($A614,FPL_Results_Extract[[Player]:[Player]],0)),INDEX(Team_Key[[Abbreviation]:[Abbreviation]],MATCH(LEFT(INDEX(FPL_Fixtures_Extract[],MATCH($A614,FPL_Fixtures_Extract[[Player]:[Player]],0),MATCH(FPL_Combined[[#Headers],[Gameweek 01]],FPL_Fixtures_Extract[#Headers],0)),LEN(INDEX(FPL_Fixtures_Extract[],MATCH($A614,FPL_Fixtures_Extract[[Player]:[Player]],0),MATCH(FPL_Combined[[#Headers],[Gameweek 01]],FPL_Fixtures_Extract[#Headers],0)))-4),Team_Key[[Full Name]:[Full Name]],0))&amp;RIGHT(INDEX(FPL_Fixtures_Extract[],MATCH($A614,FPL_Fixtures_Extract[[Player]:[Player]],0),MATCH(FPL_Combined[[#Headers],[Gameweek 01]],FPL_Fixtures_Extract[#Headers],0)),3))</f>
        <v>NEW(A) 2-2</v>
      </c>
      <c r="C614" t="str">
        <f ca="1">IF(RIGHT(FPL_Combined[[#Headers],[Gameweek 02]],2)&lt;$B$622,INDEX(FPL_Results_Extract[Gameweek 02],MATCH($A614,FPL_Results_Extract[[Player]:[Player]],0)),INDEX(Team_Key[[Abbreviation]:[Abbreviation]],MATCH(LEFT(INDEX(FPL_Fixtures_Extract[],MATCH($A614,FPL_Fixtures_Extract[[Player]:[Player]],0),MATCH(FPL_Combined[[#Headers],[Gameweek 02]],FPL_Fixtures_Extract[#Headers],0)),LEN(INDEX(FPL_Fixtures_Extract[],MATCH($A614,FPL_Fixtures_Extract[[Player]:[Player]],0),MATCH(FPL_Combined[[#Headers],[Gameweek 02]],FPL_Fixtures_Extract[#Headers],0)))-4),Team_Key[[Full Name]:[Full Name]],0))&amp;RIGHT(INDEX(FPL_Fixtures_Extract[],MATCH($A614,FPL_Fixtures_Extract[[Player]:[Player]],0),MATCH(FPL_Combined[[#Headers],[Gameweek 02]],FPL_Fixtures_Extract[#Headers],0)),3))</f>
        <v>EVE(H) 0-3</v>
      </c>
      <c r="D614" t="str">
        <f ca="1">IF(RIGHT(FPL_Combined[[#Headers],[Gameweek 03]],2)&lt;$B$622,INDEX(FPL_Results_Extract[Gameweek 03],MATCH($A614,FPL_Results_Extract[[Player]:[Player]],0)),INDEX(Team_Key[[Abbreviation]:[Abbreviation]],MATCH(LEFT(INDEX(FPL_Fixtures_Extract[],MATCH($A614,FPL_Fixtures_Extract[[Player]:[Player]],0),MATCH(FPL_Combined[[#Headers],[Gameweek 03]],FPL_Fixtures_Extract[#Headers],0)),LEN(INDEX(FPL_Fixtures_Extract[],MATCH($A614,FPL_Fixtures_Extract[[Player]:[Player]],0),MATCH(FPL_Combined[[#Headers],[Gameweek 03]],FPL_Fixtures_Extract[#Headers],0)))-4),Team_Key[[Full Name]:[Full Name]],0))&amp;RIGHT(INDEX(FPL_Fixtures_Extract[],MATCH($A614,FPL_Fixtures_Extract[[Player]:[Player]],0),MATCH(FPL_Combined[[#Headers],[Gameweek 03]],FPL_Fixtures_Extract[#Headers],0)),3))</f>
        <v>WAT(A) 0-0</v>
      </c>
      <c r="E614" t="str">
        <f ca="1">IF(RIGHT(FPL_Combined[[#Headers],[Gameweek 04]],2)&lt;$B$622,INDEX(FPL_Results_Extract[Gameweek 04],MATCH($A614,FPL_Results_Extract[[Player]:[Player]],0)),INDEX(Team_Key[[Abbreviation]:[Abbreviation]],MATCH(LEFT(INDEX(FPL_Fixtures_Extract[],MATCH($A614,FPL_Fixtures_Extract[[Player]:[Player]],0),MATCH(FPL_Combined[[#Headers],[Gameweek 04]],FPL_Fixtures_Extract[#Headers],0)),LEN(INDEX(FPL_Fixtures_Extract[],MATCH($A614,FPL_Fixtures_Extract[[Player]:[Player]],0),MATCH(FPL_Combined[[#Headers],[Gameweek 04]],FPL_Fixtures_Extract[#Headers],0)))-4),Team_Key[[Full Name]:[Full Name]],0))&amp;RIGHT(INDEX(FPL_Fixtures_Extract[],MATCH($A614,FPL_Fixtures_Extract[[Player]:[Player]],0),MATCH(FPL_Combined[[#Headers],[Gameweek 04]],FPL_Fixtures_Extract[#Headers],0)),3))</f>
        <v>NOR(H) 3-0</v>
      </c>
      <c r="F614" t="str">
        <f ca="1">IF(RIGHT(FPL_Combined[[#Headers],[Gameweek 05]],2)&lt;$B$622,INDEX(FPL_Results_Extract[Gameweek 05],MATCH($A614,FPL_Results_Extract[[Player]:[Player]],0)),INDEX(Team_Key[[Abbreviation]:[Abbreviation]],MATCH(LEFT(INDEX(FPL_Fixtures_Extract[],MATCH($A614,FPL_Fixtures_Extract[[Player]:[Player]],0),MATCH(FPL_Combined[[#Headers],[Gameweek 05]],FPL_Fixtures_Extract[#Headers],0)),LEN(INDEX(FPL_Fixtures_Extract[],MATCH($A614,FPL_Fixtures_Extract[[Player]:[Player]],0),MATCH(FPL_Combined[[#Headers],[Gameweek 05]],FPL_Fixtures_Extract[#Headers],0)))-4),Team_Key[[Full Name]:[Full Name]],0))&amp;RIGHT(INDEX(FPL_Fixtures_Extract[],MATCH($A614,FPL_Fixtures_Extract[[Player]:[Player]],0),MATCH(FPL_Combined[[#Headers],[Gameweek 05]],FPL_Fixtures_Extract[#Headers],0)),3))</f>
        <v>WBA(A) 0-0</v>
      </c>
      <c r="G614" t="str">
        <f ca="1">IF(RIGHT(FPL_Combined[[#Headers],[Gameweek 06]],2)&lt;$B$622,INDEX(FPL_Results_Extract[Gameweek 06],MATCH($A614,FPL_Results_Extract[[Player]:[Player]],0)),INDEX(Team_Key[[Abbreviation]:[Abbreviation]],MATCH(LEFT(INDEX(FPL_Fixtures_Extract[],MATCH($A614,FPL_Fixtures_Extract[[Player]:[Player]],0),MATCH(FPL_Combined[[#Headers],[Gameweek 06]],FPL_Fixtures_Extract[#Headers],0)),LEN(INDEX(FPL_Fixtures_Extract[],MATCH($A614,FPL_Fixtures_Extract[[Player]:[Player]],0),MATCH(FPL_Combined[[#Headers],[Gameweek 06]],FPL_Fixtures_Extract[#Headers],0)))-4),Team_Key[[Full Name]:[Full Name]],0))&amp;RIGHT(INDEX(FPL_Fixtures_Extract[],MATCH($A614,FPL_Fixtures_Extract[[Player]:[Player]],0),MATCH(FPL_Combined[[#Headers],[Gameweek 06]],FPL_Fixtures_Extract[#Headers],0)),3))</f>
        <v>MUN(H) 2-3</v>
      </c>
      <c r="H614" t="str">
        <f ca="1">IF(RIGHT(FPL_Combined[[#Headers],[Gameweek 07]],2)&lt;$B$622,INDEX(FPL_Results_Extract[Gameweek 07],MATCH($A614,FPL_Results_Extract[[Player]:[Player]],0)),INDEX(Team_Key[[Abbreviation]:[Abbreviation]],MATCH(LEFT(INDEX(FPL_Fixtures_Extract[],MATCH($A614,FPL_Fixtures_Extract[[Player]:[Player]],0),MATCH(FPL_Combined[[#Headers],[Gameweek 07]],FPL_Fixtures_Extract[#Headers],0)),LEN(INDEX(FPL_Fixtures_Extract[],MATCH($A614,FPL_Fixtures_Extract[[Player]:[Player]],0),MATCH(FPL_Combined[[#Headers],[Gameweek 07]],FPL_Fixtures_Extract[#Headers],0)))-4),Team_Key[[Full Name]:[Full Name]],0))&amp;RIGHT(INDEX(FPL_Fixtures_Extract[],MATCH($A614,FPL_Fixtures_Extract[[Player]:[Player]],0),MATCH(FPL_Combined[[#Headers],[Gameweek 07]],FPL_Fixtures_Extract[#Headers],0)),3))</f>
        <v>SWA(H) 3-1</v>
      </c>
      <c r="I614" t="str">
        <f ca="1">IF(RIGHT(FPL_Combined[[#Headers],[Gameweek 08]],2)&lt;$B$622,INDEX(FPL_Results_Extract[Gameweek 08],MATCH($A614,FPL_Results_Extract[[Player]:[Player]],0)),INDEX(Team_Key[[Abbreviation]:[Abbreviation]],MATCH(LEFT(INDEX(FPL_Fixtures_Extract[],MATCH($A614,FPL_Fixtures_Extract[[Player]:[Player]],0),MATCH(FPL_Combined[[#Headers],[Gameweek 08]],FPL_Fixtures_Extract[#Headers],0)),LEN(INDEX(FPL_Fixtures_Extract[],MATCH($A614,FPL_Fixtures_Extract[[Player]:[Player]],0),MATCH(FPL_Combined[[#Headers],[Gameweek 08]],FPL_Fixtures_Extract[#Headers],0)))-4),Team_Key[[Full Name]:[Full Name]],0))&amp;RIGHT(INDEX(FPL_Fixtures_Extract[],MATCH($A614,FPL_Fixtures_Extract[[Player]:[Player]],0),MATCH(FPL_Combined[[#Headers],[Gameweek 08]],FPL_Fixtures_Extract[#Headers],0)),3))</f>
        <v>CHE(A) 3-1</v>
      </c>
      <c r="J614" t="str">
        <f ca="1">IF(RIGHT(FPL_Combined[[#Headers],[Gameweek 09]],2)&lt;$B$622,INDEX(FPL_Results_Extract[Gameweek 09],MATCH($A614,FPL_Results_Extract[[Player]:[Player]],0)),INDEX(Team_Key[[Abbreviation]:[Abbreviation]],MATCH(LEFT(INDEX(FPL_Fixtures_Extract[],MATCH($A614,FPL_Fixtures_Extract[[Player]:[Player]],0),MATCH(FPL_Combined[[#Headers],[Gameweek 09]],FPL_Fixtures_Extract[#Headers],0)),LEN(INDEX(FPL_Fixtures_Extract[],MATCH($A614,FPL_Fixtures_Extract[[Player]:[Player]],0),MATCH(FPL_Combined[[#Headers],[Gameweek 09]],FPL_Fixtures_Extract[#Headers],0)))-4),Team_Key[[Full Name]:[Full Name]],0))&amp;RIGHT(INDEX(FPL_Fixtures_Extract[],MATCH($A614,FPL_Fixtures_Extract[[Player]:[Player]],0),MATCH(FPL_Combined[[#Headers],[Gameweek 09]],FPL_Fixtures_Extract[#Headers],0)),3))</f>
        <v>LEI(H) 2-2</v>
      </c>
      <c r="K614" t="str">
        <f ca="1">IF(RIGHT(FPL_Combined[[#Headers],[Gameweek 10]],2)&lt;$B$622,INDEX(FPL_Results_Extract[Gameweek 10],MATCH($A614,FPL_Results_Extract[[Player]:[Player]],0)),INDEX(Team_Key[[Abbreviation]:[Abbreviation]],MATCH(LEFT(INDEX(FPL_Fixtures_Extract[],MATCH($A614,FPL_Fixtures_Extract[[Player]:[Player]],0),MATCH(FPL_Combined[[#Headers],[Gameweek 10]],FPL_Fixtures_Extract[#Headers],0)),LEN(INDEX(FPL_Fixtures_Extract[],MATCH($A614,FPL_Fixtures_Extract[[Player]:[Player]],0),MATCH(FPL_Combined[[#Headers],[Gameweek 10]],FPL_Fixtures_Extract[#Headers],0)))-4),Team_Key[[Full Name]:[Full Name]],0))&amp;RIGHT(INDEX(FPL_Fixtures_Extract[],MATCH($A614,FPL_Fixtures_Extract[[Player]:[Player]],0),MATCH(FPL_Combined[[#Headers],[Gameweek 10]],FPL_Fixtures_Extract[#Headers],0)),3))</f>
        <v>LIV(A) 1-1</v>
      </c>
      <c r="L614" t="str">
        <f ca="1">IF(RIGHT(FPL_Combined[[#Headers],[Gameweek 11]],2)&lt;$B$622,INDEX(FPL_Results_Extract[Gameweek 11],MATCH($A614,FPL_Results_Extract[[Player]:[Player]],0)),INDEX(Team_Key[[Abbreviation]:[Abbreviation]],MATCH(LEFT(INDEX(FPL_Fixtures_Extract[],MATCH($A614,FPL_Fixtures_Extract[[Player]:[Player]],0),MATCH(FPL_Combined[[#Headers],[Gameweek 11]],FPL_Fixtures_Extract[#Headers],0)),LEN(INDEX(FPL_Fixtures_Extract[],MATCH($A614,FPL_Fixtures_Extract[[Player]:[Player]],0),MATCH(FPL_Combined[[#Headers],[Gameweek 11]],FPL_Fixtures_Extract[#Headers],0)))-4),Team_Key[[Full Name]:[Full Name]],0))&amp;RIGHT(INDEX(FPL_Fixtures_Extract[],MATCH($A614,FPL_Fixtures_Extract[[Player]:[Player]],0),MATCH(FPL_Combined[[#Headers],[Gameweek 11]],FPL_Fixtures_Extract[#Headers],0)),3))</f>
        <v>BOU(H) 2-0</v>
      </c>
      <c r="M614" t="str">
        <f ca="1">IF(RIGHT(FPL_Combined[[#Headers],[Gameweek 12]],2)&lt;$B$622,INDEX(FPL_Results_Extract[Gameweek 12],MATCH($A614,FPL_Results_Extract[[Player]:[Player]],0)),INDEX(Team_Key[[Abbreviation]:[Abbreviation]],MATCH(LEFT(INDEX(FPL_Fixtures_Extract[],MATCH($A614,FPL_Fixtures_Extract[[Player]:[Player]],0),MATCH(FPL_Combined[[#Headers],[Gameweek 12]],FPL_Fixtures_Extract[#Headers],0)),LEN(INDEX(FPL_Fixtures_Extract[],MATCH($A614,FPL_Fixtures_Extract[[Player]:[Player]],0),MATCH(FPL_Combined[[#Headers],[Gameweek 12]],FPL_Fixtures_Extract[#Headers],0)))-4),Team_Key[[Full Name]:[Full Name]],0))&amp;RIGHT(INDEX(FPL_Fixtures_Extract[],MATCH($A614,FPL_Fixtures_Extract[[Player]:[Player]],0),MATCH(FPL_Combined[[#Headers],[Gameweek 12]],FPL_Fixtures_Extract[#Headers],0)),3))</f>
        <v>SUN(A) 1-0</v>
      </c>
      <c r="N614" t="str">
        <f ca="1">IF(RIGHT(FPL_Combined[[#Headers],[Gameweek 13]],2)&lt;$B$622,INDEX(FPL_Results_Extract[Gameweek 13],MATCH($A614,FPL_Results_Extract[[Player]:[Player]],0)),INDEX(Team_Key[[Abbreviation]:[Abbreviation]],MATCH(LEFT(INDEX(FPL_Fixtures_Extract[],MATCH($A614,FPL_Fixtures_Extract[[Player]:[Player]],0),MATCH(FPL_Combined[[#Headers],[Gameweek 13]],FPL_Fixtures_Extract[#Headers],0)),LEN(INDEX(FPL_Fixtures_Extract[],MATCH($A614,FPL_Fixtures_Extract[[Player]:[Player]],0),MATCH(FPL_Combined[[#Headers],[Gameweek 13]],FPL_Fixtures_Extract[#Headers],0)))-4),Team_Key[[Full Name]:[Full Name]],0))&amp;RIGHT(INDEX(FPL_Fixtures_Extract[],MATCH($A614,FPL_Fixtures_Extract[[Player]:[Player]],0),MATCH(FPL_Combined[[#Headers],[Gameweek 13]],FPL_Fixtures_Extract[#Headers],0)),3))</f>
        <v>STK(H) 0-1</v>
      </c>
      <c r="O614" t="str">
        <f ca="1">IF(RIGHT(FPL_Combined[[#Headers],[Gameweek 14]],2)&lt;$B$622,INDEX(FPL_Results_Extract[Gameweek 14],MATCH($A614,FPL_Results_Extract[[Player]:[Player]],0)),INDEX(Team_Key[[Abbreviation]:[Abbreviation]],MATCH(LEFT(INDEX(FPL_Fixtures_Extract[],MATCH($A614,FPL_Fixtures_Extract[[Player]:[Player]],0),MATCH(FPL_Combined[[#Headers],[Gameweek 14]],FPL_Fixtures_Extract[#Headers],0)),LEN(INDEX(FPL_Fixtures_Extract[],MATCH($A614,FPL_Fixtures_Extract[[Player]:[Player]],0),MATCH(FPL_Combined[[#Headers],[Gameweek 14]],FPL_Fixtures_Extract[#Headers],0)))-4),Team_Key[[Full Name]:[Full Name]],0))&amp;RIGHT(INDEX(FPL_Fixtures_Extract[],MATCH($A614,FPL_Fixtures_Extract[[Player]:[Player]],0),MATCH(FPL_Combined[[#Headers],[Gameweek 14]],FPL_Fixtures_Extract[#Headers],0)),3))</f>
        <v>MCI(A) 1-3</v>
      </c>
      <c r="P614" t="str">
        <f ca="1">IF(RIGHT(FPL_Combined[[#Headers],[Gameweek 15]],2)&lt;$B$622,INDEX(FPL_Results_Extract[Gameweek 15],MATCH($A614,FPL_Results_Extract[[Player]:[Player]],0)),INDEX(Team_Key[[Abbreviation]:[Abbreviation]],MATCH(LEFT(INDEX(FPL_Fixtures_Extract[],MATCH($A614,FPL_Fixtures_Extract[[Player]:[Player]],0),MATCH(FPL_Combined[[#Headers],[Gameweek 15]],FPL_Fixtures_Extract[#Headers],0)),LEN(INDEX(FPL_Fixtures_Extract[],MATCH($A614,FPL_Fixtures_Extract[[Player]:[Player]],0),MATCH(FPL_Combined[[#Headers],[Gameweek 15]],FPL_Fixtures_Extract[#Headers],0)))-4),Team_Key[[Full Name]:[Full Name]],0))&amp;RIGHT(INDEX(FPL_Fixtures_Extract[],MATCH($A614,FPL_Fixtures_Extract[[Player]:[Player]],0),MATCH(FPL_Combined[[#Headers],[Gameweek 15]],FPL_Fixtures_Extract[#Headers],0)),3))</f>
        <v>AVL(H) 1-1</v>
      </c>
      <c r="Q614" t="str">
        <f ca="1">IF(RIGHT(FPL_Combined[[#Headers],[Gameweek 16]],2)&lt;$B$622,INDEX(FPL_Results_Extract[Gameweek 16],MATCH($A614,FPL_Results_Extract[[Player]:[Player]],0)),INDEX(Team_Key[[Abbreviation]:[Abbreviation]],MATCH(LEFT(INDEX(FPL_Fixtures_Extract[],MATCH($A614,FPL_Fixtures_Extract[[Player]:[Player]],0),MATCH(FPL_Combined[[#Headers],[Gameweek 16]],FPL_Fixtures_Extract[#Headers],0)),LEN(INDEX(FPL_Fixtures_Extract[],MATCH($A614,FPL_Fixtures_Extract[[Player]:[Player]],0),MATCH(FPL_Combined[[#Headers],[Gameweek 16]],FPL_Fixtures_Extract[#Headers],0)))-4),Team_Key[[Full Name]:[Full Name]],0))&amp;RIGHT(INDEX(FPL_Fixtures_Extract[],MATCH($A614,FPL_Fixtures_Extract[[Player]:[Player]],0),MATCH(FPL_Combined[[#Headers],[Gameweek 16]],FPL_Fixtures_Extract[#Headers],0)),3))</f>
        <v>CRY(A) 0-1</v>
      </c>
      <c r="R614" t="str">
        <f ca="1">IF(RIGHT(FPL_Combined[[#Headers],[Gameweek 17]],2)&lt;$B$622,INDEX(FPL_Results_Extract[Gameweek 17],MATCH($A614,FPL_Results_Extract[[Player]:[Player]],0)),INDEX(Team_Key[[Abbreviation]:[Abbreviation]],MATCH(LEFT(INDEX(FPL_Fixtures_Extract[],MATCH($A614,FPL_Fixtures_Extract[[Player]:[Player]],0),MATCH(FPL_Combined[[#Headers],[Gameweek 17]],FPL_Fixtures_Extract[#Headers],0)),LEN(INDEX(FPL_Fixtures_Extract[],MATCH($A614,FPL_Fixtures_Extract[[Player]:[Player]],0),MATCH(FPL_Combined[[#Headers],[Gameweek 17]],FPL_Fixtures_Extract[#Headers],0)))-4),Team_Key[[Full Name]:[Full Name]],0))&amp;RIGHT(INDEX(FPL_Fixtures_Extract[],MATCH($A614,FPL_Fixtures_Extract[[Player]:[Player]],0),MATCH(FPL_Combined[[#Headers],[Gameweek 17]],FPL_Fixtures_Extract[#Headers],0)),3))</f>
        <v>TOT(H) 0-2</v>
      </c>
      <c r="S614" t="str">
        <f ca="1">IF(RIGHT(FPL_Combined[[#Headers],[Gameweek 18]],2)&lt;$B$622,INDEX(FPL_Results_Extract[Gameweek 18],MATCH($A614,FPL_Results_Extract[[Player]:[Player]],0)),INDEX(Team_Key[[Abbreviation]:[Abbreviation]],MATCH(LEFT(INDEX(FPL_Fixtures_Extract[],MATCH($A614,FPL_Fixtures_Extract[[Player]:[Player]],0),MATCH(FPL_Combined[[#Headers],[Gameweek 18]],FPL_Fixtures_Extract[#Headers],0)),LEN(INDEX(FPL_Fixtures_Extract[],MATCH($A614,FPL_Fixtures_Extract[[Player]:[Player]],0),MATCH(FPL_Combined[[#Headers],[Gameweek 18]],FPL_Fixtures_Extract[#Headers],0)))-4),Team_Key[[Full Name]:[Full Name]],0))&amp;RIGHT(INDEX(FPL_Fixtures_Extract[],MATCH($A614,FPL_Fixtures_Extract[[Player]:[Player]],0),MATCH(FPL_Combined[[#Headers],[Gameweek 18]],FPL_Fixtures_Extract[#Headers],0)),3))</f>
        <v>ARS(H) 4-0</v>
      </c>
      <c r="T614" t="str">
        <f ca="1">IF(RIGHT(FPL_Combined[[#Headers],[Gameweek 19]],2)&lt;$B$622,INDEX(FPL_Results_Extract[Gameweek 19],MATCH($A614,FPL_Results_Extract[[Player]:[Player]],0)),INDEX(Team_Key[[Abbreviation]:[Abbreviation]],MATCH(LEFT(INDEX(FPL_Fixtures_Extract[],MATCH($A614,FPL_Fixtures_Extract[[Player]:[Player]],0),MATCH(FPL_Combined[[#Headers],[Gameweek 19]],FPL_Fixtures_Extract[#Headers],0)),LEN(INDEX(FPL_Fixtures_Extract[],MATCH($A614,FPL_Fixtures_Extract[[Player]:[Player]],0),MATCH(FPL_Combined[[#Headers],[Gameweek 19]],FPL_Fixtures_Extract[#Headers],0)))-4),Team_Key[[Full Name]:[Full Name]],0))&amp;RIGHT(INDEX(FPL_Fixtures_Extract[],MATCH($A614,FPL_Fixtures_Extract[[Player]:[Player]],0),MATCH(FPL_Combined[[#Headers],[Gameweek 19]],FPL_Fixtures_Extract[#Headers],0)),3))</f>
        <v>WHU(A) 1-2</v>
      </c>
      <c r="U614" t="str">
        <f ca="1">IF(RIGHT(FPL_Combined[[#Headers],[Gameweek 20]],2)&lt;$B$622,INDEX(FPL_Results_Extract[Gameweek 20],MATCH($A614,FPL_Results_Extract[[Player]:[Player]],0)),INDEX(Team_Key[[Abbreviation]:[Abbreviation]],MATCH(LEFT(INDEX(FPL_Fixtures_Extract[],MATCH($A614,FPL_Fixtures_Extract[[Player]:[Player]],0),MATCH(FPL_Combined[[#Headers],[Gameweek 20]],FPL_Fixtures_Extract[#Headers],0)),LEN(INDEX(FPL_Fixtures_Extract[],MATCH($A614,FPL_Fixtures_Extract[[Player]:[Player]],0),MATCH(FPL_Combined[[#Headers],[Gameweek 20]],FPL_Fixtures_Extract[#Headers],0)))-4),Team_Key[[Full Name]:[Full Name]],0))&amp;RIGHT(INDEX(FPL_Fixtures_Extract[],MATCH($A614,FPL_Fixtures_Extract[[Player]:[Player]],0),MATCH(FPL_Combined[[#Headers],[Gameweek 20]],FPL_Fixtures_Extract[#Headers],0)),3))</f>
        <v>NOR(A) 0-1</v>
      </c>
      <c r="V614" t="str">
        <f ca="1">IF(RIGHT(FPL_Combined[[#Headers],[Gameweek 21]],2)&lt;$B$622,INDEX(FPL_Results_Extract[Gameweek 21],MATCH($A614,FPL_Results_Extract[[Player]:[Player]],0)),INDEX(Team_Key[[Abbreviation]:[Abbreviation]],MATCH(LEFT(INDEX(FPL_Fixtures_Extract[],MATCH($A614,FPL_Fixtures_Extract[[Player]:[Player]],0),MATCH(FPL_Combined[[#Headers],[Gameweek 21]],FPL_Fixtures_Extract[#Headers],0)),LEN(INDEX(FPL_Fixtures_Extract[],MATCH($A614,FPL_Fixtures_Extract[[Player]:[Player]],0),MATCH(FPL_Combined[[#Headers],[Gameweek 21]],FPL_Fixtures_Extract[#Headers],0)))-4),Team_Key[[Full Name]:[Full Name]],0))&amp;RIGHT(INDEX(FPL_Fixtures_Extract[],MATCH($A614,FPL_Fixtures_Extract[[Player]:[Player]],0),MATCH(FPL_Combined[[#Headers],[Gameweek 21]],FPL_Fixtures_Extract[#Headers],0)),3))</f>
        <v>WAT(H) 2-0</v>
      </c>
      <c r="W614" t="str">
        <f ca="1">IF(RIGHT(FPL_Combined[[#Headers],[Gameweek 22]],2)&lt;$B$622,INDEX(FPL_Results_Extract[Gameweek 22],MATCH($A614,FPL_Results_Extract[[Player]:[Player]],0)),INDEX(Team_Key[[Abbreviation]:[Abbreviation]],MATCH(LEFT(INDEX(FPL_Fixtures_Extract[],MATCH($A614,FPL_Fixtures_Extract[[Player]:[Player]],0),MATCH(FPL_Combined[[#Headers],[Gameweek 22]],FPL_Fixtures_Extract[#Headers],0)),LEN(INDEX(FPL_Fixtures_Extract[],MATCH($A614,FPL_Fixtures_Extract[[Player]:[Player]],0),MATCH(FPL_Combined[[#Headers],[Gameweek 22]],FPL_Fixtures_Extract[#Headers],0)))-4),Team_Key[[Full Name]:[Full Name]],0))&amp;RIGHT(INDEX(FPL_Fixtures_Extract[],MATCH($A614,FPL_Fixtures_Extract[[Player]:[Player]],0),MATCH(FPL_Combined[[#Headers],[Gameweek 22]],FPL_Fixtures_Extract[#Headers],0)),3))</f>
        <v>WBA(H) 3-0</v>
      </c>
      <c r="X614" t="str">
        <f ca="1">IF(RIGHT(FPL_Combined[[#Headers],[Gameweek 23]],2)&lt;$B$622,INDEX(FPL_Results_Extract[Gameweek 23],MATCH($A614,FPL_Results_Extract[[Player]:[Player]],0)),INDEX(Team_Key[[Abbreviation]:[Abbreviation]],MATCH(LEFT(INDEX(FPL_Fixtures_Extract[],MATCH($A614,FPL_Fixtures_Extract[[Player]:[Player]],0),MATCH(FPL_Combined[[#Headers],[Gameweek 23]],FPL_Fixtures_Extract[#Headers],0)),LEN(INDEX(FPL_Fixtures_Extract[],MATCH($A614,FPL_Fixtures_Extract[[Player]:[Player]],0),MATCH(FPL_Combined[[#Headers],[Gameweek 23]],FPL_Fixtures_Extract[#Headers],0)))-4),Team_Key[[Full Name]:[Full Name]],0))&amp;RIGHT(INDEX(FPL_Fixtures_Extract[],MATCH($A614,FPL_Fixtures_Extract[[Player]:[Player]],0),MATCH(FPL_Combined[[#Headers],[Gameweek 23]],FPL_Fixtures_Extract[#Headers],0)),3))</f>
        <v>MUN(A) 1-0</v>
      </c>
      <c r="Y614" t="str">
        <f ca="1">IF(RIGHT(FPL_Combined[[#Headers],[Gameweek 24]],2)&lt;$B$622,INDEX(FPL_Results_Extract[Team],MATCH($A614,FPL_Results_Extract[[Player]:[Player]],0)),INDEX(Team_Key[[Abbreviation]:[Abbreviation]],MATCH(LEFT(INDEX(FPL_Fixtures_Extract[],MATCH($A614,FPL_Fixtures_Extract[[Player]:[Player]],0),MATCH(FPL_Combined[[#Headers],[Gameweek 24]],FPL_Fixtures_Extract[#Headers],0)),LEN(INDEX(FPL_Fixtures_Extract[],MATCH($A614,FPL_Fixtures_Extract[[Player]:[Player]],0),MATCH(FPL_Combined[[#Headers],[Gameweek 24]],FPL_Fixtures_Extract[#Headers],0)))-4),Team_Key[[Full Name]:[Full Name]],0))&amp;RIGHT(INDEX(FPL_Fixtures_Extract[],MATCH($A614,FPL_Fixtures_Extract[[Player]:[Player]],0),MATCH(FPL_Combined[[#Headers],[Gameweek 24]],FPL_Fixtures_Extract[#Headers],0)),3))</f>
        <v>SOU</v>
      </c>
      <c r="Z614" t="str">
        <f ca="1">IF(RIGHT(FPL_Combined[[#Headers],[Gameweek 25]],2)&lt;$B$622,INDEX(FPL_Results_Extract[Player],MATCH($A614,FPL_Results_Extract[[Player]:[Player]],0)),INDEX(Team_Key[[Abbreviation]:[Abbreviation]],MATCH(LEFT(INDEX(FPL_Fixtures_Extract[],MATCH($A614,FPL_Fixtures_Extract[[Player]:[Player]],0),MATCH(FPL_Combined[[#Headers],[Gameweek 25]],FPL_Fixtures_Extract[#Headers],0)),LEN(INDEX(FPL_Fixtures_Extract[],MATCH($A614,FPL_Fixtures_Extract[[Player]:[Player]],0),MATCH(FPL_Combined[[#Headers],[Gameweek 25]],FPL_Fixtures_Extract[#Headers],0)))-4),Team_Key[[Full Name]:[Full Name]],0))&amp;RIGHT(INDEX(FPL_Fixtures_Extract[],MATCH($A614,FPL_Fixtures_Extract[[Player]:[Player]],0),MATCH(FPL_Combined[[#Headers],[Gameweek 25]],FPL_Fixtures_Extract[#Headers],0)),3))</f>
        <v>Yoshida</v>
      </c>
      <c r="AA614" t="str">
        <f ca="1">IF(RIGHT(FPL_Combined[[#Headers],[Gameweek 26]],2)&lt;$B$622,INDEX(FPL_Results_Extract[Gameweek 01],MATCH($A614,FPL_Results_Extract[[Player]:[Player]],0)),INDEX(Team_Key[[Abbreviation]:[Abbreviation]],MATCH(LEFT(INDEX(FPL_Fixtures_Extract[],MATCH($A614,FPL_Fixtures_Extract[[Player]:[Player]],0),MATCH(FPL_Combined[[#Headers],[Gameweek 26]],FPL_Fixtures_Extract[#Headers],0)),LEN(INDEX(FPL_Fixtures_Extract[],MATCH($A614,FPL_Fixtures_Extract[[Player]:[Player]],0),MATCH(FPL_Combined[[#Headers],[Gameweek 26]],FPL_Fixtures_Extract[#Headers],0)))-4),Team_Key[[Full Name]:[Full Name]],0))&amp;RIGHT(INDEX(FPL_Fixtures_Extract[],MATCH($A614,FPL_Fixtures_Extract[[Player]:[Player]],0),MATCH(FPL_Combined[[#Headers],[Gameweek 26]],FPL_Fixtures_Extract[#Headers],0)),3))</f>
        <v>NEW(A) 2-2</v>
      </c>
      <c r="AB614" t="str">
        <f ca="1">IF(RIGHT(FPL_Combined[[#Headers],[Gameweek 27]],2)&lt;$B$622,INDEX(FPL_Results_Extract[Gameweek 02],MATCH($A614,FPL_Results_Extract[[Player]:[Player]],0)),INDEX(Team_Key[[Abbreviation]:[Abbreviation]],MATCH(LEFT(INDEX(FPL_Fixtures_Extract[],MATCH($A614,FPL_Fixtures_Extract[[Player]:[Player]],0),MATCH(FPL_Combined[[#Headers],[Gameweek 27]],FPL_Fixtures_Extract[#Headers],0)),LEN(INDEX(FPL_Fixtures_Extract[],MATCH($A614,FPL_Fixtures_Extract[[Player]:[Player]],0),MATCH(FPL_Combined[[#Headers],[Gameweek 27]],FPL_Fixtures_Extract[#Headers],0)))-4),Team_Key[[Full Name]:[Full Name]],0))&amp;RIGHT(INDEX(FPL_Fixtures_Extract[],MATCH($A614,FPL_Fixtures_Extract[[Player]:[Player]],0),MATCH(FPL_Combined[[#Headers],[Gameweek 27]],FPL_Fixtures_Extract[#Headers],0)),3))</f>
        <v>EVE(H) 0-3</v>
      </c>
      <c r="AC614" t="str">
        <f ca="1">IF(RIGHT(FPL_Combined[[#Headers],[Gameweek 28]],2)&lt;$B$622,INDEX(FPL_Results_Extract[Gameweek 03],MATCH($A614,FPL_Results_Extract[[Player]:[Player]],0)),INDEX(Team_Key[[Abbreviation]:[Abbreviation]],MATCH(LEFT(INDEX(FPL_Fixtures_Extract[],MATCH($A614,FPL_Fixtures_Extract[[Player]:[Player]],0),MATCH(FPL_Combined[[#Headers],[Gameweek 28]],FPL_Fixtures_Extract[#Headers],0)),LEN(INDEX(FPL_Fixtures_Extract[],MATCH($A614,FPL_Fixtures_Extract[[Player]:[Player]],0),MATCH(FPL_Combined[[#Headers],[Gameweek 28]],FPL_Fixtures_Extract[#Headers],0)))-4),Team_Key[[Full Name]:[Full Name]],0))&amp;RIGHT(INDEX(FPL_Fixtures_Extract[],MATCH($A614,FPL_Fixtures_Extract[[Player]:[Player]],0),MATCH(FPL_Combined[[#Headers],[Gameweek 28]],FPL_Fixtures_Extract[#Headers],0)),3))</f>
        <v>WAT(A) 0-0</v>
      </c>
      <c r="AD614" t="str">
        <f ca="1">IF(RIGHT(FPL_Combined[[#Headers],[Gameweek 29]],2)&lt;$B$622,INDEX(FPL_Results_Extract[Gameweek 04],MATCH($A614,FPL_Results_Extract[[Player]:[Player]],0)),INDEX(Team_Key[[Abbreviation]:[Abbreviation]],MATCH(LEFT(INDEX(FPL_Fixtures_Extract[],MATCH($A614,FPL_Fixtures_Extract[[Player]:[Player]],0),MATCH(FPL_Combined[[#Headers],[Gameweek 29]],FPL_Fixtures_Extract[#Headers],0)),LEN(INDEX(FPL_Fixtures_Extract[],MATCH($A614,FPL_Fixtures_Extract[[Player]:[Player]],0),MATCH(FPL_Combined[[#Headers],[Gameweek 29]],FPL_Fixtures_Extract[#Headers],0)))-4),Team_Key[[Full Name]:[Full Name]],0))&amp;RIGHT(INDEX(FPL_Fixtures_Extract[],MATCH($A614,FPL_Fixtures_Extract[[Player]:[Player]],0),MATCH(FPL_Combined[[#Headers],[Gameweek 29]],FPL_Fixtures_Extract[#Headers],0)),3))</f>
        <v>SUN(H)</v>
      </c>
      <c r="AE614" t="str">
        <f ca="1">IF(RIGHT(FPL_Combined[[#Headers],[Gameweek 30]],2)&lt;$B$622,INDEX(FPL_Results_Extract[Gameweek 05],MATCH($A614,FPL_Results_Extract[[Player]:[Player]],0)),INDEX(Team_Key[[Abbreviation]:[Abbreviation]],MATCH(LEFT(INDEX(FPL_Fixtures_Extract[],MATCH($A614,FPL_Fixtures_Extract[[Player]:[Player]],0),MATCH(FPL_Combined[[#Headers],[Gameweek 30]],FPL_Fixtures_Extract[#Headers],0)),LEN(INDEX(FPL_Fixtures_Extract[],MATCH($A614,FPL_Fixtures_Extract[[Player]:[Player]],0),MATCH(FPL_Combined[[#Headers],[Gameweek 30]],FPL_Fixtures_Extract[#Headers],0)))-4),Team_Key[[Full Name]:[Full Name]],0))&amp;RIGHT(INDEX(FPL_Fixtures_Extract[],MATCH($A614,FPL_Fixtures_Extract[[Player]:[Player]],0),MATCH(FPL_Combined[[#Headers],[Gameweek 30]],FPL_Fixtures_Extract[#Headers],0)),3))</f>
        <v>STK(A)</v>
      </c>
      <c r="AF614" t="str">
        <f ca="1">IF(RIGHT(FPL_Combined[[#Headers],[Gameweek 31]],2)&lt;$B$622,INDEX(FPL_Results_Extract[Gameweek 06],MATCH($A614,FPL_Results_Extract[[Player]:[Player]],0)),INDEX(Team_Key[[Abbreviation]:[Abbreviation]],MATCH(LEFT(INDEX(FPL_Fixtures_Extract[],MATCH($A614,FPL_Fixtures_Extract[[Player]:[Player]],0),MATCH(FPL_Combined[[#Headers],[Gameweek 31]],FPL_Fixtures_Extract[#Headers],0)),LEN(INDEX(FPL_Fixtures_Extract[],MATCH($A614,FPL_Fixtures_Extract[[Player]:[Player]],0),MATCH(FPL_Combined[[#Headers],[Gameweek 31]],FPL_Fixtures_Extract[#Headers],0)))-4),Team_Key[[Full Name]:[Full Name]],0))&amp;RIGHT(INDEX(FPL_Fixtures_Extract[],MATCH($A614,FPL_Fixtures_Extract[[Player]:[Player]],0),MATCH(FPL_Combined[[#Headers],[Gameweek 31]],FPL_Fixtures_Extract[#Headers],0)),3))</f>
        <v>LIV(H)</v>
      </c>
      <c r="AG614" t="str">
        <f ca="1">IF(RIGHT(FPL_Combined[[#Headers],[Gameweek 32]],2)&lt;$B$622,INDEX(FPL_Results_Extract[Gameweek 07],MATCH($A614,FPL_Results_Extract[[Player]:[Player]],0)),INDEX(Team_Key[[Abbreviation]:[Abbreviation]],MATCH(LEFT(INDEX(FPL_Fixtures_Extract[],MATCH($A614,FPL_Fixtures_Extract[[Player]:[Player]],0),MATCH(FPL_Combined[[#Headers],[Gameweek 32]],FPL_Fixtures_Extract[#Headers],0)),LEN(INDEX(FPL_Fixtures_Extract[],MATCH($A614,FPL_Fixtures_Extract[[Player]:[Player]],0),MATCH(FPL_Combined[[#Headers],[Gameweek 32]],FPL_Fixtures_Extract[#Headers],0)))-4),Team_Key[[Full Name]:[Full Name]],0))&amp;RIGHT(INDEX(FPL_Fixtures_Extract[],MATCH($A614,FPL_Fixtures_Extract[[Player]:[Player]],0),MATCH(FPL_Combined[[#Headers],[Gameweek 32]],FPL_Fixtures_Extract[#Headers],0)),3))</f>
        <v>LEI(A)</v>
      </c>
      <c r="AH614" t="str">
        <f ca="1">IF(RIGHT(FPL_Combined[[#Headers],[Gameweek 33]],2)&lt;$B$622,INDEX(FPL_Results_Extract[Gameweek 08],MATCH($A614,FPL_Results_Extract[[Player]:[Player]],0)),INDEX(Team_Key[[Abbreviation]:[Abbreviation]],MATCH(LEFT(INDEX(FPL_Fixtures_Extract[],MATCH($A614,FPL_Fixtures_Extract[[Player]:[Player]],0),MATCH(FPL_Combined[[#Headers],[Gameweek 33]],FPL_Fixtures_Extract[#Headers],0)),LEN(INDEX(FPL_Fixtures_Extract[],MATCH($A614,FPL_Fixtures_Extract[[Player]:[Player]],0),MATCH(FPL_Combined[[#Headers],[Gameweek 33]],FPL_Fixtures_Extract[#Headers],0)))-4),Team_Key[[Full Name]:[Full Name]],0))&amp;RIGHT(INDEX(FPL_Fixtures_Extract[],MATCH($A614,FPL_Fixtures_Extract[[Player]:[Player]],0),MATCH(FPL_Combined[[#Headers],[Gameweek 33]],FPL_Fixtures_Extract[#Headers],0)),3))</f>
        <v>NEW(H)</v>
      </c>
      <c r="AI614" t="str">
        <f ca="1">IF(RIGHT(FPL_Combined[[#Headers],[Gameweek 34]],2)&lt;$B$622,INDEX(FPL_Results_Extract[Gameweek 09],MATCH($A614,FPL_Results_Extract[[Player]:[Player]],0)),INDEX(Team_Key[[Abbreviation]:[Abbreviation]],MATCH(LEFT(INDEX(FPL_Fixtures_Extract[],MATCH($A614,FPL_Fixtures_Extract[[Player]:[Player]],0),MATCH(FPL_Combined[[#Headers],[Gameweek 34]],FPL_Fixtures_Extract[#Headers],0)),LEN(INDEX(FPL_Fixtures_Extract[],MATCH($A614,FPL_Fixtures_Extract[[Player]:[Player]],0),MATCH(FPL_Combined[[#Headers],[Gameweek 34]],FPL_Fixtures_Extract[#Headers],0)))-4),Team_Key[[Full Name]:[Full Name]],0))&amp;RIGHT(INDEX(FPL_Fixtures_Extract[],MATCH($A614,FPL_Fixtures_Extract[[Player]:[Player]],0),MATCH(FPL_Combined[[#Headers],[Gameweek 34]],FPL_Fixtures_Extract[#Headers],0)),3))</f>
        <v>EVE(A)</v>
      </c>
      <c r="AJ614" t="str">
        <f ca="1">IF(RIGHT(FPL_Combined[[#Headers],[Gameweek 35]],2)&lt;$B$622,INDEX(FPL_Results_Extract[Gameweek 10],MATCH($A614,FPL_Results_Extract[[Player]:[Player]],0)),INDEX(Team_Key[[Abbreviation]:[Abbreviation]],MATCH(LEFT(INDEX(FPL_Fixtures_Extract[],MATCH($A614,FPL_Fixtures_Extract[[Player]:[Player]],0),MATCH(FPL_Combined[[#Headers],[Gameweek 35]],FPL_Fixtures_Extract[#Headers],0)),LEN(INDEX(FPL_Fixtures_Extract[],MATCH($A614,FPL_Fixtures_Extract[[Player]:[Player]],0),MATCH(FPL_Combined[[#Headers],[Gameweek 35]],FPL_Fixtures_Extract[#Headers],0)))-4),Team_Key[[Full Name]:[Full Name]],0))&amp;RIGHT(INDEX(FPL_Fixtures_Extract[],MATCH($A614,FPL_Fixtures_Extract[[Player]:[Player]],0),MATCH(FPL_Combined[[#Headers],[Gameweek 35]],FPL_Fixtures_Extract[#Headers],0)),3))</f>
        <v>AVL(A)</v>
      </c>
      <c r="AK614" t="str">
        <f ca="1">IF(RIGHT(FPL_Combined[[#Headers],[Gameweek 36]],2)&lt;$B$622,INDEX(FPL_Results_Extract[Gameweek 11],MATCH($A614,FPL_Results_Extract[[Player]:[Player]],0)),INDEX(Team_Key[[Abbreviation]:[Abbreviation]],MATCH(LEFT(INDEX(FPL_Fixtures_Extract[],MATCH($A614,FPL_Fixtures_Extract[[Player]:[Player]],0),MATCH(FPL_Combined[[#Headers],[Gameweek 36]],FPL_Fixtures_Extract[#Headers],0)),LEN(INDEX(FPL_Fixtures_Extract[],MATCH($A614,FPL_Fixtures_Extract[[Player]:[Player]],0),MATCH(FPL_Combined[[#Headers],[Gameweek 36]],FPL_Fixtures_Extract[#Headers],0)))-4),Team_Key[[Full Name]:[Full Name]],0))&amp;RIGHT(INDEX(FPL_Fixtures_Extract[],MATCH($A614,FPL_Fixtures_Extract[[Player]:[Player]],0),MATCH(FPL_Combined[[#Headers],[Gameweek 36]],FPL_Fixtures_Extract[#Headers],0)),3))</f>
        <v>MCI(H)</v>
      </c>
      <c r="AL614" t="str">
        <f ca="1">IF(RIGHT(FPL_Combined[[#Headers],[Gameweek 37]],2)&lt;$B$622,INDEX(FPL_Results_Extract[Gameweek 12],MATCH($A614,FPL_Results_Extract[[Player]:[Player]],0)),INDEX(Team_Key[[Abbreviation]:[Abbreviation]],MATCH(LEFT(INDEX(FPL_Fixtures_Extract[],MATCH($A614,FPL_Fixtures_Extract[[Player]:[Player]],0),MATCH(FPL_Combined[[#Headers],[Gameweek 37]],FPL_Fixtures_Extract[#Headers],0)),LEN(INDEX(FPL_Fixtures_Extract[],MATCH($A614,FPL_Fixtures_Extract[[Player]:[Player]],0),MATCH(FPL_Combined[[#Headers],[Gameweek 37]],FPL_Fixtures_Extract[#Headers],0)))-4),Team_Key[[Full Name]:[Full Name]],0))&amp;RIGHT(INDEX(FPL_Fixtures_Extract[],MATCH($A614,FPL_Fixtures_Extract[[Player]:[Player]],0),MATCH(FPL_Combined[[#Headers],[Gameweek 37]],FPL_Fixtures_Extract[#Headers],0)),3))</f>
        <v>TOT(A)</v>
      </c>
      <c r="AM614" t="str">
        <f ca="1">IF(RIGHT(FPL_Combined[[#Headers],[Gameweek 38]],2)&lt;$B$622,INDEX(FPL_Results_Extract[Gameweek 13],MATCH($A614,FPL_Results_Extract[[Player]:[Player]],0)),INDEX(Team_Key[[Abbreviation]:[Abbreviation]],MATCH(LEFT(INDEX(FPL_Fixtures_Extract[],MATCH($A614,FPL_Fixtures_Extract[[Player]:[Player]],0),MATCH(FPL_Combined[[#Headers],[Gameweek 38]],FPL_Fixtures_Extract[#Headers],0)),LEN(INDEX(FPL_Fixtures_Extract[],MATCH($A614,FPL_Fixtures_Extract[[Player]:[Player]],0),MATCH(FPL_Combined[[#Headers],[Gameweek 38]],FPL_Fixtures_Extract[#Headers],0)))-4),Team_Key[[Full Name]:[Full Name]],0))&amp;RIGHT(INDEX(FPL_Fixtures_Extract[],MATCH($A614,FPL_Fixtures_Extract[[Player]:[Player]],0),MATCH(FPL_Combined[[#Headers],[Gameweek 38]],FPL_Fixtures_Extract[#Headers],0)),3))</f>
        <v>CRY(H)</v>
      </c>
    </row>
    <row r="615" spans="1:39" x14ac:dyDescent="0.45">
      <c r="A615" t="s">
        <v>304</v>
      </c>
      <c r="B615" t="str">
        <f ca="1">IF(RIGHT(FPL_Combined[[#Headers],[Gameweek 01]],2)&lt;$B$622,INDEX(FPL_Results_Extract[Gameweek 01],MATCH($A615,FPL_Results_Extract[[Player]:[Player]],0)),INDEX(Team_Key[[Abbreviation]:[Abbreviation]],MATCH(LEFT(INDEX(FPL_Fixtures_Extract[],MATCH($A615,FPL_Fixtures_Extract[[Player]:[Player]],0),MATCH(FPL_Combined[[#Headers],[Gameweek 01]],FPL_Fixtures_Extract[#Headers],0)),LEN(INDEX(FPL_Fixtures_Extract[],MATCH($A615,FPL_Fixtures_Extract[[Player]:[Player]],0),MATCH(FPL_Combined[[#Headers],[Gameweek 01]],FPL_Fixtures_Extract[#Headers],0)))-4),Team_Key[[Full Name]:[Full Name]],0))&amp;RIGHT(INDEX(FPL_Fixtures_Extract[],MATCH($A615,FPL_Fixtures_Extract[[Player]:[Player]],0),MATCH(FPL_Combined[[#Headers],[Gameweek 01]],FPL_Fixtures_Extract[#Headers],0)),3))</f>
        <v>TOT(H) 1-0</v>
      </c>
      <c r="C615" t="str">
        <f ca="1">IF(RIGHT(FPL_Combined[[#Headers],[Gameweek 02]],2)&lt;$B$622,INDEX(FPL_Results_Extract[Gameweek 02],MATCH($A615,FPL_Results_Extract[[Player]:[Player]],0)),INDEX(Team_Key[[Abbreviation]:[Abbreviation]],MATCH(LEFT(INDEX(FPL_Fixtures_Extract[],MATCH($A615,FPL_Fixtures_Extract[[Player]:[Player]],0),MATCH(FPL_Combined[[#Headers],[Gameweek 02]],FPL_Fixtures_Extract[#Headers],0)),LEN(INDEX(FPL_Fixtures_Extract[],MATCH($A615,FPL_Fixtures_Extract[[Player]:[Player]],0),MATCH(FPL_Combined[[#Headers],[Gameweek 02]],FPL_Fixtures_Extract[#Headers],0)))-4),Team_Key[[Full Name]:[Full Name]],0))&amp;RIGHT(INDEX(FPL_Fixtures_Extract[],MATCH($A615,FPL_Fixtures_Extract[[Player]:[Player]],0),MATCH(FPL_Combined[[#Headers],[Gameweek 02]],FPL_Fixtures_Extract[#Headers],0)),3))</f>
        <v>AVL(A) 1-0</v>
      </c>
      <c r="D615" t="str">
        <f ca="1">IF(RIGHT(FPL_Combined[[#Headers],[Gameweek 03]],2)&lt;$B$622,INDEX(FPL_Results_Extract[Gameweek 03],MATCH($A615,FPL_Results_Extract[[Player]:[Player]],0)),INDEX(Team_Key[[Abbreviation]:[Abbreviation]],MATCH(LEFT(INDEX(FPL_Fixtures_Extract[],MATCH($A615,FPL_Fixtures_Extract[[Player]:[Player]],0),MATCH(FPL_Combined[[#Headers],[Gameweek 03]],FPL_Fixtures_Extract[#Headers],0)),LEN(INDEX(FPL_Fixtures_Extract[],MATCH($A615,FPL_Fixtures_Extract[[Player]:[Player]],0),MATCH(FPL_Combined[[#Headers],[Gameweek 03]],FPL_Fixtures_Extract[#Headers],0)))-4),Team_Key[[Full Name]:[Full Name]],0))&amp;RIGHT(INDEX(FPL_Fixtures_Extract[],MATCH($A615,FPL_Fixtures_Extract[[Player]:[Player]],0),MATCH(FPL_Combined[[#Headers],[Gameweek 03]],FPL_Fixtures_Extract[#Headers],0)),3))</f>
        <v>NEW(H) 0-0</v>
      </c>
      <c r="E615" t="str">
        <f ca="1">IF(RIGHT(FPL_Combined[[#Headers],[Gameweek 04]],2)&lt;$B$622,INDEX(FPL_Results_Extract[Gameweek 04],MATCH($A615,FPL_Results_Extract[[Player]:[Player]],0)),INDEX(Team_Key[[Abbreviation]:[Abbreviation]],MATCH(LEFT(INDEX(FPL_Fixtures_Extract[],MATCH($A615,FPL_Fixtures_Extract[[Player]:[Player]],0),MATCH(FPL_Combined[[#Headers],[Gameweek 04]],FPL_Fixtures_Extract[#Headers],0)),LEN(INDEX(FPL_Fixtures_Extract[],MATCH($A615,FPL_Fixtures_Extract[[Player]:[Player]],0),MATCH(FPL_Combined[[#Headers],[Gameweek 04]],FPL_Fixtures_Extract[#Headers],0)))-4),Team_Key[[Full Name]:[Full Name]],0))&amp;RIGHT(INDEX(FPL_Fixtures_Extract[],MATCH($A615,FPL_Fixtures_Extract[[Player]:[Player]],0),MATCH(FPL_Combined[[#Headers],[Gameweek 04]],FPL_Fixtures_Extract[#Headers],0)),3))</f>
        <v>SWA(A) 1-2</v>
      </c>
      <c r="F615" t="str">
        <f ca="1">IF(RIGHT(FPL_Combined[[#Headers],[Gameweek 05]],2)&lt;$B$622,INDEX(FPL_Results_Extract[Gameweek 05],MATCH($A615,FPL_Results_Extract[[Player]:[Player]],0)),INDEX(Team_Key[[Abbreviation]:[Abbreviation]],MATCH(LEFT(INDEX(FPL_Fixtures_Extract[],MATCH($A615,FPL_Fixtures_Extract[[Player]:[Player]],0),MATCH(FPL_Combined[[#Headers],[Gameweek 05]],FPL_Fixtures_Extract[#Headers],0)),LEN(INDEX(FPL_Fixtures_Extract[],MATCH($A615,FPL_Fixtures_Extract[[Player]:[Player]],0),MATCH(FPL_Combined[[#Headers],[Gameweek 05]],FPL_Fixtures_Extract[#Headers],0)))-4),Team_Key[[Full Name]:[Full Name]],0))&amp;RIGHT(INDEX(FPL_Fixtures_Extract[],MATCH($A615,FPL_Fixtures_Extract[[Player]:[Player]],0),MATCH(FPL_Combined[[#Headers],[Gameweek 05]],FPL_Fixtures_Extract[#Headers],0)),3))</f>
        <v>LIV(H) 3-1</v>
      </c>
      <c r="G615" t="str">
        <f ca="1">IF(RIGHT(FPL_Combined[[#Headers],[Gameweek 06]],2)&lt;$B$622,INDEX(FPL_Results_Extract[Gameweek 06],MATCH($A615,FPL_Results_Extract[[Player]:[Player]],0)),INDEX(Team_Key[[Abbreviation]:[Abbreviation]],MATCH(LEFT(INDEX(FPL_Fixtures_Extract[],MATCH($A615,FPL_Fixtures_Extract[[Player]:[Player]],0),MATCH(FPL_Combined[[#Headers],[Gameweek 06]],FPL_Fixtures_Extract[#Headers],0)),LEN(INDEX(FPL_Fixtures_Extract[],MATCH($A615,FPL_Fixtures_Extract[[Player]:[Player]],0),MATCH(FPL_Combined[[#Headers],[Gameweek 06]],FPL_Fixtures_Extract[#Headers],0)))-4),Team_Key[[Full Name]:[Full Name]],0))&amp;RIGHT(INDEX(FPL_Fixtures_Extract[],MATCH($A615,FPL_Fixtures_Extract[[Player]:[Player]],0),MATCH(FPL_Combined[[#Headers],[Gameweek 06]],FPL_Fixtures_Extract[#Headers],0)),3))</f>
        <v>SOU(A) 3-2</v>
      </c>
      <c r="H615" t="str">
        <f ca="1">IF(RIGHT(FPL_Combined[[#Headers],[Gameweek 07]],2)&lt;$B$622,INDEX(FPL_Results_Extract[Gameweek 07],MATCH($A615,FPL_Results_Extract[[Player]:[Player]],0)),INDEX(Team_Key[[Abbreviation]:[Abbreviation]],MATCH(LEFT(INDEX(FPL_Fixtures_Extract[],MATCH($A615,FPL_Fixtures_Extract[[Player]:[Player]],0),MATCH(FPL_Combined[[#Headers],[Gameweek 07]],FPL_Fixtures_Extract[#Headers],0)),LEN(INDEX(FPL_Fixtures_Extract[],MATCH($A615,FPL_Fixtures_Extract[[Player]:[Player]],0),MATCH(FPL_Combined[[#Headers],[Gameweek 07]],FPL_Fixtures_Extract[#Headers],0)))-4),Team_Key[[Full Name]:[Full Name]],0))&amp;RIGHT(INDEX(FPL_Fixtures_Extract[],MATCH($A615,FPL_Fixtures_Extract[[Player]:[Player]],0),MATCH(FPL_Combined[[#Headers],[Gameweek 07]],FPL_Fixtures_Extract[#Headers],0)),3))</f>
        <v>SUN(H) 3-0</v>
      </c>
      <c r="I615" t="str">
        <f ca="1">IF(RIGHT(FPL_Combined[[#Headers],[Gameweek 08]],2)&lt;$B$622,INDEX(FPL_Results_Extract[Gameweek 08],MATCH($A615,FPL_Results_Extract[[Player]:[Player]],0)),INDEX(Team_Key[[Abbreviation]:[Abbreviation]],MATCH(LEFT(INDEX(FPL_Fixtures_Extract[],MATCH($A615,FPL_Fixtures_Extract[[Player]:[Player]],0),MATCH(FPL_Combined[[#Headers],[Gameweek 08]],FPL_Fixtures_Extract[#Headers],0)),LEN(INDEX(FPL_Fixtures_Extract[],MATCH($A615,FPL_Fixtures_Extract[[Player]:[Player]],0),MATCH(FPL_Combined[[#Headers],[Gameweek 08]],FPL_Fixtures_Extract[#Headers],0)))-4),Team_Key[[Full Name]:[Full Name]],0))&amp;RIGHT(INDEX(FPL_Fixtures_Extract[],MATCH($A615,FPL_Fixtures_Extract[[Player]:[Player]],0),MATCH(FPL_Combined[[#Headers],[Gameweek 08]],FPL_Fixtures_Extract[#Headers],0)),3))</f>
        <v>ARS(A) 0-3</v>
      </c>
      <c r="J615" t="str">
        <f ca="1">IF(RIGHT(FPL_Combined[[#Headers],[Gameweek 09]],2)&lt;$B$622,INDEX(FPL_Results_Extract[Gameweek 09],MATCH($A615,FPL_Results_Extract[[Player]:[Player]],0)),INDEX(Team_Key[[Abbreviation]:[Abbreviation]],MATCH(LEFT(INDEX(FPL_Fixtures_Extract[],MATCH($A615,FPL_Fixtures_Extract[[Player]:[Player]],0),MATCH(FPL_Combined[[#Headers],[Gameweek 09]],FPL_Fixtures_Extract[#Headers],0)),LEN(INDEX(FPL_Fixtures_Extract[],MATCH($A615,FPL_Fixtures_Extract[[Player]:[Player]],0),MATCH(FPL_Combined[[#Headers],[Gameweek 09]],FPL_Fixtures_Extract[#Headers],0)))-4),Team_Key[[Full Name]:[Full Name]],0))&amp;RIGHT(INDEX(FPL_Fixtures_Extract[],MATCH($A615,FPL_Fixtures_Extract[[Player]:[Player]],0),MATCH(FPL_Combined[[#Headers],[Gameweek 09]],FPL_Fixtures_Extract[#Headers],0)),3))</f>
        <v>EVE(A) 3-0</v>
      </c>
      <c r="K615" t="str">
        <f ca="1">IF(RIGHT(FPL_Combined[[#Headers],[Gameweek 10]],2)&lt;$B$622,INDEX(FPL_Results_Extract[Gameweek 10],MATCH($A615,FPL_Results_Extract[[Player]:[Player]],0)),INDEX(Team_Key[[Abbreviation]:[Abbreviation]],MATCH(LEFT(INDEX(FPL_Fixtures_Extract[],MATCH($A615,FPL_Fixtures_Extract[[Player]:[Player]],0),MATCH(FPL_Combined[[#Headers],[Gameweek 10]],FPL_Fixtures_Extract[#Headers],0)),LEN(INDEX(FPL_Fixtures_Extract[],MATCH($A615,FPL_Fixtures_Extract[[Player]:[Player]],0),MATCH(FPL_Combined[[#Headers],[Gameweek 10]],FPL_Fixtures_Extract[#Headers],0)))-4),Team_Key[[Full Name]:[Full Name]],0))&amp;RIGHT(INDEX(FPL_Fixtures_Extract[],MATCH($A615,FPL_Fixtures_Extract[[Player]:[Player]],0),MATCH(FPL_Combined[[#Headers],[Gameweek 10]],FPL_Fixtures_Extract[#Headers],0)),3))</f>
        <v>MCI(H) 0-0</v>
      </c>
      <c r="L615" t="str">
        <f ca="1">IF(RIGHT(FPL_Combined[[#Headers],[Gameweek 11]],2)&lt;$B$622,INDEX(FPL_Results_Extract[Gameweek 11],MATCH($A615,FPL_Results_Extract[[Player]:[Player]],0)),INDEX(Team_Key[[Abbreviation]:[Abbreviation]],MATCH(LEFT(INDEX(FPL_Fixtures_Extract[],MATCH($A615,FPL_Fixtures_Extract[[Player]:[Player]],0),MATCH(FPL_Combined[[#Headers],[Gameweek 11]],FPL_Fixtures_Extract[#Headers],0)),LEN(INDEX(FPL_Fixtures_Extract[],MATCH($A615,FPL_Fixtures_Extract[[Player]:[Player]],0),MATCH(FPL_Combined[[#Headers],[Gameweek 11]],FPL_Fixtures_Extract[#Headers],0)))-4),Team_Key[[Full Name]:[Full Name]],0))&amp;RIGHT(INDEX(FPL_Fixtures_Extract[],MATCH($A615,FPL_Fixtures_Extract[[Player]:[Player]],0),MATCH(FPL_Combined[[#Headers],[Gameweek 11]],FPL_Fixtures_Extract[#Headers],0)),3))</f>
        <v>CRY(A) 0-0</v>
      </c>
      <c r="M615" t="str">
        <f ca="1">IF(RIGHT(FPL_Combined[[#Headers],[Gameweek 12]],2)&lt;$B$622,INDEX(FPL_Results_Extract[Gameweek 12],MATCH($A615,FPL_Results_Extract[[Player]:[Player]],0)),INDEX(Team_Key[[Abbreviation]:[Abbreviation]],MATCH(LEFT(INDEX(FPL_Fixtures_Extract[],MATCH($A615,FPL_Fixtures_Extract[[Player]:[Player]],0),MATCH(FPL_Combined[[#Headers],[Gameweek 12]],FPL_Fixtures_Extract[#Headers],0)),LEN(INDEX(FPL_Fixtures_Extract[],MATCH($A615,FPL_Fixtures_Extract[[Player]:[Player]],0),MATCH(FPL_Combined[[#Headers],[Gameweek 12]],FPL_Fixtures_Extract[#Headers],0)))-4),Team_Key[[Full Name]:[Full Name]],0))&amp;RIGHT(INDEX(FPL_Fixtures_Extract[],MATCH($A615,FPL_Fixtures_Extract[[Player]:[Player]],0),MATCH(FPL_Combined[[#Headers],[Gameweek 12]],FPL_Fixtures_Extract[#Headers],0)),3))</f>
        <v>WBA(H) 2-0</v>
      </c>
      <c r="N615" t="str">
        <f ca="1">IF(RIGHT(FPL_Combined[[#Headers],[Gameweek 13]],2)&lt;$B$622,INDEX(FPL_Results_Extract[Gameweek 13],MATCH($A615,FPL_Results_Extract[[Player]:[Player]],0)),INDEX(Team_Key[[Abbreviation]:[Abbreviation]],MATCH(LEFT(INDEX(FPL_Fixtures_Extract[],MATCH($A615,FPL_Fixtures_Extract[[Player]:[Player]],0),MATCH(FPL_Combined[[#Headers],[Gameweek 13]],FPL_Fixtures_Extract[#Headers],0)),LEN(INDEX(FPL_Fixtures_Extract[],MATCH($A615,FPL_Fixtures_Extract[[Player]:[Player]],0),MATCH(FPL_Combined[[#Headers],[Gameweek 13]],FPL_Fixtures_Extract[#Headers],0)))-4),Team_Key[[Full Name]:[Full Name]],0))&amp;RIGHT(INDEX(FPL_Fixtures_Extract[],MATCH($A615,FPL_Fixtures_Extract[[Player]:[Player]],0),MATCH(FPL_Combined[[#Headers],[Gameweek 13]],FPL_Fixtures_Extract[#Headers],0)),3))</f>
        <v>WAT(A) 2-1</v>
      </c>
      <c r="O615" t="str">
        <f ca="1">IF(RIGHT(FPL_Combined[[#Headers],[Gameweek 14]],2)&lt;$B$622,INDEX(FPL_Results_Extract[Gameweek 14],MATCH($A615,FPL_Results_Extract[[Player]:[Player]],0)),INDEX(Team_Key[[Abbreviation]:[Abbreviation]],MATCH(LEFT(INDEX(FPL_Fixtures_Extract[],MATCH($A615,FPL_Fixtures_Extract[[Player]:[Player]],0),MATCH(FPL_Combined[[#Headers],[Gameweek 14]],FPL_Fixtures_Extract[#Headers],0)),LEN(INDEX(FPL_Fixtures_Extract[],MATCH($A615,FPL_Fixtures_Extract[[Player]:[Player]],0),MATCH(FPL_Combined[[#Headers],[Gameweek 14]],FPL_Fixtures_Extract[#Headers],0)))-4),Team_Key[[Full Name]:[Full Name]],0))&amp;RIGHT(INDEX(FPL_Fixtures_Extract[],MATCH($A615,FPL_Fixtures_Extract[[Player]:[Player]],0),MATCH(FPL_Combined[[#Headers],[Gameweek 14]],FPL_Fixtures_Extract[#Headers],0)),3))</f>
        <v>LEI(A) 1-1</v>
      </c>
      <c r="P615" t="str">
        <f ca="1">IF(RIGHT(FPL_Combined[[#Headers],[Gameweek 15]],2)&lt;$B$622,INDEX(FPL_Results_Extract[Gameweek 15],MATCH($A615,FPL_Results_Extract[[Player]:[Player]],0)),INDEX(Team_Key[[Abbreviation]:[Abbreviation]],MATCH(LEFT(INDEX(FPL_Fixtures_Extract[],MATCH($A615,FPL_Fixtures_Extract[[Player]:[Player]],0),MATCH(FPL_Combined[[#Headers],[Gameweek 15]],FPL_Fixtures_Extract[#Headers],0)),LEN(INDEX(FPL_Fixtures_Extract[],MATCH($A615,FPL_Fixtures_Extract[[Player]:[Player]],0),MATCH(FPL_Combined[[#Headers],[Gameweek 15]],FPL_Fixtures_Extract[#Headers],0)))-4),Team_Key[[Full Name]:[Full Name]],0))&amp;RIGHT(INDEX(FPL_Fixtures_Extract[],MATCH($A615,FPL_Fixtures_Extract[[Player]:[Player]],0),MATCH(FPL_Combined[[#Headers],[Gameweek 15]],FPL_Fixtures_Extract[#Headers],0)),3))</f>
        <v>WHU(H) 0-0</v>
      </c>
      <c r="Q615" t="str">
        <f ca="1">IF(RIGHT(FPL_Combined[[#Headers],[Gameweek 16]],2)&lt;$B$622,INDEX(FPL_Results_Extract[Gameweek 16],MATCH($A615,FPL_Results_Extract[[Player]:[Player]],0)),INDEX(Team_Key[[Abbreviation]:[Abbreviation]],MATCH(LEFT(INDEX(FPL_Fixtures_Extract[],MATCH($A615,FPL_Fixtures_Extract[[Player]:[Player]],0),MATCH(FPL_Combined[[#Headers],[Gameweek 16]],FPL_Fixtures_Extract[#Headers],0)),LEN(INDEX(FPL_Fixtures_Extract[],MATCH($A615,FPL_Fixtures_Extract[[Player]:[Player]],0),MATCH(FPL_Combined[[#Headers],[Gameweek 16]],FPL_Fixtures_Extract[#Headers],0)))-4),Team_Key[[Full Name]:[Full Name]],0))&amp;RIGHT(INDEX(FPL_Fixtures_Extract[],MATCH($A615,FPL_Fixtures_Extract[[Player]:[Player]],0),MATCH(FPL_Combined[[#Headers],[Gameweek 16]],FPL_Fixtures_Extract[#Headers],0)),3))</f>
        <v>BOU(A) 1-2</v>
      </c>
      <c r="R615" t="str">
        <f ca="1">IF(RIGHT(FPL_Combined[[#Headers],[Gameweek 17]],2)&lt;$B$622,INDEX(FPL_Results_Extract[Gameweek 17],MATCH($A615,FPL_Results_Extract[[Player]:[Player]],0)),INDEX(Team_Key[[Abbreviation]:[Abbreviation]],MATCH(LEFT(INDEX(FPL_Fixtures_Extract[],MATCH($A615,FPL_Fixtures_Extract[[Player]:[Player]],0),MATCH(FPL_Combined[[#Headers],[Gameweek 17]],FPL_Fixtures_Extract[#Headers],0)),LEN(INDEX(FPL_Fixtures_Extract[],MATCH($A615,FPL_Fixtures_Extract[[Player]:[Player]],0),MATCH(FPL_Combined[[#Headers],[Gameweek 17]],FPL_Fixtures_Extract[#Headers],0)))-4),Team_Key[[Full Name]:[Full Name]],0))&amp;RIGHT(INDEX(FPL_Fixtures_Extract[],MATCH($A615,FPL_Fixtures_Extract[[Player]:[Player]],0),MATCH(FPL_Combined[[#Headers],[Gameweek 17]],FPL_Fixtures_Extract[#Headers],0)),3))</f>
        <v>NOR(H) 1-2</v>
      </c>
      <c r="S615" t="str">
        <f ca="1">IF(RIGHT(FPL_Combined[[#Headers],[Gameweek 18]],2)&lt;$B$622,INDEX(FPL_Results_Extract[Gameweek 18],MATCH($A615,FPL_Results_Extract[[Player]:[Player]],0)),INDEX(Team_Key[[Abbreviation]:[Abbreviation]],MATCH(LEFT(INDEX(FPL_Fixtures_Extract[],MATCH($A615,FPL_Fixtures_Extract[[Player]:[Player]],0),MATCH(FPL_Combined[[#Headers],[Gameweek 18]],FPL_Fixtures_Extract[#Headers],0)),LEN(INDEX(FPL_Fixtures_Extract[],MATCH($A615,FPL_Fixtures_Extract[[Player]:[Player]],0),MATCH(FPL_Combined[[#Headers],[Gameweek 18]],FPL_Fixtures_Extract[#Headers],0)))-4),Team_Key[[Full Name]:[Full Name]],0))&amp;RIGHT(INDEX(FPL_Fixtures_Extract[],MATCH($A615,FPL_Fixtures_Extract[[Player]:[Player]],0),MATCH(FPL_Combined[[#Headers],[Gameweek 18]],FPL_Fixtures_Extract[#Headers],0)),3))</f>
        <v>STK(A) 0-2</v>
      </c>
      <c r="T615" t="str">
        <f ca="1">IF(RIGHT(FPL_Combined[[#Headers],[Gameweek 19]],2)&lt;$B$622,INDEX(FPL_Results_Extract[Gameweek 19],MATCH($A615,FPL_Results_Extract[[Player]:[Player]],0)),INDEX(Team_Key[[Abbreviation]:[Abbreviation]],MATCH(LEFT(INDEX(FPL_Fixtures_Extract[],MATCH($A615,FPL_Fixtures_Extract[[Player]:[Player]],0),MATCH(FPL_Combined[[#Headers],[Gameweek 19]],FPL_Fixtures_Extract[#Headers],0)),LEN(INDEX(FPL_Fixtures_Extract[],MATCH($A615,FPL_Fixtures_Extract[[Player]:[Player]],0),MATCH(FPL_Combined[[#Headers],[Gameweek 19]],FPL_Fixtures_Extract[#Headers],0)))-4),Team_Key[[Full Name]:[Full Name]],0))&amp;RIGHT(INDEX(FPL_Fixtures_Extract[],MATCH($A615,FPL_Fixtures_Extract[[Player]:[Player]],0),MATCH(FPL_Combined[[#Headers],[Gameweek 19]],FPL_Fixtures_Extract[#Headers],0)),3))</f>
        <v>CHE(H) 0-0</v>
      </c>
      <c r="U615" t="str">
        <f ca="1">IF(RIGHT(FPL_Combined[[#Headers],[Gameweek 20]],2)&lt;$B$622,INDEX(FPL_Results_Extract[Gameweek 20],MATCH($A615,FPL_Results_Extract[[Player]:[Player]],0)),INDEX(Team_Key[[Abbreviation]:[Abbreviation]],MATCH(LEFT(INDEX(FPL_Fixtures_Extract[],MATCH($A615,FPL_Fixtures_Extract[[Player]:[Player]],0),MATCH(FPL_Combined[[#Headers],[Gameweek 20]],FPL_Fixtures_Extract[#Headers],0)),LEN(INDEX(FPL_Fixtures_Extract[],MATCH($A615,FPL_Fixtures_Extract[[Player]:[Player]],0),MATCH(FPL_Combined[[#Headers],[Gameweek 20]],FPL_Fixtures_Extract[#Headers],0)))-4),Team_Key[[Full Name]:[Full Name]],0))&amp;RIGHT(INDEX(FPL_Fixtures_Extract[],MATCH($A615,FPL_Fixtures_Extract[[Player]:[Player]],0),MATCH(FPL_Combined[[#Headers],[Gameweek 20]],FPL_Fixtures_Extract[#Headers],0)),3))</f>
        <v>SWA(H) 2-1</v>
      </c>
      <c r="V615" t="str">
        <f ca="1">IF(RIGHT(FPL_Combined[[#Headers],[Gameweek 21]],2)&lt;$B$622,INDEX(FPL_Results_Extract[Gameweek 21],MATCH($A615,FPL_Results_Extract[[Player]:[Player]],0)),INDEX(Team_Key[[Abbreviation]:[Abbreviation]],MATCH(LEFT(INDEX(FPL_Fixtures_Extract[],MATCH($A615,FPL_Fixtures_Extract[[Player]:[Player]],0),MATCH(FPL_Combined[[#Headers],[Gameweek 21]],FPL_Fixtures_Extract[#Headers],0)),LEN(INDEX(FPL_Fixtures_Extract[],MATCH($A615,FPL_Fixtures_Extract[[Player]:[Player]],0),MATCH(FPL_Combined[[#Headers],[Gameweek 21]],FPL_Fixtures_Extract[#Headers],0)))-4),Team_Key[[Full Name]:[Full Name]],0))&amp;RIGHT(INDEX(FPL_Fixtures_Extract[],MATCH($A615,FPL_Fixtures_Extract[[Player]:[Player]],0),MATCH(FPL_Combined[[#Headers],[Gameweek 21]],FPL_Fixtures_Extract[#Headers],0)),3))</f>
        <v>NEW(A) 3-3</v>
      </c>
      <c r="W615" t="str">
        <f ca="1">IF(RIGHT(FPL_Combined[[#Headers],[Gameweek 22]],2)&lt;$B$622,INDEX(FPL_Results_Extract[Gameweek 22],MATCH($A615,FPL_Results_Extract[[Player]:[Player]],0)),INDEX(Team_Key[[Abbreviation]:[Abbreviation]],MATCH(LEFT(INDEX(FPL_Fixtures_Extract[],MATCH($A615,FPL_Fixtures_Extract[[Player]:[Player]],0),MATCH(FPL_Combined[[#Headers],[Gameweek 22]],FPL_Fixtures_Extract[#Headers],0)),LEN(INDEX(FPL_Fixtures_Extract[],MATCH($A615,FPL_Fixtures_Extract[[Player]:[Player]],0),MATCH(FPL_Combined[[#Headers],[Gameweek 22]],FPL_Fixtures_Extract[#Headers],0)))-4),Team_Key[[Full Name]:[Full Name]],0))&amp;RIGHT(INDEX(FPL_Fixtures_Extract[],MATCH($A615,FPL_Fixtures_Extract[[Player]:[Player]],0),MATCH(FPL_Combined[[#Headers],[Gameweek 22]],FPL_Fixtures_Extract[#Headers],0)),3))</f>
        <v>LIV(A) 1-0</v>
      </c>
      <c r="X615" t="str">
        <f ca="1">IF(RIGHT(FPL_Combined[[#Headers],[Gameweek 23]],2)&lt;$B$622,INDEX(FPL_Results_Extract[Gameweek 23],MATCH($A615,FPL_Results_Extract[[Player]:[Player]],0)),INDEX(Team_Key[[Abbreviation]:[Abbreviation]],MATCH(LEFT(INDEX(FPL_Fixtures_Extract[],MATCH($A615,FPL_Fixtures_Extract[[Player]:[Player]],0),MATCH(FPL_Combined[[#Headers],[Gameweek 23]],FPL_Fixtures_Extract[#Headers],0)),LEN(INDEX(FPL_Fixtures_Extract[],MATCH($A615,FPL_Fixtures_Extract[[Player]:[Player]],0),MATCH(FPL_Combined[[#Headers],[Gameweek 23]],FPL_Fixtures_Extract[#Headers],0)))-4),Team_Key[[Full Name]:[Full Name]],0))&amp;RIGHT(INDEX(FPL_Fixtures_Extract[],MATCH($A615,FPL_Fixtures_Extract[[Player]:[Player]],0),MATCH(FPL_Combined[[#Headers],[Gameweek 23]],FPL_Fixtures_Extract[#Headers],0)),3))</f>
        <v>SOU(H) 0-1</v>
      </c>
      <c r="Y615" t="str">
        <f ca="1">IF(RIGHT(FPL_Combined[[#Headers],[Gameweek 24]],2)&lt;$B$622,INDEX(FPL_Results_Extract[Team],MATCH($A615,FPL_Results_Extract[[Player]:[Player]],0)),INDEX(Team_Key[[Abbreviation]:[Abbreviation]],MATCH(LEFT(INDEX(FPL_Fixtures_Extract[],MATCH($A615,FPL_Fixtures_Extract[[Player]:[Player]],0),MATCH(FPL_Combined[[#Headers],[Gameweek 24]],FPL_Fixtures_Extract[#Headers],0)),LEN(INDEX(FPL_Fixtures_Extract[],MATCH($A615,FPL_Fixtures_Extract[[Player]:[Player]],0),MATCH(FPL_Combined[[#Headers],[Gameweek 24]],FPL_Fixtures_Extract[#Headers],0)))-4),Team_Key[[Full Name]:[Full Name]],0))&amp;RIGHT(INDEX(FPL_Fixtures_Extract[],MATCH($A615,FPL_Fixtures_Extract[[Player]:[Player]],0),MATCH(FPL_Combined[[#Headers],[Gameweek 24]],FPL_Fixtures_Extract[#Headers],0)),3))</f>
        <v>MUN</v>
      </c>
      <c r="Z615" t="str">
        <f ca="1">IF(RIGHT(FPL_Combined[[#Headers],[Gameweek 25]],2)&lt;$B$622,INDEX(FPL_Results_Extract[Player],MATCH($A615,FPL_Results_Extract[[Player]:[Player]],0)),INDEX(Team_Key[[Abbreviation]:[Abbreviation]],MATCH(LEFT(INDEX(FPL_Fixtures_Extract[],MATCH($A615,FPL_Fixtures_Extract[[Player]:[Player]],0),MATCH(FPL_Combined[[#Headers],[Gameweek 25]],FPL_Fixtures_Extract[#Headers],0)),LEN(INDEX(FPL_Fixtures_Extract[],MATCH($A615,FPL_Fixtures_Extract[[Player]:[Player]],0),MATCH(FPL_Combined[[#Headers],[Gameweek 25]],FPL_Fixtures_Extract[#Headers],0)))-4),Team_Key[[Full Name]:[Full Name]],0))&amp;RIGHT(INDEX(FPL_Fixtures_Extract[],MATCH($A615,FPL_Fixtures_Extract[[Player]:[Player]],0),MATCH(FPL_Combined[[#Headers],[Gameweek 25]],FPL_Fixtures_Extract[#Headers],0)),3))</f>
        <v>Young</v>
      </c>
      <c r="AA615" t="str">
        <f ca="1">IF(RIGHT(FPL_Combined[[#Headers],[Gameweek 26]],2)&lt;$B$622,INDEX(FPL_Results_Extract[Gameweek 01],MATCH($A615,FPL_Results_Extract[[Player]:[Player]],0)),INDEX(Team_Key[[Abbreviation]:[Abbreviation]],MATCH(LEFT(INDEX(FPL_Fixtures_Extract[],MATCH($A615,FPL_Fixtures_Extract[[Player]:[Player]],0),MATCH(FPL_Combined[[#Headers],[Gameweek 26]],FPL_Fixtures_Extract[#Headers],0)),LEN(INDEX(FPL_Fixtures_Extract[],MATCH($A615,FPL_Fixtures_Extract[[Player]:[Player]],0),MATCH(FPL_Combined[[#Headers],[Gameweek 26]],FPL_Fixtures_Extract[#Headers],0)))-4),Team_Key[[Full Name]:[Full Name]],0))&amp;RIGHT(INDEX(FPL_Fixtures_Extract[],MATCH($A615,FPL_Fixtures_Extract[[Player]:[Player]],0),MATCH(FPL_Combined[[#Headers],[Gameweek 26]],FPL_Fixtures_Extract[#Headers],0)),3))</f>
        <v>TOT(H) 1-0</v>
      </c>
      <c r="AB615" t="str">
        <f ca="1">IF(RIGHT(FPL_Combined[[#Headers],[Gameweek 27]],2)&lt;$B$622,INDEX(FPL_Results_Extract[Gameweek 02],MATCH($A615,FPL_Results_Extract[[Player]:[Player]],0)),INDEX(Team_Key[[Abbreviation]:[Abbreviation]],MATCH(LEFT(INDEX(FPL_Fixtures_Extract[],MATCH($A615,FPL_Fixtures_Extract[[Player]:[Player]],0),MATCH(FPL_Combined[[#Headers],[Gameweek 27]],FPL_Fixtures_Extract[#Headers],0)),LEN(INDEX(FPL_Fixtures_Extract[],MATCH($A615,FPL_Fixtures_Extract[[Player]:[Player]],0),MATCH(FPL_Combined[[#Headers],[Gameweek 27]],FPL_Fixtures_Extract[#Headers],0)))-4),Team_Key[[Full Name]:[Full Name]],0))&amp;RIGHT(INDEX(FPL_Fixtures_Extract[],MATCH($A615,FPL_Fixtures_Extract[[Player]:[Player]],0),MATCH(FPL_Combined[[#Headers],[Gameweek 27]],FPL_Fixtures_Extract[#Headers],0)),3))</f>
        <v>AVL(A) 1-0</v>
      </c>
      <c r="AC615" t="str">
        <f ca="1">IF(RIGHT(FPL_Combined[[#Headers],[Gameweek 28]],2)&lt;$B$622,INDEX(FPL_Results_Extract[Gameweek 03],MATCH($A615,FPL_Results_Extract[[Player]:[Player]],0)),INDEX(Team_Key[[Abbreviation]:[Abbreviation]],MATCH(LEFT(INDEX(FPL_Fixtures_Extract[],MATCH($A615,FPL_Fixtures_Extract[[Player]:[Player]],0),MATCH(FPL_Combined[[#Headers],[Gameweek 28]],FPL_Fixtures_Extract[#Headers],0)),LEN(INDEX(FPL_Fixtures_Extract[],MATCH($A615,FPL_Fixtures_Extract[[Player]:[Player]],0),MATCH(FPL_Combined[[#Headers],[Gameweek 28]],FPL_Fixtures_Extract[#Headers],0)))-4),Team_Key[[Full Name]:[Full Name]],0))&amp;RIGHT(INDEX(FPL_Fixtures_Extract[],MATCH($A615,FPL_Fixtures_Extract[[Player]:[Player]],0),MATCH(FPL_Combined[[#Headers],[Gameweek 28]],FPL_Fixtures_Extract[#Headers],0)),3))</f>
        <v>NEW(H) 0-0</v>
      </c>
      <c r="AD615" t="str">
        <f ca="1">IF(RIGHT(FPL_Combined[[#Headers],[Gameweek 29]],2)&lt;$B$622,INDEX(FPL_Results_Extract[Gameweek 04],MATCH($A615,FPL_Results_Extract[[Player]:[Player]],0)),INDEX(Team_Key[[Abbreviation]:[Abbreviation]],MATCH(LEFT(INDEX(FPL_Fixtures_Extract[],MATCH($A615,FPL_Fixtures_Extract[[Player]:[Player]],0),MATCH(FPL_Combined[[#Headers],[Gameweek 29]],FPL_Fixtures_Extract[#Headers],0)),LEN(INDEX(FPL_Fixtures_Extract[],MATCH($A615,FPL_Fixtures_Extract[[Player]:[Player]],0),MATCH(FPL_Combined[[#Headers],[Gameweek 29]],FPL_Fixtures_Extract[#Headers],0)))-4),Team_Key[[Full Name]:[Full Name]],0))&amp;RIGHT(INDEX(FPL_Fixtures_Extract[],MATCH($A615,FPL_Fixtures_Extract[[Player]:[Player]],0),MATCH(FPL_Combined[[#Headers],[Gameweek 29]],FPL_Fixtures_Extract[#Headers],0)),3))</f>
        <v>WBA(A)</v>
      </c>
      <c r="AE615" t="e">
        <f ca="1">IF(RIGHT(FPL_Combined[[#Headers],[Gameweek 30]],2)&lt;$B$622,INDEX(FPL_Results_Extract[Gameweek 05],MATCH($A615,FPL_Results_Extract[[Player]:[Player]],0)),INDEX(Team_Key[[Abbreviation]:[Abbreviation]],MATCH(LEFT(INDEX(FPL_Fixtures_Extract[],MATCH($A615,FPL_Fixtures_Extract[[Player]:[Player]],0),MATCH(FPL_Combined[[#Headers],[Gameweek 30]],FPL_Fixtures_Extract[#Headers],0)),LEN(INDEX(FPL_Fixtures_Extract[],MATCH($A615,FPL_Fixtures_Extract[[Player]:[Player]],0),MATCH(FPL_Combined[[#Headers],[Gameweek 30]],FPL_Fixtures_Extract[#Headers],0)))-4),Team_Key[[Full Name]:[Full Name]],0))&amp;RIGHT(INDEX(FPL_Fixtures_Extract[],MATCH($A615,FPL_Fixtures_Extract[[Player]:[Player]],0),MATCH(FPL_Combined[[#Headers],[Gameweek 30]],FPL_Fixtures_Extract[#Headers],0)),3))</f>
        <v>#VALUE!</v>
      </c>
      <c r="AF615" t="str">
        <f ca="1">IF(RIGHT(FPL_Combined[[#Headers],[Gameweek 31]],2)&lt;$B$622,INDEX(FPL_Results_Extract[Gameweek 06],MATCH($A615,FPL_Results_Extract[[Player]:[Player]],0)),INDEX(Team_Key[[Abbreviation]:[Abbreviation]],MATCH(LEFT(INDEX(FPL_Fixtures_Extract[],MATCH($A615,FPL_Fixtures_Extract[[Player]:[Player]],0),MATCH(FPL_Combined[[#Headers],[Gameweek 31]],FPL_Fixtures_Extract[#Headers],0)),LEN(INDEX(FPL_Fixtures_Extract[],MATCH($A615,FPL_Fixtures_Extract[[Player]:[Player]],0),MATCH(FPL_Combined[[#Headers],[Gameweek 31]],FPL_Fixtures_Extract[#Headers],0)))-4),Team_Key[[Full Name]:[Full Name]],0))&amp;RIGHT(INDEX(FPL_Fixtures_Extract[],MATCH($A615,FPL_Fixtures_Extract[[Player]:[Player]],0),MATCH(FPL_Combined[[#Headers],[Gameweek 31]],FPL_Fixtures_Extract[#Headers],0)),3))</f>
        <v>MCI(A)</v>
      </c>
      <c r="AG615" t="str">
        <f ca="1">IF(RIGHT(FPL_Combined[[#Headers],[Gameweek 32]],2)&lt;$B$622,INDEX(FPL_Results_Extract[Gameweek 07],MATCH($A615,FPL_Results_Extract[[Player]:[Player]],0)),INDEX(Team_Key[[Abbreviation]:[Abbreviation]],MATCH(LEFT(INDEX(FPL_Fixtures_Extract[],MATCH($A615,FPL_Fixtures_Extract[[Player]:[Player]],0),MATCH(FPL_Combined[[#Headers],[Gameweek 32]],FPL_Fixtures_Extract[#Headers],0)),LEN(INDEX(FPL_Fixtures_Extract[],MATCH($A615,FPL_Fixtures_Extract[[Player]:[Player]],0),MATCH(FPL_Combined[[#Headers],[Gameweek 32]],FPL_Fixtures_Extract[#Headers],0)))-4),Team_Key[[Full Name]:[Full Name]],0))&amp;RIGHT(INDEX(FPL_Fixtures_Extract[],MATCH($A615,FPL_Fixtures_Extract[[Player]:[Player]],0),MATCH(FPL_Combined[[#Headers],[Gameweek 32]],FPL_Fixtures_Extract[#Headers],0)),3))</f>
        <v>EVE(H)</v>
      </c>
      <c r="AH615" t="str">
        <f ca="1">IF(RIGHT(FPL_Combined[[#Headers],[Gameweek 33]],2)&lt;$B$622,INDEX(FPL_Results_Extract[Gameweek 08],MATCH($A615,FPL_Results_Extract[[Player]:[Player]],0)),INDEX(Team_Key[[Abbreviation]:[Abbreviation]],MATCH(LEFT(INDEX(FPL_Fixtures_Extract[],MATCH($A615,FPL_Fixtures_Extract[[Player]:[Player]],0),MATCH(FPL_Combined[[#Headers],[Gameweek 33]],FPL_Fixtures_Extract[#Headers],0)),LEN(INDEX(FPL_Fixtures_Extract[],MATCH($A615,FPL_Fixtures_Extract[[Player]:[Player]],0),MATCH(FPL_Combined[[#Headers],[Gameweek 33]],FPL_Fixtures_Extract[#Headers],0)))-4),Team_Key[[Full Name]:[Full Name]],0))&amp;RIGHT(INDEX(FPL_Fixtures_Extract[],MATCH($A615,FPL_Fixtures_Extract[[Player]:[Player]],0),MATCH(FPL_Combined[[#Headers],[Gameweek 33]],FPL_Fixtures_Extract[#Headers],0)),3))</f>
        <v>TOT(A)</v>
      </c>
      <c r="AI615" t="str">
        <f ca="1">IF(RIGHT(FPL_Combined[[#Headers],[Gameweek 34]],2)&lt;$B$622,INDEX(FPL_Results_Extract[Gameweek 09],MATCH($A615,FPL_Results_Extract[[Player]:[Player]],0)),INDEX(Team_Key[[Abbreviation]:[Abbreviation]],MATCH(LEFT(INDEX(FPL_Fixtures_Extract[],MATCH($A615,FPL_Fixtures_Extract[[Player]:[Player]],0),MATCH(FPL_Combined[[#Headers],[Gameweek 34]],FPL_Fixtures_Extract[#Headers],0)),LEN(INDEX(FPL_Fixtures_Extract[],MATCH($A615,FPL_Fixtures_Extract[[Player]:[Player]],0),MATCH(FPL_Combined[[#Headers],[Gameweek 34]],FPL_Fixtures_Extract[#Headers],0)))-4),Team_Key[[Full Name]:[Full Name]],0))&amp;RIGHT(INDEX(FPL_Fixtures_Extract[],MATCH($A615,FPL_Fixtures_Extract[[Player]:[Player]],0),MATCH(FPL_Combined[[#Headers],[Gameweek 34]],FPL_Fixtures_Extract[#Headers],0)),3))</f>
        <v>AVL(H)</v>
      </c>
      <c r="AJ615" t="e">
        <f ca="1">IF(RIGHT(FPL_Combined[[#Headers],[Gameweek 35]],2)&lt;$B$622,INDEX(FPL_Results_Extract[Gameweek 10],MATCH($A615,FPL_Results_Extract[[Player]:[Player]],0)),INDEX(Team_Key[[Abbreviation]:[Abbreviation]],MATCH(LEFT(INDEX(FPL_Fixtures_Extract[],MATCH($A615,FPL_Fixtures_Extract[[Player]:[Player]],0),MATCH(FPL_Combined[[#Headers],[Gameweek 35]],FPL_Fixtures_Extract[#Headers],0)),LEN(INDEX(FPL_Fixtures_Extract[],MATCH($A615,FPL_Fixtures_Extract[[Player]:[Player]],0),MATCH(FPL_Combined[[#Headers],[Gameweek 35]],FPL_Fixtures_Extract[#Headers],0)))-4),Team_Key[[Full Name]:[Full Name]],0))&amp;RIGHT(INDEX(FPL_Fixtures_Extract[],MATCH($A615,FPL_Fixtures_Extract[[Player]:[Player]],0),MATCH(FPL_Combined[[#Headers],[Gameweek 35]],FPL_Fixtures_Extract[#Headers],0)),3))</f>
        <v>#VALUE!</v>
      </c>
      <c r="AK615" t="str">
        <f ca="1">IF(RIGHT(FPL_Combined[[#Headers],[Gameweek 36]],2)&lt;$B$622,INDEX(FPL_Results_Extract[Gameweek 11],MATCH($A615,FPL_Results_Extract[[Player]:[Player]],0)),INDEX(Team_Key[[Abbreviation]:[Abbreviation]],MATCH(LEFT(INDEX(FPL_Fixtures_Extract[],MATCH($A615,FPL_Fixtures_Extract[[Player]:[Player]],0),MATCH(FPL_Combined[[#Headers],[Gameweek 36]],FPL_Fixtures_Extract[#Headers],0)),LEN(INDEX(FPL_Fixtures_Extract[],MATCH($A615,FPL_Fixtures_Extract[[Player]:[Player]],0),MATCH(FPL_Combined[[#Headers],[Gameweek 36]],FPL_Fixtures_Extract[#Headers],0)))-4),Team_Key[[Full Name]:[Full Name]],0))&amp;RIGHT(INDEX(FPL_Fixtures_Extract[],MATCH($A615,FPL_Fixtures_Extract[[Player]:[Player]],0),MATCH(FPL_Combined[[#Headers],[Gameweek 36]],FPL_Fixtures_Extract[#Headers],0)),3))</f>
        <v>LEI(H)</v>
      </c>
      <c r="AL615" t="str">
        <f ca="1">IF(RIGHT(FPL_Combined[[#Headers],[Gameweek 37]],2)&lt;$B$622,INDEX(FPL_Results_Extract[Gameweek 12],MATCH($A615,FPL_Results_Extract[[Player]:[Player]],0)),INDEX(Team_Key[[Abbreviation]:[Abbreviation]],MATCH(LEFT(INDEX(FPL_Fixtures_Extract[],MATCH($A615,FPL_Fixtures_Extract[[Player]:[Player]],0),MATCH(FPL_Combined[[#Headers],[Gameweek 37]],FPL_Fixtures_Extract[#Headers],0)),LEN(INDEX(FPL_Fixtures_Extract[],MATCH($A615,FPL_Fixtures_Extract[[Player]:[Player]],0),MATCH(FPL_Combined[[#Headers],[Gameweek 37]],FPL_Fixtures_Extract[#Headers],0)))-4),Team_Key[[Full Name]:[Full Name]],0))&amp;RIGHT(INDEX(FPL_Fixtures_Extract[],MATCH($A615,FPL_Fixtures_Extract[[Player]:[Player]],0),MATCH(FPL_Combined[[#Headers],[Gameweek 37]],FPL_Fixtures_Extract[#Headers],0)),3))</f>
        <v>NOR(A)</v>
      </c>
      <c r="AM615" t="str">
        <f ca="1">IF(RIGHT(FPL_Combined[[#Headers],[Gameweek 38]],2)&lt;$B$622,INDEX(FPL_Results_Extract[Gameweek 13],MATCH($A615,FPL_Results_Extract[[Player]:[Player]],0)),INDEX(Team_Key[[Abbreviation]:[Abbreviation]],MATCH(LEFT(INDEX(FPL_Fixtures_Extract[],MATCH($A615,FPL_Fixtures_Extract[[Player]:[Player]],0),MATCH(FPL_Combined[[#Headers],[Gameweek 38]],FPL_Fixtures_Extract[#Headers],0)),LEN(INDEX(FPL_Fixtures_Extract[],MATCH($A615,FPL_Fixtures_Extract[[Player]:[Player]],0),MATCH(FPL_Combined[[#Headers],[Gameweek 38]],FPL_Fixtures_Extract[#Headers],0)))-4),Team_Key[[Full Name]:[Full Name]],0))&amp;RIGHT(INDEX(FPL_Fixtures_Extract[],MATCH($A615,FPL_Fixtures_Extract[[Player]:[Player]],0),MATCH(FPL_Combined[[#Headers],[Gameweek 38]],FPL_Fixtures_Extract[#Headers],0)),3))</f>
        <v>BOU(H)</v>
      </c>
    </row>
    <row r="616" spans="1:39" x14ac:dyDescent="0.45">
      <c r="A616" t="s">
        <v>264</v>
      </c>
      <c r="B616" t="str">
        <f ca="1">IF(RIGHT(FPL_Combined[[#Headers],[Gameweek 01]],2)&lt;$B$622,INDEX(FPL_Results_Extract[Gameweek 01],MATCH($A616,FPL_Results_Extract[[Player]:[Player]],0)),INDEX(Team_Key[[Abbreviation]:[Abbreviation]],MATCH(LEFT(INDEX(FPL_Fixtures_Extract[],MATCH($A616,FPL_Fixtures_Extract[[Player]:[Player]],0),MATCH(FPL_Combined[[#Headers],[Gameweek 01]],FPL_Fixtures_Extract[#Headers],0)),LEN(INDEX(FPL_Fixtures_Extract[],MATCH($A616,FPL_Fixtures_Extract[[Player]:[Player]],0),MATCH(FPL_Combined[[#Headers],[Gameweek 01]],FPL_Fixtures_Extract[#Headers],0)))-4),Team_Key[[Full Name]:[Full Name]],0))&amp;RIGHT(INDEX(FPL_Fixtures_Extract[],MATCH($A616,FPL_Fixtures_Extract[[Player]:[Player]],0),MATCH(FPL_Combined[[#Headers],[Gameweek 01]],FPL_Fixtures_Extract[#Headers],0)),3))</f>
        <v>WBA(A) 3-0</v>
      </c>
      <c r="C616" t="str">
        <f ca="1">IF(RIGHT(FPL_Combined[[#Headers],[Gameweek 02]],2)&lt;$B$622,INDEX(FPL_Results_Extract[Gameweek 02],MATCH($A616,FPL_Results_Extract[[Player]:[Player]],0)),INDEX(Team_Key[[Abbreviation]:[Abbreviation]],MATCH(LEFT(INDEX(FPL_Fixtures_Extract[],MATCH($A616,FPL_Fixtures_Extract[[Player]:[Player]],0),MATCH(FPL_Combined[[#Headers],[Gameweek 02]],FPL_Fixtures_Extract[#Headers],0)),LEN(INDEX(FPL_Fixtures_Extract[],MATCH($A616,FPL_Fixtures_Extract[[Player]:[Player]],0),MATCH(FPL_Combined[[#Headers],[Gameweek 02]],FPL_Fixtures_Extract[#Headers],0)))-4),Team_Key[[Full Name]:[Full Name]],0))&amp;RIGHT(INDEX(FPL_Fixtures_Extract[],MATCH($A616,FPL_Fixtures_Extract[[Player]:[Player]],0),MATCH(FPL_Combined[[#Headers],[Gameweek 02]],FPL_Fixtures_Extract[#Headers],0)),3))</f>
        <v>CHE(H) 3-0</v>
      </c>
      <c r="D616" t="str">
        <f ca="1">IF(RIGHT(FPL_Combined[[#Headers],[Gameweek 03]],2)&lt;$B$622,INDEX(FPL_Results_Extract[Gameweek 03],MATCH($A616,FPL_Results_Extract[[Player]:[Player]],0)),INDEX(Team_Key[[Abbreviation]:[Abbreviation]],MATCH(LEFT(INDEX(FPL_Fixtures_Extract[],MATCH($A616,FPL_Fixtures_Extract[[Player]:[Player]],0),MATCH(FPL_Combined[[#Headers],[Gameweek 03]],FPL_Fixtures_Extract[#Headers],0)),LEN(INDEX(FPL_Fixtures_Extract[],MATCH($A616,FPL_Fixtures_Extract[[Player]:[Player]],0),MATCH(FPL_Combined[[#Headers],[Gameweek 03]],FPL_Fixtures_Extract[#Headers],0)))-4),Team_Key[[Full Name]:[Full Name]],0))&amp;RIGHT(INDEX(FPL_Fixtures_Extract[],MATCH($A616,FPL_Fixtures_Extract[[Player]:[Player]],0),MATCH(FPL_Combined[[#Headers],[Gameweek 03]],FPL_Fixtures_Extract[#Headers],0)),3))</f>
        <v>EVE(A) 2-0</v>
      </c>
      <c r="E616" t="str">
        <f ca="1">IF(RIGHT(FPL_Combined[[#Headers],[Gameweek 04]],2)&lt;$B$622,INDEX(FPL_Results_Extract[Gameweek 04],MATCH($A616,FPL_Results_Extract[[Player]:[Player]],0)),INDEX(Team_Key[[Abbreviation]:[Abbreviation]],MATCH(LEFT(INDEX(FPL_Fixtures_Extract[],MATCH($A616,FPL_Fixtures_Extract[[Player]:[Player]],0),MATCH(FPL_Combined[[#Headers],[Gameweek 04]],FPL_Fixtures_Extract[#Headers],0)),LEN(INDEX(FPL_Fixtures_Extract[],MATCH($A616,FPL_Fixtures_Extract[[Player]:[Player]],0),MATCH(FPL_Combined[[#Headers],[Gameweek 04]],FPL_Fixtures_Extract[#Headers],0)))-4),Team_Key[[Full Name]:[Full Name]],0))&amp;RIGHT(INDEX(FPL_Fixtures_Extract[],MATCH($A616,FPL_Fixtures_Extract[[Player]:[Player]],0),MATCH(FPL_Combined[[#Headers],[Gameweek 04]],FPL_Fixtures_Extract[#Headers],0)),3))</f>
        <v>WAT(H) 2-0</v>
      </c>
      <c r="F616" t="str">
        <f ca="1">IF(RIGHT(FPL_Combined[[#Headers],[Gameweek 05]],2)&lt;$B$622,INDEX(FPL_Results_Extract[Gameweek 05],MATCH($A616,FPL_Results_Extract[[Player]:[Player]],0)),INDEX(Team_Key[[Abbreviation]:[Abbreviation]],MATCH(LEFT(INDEX(FPL_Fixtures_Extract[],MATCH($A616,FPL_Fixtures_Extract[[Player]:[Player]],0),MATCH(FPL_Combined[[#Headers],[Gameweek 05]],FPL_Fixtures_Extract[#Headers],0)),LEN(INDEX(FPL_Fixtures_Extract[],MATCH($A616,FPL_Fixtures_Extract[[Player]:[Player]],0),MATCH(FPL_Combined[[#Headers],[Gameweek 05]],FPL_Fixtures_Extract[#Headers],0)))-4),Team_Key[[Full Name]:[Full Name]],0))&amp;RIGHT(INDEX(FPL_Fixtures_Extract[],MATCH($A616,FPL_Fixtures_Extract[[Player]:[Player]],0),MATCH(FPL_Combined[[#Headers],[Gameweek 05]],FPL_Fixtures_Extract[#Headers],0)),3))</f>
        <v>CRY(A) 1-0</v>
      </c>
      <c r="G616" t="str">
        <f ca="1">IF(RIGHT(FPL_Combined[[#Headers],[Gameweek 06]],2)&lt;$B$622,INDEX(FPL_Results_Extract[Gameweek 06],MATCH($A616,FPL_Results_Extract[[Player]:[Player]],0)),INDEX(Team_Key[[Abbreviation]:[Abbreviation]],MATCH(LEFT(INDEX(FPL_Fixtures_Extract[],MATCH($A616,FPL_Fixtures_Extract[[Player]:[Player]],0),MATCH(FPL_Combined[[#Headers],[Gameweek 06]],FPL_Fixtures_Extract[#Headers],0)),LEN(INDEX(FPL_Fixtures_Extract[],MATCH($A616,FPL_Fixtures_Extract[[Player]:[Player]],0),MATCH(FPL_Combined[[#Headers],[Gameweek 06]],FPL_Fixtures_Extract[#Headers],0)))-4),Team_Key[[Full Name]:[Full Name]],0))&amp;RIGHT(INDEX(FPL_Fixtures_Extract[],MATCH($A616,FPL_Fixtures_Extract[[Player]:[Player]],0),MATCH(FPL_Combined[[#Headers],[Gameweek 06]],FPL_Fixtures_Extract[#Headers],0)),3))</f>
        <v>WHU(H) 1-2</v>
      </c>
      <c r="H616" t="str">
        <f ca="1">IF(RIGHT(FPL_Combined[[#Headers],[Gameweek 07]],2)&lt;$B$622,INDEX(FPL_Results_Extract[Gameweek 07],MATCH($A616,FPL_Results_Extract[[Player]:[Player]],0)),INDEX(Team_Key[[Abbreviation]:[Abbreviation]],MATCH(LEFT(INDEX(FPL_Fixtures_Extract[],MATCH($A616,FPL_Fixtures_Extract[[Player]:[Player]],0),MATCH(FPL_Combined[[#Headers],[Gameweek 07]],FPL_Fixtures_Extract[#Headers],0)),LEN(INDEX(FPL_Fixtures_Extract[],MATCH($A616,FPL_Fixtures_Extract[[Player]:[Player]],0),MATCH(FPL_Combined[[#Headers],[Gameweek 07]],FPL_Fixtures_Extract[#Headers],0)))-4),Team_Key[[Full Name]:[Full Name]],0))&amp;RIGHT(INDEX(FPL_Fixtures_Extract[],MATCH($A616,FPL_Fixtures_Extract[[Player]:[Player]],0),MATCH(FPL_Combined[[#Headers],[Gameweek 07]],FPL_Fixtures_Extract[#Headers],0)),3))</f>
        <v>TOT(A) 1-4</v>
      </c>
      <c r="I616" t="str">
        <f ca="1">IF(RIGHT(FPL_Combined[[#Headers],[Gameweek 08]],2)&lt;$B$622,INDEX(FPL_Results_Extract[Gameweek 08],MATCH($A616,FPL_Results_Extract[[Player]:[Player]],0)),INDEX(Team_Key[[Abbreviation]:[Abbreviation]],MATCH(LEFT(INDEX(FPL_Fixtures_Extract[],MATCH($A616,FPL_Fixtures_Extract[[Player]:[Player]],0),MATCH(FPL_Combined[[#Headers],[Gameweek 08]],FPL_Fixtures_Extract[#Headers],0)),LEN(INDEX(FPL_Fixtures_Extract[],MATCH($A616,FPL_Fixtures_Extract[[Player]:[Player]],0),MATCH(FPL_Combined[[#Headers],[Gameweek 08]],FPL_Fixtures_Extract[#Headers],0)))-4),Team_Key[[Full Name]:[Full Name]],0))&amp;RIGHT(INDEX(FPL_Fixtures_Extract[],MATCH($A616,FPL_Fixtures_Extract[[Player]:[Player]],0),MATCH(FPL_Combined[[#Headers],[Gameweek 08]],FPL_Fixtures_Extract[#Headers],0)),3))</f>
        <v>NEW(H) 6-1</v>
      </c>
      <c r="J616" t="str">
        <f ca="1">IF(RIGHT(FPL_Combined[[#Headers],[Gameweek 09]],2)&lt;$B$622,INDEX(FPL_Results_Extract[Gameweek 09],MATCH($A616,FPL_Results_Extract[[Player]:[Player]],0)),INDEX(Team_Key[[Abbreviation]:[Abbreviation]],MATCH(LEFT(INDEX(FPL_Fixtures_Extract[],MATCH($A616,FPL_Fixtures_Extract[[Player]:[Player]],0),MATCH(FPL_Combined[[#Headers],[Gameweek 09]],FPL_Fixtures_Extract[#Headers],0)),LEN(INDEX(FPL_Fixtures_Extract[],MATCH($A616,FPL_Fixtures_Extract[[Player]:[Player]],0),MATCH(FPL_Combined[[#Headers],[Gameweek 09]],FPL_Fixtures_Extract[#Headers],0)))-4),Team_Key[[Full Name]:[Full Name]],0))&amp;RIGHT(INDEX(FPL_Fixtures_Extract[],MATCH($A616,FPL_Fixtures_Extract[[Player]:[Player]],0),MATCH(FPL_Combined[[#Headers],[Gameweek 09]],FPL_Fixtures_Extract[#Headers],0)),3))</f>
        <v>BOU(H) 5-1</v>
      </c>
      <c r="K616" t="str">
        <f ca="1">IF(RIGHT(FPL_Combined[[#Headers],[Gameweek 10]],2)&lt;$B$622,INDEX(FPL_Results_Extract[Gameweek 10],MATCH($A616,FPL_Results_Extract[[Player]:[Player]],0)),INDEX(Team_Key[[Abbreviation]:[Abbreviation]],MATCH(LEFT(INDEX(FPL_Fixtures_Extract[],MATCH($A616,FPL_Fixtures_Extract[[Player]:[Player]],0),MATCH(FPL_Combined[[#Headers],[Gameweek 10]],FPL_Fixtures_Extract[#Headers],0)),LEN(INDEX(FPL_Fixtures_Extract[],MATCH($A616,FPL_Fixtures_Extract[[Player]:[Player]],0),MATCH(FPL_Combined[[#Headers],[Gameweek 10]],FPL_Fixtures_Extract[#Headers],0)))-4),Team_Key[[Full Name]:[Full Name]],0))&amp;RIGHT(INDEX(FPL_Fixtures_Extract[],MATCH($A616,FPL_Fixtures_Extract[[Player]:[Player]],0),MATCH(FPL_Combined[[#Headers],[Gameweek 10]],FPL_Fixtures_Extract[#Headers],0)),3))</f>
        <v>MUN(A) 0-0</v>
      </c>
      <c r="L616" t="str">
        <f ca="1">IF(RIGHT(FPL_Combined[[#Headers],[Gameweek 11]],2)&lt;$B$622,INDEX(FPL_Results_Extract[Gameweek 11],MATCH($A616,FPL_Results_Extract[[Player]:[Player]],0)),INDEX(Team_Key[[Abbreviation]:[Abbreviation]],MATCH(LEFT(INDEX(FPL_Fixtures_Extract[],MATCH($A616,FPL_Fixtures_Extract[[Player]:[Player]],0),MATCH(FPL_Combined[[#Headers],[Gameweek 11]],FPL_Fixtures_Extract[#Headers],0)),LEN(INDEX(FPL_Fixtures_Extract[],MATCH($A616,FPL_Fixtures_Extract[[Player]:[Player]],0),MATCH(FPL_Combined[[#Headers],[Gameweek 11]],FPL_Fixtures_Extract[#Headers],0)))-4),Team_Key[[Full Name]:[Full Name]],0))&amp;RIGHT(INDEX(FPL_Fixtures_Extract[],MATCH($A616,FPL_Fixtures_Extract[[Player]:[Player]],0),MATCH(FPL_Combined[[#Headers],[Gameweek 11]],FPL_Fixtures_Extract[#Headers],0)),3))</f>
        <v>NOR(H) 2-1</v>
      </c>
      <c r="M616" t="str">
        <f ca="1">IF(RIGHT(FPL_Combined[[#Headers],[Gameweek 12]],2)&lt;$B$622,INDEX(FPL_Results_Extract[Gameweek 12],MATCH($A616,FPL_Results_Extract[[Player]:[Player]],0)),INDEX(Team_Key[[Abbreviation]:[Abbreviation]],MATCH(LEFT(INDEX(FPL_Fixtures_Extract[],MATCH($A616,FPL_Fixtures_Extract[[Player]:[Player]],0),MATCH(FPL_Combined[[#Headers],[Gameweek 12]],FPL_Fixtures_Extract[#Headers],0)),LEN(INDEX(FPL_Fixtures_Extract[],MATCH($A616,FPL_Fixtures_Extract[[Player]:[Player]],0),MATCH(FPL_Combined[[#Headers],[Gameweek 12]],FPL_Fixtures_Extract[#Headers],0)))-4),Team_Key[[Full Name]:[Full Name]],0))&amp;RIGHT(INDEX(FPL_Fixtures_Extract[],MATCH($A616,FPL_Fixtures_Extract[[Player]:[Player]],0),MATCH(FPL_Combined[[#Headers],[Gameweek 12]],FPL_Fixtures_Extract[#Headers],0)),3))</f>
        <v>AVL(A) 0-0</v>
      </c>
      <c r="N616" t="str">
        <f ca="1">IF(RIGHT(FPL_Combined[[#Headers],[Gameweek 13]],2)&lt;$B$622,INDEX(FPL_Results_Extract[Gameweek 13],MATCH($A616,FPL_Results_Extract[[Player]:[Player]],0)),INDEX(Team_Key[[Abbreviation]:[Abbreviation]],MATCH(LEFT(INDEX(FPL_Fixtures_Extract[],MATCH($A616,FPL_Fixtures_Extract[[Player]:[Player]],0),MATCH(FPL_Combined[[#Headers],[Gameweek 13]],FPL_Fixtures_Extract[#Headers],0)),LEN(INDEX(FPL_Fixtures_Extract[],MATCH($A616,FPL_Fixtures_Extract[[Player]:[Player]],0),MATCH(FPL_Combined[[#Headers],[Gameweek 13]],FPL_Fixtures_Extract[#Headers],0)))-4),Team_Key[[Full Name]:[Full Name]],0))&amp;RIGHT(INDEX(FPL_Fixtures_Extract[],MATCH($A616,FPL_Fixtures_Extract[[Player]:[Player]],0),MATCH(FPL_Combined[[#Headers],[Gameweek 13]],FPL_Fixtures_Extract[#Headers],0)),3))</f>
        <v>LIV(H) 1-4</v>
      </c>
      <c r="O616" t="str">
        <f ca="1">IF(RIGHT(FPL_Combined[[#Headers],[Gameweek 14]],2)&lt;$B$622,INDEX(FPL_Results_Extract[Gameweek 14],MATCH($A616,FPL_Results_Extract[[Player]:[Player]],0)),INDEX(Team_Key[[Abbreviation]:[Abbreviation]],MATCH(LEFT(INDEX(FPL_Fixtures_Extract[],MATCH($A616,FPL_Fixtures_Extract[[Player]:[Player]],0),MATCH(FPL_Combined[[#Headers],[Gameweek 14]],FPL_Fixtures_Extract[#Headers],0)),LEN(INDEX(FPL_Fixtures_Extract[],MATCH($A616,FPL_Fixtures_Extract[[Player]:[Player]],0),MATCH(FPL_Combined[[#Headers],[Gameweek 14]],FPL_Fixtures_Extract[#Headers],0)))-4),Team_Key[[Full Name]:[Full Name]],0))&amp;RIGHT(INDEX(FPL_Fixtures_Extract[],MATCH($A616,FPL_Fixtures_Extract[[Player]:[Player]],0),MATCH(FPL_Combined[[#Headers],[Gameweek 14]],FPL_Fixtures_Extract[#Headers],0)),3))</f>
        <v>SOU(H) 3-1</v>
      </c>
      <c r="P616" t="str">
        <f ca="1">IF(RIGHT(FPL_Combined[[#Headers],[Gameweek 15]],2)&lt;$B$622,INDEX(FPL_Results_Extract[Gameweek 15],MATCH($A616,FPL_Results_Extract[[Player]:[Player]],0)),INDEX(Team_Key[[Abbreviation]:[Abbreviation]],MATCH(LEFT(INDEX(FPL_Fixtures_Extract[],MATCH($A616,FPL_Fixtures_Extract[[Player]:[Player]],0),MATCH(FPL_Combined[[#Headers],[Gameweek 15]],FPL_Fixtures_Extract[#Headers],0)),LEN(INDEX(FPL_Fixtures_Extract[],MATCH($A616,FPL_Fixtures_Extract[[Player]:[Player]],0),MATCH(FPL_Combined[[#Headers],[Gameweek 15]],FPL_Fixtures_Extract[#Headers],0)))-4),Team_Key[[Full Name]:[Full Name]],0))&amp;RIGHT(INDEX(FPL_Fixtures_Extract[],MATCH($A616,FPL_Fixtures_Extract[[Player]:[Player]],0),MATCH(FPL_Combined[[#Headers],[Gameweek 15]],FPL_Fixtures_Extract[#Headers],0)),3))</f>
        <v>STK(A) 0-2</v>
      </c>
      <c r="Q616" t="str">
        <f ca="1">IF(RIGHT(FPL_Combined[[#Headers],[Gameweek 16]],2)&lt;$B$622,INDEX(FPL_Results_Extract[Gameweek 16],MATCH($A616,FPL_Results_Extract[[Player]:[Player]],0)),INDEX(Team_Key[[Abbreviation]:[Abbreviation]],MATCH(LEFT(INDEX(FPL_Fixtures_Extract[],MATCH($A616,FPL_Fixtures_Extract[[Player]:[Player]],0),MATCH(FPL_Combined[[#Headers],[Gameweek 16]],FPL_Fixtures_Extract[#Headers],0)),LEN(INDEX(FPL_Fixtures_Extract[],MATCH($A616,FPL_Fixtures_Extract[[Player]:[Player]],0),MATCH(FPL_Combined[[#Headers],[Gameweek 16]],FPL_Fixtures_Extract[#Headers],0)))-4),Team_Key[[Full Name]:[Full Name]],0))&amp;RIGHT(INDEX(FPL_Fixtures_Extract[],MATCH($A616,FPL_Fixtures_Extract[[Player]:[Player]],0),MATCH(FPL_Combined[[#Headers],[Gameweek 16]],FPL_Fixtures_Extract[#Headers],0)),3))</f>
        <v>SWA(H) 2-1</v>
      </c>
      <c r="R616" t="str">
        <f ca="1">IF(RIGHT(FPL_Combined[[#Headers],[Gameweek 17]],2)&lt;$B$622,INDEX(FPL_Results_Extract[Gameweek 17],MATCH($A616,FPL_Results_Extract[[Player]:[Player]],0)),INDEX(Team_Key[[Abbreviation]:[Abbreviation]],MATCH(LEFT(INDEX(FPL_Fixtures_Extract[],MATCH($A616,FPL_Fixtures_Extract[[Player]:[Player]],0),MATCH(FPL_Combined[[#Headers],[Gameweek 17]],FPL_Fixtures_Extract[#Headers],0)),LEN(INDEX(FPL_Fixtures_Extract[],MATCH($A616,FPL_Fixtures_Extract[[Player]:[Player]],0),MATCH(FPL_Combined[[#Headers],[Gameweek 17]],FPL_Fixtures_Extract[#Headers],0)))-4),Team_Key[[Full Name]:[Full Name]],0))&amp;RIGHT(INDEX(FPL_Fixtures_Extract[],MATCH($A616,FPL_Fixtures_Extract[[Player]:[Player]],0),MATCH(FPL_Combined[[#Headers],[Gameweek 17]],FPL_Fixtures_Extract[#Headers],0)),3))</f>
        <v>ARS(A) 1-2</v>
      </c>
      <c r="S616" t="str">
        <f ca="1">IF(RIGHT(FPL_Combined[[#Headers],[Gameweek 18]],2)&lt;$B$622,INDEX(FPL_Results_Extract[Gameweek 18],MATCH($A616,FPL_Results_Extract[[Player]:[Player]],0)),INDEX(Team_Key[[Abbreviation]:[Abbreviation]],MATCH(LEFT(INDEX(FPL_Fixtures_Extract[],MATCH($A616,FPL_Fixtures_Extract[[Player]:[Player]],0),MATCH(FPL_Combined[[#Headers],[Gameweek 18]],FPL_Fixtures_Extract[#Headers],0)),LEN(INDEX(FPL_Fixtures_Extract[],MATCH($A616,FPL_Fixtures_Extract[[Player]:[Player]],0),MATCH(FPL_Combined[[#Headers],[Gameweek 18]],FPL_Fixtures_Extract[#Headers],0)))-4),Team_Key[[Full Name]:[Full Name]],0))&amp;RIGHT(INDEX(FPL_Fixtures_Extract[],MATCH($A616,FPL_Fixtures_Extract[[Player]:[Player]],0),MATCH(FPL_Combined[[#Headers],[Gameweek 18]],FPL_Fixtures_Extract[#Headers],0)),3))</f>
        <v>SUN(H) 4-1</v>
      </c>
      <c r="T616" t="str">
        <f ca="1">IF(RIGHT(FPL_Combined[[#Headers],[Gameweek 19]],2)&lt;$B$622,INDEX(FPL_Results_Extract[Gameweek 19],MATCH($A616,FPL_Results_Extract[[Player]:[Player]],0)),INDEX(Team_Key[[Abbreviation]:[Abbreviation]],MATCH(LEFT(INDEX(FPL_Fixtures_Extract[],MATCH($A616,FPL_Fixtures_Extract[[Player]:[Player]],0),MATCH(FPL_Combined[[#Headers],[Gameweek 19]],FPL_Fixtures_Extract[#Headers],0)),LEN(INDEX(FPL_Fixtures_Extract[],MATCH($A616,FPL_Fixtures_Extract[[Player]:[Player]],0),MATCH(FPL_Combined[[#Headers],[Gameweek 19]],FPL_Fixtures_Extract[#Headers],0)))-4),Team_Key[[Full Name]:[Full Name]],0))&amp;RIGHT(INDEX(FPL_Fixtures_Extract[],MATCH($A616,FPL_Fixtures_Extract[[Player]:[Player]],0),MATCH(FPL_Combined[[#Headers],[Gameweek 19]],FPL_Fixtures_Extract[#Headers],0)),3))</f>
        <v>LEI(A) 0-0</v>
      </c>
      <c r="U616" t="str">
        <f ca="1">IF(RIGHT(FPL_Combined[[#Headers],[Gameweek 20]],2)&lt;$B$622,INDEX(FPL_Results_Extract[Gameweek 20],MATCH($A616,FPL_Results_Extract[[Player]:[Player]],0)),INDEX(Team_Key[[Abbreviation]:[Abbreviation]],MATCH(LEFT(INDEX(FPL_Fixtures_Extract[],MATCH($A616,FPL_Fixtures_Extract[[Player]:[Player]],0),MATCH(FPL_Combined[[#Headers],[Gameweek 20]],FPL_Fixtures_Extract[#Headers],0)),LEN(INDEX(FPL_Fixtures_Extract[],MATCH($A616,FPL_Fixtures_Extract[[Player]:[Player]],0),MATCH(FPL_Combined[[#Headers],[Gameweek 20]],FPL_Fixtures_Extract[#Headers],0)))-4),Team_Key[[Full Name]:[Full Name]],0))&amp;RIGHT(INDEX(FPL_Fixtures_Extract[],MATCH($A616,FPL_Fixtures_Extract[[Player]:[Player]],0),MATCH(FPL_Combined[[#Headers],[Gameweek 20]],FPL_Fixtures_Extract[#Headers],0)),3))</f>
        <v>WAT(A) 2-1</v>
      </c>
      <c r="V616" t="str">
        <f ca="1">IF(RIGHT(FPL_Combined[[#Headers],[Gameweek 21]],2)&lt;$B$622,INDEX(FPL_Results_Extract[Gameweek 21],MATCH($A616,FPL_Results_Extract[[Player]:[Player]],0)),INDEX(Team_Key[[Abbreviation]:[Abbreviation]],MATCH(LEFT(INDEX(FPL_Fixtures_Extract[],MATCH($A616,FPL_Fixtures_Extract[[Player]:[Player]],0),MATCH(FPL_Combined[[#Headers],[Gameweek 21]],FPL_Fixtures_Extract[#Headers],0)),LEN(INDEX(FPL_Fixtures_Extract[],MATCH($A616,FPL_Fixtures_Extract[[Player]:[Player]],0),MATCH(FPL_Combined[[#Headers],[Gameweek 21]],FPL_Fixtures_Extract[#Headers],0)))-4),Team_Key[[Full Name]:[Full Name]],0))&amp;RIGHT(INDEX(FPL_Fixtures_Extract[],MATCH($A616,FPL_Fixtures_Extract[[Player]:[Player]],0),MATCH(FPL_Combined[[#Headers],[Gameweek 21]],FPL_Fixtures_Extract[#Headers],0)),3))</f>
        <v>EVE(H) 0-0</v>
      </c>
      <c r="W616" t="str">
        <f ca="1">IF(RIGHT(FPL_Combined[[#Headers],[Gameweek 22]],2)&lt;$B$622,INDEX(FPL_Results_Extract[Gameweek 22],MATCH($A616,FPL_Results_Extract[[Player]:[Player]],0)),INDEX(Team_Key[[Abbreviation]:[Abbreviation]],MATCH(LEFT(INDEX(FPL_Fixtures_Extract[],MATCH($A616,FPL_Fixtures_Extract[[Player]:[Player]],0),MATCH(FPL_Combined[[#Headers],[Gameweek 22]],FPL_Fixtures_Extract[#Headers],0)),LEN(INDEX(FPL_Fixtures_Extract[],MATCH($A616,FPL_Fixtures_Extract[[Player]:[Player]],0),MATCH(FPL_Combined[[#Headers],[Gameweek 22]],FPL_Fixtures_Extract[#Headers],0)))-4),Team_Key[[Full Name]:[Full Name]],0))&amp;RIGHT(INDEX(FPL_Fixtures_Extract[],MATCH($A616,FPL_Fixtures_Extract[[Player]:[Player]],0),MATCH(FPL_Combined[[#Headers],[Gameweek 22]],FPL_Fixtures_Extract[#Headers],0)),3))</f>
        <v>CRY(H) 4-0</v>
      </c>
      <c r="X616" t="str">
        <f ca="1">IF(RIGHT(FPL_Combined[[#Headers],[Gameweek 23]],2)&lt;$B$622,INDEX(FPL_Results_Extract[Gameweek 23],MATCH($A616,FPL_Results_Extract[[Player]:[Player]],0)),INDEX(Team_Key[[Abbreviation]:[Abbreviation]],MATCH(LEFT(INDEX(FPL_Fixtures_Extract[],MATCH($A616,FPL_Fixtures_Extract[[Player]:[Player]],0),MATCH(FPL_Combined[[#Headers],[Gameweek 23]],FPL_Fixtures_Extract[#Headers],0)),LEN(INDEX(FPL_Fixtures_Extract[],MATCH($A616,FPL_Fixtures_Extract[[Player]:[Player]],0),MATCH(FPL_Combined[[#Headers],[Gameweek 23]],FPL_Fixtures_Extract[#Headers],0)))-4),Team_Key[[Full Name]:[Full Name]],0))&amp;RIGHT(INDEX(FPL_Fixtures_Extract[],MATCH($A616,FPL_Fixtures_Extract[[Player]:[Player]],0),MATCH(FPL_Combined[[#Headers],[Gameweek 23]],FPL_Fixtures_Extract[#Headers],0)),3))</f>
        <v>WHU(A) 2-2</v>
      </c>
      <c r="Y616" t="str">
        <f ca="1">IF(RIGHT(FPL_Combined[[#Headers],[Gameweek 24]],2)&lt;$B$622,INDEX(FPL_Results_Extract[Team],MATCH($A616,FPL_Results_Extract[[Player]:[Player]],0)),INDEX(Team_Key[[Abbreviation]:[Abbreviation]],MATCH(LEFT(INDEX(FPL_Fixtures_Extract[],MATCH($A616,FPL_Fixtures_Extract[[Player]:[Player]],0),MATCH(FPL_Combined[[#Headers],[Gameweek 24]],FPL_Fixtures_Extract[#Headers],0)),LEN(INDEX(FPL_Fixtures_Extract[],MATCH($A616,FPL_Fixtures_Extract[[Player]:[Player]],0),MATCH(FPL_Combined[[#Headers],[Gameweek 24]],FPL_Fixtures_Extract[#Headers],0)))-4),Team_Key[[Full Name]:[Full Name]],0))&amp;RIGHT(INDEX(FPL_Fixtures_Extract[],MATCH($A616,FPL_Fixtures_Extract[[Player]:[Player]],0),MATCH(FPL_Combined[[#Headers],[Gameweek 24]],FPL_Fixtures_Extract[#Headers],0)),3))</f>
        <v>MCI</v>
      </c>
      <c r="Z616" t="str">
        <f ca="1">IF(RIGHT(FPL_Combined[[#Headers],[Gameweek 25]],2)&lt;$B$622,INDEX(FPL_Results_Extract[Player],MATCH($A616,FPL_Results_Extract[[Player]:[Player]],0)),INDEX(Team_Key[[Abbreviation]:[Abbreviation]],MATCH(LEFT(INDEX(FPL_Fixtures_Extract[],MATCH($A616,FPL_Fixtures_Extract[[Player]:[Player]],0),MATCH(FPL_Combined[[#Headers],[Gameweek 25]],FPL_Fixtures_Extract[#Headers],0)),LEN(INDEX(FPL_Fixtures_Extract[],MATCH($A616,FPL_Fixtures_Extract[[Player]:[Player]],0),MATCH(FPL_Combined[[#Headers],[Gameweek 25]],FPL_Fixtures_Extract[#Headers],0)))-4),Team_Key[[Full Name]:[Full Name]],0))&amp;RIGHT(INDEX(FPL_Fixtures_Extract[],MATCH($A616,FPL_Fixtures_Extract[[Player]:[Player]],0),MATCH(FPL_Combined[[#Headers],[Gameweek 25]],FPL_Fixtures_Extract[#Headers],0)),3))</f>
        <v>Zabaleta</v>
      </c>
      <c r="AA616" t="str">
        <f ca="1">IF(RIGHT(FPL_Combined[[#Headers],[Gameweek 26]],2)&lt;$B$622,INDEX(FPL_Results_Extract[Gameweek 01],MATCH($A616,FPL_Results_Extract[[Player]:[Player]],0)),INDEX(Team_Key[[Abbreviation]:[Abbreviation]],MATCH(LEFT(INDEX(FPL_Fixtures_Extract[],MATCH($A616,FPL_Fixtures_Extract[[Player]:[Player]],0),MATCH(FPL_Combined[[#Headers],[Gameweek 26]],FPL_Fixtures_Extract[#Headers],0)),LEN(INDEX(FPL_Fixtures_Extract[],MATCH($A616,FPL_Fixtures_Extract[[Player]:[Player]],0),MATCH(FPL_Combined[[#Headers],[Gameweek 26]],FPL_Fixtures_Extract[#Headers],0)))-4),Team_Key[[Full Name]:[Full Name]],0))&amp;RIGHT(INDEX(FPL_Fixtures_Extract[],MATCH($A616,FPL_Fixtures_Extract[[Player]:[Player]],0),MATCH(FPL_Combined[[#Headers],[Gameweek 26]],FPL_Fixtures_Extract[#Headers],0)),3))</f>
        <v>WBA(A) 3-0</v>
      </c>
      <c r="AB616" t="str">
        <f ca="1">IF(RIGHT(FPL_Combined[[#Headers],[Gameweek 27]],2)&lt;$B$622,INDEX(FPL_Results_Extract[Gameweek 02],MATCH($A616,FPL_Results_Extract[[Player]:[Player]],0)),INDEX(Team_Key[[Abbreviation]:[Abbreviation]],MATCH(LEFT(INDEX(FPL_Fixtures_Extract[],MATCH($A616,FPL_Fixtures_Extract[[Player]:[Player]],0),MATCH(FPL_Combined[[#Headers],[Gameweek 27]],FPL_Fixtures_Extract[#Headers],0)),LEN(INDEX(FPL_Fixtures_Extract[],MATCH($A616,FPL_Fixtures_Extract[[Player]:[Player]],0),MATCH(FPL_Combined[[#Headers],[Gameweek 27]],FPL_Fixtures_Extract[#Headers],0)))-4),Team_Key[[Full Name]:[Full Name]],0))&amp;RIGHT(INDEX(FPL_Fixtures_Extract[],MATCH($A616,FPL_Fixtures_Extract[[Player]:[Player]],0),MATCH(FPL_Combined[[#Headers],[Gameweek 27]],FPL_Fixtures_Extract[#Headers],0)),3))</f>
        <v>CHE(H) 3-0</v>
      </c>
      <c r="AC616" t="str">
        <f ca="1">IF(RIGHT(FPL_Combined[[#Headers],[Gameweek 28]],2)&lt;$B$622,INDEX(FPL_Results_Extract[Gameweek 03],MATCH($A616,FPL_Results_Extract[[Player]:[Player]],0)),INDEX(Team_Key[[Abbreviation]:[Abbreviation]],MATCH(LEFT(INDEX(FPL_Fixtures_Extract[],MATCH($A616,FPL_Fixtures_Extract[[Player]:[Player]],0),MATCH(FPL_Combined[[#Headers],[Gameweek 28]],FPL_Fixtures_Extract[#Headers],0)),LEN(INDEX(FPL_Fixtures_Extract[],MATCH($A616,FPL_Fixtures_Extract[[Player]:[Player]],0),MATCH(FPL_Combined[[#Headers],[Gameweek 28]],FPL_Fixtures_Extract[#Headers],0)))-4),Team_Key[[Full Name]:[Full Name]],0))&amp;RIGHT(INDEX(FPL_Fixtures_Extract[],MATCH($A616,FPL_Fixtures_Extract[[Player]:[Player]],0),MATCH(FPL_Combined[[#Headers],[Gameweek 28]],FPL_Fixtures_Extract[#Headers],0)),3))</f>
        <v>EVE(A) 2-0</v>
      </c>
      <c r="AD616" t="str">
        <f ca="1">IF(RIGHT(FPL_Combined[[#Headers],[Gameweek 29]],2)&lt;$B$622,INDEX(FPL_Results_Extract[Gameweek 04],MATCH($A616,FPL_Results_Extract[[Player]:[Player]],0)),INDEX(Team_Key[[Abbreviation]:[Abbreviation]],MATCH(LEFT(INDEX(FPL_Fixtures_Extract[],MATCH($A616,FPL_Fixtures_Extract[[Player]:[Player]],0),MATCH(FPL_Combined[[#Headers],[Gameweek 29]],FPL_Fixtures_Extract[#Headers],0)),LEN(INDEX(FPL_Fixtures_Extract[],MATCH($A616,FPL_Fixtures_Extract[[Player]:[Player]],0),MATCH(FPL_Combined[[#Headers],[Gameweek 29]],FPL_Fixtures_Extract[#Headers],0)))-4),Team_Key[[Full Name]:[Full Name]],0))&amp;RIGHT(INDEX(FPL_Fixtures_Extract[],MATCH($A616,FPL_Fixtures_Extract[[Player]:[Player]],0),MATCH(FPL_Combined[[#Headers],[Gameweek 29]],FPL_Fixtures_Extract[#Headers],0)),3))</f>
        <v>AVL(H)</v>
      </c>
      <c r="AE616" t="str">
        <f ca="1">IF(RIGHT(FPL_Combined[[#Headers],[Gameweek 30]],2)&lt;$B$622,INDEX(FPL_Results_Extract[Gameweek 05],MATCH($A616,FPL_Results_Extract[[Player]:[Player]],0)),INDEX(Team_Key[[Abbreviation]:[Abbreviation]],MATCH(LEFT(INDEX(FPL_Fixtures_Extract[],MATCH($A616,FPL_Fixtures_Extract[[Player]:[Player]],0),MATCH(FPL_Combined[[#Headers],[Gameweek 30]],FPL_Fixtures_Extract[#Headers],0)),LEN(INDEX(FPL_Fixtures_Extract[],MATCH($A616,FPL_Fixtures_Extract[[Player]:[Player]],0),MATCH(FPL_Combined[[#Headers],[Gameweek 30]],FPL_Fixtures_Extract[#Headers],0)))-4),Team_Key[[Full Name]:[Full Name]],0))&amp;RIGHT(INDEX(FPL_Fixtures_Extract[],MATCH($A616,FPL_Fixtures_Extract[[Player]:[Player]],0),MATCH(FPL_Combined[[#Headers],[Gameweek 30]],FPL_Fixtures_Extract[#Headers],0)),3))</f>
        <v>NOR(A)</v>
      </c>
      <c r="AF616" t="str">
        <f ca="1">IF(RIGHT(FPL_Combined[[#Headers],[Gameweek 31]],2)&lt;$B$622,INDEX(FPL_Results_Extract[Gameweek 06],MATCH($A616,FPL_Results_Extract[[Player]:[Player]],0)),INDEX(Team_Key[[Abbreviation]:[Abbreviation]],MATCH(LEFT(INDEX(FPL_Fixtures_Extract[],MATCH($A616,FPL_Fixtures_Extract[[Player]:[Player]],0),MATCH(FPL_Combined[[#Headers],[Gameweek 31]],FPL_Fixtures_Extract[#Headers],0)),LEN(INDEX(FPL_Fixtures_Extract[],MATCH($A616,FPL_Fixtures_Extract[[Player]:[Player]],0),MATCH(FPL_Combined[[#Headers],[Gameweek 31]],FPL_Fixtures_Extract[#Headers],0)))-4),Team_Key[[Full Name]:[Full Name]],0))&amp;RIGHT(INDEX(FPL_Fixtures_Extract[],MATCH($A616,FPL_Fixtures_Extract[[Player]:[Player]],0),MATCH(FPL_Combined[[#Headers],[Gameweek 31]],FPL_Fixtures_Extract[#Headers],0)),3))</f>
        <v>MUN(H)</v>
      </c>
      <c r="AG616" t="str">
        <f ca="1">IF(RIGHT(FPL_Combined[[#Headers],[Gameweek 32]],2)&lt;$B$622,INDEX(FPL_Results_Extract[Gameweek 07],MATCH($A616,FPL_Results_Extract[[Player]:[Player]],0)),INDEX(Team_Key[[Abbreviation]:[Abbreviation]],MATCH(LEFT(INDEX(FPL_Fixtures_Extract[],MATCH($A616,FPL_Fixtures_Extract[[Player]:[Player]],0),MATCH(FPL_Combined[[#Headers],[Gameweek 32]],FPL_Fixtures_Extract[#Headers],0)),LEN(INDEX(FPL_Fixtures_Extract[],MATCH($A616,FPL_Fixtures_Extract[[Player]:[Player]],0),MATCH(FPL_Combined[[#Headers],[Gameweek 32]],FPL_Fixtures_Extract[#Headers],0)))-4),Team_Key[[Full Name]:[Full Name]],0))&amp;RIGHT(INDEX(FPL_Fixtures_Extract[],MATCH($A616,FPL_Fixtures_Extract[[Player]:[Player]],0),MATCH(FPL_Combined[[#Headers],[Gameweek 32]],FPL_Fixtures_Extract[#Headers],0)),3))</f>
        <v>BOU(A)</v>
      </c>
      <c r="AH616" t="str">
        <f ca="1">IF(RIGHT(FPL_Combined[[#Headers],[Gameweek 33]],2)&lt;$B$622,INDEX(FPL_Results_Extract[Gameweek 08],MATCH($A616,FPL_Results_Extract[[Player]:[Player]],0)),INDEX(Team_Key[[Abbreviation]:[Abbreviation]],MATCH(LEFT(INDEX(FPL_Fixtures_Extract[],MATCH($A616,FPL_Fixtures_Extract[[Player]:[Player]],0),MATCH(FPL_Combined[[#Headers],[Gameweek 33]],FPL_Fixtures_Extract[#Headers],0)),LEN(INDEX(FPL_Fixtures_Extract[],MATCH($A616,FPL_Fixtures_Extract[[Player]:[Player]],0),MATCH(FPL_Combined[[#Headers],[Gameweek 33]],FPL_Fixtures_Extract[#Headers],0)))-4),Team_Key[[Full Name]:[Full Name]],0))&amp;RIGHT(INDEX(FPL_Fixtures_Extract[],MATCH($A616,FPL_Fixtures_Extract[[Player]:[Player]],0),MATCH(FPL_Combined[[#Headers],[Gameweek 33]],FPL_Fixtures_Extract[#Headers],0)),3))</f>
        <v>WBA(H)</v>
      </c>
      <c r="AI616" t="str">
        <f ca="1">IF(RIGHT(FPL_Combined[[#Headers],[Gameweek 34]],2)&lt;$B$622,INDEX(FPL_Results_Extract[Gameweek 09],MATCH($A616,FPL_Results_Extract[[Player]:[Player]],0)),INDEX(Team_Key[[Abbreviation]:[Abbreviation]],MATCH(LEFT(INDEX(FPL_Fixtures_Extract[],MATCH($A616,FPL_Fixtures_Extract[[Player]:[Player]],0),MATCH(FPL_Combined[[#Headers],[Gameweek 34]],FPL_Fixtures_Extract[#Headers],0)),LEN(INDEX(FPL_Fixtures_Extract[],MATCH($A616,FPL_Fixtures_Extract[[Player]:[Player]],0),MATCH(FPL_Combined[[#Headers],[Gameweek 34]],FPL_Fixtures_Extract[#Headers],0)))-4),Team_Key[[Full Name]:[Full Name]],0))&amp;RIGHT(INDEX(FPL_Fixtures_Extract[],MATCH($A616,FPL_Fixtures_Extract[[Player]:[Player]],0),MATCH(FPL_Combined[[#Headers],[Gameweek 34]],FPL_Fixtures_Extract[#Headers],0)),3))</f>
        <v>CHE(A)</v>
      </c>
      <c r="AJ616" t="str">
        <f ca="1">IF(RIGHT(FPL_Combined[[#Headers],[Gameweek 35]],2)&lt;$B$622,INDEX(FPL_Results_Extract[Gameweek 10],MATCH($A616,FPL_Results_Extract[[Player]:[Player]],0)),INDEX(Team_Key[[Abbreviation]:[Abbreviation]],MATCH(LEFT(INDEX(FPL_Fixtures_Extract[],MATCH($A616,FPL_Fixtures_Extract[[Player]:[Player]],0),MATCH(FPL_Combined[[#Headers],[Gameweek 35]],FPL_Fixtures_Extract[#Headers],0)),LEN(INDEX(FPL_Fixtures_Extract[],MATCH($A616,FPL_Fixtures_Extract[[Player]:[Player]],0),MATCH(FPL_Combined[[#Headers],[Gameweek 35]],FPL_Fixtures_Extract[#Headers],0)))-4),Team_Key[[Full Name]:[Full Name]],0))&amp;RIGHT(INDEX(FPL_Fixtures_Extract[],MATCH($A616,FPL_Fixtures_Extract[[Player]:[Player]],0),MATCH(FPL_Combined[[#Headers],[Gameweek 35]],FPL_Fixtures_Extract[#Headers],0)),3))</f>
        <v>STK(H)</v>
      </c>
      <c r="AK616" t="str">
        <f ca="1">IF(RIGHT(FPL_Combined[[#Headers],[Gameweek 36]],2)&lt;$B$622,INDEX(FPL_Results_Extract[Gameweek 11],MATCH($A616,FPL_Results_Extract[[Player]:[Player]],0)),INDEX(Team_Key[[Abbreviation]:[Abbreviation]],MATCH(LEFT(INDEX(FPL_Fixtures_Extract[],MATCH($A616,FPL_Fixtures_Extract[[Player]:[Player]],0),MATCH(FPL_Combined[[#Headers],[Gameweek 36]],FPL_Fixtures_Extract[#Headers],0)),LEN(INDEX(FPL_Fixtures_Extract[],MATCH($A616,FPL_Fixtures_Extract[[Player]:[Player]],0),MATCH(FPL_Combined[[#Headers],[Gameweek 36]],FPL_Fixtures_Extract[#Headers],0)))-4),Team_Key[[Full Name]:[Full Name]],0))&amp;RIGHT(INDEX(FPL_Fixtures_Extract[],MATCH($A616,FPL_Fixtures_Extract[[Player]:[Player]],0),MATCH(FPL_Combined[[#Headers],[Gameweek 36]],FPL_Fixtures_Extract[#Headers],0)),3))</f>
        <v>SOU(A)</v>
      </c>
      <c r="AL616" t="str">
        <f ca="1">IF(RIGHT(FPL_Combined[[#Headers],[Gameweek 37]],2)&lt;$B$622,INDEX(FPL_Results_Extract[Gameweek 12],MATCH($A616,FPL_Results_Extract[[Player]:[Player]],0)),INDEX(Team_Key[[Abbreviation]:[Abbreviation]],MATCH(LEFT(INDEX(FPL_Fixtures_Extract[],MATCH($A616,FPL_Fixtures_Extract[[Player]:[Player]],0),MATCH(FPL_Combined[[#Headers],[Gameweek 37]],FPL_Fixtures_Extract[#Headers],0)),LEN(INDEX(FPL_Fixtures_Extract[],MATCH($A616,FPL_Fixtures_Extract[[Player]:[Player]],0),MATCH(FPL_Combined[[#Headers],[Gameweek 37]],FPL_Fixtures_Extract[#Headers],0)))-4),Team_Key[[Full Name]:[Full Name]],0))&amp;RIGHT(INDEX(FPL_Fixtures_Extract[],MATCH($A616,FPL_Fixtures_Extract[[Player]:[Player]],0),MATCH(FPL_Combined[[#Headers],[Gameweek 37]],FPL_Fixtures_Extract[#Headers],0)),3))</f>
        <v>ARS(H)</v>
      </c>
      <c r="AM616" t="str">
        <f ca="1">IF(RIGHT(FPL_Combined[[#Headers],[Gameweek 38]],2)&lt;$B$622,INDEX(FPL_Results_Extract[Gameweek 13],MATCH($A616,FPL_Results_Extract[[Player]:[Player]],0)),INDEX(Team_Key[[Abbreviation]:[Abbreviation]],MATCH(LEFT(INDEX(FPL_Fixtures_Extract[],MATCH($A616,FPL_Fixtures_Extract[[Player]:[Player]],0),MATCH(FPL_Combined[[#Headers],[Gameweek 38]],FPL_Fixtures_Extract[#Headers],0)),LEN(INDEX(FPL_Fixtures_Extract[],MATCH($A616,FPL_Fixtures_Extract[[Player]:[Player]],0),MATCH(FPL_Combined[[#Headers],[Gameweek 38]],FPL_Fixtures_Extract[#Headers],0)))-4),Team_Key[[Full Name]:[Full Name]],0))&amp;RIGHT(INDEX(FPL_Fixtures_Extract[],MATCH($A616,FPL_Fixtures_Extract[[Player]:[Player]],0),MATCH(FPL_Combined[[#Headers],[Gameweek 38]],FPL_Fixtures_Extract[#Headers],0)),3))</f>
        <v>SWA(A)</v>
      </c>
    </row>
    <row r="617" spans="1:39" x14ac:dyDescent="0.45">
      <c r="A617" t="s">
        <v>451</v>
      </c>
      <c r="B617" t="str">
        <f ca="1">IF(RIGHT(FPL_Combined[[#Headers],[Gameweek 01]],2)&lt;$B$622,INDEX(FPL_Results_Extract[Gameweek 01],MATCH($A617,FPL_Results_Extract[[Player]:[Player]],0)),INDEX(Team_Key[[Abbreviation]:[Abbreviation]],MATCH(LEFT(INDEX(FPL_Fixtures_Extract[],MATCH($A617,FPL_Fixtures_Extract[[Player]:[Player]],0),MATCH(FPL_Combined[[#Headers],[Gameweek 01]],FPL_Fixtures_Extract[#Headers],0)),LEN(INDEX(FPL_Fixtures_Extract[],MATCH($A617,FPL_Fixtures_Extract[[Player]:[Player]],0),MATCH(FPL_Combined[[#Headers],[Gameweek 01]],FPL_Fixtures_Extract[#Headers],0)))-4),Team_Key[[Full Name]:[Full Name]],0))&amp;RIGHT(INDEX(FPL_Fixtures_Extract[],MATCH($A617,FPL_Fixtures_Extract[[Player]:[Player]],0),MATCH(FPL_Combined[[#Headers],[Gameweek 01]],FPL_Fixtures_Extract[#Headers],0)),3))</f>
        <v>NOR(A) 3-1</v>
      </c>
      <c r="C617" t="str">
        <f ca="1">IF(RIGHT(FPL_Combined[[#Headers],[Gameweek 02]],2)&lt;$B$622,INDEX(FPL_Results_Extract[Gameweek 02],MATCH($A617,FPL_Results_Extract[[Player]:[Player]],0)),INDEX(Team_Key[[Abbreviation]:[Abbreviation]],MATCH(LEFT(INDEX(FPL_Fixtures_Extract[],MATCH($A617,FPL_Fixtures_Extract[[Player]:[Player]],0),MATCH(FPL_Combined[[#Headers],[Gameweek 02]],FPL_Fixtures_Extract[#Headers],0)),LEN(INDEX(FPL_Fixtures_Extract[],MATCH($A617,FPL_Fixtures_Extract[[Player]:[Player]],0),MATCH(FPL_Combined[[#Headers],[Gameweek 02]],FPL_Fixtures_Extract[#Headers],0)))-4),Team_Key[[Full Name]:[Full Name]],0))&amp;RIGHT(INDEX(FPL_Fixtures_Extract[],MATCH($A617,FPL_Fixtures_Extract[[Player]:[Player]],0),MATCH(FPL_Combined[[#Headers],[Gameweek 02]],FPL_Fixtures_Extract[#Headers],0)),3))</f>
        <v>ARS(H) 1-2</v>
      </c>
      <c r="D617" t="str">
        <f ca="1">IF(RIGHT(FPL_Combined[[#Headers],[Gameweek 03]],2)&lt;$B$622,INDEX(FPL_Results_Extract[Gameweek 03],MATCH($A617,FPL_Results_Extract[[Player]:[Player]],0)),INDEX(Team_Key[[Abbreviation]:[Abbreviation]],MATCH(LEFT(INDEX(FPL_Fixtures_Extract[],MATCH($A617,FPL_Fixtures_Extract[[Player]:[Player]],0),MATCH(FPL_Combined[[#Headers],[Gameweek 03]],FPL_Fixtures_Extract[#Headers],0)),LEN(INDEX(FPL_Fixtures_Extract[],MATCH($A617,FPL_Fixtures_Extract[[Player]:[Player]],0),MATCH(FPL_Combined[[#Headers],[Gameweek 03]],FPL_Fixtures_Extract[#Headers],0)))-4),Team_Key[[Full Name]:[Full Name]],0))&amp;RIGHT(INDEX(FPL_Fixtures_Extract[],MATCH($A617,FPL_Fixtures_Extract[[Player]:[Player]],0),MATCH(FPL_Combined[[#Headers],[Gameweek 03]],FPL_Fixtures_Extract[#Headers],0)),3))</f>
        <v>AVL(H) 2-1</v>
      </c>
      <c r="E617" t="str">
        <f ca="1">IF(RIGHT(FPL_Combined[[#Headers],[Gameweek 04]],2)&lt;$B$622,INDEX(FPL_Results_Extract[Gameweek 04],MATCH($A617,FPL_Results_Extract[[Player]:[Player]],0)),INDEX(Team_Key[[Abbreviation]:[Abbreviation]],MATCH(LEFT(INDEX(FPL_Fixtures_Extract[],MATCH($A617,FPL_Fixtures_Extract[[Player]:[Player]],0),MATCH(FPL_Combined[[#Headers],[Gameweek 04]],FPL_Fixtures_Extract[#Headers],0)),LEN(INDEX(FPL_Fixtures_Extract[],MATCH($A617,FPL_Fixtures_Extract[[Player]:[Player]],0),MATCH(FPL_Combined[[#Headers],[Gameweek 04]],FPL_Fixtures_Extract[#Headers],0)))-4),Team_Key[[Full Name]:[Full Name]],0))&amp;RIGHT(INDEX(FPL_Fixtures_Extract[],MATCH($A617,FPL_Fixtures_Extract[[Player]:[Player]],0),MATCH(FPL_Combined[[#Headers],[Gameweek 04]],FPL_Fixtures_Extract[#Headers],0)),3))</f>
        <v>CHE(A) 2-1</v>
      </c>
      <c r="F617" t="str">
        <f ca="1">IF(RIGHT(FPL_Combined[[#Headers],[Gameweek 05]],2)&lt;$B$622,INDEX(FPL_Results_Extract[Gameweek 05],MATCH($A617,FPL_Results_Extract[[Player]:[Player]],0)),INDEX(Team_Key[[Abbreviation]:[Abbreviation]],MATCH(LEFT(INDEX(FPL_Fixtures_Extract[],MATCH($A617,FPL_Fixtures_Extract[[Player]:[Player]],0),MATCH(FPL_Combined[[#Headers],[Gameweek 05]],FPL_Fixtures_Extract[#Headers],0)),LEN(INDEX(FPL_Fixtures_Extract[],MATCH($A617,FPL_Fixtures_Extract[[Player]:[Player]],0),MATCH(FPL_Combined[[#Headers],[Gameweek 05]],FPL_Fixtures_Extract[#Headers],0)))-4),Team_Key[[Full Name]:[Full Name]],0))&amp;RIGHT(INDEX(FPL_Fixtures_Extract[],MATCH($A617,FPL_Fixtures_Extract[[Player]:[Player]],0),MATCH(FPL_Combined[[#Headers],[Gameweek 05]],FPL_Fixtures_Extract[#Headers],0)),3))</f>
        <v>MCI(H) 0-1</v>
      </c>
      <c r="G617" t="str">
        <f ca="1">IF(RIGHT(FPL_Combined[[#Headers],[Gameweek 06]],2)&lt;$B$622,INDEX(FPL_Results_Extract[Gameweek 06],MATCH($A617,FPL_Results_Extract[[Player]:[Player]],0)),INDEX(Team_Key[[Abbreviation]:[Abbreviation]],MATCH(LEFT(INDEX(FPL_Fixtures_Extract[],MATCH($A617,FPL_Fixtures_Extract[[Player]:[Player]],0),MATCH(FPL_Combined[[#Headers],[Gameweek 06]],FPL_Fixtures_Extract[#Headers],0)),LEN(INDEX(FPL_Fixtures_Extract[],MATCH($A617,FPL_Fixtures_Extract[[Player]:[Player]],0),MATCH(FPL_Combined[[#Headers],[Gameweek 06]],FPL_Fixtures_Extract[#Headers],0)))-4),Team_Key[[Full Name]:[Full Name]],0))&amp;RIGHT(INDEX(FPL_Fixtures_Extract[],MATCH($A617,FPL_Fixtures_Extract[[Player]:[Player]],0),MATCH(FPL_Combined[[#Headers],[Gameweek 06]],FPL_Fixtures_Extract[#Headers],0)),3))</f>
        <v>TOT(A) 0-1</v>
      </c>
      <c r="H617" t="str">
        <f ca="1">IF(RIGHT(FPL_Combined[[#Headers],[Gameweek 07]],2)&lt;$B$622,INDEX(FPL_Results_Extract[Gameweek 07],MATCH($A617,FPL_Results_Extract[[Player]:[Player]],0)),INDEX(Team_Key[[Abbreviation]:[Abbreviation]],MATCH(LEFT(INDEX(FPL_Fixtures_Extract[],MATCH($A617,FPL_Fixtures_Extract[[Player]:[Player]],0),MATCH(FPL_Combined[[#Headers],[Gameweek 07]],FPL_Fixtures_Extract[#Headers],0)),LEN(INDEX(FPL_Fixtures_Extract[],MATCH($A617,FPL_Fixtures_Extract[[Player]:[Player]],0),MATCH(FPL_Combined[[#Headers],[Gameweek 07]],FPL_Fixtures_Extract[#Headers],0)))-4),Team_Key[[Full Name]:[Full Name]],0))&amp;RIGHT(INDEX(FPL_Fixtures_Extract[],MATCH($A617,FPL_Fixtures_Extract[[Player]:[Player]],0),MATCH(FPL_Combined[[#Headers],[Gameweek 07]],FPL_Fixtures_Extract[#Headers],0)),3))</f>
        <v>WAT(A) 1-0</v>
      </c>
      <c r="I617" t="str">
        <f ca="1">IF(RIGHT(FPL_Combined[[#Headers],[Gameweek 08]],2)&lt;$B$622,INDEX(FPL_Results_Extract[Gameweek 08],MATCH($A617,FPL_Results_Extract[[Player]:[Player]],0)),INDEX(Team_Key[[Abbreviation]:[Abbreviation]],MATCH(LEFT(INDEX(FPL_Fixtures_Extract[],MATCH($A617,FPL_Fixtures_Extract[[Player]:[Player]],0),MATCH(FPL_Combined[[#Headers],[Gameweek 08]],FPL_Fixtures_Extract[#Headers],0)),LEN(INDEX(FPL_Fixtures_Extract[],MATCH($A617,FPL_Fixtures_Extract[[Player]:[Player]],0),MATCH(FPL_Combined[[#Headers],[Gameweek 08]],FPL_Fixtures_Extract[#Headers],0)))-4),Team_Key[[Full Name]:[Full Name]],0))&amp;RIGHT(INDEX(FPL_Fixtures_Extract[],MATCH($A617,FPL_Fixtures_Extract[[Player]:[Player]],0),MATCH(FPL_Combined[[#Headers],[Gameweek 08]],FPL_Fixtures_Extract[#Headers],0)),3))</f>
        <v>WBA(H) 2-0</v>
      </c>
      <c r="J617" t="str">
        <f ca="1">IF(RIGHT(FPL_Combined[[#Headers],[Gameweek 09]],2)&lt;$B$622,INDEX(FPL_Results_Extract[Gameweek 09],MATCH($A617,FPL_Results_Extract[[Player]:[Player]],0)),INDEX(Team_Key[[Abbreviation]:[Abbreviation]],MATCH(LEFT(INDEX(FPL_Fixtures_Extract[],MATCH($A617,FPL_Fixtures_Extract[[Player]:[Player]],0),MATCH(FPL_Combined[[#Headers],[Gameweek 09]],FPL_Fixtures_Extract[#Headers],0)),LEN(INDEX(FPL_Fixtures_Extract[],MATCH($A617,FPL_Fixtures_Extract[[Player]:[Player]],0),MATCH(FPL_Combined[[#Headers],[Gameweek 09]],FPL_Fixtures_Extract[#Headers],0)))-4),Team_Key[[Full Name]:[Full Name]],0))&amp;RIGHT(INDEX(FPL_Fixtures_Extract[],MATCH($A617,FPL_Fixtures_Extract[[Player]:[Player]],0),MATCH(FPL_Combined[[#Headers],[Gameweek 09]],FPL_Fixtures_Extract[#Headers],0)),3))</f>
        <v>WHU(H) 1-3</v>
      </c>
      <c r="K617" t="str">
        <f ca="1">IF(RIGHT(FPL_Combined[[#Headers],[Gameweek 10]],2)&lt;$B$622,INDEX(FPL_Results_Extract[Gameweek 10],MATCH($A617,FPL_Results_Extract[[Player]:[Player]],0)),INDEX(Team_Key[[Abbreviation]:[Abbreviation]],MATCH(LEFT(INDEX(FPL_Fixtures_Extract[],MATCH($A617,FPL_Fixtures_Extract[[Player]:[Player]],0),MATCH(FPL_Combined[[#Headers],[Gameweek 10]],FPL_Fixtures_Extract[#Headers],0)),LEN(INDEX(FPL_Fixtures_Extract[],MATCH($A617,FPL_Fixtures_Extract[[Player]:[Player]],0),MATCH(FPL_Combined[[#Headers],[Gameweek 10]],FPL_Fixtures_Extract[#Headers],0)))-4),Team_Key[[Full Name]:[Full Name]],0))&amp;RIGHT(INDEX(FPL_Fixtures_Extract[],MATCH($A617,FPL_Fixtures_Extract[[Player]:[Player]],0),MATCH(FPL_Combined[[#Headers],[Gameweek 10]],FPL_Fixtures_Extract[#Headers],0)),3))</f>
        <v>LEI(A) 0-1</v>
      </c>
      <c r="L617" t="str">
        <f ca="1">IF(RIGHT(FPL_Combined[[#Headers],[Gameweek 11]],2)&lt;$B$622,INDEX(FPL_Results_Extract[Gameweek 11],MATCH($A617,FPL_Results_Extract[[Player]:[Player]],0)),INDEX(Team_Key[[Abbreviation]:[Abbreviation]],MATCH(LEFT(INDEX(FPL_Fixtures_Extract[],MATCH($A617,FPL_Fixtures_Extract[[Player]:[Player]],0),MATCH(FPL_Combined[[#Headers],[Gameweek 11]],FPL_Fixtures_Extract[#Headers],0)),LEN(INDEX(FPL_Fixtures_Extract[],MATCH($A617,FPL_Fixtures_Extract[[Player]:[Player]],0),MATCH(FPL_Combined[[#Headers],[Gameweek 11]],FPL_Fixtures_Extract[#Headers],0)))-4),Team_Key[[Full Name]:[Full Name]],0))&amp;RIGHT(INDEX(FPL_Fixtures_Extract[],MATCH($A617,FPL_Fixtures_Extract[[Player]:[Player]],0),MATCH(FPL_Combined[[#Headers],[Gameweek 11]],FPL_Fixtures_Extract[#Headers],0)),3))</f>
        <v>MUN(H) 0-0</v>
      </c>
      <c r="M617" t="str">
        <f ca="1">IF(RIGHT(FPL_Combined[[#Headers],[Gameweek 12]],2)&lt;$B$622,INDEX(FPL_Results_Extract[Gameweek 12],MATCH($A617,FPL_Results_Extract[[Player]:[Player]],0)),INDEX(Team_Key[[Abbreviation]:[Abbreviation]],MATCH(LEFT(INDEX(FPL_Fixtures_Extract[],MATCH($A617,FPL_Fixtures_Extract[[Player]:[Player]],0),MATCH(FPL_Combined[[#Headers],[Gameweek 12]],FPL_Fixtures_Extract[#Headers],0)),LEN(INDEX(FPL_Fixtures_Extract[],MATCH($A617,FPL_Fixtures_Extract[[Player]:[Player]],0),MATCH(FPL_Combined[[#Headers],[Gameweek 12]],FPL_Fixtures_Extract[#Headers],0)))-4),Team_Key[[Full Name]:[Full Name]],0))&amp;RIGHT(INDEX(FPL_Fixtures_Extract[],MATCH($A617,FPL_Fixtures_Extract[[Player]:[Player]],0),MATCH(FPL_Combined[[#Headers],[Gameweek 12]],FPL_Fixtures_Extract[#Headers],0)),3))</f>
        <v>LIV(A) 2-1</v>
      </c>
      <c r="N617" t="str">
        <f ca="1">IF(RIGHT(FPL_Combined[[#Headers],[Gameweek 13]],2)&lt;$B$622,INDEX(FPL_Results_Extract[Gameweek 13],MATCH($A617,FPL_Results_Extract[[Player]:[Player]],0)),INDEX(Team_Key[[Abbreviation]:[Abbreviation]],MATCH(LEFT(INDEX(FPL_Fixtures_Extract[],MATCH($A617,FPL_Fixtures_Extract[[Player]:[Player]],0),MATCH(FPL_Combined[[#Headers],[Gameweek 13]],FPL_Fixtures_Extract[#Headers],0)),LEN(INDEX(FPL_Fixtures_Extract[],MATCH($A617,FPL_Fixtures_Extract[[Player]:[Player]],0),MATCH(FPL_Combined[[#Headers],[Gameweek 13]],FPL_Fixtures_Extract[#Headers],0)))-4),Team_Key[[Full Name]:[Full Name]],0))&amp;RIGHT(INDEX(FPL_Fixtures_Extract[],MATCH($A617,FPL_Fixtures_Extract[[Player]:[Player]],0),MATCH(FPL_Combined[[#Headers],[Gameweek 13]],FPL_Fixtures_Extract[#Headers],0)),3))</f>
        <v>SUN(H) 0-1</v>
      </c>
      <c r="O617" t="str">
        <f ca="1">IF(RIGHT(FPL_Combined[[#Headers],[Gameweek 14]],2)&lt;$B$622,INDEX(FPL_Results_Extract[Gameweek 14],MATCH($A617,FPL_Results_Extract[[Player]:[Player]],0)),INDEX(Team_Key[[Abbreviation]:[Abbreviation]],MATCH(LEFT(INDEX(FPL_Fixtures_Extract[],MATCH($A617,FPL_Fixtures_Extract[[Player]:[Player]],0),MATCH(FPL_Combined[[#Headers],[Gameweek 14]],FPL_Fixtures_Extract[#Headers],0)),LEN(INDEX(FPL_Fixtures_Extract[],MATCH($A617,FPL_Fixtures_Extract[[Player]:[Player]],0),MATCH(FPL_Combined[[#Headers],[Gameweek 14]],FPL_Fixtures_Extract[#Headers],0)))-4),Team_Key[[Full Name]:[Full Name]],0))&amp;RIGHT(INDEX(FPL_Fixtures_Extract[],MATCH($A617,FPL_Fixtures_Extract[[Player]:[Player]],0),MATCH(FPL_Combined[[#Headers],[Gameweek 14]],FPL_Fixtures_Extract[#Headers],0)),3))</f>
        <v>NEW(H) 5-1</v>
      </c>
      <c r="P617" t="str">
        <f ca="1">IF(RIGHT(FPL_Combined[[#Headers],[Gameweek 15]],2)&lt;$B$622,INDEX(FPL_Results_Extract[Gameweek 15],MATCH($A617,FPL_Results_Extract[[Player]:[Player]],0)),INDEX(Team_Key[[Abbreviation]:[Abbreviation]],MATCH(LEFT(INDEX(FPL_Fixtures_Extract[],MATCH($A617,FPL_Fixtures_Extract[[Player]:[Player]],0),MATCH(FPL_Combined[[#Headers],[Gameweek 15]],FPL_Fixtures_Extract[#Headers],0)),LEN(INDEX(FPL_Fixtures_Extract[],MATCH($A617,FPL_Fixtures_Extract[[Player]:[Player]],0),MATCH(FPL_Combined[[#Headers],[Gameweek 15]],FPL_Fixtures_Extract[#Headers],0)))-4),Team_Key[[Full Name]:[Full Name]],0))&amp;RIGHT(INDEX(FPL_Fixtures_Extract[],MATCH($A617,FPL_Fixtures_Extract[[Player]:[Player]],0),MATCH(FPL_Combined[[#Headers],[Gameweek 15]],FPL_Fixtures_Extract[#Headers],0)),3))</f>
        <v>EVE(A) 1-1</v>
      </c>
      <c r="Q617" t="str">
        <f ca="1">IF(RIGHT(FPL_Combined[[#Headers],[Gameweek 16]],2)&lt;$B$622,INDEX(FPL_Results_Extract[Gameweek 16],MATCH($A617,FPL_Results_Extract[[Player]:[Player]],0)),INDEX(Team_Key[[Abbreviation]:[Abbreviation]],MATCH(LEFT(INDEX(FPL_Fixtures_Extract[],MATCH($A617,FPL_Fixtures_Extract[[Player]:[Player]],0),MATCH(FPL_Combined[[#Headers],[Gameweek 16]],FPL_Fixtures_Extract[#Headers],0)),LEN(INDEX(FPL_Fixtures_Extract[],MATCH($A617,FPL_Fixtures_Extract[[Player]:[Player]],0),MATCH(FPL_Combined[[#Headers],[Gameweek 16]],FPL_Fixtures_Extract[#Headers],0)))-4),Team_Key[[Full Name]:[Full Name]],0))&amp;RIGHT(INDEX(FPL_Fixtures_Extract[],MATCH($A617,FPL_Fixtures_Extract[[Player]:[Player]],0),MATCH(FPL_Combined[[#Headers],[Gameweek 16]],FPL_Fixtures_Extract[#Headers],0)),3))</f>
        <v>SOU(H) 1-0</v>
      </c>
      <c r="R617" t="str">
        <f ca="1">IF(RIGHT(FPL_Combined[[#Headers],[Gameweek 17]],2)&lt;$B$622,INDEX(FPL_Results_Extract[Gameweek 17],MATCH($A617,FPL_Results_Extract[[Player]:[Player]],0)),INDEX(Team_Key[[Abbreviation]:[Abbreviation]],MATCH(LEFT(INDEX(FPL_Fixtures_Extract[],MATCH($A617,FPL_Fixtures_Extract[[Player]:[Player]],0),MATCH(FPL_Combined[[#Headers],[Gameweek 17]],FPL_Fixtures_Extract[#Headers],0)),LEN(INDEX(FPL_Fixtures_Extract[],MATCH($A617,FPL_Fixtures_Extract[[Player]:[Player]],0),MATCH(FPL_Combined[[#Headers],[Gameweek 17]],FPL_Fixtures_Extract[#Headers],0)))-4),Team_Key[[Full Name]:[Full Name]],0))&amp;RIGHT(INDEX(FPL_Fixtures_Extract[],MATCH($A617,FPL_Fixtures_Extract[[Player]:[Player]],0),MATCH(FPL_Combined[[#Headers],[Gameweek 17]],FPL_Fixtures_Extract[#Headers],0)),3))</f>
        <v>STK(A) 2-1</v>
      </c>
      <c r="S617" t="str">
        <f ca="1">IF(RIGHT(FPL_Combined[[#Headers],[Gameweek 18]],2)&lt;$B$622,INDEX(FPL_Results_Extract[Gameweek 18],MATCH($A617,FPL_Results_Extract[[Player]:[Player]],0)),INDEX(Team_Key[[Abbreviation]:[Abbreviation]],MATCH(LEFT(INDEX(FPL_Fixtures_Extract[],MATCH($A617,FPL_Fixtures_Extract[[Player]:[Player]],0),MATCH(FPL_Combined[[#Headers],[Gameweek 18]],FPL_Fixtures_Extract[#Headers],0)),LEN(INDEX(FPL_Fixtures_Extract[],MATCH($A617,FPL_Fixtures_Extract[[Player]:[Player]],0),MATCH(FPL_Combined[[#Headers],[Gameweek 18]],FPL_Fixtures_Extract[#Headers],0)))-4),Team_Key[[Full Name]:[Full Name]],0))&amp;RIGHT(INDEX(FPL_Fixtures_Extract[],MATCH($A617,FPL_Fixtures_Extract[[Player]:[Player]],0),MATCH(FPL_Combined[[#Headers],[Gameweek 18]],FPL_Fixtures_Extract[#Headers],0)),3))</f>
        <v>BOU(A) 0-0</v>
      </c>
      <c r="T617" t="str">
        <f ca="1">IF(RIGHT(FPL_Combined[[#Headers],[Gameweek 19]],2)&lt;$B$622,INDEX(FPL_Results_Extract[Gameweek 19],MATCH($A617,FPL_Results_Extract[[Player]:[Player]],0)),INDEX(Team_Key[[Abbreviation]:[Abbreviation]],MATCH(LEFT(INDEX(FPL_Fixtures_Extract[],MATCH($A617,FPL_Fixtures_Extract[[Player]:[Player]],0),MATCH(FPL_Combined[[#Headers],[Gameweek 19]],FPL_Fixtures_Extract[#Headers],0)),LEN(INDEX(FPL_Fixtures_Extract[],MATCH($A617,FPL_Fixtures_Extract[[Player]:[Player]],0),MATCH(FPL_Combined[[#Headers],[Gameweek 19]],FPL_Fixtures_Extract[#Headers],0)))-4),Team_Key[[Full Name]:[Full Name]],0))&amp;RIGHT(INDEX(FPL_Fixtures_Extract[],MATCH($A617,FPL_Fixtures_Extract[[Player]:[Player]],0),MATCH(FPL_Combined[[#Headers],[Gameweek 19]],FPL_Fixtures_Extract[#Headers],0)),3))</f>
        <v>SWA(H) 0-0</v>
      </c>
      <c r="U617" t="str">
        <f ca="1">IF(RIGHT(FPL_Combined[[#Headers],[Gameweek 20]],2)&lt;$B$622,INDEX(FPL_Results_Extract[Gameweek 20],MATCH($A617,FPL_Results_Extract[[Player]:[Player]],0)),INDEX(Team_Key[[Abbreviation]:[Abbreviation]],MATCH(LEFT(INDEX(FPL_Fixtures_Extract[],MATCH($A617,FPL_Fixtures_Extract[[Player]:[Player]],0),MATCH(FPL_Combined[[#Headers],[Gameweek 20]],FPL_Fixtures_Extract[#Headers],0)),LEN(INDEX(FPL_Fixtures_Extract[],MATCH($A617,FPL_Fixtures_Extract[[Player]:[Player]],0),MATCH(FPL_Combined[[#Headers],[Gameweek 20]],FPL_Fixtures_Extract[#Headers],0)))-4),Team_Key[[Full Name]:[Full Name]],0))&amp;RIGHT(INDEX(FPL_Fixtures_Extract[],MATCH($A617,FPL_Fixtures_Extract[[Player]:[Player]],0),MATCH(FPL_Combined[[#Headers],[Gameweek 20]],FPL_Fixtures_Extract[#Headers],0)),3))</f>
        <v>CHE(H) 0-3</v>
      </c>
      <c r="V617" t="str">
        <f ca="1">IF(RIGHT(FPL_Combined[[#Headers],[Gameweek 21]],2)&lt;$B$622,INDEX(FPL_Results_Extract[Gameweek 21],MATCH($A617,FPL_Results_Extract[[Player]:[Player]],0)),INDEX(Team_Key[[Abbreviation]:[Abbreviation]],MATCH(LEFT(INDEX(FPL_Fixtures_Extract[],MATCH($A617,FPL_Fixtures_Extract[[Player]:[Player]],0),MATCH(FPL_Combined[[#Headers],[Gameweek 21]],FPL_Fixtures_Extract[#Headers],0)),LEN(INDEX(FPL_Fixtures_Extract[],MATCH($A617,FPL_Fixtures_Extract[[Player]:[Player]],0),MATCH(FPL_Combined[[#Headers],[Gameweek 21]],FPL_Fixtures_Extract[#Headers],0)))-4),Team_Key[[Full Name]:[Full Name]],0))&amp;RIGHT(INDEX(FPL_Fixtures_Extract[],MATCH($A617,FPL_Fixtures_Extract[[Player]:[Player]],0),MATCH(FPL_Combined[[#Headers],[Gameweek 21]],FPL_Fixtures_Extract[#Headers],0)),3))</f>
        <v>AVL(A) 0-1</v>
      </c>
      <c r="W617" t="str">
        <f ca="1">IF(RIGHT(FPL_Combined[[#Headers],[Gameweek 22]],2)&lt;$B$622,INDEX(FPL_Results_Extract[Gameweek 22],MATCH($A617,FPL_Results_Extract[[Player]:[Player]],0)),INDEX(Team_Key[[Abbreviation]:[Abbreviation]],MATCH(LEFT(INDEX(FPL_Fixtures_Extract[],MATCH($A617,FPL_Fixtures_Extract[[Player]:[Player]],0),MATCH(FPL_Combined[[#Headers],[Gameweek 22]],FPL_Fixtures_Extract[#Headers],0)),LEN(INDEX(FPL_Fixtures_Extract[],MATCH($A617,FPL_Fixtures_Extract[[Player]:[Player]],0),MATCH(FPL_Combined[[#Headers],[Gameweek 22]],FPL_Fixtures_Extract[#Headers],0)))-4),Team_Key[[Full Name]:[Full Name]],0))&amp;RIGHT(INDEX(FPL_Fixtures_Extract[],MATCH($A617,FPL_Fixtures_Extract[[Player]:[Player]],0),MATCH(FPL_Combined[[#Headers],[Gameweek 22]],FPL_Fixtures_Extract[#Headers],0)),3))</f>
        <v>MCI(A) 0-4</v>
      </c>
      <c r="X617" t="str">
        <f ca="1">IF(RIGHT(FPL_Combined[[#Headers],[Gameweek 23]],2)&lt;$B$622,INDEX(FPL_Results_Extract[Gameweek 23],MATCH($A617,FPL_Results_Extract[[Player]:[Player]],0)),INDEX(Team_Key[[Abbreviation]:[Abbreviation]],MATCH(LEFT(INDEX(FPL_Fixtures_Extract[],MATCH($A617,FPL_Fixtures_Extract[[Player]:[Player]],0),MATCH(FPL_Combined[[#Headers],[Gameweek 23]],FPL_Fixtures_Extract[#Headers],0)),LEN(INDEX(FPL_Fixtures_Extract[],MATCH($A617,FPL_Fixtures_Extract[[Player]:[Player]],0),MATCH(FPL_Combined[[#Headers],[Gameweek 23]],FPL_Fixtures_Extract[#Headers],0)))-4),Team_Key[[Full Name]:[Full Name]],0))&amp;RIGHT(INDEX(FPL_Fixtures_Extract[],MATCH($A617,FPL_Fixtures_Extract[[Player]:[Player]],0),MATCH(FPL_Combined[[#Headers],[Gameweek 23]],FPL_Fixtures_Extract[#Headers],0)),3))</f>
        <v>TOT(H) 1-3</v>
      </c>
      <c r="Y617" t="str">
        <f ca="1">IF(RIGHT(FPL_Combined[[#Headers],[Gameweek 24]],2)&lt;$B$622,INDEX(FPL_Results_Extract[Team],MATCH($A617,FPL_Results_Extract[[Player]:[Player]],0)),INDEX(Team_Key[[Abbreviation]:[Abbreviation]],MATCH(LEFT(INDEX(FPL_Fixtures_Extract[],MATCH($A617,FPL_Fixtures_Extract[[Player]:[Player]],0),MATCH(FPL_Combined[[#Headers],[Gameweek 24]],FPL_Fixtures_Extract[#Headers],0)),LEN(INDEX(FPL_Fixtures_Extract[],MATCH($A617,FPL_Fixtures_Extract[[Player]:[Player]],0),MATCH(FPL_Combined[[#Headers],[Gameweek 24]],FPL_Fixtures_Extract[#Headers],0)))-4),Team_Key[[Full Name]:[Full Name]],0))&amp;RIGHT(INDEX(FPL_Fixtures_Extract[],MATCH($A617,FPL_Fixtures_Extract[[Player]:[Player]],0),MATCH(FPL_Combined[[#Headers],[Gameweek 24]],FPL_Fixtures_Extract[#Headers],0)),3))</f>
        <v>CRY</v>
      </c>
      <c r="Z617" t="str">
        <f ca="1">IF(RIGHT(FPL_Combined[[#Headers],[Gameweek 25]],2)&lt;$B$622,INDEX(FPL_Results_Extract[Player],MATCH($A617,FPL_Results_Extract[[Player]:[Player]],0)),INDEX(Team_Key[[Abbreviation]:[Abbreviation]],MATCH(LEFT(INDEX(FPL_Fixtures_Extract[],MATCH($A617,FPL_Fixtures_Extract[[Player]:[Player]],0),MATCH(FPL_Combined[[#Headers],[Gameweek 25]],FPL_Fixtures_Extract[#Headers],0)),LEN(INDEX(FPL_Fixtures_Extract[],MATCH($A617,FPL_Fixtures_Extract[[Player]:[Player]],0),MATCH(FPL_Combined[[#Headers],[Gameweek 25]],FPL_Fixtures_Extract[#Headers],0)))-4),Team_Key[[Full Name]:[Full Name]],0))&amp;RIGHT(INDEX(FPL_Fixtures_Extract[],MATCH($A617,FPL_Fixtures_Extract[[Player]:[Player]],0),MATCH(FPL_Combined[[#Headers],[Gameweek 25]],FPL_Fixtures_Extract[#Headers],0)),3))</f>
        <v>Zaha</v>
      </c>
      <c r="AA617" t="str">
        <f ca="1">IF(RIGHT(FPL_Combined[[#Headers],[Gameweek 26]],2)&lt;$B$622,INDEX(FPL_Results_Extract[Gameweek 01],MATCH($A617,FPL_Results_Extract[[Player]:[Player]],0)),INDEX(Team_Key[[Abbreviation]:[Abbreviation]],MATCH(LEFT(INDEX(FPL_Fixtures_Extract[],MATCH($A617,FPL_Fixtures_Extract[[Player]:[Player]],0),MATCH(FPL_Combined[[#Headers],[Gameweek 26]],FPL_Fixtures_Extract[#Headers],0)),LEN(INDEX(FPL_Fixtures_Extract[],MATCH($A617,FPL_Fixtures_Extract[[Player]:[Player]],0),MATCH(FPL_Combined[[#Headers],[Gameweek 26]],FPL_Fixtures_Extract[#Headers],0)))-4),Team_Key[[Full Name]:[Full Name]],0))&amp;RIGHT(INDEX(FPL_Fixtures_Extract[],MATCH($A617,FPL_Fixtures_Extract[[Player]:[Player]],0),MATCH(FPL_Combined[[#Headers],[Gameweek 26]],FPL_Fixtures_Extract[#Headers],0)),3))</f>
        <v>NOR(A) 3-1</v>
      </c>
      <c r="AB617" t="str">
        <f ca="1">IF(RIGHT(FPL_Combined[[#Headers],[Gameweek 27]],2)&lt;$B$622,INDEX(FPL_Results_Extract[Gameweek 02],MATCH($A617,FPL_Results_Extract[[Player]:[Player]],0)),INDEX(Team_Key[[Abbreviation]:[Abbreviation]],MATCH(LEFT(INDEX(FPL_Fixtures_Extract[],MATCH($A617,FPL_Fixtures_Extract[[Player]:[Player]],0),MATCH(FPL_Combined[[#Headers],[Gameweek 27]],FPL_Fixtures_Extract[#Headers],0)),LEN(INDEX(FPL_Fixtures_Extract[],MATCH($A617,FPL_Fixtures_Extract[[Player]:[Player]],0),MATCH(FPL_Combined[[#Headers],[Gameweek 27]],FPL_Fixtures_Extract[#Headers],0)))-4),Team_Key[[Full Name]:[Full Name]],0))&amp;RIGHT(INDEX(FPL_Fixtures_Extract[],MATCH($A617,FPL_Fixtures_Extract[[Player]:[Player]],0),MATCH(FPL_Combined[[#Headers],[Gameweek 27]],FPL_Fixtures_Extract[#Headers],0)),3))</f>
        <v>ARS(H) 1-2</v>
      </c>
      <c r="AC617" t="str">
        <f ca="1">IF(RIGHT(FPL_Combined[[#Headers],[Gameweek 28]],2)&lt;$B$622,INDEX(FPL_Results_Extract[Gameweek 03],MATCH($A617,FPL_Results_Extract[[Player]:[Player]],0)),INDEX(Team_Key[[Abbreviation]:[Abbreviation]],MATCH(LEFT(INDEX(FPL_Fixtures_Extract[],MATCH($A617,FPL_Fixtures_Extract[[Player]:[Player]],0),MATCH(FPL_Combined[[#Headers],[Gameweek 28]],FPL_Fixtures_Extract[#Headers],0)),LEN(INDEX(FPL_Fixtures_Extract[],MATCH($A617,FPL_Fixtures_Extract[[Player]:[Player]],0),MATCH(FPL_Combined[[#Headers],[Gameweek 28]],FPL_Fixtures_Extract[#Headers],0)))-4),Team_Key[[Full Name]:[Full Name]],0))&amp;RIGHT(INDEX(FPL_Fixtures_Extract[],MATCH($A617,FPL_Fixtures_Extract[[Player]:[Player]],0),MATCH(FPL_Combined[[#Headers],[Gameweek 28]],FPL_Fixtures_Extract[#Headers],0)),3))</f>
        <v>AVL(H) 2-1</v>
      </c>
      <c r="AD617" t="str">
        <f ca="1">IF(RIGHT(FPL_Combined[[#Headers],[Gameweek 29]],2)&lt;$B$622,INDEX(FPL_Results_Extract[Gameweek 04],MATCH($A617,FPL_Results_Extract[[Player]:[Player]],0)),INDEX(Team_Key[[Abbreviation]:[Abbreviation]],MATCH(LEFT(INDEX(FPL_Fixtures_Extract[],MATCH($A617,FPL_Fixtures_Extract[[Player]:[Player]],0),MATCH(FPL_Combined[[#Headers],[Gameweek 29]],FPL_Fixtures_Extract[#Headers],0)),LEN(INDEX(FPL_Fixtures_Extract[],MATCH($A617,FPL_Fixtures_Extract[[Player]:[Player]],0),MATCH(FPL_Combined[[#Headers],[Gameweek 29]],FPL_Fixtures_Extract[#Headers],0)))-4),Team_Key[[Full Name]:[Full Name]],0))&amp;RIGHT(INDEX(FPL_Fixtures_Extract[],MATCH($A617,FPL_Fixtures_Extract[[Player]:[Player]],0),MATCH(FPL_Combined[[#Headers],[Gameweek 29]],FPL_Fixtures_Extract[#Headers],0)),3))</f>
        <v>LIV(H)</v>
      </c>
      <c r="AE617" t="e">
        <f ca="1">IF(RIGHT(FPL_Combined[[#Headers],[Gameweek 30]],2)&lt;$B$622,INDEX(FPL_Results_Extract[Gameweek 05],MATCH($A617,FPL_Results_Extract[[Player]:[Player]],0)),INDEX(Team_Key[[Abbreviation]:[Abbreviation]],MATCH(LEFT(INDEX(FPL_Fixtures_Extract[],MATCH($A617,FPL_Fixtures_Extract[[Player]:[Player]],0),MATCH(FPL_Combined[[#Headers],[Gameweek 30]],FPL_Fixtures_Extract[#Headers],0)),LEN(INDEX(FPL_Fixtures_Extract[],MATCH($A617,FPL_Fixtures_Extract[[Player]:[Player]],0),MATCH(FPL_Combined[[#Headers],[Gameweek 30]],FPL_Fixtures_Extract[#Headers],0)))-4),Team_Key[[Full Name]:[Full Name]],0))&amp;RIGHT(INDEX(FPL_Fixtures_Extract[],MATCH($A617,FPL_Fixtures_Extract[[Player]:[Player]],0),MATCH(FPL_Combined[[#Headers],[Gameweek 30]],FPL_Fixtures_Extract[#Headers],0)),3))</f>
        <v>#VALUE!</v>
      </c>
      <c r="AF617" t="str">
        <f ca="1">IF(RIGHT(FPL_Combined[[#Headers],[Gameweek 31]],2)&lt;$B$622,INDEX(FPL_Results_Extract[Gameweek 06],MATCH($A617,FPL_Results_Extract[[Player]:[Player]],0)),INDEX(Team_Key[[Abbreviation]:[Abbreviation]],MATCH(LEFT(INDEX(FPL_Fixtures_Extract[],MATCH($A617,FPL_Fixtures_Extract[[Player]:[Player]],0),MATCH(FPL_Combined[[#Headers],[Gameweek 31]],FPL_Fixtures_Extract[#Headers],0)),LEN(INDEX(FPL_Fixtures_Extract[],MATCH($A617,FPL_Fixtures_Extract[[Player]:[Player]],0),MATCH(FPL_Combined[[#Headers],[Gameweek 31]],FPL_Fixtures_Extract[#Headers],0)))-4),Team_Key[[Full Name]:[Full Name]],0))&amp;RIGHT(INDEX(FPL_Fixtures_Extract[],MATCH($A617,FPL_Fixtures_Extract[[Player]:[Player]],0),MATCH(FPL_Combined[[#Headers],[Gameweek 31]],FPL_Fixtures_Extract[#Headers],0)),3))</f>
        <v>LEI(H)</v>
      </c>
      <c r="AG617" t="str">
        <f ca="1">IF(RIGHT(FPL_Combined[[#Headers],[Gameweek 32]],2)&lt;$B$622,INDEX(FPL_Results_Extract[Gameweek 07],MATCH($A617,FPL_Results_Extract[[Player]:[Player]],0)),INDEX(Team_Key[[Abbreviation]:[Abbreviation]],MATCH(LEFT(INDEX(FPL_Fixtures_Extract[],MATCH($A617,FPL_Fixtures_Extract[[Player]:[Player]],0),MATCH(FPL_Combined[[#Headers],[Gameweek 32]],FPL_Fixtures_Extract[#Headers],0)),LEN(INDEX(FPL_Fixtures_Extract[],MATCH($A617,FPL_Fixtures_Extract[[Player]:[Player]],0),MATCH(FPL_Combined[[#Headers],[Gameweek 32]],FPL_Fixtures_Extract[#Headers],0)))-4),Team_Key[[Full Name]:[Full Name]],0))&amp;RIGHT(INDEX(FPL_Fixtures_Extract[],MATCH($A617,FPL_Fixtures_Extract[[Player]:[Player]],0),MATCH(FPL_Combined[[#Headers],[Gameweek 32]],FPL_Fixtures_Extract[#Headers],0)),3))</f>
        <v>WHU(A)</v>
      </c>
      <c r="AH617" t="str">
        <f ca="1">IF(RIGHT(FPL_Combined[[#Headers],[Gameweek 33]],2)&lt;$B$622,INDEX(FPL_Results_Extract[Gameweek 08],MATCH($A617,FPL_Results_Extract[[Player]:[Player]],0)),INDEX(Team_Key[[Abbreviation]:[Abbreviation]],MATCH(LEFT(INDEX(FPL_Fixtures_Extract[],MATCH($A617,FPL_Fixtures_Extract[[Player]:[Player]],0),MATCH(FPL_Combined[[#Headers],[Gameweek 33]],FPL_Fixtures_Extract[#Headers],0)),LEN(INDEX(FPL_Fixtures_Extract[],MATCH($A617,FPL_Fixtures_Extract[[Player]:[Player]],0),MATCH(FPL_Combined[[#Headers],[Gameweek 33]],FPL_Fixtures_Extract[#Headers],0)))-4),Team_Key[[Full Name]:[Full Name]],0))&amp;RIGHT(INDEX(FPL_Fixtures_Extract[],MATCH($A617,FPL_Fixtures_Extract[[Player]:[Player]],0),MATCH(FPL_Combined[[#Headers],[Gameweek 33]],FPL_Fixtures_Extract[#Headers],0)),3))</f>
        <v>NOR(H)</v>
      </c>
      <c r="AI617" t="str">
        <f ca="1">IF(RIGHT(FPL_Combined[[#Headers],[Gameweek 34]],2)&lt;$B$622,INDEX(FPL_Results_Extract[Gameweek 09],MATCH($A617,FPL_Results_Extract[[Player]:[Player]],0)),INDEX(Team_Key[[Abbreviation]:[Abbreviation]],MATCH(LEFT(INDEX(FPL_Fixtures_Extract[],MATCH($A617,FPL_Fixtures_Extract[[Player]:[Player]],0),MATCH(FPL_Combined[[#Headers],[Gameweek 34]],FPL_Fixtures_Extract[#Headers],0)),LEN(INDEX(FPL_Fixtures_Extract[],MATCH($A617,FPL_Fixtures_Extract[[Player]:[Player]],0),MATCH(FPL_Combined[[#Headers],[Gameweek 34]],FPL_Fixtures_Extract[#Headers],0)))-4),Team_Key[[Full Name]:[Full Name]],0))&amp;RIGHT(INDEX(FPL_Fixtures_Extract[],MATCH($A617,FPL_Fixtures_Extract[[Player]:[Player]],0),MATCH(FPL_Combined[[#Headers],[Gameweek 34]],FPL_Fixtures_Extract[#Headers],0)),3))</f>
        <v>ARS(A)</v>
      </c>
      <c r="AJ617" t="str">
        <f ca="1">IF(RIGHT(FPL_Combined[[#Headers],[Gameweek 35]],2)&lt;$B$622,INDEX(FPL_Results_Extract[Gameweek 10],MATCH($A617,FPL_Results_Extract[[Player]:[Player]],0)),INDEX(Team_Key[[Abbreviation]:[Abbreviation]],MATCH(LEFT(INDEX(FPL_Fixtures_Extract[],MATCH($A617,FPL_Fixtures_Extract[[Player]:[Player]],0),MATCH(FPL_Combined[[#Headers],[Gameweek 35]],FPL_Fixtures_Extract[#Headers],0)),LEN(INDEX(FPL_Fixtures_Extract[],MATCH($A617,FPL_Fixtures_Extract[[Player]:[Player]],0),MATCH(FPL_Combined[[#Headers],[Gameweek 35]],FPL_Fixtures_Extract[#Headers],0)))-4),Team_Key[[Full Name]:[Full Name]],0))&amp;RIGHT(INDEX(FPL_Fixtures_Extract[],MATCH($A617,FPL_Fixtures_Extract[[Player]:[Player]],0),MATCH(FPL_Combined[[#Headers],[Gameweek 35]],FPL_Fixtures_Extract[#Headers],0)),3))</f>
        <v>EVE(H)</v>
      </c>
      <c r="AK617" t="str">
        <f ca="1">IF(RIGHT(FPL_Combined[[#Headers],[Gameweek 36]],2)&lt;$B$622,INDEX(FPL_Results_Extract[Gameweek 11],MATCH($A617,FPL_Results_Extract[[Player]:[Player]],0)),INDEX(Team_Key[[Abbreviation]:[Abbreviation]],MATCH(LEFT(INDEX(FPL_Fixtures_Extract[],MATCH($A617,FPL_Fixtures_Extract[[Player]:[Player]],0),MATCH(FPL_Combined[[#Headers],[Gameweek 36]],FPL_Fixtures_Extract[#Headers],0)),LEN(INDEX(FPL_Fixtures_Extract[],MATCH($A617,FPL_Fixtures_Extract[[Player]:[Player]],0),MATCH(FPL_Combined[[#Headers],[Gameweek 36]],FPL_Fixtures_Extract[#Headers],0)))-4),Team_Key[[Full Name]:[Full Name]],0))&amp;RIGHT(INDEX(FPL_Fixtures_Extract[],MATCH($A617,FPL_Fixtures_Extract[[Player]:[Player]],0),MATCH(FPL_Combined[[#Headers],[Gameweek 36]],FPL_Fixtures_Extract[#Headers],0)),3))</f>
        <v>NEW(A)</v>
      </c>
      <c r="AL617" t="str">
        <f ca="1">IF(RIGHT(FPL_Combined[[#Headers],[Gameweek 37]],2)&lt;$B$622,INDEX(FPL_Results_Extract[Gameweek 12],MATCH($A617,FPL_Results_Extract[[Player]:[Player]],0)),INDEX(Team_Key[[Abbreviation]:[Abbreviation]],MATCH(LEFT(INDEX(FPL_Fixtures_Extract[],MATCH($A617,FPL_Fixtures_Extract[[Player]:[Player]],0),MATCH(FPL_Combined[[#Headers],[Gameweek 37]],FPL_Fixtures_Extract[#Headers],0)),LEN(INDEX(FPL_Fixtures_Extract[],MATCH($A617,FPL_Fixtures_Extract[[Player]:[Player]],0),MATCH(FPL_Combined[[#Headers],[Gameweek 37]],FPL_Fixtures_Extract[#Headers],0)))-4),Team_Key[[Full Name]:[Full Name]],0))&amp;RIGHT(INDEX(FPL_Fixtures_Extract[],MATCH($A617,FPL_Fixtures_Extract[[Player]:[Player]],0),MATCH(FPL_Combined[[#Headers],[Gameweek 37]],FPL_Fixtures_Extract[#Headers],0)),3))</f>
        <v>STK(H)</v>
      </c>
      <c r="AM617" t="str">
        <f ca="1">IF(RIGHT(FPL_Combined[[#Headers],[Gameweek 38]],2)&lt;$B$622,INDEX(FPL_Results_Extract[Gameweek 13],MATCH($A617,FPL_Results_Extract[[Player]:[Player]],0)),INDEX(Team_Key[[Abbreviation]:[Abbreviation]],MATCH(LEFT(INDEX(FPL_Fixtures_Extract[],MATCH($A617,FPL_Fixtures_Extract[[Player]:[Player]],0),MATCH(FPL_Combined[[#Headers],[Gameweek 38]],FPL_Fixtures_Extract[#Headers],0)),LEN(INDEX(FPL_Fixtures_Extract[],MATCH($A617,FPL_Fixtures_Extract[[Player]:[Player]],0),MATCH(FPL_Combined[[#Headers],[Gameweek 38]],FPL_Fixtures_Extract[#Headers],0)))-4),Team_Key[[Full Name]:[Full Name]],0))&amp;RIGHT(INDEX(FPL_Fixtures_Extract[],MATCH($A617,FPL_Fixtures_Extract[[Player]:[Player]],0),MATCH(FPL_Combined[[#Headers],[Gameweek 38]],FPL_Fixtures_Extract[#Headers],0)),3))</f>
        <v>SOU(A)</v>
      </c>
    </row>
    <row r="618" spans="1:39" x14ac:dyDescent="0.45">
      <c r="A618" t="s">
        <v>589</v>
      </c>
      <c r="B618" t="str">
        <f ca="1">IF(RIGHT(FPL_Combined[[#Headers],[Gameweek 01]],2)&lt;$B$622,INDEX(FPL_Results_Extract[Gameweek 01],MATCH($A618,FPL_Results_Extract[[Player]:[Player]],0)),INDEX(Team_Key[[Abbreviation]:[Abbreviation]],MATCH(LEFT(INDEX(FPL_Fixtures_Extract[],MATCH($A618,FPL_Fixtures_Extract[[Player]:[Player]],0),MATCH(FPL_Combined[[#Headers],[Gameweek 01]],FPL_Fixtures_Extract[#Headers],0)),LEN(INDEX(FPL_Fixtures_Extract[],MATCH($A618,FPL_Fixtures_Extract[[Player]:[Player]],0),MATCH(FPL_Combined[[#Headers],[Gameweek 01]],FPL_Fixtures_Extract[#Headers],0)))-4),Team_Key[[Full Name]:[Full Name]],0))&amp;RIGHT(INDEX(FPL_Fixtures_Extract[],MATCH($A618,FPL_Fixtures_Extract[[Player]:[Player]],0),MATCH(FPL_Combined[[#Headers],[Gameweek 01]],FPL_Fixtures_Extract[#Headers],0)),3))</f>
        <v>ARS(A) 2-0</v>
      </c>
      <c r="C618" t="str">
        <f ca="1">IF(RIGHT(FPL_Combined[[#Headers],[Gameweek 02]],2)&lt;$B$622,INDEX(FPL_Results_Extract[Gameweek 02],MATCH($A618,FPL_Results_Extract[[Player]:[Player]],0)),INDEX(Team_Key[[Abbreviation]:[Abbreviation]],MATCH(LEFT(INDEX(FPL_Fixtures_Extract[],MATCH($A618,FPL_Fixtures_Extract[[Player]:[Player]],0),MATCH(FPL_Combined[[#Headers],[Gameweek 02]],FPL_Fixtures_Extract[#Headers],0)),LEN(INDEX(FPL_Fixtures_Extract[],MATCH($A618,FPL_Fixtures_Extract[[Player]:[Player]],0),MATCH(FPL_Combined[[#Headers],[Gameweek 02]],FPL_Fixtures_Extract[#Headers],0)))-4),Team_Key[[Full Name]:[Full Name]],0))&amp;RIGHT(INDEX(FPL_Fixtures_Extract[],MATCH($A618,FPL_Fixtures_Extract[[Player]:[Player]],0),MATCH(FPL_Combined[[#Headers],[Gameweek 02]],FPL_Fixtures_Extract[#Headers],0)),3))</f>
        <v>LEI(H) 1-2</v>
      </c>
      <c r="D618" t="str">
        <f ca="1">IF(RIGHT(FPL_Combined[[#Headers],[Gameweek 03]],2)&lt;$B$622,INDEX(FPL_Results_Extract[Gameweek 03],MATCH($A618,FPL_Results_Extract[[Player]:[Player]],0)),INDEX(Team_Key[[Abbreviation]:[Abbreviation]],MATCH(LEFT(INDEX(FPL_Fixtures_Extract[],MATCH($A618,FPL_Fixtures_Extract[[Player]:[Player]],0),MATCH(FPL_Combined[[#Headers],[Gameweek 03]],FPL_Fixtures_Extract[#Headers],0)),LEN(INDEX(FPL_Fixtures_Extract[],MATCH($A618,FPL_Fixtures_Extract[[Player]:[Player]],0),MATCH(FPL_Combined[[#Headers],[Gameweek 03]],FPL_Fixtures_Extract[#Headers],0)))-4),Team_Key[[Full Name]:[Full Name]],0))&amp;RIGHT(INDEX(FPL_Fixtures_Extract[],MATCH($A618,FPL_Fixtures_Extract[[Player]:[Player]],0),MATCH(FPL_Combined[[#Headers],[Gameweek 03]],FPL_Fixtures_Extract[#Headers],0)),3))</f>
        <v>BOU(H) 3-4</v>
      </c>
      <c r="E618" t="str">
        <f ca="1">IF(RIGHT(FPL_Combined[[#Headers],[Gameweek 04]],2)&lt;$B$622,INDEX(FPL_Results_Extract[Gameweek 04],MATCH($A618,FPL_Results_Extract[[Player]:[Player]],0)),INDEX(Team_Key[[Abbreviation]:[Abbreviation]],MATCH(LEFT(INDEX(FPL_Fixtures_Extract[],MATCH($A618,FPL_Fixtures_Extract[[Player]:[Player]],0),MATCH(FPL_Combined[[#Headers],[Gameweek 04]],FPL_Fixtures_Extract[#Headers],0)),LEN(INDEX(FPL_Fixtures_Extract[],MATCH($A618,FPL_Fixtures_Extract[[Player]:[Player]],0),MATCH(FPL_Combined[[#Headers],[Gameweek 04]],FPL_Fixtures_Extract[#Headers],0)))-4),Team_Key[[Full Name]:[Full Name]],0))&amp;RIGHT(INDEX(FPL_Fixtures_Extract[],MATCH($A618,FPL_Fixtures_Extract[[Player]:[Player]],0),MATCH(FPL_Combined[[#Headers],[Gameweek 04]],FPL_Fixtures_Extract[#Headers],0)),3))</f>
        <v>LIV(A) 3-0</v>
      </c>
      <c r="F618" t="str">
        <f ca="1">IF(RIGHT(FPL_Combined[[#Headers],[Gameweek 05]],2)&lt;$B$622,INDEX(FPL_Results_Extract[Gameweek 05],MATCH($A618,FPL_Results_Extract[[Player]:[Player]],0)),INDEX(Team_Key[[Abbreviation]:[Abbreviation]],MATCH(LEFT(INDEX(FPL_Fixtures_Extract[],MATCH($A618,FPL_Fixtures_Extract[[Player]:[Player]],0),MATCH(FPL_Combined[[#Headers],[Gameweek 05]],FPL_Fixtures_Extract[#Headers],0)),LEN(INDEX(FPL_Fixtures_Extract[],MATCH($A618,FPL_Fixtures_Extract[[Player]:[Player]],0),MATCH(FPL_Combined[[#Headers],[Gameweek 05]],FPL_Fixtures_Extract[#Headers],0)))-4),Team_Key[[Full Name]:[Full Name]],0))&amp;RIGHT(INDEX(FPL_Fixtures_Extract[],MATCH($A618,FPL_Fixtures_Extract[[Player]:[Player]],0),MATCH(FPL_Combined[[#Headers],[Gameweek 05]],FPL_Fixtures_Extract[#Headers],0)),3))</f>
        <v>NEW(H) 2-0</v>
      </c>
      <c r="G618" t="str">
        <f ca="1">IF(RIGHT(FPL_Combined[[#Headers],[Gameweek 06]],2)&lt;$B$622,INDEX(FPL_Results_Extract[Gameweek 06],MATCH($A618,FPL_Results_Extract[[Player]:[Player]],0)),INDEX(Team_Key[[Abbreviation]:[Abbreviation]],MATCH(LEFT(INDEX(FPL_Fixtures_Extract[],MATCH($A618,FPL_Fixtures_Extract[[Player]:[Player]],0),MATCH(FPL_Combined[[#Headers],[Gameweek 06]],FPL_Fixtures_Extract[#Headers],0)),LEN(INDEX(FPL_Fixtures_Extract[],MATCH($A618,FPL_Fixtures_Extract[[Player]:[Player]],0),MATCH(FPL_Combined[[#Headers],[Gameweek 06]],FPL_Fixtures_Extract[#Headers],0)))-4),Team_Key[[Full Name]:[Full Name]],0))&amp;RIGHT(INDEX(FPL_Fixtures_Extract[],MATCH($A618,FPL_Fixtures_Extract[[Player]:[Player]],0),MATCH(FPL_Combined[[#Headers],[Gameweek 06]],FPL_Fixtures_Extract[#Headers],0)),3))</f>
        <v>MCI(A) 2-1</v>
      </c>
      <c r="H618" t="str">
        <f ca="1">IF(RIGHT(FPL_Combined[[#Headers],[Gameweek 07]],2)&lt;$B$622,INDEX(FPL_Results_Extract[Gameweek 07],MATCH($A618,FPL_Results_Extract[[Player]:[Player]],0)),INDEX(Team_Key[[Abbreviation]:[Abbreviation]],MATCH(LEFT(INDEX(FPL_Fixtures_Extract[],MATCH($A618,FPL_Fixtures_Extract[[Player]:[Player]],0),MATCH(FPL_Combined[[#Headers],[Gameweek 07]],FPL_Fixtures_Extract[#Headers],0)),LEN(INDEX(FPL_Fixtures_Extract[],MATCH($A618,FPL_Fixtures_Extract[[Player]:[Player]],0),MATCH(FPL_Combined[[#Headers],[Gameweek 07]],FPL_Fixtures_Extract[#Headers],0)))-4),Team_Key[[Full Name]:[Full Name]],0))&amp;RIGHT(INDEX(FPL_Fixtures_Extract[],MATCH($A618,FPL_Fixtures_Extract[[Player]:[Player]],0),MATCH(FPL_Combined[[#Headers],[Gameweek 07]],FPL_Fixtures_Extract[#Headers],0)),3))</f>
        <v>NOR(H) 2-2</v>
      </c>
      <c r="I618" t="str">
        <f ca="1">IF(RIGHT(FPL_Combined[[#Headers],[Gameweek 08]],2)&lt;$B$622,INDEX(FPL_Results_Extract[Gameweek 08],MATCH($A618,FPL_Results_Extract[[Player]:[Player]],0)),INDEX(Team_Key[[Abbreviation]:[Abbreviation]],MATCH(LEFT(INDEX(FPL_Fixtures_Extract[],MATCH($A618,FPL_Fixtures_Extract[[Player]:[Player]],0),MATCH(FPL_Combined[[#Headers],[Gameweek 08]],FPL_Fixtures_Extract[#Headers],0)),LEN(INDEX(FPL_Fixtures_Extract[],MATCH($A618,FPL_Fixtures_Extract[[Player]:[Player]],0),MATCH(FPL_Combined[[#Headers],[Gameweek 08]],FPL_Fixtures_Extract[#Headers],0)))-4),Team_Key[[Full Name]:[Full Name]],0))&amp;RIGHT(INDEX(FPL_Fixtures_Extract[],MATCH($A618,FPL_Fixtures_Extract[[Player]:[Player]],0),MATCH(FPL_Combined[[#Headers],[Gameweek 08]],FPL_Fixtures_Extract[#Headers],0)),3))</f>
        <v>SUN(A) 2-2</v>
      </c>
      <c r="J618" t="str">
        <f ca="1">IF(RIGHT(FPL_Combined[[#Headers],[Gameweek 09]],2)&lt;$B$622,INDEX(FPL_Results_Extract[Gameweek 09],MATCH($A618,FPL_Results_Extract[[Player]:[Player]],0)),INDEX(Team_Key[[Abbreviation]:[Abbreviation]],MATCH(LEFT(INDEX(FPL_Fixtures_Extract[],MATCH($A618,FPL_Fixtures_Extract[[Player]:[Player]],0),MATCH(FPL_Combined[[#Headers],[Gameweek 09]],FPL_Fixtures_Extract[#Headers],0)),LEN(INDEX(FPL_Fixtures_Extract[],MATCH($A618,FPL_Fixtures_Extract[[Player]:[Player]],0),MATCH(FPL_Combined[[#Headers],[Gameweek 09]],FPL_Fixtures_Extract[#Headers],0)))-4),Team_Key[[Full Name]:[Full Name]],0))&amp;RIGHT(INDEX(FPL_Fixtures_Extract[],MATCH($A618,FPL_Fixtures_Extract[[Player]:[Player]],0),MATCH(FPL_Combined[[#Headers],[Gameweek 09]],FPL_Fixtures_Extract[#Headers],0)),3))</f>
        <v>CRY(A) 3-1</v>
      </c>
      <c r="K618" t="str">
        <f ca="1">IF(RIGHT(FPL_Combined[[#Headers],[Gameweek 10]],2)&lt;$B$622,INDEX(FPL_Results_Extract[Gameweek 10],MATCH($A618,FPL_Results_Extract[[Player]:[Player]],0)),INDEX(Team_Key[[Abbreviation]:[Abbreviation]],MATCH(LEFT(INDEX(FPL_Fixtures_Extract[],MATCH($A618,FPL_Fixtures_Extract[[Player]:[Player]],0),MATCH(FPL_Combined[[#Headers],[Gameweek 10]],FPL_Fixtures_Extract[#Headers],0)),LEN(INDEX(FPL_Fixtures_Extract[],MATCH($A618,FPL_Fixtures_Extract[[Player]:[Player]],0),MATCH(FPL_Combined[[#Headers],[Gameweek 10]],FPL_Fixtures_Extract[#Headers],0)))-4),Team_Key[[Full Name]:[Full Name]],0))&amp;RIGHT(INDEX(FPL_Fixtures_Extract[],MATCH($A618,FPL_Fixtures_Extract[[Player]:[Player]],0),MATCH(FPL_Combined[[#Headers],[Gameweek 10]],FPL_Fixtures_Extract[#Headers],0)),3))</f>
        <v>CHE(H) 2-1</v>
      </c>
      <c r="L618" t="str">
        <f ca="1">IF(RIGHT(FPL_Combined[[#Headers],[Gameweek 11]],2)&lt;$B$622,INDEX(FPL_Results_Extract[Gameweek 11],MATCH($A618,FPL_Results_Extract[[Player]:[Player]],0)),INDEX(Team_Key[[Abbreviation]:[Abbreviation]],MATCH(LEFT(INDEX(FPL_Fixtures_Extract[],MATCH($A618,FPL_Fixtures_Extract[[Player]:[Player]],0),MATCH(FPL_Combined[[#Headers],[Gameweek 11]],FPL_Fixtures_Extract[#Headers],0)),LEN(INDEX(FPL_Fixtures_Extract[],MATCH($A618,FPL_Fixtures_Extract[[Player]:[Player]],0),MATCH(FPL_Combined[[#Headers],[Gameweek 11]],FPL_Fixtures_Extract[#Headers],0)))-4),Team_Key[[Full Name]:[Full Name]],0))&amp;RIGHT(INDEX(FPL_Fixtures_Extract[],MATCH($A618,FPL_Fixtures_Extract[[Player]:[Player]],0),MATCH(FPL_Combined[[#Headers],[Gameweek 11]],FPL_Fixtures_Extract[#Headers],0)),3))</f>
        <v>WAT(A) 0-2</v>
      </c>
      <c r="M618" t="str">
        <f ca="1">IF(RIGHT(FPL_Combined[[#Headers],[Gameweek 12]],2)&lt;$B$622,INDEX(FPL_Results_Extract[Gameweek 12],MATCH($A618,FPL_Results_Extract[[Player]:[Player]],0)),INDEX(Team_Key[[Abbreviation]:[Abbreviation]],MATCH(LEFT(INDEX(FPL_Fixtures_Extract[],MATCH($A618,FPL_Fixtures_Extract[[Player]:[Player]],0),MATCH(FPL_Combined[[#Headers],[Gameweek 12]],FPL_Fixtures_Extract[#Headers],0)),LEN(INDEX(FPL_Fixtures_Extract[],MATCH($A618,FPL_Fixtures_Extract[[Player]:[Player]],0),MATCH(FPL_Combined[[#Headers],[Gameweek 12]],FPL_Fixtures_Extract[#Headers],0)))-4),Team_Key[[Full Name]:[Full Name]],0))&amp;RIGHT(INDEX(FPL_Fixtures_Extract[],MATCH($A618,FPL_Fixtures_Extract[[Player]:[Player]],0),MATCH(FPL_Combined[[#Headers],[Gameweek 12]],FPL_Fixtures_Extract[#Headers],0)),3))</f>
        <v>EVE(H) 1-1</v>
      </c>
      <c r="N618" t="str">
        <f ca="1">IF(RIGHT(FPL_Combined[[#Headers],[Gameweek 13]],2)&lt;$B$622,INDEX(FPL_Results_Extract[Gameweek 13],MATCH($A618,FPL_Results_Extract[[Player]:[Player]],0)),INDEX(Team_Key[[Abbreviation]:[Abbreviation]],MATCH(LEFT(INDEX(FPL_Fixtures_Extract[],MATCH($A618,FPL_Fixtures_Extract[[Player]:[Player]],0),MATCH(FPL_Combined[[#Headers],[Gameweek 13]],FPL_Fixtures_Extract[#Headers],0)),LEN(INDEX(FPL_Fixtures_Extract[],MATCH($A618,FPL_Fixtures_Extract[[Player]:[Player]],0),MATCH(FPL_Combined[[#Headers],[Gameweek 13]],FPL_Fixtures_Extract[#Headers],0)))-4),Team_Key[[Full Name]:[Full Name]],0))&amp;RIGHT(INDEX(FPL_Fixtures_Extract[],MATCH($A618,FPL_Fixtures_Extract[[Player]:[Player]],0),MATCH(FPL_Combined[[#Headers],[Gameweek 13]],FPL_Fixtures_Extract[#Headers],0)),3))</f>
        <v>TOT(A) 1-4</v>
      </c>
      <c r="O618" t="str">
        <f ca="1">IF(RIGHT(FPL_Combined[[#Headers],[Gameweek 14]],2)&lt;$B$622,INDEX(FPL_Results_Extract[Gameweek 14],MATCH($A618,FPL_Results_Extract[[Player]:[Player]],0)),INDEX(Team_Key[[Abbreviation]:[Abbreviation]],MATCH(LEFT(INDEX(FPL_Fixtures_Extract[],MATCH($A618,FPL_Fixtures_Extract[[Player]:[Player]],0),MATCH(FPL_Combined[[#Headers],[Gameweek 14]],FPL_Fixtures_Extract[#Headers],0)),LEN(INDEX(FPL_Fixtures_Extract[],MATCH($A618,FPL_Fixtures_Extract[[Player]:[Player]],0),MATCH(FPL_Combined[[#Headers],[Gameweek 14]],FPL_Fixtures_Extract[#Headers],0)))-4),Team_Key[[Full Name]:[Full Name]],0))&amp;RIGHT(INDEX(FPL_Fixtures_Extract[],MATCH($A618,FPL_Fixtures_Extract[[Player]:[Player]],0),MATCH(FPL_Combined[[#Headers],[Gameweek 14]],FPL_Fixtures_Extract[#Headers],0)),3))</f>
        <v>WBA(H) 1-1</v>
      </c>
      <c r="P618" t="str">
        <f ca="1">IF(RIGHT(FPL_Combined[[#Headers],[Gameweek 15]],2)&lt;$B$622,INDEX(FPL_Results_Extract[Gameweek 15],MATCH($A618,FPL_Results_Extract[[Player]:[Player]],0)),INDEX(Team_Key[[Abbreviation]:[Abbreviation]],MATCH(LEFT(INDEX(FPL_Fixtures_Extract[],MATCH($A618,FPL_Fixtures_Extract[[Player]:[Player]],0),MATCH(FPL_Combined[[#Headers],[Gameweek 15]],FPL_Fixtures_Extract[#Headers],0)),LEN(INDEX(FPL_Fixtures_Extract[],MATCH($A618,FPL_Fixtures_Extract[[Player]:[Player]],0),MATCH(FPL_Combined[[#Headers],[Gameweek 15]],FPL_Fixtures_Extract[#Headers],0)))-4),Team_Key[[Full Name]:[Full Name]],0))&amp;RIGHT(INDEX(FPL_Fixtures_Extract[],MATCH($A618,FPL_Fixtures_Extract[[Player]:[Player]],0),MATCH(FPL_Combined[[#Headers],[Gameweek 15]],FPL_Fixtures_Extract[#Headers],0)),3))</f>
        <v>MUN(A) 0-0</v>
      </c>
      <c r="Q618" t="str">
        <f ca="1">IF(RIGHT(FPL_Combined[[#Headers],[Gameweek 16]],2)&lt;$B$622,INDEX(FPL_Results_Extract[Gameweek 16],MATCH($A618,FPL_Results_Extract[[Player]:[Player]],0)),INDEX(Team_Key[[Abbreviation]:[Abbreviation]],MATCH(LEFT(INDEX(FPL_Fixtures_Extract[],MATCH($A618,FPL_Fixtures_Extract[[Player]:[Player]],0),MATCH(FPL_Combined[[#Headers],[Gameweek 16]],FPL_Fixtures_Extract[#Headers],0)),LEN(INDEX(FPL_Fixtures_Extract[],MATCH($A618,FPL_Fixtures_Extract[[Player]:[Player]],0),MATCH(FPL_Combined[[#Headers],[Gameweek 16]],FPL_Fixtures_Extract[#Headers],0)))-4),Team_Key[[Full Name]:[Full Name]],0))&amp;RIGHT(INDEX(FPL_Fixtures_Extract[],MATCH($A618,FPL_Fixtures_Extract[[Player]:[Player]],0),MATCH(FPL_Combined[[#Headers],[Gameweek 16]],FPL_Fixtures_Extract[#Headers],0)),3))</f>
        <v>STK(H) 0-0</v>
      </c>
      <c r="R618" t="str">
        <f ca="1">IF(RIGHT(FPL_Combined[[#Headers],[Gameweek 17]],2)&lt;$B$622,INDEX(FPL_Results_Extract[Gameweek 17],MATCH($A618,FPL_Results_Extract[[Player]:[Player]],0)),INDEX(Team_Key[[Abbreviation]:[Abbreviation]],MATCH(LEFT(INDEX(FPL_Fixtures_Extract[],MATCH($A618,FPL_Fixtures_Extract[[Player]:[Player]],0),MATCH(FPL_Combined[[#Headers],[Gameweek 17]],FPL_Fixtures_Extract[#Headers],0)),LEN(INDEX(FPL_Fixtures_Extract[],MATCH($A618,FPL_Fixtures_Extract[[Player]:[Player]],0),MATCH(FPL_Combined[[#Headers],[Gameweek 17]],FPL_Fixtures_Extract[#Headers],0)))-4),Team_Key[[Full Name]:[Full Name]],0))&amp;RIGHT(INDEX(FPL_Fixtures_Extract[],MATCH($A618,FPL_Fixtures_Extract[[Player]:[Player]],0),MATCH(FPL_Combined[[#Headers],[Gameweek 17]],FPL_Fixtures_Extract[#Headers],0)),3))</f>
        <v>SWA(A) 0-0</v>
      </c>
      <c r="S618" t="str">
        <f ca="1">IF(RIGHT(FPL_Combined[[#Headers],[Gameweek 18]],2)&lt;$B$622,INDEX(FPL_Results_Extract[Gameweek 18],MATCH($A618,FPL_Results_Extract[[Player]:[Player]],0)),INDEX(Team_Key[[Abbreviation]:[Abbreviation]],MATCH(LEFT(INDEX(FPL_Fixtures_Extract[],MATCH($A618,FPL_Fixtures_Extract[[Player]:[Player]],0),MATCH(FPL_Combined[[#Headers],[Gameweek 18]],FPL_Fixtures_Extract[#Headers],0)),LEN(INDEX(FPL_Fixtures_Extract[],MATCH($A618,FPL_Fixtures_Extract[[Player]:[Player]],0),MATCH(FPL_Combined[[#Headers],[Gameweek 18]],FPL_Fixtures_Extract[#Headers],0)))-4),Team_Key[[Full Name]:[Full Name]],0))&amp;RIGHT(INDEX(FPL_Fixtures_Extract[],MATCH($A618,FPL_Fixtures_Extract[[Player]:[Player]],0),MATCH(FPL_Combined[[#Headers],[Gameweek 18]],FPL_Fixtures_Extract[#Headers],0)),3))</f>
        <v>AVL(A) 1-1</v>
      </c>
      <c r="T618" t="str">
        <f ca="1">IF(RIGHT(FPL_Combined[[#Headers],[Gameweek 19]],2)&lt;$B$622,INDEX(FPL_Results_Extract[Gameweek 19],MATCH($A618,FPL_Results_Extract[[Player]:[Player]],0)),INDEX(Team_Key[[Abbreviation]:[Abbreviation]],MATCH(LEFT(INDEX(FPL_Fixtures_Extract[],MATCH($A618,FPL_Fixtures_Extract[[Player]:[Player]],0),MATCH(FPL_Combined[[#Headers],[Gameweek 19]],FPL_Fixtures_Extract[#Headers],0)),LEN(INDEX(FPL_Fixtures_Extract[],MATCH($A618,FPL_Fixtures_Extract[[Player]:[Player]],0),MATCH(FPL_Combined[[#Headers],[Gameweek 19]],FPL_Fixtures_Extract[#Headers],0)))-4),Team_Key[[Full Name]:[Full Name]],0))&amp;RIGHT(INDEX(FPL_Fixtures_Extract[],MATCH($A618,FPL_Fixtures_Extract[[Player]:[Player]],0),MATCH(FPL_Combined[[#Headers],[Gameweek 19]],FPL_Fixtures_Extract[#Headers],0)),3))</f>
        <v>SOU(H) 2-1</v>
      </c>
      <c r="U618" t="str">
        <f ca="1">IF(RIGHT(FPL_Combined[[#Headers],[Gameweek 20]],2)&lt;$B$622,INDEX(FPL_Results_Extract[Gameweek 20],MATCH($A618,FPL_Results_Extract[[Player]:[Player]],0)),INDEX(Team_Key[[Abbreviation]:[Abbreviation]],MATCH(LEFT(INDEX(FPL_Fixtures_Extract[],MATCH($A618,FPL_Fixtures_Extract[[Player]:[Player]],0),MATCH(FPL_Combined[[#Headers],[Gameweek 20]],FPL_Fixtures_Extract[#Headers],0)),LEN(INDEX(FPL_Fixtures_Extract[],MATCH($A618,FPL_Fixtures_Extract[[Player]:[Player]],0),MATCH(FPL_Combined[[#Headers],[Gameweek 20]],FPL_Fixtures_Extract[#Headers],0)))-4),Team_Key[[Full Name]:[Full Name]],0))&amp;RIGHT(INDEX(FPL_Fixtures_Extract[],MATCH($A618,FPL_Fixtures_Extract[[Player]:[Player]],0),MATCH(FPL_Combined[[#Headers],[Gameweek 20]],FPL_Fixtures_Extract[#Headers],0)),3))</f>
        <v>LIV(H) 2-0</v>
      </c>
      <c r="V618" t="str">
        <f ca="1">IF(RIGHT(FPL_Combined[[#Headers],[Gameweek 21]],2)&lt;$B$622,INDEX(FPL_Results_Extract[Gameweek 21],MATCH($A618,FPL_Results_Extract[[Player]:[Player]],0)),INDEX(Team_Key[[Abbreviation]:[Abbreviation]],MATCH(LEFT(INDEX(FPL_Fixtures_Extract[],MATCH($A618,FPL_Fixtures_Extract[[Player]:[Player]],0),MATCH(FPL_Combined[[#Headers],[Gameweek 21]],FPL_Fixtures_Extract[#Headers],0)),LEN(INDEX(FPL_Fixtures_Extract[],MATCH($A618,FPL_Fixtures_Extract[[Player]:[Player]],0),MATCH(FPL_Combined[[#Headers],[Gameweek 21]],FPL_Fixtures_Extract[#Headers],0)))-4),Team_Key[[Full Name]:[Full Name]],0))&amp;RIGHT(INDEX(FPL_Fixtures_Extract[],MATCH($A618,FPL_Fixtures_Extract[[Player]:[Player]],0),MATCH(FPL_Combined[[#Headers],[Gameweek 21]],FPL_Fixtures_Extract[#Headers],0)),3))</f>
        <v>BOU(A) 3-1</v>
      </c>
      <c r="W618" t="str">
        <f ca="1">IF(RIGHT(FPL_Combined[[#Headers],[Gameweek 22]],2)&lt;$B$622,INDEX(FPL_Results_Extract[Gameweek 22],MATCH($A618,FPL_Results_Extract[[Player]:[Player]],0)),INDEX(Team_Key[[Abbreviation]:[Abbreviation]],MATCH(LEFT(INDEX(FPL_Fixtures_Extract[],MATCH($A618,FPL_Fixtures_Extract[[Player]:[Player]],0),MATCH(FPL_Combined[[#Headers],[Gameweek 22]],FPL_Fixtures_Extract[#Headers],0)),LEN(INDEX(FPL_Fixtures_Extract[],MATCH($A618,FPL_Fixtures_Extract[[Player]:[Player]],0),MATCH(FPL_Combined[[#Headers],[Gameweek 22]],FPL_Fixtures_Extract[#Headers],0)))-4),Team_Key[[Full Name]:[Full Name]],0))&amp;RIGHT(INDEX(FPL_Fixtures_Extract[],MATCH($A618,FPL_Fixtures_Extract[[Player]:[Player]],0),MATCH(FPL_Combined[[#Headers],[Gameweek 22]],FPL_Fixtures_Extract[#Headers],0)),3))</f>
        <v>NEW(A) 1-2</v>
      </c>
      <c r="X618" t="str">
        <f ca="1">IF(RIGHT(FPL_Combined[[#Headers],[Gameweek 23]],2)&lt;$B$622,INDEX(FPL_Results_Extract[Gameweek 23],MATCH($A618,FPL_Results_Extract[[Player]:[Player]],0)),INDEX(Team_Key[[Abbreviation]:[Abbreviation]],MATCH(LEFT(INDEX(FPL_Fixtures_Extract[],MATCH($A618,FPL_Fixtures_Extract[[Player]:[Player]],0),MATCH(FPL_Combined[[#Headers],[Gameweek 23]],FPL_Fixtures_Extract[#Headers],0)),LEN(INDEX(FPL_Fixtures_Extract[],MATCH($A618,FPL_Fixtures_Extract[[Player]:[Player]],0),MATCH(FPL_Combined[[#Headers],[Gameweek 23]],FPL_Fixtures_Extract[#Headers],0)))-4),Team_Key[[Full Name]:[Full Name]],0))&amp;RIGHT(INDEX(FPL_Fixtures_Extract[],MATCH($A618,FPL_Fixtures_Extract[[Player]:[Player]],0),MATCH(FPL_Combined[[#Headers],[Gameweek 23]],FPL_Fixtures_Extract[#Headers],0)),3))</f>
        <v>MCI(H) 2-2</v>
      </c>
      <c r="Y618" t="str">
        <f ca="1">IF(RIGHT(FPL_Combined[[#Headers],[Gameweek 24]],2)&lt;$B$622,INDEX(FPL_Results_Extract[Team],MATCH($A618,FPL_Results_Extract[[Player]:[Player]],0)),INDEX(Team_Key[[Abbreviation]:[Abbreviation]],MATCH(LEFT(INDEX(FPL_Fixtures_Extract[],MATCH($A618,FPL_Fixtures_Extract[[Player]:[Player]],0),MATCH(FPL_Combined[[#Headers],[Gameweek 24]],FPL_Fixtures_Extract[#Headers],0)),LEN(INDEX(FPL_Fixtures_Extract[],MATCH($A618,FPL_Fixtures_Extract[[Player]:[Player]],0),MATCH(FPL_Combined[[#Headers],[Gameweek 24]],FPL_Fixtures_Extract[#Headers],0)))-4),Team_Key[[Full Name]:[Full Name]],0))&amp;RIGHT(INDEX(FPL_Fixtures_Extract[],MATCH($A618,FPL_Fixtures_Extract[[Player]:[Player]],0),MATCH(FPL_Combined[[#Headers],[Gameweek 24]],FPL_Fixtures_Extract[#Headers],0)),3))</f>
        <v>WHU</v>
      </c>
      <c r="Z618" t="str">
        <f ca="1">IF(RIGHT(FPL_Combined[[#Headers],[Gameweek 25]],2)&lt;$B$622,INDEX(FPL_Results_Extract[Player],MATCH($A618,FPL_Results_Extract[[Player]:[Player]],0)),INDEX(Team_Key[[Abbreviation]:[Abbreviation]],MATCH(LEFT(INDEX(FPL_Fixtures_Extract[],MATCH($A618,FPL_Fixtures_Extract[[Player]:[Player]],0),MATCH(FPL_Combined[[#Headers],[Gameweek 25]],FPL_Fixtures_Extract[#Headers],0)),LEN(INDEX(FPL_Fixtures_Extract[],MATCH($A618,FPL_Fixtures_Extract[[Player]:[Player]],0),MATCH(FPL_Combined[[#Headers],[Gameweek 25]],FPL_Fixtures_Extract[#Headers],0)))-4),Team_Key[[Full Name]:[Full Name]],0))&amp;RIGHT(INDEX(FPL_Fixtures_Extract[],MATCH($A618,FPL_Fixtures_Extract[[Player]:[Player]],0),MATCH(FPL_Combined[[#Headers],[Gameweek 25]],FPL_Fixtures_Extract[#Headers],0)),3))</f>
        <v>Zárate</v>
      </c>
      <c r="AA618" t="str">
        <f ca="1">IF(RIGHT(FPL_Combined[[#Headers],[Gameweek 26]],2)&lt;$B$622,INDEX(FPL_Results_Extract[Gameweek 01],MATCH($A618,FPL_Results_Extract[[Player]:[Player]],0)),INDEX(Team_Key[[Abbreviation]:[Abbreviation]],MATCH(LEFT(INDEX(FPL_Fixtures_Extract[],MATCH($A618,FPL_Fixtures_Extract[[Player]:[Player]],0),MATCH(FPL_Combined[[#Headers],[Gameweek 26]],FPL_Fixtures_Extract[#Headers],0)),LEN(INDEX(FPL_Fixtures_Extract[],MATCH($A618,FPL_Fixtures_Extract[[Player]:[Player]],0),MATCH(FPL_Combined[[#Headers],[Gameweek 26]],FPL_Fixtures_Extract[#Headers],0)))-4),Team_Key[[Full Name]:[Full Name]],0))&amp;RIGHT(INDEX(FPL_Fixtures_Extract[],MATCH($A618,FPL_Fixtures_Extract[[Player]:[Player]],0),MATCH(FPL_Combined[[#Headers],[Gameweek 26]],FPL_Fixtures_Extract[#Headers],0)),3))</f>
        <v>ARS(A) 2-0</v>
      </c>
      <c r="AB618" t="str">
        <f ca="1">IF(RIGHT(FPL_Combined[[#Headers],[Gameweek 27]],2)&lt;$B$622,INDEX(FPL_Results_Extract[Gameweek 02],MATCH($A618,FPL_Results_Extract[[Player]:[Player]],0)),INDEX(Team_Key[[Abbreviation]:[Abbreviation]],MATCH(LEFT(INDEX(FPL_Fixtures_Extract[],MATCH($A618,FPL_Fixtures_Extract[[Player]:[Player]],0),MATCH(FPL_Combined[[#Headers],[Gameweek 27]],FPL_Fixtures_Extract[#Headers],0)),LEN(INDEX(FPL_Fixtures_Extract[],MATCH($A618,FPL_Fixtures_Extract[[Player]:[Player]],0),MATCH(FPL_Combined[[#Headers],[Gameweek 27]],FPL_Fixtures_Extract[#Headers],0)))-4),Team_Key[[Full Name]:[Full Name]],0))&amp;RIGHT(INDEX(FPL_Fixtures_Extract[],MATCH($A618,FPL_Fixtures_Extract[[Player]:[Player]],0),MATCH(FPL_Combined[[#Headers],[Gameweek 27]],FPL_Fixtures_Extract[#Headers],0)),3))</f>
        <v>LEI(H) 1-2</v>
      </c>
      <c r="AC618" t="str">
        <f ca="1">IF(RIGHT(FPL_Combined[[#Headers],[Gameweek 28]],2)&lt;$B$622,INDEX(FPL_Results_Extract[Gameweek 03],MATCH($A618,FPL_Results_Extract[[Player]:[Player]],0)),INDEX(Team_Key[[Abbreviation]:[Abbreviation]],MATCH(LEFT(INDEX(FPL_Fixtures_Extract[],MATCH($A618,FPL_Fixtures_Extract[[Player]:[Player]],0),MATCH(FPL_Combined[[#Headers],[Gameweek 28]],FPL_Fixtures_Extract[#Headers],0)),LEN(INDEX(FPL_Fixtures_Extract[],MATCH($A618,FPL_Fixtures_Extract[[Player]:[Player]],0),MATCH(FPL_Combined[[#Headers],[Gameweek 28]],FPL_Fixtures_Extract[#Headers],0)))-4),Team_Key[[Full Name]:[Full Name]],0))&amp;RIGHT(INDEX(FPL_Fixtures_Extract[],MATCH($A618,FPL_Fixtures_Extract[[Player]:[Player]],0),MATCH(FPL_Combined[[#Headers],[Gameweek 28]],FPL_Fixtures_Extract[#Headers],0)),3))</f>
        <v>BOU(H) 3-4</v>
      </c>
      <c r="AD618" t="str">
        <f ca="1">IF(RIGHT(FPL_Combined[[#Headers],[Gameweek 29]],2)&lt;$B$622,INDEX(FPL_Results_Extract[Gameweek 04],MATCH($A618,FPL_Results_Extract[[Player]:[Player]],0)),INDEX(Team_Key[[Abbreviation]:[Abbreviation]],MATCH(LEFT(INDEX(FPL_Fixtures_Extract[],MATCH($A618,FPL_Fixtures_Extract[[Player]:[Player]],0),MATCH(FPL_Combined[[#Headers],[Gameweek 29]],FPL_Fixtures_Extract[#Headers],0)),LEN(INDEX(FPL_Fixtures_Extract[],MATCH($A618,FPL_Fixtures_Extract[[Player]:[Player]],0),MATCH(FPL_Combined[[#Headers],[Gameweek 29]],FPL_Fixtures_Extract[#Headers],0)))-4),Team_Key[[Full Name]:[Full Name]],0))&amp;RIGHT(INDEX(FPL_Fixtures_Extract[],MATCH($A618,FPL_Fixtures_Extract[[Player]:[Player]],0),MATCH(FPL_Combined[[#Headers],[Gameweek 29]],FPL_Fixtures_Extract[#Headers],0)),3))</f>
        <v>EVE(A)</v>
      </c>
      <c r="AE618" t="e">
        <f ca="1">IF(RIGHT(FPL_Combined[[#Headers],[Gameweek 30]],2)&lt;$B$622,INDEX(FPL_Results_Extract[Gameweek 05],MATCH($A618,FPL_Results_Extract[[Player]:[Player]],0)),INDEX(Team_Key[[Abbreviation]:[Abbreviation]],MATCH(LEFT(INDEX(FPL_Fixtures_Extract[],MATCH($A618,FPL_Fixtures_Extract[[Player]:[Player]],0),MATCH(FPL_Combined[[#Headers],[Gameweek 30]],FPL_Fixtures_Extract[#Headers],0)),LEN(INDEX(FPL_Fixtures_Extract[],MATCH($A618,FPL_Fixtures_Extract[[Player]:[Player]],0),MATCH(FPL_Combined[[#Headers],[Gameweek 30]],FPL_Fixtures_Extract[#Headers],0)))-4),Team_Key[[Full Name]:[Full Name]],0))&amp;RIGHT(INDEX(FPL_Fixtures_Extract[],MATCH($A618,FPL_Fixtures_Extract[[Player]:[Player]],0),MATCH(FPL_Combined[[#Headers],[Gameweek 30]],FPL_Fixtures_Extract[#Headers],0)),3))</f>
        <v>#VALUE!</v>
      </c>
      <c r="AF618" t="str">
        <f ca="1">IF(RIGHT(FPL_Combined[[#Headers],[Gameweek 31]],2)&lt;$B$622,INDEX(FPL_Results_Extract[Gameweek 06],MATCH($A618,FPL_Results_Extract[[Player]:[Player]],0)),INDEX(Team_Key[[Abbreviation]:[Abbreviation]],MATCH(LEFT(INDEX(FPL_Fixtures_Extract[],MATCH($A618,FPL_Fixtures_Extract[[Player]:[Player]],0),MATCH(FPL_Combined[[#Headers],[Gameweek 31]],FPL_Fixtures_Extract[#Headers],0)),LEN(INDEX(FPL_Fixtures_Extract[],MATCH($A618,FPL_Fixtures_Extract[[Player]:[Player]],0),MATCH(FPL_Combined[[#Headers],[Gameweek 31]],FPL_Fixtures_Extract[#Headers],0)))-4),Team_Key[[Full Name]:[Full Name]],0))&amp;RIGHT(INDEX(FPL_Fixtures_Extract[],MATCH($A618,FPL_Fixtures_Extract[[Player]:[Player]],0),MATCH(FPL_Combined[[#Headers],[Gameweek 31]],FPL_Fixtures_Extract[#Headers],0)),3))</f>
        <v>CHE(A)</v>
      </c>
      <c r="AG618" t="str">
        <f ca="1">IF(RIGHT(FPL_Combined[[#Headers],[Gameweek 32]],2)&lt;$B$622,INDEX(FPL_Results_Extract[Gameweek 07],MATCH($A618,FPL_Results_Extract[[Player]:[Player]],0)),INDEX(Team_Key[[Abbreviation]:[Abbreviation]],MATCH(LEFT(INDEX(FPL_Fixtures_Extract[],MATCH($A618,FPL_Fixtures_Extract[[Player]:[Player]],0),MATCH(FPL_Combined[[#Headers],[Gameweek 32]],FPL_Fixtures_Extract[#Headers],0)),LEN(INDEX(FPL_Fixtures_Extract[],MATCH($A618,FPL_Fixtures_Extract[[Player]:[Player]],0),MATCH(FPL_Combined[[#Headers],[Gameweek 32]],FPL_Fixtures_Extract[#Headers],0)))-4),Team_Key[[Full Name]:[Full Name]],0))&amp;RIGHT(INDEX(FPL_Fixtures_Extract[],MATCH($A618,FPL_Fixtures_Extract[[Player]:[Player]],0),MATCH(FPL_Combined[[#Headers],[Gameweek 32]],FPL_Fixtures_Extract[#Headers],0)),3))</f>
        <v>CRY(H)</v>
      </c>
      <c r="AH618" t="str">
        <f ca="1">IF(RIGHT(FPL_Combined[[#Headers],[Gameweek 33]],2)&lt;$B$622,INDEX(FPL_Results_Extract[Gameweek 08],MATCH($A618,FPL_Results_Extract[[Player]:[Player]],0)),INDEX(Team_Key[[Abbreviation]:[Abbreviation]],MATCH(LEFT(INDEX(FPL_Fixtures_Extract[],MATCH($A618,FPL_Fixtures_Extract[[Player]:[Player]],0),MATCH(FPL_Combined[[#Headers],[Gameweek 33]],FPL_Fixtures_Extract[#Headers],0)),LEN(INDEX(FPL_Fixtures_Extract[],MATCH($A618,FPL_Fixtures_Extract[[Player]:[Player]],0),MATCH(FPL_Combined[[#Headers],[Gameweek 33]],FPL_Fixtures_Extract[#Headers],0)))-4),Team_Key[[Full Name]:[Full Name]],0))&amp;RIGHT(INDEX(FPL_Fixtures_Extract[],MATCH($A618,FPL_Fixtures_Extract[[Player]:[Player]],0),MATCH(FPL_Combined[[#Headers],[Gameweek 33]],FPL_Fixtures_Extract[#Headers],0)),3))</f>
        <v>ARS(H)</v>
      </c>
      <c r="AI618" t="str">
        <f ca="1">IF(RIGHT(FPL_Combined[[#Headers],[Gameweek 34]],2)&lt;$B$622,INDEX(FPL_Results_Extract[Gameweek 09],MATCH($A618,FPL_Results_Extract[[Player]:[Player]],0)),INDEX(Team_Key[[Abbreviation]:[Abbreviation]],MATCH(LEFT(INDEX(FPL_Fixtures_Extract[],MATCH($A618,FPL_Fixtures_Extract[[Player]:[Player]],0),MATCH(FPL_Combined[[#Headers],[Gameweek 34]],FPL_Fixtures_Extract[#Headers],0)),LEN(INDEX(FPL_Fixtures_Extract[],MATCH($A618,FPL_Fixtures_Extract[[Player]:[Player]],0),MATCH(FPL_Combined[[#Headers],[Gameweek 34]],FPL_Fixtures_Extract[#Headers],0)))-4),Team_Key[[Full Name]:[Full Name]],0))&amp;RIGHT(INDEX(FPL_Fixtures_Extract[],MATCH($A618,FPL_Fixtures_Extract[[Player]:[Player]],0),MATCH(FPL_Combined[[#Headers],[Gameweek 34]],FPL_Fixtures_Extract[#Headers],0)),3))</f>
        <v>LEI(A)</v>
      </c>
      <c r="AJ618" t="e">
        <f ca="1">IF(RIGHT(FPL_Combined[[#Headers],[Gameweek 35]],2)&lt;$B$622,INDEX(FPL_Results_Extract[Gameweek 10],MATCH($A618,FPL_Results_Extract[[Player]:[Player]],0)),INDEX(Team_Key[[Abbreviation]:[Abbreviation]],MATCH(LEFT(INDEX(FPL_Fixtures_Extract[],MATCH($A618,FPL_Fixtures_Extract[[Player]:[Player]],0),MATCH(FPL_Combined[[#Headers],[Gameweek 35]],FPL_Fixtures_Extract[#Headers],0)),LEN(INDEX(FPL_Fixtures_Extract[],MATCH($A618,FPL_Fixtures_Extract[[Player]:[Player]],0),MATCH(FPL_Combined[[#Headers],[Gameweek 35]],FPL_Fixtures_Extract[#Headers],0)))-4),Team_Key[[Full Name]:[Full Name]],0))&amp;RIGHT(INDEX(FPL_Fixtures_Extract[],MATCH($A618,FPL_Fixtures_Extract[[Player]:[Player]],0),MATCH(FPL_Combined[[#Headers],[Gameweek 35]],FPL_Fixtures_Extract[#Headers],0)),3))</f>
        <v>#VALUE!</v>
      </c>
      <c r="AK618" t="str">
        <f ca="1">IF(RIGHT(FPL_Combined[[#Headers],[Gameweek 36]],2)&lt;$B$622,INDEX(FPL_Results_Extract[Gameweek 11],MATCH($A618,FPL_Results_Extract[[Player]:[Player]],0)),INDEX(Team_Key[[Abbreviation]:[Abbreviation]],MATCH(LEFT(INDEX(FPL_Fixtures_Extract[],MATCH($A618,FPL_Fixtures_Extract[[Player]:[Player]],0),MATCH(FPL_Combined[[#Headers],[Gameweek 36]],FPL_Fixtures_Extract[#Headers],0)),LEN(INDEX(FPL_Fixtures_Extract[],MATCH($A618,FPL_Fixtures_Extract[[Player]:[Player]],0),MATCH(FPL_Combined[[#Headers],[Gameweek 36]],FPL_Fixtures_Extract[#Headers],0)))-4),Team_Key[[Full Name]:[Full Name]],0))&amp;RIGHT(INDEX(FPL_Fixtures_Extract[],MATCH($A618,FPL_Fixtures_Extract[[Player]:[Player]],0),MATCH(FPL_Combined[[#Headers],[Gameweek 36]],FPL_Fixtures_Extract[#Headers],0)),3))</f>
        <v>WBA(A)</v>
      </c>
      <c r="AL618" t="str">
        <f ca="1">IF(RIGHT(FPL_Combined[[#Headers],[Gameweek 37]],2)&lt;$B$622,INDEX(FPL_Results_Extract[Gameweek 12],MATCH($A618,FPL_Results_Extract[[Player]:[Player]],0)),INDEX(Team_Key[[Abbreviation]:[Abbreviation]],MATCH(LEFT(INDEX(FPL_Fixtures_Extract[],MATCH($A618,FPL_Fixtures_Extract[[Player]:[Player]],0),MATCH(FPL_Combined[[#Headers],[Gameweek 37]],FPL_Fixtures_Extract[#Headers],0)),LEN(INDEX(FPL_Fixtures_Extract[],MATCH($A618,FPL_Fixtures_Extract[[Player]:[Player]],0),MATCH(FPL_Combined[[#Headers],[Gameweek 37]],FPL_Fixtures_Extract[#Headers],0)))-4),Team_Key[[Full Name]:[Full Name]],0))&amp;RIGHT(INDEX(FPL_Fixtures_Extract[],MATCH($A618,FPL_Fixtures_Extract[[Player]:[Player]],0),MATCH(FPL_Combined[[#Headers],[Gameweek 37]],FPL_Fixtures_Extract[#Headers],0)),3))</f>
        <v>SWA(H)</v>
      </c>
      <c r="AM618" t="str">
        <f ca="1">IF(RIGHT(FPL_Combined[[#Headers],[Gameweek 38]],2)&lt;$B$622,INDEX(FPL_Results_Extract[Gameweek 13],MATCH($A618,FPL_Results_Extract[[Player]:[Player]],0)),INDEX(Team_Key[[Abbreviation]:[Abbreviation]],MATCH(LEFT(INDEX(FPL_Fixtures_Extract[],MATCH($A618,FPL_Fixtures_Extract[[Player]:[Player]],0),MATCH(FPL_Combined[[#Headers],[Gameweek 38]],FPL_Fixtures_Extract[#Headers],0)),LEN(INDEX(FPL_Fixtures_Extract[],MATCH($A618,FPL_Fixtures_Extract[[Player]:[Player]],0),MATCH(FPL_Combined[[#Headers],[Gameweek 38]],FPL_Fixtures_Extract[#Headers],0)))-4),Team_Key[[Full Name]:[Full Name]],0))&amp;RIGHT(INDEX(FPL_Fixtures_Extract[],MATCH($A618,FPL_Fixtures_Extract[[Player]:[Player]],0),MATCH(FPL_Combined[[#Headers],[Gameweek 38]],FPL_Fixtures_Extract[#Headers],0)),3))</f>
        <v>STK(A)</v>
      </c>
    </row>
    <row r="619" spans="1:39" x14ac:dyDescent="0.45">
      <c r="A619" t="s">
        <v>505</v>
      </c>
      <c r="B619" t="str">
        <f ca="1">IF(RIGHT(FPL_Combined[[#Headers],[Gameweek 01]],2)&lt;$B$622,INDEX(FPL_Results_Extract[Gameweek 01],MATCH($A619,FPL_Results_Extract[[Player]:[Player]],0)),INDEX(Team_Key[[Abbreviation]:[Abbreviation]],MATCH(LEFT(INDEX(FPL_Fixtures_Extract[],MATCH($A619,FPL_Fixtures_Extract[[Player]:[Player]],0),MATCH(FPL_Combined[[#Headers],[Gameweek 01]],FPL_Fixtures_Extract[#Headers],0)),LEN(INDEX(FPL_Fixtures_Extract[],MATCH($A619,FPL_Fixtures_Extract[[Player]:[Player]],0),MATCH(FPL_Combined[[#Headers],[Gameweek 01]],FPL_Fixtures_Extract[#Headers],0)))-4),Team_Key[[Full Name]:[Full Name]],0))&amp;RIGHT(INDEX(FPL_Fixtures_Extract[],MATCH($A619,FPL_Fixtures_Extract[[Player]:[Player]],0),MATCH(FPL_Combined[[#Headers],[Gameweek 01]],FPL_Fixtures_Extract[#Headers],0)),3))</f>
        <v>WHU(H) 0-2</v>
      </c>
      <c r="C619" t="str">
        <f ca="1">IF(RIGHT(FPL_Combined[[#Headers],[Gameweek 02]],2)&lt;$B$622,INDEX(FPL_Results_Extract[Gameweek 02],MATCH($A619,FPL_Results_Extract[[Player]:[Player]],0)),INDEX(Team_Key[[Abbreviation]:[Abbreviation]],MATCH(LEFT(INDEX(FPL_Fixtures_Extract[],MATCH($A619,FPL_Fixtures_Extract[[Player]:[Player]],0),MATCH(FPL_Combined[[#Headers],[Gameweek 02]],FPL_Fixtures_Extract[#Headers],0)),LEN(INDEX(FPL_Fixtures_Extract[],MATCH($A619,FPL_Fixtures_Extract[[Player]:[Player]],0),MATCH(FPL_Combined[[#Headers],[Gameweek 02]],FPL_Fixtures_Extract[#Headers],0)))-4),Team_Key[[Full Name]:[Full Name]],0))&amp;RIGHT(INDEX(FPL_Fixtures_Extract[],MATCH($A619,FPL_Fixtures_Extract[[Player]:[Player]],0),MATCH(FPL_Combined[[#Headers],[Gameweek 02]],FPL_Fixtures_Extract[#Headers],0)),3))</f>
        <v>CRY(A) 2-1</v>
      </c>
      <c r="D619" t="str">
        <f ca="1">IF(RIGHT(FPL_Combined[[#Headers],[Gameweek 03]],2)&lt;$B$622,INDEX(FPL_Results_Extract[Gameweek 03],MATCH($A619,FPL_Results_Extract[[Player]:[Player]],0)),INDEX(Team_Key[[Abbreviation]:[Abbreviation]],MATCH(LEFT(INDEX(FPL_Fixtures_Extract[],MATCH($A619,FPL_Fixtures_Extract[[Player]:[Player]],0),MATCH(FPL_Combined[[#Headers],[Gameweek 03]],FPL_Fixtures_Extract[#Headers],0)),LEN(INDEX(FPL_Fixtures_Extract[],MATCH($A619,FPL_Fixtures_Extract[[Player]:[Player]],0),MATCH(FPL_Combined[[#Headers],[Gameweek 03]],FPL_Fixtures_Extract[#Headers],0)))-4),Team_Key[[Full Name]:[Full Name]],0))&amp;RIGHT(INDEX(FPL_Fixtures_Extract[],MATCH($A619,FPL_Fixtures_Extract[[Player]:[Player]],0),MATCH(FPL_Combined[[#Headers],[Gameweek 03]],FPL_Fixtures_Extract[#Headers],0)),3))</f>
        <v>LIV(H) 0-0</v>
      </c>
      <c r="E619" t="str">
        <f ca="1">IF(RIGHT(FPL_Combined[[#Headers],[Gameweek 04]],2)&lt;$B$622,INDEX(FPL_Results_Extract[Gameweek 04],MATCH($A619,FPL_Results_Extract[[Player]:[Player]],0)),INDEX(Team_Key[[Abbreviation]:[Abbreviation]],MATCH(LEFT(INDEX(FPL_Fixtures_Extract[],MATCH($A619,FPL_Fixtures_Extract[[Player]:[Player]],0),MATCH(FPL_Combined[[#Headers],[Gameweek 04]],FPL_Fixtures_Extract[#Headers],0)),LEN(INDEX(FPL_Fixtures_Extract[],MATCH($A619,FPL_Fixtures_Extract[[Player]:[Player]],0),MATCH(FPL_Combined[[#Headers],[Gameweek 04]],FPL_Fixtures_Extract[#Headers],0)))-4),Team_Key[[Full Name]:[Full Name]],0))&amp;RIGHT(INDEX(FPL_Fixtures_Extract[],MATCH($A619,FPL_Fixtures_Extract[[Player]:[Player]],0),MATCH(FPL_Combined[[#Headers],[Gameweek 04]],FPL_Fixtures_Extract[#Headers],0)),3))</f>
        <v>NEW(A) 1-0</v>
      </c>
      <c r="F619" t="str">
        <f ca="1">IF(RIGHT(FPL_Combined[[#Headers],[Gameweek 05]],2)&lt;$B$622,INDEX(FPL_Results_Extract[Gameweek 05],MATCH($A619,FPL_Results_Extract[[Player]:[Player]],0)),INDEX(Team_Key[[Abbreviation]:[Abbreviation]],MATCH(LEFT(INDEX(FPL_Fixtures_Extract[],MATCH($A619,FPL_Fixtures_Extract[[Player]:[Player]],0),MATCH(FPL_Combined[[#Headers],[Gameweek 05]],FPL_Fixtures_Extract[#Headers],0)),LEN(INDEX(FPL_Fixtures_Extract[],MATCH($A619,FPL_Fixtures_Extract[[Player]:[Player]],0),MATCH(FPL_Combined[[#Headers],[Gameweek 05]],FPL_Fixtures_Extract[#Headers],0)))-4),Team_Key[[Full Name]:[Full Name]],0))&amp;RIGHT(INDEX(FPL_Fixtures_Extract[],MATCH($A619,FPL_Fixtures_Extract[[Player]:[Player]],0),MATCH(FPL_Combined[[#Headers],[Gameweek 05]],FPL_Fixtures_Extract[#Headers],0)),3))</f>
        <v>STK(H) 2-0</v>
      </c>
      <c r="G619" t="str">
        <f ca="1">IF(RIGHT(FPL_Combined[[#Headers],[Gameweek 06]],2)&lt;$B$622,INDEX(FPL_Results_Extract[Gameweek 06],MATCH($A619,FPL_Results_Extract[[Player]:[Player]],0)),INDEX(Team_Key[[Abbreviation]:[Abbreviation]],MATCH(LEFT(INDEX(FPL_Fixtures_Extract[],MATCH($A619,FPL_Fixtures_Extract[[Player]:[Player]],0),MATCH(FPL_Combined[[#Headers],[Gameweek 06]],FPL_Fixtures_Extract[#Headers],0)),LEN(INDEX(FPL_Fixtures_Extract[],MATCH($A619,FPL_Fixtures_Extract[[Player]:[Player]],0),MATCH(FPL_Combined[[#Headers],[Gameweek 06]],FPL_Fixtures_Extract[#Headers],0)))-4),Team_Key[[Full Name]:[Full Name]],0))&amp;RIGHT(INDEX(FPL_Fixtures_Extract[],MATCH($A619,FPL_Fixtures_Extract[[Player]:[Player]],0),MATCH(FPL_Combined[[#Headers],[Gameweek 06]],FPL_Fixtures_Extract[#Headers],0)),3))</f>
        <v>CHE(A) 0-2</v>
      </c>
      <c r="H619" t="str">
        <f ca="1">IF(RIGHT(FPL_Combined[[#Headers],[Gameweek 07]],2)&lt;$B$622,INDEX(FPL_Results_Extract[Gameweek 07],MATCH($A619,FPL_Results_Extract[[Player]:[Player]],0)),INDEX(Team_Key[[Abbreviation]:[Abbreviation]],MATCH(LEFT(INDEX(FPL_Fixtures_Extract[],MATCH($A619,FPL_Fixtures_Extract[[Player]:[Player]],0),MATCH(FPL_Combined[[#Headers],[Gameweek 07]],FPL_Fixtures_Extract[#Headers],0)),LEN(INDEX(FPL_Fixtures_Extract[],MATCH($A619,FPL_Fixtures_Extract[[Player]:[Player]],0),MATCH(FPL_Combined[[#Headers],[Gameweek 07]],FPL_Fixtures_Extract[#Headers],0)))-4),Team_Key[[Full Name]:[Full Name]],0))&amp;RIGHT(INDEX(FPL_Fixtures_Extract[],MATCH($A619,FPL_Fixtures_Extract[[Player]:[Player]],0),MATCH(FPL_Combined[[#Headers],[Gameweek 07]],FPL_Fixtures_Extract[#Headers],0)),3))</f>
        <v>LEI(A) 5-2</v>
      </c>
      <c r="I619" t="str">
        <f ca="1">IF(RIGHT(FPL_Combined[[#Headers],[Gameweek 08]],2)&lt;$B$622,INDEX(FPL_Results_Extract[Gameweek 08],MATCH($A619,FPL_Results_Extract[[Player]:[Player]],0)),INDEX(Team_Key[[Abbreviation]:[Abbreviation]],MATCH(LEFT(INDEX(FPL_Fixtures_Extract[],MATCH($A619,FPL_Fixtures_Extract[[Player]:[Player]],0),MATCH(FPL_Combined[[#Headers],[Gameweek 08]],FPL_Fixtures_Extract[#Headers],0)),LEN(INDEX(FPL_Fixtures_Extract[],MATCH($A619,FPL_Fixtures_Extract[[Player]:[Player]],0),MATCH(FPL_Combined[[#Headers],[Gameweek 08]],FPL_Fixtures_Extract[#Headers],0)))-4),Team_Key[[Full Name]:[Full Name]],0))&amp;RIGHT(INDEX(FPL_Fixtures_Extract[],MATCH($A619,FPL_Fixtures_Extract[[Player]:[Player]],0),MATCH(FPL_Combined[[#Headers],[Gameweek 08]],FPL_Fixtures_Extract[#Headers],0)),3))</f>
        <v>MUN(H) 3-0</v>
      </c>
      <c r="J619" t="str">
        <f ca="1">IF(RIGHT(FPL_Combined[[#Headers],[Gameweek 09]],2)&lt;$B$622,INDEX(FPL_Results_Extract[Gameweek 09],MATCH($A619,FPL_Results_Extract[[Player]:[Player]],0)),INDEX(Team_Key[[Abbreviation]:[Abbreviation]],MATCH(LEFT(INDEX(FPL_Fixtures_Extract[],MATCH($A619,FPL_Fixtures_Extract[[Player]:[Player]],0),MATCH(FPL_Combined[[#Headers],[Gameweek 09]],FPL_Fixtures_Extract[#Headers],0)),LEN(INDEX(FPL_Fixtures_Extract[],MATCH($A619,FPL_Fixtures_Extract[[Player]:[Player]],0),MATCH(FPL_Combined[[#Headers],[Gameweek 09]],FPL_Fixtures_Extract[#Headers],0)))-4),Team_Key[[Full Name]:[Full Name]],0))&amp;RIGHT(INDEX(FPL_Fixtures_Extract[],MATCH($A619,FPL_Fixtures_Extract[[Player]:[Player]],0),MATCH(FPL_Combined[[#Headers],[Gameweek 09]],FPL_Fixtures_Extract[#Headers],0)),3))</f>
        <v>WAT(A) 3-0</v>
      </c>
      <c r="K619" t="str">
        <f ca="1">IF(RIGHT(FPL_Combined[[#Headers],[Gameweek 10]],2)&lt;$B$622,INDEX(FPL_Results_Extract[Gameweek 10],MATCH($A619,FPL_Results_Extract[[Player]:[Player]],0)),INDEX(Team_Key[[Abbreviation]:[Abbreviation]],MATCH(LEFT(INDEX(FPL_Fixtures_Extract[],MATCH($A619,FPL_Fixtures_Extract[[Player]:[Player]],0),MATCH(FPL_Combined[[#Headers],[Gameweek 10]],FPL_Fixtures_Extract[#Headers],0)),LEN(INDEX(FPL_Fixtures_Extract[],MATCH($A619,FPL_Fixtures_Extract[[Player]:[Player]],0),MATCH(FPL_Combined[[#Headers],[Gameweek 10]],FPL_Fixtures_Extract[#Headers],0)))-4),Team_Key[[Full Name]:[Full Name]],0))&amp;RIGHT(INDEX(FPL_Fixtures_Extract[],MATCH($A619,FPL_Fixtures_Extract[[Player]:[Player]],0),MATCH(FPL_Combined[[#Headers],[Gameweek 10]],FPL_Fixtures_Extract[#Headers],0)),3))</f>
        <v>EVE(H) 2-1</v>
      </c>
      <c r="L619" t="str">
        <f ca="1">IF(RIGHT(FPL_Combined[[#Headers],[Gameweek 11]],2)&lt;$B$622,INDEX(FPL_Results_Extract[Gameweek 11],MATCH($A619,FPL_Results_Extract[[Player]:[Player]],0)),INDEX(Team_Key[[Abbreviation]:[Abbreviation]],MATCH(LEFT(INDEX(FPL_Fixtures_Extract[],MATCH($A619,FPL_Fixtures_Extract[[Player]:[Player]],0),MATCH(FPL_Combined[[#Headers],[Gameweek 11]],FPL_Fixtures_Extract[#Headers],0)),LEN(INDEX(FPL_Fixtures_Extract[],MATCH($A619,FPL_Fixtures_Extract[[Player]:[Player]],0),MATCH(FPL_Combined[[#Headers],[Gameweek 11]],FPL_Fixtures_Extract[#Headers],0)))-4),Team_Key[[Full Name]:[Full Name]],0))&amp;RIGHT(INDEX(FPL_Fixtures_Extract[],MATCH($A619,FPL_Fixtures_Extract[[Player]:[Player]],0),MATCH(FPL_Combined[[#Headers],[Gameweek 11]],FPL_Fixtures_Extract[#Headers],0)),3))</f>
        <v>SWA(A) 3-0</v>
      </c>
      <c r="M619" t="str">
        <f ca="1">IF(RIGHT(FPL_Combined[[#Headers],[Gameweek 12]],2)&lt;$B$622,INDEX(FPL_Results_Extract[Gameweek 12],MATCH($A619,FPL_Results_Extract[[Player]:[Player]],0)),INDEX(Team_Key[[Abbreviation]:[Abbreviation]],MATCH(LEFT(INDEX(FPL_Fixtures_Extract[],MATCH($A619,FPL_Fixtures_Extract[[Player]:[Player]],0),MATCH(FPL_Combined[[#Headers],[Gameweek 12]],FPL_Fixtures_Extract[#Headers],0)),LEN(INDEX(FPL_Fixtures_Extract[],MATCH($A619,FPL_Fixtures_Extract[[Player]:[Player]],0),MATCH(FPL_Combined[[#Headers],[Gameweek 12]],FPL_Fixtures_Extract[#Headers],0)))-4),Team_Key[[Full Name]:[Full Name]],0))&amp;RIGHT(INDEX(FPL_Fixtures_Extract[],MATCH($A619,FPL_Fixtures_Extract[[Player]:[Player]],0),MATCH(FPL_Combined[[#Headers],[Gameweek 12]],FPL_Fixtures_Extract[#Headers],0)),3))</f>
        <v>TOT(H) 1-1</v>
      </c>
      <c r="N619" t="str">
        <f ca="1">IF(RIGHT(FPL_Combined[[#Headers],[Gameweek 13]],2)&lt;$B$622,INDEX(FPL_Results_Extract[Gameweek 13],MATCH($A619,FPL_Results_Extract[[Player]:[Player]],0)),INDEX(Team_Key[[Abbreviation]:[Abbreviation]],MATCH(LEFT(INDEX(FPL_Fixtures_Extract[],MATCH($A619,FPL_Fixtures_Extract[[Player]:[Player]],0),MATCH(FPL_Combined[[#Headers],[Gameweek 13]],FPL_Fixtures_Extract[#Headers],0)),LEN(INDEX(FPL_Fixtures_Extract[],MATCH($A619,FPL_Fixtures_Extract[[Player]:[Player]],0),MATCH(FPL_Combined[[#Headers],[Gameweek 13]],FPL_Fixtures_Extract[#Headers],0)))-4),Team_Key[[Full Name]:[Full Name]],0))&amp;RIGHT(INDEX(FPL_Fixtures_Extract[],MATCH($A619,FPL_Fixtures_Extract[[Player]:[Player]],0),MATCH(FPL_Combined[[#Headers],[Gameweek 13]],FPL_Fixtures_Extract[#Headers],0)),3))</f>
        <v>WBA(A) 1-2</v>
      </c>
      <c r="O619" t="str">
        <f ca="1">IF(RIGHT(FPL_Combined[[#Headers],[Gameweek 14]],2)&lt;$B$622,INDEX(FPL_Results_Extract[Gameweek 14],MATCH($A619,FPL_Results_Extract[[Player]:[Player]],0)),INDEX(Team_Key[[Abbreviation]:[Abbreviation]],MATCH(LEFT(INDEX(FPL_Fixtures_Extract[],MATCH($A619,FPL_Fixtures_Extract[[Player]:[Player]],0),MATCH(FPL_Combined[[#Headers],[Gameweek 14]],FPL_Fixtures_Extract[#Headers],0)),LEN(INDEX(FPL_Fixtures_Extract[],MATCH($A619,FPL_Fixtures_Extract[[Player]:[Player]],0),MATCH(FPL_Combined[[#Headers],[Gameweek 14]],FPL_Fixtures_Extract[#Headers],0)))-4),Team_Key[[Full Name]:[Full Name]],0))&amp;RIGHT(INDEX(FPL_Fixtures_Extract[],MATCH($A619,FPL_Fixtures_Extract[[Player]:[Player]],0),MATCH(FPL_Combined[[#Headers],[Gameweek 14]],FPL_Fixtures_Extract[#Headers],0)),3))</f>
        <v>NOR(A) 1-1</v>
      </c>
      <c r="P619" t="str">
        <f ca="1">IF(RIGHT(FPL_Combined[[#Headers],[Gameweek 15]],2)&lt;$B$622,INDEX(FPL_Results_Extract[Gameweek 15],MATCH($A619,FPL_Results_Extract[[Player]:[Player]],0)),INDEX(Team_Key[[Abbreviation]:[Abbreviation]],MATCH(LEFT(INDEX(FPL_Fixtures_Extract[],MATCH($A619,FPL_Fixtures_Extract[[Player]:[Player]],0),MATCH(FPL_Combined[[#Headers],[Gameweek 15]],FPL_Fixtures_Extract[#Headers],0)),LEN(INDEX(FPL_Fixtures_Extract[],MATCH($A619,FPL_Fixtures_Extract[[Player]:[Player]],0),MATCH(FPL_Combined[[#Headers],[Gameweek 15]],FPL_Fixtures_Extract[#Headers],0)))-4),Team_Key[[Full Name]:[Full Name]],0))&amp;RIGHT(INDEX(FPL_Fixtures_Extract[],MATCH($A619,FPL_Fixtures_Extract[[Player]:[Player]],0),MATCH(FPL_Combined[[#Headers],[Gameweek 15]],FPL_Fixtures_Extract[#Headers],0)),3))</f>
        <v>SUN(H) 3-1</v>
      </c>
      <c r="Q619" t="str">
        <f ca="1">IF(RIGHT(FPL_Combined[[#Headers],[Gameweek 16]],2)&lt;$B$622,INDEX(FPL_Results_Extract[Gameweek 16],MATCH($A619,FPL_Results_Extract[[Player]:[Player]],0)),INDEX(Team_Key[[Abbreviation]:[Abbreviation]],MATCH(LEFT(INDEX(FPL_Fixtures_Extract[],MATCH($A619,FPL_Fixtures_Extract[[Player]:[Player]],0),MATCH(FPL_Combined[[#Headers],[Gameweek 16]],FPL_Fixtures_Extract[#Headers],0)),LEN(INDEX(FPL_Fixtures_Extract[],MATCH($A619,FPL_Fixtures_Extract[[Player]:[Player]],0),MATCH(FPL_Combined[[#Headers],[Gameweek 16]],FPL_Fixtures_Extract[#Headers],0)))-4),Team_Key[[Full Name]:[Full Name]],0))&amp;RIGHT(INDEX(FPL_Fixtures_Extract[],MATCH($A619,FPL_Fixtures_Extract[[Player]:[Player]],0),MATCH(FPL_Combined[[#Headers],[Gameweek 16]],FPL_Fixtures_Extract[#Headers],0)),3))</f>
        <v>AVL(A) 2-0</v>
      </c>
      <c r="R619" t="str">
        <f ca="1">IF(RIGHT(FPL_Combined[[#Headers],[Gameweek 17]],2)&lt;$B$622,INDEX(FPL_Results_Extract[Gameweek 17],MATCH($A619,FPL_Results_Extract[[Player]:[Player]],0)),INDEX(Team_Key[[Abbreviation]:[Abbreviation]],MATCH(LEFT(INDEX(FPL_Fixtures_Extract[],MATCH($A619,FPL_Fixtures_Extract[[Player]:[Player]],0),MATCH(FPL_Combined[[#Headers],[Gameweek 17]],FPL_Fixtures_Extract[#Headers],0)),LEN(INDEX(FPL_Fixtures_Extract[],MATCH($A619,FPL_Fixtures_Extract[[Player]:[Player]],0),MATCH(FPL_Combined[[#Headers],[Gameweek 17]],FPL_Fixtures_Extract[#Headers],0)))-4),Team_Key[[Full Name]:[Full Name]],0))&amp;RIGHT(INDEX(FPL_Fixtures_Extract[],MATCH($A619,FPL_Fixtures_Extract[[Player]:[Player]],0),MATCH(FPL_Combined[[#Headers],[Gameweek 17]],FPL_Fixtures_Extract[#Headers],0)),3))</f>
        <v>MCI(H) 2-1</v>
      </c>
      <c r="S619" t="str">
        <f ca="1">IF(RIGHT(FPL_Combined[[#Headers],[Gameweek 18]],2)&lt;$B$622,INDEX(FPL_Results_Extract[Gameweek 18],MATCH($A619,FPL_Results_Extract[[Player]:[Player]],0)),INDEX(Team_Key[[Abbreviation]:[Abbreviation]],MATCH(LEFT(INDEX(FPL_Fixtures_Extract[],MATCH($A619,FPL_Fixtures_Extract[[Player]:[Player]],0),MATCH(FPL_Combined[[#Headers],[Gameweek 18]],FPL_Fixtures_Extract[#Headers],0)),LEN(INDEX(FPL_Fixtures_Extract[],MATCH($A619,FPL_Fixtures_Extract[[Player]:[Player]],0),MATCH(FPL_Combined[[#Headers],[Gameweek 18]],FPL_Fixtures_Extract[#Headers],0)))-4),Team_Key[[Full Name]:[Full Name]],0))&amp;RIGHT(INDEX(FPL_Fixtures_Extract[],MATCH($A619,FPL_Fixtures_Extract[[Player]:[Player]],0),MATCH(FPL_Combined[[#Headers],[Gameweek 18]],FPL_Fixtures_Extract[#Headers],0)),3))</f>
        <v>SOU(A) 0-4</v>
      </c>
      <c r="T619" t="str">
        <f ca="1">IF(RIGHT(FPL_Combined[[#Headers],[Gameweek 19]],2)&lt;$B$622,INDEX(FPL_Results_Extract[Gameweek 19],MATCH($A619,FPL_Results_Extract[[Player]:[Player]],0)),INDEX(Team_Key[[Abbreviation]:[Abbreviation]],MATCH(LEFT(INDEX(FPL_Fixtures_Extract[],MATCH($A619,FPL_Fixtures_Extract[[Player]:[Player]],0),MATCH(FPL_Combined[[#Headers],[Gameweek 19]],FPL_Fixtures_Extract[#Headers],0)),LEN(INDEX(FPL_Fixtures_Extract[],MATCH($A619,FPL_Fixtures_Extract[[Player]:[Player]],0),MATCH(FPL_Combined[[#Headers],[Gameweek 19]],FPL_Fixtures_Extract[#Headers],0)))-4),Team_Key[[Full Name]:[Full Name]],0))&amp;RIGHT(INDEX(FPL_Fixtures_Extract[],MATCH($A619,FPL_Fixtures_Extract[[Player]:[Player]],0),MATCH(FPL_Combined[[#Headers],[Gameweek 19]],FPL_Fixtures_Extract[#Headers],0)),3))</f>
        <v>BOU(H) 2-0</v>
      </c>
      <c r="U619" t="str">
        <f ca="1">IF(RIGHT(FPL_Combined[[#Headers],[Gameweek 20]],2)&lt;$B$622,INDEX(FPL_Results_Extract[Gameweek 20],MATCH($A619,FPL_Results_Extract[[Player]:[Player]],0)),INDEX(Team_Key[[Abbreviation]:[Abbreviation]],MATCH(LEFT(INDEX(FPL_Fixtures_Extract[],MATCH($A619,FPL_Fixtures_Extract[[Player]:[Player]],0),MATCH(FPL_Combined[[#Headers],[Gameweek 20]],FPL_Fixtures_Extract[#Headers],0)),LEN(INDEX(FPL_Fixtures_Extract[],MATCH($A619,FPL_Fixtures_Extract[[Player]:[Player]],0),MATCH(FPL_Combined[[#Headers],[Gameweek 20]],FPL_Fixtures_Extract[#Headers],0)))-4),Team_Key[[Full Name]:[Full Name]],0))&amp;RIGHT(INDEX(FPL_Fixtures_Extract[],MATCH($A619,FPL_Fixtures_Extract[[Player]:[Player]],0),MATCH(FPL_Combined[[#Headers],[Gameweek 20]],FPL_Fixtures_Extract[#Headers],0)),3))</f>
        <v>NEW(H) 1-0</v>
      </c>
      <c r="V619" t="str">
        <f ca="1">IF(RIGHT(FPL_Combined[[#Headers],[Gameweek 21]],2)&lt;$B$622,INDEX(FPL_Results_Extract[Gameweek 21],MATCH($A619,FPL_Results_Extract[[Player]:[Player]],0)),INDEX(Team_Key[[Abbreviation]:[Abbreviation]],MATCH(LEFT(INDEX(FPL_Fixtures_Extract[],MATCH($A619,FPL_Fixtures_Extract[[Player]:[Player]],0),MATCH(FPL_Combined[[#Headers],[Gameweek 21]],FPL_Fixtures_Extract[#Headers],0)),LEN(INDEX(FPL_Fixtures_Extract[],MATCH($A619,FPL_Fixtures_Extract[[Player]:[Player]],0),MATCH(FPL_Combined[[#Headers],[Gameweek 21]],FPL_Fixtures_Extract[#Headers],0)))-4),Team_Key[[Full Name]:[Full Name]],0))&amp;RIGHT(INDEX(FPL_Fixtures_Extract[],MATCH($A619,FPL_Fixtures_Extract[[Player]:[Player]],0),MATCH(FPL_Combined[[#Headers],[Gameweek 21]],FPL_Fixtures_Extract[#Headers],0)),3))</f>
        <v>LIV(A) 3-3</v>
      </c>
      <c r="W619" t="str">
        <f ca="1">IF(RIGHT(FPL_Combined[[#Headers],[Gameweek 22]],2)&lt;$B$622,INDEX(FPL_Results_Extract[Gameweek 22],MATCH($A619,FPL_Results_Extract[[Player]:[Player]],0)),INDEX(Team_Key[[Abbreviation]:[Abbreviation]],MATCH(LEFT(INDEX(FPL_Fixtures_Extract[],MATCH($A619,FPL_Fixtures_Extract[[Player]:[Player]],0),MATCH(FPL_Combined[[#Headers],[Gameweek 22]],FPL_Fixtures_Extract[#Headers],0)),LEN(INDEX(FPL_Fixtures_Extract[],MATCH($A619,FPL_Fixtures_Extract[[Player]:[Player]],0),MATCH(FPL_Combined[[#Headers],[Gameweek 22]],FPL_Fixtures_Extract[#Headers],0)))-4),Team_Key[[Full Name]:[Full Name]],0))&amp;RIGHT(INDEX(FPL_Fixtures_Extract[],MATCH($A619,FPL_Fixtures_Extract[[Player]:[Player]],0),MATCH(FPL_Combined[[#Headers],[Gameweek 22]],FPL_Fixtures_Extract[#Headers],0)),3))</f>
        <v>STK(A) 0-0</v>
      </c>
      <c r="X619" t="str">
        <f ca="1">IF(RIGHT(FPL_Combined[[#Headers],[Gameweek 23]],2)&lt;$B$622,INDEX(FPL_Results_Extract[Gameweek 23],MATCH($A619,FPL_Results_Extract[[Player]:[Player]],0)),INDEX(Team_Key[[Abbreviation]:[Abbreviation]],MATCH(LEFT(INDEX(FPL_Fixtures_Extract[],MATCH($A619,FPL_Fixtures_Extract[[Player]:[Player]],0),MATCH(FPL_Combined[[#Headers],[Gameweek 23]],FPL_Fixtures_Extract[#Headers],0)),LEN(INDEX(FPL_Fixtures_Extract[],MATCH($A619,FPL_Fixtures_Extract[[Player]:[Player]],0),MATCH(FPL_Combined[[#Headers],[Gameweek 23]],FPL_Fixtures_Extract[#Headers],0)))-4),Team_Key[[Full Name]:[Full Name]],0))&amp;RIGHT(INDEX(FPL_Fixtures_Extract[],MATCH($A619,FPL_Fixtures_Extract[[Player]:[Player]],0),MATCH(FPL_Combined[[#Headers],[Gameweek 23]],FPL_Fixtures_Extract[#Headers],0)),3))</f>
        <v>CHE(H) 0-1</v>
      </c>
      <c r="Y619" t="str">
        <f ca="1">IF(RIGHT(FPL_Combined[[#Headers],[Gameweek 24]],2)&lt;$B$622,INDEX(FPL_Results_Extract[Team],MATCH($A619,FPL_Results_Extract[[Player]:[Player]],0)),INDEX(Team_Key[[Abbreviation]:[Abbreviation]],MATCH(LEFT(INDEX(FPL_Fixtures_Extract[],MATCH($A619,FPL_Fixtures_Extract[[Player]:[Player]],0),MATCH(FPL_Combined[[#Headers],[Gameweek 24]],FPL_Fixtures_Extract[#Headers],0)),LEN(INDEX(FPL_Fixtures_Extract[],MATCH($A619,FPL_Fixtures_Extract[[Player]:[Player]],0),MATCH(FPL_Combined[[#Headers],[Gameweek 24]],FPL_Fixtures_Extract[#Headers],0)))-4),Team_Key[[Full Name]:[Full Name]],0))&amp;RIGHT(INDEX(FPL_Fixtures_Extract[],MATCH($A619,FPL_Fixtures_Extract[[Player]:[Player]],0),MATCH(FPL_Combined[[#Headers],[Gameweek 24]],FPL_Fixtures_Extract[#Headers],0)),3))</f>
        <v>ARS</v>
      </c>
      <c r="Z619" t="str">
        <f ca="1">IF(RIGHT(FPL_Combined[[#Headers],[Gameweek 25]],2)&lt;$B$622,INDEX(FPL_Results_Extract[Player],MATCH($A619,FPL_Results_Extract[[Player]:[Player]],0)),INDEX(Team_Key[[Abbreviation]:[Abbreviation]],MATCH(LEFT(INDEX(FPL_Fixtures_Extract[],MATCH($A619,FPL_Fixtures_Extract[[Player]:[Player]],0),MATCH(FPL_Combined[[#Headers],[Gameweek 25]],FPL_Fixtures_Extract[#Headers],0)),LEN(INDEX(FPL_Fixtures_Extract[],MATCH($A619,FPL_Fixtures_Extract[[Player]:[Player]],0),MATCH(FPL_Combined[[#Headers],[Gameweek 25]],FPL_Fixtures_Extract[#Headers],0)))-4),Team_Key[[Full Name]:[Full Name]],0))&amp;RIGHT(INDEX(FPL_Fixtures_Extract[],MATCH($A619,FPL_Fixtures_Extract[[Player]:[Player]],0),MATCH(FPL_Combined[[#Headers],[Gameweek 25]],FPL_Fixtures_Extract[#Headers],0)),3))</f>
        <v>Zelalem</v>
      </c>
      <c r="AA619" t="str">
        <f ca="1">IF(RIGHT(FPL_Combined[[#Headers],[Gameweek 26]],2)&lt;$B$622,INDEX(FPL_Results_Extract[Gameweek 01],MATCH($A619,FPL_Results_Extract[[Player]:[Player]],0)),INDEX(Team_Key[[Abbreviation]:[Abbreviation]],MATCH(LEFT(INDEX(FPL_Fixtures_Extract[],MATCH($A619,FPL_Fixtures_Extract[[Player]:[Player]],0),MATCH(FPL_Combined[[#Headers],[Gameweek 26]],FPL_Fixtures_Extract[#Headers],0)),LEN(INDEX(FPL_Fixtures_Extract[],MATCH($A619,FPL_Fixtures_Extract[[Player]:[Player]],0),MATCH(FPL_Combined[[#Headers],[Gameweek 26]],FPL_Fixtures_Extract[#Headers],0)))-4),Team_Key[[Full Name]:[Full Name]],0))&amp;RIGHT(INDEX(FPL_Fixtures_Extract[],MATCH($A619,FPL_Fixtures_Extract[[Player]:[Player]],0),MATCH(FPL_Combined[[#Headers],[Gameweek 26]],FPL_Fixtures_Extract[#Headers],0)),3))</f>
        <v>WHU(H) 0-2</v>
      </c>
      <c r="AB619" t="str">
        <f ca="1">IF(RIGHT(FPL_Combined[[#Headers],[Gameweek 27]],2)&lt;$B$622,INDEX(FPL_Results_Extract[Gameweek 02],MATCH($A619,FPL_Results_Extract[[Player]:[Player]],0)),INDEX(Team_Key[[Abbreviation]:[Abbreviation]],MATCH(LEFT(INDEX(FPL_Fixtures_Extract[],MATCH($A619,FPL_Fixtures_Extract[[Player]:[Player]],0),MATCH(FPL_Combined[[#Headers],[Gameweek 27]],FPL_Fixtures_Extract[#Headers],0)),LEN(INDEX(FPL_Fixtures_Extract[],MATCH($A619,FPL_Fixtures_Extract[[Player]:[Player]],0),MATCH(FPL_Combined[[#Headers],[Gameweek 27]],FPL_Fixtures_Extract[#Headers],0)))-4),Team_Key[[Full Name]:[Full Name]],0))&amp;RIGHT(INDEX(FPL_Fixtures_Extract[],MATCH($A619,FPL_Fixtures_Extract[[Player]:[Player]],0),MATCH(FPL_Combined[[#Headers],[Gameweek 27]],FPL_Fixtures_Extract[#Headers],0)),3))</f>
        <v>CRY(A) 2-1</v>
      </c>
      <c r="AC619" t="str">
        <f ca="1">IF(RIGHT(FPL_Combined[[#Headers],[Gameweek 28]],2)&lt;$B$622,INDEX(FPL_Results_Extract[Gameweek 03],MATCH($A619,FPL_Results_Extract[[Player]:[Player]],0)),INDEX(Team_Key[[Abbreviation]:[Abbreviation]],MATCH(LEFT(INDEX(FPL_Fixtures_Extract[],MATCH($A619,FPL_Fixtures_Extract[[Player]:[Player]],0),MATCH(FPL_Combined[[#Headers],[Gameweek 28]],FPL_Fixtures_Extract[#Headers],0)),LEN(INDEX(FPL_Fixtures_Extract[],MATCH($A619,FPL_Fixtures_Extract[[Player]:[Player]],0),MATCH(FPL_Combined[[#Headers],[Gameweek 28]],FPL_Fixtures_Extract[#Headers],0)))-4),Team_Key[[Full Name]:[Full Name]],0))&amp;RIGHT(INDEX(FPL_Fixtures_Extract[],MATCH($A619,FPL_Fixtures_Extract[[Player]:[Player]],0),MATCH(FPL_Combined[[#Headers],[Gameweek 28]],FPL_Fixtures_Extract[#Headers],0)),3))</f>
        <v>LIV(H) 0-0</v>
      </c>
      <c r="AD619" t="str">
        <f ca="1">IF(RIGHT(FPL_Combined[[#Headers],[Gameweek 29]],2)&lt;$B$622,INDEX(FPL_Results_Extract[Gameweek 04],MATCH($A619,FPL_Results_Extract[[Player]:[Player]],0)),INDEX(Team_Key[[Abbreviation]:[Abbreviation]],MATCH(LEFT(INDEX(FPL_Fixtures_Extract[],MATCH($A619,FPL_Fixtures_Extract[[Player]:[Player]],0),MATCH(FPL_Combined[[#Headers],[Gameweek 29]],FPL_Fixtures_Extract[#Headers],0)),LEN(INDEX(FPL_Fixtures_Extract[],MATCH($A619,FPL_Fixtures_Extract[[Player]:[Player]],0),MATCH(FPL_Combined[[#Headers],[Gameweek 29]],FPL_Fixtures_Extract[#Headers],0)))-4),Team_Key[[Full Name]:[Full Name]],0))&amp;RIGHT(INDEX(FPL_Fixtures_Extract[],MATCH($A619,FPL_Fixtures_Extract[[Player]:[Player]],0),MATCH(FPL_Combined[[#Headers],[Gameweek 29]],FPL_Fixtures_Extract[#Headers],0)),3))</f>
        <v>WBA(H)</v>
      </c>
      <c r="AE619" t="str">
        <f ca="1">IF(RIGHT(FPL_Combined[[#Headers],[Gameweek 30]],2)&lt;$B$622,INDEX(FPL_Results_Extract[Gameweek 05],MATCH($A619,FPL_Results_Extract[[Player]:[Player]],0)),INDEX(Team_Key[[Abbreviation]:[Abbreviation]],MATCH(LEFT(INDEX(FPL_Fixtures_Extract[],MATCH($A619,FPL_Fixtures_Extract[[Player]:[Player]],0),MATCH(FPL_Combined[[#Headers],[Gameweek 30]],FPL_Fixtures_Extract[#Headers],0)),LEN(INDEX(FPL_Fixtures_Extract[],MATCH($A619,FPL_Fixtures_Extract[[Player]:[Player]],0),MATCH(FPL_Combined[[#Headers],[Gameweek 30]],FPL_Fixtures_Extract[#Headers],0)))-4),Team_Key[[Full Name]:[Full Name]],0))&amp;RIGHT(INDEX(FPL_Fixtures_Extract[],MATCH($A619,FPL_Fixtures_Extract[[Player]:[Player]],0),MATCH(FPL_Combined[[#Headers],[Gameweek 30]],FPL_Fixtures_Extract[#Headers],0)),3))</f>
        <v>EVE(A)</v>
      </c>
      <c r="AF619" t="str">
        <f ca="1">IF(RIGHT(FPL_Combined[[#Headers],[Gameweek 31]],2)&lt;$B$622,INDEX(FPL_Results_Extract[Gameweek 06],MATCH($A619,FPL_Results_Extract[[Player]:[Player]],0)),INDEX(Team_Key[[Abbreviation]:[Abbreviation]],MATCH(LEFT(INDEX(FPL_Fixtures_Extract[],MATCH($A619,FPL_Fixtures_Extract[[Player]:[Player]],0),MATCH(FPL_Combined[[#Headers],[Gameweek 31]],FPL_Fixtures_Extract[#Headers],0)),LEN(INDEX(FPL_Fixtures_Extract[],MATCH($A619,FPL_Fixtures_Extract[[Player]:[Player]],0),MATCH(FPL_Combined[[#Headers],[Gameweek 31]],FPL_Fixtures_Extract[#Headers],0)))-4),Team_Key[[Full Name]:[Full Name]],0))&amp;RIGHT(INDEX(FPL_Fixtures_Extract[],MATCH($A619,FPL_Fixtures_Extract[[Player]:[Player]],0),MATCH(FPL_Combined[[#Headers],[Gameweek 31]],FPL_Fixtures_Extract[#Headers],0)),3))</f>
        <v>WAT(H)</v>
      </c>
      <c r="AG619" t="str">
        <f ca="1">IF(RIGHT(FPL_Combined[[#Headers],[Gameweek 32]],2)&lt;$B$622,INDEX(FPL_Results_Extract[Gameweek 07],MATCH($A619,FPL_Results_Extract[[Player]:[Player]],0)),INDEX(Team_Key[[Abbreviation]:[Abbreviation]],MATCH(LEFT(INDEX(FPL_Fixtures_Extract[],MATCH($A619,FPL_Fixtures_Extract[[Player]:[Player]],0),MATCH(FPL_Combined[[#Headers],[Gameweek 32]],FPL_Fixtures_Extract[#Headers],0)),LEN(INDEX(FPL_Fixtures_Extract[],MATCH($A619,FPL_Fixtures_Extract[[Player]:[Player]],0),MATCH(FPL_Combined[[#Headers],[Gameweek 32]],FPL_Fixtures_Extract[#Headers],0)))-4),Team_Key[[Full Name]:[Full Name]],0))&amp;RIGHT(INDEX(FPL_Fixtures_Extract[],MATCH($A619,FPL_Fixtures_Extract[[Player]:[Player]],0),MATCH(FPL_Combined[[#Headers],[Gameweek 32]],FPL_Fixtures_Extract[#Headers],0)),3))</f>
        <v>WHU(A)</v>
      </c>
      <c r="AH619" t="str">
        <f ca="1">IF(RIGHT(FPL_Combined[[#Headers],[Gameweek 33]],2)&lt;$B$622,INDEX(FPL_Results_Extract[Gameweek 08],MATCH($A619,FPL_Results_Extract[[Player]:[Player]],0)),INDEX(Team_Key[[Abbreviation]:[Abbreviation]],MATCH(LEFT(INDEX(FPL_Fixtures_Extract[],MATCH($A619,FPL_Fixtures_Extract[[Player]:[Player]],0),MATCH(FPL_Combined[[#Headers],[Gameweek 33]],FPL_Fixtures_Extract[#Headers],0)),LEN(INDEX(FPL_Fixtures_Extract[],MATCH($A619,FPL_Fixtures_Extract[[Player]:[Player]],0),MATCH(FPL_Combined[[#Headers],[Gameweek 33]],FPL_Fixtures_Extract[#Headers],0)))-4),Team_Key[[Full Name]:[Full Name]],0))&amp;RIGHT(INDEX(FPL_Fixtures_Extract[],MATCH($A619,FPL_Fixtures_Extract[[Player]:[Player]],0),MATCH(FPL_Combined[[#Headers],[Gameweek 33]],FPL_Fixtures_Extract[#Headers],0)),3))</f>
        <v>CRY(H)</v>
      </c>
      <c r="AI619" t="str">
        <f ca="1">IF(RIGHT(FPL_Combined[[#Headers],[Gameweek 34]],2)&lt;$B$622,INDEX(FPL_Results_Extract[Gameweek 09],MATCH($A619,FPL_Results_Extract[[Player]:[Player]],0)),INDEX(Team_Key[[Abbreviation]:[Abbreviation]],MATCH(LEFT(INDEX(FPL_Fixtures_Extract[],MATCH($A619,FPL_Fixtures_Extract[[Player]:[Player]],0),MATCH(FPL_Combined[[#Headers],[Gameweek 34]],FPL_Fixtures_Extract[#Headers],0)),LEN(INDEX(FPL_Fixtures_Extract[],MATCH($A619,FPL_Fixtures_Extract[[Player]:[Player]],0),MATCH(FPL_Combined[[#Headers],[Gameweek 34]],FPL_Fixtures_Extract[#Headers],0)))-4),Team_Key[[Full Name]:[Full Name]],0))&amp;RIGHT(INDEX(FPL_Fixtures_Extract[],MATCH($A619,FPL_Fixtures_Extract[[Player]:[Player]],0),MATCH(FPL_Combined[[#Headers],[Gameweek 34]],FPL_Fixtures_Extract[#Headers],0)),3))</f>
        <v>SUN(A)</v>
      </c>
      <c r="AJ619" t="str">
        <f ca="1">IF(RIGHT(FPL_Combined[[#Headers],[Gameweek 35]],2)&lt;$B$622,INDEX(FPL_Results_Extract[Gameweek 10],MATCH($A619,FPL_Results_Extract[[Player]:[Player]],0)),INDEX(Team_Key[[Abbreviation]:[Abbreviation]],MATCH(LEFT(INDEX(FPL_Fixtures_Extract[],MATCH($A619,FPL_Fixtures_Extract[[Player]:[Player]],0),MATCH(FPL_Combined[[#Headers],[Gameweek 35]],FPL_Fixtures_Extract[#Headers],0)),LEN(INDEX(FPL_Fixtures_Extract[],MATCH($A619,FPL_Fixtures_Extract[[Player]:[Player]],0),MATCH(FPL_Combined[[#Headers],[Gameweek 35]],FPL_Fixtures_Extract[#Headers],0)))-4),Team_Key[[Full Name]:[Full Name]],0))&amp;RIGHT(INDEX(FPL_Fixtures_Extract[],MATCH($A619,FPL_Fixtures_Extract[[Player]:[Player]],0),MATCH(FPL_Combined[[#Headers],[Gameweek 35]],FPL_Fixtures_Extract[#Headers],0)),3))</f>
        <v>NOR(H)</v>
      </c>
      <c r="AK619" t="str">
        <f ca="1">IF(RIGHT(FPL_Combined[[#Headers],[Gameweek 36]],2)&lt;$B$622,INDEX(FPL_Results_Extract[Gameweek 11],MATCH($A619,FPL_Results_Extract[[Player]:[Player]],0)),INDEX(Team_Key[[Abbreviation]:[Abbreviation]],MATCH(LEFT(INDEX(FPL_Fixtures_Extract[],MATCH($A619,FPL_Fixtures_Extract[[Player]:[Player]],0),MATCH(FPL_Combined[[#Headers],[Gameweek 36]],FPL_Fixtures_Extract[#Headers],0)),LEN(INDEX(FPL_Fixtures_Extract[],MATCH($A619,FPL_Fixtures_Extract[[Player]:[Player]],0),MATCH(FPL_Combined[[#Headers],[Gameweek 36]],FPL_Fixtures_Extract[#Headers],0)))-4),Team_Key[[Full Name]:[Full Name]],0))&amp;RIGHT(INDEX(FPL_Fixtures_Extract[],MATCH($A619,FPL_Fixtures_Extract[[Player]:[Player]],0),MATCH(FPL_Combined[[#Headers],[Gameweek 36]],FPL_Fixtures_Extract[#Headers],0)),3))</f>
        <v>MCI(A)</v>
      </c>
      <c r="AL619" t="str">
        <f ca="1">IF(RIGHT(FPL_Combined[[#Headers],[Gameweek 37]],2)&lt;$B$622,INDEX(FPL_Results_Extract[Gameweek 12],MATCH($A619,FPL_Results_Extract[[Player]:[Player]],0)),INDEX(Team_Key[[Abbreviation]:[Abbreviation]],MATCH(LEFT(INDEX(FPL_Fixtures_Extract[],MATCH($A619,FPL_Fixtures_Extract[[Player]:[Player]],0),MATCH(FPL_Combined[[#Headers],[Gameweek 37]],FPL_Fixtures_Extract[#Headers],0)),LEN(INDEX(FPL_Fixtures_Extract[],MATCH($A619,FPL_Fixtures_Extract[[Player]:[Player]],0),MATCH(FPL_Combined[[#Headers],[Gameweek 37]],FPL_Fixtures_Extract[#Headers],0)))-4),Team_Key[[Full Name]:[Full Name]],0))&amp;RIGHT(INDEX(FPL_Fixtures_Extract[],MATCH($A619,FPL_Fixtures_Extract[[Player]:[Player]],0),MATCH(FPL_Combined[[#Headers],[Gameweek 37]],FPL_Fixtures_Extract[#Headers],0)),3))</f>
        <v>AVL(H)</v>
      </c>
      <c r="AM619" t="e">
        <f ca="1">IF(RIGHT(FPL_Combined[[#Headers],[Gameweek 38]],2)&lt;$B$622,INDEX(FPL_Results_Extract[Gameweek 13],MATCH($A619,FPL_Results_Extract[[Player]:[Player]],0)),INDEX(Team_Key[[Abbreviation]:[Abbreviation]],MATCH(LEFT(INDEX(FPL_Fixtures_Extract[],MATCH($A619,FPL_Fixtures_Extract[[Player]:[Player]],0),MATCH(FPL_Combined[[#Headers],[Gameweek 38]],FPL_Fixtures_Extract[#Headers],0)),LEN(INDEX(FPL_Fixtures_Extract[],MATCH($A619,FPL_Fixtures_Extract[[Player]:[Player]],0),MATCH(FPL_Combined[[#Headers],[Gameweek 38]],FPL_Fixtures_Extract[#Headers],0)))-4),Team_Key[[Full Name]:[Full Name]],0))&amp;RIGHT(INDEX(FPL_Fixtures_Extract[],MATCH($A619,FPL_Fixtures_Extract[[Player]:[Player]],0),MATCH(FPL_Combined[[#Headers],[Gameweek 38]],FPL_Fixtures_Extract[#Headers],0)),3))</f>
        <v>#VALUE!</v>
      </c>
    </row>
    <row r="620" spans="1:39" x14ac:dyDescent="0.45">
      <c r="A620" t="s">
        <v>183</v>
      </c>
      <c r="B620" t="str">
        <f ca="1">IF(RIGHT(FPL_Combined[[#Headers],[Gameweek 01]],2)&lt;$B$622,INDEX(FPL_Results_Extract[Gameweek 01],MATCH($A620,FPL_Results_Extract[[Player]:[Player]],0)),INDEX(Team_Key[[Abbreviation]:[Abbreviation]],MATCH(LEFT(INDEX(FPL_Fixtures_Extract[],MATCH($A620,FPL_Fixtures_Extract[[Player]:[Player]],0),MATCH(FPL_Combined[[#Headers],[Gameweek 01]],FPL_Fixtures_Extract[#Headers],0)),LEN(INDEX(FPL_Fixtures_Extract[],MATCH($A620,FPL_Fixtures_Extract[[Player]:[Player]],0),MATCH(FPL_Combined[[#Headers],[Gameweek 01]],FPL_Fixtures_Extract[#Headers],0)))-4),Team_Key[[Full Name]:[Full Name]],0))&amp;RIGHT(INDEX(FPL_Fixtures_Extract[],MATCH($A620,FPL_Fixtures_Extract[[Player]:[Player]],0),MATCH(FPL_Combined[[#Headers],[Gameweek 01]],FPL_Fixtures_Extract[#Headers],0)),3))</f>
        <v>SWA(H) 2-2</v>
      </c>
      <c r="C620" t="str">
        <f ca="1">IF(RIGHT(FPL_Combined[[#Headers],[Gameweek 02]],2)&lt;$B$622,INDEX(FPL_Results_Extract[Gameweek 02],MATCH($A620,FPL_Results_Extract[[Player]:[Player]],0)),INDEX(Team_Key[[Abbreviation]:[Abbreviation]],MATCH(LEFT(INDEX(FPL_Fixtures_Extract[],MATCH($A620,FPL_Fixtures_Extract[[Player]:[Player]],0),MATCH(FPL_Combined[[#Headers],[Gameweek 02]],FPL_Fixtures_Extract[#Headers],0)),LEN(INDEX(FPL_Fixtures_Extract[],MATCH($A620,FPL_Fixtures_Extract[[Player]:[Player]],0),MATCH(FPL_Combined[[#Headers],[Gameweek 02]],FPL_Fixtures_Extract[#Headers],0)))-4),Team_Key[[Full Name]:[Full Name]],0))&amp;RIGHT(INDEX(FPL_Fixtures_Extract[],MATCH($A620,FPL_Fixtures_Extract[[Player]:[Player]],0),MATCH(FPL_Combined[[#Headers],[Gameweek 02]],FPL_Fixtures_Extract[#Headers],0)),3))</f>
        <v>MCI(A) 0-3</v>
      </c>
      <c r="D620" t="str">
        <f ca="1">IF(RIGHT(FPL_Combined[[#Headers],[Gameweek 03]],2)&lt;$B$622,INDEX(FPL_Results_Extract[Gameweek 03],MATCH($A620,FPL_Results_Extract[[Player]:[Player]],0)),INDEX(Team_Key[[Abbreviation]:[Abbreviation]],MATCH(LEFT(INDEX(FPL_Fixtures_Extract[],MATCH($A620,FPL_Fixtures_Extract[[Player]:[Player]],0),MATCH(FPL_Combined[[#Headers],[Gameweek 03]],FPL_Fixtures_Extract[#Headers],0)),LEN(INDEX(FPL_Fixtures_Extract[],MATCH($A620,FPL_Fixtures_Extract[[Player]:[Player]],0),MATCH(FPL_Combined[[#Headers],[Gameweek 03]],FPL_Fixtures_Extract[#Headers],0)))-4),Team_Key[[Full Name]:[Full Name]],0))&amp;RIGHT(INDEX(FPL_Fixtures_Extract[],MATCH($A620,FPL_Fixtures_Extract[[Player]:[Player]],0),MATCH(FPL_Combined[[#Headers],[Gameweek 03]],FPL_Fixtures_Extract[#Headers],0)),3))</f>
        <v>WBA(A) 3-2</v>
      </c>
      <c r="E620" t="str">
        <f ca="1">IF(RIGHT(FPL_Combined[[#Headers],[Gameweek 04]],2)&lt;$B$622,INDEX(FPL_Results_Extract[Gameweek 04],MATCH($A620,FPL_Results_Extract[[Player]:[Player]],0)),INDEX(Team_Key[[Abbreviation]:[Abbreviation]],MATCH(LEFT(INDEX(FPL_Fixtures_Extract[],MATCH($A620,FPL_Fixtures_Extract[[Player]:[Player]],0),MATCH(FPL_Combined[[#Headers],[Gameweek 04]],FPL_Fixtures_Extract[#Headers],0)),LEN(INDEX(FPL_Fixtures_Extract[],MATCH($A620,FPL_Fixtures_Extract[[Player]:[Player]],0),MATCH(FPL_Combined[[#Headers],[Gameweek 04]],FPL_Fixtures_Extract[#Headers],0)))-4),Team_Key[[Full Name]:[Full Name]],0))&amp;RIGHT(INDEX(FPL_Fixtures_Extract[],MATCH($A620,FPL_Fixtures_Extract[[Player]:[Player]],0),MATCH(FPL_Combined[[#Headers],[Gameweek 04]],FPL_Fixtures_Extract[#Headers],0)),3))</f>
        <v>CRY(H) 1-2</v>
      </c>
      <c r="F620" t="str">
        <f ca="1">IF(RIGHT(FPL_Combined[[#Headers],[Gameweek 05]],2)&lt;$B$622,INDEX(FPL_Results_Extract[Gameweek 05],MATCH($A620,FPL_Results_Extract[[Player]:[Player]],0)),INDEX(Team_Key[[Abbreviation]:[Abbreviation]],MATCH(LEFT(INDEX(FPL_Fixtures_Extract[],MATCH($A620,FPL_Fixtures_Extract[[Player]:[Player]],0),MATCH(FPL_Combined[[#Headers],[Gameweek 05]],FPL_Fixtures_Extract[#Headers],0)),LEN(INDEX(FPL_Fixtures_Extract[],MATCH($A620,FPL_Fixtures_Extract[[Player]:[Player]],0),MATCH(FPL_Combined[[#Headers],[Gameweek 05]],FPL_Fixtures_Extract[#Headers],0)))-4),Team_Key[[Full Name]:[Full Name]],0))&amp;RIGHT(INDEX(FPL_Fixtures_Extract[],MATCH($A620,FPL_Fixtures_Extract[[Player]:[Player]],0),MATCH(FPL_Combined[[#Headers],[Gameweek 05]],FPL_Fixtures_Extract[#Headers],0)),3))</f>
        <v>EVE(A) 1-3</v>
      </c>
      <c r="G620" t="str">
        <f ca="1">IF(RIGHT(FPL_Combined[[#Headers],[Gameweek 06]],2)&lt;$B$622,INDEX(FPL_Results_Extract[Gameweek 06],MATCH($A620,FPL_Results_Extract[[Player]:[Player]],0)),INDEX(Team_Key[[Abbreviation]:[Abbreviation]],MATCH(LEFT(INDEX(FPL_Fixtures_Extract[],MATCH($A620,FPL_Fixtures_Extract[[Player]:[Player]],0),MATCH(FPL_Combined[[#Headers],[Gameweek 06]],FPL_Fixtures_Extract[#Headers],0)),LEN(INDEX(FPL_Fixtures_Extract[],MATCH($A620,FPL_Fixtures_Extract[[Player]:[Player]],0),MATCH(FPL_Combined[[#Headers],[Gameweek 06]],FPL_Fixtures_Extract[#Headers],0)))-4),Team_Key[[Full Name]:[Full Name]],0))&amp;RIGHT(INDEX(FPL_Fixtures_Extract[],MATCH($A620,FPL_Fixtures_Extract[[Player]:[Player]],0),MATCH(FPL_Combined[[#Headers],[Gameweek 06]],FPL_Fixtures_Extract[#Headers],0)),3))</f>
        <v>ARS(H) 2-0</v>
      </c>
      <c r="H620" t="str">
        <f ca="1">IF(RIGHT(FPL_Combined[[#Headers],[Gameweek 07]],2)&lt;$B$622,INDEX(FPL_Results_Extract[Gameweek 07],MATCH($A620,FPL_Results_Extract[[Player]:[Player]],0)),INDEX(Team_Key[[Abbreviation]:[Abbreviation]],MATCH(LEFT(INDEX(FPL_Fixtures_Extract[],MATCH($A620,FPL_Fixtures_Extract[[Player]:[Player]],0),MATCH(FPL_Combined[[#Headers],[Gameweek 07]],FPL_Fixtures_Extract[#Headers],0)),LEN(INDEX(FPL_Fixtures_Extract[],MATCH($A620,FPL_Fixtures_Extract[[Player]:[Player]],0),MATCH(FPL_Combined[[#Headers],[Gameweek 07]],FPL_Fixtures_Extract[#Headers],0)))-4),Team_Key[[Full Name]:[Full Name]],0))&amp;RIGHT(INDEX(FPL_Fixtures_Extract[],MATCH($A620,FPL_Fixtures_Extract[[Player]:[Player]],0),MATCH(FPL_Combined[[#Headers],[Gameweek 07]],FPL_Fixtures_Extract[#Headers],0)),3))</f>
        <v>NEW(A) 2-2</v>
      </c>
      <c r="I620" t="str">
        <f ca="1">IF(RIGHT(FPL_Combined[[#Headers],[Gameweek 08]],2)&lt;$B$622,INDEX(FPL_Results_Extract[Gameweek 08],MATCH($A620,FPL_Results_Extract[[Player]:[Player]],0)),INDEX(Team_Key[[Abbreviation]:[Abbreviation]],MATCH(LEFT(INDEX(FPL_Fixtures_Extract[],MATCH($A620,FPL_Fixtures_Extract[[Player]:[Player]],0),MATCH(FPL_Combined[[#Headers],[Gameweek 08]],FPL_Fixtures_Extract[#Headers],0)),LEN(INDEX(FPL_Fixtures_Extract[],MATCH($A620,FPL_Fixtures_Extract[[Player]:[Player]],0),MATCH(FPL_Combined[[#Headers],[Gameweek 08]],FPL_Fixtures_Extract[#Headers],0)))-4),Team_Key[[Full Name]:[Full Name]],0))&amp;RIGHT(INDEX(FPL_Fixtures_Extract[],MATCH($A620,FPL_Fixtures_Extract[[Player]:[Player]],0),MATCH(FPL_Combined[[#Headers],[Gameweek 08]],FPL_Fixtures_Extract[#Headers],0)),3))</f>
        <v>SOU(H) 1-3</v>
      </c>
      <c r="J620" t="str">
        <f ca="1">IF(RIGHT(FPL_Combined[[#Headers],[Gameweek 09]],2)&lt;$B$622,INDEX(FPL_Results_Extract[Gameweek 09],MATCH($A620,FPL_Results_Extract[[Player]:[Player]],0)),INDEX(Team_Key[[Abbreviation]:[Abbreviation]],MATCH(LEFT(INDEX(FPL_Fixtures_Extract[],MATCH($A620,FPL_Fixtures_Extract[[Player]:[Player]],0),MATCH(FPL_Combined[[#Headers],[Gameweek 09]],FPL_Fixtures_Extract[#Headers],0)),LEN(INDEX(FPL_Fixtures_Extract[],MATCH($A620,FPL_Fixtures_Extract[[Player]:[Player]],0),MATCH(FPL_Combined[[#Headers],[Gameweek 09]],FPL_Fixtures_Extract[#Headers],0)))-4),Team_Key[[Full Name]:[Full Name]],0))&amp;RIGHT(INDEX(FPL_Fixtures_Extract[],MATCH($A620,FPL_Fixtures_Extract[[Player]:[Player]],0),MATCH(FPL_Combined[[#Headers],[Gameweek 09]],FPL_Fixtures_Extract[#Headers],0)),3))</f>
        <v>AVL(H) 2-0</v>
      </c>
      <c r="K620" t="str">
        <f ca="1">IF(RIGHT(FPL_Combined[[#Headers],[Gameweek 10]],2)&lt;$B$622,INDEX(FPL_Results_Extract[Gameweek 10],MATCH($A620,FPL_Results_Extract[[Player]:[Player]],0)),INDEX(Team_Key[[Abbreviation]:[Abbreviation]],MATCH(LEFT(INDEX(FPL_Fixtures_Extract[],MATCH($A620,FPL_Fixtures_Extract[[Player]:[Player]],0),MATCH(FPL_Combined[[#Headers],[Gameweek 10]],FPL_Fixtures_Extract[#Headers],0)),LEN(INDEX(FPL_Fixtures_Extract[],MATCH($A620,FPL_Fixtures_Extract[[Player]:[Player]],0),MATCH(FPL_Combined[[#Headers],[Gameweek 10]],FPL_Fixtures_Extract[#Headers],0)))-4),Team_Key[[Full Name]:[Full Name]],0))&amp;RIGHT(INDEX(FPL_Fixtures_Extract[],MATCH($A620,FPL_Fixtures_Extract[[Player]:[Player]],0),MATCH(FPL_Combined[[#Headers],[Gameweek 10]],FPL_Fixtures_Extract[#Headers],0)),3))</f>
        <v>WHU(A) 1-2</v>
      </c>
      <c r="L620" t="str">
        <f ca="1">IF(RIGHT(FPL_Combined[[#Headers],[Gameweek 11]],2)&lt;$B$622,INDEX(FPL_Results_Extract[Gameweek 11],MATCH($A620,FPL_Results_Extract[[Player]:[Player]],0)),INDEX(Team_Key[[Abbreviation]:[Abbreviation]],MATCH(LEFT(INDEX(FPL_Fixtures_Extract[],MATCH($A620,FPL_Fixtures_Extract[[Player]:[Player]],0),MATCH(FPL_Combined[[#Headers],[Gameweek 11]],FPL_Fixtures_Extract[#Headers],0)),LEN(INDEX(FPL_Fixtures_Extract[],MATCH($A620,FPL_Fixtures_Extract[[Player]:[Player]],0),MATCH(FPL_Combined[[#Headers],[Gameweek 11]],FPL_Fixtures_Extract[#Headers],0)))-4),Team_Key[[Full Name]:[Full Name]],0))&amp;RIGHT(INDEX(FPL_Fixtures_Extract[],MATCH($A620,FPL_Fixtures_Extract[[Player]:[Player]],0),MATCH(FPL_Combined[[#Headers],[Gameweek 11]],FPL_Fixtures_Extract[#Headers],0)),3))</f>
        <v>LIV(H) 1-3</v>
      </c>
      <c r="M620" t="str">
        <f ca="1">IF(RIGHT(FPL_Combined[[#Headers],[Gameweek 12]],2)&lt;$B$622,INDEX(FPL_Results_Extract[Gameweek 12],MATCH($A620,FPL_Results_Extract[[Player]:[Player]],0)),INDEX(Team_Key[[Abbreviation]:[Abbreviation]],MATCH(LEFT(INDEX(FPL_Fixtures_Extract[],MATCH($A620,FPL_Fixtures_Extract[[Player]:[Player]],0),MATCH(FPL_Combined[[#Headers],[Gameweek 12]],FPL_Fixtures_Extract[#Headers],0)),LEN(INDEX(FPL_Fixtures_Extract[],MATCH($A620,FPL_Fixtures_Extract[[Player]:[Player]],0),MATCH(FPL_Combined[[#Headers],[Gameweek 12]],FPL_Fixtures_Extract[#Headers],0)))-4),Team_Key[[Full Name]:[Full Name]],0))&amp;RIGHT(INDEX(FPL_Fixtures_Extract[],MATCH($A620,FPL_Fixtures_Extract[[Player]:[Player]],0),MATCH(FPL_Combined[[#Headers],[Gameweek 12]],FPL_Fixtures_Extract[#Headers],0)),3))</f>
        <v>STK(A) 0-1</v>
      </c>
      <c r="N620" t="str">
        <f ca="1">IF(RIGHT(FPL_Combined[[#Headers],[Gameweek 13]],2)&lt;$B$622,INDEX(FPL_Results_Extract[Gameweek 13],MATCH($A620,FPL_Results_Extract[[Player]:[Player]],0)),INDEX(Team_Key[[Abbreviation]:[Abbreviation]],MATCH(LEFT(INDEX(FPL_Fixtures_Extract[],MATCH($A620,FPL_Fixtures_Extract[[Player]:[Player]],0),MATCH(FPL_Combined[[#Headers],[Gameweek 13]],FPL_Fixtures_Extract[#Headers],0)),LEN(INDEX(FPL_Fixtures_Extract[],MATCH($A620,FPL_Fixtures_Extract[[Player]:[Player]],0),MATCH(FPL_Combined[[#Headers],[Gameweek 13]],FPL_Fixtures_Extract[#Headers],0)))-4),Team_Key[[Full Name]:[Full Name]],0))&amp;RIGHT(INDEX(FPL_Fixtures_Extract[],MATCH($A620,FPL_Fixtures_Extract[[Player]:[Player]],0),MATCH(FPL_Combined[[#Headers],[Gameweek 13]],FPL_Fixtures_Extract[#Headers],0)),3))</f>
        <v>NOR(H) 1-0</v>
      </c>
      <c r="O620" t="str">
        <f ca="1">IF(RIGHT(FPL_Combined[[#Headers],[Gameweek 14]],2)&lt;$B$622,INDEX(FPL_Results_Extract[Gameweek 14],MATCH($A620,FPL_Results_Extract[[Player]:[Player]],0)),INDEX(Team_Key[[Abbreviation]:[Abbreviation]],MATCH(LEFT(INDEX(FPL_Fixtures_Extract[],MATCH($A620,FPL_Fixtures_Extract[[Player]:[Player]],0),MATCH(FPL_Combined[[#Headers],[Gameweek 14]],FPL_Fixtures_Extract[#Headers],0)),LEN(INDEX(FPL_Fixtures_Extract[],MATCH($A620,FPL_Fixtures_Extract[[Player]:[Player]],0),MATCH(FPL_Combined[[#Headers],[Gameweek 14]],FPL_Fixtures_Extract[#Headers],0)))-4),Team_Key[[Full Name]:[Full Name]],0))&amp;RIGHT(INDEX(FPL_Fixtures_Extract[],MATCH($A620,FPL_Fixtures_Extract[[Player]:[Player]],0),MATCH(FPL_Combined[[#Headers],[Gameweek 14]],FPL_Fixtures_Extract[#Headers],0)),3))</f>
        <v>TOT(A) 0-0</v>
      </c>
      <c r="P620" t="str">
        <f ca="1">IF(RIGHT(FPL_Combined[[#Headers],[Gameweek 15]],2)&lt;$B$622,INDEX(FPL_Results_Extract[Gameweek 15],MATCH($A620,FPL_Results_Extract[[Player]:[Player]],0)),INDEX(Team_Key[[Abbreviation]:[Abbreviation]],MATCH(LEFT(INDEX(FPL_Fixtures_Extract[],MATCH($A620,FPL_Fixtures_Extract[[Player]:[Player]],0),MATCH(FPL_Combined[[#Headers],[Gameweek 15]],FPL_Fixtures_Extract[#Headers],0)),LEN(INDEX(FPL_Fixtures_Extract[],MATCH($A620,FPL_Fixtures_Extract[[Player]:[Player]],0),MATCH(FPL_Combined[[#Headers],[Gameweek 15]],FPL_Fixtures_Extract[#Headers],0)))-4),Team_Key[[Full Name]:[Full Name]],0))&amp;RIGHT(INDEX(FPL_Fixtures_Extract[],MATCH($A620,FPL_Fixtures_Extract[[Player]:[Player]],0),MATCH(FPL_Combined[[#Headers],[Gameweek 15]],FPL_Fixtures_Extract[#Headers],0)),3))</f>
        <v>BOU(H) 0-1</v>
      </c>
      <c r="Q620" t="str">
        <f ca="1">IF(RIGHT(FPL_Combined[[#Headers],[Gameweek 16]],2)&lt;$B$622,INDEX(FPL_Results_Extract[Gameweek 16],MATCH($A620,FPL_Results_Extract[[Player]:[Player]],0)),INDEX(Team_Key[[Abbreviation]:[Abbreviation]],MATCH(LEFT(INDEX(FPL_Fixtures_Extract[],MATCH($A620,FPL_Fixtures_Extract[[Player]:[Player]],0),MATCH(FPL_Combined[[#Headers],[Gameweek 16]],FPL_Fixtures_Extract[#Headers],0)),LEN(INDEX(FPL_Fixtures_Extract[],MATCH($A620,FPL_Fixtures_Extract[[Player]:[Player]],0),MATCH(FPL_Combined[[#Headers],[Gameweek 16]],FPL_Fixtures_Extract[#Headers],0)))-4),Team_Key[[Full Name]:[Full Name]],0))&amp;RIGHT(INDEX(FPL_Fixtures_Extract[],MATCH($A620,FPL_Fixtures_Extract[[Player]:[Player]],0),MATCH(FPL_Combined[[#Headers],[Gameweek 16]],FPL_Fixtures_Extract[#Headers],0)),3))</f>
        <v>LEI(A) 1-2</v>
      </c>
      <c r="R620" t="str">
        <f ca="1">IF(RIGHT(FPL_Combined[[#Headers],[Gameweek 17]],2)&lt;$B$622,INDEX(FPL_Results_Extract[Gameweek 17],MATCH($A620,FPL_Results_Extract[[Player]:[Player]],0)),INDEX(Team_Key[[Abbreviation]:[Abbreviation]],MATCH(LEFT(INDEX(FPL_Fixtures_Extract[],MATCH($A620,FPL_Fixtures_Extract[[Player]:[Player]],0),MATCH(FPL_Combined[[#Headers],[Gameweek 17]],FPL_Fixtures_Extract[#Headers],0)),LEN(INDEX(FPL_Fixtures_Extract[],MATCH($A620,FPL_Fixtures_Extract[[Player]:[Player]],0),MATCH(FPL_Combined[[#Headers],[Gameweek 17]],FPL_Fixtures_Extract[#Headers],0)))-4),Team_Key[[Full Name]:[Full Name]],0))&amp;RIGHT(INDEX(FPL_Fixtures_Extract[],MATCH($A620,FPL_Fixtures_Extract[[Player]:[Player]],0),MATCH(FPL_Combined[[#Headers],[Gameweek 17]],FPL_Fixtures_Extract[#Headers],0)),3))</f>
        <v>SUN(H) 3-1</v>
      </c>
      <c r="S620" t="str">
        <f ca="1">IF(RIGHT(FPL_Combined[[#Headers],[Gameweek 18]],2)&lt;$B$622,INDEX(FPL_Results_Extract[Gameweek 18],MATCH($A620,FPL_Results_Extract[[Player]:[Player]],0)),INDEX(Team_Key[[Abbreviation]:[Abbreviation]],MATCH(LEFT(INDEX(FPL_Fixtures_Extract[],MATCH($A620,FPL_Fixtures_Extract[[Player]:[Player]],0),MATCH(FPL_Combined[[#Headers],[Gameweek 18]],FPL_Fixtures_Extract[#Headers],0)),LEN(INDEX(FPL_Fixtures_Extract[],MATCH($A620,FPL_Fixtures_Extract[[Player]:[Player]],0),MATCH(FPL_Combined[[#Headers],[Gameweek 18]],FPL_Fixtures_Extract[#Headers],0)))-4),Team_Key[[Full Name]:[Full Name]],0))&amp;RIGHT(INDEX(FPL_Fixtures_Extract[],MATCH($A620,FPL_Fixtures_Extract[[Player]:[Player]],0),MATCH(FPL_Combined[[#Headers],[Gameweek 18]],FPL_Fixtures_Extract[#Headers],0)),3))</f>
        <v>WAT(H) 2-2</v>
      </c>
      <c r="T620" t="str">
        <f ca="1">IF(RIGHT(FPL_Combined[[#Headers],[Gameweek 19]],2)&lt;$B$622,INDEX(FPL_Results_Extract[Gameweek 19],MATCH($A620,FPL_Results_Extract[[Player]:[Player]],0)),INDEX(Team_Key[[Abbreviation]:[Abbreviation]],MATCH(LEFT(INDEX(FPL_Fixtures_Extract[],MATCH($A620,FPL_Fixtures_Extract[[Player]:[Player]],0),MATCH(FPL_Combined[[#Headers],[Gameweek 19]],FPL_Fixtures_Extract[#Headers],0)),LEN(INDEX(FPL_Fixtures_Extract[],MATCH($A620,FPL_Fixtures_Extract[[Player]:[Player]],0),MATCH(FPL_Combined[[#Headers],[Gameweek 19]],FPL_Fixtures_Extract[#Headers],0)))-4),Team_Key[[Full Name]:[Full Name]],0))&amp;RIGHT(INDEX(FPL_Fixtures_Extract[],MATCH($A620,FPL_Fixtures_Extract[[Player]:[Player]],0),MATCH(FPL_Combined[[#Headers],[Gameweek 19]],FPL_Fixtures_Extract[#Headers],0)),3))</f>
        <v>MUN(A) 0-0</v>
      </c>
      <c r="U620" t="str">
        <f ca="1">IF(RIGHT(FPL_Combined[[#Headers],[Gameweek 20]],2)&lt;$B$622,INDEX(FPL_Results_Extract[Gameweek 20],MATCH($A620,FPL_Results_Extract[[Player]:[Player]],0)),INDEX(Team_Key[[Abbreviation]:[Abbreviation]],MATCH(LEFT(INDEX(FPL_Fixtures_Extract[],MATCH($A620,FPL_Fixtures_Extract[[Player]:[Player]],0),MATCH(FPL_Combined[[#Headers],[Gameweek 20]],FPL_Fixtures_Extract[#Headers],0)),LEN(INDEX(FPL_Fixtures_Extract[],MATCH($A620,FPL_Fixtures_Extract[[Player]:[Player]],0),MATCH(FPL_Combined[[#Headers],[Gameweek 20]],FPL_Fixtures_Extract[#Headers],0)))-4),Team_Key[[Full Name]:[Full Name]],0))&amp;RIGHT(INDEX(FPL_Fixtures_Extract[],MATCH($A620,FPL_Fixtures_Extract[[Player]:[Player]],0),MATCH(FPL_Combined[[#Headers],[Gameweek 20]],FPL_Fixtures_Extract[#Headers],0)),3))</f>
        <v>CRY(A) 3-0</v>
      </c>
      <c r="V620" t="str">
        <f ca="1">IF(RIGHT(FPL_Combined[[#Headers],[Gameweek 21]],2)&lt;$B$622,INDEX(FPL_Results_Extract[Gameweek 21],MATCH($A620,FPL_Results_Extract[[Player]:[Player]],0)),INDEX(Team_Key[[Abbreviation]:[Abbreviation]],MATCH(LEFT(INDEX(FPL_Fixtures_Extract[],MATCH($A620,FPL_Fixtures_Extract[[Player]:[Player]],0),MATCH(FPL_Combined[[#Headers],[Gameweek 21]],FPL_Fixtures_Extract[#Headers],0)),LEN(INDEX(FPL_Fixtures_Extract[],MATCH($A620,FPL_Fixtures_Extract[[Player]:[Player]],0),MATCH(FPL_Combined[[#Headers],[Gameweek 21]],FPL_Fixtures_Extract[#Headers],0)))-4),Team_Key[[Full Name]:[Full Name]],0))&amp;RIGHT(INDEX(FPL_Fixtures_Extract[],MATCH($A620,FPL_Fixtures_Extract[[Player]:[Player]],0),MATCH(FPL_Combined[[#Headers],[Gameweek 21]],FPL_Fixtures_Extract[#Headers],0)),3))</f>
        <v>WBA(H) 2-2</v>
      </c>
      <c r="W620" t="str">
        <f ca="1">IF(RIGHT(FPL_Combined[[#Headers],[Gameweek 22]],2)&lt;$B$622,INDEX(FPL_Results_Extract[Gameweek 22],MATCH($A620,FPL_Results_Extract[[Player]:[Player]],0)),INDEX(Team_Key[[Abbreviation]:[Abbreviation]],MATCH(LEFT(INDEX(FPL_Fixtures_Extract[],MATCH($A620,FPL_Fixtures_Extract[[Player]:[Player]],0),MATCH(FPL_Combined[[#Headers],[Gameweek 22]],FPL_Fixtures_Extract[#Headers],0)),LEN(INDEX(FPL_Fixtures_Extract[],MATCH($A620,FPL_Fixtures_Extract[[Player]:[Player]],0),MATCH(FPL_Combined[[#Headers],[Gameweek 22]],FPL_Fixtures_Extract[#Headers],0)))-4),Team_Key[[Full Name]:[Full Name]],0))&amp;RIGHT(INDEX(FPL_Fixtures_Extract[],MATCH($A620,FPL_Fixtures_Extract[[Player]:[Player]],0),MATCH(FPL_Combined[[#Headers],[Gameweek 22]],FPL_Fixtures_Extract[#Headers],0)),3))</f>
        <v>EVE(H) 3-3</v>
      </c>
      <c r="X620" t="str">
        <f ca="1">IF(RIGHT(FPL_Combined[[#Headers],[Gameweek 23]],2)&lt;$B$622,INDEX(FPL_Results_Extract[Gameweek 23],MATCH($A620,FPL_Results_Extract[[Player]:[Player]],0)),INDEX(Team_Key[[Abbreviation]:[Abbreviation]],MATCH(LEFT(INDEX(FPL_Fixtures_Extract[],MATCH($A620,FPL_Fixtures_Extract[[Player]:[Player]],0),MATCH(FPL_Combined[[#Headers],[Gameweek 23]],FPL_Fixtures_Extract[#Headers],0)),LEN(INDEX(FPL_Fixtures_Extract[],MATCH($A620,FPL_Fixtures_Extract[[Player]:[Player]],0),MATCH(FPL_Combined[[#Headers],[Gameweek 23]],FPL_Fixtures_Extract[#Headers],0)))-4),Team_Key[[Full Name]:[Full Name]],0))&amp;RIGHT(INDEX(FPL_Fixtures_Extract[],MATCH($A620,FPL_Fixtures_Extract[[Player]:[Player]],0),MATCH(FPL_Combined[[#Headers],[Gameweek 23]],FPL_Fixtures_Extract[#Headers],0)),3))</f>
        <v>ARS(A) 1-0</v>
      </c>
      <c r="Y620" t="str">
        <f ca="1">IF(RIGHT(FPL_Combined[[#Headers],[Gameweek 24]],2)&lt;$B$622,INDEX(FPL_Results_Extract[Team],MATCH($A620,FPL_Results_Extract[[Player]:[Player]],0)),INDEX(Team_Key[[Abbreviation]:[Abbreviation]],MATCH(LEFT(INDEX(FPL_Fixtures_Extract[],MATCH($A620,FPL_Fixtures_Extract[[Player]:[Player]],0),MATCH(FPL_Combined[[#Headers],[Gameweek 24]],FPL_Fixtures_Extract[#Headers],0)),LEN(INDEX(FPL_Fixtures_Extract[],MATCH($A620,FPL_Fixtures_Extract[[Player]:[Player]],0),MATCH(FPL_Combined[[#Headers],[Gameweek 24]],FPL_Fixtures_Extract[#Headers],0)))-4),Team_Key[[Full Name]:[Full Name]],0))&amp;RIGHT(INDEX(FPL_Fixtures_Extract[],MATCH($A620,FPL_Fixtures_Extract[[Player]:[Player]],0),MATCH(FPL_Combined[[#Headers],[Gameweek 24]],FPL_Fixtures_Extract[#Headers],0)),3))</f>
        <v>CHE</v>
      </c>
      <c r="Z620" t="str">
        <f ca="1">IF(RIGHT(FPL_Combined[[#Headers],[Gameweek 25]],2)&lt;$B$622,INDEX(FPL_Results_Extract[Player],MATCH($A620,FPL_Results_Extract[[Player]:[Player]],0)),INDEX(Team_Key[[Abbreviation]:[Abbreviation]],MATCH(LEFT(INDEX(FPL_Fixtures_Extract[],MATCH($A620,FPL_Fixtures_Extract[[Player]:[Player]],0),MATCH(FPL_Combined[[#Headers],[Gameweek 25]],FPL_Fixtures_Extract[#Headers],0)),LEN(INDEX(FPL_Fixtures_Extract[],MATCH($A620,FPL_Fixtures_Extract[[Player]:[Player]],0),MATCH(FPL_Combined[[#Headers],[Gameweek 25]],FPL_Fixtures_Extract[#Headers],0)))-4),Team_Key[[Full Name]:[Full Name]],0))&amp;RIGHT(INDEX(FPL_Fixtures_Extract[],MATCH($A620,FPL_Fixtures_Extract[[Player]:[Player]],0),MATCH(FPL_Combined[[#Headers],[Gameweek 25]],FPL_Fixtures_Extract[#Headers],0)),3))</f>
        <v>Zouma</v>
      </c>
      <c r="AA620" t="str">
        <f ca="1">IF(RIGHT(FPL_Combined[[#Headers],[Gameweek 26]],2)&lt;$B$622,INDEX(FPL_Results_Extract[Gameweek 01],MATCH($A620,FPL_Results_Extract[[Player]:[Player]],0)),INDEX(Team_Key[[Abbreviation]:[Abbreviation]],MATCH(LEFT(INDEX(FPL_Fixtures_Extract[],MATCH($A620,FPL_Fixtures_Extract[[Player]:[Player]],0),MATCH(FPL_Combined[[#Headers],[Gameweek 26]],FPL_Fixtures_Extract[#Headers],0)),LEN(INDEX(FPL_Fixtures_Extract[],MATCH($A620,FPL_Fixtures_Extract[[Player]:[Player]],0),MATCH(FPL_Combined[[#Headers],[Gameweek 26]],FPL_Fixtures_Extract[#Headers],0)))-4),Team_Key[[Full Name]:[Full Name]],0))&amp;RIGHT(INDEX(FPL_Fixtures_Extract[],MATCH($A620,FPL_Fixtures_Extract[[Player]:[Player]],0),MATCH(FPL_Combined[[#Headers],[Gameweek 26]],FPL_Fixtures_Extract[#Headers],0)),3))</f>
        <v>SWA(H) 2-2</v>
      </c>
      <c r="AB620" t="str">
        <f ca="1">IF(RIGHT(FPL_Combined[[#Headers],[Gameweek 27]],2)&lt;$B$622,INDEX(FPL_Results_Extract[Gameweek 02],MATCH($A620,FPL_Results_Extract[[Player]:[Player]],0)),INDEX(Team_Key[[Abbreviation]:[Abbreviation]],MATCH(LEFT(INDEX(FPL_Fixtures_Extract[],MATCH($A620,FPL_Fixtures_Extract[[Player]:[Player]],0),MATCH(FPL_Combined[[#Headers],[Gameweek 27]],FPL_Fixtures_Extract[#Headers],0)),LEN(INDEX(FPL_Fixtures_Extract[],MATCH($A620,FPL_Fixtures_Extract[[Player]:[Player]],0),MATCH(FPL_Combined[[#Headers],[Gameweek 27]],FPL_Fixtures_Extract[#Headers],0)))-4),Team_Key[[Full Name]:[Full Name]],0))&amp;RIGHT(INDEX(FPL_Fixtures_Extract[],MATCH($A620,FPL_Fixtures_Extract[[Player]:[Player]],0),MATCH(FPL_Combined[[#Headers],[Gameweek 27]],FPL_Fixtures_Extract[#Headers],0)),3))</f>
        <v>MCI(A) 0-3</v>
      </c>
      <c r="AC620" t="str">
        <f ca="1">IF(RIGHT(FPL_Combined[[#Headers],[Gameweek 28]],2)&lt;$B$622,INDEX(FPL_Results_Extract[Gameweek 03],MATCH($A620,FPL_Results_Extract[[Player]:[Player]],0)),INDEX(Team_Key[[Abbreviation]:[Abbreviation]],MATCH(LEFT(INDEX(FPL_Fixtures_Extract[],MATCH($A620,FPL_Fixtures_Extract[[Player]:[Player]],0),MATCH(FPL_Combined[[#Headers],[Gameweek 28]],FPL_Fixtures_Extract[#Headers],0)),LEN(INDEX(FPL_Fixtures_Extract[],MATCH($A620,FPL_Fixtures_Extract[[Player]:[Player]],0),MATCH(FPL_Combined[[#Headers],[Gameweek 28]],FPL_Fixtures_Extract[#Headers],0)))-4),Team_Key[[Full Name]:[Full Name]],0))&amp;RIGHT(INDEX(FPL_Fixtures_Extract[],MATCH($A620,FPL_Fixtures_Extract[[Player]:[Player]],0),MATCH(FPL_Combined[[#Headers],[Gameweek 28]],FPL_Fixtures_Extract[#Headers],0)),3))</f>
        <v>WBA(A) 3-2</v>
      </c>
      <c r="AD620" t="str">
        <f ca="1">IF(RIGHT(FPL_Combined[[#Headers],[Gameweek 29]],2)&lt;$B$622,INDEX(FPL_Results_Extract[Gameweek 04],MATCH($A620,FPL_Results_Extract[[Player]:[Player]],0)),INDEX(Team_Key[[Abbreviation]:[Abbreviation]],MATCH(LEFT(INDEX(FPL_Fixtures_Extract[],MATCH($A620,FPL_Fixtures_Extract[[Player]:[Player]],0),MATCH(FPL_Combined[[#Headers],[Gameweek 29]],FPL_Fixtures_Extract[#Headers],0)),LEN(INDEX(FPL_Fixtures_Extract[],MATCH($A620,FPL_Fixtures_Extract[[Player]:[Player]],0),MATCH(FPL_Combined[[#Headers],[Gameweek 29]],FPL_Fixtures_Extract[#Headers],0)))-4),Team_Key[[Full Name]:[Full Name]],0))&amp;RIGHT(INDEX(FPL_Fixtures_Extract[],MATCH($A620,FPL_Fixtures_Extract[[Player]:[Player]],0),MATCH(FPL_Combined[[#Headers],[Gameweek 29]],FPL_Fixtures_Extract[#Headers],0)),3))</f>
        <v>STK(H)</v>
      </c>
      <c r="AE620" t="e">
        <f ca="1">IF(RIGHT(FPL_Combined[[#Headers],[Gameweek 30]],2)&lt;$B$622,INDEX(FPL_Results_Extract[Gameweek 05],MATCH($A620,FPL_Results_Extract[[Player]:[Player]],0)),INDEX(Team_Key[[Abbreviation]:[Abbreviation]],MATCH(LEFT(INDEX(FPL_Fixtures_Extract[],MATCH($A620,FPL_Fixtures_Extract[[Player]:[Player]],0),MATCH(FPL_Combined[[#Headers],[Gameweek 30]],FPL_Fixtures_Extract[#Headers],0)),LEN(INDEX(FPL_Fixtures_Extract[],MATCH($A620,FPL_Fixtures_Extract[[Player]:[Player]],0),MATCH(FPL_Combined[[#Headers],[Gameweek 30]],FPL_Fixtures_Extract[#Headers],0)))-4),Team_Key[[Full Name]:[Full Name]],0))&amp;RIGHT(INDEX(FPL_Fixtures_Extract[],MATCH($A620,FPL_Fixtures_Extract[[Player]:[Player]],0),MATCH(FPL_Combined[[#Headers],[Gameweek 30]],FPL_Fixtures_Extract[#Headers],0)),3))</f>
        <v>#VALUE!</v>
      </c>
      <c r="AF620" t="str">
        <f ca="1">IF(RIGHT(FPL_Combined[[#Headers],[Gameweek 31]],2)&lt;$B$622,INDEX(FPL_Results_Extract[Gameweek 06],MATCH($A620,FPL_Results_Extract[[Player]:[Player]],0)),INDEX(Team_Key[[Abbreviation]:[Abbreviation]],MATCH(LEFT(INDEX(FPL_Fixtures_Extract[],MATCH($A620,FPL_Fixtures_Extract[[Player]:[Player]],0),MATCH(FPL_Combined[[#Headers],[Gameweek 31]],FPL_Fixtures_Extract[#Headers],0)),LEN(INDEX(FPL_Fixtures_Extract[],MATCH($A620,FPL_Fixtures_Extract[[Player]:[Player]],0),MATCH(FPL_Combined[[#Headers],[Gameweek 31]],FPL_Fixtures_Extract[#Headers],0)))-4),Team_Key[[Full Name]:[Full Name]],0))&amp;RIGHT(INDEX(FPL_Fixtures_Extract[],MATCH($A620,FPL_Fixtures_Extract[[Player]:[Player]],0),MATCH(FPL_Combined[[#Headers],[Gameweek 31]],FPL_Fixtures_Extract[#Headers],0)),3))</f>
        <v>WHU(H)</v>
      </c>
      <c r="AG620" t="str">
        <f ca="1">IF(RIGHT(FPL_Combined[[#Headers],[Gameweek 32]],2)&lt;$B$622,INDEX(FPL_Results_Extract[Gameweek 07],MATCH($A620,FPL_Results_Extract[[Player]:[Player]],0)),INDEX(Team_Key[[Abbreviation]:[Abbreviation]],MATCH(LEFT(INDEX(FPL_Fixtures_Extract[],MATCH($A620,FPL_Fixtures_Extract[[Player]:[Player]],0),MATCH(FPL_Combined[[#Headers],[Gameweek 32]],FPL_Fixtures_Extract[#Headers],0)),LEN(INDEX(FPL_Fixtures_Extract[],MATCH($A620,FPL_Fixtures_Extract[[Player]:[Player]],0),MATCH(FPL_Combined[[#Headers],[Gameweek 32]],FPL_Fixtures_Extract[#Headers],0)))-4),Team_Key[[Full Name]:[Full Name]],0))&amp;RIGHT(INDEX(FPL_Fixtures_Extract[],MATCH($A620,FPL_Fixtures_Extract[[Player]:[Player]],0),MATCH(FPL_Combined[[#Headers],[Gameweek 32]],FPL_Fixtures_Extract[#Headers],0)),3))</f>
        <v>AVL(A)</v>
      </c>
      <c r="AH620" t="str">
        <f ca="1">IF(RIGHT(FPL_Combined[[#Headers],[Gameweek 33]],2)&lt;$B$622,INDEX(FPL_Results_Extract[Gameweek 08],MATCH($A620,FPL_Results_Extract[[Player]:[Player]],0)),INDEX(Team_Key[[Abbreviation]:[Abbreviation]],MATCH(LEFT(INDEX(FPL_Fixtures_Extract[],MATCH($A620,FPL_Fixtures_Extract[[Player]:[Player]],0),MATCH(FPL_Combined[[#Headers],[Gameweek 33]],FPL_Fixtures_Extract[#Headers],0)),LEN(INDEX(FPL_Fixtures_Extract[],MATCH($A620,FPL_Fixtures_Extract[[Player]:[Player]],0),MATCH(FPL_Combined[[#Headers],[Gameweek 33]],FPL_Fixtures_Extract[#Headers],0)))-4),Team_Key[[Full Name]:[Full Name]],0))&amp;RIGHT(INDEX(FPL_Fixtures_Extract[],MATCH($A620,FPL_Fixtures_Extract[[Player]:[Player]],0),MATCH(FPL_Combined[[#Headers],[Gameweek 33]],FPL_Fixtures_Extract[#Headers],0)),3))</f>
        <v>SWA(A)</v>
      </c>
      <c r="AI620" t="str">
        <f ca="1">IF(RIGHT(FPL_Combined[[#Headers],[Gameweek 34]],2)&lt;$B$622,INDEX(FPL_Results_Extract[Gameweek 09],MATCH($A620,FPL_Results_Extract[[Player]:[Player]],0)),INDEX(Team_Key[[Abbreviation]:[Abbreviation]],MATCH(LEFT(INDEX(FPL_Fixtures_Extract[],MATCH($A620,FPL_Fixtures_Extract[[Player]:[Player]],0),MATCH(FPL_Combined[[#Headers],[Gameweek 34]],FPL_Fixtures_Extract[#Headers],0)),LEN(INDEX(FPL_Fixtures_Extract[],MATCH($A620,FPL_Fixtures_Extract[[Player]:[Player]],0),MATCH(FPL_Combined[[#Headers],[Gameweek 34]],FPL_Fixtures_Extract[#Headers],0)))-4),Team_Key[[Full Name]:[Full Name]],0))&amp;RIGHT(INDEX(FPL_Fixtures_Extract[],MATCH($A620,FPL_Fixtures_Extract[[Player]:[Player]],0),MATCH(FPL_Combined[[#Headers],[Gameweek 34]],FPL_Fixtures_Extract[#Headers],0)),3))</f>
        <v>MCI(H)</v>
      </c>
      <c r="AJ620" t="str">
        <f ca="1">IF(RIGHT(FPL_Combined[[#Headers],[Gameweek 35]],2)&lt;$B$622,INDEX(FPL_Results_Extract[Gameweek 10],MATCH($A620,FPL_Results_Extract[[Player]:[Player]],0)),INDEX(Team_Key[[Abbreviation]:[Abbreviation]],MATCH(LEFT(INDEX(FPL_Fixtures_Extract[],MATCH($A620,FPL_Fixtures_Extract[[Player]:[Player]],0),MATCH(FPL_Combined[[#Headers],[Gameweek 35]],FPL_Fixtures_Extract[#Headers],0)),LEN(INDEX(FPL_Fixtures_Extract[],MATCH($A620,FPL_Fixtures_Extract[[Player]:[Player]],0),MATCH(FPL_Combined[[#Headers],[Gameweek 35]],FPL_Fixtures_Extract[#Headers],0)))-4),Team_Key[[Full Name]:[Full Name]],0))&amp;RIGHT(INDEX(FPL_Fixtures_Extract[],MATCH($A620,FPL_Fixtures_Extract[[Player]:[Player]],0),MATCH(FPL_Combined[[#Headers],[Gameweek 35]],FPL_Fixtures_Extract[#Headers],0)),3))</f>
        <v>BOU(A)</v>
      </c>
      <c r="AK620" t="str">
        <f ca="1">IF(RIGHT(FPL_Combined[[#Headers],[Gameweek 36]],2)&lt;$B$622,INDEX(FPL_Results_Extract[Gameweek 11],MATCH($A620,FPL_Results_Extract[[Player]:[Player]],0)),INDEX(Team_Key[[Abbreviation]:[Abbreviation]],MATCH(LEFT(INDEX(FPL_Fixtures_Extract[],MATCH($A620,FPL_Fixtures_Extract[[Player]:[Player]],0),MATCH(FPL_Combined[[#Headers],[Gameweek 36]],FPL_Fixtures_Extract[#Headers],0)),LEN(INDEX(FPL_Fixtures_Extract[],MATCH($A620,FPL_Fixtures_Extract[[Player]:[Player]],0),MATCH(FPL_Combined[[#Headers],[Gameweek 36]],FPL_Fixtures_Extract[#Headers],0)))-4),Team_Key[[Full Name]:[Full Name]],0))&amp;RIGHT(INDEX(FPL_Fixtures_Extract[],MATCH($A620,FPL_Fixtures_Extract[[Player]:[Player]],0),MATCH(FPL_Combined[[#Headers],[Gameweek 36]],FPL_Fixtures_Extract[#Headers],0)),3))</f>
        <v>TOT(H)</v>
      </c>
      <c r="AL620" t="str">
        <f ca="1">IF(RIGHT(FPL_Combined[[#Headers],[Gameweek 37]],2)&lt;$B$622,INDEX(FPL_Results_Extract[Gameweek 12],MATCH($A620,FPL_Results_Extract[[Player]:[Player]],0)),INDEX(Team_Key[[Abbreviation]:[Abbreviation]],MATCH(LEFT(INDEX(FPL_Fixtures_Extract[],MATCH($A620,FPL_Fixtures_Extract[[Player]:[Player]],0),MATCH(FPL_Combined[[#Headers],[Gameweek 37]],FPL_Fixtures_Extract[#Headers],0)),LEN(INDEX(FPL_Fixtures_Extract[],MATCH($A620,FPL_Fixtures_Extract[[Player]:[Player]],0),MATCH(FPL_Combined[[#Headers],[Gameweek 37]],FPL_Fixtures_Extract[#Headers],0)))-4),Team_Key[[Full Name]:[Full Name]],0))&amp;RIGHT(INDEX(FPL_Fixtures_Extract[],MATCH($A620,FPL_Fixtures_Extract[[Player]:[Player]],0),MATCH(FPL_Combined[[#Headers],[Gameweek 37]],FPL_Fixtures_Extract[#Headers],0)),3))</f>
        <v>SUN(A)</v>
      </c>
      <c r="AM620" t="str">
        <f ca="1">IF(RIGHT(FPL_Combined[[#Headers],[Gameweek 38]],2)&lt;$B$622,INDEX(FPL_Results_Extract[Gameweek 13],MATCH($A620,FPL_Results_Extract[[Player]:[Player]],0)),INDEX(Team_Key[[Abbreviation]:[Abbreviation]],MATCH(LEFT(INDEX(FPL_Fixtures_Extract[],MATCH($A620,FPL_Fixtures_Extract[[Player]:[Player]],0),MATCH(FPL_Combined[[#Headers],[Gameweek 38]],FPL_Fixtures_Extract[#Headers],0)),LEN(INDEX(FPL_Fixtures_Extract[],MATCH($A620,FPL_Fixtures_Extract[[Player]:[Player]],0),MATCH(FPL_Combined[[#Headers],[Gameweek 38]],FPL_Fixtures_Extract[#Headers],0)))-4),Team_Key[[Full Name]:[Full Name]],0))&amp;RIGHT(INDEX(FPL_Fixtures_Extract[],MATCH($A620,FPL_Fixtures_Extract[[Player]:[Player]],0),MATCH(FPL_Combined[[#Headers],[Gameweek 38]],FPL_Fixtures_Extract[#Headers],0)),3))</f>
        <v>LEI(H)</v>
      </c>
    </row>
    <row r="622" spans="1:39" x14ac:dyDescent="0.45">
      <c r="A622" s="2" t="s">
        <v>1274</v>
      </c>
      <c r="B622" s="23" t="str">
        <f ca="1">RIGHT(OFFSET(Fixtures!A1,0,1),2)</f>
        <v>29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R621"/>
  <sheetViews>
    <sheetView showGridLines="0" zoomScale="50" zoomScaleNormal="50" zoomScalePageLayoutView="55" workbookViewId="0">
      <selection activeCell="B2" sqref="B2"/>
    </sheetView>
  </sheetViews>
  <sheetFormatPr defaultColWidth="8.796875" defaultRowHeight="14.25" x14ac:dyDescent="0.45"/>
  <cols>
    <col min="1" max="1" width="16.33203125" bestFit="1" customWidth="1"/>
    <col min="2" max="16" width="17.1328125" bestFit="1" customWidth="1"/>
    <col min="17" max="18" width="16.33203125" bestFit="1" customWidth="1"/>
  </cols>
  <sheetData>
    <row r="1" spans="1:18" x14ac:dyDescent="0.45">
      <c r="A1" s="1" t="s">
        <v>1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/>
      <c r="M1" s="1"/>
      <c r="N1" s="1"/>
      <c r="O1" s="1"/>
      <c r="P1" s="1"/>
      <c r="Q1" s="1"/>
      <c r="R1" s="1"/>
    </row>
    <row r="2" spans="1:18" x14ac:dyDescent="0.45">
      <c r="A2" s="1" t="s">
        <v>402</v>
      </c>
      <c r="B2" s="1" t="s">
        <v>39</v>
      </c>
      <c r="C2" s="1" t="s">
        <v>58</v>
      </c>
      <c r="D2" s="1" t="s">
        <v>53</v>
      </c>
      <c r="E2" s="1" t="s">
        <v>24</v>
      </c>
      <c r="F2" s="1" t="s">
        <v>29</v>
      </c>
      <c r="G2" s="1" t="s">
        <v>26</v>
      </c>
      <c r="H2" s="1" t="s">
        <v>31</v>
      </c>
      <c r="I2" s="1" t="s">
        <v>62</v>
      </c>
      <c r="J2" s="1" t="s">
        <v>65</v>
      </c>
      <c r="K2" s="1" t="s">
        <v>54</v>
      </c>
      <c r="L2" s="1"/>
      <c r="M2" s="1"/>
      <c r="N2" s="1"/>
      <c r="O2" s="1"/>
      <c r="P2" s="1"/>
      <c r="Q2" s="1"/>
      <c r="R2" s="1"/>
    </row>
    <row r="3" spans="1:18" x14ac:dyDescent="0.45">
      <c r="A3" s="1" t="s">
        <v>414</v>
      </c>
      <c r="B3" s="1" t="s">
        <v>49</v>
      </c>
      <c r="C3" s="1" t="s">
        <v>1316</v>
      </c>
      <c r="D3" s="1" t="s">
        <v>23</v>
      </c>
      <c r="E3" s="1" t="s">
        <v>28</v>
      </c>
      <c r="F3" s="1" t="s">
        <v>25</v>
      </c>
      <c r="G3" s="1" t="s">
        <v>50</v>
      </c>
      <c r="H3" s="1" t="s">
        <v>1316</v>
      </c>
      <c r="I3" s="1" t="s">
        <v>27</v>
      </c>
      <c r="J3" s="1" t="s">
        <v>51</v>
      </c>
      <c r="K3" s="1" t="s">
        <v>43</v>
      </c>
      <c r="L3" s="1"/>
      <c r="M3" s="1"/>
      <c r="N3" s="1"/>
      <c r="O3" s="1"/>
      <c r="P3" s="1"/>
      <c r="Q3" s="1"/>
      <c r="R3" s="1"/>
    </row>
    <row r="4" spans="1:18" x14ac:dyDescent="0.45">
      <c r="A4" s="1" t="s">
        <v>415</v>
      </c>
      <c r="B4" s="1" t="s">
        <v>61</v>
      </c>
      <c r="C4" s="1" t="s">
        <v>1316</v>
      </c>
      <c r="D4" s="1" t="s">
        <v>40</v>
      </c>
      <c r="E4" s="1" t="s">
        <v>48</v>
      </c>
      <c r="F4" s="1" t="s">
        <v>22</v>
      </c>
      <c r="G4" s="1" t="s">
        <v>65</v>
      </c>
      <c r="H4" s="1" t="s">
        <v>57</v>
      </c>
      <c r="I4" s="1" t="s">
        <v>55</v>
      </c>
      <c r="J4" s="1" t="s">
        <v>26</v>
      </c>
      <c r="K4" s="1" t="s">
        <v>27</v>
      </c>
      <c r="L4" s="1"/>
      <c r="M4" s="1"/>
      <c r="N4" s="1"/>
      <c r="O4" s="1"/>
      <c r="P4" s="1"/>
      <c r="Q4" s="1"/>
      <c r="R4" s="1"/>
    </row>
    <row r="5" spans="1:18" x14ac:dyDescent="0.45">
      <c r="A5" s="1" t="s">
        <v>239</v>
      </c>
      <c r="B5" s="1" t="s">
        <v>22</v>
      </c>
      <c r="C5" s="1" t="s">
        <v>1316</v>
      </c>
      <c r="D5" s="1" t="s">
        <v>62</v>
      </c>
      <c r="E5" s="1" t="s">
        <v>60</v>
      </c>
      <c r="F5" s="1" t="s">
        <v>55</v>
      </c>
      <c r="G5" s="1" t="s">
        <v>38</v>
      </c>
      <c r="H5" s="1" t="s">
        <v>65</v>
      </c>
      <c r="I5" s="1" t="s">
        <v>48</v>
      </c>
      <c r="J5" s="1" t="s">
        <v>24</v>
      </c>
      <c r="K5" s="1" t="s">
        <v>34</v>
      </c>
      <c r="L5" s="1"/>
      <c r="M5" s="1"/>
      <c r="N5" s="1"/>
      <c r="O5" s="1"/>
      <c r="P5" s="1"/>
      <c r="Q5" s="1"/>
      <c r="R5" s="1"/>
    </row>
    <row r="6" spans="1:18" x14ac:dyDescent="0.45">
      <c r="A6" s="1" t="s">
        <v>140</v>
      </c>
      <c r="B6" s="1" t="s">
        <v>62</v>
      </c>
      <c r="C6" s="1" t="s">
        <v>1316</v>
      </c>
      <c r="D6" s="1" t="s">
        <v>25</v>
      </c>
      <c r="E6" s="1" t="s">
        <v>56</v>
      </c>
      <c r="F6" s="1" t="s">
        <v>45</v>
      </c>
      <c r="G6" s="1" t="s">
        <v>21</v>
      </c>
      <c r="H6" s="1" t="s">
        <v>61</v>
      </c>
      <c r="I6" s="1" t="s">
        <v>36</v>
      </c>
      <c r="J6" s="1" t="s">
        <v>50</v>
      </c>
      <c r="K6" s="1" t="s">
        <v>53</v>
      </c>
      <c r="L6" s="1"/>
      <c r="M6" s="1"/>
      <c r="N6" s="1"/>
      <c r="O6" s="1"/>
      <c r="P6" s="1"/>
      <c r="Q6" s="1"/>
      <c r="R6" s="1"/>
    </row>
    <row r="7" spans="1:18" x14ac:dyDescent="0.45">
      <c r="A7" s="1" t="s">
        <v>531</v>
      </c>
      <c r="B7" s="1" t="s">
        <v>42</v>
      </c>
      <c r="C7" s="1" t="s">
        <v>49</v>
      </c>
      <c r="D7" s="1" t="s">
        <v>26</v>
      </c>
      <c r="E7" s="1" t="s">
        <v>33</v>
      </c>
      <c r="F7" s="1" t="s">
        <v>28</v>
      </c>
      <c r="G7" s="1" t="s">
        <v>24</v>
      </c>
      <c r="H7" s="1" t="s">
        <v>53</v>
      </c>
      <c r="I7" s="1" t="s">
        <v>29</v>
      </c>
      <c r="J7" s="1" t="s">
        <v>32</v>
      </c>
      <c r="K7" s="1" t="s">
        <v>1259</v>
      </c>
      <c r="L7" s="1"/>
      <c r="M7" s="1"/>
      <c r="N7" s="1"/>
      <c r="O7" s="1"/>
      <c r="P7" s="1"/>
      <c r="Q7" s="1"/>
      <c r="R7" s="1"/>
    </row>
    <row r="8" spans="1:18" x14ac:dyDescent="0.45">
      <c r="A8" s="1" t="s">
        <v>515</v>
      </c>
      <c r="B8" s="1" t="s">
        <v>40</v>
      </c>
      <c r="C8" s="1" t="s">
        <v>1316</v>
      </c>
      <c r="D8" s="1" t="s">
        <v>41</v>
      </c>
      <c r="E8" s="1" t="s">
        <v>42</v>
      </c>
      <c r="F8" s="1" t="s">
        <v>34</v>
      </c>
      <c r="G8" s="1" t="s">
        <v>35</v>
      </c>
      <c r="H8" s="1" t="s">
        <v>25</v>
      </c>
      <c r="I8" s="1" t="s">
        <v>43</v>
      </c>
      <c r="J8" s="1" t="s">
        <v>44</v>
      </c>
      <c r="K8" s="1" t="s">
        <v>45</v>
      </c>
      <c r="L8" s="1"/>
      <c r="M8" s="1"/>
      <c r="N8" s="1"/>
      <c r="O8" s="1"/>
      <c r="P8" s="1"/>
      <c r="Q8" s="1"/>
      <c r="R8" s="1"/>
    </row>
    <row r="9" spans="1:18" x14ac:dyDescent="0.45">
      <c r="A9" s="1" t="s">
        <v>37</v>
      </c>
      <c r="B9" s="1" t="s">
        <v>40</v>
      </c>
      <c r="C9" s="1" t="s">
        <v>1316</v>
      </c>
      <c r="D9" s="1" t="s">
        <v>41</v>
      </c>
      <c r="E9" s="1" t="s">
        <v>42</v>
      </c>
      <c r="F9" s="1" t="s">
        <v>34</v>
      </c>
      <c r="G9" s="1" t="s">
        <v>35</v>
      </c>
      <c r="H9" s="1" t="s">
        <v>25</v>
      </c>
      <c r="I9" s="1" t="s">
        <v>43</v>
      </c>
      <c r="J9" s="1" t="s">
        <v>44</v>
      </c>
      <c r="K9" s="1" t="s">
        <v>45</v>
      </c>
      <c r="L9" s="1"/>
      <c r="M9" s="1"/>
      <c r="N9" s="1"/>
      <c r="O9" s="1"/>
      <c r="P9" s="1"/>
      <c r="Q9" s="1"/>
      <c r="R9" s="1"/>
    </row>
    <row r="10" spans="1:18" x14ac:dyDescent="0.45">
      <c r="A10" s="1" t="s">
        <v>264</v>
      </c>
      <c r="B10" s="1" t="s">
        <v>32</v>
      </c>
      <c r="C10" s="1" t="s">
        <v>35</v>
      </c>
      <c r="D10" s="1" t="s">
        <v>39</v>
      </c>
      <c r="E10" s="1" t="s">
        <v>65</v>
      </c>
      <c r="F10" s="1" t="s">
        <v>42</v>
      </c>
      <c r="G10" s="1" t="s">
        <v>23</v>
      </c>
      <c r="H10" s="1" t="s">
        <v>22</v>
      </c>
      <c r="I10" s="1" t="s">
        <v>40</v>
      </c>
      <c r="J10" s="1" t="s">
        <v>25</v>
      </c>
      <c r="K10" s="1" t="s">
        <v>55</v>
      </c>
      <c r="L10" s="1"/>
      <c r="M10" s="1"/>
      <c r="N10" s="1"/>
      <c r="O10" s="1"/>
      <c r="P10" s="1"/>
      <c r="Q10" s="1"/>
      <c r="R10" s="1"/>
    </row>
    <row r="11" spans="1:18" x14ac:dyDescent="0.45">
      <c r="A11" s="1" t="s">
        <v>103</v>
      </c>
      <c r="B11" s="1" t="s">
        <v>27</v>
      </c>
      <c r="C11" s="1" t="s">
        <v>1316</v>
      </c>
      <c r="D11" s="1" t="s">
        <v>29</v>
      </c>
      <c r="E11" s="1" t="s">
        <v>30</v>
      </c>
      <c r="F11" s="1" t="s">
        <v>31</v>
      </c>
      <c r="G11" s="1" t="s">
        <v>32</v>
      </c>
      <c r="H11" s="1" t="s">
        <v>1316</v>
      </c>
      <c r="I11" s="1" t="s">
        <v>34</v>
      </c>
      <c r="J11" s="1" t="s">
        <v>35</v>
      </c>
      <c r="K11" s="1" t="s">
        <v>36</v>
      </c>
      <c r="L11" s="1"/>
      <c r="M11" s="1"/>
      <c r="N11" s="1"/>
      <c r="O11" s="1"/>
      <c r="P11" s="1"/>
      <c r="Q11" s="1"/>
      <c r="R11" s="1"/>
    </row>
    <row r="12" spans="1:18" x14ac:dyDescent="0.45">
      <c r="A12" s="1" t="s">
        <v>601</v>
      </c>
      <c r="B12" s="1" t="s">
        <v>55</v>
      </c>
      <c r="C12" s="1" t="s">
        <v>38</v>
      </c>
      <c r="D12" s="1" t="s">
        <v>27</v>
      </c>
      <c r="E12" s="1" t="s">
        <v>57</v>
      </c>
      <c r="F12" s="1" t="s">
        <v>61</v>
      </c>
      <c r="G12" s="1" t="s">
        <v>47</v>
      </c>
      <c r="H12" s="1" t="s">
        <v>26</v>
      </c>
      <c r="I12" s="1" t="s">
        <v>58</v>
      </c>
      <c r="J12" s="1" t="s">
        <v>39</v>
      </c>
      <c r="K12" s="1" t="s">
        <v>49</v>
      </c>
      <c r="L12" s="1"/>
      <c r="M12" s="1"/>
      <c r="N12" s="1"/>
      <c r="O12" s="1"/>
      <c r="P12" s="1"/>
      <c r="Q12" s="1"/>
      <c r="R12" s="1"/>
    </row>
    <row r="13" spans="1:18" x14ac:dyDescent="0.45">
      <c r="A13" s="1" t="s">
        <v>655</v>
      </c>
      <c r="B13" s="1" t="s">
        <v>23</v>
      </c>
      <c r="C13" s="1" t="s">
        <v>21</v>
      </c>
      <c r="D13" s="1" t="s">
        <v>45</v>
      </c>
      <c r="E13" s="1" t="s">
        <v>51</v>
      </c>
      <c r="F13" s="1" t="s">
        <v>20</v>
      </c>
      <c r="G13" s="1" t="s">
        <v>48</v>
      </c>
      <c r="H13" s="1" t="s">
        <v>29</v>
      </c>
      <c r="I13" s="1" t="s">
        <v>47</v>
      </c>
      <c r="J13" s="1" t="s">
        <v>61</v>
      </c>
      <c r="K13" s="1" t="s">
        <v>62</v>
      </c>
      <c r="L13" s="1"/>
      <c r="M13" s="1"/>
      <c r="N13" s="1"/>
      <c r="O13" s="1"/>
      <c r="P13" s="1"/>
      <c r="Q13" s="1"/>
      <c r="R13" s="1"/>
    </row>
    <row r="14" spans="1:18" x14ac:dyDescent="0.45">
      <c r="A14" s="1" t="s">
        <v>419</v>
      </c>
      <c r="B14" s="1" t="s">
        <v>53</v>
      </c>
      <c r="C14" s="1" t="s">
        <v>65</v>
      </c>
      <c r="D14" s="1" t="s">
        <v>32</v>
      </c>
      <c r="E14" s="1" t="s">
        <v>43</v>
      </c>
      <c r="F14" s="1" t="s">
        <v>44</v>
      </c>
      <c r="G14" s="1" t="s">
        <v>41</v>
      </c>
      <c r="H14" s="1" t="s">
        <v>50</v>
      </c>
      <c r="I14" s="1" t="s">
        <v>54</v>
      </c>
      <c r="J14" s="1" t="s">
        <v>33</v>
      </c>
      <c r="K14" s="1" t="s">
        <v>38</v>
      </c>
      <c r="L14" s="1"/>
      <c r="M14" s="1"/>
      <c r="N14" s="1"/>
      <c r="O14" s="1"/>
      <c r="P14" s="1"/>
      <c r="Q14" s="1"/>
      <c r="R14" s="1"/>
    </row>
    <row r="15" spans="1:18" x14ac:dyDescent="0.45">
      <c r="A15" s="1" t="s">
        <v>341</v>
      </c>
      <c r="B15" s="1" t="s">
        <v>47</v>
      </c>
      <c r="C15" s="1" t="s">
        <v>43</v>
      </c>
      <c r="D15" s="1" t="s">
        <v>54</v>
      </c>
      <c r="E15" s="1" t="s">
        <v>50</v>
      </c>
      <c r="F15" s="1" t="s">
        <v>57</v>
      </c>
      <c r="G15" s="1" t="s">
        <v>49</v>
      </c>
      <c r="H15" s="1" t="s">
        <v>60</v>
      </c>
      <c r="I15" s="1" t="s">
        <v>38</v>
      </c>
      <c r="J15" s="1" t="s">
        <v>31</v>
      </c>
      <c r="K15" s="1" t="s">
        <v>28</v>
      </c>
      <c r="L15" s="1"/>
      <c r="M15" s="1"/>
      <c r="N15" s="1"/>
      <c r="O15" s="1"/>
      <c r="P15" s="1"/>
      <c r="Q15" s="1"/>
      <c r="R15" s="1"/>
    </row>
    <row r="16" spans="1:18" x14ac:dyDescent="0.45">
      <c r="A16" s="1" t="s">
        <v>417</v>
      </c>
      <c r="B16" s="1" t="s">
        <v>40</v>
      </c>
      <c r="C16" s="1" t="s">
        <v>1316</v>
      </c>
      <c r="D16" s="1" t="s">
        <v>41</v>
      </c>
      <c r="E16" s="1" t="s">
        <v>42</v>
      </c>
      <c r="F16" s="1" t="s">
        <v>34</v>
      </c>
      <c r="G16" s="1" t="s">
        <v>35</v>
      </c>
      <c r="H16" s="1" t="s">
        <v>25</v>
      </c>
      <c r="I16" s="1" t="s">
        <v>43</v>
      </c>
      <c r="J16" s="1" t="s">
        <v>44</v>
      </c>
      <c r="K16" s="1" t="s">
        <v>45</v>
      </c>
      <c r="L16" s="1"/>
      <c r="M16" s="1"/>
      <c r="N16" s="1"/>
      <c r="O16" s="1"/>
      <c r="P16" s="1"/>
      <c r="Q16" s="1"/>
      <c r="R16" s="1"/>
    </row>
    <row r="17" spans="1:18" x14ac:dyDescent="0.45">
      <c r="A17" s="1" t="s">
        <v>165</v>
      </c>
      <c r="B17" s="1" t="s">
        <v>23</v>
      </c>
      <c r="C17" s="1" t="s">
        <v>21</v>
      </c>
      <c r="D17" s="1" t="s">
        <v>45</v>
      </c>
      <c r="E17" s="1" t="s">
        <v>51</v>
      </c>
      <c r="F17" s="1" t="s">
        <v>20</v>
      </c>
      <c r="G17" s="1" t="s">
        <v>48</v>
      </c>
      <c r="H17" s="1" t="s">
        <v>29</v>
      </c>
      <c r="I17" s="1" t="s">
        <v>47</v>
      </c>
      <c r="J17" s="1" t="s">
        <v>61</v>
      </c>
      <c r="K17" s="1" t="s">
        <v>62</v>
      </c>
      <c r="L17" s="1"/>
      <c r="M17" s="1"/>
      <c r="N17" s="1"/>
      <c r="O17" s="1"/>
      <c r="P17" s="1"/>
      <c r="Q17" s="1"/>
      <c r="R17" s="1"/>
    </row>
    <row r="18" spans="1:18" x14ac:dyDescent="0.45">
      <c r="A18" s="1" t="s">
        <v>676</v>
      </c>
      <c r="B18" s="1" t="s">
        <v>62</v>
      </c>
      <c r="C18" s="1" t="s">
        <v>1316</v>
      </c>
      <c r="D18" s="1" t="s">
        <v>25</v>
      </c>
      <c r="E18" s="1" t="s">
        <v>56</v>
      </c>
      <c r="F18" s="1" t="s">
        <v>45</v>
      </c>
      <c r="G18" s="1" t="s">
        <v>21</v>
      </c>
      <c r="H18" s="1" t="s">
        <v>61</v>
      </c>
      <c r="I18" s="1" t="s">
        <v>36</v>
      </c>
      <c r="J18" s="1" t="s">
        <v>50</v>
      </c>
      <c r="K18" s="1" t="s">
        <v>53</v>
      </c>
      <c r="L18" s="1"/>
      <c r="M18" s="1"/>
      <c r="N18" s="1"/>
      <c r="O18" s="1"/>
      <c r="P18" s="1"/>
      <c r="Q18" s="1"/>
      <c r="R18" s="1"/>
    </row>
    <row r="19" spans="1:18" x14ac:dyDescent="0.45">
      <c r="A19" s="1" t="s">
        <v>555</v>
      </c>
      <c r="B19" s="1" t="s">
        <v>55</v>
      </c>
      <c r="C19" s="1" t="s">
        <v>38</v>
      </c>
      <c r="D19" s="1" t="s">
        <v>27</v>
      </c>
      <c r="E19" s="1" t="s">
        <v>57</v>
      </c>
      <c r="F19" s="1" t="s">
        <v>61</v>
      </c>
      <c r="G19" s="1" t="s">
        <v>47</v>
      </c>
      <c r="H19" s="1" t="s">
        <v>26</v>
      </c>
      <c r="I19" s="1" t="s">
        <v>58</v>
      </c>
      <c r="J19" s="1" t="s">
        <v>39</v>
      </c>
      <c r="K19" s="1" t="s">
        <v>49</v>
      </c>
      <c r="L19" s="1"/>
      <c r="M19" s="1"/>
      <c r="N19" s="1"/>
      <c r="O19" s="1"/>
      <c r="P19" s="1"/>
      <c r="Q19" s="1"/>
      <c r="R19" s="1"/>
    </row>
    <row r="20" spans="1:18" x14ac:dyDescent="0.45">
      <c r="A20" s="1" t="s">
        <v>517</v>
      </c>
      <c r="B20" s="1" t="s">
        <v>54</v>
      </c>
      <c r="C20" s="1" t="s">
        <v>1316</v>
      </c>
      <c r="D20" s="1" t="s">
        <v>34</v>
      </c>
      <c r="E20" s="1" t="s">
        <v>33</v>
      </c>
      <c r="F20" s="1" t="s">
        <v>53</v>
      </c>
      <c r="G20" s="1" t="s">
        <v>58</v>
      </c>
      <c r="H20" s="1" t="s">
        <v>30</v>
      </c>
      <c r="I20" s="1" t="s">
        <v>41</v>
      </c>
      <c r="J20" s="1" t="s">
        <v>22</v>
      </c>
      <c r="K20" s="1" t="s">
        <v>40</v>
      </c>
      <c r="L20" s="1"/>
      <c r="M20" s="1"/>
      <c r="N20" s="1"/>
      <c r="O20" s="1"/>
      <c r="P20" s="1"/>
      <c r="Q20" s="1"/>
      <c r="R20" s="1"/>
    </row>
    <row r="21" spans="1:18" x14ac:dyDescent="0.45">
      <c r="A21" s="1" t="s">
        <v>97</v>
      </c>
      <c r="B21" s="1" t="s">
        <v>53</v>
      </c>
      <c r="C21" s="1" t="s">
        <v>65</v>
      </c>
      <c r="D21" s="1" t="s">
        <v>32</v>
      </c>
      <c r="E21" s="1" t="s">
        <v>43</v>
      </c>
      <c r="F21" s="1" t="s">
        <v>44</v>
      </c>
      <c r="G21" s="1" t="s">
        <v>41</v>
      </c>
      <c r="H21" s="1" t="s">
        <v>50</v>
      </c>
      <c r="I21" s="1" t="s">
        <v>54</v>
      </c>
      <c r="J21" s="1" t="s">
        <v>33</v>
      </c>
      <c r="K21" s="1" t="s">
        <v>38</v>
      </c>
      <c r="L21" s="1"/>
      <c r="M21" s="1"/>
      <c r="N21" s="1"/>
      <c r="O21" s="1"/>
      <c r="P21" s="1"/>
      <c r="Q21" s="1"/>
      <c r="R21" s="1"/>
    </row>
    <row r="22" spans="1:18" x14ac:dyDescent="0.45">
      <c r="A22" s="1" t="s">
        <v>121</v>
      </c>
      <c r="B22" s="1" t="s">
        <v>61</v>
      </c>
      <c r="C22" s="1" t="s">
        <v>1316</v>
      </c>
      <c r="D22" s="1" t="s">
        <v>40</v>
      </c>
      <c r="E22" s="1" t="s">
        <v>48</v>
      </c>
      <c r="F22" s="1" t="s">
        <v>22</v>
      </c>
      <c r="G22" s="1" t="s">
        <v>65</v>
      </c>
      <c r="H22" s="1" t="s">
        <v>57</v>
      </c>
      <c r="I22" s="1" t="s">
        <v>55</v>
      </c>
      <c r="J22" s="1" t="s">
        <v>26</v>
      </c>
      <c r="K22" s="1" t="s">
        <v>27</v>
      </c>
      <c r="L22" s="1"/>
      <c r="M22" s="1"/>
      <c r="N22" s="1"/>
      <c r="O22" s="1"/>
      <c r="P22" s="1"/>
      <c r="Q22" s="1"/>
      <c r="R22" s="1"/>
    </row>
    <row r="23" spans="1:18" x14ac:dyDescent="0.45">
      <c r="A23" s="1" t="s">
        <v>418</v>
      </c>
      <c r="B23" s="1" t="s">
        <v>47</v>
      </c>
      <c r="C23" s="1" t="s">
        <v>43</v>
      </c>
      <c r="D23" s="1" t="s">
        <v>54</v>
      </c>
      <c r="E23" s="1" t="s">
        <v>50</v>
      </c>
      <c r="F23" s="1" t="s">
        <v>57</v>
      </c>
      <c r="G23" s="1" t="s">
        <v>49</v>
      </c>
      <c r="H23" s="1" t="s">
        <v>60</v>
      </c>
      <c r="I23" s="1" t="s">
        <v>38</v>
      </c>
      <c r="J23" s="1" t="s">
        <v>31</v>
      </c>
      <c r="K23" s="1" t="s">
        <v>28</v>
      </c>
      <c r="L23" s="1"/>
      <c r="M23" s="1"/>
      <c r="N23" s="1"/>
      <c r="O23" s="1"/>
      <c r="P23" s="1"/>
      <c r="Q23" s="1"/>
      <c r="R23" s="1"/>
    </row>
    <row r="24" spans="1:18" x14ac:dyDescent="0.45">
      <c r="A24" s="1" t="s">
        <v>279</v>
      </c>
      <c r="B24" s="1" t="s">
        <v>42</v>
      </c>
      <c r="C24" s="1" t="s">
        <v>49</v>
      </c>
      <c r="D24" s="1" t="s">
        <v>26</v>
      </c>
      <c r="E24" s="1" t="s">
        <v>33</v>
      </c>
      <c r="F24" s="1" t="s">
        <v>28</v>
      </c>
      <c r="G24" s="1" t="s">
        <v>24</v>
      </c>
      <c r="H24" s="1" t="s">
        <v>53</v>
      </c>
      <c r="I24" s="1" t="s">
        <v>29</v>
      </c>
      <c r="J24" s="1" t="s">
        <v>32</v>
      </c>
      <c r="K24" s="1" t="s">
        <v>1259</v>
      </c>
      <c r="L24" s="1"/>
      <c r="M24" s="1"/>
      <c r="N24" s="1"/>
      <c r="O24" s="1"/>
      <c r="P24" s="1"/>
      <c r="Q24" s="1"/>
      <c r="R24" s="1"/>
    </row>
    <row r="25" spans="1:18" x14ac:dyDescent="0.45">
      <c r="A25" s="1" t="s">
        <v>156</v>
      </c>
      <c r="B25" s="1" t="s">
        <v>54</v>
      </c>
      <c r="C25" s="1" t="s">
        <v>1316</v>
      </c>
      <c r="D25" s="1" t="s">
        <v>34</v>
      </c>
      <c r="E25" s="1" t="s">
        <v>33</v>
      </c>
      <c r="F25" s="1" t="s">
        <v>53</v>
      </c>
      <c r="G25" s="1" t="s">
        <v>58</v>
      </c>
      <c r="H25" s="1" t="s">
        <v>30</v>
      </c>
      <c r="I25" s="1" t="s">
        <v>41</v>
      </c>
      <c r="J25" s="1" t="s">
        <v>22</v>
      </c>
      <c r="K25" s="1" t="s">
        <v>40</v>
      </c>
      <c r="L25" s="1"/>
      <c r="M25" s="1"/>
      <c r="N25" s="1"/>
      <c r="O25" s="1"/>
      <c r="P25" s="1"/>
      <c r="Q25" s="1"/>
      <c r="R25" s="1"/>
    </row>
    <row r="26" spans="1:18" x14ac:dyDescent="0.45">
      <c r="A26" s="1" t="s">
        <v>485</v>
      </c>
      <c r="B26" s="1" t="s">
        <v>42</v>
      </c>
      <c r="C26" s="1" t="s">
        <v>49</v>
      </c>
      <c r="D26" s="1" t="s">
        <v>26</v>
      </c>
      <c r="E26" s="1" t="s">
        <v>33</v>
      </c>
      <c r="F26" s="1" t="s">
        <v>28</v>
      </c>
      <c r="G26" s="1" t="s">
        <v>24</v>
      </c>
      <c r="H26" s="1" t="s">
        <v>53</v>
      </c>
      <c r="I26" s="1" t="s">
        <v>29</v>
      </c>
      <c r="J26" s="1" t="s">
        <v>32</v>
      </c>
      <c r="K26" s="1" t="s">
        <v>1259</v>
      </c>
      <c r="L26" s="1"/>
      <c r="M26" s="1"/>
      <c r="N26" s="1"/>
      <c r="O26" s="1"/>
      <c r="P26" s="1"/>
      <c r="Q26" s="1"/>
      <c r="R26" s="1"/>
    </row>
    <row r="27" spans="1:18" x14ac:dyDescent="0.45">
      <c r="A27" s="1" t="s">
        <v>441</v>
      </c>
      <c r="B27" s="1" t="s">
        <v>22</v>
      </c>
      <c r="C27" s="1" t="s">
        <v>1316</v>
      </c>
      <c r="D27" s="1" t="s">
        <v>62</v>
      </c>
      <c r="E27" s="1" t="s">
        <v>60</v>
      </c>
      <c r="F27" s="1" t="s">
        <v>55</v>
      </c>
      <c r="G27" s="1" t="s">
        <v>38</v>
      </c>
      <c r="H27" s="1" t="s">
        <v>65</v>
      </c>
      <c r="I27" s="1" t="s">
        <v>48</v>
      </c>
      <c r="J27" s="1" t="s">
        <v>24</v>
      </c>
      <c r="K27" s="1" t="s">
        <v>34</v>
      </c>
      <c r="L27" s="1"/>
      <c r="M27" s="1"/>
      <c r="N27" s="1"/>
      <c r="O27" s="1"/>
      <c r="P27" s="1"/>
      <c r="Q27" s="1"/>
      <c r="R27" s="1"/>
    </row>
    <row r="28" spans="1:18" x14ac:dyDescent="0.45">
      <c r="A28" s="1" t="s">
        <v>647</v>
      </c>
      <c r="B28" s="1" t="s">
        <v>29</v>
      </c>
      <c r="C28" s="1" t="s">
        <v>48</v>
      </c>
      <c r="D28" s="1" t="s">
        <v>55</v>
      </c>
      <c r="E28" s="1" t="s">
        <v>44</v>
      </c>
      <c r="F28" s="1" t="s">
        <v>36</v>
      </c>
      <c r="G28" s="1" t="s">
        <v>56</v>
      </c>
      <c r="H28" s="1" t="s">
        <v>21</v>
      </c>
      <c r="I28" s="1" t="s">
        <v>45</v>
      </c>
      <c r="J28" s="1" t="s">
        <v>57</v>
      </c>
      <c r="K28" s="1" t="s">
        <v>58</v>
      </c>
      <c r="L28" s="1"/>
      <c r="M28" s="1"/>
      <c r="N28" s="1"/>
      <c r="O28" s="1"/>
      <c r="P28" s="1"/>
      <c r="Q28" s="1"/>
      <c r="R28" s="1"/>
    </row>
    <row r="29" spans="1:18" x14ac:dyDescent="0.45">
      <c r="A29" s="1" t="s">
        <v>405</v>
      </c>
      <c r="B29" s="1" t="s">
        <v>49</v>
      </c>
      <c r="C29" s="1" t="s">
        <v>1316</v>
      </c>
      <c r="D29" s="1" t="s">
        <v>23</v>
      </c>
      <c r="E29" s="1" t="s">
        <v>28</v>
      </c>
      <c r="F29" s="1" t="s">
        <v>25</v>
      </c>
      <c r="G29" s="1" t="s">
        <v>50</v>
      </c>
      <c r="H29" s="1" t="s">
        <v>1316</v>
      </c>
      <c r="I29" s="1" t="s">
        <v>27</v>
      </c>
      <c r="J29" s="1" t="s">
        <v>51</v>
      </c>
      <c r="K29" s="1" t="s">
        <v>43</v>
      </c>
      <c r="L29" s="1"/>
      <c r="M29" s="1"/>
      <c r="N29" s="1"/>
      <c r="O29" s="1"/>
      <c r="P29" s="1"/>
      <c r="Q29" s="1"/>
      <c r="R29" s="1"/>
    </row>
    <row r="30" spans="1:18" x14ac:dyDescent="0.45">
      <c r="A30" s="1" t="s">
        <v>322</v>
      </c>
      <c r="B30" s="1" t="s">
        <v>42</v>
      </c>
      <c r="C30" s="1" t="s">
        <v>49</v>
      </c>
      <c r="D30" s="1" t="s">
        <v>26</v>
      </c>
      <c r="E30" s="1" t="s">
        <v>33</v>
      </c>
      <c r="F30" s="1" t="s">
        <v>28</v>
      </c>
      <c r="G30" s="1" t="s">
        <v>24</v>
      </c>
      <c r="H30" s="1" t="s">
        <v>53</v>
      </c>
      <c r="I30" s="1" t="s">
        <v>29</v>
      </c>
      <c r="J30" s="1" t="s">
        <v>32</v>
      </c>
      <c r="K30" s="1" t="s">
        <v>1259</v>
      </c>
      <c r="L30" s="1"/>
      <c r="M30" s="1"/>
      <c r="N30" s="1"/>
      <c r="O30" s="1"/>
      <c r="P30" s="1"/>
      <c r="Q30" s="1"/>
      <c r="R30" s="1"/>
    </row>
    <row r="31" spans="1:18" x14ac:dyDescent="0.45">
      <c r="A31" s="1" t="s">
        <v>112</v>
      </c>
      <c r="B31" s="1" t="s">
        <v>32</v>
      </c>
      <c r="C31" s="1" t="s">
        <v>35</v>
      </c>
      <c r="D31" s="1" t="s">
        <v>39</v>
      </c>
      <c r="E31" s="1" t="s">
        <v>65</v>
      </c>
      <c r="F31" s="1" t="s">
        <v>42</v>
      </c>
      <c r="G31" s="1" t="s">
        <v>23</v>
      </c>
      <c r="H31" s="1" t="s">
        <v>22</v>
      </c>
      <c r="I31" s="1" t="s">
        <v>40</v>
      </c>
      <c r="J31" s="1" t="s">
        <v>25</v>
      </c>
      <c r="K31" s="1" t="s">
        <v>55</v>
      </c>
      <c r="L31" s="1"/>
      <c r="M31" s="1"/>
      <c r="N31" s="1"/>
      <c r="O31" s="1"/>
      <c r="P31" s="1"/>
      <c r="Q31" s="1"/>
      <c r="R31" s="1"/>
    </row>
    <row r="32" spans="1:18" x14ac:dyDescent="0.45">
      <c r="A32" s="1" t="s">
        <v>344</v>
      </c>
      <c r="B32" s="1" t="s">
        <v>23</v>
      </c>
      <c r="C32" s="1" t="s">
        <v>21</v>
      </c>
      <c r="D32" s="1" t="s">
        <v>45</v>
      </c>
      <c r="E32" s="1" t="s">
        <v>51</v>
      </c>
      <c r="F32" s="1" t="s">
        <v>20</v>
      </c>
      <c r="G32" s="1" t="s">
        <v>48</v>
      </c>
      <c r="H32" s="1" t="s">
        <v>29</v>
      </c>
      <c r="I32" s="1" t="s">
        <v>47</v>
      </c>
      <c r="J32" s="1" t="s">
        <v>61</v>
      </c>
      <c r="K32" s="1" t="s">
        <v>62</v>
      </c>
      <c r="L32" s="1"/>
      <c r="M32" s="1"/>
      <c r="N32" s="1"/>
      <c r="O32" s="1"/>
      <c r="P32" s="1"/>
      <c r="Q32" s="1"/>
      <c r="R32" s="1"/>
    </row>
    <row r="33" spans="1:18" x14ac:dyDescent="0.45">
      <c r="A33" s="1" t="s">
        <v>457</v>
      </c>
      <c r="B33" s="1" t="s">
        <v>36</v>
      </c>
      <c r="C33" s="1" t="s">
        <v>50</v>
      </c>
      <c r="D33" s="1" t="s">
        <v>47</v>
      </c>
      <c r="E33" s="1" t="s">
        <v>35</v>
      </c>
      <c r="F33" s="1" t="s">
        <v>40</v>
      </c>
      <c r="G33" s="1" t="s">
        <v>51</v>
      </c>
      <c r="H33" s="1" t="s">
        <v>20</v>
      </c>
      <c r="I33" s="1" t="s">
        <v>28</v>
      </c>
      <c r="J33" s="1" t="s">
        <v>60</v>
      </c>
      <c r="K33" s="1" t="s">
        <v>48</v>
      </c>
      <c r="L33" s="1"/>
      <c r="M33" s="1"/>
      <c r="N33" s="1"/>
      <c r="O33" s="1"/>
      <c r="P33" s="1"/>
      <c r="Q33" s="1"/>
      <c r="R33" s="1"/>
    </row>
    <row r="34" spans="1:18" x14ac:dyDescent="0.45">
      <c r="A34" s="1" t="s">
        <v>476</v>
      </c>
      <c r="B34" s="1" t="s">
        <v>61</v>
      </c>
      <c r="C34" s="1" t="s">
        <v>1316</v>
      </c>
      <c r="D34" s="1" t="s">
        <v>40</v>
      </c>
      <c r="E34" s="1" t="s">
        <v>48</v>
      </c>
      <c r="F34" s="1" t="s">
        <v>22</v>
      </c>
      <c r="G34" s="1" t="s">
        <v>65</v>
      </c>
      <c r="H34" s="1" t="s">
        <v>57</v>
      </c>
      <c r="I34" s="1" t="s">
        <v>55</v>
      </c>
      <c r="J34" s="1" t="s">
        <v>26</v>
      </c>
      <c r="K34" s="1" t="s">
        <v>27</v>
      </c>
      <c r="L34" s="1"/>
      <c r="M34" s="1"/>
      <c r="N34" s="1"/>
      <c r="O34" s="1"/>
      <c r="P34" s="1"/>
      <c r="Q34" s="1"/>
      <c r="R34" s="1"/>
    </row>
    <row r="35" spans="1:18" x14ac:dyDescent="0.45">
      <c r="A35" s="1" t="s">
        <v>262</v>
      </c>
      <c r="B35" s="1" t="s">
        <v>29</v>
      </c>
      <c r="C35" s="1" t="s">
        <v>48</v>
      </c>
      <c r="D35" s="1" t="s">
        <v>55</v>
      </c>
      <c r="E35" s="1" t="s">
        <v>44</v>
      </c>
      <c r="F35" s="1" t="s">
        <v>36</v>
      </c>
      <c r="G35" s="1" t="s">
        <v>56</v>
      </c>
      <c r="H35" s="1" t="s">
        <v>21</v>
      </c>
      <c r="I35" s="1" t="s">
        <v>45</v>
      </c>
      <c r="J35" s="1" t="s">
        <v>57</v>
      </c>
      <c r="K35" s="1" t="s">
        <v>58</v>
      </c>
      <c r="L35" s="1"/>
      <c r="M35" s="1"/>
      <c r="N35" s="1"/>
      <c r="O35" s="1"/>
      <c r="P35" s="1"/>
      <c r="Q35" s="1"/>
      <c r="R35" s="1"/>
    </row>
    <row r="36" spans="1:18" x14ac:dyDescent="0.45">
      <c r="A36" s="1" t="s">
        <v>443</v>
      </c>
      <c r="B36" s="1" t="s">
        <v>61</v>
      </c>
      <c r="C36" s="1" t="s">
        <v>1316</v>
      </c>
      <c r="D36" s="1" t="s">
        <v>40</v>
      </c>
      <c r="E36" s="1" t="s">
        <v>48</v>
      </c>
      <c r="F36" s="1" t="s">
        <v>22</v>
      </c>
      <c r="G36" s="1" t="s">
        <v>65</v>
      </c>
      <c r="H36" s="1" t="s">
        <v>57</v>
      </c>
      <c r="I36" s="1" t="s">
        <v>55</v>
      </c>
      <c r="J36" s="1" t="s">
        <v>26</v>
      </c>
      <c r="K36" s="1" t="s">
        <v>27</v>
      </c>
      <c r="L36" s="1"/>
      <c r="M36" s="1"/>
      <c r="N36" s="1"/>
      <c r="O36" s="1"/>
      <c r="P36" s="1"/>
      <c r="Q36" s="1"/>
      <c r="R36" s="1"/>
    </row>
    <row r="37" spans="1:18" x14ac:dyDescent="0.45">
      <c r="A37" s="1" t="s">
        <v>375</v>
      </c>
      <c r="B37" s="1" t="s">
        <v>55</v>
      </c>
      <c r="C37" s="1" t="s">
        <v>38</v>
      </c>
      <c r="D37" s="1" t="s">
        <v>27</v>
      </c>
      <c r="E37" s="1" t="s">
        <v>57</v>
      </c>
      <c r="F37" s="1" t="s">
        <v>61</v>
      </c>
      <c r="G37" s="1" t="s">
        <v>47</v>
      </c>
      <c r="H37" s="1" t="s">
        <v>26</v>
      </c>
      <c r="I37" s="1" t="s">
        <v>58</v>
      </c>
      <c r="J37" s="1" t="s">
        <v>39</v>
      </c>
      <c r="K37" s="1" t="s">
        <v>49</v>
      </c>
      <c r="L37" s="1"/>
      <c r="M37" s="1"/>
      <c r="N37" s="1"/>
      <c r="O37" s="1"/>
      <c r="P37" s="1"/>
      <c r="Q37" s="1"/>
      <c r="R37" s="1"/>
    </row>
    <row r="38" spans="1:18" x14ac:dyDescent="0.45">
      <c r="A38" s="1" t="s">
        <v>331</v>
      </c>
      <c r="B38" s="1" t="s">
        <v>27</v>
      </c>
      <c r="C38" s="1" t="s">
        <v>1316</v>
      </c>
      <c r="D38" s="1" t="s">
        <v>29</v>
      </c>
      <c r="E38" s="1" t="s">
        <v>30</v>
      </c>
      <c r="F38" s="1" t="s">
        <v>31</v>
      </c>
      <c r="G38" s="1" t="s">
        <v>32</v>
      </c>
      <c r="H38" s="1" t="s">
        <v>1316</v>
      </c>
      <c r="I38" s="1" t="s">
        <v>34</v>
      </c>
      <c r="J38" s="1" t="s">
        <v>35</v>
      </c>
      <c r="K38" s="1" t="s">
        <v>36</v>
      </c>
      <c r="L38" s="1"/>
      <c r="M38" s="1"/>
      <c r="N38" s="1"/>
      <c r="O38" s="1"/>
      <c r="P38" s="1"/>
      <c r="Q38" s="1"/>
      <c r="R38" s="1"/>
    </row>
    <row r="39" spans="1:18" x14ac:dyDescent="0.45">
      <c r="A39" s="1" t="s">
        <v>132</v>
      </c>
      <c r="B39" s="1" t="s">
        <v>62</v>
      </c>
      <c r="C39" s="1" t="s">
        <v>1316</v>
      </c>
      <c r="D39" s="1" t="s">
        <v>25</v>
      </c>
      <c r="E39" s="1" t="s">
        <v>56</v>
      </c>
      <c r="F39" s="1" t="s">
        <v>45</v>
      </c>
      <c r="G39" s="1" t="s">
        <v>21</v>
      </c>
      <c r="H39" s="1" t="s">
        <v>61</v>
      </c>
      <c r="I39" s="1" t="s">
        <v>36</v>
      </c>
      <c r="J39" s="1" t="s">
        <v>50</v>
      </c>
      <c r="K39" s="1" t="s">
        <v>53</v>
      </c>
      <c r="L39" s="1"/>
      <c r="M39" s="1"/>
      <c r="N39" s="1"/>
      <c r="O39" s="1"/>
      <c r="P39" s="1"/>
      <c r="Q39" s="1"/>
      <c r="R39" s="1"/>
    </row>
    <row r="40" spans="1:18" x14ac:dyDescent="0.45">
      <c r="A40" s="1" t="s">
        <v>584</v>
      </c>
      <c r="B40" s="1" t="s">
        <v>22</v>
      </c>
      <c r="C40" s="1" t="s">
        <v>1316</v>
      </c>
      <c r="D40" s="1" t="s">
        <v>62</v>
      </c>
      <c r="E40" s="1" t="s">
        <v>60</v>
      </c>
      <c r="F40" s="1" t="s">
        <v>55</v>
      </c>
      <c r="G40" s="1" t="s">
        <v>38</v>
      </c>
      <c r="H40" s="1" t="s">
        <v>65</v>
      </c>
      <c r="I40" s="1" t="s">
        <v>48</v>
      </c>
      <c r="J40" s="1" t="s">
        <v>24</v>
      </c>
      <c r="K40" s="1" t="s">
        <v>34</v>
      </c>
      <c r="L40" s="1"/>
      <c r="M40" s="1"/>
      <c r="N40" s="1"/>
      <c r="O40" s="1"/>
      <c r="P40" s="1"/>
      <c r="Q40" s="1"/>
      <c r="R40" s="1"/>
    </row>
    <row r="41" spans="1:18" x14ac:dyDescent="0.45">
      <c r="A41" s="1" t="s">
        <v>661</v>
      </c>
      <c r="B41" s="1" t="s">
        <v>27</v>
      </c>
      <c r="C41" s="1" t="s">
        <v>1316</v>
      </c>
      <c r="D41" s="1" t="s">
        <v>29</v>
      </c>
      <c r="E41" s="1" t="s">
        <v>30</v>
      </c>
      <c r="F41" s="1" t="s">
        <v>31</v>
      </c>
      <c r="G41" s="1" t="s">
        <v>32</v>
      </c>
      <c r="H41" s="1" t="s">
        <v>1316</v>
      </c>
      <c r="I41" s="1" t="s">
        <v>34</v>
      </c>
      <c r="J41" s="1" t="s">
        <v>35</v>
      </c>
      <c r="K41" s="1" t="s">
        <v>36</v>
      </c>
      <c r="L41" s="1"/>
      <c r="M41" s="1"/>
      <c r="N41" s="1"/>
      <c r="O41" s="1"/>
      <c r="P41" s="1"/>
      <c r="Q41" s="1"/>
      <c r="R41" s="1"/>
    </row>
    <row r="42" spans="1:18" x14ac:dyDescent="0.45">
      <c r="A42" s="1" t="s">
        <v>530</v>
      </c>
      <c r="B42" s="1" t="s">
        <v>34</v>
      </c>
      <c r="C42" s="1" t="s">
        <v>1316</v>
      </c>
      <c r="D42" s="1" t="s">
        <v>22</v>
      </c>
      <c r="E42" s="1" t="s">
        <v>58</v>
      </c>
      <c r="F42" s="1" t="s">
        <v>30</v>
      </c>
      <c r="G42" s="1" t="s">
        <v>27</v>
      </c>
      <c r="H42" s="1" t="s">
        <v>35</v>
      </c>
      <c r="I42" s="1" t="s">
        <v>32</v>
      </c>
      <c r="J42" s="1" t="s">
        <v>20</v>
      </c>
      <c r="K42" s="1" t="s">
        <v>47</v>
      </c>
      <c r="L42" s="1"/>
      <c r="M42" s="1"/>
      <c r="N42" s="1"/>
      <c r="O42" s="1"/>
      <c r="P42" s="1"/>
      <c r="Q42" s="1"/>
      <c r="R42" s="1"/>
    </row>
    <row r="43" spans="1:18" x14ac:dyDescent="0.45">
      <c r="A43" s="1" t="s">
        <v>196</v>
      </c>
      <c r="B43" s="1" t="s">
        <v>53</v>
      </c>
      <c r="C43" s="1" t="s">
        <v>65</v>
      </c>
      <c r="D43" s="1" t="s">
        <v>32</v>
      </c>
      <c r="E43" s="1" t="s">
        <v>43</v>
      </c>
      <c r="F43" s="1" t="s">
        <v>44</v>
      </c>
      <c r="G43" s="1" t="s">
        <v>41</v>
      </c>
      <c r="H43" s="1" t="s">
        <v>50</v>
      </c>
      <c r="I43" s="1" t="s">
        <v>54</v>
      </c>
      <c r="J43" s="1" t="s">
        <v>33</v>
      </c>
      <c r="K43" s="1" t="s">
        <v>38</v>
      </c>
      <c r="L43" s="1"/>
      <c r="M43" s="1"/>
      <c r="N43" s="1"/>
      <c r="O43" s="1"/>
      <c r="P43" s="1"/>
      <c r="Q43" s="1"/>
      <c r="R43" s="1"/>
    </row>
    <row r="44" spans="1:18" x14ac:dyDescent="0.45">
      <c r="A44" s="1" t="s">
        <v>528</v>
      </c>
      <c r="B44" s="1" t="s">
        <v>41</v>
      </c>
      <c r="C44" s="1" t="s">
        <v>51</v>
      </c>
      <c r="D44" s="1" t="s">
        <v>31</v>
      </c>
      <c r="E44" s="1" t="s">
        <v>38</v>
      </c>
      <c r="F44" s="1" t="s">
        <v>60</v>
      </c>
      <c r="G44" s="1" t="s">
        <v>54</v>
      </c>
      <c r="H44" s="1" t="s">
        <v>44</v>
      </c>
      <c r="I44" s="1" t="s">
        <v>49</v>
      </c>
      <c r="J44" s="1" t="s">
        <v>42</v>
      </c>
      <c r="K44" s="1" t="s">
        <v>56</v>
      </c>
      <c r="L44" s="1"/>
      <c r="M44" s="1"/>
      <c r="N44" s="1"/>
      <c r="O44" s="1"/>
      <c r="P44" s="1"/>
      <c r="Q44" s="1"/>
      <c r="R44" s="1"/>
    </row>
    <row r="45" spans="1:18" x14ac:dyDescent="0.45">
      <c r="A45" s="1" t="s">
        <v>622</v>
      </c>
      <c r="B45" s="1" t="s">
        <v>55</v>
      </c>
      <c r="C45" s="1" t="s">
        <v>38</v>
      </c>
      <c r="D45" s="1" t="s">
        <v>27</v>
      </c>
      <c r="E45" s="1" t="s">
        <v>57</v>
      </c>
      <c r="F45" s="1" t="s">
        <v>61</v>
      </c>
      <c r="G45" s="1" t="s">
        <v>47</v>
      </c>
      <c r="H45" s="1" t="s">
        <v>26</v>
      </c>
      <c r="I45" s="1" t="s">
        <v>58</v>
      </c>
      <c r="J45" s="1" t="s">
        <v>39</v>
      </c>
      <c r="K45" s="1" t="s">
        <v>49</v>
      </c>
      <c r="L45" s="1"/>
      <c r="M45" s="1"/>
      <c r="N45" s="1"/>
      <c r="O45" s="1"/>
      <c r="P45" s="1"/>
      <c r="Q45" s="1"/>
      <c r="R45" s="1"/>
    </row>
    <row r="46" spans="1:18" x14ac:dyDescent="0.45">
      <c r="A46" s="1" t="s">
        <v>383</v>
      </c>
      <c r="B46" s="1" t="s">
        <v>42</v>
      </c>
      <c r="C46" s="1" t="s">
        <v>49</v>
      </c>
      <c r="D46" s="1" t="s">
        <v>26</v>
      </c>
      <c r="E46" s="1" t="s">
        <v>33</v>
      </c>
      <c r="F46" s="1" t="s">
        <v>28</v>
      </c>
      <c r="G46" s="1" t="s">
        <v>24</v>
      </c>
      <c r="H46" s="1" t="s">
        <v>53</v>
      </c>
      <c r="I46" s="1" t="s">
        <v>29</v>
      </c>
      <c r="J46" s="1" t="s">
        <v>32</v>
      </c>
      <c r="K46" s="1" t="s">
        <v>1259</v>
      </c>
      <c r="L46" s="1"/>
      <c r="M46" s="1"/>
      <c r="N46" s="1"/>
      <c r="O46" s="1"/>
      <c r="P46" s="1"/>
      <c r="Q46" s="1"/>
      <c r="R46" s="1"/>
    </row>
    <row r="47" spans="1:18" x14ac:dyDescent="0.45">
      <c r="A47" s="1" t="s">
        <v>583</v>
      </c>
      <c r="B47" s="1" t="s">
        <v>29</v>
      </c>
      <c r="C47" s="1" t="s">
        <v>48</v>
      </c>
      <c r="D47" s="1" t="s">
        <v>55</v>
      </c>
      <c r="E47" s="1" t="s">
        <v>44</v>
      </c>
      <c r="F47" s="1" t="s">
        <v>36</v>
      </c>
      <c r="G47" s="1" t="s">
        <v>56</v>
      </c>
      <c r="H47" s="1" t="s">
        <v>21</v>
      </c>
      <c r="I47" s="1" t="s">
        <v>45</v>
      </c>
      <c r="J47" s="1" t="s">
        <v>57</v>
      </c>
      <c r="K47" s="1" t="s">
        <v>58</v>
      </c>
      <c r="L47" s="1"/>
      <c r="M47" s="1"/>
      <c r="N47" s="1"/>
      <c r="O47" s="1"/>
      <c r="P47" s="1"/>
      <c r="Q47" s="1"/>
      <c r="R47" s="1"/>
    </row>
    <row r="48" spans="1:18" x14ac:dyDescent="0.45">
      <c r="A48" s="1" t="s">
        <v>579</v>
      </c>
      <c r="B48" s="1" t="s">
        <v>41</v>
      </c>
      <c r="C48" s="1" t="s">
        <v>51</v>
      </c>
      <c r="D48" s="1" t="s">
        <v>31</v>
      </c>
      <c r="E48" s="1" t="s">
        <v>38</v>
      </c>
      <c r="F48" s="1" t="s">
        <v>60</v>
      </c>
      <c r="G48" s="1" t="s">
        <v>54</v>
      </c>
      <c r="H48" s="1" t="s">
        <v>44</v>
      </c>
      <c r="I48" s="1" t="s">
        <v>49</v>
      </c>
      <c r="J48" s="1" t="s">
        <v>42</v>
      </c>
      <c r="K48" s="1" t="s">
        <v>56</v>
      </c>
      <c r="L48" s="1"/>
      <c r="M48" s="1"/>
      <c r="N48" s="1"/>
      <c r="O48" s="1"/>
      <c r="P48" s="1"/>
      <c r="Q48" s="1"/>
      <c r="R48" s="1"/>
    </row>
    <row r="49" spans="1:18" x14ac:dyDescent="0.45">
      <c r="A49" s="1" t="s">
        <v>246</v>
      </c>
      <c r="B49" s="1" t="s">
        <v>47</v>
      </c>
      <c r="C49" s="1" t="s">
        <v>43</v>
      </c>
      <c r="D49" s="1" t="s">
        <v>54</v>
      </c>
      <c r="E49" s="1" t="s">
        <v>50</v>
      </c>
      <c r="F49" s="1" t="s">
        <v>57</v>
      </c>
      <c r="G49" s="1" t="s">
        <v>49</v>
      </c>
      <c r="H49" s="1" t="s">
        <v>60</v>
      </c>
      <c r="I49" s="1" t="s">
        <v>38</v>
      </c>
      <c r="J49" s="1" t="s">
        <v>31</v>
      </c>
      <c r="K49" s="1" t="s">
        <v>28</v>
      </c>
      <c r="L49" s="1"/>
      <c r="M49" s="1"/>
      <c r="N49" s="1"/>
      <c r="O49" s="1"/>
      <c r="P49" s="1"/>
      <c r="Q49" s="1"/>
      <c r="R49" s="1"/>
    </row>
    <row r="50" spans="1:18" x14ac:dyDescent="0.45">
      <c r="A50" s="1" t="s">
        <v>327</v>
      </c>
      <c r="B50" s="1" t="s">
        <v>55</v>
      </c>
      <c r="C50" s="1" t="s">
        <v>38</v>
      </c>
      <c r="D50" s="1" t="s">
        <v>27</v>
      </c>
      <c r="E50" s="1" t="s">
        <v>57</v>
      </c>
      <c r="F50" s="1" t="s">
        <v>61</v>
      </c>
      <c r="G50" s="1" t="s">
        <v>47</v>
      </c>
      <c r="H50" s="1" t="s">
        <v>26</v>
      </c>
      <c r="I50" s="1" t="s">
        <v>58</v>
      </c>
      <c r="J50" s="1" t="s">
        <v>39</v>
      </c>
      <c r="K50" s="1" t="s">
        <v>49</v>
      </c>
      <c r="L50" s="1"/>
      <c r="M50" s="1"/>
      <c r="N50" s="1"/>
      <c r="O50" s="1"/>
      <c r="P50" s="1"/>
      <c r="Q50" s="1"/>
      <c r="R50" s="1"/>
    </row>
    <row r="51" spans="1:18" x14ac:dyDescent="0.45">
      <c r="A51" s="1" t="s">
        <v>83</v>
      </c>
      <c r="B51" s="1" t="s">
        <v>23</v>
      </c>
      <c r="C51" s="1" t="s">
        <v>21</v>
      </c>
      <c r="D51" s="1" t="s">
        <v>45</v>
      </c>
      <c r="E51" s="1" t="s">
        <v>51</v>
      </c>
      <c r="F51" s="1" t="s">
        <v>20</v>
      </c>
      <c r="G51" s="1" t="s">
        <v>48</v>
      </c>
      <c r="H51" s="1" t="s">
        <v>29</v>
      </c>
      <c r="I51" s="1" t="s">
        <v>47</v>
      </c>
      <c r="J51" s="1" t="s">
        <v>61</v>
      </c>
      <c r="K51" s="1" t="s">
        <v>62</v>
      </c>
      <c r="L51" s="1"/>
      <c r="M51" s="1"/>
      <c r="N51" s="1"/>
      <c r="O51" s="1"/>
      <c r="P51" s="1"/>
      <c r="Q51" s="1"/>
      <c r="R51" s="1"/>
    </row>
    <row r="52" spans="1:18" x14ac:dyDescent="0.45">
      <c r="A52" s="1" t="s">
        <v>171</v>
      </c>
      <c r="B52" s="1" t="s">
        <v>53</v>
      </c>
      <c r="C52" s="1" t="s">
        <v>65</v>
      </c>
      <c r="D52" s="1" t="s">
        <v>32</v>
      </c>
      <c r="E52" s="1" t="s">
        <v>43</v>
      </c>
      <c r="F52" s="1" t="s">
        <v>44</v>
      </c>
      <c r="G52" s="1" t="s">
        <v>41</v>
      </c>
      <c r="H52" s="1" t="s">
        <v>50</v>
      </c>
      <c r="I52" s="1" t="s">
        <v>54</v>
      </c>
      <c r="J52" s="1" t="s">
        <v>33</v>
      </c>
      <c r="K52" s="1" t="s">
        <v>38</v>
      </c>
      <c r="L52" s="1"/>
      <c r="M52" s="1"/>
      <c r="N52" s="1"/>
      <c r="O52" s="1"/>
      <c r="P52" s="1"/>
      <c r="Q52" s="1"/>
      <c r="R52" s="1"/>
    </row>
    <row r="53" spans="1:18" x14ac:dyDescent="0.45">
      <c r="A53" s="1" t="s">
        <v>96</v>
      </c>
      <c r="B53" s="1" t="s">
        <v>32</v>
      </c>
      <c r="C53" s="1" t="s">
        <v>35</v>
      </c>
      <c r="D53" s="1" t="s">
        <v>39</v>
      </c>
      <c r="E53" s="1" t="s">
        <v>65</v>
      </c>
      <c r="F53" s="1" t="s">
        <v>42</v>
      </c>
      <c r="G53" s="1" t="s">
        <v>23</v>
      </c>
      <c r="H53" s="1" t="s">
        <v>22</v>
      </c>
      <c r="I53" s="1" t="s">
        <v>40</v>
      </c>
      <c r="J53" s="1" t="s">
        <v>25</v>
      </c>
      <c r="K53" s="1" t="s">
        <v>55</v>
      </c>
      <c r="L53" s="1"/>
      <c r="M53" s="1"/>
      <c r="N53" s="1"/>
      <c r="O53" s="1"/>
      <c r="P53" s="1"/>
      <c r="Q53" s="1"/>
      <c r="R53" s="1"/>
    </row>
    <row r="54" spans="1:18" x14ac:dyDescent="0.45">
      <c r="A54" s="1" t="s">
        <v>129</v>
      </c>
      <c r="B54" s="1" t="s">
        <v>54</v>
      </c>
      <c r="C54" s="1" t="s">
        <v>1316</v>
      </c>
      <c r="D54" s="1" t="s">
        <v>34</v>
      </c>
      <c r="E54" s="1" t="s">
        <v>33</v>
      </c>
      <c r="F54" s="1" t="s">
        <v>53</v>
      </c>
      <c r="G54" s="1" t="s">
        <v>58</v>
      </c>
      <c r="H54" s="1" t="s">
        <v>30</v>
      </c>
      <c r="I54" s="1" t="s">
        <v>41</v>
      </c>
      <c r="J54" s="1" t="s">
        <v>22</v>
      </c>
      <c r="K54" s="1" t="s">
        <v>40</v>
      </c>
      <c r="L54" s="1"/>
      <c r="M54" s="1"/>
      <c r="N54" s="1"/>
      <c r="O54" s="1"/>
      <c r="P54" s="1"/>
      <c r="Q54" s="1"/>
      <c r="R54" s="1"/>
    </row>
    <row r="55" spans="1:18" x14ac:dyDescent="0.45">
      <c r="A55" s="1" t="s">
        <v>292</v>
      </c>
      <c r="B55" s="1" t="s">
        <v>29</v>
      </c>
      <c r="C55" s="1" t="s">
        <v>48</v>
      </c>
      <c r="D55" s="1" t="s">
        <v>55</v>
      </c>
      <c r="E55" s="1" t="s">
        <v>44</v>
      </c>
      <c r="F55" s="1" t="s">
        <v>36</v>
      </c>
      <c r="G55" s="1" t="s">
        <v>56</v>
      </c>
      <c r="H55" s="1" t="s">
        <v>21</v>
      </c>
      <c r="I55" s="1" t="s">
        <v>45</v>
      </c>
      <c r="J55" s="1" t="s">
        <v>57</v>
      </c>
      <c r="K55" s="1" t="s">
        <v>58</v>
      </c>
      <c r="L55" s="1"/>
      <c r="M55" s="1"/>
      <c r="N55" s="1"/>
      <c r="O55" s="1"/>
      <c r="P55" s="1"/>
      <c r="Q55" s="1"/>
      <c r="R55" s="1"/>
    </row>
    <row r="56" spans="1:18" x14ac:dyDescent="0.45">
      <c r="A56" s="1" t="s">
        <v>386</v>
      </c>
      <c r="B56" s="1" t="s">
        <v>36</v>
      </c>
      <c r="C56" s="1" t="s">
        <v>50</v>
      </c>
      <c r="D56" s="1" t="s">
        <v>47</v>
      </c>
      <c r="E56" s="1" t="s">
        <v>35</v>
      </c>
      <c r="F56" s="1" t="s">
        <v>40</v>
      </c>
      <c r="G56" s="1" t="s">
        <v>51</v>
      </c>
      <c r="H56" s="1" t="s">
        <v>20</v>
      </c>
      <c r="I56" s="1" t="s">
        <v>28</v>
      </c>
      <c r="J56" s="1" t="s">
        <v>60</v>
      </c>
      <c r="K56" s="1" t="s">
        <v>48</v>
      </c>
      <c r="L56" s="1"/>
      <c r="M56" s="1"/>
      <c r="N56" s="1"/>
      <c r="O56" s="1"/>
      <c r="P56" s="1"/>
      <c r="Q56" s="1"/>
      <c r="R56" s="1"/>
    </row>
    <row r="57" spans="1:18" x14ac:dyDescent="0.45">
      <c r="A57" s="1" t="s">
        <v>595</v>
      </c>
      <c r="B57" s="1" t="s">
        <v>60</v>
      </c>
      <c r="C57" s="1" t="s">
        <v>36</v>
      </c>
      <c r="D57" s="1" t="s">
        <v>20</v>
      </c>
      <c r="E57" s="1" t="s">
        <v>39</v>
      </c>
      <c r="F57" s="1" t="s">
        <v>43</v>
      </c>
      <c r="G57" s="1" t="s">
        <v>42</v>
      </c>
      <c r="H57" s="1" t="s">
        <v>23</v>
      </c>
      <c r="I57" s="1" t="s">
        <v>21</v>
      </c>
      <c r="J57" s="1" t="s">
        <v>41</v>
      </c>
      <c r="K57" s="1" t="s">
        <v>1259</v>
      </c>
      <c r="L57" s="1"/>
      <c r="M57" s="1"/>
      <c r="N57" s="1"/>
      <c r="O57" s="1"/>
      <c r="P57" s="1"/>
      <c r="Q57" s="1"/>
      <c r="R57" s="1"/>
    </row>
    <row r="58" spans="1:18" x14ac:dyDescent="0.45">
      <c r="A58" s="1" t="s">
        <v>68</v>
      </c>
      <c r="B58" s="1" t="s">
        <v>27</v>
      </c>
      <c r="C58" s="1" t="s">
        <v>1316</v>
      </c>
      <c r="D58" s="1" t="s">
        <v>29</v>
      </c>
      <c r="E58" s="1" t="s">
        <v>30</v>
      </c>
      <c r="F58" s="1" t="s">
        <v>31</v>
      </c>
      <c r="G58" s="1" t="s">
        <v>32</v>
      </c>
      <c r="H58" s="1" t="s">
        <v>1316</v>
      </c>
      <c r="I58" s="1" t="s">
        <v>34</v>
      </c>
      <c r="J58" s="1" t="s">
        <v>35</v>
      </c>
      <c r="K58" s="1" t="s">
        <v>36</v>
      </c>
      <c r="L58" s="1"/>
      <c r="M58" s="1"/>
      <c r="N58" s="1"/>
      <c r="O58" s="1"/>
      <c r="P58" s="1"/>
      <c r="Q58" s="1"/>
      <c r="R58" s="1"/>
    </row>
    <row r="59" spans="1:18" x14ac:dyDescent="0.45">
      <c r="A59" s="1" t="s">
        <v>176</v>
      </c>
      <c r="B59" s="1" t="s">
        <v>22</v>
      </c>
      <c r="C59" s="1" t="s">
        <v>1316</v>
      </c>
      <c r="D59" s="1" t="s">
        <v>62</v>
      </c>
      <c r="E59" s="1" t="s">
        <v>60</v>
      </c>
      <c r="F59" s="1" t="s">
        <v>55</v>
      </c>
      <c r="G59" s="1" t="s">
        <v>38</v>
      </c>
      <c r="H59" s="1" t="s">
        <v>65</v>
      </c>
      <c r="I59" s="1" t="s">
        <v>48</v>
      </c>
      <c r="J59" s="1" t="s">
        <v>24</v>
      </c>
      <c r="K59" s="1" t="s">
        <v>34</v>
      </c>
      <c r="L59" s="1"/>
      <c r="M59" s="1"/>
      <c r="N59" s="1"/>
      <c r="O59" s="1"/>
      <c r="P59" s="1"/>
      <c r="Q59" s="1"/>
      <c r="R59" s="1"/>
    </row>
    <row r="60" spans="1:18" x14ac:dyDescent="0.45">
      <c r="A60" s="1" t="s">
        <v>675</v>
      </c>
      <c r="B60" s="1" t="s">
        <v>27</v>
      </c>
      <c r="C60" s="1" t="s">
        <v>1316</v>
      </c>
      <c r="D60" s="1" t="s">
        <v>29</v>
      </c>
      <c r="E60" s="1" t="s">
        <v>30</v>
      </c>
      <c r="F60" s="1" t="s">
        <v>31</v>
      </c>
      <c r="G60" s="1" t="s">
        <v>32</v>
      </c>
      <c r="H60" s="1" t="s">
        <v>1316</v>
      </c>
      <c r="I60" s="1" t="s">
        <v>34</v>
      </c>
      <c r="J60" s="1" t="s">
        <v>35</v>
      </c>
      <c r="K60" s="1" t="s">
        <v>36</v>
      </c>
      <c r="L60" s="1"/>
      <c r="M60" s="1"/>
      <c r="N60" s="1"/>
      <c r="O60" s="1"/>
      <c r="P60" s="1"/>
      <c r="Q60" s="1"/>
      <c r="R60" s="1"/>
    </row>
    <row r="61" spans="1:18" x14ac:dyDescent="0.45">
      <c r="A61" s="1" t="s">
        <v>317</v>
      </c>
      <c r="B61" s="1" t="s">
        <v>41</v>
      </c>
      <c r="C61" s="1" t="s">
        <v>51</v>
      </c>
      <c r="D61" s="1" t="s">
        <v>31</v>
      </c>
      <c r="E61" s="1" t="s">
        <v>38</v>
      </c>
      <c r="F61" s="1" t="s">
        <v>60</v>
      </c>
      <c r="G61" s="1" t="s">
        <v>54</v>
      </c>
      <c r="H61" s="1" t="s">
        <v>44</v>
      </c>
      <c r="I61" s="1" t="s">
        <v>49</v>
      </c>
      <c r="J61" s="1" t="s">
        <v>42</v>
      </c>
      <c r="K61" s="1" t="s">
        <v>56</v>
      </c>
      <c r="L61" s="1"/>
      <c r="M61" s="1"/>
      <c r="N61" s="1"/>
      <c r="O61" s="1"/>
      <c r="P61" s="1"/>
      <c r="Q61" s="1"/>
      <c r="R61" s="1"/>
    </row>
    <row r="62" spans="1:18" x14ac:dyDescent="0.45">
      <c r="A62" s="1" t="s">
        <v>381</v>
      </c>
      <c r="B62" s="1" t="s">
        <v>36</v>
      </c>
      <c r="C62" s="1" t="s">
        <v>50</v>
      </c>
      <c r="D62" s="1" t="s">
        <v>47</v>
      </c>
      <c r="E62" s="1" t="s">
        <v>35</v>
      </c>
      <c r="F62" s="1" t="s">
        <v>40</v>
      </c>
      <c r="G62" s="1" t="s">
        <v>51</v>
      </c>
      <c r="H62" s="1" t="s">
        <v>20</v>
      </c>
      <c r="I62" s="1" t="s">
        <v>28</v>
      </c>
      <c r="J62" s="1" t="s">
        <v>60</v>
      </c>
      <c r="K62" s="1" t="s">
        <v>48</v>
      </c>
      <c r="L62" s="1"/>
      <c r="M62" s="1"/>
      <c r="N62" s="1"/>
      <c r="O62" s="1"/>
      <c r="P62" s="1"/>
      <c r="Q62" s="1"/>
      <c r="R62" s="1"/>
    </row>
    <row r="63" spans="1:18" x14ac:dyDescent="0.45">
      <c r="A63" s="1" t="s">
        <v>586</v>
      </c>
      <c r="B63" s="1" t="s">
        <v>32</v>
      </c>
      <c r="C63" s="1" t="s">
        <v>35</v>
      </c>
      <c r="D63" s="1" t="s">
        <v>39</v>
      </c>
      <c r="E63" s="1" t="s">
        <v>65</v>
      </c>
      <c r="F63" s="1" t="s">
        <v>42</v>
      </c>
      <c r="G63" s="1" t="s">
        <v>23</v>
      </c>
      <c r="H63" s="1" t="s">
        <v>22</v>
      </c>
      <c r="I63" s="1" t="s">
        <v>40</v>
      </c>
      <c r="J63" s="1" t="s">
        <v>25</v>
      </c>
      <c r="K63" s="1" t="s">
        <v>55</v>
      </c>
      <c r="L63" s="1"/>
      <c r="M63" s="1"/>
      <c r="N63" s="1"/>
      <c r="O63" s="1"/>
      <c r="P63" s="1"/>
      <c r="Q63" s="1"/>
      <c r="R63" s="1"/>
    </row>
    <row r="64" spans="1:18" x14ac:dyDescent="0.45">
      <c r="A64" s="1" t="s">
        <v>439</v>
      </c>
      <c r="B64" s="1" t="s">
        <v>36</v>
      </c>
      <c r="C64" s="1" t="s">
        <v>50</v>
      </c>
      <c r="D64" s="1" t="s">
        <v>47</v>
      </c>
      <c r="E64" s="1" t="s">
        <v>35</v>
      </c>
      <c r="F64" s="1" t="s">
        <v>40</v>
      </c>
      <c r="G64" s="1" t="s">
        <v>51</v>
      </c>
      <c r="H64" s="1" t="s">
        <v>20</v>
      </c>
      <c r="I64" s="1" t="s">
        <v>28</v>
      </c>
      <c r="J64" s="1" t="s">
        <v>60</v>
      </c>
      <c r="K64" s="1" t="s">
        <v>48</v>
      </c>
      <c r="L64" s="1"/>
      <c r="M64" s="1"/>
      <c r="N64" s="1"/>
      <c r="O64" s="1"/>
      <c r="P64" s="1"/>
      <c r="Q64" s="1"/>
      <c r="R64" s="1"/>
    </row>
    <row r="65" spans="1:18" x14ac:dyDescent="0.45">
      <c r="A65" s="1" t="s">
        <v>440</v>
      </c>
      <c r="B65" s="1" t="s">
        <v>45</v>
      </c>
      <c r="C65" s="1" t="s">
        <v>57</v>
      </c>
      <c r="D65" s="1" t="s">
        <v>61</v>
      </c>
      <c r="E65" s="1" t="s">
        <v>21</v>
      </c>
      <c r="F65" s="1" t="s">
        <v>24</v>
      </c>
      <c r="G65" s="1" t="s">
        <v>62</v>
      </c>
      <c r="H65" s="1" t="s">
        <v>51</v>
      </c>
      <c r="I65" s="1" t="s">
        <v>56</v>
      </c>
      <c r="J65" s="1" t="s">
        <v>30</v>
      </c>
      <c r="K65" s="1" t="s">
        <v>23</v>
      </c>
      <c r="L65" s="1"/>
      <c r="M65" s="1"/>
      <c r="N65" s="1"/>
      <c r="O65" s="1"/>
      <c r="P65" s="1"/>
      <c r="Q65" s="1"/>
      <c r="R65" s="1"/>
    </row>
    <row r="66" spans="1:18" x14ac:dyDescent="0.45">
      <c r="A66" s="1" t="s">
        <v>368</v>
      </c>
      <c r="B66" s="1" t="s">
        <v>53</v>
      </c>
      <c r="C66" s="1" t="s">
        <v>65</v>
      </c>
      <c r="D66" s="1" t="s">
        <v>32</v>
      </c>
      <c r="E66" s="1" t="s">
        <v>43</v>
      </c>
      <c r="F66" s="1" t="s">
        <v>44</v>
      </c>
      <c r="G66" s="1" t="s">
        <v>41</v>
      </c>
      <c r="H66" s="1" t="s">
        <v>50</v>
      </c>
      <c r="I66" s="1" t="s">
        <v>54</v>
      </c>
      <c r="J66" s="1" t="s">
        <v>33</v>
      </c>
      <c r="K66" s="1" t="s">
        <v>38</v>
      </c>
      <c r="L66" s="1"/>
      <c r="M66" s="1"/>
      <c r="N66" s="1"/>
      <c r="O66" s="1"/>
      <c r="P66" s="1"/>
      <c r="Q66" s="1"/>
      <c r="R66" s="1"/>
    </row>
    <row r="67" spans="1:18" x14ac:dyDescent="0.45">
      <c r="A67" s="1" t="s">
        <v>616</v>
      </c>
      <c r="B67" s="1" t="s">
        <v>55</v>
      </c>
      <c r="C67" s="1" t="s">
        <v>38</v>
      </c>
      <c r="D67" s="1" t="s">
        <v>27</v>
      </c>
      <c r="E67" s="1" t="s">
        <v>57</v>
      </c>
      <c r="F67" s="1" t="s">
        <v>61</v>
      </c>
      <c r="G67" s="1" t="s">
        <v>47</v>
      </c>
      <c r="H67" s="1" t="s">
        <v>26</v>
      </c>
      <c r="I67" s="1" t="s">
        <v>58</v>
      </c>
      <c r="J67" s="1" t="s">
        <v>39</v>
      </c>
      <c r="K67" s="1" t="s">
        <v>49</v>
      </c>
      <c r="L67" s="1"/>
      <c r="M67" s="1"/>
      <c r="N67" s="1"/>
      <c r="O67" s="1"/>
      <c r="P67" s="1"/>
      <c r="Q67" s="1"/>
      <c r="R67" s="1"/>
    </row>
    <row r="68" spans="1:18" x14ac:dyDescent="0.45">
      <c r="A68" s="1" t="s">
        <v>180</v>
      </c>
      <c r="B68" s="1" t="s">
        <v>53</v>
      </c>
      <c r="C68" s="1" t="s">
        <v>65</v>
      </c>
      <c r="D68" s="1" t="s">
        <v>32</v>
      </c>
      <c r="E68" s="1" t="s">
        <v>43</v>
      </c>
      <c r="F68" s="1" t="s">
        <v>44</v>
      </c>
      <c r="G68" s="1" t="s">
        <v>41</v>
      </c>
      <c r="H68" s="1" t="s">
        <v>50</v>
      </c>
      <c r="I68" s="1" t="s">
        <v>54</v>
      </c>
      <c r="J68" s="1" t="s">
        <v>33</v>
      </c>
      <c r="K68" s="1" t="s">
        <v>38</v>
      </c>
      <c r="L68" s="1"/>
      <c r="M68" s="1"/>
      <c r="N68" s="1"/>
      <c r="O68" s="1"/>
      <c r="P68" s="1"/>
      <c r="Q68" s="1"/>
      <c r="R68" s="1"/>
    </row>
    <row r="69" spans="1:18" x14ac:dyDescent="0.45">
      <c r="A69" s="1" t="s">
        <v>558</v>
      </c>
      <c r="B69" s="1" t="s">
        <v>23</v>
      </c>
      <c r="C69" s="1" t="s">
        <v>21</v>
      </c>
      <c r="D69" s="1" t="s">
        <v>45</v>
      </c>
      <c r="E69" s="1" t="s">
        <v>51</v>
      </c>
      <c r="F69" s="1" t="s">
        <v>20</v>
      </c>
      <c r="G69" s="1" t="s">
        <v>48</v>
      </c>
      <c r="H69" s="1" t="s">
        <v>29</v>
      </c>
      <c r="I69" s="1" t="s">
        <v>47</v>
      </c>
      <c r="J69" s="1" t="s">
        <v>61</v>
      </c>
      <c r="K69" s="1" t="s">
        <v>62</v>
      </c>
      <c r="L69" s="1"/>
      <c r="M69" s="1"/>
      <c r="N69" s="1"/>
      <c r="O69" s="1"/>
      <c r="P69" s="1"/>
      <c r="Q69" s="1"/>
      <c r="R69" s="1"/>
    </row>
    <row r="70" spans="1:18" x14ac:dyDescent="0.45">
      <c r="A70" s="1" t="s">
        <v>359</v>
      </c>
      <c r="B70" s="1" t="s">
        <v>54</v>
      </c>
      <c r="C70" s="1" t="s">
        <v>1316</v>
      </c>
      <c r="D70" s="1" t="s">
        <v>34</v>
      </c>
      <c r="E70" s="1" t="s">
        <v>33</v>
      </c>
      <c r="F70" s="1" t="s">
        <v>53</v>
      </c>
      <c r="G70" s="1" t="s">
        <v>58</v>
      </c>
      <c r="H70" s="1" t="s">
        <v>30</v>
      </c>
      <c r="I70" s="1" t="s">
        <v>41</v>
      </c>
      <c r="J70" s="1" t="s">
        <v>22</v>
      </c>
      <c r="K70" s="1" t="s">
        <v>40</v>
      </c>
      <c r="L70" s="1"/>
      <c r="M70" s="1"/>
      <c r="N70" s="1"/>
      <c r="O70" s="1"/>
      <c r="P70" s="1"/>
      <c r="Q70" s="1"/>
      <c r="R70" s="1"/>
    </row>
    <row r="71" spans="1:18" x14ac:dyDescent="0.45">
      <c r="A71" s="1" t="s">
        <v>379</v>
      </c>
      <c r="B71" s="1" t="s">
        <v>36</v>
      </c>
      <c r="C71" s="1" t="s">
        <v>50</v>
      </c>
      <c r="D71" s="1" t="s">
        <v>47</v>
      </c>
      <c r="E71" s="1" t="s">
        <v>35</v>
      </c>
      <c r="F71" s="1" t="s">
        <v>40</v>
      </c>
      <c r="G71" s="1" t="s">
        <v>51</v>
      </c>
      <c r="H71" s="1" t="s">
        <v>20</v>
      </c>
      <c r="I71" s="1" t="s">
        <v>28</v>
      </c>
      <c r="J71" s="1" t="s">
        <v>60</v>
      </c>
      <c r="K71" s="1" t="s">
        <v>48</v>
      </c>
      <c r="L71" s="1"/>
      <c r="M71" s="1"/>
      <c r="N71" s="1"/>
      <c r="O71" s="1"/>
      <c r="P71" s="1"/>
      <c r="Q71" s="1"/>
      <c r="R71" s="1"/>
    </row>
    <row r="72" spans="1:18" x14ac:dyDescent="0.45">
      <c r="A72" s="1" t="s">
        <v>610</v>
      </c>
      <c r="B72" s="1" t="s">
        <v>27</v>
      </c>
      <c r="C72" s="1" t="s">
        <v>1316</v>
      </c>
      <c r="D72" s="1" t="s">
        <v>29</v>
      </c>
      <c r="E72" s="1" t="s">
        <v>30</v>
      </c>
      <c r="F72" s="1" t="s">
        <v>31</v>
      </c>
      <c r="G72" s="1" t="s">
        <v>32</v>
      </c>
      <c r="H72" s="1" t="s">
        <v>1316</v>
      </c>
      <c r="I72" s="1" t="s">
        <v>34</v>
      </c>
      <c r="J72" s="1" t="s">
        <v>35</v>
      </c>
      <c r="K72" s="1" t="s">
        <v>36</v>
      </c>
      <c r="L72" s="1"/>
      <c r="M72" s="1"/>
      <c r="N72" s="1"/>
      <c r="O72" s="1"/>
      <c r="P72" s="1"/>
      <c r="Q72" s="1"/>
      <c r="R72" s="1"/>
    </row>
    <row r="73" spans="1:18" x14ac:dyDescent="0.45">
      <c r="A73" s="1" t="s">
        <v>394</v>
      </c>
      <c r="B73" s="1" t="s">
        <v>36</v>
      </c>
      <c r="C73" s="1" t="s">
        <v>50</v>
      </c>
      <c r="D73" s="1" t="s">
        <v>47</v>
      </c>
      <c r="E73" s="1" t="s">
        <v>35</v>
      </c>
      <c r="F73" s="1" t="s">
        <v>40</v>
      </c>
      <c r="G73" s="1" t="s">
        <v>51</v>
      </c>
      <c r="H73" s="1" t="s">
        <v>20</v>
      </c>
      <c r="I73" s="1" t="s">
        <v>28</v>
      </c>
      <c r="J73" s="1" t="s">
        <v>60</v>
      </c>
      <c r="K73" s="1" t="s">
        <v>48</v>
      </c>
      <c r="L73" s="1"/>
      <c r="M73" s="1"/>
      <c r="N73" s="1"/>
      <c r="O73" s="1"/>
      <c r="P73" s="1"/>
      <c r="Q73" s="1"/>
      <c r="R73" s="1"/>
    </row>
    <row r="74" spans="1:18" x14ac:dyDescent="0.45">
      <c r="A74" s="1" t="s">
        <v>87</v>
      </c>
      <c r="B74" s="1" t="s">
        <v>22</v>
      </c>
      <c r="C74" s="1" t="s">
        <v>1316</v>
      </c>
      <c r="D74" s="1" t="s">
        <v>62</v>
      </c>
      <c r="E74" s="1" t="s">
        <v>60</v>
      </c>
      <c r="F74" s="1" t="s">
        <v>55</v>
      </c>
      <c r="G74" s="1" t="s">
        <v>38</v>
      </c>
      <c r="H74" s="1" t="s">
        <v>65</v>
      </c>
      <c r="I74" s="1" t="s">
        <v>48</v>
      </c>
      <c r="J74" s="1" t="s">
        <v>24</v>
      </c>
      <c r="K74" s="1" t="s">
        <v>34</v>
      </c>
      <c r="L74" s="1"/>
      <c r="M74" s="1"/>
      <c r="N74" s="1"/>
      <c r="O74" s="1"/>
      <c r="P74" s="1"/>
      <c r="Q74" s="1"/>
      <c r="R74" s="1"/>
    </row>
    <row r="75" spans="1:18" x14ac:dyDescent="0.45">
      <c r="A75" s="1" t="s">
        <v>671</v>
      </c>
      <c r="B75" s="1" t="s">
        <v>49</v>
      </c>
      <c r="C75" s="1" t="s">
        <v>1316</v>
      </c>
      <c r="D75" s="1" t="s">
        <v>23</v>
      </c>
      <c r="E75" s="1" t="s">
        <v>28</v>
      </c>
      <c r="F75" s="1" t="s">
        <v>25</v>
      </c>
      <c r="G75" s="1" t="s">
        <v>50</v>
      </c>
      <c r="H75" s="1" t="s">
        <v>1316</v>
      </c>
      <c r="I75" s="1" t="s">
        <v>27</v>
      </c>
      <c r="J75" s="1" t="s">
        <v>51</v>
      </c>
      <c r="K75" s="1" t="s">
        <v>43</v>
      </c>
      <c r="L75" s="1"/>
      <c r="M75" s="1"/>
      <c r="N75" s="1"/>
      <c r="O75" s="1"/>
      <c r="P75" s="1"/>
      <c r="Q75" s="1"/>
      <c r="R75" s="1"/>
    </row>
    <row r="76" spans="1:18" x14ac:dyDescent="0.45">
      <c r="A76" s="1" t="s">
        <v>392</v>
      </c>
      <c r="B76" s="1" t="s">
        <v>22</v>
      </c>
      <c r="C76" s="1" t="s">
        <v>1316</v>
      </c>
      <c r="D76" s="1" t="s">
        <v>62</v>
      </c>
      <c r="E76" s="1" t="s">
        <v>60</v>
      </c>
      <c r="F76" s="1" t="s">
        <v>55</v>
      </c>
      <c r="G76" s="1" t="s">
        <v>38</v>
      </c>
      <c r="H76" s="1" t="s">
        <v>65</v>
      </c>
      <c r="I76" s="1" t="s">
        <v>48</v>
      </c>
      <c r="J76" s="1" t="s">
        <v>24</v>
      </c>
      <c r="K76" s="1" t="s">
        <v>34</v>
      </c>
      <c r="L76" s="1"/>
      <c r="M76" s="1"/>
      <c r="N76" s="1"/>
      <c r="O76" s="1"/>
      <c r="P76" s="1"/>
      <c r="Q76" s="1"/>
      <c r="R76" s="1"/>
    </row>
    <row r="77" spans="1:18" x14ac:dyDescent="0.45">
      <c r="A77" s="1" t="s">
        <v>496</v>
      </c>
      <c r="B77" s="1" t="s">
        <v>45</v>
      </c>
      <c r="C77" s="1" t="s">
        <v>57</v>
      </c>
      <c r="D77" s="1" t="s">
        <v>61</v>
      </c>
      <c r="E77" s="1" t="s">
        <v>21</v>
      </c>
      <c r="F77" s="1" t="s">
        <v>24</v>
      </c>
      <c r="G77" s="1" t="s">
        <v>62</v>
      </c>
      <c r="H77" s="1" t="s">
        <v>51</v>
      </c>
      <c r="I77" s="1" t="s">
        <v>56</v>
      </c>
      <c r="J77" s="1" t="s">
        <v>30</v>
      </c>
      <c r="K77" s="1" t="s">
        <v>23</v>
      </c>
      <c r="L77" s="1"/>
      <c r="M77" s="1"/>
      <c r="N77" s="1"/>
      <c r="O77" s="1"/>
      <c r="P77" s="1"/>
      <c r="Q77" s="1"/>
      <c r="R77" s="1"/>
    </row>
    <row r="78" spans="1:18" x14ac:dyDescent="0.45">
      <c r="A78" s="1" t="s">
        <v>363</v>
      </c>
      <c r="B78" s="1" t="s">
        <v>22</v>
      </c>
      <c r="C78" s="1" t="s">
        <v>1316</v>
      </c>
      <c r="D78" s="1" t="s">
        <v>62</v>
      </c>
      <c r="E78" s="1" t="s">
        <v>60</v>
      </c>
      <c r="F78" s="1" t="s">
        <v>55</v>
      </c>
      <c r="G78" s="1" t="s">
        <v>38</v>
      </c>
      <c r="H78" s="1" t="s">
        <v>65</v>
      </c>
      <c r="I78" s="1" t="s">
        <v>48</v>
      </c>
      <c r="J78" s="1" t="s">
        <v>24</v>
      </c>
      <c r="K78" s="1" t="s">
        <v>34</v>
      </c>
      <c r="L78" s="1"/>
      <c r="M78" s="1"/>
      <c r="N78" s="1"/>
      <c r="O78" s="1"/>
      <c r="P78" s="1"/>
      <c r="Q78" s="1"/>
      <c r="R78" s="1"/>
    </row>
    <row r="79" spans="1:18" x14ac:dyDescent="0.45">
      <c r="A79" s="1" t="s">
        <v>484</v>
      </c>
      <c r="B79" s="1" t="s">
        <v>40</v>
      </c>
      <c r="C79" s="1" t="s">
        <v>1316</v>
      </c>
      <c r="D79" s="1" t="s">
        <v>41</v>
      </c>
      <c r="E79" s="1" t="s">
        <v>42</v>
      </c>
      <c r="F79" s="1" t="s">
        <v>34</v>
      </c>
      <c r="G79" s="1" t="s">
        <v>35</v>
      </c>
      <c r="H79" s="1" t="s">
        <v>25</v>
      </c>
      <c r="I79" s="1" t="s">
        <v>43</v>
      </c>
      <c r="J79" s="1" t="s">
        <v>44</v>
      </c>
      <c r="K79" s="1" t="s">
        <v>45</v>
      </c>
      <c r="L79" s="1"/>
      <c r="M79" s="1"/>
      <c r="N79" s="1"/>
      <c r="O79" s="1"/>
      <c r="P79" s="1"/>
      <c r="Q79" s="1"/>
      <c r="R79" s="1"/>
    </row>
    <row r="80" spans="1:18" x14ac:dyDescent="0.45">
      <c r="A80" s="1" t="s">
        <v>147</v>
      </c>
      <c r="B80" s="1" t="s">
        <v>42</v>
      </c>
      <c r="C80" s="1" t="s">
        <v>49</v>
      </c>
      <c r="D80" s="1" t="s">
        <v>26</v>
      </c>
      <c r="E80" s="1" t="s">
        <v>33</v>
      </c>
      <c r="F80" s="1" t="s">
        <v>28</v>
      </c>
      <c r="G80" s="1" t="s">
        <v>24</v>
      </c>
      <c r="H80" s="1" t="s">
        <v>53</v>
      </c>
      <c r="I80" s="1" t="s">
        <v>29</v>
      </c>
      <c r="J80" s="1" t="s">
        <v>32</v>
      </c>
      <c r="K80" s="1" t="s">
        <v>1259</v>
      </c>
      <c r="L80" s="1"/>
      <c r="M80" s="1"/>
      <c r="N80" s="1"/>
      <c r="O80" s="1"/>
      <c r="P80" s="1"/>
      <c r="Q80" s="1"/>
      <c r="R80" s="1"/>
    </row>
    <row r="81" spans="1:18" x14ac:dyDescent="0.45">
      <c r="A81" s="1" t="s">
        <v>267</v>
      </c>
      <c r="B81" s="1" t="s">
        <v>55</v>
      </c>
      <c r="C81" s="1" t="s">
        <v>38</v>
      </c>
      <c r="D81" s="1" t="s">
        <v>27</v>
      </c>
      <c r="E81" s="1" t="s">
        <v>57</v>
      </c>
      <c r="F81" s="1" t="s">
        <v>61</v>
      </c>
      <c r="G81" s="1" t="s">
        <v>47</v>
      </c>
      <c r="H81" s="1" t="s">
        <v>26</v>
      </c>
      <c r="I81" s="1" t="s">
        <v>58</v>
      </c>
      <c r="J81" s="1" t="s">
        <v>39</v>
      </c>
      <c r="K81" s="1" t="s">
        <v>49</v>
      </c>
      <c r="L81" s="1"/>
      <c r="M81" s="1"/>
      <c r="N81" s="1"/>
      <c r="O81" s="1"/>
      <c r="P81" s="1"/>
      <c r="Q81" s="1"/>
      <c r="R81" s="1"/>
    </row>
    <row r="82" spans="1:18" x14ac:dyDescent="0.45">
      <c r="A82" s="1" t="s">
        <v>203</v>
      </c>
      <c r="B82" s="1" t="s">
        <v>22</v>
      </c>
      <c r="C82" s="1" t="s">
        <v>1316</v>
      </c>
      <c r="D82" s="1" t="s">
        <v>62</v>
      </c>
      <c r="E82" s="1" t="s">
        <v>60</v>
      </c>
      <c r="F82" s="1" t="s">
        <v>55</v>
      </c>
      <c r="G82" s="1" t="s">
        <v>38</v>
      </c>
      <c r="H82" s="1" t="s">
        <v>65</v>
      </c>
      <c r="I82" s="1" t="s">
        <v>48</v>
      </c>
      <c r="J82" s="1" t="s">
        <v>24</v>
      </c>
      <c r="K82" s="1" t="s">
        <v>34</v>
      </c>
      <c r="L82" s="1"/>
      <c r="M82" s="1"/>
      <c r="N82" s="1"/>
      <c r="O82" s="1"/>
      <c r="P82" s="1"/>
      <c r="Q82" s="1"/>
      <c r="R82" s="1"/>
    </row>
    <row r="83" spans="1:18" x14ac:dyDescent="0.45">
      <c r="A83" s="1" t="s">
        <v>296</v>
      </c>
      <c r="B83" s="1" t="s">
        <v>29</v>
      </c>
      <c r="C83" s="1" t="s">
        <v>48</v>
      </c>
      <c r="D83" s="1" t="s">
        <v>55</v>
      </c>
      <c r="E83" s="1" t="s">
        <v>44</v>
      </c>
      <c r="F83" s="1" t="s">
        <v>36</v>
      </c>
      <c r="G83" s="1" t="s">
        <v>56</v>
      </c>
      <c r="H83" s="1" t="s">
        <v>21</v>
      </c>
      <c r="I83" s="1" t="s">
        <v>45</v>
      </c>
      <c r="J83" s="1" t="s">
        <v>57</v>
      </c>
      <c r="K83" s="1" t="s">
        <v>58</v>
      </c>
      <c r="L83" s="1"/>
      <c r="M83" s="1"/>
      <c r="N83" s="1"/>
      <c r="O83" s="1"/>
      <c r="P83" s="1"/>
      <c r="Q83" s="1"/>
      <c r="R83" s="1"/>
    </row>
    <row r="84" spans="1:18" x14ac:dyDescent="0.45">
      <c r="A84" s="1" t="s">
        <v>79</v>
      </c>
      <c r="B84" s="1" t="s">
        <v>61</v>
      </c>
      <c r="C84" s="1" t="s">
        <v>1316</v>
      </c>
      <c r="D84" s="1" t="s">
        <v>40</v>
      </c>
      <c r="E84" s="1" t="s">
        <v>48</v>
      </c>
      <c r="F84" s="1" t="s">
        <v>22</v>
      </c>
      <c r="G84" s="1" t="s">
        <v>65</v>
      </c>
      <c r="H84" s="1" t="s">
        <v>57</v>
      </c>
      <c r="I84" s="1" t="s">
        <v>55</v>
      </c>
      <c r="J84" s="1" t="s">
        <v>26</v>
      </c>
      <c r="K84" s="1" t="s">
        <v>27</v>
      </c>
      <c r="L84" s="1"/>
      <c r="M84" s="1"/>
      <c r="N84" s="1"/>
      <c r="O84" s="1"/>
      <c r="P84" s="1"/>
      <c r="Q84" s="1"/>
      <c r="R84" s="1"/>
    </row>
    <row r="85" spans="1:18" x14ac:dyDescent="0.45">
      <c r="A85" s="1" t="s">
        <v>373</v>
      </c>
      <c r="B85" s="1" t="s">
        <v>32</v>
      </c>
      <c r="C85" s="1" t="s">
        <v>35</v>
      </c>
      <c r="D85" s="1" t="s">
        <v>39</v>
      </c>
      <c r="E85" s="1" t="s">
        <v>65</v>
      </c>
      <c r="F85" s="1" t="s">
        <v>42</v>
      </c>
      <c r="G85" s="1" t="s">
        <v>23</v>
      </c>
      <c r="H85" s="1" t="s">
        <v>22</v>
      </c>
      <c r="I85" s="1" t="s">
        <v>40</v>
      </c>
      <c r="J85" s="1" t="s">
        <v>25</v>
      </c>
      <c r="K85" s="1" t="s">
        <v>55</v>
      </c>
      <c r="L85" s="1"/>
      <c r="M85" s="1"/>
      <c r="N85" s="1"/>
      <c r="O85" s="1"/>
      <c r="P85" s="1"/>
      <c r="Q85" s="1"/>
      <c r="R85" s="1"/>
    </row>
    <row r="86" spans="1:18" x14ac:dyDescent="0.45">
      <c r="A86" s="1" t="s">
        <v>328</v>
      </c>
      <c r="B86" s="1" t="s">
        <v>41</v>
      </c>
      <c r="C86" s="1" t="s">
        <v>51</v>
      </c>
      <c r="D86" s="1" t="s">
        <v>31</v>
      </c>
      <c r="E86" s="1" t="s">
        <v>38</v>
      </c>
      <c r="F86" s="1" t="s">
        <v>60</v>
      </c>
      <c r="G86" s="1" t="s">
        <v>54</v>
      </c>
      <c r="H86" s="1" t="s">
        <v>44</v>
      </c>
      <c r="I86" s="1" t="s">
        <v>49</v>
      </c>
      <c r="J86" s="1" t="s">
        <v>42</v>
      </c>
      <c r="K86" s="1" t="s">
        <v>56</v>
      </c>
      <c r="L86" s="1"/>
      <c r="M86" s="1"/>
      <c r="N86" s="1"/>
      <c r="O86" s="1"/>
      <c r="P86" s="1"/>
      <c r="Q86" s="1"/>
      <c r="R86" s="1"/>
    </row>
    <row r="87" spans="1:18" x14ac:dyDescent="0.45">
      <c r="A87" s="1" t="s">
        <v>183</v>
      </c>
      <c r="B87" s="1" t="s">
        <v>22</v>
      </c>
      <c r="C87" s="1" t="s">
        <v>1316</v>
      </c>
      <c r="D87" s="1" t="s">
        <v>62</v>
      </c>
      <c r="E87" s="1" t="s">
        <v>60</v>
      </c>
      <c r="F87" s="1" t="s">
        <v>55</v>
      </c>
      <c r="G87" s="1" t="s">
        <v>38</v>
      </c>
      <c r="H87" s="1" t="s">
        <v>65</v>
      </c>
      <c r="I87" s="1" t="s">
        <v>48</v>
      </c>
      <c r="J87" s="1" t="s">
        <v>24</v>
      </c>
      <c r="K87" s="1" t="s">
        <v>34</v>
      </c>
      <c r="L87" s="1"/>
      <c r="M87" s="1"/>
      <c r="N87" s="1"/>
      <c r="O87" s="1"/>
      <c r="P87" s="1"/>
      <c r="Q87" s="1"/>
      <c r="R87" s="1"/>
    </row>
    <row r="88" spans="1:18" x14ac:dyDescent="0.45">
      <c r="A88" s="1" t="s">
        <v>637</v>
      </c>
      <c r="B88" s="1" t="s">
        <v>36</v>
      </c>
      <c r="C88" s="1" t="s">
        <v>50</v>
      </c>
      <c r="D88" s="1" t="s">
        <v>47</v>
      </c>
      <c r="E88" s="1" t="s">
        <v>35</v>
      </c>
      <c r="F88" s="1" t="s">
        <v>40</v>
      </c>
      <c r="G88" s="1" t="s">
        <v>51</v>
      </c>
      <c r="H88" s="1" t="s">
        <v>20</v>
      </c>
      <c r="I88" s="1" t="s">
        <v>28</v>
      </c>
      <c r="J88" s="1" t="s">
        <v>60</v>
      </c>
      <c r="K88" s="1" t="s">
        <v>48</v>
      </c>
      <c r="L88" s="1"/>
      <c r="M88" s="1"/>
      <c r="N88" s="1"/>
      <c r="O88" s="1"/>
      <c r="P88" s="1"/>
      <c r="Q88" s="1"/>
      <c r="R88" s="1"/>
    </row>
    <row r="89" spans="1:18" x14ac:dyDescent="0.45">
      <c r="A89" s="1" t="s">
        <v>540</v>
      </c>
      <c r="B89" s="1" t="s">
        <v>42</v>
      </c>
      <c r="C89" s="1" t="s">
        <v>49</v>
      </c>
      <c r="D89" s="1" t="s">
        <v>26</v>
      </c>
      <c r="E89" s="1" t="s">
        <v>33</v>
      </c>
      <c r="F89" s="1" t="s">
        <v>28</v>
      </c>
      <c r="G89" s="1" t="s">
        <v>24</v>
      </c>
      <c r="H89" s="1" t="s">
        <v>53</v>
      </c>
      <c r="I89" s="1" t="s">
        <v>29</v>
      </c>
      <c r="J89" s="1" t="s">
        <v>32</v>
      </c>
      <c r="K89" s="1" t="s">
        <v>1259</v>
      </c>
      <c r="L89" s="1"/>
      <c r="M89" s="1"/>
      <c r="N89" s="1"/>
      <c r="O89" s="1"/>
      <c r="P89" s="1"/>
      <c r="Q89" s="1"/>
      <c r="R89" s="1"/>
    </row>
    <row r="90" spans="1:18" x14ac:dyDescent="0.45">
      <c r="A90" s="1" t="s">
        <v>260</v>
      </c>
      <c r="B90" s="1" t="s">
        <v>42</v>
      </c>
      <c r="C90" s="1" t="s">
        <v>49</v>
      </c>
      <c r="D90" s="1" t="s">
        <v>26</v>
      </c>
      <c r="E90" s="1" t="s">
        <v>33</v>
      </c>
      <c r="F90" s="1" t="s">
        <v>28</v>
      </c>
      <c r="G90" s="1" t="s">
        <v>24</v>
      </c>
      <c r="H90" s="1" t="s">
        <v>53</v>
      </c>
      <c r="I90" s="1" t="s">
        <v>29</v>
      </c>
      <c r="J90" s="1" t="s">
        <v>32</v>
      </c>
      <c r="K90" s="1" t="s">
        <v>1259</v>
      </c>
      <c r="L90" s="1"/>
      <c r="M90" s="1"/>
      <c r="N90" s="1"/>
      <c r="O90" s="1"/>
      <c r="P90" s="1"/>
      <c r="Q90" s="1"/>
      <c r="R90" s="1"/>
    </row>
    <row r="91" spans="1:18" x14ac:dyDescent="0.45">
      <c r="A91" s="1" t="s">
        <v>447</v>
      </c>
      <c r="B91" s="1" t="s">
        <v>53</v>
      </c>
      <c r="C91" s="1" t="s">
        <v>65</v>
      </c>
      <c r="D91" s="1" t="s">
        <v>32</v>
      </c>
      <c r="E91" s="1" t="s">
        <v>43</v>
      </c>
      <c r="F91" s="1" t="s">
        <v>44</v>
      </c>
      <c r="G91" s="1" t="s">
        <v>41</v>
      </c>
      <c r="H91" s="1" t="s">
        <v>50</v>
      </c>
      <c r="I91" s="1" t="s">
        <v>54</v>
      </c>
      <c r="J91" s="1" t="s">
        <v>33</v>
      </c>
      <c r="K91" s="1" t="s">
        <v>38</v>
      </c>
      <c r="L91" s="1"/>
      <c r="M91" s="1"/>
      <c r="N91" s="1"/>
      <c r="O91" s="1"/>
      <c r="P91" s="1"/>
      <c r="Q91" s="1"/>
      <c r="R91" s="1"/>
    </row>
    <row r="92" spans="1:18" x14ac:dyDescent="0.45">
      <c r="A92" s="1" t="s">
        <v>109</v>
      </c>
      <c r="B92" s="1" t="s">
        <v>36</v>
      </c>
      <c r="C92" s="1" t="s">
        <v>50</v>
      </c>
      <c r="D92" s="1" t="s">
        <v>47</v>
      </c>
      <c r="E92" s="1" t="s">
        <v>35</v>
      </c>
      <c r="F92" s="1" t="s">
        <v>40</v>
      </c>
      <c r="G92" s="1" t="s">
        <v>51</v>
      </c>
      <c r="H92" s="1" t="s">
        <v>20</v>
      </c>
      <c r="I92" s="1" t="s">
        <v>28</v>
      </c>
      <c r="J92" s="1" t="s">
        <v>60</v>
      </c>
      <c r="K92" s="1" t="s">
        <v>48</v>
      </c>
      <c r="L92" s="1"/>
      <c r="M92" s="1"/>
      <c r="N92" s="1"/>
      <c r="O92" s="1"/>
      <c r="P92" s="1"/>
      <c r="Q92" s="1"/>
      <c r="R92" s="1"/>
    </row>
    <row r="93" spans="1:18" x14ac:dyDescent="0.45">
      <c r="A93" s="1" t="s">
        <v>380</v>
      </c>
      <c r="B93" s="1" t="s">
        <v>34</v>
      </c>
      <c r="C93" s="1" t="s">
        <v>1316</v>
      </c>
      <c r="D93" s="1" t="s">
        <v>22</v>
      </c>
      <c r="E93" s="1" t="s">
        <v>58</v>
      </c>
      <c r="F93" s="1" t="s">
        <v>30</v>
      </c>
      <c r="G93" s="1" t="s">
        <v>27</v>
      </c>
      <c r="H93" s="1" t="s">
        <v>35</v>
      </c>
      <c r="I93" s="1" t="s">
        <v>32</v>
      </c>
      <c r="J93" s="1" t="s">
        <v>20</v>
      </c>
      <c r="K93" s="1" t="s">
        <v>47</v>
      </c>
      <c r="L93" s="1"/>
      <c r="M93" s="1"/>
      <c r="N93" s="1"/>
      <c r="O93" s="1"/>
      <c r="P93" s="1"/>
      <c r="Q93" s="1"/>
      <c r="R93" s="1"/>
    </row>
    <row r="94" spans="1:18" x14ac:dyDescent="0.45">
      <c r="A94" s="1" t="s">
        <v>268</v>
      </c>
      <c r="B94" s="1" t="s">
        <v>27</v>
      </c>
      <c r="C94" s="1" t="s">
        <v>1316</v>
      </c>
      <c r="D94" s="1" t="s">
        <v>29</v>
      </c>
      <c r="E94" s="1" t="s">
        <v>30</v>
      </c>
      <c r="F94" s="1" t="s">
        <v>31</v>
      </c>
      <c r="G94" s="1" t="s">
        <v>32</v>
      </c>
      <c r="H94" s="1" t="s">
        <v>1316</v>
      </c>
      <c r="I94" s="1" t="s">
        <v>34</v>
      </c>
      <c r="J94" s="1" t="s">
        <v>35</v>
      </c>
      <c r="K94" s="1" t="s">
        <v>36</v>
      </c>
      <c r="L94" s="1"/>
      <c r="M94" s="1"/>
      <c r="N94" s="1"/>
      <c r="O94" s="1"/>
      <c r="P94" s="1"/>
      <c r="Q94" s="1"/>
      <c r="R94" s="1"/>
    </row>
    <row r="95" spans="1:18" x14ac:dyDescent="0.45">
      <c r="A95" s="1" t="s">
        <v>137</v>
      </c>
      <c r="B95" s="1" t="s">
        <v>47</v>
      </c>
      <c r="C95" s="1" t="s">
        <v>43</v>
      </c>
      <c r="D95" s="1" t="s">
        <v>54</v>
      </c>
      <c r="E95" s="1" t="s">
        <v>50</v>
      </c>
      <c r="F95" s="1" t="s">
        <v>57</v>
      </c>
      <c r="G95" s="1" t="s">
        <v>49</v>
      </c>
      <c r="H95" s="1" t="s">
        <v>60</v>
      </c>
      <c r="I95" s="1" t="s">
        <v>38</v>
      </c>
      <c r="J95" s="1" t="s">
        <v>31</v>
      </c>
      <c r="K95" s="1" t="s">
        <v>28</v>
      </c>
      <c r="L95" s="1"/>
      <c r="M95" s="1"/>
      <c r="N95" s="1"/>
      <c r="O95" s="1"/>
      <c r="P95" s="1"/>
      <c r="Q95" s="1"/>
      <c r="R95" s="1"/>
    </row>
    <row r="96" spans="1:18" x14ac:dyDescent="0.45">
      <c r="A96" s="1" t="s">
        <v>194</v>
      </c>
      <c r="B96" s="1" t="s">
        <v>23</v>
      </c>
      <c r="C96" s="1" t="s">
        <v>21</v>
      </c>
      <c r="D96" s="1" t="s">
        <v>45</v>
      </c>
      <c r="E96" s="1" t="s">
        <v>51</v>
      </c>
      <c r="F96" s="1" t="s">
        <v>20</v>
      </c>
      <c r="G96" s="1" t="s">
        <v>48</v>
      </c>
      <c r="H96" s="1" t="s">
        <v>29</v>
      </c>
      <c r="I96" s="1" t="s">
        <v>47</v>
      </c>
      <c r="J96" s="1" t="s">
        <v>61</v>
      </c>
      <c r="K96" s="1" t="s">
        <v>62</v>
      </c>
      <c r="L96" s="1"/>
      <c r="M96" s="1"/>
      <c r="N96" s="1"/>
      <c r="O96" s="1"/>
      <c r="P96" s="1"/>
      <c r="Q96" s="1"/>
      <c r="R96" s="1"/>
    </row>
    <row r="97" spans="1:18" x14ac:dyDescent="0.45">
      <c r="A97" s="1" t="s">
        <v>475</v>
      </c>
      <c r="B97" s="1" t="s">
        <v>62</v>
      </c>
      <c r="C97" s="1" t="s">
        <v>1316</v>
      </c>
      <c r="D97" s="1" t="s">
        <v>25</v>
      </c>
      <c r="E97" s="1" t="s">
        <v>56</v>
      </c>
      <c r="F97" s="1" t="s">
        <v>45</v>
      </c>
      <c r="G97" s="1" t="s">
        <v>21</v>
      </c>
      <c r="H97" s="1" t="s">
        <v>61</v>
      </c>
      <c r="I97" s="1" t="s">
        <v>36</v>
      </c>
      <c r="J97" s="1" t="s">
        <v>50</v>
      </c>
      <c r="K97" s="1" t="s">
        <v>53</v>
      </c>
      <c r="L97" s="1"/>
      <c r="M97" s="1"/>
      <c r="N97" s="1"/>
      <c r="O97" s="1"/>
      <c r="P97" s="1"/>
      <c r="Q97" s="1"/>
      <c r="R97" s="1"/>
    </row>
    <row r="98" spans="1:18" x14ac:dyDescent="0.45">
      <c r="A98" s="1" t="s">
        <v>516</v>
      </c>
      <c r="B98" s="1" t="s">
        <v>47</v>
      </c>
      <c r="C98" s="1" t="s">
        <v>43</v>
      </c>
      <c r="D98" s="1" t="s">
        <v>54</v>
      </c>
      <c r="E98" s="1" t="s">
        <v>50</v>
      </c>
      <c r="F98" s="1" t="s">
        <v>57</v>
      </c>
      <c r="G98" s="1" t="s">
        <v>49</v>
      </c>
      <c r="H98" s="1" t="s">
        <v>60</v>
      </c>
      <c r="I98" s="1" t="s">
        <v>38</v>
      </c>
      <c r="J98" s="1" t="s">
        <v>31</v>
      </c>
      <c r="K98" s="1" t="s">
        <v>28</v>
      </c>
      <c r="L98" s="1"/>
      <c r="M98" s="1"/>
      <c r="N98" s="1"/>
      <c r="O98" s="1"/>
      <c r="P98" s="1"/>
      <c r="Q98" s="1"/>
      <c r="R98" s="1"/>
    </row>
    <row r="99" spans="1:18" x14ac:dyDescent="0.45">
      <c r="A99" s="1" t="s">
        <v>596</v>
      </c>
      <c r="B99" s="1" t="s">
        <v>41</v>
      </c>
      <c r="C99" s="1" t="s">
        <v>51</v>
      </c>
      <c r="D99" s="1" t="s">
        <v>31</v>
      </c>
      <c r="E99" s="1" t="s">
        <v>38</v>
      </c>
      <c r="F99" s="1" t="s">
        <v>60</v>
      </c>
      <c r="G99" s="1" t="s">
        <v>54</v>
      </c>
      <c r="H99" s="1" t="s">
        <v>44</v>
      </c>
      <c r="I99" s="1" t="s">
        <v>49</v>
      </c>
      <c r="J99" s="1" t="s">
        <v>42</v>
      </c>
      <c r="K99" s="1" t="s">
        <v>56</v>
      </c>
      <c r="L99" s="1"/>
      <c r="M99" s="1"/>
      <c r="N99" s="1"/>
      <c r="O99" s="1"/>
      <c r="P99" s="1"/>
      <c r="Q99" s="1"/>
      <c r="R99" s="1"/>
    </row>
    <row r="100" spans="1:18" x14ac:dyDescent="0.45">
      <c r="A100" s="1" t="s">
        <v>219</v>
      </c>
      <c r="B100" s="1" t="s">
        <v>53</v>
      </c>
      <c r="C100" s="1" t="s">
        <v>65</v>
      </c>
      <c r="D100" s="1" t="s">
        <v>32</v>
      </c>
      <c r="E100" s="1" t="s">
        <v>43</v>
      </c>
      <c r="F100" s="1" t="s">
        <v>44</v>
      </c>
      <c r="G100" s="1" t="s">
        <v>41</v>
      </c>
      <c r="H100" s="1" t="s">
        <v>50</v>
      </c>
      <c r="I100" s="1" t="s">
        <v>54</v>
      </c>
      <c r="J100" s="1" t="s">
        <v>33</v>
      </c>
      <c r="K100" s="1" t="s">
        <v>38</v>
      </c>
      <c r="L100" s="1"/>
      <c r="M100" s="1"/>
      <c r="N100" s="1"/>
      <c r="O100" s="1"/>
      <c r="P100" s="1"/>
      <c r="Q100" s="1"/>
      <c r="R100" s="1"/>
    </row>
    <row r="101" spans="1:18" x14ac:dyDescent="0.45">
      <c r="A101" s="1" t="s">
        <v>420</v>
      </c>
      <c r="B101" s="1" t="s">
        <v>62</v>
      </c>
      <c r="C101" s="1" t="s">
        <v>1316</v>
      </c>
      <c r="D101" s="1" t="s">
        <v>25</v>
      </c>
      <c r="E101" s="1" t="s">
        <v>56</v>
      </c>
      <c r="F101" s="1" t="s">
        <v>45</v>
      </c>
      <c r="G101" s="1" t="s">
        <v>21</v>
      </c>
      <c r="H101" s="1" t="s">
        <v>61</v>
      </c>
      <c r="I101" s="1" t="s">
        <v>36</v>
      </c>
      <c r="J101" s="1" t="s">
        <v>50</v>
      </c>
      <c r="K101" s="1" t="s">
        <v>53</v>
      </c>
      <c r="L101" s="1"/>
      <c r="M101" s="1"/>
      <c r="N101" s="1"/>
      <c r="O101" s="1"/>
      <c r="P101" s="1"/>
      <c r="Q101" s="1"/>
      <c r="R101" s="1"/>
    </row>
    <row r="102" spans="1:18" x14ac:dyDescent="0.45">
      <c r="A102" s="1" t="s">
        <v>668</v>
      </c>
      <c r="B102" s="1" t="s">
        <v>45</v>
      </c>
      <c r="C102" s="1" t="s">
        <v>57</v>
      </c>
      <c r="D102" s="1" t="s">
        <v>61</v>
      </c>
      <c r="E102" s="1" t="s">
        <v>21</v>
      </c>
      <c r="F102" s="1" t="s">
        <v>24</v>
      </c>
      <c r="G102" s="1" t="s">
        <v>62</v>
      </c>
      <c r="H102" s="1" t="s">
        <v>51</v>
      </c>
      <c r="I102" s="1" t="s">
        <v>56</v>
      </c>
      <c r="J102" s="1" t="s">
        <v>30</v>
      </c>
      <c r="K102" s="1" t="s">
        <v>23</v>
      </c>
      <c r="L102" s="1"/>
      <c r="M102" s="1"/>
      <c r="N102" s="1"/>
      <c r="O102" s="1"/>
      <c r="P102" s="1"/>
      <c r="Q102" s="1"/>
      <c r="R102" s="1"/>
    </row>
    <row r="103" spans="1:18" x14ac:dyDescent="0.45">
      <c r="A103" s="1" t="s">
        <v>566</v>
      </c>
      <c r="B103" s="1" t="s">
        <v>45</v>
      </c>
      <c r="C103" s="1" t="s">
        <v>57</v>
      </c>
      <c r="D103" s="1" t="s">
        <v>61</v>
      </c>
      <c r="E103" s="1" t="s">
        <v>21</v>
      </c>
      <c r="F103" s="1" t="s">
        <v>24</v>
      </c>
      <c r="G103" s="1" t="s">
        <v>62</v>
      </c>
      <c r="H103" s="1" t="s">
        <v>51</v>
      </c>
      <c r="I103" s="1" t="s">
        <v>56</v>
      </c>
      <c r="J103" s="1" t="s">
        <v>30</v>
      </c>
      <c r="K103" s="1" t="s">
        <v>23</v>
      </c>
      <c r="L103" s="1"/>
      <c r="M103" s="1"/>
      <c r="N103" s="1"/>
      <c r="O103" s="1"/>
      <c r="P103" s="1"/>
      <c r="Q103" s="1"/>
      <c r="R103" s="1"/>
    </row>
    <row r="104" spans="1:18" x14ac:dyDescent="0.45">
      <c r="A104" s="1" t="s">
        <v>594</v>
      </c>
      <c r="B104" s="1" t="s">
        <v>32</v>
      </c>
      <c r="C104" s="1" t="s">
        <v>35</v>
      </c>
      <c r="D104" s="1" t="s">
        <v>39</v>
      </c>
      <c r="E104" s="1" t="s">
        <v>65</v>
      </c>
      <c r="F104" s="1" t="s">
        <v>42</v>
      </c>
      <c r="G104" s="1" t="s">
        <v>23</v>
      </c>
      <c r="H104" s="1" t="s">
        <v>22</v>
      </c>
      <c r="I104" s="1" t="s">
        <v>40</v>
      </c>
      <c r="J104" s="1" t="s">
        <v>25</v>
      </c>
      <c r="K104" s="1" t="s">
        <v>55</v>
      </c>
      <c r="L104" s="1"/>
      <c r="M104" s="1"/>
      <c r="N104" s="1"/>
      <c r="O104" s="1"/>
      <c r="P104" s="1"/>
      <c r="Q104" s="1"/>
      <c r="R104" s="1"/>
    </row>
    <row r="105" spans="1:18" x14ac:dyDescent="0.45">
      <c r="A105" s="1" t="s">
        <v>543</v>
      </c>
      <c r="B105" s="1" t="s">
        <v>29</v>
      </c>
      <c r="C105" s="1" t="s">
        <v>48</v>
      </c>
      <c r="D105" s="1" t="s">
        <v>55</v>
      </c>
      <c r="E105" s="1" t="s">
        <v>44</v>
      </c>
      <c r="F105" s="1" t="s">
        <v>36</v>
      </c>
      <c r="G105" s="1" t="s">
        <v>56</v>
      </c>
      <c r="H105" s="1" t="s">
        <v>21</v>
      </c>
      <c r="I105" s="1" t="s">
        <v>45</v>
      </c>
      <c r="J105" s="1" t="s">
        <v>57</v>
      </c>
      <c r="K105" s="1" t="s">
        <v>58</v>
      </c>
      <c r="L105" s="1"/>
      <c r="M105" s="1"/>
      <c r="N105" s="1"/>
      <c r="O105" s="1"/>
      <c r="P105" s="1"/>
      <c r="Q105" s="1"/>
      <c r="R105" s="1"/>
    </row>
    <row r="106" spans="1:18" x14ac:dyDescent="0.45">
      <c r="A106" s="1" t="s">
        <v>230</v>
      </c>
      <c r="B106" s="1" t="s">
        <v>61</v>
      </c>
      <c r="C106" s="1" t="s">
        <v>1316</v>
      </c>
      <c r="D106" s="1" t="s">
        <v>40</v>
      </c>
      <c r="E106" s="1" t="s">
        <v>48</v>
      </c>
      <c r="F106" s="1" t="s">
        <v>22</v>
      </c>
      <c r="G106" s="1" t="s">
        <v>65</v>
      </c>
      <c r="H106" s="1" t="s">
        <v>57</v>
      </c>
      <c r="I106" s="1" t="s">
        <v>55</v>
      </c>
      <c r="J106" s="1" t="s">
        <v>26</v>
      </c>
      <c r="K106" s="1" t="s">
        <v>27</v>
      </c>
      <c r="L106" s="1"/>
      <c r="M106" s="1"/>
      <c r="N106" s="1"/>
      <c r="O106" s="1"/>
      <c r="P106" s="1"/>
      <c r="Q106" s="1"/>
      <c r="R106" s="1"/>
    </row>
    <row r="107" spans="1:18" x14ac:dyDescent="0.45">
      <c r="A107" s="1" t="s">
        <v>498</v>
      </c>
      <c r="B107" s="1" t="s">
        <v>42</v>
      </c>
      <c r="C107" s="1" t="s">
        <v>49</v>
      </c>
      <c r="D107" s="1" t="s">
        <v>26</v>
      </c>
      <c r="E107" s="1" t="s">
        <v>33</v>
      </c>
      <c r="F107" s="1" t="s">
        <v>28</v>
      </c>
      <c r="G107" s="1" t="s">
        <v>24</v>
      </c>
      <c r="H107" s="1" t="s">
        <v>53</v>
      </c>
      <c r="I107" s="1" t="s">
        <v>29</v>
      </c>
      <c r="J107" s="1" t="s">
        <v>32</v>
      </c>
      <c r="K107" s="1" t="s">
        <v>1259</v>
      </c>
      <c r="L107" s="1"/>
      <c r="M107" s="1"/>
      <c r="N107" s="1"/>
      <c r="O107" s="1"/>
      <c r="P107" s="1"/>
      <c r="Q107" s="1"/>
      <c r="R107" s="1"/>
    </row>
    <row r="108" spans="1:18" x14ac:dyDescent="0.45">
      <c r="A108" s="1" t="s">
        <v>325</v>
      </c>
      <c r="B108" s="1" t="s">
        <v>54</v>
      </c>
      <c r="C108" s="1" t="s">
        <v>1316</v>
      </c>
      <c r="D108" s="1" t="s">
        <v>34</v>
      </c>
      <c r="E108" s="1" t="s">
        <v>33</v>
      </c>
      <c r="F108" s="1" t="s">
        <v>53</v>
      </c>
      <c r="G108" s="1" t="s">
        <v>58</v>
      </c>
      <c r="H108" s="1" t="s">
        <v>30</v>
      </c>
      <c r="I108" s="1" t="s">
        <v>41</v>
      </c>
      <c r="J108" s="1" t="s">
        <v>22</v>
      </c>
      <c r="K108" s="1" t="s">
        <v>40</v>
      </c>
      <c r="L108" s="1"/>
      <c r="M108" s="1"/>
      <c r="N108" s="1"/>
      <c r="O108" s="1"/>
      <c r="P108" s="1"/>
      <c r="Q108" s="1"/>
      <c r="R108" s="1"/>
    </row>
    <row r="109" spans="1:18" x14ac:dyDescent="0.45">
      <c r="A109" s="1" t="s">
        <v>505</v>
      </c>
      <c r="B109" s="1" t="s">
        <v>42</v>
      </c>
      <c r="C109" s="1" t="s">
        <v>49</v>
      </c>
      <c r="D109" s="1" t="s">
        <v>26</v>
      </c>
      <c r="E109" s="1" t="s">
        <v>33</v>
      </c>
      <c r="F109" s="1" t="s">
        <v>28</v>
      </c>
      <c r="G109" s="1" t="s">
        <v>24</v>
      </c>
      <c r="H109" s="1" t="s">
        <v>53</v>
      </c>
      <c r="I109" s="1" t="s">
        <v>29</v>
      </c>
      <c r="J109" s="1" t="s">
        <v>32</v>
      </c>
      <c r="K109" s="1" t="s">
        <v>1259</v>
      </c>
      <c r="L109" s="1"/>
      <c r="M109" s="1"/>
      <c r="N109" s="1"/>
      <c r="O109" s="1"/>
      <c r="P109" s="1"/>
      <c r="Q109" s="1"/>
      <c r="R109" s="1"/>
    </row>
    <row r="110" spans="1:18" x14ac:dyDescent="0.45">
      <c r="A110" s="1" t="s">
        <v>282</v>
      </c>
      <c r="B110" s="1" t="s">
        <v>60</v>
      </c>
      <c r="C110" s="1" t="s">
        <v>36</v>
      </c>
      <c r="D110" s="1" t="s">
        <v>20</v>
      </c>
      <c r="E110" s="1" t="s">
        <v>39</v>
      </c>
      <c r="F110" s="1" t="s">
        <v>43</v>
      </c>
      <c r="G110" s="1" t="s">
        <v>42</v>
      </c>
      <c r="H110" s="1" t="s">
        <v>23</v>
      </c>
      <c r="I110" s="1" t="s">
        <v>21</v>
      </c>
      <c r="J110" s="1" t="s">
        <v>41</v>
      </c>
      <c r="K110" s="1" t="s">
        <v>1259</v>
      </c>
      <c r="L110" s="1"/>
      <c r="M110" s="1"/>
      <c r="N110" s="1"/>
      <c r="O110" s="1"/>
      <c r="P110" s="1"/>
      <c r="Q110" s="1"/>
      <c r="R110" s="1"/>
    </row>
    <row r="111" spans="1:18" x14ac:dyDescent="0.45">
      <c r="A111" s="1" t="s">
        <v>291</v>
      </c>
      <c r="B111" s="1" t="s">
        <v>40</v>
      </c>
      <c r="C111" s="1" t="s">
        <v>1316</v>
      </c>
      <c r="D111" s="1" t="s">
        <v>41</v>
      </c>
      <c r="E111" s="1" t="s">
        <v>42</v>
      </c>
      <c r="F111" s="1" t="s">
        <v>34</v>
      </c>
      <c r="G111" s="1" t="s">
        <v>35</v>
      </c>
      <c r="H111" s="1" t="s">
        <v>25</v>
      </c>
      <c r="I111" s="1" t="s">
        <v>43</v>
      </c>
      <c r="J111" s="1" t="s">
        <v>44</v>
      </c>
      <c r="K111" s="1" t="s">
        <v>45</v>
      </c>
      <c r="L111" s="1"/>
      <c r="M111" s="1"/>
      <c r="N111" s="1"/>
      <c r="O111" s="1"/>
      <c r="P111" s="1"/>
      <c r="Q111" s="1"/>
      <c r="R111" s="1"/>
    </row>
    <row r="112" spans="1:18" x14ac:dyDescent="0.45">
      <c r="A112" s="1" t="s">
        <v>575</v>
      </c>
      <c r="B112" s="1" t="s">
        <v>55</v>
      </c>
      <c r="C112" s="1" t="s">
        <v>38</v>
      </c>
      <c r="D112" s="1" t="s">
        <v>27</v>
      </c>
      <c r="E112" s="1" t="s">
        <v>57</v>
      </c>
      <c r="F112" s="1" t="s">
        <v>61</v>
      </c>
      <c r="G112" s="1" t="s">
        <v>47</v>
      </c>
      <c r="H112" s="1" t="s">
        <v>26</v>
      </c>
      <c r="I112" s="1" t="s">
        <v>58</v>
      </c>
      <c r="J112" s="1" t="s">
        <v>39</v>
      </c>
      <c r="K112" s="1" t="s">
        <v>49</v>
      </c>
      <c r="L112" s="1"/>
      <c r="M112" s="1"/>
      <c r="N112" s="1"/>
      <c r="O112" s="1"/>
      <c r="P112" s="1"/>
      <c r="Q112" s="1"/>
      <c r="R112" s="1"/>
    </row>
    <row r="113" spans="1:18" x14ac:dyDescent="0.45">
      <c r="A113" s="1" t="s">
        <v>641</v>
      </c>
      <c r="B113" s="1" t="s">
        <v>40</v>
      </c>
      <c r="C113" s="1" t="s">
        <v>1316</v>
      </c>
      <c r="D113" s="1" t="s">
        <v>41</v>
      </c>
      <c r="E113" s="1" t="s">
        <v>42</v>
      </c>
      <c r="F113" s="1" t="s">
        <v>34</v>
      </c>
      <c r="G113" s="1" t="s">
        <v>35</v>
      </c>
      <c r="H113" s="1" t="s">
        <v>25</v>
      </c>
      <c r="I113" s="1" t="s">
        <v>43</v>
      </c>
      <c r="J113" s="1" t="s">
        <v>44</v>
      </c>
      <c r="K113" s="1" t="s">
        <v>45</v>
      </c>
      <c r="L113" s="1"/>
      <c r="M113" s="1"/>
      <c r="N113" s="1"/>
      <c r="O113" s="1"/>
      <c r="P113" s="1"/>
      <c r="Q113" s="1"/>
      <c r="R113" s="1"/>
    </row>
    <row r="114" spans="1:18" x14ac:dyDescent="0.45">
      <c r="A114" s="1" t="s">
        <v>213</v>
      </c>
      <c r="B114" s="1" t="s">
        <v>27</v>
      </c>
      <c r="C114" s="1" t="s">
        <v>1316</v>
      </c>
      <c r="D114" s="1" t="s">
        <v>29</v>
      </c>
      <c r="E114" s="1" t="s">
        <v>30</v>
      </c>
      <c r="F114" s="1" t="s">
        <v>31</v>
      </c>
      <c r="G114" s="1" t="s">
        <v>32</v>
      </c>
      <c r="H114" s="1" t="s">
        <v>1316</v>
      </c>
      <c r="I114" s="1" t="s">
        <v>34</v>
      </c>
      <c r="J114" s="1" t="s">
        <v>35</v>
      </c>
      <c r="K114" s="1" t="s">
        <v>36</v>
      </c>
      <c r="L114" s="1"/>
      <c r="M114" s="1"/>
      <c r="N114" s="1"/>
      <c r="O114" s="1"/>
      <c r="P114" s="1"/>
      <c r="Q114" s="1"/>
      <c r="R114" s="1"/>
    </row>
    <row r="115" spans="1:18" x14ac:dyDescent="0.45">
      <c r="A115" s="1" t="s">
        <v>235</v>
      </c>
      <c r="B115" s="1" t="s">
        <v>47</v>
      </c>
      <c r="C115" s="1" t="s">
        <v>43</v>
      </c>
      <c r="D115" s="1" t="s">
        <v>54</v>
      </c>
      <c r="E115" s="1" t="s">
        <v>50</v>
      </c>
      <c r="F115" s="1" t="s">
        <v>57</v>
      </c>
      <c r="G115" s="1" t="s">
        <v>49</v>
      </c>
      <c r="H115" s="1" t="s">
        <v>60</v>
      </c>
      <c r="I115" s="1" t="s">
        <v>38</v>
      </c>
      <c r="J115" s="1" t="s">
        <v>31</v>
      </c>
      <c r="K115" s="1" t="s">
        <v>28</v>
      </c>
      <c r="L115" s="1"/>
      <c r="M115" s="1"/>
      <c r="N115" s="1"/>
      <c r="O115" s="1"/>
      <c r="P115" s="1"/>
      <c r="Q115" s="1"/>
      <c r="R115" s="1"/>
    </row>
    <row r="116" spans="1:18" x14ac:dyDescent="0.45">
      <c r="A116" s="1" t="s">
        <v>153</v>
      </c>
      <c r="B116" s="1" t="s">
        <v>49</v>
      </c>
      <c r="C116" s="1" t="s">
        <v>1316</v>
      </c>
      <c r="D116" s="1" t="s">
        <v>23</v>
      </c>
      <c r="E116" s="1" t="s">
        <v>28</v>
      </c>
      <c r="F116" s="1" t="s">
        <v>25</v>
      </c>
      <c r="G116" s="1" t="s">
        <v>50</v>
      </c>
      <c r="H116" s="1" t="s">
        <v>1316</v>
      </c>
      <c r="I116" s="1" t="s">
        <v>27</v>
      </c>
      <c r="J116" s="1" t="s">
        <v>51</v>
      </c>
      <c r="K116" s="1" t="s">
        <v>43</v>
      </c>
      <c r="L116" s="1"/>
      <c r="M116" s="1"/>
      <c r="N116" s="1"/>
      <c r="O116" s="1"/>
      <c r="P116" s="1"/>
      <c r="Q116" s="1"/>
      <c r="R116" s="1"/>
    </row>
    <row r="117" spans="1:18" x14ac:dyDescent="0.45">
      <c r="A117" s="1" t="s">
        <v>76</v>
      </c>
      <c r="B117" s="1" t="s">
        <v>27</v>
      </c>
      <c r="C117" s="1" t="s">
        <v>1316</v>
      </c>
      <c r="D117" s="1" t="s">
        <v>29</v>
      </c>
      <c r="E117" s="1" t="s">
        <v>30</v>
      </c>
      <c r="F117" s="1" t="s">
        <v>31</v>
      </c>
      <c r="G117" s="1" t="s">
        <v>32</v>
      </c>
      <c r="H117" s="1" t="s">
        <v>1316</v>
      </c>
      <c r="I117" s="1" t="s">
        <v>34</v>
      </c>
      <c r="J117" s="1" t="s">
        <v>35</v>
      </c>
      <c r="K117" s="1" t="s">
        <v>36</v>
      </c>
      <c r="L117" s="1"/>
      <c r="M117" s="1"/>
      <c r="N117" s="1"/>
      <c r="O117" s="1"/>
      <c r="P117" s="1"/>
      <c r="Q117" s="1"/>
      <c r="R117" s="1"/>
    </row>
    <row r="118" spans="1:18" x14ac:dyDescent="0.45">
      <c r="A118" s="1" t="s">
        <v>455</v>
      </c>
      <c r="B118" s="1" t="s">
        <v>36</v>
      </c>
      <c r="C118" s="1" t="s">
        <v>50</v>
      </c>
      <c r="D118" s="1" t="s">
        <v>47</v>
      </c>
      <c r="E118" s="1" t="s">
        <v>35</v>
      </c>
      <c r="F118" s="1" t="s">
        <v>40</v>
      </c>
      <c r="G118" s="1" t="s">
        <v>51</v>
      </c>
      <c r="H118" s="1" t="s">
        <v>20</v>
      </c>
      <c r="I118" s="1" t="s">
        <v>28</v>
      </c>
      <c r="J118" s="1" t="s">
        <v>60</v>
      </c>
      <c r="K118" s="1" t="s">
        <v>48</v>
      </c>
      <c r="L118" s="1"/>
      <c r="M118" s="1"/>
      <c r="N118" s="1"/>
      <c r="O118" s="1"/>
      <c r="P118" s="1"/>
      <c r="Q118" s="1"/>
      <c r="R118" s="1"/>
    </row>
    <row r="119" spans="1:18" x14ac:dyDescent="0.45">
      <c r="A119" s="1" t="s">
        <v>546</v>
      </c>
      <c r="B119" s="1" t="s">
        <v>53</v>
      </c>
      <c r="C119" s="1" t="s">
        <v>65</v>
      </c>
      <c r="D119" s="1" t="s">
        <v>32</v>
      </c>
      <c r="E119" s="1" t="s">
        <v>43</v>
      </c>
      <c r="F119" s="1" t="s">
        <v>44</v>
      </c>
      <c r="G119" s="1" t="s">
        <v>41</v>
      </c>
      <c r="H119" s="1" t="s">
        <v>50</v>
      </c>
      <c r="I119" s="1" t="s">
        <v>54</v>
      </c>
      <c r="J119" s="1" t="s">
        <v>33</v>
      </c>
      <c r="K119" s="1" t="s">
        <v>38</v>
      </c>
      <c r="L119" s="1"/>
      <c r="M119" s="1"/>
      <c r="N119" s="1"/>
      <c r="O119" s="1"/>
      <c r="P119" s="1"/>
      <c r="Q119" s="1"/>
      <c r="R119" s="1"/>
    </row>
    <row r="120" spans="1:18" x14ac:dyDescent="0.45">
      <c r="A120" s="1" t="s">
        <v>529</v>
      </c>
      <c r="B120" s="1" t="s">
        <v>27</v>
      </c>
      <c r="C120" s="1" t="s">
        <v>1316</v>
      </c>
      <c r="D120" s="1" t="s">
        <v>29</v>
      </c>
      <c r="E120" s="1" t="s">
        <v>30</v>
      </c>
      <c r="F120" s="1" t="s">
        <v>31</v>
      </c>
      <c r="G120" s="1" t="s">
        <v>32</v>
      </c>
      <c r="H120" s="1" t="s">
        <v>1316</v>
      </c>
      <c r="I120" s="1" t="s">
        <v>34</v>
      </c>
      <c r="J120" s="1" t="s">
        <v>35</v>
      </c>
      <c r="K120" s="1" t="s">
        <v>36</v>
      </c>
      <c r="L120" s="1"/>
      <c r="M120" s="1"/>
      <c r="N120" s="1"/>
      <c r="O120" s="1"/>
      <c r="P120" s="1"/>
      <c r="Q120" s="1"/>
      <c r="R120" s="1"/>
    </row>
    <row r="121" spans="1:18" x14ac:dyDescent="0.45">
      <c r="A121" s="1" t="s">
        <v>581</v>
      </c>
      <c r="B121" s="1" t="s">
        <v>45</v>
      </c>
      <c r="C121" s="1" t="s">
        <v>57</v>
      </c>
      <c r="D121" s="1" t="s">
        <v>61</v>
      </c>
      <c r="E121" s="1" t="s">
        <v>21</v>
      </c>
      <c r="F121" s="1" t="s">
        <v>24</v>
      </c>
      <c r="G121" s="1" t="s">
        <v>62</v>
      </c>
      <c r="H121" s="1" t="s">
        <v>51</v>
      </c>
      <c r="I121" s="1" t="s">
        <v>56</v>
      </c>
      <c r="J121" s="1" t="s">
        <v>30</v>
      </c>
      <c r="K121" s="1" t="s">
        <v>23</v>
      </c>
      <c r="L121" s="1"/>
      <c r="M121" s="1"/>
      <c r="N121" s="1"/>
      <c r="O121" s="1"/>
      <c r="P121" s="1"/>
      <c r="Q121" s="1"/>
      <c r="R121" s="1"/>
    </row>
    <row r="122" spans="1:18" x14ac:dyDescent="0.45">
      <c r="A122" s="1" t="s">
        <v>372</v>
      </c>
      <c r="B122" s="1" t="s">
        <v>36</v>
      </c>
      <c r="C122" s="1" t="s">
        <v>50</v>
      </c>
      <c r="D122" s="1" t="s">
        <v>47</v>
      </c>
      <c r="E122" s="1" t="s">
        <v>35</v>
      </c>
      <c r="F122" s="1" t="s">
        <v>40</v>
      </c>
      <c r="G122" s="1" t="s">
        <v>51</v>
      </c>
      <c r="H122" s="1" t="s">
        <v>20</v>
      </c>
      <c r="I122" s="1" t="s">
        <v>28</v>
      </c>
      <c r="J122" s="1" t="s">
        <v>60</v>
      </c>
      <c r="K122" s="1" t="s">
        <v>48</v>
      </c>
      <c r="L122" s="1"/>
      <c r="M122" s="1"/>
      <c r="N122" s="1"/>
      <c r="O122" s="1"/>
      <c r="P122" s="1"/>
      <c r="Q122" s="1"/>
      <c r="R122" s="1"/>
    </row>
    <row r="123" spans="1:18" x14ac:dyDescent="0.45">
      <c r="A123" s="1" t="s">
        <v>218</v>
      </c>
      <c r="B123" s="1" t="s">
        <v>39</v>
      </c>
      <c r="C123" s="1" t="s">
        <v>58</v>
      </c>
      <c r="D123" s="1" t="s">
        <v>53</v>
      </c>
      <c r="E123" s="1" t="s">
        <v>24</v>
      </c>
      <c r="F123" s="1" t="s">
        <v>29</v>
      </c>
      <c r="G123" s="1" t="s">
        <v>26</v>
      </c>
      <c r="H123" s="1" t="s">
        <v>31</v>
      </c>
      <c r="I123" s="1" t="s">
        <v>62</v>
      </c>
      <c r="J123" s="1" t="s">
        <v>65</v>
      </c>
      <c r="K123" s="1" t="s">
        <v>54</v>
      </c>
      <c r="L123" s="1"/>
      <c r="M123" s="1"/>
      <c r="N123" s="1"/>
      <c r="O123" s="1"/>
      <c r="P123" s="1"/>
      <c r="Q123" s="1"/>
      <c r="R123" s="1"/>
    </row>
    <row r="124" spans="1:18" x14ac:dyDescent="0.45">
      <c r="A124" s="1" t="s">
        <v>340</v>
      </c>
      <c r="B124" s="1" t="s">
        <v>27</v>
      </c>
      <c r="C124" s="1" t="s">
        <v>1316</v>
      </c>
      <c r="D124" s="1" t="s">
        <v>29</v>
      </c>
      <c r="E124" s="1" t="s">
        <v>30</v>
      </c>
      <c r="F124" s="1" t="s">
        <v>31</v>
      </c>
      <c r="G124" s="1" t="s">
        <v>32</v>
      </c>
      <c r="H124" s="1" t="s">
        <v>1316</v>
      </c>
      <c r="I124" s="1" t="s">
        <v>34</v>
      </c>
      <c r="J124" s="1" t="s">
        <v>35</v>
      </c>
      <c r="K124" s="1" t="s">
        <v>36</v>
      </c>
      <c r="L124" s="1"/>
      <c r="M124" s="1"/>
      <c r="N124" s="1"/>
      <c r="O124" s="1"/>
      <c r="P124" s="1"/>
      <c r="Q124" s="1"/>
      <c r="R124" s="1"/>
    </row>
    <row r="125" spans="1:18" x14ac:dyDescent="0.45">
      <c r="A125" s="1" t="s">
        <v>526</v>
      </c>
      <c r="B125" s="1" t="s">
        <v>36</v>
      </c>
      <c r="C125" s="1" t="s">
        <v>50</v>
      </c>
      <c r="D125" s="1" t="s">
        <v>47</v>
      </c>
      <c r="E125" s="1" t="s">
        <v>35</v>
      </c>
      <c r="F125" s="1" t="s">
        <v>40</v>
      </c>
      <c r="G125" s="1" t="s">
        <v>51</v>
      </c>
      <c r="H125" s="1" t="s">
        <v>20</v>
      </c>
      <c r="I125" s="1" t="s">
        <v>28</v>
      </c>
      <c r="J125" s="1" t="s">
        <v>60</v>
      </c>
      <c r="K125" s="1" t="s">
        <v>48</v>
      </c>
      <c r="L125" s="1"/>
      <c r="M125" s="1"/>
      <c r="N125" s="1"/>
      <c r="O125" s="1"/>
      <c r="P125" s="1"/>
      <c r="Q125" s="1"/>
      <c r="R125" s="1"/>
    </row>
    <row r="126" spans="1:18" x14ac:dyDescent="0.45">
      <c r="A126" s="1" t="s">
        <v>138</v>
      </c>
      <c r="B126" s="1" t="s">
        <v>49</v>
      </c>
      <c r="C126" s="1" t="s">
        <v>1316</v>
      </c>
      <c r="D126" s="1" t="s">
        <v>23</v>
      </c>
      <c r="E126" s="1" t="s">
        <v>28</v>
      </c>
      <c r="F126" s="1" t="s">
        <v>25</v>
      </c>
      <c r="G126" s="1" t="s">
        <v>50</v>
      </c>
      <c r="H126" s="1" t="s">
        <v>1316</v>
      </c>
      <c r="I126" s="1" t="s">
        <v>27</v>
      </c>
      <c r="J126" s="1" t="s">
        <v>51</v>
      </c>
      <c r="K126" s="1" t="s">
        <v>43</v>
      </c>
      <c r="L126" s="1"/>
      <c r="M126" s="1"/>
      <c r="N126" s="1"/>
      <c r="O126" s="1"/>
      <c r="P126" s="1"/>
      <c r="Q126" s="1"/>
      <c r="R126" s="1"/>
    </row>
    <row r="127" spans="1:18" x14ac:dyDescent="0.45">
      <c r="A127" s="1" t="s">
        <v>142</v>
      </c>
      <c r="B127" s="1" t="s">
        <v>45</v>
      </c>
      <c r="C127" s="1" t="s">
        <v>57</v>
      </c>
      <c r="D127" s="1" t="s">
        <v>61</v>
      </c>
      <c r="E127" s="1" t="s">
        <v>21</v>
      </c>
      <c r="F127" s="1" t="s">
        <v>24</v>
      </c>
      <c r="G127" s="1" t="s">
        <v>62</v>
      </c>
      <c r="H127" s="1" t="s">
        <v>51</v>
      </c>
      <c r="I127" s="1" t="s">
        <v>56</v>
      </c>
      <c r="J127" s="1" t="s">
        <v>30</v>
      </c>
      <c r="K127" s="1" t="s">
        <v>23</v>
      </c>
      <c r="L127" s="1"/>
      <c r="M127" s="1"/>
      <c r="N127" s="1"/>
      <c r="O127" s="1"/>
      <c r="P127" s="1"/>
      <c r="Q127" s="1"/>
      <c r="R127" s="1"/>
    </row>
    <row r="128" spans="1:18" x14ac:dyDescent="0.45">
      <c r="A128" s="1" t="s">
        <v>297</v>
      </c>
      <c r="B128" s="1" t="s">
        <v>32</v>
      </c>
      <c r="C128" s="1" t="s">
        <v>35</v>
      </c>
      <c r="D128" s="1" t="s">
        <v>39</v>
      </c>
      <c r="E128" s="1" t="s">
        <v>65</v>
      </c>
      <c r="F128" s="1" t="s">
        <v>42</v>
      </c>
      <c r="G128" s="1" t="s">
        <v>23</v>
      </c>
      <c r="H128" s="1" t="s">
        <v>22</v>
      </c>
      <c r="I128" s="1" t="s">
        <v>40</v>
      </c>
      <c r="J128" s="1" t="s">
        <v>25</v>
      </c>
      <c r="K128" s="1" t="s">
        <v>55</v>
      </c>
      <c r="L128" s="1"/>
      <c r="M128" s="1"/>
      <c r="N128" s="1"/>
      <c r="O128" s="1"/>
      <c r="P128" s="1"/>
      <c r="Q128" s="1"/>
      <c r="R128" s="1"/>
    </row>
    <row r="129" spans="1:18" x14ac:dyDescent="0.45">
      <c r="A129" s="1" t="s">
        <v>161</v>
      </c>
      <c r="B129" s="1" t="s">
        <v>62</v>
      </c>
      <c r="C129" s="1" t="s">
        <v>1316</v>
      </c>
      <c r="D129" s="1" t="s">
        <v>25</v>
      </c>
      <c r="E129" s="1" t="s">
        <v>56</v>
      </c>
      <c r="F129" s="1" t="s">
        <v>45</v>
      </c>
      <c r="G129" s="1" t="s">
        <v>21</v>
      </c>
      <c r="H129" s="1" t="s">
        <v>61</v>
      </c>
      <c r="I129" s="1" t="s">
        <v>36</v>
      </c>
      <c r="J129" s="1" t="s">
        <v>50</v>
      </c>
      <c r="K129" s="1" t="s">
        <v>53</v>
      </c>
      <c r="L129" s="1"/>
      <c r="M129" s="1"/>
      <c r="N129" s="1"/>
      <c r="O129" s="1"/>
      <c r="P129" s="1"/>
      <c r="Q129" s="1"/>
      <c r="R129" s="1"/>
    </row>
    <row r="130" spans="1:18" x14ac:dyDescent="0.45">
      <c r="A130" s="1" t="s">
        <v>319</v>
      </c>
      <c r="B130" s="1" t="s">
        <v>47</v>
      </c>
      <c r="C130" s="1" t="s">
        <v>43</v>
      </c>
      <c r="D130" s="1" t="s">
        <v>54</v>
      </c>
      <c r="E130" s="1" t="s">
        <v>50</v>
      </c>
      <c r="F130" s="1" t="s">
        <v>57</v>
      </c>
      <c r="G130" s="1" t="s">
        <v>49</v>
      </c>
      <c r="H130" s="1" t="s">
        <v>60</v>
      </c>
      <c r="I130" s="1" t="s">
        <v>38</v>
      </c>
      <c r="J130" s="1" t="s">
        <v>31</v>
      </c>
      <c r="K130" s="1" t="s">
        <v>28</v>
      </c>
      <c r="L130" s="1"/>
      <c r="M130" s="1"/>
      <c r="N130" s="1"/>
      <c r="O130" s="1"/>
      <c r="P130" s="1"/>
      <c r="Q130" s="1"/>
      <c r="R130" s="1"/>
    </row>
    <row r="131" spans="1:18" x14ac:dyDescent="0.45">
      <c r="A131" s="1" t="s">
        <v>335</v>
      </c>
      <c r="B131" s="1" t="s">
        <v>23</v>
      </c>
      <c r="C131" s="1" t="s">
        <v>21</v>
      </c>
      <c r="D131" s="1" t="s">
        <v>45</v>
      </c>
      <c r="E131" s="1" t="s">
        <v>51</v>
      </c>
      <c r="F131" s="1" t="s">
        <v>20</v>
      </c>
      <c r="G131" s="1" t="s">
        <v>48</v>
      </c>
      <c r="H131" s="1" t="s">
        <v>29</v>
      </c>
      <c r="I131" s="1" t="s">
        <v>47</v>
      </c>
      <c r="J131" s="1" t="s">
        <v>61</v>
      </c>
      <c r="K131" s="1" t="s">
        <v>62</v>
      </c>
      <c r="L131" s="1"/>
      <c r="M131" s="1"/>
      <c r="N131" s="1"/>
      <c r="O131" s="1"/>
      <c r="P131" s="1"/>
      <c r="Q131" s="1"/>
      <c r="R131" s="1"/>
    </row>
    <row r="132" spans="1:18" x14ac:dyDescent="0.45">
      <c r="A132" s="1" t="s">
        <v>413</v>
      </c>
      <c r="B132" s="1" t="s">
        <v>32</v>
      </c>
      <c r="C132" s="1" t="s">
        <v>35</v>
      </c>
      <c r="D132" s="1" t="s">
        <v>39</v>
      </c>
      <c r="E132" s="1" t="s">
        <v>65</v>
      </c>
      <c r="F132" s="1" t="s">
        <v>42</v>
      </c>
      <c r="G132" s="1" t="s">
        <v>23</v>
      </c>
      <c r="H132" s="1" t="s">
        <v>22</v>
      </c>
      <c r="I132" s="1" t="s">
        <v>40</v>
      </c>
      <c r="J132" s="1" t="s">
        <v>25</v>
      </c>
      <c r="K132" s="1" t="s">
        <v>55</v>
      </c>
      <c r="L132" s="1"/>
      <c r="M132" s="1"/>
      <c r="N132" s="1"/>
      <c r="O132" s="1"/>
      <c r="P132" s="1"/>
      <c r="Q132" s="1"/>
      <c r="R132" s="1"/>
    </row>
    <row r="133" spans="1:18" x14ac:dyDescent="0.45">
      <c r="A133" s="1" t="s">
        <v>479</v>
      </c>
      <c r="B133" s="1" t="s">
        <v>60</v>
      </c>
      <c r="C133" s="1" t="s">
        <v>36</v>
      </c>
      <c r="D133" s="1" t="s">
        <v>20</v>
      </c>
      <c r="E133" s="1" t="s">
        <v>39</v>
      </c>
      <c r="F133" s="1" t="s">
        <v>43</v>
      </c>
      <c r="G133" s="1" t="s">
        <v>42</v>
      </c>
      <c r="H133" s="1" t="s">
        <v>23</v>
      </c>
      <c r="I133" s="1" t="s">
        <v>21</v>
      </c>
      <c r="J133" s="1" t="s">
        <v>41</v>
      </c>
      <c r="K133" s="1" t="s">
        <v>1259</v>
      </c>
      <c r="L133" s="1"/>
      <c r="M133" s="1"/>
      <c r="N133" s="1"/>
      <c r="O133" s="1"/>
      <c r="P133" s="1"/>
      <c r="Q133" s="1"/>
      <c r="R133" s="1"/>
    </row>
    <row r="134" spans="1:18" x14ac:dyDescent="0.45">
      <c r="A134" s="1" t="s">
        <v>94</v>
      </c>
      <c r="B134" s="1" t="s">
        <v>42</v>
      </c>
      <c r="C134" s="1" t="s">
        <v>49</v>
      </c>
      <c r="D134" s="1" t="s">
        <v>26</v>
      </c>
      <c r="E134" s="1" t="s">
        <v>33</v>
      </c>
      <c r="F134" s="1" t="s">
        <v>28</v>
      </c>
      <c r="G134" s="1" t="s">
        <v>24</v>
      </c>
      <c r="H134" s="1" t="s">
        <v>53</v>
      </c>
      <c r="I134" s="1" t="s">
        <v>29</v>
      </c>
      <c r="J134" s="1" t="s">
        <v>32</v>
      </c>
      <c r="K134" s="1" t="s">
        <v>1259</v>
      </c>
      <c r="L134" s="1"/>
      <c r="M134" s="1"/>
      <c r="N134" s="1"/>
      <c r="O134" s="1"/>
      <c r="P134" s="1"/>
      <c r="Q134" s="1"/>
      <c r="R134" s="1"/>
    </row>
    <row r="135" spans="1:18" x14ac:dyDescent="0.45">
      <c r="A135" s="1" t="s">
        <v>430</v>
      </c>
      <c r="B135" s="1" t="s">
        <v>62</v>
      </c>
      <c r="C135" s="1" t="s">
        <v>1316</v>
      </c>
      <c r="D135" s="1" t="s">
        <v>25</v>
      </c>
      <c r="E135" s="1" t="s">
        <v>56</v>
      </c>
      <c r="F135" s="1" t="s">
        <v>45</v>
      </c>
      <c r="G135" s="1" t="s">
        <v>21</v>
      </c>
      <c r="H135" s="1" t="s">
        <v>61</v>
      </c>
      <c r="I135" s="1" t="s">
        <v>36</v>
      </c>
      <c r="J135" s="1" t="s">
        <v>50</v>
      </c>
      <c r="K135" s="1" t="s">
        <v>53</v>
      </c>
      <c r="L135" s="1"/>
      <c r="M135" s="1"/>
      <c r="N135" s="1"/>
      <c r="O135" s="1"/>
      <c r="P135" s="1"/>
      <c r="Q135" s="1"/>
      <c r="R135" s="1"/>
    </row>
    <row r="136" spans="1:18" x14ac:dyDescent="0.45">
      <c r="A136" s="1" t="s">
        <v>589</v>
      </c>
      <c r="B136" s="1" t="s">
        <v>49</v>
      </c>
      <c r="C136" s="1" t="s">
        <v>1316</v>
      </c>
      <c r="D136" s="1" t="s">
        <v>23</v>
      </c>
      <c r="E136" s="1" t="s">
        <v>28</v>
      </c>
      <c r="F136" s="1" t="s">
        <v>25</v>
      </c>
      <c r="G136" s="1" t="s">
        <v>50</v>
      </c>
      <c r="H136" s="1" t="s">
        <v>1316</v>
      </c>
      <c r="I136" s="1" t="s">
        <v>27</v>
      </c>
      <c r="J136" s="1" t="s">
        <v>51</v>
      </c>
      <c r="K136" s="1" t="s">
        <v>43</v>
      </c>
      <c r="L136" s="1"/>
      <c r="M136" s="1"/>
      <c r="N136" s="1"/>
      <c r="O136" s="1"/>
      <c r="P136" s="1"/>
      <c r="Q136" s="1"/>
      <c r="R136" s="1"/>
    </row>
    <row r="137" spans="1:18" x14ac:dyDescent="0.45">
      <c r="A137" s="1" t="s">
        <v>502</v>
      </c>
      <c r="B137" s="1" t="s">
        <v>60</v>
      </c>
      <c r="C137" s="1" t="s">
        <v>36</v>
      </c>
      <c r="D137" s="1" t="s">
        <v>20</v>
      </c>
      <c r="E137" s="1" t="s">
        <v>39</v>
      </c>
      <c r="F137" s="1" t="s">
        <v>43</v>
      </c>
      <c r="G137" s="1" t="s">
        <v>42</v>
      </c>
      <c r="H137" s="1" t="s">
        <v>23</v>
      </c>
      <c r="I137" s="1" t="s">
        <v>21</v>
      </c>
      <c r="J137" s="1" t="s">
        <v>41</v>
      </c>
      <c r="K137" s="1" t="s">
        <v>1259</v>
      </c>
      <c r="L137" s="1"/>
      <c r="M137" s="1"/>
      <c r="N137" s="1"/>
      <c r="O137" s="1"/>
      <c r="P137" s="1"/>
      <c r="Q137" s="1"/>
      <c r="R137" s="1"/>
    </row>
    <row r="138" spans="1:18" x14ac:dyDescent="0.45">
      <c r="A138" s="1" t="s">
        <v>77</v>
      </c>
      <c r="B138" s="1" t="s">
        <v>53</v>
      </c>
      <c r="C138" s="1" t="s">
        <v>65</v>
      </c>
      <c r="D138" s="1" t="s">
        <v>32</v>
      </c>
      <c r="E138" s="1" t="s">
        <v>43</v>
      </c>
      <c r="F138" s="1" t="s">
        <v>44</v>
      </c>
      <c r="G138" s="1" t="s">
        <v>41</v>
      </c>
      <c r="H138" s="1" t="s">
        <v>50</v>
      </c>
      <c r="I138" s="1" t="s">
        <v>54</v>
      </c>
      <c r="J138" s="1" t="s">
        <v>33</v>
      </c>
      <c r="K138" s="1" t="s">
        <v>38</v>
      </c>
      <c r="L138" s="1"/>
      <c r="M138" s="1"/>
      <c r="N138" s="1"/>
      <c r="O138" s="1"/>
      <c r="P138" s="1"/>
      <c r="Q138" s="1"/>
      <c r="R138" s="1"/>
    </row>
    <row r="139" spans="1:18" x14ac:dyDescent="0.45">
      <c r="A139" s="1" t="s">
        <v>663</v>
      </c>
      <c r="B139" s="1" t="s">
        <v>41</v>
      </c>
      <c r="C139" s="1" t="s">
        <v>51</v>
      </c>
      <c r="D139" s="1" t="s">
        <v>31</v>
      </c>
      <c r="E139" s="1" t="s">
        <v>38</v>
      </c>
      <c r="F139" s="1" t="s">
        <v>60</v>
      </c>
      <c r="G139" s="1" t="s">
        <v>54</v>
      </c>
      <c r="H139" s="1" t="s">
        <v>44</v>
      </c>
      <c r="I139" s="1" t="s">
        <v>49</v>
      </c>
      <c r="J139" s="1" t="s">
        <v>42</v>
      </c>
      <c r="K139" s="1" t="s">
        <v>56</v>
      </c>
      <c r="L139" s="1"/>
      <c r="M139" s="1"/>
      <c r="N139" s="1"/>
      <c r="O139" s="1"/>
      <c r="P139" s="1"/>
      <c r="Q139" s="1"/>
      <c r="R139" s="1"/>
    </row>
    <row r="140" spans="1:18" x14ac:dyDescent="0.45">
      <c r="A140" s="1" t="s">
        <v>307</v>
      </c>
      <c r="B140" s="1" t="s">
        <v>54</v>
      </c>
      <c r="C140" s="1" t="s">
        <v>1316</v>
      </c>
      <c r="D140" s="1" t="s">
        <v>34</v>
      </c>
      <c r="E140" s="1" t="s">
        <v>33</v>
      </c>
      <c r="F140" s="1" t="s">
        <v>53</v>
      </c>
      <c r="G140" s="1" t="s">
        <v>58</v>
      </c>
      <c r="H140" s="1" t="s">
        <v>30</v>
      </c>
      <c r="I140" s="1" t="s">
        <v>41</v>
      </c>
      <c r="J140" s="1" t="s">
        <v>22</v>
      </c>
      <c r="K140" s="1" t="s">
        <v>40</v>
      </c>
      <c r="L140" s="1"/>
      <c r="M140" s="1"/>
      <c r="N140" s="1"/>
      <c r="O140" s="1"/>
      <c r="P140" s="1"/>
      <c r="Q140" s="1"/>
      <c r="R140" s="1"/>
    </row>
    <row r="141" spans="1:18" x14ac:dyDescent="0.45">
      <c r="A141" s="1" t="s">
        <v>117</v>
      </c>
      <c r="B141" s="1" t="s">
        <v>49</v>
      </c>
      <c r="C141" s="1" t="s">
        <v>1316</v>
      </c>
      <c r="D141" s="1" t="s">
        <v>23</v>
      </c>
      <c r="E141" s="1" t="s">
        <v>28</v>
      </c>
      <c r="F141" s="1" t="s">
        <v>25</v>
      </c>
      <c r="G141" s="1" t="s">
        <v>50</v>
      </c>
      <c r="H141" s="1" t="s">
        <v>1316</v>
      </c>
      <c r="I141" s="1" t="s">
        <v>27</v>
      </c>
      <c r="J141" s="1" t="s">
        <v>51</v>
      </c>
      <c r="K141" s="1" t="s">
        <v>43</v>
      </c>
      <c r="L141" s="1"/>
      <c r="M141" s="1"/>
      <c r="N141" s="1"/>
      <c r="O141" s="1"/>
      <c r="P141" s="1"/>
      <c r="Q141" s="1"/>
      <c r="R141" s="1"/>
    </row>
    <row r="142" spans="1:18" x14ac:dyDescent="0.45">
      <c r="A142" s="1" t="s">
        <v>350</v>
      </c>
      <c r="B142" s="1" t="s">
        <v>42</v>
      </c>
      <c r="C142" s="1" t="s">
        <v>49</v>
      </c>
      <c r="D142" s="1" t="s">
        <v>26</v>
      </c>
      <c r="E142" s="1" t="s">
        <v>33</v>
      </c>
      <c r="F142" s="1" t="s">
        <v>28</v>
      </c>
      <c r="G142" s="1" t="s">
        <v>24</v>
      </c>
      <c r="H142" s="1" t="s">
        <v>53</v>
      </c>
      <c r="I142" s="1" t="s">
        <v>29</v>
      </c>
      <c r="J142" s="1" t="s">
        <v>32</v>
      </c>
      <c r="K142" s="1" t="s">
        <v>1259</v>
      </c>
      <c r="L142" s="1"/>
      <c r="M142" s="1"/>
      <c r="N142" s="1"/>
      <c r="O142" s="1"/>
      <c r="P142" s="1"/>
      <c r="Q142" s="1"/>
      <c r="R142" s="1"/>
    </row>
    <row r="143" spans="1:18" x14ac:dyDescent="0.45">
      <c r="A143" s="1" t="s">
        <v>623</v>
      </c>
      <c r="B143" s="1" t="s">
        <v>53</v>
      </c>
      <c r="C143" s="1" t="s">
        <v>65</v>
      </c>
      <c r="D143" s="1" t="s">
        <v>32</v>
      </c>
      <c r="E143" s="1" t="s">
        <v>43</v>
      </c>
      <c r="F143" s="1" t="s">
        <v>44</v>
      </c>
      <c r="G143" s="1" t="s">
        <v>41</v>
      </c>
      <c r="H143" s="1" t="s">
        <v>50</v>
      </c>
      <c r="I143" s="1" t="s">
        <v>54</v>
      </c>
      <c r="J143" s="1" t="s">
        <v>33</v>
      </c>
      <c r="K143" s="1" t="s">
        <v>38</v>
      </c>
      <c r="L143" s="1"/>
      <c r="M143" s="1"/>
      <c r="N143" s="1"/>
      <c r="O143" s="1"/>
      <c r="P143" s="1"/>
      <c r="Q143" s="1"/>
      <c r="R143" s="1"/>
    </row>
    <row r="144" spans="1:18" x14ac:dyDescent="0.45">
      <c r="A144" s="1" t="s">
        <v>101</v>
      </c>
      <c r="B144" s="1" t="s">
        <v>22</v>
      </c>
      <c r="C144" s="1" t="s">
        <v>1316</v>
      </c>
      <c r="D144" s="1" t="s">
        <v>62</v>
      </c>
      <c r="E144" s="1" t="s">
        <v>60</v>
      </c>
      <c r="F144" s="1" t="s">
        <v>55</v>
      </c>
      <c r="G144" s="1" t="s">
        <v>38</v>
      </c>
      <c r="H144" s="1" t="s">
        <v>65</v>
      </c>
      <c r="I144" s="1" t="s">
        <v>48</v>
      </c>
      <c r="J144" s="1" t="s">
        <v>24</v>
      </c>
      <c r="K144" s="1" t="s">
        <v>34</v>
      </c>
      <c r="L144" s="1"/>
      <c r="M144" s="1"/>
      <c r="N144" s="1"/>
      <c r="O144" s="1"/>
      <c r="P144" s="1"/>
      <c r="Q144" s="1"/>
      <c r="R144" s="1"/>
    </row>
    <row r="145" spans="1:18" x14ac:dyDescent="0.45">
      <c r="A145" s="1" t="s">
        <v>559</v>
      </c>
      <c r="B145" s="1" t="s">
        <v>61</v>
      </c>
      <c r="C145" s="1" t="s">
        <v>1316</v>
      </c>
      <c r="D145" s="1" t="s">
        <v>40</v>
      </c>
      <c r="E145" s="1" t="s">
        <v>48</v>
      </c>
      <c r="F145" s="1" t="s">
        <v>22</v>
      </c>
      <c r="G145" s="1" t="s">
        <v>65</v>
      </c>
      <c r="H145" s="1" t="s">
        <v>57</v>
      </c>
      <c r="I145" s="1" t="s">
        <v>55</v>
      </c>
      <c r="J145" s="1" t="s">
        <v>26</v>
      </c>
      <c r="K145" s="1" t="s">
        <v>27</v>
      </c>
      <c r="L145" s="1"/>
      <c r="M145" s="1"/>
      <c r="N145" s="1"/>
      <c r="O145" s="1"/>
      <c r="P145" s="1"/>
      <c r="Q145" s="1"/>
      <c r="R145" s="1"/>
    </row>
    <row r="146" spans="1:18" x14ac:dyDescent="0.45">
      <c r="A146" s="1" t="s">
        <v>152</v>
      </c>
      <c r="B146" s="1" t="s">
        <v>45</v>
      </c>
      <c r="C146" s="1" t="s">
        <v>57</v>
      </c>
      <c r="D146" s="1" t="s">
        <v>61</v>
      </c>
      <c r="E146" s="1" t="s">
        <v>21</v>
      </c>
      <c r="F146" s="1" t="s">
        <v>24</v>
      </c>
      <c r="G146" s="1" t="s">
        <v>62</v>
      </c>
      <c r="H146" s="1" t="s">
        <v>51</v>
      </c>
      <c r="I146" s="1" t="s">
        <v>56</v>
      </c>
      <c r="J146" s="1" t="s">
        <v>30</v>
      </c>
      <c r="K146" s="1" t="s">
        <v>23</v>
      </c>
      <c r="L146" s="1"/>
      <c r="M146" s="1"/>
      <c r="N146" s="1"/>
      <c r="O146" s="1"/>
      <c r="P146" s="1"/>
      <c r="Q146" s="1"/>
      <c r="R146" s="1"/>
    </row>
    <row r="147" spans="1:18" x14ac:dyDescent="0.45">
      <c r="A147" s="1" t="s">
        <v>549</v>
      </c>
      <c r="B147" s="1" t="s">
        <v>54</v>
      </c>
      <c r="C147" s="1" t="s">
        <v>1316</v>
      </c>
      <c r="D147" s="1" t="s">
        <v>34</v>
      </c>
      <c r="E147" s="1" t="s">
        <v>33</v>
      </c>
      <c r="F147" s="1" t="s">
        <v>53</v>
      </c>
      <c r="G147" s="1" t="s">
        <v>58</v>
      </c>
      <c r="H147" s="1" t="s">
        <v>30</v>
      </c>
      <c r="I147" s="1" t="s">
        <v>41</v>
      </c>
      <c r="J147" s="1" t="s">
        <v>22</v>
      </c>
      <c r="K147" s="1" t="s">
        <v>40</v>
      </c>
      <c r="L147" s="1"/>
      <c r="M147" s="1"/>
      <c r="N147" s="1"/>
      <c r="O147" s="1"/>
      <c r="P147" s="1"/>
      <c r="Q147" s="1"/>
      <c r="R147" s="1"/>
    </row>
    <row r="148" spans="1:18" x14ac:dyDescent="0.45">
      <c r="A148" s="1" t="s">
        <v>468</v>
      </c>
      <c r="B148" s="1" t="s">
        <v>41</v>
      </c>
      <c r="C148" s="1" t="s">
        <v>51</v>
      </c>
      <c r="D148" s="1" t="s">
        <v>31</v>
      </c>
      <c r="E148" s="1" t="s">
        <v>38</v>
      </c>
      <c r="F148" s="1" t="s">
        <v>60</v>
      </c>
      <c r="G148" s="1" t="s">
        <v>54</v>
      </c>
      <c r="H148" s="1" t="s">
        <v>44</v>
      </c>
      <c r="I148" s="1" t="s">
        <v>49</v>
      </c>
      <c r="J148" s="1" t="s">
        <v>42</v>
      </c>
      <c r="K148" s="1" t="s">
        <v>56</v>
      </c>
      <c r="L148" s="1"/>
      <c r="M148" s="1"/>
      <c r="N148" s="1"/>
      <c r="O148" s="1"/>
      <c r="P148" s="1"/>
      <c r="Q148" s="1"/>
      <c r="R148" s="1"/>
    </row>
    <row r="149" spans="1:18" x14ac:dyDescent="0.45">
      <c r="A149" s="1" t="s">
        <v>295</v>
      </c>
      <c r="B149" s="1" t="s">
        <v>53</v>
      </c>
      <c r="C149" s="1" t="s">
        <v>65</v>
      </c>
      <c r="D149" s="1" t="s">
        <v>32</v>
      </c>
      <c r="E149" s="1" t="s">
        <v>43</v>
      </c>
      <c r="F149" s="1" t="s">
        <v>44</v>
      </c>
      <c r="G149" s="1" t="s">
        <v>41</v>
      </c>
      <c r="H149" s="1" t="s">
        <v>50</v>
      </c>
      <c r="I149" s="1" t="s">
        <v>54</v>
      </c>
      <c r="J149" s="1" t="s">
        <v>33</v>
      </c>
      <c r="K149" s="1" t="s">
        <v>38</v>
      </c>
      <c r="L149" s="1"/>
      <c r="M149" s="1"/>
      <c r="N149" s="1"/>
      <c r="O149" s="1"/>
      <c r="P149" s="1"/>
      <c r="Q149" s="1"/>
      <c r="R149" s="1"/>
    </row>
    <row r="150" spans="1:18" x14ac:dyDescent="0.45">
      <c r="A150" s="1" t="s">
        <v>570</v>
      </c>
      <c r="B150" s="1" t="s">
        <v>34</v>
      </c>
      <c r="C150" s="1" t="s">
        <v>1316</v>
      </c>
      <c r="D150" s="1" t="s">
        <v>22</v>
      </c>
      <c r="E150" s="1" t="s">
        <v>58</v>
      </c>
      <c r="F150" s="1" t="s">
        <v>30</v>
      </c>
      <c r="G150" s="1" t="s">
        <v>27</v>
      </c>
      <c r="H150" s="1" t="s">
        <v>35</v>
      </c>
      <c r="I150" s="1" t="s">
        <v>32</v>
      </c>
      <c r="J150" s="1" t="s">
        <v>20</v>
      </c>
      <c r="K150" s="1" t="s">
        <v>47</v>
      </c>
      <c r="L150" s="1"/>
      <c r="M150" s="1"/>
      <c r="N150" s="1"/>
      <c r="O150" s="1"/>
      <c r="P150" s="1"/>
      <c r="Q150" s="1"/>
      <c r="R150" s="1"/>
    </row>
    <row r="151" spans="1:18" x14ac:dyDescent="0.45">
      <c r="A151" s="1" t="s">
        <v>478</v>
      </c>
      <c r="B151" s="1" t="s">
        <v>49</v>
      </c>
      <c r="C151" s="1" t="s">
        <v>1316</v>
      </c>
      <c r="D151" s="1" t="s">
        <v>23</v>
      </c>
      <c r="E151" s="1" t="s">
        <v>28</v>
      </c>
      <c r="F151" s="1" t="s">
        <v>25</v>
      </c>
      <c r="G151" s="1" t="s">
        <v>50</v>
      </c>
      <c r="H151" s="1" t="s">
        <v>1316</v>
      </c>
      <c r="I151" s="1" t="s">
        <v>27</v>
      </c>
      <c r="J151" s="1" t="s">
        <v>51</v>
      </c>
      <c r="K151" s="1" t="s">
        <v>43</v>
      </c>
      <c r="L151" s="1"/>
      <c r="M151" s="1"/>
      <c r="N151" s="1"/>
      <c r="O151" s="1"/>
      <c r="P151" s="1"/>
      <c r="Q151" s="1"/>
      <c r="R151" s="1"/>
    </row>
    <row r="152" spans="1:18" x14ac:dyDescent="0.45">
      <c r="A152" s="1" t="s">
        <v>251</v>
      </c>
      <c r="B152" s="1" t="s">
        <v>54</v>
      </c>
      <c r="C152" s="1" t="s">
        <v>1316</v>
      </c>
      <c r="D152" s="1" t="s">
        <v>34</v>
      </c>
      <c r="E152" s="1" t="s">
        <v>33</v>
      </c>
      <c r="F152" s="1" t="s">
        <v>53</v>
      </c>
      <c r="G152" s="1" t="s">
        <v>58</v>
      </c>
      <c r="H152" s="1" t="s">
        <v>30</v>
      </c>
      <c r="I152" s="1" t="s">
        <v>41</v>
      </c>
      <c r="J152" s="1" t="s">
        <v>22</v>
      </c>
      <c r="K152" s="1" t="s">
        <v>40</v>
      </c>
      <c r="L152" s="1"/>
      <c r="M152" s="1"/>
      <c r="N152" s="1"/>
      <c r="O152" s="1"/>
      <c r="P152" s="1"/>
      <c r="Q152" s="1"/>
      <c r="R152" s="1"/>
    </row>
    <row r="153" spans="1:18" x14ac:dyDescent="0.45">
      <c r="A153" s="1" t="s">
        <v>492</v>
      </c>
      <c r="B153" s="1" t="s">
        <v>32</v>
      </c>
      <c r="C153" s="1" t="s">
        <v>35</v>
      </c>
      <c r="D153" s="1" t="s">
        <v>39</v>
      </c>
      <c r="E153" s="1" t="s">
        <v>65</v>
      </c>
      <c r="F153" s="1" t="s">
        <v>42</v>
      </c>
      <c r="G153" s="1" t="s">
        <v>23</v>
      </c>
      <c r="H153" s="1" t="s">
        <v>22</v>
      </c>
      <c r="I153" s="1" t="s">
        <v>40</v>
      </c>
      <c r="J153" s="1" t="s">
        <v>25</v>
      </c>
      <c r="K153" s="1" t="s">
        <v>55</v>
      </c>
      <c r="L153" s="1"/>
      <c r="M153" s="1"/>
      <c r="N153" s="1"/>
      <c r="O153" s="1"/>
      <c r="P153" s="1"/>
      <c r="Q153" s="1"/>
      <c r="R153" s="1"/>
    </row>
    <row r="154" spans="1:18" x14ac:dyDescent="0.45">
      <c r="A154" s="1" t="s">
        <v>223</v>
      </c>
      <c r="B154" s="1" t="s">
        <v>53</v>
      </c>
      <c r="C154" s="1" t="s">
        <v>65</v>
      </c>
      <c r="D154" s="1" t="s">
        <v>32</v>
      </c>
      <c r="E154" s="1" t="s">
        <v>43</v>
      </c>
      <c r="F154" s="1" t="s">
        <v>44</v>
      </c>
      <c r="G154" s="1" t="s">
        <v>41</v>
      </c>
      <c r="H154" s="1" t="s">
        <v>50</v>
      </c>
      <c r="I154" s="1" t="s">
        <v>54</v>
      </c>
      <c r="J154" s="1" t="s">
        <v>33</v>
      </c>
      <c r="K154" s="1" t="s">
        <v>38</v>
      </c>
      <c r="L154" s="1"/>
      <c r="M154" s="1"/>
      <c r="N154" s="1"/>
      <c r="O154" s="1"/>
      <c r="P154" s="1"/>
      <c r="Q154" s="1"/>
      <c r="R154" s="1"/>
    </row>
    <row r="155" spans="1:18" x14ac:dyDescent="0.45">
      <c r="A155" s="1" t="s">
        <v>236</v>
      </c>
      <c r="B155" s="1" t="s">
        <v>36</v>
      </c>
      <c r="C155" s="1" t="s">
        <v>50</v>
      </c>
      <c r="D155" s="1" t="s">
        <v>47</v>
      </c>
      <c r="E155" s="1" t="s">
        <v>35</v>
      </c>
      <c r="F155" s="1" t="s">
        <v>40</v>
      </c>
      <c r="G155" s="1" t="s">
        <v>51</v>
      </c>
      <c r="H155" s="1" t="s">
        <v>20</v>
      </c>
      <c r="I155" s="1" t="s">
        <v>28</v>
      </c>
      <c r="J155" s="1" t="s">
        <v>60</v>
      </c>
      <c r="K155" s="1" t="s">
        <v>48</v>
      </c>
      <c r="L155" s="1"/>
      <c r="M155" s="1"/>
      <c r="N155" s="1"/>
      <c r="O155" s="1"/>
      <c r="P155" s="1"/>
      <c r="Q155" s="1"/>
      <c r="R155" s="1"/>
    </row>
    <row r="156" spans="1:18" x14ac:dyDescent="0.45">
      <c r="A156" s="1" t="s">
        <v>626</v>
      </c>
      <c r="B156" s="1" t="s">
        <v>42</v>
      </c>
      <c r="C156" s="1" t="s">
        <v>49</v>
      </c>
      <c r="D156" s="1" t="s">
        <v>26</v>
      </c>
      <c r="E156" s="1" t="s">
        <v>33</v>
      </c>
      <c r="F156" s="1" t="s">
        <v>28</v>
      </c>
      <c r="G156" s="1" t="s">
        <v>24</v>
      </c>
      <c r="H156" s="1" t="s">
        <v>53</v>
      </c>
      <c r="I156" s="1" t="s">
        <v>29</v>
      </c>
      <c r="J156" s="1" t="s">
        <v>32</v>
      </c>
      <c r="K156" s="1" t="s">
        <v>1259</v>
      </c>
      <c r="L156" s="1"/>
      <c r="M156" s="1"/>
      <c r="N156" s="1"/>
      <c r="O156" s="1"/>
      <c r="P156" s="1"/>
      <c r="Q156" s="1"/>
      <c r="R156" s="1"/>
    </row>
    <row r="157" spans="1:18" x14ac:dyDescent="0.45">
      <c r="A157" s="1" t="s">
        <v>249</v>
      </c>
      <c r="B157" s="1" t="s">
        <v>32</v>
      </c>
      <c r="C157" s="1" t="s">
        <v>35</v>
      </c>
      <c r="D157" s="1" t="s">
        <v>39</v>
      </c>
      <c r="E157" s="1" t="s">
        <v>65</v>
      </c>
      <c r="F157" s="1" t="s">
        <v>42</v>
      </c>
      <c r="G157" s="1" t="s">
        <v>23</v>
      </c>
      <c r="H157" s="1" t="s">
        <v>22</v>
      </c>
      <c r="I157" s="1" t="s">
        <v>40</v>
      </c>
      <c r="J157" s="1" t="s">
        <v>25</v>
      </c>
      <c r="K157" s="1" t="s">
        <v>55</v>
      </c>
      <c r="L157" s="1"/>
      <c r="M157" s="1"/>
      <c r="N157" s="1"/>
      <c r="O157" s="1"/>
      <c r="P157" s="1"/>
      <c r="Q157" s="1"/>
      <c r="R157" s="1"/>
    </row>
    <row r="158" spans="1:18" x14ac:dyDescent="0.45">
      <c r="A158" s="1" t="s">
        <v>625</v>
      </c>
      <c r="B158" s="1" t="s">
        <v>42</v>
      </c>
      <c r="C158" s="1" t="s">
        <v>49</v>
      </c>
      <c r="D158" s="1" t="s">
        <v>26</v>
      </c>
      <c r="E158" s="1" t="s">
        <v>33</v>
      </c>
      <c r="F158" s="1" t="s">
        <v>28</v>
      </c>
      <c r="G158" s="1" t="s">
        <v>24</v>
      </c>
      <c r="H158" s="1" t="s">
        <v>53</v>
      </c>
      <c r="I158" s="1" t="s">
        <v>29</v>
      </c>
      <c r="J158" s="1" t="s">
        <v>32</v>
      </c>
      <c r="K158" s="1" t="s">
        <v>1259</v>
      </c>
      <c r="L158" s="1"/>
      <c r="M158" s="1"/>
      <c r="N158" s="1"/>
      <c r="O158" s="1"/>
      <c r="P158" s="1"/>
      <c r="Q158" s="1"/>
      <c r="R158" s="1"/>
    </row>
    <row r="159" spans="1:18" x14ac:dyDescent="0.45">
      <c r="A159" s="1" t="s">
        <v>377</v>
      </c>
      <c r="B159" s="1" t="s">
        <v>27</v>
      </c>
      <c r="C159" s="1" t="s">
        <v>1316</v>
      </c>
      <c r="D159" s="1" t="s">
        <v>29</v>
      </c>
      <c r="E159" s="1" t="s">
        <v>30</v>
      </c>
      <c r="F159" s="1" t="s">
        <v>31</v>
      </c>
      <c r="G159" s="1" t="s">
        <v>32</v>
      </c>
      <c r="H159" s="1" t="s">
        <v>1316</v>
      </c>
      <c r="I159" s="1" t="s">
        <v>34</v>
      </c>
      <c r="J159" s="1" t="s">
        <v>35</v>
      </c>
      <c r="K159" s="1" t="s">
        <v>36</v>
      </c>
      <c r="L159" s="1"/>
      <c r="M159" s="1"/>
      <c r="N159" s="1"/>
      <c r="O159" s="1"/>
      <c r="P159" s="1"/>
      <c r="Q159" s="1"/>
      <c r="R159" s="1"/>
    </row>
    <row r="160" spans="1:18" x14ac:dyDescent="0.45">
      <c r="A160" s="1" t="s">
        <v>469</v>
      </c>
      <c r="B160" s="1" t="s">
        <v>42</v>
      </c>
      <c r="C160" s="1" t="s">
        <v>49</v>
      </c>
      <c r="D160" s="1" t="s">
        <v>26</v>
      </c>
      <c r="E160" s="1" t="s">
        <v>33</v>
      </c>
      <c r="F160" s="1" t="s">
        <v>28</v>
      </c>
      <c r="G160" s="1" t="s">
        <v>24</v>
      </c>
      <c r="H160" s="1" t="s">
        <v>53</v>
      </c>
      <c r="I160" s="1" t="s">
        <v>29</v>
      </c>
      <c r="J160" s="1" t="s">
        <v>32</v>
      </c>
      <c r="K160" s="1" t="s">
        <v>1259</v>
      </c>
      <c r="L160" s="1"/>
      <c r="M160" s="1"/>
      <c r="N160" s="1"/>
      <c r="O160" s="1"/>
      <c r="P160" s="1"/>
      <c r="Q160" s="1"/>
      <c r="R160" s="1"/>
    </row>
    <row r="161" spans="1:18" x14ac:dyDescent="0.45">
      <c r="A161" s="1" t="s">
        <v>241</v>
      </c>
      <c r="B161" s="1" t="s">
        <v>49</v>
      </c>
      <c r="C161" s="1" t="s">
        <v>1316</v>
      </c>
      <c r="D161" s="1" t="s">
        <v>23</v>
      </c>
      <c r="E161" s="1" t="s">
        <v>28</v>
      </c>
      <c r="F161" s="1" t="s">
        <v>25</v>
      </c>
      <c r="G161" s="1" t="s">
        <v>50</v>
      </c>
      <c r="H161" s="1" t="s">
        <v>1316</v>
      </c>
      <c r="I161" s="1" t="s">
        <v>27</v>
      </c>
      <c r="J161" s="1" t="s">
        <v>51</v>
      </c>
      <c r="K161" s="1" t="s">
        <v>43</v>
      </c>
      <c r="L161" s="1"/>
      <c r="M161" s="1"/>
      <c r="N161" s="1"/>
      <c r="O161" s="1"/>
      <c r="P161" s="1"/>
      <c r="Q161" s="1"/>
      <c r="R161" s="1"/>
    </row>
    <row r="162" spans="1:18" x14ac:dyDescent="0.45">
      <c r="A162" s="1" t="s">
        <v>482</v>
      </c>
      <c r="B162" s="1" t="s">
        <v>42</v>
      </c>
      <c r="C162" s="1" t="s">
        <v>49</v>
      </c>
      <c r="D162" s="1" t="s">
        <v>26</v>
      </c>
      <c r="E162" s="1" t="s">
        <v>33</v>
      </c>
      <c r="F162" s="1" t="s">
        <v>28</v>
      </c>
      <c r="G162" s="1" t="s">
        <v>24</v>
      </c>
      <c r="H162" s="1" t="s">
        <v>53</v>
      </c>
      <c r="I162" s="1" t="s">
        <v>29</v>
      </c>
      <c r="J162" s="1" t="s">
        <v>32</v>
      </c>
      <c r="K162" s="1" t="s">
        <v>1259</v>
      </c>
      <c r="L162" s="1"/>
      <c r="M162" s="1"/>
      <c r="N162" s="1"/>
      <c r="O162" s="1"/>
      <c r="P162" s="1"/>
      <c r="Q162" s="1"/>
      <c r="R162" s="1"/>
    </row>
    <row r="163" spans="1:18" x14ac:dyDescent="0.45">
      <c r="A163" s="1" t="s">
        <v>338</v>
      </c>
      <c r="B163" s="1" t="s">
        <v>29</v>
      </c>
      <c r="C163" s="1" t="s">
        <v>48</v>
      </c>
      <c r="D163" s="1" t="s">
        <v>55</v>
      </c>
      <c r="E163" s="1" t="s">
        <v>44</v>
      </c>
      <c r="F163" s="1" t="s">
        <v>36</v>
      </c>
      <c r="G163" s="1" t="s">
        <v>56</v>
      </c>
      <c r="H163" s="1" t="s">
        <v>21</v>
      </c>
      <c r="I163" s="1" t="s">
        <v>45</v>
      </c>
      <c r="J163" s="1" t="s">
        <v>57</v>
      </c>
      <c r="K163" s="1" t="s">
        <v>58</v>
      </c>
      <c r="L163" s="1"/>
      <c r="M163" s="1"/>
      <c r="N163" s="1"/>
      <c r="O163" s="1"/>
      <c r="P163" s="1"/>
      <c r="Q163" s="1"/>
      <c r="R163" s="1"/>
    </row>
    <row r="164" spans="1:18" x14ac:dyDescent="0.45">
      <c r="A164" s="1" t="s">
        <v>232</v>
      </c>
      <c r="B164" s="1" t="s">
        <v>55</v>
      </c>
      <c r="C164" s="1" t="s">
        <v>38</v>
      </c>
      <c r="D164" s="1" t="s">
        <v>27</v>
      </c>
      <c r="E164" s="1" t="s">
        <v>57</v>
      </c>
      <c r="F164" s="1" t="s">
        <v>61</v>
      </c>
      <c r="G164" s="1" t="s">
        <v>47</v>
      </c>
      <c r="H164" s="1" t="s">
        <v>26</v>
      </c>
      <c r="I164" s="1" t="s">
        <v>58</v>
      </c>
      <c r="J164" s="1" t="s">
        <v>39</v>
      </c>
      <c r="K164" s="1" t="s">
        <v>49</v>
      </c>
      <c r="L164" s="1"/>
      <c r="M164" s="1"/>
      <c r="N164" s="1"/>
      <c r="O164" s="1"/>
      <c r="P164" s="1"/>
      <c r="Q164" s="1"/>
      <c r="R164" s="1"/>
    </row>
    <row r="165" spans="1:18" x14ac:dyDescent="0.45">
      <c r="A165" s="1" t="s">
        <v>649</v>
      </c>
      <c r="B165" s="1" t="s">
        <v>61</v>
      </c>
      <c r="C165" s="1" t="s">
        <v>1316</v>
      </c>
      <c r="D165" s="1" t="s">
        <v>40</v>
      </c>
      <c r="E165" s="1" t="s">
        <v>48</v>
      </c>
      <c r="F165" s="1" t="s">
        <v>22</v>
      </c>
      <c r="G165" s="1" t="s">
        <v>65</v>
      </c>
      <c r="H165" s="1" t="s">
        <v>57</v>
      </c>
      <c r="I165" s="1" t="s">
        <v>55</v>
      </c>
      <c r="J165" s="1" t="s">
        <v>26</v>
      </c>
      <c r="K165" s="1" t="s">
        <v>27</v>
      </c>
      <c r="L165" s="1"/>
      <c r="M165" s="1"/>
      <c r="N165" s="1"/>
      <c r="O165" s="1"/>
      <c r="P165" s="1"/>
      <c r="Q165" s="1"/>
      <c r="R165" s="1"/>
    </row>
    <row r="166" spans="1:18" x14ac:dyDescent="0.45">
      <c r="A166" s="1" t="s">
        <v>175</v>
      </c>
      <c r="B166" s="1" t="s">
        <v>27</v>
      </c>
      <c r="C166" s="1" t="s">
        <v>1316</v>
      </c>
      <c r="D166" s="1" t="s">
        <v>29</v>
      </c>
      <c r="E166" s="1" t="s">
        <v>30</v>
      </c>
      <c r="F166" s="1" t="s">
        <v>31</v>
      </c>
      <c r="G166" s="1" t="s">
        <v>32</v>
      </c>
      <c r="H166" s="1" t="s">
        <v>1316</v>
      </c>
      <c r="I166" s="1" t="s">
        <v>34</v>
      </c>
      <c r="J166" s="1" t="s">
        <v>35</v>
      </c>
      <c r="K166" s="1" t="s">
        <v>36</v>
      </c>
      <c r="L166" s="1"/>
      <c r="M166" s="1"/>
      <c r="N166" s="1"/>
      <c r="O166" s="1"/>
      <c r="P166" s="1"/>
      <c r="Q166" s="1"/>
      <c r="R166" s="1"/>
    </row>
    <row r="167" spans="1:18" x14ac:dyDescent="0.45">
      <c r="A167" s="1" t="s">
        <v>631</v>
      </c>
      <c r="B167" s="1" t="s">
        <v>41</v>
      </c>
      <c r="C167" s="1" t="s">
        <v>51</v>
      </c>
      <c r="D167" s="1" t="s">
        <v>31</v>
      </c>
      <c r="E167" s="1" t="s">
        <v>38</v>
      </c>
      <c r="F167" s="1" t="s">
        <v>60</v>
      </c>
      <c r="G167" s="1" t="s">
        <v>54</v>
      </c>
      <c r="H167" s="1" t="s">
        <v>44</v>
      </c>
      <c r="I167" s="1" t="s">
        <v>49</v>
      </c>
      <c r="J167" s="1" t="s">
        <v>42</v>
      </c>
      <c r="K167" s="1" t="s">
        <v>56</v>
      </c>
      <c r="L167" s="1"/>
      <c r="M167" s="1"/>
      <c r="N167" s="1"/>
      <c r="O167" s="1"/>
      <c r="P167" s="1"/>
      <c r="Q167" s="1"/>
      <c r="R167" s="1"/>
    </row>
    <row r="168" spans="1:18" x14ac:dyDescent="0.45">
      <c r="A168" s="1" t="s">
        <v>670</v>
      </c>
      <c r="B168" s="1" t="s">
        <v>34</v>
      </c>
      <c r="C168" s="1" t="s">
        <v>1316</v>
      </c>
      <c r="D168" s="1" t="s">
        <v>22</v>
      </c>
      <c r="E168" s="1" t="s">
        <v>58</v>
      </c>
      <c r="F168" s="1" t="s">
        <v>30</v>
      </c>
      <c r="G168" s="1" t="s">
        <v>27</v>
      </c>
      <c r="H168" s="1" t="s">
        <v>35</v>
      </c>
      <c r="I168" s="1" t="s">
        <v>32</v>
      </c>
      <c r="J168" s="1" t="s">
        <v>20</v>
      </c>
      <c r="K168" s="1" t="s">
        <v>47</v>
      </c>
      <c r="L168" s="1"/>
      <c r="M168" s="1"/>
      <c r="N168" s="1"/>
      <c r="O168" s="1"/>
      <c r="P168" s="1"/>
      <c r="Q168" s="1"/>
      <c r="R168" s="1"/>
    </row>
    <row r="169" spans="1:18" x14ac:dyDescent="0.45">
      <c r="A169" s="1" t="s">
        <v>500</v>
      </c>
      <c r="B169" s="1" t="s">
        <v>45</v>
      </c>
      <c r="C169" s="1" t="s">
        <v>57</v>
      </c>
      <c r="D169" s="1" t="s">
        <v>61</v>
      </c>
      <c r="E169" s="1" t="s">
        <v>21</v>
      </c>
      <c r="F169" s="1" t="s">
        <v>24</v>
      </c>
      <c r="G169" s="1" t="s">
        <v>62</v>
      </c>
      <c r="H169" s="1" t="s">
        <v>51</v>
      </c>
      <c r="I169" s="1" t="s">
        <v>56</v>
      </c>
      <c r="J169" s="1" t="s">
        <v>30</v>
      </c>
      <c r="K169" s="1" t="s">
        <v>23</v>
      </c>
      <c r="L169" s="1"/>
      <c r="M169" s="1"/>
      <c r="N169" s="1"/>
      <c r="O169" s="1"/>
      <c r="P169" s="1"/>
      <c r="Q169" s="1"/>
      <c r="R169" s="1"/>
    </row>
    <row r="170" spans="1:18" x14ac:dyDescent="0.45">
      <c r="A170" s="1" t="s">
        <v>624</v>
      </c>
      <c r="B170" s="1" t="s">
        <v>27</v>
      </c>
      <c r="C170" s="1" t="s">
        <v>1316</v>
      </c>
      <c r="D170" s="1" t="s">
        <v>29</v>
      </c>
      <c r="E170" s="1" t="s">
        <v>30</v>
      </c>
      <c r="F170" s="1" t="s">
        <v>31</v>
      </c>
      <c r="G170" s="1" t="s">
        <v>32</v>
      </c>
      <c r="H170" s="1" t="s">
        <v>1316</v>
      </c>
      <c r="I170" s="1" t="s">
        <v>34</v>
      </c>
      <c r="J170" s="1" t="s">
        <v>35</v>
      </c>
      <c r="K170" s="1" t="s">
        <v>36</v>
      </c>
      <c r="L170" s="1"/>
      <c r="M170" s="1"/>
      <c r="N170" s="1"/>
      <c r="O170" s="1"/>
      <c r="P170" s="1"/>
      <c r="Q170" s="1"/>
      <c r="R170" s="1"/>
    </row>
    <row r="171" spans="1:18" x14ac:dyDescent="0.45">
      <c r="A171" s="1" t="s">
        <v>534</v>
      </c>
      <c r="B171" s="1" t="s">
        <v>62</v>
      </c>
      <c r="C171" s="1" t="s">
        <v>1316</v>
      </c>
      <c r="D171" s="1" t="s">
        <v>25</v>
      </c>
      <c r="E171" s="1" t="s">
        <v>56</v>
      </c>
      <c r="F171" s="1" t="s">
        <v>45</v>
      </c>
      <c r="G171" s="1" t="s">
        <v>21</v>
      </c>
      <c r="H171" s="1" t="s">
        <v>61</v>
      </c>
      <c r="I171" s="1" t="s">
        <v>36</v>
      </c>
      <c r="J171" s="1" t="s">
        <v>50</v>
      </c>
      <c r="K171" s="1" t="s">
        <v>53</v>
      </c>
      <c r="L171" s="1"/>
      <c r="M171" s="1"/>
      <c r="N171" s="1"/>
      <c r="O171" s="1"/>
      <c r="P171" s="1"/>
      <c r="Q171" s="1"/>
      <c r="R171" s="1"/>
    </row>
    <row r="172" spans="1:18" x14ac:dyDescent="0.45">
      <c r="A172" s="1" t="s">
        <v>221</v>
      </c>
      <c r="B172" s="1" t="s">
        <v>23</v>
      </c>
      <c r="C172" s="1" t="s">
        <v>21</v>
      </c>
      <c r="D172" s="1" t="s">
        <v>45</v>
      </c>
      <c r="E172" s="1" t="s">
        <v>51</v>
      </c>
      <c r="F172" s="1" t="s">
        <v>20</v>
      </c>
      <c r="G172" s="1" t="s">
        <v>48</v>
      </c>
      <c r="H172" s="1" t="s">
        <v>29</v>
      </c>
      <c r="I172" s="1" t="s">
        <v>47</v>
      </c>
      <c r="J172" s="1" t="s">
        <v>61</v>
      </c>
      <c r="K172" s="1" t="s">
        <v>62</v>
      </c>
      <c r="L172" s="1"/>
      <c r="M172" s="1"/>
      <c r="N172" s="1"/>
      <c r="O172" s="1"/>
      <c r="P172" s="1"/>
      <c r="Q172" s="1"/>
      <c r="R172" s="1"/>
    </row>
    <row r="173" spans="1:18" x14ac:dyDescent="0.45">
      <c r="A173" s="1" t="s">
        <v>459</v>
      </c>
      <c r="B173" s="1" t="s">
        <v>40</v>
      </c>
      <c r="C173" s="1" t="s">
        <v>1316</v>
      </c>
      <c r="D173" s="1" t="s">
        <v>41</v>
      </c>
      <c r="E173" s="1" t="s">
        <v>42</v>
      </c>
      <c r="F173" s="1" t="s">
        <v>34</v>
      </c>
      <c r="G173" s="1" t="s">
        <v>35</v>
      </c>
      <c r="H173" s="1" t="s">
        <v>25</v>
      </c>
      <c r="I173" s="1" t="s">
        <v>43</v>
      </c>
      <c r="J173" s="1" t="s">
        <v>44</v>
      </c>
      <c r="K173" s="1" t="s">
        <v>45</v>
      </c>
      <c r="L173" s="1"/>
      <c r="M173" s="1"/>
      <c r="N173" s="1"/>
      <c r="O173" s="1"/>
      <c r="P173" s="1"/>
      <c r="Q173" s="1"/>
      <c r="R173" s="1"/>
    </row>
    <row r="174" spans="1:18" x14ac:dyDescent="0.45">
      <c r="A174" s="1" t="s">
        <v>674</v>
      </c>
      <c r="B174" s="1" t="s">
        <v>45</v>
      </c>
      <c r="C174" s="1" t="s">
        <v>57</v>
      </c>
      <c r="D174" s="1" t="s">
        <v>61</v>
      </c>
      <c r="E174" s="1" t="s">
        <v>21</v>
      </c>
      <c r="F174" s="1" t="s">
        <v>24</v>
      </c>
      <c r="G174" s="1" t="s">
        <v>62</v>
      </c>
      <c r="H174" s="1" t="s">
        <v>51</v>
      </c>
      <c r="I174" s="1" t="s">
        <v>56</v>
      </c>
      <c r="J174" s="1" t="s">
        <v>30</v>
      </c>
      <c r="K174" s="1" t="s">
        <v>23</v>
      </c>
      <c r="L174" s="1"/>
      <c r="M174" s="1"/>
      <c r="N174" s="1"/>
      <c r="O174" s="1"/>
      <c r="P174" s="1"/>
      <c r="Q174" s="1"/>
      <c r="R174" s="1"/>
    </row>
    <row r="175" spans="1:18" x14ac:dyDescent="0.45">
      <c r="A175" s="1" t="s">
        <v>160</v>
      </c>
      <c r="B175" s="1" t="s">
        <v>29</v>
      </c>
      <c r="C175" s="1" t="s">
        <v>48</v>
      </c>
      <c r="D175" s="1" t="s">
        <v>55</v>
      </c>
      <c r="E175" s="1" t="s">
        <v>44</v>
      </c>
      <c r="F175" s="1" t="s">
        <v>36</v>
      </c>
      <c r="G175" s="1" t="s">
        <v>56</v>
      </c>
      <c r="H175" s="1" t="s">
        <v>21</v>
      </c>
      <c r="I175" s="1" t="s">
        <v>45</v>
      </c>
      <c r="J175" s="1" t="s">
        <v>57</v>
      </c>
      <c r="K175" s="1" t="s">
        <v>58</v>
      </c>
      <c r="L175" s="1"/>
      <c r="M175" s="1"/>
      <c r="N175" s="1"/>
      <c r="O175" s="1"/>
      <c r="P175" s="1"/>
      <c r="Q175" s="1"/>
      <c r="R175" s="1"/>
    </row>
    <row r="176" spans="1:18" x14ac:dyDescent="0.45">
      <c r="A176" s="1" t="s">
        <v>493</v>
      </c>
      <c r="B176" s="1" t="s">
        <v>34</v>
      </c>
      <c r="C176" s="1" t="s">
        <v>1316</v>
      </c>
      <c r="D176" s="1" t="s">
        <v>22</v>
      </c>
      <c r="E176" s="1" t="s">
        <v>58</v>
      </c>
      <c r="F176" s="1" t="s">
        <v>30</v>
      </c>
      <c r="G176" s="1" t="s">
        <v>27</v>
      </c>
      <c r="H176" s="1" t="s">
        <v>35</v>
      </c>
      <c r="I176" s="1" t="s">
        <v>32</v>
      </c>
      <c r="J176" s="1" t="s">
        <v>20</v>
      </c>
      <c r="K176" s="1" t="s">
        <v>47</v>
      </c>
      <c r="L176" s="1"/>
      <c r="M176" s="1"/>
      <c r="N176" s="1"/>
      <c r="O176" s="1"/>
      <c r="P176" s="1"/>
      <c r="Q176" s="1"/>
      <c r="R176" s="1"/>
    </row>
    <row r="177" spans="1:18" x14ac:dyDescent="0.45">
      <c r="A177" s="1" t="s">
        <v>597</v>
      </c>
      <c r="B177" s="1" t="s">
        <v>55</v>
      </c>
      <c r="C177" s="1" t="s">
        <v>38</v>
      </c>
      <c r="D177" s="1" t="s">
        <v>27</v>
      </c>
      <c r="E177" s="1" t="s">
        <v>57</v>
      </c>
      <c r="F177" s="1" t="s">
        <v>61</v>
      </c>
      <c r="G177" s="1" t="s">
        <v>47</v>
      </c>
      <c r="H177" s="1" t="s">
        <v>26</v>
      </c>
      <c r="I177" s="1" t="s">
        <v>58</v>
      </c>
      <c r="J177" s="1" t="s">
        <v>39</v>
      </c>
      <c r="K177" s="1" t="s">
        <v>49</v>
      </c>
      <c r="L177" s="1"/>
      <c r="M177" s="1"/>
      <c r="N177" s="1"/>
      <c r="O177" s="1"/>
      <c r="P177" s="1"/>
      <c r="Q177" s="1"/>
      <c r="R177" s="1"/>
    </row>
    <row r="178" spans="1:18" x14ac:dyDescent="0.45">
      <c r="A178" s="1" t="s">
        <v>136</v>
      </c>
      <c r="B178" s="1" t="s">
        <v>61</v>
      </c>
      <c r="C178" s="1" t="s">
        <v>1316</v>
      </c>
      <c r="D178" s="1" t="s">
        <v>40</v>
      </c>
      <c r="E178" s="1" t="s">
        <v>48</v>
      </c>
      <c r="F178" s="1" t="s">
        <v>22</v>
      </c>
      <c r="G178" s="1" t="s">
        <v>65</v>
      </c>
      <c r="H178" s="1" t="s">
        <v>57</v>
      </c>
      <c r="I178" s="1" t="s">
        <v>55</v>
      </c>
      <c r="J178" s="1" t="s">
        <v>26</v>
      </c>
      <c r="K178" s="1" t="s">
        <v>27</v>
      </c>
      <c r="L178" s="1"/>
      <c r="M178" s="1"/>
      <c r="N178" s="1"/>
      <c r="O178" s="1"/>
      <c r="P178" s="1"/>
      <c r="Q178" s="1"/>
      <c r="R178" s="1"/>
    </row>
    <row r="179" spans="1:18" x14ac:dyDescent="0.45">
      <c r="A179" s="1" t="s">
        <v>503</v>
      </c>
      <c r="B179" s="1" t="s">
        <v>55</v>
      </c>
      <c r="C179" s="1" t="s">
        <v>38</v>
      </c>
      <c r="D179" s="1" t="s">
        <v>27</v>
      </c>
      <c r="E179" s="1" t="s">
        <v>57</v>
      </c>
      <c r="F179" s="1" t="s">
        <v>61</v>
      </c>
      <c r="G179" s="1" t="s">
        <v>47</v>
      </c>
      <c r="H179" s="1" t="s">
        <v>26</v>
      </c>
      <c r="I179" s="1" t="s">
        <v>58</v>
      </c>
      <c r="J179" s="1" t="s">
        <v>39</v>
      </c>
      <c r="K179" s="1" t="s">
        <v>49</v>
      </c>
      <c r="L179" s="1"/>
      <c r="M179" s="1"/>
      <c r="N179" s="1"/>
      <c r="O179" s="1"/>
      <c r="P179" s="1"/>
      <c r="Q179" s="1"/>
      <c r="R179" s="1"/>
    </row>
    <row r="180" spans="1:18" x14ac:dyDescent="0.45">
      <c r="A180" s="1" t="s">
        <v>334</v>
      </c>
      <c r="B180" s="1" t="s">
        <v>40</v>
      </c>
      <c r="C180" s="1" t="s">
        <v>1316</v>
      </c>
      <c r="D180" s="1" t="s">
        <v>41</v>
      </c>
      <c r="E180" s="1" t="s">
        <v>42</v>
      </c>
      <c r="F180" s="1" t="s">
        <v>34</v>
      </c>
      <c r="G180" s="1" t="s">
        <v>35</v>
      </c>
      <c r="H180" s="1" t="s">
        <v>25</v>
      </c>
      <c r="I180" s="1" t="s">
        <v>43</v>
      </c>
      <c r="J180" s="1" t="s">
        <v>44</v>
      </c>
      <c r="K180" s="1" t="s">
        <v>45</v>
      </c>
      <c r="L180" s="1"/>
      <c r="M180" s="1"/>
      <c r="N180" s="1"/>
      <c r="O180" s="1"/>
      <c r="P180" s="1"/>
      <c r="Q180" s="1"/>
      <c r="R180" s="1"/>
    </row>
    <row r="181" spans="1:18" x14ac:dyDescent="0.45">
      <c r="A181" s="1" t="s">
        <v>657</v>
      </c>
      <c r="B181" s="1" t="s">
        <v>27</v>
      </c>
      <c r="C181" s="1" t="s">
        <v>1316</v>
      </c>
      <c r="D181" s="1" t="s">
        <v>29</v>
      </c>
      <c r="E181" s="1" t="s">
        <v>30</v>
      </c>
      <c r="F181" s="1" t="s">
        <v>31</v>
      </c>
      <c r="G181" s="1" t="s">
        <v>32</v>
      </c>
      <c r="H181" s="1" t="s">
        <v>1316</v>
      </c>
      <c r="I181" s="1" t="s">
        <v>34</v>
      </c>
      <c r="J181" s="1" t="s">
        <v>35</v>
      </c>
      <c r="K181" s="1" t="s">
        <v>36</v>
      </c>
      <c r="L181" s="1"/>
      <c r="M181" s="1"/>
      <c r="N181" s="1"/>
      <c r="O181" s="1"/>
      <c r="P181" s="1"/>
      <c r="Q181" s="1"/>
      <c r="R181" s="1"/>
    </row>
    <row r="182" spans="1:18" x14ac:dyDescent="0.45">
      <c r="A182" s="1" t="s">
        <v>664</v>
      </c>
      <c r="B182" s="1" t="s">
        <v>29</v>
      </c>
      <c r="C182" s="1" t="s">
        <v>48</v>
      </c>
      <c r="D182" s="1" t="s">
        <v>55</v>
      </c>
      <c r="E182" s="1" t="s">
        <v>44</v>
      </c>
      <c r="F182" s="1" t="s">
        <v>36</v>
      </c>
      <c r="G182" s="1" t="s">
        <v>56</v>
      </c>
      <c r="H182" s="1" t="s">
        <v>21</v>
      </c>
      <c r="I182" s="1" t="s">
        <v>45</v>
      </c>
      <c r="J182" s="1" t="s">
        <v>57</v>
      </c>
      <c r="K182" s="1" t="s">
        <v>58</v>
      </c>
      <c r="L182" s="1"/>
      <c r="M182" s="1"/>
      <c r="N182" s="1"/>
      <c r="O182" s="1"/>
      <c r="P182" s="1"/>
      <c r="Q182" s="1"/>
      <c r="R182" s="1"/>
    </row>
    <row r="183" spans="1:18" x14ac:dyDescent="0.45">
      <c r="A183" s="1" t="s">
        <v>603</v>
      </c>
      <c r="B183" s="1" t="s">
        <v>53</v>
      </c>
      <c r="C183" s="1" t="s">
        <v>65</v>
      </c>
      <c r="D183" s="1" t="s">
        <v>32</v>
      </c>
      <c r="E183" s="1" t="s">
        <v>43</v>
      </c>
      <c r="F183" s="1" t="s">
        <v>44</v>
      </c>
      <c r="G183" s="1" t="s">
        <v>41</v>
      </c>
      <c r="H183" s="1" t="s">
        <v>50</v>
      </c>
      <c r="I183" s="1" t="s">
        <v>54</v>
      </c>
      <c r="J183" s="1" t="s">
        <v>33</v>
      </c>
      <c r="K183" s="1" t="s">
        <v>38</v>
      </c>
      <c r="L183" s="1"/>
      <c r="M183" s="1"/>
      <c r="N183" s="1"/>
      <c r="O183" s="1"/>
      <c r="P183" s="1"/>
      <c r="Q183" s="1"/>
      <c r="R183" s="1"/>
    </row>
    <row r="184" spans="1:18" x14ac:dyDescent="0.45">
      <c r="A184" s="1" t="s">
        <v>599</v>
      </c>
      <c r="B184" s="1" t="s">
        <v>49</v>
      </c>
      <c r="C184" s="1" t="s">
        <v>1316</v>
      </c>
      <c r="D184" s="1" t="s">
        <v>23</v>
      </c>
      <c r="E184" s="1" t="s">
        <v>28</v>
      </c>
      <c r="F184" s="1" t="s">
        <v>25</v>
      </c>
      <c r="G184" s="1" t="s">
        <v>50</v>
      </c>
      <c r="H184" s="1" t="s">
        <v>1316</v>
      </c>
      <c r="I184" s="1" t="s">
        <v>27</v>
      </c>
      <c r="J184" s="1" t="s">
        <v>51</v>
      </c>
      <c r="K184" s="1" t="s">
        <v>43</v>
      </c>
      <c r="L184" s="1"/>
      <c r="M184" s="1"/>
      <c r="N184" s="1"/>
      <c r="O184" s="1"/>
      <c r="P184" s="1"/>
      <c r="Q184" s="1"/>
      <c r="R184" s="1"/>
    </row>
    <row r="185" spans="1:18" x14ac:dyDescent="0.45">
      <c r="A185" s="1" t="s">
        <v>298</v>
      </c>
      <c r="B185" s="1" t="s">
        <v>40</v>
      </c>
      <c r="C185" s="1" t="s">
        <v>1316</v>
      </c>
      <c r="D185" s="1" t="s">
        <v>41</v>
      </c>
      <c r="E185" s="1" t="s">
        <v>42</v>
      </c>
      <c r="F185" s="1" t="s">
        <v>34</v>
      </c>
      <c r="G185" s="1" t="s">
        <v>35</v>
      </c>
      <c r="H185" s="1" t="s">
        <v>25</v>
      </c>
      <c r="I185" s="1" t="s">
        <v>43</v>
      </c>
      <c r="J185" s="1" t="s">
        <v>44</v>
      </c>
      <c r="K185" s="1" t="s">
        <v>45</v>
      </c>
      <c r="L185" s="1"/>
      <c r="M185" s="1"/>
      <c r="N185" s="1"/>
      <c r="O185" s="1"/>
      <c r="P185" s="1"/>
      <c r="Q185" s="1"/>
      <c r="R185" s="1"/>
    </row>
    <row r="186" spans="1:18" x14ac:dyDescent="0.45">
      <c r="A186" s="1" t="s">
        <v>226</v>
      </c>
      <c r="B186" s="1" t="s">
        <v>45</v>
      </c>
      <c r="C186" s="1" t="s">
        <v>57</v>
      </c>
      <c r="D186" s="1" t="s">
        <v>61</v>
      </c>
      <c r="E186" s="1" t="s">
        <v>21</v>
      </c>
      <c r="F186" s="1" t="s">
        <v>24</v>
      </c>
      <c r="G186" s="1" t="s">
        <v>62</v>
      </c>
      <c r="H186" s="1" t="s">
        <v>51</v>
      </c>
      <c r="I186" s="1" t="s">
        <v>56</v>
      </c>
      <c r="J186" s="1" t="s">
        <v>30</v>
      </c>
      <c r="K186" s="1" t="s">
        <v>23</v>
      </c>
      <c r="L186" s="1"/>
      <c r="M186" s="1"/>
      <c r="N186" s="1"/>
      <c r="O186" s="1"/>
      <c r="P186" s="1"/>
      <c r="Q186" s="1"/>
      <c r="R186" s="1"/>
    </row>
    <row r="187" spans="1:18" x14ac:dyDescent="0.45">
      <c r="A187" s="1" t="s">
        <v>86</v>
      </c>
      <c r="B187" s="1" t="s">
        <v>36</v>
      </c>
      <c r="C187" s="1" t="s">
        <v>50</v>
      </c>
      <c r="D187" s="1" t="s">
        <v>47</v>
      </c>
      <c r="E187" s="1" t="s">
        <v>35</v>
      </c>
      <c r="F187" s="1" t="s">
        <v>40</v>
      </c>
      <c r="G187" s="1" t="s">
        <v>51</v>
      </c>
      <c r="H187" s="1" t="s">
        <v>20</v>
      </c>
      <c r="I187" s="1" t="s">
        <v>28</v>
      </c>
      <c r="J187" s="1" t="s">
        <v>60</v>
      </c>
      <c r="K187" s="1" t="s">
        <v>48</v>
      </c>
      <c r="L187" s="1"/>
      <c r="M187" s="1"/>
      <c r="N187" s="1"/>
      <c r="O187" s="1"/>
      <c r="P187" s="1"/>
      <c r="Q187" s="1"/>
      <c r="R187" s="1"/>
    </row>
    <row r="188" spans="1:18" x14ac:dyDescent="0.45">
      <c r="A188" s="1" t="s">
        <v>483</v>
      </c>
      <c r="B188" s="1" t="s">
        <v>41</v>
      </c>
      <c r="C188" s="1" t="s">
        <v>51</v>
      </c>
      <c r="D188" s="1" t="s">
        <v>31</v>
      </c>
      <c r="E188" s="1" t="s">
        <v>38</v>
      </c>
      <c r="F188" s="1" t="s">
        <v>60</v>
      </c>
      <c r="G188" s="1" t="s">
        <v>54</v>
      </c>
      <c r="H188" s="1" t="s">
        <v>44</v>
      </c>
      <c r="I188" s="1" t="s">
        <v>49</v>
      </c>
      <c r="J188" s="1" t="s">
        <v>42</v>
      </c>
      <c r="K188" s="1" t="s">
        <v>56</v>
      </c>
      <c r="L188" s="1"/>
      <c r="M188" s="1"/>
      <c r="N188" s="1"/>
      <c r="O188" s="1"/>
      <c r="P188" s="1"/>
      <c r="Q188" s="1"/>
      <c r="R188" s="1"/>
    </row>
    <row r="189" spans="1:18" x14ac:dyDescent="0.45">
      <c r="A189" s="1" t="s">
        <v>304</v>
      </c>
      <c r="B189" s="1" t="s">
        <v>27</v>
      </c>
      <c r="C189" s="1" t="s">
        <v>1316</v>
      </c>
      <c r="D189" s="1" t="s">
        <v>29</v>
      </c>
      <c r="E189" s="1" t="s">
        <v>30</v>
      </c>
      <c r="F189" s="1" t="s">
        <v>31</v>
      </c>
      <c r="G189" s="1" t="s">
        <v>32</v>
      </c>
      <c r="H189" s="1" t="s">
        <v>1316</v>
      </c>
      <c r="I189" s="1" t="s">
        <v>34</v>
      </c>
      <c r="J189" s="1" t="s">
        <v>35</v>
      </c>
      <c r="K189" s="1" t="s">
        <v>36</v>
      </c>
      <c r="L189" s="1"/>
      <c r="M189" s="1"/>
      <c r="N189" s="1"/>
      <c r="O189" s="1"/>
      <c r="P189" s="1"/>
      <c r="Q189" s="1"/>
      <c r="R189" s="1"/>
    </row>
    <row r="190" spans="1:18" x14ac:dyDescent="0.45">
      <c r="A190" s="1" t="s">
        <v>215</v>
      </c>
      <c r="B190" s="1" t="s">
        <v>27</v>
      </c>
      <c r="C190" s="1" t="s">
        <v>1316</v>
      </c>
      <c r="D190" s="1" t="s">
        <v>29</v>
      </c>
      <c r="E190" s="1" t="s">
        <v>30</v>
      </c>
      <c r="F190" s="1" t="s">
        <v>31</v>
      </c>
      <c r="G190" s="1" t="s">
        <v>32</v>
      </c>
      <c r="H190" s="1" t="s">
        <v>1316</v>
      </c>
      <c r="I190" s="1" t="s">
        <v>34</v>
      </c>
      <c r="J190" s="1" t="s">
        <v>35</v>
      </c>
      <c r="K190" s="1" t="s">
        <v>36</v>
      </c>
      <c r="L190" s="1"/>
      <c r="M190" s="1"/>
      <c r="N190" s="1"/>
      <c r="O190" s="1"/>
      <c r="P190" s="1"/>
      <c r="Q190" s="1"/>
      <c r="R190" s="1"/>
    </row>
    <row r="191" spans="1:18" x14ac:dyDescent="0.45">
      <c r="A191" s="1" t="s">
        <v>104</v>
      </c>
      <c r="B191" s="1" t="s">
        <v>61</v>
      </c>
      <c r="C191" s="1" t="s">
        <v>1316</v>
      </c>
      <c r="D191" s="1" t="s">
        <v>40</v>
      </c>
      <c r="E191" s="1" t="s">
        <v>48</v>
      </c>
      <c r="F191" s="1" t="s">
        <v>22</v>
      </c>
      <c r="G191" s="1" t="s">
        <v>65</v>
      </c>
      <c r="H191" s="1" t="s">
        <v>57</v>
      </c>
      <c r="I191" s="1" t="s">
        <v>55</v>
      </c>
      <c r="J191" s="1" t="s">
        <v>26</v>
      </c>
      <c r="K191" s="1" t="s">
        <v>27</v>
      </c>
      <c r="L191" s="1"/>
      <c r="M191" s="1"/>
      <c r="N191" s="1"/>
      <c r="O191" s="1"/>
      <c r="P191" s="1"/>
      <c r="Q191" s="1"/>
      <c r="R191" s="1"/>
    </row>
    <row r="192" spans="1:18" x14ac:dyDescent="0.45">
      <c r="A192" s="1" t="s">
        <v>384</v>
      </c>
      <c r="B192" s="1" t="s">
        <v>49</v>
      </c>
      <c r="C192" s="1" t="s">
        <v>1316</v>
      </c>
      <c r="D192" s="1" t="s">
        <v>23</v>
      </c>
      <c r="E192" s="1" t="s">
        <v>28</v>
      </c>
      <c r="F192" s="1" t="s">
        <v>25</v>
      </c>
      <c r="G192" s="1" t="s">
        <v>50</v>
      </c>
      <c r="H192" s="1" t="s">
        <v>1316</v>
      </c>
      <c r="I192" s="1" t="s">
        <v>27</v>
      </c>
      <c r="J192" s="1" t="s">
        <v>51</v>
      </c>
      <c r="K192" s="1" t="s">
        <v>43</v>
      </c>
      <c r="L192" s="1"/>
      <c r="M192" s="1"/>
      <c r="N192" s="1"/>
      <c r="O192" s="1"/>
      <c r="P192" s="1"/>
      <c r="Q192" s="1"/>
      <c r="R192" s="1"/>
    </row>
    <row r="193" spans="1:18" x14ac:dyDescent="0.45">
      <c r="A193" s="1" t="s">
        <v>312</v>
      </c>
      <c r="B193" s="1" t="s">
        <v>39</v>
      </c>
      <c r="C193" s="1" t="s">
        <v>58</v>
      </c>
      <c r="D193" s="1" t="s">
        <v>53</v>
      </c>
      <c r="E193" s="1" t="s">
        <v>24</v>
      </c>
      <c r="F193" s="1" t="s">
        <v>29</v>
      </c>
      <c r="G193" s="1" t="s">
        <v>26</v>
      </c>
      <c r="H193" s="1" t="s">
        <v>31</v>
      </c>
      <c r="I193" s="1" t="s">
        <v>62</v>
      </c>
      <c r="J193" s="1" t="s">
        <v>65</v>
      </c>
      <c r="K193" s="1" t="s">
        <v>54</v>
      </c>
      <c r="L193" s="1"/>
      <c r="M193" s="1"/>
      <c r="N193" s="1"/>
      <c r="O193" s="1"/>
      <c r="P193" s="1"/>
      <c r="Q193" s="1"/>
      <c r="R193" s="1"/>
    </row>
    <row r="194" spans="1:18" x14ac:dyDescent="0.45">
      <c r="A194" s="1" t="s">
        <v>471</v>
      </c>
      <c r="B194" s="1" t="s">
        <v>29</v>
      </c>
      <c r="C194" s="1" t="s">
        <v>48</v>
      </c>
      <c r="D194" s="1" t="s">
        <v>55</v>
      </c>
      <c r="E194" s="1" t="s">
        <v>44</v>
      </c>
      <c r="F194" s="1" t="s">
        <v>36</v>
      </c>
      <c r="G194" s="1" t="s">
        <v>56</v>
      </c>
      <c r="H194" s="1" t="s">
        <v>21</v>
      </c>
      <c r="I194" s="1" t="s">
        <v>45</v>
      </c>
      <c r="J194" s="1" t="s">
        <v>57</v>
      </c>
      <c r="K194" s="1" t="s">
        <v>58</v>
      </c>
      <c r="L194" s="1"/>
      <c r="M194" s="1"/>
      <c r="N194" s="1"/>
      <c r="O194" s="1"/>
      <c r="P194" s="1"/>
      <c r="Q194" s="1"/>
      <c r="R194" s="1"/>
    </row>
    <row r="195" spans="1:18" x14ac:dyDescent="0.45">
      <c r="A195" s="1" t="s">
        <v>399</v>
      </c>
      <c r="B195" s="1" t="s">
        <v>42</v>
      </c>
      <c r="C195" s="1" t="s">
        <v>49</v>
      </c>
      <c r="D195" s="1" t="s">
        <v>26</v>
      </c>
      <c r="E195" s="1" t="s">
        <v>33</v>
      </c>
      <c r="F195" s="1" t="s">
        <v>28</v>
      </c>
      <c r="G195" s="1" t="s">
        <v>24</v>
      </c>
      <c r="H195" s="1" t="s">
        <v>53</v>
      </c>
      <c r="I195" s="1" t="s">
        <v>29</v>
      </c>
      <c r="J195" s="1" t="s">
        <v>32</v>
      </c>
      <c r="K195" s="1" t="s">
        <v>1259</v>
      </c>
      <c r="L195" s="1"/>
      <c r="M195" s="1"/>
      <c r="N195" s="1"/>
      <c r="O195" s="1"/>
      <c r="P195" s="1"/>
      <c r="Q195" s="1"/>
      <c r="R195" s="1"/>
    </row>
    <row r="196" spans="1:18" x14ac:dyDescent="0.45">
      <c r="A196" s="1" t="s">
        <v>518</v>
      </c>
      <c r="B196" s="1" t="s">
        <v>34</v>
      </c>
      <c r="C196" s="1" t="s">
        <v>1316</v>
      </c>
      <c r="D196" s="1" t="s">
        <v>22</v>
      </c>
      <c r="E196" s="1" t="s">
        <v>58</v>
      </c>
      <c r="F196" s="1" t="s">
        <v>30</v>
      </c>
      <c r="G196" s="1" t="s">
        <v>27</v>
      </c>
      <c r="H196" s="1" t="s">
        <v>35</v>
      </c>
      <c r="I196" s="1" t="s">
        <v>32</v>
      </c>
      <c r="J196" s="1" t="s">
        <v>20</v>
      </c>
      <c r="K196" s="1" t="s">
        <v>47</v>
      </c>
      <c r="L196" s="1"/>
      <c r="M196" s="1"/>
      <c r="N196" s="1"/>
      <c r="O196" s="1"/>
      <c r="P196" s="1"/>
      <c r="Q196" s="1"/>
      <c r="R196" s="1"/>
    </row>
    <row r="197" spans="1:18" x14ac:dyDescent="0.45">
      <c r="A197" s="1" t="s">
        <v>364</v>
      </c>
      <c r="B197" s="1" t="s">
        <v>23</v>
      </c>
      <c r="C197" s="1" t="s">
        <v>21</v>
      </c>
      <c r="D197" s="1" t="s">
        <v>45</v>
      </c>
      <c r="E197" s="1" t="s">
        <v>51</v>
      </c>
      <c r="F197" s="1" t="s">
        <v>20</v>
      </c>
      <c r="G197" s="1" t="s">
        <v>48</v>
      </c>
      <c r="H197" s="1" t="s">
        <v>29</v>
      </c>
      <c r="I197" s="1" t="s">
        <v>47</v>
      </c>
      <c r="J197" s="1" t="s">
        <v>61</v>
      </c>
      <c r="K197" s="1" t="s">
        <v>62</v>
      </c>
      <c r="L197" s="1"/>
      <c r="M197" s="1"/>
      <c r="N197" s="1"/>
      <c r="O197" s="1"/>
      <c r="P197" s="1"/>
      <c r="Q197" s="1"/>
      <c r="R197" s="1"/>
    </row>
    <row r="198" spans="1:18" x14ac:dyDescent="0.45">
      <c r="A198" s="1" t="s">
        <v>240</v>
      </c>
      <c r="B198" s="1" t="s">
        <v>49</v>
      </c>
      <c r="C198" s="1" t="s">
        <v>1316</v>
      </c>
      <c r="D198" s="1" t="s">
        <v>23</v>
      </c>
      <c r="E198" s="1" t="s">
        <v>28</v>
      </c>
      <c r="F198" s="1" t="s">
        <v>25</v>
      </c>
      <c r="G198" s="1" t="s">
        <v>50</v>
      </c>
      <c r="H198" s="1" t="s">
        <v>1316</v>
      </c>
      <c r="I198" s="1" t="s">
        <v>27</v>
      </c>
      <c r="J198" s="1" t="s">
        <v>51</v>
      </c>
      <c r="K198" s="1" t="s">
        <v>43</v>
      </c>
      <c r="L198" s="1"/>
      <c r="M198" s="1"/>
      <c r="N198" s="1"/>
      <c r="O198" s="1"/>
      <c r="P198" s="1"/>
      <c r="Q198" s="1"/>
      <c r="R198" s="1"/>
    </row>
    <row r="199" spans="1:18" x14ac:dyDescent="0.45">
      <c r="A199" s="1" t="s">
        <v>276</v>
      </c>
      <c r="B199" s="1" t="s">
        <v>55</v>
      </c>
      <c r="C199" s="1" t="s">
        <v>38</v>
      </c>
      <c r="D199" s="1" t="s">
        <v>27</v>
      </c>
      <c r="E199" s="1" t="s">
        <v>57</v>
      </c>
      <c r="F199" s="1" t="s">
        <v>61</v>
      </c>
      <c r="G199" s="1" t="s">
        <v>47</v>
      </c>
      <c r="H199" s="1" t="s">
        <v>26</v>
      </c>
      <c r="I199" s="1" t="s">
        <v>58</v>
      </c>
      <c r="J199" s="1" t="s">
        <v>39</v>
      </c>
      <c r="K199" s="1" t="s">
        <v>49</v>
      </c>
      <c r="L199" s="1"/>
      <c r="M199" s="1"/>
      <c r="N199" s="1"/>
      <c r="O199" s="1"/>
      <c r="P199" s="1"/>
      <c r="Q199" s="1"/>
      <c r="R199" s="1"/>
    </row>
    <row r="200" spans="1:18" x14ac:dyDescent="0.45">
      <c r="A200" s="1" t="s">
        <v>617</v>
      </c>
      <c r="B200" s="1" t="s">
        <v>41</v>
      </c>
      <c r="C200" s="1" t="s">
        <v>51</v>
      </c>
      <c r="D200" s="1" t="s">
        <v>31</v>
      </c>
      <c r="E200" s="1" t="s">
        <v>38</v>
      </c>
      <c r="F200" s="1" t="s">
        <v>60</v>
      </c>
      <c r="G200" s="1" t="s">
        <v>54</v>
      </c>
      <c r="H200" s="1" t="s">
        <v>44</v>
      </c>
      <c r="I200" s="1" t="s">
        <v>49</v>
      </c>
      <c r="J200" s="1" t="s">
        <v>42</v>
      </c>
      <c r="K200" s="1" t="s">
        <v>56</v>
      </c>
      <c r="L200" s="1"/>
      <c r="M200" s="1"/>
      <c r="N200" s="1"/>
      <c r="O200" s="1"/>
      <c r="P200" s="1"/>
      <c r="Q200" s="1"/>
      <c r="R200" s="1"/>
    </row>
    <row r="201" spans="1:18" x14ac:dyDescent="0.45">
      <c r="A201" s="1" t="s">
        <v>542</v>
      </c>
      <c r="B201" s="1" t="s">
        <v>60</v>
      </c>
      <c r="C201" s="1" t="s">
        <v>36</v>
      </c>
      <c r="D201" s="1" t="s">
        <v>20</v>
      </c>
      <c r="E201" s="1" t="s">
        <v>39</v>
      </c>
      <c r="F201" s="1" t="s">
        <v>43</v>
      </c>
      <c r="G201" s="1" t="s">
        <v>42</v>
      </c>
      <c r="H201" s="1" t="s">
        <v>23</v>
      </c>
      <c r="I201" s="1" t="s">
        <v>21</v>
      </c>
      <c r="J201" s="1" t="s">
        <v>41</v>
      </c>
      <c r="K201" s="1" t="s">
        <v>1259</v>
      </c>
      <c r="L201" s="1"/>
      <c r="M201" s="1"/>
      <c r="N201" s="1"/>
      <c r="O201" s="1"/>
      <c r="P201" s="1"/>
      <c r="Q201" s="1"/>
      <c r="R201" s="1"/>
    </row>
    <row r="202" spans="1:18" x14ac:dyDescent="0.45">
      <c r="A202" s="1" t="s">
        <v>200</v>
      </c>
      <c r="B202" s="1" t="s">
        <v>53</v>
      </c>
      <c r="C202" s="1" t="s">
        <v>65</v>
      </c>
      <c r="D202" s="1" t="s">
        <v>32</v>
      </c>
      <c r="E202" s="1" t="s">
        <v>43</v>
      </c>
      <c r="F202" s="1" t="s">
        <v>44</v>
      </c>
      <c r="G202" s="1" t="s">
        <v>41</v>
      </c>
      <c r="H202" s="1" t="s">
        <v>50</v>
      </c>
      <c r="I202" s="1" t="s">
        <v>54</v>
      </c>
      <c r="J202" s="1" t="s">
        <v>33</v>
      </c>
      <c r="K202" s="1" t="s">
        <v>38</v>
      </c>
      <c r="L202" s="1"/>
      <c r="M202" s="1"/>
      <c r="N202" s="1"/>
      <c r="O202" s="1"/>
      <c r="P202" s="1"/>
      <c r="Q202" s="1"/>
      <c r="R202" s="1"/>
    </row>
    <row r="203" spans="1:18" x14ac:dyDescent="0.45">
      <c r="A203" s="1" t="s">
        <v>607</v>
      </c>
      <c r="B203" s="1" t="s">
        <v>23</v>
      </c>
      <c r="C203" s="1" t="s">
        <v>21</v>
      </c>
      <c r="D203" s="1" t="s">
        <v>45</v>
      </c>
      <c r="E203" s="1" t="s">
        <v>51</v>
      </c>
      <c r="F203" s="1" t="s">
        <v>20</v>
      </c>
      <c r="G203" s="1" t="s">
        <v>48</v>
      </c>
      <c r="H203" s="1" t="s">
        <v>29</v>
      </c>
      <c r="I203" s="1" t="s">
        <v>47</v>
      </c>
      <c r="J203" s="1" t="s">
        <v>61</v>
      </c>
      <c r="K203" s="1" t="s">
        <v>62</v>
      </c>
      <c r="L203" s="1"/>
      <c r="M203" s="1"/>
      <c r="N203" s="1"/>
      <c r="O203" s="1"/>
      <c r="P203" s="1"/>
      <c r="Q203" s="1"/>
      <c r="R203" s="1"/>
    </row>
    <row r="204" spans="1:18" x14ac:dyDescent="0.45">
      <c r="A204" s="1" t="s">
        <v>284</v>
      </c>
      <c r="B204" s="1" t="s">
        <v>49</v>
      </c>
      <c r="C204" s="1" t="s">
        <v>1316</v>
      </c>
      <c r="D204" s="1" t="s">
        <v>23</v>
      </c>
      <c r="E204" s="1" t="s">
        <v>28</v>
      </c>
      <c r="F204" s="1" t="s">
        <v>25</v>
      </c>
      <c r="G204" s="1" t="s">
        <v>50</v>
      </c>
      <c r="H204" s="1" t="s">
        <v>1316</v>
      </c>
      <c r="I204" s="1" t="s">
        <v>27</v>
      </c>
      <c r="J204" s="1" t="s">
        <v>51</v>
      </c>
      <c r="K204" s="1" t="s">
        <v>43</v>
      </c>
      <c r="L204" s="1"/>
      <c r="M204" s="1"/>
      <c r="N204" s="1"/>
      <c r="O204" s="1"/>
      <c r="P204" s="1"/>
      <c r="Q204" s="1"/>
      <c r="R204" s="1"/>
    </row>
    <row r="205" spans="1:18" x14ac:dyDescent="0.45">
      <c r="A205" s="1" t="s">
        <v>273</v>
      </c>
      <c r="B205" s="1" t="s">
        <v>22</v>
      </c>
      <c r="C205" s="1" t="s">
        <v>1316</v>
      </c>
      <c r="D205" s="1" t="s">
        <v>62</v>
      </c>
      <c r="E205" s="1" t="s">
        <v>60</v>
      </c>
      <c r="F205" s="1" t="s">
        <v>55</v>
      </c>
      <c r="G205" s="1" t="s">
        <v>38</v>
      </c>
      <c r="H205" s="1" t="s">
        <v>65</v>
      </c>
      <c r="I205" s="1" t="s">
        <v>48</v>
      </c>
      <c r="J205" s="1" t="s">
        <v>24</v>
      </c>
      <c r="K205" s="1" t="s">
        <v>34</v>
      </c>
      <c r="L205" s="1"/>
      <c r="M205" s="1"/>
      <c r="N205" s="1"/>
      <c r="O205" s="1"/>
      <c r="P205" s="1"/>
      <c r="Q205" s="1"/>
      <c r="R205" s="1"/>
    </row>
    <row r="206" spans="1:18" x14ac:dyDescent="0.45">
      <c r="A206" s="1" t="s">
        <v>396</v>
      </c>
      <c r="B206" s="1" t="s">
        <v>29</v>
      </c>
      <c r="C206" s="1" t="s">
        <v>48</v>
      </c>
      <c r="D206" s="1" t="s">
        <v>55</v>
      </c>
      <c r="E206" s="1" t="s">
        <v>44</v>
      </c>
      <c r="F206" s="1" t="s">
        <v>36</v>
      </c>
      <c r="G206" s="1" t="s">
        <v>56</v>
      </c>
      <c r="H206" s="1" t="s">
        <v>21</v>
      </c>
      <c r="I206" s="1" t="s">
        <v>45</v>
      </c>
      <c r="J206" s="1" t="s">
        <v>57</v>
      </c>
      <c r="K206" s="1" t="s">
        <v>58</v>
      </c>
      <c r="L206" s="1"/>
      <c r="M206" s="1"/>
      <c r="N206" s="1"/>
      <c r="O206" s="1"/>
      <c r="P206" s="1"/>
      <c r="Q206" s="1"/>
      <c r="R206" s="1"/>
    </row>
    <row r="207" spans="1:18" x14ac:dyDescent="0.45">
      <c r="A207" s="1" t="s">
        <v>454</v>
      </c>
      <c r="B207" s="1" t="s">
        <v>49</v>
      </c>
      <c r="C207" s="1" t="s">
        <v>1316</v>
      </c>
      <c r="D207" s="1" t="s">
        <v>23</v>
      </c>
      <c r="E207" s="1" t="s">
        <v>28</v>
      </c>
      <c r="F207" s="1" t="s">
        <v>25</v>
      </c>
      <c r="G207" s="1" t="s">
        <v>50</v>
      </c>
      <c r="H207" s="1" t="s">
        <v>1316</v>
      </c>
      <c r="I207" s="1" t="s">
        <v>27</v>
      </c>
      <c r="J207" s="1" t="s">
        <v>51</v>
      </c>
      <c r="K207" s="1" t="s">
        <v>43</v>
      </c>
      <c r="L207" s="1"/>
      <c r="M207" s="1"/>
      <c r="N207" s="1"/>
      <c r="O207" s="1"/>
      <c r="P207" s="1"/>
      <c r="Q207" s="1"/>
      <c r="R207" s="1"/>
    </row>
    <row r="208" spans="1:18" x14ac:dyDescent="0.45">
      <c r="A208" s="1" t="s">
        <v>406</v>
      </c>
      <c r="B208" s="1" t="s">
        <v>45</v>
      </c>
      <c r="C208" s="1" t="s">
        <v>57</v>
      </c>
      <c r="D208" s="1" t="s">
        <v>61</v>
      </c>
      <c r="E208" s="1" t="s">
        <v>21</v>
      </c>
      <c r="F208" s="1" t="s">
        <v>24</v>
      </c>
      <c r="G208" s="1" t="s">
        <v>62</v>
      </c>
      <c r="H208" s="1" t="s">
        <v>51</v>
      </c>
      <c r="I208" s="1" t="s">
        <v>56</v>
      </c>
      <c r="J208" s="1" t="s">
        <v>30</v>
      </c>
      <c r="K208" s="1" t="s">
        <v>23</v>
      </c>
      <c r="L208" s="1"/>
      <c r="M208" s="1"/>
      <c r="N208" s="1"/>
      <c r="O208" s="1"/>
      <c r="P208" s="1"/>
      <c r="Q208" s="1"/>
      <c r="R208" s="1"/>
    </row>
    <row r="209" spans="1:18" x14ac:dyDescent="0.45">
      <c r="A209" s="1" t="s">
        <v>604</v>
      </c>
      <c r="B209" s="1" t="s">
        <v>61</v>
      </c>
      <c r="C209" s="1" t="s">
        <v>1316</v>
      </c>
      <c r="D209" s="1" t="s">
        <v>40</v>
      </c>
      <c r="E209" s="1" t="s">
        <v>48</v>
      </c>
      <c r="F209" s="1" t="s">
        <v>22</v>
      </c>
      <c r="G209" s="1" t="s">
        <v>65</v>
      </c>
      <c r="H209" s="1" t="s">
        <v>57</v>
      </c>
      <c r="I209" s="1" t="s">
        <v>55</v>
      </c>
      <c r="J209" s="1" t="s">
        <v>26</v>
      </c>
      <c r="K209" s="1" t="s">
        <v>27</v>
      </c>
      <c r="L209" s="1"/>
      <c r="M209" s="1"/>
      <c r="N209" s="1"/>
      <c r="O209" s="1"/>
      <c r="P209" s="1"/>
      <c r="Q209" s="1"/>
      <c r="R209" s="1"/>
    </row>
    <row r="210" spans="1:18" x14ac:dyDescent="0.45">
      <c r="A210" s="1" t="s">
        <v>242</v>
      </c>
      <c r="B210" s="1" t="s">
        <v>61</v>
      </c>
      <c r="C210" s="1" t="s">
        <v>1316</v>
      </c>
      <c r="D210" s="1" t="s">
        <v>40</v>
      </c>
      <c r="E210" s="1" t="s">
        <v>48</v>
      </c>
      <c r="F210" s="1" t="s">
        <v>22</v>
      </c>
      <c r="G210" s="1" t="s">
        <v>65</v>
      </c>
      <c r="H210" s="1" t="s">
        <v>57</v>
      </c>
      <c r="I210" s="1" t="s">
        <v>55</v>
      </c>
      <c r="J210" s="1" t="s">
        <v>26</v>
      </c>
      <c r="K210" s="1" t="s">
        <v>27</v>
      </c>
      <c r="L210" s="1"/>
      <c r="M210" s="1"/>
      <c r="N210" s="1"/>
      <c r="O210" s="1"/>
      <c r="P210" s="1"/>
      <c r="Q210" s="1"/>
      <c r="R210" s="1"/>
    </row>
    <row r="211" spans="1:18" x14ac:dyDescent="0.45">
      <c r="A211" s="1" t="s">
        <v>428</v>
      </c>
      <c r="B211" s="1" t="s">
        <v>60</v>
      </c>
      <c r="C211" s="1" t="s">
        <v>36</v>
      </c>
      <c r="D211" s="1" t="s">
        <v>20</v>
      </c>
      <c r="E211" s="1" t="s">
        <v>39</v>
      </c>
      <c r="F211" s="1" t="s">
        <v>43</v>
      </c>
      <c r="G211" s="1" t="s">
        <v>42</v>
      </c>
      <c r="H211" s="1" t="s">
        <v>23</v>
      </c>
      <c r="I211" s="1" t="s">
        <v>21</v>
      </c>
      <c r="J211" s="1" t="s">
        <v>41</v>
      </c>
      <c r="K211" s="1" t="s">
        <v>1259</v>
      </c>
      <c r="L211" s="1"/>
      <c r="M211" s="1"/>
      <c r="N211" s="1"/>
      <c r="O211" s="1"/>
      <c r="P211" s="1"/>
      <c r="Q211" s="1"/>
      <c r="R211" s="1"/>
    </row>
    <row r="212" spans="1:18" x14ac:dyDescent="0.45">
      <c r="A212" s="1" t="s">
        <v>166</v>
      </c>
      <c r="B212" s="1" t="s">
        <v>47</v>
      </c>
      <c r="C212" s="1" t="s">
        <v>43</v>
      </c>
      <c r="D212" s="1" t="s">
        <v>54</v>
      </c>
      <c r="E212" s="1" t="s">
        <v>50</v>
      </c>
      <c r="F212" s="1" t="s">
        <v>57</v>
      </c>
      <c r="G212" s="1" t="s">
        <v>49</v>
      </c>
      <c r="H212" s="1" t="s">
        <v>60</v>
      </c>
      <c r="I212" s="1" t="s">
        <v>38</v>
      </c>
      <c r="J212" s="1" t="s">
        <v>31</v>
      </c>
      <c r="K212" s="1" t="s">
        <v>28</v>
      </c>
      <c r="L212" s="1"/>
      <c r="M212" s="1"/>
      <c r="N212" s="1"/>
      <c r="O212" s="1"/>
      <c r="P212" s="1"/>
      <c r="Q212" s="1"/>
      <c r="R212" s="1"/>
    </row>
    <row r="213" spans="1:18" x14ac:dyDescent="0.45">
      <c r="A213" s="1" t="s">
        <v>382</v>
      </c>
      <c r="B213" s="1" t="s">
        <v>47</v>
      </c>
      <c r="C213" s="1" t="s">
        <v>43</v>
      </c>
      <c r="D213" s="1" t="s">
        <v>54</v>
      </c>
      <c r="E213" s="1" t="s">
        <v>50</v>
      </c>
      <c r="F213" s="1" t="s">
        <v>57</v>
      </c>
      <c r="G213" s="1" t="s">
        <v>49</v>
      </c>
      <c r="H213" s="1" t="s">
        <v>60</v>
      </c>
      <c r="I213" s="1" t="s">
        <v>38</v>
      </c>
      <c r="J213" s="1" t="s">
        <v>31</v>
      </c>
      <c r="K213" s="1" t="s">
        <v>28</v>
      </c>
      <c r="L213" s="1"/>
      <c r="M213" s="1"/>
      <c r="N213" s="1"/>
      <c r="O213" s="1"/>
      <c r="P213" s="1"/>
      <c r="Q213" s="1"/>
      <c r="R213" s="1"/>
    </row>
    <row r="214" spans="1:18" x14ac:dyDescent="0.45">
      <c r="A214" s="1" t="s">
        <v>450</v>
      </c>
      <c r="B214" s="1" t="s">
        <v>60</v>
      </c>
      <c r="C214" s="1" t="s">
        <v>36</v>
      </c>
      <c r="D214" s="1" t="s">
        <v>20</v>
      </c>
      <c r="E214" s="1" t="s">
        <v>39</v>
      </c>
      <c r="F214" s="1" t="s">
        <v>43</v>
      </c>
      <c r="G214" s="1" t="s">
        <v>42</v>
      </c>
      <c r="H214" s="1" t="s">
        <v>23</v>
      </c>
      <c r="I214" s="1" t="s">
        <v>21</v>
      </c>
      <c r="J214" s="1" t="s">
        <v>41</v>
      </c>
      <c r="K214" s="1" t="s">
        <v>1259</v>
      </c>
      <c r="L214" s="1"/>
      <c r="M214" s="1"/>
      <c r="N214" s="1"/>
      <c r="O214" s="1"/>
      <c r="P214" s="1"/>
      <c r="Q214" s="1"/>
      <c r="R214" s="1"/>
    </row>
    <row r="215" spans="1:18" x14ac:dyDescent="0.45">
      <c r="A215" s="1" t="s">
        <v>220</v>
      </c>
      <c r="B215" s="1" t="s">
        <v>53</v>
      </c>
      <c r="C215" s="1" t="s">
        <v>65</v>
      </c>
      <c r="D215" s="1" t="s">
        <v>32</v>
      </c>
      <c r="E215" s="1" t="s">
        <v>43</v>
      </c>
      <c r="F215" s="1" t="s">
        <v>44</v>
      </c>
      <c r="G215" s="1" t="s">
        <v>41</v>
      </c>
      <c r="H215" s="1" t="s">
        <v>50</v>
      </c>
      <c r="I215" s="1" t="s">
        <v>54</v>
      </c>
      <c r="J215" s="1" t="s">
        <v>33</v>
      </c>
      <c r="K215" s="1" t="s">
        <v>38</v>
      </c>
      <c r="L215" s="1"/>
      <c r="M215" s="1"/>
      <c r="N215" s="1"/>
      <c r="O215" s="1"/>
      <c r="P215" s="1"/>
      <c r="Q215" s="1"/>
      <c r="R215" s="1"/>
    </row>
    <row r="216" spans="1:18" x14ac:dyDescent="0.45">
      <c r="A216" s="1" t="s">
        <v>134</v>
      </c>
      <c r="B216" s="1" t="s">
        <v>49</v>
      </c>
      <c r="C216" s="1" t="s">
        <v>1316</v>
      </c>
      <c r="D216" s="1" t="s">
        <v>23</v>
      </c>
      <c r="E216" s="1" t="s">
        <v>28</v>
      </c>
      <c r="F216" s="1" t="s">
        <v>25</v>
      </c>
      <c r="G216" s="1" t="s">
        <v>50</v>
      </c>
      <c r="H216" s="1" t="s">
        <v>1316</v>
      </c>
      <c r="I216" s="1" t="s">
        <v>27</v>
      </c>
      <c r="J216" s="1" t="s">
        <v>51</v>
      </c>
      <c r="K216" s="1" t="s">
        <v>43</v>
      </c>
      <c r="L216" s="1"/>
      <c r="M216" s="1"/>
      <c r="N216" s="1"/>
      <c r="O216" s="1"/>
      <c r="P216" s="1"/>
      <c r="Q216" s="1"/>
      <c r="R216" s="1"/>
    </row>
    <row r="217" spans="1:18" x14ac:dyDescent="0.45">
      <c r="A217" s="1" t="s">
        <v>197</v>
      </c>
      <c r="B217" s="1" t="s">
        <v>60</v>
      </c>
      <c r="C217" s="1" t="s">
        <v>36</v>
      </c>
      <c r="D217" s="1" t="s">
        <v>20</v>
      </c>
      <c r="E217" s="1" t="s">
        <v>39</v>
      </c>
      <c r="F217" s="1" t="s">
        <v>43</v>
      </c>
      <c r="G217" s="1" t="s">
        <v>42</v>
      </c>
      <c r="H217" s="1" t="s">
        <v>23</v>
      </c>
      <c r="I217" s="1" t="s">
        <v>21</v>
      </c>
      <c r="J217" s="1" t="s">
        <v>41</v>
      </c>
      <c r="K217" s="1" t="s">
        <v>1259</v>
      </c>
      <c r="L217" s="1"/>
      <c r="M217" s="1"/>
      <c r="N217" s="1"/>
      <c r="O217" s="1"/>
      <c r="P217" s="1"/>
      <c r="Q217" s="1"/>
      <c r="R217" s="1"/>
    </row>
    <row r="218" spans="1:18" x14ac:dyDescent="0.45">
      <c r="A218" s="1" t="s">
        <v>618</v>
      </c>
      <c r="B218" s="1" t="s">
        <v>36</v>
      </c>
      <c r="C218" s="1" t="s">
        <v>50</v>
      </c>
      <c r="D218" s="1" t="s">
        <v>47</v>
      </c>
      <c r="E218" s="1" t="s">
        <v>35</v>
      </c>
      <c r="F218" s="1" t="s">
        <v>40</v>
      </c>
      <c r="G218" s="1" t="s">
        <v>51</v>
      </c>
      <c r="H218" s="1" t="s">
        <v>20</v>
      </c>
      <c r="I218" s="1" t="s">
        <v>28</v>
      </c>
      <c r="J218" s="1" t="s">
        <v>60</v>
      </c>
      <c r="K218" s="1" t="s">
        <v>48</v>
      </c>
      <c r="L218" s="1"/>
      <c r="M218" s="1"/>
      <c r="N218" s="1"/>
      <c r="O218" s="1"/>
      <c r="P218" s="1"/>
      <c r="Q218" s="1"/>
      <c r="R218" s="1"/>
    </row>
    <row r="219" spans="1:18" x14ac:dyDescent="0.45">
      <c r="A219" s="1" t="s">
        <v>67</v>
      </c>
      <c r="B219" s="1" t="s">
        <v>62</v>
      </c>
      <c r="C219" s="1" t="s">
        <v>1316</v>
      </c>
      <c r="D219" s="1" t="s">
        <v>25</v>
      </c>
      <c r="E219" s="1" t="s">
        <v>56</v>
      </c>
      <c r="F219" s="1" t="s">
        <v>45</v>
      </c>
      <c r="G219" s="1" t="s">
        <v>21</v>
      </c>
      <c r="H219" s="1" t="s">
        <v>61</v>
      </c>
      <c r="I219" s="1" t="s">
        <v>36</v>
      </c>
      <c r="J219" s="1" t="s">
        <v>50</v>
      </c>
      <c r="K219" s="1" t="s">
        <v>53</v>
      </c>
      <c r="L219" s="1"/>
      <c r="M219" s="1"/>
      <c r="N219" s="1"/>
      <c r="O219" s="1"/>
      <c r="P219" s="1"/>
      <c r="Q219" s="1"/>
      <c r="R219" s="1"/>
    </row>
    <row r="220" spans="1:18" x14ac:dyDescent="0.45">
      <c r="A220" s="1" t="s">
        <v>274</v>
      </c>
      <c r="B220" s="1" t="s">
        <v>34</v>
      </c>
      <c r="C220" s="1" t="s">
        <v>1316</v>
      </c>
      <c r="D220" s="1" t="s">
        <v>22</v>
      </c>
      <c r="E220" s="1" t="s">
        <v>58</v>
      </c>
      <c r="F220" s="1" t="s">
        <v>30</v>
      </c>
      <c r="G220" s="1" t="s">
        <v>27</v>
      </c>
      <c r="H220" s="1" t="s">
        <v>35</v>
      </c>
      <c r="I220" s="1" t="s">
        <v>32</v>
      </c>
      <c r="J220" s="1" t="s">
        <v>20</v>
      </c>
      <c r="K220" s="1" t="s">
        <v>47</v>
      </c>
      <c r="L220" s="1"/>
      <c r="M220" s="1"/>
      <c r="N220" s="1"/>
      <c r="O220" s="1"/>
      <c r="P220" s="1"/>
      <c r="Q220" s="1"/>
      <c r="R220" s="1"/>
    </row>
    <row r="221" spans="1:18" x14ac:dyDescent="0.45">
      <c r="A221" s="1" t="s">
        <v>642</v>
      </c>
      <c r="B221" s="1" t="s">
        <v>53</v>
      </c>
      <c r="C221" s="1" t="s">
        <v>65</v>
      </c>
      <c r="D221" s="1" t="s">
        <v>32</v>
      </c>
      <c r="E221" s="1" t="s">
        <v>43</v>
      </c>
      <c r="F221" s="1" t="s">
        <v>44</v>
      </c>
      <c r="G221" s="1" t="s">
        <v>41</v>
      </c>
      <c r="H221" s="1" t="s">
        <v>50</v>
      </c>
      <c r="I221" s="1" t="s">
        <v>54</v>
      </c>
      <c r="J221" s="1" t="s">
        <v>33</v>
      </c>
      <c r="K221" s="1" t="s">
        <v>38</v>
      </c>
      <c r="L221" s="1"/>
      <c r="M221" s="1"/>
      <c r="N221" s="1"/>
      <c r="O221" s="1"/>
      <c r="P221" s="1"/>
      <c r="Q221" s="1"/>
      <c r="R221" s="1"/>
    </row>
    <row r="222" spans="1:18" x14ac:dyDescent="0.45">
      <c r="A222" s="1" t="s">
        <v>163</v>
      </c>
      <c r="B222" s="1" t="s">
        <v>54</v>
      </c>
      <c r="C222" s="1" t="s">
        <v>1316</v>
      </c>
      <c r="D222" s="1" t="s">
        <v>34</v>
      </c>
      <c r="E222" s="1" t="s">
        <v>33</v>
      </c>
      <c r="F222" s="1" t="s">
        <v>53</v>
      </c>
      <c r="G222" s="1" t="s">
        <v>58</v>
      </c>
      <c r="H222" s="1" t="s">
        <v>30</v>
      </c>
      <c r="I222" s="1" t="s">
        <v>41</v>
      </c>
      <c r="J222" s="1" t="s">
        <v>22</v>
      </c>
      <c r="K222" s="1" t="s">
        <v>40</v>
      </c>
      <c r="L222" s="1"/>
      <c r="M222" s="1"/>
      <c r="N222" s="1"/>
      <c r="O222" s="1"/>
      <c r="P222" s="1"/>
      <c r="Q222" s="1"/>
      <c r="R222" s="1"/>
    </row>
    <row r="223" spans="1:18" x14ac:dyDescent="0.45">
      <c r="A223" s="1" t="s">
        <v>480</v>
      </c>
      <c r="B223" s="1" t="s">
        <v>34</v>
      </c>
      <c r="C223" s="1" t="s">
        <v>1316</v>
      </c>
      <c r="D223" s="1" t="s">
        <v>22</v>
      </c>
      <c r="E223" s="1" t="s">
        <v>58</v>
      </c>
      <c r="F223" s="1" t="s">
        <v>30</v>
      </c>
      <c r="G223" s="1" t="s">
        <v>27</v>
      </c>
      <c r="H223" s="1" t="s">
        <v>35</v>
      </c>
      <c r="I223" s="1" t="s">
        <v>32</v>
      </c>
      <c r="J223" s="1" t="s">
        <v>20</v>
      </c>
      <c r="K223" s="1" t="s">
        <v>47</v>
      </c>
      <c r="L223" s="1"/>
      <c r="M223" s="1"/>
      <c r="N223" s="1"/>
      <c r="O223" s="1"/>
      <c r="P223" s="1"/>
      <c r="Q223" s="1"/>
      <c r="R223" s="1"/>
    </row>
    <row r="224" spans="1:18" x14ac:dyDescent="0.45">
      <c r="A224" s="1" t="s">
        <v>190</v>
      </c>
      <c r="B224" s="1" t="s">
        <v>39</v>
      </c>
      <c r="C224" s="1" t="s">
        <v>58</v>
      </c>
      <c r="D224" s="1" t="s">
        <v>53</v>
      </c>
      <c r="E224" s="1" t="s">
        <v>24</v>
      </c>
      <c r="F224" s="1" t="s">
        <v>29</v>
      </c>
      <c r="G224" s="1" t="s">
        <v>26</v>
      </c>
      <c r="H224" s="1" t="s">
        <v>31</v>
      </c>
      <c r="I224" s="1" t="s">
        <v>62</v>
      </c>
      <c r="J224" s="1" t="s">
        <v>65</v>
      </c>
      <c r="K224" s="1" t="s">
        <v>54</v>
      </c>
      <c r="L224" s="1"/>
      <c r="M224" s="1"/>
      <c r="N224" s="1"/>
      <c r="O224" s="1"/>
      <c r="P224" s="1"/>
      <c r="Q224" s="1"/>
      <c r="R224" s="1"/>
    </row>
    <row r="225" spans="1:18" x14ac:dyDescent="0.45">
      <c r="A225" s="1" t="s">
        <v>645</v>
      </c>
      <c r="B225" s="1" t="s">
        <v>23</v>
      </c>
      <c r="C225" s="1" t="s">
        <v>21</v>
      </c>
      <c r="D225" s="1" t="s">
        <v>45</v>
      </c>
      <c r="E225" s="1" t="s">
        <v>51</v>
      </c>
      <c r="F225" s="1" t="s">
        <v>20</v>
      </c>
      <c r="G225" s="1" t="s">
        <v>48</v>
      </c>
      <c r="H225" s="1" t="s">
        <v>29</v>
      </c>
      <c r="I225" s="1" t="s">
        <v>47</v>
      </c>
      <c r="J225" s="1" t="s">
        <v>61</v>
      </c>
      <c r="K225" s="1" t="s">
        <v>62</v>
      </c>
      <c r="L225" s="1"/>
      <c r="M225" s="1"/>
      <c r="N225" s="1"/>
      <c r="O225" s="1"/>
      <c r="P225" s="1"/>
      <c r="Q225" s="1"/>
      <c r="R225" s="1"/>
    </row>
    <row r="226" spans="1:18" x14ac:dyDescent="0.45">
      <c r="A226" s="1" t="s">
        <v>59</v>
      </c>
      <c r="B226" s="1" t="s">
        <v>45</v>
      </c>
      <c r="C226" s="1" t="s">
        <v>57</v>
      </c>
      <c r="D226" s="1" t="s">
        <v>61</v>
      </c>
      <c r="E226" s="1" t="s">
        <v>21</v>
      </c>
      <c r="F226" s="1" t="s">
        <v>24</v>
      </c>
      <c r="G226" s="1" t="s">
        <v>62</v>
      </c>
      <c r="H226" s="1" t="s">
        <v>51</v>
      </c>
      <c r="I226" s="1" t="s">
        <v>56</v>
      </c>
      <c r="J226" s="1" t="s">
        <v>30</v>
      </c>
      <c r="K226" s="1" t="s">
        <v>23</v>
      </c>
      <c r="L226" s="1"/>
      <c r="M226" s="1"/>
      <c r="N226" s="1"/>
      <c r="O226" s="1"/>
      <c r="P226" s="1"/>
      <c r="Q226" s="1"/>
      <c r="R226" s="1"/>
    </row>
    <row r="227" spans="1:18" x14ac:dyDescent="0.45">
      <c r="A227" s="1" t="s">
        <v>634</v>
      </c>
      <c r="B227" s="1" t="s">
        <v>22</v>
      </c>
      <c r="C227" s="1" t="s">
        <v>1316</v>
      </c>
      <c r="D227" s="1" t="s">
        <v>62</v>
      </c>
      <c r="E227" s="1" t="s">
        <v>60</v>
      </c>
      <c r="F227" s="1" t="s">
        <v>55</v>
      </c>
      <c r="G227" s="1" t="s">
        <v>38</v>
      </c>
      <c r="H227" s="1" t="s">
        <v>65</v>
      </c>
      <c r="I227" s="1" t="s">
        <v>48</v>
      </c>
      <c r="J227" s="1" t="s">
        <v>24</v>
      </c>
      <c r="K227" s="1" t="s">
        <v>34</v>
      </c>
      <c r="L227" s="1"/>
      <c r="M227" s="1"/>
      <c r="N227" s="1"/>
      <c r="O227" s="1"/>
      <c r="P227" s="1"/>
      <c r="Q227" s="1"/>
      <c r="R227" s="1"/>
    </row>
    <row r="228" spans="1:18" x14ac:dyDescent="0.45">
      <c r="A228" s="1" t="s">
        <v>237</v>
      </c>
      <c r="B228" s="1" t="s">
        <v>22</v>
      </c>
      <c r="C228" s="1" t="s">
        <v>1316</v>
      </c>
      <c r="D228" s="1" t="s">
        <v>62</v>
      </c>
      <c r="E228" s="1" t="s">
        <v>60</v>
      </c>
      <c r="F228" s="1" t="s">
        <v>55</v>
      </c>
      <c r="G228" s="1" t="s">
        <v>38</v>
      </c>
      <c r="H228" s="1" t="s">
        <v>65</v>
      </c>
      <c r="I228" s="1" t="s">
        <v>48</v>
      </c>
      <c r="J228" s="1" t="s">
        <v>24</v>
      </c>
      <c r="K228" s="1" t="s">
        <v>34</v>
      </c>
      <c r="L228" s="1"/>
      <c r="M228" s="1"/>
      <c r="N228" s="1"/>
      <c r="O228" s="1"/>
      <c r="P228" s="1"/>
      <c r="Q228" s="1"/>
      <c r="R228" s="1"/>
    </row>
    <row r="229" spans="1:18" x14ac:dyDescent="0.45">
      <c r="A229" s="1" t="s">
        <v>181</v>
      </c>
      <c r="B229" s="1" t="s">
        <v>54</v>
      </c>
      <c r="C229" s="1" t="s">
        <v>1316</v>
      </c>
      <c r="D229" s="1" t="s">
        <v>34</v>
      </c>
      <c r="E229" s="1" t="s">
        <v>33</v>
      </c>
      <c r="F229" s="1" t="s">
        <v>53</v>
      </c>
      <c r="G229" s="1" t="s">
        <v>58</v>
      </c>
      <c r="H229" s="1" t="s">
        <v>30</v>
      </c>
      <c r="I229" s="1" t="s">
        <v>41</v>
      </c>
      <c r="J229" s="1" t="s">
        <v>22</v>
      </c>
      <c r="K229" s="1" t="s">
        <v>40</v>
      </c>
      <c r="L229" s="1"/>
      <c r="M229" s="1"/>
      <c r="N229" s="1"/>
      <c r="O229" s="1"/>
      <c r="P229" s="1"/>
      <c r="Q229" s="1"/>
      <c r="R229" s="1"/>
    </row>
    <row r="230" spans="1:18" x14ac:dyDescent="0.45">
      <c r="A230" s="1" t="s">
        <v>470</v>
      </c>
      <c r="B230" s="1" t="s">
        <v>32</v>
      </c>
      <c r="C230" s="1" t="s">
        <v>35</v>
      </c>
      <c r="D230" s="1" t="s">
        <v>39</v>
      </c>
      <c r="E230" s="1" t="s">
        <v>65</v>
      </c>
      <c r="F230" s="1" t="s">
        <v>42</v>
      </c>
      <c r="G230" s="1" t="s">
        <v>23</v>
      </c>
      <c r="H230" s="1" t="s">
        <v>22</v>
      </c>
      <c r="I230" s="1" t="s">
        <v>40</v>
      </c>
      <c r="J230" s="1" t="s">
        <v>25</v>
      </c>
      <c r="K230" s="1" t="s">
        <v>55</v>
      </c>
      <c r="L230" s="1"/>
      <c r="M230" s="1"/>
      <c r="N230" s="1"/>
      <c r="O230" s="1"/>
      <c r="P230" s="1"/>
      <c r="Q230" s="1"/>
      <c r="R230" s="1"/>
    </row>
    <row r="231" spans="1:18" x14ac:dyDescent="0.45">
      <c r="A231" s="1" t="s">
        <v>422</v>
      </c>
      <c r="B231" s="1" t="s">
        <v>29</v>
      </c>
      <c r="C231" s="1" t="s">
        <v>48</v>
      </c>
      <c r="D231" s="1" t="s">
        <v>55</v>
      </c>
      <c r="E231" s="1" t="s">
        <v>44</v>
      </c>
      <c r="F231" s="1" t="s">
        <v>36</v>
      </c>
      <c r="G231" s="1" t="s">
        <v>56</v>
      </c>
      <c r="H231" s="1" t="s">
        <v>21</v>
      </c>
      <c r="I231" s="1" t="s">
        <v>45</v>
      </c>
      <c r="J231" s="1" t="s">
        <v>57</v>
      </c>
      <c r="K231" s="1" t="s">
        <v>58</v>
      </c>
      <c r="L231" s="1"/>
      <c r="M231" s="1"/>
      <c r="N231" s="1"/>
      <c r="O231" s="1"/>
      <c r="P231" s="1"/>
      <c r="Q231" s="1"/>
      <c r="R231" s="1"/>
    </row>
    <row r="232" spans="1:18" x14ac:dyDescent="0.45">
      <c r="A232" s="1" t="s">
        <v>91</v>
      </c>
      <c r="B232" s="1" t="s">
        <v>34</v>
      </c>
      <c r="C232" s="1" t="s">
        <v>1316</v>
      </c>
      <c r="D232" s="1" t="s">
        <v>22</v>
      </c>
      <c r="E232" s="1" t="s">
        <v>58</v>
      </c>
      <c r="F232" s="1" t="s">
        <v>30</v>
      </c>
      <c r="G232" s="1" t="s">
        <v>27</v>
      </c>
      <c r="H232" s="1" t="s">
        <v>35</v>
      </c>
      <c r="I232" s="1" t="s">
        <v>32</v>
      </c>
      <c r="J232" s="1" t="s">
        <v>20</v>
      </c>
      <c r="K232" s="1" t="s">
        <v>47</v>
      </c>
      <c r="L232" s="1"/>
      <c r="M232" s="1"/>
      <c r="N232" s="1"/>
      <c r="O232" s="1"/>
      <c r="P232" s="1"/>
      <c r="Q232" s="1"/>
      <c r="R232" s="1"/>
    </row>
    <row r="233" spans="1:18" x14ac:dyDescent="0.45">
      <c r="A233" s="1" t="s">
        <v>209</v>
      </c>
      <c r="B233" s="1" t="s">
        <v>54</v>
      </c>
      <c r="C233" s="1" t="s">
        <v>1316</v>
      </c>
      <c r="D233" s="1" t="s">
        <v>34</v>
      </c>
      <c r="E233" s="1" t="s">
        <v>33</v>
      </c>
      <c r="F233" s="1" t="s">
        <v>53</v>
      </c>
      <c r="G233" s="1" t="s">
        <v>58</v>
      </c>
      <c r="H233" s="1" t="s">
        <v>30</v>
      </c>
      <c r="I233" s="1" t="s">
        <v>41</v>
      </c>
      <c r="J233" s="1" t="s">
        <v>22</v>
      </c>
      <c r="K233" s="1" t="s">
        <v>40</v>
      </c>
      <c r="L233" s="1"/>
      <c r="M233" s="1"/>
      <c r="N233" s="1"/>
      <c r="O233" s="1"/>
      <c r="P233" s="1"/>
      <c r="Q233" s="1"/>
      <c r="R233" s="1"/>
    </row>
    <row r="234" spans="1:18" x14ac:dyDescent="0.45">
      <c r="A234" s="1" t="s">
        <v>509</v>
      </c>
      <c r="B234" s="1" t="s">
        <v>54</v>
      </c>
      <c r="C234" s="1" t="s">
        <v>1316</v>
      </c>
      <c r="D234" s="1" t="s">
        <v>34</v>
      </c>
      <c r="E234" s="1" t="s">
        <v>33</v>
      </c>
      <c r="F234" s="1" t="s">
        <v>53</v>
      </c>
      <c r="G234" s="1" t="s">
        <v>58</v>
      </c>
      <c r="H234" s="1" t="s">
        <v>30</v>
      </c>
      <c r="I234" s="1" t="s">
        <v>41</v>
      </c>
      <c r="J234" s="1" t="s">
        <v>22</v>
      </c>
      <c r="K234" s="1" t="s">
        <v>40</v>
      </c>
      <c r="L234" s="1"/>
      <c r="M234" s="1"/>
      <c r="N234" s="1"/>
      <c r="O234" s="1"/>
      <c r="P234" s="1"/>
      <c r="Q234" s="1"/>
      <c r="R234" s="1"/>
    </row>
    <row r="235" spans="1:18" x14ac:dyDescent="0.45">
      <c r="A235" s="1" t="s">
        <v>512</v>
      </c>
      <c r="B235" s="1" t="s">
        <v>47</v>
      </c>
      <c r="C235" s="1" t="s">
        <v>43</v>
      </c>
      <c r="D235" s="1" t="s">
        <v>54</v>
      </c>
      <c r="E235" s="1" t="s">
        <v>50</v>
      </c>
      <c r="F235" s="1" t="s">
        <v>57</v>
      </c>
      <c r="G235" s="1" t="s">
        <v>49</v>
      </c>
      <c r="H235" s="1" t="s">
        <v>60</v>
      </c>
      <c r="I235" s="1" t="s">
        <v>38</v>
      </c>
      <c r="J235" s="1" t="s">
        <v>31</v>
      </c>
      <c r="K235" s="1" t="s">
        <v>28</v>
      </c>
      <c r="L235" s="1"/>
      <c r="M235" s="1"/>
      <c r="N235" s="1"/>
      <c r="O235" s="1"/>
      <c r="P235" s="1"/>
      <c r="Q235" s="1"/>
      <c r="R235" s="1"/>
    </row>
    <row r="236" spans="1:18" x14ac:dyDescent="0.45">
      <c r="A236" s="1" t="s">
        <v>154</v>
      </c>
      <c r="B236" s="1" t="s">
        <v>36</v>
      </c>
      <c r="C236" s="1" t="s">
        <v>50</v>
      </c>
      <c r="D236" s="1" t="s">
        <v>47</v>
      </c>
      <c r="E236" s="1" t="s">
        <v>35</v>
      </c>
      <c r="F236" s="1" t="s">
        <v>40</v>
      </c>
      <c r="G236" s="1" t="s">
        <v>51</v>
      </c>
      <c r="H236" s="1" t="s">
        <v>20</v>
      </c>
      <c r="I236" s="1" t="s">
        <v>28</v>
      </c>
      <c r="J236" s="1" t="s">
        <v>60</v>
      </c>
      <c r="K236" s="1" t="s">
        <v>48</v>
      </c>
      <c r="L236" s="1"/>
      <c r="M236" s="1"/>
      <c r="N236" s="1"/>
      <c r="O236" s="1"/>
      <c r="P236" s="1"/>
      <c r="Q236" s="1"/>
      <c r="R236" s="1"/>
    </row>
    <row r="237" spans="1:18" x14ac:dyDescent="0.45">
      <c r="A237" s="1" t="s">
        <v>198</v>
      </c>
      <c r="B237" s="1" t="s">
        <v>22</v>
      </c>
      <c r="C237" s="1" t="s">
        <v>1316</v>
      </c>
      <c r="D237" s="1" t="s">
        <v>62</v>
      </c>
      <c r="E237" s="1" t="s">
        <v>60</v>
      </c>
      <c r="F237" s="1" t="s">
        <v>55</v>
      </c>
      <c r="G237" s="1" t="s">
        <v>38</v>
      </c>
      <c r="H237" s="1" t="s">
        <v>65</v>
      </c>
      <c r="I237" s="1" t="s">
        <v>48</v>
      </c>
      <c r="J237" s="1" t="s">
        <v>24</v>
      </c>
      <c r="K237" s="1" t="s">
        <v>34</v>
      </c>
      <c r="L237" s="1"/>
      <c r="M237" s="1"/>
      <c r="N237" s="1"/>
      <c r="O237" s="1"/>
      <c r="P237" s="1"/>
      <c r="Q237" s="1"/>
      <c r="R237" s="1"/>
    </row>
    <row r="238" spans="1:18" x14ac:dyDescent="0.45">
      <c r="A238" s="1" t="s">
        <v>115</v>
      </c>
      <c r="B238" s="1" t="s">
        <v>54</v>
      </c>
      <c r="C238" s="1" t="s">
        <v>1316</v>
      </c>
      <c r="D238" s="1" t="s">
        <v>34</v>
      </c>
      <c r="E238" s="1" t="s">
        <v>33</v>
      </c>
      <c r="F238" s="1" t="s">
        <v>53</v>
      </c>
      <c r="G238" s="1" t="s">
        <v>58</v>
      </c>
      <c r="H238" s="1" t="s">
        <v>30</v>
      </c>
      <c r="I238" s="1" t="s">
        <v>41</v>
      </c>
      <c r="J238" s="1" t="s">
        <v>22</v>
      </c>
      <c r="K238" s="1" t="s">
        <v>40</v>
      </c>
      <c r="L238" s="1"/>
      <c r="M238" s="1"/>
      <c r="N238" s="1"/>
      <c r="O238" s="1"/>
      <c r="P238" s="1"/>
      <c r="Q238" s="1"/>
      <c r="R238" s="1"/>
    </row>
    <row r="239" spans="1:18" x14ac:dyDescent="0.45">
      <c r="A239" s="1" t="s">
        <v>508</v>
      </c>
      <c r="B239" s="1" t="s">
        <v>36</v>
      </c>
      <c r="C239" s="1" t="s">
        <v>50</v>
      </c>
      <c r="D239" s="1" t="s">
        <v>47</v>
      </c>
      <c r="E239" s="1" t="s">
        <v>35</v>
      </c>
      <c r="F239" s="1" t="s">
        <v>40</v>
      </c>
      <c r="G239" s="1" t="s">
        <v>51</v>
      </c>
      <c r="H239" s="1" t="s">
        <v>20</v>
      </c>
      <c r="I239" s="1" t="s">
        <v>28</v>
      </c>
      <c r="J239" s="1" t="s">
        <v>60</v>
      </c>
      <c r="K239" s="1" t="s">
        <v>48</v>
      </c>
      <c r="L239" s="1"/>
      <c r="M239" s="1"/>
      <c r="N239" s="1"/>
      <c r="O239" s="1"/>
      <c r="P239" s="1"/>
      <c r="Q239" s="1"/>
      <c r="R239" s="1"/>
    </row>
    <row r="240" spans="1:18" x14ac:dyDescent="0.45">
      <c r="A240" s="1" t="s">
        <v>259</v>
      </c>
      <c r="B240" s="1" t="s">
        <v>62</v>
      </c>
      <c r="C240" s="1" t="s">
        <v>1316</v>
      </c>
      <c r="D240" s="1" t="s">
        <v>25</v>
      </c>
      <c r="E240" s="1" t="s">
        <v>56</v>
      </c>
      <c r="F240" s="1" t="s">
        <v>45</v>
      </c>
      <c r="G240" s="1" t="s">
        <v>21</v>
      </c>
      <c r="H240" s="1" t="s">
        <v>61</v>
      </c>
      <c r="I240" s="1" t="s">
        <v>36</v>
      </c>
      <c r="J240" s="1" t="s">
        <v>50</v>
      </c>
      <c r="K240" s="1" t="s">
        <v>53</v>
      </c>
      <c r="L240" s="1"/>
      <c r="M240" s="1"/>
      <c r="N240" s="1"/>
      <c r="O240" s="1"/>
      <c r="P240" s="1"/>
      <c r="Q240" s="1"/>
      <c r="R240" s="1"/>
    </row>
    <row r="241" spans="1:18" x14ac:dyDescent="0.45">
      <c r="A241" s="1" t="s">
        <v>591</v>
      </c>
      <c r="B241" s="1" t="s">
        <v>55</v>
      </c>
      <c r="C241" s="1" t="s">
        <v>38</v>
      </c>
      <c r="D241" s="1" t="s">
        <v>27</v>
      </c>
      <c r="E241" s="1" t="s">
        <v>57</v>
      </c>
      <c r="F241" s="1" t="s">
        <v>61</v>
      </c>
      <c r="G241" s="1" t="s">
        <v>47</v>
      </c>
      <c r="H241" s="1" t="s">
        <v>26</v>
      </c>
      <c r="I241" s="1" t="s">
        <v>58</v>
      </c>
      <c r="J241" s="1" t="s">
        <v>39</v>
      </c>
      <c r="K241" s="1" t="s">
        <v>49</v>
      </c>
      <c r="L241" s="1"/>
      <c r="M241" s="1"/>
      <c r="N241" s="1"/>
      <c r="O241" s="1"/>
      <c r="P241" s="1"/>
      <c r="Q241" s="1"/>
      <c r="R241" s="1"/>
    </row>
    <row r="242" spans="1:18" x14ac:dyDescent="0.45">
      <c r="A242" s="1" t="s">
        <v>233</v>
      </c>
      <c r="B242" s="1" t="s">
        <v>62</v>
      </c>
      <c r="C242" s="1" t="s">
        <v>1316</v>
      </c>
      <c r="D242" s="1" t="s">
        <v>25</v>
      </c>
      <c r="E242" s="1" t="s">
        <v>56</v>
      </c>
      <c r="F242" s="1" t="s">
        <v>45</v>
      </c>
      <c r="G242" s="1" t="s">
        <v>21</v>
      </c>
      <c r="H242" s="1" t="s">
        <v>61</v>
      </c>
      <c r="I242" s="1" t="s">
        <v>36</v>
      </c>
      <c r="J242" s="1" t="s">
        <v>50</v>
      </c>
      <c r="K242" s="1" t="s">
        <v>53</v>
      </c>
      <c r="L242" s="1"/>
      <c r="M242" s="1"/>
      <c r="N242" s="1"/>
      <c r="O242" s="1"/>
      <c r="P242" s="1"/>
      <c r="Q242" s="1"/>
      <c r="R242" s="1"/>
    </row>
    <row r="243" spans="1:18" x14ac:dyDescent="0.45">
      <c r="A243" s="1" t="s">
        <v>308</v>
      </c>
      <c r="B243" s="1" t="s">
        <v>36</v>
      </c>
      <c r="C243" s="1" t="s">
        <v>50</v>
      </c>
      <c r="D243" s="1" t="s">
        <v>47</v>
      </c>
      <c r="E243" s="1" t="s">
        <v>35</v>
      </c>
      <c r="F243" s="1" t="s">
        <v>40</v>
      </c>
      <c r="G243" s="1" t="s">
        <v>51</v>
      </c>
      <c r="H243" s="1" t="s">
        <v>20</v>
      </c>
      <c r="I243" s="1" t="s">
        <v>28</v>
      </c>
      <c r="J243" s="1" t="s">
        <v>60</v>
      </c>
      <c r="K243" s="1" t="s">
        <v>48</v>
      </c>
      <c r="L243" s="1"/>
      <c r="M243" s="1"/>
      <c r="N243" s="1"/>
      <c r="O243" s="1"/>
      <c r="P243" s="1"/>
      <c r="Q243" s="1"/>
      <c r="R243" s="1"/>
    </row>
    <row r="244" spans="1:18" x14ac:dyDescent="0.45">
      <c r="A244" s="1" t="s">
        <v>640</v>
      </c>
      <c r="B244" s="1" t="s">
        <v>49</v>
      </c>
      <c r="C244" s="1" t="s">
        <v>1316</v>
      </c>
      <c r="D244" s="1" t="s">
        <v>23</v>
      </c>
      <c r="E244" s="1" t="s">
        <v>28</v>
      </c>
      <c r="F244" s="1" t="s">
        <v>25</v>
      </c>
      <c r="G244" s="1" t="s">
        <v>50</v>
      </c>
      <c r="H244" s="1" t="s">
        <v>1316</v>
      </c>
      <c r="I244" s="1" t="s">
        <v>27</v>
      </c>
      <c r="J244" s="1" t="s">
        <v>51</v>
      </c>
      <c r="K244" s="1" t="s">
        <v>43</v>
      </c>
      <c r="L244" s="1"/>
      <c r="M244" s="1"/>
      <c r="N244" s="1"/>
      <c r="O244" s="1"/>
      <c r="P244" s="1"/>
      <c r="Q244" s="1"/>
      <c r="R244" s="1"/>
    </row>
    <row r="245" spans="1:18" x14ac:dyDescent="0.45">
      <c r="A245" s="1" t="s">
        <v>184</v>
      </c>
      <c r="B245" s="1" t="s">
        <v>29</v>
      </c>
      <c r="C245" s="1" t="s">
        <v>48</v>
      </c>
      <c r="D245" s="1" t="s">
        <v>55</v>
      </c>
      <c r="E245" s="1" t="s">
        <v>44</v>
      </c>
      <c r="F245" s="1" t="s">
        <v>36</v>
      </c>
      <c r="G245" s="1" t="s">
        <v>56</v>
      </c>
      <c r="H245" s="1" t="s">
        <v>21</v>
      </c>
      <c r="I245" s="1" t="s">
        <v>45</v>
      </c>
      <c r="J245" s="1" t="s">
        <v>57</v>
      </c>
      <c r="K245" s="1" t="s">
        <v>58</v>
      </c>
      <c r="L245" s="1"/>
      <c r="M245" s="1"/>
      <c r="N245" s="1"/>
      <c r="O245" s="1"/>
      <c r="P245" s="1"/>
      <c r="Q245" s="1"/>
      <c r="R245" s="1"/>
    </row>
    <row r="246" spans="1:18" x14ac:dyDescent="0.45">
      <c r="A246" s="1" t="s">
        <v>149</v>
      </c>
      <c r="B246" s="1" t="s">
        <v>34</v>
      </c>
      <c r="C246" s="1" t="s">
        <v>1316</v>
      </c>
      <c r="D246" s="1" t="s">
        <v>22</v>
      </c>
      <c r="E246" s="1" t="s">
        <v>58</v>
      </c>
      <c r="F246" s="1" t="s">
        <v>30</v>
      </c>
      <c r="G246" s="1" t="s">
        <v>27</v>
      </c>
      <c r="H246" s="1" t="s">
        <v>35</v>
      </c>
      <c r="I246" s="1" t="s">
        <v>32</v>
      </c>
      <c r="J246" s="1" t="s">
        <v>20</v>
      </c>
      <c r="K246" s="1" t="s">
        <v>47</v>
      </c>
      <c r="L246" s="1"/>
      <c r="M246" s="1"/>
      <c r="N246" s="1"/>
      <c r="O246" s="1"/>
      <c r="P246" s="1"/>
      <c r="Q246" s="1"/>
      <c r="R246" s="1"/>
    </row>
    <row r="247" spans="1:18" x14ac:dyDescent="0.45">
      <c r="A247" s="1" t="s">
        <v>520</v>
      </c>
      <c r="B247" s="1" t="s">
        <v>32</v>
      </c>
      <c r="C247" s="1" t="s">
        <v>35</v>
      </c>
      <c r="D247" s="1" t="s">
        <v>39</v>
      </c>
      <c r="E247" s="1" t="s">
        <v>65</v>
      </c>
      <c r="F247" s="1" t="s">
        <v>42</v>
      </c>
      <c r="G247" s="1" t="s">
        <v>23</v>
      </c>
      <c r="H247" s="1" t="s">
        <v>22</v>
      </c>
      <c r="I247" s="1" t="s">
        <v>40</v>
      </c>
      <c r="J247" s="1" t="s">
        <v>25</v>
      </c>
      <c r="K247" s="1" t="s">
        <v>55</v>
      </c>
      <c r="L247" s="1"/>
      <c r="M247" s="1"/>
      <c r="N247" s="1"/>
      <c r="O247" s="1"/>
      <c r="P247" s="1"/>
      <c r="Q247" s="1"/>
      <c r="R247" s="1"/>
    </row>
    <row r="248" spans="1:18" x14ac:dyDescent="0.45">
      <c r="A248" s="1" t="s">
        <v>462</v>
      </c>
      <c r="B248" s="1" t="s">
        <v>39</v>
      </c>
      <c r="C248" s="1" t="s">
        <v>58</v>
      </c>
      <c r="D248" s="1" t="s">
        <v>53</v>
      </c>
      <c r="E248" s="1" t="s">
        <v>24</v>
      </c>
      <c r="F248" s="1" t="s">
        <v>29</v>
      </c>
      <c r="G248" s="1" t="s">
        <v>26</v>
      </c>
      <c r="H248" s="1" t="s">
        <v>31</v>
      </c>
      <c r="I248" s="1" t="s">
        <v>62</v>
      </c>
      <c r="J248" s="1" t="s">
        <v>65</v>
      </c>
      <c r="K248" s="1" t="s">
        <v>54</v>
      </c>
      <c r="L248" s="1"/>
      <c r="M248" s="1"/>
      <c r="N248" s="1"/>
      <c r="O248" s="1"/>
      <c r="P248" s="1"/>
      <c r="Q248" s="1"/>
      <c r="R248" s="1"/>
    </row>
    <row r="249" spans="1:18" x14ac:dyDescent="0.45">
      <c r="A249" s="1" t="s">
        <v>191</v>
      </c>
      <c r="B249" s="1" t="s">
        <v>27</v>
      </c>
      <c r="C249" s="1" t="s">
        <v>1316</v>
      </c>
      <c r="D249" s="1" t="s">
        <v>29</v>
      </c>
      <c r="E249" s="1" t="s">
        <v>30</v>
      </c>
      <c r="F249" s="1" t="s">
        <v>31</v>
      </c>
      <c r="G249" s="1" t="s">
        <v>32</v>
      </c>
      <c r="H249" s="1" t="s">
        <v>1316</v>
      </c>
      <c r="I249" s="1" t="s">
        <v>34</v>
      </c>
      <c r="J249" s="1" t="s">
        <v>35</v>
      </c>
      <c r="K249" s="1" t="s">
        <v>36</v>
      </c>
      <c r="L249" s="1"/>
      <c r="M249" s="1"/>
      <c r="N249" s="1"/>
      <c r="O249" s="1"/>
      <c r="P249" s="1"/>
      <c r="Q249" s="1"/>
      <c r="R249" s="1"/>
    </row>
    <row r="250" spans="1:18" x14ac:dyDescent="0.45">
      <c r="A250" s="1" t="s">
        <v>412</v>
      </c>
      <c r="B250" s="1" t="s">
        <v>36</v>
      </c>
      <c r="C250" s="1" t="s">
        <v>50</v>
      </c>
      <c r="D250" s="1" t="s">
        <v>47</v>
      </c>
      <c r="E250" s="1" t="s">
        <v>35</v>
      </c>
      <c r="F250" s="1" t="s">
        <v>40</v>
      </c>
      <c r="G250" s="1" t="s">
        <v>51</v>
      </c>
      <c r="H250" s="1" t="s">
        <v>20</v>
      </c>
      <c r="I250" s="1" t="s">
        <v>28</v>
      </c>
      <c r="J250" s="1" t="s">
        <v>60</v>
      </c>
      <c r="K250" s="1" t="s">
        <v>48</v>
      </c>
      <c r="L250" s="1"/>
      <c r="M250" s="1"/>
      <c r="N250" s="1"/>
      <c r="O250" s="1"/>
      <c r="P250" s="1"/>
      <c r="Q250" s="1"/>
      <c r="R250" s="1"/>
    </row>
    <row r="251" spans="1:18" x14ac:dyDescent="0.45">
      <c r="A251" s="1" t="s">
        <v>318</v>
      </c>
      <c r="B251" s="1" t="s">
        <v>40</v>
      </c>
      <c r="C251" s="1" t="s">
        <v>1316</v>
      </c>
      <c r="D251" s="1" t="s">
        <v>41</v>
      </c>
      <c r="E251" s="1" t="s">
        <v>42</v>
      </c>
      <c r="F251" s="1" t="s">
        <v>34</v>
      </c>
      <c r="G251" s="1" t="s">
        <v>35</v>
      </c>
      <c r="H251" s="1" t="s">
        <v>25</v>
      </c>
      <c r="I251" s="1" t="s">
        <v>43</v>
      </c>
      <c r="J251" s="1" t="s">
        <v>44</v>
      </c>
      <c r="K251" s="1" t="s">
        <v>45</v>
      </c>
      <c r="L251" s="1"/>
      <c r="M251" s="1"/>
      <c r="N251" s="1"/>
      <c r="O251" s="1"/>
      <c r="P251" s="1"/>
      <c r="Q251" s="1"/>
      <c r="R251" s="1"/>
    </row>
    <row r="252" spans="1:18" x14ac:dyDescent="0.45">
      <c r="A252" s="1" t="s">
        <v>367</v>
      </c>
      <c r="B252" s="1" t="s">
        <v>22</v>
      </c>
      <c r="C252" s="1" t="s">
        <v>1316</v>
      </c>
      <c r="D252" s="1" t="s">
        <v>62</v>
      </c>
      <c r="E252" s="1" t="s">
        <v>60</v>
      </c>
      <c r="F252" s="1" t="s">
        <v>55</v>
      </c>
      <c r="G252" s="1" t="s">
        <v>38</v>
      </c>
      <c r="H252" s="1" t="s">
        <v>65</v>
      </c>
      <c r="I252" s="1" t="s">
        <v>48</v>
      </c>
      <c r="J252" s="1" t="s">
        <v>24</v>
      </c>
      <c r="K252" s="1" t="s">
        <v>34</v>
      </c>
      <c r="L252" s="1"/>
      <c r="M252" s="1"/>
      <c r="N252" s="1"/>
      <c r="O252" s="1"/>
      <c r="P252" s="1"/>
      <c r="Q252" s="1"/>
      <c r="R252" s="1"/>
    </row>
    <row r="253" spans="1:18" x14ac:dyDescent="0.45">
      <c r="A253" s="1" t="s">
        <v>170</v>
      </c>
      <c r="B253" s="1" t="s">
        <v>22</v>
      </c>
      <c r="C253" s="1" t="s">
        <v>1316</v>
      </c>
      <c r="D253" s="1" t="s">
        <v>62</v>
      </c>
      <c r="E253" s="1" t="s">
        <v>60</v>
      </c>
      <c r="F253" s="1" t="s">
        <v>55</v>
      </c>
      <c r="G253" s="1" t="s">
        <v>38</v>
      </c>
      <c r="H253" s="1" t="s">
        <v>65</v>
      </c>
      <c r="I253" s="1" t="s">
        <v>48</v>
      </c>
      <c r="J253" s="1" t="s">
        <v>24</v>
      </c>
      <c r="K253" s="1" t="s">
        <v>34</v>
      </c>
      <c r="L253" s="1"/>
      <c r="M253" s="1"/>
      <c r="N253" s="1"/>
      <c r="O253" s="1"/>
      <c r="P253" s="1"/>
      <c r="Q253" s="1"/>
      <c r="R253" s="1"/>
    </row>
    <row r="254" spans="1:18" x14ac:dyDescent="0.45">
      <c r="A254" s="1" t="s">
        <v>302</v>
      </c>
      <c r="B254" s="1" t="s">
        <v>55</v>
      </c>
      <c r="C254" s="1" t="s">
        <v>38</v>
      </c>
      <c r="D254" s="1" t="s">
        <v>27</v>
      </c>
      <c r="E254" s="1" t="s">
        <v>57</v>
      </c>
      <c r="F254" s="1" t="s">
        <v>61</v>
      </c>
      <c r="G254" s="1" t="s">
        <v>47</v>
      </c>
      <c r="H254" s="1" t="s">
        <v>26</v>
      </c>
      <c r="I254" s="1" t="s">
        <v>58</v>
      </c>
      <c r="J254" s="1" t="s">
        <v>39</v>
      </c>
      <c r="K254" s="1" t="s">
        <v>49</v>
      </c>
      <c r="L254" s="1"/>
      <c r="M254" s="1"/>
      <c r="N254" s="1"/>
      <c r="O254" s="1"/>
      <c r="P254" s="1"/>
      <c r="Q254" s="1"/>
      <c r="R254" s="1"/>
    </row>
    <row r="255" spans="1:18" x14ac:dyDescent="0.45">
      <c r="A255" s="1" t="s">
        <v>111</v>
      </c>
      <c r="B255" s="1" t="s">
        <v>54</v>
      </c>
      <c r="C255" s="1" t="s">
        <v>1316</v>
      </c>
      <c r="D255" s="1" t="s">
        <v>34</v>
      </c>
      <c r="E255" s="1" t="s">
        <v>33</v>
      </c>
      <c r="F255" s="1" t="s">
        <v>53</v>
      </c>
      <c r="G255" s="1" t="s">
        <v>58</v>
      </c>
      <c r="H255" s="1" t="s">
        <v>30</v>
      </c>
      <c r="I255" s="1" t="s">
        <v>41</v>
      </c>
      <c r="J255" s="1" t="s">
        <v>22</v>
      </c>
      <c r="K255" s="1" t="s">
        <v>40</v>
      </c>
      <c r="L255" s="1"/>
      <c r="M255" s="1"/>
      <c r="N255" s="1"/>
      <c r="O255" s="1"/>
      <c r="P255" s="1"/>
      <c r="Q255" s="1"/>
      <c r="R255" s="1"/>
    </row>
    <row r="256" spans="1:18" x14ac:dyDescent="0.45">
      <c r="A256" s="1" t="s">
        <v>628</v>
      </c>
      <c r="B256" s="1" t="s">
        <v>61</v>
      </c>
      <c r="C256" s="1" t="s">
        <v>1316</v>
      </c>
      <c r="D256" s="1" t="s">
        <v>40</v>
      </c>
      <c r="E256" s="1" t="s">
        <v>48</v>
      </c>
      <c r="F256" s="1" t="s">
        <v>22</v>
      </c>
      <c r="G256" s="1" t="s">
        <v>65</v>
      </c>
      <c r="H256" s="1" t="s">
        <v>57</v>
      </c>
      <c r="I256" s="1" t="s">
        <v>55</v>
      </c>
      <c r="J256" s="1" t="s">
        <v>26</v>
      </c>
      <c r="K256" s="1" t="s">
        <v>27</v>
      </c>
      <c r="L256" s="1"/>
      <c r="M256" s="1"/>
      <c r="N256" s="1"/>
      <c r="O256" s="1"/>
      <c r="P256" s="1"/>
      <c r="Q256" s="1"/>
      <c r="R256" s="1"/>
    </row>
    <row r="257" spans="1:18" x14ac:dyDescent="0.45">
      <c r="A257" s="1" t="s">
        <v>497</v>
      </c>
      <c r="B257" s="1" t="s">
        <v>32</v>
      </c>
      <c r="C257" s="1" t="s">
        <v>35</v>
      </c>
      <c r="D257" s="1" t="s">
        <v>39</v>
      </c>
      <c r="E257" s="1" t="s">
        <v>65</v>
      </c>
      <c r="F257" s="1" t="s">
        <v>42</v>
      </c>
      <c r="G257" s="1" t="s">
        <v>23</v>
      </c>
      <c r="H257" s="1" t="s">
        <v>22</v>
      </c>
      <c r="I257" s="1" t="s">
        <v>40</v>
      </c>
      <c r="J257" s="1" t="s">
        <v>25</v>
      </c>
      <c r="K257" s="1" t="s">
        <v>55</v>
      </c>
      <c r="L257" s="1"/>
      <c r="M257" s="1"/>
      <c r="N257" s="1"/>
      <c r="O257" s="1"/>
      <c r="P257" s="1"/>
      <c r="Q257" s="1"/>
      <c r="R257" s="1"/>
    </row>
    <row r="258" spans="1:18" x14ac:dyDescent="0.45">
      <c r="A258" s="1" t="s">
        <v>128</v>
      </c>
      <c r="B258" s="1" t="s">
        <v>29</v>
      </c>
      <c r="C258" s="1" t="s">
        <v>48</v>
      </c>
      <c r="D258" s="1" t="s">
        <v>55</v>
      </c>
      <c r="E258" s="1" t="s">
        <v>44</v>
      </c>
      <c r="F258" s="1" t="s">
        <v>36</v>
      </c>
      <c r="G258" s="1" t="s">
        <v>56</v>
      </c>
      <c r="H258" s="1" t="s">
        <v>21</v>
      </c>
      <c r="I258" s="1" t="s">
        <v>45</v>
      </c>
      <c r="J258" s="1" t="s">
        <v>57</v>
      </c>
      <c r="K258" s="1" t="s">
        <v>58</v>
      </c>
      <c r="L258" s="1"/>
      <c r="M258" s="1"/>
      <c r="N258" s="1"/>
      <c r="O258" s="1"/>
      <c r="P258" s="1"/>
      <c r="Q258" s="1"/>
      <c r="R258" s="1"/>
    </row>
    <row r="259" spans="1:18" x14ac:dyDescent="0.45">
      <c r="A259" s="1" t="s">
        <v>585</v>
      </c>
      <c r="B259" s="1" t="s">
        <v>54</v>
      </c>
      <c r="C259" s="1" t="s">
        <v>1316</v>
      </c>
      <c r="D259" s="1" t="s">
        <v>34</v>
      </c>
      <c r="E259" s="1" t="s">
        <v>33</v>
      </c>
      <c r="F259" s="1" t="s">
        <v>53</v>
      </c>
      <c r="G259" s="1" t="s">
        <v>58</v>
      </c>
      <c r="H259" s="1" t="s">
        <v>30</v>
      </c>
      <c r="I259" s="1" t="s">
        <v>41</v>
      </c>
      <c r="J259" s="1" t="s">
        <v>22</v>
      </c>
      <c r="K259" s="1" t="s">
        <v>40</v>
      </c>
      <c r="L259" s="1"/>
      <c r="M259" s="1"/>
      <c r="N259" s="1"/>
      <c r="O259" s="1"/>
      <c r="P259" s="1"/>
      <c r="Q259" s="1"/>
      <c r="R259" s="1"/>
    </row>
    <row r="260" spans="1:18" x14ac:dyDescent="0.45">
      <c r="A260" s="1" t="s">
        <v>632</v>
      </c>
      <c r="B260" s="1" t="s">
        <v>55</v>
      </c>
      <c r="C260" s="1" t="s">
        <v>38</v>
      </c>
      <c r="D260" s="1" t="s">
        <v>27</v>
      </c>
      <c r="E260" s="1" t="s">
        <v>57</v>
      </c>
      <c r="F260" s="1" t="s">
        <v>61</v>
      </c>
      <c r="G260" s="1" t="s">
        <v>47</v>
      </c>
      <c r="H260" s="1" t="s">
        <v>26</v>
      </c>
      <c r="I260" s="1" t="s">
        <v>58</v>
      </c>
      <c r="J260" s="1" t="s">
        <v>39</v>
      </c>
      <c r="K260" s="1" t="s">
        <v>49</v>
      </c>
      <c r="L260" s="1"/>
      <c r="M260" s="1"/>
      <c r="N260" s="1"/>
      <c r="O260" s="1"/>
      <c r="P260" s="1"/>
      <c r="Q260" s="1"/>
      <c r="R260" s="1"/>
    </row>
    <row r="261" spans="1:18" x14ac:dyDescent="0.45">
      <c r="A261" s="1" t="s">
        <v>652</v>
      </c>
      <c r="B261" s="1" t="s">
        <v>42</v>
      </c>
      <c r="C261" s="1" t="s">
        <v>49</v>
      </c>
      <c r="D261" s="1" t="s">
        <v>26</v>
      </c>
      <c r="E261" s="1" t="s">
        <v>33</v>
      </c>
      <c r="F261" s="1" t="s">
        <v>28</v>
      </c>
      <c r="G261" s="1" t="s">
        <v>24</v>
      </c>
      <c r="H261" s="1" t="s">
        <v>53</v>
      </c>
      <c r="I261" s="1" t="s">
        <v>29</v>
      </c>
      <c r="J261" s="1" t="s">
        <v>32</v>
      </c>
      <c r="K261" s="1" t="s">
        <v>1259</v>
      </c>
      <c r="L261" s="1"/>
      <c r="M261" s="1"/>
      <c r="N261" s="1"/>
      <c r="O261" s="1"/>
      <c r="P261" s="1"/>
      <c r="Q261" s="1"/>
      <c r="R261" s="1"/>
    </row>
    <row r="262" spans="1:18" x14ac:dyDescent="0.45">
      <c r="A262" s="1" t="s">
        <v>155</v>
      </c>
      <c r="B262" s="1" t="s">
        <v>22</v>
      </c>
      <c r="C262" s="1" t="s">
        <v>1316</v>
      </c>
      <c r="D262" s="1" t="s">
        <v>62</v>
      </c>
      <c r="E262" s="1" t="s">
        <v>60</v>
      </c>
      <c r="F262" s="1" t="s">
        <v>55</v>
      </c>
      <c r="G262" s="1" t="s">
        <v>38</v>
      </c>
      <c r="H262" s="1" t="s">
        <v>65</v>
      </c>
      <c r="I262" s="1" t="s">
        <v>48</v>
      </c>
      <c r="J262" s="1" t="s">
        <v>24</v>
      </c>
      <c r="K262" s="1" t="s">
        <v>34</v>
      </c>
      <c r="L262" s="1"/>
      <c r="M262" s="1"/>
      <c r="N262" s="1"/>
      <c r="O262" s="1"/>
      <c r="P262" s="1"/>
      <c r="Q262" s="1"/>
      <c r="R262" s="1"/>
    </row>
    <row r="263" spans="1:18" x14ac:dyDescent="0.45">
      <c r="A263" s="1" t="s">
        <v>314</v>
      </c>
      <c r="B263" s="1" t="s">
        <v>62</v>
      </c>
      <c r="C263" s="1" t="s">
        <v>1316</v>
      </c>
      <c r="D263" s="1" t="s">
        <v>25</v>
      </c>
      <c r="E263" s="1" t="s">
        <v>56</v>
      </c>
      <c r="F263" s="1" t="s">
        <v>45</v>
      </c>
      <c r="G263" s="1" t="s">
        <v>21</v>
      </c>
      <c r="H263" s="1" t="s">
        <v>61</v>
      </c>
      <c r="I263" s="1" t="s">
        <v>36</v>
      </c>
      <c r="J263" s="1" t="s">
        <v>50</v>
      </c>
      <c r="K263" s="1" t="s">
        <v>53</v>
      </c>
      <c r="L263" s="1"/>
      <c r="M263" s="1"/>
      <c r="N263" s="1"/>
      <c r="O263" s="1"/>
      <c r="P263" s="1"/>
      <c r="Q263" s="1"/>
      <c r="R263" s="1"/>
    </row>
    <row r="264" spans="1:18" x14ac:dyDescent="0.45">
      <c r="A264" s="1" t="s">
        <v>636</v>
      </c>
      <c r="B264" s="1" t="s">
        <v>39</v>
      </c>
      <c r="C264" s="1" t="s">
        <v>58</v>
      </c>
      <c r="D264" s="1" t="s">
        <v>53</v>
      </c>
      <c r="E264" s="1" t="s">
        <v>24</v>
      </c>
      <c r="F264" s="1" t="s">
        <v>29</v>
      </c>
      <c r="G264" s="1" t="s">
        <v>26</v>
      </c>
      <c r="H264" s="1" t="s">
        <v>31</v>
      </c>
      <c r="I264" s="1" t="s">
        <v>62</v>
      </c>
      <c r="J264" s="1" t="s">
        <v>65</v>
      </c>
      <c r="K264" s="1" t="s">
        <v>54</v>
      </c>
      <c r="L264" s="1"/>
      <c r="M264" s="1"/>
      <c r="N264" s="1"/>
      <c r="O264" s="1"/>
      <c r="P264" s="1"/>
      <c r="Q264" s="1"/>
      <c r="R264" s="1"/>
    </row>
    <row r="265" spans="1:18" x14ac:dyDescent="0.45">
      <c r="A265" s="1" t="s">
        <v>164</v>
      </c>
      <c r="B265" s="1" t="s">
        <v>22</v>
      </c>
      <c r="C265" s="1" t="s">
        <v>1316</v>
      </c>
      <c r="D265" s="1" t="s">
        <v>62</v>
      </c>
      <c r="E265" s="1" t="s">
        <v>60</v>
      </c>
      <c r="F265" s="1" t="s">
        <v>55</v>
      </c>
      <c r="G265" s="1" t="s">
        <v>38</v>
      </c>
      <c r="H265" s="1" t="s">
        <v>65</v>
      </c>
      <c r="I265" s="1" t="s">
        <v>48</v>
      </c>
      <c r="J265" s="1" t="s">
        <v>24</v>
      </c>
      <c r="K265" s="1" t="s">
        <v>34</v>
      </c>
      <c r="L265" s="1"/>
      <c r="M265" s="1"/>
      <c r="N265" s="1"/>
      <c r="O265" s="1"/>
      <c r="P265" s="1"/>
      <c r="Q265" s="1"/>
      <c r="R265" s="1"/>
    </row>
    <row r="266" spans="1:18" x14ac:dyDescent="0.45">
      <c r="A266" s="1" t="s">
        <v>157</v>
      </c>
      <c r="B266" s="1" t="s">
        <v>41</v>
      </c>
      <c r="C266" s="1" t="s">
        <v>51</v>
      </c>
      <c r="D266" s="1" t="s">
        <v>31</v>
      </c>
      <c r="E266" s="1" t="s">
        <v>38</v>
      </c>
      <c r="F266" s="1" t="s">
        <v>60</v>
      </c>
      <c r="G266" s="1" t="s">
        <v>54</v>
      </c>
      <c r="H266" s="1" t="s">
        <v>44</v>
      </c>
      <c r="I266" s="1" t="s">
        <v>49</v>
      </c>
      <c r="J266" s="1" t="s">
        <v>42</v>
      </c>
      <c r="K266" s="1" t="s">
        <v>56</v>
      </c>
      <c r="L266" s="1"/>
      <c r="M266" s="1"/>
      <c r="N266" s="1"/>
      <c r="O266" s="1"/>
      <c r="P266" s="1"/>
      <c r="Q266" s="1"/>
      <c r="R266" s="1"/>
    </row>
    <row r="267" spans="1:18" x14ac:dyDescent="0.45">
      <c r="A267" s="1" t="s">
        <v>525</v>
      </c>
      <c r="B267" s="1" t="s">
        <v>34</v>
      </c>
      <c r="C267" s="1" t="s">
        <v>1316</v>
      </c>
      <c r="D267" s="1" t="s">
        <v>22</v>
      </c>
      <c r="E267" s="1" t="s">
        <v>58</v>
      </c>
      <c r="F267" s="1" t="s">
        <v>30</v>
      </c>
      <c r="G267" s="1" t="s">
        <v>27</v>
      </c>
      <c r="H267" s="1" t="s">
        <v>35</v>
      </c>
      <c r="I267" s="1" t="s">
        <v>32</v>
      </c>
      <c r="J267" s="1" t="s">
        <v>20</v>
      </c>
      <c r="K267" s="1" t="s">
        <v>47</v>
      </c>
      <c r="L267" s="1"/>
      <c r="M267" s="1"/>
      <c r="N267" s="1"/>
      <c r="O267" s="1"/>
      <c r="P267" s="1"/>
      <c r="Q267" s="1"/>
      <c r="R267" s="1"/>
    </row>
    <row r="268" spans="1:18" x14ac:dyDescent="0.45">
      <c r="A268" s="1" t="s">
        <v>407</v>
      </c>
      <c r="B268" s="1" t="s">
        <v>34</v>
      </c>
      <c r="C268" s="1" t="s">
        <v>1316</v>
      </c>
      <c r="D268" s="1" t="s">
        <v>22</v>
      </c>
      <c r="E268" s="1" t="s">
        <v>58</v>
      </c>
      <c r="F268" s="1" t="s">
        <v>30</v>
      </c>
      <c r="G268" s="1" t="s">
        <v>27</v>
      </c>
      <c r="H268" s="1" t="s">
        <v>35</v>
      </c>
      <c r="I268" s="1" t="s">
        <v>32</v>
      </c>
      <c r="J268" s="1" t="s">
        <v>20</v>
      </c>
      <c r="K268" s="1" t="s">
        <v>47</v>
      </c>
      <c r="L268" s="1"/>
      <c r="M268" s="1"/>
      <c r="N268" s="1"/>
      <c r="O268" s="1"/>
      <c r="P268" s="1"/>
      <c r="Q268" s="1"/>
      <c r="R268" s="1"/>
    </row>
    <row r="269" spans="1:18" x14ac:dyDescent="0.45">
      <c r="A269" s="1" t="s">
        <v>352</v>
      </c>
      <c r="B269" s="1" t="s">
        <v>32</v>
      </c>
      <c r="C269" s="1" t="s">
        <v>35</v>
      </c>
      <c r="D269" s="1" t="s">
        <v>39</v>
      </c>
      <c r="E269" s="1" t="s">
        <v>65</v>
      </c>
      <c r="F269" s="1" t="s">
        <v>42</v>
      </c>
      <c r="G269" s="1" t="s">
        <v>23</v>
      </c>
      <c r="H269" s="1" t="s">
        <v>22</v>
      </c>
      <c r="I269" s="1" t="s">
        <v>40</v>
      </c>
      <c r="J269" s="1" t="s">
        <v>25</v>
      </c>
      <c r="K269" s="1" t="s">
        <v>55</v>
      </c>
      <c r="L269" s="1"/>
      <c r="M269" s="1"/>
      <c r="N269" s="1"/>
      <c r="O269" s="1"/>
      <c r="P269" s="1"/>
      <c r="Q269" s="1"/>
      <c r="R269" s="1"/>
    </row>
    <row r="270" spans="1:18" x14ac:dyDescent="0.45">
      <c r="A270" s="1" t="s">
        <v>453</v>
      </c>
      <c r="B270" s="1" t="s">
        <v>42</v>
      </c>
      <c r="C270" s="1" t="s">
        <v>49</v>
      </c>
      <c r="D270" s="1" t="s">
        <v>26</v>
      </c>
      <c r="E270" s="1" t="s">
        <v>33</v>
      </c>
      <c r="F270" s="1" t="s">
        <v>28</v>
      </c>
      <c r="G270" s="1" t="s">
        <v>24</v>
      </c>
      <c r="H270" s="1" t="s">
        <v>53</v>
      </c>
      <c r="I270" s="1" t="s">
        <v>29</v>
      </c>
      <c r="J270" s="1" t="s">
        <v>32</v>
      </c>
      <c r="K270" s="1" t="s">
        <v>1259</v>
      </c>
      <c r="L270" s="1"/>
      <c r="M270" s="1"/>
      <c r="N270" s="1"/>
      <c r="O270" s="1"/>
      <c r="P270" s="1"/>
      <c r="Q270" s="1"/>
      <c r="R270" s="1"/>
    </row>
    <row r="271" spans="1:18" x14ac:dyDescent="0.45">
      <c r="A271" s="1" t="s">
        <v>245</v>
      </c>
      <c r="B271" s="1" t="s">
        <v>54</v>
      </c>
      <c r="C271" s="1" t="s">
        <v>1316</v>
      </c>
      <c r="D271" s="1" t="s">
        <v>34</v>
      </c>
      <c r="E271" s="1" t="s">
        <v>33</v>
      </c>
      <c r="F271" s="1" t="s">
        <v>53</v>
      </c>
      <c r="G271" s="1" t="s">
        <v>58</v>
      </c>
      <c r="H271" s="1" t="s">
        <v>30</v>
      </c>
      <c r="I271" s="1" t="s">
        <v>41</v>
      </c>
      <c r="J271" s="1" t="s">
        <v>22</v>
      </c>
      <c r="K271" s="1" t="s">
        <v>40</v>
      </c>
      <c r="L271" s="1"/>
      <c r="M271" s="1"/>
      <c r="N271" s="1"/>
      <c r="O271" s="1"/>
      <c r="P271" s="1"/>
      <c r="Q271" s="1"/>
      <c r="R271" s="1"/>
    </row>
    <row r="272" spans="1:18" x14ac:dyDescent="0.45">
      <c r="A272" s="1" t="s">
        <v>102</v>
      </c>
      <c r="B272" s="1" t="s">
        <v>61</v>
      </c>
      <c r="C272" s="1" t="s">
        <v>1316</v>
      </c>
      <c r="D272" s="1" t="s">
        <v>40</v>
      </c>
      <c r="E272" s="1" t="s">
        <v>48</v>
      </c>
      <c r="F272" s="1" t="s">
        <v>22</v>
      </c>
      <c r="G272" s="1" t="s">
        <v>65</v>
      </c>
      <c r="H272" s="1" t="s">
        <v>57</v>
      </c>
      <c r="I272" s="1" t="s">
        <v>55</v>
      </c>
      <c r="J272" s="1" t="s">
        <v>26</v>
      </c>
      <c r="K272" s="1" t="s">
        <v>27</v>
      </c>
      <c r="L272" s="1"/>
      <c r="M272" s="1"/>
      <c r="N272" s="1"/>
      <c r="O272" s="1"/>
      <c r="P272" s="1"/>
      <c r="Q272" s="1"/>
      <c r="R272" s="1"/>
    </row>
    <row r="273" spans="1:18" x14ac:dyDescent="0.45">
      <c r="A273" s="1" t="s">
        <v>177</v>
      </c>
      <c r="B273" s="1" t="s">
        <v>62</v>
      </c>
      <c r="C273" s="1" t="s">
        <v>1316</v>
      </c>
      <c r="D273" s="1" t="s">
        <v>25</v>
      </c>
      <c r="E273" s="1" t="s">
        <v>56</v>
      </c>
      <c r="F273" s="1" t="s">
        <v>45</v>
      </c>
      <c r="G273" s="1" t="s">
        <v>21</v>
      </c>
      <c r="H273" s="1" t="s">
        <v>61</v>
      </c>
      <c r="I273" s="1" t="s">
        <v>36</v>
      </c>
      <c r="J273" s="1" t="s">
        <v>50</v>
      </c>
      <c r="K273" s="1" t="s">
        <v>53</v>
      </c>
      <c r="L273" s="1"/>
      <c r="M273" s="1"/>
      <c r="N273" s="1"/>
      <c r="O273" s="1"/>
      <c r="P273" s="1"/>
      <c r="Q273" s="1"/>
      <c r="R273" s="1"/>
    </row>
    <row r="274" spans="1:18" x14ac:dyDescent="0.45">
      <c r="A274" s="1" t="s">
        <v>151</v>
      </c>
      <c r="B274" s="1" t="s">
        <v>62</v>
      </c>
      <c r="C274" s="1" t="s">
        <v>1316</v>
      </c>
      <c r="D274" s="1" t="s">
        <v>25</v>
      </c>
      <c r="E274" s="1" t="s">
        <v>56</v>
      </c>
      <c r="F274" s="1" t="s">
        <v>45</v>
      </c>
      <c r="G274" s="1" t="s">
        <v>21</v>
      </c>
      <c r="H274" s="1" t="s">
        <v>61</v>
      </c>
      <c r="I274" s="1" t="s">
        <v>36</v>
      </c>
      <c r="J274" s="1" t="s">
        <v>50</v>
      </c>
      <c r="K274" s="1" t="s">
        <v>53</v>
      </c>
      <c r="L274" s="1"/>
      <c r="M274" s="1"/>
      <c r="N274" s="1"/>
      <c r="O274" s="1"/>
      <c r="P274" s="1"/>
      <c r="Q274" s="1"/>
      <c r="R274" s="1"/>
    </row>
    <row r="275" spans="1:18" x14ac:dyDescent="0.45">
      <c r="A275" s="1" t="s">
        <v>179</v>
      </c>
      <c r="B275" s="1" t="s">
        <v>62</v>
      </c>
      <c r="C275" s="1" t="s">
        <v>1316</v>
      </c>
      <c r="D275" s="1" t="s">
        <v>25</v>
      </c>
      <c r="E275" s="1" t="s">
        <v>56</v>
      </c>
      <c r="F275" s="1" t="s">
        <v>45</v>
      </c>
      <c r="G275" s="1" t="s">
        <v>21</v>
      </c>
      <c r="H275" s="1" t="s">
        <v>61</v>
      </c>
      <c r="I275" s="1" t="s">
        <v>36</v>
      </c>
      <c r="J275" s="1" t="s">
        <v>50</v>
      </c>
      <c r="K275" s="1" t="s">
        <v>53</v>
      </c>
      <c r="L275" s="1"/>
      <c r="M275" s="1"/>
      <c r="N275" s="1"/>
      <c r="O275" s="1"/>
      <c r="P275" s="1"/>
      <c r="Q275" s="1"/>
      <c r="R275" s="1"/>
    </row>
    <row r="276" spans="1:18" x14ac:dyDescent="0.45">
      <c r="A276" s="1" t="s">
        <v>653</v>
      </c>
      <c r="B276" s="1" t="s">
        <v>29</v>
      </c>
      <c r="C276" s="1" t="s">
        <v>48</v>
      </c>
      <c r="D276" s="1" t="s">
        <v>55</v>
      </c>
      <c r="E276" s="1" t="s">
        <v>44</v>
      </c>
      <c r="F276" s="1" t="s">
        <v>36</v>
      </c>
      <c r="G276" s="1" t="s">
        <v>56</v>
      </c>
      <c r="H276" s="1" t="s">
        <v>21</v>
      </c>
      <c r="I276" s="1" t="s">
        <v>45</v>
      </c>
      <c r="J276" s="1" t="s">
        <v>57</v>
      </c>
      <c r="K276" s="1" t="s">
        <v>58</v>
      </c>
      <c r="L276" s="1"/>
      <c r="M276" s="1"/>
      <c r="N276" s="1"/>
      <c r="O276" s="1"/>
      <c r="P276" s="1"/>
      <c r="Q276" s="1"/>
      <c r="R276" s="1"/>
    </row>
    <row r="277" spans="1:18" x14ac:dyDescent="0.45">
      <c r="A277" s="1" t="s">
        <v>277</v>
      </c>
      <c r="B277" s="1" t="s">
        <v>45</v>
      </c>
      <c r="C277" s="1" t="s">
        <v>57</v>
      </c>
      <c r="D277" s="1" t="s">
        <v>61</v>
      </c>
      <c r="E277" s="1" t="s">
        <v>21</v>
      </c>
      <c r="F277" s="1" t="s">
        <v>24</v>
      </c>
      <c r="G277" s="1" t="s">
        <v>62</v>
      </c>
      <c r="H277" s="1" t="s">
        <v>51</v>
      </c>
      <c r="I277" s="1" t="s">
        <v>56</v>
      </c>
      <c r="J277" s="1" t="s">
        <v>30</v>
      </c>
      <c r="K277" s="1" t="s">
        <v>23</v>
      </c>
      <c r="L277" s="1"/>
      <c r="M277" s="1"/>
      <c r="N277" s="1"/>
      <c r="O277" s="1"/>
      <c r="P277" s="1"/>
      <c r="Q277" s="1"/>
      <c r="R277" s="1"/>
    </row>
    <row r="278" spans="1:18" x14ac:dyDescent="0.45">
      <c r="A278" s="1" t="s">
        <v>571</v>
      </c>
      <c r="B278" s="1" t="s">
        <v>34</v>
      </c>
      <c r="C278" s="1" t="s">
        <v>1316</v>
      </c>
      <c r="D278" s="1" t="s">
        <v>22</v>
      </c>
      <c r="E278" s="1" t="s">
        <v>58</v>
      </c>
      <c r="F278" s="1" t="s">
        <v>30</v>
      </c>
      <c r="G278" s="1" t="s">
        <v>27</v>
      </c>
      <c r="H278" s="1" t="s">
        <v>35</v>
      </c>
      <c r="I278" s="1" t="s">
        <v>32</v>
      </c>
      <c r="J278" s="1" t="s">
        <v>20</v>
      </c>
      <c r="K278" s="1" t="s">
        <v>47</v>
      </c>
      <c r="L278" s="1"/>
      <c r="M278" s="1"/>
      <c r="N278" s="1"/>
      <c r="O278" s="1"/>
      <c r="P278" s="1"/>
      <c r="Q278" s="1"/>
      <c r="R278" s="1"/>
    </row>
    <row r="279" spans="1:18" x14ac:dyDescent="0.45">
      <c r="A279" s="1" t="s">
        <v>387</v>
      </c>
      <c r="B279" s="1" t="s">
        <v>36</v>
      </c>
      <c r="C279" s="1" t="s">
        <v>50</v>
      </c>
      <c r="D279" s="1" t="s">
        <v>47</v>
      </c>
      <c r="E279" s="1" t="s">
        <v>35</v>
      </c>
      <c r="F279" s="1" t="s">
        <v>40</v>
      </c>
      <c r="G279" s="1" t="s">
        <v>51</v>
      </c>
      <c r="H279" s="1" t="s">
        <v>20</v>
      </c>
      <c r="I279" s="1" t="s">
        <v>28</v>
      </c>
      <c r="J279" s="1" t="s">
        <v>60</v>
      </c>
      <c r="K279" s="1" t="s">
        <v>48</v>
      </c>
      <c r="L279" s="1"/>
      <c r="M279" s="1"/>
      <c r="N279" s="1"/>
      <c r="O279" s="1"/>
      <c r="P279" s="1"/>
      <c r="Q279" s="1"/>
      <c r="R279" s="1"/>
    </row>
    <row r="280" spans="1:18" x14ac:dyDescent="0.45">
      <c r="A280" s="1" t="s">
        <v>524</v>
      </c>
      <c r="B280" s="1" t="s">
        <v>34</v>
      </c>
      <c r="C280" s="1" t="s">
        <v>1316</v>
      </c>
      <c r="D280" s="1" t="s">
        <v>22</v>
      </c>
      <c r="E280" s="1" t="s">
        <v>58</v>
      </c>
      <c r="F280" s="1" t="s">
        <v>30</v>
      </c>
      <c r="G280" s="1" t="s">
        <v>27</v>
      </c>
      <c r="H280" s="1" t="s">
        <v>35</v>
      </c>
      <c r="I280" s="1" t="s">
        <v>32</v>
      </c>
      <c r="J280" s="1" t="s">
        <v>20</v>
      </c>
      <c r="K280" s="1" t="s">
        <v>47</v>
      </c>
      <c r="L280" s="1"/>
      <c r="M280" s="1"/>
      <c r="N280" s="1"/>
      <c r="O280" s="1"/>
      <c r="P280" s="1"/>
      <c r="Q280" s="1"/>
      <c r="R280" s="1"/>
    </row>
    <row r="281" spans="1:18" x14ac:dyDescent="0.45">
      <c r="A281" s="1" t="s">
        <v>281</v>
      </c>
      <c r="B281" s="1" t="s">
        <v>23</v>
      </c>
      <c r="C281" s="1" t="s">
        <v>21</v>
      </c>
      <c r="D281" s="1" t="s">
        <v>45</v>
      </c>
      <c r="E281" s="1" t="s">
        <v>51</v>
      </c>
      <c r="F281" s="1" t="s">
        <v>20</v>
      </c>
      <c r="G281" s="1" t="s">
        <v>48</v>
      </c>
      <c r="H281" s="1" t="s">
        <v>29</v>
      </c>
      <c r="I281" s="1" t="s">
        <v>47</v>
      </c>
      <c r="J281" s="1" t="s">
        <v>61</v>
      </c>
      <c r="K281" s="1" t="s">
        <v>62</v>
      </c>
      <c r="L281" s="1"/>
      <c r="M281" s="1"/>
      <c r="N281" s="1"/>
      <c r="O281" s="1"/>
      <c r="P281" s="1"/>
      <c r="Q281" s="1"/>
      <c r="R281" s="1"/>
    </row>
    <row r="282" spans="1:18" x14ac:dyDescent="0.45">
      <c r="A282" s="1" t="s">
        <v>356</v>
      </c>
      <c r="B282" s="1" t="s">
        <v>45</v>
      </c>
      <c r="C282" s="1" t="s">
        <v>57</v>
      </c>
      <c r="D282" s="1" t="s">
        <v>61</v>
      </c>
      <c r="E282" s="1" t="s">
        <v>21</v>
      </c>
      <c r="F282" s="1" t="s">
        <v>24</v>
      </c>
      <c r="G282" s="1" t="s">
        <v>62</v>
      </c>
      <c r="H282" s="1" t="s">
        <v>51</v>
      </c>
      <c r="I282" s="1" t="s">
        <v>56</v>
      </c>
      <c r="J282" s="1" t="s">
        <v>30</v>
      </c>
      <c r="K282" s="1" t="s">
        <v>23</v>
      </c>
      <c r="L282" s="1"/>
      <c r="M282" s="1"/>
      <c r="N282" s="1"/>
      <c r="O282" s="1"/>
      <c r="P282" s="1"/>
      <c r="Q282" s="1"/>
      <c r="R282" s="1"/>
    </row>
    <row r="283" spans="1:18" x14ac:dyDescent="0.45">
      <c r="A283" s="1" t="s">
        <v>361</v>
      </c>
      <c r="B283" s="1" t="s">
        <v>29</v>
      </c>
      <c r="C283" s="1" t="s">
        <v>48</v>
      </c>
      <c r="D283" s="1" t="s">
        <v>55</v>
      </c>
      <c r="E283" s="1" t="s">
        <v>44</v>
      </c>
      <c r="F283" s="1" t="s">
        <v>36</v>
      </c>
      <c r="G283" s="1" t="s">
        <v>56</v>
      </c>
      <c r="H283" s="1" t="s">
        <v>21</v>
      </c>
      <c r="I283" s="1" t="s">
        <v>45</v>
      </c>
      <c r="J283" s="1" t="s">
        <v>57</v>
      </c>
      <c r="K283" s="1" t="s">
        <v>58</v>
      </c>
      <c r="L283" s="1"/>
      <c r="M283" s="1"/>
      <c r="N283" s="1"/>
      <c r="O283" s="1"/>
      <c r="P283" s="1"/>
      <c r="Q283" s="1"/>
      <c r="R283" s="1"/>
    </row>
    <row r="284" spans="1:18" x14ac:dyDescent="0.45">
      <c r="A284" s="1" t="s">
        <v>168</v>
      </c>
      <c r="B284" s="1" t="s">
        <v>23</v>
      </c>
      <c r="C284" s="1" t="s">
        <v>21</v>
      </c>
      <c r="D284" s="1" t="s">
        <v>45</v>
      </c>
      <c r="E284" s="1" t="s">
        <v>51</v>
      </c>
      <c r="F284" s="1" t="s">
        <v>20</v>
      </c>
      <c r="G284" s="1" t="s">
        <v>48</v>
      </c>
      <c r="H284" s="1" t="s">
        <v>29</v>
      </c>
      <c r="I284" s="1" t="s">
        <v>47</v>
      </c>
      <c r="J284" s="1" t="s">
        <v>61</v>
      </c>
      <c r="K284" s="1" t="s">
        <v>62</v>
      </c>
      <c r="L284" s="1"/>
      <c r="M284" s="1"/>
      <c r="N284" s="1"/>
      <c r="O284" s="1"/>
      <c r="P284" s="1"/>
      <c r="Q284" s="1"/>
      <c r="R284" s="1"/>
    </row>
    <row r="285" spans="1:18" x14ac:dyDescent="0.45">
      <c r="A285" s="1" t="s">
        <v>84</v>
      </c>
      <c r="B285" s="1" t="s">
        <v>54</v>
      </c>
      <c r="C285" s="1" t="s">
        <v>1316</v>
      </c>
      <c r="D285" s="1" t="s">
        <v>34</v>
      </c>
      <c r="E285" s="1" t="s">
        <v>33</v>
      </c>
      <c r="F285" s="1" t="s">
        <v>53</v>
      </c>
      <c r="G285" s="1" t="s">
        <v>58</v>
      </c>
      <c r="H285" s="1" t="s">
        <v>30</v>
      </c>
      <c r="I285" s="1" t="s">
        <v>41</v>
      </c>
      <c r="J285" s="1" t="s">
        <v>22</v>
      </c>
      <c r="K285" s="1" t="s">
        <v>40</v>
      </c>
      <c r="L285" s="1"/>
      <c r="M285" s="1"/>
      <c r="N285" s="1"/>
      <c r="O285" s="1"/>
      <c r="P285" s="1"/>
      <c r="Q285" s="1"/>
      <c r="R285" s="1"/>
    </row>
    <row r="286" spans="1:18" x14ac:dyDescent="0.45">
      <c r="A286" s="1" t="s">
        <v>270</v>
      </c>
      <c r="B286" s="1" t="s">
        <v>49</v>
      </c>
      <c r="C286" s="1" t="s">
        <v>1316</v>
      </c>
      <c r="D286" s="1" t="s">
        <v>23</v>
      </c>
      <c r="E286" s="1" t="s">
        <v>28</v>
      </c>
      <c r="F286" s="1" t="s">
        <v>25</v>
      </c>
      <c r="G286" s="1" t="s">
        <v>50</v>
      </c>
      <c r="H286" s="1" t="s">
        <v>1316</v>
      </c>
      <c r="I286" s="1" t="s">
        <v>27</v>
      </c>
      <c r="J286" s="1" t="s">
        <v>51</v>
      </c>
      <c r="K286" s="1" t="s">
        <v>43</v>
      </c>
      <c r="L286" s="1"/>
      <c r="M286" s="1"/>
      <c r="N286" s="1"/>
      <c r="O286" s="1"/>
      <c r="P286" s="1"/>
      <c r="Q286" s="1"/>
      <c r="R286" s="1"/>
    </row>
    <row r="287" spans="1:18" x14ac:dyDescent="0.45">
      <c r="A287" s="1" t="s">
        <v>144</v>
      </c>
      <c r="B287" s="1" t="s">
        <v>62</v>
      </c>
      <c r="C287" s="1" t="s">
        <v>1316</v>
      </c>
      <c r="D287" s="1" t="s">
        <v>25</v>
      </c>
      <c r="E287" s="1" t="s">
        <v>56</v>
      </c>
      <c r="F287" s="1" t="s">
        <v>45</v>
      </c>
      <c r="G287" s="1" t="s">
        <v>21</v>
      </c>
      <c r="H287" s="1" t="s">
        <v>61</v>
      </c>
      <c r="I287" s="1" t="s">
        <v>36</v>
      </c>
      <c r="J287" s="1" t="s">
        <v>50</v>
      </c>
      <c r="K287" s="1" t="s">
        <v>53</v>
      </c>
      <c r="L287" s="1"/>
      <c r="M287" s="1"/>
      <c r="N287" s="1"/>
      <c r="O287" s="1"/>
      <c r="P287" s="1"/>
      <c r="Q287" s="1"/>
      <c r="R287" s="1"/>
    </row>
    <row r="288" spans="1:18" x14ac:dyDescent="0.45">
      <c r="A288" s="1" t="s">
        <v>141</v>
      </c>
      <c r="B288" s="1" t="s">
        <v>49</v>
      </c>
      <c r="C288" s="1" t="s">
        <v>1316</v>
      </c>
      <c r="D288" s="1" t="s">
        <v>23</v>
      </c>
      <c r="E288" s="1" t="s">
        <v>28</v>
      </c>
      <c r="F288" s="1" t="s">
        <v>25</v>
      </c>
      <c r="G288" s="1" t="s">
        <v>50</v>
      </c>
      <c r="H288" s="1" t="s">
        <v>1316</v>
      </c>
      <c r="I288" s="1" t="s">
        <v>27</v>
      </c>
      <c r="J288" s="1" t="s">
        <v>51</v>
      </c>
      <c r="K288" s="1" t="s">
        <v>43</v>
      </c>
      <c r="L288" s="1"/>
      <c r="M288" s="1"/>
      <c r="N288" s="1"/>
      <c r="O288" s="1"/>
      <c r="P288" s="1"/>
      <c r="Q288" s="1"/>
      <c r="R288" s="1"/>
    </row>
    <row r="289" spans="1:18" x14ac:dyDescent="0.45">
      <c r="A289" s="1" t="s">
        <v>371</v>
      </c>
      <c r="B289" s="1" t="s">
        <v>62</v>
      </c>
      <c r="C289" s="1" t="s">
        <v>1316</v>
      </c>
      <c r="D289" s="1" t="s">
        <v>25</v>
      </c>
      <c r="E289" s="1" t="s">
        <v>56</v>
      </c>
      <c r="F289" s="1" t="s">
        <v>45</v>
      </c>
      <c r="G289" s="1" t="s">
        <v>21</v>
      </c>
      <c r="H289" s="1" t="s">
        <v>61</v>
      </c>
      <c r="I289" s="1" t="s">
        <v>36</v>
      </c>
      <c r="J289" s="1" t="s">
        <v>50</v>
      </c>
      <c r="K289" s="1" t="s">
        <v>53</v>
      </c>
      <c r="L289" s="1"/>
      <c r="M289" s="1"/>
      <c r="N289" s="1"/>
      <c r="O289" s="1"/>
      <c r="P289" s="1"/>
      <c r="Q289" s="1"/>
      <c r="R289" s="1"/>
    </row>
    <row r="290" spans="1:18" x14ac:dyDescent="0.45">
      <c r="A290" s="1" t="s">
        <v>228</v>
      </c>
      <c r="B290" s="1" t="s">
        <v>54</v>
      </c>
      <c r="C290" s="1" t="s">
        <v>1316</v>
      </c>
      <c r="D290" s="1" t="s">
        <v>34</v>
      </c>
      <c r="E290" s="1" t="s">
        <v>33</v>
      </c>
      <c r="F290" s="1" t="s">
        <v>53</v>
      </c>
      <c r="G290" s="1" t="s">
        <v>58</v>
      </c>
      <c r="H290" s="1" t="s">
        <v>30</v>
      </c>
      <c r="I290" s="1" t="s">
        <v>41</v>
      </c>
      <c r="J290" s="1" t="s">
        <v>22</v>
      </c>
      <c r="K290" s="1" t="s">
        <v>40</v>
      </c>
      <c r="L290" s="1"/>
      <c r="M290" s="1"/>
      <c r="N290" s="1"/>
      <c r="O290" s="1"/>
      <c r="P290" s="1"/>
      <c r="Q290" s="1"/>
      <c r="R290" s="1"/>
    </row>
    <row r="291" spans="1:18" x14ac:dyDescent="0.45">
      <c r="A291" s="1" t="s">
        <v>552</v>
      </c>
      <c r="B291" s="1" t="s">
        <v>34</v>
      </c>
      <c r="C291" s="1" t="s">
        <v>1316</v>
      </c>
      <c r="D291" s="1" t="s">
        <v>22</v>
      </c>
      <c r="E291" s="1" t="s">
        <v>58</v>
      </c>
      <c r="F291" s="1" t="s">
        <v>30</v>
      </c>
      <c r="G291" s="1" t="s">
        <v>27</v>
      </c>
      <c r="H291" s="1" t="s">
        <v>35</v>
      </c>
      <c r="I291" s="1" t="s">
        <v>32</v>
      </c>
      <c r="J291" s="1" t="s">
        <v>20</v>
      </c>
      <c r="K291" s="1" t="s">
        <v>47</v>
      </c>
      <c r="L291" s="1"/>
      <c r="M291" s="1"/>
      <c r="N291" s="1"/>
      <c r="O291" s="1"/>
      <c r="P291" s="1"/>
      <c r="Q291" s="1"/>
      <c r="R291" s="1"/>
    </row>
    <row r="292" spans="1:18" x14ac:dyDescent="0.45">
      <c r="A292" s="1" t="s">
        <v>342</v>
      </c>
      <c r="B292" s="1" t="s">
        <v>41</v>
      </c>
      <c r="C292" s="1" t="s">
        <v>51</v>
      </c>
      <c r="D292" s="1" t="s">
        <v>31</v>
      </c>
      <c r="E292" s="1" t="s">
        <v>38</v>
      </c>
      <c r="F292" s="1" t="s">
        <v>60</v>
      </c>
      <c r="G292" s="1" t="s">
        <v>54</v>
      </c>
      <c r="H292" s="1" t="s">
        <v>44</v>
      </c>
      <c r="I292" s="1" t="s">
        <v>49</v>
      </c>
      <c r="J292" s="1" t="s">
        <v>42</v>
      </c>
      <c r="K292" s="1" t="s">
        <v>56</v>
      </c>
      <c r="L292" s="1"/>
      <c r="M292" s="1"/>
      <c r="N292" s="1"/>
      <c r="O292" s="1"/>
      <c r="P292" s="1"/>
      <c r="Q292" s="1"/>
      <c r="R292" s="1"/>
    </row>
    <row r="293" spans="1:18" x14ac:dyDescent="0.45">
      <c r="A293" s="1" t="s">
        <v>490</v>
      </c>
      <c r="B293" s="1" t="s">
        <v>47</v>
      </c>
      <c r="C293" s="1" t="s">
        <v>43</v>
      </c>
      <c r="D293" s="1" t="s">
        <v>54</v>
      </c>
      <c r="E293" s="1" t="s">
        <v>50</v>
      </c>
      <c r="F293" s="1" t="s">
        <v>57</v>
      </c>
      <c r="G293" s="1" t="s">
        <v>49</v>
      </c>
      <c r="H293" s="1" t="s">
        <v>60</v>
      </c>
      <c r="I293" s="1" t="s">
        <v>38</v>
      </c>
      <c r="J293" s="1" t="s">
        <v>31</v>
      </c>
      <c r="K293" s="1" t="s">
        <v>28</v>
      </c>
      <c r="L293" s="1"/>
      <c r="M293" s="1"/>
      <c r="N293" s="1"/>
      <c r="O293" s="1"/>
      <c r="P293" s="1"/>
      <c r="Q293" s="1"/>
      <c r="R293" s="1"/>
    </row>
    <row r="294" spans="1:18" x14ac:dyDescent="0.45">
      <c r="A294" s="1" t="s">
        <v>427</v>
      </c>
      <c r="B294" s="1" t="s">
        <v>55</v>
      </c>
      <c r="C294" s="1" t="s">
        <v>38</v>
      </c>
      <c r="D294" s="1" t="s">
        <v>27</v>
      </c>
      <c r="E294" s="1" t="s">
        <v>57</v>
      </c>
      <c r="F294" s="1" t="s">
        <v>61</v>
      </c>
      <c r="G294" s="1" t="s">
        <v>47</v>
      </c>
      <c r="H294" s="1" t="s">
        <v>26</v>
      </c>
      <c r="I294" s="1" t="s">
        <v>58</v>
      </c>
      <c r="J294" s="1" t="s">
        <v>39</v>
      </c>
      <c r="K294" s="1" t="s">
        <v>49</v>
      </c>
      <c r="L294" s="1"/>
      <c r="M294" s="1"/>
      <c r="N294" s="1"/>
      <c r="O294" s="1"/>
      <c r="P294" s="1"/>
      <c r="Q294" s="1"/>
      <c r="R294" s="1"/>
    </row>
    <row r="295" spans="1:18" x14ac:dyDescent="0.45">
      <c r="A295" s="1" t="s">
        <v>533</v>
      </c>
      <c r="B295" s="1" t="s">
        <v>60</v>
      </c>
      <c r="C295" s="1" t="s">
        <v>36</v>
      </c>
      <c r="D295" s="1" t="s">
        <v>20</v>
      </c>
      <c r="E295" s="1" t="s">
        <v>39</v>
      </c>
      <c r="F295" s="1" t="s">
        <v>43</v>
      </c>
      <c r="G295" s="1" t="s">
        <v>42</v>
      </c>
      <c r="H295" s="1" t="s">
        <v>23</v>
      </c>
      <c r="I295" s="1" t="s">
        <v>21</v>
      </c>
      <c r="J295" s="1" t="s">
        <v>41</v>
      </c>
      <c r="K295" s="1" t="s">
        <v>1259</v>
      </c>
      <c r="L295" s="1"/>
      <c r="M295" s="1"/>
      <c r="N295" s="1"/>
      <c r="O295" s="1"/>
      <c r="P295" s="1"/>
      <c r="Q295" s="1"/>
      <c r="R295" s="1"/>
    </row>
    <row r="296" spans="1:18" x14ac:dyDescent="0.45">
      <c r="A296" s="1" t="s">
        <v>313</v>
      </c>
      <c r="B296" s="1" t="s">
        <v>32</v>
      </c>
      <c r="C296" s="1" t="s">
        <v>35</v>
      </c>
      <c r="D296" s="1" t="s">
        <v>39</v>
      </c>
      <c r="E296" s="1" t="s">
        <v>65</v>
      </c>
      <c r="F296" s="1" t="s">
        <v>42</v>
      </c>
      <c r="G296" s="1" t="s">
        <v>23</v>
      </c>
      <c r="H296" s="1" t="s">
        <v>22</v>
      </c>
      <c r="I296" s="1" t="s">
        <v>40</v>
      </c>
      <c r="J296" s="1" t="s">
        <v>25</v>
      </c>
      <c r="K296" s="1" t="s">
        <v>55</v>
      </c>
      <c r="L296" s="1"/>
      <c r="M296" s="1"/>
      <c r="N296" s="1"/>
      <c r="O296" s="1"/>
      <c r="P296" s="1"/>
      <c r="Q296" s="1"/>
      <c r="R296" s="1"/>
    </row>
    <row r="297" spans="1:18" x14ac:dyDescent="0.45">
      <c r="A297" s="1" t="s">
        <v>100</v>
      </c>
      <c r="B297" s="1" t="s">
        <v>55</v>
      </c>
      <c r="C297" s="1" t="s">
        <v>38</v>
      </c>
      <c r="D297" s="1" t="s">
        <v>27</v>
      </c>
      <c r="E297" s="1" t="s">
        <v>57</v>
      </c>
      <c r="F297" s="1" t="s">
        <v>61</v>
      </c>
      <c r="G297" s="1" t="s">
        <v>47</v>
      </c>
      <c r="H297" s="1" t="s">
        <v>26</v>
      </c>
      <c r="I297" s="1" t="s">
        <v>58</v>
      </c>
      <c r="J297" s="1" t="s">
        <v>39</v>
      </c>
      <c r="K297" s="1" t="s">
        <v>49</v>
      </c>
      <c r="L297" s="1"/>
      <c r="M297" s="1"/>
      <c r="N297" s="1"/>
      <c r="O297" s="1"/>
      <c r="P297" s="1"/>
      <c r="Q297" s="1"/>
      <c r="R297" s="1"/>
    </row>
    <row r="298" spans="1:18" x14ac:dyDescent="0.45">
      <c r="A298" s="1" t="s">
        <v>404</v>
      </c>
      <c r="B298" s="1" t="s">
        <v>61</v>
      </c>
      <c r="C298" s="1" t="s">
        <v>1316</v>
      </c>
      <c r="D298" s="1" t="s">
        <v>40</v>
      </c>
      <c r="E298" s="1" t="s">
        <v>48</v>
      </c>
      <c r="F298" s="1" t="s">
        <v>22</v>
      </c>
      <c r="G298" s="1" t="s">
        <v>65</v>
      </c>
      <c r="H298" s="1" t="s">
        <v>57</v>
      </c>
      <c r="I298" s="1" t="s">
        <v>55</v>
      </c>
      <c r="J298" s="1" t="s">
        <v>26</v>
      </c>
      <c r="K298" s="1" t="s">
        <v>27</v>
      </c>
      <c r="L298" s="1"/>
      <c r="M298" s="1"/>
      <c r="N298" s="1"/>
      <c r="O298" s="1"/>
      <c r="P298" s="1"/>
      <c r="Q298" s="1"/>
      <c r="R298" s="1"/>
    </row>
    <row r="299" spans="1:18" x14ac:dyDescent="0.45">
      <c r="A299" s="1" t="s">
        <v>615</v>
      </c>
      <c r="B299" s="1" t="s">
        <v>41</v>
      </c>
      <c r="C299" s="1" t="s">
        <v>51</v>
      </c>
      <c r="D299" s="1" t="s">
        <v>31</v>
      </c>
      <c r="E299" s="1" t="s">
        <v>38</v>
      </c>
      <c r="F299" s="1" t="s">
        <v>60</v>
      </c>
      <c r="G299" s="1" t="s">
        <v>54</v>
      </c>
      <c r="H299" s="1" t="s">
        <v>44</v>
      </c>
      <c r="I299" s="1" t="s">
        <v>49</v>
      </c>
      <c r="J299" s="1" t="s">
        <v>42</v>
      </c>
      <c r="K299" s="1" t="s">
        <v>56</v>
      </c>
      <c r="L299" s="1"/>
      <c r="M299" s="1"/>
      <c r="N299" s="1"/>
      <c r="O299" s="1"/>
      <c r="P299" s="1"/>
      <c r="Q299" s="1"/>
      <c r="R299" s="1"/>
    </row>
    <row r="300" spans="1:18" x14ac:dyDescent="0.45">
      <c r="A300" s="1" t="s">
        <v>216</v>
      </c>
      <c r="B300" s="1" t="s">
        <v>45</v>
      </c>
      <c r="C300" s="1" t="s">
        <v>57</v>
      </c>
      <c r="D300" s="1" t="s">
        <v>61</v>
      </c>
      <c r="E300" s="1" t="s">
        <v>21</v>
      </c>
      <c r="F300" s="1" t="s">
        <v>24</v>
      </c>
      <c r="G300" s="1" t="s">
        <v>62</v>
      </c>
      <c r="H300" s="1" t="s">
        <v>51</v>
      </c>
      <c r="I300" s="1" t="s">
        <v>56</v>
      </c>
      <c r="J300" s="1" t="s">
        <v>30</v>
      </c>
      <c r="K300" s="1" t="s">
        <v>23</v>
      </c>
      <c r="L300" s="1"/>
      <c r="M300" s="1"/>
      <c r="N300" s="1"/>
      <c r="O300" s="1"/>
      <c r="P300" s="1"/>
      <c r="Q300" s="1"/>
      <c r="R300" s="1"/>
    </row>
    <row r="301" spans="1:18" x14ac:dyDescent="0.45">
      <c r="A301" s="1" t="s">
        <v>437</v>
      </c>
      <c r="B301" s="1" t="s">
        <v>45</v>
      </c>
      <c r="C301" s="1" t="s">
        <v>57</v>
      </c>
      <c r="D301" s="1" t="s">
        <v>61</v>
      </c>
      <c r="E301" s="1" t="s">
        <v>21</v>
      </c>
      <c r="F301" s="1" t="s">
        <v>24</v>
      </c>
      <c r="G301" s="1" t="s">
        <v>62</v>
      </c>
      <c r="H301" s="1" t="s">
        <v>51</v>
      </c>
      <c r="I301" s="1" t="s">
        <v>56</v>
      </c>
      <c r="J301" s="1" t="s">
        <v>30</v>
      </c>
      <c r="K301" s="1" t="s">
        <v>23</v>
      </c>
      <c r="L301" s="1"/>
      <c r="M301" s="1"/>
      <c r="N301" s="1"/>
      <c r="O301" s="1"/>
      <c r="P301" s="1"/>
      <c r="Q301" s="1"/>
      <c r="R301" s="1"/>
    </row>
    <row r="302" spans="1:18" x14ac:dyDescent="0.45">
      <c r="A302" s="1" t="s">
        <v>580</v>
      </c>
      <c r="B302" s="1" t="s">
        <v>60</v>
      </c>
      <c r="C302" s="1" t="s">
        <v>36</v>
      </c>
      <c r="D302" s="1" t="s">
        <v>20</v>
      </c>
      <c r="E302" s="1" t="s">
        <v>39</v>
      </c>
      <c r="F302" s="1" t="s">
        <v>43</v>
      </c>
      <c r="G302" s="1" t="s">
        <v>42</v>
      </c>
      <c r="H302" s="1" t="s">
        <v>23</v>
      </c>
      <c r="I302" s="1" t="s">
        <v>21</v>
      </c>
      <c r="J302" s="1" t="s">
        <v>41</v>
      </c>
      <c r="K302" s="1" t="s">
        <v>1259</v>
      </c>
      <c r="L302" s="1"/>
      <c r="M302" s="1"/>
      <c r="N302" s="1"/>
      <c r="O302" s="1"/>
      <c r="P302" s="1"/>
      <c r="Q302" s="1"/>
      <c r="R302" s="1"/>
    </row>
    <row r="303" spans="1:18" x14ac:dyDescent="0.45">
      <c r="A303" s="1" t="s">
        <v>204</v>
      </c>
      <c r="B303" s="1" t="s">
        <v>36</v>
      </c>
      <c r="C303" s="1" t="s">
        <v>50</v>
      </c>
      <c r="D303" s="1" t="s">
        <v>47</v>
      </c>
      <c r="E303" s="1" t="s">
        <v>35</v>
      </c>
      <c r="F303" s="1" t="s">
        <v>40</v>
      </c>
      <c r="G303" s="1" t="s">
        <v>51</v>
      </c>
      <c r="H303" s="1" t="s">
        <v>20</v>
      </c>
      <c r="I303" s="1" t="s">
        <v>28</v>
      </c>
      <c r="J303" s="1" t="s">
        <v>60</v>
      </c>
      <c r="K303" s="1" t="s">
        <v>48</v>
      </c>
      <c r="L303" s="1"/>
      <c r="M303" s="1"/>
      <c r="N303" s="1"/>
      <c r="O303" s="1"/>
      <c r="P303" s="1"/>
      <c r="Q303" s="1"/>
      <c r="R303" s="1"/>
    </row>
    <row r="304" spans="1:18" x14ac:dyDescent="0.45">
      <c r="A304" s="1" t="s">
        <v>320</v>
      </c>
      <c r="B304" s="1" t="s">
        <v>23</v>
      </c>
      <c r="C304" s="1" t="s">
        <v>21</v>
      </c>
      <c r="D304" s="1" t="s">
        <v>45</v>
      </c>
      <c r="E304" s="1" t="s">
        <v>51</v>
      </c>
      <c r="F304" s="1" t="s">
        <v>20</v>
      </c>
      <c r="G304" s="1" t="s">
        <v>48</v>
      </c>
      <c r="H304" s="1" t="s">
        <v>29</v>
      </c>
      <c r="I304" s="1" t="s">
        <v>47</v>
      </c>
      <c r="J304" s="1" t="s">
        <v>61</v>
      </c>
      <c r="K304" s="1" t="s">
        <v>62</v>
      </c>
      <c r="L304" s="1"/>
      <c r="M304" s="1"/>
      <c r="N304" s="1"/>
      <c r="O304" s="1"/>
      <c r="P304" s="1"/>
      <c r="Q304" s="1"/>
      <c r="R304" s="1"/>
    </row>
    <row r="305" spans="1:18" x14ac:dyDescent="0.45">
      <c r="A305" s="1" t="s">
        <v>489</v>
      </c>
      <c r="B305" s="1" t="s">
        <v>47</v>
      </c>
      <c r="C305" s="1" t="s">
        <v>43</v>
      </c>
      <c r="D305" s="1" t="s">
        <v>54</v>
      </c>
      <c r="E305" s="1" t="s">
        <v>50</v>
      </c>
      <c r="F305" s="1" t="s">
        <v>57</v>
      </c>
      <c r="G305" s="1" t="s">
        <v>49</v>
      </c>
      <c r="H305" s="1" t="s">
        <v>60</v>
      </c>
      <c r="I305" s="1" t="s">
        <v>38</v>
      </c>
      <c r="J305" s="1" t="s">
        <v>31</v>
      </c>
      <c r="K305" s="1" t="s">
        <v>28</v>
      </c>
      <c r="L305" s="1"/>
      <c r="M305" s="1"/>
      <c r="N305" s="1"/>
      <c r="O305" s="1"/>
      <c r="P305" s="1"/>
      <c r="Q305" s="1"/>
      <c r="R305" s="1"/>
    </row>
    <row r="306" spans="1:18" x14ac:dyDescent="0.45">
      <c r="A306" s="1" t="s">
        <v>445</v>
      </c>
      <c r="B306" s="1" t="s">
        <v>36</v>
      </c>
      <c r="C306" s="1" t="s">
        <v>50</v>
      </c>
      <c r="D306" s="1" t="s">
        <v>47</v>
      </c>
      <c r="E306" s="1" t="s">
        <v>35</v>
      </c>
      <c r="F306" s="1" t="s">
        <v>40</v>
      </c>
      <c r="G306" s="1" t="s">
        <v>51</v>
      </c>
      <c r="H306" s="1" t="s">
        <v>20</v>
      </c>
      <c r="I306" s="1" t="s">
        <v>28</v>
      </c>
      <c r="J306" s="1" t="s">
        <v>60</v>
      </c>
      <c r="K306" s="1" t="s">
        <v>48</v>
      </c>
      <c r="L306" s="1"/>
      <c r="M306" s="1"/>
      <c r="N306" s="1"/>
      <c r="O306" s="1"/>
      <c r="P306" s="1"/>
      <c r="Q306" s="1"/>
      <c r="R306" s="1"/>
    </row>
    <row r="307" spans="1:18" x14ac:dyDescent="0.45">
      <c r="A307" s="1" t="s">
        <v>310</v>
      </c>
      <c r="B307" s="1" t="s">
        <v>47</v>
      </c>
      <c r="C307" s="1" t="s">
        <v>43</v>
      </c>
      <c r="D307" s="1" t="s">
        <v>54</v>
      </c>
      <c r="E307" s="1" t="s">
        <v>50</v>
      </c>
      <c r="F307" s="1" t="s">
        <v>57</v>
      </c>
      <c r="G307" s="1" t="s">
        <v>49</v>
      </c>
      <c r="H307" s="1" t="s">
        <v>60</v>
      </c>
      <c r="I307" s="1" t="s">
        <v>38</v>
      </c>
      <c r="J307" s="1" t="s">
        <v>31</v>
      </c>
      <c r="K307" s="1" t="s">
        <v>28</v>
      </c>
      <c r="L307" s="1"/>
      <c r="M307" s="1"/>
      <c r="N307" s="1"/>
      <c r="O307" s="1"/>
      <c r="P307" s="1"/>
      <c r="Q307" s="1"/>
      <c r="R307" s="1"/>
    </row>
    <row r="308" spans="1:18" x14ac:dyDescent="0.45">
      <c r="A308" s="1" t="s">
        <v>74</v>
      </c>
      <c r="B308" s="1" t="s">
        <v>32</v>
      </c>
      <c r="C308" s="1" t="s">
        <v>35</v>
      </c>
      <c r="D308" s="1" t="s">
        <v>39</v>
      </c>
      <c r="E308" s="1" t="s">
        <v>65</v>
      </c>
      <c r="F308" s="1" t="s">
        <v>42</v>
      </c>
      <c r="G308" s="1" t="s">
        <v>23</v>
      </c>
      <c r="H308" s="1" t="s">
        <v>22</v>
      </c>
      <c r="I308" s="1" t="s">
        <v>40</v>
      </c>
      <c r="J308" s="1" t="s">
        <v>25</v>
      </c>
      <c r="K308" s="1" t="s">
        <v>55</v>
      </c>
      <c r="L308" s="1"/>
      <c r="M308" s="1"/>
      <c r="N308" s="1"/>
      <c r="O308" s="1"/>
      <c r="P308" s="1"/>
      <c r="Q308" s="1"/>
      <c r="R308" s="1"/>
    </row>
    <row r="309" spans="1:18" x14ac:dyDescent="0.45">
      <c r="A309" s="1" t="s">
        <v>612</v>
      </c>
      <c r="B309" s="1" t="s">
        <v>34</v>
      </c>
      <c r="C309" s="1" t="s">
        <v>1316</v>
      </c>
      <c r="D309" s="1" t="s">
        <v>22</v>
      </c>
      <c r="E309" s="1" t="s">
        <v>58</v>
      </c>
      <c r="F309" s="1" t="s">
        <v>30</v>
      </c>
      <c r="G309" s="1" t="s">
        <v>27</v>
      </c>
      <c r="H309" s="1" t="s">
        <v>35</v>
      </c>
      <c r="I309" s="1" t="s">
        <v>32</v>
      </c>
      <c r="J309" s="1" t="s">
        <v>20</v>
      </c>
      <c r="K309" s="1" t="s">
        <v>47</v>
      </c>
      <c r="L309" s="1"/>
      <c r="M309" s="1"/>
      <c r="N309" s="1"/>
      <c r="O309" s="1"/>
      <c r="P309" s="1"/>
      <c r="Q309" s="1"/>
      <c r="R309" s="1"/>
    </row>
    <row r="310" spans="1:18" x14ac:dyDescent="0.45">
      <c r="A310" s="1" t="s">
        <v>125</v>
      </c>
      <c r="B310" s="1" t="s">
        <v>45</v>
      </c>
      <c r="C310" s="1" t="s">
        <v>57</v>
      </c>
      <c r="D310" s="1" t="s">
        <v>61</v>
      </c>
      <c r="E310" s="1" t="s">
        <v>21</v>
      </c>
      <c r="F310" s="1" t="s">
        <v>24</v>
      </c>
      <c r="G310" s="1" t="s">
        <v>62</v>
      </c>
      <c r="H310" s="1" t="s">
        <v>51</v>
      </c>
      <c r="I310" s="1" t="s">
        <v>56</v>
      </c>
      <c r="J310" s="1" t="s">
        <v>30</v>
      </c>
      <c r="K310" s="1" t="s">
        <v>23</v>
      </c>
      <c r="L310" s="1"/>
      <c r="M310" s="1"/>
      <c r="N310" s="1"/>
      <c r="O310" s="1"/>
      <c r="P310" s="1"/>
      <c r="Q310" s="1"/>
      <c r="R310" s="1"/>
    </row>
    <row r="311" spans="1:18" x14ac:dyDescent="0.45">
      <c r="A311" s="1" t="s">
        <v>424</v>
      </c>
      <c r="B311" s="1" t="s">
        <v>32</v>
      </c>
      <c r="C311" s="1" t="s">
        <v>35</v>
      </c>
      <c r="D311" s="1" t="s">
        <v>39</v>
      </c>
      <c r="E311" s="1" t="s">
        <v>65</v>
      </c>
      <c r="F311" s="1" t="s">
        <v>42</v>
      </c>
      <c r="G311" s="1" t="s">
        <v>23</v>
      </c>
      <c r="H311" s="1" t="s">
        <v>22</v>
      </c>
      <c r="I311" s="1" t="s">
        <v>40</v>
      </c>
      <c r="J311" s="1" t="s">
        <v>25</v>
      </c>
      <c r="K311" s="1" t="s">
        <v>55</v>
      </c>
      <c r="L311" s="1"/>
      <c r="M311" s="1"/>
      <c r="N311" s="1"/>
      <c r="O311" s="1"/>
      <c r="P311" s="1"/>
      <c r="Q311" s="1"/>
      <c r="R311" s="1"/>
    </row>
    <row r="312" spans="1:18" x14ac:dyDescent="0.45">
      <c r="A312" s="1" t="s">
        <v>187</v>
      </c>
      <c r="B312" s="1" t="s">
        <v>27</v>
      </c>
      <c r="C312" s="1" t="s">
        <v>1316</v>
      </c>
      <c r="D312" s="1" t="s">
        <v>29</v>
      </c>
      <c r="E312" s="1" t="s">
        <v>30</v>
      </c>
      <c r="F312" s="1" t="s">
        <v>31</v>
      </c>
      <c r="G312" s="1" t="s">
        <v>32</v>
      </c>
      <c r="H312" s="1" t="s">
        <v>1316</v>
      </c>
      <c r="I312" s="1" t="s">
        <v>34</v>
      </c>
      <c r="J312" s="1" t="s">
        <v>35</v>
      </c>
      <c r="K312" s="1" t="s">
        <v>36</v>
      </c>
      <c r="L312" s="1"/>
      <c r="M312" s="1"/>
      <c r="N312" s="1"/>
      <c r="O312" s="1"/>
      <c r="P312" s="1"/>
      <c r="Q312" s="1"/>
      <c r="R312" s="1"/>
    </row>
    <row r="313" spans="1:18" x14ac:dyDescent="0.45">
      <c r="A313" s="1" t="s">
        <v>677</v>
      </c>
      <c r="B313" s="1" t="s">
        <v>39</v>
      </c>
      <c r="C313" s="1" t="s">
        <v>58</v>
      </c>
      <c r="D313" s="1" t="s">
        <v>53</v>
      </c>
      <c r="E313" s="1" t="s">
        <v>24</v>
      </c>
      <c r="F313" s="1" t="s">
        <v>29</v>
      </c>
      <c r="G313" s="1" t="s">
        <v>26</v>
      </c>
      <c r="H313" s="1" t="s">
        <v>31</v>
      </c>
      <c r="I313" s="1" t="s">
        <v>62</v>
      </c>
      <c r="J313" s="1" t="s">
        <v>65</v>
      </c>
      <c r="K313" s="1" t="s">
        <v>54</v>
      </c>
      <c r="L313" s="1"/>
      <c r="M313" s="1"/>
      <c r="N313" s="1"/>
      <c r="O313" s="1"/>
      <c r="P313" s="1"/>
      <c r="Q313" s="1"/>
      <c r="R313" s="1"/>
    </row>
    <row r="314" spans="1:18" x14ac:dyDescent="0.45">
      <c r="A314" s="1" t="s">
        <v>66</v>
      </c>
      <c r="B314" s="1" t="s">
        <v>47</v>
      </c>
      <c r="C314" s="1" t="s">
        <v>43</v>
      </c>
      <c r="D314" s="1" t="s">
        <v>54</v>
      </c>
      <c r="E314" s="1" t="s">
        <v>50</v>
      </c>
      <c r="F314" s="1" t="s">
        <v>57</v>
      </c>
      <c r="G314" s="1" t="s">
        <v>49</v>
      </c>
      <c r="H314" s="1" t="s">
        <v>60</v>
      </c>
      <c r="I314" s="1" t="s">
        <v>38</v>
      </c>
      <c r="J314" s="1" t="s">
        <v>31</v>
      </c>
      <c r="K314" s="1" t="s">
        <v>28</v>
      </c>
      <c r="L314" s="1"/>
      <c r="M314" s="1"/>
      <c r="N314" s="1"/>
      <c r="O314" s="1"/>
      <c r="P314" s="1"/>
      <c r="Q314" s="1"/>
      <c r="R314" s="1"/>
    </row>
    <row r="315" spans="1:18" x14ac:dyDescent="0.45">
      <c r="A315" s="1" t="s">
        <v>557</v>
      </c>
      <c r="B315" s="1" t="s">
        <v>47</v>
      </c>
      <c r="C315" s="1" t="s">
        <v>43</v>
      </c>
      <c r="D315" s="1" t="s">
        <v>54</v>
      </c>
      <c r="E315" s="1" t="s">
        <v>50</v>
      </c>
      <c r="F315" s="1" t="s">
        <v>57</v>
      </c>
      <c r="G315" s="1" t="s">
        <v>49</v>
      </c>
      <c r="H315" s="1" t="s">
        <v>60</v>
      </c>
      <c r="I315" s="1" t="s">
        <v>38</v>
      </c>
      <c r="J315" s="1" t="s">
        <v>31</v>
      </c>
      <c r="K315" s="1" t="s">
        <v>28</v>
      </c>
      <c r="L315" s="1"/>
      <c r="M315" s="1"/>
      <c r="N315" s="1"/>
      <c r="O315" s="1"/>
      <c r="P315" s="1"/>
      <c r="Q315" s="1"/>
      <c r="R315" s="1"/>
    </row>
    <row r="316" spans="1:18" x14ac:dyDescent="0.45">
      <c r="A316" s="1" t="s">
        <v>593</v>
      </c>
      <c r="B316" s="1" t="s">
        <v>60</v>
      </c>
      <c r="C316" s="1" t="s">
        <v>36</v>
      </c>
      <c r="D316" s="1" t="s">
        <v>20</v>
      </c>
      <c r="E316" s="1" t="s">
        <v>39</v>
      </c>
      <c r="F316" s="1" t="s">
        <v>43</v>
      </c>
      <c r="G316" s="1" t="s">
        <v>42</v>
      </c>
      <c r="H316" s="1" t="s">
        <v>23</v>
      </c>
      <c r="I316" s="1" t="s">
        <v>21</v>
      </c>
      <c r="J316" s="1" t="s">
        <v>41</v>
      </c>
      <c r="K316" s="1" t="s">
        <v>1259</v>
      </c>
      <c r="L316" s="1"/>
      <c r="M316" s="1"/>
      <c r="N316" s="1"/>
      <c r="O316" s="1"/>
      <c r="P316" s="1"/>
      <c r="Q316" s="1"/>
      <c r="R316" s="1"/>
    </row>
    <row r="317" spans="1:18" x14ac:dyDescent="0.45">
      <c r="A317" s="1" t="s">
        <v>119</v>
      </c>
      <c r="B317" s="1" t="s">
        <v>41</v>
      </c>
      <c r="C317" s="1" t="s">
        <v>51</v>
      </c>
      <c r="D317" s="1" t="s">
        <v>31</v>
      </c>
      <c r="E317" s="1" t="s">
        <v>38</v>
      </c>
      <c r="F317" s="1" t="s">
        <v>60</v>
      </c>
      <c r="G317" s="1" t="s">
        <v>54</v>
      </c>
      <c r="H317" s="1" t="s">
        <v>44</v>
      </c>
      <c r="I317" s="1" t="s">
        <v>49</v>
      </c>
      <c r="J317" s="1" t="s">
        <v>42</v>
      </c>
      <c r="K317" s="1" t="s">
        <v>56</v>
      </c>
      <c r="L317" s="1"/>
      <c r="M317" s="1"/>
      <c r="N317" s="1"/>
      <c r="O317" s="1"/>
      <c r="P317" s="1"/>
      <c r="Q317" s="1"/>
      <c r="R317" s="1"/>
    </row>
    <row r="318" spans="1:18" x14ac:dyDescent="0.45">
      <c r="A318" s="1" t="s">
        <v>504</v>
      </c>
      <c r="B318" s="1" t="s">
        <v>34</v>
      </c>
      <c r="C318" s="1" t="s">
        <v>1316</v>
      </c>
      <c r="D318" s="1" t="s">
        <v>22</v>
      </c>
      <c r="E318" s="1" t="s">
        <v>58</v>
      </c>
      <c r="F318" s="1" t="s">
        <v>30</v>
      </c>
      <c r="G318" s="1" t="s">
        <v>27</v>
      </c>
      <c r="H318" s="1" t="s">
        <v>35</v>
      </c>
      <c r="I318" s="1" t="s">
        <v>32</v>
      </c>
      <c r="J318" s="1" t="s">
        <v>20</v>
      </c>
      <c r="K318" s="1" t="s">
        <v>47</v>
      </c>
      <c r="L318" s="1"/>
      <c r="M318" s="1"/>
      <c r="N318" s="1"/>
      <c r="O318" s="1"/>
      <c r="P318" s="1"/>
      <c r="Q318" s="1"/>
      <c r="R318" s="1"/>
    </row>
    <row r="319" spans="1:18" x14ac:dyDescent="0.45">
      <c r="A319" s="1" t="s">
        <v>522</v>
      </c>
      <c r="B319" s="1" t="s">
        <v>40</v>
      </c>
      <c r="C319" s="1" t="s">
        <v>1316</v>
      </c>
      <c r="D319" s="1" t="s">
        <v>41</v>
      </c>
      <c r="E319" s="1" t="s">
        <v>42</v>
      </c>
      <c r="F319" s="1" t="s">
        <v>34</v>
      </c>
      <c r="G319" s="1" t="s">
        <v>35</v>
      </c>
      <c r="H319" s="1" t="s">
        <v>25</v>
      </c>
      <c r="I319" s="1" t="s">
        <v>43</v>
      </c>
      <c r="J319" s="1" t="s">
        <v>44</v>
      </c>
      <c r="K319" s="1" t="s">
        <v>45</v>
      </c>
      <c r="L319" s="1"/>
      <c r="M319" s="1"/>
      <c r="N319" s="1"/>
      <c r="O319" s="1"/>
      <c r="P319" s="1"/>
      <c r="Q319" s="1"/>
      <c r="R319" s="1"/>
    </row>
    <row r="320" spans="1:18" x14ac:dyDescent="0.45">
      <c r="A320" s="1" t="s">
        <v>174</v>
      </c>
      <c r="B320" s="1" t="s">
        <v>29</v>
      </c>
      <c r="C320" s="1" t="s">
        <v>48</v>
      </c>
      <c r="D320" s="1" t="s">
        <v>55</v>
      </c>
      <c r="E320" s="1" t="s">
        <v>44</v>
      </c>
      <c r="F320" s="1" t="s">
        <v>36</v>
      </c>
      <c r="G320" s="1" t="s">
        <v>56</v>
      </c>
      <c r="H320" s="1" t="s">
        <v>21</v>
      </c>
      <c r="I320" s="1" t="s">
        <v>45</v>
      </c>
      <c r="J320" s="1" t="s">
        <v>57</v>
      </c>
      <c r="K320" s="1" t="s">
        <v>58</v>
      </c>
      <c r="L320" s="1"/>
      <c r="M320" s="1"/>
      <c r="N320" s="1"/>
      <c r="O320" s="1"/>
      <c r="P320" s="1"/>
      <c r="Q320" s="1"/>
      <c r="R320" s="1"/>
    </row>
    <row r="321" spans="1:18" x14ac:dyDescent="0.45">
      <c r="A321" s="1" t="s">
        <v>80</v>
      </c>
      <c r="B321" s="1" t="s">
        <v>47</v>
      </c>
      <c r="C321" s="1" t="s">
        <v>43</v>
      </c>
      <c r="D321" s="1" t="s">
        <v>54</v>
      </c>
      <c r="E321" s="1" t="s">
        <v>50</v>
      </c>
      <c r="F321" s="1" t="s">
        <v>57</v>
      </c>
      <c r="G321" s="1" t="s">
        <v>49</v>
      </c>
      <c r="H321" s="1" t="s">
        <v>60</v>
      </c>
      <c r="I321" s="1" t="s">
        <v>38</v>
      </c>
      <c r="J321" s="1" t="s">
        <v>31</v>
      </c>
      <c r="K321" s="1" t="s">
        <v>28</v>
      </c>
      <c r="L321" s="1"/>
      <c r="M321" s="1"/>
      <c r="N321" s="1"/>
      <c r="O321" s="1"/>
      <c r="P321" s="1"/>
      <c r="Q321" s="1"/>
      <c r="R321" s="1"/>
    </row>
    <row r="322" spans="1:18" x14ac:dyDescent="0.45">
      <c r="A322" s="1" t="s">
        <v>544</v>
      </c>
      <c r="B322" s="1" t="s">
        <v>55</v>
      </c>
      <c r="C322" s="1" t="s">
        <v>38</v>
      </c>
      <c r="D322" s="1" t="s">
        <v>27</v>
      </c>
      <c r="E322" s="1" t="s">
        <v>57</v>
      </c>
      <c r="F322" s="1" t="s">
        <v>61</v>
      </c>
      <c r="G322" s="1" t="s">
        <v>47</v>
      </c>
      <c r="H322" s="1" t="s">
        <v>26</v>
      </c>
      <c r="I322" s="1" t="s">
        <v>58</v>
      </c>
      <c r="J322" s="1" t="s">
        <v>39</v>
      </c>
      <c r="K322" s="1" t="s">
        <v>49</v>
      </c>
      <c r="L322" s="1"/>
      <c r="M322" s="1"/>
      <c r="N322" s="1"/>
      <c r="O322" s="1"/>
      <c r="P322" s="1"/>
      <c r="Q322" s="1"/>
      <c r="R322" s="1"/>
    </row>
    <row r="323" spans="1:18" x14ac:dyDescent="0.45">
      <c r="A323" s="1" t="s">
        <v>311</v>
      </c>
      <c r="B323" s="1" t="s">
        <v>45</v>
      </c>
      <c r="C323" s="1" t="s">
        <v>57</v>
      </c>
      <c r="D323" s="1" t="s">
        <v>61</v>
      </c>
      <c r="E323" s="1" t="s">
        <v>21</v>
      </c>
      <c r="F323" s="1" t="s">
        <v>24</v>
      </c>
      <c r="G323" s="1" t="s">
        <v>62</v>
      </c>
      <c r="H323" s="1" t="s">
        <v>51</v>
      </c>
      <c r="I323" s="1" t="s">
        <v>56</v>
      </c>
      <c r="J323" s="1" t="s">
        <v>30</v>
      </c>
      <c r="K323" s="1" t="s">
        <v>23</v>
      </c>
      <c r="L323" s="1"/>
      <c r="M323" s="1"/>
      <c r="N323" s="1"/>
      <c r="O323" s="1"/>
      <c r="P323" s="1"/>
      <c r="Q323" s="1"/>
      <c r="R323" s="1"/>
    </row>
    <row r="324" spans="1:18" x14ac:dyDescent="0.45">
      <c r="A324" s="1" t="s">
        <v>247</v>
      </c>
      <c r="B324" s="1" t="s">
        <v>47</v>
      </c>
      <c r="C324" s="1" t="s">
        <v>43</v>
      </c>
      <c r="D324" s="1" t="s">
        <v>54</v>
      </c>
      <c r="E324" s="1" t="s">
        <v>50</v>
      </c>
      <c r="F324" s="1" t="s">
        <v>57</v>
      </c>
      <c r="G324" s="1" t="s">
        <v>49</v>
      </c>
      <c r="H324" s="1" t="s">
        <v>60</v>
      </c>
      <c r="I324" s="1" t="s">
        <v>38</v>
      </c>
      <c r="J324" s="1" t="s">
        <v>31</v>
      </c>
      <c r="K324" s="1" t="s">
        <v>28</v>
      </c>
      <c r="L324" s="1"/>
      <c r="M324" s="1"/>
      <c r="N324" s="1"/>
      <c r="O324" s="1"/>
      <c r="P324" s="1"/>
      <c r="Q324" s="1"/>
      <c r="R324" s="1"/>
    </row>
    <row r="325" spans="1:18" x14ac:dyDescent="0.45">
      <c r="A325" s="1" t="s">
        <v>114</v>
      </c>
      <c r="B325" s="1" t="s">
        <v>41</v>
      </c>
      <c r="C325" s="1" t="s">
        <v>51</v>
      </c>
      <c r="D325" s="1" t="s">
        <v>31</v>
      </c>
      <c r="E325" s="1" t="s">
        <v>38</v>
      </c>
      <c r="F325" s="1" t="s">
        <v>60</v>
      </c>
      <c r="G325" s="1" t="s">
        <v>54</v>
      </c>
      <c r="H325" s="1" t="s">
        <v>44</v>
      </c>
      <c r="I325" s="1" t="s">
        <v>49</v>
      </c>
      <c r="J325" s="1" t="s">
        <v>42</v>
      </c>
      <c r="K325" s="1" t="s">
        <v>56</v>
      </c>
      <c r="L325" s="1"/>
      <c r="M325" s="1"/>
      <c r="N325" s="1"/>
      <c r="O325" s="1"/>
      <c r="P325" s="1"/>
      <c r="Q325" s="1"/>
      <c r="R325" s="1"/>
    </row>
    <row r="326" spans="1:18" x14ac:dyDescent="0.45">
      <c r="A326" s="1" t="s">
        <v>627</v>
      </c>
      <c r="B326" s="1" t="s">
        <v>42</v>
      </c>
      <c r="C326" s="1" t="s">
        <v>49</v>
      </c>
      <c r="D326" s="1" t="s">
        <v>26</v>
      </c>
      <c r="E326" s="1" t="s">
        <v>33</v>
      </c>
      <c r="F326" s="1" t="s">
        <v>28</v>
      </c>
      <c r="G326" s="1" t="s">
        <v>24</v>
      </c>
      <c r="H326" s="1" t="s">
        <v>53</v>
      </c>
      <c r="I326" s="1" t="s">
        <v>29</v>
      </c>
      <c r="J326" s="1" t="s">
        <v>32</v>
      </c>
      <c r="K326" s="1" t="s">
        <v>1259</v>
      </c>
      <c r="L326" s="1"/>
      <c r="M326" s="1"/>
      <c r="N326" s="1"/>
      <c r="O326" s="1"/>
      <c r="P326" s="1"/>
      <c r="Q326" s="1"/>
      <c r="R326" s="1"/>
    </row>
    <row r="327" spans="1:18" x14ac:dyDescent="0.45">
      <c r="A327" s="1" t="s">
        <v>19</v>
      </c>
      <c r="B327" s="1" t="s">
        <v>27</v>
      </c>
      <c r="C327" s="1" t="s">
        <v>1316</v>
      </c>
      <c r="D327" s="1" t="s">
        <v>29</v>
      </c>
      <c r="E327" s="1" t="s">
        <v>30</v>
      </c>
      <c r="F327" s="1" t="s">
        <v>31</v>
      </c>
      <c r="G327" s="1" t="s">
        <v>32</v>
      </c>
      <c r="H327" s="1" t="s">
        <v>1316</v>
      </c>
      <c r="I327" s="1" t="s">
        <v>34</v>
      </c>
      <c r="J327" s="1" t="s">
        <v>35</v>
      </c>
      <c r="K327" s="1" t="s">
        <v>36</v>
      </c>
      <c r="L327" s="1"/>
      <c r="M327" s="1"/>
      <c r="N327" s="1"/>
      <c r="O327" s="1"/>
      <c r="P327" s="1"/>
      <c r="Q327" s="1"/>
      <c r="R327" s="1"/>
    </row>
    <row r="328" spans="1:18" x14ac:dyDescent="0.45">
      <c r="A328" s="1" t="s">
        <v>108</v>
      </c>
      <c r="B328" s="1" t="s">
        <v>40</v>
      </c>
      <c r="C328" s="1" t="s">
        <v>1316</v>
      </c>
      <c r="D328" s="1" t="s">
        <v>41</v>
      </c>
      <c r="E328" s="1" t="s">
        <v>42</v>
      </c>
      <c r="F328" s="1" t="s">
        <v>34</v>
      </c>
      <c r="G328" s="1" t="s">
        <v>35</v>
      </c>
      <c r="H328" s="1" t="s">
        <v>25</v>
      </c>
      <c r="I328" s="1" t="s">
        <v>43</v>
      </c>
      <c r="J328" s="1" t="s">
        <v>44</v>
      </c>
      <c r="K328" s="1" t="s">
        <v>45</v>
      </c>
      <c r="L328" s="1"/>
      <c r="M328" s="1"/>
      <c r="N328" s="1"/>
      <c r="O328" s="1"/>
      <c r="P328" s="1"/>
      <c r="Q328" s="1"/>
      <c r="R328" s="1"/>
    </row>
    <row r="329" spans="1:18" x14ac:dyDescent="0.45">
      <c r="A329" s="1" t="s">
        <v>186</v>
      </c>
      <c r="B329" s="1" t="s">
        <v>60</v>
      </c>
      <c r="C329" s="1" t="s">
        <v>36</v>
      </c>
      <c r="D329" s="1" t="s">
        <v>20</v>
      </c>
      <c r="E329" s="1" t="s">
        <v>39</v>
      </c>
      <c r="F329" s="1" t="s">
        <v>43</v>
      </c>
      <c r="G329" s="1" t="s">
        <v>42</v>
      </c>
      <c r="H329" s="1" t="s">
        <v>23</v>
      </c>
      <c r="I329" s="1" t="s">
        <v>21</v>
      </c>
      <c r="J329" s="1" t="s">
        <v>41</v>
      </c>
      <c r="K329" s="1" t="s">
        <v>1259</v>
      </c>
      <c r="L329" s="1"/>
      <c r="M329" s="1"/>
      <c r="N329" s="1"/>
      <c r="O329" s="1"/>
      <c r="P329" s="1"/>
      <c r="Q329" s="1"/>
      <c r="R329" s="1"/>
    </row>
    <row r="330" spans="1:18" x14ac:dyDescent="0.45">
      <c r="A330" s="1" t="s">
        <v>630</v>
      </c>
      <c r="B330" s="1" t="s">
        <v>36</v>
      </c>
      <c r="C330" s="1" t="s">
        <v>50</v>
      </c>
      <c r="D330" s="1" t="s">
        <v>47</v>
      </c>
      <c r="E330" s="1" t="s">
        <v>35</v>
      </c>
      <c r="F330" s="1" t="s">
        <v>40</v>
      </c>
      <c r="G330" s="1" t="s">
        <v>51</v>
      </c>
      <c r="H330" s="1" t="s">
        <v>20</v>
      </c>
      <c r="I330" s="1" t="s">
        <v>28</v>
      </c>
      <c r="J330" s="1" t="s">
        <v>60</v>
      </c>
      <c r="K330" s="1" t="s">
        <v>48</v>
      </c>
      <c r="L330" s="1"/>
      <c r="M330" s="1"/>
      <c r="N330" s="1"/>
      <c r="O330" s="1"/>
      <c r="P330" s="1"/>
      <c r="Q330" s="1"/>
      <c r="R330" s="1"/>
    </row>
    <row r="331" spans="1:18" x14ac:dyDescent="0.45">
      <c r="A331" s="1" t="s">
        <v>283</v>
      </c>
      <c r="B331" s="1" t="s">
        <v>29</v>
      </c>
      <c r="C331" s="1" t="s">
        <v>48</v>
      </c>
      <c r="D331" s="1" t="s">
        <v>55</v>
      </c>
      <c r="E331" s="1" t="s">
        <v>44</v>
      </c>
      <c r="F331" s="1" t="s">
        <v>36</v>
      </c>
      <c r="G331" s="1" t="s">
        <v>56</v>
      </c>
      <c r="H331" s="1" t="s">
        <v>21</v>
      </c>
      <c r="I331" s="1" t="s">
        <v>45</v>
      </c>
      <c r="J331" s="1" t="s">
        <v>57</v>
      </c>
      <c r="K331" s="1" t="s">
        <v>58</v>
      </c>
      <c r="L331" s="1"/>
      <c r="M331" s="1"/>
      <c r="N331" s="1"/>
      <c r="O331" s="1"/>
      <c r="P331" s="1"/>
      <c r="Q331" s="1"/>
      <c r="R331" s="1"/>
    </row>
    <row r="332" spans="1:18" x14ac:dyDescent="0.45">
      <c r="A332" s="1" t="s">
        <v>592</v>
      </c>
      <c r="B332" s="1" t="s">
        <v>34</v>
      </c>
      <c r="C332" s="1" t="s">
        <v>1316</v>
      </c>
      <c r="D332" s="1" t="s">
        <v>22</v>
      </c>
      <c r="E332" s="1" t="s">
        <v>58</v>
      </c>
      <c r="F332" s="1" t="s">
        <v>30</v>
      </c>
      <c r="G332" s="1" t="s">
        <v>27</v>
      </c>
      <c r="H332" s="1" t="s">
        <v>35</v>
      </c>
      <c r="I332" s="1" t="s">
        <v>32</v>
      </c>
      <c r="J332" s="1" t="s">
        <v>20</v>
      </c>
      <c r="K332" s="1" t="s">
        <v>47</v>
      </c>
      <c r="L332" s="1"/>
      <c r="M332" s="1"/>
      <c r="N332" s="1"/>
      <c r="O332" s="1"/>
      <c r="P332" s="1"/>
      <c r="Q332" s="1"/>
      <c r="R332" s="1"/>
    </row>
    <row r="333" spans="1:18" x14ac:dyDescent="0.45">
      <c r="A333" s="1" t="s">
        <v>388</v>
      </c>
      <c r="B333" s="1" t="s">
        <v>61</v>
      </c>
      <c r="C333" s="1" t="s">
        <v>1316</v>
      </c>
      <c r="D333" s="1" t="s">
        <v>40</v>
      </c>
      <c r="E333" s="1" t="s">
        <v>48</v>
      </c>
      <c r="F333" s="1" t="s">
        <v>22</v>
      </c>
      <c r="G333" s="1" t="s">
        <v>65</v>
      </c>
      <c r="H333" s="1" t="s">
        <v>57</v>
      </c>
      <c r="I333" s="1" t="s">
        <v>55</v>
      </c>
      <c r="J333" s="1" t="s">
        <v>26</v>
      </c>
      <c r="K333" s="1" t="s">
        <v>27</v>
      </c>
      <c r="L333" s="1"/>
      <c r="M333" s="1"/>
      <c r="N333" s="1"/>
      <c r="O333" s="1"/>
      <c r="P333" s="1"/>
      <c r="Q333" s="1"/>
      <c r="R333" s="1"/>
    </row>
    <row r="334" spans="1:18" x14ac:dyDescent="0.45">
      <c r="A334" s="1" t="s">
        <v>572</v>
      </c>
      <c r="B334" s="1" t="s">
        <v>36</v>
      </c>
      <c r="C334" s="1" t="s">
        <v>50</v>
      </c>
      <c r="D334" s="1" t="s">
        <v>47</v>
      </c>
      <c r="E334" s="1" t="s">
        <v>35</v>
      </c>
      <c r="F334" s="1" t="s">
        <v>40</v>
      </c>
      <c r="G334" s="1" t="s">
        <v>51</v>
      </c>
      <c r="H334" s="1" t="s">
        <v>20</v>
      </c>
      <c r="I334" s="1" t="s">
        <v>28</v>
      </c>
      <c r="J334" s="1" t="s">
        <v>60</v>
      </c>
      <c r="K334" s="1" t="s">
        <v>48</v>
      </c>
      <c r="L334" s="1"/>
      <c r="M334" s="1"/>
      <c r="N334" s="1"/>
      <c r="O334" s="1"/>
      <c r="P334" s="1"/>
      <c r="Q334" s="1"/>
      <c r="R334" s="1"/>
    </row>
    <row r="335" spans="1:18" x14ac:dyDescent="0.45">
      <c r="A335" s="1" t="s">
        <v>316</v>
      </c>
      <c r="B335" s="1" t="s">
        <v>36</v>
      </c>
      <c r="C335" s="1" t="s">
        <v>50</v>
      </c>
      <c r="D335" s="1" t="s">
        <v>47</v>
      </c>
      <c r="E335" s="1" t="s">
        <v>35</v>
      </c>
      <c r="F335" s="1" t="s">
        <v>40</v>
      </c>
      <c r="G335" s="1" t="s">
        <v>51</v>
      </c>
      <c r="H335" s="1" t="s">
        <v>20</v>
      </c>
      <c r="I335" s="1" t="s">
        <v>28</v>
      </c>
      <c r="J335" s="1" t="s">
        <v>60</v>
      </c>
      <c r="K335" s="1" t="s">
        <v>48</v>
      </c>
      <c r="L335" s="1"/>
      <c r="M335" s="1"/>
      <c r="N335" s="1"/>
      <c r="O335" s="1"/>
      <c r="P335" s="1"/>
      <c r="Q335" s="1"/>
      <c r="R335" s="1"/>
    </row>
    <row r="336" spans="1:18" x14ac:dyDescent="0.45">
      <c r="A336" s="1" t="s">
        <v>369</v>
      </c>
      <c r="B336" s="1" t="s">
        <v>27</v>
      </c>
      <c r="C336" s="1" t="s">
        <v>1316</v>
      </c>
      <c r="D336" s="1" t="s">
        <v>29</v>
      </c>
      <c r="E336" s="1" t="s">
        <v>30</v>
      </c>
      <c r="F336" s="1" t="s">
        <v>31</v>
      </c>
      <c r="G336" s="1" t="s">
        <v>32</v>
      </c>
      <c r="H336" s="1" t="s">
        <v>1316</v>
      </c>
      <c r="I336" s="1" t="s">
        <v>34</v>
      </c>
      <c r="J336" s="1" t="s">
        <v>35</v>
      </c>
      <c r="K336" s="1" t="s">
        <v>36</v>
      </c>
      <c r="L336" s="1"/>
      <c r="M336" s="1"/>
      <c r="N336" s="1"/>
      <c r="O336" s="1"/>
      <c r="P336" s="1"/>
      <c r="Q336" s="1"/>
      <c r="R336" s="1"/>
    </row>
    <row r="337" spans="1:18" x14ac:dyDescent="0.45">
      <c r="A337" s="1" t="s">
        <v>208</v>
      </c>
      <c r="B337" s="1" t="s">
        <v>27</v>
      </c>
      <c r="C337" s="1" t="s">
        <v>1316</v>
      </c>
      <c r="D337" s="1" t="s">
        <v>29</v>
      </c>
      <c r="E337" s="1" t="s">
        <v>30</v>
      </c>
      <c r="F337" s="1" t="s">
        <v>31</v>
      </c>
      <c r="G337" s="1" t="s">
        <v>32</v>
      </c>
      <c r="H337" s="1" t="s">
        <v>1316</v>
      </c>
      <c r="I337" s="1" t="s">
        <v>34</v>
      </c>
      <c r="J337" s="1" t="s">
        <v>35</v>
      </c>
      <c r="K337" s="1" t="s">
        <v>36</v>
      </c>
      <c r="L337" s="1"/>
      <c r="M337" s="1"/>
      <c r="N337" s="1"/>
      <c r="O337" s="1"/>
      <c r="P337" s="1"/>
      <c r="Q337" s="1"/>
      <c r="R337" s="1"/>
    </row>
    <row r="338" spans="1:18" x14ac:dyDescent="0.45">
      <c r="A338" s="1" t="s">
        <v>92</v>
      </c>
      <c r="B338" s="1" t="s">
        <v>60</v>
      </c>
      <c r="C338" s="1" t="s">
        <v>36</v>
      </c>
      <c r="D338" s="1" t="s">
        <v>20</v>
      </c>
      <c r="E338" s="1" t="s">
        <v>39</v>
      </c>
      <c r="F338" s="1" t="s">
        <v>43</v>
      </c>
      <c r="G338" s="1" t="s">
        <v>42</v>
      </c>
      <c r="H338" s="1" t="s">
        <v>23</v>
      </c>
      <c r="I338" s="1" t="s">
        <v>21</v>
      </c>
      <c r="J338" s="1" t="s">
        <v>41</v>
      </c>
      <c r="K338" s="1" t="s">
        <v>1259</v>
      </c>
      <c r="L338" s="1"/>
      <c r="M338" s="1"/>
      <c r="N338" s="1"/>
      <c r="O338" s="1"/>
      <c r="P338" s="1"/>
      <c r="Q338" s="1"/>
      <c r="R338" s="1"/>
    </row>
    <row r="339" spans="1:18" x14ac:dyDescent="0.45">
      <c r="A339" s="1" t="s">
        <v>667</v>
      </c>
      <c r="B339" s="1" t="s">
        <v>36</v>
      </c>
      <c r="C339" s="1" t="s">
        <v>50</v>
      </c>
      <c r="D339" s="1" t="s">
        <v>47</v>
      </c>
      <c r="E339" s="1" t="s">
        <v>35</v>
      </c>
      <c r="F339" s="1" t="s">
        <v>40</v>
      </c>
      <c r="G339" s="1" t="s">
        <v>51</v>
      </c>
      <c r="H339" s="1" t="s">
        <v>20</v>
      </c>
      <c r="I339" s="1" t="s">
        <v>28</v>
      </c>
      <c r="J339" s="1" t="s">
        <v>60</v>
      </c>
      <c r="K339" s="1" t="s">
        <v>48</v>
      </c>
      <c r="L339" s="1"/>
      <c r="M339" s="1"/>
      <c r="N339" s="1"/>
      <c r="O339" s="1"/>
      <c r="P339" s="1"/>
      <c r="Q339" s="1"/>
      <c r="R339" s="1"/>
    </row>
    <row r="340" spans="1:18" x14ac:dyDescent="0.45">
      <c r="A340" s="1" t="s">
        <v>287</v>
      </c>
      <c r="B340" s="1" t="s">
        <v>60</v>
      </c>
      <c r="C340" s="1" t="s">
        <v>36</v>
      </c>
      <c r="D340" s="1" t="s">
        <v>20</v>
      </c>
      <c r="E340" s="1" t="s">
        <v>39</v>
      </c>
      <c r="F340" s="1" t="s">
        <v>43</v>
      </c>
      <c r="G340" s="1" t="s">
        <v>42</v>
      </c>
      <c r="H340" s="1" t="s">
        <v>23</v>
      </c>
      <c r="I340" s="1" t="s">
        <v>21</v>
      </c>
      <c r="J340" s="1" t="s">
        <v>41</v>
      </c>
      <c r="K340" s="1" t="s">
        <v>1259</v>
      </c>
      <c r="L340" s="1"/>
      <c r="M340" s="1"/>
      <c r="N340" s="1"/>
      <c r="O340" s="1"/>
      <c r="P340" s="1"/>
      <c r="Q340" s="1"/>
      <c r="R340" s="1"/>
    </row>
    <row r="341" spans="1:18" x14ac:dyDescent="0.45">
      <c r="A341" s="1" t="s">
        <v>554</v>
      </c>
      <c r="B341" s="1" t="s">
        <v>39</v>
      </c>
      <c r="C341" s="1" t="s">
        <v>58</v>
      </c>
      <c r="D341" s="1" t="s">
        <v>53</v>
      </c>
      <c r="E341" s="1" t="s">
        <v>24</v>
      </c>
      <c r="F341" s="1" t="s">
        <v>29</v>
      </c>
      <c r="G341" s="1" t="s">
        <v>26</v>
      </c>
      <c r="H341" s="1" t="s">
        <v>31</v>
      </c>
      <c r="I341" s="1" t="s">
        <v>62</v>
      </c>
      <c r="J341" s="1" t="s">
        <v>65</v>
      </c>
      <c r="K341" s="1" t="s">
        <v>54</v>
      </c>
      <c r="L341" s="1"/>
      <c r="M341" s="1"/>
      <c r="N341" s="1"/>
      <c r="O341" s="1"/>
      <c r="P341" s="1"/>
      <c r="Q341" s="1"/>
      <c r="R341" s="1"/>
    </row>
    <row r="342" spans="1:18" x14ac:dyDescent="0.45">
      <c r="A342" s="1" t="s">
        <v>495</v>
      </c>
      <c r="B342" s="1" t="s">
        <v>45</v>
      </c>
      <c r="C342" s="1" t="s">
        <v>57</v>
      </c>
      <c r="D342" s="1" t="s">
        <v>61</v>
      </c>
      <c r="E342" s="1" t="s">
        <v>21</v>
      </c>
      <c r="F342" s="1" t="s">
        <v>24</v>
      </c>
      <c r="G342" s="1" t="s">
        <v>62</v>
      </c>
      <c r="H342" s="1" t="s">
        <v>51</v>
      </c>
      <c r="I342" s="1" t="s">
        <v>56</v>
      </c>
      <c r="J342" s="1" t="s">
        <v>30</v>
      </c>
      <c r="K342" s="1" t="s">
        <v>23</v>
      </c>
      <c r="L342" s="1"/>
      <c r="M342" s="1"/>
      <c r="N342" s="1"/>
      <c r="O342" s="1"/>
      <c r="P342" s="1"/>
      <c r="Q342" s="1"/>
      <c r="R342" s="1"/>
    </row>
    <row r="343" spans="1:18" x14ac:dyDescent="0.45">
      <c r="A343" s="1" t="s">
        <v>481</v>
      </c>
      <c r="B343" s="1" t="s">
        <v>47</v>
      </c>
      <c r="C343" s="1" t="s">
        <v>43</v>
      </c>
      <c r="D343" s="1" t="s">
        <v>54</v>
      </c>
      <c r="E343" s="1" t="s">
        <v>50</v>
      </c>
      <c r="F343" s="1" t="s">
        <v>57</v>
      </c>
      <c r="G343" s="1" t="s">
        <v>49</v>
      </c>
      <c r="H343" s="1" t="s">
        <v>60</v>
      </c>
      <c r="I343" s="1" t="s">
        <v>38</v>
      </c>
      <c r="J343" s="1" t="s">
        <v>31</v>
      </c>
      <c r="K343" s="1" t="s">
        <v>28</v>
      </c>
      <c r="L343" s="1"/>
      <c r="M343" s="1"/>
      <c r="N343" s="1"/>
      <c r="O343" s="1"/>
      <c r="P343" s="1"/>
      <c r="Q343" s="1"/>
      <c r="R343" s="1"/>
    </row>
    <row r="344" spans="1:18" x14ac:dyDescent="0.45">
      <c r="A344" s="1" t="s">
        <v>93</v>
      </c>
      <c r="B344" s="1" t="s">
        <v>54</v>
      </c>
      <c r="C344" s="1" t="s">
        <v>1316</v>
      </c>
      <c r="D344" s="1" t="s">
        <v>34</v>
      </c>
      <c r="E344" s="1" t="s">
        <v>33</v>
      </c>
      <c r="F344" s="1" t="s">
        <v>53</v>
      </c>
      <c r="G344" s="1" t="s">
        <v>58</v>
      </c>
      <c r="H344" s="1" t="s">
        <v>30</v>
      </c>
      <c r="I344" s="1" t="s">
        <v>41</v>
      </c>
      <c r="J344" s="1" t="s">
        <v>22</v>
      </c>
      <c r="K344" s="1" t="s">
        <v>40</v>
      </c>
      <c r="L344" s="1"/>
      <c r="M344" s="1"/>
      <c r="N344" s="1"/>
      <c r="O344" s="1"/>
      <c r="P344" s="1"/>
      <c r="Q344" s="1"/>
      <c r="R344" s="1"/>
    </row>
    <row r="345" spans="1:18" x14ac:dyDescent="0.45">
      <c r="A345" s="1" t="s">
        <v>537</v>
      </c>
      <c r="B345" s="1" t="s">
        <v>45</v>
      </c>
      <c r="C345" s="1" t="s">
        <v>57</v>
      </c>
      <c r="D345" s="1" t="s">
        <v>61</v>
      </c>
      <c r="E345" s="1" t="s">
        <v>21</v>
      </c>
      <c r="F345" s="1" t="s">
        <v>24</v>
      </c>
      <c r="G345" s="1" t="s">
        <v>62</v>
      </c>
      <c r="H345" s="1" t="s">
        <v>51</v>
      </c>
      <c r="I345" s="1" t="s">
        <v>56</v>
      </c>
      <c r="J345" s="1" t="s">
        <v>30</v>
      </c>
      <c r="K345" s="1" t="s">
        <v>23</v>
      </c>
      <c r="L345" s="1"/>
      <c r="M345" s="1"/>
      <c r="N345" s="1"/>
      <c r="O345" s="1"/>
      <c r="P345" s="1"/>
      <c r="Q345" s="1"/>
      <c r="R345" s="1"/>
    </row>
    <row r="346" spans="1:18" x14ac:dyDescent="0.45">
      <c r="A346" s="1" t="s">
        <v>639</v>
      </c>
      <c r="B346" s="1" t="s">
        <v>45</v>
      </c>
      <c r="C346" s="1" t="s">
        <v>57</v>
      </c>
      <c r="D346" s="1" t="s">
        <v>61</v>
      </c>
      <c r="E346" s="1" t="s">
        <v>21</v>
      </c>
      <c r="F346" s="1" t="s">
        <v>24</v>
      </c>
      <c r="G346" s="1" t="s">
        <v>62</v>
      </c>
      <c r="H346" s="1" t="s">
        <v>51</v>
      </c>
      <c r="I346" s="1" t="s">
        <v>56</v>
      </c>
      <c r="J346" s="1" t="s">
        <v>30</v>
      </c>
      <c r="K346" s="1" t="s">
        <v>23</v>
      </c>
      <c r="L346" s="1"/>
      <c r="M346" s="1"/>
      <c r="N346" s="1"/>
      <c r="O346" s="1"/>
      <c r="P346" s="1"/>
      <c r="Q346" s="1"/>
      <c r="R346" s="1"/>
    </row>
    <row r="347" spans="1:18" x14ac:dyDescent="0.45">
      <c r="A347" s="1" t="s">
        <v>651</v>
      </c>
      <c r="B347" s="1" t="s">
        <v>32</v>
      </c>
      <c r="C347" s="1" t="s">
        <v>35</v>
      </c>
      <c r="D347" s="1" t="s">
        <v>39</v>
      </c>
      <c r="E347" s="1" t="s">
        <v>65</v>
      </c>
      <c r="F347" s="1" t="s">
        <v>42</v>
      </c>
      <c r="G347" s="1" t="s">
        <v>23</v>
      </c>
      <c r="H347" s="1" t="s">
        <v>22</v>
      </c>
      <c r="I347" s="1" t="s">
        <v>40</v>
      </c>
      <c r="J347" s="1" t="s">
        <v>25</v>
      </c>
      <c r="K347" s="1" t="s">
        <v>55</v>
      </c>
      <c r="L347" s="1"/>
      <c r="M347" s="1"/>
      <c r="N347" s="1"/>
      <c r="O347" s="1"/>
      <c r="P347" s="1"/>
      <c r="Q347" s="1"/>
      <c r="R347" s="1"/>
    </row>
    <row r="348" spans="1:18" x14ac:dyDescent="0.45">
      <c r="A348" s="1" t="s">
        <v>541</v>
      </c>
      <c r="B348" s="1" t="s">
        <v>27</v>
      </c>
      <c r="C348" s="1" t="s">
        <v>1316</v>
      </c>
      <c r="D348" s="1" t="s">
        <v>29</v>
      </c>
      <c r="E348" s="1" t="s">
        <v>30</v>
      </c>
      <c r="F348" s="1" t="s">
        <v>31</v>
      </c>
      <c r="G348" s="1" t="s">
        <v>32</v>
      </c>
      <c r="H348" s="1" t="s">
        <v>1316</v>
      </c>
      <c r="I348" s="1" t="s">
        <v>34</v>
      </c>
      <c r="J348" s="1" t="s">
        <v>35</v>
      </c>
      <c r="K348" s="1" t="s">
        <v>36</v>
      </c>
      <c r="L348" s="1"/>
      <c r="M348" s="1"/>
      <c r="N348" s="1"/>
      <c r="O348" s="1"/>
      <c r="P348" s="1"/>
      <c r="Q348" s="1"/>
      <c r="R348" s="1"/>
    </row>
    <row r="349" spans="1:18" x14ac:dyDescent="0.45">
      <c r="A349" s="1" t="s">
        <v>178</v>
      </c>
      <c r="B349" s="1" t="s">
        <v>45</v>
      </c>
      <c r="C349" s="1" t="s">
        <v>57</v>
      </c>
      <c r="D349" s="1" t="s">
        <v>61</v>
      </c>
      <c r="E349" s="1" t="s">
        <v>21</v>
      </c>
      <c r="F349" s="1" t="s">
        <v>24</v>
      </c>
      <c r="G349" s="1" t="s">
        <v>62</v>
      </c>
      <c r="H349" s="1" t="s">
        <v>51</v>
      </c>
      <c r="I349" s="1" t="s">
        <v>56</v>
      </c>
      <c r="J349" s="1" t="s">
        <v>30</v>
      </c>
      <c r="K349" s="1" t="s">
        <v>23</v>
      </c>
      <c r="L349" s="1"/>
      <c r="M349" s="1"/>
      <c r="N349" s="1"/>
      <c r="O349" s="1"/>
      <c r="P349" s="1"/>
      <c r="Q349" s="1"/>
      <c r="R349" s="1"/>
    </row>
    <row r="350" spans="1:18" x14ac:dyDescent="0.45">
      <c r="A350" s="1" t="s">
        <v>106</v>
      </c>
      <c r="B350" s="1" t="s">
        <v>29</v>
      </c>
      <c r="C350" s="1" t="s">
        <v>48</v>
      </c>
      <c r="D350" s="1" t="s">
        <v>55</v>
      </c>
      <c r="E350" s="1" t="s">
        <v>44</v>
      </c>
      <c r="F350" s="1" t="s">
        <v>36</v>
      </c>
      <c r="G350" s="1" t="s">
        <v>56</v>
      </c>
      <c r="H350" s="1" t="s">
        <v>21</v>
      </c>
      <c r="I350" s="1" t="s">
        <v>45</v>
      </c>
      <c r="J350" s="1" t="s">
        <v>57</v>
      </c>
      <c r="K350" s="1" t="s">
        <v>58</v>
      </c>
      <c r="L350" s="1"/>
      <c r="M350" s="1"/>
      <c r="N350" s="1"/>
      <c r="O350" s="1"/>
      <c r="P350" s="1"/>
      <c r="Q350" s="1"/>
      <c r="R350" s="1"/>
    </row>
    <row r="351" spans="1:18" x14ac:dyDescent="0.45">
      <c r="A351" s="1" t="s">
        <v>678</v>
      </c>
      <c r="B351" s="1" t="s">
        <v>61</v>
      </c>
      <c r="C351" s="1" t="s">
        <v>1316</v>
      </c>
      <c r="D351" s="1" t="s">
        <v>40</v>
      </c>
      <c r="E351" s="1" t="s">
        <v>48</v>
      </c>
      <c r="F351" s="1" t="s">
        <v>22</v>
      </c>
      <c r="G351" s="1" t="s">
        <v>65</v>
      </c>
      <c r="H351" s="1" t="s">
        <v>57</v>
      </c>
      <c r="I351" s="1" t="s">
        <v>55</v>
      </c>
      <c r="J351" s="1" t="s">
        <v>26</v>
      </c>
      <c r="K351" s="1" t="s">
        <v>27</v>
      </c>
      <c r="L351" s="1"/>
      <c r="M351" s="1"/>
      <c r="N351" s="1"/>
      <c r="O351" s="1"/>
      <c r="P351" s="1"/>
      <c r="Q351" s="1"/>
      <c r="R351" s="1"/>
    </row>
    <row r="352" spans="1:18" x14ac:dyDescent="0.45">
      <c r="A352" s="1" t="s">
        <v>536</v>
      </c>
      <c r="B352" s="1" t="s">
        <v>29</v>
      </c>
      <c r="C352" s="1" t="s">
        <v>48</v>
      </c>
      <c r="D352" s="1" t="s">
        <v>55</v>
      </c>
      <c r="E352" s="1" t="s">
        <v>44</v>
      </c>
      <c r="F352" s="1" t="s">
        <v>36</v>
      </c>
      <c r="G352" s="1" t="s">
        <v>56</v>
      </c>
      <c r="H352" s="1" t="s">
        <v>21</v>
      </c>
      <c r="I352" s="1" t="s">
        <v>45</v>
      </c>
      <c r="J352" s="1" t="s">
        <v>57</v>
      </c>
      <c r="K352" s="1" t="s">
        <v>58</v>
      </c>
      <c r="L352" s="1"/>
      <c r="M352" s="1"/>
      <c r="N352" s="1"/>
      <c r="O352" s="1"/>
      <c r="P352" s="1"/>
      <c r="Q352" s="1"/>
      <c r="R352" s="1"/>
    </row>
    <row r="353" spans="1:18" x14ac:dyDescent="0.45">
      <c r="A353" s="1" t="s">
        <v>472</v>
      </c>
      <c r="B353" s="1" t="s">
        <v>23</v>
      </c>
      <c r="C353" s="1" t="s">
        <v>21</v>
      </c>
      <c r="D353" s="1" t="s">
        <v>45</v>
      </c>
      <c r="E353" s="1" t="s">
        <v>51</v>
      </c>
      <c r="F353" s="1" t="s">
        <v>20</v>
      </c>
      <c r="G353" s="1" t="s">
        <v>48</v>
      </c>
      <c r="H353" s="1" t="s">
        <v>29</v>
      </c>
      <c r="I353" s="1" t="s">
        <v>47</v>
      </c>
      <c r="J353" s="1" t="s">
        <v>61</v>
      </c>
      <c r="K353" s="1" t="s">
        <v>62</v>
      </c>
      <c r="L353" s="1"/>
      <c r="M353" s="1"/>
      <c r="N353" s="1"/>
      <c r="O353" s="1"/>
      <c r="P353" s="1"/>
      <c r="Q353" s="1"/>
      <c r="R353" s="1"/>
    </row>
    <row r="354" spans="1:18" x14ac:dyDescent="0.45">
      <c r="A354" s="1" t="s">
        <v>374</v>
      </c>
      <c r="B354" s="1" t="s">
        <v>42</v>
      </c>
      <c r="C354" s="1" t="s">
        <v>49</v>
      </c>
      <c r="D354" s="1" t="s">
        <v>26</v>
      </c>
      <c r="E354" s="1" t="s">
        <v>33</v>
      </c>
      <c r="F354" s="1" t="s">
        <v>28</v>
      </c>
      <c r="G354" s="1" t="s">
        <v>24</v>
      </c>
      <c r="H354" s="1" t="s">
        <v>53</v>
      </c>
      <c r="I354" s="1" t="s">
        <v>29</v>
      </c>
      <c r="J354" s="1" t="s">
        <v>32</v>
      </c>
      <c r="K354" s="1" t="s">
        <v>1259</v>
      </c>
      <c r="L354" s="1"/>
      <c r="M354" s="1"/>
      <c r="N354" s="1"/>
      <c r="O354" s="1"/>
      <c r="P354" s="1"/>
      <c r="Q354" s="1"/>
      <c r="R354" s="1"/>
    </row>
    <row r="355" spans="1:18" x14ac:dyDescent="0.45">
      <c r="A355" s="1" t="s">
        <v>602</v>
      </c>
      <c r="B355" s="1" t="s">
        <v>42</v>
      </c>
      <c r="C355" s="1" t="s">
        <v>49</v>
      </c>
      <c r="D355" s="1" t="s">
        <v>26</v>
      </c>
      <c r="E355" s="1" t="s">
        <v>33</v>
      </c>
      <c r="F355" s="1" t="s">
        <v>28</v>
      </c>
      <c r="G355" s="1" t="s">
        <v>24</v>
      </c>
      <c r="H355" s="1" t="s">
        <v>53</v>
      </c>
      <c r="I355" s="1" t="s">
        <v>29</v>
      </c>
      <c r="J355" s="1" t="s">
        <v>32</v>
      </c>
      <c r="K355" s="1" t="s">
        <v>1259</v>
      </c>
      <c r="L355" s="1"/>
      <c r="M355" s="1"/>
      <c r="N355" s="1"/>
      <c r="O355" s="1"/>
      <c r="P355" s="1"/>
      <c r="Q355" s="1"/>
      <c r="R355" s="1"/>
    </row>
    <row r="356" spans="1:18" x14ac:dyDescent="0.45">
      <c r="A356" s="1" t="s">
        <v>397</v>
      </c>
      <c r="B356" s="1" t="s">
        <v>45</v>
      </c>
      <c r="C356" s="1" t="s">
        <v>57</v>
      </c>
      <c r="D356" s="1" t="s">
        <v>61</v>
      </c>
      <c r="E356" s="1" t="s">
        <v>21</v>
      </c>
      <c r="F356" s="1" t="s">
        <v>24</v>
      </c>
      <c r="G356" s="1" t="s">
        <v>62</v>
      </c>
      <c r="H356" s="1" t="s">
        <v>51</v>
      </c>
      <c r="I356" s="1" t="s">
        <v>56</v>
      </c>
      <c r="J356" s="1" t="s">
        <v>30</v>
      </c>
      <c r="K356" s="1" t="s">
        <v>23</v>
      </c>
      <c r="L356" s="1"/>
      <c r="M356" s="1"/>
      <c r="N356" s="1"/>
      <c r="O356" s="1"/>
      <c r="P356" s="1"/>
      <c r="Q356" s="1"/>
      <c r="R356" s="1"/>
    </row>
    <row r="357" spans="1:18" x14ac:dyDescent="0.45">
      <c r="A357" s="1" t="s">
        <v>355</v>
      </c>
      <c r="B357" s="1" t="s">
        <v>42</v>
      </c>
      <c r="C357" s="1" t="s">
        <v>49</v>
      </c>
      <c r="D357" s="1" t="s">
        <v>26</v>
      </c>
      <c r="E357" s="1" t="s">
        <v>33</v>
      </c>
      <c r="F357" s="1" t="s">
        <v>28</v>
      </c>
      <c r="G357" s="1" t="s">
        <v>24</v>
      </c>
      <c r="H357" s="1" t="s">
        <v>53</v>
      </c>
      <c r="I357" s="1" t="s">
        <v>29</v>
      </c>
      <c r="J357" s="1" t="s">
        <v>32</v>
      </c>
      <c r="K357" s="1" t="s">
        <v>1259</v>
      </c>
      <c r="L357" s="1"/>
      <c r="M357" s="1"/>
      <c r="N357" s="1"/>
      <c r="O357" s="1"/>
      <c r="P357" s="1"/>
      <c r="Q357" s="1"/>
      <c r="R357" s="1"/>
    </row>
    <row r="358" spans="1:18" x14ac:dyDescent="0.45">
      <c r="A358" s="1" t="s">
        <v>434</v>
      </c>
      <c r="B358" s="1" t="s">
        <v>62</v>
      </c>
      <c r="C358" s="1" t="s">
        <v>1316</v>
      </c>
      <c r="D358" s="1" t="s">
        <v>25</v>
      </c>
      <c r="E358" s="1" t="s">
        <v>56</v>
      </c>
      <c r="F358" s="1" t="s">
        <v>45</v>
      </c>
      <c r="G358" s="1" t="s">
        <v>21</v>
      </c>
      <c r="H358" s="1" t="s">
        <v>61</v>
      </c>
      <c r="I358" s="1" t="s">
        <v>36</v>
      </c>
      <c r="J358" s="1" t="s">
        <v>50</v>
      </c>
      <c r="K358" s="1" t="s">
        <v>53</v>
      </c>
      <c r="L358" s="1"/>
      <c r="M358" s="1"/>
      <c r="N358" s="1"/>
      <c r="O358" s="1"/>
      <c r="P358" s="1"/>
      <c r="Q358" s="1"/>
      <c r="R358" s="1"/>
    </row>
    <row r="359" spans="1:18" x14ac:dyDescent="0.45">
      <c r="A359" s="1" t="s">
        <v>201</v>
      </c>
      <c r="B359" s="1" t="s">
        <v>47</v>
      </c>
      <c r="C359" s="1" t="s">
        <v>43</v>
      </c>
      <c r="D359" s="1" t="s">
        <v>54</v>
      </c>
      <c r="E359" s="1" t="s">
        <v>50</v>
      </c>
      <c r="F359" s="1" t="s">
        <v>57</v>
      </c>
      <c r="G359" s="1" t="s">
        <v>49</v>
      </c>
      <c r="H359" s="1" t="s">
        <v>60</v>
      </c>
      <c r="I359" s="1" t="s">
        <v>38</v>
      </c>
      <c r="J359" s="1" t="s">
        <v>31</v>
      </c>
      <c r="K359" s="1" t="s">
        <v>28</v>
      </c>
      <c r="L359" s="1"/>
      <c r="M359" s="1"/>
      <c r="N359" s="1"/>
      <c r="O359" s="1"/>
      <c r="P359" s="1"/>
      <c r="Q359" s="1"/>
      <c r="R359" s="1"/>
    </row>
    <row r="360" spans="1:18" x14ac:dyDescent="0.45">
      <c r="A360" s="1" t="s">
        <v>494</v>
      </c>
      <c r="B360" s="1" t="s">
        <v>36</v>
      </c>
      <c r="C360" s="1" t="s">
        <v>50</v>
      </c>
      <c r="D360" s="1" t="s">
        <v>47</v>
      </c>
      <c r="E360" s="1" t="s">
        <v>35</v>
      </c>
      <c r="F360" s="1" t="s">
        <v>40</v>
      </c>
      <c r="G360" s="1" t="s">
        <v>51</v>
      </c>
      <c r="H360" s="1" t="s">
        <v>20</v>
      </c>
      <c r="I360" s="1" t="s">
        <v>28</v>
      </c>
      <c r="J360" s="1" t="s">
        <v>60</v>
      </c>
      <c r="K360" s="1" t="s">
        <v>48</v>
      </c>
      <c r="L360" s="1"/>
      <c r="M360" s="1"/>
      <c r="N360" s="1"/>
      <c r="O360" s="1"/>
      <c r="P360" s="1"/>
      <c r="Q360" s="1"/>
      <c r="R360" s="1"/>
    </row>
    <row r="361" spans="1:18" x14ac:dyDescent="0.45">
      <c r="A361" s="1" t="s">
        <v>519</v>
      </c>
      <c r="B361" s="1" t="s">
        <v>49</v>
      </c>
      <c r="C361" s="1" t="s">
        <v>1316</v>
      </c>
      <c r="D361" s="1" t="s">
        <v>23</v>
      </c>
      <c r="E361" s="1" t="s">
        <v>28</v>
      </c>
      <c r="F361" s="1" t="s">
        <v>25</v>
      </c>
      <c r="G361" s="1" t="s">
        <v>50</v>
      </c>
      <c r="H361" s="1" t="s">
        <v>1316</v>
      </c>
      <c r="I361" s="1" t="s">
        <v>27</v>
      </c>
      <c r="J361" s="1" t="s">
        <v>51</v>
      </c>
      <c r="K361" s="1" t="s">
        <v>43</v>
      </c>
      <c r="L361" s="1"/>
      <c r="M361" s="1"/>
      <c r="N361" s="1"/>
      <c r="O361" s="1"/>
      <c r="P361" s="1"/>
      <c r="Q361" s="1"/>
      <c r="R361" s="1"/>
    </row>
    <row r="362" spans="1:18" x14ac:dyDescent="0.45">
      <c r="A362" s="1" t="s">
        <v>354</v>
      </c>
      <c r="B362" s="1" t="s">
        <v>49</v>
      </c>
      <c r="C362" s="1" t="s">
        <v>1316</v>
      </c>
      <c r="D362" s="1" t="s">
        <v>23</v>
      </c>
      <c r="E362" s="1" t="s">
        <v>28</v>
      </c>
      <c r="F362" s="1" t="s">
        <v>25</v>
      </c>
      <c r="G362" s="1" t="s">
        <v>50</v>
      </c>
      <c r="H362" s="1" t="s">
        <v>1316</v>
      </c>
      <c r="I362" s="1" t="s">
        <v>27</v>
      </c>
      <c r="J362" s="1" t="s">
        <v>51</v>
      </c>
      <c r="K362" s="1" t="s">
        <v>43</v>
      </c>
      <c r="L362" s="1"/>
      <c r="M362" s="1"/>
      <c r="N362" s="1"/>
      <c r="O362" s="1"/>
      <c r="P362" s="1"/>
      <c r="Q362" s="1"/>
      <c r="R362" s="1"/>
    </row>
    <row r="363" spans="1:18" x14ac:dyDescent="0.45">
      <c r="A363" s="1" t="s">
        <v>605</v>
      </c>
      <c r="B363" s="1" t="s">
        <v>49</v>
      </c>
      <c r="C363" s="1" t="s">
        <v>1316</v>
      </c>
      <c r="D363" s="1" t="s">
        <v>23</v>
      </c>
      <c r="E363" s="1" t="s">
        <v>28</v>
      </c>
      <c r="F363" s="1" t="s">
        <v>25</v>
      </c>
      <c r="G363" s="1" t="s">
        <v>50</v>
      </c>
      <c r="H363" s="1" t="s">
        <v>1316</v>
      </c>
      <c r="I363" s="1" t="s">
        <v>27</v>
      </c>
      <c r="J363" s="1" t="s">
        <v>51</v>
      </c>
      <c r="K363" s="1" t="s">
        <v>43</v>
      </c>
      <c r="L363" s="1"/>
      <c r="M363" s="1"/>
      <c r="N363" s="1"/>
      <c r="O363" s="1"/>
      <c r="P363" s="1"/>
      <c r="Q363" s="1"/>
      <c r="R363" s="1"/>
    </row>
    <row r="364" spans="1:18" x14ac:dyDescent="0.45">
      <c r="A364" s="1" t="s">
        <v>303</v>
      </c>
      <c r="B364" s="1" t="s">
        <v>22</v>
      </c>
      <c r="C364" s="1" t="s">
        <v>1316</v>
      </c>
      <c r="D364" s="1" t="s">
        <v>62</v>
      </c>
      <c r="E364" s="1" t="s">
        <v>60</v>
      </c>
      <c r="F364" s="1" t="s">
        <v>55</v>
      </c>
      <c r="G364" s="1" t="s">
        <v>38</v>
      </c>
      <c r="H364" s="1" t="s">
        <v>65</v>
      </c>
      <c r="I364" s="1" t="s">
        <v>48</v>
      </c>
      <c r="J364" s="1" t="s">
        <v>24</v>
      </c>
      <c r="K364" s="1" t="s">
        <v>34</v>
      </c>
      <c r="L364" s="1"/>
      <c r="M364" s="1"/>
      <c r="N364" s="1"/>
      <c r="O364" s="1"/>
      <c r="P364" s="1"/>
      <c r="Q364" s="1"/>
      <c r="R364" s="1"/>
    </row>
    <row r="365" spans="1:18" x14ac:dyDescent="0.45">
      <c r="A365" s="1" t="s">
        <v>192</v>
      </c>
      <c r="B365" s="1" t="s">
        <v>40</v>
      </c>
      <c r="C365" s="1" t="s">
        <v>1316</v>
      </c>
      <c r="D365" s="1" t="s">
        <v>41</v>
      </c>
      <c r="E365" s="1" t="s">
        <v>42</v>
      </c>
      <c r="F365" s="1" t="s">
        <v>34</v>
      </c>
      <c r="G365" s="1" t="s">
        <v>35</v>
      </c>
      <c r="H365" s="1" t="s">
        <v>25</v>
      </c>
      <c r="I365" s="1" t="s">
        <v>43</v>
      </c>
      <c r="J365" s="1" t="s">
        <v>44</v>
      </c>
      <c r="K365" s="1" t="s">
        <v>45</v>
      </c>
      <c r="L365" s="1"/>
      <c r="M365" s="1"/>
      <c r="N365" s="1"/>
      <c r="O365" s="1"/>
      <c r="P365" s="1"/>
      <c r="Q365" s="1"/>
      <c r="R365" s="1"/>
    </row>
    <row r="366" spans="1:18" x14ac:dyDescent="0.45">
      <c r="A366" s="1" t="s">
        <v>265</v>
      </c>
      <c r="B366" s="1" t="s">
        <v>55</v>
      </c>
      <c r="C366" s="1" t="s">
        <v>38</v>
      </c>
      <c r="D366" s="1" t="s">
        <v>27</v>
      </c>
      <c r="E366" s="1" t="s">
        <v>57</v>
      </c>
      <c r="F366" s="1" t="s">
        <v>61</v>
      </c>
      <c r="G366" s="1" t="s">
        <v>47</v>
      </c>
      <c r="H366" s="1" t="s">
        <v>26</v>
      </c>
      <c r="I366" s="1" t="s">
        <v>58</v>
      </c>
      <c r="J366" s="1" t="s">
        <v>39</v>
      </c>
      <c r="K366" s="1" t="s">
        <v>49</v>
      </c>
      <c r="L366" s="1"/>
      <c r="M366" s="1"/>
      <c r="N366" s="1"/>
      <c r="O366" s="1"/>
      <c r="P366" s="1"/>
      <c r="Q366" s="1"/>
      <c r="R366" s="1"/>
    </row>
    <row r="367" spans="1:18" x14ac:dyDescent="0.45">
      <c r="A367" s="1" t="s">
        <v>362</v>
      </c>
      <c r="B367" s="1" t="s">
        <v>34</v>
      </c>
      <c r="C367" s="1" t="s">
        <v>1316</v>
      </c>
      <c r="D367" s="1" t="s">
        <v>22</v>
      </c>
      <c r="E367" s="1" t="s">
        <v>58</v>
      </c>
      <c r="F367" s="1" t="s">
        <v>30</v>
      </c>
      <c r="G367" s="1" t="s">
        <v>27</v>
      </c>
      <c r="H367" s="1" t="s">
        <v>35</v>
      </c>
      <c r="I367" s="1" t="s">
        <v>32</v>
      </c>
      <c r="J367" s="1" t="s">
        <v>20</v>
      </c>
      <c r="K367" s="1" t="s">
        <v>47</v>
      </c>
      <c r="L367" s="1"/>
      <c r="M367" s="1"/>
      <c r="N367" s="1"/>
      <c r="O367" s="1"/>
      <c r="P367" s="1"/>
      <c r="Q367" s="1"/>
      <c r="R367" s="1"/>
    </row>
    <row r="368" spans="1:18" x14ac:dyDescent="0.45">
      <c r="A368" s="1" t="s">
        <v>123</v>
      </c>
      <c r="B368" s="1" t="s">
        <v>53</v>
      </c>
      <c r="C368" s="1" t="s">
        <v>65</v>
      </c>
      <c r="D368" s="1" t="s">
        <v>32</v>
      </c>
      <c r="E368" s="1" t="s">
        <v>43</v>
      </c>
      <c r="F368" s="1" t="s">
        <v>44</v>
      </c>
      <c r="G368" s="1" t="s">
        <v>41</v>
      </c>
      <c r="H368" s="1" t="s">
        <v>50</v>
      </c>
      <c r="I368" s="1" t="s">
        <v>54</v>
      </c>
      <c r="J368" s="1" t="s">
        <v>33</v>
      </c>
      <c r="K368" s="1" t="s">
        <v>38</v>
      </c>
      <c r="L368" s="1"/>
      <c r="M368" s="1"/>
      <c r="N368" s="1"/>
      <c r="O368" s="1"/>
      <c r="P368" s="1"/>
      <c r="Q368" s="1"/>
      <c r="R368" s="1"/>
    </row>
    <row r="369" spans="1:18" x14ac:dyDescent="0.45">
      <c r="A369" s="1" t="s">
        <v>182</v>
      </c>
      <c r="B369" s="1" t="s">
        <v>39</v>
      </c>
      <c r="C369" s="1" t="s">
        <v>58</v>
      </c>
      <c r="D369" s="1" t="s">
        <v>53</v>
      </c>
      <c r="E369" s="1" t="s">
        <v>24</v>
      </c>
      <c r="F369" s="1" t="s">
        <v>29</v>
      </c>
      <c r="G369" s="1" t="s">
        <v>26</v>
      </c>
      <c r="H369" s="1" t="s">
        <v>31</v>
      </c>
      <c r="I369" s="1" t="s">
        <v>62</v>
      </c>
      <c r="J369" s="1" t="s">
        <v>65</v>
      </c>
      <c r="K369" s="1" t="s">
        <v>54</v>
      </c>
      <c r="L369" s="1"/>
      <c r="M369" s="1"/>
      <c r="N369" s="1"/>
      <c r="O369" s="1"/>
      <c r="P369" s="1"/>
      <c r="Q369" s="1"/>
      <c r="R369" s="1"/>
    </row>
    <row r="370" spans="1:18" x14ac:dyDescent="0.45">
      <c r="A370" s="1" t="s">
        <v>391</v>
      </c>
      <c r="B370" s="1" t="s">
        <v>41</v>
      </c>
      <c r="C370" s="1" t="s">
        <v>51</v>
      </c>
      <c r="D370" s="1" t="s">
        <v>31</v>
      </c>
      <c r="E370" s="1" t="s">
        <v>38</v>
      </c>
      <c r="F370" s="1" t="s">
        <v>60</v>
      </c>
      <c r="G370" s="1" t="s">
        <v>54</v>
      </c>
      <c r="H370" s="1" t="s">
        <v>44</v>
      </c>
      <c r="I370" s="1" t="s">
        <v>49</v>
      </c>
      <c r="J370" s="1" t="s">
        <v>42</v>
      </c>
      <c r="K370" s="1" t="s">
        <v>56</v>
      </c>
      <c r="L370" s="1"/>
      <c r="M370" s="1"/>
      <c r="N370" s="1"/>
      <c r="O370" s="1"/>
      <c r="P370" s="1"/>
      <c r="Q370" s="1"/>
      <c r="R370" s="1"/>
    </row>
    <row r="371" spans="1:18" x14ac:dyDescent="0.45">
      <c r="A371" s="1" t="s">
        <v>501</v>
      </c>
      <c r="B371" s="1" t="s">
        <v>61</v>
      </c>
      <c r="C371" s="1" t="s">
        <v>1316</v>
      </c>
      <c r="D371" s="1" t="s">
        <v>40</v>
      </c>
      <c r="E371" s="1" t="s">
        <v>48</v>
      </c>
      <c r="F371" s="1" t="s">
        <v>22</v>
      </c>
      <c r="G371" s="1" t="s">
        <v>65</v>
      </c>
      <c r="H371" s="1" t="s">
        <v>57</v>
      </c>
      <c r="I371" s="1" t="s">
        <v>55</v>
      </c>
      <c r="J371" s="1" t="s">
        <v>26</v>
      </c>
      <c r="K371" s="1" t="s">
        <v>27</v>
      </c>
      <c r="L371" s="1"/>
      <c r="M371" s="1"/>
      <c r="N371" s="1"/>
      <c r="O371" s="1"/>
      <c r="P371" s="1"/>
      <c r="Q371" s="1"/>
      <c r="R371" s="1"/>
    </row>
    <row r="372" spans="1:18" x14ac:dyDescent="0.45">
      <c r="A372" s="1" t="s">
        <v>339</v>
      </c>
      <c r="B372" s="1" t="s">
        <v>32</v>
      </c>
      <c r="C372" s="1" t="s">
        <v>35</v>
      </c>
      <c r="D372" s="1" t="s">
        <v>39</v>
      </c>
      <c r="E372" s="1" t="s">
        <v>65</v>
      </c>
      <c r="F372" s="1" t="s">
        <v>42</v>
      </c>
      <c r="G372" s="1" t="s">
        <v>23</v>
      </c>
      <c r="H372" s="1" t="s">
        <v>22</v>
      </c>
      <c r="I372" s="1" t="s">
        <v>40</v>
      </c>
      <c r="J372" s="1" t="s">
        <v>25</v>
      </c>
      <c r="K372" s="1" t="s">
        <v>55</v>
      </c>
      <c r="L372" s="1"/>
      <c r="M372" s="1"/>
      <c r="N372" s="1"/>
      <c r="O372" s="1"/>
      <c r="P372" s="1"/>
      <c r="Q372" s="1"/>
      <c r="R372" s="1"/>
    </row>
    <row r="373" spans="1:18" x14ac:dyDescent="0.45">
      <c r="A373" s="1" t="s">
        <v>425</v>
      </c>
      <c r="B373" s="1" t="s">
        <v>40</v>
      </c>
      <c r="C373" s="1" t="s">
        <v>1316</v>
      </c>
      <c r="D373" s="1" t="s">
        <v>41</v>
      </c>
      <c r="E373" s="1" t="s">
        <v>42</v>
      </c>
      <c r="F373" s="1" t="s">
        <v>34</v>
      </c>
      <c r="G373" s="1" t="s">
        <v>35</v>
      </c>
      <c r="H373" s="1" t="s">
        <v>25</v>
      </c>
      <c r="I373" s="1" t="s">
        <v>43</v>
      </c>
      <c r="J373" s="1" t="s">
        <v>44</v>
      </c>
      <c r="K373" s="1" t="s">
        <v>45</v>
      </c>
      <c r="L373" s="1"/>
      <c r="M373" s="1"/>
      <c r="N373" s="1"/>
      <c r="O373" s="1"/>
      <c r="P373" s="1"/>
      <c r="Q373" s="1"/>
      <c r="R373" s="1"/>
    </row>
    <row r="374" spans="1:18" x14ac:dyDescent="0.45">
      <c r="A374" s="1" t="s">
        <v>662</v>
      </c>
      <c r="B374" s="1" t="s">
        <v>32</v>
      </c>
      <c r="C374" s="1" t="s">
        <v>35</v>
      </c>
      <c r="D374" s="1" t="s">
        <v>39</v>
      </c>
      <c r="E374" s="1" t="s">
        <v>65</v>
      </c>
      <c r="F374" s="1" t="s">
        <v>42</v>
      </c>
      <c r="G374" s="1" t="s">
        <v>23</v>
      </c>
      <c r="H374" s="1" t="s">
        <v>22</v>
      </c>
      <c r="I374" s="1" t="s">
        <v>40</v>
      </c>
      <c r="J374" s="1" t="s">
        <v>25</v>
      </c>
      <c r="K374" s="1" t="s">
        <v>55</v>
      </c>
      <c r="L374" s="1"/>
      <c r="M374" s="1"/>
      <c r="N374" s="1"/>
      <c r="O374" s="1"/>
      <c r="P374" s="1"/>
      <c r="Q374" s="1"/>
      <c r="R374" s="1"/>
    </row>
    <row r="375" spans="1:18" x14ac:dyDescent="0.45">
      <c r="A375" s="1" t="s">
        <v>569</v>
      </c>
      <c r="B375" s="1" t="s">
        <v>42</v>
      </c>
      <c r="C375" s="1" t="s">
        <v>49</v>
      </c>
      <c r="D375" s="1" t="s">
        <v>26</v>
      </c>
      <c r="E375" s="1" t="s">
        <v>33</v>
      </c>
      <c r="F375" s="1" t="s">
        <v>28</v>
      </c>
      <c r="G375" s="1" t="s">
        <v>24</v>
      </c>
      <c r="H375" s="1" t="s">
        <v>53</v>
      </c>
      <c r="I375" s="1" t="s">
        <v>29</v>
      </c>
      <c r="J375" s="1" t="s">
        <v>32</v>
      </c>
      <c r="K375" s="1" t="s">
        <v>1259</v>
      </c>
      <c r="L375" s="1"/>
      <c r="M375" s="1"/>
      <c r="N375" s="1"/>
      <c r="O375" s="1"/>
      <c r="P375" s="1"/>
      <c r="Q375" s="1"/>
      <c r="R375" s="1"/>
    </row>
    <row r="376" spans="1:18" x14ac:dyDescent="0.45">
      <c r="A376" s="1" t="s">
        <v>263</v>
      </c>
      <c r="B376" s="1" t="s">
        <v>45</v>
      </c>
      <c r="C376" s="1" t="s">
        <v>57</v>
      </c>
      <c r="D376" s="1" t="s">
        <v>61</v>
      </c>
      <c r="E376" s="1" t="s">
        <v>21</v>
      </c>
      <c r="F376" s="1" t="s">
        <v>24</v>
      </c>
      <c r="G376" s="1" t="s">
        <v>62</v>
      </c>
      <c r="H376" s="1" t="s">
        <v>51</v>
      </c>
      <c r="I376" s="1" t="s">
        <v>56</v>
      </c>
      <c r="J376" s="1" t="s">
        <v>30</v>
      </c>
      <c r="K376" s="1" t="s">
        <v>23</v>
      </c>
      <c r="L376" s="1"/>
      <c r="M376" s="1"/>
      <c r="N376" s="1"/>
      <c r="O376" s="1"/>
      <c r="P376" s="1"/>
      <c r="Q376" s="1"/>
      <c r="R376" s="1"/>
    </row>
    <row r="377" spans="1:18" x14ac:dyDescent="0.45">
      <c r="A377" s="1" t="s">
        <v>560</v>
      </c>
      <c r="B377" s="1" t="s">
        <v>23</v>
      </c>
      <c r="C377" s="1" t="s">
        <v>21</v>
      </c>
      <c r="D377" s="1" t="s">
        <v>45</v>
      </c>
      <c r="E377" s="1" t="s">
        <v>51</v>
      </c>
      <c r="F377" s="1" t="s">
        <v>20</v>
      </c>
      <c r="G377" s="1" t="s">
        <v>48</v>
      </c>
      <c r="H377" s="1" t="s">
        <v>29</v>
      </c>
      <c r="I377" s="1" t="s">
        <v>47</v>
      </c>
      <c r="J377" s="1" t="s">
        <v>61</v>
      </c>
      <c r="K377" s="1" t="s">
        <v>62</v>
      </c>
      <c r="L377" s="1"/>
      <c r="M377" s="1"/>
      <c r="N377" s="1"/>
      <c r="O377" s="1"/>
      <c r="P377" s="1"/>
      <c r="Q377" s="1"/>
      <c r="R377" s="1"/>
    </row>
    <row r="378" spans="1:18" x14ac:dyDescent="0.45">
      <c r="A378" s="1" t="s">
        <v>75</v>
      </c>
      <c r="B378" s="1" t="s">
        <v>27</v>
      </c>
      <c r="C378" s="1" t="s">
        <v>1316</v>
      </c>
      <c r="D378" s="1" t="s">
        <v>29</v>
      </c>
      <c r="E378" s="1" t="s">
        <v>30</v>
      </c>
      <c r="F378" s="1" t="s">
        <v>31</v>
      </c>
      <c r="G378" s="1" t="s">
        <v>32</v>
      </c>
      <c r="H378" s="1" t="s">
        <v>1316</v>
      </c>
      <c r="I378" s="1" t="s">
        <v>34</v>
      </c>
      <c r="J378" s="1" t="s">
        <v>35</v>
      </c>
      <c r="K378" s="1" t="s">
        <v>36</v>
      </c>
      <c r="L378" s="1"/>
      <c r="M378" s="1"/>
      <c r="N378" s="1"/>
      <c r="O378" s="1"/>
      <c r="P378" s="1"/>
      <c r="Q378" s="1"/>
      <c r="R378" s="1"/>
    </row>
    <row r="379" spans="1:18" x14ac:dyDescent="0.45">
      <c r="A379" s="1" t="s">
        <v>660</v>
      </c>
      <c r="B379" s="1" t="s">
        <v>36</v>
      </c>
      <c r="C379" s="1" t="s">
        <v>50</v>
      </c>
      <c r="D379" s="1" t="s">
        <v>47</v>
      </c>
      <c r="E379" s="1" t="s">
        <v>35</v>
      </c>
      <c r="F379" s="1" t="s">
        <v>40</v>
      </c>
      <c r="G379" s="1" t="s">
        <v>51</v>
      </c>
      <c r="H379" s="1" t="s">
        <v>20</v>
      </c>
      <c r="I379" s="1" t="s">
        <v>28</v>
      </c>
      <c r="J379" s="1" t="s">
        <v>60</v>
      </c>
      <c r="K379" s="1" t="s">
        <v>48</v>
      </c>
      <c r="L379" s="1"/>
      <c r="M379" s="1"/>
      <c r="N379" s="1"/>
      <c r="O379" s="1"/>
      <c r="P379" s="1"/>
      <c r="Q379" s="1"/>
      <c r="R379" s="1"/>
    </row>
    <row r="380" spans="1:18" x14ac:dyDescent="0.45">
      <c r="A380" s="1" t="s">
        <v>345</v>
      </c>
      <c r="B380" s="1" t="s">
        <v>60</v>
      </c>
      <c r="C380" s="1" t="s">
        <v>36</v>
      </c>
      <c r="D380" s="1" t="s">
        <v>20</v>
      </c>
      <c r="E380" s="1" t="s">
        <v>39</v>
      </c>
      <c r="F380" s="1" t="s">
        <v>43</v>
      </c>
      <c r="G380" s="1" t="s">
        <v>42</v>
      </c>
      <c r="H380" s="1" t="s">
        <v>23</v>
      </c>
      <c r="I380" s="1" t="s">
        <v>21</v>
      </c>
      <c r="J380" s="1" t="s">
        <v>41</v>
      </c>
      <c r="K380" s="1" t="s">
        <v>1259</v>
      </c>
      <c r="L380" s="1"/>
      <c r="M380" s="1"/>
      <c r="N380" s="1"/>
      <c r="O380" s="1"/>
      <c r="P380" s="1"/>
      <c r="Q380" s="1"/>
      <c r="R380" s="1"/>
    </row>
    <row r="381" spans="1:18" x14ac:dyDescent="0.45">
      <c r="A381" s="1" t="s">
        <v>609</v>
      </c>
      <c r="B381" s="1" t="s">
        <v>22</v>
      </c>
      <c r="C381" s="1" t="s">
        <v>1316</v>
      </c>
      <c r="D381" s="1" t="s">
        <v>62</v>
      </c>
      <c r="E381" s="1" t="s">
        <v>60</v>
      </c>
      <c r="F381" s="1" t="s">
        <v>55</v>
      </c>
      <c r="G381" s="1" t="s">
        <v>38</v>
      </c>
      <c r="H381" s="1" t="s">
        <v>65</v>
      </c>
      <c r="I381" s="1" t="s">
        <v>48</v>
      </c>
      <c r="J381" s="1" t="s">
        <v>24</v>
      </c>
      <c r="K381" s="1" t="s">
        <v>34</v>
      </c>
      <c r="L381" s="1"/>
      <c r="M381" s="1"/>
      <c r="N381" s="1"/>
      <c r="O381" s="1"/>
      <c r="P381" s="1"/>
      <c r="Q381" s="1"/>
      <c r="R381" s="1"/>
    </row>
    <row r="382" spans="1:18" x14ac:dyDescent="0.45">
      <c r="A382" s="1" t="s">
        <v>506</v>
      </c>
      <c r="B382" s="1" t="s">
        <v>45</v>
      </c>
      <c r="C382" s="1" t="s">
        <v>57</v>
      </c>
      <c r="D382" s="1" t="s">
        <v>61</v>
      </c>
      <c r="E382" s="1" t="s">
        <v>21</v>
      </c>
      <c r="F382" s="1" t="s">
        <v>24</v>
      </c>
      <c r="G382" s="1" t="s">
        <v>62</v>
      </c>
      <c r="H382" s="1" t="s">
        <v>51</v>
      </c>
      <c r="I382" s="1" t="s">
        <v>56</v>
      </c>
      <c r="J382" s="1" t="s">
        <v>30</v>
      </c>
      <c r="K382" s="1" t="s">
        <v>23</v>
      </c>
      <c r="L382" s="1"/>
      <c r="M382" s="1"/>
      <c r="N382" s="1"/>
      <c r="O382" s="1"/>
      <c r="P382" s="1"/>
      <c r="Q382" s="1"/>
      <c r="R382" s="1"/>
    </row>
    <row r="383" spans="1:18" x14ac:dyDescent="0.45">
      <c r="A383" s="1" t="s">
        <v>486</v>
      </c>
      <c r="B383" s="1" t="s">
        <v>22</v>
      </c>
      <c r="C383" s="1" t="s">
        <v>1316</v>
      </c>
      <c r="D383" s="1" t="s">
        <v>62</v>
      </c>
      <c r="E383" s="1" t="s">
        <v>60</v>
      </c>
      <c r="F383" s="1" t="s">
        <v>55</v>
      </c>
      <c r="G383" s="1" t="s">
        <v>38</v>
      </c>
      <c r="H383" s="1" t="s">
        <v>65</v>
      </c>
      <c r="I383" s="1" t="s">
        <v>48</v>
      </c>
      <c r="J383" s="1" t="s">
        <v>24</v>
      </c>
      <c r="K383" s="1" t="s">
        <v>34</v>
      </c>
      <c r="L383" s="1"/>
      <c r="M383" s="1"/>
      <c r="N383" s="1"/>
      <c r="O383" s="1"/>
      <c r="P383" s="1"/>
      <c r="Q383" s="1"/>
      <c r="R383" s="1"/>
    </row>
    <row r="384" spans="1:18" x14ac:dyDescent="0.45">
      <c r="A384" s="1" t="s">
        <v>169</v>
      </c>
      <c r="B384" s="1" t="s">
        <v>61</v>
      </c>
      <c r="C384" s="1" t="s">
        <v>1316</v>
      </c>
      <c r="D384" s="1" t="s">
        <v>40</v>
      </c>
      <c r="E384" s="1" t="s">
        <v>48</v>
      </c>
      <c r="F384" s="1" t="s">
        <v>22</v>
      </c>
      <c r="G384" s="1" t="s">
        <v>65</v>
      </c>
      <c r="H384" s="1" t="s">
        <v>57</v>
      </c>
      <c r="I384" s="1" t="s">
        <v>55</v>
      </c>
      <c r="J384" s="1" t="s">
        <v>26</v>
      </c>
      <c r="K384" s="1" t="s">
        <v>27</v>
      </c>
      <c r="L384" s="1"/>
      <c r="M384" s="1"/>
      <c r="N384" s="1"/>
      <c r="O384" s="1"/>
      <c r="P384" s="1"/>
      <c r="Q384" s="1"/>
      <c r="R384" s="1"/>
    </row>
    <row r="385" spans="1:18" x14ac:dyDescent="0.45">
      <c r="A385" s="1" t="s">
        <v>64</v>
      </c>
      <c r="B385" s="1" t="s">
        <v>23</v>
      </c>
      <c r="C385" s="1" t="s">
        <v>21</v>
      </c>
      <c r="D385" s="1" t="s">
        <v>45</v>
      </c>
      <c r="E385" s="1" t="s">
        <v>51</v>
      </c>
      <c r="F385" s="1" t="s">
        <v>20</v>
      </c>
      <c r="G385" s="1" t="s">
        <v>48</v>
      </c>
      <c r="H385" s="1" t="s">
        <v>29</v>
      </c>
      <c r="I385" s="1" t="s">
        <v>47</v>
      </c>
      <c r="J385" s="1" t="s">
        <v>61</v>
      </c>
      <c r="K385" s="1" t="s">
        <v>62</v>
      </c>
      <c r="L385" s="1"/>
      <c r="M385" s="1"/>
      <c r="N385" s="1"/>
      <c r="O385" s="1"/>
      <c r="P385" s="1"/>
      <c r="Q385" s="1"/>
      <c r="R385" s="1"/>
    </row>
    <row r="386" spans="1:18" x14ac:dyDescent="0.45">
      <c r="A386" s="1" t="s">
        <v>366</v>
      </c>
      <c r="B386" s="1" t="s">
        <v>45</v>
      </c>
      <c r="C386" s="1" t="s">
        <v>57</v>
      </c>
      <c r="D386" s="1" t="s">
        <v>61</v>
      </c>
      <c r="E386" s="1" t="s">
        <v>21</v>
      </c>
      <c r="F386" s="1" t="s">
        <v>24</v>
      </c>
      <c r="G386" s="1" t="s">
        <v>62</v>
      </c>
      <c r="H386" s="1" t="s">
        <v>51</v>
      </c>
      <c r="I386" s="1" t="s">
        <v>56</v>
      </c>
      <c r="J386" s="1" t="s">
        <v>30</v>
      </c>
      <c r="K386" s="1" t="s">
        <v>23</v>
      </c>
      <c r="L386" s="1"/>
      <c r="M386" s="1"/>
      <c r="N386" s="1"/>
      <c r="O386" s="1"/>
      <c r="P386" s="1"/>
      <c r="Q386" s="1"/>
      <c r="R386" s="1"/>
    </row>
    <row r="387" spans="1:18" x14ac:dyDescent="0.45">
      <c r="A387" s="1" t="s">
        <v>116</v>
      </c>
      <c r="B387" s="1" t="s">
        <v>29</v>
      </c>
      <c r="C387" s="1" t="s">
        <v>48</v>
      </c>
      <c r="D387" s="1" t="s">
        <v>55</v>
      </c>
      <c r="E387" s="1" t="s">
        <v>44</v>
      </c>
      <c r="F387" s="1" t="s">
        <v>36</v>
      </c>
      <c r="G387" s="1" t="s">
        <v>56</v>
      </c>
      <c r="H387" s="1" t="s">
        <v>21</v>
      </c>
      <c r="I387" s="1" t="s">
        <v>45</v>
      </c>
      <c r="J387" s="1" t="s">
        <v>57</v>
      </c>
      <c r="K387" s="1" t="s">
        <v>58</v>
      </c>
      <c r="L387" s="1"/>
      <c r="M387" s="1"/>
      <c r="N387" s="1"/>
      <c r="O387" s="1"/>
      <c r="P387" s="1"/>
      <c r="Q387" s="1"/>
      <c r="R387" s="1"/>
    </row>
    <row r="388" spans="1:18" x14ac:dyDescent="0.45">
      <c r="A388" s="1" t="s">
        <v>573</v>
      </c>
      <c r="B388" s="1" t="s">
        <v>34</v>
      </c>
      <c r="C388" s="1" t="s">
        <v>1316</v>
      </c>
      <c r="D388" s="1" t="s">
        <v>22</v>
      </c>
      <c r="E388" s="1" t="s">
        <v>58</v>
      </c>
      <c r="F388" s="1" t="s">
        <v>30</v>
      </c>
      <c r="G388" s="1" t="s">
        <v>27</v>
      </c>
      <c r="H388" s="1" t="s">
        <v>35</v>
      </c>
      <c r="I388" s="1" t="s">
        <v>32</v>
      </c>
      <c r="J388" s="1" t="s">
        <v>20</v>
      </c>
      <c r="K388" s="1" t="s">
        <v>47</v>
      </c>
      <c r="L388" s="1"/>
      <c r="M388" s="1"/>
      <c r="N388" s="1"/>
      <c r="O388" s="1"/>
      <c r="P388" s="1"/>
      <c r="Q388" s="1"/>
      <c r="R388" s="1"/>
    </row>
    <row r="389" spans="1:18" x14ac:dyDescent="0.45">
      <c r="A389" s="1" t="s">
        <v>248</v>
      </c>
      <c r="B389" s="1" t="s">
        <v>29</v>
      </c>
      <c r="C389" s="1" t="s">
        <v>48</v>
      </c>
      <c r="D389" s="1" t="s">
        <v>55</v>
      </c>
      <c r="E389" s="1" t="s">
        <v>44</v>
      </c>
      <c r="F389" s="1" t="s">
        <v>36</v>
      </c>
      <c r="G389" s="1" t="s">
        <v>56</v>
      </c>
      <c r="H389" s="1" t="s">
        <v>21</v>
      </c>
      <c r="I389" s="1" t="s">
        <v>45</v>
      </c>
      <c r="J389" s="1" t="s">
        <v>57</v>
      </c>
      <c r="K389" s="1" t="s">
        <v>58</v>
      </c>
      <c r="L389" s="1"/>
      <c r="M389" s="1"/>
      <c r="N389" s="1"/>
      <c r="O389" s="1"/>
      <c r="P389" s="1"/>
      <c r="Q389" s="1"/>
      <c r="R389" s="1"/>
    </row>
    <row r="390" spans="1:18" x14ac:dyDescent="0.45">
      <c r="A390" s="1" t="s">
        <v>146</v>
      </c>
      <c r="B390" s="1" t="s">
        <v>41</v>
      </c>
      <c r="C390" s="1" t="s">
        <v>51</v>
      </c>
      <c r="D390" s="1" t="s">
        <v>31</v>
      </c>
      <c r="E390" s="1" t="s">
        <v>38</v>
      </c>
      <c r="F390" s="1" t="s">
        <v>60</v>
      </c>
      <c r="G390" s="1" t="s">
        <v>54</v>
      </c>
      <c r="H390" s="1" t="s">
        <v>44</v>
      </c>
      <c r="I390" s="1" t="s">
        <v>49</v>
      </c>
      <c r="J390" s="1" t="s">
        <v>42</v>
      </c>
      <c r="K390" s="1" t="s">
        <v>56</v>
      </c>
      <c r="L390" s="1"/>
      <c r="M390" s="1"/>
      <c r="N390" s="1"/>
      <c r="O390" s="1"/>
      <c r="P390" s="1"/>
      <c r="Q390" s="1"/>
      <c r="R390" s="1"/>
    </row>
    <row r="391" spans="1:18" x14ac:dyDescent="0.45">
      <c r="A391" s="1" t="s">
        <v>654</v>
      </c>
      <c r="B391" s="1" t="s">
        <v>45</v>
      </c>
      <c r="C391" s="1" t="s">
        <v>57</v>
      </c>
      <c r="D391" s="1" t="s">
        <v>61</v>
      </c>
      <c r="E391" s="1" t="s">
        <v>21</v>
      </c>
      <c r="F391" s="1" t="s">
        <v>24</v>
      </c>
      <c r="G391" s="1" t="s">
        <v>62</v>
      </c>
      <c r="H391" s="1" t="s">
        <v>51</v>
      </c>
      <c r="I391" s="1" t="s">
        <v>56</v>
      </c>
      <c r="J391" s="1" t="s">
        <v>30</v>
      </c>
      <c r="K391" s="1" t="s">
        <v>23</v>
      </c>
      <c r="L391" s="1"/>
      <c r="M391" s="1"/>
      <c r="N391" s="1"/>
      <c r="O391" s="1"/>
      <c r="P391" s="1"/>
      <c r="Q391" s="1"/>
      <c r="R391" s="1"/>
    </row>
    <row r="392" spans="1:18" x14ac:dyDescent="0.45">
      <c r="A392" s="1" t="s">
        <v>521</v>
      </c>
      <c r="B392" s="1" t="s">
        <v>36</v>
      </c>
      <c r="C392" s="1" t="s">
        <v>50</v>
      </c>
      <c r="D392" s="1" t="s">
        <v>47</v>
      </c>
      <c r="E392" s="1" t="s">
        <v>35</v>
      </c>
      <c r="F392" s="1" t="s">
        <v>40</v>
      </c>
      <c r="G392" s="1" t="s">
        <v>51</v>
      </c>
      <c r="H392" s="1" t="s">
        <v>20</v>
      </c>
      <c r="I392" s="1" t="s">
        <v>28</v>
      </c>
      <c r="J392" s="1" t="s">
        <v>60</v>
      </c>
      <c r="K392" s="1" t="s">
        <v>48</v>
      </c>
      <c r="L392" s="1"/>
      <c r="M392" s="1"/>
      <c r="N392" s="1"/>
      <c r="O392" s="1"/>
      <c r="P392" s="1"/>
      <c r="Q392" s="1"/>
      <c r="R392" s="1"/>
    </row>
    <row r="393" spans="1:18" x14ac:dyDescent="0.45">
      <c r="A393" s="1" t="s">
        <v>574</v>
      </c>
      <c r="B393" s="1" t="s">
        <v>49</v>
      </c>
      <c r="C393" s="1" t="s">
        <v>1316</v>
      </c>
      <c r="D393" s="1" t="s">
        <v>23</v>
      </c>
      <c r="E393" s="1" t="s">
        <v>28</v>
      </c>
      <c r="F393" s="1" t="s">
        <v>25</v>
      </c>
      <c r="G393" s="1" t="s">
        <v>50</v>
      </c>
      <c r="H393" s="1" t="s">
        <v>1316</v>
      </c>
      <c r="I393" s="1" t="s">
        <v>27</v>
      </c>
      <c r="J393" s="1" t="s">
        <v>51</v>
      </c>
      <c r="K393" s="1" t="s">
        <v>43</v>
      </c>
      <c r="L393" s="1"/>
      <c r="M393" s="1"/>
      <c r="N393" s="1"/>
      <c r="O393" s="1"/>
      <c r="P393" s="1"/>
      <c r="Q393" s="1"/>
      <c r="R393" s="1"/>
    </row>
    <row r="394" spans="1:18" x14ac:dyDescent="0.45">
      <c r="A394" s="1" t="s">
        <v>650</v>
      </c>
      <c r="B394" s="1" t="s">
        <v>32</v>
      </c>
      <c r="C394" s="1" t="s">
        <v>35</v>
      </c>
      <c r="D394" s="1" t="s">
        <v>39</v>
      </c>
      <c r="E394" s="1" t="s">
        <v>65</v>
      </c>
      <c r="F394" s="1" t="s">
        <v>42</v>
      </c>
      <c r="G394" s="1" t="s">
        <v>23</v>
      </c>
      <c r="H394" s="1" t="s">
        <v>22</v>
      </c>
      <c r="I394" s="1" t="s">
        <v>40</v>
      </c>
      <c r="J394" s="1" t="s">
        <v>25</v>
      </c>
      <c r="K394" s="1" t="s">
        <v>55</v>
      </c>
      <c r="L394" s="1"/>
      <c r="M394" s="1"/>
      <c r="N394" s="1"/>
      <c r="O394" s="1"/>
      <c r="P394" s="1"/>
      <c r="Q394" s="1"/>
      <c r="R394" s="1"/>
    </row>
    <row r="395" spans="1:18" x14ac:dyDescent="0.45">
      <c r="A395" s="1" t="s">
        <v>326</v>
      </c>
      <c r="B395" s="1" t="s">
        <v>60</v>
      </c>
      <c r="C395" s="1" t="s">
        <v>36</v>
      </c>
      <c r="D395" s="1" t="s">
        <v>20</v>
      </c>
      <c r="E395" s="1" t="s">
        <v>39</v>
      </c>
      <c r="F395" s="1" t="s">
        <v>43</v>
      </c>
      <c r="G395" s="1" t="s">
        <v>42</v>
      </c>
      <c r="H395" s="1" t="s">
        <v>23</v>
      </c>
      <c r="I395" s="1" t="s">
        <v>21</v>
      </c>
      <c r="J395" s="1" t="s">
        <v>41</v>
      </c>
      <c r="K395" s="1" t="s">
        <v>1259</v>
      </c>
      <c r="L395" s="1"/>
      <c r="M395" s="1"/>
      <c r="N395" s="1"/>
      <c r="O395" s="1"/>
      <c r="P395" s="1"/>
      <c r="Q395" s="1"/>
      <c r="R395" s="1"/>
    </row>
    <row r="396" spans="1:18" x14ac:dyDescent="0.45">
      <c r="A396" s="1" t="s">
        <v>257</v>
      </c>
      <c r="B396" s="1" t="s">
        <v>40</v>
      </c>
      <c r="C396" s="1" t="s">
        <v>1316</v>
      </c>
      <c r="D396" s="1" t="s">
        <v>41</v>
      </c>
      <c r="E396" s="1" t="s">
        <v>42</v>
      </c>
      <c r="F396" s="1" t="s">
        <v>34</v>
      </c>
      <c r="G396" s="1" t="s">
        <v>35</v>
      </c>
      <c r="H396" s="1" t="s">
        <v>25</v>
      </c>
      <c r="I396" s="1" t="s">
        <v>43</v>
      </c>
      <c r="J396" s="1" t="s">
        <v>44</v>
      </c>
      <c r="K396" s="1" t="s">
        <v>45</v>
      </c>
      <c r="L396" s="1"/>
      <c r="M396" s="1"/>
      <c r="N396" s="1"/>
      <c r="O396" s="1"/>
      <c r="P396" s="1"/>
      <c r="Q396" s="1"/>
      <c r="R396" s="1"/>
    </row>
    <row r="397" spans="1:18" x14ac:dyDescent="0.45">
      <c r="A397" s="1" t="s">
        <v>656</v>
      </c>
      <c r="B397" s="1" t="s">
        <v>32</v>
      </c>
      <c r="C397" s="1" t="s">
        <v>35</v>
      </c>
      <c r="D397" s="1" t="s">
        <v>39</v>
      </c>
      <c r="E397" s="1" t="s">
        <v>65</v>
      </c>
      <c r="F397" s="1" t="s">
        <v>42</v>
      </c>
      <c r="G397" s="1" t="s">
        <v>23</v>
      </c>
      <c r="H397" s="1" t="s">
        <v>22</v>
      </c>
      <c r="I397" s="1" t="s">
        <v>40</v>
      </c>
      <c r="J397" s="1" t="s">
        <v>25</v>
      </c>
      <c r="K397" s="1" t="s">
        <v>55</v>
      </c>
      <c r="L397" s="1"/>
      <c r="M397" s="1"/>
      <c r="N397" s="1"/>
      <c r="O397" s="1"/>
      <c r="P397" s="1"/>
      <c r="Q397" s="1"/>
      <c r="R397" s="1"/>
    </row>
    <row r="398" spans="1:18" x14ac:dyDescent="0.45">
      <c r="A398" s="1" t="s">
        <v>666</v>
      </c>
      <c r="B398" s="1" t="s">
        <v>54</v>
      </c>
      <c r="C398" s="1" t="s">
        <v>1316</v>
      </c>
      <c r="D398" s="1" t="s">
        <v>34</v>
      </c>
      <c r="E398" s="1" t="s">
        <v>33</v>
      </c>
      <c r="F398" s="1" t="s">
        <v>53</v>
      </c>
      <c r="G398" s="1" t="s">
        <v>58</v>
      </c>
      <c r="H398" s="1" t="s">
        <v>30</v>
      </c>
      <c r="I398" s="1" t="s">
        <v>41</v>
      </c>
      <c r="J398" s="1" t="s">
        <v>22</v>
      </c>
      <c r="K398" s="1" t="s">
        <v>40</v>
      </c>
      <c r="L398" s="1"/>
      <c r="M398" s="1"/>
      <c r="N398" s="1"/>
      <c r="O398" s="1"/>
      <c r="P398" s="1"/>
      <c r="Q398" s="1"/>
      <c r="R398" s="1"/>
    </row>
    <row r="399" spans="1:18" x14ac:dyDescent="0.45">
      <c r="A399" s="1" t="s">
        <v>429</v>
      </c>
      <c r="B399" s="1" t="s">
        <v>53</v>
      </c>
      <c r="C399" s="1" t="s">
        <v>65</v>
      </c>
      <c r="D399" s="1" t="s">
        <v>32</v>
      </c>
      <c r="E399" s="1" t="s">
        <v>43</v>
      </c>
      <c r="F399" s="1" t="s">
        <v>44</v>
      </c>
      <c r="G399" s="1" t="s">
        <v>41</v>
      </c>
      <c r="H399" s="1" t="s">
        <v>50</v>
      </c>
      <c r="I399" s="1" t="s">
        <v>54</v>
      </c>
      <c r="J399" s="1" t="s">
        <v>33</v>
      </c>
      <c r="K399" s="1" t="s">
        <v>38</v>
      </c>
      <c r="L399" s="1"/>
      <c r="M399" s="1"/>
      <c r="N399" s="1"/>
      <c r="O399" s="1"/>
      <c r="P399" s="1"/>
      <c r="Q399" s="1"/>
      <c r="R399" s="1"/>
    </row>
    <row r="400" spans="1:18" x14ac:dyDescent="0.45">
      <c r="A400" s="1" t="s">
        <v>253</v>
      </c>
      <c r="B400" s="1" t="s">
        <v>61</v>
      </c>
      <c r="C400" s="1" t="s">
        <v>1316</v>
      </c>
      <c r="D400" s="1" t="s">
        <v>40</v>
      </c>
      <c r="E400" s="1" t="s">
        <v>48</v>
      </c>
      <c r="F400" s="1" t="s">
        <v>22</v>
      </c>
      <c r="G400" s="1" t="s">
        <v>65</v>
      </c>
      <c r="H400" s="1" t="s">
        <v>57</v>
      </c>
      <c r="I400" s="1" t="s">
        <v>55</v>
      </c>
      <c r="J400" s="1" t="s">
        <v>26</v>
      </c>
      <c r="K400" s="1" t="s">
        <v>27</v>
      </c>
      <c r="L400" s="1"/>
      <c r="M400" s="1"/>
      <c r="N400" s="1"/>
      <c r="O400" s="1"/>
      <c r="P400" s="1"/>
      <c r="Q400" s="1"/>
      <c r="R400" s="1"/>
    </row>
    <row r="401" spans="1:18" x14ac:dyDescent="0.45">
      <c r="A401" s="1" t="s">
        <v>514</v>
      </c>
      <c r="B401" s="1" t="s">
        <v>41</v>
      </c>
      <c r="C401" s="1" t="s">
        <v>51</v>
      </c>
      <c r="D401" s="1" t="s">
        <v>31</v>
      </c>
      <c r="E401" s="1" t="s">
        <v>38</v>
      </c>
      <c r="F401" s="1" t="s">
        <v>60</v>
      </c>
      <c r="G401" s="1" t="s">
        <v>54</v>
      </c>
      <c r="H401" s="1" t="s">
        <v>44</v>
      </c>
      <c r="I401" s="1" t="s">
        <v>49</v>
      </c>
      <c r="J401" s="1" t="s">
        <v>42</v>
      </c>
      <c r="K401" s="1" t="s">
        <v>56</v>
      </c>
      <c r="L401" s="1"/>
      <c r="M401" s="1"/>
      <c r="N401" s="1"/>
      <c r="O401" s="1"/>
      <c r="P401" s="1"/>
      <c r="Q401" s="1"/>
      <c r="R401" s="1"/>
    </row>
    <row r="402" spans="1:18" x14ac:dyDescent="0.45">
      <c r="A402" s="1" t="s">
        <v>398</v>
      </c>
      <c r="B402" s="1" t="s">
        <v>39</v>
      </c>
      <c r="C402" s="1" t="s">
        <v>58</v>
      </c>
      <c r="D402" s="1" t="s">
        <v>53</v>
      </c>
      <c r="E402" s="1" t="s">
        <v>24</v>
      </c>
      <c r="F402" s="1" t="s">
        <v>29</v>
      </c>
      <c r="G402" s="1" t="s">
        <v>26</v>
      </c>
      <c r="H402" s="1" t="s">
        <v>31</v>
      </c>
      <c r="I402" s="1" t="s">
        <v>62</v>
      </c>
      <c r="J402" s="1" t="s">
        <v>65</v>
      </c>
      <c r="K402" s="1" t="s">
        <v>54</v>
      </c>
      <c r="L402" s="1"/>
      <c r="M402" s="1"/>
      <c r="N402" s="1"/>
      <c r="O402" s="1"/>
      <c r="P402" s="1"/>
      <c r="Q402" s="1"/>
      <c r="R402" s="1"/>
    </row>
    <row r="403" spans="1:18" x14ac:dyDescent="0.45">
      <c r="A403" s="1" t="s">
        <v>456</v>
      </c>
      <c r="B403" s="1" t="s">
        <v>42</v>
      </c>
      <c r="C403" s="1" t="s">
        <v>49</v>
      </c>
      <c r="D403" s="1" t="s">
        <v>26</v>
      </c>
      <c r="E403" s="1" t="s">
        <v>33</v>
      </c>
      <c r="F403" s="1" t="s">
        <v>28</v>
      </c>
      <c r="G403" s="1" t="s">
        <v>24</v>
      </c>
      <c r="H403" s="1" t="s">
        <v>53</v>
      </c>
      <c r="I403" s="1" t="s">
        <v>29</v>
      </c>
      <c r="J403" s="1" t="s">
        <v>32</v>
      </c>
      <c r="K403" s="1" t="s">
        <v>1259</v>
      </c>
      <c r="L403" s="1"/>
      <c r="M403" s="1"/>
      <c r="N403" s="1"/>
      <c r="O403" s="1"/>
      <c r="P403" s="1"/>
      <c r="Q403" s="1"/>
      <c r="R403" s="1"/>
    </row>
    <row r="404" spans="1:18" x14ac:dyDescent="0.45">
      <c r="A404" s="1" t="s">
        <v>545</v>
      </c>
      <c r="B404" s="1" t="s">
        <v>22</v>
      </c>
      <c r="C404" s="1" t="s">
        <v>1316</v>
      </c>
      <c r="D404" s="1" t="s">
        <v>62</v>
      </c>
      <c r="E404" s="1" t="s">
        <v>60</v>
      </c>
      <c r="F404" s="1" t="s">
        <v>55</v>
      </c>
      <c r="G404" s="1" t="s">
        <v>38</v>
      </c>
      <c r="H404" s="1" t="s">
        <v>65</v>
      </c>
      <c r="I404" s="1" t="s">
        <v>48</v>
      </c>
      <c r="J404" s="1" t="s">
        <v>24</v>
      </c>
      <c r="K404" s="1" t="s">
        <v>34</v>
      </c>
      <c r="L404" s="1"/>
      <c r="M404" s="1"/>
      <c r="N404" s="1"/>
      <c r="O404" s="1"/>
      <c r="P404" s="1"/>
      <c r="Q404" s="1"/>
      <c r="R404" s="1"/>
    </row>
    <row r="405" spans="1:18" x14ac:dyDescent="0.45">
      <c r="A405" s="1" t="s">
        <v>638</v>
      </c>
      <c r="B405" s="1" t="s">
        <v>36</v>
      </c>
      <c r="C405" s="1" t="s">
        <v>50</v>
      </c>
      <c r="D405" s="1" t="s">
        <v>47</v>
      </c>
      <c r="E405" s="1" t="s">
        <v>35</v>
      </c>
      <c r="F405" s="1" t="s">
        <v>40</v>
      </c>
      <c r="G405" s="1" t="s">
        <v>51</v>
      </c>
      <c r="H405" s="1" t="s">
        <v>20</v>
      </c>
      <c r="I405" s="1" t="s">
        <v>28</v>
      </c>
      <c r="J405" s="1" t="s">
        <v>60</v>
      </c>
      <c r="K405" s="1" t="s">
        <v>48</v>
      </c>
      <c r="L405" s="1"/>
      <c r="M405" s="1"/>
      <c r="N405" s="1"/>
      <c r="O405" s="1"/>
      <c r="P405" s="1"/>
      <c r="Q405" s="1"/>
      <c r="R405" s="1"/>
    </row>
    <row r="406" spans="1:18" x14ac:dyDescent="0.45">
      <c r="A406" s="1" t="s">
        <v>401</v>
      </c>
      <c r="B406" s="1" t="s">
        <v>39</v>
      </c>
      <c r="C406" s="1" t="s">
        <v>58</v>
      </c>
      <c r="D406" s="1" t="s">
        <v>53</v>
      </c>
      <c r="E406" s="1" t="s">
        <v>24</v>
      </c>
      <c r="F406" s="1" t="s">
        <v>29</v>
      </c>
      <c r="G406" s="1" t="s">
        <v>26</v>
      </c>
      <c r="H406" s="1" t="s">
        <v>31</v>
      </c>
      <c r="I406" s="1" t="s">
        <v>62</v>
      </c>
      <c r="J406" s="1" t="s">
        <v>65</v>
      </c>
      <c r="K406" s="1" t="s">
        <v>54</v>
      </c>
      <c r="L406" s="1"/>
      <c r="M406" s="1"/>
      <c r="N406" s="1"/>
      <c r="O406" s="1"/>
      <c r="P406" s="1"/>
      <c r="Q406" s="1"/>
      <c r="R406" s="1"/>
    </row>
    <row r="407" spans="1:18" x14ac:dyDescent="0.45">
      <c r="A407" s="1" t="s">
        <v>446</v>
      </c>
      <c r="B407" s="1" t="s">
        <v>41</v>
      </c>
      <c r="C407" s="1" t="s">
        <v>51</v>
      </c>
      <c r="D407" s="1" t="s">
        <v>31</v>
      </c>
      <c r="E407" s="1" t="s">
        <v>38</v>
      </c>
      <c r="F407" s="1" t="s">
        <v>60</v>
      </c>
      <c r="G407" s="1" t="s">
        <v>54</v>
      </c>
      <c r="H407" s="1" t="s">
        <v>44</v>
      </c>
      <c r="I407" s="1" t="s">
        <v>49</v>
      </c>
      <c r="J407" s="1" t="s">
        <v>42</v>
      </c>
      <c r="K407" s="1" t="s">
        <v>56</v>
      </c>
      <c r="L407" s="1"/>
      <c r="M407" s="1"/>
      <c r="N407" s="1"/>
      <c r="O407" s="1"/>
      <c r="P407" s="1"/>
      <c r="Q407" s="1"/>
      <c r="R407" s="1"/>
    </row>
    <row r="408" spans="1:18" x14ac:dyDescent="0.45">
      <c r="A408" s="1" t="s">
        <v>167</v>
      </c>
      <c r="B408" s="1" t="s">
        <v>61</v>
      </c>
      <c r="C408" s="1" t="s">
        <v>1316</v>
      </c>
      <c r="D408" s="1" t="s">
        <v>40</v>
      </c>
      <c r="E408" s="1" t="s">
        <v>48</v>
      </c>
      <c r="F408" s="1" t="s">
        <v>22</v>
      </c>
      <c r="G408" s="1" t="s">
        <v>65</v>
      </c>
      <c r="H408" s="1" t="s">
        <v>57</v>
      </c>
      <c r="I408" s="1" t="s">
        <v>55</v>
      </c>
      <c r="J408" s="1" t="s">
        <v>26</v>
      </c>
      <c r="K408" s="1" t="s">
        <v>27</v>
      </c>
      <c r="L408" s="1"/>
      <c r="M408" s="1"/>
      <c r="N408" s="1"/>
      <c r="O408" s="1"/>
      <c r="P408" s="1"/>
      <c r="Q408" s="1"/>
      <c r="R408" s="1"/>
    </row>
    <row r="409" spans="1:18" x14ac:dyDescent="0.45">
      <c r="A409" s="1" t="s">
        <v>150</v>
      </c>
      <c r="B409" s="1" t="s">
        <v>47</v>
      </c>
      <c r="C409" s="1" t="s">
        <v>43</v>
      </c>
      <c r="D409" s="1" t="s">
        <v>54</v>
      </c>
      <c r="E409" s="1" t="s">
        <v>50</v>
      </c>
      <c r="F409" s="1" t="s">
        <v>57</v>
      </c>
      <c r="G409" s="1" t="s">
        <v>49</v>
      </c>
      <c r="H409" s="1" t="s">
        <v>60</v>
      </c>
      <c r="I409" s="1" t="s">
        <v>38</v>
      </c>
      <c r="J409" s="1" t="s">
        <v>31</v>
      </c>
      <c r="K409" s="1" t="s">
        <v>28</v>
      </c>
      <c r="L409" s="1"/>
      <c r="M409" s="1"/>
      <c r="N409" s="1"/>
      <c r="O409" s="1"/>
      <c r="P409" s="1"/>
      <c r="Q409" s="1"/>
      <c r="R409" s="1"/>
    </row>
    <row r="410" spans="1:18" x14ac:dyDescent="0.45">
      <c r="A410" s="1" t="s">
        <v>82</v>
      </c>
      <c r="B410" s="1" t="s">
        <v>36</v>
      </c>
      <c r="C410" s="1" t="s">
        <v>50</v>
      </c>
      <c r="D410" s="1" t="s">
        <v>47</v>
      </c>
      <c r="E410" s="1" t="s">
        <v>35</v>
      </c>
      <c r="F410" s="1" t="s">
        <v>40</v>
      </c>
      <c r="G410" s="1" t="s">
        <v>51</v>
      </c>
      <c r="H410" s="1" t="s">
        <v>20</v>
      </c>
      <c r="I410" s="1" t="s">
        <v>28</v>
      </c>
      <c r="J410" s="1" t="s">
        <v>60</v>
      </c>
      <c r="K410" s="1" t="s">
        <v>48</v>
      </c>
      <c r="L410" s="1"/>
      <c r="M410" s="1"/>
      <c r="N410" s="1"/>
      <c r="O410" s="1"/>
      <c r="P410" s="1"/>
      <c r="Q410" s="1"/>
      <c r="R410" s="1"/>
    </row>
    <row r="411" spans="1:18" x14ac:dyDescent="0.45">
      <c r="A411" s="1" t="s">
        <v>353</v>
      </c>
      <c r="B411" s="1" t="s">
        <v>47</v>
      </c>
      <c r="C411" s="1" t="s">
        <v>43</v>
      </c>
      <c r="D411" s="1" t="s">
        <v>54</v>
      </c>
      <c r="E411" s="1" t="s">
        <v>50</v>
      </c>
      <c r="F411" s="1" t="s">
        <v>57</v>
      </c>
      <c r="G411" s="1" t="s">
        <v>49</v>
      </c>
      <c r="H411" s="1" t="s">
        <v>60</v>
      </c>
      <c r="I411" s="1" t="s">
        <v>38</v>
      </c>
      <c r="J411" s="1" t="s">
        <v>31</v>
      </c>
      <c r="K411" s="1" t="s">
        <v>28</v>
      </c>
      <c r="L411" s="1"/>
      <c r="M411" s="1"/>
      <c r="N411" s="1"/>
      <c r="O411" s="1"/>
      <c r="P411" s="1"/>
      <c r="Q411" s="1"/>
      <c r="R411" s="1"/>
    </row>
    <row r="412" spans="1:18" x14ac:dyDescent="0.45">
      <c r="A412" s="1" t="s">
        <v>69</v>
      </c>
      <c r="B412" s="1" t="s">
        <v>55</v>
      </c>
      <c r="C412" s="1" t="s">
        <v>38</v>
      </c>
      <c r="D412" s="1" t="s">
        <v>27</v>
      </c>
      <c r="E412" s="1" t="s">
        <v>57</v>
      </c>
      <c r="F412" s="1" t="s">
        <v>61</v>
      </c>
      <c r="G412" s="1" t="s">
        <v>47</v>
      </c>
      <c r="H412" s="1" t="s">
        <v>26</v>
      </c>
      <c r="I412" s="1" t="s">
        <v>58</v>
      </c>
      <c r="J412" s="1" t="s">
        <v>39</v>
      </c>
      <c r="K412" s="1" t="s">
        <v>49</v>
      </c>
      <c r="L412" s="1"/>
      <c r="M412" s="1"/>
      <c r="N412" s="1"/>
      <c r="O412" s="1"/>
      <c r="P412" s="1"/>
      <c r="Q412" s="1"/>
      <c r="R412" s="1"/>
    </row>
    <row r="413" spans="1:18" x14ac:dyDescent="0.45">
      <c r="A413" s="1" t="s">
        <v>423</v>
      </c>
      <c r="B413" s="1" t="s">
        <v>40</v>
      </c>
      <c r="C413" s="1" t="s">
        <v>1316</v>
      </c>
      <c r="D413" s="1" t="s">
        <v>41</v>
      </c>
      <c r="E413" s="1" t="s">
        <v>42</v>
      </c>
      <c r="F413" s="1" t="s">
        <v>34</v>
      </c>
      <c r="G413" s="1" t="s">
        <v>35</v>
      </c>
      <c r="H413" s="1" t="s">
        <v>25</v>
      </c>
      <c r="I413" s="1" t="s">
        <v>43</v>
      </c>
      <c r="J413" s="1" t="s">
        <v>44</v>
      </c>
      <c r="K413" s="1" t="s">
        <v>45</v>
      </c>
      <c r="L413" s="1"/>
      <c r="M413" s="1"/>
      <c r="N413" s="1"/>
      <c r="O413" s="1"/>
      <c r="P413" s="1"/>
      <c r="Q413" s="1"/>
      <c r="R413" s="1"/>
    </row>
    <row r="414" spans="1:18" x14ac:dyDescent="0.45">
      <c r="A414" s="1" t="s">
        <v>113</v>
      </c>
      <c r="B414" s="1" t="s">
        <v>49</v>
      </c>
      <c r="C414" s="1" t="s">
        <v>1316</v>
      </c>
      <c r="D414" s="1" t="s">
        <v>23</v>
      </c>
      <c r="E414" s="1" t="s">
        <v>28</v>
      </c>
      <c r="F414" s="1" t="s">
        <v>25</v>
      </c>
      <c r="G414" s="1" t="s">
        <v>50</v>
      </c>
      <c r="H414" s="1" t="s">
        <v>1316</v>
      </c>
      <c r="I414" s="1" t="s">
        <v>27</v>
      </c>
      <c r="J414" s="1" t="s">
        <v>51</v>
      </c>
      <c r="K414" s="1" t="s">
        <v>43</v>
      </c>
      <c r="L414" s="1"/>
      <c r="M414" s="1"/>
      <c r="N414" s="1"/>
      <c r="O414" s="1"/>
      <c r="P414" s="1"/>
      <c r="Q414" s="1"/>
      <c r="R414" s="1"/>
    </row>
    <row r="415" spans="1:18" x14ac:dyDescent="0.45">
      <c r="A415" s="1" t="s">
        <v>290</v>
      </c>
      <c r="B415" s="1" t="s">
        <v>45</v>
      </c>
      <c r="C415" s="1" t="s">
        <v>57</v>
      </c>
      <c r="D415" s="1" t="s">
        <v>61</v>
      </c>
      <c r="E415" s="1" t="s">
        <v>21</v>
      </c>
      <c r="F415" s="1" t="s">
        <v>24</v>
      </c>
      <c r="G415" s="1" t="s">
        <v>62</v>
      </c>
      <c r="H415" s="1" t="s">
        <v>51</v>
      </c>
      <c r="I415" s="1" t="s">
        <v>56</v>
      </c>
      <c r="J415" s="1" t="s">
        <v>30</v>
      </c>
      <c r="K415" s="1" t="s">
        <v>23</v>
      </c>
      <c r="L415" s="1"/>
      <c r="M415" s="1"/>
      <c r="N415" s="1"/>
      <c r="O415" s="1"/>
      <c r="P415" s="1"/>
      <c r="Q415" s="1"/>
      <c r="R415" s="1"/>
    </row>
    <row r="416" spans="1:18" x14ac:dyDescent="0.45">
      <c r="A416" s="1" t="s">
        <v>206</v>
      </c>
      <c r="B416" s="1" t="s">
        <v>62</v>
      </c>
      <c r="C416" s="1" t="s">
        <v>1316</v>
      </c>
      <c r="D416" s="1" t="s">
        <v>25</v>
      </c>
      <c r="E416" s="1" t="s">
        <v>56</v>
      </c>
      <c r="F416" s="1" t="s">
        <v>45</v>
      </c>
      <c r="G416" s="1" t="s">
        <v>21</v>
      </c>
      <c r="H416" s="1" t="s">
        <v>61</v>
      </c>
      <c r="I416" s="1" t="s">
        <v>36</v>
      </c>
      <c r="J416" s="1" t="s">
        <v>50</v>
      </c>
      <c r="K416" s="1" t="s">
        <v>53</v>
      </c>
      <c r="L416" s="1"/>
      <c r="M416" s="1"/>
      <c r="N416" s="1"/>
      <c r="O416" s="1"/>
      <c r="P416" s="1"/>
      <c r="Q416" s="1"/>
      <c r="R416" s="1"/>
    </row>
    <row r="417" spans="1:18" x14ac:dyDescent="0.45">
      <c r="A417" s="1" t="s">
        <v>52</v>
      </c>
      <c r="B417" s="1" t="s">
        <v>29</v>
      </c>
      <c r="C417" s="1" t="s">
        <v>48</v>
      </c>
      <c r="D417" s="1" t="s">
        <v>55</v>
      </c>
      <c r="E417" s="1" t="s">
        <v>44</v>
      </c>
      <c r="F417" s="1" t="s">
        <v>36</v>
      </c>
      <c r="G417" s="1" t="s">
        <v>56</v>
      </c>
      <c r="H417" s="1" t="s">
        <v>21</v>
      </c>
      <c r="I417" s="1" t="s">
        <v>45</v>
      </c>
      <c r="J417" s="1" t="s">
        <v>57</v>
      </c>
      <c r="K417" s="1" t="s">
        <v>58</v>
      </c>
      <c r="L417" s="1"/>
      <c r="M417" s="1"/>
      <c r="N417" s="1"/>
      <c r="O417" s="1"/>
      <c r="P417" s="1"/>
      <c r="Q417" s="1"/>
      <c r="R417" s="1"/>
    </row>
    <row r="418" spans="1:18" x14ac:dyDescent="0.45">
      <c r="A418" s="1" t="s">
        <v>244</v>
      </c>
      <c r="B418" s="1" t="s">
        <v>60</v>
      </c>
      <c r="C418" s="1" t="s">
        <v>36</v>
      </c>
      <c r="D418" s="1" t="s">
        <v>20</v>
      </c>
      <c r="E418" s="1" t="s">
        <v>39</v>
      </c>
      <c r="F418" s="1" t="s">
        <v>43</v>
      </c>
      <c r="G418" s="1" t="s">
        <v>42</v>
      </c>
      <c r="H418" s="1" t="s">
        <v>23</v>
      </c>
      <c r="I418" s="1" t="s">
        <v>21</v>
      </c>
      <c r="J418" s="1" t="s">
        <v>41</v>
      </c>
      <c r="K418" s="1" t="s">
        <v>1259</v>
      </c>
      <c r="L418" s="1"/>
      <c r="M418" s="1"/>
      <c r="N418" s="1"/>
      <c r="O418" s="1"/>
      <c r="P418" s="1"/>
      <c r="Q418" s="1"/>
      <c r="R418" s="1"/>
    </row>
    <row r="419" spans="1:18" x14ac:dyDescent="0.45">
      <c r="A419" s="1" t="s">
        <v>336</v>
      </c>
      <c r="B419" s="1" t="s">
        <v>61</v>
      </c>
      <c r="C419" s="1" t="s">
        <v>1316</v>
      </c>
      <c r="D419" s="1" t="s">
        <v>40</v>
      </c>
      <c r="E419" s="1" t="s">
        <v>48</v>
      </c>
      <c r="F419" s="1" t="s">
        <v>22</v>
      </c>
      <c r="G419" s="1" t="s">
        <v>65</v>
      </c>
      <c r="H419" s="1" t="s">
        <v>57</v>
      </c>
      <c r="I419" s="1" t="s">
        <v>55</v>
      </c>
      <c r="J419" s="1" t="s">
        <v>26</v>
      </c>
      <c r="K419" s="1" t="s">
        <v>27</v>
      </c>
      <c r="L419" s="1"/>
      <c r="M419" s="1"/>
      <c r="N419" s="1"/>
      <c r="O419" s="1"/>
      <c r="P419" s="1"/>
      <c r="Q419" s="1"/>
      <c r="R419" s="1"/>
    </row>
    <row r="420" spans="1:18" x14ac:dyDescent="0.45">
      <c r="A420" s="1" t="s">
        <v>385</v>
      </c>
      <c r="B420" s="1" t="s">
        <v>45</v>
      </c>
      <c r="C420" s="1" t="s">
        <v>57</v>
      </c>
      <c r="D420" s="1" t="s">
        <v>61</v>
      </c>
      <c r="E420" s="1" t="s">
        <v>21</v>
      </c>
      <c r="F420" s="1" t="s">
        <v>24</v>
      </c>
      <c r="G420" s="1" t="s">
        <v>62</v>
      </c>
      <c r="H420" s="1" t="s">
        <v>51</v>
      </c>
      <c r="I420" s="1" t="s">
        <v>56</v>
      </c>
      <c r="J420" s="1" t="s">
        <v>30</v>
      </c>
      <c r="K420" s="1" t="s">
        <v>23</v>
      </c>
      <c r="L420" s="1"/>
      <c r="M420" s="1"/>
      <c r="N420" s="1"/>
      <c r="O420" s="1"/>
      <c r="P420" s="1"/>
      <c r="Q420" s="1"/>
      <c r="R420" s="1"/>
    </row>
    <row r="421" spans="1:18" x14ac:dyDescent="0.45">
      <c r="A421" s="1" t="s">
        <v>131</v>
      </c>
      <c r="B421" s="1" t="s">
        <v>23</v>
      </c>
      <c r="C421" s="1" t="s">
        <v>21</v>
      </c>
      <c r="D421" s="1" t="s">
        <v>45</v>
      </c>
      <c r="E421" s="1" t="s">
        <v>51</v>
      </c>
      <c r="F421" s="1" t="s">
        <v>20</v>
      </c>
      <c r="G421" s="1" t="s">
        <v>48</v>
      </c>
      <c r="H421" s="1" t="s">
        <v>29</v>
      </c>
      <c r="I421" s="1" t="s">
        <v>47</v>
      </c>
      <c r="J421" s="1" t="s">
        <v>61</v>
      </c>
      <c r="K421" s="1" t="s">
        <v>62</v>
      </c>
      <c r="L421" s="1"/>
      <c r="M421" s="1"/>
      <c r="N421" s="1"/>
      <c r="O421" s="1"/>
      <c r="P421" s="1"/>
      <c r="Q421" s="1"/>
      <c r="R421" s="1"/>
    </row>
    <row r="422" spans="1:18" x14ac:dyDescent="0.45">
      <c r="A422" s="1" t="s">
        <v>488</v>
      </c>
      <c r="B422" s="1" t="s">
        <v>49</v>
      </c>
      <c r="C422" s="1" t="s">
        <v>1316</v>
      </c>
      <c r="D422" s="1" t="s">
        <v>23</v>
      </c>
      <c r="E422" s="1" t="s">
        <v>28</v>
      </c>
      <c r="F422" s="1" t="s">
        <v>25</v>
      </c>
      <c r="G422" s="1" t="s">
        <v>50</v>
      </c>
      <c r="H422" s="1" t="s">
        <v>1316</v>
      </c>
      <c r="I422" s="1" t="s">
        <v>27</v>
      </c>
      <c r="J422" s="1" t="s">
        <v>51</v>
      </c>
      <c r="K422" s="1" t="s">
        <v>43</v>
      </c>
      <c r="L422" s="1"/>
      <c r="M422" s="1"/>
      <c r="N422" s="1"/>
      <c r="O422" s="1"/>
      <c r="P422" s="1"/>
      <c r="Q422" s="1"/>
      <c r="R422" s="1"/>
    </row>
    <row r="423" spans="1:18" x14ac:dyDescent="0.45">
      <c r="A423" s="1" t="s">
        <v>582</v>
      </c>
      <c r="B423" s="1" t="s">
        <v>32</v>
      </c>
      <c r="C423" s="1" t="s">
        <v>35</v>
      </c>
      <c r="D423" s="1" t="s">
        <v>39</v>
      </c>
      <c r="E423" s="1" t="s">
        <v>65</v>
      </c>
      <c r="F423" s="1" t="s">
        <v>42</v>
      </c>
      <c r="G423" s="1" t="s">
        <v>23</v>
      </c>
      <c r="H423" s="1" t="s">
        <v>22</v>
      </c>
      <c r="I423" s="1" t="s">
        <v>40</v>
      </c>
      <c r="J423" s="1" t="s">
        <v>25</v>
      </c>
      <c r="K423" s="1" t="s">
        <v>55</v>
      </c>
      <c r="L423" s="1"/>
      <c r="M423" s="1"/>
      <c r="N423" s="1"/>
      <c r="O423" s="1"/>
      <c r="P423" s="1"/>
      <c r="Q423" s="1"/>
      <c r="R423" s="1"/>
    </row>
    <row r="424" spans="1:18" x14ac:dyDescent="0.45">
      <c r="A424" s="1" t="s">
        <v>465</v>
      </c>
      <c r="B424" s="1" t="s">
        <v>53</v>
      </c>
      <c r="C424" s="1" t="s">
        <v>65</v>
      </c>
      <c r="D424" s="1" t="s">
        <v>32</v>
      </c>
      <c r="E424" s="1" t="s">
        <v>43</v>
      </c>
      <c r="F424" s="1" t="s">
        <v>44</v>
      </c>
      <c r="G424" s="1" t="s">
        <v>41</v>
      </c>
      <c r="H424" s="1" t="s">
        <v>50</v>
      </c>
      <c r="I424" s="1" t="s">
        <v>54</v>
      </c>
      <c r="J424" s="1" t="s">
        <v>33</v>
      </c>
      <c r="K424" s="1" t="s">
        <v>38</v>
      </c>
      <c r="L424" s="1"/>
      <c r="M424" s="1"/>
      <c r="N424" s="1"/>
      <c r="O424" s="1"/>
      <c r="P424" s="1"/>
      <c r="Q424" s="1"/>
      <c r="R424" s="1"/>
    </row>
    <row r="425" spans="1:18" x14ac:dyDescent="0.45">
      <c r="A425" s="1" t="s">
        <v>118</v>
      </c>
      <c r="B425" s="1" t="s">
        <v>22</v>
      </c>
      <c r="C425" s="1" t="s">
        <v>1316</v>
      </c>
      <c r="D425" s="1" t="s">
        <v>62</v>
      </c>
      <c r="E425" s="1" t="s">
        <v>60</v>
      </c>
      <c r="F425" s="1" t="s">
        <v>55</v>
      </c>
      <c r="G425" s="1" t="s">
        <v>38</v>
      </c>
      <c r="H425" s="1" t="s">
        <v>65</v>
      </c>
      <c r="I425" s="1" t="s">
        <v>48</v>
      </c>
      <c r="J425" s="1" t="s">
        <v>24</v>
      </c>
      <c r="K425" s="1" t="s">
        <v>34</v>
      </c>
      <c r="L425" s="1"/>
      <c r="M425" s="1"/>
      <c r="N425" s="1"/>
      <c r="O425" s="1"/>
      <c r="P425" s="1"/>
      <c r="Q425" s="1"/>
      <c r="R425" s="1"/>
    </row>
    <row r="426" spans="1:18" x14ac:dyDescent="0.45">
      <c r="A426" s="1" t="s">
        <v>348</v>
      </c>
      <c r="B426" s="1" t="s">
        <v>40</v>
      </c>
      <c r="C426" s="1" t="s">
        <v>1316</v>
      </c>
      <c r="D426" s="1" t="s">
        <v>41</v>
      </c>
      <c r="E426" s="1" t="s">
        <v>42</v>
      </c>
      <c r="F426" s="1" t="s">
        <v>34</v>
      </c>
      <c r="G426" s="1" t="s">
        <v>35</v>
      </c>
      <c r="H426" s="1" t="s">
        <v>25</v>
      </c>
      <c r="I426" s="1" t="s">
        <v>43</v>
      </c>
      <c r="J426" s="1" t="s">
        <v>44</v>
      </c>
      <c r="K426" s="1" t="s">
        <v>45</v>
      </c>
      <c r="L426" s="1"/>
      <c r="M426" s="1"/>
      <c r="N426" s="1"/>
      <c r="O426" s="1"/>
      <c r="P426" s="1"/>
      <c r="Q426" s="1"/>
      <c r="R426" s="1"/>
    </row>
    <row r="427" spans="1:18" x14ac:dyDescent="0.45">
      <c r="A427" s="1" t="s">
        <v>347</v>
      </c>
      <c r="B427" s="1" t="s">
        <v>27</v>
      </c>
      <c r="C427" s="1" t="s">
        <v>1316</v>
      </c>
      <c r="D427" s="1" t="s">
        <v>29</v>
      </c>
      <c r="E427" s="1" t="s">
        <v>30</v>
      </c>
      <c r="F427" s="1" t="s">
        <v>31</v>
      </c>
      <c r="G427" s="1" t="s">
        <v>32</v>
      </c>
      <c r="H427" s="1" t="s">
        <v>1316</v>
      </c>
      <c r="I427" s="1" t="s">
        <v>34</v>
      </c>
      <c r="J427" s="1" t="s">
        <v>35</v>
      </c>
      <c r="K427" s="1" t="s">
        <v>36</v>
      </c>
      <c r="L427" s="1"/>
      <c r="M427" s="1"/>
      <c r="N427" s="1"/>
      <c r="O427" s="1"/>
      <c r="P427" s="1"/>
      <c r="Q427" s="1"/>
      <c r="R427" s="1"/>
    </row>
    <row r="428" spans="1:18" x14ac:dyDescent="0.45">
      <c r="A428" s="1" t="s">
        <v>71</v>
      </c>
      <c r="B428" s="1" t="s">
        <v>27</v>
      </c>
      <c r="C428" s="1" t="s">
        <v>1316</v>
      </c>
      <c r="D428" s="1" t="s">
        <v>29</v>
      </c>
      <c r="E428" s="1" t="s">
        <v>30</v>
      </c>
      <c r="F428" s="1" t="s">
        <v>31</v>
      </c>
      <c r="G428" s="1" t="s">
        <v>32</v>
      </c>
      <c r="H428" s="1" t="s">
        <v>1316</v>
      </c>
      <c r="I428" s="1" t="s">
        <v>34</v>
      </c>
      <c r="J428" s="1" t="s">
        <v>35</v>
      </c>
      <c r="K428" s="1" t="s">
        <v>36</v>
      </c>
      <c r="L428" s="1"/>
      <c r="M428" s="1"/>
      <c r="N428" s="1"/>
      <c r="O428" s="1"/>
      <c r="P428" s="1"/>
      <c r="Q428" s="1"/>
      <c r="R428" s="1"/>
    </row>
    <row r="429" spans="1:18" x14ac:dyDescent="0.45">
      <c r="A429" s="1" t="s">
        <v>188</v>
      </c>
      <c r="B429" s="1" t="s">
        <v>32</v>
      </c>
      <c r="C429" s="1" t="s">
        <v>35</v>
      </c>
      <c r="D429" s="1" t="s">
        <v>39</v>
      </c>
      <c r="E429" s="1" t="s">
        <v>65</v>
      </c>
      <c r="F429" s="1" t="s">
        <v>42</v>
      </c>
      <c r="G429" s="1" t="s">
        <v>23</v>
      </c>
      <c r="H429" s="1" t="s">
        <v>22</v>
      </c>
      <c r="I429" s="1" t="s">
        <v>40</v>
      </c>
      <c r="J429" s="1" t="s">
        <v>25</v>
      </c>
      <c r="K429" s="1" t="s">
        <v>55</v>
      </c>
      <c r="L429" s="1"/>
      <c r="M429" s="1"/>
      <c r="N429" s="1"/>
      <c r="O429" s="1"/>
      <c r="P429" s="1"/>
      <c r="Q429" s="1"/>
      <c r="R429" s="1"/>
    </row>
    <row r="430" spans="1:18" x14ac:dyDescent="0.45">
      <c r="A430" s="1" t="s">
        <v>231</v>
      </c>
      <c r="B430" s="1" t="s">
        <v>34</v>
      </c>
      <c r="C430" s="1" t="s">
        <v>1316</v>
      </c>
      <c r="D430" s="1" t="s">
        <v>22</v>
      </c>
      <c r="E430" s="1" t="s">
        <v>58</v>
      </c>
      <c r="F430" s="1" t="s">
        <v>30</v>
      </c>
      <c r="G430" s="1" t="s">
        <v>27</v>
      </c>
      <c r="H430" s="1" t="s">
        <v>35</v>
      </c>
      <c r="I430" s="1" t="s">
        <v>32</v>
      </c>
      <c r="J430" s="1" t="s">
        <v>20</v>
      </c>
      <c r="K430" s="1" t="s">
        <v>47</v>
      </c>
      <c r="L430" s="1"/>
      <c r="M430" s="1"/>
      <c r="N430" s="1"/>
      <c r="O430" s="1"/>
      <c r="P430" s="1"/>
      <c r="Q430" s="1"/>
      <c r="R430" s="1"/>
    </row>
    <row r="431" spans="1:18" x14ac:dyDescent="0.45">
      <c r="A431" s="1" t="s">
        <v>309</v>
      </c>
      <c r="B431" s="1" t="s">
        <v>42</v>
      </c>
      <c r="C431" s="1" t="s">
        <v>49</v>
      </c>
      <c r="D431" s="1" t="s">
        <v>26</v>
      </c>
      <c r="E431" s="1" t="s">
        <v>33</v>
      </c>
      <c r="F431" s="1" t="s">
        <v>28</v>
      </c>
      <c r="G431" s="1" t="s">
        <v>24</v>
      </c>
      <c r="H431" s="1" t="s">
        <v>53</v>
      </c>
      <c r="I431" s="1" t="s">
        <v>29</v>
      </c>
      <c r="J431" s="1" t="s">
        <v>32</v>
      </c>
      <c r="K431" s="1" t="s">
        <v>1259</v>
      </c>
      <c r="L431" s="1"/>
      <c r="M431" s="1"/>
      <c r="N431" s="1"/>
      <c r="O431" s="1"/>
      <c r="P431" s="1"/>
      <c r="Q431" s="1"/>
      <c r="R431" s="1"/>
    </row>
    <row r="432" spans="1:18" x14ac:dyDescent="0.45">
      <c r="A432" s="1" t="s">
        <v>210</v>
      </c>
      <c r="B432" s="1" t="s">
        <v>32</v>
      </c>
      <c r="C432" s="1" t="s">
        <v>35</v>
      </c>
      <c r="D432" s="1" t="s">
        <v>39</v>
      </c>
      <c r="E432" s="1" t="s">
        <v>65</v>
      </c>
      <c r="F432" s="1" t="s">
        <v>42</v>
      </c>
      <c r="G432" s="1" t="s">
        <v>23</v>
      </c>
      <c r="H432" s="1" t="s">
        <v>22</v>
      </c>
      <c r="I432" s="1" t="s">
        <v>40</v>
      </c>
      <c r="J432" s="1" t="s">
        <v>25</v>
      </c>
      <c r="K432" s="1" t="s">
        <v>55</v>
      </c>
      <c r="L432" s="1"/>
      <c r="M432" s="1"/>
      <c r="N432" s="1"/>
      <c r="O432" s="1"/>
      <c r="P432" s="1"/>
      <c r="Q432" s="1"/>
      <c r="R432" s="1"/>
    </row>
    <row r="433" spans="1:18" x14ac:dyDescent="0.45">
      <c r="A433" s="1" t="s">
        <v>556</v>
      </c>
      <c r="B433" s="1" t="s">
        <v>61</v>
      </c>
      <c r="C433" s="1" t="s">
        <v>1316</v>
      </c>
      <c r="D433" s="1" t="s">
        <v>40</v>
      </c>
      <c r="E433" s="1" t="s">
        <v>48</v>
      </c>
      <c r="F433" s="1" t="s">
        <v>22</v>
      </c>
      <c r="G433" s="1" t="s">
        <v>65</v>
      </c>
      <c r="H433" s="1" t="s">
        <v>57</v>
      </c>
      <c r="I433" s="1" t="s">
        <v>55</v>
      </c>
      <c r="J433" s="1" t="s">
        <v>26</v>
      </c>
      <c r="K433" s="1" t="s">
        <v>27</v>
      </c>
      <c r="L433" s="1"/>
      <c r="M433" s="1"/>
      <c r="N433" s="1"/>
      <c r="O433" s="1"/>
      <c r="P433" s="1"/>
      <c r="Q433" s="1"/>
      <c r="R433" s="1"/>
    </row>
    <row r="434" spans="1:18" x14ac:dyDescent="0.45">
      <c r="A434" s="1" t="s">
        <v>286</v>
      </c>
      <c r="B434" s="1" t="s">
        <v>62</v>
      </c>
      <c r="C434" s="1" t="s">
        <v>1316</v>
      </c>
      <c r="D434" s="1" t="s">
        <v>25</v>
      </c>
      <c r="E434" s="1" t="s">
        <v>56</v>
      </c>
      <c r="F434" s="1" t="s">
        <v>45</v>
      </c>
      <c r="G434" s="1" t="s">
        <v>21</v>
      </c>
      <c r="H434" s="1" t="s">
        <v>61</v>
      </c>
      <c r="I434" s="1" t="s">
        <v>36</v>
      </c>
      <c r="J434" s="1" t="s">
        <v>50</v>
      </c>
      <c r="K434" s="1" t="s">
        <v>53</v>
      </c>
      <c r="L434" s="1"/>
      <c r="M434" s="1"/>
      <c r="N434" s="1"/>
      <c r="O434" s="1"/>
      <c r="P434" s="1"/>
      <c r="Q434" s="1"/>
      <c r="R434" s="1"/>
    </row>
    <row r="435" spans="1:18" x14ac:dyDescent="0.45">
      <c r="A435" s="1" t="s">
        <v>550</v>
      </c>
      <c r="B435" s="1" t="s">
        <v>62</v>
      </c>
      <c r="C435" s="1" t="s">
        <v>1316</v>
      </c>
      <c r="D435" s="1" t="s">
        <v>25</v>
      </c>
      <c r="E435" s="1" t="s">
        <v>56</v>
      </c>
      <c r="F435" s="1" t="s">
        <v>45</v>
      </c>
      <c r="G435" s="1" t="s">
        <v>21</v>
      </c>
      <c r="H435" s="1" t="s">
        <v>61</v>
      </c>
      <c r="I435" s="1" t="s">
        <v>36</v>
      </c>
      <c r="J435" s="1" t="s">
        <v>50</v>
      </c>
      <c r="K435" s="1" t="s">
        <v>53</v>
      </c>
      <c r="L435" s="1"/>
      <c r="M435" s="1"/>
      <c r="N435" s="1"/>
      <c r="O435" s="1"/>
      <c r="P435" s="1"/>
      <c r="Q435" s="1"/>
      <c r="R435" s="1"/>
    </row>
    <row r="436" spans="1:18" x14ac:dyDescent="0.45">
      <c r="A436" s="1" t="s">
        <v>436</v>
      </c>
      <c r="B436" s="1" t="s">
        <v>41</v>
      </c>
      <c r="C436" s="1" t="s">
        <v>51</v>
      </c>
      <c r="D436" s="1" t="s">
        <v>31</v>
      </c>
      <c r="E436" s="1" t="s">
        <v>38</v>
      </c>
      <c r="F436" s="1" t="s">
        <v>60</v>
      </c>
      <c r="G436" s="1" t="s">
        <v>54</v>
      </c>
      <c r="H436" s="1" t="s">
        <v>44</v>
      </c>
      <c r="I436" s="1" t="s">
        <v>49</v>
      </c>
      <c r="J436" s="1" t="s">
        <v>42</v>
      </c>
      <c r="K436" s="1" t="s">
        <v>56</v>
      </c>
      <c r="L436" s="1"/>
      <c r="M436" s="1"/>
      <c r="N436" s="1"/>
      <c r="O436" s="1"/>
      <c r="P436" s="1"/>
      <c r="Q436" s="1"/>
      <c r="R436" s="1"/>
    </row>
    <row r="437" spans="1:18" x14ac:dyDescent="0.45">
      <c r="A437" s="1" t="s">
        <v>305</v>
      </c>
      <c r="B437" s="1" t="s">
        <v>39</v>
      </c>
      <c r="C437" s="1" t="s">
        <v>58</v>
      </c>
      <c r="D437" s="1" t="s">
        <v>53</v>
      </c>
      <c r="E437" s="1" t="s">
        <v>24</v>
      </c>
      <c r="F437" s="1" t="s">
        <v>29</v>
      </c>
      <c r="G437" s="1" t="s">
        <v>26</v>
      </c>
      <c r="H437" s="1" t="s">
        <v>31</v>
      </c>
      <c r="I437" s="1" t="s">
        <v>62</v>
      </c>
      <c r="J437" s="1" t="s">
        <v>65</v>
      </c>
      <c r="K437" s="1" t="s">
        <v>54</v>
      </c>
      <c r="L437" s="1"/>
      <c r="M437" s="1"/>
      <c r="N437" s="1"/>
      <c r="O437" s="1"/>
      <c r="P437" s="1"/>
      <c r="Q437" s="1"/>
      <c r="R437" s="1"/>
    </row>
    <row r="438" spans="1:18" x14ac:dyDescent="0.45">
      <c r="A438" s="1" t="s">
        <v>563</v>
      </c>
      <c r="B438" s="1" t="s">
        <v>36</v>
      </c>
      <c r="C438" s="1" t="s">
        <v>50</v>
      </c>
      <c r="D438" s="1" t="s">
        <v>47</v>
      </c>
      <c r="E438" s="1" t="s">
        <v>35</v>
      </c>
      <c r="F438" s="1" t="s">
        <v>40</v>
      </c>
      <c r="G438" s="1" t="s">
        <v>51</v>
      </c>
      <c r="H438" s="1" t="s">
        <v>20</v>
      </c>
      <c r="I438" s="1" t="s">
        <v>28</v>
      </c>
      <c r="J438" s="1" t="s">
        <v>60</v>
      </c>
      <c r="K438" s="1" t="s">
        <v>48</v>
      </c>
      <c r="L438" s="1"/>
      <c r="M438" s="1"/>
      <c r="N438" s="1"/>
      <c r="O438" s="1"/>
      <c r="P438" s="1"/>
      <c r="Q438" s="1"/>
      <c r="R438" s="1"/>
    </row>
    <row r="439" spans="1:18" x14ac:dyDescent="0.45">
      <c r="A439" s="1" t="s">
        <v>451</v>
      </c>
      <c r="B439" s="1" t="s">
        <v>54</v>
      </c>
      <c r="C439" s="1" t="s">
        <v>1316</v>
      </c>
      <c r="D439" s="1" t="s">
        <v>34</v>
      </c>
      <c r="E439" s="1" t="s">
        <v>33</v>
      </c>
      <c r="F439" s="1" t="s">
        <v>53</v>
      </c>
      <c r="G439" s="1" t="s">
        <v>58</v>
      </c>
      <c r="H439" s="1" t="s">
        <v>30</v>
      </c>
      <c r="I439" s="1" t="s">
        <v>41</v>
      </c>
      <c r="J439" s="1" t="s">
        <v>22</v>
      </c>
      <c r="K439" s="1" t="s">
        <v>40</v>
      </c>
      <c r="L439" s="1"/>
      <c r="M439" s="1"/>
      <c r="N439" s="1"/>
      <c r="O439" s="1"/>
      <c r="P439" s="1"/>
      <c r="Q439" s="1"/>
      <c r="R439" s="1"/>
    </row>
    <row r="440" spans="1:18" x14ac:dyDescent="0.45">
      <c r="A440" s="1" t="s">
        <v>561</v>
      </c>
      <c r="B440" s="1" t="s">
        <v>32</v>
      </c>
      <c r="C440" s="1" t="s">
        <v>35</v>
      </c>
      <c r="D440" s="1" t="s">
        <v>39</v>
      </c>
      <c r="E440" s="1" t="s">
        <v>65</v>
      </c>
      <c r="F440" s="1" t="s">
        <v>42</v>
      </c>
      <c r="G440" s="1" t="s">
        <v>23</v>
      </c>
      <c r="H440" s="1" t="s">
        <v>22</v>
      </c>
      <c r="I440" s="1" t="s">
        <v>40</v>
      </c>
      <c r="J440" s="1" t="s">
        <v>25</v>
      </c>
      <c r="K440" s="1" t="s">
        <v>55</v>
      </c>
      <c r="L440" s="1"/>
      <c r="M440" s="1"/>
      <c r="N440" s="1"/>
      <c r="O440" s="1"/>
      <c r="P440" s="1"/>
      <c r="Q440" s="1"/>
      <c r="R440" s="1"/>
    </row>
    <row r="441" spans="1:18" x14ac:dyDescent="0.45">
      <c r="A441" s="1" t="s">
        <v>499</v>
      </c>
      <c r="B441" s="1" t="s">
        <v>29</v>
      </c>
      <c r="C441" s="1" t="s">
        <v>48</v>
      </c>
      <c r="D441" s="1" t="s">
        <v>55</v>
      </c>
      <c r="E441" s="1" t="s">
        <v>44</v>
      </c>
      <c r="F441" s="1" t="s">
        <v>36</v>
      </c>
      <c r="G441" s="1" t="s">
        <v>56</v>
      </c>
      <c r="H441" s="1" t="s">
        <v>21</v>
      </c>
      <c r="I441" s="1" t="s">
        <v>45</v>
      </c>
      <c r="J441" s="1" t="s">
        <v>57</v>
      </c>
      <c r="K441" s="1" t="s">
        <v>58</v>
      </c>
      <c r="L441" s="1"/>
      <c r="M441" s="1"/>
      <c r="N441" s="1"/>
      <c r="O441" s="1"/>
      <c r="P441" s="1"/>
      <c r="Q441" s="1"/>
      <c r="R441" s="1"/>
    </row>
    <row r="442" spans="1:18" x14ac:dyDescent="0.45">
      <c r="A442" s="1" t="s">
        <v>225</v>
      </c>
      <c r="B442" s="1" t="s">
        <v>27</v>
      </c>
      <c r="C442" s="1" t="s">
        <v>1316</v>
      </c>
      <c r="D442" s="1" t="s">
        <v>29</v>
      </c>
      <c r="E442" s="1" t="s">
        <v>30</v>
      </c>
      <c r="F442" s="1" t="s">
        <v>31</v>
      </c>
      <c r="G442" s="1" t="s">
        <v>32</v>
      </c>
      <c r="H442" s="1" t="s">
        <v>1316</v>
      </c>
      <c r="I442" s="1" t="s">
        <v>34</v>
      </c>
      <c r="J442" s="1" t="s">
        <v>35</v>
      </c>
      <c r="K442" s="1" t="s">
        <v>36</v>
      </c>
      <c r="L442" s="1"/>
      <c r="M442" s="1"/>
      <c r="N442" s="1"/>
      <c r="O442" s="1"/>
      <c r="P442" s="1"/>
      <c r="Q442" s="1"/>
      <c r="R442" s="1"/>
    </row>
    <row r="443" spans="1:18" x14ac:dyDescent="0.45">
      <c r="A443" s="1" t="s">
        <v>301</v>
      </c>
      <c r="B443" s="1" t="s">
        <v>62</v>
      </c>
      <c r="C443" s="1" t="s">
        <v>1316</v>
      </c>
      <c r="D443" s="1" t="s">
        <v>25</v>
      </c>
      <c r="E443" s="1" t="s">
        <v>56</v>
      </c>
      <c r="F443" s="1" t="s">
        <v>45</v>
      </c>
      <c r="G443" s="1" t="s">
        <v>21</v>
      </c>
      <c r="H443" s="1" t="s">
        <v>61</v>
      </c>
      <c r="I443" s="1" t="s">
        <v>36</v>
      </c>
      <c r="J443" s="1" t="s">
        <v>50</v>
      </c>
      <c r="K443" s="1" t="s">
        <v>53</v>
      </c>
      <c r="L443" s="1"/>
      <c r="M443" s="1"/>
      <c r="N443" s="1"/>
      <c r="O443" s="1"/>
      <c r="P443" s="1"/>
      <c r="Q443" s="1"/>
      <c r="R443" s="1"/>
    </row>
    <row r="444" spans="1:18" x14ac:dyDescent="0.45">
      <c r="A444" s="1" t="s">
        <v>172</v>
      </c>
      <c r="B444" s="1" t="s">
        <v>62</v>
      </c>
      <c r="C444" s="1" t="s">
        <v>1316</v>
      </c>
      <c r="D444" s="1" t="s">
        <v>25</v>
      </c>
      <c r="E444" s="1" t="s">
        <v>56</v>
      </c>
      <c r="F444" s="1" t="s">
        <v>45</v>
      </c>
      <c r="G444" s="1" t="s">
        <v>21</v>
      </c>
      <c r="H444" s="1" t="s">
        <v>61</v>
      </c>
      <c r="I444" s="1" t="s">
        <v>36</v>
      </c>
      <c r="J444" s="1" t="s">
        <v>50</v>
      </c>
      <c r="K444" s="1" t="s">
        <v>53</v>
      </c>
      <c r="L444" s="1"/>
      <c r="M444" s="1"/>
      <c r="N444" s="1"/>
      <c r="O444" s="1"/>
      <c r="P444" s="1"/>
      <c r="Q444" s="1"/>
      <c r="R444" s="1"/>
    </row>
    <row r="445" spans="1:18" x14ac:dyDescent="0.45">
      <c r="A445" s="1" t="s">
        <v>665</v>
      </c>
      <c r="B445" s="1" t="s">
        <v>23</v>
      </c>
      <c r="C445" s="1" t="s">
        <v>21</v>
      </c>
      <c r="D445" s="1" t="s">
        <v>45</v>
      </c>
      <c r="E445" s="1" t="s">
        <v>51</v>
      </c>
      <c r="F445" s="1" t="s">
        <v>20</v>
      </c>
      <c r="G445" s="1" t="s">
        <v>48</v>
      </c>
      <c r="H445" s="1" t="s">
        <v>29</v>
      </c>
      <c r="I445" s="1" t="s">
        <v>47</v>
      </c>
      <c r="J445" s="1" t="s">
        <v>61</v>
      </c>
      <c r="K445" s="1" t="s">
        <v>62</v>
      </c>
      <c r="L445" s="1"/>
      <c r="M445" s="1"/>
      <c r="N445" s="1"/>
      <c r="O445" s="1"/>
      <c r="P445" s="1"/>
      <c r="Q445" s="1"/>
      <c r="R445" s="1"/>
    </row>
    <row r="446" spans="1:18" x14ac:dyDescent="0.45">
      <c r="A446" s="1" t="s">
        <v>250</v>
      </c>
      <c r="B446" s="1" t="s">
        <v>49</v>
      </c>
      <c r="C446" s="1" t="s">
        <v>1316</v>
      </c>
      <c r="D446" s="1" t="s">
        <v>23</v>
      </c>
      <c r="E446" s="1" t="s">
        <v>28</v>
      </c>
      <c r="F446" s="1" t="s">
        <v>25</v>
      </c>
      <c r="G446" s="1" t="s">
        <v>50</v>
      </c>
      <c r="H446" s="1" t="s">
        <v>1316</v>
      </c>
      <c r="I446" s="1" t="s">
        <v>27</v>
      </c>
      <c r="J446" s="1" t="s">
        <v>51</v>
      </c>
      <c r="K446" s="1" t="s">
        <v>43</v>
      </c>
      <c r="L446" s="1"/>
      <c r="M446" s="1"/>
      <c r="N446" s="1"/>
      <c r="O446" s="1"/>
      <c r="P446" s="1"/>
      <c r="Q446" s="1"/>
      <c r="R446" s="1"/>
    </row>
    <row r="447" spans="1:18" x14ac:dyDescent="0.45">
      <c r="A447" s="1" t="s">
        <v>588</v>
      </c>
      <c r="B447" s="1" t="s">
        <v>29</v>
      </c>
      <c r="C447" s="1" t="s">
        <v>48</v>
      </c>
      <c r="D447" s="1" t="s">
        <v>55</v>
      </c>
      <c r="E447" s="1" t="s">
        <v>44</v>
      </c>
      <c r="F447" s="1" t="s">
        <v>36</v>
      </c>
      <c r="G447" s="1" t="s">
        <v>56</v>
      </c>
      <c r="H447" s="1" t="s">
        <v>21</v>
      </c>
      <c r="I447" s="1" t="s">
        <v>45</v>
      </c>
      <c r="J447" s="1" t="s">
        <v>57</v>
      </c>
      <c r="K447" s="1" t="s">
        <v>58</v>
      </c>
      <c r="L447" s="1"/>
      <c r="M447" s="1"/>
      <c r="N447" s="1"/>
      <c r="O447" s="1"/>
      <c r="P447" s="1"/>
      <c r="Q447" s="1"/>
      <c r="R447" s="1"/>
    </row>
    <row r="448" spans="1:18" x14ac:dyDescent="0.45">
      <c r="A448" s="1" t="s">
        <v>222</v>
      </c>
      <c r="B448" s="1" t="s">
        <v>60</v>
      </c>
      <c r="C448" s="1" t="s">
        <v>36</v>
      </c>
      <c r="D448" s="1" t="s">
        <v>20</v>
      </c>
      <c r="E448" s="1" t="s">
        <v>39</v>
      </c>
      <c r="F448" s="1" t="s">
        <v>43</v>
      </c>
      <c r="G448" s="1" t="s">
        <v>42</v>
      </c>
      <c r="H448" s="1" t="s">
        <v>23</v>
      </c>
      <c r="I448" s="1" t="s">
        <v>21</v>
      </c>
      <c r="J448" s="1" t="s">
        <v>41</v>
      </c>
      <c r="K448" s="1" t="s">
        <v>1259</v>
      </c>
      <c r="L448" s="1"/>
      <c r="M448" s="1"/>
      <c r="N448" s="1"/>
      <c r="O448" s="1"/>
      <c r="P448" s="1"/>
      <c r="Q448" s="1"/>
      <c r="R448" s="1"/>
    </row>
    <row r="449" spans="1:18" x14ac:dyDescent="0.45">
      <c r="A449" s="1" t="s">
        <v>538</v>
      </c>
      <c r="B449" s="1" t="s">
        <v>32</v>
      </c>
      <c r="C449" s="1" t="s">
        <v>35</v>
      </c>
      <c r="D449" s="1" t="s">
        <v>39</v>
      </c>
      <c r="E449" s="1" t="s">
        <v>65</v>
      </c>
      <c r="F449" s="1" t="s">
        <v>42</v>
      </c>
      <c r="G449" s="1" t="s">
        <v>23</v>
      </c>
      <c r="H449" s="1" t="s">
        <v>22</v>
      </c>
      <c r="I449" s="1" t="s">
        <v>40</v>
      </c>
      <c r="J449" s="1" t="s">
        <v>25</v>
      </c>
      <c r="K449" s="1" t="s">
        <v>55</v>
      </c>
      <c r="L449" s="1"/>
      <c r="M449" s="1"/>
      <c r="N449" s="1"/>
      <c r="O449" s="1"/>
      <c r="P449" s="1"/>
      <c r="Q449" s="1"/>
      <c r="R449" s="1"/>
    </row>
    <row r="450" spans="1:18" x14ac:dyDescent="0.45">
      <c r="A450" s="1" t="s">
        <v>487</v>
      </c>
      <c r="B450" s="1" t="s">
        <v>29</v>
      </c>
      <c r="C450" s="1" t="s">
        <v>48</v>
      </c>
      <c r="D450" s="1" t="s">
        <v>55</v>
      </c>
      <c r="E450" s="1" t="s">
        <v>44</v>
      </c>
      <c r="F450" s="1" t="s">
        <v>36</v>
      </c>
      <c r="G450" s="1" t="s">
        <v>56</v>
      </c>
      <c r="H450" s="1" t="s">
        <v>21</v>
      </c>
      <c r="I450" s="1" t="s">
        <v>45</v>
      </c>
      <c r="J450" s="1" t="s">
        <v>57</v>
      </c>
      <c r="K450" s="1" t="s">
        <v>58</v>
      </c>
      <c r="L450" s="1"/>
      <c r="M450" s="1"/>
      <c r="N450" s="1"/>
      <c r="O450" s="1"/>
      <c r="P450" s="1"/>
      <c r="Q450" s="1"/>
      <c r="R450" s="1"/>
    </row>
    <row r="451" spans="1:18" x14ac:dyDescent="0.45">
      <c r="A451" s="1" t="s">
        <v>376</v>
      </c>
      <c r="B451" s="1" t="s">
        <v>49</v>
      </c>
      <c r="C451" s="1" t="s">
        <v>1316</v>
      </c>
      <c r="D451" s="1" t="s">
        <v>23</v>
      </c>
      <c r="E451" s="1" t="s">
        <v>28</v>
      </c>
      <c r="F451" s="1" t="s">
        <v>25</v>
      </c>
      <c r="G451" s="1" t="s">
        <v>50</v>
      </c>
      <c r="H451" s="1" t="s">
        <v>1316</v>
      </c>
      <c r="I451" s="1" t="s">
        <v>27</v>
      </c>
      <c r="J451" s="1" t="s">
        <v>51</v>
      </c>
      <c r="K451" s="1" t="s">
        <v>43</v>
      </c>
      <c r="L451" s="1"/>
      <c r="M451" s="1"/>
      <c r="N451" s="1"/>
      <c r="O451" s="1"/>
      <c r="P451" s="1"/>
      <c r="Q451" s="1"/>
      <c r="R451" s="1"/>
    </row>
    <row r="452" spans="1:18" x14ac:dyDescent="0.45">
      <c r="A452" s="1" t="s">
        <v>433</v>
      </c>
      <c r="B452" s="1" t="s">
        <v>42</v>
      </c>
      <c r="C452" s="1" t="s">
        <v>49</v>
      </c>
      <c r="D452" s="1" t="s">
        <v>26</v>
      </c>
      <c r="E452" s="1" t="s">
        <v>33</v>
      </c>
      <c r="F452" s="1" t="s">
        <v>28</v>
      </c>
      <c r="G452" s="1" t="s">
        <v>24</v>
      </c>
      <c r="H452" s="1" t="s">
        <v>53</v>
      </c>
      <c r="I452" s="1" t="s">
        <v>29</v>
      </c>
      <c r="J452" s="1" t="s">
        <v>32</v>
      </c>
      <c r="K452" s="1" t="s">
        <v>1259</v>
      </c>
      <c r="L452" s="1"/>
      <c r="M452" s="1"/>
      <c r="N452" s="1"/>
      <c r="O452" s="1"/>
      <c r="P452" s="1"/>
      <c r="Q452" s="1"/>
      <c r="R452" s="1"/>
    </row>
    <row r="453" spans="1:18" x14ac:dyDescent="0.45">
      <c r="A453" s="1" t="s">
        <v>275</v>
      </c>
      <c r="B453" s="1" t="s">
        <v>40</v>
      </c>
      <c r="C453" s="1" t="s">
        <v>1316</v>
      </c>
      <c r="D453" s="1" t="s">
        <v>41</v>
      </c>
      <c r="E453" s="1" t="s">
        <v>42</v>
      </c>
      <c r="F453" s="1" t="s">
        <v>34</v>
      </c>
      <c r="G453" s="1" t="s">
        <v>35</v>
      </c>
      <c r="H453" s="1" t="s">
        <v>25</v>
      </c>
      <c r="I453" s="1" t="s">
        <v>43</v>
      </c>
      <c r="J453" s="1" t="s">
        <v>44</v>
      </c>
      <c r="K453" s="1" t="s">
        <v>45</v>
      </c>
      <c r="L453" s="1"/>
      <c r="M453" s="1"/>
      <c r="N453" s="1"/>
      <c r="O453" s="1"/>
      <c r="P453" s="1"/>
      <c r="Q453" s="1"/>
      <c r="R453" s="1"/>
    </row>
    <row r="454" spans="1:18" x14ac:dyDescent="0.45">
      <c r="A454" s="1" t="s">
        <v>648</v>
      </c>
      <c r="B454" s="1" t="s">
        <v>32</v>
      </c>
      <c r="C454" s="1" t="s">
        <v>35</v>
      </c>
      <c r="D454" s="1" t="s">
        <v>39</v>
      </c>
      <c r="E454" s="1" t="s">
        <v>65</v>
      </c>
      <c r="F454" s="1" t="s">
        <v>42</v>
      </c>
      <c r="G454" s="1" t="s">
        <v>23</v>
      </c>
      <c r="H454" s="1" t="s">
        <v>22</v>
      </c>
      <c r="I454" s="1" t="s">
        <v>40</v>
      </c>
      <c r="J454" s="1" t="s">
        <v>25</v>
      </c>
      <c r="K454" s="1" t="s">
        <v>55</v>
      </c>
      <c r="L454" s="1"/>
      <c r="M454" s="1"/>
      <c r="N454" s="1"/>
      <c r="O454" s="1"/>
      <c r="P454" s="1"/>
      <c r="Q454" s="1"/>
      <c r="R454" s="1"/>
    </row>
    <row r="455" spans="1:18" x14ac:dyDescent="0.45">
      <c r="A455" s="1" t="s">
        <v>659</v>
      </c>
      <c r="B455" s="1" t="s">
        <v>34</v>
      </c>
      <c r="C455" s="1" t="s">
        <v>1316</v>
      </c>
      <c r="D455" s="1" t="s">
        <v>22</v>
      </c>
      <c r="E455" s="1" t="s">
        <v>58</v>
      </c>
      <c r="F455" s="1" t="s">
        <v>30</v>
      </c>
      <c r="G455" s="1" t="s">
        <v>27</v>
      </c>
      <c r="H455" s="1" t="s">
        <v>35</v>
      </c>
      <c r="I455" s="1" t="s">
        <v>32</v>
      </c>
      <c r="J455" s="1" t="s">
        <v>20</v>
      </c>
      <c r="K455" s="1" t="s">
        <v>47</v>
      </c>
      <c r="L455" s="1"/>
      <c r="M455" s="1"/>
      <c r="N455" s="1"/>
      <c r="O455" s="1"/>
      <c r="P455" s="1"/>
      <c r="Q455" s="1"/>
      <c r="R455" s="1"/>
    </row>
    <row r="456" spans="1:18" x14ac:dyDescent="0.45">
      <c r="A456" s="1" t="s">
        <v>393</v>
      </c>
      <c r="B456" s="1" t="s">
        <v>29</v>
      </c>
      <c r="C456" s="1" t="s">
        <v>48</v>
      </c>
      <c r="D456" s="1" t="s">
        <v>55</v>
      </c>
      <c r="E456" s="1" t="s">
        <v>44</v>
      </c>
      <c r="F456" s="1" t="s">
        <v>36</v>
      </c>
      <c r="G456" s="1" t="s">
        <v>56</v>
      </c>
      <c r="H456" s="1" t="s">
        <v>21</v>
      </c>
      <c r="I456" s="1" t="s">
        <v>45</v>
      </c>
      <c r="J456" s="1" t="s">
        <v>57</v>
      </c>
      <c r="K456" s="1" t="s">
        <v>58</v>
      </c>
      <c r="L456" s="1"/>
      <c r="M456" s="1"/>
      <c r="N456" s="1"/>
      <c r="O456" s="1"/>
      <c r="P456" s="1"/>
      <c r="Q456" s="1"/>
      <c r="R456" s="1"/>
    </row>
    <row r="457" spans="1:18" x14ac:dyDescent="0.45">
      <c r="A457" s="1" t="s">
        <v>107</v>
      </c>
      <c r="B457" s="1" t="s">
        <v>39</v>
      </c>
      <c r="C457" s="1" t="s">
        <v>58</v>
      </c>
      <c r="D457" s="1" t="s">
        <v>53</v>
      </c>
      <c r="E457" s="1" t="s">
        <v>24</v>
      </c>
      <c r="F457" s="1" t="s">
        <v>29</v>
      </c>
      <c r="G457" s="1" t="s">
        <v>26</v>
      </c>
      <c r="H457" s="1" t="s">
        <v>31</v>
      </c>
      <c r="I457" s="1" t="s">
        <v>62</v>
      </c>
      <c r="J457" s="1" t="s">
        <v>65</v>
      </c>
      <c r="K457" s="1" t="s">
        <v>54</v>
      </c>
      <c r="L457" s="1"/>
      <c r="M457" s="1"/>
      <c r="N457" s="1"/>
      <c r="O457" s="1"/>
      <c r="P457" s="1"/>
      <c r="Q457" s="1"/>
      <c r="R457" s="1"/>
    </row>
    <row r="458" spans="1:18" x14ac:dyDescent="0.45">
      <c r="A458" s="1" t="s">
        <v>452</v>
      </c>
      <c r="B458" s="1" t="s">
        <v>23</v>
      </c>
      <c r="C458" s="1" t="s">
        <v>21</v>
      </c>
      <c r="D458" s="1" t="s">
        <v>45</v>
      </c>
      <c r="E458" s="1" t="s">
        <v>51</v>
      </c>
      <c r="F458" s="1" t="s">
        <v>20</v>
      </c>
      <c r="G458" s="1" t="s">
        <v>48</v>
      </c>
      <c r="H458" s="1" t="s">
        <v>29</v>
      </c>
      <c r="I458" s="1" t="s">
        <v>47</v>
      </c>
      <c r="J458" s="1" t="s">
        <v>61</v>
      </c>
      <c r="K458" s="1" t="s">
        <v>62</v>
      </c>
      <c r="L458" s="1"/>
      <c r="M458" s="1"/>
      <c r="N458" s="1"/>
      <c r="O458" s="1"/>
      <c r="P458" s="1"/>
      <c r="Q458" s="1"/>
      <c r="R458" s="1"/>
    </row>
    <row r="459" spans="1:18" x14ac:dyDescent="0.45">
      <c r="A459" s="1" t="s">
        <v>212</v>
      </c>
      <c r="B459" s="1" t="s">
        <v>61</v>
      </c>
      <c r="C459" s="1" t="s">
        <v>1316</v>
      </c>
      <c r="D459" s="1" t="s">
        <v>40</v>
      </c>
      <c r="E459" s="1" t="s">
        <v>48</v>
      </c>
      <c r="F459" s="1" t="s">
        <v>22</v>
      </c>
      <c r="G459" s="1" t="s">
        <v>65</v>
      </c>
      <c r="H459" s="1" t="s">
        <v>57</v>
      </c>
      <c r="I459" s="1" t="s">
        <v>55</v>
      </c>
      <c r="J459" s="1" t="s">
        <v>26</v>
      </c>
      <c r="K459" s="1" t="s">
        <v>27</v>
      </c>
      <c r="L459" s="1"/>
      <c r="M459" s="1"/>
      <c r="N459" s="1"/>
      <c r="O459" s="1"/>
      <c r="P459" s="1"/>
      <c r="Q459" s="1"/>
      <c r="R459" s="1"/>
    </row>
    <row r="460" spans="1:18" x14ac:dyDescent="0.45">
      <c r="A460" s="1" t="s">
        <v>124</v>
      </c>
      <c r="B460" s="1" t="s">
        <v>60</v>
      </c>
      <c r="C460" s="1" t="s">
        <v>36</v>
      </c>
      <c r="D460" s="1" t="s">
        <v>20</v>
      </c>
      <c r="E460" s="1" t="s">
        <v>39</v>
      </c>
      <c r="F460" s="1" t="s">
        <v>43</v>
      </c>
      <c r="G460" s="1" t="s">
        <v>42</v>
      </c>
      <c r="H460" s="1" t="s">
        <v>23</v>
      </c>
      <c r="I460" s="1" t="s">
        <v>21</v>
      </c>
      <c r="J460" s="1" t="s">
        <v>41</v>
      </c>
      <c r="K460" s="1" t="s">
        <v>1259</v>
      </c>
      <c r="L460" s="1"/>
      <c r="M460" s="1"/>
      <c r="N460" s="1"/>
      <c r="O460" s="1"/>
      <c r="P460" s="1"/>
      <c r="Q460" s="1"/>
      <c r="R460" s="1"/>
    </row>
    <row r="461" spans="1:18" x14ac:dyDescent="0.45">
      <c r="A461" s="1" t="s">
        <v>323</v>
      </c>
      <c r="B461" s="1" t="s">
        <v>22</v>
      </c>
      <c r="C461" s="1" t="s">
        <v>1316</v>
      </c>
      <c r="D461" s="1" t="s">
        <v>62</v>
      </c>
      <c r="E461" s="1" t="s">
        <v>60</v>
      </c>
      <c r="F461" s="1" t="s">
        <v>55</v>
      </c>
      <c r="G461" s="1" t="s">
        <v>38</v>
      </c>
      <c r="H461" s="1" t="s">
        <v>65</v>
      </c>
      <c r="I461" s="1" t="s">
        <v>48</v>
      </c>
      <c r="J461" s="1" t="s">
        <v>24</v>
      </c>
      <c r="K461" s="1" t="s">
        <v>34</v>
      </c>
      <c r="L461" s="1"/>
      <c r="M461" s="1"/>
      <c r="N461" s="1"/>
      <c r="O461" s="1"/>
      <c r="P461" s="1"/>
      <c r="Q461" s="1"/>
      <c r="R461" s="1"/>
    </row>
    <row r="462" spans="1:18" x14ac:dyDescent="0.45">
      <c r="A462" s="1" t="s">
        <v>332</v>
      </c>
      <c r="B462" s="1" t="s">
        <v>60</v>
      </c>
      <c r="C462" s="1" t="s">
        <v>36</v>
      </c>
      <c r="D462" s="1" t="s">
        <v>20</v>
      </c>
      <c r="E462" s="1" t="s">
        <v>39</v>
      </c>
      <c r="F462" s="1" t="s">
        <v>43</v>
      </c>
      <c r="G462" s="1" t="s">
        <v>42</v>
      </c>
      <c r="H462" s="1" t="s">
        <v>23</v>
      </c>
      <c r="I462" s="1" t="s">
        <v>21</v>
      </c>
      <c r="J462" s="1" t="s">
        <v>41</v>
      </c>
      <c r="K462" s="1" t="s">
        <v>1259</v>
      </c>
      <c r="L462" s="1"/>
      <c r="M462" s="1"/>
      <c r="N462" s="1"/>
      <c r="O462" s="1"/>
      <c r="P462" s="1"/>
      <c r="Q462" s="1"/>
      <c r="R462" s="1"/>
    </row>
    <row r="463" spans="1:18" x14ac:dyDescent="0.45">
      <c r="A463" s="1" t="s">
        <v>466</v>
      </c>
      <c r="B463" s="1" t="s">
        <v>62</v>
      </c>
      <c r="C463" s="1" t="s">
        <v>1316</v>
      </c>
      <c r="D463" s="1" t="s">
        <v>25</v>
      </c>
      <c r="E463" s="1" t="s">
        <v>56</v>
      </c>
      <c r="F463" s="1" t="s">
        <v>45</v>
      </c>
      <c r="G463" s="1" t="s">
        <v>21</v>
      </c>
      <c r="H463" s="1" t="s">
        <v>61</v>
      </c>
      <c r="I463" s="1" t="s">
        <v>36</v>
      </c>
      <c r="J463" s="1" t="s">
        <v>50</v>
      </c>
      <c r="K463" s="1" t="s">
        <v>53</v>
      </c>
      <c r="L463" s="1"/>
      <c r="M463" s="1"/>
      <c r="N463" s="1"/>
      <c r="O463" s="1"/>
      <c r="P463" s="1"/>
      <c r="Q463" s="1"/>
      <c r="R463" s="1"/>
    </row>
    <row r="464" spans="1:18" x14ac:dyDescent="0.45">
      <c r="A464" s="1" t="s">
        <v>613</v>
      </c>
      <c r="B464" s="1" t="s">
        <v>39</v>
      </c>
      <c r="C464" s="1" t="s">
        <v>58</v>
      </c>
      <c r="D464" s="1" t="s">
        <v>53</v>
      </c>
      <c r="E464" s="1" t="s">
        <v>24</v>
      </c>
      <c r="F464" s="1" t="s">
        <v>29</v>
      </c>
      <c r="G464" s="1" t="s">
        <v>26</v>
      </c>
      <c r="H464" s="1" t="s">
        <v>31</v>
      </c>
      <c r="I464" s="1" t="s">
        <v>62</v>
      </c>
      <c r="J464" s="1" t="s">
        <v>65</v>
      </c>
      <c r="K464" s="1" t="s">
        <v>54</v>
      </c>
      <c r="L464" s="1"/>
      <c r="M464" s="1"/>
      <c r="N464" s="1"/>
      <c r="O464" s="1"/>
      <c r="P464" s="1"/>
      <c r="Q464" s="1"/>
      <c r="R464" s="1"/>
    </row>
    <row r="465" spans="1:18" x14ac:dyDescent="0.45">
      <c r="A465" s="1" t="s">
        <v>289</v>
      </c>
      <c r="B465" s="1" t="s">
        <v>34</v>
      </c>
      <c r="C465" s="1" t="s">
        <v>1316</v>
      </c>
      <c r="D465" s="1" t="s">
        <v>22</v>
      </c>
      <c r="E465" s="1" t="s">
        <v>58</v>
      </c>
      <c r="F465" s="1" t="s">
        <v>30</v>
      </c>
      <c r="G465" s="1" t="s">
        <v>27</v>
      </c>
      <c r="H465" s="1" t="s">
        <v>35</v>
      </c>
      <c r="I465" s="1" t="s">
        <v>32</v>
      </c>
      <c r="J465" s="1" t="s">
        <v>20</v>
      </c>
      <c r="K465" s="1" t="s">
        <v>47</v>
      </c>
      <c r="L465" s="1"/>
      <c r="M465" s="1"/>
      <c r="N465" s="1"/>
      <c r="O465" s="1"/>
      <c r="P465" s="1"/>
      <c r="Q465" s="1"/>
      <c r="R465" s="1"/>
    </row>
    <row r="466" spans="1:18" x14ac:dyDescent="0.45">
      <c r="A466" s="1" t="s">
        <v>357</v>
      </c>
      <c r="B466" s="1" t="s">
        <v>42</v>
      </c>
      <c r="C466" s="1" t="s">
        <v>49</v>
      </c>
      <c r="D466" s="1" t="s">
        <v>26</v>
      </c>
      <c r="E466" s="1" t="s">
        <v>33</v>
      </c>
      <c r="F466" s="1" t="s">
        <v>28</v>
      </c>
      <c r="G466" s="1" t="s">
        <v>24</v>
      </c>
      <c r="H466" s="1" t="s">
        <v>53</v>
      </c>
      <c r="I466" s="1" t="s">
        <v>29</v>
      </c>
      <c r="J466" s="1" t="s">
        <v>32</v>
      </c>
      <c r="K466" s="1" t="s">
        <v>1259</v>
      </c>
      <c r="L466" s="1"/>
      <c r="M466" s="1"/>
      <c r="N466" s="1"/>
      <c r="O466" s="1"/>
      <c r="P466" s="1"/>
      <c r="Q466" s="1"/>
      <c r="R466" s="1"/>
    </row>
    <row r="467" spans="1:18" x14ac:dyDescent="0.45">
      <c r="A467" s="1" t="s">
        <v>300</v>
      </c>
      <c r="B467" s="1" t="s">
        <v>55</v>
      </c>
      <c r="C467" s="1" t="s">
        <v>38</v>
      </c>
      <c r="D467" s="1" t="s">
        <v>27</v>
      </c>
      <c r="E467" s="1" t="s">
        <v>57</v>
      </c>
      <c r="F467" s="1" t="s">
        <v>61</v>
      </c>
      <c r="G467" s="1" t="s">
        <v>47</v>
      </c>
      <c r="H467" s="1" t="s">
        <v>26</v>
      </c>
      <c r="I467" s="1" t="s">
        <v>58</v>
      </c>
      <c r="J467" s="1" t="s">
        <v>39</v>
      </c>
      <c r="K467" s="1" t="s">
        <v>49</v>
      </c>
      <c r="L467" s="1"/>
      <c r="M467" s="1"/>
      <c r="N467" s="1"/>
      <c r="O467" s="1"/>
      <c r="P467" s="1"/>
      <c r="Q467" s="1"/>
      <c r="R467" s="1"/>
    </row>
    <row r="468" spans="1:18" x14ac:dyDescent="0.45">
      <c r="A468" s="1" t="s">
        <v>458</v>
      </c>
      <c r="B468" s="1" t="s">
        <v>61</v>
      </c>
      <c r="C468" s="1" t="s">
        <v>1316</v>
      </c>
      <c r="D468" s="1" t="s">
        <v>40</v>
      </c>
      <c r="E468" s="1" t="s">
        <v>48</v>
      </c>
      <c r="F468" s="1" t="s">
        <v>22</v>
      </c>
      <c r="G468" s="1" t="s">
        <v>65</v>
      </c>
      <c r="H468" s="1" t="s">
        <v>57</v>
      </c>
      <c r="I468" s="1" t="s">
        <v>55</v>
      </c>
      <c r="J468" s="1" t="s">
        <v>26</v>
      </c>
      <c r="K468" s="1" t="s">
        <v>27</v>
      </c>
      <c r="L468" s="1"/>
      <c r="M468" s="1"/>
      <c r="N468" s="1"/>
      <c r="O468" s="1"/>
      <c r="P468" s="1"/>
      <c r="Q468" s="1"/>
      <c r="R468" s="1"/>
    </row>
    <row r="469" spans="1:18" x14ac:dyDescent="0.45">
      <c r="A469" s="1" t="s">
        <v>143</v>
      </c>
      <c r="B469" s="1" t="s">
        <v>42</v>
      </c>
      <c r="C469" s="1" t="s">
        <v>49</v>
      </c>
      <c r="D469" s="1" t="s">
        <v>26</v>
      </c>
      <c r="E469" s="1" t="s">
        <v>33</v>
      </c>
      <c r="F469" s="1" t="s">
        <v>28</v>
      </c>
      <c r="G469" s="1" t="s">
        <v>24</v>
      </c>
      <c r="H469" s="1" t="s">
        <v>53</v>
      </c>
      <c r="I469" s="1" t="s">
        <v>29</v>
      </c>
      <c r="J469" s="1" t="s">
        <v>32</v>
      </c>
      <c r="K469" s="1" t="s">
        <v>1259</v>
      </c>
      <c r="L469" s="1"/>
      <c r="M469" s="1"/>
      <c r="N469" s="1"/>
      <c r="O469" s="1"/>
      <c r="P469" s="1"/>
      <c r="Q469" s="1"/>
      <c r="R469" s="1"/>
    </row>
    <row r="470" spans="1:18" x14ac:dyDescent="0.45">
      <c r="A470" s="1" t="s">
        <v>330</v>
      </c>
      <c r="B470" s="1" t="s">
        <v>60</v>
      </c>
      <c r="C470" s="1" t="s">
        <v>36</v>
      </c>
      <c r="D470" s="1" t="s">
        <v>20</v>
      </c>
      <c r="E470" s="1" t="s">
        <v>39</v>
      </c>
      <c r="F470" s="1" t="s">
        <v>43</v>
      </c>
      <c r="G470" s="1" t="s">
        <v>42</v>
      </c>
      <c r="H470" s="1" t="s">
        <v>23</v>
      </c>
      <c r="I470" s="1" t="s">
        <v>21</v>
      </c>
      <c r="J470" s="1" t="s">
        <v>41</v>
      </c>
      <c r="K470" s="1" t="s">
        <v>1259</v>
      </c>
      <c r="L470" s="1"/>
      <c r="M470" s="1"/>
      <c r="N470" s="1"/>
      <c r="O470" s="1"/>
      <c r="P470" s="1"/>
      <c r="Q470" s="1"/>
      <c r="R470" s="1"/>
    </row>
    <row r="471" spans="1:18" x14ac:dyDescent="0.45">
      <c r="A471" s="1" t="s">
        <v>238</v>
      </c>
      <c r="B471" s="1" t="s">
        <v>23</v>
      </c>
      <c r="C471" s="1" t="s">
        <v>21</v>
      </c>
      <c r="D471" s="1" t="s">
        <v>45</v>
      </c>
      <c r="E471" s="1" t="s">
        <v>51</v>
      </c>
      <c r="F471" s="1" t="s">
        <v>20</v>
      </c>
      <c r="G471" s="1" t="s">
        <v>48</v>
      </c>
      <c r="H471" s="1" t="s">
        <v>29</v>
      </c>
      <c r="I471" s="1" t="s">
        <v>47</v>
      </c>
      <c r="J471" s="1" t="s">
        <v>61</v>
      </c>
      <c r="K471" s="1" t="s">
        <v>62</v>
      </c>
      <c r="L471" s="1"/>
      <c r="M471" s="1"/>
      <c r="N471" s="1"/>
      <c r="O471" s="1"/>
      <c r="P471" s="1"/>
      <c r="Q471" s="1"/>
      <c r="R471" s="1"/>
    </row>
    <row r="472" spans="1:18" x14ac:dyDescent="0.45">
      <c r="A472" s="1" t="s">
        <v>337</v>
      </c>
      <c r="B472" s="1" t="s">
        <v>34</v>
      </c>
      <c r="C472" s="1" t="s">
        <v>1316</v>
      </c>
      <c r="D472" s="1" t="s">
        <v>22</v>
      </c>
      <c r="E472" s="1" t="s">
        <v>58</v>
      </c>
      <c r="F472" s="1" t="s">
        <v>30</v>
      </c>
      <c r="G472" s="1" t="s">
        <v>27</v>
      </c>
      <c r="H472" s="1" t="s">
        <v>35</v>
      </c>
      <c r="I472" s="1" t="s">
        <v>32</v>
      </c>
      <c r="J472" s="1" t="s">
        <v>20</v>
      </c>
      <c r="K472" s="1" t="s">
        <v>47</v>
      </c>
      <c r="L472" s="1"/>
      <c r="M472" s="1"/>
      <c r="N472" s="1"/>
      <c r="O472" s="1"/>
      <c r="P472" s="1"/>
      <c r="Q472" s="1"/>
      <c r="R472" s="1"/>
    </row>
    <row r="473" spans="1:18" x14ac:dyDescent="0.45">
      <c r="A473" s="1" t="s">
        <v>98</v>
      </c>
      <c r="B473" s="1" t="s">
        <v>39</v>
      </c>
      <c r="C473" s="1" t="s">
        <v>58</v>
      </c>
      <c r="D473" s="1" t="s">
        <v>53</v>
      </c>
      <c r="E473" s="1" t="s">
        <v>24</v>
      </c>
      <c r="F473" s="1" t="s">
        <v>29</v>
      </c>
      <c r="G473" s="1" t="s">
        <v>26</v>
      </c>
      <c r="H473" s="1" t="s">
        <v>31</v>
      </c>
      <c r="I473" s="1" t="s">
        <v>62</v>
      </c>
      <c r="J473" s="1" t="s">
        <v>65</v>
      </c>
      <c r="K473" s="1" t="s">
        <v>54</v>
      </c>
      <c r="L473" s="1"/>
      <c r="M473" s="1"/>
      <c r="N473" s="1"/>
      <c r="O473" s="1"/>
      <c r="P473" s="1"/>
      <c r="Q473" s="1"/>
      <c r="R473" s="1"/>
    </row>
    <row r="474" spans="1:18" x14ac:dyDescent="0.45">
      <c r="A474" s="1" t="s">
        <v>547</v>
      </c>
      <c r="B474" s="1" t="s">
        <v>45</v>
      </c>
      <c r="C474" s="1" t="s">
        <v>57</v>
      </c>
      <c r="D474" s="1" t="s">
        <v>61</v>
      </c>
      <c r="E474" s="1" t="s">
        <v>21</v>
      </c>
      <c r="F474" s="1" t="s">
        <v>24</v>
      </c>
      <c r="G474" s="1" t="s">
        <v>62</v>
      </c>
      <c r="H474" s="1" t="s">
        <v>51</v>
      </c>
      <c r="I474" s="1" t="s">
        <v>56</v>
      </c>
      <c r="J474" s="1" t="s">
        <v>30</v>
      </c>
      <c r="K474" s="1" t="s">
        <v>23</v>
      </c>
      <c r="L474" s="1"/>
      <c r="M474" s="1"/>
      <c r="N474" s="1"/>
      <c r="O474" s="1"/>
      <c r="P474" s="1"/>
      <c r="Q474" s="1"/>
      <c r="R474" s="1"/>
    </row>
    <row r="475" spans="1:18" x14ac:dyDescent="0.45">
      <c r="A475" s="1" t="s">
        <v>576</v>
      </c>
      <c r="B475" s="1" t="s">
        <v>39</v>
      </c>
      <c r="C475" s="1" t="s">
        <v>58</v>
      </c>
      <c r="D475" s="1" t="s">
        <v>53</v>
      </c>
      <c r="E475" s="1" t="s">
        <v>24</v>
      </c>
      <c r="F475" s="1" t="s">
        <v>29</v>
      </c>
      <c r="G475" s="1" t="s">
        <v>26</v>
      </c>
      <c r="H475" s="1" t="s">
        <v>31</v>
      </c>
      <c r="I475" s="1" t="s">
        <v>62</v>
      </c>
      <c r="J475" s="1" t="s">
        <v>65</v>
      </c>
      <c r="K475" s="1" t="s">
        <v>54</v>
      </c>
      <c r="L475" s="1"/>
      <c r="M475" s="1"/>
      <c r="N475" s="1"/>
      <c r="O475" s="1"/>
      <c r="P475" s="1"/>
      <c r="Q475" s="1"/>
      <c r="R475" s="1"/>
    </row>
    <row r="476" spans="1:18" x14ac:dyDescent="0.45">
      <c r="A476" s="1" t="s">
        <v>620</v>
      </c>
      <c r="B476" s="1" t="s">
        <v>41</v>
      </c>
      <c r="C476" s="1" t="s">
        <v>51</v>
      </c>
      <c r="D476" s="1" t="s">
        <v>31</v>
      </c>
      <c r="E476" s="1" t="s">
        <v>38</v>
      </c>
      <c r="F476" s="1" t="s">
        <v>60</v>
      </c>
      <c r="G476" s="1" t="s">
        <v>54</v>
      </c>
      <c r="H476" s="1" t="s">
        <v>44</v>
      </c>
      <c r="I476" s="1" t="s">
        <v>49</v>
      </c>
      <c r="J476" s="1" t="s">
        <v>42</v>
      </c>
      <c r="K476" s="1" t="s">
        <v>56</v>
      </c>
      <c r="L476" s="1"/>
      <c r="M476" s="1"/>
      <c r="N476" s="1"/>
      <c r="O476" s="1"/>
      <c r="P476" s="1"/>
      <c r="Q476" s="1"/>
      <c r="R476" s="1"/>
    </row>
    <row r="477" spans="1:18" x14ac:dyDescent="0.45">
      <c r="A477" s="1" t="s">
        <v>88</v>
      </c>
      <c r="B477" s="1" t="s">
        <v>34</v>
      </c>
      <c r="C477" s="1" t="s">
        <v>1316</v>
      </c>
      <c r="D477" s="1" t="s">
        <v>22</v>
      </c>
      <c r="E477" s="1" t="s">
        <v>58</v>
      </c>
      <c r="F477" s="1" t="s">
        <v>30</v>
      </c>
      <c r="G477" s="1" t="s">
        <v>27</v>
      </c>
      <c r="H477" s="1" t="s">
        <v>35</v>
      </c>
      <c r="I477" s="1" t="s">
        <v>32</v>
      </c>
      <c r="J477" s="1" t="s">
        <v>20</v>
      </c>
      <c r="K477" s="1" t="s">
        <v>47</v>
      </c>
      <c r="L477" s="1"/>
      <c r="M477" s="1"/>
      <c r="N477" s="1"/>
      <c r="O477" s="1"/>
      <c r="P477" s="1"/>
      <c r="Q477" s="1"/>
      <c r="R477" s="1"/>
    </row>
    <row r="478" spans="1:18" x14ac:dyDescent="0.45">
      <c r="A478" s="1" t="s">
        <v>416</v>
      </c>
      <c r="B478" s="1" t="s">
        <v>53</v>
      </c>
      <c r="C478" s="1" t="s">
        <v>65</v>
      </c>
      <c r="D478" s="1" t="s">
        <v>32</v>
      </c>
      <c r="E478" s="1" t="s">
        <v>43</v>
      </c>
      <c r="F478" s="1" t="s">
        <v>44</v>
      </c>
      <c r="G478" s="1" t="s">
        <v>41</v>
      </c>
      <c r="H478" s="1" t="s">
        <v>50</v>
      </c>
      <c r="I478" s="1" t="s">
        <v>54</v>
      </c>
      <c r="J478" s="1" t="s">
        <v>33</v>
      </c>
      <c r="K478" s="1" t="s">
        <v>38</v>
      </c>
      <c r="L478" s="1"/>
      <c r="M478" s="1"/>
      <c r="N478" s="1"/>
      <c r="O478" s="1"/>
      <c r="P478" s="1"/>
      <c r="Q478" s="1"/>
      <c r="R478" s="1"/>
    </row>
    <row r="479" spans="1:18" x14ac:dyDescent="0.45">
      <c r="A479" s="1" t="s">
        <v>195</v>
      </c>
      <c r="B479" s="1" t="s">
        <v>34</v>
      </c>
      <c r="C479" s="1" t="s">
        <v>1316</v>
      </c>
      <c r="D479" s="1" t="s">
        <v>22</v>
      </c>
      <c r="E479" s="1" t="s">
        <v>58</v>
      </c>
      <c r="F479" s="1" t="s">
        <v>30</v>
      </c>
      <c r="G479" s="1" t="s">
        <v>27</v>
      </c>
      <c r="H479" s="1" t="s">
        <v>35</v>
      </c>
      <c r="I479" s="1" t="s">
        <v>32</v>
      </c>
      <c r="J479" s="1" t="s">
        <v>20</v>
      </c>
      <c r="K479" s="1" t="s">
        <v>47</v>
      </c>
      <c r="L479" s="1"/>
      <c r="M479" s="1"/>
      <c r="N479" s="1"/>
      <c r="O479" s="1"/>
      <c r="P479" s="1"/>
      <c r="Q479" s="1"/>
      <c r="R479" s="1"/>
    </row>
    <row r="480" spans="1:18" x14ac:dyDescent="0.45">
      <c r="A480" s="1" t="s">
        <v>513</v>
      </c>
      <c r="B480" s="1" t="s">
        <v>61</v>
      </c>
      <c r="C480" s="1" t="s">
        <v>1316</v>
      </c>
      <c r="D480" s="1" t="s">
        <v>40</v>
      </c>
      <c r="E480" s="1" t="s">
        <v>48</v>
      </c>
      <c r="F480" s="1" t="s">
        <v>22</v>
      </c>
      <c r="G480" s="1" t="s">
        <v>65</v>
      </c>
      <c r="H480" s="1" t="s">
        <v>57</v>
      </c>
      <c r="I480" s="1" t="s">
        <v>55</v>
      </c>
      <c r="J480" s="1" t="s">
        <v>26</v>
      </c>
      <c r="K480" s="1" t="s">
        <v>27</v>
      </c>
      <c r="L480" s="1"/>
      <c r="M480" s="1"/>
      <c r="N480" s="1"/>
      <c r="O480" s="1"/>
      <c r="P480" s="1"/>
      <c r="Q480" s="1"/>
      <c r="R480" s="1"/>
    </row>
    <row r="481" spans="1:18" x14ac:dyDescent="0.45">
      <c r="A481" s="1" t="s">
        <v>90</v>
      </c>
      <c r="B481" s="1" t="s">
        <v>27</v>
      </c>
      <c r="C481" s="1" t="s">
        <v>1316</v>
      </c>
      <c r="D481" s="1" t="s">
        <v>29</v>
      </c>
      <c r="E481" s="1" t="s">
        <v>30</v>
      </c>
      <c r="F481" s="1" t="s">
        <v>31</v>
      </c>
      <c r="G481" s="1" t="s">
        <v>32</v>
      </c>
      <c r="H481" s="1" t="s">
        <v>1316</v>
      </c>
      <c r="I481" s="1" t="s">
        <v>34</v>
      </c>
      <c r="J481" s="1" t="s">
        <v>35</v>
      </c>
      <c r="K481" s="1" t="s">
        <v>36</v>
      </c>
      <c r="L481" s="1"/>
      <c r="M481" s="1"/>
      <c r="N481" s="1"/>
      <c r="O481" s="1"/>
      <c r="P481" s="1"/>
      <c r="Q481" s="1"/>
      <c r="R481" s="1"/>
    </row>
    <row r="482" spans="1:18" x14ac:dyDescent="0.45">
      <c r="A482" s="1" t="s">
        <v>99</v>
      </c>
      <c r="B482" s="1" t="s">
        <v>39</v>
      </c>
      <c r="C482" s="1" t="s">
        <v>58</v>
      </c>
      <c r="D482" s="1" t="s">
        <v>53</v>
      </c>
      <c r="E482" s="1" t="s">
        <v>24</v>
      </c>
      <c r="F482" s="1" t="s">
        <v>29</v>
      </c>
      <c r="G482" s="1" t="s">
        <v>26</v>
      </c>
      <c r="H482" s="1" t="s">
        <v>31</v>
      </c>
      <c r="I482" s="1" t="s">
        <v>62</v>
      </c>
      <c r="J482" s="1" t="s">
        <v>65</v>
      </c>
      <c r="K482" s="1" t="s">
        <v>54</v>
      </c>
      <c r="L482" s="1"/>
      <c r="M482" s="1"/>
      <c r="N482" s="1"/>
      <c r="O482" s="1"/>
      <c r="P482" s="1"/>
      <c r="Q482" s="1"/>
      <c r="R482" s="1"/>
    </row>
    <row r="483" spans="1:18" x14ac:dyDescent="0.45">
      <c r="A483" s="1" t="s">
        <v>252</v>
      </c>
      <c r="B483" s="1" t="s">
        <v>42</v>
      </c>
      <c r="C483" s="1" t="s">
        <v>49</v>
      </c>
      <c r="D483" s="1" t="s">
        <v>26</v>
      </c>
      <c r="E483" s="1" t="s">
        <v>33</v>
      </c>
      <c r="F483" s="1" t="s">
        <v>28</v>
      </c>
      <c r="G483" s="1" t="s">
        <v>24</v>
      </c>
      <c r="H483" s="1" t="s">
        <v>53</v>
      </c>
      <c r="I483" s="1" t="s">
        <v>29</v>
      </c>
      <c r="J483" s="1" t="s">
        <v>32</v>
      </c>
      <c r="K483" s="1" t="s">
        <v>1259</v>
      </c>
      <c r="L483" s="1"/>
      <c r="M483" s="1"/>
      <c r="N483" s="1"/>
      <c r="O483" s="1"/>
      <c r="P483" s="1"/>
      <c r="Q483" s="1"/>
      <c r="R483" s="1"/>
    </row>
    <row r="484" spans="1:18" x14ac:dyDescent="0.45">
      <c r="A484" s="1" t="s">
        <v>269</v>
      </c>
      <c r="B484" s="1" t="s">
        <v>29</v>
      </c>
      <c r="C484" s="1" t="s">
        <v>48</v>
      </c>
      <c r="D484" s="1" t="s">
        <v>55</v>
      </c>
      <c r="E484" s="1" t="s">
        <v>44</v>
      </c>
      <c r="F484" s="1" t="s">
        <v>36</v>
      </c>
      <c r="G484" s="1" t="s">
        <v>56</v>
      </c>
      <c r="H484" s="1" t="s">
        <v>21</v>
      </c>
      <c r="I484" s="1" t="s">
        <v>45</v>
      </c>
      <c r="J484" s="1" t="s">
        <v>57</v>
      </c>
      <c r="K484" s="1" t="s">
        <v>58</v>
      </c>
      <c r="L484" s="1"/>
      <c r="M484" s="1"/>
      <c r="N484" s="1"/>
      <c r="O484" s="1"/>
      <c r="P484" s="1"/>
      <c r="Q484" s="1"/>
      <c r="R484" s="1"/>
    </row>
    <row r="485" spans="1:18" x14ac:dyDescent="0.45">
      <c r="A485" s="1" t="s">
        <v>294</v>
      </c>
      <c r="B485" s="1" t="s">
        <v>36</v>
      </c>
      <c r="C485" s="1" t="s">
        <v>50</v>
      </c>
      <c r="D485" s="1" t="s">
        <v>47</v>
      </c>
      <c r="E485" s="1" t="s">
        <v>35</v>
      </c>
      <c r="F485" s="1" t="s">
        <v>40</v>
      </c>
      <c r="G485" s="1" t="s">
        <v>51</v>
      </c>
      <c r="H485" s="1" t="s">
        <v>20</v>
      </c>
      <c r="I485" s="1" t="s">
        <v>28</v>
      </c>
      <c r="J485" s="1" t="s">
        <v>60</v>
      </c>
      <c r="K485" s="1" t="s">
        <v>48</v>
      </c>
      <c r="L485" s="1"/>
      <c r="M485" s="1"/>
      <c r="N485" s="1"/>
      <c r="O485" s="1"/>
      <c r="P485" s="1"/>
      <c r="Q485" s="1"/>
      <c r="R485" s="1"/>
    </row>
    <row r="486" spans="1:18" x14ac:dyDescent="0.45">
      <c r="A486" s="1" t="s">
        <v>145</v>
      </c>
      <c r="B486" s="1" t="s">
        <v>36</v>
      </c>
      <c r="C486" s="1" t="s">
        <v>50</v>
      </c>
      <c r="D486" s="1" t="s">
        <v>47</v>
      </c>
      <c r="E486" s="1" t="s">
        <v>35</v>
      </c>
      <c r="F486" s="1" t="s">
        <v>40</v>
      </c>
      <c r="G486" s="1" t="s">
        <v>51</v>
      </c>
      <c r="H486" s="1" t="s">
        <v>20</v>
      </c>
      <c r="I486" s="1" t="s">
        <v>28</v>
      </c>
      <c r="J486" s="1" t="s">
        <v>60</v>
      </c>
      <c r="K486" s="1" t="s">
        <v>48</v>
      </c>
      <c r="L486" s="1"/>
      <c r="M486" s="1"/>
      <c r="N486" s="1"/>
      <c r="O486" s="1"/>
      <c r="P486" s="1"/>
      <c r="Q486" s="1"/>
      <c r="R486" s="1"/>
    </row>
    <row r="487" spans="1:18" x14ac:dyDescent="0.45">
      <c r="A487" s="1" t="s">
        <v>126</v>
      </c>
      <c r="B487" s="1" t="s">
        <v>47</v>
      </c>
      <c r="C487" s="1" t="s">
        <v>43</v>
      </c>
      <c r="D487" s="1" t="s">
        <v>54</v>
      </c>
      <c r="E487" s="1" t="s">
        <v>50</v>
      </c>
      <c r="F487" s="1" t="s">
        <v>57</v>
      </c>
      <c r="G487" s="1" t="s">
        <v>49</v>
      </c>
      <c r="H487" s="1" t="s">
        <v>60</v>
      </c>
      <c r="I487" s="1" t="s">
        <v>38</v>
      </c>
      <c r="J487" s="1" t="s">
        <v>31</v>
      </c>
      <c r="K487" s="1" t="s">
        <v>28</v>
      </c>
      <c r="L487" s="1"/>
      <c r="M487" s="1"/>
      <c r="N487" s="1"/>
      <c r="O487" s="1"/>
      <c r="P487" s="1"/>
      <c r="Q487" s="1"/>
      <c r="R487" s="1"/>
    </row>
    <row r="488" spans="1:18" x14ac:dyDescent="0.45">
      <c r="A488" s="1" t="s">
        <v>565</v>
      </c>
      <c r="B488" s="1" t="s">
        <v>54</v>
      </c>
      <c r="C488" s="1" t="s">
        <v>1316</v>
      </c>
      <c r="D488" s="1" t="s">
        <v>34</v>
      </c>
      <c r="E488" s="1" t="s">
        <v>33</v>
      </c>
      <c r="F488" s="1" t="s">
        <v>53</v>
      </c>
      <c r="G488" s="1" t="s">
        <v>58</v>
      </c>
      <c r="H488" s="1" t="s">
        <v>30</v>
      </c>
      <c r="I488" s="1" t="s">
        <v>41</v>
      </c>
      <c r="J488" s="1" t="s">
        <v>22</v>
      </c>
      <c r="K488" s="1" t="s">
        <v>40</v>
      </c>
      <c r="L488" s="1"/>
      <c r="M488" s="1"/>
      <c r="N488" s="1"/>
      <c r="O488" s="1"/>
      <c r="P488" s="1"/>
      <c r="Q488" s="1"/>
      <c r="R488" s="1"/>
    </row>
    <row r="489" spans="1:18" x14ac:dyDescent="0.45">
      <c r="A489" s="1" t="s">
        <v>349</v>
      </c>
      <c r="B489" s="1" t="s">
        <v>47</v>
      </c>
      <c r="C489" s="1" t="s">
        <v>43</v>
      </c>
      <c r="D489" s="1" t="s">
        <v>54</v>
      </c>
      <c r="E489" s="1" t="s">
        <v>50</v>
      </c>
      <c r="F489" s="1" t="s">
        <v>57</v>
      </c>
      <c r="G489" s="1" t="s">
        <v>49</v>
      </c>
      <c r="H489" s="1" t="s">
        <v>60</v>
      </c>
      <c r="I489" s="1" t="s">
        <v>38</v>
      </c>
      <c r="J489" s="1" t="s">
        <v>31</v>
      </c>
      <c r="K489" s="1" t="s">
        <v>28</v>
      </c>
      <c r="L489" s="1"/>
      <c r="M489" s="1"/>
      <c r="N489" s="1"/>
      <c r="O489" s="1"/>
      <c r="P489" s="1"/>
      <c r="Q489" s="1"/>
      <c r="R489" s="1"/>
    </row>
    <row r="490" spans="1:18" x14ac:dyDescent="0.45">
      <c r="A490" s="1" t="s">
        <v>658</v>
      </c>
      <c r="B490" s="1" t="s">
        <v>53</v>
      </c>
      <c r="C490" s="1" t="s">
        <v>65</v>
      </c>
      <c r="D490" s="1" t="s">
        <v>32</v>
      </c>
      <c r="E490" s="1" t="s">
        <v>43</v>
      </c>
      <c r="F490" s="1" t="s">
        <v>44</v>
      </c>
      <c r="G490" s="1" t="s">
        <v>41</v>
      </c>
      <c r="H490" s="1" t="s">
        <v>50</v>
      </c>
      <c r="I490" s="1" t="s">
        <v>54</v>
      </c>
      <c r="J490" s="1" t="s">
        <v>33</v>
      </c>
      <c r="K490" s="1" t="s">
        <v>38</v>
      </c>
      <c r="L490" s="1"/>
      <c r="M490" s="1"/>
      <c r="N490" s="1"/>
      <c r="O490" s="1"/>
      <c r="P490" s="1"/>
      <c r="Q490" s="1"/>
      <c r="R490" s="1"/>
    </row>
    <row r="491" spans="1:18" x14ac:dyDescent="0.45">
      <c r="A491" s="1" t="s">
        <v>673</v>
      </c>
      <c r="B491" s="1" t="s">
        <v>39</v>
      </c>
      <c r="C491" s="1" t="s">
        <v>58</v>
      </c>
      <c r="D491" s="1" t="s">
        <v>53</v>
      </c>
      <c r="E491" s="1" t="s">
        <v>24</v>
      </c>
      <c r="F491" s="1" t="s">
        <v>29</v>
      </c>
      <c r="G491" s="1" t="s">
        <v>26</v>
      </c>
      <c r="H491" s="1" t="s">
        <v>31</v>
      </c>
      <c r="I491" s="1" t="s">
        <v>62</v>
      </c>
      <c r="J491" s="1" t="s">
        <v>65</v>
      </c>
      <c r="K491" s="1" t="s">
        <v>54</v>
      </c>
      <c r="L491" s="1"/>
      <c r="M491" s="1"/>
      <c r="N491" s="1"/>
      <c r="O491" s="1"/>
      <c r="P491" s="1"/>
      <c r="Q491" s="1"/>
      <c r="R491" s="1"/>
    </row>
    <row r="492" spans="1:18" x14ac:dyDescent="0.45">
      <c r="A492" s="1" t="s">
        <v>261</v>
      </c>
      <c r="B492" s="1" t="s">
        <v>36</v>
      </c>
      <c r="C492" s="1" t="s">
        <v>50</v>
      </c>
      <c r="D492" s="1" t="s">
        <v>47</v>
      </c>
      <c r="E492" s="1" t="s">
        <v>35</v>
      </c>
      <c r="F492" s="1" t="s">
        <v>40</v>
      </c>
      <c r="G492" s="1" t="s">
        <v>51</v>
      </c>
      <c r="H492" s="1" t="s">
        <v>20</v>
      </c>
      <c r="I492" s="1" t="s">
        <v>28</v>
      </c>
      <c r="J492" s="1" t="s">
        <v>60</v>
      </c>
      <c r="K492" s="1" t="s">
        <v>48</v>
      </c>
      <c r="L492" s="1"/>
      <c r="M492" s="1"/>
      <c r="N492" s="1"/>
      <c r="O492" s="1"/>
      <c r="P492" s="1"/>
      <c r="Q492" s="1"/>
      <c r="R492" s="1"/>
    </row>
    <row r="493" spans="1:18" x14ac:dyDescent="0.45">
      <c r="A493" s="1" t="s">
        <v>46</v>
      </c>
      <c r="B493" s="1" t="s">
        <v>49</v>
      </c>
      <c r="C493" s="1" t="s">
        <v>1316</v>
      </c>
      <c r="D493" s="1" t="s">
        <v>23</v>
      </c>
      <c r="E493" s="1" t="s">
        <v>28</v>
      </c>
      <c r="F493" s="1" t="s">
        <v>25</v>
      </c>
      <c r="G493" s="1" t="s">
        <v>50</v>
      </c>
      <c r="H493" s="1" t="s">
        <v>1316</v>
      </c>
      <c r="I493" s="1" t="s">
        <v>27</v>
      </c>
      <c r="J493" s="1" t="s">
        <v>51</v>
      </c>
      <c r="K493" s="1" t="s">
        <v>43</v>
      </c>
      <c r="L493" s="1"/>
      <c r="M493" s="1"/>
      <c r="N493" s="1"/>
      <c r="O493" s="1"/>
      <c r="P493" s="1"/>
      <c r="Q493" s="1"/>
      <c r="R493" s="1"/>
    </row>
    <row r="494" spans="1:18" x14ac:dyDescent="0.45">
      <c r="A494" s="1" t="s">
        <v>63</v>
      </c>
      <c r="B494" s="1" t="s">
        <v>54</v>
      </c>
      <c r="C494" s="1" t="s">
        <v>1316</v>
      </c>
      <c r="D494" s="1" t="s">
        <v>34</v>
      </c>
      <c r="E494" s="1" t="s">
        <v>33</v>
      </c>
      <c r="F494" s="1" t="s">
        <v>53</v>
      </c>
      <c r="G494" s="1" t="s">
        <v>58</v>
      </c>
      <c r="H494" s="1" t="s">
        <v>30</v>
      </c>
      <c r="I494" s="1" t="s">
        <v>41</v>
      </c>
      <c r="J494" s="1" t="s">
        <v>22</v>
      </c>
      <c r="K494" s="1" t="s">
        <v>40</v>
      </c>
      <c r="L494" s="1"/>
      <c r="M494" s="1"/>
      <c r="N494" s="1"/>
      <c r="O494" s="1"/>
      <c r="P494" s="1"/>
      <c r="Q494" s="1"/>
      <c r="R494" s="1"/>
    </row>
    <row r="495" spans="1:18" x14ac:dyDescent="0.45">
      <c r="A495" s="1" t="s">
        <v>669</v>
      </c>
      <c r="B495" s="1" t="s">
        <v>54</v>
      </c>
      <c r="C495" s="1" t="s">
        <v>1316</v>
      </c>
      <c r="D495" s="1" t="s">
        <v>34</v>
      </c>
      <c r="E495" s="1" t="s">
        <v>33</v>
      </c>
      <c r="F495" s="1" t="s">
        <v>53</v>
      </c>
      <c r="G495" s="1" t="s">
        <v>58</v>
      </c>
      <c r="H495" s="1" t="s">
        <v>30</v>
      </c>
      <c r="I495" s="1" t="s">
        <v>41</v>
      </c>
      <c r="J495" s="1" t="s">
        <v>22</v>
      </c>
      <c r="K495" s="1" t="s">
        <v>40</v>
      </c>
      <c r="L495" s="1"/>
      <c r="M495" s="1"/>
      <c r="N495" s="1"/>
      <c r="O495" s="1"/>
      <c r="P495" s="1"/>
      <c r="Q495" s="1"/>
      <c r="R495" s="1"/>
    </row>
    <row r="496" spans="1:18" x14ac:dyDescent="0.45">
      <c r="A496" s="1" t="s">
        <v>73</v>
      </c>
      <c r="B496" s="1" t="s">
        <v>34</v>
      </c>
      <c r="C496" s="1" t="s">
        <v>1316</v>
      </c>
      <c r="D496" s="1" t="s">
        <v>22</v>
      </c>
      <c r="E496" s="1" t="s">
        <v>58</v>
      </c>
      <c r="F496" s="1" t="s">
        <v>30</v>
      </c>
      <c r="G496" s="1" t="s">
        <v>27</v>
      </c>
      <c r="H496" s="1" t="s">
        <v>35</v>
      </c>
      <c r="I496" s="1" t="s">
        <v>32</v>
      </c>
      <c r="J496" s="1" t="s">
        <v>20</v>
      </c>
      <c r="K496" s="1" t="s">
        <v>47</v>
      </c>
      <c r="L496" s="1"/>
      <c r="M496" s="1"/>
      <c r="N496" s="1"/>
      <c r="O496" s="1"/>
      <c r="P496" s="1"/>
      <c r="Q496" s="1"/>
      <c r="R496" s="1"/>
    </row>
    <row r="497" spans="1:18" x14ac:dyDescent="0.45">
      <c r="A497" s="1" t="s">
        <v>527</v>
      </c>
      <c r="B497" s="1" t="s">
        <v>41</v>
      </c>
      <c r="C497" s="1" t="s">
        <v>51</v>
      </c>
      <c r="D497" s="1" t="s">
        <v>31</v>
      </c>
      <c r="E497" s="1" t="s">
        <v>38</v>
      </c>
      <c r="F497" s="1" t="s">
        <v>60</v>
      </c>
      <c r="G497" s="1" t="s">
        <v>54</v>
      </c>
      <c r="H497" s="1" t="s">
        <v>44</v>
      </c>
      <c r="I497" s="1" t="s">
        <v>49</v>
      </c>
      <c r="J497" s="1" t="s">
        <v>42</v>
      </c>
      <c r="K497" s="1" t="s">
        <v>56</v>
      </c>
      <c r="L497" s="1"/>
      <c r="M497" s="1"/>
      <c r="N497" s="1"/>
      <c r="O497" s="1"/>
      <c r="P497" s="1"/>
      <c r="Q497" s="1"/>
      <c r="R497" s="1"/>
    </row>
    <row r="498" spans="1:18" x14ac:dyDescent="0.45">
      <c r="A498" s="1" t="s">
        <v>293</v>
      </c>
      <c r="B498" s="1" t="s">
        <v>27</v>
      </c>
      <c r="C498" s="1" t="s">
        <v>1316</v>
      </c>
      <c r="D498" s="1" t="s">
        <v>29</v>
      </c>
      <c r="E498" s="1" t="s">
        <v>30</v>
      </c>
      <c r="F498" s="1" t="s">
        <v>31</v>
      </c>
      <c r="G498" s="1" t="s">
        <v>32</v>
      </c>
      <c r="H498" s="1" t="s">
        <v>1316</v>
      </c>
      <c r="I498" s="1" t="s">
        <v>34</v>
      </c>
      <c r="J498" s="1" t="s">
        <v>35</v>
      </c>
      <c r="K498" s="1" t="s">
        <v>36</v>
      </c>
      <c r="L498" s="1"/>
      <c r="M498" s="1"/>
      <c r="N498" s="1"/>
      <c r="O498" s="1"/>
      <c r="P498" s="1"/>
      <c r="Q498" s="1"/>
      <c r="R498" s="1"/>
    </row>
    <row r="499" spans="1:18" x14ac:dyDescent="0.45">
      <c r="A499" s="1" t="s">
        <v>343</v>
      </c>
      <c r="B499" s="1" t="s">
        <v>61</v>
      </c>
      <c r="C499" s="1" t="s">
        <v>1316</v>
      </c>
      <c r="D499" s="1" t="s">
        <v>40</v>
      </c>
      <c r="E499" s="1" t="s">
        <v>48</v>
      </c>
      <c r="F499" s="1" t="s">
        <v>22</v>
      </c>
      <c r="G499" s="1" t="s">
        <v>65</v>
      </c>
      <c r="H499" s="1" t="s">
        <v>57</v>
      </c>
      <c r="I499" s="1" t="s">
        <v>55</v>
      </c>
      <c r="J499" s="1" t="s">
        <v>26</v>
      </c>
      <c r="K499" s="1" t="s">
        <v>27</v>
      </c>
      <c r="L499" s="1"/>
      <c r="M499" s="1"/>
      <c r="N499" s="1"/>
      <c r="O499" s="1"/>
      <c r="P499" s="1"/>
      <c r="Q499" s="1"/>
      <c r="R499" s="1"/>
    </row>
    <row r="500" spans="1:18" x14ac:dyDescent="0.45">
      <c r="A500" s="1" t="s">
        <v>85</v>
      </c>
      <c r="B500" s="1" t="s">
        <v>54</v>
      </c>
      <c r="C500" s="1" t="s">
        <v>1316</v>
      </c>
      <c r="D500" s="1" t="s">
        <v>34</v>
      </c>
      <c r="E500" s="1" t="s">
        <v>33</v>
      </c>
      <c r="F500" s="1" t="s">
        <v>53</v>
      </c>
      <c r="G500" s="1" t="s">
        <v>58</v>
      </c>
      <c r="H500" s="1" t="s">
        <v>30</v>
      </c>
      <c r="I500" s="1" t="s">
        <v>41</v>
      </c>
      <c r="J500" s="1" t="s">
        <v>22</v>
      </c>
      <c r="K500" s="1" t="s">
        <v>40</v>
      </c>
      <c r="L500" s="1"/>
      <c r="M500" s="1"/>
      <c r="N500" s="1"/>
      <c r="O500" s="1"/>
      <c r="P500" s="1"/>
      <c r="Q500" s="1"/>
      <c r="R500" s="1"/>
    </row>
    <row r="501" spans="1:18" x14ac:dyDescent="0.45">
      <c r="A501" s="1" t="s">
        <v>442</v>
      </c>
      <c r="B501" s="1" t="s">
        <v>39</v>
      </c>
      <c r="C501" s="1" t="s">
        <v>58</v>
      </c>
      <c r="D501" s="1" t="s">
        <v>53</v>
      </c>
      <c r="E501" s="1" t="s">
        <v>24</v>
      </c>
      <c r="F501" s="1" t="s">
        <v>29</v>
      </c>
      <c r="G501" s="1" t="s">
        <v>26</v>
      </c>
      <c r="H501" s="1" t="s">
        <v>31</v>
      </c>
      <c r="I501" s="1" t="s">
        <v>62</v>
      </c>
      <c r="J501" s="1" t="s">
        <v>65</v>
      </c>
      <c r="K501" s="1" t="s">
        <v>54</v>
      </c>
      <c r="L501" s="1"/>
      <c r="M501" s="1"/>
      <c r="N501" s="1"/>
      <c r="O501" s="1"/>
      <c r="P501" s="1"/>
      <c r="Q501" s="1"/>
      <c r="R501" s="1"/>
    </row>
    <row r="502" spans="1:18" x14ac:dyDescent="0.45">
      <c r="A502" s="1" t="s">
        <v>400</v>
      </c>
      <c r="B502" s="1" t="s">
        <v>40</v>
      </c>
      <c r="C502" s="1" t="s">
        <v>1316</v>
      </c>
      <c r="D502" s="1" t="s">
        <v>41</v>
      </c>
      <c r="E502" s="1" t="s">
        <v>42</v>
      </c>
      <c r="F502" s="1" t="s">
        <v>34</v>
      </c>
      <c r="G502" s="1" t="s">
        <v>35</v>
      </c>
      <c r="H502" s="1" t="s">
        <v>25</v>
      </c>
      <c r="I502" s="1" t="s">
        <v>43</v>
      </c>
      <c r="J502" s="1" t="s">
        <v>44</v>
      </c>
      <c r="K502" s="1" t="s">
        <v>45</v>
      </c>
      <c r="L502" s="1"/>
      <c r="M502" s="1"/>
      <c r="N502" s="1"/>
      <c r="O502" s="1"/>
      <c r="P502" s="1"/>
      <c r="Q502" s="1"/>
      <c r="R502" s="1"/>
    </row>
    <row r="503" spans="1:18" x14ac:dyDescent="0.45">
      <c r="A503" s="1" t="s">
        <v>408</v>
      </c>
      <c r="B503" s="1" t="s">
        <v>49</v>
      </c>
      <c r="C503" s="1" t="s">
        <v>1316</v>
      </c>
      <c r="D503" s="1" t="s">
        <v>23</v>
      </c>
      <c r="E503" s="1" t="s">
        <v>28</v>
      </c>
      <c r="F503" s="1" t="s">
        <v>25</v>
      </c>
      <c r="G503" s="1" t="s">
        <v>50</v>
      </c>
      <c r="H503" s="1" t="s">
        <v>1316</v>
      </c>
      <c r="I503" s="1" t="s">
        <v>27</v>
      </c>
      <c r="J503" s="1" t="s">
        <v>51</v>
      </c>
      <c r="K503" s="1" t="s">
        <v>43</v>
      </c>
      <c r="L503" s="1"/>
      <c r="M503" s="1"/>
      <c r="N503" s="1"/>
      <c r="O503" s="1"/>
      <c r="P503" s="1"/>
      <c r="Q503" s="1"/>
      <c r="R503" s="1"/>
    </row>
    <row r="504" spans="1:18" x14ac:dyDescent="0.45">
      <c r="A504" s="1" t="s">
        <v>463</v>
      </c>
      <c r="B504" s="1" t="s">
        <v>39</v>
      </c>
      <c r="C504" s="1" t="s">
        <v>58</v>
      </c>
      <c r="D504" s="1" t="s">
        <v>53</v>
      </c>
      <c r="E504" s="1" t="s">
        <v>24</v>
      </c>
      <c r="F504" s="1" t="s">
        <v>29</v>
      </c>
      <c r="G504" s="1" t="s">
        <v>26</v>
      </c>
      <c r="H504" s="1" t="s">
        <v>31</v>
      </c>
      <c r="I504" s="1" t="s">
        <v>62</v>
      </c>
      <c r="J504" s="1" t="s">
        <v>65</v>
      </c>
      <c r="K504" s="1" t="s">
        <v>54</v>
      </c>
      <c r="L504" s="1"/>
      <c r="M504" s="1"/>
      <c r="N504" s="1"/>
      <c r="O504" s="1"/>
      <c r="P504" s="1"/>
      <c r="Q504" s="1"/>
      <c r="R504" s="1"/>
    </row>
    <row r="505" spans="1:18" x14ac:dyDescent="0.45">
      <c r="A505" s="1" t="s">
        <v>351</v>
      </c>
      <c r="B505" s="1" t="s">
        <v>34</v>
      </c>
      <c r="C505" s="1" t="s">
        <v>1316</v>
      </c>
      <c r="D505" s="1" t="s">
        <v>22</v>
      </c>
      <c r="E505" s="1" t="s">
        <v>58</v>
      </c>
      <c r="F505" s="1" t="s">
        <v>30</v>
      </c>
      <c r="G505" s="1" t="s">
        <v>27</v>
      </c>
      <c r="H505" s="1" t="s">
        <v>35</v>
      </c>
      <c r="I505" s="1" t="s">
        <v>32</v>
      </c>
      <c r="J505" s="1" t="s">
        <v>20</v>
      </c>
      <c r="K505" s="1" t="s">
        <v>47</v>
      </c>
      <c r="L505" s="1"/>
      <c r="M505" s="1"/>
      <c r="N505" s="1"/>
      <c r="O505" s="1"/>
      <c r="P505" s="1"/>
      <c r="Q505" s="1"/>
      <c r="R505" s="1"/>
    </row>
    <row r="506" spans="1:18" x14ac:dyDescent="0.45">
      <c r="A506" s="1" t="s">
        <v>280</v>
      </c>
      <c r="B506" s="1" t="s">
        <v>34</v>
      </c>
      <c r="C506" s="1" t="s">
        <v>1316</v>
      </c>
      <c r="D506" s="1" t="s">
        <v>22</v>
      </c>
      <c r="E506" s="1" t="s">
        <v>58</v>
      </c>
      <c r="F506" s="1" t="s">
        <v>30</v>
      </c>
      <c r="G506" s="1" t="s">
        <v>27</v>
      </c>
      <c r="H506" s="1" t="s">
        <v>35</v>
      </c>
      <c r="I506" s="1" t="s">
        <v>32</v>
      </c>
      <c r="J506" s="1" t="s">
        <v>20</v>
      </c>
      <c r="K506" s="1" t="s">
        <v>47</v>
      </c>
      <c r="L506" s="1"/>
      <c r="M506" s="1"/>
      <c r="N506" s="1"/>
      <c r="O506" s="1"/>
      <c r="P506" s="1"/>
      <c r="Q506" s="1"/>
      <c r="R506" s="1"/>
    </row>
    <row r="507" spans="1:18" x14ac:dyDescent="0.45">
      <c r="A507" s="1" t="s">
        <v>255</v>
      </c>
      <c r="B507" s="1" t="s">
        <v>34</v>
      </c>
      <c r="C507" s="1" t="s">
        <v>1316</v>
      </c>
      <c r="D507" s="1" t="s">
        <v>22</v>
      </c>
      <c r="E507" s="1" t="s">
        <v>58</v>
      </c>
      <c r="F507" s="1" t="s">
        <v>30</v>
      </c>
      <c r="G507" s="1" t="s">
        <v>27</v>
      </c>
      <c r="H507" s="1" t="s">
        <v>35</v>
      </c>
      <c r="I507" s="1" t="s">
        <v>32</v>
      </c>
      <c r="J507" s="1" t="s">
        <v>20</v>
      </c>
      <c r="K507" s="1" t="s">
        <v>47</v>
      </c>
      <c r="L507" s="1"/>
      <c r="M507" s="1"/>
      <c r="N507" s="1"/>
      <c r="O507" s="1"/>
      <c r="P507" s="1"/>
      <c r="Q507" s="1"/>
      <c r="R507" s="1"/>
    </row>
    <row r="508" spans="1:18" x14ac:dyDescent="0.45">
      <c r="A508" s="1" t="s">
        <v>474</v>
      </c>
      <c r="B508" s="1" t="s">
        <v>54</v>
      </c>
      <c r="C508" s="1" t="s">
        <v>1316</v>
      </c>
      <c r="D508" s="1" t="s">
        <v>34</v>
      </c>
      <c r="E508" s="1" t="s">
        <v>33</v>
      </c>
      <c r="F508" s="1" t="s">
        <v>53</v>
      </c>
      <c r="G508" s="1" t="s">
        <v>58</v>
      </c>
      <c r="H508" s="1" t="s">
        <v>30</v>
      </c>
      <c r="I508" s="1" t="s">
        <v>41</v>
      </c>
      <c r="J508" s="1" t="s">
        <v>22</v>
      </c>
      <c r="K508" s="1" t="s">
        <v>40</v>
      </c>
      <c r="L508" s="1"/>
      <c r="M508" s="1"/>
      <c r="N508" s="1"/>
      <c r="O508" s="1"/>
      <c r="P508" s="1"/>
      <c r="Q508" s="1"/>
      <c r="R508" s="1"/>
    </row>
    <row r="509" spans="1:18" x14ac:dyDescent="0.45">
      <c r="A509" s="1" t="s">
        <v>403</v>
      </c>
      <c r="B509" s="1" t="s">
        <v>27</v>
      </c>
      <c r="C509" s="1" t="s">
        <v>1316</v>
      </c>
      <c r="D509" s="1" t="s">
        <v>29</v>
      </c>
      <c r="E509" s="1" t="s">
        <v>30</v>
      </c>
      <c r="F509" s="1" t="s">
        <v>31</v>
      </c>
      <c r="G509" s="1" t="s">
        <v>32</v>
      </c>
      <c r="H509" s="1" t="s">
        <v>1316</v>
      </c>
      <c r="I509" s="1" t="s">
        <v>34</v>
      </c>
      <c r="J509" s="1" t="s">
        <v>35</v>
      </c>
      <c r="K509" s="1" t="s">
        <v>36</v>
      </c>
      <c r="L509" s="1"/>
      <c r="M509" s="1"/>
      <c r="N509" s="1"/>
      <c r="O509" s="1"/>
      <c r="P509" s="1"/>
      <c r="Q509" s="1"/>
      <c r="R509" s="1"/>
    </row>
    <row r="510" spans="1:18" x14ac:dyDescent="0.45">
      <c r="A510" s="1" t="s">
        <v>444</v>
      </c>
      <c r="B510" s="1" t="s">
        <v>61</v>
      </c>
      <c r="C510" s="1" t="s">
        <v>1316</v>
      </c>
      <c r="D510" s="1" t="s">
        <v>40</v>
      </c>
      <c r="E510" s="1" t="s">
        <v>48</v>
      </c>
      <c r="F510" s="1" t="s">
        <v>22</v>
      </c>
      <c r="G510" s="1" t="s">
        <v>65</v>
      </c>
      <c r="H510" s="1" t="s">
        <v>57</v>
      </c>
      <c r="I510" s="1" t="s">
        <v>55</v>
      </c>
      <c r="J510" s="1" t="s">
        <v>26</v>
      </c>
      <c r="K510" s="1" t="s">
        <v>27</v>
      </c>
      <c r="L510" s="1"/>
      <c r="M510" s="1"/>
      <c r="N510" s="1"/>
      <c r="O510" s="1"/>
      <c r="P510" s="1"/>
      <c r="Q510" s="1"/>
      <c r="R510" s="1"/>
    </row>
    <row r="511" spans="1:18" x14ac:dyDescent="0.45">
      <c r="A511" s="1" t="s">
        <v>431</v>
      </c>
      <c r="B511" s="1" t="s">
        <v>29</v>
      </c>
      <c r="C511" s="1" t="s">
        <v>48</v>
      </c>
      <c r="D511" s="1" t="s">
        <v>55</v>
      </c>
      <c r="E511" s="1" t="s">
        <v>44</v>
      </c>
      <c r="F511" s="1" t="s">
        <v>36</v>
      </c>
      <c r="G511" s="1" t="s">
        <v>56</v>
      </c>
      <c r="H511" s="1" t="s">
        <v>21</v>
      </c>
      <c r="I511" s="1" t="s">
        <v>45</v>
      </c>
      <c r="J511" s="1" t="s">
        <v>57</v>
      </c>
      <c r="K511" s="1" t="s">
        <v>58</v>
      </c>
      <c r="L511" s="1"/>
      <c r="M511" s="1"/>
      <c r="N511" s="1"/>
      <c r="O511" s="1"/>
      <c r="P511" s="1"/>
      <c r="Q511" s="1"/>
      <c r="R511" s="1"/>
    </row>
    <row r="512" spans="1:18" x14ac:dyDescent="0.45">
      <c r="A512" s="1" t="s">
        <v>159</v>
      </c>
      <c r="B512" s="1" t="s">
        <v>34</v>
      </c>
      <c r="C512" s="1" t="s">
        <v>1316</v>
      </c>
      <c r="D512" s="1" t="s">
        <v>22</v>
      </c>
      <c r="E512" s="1" t="s">
        <v>58</v>
      </c>
      <c r="F512" s="1" t="s">
        <v>30</v>
      </c>
      <c r="G512" s="1" t="s">
        <v>27</v>
      </c>
      <c r="H512" s="1" t="s">
        <v>35</v>
      </c>
      <c r="I512" s="1" t="s">
        <v>32</v>
      </c>
      <c r="J512" s="1" t="s">
        <v>20</v>
      </c>
      <c r="K512" s="1" t="s">
        <v>47</v>
      </c>
      <c r="L512" s="1"/>
      <c r="M512" s="1"/>
      <c r="N512" s="1"/>
      <c r="O512" s="1"/>
      <c r="P512" s="1"/>
      <c r="Q512" s="1"/>
      <c r="R512" s="1"/>
    </row>
    <row r="513" spans="1:18" x14ac:dyDescent="0.45">
      <c r="A513" s="1" t="s">
        <v>644</v>
      </c>
      <c r="B513" s="1" t="s">
        <v>41</v>
      </c>
      <c r="C513" s="1" t="s">
        <v>51</v>
      </c>
      <c r="D513" s="1" t="s">
        <v>31</v>
      </c>
      <c r="E513" s="1" t="s">
        <v>38</v>
      </c>
      <c r="F513" s="1" t="s">
        <v>60</v>
      </c>
      <c r="G513" s="1" t="s">
        <v>54</v>
      </c>
      <c r="H513" s="1" t="s">
        <v>44</v>
      </c>
      <c r="I513" s="1" t="s">
        <v>49</v>
      </c>
      <c r="J513" s="1" t="s">
        <v>42</v>
      </c>
      <c r="K513" s="1" t="s">
        <v>56</v>
      </c>
      <c r="L513" s="1"/>
      <c r="M513" s="1"/>
      <c r="N513" s="1"/>
      <c r="O513" s="1"/>
      <c r="P513" s="1"/>
      <c r="Q513" s="1"/>
      <c r="R513" s="1"/>
    </row>
    <row r="514" spans="1:18" x14ac:dyDescent="0.45">
      <c r="A514" s="1" t="s">
        <v>426</v>
      </c>
      <c r="B514" s="1" t="s">
        <v>54</v>
      </c>
      <c r="C514" s="1" t="s">
        <v>1316</v>
      </c>
      <c r="D514" s="1" t="s">
        <v>34</v>
      </c>
      <c r="E514" s="1" t="s">
        <v>33</v>
      </c>
      <c r="F514" s="1" t="s">
        <v>53</v>
      </c>
      <c r="G514" s="1" t="s">
        <v>58</v>
      </c>
      <c r="H514" s="1" t="s">
        <v>30</v>
      </c>
      <c r="I514" s="1" t="s">
        <v>41</v>
      </c>
      <c r="J514" s="1" t="s">
        <v>22</v>
      </c>
      <c r="K514" s="1" t="s">
        <v>40</v>
      </c>
      <c r="L514" s="1"/>
      <c r="M514" s="1"/>
      <c r="N514" s="1"/>
      <c r="O514" s="1"/>
      <c r="P514" s="1"/>
      <c r="Q514" s="1"/>
      <c r="R514" s="1"/>
    </row>
    <row r="515" spans="1:18" x14ac:dyDescent="0.45">
      <c r="A515" s="1" t="s">
        <v>390</v>
      </c>
      <c r="B515" s="1" t="s">
        <v>40</v>
      </c>
      <c r="C515" s="1" t="s">
        <v>1316</v>
      </c>
      <c r="D515" s="1" t="s">
        <v>41</v>
      </c>
      <c r="E515" s="1" t="s">
        <v>42</v>
      </c>
      <c r="F515" s="1" t="s">
        <v>34</v>
      </c>
      <c r="G515" s="1" t="s">
        <v>35</v>
      </c>
      <c r="H515" s="1" t="s">
        <v>25</v>
      </c>
      <c r="I515" s="1" t="s">
        <v>43</v>
      </c>
      <c r="J515" s="1" t="s">
        <v>44</v>
      </c>
      <c r="K515" s="1" t="s">
        <v>45</v>
      </c>
      <c r="L515" s="1"/>
      <c r="M515" s="1"/>
      <c r="N515" s="1"/>
      <c r="O515" s="1"/>
      <c r="P515" s="1"/>
      <c r="Q515" s="1"/>
      <c r="R515" s="1"/>
    </row>
    <row r="516" spans="1:18" x14ac:dyDescent="0.45">
      <c r="A516" s="1" t="s">
        <v>95</v>
      </c>
      <c r="B516" s="1" t="s">
        <v>40</v>
      </c>
      <c r="C516" s="1" t="s">
        <v>1316</v>
      </c>
      <c r="D516" s="1" t="s">
        <v>41</v>
      </c>
      <c r="E516" s="1" t="s">
        <v>42</v>
      </c>
      <c r="F516" s="1" t="s">
        <v>34</v>
      </c>
      <c r="G516" s="1" t="s">
        <v>35</v>
      </c>
      <c r="H516" s="1" t="s">
        <v>25</v>
      </c>
      <c r="I516" s="1" t="s">
        <v>43</v>
      </c>
      <c r="J516" s="1" t="s">
        <v>44</v>
      </c>
      <c r="K516" s="1" t="s">
        <v>45</v>
      </c>
      <c r="L516" s="1"/>
      <c r="M516" s="1"/>
      <c r="N516" s="1"/>
      <c r="O516" s="1"/>
      <c r="P516" s="1"/>
      <c r="Q516" s="1"/>
      <c r="R516" s="1"/>
    </row>
    <row r="517" spans="1:18" x14ac:dyDescent="0.45">
      <c r="A517" s="1" t="s">
        <v>510</v>
      </c>
      <c r="B517" s="1" t="s">
        <v>27</v>
      </c>
      <c r="C517" s="1" t="s">
        <v>1316</v>
      </c>
      <c r="D517" s="1" t="s">
        <v>29</v>
      </c>
      <c r="E517" s="1" t="s">
        <v>30</v>
      </c>
      <c r="F517" s="1" t="s">
        <v>31</v>
      </c>
      <c r="G517" s="1" t="s">
        <v>32</v>
      </c>
      <c r="H517" s="1" t="s">
        <v>1316</v>
      </c>
      <c r="I517" s="1" t="s">
        <v>34</v>
      </c>
      <c r="J517" s="1" t="s">
        <v>35</v>
      </c>
      <c r="K517" s="1" t="s">
        <v>36</v>
      </c>
      <c r="L517" s="1"/>
      <c r="M517" s="1"/>
      <c r="N517" s="1"/>
      <c r="O517" s="1"/>
      <c r="P517" s="1"/>
      <c r="Q517" s="1"/>
      <c r="R517" s="1"/>
    </row>
    <row r="518" spans="1:18" x14ac:dyDescent="0.45">
      <c r="A518" s="1" t="s">
        <v>395</v>
      </c>
      <c r="B518" s="1" t="s">
        <v>27</v>
      </c>
      <c r="C518" s="1" t="s">
        <v>1316</v>
      </c>
      <c r="D518" s="1" t="s">
        <v>29</v>
      </c>
      <c r="E518" s="1" t="s">
        <v>30</v>
      </c>
      <c r="F518" s="1" t="s">
        <v>31</v>
      </c>
      <c r="G518" s="1" t="s">
        <v>32</v>
      </c>
      <c r="H518" s="1" t="s">
        <v>1316</v>
      </c>
      <c r="I518" s="1" t="s">
        <v>34</v>
      </c>
      <c r="J518" s="1" t="s">
        <v>35</v>
      </c>
      <c r="K518" s="1" t="s">
        <v>36</v>
      </c>
      <c r="L518" s="1"/>
      <c r="M518" s="1"/>
      <c r="N518" s="1"/>
      <c r="O518" s="1"/>
      <c r="P518" s="1"/>
      <c r="Q518" s="1"/>
      <c r="R518" s="1"/>
    </row>
    <row r="519" spans="1:18" x14ac:dyDescent="0.45">
      <c r="A519" s="1" t="s">
        <v>130</v>
      </c>
      <c r="B519" s="1" t="s">
        <v>61</v>
      </c>
      <c r="C519" s="1" t="s">
        <v>1316</v>
      </c>
      <c r="D519" s="1" t="s">
        <v>40</v>
      </c>
      <c r="E519" s="1" t="s">
        <v>48</v>
      </c>
      <c r="F519" s="1" t="s">
        <v>22</v>
      </c>
      <c r="G519" s="1" t="s">
        <v>65</v>
      </c>
      <c r="H519" s="1" t="s">
        <v>57</v>
      </c>
      <c r="I519" s="1" t="s">
        <v>55</v>
      </c>
      <c r="J519" s="1" t="s">
        <v>26</v>
      </c>
      <c r="K519" s="1" t="s">
        <v>27</v>
      </c>
      <c r="L519" s="1"/>
      <c r="M519" s="1"/>
      <c r="N519" s="1"/>
      <c r="O519" s="1"/>
      <c r="P519" s="1"/>
      <c r="Q519" s="1"/>
      <c r="R519" s="1"/>
    </row>
    <row r="520" spans="1:18" x14ac:dyDescent="0.45">
      <c r="A520" s="1" t="s">
        <v>315</v>
      </c>
      <c r="B520" s="1" t="s">
        <v>34</v>
      </c>
      <c r="C520" s="1" t="s">
        <v>1316</v>
      </c>
      <c r="D520" s="1" t="s">
        <v>22</v>
      </c>
      <c r="E520" s="1" t="s">
        <v>58</v>
      </c>
      <c r="F520" s="1" t="s">
        <v>30</v>
      </c>
      <c r="G520" s="1" t="s">
        <v>27</v>
      </c>
      <c r="H520" s="1" t="s">
        <v>35</v>
      </c>
      <c r="I520" s="1" t="s">
        <v>32</v>
      </c>
      <c r="J520" s="1" t="s">
        <v>20</v>
      </c>
      <c r="K520" s="1" t="s">
        <v>47</v>
      </c>
      <c r="L520" s="1"/>
      <c r="M520" s="1"/>
      <c r="N520" s="1"/>
      <c r="O520" s="1"/>
      <c r="P520" s="1"/>
      <c r="Q520" s="1"/>
      <c r="R520" s="1"/>
    </row>
    <row r="521" spans="1:18" x14ac:dyDescent="0.45">
      <c r="A521" s="1" t="s">
        <v>70</v>
      </c>
      <c r="B521" s="1" t="s">
        <v>36</v>
      </c>
      <c r="C521" s="1" t="s">
        <v>50</v>
      </c>
      <c r="D521" s="1" t="s">
        <v>47</v>
      </c>
      <c r="E521" s="1" t="s">
        <v>35</v>
      </c>
      <c r="F521" s="1" t="s">
        <v>40</v>
      </c>
      <c r="G521" s="1" t="s">
        <v>51</v>
      </c>
      <c r="H521" s="1" t="s">
        <v>20</v>
      </c>
      <c r="I521" s="1" t="s">
        <v>28</v>
      </c>
      <c r="J521" s="1" t="s">
        <v>60</v>
      </c>
      <c r="K521" s="1" t="s">
        <v>48</v>
      </c>
      <c r="L521" s="1"/>
      <c r="M521" s="1"/>
      <c r="N521" s="1"/>
      <c r="O521" s="1"/>
      <c r="P521" s="1"/>
      <c r="Q521" s="1"/>
      <c r="R521" s="1"/>
    </row>
    <row r="522" spans="1:18" x14ac:dyDescent="0.45">
      <c r="A522" s="1" t="s">
        <v>539</v>
      </c>
      <c r="B522" s="1" t="s">
        <v>34</v>
      </c>
      <c r="C522" s="1" t="s">
        <v>1316</v>
      </c>
      <c r="D522" s="1" t="s">
        <v>22</v>
      </c>
      <c r="E522" s="1" t="s">
        <v>58</v>
      </c>
      <c r="F522" s="1" t="s">
        <v>30</v>
      </c>
      <c r="G522" s="1" t="s">
        <v>27</v>
      </c>
      <c r="H522" s="1" t="s">
        <v>35</v>
      </c>
      <c r="I522" s="1" t="s">
        <v>32</v>
      </c>
      <c r="J522" s="1" t="s">
        <v>20</v>
      </c>
      <c r="K522" s="1" t="s">
        <v>47</v>
      </c>
      <c r="L522" s="1"/>
      <c r="M522" s="1"/>
      <c r="N522" s="1"/>
      <c r="O522" s="1"/>
      <c r="P522" s="1"/>
      <c r="Q522" s="1"/>
      <c r="R522" s="1"/>
    </row>
    <row r="523" spans="1:18" x14ac:dyDescent="0.45">
      <c r="A523" s="1" t="s">
        <v>608</v>
      </c>
      <c r="B523" s="1" t="s">
        <v>49</v>
      </c>
      <c r="C523" s="1" t="s">
        <v>1316</v>
      </c>
      <c r="D523" s="1" t="s">
        <v>23</v>
      </c>
      <c r="E523" s="1" t="s">
        <v>28</v>
      </c>
      <c r="F523" s="1" t="s">
        <v>25</v>
      </c>
      <c r="G523" s="1" t="s">
        <v>50</v>
      </c>
      <c r="H523" s="1" t="s">
        <v>1316</v>
      </c>
      <c r="I523" s="1" t="s">
        <v>27</v>
      </c>
      <c r="J523" s="1" t="s">
        <v>51</v>
      </c>
      <c r="K523" s="1" t="s">
        <v>43</v>
      </c>
      <c r="L523" s="1"/>
      <c r="M523" s="1"/>
      <c r="N523" s="1"/>
      <c r="O523" s="1"/>
      <c r="P523" s="1"/>
      <c r="Q523" s="1"/>
      <c r="R523" s="1"/>
    </row>
    <row r="524" spans="1:18" x14ac:dyDescent="0.45">
      <c r="A524" s="1" t="s">
        <v>619</v>
      </c>
      <c r="B524" s="1" t="s">
        <v>45</v>
      </c>
      <c r="C524" s="1" t="s">
        <v>57</v>
      </c>
      <c r="D524" s="1" t="s">
        <v>61</v>
      </c>
      <c r="E524" s="1" t="s">
        <v>21</v>
      </c>
      <c r="F524" s="1" t="s">
        <v>24</v>
      </c>
      <c r="G524" s="1" t="s">
        <v>62</v>
      </c>
      <c r="H524" s="1" t="s">
        <v>51</v>
      </c>
      <c r="I524" s="1" t="s">
        <v>56</v>
      </c>
      <c r="J524" s="1" t="s">
        <v>30</v>
      </c>
      <c r="K524" s="1" t="s">
        <v>23</v>
      </c>
      <c r="L524" s="1"/>
      <c r="M524" s="1"/>
      <c r="N524" s="1"/>
      <c r="O524" s="1"/>
      <c r="P524" s="1"/>
      <c r="Q524" s="1"/>
      <c r="R524" s="1"/>
    </row>
    <row r="525" spans="1:18" x14ac:dyDescent="0.45">
      <c r="A525" s="1" t="s">
        <v>214</v>
      </c>
      <c r="B525" s="1" t="s">
        <v>61</v>
      </c>
      <c r="C525" s="1" t="s">
        <v>1316</v>
      </c>
      <c r="D525" s="1" t="s">
        <v>40</v>
      </c>
      <c r="E525" s="1" t="s">
        <v>48</v>
      </c>
      <c r="F525" s="1" t="s">
        <v>22</v>
      </c>
      <c r="G525" s="1" t="s">
        <v>65</v>
      </c>
      <c r="H525" s="1" t="s">
        <v>57</v>
      </c>
      <c r="I525" s="1" t="s">
        <v>55</v>
      </c>
      <c r="J525" s="1" t="s">
        <v>26</v>
      </c>
      <c r="K525" s="1" t="s">
        <v>27</v>
      </c>
      <c r="L525" s="1"/>
      <c r="M525" s="1"/>
      <c r="N525" s="1"/>
      <c r="O525" s="1"/>
      <c r="P525" s="1"/>
      <c r="Q525" s="1"/>
      <c r="R525" s="1"/>
    </row>
    <row r="526" spans="1:18" x14ac:dyDescent="0.45">
      <c r="A526" s="1" t="s">
        <v>256</v>
      </c>
      <c r="B526" s="1" t="s">
        <v>27</v>
      </c>
      <c r="C526" s="1" t="s">
        <v>1316</v>
      </c>
      <c r="D526" s="1" t="s">
        <v>29</v>
      </c>
      <c r="E526" s="1" t="s">
        <v>30</v>
      </c>
      <c r="F526" s="1" t="s">
        <v>31</v>
      </c>
      <c r="G526" s="1" t="s">
        <v>32</v>
      </c>
      <c r="H526" s="1" t="s">
        <v>1316</v>
      </c>
      <c r="I526" s="1" t="s">
        <v>34</v>
      </c>
      <c r="J526" s="1" t="s">
        <v>35</v>
      </c>
      <c r="K526" s="1" t="s">
        <v>36</v>
      </c>
      <c r="L526" s="1"/>
      <c r="M526" s="1"/>
      <c r="N526" s="1"/>
      <c r="O526" s="1"/>
      <c r="P526" s="1"/>
      <c r="Q526" s="1"/>
      <c r="R526" s="1"/>
    </row>
    <row r="527" spans="1:18" x14ac:dyDescent="0.45">
      <c r="A527" s="1" t="s">
        <v>606</v>
      </c>
      <c r="B527" s="1" t="s">
        <v>39</v>
      </c>
      <c r="C527" s="1" t="s">
        <v>58</v>
      </c>
      <c r="D527" s="1" t="s">
        <v>53</v>
      </c>
      <c r="E527" s="1" t="s">
        <v>24</v>
      </c>
      <c r="F527" s="1" t="s">
        <v>29</v>
      </c>
      <c r="G527" s="1" t="s">
        <v>26</v>
      </c>
      <c r="H527" s="1" t="s">
        <v>31</v>
      </c>
      <c r="I527" s="1" t="s">
        <v>62</v>
      </c>
      <c r="J527" s="1" t="s">
        <v>65</v>
      </c>
      <c r="K527" s="1" t="s">
        <v>54</v>
      </c>
      <c r="L527" s="1"/>
      <c r="M527" s="1"/>
      <c r="N527" s="1"/>
      <c r="O527" s="1"/>
      <c r="P527" s="1"/>
      <c r="Q527" s="1"/>
      <c r="R527" s="1"/>
    </row>
    <row r="528" spans="1:18" x14ac:dyDescent="0.45">
      <c r="A528" s="1" t="s">
        <v>614</v>
      </c>
      <c r="B528" s="1" t="s">
        <v>47</v>
      </c>
      <c r="C528" s="1" t="s">
        <v>43</v>
      </c>
      <c r="D528" s="1" t="s">
        <v>54</v>
      </c>
      <c r="E528" s="1" t="s">
        <v>50</v>
      </c>
      <c r="F528" s="1" t="s">
        <v>57</v>
      </c>
      <c r="G528" s="1" t="s">
        <v>49</v>
      </c>
      <c r="H528" s="1" t="s">
        <v>60</v>
      </c>
      <c r="I528" s="1" t="s">
        <v>38</v>
      </c>
      <c r="J528" s="1" t="s">
        <v>31</v>
      </c>
      <c r="K528" s="1" t="s">
        <v>28</v>
      </c>
      <c r="L528" s="1"/>
      <c r="M528" s="1"/>
      <c r="N528" s="1"/>
      <c r="O528" s="1"/>
      <c r="P528" s="1"/>
      <c r="Q528" s="1"/>
      <c r="R528" s="1"/>
    </row>
    <row r="529" spans="1:18" x14ac:dyDescent="0.45">
      <c r="A529" s="1" t="s">
        <v>460</v>
      </c>
      <c r="B529" s="1" t="s">
        <v>22</v>
      </c>
      <c r="C529" s="1" t="s">
        <v>1316</v>
      </c>
      <c r="D529" s="1" t="s">
        <v>62</v>
      </c>
      <c r="E529" s="1" t="s">
        <v>60</v>
      </c>
      <c r="F529" s="1" t="s">
        <v>55</v>
      </c>
      <c r="G529" s="1" t="s">
        <v>38</v>
      </c>
      <c r="H529" s="1" t="s">
        <v>65</v>
      </c>
      <c r="I529" s="1" t="s">
        <v>48</v>
      </c>
      <c r="J529" s="1" t="s">
        <v>24</v>
      </c>
      <c r="K529" s="1" t="s">
        <v>34</v>
      </c>
      <c r="L529" s="1"/>
      <c r="M529" s="1"/>
      <c r="N529" s="1"/>
      <c r="O529" s="1"/>
      <c r="P529" s="1"/>
      <c r="Q529" s="1"/>
      <c r="R529" s="1"/>
    </row>
    <row r="530" spans="1:18" x14ac:dyDescent="0.45">
      <c r="A530" s="1" t="s">
        <v>72</v>
      </c>
      <c r="B530" s="1" t="s">
        <v>47</v>
      </c>
      <c r="C530" s="1" t="s">
        <v>43</v>
      </c>
      <c r="D530" s="1" t="s">
        <v>54</v>
      </c>
      <c r="E530" s="1" t="s">
        <v>50</v>
      </c>
      <c r="F530" s="1" t="s">
        <v>57</v>
      </c>
      <c r="G530" s="1" t="s">
        <v>49</v>
      </c>
      <c r="H530" s="1" t="s">
        <v>60</v>
      </c>
      <c r="I530" s="1" t="s">
        <v>38</v>
      </c>
      <c r="J530" s="1" t="s">
        <v>31</v>
      </c>
      <c r="K530" s="1" t="s">
        <v>28</v>
      </c>
      <c r="L530" s="1"/>
      <c r="M530" s="1"/>
      <c r="N530" s="1"/>
      <c r="O530" s="1"/>
      <c r="P530" s="1"/>
      <c r="Q530" s="1"/>
      <c r="R530" s="1"/>
    </row>
    <row r="531" spans="1:18" x14ac:dyDescent="0.45">
      <c r="A531" s="1" t="s">
        <v>278</v>
      </c>
      <c r="B531" s="1" t="s">
        <v>55</v>
      </c>
      <c r="C531" s="1" t="s">
        <v>38</v>
      </c>
      <c r="D531" s="1" t="s">
        <v>27</v>
      </c>
      <c r="E531" s="1" t="s">
        <v>57</v>
      </c>
      <c r="F531" s="1" t="s">
        <v>61</v>
      </c>
      <c r="G531" s="1" t="s">
        <v>47</v>
      </c>
      <c r="H531" s="1" t="s">
        <v>26</v>
      </c>
      <c r="I531" s="1" t="s">
        <v>58</v>
      </c>
      <c r="J531" s="1" t="s">
        <v>39</v>
      </c>
      <c r="K531" s="1" t="s">
        <v>49</v>
      </c>
      <c r="L531" s="1"/>
      <c r="M531" s="1"/>
      <c r="N531" s="1"/>
      <c r="O531" s="1"/>
      <c r="P531" s="1"/>
      <c r="Q531" s="1"/>
      <c r="R531" s="1"/>
    </row>
    <row r="532" spans="1:18" x14ac:dyDescent="0.45">
      <c r="A532" s="1" t="s">
        <v>461</v>
      </c>
      <c r="B532" s="1" t="s">
        <v>61</v>
      </c>
      <c r="C532" s="1" t="s">
        <v>1316</v>
      </c>
      <c r="D532" s="1" t="s">
        <v>40</v>
      </c>
      <c r="E532" s="1" t="s">
        <v>48</v>
      </c>
      <c r="F532" s="1" t="s">
        <v>22</v>
      </c>
      <c r="G532" s="1" t="s">
        <v>65</v>
      </c>
      <c r="H532" s="1" t="s">
        <v>57</v>
      </c>
      <c r="I532" s="1" t="s">
        <v>55</v>
      </c>
      <c r="J532" s="1" t="s">
        <v>26</v>
      </c>
      <c r="K532" s="1" t="s">
        <v>27</v>
      </c>
      <c r="L532" s="1"/>
      <c r="M532" s="1"/>
      <c r="N532" s="1"/>
      <c r="O532" s="1"/>
      <c r="P532" s="1"/>
      <c r="Q532" s="1"/>
      <c r="R532" s="1"/>
    </row>
    <row r="533" spans="1:18" x14ac:dyDescent="0.45">
      <c r="A533" s="1" t="s">
        <v>299</v>
      </c>
      <c r="B533" s="1" t="s">
        <v>41</v>
      </c>
      <c r="C533" s="1" t="s">
        <v>51</v>
      </c>
      <c r="D533" s="1" t="s">
        <v>31</v>
      </c>
      <c r="E533" s="1" t="s">
        <v>38</v>
      </c>
      <c r="F533" s="1" t="s">
        <v>60</v>
      </c>
      <c r="G533" s="1" t="s">
        <v>54</v>
      </c>
      <c r="H533" s="1" t="s">
        <v>44</v>
      </c>
      <c r="I533" s="1" t="s">
        <v>49</v>
      </c>
      <c r="J533" s="1" t="s">
        <v>42</v>
      </c>
      <c r="K533" s="1" t="s">
        <v>56</v>
      </c>
      <c r="L533" s="1"/>
      <c r="M533" s="1"/>
      <c r="N533" s="1"/>
      <c r="O533" s="1"/>
      <c r="P533" s="1"/>
      <c r="Q533" s="1"/>
      <c r="R533" s="1"/>
    </row>
    <row r="534" spans="1:18" x14ac:dyDescent="0.45">
      <c r="A534" s="1" t="s">
        <v>511</v>
      </c>
      <c r="B534" s="1" t="s">
        <v>32</v>
      </c>
      <c r="C534" s="1" t="s">
        <v>35</v>
      </c>
      <c r="D534" s="1" t="s">
        <v>39</v>
      </c>
      <c r="E534" s="1" t="s">
        <v>65</v>
      </c>
      <c r="F534" s="1" t="s">
        <v>42</v>
      </c>
      <c r="G534" s="1" t="s">
        <v>23</v>
      </c>
      <c r="H534" s="1" t="s">
        <v>22</v>
      </c>
      <c r="I534" s="1" t="s">
        <v>40</v>
      </c>
      <c r="J534" s="1" t="s">
        <v>25</v>
      </c>
      <c r="K534" s="1" t="s">
        <v>55</v>
      </c>
      <c r="L534" s="1"/>
      <c r="M534" s="1"/>
      <c r="N534" s="1"/>
      <c r="O534" s="1"/>
      <c r="P534" s="1"/>
      <c r="Q534" s="1"/>
      <c r="R534" s="1"/>
    </row>
    <row r="535" spans="1:18" x14ac:dyDescent="0.45">
      <c r="A535" s="1" t="s">
        <v>389</v>
      </c>
      <c r="B535" s="1" t="s">
        <v>62</v>
      </c>
      <c r="C535" s="1" t="s">
        <v>1316</v>
      </c>
      <c r="D535" s="1" t="s">
        <v>25</v>
      </c>
      <c r="E535" s="1" t="s">
        <v>56</v>
      </c>
      <c r="F535" s="1" t="s">
        <v>45</v>
      </c>
      <c r="G535" s="1" t="s">
        <v>21</v>
      </c>
      <c r="H535" s="1" t="s">
        <v>61</v>
      </c>
      <c r="I535" s="1" t="s">
        <v>36</v>
      </c>
      <c r="J535" s="1" t="s">
        <v>50</v>
      </c>
      <c r="K535" s="1" t="s">
        <v>53</v>
      </c>
      <c r="L535" s="1"/>
      <c r="M535" s="1"/>
      <c r="N535" s="1"/>
      <c r="O535" s="1"/>
      <c r="P535" s="1"/>
      <c r="Q535" s="1"/>
      <c r="R535" s="1"/>
    </row>
    <row r="536" spans="1:18" x14ac:dyDescent="0.45">
      <c r="A536" s="1" t="s">
        <v>229</v>
      </c>
      <c r="B536" s="1" t="s">
        <v>60</v>
      </c>
      <c r="C536" s="1" t="s">
        <v>36</v>
      </c>
      <c r="D536" s="1" t="s">
        <v>20</v>
      </c>
      <c r="E536" s="1" t="s">
        <v>39</v>
      </c>
      <c r="F536" s="1" t="s">
        <v>43</v>
      </c>
      <c r="G536" s="1" t="s">
        <v>42</v>
      </c>
      <c r="H536" s="1" t="s">
        <v>23</v>
      </c>
      <c r="I536" s="1" t="s">
        <v>21</v>
      </c>
      <c r="J536" s="1" t="s">
        <v>41</v>
      </c>
      <c r="K536" s="1" t="s">
        <v>1259</v>
      </c>
      <c r="L536" s="1"/>
      <c r="M536" s="1"/>
      <c r="N536" s="1"/>
      <c r="O536" s="1"/>
      <c r="P536" s="1"/>
      <c r="Q536" s="1"/>
      <c r="R536" s="1"/>
    </row>
    <row r="537" spans="1:18" x14ac:dyDescent="0.45">
      <c r="A537" s="1" t="s">
        <v>548</v>
      </c>
      <c r="B537" s="1" t="s">
        <v>55</v>
      </c>
      <c r="C537" s="1" t="s">
        <v>38</v>
      </c>
      <c r="D537" s="1" t="s">
        <v>27</v>
      </c>
      <c r="E537" s="1" t="s">
        <v>57</v>
      </c>
      <c r="F537" s="1" t="s">
        <v>61</v>
      </c>
      <c r="G537" s="1" t="s">
        <v>47</v>
      </c>
      <c r="H537" s="1" t="s">
        <v>26</v>
      </c>
      <c r="I537" s="1" t="s">
        <v>58</v>
      </c>
      <c r="J537" s="1" t="s">
        <v>39</v>
      </c>
      <c r="K537" s="1" t="s">
        <v>49</v>
      </c>
      <c r="L537" s="1"/>
      <c r="M537" s="1"/>
      <c r="N537" s="1"/>
      <c r="O537" s="1"/>
      <c r="P537" s="1"/>
      <c r="Q537" s="1"/>
      <c r="R537" s="1"/>
    </row>
    <row r="538" spans="1:18" x14ac:dyDescent="0.45">
      <c r="A538" s="1" t="s">
        <v>577</v>
      </c>
      <c r="B538" s="1" t="s">
        <v>34</v>
      </c>
      <c r="C538" s="1" t="s">
        <v>1316</v>
      </c>
      <c r="D538" s="1" t="s">
        <v>22</v>
      </c>
      <c r="E538" s="1" t="s">
        <v>58</v>
      </c>
      <c r="F538" s="1" t="s">
        <v>30</v>
      </c>
      <c r="G538" s="1" t="s">
        <v>27</v>
      </c>
      <c r="H538" s="1" t="s">
        <v>35</v>
      </c>
      <c r="I538" s="1" t="s">
        <v>32</v>
      </c>
      <c r="J538" s="1" t="s">
        <v>20</v>
      </c>
      <c r="K538" s="1" t="s">
        <v>47</v>
      </c>
      <c r="L538" s="1"/>
      <c r="M538" s="1"/>
      <c r="N538" s="1"/>
      <c r="O538" s="1"/>
      <c r="P538" s="1"/>
      <c r="Q538" s="1"/>
      <c r="R538" s="1"/>
    </row>
    <row r="539" spans="1:18" x14ac:dyDescent="0.45">
      <c r="A539" s="1" t="s">
        <v>411</v>
      </c>
      <c r="B539" s="1" t="s">
        <v>36</v>
      </c>
      <c r="C539" s="1" t="s">
        <v>50</v>
      </c>
      <c r="D539" s="1" t="s">
        <v>47</v>
      </c>
      <c r="E539" s="1" t="s">
        <v>35</v>
      </c>
      <c r="F539" s="1" t="s">
        <v>40</v>
      </c>
      <c r="G539" s="1" t="s">
        <v>51</v>
      </c>
      <c r="H539" s="1" t="s">
        <v>20</v>
      </c>
      <c r="I539" s="1" t="s">
        <v>28</v>
      </c>
      <c r="J539" s="1" t="s">
        <v>60</v>
      </c>
      <c r="K539" s="1" t="s">
        <v>48</v>
      </c>
      <c r="L539" s="1"/>
      <c r="M539" s="1"/>
      <c r="N539" s="1"/>
      <c r="O539" s="1"/>
      <c r="P539" s="1"/>
      <c r="Q539" s="1"/>
      <c r="R539" s="1"/>
    </row>
    <row r="540" spans="1:18" x14ac:dyDescent="0.45">
      <c r="A540" s="1" t="s">
        <v>173</v>
      </c>
      <c r="B540" s="1" t="s">
        <v>45</v>
      </c>
      <c r="C540" s="1" t="s">
        <v>57</v>
      </c>
      <c r="D540" s="1" t="s">
        <v>61</v>
      </c>
      <c r="E540" s="1" t="s">
        <v>21</v>
      </c>
      <c r="F540" s="1" t="s">
        <v>24</v>
      </c>
      <c r="G540" s="1" t="s">
        <v>62</v>
      </c>
      <c r="H540" s="1" t="s">
        <v>51</v>
      </c>
      <c r="I540" s="1" t="s">
        <v>56</v>
      </c>
      <c r="J540" s="1" t="s">
        <v>30</v>
      </c>
      <c r="K540" s="1" t="s">
        <v>23</v>
      </c>
      <c r="L540" s="1"/>
      <c r="M540" s="1"/>
      <c r="N540" s="1"/>
      <c r="O540" s="1"/>
      <c r="P540" s="1"/>
      <c r="Q540" s="1"/>
      <c r="R540" s="1"/>
    </row>
    <row r="541" spans="1:18" x14ac:dyDescent="0.45">
      <c r="A541" s="1" t="s">
        <v>227</v>
      </c>
      <c r="B541" s="1" t="s">
        <v>23</v>
      </c>
      <c r="C541" s="1" t="s">
        <v>21</v>
      </c>
      <c r="D541" s="1" t="s">
        <v>45</v>
      </c>
      <c r="E541" s="1" t="s">
        <v>51</v>
      </c>
      <c r="F541" s="1" t="s">
        <v>20</v>
      </c>
      <c r="G541" s="1" t="s">
        <v>48</v>
      </c>
      <c r="H541" s="1" t="s">
        <v>29</v>
      </c>
      <c r="I541" s="1" t="s">
        <v>47</v>
      </c>
      <c r="J541" s="1" t="s">
        <v>61</v>
      </c>
      <c r="K541" s="1" t="s">
        <v>62</v>
      </c>
      <c r="L541" s="1"/>
      <c r="M541" s="1"/>
      <c r="N541" s="1"/>
      <c r="O541" s="1"/>
      <c r="P541" s="1"/>
      <c r="Q541" s="1"/>
      <c r="R541" s="1"/>
    </row>
    <row r="542" spans="1:18" x14ac:dyDescent="0.45">
      <c r="A542" s="1" t="s">
        <v>568</v>
      </c>
      <c r="B542" s="1" t="s">
        <v>62</v>
      </c>
      <c r="C542" s="1" t="s">
        <v>1316</v>
      </c>
      <c r="D542" s="1" t="s">
        <v>25</v>
      </c>
      <c r="E542" s="1" t="s">
        <v>56</v>
      </c>
      <c r="F542" s="1" t="s">
        <v>45</v>
      </c>
      <c r="G542" s="1" t="s">
        <v>21</v>
      </c>
      <c r="H542" s="1" t="s">
        <v>61</v>
      </c>
      <c r="I542" s="1" t="s">
        <v>36</v>
      </c>
      <c r="J542" s="1" t="s">
        <v>50</v>
      </c>
      <c r="K542" s="1" t="s">
        <v>53</v>
      </c>
      <c r="L542" s="1"/>
      <c r="M542" s="1"/>
      <c r="N542" s="1"/>
      <c r="O542" s="1"/>
      <c r="P542" s="1"/>
      <c r="Q542" s="1"/>
      <c r="R542" s="1"/>
    </row>
    <row r="543" spans="1:18" x14ac:dyDescent="0.45">
      <c r="A543" s="1" t="s">
        <v>553</v>
      </c>
      <c r="B543" s="1" t="s">
        <v>41</v>
      </c>
      <c r="C543" s="1" t="s">
        <v>51</v>
      </c>
      <c r="D543" s="1" t="s">
        <v>31</v>
      </c>
      <c r="E543" s="1" t="s">
        <v>38</v>
      </c>
      <c r="F543" s="1" t="s">
        <v>60</v>
      </c>
      <c r="G543" s="1" t="s">
        <v>54</v>
      </c>
      <c r="H543" s="1" t="s">
        <v>44</v>
      </c>
      <c r="I543" s="1" t="s">
        <v>49</v>
      </c>
      <c r="J543" s="1" t="s">
        <v>42</v>
      </c>
      <c r="K543" s="1" t="s">
        <v>56</v>
      </c>
      <c r="L543" s="1"/>
      <c r="M543" s="1"/>
      <c r="N543" s="1"/>
      <c r="O543" s="1"/>
      <c r="P543" s="1"/>
      <c r="Q543" s="1"/>
      <c r="R543" s="1"/>
    </row>
    <row r="544" spans="1:18" x14ac:dyDescent="0.45">
      <c r="A544" s="1" t="s">
        <v>185</v>
      </c>
      <c r="B544" s="1" t="s">
        <v>47</v>
      </c>
      <c r="C544" s="1" t="s">
        <v>43</v>
      </c>
      <c r="D544" s="1" t="s">
        <v>54</v>
      </c>
      <c r="E544" s="1" t="s">
        <v>50</v>
      </c>
      <c r="F544" s="1" t="s">
        <v>57</v>
      </c>
      <c r="G544" s="1" t="s">
        <v>49</v>
      </c>
      <c r="H544" s="1" t="s">
        <v>60</v>
      </c>
      <c r="I544" s="1" t="s">
        <v>38</v>
      </c>
      <c r="J544" s="1" t="s">
        <v>31</v>
      </c>
      <c r="K544" s="1" t="s">
        <v>28</v>
      </c>
      <c r="L544" s="1"/>
      <c r="M544" s="1"/>
      <c r="N544" s="1"/>
      <c r="O544" s="1"/>
      <c r="P544" s="1"/>
      <c r="Q544" s="1"/>
      <c r="R544" s="1"/>
    </row>
    <row r="545" spans="1:18" x14ac:dyDescent="0.45">
      <c r="A545" s="1" t="s">
        <v>590</v>
      </c>
      <c r="B545" s="1" t="s">
        <v>60</v>
      </c>
      <c r="C545" s="1" t="s">
        <v>36</v>
      </c>
      <c r="D545" s="1" t="s">
        <v>20</v>
      </c>
      <c r="E545" s="1" t="s">
        <v>39</v>
      </c>
      <c r="F545" s="1" t="s">
        <v>43</v>
      </c>
      <c r="G545" s="1" t="s">
        <v>42</v>
      </c>
      <c r="H545" s="1" t="s">
        <v>23</v>
      </c>
      <c r="I545" s="1" t="s">
        <v>21</v>
      </c>
      <c r="J545" s="1" t="s">
        <v>41</v>
      </c>
      <c r="K545" s="1" t="s">
        <v>1259</v>
      </c>
      <c r="L545" s="1"/>
      <c r="M545" s="1"/>
      <c r="N545" s="1"/>
      <c r="O545" s="1"/>
      <c r="P545" s="1"/>
      <c r="Q545" s="1"/>
      <c r="R545" s="1"/>
    </row>
    <row r="546" spans="1:18" x14ac:dyDescent="0.45">
      <c r="A546" s="1" t="s">
        <v>370</v>
      </c>
      <c r="B546" s="1" t="s">
        <v>34</v>
      </c>
      <c r="C546" s="1" t="s">
        <v>1316</v>
      </c>
      <c r="D546" s="1" t="s">
        <v>22</v>
      </c>
      <c r="E546" s="1" t="s">
        <v>58</v>
      </c>
      <c r="F546" s="1" t="s">
        <v>30</v>
      </c>
      <c r="G546" s="1" t="s">
        <v>27</v>
      </c>
      <c r="H546" s="1" t="s">
        <v>35</v>
      </c>
      <c r="I546" s="1" t="s">
        <v>32</v>
      </c>
      <c r="J546" s="1" t="s">
        <v>20</v>
      </c>
      <c r="K546" s="1" t="s">
        <v>47</v>
      </c>
      <c r="L546" s="1"/>
      <c r="M546" s="1"/>
      <c r="N546" s="1"/>
      <c r="O546" s="1"/>
      <c r="P546" s="1"/>
      <c r="Q546" s="1"/>
      <c r="R546" s="1"/>
    </row>
    <row r="547" spans="1:18" x14ac:dyDescent="0.45">
      <c r="A547" s="1" t="s">
        <v>288</v>
      </c>
      <c r="B547" s="1" t="s">
        <v>62</v>
      </c>
      <c r="C547" s="1" t="s">
        <v>1316</v>
      </c>
      <c r="D547" s="1" t="s">
        <v>25</v>
      </c>
      <c r="E547" s="1" t="s">
        <v>56</v>
      </c>
      <c r="F547" s="1" t="s">
        <v>45</v>
      </c>
      <c r="G547" s="1" t="s">
        <v>21</v>
      </c>
      <c r="H547" s="1" t="s">
        <v>61</v>
      </c>
      <c r="I547" s="1" t="s">
        <v>36</v>
      </c>
      <c r="J547" s="1" t="s">
        <v>50</v>
      </c>
      <c r="K547" s="1" t="s">
        <v>53</v>
      </c>
      <c r="L547" s="1"/>
      <c r="M547" s="1"/>
      <c r="N547" s="1"/>
      <c r="O547" s="1"/>
      <c r="P547" s="1"/>
      <c r="Q547" s="1"/>
      <c r="R547" s="1"/>
    </row>
    <row r="548" spans="1:18" x14ac:dyDescent="0.45">
      <c r="A548" s="1" t="s">
        <v>158</v>
      </c>
      <c r="B548" s="1" t="s">
        <v>40</v>
      </c>
      <c r="C548" s="1" t="s">
        <v>1316</v>
      </c>
      <c r="D548" s="1" t="s">
        <v>41</v>
      </c>
      <c r="E548" s="1" t="s">
        <v>42</v>
      </c>
      <c r="F548" s="1" t="s">
        <v>34</v>
      </c>
      <c r="G548" s="1" t="s">
        <v>35</v>
      </c>
      <c r="H548" s="1" t="s">
        <v>25</v>
      </c>
      <c r="I548" s="1" t="s">
        <v>43</v>
      </c>
      <c r="J548" s="1" t="s">
        <v>44</v>
      </c>
      <c r="K548" s="1" t="s">
        <v>45</v>
      </c>
      <c r="L548" s="1"/>
      <c r="M548" s="1"/>
      <c r="N548" s="1"/>
      <c r="O548" s="1"/>
      <c r="P548" s="1"/>
      <c r="Q548" s="1"/>
      <c r="R548" s="1"/>
    </row>
    <row r="549" spans="1:18" x14ac:dyDescent="0.45">
      <c r="A549" s="1" t="s">
        <v>567</v>
      </c>
      <c r="B549" s="1" t="s">
        <v>55</v>
      </c>
      <c r="C549" s="1" t="s">
        <v>38</v>
      </c>
      <c r="D549" s="1" t="s">
        <v>27</v>
      </c>
      <c r="E549" s="1" t="s">
        <v>57</v>
      </c>
      <c r="F549" s="1" t="s">
        <v>61</v>
      </c>
      <c r="G549" s="1" t="s">
        <v>47</v>
      </c>
      <c r="H549" s="1" t="s">
        <v>26</v>
      </c>
      <c r="I549" s="1" t="s">
        <v>58</v>
      </c>
      <c r="J549" s="1" t="s">
        <v>39</v>
      </c>
      <c r="K549" s="1" t="s">
        <v>49</v>
      </c>
      <c r="L549" s="1"/>
      <c r="M549" s="1"/>
      <c r="N549" s="1"/>
      <c r="O549" s="1"/>
      <c r="P549" s="1"/>
      <c r="Q549" s="1"/>
      <c r="R549" s="1"/>
    </row>
    <row r="550" spans="1:18" x14ac:dyDescent="0.45">
      <c r="A550" s="1" t="s">
        <v>266</v>
      </c>
      <c r="B550" s="1" t="s">
        <v>36</v>
      </c>
      <c r="C550" s="1" t="s">
        <v>50</v>
      </c>
      <c r="D550" s="1" t="s">
        <v>47</v>
      </c>
      <c r="E550" s="1" t="s">
        <v>35</v>
      </c>
      <c r="F550" s="1" t="s">
        <v>40</v>
      </c>
      <c r="G550" s="1" t="s">
        <v>51</v>
      </c>
      <c r="H550" s="1" t="s">
        <v>20</v>
      </c>
      <c r="I550" s="1" t="s">
        <v>28</v>
      </c>
      <c r="J550" s="1" t="s">
        <v>60</v>
      </c>
      <c r="K550" s="1" t="s">
        <v>48</v>
      </c>
      <c r="L550" s="1"/>
      <c r="M550" s="1"/>
      <c r="N550" s="1"/>
      <c r="O550" s="1"/>
      <c r="P550" s="1"/>
      <c r="Q550" s="1"/>
      <c r="R550" s="1"/>
    </row>
    <row r="551" spans="1:18" x14ac:dyDescent="0.45">
      <c r="A551" s="1" t="s">
        <v>285</v>
      </c>
      <c r="B551" s="1" t="s">
        <v>29</v>
      </c>
      <c r="C551" s="1" t="s">
        <v>48</v>
      </c>
      <c r="D551" s="1" t="s">
        <v>55</v>
      </c>
      <c r="E551" s="1" t="s">
        <v>44</v>
      </c>
      <c r="F551" s="1" t="s">
        <v>36</v>
      </c>
      <c r="G551" s="1" t="s">
        <v>56</v>
      </c>
      <c r="H551" s="1" t="s">
        <v>21</v>
      </c>
      <c r="I551" s="1" t="s">
        <v>45</v>
      </c>
      <c r="J551" s="1" t="s">
        <v>57</v>
      </c>
      <c r="K551" s="1" t="s">
        <v>58</v>
      </c>
      <c r="L551" s="1"/>
      <c r="M551" s="1"/>
      <c r="N551" s="1"/>
      <c r="O551" s="1"/>
      <c r="P551" s="1"/>
      <c r="Q551" s="1"/>
      <c r="R551" s="1"/>
    </row>
    <row r="552" spans="1:18" x14ac:dyDescent="0.45">
      <c r="A552" s="1" t="s">
        <v>110</v>
      </c>
      <c r="B552" s="1" t="s">
        <v>27</v>
      </c>
      <c r="C552" s="1" t="s">
        <v>1316</v>
      </c>
      <c r="D552" s="1" t="s">
        <v>29</v>
      </c>
      <c r="E552" s="1" t="s">
        <v>30</v>
      </c>
      <c r="F552" s="1" t="s">
        <v>31</v>
      </c>
      <c r="G552" s="1" t="s">
        <v>32</v>
      </c>
      <c r="H552" s="1" t="s">
        <v>1316</v>
      </c>
      <c r="I552" s="1" t="s">
        <v>34</v>
      </c>
      <c r="J552" s="1" t="s">
        <v>35</v>
      </c>
      <c r="K552" s="1" t="s">
        <v>36</v>
      </c>
      <c r="L552" s="1"/>
      <c r="M552" s="1"/>
      <c r="N552" s="1"/>
      <c r="O552" s="1"/>
      <c r="P552" s="1"/>
      <c r="Q552" s="1"/>
      <c r="R552" s="1"/>
    </row>
    <row r="553" spans="1:18" x14ac:dyDescent="0.45">
      <c r="A553" s="1" t="s">
        <v>621</v>
      </c>
      <c r="B553" s="1" t="s">
        <v>40</v>
      </c>
      <c r="C553" s="1" t="s">
        <v>1316</v>
      </c>
      <c r="D553" s="1" t="s">
        <v>41</v>
      </c>
      <c r="E553" s="1" t="s">
        <v>42</v>
      </c>
      <c r="F553" s="1" t="s">
        <v>34</v>
      </c>
      <c r="G553" s="1" t="s">
        <v>35</v>
      </c>
      <c r="H553" s="1" t="s">
        <v>25</v>
      </c>
      <c r="I553" s="1" t="s">
        <v>43</v>
      </c>
      <c r="J553" s="1" t="s">
        <v>44</v>
      </c>
      <c r="K553" s="1" t="s">
        <v>45</v>
      </c>
      <c r="L553" s="1"/>
      <c r="M553" s="1"/>
      <c r="N553" s="1"/>
      <c r="O553" s="1"/>
      <c r="P553" s="1"/>
      <c r="Q553" s="1"/>
      <c r="R553" s="1"/>
    </row>
    <row r="554" spans="1:18" x14ac:dyDescent="0.45">
      <c r="A554" s="1" t="s">
        <v>217</v>
      </c>
      <c r="B554" s="1" t="s">
        <v>55</v>
      </c>
      <c r="C554" s="1" t="s">
        <v>38</v>
      </c>
      <c r="D554" s="1" t="s">
        <v>27</v>
      </c>
      <c r="E554" s="1" t="s">
        <v>57</v>
      </c>
      <c r="F554" s="1" t="s">
        <v>61</v>
      </c>
      <c r="G554" s="1" t="s">
        <v>47</v>
      </c>
      <c r="H554" s="1" t="s">
        <v>26</v>
      </c>
      <c r="I554" s="1" t="s">
        <v>58</v>
      </c>
      <c r="J554" s="1" t="s">
        <v>39</v>
      </c>
      <c r="K554" s="1" t="s">
        <v>49</v>
      </c>
      <c r="L554" s="1"/>
      <c r="M554" s="1"/>
      <c r="N554" s="1"/>
      <c r="O554" s="1"/>
      <c r="P554" s="1"/>
      <c r="Q554" s="1"/>
      <c r="R554" s="1"/>
    </row>
    <row r="555" spans="1:18" x14ac:dyDescent="0.45">
      <c r="A555" s="1" t="s">
        <v>378</v>
      </c>
      <c r="B555" s="1" t="s">
        <v>32</v>
      </c>
      <c r="C555" s="1" t="s">
        <v>35</v>
      </c>
      <c r="D555" s="1" t="s">
        <v>39</v>
      </c>
      <c r="E555" s="1" t="s">
        <v>65</v>
      </c>
      <c r="F555" s="1" t="s">
        <v>42</v>
      </c>
      <c r="G555" s="1" t="s">
        <v>23</v>
      </c>
      <c r="H555" s="1" t="s">
        <v>22</v>
      </c>
      <c r="I555" s="1" t="s">
        <v>40</v>
      </c>
      <c r="J555" s="1" t="s">
        <v>25</v>
      </c>
      <c r="K555" s="1" t="s">
        <v>55</v>
      </c>
      <c r="L555" s="1"/>
      <c r="M555" s="1"/>
      <c r="N555" s="1"/>
      <c r="O555" s="1"/>
      <c r="P555" s="1"/>
      <c r="Q555" s="1"/>
      <c r="R555" s="1"/>
    </row>
    <row r="556" spans="1:18" x14ac:dyDescent="0.45">
      <c r="A556" s="1" t="s">
        <v>105</v>
      </c>
      <c r="B556" s="1" t="s">
        <v>39</v>
      </c>
      <c r="C556" s="1" t="s">
        <v>58</v>
      </c>
      <c r="D556" s="1" t="s">
        <v>53</v>
      </c>
      <c r="E556" s="1" t="s">
        <v>24</v>
      </c>
      <c r="F556" s="1" t="s">
        <v>29</v>
      </c>
      <c r="G556" s="1" t="s">
        <v>26</v>
      </c>
      <c r="H556" s="1" t="s">
        <v>31</v>
      </c>
      <c r="I556" s="1" t="s">
        <v>62</v>
      </c>
      <c r="J556" s="1" t="s">
        <v>65</v>
      </c>
      <c r="K556" s="1" t="s">
        <v>54</v>
      </c>
      <c r="L556" s="1"/>
      <c r="M556" s="1"/>
      <c r="N556" s="1"/>
      <c r="O556" s="1"/>
      <c r="P556" s="1"/>
      <c r="Q556" s="1"/>
      <c r="R556" s="1"/>
    </row>
    <row r="557" spans="1:18" x14ac:dyDescent="0.45">
      <c r="A557" s="1" t="s">
        <v>477</v>
      </c>
      <c r="B557" s="1" t="s">
        <v>60</v>
      </c>
      <c r="C557" s="1" t="s">
        <v>36</v>
      </c>
      <c r="D557" s="1" t="s">
        <v>20</v>
      </c>
      <c r="E557" s="1" t="s">
        <v>39</v>
      </c>
      <c r="F557" s="1" t="s">
        <v>43</v>
      </c>
      <c r="G557" s="1" t="s">
        <v>42</v>
      </c>
      <c r="H557" s="1" t="s">
        <v>23</v>
      </c>
      <c r="I557" s="1" t="s">
        <v>21</v>
      </c>
      <c r="J557" s="1" t="s">
        <v>41</v>
      </c>
      <c r="K557" s="1" t="s">
        <v>1259</v>
      </c>
      <c r="L557" s="1"/>
      <c r="M557" s="1"/>
      <c r="N557" s="1"/>
      <c r="O557" s="1"/>
      <c r="P557" s="1"/>
      <c r="Q557" s="1"/>
      <c r="R557" s="1"/>
    </row>
    <row r="558" spans="1:18" x14ac:dyDescent="0.45">
      <c r="A558" s="1" t="s">
        <v>507</v>
      </c>
      <c r="B558" s="1" t="s">
        <v>47</v>
      </c>
      <c r="C558" s="1" t="s">
        <v>43</v>
      </c>
      <c r="D558" s="1" t="s">
        <v>54</v>
      </c>
      <c r="E558" s="1" t="s">
        <v>50</v>
      </c>
      <c r="F558" s="1" t="s">
        <v>57</v>
      </c>
      <c r="G558" s="1" t="s">
        <v>49</v>
      </c>
      <c r="H558" s="1" t="s">
        <v>60</v>
      </c>
      <c r="I558" s="1" t="s">
        <v>38</v>
      </c>
      <c r="J558" s="1" t="s">
        <v>31</v>
      </c>
      <c r="K558" s="1" t="s">
        <v>28</v>
      </c>
      <c r="L558" s="1"/>
      <c r="M558" s="1"/>
      <c r="N558" s="1"/>
      <c r="O558" s="1"/>
      <c r="P558" s="1"/>
      <c r="Q558" s="1"/>
      <c r="R558" s="1"/>
    </row>
    <row r="559" spans="1:18" x14ac:dyDescent="0.45">
      <c r="A559" s="1" t="s">
        <v>243</v>
      </c>
      <c r="B559" s="1" t="s">
        <v>55</v>
      </c>
      <c r="C559" s="1" t="s">
        <v>38</v>
      </c>
      <c r="D559" s="1" t="s">
        <v>27</v>
      </c>
      <c r="E559" s="1" t="s">
        <v>57</v>
      </c>
      <c r="F559" s="1" t="s">
        <v>61</v>
      </c>
      <c r="G559" s="1" t="s">
        <v>47</v>
      </c>
      <c r="H559" s="1" t="s">
        <v>26</v>
      </c>
      <c r="I559" s="1" t="s">
        <v>58</v>
      </c>
      <c r="J559" s="1" t="s">
        <v>39</v>
      </c>
      <c r="K559" s="1" t="s">
        <v>49</v>
      </c>
      <c r="L559" s="1"/>
      <c r="M559" s="1"/>
      <c r="N559" s="1"/>
      <c r="O559" s="1"/>
      <c r="P559" s="1"/>
      <c r="Q559" s="1"/>
      <c r="R559" s="1"/>
    </row>
    <row r="560" spans="1:18" x14ac:dyDescent="0.45">
      <c r="A560" s="1" t="s">
        <v>329</v>
      </c>
      <c r="B560" s="1" t="s">
        <v>22</v>
      </c>
      <c r="C560" s="1" t="s">
        <v>1316</v>
      </c>
      <c r="D560" s="1" t="s">
        <v>62</v>
      </c>
      <c r="E560" s="1" t="s">
        <v>60</v>
      </c>
      <c r="F560" s="1" t="s">
        <v>55</v>
      </c>
      <c r="G560" s="1" t="s">
        <v>38</v>
      </c>
      <c r="H560" s="1" t="s">
        <v>65</v>
      </c>
      <c r="I560" s="1" t="s">
        <v>48</v>
      </c>
      <c r="J560" s="1" t="s">
        <v>24</v>
      </c>
      <c r="K560" s="1" t="s">
        <v>34</v>
      </c>
      <c r="L560" s="1"/>
      <c r="M560" s="1"/>
      <c r="N560" s="1"/>
      <c r="O560" s="1"/>
      <c r="P560" s="1"/>
      <c r="Q560" s="1"/>
      <c r="R560" s="1"/>
    </row>
    <row r="561" spans="1:18" x14ac:dyDescent="0.45">
      <c r="A561" s="1" t="s">
        <v>162</v>
      </c>
      <c r="B561" s="1" t="s">
        <v>55</v>
      </c>
      <c r="C561" s="1" t="s">
        <v>38</v>
      </c>
      <c r="D561" s="1" t="s">
        <v>27</v>
      </c>
      <c r="E561" s="1" t="s">
        <v>57</v>
      </c>
      <c r="F561" s="1" t="s">
        <v>61</v>
      </c>
      <c r="G561" s="1" t="s">
        <v>47</v>
      </c>
      <c r="H561" s="1" t="s">
        <v>26</v>
      </c>
      <c r="I561" s="1" t="s">
        <v>58</v>
      </c>
      <c r="J561" s="1" t="s">
        <v>39</v>
      </c>
      <c r="K561" s="1" t="s">
        <v>49</v>
      </c>
      <c r="L561" s="1"/>
      <c r="M561" s="1"/>
      <c r="N561" s="1"/>
      <c r="O561" s="1"/>
      <c r="P561" s="1"/>
      <c r="Q561" s="1"/>
      <c r="R561" s="1"/>
    </row>
    <row r="562" spans="1:18" x14ac:dyDescent="0.45">
      <c r="A562" s="1" t="s">
        <v>202</v>
      </c>
      <c r="B562" s="1" t="s">
        <v>49</v>
      </c>
      <c r="C562" s="1" t="s">
        <v>1316</v>
      </c>
      <c r="D562" s="1" t="s">
        <v>23</v>
      </c>
      <c r="E562" s="1" t="s">
        <v>28</v>
      </c>
      <c r="F562" s="1" t="s">
        <v>25</v>
      </c>
      <c r="G562" s="1" t="s">
        <v>50</v>
      </c>
      <c r="H562" s="1" t="s">
        <v>1316</v>
      </c>
      <c r="I562" s="1" t="s">
        <v>27</v>
      </c>
      <c r="J562" s="1" t="s">
        <v>51</v>
      </c>
      <c r="K562" s="1" t="s">
        <v>43</v>
      </c>
      <c r="L562" s="1"/>
      <c r="M562" s="1"/>
      <c r="N562" s="1"/>
      <c r="O562" s="1"/>
      <c r="P562" s="1"/>
      <c r="Q562" s="1"/>
      <c r="R562" s="1"/>
    </row>
    <row r="563" spans="1:18" x14ac:dyDescent="0.45">
      <c r="A563" s="1" t="s">
        <v>193</v>
      </c>
      <c r="B563" s="1" t="s">
        <v>32</v>
      </c>
      <c r="C563" s="1" t="s">
        <v>35</v>
      </c>
      <c r="D563" s="1" t="s">
        <v>39</v>
      </c>
      <c r="E563" s="1" t="s">
        <v>65</v>
      </c>
      <c r="F563" s="1" t="s">
        <v>42</v>
      </c>
      <c r="G563" s="1" t="s">
        <v>23</v>
      </c>
      <c r="H563" s="1" t="s">
        <v>22</v>
      </c>
      <c r="I563" s="1" t="s">
        <v>40</v>
      </c>
      <c r="J563" s="1" t="s">
        <v>25</v>
      </c>
      <c r="K563" s="1" t="s">
        <v>55</v>
      </c>
      <c r="L563" s="1"/>
      <c r="M563" s="1"/>
      <c r="N563" s="1"/>
      <c r="O563" s="1"/>
      <c r="P563" s="1"/>
      <c r="Q563" s="1"/>
      <c r="R563" s="1"/>
    </row>
    <row r="564" spans="1:18" x14ac:dyDescent="0.45">
      <c r="A564" s="1" t="s">
        <v>127</v>
      </c>
      <c r="B564" s="1" t="s">
        <v>42</v>
      </c>
      <c r="C564" s="1" t="s">
        <v>49</v>
      </c>
      <c r="D564" s="1" t="s">
        <v>26</v>
      </c>
      <c r="E564" s="1" t="s">
        <v>33</v>
      </c>
      <c r="F564" s="1" t="s">
        <v>28</v>
      </c>
      <c r="G564" s="1" t="s">
        <v>24</v>
      </c>
      <c r="H564" s="1" t="s">
        <v>53</v>
      </c>
      <c r="I564" s="1" t="s">
        <v>29</v>
      </c>
      <c r="J564" s="1" t="s">
        <v>32</v>
      </c>
      <c r="K564" s="1" t="s">
        <v>1259</v>
      </c>
      <c r="L564" s="1"/>
      <c r="M564" s="1"/>
      <c r="N564" s="1"/>
      <c r="O564" s="1"/>
      <c r="P564" s="1"/>
      <c r="Q564" s="1"/>
      <c r="R564" s="1"/>
    </row>
    <row r="565" spans="1:18" x14ac:dyDescent="0.45">
      <c r="A565" s="1" t="s">
        <v>562</v>
      </c>
      <c r="B565" s="1" t="s">
        <v>53</v>
      </c>
      <c r="C565" s="1" t="s">
        <v>65</v>
      </c>
      <c r="D565" s="1" t="s">
        <v>32</v>
      </c>
      <c r="E565" s="1" t="s">
        <v>43</v>
      </c>
      <c r="F565" s="1" t="s">
        <v>44</v>
      </c>
      <c r="G565" s="1" t="s">
        <v>41</v>
      </c>
      <c r="H565" s="1" t="s">
        <v>50</v>
      </c>
      <c r="I565" s="1" t="s">
        <v>54</v>
      </c>
      <c r="J565" s="1" t="s">
        <v>33</v>
      </c>
      <c r="K565" s="1" t="s">
        <v>38</v>
      </c>
      <c r="L565" s="1"/>
      <c r="M565" s="1"/>
      <c r="N565" s="1"/>
      <c r="O565" s="1"/>
      <c r="P565" s="1"/>
      <c r="Q565" s="1"/>
      <c r="R565" s="1"/>
    </row>
    <row r="566" spans="1:18" x14ac:dyDescent="0.45">
      <c r="A566" s="1" t="s">
        <v>421</v>
      </c>
      <c r="B566" s="1" t="s">
        <v>39</v>
      </c>
      <c r="C566" s="1" t="s">
        <v>58</v>
      </c>
      <c r="D566" s="1" t="s">
        <v>53</v>
      </c>
      <c r="E566" s="1" t="s">
        <v>24</v>
      </c>
      <c r="F566" s="1" t="s">
        <v>29</v>
      </c>
      <c r="G566" s="1" t="s">
        <v>26</v>
      </c>
      <c r="H566" s="1" t="s">
        <v>31</v>
      </c>
      <c r="I566" s="1" t="s">
        <v>62</v>
      </c>
      <c r="J566" s="1" t="s">
        <v>65</v>
      </c>
      <c r="K566" s="1" t="s">
        <v>54</v>
      </c>
      <c r="L566" s="1"/>
      <c r="M566" s="1"/>
      <c r="N566" s="1"/>
      <c r="O566" s="1"/>
      <c r="P566" s="1"/>
      <c r="Q566" s="1"/>
      <c r="R566" s="1"/>
    </row>
    <row r="567" spans="1:18" x14ac:dyDescent="0.45">
      <c r="A567" s="1" t="s">
        <v>333</v>
      </c>
      <c r="B567" s="1" t="s">
        <v>60</v>
      </c>
      <c r="C567" s="1" t="s">
        <v>36</v>
      </c>
      <c r="D567" s="1" t="s">
        <v>20</v>
      </c>
      <c r="E567" s="1" t="s">
        <v>39</v>
      </c>
      <c r="F567" s="1" t="s">
        <v>43</v>
      </c>
      <c r="G567" s="1" t="s">
        <v>42</v>
      </c>
      <c r="H567" s="1" t="s">
        <v>23</v>
      </c>
      <c r="I567" s="1" t="s">
        <v>21</v>
      </c>
      <c r="J567" s="1" t="s">
        <v>41</v>
      </c>
      <c r="K567" s="1" t="s">
        <v>1259</v>
      </c>
      <c r="L567" s="1"/>
      <c r="M567" s="1"/>
      <c r="N567" s="1"/>
      <c r="O567" s="1"/>
      <c r="P567" s="1"/>
      <c r="Q567" s="1"/>
      <c r="R567" s="1"/>
    </row>
    <row r="568" spans="1:18" x14ac:dyDescent="0.45">
      <c r="A568" s="1" t="s">
        <v>199</v>
      </c>
      <c r="B568" s="1" t="s">
        <v>62</v>
      </c>
      <c r="C568" s="1" t="s">
        <v>1316</v>
      </c>
      <c r="D568" s="1" t="s">
        <v>25</v>
      </c>
      <c r="E568" s="1" t="s">
        <v>56</v>
      </c>
      <c r="F568" s="1" t="s">
        <v>45</v>
      </c>
      <c r="G568" s="1" t="s">
        <v>21</v>
      </c>
      <c r="H568" s="1" t="s">
        <v>61</v>
      </c>
      <c r="I568" s="1" t="s">
        <v>36</v>
      </c>
      <c r="J568" s="1" t="s">
        <v>50</v>
      </c>
      <c r="K568" s="1" t="s">
        <v>53</v>
      </c>
      <c r="L568" s="1"/>
      <c r="M568" s="1"/>
      <c r="N568" s="1"/>
      <c r="O568" s="1"/>
      <c r="P568" s="1"/>
      <c r="Q568" s="1"/>
      <c r="R568" s="1"/>
    </row>
    <row r="569" spans="1:18" x14ac:dyDescent="0.45">
      <c r="A569" s="1" t="s">
        <v>432</v>
      </c>
      <c r="B569" s="1" t="s">
        <v>41</v>
      </c>
      <c r="C569" s="1" t="s">
        <v>51</v>
      </c>
      <c r="D569" s="1" t="s">
        <v>31</v>
      </c>
      <c r="E569" s="1" t="s">
        <v>38</v>
      </c>
      <c r="F569" s="1" t="s">
        <v>60</v>
      </c>
      <c r="G569" s="1" t="s">
        <v>54</v>
      </c>
      <c r="H569" s="1" t="s">
        <v>44</v>
      </c>
      <c r="I569" s="1" t="s">
        <v>49</v>
      </c>
      <c r="J569" s="1" t="s">
        <v>42</v>
      </c>
      <c r="K569" s="1" t="s">
        <v>56</v>
      </c>
      <c r="L569" s="1"/>
      <c r="M569" s="1"/>
      <c r="N569" s="1"/>
      <c r="O569" s="1"/>
      <c r="P569" s="1"/>
      <c r="Q569" s="1"/>
      <c r="R569" s="1"/>
    </row>
    <row r="570" spans="1:18" x14ac:dyDescent="0.45">
      <c r="A570" s="1" t="s">
        <v>346</v>
      </c>
      <c r="B570" s="1" t="s">
        <v>36</v>
      </c>
      <c r="C570" s="1" t="s">
        <v>50</v>
      </c>
      <c r="D570" s="1" t="s">
        <v>47</v>
      </c>
      <c r="E570" s="1" t="s">
        <v>35</v>
      </c>
      <c r="F570" s="1" t="s">
        <v>40</v>
      </c>
      <c r="G570" s="1" t="s">
        <v>51</v>
      </c>
      <c r="H570" s="1" t="s">
        <v>20</v>
      </c>
      <c r="I570" s="1" t="s">
        <v>28</v>
      </c>
      <c r="J570" s="1" t="s">
        <v>60</v>
      </c>
      <c r="K570" s="1" t="s">
        <v>48</v>
      </c>
      <c r="L570" s="1"/>
      <c r="M570" s="1"/>
      <c r="N570" s="1"/>
      <c r="O570" s="1"/>
      <c r="P570" s="1"/>
      <c r="Q570" s="1"/>
      <c r="R570" s="1"/>
    </row>
    <row r="571" spans="1:18" x14ac:dyDescent="0.45">
      <c r="A571" s="1" t="s">
        <v>78</v>
      </c>
      <c r="B571" s="1" t="s">
        <v>34</v>
      </c>
      <c r="C571" s="1" t="s">
        <v>1316</v>
      </c>
      <c r="D571" s="1" t="s">
        <v>22</v>
      </c>
      <c r="E571" s="1" t="s">
        <v>58</v>
      </c>
      <c r="F571" s="1" t="s">
        <v>30</v>
      </c>
      <c r="G571" s="1" t="s">
        <v>27</v>
      </c>
      <c r="H571" s="1" t="s">
        <v>35</v>
      </c>
      <c r="I571" s="1" t="s">
        <v>32</v>
      </c>
      <c r="J571" s="1" t="s">
        <v>20</v>
      </c>
      <c r="K571" s="1" t="s">
        <v>47</v>
      </c>
      <c r="L571" s="1"/>
      <c r="M571" s="1"/>
      <c r="N571" s="1"/>
      <c r="O571" s="1"/>
      <c r="P571" s="1"/>
      <c r="Q571" s="1"/>
      <c r="R571" s="1"/>
    </row>
    <row r="572" spans="1:18" x14ac:dyDescent="0.45">
      <c r="A572" s="1" t="s">
        <v>254</v>
      </c>
      <c r="B572" s="1" t="s">
        <v>34</v>
      </c>
      <c r="C572" s="1" t="s">
        <v>1316</v>
      </c>
      <c r="D572" s="1" t="s">
        <v>22</v>
      </c>
      <c r="E572" s="1" t="s">
        <v>58</v>
      </c>
      <c r="F572" s="1" t="s">
        <v>30</v>
      </c>
      <c r="G572" s="1" t="s">
        <v>27</v>
      </c>
      <c r="H572" s="1" t="s">
        <v>35</v>
      </c>
      <c r="I572" s="1" t="s">
        <v>32</v>
      </c>
      <c r="J572" s="1" t="s">
        <v>20</v>
      </c>
      <c r="K572" s="1" t="s">
        <v>47</v>
      </c>
      <c r="L572" s="1"/>
      <c r="M572" s="1"/>
      <c r="N572" s="1"/>
      <c r="O572" s="1"/>
      <c r="P572" s="1"/>
      <c r="Q572" s="1"/>
      <c r="R572" s="1"/>
    </row>
    <row r="573" spans="1:18" x14ac:dyDescent="0.45">
      <c r="A573" s="1" t="s">
        <v>449</v>
      </c>
      <c r="B573" s="1" t="s">
        <v>61</v>
      </c>
      <c r="C573" s="1" t="s">
        <v>1316</v>
      </c>
      <c r="D573" s="1" t="s">
        <v>40</v>
      </c>
      <c r="E573" s="1" t="s">
        <v>48</v>
      </c>
      <c r="F573" s="1" t="s">
        <v>22</v>
      </c>
      <c r="G573" s="1" t="s">
        <v>65</v>
      </c>
      <c r="H573" s="1" t="s">
        <v>57</v>
      </c>
      <c r="I573" s="1" t="s">
        <v>55</v>
      </c>
      <c r="J573" s="1" t="s">
        <v>26</v>
      </c>
      <c r="K573" s="1" t="s">
        <v>27</v>
      </c>
      <c r="L573" s="1"/>
      <c r="M573" s="1"/>
      <c r="N573" s="1"/>
      <c r="O573" s="1"/>
      <c r="P573" s="1"/>
      <c r="Q573" s="1"/>
      <c r="R573" s="1"/>
    </row>
    <row r="574" spans="1:18" x14ac:dyDescent="0.45">
      <c r="A574" s="1" t="s">
        <v>633</v>
      </c>
      <c r="B574" s="1" t="s">
        <v>29</v>
      </c>
      <c r="C574" s="1" t="s">
        <v>48</v>
      </c>
      <c r="D574" s="1" t="s">
        <v>55</v>
      </c>
      <c r="E574" s="1" t="s">
        <v>44</v>
      </c>
      <c r="F574" s="1" t="s">
        <v>36</v>
      </c>
      <c r="G574" s="1" t="s">
        <v>56</v>
      </c>
      <c r="H574" s="1" t="s">
        <v>21</v>
      </c>
      <c r="I574" s="1" t="s">
        <v>45</v>
      </c>
      <c r="J574" s="1" t="s">
        <v>57</v>
      </c>
      <c r="K574" s="1" t="s">
        <v>58</v>
      </c>
      <c r="L574" s="1"/>
      <c r="M574" s="1"/>
      <c r="N574" s="1"/>
      <c r="O574" s="1"/>
      <c r="P574" s="1"/>
      <c r="Q574" s="1"/>
      <c r="R574" s="1"/>
    </row>
    <row r="575" spans="1:18" x14ac:dyDescent="0.45">
      <c r="A575" s="1" t="s">
        <v>473</v>
      </c>
      <c r="B575" s="1" t="s">
        <v>53</v>
      </c>
      <c r="C575" s="1" t="s">
        <v>65</v>
      </c>
      <c r="D575" s="1" t="s">
        <v>32</v>
      </c>
      <c r="E575" s="1" t="s">
        <v>43</v>
      </c>
      <c r="F575" s="1" t="s">
        <v>44</v>
      </c>
      <c r="G575" s="1" t="s">
        <v>41</v>
      </c>
      <c r="H575" s="1" t="s">
        <v>50</v>
      </c>
      <c r="I575" s="1" t="s">
        <v>54</v>
      </c>
      <c r="J575" s="1" t="s">
        <v>33</v>
      </c>
      <c r="K575" s="1" t="s">
        <v>38</v>
      </c>
      <c r="L575" s="1"/>
      <c r="M575" s="1"/>
      <c r="N575" s="1"/>
      <c r="O575" s="1"/>
      <c r="P575" s="1"/>
      <c r="Q575" s="1"/>
      <c r="R575" s="1"/>
    </row>
    <row r="576" spans="1:18" x14ac:dyDescent="0.45">
      <c r="A576" s="1" t="s">
        <v>464</v>
      </c>
      <c r="B576" s="1" t="s">
        <v>39</v>
      </c>
      <c r="C576" s="1" t="s">
        <v>58</v>
      </c>
      <c r="D576" s="1" t="s">
        <v>53</v>
      </c>
      <c r="E576" s="1" t="s">
        <v>24</v>
      </c>
      <c r="F576" s="1" t="s">
        <v>29</v>
      </c>
      <c r="G576" s="1" t="s">
        <v>26</v>
      </c>
      <c r="H576" s="1" t="s">
        <v>31</v>
      </c>
      <c r="I576" s="1" t="s">
        <v>62</v>
      </c>
      <c r="J576" s="1" t="s">
        <v>65</v>
      </c>
      <c r="K576" s="1" t="s">
        <v>54</v>
      </c>
      <c r="L576" s="1"/>
      <c r="M576" s="1"/>
      <c r="N576" s="1"/>
      <c r="O576" s="1"/>
      <c r="P576" s="1"/>
      <c r="Q576" s="1"/>
      <c r="R576" s="1"/>
    </row>
    <row r="577" spans="1:18" x14ac:dyDescent="0.45">
      <c r="A577" s="1" t="s">
        <v>324</v>
      </c>
      <c r="B577" s="1" t="s">
        <v>22</v>
      </c>
      <c r="C577" s="1" t="s">
        <v>1316</v>
      </c>
      <c r="D577" s="1" t="s">
        <v>62</v>
      </c>
      <c r="E577" s="1" t="s">
        <v>60</v>
      </c>
      <c r="F577" s="1" t="s">
        <v>55</v>
      </c>
      <c r="G577" s="1" t="s">
        <v>38</v>
      </c>
      <c r="H577" s="1" t="s">
        <v>65</v>
      </c>
      <c r="I577" s="1" t="s">
        <v>48</v>
      </c>
      <c r="J577" s="1" t="s">
        <v>24</v>
      </c>
      <c r="K577" s="1" t="s">
        <v>34</v>
      </c>
      <c r="L577" s="1"/>
      <c r="M577" s="1"/>
      <c r="N577" s="1"/>
      <c r="O577" s="1"/>
      <c r="P577" s="1"/>
      <c r="Q577" s="1"/>
      <c r="R577" s="1"/>
    </row>
    <row r="578" spans="1:18" x14ac:dyDescent="0.45">
      <c r="A578" s="1" t="s">
        <v>358</v>
      </c>
      <c r="B578" s="1" t="s">
        <v>47</v>
      </c>
      <c r="C578" s="1" t="s">
        <v>43</v>
      </c>
      <c r="D578" s="1" t="s">
        <v>54</v>
      </c>
      <c r="E578" s="1" t="s">
        <v>50</v>
      </c>
      <c r="F578" s="1" t="s">
        <v>57</v>
      </c>
      <c r="G578" s="1" t="s">
        <v>49</v>
      </c>
      <c r="H578" s="1" t="s">
        <v>60</v>
      </c>
      <c r="I578" s="1" t="s">
        <v>38</v>
      </c>
      <c r="J578" s="1" t="s">
        <v>31</v>
      </c>
      <c r="K578" s="1" t="s">
        <v>28</v>
      </c>
      <c r="L578" s="1"/>
      <c r="M578" s="1"/>
      <c r="N578" s="1"/>
      <c r="O578" s="1"/>
      <c r="P578" s="1"/>
      <c r="Q578" s="1"/>
      <c r="R578" s="1"/>
    </row>
    <row r="579" spans="1:18" x14ac:dyDescent="0.45">
      <c r="A579" s="1" t="s">
        <v>629</v>
      </c>
      <c r="B579" s="1" t="s">
        <v>62</v>
      </c>
      <c r="C579" s="1" t="s">
        <v>1316</v>
      </c>
      <c r="D579" s="1" t="s">
        <v>25</v>
      </c>
      <c r="E579" s="1" t="s">
        <v>56</v>
      </c>
      <c r="F579" s="1" t="s">
        <v>45</v>
      </c>
      <c r="G579" s="1" t="s">
        <v>21</v>
      </c>
      <c r="H579" s="1" t="s">
        <v>61</v>
      </c>
      <c r="I579" s="1" t="s">
        <v>36</v>
      </c>
      <c r="J579" s="1" t="s">
        <v>50</v>
      </c>
      <c r="K579" s="1" t="s">
        <v>53</v>
      </c>
      <c r="L579" s="1"/>
      <c r="M579" s="1"/>
      <c r="N579" s="1"/>
      <c r="O579" s="1"/>
      <c r="P579" s="1"/>
      <c r="Q579" s="1"/>
      <c r="R579" s="1"/>
    </row>
    <row r="580" spans="1:18" x14ac:dyDescent="0.45">
      <c r="A580" s="1" t="s">
        <v>600</v>
      </c>
      <c r="B580" s="1" t="s">
        <v>22</v>
      </c>
      <c r="C580" s="1" t="s">
        <v>1316</v>
      </c>
      <c r="D580" s="1" t="s">
        <v>62</v>
      </c>
      <c r="E580" s="1" t="s">
        <v>60</v>
      </c>
      <c r="F580" s="1" t="s">
        <v>55</v>
      </c>
      <c r="G580" s="1" t="s">
        <v>38</v>
      </c>
      <c r="H580" s="1" t="s">
        <v>65</v>
      </c>
      <c r="I580" s="1" t="s">
        <v>48</v>
      </c>
      <c r="J580" s="1" t="s">
        <v>24</v>
      </c>
      <c r="K580" s="1" t="s">
        <v>34</v>
      </c>
      <c r="L580" s="1"/>
      <c r="M580" s="1"/>
      <c r="N580" s="1"/>
      <c r="O580" s="1"/>
      <c r="P580" s="1"/>
      <c r="Q580" s="1"/>
      <c r="R580" s="1"/>
    </row>
    <row r="581" spans="1:18" x14ac:dyDescent="0.45">
      <c r="A581" s="1" t="s">
        <v>435</v>
      </c>
      <c r="B581" s="1" t="s">
        <v>47</v>
      </c>
      <c r="C581" s="1" t="s">
        <v>43</v>
      </c>
      <c r="D581" s="1" t="s">
        <v>54</v>
      </c>
      <c r="E581" s="1" t="s">
        <v>50</v>
      </c>
      <c r="F581" s="1" t="s">
        <v>57</v>
      </c>
      <c r="G581" s="1" t="s">
        <v>49</v>
      </c>
      <c r="H581" s="1" t="s">
        <v>60</v>
      </c>
      <c r="I581" s="1" t="s">
        <v>38</v>
      </c>
      <c r="J581" s="1" t="s">
        <v>31</v>
      </c>
      <c r="K581" s="1" t="s">
        <v>28</v>
      </c>
      <c r="L581" s="1"/>
      <c r="M581" s="1"/>
      <c r="N581" s="1"/>
      <c r="O581" s="1"/>
      <c r="P581" s="1"/>
      <c r="Q581" s="1"/>
      <c r="R581" s="1"/>
    </row>
    <row r="582" spans="1:18" x14ac:dyDescent="0.45">
      <c r="A582" s="1" t="s">
        <v>205</v>
      </c>
      <c r="B582" s="1" t="s">
        <v>40</v>
      </c>
      <c r="C582" s="1" t="s">
        <v>1316</v>
      </c>
      <c r="D582" s="1" t="s">
        <v>41</v>
      </c>
      <c r="E582" s="1" t="s">
        <v>42</v>
      </c>
      <c r="F582" s="1" t="s">
        <v>34</v>
      </c>
      <c r="G582" s="1" t="s">
        <v>35</v>
      </c>
      <c r="H582" s="1" t="s">
        <v>25</v>
      </c>
      <c r="I582" s="1" t="s">
        <v>43</v>
      </c>
      <c r="J582" s="1" t="s">
        <v>44</v>
      </c>
      <c r="K582" s="1" t="s">
        <v>45</v>
      </c>
      <c r="L582" s="1"/>
      <c r="M582" s="1"/>
      <c r="N582" s="1"/>
      <c r="O582" s="1"/>
      <c r="P582" s="1"/>
      <c r="Q582" s="1"/>
      <c r="R582" s="1"/>
    </row>
    <row r="583" spans="1:18" x14ac:dyDescent="0.45">
      <c r="A583" s="1" t="s">
        <v>587</v>
      </c>
      <c r="B583" s="1" t="s">
        <v>61</v>
      </c>
      <c r="C583" s="1" t="s">
        <v>1316</v>
      </c>
      <c r="D583" s="1" t="s">
        <v>40</v>
      </c>
      <c r="E583" s="1" t="s">
        <v>48</v>
      </c>
      <c r="F583" s="1" t="s">
        <v>22</v>
      </c>
      <c r="G583" s="1" t="s">
        <v>65</v>
      </c>
      <c r="H583" s="1" t="s">
        <v>57</v>
      </c>
      <c r="I583" s="1" t="s">
        <v>55</v>
      </c>
      <c r="J583" s="1" t="s">
        <v>26</v>
      </c>
      <c r="K583" s="1" t="s">
        <v>27</v>
      </c>
      <c r="L583" s="1"/>
      <c r="M583" s="1"/>
      <c r="N583" s="1"/>
      <c r="O583" s="1"/>
      <c r="P583" s="1"/>
      <c r="Q583" s="1"/>
      <c r="R583" s="1"/>
    </row>
    <row r="584" spans="1:18" x14ac:dyDescent="0.45">
      <c r="A584" s="1" t="s">
        <v>133</v>
      </c>
      <c r="B584" s="1" t="s">
        <v>53</v>
      </c>
      <c r="C584" s="1" t="s">
        <v>65</v>
      </c>
      <c r="D584" s="1" t="s">
        <v>32</v>
      </c>
      <c r="E584" s="1" t="s">
        <v>43</v>
      </c>
      <c r="F584" s="1" t="s">
        <v>44</v>
      </c>
      <c r="G584" s="1" t="s">
        <v>41</v>
      </c>
      <c r="H584" s="1" t="s">
        <v>50</v>
      </c>
      <c r="I584" s="1" t="s">
        <v>54</v>
      </c>
      <c r="J584" s="1" t="s">
        <v>33</v>
      </c>
      <c r="K584" s="1" t="s">
        <v>38</v>
      </c>
      <c r="L584" s="1"/>
      <c r="M584" s="1"/>
      <c r="N584" s="1"/>
      <c r="O584" s="1"/>
      <c r="P584" s="1"/>
      <c r="Q584" s="1"/>
      <c r="R584" s="1"/>
    </row>
    <row r="585" spans="1:18" x14ac:dyDescent="0.45">
      <c r="A585" s="1" t="s">
        <v>81</v>
      </c>
      <c r="B585" s="1" t="s">
        <v>40</v>
      </c>
      <c r="C585" s="1" t="s">
        <v>1316</v>
      </c>
      <c r="D585" s="1" t="s">
        <v>41</v>
      </c>
      <c r="E585" s="1" t="s">
        <v>42</v>
      </c>
      <c r="F585" s="1" t="s">
        <v>34</v>
      </c>
      <c r="G585" s="1" t="s">
        <v>35</v>
      </c>
      <c r="H585" s="1" t="s">
        <v>25</v>
      </c>
      <c r="I585" s="1" t="s">
        <v>43</v>
      </c>
      <c r="J585" s="1" t="s">
        <v>44</v>
      </c>
      <c r="K585" s="1" t="s">
        <v>45</v>
      </c>
      <c r="L585" s="1"/>
      <c r="M585" s="1"/>
      <c r="N585" s="1"/>
      <c r="O585" s="1"/>
      <c r="P585" s="1"/>
      <c r="Q585" s="1"/>
      <c r="R585" s="1"/>
    </row>
    <row r="586" spans="1:18" x14ac:dyDescent="0.45">
      <c r="A586" s="1" t="s">
        <v>211</v>
      </c>
      <c r="B586" s="1" t="s">
        <v>61</v>
      </c>
      <c r="C586" s="1" t="s">
        <v>1316</v>
      </c>
      <c r="D586" s="1" t="s">
        <v>40</v>
      </c>
      <c r="E586" s="1" t="s">
        <v>48</v>
      </c>
      <c r="F586" s="1" t="s">
        <v>22</v>
      </c>
      <c r="G586" s="1" t="s">
        <v>65</v>
      </c>
      <c r="H586" s="1" t="s">
        <v>57</v>
      </c>
      <c r="I586" s="1" t="s">
        <v>55</v>
      </c>
      <c r="J586" s="1" t="s">
        <v>26</v>
      </c>
      <c r="K586" s="1" t="s">
        <v>27</v>
      </c>
      <c r="L586" s="1"/>
      <c r="M586" s="1"/>
      <c r="N586" s="1"/>
      <c r="O586" s="1"/>
      <c r="P586" s="1"/>
      <c r="Q586" s="1"/>
      <c r="R586" s="1"/>
    </row>
    <row r="587" spans="1:18" x14ac:dyDescent="0.45">
      <c r="A587" s="1" t="s">
        <v>410</v>
      </c>
      <c r="B587" s="1" t="s">
        <v>42</v>
      </c>
      <c r="C587" s="1" t="s">
        <v>49</v>
      </c>
      <c r="D587" s="1" t="s">
        <v>26</v>
      </c>
      <c r="E587" s="1" t="s">
        <v>33</v>
      </c>
      <c r="F587" s="1" t="s">
        <v>28</v>
      </c>
      <c r="G587" s="1" t="s">
        <v>24</v>
      </c>
      <c r="H587" s="1" t="s">
        <v>53</v>
      </c>
      <c r="I587" s="1" t="s">
        <v>29</v>
      </c>
      <c r="J587" s="1" t="s">
        <v>32</v>
      </c>
      <c r="K587" s="1" t="s">
        <v>1259</v>
      </c>
      <c r="L587" s="1"/>
      <c r="M587" s="1"/>
      <c r="N587" s="1"/>
      <c r="O587" s="1"/>
      <c r="P587" s="1"/>
      <c r="Q587" s="1"/>
      <c r="R587" s="1"/>
    </row>
    <row r="588" spans="1:18" x14ac:dyDescent="0.45">
      <c r="A588" s="1" t="s">
        <v>365</v>
      </c>
      <c r="B588" s="1" t="s">
        <v>23</v>
      </c>
      <c r="C588" s="1" t="s">
        <v>21</v>
      </c>
      <c r="D588" s="1" t="s">
        <v>45</v>
      </c>
      <c r="E588" s="1" t="s">
        <v>51</v>
      </c>
      <c r="F588" s="1" t="s">
        <v>20</v>
      </c>
      <c r="G588" s="1" t="s">
        <v>48</v>
      </c>
      <c r="H588" s="1" t="s">
        <v>29</v>
      </c>
      <c r="I588" s="1" t="s">
        <v>47</v>
      </c>
      <c r="J588" s="1" t="s">
        <v>61</v>
      </c>
      <c r="K588" s="1" t="s">
        <v>62</v>
      </c>
      <c r="L588" s="1"/>
      <c r="M588" s="1"/>
      <c r="N588" s="1"/>
      <c r="O588" s="1"/>
      <c r="P588" s="1"/>
      <c r="Q588" s="1"/>
      <c r="R588" s="1"/>
    </row>
    <row r="589" spans="1:18" x14ac:dyDescent="0.45">
      <c r="A589" s="1" t="s">
        <v>646</v>
      </c>
      <c r="B589" s="1" t="s">
        <v>49</v>
      </c>
      <c r="C589" s="1" t="s">
        <v>1316</v>
      </c>
      <c r="D589" s="1" t="s">
        <v>23</v>
      </c>
      <c r="E589" s="1" t="s">
        <v>28</v>
      </c>
      <c r="F589" s="1" t="s">
        <v>25</v>
      </c>
      <c r="G589" s="1" t="s">
        <v>50</v>
      </c>
      <c r="H589" s="1" t="s">
        <v>1316</v>
      </c>
      <c r="I589" s="1" t="s">
        <v>27</v>
      </c>
      <c r="J589" s="1" t="s">
        <v>51</v>
      </c>
      <c r="K589" s="1" t="s">
        <v>43</v>
      </c>
      <c r="L589" s="1"/>
      <c r="M589" s="1"/>
      <c r="N589" s="1"/>
      <c r="O589" s="1"/>
      <c r="P589" s="1"/>
      <c r="Q589" s="1"/>
      <c r="R589" s="1"/>
    </row>
    <row r="590" spans="1:18" x14ac:dyDescent="0.45">
      <c r="A590" s="1" t="s">
        <v>672</v>
      </c>
      <c r="B590" s="1" t="s">
        <v>29</v>
      </c>
      <c r="C590" s="1" t="s">
        <v>48</v>
      </c>
      <c r="D590" s="1" t="s">
        <v>55</v>
      </c>
      <c r="E590" s="1" t="s">
        <v>44</v>
      </c>
      <c r="F590" s="1" t="s">
        <v>36</v>
      </c>
      <c r="G590" s="1" t="s">
        <v>56</v>
      </c>
      <c r="H590" s="1" t="s">
        <v>21</v>
      </c>
      <c r="I590" s="1" t="s">
        <v>45</v>
      </c>
      <c r="J590" s="1" t="s">
        <v>57</v>
      </c>
      <c r="K590" s="1" t="s">
        <v>58</v>
      </c>
      <c r="L590" s="1"/>
      <c r="M590" s="1"/>
      <c r="N590" s="1"/>
      <c r="O590" s="1"/>
      <c r="P590" s="1"/>
      <c r="Q590" s="1"/>
      <c r="R590" s="1"/>
    </row>
    <row r="591" spans="1:18" x14ac:dyDescent="0.45">
      <c r="A591" s="1" t="s">
        <v>635</v>
      </c>
      <c r="B591" s="1" t="s">
        <v>22</v>
      </c>
      <c r="C591" s="1" t="s">
        <v>1316</v>
      </c>
      <c r="D591" s="1" t="s">
        <v>62</v>
      </c>
      <c r="E591" s="1" t="s">
        <v>60</v>
      </c>
      <c r="F591" s="1" t="s">
        <v>55</v>
      </c>
      <c r="G591" s="1" t="s">
        <v>38</v>
      </c>
      <c r="H591" s="1" t="s">
        <v>65</v>
      </c>
      <c r="I591" s="1" t="s">
        <v>48</v>
      </c>
      <c r="J591" s="1" t="s">
        <v>24</v>
      </c>
      <c r="K591" s="1" t="s">
        <v>34</v>
      </c>
      <c r="L591" s="1"/>
      <c r="M591" s="1"/>
      <c r="N591" s="1"/>
      <c r="O591" s="1"/>
      <c r="P591" s="1"/>
      <c r="Q591" s="1"/>
      <c r="R591" s="1"/>
    </row>
    <row r="592" spans="1:18" x14ac:dyDescent="0.45">
      <c r="A592" s="1" t="s">
        <v>532</v>
      </c>
      <c r="B592" s="1" t="s">
        <v>39</v>
      </c>
      <c r="C592" s="1" t="s">
        <v>58</v>
      </c>
      <c r="D592" s="1" t="s">
        <v>53</v>
      </c>
      <c r="E592" s="1" t="s">
        <v>24</v>
      </c>
      <c r="F592" s="1" t="s">
        <v>29</v>
      </c>
      <c r="G592" s="1" t="s">
        <v>26</v>
      </c>
      <c r="H592" s="1" t="s">
        <v>31</v>
      </c>
      <c r="I592" s="1" t="s">
        <v>62</v>
      </c>
      <c r="J592" s="1" t="s">
        <v>65</v>
      </c>
      <c r="K592" s="1" t="s">
        <v>54</v>
      </c>
      <c r="L592" s="1"/>
      <c r="M592" s="1"/>
      <c r="N592" s="1"/>
      <c r="O592" s="1"/>
      <c r="P592" s="1"/>
      <c r="Q592" s="1"/>
      <c r="R592" s="1"/>
    </row>
    <row r="593" spans="1:18" x14ac:dyDescent="0.45">
      <c r="A593" s="1" t="s">
        <v>258</v>
      </c>
      <c r="B593" s="1" t="s">
        <v>23</v>
      </c>
      <c r="C593" s="1" t="s">
        <v>21</v>
      </c>
      <c r="D593" s="1" t="s">
        <v>45</v>
      </c>
      <c r="E593" s="1" t="s">
        <v>51</v>
      </c>
      <c r="F593" s="1" t="s">
        <v>20</v>
      </c>
      <c r="G593" s="1" t="s">
        <v>48</v>
      </c>
      <c r="H593" s="1" t="s">
        <v>29</v>
      </c>
      <c r="I593" s="1" t="s">
        <v>47</v>
      </c>
      <c r="J593" s="1" t="s">
        <v>61</v>
      </c>
      <c r="K593" s="1" t="s">
        <v>62</v>
      </c>
      <c r="L593" s="1"/>
      <c r="M593" s="1"/>
      <c r="N593" s="1"/>
      <c r="O593" s="1"/>
      <c r="P593" s="1"/>
      <c r="Q593" s="1"/>
      <c r="R593" s="1"/>
    </row>
    <row r="594" spans="1:18" x14ac:dyDescent="0.45">
      <c r="A594" s="1" t="s">
        <v>643</v>
      </c>
      <c r="B594" s="1" t="s">
        <v>40</v>
      </c>
      <c r="C594" s="1" t="s">
        <v>1316</v>
      </c>
      <c r="D594" s="1" t="s">
        <v>41</v>
      </c>
      <c r="E594" s="1" t="s">
        <v>42</v>
      </c>
      <c r="F594" s="1" t="s">
        <v>34</v>
      </c>
      <c r="G594" s="1" t="s">
        <v>35</v>
      </c>
      <c r="H594" s="1" t="s">
        <v>25</v>
      </c>
      <c r="I594" s="1" t="s">
        <v>43</v>
      </c>
      <c r="J594" s="1" t="s">
        <v>44</v>
      </c>
      <c r="K594" s="1" t="s">
        <v>45</v>
      </c>
      <c r="L594" s="1"/>
      <c r="M594" s="1"/>
      <c r="N594" s="1"/>
      <c r="O594" s="1"/>
      <c r="P594" s="1"/>
      <c r="Q594" s="1"/>
      <c r="R594" s="1"/>
    </row>
    <row r="595" spans="1:18" x14ac:dyDescent="0.45">
      <c r="A595" s="1" t="s">
        <v>360</v>
      </c>
      <c r="B595" s="1" t="s">
        <v>55</v>
      </c>
      <c r="C595" s="1" t="s">
        <v>38</v>
      </c>
      <c r="D595" s="1" t="s">
        <v>27</v>
      </c>
      <c r="E595" s="1" t="s">
        <v>57</v>
      </c>
      <c r="F595" s="1" t="s">
        <v>61</v>
      </c>
      <c r="G595" s="1" t="s">
        <v>47</v>
      </c>
      <c r="H595" s="1" t="s">
        <v>26</v>
      </c>
      <c r="I595" s="1" t="s">
        <v>58</v>
      </c>
      <c r="J595" s="1" t="s">
        <v>39</v>
      </c>
      <c r="K595" s="1" t="s">
        <v>49</v>
      </c>
      <c r="L595" s="1"/>
      <c r="M595" s="1"/>
      <c r="N595" s="1"/>
      <c r="O595" s="1"/>
      <c r="P595" s="1"/>
      <c r="Q595" s="1"/>
      <c r="R595" s="1"/>
    </row>
    <row r="596" spans="1:18" x14ac:dyDescent="0.45">
      <c r="A596" s="1" t="s">
        <v>611</v>
      </c>
      <c r="B596" s="1" t="s">
        <v>22</v>
      </c>
      <c r="C596" s="1" t="s">
        <v>1316</v>
      </c>
      <c r="D596" s="1" t="s">
        <v>62</v>
      </c>
      <c r="E596" s="1" t="s">
        <v>60</v>
      </c>
      <c r="F596" s="1" t="s">
        <v>55</v>
      </c>
      <c r="G596" s="1" t="s">
        <v>38</v>
      </c>
      <c r="H596" s="1" t="s">
        <v>65</v>
      </c>
      <c r="I596" s="1" t="s">
        <v>48</v>
      </c>
      <c r="J596" s="1" t="s">
        <v>24</v>
      </c>
      <c r="K596" s="1" t="s">
        <v>34</v>
      </c>
      <c r="L596" s="1"/>
      <c r="M596" s="1"/>
      <c r="N596" s="1"/>
      <c r="O596" s="1"/>
      <c r="P596" s="1"/>
      <c r="Q596" s="1"/>
      <c r="R596" s="1"/>
    </row>
    <row r="597" spans="1:18" x14ac:dyDescent="0.45">
      <c r="A597" s="1" t="s">
        <v>271</v>
      </c>
      <c r="B597" s="1" t="s">
        <v>47</v>
      </c>
      <c r="C597" s="1" t="s">
        <v>43</v>
      </c>
      <c r="D597" s="1" t="s">
        <v>54</v>
      </c>
      <c r="E597" s="1" t="s">
        <v>50</v>
      </c>
      <c r="F597" s="1" t="s">
        <v>57</v>
      </c>
      <c r="G597" s="1" t="s">
        <v>49</v>
      </c>
      <c r="H597" s="1" t="s">
        <v>60</v>
      </c>
      <c r="I597" s="1" t="s">
        <v>38</v>
      </c>
      <c r="J597" s="1" t="s">
        <v>31</v>
      </c>
      <c r="K597" s="1" t="s">
        <v>28</v>
      </c>
      <c r="L597" s="1"/>
      <c r="M597" s="1"/>
      <c r="N597" s="1"/>
      <c r="O597" s="1"/>
      <c r="P597" s="1"/>
      <c r="Q597" s="1"/>
      <c r="R597" s="1"/>
    </row>
    <row r="598" spans="1:18" x14ac:dyDescent="0.45">
      <c r="A598" s="1" t="s">
        <v>189</v>
      </c>
      <c r="B598" s="1" t="s">
        <v>45</v>
      </c>
      <c r="C598" s="1" t="s">
        <v>57</v>
      </c>
      <c r="D598" s="1" t="s">
        <v>61</v>
      </c>
      <c r="E598" s="1" t="s">
        <v>21</v>
      </c>
      <c r="F598" s="1" t="s">
        <v>24</v>
      </c>
      <c r="G598" s="1" t="s">
        <v>62</v>
      </c>
      <c r="H598" s="1" t="s">
        <v>51</v>
      </c>
      <c r="I598" s="1" t="s">
        <v>56</v>
      </c>
      <c r="J598" s="1" t="s">
        <v>30</v>
      </c>
      <c r="K598" s="1" t="s">
        <v>23</v>
      </c>
      <c r="L598" s="1"/>
      <c r="M598" s="1"/>
      <c r="N598" s="1"/>
      <c r="O598" s="1"/>
      <c r="P598" s="1"/>
      <c r="Q598" s="1"/>
      <c r="R598" s="1"/>
    </row>
    <row r="599" spans="1:18" x14ac:dyDescent="0.45">
      <c r="A599" s="1" t="s">
        <v>491</v>
      </c>
      <c r="B599" s="1" t="s">
        <v>49</v>
      </c>
      <c r="C599" s="1" t="s">
        <v>1316</v>
      </c>
      <c r="D599" s="1" t="s">
        <v>23</v>
      </c>
      <c r="E599" s="1" t="s">
        <v>28</v>
      </c>
      <c r="F599" s="1" t="s">
        <v>25</v>
      </c>
      <c r="G599" s="1" t="s">
        <v>50</v>
      </c>
      <c r="H599" s="1" t="s">
        <v>1316</v>
      </c>
      <c r="I599" s="1" t="s">
        <v>27</v>
      </c>
      <c r="J599" s="1" t="s">
        <v>51</v>
      </c>
      <c r="K599" s="1" t="s">
        <v>43</v>
      </c>
      <c r="L599" s="1"/>
      <c r="M599" s="1"/>
      <c r="N599" s="1"/>
      <c r="O599" s="1"/>
      <c r="P599" s="1"/>
      <c r="Q599" s="1"/>
      <c r="R599" s="1"/>
    </row>
    <row r="600" spans="1:18" x14ac:dyDescent="0.45">
      <c r="A600" s="1" t="s">
        <v>272</v>
      </c>
      <c r="B600" s="1" t="s">
        <v>34</v>
      </c>
      <c r="C600" s="1" t="s">
        <v>1316</v>
      </c>
      <c r="D600" s="1" t="s">
        <v>22</v>
      </c>
      <c r="E600" s="1" t="s">
        <v>58</v>
      </c>
      <c r="F600" s="1" t="s">
        <v>30</v>
      </c>
      <c r="G600" s="1" t="s">
        <v>27</v>
      </c>
      <c r="H600" s="1" t="s">
        <v>35</v>
      </c>
      <c r="I600" s="1" t="s">
        <v>32</v>
      </c>
      <c r="J600" s="1" t="s">
        <v>20</v>
      </c>
      <c r="K600" s="1" t="s">
        <v>47</v>
      </c>
      <c r="L600" s="1"/>
      <c r="M600" s="1"/>
      <c r="N600" s="1"/>
      <c r="O600" s="1"/>
      <c r="P600" s="1"/>
      <c r="Q600" s="1"/>
      <c r="R600" s="1"/>
    </row>
    <row r="601" spans="1:18" x14ac:dyDescent="0.45">
      <c r="A601" s="1" t="s">
        <v>535</v>
      </c>
      <c r="B601" s="1" t="s">
        <v>49</v>
      </c>
      <c r="C601" s="1" t="s">
        <v>1316</v>
      </c>
      <c r="D601" s="1" t="s">
        <v>23</v>
      </c>
      <c r="E601" s="1" t="s">
        <v>28</v>
      </c>
      <c r="F601" s="1" t="s">
        <v>25</v>
      </c>
      <c r="G601" s="1" t="s">
        <v>50</v>
      </c>
      <c r="H601" s="1" t="s">
        <v>1316</v>
      </c>
      <c r="I601" s="1" t="s">
        <v>27</v>
      </c>
      <c r="J601" s="1" t="s">
        <v>51</v>
      </c>
      <c r="K601" s="1" t="s">
        <v>43</v>
      </c>
      <c r="L601" s="1"/>
      <c r="M601" s="1"/>
      <c r="N601" s="1"/>
      <c r="O601" s="1"/>
      <c r="P601" s="1"/>
      <c r="Q601" s="1"/>
      <c r="R601" s="1"/>
    </row>
    <row r="602" spans="1:18" x14ac:dyDescent="0.45">
      <c r="A602" s="1" t="s">
        <v>551</v>
      </c>
      <c r="B602" s="1" t="s">
        <v>49</v>
      </c>
      <c r="C602" s="1" t="s">
        <v>1316</v>
      </c>
      <c r="D602" s="1" t="s">
        <v>23</v>
      </c>
      <c r="E602" s="1" t="s">
        <v>28</v>
      </c>
      <c r="F602" s="1" t="s">
        <v>25</v>
      </c>
      <c r="G602" s="1" t="s">
        <v>50</v>
      </c>
      <c r="H602" s="1" t="s">
        <v>1316</v>
      </c>
      <c r="I602" s="1" t="s">
        <v>27</v>
      </c>
      <c r="J602" s="1" t="s">
        <v>51</v>
      </c>
      <c r="K602" s="1" t="s">
        <v>43</v>
      </c>
      <c r="L602" s="1"/>
      <c r="M602" s="1"/>
      <c r="N602" s="1"/>
      <c r="O602" s="1"/>
      <c r="P602" s="1"/>
      <c r="Q602" s="1"/>
      <c r="R602" s="1"/>
    </row>
    <row r="603" spans="1:18" x14ac:dyDescent="0.45">
      <c r="A603" s="1" t="s">
        <v>564</v>
      </c>
      <c r="B603" s="1" t="s">
        <v>55</v>
      </c>
      <c r="C603" s="1" t="s">
        <v>38</v>
      </c>
      <c r="D603" s="1" t="s">
        <v>27</v>
      </c>
      <c r="E603" s="1" t="s">
        <v>57</v>
      </c>
      <c r="F603" s="1" t="s">
        <v>61</v>
      </c>
      <c r="G603" s="1" t="s">
        <v>47</v>
      </c>
      <c r="H603" s="1" t="s">
        <v>26</v>
      </c>
      <c r="I603" s="1" t="s">
        <v>58</v>
      </c>
      <c r="J603" s="1" t="s">
        <v>39</v>
      </c>
      <c r="K603" s="1" t="s">
        <v>49</v>
      </c>
      <c r="L603" s="1"/>
      <c r="M603" s="1"/>
      <c r="N603" s="1"/>
      <c r="O603" s="1"/>
      <c r="P603" s="1"/>
      <c r="Q603" s="1"/>
      <c r="R603" s="1"/>
    </row>
    <row r="604" spans="1:18" x14ac:dyDescent="0.45">
      <c r="A604" s="1" t="s">
        <v>523</v>
      </c>
      <c r="B604" s="1" t="s">
        <v>53</v>
      </c>
      <c r="C604" s="1" t="s">
        <v>65</v>
      </c>
      <c r="D604" s="1" t="s">
        <v>32</v>
      </c>
      <c r="E604" s="1" t="s">
        <v>43</v>
      </c>
      <c r="F604" s="1" t="s">
        <v>44</v>
      </c>
      <c r="G604" s="1" t="s">
        <v>41</v>
      </c>
      <c r="H604" s="1" t="s">
        <v>50</v>
      </c>
      <c r="I604" s="1" t="s">
        <v>54</v>
      </c>
      <c r="J604" s="1" t="s">
        <v>33</v>
      </c>
      <c r="K604" s="1" t="s">
        <v>38</v>
      </c>
      <c r="L604" s="1"/>
      <c r="M604" s="1"/>
      <c r="N604" s="1"/>
      <c r="O604" s="1"/>
      <c r="P604" s="1"/>
      <c r="Q604" s="1"/>
      <c r="R604" s="1"/>
    </row>
    <row r="605" spans="1:18" x14ac:dyDescent="0.45">
      <c r="A605" s="1" t="s">
        <v>224</v>
      </c>
      <c r="B605" s="1" t="s">
        <v>61</v>
      </c>
      <c r="C605" s="1" t="s">
        <v>1316</v>
      </c>
      <c r="D605" s="1" t="s">
        <v>40</v>
      </c>
      <c r="E605" s="1" t="s">
        <v>48</v>
      </c>
      <c r="F605" s="1" t="s">
        <v>22</v>
      </c>
      <c r="G605" s="1" t="s">
        <v>65</v>
      </c>
      <c r="H605" s="1" t="s">
        <v>57</v>
      </c>
      <c r="I605" s="1" t="s">
        <v>55</v>
      </c>
      <c r="J605" s="1" t="s">
        <v>26</v>
      </c>
      <c r="K605" s="1" t="s">
        <v>27</v>
      </c>
      <c r="L605" s="1"/>
      <c r="M605" s="1"/>
      <c r="N605" s="1"/>
      <c r="O605" s="1"/>
      <c r="P605" s="1"/>
      <c r="Q605" s="1"/>
      <c r="R605" s="1"/>
    </row>
    <row r="606" spans="1:18" x14ac:dyDescent="0.45">
      <c r="A606" s="1" t="s">
        <v>578</v>
      </c>
      <c r="B606" s="1" t="s">
        <v>23</v>
      </c>
      <c r="C606" s="1" t="s">
        <v>21</v>
      </c>
      <c r="D606" s="1" t="s">
        <v>45</v>
      </c>
      <c r="E606" s="1" t="s">
        <v>51</v>
      </c>
      <c r="F606" s="1" t="s">
        <v>20</v>
      </c>
      <c r="G606" s="1" t="s">
        <v>48</v>
      </c>
      <c r="H606" s="1" t="s">
        <v>29</v>
      </c>
      <c r="I606" s="1" t="s">
        <v>47</v>
      </c>
      <c r="J606" s="1" t="s">
        <v>61</v>
      </c>
      <c r="K606" s="1" t="s">
        <v>62</v>
      </c>
      <c r="L606" s="1"/>
      <c r="M606" s="1"/>
      <c r="N606" s="1"/>
      <c r="O606" s="1"/>
      <c r="P606" s="1"/>
      <c r="Q606" s="1"/>
      <c r="R606" s="1"/>
    </row>
    <row r="607" spans="1:18" x14ac:dyDescent="0.45">
      <c r="A607" s="1" t="s">
        <v>135</v>
      </c>
      <c r="B607" s="1" t="s">
        <v>29</v>
      </c>
      <c r="C607" s="1" t="s">
        <v>48</v>
      </c>
      <c r="D607" s="1" t="s">
        <v>55</v>
      </c>
      <c r="E607" s="1" t="s">
        <v>44</v>
      </c>
      <c r="F607" s="1" t="s">
        <v>36</v>
      </c>
      <c r="G607" s="1" t="s">
        <v>56</v>
      </c>
      <c r="H607" s="1" t="s">
        <v>21</v>
      </c>
      <c r="I607" s="1" t="s">
        <v>45</v>
      </c>
      <c r="J607" s="1" t="s">
        <v>57</v>
      </c>
      <c r="K607" s="1" t="s">
        <v>58</v>
      </c>
      <c r="L607" s="1"/>
      <c r="M607" s="1"/>
      <c r="N607" s="1"/>
      <c r="O607" s="1"/>
      <c r="P607" s="1"/>
      <c r="Q607" s="1"/>
      <c r="R607" s="1"/>
    </row>
    <row r="608" spans="1:18" x14ac:dyDescent="0.45">
      <c r="A608" s="1" t="s">
        <v>148</v>
      </c>
      <c r="B608" s="1" t="s">
        <v>40</v>
      </c>
      <c r="C608" s="1" t="s">
        <v>1316</v>
      </c>
      <c r="D608" s="1" t="s">
        <v>41</v>
      </c>
      <c r="E608" s="1" t="s">
        <v>42</v>
      </c>
      <c r="F608" s="1" t="s">
        <v>34</v>
      </c>
      <c r="G608" s="1" t="s">
        <v>35</v>
      </c>
      <c r="H608" s="1" t="s">
        <v>25</v>
      </c>
      <c r="I608" s="1" t="s">
        <v>43</v>
      </c>
      <c r="J608" s="1" t="s">
        <v>44</v>
      </c>
      <c r="K608" s="1" t="s">
        <v>45</v>
      </c>
      <c r="L608" s="1"/>
      <c r="M608" s="1"/>
      <c r="N608" s="1"/>
      <c r="O608" s="1"/>
      <c r="P608" s="1"/>
      <c r="Q608" s="1"/>
      <c r="R608" s="1"/>
    </row>
    <row r="609" spans="1:18" x14ac:dyDescent="0.45">
      <c r="A609" s="1" t="s">
        <v>89</v>
      </c>
      <c r="B609" s="1" t="s">
        <v>49</v>
      </c>
      <c r="C609" s="1" t="s">
        <v>1316</v>
      </c>
      <c r="D609" s="1" t="s">
        <v>23</v>
      </c>
      <c r="E609" s="1" t="s">
        <v>28</v>
      </c>
      <c r="F609" s="1" t="s">
        <v>25</v>
      </c>
      <c r="G609" s="1" t="s">
        <v>50</v>
      </c>
      <c r="H609" s="1" t="s">
        <v>1316</v>
      </c>
      <c r="I609" s="1" t="s">
        <v>27</v>
      </c>
      <c r="J609" s="1" t="s">
        <v>51</v>
      </c>
      <c r="K609" s="1" t="s">
        <v>43</v>
      </c>
      <c r="L609" s="1"/>
      <c r="M609" s="1"/>
      <c r="N609" s="1"/>
      <c r="O609" s="1"/>
      <c r="P609" s="1"/>
      <c r="Q609" s="1"/>
      <c r="R609" s="1"/>
    </row>
    <row r="610" spans="1:18" x14ac:dyDescent="0.45">
      <c r="A610" s="1" t="s">
        <v>139</v>
      </c>
      <c r="B610" s="1" t="s">
        <v>34</v>
      </c>
      <c r="C610" s="1" t="s">
        <v>1316</v>
      </c>
      <c r="D610" s="1" t="s">
        <v>22</v>
      </c>
      <c r="E610" s="1" t="s">
        <v>58</v>
      </c>
      <c r="F610" s="1" t="s">
        <v>30</v>
      </c>
      <c r="G610" s="1" t="s">
        <v>27</v>
      </c>
      <c r="H610" s="1" t="s">
        <v>35</v>
      </c>
      <c r="I610" s="1" t="s">
        <v>32</v>
      </c>
      <c r="J610" s="1" t="s">
        <v>20</v>
      </c>
      <c r="K610" s="1" t="s">
        <v>47</v>
      </c>
      <c r="L610" s="1"/>
      <c r="M610" s="1"/>
      <c r="N610" s="1"/>
      <c r="O610" s="1"/>
      <c r="P610" s="1"/>
      <c r="Q610" s="1"/>
      <c r="R610" s="1"/>
    </row>
    <row r="611" spans="1:18" x14ac:dyDescent="0.45">
      <c r="A611" s="1" t="s">
        <v>120</v>
      </c>
      <c r="B611" s="1" t="s">
        <v>32</v>
      </c>
      <c r="C611" s="1" t="s">
        <v>35</v>
      </c>
      <c r="D611" s="1" t="s">
        <v>39</v>
      </c>
      <c r="E611" s="1" t="s">
        <v>65</v>
      </c>
      <c r="F611" s="1" t="s">
        <v>42</v>
      </c>
      <c r="G611" s="1" t="s">
        <v>23</v>
      </c>
      <c r="H611" s="1" t="s">
        <v>22</v>
      </c>
      <c r="I611" s="1" t="s">
        <v>40</v>
      </c>
      <c r="J611" s="1" t="s">
        <v>25</v>
      </c>
      <c r="K611" s="1" t="s">
        <v>55</v>
      </c>
      <c r="L611" s="1"/>
      <c r="M611" s="1"/>
      <c r="N611" s="1"/>
      <c r="O611" s="1"/>
      <c r="P611" s="1"/>
      <c r="Q611" s="1"/>
      <c r="R611" s="1"/>
    </row>
    <row r="612" spans="1:18" x14ac:dyDescent="0.45">
      <c r="A612" s="1" t="s">
        <v>467</v>
      </c>
      <c r="B612" s="1" t="s">
        <v>32</v>
      </c>
      <c r="C612" s="1" t="s">
        <v>35</v>
      </c>
      <c r="D612" s="1" t="s">
        <v>39</v>
      </c>
      <c r="E612" s="1" t="s">
        <v>65</v>
      </c>
      <c r="F612" s="1" t="s">
        <v>42</v>
      </c>
      <c r="G612" s="1" t="s">
        <v>23</v>
      </c>
      <c r="H612" s="1" t="s">
        <v>22</v>
      </c>
      <c r="I612" s="1" t="s">
        <v>40</v>
      </c>
      <c r="J612" s="1" t="s">
        <v>25</v>
      </c>
      <c r="K612" s="1" t="s">
        <v>55</v>
      </c>
      <c r="L612" s="1"/>
      <c r="M612" s="1"/>
      <c r="N612" s="1"/>
      <c r="O612" s="1"/>
      <c r="P612" s="1"/>
      <c r="Q612" s="1"/>
      <c r="R612" s="1"/>
    </row>
    <row r="613" spans="1:18" x14ac:dyDescent="0.45">
      <c r="A613" s="1" t="s">
        <v>321</v>
      </c>
      <c r="B613" s="1" t="s">
        <v>23</v>
      </c>
      <c r="C613" s="1" t="s">
        <v>21</v>
      </c>
      <c r="D613" s="1" t="s">
        <v>45</v>
      </c>
      <c r="E613" s="1" t="s">
        <v>51</v>
      </c>
      <c r="F613" s="1" t="s">
        <v>20</v>
      </c>
      <c r="G613" s="1" t="s">
        <v>48</v>
      </c>
      <c r="H613" s="1" t="s">
        <v>29</v>
      </c>
      <c r="I613" s="1" t="s">
        <v>47</v>
      </c>
      <c r="J613" s="1" t="s">
        <v>61</v>
      </c>
      <c r="K613" s="1" t="s">
        <v>62</v>
      </c>
      <c r="L613" s="1"/>
      <c r="M613" s="1"/>
      <c r="N613" s="1"/>
      <c r="O613" s="1"/>
      <c r="P613" s="1"/>
      <c r="Q613" s="1"/>
      <c r="R613" s="1"/>
    </row>
    <row r="614" spans="1:18" x14ac:dyDescent="0.45">
      <c r="A614" s="1" t="s">
        <v>122</v>
      </c>
      <c r="B614" s="1" t="s">
        <v>49</v>
      </c>
      <c r="C614" s="1" t="s">
        <v>1316</v>
      </c>
      <c r="D614" s="1" t="s">
        <v>23</v>
      </c>
      <c r="E614" s="1" t="s">
        <v>28</v>
      </c>
      <c r="F614" s="1" t="s">
        <v>25</v>
      </c>
      <c r="G614" s="1" t="s">
        <v>50</v>
      </c>
      <c r="H614" s="1" t="s">
        <v>1316</v>
      </c>
      <c r="I614" s="1" t="s">
        <v>27</v>
      </c>
      <c r="J614" s="1" t="s">
        <v>51</v>
      </c>
      <c r="K614" s="1" t="s">
        <v>43</v>
      </c>
      <c r="L614" s="1"/>
      <c r="M614" s="1"/>
      <c r="N614" s="1"/>
      <c r="O614" s="1"/>
      <c r="P614" s="1"/>
      <c r="Q614" s="1"/>
      <c r="R614" s="1"/>
    </row>
    <row r="615" spans="1:18" x14ac:dyDescent="0.45">
      <c r="A615" s="1" t="s">
        <v>306</v>
      </c>
      <c r="B615" s="1" t="s">
        <v>23</v>
      </c>
      <c r="C615" s="1" t="s">
        <v>21</v>
      </c>
      <c r="D615" s="1" t="s">
        <v>45</v>
      </c>
      <c r="E615" s="1" t="s">
        <v>51</v>
      </c>
      <c r="F615" s="1" t="s">
        <v>20</v>
      </c>
      <c r="G615" s="1" t="s">
        <v>48</v>
      </c>
      <c r="H615" s="1" t="s">
        <v>29</v>
      </c>
      <c r="I615" s="1" t="s">
        <v>47</v>
      </c>
      <c r="J615" s="1" t="s">
        <v>61</v>
      </c>
      <c r="K615" s="1" t="s">
        <v>62</v>
      </c>
      <c r="L615" s="1"/>
      <c r="M615" s="1"/>
      <c r="N615" s="1"/>
      <c r="O615" s="1"/>
      <c r="P615" s="1"/>
      <c r="Q615" s="1"/>
      <c r="R615" s="1"/>
    </row>
    <row r="616" spans="1:18" x14ac:dyDescent="0.45">
      <c r="A616" s="1" t="s">
        <v>448</v>
      </c>
      <c r="B616" s="1" t="s">
        <v>40</v>
      </c>
      <c r="C616" s="1" t="s">
        <v>1316</v>
      </c>
      <c r="D616" s="1" t="s">
        <v>41</v>
      </c>
      <c r="E616" s="1" t="s">
        <v>42</v>
      </c>
      <c r="F616" s="1" t="s">
        <v>34</v>
      </c>
      <c r="G616" s="1" t="s">
        <v>35</v>
      </c>
      <c r="H616" s="1" t="s">
        <v>25</v>
      </c>
      <c r="I616" s="1" t="s">
        <v>43</v>
      </c>
      <c r="J616" s="1" t="s">
        <v>44</v>
      </c>
      <c r="K616" s="1" t="s">
        <v>45</v>
      </c>
      <c r="L616" s="1"/>
      <c r="M616" s="1"/>
      <c r="N616" s="1"/>
      <c r="O616" s="1"/>
      <c r="P616" s="1"/>
      <c r="Q616" s="1"/>
      <c r="R616" s="1"/>
    </row>
    <row r="617" spans="1:18" x14ac:dyDescent="0.45">
      <c r="A617" s="1" t="s">
        <v>438</v>
      </c>
      <c r="B617" s="1" t="s">
        <v>22</v>
      </c>
      <c r="C617" s="1" t="s">
        <v>1316</v>
      </c>
      <c r="D617" s="1" t="s">
        <v>62</v>
      </c>
      <c r="E617" s="1" t="s">
        <v>60</v>
      </c>
      <c r="F617" s="1" t="s">
        <v>55</v>
      </c>
      <c r="G617" s="1" t="s">
        <v>38</v>
      </c>
      <c r="H617" s="1" t="s">
        <v>65</v>
      </c>
      <c r="I617" s="1" t="s">
        <v>48</v>
      </c>
      <c r="J617" s="1" t="s">
        <v>24</v>
      </c>
      <c r="K617" s="1" t="s">
        <v>34</v>
      </c>
      <c r="L617" s="1"/>
      <c r="M617" s="1"/>
      <c r="N617" s="1"/>
      <c r="O617" s="1"/>
      <c r="P617" s="1"/>
      <c r="Q617" s="1"/>
      <c r="R617" s="1"/>
    </row>
    <row r="618" spans="1:18" x14ac:dyDescent="0.45">
      <c r="A618" s="1" t="s">
        <v>234</v>
      </c>
      <c r="B618" s="1" t="s">
        <v>27</v>
      </c>
      <c r="C618" s="1" t="s">
        <v>1316</v>
      </c>
      <c r="D618" s="1" t="s">
        <v>29</v>
      </c>
      <c r="E618" s="1" t="s">
        <v>30</v>
      </c>
      <c r="F618" s="1" t="s">
        <v>31</v>
      </c>
      <c r="G618" s="1" t="s">
        <v>32</v>
      </c>
      <c r="H618" s="1" t="s">
        <v>1316</v>
      </c>
      <c r="I618" s="1" t="s">
        <v>34</v>
      </c>
      <c r="J618" s="1" t="s">
        <v>35</v>
      </c>
      <c r="K618" s="1" t="s">
        <v>36</v>
      </c>
      <c r="L618" s="1"/>
      <c r="M618" s="1"/>
      <c r="N618" s="1"/>
      <c r="O618" s="1"/>
      <c r="P618" s="1"/>
      <c r="Q618" s="1"/>
      <c r="R618" s="1"/>
    </row>
    <row r="619" spans="1:18" x14ac:dyDescent="0.45">
      <c r="A619" s="1" t="s">
        <v>409</v>
      </c>
      <c r="B619" s="1" t="s">
        <v>47</v>
      </c>
      <c r="C619" s="1" t="s">
        <v>43</v>
      </c>
      <c r="D619" s="1" t="s">
        <v>54</v>
      </c>
      <c r="E619" s="1" t="s">
        <v>50</v>
      </c>
      <c r="F619" s="1" t="s">
        <v>57</v>
      </c>
      <c r="G619" s="1" t="s">
        <v>49</v>
      </c>
      <c r="H619" s="1" t="s">
        <v>60</v>
      </c>
      <c r="I619" s="1" t="s">
        <v>38</v>
      </c>
      <c r="J619" s="1" t="s">
        <v>31</v>
      </c>
      <c r="K619" s="1" t="s">
        <v>28</v>
      </c>
      <c r="L619" s="1"/>
      <c r="M619" s="1"/>
      <c r="N619" s="1"/>
      <c r="O619" s="1"/>
      <c r="P619" s="1"/>
      <c r="Q619" s="1"/>
      <c r="R619" s="1"/>
    </row>
    <row r="620" spans="1:18" x14ac:dyDescent="0.45">
      <c r="A620" s="1" t="s">
        <v>207</v>
      </c>
      <c r="B620" s="1" t="s">
        <v>55</v>
      </c>
      <c r="C620" s="1" t="s">
        <v>38</v>
      </c>
      <c r="D620" s="1" t="s">
        <v>27</v>
      </c>
      <c r="E620" s="1" t="s">
        <v>57</v>
      </c>
      <c r="F620" s="1" t="s">
        <v>61</v>
      </c>
      <c r="G620" s="1" t="s">
        <v>47</v>
      </c>
      <c r="H620" s="1" t="s">
        <v>26</v>
      </c>
      <c r="I620" s="1" t="s">
        <v>58</v>
      </c>
      <c r="J620" s="1" t="s">
        <v>39</v>
      </c>
      <c r="K620" s="1" t="s">
        <v>49</v>
      </c>
      <c r="L620" s="1"/>
      <c r="M620" s="1"/>
      <c r="N620" s="1"/>
      <c r="O620" s="1"/>
      <c r="P620" s="1"/>
      <c r="Q620" s="1"/>
      <c r="R620" s="1"/>
    </row>
    <row r="621" spans="1:18" x14ac:dyDescent="0.45">
      <c r="A621" s="1" t="s">
        <v>598</v>
      </c>
      <c r="B621" s="1" t="s">
        <v>54</v>
      </c>
      <c r="C621" s="1" t="s">
        <v>1316</v>
      </c>
      <c r="D621" s="1" t="s">
        <v>34</v>
      </c>
      <c r="E621" s="1" t="s">
        <v>33</v>
      </c>
      <c r="F621" s="1" t="s">
        <v>53</v>
      </c>
      <c r="G621" s="1" t="s">
        <v>58</v>
      </c>
      <c r="H621" s="1" t="s">
        <v>30</v>
      </c>
      <c r="I621" s="1" t="s">
        <v>41</v>
      </c>
      <c r="J621" s="1" t="s">
        <v>22</v>
      </c>
      <c r="K621" s="1" t="s">
        <v>40</v>
      </c>
      <c r="L621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E621"/>
  <sheetViews>
    <sheetView showGridLines="0" topLeftCell="P1" zoomScale="50" zoomScaleNormal="50" zoomScalePageLayoutView="40" workbookViewId="0">
      <selection activeCell="AC2" sqref="AC2"/>
    </sheetView>
  </sheetViews>
  <sheetFormatPr defaultColWidth="8.796875" defaultRowHeight="14.25" x14ac:dyDescent="0.45"/>
  <cols>
    <col min="1" max="1" width="16.33203125" bestFit="1" customWidth="1"/>
    <col min="2" max="28" width="17.1328125" bestFit="1" customWidth="1"/>
    <col min="29" max="30" width="17.1328125" customWidth="1"/>
    <col min="31" max="31" width="18.6640625" customWidth="1"/>
    <col min="32" max="32" width="16.33203125" bestFit="1" customWidth="1"/>
  </cols>
  <sheetData>
    <row r="1" spans="1:31" x14ac:dyDescent="0.45">
      <c r="A1" s="1" t="s">
        <v>1</v>
      </c>
      <c r="B1" s="1" t="s">
        <v>679</v>
      </c>
      <c r="C1" s="1" t="s">
        <v>680</v>
      </c>
      <c r="D1" s="1" t="s">
        <v>681</v>
      </c>
      <c r="E1" s="1" t="s">
        <v>682</v>
      </c>
      <c r="F1" s="1" t="s">
        <v>683</v>
      </c>
      <c r="G1" s="1" t="s">
        <v>684</v>
      </c>
      <c r="H1" s="1" t="s">
        <v>685</v>
      </c>
      <c r="I1" s="1" t="s">
        <v>686</v>
      </c>
      <c r="J1" s="1" t="s">
        <v>687</v>
      </c>
      <c r="K1" s="1" t="s">
        <v>688</v>
      </c>
      <c r="L1" s="1" t="s">
        <v>689</v>
      </c>
      <c r="M1" s="1" t="s">
        <v>690</v>
      </c>
      <c r="N1" s="1" t="s">
        <v>691</v>
      </c>
      <c r="O1" s="1" t="s">
        <v>692</v>
      </c>
      <c r="P1" s="1" t="s">
        <v>693</v>
      </c>
      <c r="Q1" s="1" t="s">
        <v>694</v>
      </c>
      <c r="R1" s="1" t="s">
        <v>695</v>
      </c>
      <c r="S1" s="1" t="s">
        <v>696</v>
      </c>
      <c r="T1" s="1" t="s">
        <v>697</v>
      </c>
      <c r="U1" s="1" t="s">
        <v>698</v>
      </c>
      <c r="V1" s="1" t="s">
        <v>699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/>
    </row>
    <row r="2" spans="1:31" x14ac:dyDescent="0.45">
      <c r="A2" s="17" t="s">
        <v>402</v>
      </c>
      <c r="B2" s="17">
        <v>2</v>
      </c>
      <c r="C2" s="17">
        <v>2</v>
      </c>
      <c r="D2" s="17">
        <v>0</v>
      </c>
      <c r="E2" s="17">
        <v>0</v>
      </c>
      <c r="F2" s="17">
        <v>1</v>
      </c>
      <c r="G2" s="17">
        <v>9</v>
      </c>
      <c r="H2" s="17">
        <v>8</v>
      </c>
      <c r="I2" s="17">
        <v>1</v>
      </c>
      <c r="J2" s="17">
        <v>9</v>
      </c>
      <c r="K2" s="17">
        <v>2</v>
      </c>
      <c r="L2" s="17">
        <v>2</v>
      </c>
      <c r="M2" s="17">
        <v>1</v>
      </c>
      <c r="N2" s="17">
        <v>1</v>
      </c>
      <c r="O2" s="17">
        <v>0</v>
      </c>
      <c r="P2" s="17">
        <v>0</v>
      </c>
      <c r="Q2" s="17">
        <v>0</v>
      </c>
      <c r="R2" s="17">
        <v>1</v>
      </c>
      <c r="S2" s="17">
        <v>1</v>
      </c>
      <c r="T2" s="17">
        <v>1</v>
      </c>
      <c r="U2" s="17">
        <v>1</v>
      </c>
      <c r="V2" s="17">
        <v>1</v>
      </c>
      <c r="W2" s="22" t="s">
        <v>703</v>
      </c>
      <c r="X2" s="22" t="s">
        <v>703</v>
      </c>
      <c r="Y2" s="1" t="s">
        <v>703</v>
      </c>
      <c r="Z2" s="1" t="s">
        <v>703</v>
      </c>
      <c r="AA2" s="1" t="s">
        <v>701</v>
      </c>
      <c r="AB2" s="1" t="s">
        <v>707</v>
      </c>
      <c r="AC2" s="1" t="s">
        <v>701</v>
      </c>
      <c r="AD2" s="1" t="s">
        <v>700</v>
      </c>
      <c r="AE2" s="1"/>
    </row>
    <row r="3" spans="1:31" x14ac:dyDescent="0.45">
      <c r="A3" s="17" t="s">
        <v>414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22" t="s">
        <v>700</v>
      </c>
      <c r="X3" s="22" t="s">
        <v>700</v>
      </c>
      <c r="Y3" s="1" t="s">
        <v>700</v>
      </c>
      <c r="Z3" s="1" t="s">
        <v>700</v>
      </c>
      <c r="AA3" s="1" t="s">
        <v>700</v>
      </c>
      <c r="AB3" s="1" t="s">
        <v>700</v>
      </c>
      <c r="AC3" s="1" t="s">
        <v>700</v>
      </c>
      <c r="AD3" s="1" t="s">
        <v>700</v>
      </c>
      <c r="AE3" s="1"/>
    </row>
    <row r="4" spans="1:31" x14ac:dyDescent="0.45">
      <c r="A4" s="17" t="s">
        <v>415</v>
      </c>
      <c r="B4" s="17">
        <v>0</v>
      </c>
      <c r="C4" s="17">
        <v>1</v>
      </c>
      <c r="D4" s="17">
        <v>1</v>
      </c>
      <c r="E4" s="17">
        <v>1</v>
      </c>
      <c r="F4" s="17">
        <v>1</v>
      </c>
      <c r="G4" s="17">
        <v>8</v>
      </c>
      <c r="H4" s="17">
        <v>1</v>
      </c>
      <c r="I4" s="17">
        <v>2</v>
      </c>
      <c r="J4" s="17">
        <v>6</v>
      </c>
      <c r="K4" s="17">
        <v>2</v>
      </c>
      <c r="L4" s="17">
        <v>2</v>
      </c>
      <c r="M4" s="17">
        <v>1</v>
      </c>
      <c r="N4" s="17">
        <v>2</v>
      </c>
      <c r="O4" s="17">
        <v>9</v>
      </c>
      <c r="P4" s="17">
        <v>1</v>
      </c>
      <c r="Q4" s="17">
        <v>1</v>
      </c>
      <c r="R4" s="17">
        <v>1</v>
      </c>
      <c r="S4" s="17">
        <v>7</v>
      </c>
      <c r="T4" s="17">
        <v>5</v>
      </c>
      <c r="U4" s="17">
        <v>1</v>
      </c>
      <c r="V4" s="17">
        <v>1</v>
      </c>
      <c r="W4" s="22" t="s">
        <v>701</v>
      </c>
      <c r="X4" s="22" t="s">
        <v>703</v>
      </c>
      <c r="Y4" s="1" t="s">
        <v>703</v>
      </c>
      <c r="Z4" s="1" t="s">
        <v>700</v>
      </c>
      <c r="AA4" s="1" t="s">
        <v>702</v>
      </c>
      <c r="AB4" s="1" t="s">
        <v>700</v>
      </c>
      <c r="AC4" s="1" t="s">
        <v>700</v>
      </c>
      <c r="AD4" s="1" t="s">
        <v>1259</v>
      </c>
      <c r="AE4" s="1"/>
    </row>
    <row r="5" spans="1:31" x14ac:dyDescent="0.45">
      <c r="A5" s="17" t="s">
        <v>239</v>
      </c>
      <c r="B5" s="17">
        <v>1</v>
      </c>
      <c r="C5" s="17">
        <v>0</v>
      </c>
      <c r="D5" s="17">
        <v>1</v>
      </c>
      <c r="E5" s="17">
        <v>1</v>
      </c>
      <c r="F5" s="17">
        <v>1</v>
      </c>
      <c r="G5" s="17">
        <v>5</v>
      </c>
      <c r="H5" s="17">
        <v>0</v>
      </c>
      <c r="I5" s="17">
        <v>1</v>
      </c>
      <c r="J5" s="17">
        <v>0</v>
      </c>
      <c r="K5" s="17">
        <v>0</v>
      </c>
      <c r="L5" s="17">
        <v>0</v>
      </c>
      <c r="M5" s="17">
        <v>0</v>
      </c>
      <c r="N5" s="17">
        <v>8</v>
      </c>
      <c r="O5" s="17">
        <v>6</v>
      </c>
      <c r="P5" s="17">
        <v>2</v>
      </c>
      <c r="Q5" s="17">
        <v>1</v>
      </c>
      <c r="R5" s="17">
        <v>14</v>
      </c>
      <c r="S5" s="17">
        <v>1</v>
      </c>
      <c r="T5" s="17">
        <v>8</v>
      </c>
      <c r="U5" s="17">
        <v>6</v>
      </c>
      <c r="V5" s="17">
        <v>5</v>
      </c>
      <c r="W5" s="22" t="s">
        <v>703</v>
      </c>
      <c r="X5" s="22" t="s">
        <v>713</v>
      </c>
      <c r="Y5" s="1" t="s">
        <v>702</v>
      </c>
      <c r="Z5" s="1" t="s">
        <v>701</v>
      </c>
      <c r="AA5" s="1" t="s">
        <v>701</v>
      </c>
      <c r="AB5" s="1" t="s">
        <v>711</v>
      </c>
      <c r="AC5" s="1" t="s">
        <v>701</v>
      </c>
      <c r="AD5" s="1" t="s">
        <v>700</v>
      </c>
      <c r="AE5" s="1"/>
    </row>
    <row r="6" spans="1:31" x14ac:dyDescent="0.45">
      <c r="A6" s="17" t="s">
        <v>140</v>
      </c>
      <c r="B6" s="17">
        <v>2</v>
      </c>
      <c r="C6" s="17">
        <v>8</v>
      </c>
      <c r="D6" s="17">
        <v>3</v>
      </c>
      <c r="E6" s="17">
        <v>11</v>
      </c>
      <c r="F6" s="17">
        <v>2</v>
      </c>
      <c r="G6" s="17">
        <v>7</v>
      </c>
      <c r="H6" s="17">
        <v>1</v>
      </c>
      <c r="I6" s="17">
        <v>3</v>
      </c>
      <c r="J6" s="17">
        <v>2</v>
      </c>
      <c r="K6" s="17">
        <v>2</v>
      </c>
      <c r="L6" s="17">
        <v>3</v>
      </c>
      <c r="M6" s="17">
        <v>3</v>
      </c>
      <c r="N6" s="17">
        <v>7</v>
      </c>
      <c r="O6" s="17">
        <v>3</v>
      </c>
      <c r="P6" s="17">
        <v>3</v>
      </c>
      <c r="Q6" s="17">
        <v>2</v>
      </c>
      <c r="R6" s="17">
        <v>0</v>
      </c>
      <c r="S6" s="17">
        <v>6</v>
      </c>
      <c r="T6" s="17">
        <v>0</v>
      </c>
      <c r="U6" s="17">
        <v>3</v>
      </c>
      <c r="V6" s="17">
        <v>8</v>
      </c>
      <c r="W6" s="22" t="s">
        <v>701</v>
      </c>
      <c r="X6" s="22" t="s">
        <v>701</v>
      </c>
      <c r="Y6" s="1" t="s">
        <v>700</v>
      </c>
      <c r="Z6" s="1" t="s">
        <v>700</v>
      </c>
      <c r="AA6" s="1" t="s">
        <v>700</v>
      </c>
      <c r="AB6" s="1" t="s">
        <v>700</v>
      </c>
      <c r="AC6" s="1" t="s">
        <v>700</v>
      </c>
      <c r="AD6" s="1" t="s">
        <v>1259</v>
      </c>
      <c r="AE6" s="1"/>
    </row>
    <row r="7" spans="1:31" x14ac:dyDescent="0.45">
      <c r="A7" s="17" t="s">
        <v>531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22" t="s">
        <v>700</v>
      </c>
      <c r="X7" s="22" t="s">
        <v>700</v>
      </c>
      <c r="Y7" s="1" t="s">
        <v>700</v>
      </c>
      <c r="Z7" s="1" t="s">
        <v>700</v>
      </c>
      <c r="AA7" s="1" t="s">
        <v>700</v>
      </c>
      <c r="AB7" s="1" t="s">
        <v>700</v>
      </c>
      <c r="AC7" s="1" t="s">
        <v>700</v>
      </c>
      <c r="AD7" s="1" t="s">
        <v>700</v>
      </c>
      <c r="AE7" s="1"/>
    </row>
    <row r="8" spans="1:31" x14ac:dyDescent="0.45">
      <c r="A8" s="17" t="s">
        <v>515</v>
      </c>
      <c r="B8" s="17"/>
      <c r="C8" s="17"/>
      <c r="D8" s="17"/>
      <c r="E8" s="17">
        <v>4</v>
      </c>
      <c r="F8" s="17">
        <v>3</v>
      </c>
      <c r="G8" s="17">
        <v>1</v>
      </c>
      <c r="H8" s="17">
        <v>2</v>
      </c>
      <c r="I8" s="17">
        <v>2</v>
      </c>
      <c r="J8" s="17">
        <v>0</v>
      </c>
      <c r="K8" s="17">
        <v>1</v>
      </c>
      <c r="L8" s="17">
        <v>0</v>
      </c>
      <c r="M8" s="17">
        <v>1</v>
      </c>
      <c r="N8" s="17">
        <v>0</v>
      </c>
      <c r="O8" s="17">
        <v>0</v>
      </c>
      <c r="P8" s="17">
        <v>2</v>
      </c>
      <c r="Q8" s="17">
        <v>2</v>
      </c>
      <c r="R8" s="17">
        <v>1</v>
      </c>
      <c r="S8" s="17">
        <v>0</v>
      </c>
      <c r="T8" s="17">
        <v>0</v>
      </c>
      <c r="U8" s="17">
        <v>4</v>
      </c>
      <c r="V8" s="17">
        <v>0</v>
      </c>
      <c r="W8" s="22" t="s">
        <v>700</v>
      </c>
      <c r="X8" s="22" t="s">
        <v>700</v>
      </c>
      <c r="Y8" s="1" t="s">
        <v>700</v>
      </c>
      <c r="Z8" s="1" t="s">
        <v>700</v>
      </c>
      <c r="AA8" s="1" t="s">
        <v>703</v>
      </c>
      <c r="AB8" s="1" t="s">
        <v>700</v>
      </c>
      <c r="AC8" s="1" t="s">
        <v>700</v>
      </c>
      <c r="AD8" s="1" t="s">
        <v>700</v>
      </c>
      <c r="AE8" s="1"/>
    </row>
    <row r="9" spans="1:31" x14ac:dyDescent="0.45">
      <c r="A9" s="17" t="s">
        <v>37</v>
      </c>
      <c r="B9" s="17">
        <v>0</v>
      </c>
      <c r="C9" s="17">
        <v>0</v>
      </c>
      <c r="D9" s="17">
        <v>0</v>
      </c>
      <c r="E9" s="17">
        <v>0</v>
      </c>
      <c r="F9" s="17">
        <v>1</v>
      </c>
      <c r="G9" s="17">
        <v>1</v>
      </c>
      <c r="H9" s="17">
        <v>2</v>
      </c>
      <c r="I9" s="17">
        <v>2</v>
      </c>
      <c r="J9" s="17">
        <v>1</v>
      </c>
      <c r="K9" s="17">
        <v>0</v>
      </c>
      <c r="L9" s="17">
        <v>0</v>
      </c>
      <c r="M9" s="17">
        <v>1</v>
      </c>
      <c r="N9" s="17">
        <v>0</v>
      </c>
      <c r="O9" s="17">
        <v>0</v>
      </c>
      <c r="P9" s="17">
        <v>2</v>
      </c>
      <c r="Q9" s="17">
        <v>1</v>
      </c>
      <c r="R9" s="17">
        <v>5</v>
      </c>
      <c r="S9" s="17">
        <v>7</v>
      </c>
      <c r="T9" s="17">
        <v>2</v>
      </c>
      <c r="U9" s="17">
        <v>1</v>
      </c>
      <c r="V9" s="17">
        <v>5</v>
      </c>
      <c r="W9" s="22" t="s">
        <v>700</v>
      </c>
      <c r="X9" s="22" t="s">
        <v>709</v>
      </c>
      <c r="Y9" s="1" t="s">
        <v>701</v>
      </c>
      <c r="Z9" s="1" t="s">
        <v>700</v>
      </c>
      <c r="AA9" s="1" t="s">
        <v>703</v>
      </c>
      <c r="AB9" s="1" t="s">
        <v>700</v>
      </c>
      <c r="AC9" s="1" t="s">
        <v>707</v>
      </c>
      <c r="AD9" s="1" t="s">
        <v>700</v>
      </c>
      <c r="AE9" s="1"/>
    </row>
    <row r="10" spans="1:31" x14ac:dyDescent="0.45">
      <c r="A10" s="17" t="s">
        <v>264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1</v>
      </c>
      <c r="J10" s="17">
        <v>2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22" t="s">
        <v>702</v>
      </c>
      <c r="X10" s="22" t="s">
        <v>700</v>
      </c>
      <c r="Y10" s="1" t="s">
        <v>700</v>
      </c>
      <c r="Z10" s="1" t="s">
        <v>700</v>
      </c>
      <c r="AA10" s="1" t="s">
        <v>703</v>
      </c>
      <c r="AB10" s="1" t="s">
        <v>703</v>
      </c>
      <c r="AC10" s="1" t="s">
        <v>700</v>
      </c>
      <c r="AD10" s="1" t="s">
        <v>1259</v>
      </c>
      <c r="AE10" s="1"/>
    </row>
    <row r="11" spans="1:31" x14ac:dyDescent="0.45">
      <c r="A11" s="17" t="s">
        <v>103</v>
      </c>
      <c r="B11" s="17">
        <v>0</v>
      </c>
      <c r="C11" s="17">
        <v>1</v>
      </c>
      <c r="D11" s="17">
        <v>1</v>
      </c>
      <c r="E11" s="17">
        <v>2</v>
      </c>
      <c r="F11" s="17">
        <v>2</v>
      </c>
      <c r="G11" s="17">
        <v>1</v>
      </c>
      <c r="H11" s="17">
        <v>1</v>
      </c>
      <c r="I11" s="17">
        <v>2</v>
      </c>
      <c r="J11" s="17">
        <v>2</v>
      </c>
      <c r="K11" s="17">
        <v>3</v>
      </c>
      <c r="L11" s="17">
        <v>3</v>
      </c>
      <c r="M11" s="17">
        <v>3</v>
      </c>
      <c r="N11" s="17">
        <v>5</v>
      </c>
      <c r="O11" s="17">
        <v>9</v>
      </c>
      <c r="P11" s="17">
        <v>3</v>
      </c>
      <c r="Q11" s="17">
        <v>0</v>
      </c>
      <c r="R11" s="17">
        <v>0</v>
      </c>
      <c r="S11" s="17">
        <v>0</v>
      </c>
      <c r="T11" s="17">
        <v>2</v>
      </c>
      <c r="U11" s="17">
        <v>2</v>
      </c>
      <c r="V11" s="17">
        <v>0</v>
      </c>
      <c r="W11" s="22" t="s">
        <v>700</v>
      </c>
      <c r="X11" s="22" t="s">
        <v>700</v>
      </c>
      <c r="Y11" s="1" t="s">
        <v>700</v>
      </c>
      <c r="Z11" s="1" t="s">
        <v>700</v>
      </c>
      <c r="AA11" s="1" t="s">
        <v>700</v>
      </c>
      <c r="AB11" s="1" t="s">
        <v>700</v>
      </c>
      <c r="AC11" s="1" t="s">
        <v>700</v>
      </c>
      <c r="AD11" s="1" t="s">
        <v>700</v>
      </c>
      <c r="AE11" s="1"/>
    </row>
    <row r="12" spans="1:31" x14ac:dyDescent="0.45">
      <c r="A12" s="17" t="s">
        <v>601</v>
      </c>
      <c r="B12" s="17">
        <v>1</v>
      </c>
      <c r="C12" s="17">
        <v>1</v>
      </c>
      <c r="D12" s="17">
        <v>1</v>
      </c>
      <c r="E12" s="17">
        <v>1</v>
      </c>
      <c r="F12" s="17">
        <v>2</v>
      </c>
      <c r="G12" s="17">
        <v>2</v>
      </c>
      <c r="H12" s="17">
        <v>1</v>
      </c>
      <c r="I12" s="17">
        <v>1</v>
      </c>
      <c r="J12" s="17">
        <v>-1</v>
      </c>
      <c r="K12" s="17">
        <v>2</v>
      </c>
      <c r="L12" s="17">
        <v>1</v>
      </c>
      <c r="M12" s="17">
        <v>7</v>
      </c>
      <c r="N12" s="17">
        <v>1</v>
      </c>
      <c r="O12" s="17">
        <v>2</v>
      </c>
      <c r="P12" s="17">
        <v>1</v>
      </c>
      <c r="Q12" s="17">
        <v>2</v>
      </c>
      <c r="R12" s="17">
        <v>2</v>
      </c>
      <c r="S12" s="17">
        <v>1</v>
      </c>
      <c r="T12" s="17">
        <v>6</v>
      </c>
      <c r="U12" s="17">
        <v>6</v>
      </c>
      <c r="V12" s="17">
        <v>1</v>
      </c>
      <c r="W12" s="22" t="s">
        <v>703</v>
      </c>
      <c r="X12" s="22" t="s">
        <v>702</v>
      </c>
      <c r="Y12" s="1" t="s">
        <v>700</v>
      </c>
      <c r="Z12" s="1" t="s">
        <v>703</v>
      </c>
      <c r="AA12" s="1" t="s">
        <v>703</v>
      </c>
      <c r="AB12" s="1" t="s">
        <v>700</v>
      </c>
      <c r="AC12" s="1" t="s">
        <v>700</v>
      </c>
      <c r="AD12" s="1" t="s">
        <v>700</v>
      </c>
      <c r="AE12" s="1"/>
    </row>
    <row r="13" spans="1:31" x14ac:dyDescent="0.45">
      <c r="A13" s="17" t="s">
        <v>655</v>
      </c>
      <c r="B13" s="17">
        <v>0</v>
      </c>
      <c r="C13" s="17">
        <v>0</v>
      </c>
      <c r="D13" s="17">
        <v>0</v>
      </c>
      <c r="E13" s="17">
        <v>1</v>
      </c>
      <c r="F13" s="17">
        <v>0</v>
      </c>
      <c r="G13" s="17">
        <v>1</v>
      </c>
      <c r="H13" s="17">
        <v>0</v>
      </c>
      <c r="I13" s="17">
        <v>0</v>
      </c>
      <c r="J13" s="17">
        <v>0</v>
      </c>
      <c r="K13" s="17">
        <v>1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22" t="s">
        <v>700</v>
      </c>
      <c r="X13" s="22" t="s">
        <v>703</v>
      </c>
      <c r="Y13" s="1" t="s">
        <v>700</v>
      </c>
      <c r="Z13" s="1" t="s">
        <v>700</v>
      </c>
      <c r="AA13" s="1" t="s">
        <v>700</v>
      </c>
      <c r="AB13" s="1" t="s">
        <v>700</v>
      </c>
      <c r="AC13" s="1" t="s">
        <v>700</v>
      </c>
      <c r="AD13" s="1" t="s">
        <v>700</v>
      </c>
      <c r="AE13" s="1"/>
    </row>
    <row r="14" spans="1:31" x14ac:dyDescent="0.45">
      <c r="A14" s="17" t="s">
        <v>419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1</v>
      </c>
      <c r="J14" s="17">
        <v>2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1</v>
      </c>
      <c r="R14" s="17">
        <v>6</v>
      </c>
      <c r="S14" s="17">
        <v>9</v>
      </c>
      <c r="T14" s="17">
        <v>0</v>
      </c>
      <c r="U14" s="17">
        <v>0</v>
      </c>
      <c r="V14" s="17">
        <v>0</v>
      </c>
      <c r="W14" s="22" t="s">
        <v>700</v>
      </c>
      <c r="X14" s="22" t="s">
        <v>703</v>
      </c>
      <c r="Y14" s="1" t="s">
        <v>701</v>
      </c>
      <c r="Z14" s="1" t="s">
        <v>701</v>
      </c>
      <c r="AA14" s="1" t="s">
        <v>702</v>
      </c>
      <c r="AB14" s="1" t="s">
        <v>703</v>
      </c>
      <c r="AC14" s="1" t="s">
        <v>703</v>
      </c>
      <c r="AD14" s="1" t="s">
        <v>700</v>
      </c>
      <c r="AE14" s="1"/>
    </row>
    <row r="15" spans="1:31" x14ac:dyDescent="0.45">
      <c r="A15" s="17" t="s">
        <v>341</v>
      </c>
      <c r="B15" s="17">
        <v>5</v>
      </c>
      <c r="C15" s="17">
        <v>1</v>
      </c>
      <c r="D15" s="17">
        <v>2</v>
      </c>
      <c r="E15" s="17">
        <v>9</v>
      </c>
      <c r="F15" s="17">
        <v>2</v>
      </c>
      <c r="G15" s="17">
        <v>13</v>
      </c>
      <c r="H15" s="17">
        <v>8</v>
      </c>
      <c r="I15" s="17">
        <v>14</v>
      </c>
      <c r="J15" s="17">
        <v>2</v>
      </c>
      <c r="K15" s="17">
        <v>2</v>
      </c>
      <c r="L15" s="17">
        <v>6</v>
      </c>
      <c r="M15" s="17">
        <v>1</v>
      </c>
      <c r="N15" s="17">
        <v>1</v>
      </c>
      <c r="O15" s="17">
        <v>0</v>
      </c>
      <c r="P15" s="17">
        <v>2</v>
      </c>
      <c r="Q15" s="17">
        <v>1</v>
      </c>
      <c r="R15" s="17">
        <v>2</v>
      </c>
      <c r="S15" s="17">
        <v>0</v>
      </c>
      <c r="T15" s="17">
        <v>0</v>
      </c>
      <c r="U15" s="17">
        <v>0</v>
      </c>
      <c r="V15" s="17">
        <v>1</v>
      </c>
      <c r="W15" s="22" t="s">
        <v>700</v>
      </c>
      <c r="X15" s="22" t="s">
        <v>700</v>
      </c>
      <c r="Y15" s="1" t="s">
        <v>703</v>
      </c>
      <c r="Z15" s="1" t="s">
        <v>701</v>
      </c>
      <c r="AA15" s="1" t="s">
        <v>701</v>
      </c>
      <c r="AB15" s="1" t="s">
        <v>703</v>
      </c>
      <c r="AC15" s="1" t="s">
        <v>703</v>
      </c>
      <c r="AD15" s="1" t="s">
        <v>700</v>
      </c>
      <c r="AE15" s="1"/>
    </row>
    <row r="16" spans="1:31" x14ac:dyDescent="0.45">
      <c r="A16" s="17" t="s">
        <v>417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22" t="s">
        <v>700</v>
      </c>
      <c r="X16" s="22" t="s">
        <v>700</v>
      </c>
      <c r="Y16" s="1" t="s">
        <v>700</v>
      </c>
      <c r="Z16" s="1" t="s">
        <v>700</v>
      </c>
      <c r="AA16" s="1" t="s">
        <v>700</v>
      </c>
      <c r="AB16" s="1" t="s">
        <v>700</v>
      </c>
      <c r="AC16" s="1" t="s">
        <v>700</v>
      </c>
      <c r="AD16" s="1" t="s">
        <v>700</v>
      </c>
      <c r="AE16" s="1"/>
    </row>
    <row r="17" spans="1:31" x14ac:dyDescent="0.45">
      <c r="A17" s="17" t="s">
        <v>165</v>
      </c>
      <c r="B17" s="17">
        <v>2</v>
      </c>
      <c r="C17" s="17">
        <v>1</v>
      </c>
      <c r="D17" s="17">
        <v>2</v>
      </c>
      <c r="E17" s="17">
        <v>2</v>
      </c>
      <c r="F17" s="17">
        <v>2</v>
      </c>
      <c r="G17" s="17">
        <v>2</v>
      </c>
      <c r="H17" s="17">
        <v>1</v>
      </c>
      <c r="I17" s="17">
        <v>3</v>
      </c>
      <c r="J17" s="17">
        <v>3</v>
      </c>
      <c r="K17" s="17">
        <v>1</v>
      </c>
      <c r="L17" s="17">
        <v>3</v>
      </c>
      <c r="M17" s="17">
        <v>2</v>
      </c>
      <c r="N17" s="17">
        <v>3</v>
      </c>
      <c r="O17" s="17">
        <v>2</v>
      </c>
      <c r="P17" s="17">
        <v>3</v>
      </c>
      <c r="Q17" s="17">
        <v>3</v>
      </c>
      <c r="R17" s="17">
        <v>2</v>
      </c>
      <c r="S17" s="17">
        <v>1</v>
      </c>
      <c r="T17" s="17">
        <v>2</v>
      </c>
      <c r="U17" s="17">
        <v>2</v>
      </c>
      <c r="V17" s="17">
        <v>2</v>
      </c>
      <c r="W17" s="22" t="s">
        <v>704</v>
      </c>
      <c r="X17" s="22" t="s">
        <v>701</v>
      </c>
      <c r="Y17" s="1" t="s">
        <v>701</v>
      </c>
      <c r="Z17" s="1" t="s">
        <v>701</v>
      </c>
      <c r="AA17" s="1" t="s">
        <v>701</v>
      </c>
      <c r="AB17" s="1" t="s">
        <v>701</v>
      </c>
      <c r="AC17" s="1" t="s">
        <v>704</v>
      </c>
      <c r="AD17" s="1" t="s">
        <v>700</v>
      </c>
      <c r="AE17" s="1"/>
    </row>
    <row r="18" spans="1:31" x14ac:dyDescent="0.45">
      <c r="A18" s="17" t="s">
        <v>676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22" t="s">
        <v>700</v>
      </c>
      <c r="X18" s="22" t="s">
        <v>700</v>
      </c>
      <c r="Y18" s="1" t="s">
        <v>700</v>
      </c>
      <c r="Z18" s="1" t="s">
        <v>700</v>
      </c>
      <c r="AA18" s="1" t="s">
        <v>700</v>
      </c>
      <c r="AB18" s="1" t="s">
        <v>700</v>
      </c>
      <c r="AC18" s="1" t="s">
        <v>700</v>
      </c>
      <c r="AD18" s="1" t="s">
        <v>1259</v>
      </c>
      <c r="AE18" s="1"/>
    </row>
    <row r="19" spans="1:31" x14ac:dyDescent="0.45">
      <c r="A19" s="17" t="s">
        <v>555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22" t="s">
        <v>700</v>
      </c>
      <c r="X19" s="22" t="s">
        <v>700</v>
      </c>
      <c r="Y19" s="1" t="s">
        <v>700</v>
      </c>
      <c r="Z19" s="1" t="s">
        <v>700</v>
      </c>
      <c r="AA19" s="1" t="s">
        <v>700</v>
      </c>
      <c r="AB19" s="1" t="s">
        <v>700</v>
      </c>
      <c r="AC19" s="1" t="s">
        <v>700</v>
      </c>
      <c r="AD19" s="1" t="s">
        <v>700</v>
      </c>
      <c r="AE19" s="1"/>
    </row>
    <row r="20" spans="1:31" x14ac:dyDescent="0.45">
      <c r="A20" s="17" t="s">
        <v>517</v>
      </c>
      <c r="B20" s="17">
        <v>0</v>
      </c>
      <c r="C20" s="17">
        <v>0</v>
      </c>
      <c r="D20" s="17">
        <v>10</v>
      </c>
      <c r="E20" s="17">
        <v>13</v>
      </c>
      <c r="F20" s="17">
        <v>3</v>
      </c>
      <c r="G20" s="17">
        <v>2</v>
      </c>
      <c r="H20" s="17">
        <v>3</v>
      </c>
      <c r="I20" s="17">
        <v>0</v>
      </c>
      <c r="J20" s="17">
        <v>1</v>
      </c>
      <c r="K20" s="17">
        <v>2</v>
      </c>
      <c r="L20" s="17">
        <v>0</v>
      </c>
      <c r="M20" s="17">
        <v>2</v>
      </c>
      <c r="N20" s="17">
        <v>1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2</v>
      </c>
      <c r="W20" s="22" t="s">
        <v>700</v>
      </c>
      <c r="X20" s="22" t="s">
        <v>700</v>
      </c>
      <c r="Y20" s="1" t="s">
        <v>700</v>
      </c>
      <c r="Z20" s="1" t="s">
        <v>700</v>
      </c>
      <c r="AA20" s="1" t="s">
        <v>700</v>
      </c>
      <c r="AB20" s="1" t="s">
        <v>700</v>
      </c>
      <c r="AC20" s="1" t="s">
        <v>703</v>
      </c>
      <c r="AD20" s="1" t="s">
        <v>700</v>
      </c>
      <c r="AE20" s="1"/>
    </row>
    <row r="21" spans="1:31" x14ac:dyDescent="0.45">
      <c r="A21" s="17" t="s">
        <v>97</v>
      </c>
      <c r="B21" s="17">
        <v>1</v>
      </c>
      <c r="C21" s="17">
        <v>8</v>
      </c>
      <c r="D21" s="17">
        <v>2</v>
      </c>
      <c r="E21" s="17">
        <v>2</v>
      </c>
      <c r="F21" s="17">
        <v>2</v>
      </c>
      <c r="G21" s="17">
        <v>6</v>
      </c>
      <c r="H21" s="17">
        <v>4</v>
      </c>
      <c r="I21" s="17">
        <v>1</v>
      </c>
      <c r="J21" s="17">
        <v>2</v>
      </c>
      <c r="K21" s="17">
        <v>2</v>
      </c>
      <c r="L21" s="17">
        <v>1</v>
      </c>
      <c r="M21" s="17">
        <v>2</v>
      </c>
      <c r="N21" s="17">
        <v>1</v>
      </c>
      <c r="O21" s="17">
        <v>2</v>
      </c>
      <c r="P21" s="17">
        <v>1</v>
      </c>
      <c r="Q21" s="17">
        <v>0</v>
      </c>
      <c r="R21" s="17">
        <v>7</v>
      </c>
      <c r="S21" s="17">
        <v>6</v>
      </c>
      <c r="T21" s="17">
        <v>5</v>
      </c>
      <c r="U21" s="17">
        <v>1</v>
      </c>
      <c r="V21" s="17">
        <v>0</v>
      </c>
      <c r="W21" s="22" t="s">
        <v>707</v>
      </c>
      <c r="X21" s="22" t="s">
        <v>709</v>
      </c>
      <c r="Y21" s="1" t="s">
        <v>703</v>
      </c>
      <c r="Z21" s="1" t="s">
        <v>701</v>
      </c>
      <c r="AA21" s="1" t="s">
        <v>701</v>
      </c>
      <c r="AB21" s="1" t="s">
        <v>703</v>
      </c>
      <c r="AC21" s="1" t="s">
        <v>700</v>
      </c>
      <c r="AD21" s="1" t="s">
        <v>700</v>
      </c>
      <c r="AE21" s="1"/>
    </row>
    <row r="22" spans="1:31" x14ac:dyDescent="0.45">
      <c r="A22" s="17" t="s">
        <v>121</v>
      </c>
      <c r="B22" s="17">
        <v>5</v>
      </c>
      <c r="C22" s="17">
        <v>8</v>
      </c>
      <c r="D22" s="17">
        <v>6</v>
      </c>
      <c r="E22" s="17">
        <v>1</v>
      </c>
      <c r="F22" s="17">
        <v>1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1</v>
      </c>
      <c r="M22" s="17">
        <v>1</v>
      </c>
      <c r="N22" s="17">
        <v>2</v>
      </c>
      <c r="O22" s="17">
        <v>7</v>
      </c>
      <c r="P22" s="17">
        <v>1</v>
      </c>
      <c r="Q22" s="17">
        <v>1</v>
      </c>
      <c r="R22" s="17">
        <v>0</v>
      </c>
      <c r="S22" s="17">
        <v>7</v>
      </c>
      <c r="T22" s="17">
        <v>6</v>
      </c>
      <c r="U22" s="17">
        <v>1</v>
      </c>
      <c r="V22" s="17">
        <v>0</v>
      </c>
      <c r="W22" s="22" t="s">
        <v>700</v>
      </c>
      <c r="X22" s="22" t="s">
        <v>700</v>
      </c>
      <c r="Y22" s="1" t="s">
        <v>703</v>
      </c>
      <c r="Z22" s="1" t="s">
        <v>703</v>
      </c>
      <c r="AA22" s="1" t="s">
        <v>700</v>
      </c>
      <c r="AB22" s="1" t="s">
        <v>702</v>
      </c>
      <c r="AC22" s="1" t="s">
        <v>700</v>
      </c>
      <c r="AD22" s="1" t="s">
        <v>1259</v>
      </c>
      <c r="AE22" s="1"/>
    </row>
    <row r="23" spans="1:31" x14ac:dyDescent="0.45">
      <c r="A23" s="17" t="s">
        <v>418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22" t="s">
        <v>700</v>
      </c>
      <c r="X23" s="22" t="s">
        <v>700</v>
      </c>
      <c r="Y23" s="1" t="s">
        <v>700</v>
      </c>
      <c r="Z23" s="1" t="s">
        <v>700</v>
      </c>
      <c r="AA23" s="1" t="s">
        <v>700</v>
      </c>
      <c r="AB23" s="1" t="s">
        <v>700</v>
      </c>
      <c r="AC23" s="1" t="s">
        <v>700</v>
      </c>
      <c r="AD23" s="1" t="s">
        <v>700</v>
      </c>
      <c r="AE23" s="1"/>
    </row>
    <row r="24" spans="1:31" x14ac:dyDescent="0.45">
      <c r="A24" s="17" t="s">
        <v>279</v>
      </c>
      <c r="B24" s="17"/>
      <c r="C24" s="17"/>
      <c r="D24" s="17"/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8</v>
      </c>
      <c r="M24" s="17">
        <v>2</v>
      </c>
      <c r="N24" s="17">
        <v>1</v>
      </c>
      <c r="O24" s="17">
        <v>1</v>
      </c>
      <c r="P24" s="17">
        <v>8</v>
      </c>
      <c r="Q24" s="17">
        <v>2</v>
      </c>
      <c r="R24" s="17">
        <v>2</v>
      </c>
      <c r="S24" s="17">
        <v>2</v>
      </c>
      <c r="T24" s="17">
        <v>1</v>
      </c>
      <c r="U24" s="17">
        <v>1</v>
      </c>
      <c r="V24" s="17">
        <v>5</v>
      </c>
      <c r="W24" s="22" t="s">
        <v>701</v>
      </c>
      <c r="X24" s="22" t="s">
        <v>703</v>
      </c>
      <c r="Y24" s="1" t="s">
        <v>701</v>
      </c>
      <c r="Z24" s="1" t="s">
        <v>700</v>
      </c>
      <c r="AA24" s="1" t="s">
        <v>700</v>
      </c>
      <c r="AB24" s="1" t="s">
        <v>700</v>
      </c>
      <c r="AC24" s="1" t="s">
        <v>705</v>
      </c>
      <c r="AD24" s="1" t="s">
        <v>700</v>
      </c>
      <c r="AE24" s="1"/>
    </row>
    <row r="25" spans="1:31" x14ac:dyDescent="0.45">
      <c r="A25" s="17" t="s">
        <v>156</v>
      </c>
      <c r="B25" s="17">
        <v>2</v>
      </c>
      <c r="C25" s="17">
        <v>1</v>
      </c>
      <c r="D25" s="17">
        <v>1</v>
      </c>
      <c r="E25" s="17">
        <v>0</v>
      </c>
      <c r="F25" s="17">
        <v>0</v>
      </c>
      <c r="G25" s="17">
        <v>1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1</v>
      </c>
      <c r="N25" s="17">
        <v>0</v>
      </c>
      <c r="O25" s="17">
        <v>0</v>
      </c>
      <c r="P25" s="17">
        <v>1</v>
      </c>
      <c r="Q25" s="17">
        <v>1</v>
      </c>
      <c r="R25" s="17">
        <v>1</v>
      </c>
      <c r="S25" s="17">
        <v>1</v>
      </c>
      <c r="T25" s="17">
        <v>1</v>
      </c>
      <c r="U25" s="17">
        <v>0</v>
      </c>
      <c r="V25" s="17">
        <v>0</v>
      </c>
      <c r="W25" s="22" t="s">
        <v>703</v>
      </c>
      <c r="X25" s="22" t="s">
        <v>700</v>
      </c>
      <c r="Y25" s="1" t="s">
        <v>703</v>
      </c>
      <c r="Z25" s="1" t="s">
        <v>701</v>
      </c>
      <c r="AA25" s="1" t="s">
        <v>701</v>
      </c>
      <c r="AB25" s="1" t="s">
        <v>701</v>
      </c>
      <c r="AC25" s="1" t="s">
        <v>701</v>
      </c>
      <c r="AD25" s="1" t="s">
        <v>700</v>
      </c>
      <c r="AE25" s="1"/>
    </row>
    <row r="26" spans="1:31" x14ac:dyDescent="0.45">
      <c r="A26" s="17" t="s">
        <v>485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1</v>
      </c>
      <c r="I26" s="17">
        <v>0</v>
      </c>
      <c r="J26" s="17">
        <v>0</v>
      </c>
      <c r="K26" s="17">
        <v>1</v>
      </c>
      <c r="L26" s="17">
        <v>0</v>
      </c>
      <c r="M26" s="17">
        <v>1</v>
      </c>
      <c r="N26" s="17">
        <v>1</v>
      </c>
      <c r="O26" s="17">
        <v>2</v>
      </c>
      <c r="P26" s="17">
        <v>2</v>
      </c>
      <c r="Q26" s="17">
        <v>3</v>
      </c>
      <c r="R26" s="17">
        <v>2</v>
      </c>
      <c r="S26" s="17">
        <v>2</v>
      </c>
      <c r="T26" s="17">
        <v>0</v>
      </c>
      <c r="U26" s="17">
        <v>2</v>
      </c>
      <c r="V26" s="17">
        <v>2</v>
      </c>
      <c r="W26" s="22" t="s">
        <v>704</v>
      </c>
      <c r="X26" s="22" t="s">
        <v>703</v>
      </c>
      <c r="Y26" s="1" t="s">
        <v>704</v>
      </c>
      <c r="Z26" s="1" t="s">
        <v>701</v>
      </c>
      <c r="AA26" s="1" t="s">
        <v>700</v>
      </c>
      <c r="AB26" s="1" t="s">
        <v>700</v>
      </c>
      <c r="AC26" s="1" t="s">
        <v>700</v>
      </c>
      <c r="AD26" s="1" t="s">
        <v>700</v>
      </c>
      <c r="AE26" s="1"/>
    </row>
    <row r="27" spans="1:31" x14ac:dyDescent="0.45">
      <c r="A27" s="17" t="s">
        <v>441</v>
      </c>
      <c r="B27" s="17">
        <v>0</v>
      </c>
      <c r="C27" s="17">
        <v>1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22" t="s">
        <v>700</v>
      </c>
      <c r="X27" s="22" t="s">
        <v>700</v>
      </c>
      <c r="Y27" s="1" t="s">
        <v>700</v>
      </c>
      <c r="Z27" s="1" t="s">
        <v>700</v>
      </c>
      <c r="AA27" s="1" t="s">
        <v>700</v>
      </c>
      <c r="AB27" s="1" t="s">
        <v>700</v>
      </c>
      <c r="AC27" s="1" t="s">
        <v>700</v>
      </c>
      <c r="AD27" s="1" t="s">
        <v>700</v>
      </c>
      <c r="AE27" s="1"/>
    </row>
    <row r="28" spans="1:31" x14ac:dyDescent="0.45">
      <c r="A28" s="17" t="s">
        <v>647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1</v>
      </c>
      <c r="V28" s="17">
        <v>8</v>
      </c>
      <c r="W28" s="22" t="s">
        <v>703</v>
      </c>
      <c r="X28" s="22" t="s">
        <v>714</v>
      </c>
      <c r="Y28" s="1" t="s">
        <v>703</v>
      </c>
      <c r="Z28" s="1" t="s">
        <v>702</v>
      </c>
      <c r="AA28" s="1" t="s">
        <v>1306</v>
      </c>
      <c r="AB28" s="1" t="s">
        <v>703</v>
      </c>
      <c r="AC28" s="1" t="s">
        <v>703</v>
      </c>
      <c r="AD28" s="1" t="s">
        <v>700</v>
      </c>
      <c r="AE28" s="1"/>
    </row>
    <row r="29" spans="1:31" x14ac:dyDescent="0.45">
      <c r="A29" s="17" t="s">
        <v>405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22" t="s">
        <v>700</v>
      </c>
      <c r="X29" s="22" t="s">
        <v>700</v>
      </c>
      <c r="Y29" s="1" t="s">
        <v>700</v>
      </c>
      <c r="Z29" s="1" t="s">
        <v>700</v>
      </c>
      <c r="AA29" s="1" t="s">
        <v>700</v>
      </c>
      <c r="AB29" s="1" t="s">
        <v>700</v>
      </c>
      <c r="AC29" s="1" t="s">
        <v>700</v>
      </c>
      <c r="AD29" s="1" t="s">
        <v>700</v>
      </c>
      <c r="AE29" s="1"/>
    </row>
    <row r="30" spans="1:31" x14ac:dyDescent="0.45">
      <c r="A30" s="17" t="s">
        <v>322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22" t="s">
        <v>700</v>
      </c>
      <c r="X30" s="22" t="s">
        <v>700</v>
      </c>
      <c r="Y30" s="1" t="s">
        <v>700</v>
      </c>
      <c r="Z30" s="1" t="s">
        <v>700</v>
      </c>
      <c r="AA30" s="1" t="s">
        <v>700</v>
      </c>
      <c r="AB30" s="1" t="s">
        <v>700</v>
      </c>
      <c r="AC30" s="1" t="s">
        <v>700</v>
      </c>
      <c r="AD30" s="1" t="s">
        <v>700</v>
      </c>
      <c r="AE30" s="1"/>
    </row>
    <row r="31" spans="1:31" x14ac:dyDescent="0.45">
      <c r="A31" s="17" t="s">
        <v>112</v>
      </c>
      <c r="B31" s="17">
        <v>0</v>
      </c>
      <c r="C31" s="17">
        <v>0</v>
      </c>
      <c r="D31" s="17">
        <v>1</v>
      </c>
      <c r="E31" s="17">
        <v>1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1</v>
      </c>
      <c r="N31" s="17">
        <v>1</v>
      </c>
      <c r="O31" s="17">
        <v>9</v>
      </c>
      <c r="P31" s="17">
        <v>1</v>
      </c>
      <c r="Q31" s="17">
        <v>1</v>
      </c>
      <c r="R31" s="17">
        <v>1</v>
      </c>
      <c r="S31" s="17">
        <v>1</v>
      </c>
      <c r="T31" s="17">
        <v>0</v>
      </c>
      <c r="U31" s="17">
        <v>0</v>
      </c>
      <c r="V31" s="17">
        <v>0</v>
      </c>
      <c r="W31" s="22" t="s">
        <v>711</v>
      </c>
      <c r="X31" s="22" t="s">
        <v>701</v>
      </c>
      <c r="Y31" s="1" t="s">
        <v>700</v>
      </c>
      <c r="Z31" s="1" t="s">
        <v>703</v>
      </c>
      <c r="AA31" s="1" t="s">
        <v>700</v>
      </c>
      <c r="AB31" s="1" t="s">
        <v>700</v>
      </c>
      <c r="AC31" s="1" t="s">
        <v>700</v>
      </c>
      <c r="AD31" s="1" t="s">
        <v>1259</v>
      </c>
      <c r="AE31" s="1"/>
    </row>
    <row r="32" spans="1:31" x14ac:dyDescent="0.45">
      <c r="A32" s="17" t="s">
        <v>344</v>
      </c>
      <c r="B32" s="17">
        <v>2</v>
      </c>
      <c r="C32" s="17">
        <v>1</v>
      </c>
      <c r="D32" s="17">
        <v>2</v>
      </c>
      <c r="E32" s="17">
        <v>2</v>
      </c>
      <c r="F32" s="17">
        <v>0</v>
      </c>
      <c r="G32" s="17">
        <v>1</v>
      </c>
      <c r="H32" s="17">
        <v>5</v>
      </c>
      <c r="I32" s="17">
        <v>12</v>
      </c>
      <c r="J32" s="17">
        <v>6</v>
      </c>
      <c r="K32" s="17">
        <v>1</v>
      </c>
      <c r="L32" s="17">
        <v>6</v>
      </c>
      <c r="M32" s="17">
        <v>5</v>
      </c>
      <c r="N32" s="17">
        <v>7</v>
      </c>
      <c r="O32" s="17">
        <v>1</v>
      </c>
      <c r="P32" s="17">
        <v>6</v>
      </c>
      <c r="Q32" s="17">
        <v>7</v>
      </c>
      <c r="R32" s="17">
        <v>1</v>
      </c>
      <c r="S32" s="17">
        <v>11</v>
      </c>
      <c r="T32" s="17">
        <v>1</v>
      </c>
      <c r="U32" s="17">
        <v>1</v>
      </c>
      <c r="V32" s="17">
        <v>2</v>
      </c>
      <c r="W32" s="22" t="s">
        <v>714</v>
      </c>
      <c r="X32" s="22" t="s">
        <v>703</v>
      </c>
      <c r="Y32" s="1" t="s">
        <v>703</v>
      </c>
      <c r="Z32" s="1" t="s">
        <v>703</v>
      </c>
      <c r="AA32" s="1" t="s">
        <v>703</v>
      </c>
      <c r="AB32" s="1" t="s">
        <v>700</v>
      </c>
      <c r="AC32" s="1" t="s">
        <v>700</v>
      </c>
      <c r="AD32" s="1" t="s">
        <v>700</v>
      </c>
      <c r="AE32" s="1"/>
    </row>
    <row r="33" spans="1:31" x14ac:dyDescent="0.45">
      <c r="A33" s="17" t="s">
        <v>457</v>
      </c>
      <c r="B33" s="17">
        <v>2</v>
      </c>
      <c r="C33" s="17">
        <v>1</v>
      </c>
      <c r="D33" s="17">
        <v>0</v>
      </c>
      <c r="E33" s="17">
        <v>1</v>
      </c>
      <c r="F33" s="17">
        <v>2</v>
      </c>
      <c r="G33" s="17">
        <v>5</v>
      </c>
      <c r="H33" s="17">
        <v>2</v>
      </c>
      <c r="I33" s="17">
        <v>2</v>
      </c>
      <c r="J33" s="17">
        <v>13</v>
      </c>
      <c r="K33" s="17">
        <v>2</v>
      </c>
      <c r="L33" s="17">
        <v>3</v>
      </c>
      <c r="M33" s="17">
        <v>3</v>
      </c>
      <c r="N33" s="17">
        <v>1</v>
      </c>
      <c r="O33" s="17">
        <v>2</v>
      </c>
      <c r="P33" s="17">
        <v>7</v>
      </c>
      <c r="Q33" s="17">
        <v>2</v>
      </c>
      <c r="R33" s="17">
        <v>2</v>
      </c>
      <c r="S33" s="17">
        <v>2</v>
      </c>
      <c r="T33" s="17">
        <v>2</v>
      </c>
      <c r="U33" s="17">
        <v>2</v>
      </c>
      <c r="V33" s="17">
        <v>2</v>
      </c>
      <c r="W33" s="22" t="s">
        <v>701</v>
      </c>
      <c r="X33" s="22" t="s">
        <v>701</v>
      </c>
      <c r="Y33" s="1" t="s">
        <v>701</v>
      </c>
      <c r="Z33" s="1" t="s">
        <v>704</v>
      </c>
      <c r="AA33" s="1" t="s">
        <v>701</v>
      </c>
      <c r="AB33" s="1" t="s">
        <v>701</v>
      </c>
      <c r="AC33" s="1" t="s">
        <v>700</v>
      </c>
      <c r="AD33" s="1" t="s">
        <v>1259</v>
      </c>
      <c r="AE33" s="1"/>
    </row>
    <row r="34" spans="1:31" x14ac:dyDescent="0.45">
      <c r="A34" s="17" t="s">
        <v>476</v>
      </c>
      <c r="B34" s="17"/>
      <c r="C34" s="17"/>
      <c r="D34" s="17"/>
      <c r="E34" s="17"/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22" t="s">
        <v>700</v>
      </c>
      <c r="X34" s="22" t="s">
        <v>700</v>
      </c>
      <c r="Y34" s="1" t="s">
        <v>703</v>
      </c>
      <c r="Z34" s="1" t="s">
        <v>700</v>
      </c>
      <c r="AA34" s="1" t="s">
        <v>700</v>
      </c>
      <c r="AB34" s="1" t="s">
        <v>700</v>
      </c>
      <c r="AC34" s="1" t="s">
        <v>700</v>
      </c>
      <c r="AD34" s="1" t="s">
        <v>1259</v>
      </c>
      <c r="AE34" s="1"/>
    </row>
    <row r="35" spans="1:31" x14ac:dyDescent="0.45">
      <c r="A35" s="17" t="s">
        <v>262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22" t="s">
        <v>700</v>
      </c>
      <c r="X35" s="22" t="s">
        <v>700</v>
      </c>
      <c r="Y35" s="1" t="s">
        <v>700</v>
      </c>
      <c r="Z35" s="1" t="s">
        <v>700</v>
      </c>
      <c r="AA35" s="1" t="s">
        <v>700</v>
      </c>
      <c r="AB35" s="1" t="s">
        <v>700</v>
      </c>
      <c r="AC35" s="1" t="s">
        <v>700</v>
      </c>
      <c r="AD35" s="1" t="s">
        <v>700</v>
      </c>
      <c r="AE35" s="1"/>
    </row>
    <row r="36" spans="1:31" x14ac:dyDescent="0.45">
      <c r="A36" s="17" t="s">
        <v>443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>
        <v>0</v>
      </c>
      <c r="U36" s="17">
        <v>1</v>
      </c>
      <c r="V36" s="17">
        <v>0</v>
      </c>
      <c r="W36" s="22" t="s">
        <v>700</v>
      </c>
      <c r="X36" s="22" t="s">
        <v>700</v>
      </c>
      <c r="Y36" s="1" t="s">
        <v>700</v>
      </c>
      <c r="Z36" s="1" t="s">
        <v>700</v>
      </c>
      <c r="AA36" s="1" t="s">
        <v>700</v>
      </c>
      <c r="AB36" s="1" t="s">
        <v>700</v>
      </c>
      <c r="AC36" s="1" t="s">
        <v>700</v>
      </c>
      <c r="AD36" s="1" t="s">
        <v>1259</v>
      </c>
      <c r="AE36" s="1"/>
    </row>
    <row r="37" spans="1:31" x14ac:dyDescent="0.45">
      <c r="A37" s="17" t="s">
        <v>375</v>
      </c>
      <c r="B37" s="17">
        <v>2</v>
      </c>
      <c r="C37" s="17">
        <v>2</v>
      </c>
      <c r="D37" s="17">
        <v>2</v>
      </c>
      <c r="E37" s="17">
        <v>2</v>
      </c>
      <c r="F37" s="17">
        <v>2</v>
      </c>
      <c r="G37" s="17">
        <v>5</v>
      </c>
      <c r="H37" s="17">
        <v>2</v>
      </c>
      <c r="I37" s="17">
        <v>2</v>
      </c>
      <c r="J37" s="17">
        <v>-1</v>
      </c>
      <c r="K37" s="17">
        <v>3</v>
      </c>
      <c r="L37" s="17">
        <v>2</v>
      </c>
      <c r="M37" s="17">
        <v>6</v>
      </c>
      <c r="N37" s="17">
        <v>4</v>
      </c>
      <c r="O37" s="17">
        <v>2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22" t="s">
        <v>700</v>
      </c>
      <c r="X37" s="22" t="s">
        <v>700</v>
      </c>
      <c r="Y37" s="1" t="s">
        <v>700</v>
      </c>
      <c r="Z37" s="1" t="s">
        <v>700</v>
      </c>
      <c r="AA37" s="1" t="s">
        <v>701</v>
      </c>
      <c r="AB37" s="1" t="s">
        <v>701</v>
      </c>
      <c r="AC37" s="1" t="s">
        <v>703</v>
      </c>
      <c r="AD37" s="1" t="s">
        <v>700</v>
      </c>
      <c r="AE37" s="1"/>
    </row>
    <row r="38" spans="1:31" x14ac:dyDescent="0.45">
      <c r="A38" s="17" t="s">
        <v>331</v>
      </c>
      <c r="B38" s="17">
        <v>0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22" t="s">
        <v>700</v>
      </c>
      <c r="X38" s="22" t="s">
        <v>700</v>
      </c>
      <c r="Y38" s="1" t="s">
        <v>700</v>
      </c>
      <c r="Z38" s="1" t="s">
        <v>700</v>
      </c>
      <c r="AA38" s="1" t="s">
        <v>700</v>
      </c>
      <c r="AB38" s="1" t="s">
        <v>700</v>
      </c>
      <c r="AC38" s="1" t="s">
        <v>700</v>
      </c>
      <c r="AD38" s="1" t="s">
        <v>700</v>
      </c>
      <c r="AE38" s="1"/>
    </row>
    <row r="39" spans="1:31" x14ac:dyDescent="0.45">
      <c r="A39" s="17" t="s">
        <v>132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1</v>
      </c>
      <c r="W39" s="22" t="s">
        <v>703</v>
      </c>
      <c r="X39" s="22" t="s">
        <v>701</v>
      </c>
      <c r="Y39" s="1" t="s">
        <v>700</v>
      </c>
      <c r="Z39" s="1" t="s">
        <v>700</v>
      </c>
      <c r="AA39" s="1" t="s">
        <v>700</v>
      </c>
      <c r="AB39" s="1" t="s">
        <v>700</v>
      </c>
      <c r="AC39" s="1" t="s">
        <v>700</v>
      </c>
      <c r="AD39" s="1" t="s">
        <v>1259</v>
      </c>
      <c r="AE39" s="1"/>
    </row>
    <row r="40" spans="1:31" x14ac:dyDescent="0.45">
      <c r="A40" s="17" t="s">
        <v>584</v>
      </c>
      <c r="B40" s="17">
        <v>-2</v>
      </c>
      <c r="C40" s="17">
        <v>0</v>
      </c>
      <c r="D40" s="17">
        <v>7</v>
      </c>
      <c r="E40" s="17">
        <v>2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3</v>
      </c>
      <c r="Q40" s="17">
        <v>2</v>
      </c>
      <c r="R40" s="17">
        <v>2</v>
      </c>
      <c r="S40" s="17">
        <v>1</v>
      </c>
      <c r="T40" s="17">
        <v>6</v>
      </c>
      <c r="U40" s="17">
        <v>7</v>
      </c>
      <c r="V40" s="17">
        <v>1</v>
      </c>
      <c r="W40" s="22" t="s">
        <v>703</v>
      </c>
      <c r="X40" s="22" t="s">
        <v>702</v>
      </c>
      <c r="Y40" s="1" t="s">
        <v>707</v>
      </c>
      <c r="Z40" s="1" t="s">
        <v>709</v>
      </c>
      <c r="AA40" s="1" t="s">
        <v>701</v>
      </c>
      <c r="AB40" s="1" t="s">
        <v>701</v>
      </c>
      <c r="AC40" s="1" t="s">
        <v>701</v>
      </c>
      <c r="AD40" s="1" t="s">
        <v>700</v>
      </c>
      <c r="AE40" s="1"/>
    </row>
    <row r="41" spans="1:31" x14ac:dyDescent="0.45">
      <c r="A41" s="17" t="s">
        <v>661</v>
      </c>
      <c r="B41" s="17">
        <v>0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22" t="s">
        <v>700</v>
      </c>
      <c r="X41" s="22" t="s">
        <v>700</v>
      </c>
      <c r="Y41" s="1" t="s">
        <v>700</v>
      </c>
      <c r="Z41" s="1" t="s">
        <v>700</v>
      </c>
      <c r="AA41" s="1" t="s">
        <v>700</v>
      </c>
      <c r="AB41" s="1" t="s">
        <v>700</v>
      </c>
      <c r="AC41" s="1" t="s">
        <v>700</v>
      </c>
      <c r="AD41" s="1" t="s">
        <v>700</v>
      </c>
      <c r="AE41" s="1"/>
    </row>
    <row r="42" spans="1:31" x14ac:dyDescent="0.45">
      <c r="A42" s="17" t="s">
        <v>530</v>
      </c>
      <c r="B42" s="17">
        <v>1</v>
      </c>
      <c r="C42" s="17">
        <v>8</v>
      </c>
      <c r="D42" s="17">
        <v>6</v>
      </c>
      <c r="E42" s="17">
        <v>1</v>
      </c>
      <c r="F42" s="17">
        <v>6</v>
      </c>
      <c r="G42" s="17">
        <v>2</v>
      </c>
      <c r="H42" s="17">
        <v>1</v>
      </c>
      <c r="I42" s="17">
        <v>2</v>
      </c>
      <c r="J42" s="17">
        <v>1</v>
      </c>
      <c r="K42" s="17">
        <v>6</v>
      </c>
      <c r="L42" s="17">
        <v>6</v>
      </c>
      <c r="M42" s="17">
        <v>1</v>
      </c>
      <c r="N42" s="17">
        <v>1</v>
      </c>
      <c r="O42" s="17">
        <v>1</v>
      </c>
      <c r="P42" s="17">
        <v>6</v>
      </c>
      <c r="Q42" s="17">
        <v>6</v>
      </c>
      <c r="R42" s="17">
        <v>6</v>
      </c>
      <c r="S42" s="17">
        <v>0</v>
      </c>
      <c r="T42" s="17">
        <v>1</v>
      </c>
      <c r="U42" s="17">
        <v>1</v>
      </c>
      <c r="V42" s="17">
        <v>1</v>
      </c>
      <c r="W42" s="22" t="s">
        <v>701</v>
      </c>
      <c r="X42" s="22" t="s">
        <v>711</v>
      </c>
      <c r="Y42" s="1" t="s">
        <v>702</v>
      </c>
      <c r="Z42" s="1" t="s">
        <v>701</v>
      </c>
      <c r="AA42" s="1" t="s">
        <v>701</v>
      </c>
      <c r="AB42" s="1" t="s">
        <v>709</v>
      </c>
      <c r="AC42" s="1" t="s">
        <v>700</v>
      </c>
      <c r="AD42" s="1" t="s">
        <v>700</v>
      </c>
      <c r="AE42" s="1"/>
    </row>
    <row r="43" spans="1:31" x14ac:dyDescent="0.45">
      <c r="A43" s="17" t="s">
        <v>196</v>
      </c>
      <c r="B43" s="17"/>
      <c r="C43" s="17"/>
      <c r="D43" s="17"/>
      <c r="E43" s="17"/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22" t="s">
        <v>700</v>
      </c>
      <c r="X43" s="22" t="s">
        <v>700</v>
      </c>
      <c r="Y43" s="1" t="s">
        <v>700</v>
      </c>
      <c r="Z43" s="1" t="s">
        <v>700</v>
      </c>
      <c r="AA43" s="1" t="s">
        <v>700</v>
      </c>
      <c r="AB43" s="1" t="s">
        <v>700</v>
      </c>
      <c r="AC43" s="1" t="s">
        <v>700</v>
      </c>
      <c r="AD43" s="1" t="s">
        <v>700</v>
      </c>
      <c r="AE43" s="1"/>
    </row>
    <row r="44" spans="1:31" x14ac:dyDescent="0.45">
      <c r="A44" s="17" t="s">
        <v>528</v>
      </c>
      <c r="B44" s="17">
        <v>0</v>
      </c>
      <c r="C44" s="17">
        <v>0</v>
      </c>
      <c r="D44" s="17">
        <v>0</v>
      </c>
      <c r="E44" s="17">
        <v>1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22" t="s">
        <v>700</v>
      </c>
      <c r="X44" s="22" t="s">
        <v>700</v>
      </c>
      <c r="Y44" s="1" t="s">
        <v>700</v>
      </c>
      <c r="Z44" s="1" t="s">
        <v>700</v>
      </c>
      <c r="AA44" s="1" t="s">
        <v>700</v>
      </c>
      <c r="AB44" s="1" t="s">
        <v>700</v>
      </c>
      <c r="AC44" s="1" t="s">
        <v>700</v>
      </c>
      <c r="AD44" s="1" t="s">
        <v>700</v>
      </c>
      <c r="AE44" s="1"/>
    </row>
    <row r="45" spans="1:31" x14ac:dyDescent="0.45">
      <c r="A45" s="17" t="s">
        <v>622</v>
      </c>
      <c r="B45" s="17">
        <v>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22" t="s">
        <v>700</v>
      </c>
      <c r="X45" s="22" t="s">
        <v>700</v>
      </c>
      <c r="Y45" s="1" t="s">
        <v>700</v>
      </c>
      <c r="Z45" s="1" t="s">
        <v>700</v>
      </c>
      <c r="AA45" s="1" t="s">
        <v>700</v>
      </c>
      <c r="AB45" s="1" t="s">
        <v>700</v>
      </c>
      <c r="AC45" s="1" t="s">
        <v>700</v>
      </c>
      <c r="AD45" s="1" t="s">
        <v>700</v>
      </c>
      <c r="AE45" s="1"/>
    </row>
    <row r="46" spans="1:31" x14ac:dyDescent="0.45">
      <c r="A46" s="17" t="s">
        <v>383</v>
      </c>
      <c r="B46" s="17">
        <v>2</v>
      </c>
      <c r="C46" s="17">
        <v>7</v>
      </c>
      <c r="D46" s="17">
        <v>3</v>
      </c>
      <c r="E46" s="17">
        <v>0</v>
      </c>
      <c r="F46" s="17">
        <v>5</v>
      </c>
      <c r="G46" s="17">
        <v>2</v>
      </c>
      <c r="H46" s="17">
        <v>5</v>
      </c>
      <c r="I46" s="17">
        <v>13</v>
      </c>
      <c r="J46" s="17">
        <v>12</v>
      </c>
      <c r="K46" s="17">
        <v>5</v>
      </c>
      <c r="L46" s="17">
        <v>10</v>
      </c>
      <c r="M46" s="17">
        <v>8</v>
      </c>
      <c r="N46" s="17">
        <v>8</v>
      </c>
      <c r="O46" s="17">
        <v>10</v>
      </c>
      <c r="P46" s="17">
        <v>6</v>
      </c>
      <c r="Q46" s="17">
        <v>6</v>
      </c>
      <c r="R46" s="17">
        <v>11</v>
      </c>
      <c r="S46" s="17">
        <v>2</v>
      </c>
      <c r="T46" s="17">
        <v>14</v>
      </c>
      <c r="U46" s="17">
        <v>2</v>
      </c>
      <c r="V46" s="17">
        <v>2</v>
      </c>
      <c r="W46" s="22" t="s">
        <v>700</v>
      </c>
      <c r="X46" s="22" t="s">
        <v>701</v>
      </c>
      <c r="Y46" s="1" t="s">
        <v>704</v>
      </c>
      <c r="Z46" s="1" t="s">
        <v>711</v>
      </c>
      <c r="AA46" s="1" t="s">
        <v>714</v>
      </c>
      <c r="AB46" s="1" t="s">
        <v>706</v>
      </c>
      <c r="AC46" s="1" t="s">
        <v>701</v>
      </c>
      <c r="AD46" s="1" t="s">
        <v>701</v>
      </c>
      <c r="AE46" s="1"/>
    </row>
    <row r="47" spans="1:31" x14ac:dyDescent="0.45">
      <c r="A47" s="17" t="s">
        <v>583</v>
      </c>
      <c r="B47" s="17">
        <v>2</v>
      </c>
      <c r="C47" s="17">
        <v>2</v>
      </c>
      <c r="D47" s="17">
        <v>2</v>
      </c>
      <c r="E47" s="17">
        <v>0</v>
      </c>
      <c r="F47" s="17">
        <v>5</v>
      </c>
      <c r="G47" s="17">
        <v>2</v>
      </c>
      <c r="H47" s="17">
        <v>0</v>
      </c>
      <c r="I47" s="17">
        <v>0</v>
      </c>
      <c r="J47" s="17">
        <v>0</v>
      </c>
      <c r="K47" s="17">
        <v>5</v>
      </c>
      <c r="L47" s="17">
        <v>1</v>
      </c>
      <c r="M47" s="17">
        <v>0</v>
      </c>
      <c r="N47" s="17">
        <v>0</v>
      </c>
      <c r="O47" s="17">
        <v>0</v>
      </c>
      <c r="P47" s="17">
        <v>1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22" t="s">
        <v>700</v>
      </c>
      <c r="X47" s="22" t="s">
        <v>700</v>
      </c>
      <c r="Y47" s="1" t="s">
        <v>701</v>
      </c>
      <c r="Z47" s="1" t="s">
        <v>707</v>
      </c>
      <c r="AA47" s="1" t="s">
        <v>703</v>
      </c>
      <c r="AB47" s="1" t="s">
        <v>701</v>
      </c>
      <c r="AC47" s="1" t="s">
        <v>701</v>
      </c>
      <c r="AD47" s="1" t="s">
        <v>700</v>
      </c>
      <c r="AE47" s="1"/>
    </row>
    <row r="48" spans="1:31" x14ac:dyDescent="0.45">
      <c r="A48" s="17" t="s">
        <v>579</v>
      </c>
      <c r="B48" s="17">
        <v>1</v>
      </c>
      <c r="C48" s="17">
        <v>1</v>
      </c>
      <c r="D48" s="17">
        <v>1</v>
      </c>
      <c r="E48" s="17">
        <v>0</v>
      </c>
      <c r="F48" s="17">
        <v>1</v>
      </c>
      <c r="G48" s="17">
        <v>5</v>
      </c>
      <c r="H48" s="17">
        <v>8</v>
      </c>
      <c r="I48" s="17">
        <v>2</v>
      </c>
      <c r="J48" s="17">
        <v>2</v>
      </c>
      <c r="K48" s="17">
        <v>2</v>
      </c>
      <c r="L48" s="17">
        <v>1</v>
      </c>
      <c r="M48" s="17">
        <v>2</v>
      </c>
      <c r="N48" s="17">
        <v>8</v>
      </c>
      <c r="O48" s="17">
        <v>1</v>
      </c>
      <c r="P48" s="17">
        <v>3</v>
      </c>
      <c r="Q48" s="17">
        <v>3</v>
      </c>
      <c r="R48" s="17">
        <v>6</v>
      </c>
      <c r="S48" s="17">
        <v>3</v>
      </c>
      <c r="T48" s="17">
        <v>2</v>
      </c>
      <c r="U48" s="17">
        <v>3</v>
      </c>
      <c r="V48" s="17">
        <v>2</v>
      </c>
      <c r="W48" s="22" t="s">
        <v>711</v>
      </c>
      <c r="X48" s="22" t="s">
        <v>701</v>
      </c>
      <c r="Y48" s="1" t="s">
        <v>701</v>
      </c>
      <c r="Z48" s="1" t="s">
        <v>701</v>
      </c>
      <c r="AA48" s="1" t="s">
        <v>703</v>
      </c>
      <c r="AB48" s="1" t="s">
        <v>703</v>
      </c>
      <c r="AC48" s="1" t="s">
        <v>703</v>
      </c>
      <c r="AD48" s="1" t="s">
        <v>700</v>
      </c>
      <c r="AE48" s="1"/>
    </row>
    <row r="49" spans="1:31" x14ac:dyDescent="0.45">
      <c r="A49" s="17" t="s">
        <v>246</v>
      </c>
      <c r="B49" s="17">
        <v>1</v>
      </c>
      <c r="C49" s="17">
        <v>1</v>
      </c>
      <c r="D49" s="17">
        <v>6</v>
      </c>
      <c r="E49" s="17">
        <v>6</v>
      </c>
      <c r="F49" s="17">
        <v>6</v>
      </c>
      <c r="G49" s="17">
        <v>1</v>
      </c>
      <c r="H49" s="17">
        <v>3</v>
      </c>
      <c r="I49" s="17">
        <v>2</v>
      </c>
      <c r="J49" s="17">
        <v>0</v>
      </c>
      <c r="K49" s="17">
        <v>2</v>
      </c>
      <c r="L49" s="17">
        <v>6</v>
      </c>
      <c r="M49" s="17">
        <v>7</v>
      </c>
      <c r="N49" s="17">
        <v>2</v>
      </c>
      <c r="O49" s="17">
        <v>2</v>
      </c>
      <c r="P49" s="17">
        <v>2</v>
      </c>
      <c r="Q49" s="17">
        <v>0</v>
      </c>
      <c r="R49" s="17">
        <v>0</v>
      </c>
      <c r="S49" s="17">
        <v>7</v>
      </c>
      <c r="T49" s="17">
        <v>1</v>
      </c>
      <c r="U49" s="17">
        <v>2</v>
      </c>
      <c r="V49" s="17">
        <v>0</v>
      </c>
      <c r="W49" s="22" t="s">
        <v>700</v>
      </c>
      <c r="X49" s="22" t="s">
        <v>700</v>
      </c>
      <c r="Y49" s="1" t="s">
        <v>700</v>
      </c>
      <c r="Z49" s="1" t="s">
        <v>700</v>
      </c>
      <c r="AA49" s="1" t="s">
        <v>700</v>
      </c>
      <c r="AB49" s="1" t="s">
        <v>700</v>
      </c>
      <c r="AC49" s="1" t="s">
        <v>700</v>
      </c>
      <c r="AD49" s="1" t="s">
        <v>700</v>
      </c>
      <c r="AE49" s="1"/>
    </row>
    <row r="50" spans="1:31" x14ac:dyDescent="0.45">
      <c r="A50" s="17" t="s">
        <v>327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22" t="s">
        <v>700</v>
      </c>
      <c r="X50" s="22" t="s">
        <v>700</v>
      </c>
      <c r="Y50" s="1" t="s">
        <v>700</v>
      </c>
      <c r="Z50" s="1" t="s">
        <v>700</v>
      </c>
      <c r="AA50" s="1" t="s">
        <v>700</v>
      </c>
      <c r="AB50" s="1" t="s">
        <v>700</v>
      </c>
      <c r="AC50" s="1" t="s">
        <v>700</v>
      </c>
      <c r="AD50" s="1" t="s">
        <v>700</v>
      </c>
      <c r="AE50" s="1"/>
    </row>
    <row r="51" spans="1:31" x14ac:dyDescent="0.45">
      <c r="A51" s="17" t="s">
        <v>83</v>
      </c>
      <c r="B51" s="17">
        <v>0</v>
      </c>
      <c r="C51" s="17">
        <v>10</v>
      </c>
      <c r="D51" s="17">
        <v>1</v>
      </c>
      <c r="E51" s="17">
        <v>1</v>
      </c>
      <c r="F51" s="17">
        <v>2</v>
      </c>
      <c r="G51" s="17">
        <v>5</v>
      </c>
      <c r="H51" s="17">
        <v>5</v>
      </c>
      <c r="I51" s="17">
        <v>9</v>
      </c>
      <c r="J51" s="17">
        <v>3</v>
      </c>
      <c r="K51" s="17">
        <v>2</v>
      </c>
      <c r="L51" s="17">
        <v>2</v>
      </c>
      <c r="M51" s="17">
        <v>9</v>
      </c>
      <c r="N51" s="17">
        <v>3</v>
      </c>
      <c r="O51" s="17">
        <v>2</v>
      </c>
      <c r="P51" s="17">
        <v>16</v>
      </c>
      <c r="Q51" s="17">
        <v>3</v>
      </c>
      <c r="R51" s="17">
        <v>2</v>
      </c>
      <c r="S51" s="17">
        <v>8</v>
      </c>
      <c r="T51" s="17">
        <v>12</v>
      </c>
      <c r="U51" s="17">
        <v>1</v>
      </c>
      <c r="V51" s="17">
        <v>5</v>
      </c>
      <c r="W51" s="22" t="s">
        <v>704</v>
      </c>
      <c r="X51" s="22" t="s">
        <v>700</v>
      </c>
      <c r="Y51" s="1" t="s">
        <v>701</v>
      </c>
      <c r="Z51" s="1" t="s">
        <v>701</v>
      </c>
      <c r="AA51" s="1" t="s">
        <v>700</v>
      </c>
      <c r="AB51" s="1" t="s">
        <v>716</v>
      </c>
      <c r="AC51" s="1" t="s">
        <v>704</v>
      </c>
      <c r="AD51" s="1" t="s">
        <v>700</v>
      </c>
      <c r="AE51" s="1"/>
    </row>
    <row r="52" spans="1:31" x14ac:dyDescent="0.45">
      <c r="A52" s="17" t="s">
        <v>171</v>
      </c>
      <c r="B52" s="17">
        <v>0</v>
      </c>
      <c r="C52" s="17">
        <v>0</v>
      </c>
      <c r="D52" s="17">
        <v>0</v>
      </c>
      <c r="E52" s="17">
        <v>1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1</v>
      </c>
      <c r="P52" s="17">
        <v>1</v>
      </c>
      <c r="Q52" s="17">
        <v>0</v>
      </c>
      <c r="R52" s="17">
        <v>0</v>
      </c>
      <c r="S52" s="17">
        <v>0</v>
      </c>
      <c r="T52" s="17">
        <v>1</v>
      </c>
      <c r="U52" s="17">
        <v>0</v>
      </c>
      <c r="V52" s="17">
        <v>0</v>
      </c>
      <c r="W52" s="22" t="s">
        <v>700</v>
      </c>
      <c r="X52" s="22" t="s">
        <v>700</v>
      </c>
      <c r="Y52" s="1" t="s">
        <v>700</v>
      </c>
      <c r="Z52" s="1" t="s">
        <v>700</v>
      </c>
      <c r="AA52" s="1" t="s">
        <v>700</v>
      </c>
      <c r="AB52" s="1" t="s">
        <v>700</v>
      </c>
      <c r="AC52" s="1" t="s">
        <v>700</v>
      </c>
      <c r="AD52" s="1" t="s">
        <v>700</v>
      </c>
      <c r="AE52" s="1"/>
    </row>
    <row r="53" spans="1:31" x14ac:dyDescent="0.45">
      <c r="A53" s="17" t="s">
        <v>96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2</v>
      </c>
      <c r="R53" s="17">
        <v>0</v>
      </c>
      <c r="S53" s="17">
        <v>0</v>
      </c>
      <c r="T53" s="17">
        <v>0</v>
      </c>
      <c r="U53" s="17">
        <v>0</v>
      </c>
      <c r="V53" s="17">
        <v>9</v>
      </c>
      <c r="W53" s="22" t="s">
        <v>703</v>
      </c>
      <c r="X53" s="22" t="s">
        <v>703</v>
      </c>
      <c r="Y53" s="1" t="s">
        <v>705</v>
      </c>
      <c r="Z53" s="1" t="s">
        <v>700</v>
      </c>
      <c r="AA53" s="1" t="s">
        <v>707</v>
      </c>
      <c r="AB53" s="1" t="s">
        <v>703</v>
      </c>
      <c r="AC53" s="1" t="s">
        <v>700</v>
      </c>
      <c r="AD53" s="1" t="s">
        <v>1259</v>
      </c>
      <c r="AE53" s="1"/>
    </row>
    <row r="54" spans="1:31" x14ac:dyDescent="0.45">
      <c r="A54" s="17" t="s">
        <v>129</v>
      </c>
      <c r="B54" s="17">
        <v>1</v>
      </c>
      <c r="C54" s="17">
        <v>1</v>
      </c>
      <c r="D54" s="17">
        <v>0</v>
      </c>
      <c r="E54" s="17">
        <v>1</v>
      </c>
      <c r="F54" s="17">
        <v>3</v>
      </c>
      <c r="G54" s="17">
        <v>1</v>
      </c>
      <c r="H54" s="17">
        <v>3</v>
      </c>
      <c r="I54" s="17">
        <v>10</v>
      </c>
      <c r="J54" s="17">
        <v>2</v>
      </c>
      <c r="K54" s="17">
        <v>2</v>
      </c>
      <c r="L54" s="17">
        <v>3</v>
      </c>
      <c r="M54" s="17">
        <v>7</v>
      </c>
      <c r="N54" s="17">
        <v>2</v>
      </c>
      <c r="O54" s="17">
        <v>15</v>
      </c>
      <c r="P54" s="17">
        <v>2</v>
      </c>
      <c r="Q54" s="17">
        <v>6</v>
      </c>
      <c r="R54" s="17">
        <v>2</v>
      </c>
      <c r="S54" s="17">
        <v>0</v>
      </c>
      <c r="T54" s="17">
        <v>0</v>
      </c>
      <c r="U54" s="17">
        <v>0</v>
      </c>
      <c r="V54" s="17">
        <v>0</v>
      </c>
      <c r="W54" s="22" t="s">
        <v>700</v>
      </c>
      <c r="X54" s="22" t="s">
        <v>700</v>
      </c>
      <c r="Y54" s="1" t="s">
        <v>700</v>
      </c>
      <c r="Z54" s="1" t="s">
        <v>700</v>
      </c>
      <c r="AA54" s="1" t="s">
        <v>700</v>
      </c>
      <c r="AB54" s="1" t="s">
        <v>703</v>
      </c>
      <c r="AC54" s="1" t="s">
        <v>709</v>
      </c>
      <c r="AD54" s="1" t="s">
        <v>700</v>
      </c>
      <c r="AE54" s="1"/>
    </row>
    <row r="55" spans="1:31" x14ac:dyDescent="0.45">
      <c r="A55" s="17" t="s">
        <v>292</v>
      </c>
      <c r="B55" s="17">
        <v>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1</v>
      </c>
      <c r="N55" s="17">
        <v>1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22" t="s">
        <v>700</v>
      </c>
      <c r="X55" s="22" t="s">
        <v>700</v>
      </c>
      <c r="Y55" s="1" t="s">
        <v>700</v>
      </c>
      <c r="Z55" s="1" t="s">
        <v>700</v>
      </c>
      <c r="AA55" s="1" t="s">
        <v>700</v>
      </c>
      <c r="AB55" s="1" t="s">
        <v>700</v>
      </c>
      <c r="AC55" s="1" t="s">
        <v>700</v>
      </c>
      <c r="AD55" s="1" t="s">
        <v>700</v>
      </c>
      <c r="AE55" s="1"/>
    </row>
    <row r="56" spans="1:31" x14ac:dyDescent="0.45">
      <c r="A56" s="17" t="s">
        <v>386</v>
      </c>
      <c r="B56" s="17">
        <v>0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22" t="s">
        <v>700</v>
      </c>
      <c r="X56" s="22" t="s">
        <v>703</v>
      </c>
      <c r="Y56" s="1" t="s">
        <v>700</v>
      </c>
      <c r="Z56" s="1" t="s">
        <v>700</v>
      </c>
      <c r="AA56" s="1" t="s">
        <v>700</v>
      </c>
      <c r="AB56" s="1" t="s">
        <v>703</v>
      </c>
      <c r="AC56" s="1" t="s">
        <v>700</v>
      </c>
      <c r="AD56" s="1" t="s">
        <v>1259</v>
      </c>
      <c r="AE56" s="1"/>
    </row>
    <row r="57" spans="1:31" x14ac:dyDescent="0.45">
      <c r="A57" s="17" t="s">
        <v>595</v>
      </c>
      <c r="B57" s="17"/>
      <c r="C57" s="17"/>
      <c r="D57" s="17"/>
      <c r="E57" s="17"/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22" t="s">
        <v>700</v>
      </c>
      <c r="X57" s="22" t="s">
        <v>700</v>
      </c>
      <c r="Y57" s="1" t="s">
        <v>700</v>
      </c>
      <c r="Z57" s="1" t="s">
        <v>700</v>
      </c>
      <c r="AA57" s="1" t="s">
        <v>700</v>
      </c>
      <c r="AB57" s="1" t="s">
        <v>700</v>
      </c>
      <c r="AC57" s="1" t="s">
        <v>700</v>
      </c>
      <c r="AD57" s="1" t="s">
        <v>700</v>
      </c>
      <c r="AE57" s="1"/>
    </row>
    <row r="58" spans="1:31" x14ac:dyDescent="0.45">
      <c r="A58" s="17" t="s">
        <v>68</v>
      </c>
      <c r="B58" s="17">
        <v>8</v>
      </c>
      <c r="C58" s="17">
        <v>6</v>
      </c>
      <c r="D58" s="17">
        <v>6</v>
      </c>
      <c r="E58" s="17">
        <v>1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22" t="s">
        <v>700</v>
      </c>
      <c r="X58" s="22" t="s">
        <v>700</v>
      </c>
      <c r="Y58" s="1" t="s">
        <v>700</v>
      </c>
      <c r="Z58" s="1" t="s">
        <v>700</v>
      </c>
      <c r="AA58" s="1" t="s">
        <v>700</v>
      </c>
      <c r="AB58" s="1" t="s">
        <v>700</v>
      </c>
      <c r="AC58" s="1" t="s">
        <v>700</v>
      </c>
      <c r="AD58" s="1" t="s">
        <v>700</v>
      </c>
      <c r="AE58" s="1"/>
    </row>
    <row r="59" spans="1:31" x14ac:dyDescent="0.45">
      <c r="A59" s="17" t="s">
        <v>176</v>
      </c>
      <c r="B59" s="17">
        <v>2</v>
      </c>
      <c r="C59" s="17">
        <v>1</v>
      </c>
      <c r="D59" s="17">
        <v>5</v>
      </c>
      <c r="E59" s="17">
        <v>2</v>
      </c>
      <c r="F59" s="17">
        <v>2</v>
      </c>
      <c r="G59" s="17">
        <v>10</v>
      </c>
      <c r="H59" s="17">
        <v>5</v>
      </c>
      <c r="I59" s="17">
        <v>5</v>
      </c>
      <c r="J59" s="17">
        <v>1</v>
      </c>
      <c r="K59" s="17">
        <v>2</v>
      </c>
      <c r="L59" s="17">
        <v>1</v>
      </c>
      <c r="M59" s="17">
        <v>2</v>
      </c>
      <c r="N59" s="17">
        <v>3</v>
      </c>
      <c r="O59" s="17">
        <v>3</v>
      </c>
      <c r="P59" s="17">
        <v>2</v>
      </c>
      <c r="Q59" s="17">
        <v>1</v>
      </c>
      <c r="R59" s="17">
        <v>0</v>
      </c>
      <c r="S59" s="17">
        <v>1</v>
      </c>
      <c r="T59" s="17">
        <v>2</v>
      </c>
      <c r="U59" s="17">
        <v>1</v>
      </c>
      <c r="V59" s="17">
        <v>0</v>
      </c>
      <c r="W59" s="22" t="s">
        <v>700</v>
      </c>
      <c r="X59" s="22" t="s">
        <v>703</v>
      </c>
      <c r="Y59" s="1" t="s">
        <v>703</v>
      </c>
      <c r="Z59" s="1" t="s">
        <v>703</v>
      </c>
      <c r="AA59" s="1" t="s">
        <v>701</v>
      </c>
      <c r="AB59" s="1" t="s">
        <v>701</v>
      </c>
      <c r="AC59" s="1" t="s">
        <v>709</v>
      </c>
      <c r="AD59" s="1" t="s">
        <v>700</v>
      </c>
      <c r="AE59" s="1"/>
    </row>
    <row r="60" spans="1:31" x14ac:dyDescent="0.45">
      <c r="A60" s="17" t="s">
        <v>675</v>
      </c>
      <c r="B60" s="17">
        <v>0</v>
      </c>
      <c r="C60" s="17">
        <v>0</v>
      </c>
      <c r="D60" s="17">
        <v>0</v>
      </c>
      <c r="E60" s="17">
        <v>0</v>
      </c>
      <c r="F60" s="17">
        <v>0</v>
      </c>
      <c r="G60" s="17">
        <v>1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1</v>
      </c>
      <c r="O60" s="17">
        <v>2</v>
      </c>
      <c r="P60" s="17">
        <v>1</v>
      </c>
      <c r="Q60" s="17">
        <v>1</v>
      </c>
      <c r="R60" s="17">
        <v>0</v>
      </c>
      <c r="S60" s="17">
        <v>0</v>
      </c>
      <c r="T60" s="17">
        <v>0</v>
      </c>
      <c r="U60" s="17">
        <v>1</v>
      </c>
      <c r="V60" s="17">
        <v>0</v>
      </c>
      <c r="W60" s="22" t="s">
        <v>700</v>
      </c>
      <c r="X60" s="22" t="s">
        <v>703</v>
      </c>
      <c r="Y60" s="1" t="s">
        <v>700</v>
      </c>
      <c r="Z60" s="1" t="s">
        <v>700</v>
      </c>
      <c r="AA60" s="1" t="s">
        <v>700</v>
      </c>
      <c r="AB60" s="1" t="s">
        <v>700</v>
      </c>
      <c r="AC60" s="1" t="s">
        <v>703</v>
      </c>
      <c r="AD60" s="1" t="s">
        <v>700</v>
      </c>
      <c r="AE60" s="1"/>
    </row>
    <row r="61" spans="1:31" x14ac:dyDescent="0.45">
      <c r="A61" s="17" t="s">
        <v>317</v>
      </c>
      <c r="B61" s="17">
        <v>1</v>
      </c>
      <c r="C61" s="17">
        <v>1</v>
      </c>
      <c r="D61" s="17">
        <v>2</v>
      </c>
      <c r="E61" s="17">
        <v>1</v>
      </c>
      <c r="F61" s="17">
        <v>2</v>
      </c>
      <c r="G61" s="17">
        <v>1</v>
      </c>
      <c r="H61" s="17">
        <v>0</v>
      </c>
      <c r="I61" s="17">
        <v>1</v>
      </c>
      <c r="J61" s="17">
        <v>5</v>
      </c>
      <c r="K61" s="17">
        <v>1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1</v>
      </c>
      <c r="R61" s="17">
        <v>0</v>
      </c>
      <c r="S61" s="17">
        <v>1</v>
      </c>
      <c r="T61" s="17">
        <v>1</v>
      </c>
      <c r="U61" s="17">
        <v>0</v>
      </c>
      <c r="V61" s="17">
        <v>0</v>
      </c>
      <c r="W61" s="22" t="s">
        <v>703</v>
      </c>
      <c r="X61" s="22" t="s">
        <v>700</v>
      </c>
      <c r="Y61" s="1" t="s">
        <v>700</v>
      </c>
      <c r="Z61" s="1" t="s">
        <v>700</v>
      </c>
      <c r="AA61" s="1" t="s">
        <v>700</v>
      </c>
      <c r="AB61" s="1" t="s">
        <v>700</v>
      </c>
      <c r="AC61" s="1" t="s">
        <v>700</v>
      </c>
      <c r="AD61" s="1" t="s">
        <v>700</v>
      </c>
      <c r="AE61" s="1"/>
    </row>
    <row r="62" spans="1:31" x14ac:dyDescent="0.45">
      <c r="A62" s="17" t="s">
        <v>381</v>
      </c>
      <c r="B62" s="17">
        <v>0</v>
      </c>
      <c r="C62" s="17">
        <v>0</v>
      </c>
      <c r="D62" s="17">
        <v>2</v>
      </c>
      <c r="E62" s="17">
        <v>1</v>
      </c>
      <c r="F62" s="17">
        <v>1</v>
      </c>
      <c r="G62" s="17">
        <v>2</v>
      </c>
      <c r="H62" s="17">
        <v>12</v>
      </c>
      <c r="I62" s="17">
        <v>2</v>
      </c>
      <c r="J62" s="17">
        <v>10</v>
      </c>
      <c r="K62" s="17">
        <v>2</v>
      </c>
      <c r="L62" s="17">
        <v>2</v>
      </c>
      <c r="M62" s="17">
        <v>8</v>
      </c>
      <c r="N62" s="17">
        <v>1</v>
      </c>
      <c r="O62" s="17">
        <v>1</v>
      </c>
      <c r="P62" s="17">
        <v>1</v>
      </c>
      <c r="Q62" s="17">
        <v>6</v>
      </c>
      <c r="R62" s="17">
        <v>1</v>
      </c>
      <c r="S62" s="17">
        <v>2</v>
      </c>
      <c r="T62" s="17">
        <v>2</v>
      </c>
      <c r="U62" s="17">
        <v>2</v>
      </c>
      <c r="V62" s="17">
        <v>2</v>
      </c>
      <c r="W62" s="22" t="s">
        <v>714</v>
      </c>
      <c r="X62" s="22" t="s">
        <v>703</v>
      </c>
      <c r="Y62" s="1" t="s">
        <v>701</v>
      </c>
      <c r="Z62" s="1" t="s">
        <v>703</v>
      </c>
      <c r="AA62" s="1" t="s">
        <v>700</v>
      </c>
      <c r="AB62" s="1" t="s">
        <v>703</v>
      </c>
      <c r="AC62" s="1" t="s">
        <v>700</v>
      </c>
      <c r="AD62" s="1" t="s">
        <v>1259</v>
      </c>
      <c r="AE62" s="1"/>
    </row>
    <row r="63" spans="1:31" x14ac:dyDescent="0.45">
      <c r="A63" s="17" t="s">
        <v>586</v>
      </c>
      <c r="B63" s="17"/>
      <c r="C63" s="17"/>
      <c r="D63" s="17"/>
      <c r="E63" s="17"/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22" t="s">
        <v>700</v>
      </c>
      <c r="X63" s="22" t="s">
        <v>700</v>
      </c>
      <c r="Y63" s="1" t="s">
        <v>700</v>
      </c>
      <c r="Z63" s="1" t="s">
        <v>700</v>
      </c>
      <c r="AA63" s="1" t="s">
        <v>700</v>
      </c>
      <c r="AB63" s="1" t="s">
        <v>700</v>
      </c>
      <c r="AC63" s="1" t="s">
        <v>700</v>
      </c>
      <c r="AD63" s="1" t="s">
        <v>1259</v>
      </c>
      <c r="AE63" s="1"/>
    </row>
    <row r="64" spans="1:31" x14ac:dyDescent="0.45">
      <c r="A64" s="17" t="s">
        <v>439</v>
      </c>
      <c r="B64" s="17"/>
      <c r="C64" s="17"/>
      <c r="D64" s="17"/>
      <c r="E64" s="17"/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22" t="s">
        <v>700</v>
      </c>
      <c r="X64" s="22" t="s">
        <v>700</v>
      </c>
      <c r="Y64" s="1" t="s">
        <v>700</v>
      </c>
      <c r="Z64" s="1" t="s">
        <v>700</v>
      </c>
      <c r="AA64" s="1" t="s">
        <v>700</v>
      </c>
      <c r="AB64" s="1" t="s">
        <v>700</v>
      </c>
      <c r="AC64" s="1" t="s">
        <v>700</v>
      </c>
      <c r="AD64" s="1" t="s">
        <v>1259</v>
      </c>
      <c r="AE64" s="1"/>
    </row>
    <row r="65" spans="1:31" x14ac:dyDescent="0.45">
      <c r="A65" s="17" t="s">
        <v>440</v>
      </c>
      <c r="B65" s="17"/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22" t="s">
        <v>700</v>
      </c>
      <c r="X65" s="22" t="s">
        <v>700</v>
      </c>
      <c r="Y65" s="1" t="s">
        <v>700</v>
      </c>
      <c r="Z65" s="1" t="s">
        <v>700</v>
      </c>
      <c r="AA65" s="1" t="s">
        <v>700</v>
      </c>
      <c r="AB65" s="1" t="s">
        <v>700</v>
      </c>
      <c r="AC65" s="1" t="s">
        <v>700</v>
      </c>
      <c r="AD65" s="1" t="s">
        <v>700</v>
      </c>
      <c r="AE65" s="1"/>
    </row>
    <row r="66" spans="1:31" x14ac:dyDescent="0.45">
      <c r="A66" s="17" t="s">
        <v>368</v>
      </c>
      <c r="B66" s="17">
        <v>1</v>
      </c>
      <c r="C66" s="17">
        <v>6</v>
      </c>
      <c r="D66" s="17">
        <v>8</v>
      </c>
      <c r="E66" s="17">
        <v>2</v>
      </c>
      <c r="F66" s="17">
        <v>2</v>
      </c>
      <c r="G66" s="17">
        <v>6</v>
      </c>
      <c r="H66" s="17">
        <v>1</v>
      </c>
      <c r="I66" s="17">
        <v>0</v>
      </c>
      <c r="J66" s="17">
        <v>0</v>
      </c>
      <c r="K66" s="17">
        <v>4</v>
      </c>
      <c r="L66" s="17">
        <v>1</v>
      </c>
      <c r="M66" s="17">
        <v>2</v>
      </c>
      <c r="N66" s="17">
        <v>1</v>
      </c>
      <c r="O66" s="17">
        <v>2</v>
      </c>
      <c r="P66" s="17">
        <v>1</v>
      </c>
      <c r="Q66" s="17">
        <v>0</v>
      </c>
      <c r="R66" s="17">
        <v>1</v>
      </c>
      <c r="S66" s="17">
        <v>0</v>
      </c>
      <c r="T66" s="17">
        <v>8</v>
      </c>
      <c r="U66" s="17">
        <v>0</v>
      </c>
      <c r="V66" s="17">
        <v>-4</v>
      </c>
      <c r="W66" s="22" t="s">
        <v>707</v>
      </c>
      <c r="X66" s="22" t="s">
        <v>703</v>
      </c>
      <c r="Y66" s="1" t="s">
        <v>703</v>
      </c>
      <c r="Z66" s="1" t="s">
        <v>703</v>
      </c>
      <c r="AA66" s="1" t="s">
        <v>703</v>
      </c>
      <c r="AB66" s="1" t="s">
        <v>700</v>
      </c>
      <c r="AC66" s="1" t="s">
        <v>701</v>
      </c>
      <c r="AD66" s="1" t="s">
        <v>700</v>
      </c>
      <c r="AE66" s="1"/>
    </row>
    <row r="67" spans="1:31" x14ac:dyDescent="0.45">
      <c r="A67" s="17" t="s">
        <v>616</v>
      </c>
      <c r="B67" s="17">
        <v>5</v>
      </c>
      <c r="C67" s="17">
        <v>10</v>
      </c>
      <c r="D67" s="17">
        <v>2</v>
      </c>
      <c r="E67" s="17">
        <v>1</v>
      </c>
      <c r="F67" s="17">
        <v>13</v>
      </c>
      <c r="G67" s="17">
        <v>0</v>
      </c>
      <c r="H67" s="17">
        <v>5</v>
      </c>
      <c r="I67" s="17">
        <v>2</v>
      </c>
      <c r="J67" s="17">
        <v>1</v>
      </c>
      <c r="K67" s="17">
        <v>2</v>
      </c>
      <c r="L67" s="17">
        <v>0</v>
      </c>
      <c r="M67" s="17">
        <v>3</v>
      </c>
      <c r="N67" s="17">
        <v>1</v>
      </c>
      <c r="O67" s="17">
        <v>2</v>
      </c>
      <c r="P67" s="17">
        <v>0</v>
      </c>
      <c r="Q67" s="17">
        <v>9</v>
      </c>
      <c r="R67" s="17">
        <v>3</v>
      </c>
      <c r="S67" s="17">
        <v>0</v>
      </c>
      <c r="T67" s="17">
        <v>6</v>
      </c>
      <c r="U67" s="17">
        <v>3</v>
      </c>
      <c r="V67" s="17">
        <v>2</v>
      </c>
      <c r="W67" s="22" t="s">
        <v>701</v>
      </c>
      <c r="X67" s="22" t="s">
        <v>711</v>
      </c>
      <c r="Y67" s="1" t="s">
        <v>700</v>
      </c>
      <c r="Z67" s="1" t="s">
        <v>703</v>
      </c>
      <c r="AA67" s="1" t="s">
        <v>714</v>
      </c>
      <c r="AB67" s="1" t="s">
        <v>700</v>
      </c>
      <c r="AC67" s="1" t="s">
        <v>709</v>
      </c>
      <c r="AD67" s="1" t="s">
        <v>700</v>
      </c>
      <c r="AE67" s="1"/>
    </row>
    <row r="68" spans="1:31" x14ac:dyDescent="0.45">
      <c r="A68" s="17" t="s">
        <v>180</v>
      </c>
      <c r="B68" s="17">
        <v>-1</v>
      </c>
      <c r="C68" s="17">
        <v>6</v>
      </c>
      <c r="D68" s="17">
        <v>2</v>
      </c>
      <c r="E68" s="17">
        <v>2</v>
      </c>
      <c r="F68" s="17">
        <v>2</v>
      </c>
      <c r="G68" s="17">
        <v>9</v>
      </c>
      <c r="H68" s="17">
        <v>1</v>
      </c>
      <c r="I68" s="17">
        <v>0</v>
      </c>
      <c r="J68" s="17">
        <v>2</v>
      </c>
      <c r="K68" s="17">
        <v>2</v>
      </c>
      <c r="L68" s="17">
        <v>1</v>
      </c>
      <c r="M68" s="17">
        <v>2</v>
      </c>
      <c r="N68" s="17">
        <v>0</v>
      </c>
      <c r="O68" s="17">
        <v>0</v>
      </c>
      <c r="P68" s="17">
        <v>0</v>
      </c>
      <c r="Q68" s="17">
        <v>4</v>
      </c>
      <c r="R68" s="17">
        <v>8</v>
      </c>
      <c r="S68" s="17">
        <v>6</v>
      </c>
      <c r="T68" s="17">
        <v>0</v>
      </c>
      <c r="U68" s="17">
        <v>1</v>
      </c>
      <c r="V68" s="17">
        <v>0</v>
      </c>
      <c r="W68" s="22" t="s">
        <v>714</v>
      </c>
      <c r="X68" s="22" t="s">
        <v>701</v>
      </c>
      <c r="Y68" s="1" t="s">
        <v>701</v>
      </c>
      <c r="Z68" s="1" t="s">
        <v>703</v>
      </c>
      <c r="AA68" s="1" t="s">
        <v>701</v>
      </c>
      <c r="AB68" s="1" t="s">
        <v>703</v>
      </c>
      <c r="AC68" s="1" t="s">
        <v>700</v>
      </c>
      <c r="AD68" s="1" t="s">
        <v>700</v>
      </c>
      <c r="AE68" s="1"/>
    </row>
    <row r="69" spans="1:31" x14ac:dyDescent="0.45">
      <c r="A69" s="17" t="s">
        <v>558</v>
      </c>
      <c r="B69" s="17">
        <v>2</v>
      </c>
      <c r="C69" s="17">
        <v>2</v>
      </c>
      <c r="D69" s="17">
        <v>1</v>
      </c>
      <c r="E69" s="17">
        <v>-2</v>
      </c>
      <c r="F69" s="17">
        <v>0</v>
      </c>
      <c r="G69" s="17">
        <v>0</v>
      </c>
      <c r="H69" s="17">
        <v>1</v>
      </c>
      <c r="I69" s="17">
        <v>1</v>
      </c>
      <c r="J69" s="17">
        <v>1</v>
      </c>
      <c r="K69" s="17">
        <v>0</v>
      </c>
      <c r="L69" s="17">
        <v>1</v>
      </c>
      <c r="M69" s="17">
        <v>1</v>
      </c>
      <c r="N69" s="17">
        <v>1</v>
      </c>
      <c r="O69" s="17">
        <v>1</v>
      </c>
      <c r="P69" s="17">
        <v>3</v>
      </c>
      <c r="Q69" s="17">
        <v>2</v>
      </c>
      <c r="R69" s="17">
        <v>1</v>
      </c>
      <c r="S69" s="17">
        <v>3</v>
      </c>
      <c r="T69" s="17">
        <v>2</v>
      </c>
      <c r="U69" s="17">
        <v>2</v>
      </c>
      <c r="V69" s="17">
        <v>11</v>
      </c>
      <c r="W69" s="22" t="s">
        <v>704</v>
      </c>
      <c r="X69" s="22" t="s">
        <v>701</v>
      </c>
      <c r="Y69" s="1" t="s">
        <v>701</v>
      </c>
      <c r="Z69" s="1" t="s">
        <v>701</v>
      </c>
      <c r="AA69" s="1" t="s">
        <v>711</v>
      </c>
      <c r="AB69" s="1" t="s">
        <v>704</v>
      </c>
      <c r="AC69" s="1" t="s">
        <v>704</v>
      </c>
      <c r="AD69" s="1" t="s">
        <v>700</v>
      </c>
      <c r="AE69" s="1"/>
    </row>
    <row r="70" spans="1:31" x14ac:dyDescent="0.45">
      <c r="A70" s="17" t="s">
        <v>359</v>
      </c>
      <c r="B70" s="17">
        <v>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5</v>
      </c>
      <c r="I70" s="17">
        <v>6</v>
      </c>
      <c r="J70" s="17">
        <v>1</v>
      </c>
      <c r="K70" s="17">
        <v>2</v>
      </c>
      <c r="L70" s="17">
        <v>6</v>
      </c>
      <c r="M70" s="17">
        <v>3</v>
      </c>
      <c r="N70" s="17">
        <v>2</v>
      </c>
      <c r="O70" s="17">
        <v>2</v>
      </c>
      <c r="P70" s="17">
        <v>3</v>
      </c>
      <c r="Q70" s="17">
        <v>8</v>
      </c>
      <c r="R70" s="17">
        <v>3</v>
      </c>
      <c r="S70" s="17">
        <v>7</v>
      </c>
      <c r="T70" s="17">
        <v>7</v>
      </c>
      <c r="U70" s="17">
        <v>1</v>
      </c>
      <c r="V70" s="17">
        <v>2</v>
      </c>
      <c r="W70" s="22" t="s">
        <v>700</v>
      </c>
      <c r="X70" s="22" t="s">
        <v>704</v>
      </c>
      <c r="Y70" s="1" t="s">
        <v>703</v>
      </c>
      <c r="Z70" s="1" t="s">
        <v>701</v>
      </c>
      <c r="AA70" s="1" t="s">
        <v>703</v>
      </c>
      <c r="AB70" s="1" t="s">
        <v>703</v>
      </c>
      <c r="AC70" s="1" t="s">
        <v>701</v>
      </c>
      <c r="AD70" s="1" t="s">
        <v>700</v>
      </c>
      <c r="AE70" s="1"/>
    </row>
    <row r="71" spans="1:31" x14ac:dyDescent="0.45">
      <c r="A71" s="17" t="s">
        <v>379</v>
      </c>
      <c r="B71" s="17">
        <v>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2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1</v>
      </c>
      <c r="P71" s="17">
        <v>1</v>
      </c>
      <c r="Q71" s="17">
        <v>1</v>
      </c>
      <c r="R71" s="17">
        <v>0</v>
      </c>
      <c r="S71" s="17">
        <v>0</v>
      </c>
      <c r="T71" s="17">
        <v>0</v>
      </c>
      <c r="U71" s="17">
        <v>0</v>
      </c>
      <c r="V71" s="17">
        <v>1</v>
      </c>
      <c r="W71" s="22" t="s">
        <v>703</v>
      </c>
      <c r="X71" s="22" t="s">
        <v>703</v>
      </c>
      <c r="Y71" s="1" t="s">
        <v>700</v>
      </c>
      <c r="Z71" s="1" t="s">
        <v>700</v>
      </c>
      <c r="AA71" s="1" t="s">
        <v>700</v>
      </c>
      <c r="AB71" s="1" t="s">
        <v>704</v>
      </c>
      <c r="AC71" s="1" t="s">
        <v>700</v>
      </c>
      <c r="AD71" s="1" t="s">
        <v>1259</v>
      </c>
      <c r="AE71" s="1"/>
    </row>
    <row r="72" spans="1:31" x14ac:dyDescent="0.45">
      <c r="A72" s="17" t="s">
        <v>610</v>
      </c>
      <c r="B72" s="17">
        <v>0</v>
      </c>
      <c r="C72" s="17">
        <v>0</v>
      </c>
      <c r="D72" s="17">
        <v>0</v>
      </c>
      <c r="E72" s="17">
        <v>0</v>
      </c>
      <c r="F72" s="17">
        <v>0</v>
      </c>
      <c r="G72" s="17">
        <v>2</v>
      </c>
      <c r="H72" s="17">
        <v>0</v>
      </c>
      <c r="I72" s="17">
        <v>0</v>
      </c>
      <c r="J72" s="17">
        <v>8</v>
      </c>
      <c r="K72" s="17">
        <v>6</v>
      </c>
      <c r="L72" s="17">
        <v>8</v>
      </c>
      <c r="M72" s="17">
        <v>5</v>
      </c>
      <c r="N72" s="17">
        <v>2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22" t="s">
        <v>700</v>
      </c>
      <c r="X72" s="22" t="s">
        <v>700</v>
      </c>
      <c r="Y72" s="1" t="s">
        <v>700</v>
      </c>
      <c r="Z72" s="1" t="s">
        <v>700</v>
      </c>
      <c r="AA72" s="1" t="s">
        <v>700</v>
      </c>
      <c r="AB72" s="1" t="s">
        <v>703</v>
      </c>
      <c r="AC72" s="1" t="s">
        <v>702</v>
      </c>
      <c r="AD72" s="1" t="s">
        <v>700</v>
      </c>
      <c r="AE72" s="1"/>
    </row>
    <row r="73" spans="1:31" x14ac:dyDescent="0.45">
      <c r="A73" s="17" t="s">
        <v>394</v>
      </c>
      <c r="B73" s="17"/>
      <c r="C73" s="17"/>
      <c r="D73" s="17"/>
      <c r="E73" s="17"/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22" t="s">
        <v>700</v>
      </c>
      <c r="X73" s="22" t="s">
        <v>700</v>
      </c>
      <c r="Y73" s="1" t="s">
        <v>700</v>
      </c>
      <c r="Z73" s="1" t="s">
        <v>700</v>
      </c>
      <c r="AA73" s="1" t="s">
        <v>700</v>
      </c>
      <c r="AB73" s="1" t="s">
        <v>700</v>
      </c>
      <c r="AC73" s="1" t="s">
        <v>700</v>
      </c>
      <c r="AD73" s="1" t="s">
        <v>1259</v>
      </c>
      <c r="AE73" s="1"/>
    </row>
    <row r="74" spans="1:31" x14ac:dyDescent="0.45">
      <c r="A74" s="17" t="s">
        <v>87</v>
      </c>
      <c r="B74" s="17">
        <v>0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22" t="s">
        <v>700</v>
      </c>
      <c r="X74" s="22" t="s">
        <v>700</v>
      </c>
      <c r="Y74" s="1" t="s">
        <v>700</v>
      </c>
      <c r="Z74" s="1" t="s">
        <v>700</v>
      </c>
      <c r="AA74" s="1" t="s">
        <v>700</v>
      </c>
      <c r="AB74" s="1" t="s">
        <v>700</v>
      </c>
      <c r="AC74" s="1" t="s">
        <v>700</v>
      </c>
      <c r="AD74" s="1" t="s">
        <v>700</v>
      </c>
      <c r="AE74" s="1"/>
    </row>
    <row r="75" spans="1:31" x14ac:dyDescent="0.45">
      <c r="A75" s="17" t="s">
        <v>671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22" t="s">
        <v>700</v>
      </c>
      <c r="X75" s="22" t="s">
        <v>700</v>
      </c>
      <c r="Y75" s="1" t="s">
        <v>700</v>
      </c>
      <c r="Z75" s="1" t="s">
        <v>700</v>
      </c>
      <c r="AA75" s="1" t="s">
        <v>700</v>
      </c>
      <c r="AB75" s="1" t="s">
        <v>700</v>
      </c>
      <c r="AC75" s="1" t="s">
        <v>700</v>
      </c>
      <c r="AD75" s="1" t="s">
        <v>700</v>
      </c>
      <c r="AE75" s="1"/>
    </row>
    <row r="76" spans="1:31" x14ac:dyDescent="0.45">
      <c r="A76" s="17" t="s">
        <v>392</v>
      </c>
      <c r="B76" s="17"/>
      <c r="C76" s="17"/>
      <c r="D76" s="17"/>
      <c r="E76" s="17"/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22" t="s">
        <v>700</v>
      </c>
      <c r="X76" s="22" t="s">
        <v>700</v>
      </c>
      <c r="Y76" s="1" t="s">
        <v>700</v>
      </c>
      <c r="Z76" s="1" t="s">
        <v>700</v>
      </c>
      <c r="AA76" s="1" t="s">
        <v>700</v>
      </c>
      <c r="AB76" s="1" t="s">
        <v>700</v>
      </c>
      <c r="AC76" s="1" t="s">
        <v>700</v>
      </c>
      <c r="AD76" s="1" t="s">
        <v>700</v>
      </c>
      <c r="AE76" s="1"/>
    </row>
    <row r="77" spans="1:31" x14ac:dyDescent="0.45">
      <c r="A77" s="17" t="s">
        <v>496</v>
      </c>
      <c r="B77" s="17">
        <v>0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6</v>
      </c>
      <c r="J77" s="17">
        <v>1</v>
      </c>
      <c r="K77" s="17">
        <v>7</v>
      </c>
      <c r="L77" s="17">
        <v>1</v>
      </c>
      <c r="M77" s="17">
        <v>2</v>
      </c>
      <c r="N77" s="17">
        <v>10</v>
      </c>
      <c r="O77" s="17">
        <v>2</v>
      </c>
      <c r="P77" s="17">
        <v>6</v>
      </c>
      <c r="Q77" s="17">
        <v>2</v>
      </c>
      <c r="R77" s="17">
        <v>1</v>
      </c>
      <c r="S77" s="17">
        <v>2</v>
      </c>
      <c r="T77" s="17">
        <v>6</v>
      </c>
      <c r="U77" s="17">
        <v>6</v>
      </c>
      <c r="V77" s="17">
        <v>7</v>
      </c>
      <c r="W77" s="22" t="s">
        <v>701</v>
      </c>
      <c r="X77" s="22" t="s">
        <v>702</v>
      </c>
      <c r="Y77" s="1" t="s">
        <v>702</v>
      </c>
      <c r="Z77" s="1" t="s">
        <v>703</v>
      </c>
      <c r="AA77" s="1" t="s">
        <v>1308</v>
      </c>
      <c r="AB77" s="1" t="s">
        <v>700</v>
      </c>
      <c r="AC77" s="1" t="s">
        <v>703</v>
      </c>
      <c r="AD77" s="1" t="s">
        <v>700</v>
      </c>
      <c r="AE77" s="1"/>
    </row>
    <row r="78" spans="1:31" x14ac:dyDescent="0.45">
      <c r="A78" s="17" t="s">
        <v>363</v>
      </c>
      <c r="B78" s="17">
        <v>0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22" t="s">
        <v>700</v>
      </c>
      <c r="X78" s="22" t="s">
        <v>700</v>
      </c>
      <c r="Y78" s="1" t="s">
        <v>700</v>
      </c>
      <c r="Z78" s="1" t="s">
        <v>700</v>
      </c>
      <c r="AA78" s="1" t="s">
        <v>700</v>
      </c>
      <c r="AB78" s="1" t="s">
        <v>700</v>
      </c>
      <c r="AC78" s="1" t="s">
        <v>700</v>
      </c>
      <c r="AD78" s="1" t="s">
        <v>700</v>
      </c>
      <c r="AE78" s="1"/>
    </row>
    <row r="79" spans="1:31" x14ac:dyDescent="0.45">
      <c r="A79" s="17" t="s">
        <v>484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>
        <v>0</v>
      </c>
      <c r="U79" s="17">
        <v>0</v>
      </c>
      <c r="V79" s="17">
        <v>0</v>
      </c>
      <c r="W79" s="22" t="s">
        <v>700</v>
      </c>
      <c r="X79" s="22" t="s">
        <v>700</v>
      </c>
      <c r="Y79" s="1" t="s">
        <v>700</v>
      </c>
      <c r="Z79" s="1" t="s">
        <v>700</v>
      </c>
      <c r="AA79" s="1" t="s">
        <v>700</v>
      </c>
      <c r="AB79" s="1" t="s">
        <v>700</v>
      </c>
      <c r="AC79" s="1" t="s">
        <v>700</v>
      </c>
      <c r="AD79" s="1" t="s">
        <v>700</v>
      </c>
      <c r="AE79" s="1"/>
    </row>
    <row r="80" spans="1:31" x14ac:dyDescent="0.45">
      <c r="A80" s="17" t="s">
        <v>147</v>
      </c>
      <c r="B80" s="17">
        <v>0</v>
      </c>
      <c r="C80" s="17">
        <v>1</v>
      </c>
      <c r="D80" s="17">
        <v>0</v>
      </c>
      <c r="E80" s="17">
        <v>1</v>
      </c>
      <c r="F80" s="17">
        <v>1</v>
      </c>
      <c r="G80" s="17">
        <v>0</v>
      </c>
      <c r="H80" s="17">
        <v>1</v>
      </c>
      <c r="I80" s="17">
        <v>0</v>
      </c>
      <c r="J80" s="17">
        <v>1</v>
      </c>
      <c r="K80" s="17">
        <v>0</v>
      </c>
      <c r="L80" s="17">
        <v>0</v>
      </c>
      <c r="M80" s="17">
        <v>1</v>
      </c>
      <c r="N80" s="17">
        <v>-1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1</v>
      </c>
      <c r="W80" s="22" t="s">
        <v>700</v>
      </c>
      <c r="X80" s="22" t="s">
        <v>700</v>
      </c>
      <c r="Y80" s="1" t="s">
        <v>700</v>
      </c>
      <c r="Z80" s="1" t="s">
        <v>700</v>
      </c>
      <c r="AA80" s="1" t="s">
        <v>700</v>
      </c>
      <c r="AB80" s="1" t="s">
        <v>700</v>
      </c>
      <c r="AC80" s="1" t="s">
        <v>700</v>
      </c>
      <c r="AD80" s="1" t="s">
        <v>700</v>
      </c>
      <c r="AE80" s="1"/>
    </row>
    <row r="81" spans="1:31" x14ac:dyDescent="0.45">
      <c r="A81" s="17" t="s">
        <v>267</v>
      </c>
      <c r="B81" s="17">
        <v>0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2</v>
      </c>
      <c r="Q81" s="17">
        <v>2</v>
      </c>
      <c r="R81" s="17">
        <v>2</v>
      </c>
      <c r="S81" s="17">
        <v>3</v>
      </c>
      <c r="T81" s="17">
        <v>8</v>
      </c>
      <c r="U81" s="17">
        <v>7</v>
      </c>
      <c r="V81" s="17">
        <v>1</v>
      </c>
      <c r="W81" s="22" t="s">
        <v>703</v>
      </c>
      <c r="X81" s="22" t="s">
        <v>700</v>
      </c>
      <c r="Y81" s="1" t="s">
        <v>701</v>
      </c>
      <c r="Z81" s="1" t="s">
        <v>703</v>
      </c>
      <c r="AA81" s="1" t="s">
        <v>700</v>
      </c>
      <c r="AB81" s="1" t="s">
        <v>700</v>
      </c>
      <c r="AC81" s="1" t="s">
        <v>700</v>
      </c>
      <c r="AD81" s="1" t="s">
        <v>700</v>
      </c>
      <c r="AE81" s="1"/>
    </row>
    <row r="82" spans="1:31" x14ac:dyDescent="0.45">
      <c r="A82" s="17" t="s">
        <v>203</v>
      </c>
      <c r="B82" s="17">
        <v>1</v>
      </c>
      <c r="C82" s="17">
        <v>1</v>
      </c>
      <c r="D82" s="17">
        <v>1</v>
      </c>
      <c r="E82" s="17">
        <v>6</v>
      </c>
      <c r="F82" s="17">
        <v>1</v>
      </c>
      <c r="G82" s="17">
        <v>0</v>
      </c>
      <c r="H82" s="17">
        <v>1</v>
      </c>
      <c r="I82" s="17">
        <v>1</v>
      </c>
      <c r="J82" s="17">
        <v>0</v>
      </c>
      <c r="K82" s="17">
        <v>1</v>
      </c>
      <c r="L82" s="17">
        <v>1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22" t="s">
        <v>700</v>
      </c>
      <c r="X82" s="22" t="s">
        <v>700</v>
      </c>
      <c r="Y82" s="1" t="s">
        <v>700</v>
      </c>
      <c r="Z82" s="1" t="s">
        <v>700</v>
      </c>
      <c r="AA82" s="1" t="s">
        <v>700</v>
      </c>
      <c r="AB82" s="1" t="s">
        <v>700</v>
      </c>
      <c r="AC82" s="1" t="s">
        <v>700</v>
      </c>
      <c r="AD82" s="1" t="s">
        <v>700</v>
      </c>
      <c r="AE82" s="1"/>
    </row>
    <row r="83" spans="1:31" x14ac:dyDescent="0.45">
      <c r="A83" s="17" t="s">
        <v>296</v>
      </c>
      <c r="B83" s="17">
        <v>6</v>
      </c>
      <c r="C83" s="17">
        <v>1</v>
      </c>
      <c r="D83" s="17">
        <v>1</v>
      </c>
      <c r="E83" s="17">
        <v>2</v>
      </c>
      <c r="F83" s="17">
        <v>1</v>
      </c>
      <c r="G83" s="17">
        <v>1</v>
      </c>
      <c r="H83" s="17">
        <v>13</v>
      </c>
      <c r="I83" s="17">
        <v>2</v>
      </c>
      <c r="J83" s="17">
        <v>2</v>
      </c>
      <c r="K83" s="17">
        <v>2</v>
      </c>
      <c r="L83" s="17">
        <v>1</v>
      </c>
      <c r="M83" s="17">
        <v>1</v>
      </c>
      <c r="N83" s="17">
        <v>1</v>
      </c>
      <c r="O83" s="17">
        <v>1</v>
      </c>
      <c r="P83" s="17">
        <v>2</v>
      </c>
      <c r="Q83" s="17">
        <v>1</v>
      </c>
      <c r="R83" s="17">
        <v>1</v>
      </c>
      <c r="S83" s="17">
        <v>5</v>
      </c>
      <c r="T83" s="17">
        <v>1</v>
      </c>
      <c r="U83" s="17">
        <v>1</v>
      </c>
      <c r="V83" s="17">
        <v>0</v>
      </c>
      <c r="W83" s="22" t="s">
        <v>707</v>
      </c>
      <c r="X83" s="22" t="s">
        <v>703</v>
      </c>
      <c r="Y83" s="1" t="s">
        <v>700</v>
      </c>
      <c r="Z83" s="1" t="s">
        <v>700</v>
      </c>
      <c r="AA83" s="1" t="s">
        <v>700</v>
      </c>
      <c r="AB83" s="1" t="s">
        <v>712</v>
      </c>
      <c r="AC83" s="1" t="s">
        <v>709</v>
      </c>
      <c r="AD83" s="1" t="s">
        <v>700</v>
      </c>
      <c r="AE83" s="1"/>
    </row>
    <row r="84" spans="1:31" x14ac:dyDescent="0.45">
      <c r="A84" s="17" t="s">
        <v>79</v>
      </c>
      <c r="B84" s="17">
        <v>7</v>
      </c>
      <c r="C84" s="17">
        <v>6</v>
      </c>
      <c r="D84" s="17">
        <v>6</v>
      </c>
      <c r="E84" s="17">
        <v>0</v>
      </c>
      <c r="F84" s="17">
        <v>0</v>
      </c>
      <c r="G84" s="17">
        <v>2</v>
      </c>
      <c r="H84" s="17">
        <v>1</v>
      </c>
      <c r="I84" s="17">
        <v>2</v>
      </c>
      <c r="J84" s="17">
        <v>6</v>
      </c>
      <c r="K84" s="17">
        <v>2</v>
      </c>
      <c r="L84" s="17">
        <v>2</v>
      </c>
      <c r="M84" s="17">
        <v>0</v>
      </c>
      <c r="N84" s="17">
        <v>1</v>
      </c>
      <c r="O84" s="17">
        <v>6</v>
      </c>
      <c r="P84" s="17">
        <v>1</v>
      </c>
      <c r="Q84" s="17">
        <v>1</v>
      </c>
      <c r="R84" s="17">
        <v>1</v>
      </c>
      <c r="S84" s="17">
        <v>6</v>
      </c>
      <c r="T84" s="17">
        <v>6</v>
      </c>
      <c r="U84" s="17">
        <v>1</v>
      </c>
      <c r="V84" s="17">
        <v>0</v>
      </c>
      <c r="W84" s="22" t="s">
        <v>701</v>
      </c>
      <c r="X84" s="22" t="s">
        <v>700</v>
      </c>
      <c r="Y84" s="1" t="s">
        <v>703</v>
      </c>
      <c r="Z84" s="1" t="s">
        <v>703</v>
      </c>
      <c r="AA84" s="1" t="s">
        <v>708</v>
      </c>
      <c r="AB84" s="1" t="s">
        <v>702</v>
      </c>
      <c r="AC84" s="1" t="s">
        <v>700</v>
      </c>
      <c r="AD84" s="1" t="s">
        <v>1259</v>
      </c>
      <c r="AE84" s="1"/>
    </row>
    <row r="85" spans="1:31" x14ac:dyDescent="0.45">
      <c r="A85" s="17" t="s">
        <v>373</v>
      </c>
      <c r="B85" s="17">
        <v>14</v>
      </c>
      <c r="C85" s="17">
        <v>11</v>
      </c>
      <c r="D85" s="17">
        <v>6</v>
      </c>
      <c r="E85" s="17">
        <v>5</v>
      </c>
      <c r="F85" s="17">
        <v>6</v>
      </c>
      <c r="G85" s="17">
        <v>0</v>
      </c>
      <c r="H85" s="17">
        <v>0</v>
      </c>
      <c r="I85" s="17">
        <v>0</v>
      </c>
      <c r="J85" s="17">
        <v>0</v>
      </c>
      <c r="K85" s="17">
        <v>6</v>
      </c>
      <c r="L85" s="17">
        <v>2</v>
      </c>
      <c r="M85" s="17">
        <v>8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1</v>
      </c>
      <c r="T85" s="17">
        <v>0</v>
      </c>
      <c r="U85" s="17">
        <v>0</v>
      </c>
      <c r="V85" s="17">
        <v>0</v>
      </c>
      <c r="W85" s="22" t="s">
        <v>700</v>
      </c>
      <c r="X85" s="22" t="s">
        <v>700</v>
      </c>
      <c r="Y85" s="1" t="s">
        <v>700</v>
      </c>
      <c r="Z85" s="1" t="s">
        <v>700</v>
      </c>
      <c r="AA85" s="1" t="s">
        <v>700</v>
      </c>
      <c r="AB85" s="1" t="s">
        <v>703</v>
      </c>
      <c r="AC85" s="1" t="s">
        <v>700</v>
      </c>
      <c r="AD85" s="1" t="s">
        <v>1259</v>
      </c>
      <c r="AE85" s="1"/>
    </row>
    <row r="86" spans="1:31" x14ac:dyDescent="0.45">
      <c r="A86" s="17" t="s">
        <v>328</v>
      </c>
      <c r="B86" s="17">
        <v>0</v>
      </c>
      <c r="C86" s="17">
        <v>0</v>
      </c>
      <c r="D86" s="17">
        <v>0</v>
      </c>
      <c r="E86" s="17">
        <v>0</v>
      </c>
      <c r="F86" s="17">
        <v>0</v>
      </c>
      <c r="G86" s="17">
        <v>6</v>
      </c>
      <c r="H86" s="17">
        <v>1</v>
      </c>
      <c r="I86" s="17">
        <v>2</v>
      </c>
      <c r="J86" s="17">
        <v>0</v>
      </c>
      <c r="K86" s="17">
        <v>0</v>
      </c>
      <c r="L86" s="17">
        <v>1</v>
      </c>
      <c r="M86" s="17">
        <v>2</v>
      </c>
      <c r="N86" s="17">
        <v>1</v>
      </c>
      <c r="O86" s="17">
        <v>1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1</v>
      </c>
      <c r="V86" s="17">
        <v>0</v>
      </c>
      <c r="W86" s="22" t="s">
        <v>700</v>
      </c>
      <c r="X86" s="22" t="s">
        <v>700</v>
      </c>
      <c r="Y86" s="1" t="s">
        <v>703</v>
      </c>
      <c r="Z86" s="1" t="s">
        <v>700</v>
      </c>
      <c r="AA86" s="1" t="s">
        <v>700</v>
      </c>
      <c r="AB86" s="1" t="s">
        <v>700</v>
      </c>
      <c r="AC86" s="1" t="s">
        <v>700</v>
      </c>
      <c r="AD86" s="1" t="s">
        <v>700</v>
      </c>
      <c r="AE86" s="1"/>
    </row>
    <row r="87" spans="1:31" x14ac:dyDescent="0.45">
      <c r="A87" s="17" t="s">
        <v>183</v>
      </c>
      <c r="B87" s="17">
        <v>1</v>
      </c>
      <c r="C87" s="17">
        <v>0</v>
      </c>
      <c r="D87" s="17">
        <v>1</v>
      </c>
      <c r="E87" s="17">
        <v>1</v>
      </c>
      <c r="F87" s="17">
        <v>1</v>
      </c>
      <c r="G87" s="17">
        <v>15</v>
      </c>
      <c r="H87" s="17">
        <v>1</v>
      </c>
      <c r="I87" s="17">
        <v>0</v>
      </c>
      <c r="J87" s="17">
        <v>6</v>
      </c>
      <c r="K87" s="17">
        <v>6</v>
      </c>
      <c r="L87" s="17">
        <v>1</v>
      </c>
      <c r="M87" s="17">
        <v>2</v>
      </c>
      <c r="N87" s="17">
        <v>6</v>
      </c>
      <c r="O87" s="17">
        <v>6</v>
      </c>
      <c r="P87" s="17">
        <v>2</v>
      </c>
      <c r="Q87" s="17">
        <v>1</v>
      </c>
      <c r="R87" s="17">
        <v>2</v>
      </c>
      <c r="S87" s="17">
        <v>0</v>
      </c>
      <c r="T87" s="17">
        <v>6</v>
      </c>
      <c r="U87" s="17">
        <v>6</v>
      </c>
      <c r="V87" s="17">
        <v>1</v>
      </c>
      <c r="W87" s="22" t="s">
        <v>703</v>
      </c>
      <c r="X87" s="22" t="s">
        <v>714</v>
      </c>
      <c r="Y87" s="1" t="s">
        <v>702</v>
      </c>
      <c r="Z87" s="1" t="s">
        <v>703</v>
      </c>
      <c r="AA87" s="1" t="s">
        <v>700</v>
      </c>
      <c r="AB87" s="1" t="s">
        <v>700</v>
      </c>
      <c r="AC87" s="1" t="s">
        <v>700</v>
      </c>
      <c r="AD87" s="1" t="s">
        <v>700</v>
      </c>
      <c r="AE87" s="1"/>
    </row>
    <row r="88" spans="1:31" x14ac:dyDescent="0.45">
      <c r="A88" s="17" t="s">
        <v>637</v>
      </c>
      <c r="B88" s="17">
        <v>2</v>
      </c>
      <c r="C88" s="17">
        <v>2</v>
      </c>
      <c r="D88" s="17">
        <v>3</v>
      </c>
      <c r="E88" s="17">
        <v>1</v>
      </c>
      <c r="F88" s="17">
        <v>1</v>
      </c>
      <c r="G88" s="17">
        <v>0</v>
      </c>
      <c r="H88" s="17">
        <v>5</v>
      </c>
      <c r="I88" s="17">
        <v>1</v>
      </c>
      <c r="J88" s="17">
        <v>1</v>
      </c>
      <c r="K88" s="17">
        <v>1</v>
      </c>
      <c r="L88" s="17">
        <v>3</v>
      </c>
      <c r="M88" s="17">
        <v>3</v>
      </c>
      <c r="N88" s="17">
        <v>1</v>
      </c>
      <c r="O88" s="17">
        <v>2</v>
      </c>
      <c r="P88" s="17">
        <v>2</v>
      </c>
      <c r="Q88" s="17">
        <v>2</v>
      </c>
      <c r="R88" s="17">
        <v>2</v>
      </c>
      <c r="S88" s="17">
        <v>2</v>
      </c>
      <c r="T88" s="17">
        <v>1</v>
      </c>
      <c r="U88" s="17">
        <v>0</v>
      </c>
      <c r="V88" s="17">
        <v>0</v>
      </c>
      <c r="W88" s="22" t="s">
        <v>700</v>
      </c>
      <c r="X88" s="22" t="s">
        <v>700</v>
      </c>
      <c r="Y88" s="1" t="s">
        <v>700</v>
      </c>
      <c r="Z88" s="1" t="s">
        <v>700</v>
      </c>
      <c r="AA88" s="1" t="s">
        <v>700</v>
      </c>
      <c r="AB88" s="1" t="s">
        <v>700</v>
      </c>
      <c r="AC88" s="1" t="s">
        <v>700</v>
      </c>
      <c r="AD88" s="1" t="s">
        <v>1259</v>
      </c>
      <c r="AE88" s="1"/>
    </row>
    <row r="89" spans="1:31" x14ac:dyDescent="0.45">
      <c r="A89" s="17" t="s">
        <v>540</v>
      </c>
      <c r="B89" s="17">
        <v>1</v>
      </c>
      <c r="C89" s="17">
        <v>2</v>
      </c>
      <c r="D89" s="17">
        <v>0</v>
      </c>
      <c r="E89" s="17">
        <v>0</v>
      </c>
      <c r="F89" s="17">
        <v>0</v>
      </c>
      <c r="G89" s="17">
        <v>0</v>
      </c>
      <c r="H89" s="17">
        <v>1</v>
      </c>
      <c r="I89" s="17">
        <v>6</v>
      </c>
      <c r="J89" s="17">
        <v>5</v>
      </c>
      <c r="K89" s="17">
        <v>0</v>
      </c>
      <c r="L89" s="17">
        <v>6</v>
      </c>
      <c r="M89" s="17">
        <v>2</v>
      </c>
      <c r="N89" s="17">
        <v>1</v>
      </c>
      <c r="O89" s="17">
        <v>2</v>
      </c>
      <c r="P89" s="17">
        <v>2</v>
      </c>
      <c r="Q89" s="17">
        <v>6</v>
      </c>
      <c r="R89" s="17">
        <v>2</v>
      </c>
      <c r="S89" s="17">
        <v>0</v>
      </c>
      <c r="T89" s="17">
        <v>6</v>
      </c>
      <c r="U89" s="17">
        <v>6</v>
      </c>
      <c r="V89" s="17">
        <v>1</v>
      </c>
      <c r="W89" s="22" t="s">
        <v>702</v>
      </c>
      <c r="X89" s="22" t="s">
        <v>1192</v>
      </c>
      <c r="Y89" s="1" t="s">
        <v>700</v>
      </c>
      <c r="Z89" s="1" t="s">
        <v>700</v>
      </c>
      <c r="AA89" s="1" t="s">
        <v>701</v>
      </c>
      <c r="AB89" s="1" t="s">
        <v>700</v>
      </c>
      <c r="AC89" s="1" t="s">
        <v>703</v>
      </c>
      <c r="AD89" s="1" t="s">
        <v>703</v>
      </c>
      <c r="AE89" s="1"/>
    </row>
    <row r="90" spans="1:31" x14ac:dyDescent="0.45">
      <c r="A90" s="17" t="s">
        <v>260</v>
      </c>
      <c r="B90" s="17">
        <v>1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2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22" t="s">
        <v>700</v>
      </c>
      <c r="X90" s="22" t="s">
        <v>700</v>
      </c>
      <c r="Y90" s="1" t="s">
        <v>700</v>
      </c>
      <c r="Z90" s="1" t="s">
        <v>700</v>
      </c>
      <c r="AA90" s="1" t="s">
        <v>700</v>
      </c>
      <c r="AB90" s="1" t="s">
        <v>700</v>
      </c>
      <c r="AC90" s="1" t="s">
        <v>700</v>
      </c>
      <c r="AD90" s="1" t="s">
        <v>700</v>
      </c>
      <c r="AE90" s="1"/>
    </row>
    <row r="91" spans="1:31" x14ac:dyDescent="0.45">
      <c r="A91" s="17" t="s">
        <v>447</v>
      </c>
      <c r="B91" s="17">
        <v>1</v>
      </c>
      <c r="C91" s="17">
        <v>6</v>
      </c>
      <c r="D91" s="17">
        <v>2</v>
      </c>
      <c r="E91" s="17">
        <v>3</v>
      </c>
      <c r="F91" s="17">
        <v>3</v>
      </c>
      <c r="G91" s="17">
        <v>6</v>
      </c>
      <c r="H91" s="17">
        <v>2</v>
      </c>
      <c r="I91" s="17">
        <v>4</v>
      </c>
      <c r="J91" s="17">
        <v>2</v>
      </c>
      <c r="K91" s="17">
        <v>2</v>
      </c>
      <c r="L91" s="17">
        <v>1</v>
      </c>
      <c r="M91" s="17">
        <v>3</v>
      </c>
      <c r="N91" s="17">
        <v>1</v>
      </c>
      <c r="O91" s="17">
        <v>2</v>
      </c>
      <c r="P91" s="17">
        <v>1</v>
      </c>
      <c r="Q91" s="17">
        <v>2</v>
      </c>
      <c r="R91" s="17">
        <v>6</v>
      </c>
      <c r="S91" s="17">
        <v>7</v>
      </c>
      <c r="T91" s="17">
        <v>6</v>
      </c>
      <c r="U91" s="17">
        <v>2</v>
      </c>
      <c r="V91" s="17">
        <v>3</v>
      </c>
      <c r="W91" s="22" t="s">
        <v>702</v>
      </c>
      <c r="X91" s="22" t="s">
        <v>703</v>
      </c>
      <c r="Y91" s="1" t="s">
        <v>704</v>
      </c>
      <c r="Z91" s="1" t="s">
        <v>701</v>
      </c>
      <c r="AA91" s="1" t="s">
        <v>704</v>
      </c>
      <c r="AB91" s="1" t="s">
        <v>714</v>
      </c>
      <c r="AC91" s="1" t="s">
        <v>704</v>
      </c>
      <c r="AD91" s="1" t="s">
        <v>700</v>
      </c>
      <c r="AE91" s="1"/>
    </row>
    <row r="92" spans="1:31" x14ac:dyDescent="0.45">
      <c r="A92" s="17" t="s">
        <v>109</v>
      </c>
      <c r="B92" s="17">
        <v>0</v>
      </c>
      <c r="C92" s="17">
        <v>0</v>
      </c>
      <c r="D92" s="17">
        <v>2</v>
      </c>
      <c r="E92" s="17">
        <v>-2</v>
      </c>
      <c r="F92" s="17">
        <v>0</v>
      </c>
      <c r="G92" s="17">
        <v>0</v>
      </c>
      <c r="H92" s="17">
        <v>2</v>
      </c>
      <c r="I92" s="17">
        <v>6</v>
      </c>
      <c r="J92" s="17">
        <v>6</v>
      </c>
      <c r="K92" s="17">
        <v>2</v>
      </c>
      <c r="L92" s="17">
        <v>1</v>
      </c>
      <c r="M92" s="17">
        <v>2</v>
      </c>
      <c r="N92" s="17">
        <v>2</v>
      </c>
      <c r="O92" s="17">
        <v>0</v>
      </c>
      <c r="P92" s="17">
        <v>0</v>
      </c>
      <c r="Q92" s="17">
        <v>11</v>
      </c>
      <c r="R92" s="17">
        <v>1</v>
      </c>
      <c r="S92" s="17">
        <v>2</v>
      </c>
      <c r="T92" s="17">
        <v>2</v>
      </c>
      <c r="U92" s="17">
        <v>2</v>
      </c>
      <c r="V92" s="17">
        <v>11</v>
      </c>
      <c r="W92" s="22" t="s">
        <v>701</v>
      </c>
      <c r="X92" s="22" t="s">
        <v>701</v>
      </c>
      <c r="Y92" s="1" t="s">
        <v>703</v>
      </c>
      <c r="Z92" s="1" t="s">
        <v>707</v>
      </c>
      <c r="AA92" s="1" t="s">
        <v>701</v>
      </c>
      <c r="AB92" s="1" t="s">
        <v>701</v>
      </c>
      <c r="AC92" s="1" t="s">
        <v>700</v>
      </c>
      <c r="AD92" s="1" t="s">
        <v>1259</v>
      </c>
      <c r="AE92" s="1"/>
    </row>
    <row r="93" spans="1:31" x14ac:dyDescent="0.45">
      <c r="A93" s="17" t="s">
        <v>380</v>
      </c>
      <c r="B93" s="17"/>
      <c r="C93" s="17"/>
      <c r="D93" s="17"/>
      <c r="E93" s="17"/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22" t="s">
        <v>703</v>
      </c>
      <c r="X93" s="22" t="s">
        <v>700</v>
      </c>
      <c r="Y93" s="1" t="s">
        <v>700</v>
      </c>
      <c r="Z93" s="1" t="s">
        <v>700</v>
      </c>
      <c r="AA93" s="1" t="s">
        <v>700</v>
      </c>
      <c r="AB93" s="1" t="s">
        <v>700</v>
      </c>
      <c r="AC93" s="1" t="s">
        <v>700</v>
      </c>
      <c r="AD93" s="1" t="s">
        <v>700</v>
      </c>
      <c r="AE93" s="1"/>
    </row>
    <row r="94" spans="1:31" x14ac:dyDescent="0.45">
      <c r="A94" s="17" t="s">
        <v>268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>
        <v>1</v>
      </c>
      <c r="N94" s="17">
        <v>0</v>
      </c>
      <c r="O94" s="17">
        <v>0</v>
      </c>
      <c r="P94" s="17">
        <v>0</v>
      </c>
      <c r="Q94" s="17">
        <v>1</v>
      </c>
      <c r="R94" s="17">
        <v>0</v>
      </c>
      <c r="S94" s="17">
        <v>0</v>
      </c>
      <c r="T94" s="17">
        <v>1</v>
      </c>
      <c r="U94" s="17">
        <v>0</v>
      </c>
      <c r="V94" s="17">
        <v>0</v>
      </c>
      <c r="W94" s="22" t="s">
        <v>703</v>
      </c>
      <c r="X94" s="22" t="s">
        <v>702</v>
      </c>
      <c r="Y94" s="1" t="s">
        <v>706</v>
      </c>
      <c r="Z94" s="1" t="s">
        <v>701</v>
      </c>
      <c r="AA94" s="1" t="s">
        <v>703</v>
      </c>
      <c r="AB94" s="1" t="s">
        <v>700</v>
      </c>
      <c r="AC94" s="1" t="s">
        <v>700</v>
      </c>
      <c r="AD94" s="1" t="s">
        <v>700</v>
      </c>
      <c r="AE94" s="1"/>
    </row>
    <row r="95" spans="1:31" x14ac:dyDescent="0.45">
      <c r="A95" s="17" t="s">
        <v>137</v>
      </c>
      <c r="B95" s="17">
        <v>0</v>
      </c>
      <c r="C95" s="17">
        <v>1</v>
      </c>
      <c r="D95" s="17">
        <v>1</v>
      </c>
      <c r="E95" s="17">
        <v>3</v>
      </c>
      <c r="F95" s="17">
        <v>3</v>
      </c>
      <c r="G95" s="17">
        <v>2</v>
      </c>
      <c r="H95" s="17">
        <v>6</v>
      </c>
      <c r="I95" s="17">
        <v>0</v>
      </c>
      <c r="J95" s="17">
        <v>2</v>
      </c>
      <c r="K95" s="17">
        <v>1</v>
      </c>
      <c r="L95" s="17">
        <v>1</v>
      </c>
      <c r="M95" s="17">
        <v>3</v>
      </c>
      <c r="N95" s="17">
        <v>0</v>
      </c>
      <c r="O95" s="17">
        <v>1</v>
      </c>
      <c r="P95" s="17">
        <v>7</v>
      </c>
      <c r="Q95" s="17">
        <v>1</v>
      </c>
      <c r="R95" s="17">
        <v>1</v>
      </c>
      <c r="S95" s="17">
        <v>3</v>
      </c>
      <c r="T95" s="17">
        <v>0</v>
      </c>
      <c r="U95" s="17">
        <v>2</v>
      </c>
      <c r="V95" s="17">
        <v>0</v>
      </c>
      <c r="W95" s="22" t="s">
        <v>715</v>
      </c>
      <c r="X95" s="22" t="s">
        <v>712</v>
      </c>
      <c r="Y95" s="1" t="s">
        <v>704</v>
      </c>
      <c r="Z95" s="1" t="s">
        <v>703</v>
      </c>
      <c r="AA95" s="1" t="s">
        <v>707</v>
      </c>
      <c r="AB95" s="1" t="s">
        <v>703</v>
      </c>
      <c r="AC95" s="1" t="s">
        <v>701</v>
      </c>
      <c r="AD95" s="1" t="s">
        <v>700</v>
      </c>
      <c r="AE95" s="1"/>
    </row>
    <row r="96" spans="1:31" x14ac:dyDescent="0.45">
      <c r="A96" s="17" t="s">
        <v>194</v>
      </c>
      <c r="B96" s="17">
        <v>0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22" t="s">
        <v>700</v>
      </c>
      <c r="X96" s="22" t="s">
        <v>700</v>
      </c>
      <c r="Y96" s="1" t="s">
        <v>700</v>
      </c>
      <c r="Z96" s="1" t="s">
        <v>700</v>
      </c>
      <c r="AA96" s="1" t="s">
        <v>700</v>
      </c>
      <c r="AB96" s="1" t="s">
        <v>700</v>
      </c>
      <c r="AC96" s="1" t="s">
        <v>700</v>
      </c>
      <c r="AD96" s="1" t="s">
        <v>700</v>
      </c>
      <c r="AE96" s="1"/>
    </row>
    <row r="97" spans="1:31" x14ac:dyDescent="0.45">
      <c r="A97" s="17" t="s">
        <v>475</v>
      </c>
      <c r="B97" s="17">
        <v>0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22" t="s">
        <v>700</v>
      </c>
      <c r="X97" s="22" t="s">
        <v>700</v>
      </c>
      <c r="Y97" s="1" t="s">
        <v>700</v>
      </c>
      <c r="Z97" s="1" t="s">
        <v>700</v>
      </c>
      <c r="AA97" s="1" t="s">
        <v>700</v>
      </c>
      <c r="AB97" s="1" t="s">
        <v>700</v>
      </c>
      <c r="AC97" s="1" t="s">
        <v>700</v>
      </c>
      <c r="AD97" s="1" t="s">
        <v>1259</v>
      </c>
      <c r="AE97" s="1"/>
    </row>
    <row r="98" spans="1:31" x14ac:dyDescent="0.45">
      <c r="A98" s="17" t="s">
        <v>516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22" t="s">
        <v>700</v>
      </c>
      <c r="X98" s="22" t="s">
        <v>700</v>
      </c>
      <c r="Y98" s="1" t="s">
        <v>700</v>
      </c>
      <c r="Z98" s="1" t="s">
        <v>700</v>
      </c>
      <c r="AA98" s="1" t="s">
        <v>700</v>
      </c>
      <c r="AB98" s="1" t="s">
        <v>700</v>
      </c>
      <c r="AC98" s="1" t="s">
        <v>700</v>
      </c>
      <c r="AD98" s="1" t="s">
        <v>700</v>
      </c>
      <c r="AE98" s="1"/>
    </row>
    <row r="99" spans="1:31" x14ac:dyDescent="0.45">
      <c r="A99" s="17" t="s">
        <v>596</v>
      </c>
      <c r="B99" s="17">
        <v>1</v>
      </c>
      <c r="C99" s="17">
        <v>1</v>
      </c>
      <c r="D99" s="17">
        <v>0</v>
      </c>
      <c r="E99" s="17">
        <v>0</v>
      </c>
      <c r="F99" s="17">
        <v>0</v>
      </c>
      <c r="G99" s="17">
        <v>1</v>
      </c>
      <c r="H99" s="17">
        <v>0</v>
      </c>
      <c r="I99" s="17">
        <v>0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  <c r="O99" s="17">
        <v>7</v>
      </c>
      <c r="P99" s="17">
        <v>2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1</v>
      </c>
      <c r="W99" s="22" t="s">
        <v>700</v>
      </c>
      <c r="X99" s="22" t="s">
        <v>703</v>
      </c>
      <c r="Y99" s="1" t="s">
        <v>700</v>
      </c>
      <c r="Z99" s="1" t="s">
        <v>703</v>
      </c>
      <c r="AA99" s="1" t="s">
        <v>700</v>
      </c>
      <c r="AB99" s="1" t="s">
        <v>700</v>
      </c>
      <c r="AC99" s="1" t="s">
        <v>703</v>
      </c>
      <c r="AD99" s="1" t="s">
        <v>700</v>
      </c>
      <c r="AE99" s="1"/>
    </row>
    <row r="100" spans="1:31" x14ac:dyDescent="0.45">
      <c r="A100" s="17" t="s">
        <v>219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22" t="s">
        <v>700</v>
      </c>
      <c r="X100" s="22" t="s">
        <v>700</v>
      </c>
      <c r="Y100" s="1" t="s">
        <v>700</v>
      </c>
      <c r="Z100" s="1" t="s">
        <v>700</v>
      </c>
      <c r="AA100" s="1" t="s">
        <v>700</v>
      </c>
      <c r="AB100" s="1" t="s">
        <v>700</v>
      </c>
      <c r="AC100" s="1" t="s">
        <v>700</v>
      </c>
      <c r="AD100" s="1" t="s">
        <v>700</v>
      </c>
      <c r="AE100" s="1"/>
    </row>
    <row r="101" spans="1:31" x14ac:dyDescent="0.45">
      <c r="A101" s="17" t="s">
        <v>420</v>
      </c>
      <c r="B101" s="17">
        <v>0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22" t="s">
        <v>700</v>
      </c>
      <c r="X101" s="22" t="s">
        <v>700</v>
      </c>
      <c r="Y101" s="1" t="s">
        <v>700</v>
      </c>
      <c r="Z101" s="1" t="s">
        <v>700</v>
      </c>
      <c r="AA101" s="1" t="s">
        <v>700</v>
      </c>
      <c r="AB101" s="1" t="s">
        <v>700</v>
      </c>
      <c r="AC101" s="1" t="s">
        <v>700</v>
      </c>
      <c r="AD101" s="1" t="s">
        <v>1259</v>
      </c>
      <c r="AE101" s="1"/>
    </row>
    <row r="102" spans="1:31" x14ac:dyDescent="0.45">
      <c r="A102" s="17" t="s">
        <v>668</v>
      </c>
      <c r="B102" s="17">
        <v>3</v>
      </c>
      <c r="C102" s="17">
        <v>2</v>
      </c>
      <c r="D102" s="17">
        <v>2</v>
      </c>
      <c r="E102" s="17">
        <v>1</v>
      </c>
      <c r="F102" s="17">
        <v>1</v>
      </c>
      <c r="G102" s="17">
        <v>0</v>
      </c>
      <c r="H102" s="17">
        <v>0</v>
      </c>
      <c r="I102" s="17">
        <v>8</v>
      </c>
      <c r="J102" s="17">
        <v>0</v>
      </c>
      <c r="K102" s="17">
        <v>5</v>
      </c>
      <c r="L102" s="17">
        <v>1</v>
      </c>
      <c r="M102" s="17">
        <v>1</v>
      </c>
      <c r="N102" s="17">
        <v>0</v>
      </c>
      <c r="O102" s="17">
        <v>1</v>
      </c>
      <c r="P102" s="17">
        <v>1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22" t="s">
        <v>700</v>
      </c>
      <c r="X102" s="22" t="s">
        <v>700</v>
      </c>
      <c r="Y102" s="1" t="s">
        <v>700</v>
      </c>
      <c r="Z102" s="1" t="s">
        <v>700</v>
      </c>
      <c r="AA102" s="1" t="s">
        <v>700</v>
      </c>
      <c r="AB102" s="1" t="s">
        <v>703</v>
      </c>
      <c r="AC102" s="1" t="s">
        <v>703</v>
      </c>
      <c r="AD102" s="1" t="s">
        <v>700</v>
      </c>
      <c r="AE102" s="1"/>
    </row>
    <row r="103" spans="1:31" x14ac:dyDescent="0.45">
      <c r="A103" s="17" t="s">
        <v>566</v>
      </c>
      <c r="B103" s="17">
        <v>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22" t="s">
        <v>700</v>
      </c>
      <c r="X103" s="22" t="s">
        <v>700</v>
      </c>
      <c r="Y103" s="1" t="s">
        <v>700</v>
      </c>
      <c r="Z103" s="1" t="s">
        <v>700</v>
      </c>
      <c r="AA103" s="1" t="s">
        <v>700</v>
      </c>
      <c r="AB103" s="1" t="s">
        <v>700</v>
      </c>
      <c r="AC103" s="1" t="s">
        <v>700</v>
      </c>
      <c r="AD103" s="1" t="s">
        <v>700</v>
      </c>
      <c r="AE103" s="1"/>
    </row>
    <row r="104" spans="1:31" x14ac:dyDescent="0.45">
      <c r="A104" s="17" t="s">
        <v>594</v>
      </c>
      <c r="B104" s="17">
        <v>0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22" t="s">
        <v>700</v>
      </c>
      <c r="X104" s="22" t="s">
        <v>700</v>
      </c>
      <c r="Y104" s="1" t="s">
        <v>700</v>
      </c>
      <c r="Z104" s="1" t="s">
        <v>700</v>
      </c>
      <c r="AA104" s="1" t="s">
        <v>700</v>
      </c>
      <c r="AB104" s="1" t="s">
        <v>700</v>
      </c>
      <c r="AC104" s="1" t="s">
        <v>700</v>
      </c>
      <c r="AD104" s="1" t="s">
        <v>1259</v>
      </c>
      <c r="AE104" s="1"/>
    </row>
    <row r="105" spans="1:31" x14ac:dyDescent="0.45">
      <c r="A105" s="17" t="s">
        <v>543</v>
      </c>
      <c r="B105" s="17">
        <v>0</v>
      </c>
      <c r="C105" s="17">
        <v>0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22" t="s">
        <v>700</v>
      </c>
      <c r="X105" s="22" t="s">
        <v>700</v>
      </c>
      <c r="Y105" s="1" t="s">
        <v>700</v>
      </c>
      <c r="Z105" s="1" t="s">
        <v>700</v>
      </c>
      <c r="AA105" s="1" t="s">
        <v>700</v>
      </c>
      <c r="AB105" s="1" t="s">
        <v>700</v>
      </c>
      <c r="AC105" s="1" t="s">
        <v>700</v>
      </c>
      <c r="AD105" s="1" t="s">
        <v>700</v>
      </c>
      <c r="AE105" s="1"/>
    </row>
    <row r="106" spans="1:31" x14ac:dyDescent="0.45">
      <c r="A106" s="17" t="s">
        <v>230</v>
      </c>
      <c r="B106" s="17"/>
      <c r="C106" s="17"/>
      <c r="D106" s="17"/>
      <c r="E106" s="17"/>
      <c r="F106" s="17"/>
      <c r="G106" s="17"/>
      <c r="H106" s="17"/>
      <c r="I106" s="17"/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22" t="s">
        <v>700</v>
      </c>
      <c r="X106" s="22" t="s">
        <v>700</v>
      </c>
      <c r="Y106" s="1" t="s">
        <v>700</v>
      </c>
      <c r="Z106" s="1" t="s">
        <v>700</v>
      </c>
      <c r="AA106" s="1" t="s">
        <v>700</v>
      </c>
      <c r="AB106" s="1" t="s">
        <v>700</v>
      </c>
      <c r="AC106" s="1" t="s">
        <v>700</v>
      </c>
      <c r="AD106" s="1" t="s">
        <v>1259</v>
      </c>
      <c r="AE106" s="1"/>
    </row>
    <row r="107" spans="1:31" x14ac:dyDescent="0.45">
      <c r="A107" s="17" t="s">
        <v>498</v>
      </c>
      <c r="B107" s="17">
        <v>0</v>
      </c>
      <c r="C107" s="17">
        <v>2</v>
      </c>
      <c r="D107" s="17">
        <v>8</v>
      </c>
      <c r="E107" s="17">
        <v>8</v>
      </c>
      <c r="F107" s="17">
        <v>6</v>
      </c>
      <c r="G107" s="17">
        <v>1</v>
      </c>
      <c r="H107" s="17">
        <v>8</v>
      </c>
      <c r="I107" s="17">
        <v>6</v>
      </c>
      <c r="J107" s="17">
        <v>6</v>
      </c>
      <c r="K107" s="17">
        <v>2</v>
      </c>
      <c r="L107" s="17">
        <v>6</v>
      </c>
      <c r="M107" s="17">
        <v>2</v>
      </c>
      <c r="N107" s="17">
        <v>1</v>
      </c>
      <c r="O107" s="17">
        <v>2</v>
      </c>
      <c r="P107" s="17">
        <v>2</v>
      </c>
      <c r="Q107" s="17">
        <v>7</v>
      </c>
      <c r="R107" s="17">
        <v>2</v>
      </c>
      <c r="S107" s="17">
        <v>0</v>
      </c>
      <c r="T107" s="17">
        <v>1</v>
      </c>
      <c r="U107" s="17">
        <v>7</v>
      </c>
      <c r="V107" s="17">
        <v>1</v>
      </c>
      <c r="W107" s="22" t="s">
        <v>707</v>
      </c>
      <c r="X107" s="22" t="s">
        <v>701</v>
      </c>
      <c r="Y107" s="1" t="s">
        <v>714</v>
      </c>
      <c r="Z107" s="1" t="s">
        <v>702</v>
      </c>
      <c r="AA107" s="1" t="s">
        <v>701</v>
      </c>
      <c r="AB107" s="1" t="s">
        <v>703</v>
      </c>
      <c r="AC107" s="1" t="s">
        <v>703</v>
      </c>
      <c r="AD107" s="1" t="s">
        <v>700</v>
      </c>
      <c r="AE107" s="1"/>
    </row>
    <row r="108" spans="1:31" x14ac:dyDescent="0.45">
      <c r="A108" s="17" t="s">
        <v>325</v>
      </c>
      <c r="B108" s="17">
        <v>0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2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22" t="s">
        <v>700</v>
      </c>
      <c r="X108" s="22" t="s">
        <v>700</v>
      </c>
      <c r="Y108" s="1" t="s">
        <v>700</v>
      </c>
      <c r="Z108" s="1" t="s">
        <v>700</v>
      </c>
      <c r="AA108" s="1" t="s">
        <v>700</v>
      </c>
      <c r="AB108" s="1" t="s">
        <v>700</v>
      </c>
      <c r="AC108" s="1" t="s">
        <v>700</v>
      </c>
      <c r="AD108" s="1" t="s">
        <v>700</v>
      </c>
      <c r="AE108" s="1"/>
    </row>
    <row r="109" spans="1:31" x14ac:dyDescent="0.45">
      <c r="A109" s="17" t="s">
        <v>505</v>
      </c>
      <c r="B109" s="17">
        <v>0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22" t="s">
        <v>700</v>
      </c>
      <c r="X109" s="22" t="s">
        <v>700</v>
      </c>
      <c r="Y109" s="1" t="s">
        <v>700</v>
      </c>
      <c r="Z109" s="1" t="s">
        <v>700</v>
      </c>
      <c r="AA109" s="1" t="s">
        <v>700</v>
      </c>
      <c r="AB109" s="1" t="s">
        <v>700</v>
      </c>
      <c r="AC109" s="1" t="s">
        <v>700</v>
      </c>
      <c r="AD109" s="1" t="s">
        <v>700</v>
      </c>
      <c r="AE109" s="1"/>
    </row>
    <row r="110" spans="1:31" x14ac:dyDescent="0.45">
      <c r="A110" s="17" t="s">
        <v>282</v>
      </c>
      <c r="B110" s="17">
        <v>1</v>
      </c>
      <c r="C110" s="17">
        <v>7</v>
      </c>
      <c r="D110" s="17">
        <v>1</v>
      </c>
      <c r="E110" s="17">
        <v>5</v>
      </c>
      <c r="F110" s="17">
        <v>9</v>
      </c>
      <c r="G110" s="17">
        <v>6</v>
      </c>
      <c r="H110" s="17">
        <v>7</v>
      </c>
      <c r="I110" s="17">
        <v>0</v>
      </c>
      <c r="J110" s="17">
        <v>0</v>
      </c>
      <c r="K110" s="17">
        <v>2</v>
      </c>
      <c r="L110" s="17">
        <v>2</v>
      </c>
      <c r="M110" s="17">
        <v>2</v>
      </c>
      <c r="N110" s="17">
        <v>2</v>
      </c>
      <c r="O110" s="17">
        <v>6</v>
      </c>
      <c r="P110" s="17">
        <v>2</v>
      </c>
      <c r="Q110" s="17">
        <v>7</v>
      </c>
      <c r="R110" s="17">
        <v>6</v>
      </c>
      <c r="S110" s="17">
        <v>5</v>
      </c>
      <c r="T110" s="17">
        <v>2</v>
      </c>
      <c r="U110" s="17">
        <v>2</v>
      </c>
      <c r="V110" s="17">
        <v>1</v>
      </c>
      <c r="W110" s="22" t="s">
        <v>709</v>
      </c>
      <c r="X110" s="22" t="s">
        <v>703</v>
      </c>
      <c r="Y110" s="1" t="s">
        <v>702</v>
      </c>
      <c r="Z110" s="1" t="s">
        <v>702</v>
      </c>
      <c r="AA110" s="1" t="s">
        <v>703</v>
      </c>
      <c r="AB110" s="1" t="s">
        <v>701</v>
      </c>
      <c r="AC110" s="1" t="s">
        <v>701</v>
      </c>
      <c r="AD110" s="1" t="s">
        <v>700</v>
      </c>
      <c r="AE110" s="1"/>
    </row>
    <row r="111" spans="1:31" x14ac:dyDescent="0.45">
      <c r="A111" s="17" t="s">
        <v>291</v>
      </c>
      <c r="B111" s="17"/>
      <c r="C111" s="17">
        <v>5</v>
      </c>
      <c r="D111" s="17">
        <v>1</v>
      </c>
      <c r="E111" s="17">
        <v>0</v>
      </c>
      <c r="F111" s="17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1</v>
      </c>
      <c r="M111" s="17">
        <v>2</v>
      </c>
      <c r="N111" s="17">
        <v>1</v>
      </c>
      <c r="O111" s="17">
        <v>6</v>
      </c>
      <c r="P111" s="17">
        <v>2</v>
      </c>
      <c r="Q111" s="17">
        <v>2</v>
      </c>
      <c r="R111" s="17">
        <v>2</v>
      </c>
      <c r="S111" s="17">
        <v>1</v>
      </c>
      <c r="T111" s="17">
        <v>2</v>
      </c>
      <c r="U111" s="17">
        <v>1</v>
      </c>
      <c r="V111" s="17">
        <v>1</v>
      </c>
      <c r="W111" s="22" t="s">
        <v>703</v>
      </c>
      <c r="X111" s="22" t="s">
        <v>703</v>
      </c>
      <c r="Y111" s="1" t="s">
        <v>700</v>
      </c>
      <c r="Z111" s="1" t="s">
        <v>703</v>
      </c>
      <c r="AA111" s="1" t="s">
        <v>700</v>
      </c>
      <c r="AB111" s="1" t="s">
        <v>700</v>
      </c>
      <c r="AC111" s="1" t="s">
        <v>700</v>
      </c>
      <c r="AD111" s="1" t="s">
        <v>700</v>
      </c>
      <c r="AE111" s="1"/>
    </row>
    <row r="112" spans="1:31" x14ac:dyDescent="0.45">
      <c r="A112" s="17" t="s">
        <v>575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2</v>
      </c>
      <c r="L112" s="17">
        <v>1</v>
      </c>
      <c r="M112" s="17">
        <v>6</v>
      </c>
      <c r="N112" s="17">
        <v>2</v>
      </c>
      <c r="O112" s="17">
        <v>2</v>
      </c>
      <c r="P112" s="17">
        <v>0</v>
      </c>
      <c r="Q112" s="17">
        <v>4</v>
      </c>
      <c r="R112" s="17">
        <v>2</v>
      </c>
      <c r="S112" s="17">
        <v>1</v>
      </c>
      <c r="T112" s="17">
        <v>5</v>
      </c>
      <c r="U112" s="17">
        <v>8</v>
      </c>
      <c r="V112" s="17">
        <v>-1</v>
      </c>
      <c r="W112" s="22" t="s">
        <v>703</v>
      </c>
      <c r="X112" s="22" t="s">
        <v>700</v>
      </c>
      <c r="Y112" s="1" t="s">
        <v>700</v>
      </c>
      <c r="Z112" s="1" t="s">
        <v>700</v>
      </c>
      <c r="AA112" s="1" t="s">
        <v>700</v>
      </c>
      <c r="AB112" s="1" t="s">
        <v>703</v>
      </c>
      <c r="AC112" s="1" t="s">
        <v>1306</v>
      </c>
      <c r="AD112" s="1" t="s">
        <v>700</v>
      </c>
      <c r="AE112" s="1"/>
    </row>
    <row r="113" spans="1:31" x14ac:dyDescent="0.45">
      <c r="A113" s="17" t="s">
        <v>641</v>
      </c>
      <c r="B113" s="17">
        <v>2</v>
      </c>
      <c r="C113" s="17">
        <v>1</v>
      </c>
      <c r="D113" s="17">
        <v>1</v>
      </c>
      <c r="E113" s="17">
        <v>1</v>
      </c>
      <c r="F113" s="17">
        <v>0</v>
      </c>
      <c r="G113" s="17">
        <v>0</v>
      </c>
      <c r="H113" s="17">
        <v>1</v>
      </c>
      <c r="I113" s="17">
        <v>1</v>
      </c>
      <c r="J113" s="17">
        <v>2</v>
      </c>
      <c r="K113" s="17">
        <v>1</v>
      </c>
      <c r="L113" s="17">
        <v>1</v>
      </c>
      <c r="M113" s="17">
        <v>0</v>
      </c>
      <c r="N113" s="17">
        <v>1</v>
      </c>
      <c r="O113" s="17">
        <v>1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22" t="s">
        <v>700</v>
      </c>
      <c r="X113" s="22" t="s">
        <v>700</v>
      </c>
      <c r="Y113" s="1" t="s">
        <v>700</v>
      </c>
      <c r="Z113" s="1" t="s">
        <v>700</v>
      </c>
      <c r="AA113" s="1" t="s">
        <v>700</v>
      </c>
      <c r="AB113" s="1" t="s">
        <v>700</v>
      </c>
      <c r="AC113" s="1" t="s">
        <v>700</v>
      </c>
      <c r="AD113" s="1" t="s">
        <v>700</v>
      </c>
      <c r="AE113" s="1"/>
    </row>
    <row r="114" spans="1:31" x14ac:dyDescent="0.45">
      <c r="A114" s="17" t="s">
        <v>213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22" t="s">
        <v>700</v>
      </c>
      <c r="X114" s="22" t="s">
        <v>700</v>
      </c>
      <c r="Y114" s="1" t="s">
        <v>700</v>
      </c>
      <c r="Z114" s="1" t="s">
        <v>700</v>
      </c>
      <c r="AA114" s="1" t="s">
        <v>700</v>
      </c>
      <c r="AB114" s="1" t="s">
        <v>700</v>
      </c>
      <c r="AC114" s="1" t="s">
        <v>700</v>
      </c>
      <c r="AD114" s="1" t="s">
        <v>700</v>
      </c>
      <c r="AE114" s="1"/>
    </row>
    <row r="115" spans="1:31" x14ac:dyDescent="0.45">
      <c r="A115" s="17" t="s">
        <v>235</v>
      </c>
      <c r="B115" s="17">
        <v>5</v>
      </c>
      <c r="C115" s="17">
        <v>2</v>
      </c>
      <c r="D115" s="17">
        <v>2</v>
      </c>
      <c r="E115" s="17">
        <v>0</v>
      </c>
      <c r="F115" s="17">
        <v>0</v>
      </c>
      <c r="G115" s="17">
        <v>1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2</v>
      </c>
      <c r="O115" s="17">
        <v>7</v>
      </c>
      <c r="P115" s="17">
        <v>1</v>
      </c>
      <c r="Q115" s="17">
        <v>2</v>
      </c>
      <c r="R115" s="17">
        <v>1</v>
      </c>
      <c r="S115" s="17">
        <v>12</v>
      </c>
      <c r="T115" s="17">
        <v>2</v>
      </c>
      <c r="U115" s="17">
        <v>2</v>
      </c>
      <c r="V115" s="17">
        <v>7</v>
      </c>
      <c r="W115" s="22" t="s">
        <v>701</v>
      </c>
      <c r="X115" s="22" t="s">
        <v>701</v>
      </c>
      <c r="Y115" s="1" t="s">
        <v>701</v>
      </c>
      <c r="Z115" s="1" t="s">
        <v>701</v>
      </c>
      <c r="AA115" s="1" t="s">
        <v>702</v>
      </c>
      <c r="AB115" s="1" t="s">
        <v>707</v>
      </c>
      <c r="AC115" s="1" t="s">
        <v>701</v>
      </c>
      <c r="AD115" s="1" t="s">
        <v>700</v>
      </c>
      <c r="AE115" s="1"/>
    </row>
    <row r="116" spans="1:31" x14ac:dyDescent="0.45">
      <c r="A116" s="17" t="s">
        <v>153</v>
      </c>
      <c r="B116" s="17">
        <v>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22" t="s">
        <v>700</v>
      </c>
      <c r="X116" s="22" t="s">
        <v>700</v>
      </c>
      <c r="Y116" s="1" t="s">
        <v>700</v>
      </c>
      <c r="Z116" s="1" t="s">
        <v>700</v>
      </c>
      <c r="AA116" s="1" t="s">
        <v>700</v>
      </c>
      <c r="AB116" s="1" t="s">
        <v>700</v>
      </c>
      <c r="AC116" s="1" t="s">
        <v>700</v>
      </c>
      <c r="AD116" s="1" t="s">
        <v>700</v>
      </c>
      <c r="AE116" s="1"/>
    </row>
    <row r="117" spans="1:31" x14ac:dyDescent="0.45">
      <c r="A117" s="17" t="s">
        <v>76</v>
      </c>
      <c r="B117" s="17">
        <v>1</v>
      </c>
      <c r="C117" s="17">
        <v>1</v>
      </c>
      <c r="D117" s="17">
        <v>1</v>
      </c>
      <c r="E117" s="17">
        <v>1</v>
      </c>
      <c r="F117" s="17">
        <v>3</v>
      </c>
      <c r="G117" s="17">
        <v>1</v>
      </c>
      <c r="H117" s="17">
        <v>3</v>
      </c>
      <c r="I117" s="17">
        <v>2</v>
      </c>
      <c r="J117" s="17">
        <v>1</v>
      </c>
      <c r="K117" s="17">
        <v>0</v>
      </c>
      <c r="L117" s="17">
        <v>0</v>
      </c>
      <c r="M117" s="17">
        <v>3</v>
      </c>
      <c r="N117" s="17">
        <v>0</v>
      </c>
      <c r="O117" s="17">
        <v>2</v>
      </c>
      <c r="P117" s="17">
        <v>0</v>
      </c>
      <c r="Q117" s="17">
        <v>2</v>
      </c>
      <c r="R117" s="17">
        <v>2</v>
      </c>
      <c r="S117" s="17">
        <v>2</v>
      </c>
      <c r="T117" s="17">
        <v>0</v>
      </c>
      <c r="U117" s="17">
        <v>1</v>
      </c>
      <c r="V117" s="17">
        <v>0</v>
      </c>
      <c r="W117" s="22" t="s">
        <v>700</v>
      </c>
      <c r="X117" s="22" t="s">
        <v>700</v>
      </c>
      <c r="Y117" s="1" t="s">
        <v>704</v>
      </c>
      <c r="Z117" s="1" t="s">
        <v>701</v>
      </c>
      <c r="AA117" s="1" t="s">
        <v>703</v>
      </c>
      <c r="AB117" s="1" t="s">
        <v>703</v>
      </c>
      <c r="AC117" s="1" t="s">
        <v>700</v>
      </c>
      <c r="AD117" s="1" t="s">
        <v>700</v>
      </c>
      <c r="AE117" s="1"/>
    </row>
    <row r="118" spans="1:31" x14ac:dyDescent="0.45">
      <c r="A118" s="17" t="s">
        <v>455</v>
      </c>
      <c r="B118" s="17">
        <v>5</v>
      </c>
      <c r="C118" s="17">
        <v>2</v>
      </c>
      <c r="D118" s="17">
        <v>2</v>
      </c>
      <c r="E118" s="17">
        <v>0</v>
      </c>
      <c r="F118" s="17">
        <v>0</v>
      </c>
      <c r="G118" s="17">
        <v>1</v>
      </c>
      <c r="H118" s="17">
        <v>1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22" t="s">
        <v>700</v>
      </c>
      <c r="X118" s="22" t="s">
        <v>700</v>
      </c>
      <c r="Y118" s="1" t="s">
        <v>700</v>
      </c>
      <c r="Z118" s="1" t="s">
        <v>700</v>
      </c>
      <c r="AA118" s="1" t="s">
        <v>700</v>
      </c>
      <c r="AB118" s="1" t="s">
        <v>700</v>
      </c>
      <c r="AC118" s="1" t="s">
        <v>700</v>
      </c>
      <c r="AD118" s="1" t="s">
        <v>1259</v>
      </c>
      <c r="AE118" s="1"/>
    </row>
    <row r="119" spans="1:31" x14ac:dyDescent="0.45">
      <c r="A119" s="17" t="s">
        <v>546</v>
      </c>
      <c r="B119" s="17">
        <v>0</v>
      </c>
      <c r="C119" s="17">
        <v>3</v>
      </c>
      <c r="D119" s="17">
        <v>2</v>
      </c>
      <c r="E119" s="17">
        <v>2</v>
      </c>
      <c r="F119" s="17">
        <v>2</v>
      </c>
      <c r="G119" s="17">
        <v>2</v>
      </c>
      <c r="H119" s="17">
        <v>1</v>
      </c>
      <c r="I119" s="17">
        <v>1</v>
      </c>
      <c r="J119" s="17">
        <v>1</v>
      </c>
      <c r="K119" s="17">
        <v>1</v>
      </c>
      <c r="L119" s="17">
        <v>0</v>
      </c>
      <c r="M119" s="17">
        <v>0</v>
      </c>
      <c r="N119" s="17">
        <v>0</v>
      </c>
      <c r="O119" s="17">
        <v>1</v>
      </c>
      <c r="P119" s="17">
        <v>1</v>
      </c>
      <c r="Q119" s="17">
        <v>2</v>
      </c>
      <c r="R119" s="17">
        <v>3</v>
      </c>
      <c r="S119" s="17">
        <v>1</v>
      </c>
      <c r="T119" s="17">
        <v>3</v>
      </c>
      <c r="U119" s="17">
        <v>2</v>
      </c>
      <c r="V119" s="17">
        <v>1</v>
      </c>
      <c r="W119" s="22" t="s">
        <v>704</v>
      </c>
      <c r="X119" s="22" t="s">
        <v>700</v>
      </c>
      <c r="Y119" s="1" t="s">
        <v>701</v>
      </c>
      <c r="Z119" s="1" t="s">
        <v>701</v>
      </c>
      <c r="AA119" s="1" t="s">
        <v>701</v>
      </c>
      <c r="AB119" s="1" t="s">
        <v>709</v>
      </c>
      <c r="AC119" s="1" t="s">
        <v>707</v>
      </c>
      <c r="AD119" s="1" t="s">
        <v>700</v>
      </c>
      <c r="AE119" s="1"/>
    </row>
    <row r="120" spans="1:31" x14ac:dyDescent="0.45">
      <c r="A120" s="17" t="s">
        <v>529</v>
      </c>
      <c r="B120" s="17">
        <v>0</v>
      </c>
      <c r="C120" s="17">
        <v>0</v>
      </c>
      <c r="D120" s="17">
        <v>0</v>
      </c>
      <c r="E120" s="17">
        <v>1</v>
      </c>
      <c r="F120" s="17">
        <v>2</v>
      </c>
      <c r="G120" s="17">
        <v>0</v>
      </c>
      <c r="H120" s="17">
        <v>0</v>
      </c>
      <c r="I120" s="17">
        <v>1</v>
      </c>
      <c r="J120" s="17">
        <v>1</v>
      </c>
      <c r="K120" s="17">
        <v>1</v>
      </c>
      <c r="L120" s="17">
        <v>1</v>
      </c>
      <c r="M120" s="17">
        <v>0</v>
      </c>
      <c r="N120" s="17">
        <v>0</v>
      </c>
      <c r="O120" s="17">
        <v>0</v>
      </c>
      <c r="P120" s="17">
        <v>3</v>
      </c>
      <c r="Q120" s="17">
        <v>9</v>
      </c>
      <c r="R120" s="17">
        <v>1</v>
      </c>
      <c r="S120" s="17">
        <v>2</v>
      </c>
      <c r="T120" s="17">
        <v>0</v>
      </c>
      <c r="U120" s="17">
        <v>0</v>
      </c>
      <c r="V120" s="17">
        <v>4</v>
      </c>
      <c r="W120" s="22" t="s">
        <v>709</v>
      </c>
      <c r="X120" s="22" t="s">
        <v>703</v>
      </c>
      <c r="Y120" s="1" t="s">
        <v>704</v>
      </c>
      <c r="Z120" s="1" t="s">
        <v>704</v>
      </c>
      <c r="AA120" s="1" t="s">
        <v>700</v>
      </c>
      <c r="AB120" s="1" t="s">
        <v>700</v>
      </c>
      <c r="AC120" s="1" t="s">
        <v>700</v>
      </c>
      <c r="AD120" s="1" t="s">
        <v>700</v>
      </c>
      <c r="AE120" s="1"/>
    </row>
    <row r="121" spans="1:31" x14ac:dyDescent="0.45">
      <c r="A121" s="17" t="s">
        <v>581</v>
      </c>
      <c r="B121" s="17">
        <v>2</v>
      </c>
      <c r="C121" s="17">
        <v>2</v>
      </c>
      <c r="D121" s="17">
        <v>3</v>
      </c>
      <c r="E121" s="17">
        <v>2</v>
      </c>
      <c r="F121" s="17">
        <v>1</v>
      </c>
      <c r="G121" s="17">
        <v>1</v>
      </c>
      <c r="H121" s="17">
        <v>2</v>
      </c>
      <c r="I121" s="17">
        <v>2</v>
      </c>
      <c r="J121" s="17">
        <v>2</v>
      </c>
      <c r="K121" s="17">
        <v>7</v>
      </c>
      <c r="L121" s="17">
        <v>1</v>
      </c>
      <c r="M121" s="17">
        <v>3</v>
      </c>
      <c r="N121" s="17">
        <v>6</v>
      </c>
      <c r="O121" s="17">
        <v>2</v>
      </c>
      <c r="P121" s="17">
        <v>6</v>
      </c>
      <c r="Q121" s="17">
        <v>2</v>
      </c>
      <c r="R121" s="17">
        <v>1</v>
      </c>
      <c r="S121" s="17">
        <v>3</v>
      </c>
      <c r="T121" s="17">
        <v>10</v>
      </c>
      <c r="U121" s="17">
        <v>6</v>
      </c>
      <c r="V121" s="17">
        <v>7</v>
      </c>
      <c r="W121" s="22" t="s">
        <v>704</v>
      </c>
      <c r="X121" s="22" t="s">
        <v>702</v>
      </c>
      <c r="Y121" s="1" t="s">
        <v>702</v>
      </c>
      <c r="Z121" s="1" t="s">
        <v>704</v>
      </c>
      <c r="AA121" s="1" t="s">
        <v>701</v>
      </c>
      <c r="AB121" s="1" t="s">
        <v>702</v>
      </c>
      <c r="AC121" s="1" t="s">
        <v>703</v>
      </c>
      <c r="AD121" s="1" t="s">
        <v>700</v>
      </c>
      <c r="AE121" s="1"/>
    </row>
    <row r="122" spans="1:31" x14ac:dyDescent="0.45">
      <c r="A122" s="17" t="s">
        <v>372</v>
      </c>
      <c r="B122" s="17">
        <v>1</v>
      </c>
      <c r="C122" s="17">
        <v>1</v>
      </c>
      <c r="D122" s="17">
        <v>6</v>
      </c>
      <c r="E122" s="17">
        <v>-1</v>
      </c>
      <c r="F122" s="17">
        <v>1</v>
      </c>
      <c r="G122" s="17">
        <v>1</v>
      </c>
      <c r="H122" s="17">
        <v>1</v>
      </c>
      <c r="I122" s="17">
        <v>-1</v>
      </c>
      <c r="J122" s="17">
        <v>1</v>
      </c>
      <c r="K122" s="17">
        <v>-3</v>
      </c>
      <c r="L122" s="17">
        <v>6</v>
      </c>
      <c r="M122" s="17">
        <v>6</v>
      </c>
      <c r="N122" s="17">
        <v>1</v>
      </c>
      <c r="O122" s="17">
        <v>0</v>
      </c>
      <c r="P122" s="17">
        <v>6</v>
      </c>
      <c r="Q122" s="17">
        <v>2</v>
      </c>
      <c r="R122" s="17">
        <v>9</v>
      </c>
      <c r="S122" s="17">
        <v>2</v>
      </c>
      <c r="T122" s="17">
        <v>2</v>
      </c>
      <c r="U122" s="17">
        <v>2</v>
      </c>
      <c r="V122" s="17">
        <v>1</v>
      </c>
      <c r="W122" s="22" t="s">
        <v>701</v>
      </c>
      <c r="X122" s="22" t="s">
        <v>703</v>
      </c>
      <c r="Y122" s="1" t="s">
        <v>703</v>
      </c>
      <c r="Z122" s="1" t="s">
        <v>702</v>
      </c>
      <c r="AA122" s="1" t="s">
        <v>700</v>
      </c>
      <c r="AB122" s="1" t="s">
        <v>700</v>
      </c>
      <c r="AC122" s="1" t="s">
        <v>700</v>
      </c>
      <c r="AD122" s="1" t="s">
        <v>1259</v>
      </c>
      <c r="AE122" s="1"/>
    </row>
    <row r="123" spans="1:31" x14ac:dyDescent="0.45">
      <c r="A123" s="17" t="s">
        <v>218</v>
      </c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22" t="s">
        <v>700</v>
      </c>
      <c r="X123" s="22" t="s">
        <v>700</v>
      </c>
      <c r="Y123" s="1" t="s">
        <v>700</v>
      </c>
      <c r="Z123" s="1" t="s">
        <v>700</v>
      </c>
      <c r="AA123" s="1" t="s">
        <v>700</v>
      </c>
      <c r="AB123" s="1" t="s">
        <v>700</v>
      </c>
      <c r="AC123" s="1" t="s">
        <v>700</v>
      </c>
      <c r="AD123" s="1" t="s">
        <v>700</v>
      </c>
      <c r="AE123" s="1"/>
    </row>
    <row r="124" spans="1:31" x14ac:dyDescent="0.45">
      <c r="A124" s="17" t="s">
        <v>340</v>
      </c>
      <c r="B124" s="17">
        <v>3</v>
      </c>
      <c r="C124" s="17">
        <v>3</v>
      </c>
      <c r="D124" s="17">
        <v>3</v>
      </c>
      <c r="E124" s="17">
        <v>1</v>
      </c>
      <c r="F124" s="17">
        <v>1</v>
      </c>
      <c r="G124" s="17">
        <v>5</v>
      </c>
      <c r="H124" s="17">
        <v>8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9</v>
      </c>
      <c r="O124" s="17">
        <v>1</v>
      </c>
      <c r="P124" s="17">
        <v>1</v>
      </c>
      <c r="Q124" s="17">
        <v>2</v>
      </c>
      <c r="R124" s="17">
        <v>2</v>
      </c>
      <c r="S124" s="17">
        <v>1</v>
      </c>
      <c r="T124" s="17">
        <v>1</v>
      </c>
      <c r="U124" s="17">
        <v>0</v>
      </c>
      <c r="V124" s="17">
        <v>1</v>
      </c>
      <c r="W124" s="22" t="s">
        <v>703</v>
      </c>
      <c r="X124" s="22" t="s">
        <v>700</v>
      </c>
      <c r="Y124" s="1" t="s">
        <v>703</v>
      </c>
      <c r="Z124" s="1" t="s">
        <v>703</v>
      </c>
      <c r="AA124" s="1" t="s">
        <v>703</v>
      </c>
      <c r="AB124" s="1" t="s">
        <v>701</v>
      </c>
      <c r="AC124" s="1" t="s">
        <v>704</v>
      </c>
      <c r="AD124" s="1" t="s">
        <v>700</v>
      </c>
      <c r="AE124" s="1"/>
    </row>
    <row r="125" spans="1:31" x14ac:dyDescent="0.45">
      <c r="A125" s="17" t="s">
        <v>526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3</v>
      </c>
      <c r="U125" s="17">
        <v>0</v>
      </c>
      <c r="V125" s="17">
        <v>0</v>
      </c>
      <c r="W125" s="22" t="s">
        <v>700</v>
      </c>
      <c r="X125" s="22" t="s">
        <v>700</v>
      </c>
      <c r="Y125" s="1" t="s">
        <v>700</v>
      </c>
      <c r="Z125" s="1" t="s">
        <v>700</v>
      </c>
      <c r="AA125" s="1" t="s">
        <v>700</v>
      </c>
      <c r="AB125" s="1" t="s">
        <v>700</v>
      </c>
      <c r="AC125" s="1" t="s">
        <v>700</v>
      </c>
      <c r="AD125" s="1" t="s">
        <v>1259</v>
      </c>
      <c r="AE125" s="1"/>
    </row>
    <row r="126" spans="1:31" x14ac:dyDescent="0.45">
      <c r="A126" s="17" t="s">
        <v>138</v>
      </c>
      <c r="B126" s="17">
        <v>2</v>
      </c>
      <c r="C126" s="17">
        <v>2</v>
      </c>
      <c r="D126" s="17">
        <v>8</v>
      </c>
      <c r="E126" s="17">
        <v>5</v>
      </c>
      <c r="F126" s="17">
        <v>6</v>
      </c>
      <c r="G126" s="17">
        <v>2</v>
      </c>
      <c r="H126" s="17">
        <v>2</v>
      </c>
      <c r="I126" s="17">
        <v>1</v>
      </c>
      <c r="J126" s="17">
        <v>2</v>
      </c>
      <c r="K126" s="17">
        <v>2</v>
      </c>
      <c r="L126" s="17">
        <v>2</v>
      </c>
      <c r="M126" s="17">
        <v>2</v>
      </c>
      <c r="N126" s="17">
        <v>1</v>
      </c>
      <c r="O126" s="17">
        <v>0</v>
      </c>
      <c r="P126" s="17">
        <v>3</v>
      </c>
      <c r="Q126" s="17">
        <v>3</v>
      </c>
      <c r="R126" s="17">
        <v>3</v>
      </c>
      <c r="S126" s="17">
        <v>2</v>
      </c>
      <c r="T126" s="17">
        <v>3</v>
      </c>
      <c r="U126" s="17">
        <v>7</v>
      </c>
      <c r="V126" s="17">
        <v>2</v>
      </c>
      <c r="W126" s="22" t="s">
        <v>701</v>
      </c>
      <c r="X126" s="22" t="s">
        <v>703</v>
      </c>
      <c r="Y126" s="1" t="s">
        <v>709</v>
      </c>
      <c r="Z126" s="1" t="s">
        <v>701</v>
      </c>
      <c r="AA126" s="1" t="s">
        <v>705</v>
      </c>
      <c r="AB126" s="1" t="s">
        <v>704</v>
      </c>
      <c r="AC126" s="1" t="s">
        <v>704</v>
      </c>
      <c r="AD126" s="1" t="s">
        <v>700</v>
      </c>
      <c r="AE126" s="1"/>
    </row>
    <row r="127" spans="1:31" x14ac:dyDescent="0.45">
      <c r="A127" s="17" t="s">
        <v>142</v>
      </c>
      <c r="B127" s="17">
        <v>2</v>
      </c>
      <c r="C127" s="17">
        <v>6</v>
      </c>
      <c r="D127" s="17">
        <v>2</v>
      </c>
      <c r="E127" s="17">
        <v>1</v>
      </c>
      <c r="F127" s="17">
        <v>1</v>
      </c>
      <c r="G127" s="17">
        <v>2</v>
      </c>
      <c r="H127" s="17">
        <v>1</v>
      </c>
      <c r="I127" s="17">
        <v>2</v>
      </c>
      <c r="J127" s="17">
        <v>1</v>
      </c>
      <c r="K127" s="17">
        <v>1</v>
      </c>
      <c r="L127" s="17">
        <v>1</v>
      </c>
      <c r="M127" s="17">
        <v>1</v>
      </c>
      <c r="N127" s="17">
        <v>5</v>
      </c>
      <c r="O127" s="17">
        <v>1</v>
      </c>
      <c r="P127" s="17">
        <v>0</v>
      </c>
      <c r="Q127" s="17">
        <v>1</v>
      </c>
      <c r="R127" s="17">
        <v>11</v>
      </c>
      <c r="S127" s="17">
        <v>2</v>
      </c>
      <c r="T127" s="17">
        <v>0</v>
      </c>
      <c r="U127" s="17">
        <v>1</v>
      </c>
      <c r="V127" s="17">
        <v>2</v>
      </c>
      <c r="W127" s="22" t="s">
        <v>709</v>
      </c>
      <c r="X127" s="22" t="s">
        <v>701</v>
      </c>
      <c r="Y127" s="1" t="s">
        <v>709</v>
      </c>
      <c r="Z127" s="1" t="s">
        <v>701</v>
      </c>
      <c r="AA127" s="1" t="s">
        <v>701</v>
      </c>
      <c r="AB127" s="1" t="s">
        <v>701</v>
      </c>
      <c r="AC127" s="1" t="s">
        <v>701</v>
      </c>
      <c r="AD127" s="1" t="s">
        <v>700</v>
      </c>
      <c r="AE127" s="1"/>
    </row>
    <row r="128" spans="1:31" x14ac:dyDescent="0.45">
      <c r="A128" s="17" t="s">
        <v>297</v>
      </c>
      <c r="B128" s="17">
        <v>6</v>
      </c>
      <c r="C128" s="17">
        <v>7</v>
      </c>
      <c r="D128" s="17">
        <v>6</v>
      </c>
      <c r="E128" s="17">
        <v>6</v>
      </c>
      <c r="F128" s="17">
        <v>6</v>
      </c>
      <c r="G128" s="17">
        <v>1</v>
      </c>
      <c r="H128" s="17">
        <v>0</v>
      </c>
      <c r="I128" s="17">
        <v>3</v>
      </c>
      <c r="J128" s="17">
        <v>2</v>
      </c>
      <c r="K128" s="17">
        <v>6</v>
      </c>
      <c r="L128" s="17">
        <v>2</v>
      </c>
      <c r="M128" s="17">
        <v>6</v>
      </c>
      <c r="N128" s="17">
        <v>2</v>
      </c>
      <c r="O128" s="17">
        <v>0</v>
      </c>
      <c r="P128" s="17">
        <v>1</v>
      </c>
      <c r="Q128" s="17">
        <v>4</v>
      </c>
      <c r="R128" s="17">
        <v>2</v>
      </c>
      <c r="S128" s="17">
        <v>2</v>
      </c>
      <c r="T128" s="17">
        <v>7</v>
      </c>
      <c r="U128" s="17">
        <v>3</v>
      </c>
      <c r="V128" s="17">
        <v>6</v>
      </c>
      <c r="W128" s="22" t="s">
        <v>707</v>
      </c>
      <c r="X128" s="22" t="s">
        <v>703</v>
      </c>
      <c r="Y128" s="1" t="s">
        <v>705</v>
      </c>
      <c r="Z128" s="1" t="s">
        <v>701</v>
      </c>
      <c r="AA128" s="1" t="s">
        <v>703</v>
      </c>
      <c r="AB128" s="1" t="s">
        <v>701</v>
      </c>
      <c r="AC128" s="1" t="s">
        <v>700</v>
      </c>
      <c r="AD128" s="1" t="s">
        <v>1259</v>
      </c>
      <c r="AE128" s="1"/>
    </row>
    <row r="129" spans="1:31" x14ac:dyDescent="0.45">
      <c r="A129" s="17" t="s">
        <v>161</v>
      </c>
      <c r="B129" s="17">
        <v>1</v>
      </c>
      <c r="C129" s="17">
        <v>0</v>
      </c>
      <c r="D129" s="17">
        <v>0</v>
      </c>
      <c r="E129" s="17">
        <v>3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1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22" t="s">
        <v>701</v>
      </c>
      <c r="X129" s="22" t="s">
        <v>701</v>
      </c>
      <c r="Y129" s="1" t="s">
        <v>704</v>
      </c>
      <c r="Z129" s="1" t="s">
        <v>704</v>
      </c>
      <c r="AA129" s="1" t="s">
        <v>704</v>
      </c>
      <c r="AB129" s="1" t="s">
        <v>701</v>
      </c>
      <c r="AC129" s="1" t="s">
        <v>700</v>
      </c>
      <c r="AD129" s="1" t="s">
        <v>1259</v>
      </c>
      <c r="AE129" s="1"/>
    </row>
    <row r="130" spans="1:31" x14ac:dyDescent="0.45">
      <c r="A130" s="17" t="s">
        <v>319</v>
      </c>
      <c r="B130" s="17">
        <v>0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1</v>
      </c>
      <c r="V130" s="17">
        <v>0</v>
      </c>
      <c r="W130" s="22" t="s">
        <v>700</v>
      </c>
      <c r="X130" s="22" t="s">
        <v>700</v>
      </c>
      <c r="Y130" s="1" t="s">
        <v>700</v>
      </c>
      <c r="Z130" s="1" t="s">
        <v>700</v>
      </c>
      <c r="AA130" s="1" t="s">
        <v>700</v>
      </c>
      <c r="AB130" s="1" t="s">
        <v>700</v>
      </c>
      <c r="AC130" s="1" t="s">
        <v>700</v>
      </c>
      <c r="AD130" s="1" t="s">
        <v>700</v>
      </c>
      <c r="AE130" s="1"/>
    </row>
    <row r="131" spans="1:31" x14ac:dyDescent="0.45">
      <c r="A131" s="17" t="s">
        <v>335</v>
      </c>
      <c r="B131" s="17">
        <v>0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22" t="s">
        <v>700</v>
      </c>
      <c r="X131" s="22" t="s">
        <v>700</v>
      </c>
      <c r="Y131" s="1" t="s">
        <v>700</v>
      </c>
      <c r="Z131" s="1" t="s">
        <v>700</v>
      </c>
      <c r="AA131" s="1" t="s">
        <v>700</v>
      </c>
      <c r="AB131" s="1" t="s">
        <v>700</v>
      </c>
      <c r="AC131" s="1" t="s">
        <v>700</v>
      </c>
      <c r="AD131" s="1" t="s">
        <v>700</v>
      </c>
      <c r="AE131" s="1"/>
    </row>
    <row r="132" spans="1:31" x14ac:dyDescent="0.45">
      <c r="A132" s="17" t="s">
        <v>413</v>
      </c>
      <c r="B132" s="17">
        <v>2</v>
      </c>
      <c r="C132" s="17">
        <v>9</v>
      </c>
      <c r="D132" s="17">
        <v>2</v>
      </c>
      <c r="E132" s="17">
        <v>10</v>
      </c>
      <c r="F132" s="17">
        <v>3</v>
      </c>
      <c r="G132" s="17">
        <v>2</v>
      </c>
      <c r="H132" s="17">
        <v>2</v>
      </c>
      <c r="I132" s="17">
        <v>5</v>
      </c>
      <c r="J132" s="17">
        <v>2</v>
      </c>
      <c r="K132" s="17">
        <v>2</v>
      </c>
      <c r="L132" s="17">
        <v>2</v>
      </c>
      <c r="M132" s="17">
        <v>3</v>
      </c>
      <c r="N132" s="17">
        <v>1</v>
      </c>
      <c r="O132" s="17">
        <v>2</v>
      </c>
      <c r="P132" s="17">
        <v>1</v>
      </c>
      <c r="Q132" s="17">
        <v>2</v>
      </c>
      <c r="R132" s="17">
        <v>2</v>
      </c>
      <c r="S132" s="17">
        <v>2</v>
      </c>
      <c r="T132" s="17">
        <v>3</v>
      </c>
      <c r="U132" s="17">
        <v>2</v>
      </c>
      <c r="V132" s="17">
        <v>0</v>
      </c>
      <c r="W132" s="22" t="s">
        <v>700</v>
      </c>
      <c r="X132" s="22" t="s">
        <v>700</v>
      </c>
      <c r="Y132" s="1" t="s">
        <v>701</v>
      </c>
      <c r="Z132" s="1" t="s">
        <v>701</v>
      </c>
      <c r="AA132" s="1" t="s">
        <v>701</v>
      </c>
      <c r="AB132" s="1" t="s">
        <v>703</v>
      </c>
      <c r="AC132" s="1" t="s">
        <v>700</v>
      </c>
      <c r="AD132" s="1" t="s">
        <v>1259</v>
      </c>
      <c r="AE132" s="1"/>
    </row>
    <row r="133" spans="1:31" x14ac:dyDescent="0.45">
      <c r="A133" s="17" t="s">
        <v>479</v>
      </c>
      <c r="B133" s="17">
        <v>0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22" t="s">
        <v>700</v>
      </c>
      <c r="X133" s="22" t="s">
        <v>700</v>
      </c>
      <c r="Y133" s="1" t="s">
        <v>700</v>
      </c>
      <c r="Z133" s="1" t="s">
        <v>700</v>
      </c>
      <c r="AA133" s="1" t="s">
        <v>700</v>
      </c>
      <c r="AB133" s="1" t="s">
        <v>700</v>
      </c>
      <c r="AC133" s="1" t="s">
        <v>700</v>
      </c>
      <c r="AD133" s="1" t="s">
        <v>700</v>
      </c>
      <c r="AE133" s="1"/>
    </row>
    <row r="134" spans="1:31" x14ac:dyDescent="0.45">
      <c r="A134" s="17" t="s">
        <v>94</v>
      </c>
      <c r="B134" s="17">
        <v>1</v>
      </c>
      <c r="C134" s="17">
        <v>0</v>
      </c>
      <c r="D134" s="17">
        <v>1</v>
      </c>
      <c r="E134" s="17">
        <v>3</v>
      </c>
      <c r="F134" s="17">
        <v>8</v>
      </c>
      <c r="G134" s="17">
        <v>2</v>
      </c>
      <c r="H134" s="17">
        <v>7</v>
      </c>
      <c r="I134" s="17">
        <v>9</v>
      </c>
      <c r="J134" s="17">
        <v>3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1</v>
      </c>
      <c r="Q134" s="17">
        <v>6</v>
      </c>
      <c r="R134" s="17">
        <v>7</v>
      </c>
      <c r="S134" s="17">
        <v>2</v>
      </c>
      <c r="T134" s="17">
        <v>3</v>
      </c>
      <c r="U134" s="17">
        <v>3</v>
      </c>
      <c r="V134" s="17">
        <v>2</v>
      </c>
      <c r="W134" s="22" t="s">
        <v>704</v>
      </c>
      <c r="X134" s="22" t="s">
        <v>701</v>
      </c>
      <c r="Y134" s="1" t="s">
        <v>703</v>
      </c>
      <c r="Z134" s="1" t="s">
        <v>703</v>
      </c>
      <c r="AA134" s="1" t="s">
        <v>702</v>
      </c>
      <c r="AB134" s="1" t="s">
        <v>701</v>
      </c>
      <c r="AC134" s="1" t="s">
        <v>703</v>
      </c>
      <c r="AD134" s="1" t="s">
        <v>700</v>
      </c>
      <c r="AE134" s="1"/>
    </row>
    <row r="135" spans="1:31" x14ac:dyDescent="0.45">
      <c r="A135" s="17" t="s">
        <v>430</v>
      </c>
      <c r="B135" s="17">
        <v>2</v>
      </c>
      <c r="C135" s="17">
        <v>3</v>
      </c>
      <c r="D135" s="17">
        <v>2</v>
      </c>
      <c r="E135" s="17">
        <v>2</v>
      </c>
      <c r="F135" s="17">
        <v>2</v>
      </c>
      <c r="G135" s="17">
        <v>2</v>
      </c>
      <c r="H135" s="17">
        <v>2</v>
      </c>
      <c r="I135" s="17">
        <v>2</v>
      </c>
      <c r="J135" s="17">
        <v>2</v>
      </c>
      <c r="K135" s="17">
        <v>-1</v>
      </c>
      <c r="L135" s="17">
        <v>2</v>
      </c>
      <c r="M135" s="17">
        <v>2</v>
      </c>
      <c r="N135" s="17">
        <v>3</v>
      </c>
      <c r="O135" s="17">
        <v>2</v>
      </c>
      <c r="P135" s="17">
        <v>8</v>
      </c>
      <c r="Q135" s="17">
        <v>2</v>
      </c>
      <c r="R135" s="17">
        <v>2</v>
      </c>
      <c r="S135" s="17">
        <v>2</v>
      </c>
      <c r="T135" s="17">
        <v>2</v>
      </c>
      <c r="U135" s="17">
        <v>2</v>
      </c>
      <c r="V135" s="17">
        <v>3</v>
      </c>
      <c r="W135" s="22" t="s">
        <v>701</v>
      </c>
      <c r="X135" s="22" t="s">
        <v>702</v>
      </c>
      <c r="Y135" s="1" t="s">
        <v>704</v>
      </c>
      <c r="Z135" s="1" t="s">
        <v>704</v>
      </c>
      <c r="AA135" s="1" t="s">
        <v>703</v>
      </c>
      <c r="AB135" s="1" t="s">
        <v>701</v>
      </c>
      <c r="AC135" s="1" t="s">
        <v>700</v>
      </c>
      <c r="AD135" s="1" t="s">
        <v>1259</v>
      </c>
      <c r="AE135" s="1"/>
    </row>
    <row r="136" spans="1:31" x14ac:dyDescent="0.45">
      <c r="A136" s="17" t="s">
        <v>589</v>
      </c>
      <c r="B136" s="17">
        <v>8</v>
      </c>
      <c r="C136" s="17">
        <v>2</v>
      </c>
      <c r="D136" s="17">
        <v>0</v>
      </c>
      <c r="E136" s="17">
        <v>0</v>
      </c>
      <c r="F136" s="17">
        <v>0</v>
      </c>
      <c r="G136" s="17">
        <v>0</v>
      </c>
      <c r="H136" s="17">
        <v>1</v>
      </c>
      <c r="I136" s="17">
        <v>1</v>
      </c>
      <c r="J136" s="17">
        <v>1</v>
      </c>
      <c r="K136" s="17">
        <v>9</v>
      </c>
      <c r="L136" s="17">
        <v>1</v>
      </c>
      <c r="M136" s="17">
        <v>0</v>
      </c>
      <c r="N136" s="17">
        <v>1</v>
      </c>
      <c r="O136" s="17">
        <v>9</v>
      </c>
      <c r="P136" s="17">
        <v>2</v>
      </c>
      <c r="Q136" s="17">
        <v>2</v>
      </c>
      <c r="R136" s="17">
        <v>1</v>
      </c>
      <c r="S136" s="17">
        <v>2</v>
      </c>
      <c r="T136" s="17">
        <v>1</v>
      </c>
      <c r="U136" s="17">
        <v>0</v>
      </c>
      <c r="V136" s="17">
        <v>0</v>
      </c>
      <c r="W136" s="22" t="s">
        <v>700</v>
      </c>
      <c r="X136" s="22" t="s">
        <v>700</v>
      </c>
      <c r="Y136" s="1" t="s">
        <v>700</v>
      </c>
      <c r="Z136" s="1" t="s">
        <v>700</v>
      </c>
      <c r="AA136" s="1" t="s">
        <v>700</v>
      </c>
      <c r="AB136" s="1" t="s">
        <v>700</v>
      </c>
      <c r="AC136" s="1" t="s">
        <v>700</v>
      </c>
      <c r="AD136" s="1" t="s">
        <v>700</v>
      </c>
      <c r="AE136" s="1"/>
    </row>
    <row r="137" spans="1:31" x14ac:dyDescent="0.45">
      <c r="A137" s="17" t="s">
        <v>502</v>
      </c>
      <c r="B137" s="17">
        <v>0</v>
      </c>
      <c r="C137" s="17">
        <v>2</v>
      </c>
      <c r="D137" s="17">
        <v>2</v>
      </c>
      <c r="E137" s="17">
        <v>7</v>
      </c>
      <c r="F137" s="17">
        <v>6</v>
      </c>
      <c r="G137" s="17">
        <v>7</v>
      </c>
      <c r="H137" s="17">
        <v>5</v>
      </c>
      <c r="I137" s="17">
        <v>1</v>
      </c>
      <c r="J137" s="17">
        <v>8</v>
      </c>
      <c r="K137" s="17">
        <v>2</v>
      </c>
      <c r="L137" s="17">
        <v>2</v>
      </c>
      <c r="M137" s="17">
        <v>3</v>
      </c>
      <c r="N137" s="17">
        <v>3</v>
      </c>
      <c r="O137" s="17">
        <v>6</v>
      </c>
      <c r="P137" s="17">
        <v>3</v>
      </c>
      <c r="Q137" s="17">
        <v>1</v>
      </c>
      <c r="R137" s="17">
        <v>9</v>
      </c>
      <c r="S137" s="17">
        <v>7</v>
      </c>
      <c r="T137" s="17">
        <v>2</v>
      </c>
      <c r="U137" s="17">
        <v>2</v>
      </c>
      <c r="V137" s="17">
        <v>2</v>
      </c>
      <c r="W137" s="22" t="s">
        <v>701</v>
      </c>
      <c r="X137" s="22" t="s">
        <v>704</v>
      </c>
      <c r="Y137" s="1" t="s">
        <v>702</v>
      </c>
      <c r="Z137" s="1" t="s">
        <v>702</v>
      </c>
      <c r="AA137" s="1" t="s">
        <v>704</v>
      </c>
      <c r="AB137" s="1" t="s">
        <v>704</v>
      </c>
      <c r="AC137" s="1" t="s">
        <v>701</v>
      </c>
      <c r="AD137" s="1" t="s">
        <v>703</v>
      </c>
      <c r="AE137" s="1"/>
    </row>
    <row r="138" spans="1:31" x14ac:dyDescent="0.45">
      <c r="A138" s="17" t="s">
        <v>77</v>
      </c>
      <c r="B138" s="17">
        <v>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1</v>
      </c>
      <c r="U138" s="17">
        <v>0</v>
      </c>
      <c r="V138" s="17">
        <v>0</v>
      </c>
      <c r="W138" s="22" t="s">
        <v>700</v>
      </c>
      <c r="X138" s="22" t="s">
        <v>700</v>
      </c>
      <c r="Y138" s="1" t="s">
        <v>700</v>
      </c>
      <c r="Z138" s="1" t="s">
        <v>700</v>
      </c>
      <c r="AA138" s="1" t="s">
        <v>700</v>
      </c>
      <c r="AB138" s="1" t="s">
        <v>700</v>
      </c>
      <c r="AC138" s="1" t="s">
        <v>700</v>
      </c>
      <c r="AD138" s="1" t="s">
        <v>700</v>
      </c>
      <c r="AE138" s="1"/>
    </row>
    <row r="139" spans="1:31" x14ac:dyDescent="0.45">
      <c r="A139" s="17" t="s">
        <v>663</v>
      </c>
      <c r="B139" s="17">
        <v>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1</v>
      </c>
      <c r="S139" s="17">
        <v>1</v>
      </c>
      <c r="T139" s="17">
        <v>0</v>
      </c>
      <c r="U139" s="17">
        <v>0</v>
      </c>
      <c r="V139" s="17">
        <v>0</v>
      </c>
      <c r="W139" s="22" t="s">
        <v>700</v>
      </c>
      <c r="X139" s="22" t="s">
        <v>700</v>
      </c>
      <c r="Y139" s="1" t="s">
        <v>700</v>
      </c>
      <c r="Z139" s="1" t="s">
        <v>700</v>
      </c>
      <c r="AA139" s="1" t="s">
        <v>700</v>
      </c>
      <c r="AB139" s="1" t="s">
        <v>700</v>
      </c>
      <c r="AC139" s="1" t="s">
        <v>700</v>
      </c>
      <c r="AD139" s="1" t="s">
        <v>700</v>
      </c>
      <c r="AE139" s="1"/>
    </row>
    <row r="140" spans="1:31" x14ac:dyDescent="0.45">
      <c r="A140" s="17" t="s">
        <v>307</v>
      </c>
      <c r="B140" s="17">
        <v>5</v>
      </c>
      <c r="C140" s="17">
        <v>4</v>
      </c>
      <c r="D140" s="17">
        <v>2</v>
      </c>
      <c r="E140" s="17">
        <v>2</v>
      </c>
      <c r="F140" s="17">
        <v>2</v>
      </c>
      <c r="G140" s="17">
        <v>2</v>
      </c>
      <c r="H140" s="17">
        <v>1</v>
      </c>
      <c r="I140" s="17">
        <v>3</v>
      </c>
      <c r="J140" s="17">
        <v>2</v>
      </c>
      <c r="K140" s="17">
        <v>2</v>
      </c>
      <c r="L140" s="17">
        <v>3</v>
      </c>
      <c r="M140" s="17">
        <v>2</v>
      </c>
      <c r="N140" s="17">
        <v>2</v>
      </c>
      <c r="O140" s="17">
        <v>14</v>
      </c>
      <c r="P140" s="17">
        <v>1</v>
      </c>
      <c r="Q140" s="17">
        <v>3</v>
      </c>
      <c r="R140" s="17">
        <v>2</v>
      </c>
      <c r="S140" s="17">
        <v>3</v>
      </c>
      <c r="T140" s="17">
        <v>3</v>
      </c>
      <c r="U140" s="17">
        <v>2</v>
      </c>
      <c r="V140" s="17">
        <v>2</v>
      </c>
      <c r="W140" s="22" t="s">
        <v>701</v>
      </c>
      <c r="X140" s="22" t="s">
        <v>703</v>
      </c>
      <c r="Y140" s="1" t="s">
        <v>703</v>
      </c>
      <c r="Z140" s="1" t="s">
        <v>700</v>
      </c>
      <c r="AA140" s="1" t="s">
        <v>700</v>
      </c>
      <c r="AB140" s="1" t="s">
        <v>700</v>
      </c>
      <c r="AC140" s="1" t="s">
        <v>700</v>
      </c>
      <c r="AD140" s="1" t="s">
        <v>700</v>
      </c>
      <c r="AE140" s="1"/>
    </row>
    <row r="141" spans="1:31" x14ac:dyDescent="0.45">
      <c r="A141" s="17" t="s">
        <v>117</v>
      </c>
      <c r="B141" s="17">
        <v>11</v>
      </c>
      <c r="C141" s="17">
        <v>-1</v>
      </c>
      <c r="D141" s="17">
        <v>0</v>
      </c>
      <c r="E141" s="17">
        <v>0</v>
      </c>
      <c r="F141" s="17">
        <v>0</v>
      </c>
      <c r="G141" s="17">
        <v>4</v>
      </c>
      <c r="H141" s="17">
        <v>2</v>
      </c>
      <c r="I141" s="17">
        <v>1</v>
      </c>
      <c r="J141" s="17">
        <v>2</v>
      </c>
      <c r="K141" s="17">
        <v>2</v>
      </c>
      <c r="L141" s="17">
        <v>2</v>
      </c>
      <c r="M141" s="17">
        <v>3</v>
      </c>
      <c r="N141" s="17">
        <v>2</v>
      </c>
      <c r="O141" s="17">
        <v>3</v>
      </c>
      <c r="P141" s="17">
        <v>6</v>
      </c>
      <c r="Q141" s="17">
        <v>7</v>
      </c>
      <c r="R141" s="17">
        <v>6</v>
      </c>
      <c r="S141" s="17">
        <v>4</v>
      </c>
      <c r="T141" s="17">
        <v>3</v>
      </c>
      <c r="U141" s="17">
        <v>6</v>
      </c>
      <c r="V141" s="17">
        <v>3</v>
      </c>
      <c r="W141" s="22" t="s">
        <v>704</v>
      </c>
      <c r="X141" s="22" t="s">
        <v>703</v>
      </c>
      <c r="Y141" s="1" t="s">
        <v>702</v>
      </c>
      <c r="Z141" s="1" t="s">
        <v>701</v>
      </c>
      <c r="AA141" s="1" t="s">
        <v>703</v>
      </c>
      <c r="AB141" s="1" t="s">
        <v>705</v>
      </c>
      <c r="AC141" s="1" t="s">
        <v>714</v>
      </c>
      <c r="AD141" s="1" t="s">
        <v>700</v>
      </c>
      <c r="AE141" s="1"/>
    </row>
    <row r="142" spans="1:31" x14ac:dyDescent="0.45">
      <c r="A142" s="17" t="s">
        <v>350</v>
      </c>
      <c r="B142" s="17">
        <v>2</v>
      </c>
      <c r="C142" s="17">
        <v>7</v>
      </c>
      <c r="D142" s="17">
        <v>2</v>
      </c>
      <c r="E142" s="17">
        <v>1</v>
      </c>
      <c r="F142" s="17">
        <v>5</v>
      </c>
      <c r="G142" s="17">
        <v>1</v>
      </c>
      <c r="H142" s="17">
        <v>5</v>
      </c>
      <c r="I142" s="17">
        <v>1</v>
      </c>
      <c r="J142" s="17">
        <v>5</v>
      </c>
      <c r="K142" s="17">
        <v>6</v>
      </c>
      <c r="L142" s="17">
        <v>6</v>
      </c>
      <c r="M142" s="17">
        <v>2</v>
      </c>
      <c r="N142" s="17">
        <v>7</v>
      </c>
      <c r="O142" s="17">
        <v>2</v>
      </c>
      <c r="P142" s="17">
        <v>4</v>
      </c>
      <c r="Q142" s="17">
        <v>6</v>
      </c>
      <c r="R142" s="17">
        <v>8</v>
      </c>
      <c r="S142" s="17">
        <v>2</v>
      </c>
      <c r="T142" s="17">
        <v>5</v>
      </c>
      <c r="U142" s="17">
        <v>5</v>
      </c>
      <c r="V142" s="17">
        <v>13</v>
      </c>
      <c r="W142" s="22" t="s">
        <v>701</v>
      </c>
      <c r="X142" s="22" t="s">
        <v>703</v>
      </c>
      <c r="Y142" s="1" t="s">
        <v>701</v>
      </c>
      <c r="Z142" s="1" t="s">
        <v>709</v>
      </c>
      <c r="AA142" s="1" t="s">
        <v>709</v>
      </c>
      <c r="AB142" s="1" t="s">
        <v>703</v>
      </c>
      <c r="AC142" s="1" t="s">
        <v>701</v>
      </c>
      <c r="AD142" s="1" t="s">
        <v>703</v>
      </c>
      <c r="AE142" s="1"/>
    </row>
    <row r="143" spans="1:31" x14ac:dyDescent="0.45">
      <c r="A143" s="17" t="s">
        <v>623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22" t="s">
        <v>700</v>
      </c>
      <c r="X143" s="22" t="s">
        <v>700</v>
      </c>
      <c r="Y143" s="1" t="s">
        <v>700</v>
      </c>
      <c r="Z143" s="1" t="s">
        <v>700</v>
      </c>
      <c r="AA143" s="1" t="s">
        <v>700</v>
      </c>
      <c r="AB143" s="1" t="s">
        <v>700</v>
      </c>
      <c r="AC143" s="1" t="s">
        <v>700</v>
      </c>
      <c r="AD143" s="1" t="s">
        <v>700</v>
      </c>
      <c r="AE143" s="1"/>
    </row>
    <row r="144" spans="1:31" x14ac:dyDescent="0.45">
      <c r="A144" s="17" t="s">
        <v>101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22" t="s">
        <v>700</v>
      </c>
      <c r="X144" s="22" t="s">
        <v>700</v>
      </c>
      <c r="Y144" s="1" t="s">
        <v>700</v>
      </c>
      <c r="Z144" s="1" t="s">
        <v>700</v>
      </c>
      <c r="AA144" s="1" t="s">
        <v>700</v>
      </c>
      <c r="AB144" s="1" t="s">
        <v>700</v>
      </c>
      <c r="AC144" s="1" t="s">
        <v>700</v>
      </c>
      <c r="AD144" s="1" t="s">
        <v>700</v>
      </c>
      <c r="AE144" s="1"/>
    </row>
    <row r="145" spans="1:31" x14ac:dyDescent="0.45">
      <c r="A145" s="17" t="s">
        <v>559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22" t="s">
        <v>700</v>
      </c>
      <c r="X145" s="22" t="s">
        <v>700</v>
      </c>
      <c r="Y145" s="1" t="s">
        <v>700</v>
      </c>
      <c r="Z145" s="1" t="s">
        <v>700</v>
      </c>
      <c r="AA145" s="1" t="s">
        <v>700</v>
      </c>
      <c r="AB145" s="1" t="s">
        <v>700</v>
      </c>
      <c r="AC145" s="1" t="s">
        <v>700</v>
      </c>
      <c r="AD145" s="1" t="s">
        <v>1259</v>
      </c>
      <c r="AE145" s="1"/>
    </row>
    <row r="146" spans="1:31" x14ac:dyDescent="0.45">
      <c r="A146" s="17" t="s">
        <v>152</v>
      </c>
      <c r="B146" s="17"/>
      <c r="C146" s="17"/>
      <c r="D146" s="17">
        <v>1</v>
      </c>
      <c r="E146" s="17">
        <v>0</v>
      </c>
      <c r="F146" s="17">
        <v>2</v>
      </c>
      <c r="G146" s="17">
        <v>1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1</v>
      </c>
      <c r="R146" s="17">
        <v>0</v>
      </c>
      <c r="S146" s="17">
        <v>0</v>
      </c>
      <c r="T146" s="17">
        <v>3</v>
      </c>
      <c r="U146" s="17">
        <v>0</v>
      </c>
      <c r="V146" s="17">
        <v>0</v>
      </c>
      <c r="W146" s="22" t="s">
        <v>700</v>
      </c>
      <c r="X146" s="22" t="s">
        <v>700</v>
      </c>
      <c r="Y146" s="1" t="s">
        <v>700</v>
      </c>
      <c r="Z146" s="1" t="s">
        <v>700</v>
      </c>
      <c r="AA146" s="1" t="s">
        <v>700</v>
      </c>
      <c r="AB146" s="1" t="s">
        <v>700</v>
      </c>
      <c r="AC146" s="1" t="s">
        <v>700</v>
      </c>
      <c r="AD146" s="1" t="s">
        <v>700</v>
      </c>
      <c r="AE146" s="1"/>
    </row>
    <row r="147" spans="1:31" x14ac:dyDescent="0.45">
      <c r="A147" s="17" t="s">
        <v>549</v>
      </c>
      <c r="B147" s="17">
        <v>2</v>
      </c>
      <c r="C147" s="17">
        <v>10</v>
      </c>
      <c r="D147" s="17">
        <v>1</v>
      </c>
      <c r="E147" s="17">
        <v>8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7</v>
      </c>
      <c r="M147" s="17">
        <v>0</v>
      </c>
      <c r="N147" s="17">
        <v>2</v>
      </c>
      <c r="O147" s="17">
        <v>2</v>
      </c>
      <c r="P147" s="17">
        <v>2</v>
      </c>
      <c r="Q147" s="17">
        <v>8</v>
      </c>
      <c r="R147" s="17">
        <v>2</v>
      </c>
      <c r="S147" s="17">
        <v>7</v>
      </c>
      <c r="T147" s="17">
        <v>6</v>
      </c>
      <c r="U147" s="17">
        <v>1</v>
      </c>
      <c r="V147" s="17">
        <v>1</v>
      </c>
      <c r="W147" s="22" t="s">
        <v>700</v>
      </c>
      <c r="X147" s="22" t="s">
        <v>703</v>
      </c>
      <c r="Y147" s="1" t="s">
        <v>703</v>
      </c>
      <c r="Z147" s="1" t="s">
        <v>701</v>
      </c>
      <c r="AA147" s="1" t="s">
        <v>703</v>
      </c>
      <c r="AB147" s="1" t="s">
        <v>703</v>
      </c>
      <c r="AC147" s="1" t="s">
        <v>703</v>
      </c>
      <c r="AD147" s="1" t="s">
        <v>700</v>
      </c>
      <c r="AE147" s="1"/>
    </row>
    <row r="148" spans="1:31" x14ac:dyDescent="0.45">
      <c r="A148" s="17" t="s">
        <v>468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2</v>
      </c>
      <c r="K148" s="17">
        <v>0</v>
      </c>
      <c r="L148" s="17">
        <v>1</v>
      </c>
      <c r="M148" s="17">
        <v>2</v>
      </c>
      <c r="N148" s="17">
        <v>1</v>
      </c>
      <c r="O148" s="17">
        <v>1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22" t="s">
        <v>700</v>
      </c>
      <c r="X148" s="22" t="s">
        <v>700</v>
      </c>
      <c r="Y148" s="1" t="s">
        <v>700</v>
      </c>
      <c r="Z148" s="1" t="s">
        <v>700</v>
      </c>
      <c r="AA148" s="1" t="s">
        <v>700</v>
      </c>
      <c r="AB148" s="1" t="s">
        <v>700</v>
      </c>
      <c r="AC148" s="1" t="s">
        <v>700</v>
      </c>
      <c r="AD148" s="1" t="s">
        <v>700</v>
      </c>
      <c r="AE148" s="1"/>
    </row>
    <row r="149" spans="1:31" x14ac:dyDescent="0.45">
      <c r="A149" s="17" t="s">
        <v>295</v>
      </c>
      <c r="B149" s="17">
        <v>1</v>
      </c>
      <c r="C149" s="17">
        <v>1</v>
      </c>
      <c r="D149" s="17">
        <v>0</v>
      </c>
      <c r="E149" s="17">
        <v>0</v>
      </c>
      <c r="F149" s="17">
        <v>1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1</v>
      </c>
      <c r="N149" s="17">
        <v>2</v>
      </c>
      <c r="O149" s="17">
        <v>2</v>
      </c>
      <c r="P149" s="17">
        <v>1</v>
      </c>
      <c r="Q149" s="17">
        <v>2</v>
      </c>
      <c r="R149" s="17">
        <v>0</v>
      </c>
      <c r="S149" s="17">
        <v>3</v>
      </c>
      <c r="T149" s="17">
        <v>0</v>
      </c>
      <c r="U149" s="17">
        <v>2</v>
      </c>
      <c r="V149" s="17">
        <v>2</v>
      </c>
      <c r="W149" s="22" t="s">
        <v>704</v>
      </c>
      <c r="X149" s="22" t="s">
        <v>701</v>
      </c>
      <c r="Y149" s="1" t="s">
        <v>704</v>
      </c>
      <c r="Z149" s="1" t="s">
        <v>701</v>
      </c>
      <c r="AA149" s="1" t="s">
        <v>704</v>
      </c>
      <c r="AB149" s="1" t="s">
        <v>700</v>
      </c>
      <c r="AC149" s="1" t="s">
        <v>702</v>
      </c>
      <c r="AD149" s="1" t="s">
        <v>700</v>
      </c>
      <c r="AE149" s="1"/>
    </row>
    <row r="150" spans="1:31" x14ac:dyDescent="0.45">
      <c r="A150" s="17" t="s">
        <v>570</v>
      </c>
      <c r="B150" s="17">
        <v>1</v>
      </c>
      <c r="C150" s="17">
        <v>0</v>
      </c>
      <c r="D150" s="17">
        <v>1</v>
      </c>
      <c r="E150" s="17">
        <v>1</v>
      </c>
      <c r="F150" s="17">
        <v>1</v>
      </c>
      <c r="G150" s="17">
        <v>2</v>
      </c>
      <c r="H150" s="17">
        <v>2</v>
      </c>
      <c r="I150" s="17">
        <v>2</v>
      </c>
      <c r="J150" s="17">
        <v>2</v>
      </c>
      <c r="K150" s="17">
        <v>3</v>
      </c>
      <c r="L150" s="17">
        <v>3</v>
      </c>
      <c r="M150" s="17">
        <v>2</v>
      </c>
      <c r="N150" s="17">
        <v>1</v>
      </c>
      <c r="O150" s="17">
        <v>5</v>
      </c>
      <c r="P150" s="17">
        <v>2</v>
      </c>
      <c r="Q150" s="17">
        <v>3</v>
      </c>
      <c r="R150" s="17">
        <v>3</v>
      </c>
      <c r="S150" s="17">
        <v>5</v>
      </c>
      <c r="T150" s="17">
        <v>2</v>
      </c>
      <c r="U150" s="17">
        <v>5</v>
      </c>
      <c r="V150" s="17">
        <v>2</v>
      </c>
      <c r="W150" s="22" t="s">
        <v>701</v>
      </c>
      <c r="X150" s="22" t="s">
        <v>701</v>
      </c>
      <c r="Y150" s="1" t="s">
        <v>704</v>
      </c>
      <c r="Z150" s="1" t="s">
        <v>701</v>
      </c>
      <c r="AA150" s="1" t="s">
        <v>701</v>
      </c>
      <c r="AB150" s="1" t="s">
        <v>701</v>
      </c>
      <c r="AC150" s="1" t="s">
        <v>701</v>
      </c>
      <c r="AD150" s="1" t="s">
        <v>700</v>
      </c>
      <c r="AE150" s="1"/>
    </row>
    <row r="151" spans="1:31" x14ac:dyDescent="0.45">
      <c r="A151" s="17" t="s">
        <v>478</v>
      </c>
      <c r="B151" s="17"/>
      <c r="C151" s="17"/>
      <c r="D151" s="17"/>
      <c r="E151" s="17"/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22" t="s">
        <v>700</v>
      </c>
      <c r="X151" s="22" t="s">
        <v>700</v>
      </c>
      <c r="Y151" s="1" t="s">
        <v>700</v>
      </c>
      <c r="Z151" s="1" t="s">
        <v>700</v>
      </c>
      <c r="AA151" s="1" t="s">
        <v>700</v>
      </c>
      <c r="AB151" s="1" t="s">
        <v>700</v>
      </c>
      <c r="AC151" s="1" t="s">
        <v>700</v>
      </c>
      <c r="AD151" s="1" t="s">
        <v>700</v>
      </c>
      <c r="AE151" s="1"/>
    </row>
    <row r="152" spans="1:31" x14ac:dyDescent="0.45">
      <c r="A152" s="17" t="s">
        <v>251</v>
      </c>
      <c r="B152" s="17">
        <v>0</v>
      </c>
      <c r="C152" s="17">
        <v>0</v>
      </c>
      <c r="D152" s="17">
        <v>1</v>
      </c>
      <c r="E152" s="17">
        <v>0</v>
      </c>
      <c r="F152" s="17">
        <v>1</v>
      </c>
      <c r="G152" s="17">
        <v>0</v>
      </c>
      <c r="H152" s="17">
        <v>2</v>
      </c>
      <c r="I152" s="17">
        <v>2</v>
      </c>
      <c r="J152" s="17">
        <v>1</v>
      </c>
      <c r="K152" s="17">
        <v>0</v>
      </c>
      <c r="L152" s="17">
        <v>1</v>
      </c>
      <c r="M152" s="17">
        <v>0</v>
      </c>
      <c r="N152" s="17">
        <v>0</v>
      </c>
      <c r="O152" s="17">
        <v>0</v>
      </c>
      <c r="P152" s="17">
        <v>1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22" t="s">
        <v>700</v>
      </c>
      <c r="X152" s="22" t="s">
        <v>700</v>
      </c>
      <c r="Y152" s="1" t="s">
        <v>700</v>
      </c>
      <c r="Z152" s="1" t="s">
        <v>700</v>
      </c>
      <c r="AA152" s="1" t="s">
        <v>700</v>
      </c>
      <c r="AB152" s="1" t="s">
        <v>703</v>
      </c>
      <c r="AC152" s="1" t="s">
        <v>700</v>
      </c>
      <c r="AD152" s="1" t="s">
        <v>700</v>
      </c>
      <c r="AE152" s="1"/>
    </row>
    <row r="153" spans="1:31" x14ac:dyDescent="0.45">
      <c r="A153" s="17" t="s">
        <v>492</v>
      </c>
      <c r="B153" s="17">
        <v>1</v>
      </c>
      <c r="C153" s="17">
        <v>6</v>
      </c>
      <c r="D153" s="17">
        <v>2</v>
      </c>
      <c r="E153" s="17">
        <v>2</v>
      </c>
      <c r="F153" s="17">
        <v>1</v>
      </c>
      <c r="G153" s="17">
        <v>5</v>
      </c>
      <c r="H153" s="17">
        <v>2</v>
      </c>
      <c r="I153" s="17">
        <v>25</v>
      </c>
      <c r="J153" s="17">
        <v>0</v>
      </c>
      <c r="K153" s="17">
        <v>0</v>
      </c>
      <c r="L153" s="17">
        <v>0</v>
      </c>
      <c r="M153" s="17">
        <v>0</v>
      </c>
      <c r="N153" s="17">
        <v>6</v>
      </c>
      <c r="O153" s="17">
        <v>2</v>
      </c>
      <c r="P153" s="17">
        <v>0</v>
      </c>
      <c r="Q153" s="17">
        <v>0</v>
      </c>
      <c r="R153" s="17">
        <v>2</v>
      </c>
      <c r="S153" s="17">
        <v>0</v>
      </c>
      <c r="T153" s="17">
        <v>2</v>
      </c>
      <c r="U153" s="17">
        <v>9</v>
      </c>
      <c r="V153" s="17">
        <v>2</v>
      </c>
      <c r="W153" s="22" t="s">
        <v>715</v>
      </c>
      <c r="X153" s="22" t="s">
        <v>713</v>
      </c>
      <c r="Y153" s="1" t="s">
        <v>709</v>
      </c>
      <c r="Z153" s="1" t="s">
        <v>702</v>
      </c>
      <c r="AA153" s="1" t="s">
        <v>701</v>
      </c>
      <c r="AB153" s="1" t="s">
        <v>701</v>
      </c>
      <c r="AC153" s="1" t="s">
        <v>700</v>
      </c>
      <c r="AD153" s="1" t="s">
        <v>1259</v>
      </c>
      <c r="AE153" s="1"/>
    </row>
    <row r="154" spans="1:31" x14ac:dyDescent="0.45">
      <c r="A154" s="17" t="s">
        <v>223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>
        <v>0</v>
      </c>
      <c r="U154" s="17">
        <v>0</v>
      </c>
      <c r="V154" s="17">
        <v>0</v>
      </c>
      <c r="W154" s="22" t="s">
        <v>700</v>
      </c>
      <c r="X154" s="22" t="s">
        <v>700</v>
      </c>
      <c r="Y154" s="1" t="s">
        <v>700</v>
      </c>
      <c r="Z154" s="1" t="s">
        <v>700</v>
      </c>
      <c r="AA154" s="1" t="s">
        <v>700</v>
      </c>
      <c r="AB154" s="1" t="s">
        <v>700</v>
      </c>
      <c r="AC154" s="1" t="s">
        <v>701</v>
      </c>
      <c r="AD154" s="1" t="s">
        <v>700</v>
      </c>
      <c r="AE154" s="1"/>
    </row>
    <row r="155" spans="1:31" x14ac:dyDescent="0.45">
      <c r="A155" s="17" t="s">
        <v>236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2</v>
      </c>
      <c r="K155" s="17">
        <v>1</v>
      </c>
      <c r="L155" s="17">
        <v>7</v>
      </c>
      <c r="M155" s="17">
        <v>10</v>
      </c>
      <c r="N155" s="17">
        <v>2</v>
      </c>
      <c r="O155" s="17">
        <v>1</v>
      </c>
      <c r="P155" s="17">
        <v>6</v>
      </c>
      <c r="Q155" s="17">
        <v>5</v>
      </c>
      <c r="R155" s="17">
        <v>5</v>
      </c>
      <c r="S155" s="17">
        <v>4</v>
      </c>
      <c r="T155" s="17">
        <v>0</v>
      </c>
      <c r="U155" s="17">
        <v>2</v>
      </c>
      <c r="V155" s="17">
        <v>1</v>
      </c>
      <c r="W155" s="22" t="s">
        <v>703</v>
      </c>
      <c r="X155" s="22" t="s">
        <v>701</v>
      </c>
      <c r="Y155" s="1" t="s">
        <v>701</v>
      </c>
      <c r="Z155" s="1" t="s">
        <v>702</v>
      </c>
      <c r="AA155" s="1" t="s">
        <v>700</v>
      </c>
      <c r="AB155" s="1" t="s">
        <v>701</v>
      </c>
      <c r="AC155" s="1" t="s">
        <v>700</v>
      </c>
      <c r="AD155" s="1" t="s">
        <v>1259</v>
      </c>
      <c r="AE155" s="1"/>
    </row>
    <row r="156" spans="1:31" x14ac:dyDescent="0.45">
      <c r="A156" s="17" t="s">
        <v>626</v>
      </c>
      <c r="B156" s="17">
        <v>1</v>
      </c>
      <c r="C156" s="17">
        <v>2</v>
      </c>
      <c r="D156" s="17">
        <v>0</v>
      </c>
      <c r="E156" s="17">
        <v>7</v>
      </c>
      <c r="F156" s="17">
        <v>7</v>
      </c>
      <c r="G156" s="17">
        <v>1</v>
      </c>
      <c r="H156" s="17">
        <v>1</v>
      </c>
      <c r="I156" s="17">
        <v>0</v>
      </c>
      <c r="J156" s="17">
        <v>7</v>
      </c>
      <c r="K156" s="17">
        <v>10</v>
      </c>
      <c r="L156" s="17">
        <v>15</v>
      </c>
      <c r="M156" s="17">
        <v>2</v>
      </c>
      <c r="N156" s="17">
        <v>1</v>
      </c>
      <c r="O156" s="17">
        <v>1</v>
      </c>
      <c r="P156" s="17">
        <v>1</v>
      </c>
      <c r="Q156" s="17">
        <v>8</v>
      </c>
      <c r="R156" s="17">
        <v>2</v>
      </c>
      <c r="S156" s="17">
        <v>0</v>
      </c>
      <c r="T156" s="17">
        <v>0</v>
      </c>
      <c r="U156" s="17">
        <v>15</v>
      </c>
      <c r="V156" s="17">
        <v>1</v>
      </c>
      <c r="W156" s="22" t="s">
        <v>707</v>
      </c>
      <c r="X156" s="22" t="s">
        <v>701</v>
      </c>
      <c r="Y156" s="1" t="s">
        <v>702</v>
      </c>
      <c r="Z156" s="1" t="s">
        <v>702</v>
      </c>
      <c r="AA156" s="1" t="s">
        <v>700</v>
      </c>
      <c r="AB156" s="1" t="s">
        <v>703</v>
      </c>
      <c r="AC156" s="1" t="s">
        <v>700</v>
      </c>
      <c r="AD156" s="1" t="s">
        <v>700</v>
      </c>
      <c r="AE156" s="1"/>
    </row>
    <row r="157" spans="1:31" x14ac:dyDescent="0.45">
      <c r="A157" s="17" t="s">
        <v>249</v>
      </c>
      <c r="B157" s="17">
        <v>6</v>
      </c>
      <c r="C157" s="17">
        <v>3</v>
      </c>
      <c r="D157" s="17">
        <v>3</v>
      </c>
      <c r="E157" s="17">
        <v>1</v>
      </c>
      <c r="F157" s="17">
        <v>3</v>
      </c>
      <c r="G157" s="17">
        <v>2</v>
      </c>
      <c r="H157" s="17">
        <v>1</v>
      </c>
      <c r="I157" s="17">
        <v>4</v>
      </c>
      <c r="J157" s="17">
        <v>9</v>
      </c>
      <c r="K157" s="17">
        <v>1</v>
      </c>
      <c r="L157" s="17">
        <v>2</v>
      </c>
      <c r="M157" s="17">
        <v>3</v>
      </c>
      <c r="N157" s="17">
        <v>1</v>
      </c>
      <c r="O157" s="17">
        <v>0</v>
      </c>
      <c r="P157" s="17">
        <v>1</v>
      </c>
      <c r="Q157" s="17">
        <v>5</v>
      </c>
      <c r="R157" s="17">
        <v>1</v>
      </c>
      <c r="S157" s="17">
        <v>0</v>
      </c>
      <c r="T157" s="17">
        <v>1</v>
      </c>
      <c r="U157" s="17">
        <v>1</v>
      </c>
      <c r="V157" s="17">
        <v>3</v>
      </c>
      <c r="W157" s="22" t="s">
        <v>703</v>
      </c>
      <c r="X157" s="22" t="s">
        <v>701</v>
      </c>
      <c r="Y157" s="1" t="s">
        <v>702</v>
      </c>
      <c r="Z157" s="1" t="s">
        <v>700</v>
      </c>
      <c r="AA157" s="1" t="s">
        <v>700</v>
      </c>
      <c r="AB157" s="1" t="s">
        <v>703</v>
      </c>
      <c r="AC157" s="1" t="s">
        <v>700</v>
      </c>
      <c r="AD157" s="1" t="s">
        <v>1259</v>
      </c>
      <c r="AE157" s="1"/>
    </row>
    <row r="158" spans="1:31" x14ac:dyDescent="0.45">
      <c r="A158" s="17" t="s">
        <v>625</v>
      </c>
      <c r="B158" s="17">
        <v>2</v>
      </c>
      <c r="C158" s="17">
        <v>1</v>
      </c>
      <c r="D158" s="17">
        <v>1</v>
      </c>
      <c r="E158" s="17">
        <v>6</v>
      </c>
      <c r="F158" s="17">
        <v>1</v>
      </c>
      <c r="G158" s="17">
        <v>1</v>
      </c>
      <c r="H158" s="17">
        <v>1</v>
      </c>
      <c r="I158" s="17">
        <v>1</v>
      </c>
      <c r="J158" s="17">
        <v>1</v>
      </c>
      <c r="K158" s="17">
        <v>2</v>
      </c>
      <c r="L158" s="17">
        <v>0</v>
      </c>
      <c r="M158" s="17">
        <v>0</v>
      </c>
      <c r="N158" s="17">
        <v>0</v>
      </c>
      <c r="O158" s="17">
        <v>1</v>
      </c>
      <c r="P158" s="17">
        <v>2</v>
      </c>
      <c r="Q158" s="17">
        <v>1</v>
      </c>
      <c r="R158" s="17">
        <v>1</v>
      </c>
      <c r="S158" s="17">
        <v>1</v>
      </c>
      <c r="T158" s="17">
        <v>3</v>
      </c>
      <c r="U158" s="17">
        <v>3</v>
      </c>
      <c r="V158" s="17">
        <v>1</v>
      </c>
      <c r="W158" s="22" t="s">
        <v>704</v>
      </c>
      <c r="X158" s="22" t="s">
        <v>703</v>
      </c>
      <c r="Y158" s="1" t="s">
        <v>700</v>
      </c>
      <c r="Z158" s="1" t="s">
        <v>714</v>
      </c>
      <c r="AA158" s="1" t="s">
        <v>701</v>
      </c>
      <c r="AB158" s="1" t="s">
        <v>700</v>
      </c>
      <c r="AC158" s="1" t="s">
        <v>700</v>
      </c>
      <c r="AD158" s="1" t="s">
        <v>700</v>
      </c>
      <c r="AE158" s="1"/>
    </row>
    <row r="159" spans="1:31" x14ac:dyDescent="0.45">
      <c r="A159" s="17" t="s">
        <v>377</v>
      </c>
      <c r="B159" s="17">
        <v>2</v>
      </c>
      <c r="C159" s="17">
        <v>9</v>
      </c>
      <c r="D159" s="17">
        <v>3</v>
      </c>
      <c r="E159" s="17">
        <v>7</v>
      </c>
      <c r="F159" s="17">
        <v>6</v>
      </c>
      <c r="G159" s="17">
        <v>7</v>
      </c>
      <c r="H159" s="17">
        <v>14</v>
      </c>
      <c r="I159" s="17">
        <v>2</v>
      </c>
      <c r="J159" s="17">
        <v>1</v>
      </c>
      <c r="K159" s="17">
        <v>2</v>
      </c>
      <c r="L159" s="17">
        <v>3</v>
      </c>
      <c r="M159" s="17">
        <v>9</v>
      </c>
      <c r="N159" s="17">
        <v>3</v>
      </c>
      <c r="O159" s="17">
        <v>2</v>
      </c>
      <c r="P159" s="17">
        <v>3</v>
      </c>
      <c r="Q159" s="17">
        <v>2</v>
      </c>
      <c r="R159" s="17">
        <v>2</v>
      </c>
      <c r="S159" s="17">
        <v>2</v>
      </c>
      <c r="T159" s="17">
        <v>3</v>
      </c>
      <c r="U159" s="17">
        <v>2</v>
      </c>
      <c r="V159" s="17">
        <v>1</v>
      </c>
      <c r="W159" s="22" t="s">
        <v>703</v>
      </c>
      <c r="X159" s="22" t="s">
        <v>703</v>
      </c>
      <c r="Y159" s="1" t="s">
        <v>704</v>
      </c>
      <c r="Z159" s="1" t="s">
        <v>701</v>
      </c>
      <c r="AA159" s="1" t="s">
        <v>712</v>
      </c>
      <c r="AB159" s="1" t="s">
        <v>701</v>
      </c>
      <c r="AC159" s="1" t="s">
        <v>706</v>
      </c>
      <c r="AD159" s="1" t="s">
        <v>700</v>
      </c>
      <c r="AE159" s="1"/>
    </row>
    <row r="160" spans="1:31" x14ac:dyDescent="0.45">
      <c r="A160" s="17" t="s">
        <v>469</v>
      </c>
      <c r="B160" s="17">
        <v>0</v>
      </c>
      <c r="C160" s="17">
        <v>1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1</v>
      </c>
      <c r="J160" s="17">
        <v>0</v>
      </c>
      <c r="K160" s="17">
        <v>1</v>
      </c>
      <c r="L160" s="17">
        <v>1</v>
      </c>
      <c r="M160" s="17">
        <v>7</v>
      </c>
      <c r="N160" s="17">
        <v>1</v>
      </c>
      <c r="O160" s="17">
        <v>0</v>
      </c>
      <c r="P160" s="17">
        <v>1</v>
      </c>
      <c r="Q160" s="17">
        <v>1</v>
      </c>
      <c r="R160" s="17">
        <v>1</v>
      </c>
      <c r="S160" s="17">
        <v>0</v>
      </c>
      <c r="T160" s="17">
        <v>6</v>
      </c>
      <c r="U160" s="17">
        <v>1</v>
      </c>
      <c r="V160" s="17">
        <v>1</v>
      </c>
      <c r="W160" s="22" t="s">
        <v>700</v>
      </c>
      <c r="X160" s="22" t="s">
        <v>700</v>
      </c>
      <c r="Y160" s="1" t="s">
        <v>700</v>
      </c>
      <c r="Z160" s="1" t="s">
        <v>703</v>
      </c>
      <c r="AA160" s="1" t="s">
        <v>700</v>
      </c>
      <c r="AB160" s="1" t="s">
        <v>700</v>
      </c>
      <c r="AC160" s="1" t="s">
        <v>700</v>
      </c>
      <c r="AD160" s="1" t="s">
        <v>703</v>
      </c>
      <c r="AE160" s="1"/>
    </row>
    <row r="161" spans="1:31" x14ac:dyDescent="0.45">
      <c r="A161" s="17" t="s">
        <v>241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1</v>
      </c>
      <c r="M161" s="17">
        <v>1</v>
      </c>
      <c r="N161" s="17">
        <v>0</v>
      </c>
      <c r="O161" s="17">
        <v>0</v>
      </c>
      <c r="P161" s="17">
        <v>0</v>
      </c>
      <c r="Q161" s="17">
        <v>1</v>
      </c>
      <c r="R161" s="17">
        <v>1</v>
      </c>
      <c r="S161" s="17">
        <v>2</v>
      </c>
      <c r="T161" s="17">
        <v>2</v>
      </c>
      <c r="U161" s="17">
        <v>5</v>
      </c>
      <c r="V161" s="17">
        <v>13</v>
      </c>
      <c r="W161" s="22" t="s">
        <v>701</v>
      </c>
      <c r="X161" s="22" t="s">
        <v>708</v>
      </c>
      <c r="Y161" s="1" t="s">
        <v>709</v>
      </c>
      <c r="Z161" s="1" t="s">
        <v>703</v>
      </c>
      <c r="AA161" s="1" t="s">
        <v>701</v>
      </c>
      <c r="AB161" s="1" t="s">
        <v>700</v>
      </c>
      <c r="AC161" s="1" t="s">
        <v>700</v>
      </c>
      <c r="AD161" s="1" t="s">
        <v>700</v>
      </c>
      <c r="AE161" s="1"/>
    </row>
    <row r="162" spans="1:31" x14ac:dyDescent="0.45">
      <c r="A162" s="17" t="s">
        <v>482</v>
      </c>
      <c r="B162" s="17"/>
      <c r="C162" s="17"/>
      <c r="D162" s="17"/>
      <c r="E162" s="17"/>
      <c r="F162" s="17"/>
      <c r="G162" s="17"/>
      <c r="H162" s="17"/>
      <c r="I162" s="17"/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22" t="s">
        <v>700</v>
      </c>
      <c r="X162" s="22" t="s">
        <v>700</v>
      </c>
      <c r="Y162" s="1" t="s">
        <v>700</v>
      </c>
      <c r="Z162" s="1" t="s">
        <v>700</v>
      </c>
      <c r="AA162" s="1" t="s">
        <v>700</v>
      </c>
      <c r="AB162" s="1" t="s">
        <v>700</v>
      </c>
      <c r="AC162" s="1" t="s">
        <v>700</v>
      </c>
      <c r="AD162" s="1" t="s">
        <v>700</v>
      </c>
      <c r="AE162" s="1"/>
    </row>
    <row r="163" spans="1:31" x14ac:dyDescent="0.45">
      <c r="A163" s="17" t="s">
        <v>338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22" t="s">
        <v>700</v>
      </c>
      <c r="X163" s="22" t="s">
        <v>700</v>
      </c>
      <c r="Y163" s="1" t="s">
        <v>700</v>
      </c>
      <c r="Z163" s="1" t="s">
        <v>700</v>
      </c>
      <c r="AA163" s="1" t="s">
        <v>700</v>
      </c>
      <c r="AB163" s="1" t="s">
        <v>700</v>
      </c>
      <c r="AC163" s="1" t="s">
        <v>700</v>
      </c>
      <c r="AD163" s="1" t="s">
        <v>700</v>
      </c>
      <c r="AE163" s="1"/>
    </row>
    <row r="164" spans="1:31" x14ac:dyDescent="0.45">
      <c r="A164" s="17" t="s">
        <v>232</v>
      </c>
      <c r="B164" s="17">
        <v>2</v>
      </c>
      <c r="C164" s="17">
        <v>2</v>
      </c>
      <c r="D164" s="17">
        <v>2</v>
      </c>
      <c r="E164" s="17">
        <v>2</v>
      </c>
      <c r="F164" s="17">
        <v>1</v>
      </c>
      <c r="G164" s="17">
        <v>1</v>
      </c>
      <c r="H164" s="17">
        <v>2</v>
      </c>
      <c r="I164" s="17">
        <v>1</v>
      </c>
      <c r="J164" s="17">
        <v>1</v>
      </c>
      <c r="K164" s="17">
        <v>0</v>
      </c>
      <c r="L164" s="17">
        <v>0</v>
      </c>
      <c r="M164" s="17">
        <v>0</v>
      </c>
      <c r="N164" s="17">
        <v>1</v>
      </c>
      <c r="O164" s="17">
        <v>2</v>
      </c>
      <c r="P164" s="17">
        <v>2</v>
      </c>
      <c r="Q164" s="17">
        <v>0</v>
      </c>
      <c r="R164" s="17">
        <v>0</v>
      </c>
      <c r="S164" s="17">
        <v>1</v>
      </c>
      <c r="T164" s="17">
        <v>3</v>
      </c>
      <c r="U164" s="17">
        <v>0</v>
      </c>
      <c r="V164" s="17">
        <v>0</v>
      </c>
      <c r="W164" s="22" t="s">
        <v>703</v>
      </c>
      <c r="X164" s="22" t="s">
        <v>709</v>
      </c>
      <c r="Y164" s="1" t="s">
        <v>700</v>
      </c>
      <c r="Z164" s="1" t="s">
        <v>700</v>
      </c>
      <c r="AA164" s="1" t="s">
        <v>703</v>
      </c>
      <c r="AB164" s="1" t="s">
        <v>700</v>
      </c>
      <c r="AC164" s="1" t="s">
        <v>700</v>
      </c>
      <c r="AD164" s="1" t="s">
        <v>700</v>
      </c>
      <c r="AE164" s="1"/>
    </row>
    <row r="165" spans="1:31" x14ac:dyDescent="0.45">
      <c r="A165" s="17" t="s">
        <v>649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22" t="s">
        <v>700</v>
      </c>
      <c r="X165" s="22" t="s">
        <v>700</v>
      </c>
      <c r="Y165" s="1" t="s">
        <v>700</v>
      </c>
      <c r="Z165" s="1" t="s">
        <v>700</v>
      </c>
      <c r="AA165" s="1" t="s">
        <v>700</v>
      </c>
      <c r="AB165" s="1" t="s">
        <v>700</v>
      </c>
      <c r="AC165" s="1" t="s">
        <v>700</v>
      </c>
      <c r="AD165" s="1" t="s">
        <v>1259</v>
      </c>
      <c r="AE165" s="1"/>
    </row>
    <row r="166" spans="1:31" x14ac:dyDescent="0.45">
      <c r="A166" s="17" t="s">
        <v>175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1</v>
      </c>
      <c r="O166" s="17">
        <v>0</v>
      </c>
      <c r="P166" s="17">
        <v>0</v>
      </c>
      <c r="Q166" s="17">
        <v>1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22" t="s">
        <v>700</v>
      </c>
      <c r="X166" s="22" t="s">
        <v>700</v>
      </c>
      <c r="Y166" s="1" t="s">
        <v>703</v>
      </c>
      <c r="Z166" s="1" t="s">
        <v>700</v>
      </c>
      <c r="AA166" s="1" t="s">
        <v>700</v>
      </c>
      <c r="AB166" s="1" t="s">
        <v>700</v>
      </c>
      <c r="AC166" s="1" t="s">
        <v>700</v>
      </c>
      <c r="AD166" s="1" t="s">
        <v>700</v>
      </c>
      <c r="AE166" s="1"/>
    </row>
    <row r="167" spans="1:31" x14ac:dyDescent="0.45">
      <c r="A167" s="17" t="s">
        <v>631</v>
      </c>
      <c r="B167" s="17">
        <v>0</v>
      </c>
      <c r="C167" s="17">
        <v>0</v>
      </c>
      <c r="D167" s="17">
        <v>0</v>
      </c>
      <c r="E167" s="17">
        <v>0</v>
      </c>
      <c r="F167" s="17">
        <v>1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1</v>
      </c>
      <c r="M167" s="17">
        <v>2</v>
      </c>
      <c r="N167" s="17">
        <v>4</v>
      </c>
      <c r="O167" s="17">
        <v>14</v>
      </c>
      <c r="P167" s="17">
        <v>3</v>
      </c>
      <c r="Q167" s="17">
        <v>7</v>
      </c>
      <c r="R167" s="17">
        <v>3</v>
      </c>
      <c r="S167" s="17">
        <v>3</v>
      </c>
      <c r="T167" s="17">
        <v>1</v>
      </c>
      <c r="U167" s="17">
        <v>3</v>
      </c>
      <c r="V167" s="17">
        <v>2</v>
      </c>
      <c r="W167" s="22" t="s">
        <v>704</v>
      </c>
      <c r="X167" s="22" t="s">
        <v>714</v>
      </c>
      <c r="Y167" s="1" t="s">
        <v>700</v>
      </c>
      <c r="Z167" s="1" t="s">
        <v>703</v>
      </c>
      <c r="AA167" s="1" t="s">
        <v>701</v>
      </c>
      <c r="AB167" s="1" t="s">
        <v>703</v>
      </c>
      <c r="AC167" s="1" t="s">
        <v>700</v>
      </c>
      <c r="AD167" s="1" t="s">
        <v>700</v>
      </c>
      <c r="AE167" s="1"/>
    </row>
    <row r="168" spans="1:31" x14ac:dyDescent="0.45">
      <c r="A168" s="17" t="s">
        <v>670</v>
      </c>
      <c r="B168" s="17">
        <v>2</v>
      </c>
      <c r="C168" s="17">
        <v>3</v>
      </c>
      <c r="D168" s="17">
        <v>3</v>
      </c>
      <c r="E168" s="17">
        <v>2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1</v>
      </c>
      <c r="L168" s="17">
        <v>1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4</v>
      </c>
      <c r="S168" s="17">
        <v>0</v>
      </c>
      <c r="T168" s="17">
        <v>1</v>
      </c>
      <c r="U168" s="17">
        <v>0</v>
      </c>
      <c r="V168" s="17">
        <v>0</v>
      </c>
      <c r="W168" s="22" t="s">
        <v>701</v>
      </c>
      <c r="X168" s="22" t="s">
        <v>703</v>
      </c>
      <c r="Y168" s="1" t="s">
        <v>704</v>
      </c>
      <c r="Z168" s="1" t="s">
        <v>703</v>
      </c>
      <c r="AA168" s="1" t="s">
        <v>712</v>
      </c>
      <c r="AB168" s="1" t="s">
        <v>701</v>
      </c>
      <c r="AC168" s="1" t="s">
        <v>701</v>
      </c>
      <c r="AD168" s="1" t="s">
        <v>700</v>
      </c>
      <c r="AE168" s="1"/>
    </row>
    <row r="169" spans="1:31" x14ac:dyDescent="0.45">
      <c r="A169" s="17" t="s">
        <v>500</v>
      </c>
      <c r="B169" s="17">
        <v>0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22" t="s">
        <v>700</v>
      </c>
      <c r="X169" s="22" t="s">
        <v>700</v>
      </c>
      <c r="Y169" s="1" t="s">
        <v>700</v>
      </c>
      <c r="Z169" s="1" t="s">
        <v>700</v>
      </c>
      <c r="AA169" s="1" t="s">
        <v>700</v>
      </c>
      <c r="AB169" s="1" t="s">
        <v>700</v>
      </c>
      <c r="AC169" s="1" t="s">
        <v>700</v>
      </c>
      <c r="AD169" s="1" t="s">
        <v>700</v>
      </c>
      <c r="AE169" s="1"/>
    </row>
    <row r="170" spans="1:31" x14ac:dyDescent="0.45">
      <c r="A170" s="17" t="s">
        <v>624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22" t="s">
        <v>700</v>
      </c>
      <c r="X170" s="22" t="s">
        <v>700</v>
      </c>
      <c r="Y170" s="1" t="s">
        <v>700</v>
      </c>
      <c r="Z170" s="1" t="s">
        <v>700</v>
      </c>
      <c r="AA170" s="1" t="s">
        <v>700</v>
      </c>
      <c r="AB170" s="1" t="s">
        <v>700</v>
      </c>
      <c r="AC170" s="1" t="s">
        <v>700</v>
      </c>
      <c r="AD170" s="1" t="s">
        <v>700</v>
      </c>
      <c r="AE170" s="1"/>
    </row>
    <row r="171" spans="1:31" x14ac:dyDescent="0.45">
      <c r="A171" s="17" t="s">
        <v>534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1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1</v>
      </c>
      <c r="O171" s="17">
        <v>1</v>
      </c>
      <c r="P171" s="17">
        <v>0</v>
      </c>
      <c r="Q171" s="17">
        <v>1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22" t="s">
        <v>700</v>
      </c>
      <c r="X171" s="22" t="s">
        <v>700</v>
      </c>
      <c r="Y171" s="1" t="s">
        <v>700</v>
      </c>
      <c r="Z171" s="1" t="s">
        <v>700</v>
      </c>
      <c r="AA171" s="1" t="s">
        <v>700</v>
      </c>
      <c r="AB171" s="1" t="s">
        <v>700</v>
      </c>
      <c r="AC171" s="1" t="s">
        <v>700</v>
      </c>
      <c r="AD171" s="1" t="s">
        <v>1259</v>
      </c>
      <c r="AE171" s="1"/>
    </row>
    <row r="172" spans="1:31" x14ac:dyDescent="0.45">
      <c r="A172" s="17" t="s">
        <v>221</v>
      </c>
      <c r="B172" s="17">
        <v>2</v>
      </c>
      <c r="C172" s="17">
        <v>6</v>
      </c>
      <c r="D172" s="17">
        <v>9</v>
      </c>
      <c r="E172" s="17">
        <v>2</v>
      </c>
      <c r="F172" s="17">
        <v>2</v>
      </c>
      <c r="G172" s="17">
        <v>0</v>
      </c>
      <c r="H172" s="17">
        <v>7</v>
      </c>
      <c r="I172" s="17">
        <v>2</v>
      </c>
      <c r="J172" s="17">
        <v>0</v>
      </c>
      <c r="K172" s="17">
        <v>0</v>
      </c>
      <c r="L172" s="17">
        <v>0</v>
      </c>
      <c r="M172" s="17">
        <v>1</v>
      </c>
      <c r="N172" s="17">
        <v>1</v>
      </c>
      <c r="O172" s="17">
        <v>1</v>
      </c>
      <c r="P172" s="17">
        <v>0</v>
      </c>
      <c r="Q172" s="17">
        <v>1</v>
      </c>
      <c r="R172" s="17">
        <v>0</v>
      </c>
      <c r="S172" s="17">
        <v>1</v>
      </c>
      <c r="T172" s="17">
        <v>0</v>
      </c>
      <c r="U172" s="17">
        <v>0</v>
      </c>
      <c r="V172" s="17">
        <v>0</v>
      </c>
      <c r="W172" s="22" t="s">
        <v>703</v>
      </c>
      <c r="X172" s="22" t="s">
        <v>701</v>
      </c>
      <c r="Y172" s="1" t="s">
        <v>700</v>
      </c>
      <c r="Z172" s="1" t="s">
        <v>703</v>
      </c>
      <c r="AA172" s="1" t="s">
        <v>703</v>
      </c>
      <c r="AB172" s="1" t="s">
        <v>703</v>
      </c>
      <c r="AC172" s="1" t="s">
        <v>712</v>
      </c>
      <c r="AD172" s="1" t="s">
        <v>700</v>
      </c>
      <c r="AE172" s="1"/>
    </row>
    <row r="173" spans="1:31" x14ac:dyDescent="0.45">
      <c r="A173" s="17" t="s">
        <v>459</v>
      </c>
      <c r="B173" s="17">
        <v>0</v>
      </c>
      <c r="C173" s="17">
        <v>1</v>
      </c>
      <c r="D173" s="17">
        <v>2</v>
      </c>
      <c r="E173" s="17">
        <v>4</v>
      </c>
      <c r="F173" s="17">
        <v>0</v>
      </c>
      <c r="G173" s="17">
        <v>0</v>
      </c>
      <c r="H173" s="17">
        <v>0</v>
      </c>
      <c r="I173" s="17">
        <v>0</v>
      </c>
      <c r="J173" s="17">
        <v>1</v>
      </c>
      <c r="K173" s="17">
        <v>0</v>
      </c>
      <c r="L173" s="17">
        <v>0</v>
      </c>
      <c r="M173" s="17">
        <v>0</v>
      </c>
      <c r="N173" s="17">
        <v>1</v>
      </c>
      <c r="O173" s="17">
        <v>0</v>
      </c>
      <c r="P173" s="17">
        <v>0</v>
      </c>
      <c r="Q173" s="17">
        <v>0</v>
      </c>
      <c r="R173" s="17">
        <v>1</v>
      </c>
      <c r="S173" s="17">
        <v>2</v>
      </c>
      <c r="T173" s="17">
        <v>0</v>
      </c>
      <c r="U173" s="17">
        <v>1</v>
      </c>
      <c r="V173" s="17">
        <v>1</v>
      </c>
      <c r="W173" s="22" t="s">
        <v>703</v>
      </c>
      <c r="X173" s="22" t="s">
        <v>700</v>
      </c>
      <c r="Y173" s="1" t="s">
        <v>700</v>
      </c>
      <c r="Z173" s="1" t="s">
        <v>700</v>
      </c>
      <c r="AA173" s="1" t="s">
        <v>700</v>
      </c>
      <c r="AB173" s="1" t="s">
        <v>700</v>
      </c>
      <c r="AC173" s="1" t="s">
        <v>700</v>
      </c>
      <c r="AD173" s="1" t="s">
        <v>700</v>
      </c>
      <c r="AE173" s="1"/>
    </row>
    <row r="174" spans="1:31" x14ac:dyDescent="0.45">
      <c r="A174" s="17" t="s">
        <v>674</v>
      </c>
      <c r="B174" s="17">
        <v>1</v>
      </c>
      <c r="C174" s="17">
        <v>2</v>
      </c>
      <c r="D174" s="17">
        <v>2</v>
      </c>
      <c r="E174" s="17">
        <v>1</v>
      </c>
      <c r="F174" s="17">
        <v>1</v>
      </c>
      <c r="G174" s="17">
        <v>1</v>
      </c>
      <c r="H174" s="17">
        <v>0</v>
      </c>
      <c r="I174" s="17">
        <v>1</v>
      </c>
      <c r="J174" s="17">
        <v>1</v>
      </c>
      <c r="K174" s="17">
        <v>7</v>
      </c>
      <c r="L174" s="17">
        <v>0</v>
      </c>
      <c r="M174" s="17">
        <v>2</v>
      </c>
      <c r="N174" s="17">
        <v>5</v>
      </c>
      <c r="O174" s="17">
        <v>2</v>
      </c>
      <c r="P174" s="17">
        <v>6</v>
      </c>
      <c r="Q174" s="17">
        <v>1</v>
      </c>
      <c r="R174" s="17">
        <v>0</v>
      </c>
      <c r="S174" s="17">
        <v>1</v>
      </c>
      <c r="T174" s="17">
        <v>6</v>
      </c>
      <c r="U174" s="17">
        <v>6</v>
      </c>
      <c r="V174" s="17">
        <v>14</v>
      </c>
      <c r="W174" s="22" t="s">
        <v>703</v>
      </c>
      <c r="X174" s="22" t="s">
        <v>702</v>
      </c>
      <c r="Y174" s="1" t="s">
        <v>714</v>
      </c>
      <c r="Z174" s="1" t="s">
        <v>715</v>
      </c>
      <c r="AA174" s="1" t="s">
        <v>703</v>
      </c>
      <c r="AB174" s="1" t="s">
        <v>702</v>
      </c>
      <c r="AC174" s="1" t="s">
        <v>703</v>
      </c>
      <c r="AD174" s="1" t="s">
        <v>700</v>
      </c>
      <c r="AE174" s="1"/>
    </row>
    <row r="175" spans="1:31" x14ac:dyDescent="0.45">
      <c r="A175" s="17" t="s">
        <v>160</v>
      </c>
      <c r="B175" s="17">
        <v>0</v>
      </c>
      <c r="C175" s="17">
        <v>0</v>
      </c>
      <c r="D175" s="17">
        <v>0</v>
      </c>
      <c r="E175" s="17">
        <v>0</v>
      </c>
      <c r="F175" s="17">
        <v>8</v>
      </c>
      <c r="G175" s="17">
        <v>1</v>
      </c>
      <c r="H175" s="17">
        <v>0</v>
      </c>
      <c r="I175" s="17">
        <v>1</v>
      </c>
      <c r="J175" s="17">
        <v>2</v>
      </c>
      <c r="K175" s="17">
        <v>1</v>
      </c>
      <c r="L175" s="17">
        <v>1</v>
      </c>
      <c r="M175" s="17">
        <v>3</v>
      </c>
      <c r="N175" s="17">
        <v>1</v>
      </c>
      <c r="O175" s="17">
        <v>2</v>
      </c>
      <c r="P175" s="17">
        <v>0</v>
      </c>
      <c r="Q175" s="17">
        <v>1</v>
      </c>
      <c r="R175" s="17">
        <v>0</v>
      </c>
      <c r="S175" s="17">
        <v>1</v>
      </c>
      <c r="T175" s="17">
        <v>0</v>
      </c>
      <c r="U175" s="17">
        <v>6</v>
      </c>
      <c r="V175" s="17">
        <v>3</v>
      </c>
      <c r="W175" s="22" t="s">
        <v>701</v>
      </c>
      <c r="X175" s="22" t="s">
        <v>704</v>
      </c>
      <c r="Y175" s="1" t="s">
        <v>701</v>
      </c>
      <c r="Z175" s="1" t="s">
        <v>702</v>
      </c>
      <c r="AA175" s="1" t="s">
        <v>701</v>
      </c>
      <c r="AB175" s="1" t="s">
        <v>703</v>
      </c>
      <c r="AC175" s="1" t="s">
        <v>700</v>
      </c>
      <c r="AD175" s="1" t="s">
        <v>700</v>
      </c>
      <c r="AE175" s="1"/>
    </row>
    <row r="176" spans="1:31" x14ac:dyDescent="0.45">
      <c r="A176" s="17" t="s">
        <v>493</v>
      </c>
      <c r="B176" s="17">
        <v>1</v>
      </c>
      <c r="C176" s="17">
        <v>2</v>
      </c>
      <c r="D176" s="17">
        <v>4</v>
      </c>
      <c r="E176" s="17">
        <v>1</v>
      </c>
      <c r="F176" s="17">
        <v>3</v>
      </c>
      <c r="G176" s="17">
        <v>2</v>
      </c>
      <c r="H176" s="17">
        <v>2</v>
      </c>
      <c r="I176" s="17">
        <v>2</v>
      </c>
      <c r="J176" s="17">
        <v>1</v>
      </c>
      <c r="K176" s="17">
        <v>10</v>
      </c>
      <c r="L176" s="17">
        <v>0</v>
      </c>
      <c r="M176" s="17">
        <v>3</v>
      </c>
      <c r="N176" s="17">
        <v>10</v>
      </c>
      <c r="O176" s="17">
        <v>8</v>
      </c>
      <c r="P176" s="17">
        <v>2</v>
      </c>
      <c r="Q176" s="17">
        <v>4</v>
      </c>
      <c r="R176" s="17">
        <v>1</v>
      </c>
      <c r="S176" s="17">
        <v>0</v>
      </c>
      <c r="T176" s="17">
        <v>0</v>
      </c>
      <c r="U176" s="17">
        <v>0</v>
      </c>
      <c r="V176" s="17">
        <v>0</v>
      </c>
      <c r="W176" s="22" t="s">
        <v>700</v>
      </c>
      <c r="X176" s="22" t="s">
        <v>700</v>
      </c>
      <c r="Y176" s="1" t="s">
        <v>700</v>
      </c>
      <c r="Z176" s="1" t="s">
        <v>700</v>
      </c>
      <c r="AA176" s="1" t="s">
        <v>700</v>
      </c>
      <c r="AB176" s="1" t="s">
        <v>700</v>
      </c>
      <c r="AC176" s="1" t="s">
        <v>700</v>
      </c>
      <c r="AD176" s="1" t="s">
        <v>700</v>
      </c>
      <c r="AE176" s="1"/>
    </row>
    <row r="177" spans="1:31" x14ac:dyDescent="0.45">
      <c r="A177" s="17" t="s">
        <v>597</v>
      </c>
      <c r="B177" s="17"/>
      <c r="C177" s="17"/>
      <c r="D177" s="17"/>
      <c r="E177" s="17"/>
      <c r="F177" s="17">
        <v>1</v>
      </c>
      <c r="G177" s="17">
        <v>0</v>
      </c>
      <c r="H177" s="17">
        <v>1</v>
      </c>
      <c r="I177" s="17">
        <v>6</v>
      </c>
      <c r="J177" s="17">
        <v>6</v>
      </c>
      <c r="K177" s="17">
        <v>2</v>
      </c>
      <c r="L177" s="17">
        <v>0</v>
      </c>
      <c r="M177" s="17">
        <v>4</v>
      </c>
      <c r="N177" s="17">
        <v>2</v>
      </c>
      <c r="O177" s="17">
        <v>0</v>
      </c>
      <c r="P177" s="17">
        <v>1</v>
      </c>
      <c r="Q177" s="17">
        <v>0</v>
      </c>
      <c r="R177" s="17">
        <v>1</v>
      </c>
      <c r="S177" s="17">
        <v>1</v>
      </c>
      <c r="T177" s="17">
        <v>8</v>
      </c>
      <c r="U177" s="17">
        <v>2</v>
      </c>
      <c r="V177" s="17">
        <v>2</v>
      </c>
      <c r="W177" s="22" t="s">
        <v>701</v>
      </c>
      <c r="X177" s="22" t="s">
        <v>702</v>
      </c>
      <c r="Y177" s="1" t="s">
        <v>701</v>
      </c>
      <c r="Z177" s="1" t="s">
        <v>701</v>
      </c>
      <c r="AA177" s="1" t="s">
        <v>703</v>
      </c>
      <c r="AB177" s="1" t="s">
        <v>703</v>
      </c>
      <c r="AC177" s="1" t="s">
        <v>703</v>
      </c>
      <c r="AD177" s="1" t="s">
        <v>700</v>
      </c>
      <c r="AE177" s="1"/>
    </row>
    <row r="178" spans="1:31" x14ac:dyDescent="0.45">
      <c r="A178" s="17" t="s">
        <v>136</v>
      </c>
      <c r="B178" s="17">
        <v>6</v>
      </c>
      <c r="C178" s="17">
        <v>7</v>
      </c>
      <c r="D178" s="17">
        <v>5</v>
      </c>
      <c r="E178" s="17">
        <v>1</v>
      </c>
      <c r="F178" s="17">
        <v>1</v>
      </c>
      <c r="G178" s="17">
        <v>2</v>
      </c>
      <c r="H178" s="17">
        <v>1</v>
      </c>
      <c r="I178" s="17">
        <v>2</v>
      </c>
      <c r="J178" s="17">
        <v>9</v>
      </c>
      <c r="K178" s="17">
        <v>2</v>
      </c>
      <c r="L178" s="17">
        <v>2</v>
      </c>
      <c r="M178" s="17">
        <v>1</v>
      </c>
      <c r="N178" s="17">
        <v>9</v>
      </c>
      <c r="O178" s="17">
        <v>5</v>
      </c>
      <c r="P178" s="17">
        <v>-1</v>
      </c>
      <c r="Q178" s="17">
        <v>1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22" t="s">
        <v>700</v>
      </c>
      <c r="X178" s="22" t="s">
        <v>700</v>
      </c>
      <c r="Y178" s="1" t="s">
        <v>700</v>
      </c>
      <c r="Z178" s="1" t="s">
        <v>700</v>
      </c>
      <c r="AA178" s="1" t="s">
        <v>700</v>
      </c>
      <c r="AB178" s="1" t="s">
        <v>700</v>
      </c>
      <c r="AC178" s="1" t="s">
        <v>700</v>
      </c>
      <c r="AD178" s="1" t="s">
        <v>1259</v>
      </c>
      <c r="AE178" s="1"/>
    </row>
    <row r="179" spans="1:31" x14ac:dyDescent="0.45">
      <c r="A179" s="17" t="s">
        <v>503</v>
      </c>
      <c r="B179" s="17">
        <v>2</v>
      </c>
      <c r="C179" s="17">
        <v>7</v>
      </c>
      <c r="D179" s="17">
        <v>4</v>
      </c>
      <c r="E179" s="17">
        <v>2</v>
      </c>
      <c r="F179" s="17">
        <v>2</v>
      </c>
      <c r="G179" s="17">
        <v>2</v>
      </c>
      <c r="H179" s="17">
        <v>9</v>
      </c>
      <c r="I179" s="17">
        <v>3</v>
      </c>
      <c r="J179" s="17">
        <v>2</v>
      </c>
      <c r="K179" s="17">
        <v>2</v>
      </c>
      <c r="L179" s="17">
        <v>5</v>
      </c>
      <c r="M179" s="17">
        <v>3</v>
      </c>
      <c r="N179" s="17">
        <v>2</v>
      </c>
      <c r="O179" s="17">
        <v>7</v>
      </c>
      <c r="P179" s="17">
        <v>1</v>
      </c>
      <c r="Q179" s="17">
        <v>2</v>
      </c>
      <c r="R179" s="17">
        <v>1</v>
      </c>
      <c r="S179" s="17">
        <v>2</v>
      </c>
      <c r="T179" s="17">
        <v>3</v>
      </c>
      <c r="U179" s="17">
        <v>3</v>
      </c>
      <c r="V179" s="17">
        <v>2</v>
      </c>
      <c r="W179" s="22" t="s">
        <v>701</v>
      </c>
      <c r="X179" s="22" t="s">
        <v>701</v>
      </c>
      <c r="Y179" s="1" t="s">
        <v>700</v>
      </c>
      <c r="Z179" s="1" t="s">
        <v>701</v>
      </c>
      <c r="AA179" s="1" t="s">
        <v>707</v>
      </c>
      <c r="AB179" s="1" t="s">
        <v>712</v>
      </c>
      <c r="AC179" s="1" t="s">
        <v>701</v>
      </c>
      <c r="AD179" s="1" t="s">
        <v>700</v>
      </c>
      <c r="AE179" s="1"/>
    </row>
    <row r="180" spans="1:31" x14ac:dyDescent="0.45">
      <c r="A180" s="17" t="s">
        <v>334</v>
      </c>
      <c r="B180" s="17">
        <v>0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22" t="s">
        <v>700</v>
      </c>
      <c r="X180" s="22" t="s">
        <v>700</v>
      </c>
      <c r="Y180" s="1" t="s">
        <v>700</v>
      </c>
      <c r="Z180" s="1" t="s">
        <v>700</v>
      </c>
      <c r="AA180" s="1" t="s">
        <v>700</v>
      </c>
      <c r="AB180" s="1" t="s">
        <v>700</v>
      </c>
      <c r="AC180" s="1" t="s">
        <v>700</v>
      </c>
      <c r="AD180" s="1" t="s">
        <v>700</v>
      </c>
      <c r="AE180" s="1"/>
    </row>
    <row r="181" spans="1:31" x14ac:dyDescent="0.45">
      <c r="A181" s="17" t="s">
        <v>657</v>
      </c>
      <c r="B181" s="17">
        <v>5</v>
      </c>
      <c r="C181" s="17">
        <v>2</v>
      </c>
      <c r="D181" s="17">
        <v>2</v>
      </c>
      <c r="E181" s="17">
        <v>2</v>
      </c>
      <c r="F181" s="17">
        <v>0</v>
      </c>
      <c r="G181" s="17">
        <v>2</v>
      </c>
      <c r="H181" s="17">
        <v>8</v>
      </c>
      <c r="I181" s="17">
        <v>1</v>
      </c>
      <c r="J181" s="17">
        <v>6</v>
      </c>
      <c r="K181" s="17">
        <v>2</v>
      </c>
      <c r="L181" s="17">
        <v>2</v>
      </c>
      <c r="M181" s="17">
        <v>2</v>
      </c>
      <c r="N181" s="17">
        <v>0</v>
      </c>
      <c r="O181" s="17">
        <v>2</v>
      </c>
      <c r="P181" s="17">
        <v>0</v>
      </c>
      <c r="Q181" s="17">
        <v>0</v>
      </c>
      <c r="R181" s="17">
        <v>5</v>
      </c>
      <c r="S181" s="17">
        <v>1</v>
      </c>
      <c r="T181" s="17">
        <v>1</v>
      </c>
      <c r="U181" s="17">
        <v>8</v>
      </c>
      <c r="V181" s="17">
        <v>16</v>
      </c>
      <c r="W181" s="22" t="s">
        <v>705</v>
      </c>
      <c r="X181" s="22" t="s">
        <v>701</v>
      </c>
      <c r="Y181" s="1" t="s">
        <v>711</v>
      </c>
      <c r="Z181" s="1" t="s">
        <v>709</v>
      </c>
      <c r="AA181" s="1" t="s">
        <v>703</v>
      </c>
      <c r="AB181" s="1" t="s">
        <v>700</v>
      </c>
      <c r="AC181" s="1" t="s">
        <v>700</v>
      </c>
      <c r="AD181" s="1" t="s">
        <v>700</v>
      </c>
      <c r="AE181" s="1"/>
    </row>
    <row r="182" spans="1:31" x14ac:dyDescent="0.45">
      <c r="A182" s="17" t="s">
        <v>664</v>
      </c>
      <c r="B182" s="17">
        <v>8</v>
      </c>
      <c r="C182" s="17">
        <v>2</v>
      </c>
      <c r="D182" s="17">
        <v>1</v>
      </c>
      <c r="E182" s="17">
        <v>1</v>
      </c>
      <c r="F182" s="17">
        <v>4</v>
      </c>
      <c r="G182" s="17">
        <v>3</v>
      </c>
      <c r="H182" s="17">
        <v>1</v>
      </c>
      <c r="I182" s="17">
        <v>2</v>
      </c>
      <c r="J182" s="17">
        <v>1</v>
      </c>
      <c r="K182" s="17">
        <v>0</v>
      </c>
      <c r="L182" s="17">
        <v>0</v>
      </c>
      <c r="M182" s="17">
        <v>6</v>
      </c>
      <c r="N182" s="17">
        <v>0</v>
      </c>
      <c r="O182" s="17">
        <v>7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1</v>
      </c>
      <c r="V182" s="17">
        <v>0</v>
      </c>
      <c r="W182" s="22" t="s">
        <v>700</v>
      </c>
      <c r="X182" s="22" t="s">
        <v>709</v>
      </c>
      <c r="Y182" s="1" t="s">
        <v>703</v>
      </c>
      <c r="Z182" s="1" t="s">
        <v>702</v>
      </c>
      <c r="AA182" s="1" t="s">
        <v>1306</v>
      </c>
      <c r="AB182" s="1" t="s">
        <v>700</v>
      </c>
      <c r="AC182" s="1" t="s">
        <v>703</v>
      </c>
      <c r="AD182" s="1" t="s">
        <v>700</v>
      </c>
      <c r="AE182" s="1"/>
    </row>
    <row r="183" spans="1:31" x14ac:dyDescent="0.45">
      <c r="A183" s="17" t="s">
        <v>603</v>
      </c>
      <c r="B183" s="17">
        <v>0</v>
      </c>
      <c r="C183" s="17">
        <v>1</v>
      </c>
      <c r="D183" s="17">
        <v>0</v>
      </c>
      <c r="E183" s="17">
        <v>0</v>
      </c>
      <c r="F183" s="17">
        <v>0</v>
      </c>
      <c r="G183" s="17">
        <v>0</v>
      </c>
      <c r="H183" s="17">
        <v>1</v>
      </c>
      <c r="I183" s="17">
        <v>0</v>
      </c>
      <c r="J183" s="17">
        <v>0</v>
      </c>
      <c r="K183" s="17">
        <v>0</v>
      </c>
      <c r="L183" s="17">
        <v>1</v>
      </c>
      <c r="M183" s="17">
        <v>1</v>
      </c>
      <c r="N183" s="17">
        <v>2</v>
      </c>
      <c r="O183" s="17">
        <v>2</v>
      </c>
      <c r="P183" s="17">
        <v>1</v>
      </c>
      <c r="Q183" s="17">
        <v>2</v>
      </c>
      <c r="R183" s="17">
        <v>3</v>
      </c>
      <c r="S183" s="17">
        <v>3</v>
      </c>
      <c r="T183" s="17">
        <v>0</v>
      </c>
      <c r="U183" s="17">
        <v>2</v>
      </c>
      <c r="V183" s="17">
        <v>1</v>
      </c>
      <c r="W183" s="22" t="s">
        <v>701</v>
      </c>
      <c r="X183" s="22" t="s">
        <v>701</v>
      </c>
      <c r="Y183" s="1" t="s">
        <v>701</v>
      </c>
      <c r="Z183" s="1" t="s">
        <v>701</v>
      </c>
      <c r="AA183" s="1" t="s">
        <v>701</v>
      </c>
      <c r="AB183" s="1" t="s">
        <v>701</v>
      </c>
      <c r="AC183" s="1" t="s">
        <v>700</v>
      </c>
      <c r="AD183" s="1" t="s">
        <v>700</v>
      </c>
      <c r="AE183" s="1"/>
    </row>
    <row r="184" spans="1:31" x14ac:dyDescent="0.45">
      <c r="A184" s="17" t="s">
        <v>599</v>
      </c>
      <c r="B184" s="17">
        <v>1</v>
      </c>
      <c r="C184" s="17">
        <v>0</v>
      </c>
      <c r="D184" s="17">
        <v>1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22" t="s">
        <v>700</v>
      </c>
      <c r="X184" s="22" t="s">
        <v>700</v>
      </c>
      <c r="Y184" s="1" t="s">
        <v>700</v>
      </c>
      <c r="Z184" s="1" t="s">
        <v>700</v>
      </c>
      <c r="AA184" s="1" t="s">
        <v>700</v>
      </c>
      <c r="AB184" s="1" t="s">
        <v>700</v>
      </c>
      <c r="AC184" s="1" t="s">
        <v>700</v>
      </c>
      <c r="AD184" s="1" t="s">
        <v>700</v>
      </c>
      <c r="AE184" s="1"/>
    </row>
    <row r="185" spans="1:31" x14ac:dyDescent="0.45">
      <c r="A185" s="17" t="s">
        <v>298</v>
      </c>
      <c r="B185" s="17">
        <v>5</v>
      </c>
      <c r="C185" s="17">
        <v>4</v>
      </c>
      <c r="D185" s="17">
        <v>4</v>
      </c>
      <c r="E185" s="17">
        <v>7</v>
      </c>
      <c r="F185" s="17">
        <v>2</v>
      </c>
      <c r="G185" s="17">
        <v>2</v>
      </c>
      <c r="H185" s="17">
        <v>2</v>
      </c>
      <c r="I185" s="17">
        <v>3</v>
      </c>
      <c r="J185" s="17">
        <v>0</v>
      </c>
      <c r="K185" s="17">
        <v>3</v>
      </c>
      <c r="L185" s="17">
        <v>0</v>
      </c>
      <c r="M185" s="17">
        <v>0</v>
      </c>
      <c r="N185" s="17">
        <v>1</v>
      </c>
      <c r="O185" s="17">
        <v>1</v>
      </c>
      <c r="P185" s="17">
        <v>1</v>
      </c>
      <c r="Q185" s="17">
        <v>0</v>
      </c>
      <c r="R185" s="17">
        <v>0</v>
      </c>
      <c r="S185" s="17">
        <v>1</v>
      </c>
      <c r="T185" s="17">
        <v>0</v>
      </c>
      <c r="U185" s="17">
        <v>0</v>
      </c>
      <c r="V185" s="17">
        <v>2</v>
      </c>
      <c r="W185" s="22" t="s">
        <v>701</v>
      </c>
      <c r="X185" s="22" t="s">
        <v>701</v>
      </c>
      <c r="Y185" s="1" t="s">
        <v>703</v>
      </c>
      <c r="Z185" s="1" t="s">
        <v>700</v>
      </c>
      <c r="AA185" s="1" t="s">
        <v>700</v>
      </c>
      <c r="AB185" s="1" t="s">
        <v>700</v>
      </c>
      <c r="AC185" s="1" t="s">
        <v>700</v>
      </c>
      <c r="AD185" s="1" t="s">
        <v>700</v>
      </c>
      <c r="AE185" s="1"/>
    </row>
    <row r="186" spans="1:31" x14ac:dyDescent="0.45">
      <c r="A186" s="17" t="s">
        <v>226</v>
      </c>
      <c r="B186" s="17">
        <v>15</v>
      </c>
      <c r="C186" s="17">
        <v>5</v>
      </c>
      <c r="D186" s="17">
        <v>3</v>
      </c>
      <c r="E186" s="17">
        <v>2</v>
      </c>
      <c r="F186" s="17">
        <v>1</v>
      </c>
      <c r="G186" s="17">
        <v>1</v>
      </c>
      <c r="H186" s="17">
        <v>2</v>
      </c>
      <c r="I186" s="17">
        <v>2</v>
      </c>
      <c r="J186" s="17">
        <v>2</v>
      </c>
      <c r="K186" s="17">
        <v>3</v>
      </c>
      <c r="L186" s="17">
        <v>10</v>
      </c>
      <c r="M186" s="17">
        <v>2</v>
      </c>
      <c r="N186" s="17">
        <v>3</v>
      </c>
      <c r="O186" s="17">
        <v>2</v>
      </c>
      <c r="P186" s="17">
        <v>5</v>
      </c>
      <c r="Q186" s="17">
        <v>5</v>
      </c>
      <c r="R186" s="17">
        <v>2</v>
      </c>
      <c r="S186" s="17">
        <v>2</v>
      </c>
      <c r="T186" s="17">
        <v>2</v>
      </c>
      <c r="U186" s="17">
        <v>2</v>
      </c>
      <c r="V186" s="17">
        <v>3</v>
      </c>
      <c r="W186" s="22" t="s">
        <v>701</v>
      </c>
      <c r="X186" s="22" t="s">
        <v>704</v>
      </c>
      <c r="Y186" s="1" t="s">
        <v>704</v>
      </c>
      <c r="Z186" s="1" t="s">
        <v>704</v>
      </c>
      <c r="AA186" s="1" t="s">
        <v>701</v>
      </c>
      <c r="AB186" s="1" t="s">
        <v>704</v>
      </c>
      <c r="AC186" s="1" t="s">
        <v>701</v>
      </c>
      <c r="AD186" s="1" t="s">
        <v>700</v>
      </c>
      <c r="AE186" s="1"/>
    </row>
    <row r="187" spans="1:31" x14ac:dyDescent="0.45">
      <c r="A187" s="17" t="s">
        <v>86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1</v>
      </c>
      <c r="K187" s="17">
        <v>1</v>
      </c>
      <c r="L187" s="17">
        <v>8</v>
      </c>
      <c r="M187" s="17">
        <v>7</v>
      </c>
      <c r="N187" s="17">
        <v>0</v>
      </c>
      <c r="O187" s="17">
        <v>0</v>
      </c>
      <c r="P187" s="17">
        <v>8</v>
      </c>
      <c r="Q187" s="17">
        <v>2</v>
      </c>
      <c r="R187" s="17">
        <v>1</v>
      </c>
      <c r="S187" s="17">
        <v>2</v>
      </c>
      <c r="T187" s="17">
        <v>2</v>
      </c>
      <c r="U187" s="17">
        <v>2</v>
      </c>
      <c r="V187" s="17">
        <v>7</v>
      </c>
      <c r="W187" s="22" t="s">
        <v>703</v>
      </c>
      <c r="X187" s="22" t="s">
        <v>700</v>
      </c>
      <c r="Y187" s="1" t="s">
        <v>703</v>
      </c>
      <c r="Z187" s="1" t="s">
        <v>700</v>
      </c>
      <c r="AA187" s="1" t="s">
        <v>700</v>
      </c>
      <c r="AB187" s="1" t="s">
        <v>701</v>
      </c>
      <c r="AC187" s="1" t="s">
        <v>700</v>
      </c>
      <c r="AD187" s="1" t="s">
        <v>1259</v>
      </c>
      <c r="AE187" s="1"/>
    </row>
    <row r="188" spans="1:31" x14ac:dyDescent="0.45">
      <c r="A188" s="17" t="s">
        <v>483</v>
      </c>
      <c r="B188" s="17">
        <v>3</v>
      </c>
      <c r="C188" s="17">
        <v>0</v>
      </c>
      <c r="D188" s="17">
        <v>6</v>
      </c>
      <c r="E188" s="17">
        <v>1</v>
      </c>
      <c r="F188" s="17">
        <v>0</v>
      </c>
      <c r="G188" s="17">
        <v>3</v>
      </c>
      <c r="H188" s="17">
        <v>5</v>
      </c>
      <c r="I188" s="17">
        <v>1</v>
      </c>
      <c r="J188" s="17">
        <v>1</v>
      </c>
      <c r="K188" s="17">
        <v>2</v>
      </c>
      <c r="L188" s="17">
        <v>1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1</v>
      </c>
      <c r="S188" s="17">
        <v>0</v>
      </c>
      <c r="T188" s="17">
        <v>1</v>
      </c>
      <c r="U188" s="17">
        <v>0</v>
      </c>
      <c r="V188" s="17">
        <v>0</v>
      </c>
      <c r="W188" s="22" t="s">
        <v>705</v>
      </c>
      <c r="X188" s="22" t="s">
        <v>703</v>
      </c>
      <c r="Y188" s="1" t="s">
        <v>707</v>
      </c>
      <c r="Z188" s="1" t="s">
        <v>701</v>
      </c>
      <c r="AA188" s="1" t="s">
        <v>700</v>
      </c>
      <c r="AB188" s="1" t="s">
        <v>700</v>
      </c>
      <c r="AC188" s="1" t="s">
        <v>703</v>
      </c>
      <c r="AD188" s="1" t="s">
        <v>700</v>
      </c>
      <c r="AE188" s="1"/>
    </row>
    <row r="189" spans="1:31" x14ac:dyDescent="0.45">
      <c r="A189" s="17" t="s">
        <v>304</v>
      </c>
      <c r="B189" s="17">
        <v>3</v>
      </c>
      <c r="C189" s="17">
        <v>1</v>
      </c>
      <c r="D189" s="17">
        <v>0</v>
      </c>
      <c r="E189" s="17">
        <v>1</v>
      </c>
      <c r="F189" s="17">
        <v>4</v>
      </c>
      <c r="G189" s="17">
        <v>0</v>
      </c>
      <c r="H189" s="17">
        <v>4</v>
      </c>
      <c r="I189" s="17">
        <v>1</v>
      </c>
      <c r="J189" s="17">
        <v>0</v>
      </c>
      <c r="K189" s="17">
        <v>0</v>
      </c>
      <c r="L189" s="17">
        <v>1</v>
      </c>
      <c r="M189" s="17">
        <v>3</v>
      </c>
      <c r="N189" s="17">
        <v>1</v>
      </c>
      <c r="O189" s="17">
        <v>1</v>
      </c>
      <c r="P189" s="17">
        <v>0</v>
      </c>
      <c r="Q189" s="17">
        <v>0</v>
      </c>
      <c r="R189" s="17">
        <v>2</v>
      </c>
      <c r="S189" s="17">
        <v>1</v>
      </c>
      <c r="T189" s="17">
        <v>3</v>
      </c>
      <c r="U189" s="17">
        <v>5</v>
      </c>
      <c r="V189" s="17">
        <v>2</v>
      </c>
      <c r="W189" s="22" t="s">
        <v>703</v>
      </c>
      <c r="X189" s="22" t="s">
        <v>700</v>
      </c>
      <c r="Y189" s="1" t="s">
        <v>700</v>
      </c>
      <c r="Z189" s="1" t="s">
        <v>700</v>
      </c>
      <c r="AA189" s="1" t="s">
        <v>700</v>
      </c>
      <c r="AB189" s="1" t="s">
        <v>700</v>
      </c>
      <c r="AC189" s="1" t="s">
        <v>700</v>
      </c>
      <c r="AD189" s="1" t="s">
        <v>700</v>
      </c>
      <c r="AE189" s="1"/>
    </row>
    <row r="190" spans="1:31" x14ac:dyDescent="0.45">
      <c r="A190" s="17" t="s">
        <v>215</v>
      </c>
      <c r="B190" s="17">
        <v>3</v>
      </c>
      <c r="C190" s="17">
        <v>3</v>
      </c>
      <c r="D190" s="17">
        <v>3</v>
      </c>
      <c r="E190" s="17">
        <v>2</v>
      </c>
      <c r="F190" s="17">
        <v>10</v>
      </c>
      <c r="G190" s="17">
        <v>2</v>
      </c>
      <c r="H190" s="17">
        <v>3</v>
      </c>
      <c r="I190" s="17">
        <v>2</v>
      </c>
      <c r="J190" s="17">
        <v>0</v>
      </c>
      <c r="K190" s="17">
        <v>0</v>
      </c>
      <c r="L190" s="17">
        <v>3</v>
      </c>
      <c r="M190" s="17">
        <v>3</v>
      </c>
      <c r="N190" s="17">
        <v>2</v>
      </c>
      <c r="O190" s="17">
        <v>6</v>
      </c>
      <c r="P190" s="17">
        <v>3</v>
      </c>
      <c r="Q190" s="17">
        <v>2</v>
      </c>
      <c r="R190" s="17">
        <v>2</v>
      </c>
      <c r="S190" s="17">
        <v>2</v>
      </c>
      <c r="T190" s="17">
        <v>3</v>
      </c>
      <c r="U190" s="17">
        <v>1</v>
      </c>
      <c r="V190" s="17">
        <v>2</v>
      </c>
      <c r="W190" s="22" t="s">
        <v>704</v>
      </c>
      <c r="X190" s="22" t="s">
        <v>701</v>
      </c>
      <c r="Y190" s="1" t="s">
        <v>704</v>
      </c>
      <c r="Z190" s="1" t="s">
        <v>703</v>
      </c>
      <c r="AA190" s="1" t="s">
        <v>701</v>
      </c>
      <c r="AB190" s="1" t="s">
        <v>701</v>
      </c>
      <c r="AC190" s="1" t="s">
        <v>704</v>
      </c>
      <c r="AD190" s="1" t="s">
        <v>700</v>
      </c>
      <c r="AE190" s="1"/>
    </row>
    <row r="191" spans="1:31" x14ac:dyDescent="0.45">
      <c r="A191" s="17" t="s">
        <v>104</v>
      </c>
      <c r="B191" s="17"/>
      <c r="C191" s="17"/>
      <c r="D191" s="17"/>
      <c r="E191" s="17"/>
      <c r="F191" s="17"/>
      <c r="G191" s="17"/>
      <c r="H191" s="17"/>
      <c r="I191" s="17"/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22" t="s">
        <v>700</v>
      </c>
      <c r="X191" s="22" t="s">
        <v>700</v>
      </c>
      <c r="Y191" s="1" t="s">
        <v>700</v>
      </c>
      <c r="Z191" s="1" t="s">
        <v>700</v>
      </c>
      <c r="AA191" s="1" t="s">
        <v>700</v>
      </c>
      <c r="AB191" s="1" t="s">
        <v>700</v>
      </c>
      <c r="AC191" s="1" t="s">
        <v>700</v>
      </c>
      <c r="AD191" s="1" t="s">
        <v>1259</v>
      </c>
      <c r="AE191" s="1"/>
    </row>
    <row r="192" spans="1:31" x14ac:dyDescent="0.45">
      <c r="A192" s="17" t="s">
        <v>384</v>
      </c>
      <c r="B192" s="17"/>
      <c r="C192" s="17"/>
      <c r="D192" s="17"/>
      <c r="E192" s="17"/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1</v>
      </c>
      <c r="O192" s="17">
        <v>0</v>
      </c>
      <c r="P192" s="17">
        <v>3</v>
      </c>
      <c r="Q192" s="17">
        <v>3</v>
      </c>
      <c r="R192" s="17">
        <v>3</v>
      </c>
      <c r="S192" s="17">
        <v>1</v>
      </c>
      <c r="T192" s="17">
        <v>1</v>
      </c>
      <c r="U192" s="17">
        <v>0</v>
      </c>
      <c r="V192" s="17">
        <v>1</v>
      </c>
      <c r="W192" s="22" t="s">
        <v>700</v>
      </c>
      <c r="X192" s="22" t="s">
        <v>704</v>
      </c>
      <c r="Y192" s="1" t="s">
        <v>701</v>
      </c>
      <c r="Z192" s="1" t="s">
        <v>701</v>
      </c>
      <c r="AA192" s="1" t="s">
        <v>701</v>
      </c>
      <c r="AB192" s="1" t="s">
        <v>700</v>
      </c>
      <c r="AC192" s="1" t="s">
        <v>700</v>
      </c>
      <c r="AD192" s="1" t="s">
        <v>700</v>
      </c>
      <c r="AE192" s="1"/>
    </row>
    <row r="193" spans="1:31" x14ac:dyDescent="0.45">
      <c r="A193" s="17" t="s">
        <v>312</v>
      </c>
      <c r="B193" s="17">
        <v>2</v>
      </c>
      <c r="C193" s="17">
        <v>1</v>
      </c>
      <c r="D193" s="17">
        <v>1</v>
      </c>
      <c r="E193" s="17">
        <v>3</v>
      </c>
      <c r="F193" s="17">
        <v>1</v>
      </c>
      <c r="G193" s="17">
        <v>1</v>
      </c>
      <c r="H193" s="17">
        <v>1</v>
      </c>
      <c r="I193" s="17">
        <v>0</v>
      </c>
      <c r="J193" s="17">
        <v>1</v>
      </c>
      <c r="K193" s="17">
        <v>1</v>
      </c>
      <c r="L193" s="17">
        <v>5</v>
      </c>
      <c r="M193" s="17">
        <v>1</v>
      </c>
      <c r="N193" s="17">
        <v>1</v>
      </c>
      <c r="O193" s="17">
        <v>4</v>
      </c>
      <c r="P193" s="17">
        <v>0</v>
      </c>
      <c r="Q193" s="17">
        <v>1</v>
      </c>
      <c r="R193" s="17">
        <v>1</v>
      </c>
      <c r="S193" s="17">
        <v>2</v>
      </c>
      <c r="T193" s="17">
        <v>1</v>
      </c>
      <c r="U193" s="17">
        <v>2</v>
      </c>
      <c r="V193" s="17">
        <v>0</v>
      </c>
      <c r="W193" s="22" t="s">
        <v>700</v>
      </c>
      <c r="X193" s="22" t="s">
        <v>700</v>
      </c>
      <c r="Y193" s="1" t="s">
        <v>700</v>
      </c>
      <c r="Z193" s="1" t="s">
        <v>700</v>
      </c>
      <c r="AA193" s="1" t="s">
        <v>700</v>
      </c>
      <c r="AB193" s="1" t="s">
        <v>700</v>
      </c>
      <c r="AC193" s="1" t="s">
        <v>700</v>
      </c>
      <c r="AD193" s="1" t="s">
        <v>700</v>
      </c>
      <c r="AE193" s="1"/>
    </row>
    <row r="194" spans="1:31" x14ac:dyDescent="0.45">
      <c r="A194" s="17" t="s">
        <v>471</v>
      </c>
      <c r="B194" s="17">
        <v>0</v>
      </c>
      <c r="C194" s="17">
        <v>0</v>
      </c>
      <c r="D194" s="17">
        <v>2</v>
      </c>
      <c r="E194" s="17">
        <v>0</v>
      </c>
      <c r="F194" s="17">
        <v>7</v>
      </c>
      <c r="G194" s="17">
        <v>2</v>
      </c>
      <c r="H194" s="17">
        <v>2</v>
      </c>
      <c r="I194" s="17">
        <v>1</v>
      </c>
      <c r="J194" s="17">
        <v>1</v>
      </c>
      <c r="K194" s="17">
        <v>2</v>
      </c>
      <c r="L194" s="17">
        <v>2</v>
      </c>
      <c r="M194" s="17">
        <v>0</v>
      </c>
      <c r="N194" s="17">
        <v>2</v>
      </c>
      <c r="O194" s="17">
        <v>0</v>
      </c>
      <c r="P194" s="17">
        <v>0</v>
      </c>
      <c r="Q194" s="17">
        <v>1</v>
      </c>
      <c r="R194" s="17">
        <v>0</v>
      </c>
      <c r="S194" s="17">
        <v>0</v>
      </c>
      <c r="T194" s="17">
        <v>1</v>
      </c>
      <c r="U194" s="17">
        <v>1</v>
      </c>
      <c r="V194" s="17">
        <v>0</v>
      </c>
      <c r="W194" s="22" t="s">
        <v>700</v>
      </c>
      <c r="X194" s="22" t="s">
        <v>700</v>
      </c>
      <c r="Y194" s="1" t="s">
        <v>700</v>
      </c>
      <c r="Z194" s="1" t="s">
        <v>700</v>
      </c>
      <c r="AA194" s="1" t="s">
        <v>700</v>
      </c>
      <c r="AB194" s="1" t="s">
        <v>700</v>
      </c>
      <c r="AC194" s="1" t="s">
        <v>700</v>
      </c>
      <c r="AD194" s="1" t="s">
        <v>700</v>
      </c>
      <c r="AE194" s="1"/>
    </row>
    <row r="195" spans="1:31" x14ac:dyDescent="0.45">
      <c r="A195" s="17" t="s">
        <v>399</v>
      </c>
      <c r="B195" s="17">
        <v>0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22" t="s">
        <v>700</v>
      </c>
      <c r="X195" s="22" t="s">
        <v>700</v>
      </c>
      <c r="Y195" s="1" t="s">
        <v>700</v>
      </c>
      <c r="Z195" s="1" t="s">
        <v>700</v>
      </c>
      <c r="AA195" s="1" t="s">
        <v>700</v>
      </c>
      <c r="AB195" s="1" t="s">
        <v>700</v>
      </c>
      <c r="AC195" s="1" t="s">
        <v>700</v>
      </c>
      <c r="AD195" s="1" t="s">
        <v>704</v>
      </c>
      <c r="AE195" s="1"/>
    </row>
    <row r="196" spans="1:31" x14ac:dyDescent="0.45">
      <c r="A196" s="17" t="s">
        <v>518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22" t="s">
        <v>700</v>
      </c>
      <c r="X196" s="22" t="s">
        <v>700</v>
      </c>
      <c r="Y196" s="1" t="s">
        <v>700</v>
      </c>
      <c r="Z196" s="1" t="s">
        <v>700</v>
      </c>
      <c r="AA196" s="1" t="s">
        <v>700</v>
      </c>
      <c r="AB196" s="1" t="s">
        <v>700</v>
      </c>
      <c r="AC196" s="1" t="s">
        <v>700</v>
      </c>
      <c r="AD196" s="1" t="s">
        <v>700</v>
      </c>
      <c r="AE196" s="1"/>
    </row>
    <row r="197" spans="1:31" x14ac:dyDescent="0.45">
      <c r="A197" s="17" t="s">
        <v>364</v>
      </c>
      <c r="B197" s="17">
        <v>2</v>
      </c>
      <c r="C197" s="17">
        <v>1</v>
      </c>
      <c r="D197" s="17">
        <v>0</v>
      </c>
      <c r="E197" s="17">
        <v>0</v>
      </c>
      <c r="F197" s="17">
        <v>0</v>
      </c>
      <c r="G197" s="17">
        <v>7</v>
      </c>
      <c r="H197" s="17">
        <v>10</v>
      </c>
      <c r="I197" s="17">
        <v>3</v>
      </c>
      <c r="J197" s="17">
        <v>0</v>
      </c>
      <c r="K197" s="17">
        <v>1</v>
      </c>
      <c r="L197" s="17">
        <v>3</v>
      </c>
      <c r="M197" s="17">
        <v>3</v>
      </c>
      <c r="N197" s="17">
        <v>3</v>
      </c>
      <c r="O197" s="17">
        <v>2</v>
      </c>
      <c r="P197" s="17">
        <v>1</v>
      </c>
      <c r="Q197" s="17">
        <v>1</v>
      </c>
      <c r="R197" s="17">
        <v>1</v>
      </c>
      <c r="S197" s="17">
        <v>0</v>
      </c>
      <c r="T197" s="17">
        <v>1</v>
      </c>
      <c r="U197" s="17">
        <v>6</v>
      </c>
      <c r="V197" s="17">
        <v>7</v>
      </c>
      <c r="W197" s="22" t="s">
        <v>704</v>
      </c>
      <c r="X197" s="22" t="s">
        <v>701</v>
      </c>
      <c r="Y197" s="1" t="s">
        <v>701</v>
      </c>
      <c r="Z197" s="1" t="s">
        <v>700</v>
      </c>
      <c r="AA197" s="1" t="s">
        <v>709</v>
      </c>
      <c r="AB197" s="1" t="s">
        <v>704</v>
      </c>
      <c r="AC197" s="1" t="s">
        <v>704</v>
      </c>
      <c r="AD197" s="1" t="s">
        <v>700</v>
      </c>
      <c r="AE197" s="1"/>
    </row>
    <row r="198" spans="1:31" x14ac:dyDescent="0.45">
      <c r="A198" s="17" t="s">
        <v>240</v>
      </c>
      <c r="B198" s="17">
        <v>0</v>
      </c>
      <c r="C198" s="17">
        <v>0</v>
      </c>
      <c r="D198" s="17">
        <v>1</v>
      </c>
      <c r="E198" s="17">
        <v>6</v>
      </c>
      <c r="F198" s="17">
        <v>9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22" t="s">
        <v>700</v>
      </c>
      <c r="X198" s="22" t="s">
        <v>700</v>
      </c>
      <c r="Y198" s="1" t="s">
        <v>700</v>
      </c>
      <c r="Z198" s="1" t="s">
        <v>700</v>
      </c>
      <c r="AA198" s="1" t="s">
        <v>700</v>
      </c>
      <c r="AB198" s="1" t="s">
        <v>700</v>
      </c>
      <c r="AC198" s="1" t="s">
        <v>700</v>
      </c>
      <c r="AD198" s="1" t="s">
        <v>700</v>
      </c>
      <c r="AE198" s="1"/>
    </row>
    <row r="199" spans="1:31" x14ac:dyDescent="0.45">
      <c r="A199" s="17" t="s">
        <v>276</v>
      </c>
      <c r="B199" s="17">
        <v>0</v>
      </c>
      <c r="C199" s="17">
        <v>0</v>
      </c>
      <c r="D199" s="17">
        <v>0</v>
      </c>
      <c r="E199" s="17">
        <v>0</v>
      </c>
      <c r="F199" s="17">
        <v>2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8</v>
      </c>
      <c r="N199" s="17">
        <v>2</v>
      </c>
      <c r="O199" s="17">
        <v>2</v>
      </c>
      <c r="P199" s="17">
        <v>1</v>
      </c>
      <c r="Q199" s="17">
        <v>1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22" t="s">
        <v>700</v>
      </c>
      <c r="X199" s="22" t="s">
        <v>700</v>
      </c>
      <c r="Y199" s="1" t="s">
        <v>700</v>
      </c>
      <c r="Z199" s="1" t="s">
        <v>700</v>
      </c>
      <c r="AA199" s="1" t="s">
        <v>700</v>
      </c>
      <c r="AB199" s="1" t="s">
        <v>700</v>
      </c>
      <c r="AC199" s="1" t="s">
        <v>700</v>
      </c>
      <c r="AD199" s="1" t="s">
        <v>700</v>
      </c>
      <c r="AE199" s="1"/>
    </row>
    <row r="200" spans="1:31" x14ac:dyDescent="0.45">
      <c r="A200" s="17" t="s">
        <v>617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22" t="s">
        <v>700</v>
      </c>
      <c r="X200" s="22" t="s">
        <v>700</v>
      </c>
      <c r="Y200" s="1" t="s">
        <v>700</v>
      </c>
      <c r="Z200" s="1" t="s">
        <v>700</v>
      </c>
      <c r="AA200" s="1" t="s">
        <v>700</v>
      </c>
      <c r="AB200" s="1" t="s">
        <v>700</v>
      </c>
      <c r="AC200" s="1" t="s">
        <v>700</v>
      </c>
      <c r="AD200" s="1" t="s">
        <v>700</v>
      </c>
      <c r="AE200" s="1"/>
    </row>
    <row r="201" spans="1:31" x14ac:dyDescent="0.45">
      <c r="A201" s="17" t="s">
        <v>542</v>
      </c>
      <c r="B201" s="17">
        <v>0</v>
      </c>
      <c r="C201" s="17">
        <v>0</v>
      </c>
      <c r="D201" s="17">
        <v>6</v>
      </c>
      <c r="E201" s="17">
        <v>0</v>
      </c>
      <c r="F201" s="17">
        <v>3</v>
      </c>
      <c r="G201" s="17">
        <v>3</v>
      </c>
      <c r="H201" s="17">
        <v>1</v>
      </c>
      <c r="I201" s="17">
        <v>9</v>
      </c>
      <c r="J201" s="17">
        <v>3</v>
      </c>
      <c r="K201" s="17">
        <v>2</v>
      </c>
      <c r="L201" s="17">
        <v>10</v>
      </c>
      <c r="M201" s="17">
        <v>2</v>
      </c>
      <c r="N201" s="17">
        <v>5</v>
      </c>
      <c r="O201" s="17">
        <v>0</v>
      </c>
      <c r="P201" s="17">
        <v>9</v>
      </c>
      <c r="Q201" s="17">
        <v>2</v>
      </c>
      <c r="R201" s="17">
        <v>12</v>
      </c>
      <c r="S201" s="17">
        <v>6</v>
      </c>
      <c r="T201" s="17">
        <v>1</v>
      </c>
      <c r="U201" s="17">
        <v>8</v>
      </c>
      <c r="V201" s="17">
        <v>2</v>
      </c>
      <c r="W201" s="22" t="s">
        <v>701</v>
      </c>
      <c r="X201" s="22" t="s">
        <v>708</v>
      </c>
      <c r="Y201" s="1" t="s">
        <v>711</v>
      </c>
      <c r="Z201" s="1" t="s">
        <v>712</v>
      </c>
      <c r="AA201" s="1" t="s">
        <v>701</v>
      </c>
      <c r="AB201" s="1" t="s">
        <v>701</v>
      </c>
      <c r="AC201" s="1" t="s">
        <v>703</v>
      </c>
      <c r="AD201" s="1" t="s">
        <v>709</v>
      </c>
      <c r="AE201" s="1"/>
    </row>
    <row r="202" spans="1:31" x14ac:dyDescent="0.45">
      <c r="A202" s="17" t="s">
        <v>200</v>
      </c>
      <c r="B202" s="17">
        <v>2</v>
      </c>
      <c r="C202" s="17">
        <v>3</v>
      </c>
      <c r="D202" s="17">
        <v>1</v>
      </c>
      <c r="E202" s="17">
        <v>5</v>
      </c>
      <c r="F202" s="17">
        <v>2</v>
      </c>
      <c r="G202" s="17">
        <v>3</v>
      </c>
      <c r="H202" s="17">
        <v>8</v>
      </c>
      <c r="I202" s="17">
        <v>2</v>
      </c>
      <c r="J202" s="17">
        <v>1</v>
      </c>
      <c r="K202" s="17">
        <v>8</v>
      </c>
      <c r="L202" s="17">
        <v>2</v>
      </c>
      <c r="M202" s="17">
        <v>2</v>
      </c>
      <c r="N202" s="17">
        <v>0</v>
      </c>
      <c r="O202" s="17">
        <v>2</v>
      </c>
      <c r="P202" s="17">
        <v>2</v>
      </c>
      <c r="Q202" s="17">
        <v>2</v>
      </c>
      <c r="R202" s="17">
        <v>3</v>
      </c>
      <c r="S202" s="17">
        <v>3</v>
      </c>
      <c r="T202" s="17">
        <v>1</v>
      </c>
      <c r="U202" s="17">
        <v>8</v>
      </c>
      <c r="V202" s="17">
        <v>7</v>
      </c>
      <c r="W202" s="22" t="s">
        <v>701</v>
      </c>
      <c r="X202" s="22" t="s">
        <v>714</v>
      </c>
      <c r="Y202" s="1" t="s">
        <v>711</v>
      </c>
      <c r="Z202" s="1" t="s">
        <v>711</v>
      </c>
      <c r="AA202" s="1" t="s">
        <v>701</v>
      </c>
      <c r="AB202" s="1" t="s">
        <v>701</v>
      </c>
      <c r="AC202" s="1" t="s">
        <v>712</v>
      </c>
      <c r="AD202" s="1" t="s">
        <v>700</v>
      </c>
      <c r="AE202" s="1"/>
    </row>
    <row r="203" spans="1:31" x14ac:dyDescent="0.45">
      <c r="A203" s="17" t="s">
        <v>607</v>
      </c>
      <c r="B203" s="17">
        <v>2</v>
      </c>
      <c r="C203" s="17">
        <v>1</v>
      </c>
      <c r="D203" s="17">
        <v>1</v>
      </c>
      <c r="E203" s="17">
        <v>-2</v>
      </c>
      <c r="F203" s="17">
        <v>0</v>
      </c>
      <c r="G203" s="17">
        <v>0</v>
      </c>
      <c r="H203" s="17">
        <v>3</v>
      </c>
      <c r="I203" s="17">
        <v>3</v>
      </c>
      <c r="J203" s="17">
        <v>3</v>
      </c>
      <c r="K203" s="17">
        <v>1</v>
      </c>
      <c r="L203" s="17">
        <v>2</v>
      </c>
      <c r="M203" s="17">
        <v>3</v>
      </c>
      <c r="N203" s="17">
        <v>3</v>
      </c>
      <c r="O203" s="17">
        <v>1</v>
      </c>
      <c r="P203" s="17">
        <v>0</v>
      </c>
      <c r="Q203" s="17">
        <v>1</v>
      </c>
      <c r="R203" s="17">
        <v>1</v>
      </c>
      <c r="S203" s="17">
        <v>1</v>
      </c>
      <c r="T203" s="17">
        <v>0</v>
      </c>
      <c r="U203" s="17">
        <v>1</v>
      </c>
      <c r="V203" s="17">
        <v>0</v>
      </c>
      <c r="W203" s="22" t="s">
        <v>703</v>
      </c>
      <c r="X203" s="22" t="s">
        <v>700</v>
      </c>
      <c r="Y203" s="1" t="s">
        <v>700</v>
      </c>
      <c r="Z203" s="1" t="s">
        <v>700</v>
      </c>
      <c r="AA203" s="1" t="s">
        <v>700</v>
      </c>
      <c r="AB203" s="1" t="s">
        <v>700</v>
      </c>
      <c r="AC203" s="1" t="s">
        <v>700</v>
      </c>
      <c r="AD203" s="1" t="s">
        <v>700</v>
      </c>
      <c r="AE203" s="1"/>
    </row>
    <row r="204" spans="1:31" x14ac:dyDescent="0.45">
      <c r="A204" s="17" t="s">
        <v>284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22" t="s">
        <v>700</v>
      </c>
      <c r="X204" s="22" t="s">
        <v>700</v>
      </c>
      <c r="Y204" s="1" t="s">
        <v>700</v>
      </c>
      <c r="Z204" s="1" t="s">
        <v>700</v>
      </c>
      <c r="AA204" s="1" t="s">
        <v>700</v>
      </c>
      <c r="AB204" s="1" t="s">
        <v>700</v>
      </c>
      <c r="AC204" s="1" t="s">
        <v>700</v>
      </c>
      <c r="AD204" s="1" t="s">
        <v>700</v>
      </c>
      <c r="AE204" s="1"/>
    </row>
    <row r="205" spans="1:31" x14ac:dyDescent="0.45">
      <c r="A205" s="17" t="s">
        <v>273</v>
      </c>
      <c r="B205" s="17">
        <v>2</v>
      </c>
      <c r="C205" s="17">
        <v>2</v>
      </c>
      <c r="D205" s="17">
        <v>0</v>
      </c>
      <c r="E205" s="17">
        <v>0</v>
      </c>
      <c r="F205" s="17">
        <v>3</v>
      </c>
      <c r="G205" s="17">
        <v>6</v>
      </c>
      <c r="H205" s="17">
        <v>2</v>
      </c>
      <c r="I205" s="17">
        <v>1</v>
      </c>
      <c r="J205" s="17">
        <v>6</v>
      </c>
      <c r="K205" s="17">
        <v>2</v>
      </c>
      <c r="L205" s="17">
        <v>2</v>
      </c>
      <c r="M205" s="17">
        <v>2</v>
      </c>
      <c r="N205" s="17">
        <v>6</v>
      </c>
      <c r="O205" s="17">
        <v>8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22" t="s">
        <v>700</v>
      </c>
      <c r="X205" s="22" t="s">
        <v>700</v>
      </c>
      <c r="Y205" s="1" t="s">
        <v>700</v>
      </c>
      <c r="Z205" s="1" t="s">
        <v>700</v>
      </c>
      <c r="AA205" s="1" t="s">
        <v>700</v>
      </c>
      <c r="AB205" s="1" t="s">
        <v>700</v>
      </c>
      <c r="AC205" s="1" t="s">
        <v>700</v>
      </c>
      <c r="AD205" s="1" t="s">
        <v>700</v>
      </c>
      <c r="AE205" s="1"/>
    </row>
    <row r="206" spans="1:31" x14ac:dyDescent="0.45">
      <c r="A206" s="17" t="s">
        <v>396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22" t="s">
        <v>700</v>
      </c>
      <c r="X206" s="22" t="s">
        <v>700</v>
      </c>
      <c r="Y206" s="1" t="s">
        <v>700</v>
      </c>
      <c r="Z206" s="1" t="s">
        <v>700</v>
      </c>
      <c r="AA206" s="1" t="s">
        <v>703</v>
      </c>
      <c r="AB206" s="1" t="s">
        <v>700</v>
      </c>
      <c r="AC206" s="1" t="s">
        <v>700</v>
      </c>
      <c r="AD206" s="1" t="s">
        <v>700</v>
      </c>
      <c r="AE206" s="1"/>
    </row>
    <row r="207" spans="1:31" x14ac:dyDescent="0.45">
      <c r="A207" s="17" t="s">
        <v>454</v>
      </c>
      <c r="B207" s="17">
        <v>6</v>
      </c>
      <c r="C207" s="17">
        <v>9</v>
      </c>
      <c r="D207" s="17">
        <v>2</v>
      </c>
      <c r="E207" s="17">
        <v>3</v>
      </c>
      <c r="F207" s="17">
        <v>16</v>
      </c>
      <c r="G207" s="17">
        <v>5</v>
      </c>
      <c r="H207" s="17">
        <v>8</v>
      </c>
      <c r="I207" s="17">
        <v>10</v>
      </c>
      <c r="J207" s="17">
        <v>7</v>
      </c>
      <c r="K207" s="17">
        <v>5</v>
      </c>
      <c r="L207" s="17">
        <v>2</v>
      </c>
      <c r="M207" s="17">
        <v>1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1</v>
      </c>
      <c r="V207" s="17">
        <v>11</v>
      </c>
      <c r="W207" s="22" t="s">
        <v>701</v>
      </c>
      <c r="X207" s="22" t="s">
        <v>701</v>
      </c>
      <c r="Y207" s="1" t="s">
        <v>704</v>
      </c>
      <c r="Z207" s="1" t="s">
        <v>701</v>
      </c>
      <c r="AA207" s="1" t="s">
        <v>708</v>
      </c>
      <c r="AB207" s="1" t="s">
        <v>704</v>
      </c>
      <c r="AC207" s="1" t="s">
        <v>702</v>
      </c>
      <c r="AD207" s="1" t="s">
        <v>700</v>
      </c>
      <c r="AE207" s="1"/>
    </row>
    <row r="208" spans="1:31" x14ac:dyDescent="0.45">
      <c r="A208" s="17" t="s">
        <v>406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22" t="s">
        <v>700</v>
      </c>
      <c r="X208" s="22" t="s">
        <v>700</v>
      </c>
      <c r="Y208" s="1" t="s">
        <v>700</v>
      </c>
      <c r="Z208" s="1" t="s">
        <v>700</v>
      </c>
      <c r="AA208" s="1" t="s">
        <v>700</v>
      </c>
      <c r="AB208" s="1" t="s">
        <v>700</v>
      </c>
      <c r="AC208" s="1" t="s">
        <v>700</v>
      </c>
      <c r="AD208" s="1" t="s">
        <v>700</v>
      </c>
      <c r="AE208" s="1"/>
    </row>
    <row r="209" spans="1:31" x14ac:dyDescent="0.45">
      <c r="A209" s="17" t="s">
        <v>604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22" t="s">
        <v>700</v>
      </c>
      <c r="X209" s="22" t="s">
        <v>700</v>
      </c>
      <c r="Y209" s="1" t="s">
        <v>700</v>
      </c>
      <c r="Z209" s="1" t="s">
        <v>700</v>
      </c>
      <c r="AA209" s="1" t="s">
        <v>700</v>
      </c>
      <c r="AB209" s="1" t="s">
        <v>700</v>
      </c>
      <c r="AC209" s="1" t="s">
        <v>700</v>
      </c>
      <c r="AD209" s="1" t="s">
        <v>1259</v>
      </c>
      <c r="AE209" s="1"/>
    </row>
    <row r="210" spans="1:31" x14ac:dyDescent="0.45">
      <c r="A210" s="17" t="s">
        <v>242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22" t="s">
        <v>700</v>
      </c>
      <c r="X210" s="22" t="s">
        <v>700</v>
      </c>
      <c r="Y210" s="1" t="s">
        <v>700</v>
      </c>
      <c r="Z210" s="1" t="s">
        <v>700</v>
      </c>
      <c r="AA210" s="1" t="s">
        <v>700</v>
      </c>
      <c r="AB210" s="1" t="s">
        <v>700</v>
      </c>
      <c r="AC210" s="1" t="s">
        <v>700</v>
      </c>
      <c r="AD210" s="1" t="s">
        <v>1259</v>
      </c>
      <c r="AE210" s="1"/>
    </row>
    <row r="211" spans="1:31" x14ac:dyDescent="0.45">
      <c r="A211" s="17" t="s">
        <v>428</v>
      </c>
      <c r="B211" s="17">
        <v>2</v>
      </c>
      <c r="C211" s="17">
        <v>2</v>
      </c>
      <c r="D211" s="17">
        <v>2</v>
      </c>
      <c r="E211" s="17">
        <v>1</v>
      </c>
      <c r="F211" s="17">
        <v>0</v>
      </c>
      <c r="G211" s="17">
        <v>0</v>
      </c>
      <c r="H211" s="17">
        <v>0</v>
      </c>
      <c r="I211" s="17">
        <v>1</v>
      </c>
      <c r="J211" s="17">
        <v>3</v>
      </c>
      <c r="K211" s="17">
        <v>9</v>
      </c>
      <c r="L211" s="17">
        <v>9</v>
      </c>
      <c r="M211" s="17">
        <v>2</v>
      </c>
      <c r="N211" s="17">
        <v>2</v>
      </c>
      <c r="O211" s="17">
        <v>3</v>
      </c>
      <c r="P211" s="17">
        <v>1</v>
      </c>
      <c r="Q211" s="17">
        <v>0</v>
      </c>
      <c r="R211" s="17">
        <v>3</v>
      </c>
      <c r="S211" s="17">
        <v>3</v>
      </c>
      <c r="T211" s="17">
        <v>1</v>
      </c>
      <c r="U211" s="17">
        <v>0</v>
      </c>
      <c r="V211" s="17">
        <v>1</v>
      </c>
      <c r="W211" s="22" t="s">
        <v>705</v>
      </c>
      <c r="X211" s="22" t="s">
        <v>701</v>
      </c>
      <c r="Y211" s="1" t="s">
        <v>704</v>
      </c>
      <c r="Z211" s="1" t="s">
        <v>704</v>
      </c>
      <c r="AA211" s="1" t="s">
        <v>701</v>
      </c>
      <c r="AB211" s="1" t="s">
        <v>700</v>
      </c>
      <c r="AC211" s="1" t="s">
        <v>700</v>
      </c>
      <c r="AD211" s="1" t="s">
        <v>701</v>
      </c>
      <c r="AE211" s="1"/>
    </row>
    <row r="212" spans="1:31" x14ac:dyDescent="0.45">
      <c r="A212" s="17" t="s">
        <v>166</v>
      </c>
      <c r="B212" s="17">
        <v>2</v>
      </c>
      <c r="C212" s="17">
        <v>1</v>
      </c>
      <c r="D212" s="17">
        <v>1</v>
      </c>
      <c r="E212" s="17">
        <v>1</v>
      </c>
      <c r="F212" s="17">
        <v>2</v>
      </c>
      <c r="G212" s="17">
        <v>0</v>
      </c>
      <c r="H212" s="17">
        <v>1</v>
      </c>
      <c r="I212" s="17">
        <v>1</v>
      </c>
      <c r="J212" s="17">
        <v>1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22" t="s">
        <v>700</v>
      </c>
      <c r="X212" s="22" t="s">
        <v>700</v>
      </c>
      <c r="Y212" s="1" t="s">
        <v>700</v>
      </c>
      <c r="Z212" s="1" t="s">
        <v>700</v>
      </c>
      <c r="AA212" s="1" t="s">
        <v>700</v>
      </c>
      <c r="AB212" s="1" t="s">
        <v>700</v>
      </c>
      <c r="AC212" s="1" t="s">
        <v>700</v>
      </c>
      <c r="AD212" s="1" t="s">
        <v>700</v>
      </c>
      <c r="AE212" s="1"/>
    </row>
    <row r="213" spans="1:31" x14ac:dyDescent="0.45">
      <c r="A213" s="17" t="s">
        <v>382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22" t="s">
        <v>700</v>
      </c>
      <c r="X213" s="22" t="s">
        <v>700</v>
      </c>
      <c r="Y213" s="1" t="s">
        <v>700</v>
      </c>
      <c r="Z213" s="1" t="s">
        <v>700</v>
      </c>
      <c r="AA213" s="1" t="s">
        <v>700</v>
      </c>
      <c r="AB213" s="1" t="s">
        <v>700</v>
      </c>
      <c r="AC213" s="1" t="s">
        <v>700</v>
      </c>
      <c r="AD213" s="1" t="s">
        <v>700</v>
      </c>
      <c r="AE213" s="1"/>
    </row>
    <row r="214" spans="1:31" x14ac:dyDescent="0.45">
      <c r="A214" s="17" t="s">
        <v>450</v>
      </c>
      <c r="B214" s="17">
        <v>1</v>
      </c>
      <c r="C214" s="17">
        <v>1</v>
      </c>
      <c r="D214" s="17">
        <v>4</v>
      </c>
      <c r="E214" s="17">
        <v>7</v>
      </c>
      <c r="F214" s="17">
        <v>5</v>
      </c>
      <c r="G214" s="17">
        <v>7</v>
      </c>
      <c r="H214" s="17">
        <v>2</v>
      </c>
      <c r="I214" s="17">
        <v>0</v>
      </c>
      <c r="J214" s="17">
        <v>7</v>
      </c>
      <c r="K214" s="17">
        <v>2</v>
      </c>
      <c r="L214" s="17">
        <v>2</v>
      </c>
      <c r="M214" s="17">
        <v>2</v>
      </c>
      <c r="N214" s="17">
        <v>2</v>
      </c>
      <c r="O214" s="17">
        <v>7</v>
      </c>
      <c r="P214" s="17">
        <v>2</v>
      </c>
      <c r="Q214" s="17">
        <v>1</v>
      </c>
      <c r="R214" s="17">
        <v>6</v>
      </c>
      <c r="S214" s="17">
        <v>6</v>
      </c>
      <c r="T214" s="17">
        <v>2</v>
      </c>
      <c r="U214" s="17">
        <v>2</v>
      </c>
      <c r="V214" s="17">
        <v>2</v>
      </c>
      <c r="W214" s="22" t="s">
        <v>701</v>
      </c>
      <c r="X214" s="22" t="s">
        <v>700</v>
      </c>
      <c r="Y214" s="1" t="s">
        <v>700</v>
      </c>
      <c r="Z214" s="1" t="s">
        <v>700</v>
      </c>
      <c r="AA214" s="1" t="s">
        <v>700</v>
      </c>
      <c r="AB214" s="1" t="s">
        <v>700</v>
      </c>
      <c r="AC214" s="1" t="s">
        <v>700</v>
      </c>
      <c r="AD214" s="1" t="s">
        <v>700</v>
      </c>
      <c r="AE214" s="1"/>
    </row>
    <row r="215" spans="1:31" x14ac:dyDescent="0.45">
      <c r="A215" s="17" t="s">
        <v>220</v>
      </c>
      <c r="B215" s="17">
        <v>0</v>
      </c>
      <c r="C215" s="17">
        <v>9</v>
      </c>
      <c r="D215" s="17">
        <v>2</v>
      </c>
      <c r="E215" s="17">
        <v>2</v>
      </c>
      <c r="F215" s="17">
        <v>2</v>
      </c>
      <c r="G215" s="17">
        <v>8</v>
      </c>
      <c r="H215" s="17">
        <v>1</v>
      </c>
      <c r="I215" s="17">
        <v>1</v>
      </c>
      <c r="J215" s="17">
        <v>1</v>
      </c>
      <c r="K215" s="17">
        <v>1</v>
      </c>
      <c r="L215" s="17">
        <v>0</v>
      </c>
      <c r="M215" s="17">
        <v>2</v>
      </c>
      <c r="N215" s="17">
        <v>1</v>
      </c>
      <c r="O215" s="17">
        <v>2</v>
      </c>
      <c r="P215" s="17">
        <v>1</v>
      </c>
      <c r="Q215" s="17">
        <v>1</v>
      </c>
      <c r="R215" s="17">
        <v>9</v>
      </c>
      <c r="S215" s="17">
        <v>9</v>
      </c>
      <c r="T215" s="17">
        <v>9</v>
      </c>
      <c r="U215" s="17">
        <v>1</v>
      </c>
      <c r="V215" s="17">
        <v>0</v>
      </c>
      <c r="W215" s="22" t="s">
        <v>716</v>
      </c>
      <c r="X215" s="22" t="s">
        <v>701</v>
      </c>
      <c r="Y215" s="1" t="s">
        <v>701</v>
      </c>
      <c r="Z215" s="1" t="s">
        <v>701</v>
      </c>
      <c r="AA215" s="1" t="s">
        <v>701</v>
      </c>
      <c r="AB215" s="1" t="s">
        <v>700</v>
      </c>
      <c r="AC215" s="1" t="s">
        <v>705</v>
      </c>
      <c r="AD215" s="1" t="s">
        <v>700</v>
      </c>
      <c r="AE215" s="1"/>
    </row>
    <row r="216" spans="1:31" x14ac:dyDescent="0.45">
      <c r="A216" s="17" t="s">
        <v>134</v>
      </c>
      <c r="B216" s="17">
        <v>0</v>
      </c>
      <c r="C216" s="17">
        <v>1</v>
      </c>
      <c r="D216" s="17">
        <v>2</v>
      </c>
      <c r="E216" s="17">
        <v>3</v>
      </c>
      <c r="F216" s="17">
        <v>1</v>
      </c>
      <c r="G216" s="17">
        <v>4</v>
      </c>
      <c r="H216" s="17">
        <v>1</v>
      </c>
      <c r="I216" s="17">
        <v>0</v>
      </c>
      <c r="J216" s="17">
        <v>0</v>
      </c>
      <c r="K216" s="17">
        <v>1</v>
      </c>
      <c r="L216" s="17">
        <v>0</v>
      </c>
      <c r="M216" s="17">
        <v>0</v>
      </c>
      <c r="N216" s="17">
        <v>0</v>
      </c>
      <c r="O216" s="17">
        <v>2</v>
      </c>
      <c r="P216" s="17">
        <v>1</v>
      </c>
      <c r="Q216" s="17">
        <v>0</v>
      </c>
      <c r="R216" s="17">
        <v>1</v>
      </c>
      <c r="S216" s="17">
        <v>2</v>
      </c>
      <c r="T216" s="17">
        <v>1</v>
      </c>
      <c r="U216" s="17">
        <v>1</v>
      </c>
      <c r="V216" s="17">
        <v>2</v>
      </c>
      <c r="W216" s="22" t="s">
        <v>703</v>
      </c>
      <c r="X216" s="22" t="s">
        <v>700</v>
      </c>
      <c r="Y216" s="1" t="s">
        <v>703</v>
      </c>
      <c r="Z216" s="1" t="s">
        <v>700</v>
      </c>
      <c r="AA216" s="1" t="s">
        <v>703</v>
      </c>
      <c r="AB216" s="1" t="s">
        <v>703</v>
      </c>
      <c r="AC216" s="1" t="s">
        <v>704</v>
      </c>
      <c r="AD216" s="1" t="s">
        <v>700</v>
      </c>
      <c r="AE216" s="1"/>
    </row>
    <row r="217" spans="1:31" x14ac:dyDescent="0.45">
      <c r="A217" s="17" t="s">
        <v>197</v>
      </c>
      <c r="B217" s="17"/>
      <c r="C217" s="17"/>
      <c r="D217" s="17">
        <v>0</v>
      </c>
      <c r="E217" s="17">
        <v>0</v>
      </c>
      <c r="F217" s="17">
        <v>0</v>
      </c>
      <c r="G217" s="17">
        <v>1</v>
      </c>
      <c r="H217" s="17">
        <v>4</v>
      </c>
      <c r="I217" s="17">
        <v>1</v>
      </c>
      <c r="J217" s="17">
        <v>2</v>
      </c>
      <c r="K217" s="17">
        <v>1</v>
      </c>
      <c r="L217" s="17">
        <v>0</v>
      </c>
      <c r="M217" s="17">
        <v>0</v>
      </c>
      <c r="N217" s="17">
        <v>0</v>
      </c>
      <c r="O217" s="17">
        <v>1</v>
      </c>
      <c r="P217" s="17">
        <v>1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22" t="s">
        <v>700</v>
      </c>
      <c r="X217" s="22" t="s">
        <v>700</v>
      </c>
      <c r="Y217" s="1" t="s">
        <v>700</v>
      </c>
      <c r="Z217" s="1" t="s">
        <v>700</v>
      </c>
      <c r="AA217" s="1" t="s">
        <v>700</v>
      </c>
      <c r="AB217" s="1" t="s">
        <v>700</v>
      </c>
      <c r="AC217" s="1" t="s">
        <v>700</v>
      </c>
      <c r="AD217" s="1" t="s">
        <v>700</v>
      </c>
      <c r="AE217" s="1"/>
    </row>
    <row r="218" spans="1:31" x14ac:dyDescent="0.45">
      <c r="A218" s="17" t="s">
        <v>618</v>
      </c>
      <c r="B218" s="17">
        <v>1</v>
      </c>
      <c r="C218" s="17">
        <v>-3</v>
      </c>
      <c r="D218" s="17">
        <v>0</v>
      </c>
      <c r="E218" s="17">
        <v>2</v>
      </c>
      <c r="F218" s="17">
        <v>0</v>
      </c>
      <c r="G218" s="17">
        <v>8</v>
      </c>
      <c r="H218" s="17">
        <v>1</v>
      </c>
      <c r="I218" s="17">
        <v>-1</v>
      </c>
      <c r="J218" s="17">
        <v>4</v>
      </c>
      <c r="K218" s="17">
        <v>1</v>
      </c>
      <c r="L218" s="17">
        <v>6</v>
      </c>
      <c r="M218" s="17">
        <v>5</v>
      </c>
      <c r="N218" s="17">
        <v>1</v>
      </c>
      <c r="O218" s="17">
        <v>3</v>
      </c>
      <c r="P218" s="17">
        <v>6</v>
      </c>
      <c r="Q218" s="17">
        <v>2</v>
      </c>
      <c r="R218" s="17">
        <v>2</v>
      </c>
      <c r="S218" s="17">
        <v>1</v>
      </c>
      <c r="T218" s="17">
        <v>2</v>
      </c>
      <c r="U218" s="17">
        <v>1</v>
      </c>
      <c r="V218" s="17">
        <v>1</v>
      </c>
      <c r="W218" s="22" t="s">
        <v>709</v>
      </c>
      <c r="X218" s="22" t="s">
        <v>703</v>
      </c>
      <c r="Y218" s="1" t="s">
        <v>703</v>
      </c>
      <c r="Z218" s="1" t="s">
        <v>705</v>
      </c>
      <c r="AA218" s="1" t="s">
        <v>700</v>
      </c>
      <c r="AB218" s="1" t="s">
        <v>701</v>
      </c>
      <c r="AC218" s="1" t="s">
        <v>700</v>
      </c>
      <c r="AD218" s="1" t="s">
        <v>1259</v>
      </c>
      <c r="AE218" s="1"/>
    </row>
    <row r="219" spans="1:31" x14ac:dyDescent="0.45">
      <c r="A219" s="17" t="s">
        <v>67</v>
      </c>
      <c r="B219" s="17"/>
      <c r="C219" s="17"/>
      <c r="D219" s="17"/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22" t="s">
        <v>700</v>
      </c>
      <c r="X219" s="22" t="s">
        <v>700</v>
      </c>
      <c r="Y219" s="1" t="s">
        <v>700</v>
      </c>
      <c r="Z219" s="1" t="s">
        <v>700</v>
      </c>
      <c r="AA219" s="1" t="s">
        <v>700</v>
      </c>
      <c r="AB219" s="1" t="s">
        <v>700</v>
      </c>
      <c r="AC219" s="1" t="s">
        <v>700</v>
      </c>
      <c r="AD219" s="1" t="s">
        <v>1259</v>
      </c>
      <c r="AE219" s="1"/>
    </row>
    <row r="220" spans="1:31" x14ac:dyDescent="0.45">
      <c r="A220" s="17" t="s">
        <v>274</v>
      </c>
      <c r="B220" s="17">
        <v>0</v>
      </c>
      <c r="C220" s="17">
        <v>1</v>
      </c>
      <c r="D220" s="17">
        <v>0</v>
      </c>
      <c r="E220" s="17">
        <v>0</v>
      </c>
      <c r="F220" s="17">
        <v>1</v>
      </c>
      <c r="G220" s="17">
        <v>1</v>
      </c>
      <c r="H220" s="17">
        <v>1</v>
      </c>
      <c r="I220" s="17">
        <v>0</v>
      </c>
      <c r="J220" s="17">
        <v>1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22" t="s">
        <v>700</v>
      </c>
      <c r="X220" s="22" t="s">
        <v>700</v>
      </c>
      <c r="Y220" s="1" t="s">
        <v>700</v>
      </c>
      <c r="Z220" s="1" t="s">
        <v>700</v>
      </c>
      <c r="AA220" s="1" t="s">
        <v>700</v>
      </c>
      <c r="AB220" s="1" t="s">
        <v>700</v>
      </c>
      <c r="AC220" s="1" t="s">
        <v>700</v>
      </c>
      <c r="AD220" s="1" t="s">
        <v>700</v>
      </c>
      <c r="AE220" s="1"/>
    </row>
    <row r="221" spans="1:31" x14ac:dyDescent="0.45">
      <c r="A221" s="17" t="s">
        <v>642</v>
      </c>
      <c r="B221" s="17">
        <v>2</v>
      </c>
      <c r="C221" s="17">
        <v>6</v>
      </c>
      <c r="D221" s="17">
        <v>2</v>
      </c>
      <c r="E221" s="17">
        <v>0</v>
      </c>
      <c r="F221" s="17">
        <v>1</v>
      </c>
      <c r="G221" s="17">
        <v>3</v>
      </c>
      <c r="H221" s="17">
        <v>1</v>
      </c>
      <c r="I221" s="17">
        <v>5</v>
      </c>
      <c r="J221" s="17">
        <v>2</v>
      </c>
      <c r="K221" s="17">
        <v>2</v>
      </c>
      <c r="L221" s="17">
        <v>2</v>
      </c>
      <c r="M221" s="17">
        <v>3</v>
      </c>
      <c r="N221" s="17">
        <v>1</v>
      </c>
      <c r="O221" s="17">
        <v>1</v>
      </c>
      <c r="P221" s="17">
        <v>1</v>
      </c>
      <c r="Q221" s="17">
        <v>1</v>
      </c>
      <c r="R221" s="17">
        <v>0</v>
      </c>
      <c r="S221" s="17">
        <v>1</v>
      </c>
      <c r="T221" s="17">
        <v>0</v>
      </c>
      <c r="U221" s="17">
        <v>1</v>
      </c>
      <c r="V221" s="17">
        <v>0</v>
      </c>
      <c r="W221" s="22" t="s">
        <v>700</v>
      </c>
      <c r="X221" s="22" t="s">
        <v>700</v>
      </c>
      <c r="Y221" s="1" t="s">
        <v>700</v>
      </c>
      <c r="Z221" s="1" t="s">
        <v>700</v>
      </c>
      <c r="AA221" s="1" t="s">
        <v>700</v>
      </c>
      <c r="AB221" s="1" t="s">
        <v>700</v>
      </c>
      <c r="AC221" s="1" t="s">
        <v>700</v>
      </c>
      <c r="AD221" s="1" t="s">
        <v>700</v>
      </c>
      <c r="AE221" s="1"/>
    </row>
    <row r="222" spans="1:31" x14ac:dyDescent="0.45">
      <c r="A222" s="17" t="s">
        <v>163</v>
      </c>
      <c r="B222" s="17">
        <v>5</v>
      </c>
      <c r="C222" s="17">
        <v>2</v>
      </c>
      <c r="D222" s="17">
        <v>4</v>
      </c>
      <c r="E222" s="17">
        <v>2</v>
      </c>
      <c r="F222" s="17">
        <v>3</v>
      </c>
      <c r="G222" s="17">
        <v>2</v>
      </c>
      <c r="H222" s="17">
        <v>2</v>
      </c>
      <c r="I222" s="17">
        <v>3</v>
      </c>
      <c r="J222" s="17">
        <v>2</v>
      </c>
      <c r="K222" s="17">
        <v>2</v>
      </c>
      <c r="L222" s="17">
        <v>3</v>
      </c>
      <c r="M222" s="17">
        <v>1</v>
      </c>
      <c r="N222" s="17">
        <v>1</v>
      </c>
      <c r="O222" s="17">
        <v>2</v>
      </c>
      <c r="P222" s="17">
        <v>5</v>
      </c>
      <c r="Q222" s="17">
        <v>3</v>
      </c>
      <c r="R222" s="17">
        <v>2</v>
      </c>
      <c r="S222" s="17">
        <v>3</v>
      </c>
      <c r="T222" s="17">
        <v>3</v>
      </c>
      <c r="U222" s="17">
        <v>2</v>
      </c>
      <c r="V222" s="17">
        <v>2</v>
      </c>
      <c r="W222" s="22" t="s">
        <v>701</v>
      </c>
      <c r="X222" s="22" t="s">
        <v>701</v>
      </c>
      <c r="Y222" s="1" t="s">
        <v>701</v>
      </c>
      <c r="Z222" s="1" t="s">
        <v>700</v>
      </c>
      <c r="AA222" s="1" t="s">
        <v>700</v>
      </c>
      <c r="AB222" s="1" t="s">
        <v>700</v>
      </c>
      <c r="AC222" s="1" t="s">
        <v>700</v>
      </c>
      <c r="AD222" s="1" t="s">
        <v>700</v>
      </c>
      <c r="AE222" s="1"/>
    </row>
    <row r="223" spans="1:31" x14ac:dyDescent="0.45">
      <c r="A223" s="17" t="s">
        <v>480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22" t="s">
        <v>700</v>
      </c>
      <c r="X223" s="22" t="s">
        <v>700</v>
      </c>
      <c r="Y223" s="1" t="s">
        <v>700</v>
      </c>
      <c r="Z223" s="1" t="s">
        <v>700</v>
      </c>
      <c r="AA223" s="1" t="s">
        <v>700</v>
      </c>
      <c r="AB223" s="1" t="s">
        <v>700</v>
      </c>
      <c r="AC223" s="1" t="s">
        <v>700</v>
      </c>
      <c r="AD223" s="1" t="s">
        <v>700</v>
      </c>
      <c r="AE223" s="1"/>
    </row>
    <row r="224" spans="1:31" x14ac:dyDescent="0.45">
      <c r="A224" s="17" t="s">
        <v>190</v>
      </c>
      <c r="B224" s="17">
        <v>2</v>
      </c>
      <c r="C224" s="17">
        <v>10</v>
      </c>
      <c r="D224" s="17">
        <v>1</v>
      </c>
      <c r="E224" s="17">
        <v>8</v>
      </c>
      <c r="F224" s="17">
        <v>9</v>
      </c>
      <c r="G224" s="17">
        <v>7</v>
      </c>
      <c r="H224" s="17">
        <v>1</v>
      </c>
      <c r="I224" s="17">
        <v>3</v>
      </c>
      <c r="J224" s="17">
        <v>8</v>
      </c>
      <c r="K224" s="17">
        <v>8</v>
      </c>
      <c r="L224" s="17">
        <v>1</v>
      </c>
      <c r="M224" s="17">
        <v>1</v>
      </c>
      <c r="N224" s="17">
        <v>1</v>
      </c>
      <c r="O224" s="17">
        <v>3</v>
      </c>
      <c r="P224" s="17">
        <v>2</v>
      </c>
      <c r="Q224" s="17">
        <v>3</v>
      </c>
      <c r="R224" s="17">
        <v>2</v>
      </c>
      <c r="S224" s="17">
        <v>2</v>
      </c>
      <c r="T224" s="17">
        <v>6</v>
      </c>
      <c r="U224" s="17">
        <v>2</v>
      </c>
      <c r="V224" s="17">
        <v>0</v>
      </c>
      <c r="W224" s="22" t="s">
        <v>703</v>
      </c>
      <c r="X224" s="22" t="s">
        <v>700</v>
      </c>
      <c r="Y224" s="1" t="s">
        <v>700</v>
      </c>
      <c r="Z224" s="1" t="s">
        <v>700</v>
      </c>
      <c r="AA224" s="1" t="s">
        <v>700</v>
      </c>
      <c r="AB224" s="1" t="s">
        <v>700</v>
      </c>
      <c r="AC224" s="1" t="s">
        <v>700</v>
      </c>
      <c r="AD224" s="1" t="s">
        <v>700</v>
      </c>
      <c r="AE224" s="1"/>
    </row>
    <row r="225" spans="1:31" x14ac:dyDescent="0.45">
      <c r="A225" s="17" t="s">
        <v>645</v>
      </c>
      <c r="B225" s="17">
        <v>2</v>
      </c>
      <c r="C225" s="17">
        <v>2</v>
      </c>
      <c r="D225" s="17">
        <v>4</v>
      </c>
      <c r="E225" s="17">
        <v>3</v>
      </c>
      <c r="F225" s="17">
        <v>4</v>
      </c>
      <c r="G225" s="17">
        <v>7</v>
      </c>
      <c r="H225" s="17">
        <v>3</v>
      </c>
      <c r="I225" s="17">
        <v>6</v>
      </c>
      <c r="J225" s="17">
        <v>6</v>
      </c>
      <c r="K225" s="17">
        <v>1</v>
      </c>
      <c r="L225" s="17">
        <v>11</v>
      </c>
      <c r="M225" s="17">
        <v>10</v>
      </c>
      <c r="N225" s="17">
        <v>6</v>
      </c>
      <c r="O225" s="17">
        <v>2</v>
      </c>
      <c r="P225" s="17">
        <v>7</v>
      </c>
      <c r="Q225" s="17">
        <v>11</v>
      </c>
      <c r="R225" s="17">
        <v>1</v>
      </c>
      <c r="S225" s="17">
        <v>9</v>
      </c>
      <c r="T225" s="17">
        <v>1</v>
      </c>
      <c r="U225" s="17">
        <v>2</v>
      </c>
      <c r="V225" s="17">
        <v>2</v>
      </c>
      <c r="W225" s="22" t="s">
        <v>707</v>
      </c>
      <c r="X225" s="22" t="s">
        <v>703</v>
      </c>
      <c r="Y225" s="1" t="s">
        <v>703</v>
      </c>
      <c r="Z225" s="1" t="s">
        <v>701</v>
      </c>
      <c r="AA225" s="1" t="s">
        <v>701</v>
      </c>
      <c r="AB225" s="1" t="s">
        <v>701</v>
      </c>
      <c r="AC225" s="1" t="s">
        <v>714</v>
      </c>
      <c r="AD225" s="1" t="s">
        <v>700</v>
      </c>
      <c r="AE225" s="1"/>
    </row>
    <row r="226" spans="1:31" x14ac:dyDescent="0.45">
      <c r="A226" s="17" t="s">
        <v>59</v>
      </c>
      <c r="B226" s="17">
        <v>1</v>
      </c>
      <c r="C226" s="17">
        <v>1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2</v>
      </c>
      <c r="J226" s="17">
        <v>1</v>
      </c>
      <c r="K226" s="17">
        <v>9</v>
      </c>
      <c r="L226" s="17">
        <v>0</v>
      </c>
      <c r="M226" s="17">
        <v>2</v>
      </c>
      <c r="N226" s="17">
        <v>6</v>
      </c>
      <c r="O226" s="17">
        <v>5</v>
      </c>
      <c r="P226" s="17">
        <v>6</v>
      </c>
      <c r="Q226" s="17">
        <v>2</v>
      </c>
      <c r="R226" s="17">
        <v>1</v>
      </c>
      <c r="S226" s="17">
        <v>2</v>
      </c>
      <c r="T226" s="17">
        <v>8</v>
      </c>
      <c r="U226" s="17">
        <v>6</v>
      </c>
      <c r="V226" s="17">
        <v>12</v>
      </c>
      <c r="W226" s="22" t="s">
        <v>701</v>
      </c>
      <c r="X226" s="22" t="s">
        <v>714</v>
      </c>
      <c r="Y226" s="1" t="s">
        <v>707</v>
      </c>
      <c r="Z226" s="1" t="s">
        <v>702</v>
      </c>
      <c r="AA226" s="1" t="s">
        <v>700</v>
      </c>
      <c r="AB226" s="1" t="s">
        <v>705</v>
      </c>
      <c r="AC226" s="1" t="s">
        <v>703</v>
      </c>
      <c r="AD226" s="1" t="s">
        <v>700</v>
      </c>
      <c r="AE226" s="1"/>
    </row>
    <row r="227" spans="1:31" x14ac:dyDescent="0.45">
      <c r="A227" s="17" t="s">
        <v>634</v>
      </c>
      <c r="B227" s="17">
        <v>2</v>
      </c>
      <c r="C227" s="17">
        <v>2</v>
      </c>
      <c r="D227" s="17">
        <v>2</v>
      </c>
      <c r="E227" s="17">
        <v>2</v>
      </c>
      <c r="F227" s="17">
        <v>2</v>
      </c>
      <c r="G227" s="17">
        <v>6</v>
      </c>
      <c r="H227" s="17">
        <v>2</v>
      </c>
      <c r="I227" s="17">
        <v>2</v>
      </c>
      <c r="J227" s="17">
        <v>3</v>
      </c>
      <c r="K227" s="17">
        <v>0</v>
      </c>
      <c r="L227" s="17">
        <v>1</v>
      </c>
      <c r="M227" s="17">
        <v>1</v>
      </c>
      <c r="N227" s="17">
        <v>9</v>
      </c>
      <c r="O227" s="17">
        <v>3</v>
      </c>
      <c r="P227" s="17">
        <v>2</v>
      </c>
      <c r="Q227" s="17">
        <v>1</v>
      </c>
      <c r="R227" s="17">
        <v>2</v>
      </c>
      <c r="S227" s="17">
        <v>1</v>
      </c>
      <c r="T227" s="17">
        <v>0</v>
      </c>
      <c r="U227" s="17">
        <v>3</v>
      </c>
      <c r="V227" s="17">
        <v>2</v>
      </c>
      <c r="W227" s="22" t="s">
        <v>708</v>
      </c>
      <c r="X227" s="22" t="s">
        <v>704</v>
      </c>
      <c r="Y227" s="1" t="s">
        <v>704</v>
      </c>
      <c r="Z227" s="1" t="s">
        <v>701</v>
      </c>
      <c r="AA227" s="1" t="s">
        <v>709</v>
      </c>
      <c r="AB227" s="1" t="s">
        <v>711</v>
      </c>
      <c r="AC227" s="1" t="s">
        <v>703</v>
      </c>
      <c r="AD227" s="1" t="s">
        <v>700</v>
      </c>
      <c r="AE227" s="1"/>
    </row>
    <row r="228" spans="1:31" x14ac:dyDescent="0.45">
      <c r="A228" s="17" t="s">
        <v>237</v>
      </c>
      <c r="B228" s="17">
        <v>6</v>
      </c>
      <c r="C228" s="17">
        <v>0</v>
      </c>
      <c r="D228" s="17">
        <v>0</v>
      </c>
      <c r="E228" s="17">
        <v>0</v>
      </c>
      <c r="F228" s="17">
        <v>0</v>
      </c>
      <c r="G228" s="17">
        <v>2</v>
      </c>
      <c r="H228" s="17">
        <v>2</v>
      </c>
      <c r="I228" s="17">
        <v>2</v>
      </c>
      <c r="J228" s="17">
        <v>0</v>
      </c>
      <c r="K228" s="17">
        <v>0</v>
      </c>
      <c r="L228" s="17">
        <v>2</v>
      </c>
      <c r="M228" s="17">
        <v>1</v>
      </c>
      <c r="N228" s="17">
        <v>1</v>
      </c>
      <c r="O228" s="17">
        <v>3</v>
      </c>
      <c r="P228" s="17">
        <v>1</v>
      </c>
      <c r="Q228" s="17">
        <v>2</v>
      </c>
      <c r="R228" s="17">
        <v>7</v>
      </c>
      <c r="S228" s="17">
        <v>0</v>
      </c>
      <c r="T228" s="17">
        <v>3</v>
      </c>
      <c r="U228" s="17">
        <v>14</v>
      </c>
      <c r="V228" s="17">
        <v>2</v>
      </c>
      <c r="W228" s="22" t="s">
        <v>712</v>
      </c>
      <c r="X228" s="22" t="s">
        <v>701</v>
      </c>
      <c r="Y228" s="1" t="s">
        <v>704</v>
      </c>
      <c r="Z228" s="1" t="s">
        <v>703</v>
      </c>
      <c r="AA228" s="1" t="s">
        <v>700</v>
      </c>
      <c r="AB228" s="1" t="s">
        <v>701</v>
      </c>
      <c r="AC228" s="1" t="s">
        <v>700</v>
      </c>
      <c r="AD228" s="1" t="s">
        <v>700</v>
      </c>
      <c r="AE228" s="1"/>
    </row>
    <row r="229" spans="1:31" x14ac:dyDescent="0.45">
      <c r="A229" s="17" t="s">
        <v>181</v>
      </c>
      <c r="B229" s="17">
        <v>3</v>
      </c>
      <c r="C229" s="17">
        <v>2</v>
      </c>
      <c r="D229" s="17">
        <v>2</v>
      </c>
      <c r="E229" s="17">
        <v>4</v>
      </c>
      <c r="F229" s="17">
        <v>4</v>
      </c>
      <c r="G229" s="17">
        <v>3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22" t="s">
        <v>700</v>
      </c>
      <c r="X229" s="22" t="s">
        <v>700</v>
      </c>
      <c r="Y229" s="1" t="s">
        <v>700</v>
      </c>
      <c r="Z229" s="1" t="s">
        <v>700</v>
      </c>
      <c r="AA229" s="1" t="s">
        <v>700</v>
      </c>
      <c r="AB229" s="1" t="s">
        <v>700</v>
      </c>
      <c r="AC229" s="1" t="s">
        <v>700</v>
      </c>
      <c r="AD229" s="1" t="s">
        <v>700</v>
      </c>
      <c r="AE229" s="1"/>
    </row>
    <row r="230" spans="1:31" x14ac:dyDescent="0.45">
      <c r="A230" s="17" t="s">
        <v>470</v>
      </c>
      <c r="B230" s="17">
        <v>7</v>
      </c>
      <c r="C230" s="17">
        <v>9</v>
      </c>
      <c r="D230" s="17">
        <v>15</v>
      </c>
      <c r="E230" s="17">
        <v>6</v>
      </c>
      <c r="F230" s="17">
        <v>9</v>
      </c>
      <c r="G230" s="17">
        <v>0</v>
      </c>
      <c r="H230" s="17">
        <v>0</v>
      </c>
      <c r="I230" s="17">
        <v>2</v>
      </c>
      <c r="J230" s="17">
        <v>0</v>
      </c>
      <c r="K230" s="17">
        <v>6</v>
      </c>
      <c r="L230" s="17">
        <v>0</v>
      </c>
      <c r="M230" s="17">
        <v>7</v>
      </c>
      <c r="N230" s="17">
        <v>3</v>
      </c>
      <c r="O230" s="17">
        <v>7</v>
      </c>
      <c r="P230" s="17">
        <v>1</v>
      </c>
      <c r="Q230" s="17">
        <v>0</v>
      </c>
      <c r="R230" s="17">
        <v>1</v>
      </c>
      <c r="S230" s="17">
        <v>2</v>
      </c>
      <c r="T230" s="17">
        <v>5</v>
      </c>
      <c r="U230" s="17">
        <v>3</v>
      </c>
      <c r="V230" s="17">
        <v>0</v>
      </c>
      <c r="W230" s="22" t="s">
        <v>703</v>
      </c>
      <c r="X230" s="22" t="s">
        <v>700</v>
      </c>
      <c r="Y230" s="1" t="s">
        <v>703</v>
      </c>
      <c r="Z230" s="1" t="s">
        <v>703</v>
      </c>
      <c r="AA230" s="1" t="s">
        <v>703</v>
      </c>
      <c r="AB230" s="1" t="s">
        <v>703</v>
      </c>
      <c r="AC230" s="1" t="s">
        <v>700</v>
      </c>
      <c r="AD230" s="1" t="s">
        <v>1259</v>
      </c>
      <c r="AE230" s="1"/>
    </row>
    <row r="231" spans="1:31" x14ac:dyDescent="0.45">
      <c r="A231" s="17" t="s">
        <v>422</v>
      </c>
      <c r="B231" s="17">
        <v>2</v>
      </c>
      <c r="C231" s="17">
        <v>1</v>
      </c>
      <c r="D231" s="17">
        <v>2</v>
      </c>
      <c r="E231" s="17">
        <v>2</v>
      </c>
      <c r="F231" s="17">
        <v>0</v>
      </c>
      <c r="G231" s="17">
        <v>0</v>
      </c>
      <c r="H231" s="17">
        <v>2</v>
      </c>
      <c r="I231" s="17">
        <v>2</v>
      </c>
      <c r="J231" s="17">
        <v>2</v>
      </c>
      <c r="K231" s="17">
        <v>2</v>
      </c>
      <c r="L231" s="17">
        <v>0</v>
      </c>
      <c r="M231" s="17">
        <v>3</v>
      </c>
      <c r="N231" s="17">
        <v>1</v>
      </c>
      <c r="O231" s="17">
        <v>2</v>
      </c>
      <c r="P231" s="17">
        <v>2</v>
      </c>
      <c r="Q231" s="17">
        <v>2</v>
      </c>
      <c r="R231" s="17">
        <v>2</v>
      </c>
      <c r="S231" s="17">
        <v>2</v>
      </c>
      <c r="T231" s="17">
        <v>1</v>
      </c>
      <c r="U231" s="17">
        <v>2</v>
      </c>
      <c r="V231" s="17">
        <v>2</v>
      </c>
      <c r="W231" s="22" t="s">
        <v>704</v>
      </c>
      <c r="X231" s="22" t="s">
        <v>704</v>
      </c>
      <c r="Y231" s="1" t="s">
        <v>701</v>
      </c>
      <c r="Z231" s="1" t="s">
        <v>709</v>
      </c>
      <c r="AA231" s="1" t="s">
        <v>701</v>
      </c>
      <c r="AB231" s="1" t="s">
        <v>703</v>
      </c>
      <c r="AC231" s="1" t="s">
        <v>703</v>
      </c>
      <c r="AD231" s="1" t="s">
        <v>700</v>
      </c>
      <c r="AE231" s="1"/>
    </row>
    <row r="232" spans="1:31" x14ac:dyDescent="0.45">
      <c r="A232" s="17" t="s">
        <v>91</v>
      </c>
      <c r="B232" s="17">
        <v>0</v>
      </c>
      <c r="C232" s="17">
        <v>0</v>
      </c>
      <c r="D232" s="17">
        <v>0</v>
      </c>
      <c r="E232" s="17">
        <v>0</v>
      </c>
      <c r="F232" s="17">
        <v>0</v>
      </c>
      <c r="G232" s="17">
        <v>1</v>
      </c>
      <c r="H232" s="17">
        <v>0</v>
      </c>
      <c r="I232" s="17">
        <v>1</v>
      </c>
      <c r="J232" s="17">
        <v>0</v>
      </c>
      <c r="K232" s="17">
        <v>1</v>
      </c>
      <c r="L232" s="17">
        <v>1</v>
      </c>
      <c r="M232" s="17">
        <v>0</v>
      </c>
      <c r="N232" s="17">
        <v>0</v>
      </c>
      <c r="O232" s="17">
        <v>1</v>
      </c>
      <c r="P232" s="17">
        <v>1</v>
      </c>
      <c r="Q232" s="17">
        <v>1</v>
      </c>
      <c r="R232" s="17">
        <v>1</v>
      </c>
      <c r="S232" s="17">
        <v>1</v>
      </c>
      <c r="T232" s="17">
        <v>0</v>
      </c>
      <c r="U232" s="17">
        <v>1</v>
      </c>
      <c r="V232" s="17">
        <v>0</v>
      </c>
      <c r="W232" s="22" t="s">
        <v>700</v>
      </c>
      <c r="X232" s="22" t="s">
        <v>700</v>
      </c>
      <c r="Y232" s="1" t="s">
        <v>700</v>
      </c>
      <c r="Z232" s="1" t="s">
        <v>700</v>
      </c>
      <c r="AA232" s="1" t="s">
        <v>700</v>
      </c>
      <c r="AB232" s="1" t="s">
        <v>700</v>
      </c>
      <c r="AC232" s="1" t="s">
        <v>700</v>
      </c>
      <c r="AD232" s="1" t="s">
        <v>700</v>
      </c>
      <c r="AE232" s="1"/>
    </row>
    <row r="233" spans="1:31" x14ac:dyDescent="0.45">
      <c r="A233" s="17" t="s">
        <v>209</v>
      </c>
      <c r="B233" s="17">
        <v>0</v>
      </c>
      <c r="C233" s="17">
        <v>0</v>
      </c>
      <c r="D233" s="17">
        <v>0</v>
      </c>
      <c r="E233" s="17">
        <v>0</v>
      </c>
      <c r="F233" s="17">
        <v>2</v>
      </c>
      <c r="G233" s="17">
        <v>1</v>
      </c>
      <c r="H233" s="17">
        <v>6</v>
      </c>
      <c r="I233" s="17">
        <v>6</v>
      </c>
      <c r="J233" s="17">
        <v>1</v>
      </c>
      <c r="K233" s="17">
        <v>2</v>
      </c>
      <c r="L233" s="17">
        <v>5</v>
      </c>
      <c r="M233" s="17">
        <v>2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22" t="s">
        <v>700</v>
      </c>
      <c r="X233" s="22" t="s">
        <v>700</v>
      </c>
      <c r="Y233" s="1" t="s">
        <v>700</v>
      </c>
      <c r="Z233" s="1" t="s">
        <v>700</v>
      </c>
      <c r="AA233" s="1" t="s">
        <v>700</v>
      </c>
      <c r="AB233" s="1" t="s">
        <v>703</v>
      </c>
      <c r="AC233" s="1" t="s">
        <v>703</v>
      </c>
      <c r="AD233" s="1" t="s">
        <v>700</v>
      </c>
      <c r="AE233" s="1"/>
    </row>
    <row r="234" spans="1:31" x14ac:dyDescent="0.45">
      <c r="A234" s="17" t="s">
        <v>509</v>
      </c>
      <c r="B234" s="17">
        <v>7</v>
      </c>
      <c r="C234" s="17">
        <v>1</v>
      </c>
      <c r="D234" s="17">
        <v>0</v>
      </c>
      <c r="E234" s="17">
        <v>2</v>
      </c>
      <c r="F234" s="17">
        <v>2</v>
      </c>
      <c r="G234" s="17">
        <v>2</v>
      </c>
      <c r="H234" s="17">
        <v>6</v>
      </c>
      <c r="I234" s="17">
        <v>5</v>
      </c>
      <c r="J234" s="17">
        <v>1</v>
      </c>
      <c r="K234" s="17">
        <v>0</v>
      </c>
      <c r="L234" s="17">
        <v>0</v>
      </c>
      <c r="M234" s="17">
        <v>1</v>
      </c>
      <c r="N234" s="17">
        <v>2</v>
      </c>
      <c r="O234" s="17">
        <v>2</v>
      </c>
      <c r="P234" s="17">
        <v>2</v>
      </c>
      <c r="Q234" s="17">
        <v>6</v>
      </c>
      <c r="R234" s="17">
        <v>2</v>
      </c>
      <c r="S234" s="17">
        <v>6</v>
      </c>
      <c r="T234" s="17">
        <v>7</v>
      </c>
      <c r="U234" s="17">
        <v>1</v>
      </c>
      <c r="V234" s="17">
        <v>2</v>
      </c>
      <c r="W234" s="22" t="s">
        <v>700</v>
      </c>
      <c r="X234" s="22" t="s">
        <v>703</v>
      </c>
      <c r="Y234" s="1" t="s">
        <v>703</v>
      </c>
      <c r="Z234" s="1" t="s">
        <v>701</v>
      </c>
      <c r="AA234" s="1" t="s">
        <v>1192</v>
      </c>
      <c r="AB234" s="1" t="s">
        <v>700</v>
      </c>
      <c r="AC234" s="1" t="s">
        <v>700</v>
      </c>
      <c r="AD234" s="1" t="s">
        <v>700</v>
      </c>
      <c r="AE234" s="1"/>
    </row>
    <row r="235" spans="1:31" x14ac:dyDescent="0.45">
      <c r="A235" s="17" t="s">
        <v>512</v>
      </c>
      <c r="B235" s="17">
        <v>0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22" t="s">
        <v>700</v>
      </c>
      <c r="X235" s="22" t="s">
        <v>700</v>
      </c>
      <c r="Y235" s="1" t="s">
        <v>700</v>
      </c>
      <c r="Z235" s="1" t="s">
        <v>700</v>
      </c>
      <c r="AA235" s="1" t="s">
        <v>700</v>
      </c>
      <c r="AB235" s="1" t="s">
        <v>700</v>
      </c>
      <c r="AC235" s="1" t="s">
        <v>700</v>
      </c>
      <c r="AD235" s="1" t="s">
        <v>700</v>
      </c>
      <c r="AE235" s="1"/>
    </row>
    <row r="236" spans="1:31" x14ac:dyDescent="0.45">
      <c r="A236" s="17" t="s">
        <v>154</v>
      </c>
      <c r="B236" s="17">
        <v>1</v>
      </c>
      <c r="C236" s="17">
        <v>2</v>
      </c>
      <c r="D236" s="17">
        <v>3</v>
      </c>
      <c r="E236" s="17">
        <v>2</v>
      </c>
      <c r="F236" s="17">
        <v>1</v>
      </c>
      <c r="G236" s="17">
        <v>1</v>
      </c>
      <c r="H236" s="17">
        <v>0</v>
      </c>
      <c r="I236" s="17">
        <v>0</v>
      </c>
      <c r="J236" s="17">
        <v>2</v>
      </c>
      <c r="K236" s="17">
        <v>0</v>
      </c>
      <c r="L236" s="17">
        <v>0</v>
      </c>
      <c r="M236" s="17">
        <v>0</v>
      </c>
      <c r="N236" s="17">
        <v>0</v>
      </c>
      <c r="O236" s="17">
        <v>2</v>
      </c>
      <c r="P236" s="17">
        <v>2</v>
      </c>
      <c r="Q236" s="17">
        <v>1</v>
      </c>
      <c r="R236" s="17">
        <v>2</v>
      </c>
      <c r="S236" s="17">
        <v>1</v>
      </c>
      <c r="T236" s="17">
        <v>2</v>
      </c>
      <c r="U236" s="17">
        <v>1</v>
      </c>
      <c r="V236" s="17">
        <v>2</v>
      </c>
      <c r="W236" s="22" t="s">
        <v>701</v>
      </c>
      <c r="X236" s="22" t="s">
        <v>700</v>
      </c>
      <c r="Y236" s="1" t="s">
        <v>700</v>
      </c>
      <c r="Z236" s="1" t="s">
        <v>700</v>
      </c>
      <c r="AA236" s="1" t="s">
        <v>712</v>
      </c>
      <c r="AB236" s="1" t="s">
        <v>701</v>
      </c>
      <c r="AC236" s="1" t="s">
        <v>700</v>
      </c>
      <c r="AD236" s="1" t="s">
        <v>1259</v>
      </c>
      <c r="AE236" s="1"/>
    </row>
    <row r="237" spans="1:31" x14ac:dyDescent="0.45">
      <c r="A237" s="17" t="s">
        <v>198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22" t="s">
        <v>700</v>
      </c>
      <c r="X237" s="22" t="s">
        <v>700</v>
      </c>
      <c r="Y237" s="1" t="s">
        <v>700</v>
      </c>
      <c r="Z237" s="1" t="s">
        <v>700</v>
      </c>
      <c r="AA237" s="1" t="s">
        <v>700</v>
      </c>
      <c r="AB237" s="1" t="s">
        <v>700</v>
      </c>
      <c r="AC237" s="1" t="s">
        <v>700</v>
      </c>
      <c r="AD237" s="1" t="s">
        <v>700</v>
      </c>
      <c r="AE237" s="1"/>
    </row>
    <row r="238" spans="1:31" x14ac:dyDescent="0.45">
      <c r="A238" s="17" t="s">
        <v>115</v>
      </c>
      <c r="B238" s="17">
        <v>0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1</v>
      </c>
      <c r="O238" s="17">
        <v>0</v>
      </c>
      <c r="P238" s="17">
        <v>0</v>
      </c>
      <c r="Q238" s="17">
        <v>1</v>
      </c>
      <c r="R238" s="17">
        <v>1</v>
      </c>
      <c r="S238" s="17">
        <v>1</v>
      </c>
      <c r="T238" s="17">
        <v>1</v>
      </c>
      <c r="U238" s="17">
        <v>1</v>
      </c>
      <c r="V238" s="17">
        <v>1</v>
      </c>
      <c r="W238" s="22" t="s">
        <v>700</v>
      </c>
      <c r="X238" s="22" t="s">
        <v>700</v>
      </c>
      <c r="Y238" s="1" t="s">
        <v>703</v>
      </c>
      <c r="Z238" s="1" t="s">
        <v>703</v>
      </c>
      <c r="AA238" s="1" t="s">
        <v>700</v>
      </c>
      <c r="AB238" s="1" t="s">
        <v>700</v>
      </c>
      <c r="AC238" s="1" t="s">
        <v>700</v>
      </c>
      <c r="AD238" s="1" t="s">
        <v>700</v>
      </c>
      <c r="AE238" s="1"/>
    </row>
    <row r="239" spans="1:31" x14ac:dyDescent="0.45">
      <c r="A239" s="17" t="s">
        <v>508</v>
      </c>
      <c r="B239" s="17">
        <v>1</v>
      </c>
      <c r="C239" s="17">
        <v>0</v>
      </c>
      <c r="D239" s="17">
        <v>0</v>
      </c>
      <c r="E239" s="17">
        <v>1</v>
      </c>
      <c r="F239" s="17">
        <v>1</v>
      </c>
      <c r="G239" s="17">
        <v>1</v>
      </c>
      <c r="H239" s="17">
        <v>1</v>
      </c>
      <c r="I239" s="17">
        <v>0</v>
      </c>
      <c r="J239" s="17">
        <v>0</v>
      </c>
      <c r="K239" s="17">
        <v>0</v>
      </c>
      <c r="L239" s="17">
        <v>1</v>
      </c>
      <c r="M239" s="17">
        <v>0</v>
      </c>
      <c r="N239" s="17">
        <v>1</v>
      </c>
      <c r="O239" s="17">
        <v>1</v>
      </c>
      <c r="P239" s="17">
        <v>3</v>
      </c>
      <c r="Q239" s="17">
        <v>2</v>
      </c>
      <c r="R239" s="17">
        <v>4</v>
      </c>
      <c r="S239" s="17">
        <v>0</v>
      </c>
      <c r="T239" s="17">
        <v>1</v>
      </c>
      <c r="U239" s="17">
        <v>1</v>
      </c>
      <c r="V239" s="17">
        <v>1</v>
      </c>
      <c r="W239" s="22" t="s">
        <v>700</v>
      </c>
      <c r="X239" s="22" t="s">
        <v>700</v>
      </c>
      <c r="Y239" s="1" t="s">
        <v>700</v>
      </c>
      <c r="Z239" s="1" t="s">
        <v>700</v>
      </c>
      <c r="AA239" s="1" t="s">
        <v>700</v>
      </c>
      <c r="AB239" s="1" t="s">
        <v>700</v>
      </c>
      <c r="AC239" s="1" t="s">
        <v>700</v>
      </c>
      <c r="AD239" s="1" t="s">
        <v>1259</v>
      </c>
      <c r="AE239" s="1"/>
    </row>
    <row r="240" spans="1:31" x14ac:dyDescent="0.45">
      <c r="A240" s="17" t="s">
        <v>259</v>
      </c>
      <c r="B240" s="17">
        <v>2</v>
      </c>
      <c r="C240" s="17">
        <v>3</v>
      </c>
      <c r="D240" s="17">
        <v>2</v>
      </c>
      <c r="E240" s="17">
        <v>1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1</v>
      </c>
      <c r="P240" s="17">
        <v>2</v>
      </c>
      <c r="Q240" s="17">
        <v>3</v>
      </c>
      <c r="R240" s="17">
        <v>2</v>
      </c>
      <c r="S240" s="17">
        <v>11</v>
      </c>
      <c r="T240" s="17">
        <v>4</v>
      </c>
      <c r="U240" s="17">
        <v>2</v>
      </c>
      <c r="V240" s="17">
        <v>0</v>
      </c>
      <c r="W240" s="22" t="s">
        <v>700</v>
      </c>
      <c r="X240" s="22" t="s">
        <v>701</v>
      </c>
      <c r="Y240" s="1" t="s">
        <v>707</v>
      </c>
      <c r="Z240" s="1" t="s">
        <v>713</v>
      </c>
      <c r="AA240" s="1" t="s">
        <v>703</v>
      </c>
      <c r="AB240" s="1" t="s">
        <v>700</v>
      </c>
      <c r="AC240" s="1" t="s">
        <v>700</v>
      </c>
      <c r="AD240" s="1" t="s">
        <v>1259</v>
      </c>
      <c r="AE240" s="1"/>
    </row>
    <row r="241" spans="1:31" x14ac:dyDescent="0.45">
      <c r="A241" s="17" t="s">
        <v>591</v>
      </c>
      <c r="B241" s="17">
        <v>0</v>
      </c>
      <c r="C241" s="17">
        <v>1</v>
      </c>
      <c r="D241" s="17">
        <v>1</v>
      </c>
      <c r="E241" s="17">
        <v>2</v>
      </c>
      <c r="F241" s="17">
        <v>1</v>
      </c>
      <c r="G241" s="17">
        <v>1</v>
      </c>
      <c r="H241" s="17">
        <v>2</v>
      </c>
      <c r="I241" s="17">
        <v>2</v>
      </c>
      <c r="J241" s="17">
        <v>2</v>
      </c>
      <c r="K241" s="17">
        <v>2</v>
      </c>
      <c r="L241" s="17">
        <v>1</v>
      </c>
      <c r="M241" s="17">
        <v>3</v>
      </c>
      <c r="N241" s="17">
        <v>0</v>
      </c>
      <c r="O241" s="17">
        <v>0</v>
      </c>
      <c r="P241" s="17">
        <v>1</v>
      </c>
      <c r="Q241" s="17">
        <v>2</v>
      </c>
      <c r="R241" s="17">
        <v>10</v>
      </c>
      <c r="S241" s="17">
        <v>1</v>
      </c>
      <c r="T241" s="17">
        <v>3</v>
      </c>
      <c r="U241" s="17">
        <v>11</v>
      </c>
      <c r="V241" s="17">
        <v>1</v>
      </c>
      <c r="W241" s="22" t="s">
        <v>701</v>
      </c>
      <c r="X241" s="22" t="s">
        <v>700</v>
      </c>
      <c r="Y241" s="1" t="s">
        <v>703</v>
      </c>
      <c r="Z241" s="1" t="s">
        <v>700</v>
      </c>
      <c r="AA241" s="1" t="s">
        <v>700</v>
      </c>
      <c r="AB241" s="1" t="s">
        <v>701</v>
      </c>
      <c r="AC241" s="1" t="s">
        <v>703</v>
      </c>
      <c r="AD241" s="1" t="s">
        <v>700</v>
      </c>
      <c r="AE241" s="1"/>
    </row>
    <row r="242" spans="1:31" x14ac:dyDescent="0.45">
      <c r="A242" s="17" t="s">
        <v>233</v>
      </c>
      <c r="B242" s="17">
        <v>0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1</v>
      </c>
      <c r="M242" s="17">
        <v>0</v>
      </c>
      <c r="N242" s="17">
        <v>1</v>
      </c>
      <c r="O242" s="17">
        <v>0</v>
      </c>
      <c r="P242" s="17">
        <v>0</v>
      </c>
      <c r="Q242" s="17">
        <v>0</v>
      </c>
      <c r="R242" s="17">
        <v>0</v>
      </c>
      <c r="S242" s="17">
        <v>1</v>
      </c>
      <c r="T242" s="17">
        <v>0</v>
      </c>
      <c r="U242" s="17">
        <v>0</v>
      </c>
      <c r="V242" s="17">
        <v>3</v>
      </c>
      <c r="W242" s="22" t="s">
        <v>700</v>
      </c>
      <c r="X242" s="22" t="s">
        <v>700</v>
      </c>
      <c r="Y242" s="1" t="s">
        <v>700</v>
      </c>
      <c r="Z242" s="1" t="s">
        <v>703</v>
      </c>
      <c r="AA242" s="1" t="s">
        <v>703</v>
      </c>
      <c r="AB242" s="1" t="s">
        <v>700</v>
      </c>
      <c r="AC242" s="1" t="s">
        <v>700</v>
      </c>
      <c r="AD242" s="1" t="s">
        <v>1259</v>
      </c>
      <c r="AE242" s="1"/>
    </row>
    <row r="243" spans="1:31" x14ac:dyDescent="0.45">
      <c r="A243" s="17" t="s">
        <v>308</v>
      </c>
      <c r="B243" s="17">
        <v>0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22" t="s">
        <v>700</v>
      </c>
      <c r="X243" s="22" t="s">
        <v>700</v>
      </c>
      <c r="Y243" s="1" t="s">
        <v>700</v>
      </c>
      <c r="Z243" s="1" t="s">
        <v>700</v>
      </c>
      <c r="AA243" s="1" t="s">
        <v>700</v>
      </c>
      <c r="AB243" s="1" t="s">
        <v>700</v>
      </c>
      <c r="AC243" s="1" t="s">
        <v>700</v>
      </c>
      <c r="AD243" s="1" t="s">
        <v>1259</v>
      </c>
      <c r="AE243" s="1"/>
    </row>
    <row r="244" spans="1:31" x14ac:dyDescent="0.45">
      <c r="A244" s="17" t="s">
        <v>640</v>
      </c>
      <c r="B244" s="17">
        <v>5</v>
      </c>
      <c r="C244" s="17">
        <v>1</v>
      </c>
      <c r="D244" s="17">
        <v>0</v>
      </c>
      <c r="E244" s="17">
        <v>7</v>
      </c>
      <c r="F244" s="17">
        <v>1</v>
      </c>
      <c r="G244" s="17">
        <v>0</v>
      </c>
      <c r="H244" s="17">
        <v>0</v>
      </c>
      <c r="I244" s="17">
        <v>0</v>
      </c>
      <c r="J244" s="17">
        <v>0</v>
      </c>
      <c r="K244" s="17">
        <v>1</v>
      </c>
      <c r="L244" s="17">
        <v>0</v>
      </c>
      <c r="M244" s="17">
        <v>0</v>
      </c>
      <c r="N244" s="17">
        <v>0</v>
      </c>
      <c r="O244" s="17">
        <v>2</v>
      </c>
      <c r="P244" s="17">
        <v>6</v>
      </c>
      <c r="Q244" s="17">
        <v>6</v>
      </c>
      <c r="R244" s="17">
        <v>6</v>
      </c>
      <c r="S244" s="17">
        <v>1</v>
      </c>
      <c r="T244" s="17">
        <v>2</v>
      </c>
      <c r="U244" s="17">
        <v>6</v>
      </c>
      <c r="V244" s="17">
        <v>2</v>
      </c>
      <c r="W244" s="22" t="s">
        <v>703</v>
      </c>
      <c r="X244" s="22" t="s">
        <v>700</v>
      </c>
      <c r="Y244" s="1" t="s">
        <v>700</v>
      </c>
      <c r="Z244" s="1" t="s">
        <v>700</v>
      </c>
      <c r="AA244" s="1" t="s">
        <v>703</v>
      </c>
      <c r="AB244" s="1" t="s">
        <v>714</v>
      </c>
      <c r="AC244" s="1" t="s">
        <v>714</v>
      </c>
      <c r="AD244" s="1" t="s">
        <v>700</v>
      </c>
      <c r="AE244" s="1"/>
    </row>
    <row r="245" spans="1:31" x14ac:dyDescent="0.45">
      <c r="A245" s="17" t="s">
        <v>184</v>
      </c>
      <c r="B245" s="17">
        <v>1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5</v>
      </c>
      <c r="P245" s="17">
        <v>1</v>
      </c>
      <c r="Q245" s="17">
        <v>0</v>
      </c>
      <c r="R245" s="17">
        <v>0</v>
      </c>
      <c r="S245" s="17">
        <v>0</v>
      </c>
      <c r="T245" s="17">
        <v>1</v>
      </c>
      <c r="U245" s="17">
        <v>0</v>
      </c>
      <c r="V245" s="17">
        <v>0</v>
      </c>
      <c r="W245" s="22" t="s">
        <v>700</v>
      </c>
      <c r="X245" s="22" t="s">
        <v>700</v>
      </c>
      <c r="Y245" s="1" t="s">
        <v>703</v>
      </c>
      <c r="Z245" s="1" t="s">
        <v>700</v>
      </c>
      <c r="AA245" s="1" t="s">
        <v>700</v>
      </c>
      <c r="AB245" s="1" t="s">
        <v>700</v>
      </c>
      <c r="AC245" s="1" t="s">
        <v>700</v>
      </c>
      <c r="AD245" s="1" t="s">
        <v>700</v>
      </c>
      <c r="AE245" s="1"/>
    </row>
    <row r="246" spans="1:31" x14ac:dyDescent="0.45">
      <c r="A246" s="17" t="s">
        <v>149</v>
      </c>
      <c r="B246" s="17">
        <v>0</v>
      </c>
      <c r="C246" s="17">
        <v>0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1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22" t="s">
        <v>700</v>
      </c>
      <c r="X246" s="22" t="s">
        <v>700</v>
      </c>
      <c r="Y246" s="1" t="s">
        <v>700</v>
      </c>
      <c r="Z246" s="1" t="s">
        <v>700</v>
      </c>
      <c r="AA246" s="1" t="s">
        <v>700</v>
      </c>
      <c r="AB246" s="1" t="s">
        <v>700</v>
      </c>
      <c r="AC246" s="1" t="s">
        <v>700</v>
      </c>
      <c r="AD246" s="1" t="s">
        <v>700</v>
      </c>
      <c r="AE246" s="1"/>
    </row>
    <row r="247" spans="1:31" x14ac:dyDescent="0.45">
      <c r="A247" s="17" t="s">
        <v>520</v>
      </c>
      <c r="B247" s="17">
        <v>6</v>
      </c>
      <c r="C247" s="17">
        <v>6</v>
      </c>
      <c r="D247" s="17">
        <v>9</v>
      </c>
      <c r="E247" s="17">
        <v>12</v>
      </c>
      <c r="F247" s="17">
        <v>7</v>
      </c>
      <c r="G247" s="17">
        <v>3</v>
      </c>
      <c r="H247" s="17">
        <v>0</v>
      </c>
      <c r="I247" s="17">
        <v>0</v>
      </c>
      <c r="J247" s="17">
        <v>1</v>
      </c>
      <c r="K247" s="17">
        <v>6</v>
      </c>
      <c r="L247" s="17">
        <v>2</v>
      </c>
      <c r="M247" s="17">
        <v>6</v>
      </c>
      <c r="N247" s="17">
        <v>0</v>
      </c>
      <c r="O247" s="17">
        <v>2</v>
      </c>
      <c r="P247" s="17">
        <v>1</v>
      </c>
      <c r="Q247" s="17">
        <v>1</v>
      </c>
      <c r="R247" s="17">
        <v>7</v>
      </c>
      <c r="S247" s="17">
        <v>2</v>
      </c>
      <c r="T247" s="17">
        <v>6</v>
      </c>
      <c r="U247" s="17">
        <v>7</v>
      </c>
      <c r="V247" s="17">
        <v>9</v>
      </c>
      <c r="W247" s="22" t="s">
        <v>700</v>
      </c>
      <c r="X247" s="22" t="s">
        <v>703</v>
      </c>
      <c r="Y247" s="1" t="s">
        <v>709</v>
      </c>
      <c r="Z247" s="1" t="s">
        <v>700</v>
      </c>
      <c r="AA247" s="1" t="s">
        <v>700</v>
      </c>
      <c r="AB247" s="1" t="s">
        <v>700</v>
      </c>
      <c r="AC247" s="1" t="s">
        <v>700</v>
      </c>
      <c r="AD247" s="1" t="s">
        <v>1259</v>
      </c>
      <c r="AE247" s="1"/>
    </row>
    <row r="248" spans="1:31" x14ac:dyDescent="0.45">
      <c r="A248" s="17" t="s">
        <v>462</v>
      </c>
      <c r="B248" s="17">
        <v>1</v>
      </c>
      <c r="C248" s="17">
        <v>1</v>
      </c>
      <c r="D248" s="17">
        <v>0</v>
      </c>
      <c r="E248" s="17">
        <v>3</v>
      </c>
      <c r="F248" s="17">
        <v>1</v>
      </c>
      <c r="G248" s="17">
        <v>3</v>
      </c>
      <c r="H248" s="17">
        <v>2</v>
      </c>
      <c r="I248" s="17">
        <v>1</v>
      </c>
      <c r="J248" s="17">
        <v>3</v>
      </c>
      <c r="K248" s="17">
        <v>5</v>
      </c>
      <c r="L248" s="17">
        <v>2</v>
      </c>
      <c r="M248" s="17">
        <v>2</v>
      </c>
      <c r="N248" s="17">
        <v>5</v>
      </c>
      <c r="O248" s="17">
        <v>2</v>
      </c>
      <c r="P248" s="17">
        <v>9</v>
      </c>
      <c r="Q248" s="17">
        <v>2</v>
      </c>
      <c r="R248" s="17">
        <v>-2</v>
      </c>
      <c r="S248" s="17">
        <v>0</v>
      </c>
      <c r="T248" s="17">
        <v>0</v>
      </c>
      <c r="U248" s="17">
        <v>0</v>
      </c>
      <c r="V248" s="17">
        <v>6</v>
      </c>
      <c r="W248" s="22" t="s">
        <v>701</v>
      </c>
      <c r="X248" s="22" t="s">
        <v>704</v>
      </c>
      <c r="Y248" s="1" t="s">
        <v>701</v>
      </c>
      <c r="Z248" s="1" t="s">
        <v>701</v>
      </c>
      <c r="AA248" s="1" t="s">
        <v>700</v>
      </c>
      <c r="AB248" s="1" t="s">
        <v>703</v>
      </c>
      <c r="AC248" s="1" t="s">
        <v>703</v>
      </c>
      <c r="AD248" s="1" t="s">
        <v>700</v>
      </c>
      <c r="AE248" s="1"/>
    </row>
    <row r="249" spans="1:31" x14ac:dyDescent="0.45">
      <c r="A249" s="17" t="s">
        <v>191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22" t="s">
        <v>700</v>
      </c>
      <c r="X249" s="22" t="s">
        <v>700</v>
      </c>
      <c r="Y249" s="1" t="s">
        <v>700</v>
      </c>
      <c r="Z249" s="1" t="s">
        <v>700</v>
      </c>
      <c r="AA249" s="1" t="s">
        <v>700</v>
      </c>
      <c r="AB249" s="1" t="s">
        <v>715</v>
      </c>
      <c r="AC249" s="1" t="s">
        <v>701</v>
      </c>
      <c r="AD249" s="1" t="s">
        <v>700</v>
      </c>
      <c r="AE249" s="1"/>
    </row>
    <row r="250" spans="1:31" x14ac:dyDescent="0.45">
      <c r="A250" s="17" t="s">
        <v>412</v>
      </c>
      <c r="B250" s="17">
        <v>0</v>
      </c>
      <c r="C250" s="17">
        <v>0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22" t="s">
        <v>700</v>
      </c>
      <c r="X250" s="22" t="s">
        <v>700</v>
      </c>
      <c r="Y250" s="1" t="s">
        <v>700</v>
      </c>
      <c r="Z250" s="1" t="s">
        <v>700</v>
      </c>
      <c r="AA250" s="1" t="s">
        <v>700</v>
      </c>
      <c r="AB250" s="1" t="s">
        <v>700</v>
      </c>
      <c r="AC250" s="1" t="s">
        <v>700</v>
      </c>
      <c r="AD250" s="1" t="s">
        <v>1259</v>
      </c>
      <c r="AE250" s="1"/>
    </row>
    <row r="251" spans="1:31" x14ac:dyDescent="0.45">
      <c r="A251" s="17" t="s">
        <v>318</v>
      </c>
      <c r="B251" s="17">
        <v>0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22" t="s">
        <v>700</v>
      </c>
      <c r="X251" s="22" t="s">
        <v>700</v>
      </c>
      <c r="Y251" s="1" t="s">
        <v>700</v>
      </c>
      <c r="Z251" s="1" t="s">
        <v>700</v>
      </c>
      <c r="AA251" s="1" t="s">
        <v>700</v>
      </c>
      <c r="AB251" s="1" t="s">
        <v>700</v>
      </c>
      <c r="AC251" s="1" t="s">
        <v>700</v>
      </c>
      <c r="AD251" s="1" t="s">
        <v>700</v>
      </c>
      <c r="AE251" s="1"/>
    </row>
    <row r="252" spans="1:31" x14ac:dyDescent="0.45">
      <c r="A252" s="17" t="s">
        <v>367</v>
      </c>
      <c r="B252" s="17">
        <v>0</v>
      </c>
      <c r="C252" s="17">
        <v>1</v>
      </c>
      <c r="D252" s="17">
        <v>-3</v>
      </c>
      <c r="E252" s="17">
        <v>0</v>
      </c>
      <c r="F252" s="17">
        <v>1</v>
      </c>
      <c r="G252" s="17">
        <v>0</v>
      </c>
      <c r="H252" s="17">
        <v>0</v>
      </c>
      <c r="I252" s="17">
        <v>1</v>
      </c>
      <c r="J252" s="17">
        <v>7</v>
      </c>
      <c r="K252" s="17">
        <v>1</v>
      </c>
      <c r="L252" s="17">
        <v>1</v>
      </c>
      <c r="M252" s="17">
        <v>2</v>
      </c>
      <c r="N252" s="17">
        <v>7</v>
      </c>
      <c r="O252" s="17">
        <v>0</v>
      </c>
      <c r="P252" s="17">
        <v>0</v>
      </c>
      <c r="Q252" s="17">
        <v>0</v>
      </c>
      <c r="R252" s="17">
        <v>2</v>
      </c>
      <c r="S252" s="17">
        <v>1</v>
      </c>
      <c r="T252" s="17">
        <v>6</v>
      </c>
      <c r="U252" s="17">
        <v>6</v>
      </c>
      <c r="V252" s="17">
        <v>1</v>
      </c>
      <c r="W252" s="22" t="s">
        <v>712</v>
      </c>
      <c r="X252" s="22" t="s">
        <v>714</v>
      </c>
      <c r="Y252" s="1" t="s">
        <v>714</v>
      </c>
      <c r="Z252" s="1" t="s">
        <v>701</v>
      </c>
      <c r="AA252" s="1" t="s">
        <v>703</v>
      </c>
      <c r="AB252" s="1" t="s">
        <v>700</v>
      </c>
      <c r="AC252" s="1" t="s">
        <v>700</v>
      </c>
      <c r="AD252" s="1" t="s">
        <v>700</v>
      </c>
      <c r="AE252" s="1"/>
    </row>
    <row r="253" spans="1:31" x14ac:dyDescent="0.45">
      <c r="A253" s="17" t="s">
        <v>170</v>
      </c>
      <c r="B253" s="17">
        <v>0</v>
      </c>
      <c r="C253" s="17">
        <v>0</v>
      </c>
      <c r="D253" s="17">
        <v>0</v>
      </c>
      <c r="E253" s="17">
        <v>1</v>
      </c>
      <c r="F253" s="17">
        <v>0</v>
      </c>
      <c r="G253" s="17">
        <v>0</v>
      </c>
      <c r="H253" s="17">
        <v>0</v>
      </c>
      <c r="I253" s="17">
        <v>0</v>
      </c>
      <c r="J253" s="17">
        <v>1</v>
      </c>
      <c r="K253" s="17">
        <v>0</v>
      </c>
      <c r="L253" s="17">
        <v>0</v>
      </c>
      <c r="M253" s="17">
        <v>0</v>
      </c>
      <c r="N253" s="17">
        <v>0</v>
      </c>
      <c r="O253" s="17">
        <v>1</v>
      </c>
      <c r="P253" s="17">
        <v>0</v>
      </c>
      <c r="Q253" s="17">
        <v>0</v>
      </c>
      <c r="R253" s="17">
        <v>0</v>
      </c>
      <c r="S253" s="17">
        <v>0</v>
      </c>
      <c r="T253" s="17">
        <v>1</v>
      </c>
      <c r="U253" s="17">
        <v>0</v>
      </c>
      <c r="V253" s="17">
        <v>0</v>
      </c>
      <c r="W253" s="22" t="s">
        <v>700</v>
      </c>
      <c r="X253" s="22" t="s">
        <v>700</v>
      </c>
      <c r="Y253" s="1" t="s">
        <v>700</v>
      </c>
      <c r="Z253" s="1" t="s">
        <v>700</v>
      </c>
      <c r="AA253" s="1" t="s">
        <v>703</v>
      </c>
      <c r="AB253" s="1" t="s">
        <v>700</v>
      </c>
      <c r="AC253" s="1" t="s">
        <v>700</v>
      </c>
      <c r="AD253" s="1" t="s">
        <v>700</v>
      </c>
      <c r="AE253" s="1"/>
    </row>
    <row r="254" spans="1:31" x14ac:dyDescent="0.45">
      <c r="A254" s="17" t="s">
        <v>302</v>
      </c>
      <c r="B254" s="17">
        <v>0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22" t="s">
        <v>700</v>
      </c>
      <c r="X254" s="22" t="s">
        <v>700</v>
      </c>
      <c r="Y254" s="1" t="s">
        <v>700</v>
      </c>
      <c r="Z254" s="1" t="s">
        <v>700</v>
      </c>
      <c r="AA254" s="1" t="s">
        <v>700</v>
      </c>
      <c r="AB254" s="1" t="s">
        <v>700</v>
      </c>
      <c r="AC254" s="1" t="s">
        <v>700</v>
      </c>
      <c r="AD254" s="1" t="s">
        <v>700</v>
      </c>
      <c r="AE254" s="1"/>
    </row>
    <row r="255" spans="1:31" x14ac:dyDescent="0.45">
      <c r="A255" s="17" t="s">
        <v>111</v>
      </c>
      <c r="B255" s="17">
        <v>0</v>
      </c>
      <c r="C255" s="17">
        <v>0</v>
      </c>
      <c r="D255" s="17">
        <v>0</v>
      </c>
      <c r="E255" s="17">
        <v>1</v>
      </c>
      <c r="F255" s="17">
        <v>0</v>
      </c>
      <c r="G255" s="17">
        <v>0</v>
      </c>
      <c r="H255" s="17">
        <v>3</v>
      </c>
      <c r="I255" s="17">
        <v>1</v>
      </c>
      <c r="J255" s="17">
        <v>1</v>
      </c>
      <c r="K255" s="17">
        <v>0</v>
      </c>
      <c r="L255" s="17">
        <v>0</v>
      </c>
      <c r="M255" s="17">
        <v>1</v>
      </c>
      <c r="N255" s="17">
        <v>0</v>
      </c>
      <c r="O255" s="17">
        <v>0</v>
      </c>
      <c r="P255" s="17">
        <v>0</v>
      </c>
      <c r="Q255" s="17">
        <v>0</v>
      </c>
      <c r="R255" s="17">
        <v>2</v>
      </c>
      <c r="S255" s="17">
        <v>3</v>
      </c>
      <c r="T255" s="17">
        <v>0</v>
      </c>
      <c r="U255" s="17">
        <v>1</v>
      </c>
      <c r="V255" s="17">
        <v>1</v>
      </c>
      <c r="W255" s="22" t="s">
        <v>701</v>
      </c>
      <c r="X255" s="22" t="s">
        <v>701</v>
      </c>
      <c r="Y255" s="1" t="s">
        <v>700</v>
      </c>
      <c r="Z255" s="1" t="s">
        <v>700</v>
      </c>
      <c r="AA255" s="1" t="s">
        <v>700</v>
      </c>
      <c r="AB255" s="1" t="s">
        <v>701</v>
      </c>
      <c r="AC255" s="1" t="s">
        <v>703</v>
      </c>
      <c r="AD255" s="1" t="s">
        <v>700</v>
      </c>
      <c r="AE255" s="1"/>
    </row>
    <row r="256" spans="1:31" x14ac:dyDescent="0.45">
      <c r="A256" s="17" t="s">
        <v>628</v>
      </c>
      <c r="B256" s="17">
        <v>10</v>
      </c>
      <c r="C256" s="17">
        <v>3</v>
      </c>
      <c r="D256" s="17">
        <v>3</v>
      </c>
      <c r="E256" s="17">
        <v>-2</v>
      </c>
      <c r="F256" s="17">
        <v>0</v>
      </c>
      <c r="G256" s="17">
        <v>2</v>
      </c>
      <c r="H256" s="17">
        <v>9</v>
      </c>
      <c r="I256" s="17">
        <v>2</v>
      </c>
      <c r="J256" s="17">
        <v>3</v>
      </c>
      <c r="K256" s="17">
        <v>3</v>
      </c>
      <c r="L256" s="17">
        <v>14</v>
      </c>
      <c r="M256" s="17">
        <v>10</v>
      </c>
      <c r="N256" s="17">
        <v>13</v>
      </c>
      <c r="O256" s="17">
        <v>0</v>
      </c>
      <c r="P256" s="17">
        <v>0</v>
      </c>
      <c r="Q256" s="17">
        <v>2</v>
      </c>
      <c r="R256" s="17">
        <v>2</v>
      </c>
      <c r="S256" s="17">
        <v>3</v>
      </c>
      <c r="T256" s="17">
        <v>3</v>
      </c>
      <c r="U256" s="17">
        <v>2</v>
      </c>
      <c r="V256" s="17">
        <v>0</v>
      </c>
      <c r="W256" s="22" t="s">
        <v>700</v>
      </c>
      <c r="X256" s="22" t="s">
        <v>700</v>
      </c>
      <c r="Y256" s="1" t="s">
        <v>700</v>
      </c>
      <c r="Z256" s="1" t="s">
        <v>700</v>
      </c>
      <c r="AA256" s="1" t="s">
        <v>716</v>
      </c>
      <c r="AB256" s="1" t="s">
        <v>700</v>
      </c>
      <c r="AC256" s="1" t="s">
        <v>700</v>
      </c>
      <c r="AD256" s="1" t="s">
        <v>1259</v>
      </c>
      <c r="AE256" s="1"/>
    </row>
    <row r="257" spans="1:31" x14ac:dyDescent="0.45">
      <c r="A257" s="17" t="s">
        <v>497</v>
      </c>
      <c r="B257" s="17">
        <v>0</v>
      </c>
      <c r="C257" s="17">
        <v>0</v>
      </c>
      <c r="D257" s="17">
        <v>0</v>
      </c>
      <c r="E257" s="17">
        <v>1</v>
      </c>
      <c r="F257" s="17">
        <v>8</v>
      </c>
      <c r="G257" s="17">
        <v>1</v>
      </c>
      <c r="H257" s="17">
        <v>0</v>
      </c>
      <c r="I257" s="17">
        <v>1</v>
      </c>
      <c r="J257" s="17">
        <v>1</v>
      </c>
      <c r="K257" s="17">
        <v>1</v>
      </c>
      <c r="L257" s="17">
        <v>1</v>
      </c>
      <c r="M257" s="17">
        <v>1</v>
      </c>
      <c r="N257" s="17">
        <v>1</v>
      </c>
      <c r="O257" s="17">
        <v>0</v>
      </c>
      <c r="P257" s="17">
        <v>1</v>
      </c>
      <c r="Q257" s="17">
        <v>8</v>
      </c>
      <c r="R257" s="17">
        <v>0</v>
      </c>
      <c r="S257" s="17">
        <v>0</v>
      </c>
      <c r="T257" s="17">
        <v>1</v>
      </c>
      <c r="U257" s="17">
        <v>0</v>
      </c>
      <c r="V257" s="17">
        <v>0</v>
      </c>
      <c r="W257" s="22" t="s">
        <v>712</v>
      </c>
      <c r="X257" s="22" t="s">
        <v>703</v>
      </c>
      <c r="Y257" s="1" t="s">
        <v>703</v>
      </c>
      <c r="Z257" s="1" t="s">
        <v>703</v>
      </c>
      <c r="AA257" s="1" t="s">
        <v>709</v>
      </c>
      <c r="AB257" s="1" t="s">
        <v>703</v>
      </c>
      <c r="AC257" s="1" t="s">
        <v>700</v>
      </c>
      <c r="AD257" s="1" t="s">
        <v>1259</v>
      </c>
      <c r="AE257" s="1"/>
    </row>
    <row r="258" spans="1:31" x14ac:dyDescent="0.45">
      <c r="A258" s="17" t="s">
        <v>128</v>
      </c>
      <c r="B258" s="17">
        <v>5</v>
      </c>
      <c r="C258" s="17">
        <v>2</v>
      </c>
      <c r="D258" s="17">
        <v>0</v>
      </c>
      <c r="E258" s="17">
        <v>1</v>
      </c>
      <c r="F258" s="17">
        <v>1</v>
      </c>
      <c r="G258" s="17">
        <v>1</v>
      </c>
      <c r="H258" s="17">
        <v>0</v>
      </c>
      <c r="I258" s="17">
        <v>0</v>
      </c>
      <c r="J258" s="17">
        <v>0</v>
      </c>
      <c r="K258" s="17">
        <v>1</v>
      </c>
      <c r="L258" s="17">
        <v>1</v>
      </c>
      <c r="M258" s="17">
        <v>1</v>
      </c>
      <c r="N258" s="17">
        <v>0</v>
      </c>
      <c r="O258" s="17">
        <v>0</v>
      </c>
      <c r="P258" s="17">
        <v>2</v>
      </c>
      <c r="Q258" s="17">
        <v>1</v>
      </c>
      <c r="R258" s="17">
        <v>1</v>
      </c>
      <c r="S258" s="17">
        <v>1</v>
      </c>
      <c r="T258" s="17">
        <v>2</v>
      </c>
      <c r="U258" s="17">
        <v>1</v>
      </c>
      <c r="V258" s="17">
        <v>8</v>
      </c>
      <c r="W258" s="22" t="s">
        <v>703</v>
      </c>
      <c r="X258" s="22" t="s">
        <v>702</v>
      </c>
      <c r="Y258" s="1" t="s">
        <v>703</v>
      </c>
      <c r="Z258" s="1" t="s">
        <v>702</v>
      </c>
      <c r="AA258" s="1" t="s">
        <v>1306</v>
      </c>
      <c r="AB258" s="1" t="s">
        <v>707</v>
      </c>
      <c r="AC258" s="1" t="s">
        <v>700</v>
      </c>
      <c r="AD258" s="1" t="s">
        <v>700</v>
      </c>
      <c r="AE258" s="1"/>
    </row>
    <row r="259" spans="1:31" x14ac:dyDescent="0.45">
      <c r="A259" s="17" t="s">
        <v>585</v>
      </c>
      <c r="B259" s="17">
        <v>0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22" t="s">
        <v>700</v>
      </c>
      <c r="X259" s="22" t="s">
        <v>700</v>
      </c>
      <c r="Y259" s="1" t="s">
        <v>700</v>
      </c>
      <c r="Z259" s="1" t="s">
        <v>700</v>
      </c>
      <c r="AA259" s="1" t="s">
        <v>700</v>
      </c>
      <c r="AB259" s="1" t="s">
        <v>700</v>
      </c>
      <c r="AC259" s="1" t="s">
        <v>700</v>
      </c>
      <c r="AD259" s="1" t="s">
        <v>700</v>
      </c>
      <c r="AE259" s="1"/>
    </row>
    <row r="260" spans="1:31" x14ac:dyDescent="0.45">
      <c r="A260" s="17" t="s">
        <v>632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1</v>
      </c>
      <c r="P260" s="17">
        <v>1</v>
      </c>
      <c r="Q260" s="17">
        <v>0</v>
      </c>
      <c r="R260" s="17">
        <v>0</v>
      </c>
      <c r="S260" s="17">
        <v>2</v>
      </c>
      <c r="T260" s="17">
        <v>1</v>
      </c>
      <c r="U260" s="17">
        <v>4</v>
      </c>
      <c r="V260" s="17">
        <v>5</v>
      </c>
      <c r="W260" s="22" t="s">
        <v>703</v>
      </c>
      <c r="X260" s="22" t="s">
        <v>700</v>
      </c>
      <c r="Y260" s="1" t="s">
        <v>703</v>
      </c>
      <c r="Z260" s="1" t="s">
        <v>700</v>
      </c>
      <c r="AA260" s="1" t="s">
        <v>700</v>
      </c>
      <c r="AB260" s="1" t="s">
        <v>700</v>
      </c>
      <c r="AC260" s="1" t="s">
        <v>700</v>
      </c>
      <c r="AD260" s="1" t="s">
        <v>700</v>
      </c>
      <c r="AE260" s="1"/>
    </row>
    <row r="261" spans="1:31" x14ac:dyDescent="0.45">
      <c r="A261" s="17" t="s">
        <v>652</v>
      </c>
      <c r="B261" s="17">
        <v>1</v>
      </c>
      <c r="C261" s="17">
        <v>3</v>
      </c>
      <c r="D261" s="17">
        <v>11</v>
      </c>
      <c r="E261" s="17">
        <v>6</v>
      </c>
      <c r="F261" s="17">
        <v>7</v>
      </c>
      <c r="G261" s="17">
        <v>2</v>
      </c>
      <c r="H261" s="17">
        <v>2</v>
      </c>
      <c r="I261" s="17">
        <v>7</v>
      </c>
      <c r="J261" s="17">
        <v>6</v>
      </c>
      <c r="K261" s="17">
        <v>3</v>
      </c>
      <c r="L261" s="17">
        <v>7</v>
      </c>
      <c r="M261" s="17">
        <v>3</v>
      </c>
      <c r="N261" s="17">
        <v>1</v>
      </c>
      <c r="O261" s="17">
        <v>2</v>
      </c>
      <c r="P261" s="17">
        <v>3</v>
      </c>
      <c r="Q261" s="17">
        <v>6</v>
      </c>
      <c r="R261" s="17">
        <v>3</v>
      </c>
      <c r="S261" s="17">
        <v>0</v>
      </c>
      <c r="T261" s="17">
        <v>7</v>
      </c>
      <c r="U261" s="17">
        <v>10</v>
      </c>
      <c r="V261" s="17">
        <v>2</v>
      </c>
      <c r="W261" s="22" t="s">
        <v>711</v>
      </c>
      <c r="X261" s="22" t="s">
        <v>704</v>
      </c>
      <c r="Y261" s="1" t="s">
        <v>714</v>
      </c>
      <c r="Z261" s="1" t="s">
        <v>711</v>
      </c>
      <c r="AA261" s="1" t="s">
        <v>701</v>
      </c>
      <c r="AB261" s="1" t="s">
        <v>703</v>
      </c>
      <c r="AC261" s="1" t="s">
        <v>703</v>
      </c>
      <c r="AD261" s="1" t="s">
        <v>700</v>
      </c>
      <c r="AE261" s="1"/>
    </row>
    <row r="262" spans="1:31" x14ac:dyDescent="0.45">
      <c r="A262" s="17" t="s">
        <v>155</v>
      </c>
      <c r="B262" s="17">
        <v>2</v>
      </c>
      <c r="C262" s="17">
        <v>2</v>
      </c>
      <c r="D262" s="17">
        <v>10</v>
      </c>
      <c r="E262" s="17">
        <v>2</v>
      </c>
      <c r="F262" s="17">
        <v>1</v>
      </c>
      <c r="G262" s="17">
        <v>1</v>
      </c>
      <c r="H262" s="17">
        <v>0</v>
      </c>
      <c r="I262" s="17">
        <v>0</v>
      </c>
      <c r="J262" s="17">
        <v>12</v>
      </c>
      <c r="K262" s="17">
        <v>1</v>
      </c>
      <c r="L262" s="17">
        <v>2</v>
      </c>
      <c r="M262" s="17">
        <v>2</v>
      </c>
      <c r="N262" s="17">
        <v>6</v>
      </c>
      <c r="O262" s="17">
        <v>0</v>
      </c>
      <c r="P262" s="17">
        <v>0</v>
      </c>
      <c r="Q262" s="17">
        <v>2</v>
      </c>
      <c r="R262" s="17">
        <v>2</v>
      </c>
      <c r="S262" s="17">
        <v>12</v>
      </c>
      <c r="T262" s="17">
        <v>0</v>
      </c>
      <c r="U262" s="17">
        <v>10</v>
      </c>
      <c r="V262" s="17">
        <v>1</v>
      </c>
      <c r="W262" s="22" t="s">
        <v>705</v>
      </c>
      <c r="X262" s="22" t="s">
        <v>702</v>
      </c>
      <c r="Y262" s="1" t="s">
        <v>703</v>
      </c>
      <c r="Z262" s="1" t="s">
        <v>705</v>
      </c>
      <c r="AA262" s="1" t="s">
        <v>705</v>
      </c>
      <c r="AB262" s="1" t="s">
        <v>712</v>
      </c>
      <c r="AC262" s="1" t="s">
        <v>714</v>
      </c>
      <c r="AD262" s="1" t="s">
        <v>700</v>
      </c>
      <c r="AE262" s="1"/>
    </row>
    <row r="263" spans="1:31" x14ac:dyDescent="0.45">
      <c r="A263" s="17" t="s">
        <v>314</v>
      </c>
      <c r="B263" s="17">
        <v>1</v>
      </c>
      <c r="C263" s="17">
        <v>6</v>
      </c>
      <c r="D263" s="17">
        <v>1</v>
      </c>
      <c r="E263" s="17">
        <v>8</v>
      </c>
      <c r="F263" s="17">
        <v>2</v>
      </c>
      <c r="G263" s="17">
        <v>6</v>
      </c>
      <c r="H263" s="17">
        <v>1</v>
      </c>
      <c r="I263" s="17">
        <v>2</v>
      </c>
      <c r="J263" s="17">
        <v>1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6</v>
      </c>
      <c r="W263" s="22" t="s">
        <v>703</v>
      </c>
      <c r="X263" s="22" t="s">
        <v>700</v>
      </c>
      <c r="Y263" s="1" t="s">
        <v>702</v>
      </c>
      <c r="Z263" s="1" t="s">
        <v>707</v>
      </c>
      <c r="AA263" s="1" t="s">
        <v>701</v>
      </c>
      <c r="AB263" s="1" t="s">
        <v>701</v>
      </c>
      <c r="AC263" s="1" t="s">
        <v>700</v>
      </c>
      <c r="AD263" s="1" t="s">
        <v>1259</v>
      </c>
      <c r="AE263" s="1"/>
    </row>
    <row r="264" spans="1:31" x14ac:dyDescent="0.45">
      <c r="A264" s="17" t="s">
        <v>636</v>
      </c>
      <c r="B264" s="17">
        <v>0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22" t="s">
        <v>700</v>
      </c>
      <c r="X264" s="22" t="s">
        <v>700</v>
      </c>
      <c r="Y264" s="1" t="s">
        <v>700</v>
      </c>
      <c r="Z264" s="1" t="s">
        <v>700</v>
      </c>
      <c r="AA264" s="1" t="s">
        <v>700</v>
      </c>
      <c r="AB264" s="1" t="s">
        <v>700</v>
      </c>
      <c r="AC264" s="1" t="s">
        <v>700</v>
      </c>
      <c r="AD264" s="1" t="s">
        <v>700</v>
      </c>
      <c r="AE264" s="1"/>
    </row>
    <row r="265" spans="1:31" x14ac:dyDescent="0.45">
      <c r="A265" s="17" t="s">
        <v>164</v>
      </c>
      <c r="B265" s="17">
        <v>0</v>
      </c>
      <c r="C265" s="17">
        <v>0</v>
      </c>
      <c r="D265" s="17">
        <v>1</v>
      </c>
      <c r="E265" s="17">
        <v>0</v>
      </c>
      <c r="F265" s="17">
        <v>4</v>
      </c>
      <c r="G265" s="17">
        <v>1</v>
      </c>
      <c r="H265" s="17">
        <v>0</v>
      </c>
      <c r="I265" s="17">
        <v>0</v>
      </c>
      <c r="J265" s="17">
        <v>0</v>
      </c>
      <c r="K265" s="17">
        <v>0</v>
      </c>
      <c r="L265" s="17">
        <v>1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1</v>
      </c>
      <c r="S265" s="17">
        <v>1</v>
      </c>
      <c r="T265" s="17">
        <v>2</v>
      </c>
      <c r="U265" s="17">
        <v>3</v>
      </c>
      <c r="V265" s="17">
        <v>2</v>
      </c>
      <c r="W265" s="22" t="s">
        <v>701</v>
      </c>
      <c r="X265" s="22" t="s">
        <v>701</v>
      </c>
      <c r="Y265" s="1" t="s">
        <v>704</v>
      </c>
      <c r="Z265" s="1" t="s">
        <v>701</v>
      </c>
      <c r="AA265" s="1" t="s">
        <v>700</v>
      </c>
      <c r="AB265" s="1" t="s">
        <v>701</v>
      </c>
      <c r="AC265" s="1" t="s">
        <v>703</v>
      </c>
      <c r="AD265" s="1" t="s">
        <v>700</v>
      </c>
      <c r="AE265" s="1"/>
    </row>
    <row r="266" spans="1:31" x14ac:dyDescent="0.45">
      <c r="A266" s="17" t="s">
        <v>157</v>
      </c>
      <c r="B266" s="17">
        <v>2</v>
      </c>
      <c r="C266" s="17">
        <v>2</v>
      </c>
      <c r="D266" s="17">
        <v>1</v>
      </c>
      <c r="E266" s="17">
        <v>1</v>
      </c>
      <c r="F266" s="17">
        <v>0</v>
      </c>
      <c r="G266" s="17">
        <v>9</v>
      </c>
      <c r="H266" s="17">
        <v>1</v>
      </c>
      <c r="I266" s="17">
        <v>2</v>
      </c>
      <c r="J266" s="17">
        <v>0</v>
      </c>
      <c r="K266" s="17">
        <v>3</v>
      </c>
      <c r="L266" s="17">
        <v>1</v>
      </c>
      <c r="M266" s="17">
        <v>2</v>
      </c>
      <c r="N266" s="17">
        <v>1</v>
      </c>
      <c r="O266" s="17">
        <v>3</v>
      </c>
      <c r="P266" s="17">
        <v>6</v>
      </c>
      <c r="Q266" s="17">
        <v>2</v>
      </c>
      <c r="R266" s="17">
        <v>11</v>
      </c>
      <c r="S266" s="17">
        <v>8</v>
      </c>
      <c r="T266" s="17">
        <v>1</v>
      </c>
      <c r="U266" s="17">
        <v>6</v>
      </c>
      <c r="V266" s="17">
        <v>1</v>
      </c>
      <c r="W266" s="22" t="s">
        <v>710</v>
      </c>
      <c r="X266" s="22" t="s">
        <v>701</v>
      </c>
      <c r="Y266" s="1" t="s">
        <v>714</v>
      </c>
      <c r="Z266" s="1" t="s">
        <v>703</v>
      </c>
      <c r="AA266" s="1" t="s">
        <v>709</v>
      </c>
      <c r="AB266" s="1" t="s">
        <v>714</v>
      </c>
      <c r="AC266" s="1" t="s">
        <v>702</v>
      </c>
      <c r="AD266" s="1" t="s">
        <v>700</v>
      </c>
      <c r="AE266" s="1"/>
    </row>
    <row r="267" spans="1:31" x14ac:dyDescent="0.45">
      <c r="A267" s="17" t="s">
        <v>525</v>
      </c>
      <c r="B267" s="17">
        <v>2</v>
      </c>
      <c r="C267" s="17">
        <v>6</v>
      </c>
      <c r="D267" s="17">
        <v>10</v>
      </c>
      <c r="E267" s="17">
        <v>2</v>
      </c>
      <c r="F267" s="17">
        <v>9</v>
      </c>
      <c r="G267" s="17">
        <v>3</v>
      </c>
      <c r="H267" s="17">
        <v>2</v>
      </c>
      <c r="I267" s="17">
        <v>9</v>
      </c>
      <c r="J267" s="17">
        <v>1</v>
      </c>
      <c r="K267" s="17">
        <v>6</v>
      </c>
      <c r="L267" s="17">
        <v>9</v>
      </c>
      <c r="M267" s="17">
        <v>1</v>
      </c>
      <c r="N267" s="17">
        <v>2</v>
      </c>
      <c r="O267" s="17">
        <v>3</v>
      </c>
      <c r="P267" s="17">
        <v>6</v>
      </c>
      <c r="Q267" s="17">
        <v>7</v>
      </c>
      <c r="R267" s="17">
        <v>8</v>
      </c>
      <c r="S267" s="17">
        <v>1</v>
      </c>
      <c r="T267" s="17">
        <v>1</v>
      </c>
      <c r="U267" s="17">
        <v>2</v>
      </c>
      <c r="V267" s="17">
        <v>2</v>
      </c>
      <c r="W267" s="22" t="s">
        <v>701</v>
      </c>
      <c r="X267" s="22" t="s">
        <v>701</v>
      </c>
      <c r="Y267" s="1" t="s">
        <v>714</v>
      </c>
      <c r="Z267" s="1" t="s">
        <v>712</v>
      </c>
      <c r="AA267" s="1" t="s">
        <v>704</v>
      </c>
      <c r="AB267" s="1" t="s">
        <v>707</v>
      </c>
      <c r="AC267" s="1" t="s">
        <v>701</v>
      </c>
      <c r="AD267" s="1" t="s">
        <v>700</v>
      </c>
      <c r="AE267" s="1"/>
    </row>
    <row r="268" spans="1:31" x14ac:dyDescent="0.45">
      <c r="A268" s="17" t="s">
        <v>407</v>
      </c>
      <c r="B268" s="17">
        <v>0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22" t="s">
        <v>700</v>
      </c>
      <c r="X268" s="22" t="s">
        <v>700</v>
      </c>
      <c r="Y268" s="1" t="s">
        <v>700</v>
      </c>
      <c r="Z268" s="1" t="s">
        <v>700</v>
      </c>
      <c r="AA268" s="1" t="s">
        <v>700</v>
      </c>
      <c r="AB268" s="1" t="s">
        <v>700</v>
      </c>
      <c r="AC268" s="1" t="s">
        <v>700</v>
      </c>
      <c r="AD268" s="1" t="s">
        <v>700</v>
      </c>
      <c r="AE268" s="1"/>
    </row>
    <row r="269" spans="1:31" x14ac:dyDescent="0.45">
      <c r="A269" s="17" t="s">
        <v>352</v>
      </c>
      <c r="B269" s="17">
        <v>0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2</v>
      </c>
      <c r="I269" s="17">
        <v>2</v>
      </c>
      <c r="J269" s="17">
        <v>1</v>
      </c>
      <c r="K269" s="17">
        <v>3</v>
      </c>
      <c r="L269" s="17">
        <v>0</v>
      </c>
      <c r="M269" s="17">
        <v>3</v>
      </c>
      <c r="N269" s="17">
        <v>2</v>
      </c>
      <c r="O269" s="17">
        <v>1</v>
      </c>
      <c r="P269" s="17">
        <v>2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3</v>
      </c>
      <c r="W269" s="22" t="s">
        <v>704</v>
      </c>
      <c r="X269" s="22" t="s">
        <v>700</v>
      </c>
      <c r="Y269" s="1" t="s">
        <v>703</v>
      </c>
      <c r="Z269" s="1" t="s">
        <v>700</v>
      </c>
      <c r="AA269" s="1" t="s">
        <v>701</v>
      </c>
      <c r="AB269" s="1" t="s">
        <v>701</v>
      </c>
      <c r="AC269" s="1" t="s">
        <v>700</v>
      </c>
      <c r="AD269" s="1" t="s">
        <v>1259</v>
      </c>
      <c r="AE269" s="1"/>
    </row>
    <row r="270" spans="1:31" x14ac:dyDescent="0.45">
      <c r="A270" s="17" t="s">
        <v>453</v>
      </c>
      <c r="B270" s="17">
        <v>0</v>
      </c>
      <c r="C270" s="17">
        <v>0</v>
      </c>
      <c r="D270" s="17">
        <v>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22" t="s">
        <v>700</v>
      </c>
      <c r="X270" s="22" t="s">
        <v>700</v>
      </c>
      <c r="Y270" s="1" t="s">
        <v>700</v>
      </c>
      <c r="Z270" s="1" t="s">
        <v>700</v>
      </c>
      <c r="AA270" s="1" t="s">
        <v>700</v>
      </c>
      <c r="AB270" s="1" t="s">
        <v>700</v>
      </c>
      <c r="AC270" s="1" t="s">
        <v>700</v>
      </c>
      <c r="AD270" s="1" t="s">
        <v>700</v>
      </c>
      <c r="AE270" s="1"/>
    </row>
    <row r="271" spans="1:31" x14ac:dyDescent="0.45">
      <c r="A271" s="17" t="s">
        <v>245</v>
      </c>
      <c r="B271" s="17">
        <v>1</v>
      </c>
      <c r="C271" s="17">
        <v>0</v>
      </c>
      <c r="D271" s="17">
        <v>1</v>
      </c>
      <c r="E271" s="17">
        <v>0</v>
      </c>
      <c r="F271" s="17">
        <v>1</v>
      </c>
      <c r="G271" s="17">
        <v>0</v>
      </c>
      <c r="H271" s="17">
        <v>0</v>
      </c>
      <c r="I271" s="17">
        <v>0</v>
      </c>
      <c r="J271" s="17">
        <v>0</v>
      </c>
      <c r="K271" s="17">
        <v>1</v>
      </c>
      <c r="L271" s="17">
        <v>1</v>
      </c>
      <c r="M271" s="17">
        <v>0</v>
      </c>
      <c r="N271" s="17">
        <v>0</v>
      </c>
      <c r="O271" s="17">
        <v>1</v>
      </c>
      <c r="P271" s="17">
        <v>2</v>
      </c>
      <c r="Q271" s="17">
        <v>0</v>
      </c>
      <c r="R271" s="17">
        <v>0</v>
      </c>
      <c r="S271" s="17">
        <v>1</v>
      </c>
      <c r="T271" s="17">
        <v>3</v>
      </c>
      <c r="U271" s="17">
        <v>1</v>
      </c>
      <c r="V271" s="17">
        <v>1</v>
      </c>
      <c r="W271" s="22" t="s">
        <v>700</v>
      </c>
      <c r="X271" s="22" t="s">
        <v>700</v>
      </c>
      <c r="Y271" s="1" t="s">
        <v>703</v>
      </c>
      <c r="Z271" s="1" t="s">
        <v>703</v>
      </c>
      <c r="AA271" s="1" t="s">
        <v>701</v>
      </c>
      <c r="AB271" s="1" t="s">
        <v>703</v>
      </c>
      <c r="AC271" s="1" t="s">
        <v>701</v>
      </c>
      <c r="AD271" s="1" t="s">
        <v>700</v>
      </c>
      <c r="AE271" s="1"/>
    </row>
    <row r="272" spans="1:31" x14ac:dyDescent="0.45">
      <c r="A272" s="17" t="s">
        <v>102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1</v>
      </c>
      <c r="I272" s="17">
        <v>1</v>
      </c>
      <c r="J272" s="17">
        <v>1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2</v>
      </c>
      <c r="Q272" s="17">
        <v>0</v>
      </c>
      <c r="R272" s="17">
        <v>0</v>
      </c>
      <c r="S272" s="17">
        <v>1</v>
      </c>
      <c r="T272" s="17">
        <v>0</v>
      </c>
      <c r="U272" s="17">
        <v>1</v>
      </c>
      <c r="V272" s="17">
        <v>6</v>
      </c>
      <c r="W272" s="22" t="s">
        <v>700</v>
      </c>
      <c r="X272" s="22" t="s">
        <v>700</v>
      </c>
      <c r="Y272" s="1" t="s">
        <v>703</v>
      </c>
      <c r="Z272" s="1" t="s">
        <v>703</v>
      </c>
      <c r="AA272" s="1" t="s">
        <v>700</v>
      </c>
      <c r="AB272" s="1" t="s">
        <v>703</v>
      </c>
      <c r="AC272" s="1" t="s">
        <v>700</v>
      </c>
      <c r="AD272" s="1" t="s">
        <v>1259</v>
      </c>
      <c r="AE272" s="1"/>
    </row>
    <row r="273" spans="1:31" x14ac:dyDescent="0.45">
      <c r="A273" s="17" t="s">
        <v>177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22" t="s">
        <v>700</v>
      </c>
      <c r="X273" s="22" t="s">
        <v>700</v>
      </c>
      <c r="Y273" s="1" t="s">
        <v>700</v>
      </c>
      <c r="Z273" s="1" t="s">
        <v>700</v>
      </c>
      <c r="AA273" s="1" t="s">
        <v>700</v>
      </c>
      <c r="AB273" s="1" t="s">
        <v>700</v>
      </c>
      <c r="AC273" s="1" t="s">
        <v>700</v>
      </c>
      <c r="AD273" s="1" t="s">
        <v>1259</v>
      </c>
      <c r="AE273" s="1"/>
    </row>
    <row r="274" spans="1:31" x14ac:dyDescent="0.45">
      <c r="A274" s="17" t="s">
        <v>151</v>
      </c>
      <c r="B274" s="17">
        <v>1</v>
      </c>
      <c r="C274" s="17">
        <v>7</v>
      </c>
      <c r="D274" s="17">
        <v>1</v>
      </c>
      <c r="E274" s="17">
        <v>6</v>
      </c>
      <c r="F274" s="17">
        <v>1</v>
      </c>
      <c r="G274" s="17">
        <v>8</v>
      </c>
      <c r="H274" s="17">
        <v>0</v>
      </c>
      <c r="I274" s="17">
        <v>0</v>
      </c>
      <c r="J274" s="17">
        <v>1</v>
      </c>
      <c r="K274" s="17">
        <v>1</v>
      </c>
      <c r="L274" s="17">
        <v>0</v>
      </c>
      <c r="M274" s="17">
        <v>2</v>
      </c>
      <c r="N274" s="17">
        <v>6</v>
      </c>
      <c r="O274" s="17">
        <v>1</v>
      </c>
      <c r="P274" s="17">
        <v>2</v>
      </c>
      <c r="Q274" s="17">
        <v>2</v>
      </c>
      <c r="R274" s="17">
        <v>1</v>
      </c>
      <c r="S274" s="17">
        <v>7</v>
      </c>
      <c r="T274" s="17">
        <v>-1</v>
      </c>
      <c r="U274" s="17">
        <v>2</v>
      </c>
      <c r="V274" s="17">
        <v>6</v>
      </c>
      <c r="W274" s="22" t="s">
        <v>703</v>
      </c>
      <c r="X274" s="22" t="s">
        <v>703</v>
      </c>
      <c r="Y274" s="1" t="s">
        <v>700</v>
      </c>
      <c r="Z274" s="1" t="s">
        <v>700</v>
      </c>
      <c r="AA274" s="1" t="s">
        <v>700</v>
      </c>
      <c r="AB274" s="1" t="s">
        <v>703</v>
      </c>
      <c r="AC274" s="1" t="s">
        <v>700</v>
      </c>
      <c r="AD274" s="1" t="s">
        <v>1259</v>
      </c>
      <c r="AE274" s="1"/>
    </row>
    <row r="275" spans="1:31" x14ac:dyDescent="0.45">
      <c r="A275" s="17" t="s">
        <v>179</v>
      </c>
      <c r="B275" s="17">
        <v>5</v>
      </c>
      <c r="C275" s="17">
        <v>13</v>
      </c>
      <c r="D275" s="17">
        <v>2</v>
      </c>
      <c r="E275" s="17">
        <v>2</v>
      </c>
      <c r="F275" s="17">
        <v>2</v>
      </c>
      <c r="G275" s="17">
        <v>2</v>
      </c>
      <c r="H275" s="17">
        <v>16</v>
      </c>
      <c r="I275" s="17">
        <v>7</v>
      </c>
      <c r="J275" s="17">
        <v>1</v>
      </c>
      <c r="K275" s="17">
        <v>2</v>
      </c>
      <c r="L275" s="17">
        <v>14</v>
      </c>
      <c r="M275" s="17">
        <v>8</v>
      </c>
      <c r="N275" s="17">
        <v>12</v>
      </c>
      <c r="O275" s="17">
        <v>6</v>
      </c>
      <c r="P275" s="17">
        <v>8</v>
      </c>
      <c r="Q275" s="17">
        <v>9</v>
      </c>
      <c r="R275" s="17">
        <v>6</v>
      </c>
      <c r="S275" s="17">
        <v>2</v>
      </c>
      <c r="T275" s="17">
        <v>13</v>
      </c>
      <c r="U275" s="17">
        <v>5</v>
      </c>
      <c r="V275" s="17">
        <v>2</v>
      </c>
      <c r="W275" s="22" t="s">
        <v>701</v>
      </c>
      <c r="X275" s="22" t="s">
        <v>701</v>
      </c>
      <c r="Y275" s="1" t="s">
        <v>703</v>
      </c>
      <c r="Z275" s="1" t="s">
        <v>705</v>
      </c>
      <c r="AA275" s="1" t="s">
        <v>701</v>
      </c>
      <c r="AB275" s="1" t="s">
        <v>709</v>
      </c>
      <c r="AC275" s="1" t="s">
        <v>700</v>
      </c>
      <c r="AD275" s="1" t="s">
        <v>1259</v>
      </c>
      <c r="AE275" s="1"/>
    </row>
    <row r="276" spans="1:31" x14ac:dyDescent="0.45">
      <c r="A276" s="17" t="s">
        <v>653</v>
      </c>
      <c r="B276" s="17">
        <v>1</v>
      </c>
      <c r="C276" s="17">
        <v>0</v>
      </c>
      <c r="D276" s="17">
        <v>0</v>
      </c>
      <c r="E276" s="17">
        <v>8</v>
      </c>
      <c r="F276" s="17">
        <v>1</v>
      </c>
      <c r="G276" s="17">
        <v>2</v>
      </c>
      <c r="H276" s="17">
        <v>1</v>
      </c>
      <c r="I276" s="17">
        <v>1</v>
      </c>
      <c r="J276" s="17">
        <v>1</v>
      </c>
      <c r="K276" s="17">
        <v>1</v>
      </c>
      <c r="L276" s="17">
        <v>1</v>
      </c>
      <c r="M276" s="17">
        <v>0</v>
      </c>
      <c r="N276" s="17">
        <v>0</v>
      </c>
      <c r="O276" s="17">
        <v>0</v>
      </c>
      <c r="P276" s="17">
        <v>8</v>
      </c>
      <c r="Q276" s="17">
        <v>1</v>
      </c>
      <c r="R276" s="17">
        <v>2</v>
      </c>
      <c r="S276" s="17">
        <v>1</v>
      </c>
      <c r="T276" s="17">
        <v>0</v>
      </c>
      <c r="U276" s="17">
        <v>1</v>
      </c>
      <c r="V276" s="17">
        <v>15</v>
      </c>
      <c r="W276" s="22" t="s">
        <v>701</v>
      </c>
      <c r="X276" s="22" t="s">
        <v>707</v>
      </c>
      <c r="Y276" s="1" t="s">
        <v>703</v>
      </c>
      <c r="Z276" s="1" t="s">
        <v>716</v>
      </c>
      <c r="AA276" s="1" t="s">
        <v>1306</v>
      </c>
      <c r="AB276" s="1" t="s">
        <v>703</v>
      </c>
      <c r="AC276" s="1" t="s">
        <v>703</v>
      </c>
      <c r="AD276" s="1" t="s">
        <v>700</v>
      </c>
      <c r="AE276" s="1"/>
    </row>
    <row r="277" spans="1:31" x14ac:dyDescent="0.45">
      <c r="A277" s="17" t="s">
        <v>277</v>
      </c>
      <c r="B277" s="17">
        <v>1</v>
      </c>
      <c r="C277" s="17">
        <v>0</v>
      </c>
      <c r="D277" s="17">
        <v>0</v>
      </c>
      <c r="E277" s="17">
        <v>1</v>
      </c>
      <c r="F277" s="17">
        <v>0</v>
      </c>
      <c r="G277" s="17">
        <v>0</v>
      </c>
      <c r="H277" s="17">
        <v>0</v>
      </c>
      <c r="I277" s="17">
        <v>1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22" t="s">
        <v>700</v>
      </c>
      <c r="X277" s="22" t="s">
        <v>700</v>
      </c>
      <c r="Y277" s="1" t="s">
        <v>700</v>
      </c>
      <c r="Z277" s="1" t="s">
        <v>700</v>
      </c>
      <c r="AA277" s="1" t="s">
        <v>700</v>
      </c>
      <c r="AB277" s="1" t="s">
        <v>700</v>
      </c>
      <c r="AC277" s="1" t="s">
        <v>700</v>
      </c>
      <c r="AD277" s="1" t="s">
        <v>700</v>
      </c>
      <c r="AE277" s="1"/>
    </row>
    <row r="278" spans="1:31" x14ac:dyDescent="0.45">
      <c r="A278" s="17" t="s">
        <v>571</v>
      </c>
      <c r="B278" s="17">
        <v>1</v>
      </c>
      <c r="C278" s="17">
        <v>7</v>
      </c>
      <c r="D278" s="17">
        <v>6</v>
      </c>
      <c r="E278" s="17">
        <v>0</v>
      </c>
      <c r="F278" s="17">
        <v>6</v>
      </c>
      <c r="G278" s="17">
        <v>2</v>
      </c>
      <c r="H278" s="17">
        <v>1</v>
      </c>
      <c r="I278" s="17">
        <v>2</v>
      </c>
      <c r="J278" s="17">
        <v>1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1</v>
      </c>
      <c r="U278" s="17">
        <v>0</v>
      </c>
      <c r="V278" s="17">
        <v>0</v>
      </c>
      <c r="W278" s="22" t="s">
        <v>700</v>
      </c>
      <c r="X278" s="22" t="s">
        <v>700</v>
      </c>
      <c r="Y278" s="1" t="s">
        <v>709</v>
      </c>
      <c r="Z278" s="1" t="s">
        <v>703</v>
      </c>
      <c r="AA278" s="1" t="s">
        <v>701</v>
      </c>
      <c r="AB278" s="1" t="s">
        <v>700</v>
      </c>
      <c r="AC278" s="1" t="s">
        <v>701</v>
      </c>
      <c r="AD278" s="1" t="s">
        <v>700</v>
      </c>
      <c r="AE278" s="1"/>
    </row>
    <row r="279" spans="1:31" x14ac:dyDescent="0.45">
      <c r="A279" s="17" t="s">
        <v>387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22" t="s">
        <v>700</v>
      </c>
      <c r="X279" s="22" t="s">
        <v>700</v>
      </c>
      <c r="Y279" s="1" t="s">
        <v>700</v>
      </c>
      <c r="Z279" s="1" t="s">
        <v>700</v>
      </c>
      <c r="AA279" s="1" t="s">
        <v>700</v>
      </c>
      <c r="AB279" s="1" t="s">
        <v>700</v>
      </c>
      <c r="AC279" s="1" t="s">
        <v>700</v>
      </c>
      <c r="AD279" s="1" t="s">
        <v>1259</v>
      </c>
      <c r="AE279" s="1"/>
    </row>
    <row r="280" spans="1:31" x14ac:dyDescent="0.45">
      <c r="A280" s="17" t="s">
        <v>524</v>
      </c>
      <c r="B280" s="17">
        <v>6</v>
      </c>
      <c r="C280" s="17">
        <v>2</v>
      </c>
      <c r="D280" s="17">
        <v>2</v>
      </c>
      <c r="E280" s="17">
        <v>2</v>
      </c>
      <c r="F280" s="17">
        <v>9</v>
      </c>
      <c r="G280" s="17">
        <v>13</v>
      </c>
      <c r="H280" s="17">
        <v>2</v>
      </c>
      <c r="I280" s="17">
        <v>9</v>
      </c>
      <c r="J280" s="17">
        <v>2</v>
      </c>
      <c r="K280" s="17">
        <v>7</v>
      </c>
      <c r="L280" s="17">
        <v>13</v>
      </c>
      <c r="M280" s="17">
        <v>2</v>
      </c>
      <c r="N280" s="17">
        <v>5</v>
      </c>
      <c r="O280" s="17">
        <v>12</v>
      </c>
      <c r="P280" s="17">
        <v>10</v>
      </c>
      <c r="Q280" s="17">
        <v>7</v>
      </c>
      <c r="R280" s="17">
        <v>13</v>
      </c>
      <c r="S280" s="17">
        <v>6</v>
      </c>
      <c r="T280" s="17">
        <v>5</v>
      </c>
      <c r="U280" s="17">
        <v>2</v>
      </c>
      <c r="V280" s="17">
        <v>2</v>
      </c>
      <c r="W280" s="22" t="s">
        <v>701</v>
      </c>
      <c r="X280" s="22" t="s">
        <v>713</v>
      </c>
      <c r="Y280" s="1" t="s">
        <v>701</v>
      </c>
      <c r="Z280" s="1" t="s">
        <v>701</v>
      </c>
      <c r="AA280" s="1" t="s">
        <v>701</v>
      </c>
      <c r="AB280" s="1" t="s">
        <v>701</v>
      </c>
      <c r="AC280" s="1" t="s">
        <v>701</v>
      </c>
      <c r="AD280" s="1" t="s">
        <v>700</v>
      </c>
      <c r="AE280" s="1"/>
    </row>
    <row r="281" spans="1:31" x14ac:dyDescent="0.45">
      <c r="A281" s="17" t="s">
        <v>281</v>
      </c>
      <c r="B281" s="17">
        <v>0</v>
      </c>
      <c r="C281" s="17">
        <v>4</v>
      </c>
      <c r="D281" s="17">
        <v>1</v>
      </c>
      <c r="E281" s="17">
        <v>0</v>
      </c>
      <c r="F281" s="17">
        <v>1</v>
      </c>
      <c r="G281" s="17">
        <v>0</v>
      </c>
      <c r="H281" s="17">
        <v>0</v>
      </c>
      <c r="I281" s="17">
        <v>1</v>
      </c>
      <c r="J281" s="17">
        <v>2</v>
      </c>
      <c r="K281" s="17">
        <v>2</v>
      </c>
      <c r="L281" s="17">
        <v>0</v>
      </c>
      <c r="M281" s="17">
        <v>0</v>
      </c>
      <c r="N281" s="17">
        <v>0</v>
      </c>
      <c r="O281" s="17">
        <v>0</v>
      </c>
      <c r="P281" s="17">
        <v>1</v>
      </c>
      <c r="Q281" s="17">
        <v>0</v>
      </c>
      <c r="R281" s="17">
        <v>0</v>
      </c>
      <c r="S281" s="17">
        <v>0</v>
      </c>
      <c r="T281" s="17">
        <v>5</v>
      </c>
      <c r="U281" s="17">
        <v>4</v>
      </c>
      <c r="V281" s="17">
        <v>7</v>
      </c>
      <c r="W281" s="22" t="s">
        <v>701</v>
      </c>
      <c r="X281" s="22" t="s">
        <v>701</v>
      </c>
      <c r="Y281" s="1" t="s">
        <v>700</v>
      </c>
      <c r="Z281" s="1" t="s">
        <v>703</v>
      </c>
      <c r="AA281" s="1" t="s">
        <v>709</v>
      </c>
      <c r="AB281" s="1" t="s">
        <v>703</v>
      </c>
      <c r="AC281" s="1" t="s">
        <v>700</v>
      </c>
      <c r="AD281" s="1" t="s">
        <v>700</v>
      </c>
      <c r="AE281" s="1"/>
    </row>
    <row r="282" spans="1:31" x14ac:dyDescent="0.45">
      <c r="A282" s="17" t="s">
        <v>356</v>
      </c>
      <c r="B282" s="17"/>
      <c r="C282" s="17"/>
      <c r="D282" s="17"/>
      <c r="E282" s="17">
        <v>1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22" t="s">
        <v>700</v>
      </c>
      <c r="X282" s="22" t="s">
        <v>700</v>
      </c>
      <c r="Y282" s="1" t="s">
        <v>700</v>
      </c>
      <c r="Z282" s="1" t="s">
        <v>700</v>
      </c>
      <c r="AA282" s="1" t="s">
        <v>700</v>
      </c>
      <c r="AB282" s="1" t="s">
        <v>700</v>
      </c>
      <c r="AC282" s="1" t="s">
        <v>700</v>
      </c>
      <c r="AD282" s="1" t="s">
        <v>700</v>
      </c>
      <c r="AE282" s="1"/>
    </row>
    <row r="283" spans="1:31" x14ac:dyDescent="0.45">
      <c r="A283" s="17" t="s">
        <v>361</v>
      </c>
      <c r="B283" s="17">
        <v>3</v>
      </c>
      <c r="C283" s="17">
        <v>2</v>
      </c>
      <c r="D283" s="17">
        <v>0</v>
      </c>
      <c r="E283" s="17">
        <v>0</v>
      </c>
      <c r="F283" s="17">
        <v>0</v>
      </c>
      <c r="G283" s="17">
        <v>1</v>
      </c>
      <c r="H283" s="17">
        <v>1</v>
      </c>
      <c r="I283" s="17">
        <v>2</v>
      </c>
      <c r="J283" s="17">
        <v>0</v>
      </c>
      <c r="K283" s="17">
        <v>0</v>
      </c>
      <c r="L283" s="17">
        <v>0</v>
      </c>
      <c r="M283" s="17">
        <v>3</v>
      </c>
      <c r="N283" s="17">
        <v>2</v>
      </c>
      <c r="O283" s="17">
        <v>5</v>
      </c>
      <c r="P283" s="17">
        <v>6</v>
      </c>
      <c r="Q283" s="17">
        <v>2</v>
      </c>
      <c r="R283" s="17">
        <v>7</v>
      </c>
      <c r="S283" s="17">
        <v>4</v>
      </c>
      <c r="T283" s="17">
        <v>1</v>
      </c>
      <c r="U283" s="17">
        <v>2</v>
      </c>
      <c r="V283" s="17">
        <v>5</v>
      </c>
      <c r="W283" s="22" t="s">
        <v>701</v>
      </c>
      <c r="X283" s="22" t="s">
        <v>703</v>
      </c>
      <c r="Y283" s="1" t="s">
        <v>701</v>
      </c>
      <c r="Z283" s="1" t="s">
        <v>702</v>
      </c>
      <c r="AA283" s="1" t="s">
        <v>703</v>
      </c>
      <c r="AB283" s="1" t="s">
        <v>701</v>
      </c>
      <c r="AC283" s="1" t="s">
        <v>712</v>
      </c>
      <c r="AD283" s="1" t="s">
        <v>700</v>
      </c>
      <c r="AE283" s="1"/>
    </row>
    <row r="284" spans="1:31" x14ac:dyDescent="0.45">
      <c r="A284" s="17" t="s">
        <v>168</v>
      </c>
      <c r="B284" s="17">
        <v>0</v>
      </c>
      <c r="C284" s="17">
        <v>4</v>
      </c>
      <c r="D284" s="17">
        <v>1</v>
      </c>
      <c r="E284" s="17">
        <v>1</v>
      </c>
      <c r="F284" s="17">
        <v>1</v>
      </c>
      <c r="G284" s="17">
        <v>1</v>
      </c>
      <c r="H284" s="17">
        <v>0</v>
      </c>
      <c r="I284" s="17">
        <v>0</v>
      </c>
      <c r="J284" s="17">
        <v>1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22" t="s">
        <v>700</v>
      </c>
      <c r="X284" s="22" t="s">
        <v>700</v>
      </c>
      <c r="Y284" s="1" t="s">
        <v>700</v>
      </c>
      <c r="Z284" s="1" t="s">
        <v>703</v>
      </c>
      <c r="AA284" s="1" t="s">
        <v>703</v>
      </c>
      <c r="AB284" s="1" t="s">
        <v>700</v>
      </c>
      <c r="AC284" s="1" t="s">
        <v>700</v>
      </c>
      <c r="AD284" s="1" t="s">
        <v>700</v>
      </c>
      <c r="AE284" s="1"/>
    </row>
    <row r="285" spans="1:31" x14ac:dyDescent="0.45">
      <c r="A285" s="17" t="s">
        <v>84</v>
      </c>
      <c r="B285" s="17">
        <v>0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22" t="s">
        <v>700</v>
      </c>
      <c r="X285" s="22" t="s">
        <v>700</v>
      </c>
      <c r="Y285" s="1" t="s">
        <v>700</v>
      </c>
      <c r="Z285" s="1" t="s">
        <v>700</v>
      </c>
      <c r="AA285" s="1" t="s">
        <v>700</v>
      </c>
      <c r="AB285" s="1" t="s">
        <v>700</v>
      </c>
      <c r="AC285" s="1" t="s">
        <v>700</v>
      </c>
      <c r="AD285" s="1" t="s">
        <v>700</v>
      </c>
      <c r="AE285" s="1"/>
    </row>
    <row r="286" spans="1:31" x14ac:dyDescent="0.45">
      <c r="A286" s="17" t="s">
        <v>270</v>
      </c>
      <c r="B286" s="17">
        <v>1</v>
      </c>
      <c r="C286" s="17">
        <v>1</v>
      </c>
      <c r="D286" s="17">
        <v>5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22" t="s">
        <v>700</v>
      </c>
      <c r="X286" s="22" t="s">
        <v>700</v>
      </c>
      <c r="Y286" s="1" t="s">
        <v>700</v>
      </c>
      <c r="Z286" s="1" t="s">
        <v>700</v>
      </c>
      <c r="AA286" s="1" t="s">
        <v>700</v>
      </c>
      <c r="AB286" s="1" t="s">
        <v>700</v>
      </c>
      <c r="AC286" s="1" t="s">
        <v>700</v>
      </c>
      <c r="AD286" s="1" t="s">
        <v>700</v>
      </c>
      <c r="AE286" s="1"/>
    </row>
    <row r="287" spans="1:31" x14ac:dyDescent="0.45">
      <c r="A287" s="17" t="s">
        <v>144</v>
      </c>
      <c r="B287" s="17">
        <v>0</v>
      </c>
      <c r="C287" s="17">
        <v>1</v>
      </c>
      <c r="D287" s="17">
        <v>1</v>
      </c>
      <c r="E287" s="17">
        <v>1</v>
      </c>
      <c r="F287" s="17">
        <v>0</v>
      </c>
      <c r="G287" s="17">
        <v>1</v>
      </c>
      <c r="H287" s="17">
        <v>10</v>
      </c>
      <c r="I287" s="17">
        <v>1</v>
      </c>
      <c r="J287" s="17">
        <v>1</v>
      </c>
      <c r="K287" s="17">
        <v>5</v>
      </c>
      <c r="L287" s="17">
        <v>13</v>
      </c>
      <c r="M287" s="17">
        <v>5</v>
      </c>
      <c r="N287" s="17">
        <v>3</v>
      </c>
      <c r="O287" s="17">
        <v>5</v>
      </c>
      <c r="P287" s="17">
        <v>2</v>
      </c>
      <c r="Q287" s="17">
        <v>5</v>
      </c>
      <c r="R287" s="17">
        <v>2</v>
      </c>
      <c r="S287" s="17">
        <v>1</v>
      </c>
      <c r="T287" s="17">
        <v>6</v>
      </c>
      <c r="U287" s="17">
        <v>1</v>
      </c>
      <c r="V287" s="17">
        <v>3</v>
      </c>
      <c r="W287" s="22" t="s">
        <v>712</v>
      </c>
      <c r="X287" s="22" t="s">
        <v>701</v>
      </c>
      <c r="Y287" s="1" t="s">
        <v>700</v>
      </c>
      <c r="Z287" s="1" t="s">
        <v>700</v>
      </c>
      <c r="AA287" s="1" t="s">
        <v>703</v>
      </c>
      <c r="AB287" s="1" t="s">
        <v>700</v>
      </c>
      <c r="AC287" s="1" t="s">
        <v>700</v>
      </c>
      <c r="AD287" s="1" t="s">
        <v>1259</v>
      </c>
      <c r="AE287" s="1"/>
    </row>
    <row r="288" spans="1:31" x14ac:dyDescent="0.45">
      <c r="A288" s="17" t="s">
        <v>141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1</v>
      </c>
      <c r="H288" s="17">
        <v>0</v>
      </c>
      <c r="I288" s="17">
        <v>1</v>
      </c>
      <c r="J288" s="17">
        <v>2</v>
      </c>
      <c r="K288" s="17">
        <v>2</v>
      </c>
      <c r="L288" s="17">
        <v>-2</v>
      </c>
      <c r="M288" s="17">
        <v>0</v>
      </c>
      <c r="N288" s="17">
        <v>0</v>
      </c>
      <c r="O288" s="17">
        <v>0</v>
      </c>
      <c r="P288" s="17">
        <v>0</v>
      </c>
      <c r="Q288" s="17">
        <v>6</v>
      </c>
      <c r="R288" s="17">
        <v>6</v>
      </c>
      <c r="S288" s="17">
        <v>1</v>
      </c>
      <c r="T288" s="17">
        <v>2</v>
      </c>
      <c r="U288" s="17">
        <v>9</v>
      </c>
      <c r="V288" s="17">
        <v>2</v>
      </c>
      <c r="W288" s="22" t="s">
        <v>703</v>
      </c>
      <c r="X288" s="22" t="s">
        <v>703</v>
      </c>
      <c r="Y288" s="1" t="s">
        <v>709</v>
      </c>
      <c r="Z288" s="1" t="s">
        <v>701</v>
      </c>
      <c r="AA288" s="1" t="s">
        <v>700</v>
      </c>
      <c r="AB288" s="1" t="s">
        <v>702</v>
      </c>
      <c r="AC288" s="1" t="s">
        <v>702</v>
      </c>
      <c r="AD288" s="1" t="s">
        <v>700</v>
      </c>
      <c r="AE288" s="1"/>
    </row>
    <row r="289" spans="1:31" x14ac:dyDescent="0.45">
      <c r="A289" s="17" t="s">
        <v>371</v>
      </c>
      <c r="B289" s="17"/>
      <c r="C289" s="17"/>
      <c r="D289" s="17"/>
      <c r="E289" s="17"/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22" t="s">
        <v>700</v>
      </c>
      <c r="X289" s="22" t="s">
        <v>700</v>
      </c>
      <c r="Y289" s="1" t="s">
        <v>700</v>
      </c>
      <c r="Z289" s="1" t="s">
        <v>700</v>
      </c>
      <c r="AA289" s="1" t="s">
        <v>700</v>
      </c>
      <c r="AB289" s="1" t="s">
        <v>700</v>
      </c>
      <c r="AC289" s="1" t="s">
        <v>700</v>
      </c>
      <c r="AD289" s="1" t="s">
        <v>1259</v>
      </c>
      <c r="AE289" s="1"/>
    </row>
    <row r="290" spans="1:31" x14ac:dyDescent="0.45">
      <c r="A290" s="17" t="s">
        <v>228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>
        <v>0</v>
      </c>
      <c r="T290" s="17">
        <v>0</v>
      </c>
      <c r="U290" s="17">
        <v>0</v>
      </c>
      <c r="V290" s="17">
        <v>0</v>
      </c>
      <c r="W290" s="22" t="s">
        <v>700</v>
      </c>
      <c r="X290" s="22" t="s">
        <v>700</v>
      </c>
      <c r="Y290" s="1" t="s">
        <v>700</v>
      </c>
      <c r="Z290" s="1" t="s">
        <v>700</v>
      </c>
      <c r="AA290" s="1" t="s">
        <v>700</v>
      </c>
      <c r="AB290" s="1" t="s">
        <v>700</v>
      </c>
      <c r="AC290" s="1" t="s">
        <v>700</v>
      </c>
      <c r="AD290" s="1" t="s">
        <v>700</v>
      </c>
      <c r="AE290" s="1"/>
    </row>
    <row r="291" spans="1:31" x14ac:dyDescent="0.45">
      <c r="A291" s="17" t="s">
        <v>552</v>
      </c>
      <c r="B291" s="17"/>
      <c r="C291" s="17"/>
      <c r="D291" s="17"/>
      <c r="E291" s="17"/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22" t="s">
        <v>700</v>
      </c>
      <c r="X291" s="22" t="s">
        <v>700</v>
      </c>
      <c r="Y291" s="1" t="s">
        <v>700</v>
      </c>
      <c r="Z291" s="1" t="s">
        <v>700</v>
      </c>
      <c r="AA291" s="1" t="s">
        <v>700</v>
      </c>
      <c r="AB291" s="1" t="s">
        <v>700</v>
      </c>
      <c r="AC291" s="1" t="s">
        <v>700</v>
      </c>
      <c r="AD291" s="1" t="s">
        <v>700</v>
      </c>
      <c r="AE291" s="1"/>
    </row>
    <row r="292" spans="1:31" x14ac:dyDescent="0.45">
      <c r="A292" s="17" t="s">
        <v>342</v>
      </c>
      <c r="B292" s="17">
        <v>2</v>
      </c>
      <c r="C292" s="17">
        <v>1</v>
      </c>
      <c r="D292" s="17">
        <v>2</v>
      </c>
      <c r="E292" s="17">
        <v>2</v>
      </c>
      <c r="F292" s="17">
        <v>1</v>
      </c>
      <c r="G292" s="17">
        <v>8</v>
      </c>
      <c r="H292" s="17">
        <v>2</v>
      </c>
      <c r="I292" s="17">
        <v>6</v>
      </c>
      <c r="J292" s="17">
        <v>1</v>
      </c>
      <c r="K292" s="17">
        <v>8</v>
      </c>
      <c r="L292" s="17">
        <v>2</v>
      </c>
      <c r="M292" s="17">
        <v>2</v>
      </c>
      <c r="N292" s="17">
        <v>4</v>
      </c>
      <c r="O292" s="17">
        <v>2</v>
      </c>
      <c r="P292" s="17">
        <v>3</v>
      </c>
      <c r="Q292" s="17">
        <v>5</v>
      </c>
      <c r="R292" s="17">
        <v>2</v>
      </c>
      <c r="S292" s="17">
        <v>3</v>
      </c>
      <c r="T292" s="17">
        <v>2</v>
      </c>
      <c r="U292" s="17">
        <v>3</v>
      </c>
      <c r="V292" s="17">
        <v>1</v>
      </c>
      <c r="W292" s="22" t="s">
        <v>700</v>
      </c>
      <c r="X292" s="22" t="s">
        <v>703</v>
      </c>
      <c r="Y292" s="1" t="s">
        <v>702</v>
      </c>
      <c r="Z292" s="1" t="s">
        <v>701</v>
      </c>
      <c r="AA292" s="1" t="s">
        <v>702</v>
      </c>
      <c r="AB292" s="1" t="s">
        <v>704</v>
      </c>
      <c r="AC292" s="1" t="s">
        <v>711</v>
      </c>
      <c r="AD292" s="1" t="s">
        <v>700</v>
      </c>
      <c r="AE292" s="1"/>
    </row>
    <row r="293" spans="1:31" x14ac:dyDescent="0.45">
      <c r="A293" s="17" t="s">
        <v>490</v>
      </c>
      <c r="B293" s="17"/>
      <c r="C293" s="17"/>
      <c r="D293" s="17"/>
      <c r="E293" s="17"/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22" t="s">
        <v>700</v>
      </c>
      <c r="X293" s="22" t="s">
        <v>700</v>
      </c>
      <c r="Y293" s="1" t="s">
        <v>700</v>
      </c>
      <c r="Z293" s="1" t="s">
        <v>700</v>
      </c>
      <c r="AA293" s="1" t="s">
        <v>700</v>
      </c>
      <c r="AB293" s="1" t="s">
        <v>700</v>
      </c>
      <c r="AC293" s="1" t="s">
        <v>700</v>
      </c>
      <c r="AD293" s="1" t="s">
        <v>700</v>
      </c>
      <c r="AE293" s="1"/>
    </row>
    <row r="294" spans="1:31" x14ac:dyDescent="0.45">
      <c r="A294" s="17" t="s">
        <v>427</v>
      </c>
      <c r="B294" s="17">
        <v>1</v>
      </c>
      <c r="C294" s="17">
        <v>8</v>
      </c>
      <c r="D294" s="17">
        <v>7</v>
      </c>
      <c r="E294" s="17">
        <v>1</v>
      </c>
      <c r="F294" s="17">
        <v>2</v>
      </c>
      <c r="G294" s="17">
        <v>9</v>
      </c>
      <c r="H294" s="17">
        <v>1</v>
      </c>
      <c r="I294" s="17">
        <v>1</v>
      </c>
      <c r="J294" s="17">
        <v>-1</v>
      </c>
      <c r="K294" s="17">
        <v>2</v>
      </c>
      <c r="L294" s="17">
        <v>-2</v>
      </c>
      <c r="M294" s="17">
        <v>0</v>
      </c>
      <c r="N294" s="17">
        <v>0</v>
      </c>
      <c r="O294" s="17">
        <v>0</v>
      </c>
      <c r="P294" s="17">
        <v>0</v>
      </c>
      <c r="Q294" s="17">
        <v>1</v>
      </c>
      <c r="R294" s="17">
        <v>2</v>
      </c>
      <c r="S294" s="17">
        <v>1</v>
      </c>
      <c r="T294" s="17">
        <v>5</v>
      </c>
      <c r="U294" s="17">
        <v>6</v>
      </c>
      <c r="V294" s="17">
        <v>1</v>
      </c>
      <c r="W294" s="22" t="s">
        <v>703</v>
      </c>
      <c r="X294" s="22" t="s">
        <v>700</v>
      </c>
      <c r="Y294" s="1" t="s">
        <v>700</v>
      </c>
      <c r="Z294" s="1" t="s">
        <v>703</v>
      </c>
      <c r="AA294" s="1" t="s">
        <v>703</v>
      </c>
      <c r="AB294" s="1" t="s">
        <v>701</v>
      </c>
      <c r="AC294" s="1" t="s">
        <v>703</v>
      </c>
      <c r="AD294" s="1" t="s">
        <v>700</v>
      </c>
      <c r="AE294" s="1"/>
    </row>
    <row r="295" spans="1:31" x14ac:dyDescent="0.45">
      <c r="A295" s="17" t="s">
        <v>533</v>
      </c>
      <c r="B295" s="17">
        <v>2</v>
      </c>
      <c r="C295" s="17">
        <v>8</v>
      </c>
      <c r="D295" s="17">
        <v>6</v>
      </c>
      <c r="E295" s="17">
        <v>2</v>
      </c>
      <c r="F295" s="17">
        <v>3</v>
      </c>
      <c r="G295" s="17">
        <v>3</v>
      </c>
      <c r="H295" s="17">
        <v>1</v>
      </c>
      <c r="I295" s="17">
        <v>2</v>
      </c>
      <c r="J295" s="17">
        <v>1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1</v>
      </c>
      <c r="R295" s="17">
        <v>1</v>
      </c>
      <c r="S295" s="17">
        <v>1</v>
      </c>
      <c r="T295" s="17">
        <v>1</v>
      </c>
      <c r="U295" s="17">
        <v>1</v>
      </c>
      <c r="V295" s="17">
        <v>0</v>
      </c>
      <c r="W295" s="22" t="s">
        <v>700</v>
      </c>
      <c r="X295" s="22" t="s">
        <v>711</v>
      </c>
      <c r="Y295" s="1" t="s">
        <v>703</v>
      </c>
      <c r="Z295" s="1" t="s">
        <v>704</v>
      </c>
      <c r="AA295" s="1" t="s">
        <v>703</v>
      </c>
      <c r="AB295" s="1" t="s">
        <v>702</v>
      </c>
      <c r="AC295" s="1" t="s">
        <v>701</v>
      </c>
      <c r="AD295" s="1" t="s">
        <v>700</v>
      </c>
      <c r="AE295" s="1"/>
    </row>
    <row r="296" spans="1:31" x14ac:dyDescent="0.45">
      <c r="A296" s="17" t="s">
        <v>313</v>
      </c>
      <c r="B296" s="17"/>
      <c r="C296" s="17"/>
      <c r="D296" s="17"/>
      <c r="E296" s="17"/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22" t="s">
        <v>700</v>
      </c>
      <c r="X296" s="22" t="s">
        <v>700</v>
      </c>
      <c r="Y296" s="1" t="s">
        <v>700</v>
      </c>
      <c r="Z296" s="1" t="s">
        <v>700</v>
      </c>
      <c r="AA296" s="1" t="s">
        <v>700</v>
      </c>
      <c r="AB296" s="1" t="s">
        <v>700</v>
      </c>
      <c r="AC296" s="1" t="s">
        <v>700</v>
      </c>
      <c r="AD296" s="1" t="s">
        <v>1259</v>
      </c>
      <c r="AE296" s="1"/>
    </row>
    <row r="297" spans="1:31" x14ac:dyDescent="0.45">
      <c r="A297" s="17" t="s">
        <v>100</v>
      </c>
      <c r="B297" s="17">
        <v>1</v>
      </c>
      <c r="C297" s="17">
        <v>2</v>
      </c>
      <c r="D297" s="17">
        <v>2</v>
      </c>
      <c r="E297" s="17">
        <v>2</v>
      </c>
      <c r="F297" s="17">
        <v>6</v>
      </c>
      <c r="G297" s="17">
        <v>2</v>
      </c>
      <c r="H297" s="17">
        <v>2</v>
      </c>
      <c r="I297" s="17">
        <v>2</v>
      </c>
      <c r="J297" s="17">
        <v>1</v>
      </c>
      <c r="K297" s="17">
        <v>1</v>
      </c>
      <c r="L297" s="17">
        <v>6</v>
      </c>
      <c r="M297" s="17">
        <v>2</v>
      </c>
      <c r="N297" s="17">
        <v>1</v>
      </c>
      <c r="O297" s="17">
        <v>1</v>
      </c>
      <c r="P297" s="17">
        <v>1</v>
      </c>
      <c r="Q297" s="17">
        <v>2</v>
      </c>
      <c r="R297" s="17">
        <v>11</v>
      </c>
      <c r="S297" s="17">
        <v>2</v>
      </c>
      <c r="T297" s="17">
        <v>1</v>
      </c>
      <c r="U297" s="17">
        <v>1</v>
      </c>
      <c r="V297" s="17">
        <v>1</v>
      </c>
      <c r="W297" s="22" t="s">
        <v>703</v>
      </c>
      <c r="X297" s="22" t="s">
        <v>712</v>
      </c>
      <c r="Y297" s="1" t="s">
        <v>703</v>
      </c>
      <c r="Z297" s="1" t="s">
        <v>700</v>
      </c>
      <c r="AA297" s="1" t="s">
        <v>701</v>
      </c>
      <c r="AB297" s="1" t="s">
        <v>701</v>
      </c>
      <c r="AC297" s="1" t="s">
        <v>701</v>
      </c>
      <c r="AD297" s="1" t="s">
        <v>700</v>
      </c>
      <c r="AE297" s="1"/>
    </row>
    <row r="298" spans="1:31" x14ac:dyDescent="0.45">
      <c r="A298" s="17" t="s">
        <v>404</v>
      </c>
      <c r="B298" s="17">
        <v>0</v>
      </c>
      <c r="C298" s="17">
        <v>0</v>
      </c>
      <c r="D298" s="17">
        <v>0</v>
      </c>
      <c r="E298" s="17">
        <v>0</v>
      </c>
      <c r="F298" s="17">
        <v>2</v>
      </c>
      <c r="G298" s="17">
        <v>7</v>
      </c>
      <c r="H298" s="17">
        <v>2</v>
      </c>
      <c r="I298" s="17">
        <v>9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22" t="s">
        <v>700</v>
      </c>
      <c r="X298" s="22" t="s">
        <v>700</v>
      </c>
      <c r="Y298" s="1" t="s">
        <v>700</v>
      </c>
      <c r="Z298" s="1" t="s">
        <v>700</v>
      </c>
      <c r="AA298" s="1" t="s">
        <v>700</v>
      </c>
      <c r="AB298" s="1" t="s">
        <v>700</v>
      </c>
      <c r="AC298" s="1" t="s">
        <v>700</v>
      </c>
      <c r="AD298" s="1" t="s">
        <v>1259</v>
      </c>
      <c r="AE298" s="1"/>
    </row>
    <row r="299" spans="1:31" x14ac:dyDescent="0.45">
      <c r="A299" s="17" t="s">
        <v>615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22" t="s">
        <v>700</v>
      </c>
      <c r="X299" s="22" t="s">
        <v>700</v>
      </c>
      <c r="Y299" s="1" t="s">
        <v>700</v>
      </c>
      <c r="Z299" s="1" t="s">
        <v>700</v>
      </c>
      <c r="AA299" s="1" t="s">
        <v>700</v>
      </c>
      <c r="AB299" s="1" t="s">
        <v>700</v>
      </c>
      <c r="AC299" s="1" t="s">
        <v>700</v>
      </c>
      <c r="AD299" s="1" t="s">
        <v>700</v>
      </c>
      <c r="AE299" s="1"/>
    </row>
    <row r="300" spans="1:31" x14ac:dyDescent="0.45">
      <c r="A300" s="17" t="s">
        <v>216</v>
      </c>
      <c r="B300" s="17">
        <v>1</v>
      </c>
      <c r="C300" s="17">
        <v>2</v>
      </c>
      <c r="D300" s="17">
        <v>2</v>
      </c>
      <c r="E300" s="17">
        <v>2</v>
      </c>
      <c r="F300" s="17">
        <v>1</v>
      </c>
      <c r="G300" s="17">
        <v>1</v>
      </c>
      <c r="H300" s="17">
        <v>0</v>
      </c>
      <c r="I300" s="17">
        <v>2</v>
      </c>
      <c r="J300" s="17">
        <v>1</v>
      </c>
      <c r="K300" s="17">
        <v>6</v>
      </c>
      <c r="L300" s="17">
        <v>1</v>
      </c>
      <c r="M300" s="17">
        <v>2</v>
      </c>
      <c r="N300" s="17">
        <v>6</v>
      </c>
      <c r="O300" s="17">
        <v>2</v>
      </c>
      <c r="P300" s="17">
        <v>6</v>
      </c>
      <c r="Q300" s="17">
        <v>2</v>
      </c>
      <c r="R300" s="17">
        <v>1</v>
      </c>
      <c r="S300" s="17">
        <v>2</v>
      </c>
      <c r="T300" s="17">
        <v>6</v>
      </c>
      <c r="U300" s="17">
        <v>6</v>
      </c>
      <c r="V300" s="17">
        <v>6</v>
      </c>
      <c r="W300" s="22" t="s">
        <v>701</v>
      </c>
      <c r="X300" s="22" t="s">
        <v>702</v>
      </c>
      <c r="Y300" s="1" t="s">
        <v>702</v>
      </c>
      <c r="Z300" s="1" t="s">
        <v>703</v>
      </c>
      <c r="AA300" s="1" t="s">
        <v>703</v>
      </c>
      <c r="AB300" s="1" t="s">
        <v>702</v>
      </c>
      <c r="AC300" s="1" t="s">
        <v>703</v>
      </c>
      <c r="AD300" s="1" t="s">
        <v>700</v>
      </c>
      <c r="AE300" s="1"/>
    </row>
    <row r="301" spans="1:31" x14ac:dyDescent="0.45">
      <c r="A301" s="17" t="s">
        <v>437</v>
      </c>
      <c r="B301" s="17">
        <v>2</v>
      </c>
      <c r="C301" s="17">
        <v>2</v>
      </c>
      <c r="D301" s="17">
        <v>1</v>
      </c>
      <c r="E301" s="17">
        <v>1</v>
      </c>
      <c r="F301" s="17">
        <v>0</v>
      </c>
      <c r="G301" s="17">
        <v>1</v>
      </c>
      <c r="H301" s="17">
        <v>1</v>
      </c>
      <c r="I301" s="17">
        <v>1</v>
      </c>
      <c r="J301" s="17">
        <v>0</v>
      </c>
      <c r="K301" s="17">
        <v>0</v>
      </c>
      <c r="L301" s="17">
        <v>1</v>
      </c>
      <c r="M301" s="17">
        <v>1</v>
      </c>
      <c r="N301" s="17">
        <v>1</v>
      </c>
      <c r="O301" s="17">
        <v>0</v>
      </c>
      <c r="P301" s="17">
        <v>1</v>
      </c>
      <c r="Q301" s="17">
        <v>2</v>
      </c>
      <c r="R301" s="17">
        <v>2</v>
      </c>
      <c r="S301" s="17">
        <v>2</v>
      </c>
      <c r="T301" s="17">
        <v>1</v>
      </c>
      <c r="U301" s="17">
        <v>0</v>
      </c>
      <c r="V301" s="17">
        <v>1</v>
      </c>
      <c r="W301" s="22" t="s">
        <v>700</v>
      </c>
      <c r="X301" s="22" t="s">
        <v>700</v>
      </c>
      <c r="Y301" s="1" t="s">
        <v>703</v>
      </c>
      <c r="Z301" s="1" t="s">
        <v>700</v>
      </c>
      <c r="AA301" s="1" t="s">
        <v>703</v>
      </c>
      <c r="AB301" s="1" t="s">
        <v>703</v>
      </c>
      <c r="AC301" s="1" t="s">
        <v>708</v>
      </c>
      <c r="AD301" s="1" t="s">
        <v>700</v>
      </c>
      <c r="AE301" s="1"/>
    </row>
    <row r="302" spans="1:31" x14ac:dyDescent="0.45">
      <c r="A302" s="17" t="s">
        <v>580</v>
      </c>
      <c r="B302" s="17">
        <v>2</v>
      </c>
      <c r="C302" s="17">
        <v>1</v>
      </c>
      <c r="D302" s="17">
        <v>2</v>
      </c>
      <c r="E302" s="17">
        <v>6</v>
      </c>
      <c r="F302" s="17">
        <v>7</v>
      </c>
      <c r="G302" s="17">
        <v>6</v>
      </c>
      <c r="H302" s="17">
        <v>9</v>
      </c>
      <c r="I302" s="17">
        <v>1</v>
      </c>
      <c r="J302" s="17">
        <v>6</v>
      </c>
      <c r="K302" s="17">
        <v>5</v>
      </c>
      <c r="L302" s="17">
        <v>2</v>
      </c>
      <c r="M302" s="17">
        <v>2</v>
      </c>
      <c r="N302" s="17">
        <v>9</v>
      </c>
      <c r="O302" s="17">
        <v>9</v>
      </c>
      <c r="P302" s="17">
        <v>6</v>
      </c>
      <c r="Q302" s="17">
        <v>1</v>
      </c>
      <c r="R302" s="17">
        <v>6</v>
      </c>
      <c r="S302" s="17">
        <v>6</v>
      </c>
      <c r="T302" s="17">
        <v>1</v>
      </c>
      <c r="U302" s="17">
        <v>8</v>
      </c>
      <c r="V302" s="17">
        <v>2</v>
      </c>
      <c r="W302" s="22" t="s">
        <v>701</v>
      </c>
      <c r="X302" s="22" t="s">
        <v>701</v>
      </c>
      <c r="Y302" s="1" t="s">
        <v>709</v>
      </c>
      <c r="Z302" s="1" t="s">
        <v>714</v>
      </c>
      <c r="AA302" s="1" t="s">
        <v>701</v>
      </c>
      <c r="AB302" s="1" t="s">
        <v>701</v>
      </c>
      <c r="AC302" s="1" t="s">
        <v>703</v>
      </c>
      <c r="AD302" s="1" t="s">
        <v>707</v>
      </c>
      <c r="AE302" s="1"/>
    </row>
    <row r="303" spans="1:31" x14ac:dyDescent="0.45">
      <c r="A303" s="17" t="s">
        <v>204</v>
      </c>
      <c r="B303" s="17">
        <v>0</v>
      </c>
      <c r="C303" s="17">
        <v>1</v>
      </c>
      <c r="D303" s="17">
        <v>0</v>
      </c>
      <c r="E303" s="17">
        <v>0</v>
      </c>
      <c r="F303" s="17">
        <v>1</v>
      </c>
      <c r="G303" s="17">
        <v>1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22" t="s">
        <v>700</v>
      </c>
      <c r="X303" s="22" t="s">
        <v>703</v>
      </c>
      <c r="Y303" s="1" t="s">
        <v>703</v>
      </c>
      <c r="Z303" s="1" t="s">
        <v>704</v>
      </c>
      <c r="AA303" s="1" t="s">
        <v>701</v>
      </c>
      <c r="AB303" s="1" t="s">
        <v>700</v>
      </c>
      <c r="AC303" s="1" t="s">
        <v>700</v>
      </c>
      <c r="AD303" s="1" t="s">
        <v>1259</v>
      </c>
      <c r="AE303" s="1"/>
    </row>
    <row r="304" spans="1:31" x14ac:dyDescent="0.45">
      <c r="A304" s="17" t="s">
        <v>320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6</v>
      </c>
      <c r="M304" s="17">
        <v>5</v>
      </c>
      <c r="N304" s="17">
        <v>6</v>
      </c>
      <c r="O304" s="17">
        <v>-3</v>
      </c>
      <c r="P304" s="17">
        <v>6</v>
      </c>
      <c r="Q304" s="17">
        <v>6</v>
      </c>
      <c r="R304" s="17">
        <v>1</v>
      </c>
      <c r="S304" s="17">
        <v>6</v>
      </c>
      <c r="T304" s="17">
        <v>1</v>
      </c>
      <c r="U304" s="17">
        <v>1</v>
      </c>
      <c r="V304" s="17">
        <v>2</v>
      </c>
      <c r="W304" s="22" t="s">
        <v>702</v>
      </c>
      <c r="X304" s="22" t="s">
        <v>703</v>
      </c>
      <c r="Y304" s="1" t="s">
        <v>700</v>
      </c>
      <c r="Z304" s="1" t="s">
        <v>700</v>
      </c>
      <c r="AA304" s="1" t="s">
        <v>700</v>
      </c>
      <c r="AB304" s="1" t="s">
        <v>700</v>
      </c>
      <c r="AC304" s="1" t="s">
        <v>700</v>
      </c>
      <c r="AD304" s="1" t="s">
        <v>700</v>
      </c>
      <c r="AE304" s="1"/>
    </row>
    <row r="305" spans="1:31" x14ac:dyDescent="0.45">
      <c r="A305" s="17" t="s">
        <v>489</v>
      </c>
      <c r="B305" s="17"/>
      <c r="C305" s="17"/>
      <c r="D305" s="17"/>
      <c r="E305" s="17"/>
      <c r="F305" s="17">
        <v>7</v>
      </c>
      <c r="G305" s="17">
        <v>0</v>
      </c>
      <c r="H305" s="17">
        <v>10</v>
      </c>
      <c r="I305" s="17">
        <v>2</v>
      </c>
      <c r="J305" s="17">
        <v>9</v>
      </c>
      <c r="K305" s="17">
        <v>2</v>
      </c>
      <c r="L305" s="17">
        <v>6</v>
      </c>
      <c r="M305" s="17">
        <v>8</v>
      </c>
      <c r="N305" s="17">
        <v>2</v>
      </c>
      <c r="O305" s="17">
        <v>1</v>
      </c>
      <c r="P305" s="17">
        <v>2</v>
      </c>
      <c r="Q305" s="17">
        <v>2</v>
      </c>
      <c r="R305" s="17">
        <v>1</v>
      </c>
      <c r="S305" s="17">
        <v>6</v>
      </c>
      <c r="T305" s="17">
        <v>1</v>
      </c>
      <c r="U305" s="17">
        <v>2</v>
      </c>
      <c r="V305" s="17">
        <v>8</v>
      </c>
      <c r="W305" s="22" t="s">
        <v>702</v>
      </c>
      <c r="X305" s="22" t="s">
        <v>714</v>
      </c>
      <c r="Y305" s="1" t="s">
        <v>702</v>
      </c>
      <c r="Z305" s="1" t="s">
        <v>702</v>
      </c>
      <c r="AA305" s="1" t="s">
        <v>705</v>
      </c>
      <c r="AB305" s="1" t="s">
        <v>703</v>
      </c>
      <c r="AC305" s="1" t="s">
        <v>703</v>
      </c>
      <c r="AD305" s="1" t="s">
        <v>700</v>
      </c>
      <c r="AE305" s="1"/>
    </row>
    <row r="306" spans="1:31" x14ac:dyDescent="0.45">
      <c r="A306" s="17" t="s">
        <v>445</v>
      </c>
      <c r="B306" s="17"/>
      <c r="C306" s="17"/>
      <c r="D306" s="17"/>
      <c r="E306" s="17"/>
      <c r="F306" s="17"/>
      <c r="G306" s="17"/>
      <c r="H306" s="17">
        <v>1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1</v>
      </c>
      <c r="W306" s="22" t="s">
        <v>700</v>
      </c>
      <c r="X306" s="22" t="s">
        <v>700</v>
      </c>
      <c r="Y306" s="1" t="s">
        <v>700</v>
      </c>
      <c r="Z306" s="1" t="s">
        <v>700</v>
      </c>
      <c r="AA306" s="1" t="s">
        <v>700</v>
      </c>
      <c r="AB306" s="1" t="s">
        <v>700</v>
      </c>
      <c r="AC306" s="1" t="s">
        <v>700</v>
      </c>
      <c r="AD306" s="1" t="s">
        <v>1259</v>
      </c>
      <c r="AE306" s="1"/>
    </row>
    <row r="307" spans="1:31" x14ac:dyDescent="0.45">
      <c r="A307" s="17" t="s">
        <v>310</v>
      </c>
      <c r="B307" s="17">
        <v>2</v>
      </c>
      <c r="C307" s="17">
        <v>2</v>
      </c>
      <c r="D307" s="17">
        <v>1</v>
      </c>
      <c r="E307" s="17">
        <v>11</v>
      </c>
      <c r="F307" s="17">
        <v>1</v>
      </c>
      <c r="G307" s="17">
        <v>9</v>
      </c>
      <c r="H307" s="17">
        <v>7</v>
      </c>
      <c r="I307" s="17">
        <v>11</v>
      </c>
      <c r="J307" s="17">
        <v>2</v>
      </c>
      <c r="K307" s="17">
        <v>4</v>
      </c>
      <c r="L307" s="17">
        <v>3</v>
      </c>
      <c r="M307" s="17">
        <v>2</v>
      </c>
      <c r="N307" s="17">
        <v>1</v>
      </c>
      <c r="O307" s="17">
        <v>5</v>
      </c>
      <c r="P307" s="17">
        <v>2</v>
      </c>
      <c r="Q307" s="17">
        <v>2</v>
      </c>
      <c r="R307" s="17">
        <v>2</v>
      </c>
      <c r="S307" s="17">
        <v>6</v>
      </c>
      <c r="T307" s="17">
        <v>2</v>
      </c>
      <c r="U307" s="17">
        <v>1</v>
      </c>
      <c r="V307" s="17">
        <v>3</v>
      </c>
      <c r="W307" s="22" t="s">
        <v>702</v>
      </c>
      <c r="X307" s="22" t="s">
        <v>704</v>
      </c>
      <c r="Y307" s="1" t="s">
        <v>704</v>
      </c>
      <c r="Z307" s="1" t="s">
        <v>703</v>
      </c>
      <c r="AA307" s="1" t="s">
        <v>700</v>
      </c>
      <c r="AB307" s="1" t="s">
        <v>703</v>
      </c>
      <c r="AC307" s="1" t="s">
        <v>701</v>
      </c>
      <c r="AD307" s="1" t="s">
        <v>700</v>
      </c>
      <c r="AE307" s="1"/>
    </row>
    <row r="308" spans="1:31" x14ac:dyDescent="0.45">
      <c r="A308" s="17" t="s">
        <v>74</v>
      </c>
      <c r="B308" s="17">
        <v>16</v>
      </c>
      <c r="C308" s="17">
        <v>5</v>
      </c>
      <c r="D308" s="17">
        <v>7</v>
      </c>
      <c r="E308" s="17">
        <v>3</v>
      </c>
      <c r="F308" s="17">
        <v>2</v>
      </c>
      <c r="G308" s="17">
        <v>2</v>
      </c>
      <c r="H308" s="17">
        <v>4</v>
      </c>
      <c r="I308" s="17">
        <v>0</v>
      </c>
      <c r="J308" s="17">
        <v>1</v>
      </c>
      <c r="K308" s="17">
        <v>3</v>
      </c>
      <c r="L308" s="17">
        <v>9</v>
      </c>
      <c r="M308" s="17">
        <v>3</v>
      </c>
      <c r="N308" s="17">
        <v>1</v>
      </c>
      <c r="O308" s="17">
        <v>2</v>
      </c>
      <c r="P308" s="17">
        <v>0</v>
      </c>
      <c r="Q308" s="17">
        <v>7</v>
      </c>
      <c r="R308" s="17">
        <v>9</v>
      </c>
      <c r="S308" s="17">
        <v>9</v>
      </c>
      <c r="T308" s="17">
        <v>3</v>
      </c>
      <c r="U308" s="17">
        <v>9</v>
      </c>
      <c r="V308" s="17">
        <v>3</v>
      </c>
      <c r="W308" s="22" t="s">
        <v>703</v>
      </c>
      <c r="X308" s="22" t="s">
        <v>703</v>
      </c>
      <c r="Y308" s="1" t="s">
        <v>704</v>
      </c>
      <c r="Z308" s="1" t="s">
        <v>703</v>
      </c>
      <c r="AA308" s="1" t="s">
        <v>701</v>
      </c>
      <c r="AB308" s="1" t="s">
        <v>700</v>
      </c>
      <c r="AC308" s="1" t="s">
        <v>700</v>
      </c>
      <c r="AD308" s="1" t="s">
        <v>1259</v>
      </c>
      <c r="AE308" s="1"/>
    </row>
    <row r="309" spans="1:31" x14ac:dyDescent="0.45">
      <c r="A309" s="17" t="s">
        <v>612</v>
      </c>
      <c r="B309" s="17"/>
      <c r="C309" s="17"/>
      <c r="D309" s="17"/>
      <c r="E309" s="17"/>
      <c r="F309" s="17">
        <v>0</v>
      </c>
      <c r="G309" s="17">
        <v>0</v>
      </c>
      <c r="H309" s="17">
        <v>1</v>
      </c>
      <c r="I309" s="17">
        <v>1</v>
      </c>
      <c r="J309" s="17">
        <v>1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1</v>
      </c>
      <c r="W309" s="22" t="s">
        <v>700</v>
      </c>
      <c r="X309" s="22" t="s">
        <v>700</v>
      </c>
      <c r="Y309" s="1" t="s">
        <v>700</v>
      </c>
      <c r="Z309" s="1" t="s">
        <v>700</v>
      </c>
      <c r="AA309" s="1" t="s">
        <v>700</v>
      </c>
      <c r="AB309" s="1" t="s">
        <v>700</v>
      </c>
      <c r="AC309" s="1" t="s">
        <v>700</v>
      </c>
      <c r="AD309" s="1" t="s">
        <v>700</v>
      </c>
      <c r="AE309" s="1"/>
    </row>
    <row r="310" spans="1:31" x14ac:dyDescent="0.45">
      <c r="A310" s="17" t="s">
        <v>125</v>
      </c>
      <c r="B310" s="17">
        <v>0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22" t="s">
        <v>700</v>
      </c>
      <c r="X310" s="22" t="s">
        <v>700</v>
      </c>
      <c r="Y310" s="1" t="s">
        <v>700</v>
      </c>
      <c r="Z310" s="1" t="s">
        <v>700</v>
      </c>
      <c r="AA310" s="1" t="s">
        <v>700</v>
      </c>
      <c r="AB310" s="1" t="s">
        <v>700</v>
      </c>
      <c r="AC310" s="1" t="s">
        <v>700</v>
      </c>
      <c r="AD310" s="1" t="s">
        <v>700</v>
      </c>
      <c r="AE310" s="1"/>
    </row>
    <row r="311" spans="1:31" x14ac:dyDescent="0.45">
      <c r="A311" s="17" t="s">
        <v>424</v>
      </c>
      <c r="B311" s="17">
        <v>0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22" t="s">
        <v>700</v>
      </c>
      <c r="X311" s="22" t="s">
        <v>700</v>
      </c>
      <c r="Y311" s="1" t="s">
        <v>700</v>
      </c>
      <c r="Z311" s="1" t="s">
        <v>700</v>
      </c>
      <c r="AA311" s="1" t="s">
        <v>700</v>
      </c>
      <c r="AB311" s="1" t="s">
        <v>700</v>
      </c>
      <c r="AC311" s="1" t="s">
        <v>700</v>
      </c>
      <c r="AD311" s="1" t="s">
        <v>1259</v>
      </c>
      <c r="AE311" s="1"/>
    </row>
    <row r="312" spans="1:31" x14ac:dyDescent="0.45">
      <c r="A312" s="17" t="s">
        <v>187</v>
      </c>
      <c r="B312" s="17">
        <v>0</v>
      </c>
      <c r="C312" s="17">
        <v>6</v>
      </c>
      <c r="D312" s="17">
        <v>3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22" t="s">
        <v>700</v>
      </c>
      <c r="X312" s="22" t="s">
        <v>703</v>
      </c>
      <c r="Y312" s="1" t="s">
        <v>700</v>
      </c>
      <c r="Z312" s="1" t="s">
        <v>700</v>
      </c>
      <c r="AA312" s="1" t="s">
        <v>700</v>
      </c>
      <c r="AB312" s="1" t="s">
        <v>700</v>
      </c>
      <c r="AC312" s="1" t="s">
        <v>700</v>
      </c>
      <c r="AD312" s="1" t="s">
        <v>700</v>
      </c>
      <c r="AE312" s="1"/>
    </row>
    <row r="313" spans="1:31" x14ac:dyDescent="0.45">
      <c r="A313" s="17" t="s">
        <v>677</v>
      </c>
      <c r="B313" s="17">
        <v>1</v>
      </c>
      <c r="C313" s="17">
        <v>3</v>
      </c>
      <c r="D313" s="17">
        <v>2</v>
      </c>
      <c r="E313" s="17">
        <v>3</v>
      </c>
      <c r="F313" s="17">
        <v>3</v>
      </c>
      <c r="G313" s="17">
        <v>3</v>
      </c>
      <c r="H313" s="17">
        <v>2</v>
      </c>
      <c r="I313" s="17">
        <v>2</v>
      </c>
      <c r="J313" s="17">
        <v>3</v>
      </c>
      <c r="K313" s="17">
        <v>3</v>
      </c>
      <c r="L313" s="17">
        <v>2</v>
      </c>
      <c r="M313" s="17">
        <v>2</v>
      </c>
      <c r="N313" s="17">
        <v>2</v>
      </c>
      <c r="O313" s="17">
        <v>2</v>
      </c>
      <c r="P313" s="17">
        <v>5</v>
      </c>
      <c r="Q313" s="17">
        <v>2</v>
      </c>
      <c r="R313" s="17">
        <v>1</v>
      </c>
      <c r="S313" s="17">
        <v>2</v>
      </c>
      <c r="T313" s="17">
        <v>11</v>
      </c>
      <c r="U313" s="17">
        <v>2</v>
      </c>
      <c r="V313" s="17">
        <v>8</v>
      </c>
      <c r="W313" s="22" t="s">
        <v>703</v>
      </c>
      <c r="X313" s="22" t="s">
        <v>704</v>
      </c>
      <c r="Y313" s="1" t="s">
        <v>701</v>
      </c>
      <c r="Z313" s="1" t="s">
        <v>701</v>
      </c>
      <c r="AA313" s="1" t="s">
        <v>701</v>
      </c>
      <c r="AB313" s="1" t="s">
        <v>701</v>
      </c>
      <c r="AC313" s="1" t="s">
        <v>709</v>
      </c>
      <c r="AD313" s="1" t="s">
        <v>700</v>
      </c>
      <c r="AE313" s="1"/>
    </row>
    <row r="314" spans="1:31" x14ac:dyDescent="0.45">
      <c r="A314" s="17" t="s">
        <v>66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6</v>
      </c>
      <c r="W314" s="22" t="s">
        <v>702</v>
      </c>
      <c r="X314" s="22" t="s">
        <v>702</v>
      </c>
      <c r="Y314" s="1" t="s">
        <v>713</v>
      </c>
      <c r="Z314" s="1" t="s">
        <v>702</v>
      </c>
      <c r="AA314" s="1" t="s">
        <v>702</v>
      </c>
      <c r="AB314" s="1" t="s">
        <v>703</v>
      </c>
      <c r="AC314" s="1" t="s">
        <v>703</v>
      </c>
      <c r="AD314" s="1" t="s">
        <v>700</v>
      </c>
      <c r="AE314" s="1"/>
    </row>
    <row r="315" spans="1:31" x14ac:dyDescent="0.45">
      <c r="A315" s="17" t="s">
        <v>557</v>
      </c>
      <c r="B315" s="17">
        <v>6</v>
      </c>
      <c r="C315" s="17">
        <v>1</v>
      </c>
      <c r="D315" s="17">
        <v>0</v>
      </c>
      <c r="E315" s="17">
        <v>16</v>
      </c>
      <c r="F315" s="17">
        <v>3</v>
      </c>
      <c r="G315" s="17">
        <v>2</v>
      </c>
      <c r="H315" s="17">
        <v>11</v>
      </c>
      <c r="I315" s="17">
        <v>2</v>
      </c>
      <c r="J315" s="17">
        <v>5</v>
      </c>
      <c r="K315" s="17">
        <v>3</v>
      </c>
      <c r="L315" s="17">
        <v>6</v>
      </c>
      <c r="M315" s="17">
        <v>8</v>
      </c>
      <c r="N315" s="17">
        <v>2</v>
      </c>
      <c r="O315" s="17">
        <v>1</v>
      </c>
      <c r="P315" s="17">
        <v>2</v>
      </c>
      <c r="Q315" s="17">
        <v>1</v>
      </c>
      <c r="R315" s="17">
        <v>2</v>
      </c>
      <c r="S315" s="17">
        <v>4</v>
      </c>
      <c r="T315" s="17">
        <v>5</v>
      </c>
      <c r="U315" s="17">
        <v>2</v>
      </c>
      <c r="V315" s="17">
        <v>6</v>
      </c>
      <c r="W315" s="22" t="s">
        <v>702</v>
      </c>
      <c r="X315" s="22" t="s">
        <v>704</v>
      </c>
      <c r="Y315" s="1" t="s">
        <v>704</v>
      </c>
      <c r="Z315" s="1" t="s">
        <v>700</v>
      </c>
      <c r="AA315" s="1" t="s">
        <v>700</v>
      </c>
      <c r="AB315" s="1" t="s">
        <v>700</v>
      </c>
      <c r="AC315" s="1" t="s">
        <v>703</v>
      </c>
      <c r="AD315" s="1" t="s">
        <v>700</v>
      </c>
      <c r="AE315" s="1"/>
    </row>
    <row r="316" spans="1:31" x14ac:dyDescent="0.45">
      <c r="A316" s="17" t="s">
        <v>593</v>
      </c>
      <c r="B316" s="17"/>
      <c r="C316" s="17"/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1</v>
      </c>
      <c r="M316" s="17">
        <v>1</v>
      </c>
      <c r="N316" s="17">
        <v>1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1</v>
      </c>
      <c r="V316" s="17">
        <v>1</v>
      </c>
      <c r="W316" s="22" t="s">
        <v>703</v>
      </c>
      <c r="X316" s="22" t="s">
        <v>700</v>
      </c>
      <c r="Y316" s="1" t="s">
        <v>700</v>
      </c>
      <c r="Z316" s="1" t="s">
        <v>700</v>
      </c>
      <c r="AA316" s="1" t="s">
        <v>700</v>
      </c>
      <c r="AB316" s="1" t="s">
        <v>703</v>
      </c>
      <c r="AC316" s="1" t="s">
        <v>700</v>
      </c>
      <c r="AD316" s="1" t="s">
        <v>700</v>
      </c>
      <c r="AE316" s="1"/>
    </row>
    <row r="317" spans="1:31" x14ac:dyDescent="0.45">
      <c r="A317" s="17" t="s">
        <v>119</v>
      </c>
      <c r="B317" s="17">
        <v>1</v>
      </c>
      <c r="C317" s="17">
        <v>1</v>
      </c>
      <c r="D317" s="17">
        <v>1</v>
      </c>
      <c r="E317" s="17">
        <v>2</v>
      </c>
      <c r="F317" s="17">
        <v>9</v>
      </c>
      <c r="G317" s="17">
        <v>6</v>
      </c>
      <c r="H317" s="17">
        <v>1</v>
      </c>
      <c r="I317" s="17">
        <v>2</v>
      </c>
      <c r="J317" s="17">
        <v>0</v>
      </c>
      <c r="K317" s="17">
        <v>0</v>
      </c>
      <c r="L317" s="17">
        <v>0</v>
      </c>
      <c r="M317" s="17">
        <v>0</v>
      </c>
      <c r="N317" s="17">
        <v>1</v>
      </c>
      <c r="O317" s="17">
        <v>0</v>
      </c>
      <c r="P317" s="17">
        <v>10</v>
      </c>
      <c r="Q317" s="17">
        <v>2</v>
      </c>
      <c r="R317" s="17">
        <v>2</v>
      </c>
      <c r="S317" s="17">
        <v>6</v>
      </c>
      <c r="T317" s="17">
        <v>1</v>
      </c>
      <c r="U317" s="17">
        <v>7</v>
      </c>
      <c r="V317" s="17">
        <v>1</v>
      </c>
      <c r="W317" s="22" t="s">
        <v>702</v>
      </c>
      <c r="X317" s="22" t="s">
        <v>701</v>
      </c>
      <c r="Y317" s="1" t="s">
        <v>703</v>
      </c>
      <c r="Z317" s="1" t="s">
        <v>703</v>
      </c>
      <c r="AA317" s="1" t="s">
        <v>703</v>
      </c>
      <c r="AB317" s="1" t="s">
        <v>714</v>
      </c>
      <c r="AC317" s="1" t="s">
        <v>716</v>
      </c>
      <c r="AD317" s="1" t="s">
        <v>700</v>
      </c>
      <c r="AE317" s="1"/>
    </row>
    <row r="318" spans="1:31" x14ac:dyDescent="0.45">
      <c r="A318" s="17" t="s">
        <v>504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22" t="s">
        <v>700</v>
      </c>
      <c r="X318" s="22" t="s">
        <v>700</v>
      </c>
      <c r="Y318" s="1" t="s">
        <v>700</v>
      </c>
      <c r="Z318" s="1" t="s">
        <v>700</v>
      </c>
      <c r="AA318" s="1" t="s">
        <v>700</v>
      </c>
      <c r="AB318" s="1" t="s">
        <v>700</v>
      </c>
      <c r="AC318" s="1" t="s">
        <v>700</v>
      </c>
      <c r="AD318" s="1" t="s">
        <v>700</v>
      </c>
      <c r="AE318" s="1"/>
    </row>
    <row r="319" spans="1:31" x14ac:dyDescent="0.45">
      <c r="A319" s="17" t="s">
        <v>522</v>
      </c>
      <c r="B319" s="17">
        <v>-1</v>
      </c>
      <c r="C319" s="17">
        <v>1</v>
      </c>
      <c r="D319" s="17">
        <v>0</v>
      </c>
      <c r="E319" s="17">
        <v>1</v>
      </c>
      <c r="F319" s="17">
        <v>2</v>
      </c>
      <c r="G319" s="17">
        <v>-2</v>
      </c>
      <c r="H319" s="17">
        <v>1</v>
      </c>
      <c r="I319" s="17">
        <v>0</v>
      </c>
      <c r="J319" s="17">
        <v>2</v>
      </c>
      <c r="K319" s="17">
        <v>9</v>
      </c>
      <c r="L319" s="17">
        <v>0</v>
      </c>
      <c r="M319" s="17">
        <v>2</v>
      </c>
      <c r="N319" s="17">
        <v>6</v>
      </c>
      <c r="O319" s="17">
        <v>6</v>
      </c>
      <c r="P319" s="17">
        <v>1</v>
      </c>
      <c r="Q319" s="17">
        <v>0</v>
      </c>
      <c r="R319" s="17">
        <v>4</v>
      </c>
      <c r="S319" s="17">
        <v>0</v>
      </c>
      <c r="T319" s="17">
        <v>0</v>
      </c>
      <c r="U319" s="17">
        <v>0</v>
      </c>
      <c r="V319" s="17">
        <v>0</v>
      </c>
      <c r="W319" s="22" t="s">
        <v>700</v>
      </c>
      <c r="X319" s="22" t="s">
        <v>700</v>
      </c>
      <c r="Y319" s="1" t="s">
        <v>700</v>
      </c>
      <c r="Z319" s="1" t="s">
        <v>700</v>
      </c>
      <c r="AA319" s="1" t="s">
        <v>700</v>
      </c>
      <c r="AB319" s="1" t="s">
        <v>700</v>
      </c>
      <c r="AC319" s="1" t="s">
        <v>703</v>
      </c>
      <c r="AD319" s="1" t="s">
        <v>700</v>
      </c>
      <c r="AE319" s="1"/>
    </row>
    <row r="320" spans="1:31" x14ac:dyDescent="0.45">
      <c r="A320" s="17" t="s">
        <v>174</v>
      </c>
      <c r="B320" s="17">
        <v>6</v>
      </c>
      <c r="C320" s="17">
        <v>2</v>
      </c>
      <c r="D320" s="17">
        <v>2</v>
      </c>
      <c r="E320" s="17">
        <v>1</v>
      </c>
      <c r="F320" s="17">
        <v>2</v>
      </c>
      <c r="G320" s="17">
        <v>3</v>
      </c>
      <c r="H320" s="17">
        <v>4</v>
      </c>
      <c r="I320" s="17">
        <v>3</v>
      </c>
      <c r="J320" s="17">
        <v>1</v>
      </c>
      <c r="K320" s="17">
        <v>1</v>
      </c>
      <c r="L320" s="17">
        <v>2</v>
      </c>
      <c r="M320" s="17">
        <v>6</v>
      </c>
      <c r="N320" s="17">
        <v>1</v>
      </c>
      <c r="O320" s="17">
        <v>2</v>
      </c>
      <c r="P320" s="17">
        <v>2</v>
      </c>
      <c r="Q320" s="17">
        <v>1</v>
      </c>
      <c r="R320" s="17">
        <v>3</v>
      </c>
      <c r="S320" s="17">
        <v>3</v>
      </c>
      <c r="T320" s="17">
        <v>1</v>
      </c>
      <c r="U320" s="17">
        <v>2</v>
      </c>
      <c r="V320" s="17">
        <v>0</v>
      </c>
      <c r="W320" s="22" t="s">
        <v>700</v>
      </c>
      <c r="X320" s="22" t="s">
        <v>700</v>
      </c>
      <c r="Y320" s="1" t="s">
        <v>700</v>
      </c>
      <c r="Z320" s="1" t="s">
        <v>700</v>
      </c>
      <c r="AA320" s="1" t="s">
        <v>700</v>
      </c>
      <c r="AB320" s="1" t="s">
        <v>700</v>
      </c>
      <c r="AC320" s="1" t="s">
        <v>701</v>
      </c>
      <c r="AD320" s="1" t="s">
        <v>700</v>
      </c>
      <c r="AE320" s="1"/>
    </row>
    <row r="321" spans="1:31" x14ac:dyDescent="0.45">
      <c r="A321" s="17" t="s">
        <v>80</v>
      </c>
      <c r="B321" s="17">
        <v>0</v>
      </c>
      <c r="C321" s="17">
        <v>1</v>
      </c>
      <c r="D321" s="17">
        <v>6</v>
      </c>
      <c r="E321" s="17">
        <v>6</v>
      </c>
      <c r="F321" s="17">
        <v>9</v>
      </c>
      <c r="G321" s="17">
        <v>0</v>
      </c>
      <c r="H321" s="17">
        <v>1</v>
      </c>
      <c r="I321" s="17">
        <v>2</v>
      </c>
      <c r="J321" s="17">
        <v>8</v>
      </c>
      <c r="K321" s="17">
        <v>2</v>
      </c>
      <c r="L321" s="17">
        <v>1</v>
      </c>
      <c r="M321" s="17">
        <v>8</v>
      </c>
      <c r="N321" s="17">
        <v>2</v>
      </c>
      <c r="O321" s="17">
        <v>0</v>
      </c>
      <c r="P321" s="17">
        <v>2</v>
      </c>
      <c r="Q321" s="17">
        <v>2</v>
      </c>
      <c r="R321" s="17">
        <v>0</v>
      </c>
      <c r="S321" s="17">
        <v>15</v>
      </c>
      <c r="T321" s="17">
        <v>1</v>
      </c>
      <c r="U321" s="17">
        <v>2</v>
      </c>
      <c r="V321" s="17">
        <v>6</v>
      </c>
      <c r="W321" s="22" t="s">
        <v>702</v>
      </c>
      <c r="X321" s="22" t="s">
        <v>707</v>
      </c>
      <c r="Y321" s="1" t="s">
        <v>702</v>
      </c>
      <c r="Z321" s="1" t="s">
        <v>714</v>
      </c>
      <c r="AA321" s="1" t="s">
        <v>707</v>
      </c>
      <c r="AB321" s="1" t="s">
        <v>703</v>
      </c>
      <c r="AC321" s="1" t="s">
        <v>703</v>
      </c>
      <c r="AD321" s="1" t="s">
        <v>700</v>
      </c>
      <c r="AE321" s="1"/>
    </row>
    <row r="322" spans="1:31" x14ac:dyDescent="0.45">
      <c r="A322" s="17" t="s">
        <v>544</v>
      </c>
      <c r="B322" s="17">
        <v>2</v>
      </c>
      <c r="C322" s="17">
        <v>2</v>
      </c>
      <c r="D322" s="17">
        <v>2</v>
      </c>
      <c r="E322" s="17">
        <v>2</v>
      </c>
      <c r="F322" s="17">
        <v>6</v>
      </c>
      <c r="G322" s="17">
        <v>2</v>
      </c>
      <c r="H322" s="17">
        <v>2</v>
      </c>
      <c r="I322" s="17">
        <v>6</v>
      </c>
      <c r="J322" s="17">
        <v>2</v>
      </c>
      <c r="K322" s="17">
        <v>1</v>
      </c>
      <c r="L322" s="17">
        <v>2</v>
      </c>
      <c r="M322" s="17">
        <v>11</v>
      </c>
      <c r="N322" s="17">
        <v>2</v>
      </c>
      <c r="O322" s="17">
        <v>2</v>
      </c>
      <c r="P322" s="17">
        <v>2</v>
      </c>
      <c r="Q322" s="17">
        <v>1</v>
      </c>
      <c r="R322" s="17">
        <v>1</v>
      </c>
      <c r="S322" s="17">
        <v>0</v>
      </c>
      <c r="T322" s="17">
        <v>11</v>
      </c>
      <c r="U322" s="17">
        <v>3</v>
      </c>
      <c r="V322" s="17">
        <v>9</v>
      </c>
      <c r="W322" s="22" t="s">
        <v>701</v>
      </c>
      <c r="X322" s="22" t="s">
        <v>701</v>
      </c>
      <c r="Y322" s="1" t="s">
        <v>701</v>
      </c>
      <c r="Z322" s="1" t="s">
        <v>703</v>
      </c>
      <c r="AA322" s="1" t="s">
        <v>703</v>
      </c>
      <c r="AB322" s="1" t="s">
        <v>701</v>
      </c>
      <c r="AC322" s="1" t="s">
        <v>703</v>
      </c>
      <c r="AD322" s="1" t="s">
        <v>700</v>
      </c>
      <c r="AE322" s="1"/>
    </row>
    <row r="323" spans="1:31" x14ac:dyDescent="0.45">
      <c r="A323" s="17" t="s">
        <v>311</v>
      </c>
      <c r="B323" s="17">
        <v>0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22" t="s">
        <v>700</v>
      </c>
      <c r="X323" s="22" t="s">
        <v>700</v>
      </c>
      <c r="Y323" s="1" t="s">
        <v>700</v>
      </c>
      <c r="Z323" s="1" t="s">
        <v>700</v>
      </c>
      <c r="AA323" s="1" t="s">
        <v>700</v>
      </c>
      <c r="AB323" s="1" t="s">
        <v>700</v>
      </c>
      <c r="AC323" s="1" t="s">
        <v>700</v>
      </c>
      <c r="AD323" s="1" t="s">
        <v>700</v>
      </c>
      <c r="AE323" s="1"/>
    </row>
    <row r="324" spans="1:31" x14ac:dyDescent="0.45">
      <c r="A324" s="17" t="s">
        <v>247</v>
      </c>
      <c r="B324" s="17">
        <v>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2</v>
      </c>
      <c r="I324" s="17">
        <v>1</v>
      </c>
      <c r="J324" s="17">
        <v>0</v>
      </c>
      <c r="K324" s="17">
        <v>2</v>
      </c>
      <c r="L324" s="17">
        <v>11</v>
      </c>
      <c r="M324" s="17">
        <v>8</v>
      </c>
      <c r="N324" s="17">
        <v>2</v>
      </c>
      <c r="O324" s="17">
        <v>1</v>
      </c>
      <c r="P324" s="17">
        <v>2</v>
      </c>
      <c r="Q324" s="17">
        <v>2</v>
      </c>
      <c r="R324" s="17">
        <v>1</v>
      </c>
      <c r="S324" s="17">
        <v>9</v>
      </c>
      <c r="T324" s="17">
        <v>0</v>
      </c>
      <c r="U324" s="17">
        <v>2</v>
      </c>
      <c r="V324" s="17">
        <v>6</v>
      </c>
      <c r="W324" s="22" t="s">
        <v>707</v>
      </c>
      <c r="X324" s="22" t="s">
        <v>702</v>
      </c>
      <c r="Y324" s="1" t="s">
        <v>702</v>
      </c>
      <c r="Z324" s="1" t="s">
        <v>702</v>
      </c>
      <c r="AA324" s="1" t="s">
        <v>702</v>
      </c>
      <c r="AB324" s="1" t="s">
        <v>700</v>
      </c>
      <c r="AC324" s="1" t="s">
        <v>703</v>
      </c>
      <c r="AD324" s="1" t="s">
        <v>700</v>
      </c>
      <c r="AE324" s="1"/>
    </row>
    <row r="325" spans="1:31" x14ac:dyDescent="0.45">
      <c r="A325" s="17" t="s">
        <v>114</v>
      </c>
      <c r="B325" s="17">
        <v>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2</v>
      </c>
      <c r="M325" s="17">
        <v>1</v>
      </c>
      <c r="N325" s="17">
        <v>2</v>
      </c>
      <c r="O325" s="17">
        <v>2</v>
      </c>
      <c r="P325" s="17">
        <v>3</v>
      </c>
      <c r="Q325" s="17">
        <v>1</v>
      </c>
      <c r="R325" s="17">
        <v>2</v>
      </c>
      <c r="S325" s="17">
        <v>0</v>
      </c>
      <c r="T325" s="17">
        <v>2</v>
      </c>
      <c r="U325" s="17">
        <v>0</v>
      </c>
      <c r="V325" s="17">
        <v>8</v>
      </c>
      <c r="W325" s="22" t="s">
        <v>701</v>
      </c>
      <c r="X325" s="22" t="s">
        <v>701</v>
      </c>
      <c r="Y325" s="1" t="s">
        <v>701</v>
      </c>
      <c r="Z325" s="1" t="s">
        <v>701</v>
      </c>
      <c r="AA325" s="1" t="s">
        <v>703</v>
      </c>
      <c r="AB325" s="1" t="s">
        <v>704</v>
      </c>
      <c r="AC325" s="1" t="s">
        <v>704</v>
      </c>
      <c r="AD325" s="1" t="s">
        <v>700</v>
      </c>
      <c r="AE325" s="1"/>
    </row>
    <row r="326" spans="1:31" x14ac:dyDescent="0.45">
      <c r="A326" s="17" t="s">
        <v>627</v>
      </c>
      <c r="B326" s="17">
        <v>0</v>
      </c>
      <c r="C326" s="17">
        <v>0</v>
      </c>
      <c r="D326" s="17">
        <v>-3</v>
      </c>
      <c r="E326" s="17">
        <v>0</v>
      </c>
      <c r="F326" s="17">
        <v>1</v>
      </c>
      <c r="G326" s="17">
        <v>2</v>
      </c>
      <c r="H326" s="17">
        <v>1</v>
      </c>
      <c r="I326" s="17">
        <v>6</v>
      </c>
      <c r="J326" s="17">
        <v>8</v>
      </c>
      <c r="K326" s="17">
        <v>2</v>
      </c>
      <c r="L326" s="17">
        <v>1</v>
      </c>
      <c r="M326" s="17">
        <v>2</v>
      </c>
      <c r="N326" s="17">
        <v>0</v>
      </c>
      <c r="O326" s="17">
        <v>2</v>
      </c>
      <c r="P326" s="17">
        <v>1</v>
      </c>
      <c r="Q326" s="17">
        <v>0</v>
      </c>
      <c r="R326" s="17">
        <v>0</v>
      </c>
      <c r="S326" s="17">
        <v>1</v>
      </c>
      <c r="T326" s="17">
        <v>0</v>
      </c>
      <c r="U326" s="17">
        <v>1</v>
      </c>
      <c r="V326" s="17">
        <v>1</v>
      </c>
      <c r="W326" s="22" t="s">
        <v>703</v>
      </c>
      <c r="X326" s="22" t="s">
        <v>703</v>
      </c>
      <c r="Y326" s="1" t="s">
        <v>700</v>
      </c>
      <c r="Z326" s="1" t="s">
        <v>700</v>
      </c>
      <c r="AA326" s="1" t="s">
        <v>700</v>
      </c>
      <c r="AB326" s="1" t="s">
        <v>700</v>
      </c>
      <c r="AC326" s="1" t="s">
        <v>700</v>
      </c>
      <c r="AD326" s="1" t="s">
        <v>700</v>
      </c>
      <c r="AE326" s="1"/>
    </row>
    <row r="327" spans="1:31" x14ac:dyDescent="0.45">
      <c r="A327" s="17" t="s">
        <v>19</v>
      </c>
      <c r="B327" s="17">
        <v>0</v>
      </c>
      <c r="C327" s="17">
        <v>0</v>
      </c>
      <c r="D327" s="17">
        <v>0</v>
      </c>
      <c r="E327" s="17">
        <v>0</v>
      </c>
      <c r="F327" s="17">
        <v>2</v>
      </c>
      <c r="G327" s="17">
        <v>3</v>
      </c>
      <c r="H327" s="17">
        <v>7</v>
      </c>
      <c r="I327" s="17">
        <v>1</v>
      </c>
      <c r="J327" s="17">
        <v>7</v>
      </c>
      <c r="K327" s="17">
        <v>6</v>
      </c>
      <c r="L327" s="17">
        <v>9</v>
      </c>
      <c r="M327" s="17">
        <v>6</v>
      </c>
      <c r="N327" s="17">
        <v>3</v>
      </c>
      <c r="O327" s="17">
        <v>2</v>
      </c>
      <c r="P327" s="17">
        <v>6</v>
      </c>
      <c r="Q327" s="17">
        <v>2</v>
      </c>
      <c r="R327" s="17">
        <v>1</v>
      </c>
      <c r="S327" s="17">
        <v>1</v>
      </c>
      <c r="T327" s="17">
        <v>8</v>
      </c>
      <c r="U327" s="17">
        <v>3</v>
      </c>
      <c r="V327" s="17">
        <v>2</v>
      </c>
      <c r="W327" s="22" t="s">
        <v>705</v>
      </c>
      <c r="X327" s="22" t="s">
        <v>701</v>
      </c>
      <c r="Y327" s="1" t="s">
        <v>702</v>
      </c>
      <c r="Z327" s="1" t="s">
        <v>704</v>
      </c>
      <c r="AA327" s="1" t="s">
        <v>700</v>
      </c>
      <c r="AB327" s="1" t="s">
        <v>701</v>
      </c>
      <c r="AC327" s="1" t="s">
        <v>705</v>
      </c>
      <c r="AD327" s="1" t="s">
        <v>700</v>
      </c>
      <c r="AE327" s="1"/>
    </row>
    <row r="328" spans="1:31" x14ac:dyDescent="0.45">
      <c r="A328" s="17" t="s">
        <v>108</v>
      </c>
      <c r="B328" s="17"/>
      <c r="C328" s="17"/>
      <c r="D328" s="17"/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22" t="s">
        <v>700</v>
      </c>
      <c r="X328" s="22" t="s">
        <v>700</v>
      </c>
      <c r="Y328" s="1" t="s">
        <v>700</v>
      </c>
      <c r="Z328" s="1" t="s">
        <v>700</v>
      </c>
      <c r="AA328" s="1" t="s">
        <v>700</v>
      </c>
      <c r="AB328" s="1" t="s">
        <v>700</v>
      </c>
      <c r="AC328" s="1" t="s">
        <v>700</v>
      </c>
      <c r="AD328" s="1" t="s">
        <v>700</v>
      </c>
      <c r="AE328" s="1"/>
    </row>
    <row r="329" spans="1:31" x14ac:dyDescent="0.45">
      <c r="A329" s="17" t="s">
        <v>186</v>
      </c>
      <c r="B329" s="17">
        <v>0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22" t="s">
        <v>700</v>
      </c>
      <c r="X329" s="22" t="s">
        <v>700</v>
      </c>
      <c r="Y329" s="1" t="s">
        <v>700</v>
      </c>
      <c r="Z329" s="1" t="s">
        <v>700</v>
      </c>
      <c r="AA329" s="1" t="s">
        <v>700</v>
      </c>
      <c r="AB329" s="1" t="s">
        <v>700</v>
      </c>
      <c r="AC329" s="1" t="s">
        <v>700</v>
      </c>
      <c r="AD329" s="1" t="s">
        <v>700</v>
      </c>
      <c r="AE329" s="1"/>
    </row>
    <row r="330" spans="1:31" x14ac:dyDescent="0.45">
      <c r="A330" s="17" t="s">
        <v>630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1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22" t="s">
        <v>703</v>
      </c>
      <c r="X330" s="22" t="s">
        <v>707</v>
      </c>
      <c r="Y330" s="1" t="s">
        <v>1308</v>
      </c>
      <c r="Z330" s="1" t="s">
        <v>700</v>
      </c>
      <c r="AA330" s="1" t="s">
        <v>703</v>
      </c>
      <c r="AB330" s="1" t="s">
        <v>701</v>
      </c>
      <c r="AC330" s="1" t="s">
        <v>700</v>
      </c>
      <c r="AD330" s="1" t="s">
        <v>1259</v>
      </c>
      <c r="AE330" s="1"/>
    </row>
    <row r="331" spans="1:31" x14ac:dyDescent="0.45">
      <c r="A331" s="17" t="s">
        <v>283</v>
      </c>
      <c r="B331" s="17">
        <v>0</v>
      </c>
      <c r="C331" s="17">
        <v>0</v>
      </c>
      <c r="D331" s="17">
        <v>0</v>
      </c>
      <c r="E331" s="17">
        <v>1</v>
      </c>
      <c r="F331" s="17">
        <v>1</v>
      </c>
      <c r="G331" s="17">
        <v>2</v>
      </c>
      <c r="H331" s="17">
        <v>4</v>
      </c>
      <c r="I331" s="17">
        <v>2</v>
      </c>
      <c r="J331" s="17">
        <v>-1</v>
      </c>
      <c r="K331" s="17">
        <v>1</v>
      </c>
      <c r="L331" s="17">
        <v>0</v>
      </c>
      <c r="M331" s="17">
        <v>6</v>
      </c>
      <c r="N331" s="17">
        <v>0</v>
      </c>
      <c r="O331" s="17">
        <v>-1</v>
      </c>
      <c r="P331" s="17">
        <v>1</v>
      </c>
      <c r="Q331" s="17">
        <v>1</v>
      </c>
      <c r="R331" s="17">
        <v>2</v>
      </c>
      <c r="S331" s="17">
        <v>1</v>
      </c>
      <c r="T331" s="17">
        <v>1</v>
      </c>
      <c r="U331" s="17">
        <v>0</v>
      </c>
      <c r="V331" s="17">
        <v>0</v>
      </c>
      <c r="W331" s="22" t="s">
        <v>700</v>
      </c>
      <c r="X331" s="22" t="s">
        <v>700</v>
      </c>
      <c r="Y331" s="1" t="s">
        <v>700</v>
      </c>
      <c r="Z331" s="1" t="s">
        <v>700</v>
      </c>
      <c r="AA331" s="1" t="s">
        <v>703</v>
      </c>
      <c r="AB331" s="1" t="s">
        <v>700</v>
      </c>
      <c r="AC331" s="1" t="s">
        <v>703</v>
      </c>
      <c r="AD331" s="1" t="s">
        <v>700</v>
      </c>
      <c r="AE331" s="1"/>
    </row>
    <row r="332" spans="1:31" x14ac:dyDescent="0.45">
      <c r="A332" s="17" t="s">
        <v>592</v>
      </c>
      <c r="B332" s="17">
        <v>0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22" t="s">
        <v>700</v>
      </c>
      <c r="X332" s="22" t="s">
        <v>700</v>
      </c>
      <c r="Y332" s="1" t="s">
        <v>700</v>
      </c>
      <c r="Z332" s="1" t="s">
        <v>700</v>
      </c>
      <c r="AA332" s="1" t="s">
        <v>700</v>
      </c>
      <c r="AB332" s="1" t="s">
        <v>700</v>
      </c>
      <c r="AC332" s="1" t="s">
        <v>700</v>
      </c>
      <c r="AD332" s="1" t="s">
        <v>700</v>
      </c>
      <c r="AE332" s="1"/>
    </row>
    <row r="333" spans="1:31" x14ac:dyDescent="0.45">
      <c r="A333" s="17" t="s">
        <v>388</v>
      </c>
      <c r="B333" s="17">
        <v>1</v>
      </c>
      <c r="C333" s="17">
        <v>1</v>
      </c>
      <c r="D333" s="17">
        <v>2</v>
      </c>
      <c r="E333" s="17">
        <v>1</v>
      </c>
      <c r="F333" s="17">
        <v>2</v>
      </c>
      <c r="G333" s="17">
        <v>2</v>
      </c>
      <c r="H333" s="17">
        <v>2</v>
      </c>
      <c r="I333" s="17">
        <v>1</v>
      </c>
      <c r="J333" s="17">
        <v>3</v>
      </c>
      <c r="K333" s="17">
        <v>2</v>
      </c>
      <c r="L333" s="17">
        <v>1</v>
      </c>
      <c r="M333" s="17">
        <v>2</v>
      </c>
      <c r="N333" s="17">
        <v>1</v>
      </c>
      <c r="O333" s="17">
        <v>3</v>
      </c>
      <c r="P333" s="17">
        <v>0</v>
      </c>
      <c r="Q333" s="17">
        <v>2</v>
      </c>
      <c r="R333" s="17">
        <v>2</v>
      </c>
      <c r="S333" s="17">
        <v>2</v>
      </c>
      <c r="T333" s="17">
        <v>2</v>
      </c>
      <c r="U333" s="17">
        <v>2</v>
      </c>
      <c r="V333" s="17">
        <v>5</v>
      </c>
      <c r="W333" s="22" t="s">
        <v>701</v>
      </c>
      <c r="X333" s="22" t="s">
        <v>701</v>
      </c>
      <c r="Y333" s="1" t="s">
        <v>701</v>
      </c>
      <c r="Z333" s="1" t="s">
        <v>701</v>
      </c>
      <c r="AA333" s="1" t="s">
        <v>714</v>
      </c>
      <c r="AB333" s="1" t="s">
        <v>704</v>
      </c>
      <c r="AC333" s="1" t="s">
        <v>700</v>
      </c>
      <c r="AD333" s="1" t="s">
        <v>1259</v>
      </c>
      <c r="AE333" s="1"/>
    </row>
    <row r="334" spans="1:31" x14ac:dyDescent="0.45">
      <c r="A334" s="17" t="s">
        <v>572</v>
      </c>
      <c r="B334" s="17">
        <v>0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22" t="s">
        <v>700</v>
      </c>
      <c r="X334" s="22" t="s">
        <v>700</v>
      </c>
      <c r="Y334" s="1" t="s">
        <v>700</v>
      </c>
      <c r="Z334" s="1" t="s">
        <v>700</v>
      </c>
      <c r="AA334" s="1" t="s">
        <v>700</v>
      </c>
      <c r="AB334" s="1" t="s">
        <v>700</v>
      </c>
      <c r="AC334" s="1" t="s">
        <v>700</v>
      </c>
      <c r="AD334" s="1" t="s">
        <v>1259</v>
      </c>
      <c r="AE334" s="1"/>
    </row>
    <row r="335" spans="1:31" x14ac:dyDescent="0.45">
      <c r="A335" s="17" t="s">
        <v>316</v>
      </c>
      <c r="B335" s="17">
        <v>0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22" t="s">
        <v>700</v>
      </c>
      <c r="X335" s="22" t="s">
        <v>700</v>
      </c>
      <c r="Y335" s="1" t="s">
        <v>700</v>
      </c>
      <c r="Z335" s="1" t="s">
        <v>700</v>
      </c>
      <c r="AA335" s="1" t="s">
        <v>700</v>
      </c>
      <c r="AB335" s="1" t="s">
        <v>700</v>
      </c>
      <c r="AC335" s="1" t="s">
        <v>700</v>
      </c>
      <c r="AD335" s="1" t="s">
        <v>1259</v>
      </c>
      <c r="AE335" s="1"/>
    </row>
    <row r="336" spans="1:31" x14ac:dyDescent="0.45">
      <c r="A336" s="17" t="s">
        <v>369</v>
      </c>
      <c r="B336" s="17">
        <v>0</v>
      </c>
      <c r="C336" s="17">
        <v>0</v>
      </c>
      <c r="D336" s="17">
        <v>1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22" t="s">
        <v>700</v>
      </c>
      <c r="X336" s="22" t="s">
        <v>700</v>
      </c>
      <c r="Y336" s="1" t="s">
        <v>700</v>
      </c>
      <c r="Z336" s="1" t="s">
        <v>700</v>
      </c>
      <c r="AA336" s="1" t="s">
        <v>700</v>
      </c>
      <c r="AB336" s="1" t="s">
        <v>700</v>
      </c>
      <c r="AC336" s="1" t="s">
        <v>700</v>
      </c>
      <c r="AD336" s="1" t="s">
        <v>700</v>
      </c>
      <c r="AE336" s="1"/>
    </row>
    <row r="337" spans="1:31" x14ac:dyDescent="0.45">
      <c r="A337" s="17" t="s">
        <v>208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22" t="s">
        <v>700</v>
      </c>
      <c r="X337" s="22" t="s">
        <v>700</v>
      </c>
      <c r="Y337" s="1" t="s">
        <v>700</v>
      </c>
      <c r="Z337" s="1" t="s">
        <v>700</v>
      </c>
      <c r="AA337" s="1" t="s">
        <v>700</v>
      </c>
      <c r="AB337" s="1" t="s">
        <v>700</v>
      </c>
      <c r="AC337" s="1" t="s">
        <v>700</v>
      </c>
      <c r="AD337" s="1" t="s">
        <v>700</v>
      </c>
      <c r="AE337" s="1"/>
    </row>
    <row r="338" spans="1:31" x14ac:dyDescent="0.45">
      <c r="A338" s="17" t="s">
        <v>92</v>
      </c>
      <c r="B338" s="17">
        <v>2</v>
      </c>
      <c r="C338" s="17">
        <v>2</v>
      </c>
      <c r="D338" s="17">
        <v>2</v>
      </c>
      <c r="E338" s="17">
        <v>2</v>
      </c>
      <c r="F338" s="17">
        <v>2</v>
      </c>
      <c r="G338" s="17">
        <v>2</v>
      </c>
      <c r="H338" s="17">
        <v>7</v>
      </c>
      <c r="I338" s="17">
        <v>0</v>
      </c>
      <c r="J338" s="17">
        <v>2</v>
      </c>
      <c r="K338" s="17">
        <v>17</v>
      </c>
      <c r="L338" s="17">
        <v>8</v>
      </c>
      <c r="M338" s="17">
        <v>8</v>
      </c>
      <c r="N338" s="17">
        <v>13</v>
      </c>
      <c r="O338" s="17">
        <v>1</v>
      </c>
      <c r="P338" s="17">
        <v>1</v>
      </c>
      <c r="Q338" s="17">
        <v>2</v>
      </c>
      <c r="R338" s="17">
        <v>6</v>
      </c>
      <c r="S338" s="17">
        <v>13</v>
      </c>
      <c r="T338" s="17">
        <v>7</v>
      </c>
      <c r="U338" s="17">
        <v>2</v>
      </c>
      <c r="V338" s="17">
        <v>2</v>
      </c>
      <c r="W338" s="22" t="s">
        <v>711</v>
      </c>
      <c r="X338" s="22" t="s">
        <v>709</v>
      </c>
      <c r="Y338" s="1" t="s">
        <v>708</v>
      </c>
      <c r="Z338" s="1" t="s">
        <v>701</v>
      </c>
      <c r="AA338" s="1" t="s">
        <v>702</v>
      </c>
      <c r="AB338" s="1" t="s">
        <v>701</v>
      </c>
      <c r="AC338" s="1" t="s">
        <v>701</v>
      </c>
      <c r="AD338" s="1" t="s">
        <v>702</v>
      </c>
      <c r="AE338" s="1"/>
    </row>
    <row r="339" spans="1:31" x14ac:dyDescent="0.45">
      <c r="A339" s="17" t="s">
        <v>667</v>
      </c>
      <c r="B339" s="17">
        <v>2</v>
      </c>
      <c r="C339" s="17">
        <v>2</v>
      </c>
      <c r="D339" s="17">
        <v>11</v>
      </c>
      <c r="E339" s="17">
        <v>5</v>
      </c>
      <c r="F339" s="17">
        <v>1</v>
      </c>
      <c r="G339" s="17">
        <v>1</v>
      </c>
      <c r="H339" s="17">
        <v>1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22" t="s">
        <v>700</v>
      </c>
      <c r="X339" s="22" t="s">
        <v>700</v>
      </c>
      <c r="Y339" s="1" t="s">
        <v>700</v>
      </c>
      <c r="Z339" s="1" t="s">
        <v>700</v>
      </c>
      <c r="AA339" s="1" t="s">
        <v>700</v>
      </c>
      <c r="AB339" s="1" t="s">
        <v>700</v>
      </c>
      <c r="AC339" s="1" t="s">
        <v>700</v>
      </c>
      <c r="AD339" s="1" t="s">
        <v>1259</v>
      </c>
      <c r="AE339" s="1"/>
    </row>
    <row r="340" spans="1:31" x14ac:dyDescent="0.45">
      <c r="A340" s="17" t="s">
        <v>287</v>
      </c>
      <c r="B340" s="17"/>
      <c r="C340" s="17"/>
      <c r="D340" s="17"/>
      <c r="E340" s="17">
        <v>0</v>
      </c>
      <c r="F340" s="17">
        <v>2</v>
      </c>
      <c r="G340" s="17">
        <v>9</v>
      </c>
      <c r="H340" s="17">
        <v>2</v>
      </c>
      <c r="I340" s="17">
        <v>0</v>
      </c>
      <c r="J340" s="17">
        <v>0</v>
      </c>
      <c r="K340" s="17">
        <v>0</v>
      </c>
      <c r="L340" s="17">
        <v>0</v>
      </c>
      <c r="M340" s="17">
        <v>1</v>
      </c>
      <c r="N340" s="17">
        <v>5</v>
      </c>
      <c r="O340" s="17">
        <v>2</v>
      </c>
      <c r="P340" s="17">
        <v>1</v>
      </c>
      <c r="Q340" s="17">
        <v>1</v>
      </c>
      <c r="R340" s="17">
        <v>1</v>
      </c>
      <c r="S340" s="17">
        <v>1</v>
      </c>
      <c r="T340" s="17">
        <v>8</v>
      </c>
      <c r="U340" s="17">
        <v>1</v>
      </c>
      <c r="V340" s="17">
        <v>1</v>
      </c>
      <c r="W340" s="22" t="s">
        <v>703</v>
      </c>
      <c r="X340" s="22" t="s">
        <v>701</v>
      </c>
      <c r="Y340" s="1" t="s">
        <v>701</v>
      </c>
      <c r="Z340" s="1" t="s">
        <v>703</v>
      </c>
      <c r="AA340" s="1" t="s">
        <v>701</v>
      </c>
      <c r="AB340" s="1" t="s">
        <v>701</v>
      </c>
      <c r="AC340" s="1" t="s">
        <v>703</v>
      </c>
      <c r="AD340" s="1" t="s">
        <v>703</v>
      </c>
      <c r="AE340" s="1"/>
    </row>
    <row r="341" spans="1:31" x14ac:dyDescent="0.45">
      <c r="A341" s="17" t="s">
        <v>554</v>
      </c>
      <c r="B341" s="17">
        <v>1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2</v>
      </c>
      <c r="U341" s="17">
        <v>0</v>
      </c>
      <c r="V341" s="17">
        <v>0</v>
      </c>
      <c r="W341" s="22" t="s">
        <v>701</v>
      </c>
      <c r="X341" s="22" t="s">
        <v>703</v>
      </c>
      <c r="Y341" s="1" t="s">
        <v>703</v>
      </c>
      <c r="Z341" s="1" t="s">
        <v>701</v>
      </c>
      <c r="AA341" s="1" t="s">
        <v>703</v>
      </c>
      <c r="AB341" s="1" t="s">
        <v>700</v>
      </c>
      <c r="AC341" s="1" t="s">
        <v>703</v>
      </c>
      <c r="AD341" s="1" t="s">
        <v>700</v>
      </c>
      <c r="AE341" s="1"/>
    </row>
    <row r="342" spans="1:31" x14ac:dyDescent="0.45">
      <c r="A342" s="17" t="s">
        <v>495</v>
      </c>
      <c r="B342" s="17">
        <v>1</v>
      </c>
      <c r="C342" s="17">
        <v>2</v>
      </c>
      <c r="D342" s="17">
        <v>2</v>
      </c>
      <c r="E342" s="17">
        <v>1</v>
      </c>
      <c r="F342" s="17">
        <v>10</v>
      </c>
      <c r="G342" s="17">
        <v>1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0</v>
      </c>
      <c r="O342" s="17">
        <v>1</v>
      </c>
      <c r="P342" s="17">
        <v>0</v>
      </c>
      <c r="Q342" s="17">
        <v>0</v>
      </c>
      <c r="R342" s="17">
        <v>1</v>
      </c>
      <c r="S342" s="17">
        <v>0</v>
      </c>
      <c r="T342" s="17">
        <v>1</v>
      </c>
      <c r="U342" s="17">
        <v>1</v>
      </c>
      <c r="V342" s="17">
        <v>0</v>
      </c>
      <c r="W342" s="22" t="s">
        <v>703</v>
      </c>
      <c r="X342" s="22" t="s">
        <v>700</v>
      </c>
      <c r="Y342" s="1" t="s">
        <v>700</v>
      </c>
      <c r="Z342" s="1" t="s">
        <v>700</v>
      </c>
      <c r="AA342" s="1" t="s">
        <v>700</v>
      </c>
      <c r="AB342" s="1" t="s">
        <v>700</v>
      </c>
      <c r="AC342" s="1" t="s">
        <v>700</v>
      </c>
      <c r="AD342" s="1" t="s">
        <v>700</v>
      </c>
      <c r="AE342" s="1"/>
    </row>
    <row r="343" spans="1:31" x14ac:dyDescent="0.45">
      <c r="A343" s="17" t="s">
        <v>481</v>
      </c>
      <c r="B343" s="17"/>
      <c r="C343" s="17">
        <v>0</v>
      </c>
      <c r="D343" s="17">
        <v>2</v>
      </c>
      <c r="E343" s="17">
        <v>3</v>
      </c>
      <c r="F343" s="17">
        <v>0</v>
      </c>
      <c r="G343" s="17">
        <v>1</v>
      </c>
      <c r="H343" s="17">
        <v>0</v>
      </c>
      <c r="I343" s="17">
        <v>0</v>
      </c>
      <c r="J343" s="17">
        <v>0</v>
      </c>
      <c r="K343" s="17">
        <v>0</v>
      </c>
      <c r="L343" s="17">
        <v>1</v>
      </c>
      <c r="M343" s="17">
        <v>1</v>
      </c>
      <c r="N343" s="17">
        <v>0</v>
      </c>
      <c r="O343" s="17">
        <v>1</v>
      </c>
      <c r="P343" s="17">
        <v>6</v>
      </c>
      <c r="Q343" s="17">
        <v>2</v>
      </c>
      <c r="R343" s="17">
        <v>0</v>
      </c>
      <c r="S343" s="17">
        <v>1</v>
      </c>
      <c r="T343" s="17">
        <v>1</v>
      </c>
      <c r="U343" s="17">
        <v>0</v>
      </c>
      <c r="V343" s="17">
        <v>3</v>
      </c>
      <c r="W343" s="22" t="s">
        <v>703</v>
      </c>
      <c r="X343" s="22" t="s">
        <v>703</v>
      </c>
      <c r="Y343" s="1" t="s">
        <v>704</v>
      </c>
      <c r="Z343" s="1" t="s">
        <v>703</v>
      </c>
      <c r="AA343" s="1" t="s">
        <v>701</v>
      </c>
      <c r="AB343" s="1" t="s">
        <v>701</v>
      </c>
      <c r="AC343" s="1" t="s">
        <v>701</v>
      </c>
      <c r="AD343" s="1" t="s">
        <v>700</v>
      </c>
      <c r="AE343" s="1"/>
    </row>
    <row r="344" spans="1:31" x14ac:dyDescent="0.45">
      <c r="A344" s="17" t="s">
        <v>93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22" t="s">
        <v>700</v>
      </c>
      <c r="X344" s="22" t="s">
        <v>700</v>
      </c>
      <c r="Y344" s="1" t="s">
        <v>700</v>
      </c>
      <c r="Z344" s="1" t="s">
        <v>700</v>
      </c>
      <c r="AA344" s="1" t="s">
        <v>700</v>
      </c>
      <c r="AB344" s="1" t="s">
        <v>700</v>
      </c>
      <c r="AC344" s="1" t="s">
        <v>700</v>
      </c>
      <c r="AD344" s="1" t="s">
        <v>700</v>
      </c>
      <c r="AE344" s="1"/>
    </row>
    <row r="345" spans="1:31" x14ac:dyDescent="0.45">
      <c r="A345" s="17" t="s">
        <v>537</v>
      </c>
      <c r="B345" s="17">
        <v>1</v>
      </c>
      <c r="C345" s="17">
        <v>1</v>
      </c>
      <c r="D345" s="17">
        <v>1</v>
      </c>
      <c r="E345" s="17">
        <v>5</v>
      </c>
      <c r="F345" s="17">
        <v>1</v>
      </c>
      <c r="G345" s="17">
        <v>1</v>
      </c>
      <c r="H345" s="17">
        <v>2</v>
      </c>
      <c r="I345" s="17">
        <v>7</v>
      </c>
      <c r="J345" s="17">
        <v>2</v>
      </c>
      <c r="K345" s="17">
        <v>3</v>
      </c>
      <c r="L345" s="17">
        <v>2</v>
      </c>
      <c r="M345" s="17">
        <v>9</v>
      </c>
      <c r="N345" s="17">
        <v>3</v>
      </c>
      <c r="O345" s="17">
        <v>2</v>
      </c>
      <c r="P345" s="17">
        <v>7</v>
      </c>
      <c r="Q345" s="17">
        <v>2</v>
      </c>
      <c r="R345" s="17">
        <v>2</v>
      </c>
      <c r="S345" s="17">
        <v>2</v>
      </c>
      <c r="T345" s="17">
        <v>3</v>
      </c>
      <c r="U345" s="17">
        <v>3</v>
      </c>
      <c r="V345" s="17">
        <v>3</v>
      </c>
      <c r="W345" s="22" t="s">
        <v>701</v>
      </c>
      <c r="X345" s="22" t="s">
        <v>704</v>
      </c>
      <c r="Y345" s="1" t="s">
        <v>704</v>
      </c>
      <c r="Z345" s="1" t="s">
        <v>709</v>
      </c>
      <c r="AA345" s="1" t="s">
        <v>703</v>
      </c>
      <c r="AB345" s="1" t="s">
        <v>704</v>
      </c>
      <c r="AC345" s="1" t="s">
        <v>700</v>
      </c>
      <c r="AD345" s="1" t="s">
        <v>700</v>
      </c>
      <c r="AE345" s="1"/>
    </row>
    <row r="346" spans="1:31" x14ac:dyDescent="0.45">
      <c r="A346" s="17" t="s">
        <v>639</v>
      </c>
      <c r="B346" s="17">
        <v>15</v>
      </c>
      <c r="C346" s="17">
        <v>10</v>
      </c>
      <c r="D346" s="17">
        <v>10</v>
      </c>
      <c r="E346" s="17">
        <v>1</v>
      </c>
      <c r="F346" s="17">
        <v>11</v>
      </c>
      <c r="G346" s="17">
        <v>11</v>
      </c>
      <c r="H346" s="17">
        <v>2</v>
      </c>
      <c r="I346" s="17">
        <v>0</v>
      </c>
      <c r="J346" s="17">
        <v>4</v>
      </c>
      <c r="K346" s="17">
        <v>6</v>
      </c>
      <c r="L346" s="17">
        <v>15</v>
      </c>
      <c r="M346" s="17">
        <v>2</v>
      </c>
      <c r="N346" s="17">
        <v>9</v>
      </c>
      <c r="O346" s="17">
        <v>2</v>
      </c>
      <c r="P346" s="17">
        <v>21</v>
      </c>
      <c r="Q346" s="17">
        <v>13</v>
      </c>
      <c r="R346" s="17">
        <v>15</v>
      </c>
      <c r="S346" s="17">
        <v>2</v>
      </c>
      <c r="T346" s="17">
        <v>3</v>
      </c>
      <c r="U346" s="17">
        <v>1</v>
      </c>
      <c r="V346" s="17">
        <v>3</v>
      </c>
      <c r="W346" s="22" t="s">
        <v>703</v>
      </c>
      <c r="X346" s="22" t="s">
        <v>702</v>
      </c>
      <c r="Y346" s="1" t="s">
        <v>702</v>
      </c>
      <c r="Z346" s="1" t="s">
        <v>1191</v>
      </c>
      <c r="AA346" s="1" t="s">
        <v>703</v>
      </c>
      <c r="AB346" s="1" t="s">
        <v>704</v>
      </c>
      <c r="AC346" s="1" t="s">
        <v>702</v>
      </c>
      <c r="AD346" s="1" t="s">
        <v>700</v>
      </c>
      <c r="AE346" s="1"/>
    </row>
    <row r="347" spans="1:31" x14ac:dyDescent="0.45">
      <c r="A347" s="17" t="s">
        <v>651</v>
      </c>
      <c r="B347" s="17">
        <v>1</v>
      </c>
      <c r="C347" s="17">
        <v>1</v>
      </c>
      <c r="D347" s="17">
        <v>5</v>
      </c>
      <c r="E347" s="17">
        <v>1</v>
      </c>
      <c r="F347" s="17">
        <v>5</v>
      </c>
      <c r="G347" s="17">
        <v>0</v>
      </c>
      <c r="H347" s="17">
        <v>1</v>
      </c>
      <c r="I347" s="17">
        <v>0</v>
      </c>
      <c r="J347" s="17">
        <v>1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22" t="s">
        <v>700</v>
      </c>
      <c r="X347" s="22" t="s">
        <v>700</v>
      </c>
      <c r="Y347" s="1" t="s">
        <v>700</v>
      </c>
      <c r="Z347" s="1" t="s">
        <v>700</v>
      </c>
      <c r="AA347" s="1" t="s">
        <v>700</v>
      </c>
      <c r="AB347" s="1" t="s">
        <v>700</v>
      </c>
      <c r="AC347" s="1" t="s">
        <v>700</v>
      </c>
      <c r="AD347" s="1" t="s">
        <v>1259</v>
      </c>
      <c r="AE347" s="1"/>
    </row>
    <row r="348" spans="1:31" x14ac:dyDescent="0.45">
      <c r="A348" s="17" t="s">
        <v>541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>
        <v>1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22" t="s">
        <v>700</v>
      </c>
      <c r="X348" s="22" t="s">
        <v>700</v>
      </c>
      <c r="Y348" s="1" t="s">
        <v>700</v>
      </c>
      <c r="Z348" s="1" t="s">
        <v>700</v>
      </c>
      <c r="AA348" s="1" t="s">
        <v>700</v>
      </c>
      <c r="AB348" s="1" t="s">
        <v>700</v>
      </c>
      <c r="AC348" s="1" t="s">
        <v>700</v>
      </c>
      <c r="AD348" s="1" t="s">
        <v>700</v>
      </c>
      <c r="AE348" s="1"/>
    </row>
    <row r="349" spans="1:31" x14ac:dyDescent="0.45">
      <c r="A349" s="17" t="s">
        <v>178</v>
      </c>
      <c r="B349" s="17">
        <v>2</v>
      </c>
      <c r="C349" s="17">
        <v>2</v>
      </c>
      <c r="D349" s="17">
        <v>3</v>
      </c>
      <c r="E349" s="17">
        <v>2</v>
      </c>
      <c r="F349" s="17">
        <v>6</v>
      </c>
      <c r="G349" s="17">
        <v>4</v>
      </c>
      <c r="H349" s="17">
        <v>4</v>
      </c>
      <c r="I349" s="17">
        <v>2</v>
      </c>
      <c r="J349" s="17">
        <v>2</v>
      </c>
      <c r="K349" s="17">
        <v>3</v>
      </c>
      <c r="L349" s="17">
        <v>5</v>
      </c>
      <c r="M349" s="17">
        <v>2</v>
      </c>
      <c r="N349" s="17">
        <v>3</v>
      </c>
      <c r="O349" s="17">
        <v>2</v>
      </c>
      <c r="P349" s="17">
        <v>3</v>
      </c>
      <c r="Q349" s="17">
        <v>1</v>
      </c>
      <c r="R349" s="17">
        <v>0</v>
      </c>
      <c r="S349" s="17">
        <v>0</v>
      </c>
      <c r="T349" s="17">
        <v>3</v>
      </c>
      <c r="U349" s="17">
        <v>3</v>
      </c>
      <c r="V349" s="17">
        <v>3</v>
      </c>
      <c r="W349" s="22" t="s">
        <v>701</v>
      </c>
      <c r="X349" s="22" t="s">
        <v>1191</v>
      </c>
      <c r="Y349" s="1" t="s">
        <v>704</v>
      </c>
      <c r="Z349" s="1" t="s">
        <v>701</v>
      </c>
      <c r="AA349" s="1" t="s">
        <v>701</v>
      </c>
      <c r="AB349" s="1" t="s">
        <v>704</v>
      </c>
      <c r="AC349" s="1" t="s">
        <v>705</v>
      </c>
      <c r="AD349" s="1" t="s">
        <v>700</v>
      </c>
      <c r="AE349" s="1"/>
    </row>
    <row r="350" spans="1:31" x14ac:dyDescent="0.45">
      <c r="A350" s="17" t="s">
        <v>106</v>
      </c>
      <c r="B350" s="17"/>
      <c r="C350" s="17"/>
      <c r="D350" s="17"/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22" t="s">
        <v>700</v>
      </c>
      <c r="X350" s="22" t="s">
        <v>700</v>
      </c>
      <c r="Y350" s="1" t="s">
        <v>700</v>
      </c>
      <c r="Z350" s="1" t="s">
        <v>700</v>
      </c>
      <c r="AA350" s="1" t="s">
        <v>700</v>
      </c>
      <c r="AB350" s="1" t="s">
        <v>700</v>
      </c>
      <c r="AC350" s="1" t="s">
        <v>700</v>
      </c>
      <c r="AD350" s="1" t="s">
        <v>700</v>
      </c>
      <c r="AE350" s="1"/>
    </row>
    <row r="351" spans="1:31" x14ac:dyDescent="0.45">
      <c r="A351" s="17" t="s">
        <v>678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22" t="s">
        <v>700</v>
      </c>
      <c r="X351" s="22" t="s">
        <v>700</v>
      </c>
      <c r="Y351" s="1" t="s">
        <v>700</v>
      </c>
      <c r="Z351" s="1" t="s">
        <v>700</v>
      </c>
      <c r="AA351" s="1" t="s">
        <v>700</v>
      </c>
      <c r="AB351" s="1" t="s">
        <v>700</v>
      </c>
      <c r="AC351" s="1" t="s">
        <v>700</v>
      </c>
      <c r="AD351" s="1" t="s">
        <v>1259</v>
      </c>
      <c r="AE351" s="1"/>
    </row>
    <row r="352" spans="1:31" x14ac:dyDescent="0.45">
      <c r="A352" s="17" t="s">
        <v>536</v>
      </c>
      <c r="B352" s="17">
        <v>9</v>
      </c>
      <c r="C352" s="17">
        <v>2</v>
      </c>
      <c r="D352" s="17">
        <v>1</v>
      </c>
      <c r="E352" s="17">
        <v>5</v>
      </c>
      <c r="F352" s="17">
        <v>0</v>
      </c>
      <c r="G352" s="17">
        <v>1</v>
      </c>
      <c r="H352" s="17">
        <v>4</v>
      </c>
      <c r="I352" s="17">
        <v>2</v>
      </c>
      <c r="J352" s="17">
        <v>1</v>
      </c>
      <c r="K352" s="17">
        <v>0</v>
      </c>
      <c r="L352" s="17">
        <v>0</v>
      </c>
      <c r="M352" s="17">
        <v>7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22" t="s">
        <v>700</v>
      </c>
      <c r="X352" s="22" t="s">
        <v>700</v>
      </c>
      <c r="Y352" s="1" t="s">
        <v>700</v>
      </c>
      <c r="Z352" s="1" t="s">
        <v>700</v>
      </c>
      <c r="AA352" s="1" t="s">
        <v>700</v>
      </c>
      <c r="AB352" s="1" t="s">
        <v>700</v>
      </c>
      <c r="AC352" s="1" t="s">
        <v>700</v>
      </c>
      <c r="AD352" s="1" t="s">
        <v>700</v>
      </c>
      <c r="AE352" s="1"/>
    </row>
    <row r="353" spans="1:31" x14ac:dyDescent="0.45">
      <c r="A353" s="17" t="s">
        <v>472</v>
      </c>
      <c r="B353" s="17">
        <v>1</v>
      </c>
      <c r="C353" s="17">
        <v>0</v>
      </c>
      <c r="D353" s="17">
        <v>0</v>
      </c>
      <c r="E353" s="17">
        <v>0</v>
      </c>
      <c r="F353" s="17">
        <v>0</v>
      </c>
      <c r="G353" s="17">
        <v>1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1</v>
      </c>
      <c r="W353" s="22" t="s">
        <v>700</v>
      </c>
      <c r="X353" s="22" t="s">
        <v>703</v>
      </c>
      <c r="Y353" s="1" t="s">
        <v>700</v>
      </c>
      <c r="Z353" s="1" t="s">
        <v>703</v>
      </c>
      <c r="AA353" s="1" t="s">
        <v>700</v>
      </c>
      <c r="AB353" s="1" t="s">
        <v>700</v>
      </c>
      <c r="AC353" s="1" t="s">
        <v>700</v>
      </c>
      <c r="AD353" s="1" t="s">
        <v>700</v>
      </c>
      <c r="AE353" s="1"/>
    </row>
    <row r="354" spans="1:31" x14ac:dyDescent="0.45">
      <c r="A354" s="17" t="s">
        <v>374</v>
      </c>
      <c r="B354" s="17">
        <v>0</v>
      </c>
      <c r="C354" s="17">
        <v>0</v>
      </c>
      <c r="D354" s="17">
        <v>7</v>
      </c>
      <c r="E354" s="17">
        <v>0</v>
      </c>
      <c r="F354" s="17">
        <v>0</v>
      </c>
      <c r="G354" s="17">
        <v>-1</v>
      </c>
      <c r="H354" s="17">
        <v>0</v>
      </c>
      <c r="I354" s="17">
        <v>0</v>
      </c>
      <c r="J354" s="17">
        <v>0</v>
      </c>
      <c r="K354" s="17">
        <v>0</v>
      </c>
      <c r="L354" s="17">
        <v>1</v>
      </c>
      <c r="M354" s="17">
        <v>0</v>
      </c>
      <c r="N354" s="17">
        <v>0</v>
      </c>
      <c r="O354" s="17">
        <v>0</v>
      </c>
      <c r="P354" s="17">
        <v>4</v>
      </c>
      <c r="Q354" s="17">
        <v>1</v>
      </c>
      <c r="R354" s="17">
        <v>1</v>
      </c>
      <c r="S354" s="17">
        <v>1</v>
      </c>
      <c r="T354" s="17">
        <v>5</v>
      </c>
      <c r="U354" s="17">
        <v>1</v>
      </c>
      <c r="V354" s="17">
        <v>0</v>
      </c>
      <c r="W354" s="22" t="s">
        <v>703</v>
      </c>
      <c r="X354" s="22" t="s">
        <v>700</v>
      </c>
      <c r="Y354" s="1" t="s">
        <v>700</v>
      </c>
      <c r="Z354" s="1" t="s">
        <v>700</v>
      </c>
      <c r="AA354" s="1" t="s">
        <v>703</v>
      </c>
      <c r="AB354" s="1" t="s">
        <v>700</v>
      </c>
      <c r="AC354" s="1" t="s">
        <v>700</v>
      </c>
      <c r="AD354" s="1" t="s">
        <v>700</v>
      </c>
      <c r="AE354" s="1"/>
    </row>
    <row r="355" spans="1:31" x14ac:dyDescent="0.45">
      <c r="A355" s="17" t="s">
        <v>602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22" t="s">
        <v>700</v>
      </c>
      <c r="X355" s="22" t="s">
        <v>700</v>
      </c>
      <c r="Y355" s="1" t="s">
        <v>700</v>
      </c>
      <c r="Z355" s="1" t="s">
        <v>700</v>
      </c>
      <c r="AA355" s="1" t="s">
        <v>700</v>
      </c>
      <c r="AB355" s="1" t="s">
        <v>700</v>
      </c>
      <c r="AC355" s="1" t="s">
        <v>700</v>
      </c>
      <c r="AD355" s="1" t="s">
        <v>700</v>
      </c>
      <c r="AE355" s="1"/>
    </row>
    <row r="356" spans="1:31" x14ac:dyDescent="0.45">
      <c r="A356" s="17" t="s">
        <v>397</v>
      </c>
      <c r="B356" s="17">
        <v>0</v>
      </c>
      <c r="C356" s="17">
        <v>0</v>
      </c>
      <c r="D356" s="17">
        <v>1</v>
      </c>
      <c r="E356" s="17">
        <v>0</v>
      </c>
      <c r="F356" s="17">
        <v>1</v>
      </c>
      <c r="G356" s="17">
        <v>1</v>
      </c>
      <c r="H356" s="17">
        <v>4</v>
      </c>
      <c r="I356" s="17">
        <v>1</v>
      </c>
      <c r="J356" s="17">
        <v>0</v>
      </c>
      <c r="K356" s="17">
        <v>0</v>
      </c>
      <c r="L356" s="17">
        <v>2</v>
      </c>
      <c r="M356" s="17">
        <v>0</v>
      </c>
      <c r="N356" s="17">
        <v>11</v>
      </c>
      <c r="O356" s="17">
        <v>1</v>
      </c>
      <c r="P356" s="17">
        <v>2</v>
      </c>
      <c r="Q356" s="17">
        <v>2</v>
      </c>
      <c r="R356" s="17">
        <v>1</v>
      </c>
      <c r="S356" s="17">
        <v>1</v>
      </c>
      <c r="T356" s="17">
        <v>1</v>
      </c>
      <c r="U356" s="17">
        <v>1</v>
      </c>
      <c r="V356" s="17">
        <v>1</v>
      </c>
      <c r="W356" s="22" t="s">
        <v>703</v>
      </c>
      <c r="X356" s="22" t="s">
        <v>709</v>
      </c>
      <c r="Y356" s="1" t="s">
        <v>703</v>
      </c>
      <c r="Z356" s="1" t="s">
        <v>703</v>
      </c>
      <c r="AA356" s="1" t="s">
        <v>700</v>
      </c>
      <c r="AB356" s="1" t="s">
        <v>702</v>
      </c>
      <c r="AC356" s="1" t="s">
        <v>703</v>
      </c>
      <c r="AD356" s="1" t="s">
        <v>700</v>
      </c>
      <c r="AE356" s="1"/>
    </row>
    <row r="357" spans="1:31" x14ac:dyDescent="0.45">
      <c r="A357" s="17" t="s">
        <v>355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22" t="s">
        <v>700</v>
      </c>
      <c r="X357" s="22" t="s">
        <v>700</v>
      </c>
      <c r="Y357" s="1" t="s">
        <v>700</v>
      </c>
      <c r="Z357" s="1" t="s">
        <v>700</v>
      </c>
      <c r="AA357" s="1" t="s">
        <v>700</v>
      </c>
      <c r="AB357" s="1" t="s">
        <v>700</v>
      </c>
      <c r="AC357" s="1" t="s">
        <v>700</v>
      </c>
      <c r="AD357" s="1" t="s">
        <v>700</v>
      </c>
      <c r="AE357" s="1"/>
    </row>
    <row r="358" spans="1:31" x14ac:dyDescent="0.45">
      <c r="A358" s="17" t="s">
        <v>434</v>
      </c>
      <c r="B358" s="17">
        <v>0</v>
      </c>
      <c r="C358" s="17">
        <v>0</v>
      </c>
      <c r="D358" s="17">
        <v>0</v>
      </c>
      <c r="E358" s="17">
        <v>0</v>
      </c>
      <c r="F358" s="17">
        <v>1</v>
      </c>
      <c r="G358" s="17">
        <v>0</v>
      </c>
      <c r="H358" s="17">
        <v>1</v>
      </c>
      <c r="I358" s="17">
        <v>1</v>
      </c>
      <c r="J358" s="17">
        <v>2</v>
      </c>
      <c r="K358" s="17">
        <v>2</v>
      </c>
      <c r="L358" s="17">
        <v>0</v>
      </c>
      <c r="M358" s="17">
        <v>1</v>
      </c>
      <c r="N358" s="17">
        <v>0</v>
      </c>
      <c r="O358" s="17">
        <v>1</v>
      </c>
      <c r="P358" s="17">
        <v>0</v>
      </c>
      <c r="Q358" s="17">
        <v>0</v>
      </c>
      <c r="R358" s="17">
        <v>1</v>
      </c>
      <c r="S358" s="17">
        <v>3</v>
      </c>
      <c r="T358" s="17">
        <v>0</v>
      </c>
      <c r="U358" s="17">
        <v>8</v>
      </c>
      <c r="V358" s="17">
        <v>0</v>
      </c>
      <c r="W358" s="22" t="s">
        <v>701</v>
      </c>
      <c r="X358" s="22" t="s">
        <v>700</v>
      </c>
      <c r="Y358" s="1" t="s">
        <v>708</v>
      </c>
      <c r="Z358" s="1" t="s">
        <v>714</v>
      </c>
      <c r="AA358" s="1" t="s">
        <v>701</v>
      </c>
      <c r="AB358" s="1" t="s">
        <v>711</v>
      </c>
      <c r="AC358" s="1" t="s">
        <v>700</v>
      </c>
      <c r="AD358" s="1" t="s">
        <v>1259</v>
      </c>
      <c r="AE358" s="1"/>
    </row>
    <row r="359" spans="1:31" x14ac:dyDescent="0.45">
      <c r="A359" s="17" t="s">
        <v>201</v>
      </c>
      <c r="B359" s="17">
        <v>1</v>
      </c>
      <c r="C359" s="17">
        <v>1</v>
      </c>
      <c r="D359" s="17">
        <v>6</v>
      </c>
      <c r="E359" s="17">
        <v>6</v>
      </c>
      <c r="F359" s="17">
        <v>1</v>
      </c>
      <c r="G359" s="17">
        <v>1</v>
      </c>
      <c r="H359" s="17">
        <v>0</v>
      </c>
      <c r="I359" s="17">
        <v>1</v>
      </c>
      <c r="J359" s="17">
        <v>0</v>
      </c>
      <c r="K359" s="17">
        <v>0</v>
      </c>
      <c r="L359" s="17">
        <v>1</v>
      </c>
      <c r="M359" s="17">
        <v>9</v>
      </c>
      <c r="N359" s="17">
        <v>0</v>
      </c>
      <c r="O359" s="17">
        <v>1</v>
      </c>
      <c r="P359" s="17">
        <v>0</v>
      </c>
      <c r="Q359" s="17">
        <v>2</v>
      </c>
      <c r="R359" s="17">
        <v>0</v>
      </c>
      <c r="S359" s="17">
        <v>0</v>
      </c>
      <c r="T359" s="17">
        <v>1</v>
      </c>
      <c r="U359" s="17">
        <v>0</v>
      </c>
      <c r="V359" s="17">
        <v>1</v>
      </c>
      <c r="W359" s="22" t="s">
        <v>700</v>
      </c>
      <c r="X359" s="22" t="s">
        <v>700</v>
      </c>
      <c r="Y359" s="1" t="s">
        <v>700</v>
      </c>
      <c r="Z359" s="1" t="s">
        <v>716</v>
      </c>
      <c r="AA359" s="1" t="s">
        <v>703</v>
      </c>
      <c r="AB359" s="1" t="s">
        <v>700</v>
      </c>
      <c r="AC359" s="1" t="s">
        <v>703</v>
      </c>
      <c r="AD359" s="1" t="s">
        <v>700</v>
      </c>
      <c r="AE359" s="1"/>
    </row>
    <row r="360" spans="1:31" x14ac:dyDescent="0.45">
      <c r="A360" s="17" t="s">
        <v>494</v>
      </c>
      <c r="B360" s="17">
        <v>6</v>
      </c>
      <c r="C360" s="17">
        <v>1</v>
      </c>
      <c r="D360" s="17">
        <v>5</v>
      </c>
      <c r="E360" s="17">
        <v>2</v>
      </c>
      <c r="F360" s="17">
        <v>1</v>
      </c>
      <c r="G360" s="17">
        <v>1</v>
      </c>
      <c r="H360" s="17">
        <v>0</v>
      </c>
      <c r="I360" s="17">
        <v>0</v>
      </c>
      <c r="J360" s="17">
        <v>1</v>
      </c>
      <c r="K360" s="17">
        <v>0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22" t="s">
        <v>700</v>
      </c>
      <c r="X360" s="22" t="s">
        <v>700</v>
      </c>
      <c r="Y360" s="1" t="s">
        <v>700</v>
      </c>
      <c r="Z360" s="1" t="s">
        <v>700</v>
      </c>
      <c r="AA360" s="1" t="s">
        <v>700</v>
      </c>
      <c r="AB360" s="1" t="s">
        <v>700</v>
      </c>
      <c r="AC360" s="1" t="s">
        <v>700</v>
      </c>
      <c r="AD360" s="1" t="s">
        <v>1259</v>
      </c>
      <c r="AE360" s="1"/>
    </row>
    <row r="361" spans="1:31" x14ac:dyDescent="0.45">
      <c r="A361" s="17" t="s">
        <v>519</v>
      </c>
      <c r="B361" s="17"/>
      <c r="C361" s="17"/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22" t="s">
        <v>700</v>
      </c>
      <c r="X361" s="22" t="s">
        <v>700</v>
      </c>
      <c r="Y361" s="1" t="s">
        <v>700</v>
      </c>
      <c r="Z361" s="1" t="s">
        <v>700</v>
      </c>
      <c r="AA361" s="1" t="s">
        <v>700</v>
      </c>
      <c r="AB361" s="1" t="s">
        <v>700</v>
      </c>
      <c r="AC361" s="1" t="s">
        <v>700</v>
      </c>
      <c r="AD361" s="1" t="s">
        <v>700</v>
      </c>
      <c r="AE361" s="1"/>
    </row>
    <row r="362" spans="1:31" x14ac:dyDescent="0.45">
      <c r="A362" s="17" t="s">
        <v>354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22" t="s">
        <v>700</v>
      </c>
      <c r="X362" s="22" t="s">
        <v>700</v>
      </c>
      <c r="Y362" s="1" t="s">
        <v>700</v>
      </c>
      <c r="Z362" s="1" t="s">
        <v>700</v>
      </c>
      <c r="AA362" s="1" t="s">
        <v>700</v>
      </c>
      <c r="AB362" s="1" t="s">
        <v>700</v>
      </c>
      <c r="AC362" s="1" t="s">
        <v>700</v>
      </c>
      <c r="AD362" s="1" t="s">
        <v>700</v>
      </c>
      <c r="AE362" s="1"/>
    </row>
    <row r="363" spans="1:31" x14ac:dyDescent="0.45">
      <c r="A363" s="17" t="s">
        <v>605</v>
      </c>
      <c r="B363" s="17"/>
      <c r="C363" s="17"/>
      <c r="D363" s="17"/>
      <c r="E363" s="17"/>
      <c r="F363" s="17">
        <v>0</v>
      </c>
      <c r="G363" s="17">
        <v>1</v>
      </c>
      <c r="H363" s="17">
        <v>0</v>
      </c>
      <c r="I363" s="17">
        <v>0</v>
      </c>
      <c r="J363" s="17">
        <v>0</v>
      </c>
      <c r="K363" s="17">
        <v>0</v>
      </c>
      <c r="L363" s="17">
        <v>0</v>
      </c>
      <c r="M363" s="17">
        <v>0</v>
      </c>
      <c r="N363" s="17">
        <v>0</v>
      </c>
      <c r="O363" s="17">
        <v>1</v>
      </c>
      <c r="P363" s="17">
        <v>1</v>
      </c>
      <c r="Q363" s="17">
        <v>3</v>
      </c>
      <c r="R363" s="17">
        <v>3</v>
      </c>
      <c r="S363" s="17">
        <v>5</v>
      </c>
      <c r="T363" s="17">
        <v>13</v>
      </c>
      <c r="U363" s="17">
        <v>8</v>
      </c>
      <c r="V363" s="17">
        <v>8</v>
      </c>
      <c r="W363" s="22" t="s">
        <v>701</v>
      </c>
      <c r="X363" s="22" t="s">
        <v>709</v>
      </c>
      <c r="Y363" s="1" t="s">
        <v>706</v>
      </c>
      <c r="Z363" s="1" t="s">
        <v>701</v>
      </c>
      <c r="AA363" s="1" t="s">
        <v>701</v>
      </c>
      <c r="AB363" s="1" t="s">
        <v>706</v>
      </c>
      <c r="AC363" s="1" t="s">
        <v>706</v>
      </c>
      <c r="AD363" s="1" t="s">
        <v>700</v>
      </c>
      <c r="AE363" s="1"/>
    </row>
    <row r="364" spans="1:31" x14ac:dyDescent="0.45">
      <c r="A364" s="17" t="s">
        <v>303</v>
      </c>
      <c r="B364" s="17">
        <v>2</v>
      </c>
      <c r="C364" s="17">
        <v>2</v>
      </c>
      <c r="D364" s="17">
        <v>1</v>
      </c>
      <c r="E364" s="17">
        <v>2</v>
      </c>
      <c r="F364" s="17">
        <v>9</v>
      </c>
      <c r="G364" s="17">
        <v>3</v>
      </c>
      <c r="H364" s="17">
        <v>2</v>
      </c>
      <c r="I364" s="17">
        <v>1</v>
      </c>
      <c r="J364" s="17">
        <v>1</v>
      </c>
      <c r="K364" s="17">
        <v>-2</v>
      </c>
      <c r="L364" s="17">
        <v>0</v>
      </c>
      <c r="M364" s="17">
        <v>2</v>
      </c>
      <c r="N364" s="17">
        <v>3</v>
      </c>
      <c r="O364" s="17">
        <v>2</v>
      </c>
      <c r="P364" s="17">
        <v>2</v>
      </c>
      <c r="Q364" s="17">
        <v>2</v>
      </c>
      <c r="R364" s="17">
        <v>1</v>
      </c>
      <c r="S364" s="17">
        <v>2</v>
      </c>
      <c r="T364" s="17">
        <v>3</v>
      </c>
      <c r="U364" s="17">
        <v>1</v>
      </c>
      <c r="V364" s="17">
        <v>1</v>
      </c>
      <c r="W364" s="22" t="s">
        <v>703</v>
      </c>
      <c r="X364" s="22" t="s">
        <v>701</v>
      </c>
      <c r="Y364" s="1" t="s">
        <v>704</v>
      </c>
      <c r="Z364" s="1" t="s">
        <v>701</v>
      </c>
      <c r="AA364" s="1" t="s">
        <v>701</v>
      </c>
      <c r="AB364" s="1" t="s">
        <v>703</v>
      </c>
      <c r="AC364" s="1" t="s">
        <v>701</v>
      </c>
      <c r="AD364" s="1" t="s">
        <v>700</v>
      </c>
      <c r="AE364" s="1"/>
    </row>
    <row r="365" spans="1:31" x14ac:dyDescent="0.45">
      <c r="A365" s="17" t="s">
        <v>192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22" t="s">
        <v>700</v>
      </c>
      <c r="X365" s="22" t="s">
        <v>700</v>
      </c>
      <c r="Y365" s="1" t="s">
        <v>700</v>
      </c>
      <c r="Z365" s="1" t="s">
        <v>700</v>
      </c>
      <c r="AA365" s="1" t="s">
        <v>700</v>
      </c>
      <c r="AB365" s="1" t="s">
        <v>700</v>
      </c>
      <c r="AC365" s="1" t="s">
        <v>700</v>
      </c>
      <c r="AD365" s="1" t="s">
        <v>700</v>
      </c>
      <c r="AE365" s="1"/>
    </row>
    <row r="366" spans="1:31" x14ac:dyDescent="0.45">
      <c r="A366" s="17" t="s">
        <v>265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1</v>
      </c>
      <c r="J366" s="17">
        <v>0</v>
      </c>
      <c r="K366" s="17">
        <v>0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22" t="s">
        <v>700</v>
      </c>
      <c r="X366" s="22" t="s">
        <v>700</v>
      </c>
      <c r="Y366" s="1" t="s">
        <v>700</v>
      </c>
      <c r="Z366" s="1" t="s">
        <v>700</v>
      </c>
      <c r="AA366" s="1" t="s">
        <v>700</v>
      </c>
      <c r="AB366" s="1" t="s">
        <v>700</v>
      </c>
      <c r="AC366" s="1" t="s">
        <v>700</v>
      </c>
      <c r="AD366" s="1" t="s">
        <v>700</v>
      </c>
      <c r="AE366" s="1"/>
    </row>
    <row r="367" spans="1:31" x14ac:dyDescent="0.45">
      <c r="A367" s="17" t="s">
        <v>362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22" t="s">
        <v>700</v>
      </c>
      <c r="X367" s="22" t="s">
        <v>700</v>
      </c>
      <c r="Y367" s="1" t="s">
        <v>700</v>
      </c>
      <c r="Z367" s="1" t="s">
        <v>700</v>
      </c>
      <c r="AA367" s="1" t="s">
        <v>700</v>
      </c>
      <c r="AB367" s="1" t="s">
        <v>700</v>
      </c>
      <c r="AC367" s="1" t="s">
        <v>700</v>
      </c>
      <c r="AD367" s="1" t="s">
        <v>700</v>
      </c>
      <c r="AE367" s="1"/>
    </row>
    <row r="368" spans="1:31" x14ac:dyDescent="0.45">
      <c r="A368" s="17" t="s">
        <v>123</v>
      </c>
      <c r="B368" s="17">
        <v>0</v>
      </c>
      <c r="C368" s="17">
        <v>0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0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22" t="s">
        <v>700</v>
      </c>
      <c r="X368" s="22" t="s">
        <v>700</v>
      </c>
      <c r="Y368" s="1" t="s">
        <v>700</v>
      </c>
      <c r="Z368" s="1" t="s">
        <v>700</v>
      </c>
      <c r="AA368" s="1" t="s">
        <v>700</v>
      </c>
      <c r="AB368" s="1" t="s">
        <v>700</v>
      </c>
      <c r="AC368" s="1" t="s">
        <v>700</v>
      </c>
      <c r="AD368" s="1" t="s">
        <v>700</v>
      </c>
      <c r="AE368" s="1"/>
    </row>
    <row r="369" spans="1:31" x14ac:dyDescent="0.45">
      <c r="A369" s="17" t="s">
        <v>182</v>
      </c>
      <c r="B369" s="17">
        <v>0</v>
      </c>
      <c r="C369" s="17">
        <v>0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3</v>
      </c>
      <c r="K369" s="17">
        <v>3</v>
      </c>
      <c r="L369" s="17">
        <v>5</v>
      </c>
      <c r="M369" s="17">
        <v>2</v>
      </c>
      <c r="N369" s="17">
        <v>2</v>
      </c>
      <c r="O369" s="17">
        <v>1</v>
      </c>
      <c r="P369" s="17">
        <v>1</v>
      </c>
      <c r="Q369" s="17">
        <v>0</v>
      </c>
      <c r="R369" s="17">
        <v>1</v>
      </c>
      <c r="S369" s="17">
        <v>1</v>
      </c>
      <c r="T369" s="17">
        <v>3</v>
      </c>
      <c r="U369" s="17">
        <v>10</v>
      </c>
      <c r="V369" s="17">
        <v>1</v>
      </c>
      <c r="W369" s="22" t="s">
        <v>701</v>
      </c>
      <c r="X369" s="22" t="s">
        <v>704</v>
      </c>
      <c r="Y369" s="1" t="s">
        <v>704</v>
      </c>
      <c r="Z369" s="1" t="s">
        <v>700</v>
      </c>
      <c r="AA369" s="1" t="s">
        <v>704</v>
      </c>
      <c r="AB369" s="1" t="s">
        <v>709</v>
      </c>
      <c r="AC369" s="1" t="s">
        <v>703</v>
      </c>
      <c r="AD369" s="1" t="s">
        <v>700</v>
      </c>
      <c r="AE369" s="1"/>
    </row>
    <row r="370" spans="1:31" x14ac:dyDescent="0.45">
      <c r="A370" s="17" t="s">
        <v>391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>
        <v>0</v>
      </c>
      <c r="M370" s="17">
        <v>0</v>
      </c>
      <c r="N370" s="17">
        <v>0</v>
      </c>
      <c r="O370" s="17">
        <v>1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22" t="s">
        <v>700</v>
      </c>
      <c r="X370" s="22" t="s">
        <v>700</v>
      </c>
      <c r="Y370" s="1" t="s">
        <v>700</v>
      </c>
      <c r="Z370" s="1" t="s">
        <v>700</v>
      </c>
      <c r="AA370" s="1" t="s">
        <v>700</v>
      </c>
      <c r="AB370" s="1" t="s">
        <v>700</v>
      </c>
      <c r="AC370" s="1" t="s">
        <v>700</v>
      </c>
      <c r="AD370" s="1" t="s">
        <v>700</v>
      </c>
      <c r="AE370" s="1"/>
    </row>
    <row r="371" spans="1:31" x14ac:dyDescent="0.45">
      <c r="A371" s="17" t="s">
        <v>501</v>
      </c>
      <c r="B371" s="17">
        <v>6</v>
      </c>
      <c r="C371" s="17">
        <v>6</v>
      </c>
      <c r="D371" s="17">
        <v>6</v>
      </c>
      <c r="E371" s="17">
        <v>1</v>
      </c>
      <c r="F371" s="17">
        <v>1</v>
      </c>
      <c r="G371" s="17">
        <v>2</v>
      </c>
      <c r="H371" s="17">
        <v>1</v>
      </c>
      <c r="I371" s="17">
        <v>3</v>
      </c>
      <c r="J371" s="17">
        <v>7</v>
      </c>
      <c r="K371" s="17">
        <v>2</v>
      </c>
      <c r="L371" s="17">
        <v>2</v>
      </c>
      <c r="M371" s="17">
        <v>1</v>
      </c>
      <c r="N371" s="17">
        <v>2</v>
      </c>
      <c r="O371" s="17">
        <v>5</v>
      </c>
      <c r="P371" s="17">
        <v>1</v>
      </c>
      <c r="Q371" s="17">
        <v>1</v>
      </c>
      <c r="R371" s="17">
        <v>0</v>
      </c>
      <c r="S371" s="17">
        <v>7</v>
      </c>
      <c r="T371" s="17">
        <v>8</v>
      </c>
      <c r="U371" s="17">
        <v>3</v>
      </c>
      <c r="V371" s="17">
        <v>1</v>
      </c>
      <c r="W371" s="22" t="s">
        <v>701</v>
      </c>
      <c r="X371" s="22" t="s">
        <v>700</v>
      </c>
      <c r="Y371" s="1" t="s">
        <v>701</v>
      </c>
      <c r="Z371" s="1" t="s">
        <v>703</v>
      </c>
      <c r="AA371" s="1" t="s">
        <v>702</v>
      </c>
      <c r="AB371" s="1" t="s">
        <v>702</v>
      </c>
      <c r="AC371" s="1" t="s">
        <v>700</v>
      </c>
      <c r="AD371" s="1" t="s">
        <v>1259</v>
      </c>
      <c r="AE371" s="1"/>
    </row>
    <row r="372" spans="1:31" x14ac:dyDescent="0.45">
      <c r="A372" s="17" t="s">
        <v>339</v>
      </c>
      <c r="B372" s="17">
        <v>1</v>
      </c>
      <c r="C372" s="17">
        <v>1</v>
      </c>
      <c r="D372" s="17">
        <v>0</v>
      </c>
      <c r="E372" s="17">
        <v>0</v>
      </c>
      <c r="F372" s="17">
        <v>1</v>
      </c>
      <c r="G372" s="17">
        <v>1</v>
      </c>
      <c r="H372" s="17">
        <v>-1</v>
      </c>
      <c r="I372" s="17">
        <v>0</v>
      </c>
      <c r="J372" s="17">
        <v>0</v>
      </c>
      <c r="K372" s="17">
        <v>1</v>
      </c>
      <c r="L372" s="17">
        <v>1</v>
      </c>
      <c r="M372" s="17">
        <v>0</v>
      </c>
      <c r="N372" s="17">
        <v>0</v>
      </c>
      <c r="O372" s="17">
        <v>1</v>
      </c>
      <c r="P372" s="17">
        <v>1</v>
      </c>
      <c r="Q372" s="17">
        <v>0</v>
      </c>
      <c r="R372" s="17">
        <v>0</v>
      </c>
      <c r="S372" s="17">
        <v>1</v>
      </c>
      <c r="T372" s="17">
        <v>0</v>
      </c>
      <c r="U372" s="17">
        <v>1</v>
      </c>
      <c r="V372" s="17">
        <v>6</v>
      </c>
      <c r="W372" s="22" t="s">
        <v>702</v>
      </c>
      <c r="X372" s="22" t="s">
        <v>700</v>
      </c>
      <c r="Y372" s="1" t="s">
        <v>702</v>
      </c>
      <c r="Z372" s="1" t="s">
        <v>703</v>
      </c>
      <c r="AA372" s="1" t="s">
        <v>700</v>
      </c>
      <c r="AB372" s="1" t="s">
        <v>700</v>
      </c>
      <c r="AC372" s="1" t="s">
        <v>700</v>
      </c>
      <c r="AD372" s="1" t="s">
        <v>1259</v>
      </c>
      <c r="AE372" s="1"/>
    </row>
    <row r="373" spans="1:31" x14ac:dyDescent="0.45">
      <c r="A373" s="17" t="s">
        <v>425</v>
      </c>
      <c r="B373" s="17">
        <v>0</v>
      </c>
      <c r="C373" s="17">
        <v>0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-1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2</v>
      </c>
      <c r="U373" s="17">
        <v>1</v>
      </c>
      <c r="V373" s="17">
        <v>1</v>
      </c>
      <c r="W373" s="22" t="s">
        <v>700</v>
      </c>
      <c r="X373" s="22" t="s">
        <v>701</v>
      </c>
      <c r="Y373" s="1" t="s">
        <v>700</v>
      </c>
      <c r="Z373" s="1" t="s">
        <v>700</v>
      </c>
      <c r="AA373" s="1" t="s">
        <v>700</v>
      </c>
      <c r="AB373" s="1" t="s">
        <v>700</v>
      </c>
      <c r="AC373" s="1" t="s">
        <v>700</v>
      </c>
      <c r="AD373" s="1" t="s">
        <v>700</v>
      </c>
      <c r="AE373" s="1"/>
    </row>
    <row r="374" spans="1:31" x14ac:dyDescent="0.45">
      <c r="A374" s="17" t="s">
        <v>662</v>
      </c>
      <c r="B374" s="17">
        <v>6</v>
      </c>
      <c r="C374" s="17">
        <v>5</v>
      </c>
      <c r="D374" s="17">
        <v>5</v>
      </c>
      <c r="E374" s="17">
        <v>6</v>
      </c>
      <c r="F374" s="17">
        <v>5</v>
      </c>
      <c r="G374" s="17">
        <v>0</v>
      </c>
      <c r="H374" s="17">
        <v>0</v>
      </c>
      <c r="I374" s="17">
        <v>1</v>
      </c>
      <c r="J374" s="17">
        <v>2</v>
      </c>
      <c r="K374" s="17">
        <v>0</v>
      </c>
      <c r="L374" s="17">
        <v>0</v>
      </c>
      <c r="M374" s="17">
        <v>0</v>
      </c>
      <c r="N374" s="17">
        <v>-2</v>
      </c>
      <c r="O374" s="17">
        <v>0</v>
      </c>
      <c r="P374" s="17">
        <v>0</v>
      </c>
      <c r="Q374" s="17">
        <v>1</v>
      </c>
      <c r="R374" s="17">
        <v>1</v>
      </c>
      <c r="S374" s="17">
        <v>2</v>
      </c>
      <c r="T374" s="17">
        <v>5</v>
      </c>
      <c r="U374" s="17">
        <v>2</v>
      </c>
      <c r="V374" s="17">
        <v>0</v>
      </c>
      <c r="W374" s="22" t="s">
        <v>700</v>
      </c>
      <c r="X374" s="22" t="s">
        <v>700</v>
      </c>
      <c r="Y374" s="1" t="s">
        <v>700</v>
      </c>
      <c r="Z374" s="1" t="s">
        <v>700</v>
      </c>
      <c r="AA374" s="1" t="s">
        <v>700</v>
      </c>
      <c r="AB374" s="1" t="s">
        <v>700</v>
      </c>
      <c r="AC374" s="1" t="s">
        <v>700</v>
      </c>
      <c r="AD374" s="1" t="s">
        <v>1259</v>
      </c>
      <c r="AE374" s="1"/>
    </row>
    <row r="375" spans="1:31" x14ac:dyDescent="0.45">
      <c r="A375" s="17" t="s">
        <v>569</v>
      </c>
      <c r="B375" s="17">
        <v>0</v>
      </c>
      <c r="C375" s="17">
        <v>0</v>
      </c>
      <c r="D375" s="17">
        <v>5</v>
      </c>
      <c r="E375" s="17">
        <v>9</v>
      </c>
      <c r="F375" s="17">
        <v>6</v>
      </c>
      <c r="G375" s="17">
        <v>-3</v>
      </c>
      <c r="H375" s="17">
        <v>0</v>
      </c>
      <c r="I375" s="17">
        <v>6</v>
      </c>
      <c r="J375" s="17">
        <v>0</v>
      </c>
      <c r="K375" s="17">
        <v>2</v>
      </c>
      <c r="L375" s="17">
        <v>0</v>
      </c>
      <c r="M375" s="17">
        <v>0</v>
      </c>
      <c r="N375" s="17">
        <v>0</v>
      </c>
      <c r="O375" s="17">
        <v>2</v>
      </c>
      <c r="P375" s="17">
        <v>0</v>
      </c>
      <c r="Q375" s="17">
        <v>0</v>
      </c>
      <c r="R375" s="17">
        <v>0</v>
      </c>
      <c r="S375" s="17">
        <v>0</v>
      </c>
      <c r="T375" s="17">
        <v>14</v>
      </c>
      <c r="U375" s="17">
        <v>0</v>
      </c>
      <c r="V375" s="17">
        <v>0</v>
      </c>
      <c r="W375" s="22" t="s">
        <v>700</v>
      </c>
      <c r="X375" s="22" t="s">
        <v>701</v>
      </c>
      <c r="Y375" s="1" t="s">
        <v>709</v>
      </c>
      <c r="Z375" s="1" t="s">
        <v>707</v>
      </c>
      <c r="AA375" s="1" t="s">
        <v>700</v>
      </c>
      <c r="AB375" s="1" t="s">
        <v>703</v>
      </c>
      <c r="AC375" s="1" t="s">
        <v>703</v>
      </c>
      <c r="AD375" s="1" t="s">
        <v>703</v>
      </c>
      <c r="AE375" s="1"/>
    </row>
    <row r="376" spans="1:31" x14ac:dyDescent="0.45">
      <c r="A376" s="17" t="s">
        <v>263</v>
      </c>
      <c r="B376" s="17">
        <v>0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22" t="s">
        <v>700</v>
      </c>
      <c r="X376" s="22" t="s">
        <v>700</v>
      </c>
      <c r="Y376" s="1" t="s">
        <v>700</v>
      </c>
      <c r="Z376" s="1" t="s">
        <v>700</v>
      </c>
      <c r="AA376" s="1" t="s">
        <v>700</v>
      </c>
      <c r="AB376" s="1" t="s">
        <v>700</v>
      </c>
      <c r="AC376" s="1" t="s">
        <v>700</v>
      </c>
      <c r="AD376" s="1" t="s">
        <v>700</v>
      </c>
      <c r="AE376" s="1"/>
    </row>
    <row r="377" spans="1:31" x14ac:dyDescent="0.45">
      <c r="A377" s="17" t="s">
        <v>560</v>
      </c>
      <c r="B377" s="17">
        <v>1</v>
      </c>
      <c r="C377" s="17">
        <v>1</v>
      </c>
      <c r="D377" s="17">
        <v>1</v>
      </c>
      <c r="E377" s="17">
        <v>1</v>
      </c>
      <c r="F377" s="17">
        <v>1</v>
      </c>
      <c r="G377" s="17">
        <v>1</v>
      </c>
      <c r="H377" s="17">
        <v>2</v>
      </c>
      <c r="I377" s="17">
        <v>8</v>
      </c>
      <c r="J377" s="17">
        <v>5</v>
      </c>
      <c r="K377" s="17">
        <v>0</v>
      </c>
      <c r="L377" s="17">
        <v>7</v>
      </c>
      <c r="M377" s="17">
        <v>6</v>
      </c>
      <c r="N377" s="17">
        <v>12</v>
      </c>
      <c r="O377" s="17">
        <v>0</v>
      </c>
      <c r="P377" s="17">
        <v>7</v>
      </c>
      <c r="Q377" s="17">
        <v>5</v>
      </c>
      <c r="R377" s="17">
        <v>1</v>
      </c>
      <c r="S377" s="17">
        <v>6</v>
      </c>
      <c r="T377" s="17">
        <v>1</v>
      </c>
      <c r="U377" s="17">
        <v>1</v>
      </c>
      <c r="V377" s="17">
        <v>2</v>
      </c>
      <c r="W377" s="22" t="s">
        <v>702</v>
      </c>
      <c r="X377" s="22" t="s">
        <v>703</v>
      </c>
      <c r="Y377" s="1" t="s">
        <v>703</v>
      </c>
      <c r="Z377" s="1" t="s">
        <v>703</v>
      </c>
      <c r="AA377" s="1" t="s">
        <v>701</v>
      </c>
      <c r="AB377" s="1" t="s">
        <v>701</v>
      </c>
      <c r="AC377" s="1" t="s">
        <v>702</v>
      </c>
      <c r="AD377" s="1" t="s">
        <v>700</v>
      </c>
      <c r="AE377" s="1"/>
    </row>
    <row r="378" spans="1:31" x14ac:dyDescent="0.45">
      <c r="A378" s="17" t="s">
        <v>75</v>
      </c>
      <c r="B378" s="17"/>
      <c r="C378" s="17"/>
      <c r="D378" s="17"/>
      <c r="E378" s="17"/>
      <c r="F378" s="17">
        <v>0</v>
      </c>
      <c r="G378" s="17">
        <v>0</v>
      </c>
      <c r="H378" s="17">
        <v>0</v>
      </c>
      <c r="I378" s="17">
        <v>0</v>
      </c>
      <c r="J378" s="17">
        <v>1</v>
      </c>
      <c r="K378" s="17">
        <v>1</v>
      </c>
      <c r="L378" s="17">
        <v>1</v>
      </c>
      <c r="M378" s="17">
        <v>11</v>
      </c>
      <c r="N378" s="17">
        <v>1</v>
      </c>
      <c r="O378" s="17">
        <v>0</v>
      </c>
      <c r="P378" s="17">
        <v>3</v>
      </c>
      <c r="Q378" s="17">
        <v>1</v>
      </c>
      <c r="R378" s="17">
        <v>0</v>
      </c>
      <c r="S378" s="17">
        <v>0</v>
      </c>
      <c r="T378" s="17">
        <v>0</v>
      </c>
      <c r="U378" s="17">
        <v>0</v>
      </c>
      <c r="V378" s="17">
        <v>7</v>
      </c>
      <c r="W378" s="22" t="s">
        <v>704</v>
      </c>
      <c r="X378" s="22" t="s">
        <v>701</v>
      </c>
      <c r="Y378" s="1" t="s">
        <v>714</v>
      </c>
      <c r="Z378" s="1" t="s">
        <v>705</v>
      </c>
      <c r="AA378" s="1" t="s">
        <v>701</v>
      </c>
      <c r="AB378" s="1" t="s">
        <v>709</v>
      </c>
      <c r="AC378" s="1" t="s">
        <v>703</v>
      </c>
      <c r="AD378" s="1" t="s">
        <v>700</v>
      </c>
      <c r="AE378" s="1"/>
    </row>
    <row r="379" spans="1:31" x14ac:dyDescent="0.45">
      <c r="A379" s="17" t="s">
        <v>660</v>
      </c>
      <c r="B379" s="17"/>
      <c r="C379" s="17"/>
      <c r="D379" s="17">
        <v>1</v>
      </c>
      <c r="E379" s="17">
        <v>1</v>
      </c>
      <c r="F379" s="17">
        <v>1</v>
      </c>
      <c r="G379" s="17">
        <v>2</v>
      </c>
      <c r="H379" s="17">
        <v>0</v>
      </c>
      <c r="I379" s="17">
        <v>1</v>
      </c>
      <c r="J379" s="17">
        <v>0</v>
      </c>
      <c r="K379" s="17">
        <v>1</v>
      </c>
      <c r="L379" s="17">
        <v>0</v>
      </c>
      <c r="M379" s="17">
        <v>1</v>
      </c>
      <c r="N379" s="17">
        <v>2</v>
      </c>
      <c r="O379" s="17">
        <v>0</v>
      </c>
      <c r="P379" s="17">
        <v>1</v>
      </c>
      <c r="Q379" s="17">
        <v>0</v>
      </c>
      <c r="R379" s="17">
        <v>1</v>
      </c>
      <c r="S379" s="17">
        <v>1</v>
      </c>
      <c r="T379" s="17">
        <v>1</v>
      </c>
      <c r="U379" s="17">
        <v>1</v>
      </c>
      <c r="V379" s="17">
        <v>0</v>
      </c>
      <c r="W379" s="22" t="s">
        <v>700</v>
      </c>
      <c r="X379" s="22" t="s">
        <v>700</v>
      </c>
      <c r="Y379" s="1" t="s">
        <v>700</v>
      </c>
      <c r="Z379" s="1" t="s">
        <v>700</v>
      </c>
      <c r="AA379" s="1" t="s">
        <v>700</v>
      </c>
      <c r="AB379" s="1" t="s">
        <v>700</v>
      </c>
      <c r="AC379" s="1" t="s">
        <v>700</v>
      </c>
      <c r="AD379" s="1" t="s">
        <v>1259</v>
      </c>
      <c r="AE379" s="1"/>
    </row>
    <row r="380" spans="1:31" x14ac:dyDescent="0.45">
      <c r="A380" s="17" t="s">
        <v>345</v>
      </c>
      <c r="B380" s="17">
        <v>1</v>
      </c>
      <c r="C380" s="17">
        <v>1</v>
      </c>
      <c r="D380" s="17">
        <v>1</v>
      </c>
      <c r="E380" s="17">
        <v>2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22" t="s">
        <v>700</v>
      </c>
      <c r="X380" s="22" t="s">
        <v>703</v>
      </c>
      <c r="Y380" s="1" t="s">
        <v>700</v>
      </c>
      <c r="Z380" s="1" t="s">
        <v>700</v>
      </c>
      <c r="AA380" s="1" t="s">
        <v>700</v>
      </c>
      <c r="AB380" s="1" t="s">
        <v>700</v>
      </c>
      <c r="AC380" s="1" t="s">
        <v>700</v>
      </c>
      <c r="AD380" s="1" t="s">
        <v>700</v>
      </c>
      <c r="AE380" s="1"/>
    </row>
    <row r="381" spans="1:31" x14ac:dyDescent="0.45">
      <c r="A381" s="17" t="s">
        <v>609</v>
      </c>
      <c r="B381" s="17">
        <v>0</v>
      </c>
      <c r="C381" s="17">
        <v>0</v>
      </c>
      <c r="D381" s="17">
        <v>0</v>
      </c>
      <c r="E381" s="17">
        <v>0</v>
      </c>
      <c r="F381" s="17">
        <v>0</v>
      </c>
      <c r="G381" s="17">
        <v>4</v>
      </c>
      <c r="H381" s="17">
        <v>2</v>
      </c>
      <c r="I381" s="17">
        <v>1</v>
      </c>
      <c r="J381" s="17">
        <v>1</v>
      </c>
      <c r="K381" s="17">
        <v>0</v>
      </c>
      <c r="L381" s="17">
        <v>0</v>
      </c>
      <c r="M381" s="17">
        <v>1</v>
      </c>
      <c r="N381" s="17">
        <v>0</v>
      </c>
      <c r="O381" s="17">
        <v>0</v>
      </c>
      <c r="P381" s="17">
        <v>1</v>
      </c>
      <c r="Q381" s="17">
        <v>7</v>
      </c>
      <c r="R381" s="17">
        <v>1</v>
      </c>
      <c r="S381" s="17">
        <v>0</v>
      </c>
      <c r="T381" s="17">
        <v>0</v>
      </c>
      <c r="U381" s="17">
        <v>0</v>
      </c>
      <c r="V381" s="17">
        <v>0</v>
      </c>
      <c r="W381" s="22" t="s">
        <v>703</v>
      </c>
      <c r="X381" s="22" t="s">
        <v>703</v>
      </c>
      <c r="Y381" s="1" t="s">
        <v>700</v>
      </c>
      <c r="Z381" s="1" t="s">
        <v>700</v>
      </c>
      <c r="AA381" s="1" t="s">
        <v>700</v>
      </c>
      <c r="AB381" s="1" t="s">
        <v>700</v>
      </c>
      <c r="AC381" s="1" t="s">
        <v>700</v>
      </c>
      <c r="AD381" s="1" t="s">
        <v>700</v>
      </c>
      <c r="AE381" s="1"/>
    </row>
    <row r="382" spans="1:31" x14ac:dyDescent="0.45">
      <c r="A382" s="17" t="s">
        <v>506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22" t="s">
        <v>700</v>
      </c>
      <c r="X382" s="22" t="s">
        <v>700</v>
      </c>
      <c r="Y382" s="1" t="s">
        <v>700</v>
      </c>
      <c r="Z382" s="1" t="s">
        <v>700</v>
      </c>
      <c r="AA382" s="1" t="s">
        <v>700</v>
      </c>
      <c r="AB382" s="1" t="s">
        <v>700</v>
      </c>
      <c r="AC382" s="1" t="s">
        <v>700</v>
      </c>
      <c r="AD382" s="1" t="s">
        <v>700</v>
      </c>
      <c r="AE382" s="1"/>
    </row>
    <row r="383" spans="1:31" x14ac:dyDescent="0.45">
      <c r="A383" s="17" t="s">
        <v>486</v>
      </c>
      <c r="B383" s="17">
        <v>1</v>
      </c>
      <c r="C383" s="17">
        <v>1</v>
      </c>
      <c r="D383" s="17">
        <v>1</v>
      </c>
      <c r="E383" s="17">
        <v>0</v>
      </c>
      <c r="F383" s="17">
        <v>0</v>
      </c>
      <c r="G383" s="17">
        <v>6</v>
      </c>
      <c r="H383" s="17">
        <v>1</v>
      </c>
      <c r="I383" s="17">
        <v>1</v>
      </c>
      <c r="J383" s="17">
        <v>0</v>
      </c>
      <c r="K383" s="17">
        <v>7</v>
      </c>
      <c r="L383" s="17">
        <v>1</v>
      </c>
      <c r="M383" s="17">
        <v>0</v>
      </c>
      <c r="N383" s="17">
        <v>0</v>
      </c>
      <c r="O383" s="17">
        <v>6</v>
      </c>
      <c r="P383" s="17">
        <v>2</v>
      </c>
      <c r="Q383" s="17">
        <v>0</v>
      </c>
      <c r="R383" s="17">
        <v>0</v>
      </c>
      <c r="S383" s="17">
        <v>4</v>
      </c>
      <c r="T383" s="17">
        <v>0</v>
      </c>
      <c r="U383" s="17">
        <v>0</v>
      </c>
      <c r="V383" s="17">
        <v>0</v>
      </c>
      <c r="W383" s="22" t="s">
        <v>700</v>
      </c>
      <c r="X383" s="22" t="s">
        <v>700</v>
      </c>
      <c r="Y383" s="1" t="s">
        <v>700</v>
      </c>
      <c r="Z383" s="1" t="s">
        <v>703</v>
      </c>
      <c r="AA383" s="1" t="s">
        <v>701</v>
      </c>
      <c r="AB383" s="1" t="s">
        <v>701</v>
      </c>
      <c r="AC383" s="1" t="s">
        <v>701</v>
      </c>
      <c r="AD383" s="1" t="s">
        <v>700</v>
      </c>
      <c r="AE383" s="1"/>
    </row>
    <row r="384" spans="1:31" x14ac:dyDescent="0.45">
      <c r="A384" s="17" t="s">
        <v>169</v>
      </c>
      <c r="B384" s="17">
        <v>3</v>
      </c>
      <c r="C384" s="17">
        <v>3</v>
      </c>
      <c r="D384" s="17">
        <v>0</v>
      </c>
      <c r="E384" s="17">
        <v>0</v>
      </c>
      <c r="F384" s="17">
        <v>0</v>
      </c>
      <c r="G384" s="17">
        <v>1</v>
      </c>
      <c r="H384" s="17">
        <v>0</v>
      </c>
      <c r="I384" s="17">
        <v>1</v>
      </c>
      <c r="J384" s="17">
        <v>3</v>
      </c>
      <c r="K384" s="17">
        <v>3</v>
      </c>
      <c r="L384" s="17">
        <v>2</v>
      </c>
      <c r="M384" s="17">
        <v>6</v>
      </c>
      <c r="N384" s="17">
        <v>2</v>
      </c>
      <c r="O384" s="17">
        <v>3</v>
      </c>
      <c r="P384" s="17">
        <v>1</v>
      </c>
      <c r="Q384" s="17">
        <v>5</v>
      </c>
      <c r="R384" s="17">
        <v>2</v>
      </c>
      <c r="S384" s="17">
        <v>2</v>
      </c>
      <c r="T384" s="17">
        <v>6</v>
      </c>
      <c r="U384" s="17">
        <v>1</v>
      </c>
      <c r="V384" s="17">
        <v>2</v>
      </c>
      <c r="W384" s="22" t="s">
        <v>704</v>
      </c>
      <c r="X384" s="22" t="s">
        <v>714</v>
      </c>
      <c r="Y384" s="1" t="s">
        <v>701</v>
      </c>
      <c r="Z384" s="1" t="s">
        <v>705</v>
      </c>
      <c r="AA384" s="1" t="s">
        <v>700</v>
      </c>
      <c r="AB384" s="1" t="s">
        <v>1191</v>
      </c>
      <c r="AC384" s="1" t="s">
        <v>700</v>
      </c>
      <c r="AD384" s="1" t="s">
        <v>1259</v>
      </c>
      <c r="AE384" s="1"/>
    </row>
    <row r="385" spans="1:31" x14ac:dyDescent="0.45">
      <c r="A385" s="17" t="s">
        <v>64</v>
      </c>
      <c r="B385" s="17">
        <v>1</v>
      </c>
      <c r="C385" s="17">
        <v>0</v>
      </c>
      <c r="D385" s="17">
        <v>0</v>
      </c>
      <c r="E385" s="17">
        <v>0</v>
      </c>
      <c r="F385" s="17">
        <v>0</v>
      </c>
      <c r="G385" s="17">
        <v>0</v>
      </c>
      <c r="H385" s="17">
        <v>2</v>
      </c>
      <c r="I385" s="17">
        <v>6</v>
      </c>
      <c r="J385" s="17">
        <v>8</v>
      </c>
      <c r="K385" s="17">
        <v>1</v>
      </c>
      <c r="L385" s="17">
        <v>6</v>
      </c>
      <c r="M385" s="17">
        <v>8</v>
      </c>
      <c r="N385" s="17">
        <v>6</v>
      </c>
      <c r="O385" s="17">
        <v>1</v>
      </c>
      <c r="P385" s="17">
        <v>6</v>
      </c>
      <c r="Q385" s="17">
        <v>8</v>
      </c>
      <c r="R385" s="17">
        <v>1</v>
      </c>
      <c r="S385" s="17">
        <v>6</v>
      </c>
      <c r="T385" s="17">
        <v>0</v>
      </c>
      <c r="U385" s="17">
        <v>1</v>
      </c>
      <c r="V385" s="17">
        <v>2</v>
      </c>
      <c r="W385" s="22" t="s">
        <v>702</v>
      </c>
      <c r="X385" s="22" t="s">
        <v>703</v>
      </c>
      <c r="Y385" s="1" t="s">
        <v>700</v>
      </c>
      <c r="Z385" s="1" t="s">
        <v>703</v>
      </c>
      <c r="AA385" s="1" t="s">
        <v>701</v>
      </c>
      <c r="AB385" s="1" t="s">
        <v>701</v>
      </c>
      <c r="AC385" s="1" t="s">
        <v>705</v>
      </c>
      <c r="AD385" s="1" t="s">
        <v>700</v>
      </c>
      <c r="AE385" s="1"/>
    </row>
    <row r="386" spans="1:31" x14ac:dyDescent="0.45">
      <c r="A386" s="17" t="s">
        <v>366</v>
      </c>
      <c r="B386" s="17">
        <v>0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22" t="s">
        <v>700</v>
      </c>
      <c r="X386" s="22" t="s">
        <v>700</v>
      </c>
      <c r="Y386" s="1" t="s">
        <v>700</v>
      </c>
      <c r="Z386" s="1" t="s">
        <v>700</v>
      </c>
      <c r="AA386" s="1" t="s">
        <v>700</v>
      </c>
      <c r="AB386" s="1" t="s">
        <v>700</v>
      </c>
      <c r="AC386" s="1" t="s">
        <v>700</v>
      </c>
      <c r="AD386" s="1" t="s">
        <v>700</v>
      </c>
      <c r="AE386" s="1"/>
    </row>
    <row r="387" spans="1:31" x14ac:dyDescent="0.45">
      <c r="A387" s="17" t="s">
        <v>116</v>
      </c>
      <c r="B387" s="17">
        <v>5</v>
      </c>
      <c r="C387" s="17">
        <v>2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0</v>
      </c>
      <c r="L387" s="17">
        <v>1</v>
      </c>
      <c r="M387" s="17">
        <v>6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1</v>
      </c>
      <c r="U387" s="17">
        <v>0</v>
      </c>
      <c r="V387" s="17">
        <v>1</v>
      </c>
      <c r="W387" s="22" t="s">
        <v>700</v>
      </c>
      <c r="X387" s="22" t="s">
        <v>700</v>
      </c>
      <c r="Y387" s="1" t="s">
        <v>700</v>
      </c>
      <c r="Z387" s="1" t="s">
        <v>703</v>
      </c>
      <c r="AA387" s="1" t="s">
        <v>700</v>
      </c>
      <c r="AB387" s="1" t="s">
        <v>700</v>
      </c>
      <c r="AC387" s="1" t="s">
        <v>700</v>
      </c>
      <c r="AD387" s="1" t="s">
        <v>700</v>
      </c>
      <c r="AE387" s="1"/>
    </row>
    <row r="388" spans="1:31" x14ac:dyDescent="0.45">
      <c r="A388" s="17" t="s">
        <v>573</v>
      </c>
      <c r="B388" s="17">
        <v>2</v>
      </c>
      <c r="C388" s="17">
        <v>3</v>
      </c>
      <c r="D388" s="17">
        <v>3</v>
      </c>
      <c r="E388" s="17">
        <v>1</v>
      </c>
      <c r="F388" s="17">
        <v>3</v>
      </c>
      <c r="G388" s="17">
        <v>2</v>
      </c>
      <c r="H388" s="17">
        <v>2</v>
      </c>
      <c r="I388" s="17">
        <v>2</v>
      </c>
      <c r="J388" s="17">
        <v>2</v>
      </c>
      <c r="K388" s="17">
        <v>3</v>
      </c>
      <c r="L388" s="17">
        <v>6</v>
      </c>
      <c r="M388" s="17">
        <v>2</v>
      </c>
      <c r="N388" s="17">
        <v>2</v>
      </c>
      <c r="O388" s="17">
        <v>1</v>
      </c>
      <c r="P388" s="17">
        <v>3</v>
      </c>
      <c r="Q388" s="17">
        <v>1</v>
      </c>
      <c r="R388" s="17">
        <v>1</v>
      </c>
      <c r="S388" s="17">
        <v>1</v>
      </c>
      <c r="T388" s="17">
        <v>2</v>
      </c>
      <c r="U388" s="17">
        <v>0</v>
      </c>
      <c r="V388" s="17">
        <v>1</v>
      </c>
      <c r="W388" s="22" t="s">
        <v>700</v>
      </c>
      <c r="X388" s="22" t="s">
        <v>700</v>
      </c>
      <c r="Y388" s="1" t="s">
        <v>700</v>
      </c>
      <c r="Z388" s="1" t="s">
        <v>700</v>
      </c>
      <c r="AA388" s="1" t="s">
        <v>700</v>
      </c>
      <c r="AB388" s="1" t="s">
        <v>700</v>
      </c>
      <c r="AC388" s="1" t="s">
        <v>703</v>
      </c>
      <c r="AD388" s="1" t="s">
        <v>700</v>
      </c>
      <c r="AE388" s="1"/>
    </row>
    <row r="389" spans="1:31" x14ac:dyDescent="0.45">
      <c r="A389" s="17" t="s">
        <v>248</v>
      </c>
      <c r="B389" s="17">
        <v>0</v>
      </c>
      <c r="C389" s="17">
        <v>0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6</v>
      </c>
      <c r="W389" s="22" t="s">
        <v>711</v>
      </c>
      <c r="X389" s="22" t="s">
        <v>702</v>
      </c>
      <c r="Y389" s="1" t="s">
        <v>701</v>
      </c>
      <c r="Z389" s="1" t="s">
        <v>707</v>
      </c>
      <c r="AA389" s="1" t="s">
        <v>700</v>
      </c>
      <c r="AB389" s="1" t="s">
        <v>701</v>
      </c>
      <c r="AC389" s="1" t="s">
        <v>700</v>
      </c>
      <c r="AD389" s="1" t="s">
        <v>700</v>
      </c>
      <c r="AE389" s="1"/>
    </row>
    <row r="390" spans="1:31" x14ac:dyDescent="0.45">
      <c r="A390" s="17" t="s">
        <v>146</v>
      </c>
      <c r="B390" s="17">
        <v>2</v>
      </c>
      <c r="C390" s="17">
        <v>2</v>
      </c>
      <c r="D390" s="17">
        <v>6</v>
      </c>
      <c r="E390" s="17">
        <v>2</v>
      </c>
      <c r="F390" s="17">
        <v>3</v>
      </c>
      <c r="G390" s="17">
        <v>8</v>
      </c>
      <c r="H390" s="17">
        <v>1</v>
      </c>
      <c r="I390" s="17">
        <v>2</v>
      </c>
      <c r="J390" s="17">
        <v>0</v>
      </c>
      <c r="K390" s="17">
        <v>0</v>
      </c>
      <c r="L390" s="17">
        <v>0</v>
      </c>
      <c r="M390" s="17">
        <v>2</v>
      </c>
      <c r="N390" s="17">
        <v>1</v>
      </c>
      <c r="O390" s="17">
        <v>1</v>
      </c>
      <c r="P390" s="17">
        <v>6</v>
      </c>
      <c r="Q390" s="17">
        <v>2</v>
      </c>
      <c r="R390" s="17">
        <v>2</v>
      </c>
      <c r="S390" s="17">
        <v>7</v>
      </c>
      <c r="T390" s="17">
        <v>1</v>
      </c>
      <c r="U390" s="17">
        <v>-2</v>
      </c>
      <c r="V390" s="17">
        <v>1</v>
      </c>
      <c r="W390" s="22" t="s">
        <v>702</v>
      </c>
      <c r="X390" s="22" t="s">
        <v>701</v>
      </c>
      <c r="Y390" s="1" t="s">
        <v>703</v>
      </c>
      <c r="Z390" s="1" t="s">
        <v>703</v>
      </c>
      <c r="AA390" s="1" t="s">
        <v>700</v>
      </c>
      <c r="AB390" s="1" t="s">
        <v>705</v>
      </c>
      <c r="AC390" s="1" t="s">
        <v>702</v>
      </c>
      <c r="AD390" s="1" t="s">
        <v>700</v>
      </c>
      <c r="AE390" s="1"/>
    </row>
    <row r="391" spans="1:31" x14ac:dyDescent="0.45">
      <c r="A391" s="17" t="s">
        <v>654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>
        <v>0</v>
      </c>
      <c r="W391" s="22" t="s">
        <v>703</v>
      </c>
      <c r="X391" s="22" t="s">
        <v>703</v>
      </c>
      <c r="Y391" s="1" t="s">
        <v>703</v>
      </c>
      <c r="Z391" s="1" t="s">
        <v>703</v>
      </c>
      <c r="AA391" s="1" t="s">
        <v>703</v>
      </c>
      <c r="AB391" s="1" t="s">
        <v>700</v>
      </c>
      <c r="AC391" s="1" t="s">
        <v>703</v>
      </c>
      <c r="AD391" s="1" t="s">
        <v>700</v>
      </c>
      <c r="AE391" s="1"/>
    </row>
    <row r="392" spans="1:31" x14ac:dyDescent="0.45">
      <c r="A392" s="17" t="s">
        <v>521</v>
      </c>
      <c r="B392" s="17">
        <v>1</v>
      </c>
      <c r="C392" s="17">
        <v>1</v>
      </c>
      <c r="D392" s="17">
        <v>8</v>
      </c>
      <c r="E392" s="17">
        <v>1</v>
      </c>
      <c r="F392" s="17">
        <v>1</v>
      </c>
      <c r="G392" s="17">
        <v>1</v>
      </c>
      <c r="H392" s="17">
        <v>1</v>
      </c>
      <c r="I392" s="17">
        <v>-1</v>
      </c>
      <c r="J392" s="17">
        <v>1</v>
      </c>
      <c r="K392" s="17">
        <v>1</v>
      </c>
      <c r="L392" s="17">
        <v>7</v>
      </c>
      <c r="M392" s="17">
        <v>6</v>
      </c>
      <c r="N392" s="17">
        <v>1</v>
      </c>
      <c r="O392" s="17">
        <v>-1</v>
      </c>
      <c r="P392" s="17">
        <v>6</v>
      </c>
      <c r="Q392" s="17">
        <v>5</v>
      </c>
      <c r="R392" s="17">
        <v>2</v>
      </c>
      <c r="S392" s="17">
        <v>2</v>
      </c>
      <c r="T392" s="17">
        <v>2</v>
      </c>
      <c r="U392" s="17">
        <v>2</v>
      </c>
      <c r="V392" s="17">
        <v>1</v>
      </c>
      <c r="W392" s="22" t="s">
        <v>701</v>
      </c>
      <c r="X392" s="22" t="s">
        <v>700</v>
      </c>
      <c r="Y392" s="1" t="s">
        <v>703</v>
      </c>
      <c r="Z392" s="1" t="s">
        <v>700</v>
      </c>
      <c r="AA392" s="1" t="s">
        <v>700</v>
      </c>
      <c r="AB392" s="1" t="s">
        <v>700</v>
      </c>
      <c r="AC392" s="1" t="s">
        <v>700</v>
      </c>
      <c r="AD392" s="1" t="s">
        <v>1259</v>
      </c>
      <c r="AE392" s="1"/>
    </row>
    <row r="393" spans="1:31" x14ac:dyDescent="0.45">
      <c r="A393" s="17" t="s">
        <v>574</v>
      </c>
      <c r="B393" s="17">
        <v>0</v>
      </c>
      <c r="C393" s="17">
        <v>1</v>
      </c>
      <c r="D393" s="17">
        <v>0</v>
      </c>
      <c r="E393" s="17">
        <v>9</v>
      </c>
      <c r="F393" s="17">
        <v>1</v>
      </c>
      <c r="G393" s="17">
        <v>1</v>
      </c>
      <c r="H393" s="17">
        <v>2</v>
      </c>
      <c r="I393" s="17">
        <v>5</v>
      </c>
      <c r="J393" s="17">
        <v>13</v>
      </c>
      <c r="K393" s="17">
        <v>2</v>
      </c>
      <c r="L393" s="17">
        <v>1</v>
      </c>
      <c r="M393" s="17">
        <v>10</v>
      </c>
      <c r="N393" s="17">
        <v>7</v>
      </c>
      <c r="O393" s="17">
        <v>3</v>
      </c>
      <c r="P393" s="17">
        <v>0</v>
      </c>
      <c r="Q393" s="17">
        <v>0</v>
      </c>
      <c r="R393" s="17">
        <v>0</v>
      </c>
      <c r="S393" s="17">
        <v>0</v>
      </c>
      <c r="T393" s="17">
        <v>1</v>
      </c>
      <c r="U393" s="17">
        <v>0</v>
      </c>
      <c r="V393" s="17">
        <v>0</v>
      </c>
      <c r="W393" s="22" t="s">
        <v>700</v>
      </c>
      <c r="X393" s="22" t="s">
        <v>700</v>
      </c>
      <c r="Y393" s="1" t="s">
        <v>700</v>
      </c>
      <c r="Z393" s="1" t="s">
        <v>700</v>
      </c>
      <c r="AA393" s="1" t="s">
        <v>700</v>
      </c>
      <c r="AB393" s="1" t="s">
        <v>704</v>
      </c>
      <c r="AC393" s="1" t="s">
        <v>704</v>
      </c>
      <c r="AD393" s="1" t="s">
        <v>700</v>
      </c>
      <c r="AE393" s="1"/>
    </row>
    <row r="394" spans="1:31" x14ac:dyDescent="0.45">
      <c r="A394" s="17" t="s">
        <v>650</v>
      </c>
      <c r="B394" s="17"/>
      <c r="C394" s="17"/>
      <c r="D394" s="17"/>
      <c r="E394" s="17"/>
      <c r="F394" s="17"/>
      <c r="G394" s="17"/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22" t="s">
        <v>700</v>
      </c>
      <c r="X394" s="22" t="s">
        <v>700</v>
      </c>
      <c r="Y394" s="1" t="s">
        <v>700</v>
      </c>
      <c r="Z394" s="1" t="s">
        <v>700</v>
      </c>
      <c r="AA394" s="1" t="s">
        <v>700</v>
      </c>
      <c r="AB394" s="1" t="s">
        <v>700</v>
      </c>
      <c r="AC394" s="1" t="s">
        <v>700</v>
      </c>
      <c r="AD394" s="1" t="s">
        <v>1259</v>
      </c>
      <c r="AE394" s="1"/>
    </row>
    <row r="395" spans="1:31" x14ac:dyDescent="0.45">
      <c r="A395" s="17" t="s">
        <v>326</v>
      </c>
      <c r="B395" s="17">
        <v>2</v>
      </c>
      <c r="C395" s="17">
        <v>8</v>
      </c>
      <c r="D395" s="17">
        <v>0</v>
      </c>
      <c r="E395" s="17">
        <v>0</v>
      </c>
      <c r="F395" s="17">
        <v>0</v>
      </c>
      <c r="G395" s="17">
        <v>4</v>
      </c>
      <c r="H395" s="17">
        <v>4</v>
      </c>
      <c r="I395" s="17">
        <v>15</v>
      </c>
      <c r="J395" s="17">
        <v>3</v>
      </c>
      <c r="K395" s="17">
        <v>5</v>
      </c>
      <c r="L395" s="17">
        <v>2</v>
      </c>
      <c r="M395" s="17">
        <v>2</v>
      </c>
      <c r="N395" s="17">
        <v>10</v>
      </c>
      <c r="O395" s="17">
        <v>3</v>
      </c>
      <c r="P395" s="17">
        <v>2</v>
      </c>
      <c r="Q395" s="17">
        <v>5</v>
      </c>
      <c r="R395" s="17">
        <v>3</v>
      </c>
      <c r="S395" s="17">
        <v>3</v>
      </c>
      <c r="T395" s="17">
        <v>1</v>
      </c>
      <c r="U395" s="17">
        <v>2</v>
      </c>
      <c r="V395" s="17">
        <v>3</v>
      </c>
      <c r="W395" s="22" t="s">
        <v>716</v>
      </c>
      <c r="X395" s="22" t="s">
        <v>707</v>
      </c>
      <c r="Y395" s="1" t="s">
        <v>706</v>
      </c>
      <c r="Z395" s="1" t="s">
        <v>704</v>
      </c>
      <c r="AA395" s="1" t="s">
        <v>711</v>
      </c>
      <c r="AB395" s="1" t="s">
        <v>701</v>
      </c>
      <c r="AC395" s="1" t="s">
        <v>701</v>
      </c>
      <c r="AD395" s="1" t="s">
        <v>701</v>
      </c>
      <c r="AE395" s="1"/>
    </row>
    <row r="396" spans="1:31" x14ac:dyDescent="0.45">
      <c r="A396" s="17" t="s">
        <v>257</v>
      </c>
      <c r="B396" s="17">
        <v>6</v>
      </c>
      <c r="C396" s="17">
        <v>2</v>
      </c>
      <c r="D396" s="17">
        <v>8</v>
      </c>
      <c r="E396" s="17">
        <v>2</v>
      </c>
      <c r="F396" s="17">
        <v>2</v>
      </c>
      <c r="G396" s="17">
        <v>2</v>
      </c>
      <c r="H396" s="17">
        <v>0</v>
      </c>
      <c r="I396" s="17">
        <v>0</v>
      </c>
      <c r="J396" s="17">
        <v>1</v>
      </c>
      <c r="K396" s="17">
        <v>1</v>
      </c>
      <c r="L396" s="17">
        <v>5</v>
      </c>
      <c r="M396" s="17">
        <v>1</v>
      </c>
      <c r="N396" s="17">
        <v>5</v>
      </c>
      <c r="O396" s="17">
        <v>1</v>
      </c>
      <c r="P396" s="17">
        <v>0</v>
      </c>
      <c r="Q396" s="17">
        <v>1</v>
      </c>
      <c r="R396" s="17">
        <v>2</v>
      </c>
      <c r="S396" s="17">
        <v>0</v>
      </c>
      <c r="T396" s="17">
        <v>2</v>
      </c>
      <c r="U396" s="17">
        <v>13</v>
      </c>
      <c r="V396" s="17">
        <v>17</v>
      </c>
      <c r="W396" s="22" t="s">
        <v>701</v>
      </c>
      <c r="X396" s="22" t="s">
        <v>701</v>
      </c>
      <c r="Y396" s="1" t="s">
        <v>701</v>
      </c>
      <c r="Z396" s="1" t="s">
        <v>702</v>
      </c>
      <c r="AA396" s="1" t="s">
        <v>701</v>
      </c>
      <c r="AB396" s="1" t="s">
        <v>701</v>
      </c>
      <c r="AC396" s="1" t="s">
        <v>709</v>
      </c>
      <c r="AD396" s="1" t="s">
        <v>700</v>
      </c>
      <c r="AE396" s="1"/>
    </row>
    <row r="397" spans="1:31" x14ac:dyDescent="0.45">
      <c r="A397" s="17" t="s">
        <v>656</v>
      </c>
      <c r="B397" s="17">
        <v>3</v>
      </c>
      <c r="C397" s="17">
        <v>3</v>
      </c>
      <c r="D397" s="17">
        <v>6</v>
      </c>
      <c r="E397" s="17">
        <v>9</v>
      </c>
      <c r="F397" s="17">
        <v>0</v>
      </c>
      <c r="G397" s="17">
        <v>2</v>
      </c>
      <c r="H397" s="17">
        <v>2</v>
      </c>
      <c r="I397" s="17">
        <v>1</v>
      </c>
      <c r="J397" s="17">
        <v>19</v>
      </c>
      <c r="K397" s="17">
        <v>1</v>
      </c>
      <c r="L397" s="17">
        <v>4</v>
      </c>
      <c r="M397" s="17">
        <v>3</v>
      </c>
      <c r="N397" s="17">
        <v>2</v>
      </c>
      <c r="O397" s="17">
        <v>5</v>
      </c>
      <c r="P397" s="17">
        <v>2</v>
      </c>
      <c r="Q397" s="17">
        <v>1</v>
      </c>
      <c r="R397" s="17">
        <v>1</v>
      </c>
      <c r="S397" s="17">
        <v>6</v>
      </c>
      <c r="T397" s="17">
        <v>3</v>
      </c>
      <c r="U397" s="17">
        <v>1</v>
      </c>
      <c r="V397" s="17">
        <v>3</v>
      </c>
      <c r="W397" s="22" t="s">
        <v>700</v>
      </c>
      <c r="X397" s="22" t="s">
        <v>703</v>
      </c>
      <c r="Y397" s="1" t="s">
        <v>703</v>
      </c>
      <c r="Z397" s="1" t="s">
        <v>701</v>
      </c>
      <c r="AA397" s="1" t="s">
        <v>701</v>
      </c>
      <c r="AB397" s="1" t="s">
        <v>703</v>
      </c>
      <c r="AC397" s="1" t="s">
        <v>700</v>
      </c>
      <c r="AD397" s="1" t="s">
        <v>1259</v>
      </c>
      <c r="AE397" s="1"/>
    </row>
    <row r="398" spans="1:31" x14ac:dyDescent="0.45">
      <c r="A398" s="17" t="s">
        <v>666</v>
      </c>
      <c r="B398" s="17"/>
      <c r="C398" s="17"/>
      <c r="D398" s="17"/>
      <c r="E398" s="17"/>
      <c r="F398" s="17"/>
      <c r="G398" s="17"/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22" t="s">
        <v>700</v>
      </c>
      <c r="X398" s="22" t="s">
        <v>700</v>
      </c>
      <c r="Y398" s="1" t="s">
        <v>700</v>
      </c>
      <c r="Z398" s="1" t="s">
        <v>700</v>
      </c>
      <c r="AA398" s="1" t="s">
        <v>700</v>
      </c>
      <c r="AB398" s="1" t="s">
        <v>700</v>
      </c>
      <c r="AC398" s="1" t="s">
        <v>700</v>
      </c>
      <c r="AD398" s="1" t="s">
        <v>700</v>
      </c>
      <c r="AE398" s="1"/>
    </row>
    <row r="399" spans="1:31" x14ac:dyDescent="0.45">
      <c r="A399" s="17" t="s">
        <v>429</v>
      </c>
      <c r="B399" s="17">
        <v>1</v>
      </c>
      <c r="C399" s="17">
        <v>0</v>
      </c>
      <c r="D399" s="17">
        <v>1</v>
      </c>
      <c r="E399" s="17">
        <v>1</v>
      </c>
      <c r="F399" s="17">
        <v>1</v>
      </c>
      <c r="G399" s="17">
        <v>1</v>
      </c>
      <c r="H399" s="17">
        <v>1</v>
      </c>
      <c r="I399" s="17">
        <v>0</v>
      </c>
      <c r="J399" s="17">
        <v>1</v>
      </c>
      <c r="K399" s="17">
        <v>1</v>
      </c>
      <c r="L399" s="17">
        <v>1</v>
      </c>
      <c r="M399" s="17">
        <v>1</v>
      </c>
      <c r="N399" s="17">
        <v>2</v>
      </c>
      <c r="O399" s="17">
        <v>2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22" t="s">
        <v>700</v>
      </c>
      <c r="X399" s="22" t="s">
        <v>703</v>
      </c>
      <c r="Y399" s="1" t="s">
        <v>700</v>
      </c>
      <c r="Z399" s="1" t="s">
        <v>700</v>
      </c>
      <c r="AA399" s="1" t="s">
        <v>700</v>
      </c>
      <c r="AB399" s="1" t="s">
        <v>700</v>
      </c>
      <c r="AC399" s="1" t="s">
        <v>700</v>
      </c>
      <c r="AD399" s="1" t="s">
        <v>700</v>
      </c>
      <c r="AE399" s="1"/>
    </row>
    <row r="400" spans="1:31" x14ac:dyDescent="0.45">
      <c r="A400" s="17" t="s">
        <v>253</v>
      </c>
      <c r="B400" s="17">
        <v>0</v>
      </c>
      <c r="C400" s="17">
        <v>0</v>
      </c>
      <c r="D400" s="17">
        <v>0</v>
      </c>
      <c r="E400" s="17">
        <v>0</v>
      </c>
      <c r="F400" s="17">
        <v>0</v>
      </c>
      <c r="G400" s="17">
        <v>2</v>
      </c>
      <c r="H400" s="17">
        <v>13</v>
      </c>
      <c r="I400" s="17">
        <v>2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1</v>
      </c>
      <c r="P400" s="17">
        <v>1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22" t="s">
        <v>700</v>
      </c>
      <c r="X400" s="22" t="s">
        <v>700</v>
      </c>
      <c r="Y400" s="1" t="s">
        <v>700</v>
      </c>
      <c r="Z400" s="1" t="s">
        <v>700</v>
      </c>
      <c r="AA400" s="1" t="s">
        <v>702</v>
      </c>
      <c r="AB400" s="1" t="s">
        <v>700</v>
      </c>
      <c r="AC400" s="1" t="s">
        <v>700</v>
      </c>
      <c r="AD400" s="1" t="s">
        <v>1259</v>
      </c>
      <c r="AE400" s="1"/>
    </row>
    <row r="401" spans="1:31" x14ac:dyDescent="0.45">
      <c r="A401" s="17" t="s">
        <v>514</v>
      </c>
      <c r="B401" s="17">
        <v>2</v>
      </c>
      <c r="C401" s="17">
        <v>2</v>
      </c>
      <c r="D401" s="17">
        <v>2</v>
      </c>
      <c r="E401" s="17">
        <v>2</v>
      </c>
      <c r="F401" s="17">
        <v>2</v>
      </c>
      <c r="G401" s="17">
        <v>3</v>
      </c>
      <c r="H401" s="17">
        <v>2</v>
      </c>
      <c r="I401" s="17">
        <v>2</v>
      </c>
      <c r="J401" s="17">
        <v>2</v>
      </c>
      <c r="K401" s="17">
        <v>2</v>
      </c>
      <c r="L401" s="17">
        <v>2</v>
      </c>
      <c r="M401" s="17">
        <v>2</v>
      </c>
      <c r="N401" s="17">
        <v>2</v>
      </c>
      <c r="O401" s="17">
        <v>2</v>
      </c>
      <c r="P401" s="17">
        <v>2</v>
      </c>
      <c r="Q401" s="17">
        <v>2</v>
      </c>
      <c r="R401" s="17">
        <v>7</v>
      </c>
      <c r="S401" s="17">
        <v>3</v>
      </c>
      <c r="T401" s="17">
        <v>2</v>
      </c>
      <c r="U401" s="17">
        <v>3</v>
      </c>
      <c r="V401" s="17">
        <v>5</v>
      </c>
      <c r="W401" s="22" t="s">
        <v>704</v>
      </c>
      <c r="X401" s="22" t="s">
        <v>703</v>
      </c>
      <c r="Y401" s="1" t="s">
        <v>701</v>
      </c>
      <c r="Z401" s="1" t="s">
        <v>701</v>
      </c>
      <c r="AA401" s="1" t="s">
        <v>703</v>
      </c>
      <c r="AB401" s="1" t="s">
        <v>701</v>
      </c>
      <c r="AC401" s="1" t="s">
        <v>704</v>
      </c>
      <c r="AD401" s="1" t="s">
        <v>700</v>
      </c>
      <c r="AE401" s="1"/>
    </row>
    <row r="402" spans="1:31" x14ac:dyDescent="0.45">
      <c r="A402" s="17" t="s">
        <v>398</v>
      </c>
      <c r="B402" s="17">
        <v>0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7">
        <v>1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22" t="s">
        <v>700</v>
      </c>
      <c r="X402" s="22" t="s">
        <v>700</v>
      </c>
      <c r="Y402" s="1" t="s">
        <v>700</v>
      </c>
      <c r="Z402" s="1" t="s">
        <v>703</v>
      </c>
      <c r="AA402" s="1" t="s">
        <v>702</v>
      </c>
      <c r="AB402" s="1" t="s">
        <v>1306</v>
      </c>
      <c r="AC402" s="1" t="s">
        <v>703</v>
      </c>
      <c r="AD402" s="1" t="s">
        <v>700</v>
      </c>
      <c r="AE402" s="1"/>
    </row>
    <row r="403" spans="1:31" x14ac:dyDescent="0.45">
      <c r="A403" s="17" t="s">
        <v>456</v>
      </c>
      <c r="B403" s="17">
        <v>0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22" t="s">
        <v>700</v>
      </c>
      <c r="X403" s="22" t="s">
        <v>700</v>
      </c>
      <c r="Y403" s="1" t="s">
        <v>700</v>
      </c>
      <c r="Z403" s="1" t="s">
        <v>700</v>
      </c>
      <c r="AA403" s="1" t="s">
        <v>700</v>
      </c>
      <c r="AB403" s="1" t="s">
        <v>700</v>
      </c>
      <c r="AC403" s="1" t="s">
        <v>700</v>
      </c>
      <c r="AD403" s="1" t="s">
        <v>700</v>
      </c>
      <c r="AE403" s="1"/>
    </row>
    <row r="404" spans="1:31" x14ac:dyDescent="0.45">
      <c r="A404" s="17" t="s">
        <v>545</v>
      </c>
      <c r="B404" s="17"/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0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22" t="s">
        <v>700</v>
      </c>
      <c r="X404" s="22" t="s">
        <v>700</v>
      </c>
      <c r="Y404" s="1" t="s">
        <v>700</v>
      </c>
      <c r="Z404" s="1" t="s">
        <v>700</v>
      </c>
      <c r="AA404" s="1" t="s">
        <v>700</v>
      </c>
      <c r="AB404" s="1" t="s">
        <v>700</v>
      </c>
      <c r="AC404" s="1" t="s">
        <v>700</v>
      </c>
      <c r="AD404" s="1" t="s">
        <v>700</v>
      </c>
      <c r="AE404" s="1"/>
    </row>
    <row r="405" spans="1:31" x14ac:dyDescent="0.45">
      <c r="A405" s="17" t="s">
        <v>638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22" t="s">
        <v>700</v>
      </c>
      <c r="X405" s="22" t="s">
        <v>700</v>
      </c>
      <c r="Y405" s="1" t="s">
        <v>700</v>
      </c>
      <c r="Z405" s="1" t="s">
        <v>700</v>
      </c>
      <c r="AA405" s="1" t="s">
        <v>700</v>
      </c>
      <c r="AB405" s="1" t="s">
        <v>700</v>
      </c>
      <c r="AC405" s="1" t="s">
        <v>700</v>
      </c>
      <c r="AD405" s="1" t="s">
        <v>1259</v>
      </c>
      <c r="AE405" s="1"/>
    </row>
    <row r="406" spans="1:31" x14ac:dyDescent="0.45">
      <c r="A406" s="17" t="s">
        <v>401</v>
      </c>
      <c r="B406" s="17">
        <v>0</v>
      </c>
      <c r="C406" s="17">
        <v>0</v>
      </c>
      <c r="D406" s="17">
        <v>0</v>
      </c>
      <c r="E406" s="17">
        <v>1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22" t="s">
        <v>700</v>
      </c>
      <c r="X406" s="22" t="s">
        <v>700</v>
      </c>
      <c r="Y406" s="1" t="s">
        <v>700</v>
      </c>
      <c r="Z406" s="1" t="s">
        <v>703</v>
      </c>
      <c r="AA406" s="1" t="s">
        <v>700</v>
      </c>
      <c r="AB406" s="1" t="s">
        <v>700</v>
      </c>
      <c r="AC406" s="1" t="s">
        <v>700</v>
      </c>
      <c r="AD406" s="1" t="s">
        <v>700</v>
      </c>
      <c r="AE406" s="1"/>
    </row>
    <row r="407" spans="1:31" x14ac:dyDescent="0.45">
      <c r="A407" s="17" t="s">
        <v>446</v>
      </c>
      <c r="B407" s="17">
        <v>2</v>
      </c>
      <c r="C407" s="17">
        <v>2</v>
      </c>
      <c r="D407" s="17">
        <v>1</v>
      </c>
      <c r="E407" s="17">
        <v>2</v>
      </c>
      <c r="F407" s="17">
        <v>1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22" t="s">
        <v>700</v>
      </c>
      <c r="X407" s="22" t="s">
        <v>700</v>
      </c>
      <c r="Y407" s="1" t="s">
        <v>700</v>
      </c>
      <c r="Z407" s="1" t="s">
        <v>700</v>
      </c>
      <c r="AA407" s="1" t="s">
        <v>700</v>
      </c>
      <c r="AB407" s="1" t="s">
        <v>700</v>
      </c>
      <c r="AC407" s="1" t="s">
        <v>700</v>
      </c>
      <c r="AD407" s="1" t="s">
        <v>700</v>
      </c>
      <c r="AE407" s="1"/>
    </row>
    <row r="408" spans="1:31" x14ac:dyDescent="0.45">
      <c r="A408" s="17" t="s">
        <v>167</v>
      </c>
      <c r="B408" s="17">
        <v>0</v>
      </c>
      <c r="C408" s="17">
        <v>0</v>
      </c>
      <c r="D408" s="17">
        <v>0</v>
      </c>
      <c r="E408" s="17">
        <v>0</v>
      </c>
      <c r="F408" s="17">
        <v>1</v>
      </c>
      <c r="G408" s="17">
        <v>0</v>
      </c>
      <c r="H408" s="17">
        <v>0</v>
      </c>
      <c r="I408" s="17">
        <v>0</v>
      </c>
      <c r="J408" s="17">
        <v>2</v>
      </c>
      <c r="K408" s="17">
        <v>1</v>
      </c>
      <c r="L408" s="17">
        <v>0</v>
      </c>
      <c r="M408" s="17">
        <v>1</v>
      </c>
      <c r="N408" s="17">
        <v>0</v>
      </c>
      <c r="O408" s="17">
        <v>0</v>
      </c>
      <c r="P408" s="17">
        <v>1</v>
      </c>
      <c r="Q408" s="17">
        <v>7</v>
      </c>
      <c r="R408" s="17">
        <v>1</v>
      </c>
      <c r="S408" s="17">
        <v>1</v>
      </c>
      <c r="T408" s="17">
        <v>0</v>
      </c>
      <c r="U408" s="17">
        <v>0</v>
      </c>
      <c r="V408" s="17">
        <v>0</v>
      </c>
      <c r="W408" s="22" t="s">
        <v>700</v>
      </c>
      <c r="X408" s="22" t="s">
        <v>700</v>
      </c>
      <c r="Y408" s="1" t="s">
        <v>700</v>
      </c>
      <c r="Z408" s="1" t="s">
        <v>700</v>
      </c>
      <c r="AA408" s="1" t="s">
        <v>709</v>
      </c>
      <c r="AB408" s="1" t="s">
        <v>701</v>
      </c>
      <c r="AC408" s="1" t="s">
        <v>700</v>
      </c>
      <c r="AD408" s="1" t="s">
        <v>1259</v>
      </c>
      <c r="AE408" s="1"/>
    </row>
    <row r="409" spans="1:31" x14ac:dyDescent="0.45">
      <c r="A409" s="17" t="s">
        <v>150</v>
      </c>
      <c r="B409" s="17">
        <v>0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2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22" t="s">
        <v>700</v>
      </c>
      <c r="X409" s="22" t="s">
        <v>700</v>
      </c>
      <c r="Y409" s="1" t="s">
        <v>700</v>
      </c>
      <c r="Z409" s="1" t="s">
        <v>700</v>
      </c>
      <c r="AA409" s="1" t="s">
        <v>700</v>
      </c>
      <c r="AB409" s="1" t="s">
        <v>700</v>
      </c>
      <c r="AC409" s="1" t="s">
        <v>700</v>
      </c>
      <c r="AD409" s="1" t="s">
        <v>700</v>
      </c>
      <c r="AE409" s="1"/>
    </row>
    <row r="410" spans="1:31" x14ac:dyDescent="0.45">
      <c r="A410" s="17" t="s">
        <v>82</v>
      </c>
      <c r="B410" s="17">
        <v>9</v>
      </c>
      <c r="C410" s="17">
        <v>1</v>
      </c>
      <c r="D410" s="17">
        <v>1</v>
      </c>
      <c r="E410" s="17">
        <v>1</v>
      </c>
      <c r="F410" s="17">
        <v>2</v>
      </c>
      <c r="G410" s="17">
        <v>1</v>
      </c>
      <c r="H410" s="17">
        <v>0</v>
      </c>
      <c r="I410" s="17">
        <v>0</v>
      </c>
      <c r="J410" s="17">
        <v>1</v>
      </c>
      <c r="K410" s="17">
        <v>0</v>
      </c>
      <c r="L410" s="17">
        <v>0</v>
      </c>
      <c r="M410" s="17">
        <v>1</v>
      </c>
      <c r="N410" s="17">
        <v>1</v>
      </c>
      <c r="O410" s="17">
        <v>7</v>
      </c>
      <c r="P410" s="17">
        <v>1</v>
      </c>
      <c r="Q410" s="17">
        <v>2</v>
      </c>
      <c r="R410" s="17">
        <v>1</v>
      </c>
      <c r="S410" s="17">
        <v>0</v>
      </c>
      <c r="T410" s="17">
        <v>0</v>
      </c>
      <c r="U410" s="17">
        <v>0</v>
      </c>
      <c r="V410" s="17">
        <v>0</v>
      </c>
      <c r="W410" s="22" t="s">
        <v>700</v>
      </c>
      <c r="X410" s="22" t="s">
        <v>700</v>
      </c>
      <c r="Y410" s="1" t="s">
        <v>700</v>
      </c>
      <c r="Z410" s="1" t="s">
        <v>700</v>
      </c>
      <c r="AA410" s="1" t="s">
        <v>700</v>
      </c>
      <c r="AB410" s="1" t="s">
        <v>700</v>
      </c>
      <c r="AC410" s="1" t="s">
        <v>700</v>
      </c>
      <c r="AD410" s="1" t="s">
        <v>1259</v>
      </c>
      <c r="AE410" s="1"/>
    </row>
    <row r="411" spans="1:31" x14ac:dyDescent="0.45">
      <c r="A411" s="17" t="s">
        <v>353</v>
      </c>
      <c r="B411" s="17">
        <v>0</v>
      </c>
      <c r="C411" s="17">
        <v>0</v>
      </c>
      <c r="D411" s="17">
        <v>0</v>
      </c>
      <c r="E411" s="17">
        <v>1</v>
      </c>
      <c r="F411" s="17">
        <v>0</v>
      </c>
      <c r="G411" s="17">
        <v>0</v>
      </c>
      <c r="H411" s="17">
        <v>1</v>
      </c>
      <c r="I411" s="17">
        <v>0</v>
      </c>
      <c r="J411" s="17">
        <v>0</v>
      </c>
      <c r="K411" s="17">
        <v>1</v>
      </c>
      <c r="L411" s="17">
        <v>0</v>
      </c>
      <c r="M411" s="17">
        <v>1</v>
      </c>
      <c r="N411" s="17">
        <v>1</v>
      </c>
      <c r="O411" s="17">
        <v>1</v>
      </c>
      <c r="P411" s="17">
        <v>1</v>
      </c>
      <c r="Q411" s="17">
        <v>0</v>
      </c>
      <c r="R411" s="17">
        <v>1</v>
      </c>
      <c r="S411" s="17">
        <v>1</v>
      </c>
      <c r="T411" s="17">
        <v>1</v>
      </c>
      <c r="U411" s="17">
        <v>0</v>
      </c>
      <c r="V411" s="17">
        <v>0</v>
      </c>
      <c r="W411" s="22" t="s">
        <v>700</v>
      </c>
      <c r="X411" s="22" t="s">
        <v>700</v>
      </c>
      <c r="Y411" s="1" t="s">
        <v>703</v>
      </c>
      <c r="Z411" s="1" t="s">
        <v>700</v>
      </c>
      <c r="AA411" s="1" t="s">
        <v>700</v>
      </c>
      <c r="AB411" s="1" t="s">
        <v>700</v>
      </c>
      <c r="AC411" s="1" t="s">
        <v>700</v>
      </c>
      <c r="AD411" s="1" t="s">
        <v>700</v>
      </c>
      <c r="AE411" s="1"/>
    </row>
    <row r="412" spans="1:31" x14ac:dyDescent="0.45">
      <c r="A412" s="17" t="s">
        <v>69</v>
      </c>
      <c r="B412" s="17">
        <v>1</v>
      </c>
      <c r="C412" s="17">
        <v>0</v>
      </c>
      <c r="D412" s="17">
        <v>1</v>
      </c>
      <c r="E412" s="17">
        <v>1</v>
      </c>
      <c r="F412" s="17">
        <v>8</v>
      </c>
      <c r="G412" s="17">
        <v>2</v>
      </c>
      <c r="H412" s="17">
        <v>0</v>
      </c>
      <c r="I412" s="17">
        <v>1</v>
      </c>
      <c r="J412" s="17">
        <v>0</v>
      </c>
      <c r="K412" s="17">
        <v>2</v>
      </c>
      <c r="L412" s="17">
        <v>1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1</v>
      </c>
      <c r="W412" s="22" t="s">
        <v>703</v>
      </c>
      <c r="X412" s="22" t="s">
        <v>703</v>
      </c>
      <c r="Y412" s="1" t="s">
        <v>701</v>
      </c>
      <c r="Z412" s="1" t="s">
        <v>703</v>
      </c>
      <c r="AA412" s="1" t="s">
        <v>700</v>
      </c>
      <c r="AB412" s="1" t="s">
        <v>703</v>
      </c>
      <c r="AC412" s="1" t="s">
        <v>700</v>
      </c>
      <c r="AD412" s="1" t="s">
        <v>700</v>
      </c>
      <c r="AE412" s="1"/>
    </row>
    <row r="413" spans="1:31" x14ac:dyDescent="0.45">
      <c r="A413" s="17" t="s">
        <v>423</v>
      </c>
      <c r="B413" s="17">
        <v>0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1</v>
      </c>
      <c r="T413" s="17">
        <v>3</v>
      </c>
      <c r="U413" s="17">
        <v>2</v>
      </c>
      <c r="V413" s="17">
        <v>1</v>
      </c>
      <c r="W413" s="22" t="s">
        <v>700</v>
      </c>
      <c r="X413" s="22" t="s">
        <v>704</v>
      </c>
      <c r="Y413" s="1" t="s">
        <v>701</v>
      </c>
      <c r="Z413" s="1" t="s">
        <v>701</v>
      </c>
      <c r="AA413" s="1" t="s">
        <v>704</v>
      </c>
      <c r="AB413" s="1" t="s">
        <v>701</v>
      </c>
      <c r="AC413" s="1" t="s">
        <v>701</v>
      </c>
      <c r="AD413" s="1" t="s">
        <v>700</v>
      </c>
      <c r="AE413" s="1"/>
    </row>
    <row r="414" spans="1:31" x14ac:dyDescent="0.45">
      <c r="A414" s="17" t="s">
        <v>113</v>
      </c>
      <c r="B414" s="17">
        <v>6</v>
      </c>
      <c r="C414" s="17">
        <v>1</v>
      </c>
      <c r="D414" s="17">
        <v>3</v>
      </c>
      <c r="E414" s="17">
        <v>12</v>
      </c>
      <c r="F414" s="17">
        <v>6</v>
      </c>
      <c r="G414" s="17">
        <v>2</v>
      </c>
      <c r="H414" s="17">
        <v>1</v>
      </c>
      <c r="I414" s="17">
        <v>0</v>
      </c>
      <c r="J414" s="17">
        <v>2</v>
      </c>
      <c r="K414" s="17">
        <v>5</v>
      </c>
      <c r="L414" s="17">
        <v>1</v>
      </c>
      <c r="M414" s="17">
        <v>2</v>
      </c>
      <c r="N414" s="17">
        <v>0</v>
      </c>
      <c r="O414" s="17">
        <v>2</v>
      </c>
      <c r="P414" s="17">
        <v>6</v>
      </c>
      <c r="Q414" s="17">
        <v>6</v>
      </c>
      <c r="R414" s="17">
        <v>6</v>
      </c>
      <c r="S414" s="17">
        <v>10</v>
      </c>
      <c r="T414" s="17">
        <v>0</v>
      </c>
      <c r="U414" s="17">
        <v>9</v>
      </c>
      <c r="V414" s="17">
        <v>2</v>
      </c>
      <c r="W414" s="22" t="s">
        <v>703</v>
      </c>
      <c r="X414" s="22" t="s">
        <v>703</v>
      </c>
      <c r="Y414" s="1" t="s">
        <v>705</v>
      </c>
      <c r="Z414" s="1" t="s">
        <v>701</v>
      </c>
      <c r="AA414" s="1" t="s">
        <v>703</v>
      </c>
      <c r="AB414" s="1" t="s">
        <v>702</v>
      </c>
      <c r="AC414" s="1" t="s">
        <v>702</v>
      </c>
      <c r="AD414" s="1" t="s">
        <v>700</v>
      </c>
      <c r="AE414" s="1"/>
    </row>
    <row r="415" spans="1:31" x14ac:dyDescent="0.45">
      <c r="A415" s="17" t="s">
        <v>290</v>
      </c>
      <c r="B415" s="17">
        <v>5</v>
      </c>
      <c r="C415" s="17">
        <v>1</v>
      </c>
      <c r="D415" s="17">
        <v>5</v>
      </c>
      <c r="E415" s="17">
        <v>8</v>
      </c>
      <c r="F415" s="17">
        <v>6</v>
      </c>
      <c r="G415" s="17">
        <v>6</v>
      </c>
      <c r="H415" s="17">
        <v>12</v>
      </c>
      <c r="I415" s="17">
        <v>9</v>
      </c>
      <c r="J415" s="17">
        <v>13</v>
      </c>
      <c r="K415" s="17">
        <v>5</v>
      </c>
      <c r="L415" s="17">
        <v>7</v>
      </c>
      <c r="M415" s="17">
        <v>9</v>
      </c>
      <c r="N415" s="17">
        <v>7</v>
      </c>
      <c r="O415" s="17">
        <v>9</v>
      </c>
      <c r="P415" s="17">
        <v>5</v>
      </c>
      <c r="Q415" s="17">
        <v>7</v>
      </c>
      <c r="R415" s="17">
        <v>8</v>
      </c>
      <c r="S415" s="17">
        <v>2</v>
      </c>
      <c r="T415" s="17">
        <v>2</v>
      </c>
      <c r="U415" s="17">
        <v>2</v>
      </c>
      <c r="V415" s="17">
        <v>2</v>
      </c>
      <c r="W415" s="22" t="s">
        <v>712</v>
      </c>
      <c r="X415" s="22" t="s">
        <v>707</v>
      </c>
      <c r="Y415" s="1" t="s">
        <v>708</v>
      </c>
      <c r="Z415" s="1" t="s">
        <v>701</v>
      </c>
      <c r="AA415" s="1" t="s">
        <v>707</v>
      </c>
      <c r="AB415" s="1" t="s">
        <v>709</v>
      </c>
      <c r="AC415" s="1" t="s">
        <v>701</v>
      </c>
      <c r="AD415" s="1" t="s">
        <v>700</v>
      </c>
      <c r="AE415" s="1"/>
    </row>
    <row r="416" spans="1:31" x14ac:dyDescent="0.45">
      <c r="A416" s="17" t="s">
        <v>206</v>
      </c>
      <c r="B416" s="17"/>
      <c r="C416" s="17"/>
      <c r="D416" s="17"/>
      <c r="E416" s="17"/>
      <c r="F416" s="17">
        <v>1</v>
      </c>
      <c r="G416" s="17">
        <v>0</v>
      </c>
      <c r="H416" s="17">
        <v>1</v>
      </c>
      <c r="I416" s="17">
        <v>2</v>
      </c>
      <c r="J416" s="17">
        <v>0</v>
      </c>
      <c r="K416" s="17">
        <v>1</v>
      </c>
      <c r="L416" s="17">
        <v>1</v>
      </c>
      <c r="M416" s="17">
        <v>1</v>
      </c>
      <c r="N416" s="17">
        <v>6</v>
      </c>
      <c r="O416" s="17">
        <v>7</v>
      </c>
      <c r="P416" s="17">
        <v>1</v>
      </c>
      <c r="Q416" s="17">
        <v>2</v>
      </c>
      <c r="R416" s="17">
        <v>0</v>
      </c>
      <c r="S416" s="17">
        <v>8</v>
      </c>
      <c r="T416" s="17">
        <v>0</v>
      </c>
      <c r="U416" s="17">
        <v>3</v>
      </c>
      <c r="V416" s="17">
        <v>6</v>
      </c>
      <c r="W416" s="22" t="s">
        <v>702</v>
      </c>
      <c r="X416" s="22" t="s">
        <v>703</v>
      </c>
      <c r="Y416" s="1" t="s">
        <v>702</v>
      </c>
      <c r="Z416" s="1" t="s">
        <v>702</v>
      </c>
      <c r="AA416" s="1" t="s">
        <v>701</v>
      </c>
      <c r="AB416" s="1" t="s">
        <v>1191</v>
      </c>
      <c r="AC416" s="1" t="s">
        <v>700</v>
      </c>
      <c r="AD416" s="1" t="s">
        <v>1259</v>
      </c>
      <c r="AE416" s="1"/>
    </row>
    <row r="417" spans="1:31" x14ac:dyDescent="0.45">
      <c r="A417" s="17" t="s">
        <v>52</v>
      </c>
      <c r="B417" s="17">
        <v>0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22" t="s">
        <v>700</v>
      </c>
      <c r="X417" s="22" t="s">
        <v>700</v>
      </c>
      <c r="Y417" s="1" t="s">
        <v>700</v>
      </c>
      <c r="Z417" s="1" t="s">
        <v>700</v>
      </c>
      <c r="AA417" s="1" t="s">
        <v>700</v>
      </c>
      <c r="AB417" s="1" t="s">
        <v>700</v>
      </c>
      <c r="AC417" s="1" t="s">
        <v>700</v>
      </c>
      <c r="AD417" s="1" t="s">
        <v>700</v>
      </c>
      <c r="AE417" s="1"/>
    </row>
    <row r="418" spans="1:31" x14ac:dyDescent="0.45">
      <c r="A418" s="17" t="s">
        <v>244</v>
      </c>
      <c r="B418" s="17">
        <v>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22" t="s">
        <v>700</v>
      </c>
      <c r="X418" s="22" t="s">
        <v>700</v>
      </c>
      <c r="Y418" s="1" t="s">
        <v>700</v>
      </c>
      <c r="Z418" s="1" t="s">
        <v>700</v>
      </c>
      <c r="AA418" s="1" t="s">
        <v>700</v>
      </c>
      <c r="AB418" s="1" t="s">
        <v>700</v>
      </c>
      <c r="AC418" s="1" t="s">
        <v>700</v>
      </c>
      <c r="AD418" s="1" t="s">
        <v>700</v>
      </c>
      <c r="AE418" s="1"/>
    </row>
    <row r="419" spans="1:31" x14ac:dyDescent="0.45">
      <c r="A419" s="17" t="s">
        <v>336</v>
      </c>
      <c r="B419" s="17">
        <v>2</v>
      </c>
      <c r="C419" s="17">
        <v>3</v>
      </c>
      <c r="D419" s="17">
        <v>3</v>
      </c>
      <c r="E419" s="17">
        <v>2</v>
      </c>
      <c r="F419" s="17">
        <v>1</v>
      </c>
      <c r="G419" s="17">
        <v>1</v>
      </c>
      <c r="H419" s="17">
        <v>10</v>
      </c>
      <c r="I419" s="17">
        <v>6</v>
      </c>
      <c r="J419" s="17">
        <v>2</v>
      </c>
      <c r="K419" s="17">
        <v>6</v>
      </c>
      <c r="L419" s="17">
        <v>2</v>
      </c>
      <c r="M419" s="17">
        <v>0</v>
      </c>
      <c r="N419" s="17">
        <v>2</v>
      </c>
      <c r="O419" s="17">
        <v>9</v>
      </c>
      <c r="P419" s="17">
        <v>2</v>
      </c>
      <c r="Q419" s="17">
        <v>2</v>
      </c>
      <c r="R419" s="17">
        <v>0</v>
      </c>
      <c r="S419" s="17">
        <v>0</v>
      </c>
      <c r="T419" s="17">
        <v>0</v>
      </c>
      <c r="U419" s="17">
        <v>0</v>
      </c>
      <c r="V419" s="17">
        <v>5</v>
      </c>
      <c r="W419" s="22" t="s">
        <v>701</v>
      </c>
      <c r="X419" s="22" t="s">
        <v>706</v>
      </c>
      <c r="Y419" s="1" t="s">
        <v>701</v>
      </c>
      <c r="Z419" s="1" t="s">
        <v>709</v>
      </c>
      <c r="AA419" s="1" t="s">
        <v>714</v>
      </c>
      <c r="AB419" s="1" t="s">
        <v>708</v>
      </c>
      <c r="AC419" s="1" t="s">
        <v>700</v>
      </c>
      <c r="AD419" s="1" t="s">
        <v>1259</v>
      </c>
      <c r="AE419" s="1"/>
    </row>
    <row r="420" spans="1:31" x14ac:dyDescent="0.45">
      <c r="A420" s="17" t="s">
        <v>385</v>
      </c>
      <c r="B420" s="17">
        <v>0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7">
        <v>1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1</v>
      </c>
      <c r="T420" s="17">
        <v>0</v>
      </c>
      <c r="U420" s="17">
        <v>0</v>
      </c>
      <c r="V420" s="17">
        <v>0</v>
      </c>
      <c r="W420" s="22" t="s">
        <v>700</v>
      </c>
      <c r="X420" s="22" t="s">
        <v>700</v>
      </c>
      <c r="Y420" s="1" t="s">
        <v>700</v>
      </c>
      <c r="Z420" s="1" t="s">
        <v>700</v>
      </c>
      <c r="AA420" s="1" t="s">
        <v>700</v>
      </c>
      <c r="AB420" s="1" t="s">
        <v>700</v>
      </c>
      <c r="AC420" s="1" t="s">
        <v>700</v>
      </c>
      <c r="AD420" s="1" t="s">
        <v>700</v>
      </c>
      <c r="AE420" s="1"/>
    </row>
    <row r="421" spans="1:31" x14ac:dyDescent="0.45">
      <c r="A421" s="17" t="s">
        <v>131</v>
      </c>
      <c r="B421" s="17">
        <v>2</v>
      </c>
      <c r="C421" s="17">
        <v>1</v>
      </c>
      <c r="D421" s="17">
        <v>2</v>
      </c>
      <c r="E421" s="17">
        <v>2</v>
      </c>
      <c r="F421" s="17">
        <v>1</v>
      </c>
      <c r="G421" s="17">
        <v>1</v>
      </c>
      <c r="H421" s="17">
        <v>2</v>
      </c>
      <c r="I421" s="17">
        <v>6</v>
      </c>
      <c r="J421" s="17">
        <v>7</v>
      </c>
      <c r="K421" s="17">
        <v>1</v>
      </c>
      <c r="L421" s="17">
        <v>0</v>
      </c>
      <c r="M421" s="17">
        <v>1</v>
      </c>
      <c r="N421" s="17">
        <v>1</v>
      </c>
      <c r="O421" s="17">
        <v>0</v>
      </c>
      <c r="P421" s="17">
        <v>6</v>
      </c>
      <c r="Q421" s="17">
        <v>6</v>
      </c>
      <c r="R421" s="17">
        <v>0</v>
      </c>
      <c r="S421" s="17">
        <v>6</v>
      </c>
      <c r="T421" s="17">
        <v>1</v>
      </c>
      <c r="U421" s="17">
        <v>-2</v>
      </c>
      <c r="V421" s="17">
        <v>0</v>
      </c>
      <c r="W421" s="22" t="s">
        <v>700</v>
      </c>
      <c r="X421" s="22" t="s">
        <v>700</v>
      </c>
      <c r="Y421" s="1" t="s">
        <v>700</v>
      </c>
      <c r="Z421" s="1" t="s">
        <v>700</v>
      </c>
      <c r="AA421" s="1" t="s">
        <v>700</v>
      </c>
      <c r="AB421" s="1" t="s">
        <v>701</v>
      </c>
      <c r="AC421" s="1" t="s">
        <v>702</v>
      </c>
      <c r="AD421" s="1" t="s">
        <v>700</v>
      </c>
      <c r="AE421" s="1"/>
    </row>
    <row r="422" spans="1:31" x14ac:dyDescent="0.45">
      <c r="A422" s="17" t="s">
        <v>488</v>
      </c>
      <c r="B422" s="17">
        <v>5</v>
      </c>
      <c r="C422" s="17">
        <v>0</v>
      </c>
      <c r="D422" s="17">
        <v>0</v>
      </c>
      <c r="E422" s="17">
        <v>6</v>
      </c>
      <c r="F422" s="17">
        <v>7</v>
      </c>
      <c r="G422" s="17">
        <v>2</v>
      </c>
      <c r="H422" s="17">
        <v>1</v>
      </c>
      <c r="I422" s="17">
        <v>1</v>
      </c>
      <c r="J422" s="17">
        <v>1</v>
      </c>
      <c r="K422" s="17">
        <v>2</v>
      </c>
      <c r="L422" s="17">
        <v>1</v>
      </c>
      <c r="M422" s="17">
        <v>3</v>
      </c>
      <c r="N422" s="17">
        <v>0</v>
      </c>
      <c r="O422" s="17">
        <v>0</v>
      </c>
      <c r="P422" s="17">
        <v>6</v>
      </c>
      <c r="Q422" s="17">
        <v>7</v>
      </c>
      <c r="R422" s="17">
        <v>6</v>
      </c>
      <c r="S422" s="17">
        <v>1</v>
      </c>
      <c r="T422" s="17">
        <v>1</v>
      </c>
      <c r="U422" s="17">
        <v>6</v>
      </c>
      <c r="V422" s="17">
        <v>2</v>
      </c>
      <c r="W422" s="22" t="s">
        <v>703</v>
      </c>
      <c r="X422" s="22" t="s">
        <v>700</v>
      </c>
      <c r="Y422" s="1" t="s">
        <v>702</v>
      </c>
      <c r="Z422" s="1" t="s">
        <v>701</v>
      </c>
      <c r="AA422" s="1" t="s">
        <v>700</v>
      </c>
      <c r="AB422" s="1" t="s">
        <v>700</v>
      </c>
      <c r="AC422" s="1" t="s">
        <v>700</v>
      </c>
      <c r="AD422" s="1" t="s">
        <v>700</v>
      </c>
      <c r="AE422" s="1"/>
    </row>
    <row r="423" spans="1:31" x14ac:dyDescent="0.45">
      <c r="A423" s="17" t="s">
        <v>582</v>
      </c>
      <c r="B423" s="17"/>
      <c r="C423" s="17"/>
      <c r="D423" s="17">
        <v>0</v>
      </c>
      <c r="E423" s="17">
        <v>0</v>
      </c>
      <c r="F423" s="17">
        <v>0</v>
      </c>
      <c r="G423" s="17">
        <v>1</v>
      </c>
      <c r="H423" s="17">
        <v>0</v>
      </c>
      <c r="I423" s="17">
        <v>2</v>
      </c>
      <c r="J423" s="17">
        <v>1</v>
      </c>
      <c r="K423" s="17">
        <v>8</v>
      </c>
      <c r="L423" s="17">
        <v>11</v>
      </c>
      <c r="M423" s="17">
        <v>8</v>
      </c>
      <c r="N423" s="17">
        <v>0</v>
      </c>
      <c r="O423" s="17">
        <v>2</v>
      </c>
      <c r="P423" s="17">
        <v>0</v>
      </c>
      <c r="Q423" s="17">
        <v>2</v>
      </c>
      <c r="R423" s="17">
        <v>0</v>
      </c>
      <c r="S423" s="17">
        <v>2</v>
      </c>
      <c r="T423" s="17">
        <v>8</v>
      </c>
      <c r="U423" s="17">
        <v>2</v>
      </c>
      <c r="V423" s="17">
        <v>6</v>
      </c>
      <c r="W423" s="22" t="s">
        <v>702</v>
      </c>
      <c r="X423" s="22" t="s">
        <v>703</v>
      </c>
      <c r="Y423" s="1" t="s">
        <v>714</v>
      </c>
      <c r="Z423" s="1" t="s">
        <v>703</v>
      </c>
      <c r="AA423" s="1" t="s">
        <v>703</v>
      </c>
      <c r="AB423" s="1" t="s">
        <v>703</v>
      </c>
      <c r="AC423" s="1" t="s">
        <v>700</v>
      </c>
      <c r="AD423" s="1" t="s">
        <v>1259</v>
      </c>
      <c r="AE423" s="1"/>
    </row>
    <row r="424" spans="1:31" x14ac:dyDescent="0.45">
      <c r="A424" s="17" t="s">
        <v>465</v>
      </c>
      <c r="B424" s="17"/>
      <c r="C424" s="17"/>
      <c r="D424" s="17"/>
      <c r="E424" s="17"/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22" t="s">
        <v>700</v>
      </c>
      <c r="X424" s="22" t="s">
        <v>700</v>
      </c>
      <c r="Y424" s="1" t="s">
        <v>700</v>
      </c>
      <c r="Z424" s="1" t="s">
        <v>700</v>
      </c>
      <c r="AA424" s="1" t="s">
        <v>700</v>
      </c>
      <c r="AB424" s="1" t="s">
        <v>700</v>
      </c>
      <c r="AC424" s="1" t="s">
        <v>700</v>
      </c>
      <c r="AD424" s="1" t="s">
        <v>700</v>
      </c>
      <c r="AE424" s="1"/>
    </row>
    <row r="425" spans="1:31" x14ac:dyDescent="0.45">
      <c r="A425" s="17" t="s">
        <v>118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22" t="s">
        <v>700</v>
      </c>
      <c r="X425" s="22" t="s">
        <v>700</v>
      </c>
      <c r="Y425" s="1" t="s">
        <v>700</v>
      </c>
      <c r="Z425" s="1" t="s">
        <v>700</v>
      </c>
      <c r="AA425" s="1" t="s">
        <v>700</v>
      </c>
      <c r="AB425" s="1" t="s">
        <v>700</v>
      </c>
      <c r="AC425" s="1" t="s">
        <v>700</v>
      </c>
      <c r="AD425" s="1" t="s">
        <v>700</v>
      </c>
      <c r="AE425" s="1"/>
    </row>
    <row r="426" spans="1:31" x14ac:dyDescent="0.45">
      <c r="A426" s="17" t="s">
        <v>348</v>
      </c>
      <c r="B426" s="17">
        <v>1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22" t="s">
        <v>700</v>
      </c>
      <c r="X426" s="22" t="s">
        <v>700</v>
      </c>
      <c r="Y426" s="1" t="s">
        <v>700</v>
      </c>
      <c r="Z426" s="1" t="s">
        <v>700</v>
      </c>
      <c r="AA426" s="1" t="s">
        <v>700</v>
      </c>
      <c r="AB426" s="1" t="s">
        <v>700</v>
      </c>
      <c r="AC426" s="1" t="s">
        <v>700</v>
      </c>
      <c r="AD426" s="1" t="s">
        <v>700</v>
      </c>
      <c r="AE426" s="1"/>
    </row>
    <row r="427" spans="1:31" x14ac:dyDescent="0.45">
      <c r="A427" s="17" t="s">
        <v>347</v>
      </c>
      <c r="B427" s="17">
        <v>9</v>
      </c>
      <c r="C427" s="17">
        <v>7</v>
      </c>
      <c r="D427" s="17">
        <v>6</v>
      </c>
      <c r="E427" s="17">
        <v>1</v>
      </c>
      <c r="F427" s="17">
        <v>2</v>
      </c>
      <c r="G427" s="17">
        <v>1</v>
      </c>
      <c r="H427" s="17">
        <v>7</v>
      </c>
      <c r="I427" s="17">
        <v>1</v>
      </c>
      <c r="J427" s="17">
        <v>11</v>
      </c>
      <c r="K427" s="17">
        <v>6</v>
      </c>
      <c r="L427" s="17">
        <v>5</v>
      </c>
      <c r="M427" s="17">
        <v>8</v>
      </c>
      <c r="N427" s="17">
        <v>2</v>
      </c>
      <c r="O427" s="17">
        <v>2</v>
      </c>
      <c r="P427" s="17">
        <v>7</v>
      </c>
      <c r="Q427" s="17">
        <v>0</v>
      </c>
      <c r="R427" s="17">
        <v>1</v>
      </c>
      <c r="S427" s="17">
        <v>1</v>
      </c>
      <c r="T427" s="17">
        <v>6</v>
      </c>
      <c r="U427" s="17">
        <v>1</v>
      </c>
      <c r="V427" s="17">
        <v>0</v>
      </c>
      <c r="W427" s="22" t="s">
        <v>702</v>
      </c>
      <c r="X427" s="22" t="s">
        <v>701</v>
      </c>
      <c r="Y427" s="1" t="s">
        <v>702</v>
      </c>
      <c r="Z427" s="1" t="s">
        <v>703</v>
      </c>
      <c r="AA427" s="1" t="s">
        <v>703</v>
      </c>
      <c r="AB427" s="1" t="s">
        <v>700</v>
      </c>
      <c r="AC427" s="1" t="s">
        <v>700</v>
      </c>
      <c r="AD427" s="1" t="s">
        <v>700</v>
      </c>
      <c r="AE427" s="1"/>
    </row>
    <row r="428" spans="1:31" x14ac:dyDescent="0.45">
      <c r="A428" s="17" t="s">
        <v>71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>
        <v>0</v>
      </c>
      <c r="W428" s="22" t="s">
        <v>700</v>
      </c>
      <c r="X428" s="22" t="s">
        <v>700</v>
      </c>
      <c r="Y428" s="1" t="s">
        <v>700</v>
      </c>
      <c r="Z428" s="1" t="s">
        <v>700</v>
      </c>
      <c r="AA428" s="1" t="s">
        <v>700</v>
      </c>
      <c r="AB428" s="1" t="s">
        <v>703</v>
      </c>
      <c r="AC428" s="1" t="s">
        <v>700</v>
      </c>
      <c r="AD428" s="1" t="s">
        <v>700</v>
      </c>
      <c r="AE428" s="1"/>
    </row>
    <row r="429" spans="1:31" x14ac:dyDescent="0.45">
      <c r="A429" s="17" t="s">
        <v>188</v>
      </c>
      <c r="B429" s="17">
        <v>0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22" t="s">
        <v>700</v>
      </c>
      <c r="X429" s="22" t="s">
        <v>700</v>
      </c>
      <c r="Y429" s="1" t="s">
        <v>700</v>
      </c>
      <c r="Z429" s="1" t="s">
        <v>700</v>
      </c>
      <c r="AA429" s="1" t="s">
        <v>700</v>
      </c>
      <c r="AB429" s="1" t="s">
        <v>700</v>
      </c>
      <c r="AC429" s="1" t="s">
        <v>700</v>
      </c>
      <c r="AD429" s="1" t="s">
        <v>1259</v>
      </c>
      <c r="AE429" s="1"/>
    </row>
    <row r="430" spans="1:31" x14ac:dyDescent="0.45">
      <c r="A430" s="17" t="s">
        <v>231</v>
      </c>
      <c r="B430" s="17">
        <v>0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22" t="s">
        <v>700</v>
      </c>
      <c r="X430" s="22" t="s">
        <v>700</v>
      </c>
      <c r="Y430" s="1" t="s">
        <v>700</v>
      </c>
      <c r="Z430" s="1" t="s">
        <v>700</v>
      </c>
      <c r="AA430" s="1" t="s">
        <v>700</v>
      </c>
      <c r="AB430" s="1" t="s">
        <v>700</v>
      </c>
      <c r="AC430" s="1" t="s">
        <v>700</v>
      </c>
      <c r="AD430" s="1" t="s">
        <v>700</v>
      </c>
      <c r="AE430" s="1"/>
    </row>
    <row r="431" spans="1:31" x14ac:dyDescent="0.45">
      <c r="A431" s="17" t="s">
        <v>309</v>
      </c>
      <c r="B431" s="17">
        <v>1</v>
      </c>
      <c r="C431" s="17">
        <v>1</v>
      </c>
      <c r="D431" s="17">
        <v>3</v>
      </c>
      <c r="E431" s="17">
        <v>3</v>
      </c>
      <c r="F431" s="17">
        <v>3</v>
      </c>
      <c r="G431" s="17">
        <v>1</v>
      </c>
      <c r="H431" s="17">
        <v>0</v>
      </c>
      <c r="I431" s="17">
        <v>2</v>
      </c>
      <c r="J431" s="17">
        <v>3</v>
      </c>
      <c r="K431" s="17">
        <v>1</v>
      </c>
      <c r="L431" s="17">
        <v>3</v>
      </c>
      <c r="M431" s="17">
        <v>2</v>
      </c>
      <c r="N431" s="17">
        <v>1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22" t="s">
        <v>700</v>
      </c>
      <c r="X431" s="22" t="s">
        <v>700</v>
      </c>
      <c r="Y431" s="1" t="s">
        <v>700</v>
      </c>
      <c r="Z431" s="1" t="s">
        <v>703</v>
      </c>
      <c r="AA431" s="1" t="s">
        <v>703</v>
      </c>
      <c r="AB431" s="1" t="s">
        <v>701</v>
      </c>
      <c r="AC431" s="1" t="s">
        <v>704</v>
      </c>
      <c r="AD431" s="1" t="s">
        <v>1192</v>
      </c>
      <c r="AE431" s="1"/>
    </row>
    <row r="432" spans="1:31" x14ac:dyDescent="0.45">
      <c r="A432" s="17" t="s">
        <v>210</v>
      </c>
      <c r="B432" s="17">
        <v>0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22" t="s">
        <v>700</v>
      </c>
      <c r="X432" s="22" t="s">
        <v>700</v>
      </c>
      <c r="Y432" s="1" t="s">
        <v>700</v>
      </c>
      <c r="Z432" s="1" t="s">
        <v>700</v>
      </c>
      <c r="AA432" s="1" t="s">
        <v>700</v>
      </c>
      <c r="AB432" s="1" t="s">
        <v>700</v>
      </c>
      <c r="AC432" s="1" t="s">
        <v>700</v>
      </c>
      <c r="AD432" s="1" t="s">
        <v>1259</v>
      </c>
      <c r="AE432" s="1"/>
    </row>
    <row r="433" spans="1:31" x14ac:dyDescent="0.45">
      <c r="A433" s="17" t="s">
        <v>556</v>
      </c>
      <c r="B433" s="17">
        <v>11</v>
      </c>
      <c r="C433" s="17">
        <v>5</v>
      </c>
      <c r="D433" s="17">
        <v>5</v>
      </c>
      <c r="E433" s="17">
        <v>1</v>
      </c>
      <c r="F433" s="17">
        <v>1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22" t="s">
        <v>700</v>
      </c>
      <c r="X433" s="22" t="s">
        <v>700</v>
      </c>
      <c r="Y433" s="1" t="s">
        <v>700</v>
      </c>
      <c r="Z433" s="1" t="s">
        <v>700</v>
      </c>
      <c r="AA433" s="1" t="s">
        <v>700</v>
      </c>
      <c r="AB433" s="1" t="s">
        <v>700</v>
      </c>
      <c r="AC433" s="1" t="s">
        <v>700</v>
      </c>
      <c r="AD433" s="1" t="s">
        <v>1259</v>
      </c>
      <c r="AE433" s="1"/>
    </row>
    <row r="434" spans="1:31" x14ac:dyDescent="0.45">
      <c r="A434" s="17" t="s">
        <v>286</v>
      </c>
      <c r="B434" s="17"/>
      <c r="C434" s="17"/>
      <c r="D434" s="17"/>
      <c r="E434" s="17"/>
      <c r="F434" s="17"/>
      <c r="G434" s="17"/>
      <c r="H434" s="17"/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22" t="s">
        <v>700</v>
      </c>
      <c r="X434" s="22" t="s">
        <v>700</v>
      </c>
      <c r="Y434" s="1" t="s">
        <v>700</v>
      </c>
      <c r="Z434" s="1" t="s">
        <v>700</v>
      </c>
      <c r="AA434" s="1" t="s">
        <v>700</v>
      </c>
      <c r="AB434" s="1" t="s">
        <v>700</v>
      </c>
      <c r="AC434" s="1" t="s">
        <v>700</v>
      </c>
      <c r="AD434" s="1" t="s">
        <v>1259</v>
      </c>
      <c r="AE434" s="1"/>
    </row>
    <row r="435" spans="1:31" x14ac:dyDescent="0.45">
      <c r="A435" s="17" t="s">
        <v>550</v>
      </c>
      <c r="B435" s="17">
        <v>0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1</v>
      </c>
      <c r="Q435" s="17">
        <v>2</v>
      </c>
      <c r="R435" s="17">
        <v>1</v>
      </c>
      <c r="S435" s="17">
        <v>6</v>
      </c>
      <c r="T435" s="17">
        <v>0</v>
      </c>
      <c r="U435" s="17">
        <v>2</v>
      </c>
      <c r="V435" s="17">
        <v>6</v>
      </c>
      <c r="W435" s="22" t="s">
        <v>705</v>
      </c>
      <c r="X435" s="22" t="s">
        <v>703</v>
      </c>
      <c r="Y435" s="1" t="s">
        <v>700</v>
      </c>
      <c r="Z435" s="1" t="s">
        <v>700</v>
      </c>
      <c r="AA435" s="1" t="s">
        <v>700</v>
      </c>
      <c r="AB435" s="1" t="s">
        <v>703</v>
      </c>
      <c r="AC435" s="1" t="s">
        <v>700</v>
      </c>
      <c r="AD435" s="1" t="s">
        <v>1259</v>
      </c>
      <c r="AE435" s="1"/>
    </row>
    <row r="436" spans="1:31" x14ac:dyDescent="0.45">
      <c r="A436" s="17" t="s">
        <v>436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>
        <v>1</v>
      </c>
      <c r="W436" s="22" t="s">
        <v>700</v>
      </c>
      <c r="X436" s="22" t="s">
        <v>700</v>
      </c>
      <c r="Y436" s="1" t="s">
        <v>700</v>
      </c>
      <c r="Z436" s="1" t="s">
        <v>700</v>
      </c>
      <c r="AA436" s="1" t="s">
        <v>703</v>
      </c>
      <c r="AB436" s="1" t="s">
        <v>700</v>
      </c>
      <c r="AC436" s="1" t="s">
        <v>700</v>
      </c>
      <c r="AD436" s="1" t="s">
        <v>700</v>
      </c>
      <c r="AE436" s="1"/>
    </row>
    <row r="437" spans="1:31" x14ac:dyDescent="0.45">
      <c r="A437" s="17" t="s">
        <v>305</v>
      </c>
      <c r="B437" s="17">
        <v>1</v>
      </c>
      <c r="C437" s="17">
        <v>1</v>
      </c>
      <c r="D437" s="17">
        <v>4</v>
      </c>
      <c r="E437" s="17">
        <v>1</v>
      </c>
      <c r="F437" s="17">
        <v>3</v>
      </c>
      <c r="G437" s="17">
        <v>0</v>
      </c>
      <c r="H437" s="17">
        <v>0</v>
      </c>
      <c r="I437" s="17">
        <v>1</v>
      </c>
      <c r="J437" s="17">
        <v>0</v>
      </c>
      <c r="K437" s="17">
        <v>0</v>
      </c>
      <c r="L437" s="17">
        <v>4</v>
      </c>
      <c r="M437" s="17">
        <v>1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1</v>
      </c>
      <c r="V437" s="17">
        <v>0</v>
      </c>
      <c r="W437" s="22" t="s">
        <v>700</v>
      </c>
      <c r="X437" s="22" t="s">
        <v>703</v>
      </c>
      <c r="Y437" s="1" t="s">
        <v>700</v>
      </c>
      <c r="Z437" s="1" t="s">
        <v>700</v>
      </c>
      <c r="AA437" s="1" t="s">
        <v>700</v>
      </c>
      <c r="AB437" s="1" t="s">
        <v>700</v>
      </c>
      <c r="AC437" s="1" t="s">
        <v>700</v>
      </c>
      <c r="AD437" s="1" t="s">
        <v>700</v>
      </c>
      <c r="AE437" s="1"/>
    </row>
    <row r="438" spans="1:31" x14ac:dyDescent="0.45">
      <c r="A438" s="17" t="s">
        <v>563</v>
      </c>
      <c r="B438" s="17">
        <v>7</v>
      </c>
      <c r="C438" s="17">
        <v>2</v>
      </c>
      <c r="D438" s="17">
        <v>3</v>
      </c>
      <c r="E438" s="17">
        <v>1</v>
      </c>
      <c r="F438" s="17">
        <v>2</v>
      </c>
      <c r="G438" s="17">
        <v>2</v>
      </c>
      <c r="H438" s="17">
        <v>8</v>
      </c>
      <c r="I438" s="17">
        <v>5</v>
      </c>
      <c r="J438" s="17">
        <v>25</v>
      </c>
      <c r="K438" s="17">
        <v>2</v>
      </c>
      <c r="L438" s="17">
        <v>3</v>
      </c>
      <c r="M438" s="17">
        <v>6</v>
      </c>
      <c r="N438" s="17">
        <v>2</v>
      </c>
      <c r="O438" s="17">
        <v>2</v>
      </c>
      <c r="P438" s="17">
        <v>14</v>
      </c>
      <c r="Q438" s="17">
        <v>2</v>
      </c>
      <c r="R438" s="17">
        <v>2</v>
      </c>
      <c r="S438" s="17">
        <v>2</v>
      </c>
      <c r="T438" s="17">
        <v>2</v>
      </c>
      <c r="U438" s="17">
        <v>2</v>
      </c>
      <c r="V438" s="17">
        <v>8</v>
      </c>
      <c r="W438" s="22" t="s">
        <v>708</v>
      </c>
      <c r="X438" s="22" t="s">
        <v>701</v>
      </c>
      <c r="Y438" s="1" t="s">
        <v>701</v>
      </c>
      <c r="Z438" s="1" t="s">
        <v>704</v>
      </c>
      <c r="AA438" s="1" t="s">
        <v>703</v>
      </c>
      <c r="AB438" s="1" t="s">
        <v>701</v>
      </c>
      <c r="AC438" s="1" t="s">
        <v>700</v>
      </c>
      <c r="AD438" s="1" t="s">
        <v>1259</v>
      </c>
      <c r="AE438" s="1"/>
    </row>
    <row r="439" spans="1:31" x14ac:dyDescent="0.45">
      <c r="A439" s="17" t="s">
        <v>451</v>
      </c>
      <c r="B439" s="17">
        <v>7</v>
      </c>
      <c r="C439" s="17">
        <v>2</v>
      </c>
      <c r="D439" s="17">
        <v>1</v>
      </c>
      <c r="E439" s="17">
        <v>1</v>
      </c>
      <c r="F439" s="17">
        <v>2</v>
      </c>
      <c r="G439" s="17">
        <v>1</v>
      </c>
      <c r="H439" s="17">
        <v>3</v>
      </c>
      <c r="I439" s="17">
        <v>5</v>
      </c>
      <c r="J439" s="17">
        <v>1</v>
      </c>
      <c r="K439" s="17">
        <v>0</v>
      </c>
      <c r="L439" s="17">
        <v>3</v>
      </c>
      <c r="M439" s="17">
        <v>2</v>
      </c>
      <c r="N439" s="17">
        <v>2</v>
      </c>
      <c r="O439" s="17">
        <v>6</v>
      </c>
      <c r="P439" s="17">
        <v>0</v>
      </c>
      <c r="Q439" s="17">
        <v>3</v>
      </c>
      <c r="R439" s="17">
        <v>5</v>
      </c>
      <c r="S439" s="17">
        <v>3</v>
      </c>
      <c r="T439" s="17">
        <v>3</v>
      </c>
      <c r="U439" s="17">
        <v>2</v>
      </c>
      <c r="V439" s="17">
        <v>2</v>
      </c>
      <c r="W439" s="22" t="s">
        <v>701</v>
      </c>
      <c r="X439" s="22" t="s">
        <v>709</v>
      </c>
      <c r="Y439" s="1" t="s">
        <v>712</v>
      </c>
      <c r="Z439" s="1" t="s">
        <v>701</v>
      </c>
      <c r="AA439" s="1" t="s">
        <v>701</v>
      </c>
      <c r="AB439" s="1" t="s">
        <v>701</v>
      </c>
      <c r="AC439" s="1" t="s">
        <v>701</v>
      </c>
      <c r="AD439" s="1" t="s">
        <v>700</v>
      </c>
      <c r="AE439" s="1"/>
    </row>
    <row r="440" spans="1:31" x14ac:dyDescent="0.45">
      <c r="A440" s="17" t="s">
        <v>561</v>
      </c>
      <c r="B440" s="17"/>
      <c r="C440" s="17"/>
      <c r="D440" s="17"/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22" t="s">
        <v>700</v>
      </c>
      <c r="X440" s="22" t="s">
        <v>700</v>
      </c>
      <c r="Y440" s="1" t="s">
        <v>700</v>
      </c>
      <c r="Z440" s="1" t="s">
        <v>700</v>
      </c>
      <c r="AA440" s="1" t="s">
        <v>700</v>
      </c>
      <c r="AB440" s="1" t="s">
        <v>700</v>
      </c>
      <c r="AC440" s="1" t="s">
        <v>700</v>
      </c>
      <c r="AD440" s="1" t="s">
        <v>1259</v>
      </c>
      <c r="AE440" s="1"/>
    </row>
    <row r="441" spans="1:31" x14ac:dyDescent="0.45">
      <c r="A441" s="17" t="s">
        <v>499</v>
      </c>
      <c r="B441" s="17">
        <v>0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22" t="s">
        <v>700</v>
      </c>
      <c r="X441" s="22" t="s">
        <v>700</v>
      </c>
      <c r="Y441" s="1" t="s">
        <v>700</v>
      </c>
      <c r="Z441" s="1" t="s">
        <v>700</v>
      </c>
      <c r="AA441" s="1" t="s">
        <v>700</v>
      </c>
      <c r="AB441" s="1" t="s">
        <v>700</v>
      </c>
      <c r="AC441" s="1" t="s">
        <v>700</v>
      </c>
      <c r="AD441" s="1" t="s">
        <v>700</v>
      </c>
      <c r="AE441" s="1"/>
    </row>
    <row r="442" spans="1:31" x14ac:dyDescent="0.45">
      <c r="A442" s="17" t="s">
        <v>225</v>
      </c>
      <c r="B442" s="17">
        <v>0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22" t="s">
        <v>700</v>
      </c>
      <c r="X442" s="22" t="s">
        <v>700</v>
      </c>
      <c r="Y442" s="1" t="s">
        <v>700</v>
      </c>
      <c r="Z442" s="1" t="s">
        <v>700</v>
      </c>
      <c r="AA442" s="1" t="s">
        <v>700</v>
      </c>
      <c r="AB442" s="1" t="s">
        <v>700</v>
      </c>
      <c r="AC442" s="1" t="s">
        <v>700</v>
      </c>
      <c r="AD442" s="1" t="s">
        <v>700</v>
      </c>
      <c r="AE442" s="1"/>
    </row>
    <row r="443" spans="1:31" x14ac:dyDescent="0.45">
      <c r="A443" s="17" t="s">
        <v>301</v>
      </c>
      <c r="B443" s="17">
        <v>0</v>
      </c>
      <c r="C443" s="17">
        <v>0</v>
      </c>
      <c r="D443" s="17">
        <v>0</v>
      </c>
      <c r="E443" s="17">
        <v>0</v>
      </c>
      <c r="F443" s="17">
        <v>1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1</v>
      </c>
      <c r="T443" s="17">
        <v>0</v>
      </c>
      <c r="U443" s="17">
        <v>1</v>
      </c>
      <c r="V443" s="17">
        <v>2</v>
      </c>
      <c r="W443" s="22" t="s">
        <v>701</v>
      </c>
      <c r="X443" s="22" t="s">
        <v>703</v>
      </c>
      <c r="Y443" s="1" t="s">
        <v>700</v>
      </c>
      <c r="Z443" s="1" t="s">
        <v>700</v>
      </c>
      <c r="AA443" s="1" t="s">
        <v>700</v>
      </c>
      <c r="AB443" s="1" t="s">
        <v>700</v>
      </c>
      <c r="AC443" s="1" t="s">
        <v>700</v>
      </c>
      <c r="AD443" s="1" t="s">
        <v>1259</v>
      </c>
      <c r="AE443" s="1"/>
    </row>
    <row r="444" spans="1:31" x14ac:dyDescent="0.45">
      <c r="A444" s="17" t="s">
        <v>172</v>
      </c>
      <c r="B444" s="17">
        <v>0</v>
      </c>
      <c r="C444" s="17">
        <v>11</v>
      </c>
      <c r="D444" s="17">
        <v>1</v>
      </c>
      <c r="E444" s="17">
        <v>6</v>
      </c>
      <c r="F444" s="17">
        <v>2</v>
      </c>
      <c r="G444" s="17">
        <v>0</v>
      </c>
      <c r="H444" s="17">
        <v>0</v>
      </c>
      <c r="I444" s="17">
        <v>0</v>
      </c>
      <c r="J444" s="17">
        <v>0</v>
      </c>
      <c r="K444" s="17">
        <v>1</v>
      </c>
      <c r="L444" s="17">
        <v>1</v>
      </c>
      <c r="M444" s="17">
        <v>2</v>
      </c>
      <c r="N444" s="17">
        <v>10</v>
      </c>
      <c r="O444" s="17">
        <v>5</v>
      </c>
      <c r="P444" s="17">
        <v>2</v>
      </c>
      <c r="Q444" s="17">
        <v>2</v>
      </c>
      <c r="R444" s="17">
        <v>1</v>
      </c>
      <c r="S444" s="17">
        <v>6</v>
      </c>
      <c r="T444" s="17">
        <v>0</v>
      </c>
      <c r="U444" s="17">
        <v>1</v>
      </c>
      <c r="V444" s="17">
        <v>0</v>
      </c>
      <c r="W444" s="22" t="s">
        <v>700</v>
      </c>
      <c r="X444" s="22" t="s">
        <v>703</v>
      </c>
      <c r="Y444" s="1" t="s">
        <v>709</v>
      </c>
      <c r="Z444" s="1" t="s">
        <v>708</v>
      </c>
      <c r="AA444" s="1" t="s">
        <v>701</v>
      </c>
      <c r="AB444" s="1" t="s">
        <v>702</v>
      </c>
      <c r="AC444" s="1" t="s">
        <v>700</v>
      </c>
      <c r="AD444" s="1" t="s">
        <v>1259</v>
      </c>
      <c r="AE444" s="1"/>
    </row>
    <row r="445" spans="1:31" x14ac:dyDescent="0.45">
      <c r="A445" s="17" t="s">
        <v>665</v>
      </c>
      <c r="B445" s="17"/>
      <c r="C445" s="17">
        <v>0</v>
      </c>
      <c r="D445" s="17">
        <v>7</v>
      </c>
      <c r="E445" s="17">
        <v>2</v>
      </c>
      <c r="F445" s="17">
        <v>2</v>
      </c>
      <c r="G445" s="17">
        <v>2</v>
      </c>
      <c r="H445" s="17">
        <v>1</v>
      </c>
      <c r="I445" s="17">
        <v>0</v>
      </c>
      <c r="J445" s="17">
        <v>2</v>
      </c>
      <c r="K445" s="17">
        <v>1</v>
      </c>
      <c r="L445" s="17">
        <v>3</v>
      </c>
      <c r="M445" s="17">
        <v>3</v>
      </c>
      <c r="N445" s="17">
        <v>3</v>
      </c>
      <c r="O445" s="17">
        <v>3</v>
      </c>
      <c r="P445" s="17">
        <v>11</v>
      </c>
      <c r="Q445" s="17">
        <v>0</v>
      </c>
      <c r="R445" s="17">
        <v>1</v>
      </c>
      <c r="S445" s="17">
        <v>3</v>
      </c>
      <c r="T445" s="17">
        <v>13</v>
      </c>
      <c r="U445" s="17">
        <v>2</v>
      </c>
      <c r="V445" s="17">
        <v>0</v>
      </c>
      <c r="W445" s="22" t="s">
        <v>700</v>
      </c>
      <c r="X445" s="22" t="s">
        <v>703</v>
      </c>
      <c r="Y445" s="1" t="s">
        <v>700</v>
      </c>
      <c r="Z445" s="1" t="s">
        <v>701</v>
      </c>
      <c r="AA445" s="1" t="s">
        <v>709</v>
      </c>
      <c r="AB445" s="1" t="s">
        <v>707</v>
      </c>
      <c r="AC445" s="1" t="s">
        <v>705</v>
      </c>
      <c r="AD445" s="1" t="s">
        <v>700</v>
      </c>
      <c r="AE445" s="1"/>
    </row>
    <row r="446" spans="1:31" x14ac:dyDescent="0.45">
      <c r="A446" s="17" t="s">
        <v>250</v>
      </c>
      <c r="B446" s="17">
        <v>9</v>
      </c>
      <c r="C446" s="17">
        <v>5</v>
      </c>
      <c r="D446" s="17">
        <v>8</v>
      </c>
      <c r="E446" s="17">
        <v>3</v>
      </c>
      <c r="F446" s="17">
        <v>3</v>
      </c>
      <c r="G446" s="17">
        <v>0</v>
      </c>
      <c r="H446" s="17">
        <v>8</v>
      </c>
      <c r="I446" s="17">
        <v>2</v>
      </c>
      <c r="J446" s="17">
        <v>2</v>
      </c>
      <c r="K446" s="17">
        <v>1</v>
      </c>
      <c r="L446" s="17">
        <v>2</v>
      </c>
      <c r="M446" s="17">
        <v>2</v>
      </c>
      <c r="N446" s="17">
        <v>2</v>
      </c>
      <c r="O446" s="17">
        <v>2</v>
      </c>
      <c r="P446" s="17">
        <v>3</v>
      </c>
      <c r="Q446" s="17">
        <v>2</v>
      </c>
      <c r="R446" s="17">
        <v>3</v>
      </c>
      <c r="S446" s="17">
        <v>1</v>
      </c>
      <c r="T446" s="17">
        <v>2</v>
      </c>
      <c r="U446" s="17">
        <v>3</v>
      </c>
      <c r="V446" s="17">
        <v>0</v>
      </c>
      <c r="W446" s="22" t="s">
        <v>701</v>
      </c>
      <c r="X446" s="22" t="s">
        <v>701</v>
      </c>
      <c r="Y446" s="1" t="s">
        <v>714</v>
      </c>
      <c r="Z446" s="1" t="s">
        <v>700</v>
      </c>
      <c r="AA446" s="1" t="s">
        <v>700</v>
      </c>
      <c r="AB446" s="1" t="s">
        <v>704</v>
      </c>
      <c r="AC446" s="1" t="s">
        <v>704</v>
      </c>
      <c r="AD446" s="1" t="s">
        <v>700</v>
      </c>
      <c r="AE446" s="1"/>
    </row>
    <row r="447" spans="1:31" x14ac:dyDescent="0.45">
      <c r="A447" s="17" t="s">
        <v>588</v>
      </c>
      <c r="B447" s="17">
        <v>0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2</v>
      </c>
      <c r="Q447" s="17">
        <v>1</v>
      </c>
      <c r="R447" s="17">
        <v>2</v>
      </c>
      <c r="S447" s="17">
        <v>2</v>
      </c>
      <c r="T447" s="17">
        <v>0</v>
      </c>
      <c r="U447" s="17">
        <v>0</v>
      </c>
      <c r="V447" s="17">
        <v>6</v>
      </c>
      <c r="W447" s="22" t="s">
        <v>701</v>
      </c>
      <c r="X447" s="22" t="s">
        <v>702</v>
      </c>
      <c r="Y447" s="1" t="s">
        <v>703</v>
      </c>
      <c r="Z447" s="1" t="s">
        <v>702</v>
      </c>
      <c r="AA447" s="1" t="s">
        <v>1306</v>
      </c>
      <c r="AB447" s="1" t="s">
        <v>703</v>
      </c>
      <c r="AC447" s="1" t="s">
        <v>700</v>
      </c>
      <c r="AD447" s="1" t="s">
        <v>700</v>
      </c>
      <c r="AE447" s="1"/>
    </row>
    <row r="448" spans="1:31" x14ac:dyDescent="0.45">
      <c r="A448" s="17" t="s">
        <v>222</v>
      </c>
      <c r="B448" s="17">
        <v>0</v>
      </c>
      <c r="C448" s="17">
        <v>0</v>
      </c>
      <c r="D448" s="17">
        <v>2</v>
      </c>
      <c r="E448" s="17">
        <v>6</v>
      </c>
      <c r="F448" s="17">
        <v>6</v>
      </c>
      <c r="G448" s="17">
        <v>8</v>
      </c>
      <c r="H448" s="17">
        <v>2</v>
      </c>
      <c r="I448" s="17">
        <v>0</v>
      </c>
      <c r="J448" s="17">
        <v>6</v>
      </c>
      <c r="K448" s="17">
        <v>2</v>
      </c>
      <c r="L448" s="17">
        <v>2</v>
      </c>
      <c r="M448" s="17">
        <v>2</v>
      </c>
      <c r="N448" s="17">
        <v>7</v>
      </c>
      <c r="O448" s="17">
        <v>5</v>
      </c>
      <c r="P448" s="17">
        <v>2</v>
      </c>
      <c r="Q448" s="17">
        <v>1</v>
      </c>
      <c r="R448" s="17">
        <v>12</v>
      </c>
      <c r="S448" s="17">
        <v>7</v>
      </c>
      <c r="T448" s="17">
        <v>0</v>
      </c>
      <c r="U448" s="17">
        <v>2</v>
      </c>
      <c r="V448" s="17">
        <v>2</v>
      </c>
      <c r="W448" s="22" t="s">
        <v>700</v>
      </c>
      <c r="X448" s="22" t="s">
        <v>700</v>
      </c>
      <c r="Y448" s="1" t="s">
        <v>702</v>
      </c>
      <c r="Z448" s="1" t="s">
        <v>700</v>
      </c>
      <c r="AA448" s="1" t="s">
        <v>701</v>
      </c>
      <c r="AB448" s="1" t="s">
        <v>712</v>
      </c>
      <c r="AC448" s="1" t="s">
        <v>700</v>
      </c>
      <c r="AD448" s="1" t="s">
        <v>703</v>
      </c>
      <c r="AE448" s="1"/>
    </row>
    <row r="449" spans="1:31" x14ac:dyDescent="0.45">
      <c r="A449" s="17" t="s">
        <v>538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>
        <v>0</v>
      </c>
      <c r="U449" s="17">
        <v>0</v>
      </c>
      <c r="V449" s="17">
        <v>0</v>
      </c>
      <c r="W449" s="22" t="s">
        <v>700</v>
      </c>
      <c r="X449" s="22" t="s">
        <v>700</v>
      </c>
      <c r="Y449" s="1" t="s">
        <v>700</v>
      </c>
      <c r="Z449" s="1" t="s">
        <v>700</v>
      </c>
      <c r="AA449" s="1" t="s">
        <v>700</v>
      </c>
      <c r="AB449" s="1" t="s">
        <v>700</v>
      </c>
      <c r="AC449" s="1" t="s">
        <v>700</v>
      </c>
      <c r="AD449" s="1" t="s">
        <v>1259</v>
      </c>
      <c r="AE449" s="1"/>
    </row>
    <row r="450" spans="1:31" x14ac:dyDescent="0.45">
      <c r="A450" s="17" t="s">
        <v>487</v>
      </c>
      <c r="B450" s="17">
        <v>0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2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22" t="s">
        <v>700</v>
      </c>
      <c r="X450" s="22" t="s">
        <v>700</v>
      </c>
      <c r="Y450" s="1" t="s">
        <v>700</v>
      </c>
      <c r="Z450" s="1" t="s">
        <v>700</v>
      </c>
      <c r="AA450" s="1" t="s">
        <v>700</v>
      </c>
      <c r="AB450" s="1" t="s">
        <v>700</v>
      </c>
      <c r="AC450" s="1" t="s">
        <v>700</v>
      </c>
      <c r="AD450" s="1" t="s">
        <v>700</v>
      </c>
      <c r="AE450" s="1"/>
    </row>
    <row r="451" spans="1:31" x14ac:dyDescent="0.45">
      <c r="A451" s="17" t="s">
        <v>376</v>
      </c>
      <c r="B451" s="17"/>
      <c r="C451" s="17"/>
      <c r="D451" s="17"/>
      <c r="E451" s="17"/>
      <c r="F451" s="17">
        <v>0</v>
      </c>
      <c r="G451" s="17">
        <v>1</v>
      </c>
      <c r="H451" s="17">
        <v>0</v>
      </c>
      <c r="I451" s="17">
        <v>1</v>
      </c>
      <c r="J451" s="17">
        <v>3</v>
      </c>
      <c r="K451" s="17">
        <v>0</v>
      </c>
      <c r="L451" s="17">
        <v>1</v>
      </c>
      <c r="M451" s="17">
        <v>1</v>
      </c>
      <c r="N451" s="17">
        <v>4</v>
      </c>
      <c r="O451" s="17">
        <v>1</v>
      </c>
      <c r="P451" s="17">
        <v>0</v>
      </c>
      <c r="Q451" s="17">
        <v>1</v>
      </c>
      <c r="R451" s="17">
        <v>2</v>
      </c>
      <c r="S451" s="17">
        <v>0</v>
      </c>
      <c r="T451" s="17">
        <v>0</v>
      </c>
      <c r="U451" s="17">
        <v>0</v>
      </c>
      <c r="V451" s="17">
        <v>2</v>
      </c>
      <c r="W451" s="22" t="s">
        <v>702</v>
      </c>
      <c r="X451" s="22" t="s">
        <v>703</v>
      </c>
      <c r="Y451" s="1" t="s">
        <v>703</v>
      </c>
      <c r="Z451" s="1" t="s">
        <v>700</v>
      </c>
      <c r="AA451" s="1" t="s">
        <v>700</v>
      </c>
      <c r="AB451" s="1" t="s">
        <v>700</v>
      </c>
      <c r="AC451" s="1" t="s">
        <v>700</v>
      </c>
      <c r="AD451" s="1" t="s">
        <v>700</v>
      </c>
      <c r="AE451" s="1"/>
    </row>
    <row r="452" spans="1:31" x14ac:dyDescent="0.45">
      <c r="A452" s="17" t="s">
        <v>433</v>
      </c>
      <c r="B452" s="17">
        <v>0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22" t="s">
        <v>700</v>
      </c>
      <c r="X452" s="22" t="s">
        <v>700</v>
      </c>
      <c r="Y452" s="1" t="s">
        <v>700</v>
      </c>
      <c r="Z452" s="1" t="s">
        <v>700</v>
      </c>
      <c r="AA452" s="1" t="s">
        <v>702</v>
      </c>
      <c r="AB452" s="1" t="s">
        <v>711</v>
      </c>
      <c r="AC452" s="1" t="s">
        <v>703</v>
      </c>
      <c r="AD452" s="1" t="s">
        <v>701</v>
      </c>
      <c r="AE452" s="1"/>
    </row>
    <row r="453" spans="1:31" x14ac:dyDescent="0.45">
      <c r="A453" s="17" t="s">
        <v>275</v>
      </c>
      <c r="B453" s="17">
        <v>0</v>
      </c>
      <c r="C453" s="17">
        <v>0</v>
      </c>
      <c r="D453" s="17">
        <v>0</v>
      </c>
      <c r="E453" s="17">
        <v>0</v>
      </c>
      <c r="F453" s="17">
        <v>3</v>
      </c>
      <c r="G453" s="17">
        <v>1</v>
      </c>
      <c r="H453" s="17">
        <v>0</v>
      </c>
      <c r="I453" s="17">
        <v>1</v>
      </c>
      <c r="J453" s="17">
        <v>2</v>
      </c>
      <c r="K453" s="17">
        <v>0</v>
      </c>
      <c r="L453" s="17">
        <v>0</v>
      </c>
      <c r="M453" s="17">
        <v>2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2</v>
      </c>
      <c r="T453" s="17">
        <v>0</v>
      </c>
      <c r="U453" s="17">
        <v>0</v>
      </c>
      <c r="V453" s="17">
        <v>0</v>
      </c>
      <c r="W453" s="22" t="s">
        <v>700</v>
      </c>
      <c r="X453" s="22" t="s">
        <v>700</v>
      </c>
      <c r="Y453" s="1" t="s">
        <v>700</v>
      </c>
      <c r="Z453" s="1" t="s">
        <v>700</v>
      </c>
      <c r="AA453" s="1" t="s">
        <v>700</v>
      </c>
      <c r="AB453" s="1" t="s">
        <v>700</v>
      </c>
      <c r="AC453" s="1" t="s">
        <v>700</v>
      </c>
      <c r="AD453" s="1" t="s">
        <v>700</v>
      </c>
      <c r="AE453" s="1"/>
    </row>
    <row r="454" spans="1:31" x14ac:dyDescent="0.45">
      <c r="A454" s="17" t="s">
        <v>648</v>
      </c>
      <c r="B454" s="17"/>
      <c r="C454" s="17"/>
      <c r="D454" s="17"/>
      <c r="E454" s="17"/>
      <c r="F454" s="17">
        <v>3</v>
      </c>
      <c r="G454" s="17">
        <v>10</v>
      </c>
      <c r="H454" s="17">
        <v>7</v>
      </c>
      <c r="I454" s="17">
        <v>15</v>
      </c>
      <c r="J454" s="17">
        <v>5</v>
      </c>
      <c r="K454" s="17">
        <v>3</v>
      </c>
      <c r="L454" s="17">
        <v>5</v>
      </c>
      <c r="M454" s="17">
        <v>3</v>
      </c>
      <c r="N454" s="17">
        <v>2</v>
      </c>
      <c r="O454" s="17">
        <v>16</v>
      </c>
      <c r="P454" s="17">
        <v>2</v>
      </c>
      <c r="Q454" s="17">
        <v>1</v>
      </c>
      <c r="R454" s="17">
        <v>2</v>
      </c>
      <c r="S454" s="17">
        <v>16</v>
      </c>
      <c r="T454" s="17">
        <v>2</v>
      </c>
      <c r="U454" s="17">
        <v>2</v>
      </c>
      <c r="V454" s="17">
        <v>3</v>
      </c>
      <c r="W454" s="22" t="s">
        <v>702</v>
      </c>
      <c r="X454" s="22" t="s">
        <v>701</v>
      </c>
      <c r="Y454" s="1" t="s">
        <v>700</v>
      </c>
      <c r="Z454" s="1" t="s">
        <v>700</v>
      </c>
      <c r="AA454" s="1" t="s">
        <v>700</v>
      </c>
      <c r="AB454" s="1" t="s">
        <v>700</v>
      </c>
      <c r="AC454" s="1" t="s">
        <v>700</v>
      </c>
      <c r="AD454" s="1" t="s">
        <v>1259</v>
      </c>
      <c r="AE454" s="1"/>
    </row>
    <row r="455" spans="1:31" x14ac:dyDescent="0.45">
      <c r="A455" s="17" t="s">
        <v>659</v>
      </c>
      <c r="B455" s="17">
        <v>0</v>
      </c>
      <c r="C455" s="17">
        <v>0</v>
      </c>
      <c r="D455" s="17">
        <v>1</v>
      </c>
      <c r="E455" s="17">
        <v>1</v>
      </c>
      <c r="F455" s="17">
        <v>0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1</v>
      </c>
      <c r="V455" s="17">
        <v>1</v>
      </c>
      <c r="W455" s="22" t="s">
        <v>700</v>
      </c>
      <c r="X455" s="22" t="s">
        <v>700</v>
      </c>
      <c r="Y455" s="1" t="s">
        <v>702</v>
      </c>
      <c r="Z455" s="1" t="s">
        <v>700</v>
      </c>
      <c r="AA455" s="1" t="s">
        <v>700</v>
      </c>
      <c r="AB455" s="1" t="s">
        <v>700</v>
      </c>
      <c r="AC455" s="1" t="s">
        <v>701</v>
      </c>
      <c r="AD455" s="1" t="s">
        <v>700</v>
      </c>
      <c r="AE455" s="1"/>
    </row>
    <row r="456" spans="1:31" x14ac:dyDescent="0.45">
      <c r="A456" s="17" t="s">
        <v>393</v>
      </c>
      <c r="B456" s="17"/>
      <c r="C456" s="17"/>
      <c r="D456" s="17"/>
      <c r="E456" s="17"/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22" t="s">
        <v>700</v>
      </c>
      <c r="X456" s="22" t="s">
        <v>700</v>
      </c>
      <c r="Y456" s="1" t="s">
        <v>700</v>
      </c>
      <c r="Z456" s="1" t="s">
        <v>700</v>
      </c>
      <c r="AA456" s="1" t="s">
        <v>700</v>
      </c>
      <c r="AB456" s="1" t="s">
        <v>700</v>
      </c>
      <c r="AC456" s="1" t="s">
        <v>700</v>
      </c>
      <c r="AD456" s="1" t="s">
        <v>700</v>
      </c>
      <c r="AE456" s="1"/>
    </row>
    <row r="457" spans="1:31" x14ac:dyDescent="0.45">
      <c r="A457" s="17" t="s">
        <v>107</v>
      </c>
      <c r="B457" s="17">
        <v>0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22" t="s">
        <v>700</v>
      </c>
      <c r="X457" s="22" t="s">
        <v>700</v>
      </c>
      <c r="Y457" s="1" t="s">
        <v>700</v>
      </c>
      <c r="Z457" s="1" t="s">
        <v>700</v>
      </c>
      <c r="AA457" s="1" t="s">
        <v>700</v>
      </c>
      <c r="AB457" s="1" t="s">
        <v>700</v>
      </c>
      <c r="AC457" s="1" t="s">
        <v>700</v>
      </c>
      <c r="AD457" s="1" t="s">
        <v>700</v>
      </c>
      <c r="AE457" s="1"/>
    </row>
    <row r="458" spans="1:31" x14ac:dyDescent="0.45">
      <c r="A458" s="17" t="s">
        <v>452</v>
      </c>
      <c r="B458" s="17">
        <v>0</v>
      </c>
      <c r="C458" s="17">
        <v>0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22" t="s">
        <v>700</v>
      </c>
      <c r="X458" s="22" t="s">
        <v>700</v>
      </c>
      <c r="Y458" s="1" t="s">
        <v>701</v>
      </c>
      <c r="Z458" s="1" t="s">
        <v>700</v>
      </c>
      <c r="AA458" s="1" t="s">
        <v>700</v>
      </c>
      <c r="AB458" s="1" t="s">
        <v>709</v>
      </c>
      <c r="AC458" s="1" t="s">
        <v>703</v>
      </c>
      <c r="AD458" s="1" t="s">
        <v>700</v>
      </c>
      <c r="AE458" s="1"/>
    </row>
    <row r="459" spans="1:31" x14ac:dyDescent="0.45">
      <c r="A459" s="17" t="s">
        <v>212</v>
      </c>
      <c r="B459" s="17">
        <v>1</v>
      </c>
      <c r="C459" s="17">
        <v>1</v>
      </c>
      <c r="D459" s="17">
        <v>3</v>
      </c>
      <c r="E459" s="17">
        <v>2</v>
      </c>
      <c r="F459" s="17">
        <v>2</v>
      </c>
      <c r="G459" s="17">
        <v>1</v>
      </c>
      <c r="H459" s="17">
        <v>0</v>
      </c>
      <c r="I459" s="17">
        <v>0</v>
      </c>
      <c r="J459" s="17">
        <v>0</v>
      </c>
      <c r="K459" s="17">
        <v>1</v>
      </c>
      <c r="L459" s="17">
        <v>5</v>
      </c>
      <c r="M459" s="17">
        <v>1</v>
      </c>
      <c r="N459" s="17">
        <v>15</v>
      </c>
      <c r="O459" s="17">
        <v>3</v>
      </c>
      <c r="P459" s="17">
        <v>3</v>
      </c>
      <c r="Q459" s="17">
        <v>1</v>
      </c>
      <c r="R459" s="17">
        <v>2</v>
      </c>
      <c r="S459" s="17">
        <v>8</v>
      </c>
      <c r="T459" s="17">
        <v>3</v>
      </c>
      <c r="U459" s="17">
        <v>2</v>
      </c>
      <c r="V459" s="17">
        <v>13</v>
      </c>
      <c r="W459" s="22" t="s">
        <v>701</v>
      </c>
      <c r="X459" s="22" t="s">
        <v>710</v>
      </c>
      <c r="Y459" s="1" t="s">
        <v>701</v>
      </c>
      <c r="Z459" s="1" t="s">
        <v>708</v>
      </c>
      <c r="AA459" s="1" t="s">
        <v>702</v>
      </c>
      <c r="AB459" s="1" t="s">
        <v>713</v>
      </c>
      <c r="AC459" s="1" t="s">
        <v>700</v>
      </c>
      <c r="AD459" s="1" t="s">
        <v>1259</v>
      </c>
      <c r="AE459" s="1"/>
    </row>
    <row r="460" spans="1:31" x14ac:dyDescent="0.45">
      <c r="A460" s="17" t="s">
        <v>124</v>
      </c>
      <c r="B460" s="17">
        <v>0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  <c r="U460" s="17">
        <v>0</v>
      </c>
      <c r="V460" s="17">
        <v>0</v>
      </c>
      <c r="W460" s="22" t="s">
        <v>700</v>
      </c>
      <c r="X460" s="22" t="s">
        <v>703</v>
      </c>
      <c r="Y460" s="1" t="s">
        <v>702</v>
      </c>
      <c r="Z460" s="1" t="s">
        <v>707</v>
      </c>
      <c r="AA460" s="1" t="s">
        <v>703</v>
      </c>
      <c r="AB460" s="1" t="s">
        <v>701</v>
      </c>
      <c r="AC460" s="1" t="s">
        <v>703</v>
      </c>
      <c r="AD460" s="1" t="s">
        <v>703</v>
      </c>
      <c r="AE460" s="1"/>
    </row>
    <row r="461" spans="1:31" x14ac:dyDescent="0.45">
      <c r="A461" s="17" t="s">
        <v>323</v>
      </c>
      <c r="B461" s="17">
        <v>0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22" t="s">
        <v>700</v>
      </c>
      <c r="X461" s="22" t="s">
        <v>700</v>
      </c>
      <c r="Y461" s="1" t="s">
        <v>700</v>
      </c>
      <c r="Z461" s="1" t="s">
        <v>700</v>
      </c>
      <c r="AA461" s="1" t="s">
        <v>700</v>
      </c>
      <c r="AB461" s="1" t="s">
        <v>700</v>
      </c>
      <c r="AC461" s="1" t="s">
        <v>700</v>
      </c>
      <c r="AD461" s="1" t="s">
        <v>700</v>
      </c>
      <c r="AE461" s="1"/>
    </row>
    <row r="462" spans="1:31" x14ac:dyDescent="0.45">
      <c r="A462" s="17" t="s">
        <v>332</v>
      </c>
      <c r="B462" s="17">
        <v>1</v>
      </c>
      <c r="C462" s="17">
        <v>3</v>
      </c>
      <c r="D462" s="17">
        <v>1</v>
      </c>
      <c r="E462" s="17">
        <v>3</v>
      </c>
      <c r="F462" s="17">
        <v>10</v>
      </c>
      <c r="G462" s="17">
        <v>0</v>
      </c>
      <c r="H462" s="17">
        <v>0</v>
      </c>
      <c r="I462" s="17">
        <v>0</v>
      </c>
      <c r="J462" s="17">
        <v>0</v>
      </c>
      <c r="K462" s="17">
        <v>1</v>
      </c>
      <c r="L462" s="17">
        <v>1</v>
      </c>
      <c r="M462" s="17">
        <v>1</v>
      </c>
      <c r="N462" s="17">
        <v>1</v>
      </c>
      <c r="O462" s="17">
        <v>1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22" t="s">
        <v>700</v>
      </c>
      <c r="X462" s="22" t="s">
        <v>700</v>
      </c>
      <c r="Y462" s="1" t="s">
        <v>700</v>
      </c>
      <c r="Z462" s="1" t="s">
        <v>700</v>
      </c>
      <c r="AA462" s="1" t="s">
        <v>700</v>
      </c>
      <c r="AB462" s="1" t="s">
        <v>703</v>
      </c>
      <c r="AC462" s="1" t="s">
        <v>701</v>
      </c>
      <c r="AD462" s="1" t="s">
        <v>703</v>
      </c>
      <c r="AE462" s="1"/>
    </row>
    <row r="463" spans="1:31" x14ac:dyDescent="0.45">
      <c r="A463" s="17" t="s">
        <v>466</v>
      </c>
      <c r="B463" s="17">
        <v>11</v>
      </c>
      <c r="C463" s="17">
        <v>5</v>
      </c>
      <c r="D463" s="17">
        <v>2</v>
      </c>
      <c r="E463" s="17">
        <v>2</v>
      </c>
      <c r="F463" s="17">
        <v>2</v>
      </c>
      <c r="G463" s="17">
        <v>2</v>
      </c>
      <c r="H463" s="17">
        <v>4</v>
      </c>
      <c r="I463" s="17">
        <v>1</v>
      </c>
      <c r="J463" s="17">
        <v>1</v>
      </c>
      <c r="K463" s="17">
        <v>1</v>
      </c>
      <c r="L463" s="17">
        <v>20</v>
      </c>
      <c r="M463" s="17">
        <v>2</v>
      </c>
      <c r="N463" s="17">
        <v>5</v>
      </c>
      <c r="O463" s="17">
        <v>2</v>
      </c>
      <c r="P463" s="17">
        <v>2</v>
      </c>
      <c r="Q463" s="17">
        <v>2</v>
      </c>
      <c r="R463" s="17">
        <v>2</v>
      </c>
      <c r="S463" s="17">
        <v>0</v>
      </c>
      <c r="T463" s="17">
        <v>2</v>
      </c>
      <c r="U463" s="17">
        <v>1</v>
      </c>
      <c r="V463" s="17">
        <v>1</v>
      </c>
      <c r="W463" s="22" t="s">
        <v>700</v>
      </c>
      <c r="X463" s="22" t="s">
        <v>700</v>
      </c>
      <c r="Y463" s="1" t="s">
        <v>703</v>
      </c>
      <c r="Z463" s="1" t="s">
        <v>703</v>
      </c>
      <c r="AA463" s="1" t="s">
        <v>703</v>
      </c>
      <c r="AB463" s="1" t="s">
        <v>700</v>
      </c>
      <c r="AC463" s="1" t="s">
        <v>700</v>
      </c>
      <c r="AD463" s="1" t="s">
        <v>1259</v>
      </c>
      <c r="AE463" s="1"/>
    </row>
    <row r="464" spans="1:31" x14ac:dyDescent="0.45">
      <c r="A464" s="17" t="s">
        <v>613</v>
      </c>
      <c r="B464" s="17">
        <v>1</v>
      </c>
      <c r="C464" s="17">
        <v>6</v>
      </c>
      <c r="D464" s="17">
        <v>1</v>
      </c>
      <c r="E464" s="17">
        <v>6</v>
      </c>
      <c r="F464" s="17">
        <v>6</v>
      </c>
      <c r="G464" s="17">
        <v>6</v>
      </c>
      <c r="H464" s="17">
        <v>7</v>
      </c>
      <c r="I464" s="17">
        <v>1</v>
      </c>
      <c r="J464" s="17">
        <v>5</v>
      </c>
      <c r="K464" s="17">
        <v>6</v>
      </c>
      <c r="L464" s="17">
        <v>1</v>
      </c>
      <c r="M464" s="17">
        <v>0</v>
      </c>
      <c r="N464" s="17">
        <v>2</v>
      </c>
      <c r="O464" s="17">
        <v>2</v>
      </c>
      <c r="P464" s="17">
        <v>2</v>
      </c>
      <c r="Q464" s="17">
        <v>7</v>
      </c>
      <c r="R464" s="17">
        <v>1</v>
      </c>
      <c r="S464" s="17">
        <v>2</v>
      </c>
      <c r="T464" s="17">
        <v>8</v>
      </c>
      <c r="U464" s="17">
        <v>2</v>
      </c>
      <c r="V464" s="17">
        <v>1</v>
      </c>
      <c r="W464" s="22" t="s">
        <v>703</v>
      </c>
      <c r="X464" s="22" t="s">
        <v>705</v>
      </c>
      <c r="Y464" s="1" t="s">
        <v>701</v>
      </c>
      <c r="Z464" s="1" t="s">
        <v>701</v>
      </c>
      <c r="AA464" s="1" t="s">
        <v>702</v>
      </c>
      <c r="AB464" s="1" t="s">
        <v>702</v>
      </c>
      <c r="AC464" s="1" t="s">
        <v>703</v>
      </c>
      <c r="AD464" s="1" t="s">
        <v>700</v>
      </c>
      <c r="AE464" s="1"/>
    </row>
    <row r="465" spans="1:31" x14ac:dyDescent="0.45">
      <c r="A465" s="17" t="s">
        <v>289</v>
      </c>
      <c r="B465" s="17">
        <v>0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22" t="s">
        <v>700</v>
      </c>
      <c r="X465" s="22" t="s">
        <v>700</v>
      </c>
      <c r="Y465" s="1" t="s">
        <v>700</v>
      </c>
      <c r="Z465" s="1" t="s">
        <v>700</v>
      </c>
      <c r="AA465" s="1" t="s">
        <v>700</v>
      </c>
      <c r="AB465" s="1" t="s">
        <v>700</v>
      </c>
      <c r="AC465" s="1" t="s">
        <v>700</v>
      </c>
      <c r="AD465" s="1" t="s">
        <v>700</v>
      </c>
      <c r="AE465" s="1"/>
    </row>
    <row r="466" spans="1:31" x14ac:dyDescent="0.45">
      <c r="A466" s="17" t="s">
        <v>357</v>
      </c>
      <c r="B466" s="17">
        <v>2</v>
      </c>
      <c r="C466" s="17">
        <v>2</v>
      </c>
      <c r="D466" s="17">
        <v>3</v>
      </c>
      <c r="E466" s="17">
        <v>2</v>
      </c>
      <c r="F466" s="17">
        <v>8</v>
      </c>
      <c r="G466" s="17">
        <v>-1</v>
      </c>
      <c r="H466" s="17">
        <v>6</v>
      </c>
      <c r="I466" s="17">
        <v>3</v>
      </c>
      <c r="J466" s="17">
        <v>3</v>
      </c>
      <c r="K466" s="17">
        <v>8</v>
      </c>
      <c r="L466" s="17">
        <v>3</v>
      </c>
      <c r="M466" s="17">
        <v>1</v>
      </c>
      <c r="N466" s="17">
        <v>0</v>
      </c>
      <c r="O466" s="17">
        <v>1</v>
      </c>
      <c r="P466" s="17">
        <v>0</v>
      </c>
      <c r="Q466" s="17">
        <v>0</v>
      </c>
      <c r="R466" s="17">
        <v>0</v>
      </c>
      <c r="S466" s="17">
        <v>0</v>
      </c>
      <c r="T466" s="17">
        <v>0</v>
      </c>
      <c r="U466" s="17">
        <v>0</v>
      </c>
      <c r="V466" s="17">
        <v>0</v>
      </c>
      <c r="W466" s="22" t="s">
        <v>700</v>
      </c>
      <c r="X466" s="22" t="s">
        <v>700</v>
      </c>
      <c r="Y466" s="1" t="s">
        <v>700</v>
      </c>
      <c r="Z466" s="1" t="s">
        <v>700</v>
      </c>
      <c r="AA466" s="1" t="s">
        <v>700</v>
      </c>
      <c r="AB466" s="1" t="s">
        <v>700</v>
      </c>
      <c r="AC466" s="1" t="s">
        <v>700</v>
      </c>
      <c r="AD466" s="1" t="s">
        <v>700</v>
      </c>
      <c r="AE466" s="1"/>
    </row>
    <row r="467" spans="1:31" x14ac:dyDescent="0.45">
      <c r="A467" s="17" t="s">
        <v>300</v>
      </c>
      <c r="B467" s="17">
        <v>0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3</v>
      </c>
      <c r="M467" s="17">
        <v>1</v>
      </c>
      <c r="N467" s="17">
        <v>1</v>
      </c>
      <c r="O467" s="17">
        <v>0</v>
      </c>
      <c r="P467" s="17">
        <v>0</v>
      </c>
      <c r="Q467" s="17">
        <v>0</v>
      </c>
      <c r="R467" s="17">
        <v>1</v>
      </c>
      <c r="S467" s="17">
        <v>2</v>
      </c>
      <c r="T467" s="17">
        <v>0</v>
      </c>
      <c r="U467" s="17">
        <v>0</v>
      </c>
      <c r="V467" s="17">
        <v>0</v>
      </c>
      <c r="W467" s="22" t="s">
        <v>700</v>
      </c>
      <c r="X467" s="22" t="s">
        <v>700</v>
      </c>
      <c r="Y467" s="1" t="s">
        <v>701</v>
      </c>
      <c r="Z467" s="1" t="s">
        <v>703</v>
      </c>
      <c r="AA467" s="1" t="s">
        <v>700</v>
      </c>
      <c r="AB467" s="1" t="s">
        <v>700</v>
      </c>
      <c r="AC467" s="1" t="s">
        <v>700</v>
      </c>
      <c r="AD467" s="1" t="s">
        <v>700</v>
      </c>
      <c r="AE467" s="1"/>
    </row>
    <row r="468" spans="1:31" x14ac:dyDescent="0.45">
      <c r="A468" s="17" t="s">
        <v>458</v>
      </c>
      <c r="B468" s="17">
        <v>0</v>
      </c>
      <c r="C468" s="17">
        <v>0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  <c r="U468" s="17">
        <v>0</v>
      </c>
      <c r="V468" s="17">
        <v>0</v>
      </c>
      <c r="W468" s="22" t="s">
        <v>700</v>
      </c>
      <c r="X468" s="22" t="s">
        <v>700</v>
      </c>
      <c r="Y468" s="1" t="s">
        <v>700</v>
      </c>
      <c r="Z468" s="1" t="s">
        <v>700</v>
      </c>
      <c r="AA468" s="1" t="s">
        <v>700</v>
      </c>
      <c r="AB468" s="1" t="s">
        <v>702</v>
      </c>
      <c r="AC468" s="1" t="s">
        <v>700</v>
      </c>
      <c r="AD468" s="1" t="s">
        <v>1259</v>
      </c>
      <c r="AE468" s="1"/>
    </row>
    <row r="469" spans="1:31" x14ac:dyDescent="0.45">
      <c r="A469" s="17" t="s">
        <v>143</v>
      </c>
      <c r="B469" s="17">
        <v>0</v>
      </c>
      <c r="C469" s="17">
        <v>2</v>
      </c>
      <c r="D469" s="17">
        <v>7</v>
      </c>
      <c r="E469" s="17">
        <v>6</v>
      </c>
      <c r="F469" s="17">
        <v>9</v>
      </c>
      <c r="G469" s="17">
        <v>1</v>
      </c>
      <c r="H469" s="17">
        <v>4</v>
      </c>
      <c r="I469" s="17">
        <v>7</v>
      </c>
      <c r="J469" s="17">
        <v>10</v>
      </c>
      <c r="K469" s="17">
        <v>2</v>
      </c>
      <c r="L469" s="17">
        <v>6</v>
      </c>
      <c r="M469" s="17">
        <v>0</v>
      </c>
      <c r="N469" s="17">
        <v>0</v>
      </c>
      <c r="O469" s="17">
        <v>2</v>
      </c>
      <c r="P469" s="17">
        <v>2</v>
      </c>
      <c r="Q469" s="17">
        <v>6</v>
      </c>
      <c r="R469" s="17">
        <v>2</v>
      </c>
      <c r="S469" s="17">
        <v>0</v>
      </c>
      <c r="T469" s="17">
        <v>7</v>
      </c>
      <c r="U469" s="17">
        <v>6</v>
      </c>
      <c r="V469" s="17">
        <v>1</v>
      </c>
      <c r="W469" s="22" t="s">
        <v>702</v>
      </c>
      <c r="X469" s="22" t="s">
        <v>701</v>
      </c>
      <c r="Y469" s="1" t="s">
        <v>707</v>
      </c>
      <c r="Z469" s="1" t="s">
        <v>702</v>
      </c>
      <c r="AA469" s="1" t="s">
        <v>701</v>
      </c>
      <c r="AB469" s="1" t="s">
        <v>703</v>
      </c>
      <c r="AC469" s="1" t="s">
        <v>703</v>
      </c>
      <c r="AD469" s="1" t="s">
        <v>702</v>
      </c>
      <c r="AE469" s="1"/>
    </row>
    <row r="470" spans="1:31" x14ac:dyDescent="0.45">
      <c r="A470" s="17" t="s">
        <v>330</v>
      </c>
      <c r="B470" s="17">
        <v>0</v>
      </c>
      <c r="C470" s="17">
        <v>0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  <c r="I470" s="17">
        <v>0</v>
      </c>
      <c r="J470" s="17">
        <v>0</v>
      </c>
      <c r="K470" s="17">
        <v>1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0</v>
      </c>
      <c r="S470" s="17">
        <v>0</v>
      </c>
      <c r="T470" s="17">
        <v>5</v>
      </c>
      <c r="U470" s="17">
        <v>0</v>
      </c>
      <c r="V470" s="17">
        <v>0</v>
      </c>
      <c r="W470" s="22" t="s">
        <v>701</v>
      </c>
      <c r="X470" s="22" t="s">
        <v>703</v>
      </c>
      <c r="Y470" s="1" t="s">
        <v>700</v>
      </c>
      <c r="Z470" s="1" t="s">
        <v>716</v>
      </c>
      <c r="AA470" s="1" t="s">
        <v>700</v>
      </c>
      <c r="AB470" s="1" t="s">
        <v>700</v>
      </c>
      <c r="AC470" s="1" t="s">
        <v>701</v>
      </c>
      <c r="AD470" s="1" t="s">
        <v>700</v>
      </c>
      <c r="AE470" s="1"/>
    </row>
    <row r="471" spans="1:31" x14ac:dyDescent="0.45">
      <c r="A471" s="17" t="s">
        <v>238</v>
      </c>
      <c r="B471" s="17">
        <v>0</v>
      </c>
      <c r="C471" s="17">
        <v>0</v>
      </c>
      <c r="D471" s="17">
        <v>0</v>
      </c>
      <c r="E471" s="17">
        <v>0</v>
      </c>
      <c r="F471" s="17">
        <v>0</v>
      </c>
      <c r="G471" s="17">
        <v>1</v>
      </c>
      <c r="H471" s="17">
        <v>0</v>
      </c>
      <c r="I471" s="17">
        <v>0</v>
      </c>
      <c r="J471" s="17">
        <v>0</v>
      </c>
      <c r="K471" s="17">
        <v>1</v>
      </c>
      <c r="L471" s="17">
        <v>1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0</v>
      </c>
      <c r="V471" s="17">
        <v>1</v>
      </c>
      <c r="W471" s="22" t="s">
        <v>700</v>
      </c>
      <c r="X471" s="22" t="s">
        <v>703</v>
      </c>
      <c r="Y471" s="1" t="s">
        <v>701</v>
      </c>
      <c r="Z471" s="1" t="s">
        <v>700</v>
      </c>
      <c r="AA471" s="1" t="s">
        <v>700</v>
      </c>
      <c r="AB471" s="1" t="s">
        <v>700</v>
      </c>
      <c r="AC471" s="1" t="s">
        <v>703</v>
      </c>
      <c r="AD471" s="1" t="s">
        <v>700</v>
      </c>
      <c r="AE471" s="1"/>
    </row>
    <row r="472" spans="1:31" x14ac:dyDescent="0.45">
      <c r="A472" s="17" t="s">
        <v>337</v>
      </c>
      <c r="B472" s="17">
        <v>0</v>
      </c>
      <c r="C472" s="17">
        <v>0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22" t="s">
        <v>700</v>
      </c>
      <c r="X472" s="22" t="s">
        <v>700</v>
      </c>
      <c r="Y472" s="1" t="s">
        <v>700</v>
      </c>
      <c r="Z472" s="1" t="s">
        <v>700</v>
      </c>
      <c r="AA472" s="1" t="s">
        <v>700</v>
      </c>
      <c r="AB472" s="1" t="s">
        <v>700</v>
      </c>
      <c r="AC472" s="1" t="s">
        <v>700</v>
      </c>
      <c r="AD472" s="1" t="s">
        <v>700</v>
      </c>
      <c r="AE472" s="1"/>
    </row>
    <row r="473" spans="1:31" x14ac:dyDescent="0.45">
      <c r="A473" s="17" t="s">
        <v>98</v>
      </c>
      <c r="B473" s="17">
        <v>0</v>
      </c>
      <c r="C473" s="17">
        <v>0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22" t="s">
        <v>700</v>
      </c>
      <c r="X473" s="22" t="s">
        <v>707</v>
      </c>
      <c r="Y473" s="1" t="s">
        <v>704</v>
      </c>
      <c r="Z473" s="1" t="s">
        <v>712</v>
      </c>
      <c r="AA473" s="1" t="s">
        <v>707</v>
      </c>
      <c r="AB473" s="1" t="s">
        <v>703</v>
      </c>
      <c r="AC473" s="1" t="s">
        <v>701</v>
      </c>
      <c r="AD473" s="1" t="s">
        <v>700</v>
      </c>
      <c r="AE473" s="1"/>
    </row>
    <row r="474" spans="1:31" x14ac:dyDescent="0.45">
      <c r="A474" s="17" t="s">
        <v>547</v>
      </c>
      <c r="B474" s="17">
        <v>0</v>
      </c>
      <c r="C474" s="17">
        <v>0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  <c r="I474" s="17">
        <v>0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0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22" t="s">
        <v>700</v>
      </c>
      <c r="X474" s="22" t="s">
        <v>700</v>
      </c>
      <c r="Y474" s="1" t="s">
        <v>700</v>
      </c>
      <c r="Z474" s="1" t="s">
        <v>700</v>
      </c>
      <c r="AA474" s="1" t="s">
        <v>700</v>
      </c>
      <c r="AB474" s="1" t="s">
        <v>700</v>
      </c>
      <c r="AC474" s="1" t="s">
        <v>700</v>
      </c>
      <c r="AD474" s="1" t="s">
        <v>700</v>
      </c>
      <c r="AE474" s="1"/>
    </row>
    <row r="475" spans="1:31" x14ac:dyDescent="0.45">
      <c r="A475" s="17" t="s">
        <v>576</v>
      </c>
      <c r="B475" s="17">
        <v>0</v>
      </c>
      <c r="C475" s="17">
        <v>0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22" t="s">
        <v>700</v>
      </c>
      <c r="X475" s="22" t="s">
        <v>700</v>
      </c>
      <c r="Y475" s="1" t="s">
        <v>700</v>
      </c>
      <c r="Z475" s="1" t="s">
        <v>700</v>
      </c>
      <c r="AA475" s="1" t="s">
        <v>700</v>
      </c>
      <c r="AB475" s="1" t="s">
        <v>700</v>
      </c>
      <c r="AC475" s="1" t="s">
        <v>700</v>
      </c>
      <c r="AD475" s="1" t="s">
        <v>700</v>
      </c>
      <c r="AE475" s="1"/>
    </row>
    <row r="476" spans="1:31" x14ac:dyDescent="0.45">
      <c r="A476" s="17" t="s">
        <v>620</v>
      </c>
      <c r="B476" s="17">
        <v>1</v>
      </c>
      <c r="C476" s="17">
        <v>2</v>
      </c>
      <c r="D476" s="17">
        <v>8</v>
      </c>
      <c r="E476" s="17">
        <v>5</v>
      </c>
      <c r="F476" s="17">
        <v>0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22" t="s">
        <v>700</v>
      </c>
      <c r="X476" s="22" t="s">
        <v>700</v>
      </c>
      <c r="Y476" s="1" t="s">
        <v>700</v>
      </c>
      <c r="Z476" s="1" t="s">
        <v>700</v>
      </c>
      <c r="AA476" s="1" t="s">
        <v>700</v>
      </c>
      <c r="AB476" s="1" t="s">
        <v>704</v>
      </c>
      <c r="AC476" s="1" t="s">
        <v>704</v>
      </c>
      <c r="AD476" s="1" t="s">
        <v>700</v>
      </c>
      <c r="AE476" s="1"/>
    </row>
    <row r="477" spans="1:31" x14ac:dyDescent="0.45">
      <c r="A477" s="17" t="s">
        <v>88</v>
      </c>
      <c r="B477" s="17">
        <v>1</v>
      </c>
      <c r="C477" s="17">
        <v>5</v>
      </c>
      <c r="D477" s="17">
        <v>9</v>
      </c>
      <c r="E477" s="17">
        <v>0</v>
      </c>
      <c r="F477" s="17">
        <v>7</v>
      </c>
      <c r="G477" s="17">
        <v>2</v>
      </c>
      <c r="H477" s="17">
        <v>2</v>
      </c>
      <c r="I477" s="17">
        <v>2</v>
      </c>
      <c r="J477" s="17">
        <v>0</v>
      </c>
      <c r="K477" s="17">
        <v>8</v>
      </c>
      <c r="L477" s="17">
        <v>5</v>
      </c>
      <c r="M477" s="17">
        <v>1</v>
      </c>
      <c r="N477" s="17">
        <v>2</v>
      </c>
      <c r="O477" s="17">
        <v>1</v>
      </c>
      <c r="P477" s="17">
        <v>6</v>
      </c>
      <c r="Q477" s="17">
        <v>12</v>
      </c>
      <c r="R477" s="17">
        <v>6</v>
      </c>
      <c r="S477" s="17">
        <v>1</v>
      </c>
      <c r="T477" s="17">
        <v>1</v>
      </c>
      <c r="U477" s="17">
        <v>0</v>
      </c>
      <c r="V477" s="17">
        <v>2</v>
      </c>
      <c r="W477" s="22" t="s">
        <v>703</v>
      </c>
      <c r="X477" s="22" t="s">
        <v>703</v>
      </c>
      <c r="Y477" s="1" t="s">
        <v>703</v>
      </c>
      <c r="Z477" s="1" t="s">
        <v>701</v>
      </c>
      <c r="AA477" s="1" t="s">
        <v>701</v>
      </c>
      <c r="AB477" s="1" t="s">
        <v>700</v>
      </c>
      <c r="AC477" s="1" t="s">
        <v>701</v>
      </c>
      <c r="AD477" s="1" t="s">
        <v>700</v>
      </c>
      <c r="AE477" s="1"/>
    </row>
    <row r="478" spans="1:31" x14ac:dyDescent="0.45">
      <c r="A478" s="17" t="s">
        <v>416</v>
      </c>
      <c r="B478" s="17">
        <v>6</v>
      </c>
      <c r="C478" s="17">
        <v>6</v>
      </c>
      <c r="D478" s="17">
        <v>6</v>
      </c>
      <c r="E478" s="17">
        <v>7</v>
      </c>
      <c r="F478" s="17">
        <v>2</v>
      </c>
      <c r="G478" s="17">
        <v>2</v>
      </c>
      <c r="H478" s="17">
        <v>1</v>
      </c>
      <c r="I478" s="17">
        <v>2</v>
      </c>
      <c r="J478" s="17">
        <v>2</v>
      </c>
      <c r="K478" s="17">
        <v>2</v>
      </c>
      <c r="L478" s="17">
        <v>2</v>
      </c>
      <c r="M478" s="17">
        <v>2</v>
      </c>
      <c r="N478" s="17">
        <v>1</v>
      </c>
      <c r="O478" s="17">
        <v>1</v>
      </c>
      <c r="P478" s="17">
        <v>2</v>
      </c>
      <c r="Q478" s="17">
        <v>6</v>
      </c>
      <c r="R478" s="17">
        <v>2</v>
      </c>
      <c r="S478" s="17">
        <v>0</v>
      </c>
      <c r="T478" s="17">
        <v>2</v>
      </c>
      <c r="U478" s="17">
        <v>1</v>
      </c>
      <c r="V478" s="17">
        <v>1</v>
      </c>
      <c r="W478" s="22" t="s">
        <v>703</v>
      </c>
      <c r="X478" s="22" t="s">
        <v>700</v>
      </c>
      <c r="Y478" s="1" t="s">
        <v>700</v>
      </c>
      <c r="Z478" s="1" t="s">
        <v>703</v>
      </c>
      <c r="AA478" s="1" t="s">
        <v>703</v>
      </c>
      <c r="AB478" s="1" t="s">
        <v>703</v>
      </c>
      <c r="AC478" s="1" t="s">
        <v>701</v>
      </c>
      <c r="AD478" s="1" t="s">
        <v>700</v>
      </c>
      <c r="AE478" s="1"/>
    </row>
    <row r="479" spans="1:31" x14ac:dyDescent="0.45">
      <c r="A479" s="17" t="s">
        <v>195</v>
      </c>
      <c r="B479" s="17">
        <v>0</v>
      </c>
      <c r="C479" s="17">
        <v>0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22" t="s">
        <v>700</v>
      </c>
      <c r="X479" s="22" t="s">
        <v>700</v>
      </c>
      <c r="Y479" s="1" t="s">
        <v>700</v>
      </c>
      <c r="Z479" s="1" t="s">
        <v>700</v>
      </c>
      <c r="AA479" s="1" t="s">
        <v>700</v>
      </c>
      <c r="AB479" s="1" t="s">
        <v>700</v>
      </c>
      <c r="AC479" s="1" t="s">
        <v>700</v>
      </c>
      <c r="AD479" s="1" t="s">
        <v>700</v>
      </c>
      <c r="AE479" s="1"/>
    </row>
    <row r="480" spans="1:31" x14ac:dyDescent="0.45">
      <c r="A480" s="17" t="s">
        <v>513</v>
      </c>
      <c r="B480" s="17">
        <v>0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22" t="s">
        <v>700</v>
      </c>
      <c r="X480" s="22" t="s">
        <v>700</v>
      </c>
      <c r="Y480" s="1" t="s">
        <v>700</v>
      </c>
      <c r="Z480" s="1" t="s">
        <v>700</v>
      </c>
      <c r="AA480" s="1" t="s">
        <v>700</v>
      </c>
      <c r="AB480" s="1" t="s">
        <v>700</v>
      </c>
      <c r="AC480" s="1" t="s">
        <v>700</v>
      </c>
      <c r="AD480" s="1" t="s">
        <v>1259</v>
      </c>
      <c r="AE480" s="1"/>
    </row>
    <row r="481" spans="1:31" x14ac:dyDescent="0.45">
      <c r="A481" s="17" t="s">
        <v>90</v>
      </c>
      <c r="B481" s="17">
        <v>0</v>
      </c>
      <c r="C481" s="17">
        <v>0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22" t="s">
        <v>700</v>
      </c>
      <c r="X481" s="22" t="s">
        <v>700</v>
      </c>
      <c r="Y481" s="1" t="s">
        <v>700</v>
      </c>
      <c r="Z481" s="1" t="s">
        <v>700</v>
      </c>
      <c r="AA481" s="1" t="s">
        <v>700</v>
      </c>
      <c r="AB481" s="1" t="s">
        <v>700</v>
      </c>
      <c r="AC481" s="1" t="s">
        <v>700</v>
      </c>
      <c r="AD481" s="1" t="s">
        <v>700</v>
      </c>
      <c r="AE481" s="1"/>
    </row>
    <row r="482" spans="1:31" x14ac:dyDescent="0.45">
      <c r="A482" s="17" t="s">
        <v>99</v>
      </c>
      <c r="B482" s="17">
        <v>0</v>
      </c>
      <c r="C482" s="17">
        <v>5</v>
      </c>
      <c r="D482" s="17">
        <v>1</v>
      </c>
      <c r="E482" s="17">
        <v>9</v>
      </c>
      <c r="F482" s="17">
        <v>1</v>
      </c>
      <c r="G482" s="17">
        <v>1</v>
      </c>
      <c r="H482" s="17">
        <v>1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2</v>
      </c>
      <c r="O482" s="17">
        <v>1</v>
      </c>
      <c r="P482" s="17">
        <v>2</v>
      </c>
      <c r="Q482" s="17">
        <v>7</v>
      </c>
      <c r="R482" s="17">
        <v>1</v>
      </c>
      <c r="S482" s="17">
        <v>0</v>
      </c>
      <c r="T482" s="17">
        <v>1</v>
      </c>
      <c r="U482" s="17">
        <v>0</v>
      </c>
      <c r="V482" s="17">
        <v>1</v>
      </c>
      <c r="W482" s="22" t="s">
        <v>700</v>
      </c>
      <c r="X482" s="22" t="s">
        <v>702</v>
      </c>
      <c r="Y482" s="1" t="s">
        <v>701</v>
      </c>
      <c r="Z482" s="1" t="s">
        <v>703</v>
      </c>
      <c r="AA482" s="1" t="s">
        <v>713</v>
      </c>
      <c r="AB482" s="1" t="s">
        <v>703</v>
      </c>
      <c r="AC482" s="1" t="s">
        <v>703</v>
      </c>
      <c r="AD482" s="1" t="s">
        <v>700</v>
      </c>
      <c r="AE482" s="1"/>
    </row>
    <row r="483" spans="1:31" x14ac:dyDescent="0.45">
      <c r="A483" s="17" t="s">
        <v>252</v>
      </c>
      <c r="B483" s="17">
        <v>0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22" t="s">
        <v>700</v>
      </c>
      <c r="X483" s="22" t="s">
        <v>700</v>
      </c>
      <c r="Y483" s="1" t="s">
        <v>700</v>
      </c>
      <c r="Z483" s="1" t="s">
        <v>700</v>
      </c>
      <c r="AA483" s="1" t="s">
        <v>700</v>
      </c>
      <c r="AB483" s="1" t="s">
        <v>700</v>
      </c>
      <c r="AC483" s="1" t="s">
        <v>700</v>
      </c>
      <c r="AD483" s="1" t="s">
        <v>700</v>
      </c>
      <c r="AE483" s="1"/>
    </row>
    <row r="484" spans="1:31" x14ac:dyDescent="0.45">
      <c r="A484" s="17" t="s">
        <v>269</v>
      </c>
      <c r="B484" s="17">
        <v>0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22" t="s">
        <v>700</v>
      </c>
      <c r="X484" s="22" t="s">
        <v>700</v>
      </c>
      <c r="Y484" s="1" t="s">
        <v>700</v>
      </c>
      <c r="Z484" s="1" t="s">
        <v>700</v>
      </c>
      <c r="AA484" s="1" t="s">
        <v>700</v>
      </c>
      <c r="AB484" s="1" t="s">
        <v>700</v>
      </c>
      <c r="AC484" s="1" t="s">
        <v>700</v>
      </c>
      <c r="AD484" s="1" t="s">
        <v>700</v>
      </c>
      <c r="AE484" s="1"/>
    </row>
    <row r="485" spans="1:31" x14ac:dyDescent="0.45">
      <c r="A485" s="17" t="s">
        <v>294</v>
      </c>
      <c r="B485" s="17"/>
      <c r="C485" s="17"/>
      <c r="D485" s="17"/>
      <c r="E485" s="17"/>
      <c r="F485" s="17"/>
      <c r="G485" s="17"/>
      <c r="H485" s="17">
        <v>1</v>
      </c>
      <c r="I485" s="17">
        <v>0</v>
      </c>
      <c r="J485" s="17">
        <v>0</v>
      </c>
      <c r="K485" s="17">
        <v>0</v>
      </c>
      <c r="L485" s="17">
        <v>0</v>
      </c>
      <c r="M485" s="17">
        <v>1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22" t="s">
        <v>700</v>
      </c>
      <c r="X485" s="22" t="s">
        <v>700</v>
      </c>
      <c r="Y485" s="1" t="s">
        <v>700</v>
      </c>
      <c r="Z485" s="1" t="s">
        <v>700</v>
      </c>
      <c r="AA485" s="1" t="s">
        <v>700</v>
      </c>
      <c r="AB485" s="1" t="s">
        <v>700</v>
      </c>
      <c r="AC485" s="1" t="s">
        <v>700</v>
      </c>
      <c r="AD485" s="1" t="s">
        <v>1259</v>
      </c>
      <c r="AE485" s="1"/>
    </row>
    <row r="486" spans="1:31" x14ac:dyDescent="0.45">
      <c r="A486" s="17" t="s">
        <v>145</v>
      </c>
      <c r="B486" s="17"/>
      <c r="C486" s="17"/>
      <c r="D486" s="17"/>
      <c r="E486" s="17"/>
      <c r="F486" s="17">
        <v>0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22" t="s">
        <v>700</v>
      </c>
      <c r="X486" s="22" t="s">
        <v>700</v>
      </c>
      <c r="Y486" s="1" t="s">
        <v>700</v>
      </c>
      <c r="Z486" s="1" t="s">
        <v>700</v>
      </c>
      <c r="AA486" s="1" t="s">
        <v>700</v>
      </c>
      <c r="AB486" s="1" t="s">
        <v>700</v>
      </c>
      <c r="AC486" s="1" t="s">
        <v>700</v>
      </c>
      <c r="AD486" s="1" t="s">
        <v>1259</v>
      </c>
      <c r="AE486" s="1"/>
    </row>
    <row r="487" spans="1:31" x14ac:dyDescent="0.45">
      <c r="A487" s="17" t="s">
        <v>126</v>
      </c>
      <c r="B487" s="17">
        <v>1</v>
      </c>
      <c r="C487" s="17">
        <v>0</v>
      </c>
      <c r="D487" s="17">
        <v>6</v>
      </c>
      <c r="E487" s="17">
        <v>6</v>
      </c>
      <c r="F487" s="17">
        <v>7</v>
      </c>
      <c r="G487" s="17">
        <v>1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0</v>
      </c>
      <c r="R487" s="17">
        <v>0</v>
      </c>
      <c r="S487" s="17">
        <v>0</v>
      </c>
      <c r="T487" s="17">
        <v>0</v>
      </c>
      <c r="U487" s="17">
        <v>0</v>
      </c>
      <c r="V487" s="17">
        <v>12</v>
      </c>
      <c r="W487" s="22" t="s">
        <v>706</v>
      </c>
      <c r="X487" s="22" t="s">
        <v>702</v>
      </c>
      <c r="Y487" s="1" t="s">
        <v>703</v>
      </c>
      <c r="Z487" s="1" t="s">
        <v>700</v>
      </c>
      <c r="AA487" s="1" t="s">
        <v>702</v>
      </c>
      <c r="AB487" s="1" t="s">
        <v>703</v>
      </c>
      <c r="AC487" s="1" t="s">
        <v>700</v>
      </c>
      <c r="AD487" s="1" t="s">
        <v>700</v>
      </c>
      <c r="AE487" s="1"/>
    </row>
    <row r="488" spans="1:31" x14ac:dyDescent="0.45">
      <c r="A488" s="17" t="s">
        <v>565</v>
      </c>
      <c r="B488" s="17">
        <v>1</v>
      </c>
      <c r="C488" s="17">
        <v>2</v>
      </c>
      <c r="D488" s="17">
        <v>0</v>
      </c>
      <c r="E488" s="17">
        <v>2</v>
      </c>
      <c r="F488" s="17">
        <v>0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1</v>
      </c>
      <c r="N488" s="17">
        <v>2</v>
      </c>
      <c r="O488" s="17">
        <v>8</v>
      </c>
      <c r="P488" s="17">
        <v>1</v>
      </c>
      <c r="Q488" s="17">
        <v>2</v>
      </c>
      <c r="R488" s="17">
        <v>7</v>
      </c>
      <c r="S488" s="17">
        <v>0</v>
      </c>
      <c r="T488" s="17">
        <v>0</v>
      </c>
      <c r="U488" s="17">
        <v>0</v>
      </c>
      <c r="V488" s="17">
        <v>1</v>
      </c>
      <c r="W488" s="22" t="s">
        <v>701</v>
      </c>
      <c r="X488" s="22" t="s">
        <v>701</v>
      </c>
      <c r="Y488" s="1" t="s">
        <v>700</v>
      </c>
      <c r="Z488" s="1" t="s">
        <v>700</v>
      </c>
      <c r="AA488" s="1" t="s">
        <v>712</v>
      </c>
      <c r="AB488" s="1" t="s">
        <v>708</v>
      </c>
      <c r="AC488" s="1" t="s">
        <v>708</v>
      </c>
      <c r="AD488" s="1" t="s">
        <v>700</v>
      </c>
      <c r="AE488" s="1"/>
    </row>
    <row r="489" spans="1:31" x14ac:dyDescent="0.45">
      <c r="A489" s="17" t="s">
        <v>349</v>
      </c>
      <c r="B489" s="17">
        <v>0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22" t="s">
        <v>700</v>
      </c>
      <c r="X489" s="22" t="s">
        <v>700</v>
      </c>
      <c r="Y489" s="1" t="s">
        <v>700</v>
      </c>
      <c r="Z489" s="1" t="s">
        <v>700</v>
      </c>
      <c r="AA489" s="1" t="s">
        <v>700</v>
      </c>
      <c r="AB489" s="1" t="s">
        <v>700</v>
      </c>
      <c r="AC489" s="1" t="s">
        <v>700</v>
      </c>
      <c r="AD489" s="1" t="s">
        <v>700</v>
      </c>
      <c r="AE489" s="1"/>
    </row>
    <row r="490" spans="1:31" x14ac:dyDescent="0.45">
      <c r="A490" s="17" t="s">
        <v>658</v>
      </c>
      <c r="B490" s="17">
        <v>0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3</v>
      </c>
      <c r="U490" s="17">
        <v>0</v>
      </c>
      <c r="V490" s="17">
        <v>0</v>
      </c>
      <c r="W490" s="22" t="s">
        <v>700</v>
      </c>
      <c r="X490" s="22" t="s">
        <v>700</v>
      </c>
      <c r="Y490" s="1" t="s">
        <v>700</v>
      </c>
      <c r="Z490" s="1" t="s">
        <v>700</v>
      </c>
      <c r="AA490" s="1" t="s">
        <v>700</v>
      </c>
      <c r="AB490" s="1" t="s">
        <v>700</v>
      </c>
      <c r="AC490" s="1" t="s">
        <v>700</v>
      </c>
      <c r="AD490" s="1" t="s">
        <v>700</v>
      </c>
      <c r="AE490" s="1"/>
    </row>
    <row r="491" spans="1:31" x14ac:dyDescent="0.45">
      <c r="A491" s="17" t="s">
        <v>673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>
        <v>0</v>
      </c>
      <c r="V491" s="17">
        <v>0</v>
      </c>
      <c r="W491" s="22" t="s">
        <v>700</v>
      </c>
      <c r="X491" s="22" t="s">
        <v>700</v>
      </c>
      <c r="Y491" s="1" t="s">
        <v>700</v>
      </c>
      <c r="Z491" s="1" t="s">
        <v>700</v>
      </c>
      <c r="AA491" s="1" t="s">
        <v>700</v>
      </c>
      <c r="AB491" s="1" t="s">
        <v>700</v>
      </c>
      <c r="AC491" s="1" t="s">
        <v>700</v>
      </c>
      <c r="AD491" s="1" t="s">
        <v>700</v>
      </c>
      <c r="AE491" s="1"/>
    </row>
    <row r="492" spans="1:31" x14ac:dyDescent="0.45">
      <c r="A492" s="17" t="s">
        <v>261</v>
      </c>
      <c r="B492" s="17">
        <v>0</v>
      </c>
      <c r="C492" s="17">
        <v>1</v>
      </c>
      <c r="D492" s="17">
        <v>6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22" t="s">
        <v>700</v>
      </c>
      <c r="X492" s="22" t="s">
        <v>700</v>
      </c>
      <c r="Y492" s="1" t="s">
        <v>700</v>
      </c>
      <c r="Z492" s="1" t="s">
        <v>714</v>
      </c>
      <c r="AA492" s="1" t="s">
        <v>1306</v>
      </c>
      <c r="AB492" s="1" t="s">
        <v>701</v>
      </c>
      <c r="AC492" s="1" t="s">
        <v>700</v>
      </c>
      <c r="AD492" s="1" t="s">
        <v>1259</v>
      </c>
      <c r="AE492" s="1"/>
    </row>
    <row r="493" spans="1:31" x14ac:dyDescent="0.45">
      <c r="A493" s="17" t="s">
        <v>46</v>
      </c>
      <c r="B493" s="17"/>
      <c r="C493" s="17"/>
      <c r="D493" s="17"/>
      <c r="E493" s="17">
        <v>0</v>
      </c>
      <c r="F493" s="17">
        <v>0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0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22" t="s">
        <v>700</v>
      </c>
      <c r="X493" s="22" t="s">
        <v>700</v>
      </c>
      <c r="Y493" s="1" t="s">
        <v>700</v>
      </c>
      <c r="Z493" s="1" t="s">
        <v>700</v>
      </c>
      <c r="AA493" s="1" t="s">
        <v>700</v>
      </c>
      <c r="AB493" s="1" t="s">
        <v>700</v>
      </c>
      <c r="AC493" s="1" t="s">
        <v>700</v>
      </c>
      <c r="AD493" s="1" t="s">
        <v>700</v>
      </c>
      <c r="AE493" s="1"/>
    </row>
    <row r="494" spans="1:31" x14ac:dyDescent="0.45">
      <c r="A494" s="17" t="s">
        <v>63</v>
      </c>
      <c r="B494" s="17">
        <v>2</v>
      </c>
      <c r="C494" s="17">
        <v>1</v>
      </c>
      <c r="D494" s="17">
        <v>14</v>
      </c>
      <c r="E494" s="17">
        <v>2</v>
      </c>
      <c r="F494" s="17">
        <v>1</v>
      </c>
      <c r="G494" s="17">
        <v>0</v>
      </c>
      <c r="H494" s="17">
        <v>9</v>
      </c>
      <c r="I494" s="17">
        <v>7</v>
      </c>
      <c r="J494" s="17">
        <v>1</v>
      </c>
      <c r="K494" s="17">
        <v>2</v>
      </c>
      <c r="L494" s="17">
        <v>6</v>
      </c>
      <c r="M494" s="17">
        <v>10</v>
      </c>
      <c r="N494" s="17">
        <v>1</v>
      </c>
      <c r="O494" s="17">
        <v>2</v>
      </c>
      <c r="P494" s="17">
        <v>9</v>
      </c>
      <c r="Q494" s="17">
        <v>6</v>
      </c>
      <c r="R494" s="17">
        <v>2</v>
      </c>
      <c r="S494" s="17">
        <v>6</v>
      </c>
      <c r="T494" s="17">
        <v>6</v>
      </c>
      <c r="U494" s="17">
        <v>0</v>
      </c>
      <c r="V494" s="17">
        <v>2</v>
      </c>
      <c r="W494" s="22" t="s">
        <v>700</v>
      </c>
      <c r="X494" s="22" t="s">
        <v>703</v>
      </c>
      <c r="Y494" s="1" t="s">
        <v>702</v>
      </c>
      <c r="Z494" s="1" t="s">
        <v>705</v>
      </c>
      <c r="AA494" s="1" t="s">
        <v>703</v>
      </c>
      <c r="AB494" s="1" t="s">
        <v>703</v>
      </c>
      <c r="AC494" s="1" t="s">
        <v>704</v>
      </c>
      <c r="AD494" s="1" t="s">
        <v>700</v>
      </c>
      <c r="AE494" s="1"/>
    </row>
    <row r="495" spans="1:31" x14ac:dyDescent="0.45">
      <c r="A495" s="17" t="s">
        <v>669</v>
      </c>
      <c r="B495" s="17">
        <v>10</v>
      </c>
      <c r="C495" s="17">
        <v>2</v>
      </c>
      <c r="D495" s="17">
        <v>1</v>
      </c>
      <c r="E495" s="17">
        <v>1</v>
      </c>
      <c r="F495" s="17">
        <v>2</v>
      </c>
      <c r="G495" s="17">
        <v>2</v>
      </c>
      <c r="H495" s="17">
        <v>9</v>
      </c>
      <c r="I495" s="17">
        <v>14</v>
      </c>
      <c r="J495" s="17">
        <v>9</v>
      </c>
      <c r="K495" s="17">
        <v>2</v>
      </c>
      <c r="L495" s="17">
        <v>2</v>
      </c>
      <c r="M495" s="17">
        <v>2</v>
      </c>
      <c r="N495" s="17">
        <v>2</v>
      </c>
      <c r="O495" s="17">
        <v>2</v>
      </c>
      <c r="P495" s="17">
        <v>3</v>
      </c>
      <c r="Q495" s="17">
        <v>11</v>
      </c>
      <c r="R495" s="17">
        <v>0</v>
      </c>
      <c r="S495" s="17">
        <v>1</v>
      </c>
      <c r="T495" s="17">
        <v>2</v>
      </c>
      <c r="U495" s="17">
        <v>0</v>
      </c>
      <c r="V495" s="17">
        <v>2</v>
      </c>
      <c r="W495" s="22" t="s">
        <v>703</v>
      </c>
      <c r="X495" s="22" t="s">
        <v>701</v>
      </c>
      <c r="Y495" s="1" t="s">
        <v>700</v>
      </c>
      <c r="Z495" s="1" t="s">
        <v>701</v>
      </c>
      <c r="AA495" s="1" t="s">
        <v>701</v>
      </c>
      <c r="AB495" s="1" t="s">
        <v>703</v>
      </c>
      <c r="AC495" s="1" t="s">
        <v>701</v>
      </c>
      <c r="AD495" s="1" t="s">
        <v>700</v>
      </c>
      <c r="AE495" s="1"/>
    </row>
    <row r="496" spans="1:31" x14ac:dyDescent="0.45">
      <c r="A496" s="17" t="s">
        <v>73</v>
      </c>
      <c r="B496" s="17">
        <v>0</v>
      </c>
      <c r="C496" s="17">
        <v>0</v>
      </c>
      <c r="D496" s="17">
        <v>0</v>
      </c>
      <c r="E496" s="17">
        <v>0</v>
      </c>
      <c r="F496" s="17">
        <v>0</v>
      </c>
      <c r="G496" s="17">
        <v>1</v>
      </c>
      <c r="H496" s="17">
        <v>1</v>
      </c>
      <c r="I496" s="17">
        <v>2</v>
      </c>
      <c r="J496" s="17">
        <v>1</v>
      </c>
      <c r="K496" s="17">
        <v>7</v>
      </c>
      <c r="L496" s="17">
        <v>9</v>
      </c>
      <c r="M496" s="17">
        <v>1</v>
      </c>
      <c r="N496" s="17">
        <v>1</v>
      </c>
      <c r="O496" s="17">
        <v>0</v>
      </c>
      <c r="P496" s="17">
        <v>6</v>
      </c>
      <c r="Q496" s="17">
        <v>8</v>
      </c>
      <c r="R496" s="17">
        <v>14</v>
      </c>
      <c r="S496" s="17">
        <v>0</v>
      </c>
      <c r="T496" s="17">
        <v>-2</v>
      </c>
      <c r="U496" s="17">
        <v>0</v>
      </c>
      <c r="V496" s="17">
        <v>0</v>
      </c>
      <c r="W496" s="22" t="s">
        <v>701</v>
      </c>
      <c r="X496" s="22" t="s">
        <v>701</v>
      </c>
      <c r="Y496" s="1" t="s">
        <v>700</v>
      </c>
      <c r="Z496" s="1" t="s">
        <v>701</v>
      </c>
      <c r="AA496" s="1" t="s">
        <v>701</v>
      </c>
      <c r="AB496" s="1" t="s">
        <v>702</v>
      </c>
      <c r="AC496" s="1" t="s">
        <v>700</v>
      </c>
      <c r="AD496" s="1" t="s">
        <v>700</v>
      </c>
      <c r="AE496" s="1"/>
    </row>
    <row r="497" spans="1:31" x14ac:dyDescent="0.45">
      <c r="A497" s="17" t="s">
        <v>527</v>
      </c>
      <c r="B497" s="17">
        <v>0</v>
      </c>
      <c r="C497" s="17">
        <v>0</v>
      </c>
      <c r="D497" s="17">
        <v>0</v>
      </c>
      <c r="E497" s="17">
        <v>2</v>
      </c>
      <c r="F497" s="17">
        <v>0</v>
      </c>
      <c r="G497" s="17">
        <v>2</v>
      </c>
      <c r="H497" s="17">
        <v>2</v>
      </c>
      <c r="I497" s="17">
        <v>0</v>
      </c>
      <c r="J497" s="17">
        <v>0</v>
      </c>
      <c r="K497" s="17">
        <v>0</v>
      </c>
      <c r="L497" s="17">
        <v>1</v>
      </c>
      <c r="M497" s="17">
        <v>1</v>
      </c>
      <c r="N497" s="17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22" t="s">
        <v>700</v>
      </c>
      <c r="X497" s="22" t="s">
        <v>700</v>
      </c>
      <c r="Y497" s="1" t="s">
        <v>700</v>
      </c>
      <c r="Z497" s="1" t="s">
        <v>700</v>
      </c>
      <c r="AA497" s="1" t="s">
        <v>700</v>
      </c>
      <c r="AB497" s="1" t="s">
        <v>700</v>
      </c>
      <c r="AC497" s="1" t="s">
        <v>700</v>
      </c>
      <c r="AD497" s="1" t="s">
        <v>700</v>
      </c>
      <c r="AE497" s="1"/>
    </row>
    <row r="498" spans="1:31" x14ac:dyDescent="0.45">
      <c r="A498" s="17" t="s">
        <v>293</v>
      </c>
      <c r="B498" s="17">
        <v>0</v>
      </c>
      <c r="C498" s="17">
        <v>0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22" t="s">
        <v>700</v>
      </c>
      <c r="X498" s="22" t="s">
        <v>700</v>
      </c>
      <c r="Y498" s="1" t="s">
        <v>700</v>
      </c>
      <c r="Z498" s="1" t="s">
        <v>700</v>
      </c>
      <c r="AA498" s="1" t="s">
        <v>700</v>
      </c>
      <c r="AB498" s="1" t="s">
        <v>700</v>
      </c>
      <c r="AC498" s="1" t="s">
        <v>700</v>
      </c>
      <c r="AD498" s="1" t="s">
        <v>700</v>
      </c>
      <c r="AE498" s="1"/>
    </row>
    <row r="499" spans="1:31" x14ac:dyDescent="0.45">
      <c r="A499" s="17" t="s">
        <v>343</v>
      </c>
      <c r="B499" s="17">
        <v>0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22" t="s">
        <v>700</v>
      </c>
      <c r="X499" s="22" t="s">
        <v>700</v>
      </c>
      <c r="Y499" s="1" t="s">
        <v>700</v>
      </c>
      <c r="Z499" s="1" t="s">
        <v>700</v>
      </c>
      <c r="AA499" s="1" t="s">
        <v>700</v>
      </c>
      <c r="AB499" s="1" t="s">
        <v>700</v>
      </c>
      <c r="AC499" s="1" t="s">
        <v>700</v>
      </c>
      <c r="AD499" s="1" t="s">
        <v>1259</v>
      </c>
      <c r="AE499" s="1"/>
    </row>
    <row r="500" spans="1:31" x14ac:dyDescent="0.45">
      <c r="A500" s="17" t="s">
        <v>85</v>
      </c>
      <c r="B500" s="17">
        <v>0</v>
      </c>
      <c r="C500" s="17">
        <v>0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22" t="s">
        <v>700</v>
      </c>
      <c r="X500" s="22" t="s">
        <v>700</v>
      </c>
      <c r="Y500" s="1" t="s">
        <v>703</v>
      </c>
      <c r="Z500" s="1" t="s">
        <v>701</v>
      </c>
      <c r="AA500" s="1" t="s">
        <v>707</v>
      </c>
      <c r="AB500" s="1" t="s">
        <v>700</v>
      </c>
      <c r="AC500" s="1" t="s">
        <v>703</v>
      </c>
      <c r="AD500" s="1" t="s">
        <v>700</v>
      </c>
      <c r="AE500" s="1"/>
    </row>
    <row r="501" spans="1:31" x14ac:dyDescent="0.45">
      <c r="A501" s="17" t="s">
        <v>442</v>
      </c>
      <c r="B501" s="17">
        <v>0</v>
      </c>
      <c r="C501" s="17">
        <v>0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22" t="s">
        <v>700</v>
      </c>
      <c r="X501" s="22" t="s">
        <v>700</v>
      </c>
      <c r="Y501" s="1" t="s">
        <v>700</v>
      </c>
      <c r="Z501" s="1" t="s">
        <v>700</v>
      </c>
      <c r="AA501" s="1" t="s">
        <v>700</v>
      </c>
      <c r="AB501" s="1" t="s">
        <v>700</v>
      </c>
      <c r="AC501" s="1" t="s">
        <v>700</v>
      </c>
      <c r="AD501" s="1" t="s">
        <v>700</v>
      </c>
      <c r="AE501" s="1"/>
    </row>
    <row r="502" spans="1:31" x14ac:dyDescent="0.45">
      <c r="A502" s="17" t="s">
        <v>400</v>
      </c>
      <c r="B502" s="17">
        <v>1</v>
      </c>
      <c r="C502" s="17">
        <v>2</v>
      </c>
      <c r="D502" s="17">
        <v>1</v>
      </c>
      <c r="E502" s="17">
        <v>1</v>
      </c>
      <c r="F502" s="17">
        <v>1</v>
      </c>
      <c r="G502" s="17">
        <v>0</v>
      </c>
      <c r="H502" s="17">
        <v>1</v>
      </c>
      <c r="I502" s="17">
        <v>1</v>
      </c>
      <c r="J502" s="17">
        <v>2</v>
      </c>
      <c r="K502" s="17">
        <v>3</v>
      </c>
      <c r="L502" s="17">
        <v>1</v>
      </c>
      <c r="M502" s="17">
        <v>0</v>
      </c>
      <c r="N502" s="17">
        <v>3</v>
      </c>
      <c r="O502" s="17">
        <v>3</v>
      </c>
      <c r="P502" s="17">
        <v>0</v>
      </c>
      <c r="Q502" s="17">
        <v>0</v>
      </c>
      <c r="R502" s="17">
        <v>0</v>
      </c>
      <c r="S502" s="17">
        <v>1</v>
      </c>
      <c r="T502" s="17">
        <v>2</v>
      </c>
      <c r="U502" s="17">
        <v>1</v>
      </c>
      <c r="V502" s="17">
        <v>2</v>
      </c>
      <c r="W502" s="22" t="s">
        <v>700</v>
      </c>
      <c r="X502" s="22" t="s">
        <v>701</v>
      </c>
      <c r="Y502" s="1" t="s">
        <v>701</v>
      </c>
      <c r="Z502" s="1" t="s">
        <v>701</v>
      </c>
      <c r="AA502" s="1" t="s">
        <v>701</v>
      </c>
      <c r="AB502" s="1" t="s">
        <v>701</v>
      </c>
      <c r="AC502" s="1" t="s">
        <v>703</v>
      </c>
      <c r="AD502" s="1" t="s">
        <v>700</v>
      </c>
      <c r="AE502" s="1"/>
    </row>
    <row r="503" spans="1:31" x14ac:dyDescent="0.45">
      <c r="A503" s="17" t="s">
        <v>408</v>
      </c>
      <c r="B503" s="17">
        <v>6</v>
      </c>
      <c r="C503" s="17">
        <v>1</v>
      </c>
      <c r="D503" s="17">
        <v>0</v>
      </c>
      <c r="E503" s="17">
        <v>6</v>
      </c>
      <c r="F503" s="17">
        <v>6</v>
      </c>
      <c r="G503" s="17">
        <v>2</v>
      </c>
      <c r="H503" s="17">
        <v>1</v>
      </c>
      <c r="I503" s="17">
        <v>0</v>
      </c>
      <c r="J503" s="17">
        <v>0</v>
      </c>
      <c r="K503" s="17">
        <v>0</v>
      </c>
      <c r="L503" s="17">
        <v>0</v>
      </c>
      <c r="M503" s="17">
        <v>2</v>
      </c>
      <c r="N503" s="17">
        <v>0</v>
      </c>
      <c r="O503" s="17">
        <v>0</v>
      </c>
      <c r="P503" s="17">
        <v>9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22" t="s">
        <v>700</v>
      </c>
      <c r="X503" s="22" t="s">
        <v>703</v>
      </c>
      <c r="Y503" s="1" t="s">
        <v>705</v>
      </c>
      <c r="Z503" s="1" t="s">
        <v>701</v>
      </c>
      <c r="AA503" s="1" t="s">
        <v>700</v>
      </c>
      <c r="AB503" s="1" t="s">
        <v>700</v>
      </c>
      <c r="AC503" s="1" t="s">
        <v>700</v>
      </c>
      <c r="AD503" s="1" t="s">
        <v>700</v>
      </c>
      <c r="AE503" s="1"/>
    </row>
    <row r="504" spans="1:31" x14ac:dyDescent="0.45">
      <c r="A504" s="17" t="s">
        <v>463</v>
      </c>
      <c r="B504" s="17">
        <v>0</v>
      </c>
      <c r="C504" s="17">
        <v>3</v>
      </c>
      <c r="D504" s="17">
        <v>2</v>
      </c>
      <c r="E504" s="17">
        <v>1</v>
      </c>
      <c r="F504" s="17">
        <v>3</v>
      </c>
      <c r="G504" s="17">
        <v>2</v>
      </c>
      <c r="H504" s="17">
        <v>2</v>
      </c>
      <c r="I504" s="17">
        <v>1</v>
      </c>
      <c r="J504" s="17">
        <v>2</v>
      </c>
      <c r="K504" s="17">
        <v>3</v>
      </c>
      <c r="L504" s="17">
        <v>2</v>
      </c>
      <c r="M504" s="17">
        <v>2</v>
      </c>
      <c r="N504" s="17">
        <v>2</v>
      </c>
      <c r="O504" s="17">
        <v>1</v>
      </c>
      <c r="P504" s="17">
        <v>0</v>
      </c>
      <c r="Q504" s="17">
        <v>0</v>
      </c>
      <c r="R504" s="17">
        <v>0</v>
      </c>
      <c r="S504" s="17">
        <v>1</v>
      </c>
      <c r="T504" s="17">
        <v>6</v>
      </c>
      <c r="U504" s="17">
        <v>2</v>
      </c>
      <c r="V504" s="17">
        <v>0</v>
      </c>
      <c r="W504" s="22" t="s">
        <v>701</v>
      </c>
      <c r="X504" s="22" t="s">
        <v>704</v>
      </c>
      <c r="Y504" s="1" t="s">
        <v>701</v>
      </c>
      <c r="Z504" s="1" t="s">
        <v>701</v>
      </c>
      <c r="AA504" s="1" t="s">
        <v>704</v>
      </c>
      <c r="AB504" s="1" t="s">
        <v>701</v>
      </c>
      <c r="AC504" s="1" t="s">
        <v>703</v>
      </c>
      <c r="AD504" s="1" t="s">
        <v>700</v>
      </c>
      <c r="AE504" s="1"/>
    </row>
    <row r="505" spans="1:31" x14ac:dyDescent="0.45">
      <c r="A505" s="17" t="s">
        <v>351</v>
      </c>
      <c r="B505" s="17">
        <v>0</v>
      </c>
      <c r="C505" s="17">
        <v>0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22" t="s">
        <v>700</v>
      </c>
      <c r="X505" s="22" t="s">
        <v>700</v>
      </c>
      <c r="Y505" s="1" t="s">
        <v>700</v>
      </c>
      <c r="Z505" s="1" t="s">
        <v>700</v>
      </c>
      <c r="AA505" s="1" t="s">
        <v>700</v>
      </c>
      <c r="AB505" s="1" t="s">
        <v>700</v>
      </c>
      <c r="AC505" s="1" t="s">
        <v>700</v>
      </c>
      <c r="AD505" s="1" t="s">
        <v>700</v>
      </c>
      <c r="AE505" s="1"/>
    </row>
    <row r="506" spans="1:31" x14ac:dyDescent="0.45">
      <c r="A506" s="17" t="s">
        <v>280</v>
      </c>
      <c r="B506" s="17">
        <v>4</v>
      </c>
      <c r="C506" s="17">
        <v>2</v>
      </c>
      <c r="D506" s="17">
        <v>2</v>
      </c>
      <c r="E506" s="17">
        <v>2</v>
      </c>
      <c r="F506" s="17">
        <v>5</v>
      </c>
      <c r="G506" s="17">
        <v>5</v>
      </c>
      <c r="H506" s="17">
        <v>2</v>
      </c>
      <c r="I506" s="17">
        <v>2</v>
      </c>
      <c r="J506" s="17">
        <v>2</v>
      </c>
      <c r="K506" s="17">
        <v>6</v>
      </c>
      <c r="L506" s="17">
        <v>2</v>
      </c>
      <c r="M506" s="17">
        <v>8</v>
      </c>
      <c r="N506" s="17">
        <v>6</v>
      </c>
      <c r="O506" s="17">
        <v>11</v>
      </c>
      <c r="P506" s="17">
        <v>11</v>
      </c>
      <c r="Q506" s="17">
        <v>2</v>
      </c>
      <c r="R506" s="17">
        <v>5</v>
      </c>
      <c r="S506" s="17">
        <v>8</v>
      </c>
      <c r="T506" s="17">
        <v>4</v>
      </c>
      <c r="U506" s="17">
        <v>2</v>
      </c>
      <c r="V506" s="17">
        <v>1</v>
      </c>
      <c r="W506" s="22" t="s">
        <v>701</v>
      </c>
      <c r="X506" s="22" t="s">
        <v>702</v>
      </c>
      <c r="Y506" s="1" t="s">
        <v>701</v>
      </c>
      <c r="Z506" s="1" t="s">
        <v>703</v>
      </c>
      <c r="AA506" s="1" t="s">
        <v>708</v>
      </c>
      <c r="AB506" s="1" t="s">
        <v>701</v>
      </c>
      <c r="AC506" s="1" t="s">
        <v>701</v>
      </c>
      <c r="AD506" s="1" t="s">
        <v>700</v>
      </c>
      <c r="AE506" s="1"/>
    </row>
    <row r="507" spans="1:31" x14ac:dyDescent="0.45">
      <c r="A507" s="17" t="s">
        <v>255</v>
      </c>
      <c r="B507" s="17">
        <v>0</v>
      </c>
      <c r="C507" s="17">
        <v>1</v>
      </c>
      <c r="D507" s="17">
        <v>0</v>
      </c>
      <c r="E507" s="17">
        <v>2</v>
      </c>
      <c r="F507" s="17">
        <v>3</v>
      </c>
      <c r="G507" s="17">
        <v>1</v>
      </c>
      <c r="H507" s="17">
        <v>2</v>
      </c>
      <c r="I507" s="17">
        <v>2</v>
      </c>
      <c r="J507" s="17">
        <v>2</v>
      </c>
      <c r="K507" s="17">
        <v>11</v>
      </c>
      <c r="L507" s="17">
        <v>3</v>
      </c>
      <c r="M507" s="17">
        <v>2</v>
      </c>
      <c r="N507" s="17">
        <v>2</v>
      </c>
      <c r="O507" s="17">
        <v>2</v>
      </c>
      <c r="P507" s="17">
        <v>1</v>
      </c>
      <c r="Q507" s="17">
        <v>3</v>
      </c>
      <c r="R507" s="17">
        <v>3</v>
      </c>
      <c r="S507" s="17">
        <v>2</v>
      </c>
      <c r="T507" s="17">
        <v>1</v>
      </c>
      <c r="U507" s="17">
        <v>2</v>
      </c>
      <c r="V507" s="17">
        <v>2</v>
      </c>
      <c r="W507" s="22" t="s">
        <v>700</v>
      </c>
      <c r="X507" s="22" t="s">
        <v>703</v>
      </c>
      <c r="Y507" s="1" t="s">
        <v>703</v>
      </c>
      <c r="Z507" s="1" t="s">
        <v>703</v>
      </c>
      <c r="AA507" s="1" t="s">
        <v>703</v>
      </c>
      <c r="AB507" s="1" t="s">
        <v>703</v>
      </c>
      <c r="AC507" s="1" t="s">
        <v>704</v>
      </c>
      <c r="AD507" s="1" t="s">
        <v>700</v>
      </c>
      <c r="AE507" s="1"/>
    </row>
    <row r="508" spans="1:31" x14ac:dyDescent="0.45">
      <c r="A508" s="17" t="s">
        <v>474</v>
      </c>
      <c r="B508" s="17">
        <v>0</v>
      </c>
      <c r="C508" s="17">
        <v>1</v>
      </c>
      <c r="D508" s="17">
        <v>0</v>
      </c>
      <c r="E508" s="17">
        <v>1</v>
      </c>
      <c r="F508" s="17">
        <v>1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1</v>
      </c>
      <c r="P508" s="17">
        <v>0</v>
      </c>
      <c r="Q508" s="17">
        <v>0</v>
      </c>
      <c r="R508" s="17">
        <v>8</v>
      </c>
      <c r="S508" s="17">
        <v>0</v>
      </c>
      <c r="T508" s="17">
        <v>1</v>
      </c>
      <c r="U508" s="17">
        <v>2</v>
      </c>
      <c r="V508" s="17">
        <v>0</v>
      </c>
      <c r="W508" s="22" t="s">
        <v>703</v>
      </c>
      <c r="X508" s="22" t="s">
        <v>700</v>
      </c>
      <c r="Y508" s="1" t="s">
        <v>701</v>
      </c>
      <c r="Z508" s="1" t="s">
        <v>703</v>
      </c>
      <c r="AA508" s="1" t="s">
        <v>703</v>
      </c>
      <c r="AB508" s="1" t="s">
        <v>700</v>
      </c>
      <c r="AC508" s="1" t="s">
        <v>700</v>
      </c>
      <c r="AD508" s="1" t="s">
        <v>700</v>
      </c>
      <c r="AE508" s="1"/>
    </row>
    <row r="509" spans="1:31" x14ac:dyDescent="0.45">
      <c r="A509" s="17" t="s">
        <v>403</v>
      </c>
      <c r="B509" s="17">
        <v>6</v>
      </c>
      <c r="C509" s="17">
        <v>7</v>
      </c>
      <c r="D509" s="17">
        <v>6</v>
      </c>
      <c r="E509" s="17">
        <v>6</v>
      </c>
      <c r="F509" s="17">
        <v>2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0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22" t="s">
        <v>700</v>
      </c>
      <c r="X509" s="22" t="s">
        <v>700</v>
      </c>
      <c r="Y509" s="1" t="s">
        <v>700</v>
      </c>
      <c r="Z509" s="1" t="s">
        <v>700</v>
      </c>
      <c r="AA509" s="1" t="s">
        <v>700</v>
      </c>
      <c r="AB509" s="1" t="s">
        <v>700</v>
      </c>
      <c r="AC509" s="1" t="s">
        <v>700</v>
      </c>
      <c r="AD509" s="1" t="s">
        <v>700</v>
      </c>
      <c r="AE509" s="1"/>
    </row>
    <row r="510" spans="1:31" x14ac:dyDescent="0.45">
      <c r="A510" s="17" t="s">
        <v>444</v>
      </c>
      <c r="B510" s="17"/>
      <c r="C510" s="17"/>
      <c r="D510" s="17">
        <v>1</v>
      </c>
      <c r="E510" s="17">
        <v>0</v>
      </c>
      <c r="F510" s="17">
        <v>0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0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22" t="s">
        <v>700</v>
      </c>
      <c r="X510" s="22" t="s">
        <v>700</v>
      </c>
      <c r="Y510" s="1" t="s">
        <v>700</v>
      </c>
      <c r="Z510" s="1" t="s">
        <v>700</v>
      </c>
      <c r="AA510" s="1" t="s">
        <v>700</v>
      </c>
      <c r="AB510" s="1" t="s">
        <v>700</v>
      </c>
      <c r="AC510" s="1" t="s">
        <v>700</v>
      </c>
      <c r="AD510" s="1" t="s">
        <v>1259</v>
      </c>
      <c r="AE510" s="1"/>
    </row>
    <row r="511" spans="1:31" x14ac:dyDescent="0.45">
      <c r="A511" s="17" t="s">
        <v>431</v>
      </c>
      <c r="B511" s="17"/>
      <c r="C511" s="17">
        <v>0</v>
      </c>
      <c r="D511" s="17">
        <v>4</v>
      </c>
      <c r="E511" s="17">
        <v>0</v>
      </c>
      <c r="F511" s="17">
        <v>0</v>
      </c>
      <c r="G511" s="17">
        <v>0</v>
      </c>
      <c r="H511" s="17">
        <v>1</v>
      </c>
      <c r="I511" s="17">
        <v>0</v>
      </c>
      <c r="J511" s="17">
        <v>1</v>
      </c>
      <c r="K511" s="17">
        <v>1</v>
      </c>
      <c r="L511" s="17">
        <v>0</v>
      </c>
      <c r="M511" s="17">
        <v>0</v>
      </c>
      <c r="N511" s="17">
        <v>0</v>
      </c>
      <c r="O511" s="17">
        <v>1</v>
      </c>
      <c r="P511" s="17">
        <v>0</v>
      </c>
      <c r="Q511" s="17">
        <v>1</v>
      </c>
      <c r="R511" s="17">
        <v>0</v>
      </c>
      <c r="S511" s="17">
        <v>1</v>
      </c>
      <c r="T511" s="17">
        <v>1</v>
      </c>
      <c r="U511" s="17">
        <v>3</v>
      </c>
      <c r="V511" s="17">
        <v>0</v>
      </c>
      <c r="W511" s="22" t="s">
        <v>700</v>
      </c>
      <c r="X511" s="22" t="s">
        <v>700</v>
      </c>
      <c r="Y511" s="1" t="s">
        <v>700</v>
      </c>
      <c r="Z511" s="1" t="s">
        <v>700</v>
      </c>
      <c r="AA511" s="1" t="s">
        <v>700</v>
      </c>
      <c r="AB511" s="1" t="s">
        <v>700</v>
      </c>
      <c r="AC511" s="1" t="s">
        <v>700</v>
      </c>
      <c r="AD511" s="1" t="s">
        <v>700</v>
      </c>
      <c r="AE511" s="1"/>
    </row>
    <row r="512" spans="1:31" x14ac:dyDescent="0.45">
      <c r="A512" s="17" t="s">
        <v>159</v>
      </c>
      <c r="B512" s="17">
        <v>6</v>
      </c>
      <c r="C512" s="17">
        <v>3</v>
      </c>
      <c r="D512" s="17">
        <v>3</v>
      </c>
      <c r="E512" s="17">
        <v>2</v>
      </c>
      <c r="F512" s="17">
        <v>3</v>
      </c>
      <c r="G512" s="17">
        <v>2</v>
      </c>
      <c r="H512" s="17">
        <v>1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1</v>
      </c>
      <c r="O512" s="17">
        <v>0</v>
      </c>
      <c r="P512" s="17">
        <v>3</v>
      </c>
      <c r="Q512" s="17">
        <v>3</v>
      </c>
      <c r="R512" s="17">
        <v>3</v>
      </c>
      <c r="S512" s="17">
        <v>7</v>
      </c>
      <c r="T512" s="17">
        <v>1</v>
      </c>
      <c r="U512" s="17">
        <v>3</v>
      </c>
      <c r="V512" s="17">
        <v>2</v>
      </c>
      <c r="W512" s="22" t="s">
        <v>703</v>
      </c>
      <c r="X512" s="22" t="s">
        <v>701</v>
      </c>
      <c r="Y512" s="1" t="s">
        <v>704</v>
      </c>
      <c r="Z512" s="1" t="s">
        <v>701</v>
      </c>
      <c r="AA512" s="1" t="s">
        <v>700</v>
      </c>
      <c r="AB512" s="1" t="s">
        <v>700</v>
      </c>
      <c r="AC512" s="1" t="s">
        <v>700</v>
      </c>
      <c r="AD512" s="1" t="s">
        <v>700</v>
      </c>
      <c r="AE512" s="1"/>
    </row>
    <row r="513" spans="1:31" x14ac:dyDescent="0.45">
      <c r="A513" s="17" t="s">
        <v>644</v>
      </c>
      <c r="B513" s="17">
        <v>0</v>
      </c>
      <c r="C513" s="17">
        <v>0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  <c r="I513" s="17">
        <v>0</v>
      </c>
      <c r="J513" s="17">
        <v>1</v>
      </c>
      <c r="K513" s="17">
        <v>0</v>
      </c>
      <c r="L513" s="17">
        <v>0</v>
      </c>
      <c r="M513" s="17">
        <v>0</v>
      </c>
      <c r="N513" s="17">
        <v>1</v>
      </c>
      <c r="O513" s="17">
        <v>0</v>
      </c>
      <c r="P513" s="17">
        <v>0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22" t="s">
        <v>700</v>
      </c>
      <c r="X513" s="22" t="s">
        <v>700</v>
      </c>
      <c r="Y513" s="1" t="s">
        <v>700</v>
      </c>
      <c r="Z513" s="1" t="s">
        <v>700</v>
      </c>
      <c r="AA513" s="1" t="s">
        <v>700</v>
      </c>
      <c r="AB513" s="1" t="s">
        <v>700</v>
      </c>
      <c r="AC513" s="1" t="s">
        <v>700</v>
      </c>
      <c r="AD513" s="1" t="s">
        <v>700</v>
      </c>
      <c r="AE513" s="1"/>
    </row>
    <row r="514" spans="1:31" x14ac:dyDescent="0.45">
      <c r="A514" s="17" t="s">
        <v>426</v>
      </c>
      <c r="B514" s="17">
        <v>0</v>
      </c>
      <c r="C514" s="17">
        <v>0</v>
      </c>
      <c r="D514" s="17">
        <v>0</v>
      </c>
      <c r="E514" s="17">
        <v>0</v>
      </c>
      <c r="F514" s="17">
        <v>1</v>
      </c>
      <c r="G514" s="17">
        <v>2</v>
      </c>
      <c r="H514" s="17">
        <v>8</v>
      </c>
      <c r="I514" s="17">
        <v>6</v>
      </c>
      <c r="J514" s="17">
        <v>1</v>
      </c>
      <c r="K514" s="17">
        <v>2</v>
      </c>
      <c r="L514" s="17">
        <v>0</v>
      </c>
      <c r="M514" s="17">
        <v>0</v>
      </c>
      <c r="N514" s="17">
        <v>0</v>
      </c>
      <c r="O514" s="17">
        <v>0</v>
      </c>
      <c r="P514" s="17">
        <v>0</v>
      </c>
      <c r="Q514" s="17">
        <v>0</v>
      </c>
      <c r="R514" s="17">
        <v>0</v>
      </c>
      <c r="S514" s="17">
        <v>0</v>
      </c>
      <c r="T514" s="17">
        <v>5</v>
      </c>
      <c r="U514" s="17">
        <v>0</v>
      </c>
      <c r="V514" s="17">
        <v>0</v>
      </c>
      <c r="W514" s="22" t="s">
        <v>700</v>
      </c>
      <c r="X514" s="22" t="s">
        <v>700</v>
      </c>
      <c r="Y514" s="1" t="s">
        <v>700</v>
      </c>
      <c r="Z514" s="1" t="s">
        <v>700</v>
      </c>
      <c r="AA514" s="1" t="s">
        <v>700</v>
      </c>
      <c r="AB514" s="1" t="s">
        <v>700</v>
      </c>
      <c r="AC514" s="1" t="s">
        <v>700</v>
      </c>
      <c r="AD514" s="1" t="s">
        <v>700</v>
      </c>
      <c r="AE514" s="1"/>
    </row>
    <row r="515" spans="1:31" x14ac:dyDescent="0.45">
      <c r="A515" s="17" t="s">
        <v>390</v>
      </c>
      <c r="B515" s="17">
        <v>0</v>
      </c>
      <c r="C515" s="17">
        <v>0</v>
      </c>
      <c r="D515" s="17">
        <v>2</v>
      </c>
      <c r="E515" s="17">
        <v>1</v>
      </c>
      <c r="F515" s="17">
        <v>2</v>
      </c>
      <c r="G515" s="17">
        <v>0</v>
      </c>
      <c r="H515" s="17">
        <v>1</v>
      </c>
      <c r="I515" s="17">
        <v>1</v>
      </c>
      <c r="J515" s="17">
        <v>2</v>
      </c>
      <c r="K515" s="17">
        <v>1</v>
      </c>
      <c r="L515" s="17">
        <v>0</v>
      </c>
      <c r="M515" s="17">
        <v>0</v>
      </c>
      <c r="N515" s="17">
        <v>6</v>
      </c>
      <c r="O515" s="17">
        <v>6</v>
      </c>
      <c r="P515" s="17">
        <v>1</v>
      </c>
      <c r="Q515" s="17">
        <v>2</v>
      </c>
      <c r="R515" s="17">
        <v>0</v>
      </c>
      <c r="S515" s="17">
        <v>0</v>
      </c>
      <c r="T515" s="17">
        <v>0</v>
      </c>
      <c r="U515" s="17">
        <v>2</v>
      </c>
      <c r="V515" s="17">
        <v>1</v>
      </c>
      <c r="W515" s="22" t="s">
        <v>700</v>
      </c>
      <c r="X515" s="22" t="s">
        <v>701</v>
      </c>
      <c r="Y515" s="1" t="s">
        <v>701</v>
      </c>
      <c r="Z515" s="1" t="s">
        <v>703</v>
      </c>
      <c r="AA515" s="1" t="s">
        <v>703</v>
      </c>
      <c r="AB515" s="1" t="s">
        <v>701</v>
      </c>
      <c r="AC515" s="1" t="s">
        <v>703</v>
      </c>
      <c r="AD515" s="1" t="s">
        <v>700</v>
      </c>
      <c r="AE515" s="1"/>
    </row>
    <row r="516" spans="1:31" x14ac:dyDescent="0.45">
      <c r="A516" s="17" t="s">
        <v>95</v>
      </c>
      <c r="B516" s="17">
        <v>-1</v>
      </c>
      <c r="C516" s="17">
        <v>1</v>
      </c>
      <c r="D516" s="17">
        <v>1</v>
      </c>
      <c r="E516" s="17">
        <v>0</v>
      </c>
      <c r="F516" s="17">
        <v>0</v>
      </c>
      <c r="G516" s="17">
        <v>0</v>
      </c>
      <c r="H516" s="17">
        <v>0</v>
      </c>
      <c r="I516" s="17">
        <v>0</v>
      </c>
      <c r="J516" s="17">
        <v>0</v>
      </c>
      <c r="K516" s="17">
        <v>1</v>
      </c>
      <c r="L516" s="17">
        <v>0</v>
      </c>
      <c r="M516" s="17">
        <v>2</v>
      </c>
      <c r="N516" s="17">
        <v>7</v>
      </c>
      <c r="O516" s="17">
        <v>7</v>
      </c>
      <c r="P516" s="17">
        <v>1</v>
      </c>
      <c r="Q516" s="17">
        <v>2</v>
      </c>
      <c r="R516" s="17">
        <v>0</v>
      </c>
      <c r="S516" s="17">
        <v>0</v>
      </c>
      <c r="T516" s="17">
        <v>2</v>
      </c>
      <c r="U516" s="17">
        <v>1</v>
      </c>
      <c r="V516" s="17">
        <v>0</v>
      </c>
      <c r="W516" s="22" t="s">
        <v>700</v>
      </c>
      <c r="X516" s="22" t="s">
        <v>700</v>
      </c>
      <c r="Y516" s="1" t="s">
        <v>700</v>
      </c>
      <c r="Z516" s="1" t="s">
        <v>700</v>
      </c>
      <c r="AA516" s="1" t="s">
        <v>700</v>
      </c>
      <c r="AB516" s="1" t="s">
        <v>700</v>
      </c>
      <c r="AC516" s="1" t="s">
        <v>700</v>
      </c>
      <c r="AD516" s="1" t="s">
        <v>700</v>
      </c>
      <c r="AE516" s="1"/>
    </row>
    <row r="517" spans="1:31" x14ac:dyDescent="0.45">
      <c r="A517" s="17" t="s">
        <v>510</v>
      </c>
      <c r="B517" s="17"/>
      <c r="C517" s="17"/>
      <c r="D517" s="17"/>
      <c r="E517" s="17"/>
      <c r="F517" s="17">
        <v>6</v>
      </c>
      <c r="G517" s="17">
        <v>12</v>
      </c>
      <c r="H517" s="17">
        <v>5</v>
      </c>
      <c r="I517" s="17">
        <v>2</v>
      </c>
      <c r="J517" s="17">
        <v>2</v>
      </c>
      <c r="K517" s="17">
        <v>2</v>
      </c>
      <c r="L517" s="17">
        <v>2</v>
      </c>
      <c r="M517" s="17">
        <v>5</v>
      </c>
      <c r="N517" s="17">
        <v>0</v>
      </c>
      <c r="O517" s="17">
        <v>2</v>
      </c>
      <c r="P517" s="17">
        <v>2</v>
      </c>
      <c r="Q517" s="17">
        <v>2</v>
      </c>
      <c r="R517" s="17">
        <v>7</v>
      </c>
      <c r="S517" s="17">
        <v>2</v>
      </c>
      <c r="T517" s="17">
        <v>2</v>
      </c>
      <c r="U517" s="17">
        <v>12</v>
      </c>
      <c r="V517" s="17">
        <v>2</v>
      </c>
      <c r="W517" s="22" t="s">
        <v>701</v>
      </c>
      <c r="X517" s="22" t="s">
        <v>701</v>
      </c>
      <c r="Y517" s="1" t="s">
        <v>706</v>
      </c>
      <c r="Z517" s="1" t="s">
        <v>701</v>
      </c>
      <c r="AA517" s="1" t="s">
        <v>714</v>
      </c>
      <c r="AB517" s="1" t="s">
        <v>700</v>
      </c>
      <c r="AC517" s="1" t="s">
        <v>709</v>
      </c>
      <c r="AD517" s="1" t="s">
        <v>700</v>
      </c>
      <c r="AE517" s="1"/>
    </row>
    <row r="518" spans="1:31" x14ac:dyDescent="0.45">
      <c r="A518" s="17" t="s">
        <v>395</v>
      </c>
      <c r="B518" s="17">
        <v>1</v>
      </c>
      <c r="C518" s="17">
        <v>0</v>
      </c>
      <c r="D518" s="17">
        <v>0</v>
      </c>
      <c r="E518" s="17">
        <v>2</v>
      </c>
      <c r="F518" s="17">
        <v>9</v>
      </c>
      <c r="G518" s="17">
        <v>0</v>
      </c>
      <c r="H518" s="17">
        <v>0</v>
      </c>
      <c r="I518" s="17">
        <v>0</v>
      </c>
      <c r="J518" s="17">
        <v>14</v>
      </c>
      <c r="K518" s="17">
        <v>3</v>
      </c>
      <c r="L518" s="17">
        <v>3</v>
      </c>
      <c r="M518" s="17">
        <v>1</v>
      </c>
      <c r="N518" s="17">
        <v>4</v>
      </c>
      <c r="O518" s="17">
        <v>0</v>
      </c>
      <c r="P518" s="17">
        <v>0</v>
      </c>
      <c r="Q518" s="17">
        <v>0</v>
      </c>
      <c r="R518" s="17">
        <v>1</v>
      </c>
      <c r="S518" s="17">
        <v>2</v>
      </c>
      <c r="T518" s="17">
        <v>3</v>
      </c>
      <c r="U518" s="17">
        <v>2</v>
      </c>
      <c r="V518" s="17">
        <v>1</v>
      </c>
      <c r="W518" s="22" t="s">
        <v>704</v>
      </c>
      <c r="X518" s="22" t="s">
        <v>701</v>
      </c>
      <c r="Y518" s="1" t="s">
        <v>703</v>
      </c>
      <c r="Z518" s="1" t="s">
        <v>703</v>
      </c>
      <c r="AA518" s="1" t="s">
        <v>700</v>
      </c>
      <c r="AB518" s="1" t="s">
        <v>702</v>
      </c>
      <c r="AC518" s="1" t="s">
        <v>704</v>
      </c>
      <c r="AD518" s="1" t="s">
        <v>700</v>
      </c>
      <c r="AE518" s="1"/>
    </row>
    <row r="519" spans="1:31" x14ac:dyDescent="0.45">
      <c r="A519" s="17" t="s">
        <v>130</v>
      </c>
      <c r="B519" s="17">
        <v>0</v>
      </c>
      <c r="C519" s="17">
        <v>0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22" t="s">
        <v>700</v>
      </c>
      <c r="X519" s="22" t="s">
        <v>700</v>
      </c>
      <c r="Y519" s="1" t="s">
        <v>700</v>
      </c>
      <c r="Z519" s="1" t="s">
        <v>700</v>
      </c>
      <c r="AA519" s="1" t="s">
        <v>700</v>
      </c>
      <c r="AB519" s="1" t="s">
        <v>700</v>
      </c>
      <c r="AC519" s="1" t="s">
        <v>700</v>
      </c>
      <c r="AD519" s="1" t="s">
        <v>1259</v>
      </c>
      <c r="AE519" s="1"/>
    </row>
    <row r="520" spans="1:31" x14ac:dyDescent="0.45">
      <c r="A520" s="17" t="s">
        <v>315</v>
      </c>
      <c r="B520" s="17">
        <v>0</v>
      </c>
      <c r="C520" s="17">
        <v>0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22" t="s">
        <v>700</v>
      </c>
      <c r="X520" s="22" t="s">
        <v>700</v>
      </c>
      <c r="Y520" s="1" t="s">
        <v>700</v>
      </c>
      <c r="Z520" s="1" t="s">
        <v>700</v>
      </c>
      <c r="AA520" s="1" t="s">
        <v>700</v>
      </c>
      <c r="AB520" s="1" t="s">
        <v>700</v>
      </c>
      <c r="AC520" s="1" t="s">
        <v>700</v>
      </c>
      <c r="AD520" s="1" t="s">
        <v>700</v>
      </c>
      <c r="AE520" s="1"/>
    </row>
    <row r="521" spans="1:31" x14ac:dyDescent="0.45">
      <c r="A521" s="17" t="s">
        <v>70</v>
      </c>
      <c r="B521" s="17">
        <v>0</v>
      </c>
      <c r="C521" s="17">
        <v>0</v>
      </c>
      <c r="D521" s="17">
        <v>0</v>
      </c>
      <c r="E521" s="17">
        <v>0</v>
      </c>
      <c r="F521" s="17">
        <v>1</v>
      </c>
      <c r="G521" s="17">
        <v>0</v>
      </c>
      <c r="H521" s="17">
        <v>0</v>
      </c>
      <c r="I521" s="17">
        <v>1</v>
      </c>
      <c r="J521" s="17">
        <v>1</v>
      </c>
      <c r="K521" s="17">
        <v>0</v>
      </c>
      <c r="L521" s="17">
        <v>0</v>
      </c>
      <c r="M521" s="17">
        <v>0</v>
      </c>
      <c r="N521" s="17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22" t="s">
        <v>700</v>
      </c>
      <c r="X521" s="22" t="s">
        <v>700</v>
      </c>
      <c r="Y521" s="1" t="s">
        <v>701</v>
      </c>
      <c r="Z521" s="1" t="s">
        <v>704</v>
      </c>
      <c r="AA521" s="1" t="s">
        <v>707</v>
      </c>
      <c r="AB521" s="1" t="s">
        <v>700</v>
      </c>
      <c r="AC521" s="1" t="s">
        <v>700</v>
      </c>
      <c r="AD521" s="1" t="s">
        <v>1259</v>
      </c>
      <c r="AE521" s="1"/>
    </row>
    <row r="522" spans="1:31" x14ac:dyDescent="0.45">
      <c r="A522" s="17" t="s">
        <v>539</v>
      </c>
      <c r="B522" s="17">
        <v>2</v>
      </c>
      <c r="C522" s="17">
        <v>3</v>
      </c>
      <c r="D522" s="17">
        <v>3</v>
      </c>
      <c r="E522" s="17">
        <v>2</v>
      </c>
      <c r="F522" s="17">
        <v>2</v>
      </c>
      <c r="G522" s="17">
        <v>6</v>
      </c>
      <c r="H522" s="17">
        <v>2</v>
      </c>
      <c r="I522" s="17">
        <v>2</v>
      </c>
      <c r="J522" s="17">
        <v>2</v>
      </c>
      <c r="K522" s="17">
        <v>3</v>
      </c>
      <c r="L522" s="17">
        <v>2</v>
      </c>
      <c r="M522" s="17">
        <v>2</v>
      </c>
      <c r="N522" s="17">
        <v>2</v>
      </c>
      <c r="O522" s="17">
        <v>1</v>
      </c>
      <c r="P522" s="17">
        <v>3</v>
      </c>
      <c r="Q522" s="17">
        <v>3</v>
      </c>
      <c r="R522" s="17">
        <v>3</v>
      </c>
      <c r="S522" s="17">
        <v>2</v>
      </c>
      <c r="T522" s="17">
        <v>2</v>
      </c>
      <c r="U522" s="17">
        <v>2</v>
      </c>
      <c r="V522" s="17">
        <v>2</v>
      </c>
      <c r="W522" s="22" t="s">
        <v>701</v>
      </c>
      <c r="X522" s="22" t="s">
        <v>701</v>
      </c>
      <c r="Y522" s="1" t="s">
        <v>704</v>
      </c>
      <c r="Z522" s="1" t="s">
        <v>703</v>
      </c>
      <c r="AA522" s="1" t="s">
        <v>701</v>
      </c>
      <c r="AB522" s="1" t="s">
        <v>703</v>
      </c>
      <c r="AC522" s="1" t="s">
        <v>701</v>
      </c>
      <c r="AD522" s="1" t="s">
        <v>700</v>
      </c>
      <c r="AE522" s="1"/>
    </row>
    <row r="523" spans="1:31" x14ac:dyDescent="0.45">
      <c r="A523" s="17" t="s">
        <v>608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>
        <v>0</v>
      </c>
      <c r="T523" s="17">
        <v>0</v>
      </c>
      <c r="U523" s="17">
        <v>0</v>
      </c>
      <c r="V523" s="17">
        <v>0</v>
      </c>
      <c r="W523" s="22" t="s">
        <v>700</v>
      </c>
      <c r="X523" s="22" t="s">
        <v>700</v>
      </c>
      <c r="Y523" s="1" t="s">
        <v>700</v>
      </c>
      <c r="Z523" s="1" t="s">
        <v>700</v>
      </c>
      <c r="AA523" s="1" t="s">
        <v>700</v>
      </c>
      <c r="AB523" s="1" t="s">
        <v>700</v>
      </c>
      <c r="AC523" s="1" t="s">
        <v>700</v>
      </c>
      <c r="AD523" s="1" t="s">
        <v>700</v>
      </c>
      <c r="AE523" s="1"/>
    </row>
    <row r="524" spans="1:31" x14ac:dyDescent="0.45">
      <c r="A524" s="17" t="s">
        <v>619</v>
      </c>
      <c r="B524" s="17">
        <v>0</v>
      </c>
      <c r="C524" s="17">
        <v>0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22" t="s">
        <v>700</v>
      </c>
      <c r="X524" s="22" t="s">
        <v>700</v>
      </c>
      <c r="Y524" s="1" t="s">
        <v>700</v>
      </c>
      <c r="Z524" s="1" t="s">
        <v>700</v>
      </c>
      <c r="AA524" s="1" t="s">
        <v>700</v>
      </c>
      <c r="AB524" s="1" t="s">
        <v>700</v>
      </c>
      <c r="AC524" s="1" t="s">
        <v>700</v>
      </c>
      <c r="AD524" s="1" t="s">
        <v>700</v>
      </c>
      <c r="AE524" s="1"/>
    </row>
    <row r="525" spans="1:31" x14ac:dyDescent="0.45">
      <c r="A525" s="17" t="s">
        <v>214</v>
      </c>
      <c r="B525" s="17">
        <v>3</v>
      </c>
      <c r="C525" s="17">
        <v>3</v>
      </c>
      <c r="D525" s="17">
        <v>1</v>
      </c>
      <c r="E525" s="17">
        <v>1</v>
      </c>
      <c r="F525" s="17">
        <v>1</v>
      </c>
      <c r="G525" s="17">
        <v>0</v>
      </c>
      <c r="H525" s="17">
        <v>0</v>
      </c>
      <c r="I525" s="17">
        <v>0</v>
      </c>
      <c r="J525" s="17">
        <v>1</v>
      </c>
      <c r="K525" s="17">
        <v>1</v>
      </c>
      <c r="L525" s="17">
        <v>4</v>
      </c>
      <c r="M525" s="17">
        <v>2</v>
      </c>
      <c r="N525" s="17">
        <v>1</v>
      </c>
      <c r="O525" s="17">
        <v>6</v>
      </c>
      <c r="P525" s="17">
        <v>2</v>
      </c>
      <c r="Q525" s="17">
        <v>1</v>
      </c>
      <c r="R525" s="17">
        <v>1</v>
      </c>
      <c r="S525" s="17">
        <v>0</v>
      </c>
      <c r="T525" s="17">
        <v>1</v>
      </c>
      <c r="U525" s="17">
        <v>2</v>
      </c>
      <c r="V525" s="17">
        <v>2</v>
      </c>
      <c r="W525" s="22" t="s">
        <v>703</v>
      </c>
      <c r="X525" s="22" t="s">
        <v>703</v>
      </c>
      <c r="Y525" s="1" t="s">
        <v>700</v>
      </c>
      <c r="Z525" s="1" t="s">
        <v>703</v>
      </c>
      <c r="AA525" s="1" t="s">
        <v>700</v>
      </c>
      <c r="AB525" s="1" t="s">
        <v>703</v>
      </c>
      <c r="AC525" s="1" t="s">
        <v>700</v>
      </c>
      <c r="AD525" s="1" t="s">
        <v>1259</v>
      </c>
      <c r="AE525" s="1"/>
    </row>
    <row r="526" spans="1:31" x14ac:dyDescent="0.45">
      <c r="A526" s="17" t="s">
        <v>256</v>
      </c>
      <c r="B526" s="17">
        <v>3</v>
      </c>
      <c r="C526" s="17">
        <v>3</v>
      </c>
      <c r="D526" s="17">
        <v>3</v>
      </c>
      <c r="E526" s="17">
        <v>1</v>
      </c>
      <c r="F526" s="17">
        <v>1</v>
      </c>
      <c r="G526" s="17">
        <v>2</v>
      </c>
      <c r="H526" s="17">
        <v>3</v>
      </c>
      <c r="I526" s="17">
        <v>0</v>
      </c>
      <c r="J526" s="17">
        <v>9</v>
      </c>
      <c r="K526" s="17">
        <v>2</v>
      </c>
      <c r="L526" s="17">
        <v>3</v>
      </c>
      <c r="M526" s="17">
        <v>0</v>
      </c>
      <c r="N526" s="17">
        <v>2</v>
      </c>
      <c r="O526" s="17">
        <v>0</v>
      </c>
      <c r="P526" s="17">
        <v>1</v>
      </c>
      <c r="Q526" s="17">
        <v>0</v>
      </c>
      <c r="R526" s="17">
        <v>0</v>
      </c>
      <c r="S526" s="17">
        <v>0</v>
      </c>
      <c r="T526" s="17">
        <v>2</v>
      </c>
      <c r="U526" s="17">
        <v>2</v>
      </c>
      <c r="V526" s="17">
        <v>2</v>
      </c>
      <c r="W526" s="22" t="s">
        <v>704</v>
      </c>
      <c r="X526" s="22" t="s">
        <v>701</v>
      </c>
      <c r="Y526" s="1" t="s">
        <v>700</v>
      </c>
      <c r="Z526" s="1" t="s">
        <v>703</v>
      </c>
      <c r="AA526" s="1" t="s">
        <v>701</v>
      </c>
      <c r="AB526" s="1" t="s">
        <v>701</v>
      </c>
      <c r="AC526" s="1" t="s">
        <v>704</v>
      </c>
      <c r="AD526" s="1" t="s">
        <v>700</v>
      </c>
      <c r="AE526" s="1"/>
    </row>
    <row r="527" spans="1:31" x14ac:dyDescent="0.45">
      <c r="A527" s="17" t="s">
        <v>606</v>
      </c>
      <c r="B527" s="17">
        <v>0</v>
      </c>
      <c r="C527" s="17">
        <v>6</v>
      </c>
      <c r="D527" s="17">
        <v>1</v>
      </c>
      <c r="E527" s="17">
        <v>5</v>
      </c>
      <c r="F527" s="17">
        <v>6</v>
      </c>
      <c r="G527" s="17">
        <v>6</v>
      </c>
      <c r="H527" s="17">
        <v>0</v>
      </c>
      <c r="I527" s="17">
        <v>1</v>
      </c>
      <c r="J527" s="17">
        <v>8</v>
      </c>
      <c r="K527" s="17">
        <v>9</v>
      </c>
      <c r="L527" s="17">
        <v>1</v>
      </c>
      <c r="M527" s="17">
        <v>-2</v>
      </c>
      <c r="N527" s="17">
        <v>0</v>
      </c>
      <c r="O527" s="17">
        <v>2</v>
      </c>
      <c r="P527" s="17">
        <v>2</v>
      </c>
      <c r="Q527" s="17">
        <v>1</v>
      </c>
      <c r="R527" s="17">
        <v>7</v>
      </c>
      <c r="S527" s="17">
        <v>2</v>
      </c>
      <c r="T527" s="17">
        <v>6</v>
      </c>
      <c r="U527" s="17">
        <v>2</v>
      </c>
      <c r="V527" s="17">
        <v>-1</v>
      </c>
      <c r="W527" s="22" t="s">
        <v>703</v>
      </c>
      <c r="X527" s="22" t="s">
        <v>702</v>
      </c>
      <c r="Y527" s="1" t="s">
        <v>701</v>
      </c>
      <c r="Z527" s="1" t="s">
        <v>703</v>
      </c>
      <c r="AA527" s="1" t="s">
        <v>700</v>
      </c>
      <c r="AB527" s="1" t="s">
        <v>703</v>
      </c>
      <c r="AC527" s="1" t="s">
        <v>703</v>
      </c>
      <c r="AD527" s="1" t="s">
        <v>700</v>
      </c>
      <c r="AE527" s="1"/>
    </row>
    <row r="528" spans="1:31" x14ac:dyDescent="0.45">
      <c r="A528" s="17" t="s">
        <v>614</v>
      </c>
      <c r="B528" s="17">
        <v>3</v>
      </c>
      <c r="C528" s="17">
        <v>1</v>
      </c>
      <c r="D528" s="17">
        <v>6</v>
      </c>
      <c r="E528" s="17">
        <v>7</v>
      </c>
      <c r="F528" s="17">
        <v>6</v>
      </c>
      <c r="G528" s="17">
        <v>0</v>
      </c>
      <c r="H528" s="17">
        <v>2</v>
      </c>
      <c r="I528" s="17">
        <v>2</v>
      </c>
      <c r="J528" s="17">
        <v>1</v>
      </c>
      <c r="K528" s="17">
        <v>3</v>
      </c>
      <c r="L528" s="17">
        <v>7</v>
      </c>
      <c r="M528" s="17">
        <v>0</v>
      </c>
      <c r="N528" s="17">
        <v>2</v>
      </c>
      <c r="O528" s="17">
        <v>0</v>
      </c>
      <c r="P528" s="17">
        <v>4</v>
      </c>
      <c r="Q528" s="17">
        <v>2</v>
      </c>
      <c r="R528" s="17">
        <v>1</v>
      </c>
      <c r="S528" s="17">
        <v>0</v>
      </c>
      <c r="T528" s="17">
        <v>0</v>
      </c>
      <c r="U528" s="17">
        <v>0</v>
      </c>
      <c r="V528" s="17">
        <v>5</v>
      </c>
      <c r="W528" s="22" t="s">
        <v>702</v>
      </c>
      <c r="X528" s="22" t="s">
        <v>702</v>
      </c>
      <c r="Y528" s="1" t="s">
        <v>709</v>
      </c>
      <c r="Z528" s="1" t="s">
        <v>707</v>
      </c>
      <c r="AA528" s="1" t="s">
        <v>703</v>
      </c>
      <c r="AB528" s="1" t="s">
        <v>703</v>
      </c>
      <c r="AC528" s="1" t="s">
        <v>703</v>
      </c>
      <c r="AD528" s="1" t="s">
        <v>700</v>
      </c>
      <c r="AE528" s="1"/>
    </row>
    <row r="529" spans="1:31" x14ac:dyDescent="0.45">
      <c r="A529" s="17" t="s">
        <v>460</v>
      </c>
      <c r="B529" s="17"/>
      <c r="C529" s="17"/>
      <c r="D529" s="17">
        <v>0</v>
      </c>
      <c r="E529" s="17">
        <v>0</v>
      </c>
      <c r="F529" s="17">
        <v>0</v>
      </c>
      <c r="G529" s="17">
        <v>0</v>
      </c>
      <c r="H529" s="17">
        <v>0</v>
      </c>
      <c r="I529" s="17">
        <v>0</v>
      </c>
      <c r="J529" s="17">
        <v>6</v>
      </c>
      <c r="K529" s="17">
        <v>1</v>
      </c>
      <c r="L529" s="17">
        <v>0</v>
      </c>
      <c r="M529" s="17">
        <v>1</v>
      </c>
      <c r="N529" s="17">
        <v>0</v>
      </c>
      <c r="O529" s="17">
        <v>0</v>
      </c>
      <c r="P529" s="17">
        <v>2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22" t="s">
        <v>700</v>
      </c>
      <c r="X529" s="22" t="s">
        <v>700</v>
      </c>
      <c r="Y529" s="1" t="s">
        <v>700</v>
      </c>
      <c r="Z529" s="1" t="s">
        <v>700</v>
      </c>
      <c r="AA529" s="1" t="s">
        <v>703</v>
      </c>
      <c r="AB529" s="1" t="s">
        <v>703</v>
      </c>
      <c r="AC529" s="1" t="s">
        <v>703</v>
      </c>
      <c r="AD529" s="1" t="s">
        <v>700</v>
      </c>
      <c r="AE529" s="1"/>
    </row>
    <row r="530" spans="1:31" x14ac:dyDescent="0.45">
      <c r="A530" s="17" t="s">
        <v>72</v>
      </c>
      <c r="B530" s="17">
        <v>0</v>
      </c>
      <c r="C530" s="17">
        <v>0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0</v>
      </c>
      <c r="P530" s="17">
        <v>0</v>
      </c>
      <c r="Q530" s="17">
        <v>3</v>
      </c>
      <c r="R530" s="17">
        <v>2</v>
      </c>
      <c r="S530" s="17">
        <v>0</v>
      </c>
      <c r="T530" s="17">
        <v>0</v>
      </c>
      <c r="U530" s="17">
        <v>0</v>
      </c>
      <c r="V530" s="17">
        <v>0</v>
      </c>
      <c r="W530" s="22" t="s">
        <v>700</v>
      </c>
      <c r="X530" s="22" t="s">
        <v>700</v>
      </c>
      <c r="Y530" s="1" t="s">
        <v>700</v>
      </c>
      <c r="Z530" s="1" t="s">
        <v>700</v>
      </c>
      <c r="AA530" s="1" t="s">
        <v>700</v>
      </c>
      <c r="AB530" s="1" t="s">
        <v>700</v>
      </c>
      <c r="AC530" s="1" t="s">
        <v>700</v>
      </c>
      <c r="AD530" s="1" t="s">
        <v>700</v>
      </c>
      <c r="AE530" s="1"/>
    </row>
    <row r="531" spans="1:31" x14ac:dyDescent="0.45">
      <c r="A531" s="17" t="s">
        <v>278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>
        <v>0</v>
      </c>
      <c r="W531" s="22" t="s">
        <v>700</v>
      </c>
      <c r="X531" s="22" t="s">
        <v>700</v>
      </c>
      <c r="Y531" s="1" t="s">
        <v>703</v>
      </c>
      <c r="Z531" s="1" t="s">
        <v>700</v>
      </c>
      <c r="AA531" s="1" t="s">
        <v>700</v>
      </c>
      <c r="AB531" s="1" t="s">
        <v>701</v>
      </c>
      <c r="AC531" s="1" t="s">
        <v>703</v>
      </c>
      <c r="AD531" s="1" t="s">
        <v>700</v>
      </c>
      <c r="AE531" s="1"/>
    </row>
    <row r="532" spans="1:31" x14ac:dyDescent="0.45">
      <c r="A532" s="17" t="s">
        <v>461</v>
      </c>
      <c r="B532" s="17">
        <v>2</v>
      </c>
      <c r="C532" s="17">
        <v>9</v>
      </c>
      <c r="D532" s="17">
        <v>2</v>
      </c>
      <c r="E532" s="17">
        <v>2</v>
      </c>
      <c r="F532" s="17">
        <v>6</v>
      </c>
      <c r="G532" s="17">
        <v>1</v>
      </c>
      <c r="H532" s="17">
        <v>0</v>
      </c>
      <c r="I532" s="17">
        <v>0</v>
      </c>
      <c r="J532" s="17">
        <v>0</v>
      </c>
      <c r="K532" s="17">
        <v>8</v>
      </c>
      <c r="L532" s="17">
        <v>9</v>
      </c>
      <c r="M532" s="17">
        <v>2</v>
      </c>
      <c r="N532" s="17">
        <v>4</v>
      </c>
      <c r="O532" s="17">
        <v>2</v>
      </c>
      <c r="P532" s="17">
        <v>2</v>
      </c>
      <c r="Q532" s="17">
        <v>2</v>
      </c>
      <c r="R532" s="17">
        <v>1</v>
      </c>
      <c r="S532" s="17">
        <v>5</v>
      </c>
      <c r="T532" s="17">
        <v>8</v>
      </c>
      <c r="U532" s="17">
        <v>2</v>
      </c>
      <c r="V532" s="17">
        <v>4</v>
      </c>
      <c r="W532" s="22" t="s">
        <v>703</v>
      </c>
      <c r="X532" s="22" t="s">
        <v>703</v>
      </c>
      <c r="Y532" s="1" t="s">
        <v>703</v>
      </c>
      <c r="Z532" s="1" t="s">
        <v>700</v>
      </c>
      <c r="AA532" s="1" t="s">
        <v>703</v>
      </c>
      <c r="AB532" s="1" t="s">
        <v>703</v>
      </c>
      <c r="AC532" s="1" t="s">
        <v>700</v>
      </c>
      <c r="AD532" s="1" t="s">
        <v>1259</v>
      </c>
      <c r="AE532" s="1"/>
    </row>
    <row r="533" spans="1:31" x14ac:dyDescent="0.45">
      <c r="A533" s="17" t="s">
        <v>299</v>
      </c>
      <c r="B533" s="17">
        <v>2</v>
      </c>
      <c r="C533" s="17">
        <v>2</v>
      </c>
      <c r="D533" s="17">
        <v>0</v>
      </c>
      <c r="E533" s="17">
        <v>2</v>
      </c>
      <c r="F533" s="17">
        <v>1</v>
      </c>
      <c r="G533" s="17">
        <v>6</v>
      </c>
      <c r="H533" s="17">
        <v>2</v>
      </c>
      <c r="I533" s="17">
        <v>2</v>
      </c>
      <c r="J533" s="17">
        <v>0</v>
      </c>
      <c r="K533" s="17">
        <v>1</v>
      </c>
      <c r="L533" s="17">
        <v>0</v>
      </c>
      <c r="M533" s="17">
        <v>0</v>
      </c>
      <c r="N533" s="17">
        <v>0</v>
      </c>
      <c r="O533" s="17">
        <v>0</v>
      </c>
      <c r="P533" s="17">
        <v>11</v>
      </c>
      <c r="Q533" s="17">
        <v>2</v>
      </c>
      <c r="R533" s="17">
        <v>2</v>
      </c>
      <c r="S533" s="17">
        <v>6</v>
      </c>
      <c r="T533" s="17">
        <v>2</v>
      </c>
      <c r="U533" s="17">
        <v>14</v>
      </c>
      <c r="V533" s="17">
        <v>2</v>
      </c>
      <c r="W533" s="22" t="s">
        <v>707</v>
      </c>
      <c r="X533" s="22" t="s">
        <v>704</v>
      </c>
      <c r="Y533" s="1" t="s">
        <v>701</v>
      </c>
      <c r="Z533" s="1" t="s">
        <v>701</v>
      </c>
      <c r="AA533" s="1" t="s">
        <v>701</v>
      </c>
      <c r="AB533" s="1" t="s">
        <v>702</v>
      </c>
      <c r="AC533" s="1" t="s">
        <v>702</v>
      </c>
      <c r="AD533" s="1" t="s">
        <v>700</v>
      </c>
      <c r="AE533" s="1"/>
    </row>
    <row r="534" spans="1:31" x14ac:dyDescent="0.45">
      <c r="A534" s="17" t="s">
        <v>511</v>
      </c>
      <c r="B534" s="17"/>
      <c r="C534" s="17"/>
      <c r="D534" s="17"/>
      <c r="E534" s="17"/>
      <c r="F534" s="17"/>
      <c r="G534" s="17"/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0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22" t="s">
        <v>700</v>
      </c>
      <c r="X534" s="22" t="s">
        <v>700</v>
      </c>
      <c r="Y534" s="1" t="s">
        <v>700</v>
      </c>
      <c r="Z534" s="1" t="s">
        <v>700</v>
      </c>
      <c r="AA534" s="1" t="s">
        <v>700</v>
      </c>
      <c r="AB534" s="1" t="s">
        <v>700</v>
      </c>
      <c r="AC534" s="1" t="s">
        <v>700</v>
      </c>
      <c r="AD534" s="1" t="s">
        <v>1259</v>
      </c>
      <c r="AE534" s="1"/>
    </row>
    <row r="535" spans="1:31" x14ac:dyDescent="0.45">
      <c r="A535" s="17" t="s">
        <v>389</v>
      </c>
      <c r="B535" s="17">
        <v>0</v>
      </c>
      <c r="C535" s="17">
        <v>1</v>
      </c>
      <c r="D535" s="17">
        <v>0</v>
      </c>
      <c r="E535" s="17">
        <v>0</v>
      </c>
      <c r="F535" s="17">
        <v>0</v>
      </c>
      <c r="G535" s="17">
        <v>5</v>
      </c>
      <c r="H535" s="17">
        <v>1</v>
      </c>
      <c r="I535" s="17">
        <v>2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0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22" t="s">
        <v>700</v>
      </c>
      <c r="X535" s="22" t="s">
        <v>700</v>
      </c>
      <c r="Y535" s="1" t="s">
        <v>700</v>
      </c>
      <c r="Z535" s="1" t="s">
        <v>700</v>
      </c>
      <c r="AA535" s="1" t="s">
        <v>700</v>
      </c>
      <c r="AB535" s="1" t="s">
        <v>700</v>
      </c>
      <c r="AC535" s="1" t="s">
        <v>700</v>
      </c>
      <c r="AD535" s="1" t="s">
        <v>1259</v>
      </c>
      <c r="AE535" s="1"/>
    </row>
    <row r="536" spans="1:31" x14ac:dyDescent="0.45">
      <c r="A536" s="17" t="s">
        <v>229</v>
      </c>
      <c r="B536" s="17">
        <v>2</v>
      </c>
      <c r="C536" s="17">
        <v>3</v>
      </c>
      <c r="D536" s="17">
        <v>2</v>
      </c>
      <c r="E536" s="17">
        <v>0</v>
      </c>
      <c r="F536" s="17">
        <v>6</v>
      </c>
      <c r="G536" s="17">
        <v>6</v>
      </c>
      <c r="H536" s="17">
        <v>2</v>
      </c>
      <c r="I536" s="17">
        <v>0</v>
      </c>
      <c r="J536" s="17">
        <v>0</v>
      </c>
      <c r="K536" s="17">
        <v>0</v>
      </c>
      <c r="L536" s="17">
        <v>1</v>
      </c>
      <c r="M536" s="17">
        <v>0</v>
      </c>
      <c r="N536" s="17">
        <v>0</v>
      </c>
      <c r="O536" s="17">
        <v>0</v>
      </c>
      <c r="P536" s="17">
        <v>0</v>
      </c>
      <c r="Q536" s="17">
        <v>0</v>
      </c>
      <c r="R536" s="17">
        <v>6</v>
      </c>
      <c r="S536" s="17">
        <v>11</v>
      </c>
      <c r="T536" s="17">
        <v>0</v>
      </c>
      <c r="U536" s="17">
        <v>2</v>
      </c>
      <c r="V536" s="17">
        <v>2</v>
      </c>
      <c r="W536" s="22" t="s">
        <v>700</v>
      </c>
      <c r="X536" s="22" t="s">
        <v>700</v>
      </c>
      <c r="Y536" s="1" t="s">
        <v>700</v>
      </c>
      <c r="Z536" s="1" t="s">
        <v>702</v>
      </c>
      <c r="AA536" s="1" t="s">
        <v>700</v>
      </c>
      <c r="AB536" s="1" t="s">
        <v>700</v>
      </c>
      <c r="AC536" s="1" t="s">
        <v>703</v>
      </c>
      <c r="AD536" s="1" t="s">
        <v>703</v>
      </c>
      <c r="AE536" s="1"/>
    </row>
    <row r="537" spans="1:31" x14ac:dyDescent="0.45">
      <c r="A537" s="17" t="s">
        <v>548</v>
      </c>
      <c r="B537" s="17">
        <v>1</v>
      </c>
      <c r="C537" s="17">
        <v>0</v>
      </c>
      <c r="D537" s="17">
        <v>0</v>
      </c>
      <c r="E537" s="17">
        <v>1</v>
      </c>
      <c r="F537" s="17">
        <v>0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22" t="s">
        <v>700</v>
      </c>
      <c r="X537" s="22" t="s">
        <v>700</v>
      </c>
      <c r="Y537" s="1" t="s">
        <v>700</v>
      </c>
      <c r="Z537" s="1" t="s">
        <v>700</v>
      </c>
      <c r="AA537" s="1" t="s">
        <v>700</v>
      </c>
      <c r="AB537" s="1" t="s">
        <v>700</v>
      </c>
      <c r="AC537" s="1" t="s">
        <v>700</v>
      </c>
      <c r="AD537" s="1" t="s">
        <v>700</v>
      </c>
      <c r="AE537" s="1"/>
    </row>
    <row r="538" spans="1:31" x14ac:dyDescent="0.45">
      <c r="A538" s="17" t="s">
        <v>577</v>
      </c>
      <c r="B538" s="17">
        <v>0</v>
      </c>
      <c r="C538" s="17">
        <v>0</v>
      </c>
      <c r="D538" s="17">
        <v>0</v>
      </c>
      <c r="E538" s="17">
        <v>0</v>
      </c>
      <c r="F538" s="17">
        <v>0</v>
      </c>
      <c r="G538" s="17">
        <v>0</v>
      </c>
      <c r="H538" s="17">
        <v>0</v>
      </c>
      <c r="I538" s="17">
        <v>1</v>
      </c>
      <c r="J538" s="17">
        <v>1</v>
      </c>
      <c r="K538" s="17">
        <v>1</v>
      </c>
      <c r="L538" s="17">
        <v>1</v>
      </c>
      <c r="M538" s="17">
        <v>4</v>
      </c>
      <c r="N538" s="17">
        <v>1</v>
      </c>
      <c r="O538" s="17">
        <v>2</v>
      </c>
      <c r="P538" s="17">
        <v>1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22" t="s">
        <v>703</v>
      </c>
      <c r="X538" s="22" t="s">
        <v>701</v>
      </c>
      <c r="Y538" s="1" t="s">
        <v>709</v>
      </c>
      <c r="Z538" s="1" t="s">
        <v>700</v>
      </c>
      <c r="AA538" s="1" t="s">
        <v>700</v>
      </c>
      <c r="AB538" s="1" t="s">
        <v>702</v>
      </c>
      <c r="AC538" s="1" t="s">
        <v>700</v>
      </c>
      <c r="AD538" s="1" t="s">
        <v>700</v>
      </c>
      <c r="AE538" s="1"/>
    </row>
    <row r="539" spans="1:31" x14ac:dyDescent="0.45">
      <c r="A539" s="17" t="s">
        <v>411</v>
      </c>
      <c r="B539" s="17"/>
      <c r="C539" s="17"/>
      <c r="D539" s="17"/>
      <c r="E539" s="17"/>
      <c r="F539" s="17"/>
      <c r="G539" s="17"/>
      <c r="H539" s="17"/>
      <c r="I539" s="17"/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22" t="s">
        <v>700</v>
      </c>
      <c r="X539" s="22" t="s">
        <v>700</v>
      </c>
      <c r="Y539" s="1" t="s">
        <v>700</v>
      </c>
      <c r="Z539" s="1" t="s">
        <v>700</v>
      </c>
      <c r="AA539" s="1" t="s">
        <v>700</v>
      </c>
      <c r="AB539" s="1" t="s">
        <v>700</v>
      </c>
      <c r="AC539" s="1" t="s">
        <v>700</v>
      </c>
      <c r="AD539" s="1" t="s">
        <v>1259</v>
      </c>
      <c r="AE539" s="1"/>
    </row>
    <row r="540" spans="1:31" x14ac:dyDescent="0.45">
      <c r="A540" s="17" t="s">
        <v>173</v>
      </c>
      <c r="B540" s="17">
        <v>0</v>
      </c>
      <c r="C540" s="17">
        <v>0</v>
      </c>
      <c r="D540" s="17">
        <v>0</v>
      </c>
      <c r="E540" s="17">
        <v>0</v>
      </c>
      <c r="F540" s="17">
        <v>0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22" t="s">
        <v>700</v>
      </c>
      <c r="X540" s="22" t="s">
        <v>700</v>
      </c>
      <c r="Y540" s="1" t="s">
        <v>700</v>
      </c>
      <c r="Z540" s="1" t="s">
        <v>700</v>
      </c>
      <c r="AA540" s="1" t="s">
        <v>1306</v>
      </c>
      <c r="AB540" s="1" t="s">
        <v>700</v>
      </c>
      <c r="AC540" s="1" t="s">
        <v>700</v>
      </c>
      <c r="AD540" s="1" t="s">
        <v>700</v>
      </c>
      <c r="AE540" s="1"/>
    </row>
    <row r="541" spans="1:31" x14ac:dyDescent="0.45">
      <c r="A541" s="17" t="s">
        <v>227</v>
      </c>
      <c r="B541" s="17">
        <v>0</v>
      </c>
      <c r="C541" s="17">
        <v>0</v>
      </c>
      <c r="D541" s="17">
        <v>0</v>
      </c>
      <c r="E541" s="17">
        <v>0</v>
      </c>
      <c r="F541" s="17">
        <v>1</v>
      </c>
      <c r="G541" s="17">
        <v>8</v>
      </c>
      <c r="H541" s="17">
        <v>2</v>
      </c>
      <c r="I541" s="17">
        <v>1</v>
      </c>
      <c r="J541" s="17">
        <v>9</v>
      </c>
      <c r="K541" s="17">
        <v>2</v>
      </c>
      <c r="L541" s="17">
        <v>1</v>
      </c>
      <c r="M541" s="17">
        <v>2</v>
      </c>
      <c r="N541" s="17">
        <v>8</v>
      </c>
      <c r="O541" s="17">
        <v>1</v>
      </c>
      <c r="P541" s="17">
        <v>2</v>
      </c>
      <c r="Q541" s="17">
        <v>2</v>
      </c>
      <c r="R541" s="17">
        <v>9</v>
      </c>
      <c r="S541" s="17">
        <v>11</v>
      </c>
      <c r="T541" s="17">
        <v>5</v>
      </c>
      <c r="U541" s="17">
        <v>2</v>
      </c>
      <c r="V541" s="17">
        <v>1</v>
      </c>
      <c r="W541" s="22" t="s">
        <v>701</v>
      </c>
      <c r="X541" s="22" t="s">
        <v>700</v>
      </c>
      <c r="Y541" s="1" t="s">
        <v>703</v>
      </c>
      <c r="Z541" s="1" t="s">
        <v>700</v>
      </c>
      <c r="AA541" s="1" t="s">
        <v>700</v>
      </c>
      <c r="AB541" s="1" t="s">
        <v>703</v>
      </c>
      <c r="AC541" s="1" t="s">
        <v>700</v>
      </c>
      <c r="AD541" s="1" t="s">
        <v>700</v>
      </c>
      <c r="AE541" s="1"/>
    </row>
    <row r="542" spans="1:31" x14ac:dyDescent="0.45">
      <c r="A542" s="17" t="s">
        <v>568</v>
      </c>
      <c r="B542" s="17">
        <v>9</v>
      </c>
      <c r="C542" s="17">
        <v>11</v>
      </c>
      <c r="D542" s="17">
        <v>2</v>
      </c>
      <c r="E542" s="17">
        <v>3</v>
      </c>
      <c r="F542" s="17">
        <v>9</v>
      </c>
      <c r="G542" s="17">
        <v>3</v>
      </c>
      <c r="H542" s="17">
        <v>2</v>
      </c>
      <c r="I542" s="17">
        <v>1</v>
      </c>
      <c r="J542" s="17">
        <v>2</v>
      </c>
      <c r="K542" s="17">
        <v>7</v>
      </c>
      <c r="L542" s="17">
        <v>2</v>
      </c>
      <c r="M542" s="17">
        <v>2</v>
      </c>
      <c r="N542" s="17">
        <v>19</v>
      </c>
      <c r="O542" s="17">
        <v>13</v>
      </c>
      <c r="P542" s="17">
        <v>2</v>
      </c>
      <c r="Q542" s="17">
        <v>2</v>
      </c>
      <c r="R542" s="17">
        <v>9</v>
      </c>
      <c r="S542" s="17">
        <v>2</v>
      </c>
      <c r="T542" s="17">
        <v>5</v>
      </c>
      <c r="U542" s="17">
        <v>2</v>
      </c>
      <c r="V542" s="17">
        <v>3</v>
      </c>
      <c r="W542" s="22" t="s">
        <v>701</v>
      </c>
      <c r="X542" s="22" t="s">
        <v>701</v>
      </c>
      <c r="Y542" s="1" t="s">
        <v>715</v>
      </c>
      <c r="Z542" s="1" t="s">
        <v>704</v>
      </c>
      <c r="AA542" s="1" t="s">
        <v>701</v>
      </c>
      <c r="AB542" s="1" t="s">
        <v>701</v>
      </c>
      <c r="AC542" s="1" t="s">
        <v>700</v>
      </c>
      <c r="AD542" s="1" t="s">
        <v>1259</v>
      </c>
      <c r="AE542" s="1"/>
    </row>
    <row r="543" spans="1:31" x14ac:dyDescent="0.45">
      <c r="A543" s="17" t="s">
        <v>553</v>
      </c>
      <c r="B543" s="17">
        <v>1</v>
      </c>
      <c r="C543" s="17">
        <v>0</v>
      </c>
      <c r="D543" s="17">
        <v>0</v>
      </c>
      <c r="E543" s="17">
        <v>0</v>
      </c>
      <c r="F543" s="17">
        <v>1</v>
      </c>
      <c r="G543" s="17">
        <v>0</v>
      </c>
      <c r="H543" s="17">
        <v>0</v>
      </c>
      <c r="I543" s="17">
        <v>0</v>
      </c>
      <c r="J543" s="17">
        <v>0</v>
      </c>
      <c r="K543" s="17">
        <v>1</v>
      </c>
      <c r="L543" s="17">
        <v>0</v>
      </c>
      <c r="M543" s="17">
        <v>1</v>
      </c>
      <c r="N543" s="17">
        <v>0</v>
      </c>
      <c r="O543" s="17">
        <v>0</v>
      </c>
      <c r="P543" s="17">
        <v>0</v>
      </c>
      <c r="Q543" s="17">
        <v>0</v>
      </c>
      <c r="R543" s="17">
        <v>1</v>
      </c>
      <c r="S543" s="17">
        <v>1</v>
      </c>
      <c r="T543" s="17">
        <v>0</v>
      </c>
      <c r="U543" s="17">
        <v>0</v>
      </c>
      <c r="V543" s="17">
        <v>0</v>
      </c>
      <c r="W543" s="22" t="s">
        <v>703</v>
      </c>
      <c r="X543" s="22" t="s">
        <v>700</v>
      </c>
      <c r="Y543" s="1" t="s">
        <v>700</v>
      </c>
      <c r="Z543" s="1" t="s">
        <v>700</v>
      </c>
      <c r="AA543" s="1" t="s">
        <v>700</v>
      </c>
      <c r="AB543" s="1" t="s">
        <v>700</v>
      </c>
      <c r="AC543" s="1" t="s">
        <v>700</v>
      </c>
      <c r="AD543" s="1" t="s">
        <v>700</v>
      </c>
      <c r="AE543" s="1"/>
    </row>
    <row r="544" spans="1:31" x14ac:dyDescent="0.45">
      <c r="A544" s="17" t="s">
        <v>185</v>
      </c>
      <c r="B544" s="17">
        <v>0</v>
      </c>
      <c r="C544" s="17">
        <v>0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  <c r="I544" s="17">
        <v>0</v>
      </c>
      <c r="J544" s="17">
        <v>1</v>
      </c>
      <c r="K544" s="17">
        <v>3</v>
      </c>
      <c r="L544" s="17">
        <v>3</v>
      </c>
      <c r="M544" s="17">
        <v>3</v>
      </c>
      <c r="N544" s="17">
        <v>2</v>
      </c>
      <c r="O544" s="17">
        <v>0</v>
      </c>
      <c r="P544" s="17">
        <v>0</v>
      </c>
      <c r="Q544" s="17">
        <v>0</v>
      </c>
      <c r="R544" s="17">
        <v>2</v>
      </c>
      <c r="S544" s="17">
        <v>3</v>
      </c>
      <c r="T544" s="17">
        <v>0</v>
      </c>
      <c r="U544" s="17">
        <v>2</v>
      </c>
      <c r="V544" s="17">
        <v>3</v>
      </c>
      <c r="W544" s="22" t="s">
        <v>700</v>
      </c>
      <c r="X544" s="22" t="s">
        <v>704</v>
      </c>
      <c r="Y544" s="1" t="s">
        <v>700</v>
      </c>
      <c r="Z544" s="1" t="s">
        <v>701</v>
      </c>
      <c r="AA544" s="1" t="s">
        <v>701</v>
      </c>
      <c r="AB544" s="1" t="s">
        <v>703</v>
      </c>
      <c r="AC544" s="1" t="s">
        <v>700</v>
      </c>
      <c r="AD544" s="1" t="s">
        <v>700</v>
      </c>
      <c r="AE544" s="1"/>
    </row>
    <row r="545" spans="1:31" x14ac:dyDescent="0.45">
      <c r="A545" s="17" t="s">
        <v>590</v>
      </c>
      <c r="B545" s="17">
        <v>0</v>
      </c>
      <c r="C545" s="17">
        <v>0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0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22" t="s">
        <v>700</v>
      </c>
      <c r="X545" s="22" t="s">
        <v>700</v>
      </c>
      <c r="Y545" s="1" t="s">
        <v>700</v>
      </c>
      <c r="Z545" s="1" t="s">
        <v>700</v>
      </c>
      <c r="AA545" s="1" t="s">
        <v>700</v>
      </c>
      <c r="AB545" s="1" t="s">
        <v>700</v>
      </c>
      <c r="AC545" s="1" t="s">
        <v>700</v>
      </c>
      <c r="AD545" s="1" t="s">
        <v>700</v>
      </c>
      <c r="AE545" s="1"/>
    </row>
    <row r="546" spans="1:31" x14ac:dyDescent="0.45">
      <c r="A546" s="17" t="s">
        <v>370</v>
      </c>
      <c r="B546" s="17">
        <v>0</v>
      </c>
      <c r="C546" s="17">
        <v>0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22" t="s">
        <v>700</v>
      </c>
      <c r="X546" s="22" t="s">
        <v>700</v>
      </c>
      <c r="Y546" s="1" t="s">
        <v>700</v>
      </c>
      <c r="Z546" s="1" t="s">
        <v>700</v>
      </c>
      <c r="AA546" s="1" t="s">
        <v>700</v>
      </c>
      <c r="AB546" s="1" t="s">
        <v>700</v>
      </c>
      <c r="AC546" s="1" t="s">
        <v>700</v>
      </c>
      <c r="AD546" s="1" t="s">
        <v>700</v>
      </c>
      <c r="AE546" s="1"/>
    </row>
    <row r="547" spans="1:31" x14ac:dyDescent="0.45">
      <c r="A547" s="17" t="s">
        <v>288</v>
      </c>
      <c r="B547" s="17">
        <v>2</v>
      </c>
      <c r="C547" s="17">
        <v>0</v>
      </c>
      <c r="D547" s="17">
        <v>0</v>
      </c>
      <c r="E547" s="17">
        <v>1</v>
      </c>
      <c r="F547" s="17">
        <v>0</v>
      </c>
      <c r="G547" s="17">
        <v>-2</v>
      </c>
      <c r="H547" s="17">
        <v>0</v>
      </c>
      <c r="I547" s="17">
        <v>0</v>
      </c>
      <c r="J547" s="17">
        <v>0</v>
      </c>
      <c r="K547" s="17">
        <v>1</v>
      </c>
      <c r="L547" s="17">
        <v>1</v>
      </c>
      <c r="M547" s="17">
        <v>1</v>
      </c>
      <c r="N547" s="17">
        <v>1</v>
      </c>
      <c r="O547" s="17">
        <v>0</v>
      </c>
      <c r="P547" s="17">
        <v>0</v>
      </c>
      <c r="Q547" s="17">
        <v>1</v>
      </c>
      <c r="R547" s="17">
        <v>6</v>
      </c>
      <c r="S547" s="17">
        <v>3</v>
      </c>
      <c r="T547" s="17">
        <v>0</v>
      </c>
      <c r="U547" s="17">
        <v>0</v>
      </c>
      <c r="V547" s="17">
        <v>0</v>
      </c>
      <c r="W547" s="22" t="s">
        <v>714</v>
      </c>
      <c r="X547" s="22" t="s">
        <v>703</v>
      </c>
      <c r="Y547" s="1" t="s">
        <v>700</v>
      </c>
      <c r="Z547" s="1" t="s">
        <v>703</v>
      </c>
      <c r="AA547" s="1" t="s">
        <v>700</v>
      </c>
      <c r="AB547" s="1" t="s">
        <v>706</v>
      </c>
      <c r="AC547" s="1" t="s">
        <v>700</v>
      </c>
      <c r="AD547" s="1" t="s">
        <v>1259</v>
      </c>
      <c r="AE547" s="1"/>
    </row>
    <row r="548" spans="1:31" x14ac:dyDescent="0.45">
      <c r="A548" s="17" t="s">
        <v>158</v>
      </c>
      <c r="B548" s="17">
        <v>0</v>
      </c>
      <c r="C548" s="17">
        <v>0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  <c r="I548" s="17">
        <v>1</v>
      </c>
      <c r="J548" s="17">
        <v>2</v>
      </c>
      <c r="K548" s="17">
        <v>6</v>
      </c>
      <c r="L548" s="17">
        <v>0</v>
      </c>
      <c r="M548" s="17">
        <v>2</v>
      </c>
      <c r="N548" s="17">
        <v>0</v>
      </c>
      <c r="O548" s="17">
        <v>11</v>
      </c>
      <c r="P548" s="17">
        <v>0</v>
      </c>
      <c r="Q548" s="17">
        <v>1</v>
      </c>
      <c r="R548" s="17">
        <v>0</v>
      </c>
      <c r="S548" s="17">
        <v>0</v>
      </c>
      <c r="T548" s="17">
        <v>1</v>
      </c>
      <c r="U548" s="17">
        <v>0</v>
      </c>
      <c r="V548" s="17">
        <v>0</v>
      </c>
      <c r="W548" s="22" t="s">
        <v>700</v>
      </c>
      <c r="X548" s="22" t="s">
        <v>700</v>
      </c>
      <c r="Y548" s="1" t="s">
        <v>700</v>
      </c>
      <c r="Z548" s="1" t="s">
        <v>703</v>
      </c>
      <c r="AA548" s="1" t="s">
        <v>703</v>
      </c>
      <c r="AB548" s="1" t="s">
        <v>701</v>
      </c>
      <c r="AC548" s="1" t="s">
        <v>712</v>
      </c>
      <c r="AD548" s="1" t="s">
        <v>700</v>
      </c>
      <c r="AE548" s="1"/>
    </row>
    <row r="549" spans="1:31" x14ac:dyDescent="0.45">
      <c r="A549" s="17" t="s">
        <v>567</v>
      </c>
      <c r="B549" s="17">
        <v>0</v>
      </c>
      <c r="C549" s="17">
        <v>1</v>
      </c>
      <c r="D549" s="17">
        <v>1</v>
      </c>
      <c r="E549" s="17">
        <v>0</v>
      </c>
      <c r="F549" s="17">
        <v>0</v>
      </c>
      <c r="G549" s="17">
        <v>1</v>
      </c>
      <c r="H549" s="17">
        <v>1</v>
      </c>
      <c r="I549" s="17">
        <v>0</v>
      </c>
      <c r="J549" s="17">
        <v>1</v>
      </c>
      <c r="K549" s="17">
        <v>0</v>
      </c>
      <c r="L549" s="17">
        <v>1</v>
      </c>
      <c r="M549" s="17">
        <v>2</v>
      </c>
      <c r="N549" s="17">
        <v>1</v>
      </c>
      <c r="O549" s="17">
        <v>1</v>
      </c>
      <c r="P549" s="17">
        <v>0</v>
      </c>
      <c r="Q549" s="17">
        <v>2</v>
      </c>
      <c r="R549" s="17">
        <v>1</v>
      </c>
      <c r="S549" s="17">
        <v>0</v>
      </c>
      <c r="T549" s="17">
        <v>1</v>
      </c>
      <c r="U549" s="17">
        <v>3</v>
      </c>
      <c r="V549" s="17">
        <v>-2</v>
      </c>
      <c r="W549" s="22" t="s">
        <v>700</v>
      </c>
      <c r="X549" s="22" t="s">
        <v>700</v>
      </c>
      <c r="Y549" s="1" t="s">
        <v>700</v>
      </c>
      <c r="Z549" s="1" t="s">
        <v>701</v>
      </c>
      <c r="AA549" s="1" t="s">
        <v>701</v>
      </c>
      <c r="AB549" s="1" t="s">
        <v>700</v>
      </c>
      <c r="AC549" s="1" t="s">
        <v>703</v>
      </c>
      <c r="AD549" s="1" t="s">
        <v>700</v>
      </c>
      <c r="AE549" s="1"/>
    </row>
    <row r="550" spans="1:31" x14ac:dyDescent="0.45">
      <c r="A550" s="17" t="s">
        <v>266</v>
      </c>
      <c r="B550" s="17">
        <v>1</v>
      </c>
      <c r="C550" s="17">
        <v>0</v>
      </c>
      <c r="D550" s="17">
        <v>1</v>
      </c>
      <c r="E550" s="17">
        <v>0</v>
      </c>
      <c r="F550" s="17">
        <v>0</v>
      </c>
      <c r="G550" s="17">
        <v>0</v>
      </c>
      <c r="H550" s="17">
        <v>0</v>
      </c>
      <c r="I550" s="17">
        <v>1</v>
      </c>
      <c r="J550" s="17">
        <v>0</v>
      </c>
      <c r="K550" s="17">
        <v>0</v>
      </c>
      <c r="L550" s="17">
        <v>3</v>
      </c>
      <c r="M550" s="17">
        <v>2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2</v>
      </c>
      <c r="U550" s="17">
        <v>2</v>
      </c>
      <c r="V550" s="17">
        <v>1</v>
      </c>
      <c r="W550" s="22" t="s">
        <v>700</v>
      </c>
      <c r="X550" s="22" t="s">
        <v>700</v>
      </c>
      <c r="Y550" s="1" t="s">
        <v>700</v>
      </c>
      <c r="Z550" s="1" t="s">
        <v>704</v>
      </c>
      <c r="AA550" s="1" t="s">
        <v>701</v>
      </c>
      <c r="AB550" s="1" t="s">
        <v>700</v>
      </c>
      <c r="AC550" s="1" t="s">
        <v>700</v>
      </c>
      <c r="AD550" s="1" t="s">
        <v>1259</v>
      </c>
      <c r="AE550" s="1"/>
    </row>
    <row r="551" spans="1:31" x14ac:dyDescent="0.45">
      <c r="A551" s="17" t="s">
        <v>285</v>
      </c>
      <c r="B551" s="17">
        <v>5</v>
      </c>
      <c r="C551" s="17">
        <v>2</v>
      </c>
      <c r="D551" s="17">
        <v>3</v>
      </c>
      <c r="E551" s="17">
        <v>2</v>
      </c>
      <c r="F551" s="17">
        <v>2</v>
      </c>
      <c r="G551" s="17">
        <v>2</v>
      </c>
      <c r="H551" s="17">
        <v>2</v>
      </c>
      <c r="I551" s="17">
        <v>1</v>
      </c>
      <c r="J551" s="17">
        <v>2</v>
      </c>
      <c r="K551" s="17">
        <v>0</v>
      </c>
      <c r="L551" s="17">
        <v>1</v>
      </c>
      <c r="M551" s="17">
        <v>0</v>
      </c>
      <c r="N551" s="17">
        <v>2</v>
      </c>
      <c r="O551" s="17">
        <v>0</v>
      </c>
      <c r="P551" s="17">
        <v>1</v>
      </c>
      <c r="Q551" s="17">
        <v>0</v>
      </c>
      <c r="R551" s="17">
        <v>1</v>
      </c>
      <c r="S551" s="17">
        <v>2</v>
      </c>
      <c r="T551" s="17">
        <v>1</v>
      </c>
      <c r="U551" s="17">
        <v>0</v>
      </c>
      <c r="V551" s="17">
        <v>3</v>
      </c>
      <c r="W551" s="22" t="s">
        <v>701</v>
      </c>
      <c r="X551" s="22" t="s">
        <v>704</v>
      </c>
      <c r="Y551" s="1" t="s">
        <v>700</v>
      </c>
      <c r="Z551" s="1" t="s">
        <v>704</v>
      </c>
      <c r="AA551" s="1" t="s">
        <v>703</v>
      </c>
      <c r="AB551" s="1" t="s">
        <v>701</v>
      </c>
      <c r="AC551" s="1" t="s">
        <v>701</v>
      </c>
      <c r="AD551" s="1" t="s">
        <v>700</v>
      </c>
      <c r="AE551" s="1"/>
    </row>
    <row r="552" spans="1:31" x14ac:dyDescent="0.45">
      <c r="A552" s="17" t="s">
        <v>110</v>
      </c>
      <c r="B552" s="17">
        <v>8</v>
      </c>
      <c r="C552" s="17">
        <v>7</v>
      </c>
      <c r="D552" s="17">
        <v>5</v>
      </c>
      <c r="E552" s="17">
        <v>1</v>
      </c>
      <c r="F552" s="17">
        <v>1</v>
      </c>
      <c r="G552" s="17">
        <v>1</v>
      </c>
      <c r="H552" s="17">
        <v>6</v>
      </c>
      <c r="I552" s="17">
        <v>-1</v>
      </c>
      <c r="J552" s="17">
        <v>6</v>
      </c>
      <c r="K552" s="17">
        <v>1</v>
      </c>
      <c r="L552" s="17">
        <v>5</v>
      </c>
      <c r="M552" s="17">
        <v>0</v>
      </c>
      <c r="N552" s="17">
        <v>0</v>
      </c>
      <c r="O552" s="17">
        <v>2</v>
      </c>
      <c r="P552" s="17">
        <v>8</v>
      </c>
      <c r="Q552" s="17">
        <v>0</v>
      </c>
      <c r="R552" s="17">
        <v>0</v>
      </c>
      <c r="S552" s="17">
        <v>0</v>
      </c>
      <c r="T552" s="17">
        <v>6</v>
      </c>
      <c r="U552" s="17">
        <v>1</v>
      </c>
      <c r="V552" s="17">
        <v>1</v>
      </c>
      <c r="W552" s="22" t="s">
        <v>702</v>
      </c>
      <c r="X552" s="22" t="s">
        <v>703</v>
      </c>
      <c r="Y552" s="1" t="s">
        <v>709</v>
      </c>
      <c r="Z552" s="1" t="s">
        <v>701</v>
      </c>
      <c r="AA552" s="1" t="s">
        <v>703</v>
      </c>
      <c r="AB552" s="1" t="s">
        <v>700</v>
      </c>
      <c r="AC552" s="1" t="s">
        <v>703</v>
      </c>
      <c r="AD552" s="1" t="s">
        <v>700</v>
      </c>
      <c r="AE552" s="1"/>
    </row>
    <row r="553" spans="1:31" x14ac:dyDescent="0.45">
      <c r="A553" s="17" t="s">
        <v>621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>
        <v>0</v>
      </c>
      <c r="W553" s="22" t="s">
        <v>700</v>
      </c>
      <c r="X553" s="22" t="s">
        <v>700</v>
      </c>
      <c r="Y553" s="1" t="s">
        <v>701</v>
      </c>
      <c r="Z553" s="1" t="s">
        <v>701</v>
      </c>
      <c r="AA553" s="1" t="s">
        <v>703</v>
      </c>
      <c r="AB553" s="1" t="s">
        <v>701</v>
      </c>
      <c r="AC553" s="1" t="s">
        <v>701</v>
      </c>
      <c r="AD553" s="1" t="s">
        <v>700</v>
      </c>
      <c r="AE553" s="1"/>
    </row>
    <row r="554" spans="1:31" x14ac:dyDescent="0.45">
      <c r="A554" s="17" t="s">
        <v>217</v>
      </c>
      <c r="B554" s="17">
        <v>1</v>
      </c>
      <c r="C554" s="17">
        <v>1</v>
      </c>
      <c r="D554" s="17">
        <v>1</v>
      </c>
      <c r="E554" s="17">
        <v>1</v>
      </c>
      <c r="F554" s="17">
        <v>17</v>
      </c>
      <c r="G554" s="17">
        <v>2</v>
      </c>
      <c r="H554" s="17">
        <v>1</v>
      </c>
      <c r="I554" s="17">
        <v>2</v>
      </c>
      <c r="J554" s="17">
        <v>1</v>
      </c>
      <c r="K554" s="17">
        <v>0</v>
      </c>
      <c r="L554" s="17">
        <v>0</v>
      </c>
      <c r="M554" s="17">
        <v>0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1</v>
      </c>
      <c r="U554" s="17">
        <v>0</v>
      </c>
      <c r="V554" s="17">
        <v>0</v>
      </c>
      <c r="W554" s="22" t="s">
        <v>700</v>
      </c>
      <c r="X554" s="22" t="s">
        <v>706</v>
      </c>
      <c r="Y554" s="1" t="s">
        <v>701</v>
      </c>
      <c r="Z554" s="1" t="s">
        <v>701</v>
      </c>
      <c r="AA554" s="1" t="s">
        <v>712</v>
      </c>
      <c r="AB554" s="1" t="s">
        <v>703</v>
      </c>
      <c r="AC554" s="1" t="s">
        <v>700</v>
      </c>
      <c r="AD554" s="1" t="s">
        <v>700</v>
      </c>
      <c r="AE554" s="1"/>
    </row>
    <row r="555" spans="1:31" x14ac:dyDescent="0.45">
      <c r="A555" s="17" t="s">
        <v>378</v>
      </c>
      <c r="B555" s="17">
        <v>0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1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7">
        <v>0</v>
      </c>
      <c r="O555" s="17">
        <v>4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22" t="s">
        <v>700</v>
      </c>
      <c r="X555" s="22" t="s">
        <v>700</v>
      </c>
      <c r="Y555" s="1" t="s">
        <v>700</v>
      </c>
      <c r="Z555" s="1" t="s">
        <v>700</v>
      </c>
      <c r="AA555" s="1" t="s">
        <v>700</v>
      </c>
      <c r="AB555" s="1" t="s">
        <v>700</v>
      </c>
      <c r="AC555" s="1" t="s">
        <v>700</v>
      </c>
      <c r="AD555" s="1" t="s">
        <v>1259</v>
      </c>
      <c r="AE555" s="1"/>
    </row>
    <row r="556" spans="1:31" x14ac:dyDescent="0.45">
      <c r="A556" s="17" t="s">
        <v>105</v>
      </c>
      <c r="B556" s="17">
        <v>2</v>
      </c>
      <c r="C556" s="17">
        <v>3</v>
      </c>
      <c r="D556" s="17">
        <v>12</v>
      </c>
      <c r="E556" s="17">
        <v>3</v>
      </c>
      <c r="F556" s="17">
        <v>0</v>
      </c>
      <c r="G556" s="17">
        <v>5</v>
      </c>
      <c r="H556" s="17">
        <v>5</v>
      </c>
      <c r="I556" s="17">
        <v>2</v>
      </c>
      <c r="J556" s="17">
        <v>0</v>
      </c>
      <c r="K556" s="17">
        <v>0</v>
      </c>
      <c r="L556" s="17">
        <v>1</v>
      </c>
      <c r="M556" s="17">
        <v>2</v>
      </c>
      <c r="N556" s="17">
        <v>7</v>
      </c>
      <c r="O556" s="17">
        <v>2</v>
      </c>
      <c r="P556" s="17">
        <v>1</v>
      </c>
      <c r="Q556" s="17">
        <v>2</v>
      </c>
      <c r="R556" s="17">
        <v>1</v>
      </c>
      <c r="S556" s="17">
        <v>2</v>
      </c>
      <c r="T556" s="17">
        <v>3</v>
      </c>
      <c r="U556" s="17">
        <v>6</v>
      </c>
      <c r="V556" s="17">
        <v>1</v>
      </c>
      <c r="W556" s="22" t="s">
        <v>700</v>
      </c>
      <c r="X556" s="22" t="s">
        <v>700</v>
      </c>
      <c r="Y556" s="1" t="s">
        <v>700</v>
      </c>
      <c r="Z556" s="1" t="s">
        <v>700</v>
      </c>
      <c r="AA556" s="1" t="s">
        <v>700</v>
      </c>
      <c r="AB556" s="1" t="s">
        <v>700</v>
      </c>
      <c r="AC556" s="1" t="s">
        <v>700</v>
      </c>
      <c r="AD556" s="1" t="s">
        <v>700</v>
      </c>
      <c r="AE556" s="1"/>
    </row>
    <row r="557" spans="1:31" x14ac:dyDescent="0.45">
      <c r="A557" s="17" t="s">
        <v>477</v>
      </c>
      <c r="B557" s="17">
        <v>2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0</v>
      </c>
      <c r="N557" s="17">
        <v>0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22" t="s">
        <v>700</v>
      </c>
      <c r="X557" s="22" t="s">
        <v>700</v>
      </c>
      <c r="Y557" s="1" t="s">
        <v>700</v>
      </c>
      <c r="Z557" s="1" t="s">
        <v>700</v>
      </c>
      <c r="AA557" s="1" t="s">
        <v>700</v>
      </c>
      <c r="AB557" s="1" t="s">
        <v>700</v>
      </c>
      <c r="AC557" s="1" t="s">
        <v>700</v>
      </c>
      <c r="AD557" s="1" t="s">
        <v>700</v>
      </c>
      <c r="AE557" s="1"/>
    </row>
    <row r="558" spans="1:31" x14ac:dyDescent="0.45">
      <c r="A558" s="17" t="s">
        <v>507</v>
      </c>
      <c r="B558" s="17">
        <v>1</v>
      </c>
      <c r="C558" s="17">
        <v>1</v>
      </c>
      <c r="D558" s="17">
        <v>3</v>
      </c>
      <c r="E558" s="17">
        <v>1</v>
      </c>
      <c r="F558" s="17">
        <v>3</v>
      </c>
      <c r="G558" s="17">
        <v>1</v>
      </c>
      <c r="H558" s="17">
        <v>3</v>
      </c>
      <c r="I558" s="17">
        <v>8</v>
      </c>
      <c r="J558" s="17">
        <v>1</v>
      </c>
      <c r="K558" s="17">
        <v>2</v>
      </c>
      <c r="L558" s="17">
        <v>11</v>
      </c>
      <c r="M558" s="17">
        <v>3</v>
      </c>
      <c r="N558" s="17">
        <v>2</v>
      </c>
      <c r="O558" s="17">
        <v>2</v>
      </c>
      <c r="P558" s="17">
        <v>2</v>
      </c>
      <c r="Q558" s="17">
        <v>2</v>
      </c>
      <c r="R558" s="17">
        <v>2</v>
      </c>
      <c r="S558" s="17">
        <v>3</v>
      </c>
      <c r="T558" s="17">
        <v>2</v>
      </c>
      <c r="U558" s="17">
        <v>2</v>
      </c>
      <c r="V558" s="17">
        <v>6</v>
      </c>
      <c r="W558" s="22" t="s">
        <v>702</v>
      </c>
      <c r="X558" s="22" t="s">
        <v>700</v>
      </c>
      <c r="Y558" s="1" t="s">
        <v>700</v>
      </c>
      <c r="Z558" s="1" t="s">
        <v>700</v>
      </c>
      <c r="AA558" s="1" t="s">
        <v>704</v>
      </c>
      <c r="AB558" s="1" t="s">
        <v>703</v>
      </c>
      <c r="AC558" s="1" t="s">
        <v>703</v>
      </c>
      <c r="AD558" s="1" t="s">
        <v>700</v>
      </c>
      <c r="AE558" s="1"/>
    </row>
    <row r="559" spans="1:31" x14ac:dyDescent="0.45">
      <c r="A559" s="17" t="s">
        <v>243</v>
      </c>
      <c r="B559" s="17">
        <v>1</v>
      </c>
      <c r="C559" s="17">
        <v>8</v>
      </c>
      <c r="D559" s="17">
        <v>1</v>
      </c>
      <c r="E559" s="17">
        <v>-3</v>
      </c>
      <c r="F559" s="17">
        <v>0</v>
      </c>
      <c r="G559" s="17">
        <v>2</v>
      </c>
      <c r="H559" s="17">
        <v>1</v>
      </c>
      <c r="I559" s="17">
        <v>1</v>
      </c>
      <c r="J559" s="17">
        <v>-1</v>
      </c>
      <c r="K559" s="17">
        <v>0</v>
      </c>
      <c r="L559" s="17">
        <v>0</v>
      </c>
      <c r="M559" s="17">
        <v>0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22" t="s">
        <v>700</v>
      </c>
      <c r="X559" s="22" t="s">
        <v>700</v>
      </c>
      <c r="Y559" s="1" t="s">
        <v>700</v>
      </c>
      <c r="Z559" s="1" t="s">
        <v>700</v>
      </c>
      <c r="AA559" s="1" t="s">
        <v>700</v>
      </c>
      <c r="AB559" s="1" t="s">
        <v>700</v>
      </c>
      <c r="AC559" s="1" t="s">
        <v>700</v>
      </c>
      <c r="AD559" s="1" t="s">
        <v>700</v>
      </c>
      <c r="AE559" s="1"/>
    </row>
    <row r="560" spans="1:31" x14ac:dyDescent="0.45">
      <c r="A560" s="17" t="s">
        <v>329</v>
      </c>
      <c r="B560" s="17">
        <v>6</v>
      </c>
      <c r="C560" s="17">
        <v>1</v>
      </c>
      <c r="D560" s="17">
        <v>7</v>
      </c>
      <c r="E560" s="17">
        <v>2</v>
      </c>
      <c r="F560" s="17">
        <v>0</v>
      </c>
      <c r="G560" s="17">
        <v>7</v>
      </c>
      <c r="H560" s="17">
        <v>1</v>
      </c>
      <c r="I560" s="17">
        <v>1</v>
      </c>
      <c r="J560" s="17">
        <v>6</v>
      </c>
      <c r="K560" s="17">
        <v>0</v>
      </c>
      <c r="L560" s="17">
        <v>4</v>
      </c>
      <c r="M560" s="17">
        <v>2</v>
      </c>
      <c r="N560" s="17">
        <v>1</v>
      </c>
      <c r="O560" s="17">
        <v>5</v>
      </c>
      <c r="P560" s="17">
        <v>0</v>
      </c>
      <c r="Q560" s="17">
        <v>1</v>
      </c>
      <c r="R560" s="17">
        <v>2</v>
      </c>
      <c r="S560" s="17">
        <v>1</v>
      </c>
      <c r="T560" s="17">
        <v>9</v>
      </c>
      <c r="U560" s="17">
        <v>7</v>
      </c>
      <c r="V560" s="17">
        <v>6</v>
      </c>
      <c r="W560" s="22" t="s">
        <v>703</v>
      </c>
      <c r="X560" s="22" t="s">
        <v>702</v>
      </c>
      <c r="Y560" s="1" t="s">
        <v>705</v>
      </c>
      <c r="Z560" s="1" t="s">
        <v>701</v>
      </c>
      <c r="AA560" s="1" t="s">
        <v>709</v>
      </c>
      <c r="AB560" s="1" t="s">
        <v>701</v>
      </c>
      <c r="AC560" s="1" t="s">
        <v>701</v>
      </c>
      <c r="AD560" s="1" t="s">
        <v>700</v>
      </c>
      <c r="AE560" s="1"/>
    </row>
    <row r="561" spans="1:31" x14ac:dyDescent="0.45">
      <c r="A561" s="17" t="s">
        <v>162</v>
      </c>
      <c r="B561" s="17">
        <v>0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0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22" t="s">
        <v>700</v>
      </c>
      <c r="X561" s="22" t="s">
        <v>700</v>
      </c>
      <c r="Y561" s="1" t="s">
        <v>700</v>
      </c>
      <c r="Z561" s="1" t="s">
        <v>700</v>
      </c>
      <c r="AA561" s="1" t="s">
        <v>700</v>
      </c>
      <c r="AB561" s="1" t="s">
        <v>700</v>
      </c>
      <c r="AC561" s="1" t="s">
        <v>700</v>
      </c>
      <c r="AD561" s="1" t="s">
        <v>700</v>
      </c>
      <c r="AE561" s="1"/>
    </row>
    <row r="562" spans="1:31" x14ac:dyDescent="0.45">
      <c r="A562" s="17" t="s">
        <v>202</v>
      </c>
      <c r="B562" s="17">
        <v>0</v>
      </c>
      <c r="C562" s="17">
        <v>0</v>
      </c>
      <c r="D562" s="17">
        <v>0</v>
      </c>
      <c r="E562" s="17">
        <v>0</v>
      </c>
      <c r="F562" s="17">
        <v>6</v>
      </c>
      <c r="G562" s="17">
        <v>6</v>
      </c>
      <c r="H562" s="17">
        <v>1</v>
      </c>
      <c r="I562" s="17">
        <v>4</v>
      </c>
      <c r="J562" s="17">
        <v>5</v>
      </c>
      <c r="K562" s="17">
        <v>0</v>
      </c>
      <c r="L562" s="17">
        <v>1</v>
      </c>
      <c r="M562" s="17">
        <v>2</v>
      </c>
      <c r="N562" s="17">
        <v>2</v>
      </c>
      <c r="O562" s="17">
        <v>2</v>
      </c>
      <c r="P562" s="17">
        <v>1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22" t="s">
        <v>703</v>
      </c>
      <c r="X562" s="22" t="s">
        <v>703</v>
      </c>
      <c r="Y562" s="1" t="s">
        <v>703</v>
      </c>
      <c r="Z562" s="1" t="s">
        <v>701</v>
      </c>
      <c r="AA562" s="1" t="s">
        <v>712</v>
      </c>
      <c r="AB562" s="1" t="s">
        <v>703</v>
      </c>
      <c r="AC562" s="1" t="s">
        <v>700</v>
      </c>
      <c r="AD562" s="1" t="s">
        <v>700</v>
      </c>
      <c r="AE562" s="1"/>
    </row>
    <row r="563" spans="1:31" x14ac:dyDescent="0.45">
      <c r="A563" s="17" t="s">
        <v>193</v>
      </c>
      <c r="B563" s="17">
        <v>5</v>
      </c>
      <c r="C563" s="17">
        <v>1</v>
      </c>
      <c r="D563" s="17">
        <v>1</v>
      </c>
      <c r="E563" s="17">
        <v>0</v>
      </c>
      <c r="F563" s="17">
        <v>2</v>
      </c>
      <c r="G563" s="17">
        <v>1</v>
      </c>
      <c r="H563" s="17">
        <v>0</v>
      </c>
      <c r="I563" s="17">
        <v>1</v>
      </c>
      <c r="J563" s="17">
        <v>16</v>
      </c>
      <c r="K563" s="17">
        <v>2</v>
      </c>
      <c r="L563" s="17">
        <v>2</v>
      </c>
      <c r="M563" s="17">
        <v>1</v>
      </c>
      <c r="N563" s="17">
        <v>0</v>
      </c>
      <c r="O563" s="17">
        <v>1</v>
      </c>
      <c r="P563" s="17">
        <v>1</v>
      </c>
      <c r="Q563" s="17">
        <v>5</v>
      </c>
      <c r="R563" s="17">
        <v>1</v>
      </c>
      <c r="S563" s="17">
        <v>4</v>
      </c>
      <c r="T563" s="17">
        <v>1</v>
      </c>
      <c r="U563" s="17">
        <v>1</v>
      </c>
      <c r="V563" s="17">
        <v>0</v>
      </c>
      <c r="W563" s="22" t="s">
        <v>700</v>
      </c>
      <c r="X563" s="22" t="s">
        <v>700</v>
      </c>
      <c r="Y563" s="1" t="s">
        <v>700</v>
      </c>
      <c r="Z563" s="1" t="s">
        <v>700</v>
      </c>
      <c r="AA563" s="1" t="s">
        <v>700</v>
      </c>
      <c r="AB563" s="1" t="s">
        <v>703</v>
      </c>
      <c r="AC563" s="1" t="s">
        <v>700</v>
      </c>
      <c r="AD563" s="1" t="s">
        <v>1259</v>
      </c>
      <c r="AE563" s="1"/>
    </row>
    <row r="564" spans="1:31" x14ac:dyDescent="0.45">
      <c r="A564" s="17" t="s">
        <v>127</v>
      </c>
      <c r="B564" s="17">
        <v>2</v>
      </c>
      <c r="C564" s="17">
        <v>2</v>
      </c>
      <c r="D564" s="17">
        <v>3</v>
      </c>
      <c r="E564" s="17">
        <v>3</v>
      </c>
      <c r="F564" s="17">
        <v>3</v>
      </c>
      <c r="G564" s="17">
        <v>2</v>
      </c>
      <c r="H564" s="17">
        <v>2</v>
      </c>
      <c r="I564" s="17">
        <v>3</v>
      </c>
      <c r="J564" s="17">
        <v>8</v>
      </c>
      <c r="K564" s="17">
        <v>0</v>
      </c>
      <c r="L564" s="17">
        <v>0</v>
      </c>
      <c r="M564" s="17">
        <v>0</v>
      </c>
      <c r="N564" s="17">
        <v>0</v>
      </c>
      <c r="O564" s="17">
        <v>2</v>
      </c>
      <c r="P564" s="17">
        <v>13</v>
      </c>
      <c r="Q564" s="17">
        <v>11</v>
      </c>
      <c r="R564" s="17">
        <v>2</v>
      </c>
      <c r="S564" s="17">
        <v>2</v>
      </c>
      <c r="T564" s="17">
        <v>2</v>
      </c>
      <c r="U564" s="17">
        <v>3</v>
      </c>
      <c r="V564" s="17">
        <v>11</v>
      </c>
      <c r="W564" s="22" t="s">
        <v>704</v>
      </c>
      <c r="X564" s="22" t="s">
        <v>701</v>
      </c>
      <c r="Y564" s="1" t="s">
        <v>704</v>
      </c>
      <c r="Z564" s="1" t="s">
        <v>702</v>
      </c>
      <c r="AA564" s="1" t="s">
        <v>703</v>
      </c>
      <c r="AB564" s="1" t="s">
        <v>703</v>
      </c>
      <c r="AC564" s="1" t="s">
        <v>701</v>
      </c>
      <c r="AD564" s="1" t="s">
        <v>707</v>
      </c>
      <c r="AE564" s="1"/>
    </row>
    <row r="565" spans="1:31" x14ac:dyDescent="0.45">
      <c r="A565" s="17" t="s">
        <v>562</v>
      </c>
      <c r="B565" s="17">
        <v>0</v>
      </c>
      <c r="C565" s="17">
        <v>0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0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6</v>
      </c>
      <c r="U565" s="17">
        <v>0</v>
      </c>
      <c r="V565" s="17">
        <v>0</v>
      </c>
      <c r="W565" s="22" t="s">
        <v>703</v>
      </c>
      <c r="X565" s="22" t="s">
        <v>703</v>
      </c>
      <c r="Y565" s="1" t="s">
        <v>703</v>
      </c>
      <c r="Z565" s="1" t="s">
        <v>700</v>
      </c>
      <c r="AA565" s="1" t="s">
        <v>700</v>
      </c>
      <c r="AB565" s="1" t="s">
        <v>700</v>
      </c>
      <c r="AC565" s="1" t="s">
        <v>701</v>
      </c>
      <c r="AD565" s="1" t="s">
        <v>700</v>
      </c>
      <c r="AE565" s="1"/>
    </row>
    <row r="566" spans="1:31" x14ac:dyDescent="0.45">
      <c r="A566" s="17" t="s">
        <v>421</v>
      </c>
      <c r="B566" s="17">
        <v>0</v>
      </c>
      <c r="C566" s="17">
        <v>0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0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22" t="s">
        <v>700</v>
      </c>
      <c r="X566" s="22" t="s">
        <v>700</v>
      </c>
      <c r="Y566" s="1" t="s">
        <v>700</v>
      </c>
      <c r="Z566" s="1" t="s">
        <v>700</v>
      </c>
      <c r="AA566" s="1" t="s">
        <v>700</v>
      </c>
      <c r="AB566" s="1" t="s">
        <v>700</v>
      </c>
      <c r="AC566" s="1" t="s">
        <v>700</v>
      </c>
      <c r="AD566" s="1" t="s">
        <v>700</v>
      </c>
      <c r="AE566" s="1"/>
    </row>
    <row r="567" spans="1:31" x14ac:dyDescent="0.45">
      <c r="A567" s="17" t="s">
        <v>333</v>
      </c>
      <c r="B567" s="17">
        <v>1</v>
      </c>
      <c r="C567" s="17">
        <v>1</v>
      </c>
      <c r="D567" s="17">
        <v>2</v>
      </c>
      <c r="E567" s="17">
        <v>0</v>
      </c>
      <c r="F567" s="17">
        <v>4</v>
      </c>
      <c r="G567" s="17">
        <v>2</v>
      </c>
      <c r="H567" s="17">
        <v>12</v>
      </c>
      <c r="I567" s="17">
        <v>1</v>
      </c>
      <c r="J567" s="17">
        <v>2</v>
      </c>
      <c r="K567" s="17">
        <v>7</v>
      </c>
      <c r="L567" s="17">
        <v>6</v>
      </c>
      <c r="M567" s="17">
        <v>2</v>
      </c>
      <c r="N567" s="17">
        <v>0</v>
      </c>
      <c r="O567" s="17">
        <v>1</v>
      </c>
      <c r="P567" s="17">
        <v>2</v>
      </c>
      <c r="Q567" s="17">
        <v>2</v>
      </c>
      <c r="R567" s="17">
        <v>3</v>
      </c>
      <c r="S567" s="17">
        <v>3</v>
      </c>
      <c r="T567" s="17">
        <v>9</v>
      </c>
      <c r="U567" s="17">
        <v>1</v>
      </c>
      <c r="V567" s="17">
        <v>2</v>
      </c>
      <c r="W567" s="22" t="s">
        <v>701</v>
      </c>
      <c r="X567" s="22" t="s">
        <v>700</v>
      </c>
      <c r="Y567" s="1" t="s">
        <v>703</v>
      </c>
      <c r="Z567" s="1" t="s">
        <v>704</v>
      </c>
      <c r="AA567" s="1" t="s">
        <v>712</v>
      </c>
      <c r="AB567" s="1" t="s">
        <v>701</v>
      </c>
      <c r="AC567" s="1" t="s">
        <v>701</v>
      </c>
      <c r="AD567" s="1" t="s">
        <v>712</v>
      </c>
      <c r="AE567" s="1"/>
    </row>
    <row r="568" spans="1:31" x14ac:dyDescent="0.45">
      <c r="A568" s="17" t="s">
        <v>199</v>
      </c>
      <c r="B568" s="17">
        <v>2</v>
      </c>
      <c r="C568" s="17">
        <v>6</v>
      </c>
      <c r="D568" s="17">
        <v>1</v>
      </c>
      <c r="E568" s="17">
        <v>0</v>
      </c>
      <c r="F568" s="17">
        <v>4</v>
      </c>
      <c r="G568" s="17">
        <v>6</v>
      </c>
      <c r="H568" s="17">
        <v>1</v>
      </c>
      <c r="I568" s="17">
        <v>2</v>
      </c>
      <c r="J568" s="17">
        <v>1</v>
      </c>
      <c r="K568" s="17">
        <v>1</v>
      </c>
      <c r="L568" s="17">
        <v>0</v>
      </c>
      <c r="M568" s="17">
        <v>2</v>
      </c>
      <c r="N568" s="17">
        <v>6</v>
      </c>
      <c r="O568" s="17">
        <v>1</v>
      </c>
      <c r="P568" s="17">
        <v>6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22" t="s">
        <v>700</v>
      </c>
      <c r="X568" s="22" t="s">
        <v>700</v>
      </c>
      <c r="Y568" s="1" t="s">
        <v>700</v>
      </c>
      <c r="Z568" s="1" t="s">
        <v>700</v>
      </c>
      <c r="AA568" s="1" t="s">
        <v>700</v>
      </c>
      <c r="AB568" s="1" t="s">
        <v>700</v>
      </c>
      <c r="AC568" s="1" t="s">
        <v>700</v>
      </c>
      <c r="AD568" s="1" t="s">
        <v>1259</v>
      </c>
      <c r="AE568" s="1"/>
    </row>
    <row r="569" spans="1:31" x14ac:dyDescent="0.45">
      <c r="A569" s="17" t="s">
        <v>432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>
        <v>2</v>
      </c>
      <c r="W569" s="22" t="s">
        <v>707</v>
      </c>
      <c r="X569" s="22" t="s">
        <v>714</v>
      </c>
      <c r="Y569" s="1" t="s">
        <v>714</v>
      </c>
      <c r="Z569" s="1" t="s">
        <v>701</v>
      </c>
      <c r="AA569" s="1" t="s">
        <v>701</v>
      </c>
      <c r="AB569" s="1" t="s">
        <v>701</v>
      </c>
      <c r="AC569" s="1" t="s">
        <v>702</v>
      </c>
      <c r="AD569" s="1" t="s">
        <v>700</v>
      </c>
      <c r="AE569" s="1"/>
    </row>
    <row r="570" spans="1:31" x14ac:dyDescent="0.45">
      <c r="A570" s="17" t="s">
        <v>346</v>
      </c>
      <c r="B570" s="17">
        <v>1</v>
      </c>
      <c r="C570" s="17">
        <v>6</v>
      </c>
      <c r="D570" s="17">
        <v>3</v>
      </c>
      <c r="E570" s="17">
        <v>1</v>
      </c>
      <c r="F570" s="17">
        <v>2</v>
      </c>
      <c r="G570" s="17">
        <v>3</v>
      </c>
      <c r="H570" s="17">
        <v>1</v>
      </c>
      <c r="I570" s="17">
        <v>5</v>
      </c>
      <c r="J570" s="17">
        <v>1</v>
      </c>
      <c r="K570" s="17">
        <v>2</v>
      </c>
      <c r="L570" s="17">
        <v>2</v>
      </c>
      <c r="M570" s="17">
        <v>2</v>
      </c>
      <c r="N570" s="17">
        <v>11</v>
      </c>
      <c r="O570" s="17">
        <v>0</v>
      </c>
      <c r="P570" s="17">
        <v>0</v>
      </c>
      <c r="Q570" s="17">
        <v>0</v>
      </c>
      <c r="R570" s="17">
        <v>1</v>
      </c>
      <c r="S570" s="17">
        <v>1</v>
      </c>
      <c r="T570" s="17">
        <v>1</v>
      </c>
      <c r="U570" s="17">
        <v>0</v>
      </c>
      <c r="V570" s="17">
        <v>0</v>
      </c>
      <c r="W570" s="22" t="s">
        <v>701</v>
      </c>
      <c r="X570" s="22" t="s">
        <v>709</v>
      </c>
      <c r="Y570" s="1" t="s">
        <v>703</v>
      </c>
      <c r="Z570" s="1" t="s">
        <v>702</v>
      </c>
      <c r="AA570" s="1" t="s">
        <v>703</v>
      </c>
      <c r="AB570" s="1" t="s">
        <v>701</v>
      </c>
      <c r="AC570" s="1" t="s">
        <v>700</v>
      </c>
      <c r="AD570" s="1" t="s">
        <v>1259</v>
      </c>
      <c r="AE570" s="1"/>
    </row>
    <row r="571" spans="1:31" x14ac:dyDescent="0.45">
      <c r="A571" s="17" t="s">
        <v>78</v>
      </c>
      <c r="B571" s="17">
        <v>0</v>
      </c>
      <c r="C571" s="17">
        <v>0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  <c r="I571" s="17">
        <v>0</v>
      </c>
      <c r="J571" s="17">
        <v>0</v>
      </c>
      <c r="K571" s="17">
        <v>6</v>
      </c>
      <c r="L571" s="17">
        <v>6</v>
      </c>
      <c r="M571" s="17">
        <v>1</v>
      </c>
      <c r="N571" s="17">
        <v>1</v>
      </c>
      <c r="O571" s="17">
        <v>1</v>
      </c>
      <c r="P571" s="17">
        <v>7</v>
      </c>
      <c r="Q571" s="17">
        <v>6</v>
      </c>
      <c r="R571" s="17">
        <v>5</v>
      </c>
      <c r="S571" s="17">
        <v>0</v>
      </c>
      <c r="T571" s="17">
        <v>0</v>
      </c>
      <c r="U571" s="17">
        <v>1</v>
      </c>
      <c r="V571" s="17">
        <v>2</v>
      </c>
      <c r="W571" s="22" t="s">
        <v>701</v>
      </c>
      <c r="X571" s="22" t="s">
        <v>703</v>
      </c>
      <c r="Y571" s="1" t="s">
        <v>700</v>
      </c>
      <c r="Z571" s="1" t="s">
        <v>703</v>
      </c>
      <c r="AA571" s="1" t="s">
        <v>700</v>
      </c>
      <c r="AB571" s="1" t="s">
        <v>702</v>
      </c>
      <c r="AC571" s="1" t="s">
        <v>703</v>
      </c>
      <c r="AD571" s="1" t="s">
        <v>700</v>
      </c>
      <c r="AE571" s="1"/>
    </row>
    <row r="572" spans="1:31" x14ac:dyDescent="0.45">
      <c r="A572" s="17" t="s">
        <v>254</v>
      </c>
      <c r="B572" s="17">
        <v>7</v>
      </c>
      <c r="C572" s="17">
        <v>1</v>
      </c>
      <c r="D572" s="17">
        <v>0</v>
      </c>
      <c r="E572" s="17">
        <v>1</v>
      </c>
      <c r="F572" s="17">
        <v>0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0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22" t="s">
        <v>700</v>
      </c>
      <c r="X572" s="22" t="s">
        <v>700</v>
      </c>
      <c r="Y572" s="1" t="s">
        <v>700</v>
      </c>
      <c r="Z572" s="1" t="s">
        <v>700</v>
      </c>
      <c r="AA572" s="1" t="s">
        <v>700</v>
      </c>
      <c r="AB572" s="1" t="s">
        <v>700</v>
      </c>
      <c r="AC572" s="1" t="s">
        <v>700</v>
      </c>
      <c r="AD572" s="1" t="s">
        <v>700</v>
      </c>
      <c r="AE572" s="1"/>
    </row>
    <row r="573" spans="1:31" x14ac:dyDescent="0.45">
      <c r="A573" s="17" t="s">
        <v>449</v>
      </c>
      <c r="B573" s="17">
        <v>0</v>
      </c>
      <c r="C573" s="17">
        <v>0</v>
      </c>
      <c r="D573" s="17">
        <v>7</v>
      </c>
      <c r="E573" s="17">
        <v>0</v>
      </c>
      <c r="F573" s="17">
        <v>0</v>
      </c>
      <c r="G573" s="17">
        <v>0</v>
      </c>
      <c r="H573" s="17">
        <v>0</v>
      </c>
      <c r="I573" s="17">
        <v>0</v>
      </c>
      <c r="J573" s="17">
        <v>0</v>
      </c>
      <c r="K573" s="17">
        <v>0</v>
      </c>
      <c r="L573" s="17">
        <v>0</v>
      </c>
      <c r="M573" s="17">
        <v>1</v>
      </c>
      <c r="N573" s="17">
        <v>0</v>
      </c>
      <c r="O573" s="17">
        <v>1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1</v>
      </c>
      <c r="W573" s="22" t="s">
        <v>703</v>
      </c>
      <c r="X573" s="22" t="s">
        <v>703</v>
      </c>
      <c r="Y573" s="1" t="s">
        <v>700</v>
      </c>
      <c r="Z573" s="1" t="s">
        <v>700</v>
      </c>
      <c r="AA573" s="1" t="s">
        <v>700</v>
      </c>
      <c r="AB573" s="1" t="s">
        <v>700</v>
      </c>
      <c r="AC573" s="1" t="s">
        <v>700</v>
      </c>
      <c r="AD573" s="1" t="s">
        <v>1259</v>
      </c>
      <c r="AE573" s="1"/>
    </row>
    <row r="574" spans="1:31" x14ac:dyDescent="0.45">
      <c r="A574" s="17" t="s">
        <v>633</v>
      </c>
      <c r="B574" s="17">
        <v>1</v>
      </c>
      <c r="C574" s="17">
        <v>1</v>
      </c>
      <c r="D574" s="17">
        <v>0</v>
      </c>
      <c r="E574" s="17">
        <v>0</v>
      </c>
      <c r="F574" s="17">
        <v>1</v>
      </c>
      <c r="G574" s="17">
        <v>0</v>
      </c>
      <c r="H574" s="17">
        <v>0</v>
      </c>
      <c r="I574" s="17">
        <v>1</v>
      </c>
      <c r="J574" s="17">
        <v>1</v>
      </c>
      <c r="K574" s="17">
        <v>9</v>
      </c>
      <c r="L574" s="17">
        <v>4</v>
      </c>
      <c r="M574" s="17">
        <v>2</v>
      </c>
      <c r="N574" s="17">
        <v>2</v>
      </c>
      <c r="O574" s="17">
        <v>6</v>
      </c>
      <c r="P574" s="17">
        <v>2</v>
      </c>
      <c r="Q574" s="17">
        <v>2</v>
      </c>
      <c r="R574" s="17">
        <v>8</v>
      </c>
      <c r="S574" s="17">
        <v>9</v>
      </c>
      <c r="T574" s="17">
        <v>1</v>
      </c>
      <c r="U574" s="17">
        <v>0</v>
      </c>
      <c r="V574" s="17">
        <v>2</v>
      </c>
      <c r="W574" s="22" t="s">
        <v>701</v>
      </c>
      <c r="X574" s="22" t="s">
        <v>701</v>
      </c>
      <c r="Y574" s="1" t="s">
        <v>1192</v>
      </c>
      <c r="Z574" s="1" t="s">
        <v>700</v>
      </c>
      <c r="AA574" s="1" t="s">
        <v>700</v>
      </c>
      <c r="AB574" s="1" t="s">
        <v>700</v>
      </c>
      <c r="AC574" s="1" t="s">
        <v>701</v>
      </c>
      <c r="AD574" s="1" t="s">
        <v>700</v>
      </c>
      <c r="AE574" s="1"/>
    </row>
    <row r="575" spans="1:31" x14ac:dyDescent="0.45">
      <c r="A575" s="17" t="s">
        <v>473</v>
      </c>
      <c r="B575" s="17">
        <v>0</v>
      </c>
      <c r="C575" s="17">
        <v>0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0</v>
      </c>
      <c r="M575" s="17">
        <v>0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22" t="s">
        <v>700</v>
      </c>
      <c r="X575" s="22" t="s">
        <v>700</v>
      </c>
      <c r="Y575" s="1" t="s">
        <v>700</v>
      </c>
      <c r="Z575" s="1" t="s">
        <v>700</v>
      </c>
      <c r="AA575" s="1" t="s">
        <v>700</v>
      </c>
      <c r="AB575" s="1" t="s">
        <v>700</v>
      </c>
      <c r="AC575" s="1" t="s">
        <v>700</v>
      </c>
      <c r="AD575" s="1" t="s">
        <v>700</v>
      </c>
      <c r="AE575" s="1"/>
    </row>
    <row r="576" spans="1:31" x14ac:dyDescent="0.45">
      <c r="A576" s="17" t="s">
        <v>464</v>
      </c>
      <c r="B576" s="17"/>
      <c r="C576" s="17">
        <v>1</v>
      </c>
      <c r="D576" s="17">
        <v>5</v>
      </c>
      <c r="E576" s="17">
        <v>7</v>
      </c>
      <c r="F576" s="17">
        <v>2</v>
      </c>
      <c r="G576" s="17">
        <v>2</v>
      </c>
      <c r="H576" s="17">
        <v>2</v>
      </c>
      <c r="I576" s="17">
        <v>2</v>
      </c>
      <c r="J576" s="17">
        <v>2</v>
      </c>
      <c r="K576" s="17">
        <v>8</v>
      </c>
      <c r="L576" s="17">
        <v>6</v>
      </c>
      <c r="M576" s="17">
        <v>1</v>
      </c>
      <c r="N576" s="17">
        <v>2</v>
      </c>
      <c r="O576" s="17">
        <v>2</v>
      </c>
      <c r="P576" s="17">
        <v>2</v>
      </c>
      <c r="Q576" s="17">
        <v>5</v>
      </c>
      <c r="R576" s="17">
        <v>-1</v>
      </c>
      <c r="S576" s="17">
        <v>0</v>
      </c>
      <c r="T576" s="17">
        <v>0</v>
      </c>
      <c r="U576" s="17">
        <v>0</v>
      </c>
      <c r="V576" s="17">
        <v>2</v>
      </c>
      <c r="W576" s="22" t="s">
        <v>703</v>
      </c>
      <c r="X576" s="22" t="s">
        <v>701</v>
      </c>
      <c r="Y576" s="1" t="s">
        <v>714</v>
      </c>
      <c r="Z576" s="1" t="s">
        <v>703</v>
      </c>
      <c r="AA576" s="1" t="s">
        <v>714</v>
      </c>
      <c r="AB576" s="1" t="s">
        <v>709</v>
      </c>
      <c r="AC576" s="1" t="s">
        <v>702</v>
      </c>
      <c r="AD576" s="1" t="s">
        <v>700</v>
      </c>
      <c r="AE576" s="1"/>
    </row>
    <row r="577" spans="1:31" x14ac:dyDescent="0.45">
      <c r="A577" s="17" t="s">
        <v>324</v>
      </c>
      <c r="B577" s="17"/>
      <c r="C577" s="17"/>
      <c r="D577" s="17"/>
      <c r="E577" s="17">
        <v>1</v>
      </c>
      <c r="F577" s="17">
        <v>1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1</v>
      </c>
      <c r="M577" s="17">
        <v>0</v>
      </c>
      <c r="N577" s="17">
        <v>2</v>
      </c>
      <c r="O577" s="17">
        <v>1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1</v>
      </c>
      <c r="W577" s="22" t="s">
        <v>703</v>
      </c>
      <c r="X577" s="22" t="s">
        <v>700</v>
      </c>
      <c r="Y577" s="1" t="s">
        <v>700</v>
      </c>
      <c r="Z577" s="1" t="s">
        <v>700</v>
      </c>
      <c r="AA577" s="1" t="s">
        <v>700</v>
      </c>
      <c r="AB577" s="1" t="s">
        <v>703</v>
      </c>
      <c r="AC577" s="1" t="s">
        <v>705</v>
      </c>
      <c r="AD577" s="1" t="s">
        <v>700</v>
      </c>
      <c r="AE577" s="1"/>
    </row>
    <row r="578" spans="1:31" x14ac:dyDescent="0.45">
      <c r="A578" s="17" t="s">
        <v>358</v>
      </c>
      <c r="B578" s="17">
        <v>0</v>
      </c>
      <c r="C578" s="17">
        <v>0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  <c r="I578" s="17">
        <v>0</v>
      </c>
      <c r="J578" s="17">
        <v>0</v>
      </c>
      <c r="K578" s="17">
        <v>4</v>
      </c>
      <c r="L578" s="17">
        <v>0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1</v>
      </c>
      <c r="U578" s="17">
        <v>1</v>
      </c>
      <c r="V578" s="17">
        <v>0</v>
      </c>
      <c r="W578" s="22" t="s">
        <v>700</v>
      </c>
      <c r="X578" s="22" t="s">
        <v>700</v>
      </c>
      <c r="Y578" s="1" t="s">
        <v>700</v>
      </c>
      <c r="Z578" s="1" t="s">
        <v>700</v>
      </c>
      <c r="AA578" s="1" t="s">
        <v>700</v>
      </c>
      <c r="AB578" s="1" t="s">
        <v>700</v>
      </c>
      <c r="AC578" s="1" t="s">
        <v>700</v>
      </c>
      <c r="AD578" s="1" t="s">
        <v>700</v>
      </c>
      <c r="AE578" s="1"/>
    </row>
    <row r="579" spans="1:31" x14ac:dyDescent="0.45">
      <c r="A579" s="17" t="s">
        <v>629</v>
      </c>
      <c r="B579" s="17">
        <v>0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0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22" t="s">
        <v>700</v>
      </c>
      <c r="X579" s="22" t="s">
        <v>700</v>
      </c>
      <c r="Y579" s="1" t="s">
        <v>707</v>
      </c>
      <c r="Z579" s="1" t="s">
        <v>707</v>
      </c>
      <c r="AA579" s="1" t="s">
        <v>701</v>
      </c>
      <c r="AB579" s="1" t="s">
        <v>704</v>
      </c>
      <c r="AC579" s="1" t="s">
        <v>700</v>
      </c>
      <c r="AD579" s="1" t="s">
        <v>1259</v>
      </c>
      <c r="AE579" s="1"/>
    </row>
    <row r="580" spans="1:31" x14ac:dyDescent="0.45">
      <c r="A580" s="17" t="s">
        <v>600</v>
      </c>
      <c r="B580" s="17">
        <v>0</v>
      </c>
      <c r="C580" s="17">
        <v>2</v>
      </c>
      <c r="D580" s="17">
        <v>0</v>
      </c>
      <c r="E580" s="17">
        <v>0</v>
      </c>
      <c r="F580" s="17">
        <v>0</v>
      </c>
      <c r="G580" s="17">
        <v>1</v>
      </c>
      <c r="H580" s="17">
        <v>6</v>
      </c>
      <c r="I580" s="17">
        <v>0</v>
      </c>
      <c r="J580" s="17">
        <v>3</v>
      </c>
      <c r="K580" s="17">
        <v>2</v>
      </c>
      <c r="L580" s="17">
        <v>8</v>
      </c>
      <c r="M580" s="17">
        <v>2</v>
      </c>
      <c r="N580" s="17">
        <v>1</v>
      </c>
      <c r="O580" s="17">
        <v>0</v>
      </c>
      <c r="P580" s="17">
        <v>0</v>
      </c>
      <c r="Q580" s="17">
        <v>2</v>
      </c>
      <c r="R580" s="17">
        <v>1</v>
      </c>
      <c r="S580" s="17">
        <v>0</v>
      </c>
      <c r="T580" s="17">
        <v>1</v>
      </c>
      <c r="U580" s="17">
        <v>0</v>
      </c>
      <c r="V580" s="17">
        <v>0</v>
      </c>
      <c r="W580" s="22" t="s">
        <v>700</v>
      </c>
      <c r="X580" s="22" t="s">
        <v>700</v>
      </c>
      <c r="Y580" s="1" t="s">
        <v>700</v>
      </c>
      <c r="Z580" s="1" t="s">
        <v>700</v>
      </c>
      <c r="AA580" s="1" t="s">
        <v>700</v>
      </c>
      <c r="AB580" s="1" t="s">
        <v>700</v>
      </c>
      <c r="AC580" s="1" t="s">
        <v>700</v>
      </c>
      <c r="AD580" s="1" t="s">
        <v>700</v>
      </c>
      <c r="AE580" s="1"/>
    </row>
    <row r="581" spans="1:31" x14ac:dyDescent="0.45">
      <c r="A581" s="17" t="s">
        <v>435</v>
      </c>
      <c r="B581" s="17">
        <v>2</v>
      </c>
      <c r="C581" s="17">
        <v>2</v>
      </c>
      <c r="D581" s="17">
        <v>2</v>
      </c>
      <c r="E581" s="17">
        <v>0</v>
      </c>
      <c r="F581" s="17">
        <v>3</v>
      </c>
      <c r="G581" s="17">
        <v>2</v>
      </c>
      <c r="H581" s="17">
        <v>1</v>
      </c>
      <c r="I581" s="17">
        <v>2</v>
      </c>
      <c r="J581" s="17">
        <v>1</v>
      </c>
      <c r="K581" s="17">
        <v>2</v>
      </c>
      <c r="L581" s="17">
        <v>0</v>
      </c>
      <c r="M581" s="17">
        <v>0</v>
      </c>
      <c r="N581" s="17">
        <v>2</v>
      </c>
      <c r="O581" s="17">
        <v>2</v>
      </c>
      <c r="P581" s="17">
        <v>2</v>
      </c>
      <c r="Q581" s="17">
        <v>2</v>
      </c>
      <c r="R581" s="17">
        <v>2</v>
      </c>
      <c r="S581" s="17">
        <v>3</v>
      </c>
      <c r="T581" s="17">
        <v>2</v>
      </c>
      <c r="U581" s="17">
        <v>-1</v>
      </c>
      <c r="V581" s="17">
        <v>0</v>
      </c>
      <c r="W581" s="22" t="s">
        <v>704</v>
      </c>
      <c r="X581" s="22" t="s">
        <v>704</v>
      </c>
      <c r="Y581" s="1" t="s">
        <v>704</v>
      </c>
      <c r="Z581" s="1" t="s">
        <v>703</v>
      </c>
      <c r="AA581" s="1" t="s">
        <v>700</v>
      </c>
      <c r="AB581" s="1" t="s">
        <v>700</v>
      </c>
      <c r="AC581" s="1" t="s">
        <v>700</v>
      </c>
      <c r="AD581" s="1" t="s">
        <v>700</v>
      </c>
      <c r="AE581" s="1"/>
    </row>
    <row r="582" spans="1:31" x14ac:dyDescent="0.45">
      <c r="A582" s="17" t="s">
        <v>205</v>
      </c>
      <c r="B582" s="17">
        <v>-1</v>
      </c>
      <c r="C582" s="17">
        <v>1</v>
      </c>
      <c r="D582" s="17">
        <v>2</v>
      </c>
      <c r="E582" s="17">
        <v>1</v>
      </c>
      <c r="F582" s="17">
        <v>1</v>
      </c>
      <c r="G582" s="17">
        <v>0</v>
      </c>
      <c r="H582" s="17">
        <v>0</v>
      </c>
      <c r="I582" s="17">
        <v>1</v>
      </c>
      <c r="J582" s="17">
        <v>2</v>
      </c>
      <c r="K582" s="17">
        <v>15</v>
      </c>
      <c r="L582" s="17">
        <v>-1</v>
      </c>
      <c r="M582" s="17">
        <v>2</v>
      </c>
      <c r="N582" s="17">
        <v>11</v>
      </c>
      <c r="O582" s="17">
        <v>0</v>
      </c>
      <c r="P582" s="17">
        <v>0</v>
      </c>
      <c r="Q582" s="17">
        <v>2</v>
      </c>
      <c r="R582" s="17">
        <v>1</v>
      </c>
      <c r="S582" s="17">
        <v>-1</v>
      </c>
      <c r="T582" s="17">
        <v>2</v>
      </c>
      <c r="U582" s="17">
        <v>2</v>
      </c>
      <c r="V582" s="17">
        <v>1</v>
      </c>
      <c r="W582" s="22" t="s">
        <v>700</v>
      </c>
      <c r="X582" s="22" t="s">
        <v>703</v>
      </c>
      <c r="Y582" s="1" t="s">
        <v>703</v>
      </c>
      <c r="Z582" s="1" t="s">
        <v>703</v>
      </c>
      <c r="AA582" s="1" t="s">
        <v>700</v>
      </c>
      <c r="AB582" s="1" t="s">
        <v>700</v>
      </c>
      <c r="AC582" s="1" t="s">
        <v>700</v>
      </c>
      <c r="AD582" s="1" t="s">
        <v>700</v>
      </c>
      <c r="AE582" s="1"/>
    </row>
    <row r="583" spans="1:31" x14ac:dyDescent="0.45">
      <c r="A583" s="17" t="s">
        <v>587</v>
      </c>
      <c r="B583" s="17">
        <v>0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0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1</v>
      </c>
      <c r="S583" s="17">
        <v>0</v>
      </c>
      <c r="T583" s="17">
        <v>0</v>
      </c>
      <c r="U583" s="17">
        <v>0</v>
      </c>
      <c r="V583" s="17">
        <v>0</v>
      </c>
      <c r="W583" s="22" t="s">
        <v>700</v>
      </c>
      <c r="X583" s="22" t="s">
        <v>700</v>
      </c>
      <c r="Y583" s="1" t="s">
        <v>700</v>
      </c>
      <c r="Z583" s="1" t="s">
        <v>700</v>
      </c>
      <c r="AA583" s="1" t="s">
        <v>700</v>
      </c>
      <c r="AB583" s="1" t="s">
        <v>700</v>
      </c>
      <c r="AC583" s="1" t="s">
        <v>700</v>
      </c>
      <c r="AD583" s="1" t="s">
        <v>1259</v>
      </c>
      <c r="AE583" s="1"/>
    </row>
    <row r="584" spans="1:31" x14ac:dyDescent="0.45">
      <c r="A584" s="17" t="s">
        <v>133</v>
      </c>
      <c r="B584" s="17">
        <v>1</v>
      </c>
      <c r="C584" s="17">
        <v>0</v>
      </c>
      <c r="D584" s="17">
        <v>0</v>
      </c>
      <c r="E584" s="17">
        <v>1</v>
      </c>
      <c r="F584" s="17">
        <v>0</v>
      </c>
      <c r="G584" s="17">
        <v>1</v>
      </c>
      <c r="H584" s="17">
        <v>2</v>
      </c>
      <c r="I584" s="17">
        <v>2</v>
      </c>
      <c r="J584" s="17">
        <v>1</v>
      </c>
      <c r="K584" s="17">
        <v>2</v>
      </c>
      <c r="L584" s="17">
        <v>1</v>
      </c>
      <c r="M584" s="17">
        <v>2</v>
      </c>
      <c r="N584" s="17">
        <v>2</v>
      </c>
      <c r="O584" s="17">
        <v>2</v>
      </c>
      <c r="P584" s="17">
        <v>1</v>
      </c>
      <c r="Q584" s="17">
        <v>2</v>
      </c>
      <c r="R584" s="17">
        <v>3</v>
      </c>
      <c r="S584" s="17">
        <v>10</v>
      </c>
      <c r="T584" s="17">
        <v>0</v>
      </c>
      <c r="U584" s="17">
        <v>2</v>
      </c>
      <c r="V584" s="17">
        <v>2</v>
      </c>
      <c r="W584" s="22" t="s">
        <v>702</v>
      </c>
      <c r="X584" s="22" t="s">
        <v>701</v>
      </c>
      <c r="Y584" s="1" t="s">
        <v>703</v>
      </c>
      <c r="Z584" s="1" t="s">
        <v>700</v>
      </c>
      <c r="AA584" s="1" t="s">
        <v>700</v>
      </c>
      <c r="AB584" s="1" t="s">
        <v>701</v>
      </c>
      <c r="AC584" s="1" t="s">
        <v>703</v>
      </c>
      <c r="AD584" s="1" t="s">
        <v>700</v>
      </c>
      <c r="AE584" s="1"/>
    </row>
    <row r="585" spans="1:31" x14ac:dyDescent="0.45">
      <c r="A585" s="17" t="s">
        <v>81</v>
      </c>
      <c r="B585" s="17">
        <v>1</v>
      </c>
      <c r="C585" s="17">
        <v>0</v>
      </c>
      <c r="D585" s="17">
        <v>2</v>
      </c>
      <c r="E585" s="17">
        <v>2</v>
      </c>
      <c r="F585" s="17">
        <v>1</v>
      </c>
      <c r="G585" s="17">
        <v>1</v>
      </c>
      <c r="H585" s="17">
        <v>0</v>
      </c>
      <c r="I585" s="17">
        <v>1</v>
      </c>
      <c r="J585" s="17">
        <v>0</v>
      </c>
      <c r="K585" s="17">
        <v>0</v>
      </c>
      <c r="L585" s="17">
        <v>0</v>
      </c>
      <c r="M585" s="17">
        <v>1</v>
      </c>
      <c r="N585" s="17">
        <v>0</v>
      </c>
      <c r="O585" s="17">
        <v>0</v>
      </c>
      <c r="P585" s="17">
        <v>1</v>
      </c>
      <c r="Q585" s="17">
        <v>2</v>
      </c>
      <c r="R585" s="17">
        <v>1</v>
      </c>
      <c r="S585" s="17">
        <v>0</v>
      </c>
      <c r="T585" s="17">
        <v>1</v>
      </c>
      <c r="U585" s="17">
        <v>0</v>
      </c>
      <c r="V585" s="17">
        <v>1</v>
      </c>
      <c r="W585" s="22" t="s">
        <v>703</v>
      </c>
      <c r="X585" s="22" t="s">
        <v>703</v>
      </c>
      <c r="Y585" s="1" t="s">
        <v>700</v>
      </c>
      <c r="Z585" s="1" t="s">
        <v>700</v>
      </c>
      <c r="AA585" s="1" t="s">
        <v>701</v>
      </c>
      <c r="AB585" s="1" t="s">
        <v>703</v>
      </c>
      <c r="AC585" s="1" t="s">
        <v>703</v>
      </c>
      <c r="AD585" s="1" t="s">
        <v>700</v>
      </c>
      <c r="AE585" s="1"/>
    </row>
    <row r="586" spans="1:31" x14ac:dyDescent="0.45">
      <c r="A586" s="17" t="s">
        <v>211</v>
      </c>
      <c r="B586" s="17">
        <v>3</v>
      </c>
      <c r="C586" s="17">
        <v>4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0</v>
      </c>
      <c r="N586" s="17">
        <v>0</v>
      </c>
      <c r="O586" s="17">
        <v>1</v>
      </c>
      <c r="P586" s="17">
        <v>0</v>
      </c>
      <c r="Q586" s="17">
        <v>13</v>
      </c>
      <c r="R586" s="17">
        <v>2</v>
      </c>
      <c r="S586" s="17">
        <v>3</v>
      </c>
      <c r="T586" s="17">
        <v>3</v>
      </c>
      <c r="U586" s="17">
        <v>0</v>
      </c>
      <c r="V586" s="17">
        <v>2</v>
      </c>
      <c r="W586" s="22" t="s">
        <v>701</v>
      </c>
      <c r="X586" s="22" t="s">
        <v>707</v>
      </c>
      <c r="Y586" s="1" t="s">
        <v>701</v>
      </c>
      <c r="Z586" s="1" t="s">
        <v>701</v>
      </c>
      <c r="AA586" s="1" t="s">
        <v>702</v>
      </c>
      <c r="AB586" s="1" t="s">
        <v>704</v>
      </c>
      <c r="AC586" s="1" t="s">
        <v>700</v>
      </c>
      <c r="AD586" s="1" t="s">
        <v>1259</v>
      </c>
      <c r="AE586" s="1"/>
    </row>
    <row r="587" spans="1:31" x14ac:dyDescent="0.45">
      <c r="A587" s="17" t="s">
        <v>410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>
        <v>1</v>
      </c>
      <c r="M587" s="17">
        <v>0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1</v>
      </c>
      <c r="T587" s="17">
        <v>1</v>
      </c>
      <c r="U587" s="17">
        <v>0</v>
      </c>
      <c r="V587" s="17">
        <v>0</v>
      </c>
      <c r="W587" s="22" t="s">
        <v>703</v>
      </c>
      <c r="X587" s="22" t="s">
        <v>700</v>
      </c>
      <c r="Y587" s="1" t="s">
        <v>700</v>
      </c>
      <c r="Z587" s="1" t="s">
        <v>700</v>
      </c>
      <c r="AA587" s="1" t="s">
        <v>700</v>
      </c>
      <c r="AB587" s="1" t="s">
        <v>703</v>
      </c>
      <c r="AC587" s="1" t="s">
        <v>700</v>
      </c>
      <c r="AD587" s="1" t="s">
        <v>700</v>
      </c>
      <c r="AE587" s="1"/>
    </row>
    <row r="588" spans="1:31" x14ac:dyDescent="0.45">
      <c r="A588" s="17" t="s">
        <v>365</v>
      </c>
      <c r="B588" s="17">
        <v>2</v>
      </c>
      <c r="C588" s="17">
        <v>1</v>
      </c>
      <c r="D588" s="17">
        <v>2</v>
      </c>
      <c r="E588" s="17">
        <v>2</v>
      </c>
      <c r="F588" s="17">
        <v>2</v>
      </c>
      <c r="G588" s="17">
        <v>2</v>
      </c>
      <c r="H588" s="17">
        <v>1</v>
      </c>
      <c r="I588" s="17">
        <v>1</v>
      </c>
      <c r="J588" s="17">
        <v>1</v>
      </c>
      <c r="K588" s="17">
        <v>0</v>
      </c>
      <c r="L588" s="17">
        <v>1</v>
      </c>
      <c r="M588" s="17">
        <v>0</v>
      </c>
      <c r="N588" s="17">
        <v>0</v>
      </c>
      <c r="O588" s="17">
        <v>0</v>
      </c>
      <c r="P588" s="17">
        <v>1</v>
      </c>
      <c r="Q588" s="17">
        <v>1</v>
      </c>
      <c r="R588" s="17">
        <v>2</v>
      </c>
      <c r="S588" s="17">
        <v>1</v>
      </c>
      <c r="T588" s="17">
        <v>1</v>
      </c>
      <c r="U588" s="17">
        <v>0</v>
      </c>
      <c r="V588" s="17">
        <v>1</v>
      </c>
      <c r="W588" s="22" t="s">
        <v>703</v>
      </c>
      <c r="X588" s="22" t="s">
        <v>700</v>
      </c>
      <c r="Y588" s="1" t="s">
        <v>700</v>
      </c>
      <c r="Z588" s="1" t="s">
        <v>700</v>
      </c>
      <c r="AA588" s="1" t="s">
        <v>700</v>
      </c>
      <c r="AB588" s="1" t="s">
        <v>700</v>
      </c>
      <c r="AC588" s="1" t="s">
        <v>700</v>
      </c>
      <c r="AD588" s="1" t="s">
        <v>700</v>
      </c>
      <c r="AE588" s="1"/>
    </row>
    <row r="589" spans="1:31" x14ac:dyDescent="0.45">
      <c r="A589" s="17" t="s">
        <v>646</v>
      </c>
      <c r="B589" s="17">
        <v>6</v>
      </c>
      <c r="C589" s="17">
        <v>0</v>
      </c>
      <c r="D589" s="17">
        <v>0</v>
      </c>
      <c r="E589" s="17">
        <v>1</v>
      </c>
      <c r="F589" s="17">
        <v>0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1</v>
      </c>
      <c r="T589" s="17">
        <v>0</v>
      </c>
      <c r="U589" s="17">
        <v>0</v>
      </c>
      <c r="V589" s="17">
        <v>0</v>
      </c>
      <c r="W589" s="22" t="s">
        <v>700</v>
      </c>
      <c r="X589" s="22" t="s">
        <v>700</v>
      </c>
      <c r="Y589" s="1" t="s">
        <v>700</v>
      </c>
      <c r="Z589" s="1" t="s">
        <v>700</v>
      </c>
      <c r="AA589" s="1" t="s">
        <v>700</v>
      </c>
      <c r="AB589" s="1" t="s">
        <v>700</v>
      </c>
      <c r="AC589" s="1" t="s">
        <v>703</v>
      </c>
      <c r="AD589" s="1" t="s">
        <v>700</v>
      </c>
      <c r="AE589" s="1"/>
    </row>
    <row r="590" spans="1:31" x14ac:dyDescent="0.45">
      <c r="A590" s="17" t="s">
        <v>672</v>
      </c>
      <c r="B590" s="17">
        <v>1</v>
      </c>
      <c r="C590" s="17">
        <v>1</v>
      </c>
      <c r="D590" s="17">
        <v>3</v>
      </c>
      <c r="E590" s="17">
        <v>2</v>
      </c>
      <c r="F590" s="17">
        <v>2</v>
      </c>
      <c r="G590" s="17">
        <v>2</v>
      </c>
      <c r="H590" s="17">
        <v>1</v>
      </c>
      <c r="I590" s="17">
        <v>0</v>
      </c>
      <c r="J590" s="17">
        <v>0</v>
      </c>
      <c r="K590" s="17">
        <v>0</v>
      </c>
      <c r="L590" s="17">
        <v>2</v>
      </c>
      <c r="M590" s="17">
        <v>3</v>
      </c>
      <c r="N590" s="17">
        <v>1</v>
      </c>
      <c r="O590" s="17">
        <v>1</v>
      </c>
      <c r="P590" s="17">
        <v>2</v>
      </c>
      <c r="Q590" s="17">
        <v>2</v>
      </c>
      <c r="R590" s="17">
        <v>2</v>
      </c>
      <c r="S590" s="17">
        <v>1</v>
      </c>
      <c r="T590" s="17">
        <v>0</v>
      </c>
      <c r="U590" s="17">
        <v>0</v>
      </c>
      <c r="V590" s="17">
        <v>0</v>
      </c>
      <c r="W590" s="22" t="s">
        <v>700</v>
      </c>
      <c r="X590" s="22" t="s">
        <v>700</v>
      </c>
      <c r="Y590" s="1" t="s">
        <v>700</v>
      </c>
      <c r="Z590" s="1" t="s">
        <v>700</v>
      </c>
      <c r="AA590" s="1" t="s">
        <v>700</v>
      </c>
      <c r="AB590" s="1" t="s">
        <v>700</v>
      </c>
      <c r="AC590" s="1" t="s">
        <v>700</v>
      </c>
      <c r="AD590" s="1" t="s">
        <v>700</v>
      </c>
      <c r="AE590" s="1"/>
    </row>
    <row r="591" spans="1:31" x14ac:dyDescent="0.45">
      <c r="A591" s="17" t="s">
        <v>635</v>
      </c>
      <c r="B591" s="17">
        <v>6</v>
      </c>
      <c r="C591" s="17">
        <v>2</v>
      </c>
      <c r="D591" s="17">
        <v>1</v>
      </c>
      <c r="E591" s="17">
        <v>2</v>
      </c>
      <c r="F591" s="17">
        <v>1</v>
      </c>
      <c r="G591" s="17">
        <v>0</v>
      </c>
      <c r="H591" s="17">
        <v>8</v>
      </c>
      <c r="I591" s="17">
        <v>7</v>
      </c>
      <c r="J591" s="17">
        <v>7</v>
      </c>
      <c r="K591" s="17">
        <v>1</v>
      </c>
      <c r="L591" s="17">
        <v>2</v>
      </c>
      <c r="M591" s="17">
        <v>2</v>
      </c>
      <c r="N591" s="17">
        <v>2</v>
      </c>
      <c r="O591" s="17">
        <v>3</v>
      </c>
      <c r="P591" s="17">
        <v>2</v>
      </c>
      <c r="Q591" s="17">
        <v>2</v>
      </c>
      <c r="R591" s="17">
        <v>10</v>
      </c>
      <c r="S591" s="17">
        <v>5</v>
      </c>
      <c r="T591" s="17">
        <v>3</v>
      </c>
      <c r="U591" s="17">
        <v>13</v>
      </c>
      <c r="V591" s="17">
        <v>5</v>
      </c>
      <c r="W591" s="22" t="s">
        <v>701</v>
      </c>
      <c r="X591" s="22" t="s">
        <v>704</v>
      </c>
      <c r="Y591" s="1" t="s">
        <v>704</v>
      </c>
      <c r="Z591" s="1" t="s">
        <v>701</v>
      </c>
      <c r="AA591" s="1" t="s">
        <v>708</v>
      </c>
      <c r="AB591" s="1" t="s">
        <v>702</v>
      </c>
      <c r="AC591" s="1" t="s">
        <v>703</v>
      </c>
      <c r="AD591" s="1" t="s">
        <v>700</v>
      </c>
      <c r="AE591" s="1"/>
    </row>
    <row r="592" spans="1:31" x14ac:dyDescent="0.45">
      <c r="A592" s="17" t="s">
        <v>532</v>
      </c>
      <c r="B592" s="17">
        <v>2</v>
      </c>
      <c r="C592" s="17">
        <v>3</v>
      </c>
      <c r="D592" s="17">
        <v>2</v>
      </c>
      <c r="E592" s="17">
        <v>0</v>
      </c>
      <c r="F592" s="17">
        <v>2</v>
      </c>
      <c r="G592" s="17">
        <v>2</v>
      </c>
      <c r="H592" s="17">
        <v>5</v>
      </c>
      <c r="I592" s="17">
        <v>2</v>
      </c>
      <c r="J592" s="17">
        <v>6</v>
      </c>
      <c r="K592" s="17">
        <v>2</v>
      </c>
      <c r="L592" s="17">
        <v>2</v>
      </c>
      <c r="M592" s="17">
        <v>1</v>
      </c>
      <c r="N592" s="17">
        <v>4</v>
      </c>
      <c r="O592" s="17">
        <v>0</v>
      </c>
      <c r="P592" s="17">
        <v>2</v>
      </c>
      <c r="Q592" s="17">
        <v>6</v>
      </c>
      <c r="R592" s="17">
        <v>2</v>
      </c>
      <c r="S592" s="17">
        <v>2</v>
      </c>
      <c r="T592" s="17">
        <v>3</v>
      </c>
      <c r="U592" s="17">
        <v>1</v>
      </c>
      <c r="V592" s="17">
        <v>2</v>
      </c>
      <c r="W592" s="22" t="s">
        <v>703</v>
      </c>
      <c r="X592" s="22" t="s">
        <v>700</v>
      </c>
      <c r="Y592" s="1" t="s">
        <v>700</v>
      </c>
      <c r="Z592" s="1" t="s">
        <v>700</v>
      </c>
      <c r="AA592" s="1" t="s">
        <v>700</v>
      </c>
      <c r="AB592" s="1" t="s">
        <v>703</v>
      </c>
      <c r="AC592" s="1" t="s">
        <v>700</v>
      </c>
      <c r="AD592" s="1" t="s">
        <v>700</v>
      </c>
      <c r="AE592" s="1"/>
    </row>
    <row r="593" spans="1:31" x14ac:dyDescent="0.45">
      <c r="A593" s="17" t="s">
        <v>258</v>
      </c>
      <c r="B593" s="17">
        <v>0</v>
      </c>
      <c r="C593" s="17">
        <v>0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0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22" t="s">
        <v>700</v>
      </c>
      <c r="X593" s="22" t="s">
        <v>700</v>
      </c>
      <c r="Y593" s="1" t="s">
        <v>700</v>
      </c>
      <c r="Z593" s="1" t="s">
        <v>700</v>
      </c>
      <c r="AA593" s="1" t="s">
        <v>700</v>
      </c>
      <c r="AB593" s="1" t="s">
        <v>700</v>
      </c>
      <c r="AC593" s="1" t="s">
        <v>700</v>
      </c>
      <c r="AD593" s="1" t="s">
        <v>700</v>
      </c>
      <c r="AE593" s="1"/>
    </row>
    <row r="594" spans="1:31" x14ac:dyDescent="0.45">
      <c r="A594" s="17" t="s">
        <v>643</v>
      </c>
      <c r="B594" s="17">
        <v>0</v>
      </c>
      <c r="C594" s="17">
        <v>2</v>
      </c>
      <c r="D594" s="17">
        <v>2</v>
      </c>
      <c r="E594" s="17">
        <v>10</v>
      </c>
      <c r="F594" s="17">
        <v>2</v>
      </c>
      <c r="G594" s="17">
        <v>2</v>
      </c>
      <c r="H594" s="17">
        <v>2</v>
      </c>
      <c r="I594" s="17">
        <v>10</v>
      </c>
      <c r="J594" s="17">
        <v>2</v>
      </c>
      <c r="K594" s="17">
        <v>6</v>
      </c>
      <c r="L594" s="17">
        <v>2</v>
      </c>
      <c r="M594" s="17">
        <v>2</v>
      </c>
      <c r="N594" s="17">
        <v>2</v>
      </c>
      <c r="O594" s="17">
        <v>3</v>
      </c>
      <c r="P594" s="17">
        <v>5</v>
      </c>
      <c r="Q594" s="17">
        <v>2</v>
      </c>
      <c r="R594" s="17">
        <v>2</v>
      </c>
      <c r="S594" s="17">
        <v>1</v>
      </c>
      <c r="T594" s="17">
        <v>2</v>
      </c>
      <c r="U594" s="17">
        <v>7</v>
      </c>
      <c r="V594" s="17">
        <v>2</v>
      </c>
      <c r="W594" s="22" t="s">
        <v>701</v>
      </c>
      <c r="X594" s="22" t="s">
        <v>701</v>
      </c>
      <c r="Y594" s="1" t="s">
        <v>701</v>
      </c>
      <c r="Z594" s="1" t="s">
        <v>701</v>
      </c>
      <c r="AA594" s="1" t="s">
        <v>701</v>
      </c>
      <c r="AB594" s="1" t="s">
        <v>701</v>
      </c>
      <c r="AC594" s="1" t="s">
        <v>701</v>
      </c>
      <c r="AD594" s="1" t="s">
        <v>700</v>
      </c>
      <c r="AE594" s="1"/>
    </row>
    <row r="595" spans="1:31" x14ac:dyDescent="0.45">
      <c r="A595" s="17" t="s">
        <v>360</v>
      </c>
      <c r="B595" s="17"/>
      <c r="C595" s="17"/>
      <c r="D595" s="17"/>
      <c r="E595" s="17"/>
      <c r="F595" s="17">
        <v>0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0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22" t="s">
        <v>700</v>
      </c>
      <c r="X595" s="22" t="s">
        <v>700</v>
      </c>
      <c r="Y595" s="1" t="s">
        <v>700</v>
      </c>
      <c r="Z595" s="1" t="s">
        <v>700</v>
      </c>
      <c r="AA595" s="1" t="s">
        <v>700</v>
      </c>
      <c r="AB595" s="1" t="s">
        <v>700</v>
      </c>
      <c r="AC595" s="1" t="s">
        <v>700</v>
      </c>
      <c r="AD595" s="1" t="s">
        <v>700</v>
      </c>
      <c r="AE595" s="1"/>
    </row>
    <row r="596" spans="1:31" x14ac:dyDescent="0.45">
      <c r="A596" s="17" t="s">
        <v>611</v>
      </c>
      <c r="B596" s="17"/>
      <c r="C596" s="17"/>
      <c r="D596" s="17">
        <v>0</v>
      </c>
      <c r="E596" s="17">
        <v>0</v>
      </c>
      <c r="F596" s="17">
        <v>0</v>
      </c>
      <c r="G596" s="17">
        <v>0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  <c r="N596" s="17">
        <v>0</v>
      </c>
      <c r="O596" s="17">
        <v>0</v>
      </c>
      <c r="P596" s="17">
        <v>1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22" t="s">
        <v>700</v>
      </c>
      <c r="X596" s="22" t="s">
        <v>700</v>
      </c>
      <c r="Y596" s="1" t="s">
        <v>700</v>
      </c>
      <c r="Z596" s="1" t="s">
        <v>700</v>
      </c>
      <c r="AA596" s="1" t="s">
        <v>702</v>
      </c>
      <c r="AB596" s="1" t="s">
        <v>700</v>
      </c>
      <c r="AC596" s="1" t="s">
        <v>712</v>
      </c>
      <c r="AD596" s="1" t="s">
        <v>700</v>
      </c>
      <c r="AE596" s="1"/>
    </row>
    <row r="597" spans="1:31" x14ac:dyDescent="0.45">
      <c r="A597" s="17" t="s">
        <v>271</v>
      </c>
      <c r="B597" s="17">
        <v>1</v>
      </c>
      <c r="C597" s="17">
        <v>0</v>
      </c>
      <c r="D597" s="17">
        <v>0</v>
      </c>
      <c r="E597" s="17">
        <v>1</v>
      </c>
      <c r="F597" s="17">
        <v>0</v>
      </c>
      <c r="G597" s="17">
        <v>0</v>
      </c>
      <c r="H597" s="17">
        <v>0</v>
      </c>
      <c r="I597" s="17">
        <v>0</v>
      </c>
      <c r="J597" s="17">
        <v>0</v>
      </c>
      <c r="K597" s="17">
        <v>0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13</v>
      </c>
      <c r="T597" s="17">
        <v>1</v>
      </c>
      <c r="U597" s="17">
        <v>2</v>
      </c>
      <c r="V597" s="17">
        <v>0</v>
      </c>
      <c r="W597" s="22" t="s">
        <v>703</v>
      </c>
      <c r="X597" s="22" t="s">
        <v>700</v>
      </c>
      <c r="Y597" s="1" t="s">
        <v>700</v>
      </c>
      <c r="Z597" s="1" t="s">
        <v>700</v>
      </c>
      <c r="AA597" s="1" t="s">
        <v>700</v>
      </c>
      <c r="AB597" s="1" t="s">
        <v>700</v>
      </c>
      <c r="AC597" s="1" t="s">
        <v>700</v>
      </c>
      <c r="AD597" s="1" t="s">
        <v>700</v>
      </c>
      <c r="AE597" s="1"/>
    </row>
    <row r="598" spans="1:31" x14ac:dyDescent="0.45">
      <c r="A598" s="17" t="s">
        <v>189</v>
      </c>
      <c r="B598" s="17">
        <v>0</v>
      </c>
      <c r="C598" s="17">
        <v>0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22" t="s">
        <v>700</v>
      </c>
      <c r="X598" s="22" t="s">
        <v>700</v>
      </c>
      <c r="Y598" s="1" t="s">
        <v>700</v>
      </c>
      <c r="Z598" s="1" t="s">
        <v>700</v>
      </c>
      <c r="AA598" s="1" t="s">
        <v>700</v>
      </c>
      <c r="AB598" s="1" t="s">
        <v>700</v>
      </c>
      <c r="AC598" s="1" t="s">
        <v>700</v>
      </c>
      <c r="AD598" s="1" t="s">
        <v>700</v>
      </c>
      <c r="AE598" s="1"/>
    </row>
    <row r="599" spans="1:31" x14ac:dyDescent="0.45">
      <c r="A599" s="17" t="s">
        <v>491</v>
      </c>
      <c r="B599" s="17">
        <v>0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22" t="s">
        <v>700</v>
      </c>
      <c r="X599" s="22" t="s">
        <v>700</v>
      </c>
      <c r="Y599" s="1" t="s">
        <v>700</v>
      </c>
      <c r="Z599" s="1" t="s">
        <v>700</v>
      </c>
      <c r="AA599" s="1" t="s">
        <v>700</v>
      </c>
      <c r="AB599" s="1" t="s">
        <v>700</v>
      </c>
      <c r="AC599" s="1" t="s">
        <v>700</v>
      </c>
      <c r="AD599" s="1" t="s">
        <v>700</v>
      </c>
      <c r="AE599" s="1"/>
    </row>
    <row r="600" spans="1:31" x14ac:dyDescent="0.45">
      <c r="A600" s="17" t="s">
        <v>272</v>
      </c>
      <c r="B600" s="17">
        <v>0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22" t="s">
        <v>700</v>
      </c>
      <c r="X600" s="22" t="s">
        <v>700</v>
      </c>
      <c r="Y600" s="1" t="s">
        <v>700</v>
      </c>
      <c r="Z600" s="1" t="s">
        <v>700</v>
      </c>
      <c r="AA600" s="1" t="s">
        <v>700</v>
      </c>
      <c r="AB600" s="1" t="s">
        <v>700</v>
      </c>
      <c r="AC600" s="1" t="s">
        <v>700</v>
      </c>
      <c r="AD600" s="1" t="s">
        <v>700</v>
      </c>
      <c r="AE600" s="1"/>
    </row>
    <row r="601" spans="1:31" x14ac:dyDescent="0.45">
      <c r="A601" s="17" t="s">
        <v>535</v>
      </c>
      <c r="B601" s="17">
        <v>0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22" t="s">
        <v>700</v>
      </c>
      <c r="X601" s="22" t="s">
        <v>700</v>
      </c>
      <c r="Y601" s="1" t="s">
        <v>700</v>
      </c>
      <c r="Z601" s="1" t="s">
        <v>700</v>
      </c>
      <c r="AA601" s="1" t="s">
        <v>700</v>
      </c>
      <c r="AB601" s="1" t="s">
        <v>700</v>
      </c>
      <c r="AC601" s="1" t="s">
        <v>700</v>
      </c>
      <c r="AD601" s="1" t="s">
        <v>700</v>
      </c>
      <c r="AE601" s="1"/>
    </row>
    <row r="602" spans="1:31" x14ac:dyDescent="0.45">
      <c r="A602" s="17" t="s">
        <v>551</v>
      </c>
      <c r="B602" s="17">
        <v>0</v>
      </c>
      <c r="C602" s="17">
        <v>0</v>
      </c>
      <c r="D602" s="17">
        <v>0</v>
      </c>
      <c r="E602" s="17">
        <v>0</v>
      </c>
      <c r="F602" s="17">
        <v>1</v>
      </c>
      <c r="G602" s="17">
        <v>0</v>
      </c>
      <c r="H602" s="17">
        <v>4</v>
      </c>
      <c r="I602" s="17">
        <v>0</v>
      </c>
      <c r="J602" s="17">
        <v>1</v>
      </c>
      <c r="K602" s="17">
        <v>6</v>
      </c>
      <c r="L602" s="17">
        <v>2</v>
      </c>
      <c r="M602" s="17">
        <v>2</v>
      </c>
      <c r="N602" s="17">
        <v>2</v>
      </c>
      <c r="O602" s="17">
        <v>1</v>
      </c>
      <c r="P602" s="17">
        <v>2</v>
      </c>
      <c r="Q602" s="17">
        <v>2</v>
      </c>
      <c r="R602" s="17">
        <v>0</v>
      </c>
      <c r="S602" s="17">
        <v>0</v>
      </c>
      <c r="T602" s="17">
        <v>7</v>
      </c>
      <c r="U602" s="17">
        <v>6</v>
      </c>
      <c r="V602" s="17">
        <v>1</v>
      </c>
      <c r="W602" s="22" t="s">
        <v>700</v>
      </c>
      <c r="X602" s="22" t="s">
        <v>700</v>
      </c>
      <c r="Y602" s="1" t="s">
        <v>700</v>
      </c>
      <c r="Z602" s="1" t="s">
        <v>703</v>
      </c>
      <c r="AA602" s="1" t="s">
        <v>703</v>
      </c>
      <c r="AB602" s="1" t="s">
        <v>703</v>
      </c>
      <c r="AC602" s="1" t="s">
        <v>703</v>
      </c>
      <c r="AD602" s="1" t="s">
        <v>700</v>
      </c>
      <c r="AE602" s="1"/>
    </row>
    <row r="603" spans="1:31" x14ac:dyDescent="0.45">
      <c r="A603" s="17" t="s">
        <v>564</v>
      </c>
      <c r="B603" s="17">
        <v>0</v>
      </c>
      <c r="C603" s="17">
        <v>1</v>
      </c>
      <c r="D603" s="17">
        <v>0</v>
      </c>
      <c r="E603" s="17">
        <v>0</v>
      </c>
      <c r="F603" s="17">
        <v>0</v>
      </c>
      <c r="G603" s="17">
        <v>1</v>
      </c>
      <c r="H603" s="17">
        <v>0</v>
      </c>
      <c r="I603" s="17">
        <v>0</v>
      </c>
      <c r="J603" s="17">
        <v>0</v>
      </c>
      <c r="K603" s="17">
        <v>1</v>
      </c>
      <c r="L603" s="17">
        <v>0</v>
      </c>
      <c r="M603" s="17">
        <v>0</v>
      </c>
      <c r="N603" s="17">
        <v>1</v>
      </c>
      <c r="O603" s="17">
        <v>1</v>
      </c>
      <c r="P603" s="17">
        <v>0</v>
      </c>
      <c r="Q603" s="17">
        <v>0</v>
      </c>
      <c r="R603" s="17">
        <v>0</v>
      </c>
      <c r="S603" s="17">
        <v>0</v>
      </c>
      <c r="T603" s="17">
        <v>1</v>
      </c>
      <c r="U603" s="17">
        <v>0</v>
      </c>
      <c r="V603" s="17">
        <v>0</v>
      </c>
      <c r="W603" s="22" t="s">
        <v>700</v>
      </c>
      <c r="X603" s="22" t="s">
        <v>700</v>
      </c>
      <c r="Y603" s="1" t="s">
        <v>700</v>
      </c>
      <c r="Z603" s="1" t="s">
        <v>703</v>
      </c>
      <c r="AA603" s="1" t="s">
        <v>700</v>
      </c>
      <c r="AB603" s="1" t="s">
        <v>703</v>
      </c>
      <c r="AC603" s="1" t="s">
        <v>700</v>
      </c>
      <c r="AD603" s="1" t="s">
        <v>700</v>
      </c>
      <c r="AE603" s="1"/>
    </row>
    <row r="604" spans="1:31" x14ac:dyDescent="0.45">
      <c r="A604" s="17" t="s">
        <v>523</v>
      </c>
      <c r="B604" s="17">
        <v>0</v>
      </c>
      <c r="C604" s="17">
        <v>0</v>
      </c>
      <c r="D604" s="17">
        <v>0</v>
      </c>
      <c r="E604" s="17">
        <v>0</v>
      </c>
      <c r="F604" s="17">
        <v>0</v>
      </c>
      <c r="G604" s="17">
        <v>1</v>
      </c>
      <c r="H604" s="17">
        <v>0</v>
      </c>
      <c r="I604" s="17">
        <v>1</v>
      </c>
      <c r="J604" s="17">
        <v>1</v>
      </c>
      <c r="K604" s="17">
        <v>1</v>
      </c>
      <c r="L604" s="17">
        <v>1</v>
      </c>
      <c r="M604" s="17">
        <v>0</v>
      </c>
      <c r="N604" s="17">
        <v>0</v>
      </c>
      <c r="O604" s="17">
        <v>0</v>
      </c>
      <c r="P604" s="17">
        <v>1</v>
      </c>
      <c r="Q604" s="17">
        <v>1</v>
      </c>
      <c r="R604" s="17">
        <v>1</v>
      </c>
      <c r="S604" s="17">
        <v>1</v>
      </c>
      <c r="T604" s="17">
        <v>2</v>
      </c>
      <c r="U604" s="17">
        <v>4</v>
      </c>
      <c r="V604" s="17">
        <v>2</v>
      </c>
      <c r="W604" s="22" t="s">
        <v>703</v>
      </c>
      <c r="X604" s="22" t="s">
        <v>700</v>
      </c>
      <c r="Y604" s="1" t="s">
        <v>700</v>
      </c>
      <c r="Z604" s="1" t="s">
        <v>703</v>
      </c>
      <c r="AA604" s="1" t="s">
        <v>703</v>
      </c>
      <c r="AB604" s="1" t="s">
        <v>703</v>
      </c>
      <c r="AC604" s="1" t="s">
        <v>700</v>
      </c>
      <c r="AD604" s="1" t="s">
        <v>700</v>
      </c>
      <c r="AE604" s="1"/>
    </row>
    <row r="605" spans="1:31" x14ac:dyDescent="0.45">
      <c r="A605" s="17" t="s">
        <v>224</v>
      </c>
      <c r="B605" s="17">
        <v>0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0</v>
      </c>
      <c r="M605" s="17">
        <v>0</v>
      </c>
      <c r="N605" s="17">
        <v>1</v>
      </c>
      <c r="O605" s="17">
        <v>1</v>
      </c>
      <c r="P605" s="17">
        <v>0</v>
      </c>
      <c r="Q605" s="17">
        <v>0</v>
      </c>
      <c r="R605" s="17">
        <v>0</v>
      </c>
      <c r="S605" s="17">
        <v>0</v>
      </c>
      <c r="T605" s="17">
        <v>1</v>
      </c>
      <c r="U605" s="17">
        <v>0</v>
      </c>
      <c r="V605" s="17">
        <v>1</v>
      </c>
      <c r="W605" s="22" t="s">
        <v>701</v>
      </c>
      <c r="X605" s="22" t="s">
        <v>700</v>
      </c>
      <c r="Y605" s="1" t="s">
        <v>700</v>
      </c>
      <c r="Z605" s="1" t="s">
        <v>703</v>
      </c>
      <c r="AA605" s="1" t="s">
        <v>1191</v>
      </c>
      <c r="AB605" s="1" t="s">
        <v>702</v>
      </c>
      <c r="AC605" s="1" t="s">
        <v>700</v>
      </c>
      <c r="AD605" s="1" t="s">
        <v>1259</v>
      </c>
      <c r="AE605" s="1"/>
    </row>
    <row r="606" spans="1:31" x14ac:dyDescent="0.45">
      <c r="A606" s="17" t="s">
        <v>578</v>
      </c>
      <c r="B606" s="17">
        <v>1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22" t="s">
        <v>700</v>
      </c>
      <c r="X606" s="22" t="s">
        <v>700</v>
      </c>
      <c r="Y606" s="1" t="s">
        <v>700</v>
      </c>
      <c r="Z606" s="1" t="s">
        <v>700</v>
      </c>
      <c r="AA606" s="1" t="s">
        <v>700</v>
      </c>
      <c r="AB606" s="1" t="s">
        <v>700</v>
      </c>
      <c r="AC606" s="1" t="s">
        <v>700</v>
      </c>
      <c r="AD606" s="1" t="s">
        <v>700</v>
      </c>
      <c r="AE606" s="1"/>
    </row>
    <row r="607" spans="1:31" x14ac:dyDescent="0.45">
      <c r="A607" s="17" t="s">
        <v>135</v>
      </c>
      <c r="B607" s="17">
        <v>0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  <c r="I607" s="17">
        <v>0</v>
      </c>
      <c r="J607" s="17">
        <v>0</v>
      </c>
      <c r="K607" s="17">
        <v>0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1</v>
      </c>
      <c r="V607" s="17">
        <v>2</v>
      </c>
      <c r="W607" s="22" t="s">
        <v>701</v>
      </c>
      <c r="X607" s="22" t="s">
        <v>701</v>
      </c>
      <c r="Y607" s="1" t="s">
        <v>700</v>
      </c>
      <c r="Z607" s="1" t="s">
        <v>700</v>
      </c>
      <c r="AA607" s="1" t="s">
        <v>700</v>
      </c>
      <c r="AB607" s="1" t="s">
        <v>700</v>
      </c>
      <c r="AC607" s="1" t="s">
        <v>700</v>
      </c>
      <c r="AD607" s="1" t="s">
        <v>700</v>
      </c>
      <c r="AE607" s="1"/>
    </row>
    <row r="608" spans="1:31" x14ac:dyDescent="0.45">
      <c r="A608" s="17" t="s">
        <v>148</v>
      </c>
      <c r="B608" s="17">
        <v>0</v>
      </c>
      <c r="C608" s="17">
        <v>0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22" t="s">
        <v>700</v>
      </c>
      <c r="X608" s="22" t="s">
        <v>700</v>
      </c>
      <c r="Y608" s="1" t="s">
        <v>700</v>
      </c>
      <c r="Z608" s="1" t="s">
        <v>700</v>
      </c>
      <c r="AA608" s="1" t="s">
        <v>700</v>
      </c>
      <c r="AB608" s="1" t="s">
        <v>700</v>
      </c>
      <c r="AC608" s="1" t="s">
        <v>700</v>
      </c>
      <c r="AD608" s="1" t="s">
        <v>700</v>
      </c>
      <c r="AE608" s="1"/>
    </row>
    <row r="609" spans="1:31" x14ac:dyDescent="0.45">
      <c r="A609" s="17" t="s">
        <v>89</v>
      </c>
      <c r="B609" s="17"/>
      <c r="C609" s="17"/>
      <c r="D609" s="17">
        <v>0</v>
      </c>
      <c r="E609" s="17">
        <v>1</v>
      </c>
      <c r="F609" s="17">
        <v>0</v>
      </c>
      <c r="G609" s="17">
        <v>0</v>
      </c>
      <c r="H609" s="17">
        <v>0</v>
      </c>
      <c r="I609" s="17">
        <v>0</v>
      </c>
      <c r="J609" s="17">
        <v>0</v>
      </c>
      <c r="K609" s="17">
        <v>0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22" t="s">
        <v>700</v>
      </c>
      <c r="X609" s="22" t="s">
        <v>700</v>
      </c>
      <c r="Y609" s="1" t="s">
        <v>700</v>
      </c>
      <c r="Z609" s="1" t="s">
        <v>700</v>
      </c>
      <c r="AA609" s="1" t="s">
        <v>700</v>
      </c>
      <c r="AB609" s="1" t="s">
        <v>700</v>
      </c>
      <c r="AC609" s="1" t="s">
        <v>700</v>
      </c>
      <c r="AD609" s="1" t="s">
        <v>700</v>
      </c>
      <c r="AE609" s="1"/>
    </row>
    <row r="610" spans="1:31" x14ac:dyDescent="0.45">
      <c r="A610" s="17" t="s">
        <v>139</v>
      </c>
      <c r="B610" s="17"/>
      <c r="C610" s="17"/>
      <c r="D610" s="17">
        <v>1</v>
      </c>
      <c r="E610" s="17">
        <v>0</v>
      </c>
      <c r="F610" s="17">
        <v>1</v>
      </c>
      <c r="G610" s="17">
        <v>0</v>
      </c>
      <c r="H610" s="17">
        <v>0</v>
      </c>
      <c r="I610" s="17">
        <v>0</v>
      </c>
      <c r="J610" s="17">
        <v>0</v>
      </c>
      <c r="K610" s="17">
        <v>0</v>
      </c>
      <c r="L610" s="17">
        <v>0</v>
      </c>
      <c r="M610" s="17">
        <v>1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22" t="s">
        <v>700</v>
      </c>
      <c r="X610" s="22" t="s">
        <v>700</v>
      </c>
      <c r="Y610" s="1" t="s">
        <v>700</v>
      </c>
      <c r="Z610" s="1" t="s">
        <v>700</v>
      </c>
      <c r="AA610" s="1" t="s">
        <v>700</v>
      </c>
      <c r="AB610" s="1" t="s">
        <v>700</v>
      </c>
      <c r="AC610" s="1" t="s">
        <v>700</v>
      </c>
      <c r="AD610" s="1" t="s">
        <v>700</v>
      </c>
      <c r="AE610" s="1"/>
    </row>
    <row r="611" spans="1:31" x14ac:dyDescent="0.45">
      <c r="A611" s="17" t="s">
        <v>120</v>
      </c>
      <c r="B611" s="17">
        <v>6</v>
      </c>
      <c r="C611" s="17">
        <v>11</v>
      </c>
      <c r="D611" s="17">
        <v>3</v>
      </c>
      <c r="E611" s="17">
        <v>6</v>
      </c>
      <c r="F611" s="17">
        <v>0</v>
      </c>
      <c r="G611" s="17">
        <v>0</v>
      </c>
      <c r="H611" s="17">
        <v>0</v>
      </c>
      <c r="I611" s="17">
        <v>8</v>
      </c>
      <c r="J611" s="17">
        <v>0</v>
      </c>
      <c r="K611" s="17">
        <v>0</v>
      </c>
      <c r="L611" s="17">
        <v>0</v>
      </c>
      <c r="M611" s="17">
        <v>0</v>
      </c>
      <c r="N611" s="17">
        <v>0</v>
      </c>
      <c r="O611" s="17">
        <v>1</v>
      </c>
      <c r="P611" s="17">
        <v>2</v>
      </c>
      <c r="Q611" s="17">
        <v>3</v>
      </c>
      <c r="R611" s="17">
        <v>1</v>
      </c>
      <c r="S611" s="17">
        <v>5</v>
      </c>
      <c r="T611" s="17">
        <v>3</v>
      </c>
      <c r="U611" s="17">
        <v>2</v>
      </c>
      <c r="V611" s="17">
        <v>1</v>
      </c>
      <c r="W611" s="22" t="s">
        <v>713</v>
      </c>
      <c r="X611" s="22" t="s">
        <v>701</v>
      </c>
      <c r="Y611" s="1" t="s">
        <v>704</v>
      </c>
      <c r="Z611" s="1" t="s">
        <v>701</v>
      </c>
      <c r="AA611" s="1" t="s">
        <v>701</v>
      </c>
      <c r="AB611" s="1" t="s">
        <v>701</v>
      </c>
      <c r="AC611" s="1" t="s">
        <v>700</v>
      </c>
      <c r="AD611" s="1" t="s">
        <v>1259</v>
      </c>
      <c r="AE611" s="1"/>
    </row>
    <row r="612" spans="1:31" x14ac:dyDescent="0.45">
      <c r="A612" s="17" t="s">
        <v>467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22" t="s">
        <v>700</v>
      </c>
      <c r="X612" s="22" t="s">
        <v>700</v>
      </c>
      <c r="Y612" s="1" t="s">
        <v>700</v>
      </c>
      <c r="Z612" s="1" t="s">
        <v>700</v>
      </c>
      <c r="AA612" s="1" t="s">
        <v>700</v>
      </c>
      <c r="AB612" s="1" t="s">
        <v>700</v>
      </c>
      <c r="AC612" s="1" t="s">
        <v>700</v>
      </c>
      <c r="AD612" s="1" t="s">
        <v>1259</v>
      </c>
      <c r="AE612" s="1"/>
    </row>
    <row r="613" spans="1:31" x14ac:dyDescent="0.45">
      <c r="A613" s="17" t="s">
        <v>321</v>
      </c>
      <c r="B613" s="17">
        <v>0</v>
      </c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0</v>
      </c>
      <c r="J613" s="17">
        <v>0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22" t="s">
        <v>700</v>
      </c>
      <c r="X613" s="22" t="s">
        <v>700</v>
      </c>
      <c r="Y613" s="1" t="s">
        <v>700</v>
      </c>
      <c r="Z613" s="1" t="s">
        <v>700</v>
      </c>
      <c r="AA613" s="1" t="s">
        <v>700</v>
      </c>
      <c r="AB613" s="1" t="s">
        <v>700</v>
      </c>
      <c r="AC613" s="1" t="s">
        <v>700</v>
      </c>
      <c r="AD613" s="1" t="s">
        <v>700</v>
      </c>
      <c r="AE613" s="1"/>
    </row>
    <row r="614" spans="1:31" x14ac:dyDescent="0.45">
      <c r="A614" s="17" t="s">
        <v>122</v>
      </c>
      <c r="B614" s="17">
        <v>2</v>
      </c>
      <c r="C614" s="17">
        <v>2</v>
      </c>
      <c r="D614" s="17">
        <v>5</v>
      </c>
      <c r="E614" s="17">
        <v>6</v>
      </c>
      <c r="F614" s="17">
        <v>2</v>
      </c>
      <c r="G614" s="17">
        <v>7</v>
      </c>
      <c r="H614" s="17">
        <v>6</v>
      </c>
      <c r="I614" s="17">
        <v>2</v>
      </c>
      <c r="J614" s="17">
        <v>2</v>
      </c>
      <c r="K614" s="17">
        <v>2</v>
      </c>
      <c r="L614" s="17">
        <v>0</v>
      </c>
      <c r="M614" s="17">
        <v>0</v>
      </c>
      <c r="N614" s="17">
        <v>1</v>
      </c>
      <c r="O614" s="17">
        <v>5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22" t="s">
        <v>700</v>
      </c>
      <c r="X614" s="22" t="s">
        <v>700</v>
      </c>
      <c r="Y614" s="1" t="s">
        <v>700</v>
      </c>
      <c r="Z614" s="1" t="s">
        <v>700</v>
      </c>
      <c r="AA614" s="1" t="s">
        <v>700</v>
      </c>
      <c r="AB614" s="1" t="s">
        <v>700</v>
      </c>
      <c r="AC614" s="1" t="s">
        <v>703</v>
      </c>
      <c r="AD614" s="1" t="s">
        <v>700</v>
      </c>
      <c r="AE614" s="1"/>
    </row>
    <row r="615" spans="1:31" x14ac:dyDescent="0.45">
      <c r="A615" s="17" t="s">
        <v>306</v>
      </c>
      <c r="B615" s="17">
        <v>2</v>
      </c>
      <c r="C615" s="17">
        <v>0</v>
      </c>
      <c r="D615" s="17">
        <v>2</v>
      </c>
      <c r="E615" s="17">
        <v>2</v>
      </c>
      <c r="F615" s="17">
        <v>1</v>
      </c>
      <c r="G615" s="17">
        <v>0</v>
      </c>
      <c r="H615" s="17">
        <v>0</v>
      </c>
      <c r="I615" s="17">
        <v>0</v>
      </c>
      <c r="J615" s="17">
        <v>0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22" t="s">
        <v>700</v>
      </c>
      <c r="X615" s="22" t="s">
        <v>700</v>
      </c>
      <c r="Y615" s="1" t="s">
        <v>703</v>
      </c>
      <c r="Z615" s="1" t="s">
        <v>703</v>
      </c>
      <c r="AA615" s="1" t="s">
        <v>703</v>
      </c>
      <c r="AB615" s="1" t="s">
        <v>700</v>
      </c>
      <c r="AC615" s="1" t="s">
        <v>707</v>
      </c>
      <c r="AD615" s="1" t="s">
        <v>700</v>
      </c>
      <c r="AE615" s="1"/>
    </row>
    <row r="616" spans="1:31" x14ac:dyDescent="0.45">
      <c r="A616" s="17" t="s">
        <v>448</v>
      </c>
      <c r="B616" s="17">
        <v>0</v>
      </c>
      <c r="C616" s="17">
        <v>1</v>
      </c>
      <c r="D616" s="17">
        <v>1</v>
      </c>
      <c r="E616" s="17">
        <v>1</v>
      </c>
      <c r="F616" s="17">
        <v>2</v>
      </c>
      <c r="G616" s="17">
        <v>1</v>
      </c>
      <c r="H616" s="17">
        <v>1</v>
      </c>
      <c r="I616" s="17">
        <v>0</v>
      </c>
      <c r="J616" s="17">
        <v>0</v>
      </c>
      <c r="K616" s="17">
        <v>0</v>
      </c>
      <c r="L616" s="17">
        <v>2</v>
      </c>
      <c r="M616" s="17">
        <v>0</v>
      </c>
      <c r="N616" s="17">
        <v>6</v>
      </c>
      <c r="O616" s="17">
        <v>15</v>
      </c>
      <c r="P616" s="17">
        <v>1</v>
      </c>
      <c r="Q616" s="17">
        <v>2</v>
      </c>
      <c r="R616" s="17">
        <v>1</v>
      </c>
      <c r="S616" s="17">
        <v>0</v>
      </c>
      <c r="T616" s="17">
        <v>2</v>
      </c>
      <c r="U616" s="17">
        <v>9</v>
      </c>
      <c r="V616" s="17">
        <v>11</v>
      </c>
      <c r="W616" s="22" t="s">
        <v>702</v>
      </c>
      <c r="X616" s="22" t="s">
        <v>705</v>
      </c>
      <c r="Y616" s="1" t="s">
        <v>701</v>
      </c>
      <c r="Z616" s="1" t="s">
        <v>703</v>
      </c>
      <c r="AA616" s="1" t="s">
        <v>702</v>
      </c>
      <c r="AB616" s="1" t="s">
        <v>701</v>
      </c>
      <c r="AC616" s="1" t="s">
        <v>703</v>
      </c>
      <c r="AD616" s="1" t="s">
        <v>700</v>
      </c>
      <c r="AE616" s="1"/>
    </row>
    <row r="617" spans="1:31" x14ac:dyDescent="0.45">
      <c r="A617" s="17" t="s">
        <v>438</v>
      </c>
      <c r="B617" s="17"/>
      <c r="C617" s="17"/>
      <c r="D617" s="17">
        <v>13</v>
      </c>
      <c r="E617" s="17">
        <v>7</v>
      </c>
      <c r="F617" s="17">
        <v>2</v>
      </c>
      <c r="G617" s="17">
        <v>3</v>
      </c>
      <c r="H617" s="17">
        <v>1</v>
      </c>
      <c r="I617" s="17">
        <v>1</v>
      </c>
      <c r="J617" s="17">
        <v>3</v>
      </c>
      <c r="K617" s="17">
        <v>0</v>
      </c>
      <c r="L617" s="17">
        <v>0</v>
      </c>
      <c r="M617" s="17">
        <v>2</v>
      </c>
      <c r="N617" s="17">
        <v>3</v>
      </c>
      <c r="O617" s="17">
        <v>3</v>
      </c>
      <c r="P617" s="17">
        <v>1</v>
      </c>
      <c r="Q617" s="17">
        <v>5</v>
      </c>
      <c r="R617" s="17">
        <v>9</v>
      </c>
      <c r="S617" s="17">
        <v>2</v>
      </c>
      <c r="T617" s="17">
        <v>3</v>
      </c>
      <c r="U617" s="17">
        <v>3</v>
      </c>
      <c r="V617" s="17">
        <v>1</v>
      </c>
      <c r="W617" s="22" t="s">
        <v>701</v>
      </c>
      <c r="X617" s="22" t="s">
        <v>700</v>
      </c>
      <c r="Y617" s="1" t="s">
        <v>700</v>
      </c>
      <c r="Z617" s="1" t="s">
        <v>703</v>
      </c>
      <c r="AA617" s="1" t="s">
        <v>716</v>
      </c>
      <c r="AB617" s="1" t="s">
        <v>703</v>
      </c>
      <c r="AC617" s="1" t="s">
        <v>700</v>
      </c>
      <c r="AD617" s="1" t="s">
        <v>700</v>
      </c>
      <c r="AE617" s="1"/>
    </row>
    <row r="618" spans="1:31" x14ac:dyDescent="0.45">
      <c r="A618" s="17" t="s">
        <v>234</v>
      </c>
      <c r="B618" s="17">
        <v>0</v>
      </c>
      <c r="C618" s="17">
        <v>0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1</v>
      </c>
      <c r="Q618" s="17">
        <v>1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22" t="s">
        <v>700</v>
      </c>
      <c r="X618" s="22" t="s">
        <v>700</v>
      </c>
      <c r="Y618" s="1" t="s">
        <v>700</v>
      </c>
      <c r="Z618" s="1" t="s">
        <v>700</v>
      </c>
      <c r="AA618" s="1" t="s">
        <v>700</v>
      </c>
      <c r="AB618" s="1" t="s">
        <v>700</v>
      </c>
      <c r="AC618" s="1" t="s">
        <v>702</v>
      </c>
      <c r="AD618" s="1" t="s">
        <v>700</v>
      </c>
      <c r="AE618" s="1"/>
    </row>
    <row r="619" spans="1:31" x14ac:dyDescent="0.45">
      <c r="A619" s="17" t="s">
        <v>409</v>
      </c>
      <c r="B619" s="17">
        <v>0</v>
      </c>
      <c r="C619" s="17">
        <v>0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0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22" t="s">
        <v>700</v>
      </c>
      <c r="X619" s="22" t="s">
        <v>700</v>
      </c>
      <c r="Y619" s="1" t="s">
        <v>700</v>
      </c>
      <c r="Z619" s="1" t="s">
        <v>700</v>
      </c>
      <c r="AA619" s="1" t="s">
        <v>700</v>
      </c>
      <c r="AB619" s="1" t="s">
        <v>700</v>
      </c>
      <c r="AC619" s="1" t="s">
        <v>700</v>
      </c>
      <c r="AD619" s="1" t="s">
        <v>700</v>
      </c>
      <c r="AE619" s="1"/>
    </row>
    <row r="620" spans="1:31" x14ac:dyDescent="0.45">
      <c r="A620" s="17" t="s">
        <v>207</v>
      </c>
      <c r="B620" s="17">
        <v>6</v>
      </c>
      <c r="C620" s="17">
        <v>11</v>
      </c>
      <c r="D620" s="17">
        <v>7</v>
      </c>
      <c r="E620" s="17">
        <v>2</v>
      </c>
      <c r="F620" s="17">
        <v>2</v>
      </c>
      <c r="G620" s="17">
        <v>2</v>
      </c>
      <c r="H620" s="17">
        <v>6</v>
      </c>
      <c r="I620" s="17">
        <v>1</v>
      </c>
      <c r="J620" s="17">
        <v>7</v>
      </c>
      <c r="K620" s="17">
        <v>2</v>
      </c>
      <c r="L620" s="17">
        <v>1</v>
      </c>
      <c r="M620" s="17">
        <v>0</v>
      </c>
      <c r="N620" s="17">
        <v>2</v>
      </c>
      <c r="O620" s="17">
        <v>1</v>
      </c>
      <c r="P620" s="17">
        <v>1</v>
      </c>
      <c r="Q620" s="17">
        <v>2</v>
      </c>
      <c r="R620" s="17">
        <v>5</v>
      </c>
      <c r="S620" s="17">
        <v>2</v>
      </c>
      <c r="T620" s="17">
        <v>3</v>
      </c>
      <c r="U620" s="17">
        <v>3</v>
      </c>
      <c r="V620" s="17">
        <v>1</v>
      </c>
      <c r="W620" s="22" t="s">
        <v>703</v>
      </c>
      <c r="X620" s="22" t="s">
        <v>701</v>
      </c>
      <c r="Y620" s="1" t="s">
        <v>700</v>
      </c>
      <c r="Z620" s="1" t="s">
        <v>703</v>
      </c>
      <c r="AA620" s="1" t="s">
        <v>701</v>
      </c>
      <c r="AB620" s="1" t="s">
        <v>701</v>
      </c>
      <c r="AC620" s="1" t="s">
        <v>714</v>
      </c>
      <c r="AD620" s="1" t="s">
        <v>700</v>
      </c>
      <c r="AE620" s="1"/>
    </row>
    <row r="621" spans="1:31" x14ac:dyDescent="0.45">
      <c r="A621" s="17" t="s">
        <v>598</v>
      </c>
      <c r="B621" s="17">
        <v>9</v>
      </c>
      <c r="C621" s="17">
        <v>-1</v>
      </c>
      <c r="D621" s="17">
        <v>2</v>
      </c>
      <c r="E621" s="17">
        <v>2</v>
      </c>
      <c r="F621" s="17">
        <v>0</v>
      </c>
      <c r="G621" s="17">
        <v>2</v>
      </c>
      <c r="H621" s="17">
        <v>0</v>
      </c>
      <c r="I621" s="17">
        <v>0</v>
      </c>
      <c r="J621" s="17">
        <v>0</v>
      </c>
      <c r="K621" s="17">
        <v>0</v>
      </c>
      <c r="L621" s="17">
        <v>7</v>
      </c>
      <c r="M621" s="17">
        <v>2</v>
      </c>
      <c r="N621" s="17">
        <v>2</v>
      </c>
      <c r="O621" s="17">
        <v>6</v>
      </c>
      <c r="P621" s="17">
        <v>2</v>
      </c>
      <c r="Q621" s="17">
        <v>7</v>
      </c>
      <c r="R621" s="17">
        <v>5</v>
      </c>
      <c r="S621" s="17">
        <v>6</v>
      </c>
      <c r="T621" s="17">
        <v>0</v>
      </c>
      <c r="U621" s="17">
        <v>0</v>
      </c>
      <c r="V621" s="17">
        <v>2</v>
      </c>
      <c r="W621" s="22" t="s">
        <v>700</v>
      </c>
      <c r="X621" s="22" t="s">
        <v>703</v>
      </c>
      <c r="Y621" s="1" t="s">
        <v>703</v>
      </c>
      <c r="Z621" s="1" t="s">
        <v>702</v>
      </c>
      <c r="AA621" s="1" t="s">
        <v>703</v>
      </c>
      <c r="AB621" s="1" t="s">
        <v>712</v>
      </c>
      <c r="AC621" s="1" t="s">
        <v>703</v>
      </c>
      <c r="AD621" s="1" t="s">
        <v>700</v>
      </c>
      <c r="AE621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F621"/>
  <sheetViews>
    <sheetView showGridLines="0" topLeftCell="T1" zoomScale="50" zoomScaleNormal="50" zoomScalePageLayoutView="85" workbookViewId="0">
      <selection activeCell="Z1" sqref="Z1"/>
    </sheetView>
  </sheetViews>
  <sheetFormatPr defaultColWidth="8.796875" defaultRowHeight="14.25" x14ac:dyDescent="0.45"/>
  <cols>
    <col min="1" max="1" width="9.796875" bestFit="1" customWidth="1"/>
    <col min="2" max="2" width="16.33203125" bestFit="1" customWidth="1"/>
    <col min="3" max="29" width="17.1328125" bestFit="1" customWidth="1"/>
    <col min="30" max="31" width="17.1328125" customWidth="1"/>
    <col min="32" max="32" width="15.1328125" customWidth="1"/>
  </cols>
  <sheetData>
    <row r="1" spans="1:32" x14ac:dyDescent="0.45">
      <c r="A1" t="s">
        <v>728</v>
      </c>
      <c r="B1" s="1" t="s">
        <v>1</v>
      </c>
      <c r="C1" s="1" t="s">
        <v>679</v>
      </c>
      <c r="D1" s="1" t="s">
        <v>680</v>
      </c>
      <c r="E1" s="1" t="s">
        <v>681</v>
      </c>
      <c r="F1" s="1" t="s">
        <v>682</v>
      </c>
      <c r="G1" s="1" t="s">
        <v>683</v>
      </c>
      <c r="H1" s="1" t="s">
        <v>684</v>
      </c>
      <c r="I1" s="1" t="s">
        <v>685</v>
      </c>
      <c r="J1" s="1" t="s">
        <v>686</v>
      </c>
      <c r="K1" s="1" t="s">
        <v>687</v>
      </c>
      <c r="L1" s="1" t="s">
        <v>688</v>
      </c>
      <c r="M1" s="1" t="s">
        <v>689</v>
      </c>
      <c r="N1" s="1" t="s">
        <v>690</v>
      </c>
      <c r="O1" s="1" t="s">
        <v>691</v>
      </c>
      <c r="P1" s="1" t="s">
        <v>692</v>
      </c>
      <c r="Q1" s="1" t="s">
        <v>693</v>
      </c>
      <c r="R1" s="1" t="s">
        <v>694</v>
      </c>
      <c r="S1" s="1" t="s">
        <v>695</v>
      </c>
      <c r="T1" s="1" t="s">
        <v>696</v>
      </c>
      <c r="U1" s="1" t="s">
        <v>697</v>
      </c>
      <c r="V1" s="1" t="s">
        <v>698</v>
      </c>
      <c r="W1" s="1" t="s">
        <v>699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/>
    </row>
    <row r="2" spans="1:32" x14ac:dyDescent="0.45">
      <c r="A2" s="1" t="str">
        <f>INDEX(Team_Key[Abbreviation],MATCH(INDEX(FPL_Misc_Extract[Team Name],MATCH(FPL_Results_Extract[[#This Row],[Player]],FPL_Misc_Extract[Player],0)),Team_Key[Full Name],0))</f>
        <v>WBA</v>
      </c>
      <c r="B2" s="1" t="s">
        <v>402</v>
      </c>
      <c r="C2" s="1" t="s">
        <v>811</v>
      </c>
      <c r="D2" s="1" t="s">
        <v>812</v>
      </c>
      <c r="E2" s="1" t="s">
        <v>813</v>
      </c>
      <c r="F2" s="1" t="s">
        <v>729</v>
      </c>
      <c r="G2" s="1" t="s">
        <v>814</v>
      </c>
      <c r="H2" s="1" t="s">
        <v>815</v>
      </c>
      <c r="I2" s="1" t="s">
        <v>816</v>
      </c>
      <c r="J2" s="1" t="s">
        <v>817</v>
      </c>
      <c r="K2" s="1" t="s">
        <v>818</v>
      </c>
      <c r="L2" s="1" t="s">
        <v>819</v>
      </c>
      <c r="M2" s="1" t="s">
        <v>820</v>
      </c>
      <c r="N2" s="1" t="s">
        <v>821</v>
      </c>
      <c r="O2" s="1" t="s">
        <v>822</v>
      </c>
      <c r="P2" s="1" t="s">
        <v>823</v>
      </c>
      <c r="Q2" s="1" t="s">
        <v>753</v>
      </c>
      <c r="R2" s="1" t="s">
        <v>824</v>
      </c>
      <c r="S2" s="1" t="s">
        <v>825</v>
      </c>
      <c r="T2" s="1" t="s">
        <v>826</v>
      </c>
      <c r="U2" s="1" t="s">
        <v>827</v>
      </c>
      <c r="V2" s="1" t="s">
        <v>828</v>
      </c>
      <c r="W2" s="1" t="s">
        <v>829</v>
      </c>
      <c r="X2" s="1" t="s">
        <v>830</v>
      </c>
      <c r="Y2" s="1" t="s">
        <v>1193</v>
      </c>
      <c r="Z2" s="1" t="s">
        <v>962</v>
      </c>
      <c r="AA2" s="1" t="s">
        <v>1344</v>
      </c>
      <c r="AB2" s="1" t="s">
        <v>1345</v>
      </c>
      <c r="AC2" s="1" t="s">
        <v>1346</v>
      </c>
      <c r="AD2" s="1" t="s">
        <v>1375</v>
      </c>
      <c r="AE2" s="1" t="s">
        <v>1376</v>
      </c>
      <c r="AF2" s="1"/>
    </row>
    <row r="3" spans="1:32" x14ac:dyDescent="0.45">
      <c r="A3" s="1" t="str">
        <f>INDEX(Team_Key[Abbreviation],MATCH(INDEX(FPL_Misc_Extract[Team Name],MATCH(FPL_Results_Extract[[#This Row],[Player]],FPL_Misc_Extract[Player],0)),Team_Key[Full Name],0))</f>
        <v>WHU</v>
      </c>
      <c r="B3" s="1" t="s">
        <v>414</v>
      </c>
      <c r="C3" s="1" t="s">
        <v>772</v>
      </c>
      <c r="D3" s="1" t="s">
        <v>773</v>
      </c>
      <c r="E3" s="1" t="s">
        <v>774</v>
      </c>
      <c r="F3" s="1" t="s">
        <v>775</v>
      </c>
      <c r="G3" s="1" t="s">
        <v>776</v>
      </c>
      <c r="H3" s="1" t="s">
        <v>777</v>
      </c>
      <c r="I3" s="1" t="s">
        <v>778</v>
      </c>
      <c r="J3" s="1" t="s">
        <v>779</v>
      </c>
      <c r="K3" s="1" t="s">
        <v>780</v>
      </c>
      <c r="L3" s="1" t="s">
        <v>765</v>
      </c>
      <c r="M3" s="1" t="s">
        <v>781</v>
      </c>
      <c r="N3" s="1" t="s">
        <v>782</v>
      </c>
      <c r="O3" s="1" t="s">
        <v>783</v>
      </c>
      <c r="P3" s="1" t="s">
        <v>784</v>
      </c>
      <c r="Q3" s="1" t="s">
        <v>785</v>
      </c>
      <c r="R3" s="1" t="s">
        <v>786</v>
      </c>
      <c r="S3" s="1" t="s">
        <v>787</v>
      </c>
      <c r="T3" s="1" t="s">
        <v>771</v>
      </c>
      <c r="U3" s="1" t="s">
        <v>788</v>
      </c>
      <c r="V3" s="1" t="s">
        <v>789</v>
      </c>
      <c r="W3" s="1" t="s">
        <v>790</v>
      </c>
      <c r="X3" s="1" t="s">
        <v>791</v>
      </c>
      <c r="Y3" s="1" t="s">
        <v>1196</v>
      </c>
      <c r="Z3" s="1" t="s">
        <v>1019</v>
      </c>
      <c r="AA3" s="1" t="s">
        <v>1323</v>
      </c>
      <c r="AB3" s="1" t="s">
        <v>1324</v>
      </c>
      <c r="AC3" s="1" t="s">
        <v>818</v>
      </c>
      <c r="AD3" s="1" t="s">
        <v>915</v>
      </c>
      <c r="AE3" s="1" t="s">
        <v>1377</v>
      </c>
      <c r="AF3" s="1"/>
    </row>
    <row r="4" spans="1:32" x14ac:dyDescent="0.45">
      <c r="A4" s="1" t="str">
        <f>INDEX(Team_Key[Abbreviation],MATCH(INDEX(FPL_Misc_Extract[Team Name],MATCH(FPL_Results_Extract[[#This Row],[Player]],FPL_Misc_Extract[Player],0)),Team_Key[Full Name],0))</f>
        <v>LIV</v>
      </c>
      <c r="B4" s="1" t="s">
        <v>415</v>
      </c>
      <c r="C4" s="1" t="s">
        <v>729</v>
      </c>
      <c r="D4" s="1" t="s">
        <v>730</v>
      </c>
      <c r="E4" s="1" t="s">
        <v>731</v>
      </c>
      <c r="F4" s="1" t="s">
        <v>732</v>
      </c>
      <c r="G4" s="1" t="s">
        <v>733</v>
      </c>
      <c r="H4" s="1" t="s">
        <v>734</v>
      </c>
      <c r="I4" s="1" t="s">
        <v>735</v>
      </c>
      <c r="J4" s="1" t="s">
        <v>736</v>
      </c>
      <c r="K4" s="1" t="s">
        <v>737</v>
      </c>
      <c r="L4" s="1" t="s">
        <v>738</v>
      </c>
      <c r="M4" s="1" t="s">
        <v>739</v>
      </c>
      <c r="N4" s="1" t="s">
        <v>740</v>
      </c>
      <c r="O4" s="1" t="s">
        <v>741</v>
      </c>
      <c r="P4" s="1" t="s">
        <v>742</v>
      </c>
      <c r="Q4" s="1" t="s">
        <v>743</v>
      </c>
      <c r="R4" s="1" t="s">
        <v>744</v>
      </c>
      <c r="S4" s="1" t="s">
        <v>745</v>
      </c>
      <c r="T4" s="1" t="s">
        <v>746</v>
      </c>
      <c r="U4" s="1" t="s">
        <v>747</v>
      </c>
      <c r="V4" s="1" t="s">
        <v>748</v>
      </c>
      <c r="W4" s="1" t="s">
        <v>749</v>
      </c>
      <c r="X4" s="1" t="s">
        <v>750</v>
      </c>
      <c r="Y4" s="1" t="s">
        <v>1198</v>
      </c>
      <c r="Z4" s="1" t="s">
        <v>1318</v>
      </c>
      <c r="AA4" s="1" t="s">
        <v>869</v>
      </c>
      <c r="AB4" s="1" t="s">
        <v>1319</v>
      </c>
      <c r="AC4" s="1" t="s">
        <v>1378</v>
      </c>
      <c r="AD4" s="1" t="s">
        <v>1379</v>
      </c>
      <c r="AE4" s="1" t="s">
        <v>1259</v>
      </c>
      <c r="AF4" s="1"/>
    </row>
    <row r="5" spans="1:32" x14ac:dyDescent="0.45">
      <c r="A5" s="1" t="str">
        <f>INDEX(Team_Key[Abbreviation],MATCH(INDEX(FPL_Misc_Extract[Team Name],MATCH(FPL_Results_Extract[[#This Row],[Player]],FPL_Misc_Extract[Player],0)),Team_Key[Full Name],0))</f>
        <v>CHE</v>
      </c>
      <c r="B5" s="1" t="s">
        <v>239</v>
      </c>
      <c r="C5" s="1" t="s">
        <v>1048</v>
      </c>
      <c r="D5" s="1" t="s">
        <v>1049</v>
      </c>
      <c r="E5" s="1" t="s">
        <v>760</v>
      </c>
      <c r="F5" s="1" t="s">
        <v>740</v>
      </c>
      <c r="G5" s="1" t="s">
        <v>1050</v>
      </c>
      <c r="H5" s="1" t="s">
        <v>1051</v>
      </c>
      <c r="I5" s="1" t="s">
        <v>930</v>
      </c>
      <c r="J5" s="1" t="s">
        <v>1052</v>
      </c>
      <c r="K5" s="1" t="s">
        <v>1019</v>
      </c>
      <c r="L5" s="1" t="s">
        <v>942</v>
      </c>
      <c r="M5" s="1" t="s">
        <v>1053</v>
      </c>
      <c r="N5" s="1" t="s">
        <v>1054</v>
      </c>
      <c r="O5" s="1" t="s">
        <v>1055</v>
      </c>
      <c r="P5" s="1" t="s">
        <v>737</v>
      </c>
      <c r="Q5" s="1" t="s">
        <v>1056</v>
      </c>
      <c r="R5" s="1" t="s">
        <v>859</v>
      </c>
      <c r="S5" s="1" t="s">
        <v>1042</v>
      </c>
      <c r="T5" s="1" t="s">
        <v>1022</v>
      </c>
      <c r="U5" s="1" t="s">
        <v>785</v>
      </c>
      <c r="V5" s="1" t="s">
        <v>1057</v>
      </c>
      <c r="W5" s="1" t="s">
        <v>744</v>
      </c>
      <c r="X5" s="1" t="s">
        <v>909</v>
      </c>
      <c r="Y5" s="1" t="s">
        <v>1199</v>
      </c>
      <c r="Z5" s="1" t="s">
        <v>812</v>
      </c>
      <c r="AA5" s="1" t="s">
        <v>763</v>
      </c>
      <c r="AB5" s="1" t="s">
        <v>989</v>
      </c>
      <c r="AC5" s="1" t="s">
        <v>1339</v>
      </c>
      <c r="AD5" s="1" t="s">
        <v>757</v>
      </c>
      <c r="AE5" s="1" t="s">
        <v>1380</v>
      </c>
      <c r="AF5" s="1"/>
    </row>
    <row r="6" spans="1:32" x14ac:dyDescent="0.45">
      <c r="A6" s="1" t="str">
        <f>INDEX(Team_Key[Abbreviation],MATCH(INDEX(FPL_Misc_Extract[Team Name],MATCH(FPL_Results_Extract[[#This Row],[Player]],FPL_Misc_Extract[Player],0)),Team_Key[Full Name],0))</f>
        <v>EVE</v>
      </c>
      <c r="B6" s="1" t="s">
        <v>140</v>
      </c>
      <c r="C6" s="1" t="s">
        <v>1022</v>
      </c>
      <c r="D6" s="1" t="s">
        <v>1023</v>
      </c>
      <c r="E6" s="1" t="s">
        <v>1024</v>
      </c>
      <c r="F6" s="1" t="s">
        <v>737</v>
      </c>
      <c r="G6" s="1" t="s">
        <v>1025</v>
      </c>
      <c r="H6" s="1" t="s">
        <v>787</v>
      </c>
      <c r="I6" s="1" t="s">
        <v>760</v>
      </c>
      <c r="J6" s="1" t="s">
        <v>1026</v>
      </c>
      <c r="K6" s="1" t="s">
        <v>1027</v>
      </c>
      <c r="L6" s="1" t="s">
        <v>1007</v>
      </c>
      <c r="M6" s="1" t="s">
        <v>1028</v>
      </c>
      <c r="N6" s="1" t="s">
        <v>823</v>
      </c>
      <c r="O6" s="1" t="s">
        <v>1029</v>
      </c>
      <c r="P6" s="1" t="s">
        <v>1030</v>
      </c>
      <c r="Q6" s="1" t="s">
        <v>1031</v>
      </c>
      <c r="R6" s="1" t="s">
        <v>833</v>
      </c>
      <c r="S6" s="1" t="s">
        <v>820</v>
      </c>
      <c r="T6" s="1" t="s">
        <v>1032</v>
      </c>
      <c r="U6" s="1" t="s">
        <v>1033</v>
      </c>
      <c r="V6" s="1" t="s">
        <v>753</v>
      </c>
      <c r="W6" s="1" t="s">
        <v>1034</v>
      </c>
      <c r="X6" s="1" t="s">
        <v>1035</v>
      </c>
      <c r="Y6" s="1" t="s">
        <v>874</v>
      </c>
      <c r="Z6" s="1" t="s">
        <v>968</v>
      </c>
      <c r="AA6" s="1" t="s">
        <v>1333</v>
      </c>
      <c r="AB6" s="1" t="s">
        <v>834</v>
      </c>
      <c r="AC6" s="1" t="s">
        <v>1381</v>
      </c>
      <c r="AD6" s="1" t="s">
        <v>1382</v>
      </c>
      <c r="AE6" s="1" t="s">
        <v>1259</v>
      </c>
      <c r="AF6" s="1"/>
    </row>
    <row r="7" spans="1:32" x14ac:dyDescent="0.45">
      <c r="A7" s="1" t="str">
        <f>INDEX(Team_Key[Abbreviation],MATCH(INDEX(FPL_Misc_Extract[Team Name],MATCH(FPL_Results_Extract[[#This Row],[Player]],FPL_Misc_Extract[Player],0)),Team_Key[Full Name],0))</f>
        <v>ARS</v>
      </c>
      <c r="B7" s="1" t="s">
        <v>531</v>
      </c>
      <c r="C7" s="1" t="s">
        <v>1036</v>
      </c>
      <c r="D7" s="1" t="s">
        <v>1037</v>
      </c>
      <c r="E7" s="1" t="s">
        <v>798</v>
      </c>
      <c r="F7" s="1" t="s">
        <v>1032</v>
      </c>
      <c r="G7" s="1" t="s">
        <v>972</v>
      </c>
      <c r="H7" s="1" t="s">
        <v>873</v>
      </c>
      <c r="I7" s="1" t="s">
        <v>1038</v>
      </c>
      <c r="J7" s="1" t="s">
        <v>1039</v>
      </c>
      <c r="K7" s="1" t="s">
        <v>1040</v>
      </c>
      <c r="L7" s="1" t="s">
        <v>1041</v>
      </c>
      <c r="M7" s="1" t="s">
        <v>764</v>
      </c>
      <c r="N7" s="1" t="s">
        <v>753</v>
      </c>
      <c r="O7" s="1" t="s">
        <v>848</v>
      </c>
      <c r="P7" s="1" t="s">
        <v>833</v>
      </c>
      <c r="Q7" s="1" t="s">
        <v>1042</v>
      </c>
      <c r="R7" s="1" t="s">
        <v>1043</v>
      </c>
      <c r="S7" s="1" t="s">
        <v>1044</v>
      </c>
      <c r="T7" s="1" t="s">
        <v>1045</v>
      </c>
      <c r="U7" s="1" t="s">
        <v>936</v>
      </c>
      <c r="V7" s="1" t="s">
        <v>827</v>
      </c>
      <c r="W7" s="1" t="s">
        <v>1046</v>
      </c>
      <c r="X7" s="1" t="s">
        <v>1047</v>
      </c>
      <c r="Y7" s="1" t="s">
        <v>1194</v>
      </c>
      <c r="Z7" s="1" t="s">
        <v>814</v>
      </c>
      <c r="AA7" s="1" t="s">
        <v>1327</v>
      </c>
      <c r="AB7" s="1" t="s">
        <v>1328</v>
      </c>
      <c r="AC7" s="1" t="s">
        <v>1329</v>
      </c>
      <c r="AD7" s="1" t="s">
        <v>874</v>
      </c>
      <c r="AE7" s="1" t="s">
        <v>832</v>
      </c>
      <c r="AF7" s="1"/>
    </row>
    <row r="8" spans="1:32" x14ac:dyDescent="0.45">
      <c r="A8" s="1" t="str">
        <f>INDEX(Team_Key[Abbreviation],MATCH(INDEX(FPL_Misc_Extract[Team Name],MATCH(FPL_Results_Extract[[#This Row],[Player]],FPL_Misc_Extract[Player],0)),Team_Key[Full Name],0))</f>
        <v>SUN</v>
      </c>
      <c r="B8" s="1" t="s">
        <v>515</v>
      </c>
      <c r="C8" s="1" t="s">
        <v>1259</v>
      </c>
      <c r="D8" s="1" t="s">
        <v>1259</v>
      </c>
      <c r="E8" s="1" t="s">
        <v>1259</v>
      </c>
      <c r="F8" s="1" t="s">
        <v>963</v>
      </c>
      <c r="G8" s="1" t="s">
        <v>964</v>
      </c>
      <c r="H8" s="1" t="s">
        <v>965</v>
      </c>
      <c r="I8" s="1" t="s">
        <v>966</v>
      </c>
      <c r="J8" s="1" t="s">
        <v>967</v>
      </c>
      <c r="K8" s="1" t="s">
        <v>956</v>
      </c>
      <c r="L8" s="1" t="s">
        <v>968</v>
      </c>
      <c r="M8" s="1" t="s">
        <v>969</v>
      </c>
      <c r="N8" s="1" t="s">
        <v>970</v>
      </c>
      <c r="O8" s="1" t="s">
        <v>971</v>
      </c>
      <c r="P8" s="1" t="s">
        <v>972</v>
      </c>
      <c r="Q8" s="1" t="s">
        <v>973</v>
      </c>
      <c r="R8" s="1" t="s">
        <v>974</v>
      </c>
      <c r="S8" s="1" t="s">
        <v>975</v>
      </c>
      <c r="T8" s="1" t="s">
        <v>976</v>
      </c>
      <c r="U8" s="1" t="s">
        <v>831</v>
      </c>
      <c r="V8" s="1" t="s">
        <v>800</v>
      </c>
      <c r="W8" s="1" t="s">
        <v>977</v>
      </c>
      <c r="X8" s="1" t="s">
        <v>783</v>
      </c>
      <c r="Y8" s="1" t="s">
        <v>1195</v>
      </c>
      <c r="Z8" s="1" t="s">
        <v>982</v>
      </c>
      <c r="AA8" s="1" t="s">
        <v>824</v>
      </c>
      <c r="AB8" s="1" t="s">
        <v>886</v>
      </c>
      <c r="AC8" s="1" t="s">
        <v>1326</v>
      </c>
      <c r="AD8" s="1" t="s">
        <v>1383</v>
      </c>
      <c r="AE8" s="1" t="s">
        <v>1384</v>
      </c>
      <c r="AF8" s="1"/>
    </row>
    <row r="9" spans="1:32" x14ac:dyDescent="0.45">
      <c r="A9" s="1" t="str">
        <f>INDEX(Team_Key[Abbreviation],MATCH(INDEX(FPL_Misc_Extract[Team Name],MATCH(FPL_Results_Extract[[#This Row],[Player]],FPL_Misc_Extract[Player],0)),Team_Key[Full Name],0))</f>
        <v>SUN</v>
      </c>
      <c r="B9" s="1" t="s">
        <v>37</v>
      </c>
      <c r="C9" s="1" t="s">
        <v>729</v>
      </c>
      <c r="D9" s="1" t="s">
        <v>730</v>
      </c>
      <c r="E9" s="1" t="s">
        <v>731</v>
      </c>
      <c r="F9" s="1" t="s">
        <v>963</v>
      </c>
      <c r="G9" s="1" t="s">
        <v>964</v>
      </c>
      <c r="H9" s="1" t="s">
        <v>965</v>
      </c>
      <c r="I9" s="1" t="s">
        <v>966</v>
      </c>
      <c r="J9" s="1" t="s">
        <v>967</v>
      </c>
      <c r="K9" s="1" t="s">
        <v>956</v>
      </c>
      <c r="L9" s="1" t="s">
        <v>968</v>
      </c>
      <c r="M9" s="1" t="s">
        <v>969</v>
      </c>
      <c r="N9" s="1" t="s">
        <v>970</v>
      </c>
      <c r="O9" s="1" t="s">
        <v>971</v>
      </c>
      <c r="P9" s="1" t="s">
        <v>972</v>
      </c>
      <c r="Q9" s="1" t="s">
        <v>973</v>
      </c>
      <c r="R9" s="1" t="s">
        <v>974</v>
      </c>
      <c r="S9" s="1" t="s">
        <v>975</v>
      </c>
      <c r="T9" s="1" t="s">
        <v>976</v>
      </c>
      <c r="U9" s="1" t="s">
        <v>831</v>
      </c>
      <c r="V9" s="1" t="s">
        <v>800</v>
      </c>
      <c r="W9" s="1" t="s">
        <v>977</v>
      </c>
      <c r="X9" s="1" t="s">
        <v>783</v>
      </c>
      <c r="Y9" s="1" t="s">
        <v>1195</v>
      </c>
      <c r="Z9" s="1" t="s">
        <v>982</v>
      </c>
      <c r="AA9" s="1" t="s">
        <v>824</v>
      </c>
      <c r="AB9" s="1" t="s">
        <v>886</v>
      </c>
      <c r="AC9" s="1" t="s">
        <v>1326</v>
      </c>
      <c r="AD9" s="1" t="s">
        <v>1383</v>
      </c>
      <c r="AE9" s="1" t="s">
        <v>1384</v>
      </c>
      <c r="AF9" s="1"/>
    </row>
    <row r="10" spans="1:32" x14ac:dyDescent="0.45">
      <c r="A10" s="1" t="str">
        <f>INDEX(Team_Key[Abbreviation],MATCH(INDEX(FPL_Misc_Extract[Team Name],MATCH(FPL_Results_Extract[[#This Row],[Player]],FPL_Misc_Extract[Player],0)),Team_Key[Full Name],0))</f>
        <v>MCI</v>
      </c>
      <c r="B10" s="1" t="s">
        <v>264</v>
      </c>
      <c r="C10" s="1" t="s">
        <v>997</v>
      </c>
      <c r="D10" s="1" t="s">
        <v>998</v>
      </c>
      <c r="E10" s="1" t="s">
        <v>999</v>
      </c>
      <c r="F10" s="1" t="s">
        <v>943</v>
      </c>
      <c r="G10" s="1" t="s">
        <v>971</v>
      </c>
      <c r="H10" s="1" t="s">
        <v>1000</v>
      </c>
      <c r="I10" s="1" t="s">
        <v>783</v>
      </c>
      <c r="J10" s="1" t="s">
        <v>1001</v>
      </c>
      <c r="K10" s="1" t="s">
        <v>1002</v>
      </c>
      <c r="L10" s="1" t="s">
        <v>785</v>
      </c>
      <c r="M10" s="1" t="s">
        <v>1003</v>
      </c>
      <c r="N10" s="1" t="s">
        <v>1004</v>
      </c>
      <c r="O10" s="1" t="s">
        <v>1005</v>
      </c>
      <c r="P10" s="1" t="s">
        <v>1006</v>
      </c>
      <c r="Q10" s="1" t="s">
        <v>926</v>
      </c>
      <c r="R10" s="1" t="s">
        <v>927</v>
      </c>
      <c r="S10" s="1" t="s">
        <v>1007</v>
      </c>
      <c r="T10" s="1" t="s">
        <v>810</v>
      </c>
      <c r="U10" s="1" t="s">
        <v>913</v>
      </c>
      <c r="V10" s="1" t="s">
        <v>808</v>
      </c>
      <c r="W10" s="1" t="s">
        <v>795</v>
      </c>
      <c r="X10" s="1" t="s">
        <v>1008</v>
      </c>
      <c r="Y10" s="1" t="s">
        <v>1013</v>
      </c>
      <c r="Z10" s="1" t="s">
        <v>747</v>
      </c>
      <c r="AA10" s="1" t="s">
        <v>1325</v>
      </c>
      <c r="AB10" s="1" t="s">
        <v>864</v>
      </c>
      <c r="AC10" s="1" t="s">
        <v>1385</v>
      </c>
      <c r="AD10" s="1" t="s">
        <v>1386</v>
      </c>
      <c r="AE10" s="1" t="s">
        <v>1259</v>
      </c>
      <c r="AF10" s="1"/>
    </row>
    <row r="11" spans="1:32" x14ac:dyDescent="0.45">
      <c r="A11" s="1" t="str">
        <f>INDEX(Team_Key[Abbreviation],MATCH(INDEX(FPL_Misc_Extract[Team Name],MATCH(FPL_Results_Extract[[#This Row],[Player]],FPL_Misc_Extract[Player],0)),Team_Key[Full Name],0))</f>
        <v>MUN</v>
      </c>
      <c r="B11" s="1" t="s">
        <v>103</v>
      </c>
      <c r="C11" s="1" t="s">
        <v>915</v>
      </c>
      <c r="D11" s="1" t="s">
        <v>815</v>
      </c>
      <c r="E11" s="1" t="s">
        <v>916</v>
      </c>
      <c r="F11" s="1" t="s">
        <v>917</v>
      </c>
      <c r="G11" s="1" t="s">
        <v>918</v>
      </c>
      <c r="H11" s="1" t="s">
        <v>919</v>
      </c>
      <c r="I11" s="1" t="s">
        <v>920</v>
      </c>
      <c r="J11" s="1" t="s">
        <v>921</v>
      </c>
      <c r="K11" s="1" t="s">
        <v>922</v>
      </c>
      <c r="L11" s="1" t="s">
        <v>768</v>
      </c>
      <c r="M11" s="1" t="s">
        <v>897</v>
      </c>
      <c r="N11" s="1" t="s">
        <v>923</v>
      </c>
      <c r="O11" s="1" t="s">
        <v>808</v>
      </c>
      <c r="P11" s="1" t="s">
        <v>794</v>
      </c>
      <c r="Q11" s="1" t="s">
        <v>895</v>
      </c>
      <c r="R11" s="1" t="s">
        <v>924</v>
      </c>
      <c r="S11" s="1" t="s">
        <v>925</v>
      </c>
      <c r="T11" s="1" t="s">
        <v>926</v>
      </c>
      <c r="U11" s="1" t="s">
        <v>803</v>
      </c>
      <c r="V11" s="1" t="s">
        <v>927</v>
      </c>
      <c r="W11" s="1" t="s">
        <v>928</v>
      </c>
      <c r="X11" s="1" t="s">
        <v>929</v>
      </c>
      <c r="Y11" s="1" t="s">
        <v>970</v>
      </c>
      <c r="Z11" s="1" t="s">
        <v>1201</v>
      </c>
      <c r="AA11" s="1" t="s">
        <v>1336</v>
      </c>
      <c r="AB11" s="1" t="s">
        <v>1337</v>
      </c>
      <c r="AC11" s="1" t="s">
        <v>1338</v>
      </c>
      <c r="AD11" s="1" t="s">
        <v>1206</v>
      </c>
      <c r="AE11" s="1" t="s">
        <v>1387</v>
      </c>
      <c r="AF11" s="1"/>
    </row>
    <row r="12" spans="1:32" x14ac:dyDescent="0.45">
      <c r="A12" s="1" t="str">
        <f>INDEX(Team_Key[Abbreviation],MATCH(INDEX(FPL_Misc_Extract[Team Name],MATCH(FPL_Results_Extract[[#This Row],[Player]],FPL_Misc_Extract[Player],0)),Team_Key[Full Name],0))</f>
        <v>NOR</v>
      </c>
      <c r="B12" s="1" t="s">
        <v>601</v>
      </c>
      <c r="C12" s="1" t="s">
        <v>1009</v>
      </c>
      <c r="D12" s="1" t="s">
        <v>1010</v>
      </c>
      <c r="E12" s="1" t="s">
        <v>1011</v>
      </c>
      <c r="F12" s="1" t="s">
        <v>830</v>
      </c>
      <c r="G12" s="1" t="s">
        <v>1012</v>
      </c>
      <c r="H12" s="1" t="s">
        <v>935</v>
      </c>
      <c r="I12" s="1" t="s">
        <v>1013</v>
      </c>
      <c r="J12" s="1" t="s">
        <v>773</v>
      </c>
      <c r="K12" s="1" t="s">
        <v>1014</v>
      </c>
      <c r="L12" s="1" t="s">
        <v>834</v>
      </c>
      <c r="M12" s="1" t="s">
        <v>894</v>
      </c>
      <c r="N12" s="1" t="s">
        <v>742</v>
      </c>
      <c r="O12" s="1" t="s">
        <v>1015</v>
      </c>
      <c r="P12" s="1" t="s">
        <v>1016</v>
      </c>
      <c r="Q12" s="1" t="s">
        <v>781</v>
      </c>
      <c r="R12" s="1" t="s">
        <v>782</v>
      </c>
      <c r="S12" s="1" t="s">
        <v>1017</v>
      </c>
      <c r="T12" s="1" t="s">
        <v>1018</v>
      </c>
      <c r="U12" s="1" t="s">
        <v>1019</v>
      </c>
      <c r="V12" s="1" t="s">
        <v>990</v>
      </c>
      <c r="W12" s="1" t="s">
        <v>1020</v>
      </c>
      <c r="X12" s="1" t="s">
        <v>1021</v>
      </c>
      <c r="Y12" s="1" t="s">
        <v>1203</v>
      </c>
      <c r="Z12" s="1" t="s">
        <v>1331</v>
      </c>
      <c r="AA12" s="1" t="s">
        <v>1332</v>
      </c>
      <c r="AB12" s="1" t="s">
        <v>967</v>
      </c>
      <c r="AC12" s="1" t="s">
        <v>985</v>
      </c>
      <c r="AD12" s="1" t="s">
        <v>1343</v>
      </c>
      <c r="AE12" s="1" t="s">
        <v>1388</v>
      </c>
      <c r="AF12" s="1"/>
    </row>
    <row r="13" spans="1:32" x14ac:dyDescent="0.45">
      <c r="A13" s="1" t="str">
        <f>INDEX(Team_Key[Abbreviation],MATCH(INDEX(FPL_Misc_Extract[Team Name],MATCH(FPL_Results_Extract[[#This Row],[Player]],FPL_Misc_Extract[Player],0)),Team_Key[Full Name],0))</f>
        <v>STK</v>
      </c>
      <c r="B13" s="1" t="s">
        <v>655</v>
      </c>
      <c r="C13" s="1" t="s">
        <v>831</v>
      </c>
      <c r="D13" s="1" t="s">
        <v>832</v>
      </c>
      <c r="E13" s="1" t="s">
        <v>833</v>
      </c>
      <c r="F13" s="1" t="s">
        <v>834</v>
      </c>
      <c r="G13" s="1" t="s">
        <v>835</v>
      </c>
      <c r="H13" s="1" t="s">
        <v>836</v>
      </c>
      <c r="I13" s="1" t="s">
        <v>837</v>
      </c>
      <c r="J13" s="1" t="s">
        <v>815</v>
      </c>
      <c r="K13" s="1" t="s">
        <v>838</v>
      </c>
      <c r="L13" s="1" t="s">
        <v>839</v>
      </c>
      <c r="M13" s="1" t="s">
        <v>840</v>
      </c>
      <c r="N13" s="1" t="s">
        <v>841</v>
      </c>
      <c r="O13" s="1" t="s">
        <v>842</v>
      </c>
      <c r="P13" s="1" t="s">
        <v>843</v>
      </c>
      <c r="Q13" s="1" t="s">
        <v>844</v>
      </c>
      <c r="R13" s="1" t="s">
        <v>845</v>
      </c>
      <c r="S13" s="1" t="s">
        <v>740</v>
      </c>
      <c r="T13" s="1" t="s">
        <v>846</v>
      </c>
      <c r="U13" s="1" t="s">
        <v>847</v>
      </c>
      <c r="V13" s="1" t="s">
        <v>848</v>
      </c>
      <c r="W13" s="1" t="s">
        <v>849</v>
      </c>
      <c r="X13" s="1" t="s">
        <v>850</v>
      </c>
      <c r="Y13" s="1" t="s">
        <v>1204</v>
      </c>
      <c r="Z13" s="1" t="s">
        <v>966</v>
      </c>
      <c r="AA13" s="1" t="s">
        <v>931</v>
      </c>
      <c r="AB13" s="1" t="s">
        <v>790</v>
      </c>
      <c r="AC13" s="1" t="s">
        <v>980</v>
      </c>
      <c r="AD13" s="1" t="s">
        <v>827</v>
      </c>
      <c r="AE13" s="1" t="s">
        <v>1389</v>
      </c>
      <c r="AF13" s="1"/>
    </row>
    <row r="14" spans="1:32" x14ac:dyDescent="0.45">
      <c r="A14" s="1" t="str">
        <f>INDEX(Team_Key[Abbreviation],MATCH(INDEX(FPL_Misc_Extract[Team Name],MATCH(FPL_Results_Extract[[#This Row],[Player]],FPL_Misc_Extract[Player],0)),Team_Key[Full Name],0))</f>
        <v>SWA</v>
      </c>
      <c r="B14" s="1" t="s">
        <v>419</v>
      </c>
      <c r="C14" s="1" t="s">
        <v>829</v>
      </c>
      <c r="D14" s="1" t="s">
        <v>776</v>
      </c>
      <c r="E14" s="1" t="s">
        <v>885</v>
      </c>
      <c r="F14" s="1" t="s">
        <v>886</v>
      </c>
      <c r="G14" s="1" t="s">
        <v>887</v>
      </c>
      <c r="H14" s="1" t="s">
        <v>795</v>
      </c>
      <c r="I14" s="1" t="s">
        <v>888</v>
      </c>
      <c r="J14" s="1" t="s">
        <v>889</v>
      </c>
      <c r="K14" s="1" t="s">
        <v>872</v>
      </c>
      <c r="L14" s="1" t="s">
        <v>890</v>
      </c>
      <c r="M14" s="1" t="s">
        <v>856</v>
      </c>
      <c r="N14" s="1" t="s">
        <v>891</v>
      </c>
      <c r="O14" s="1" t="s">
        <v>892</v>
      </c>
      <c r="P14" s="1" t="s">
        <v>767</v>
      </c>
      <c r="Q14" s="1" t="s">
        <v>893</v>
      </c>
      <c r="R14" s="1" t="s">
        <v>894</v>
      </c>
      <c r="S14" s="1" t="s">
        <v>895</v>
      </c>
      <c r="T14" s="1" t="s">
        <v>896</v>
      </c>
      <c r="U14" s="1" t="s">
        <v>897</v>
      </c>
      <c r="V14" s="1" t="s">
        <v>898</v>
      </c>
      <c r="W14" s="1" t="s">
        <v>899</v>
      </c>
      <c r="X14" s="1" t="s">
        <v>1206</v>
      </c>
      <c r="Y14" s="1" t="s">
        <v>1207</v>
      </c>
      <c r="Z14" s="1" t="s">
        <v>804</v>
      </c>
      <c r="AA14" s="1" t="s">
        <v>1031</v>
      </c>
      <c r="AB14" s="1" t="s">
        <v>970</v>
      </c>
      <c r="AC14" s="1" t="s">
        <v>1330</v>
      </c>
      <c r="AD14" s="1" t="s">
        <v>1390</v>
      </c>
      <c r="AE14" s="1" t="s">
        <v>1391</v>
      </c>
      <c r="AF14" s="1"/>
    </row>
    <row r="15" spans="1:32" x14ac:dyDescent="0.45">
      <c r="A15" s="1" t="str">
        <f>INDEX(Team_Key[Abbreviation],MATCH(INDEX(FPL_Misc_Extract[Team Name],MATCH(FPL_Results_Extract[[#This Row],[Player]],FPL_Misc_Extract[Player],0)),Team_Key[Full Name],0))</f>
        <v>SOU</v>
      </c>
      <c r="B15" s="1" t="s">
        <v>341</v>
      </c>
      <c r="C15" s="1" t="s">
        <v>930</v>
      </c>
      <c r="D15" s="1" t="s">
        <v>931</v>
      </c>
      <c r="E15" s="1" t="s">
        <v>812</v>
      </c>
      <c r="F15" s="1" t="s">
        <v>807</v>
      </c>
      <c r="G15" s="1" t="s">
        <v>932</v>
      </c>
      <c r="H15" s="1" t="s">
        <v>933</v>
      </c>
      <c r="I15" s="1" t="s">
        <v>934</v>
      </c>
      <c r="J15" s="1" t="s">
        <v>739</v>
      </c>
      <c r="K15" s="1" t="s">
        <v>836</v>
      </c>
      <c r="L15" s="1" t="s">
        <v>935</v>
      </c>
      <c r="M15" s="1" t="s">
        <v>936</v>
      </c>
      <c r="N15" s="1" t="s">
        <v>747</v>
      </c>
      <c r="O15" s="1" t="s">
        <v>872</v>
      </c>
      <c r="P15" s="1" t="s">
        <v>937</v>
      </c>
      <c r="Q15" s="1" t="s">
        <v>938</v>
      </c>
      <c r="R15" s="1" t="s">
        <v>939</v>
      </c>
      <c r="S15" s="1" t="s">
        <v>940</v>
      </c>
      <c r="T15" s="1" t="s">
        <v>941</v>
      </c>
      <c r="U15" s="1" t="s">
        <v>942</v>
      </c>
      <c r="V15" s="1" t="s">
        <v>891</v>
      </c>
      <c r="W15" s="1" t="s">
        <v>943</v>
      </c>
      <c r="X15" s="1" t="s">
        <v>944</v>
      </c>
      <c r="Y15" s="1" t="s">
        <v>1200</v>
      </c>
      <c r="Z15" s="1" t="s">
        <v>731</v>
      </c>
      <c r="AA15" s="1" t="s">
        <v>1342</v>
      </c>
      <c r="AB15" s="1" t="s">
        <v>838</v>
      </c>
      <c r="AC15" s="1" t="s">
        <v>1343</v>
      </c>
      <c r="AD15" s="1" t="s">
        <v>965</v>
      </c>
      <c r="AE15" s="1" t="s">
        <v>1392</v>
      </c>
      <c r="AF15" s="1"/>
    </row>
    <row r="16" spans="1:32" x14ac:dyDescent="0.45">
      <c r="A16" s="1" t="str">
        <f>INDEX(Team_Key[Abbreviation],MATCH(INDEX(FPL_Misc_Extract[Team Name],MATCH(FPL_Results_Extract[[#This Row],[Player]],FPL_Misc_Extract[Player],0)),Team_Key[Full Name],0))</f>
        <v>SUN</v>
      </c>
      <c r="B16" s="1" t="s">
        <v>417</v>
      </c>
      <c r="C16" s="1" t="s">
        <v>960</v>
      </c>
      <c r="D16" s="1" t="s">
        <v>961</v>
      </c>
      <c r="E16" s="1" t="s">
        <v>962</v>
      </c>
      <c r="F16" s="1" t="s">
        <v>963</v>
      </c>
      <c r="G16" s="1" t="s">
        <v>964</v>
      </c>
      <c r="H16" s="1" t="s">
        <v>965</v>
      </c>
      <c r="I16" s="1" t="s">
        <v>966</v>
      </c>
      <c r="J16" s="1" t="s">
        <v>967</v>
      </c>
      <c r="K16" s="1" t="s">
        <v>956</v>
      </c>
      <c r="L16" s="1" t="s">
        <v>968</v>
      </c>
      <c r="M16" s="1" t="s">
        <v>969</v>
      </c>
      <c r="N16" s="1" t="s">
        <v>970</v>
      </c>
      <c r="O16" s="1" t="s">
        <v>971</v>
      </c>
      <c r="P16" s="1" t="s">
        <v>972</v>
      </c>
      <c r="Q16" s="1" t="s">
        <v>973</v>
      </c>
      <c r="R16" s="1" t="s">
        <v>974</v>
      </c>
      <c r="S16" s="1" t="s">
        <v>975</v>
      </c>
      <c r="T16" s="1" t="s">
        <v>976</v>
      </c>
      <c r="U16" s="1" t="s">
        <v>831</v>
      </c>
      <c r="V16" s="1" t="s">
        <v>800</v>
      </c>
      <c r="W16" s="1" t="s">
        <v>977</v>
      </c>
      <c r="X16" s="1" t="s">
        <v>783</v>
      </c>
      <c r="Y16" s="1" t="s">
        <v>1195</v>
      </c>
      <c r="Z16" s="1" t="s">
        <v>982</v>
      </c>
      <c r="AA16" s="1" t="s">
        <v>824</v>
      </c>
      <c r="AB16" s="1" t="s">
        <v>886</v>
      </c>
      <c r="AC16" s="1" t="s">
        <v>1326</v>
      </c>
      <c r="AD16" s="1" t="s">
        <v>1383</v>
      </c>
      <c r="AE16" s="1" t="s">
        <v>1384</v>
      </c>
      <c r="AF16" s="1"/>
    </row>
    <row r="17" spans="1:32" x14ac:dyDescent="0.45">
      <c r="A17" s="1" t="str">
        <f>INDEX(Team_Key[Abbreviation],MATCH(INDEX(FPL_Misc_Extract[Team Name],MATCH(FPL_Results_Extract[[#This Row],[Player]],FPL_Misc_Extract[Player],0)),Team_Key[Full Name],0))</f>
        <v>STK</v>
      </c>
      <c r="B17" s="1" t="s">
        <v>165</v>
      </c>
      <c r="C17" s="1" t="s">
        <v>831</v>
      </c>
      <c r="D17" s="1" t="s">
        <v>832</v>
      </c>
      <c r="E17" s="1" t="s">
        <v>833</v>
      </c>
      <c r="F17" s="1" t="s">
        <v>834</v>
      </c>
      <c r="G17" s="1" t="s">
        <v>835</v>
      </c>
      <c r="H17" s="1" t="s">
        <v>836</v>
      </c>
      <c r="I17" s="1" t="s">
        <v>837</v>
      </c>
      <c r="J17" s="1" t="s">
        <v>815</v>
      </c>
      <c r="K17" s="1" t="s">
        <v>838</v>
      </c>
      <c r="L17" s="1" t="s">
        <v>839</v>
      </c>
      <c r="M17" s="1" t="s">
        <v>840</v>
      </c>
      <c r="N17" s="1" t="s">
        <v>841</v>
      </c>
      <c r="O17" s="1" t="s">
        <v>842</v>
      </c>
      <c r="P17" s="1" t="s">
        <v>843</v>
      </c>
      <c r="Q17" s="1" t="s">
        <v>844</v>
      </c>
      <c r="R17" s="1" t="s">
        <v>845</v>
      </c>
      <c r="S17" s="1" t="s">
        <v>740</v>
      </c>
      <c r="T17" s="1" t="s">
        <v>846</v>
      </c>
      <c r="U17" s="1" t="s">
        <v>847</v>
      </c>
      <c r="V17" s="1" t="s">
        <v>848</v>
      </c>
      <c r="W17" s="1" t="s">
        <v>849</v>
      </c>
      <c r="X17" s="1" t="s">
        <v>850</v>
      </c>
      <c r="Y17" s="1" t="s">
        <v>1204</v>
      </c>
      <c r="Z17" s="1" t="s">
        <v>966</v>
      </c>
      <c r="AA17" s="1" t="s">
        <v>931</v>
      </c>
      <c r="AB17" s="1" t="s">
        <v>790</v>
      </c>
      <c r="AC17" s="1" t="s">
        <v>980</v>
      </c>
      <c r="AD17" s="1" t="s">
        <v>827</v>
      </c>
      <c r="AE17" s="1" t="s">
        <v>1389</v>
      </c>
      <c r="AF17" s="1"/>
    </row>
    <row r="18" spans="1:32" x14ac:dyDescent="0.45">
      <c r="A18" s="1" t="str">
        <f>INDEX(Team_Key[Abbreviation],MATCH(INDEX(FPL_Misc_Extract[Team Name],MATCH(FPL_Results_Extract[[#This Row],[Player]],FPL_Misc_Extract[Player],0)),Team_Key[Full Name],0))</f>
        <v>EVE</v>
      </c>
      <c r="B18" s="1" t="s">
        <v>676</v>
      </c>
      <c r="C18" s="1" t="s">
        <v>1022</v>
      </c>
      <c r="D18" s="1" t="s">
        <v>1023</v>
      </c>
      <c r="E18" s="1" t="s">
        <v>1024</v>
      </c>
      <c r="F18" s="1" t="s">
        <v>737</v>
      </c>
      <c r="G18" s="1" t="s">
        <v>1025</v>
      </c>
      <c r="H18" s="1" t="s">
        <v>787</v>
      </c>
      <c r="I18" s="1" t="s">
        <v>760</v>
      </c>
      <c r="J18" s="1" t="s">
        <v>1026</v>
      </c>
      <c r="K18" s="1" t="s">
        <v>1027</v>
      </c>
      <c r="L18" s="1" t="s">
        <v>1007</v>
      </c>
      <c r="M18" s="1" t="s">
        <v>1028</v>
      </c>
      <c r="N18" s="1" t="s">
        <v>823</v>
      </c>
      <c r="O18" s="1" t="s">
        <v>1029</v>
      </c>
      <c r="P18" s="1" t="s">
        <v>1030</v>
      </c>
      <c r="Q18" s="1" t="s">
        <v>1031</v>
      </c>
      <c r="R18" s="1" t="s">
        <v>833</v>
      </c>
      <c r="S18" s="1" t="s">
        <v>820</v>
      </c>
      <c r="T18" s="1" t="s">
        <v>1032</v>
      </c>
      <c r="U18" s="1" t="s">
        <v>1033</v>
      </c>
      <c r="V18" s="1" t="s">
        <v>753</v>
      </c>
      <c r="W18" s="1" t="s">
        <v>1034</v>
      </c>
      <c r="X18" s="1" t="s">
        <v>1035</v>
      </c>
      <c r="Y18" s="1" t="s">
        <v>874</v>
      </c>
      <c r="Z18" s="1" t="s">
        <v>968</v>
      </c>
      <c r="AA18" s="1" t="s">
        <v>1333</v>
      </c>
      <c r="AB18" s="1" t="s">
        <v>834</v>
      </c>
      <c r="AC18" s="1" t="s">
        <v>1381</v>
      </c>
      <c r="AD18" s="1" t="s">
        <v>1382</v>
      </c>
      <c r="AE18" s="1" t="s">
        <v>1259</v>
      </c>
      <c r="AF18" s="1"/>
    </row>
    <row r="19" spans="1:32" x14ac:dyDescent="0.45">
      <c r="A19" s="1" t="str">
        <f>INDEX(Team_Key[Abbreviation],MATCH(INDEX(FPL_Misc_Extract[Team Name],MATCH(FPL_Results_Extract[[#This Row],[Player]],FPL_Misc_Extract[Player],0)),Team_Key[Full Name],0))</f>
        <v>NOR</v>
      </c>
      <c r="B19" s="1" t="s">
        <v>555</v>
      </c>
      <c r="C19" s="1" t="s">
        <v>1009</v>
      </c>
      <c r="D19" s="1" t="s">
        <v>1010</v>
      </c>
      <c r="E19" s="1" t="s">
        <v>1011</v>
      </c>
      <c r="F19" s="1" t="s">
        <v>830</v>
      </c>
      <c r="G19" s="1" t="s">
        <v>1012</v>
      </c>
      <c r="H19" s="1" t="s">
        <v>935</v>
      </c>
      <c r="I19" s="1" t="s">
        <v>1013</v>
      </c>
      <c r="J19" s="1" t="s">
        <v>773</v>
      </c>
      <c r="K19" s="1" t="s">
        <v>1014</v>
      </c>
      <c r="L19" s="1" t="s">
        <v>834</v>
      </c>
      <c r="M19" s="1" t="s">
        <v>894</v>
      </c>
      <c r="N19" s="1" t="s">
        <v>742</v>
      </c>
      <c r="O19" s="1" t="s">
        <v>1015</v>
      </c>
      <c r="P19" s="1" t="s">
        <v>1016</v>
      </c>
      <c r="Q19" s="1" t="s">
        <v>781</v>
      </c>
      <c r="R19" s="1" t="s">
        <v>782</v>
      </c>
      <c r="S19" s="1" t="s">
        <v>1017</v>
      </c>
      <c r="T19" s="1" t="s">
        <v>1018</v>
      </c>
      <c r="U19" s="1" t="s">
        <v>1019</v>
      </c>
      <c r="V19" s="1" t="s">
        <v>990</v>
      </c>
      <c r="W19" s="1" t="s">
        <v>1020</v>
      </c>
      <c r="X19" s="1" t="s">
        <v>1021</v>
      </c>
      <c r="Y19" s="1" t="s">
        <v>1203</v>
      </c>
      <c r="Z19" s="1" t="s">
        <v>1331</v>
      </c>
      <c r="AA19" s="1" t="s">
        <v>1332</v>
      </c>
      <c r="AB19" s="1" t="s">
        <v>967</v>
      </c>
      <c r="AC19" s="1" t="s">
        <v>985</v>
      </c>
      <c r="AD19" s="1" t="s">
        <v>1343</v>
      </c>
      <c r="AE19" s="1" t="s">
        <v>1388</v>
      </c>
      <c r="AF19" s="1"/>
    </row>
    <row r="20" spans="1:32" x14ac:dyDescent="0.45">
      <c r="A20" s="1" t="str">
        <f>INDEX(Team_Key[Abbreviation],MATCH(INDEX(FPL_Misc_Extract[Team Name],MATCH(FPL_Results_Extract[[#This Row],[Player]],FPL_Misc_Extract[Player],0)),Team_Key[Full Name],0))</f>
        <v>CRY</v>
      </c>
      <c r="B20" s="1" t="s">
        <v>517</v>
      </c>
      <c r="C20" s="1" t="s">
        <v>978</v>
      </c>
      <c r="D20" s="1" t="s">
        <v>979</v>
      </c>
      <c r="E20" s="1" t="s">
        <v>980</v>
      </c>
      <c r="F20" s="1" t="s">
        <v>981</v>
      </c>
      <c r="G20" s="1" t="s">
        <v>982</v>
      </c>
      <c r="H20" s="1" t="s">
        <v>983</v>
      </c>
      <c r="I20" s="1" t="s">
        <v>984</v>
      </c>
      <c r="J20" s="1" t="s">
        <v>923</v>
      </c>
      <c r="K20" s="1" t="s">
        <v>914</v>
      </c>
      <c r="L20" s="1" t="s">
        <v>985</v>
      </c>
      <c r="M20" s="1" t="s">
        <v>986</v>
      </c>
      <c r="N20" s="1" t="s">
        <v>987</v>
      </c>
      <c r="O20" s="1" t="s">
        <v>988</v>
      </c>
      <c r="P20" s="1" t="s">
        <v>989</v>
      </c>
      <c r="Q20" s="1" t="s">
        <v>736</v>
      </c>
      <c r="R20" s="1" t="s">
        <v>990</v>
      </c>
      <c r="S20" s="1" t="s">
        <v>991</v>
      </c>
      <c r="T20" s="1" t="s">
        <v>992</v>
      </c>
      <c r="U20" s="1" t="s">
        <v>993</v>
      </c>
      <c r="V20" s="1" t="s">
        <v>994</v>
      </c>
      <c r="W20" s="1" t="s">
        <v>995</v>
      </c>
      <c r="X20" s="1" t="s">
        <v>996</v>
      </c>
      <c r="Y20" s="1" t="s">
        <v>1197</v>
      </c>
      <c r="Z20" s="1" t="s">
        <v>825</v>
      </c>
      <c r="AA20" s="1" t="s">
        <v>1334</v>
      </c>
      <c r="AB20" s="1" t="s">
        <v>948</v>
      </c>
      <c r="AC20" s="1" t="s">
        <v>1335</v>
      </c>
      <c r="AD20" s="1" t="s">
        <v>779</v>
      </c>
      <c r="AE20" s="1" t="s">
        <v>1393</v>
      </c>
      <c r="AF20" s="1"/>
    </row>
    <row r="21" spans="1:32" x14ac:dyDescent="0.45">
      <c r="A21" s="1" t="str">
        <f>INDEX(Team_Key[Abbreviation],MATCH(INDEX(FPL_Misc_Extract[Team Name],MATCH(FPL_Results_Extract[[#This Row],[Player]],FPL_Misc_Extract[Player],0)),Team_Key[Full Name],0))</f>
        <v>SWA</v>
      </c>
      <c r="B21" s="1" t="s">
        <v>97</v>
      </c>
      <c r="C21" s="1" t="s">
        <v>829</v>
      </c>
      <c r="D21" s="1" t="s">
        <v>776</v>
      </c>
      <c r="E21" s="1" t="s">
        <v>885</v>
      </c>
      <c r="F21" s="1" t="s">
        <v>886</v>
      </c>
      <c r="G21" s="1" t="s">
        <v>887</v>
      </c>
      <c r="H21" s="1" t="s">
        <v>795</v>
      </c>
      <c r="I21" s="1" t="s">
        <v>888</v>
      </c>
      <c r="J21" s="1" t="s">
        <v>889</v>
      </c>
      <c r="K21" s="1" t="s">
        <v>872</v>
      </c>
      <c r="L21" s="1" t="s">
        <v>890</v>
      </c>
      <c r="M21" s="1" t="s">
        <v>856</v>
      </c>
      <c r="N21" s="1" t="s">
        <v>891</v>
      </c>
      <c r="O21" s="1" t="s">
        <v>892</v>
      </c>
      <c r="P21" s="1" t="s">
        <v>767</v>
      </c>
      <c r="Q21" s="1" t="s">
        <v>893</v>
      </c>
      <c r="R21" s="1" t="s">
        <v>894</v>
      </c>
      <c r="S21" s="1" t="s">
        <v>895</v>
      </c>
      <c r="T21" s="1" t="s">
        <v>896</v>
      </c>
      <c r="U21" s="1" t="s">
        <v>897</v>
      </c>
      <c r="V21" s="1" t="s">
        <v>898</v>
      </c>
      <c r="W21" s="1" t="s">
        <v>899</v>
      </c>
      <c r="X21" s="1" t="s">
        <v>1206</v>
      </c>
      <c r="Y21" s="1" t="s">
        <v>1207</v>
      </c>
      <c r="Z21" s="1" t="s">
        <v>804</v>
      </c>
      <c r="AA21" s="1" t="s">
        <v>1031</v>
      </c>
      <c r="AB21" s="1" t="s">
        <v>970</v>
      </c>
      <c r="AC21" s="1" t="s">
        <v>1330</v>
      </c>
      <c r="AD21" s="1" t="s">
        <v>1390</v>
      </c>
      <c r="AE21" s="1" t="s">
        <v>1391</v>
      </c>
      <c r="AF21" s="1"/>
    </row>
    <row r="22" spans="1:32" x14ac:dyDescent="0.45">
      <c r="A22" s="1" t="str">
        <f>INDEX(Team_Key[Abbreviation],MATCH(INDEX(FPL_Misc_Extract[Team Name],MATCH(FPL_Results_Extract[[#This Row],[Player]],FPL_Misc_Extract[Player],0)),Team_Key[Full Name],0))</f>
        <v>LIV</v>
      </c>
      <c r="B22" s="1" t="s">
        <v>121</v>
      </c>
      <c r="C22" s="1" t="s">
        <v>729</v>
      </c>
      <c r="D22" s="1" t="s">
        <v>730</v>
      </c>
      <c r="E22" s="1" t="s">
        <v>731</v>
      </c>
      <c r="F22" s="1" t="s">
        <v>732</v>
      </c>
      <c r="G22" s="1" t="s">
        <v>733</v>
      </c>
      <c r="H22" s="1" t="s">
        <v>734</v>
      </c>
      <c r="I22" s="1" t="s">
        <v>735</v>
      </c>
      <c r="J22" s="1" t="s">
        <v>736</v>
      </c>
      <c r="K22" s="1" t="s">
        <v>737</v>
      </c>
      <c r="L22" s="1" t="s">
        <v>738</v>
      </c>
      <c r="M22" s="1" t="s">
        <v>739</v>
      </c>
      <c r="N22" s="1" t="s">
        <v>740</v>
      </c>
      <c r="O22" s="1" t="s">
        <v>741</v>
      </c>
      <c r="P22" s="1" t="s">
        <v>742</v>
      </c>
      <c r="Q22" s="1" t="s">
        <v>743</v>
      </c>
      <c r="R22" s="1" t="s">
        <v>744</v>
      </c>
      <c r="S22" s="1" t="s">
        <v>745</v>
      </c>
      <c r="T22" s="1" t="s">
        <v>746</v>
      </c>
      <c r="U22" s="1" t="s">
        <v>747</v>
      </c>
      <c r="V22" s="1" t="s">
        <v>748</v>
      </c>
      <c r="W22" s="1" t="s">
        <v>749</v>
      </c>
      <c r="X22" s="1" t="s">
        <v>750</v>
      </c>
      <c r="Y22" s="1" t="s">
        <v>1198</v>
      </c>
      <c r="Z22" s="1" t="s">
        <v>1318</v>
      </c>
      <c r="AA22" s="1" t="s">
        <v>869</v>
      </c>
      <c r="AB22" s="1" t="s">
        <v>1319</v>
      </c>
      <c r="AC22" s="1" t="s">
        <v>1378</v>
      </c>
      <c r="AD22" s="1" t="s">
        <v>1379</v>
      </c>
      <c r="AE22" s="1" t="s">
        <v>1259</v>
      </c>
      <c r="AF22" s="1"/>
    </row>
    <row r="23" spans="1:32" x14ac:dyDescent="0.45">
      <c r="A23" s="1" t="str">
        <f>INDEX(Team_Key[Abbreviation],MATCH(INDEX(FPL_Misc_Extract[Team Name],MATCH(FPL_Results_Extract[[#This Row],[Player]],FPL_Misc_Extract[Player],0)),Team_Key[Full Name],0))</f>
        <v>SOU</v>
      </c>
      <c r="B23" s="1" t="s">
        <v>418</v>
      </c>
      <c r="C23" s="1" t="s">
        <v>930</v>
      </c>
      <c r="D23" s="1" t="s">
        <v>931</v>
      </c>
      <c r="E23" s="1" t="s">
        <v>812</v>
      </c>
      <c r="F23" s="1" t="s">
        <v>807</v>
      </c>
      <c r="G23" s="1" t="s">
        <v>932</v>
      </c>
      <c r="H23" s="1" t="s">
        <v>933</v>
      </c>
      <c r="I23" s="1" t="s">
        <v>934</v>
      </c>
      <c r="J23" s="1" t="s">
        <v>739</v>
      </c>
      <c r="K23" s="1" t="s">
        <v>836</v>
      </c>
      <c r="L23" s="1" t="s">
        <v>935</v>
      </c>
      <c r="M23" s="1" t="s">
        <v>936</v>
      </c>
      <c r="N23" s="1" t="s">
        <v>747</v>
      </c>
      <c r="O23" s="1" t="s">
        <v>872</v>
      </c>
      <c r="P23" s="1" t="s">
        <v>937</v>
      </c>
      <c r="Q23" s="1" t="s">
        <v>938</v>
      </c>
      <c r="R23" s="1" t="s">
        <v>939</v>
      </c>
      <c r="S23" s="1" t="s">
        <v>940</v>
      </c>
      <c r="T23" s="1" t="s">
        <v>941</v>
      </c>
      <c r="U23" s="1" t="s">
        <v>942</v>
      </c>
      <c r="V23" s="1" t="s">
        <v>891</v>
      </c>
      <c r="W23" s="1" t="s">
        <v>943</v>
      </c>
      <c r="X23" s="1" t="s">
        <v>944</v>
      </c>
      <c r="Y23" s="1" t="s">
        <v>1200</v>
      </c>
      <c r="Z23" s="1" t="s">
        <v>731</v>
      </c>
      <c r="AA23" s="1" t="s">
        <v>1342</v>
      </c>
      <c r="AB23" s="1" t="s">
        <v>838</v>
      </c>
      <c r="AC23" s="1" t="s">
        <v>1343</v>
      </c>
      <c r="AD23" s="1" t="s">
        <v>965</v>
      </c>
      <c r="AE23" s="1" t="s">
        <v>1392</v>
      </c>
      <c r="AF23" s="1"/>
    </row>
    <row r="24" spans="1:32" x14ac:dyDescent="0.45">
      <c r="A24" s="1" t="str">
        <f>INDEX(Team_Key[Abbreviation],MATCH(INDEX(FPL_Misc_Extract[Team Name],MATCH(FPL_Results_Extract[[#This Row],[Player]],FPL_Misc_Extract[Player],0)),Team_Key[Full Name],0))</f>
        <v>ARS</v>
      </c>
      <c r="B24" s="1" t="s">
        <v>279</v>
      </c>
      <c r="C24" s="1" t="s">
        <v>1259</v>
      </c>
      <c r="D24" s="1" t="s">
        <v>1259</v>
      </c>
      <c r="E24" s="1" t="s">
        <v>1259</v>
      </c>
      <c r="F24" s="1" t="s">
        <v>1032</v>
      </c>
      <c r="G24" s="1" t="s">
        <v>972</v>
      </c>
      <c r="H24" s="1" t="s">
        <v>873</v>
      </c>
      <c r="I24" s="1" t="s">
        <v>1038</v>
      </c>
      <c r="J24" s="1" t="s">
        <v>1039</v>
      </c>
      <c r="K24" s="1" t="s">
        <v>1040</v>
      </c>
      <c r="L24" s="1" t="s">
        <v>1041</v>
      </c>
      <c r="M24" s="1" t="s">
        <v>764</v>
      </c>
      <c r="N24" s="1" t="s">
        <v>753</v>
      </c>
      <c r="O24" s="1" t="s">
        <v>848</v>
      </c>
      <c r="P24" s="1" t="s">
        <v>833</v>
      </c>
      <c r="Q24" s="1" t="s">
        <v>1042</v>
      </c>
      <c r="R24" s="1" t="s">
        <v>1043</v>
      </c>
      <c r="S24" s="1" t="s">
        <v>1044</v>
      </c>
      <c r="T24" s="1" t="s">
        <v>1045</v>
      </c>
      <c r="U24" s="1" t="s">
        <v>936</v>
      </c>
      <c r="V24" s="1" t="s">
        <v>827</v>
      </c>
      <c r="W24" s="1" t="s">
        <v>1046</v>
      </c>
      <c r="X24" s="1" t="s">
        <v>1047</v>
      </c>
      <c r="Y24" s="1" t="s">
        <v>1194</v>
      </c>
      <c r="Z24" s="1" t="s">
        <v>814</v>
      </c>
      <c r="AA24" s="1" t="s">
        <v>1327</v>
      </c>
      <c r="AB24" s="1" t="s">
        <v>1328</v>
      </c>
      <c r="AC24" s="1" t="s">
        <v>1329</v>
      </c>
      <c r="AD24" s="1" t="s">
        <v>874</v>
      </c>
      <c r="AE24" s="1" t="s">
        <v>832</v>
      </c>
      <c r="AF24" s="1"/>
    </row>
    <row r="25" spans="1:32" x14ac:dyDescent="0.45">
      <c r="A25" s="1" t="str">
        <f>INDEX(Team_Key[Abbreviation],MATCH(INDEX(FPL_Misc_Extract[Team Name],MATCH(FPL_Results_Extract[[#This Row],[Player]],FPL_Misc_Extract[Player],0)),Team_Key[Full Name],0))</f>
        <v>CRY</v>
      </c>
      <c r="B25" s="1" t="s">
        <v>156</v>
      </c>
      <c r="C25" s="1" t="s">
        <v>978</v>
      </c>
      <c r="D25" s="1" t="s">
        <v>979</v>
      </c>
      <c r="E25" s="1" t="s">
        <v>980</v>
      </c>
      <c r="F25" s="1" t="s">
        <v>981</v>
      </c>
      <c r="G25" s="1" t="s">
        <v>982</v>
      </c>
      <c r="H25" s="1" t="s">
        <v>983</v>
      </c>
      <c r="I25" s="1" t="s">
        <v>984</v>
      </c>
      <c r="J25" s="1" t="s">
        <v>923</v>
      </c>
      <c r="K25" s="1" t="s">
        <v>914</v>
      </c>
      <c r="L25" s="1" t="s">
        <v>985</v>
      </c>
      <c r="M25" s="1" t="s">
        <v>986</v>
      </c>
      <c r="N25" s="1" t="s">
        <v>987</v>
      </c>
      <c r="O25" s="1" t="s">
        <v>988</v>
      </c>
      <c r="P25" s="1" t="s">
        <v>989</v>
      </c>
      <c r="Q25" s="1" t="s">
        <v>736</v>
      </c>
      <c r="R25" s="1" t="s">
        <v>990</v>
      </c>
      <c r="S25" s="1" t="s">
        <v>991</v>
      </c>
      <c r="T25" s="1" t="s">
        <v>992</v>
      </c>
      <c r="U25" s="1" t="s">
        <v>993</v>
      </c>
      <c r="V25" s="1" t="s">
        <v>994</v>
      </c>
      <c r="W25" s="1" t="s">
        <v>995</v>
      </c>
      <c r="X25" s="1" t="s">
        <v>996</v>
      </c>
      <c r="Y25" s="1" t="s">
        <v>1197</v>
      </c>
      <c r="Z25" s="1" t="s">
        <v>825</v>
      </c>
      <c r="AA25" s="1" t="s">
        <v>1334</v>
      </c>
      <c r="AB25" s="1" t="s">
        <v>948</v>
      </c>
      <c r="AC25" s="1" t="s">
        <v>1335</v>
      </c>
      <c r="AD25" s="1" t="s">
        <v>779</v>
      </c>
      <c r="AE25" s="1" t="s">
        <v>1393</v>
      </c>
      <c r="AF25" s="1"/>
    </row>
    <row r="26" spans="1:32" x14ac:dyDescent="0.45">
      <c r="A26" s="1" t="str">
        <f>INDEX(Team_Key[Abbreviation],MATCH(INDEX(FPL_Misc_Extract[Team Name],MATCH(FPL_Results_Extract[[#This Row],[Player]],FPL_Misc_Extract[Player],0)),Team_Key[Full Name],0))</f>
        <v>ARS</v>
      </c>
      <c r="B26" s="1" t="s">
        <v>485</v>
      </c>
      <c r="C26" s="1" t="s">
        <v>1036</v>
      </c>
      <c r="D26" s="1" t="s">
        <v>1037</v>
      </c>
      <c r="E26" s="1" t="s">
        <v>798</v>
      </c>
      <c r="F26" s="1" t="s">
        <v>1032</v>
      </c>
      <c r="G26" s="1" t="s">
        <v>972</v>
      </c>
      <c r="H26" s="1" t="s">
        <v>873</v>
      </c>
      <c r="I26" s="1" t="s">
        <v>1038</v>
      </c>
      <c r="J26" s="1" t="s">
        <v>1039</v>
      </c>
      <c r="K26" s="1" t="s">
        <v>1040</v>
      </c>
      <c r="L26" s="1" t="s">
        <v>1041</v>
      </c>
      <c r="M26" s="1" t="s">
        <v>764</v>
      </c>
      <c r="N26" s="1" t="s">
        <v>753</v>
      </c>
      <c r="O26" s="1" t="s">
        <v>848</v>
      </c>
      <c r="P26" s="1" t="s">
        <v>833</v>
      </c>
      <c r="Q26" s="1" t="s">
        <v>1042</v>
      </c>
      <c r="R26" s="1" t="s">
        <v>1043</v>
      </c>
      <c r="S26" s="1" t="s">
        <v>1044</v>
      </c>
      <c r="T26" s="1" t="s">
        <v>1045</v>
      </c>
      <c r="U26" s="1" t="s">
        <v>936</v>
      </c>
      <c r="V26" s="1" t="s">
        <v>827</v>
      </c>
      <c r="W26" s="1" t="s">
        <v>1046</v>
      </c>
      <c r="X26" s="1" t="s">
        <v>1047</v>
      </c>
      <c r="Y26" s="1" t="s">
        <v>1194</v>
      </c>
      <c r="Z26" s="1" t="s">
        <v>814</v>
      </c>
      <c r="AA26" s="1" t="s">
        <v>1327</v>
      </c>
      <c r="AB26" s="1" t="s">
        <v>1328</v>
      </c>
      <c r="AC26" s="1" t="s">
        <v>1329</v>
      </c>
      <c r="AD26" s="1" t="s">
        <v>874</v>
      </c>
      <c r="AE26" s="1" t="s">
        <v>832</v>
      </c>
      <c r="AF26" s="1"/>
    </row>
    <row r="27" spans="1:32" x14ac:dyDescent="0.45">
      <c r="A27" s="1" t="str">
        <f>INDEX(Team_Key[Abbreviation],MATCH(INDEX(FPL_Misc_Extract[Team Name],MATCH(FPL_Results_Extract[[#This Row],[Player]],FPL_Misc_Extract[Player],0)),Team_Key[Full Name],0))</f>
        <v>CHE</v>
      </c>
      <c r="B27" s="1" t="s">
        <v>441</v>
      </c>
      <c r="C27" s="1" t="s">
        <v>1048</v>
      </c>
      <c r="D27" s="1" t="s">
        <v>1049</v>
      </c>
      <c r="E27" s="1" t="s">
        <v>760</v>
      </c>
      <c r="F27" s="1" t="s">
        <v>740</v>
      </c>
      <c r="G27" s="1" t="s">
        <v>1050</v>
      </c>
      <c r="H27" s="1" t="s">
        <v>1051</v>
      </c>
      <c r="I27" s="1" t="s">
        <v>930</v>
      </c>
      <c r="J27" s="1" t="s">
        <v>1052</v>
      </c>
      <c r="K27" s="1" t="s">
        <v>1019</v>
      </c>
      <c r="L27" s="1" t="s">
        <v>942</v>
      </c>
      <c r="M27" s="1" t="s">
        <v>1053</v>
      </c>
      <c r="N27" s="1" t="s">
        <v>1054</v>
      </c>
      <c r="O27" s="1" t="s">
        <v>1055</v>
      </c>
      <c r="P27" s="1" t="s">
        <v>737</v>
      </c>
      <c r="Q27" s="1" t="s">
        <v>1056</v>
      </c>
      <c r="R27" s="1" t="s">
        <v>859</v>
      </c>
      <c r="S27" s="1" t="s">
        <v>1042</v>
      </c>
      <c r="T27" s="1" t="s">
        <v>1022</v>
      </c>
      <c r="U27" s="1" t="s">
        <v>785</v>
      </c>
      <c r="V27" s="1" t="s">
        <v>1057</v>
      </c>
      <c r="W27" s="1" t="s">
        <v>744</v>
      </c>
      <c r="X27" s="1" t="s">
        <v>909</v>
      </c>
      <c r="Y27" s="1" t="s">
        <v>1199</v>
      </c>
      <c r="Z27" s="1" t="s">
        <v>812</v>
      </c>
      <c r="AA27" s="1" t="s">
        <v>763</v>
      </c>
      <c r="AB27" s="1" t="s">
        <v>989</v>
      </c>
      <c r="AC27" s="1" t="s">
        <v>1339</v>
      </c>
      <c r="AD27" s="1" t="s">
        <v>757</v>
      </c>
      <c r="AE27" s="1" t="s">
        <v>1380</v>
      </c>
      <c r="AF27" s="1"/>
    </row>
    <row r="28" spans="1:32" x14ac:dyDescent="0.45">
      <c r="A28" s="1" t="str">
        <f>INDEX(Team_Key[Abbreviation],MATCH(INDEX(FPL_Misc_Extract[Team Name],MATCH(FPL_Results_Extract[[#This Row],[Player]],FPL_Misc_Extract[Player],0)),Team_Key[Full Name],0))</f>
        <v>AVL</v>
      </c>
      <c r="B28" s="1" t="s">
        <v>647</v>
      </c>
      <c r="C28" s="1" t="s">
        <v>867</v>
      </c>
      <c r="D28" s="1" t="s">
        <v>750</v>
      </c>
      <c r="E28" s="1" t="s">
        <v>868</v>
      </c>
      <c r="F28" s="1" t="s">
        <v>869</v>
      </c>
      <c r="G28" s="1" t="s">
        <v>870</v>
      </c>
      <c r="H28" s="1" t="s">
        <v>834</v>
      </c>
      <c r="I28" s="1" t="s">
        <v>871</v>
      </c>
      <c r="J28" s="1" t="s">
        <v>872</v>
      </c>
      <c r="K28" s="1" t="s">
        <v>873</v>
      </c>
      <c r="L28" s="1" t="s">
        <v>874</v>
      </c>
      <c r="M28" s="1" t="s">
        <v>875</v>
      </c>
      <c r="N28" s="1" t="s">
        <v>768</v>
      </c>
      <c r="O28" s="1" t="s">
        <v>876</v>
      </c>
      <c r="P28" s="1" t="s">
        <v>877</v>
      </c>
      <c r="Q28" s="1" t="s">
        <v>878</v>
      </c>
      <c r="R28" s="1" t="s">
        <v>879</v>
      </c>
      <c r="S28" s="1" t="s">
        <v>880</v>
      </c>
      <c r="T28" s="1" t="s">
        <v>881</v>
      </c>
      <c r="U28" s="1" t="s">
        <v>882</v>
      </c>
      <c r="V28" s="1" t="s">
        <v>883</v>
      </c>
      <c r="W28" s="1" t="s">
        <v>759</v>
      </c>
      <c r="X28" s="1" t="s">
        <v>884</v>
      </c>
      <c r="Y28" s="1" t="s">
        <v>932</v>
      </c>
      <c r="Z28" s="1" t="s">
        <v>748</v>
      </c>
      <c r="AA28" s="1" t="s">
        <v>862</v>
      </c>
      <c r="AB28" s="1" t="s">
        <v>1347</v>
      </c>
      <c r="AC28" s="1" t="s">
        <v>904</v>
      </c>
      <c r="AD28" s="1" t="s">
        <v>1394</v>
      </c>
      <c r="AE28" s="1" t="s">
        <v>1395</v>
      </c>
      <c r="AF28" s="1"/>
    </row>
    <row r="29" spans="1:32" x14ac:dyDescent="0.45">
      <c r="A29" s="1" t="str">
        <f>INDEX(Team_Key[Abbreviation],MATCH(INDEX(FPL_Misc_Extract[Team Name],MATCH(FPL_Results_Extract[[#This Row],[Player]],FPL_Misc_Extract[Player],0)),Team_Key[Full Name],0))</f>
        <v>WHU</v>
      </c>
      <c r="B29" s="1" t="s">
        <v>405</v>
      </c>
      <c r="C29" s="1" t="s">
        <v>772</v>
      </c>
      <c r="D29" s="1" t="s">
        <v>773</v>
      </c>
      <c r="E29" s="1" t="s">
        <v>774</v>
      </c>
      <c r="F29" s="1" t="s">
        <v>775</v>
      </c>
      <c r="G29" s="1" t="s">
        <v>776</v>
      </c>
      <c r="H29" s="1" t="s">
        <v>777</v>
      </c>
      <c r="I29" s="1" t="s">
        <v>778</v>
      </c>
      <c r="J29" s="1" t="s">
        <v>779</v>
      </c>
      <c r="K29" s="1" t="s">
        <v>780</v>
      </c>
      <c r="L29" s="1" t="s">
        <v>765</v>
      </c>
      <c r="M29" s="1" t="s">
        <v>781</v>
      </c>
      <c r="N29" s="1" t="s">
        <v>782</v>
      </c>
      <c r="O29" s="1" t="s">
        <v>783</v>
      </c>
      <c r="P29" s="1" t="s">
        <v>784</v>
      </c>
      <c r="Q29" s="1" t="s">
        <v>785</v>
      </c>
      <c r="R29" s="1" t="s">
        <v>786</v>
      </c>
      <c r="S29" s="1" t="s">
        <v>787</v>
      </c>
      <c r="T29" s="1" t="s">
        <v>771</v>
      </c>
      <c r="U29" s="1" t="s">
        <v>788</v>
      </c>
      <c r="V29" s="1" t="s">
        <v>789</v>
      </c>
      <c r="W29" s="1" t="s">
        <v>790</v>
      </c>
      <c r="X29" s="1" t="s">
        <v>791</v>
      </c>
      <c r="Y29" s="1" t="s">
        <v>1196</v>
      </c>
      <c r="Z29" s="1" t="s">
        <v>1019</v>
      </c>
      <c r="AA29" s="1" t="s">
        <v>1323</v>
      </c>
      <c r="AB29" s="1" t="s">
        <v>1324</v>
      </c>
      <c r="AC29" s="1" t="s">
        <v>818</v>
      </c>
      <c r="AD29" s="1" t="s">
        <v>915</v>
      </c>
      <c r="AE29" s="1" t="s">
        <v>1377</v>
      </c>
      <c r="AF29" s="1"/>
    </row>
    <row r="30" spans="1:32" x14ac:dyDescent="0.45">
      <c r="A30" s="1" t="str">
        <f>INDEX(Team_Key[Abbreviation],MATCH(INDEX(FPL_Misc_Extract[Team Name],MATCH(FPL_Results_Extract[[#This Row],[Player]],FPL_Misc_Extract[Player],0)),Team_Key[Full Name],0))</f>
        <v>ARS</v>
      </c>
      <c r="B30" s="1" t="s">
        <v>322</v>
      </c>
      <c r="C30" s="1" t="s">
        <v>1036</v>
      </c>
      <c r="D30" s="1" t="s">
        <v>1037</v>
      </c>
      <c r="E30" s="1" t="s">
        <v>798</v>
      </c>
      <c r="F30" s="1" t="s">
        <v>1032</v>
      </c>
      <c r="G30" s="1" t="s">
        <v>972</v>
      </c>
      <c r="H30" s="1" t="s">
        <v>873</v>
      </c>
      <c r="I30" s="1" t="s">
        <v>1038</v>
      </c>
      <c r="J30" s="1" t="s">
        <v>1039</v>
      </c>
      <c r="K30" s="1" t="s">
        <v>1040</v>
      </c>
      <c r="L30" s="1" t="s">
        <v>1041</v>
      </c>
      <c r="M30" s="1" t="s">
        <v>764</v>
      </c>
      <c r="N30" s="1" t="s">
        <v>753</v>
      </c>
      <c r="O30" s="1" t="s">
        <v>848</v>
      </c>
      <c r="P30" s="1" t="s">
        <v>833</v>
      </c>
      <c r="Q30" s="1" t="s">
        <v>1042</v>
      </c>
      <c r="R30" s="1" t="s">
        <v>1043</v>
      </c>
      <c r="S30" s="1" t="s">
        <v>1044</v>
      </c>
      <c r="T30" s="1" t="s">
        <v>1045</v>
      </c>
      <c r="U30" s="1" t="s">
        <v>936</v>
      </c>
      <c r="V30" s="1" t="s">
        <v>827</v>
      </c>
      <c r="W30" s="1" t="s">
        <v>1046</v>
      </c>
      <c r="X30" s="1" t="s">
        <v>1047</v>
      </c>
      <c r="Y30" s="1" t="s">
        <v>1194</v>
      </c>
      <c r="Z30" s="1" t="s">
        <v>814</v>
      </c>
      <c r="AA30" s="1" t="s">
        <v>1327</v>
      </c>
      <c r="AB30" s="1" t="s">
        <v>1328</v>
      </c>
      <c r="AC30" s="1" t="s">
        <v>1329</v>
      </c>
      <c r="AD30" s="1" t="s">
        <v>874</v>
      </c>
      <c r="AE30" s="1" t="s">
        <v>832</v>
      </c>
      <c r="AF30" s="1"/>
    </row>
    <row r="31" spans="1:32" x14ac:dyDescent="0.45">
      <c r="A31" s="1" t="str">
        <f>INDEX(Team_Key[Abbreviation],MATCH(INDEX(FPL_Misc_Extract[Team Name],MATCH(FPL_Results_Extract[[#This Row],[Player]],FPL_Misc_Extract[Player],0)),Team_Key[Full Name],0))</f>
        <v>MCI</v>
      </c>
      <c r="B31" s="1" t="s">
        <v>112</v>
      </c>
      <c r="C31" s="1" t="s">
        <v>997</v>
      </c>
      <c r="D31" s="1" t="s">
        <v>998</v>
      </c>
      <c r="E31" s="1" t="s">
        <v>999</v>
      </c>
      <c r="F31" s="1" t="s">
        <v>943</v>
      </c>
      <c r="G31" s="1" t="s">
        <v>971</v>
      </c>
      <c r="H31" s="1" t="s">
        <v>1000</v>
      </c>
      <c r="I31" s="1" t="s">
        <v>783</v>
      </c>
      <c r="J31" s="1" t="s">
        <v>1001</v>
      </c>
      <c r="K31" s="1" t="s">
        <v>1002</v>
      </c>
      <c r="L31" s="1" t="s">
        <v>785</v>
      </c>
      <c r="M31" s="1" t="s">
        <v>1003</v>
      </c>
      <c r="N31" s="1" t="s">
        <v>1004</v>
      </c>
      <c r="O31" s="1" t="s">
        <v>1005</v>
      </c>
      <c r="P31" s="1" t="s">
        <v>1006</v>
      </c>
      <c r="Q31" s="1" t="s">
        <v>926</v>
      </c>
      <c r="R31" s="1" t="s">
        <v>927</v>
      </c>
      <c r="S31" s="1" t="s">
        <v>1007</v>
      </c>
      <c r="T31" s="1" t="s">
        <v>810</v>
      </c>
      <c r="U31" s="1" t="s">
        <v>913</v>
      </c>
      <c r="V31" s="1" t="s">
        <v>808</v>
      </c>
      <c r="W31" s="1" t="s">
        <v>795</v>
      </c>
      <c r="X31" s="1" t="s">
        <v>1008</v>
      </c>
      <c r="Y31" s="1" t="s">
        <v>1013</v>
      </c>
      <c r="Z31" s="1" t="s">
        <v>747</v>
      </c>
      <c r="AA31" s="1" t="s">
        <v>1325</v>
      </c>
      <c r="AB31" s="1" t="s">
        <v>864</v>
      </c>
      <c r="AC31" s="1" t="s">
        <v>1385</v>
      </c>
      <c r="AD31" s="1" t="s">
        <v>1386</v>
      </c>
      <c r="AE31" s="1" t="s">
        <v>1259</v>
      </c>
      <c r="AF31" s="1"/>
    </row>
    <row r="32" spans="1:32" x14ac:dyDescent="0.45">
      <c r="A32" s="1" t="str">
        <f>INDEX(Team_Key[Abbreviation],MATCH(INDEX(FPL_Misc_Extract[Team Name],MATCH(FPL_Results_Extract[[#This Row],[Player]],FPL_Misc_Extract[Player],0)),Team_Key[Full Name],0))</f>
        <v>STK</v>
      </c>
      <c r="B32" s="1" t="s">
        <v>344</v>
      </c>
      <c r="C32" s="1" t="s">
        <v>831</v>
      </c>
      <c r="D32" s="1" t="s">
        <v>832</v>
      </c>
      <c r="E32" s="1" t="s">
        <v>833</v>
      </c>
      <c r="F32" s="1" t="s">
        <v>834</v>
      </c>
      <c r="G32" s="1" t="s">
        <v>835</v>
      </c>
      <c r="H32" s="1" t="s">
        <v>836</v>
      </c>
      <c r="I32" s="1" t="s">
        <v>837</v>
      </c>
      <c r="J32" s="1" t="s">
        <v>815</v>
      </c>
      <c r="K32" s="1" t="s">
        <v>838</v>
      </c>
      <c r="L32" s="1" t="s">
        <v>839</v>
      </c>
      <c r="M32" s="1" t="s">
        <v>840</v>
      </c>
      <c r="N32" s="1" t="s">
        <v>841</v>
      </c>
      <c r="O32" s="1" t="s">
        <v>842</v>
      </c>
      <c r="P32" s="1" t="s">
        <v>843</v>
      </c>
      <c r="Q32" s="1" t="s">
        <v>844</v>
      </c>
      <c r="R32" s="1" t="s">
        <v>845</v>
      </c>
      <c r="S32" s="1" t="s">
        <v>740</v>
      </c>
      <c r="T32" s="1" t="s">
        <v>846</v>
      </c>
      <c r="U32" s="1" t="s">
        <v>847</v>
      </c>
      <c r="V32" s="1" t="s">
        <v>848</v>
      </c>
      <c r="W32" s="1" t="s">
        <v>849</v>
      </c>
      <c r="X32" s="1" t="s">
        <v>850</v>
      </c>
      <c r="Y32" s="1" t="s">
        <v>1204</v>
      </c>
      <c r="Z32" s="1" t="s">
        <v>966</v>
      </c>
      <c r="AA32" s="1" t="s">
        <v>931</v>
      </c>
      <c r="AB32" s="1" t="s">
        <v>790</v>
      </c>
      <c r="AC32" s="1" t="s">
        <v>980</v>
      </c>
      <c r="AD32" s="1" t="s">
        <v>827</v>
      </c>
      <c r="AE32" s="1" t="s">
        <v>1389</v>
      </c>
      <c r="AF32" s="1"/>
    </row>
    <row r="33" spans="1:32" x14ac:dyDescent="0.45">
      <c r="A33" s="1" t="str">
        <f>INDEX(Team_Key[Abbreviation],MATCH(INDEX(FPL_Misc_Extract[Team Name],MATCH(FPL_Results_Extract[[#This Row],[Player]],FPL_Misc_Extract[Player],0)),Team_Key[Full Name],0))</f>
        <v>NEW</v>
      </c>
      <c r="B33" s="1" t="s">
        <v>457</v>
      </c>
      <c r="C33" s="1" t="s">
        <v>945</v>
      </c>
      <c r="D33" s="1" t="s">
        <v>946</v>
      </c>
      <c r="E33" s="1" t="s">
        <v>785</v>
      </c>
      <c r="F33" s="1" t="s">
        <v>947</v>
      </c>
      <c r="G33" s="1" t="s">
        <v>748</v>
      </c>
      <c r="H33" s="1" t="s">
        <v>948</v>
      </c>
      <c r="I33" s="1" t="s">
        <v>949</v>
      </c>
      <c r="J33" s="1" t="s">
        <v>950</v>
      </c>
      <c r="K33" s="1" t="s">
        <v>951</v>
      </c>
      <c r="L33" s="1" t="s">
        <v>952</v>
      </c>
      <c r="M33" s="1" t="s">
        <v>786</v>
      </c>
      <c r="N33" s="1" t="s">
        <v>867</v>
      </c>
      <c r="O33" s="1" t="s">
        <v>893</v>
      </c>
      <c r="P33" s="1" t="s">
        <v>953</v>
      </c>
      <c r="Q33" s="1" t="s">
        <v>789</v>
      </c>
      <c r="R33" s="1" t="s">
        <v>954</v>
      </c>
      <c r="S33" s="1" t="s">
        <v>938</v>
      </c>
      <c r="T33" s="1" t="s">
        <v>955</v>
      </c>
      <c r="U33" s="1" t="s">
        <v>956</v>
      </c>
      <c r="V33" s="1" t="s">
        <v>957</v>
      </c>
      <c r="W33" s="1" t="s">
        <v>958</v>
      </c>
      <c r="X33" s="1" t="s">
        <v>959</v>
      </c>
      <c r="Y33" s="1" t="s">
        <v>1205</v>
      </c>
      <c r="Z33" s="1" t="s">
        <v>1340</v>
      </c>
      <c r="AA33" s="1" t="s">
        <v>896</v>
      </c>
      <c r="AB33" s="1" t="s">
        <v>1341</v>
      </c>
      <c r="AC33" s="1" t="s">
        <v>1054</v>
      </c>
      <c r="AD33" s="1" t="s">
        <v>1396</v>
      </c>
      <c r="AE33" s="1" t="s">
        <v>1259</v>
      </c>
      <c r="AF33" s="1"/>
    </row>
    <row r="34" spans="1:32" x14ac:dyDescent="0.45">
      <c r="A34" s="1" t="str">
        <f>INDEX(Team_Key[Abbreviation],MATCH(INDEX(FPL_Misc_Extract[Team Name],MATCH(FPL_Results_Extract[[#This Row],[Player]],FPL_Misc_Extract[Player],0)),Team_Key[Full Name],0))</f>
        <v>LIV</v>
      </c>
      <c r="B34" s="1" t="s">
        <v>476</v>
      </c>
      <c r="C34" s="1" t="s">
        <v>1259</v>
      </c>
      <c r="D34" s="1" t="s">
        <v>1259</v>
      </c>
      <c r="E34" s="1" t="s">
        <v>1259</v>
      </c>
      <c r="F34" s="1" t="s">
        <v>1259</v>
      </c>
      <c r="G34" s="1" t="s">
        <v>733</v>
      </c>
      <c r="H34" s="1" t="s">
        <v>734</v>
      </c>
      <c r="I34" s="1" t="s">
        <v>735</v>
      </c>
      <c r="J34" s="1" t="s">
        <v>736</v>
      </c>
      <c r="K34" s="1" t="s">
        <v>737</v>
      </c>
      <c r="L34" s="1" t="s">
        <v>738</v>
      </c>
      <c r="M34" s="1" t="s">
        <v>739</v>
      </c>
      <c r="N34" s="1" t="s">
        <v>740</v>
      </c>
      <c r="O34" s="1" t="s">
        <v>741</v>
      </c>
      <c r="P34" s="1" t="s">
        <v>742</v>
      </c>
      <c r="Q34" s="1" t="s">
        <v>743</v>
      </c>
      <c r="R34" s="1" t="s">
        <v>744</v>
      </c>
      <c r="S34" s="1" t="s">
        <v>745</v>
      </c>
      <c r="T34" s="1" t="s">
        <v>746</v>
      </c>
      <c r="U34" s="1" t="s">
        <v>747</v>
      </c>
      <c r="V34" s="1" t="s">
        <v>748</v>
      </c>
      <c r="W34" s="1" t="s">
        <v>749</v>
      </c>
      <c r="X34" s="1" t="s">
        <v>750</v>
      </c>
      <c r="Y34" s="1" t="s">
        <v>1198</v>
      </c>
      <c r="Z34" s="1" t="s">
        <v>1318</v>
      </c>
      <c r="AA34" s="1" t="s">
        <v>869</v>
      </c>
      <c r="AB34" s="1" t="s">
        <v>1319</v>
      </c>
      <c r="AC34" s="1" t="s">
        <v>1378</v>
      </c>
      <c r="AD34" s="1" t="s">
        <v>1379</v>
      </c>
      <c r="AE34" s="1" t="s">
        <v>1259</v>
      </c>
      <c r="AF34" s="1"/>
    </row>
    <row r="35" spans="1:32" x14ac:dyDescent="0.45">
      <c r="A35" s="1" t="str">
        <f>INDEX(Team_Key[Abbreviation],MATCH(INDEX(FPL_Misc_Extract[Team Name],MATCH(FPL_Results_Extract[[#This Row],[Player]],FPL_Misc_Extract[Player],0)),Team_Key[Full Name],0))</f>
        <v>AVL</v>
      </c>
      <c r="B35" s="1" t="s">
        <v>262</v>
      </c>
      <c r="C35" s="1" t="s">
        <v>867</v>
      </c>
      <c r="D35" s="1" t="s">
        <v>750</v>
      </c>
      <c r="E35" s="1" t="s">
        <v>868</v>
      </c>
      <c r="F35" s="1" t="s">
        <v>869</v>
      </c>
      <c r="G35" s="1" t="s">
        <v>870</v>
      </c>
      <c r="H35" s="1" t="s">
        <v>834</v>
      </c>
      <c r="I35" s="1" t="s">
        <v>871</v>
      </c>
      <c r="J35" s="1" t="s">
        <v>872</v>
      </c>
      <c r="K35" s="1" t="s">
        <v>873</v>
      </c>
      <c r="L35" s="1" t="s">
        <v>874</v>
      </c>
      <c r="M35" s="1" t="s">
        <v>875</v>
      </c>
      <c r="N35" s="1" t="s">
        <v>768</v>
      </c>
      <c r="O35" s="1" t="s">
        <v>876</v>
      </c>
      <c r="P35" s="1" t="s">
        <v>877</v>
      </c>
      <c r="Q35" s="1" t="s">
        <v>878</v>
      </c>
      <c r="R35" s="1" t="s">
        <v>879</v>
      </c>
      <c r="S35" s="1" t="s">
        <v>880</v>
      </c>
      <c r="T35" s="1" t="s">
        <v>881</v>
      </c>
      <c r="U35" s="1" t="s">
        <v>882</v>
      </c>
      <c r="V35" s="1" t="s">
        <v>883</v>
      </c>
      <c r="W35" s="1" t="s">
        <v>759</v>
      </c>
      <c r="X35" s="1" t="s">
        <v>884</v>
      </c>
      <c r="Y35" s="1" t="s">
        <v>932</v>
      </c>
      <c r="Z35" s="1" t="s">
        <v>748</v>
      </c>
      <c r="AA35" s="1" t="s">
        <v>862</v>
      </c>
      <c r="AB35" s="1" t="s">
        <v>1347</v>
      </c>
      <c r="AC35" s="1" t="s">
        <v>904</v>
      </c>
      <c r="AD35" s="1" t="s">
        <v>1394</v>
      </c>
      <c r="AE35" s="1" t="s">
        <v>1395</v>
      </c>
      <c r="AF35" s="1"/>
    </row>
    <row r="36" spans="1:32" x14ac:dyDescent="0.45">
      <c r="A36" s="1" t="str">
        <f>INDEX(Team_Key[Abbreviation],MATCH(INDEX(FPL_Misc_Extract[Team Name],MATCH(FPL_Results_Extract[[#This Row],[Player]],FPL_Misc_Extract[Player],0)),Team_Key[Full Name],0))</f>
        <v>LIV</v>
      </c>
      <c r="B36" s="1" t="s">
        <v>443</v>
      </c>
      <c r="C36" s="1" t="s">
        <v>1259</v>
      </c>
      <c r="D36" s="1" t="s">
        <v>1259</v>
      </c>
      <c r="E36" s="1" t="s">
        <v>1259</v>
      </c>
      <c r="F36" s="1" t="s">
        <v>1259</v>
      </c>
      <c r="G36" s="1" t="s">
        <v>1259</v>
      </c>
      <c r="H36" s="1" t="s">
        <v>1259</v>
      </c>
      <c r="I36" s="1" t="s">
        <v>1259</v>
      </c>
      <c r="J36" s="1" t="s">
        <v>1259</v>
      </c>
      <c r="K36" s="1" t="s">
        <v>1259</v>
      </c>
      <c r="L36" s="1" t="s">
        <v>1259</v>
      </c>
      <c r="M36" s="1" t="s">
        <v>1259</v>
      </c>
      <c r="N36" s="1" t="s">
        <v>1259</v>
      </c>
      <c r="O36" s="1" t="s">
        <v>1259</v>
      </c>
      <c r="P36" s="1" t="s">
        <v>1259</v>
      </c>
      <c r="Q36" s="1" t="s">
        <v>1259</v>
      </c>
      <c r="R36" s="1" t="s">
        <v>1259</v>
      </c>
      <c r="S36" s="1" t="s">
        <v>1259</v>
      </c>
      <c r="T36" s="1" t="s">
        <v>1259</v>
      </c>
      <c r="U36" s="1" t="s">
        <v>747</v>
      </c>
      <c r="V36" s="1" t="s">
        <v>748</v>
      </c>
      <c r="W36" s="1" t="s">
        <v>749</v>
      </c>
      <c r="X36" s="1" t="s">
        <v>750</v>
      </c>
      <c r="Y36" s="1" t="s">
        <v>1198</v>
      </c>
      <c r="Z36" s="1" t="s">
        <v>1318</v>
      </c>
      <c r="AA36" s="1" t="s">
        <v>869</v>
      </c>
      <c r="AB36" s="1" t="s">
        <v>1319</v>
      </c>
      <c r="AC36" s="1" t="s">
        <v>1378</v>
      </c>
      <c r="AD36" s="1" t="s">
        <v>1379</v>
      </c>
      <c r="AE36" s="1" t="s">
        <v>1259</v>
      </c>
      <c r="AF36" s="1"/>
    </row>
    <row r="37" spans="1:32" x14ac:dyDescent="0.45">
      <c r="A37" s="1" t="str">
        <f>INDEX(Team_Key[Abbreviation],MATCH(INDEX(FPL_Misc_Extract[Team Name],MATCH(FPL_Results_Extract[[#This Row],[Player]],FPL_Misc_Extract[Player],0)),Team_Key[Full Name],0))</f>
        <v>NOR</v>
      </c>
      <c r="B37" s="1" t="s">
        <v>375</v>
      </c>
      <c r="C37" s="1" t="s">
        <v>1009</v>
      </c>
      <c r="D37" s="1" t="s">
        <v>1010</v>
      </c>
      <c r="E37" s="1" t="s">
        <v>1011</v>
      </c>
      <c r="F37" s="1" t="s">
        <v>830</v>
      </c>
      <c r="G37" s="1" t="s">
        <v>1012</v>
      </c>
      <c r="H37" s="1" t="s">
        <v>935</v>
      </c>
      <c r="I37" s="1" t="s">
        <v>1013</v>
      </c>
      <c r="J37" s="1" t="s">
        <v>773</v>
      </c>
      <c r="K37" s="1" t="s">
        <v>1014</v>
      </c>
      <c r="L37" s="1" t="s">
        <v>834</v>
      </c>
      <c r="M37" s="1" t="s">
        <v>894</v>
      </c>
      <c r="N37" s="1" t="s">
        <v>742</v>
      </c>
      <c r="O37" s="1" t="s">
        <v>1015</v>
      </c>
      <c r="P37" s="1" t="s">
        <v>1016</v>
      </c>
      <c r="Q37" s="1" t="s">
        <v>781</v>
      </c>
      <c r="R37" s="1" t="s">
        <v>782</v>
      </c>
      <c r="S37" s="1" t="s">
        <v>1017</v>
      </c>
      <c r="T37" s="1" t="s">
        <v>1018</v>
      </c>
      <c r="U37" s="1" t="s">
        <v>1019</v>
      </c>
      <c r="V37" s="1" t="s">
        <v>990</v>
      </c>
      <c r="W37" s="1" t="s">
        <v>1020</v>
      </c>
      <c r="X37" s="1" t="s">
        <v>1021</v>
      </c>
      <c r="Y37" s="1" t="s">
        <v>1203</v>
      </c>
      <c r="Z37" s="1" t="s">
        <v>1331</v>
      </c>
      <c r="AA37" s="1" t="s">
        <v>1332</v>
      </c>
      <c r="AB37" s="1" t="s">
        <v>967</v>
      </c>
      <c r="AC37" s="1" t="s">
        <v>985</v>
      </c>
      <c r="AD37" s="1" t="s">
        <v>1343</v>
      </c>
      <c r="AE37" s="1" t="s">
        <v>1388</v>
      </c>
      <c r="AF37" s="1"/>
    </row>
    <row r="38" spans="1:32" x14ac:dyDescent="0.45">
      <c r="A38" s="1" t="str">
        <f>INDEX(Team_Key[Abbreviation],MATCH(INDEX(FPL_Misc_Extract[Team Name],MATCH(FPL_Results_Extract[[#This Row],[Player]],FPL_Misc_Extract[Player],0)),Team_Key[Full Name],0))</f>
        <v>MUN</v>
      </c>
      <c r="B38" s="1" t="s">
        <v>331</v>
      </c>
      <c r="C38" s="1" t="s">
        <v>915</v>
      </c>
      <c r="D38" s="1" t="s">
        <v>815</v>
      </c>
      <c r="E38" s="1" t="s">
        <v>916</v>
      </c>
      <c r="F38" s="1" t="s">
        <v>917</v>
      </c>
      <c r="G38" s="1" t="s">
        <v>918</v>
      </c>
      <c r="H38" s="1" t="s">
        <v>919</v>
      </c>
      <c r="I38" s="1" t="s">
        <v>920</v>
      </c>
      <c r="J38" s="1" t="s">
        <v>921</v>
      </c>
      <c r="K38" s="1" t="s">
        <v>922</v>
      </c>
      <c r="L38" s="1" t="s">
        <v>768</v>
      </c>
      <c r="M38" s="1" t="s">
        <v>897</v>
      </c>
      <c r="N38" s="1" t="s">
        <v>923</v>
      </c>
      <c r="O38" s="1" t="s">
        <v>808</v>
      </c>
      <c r="P38" s="1" t="s">
        <v>794</v>
      </c>
      <c r="Q38" s="1" t="s">
        <v>895</v>
      </c>
      <c r="R38" s="1" t="s">
        <v>924</v>
      </c>
      <c r="S38" s="1" t="s">
        <v>925</v>
      </c>
      <c r="T38" s="1" t="s">
        <v>926</v>
      </c>
      <c r="U38" s="1" t="s">
        <v>803</v>
      </c>
      <c r="V38" s="1" t="s">
        <v>927</v>
      </c>
      <c r="W38" s="1" t="s">
        <v>928</v>
      </c>
      <c r="X38" s="1" t="s">
        <v>929</v>
      </c>
      <c r="Y38" s="1" t="s">
        <v>970</v>
      </c>
      <c r="Z38" s="1" t="s">
        <v>1201</v>
      </c>
      <c r="AA38" s="1" t="s">
        <v>1336</v>
      </c>
      <c r="AB38" s="1" t="s">
        <v>1337</v>
      </c>
      <c r="AC38" s="1" t="s">
        <v>1338</v>
      </c>
      <c r="AD38" s="1" t="s">
        <v>1206</v>
      </c>
      <c r="AE38" s="1" t="s">
        <v>1387</v>
      </c>
      <c r="AF38" s="1"/>
    </row>
    <row r="39" spans="1:32" x14ac:dyDescent="0.45">
      <c r="A39" s="1" t="str">
        <f>INDEX(Team_Key[Abbreviation],MATCH(INDEX(FPL_Misc_Extract[Team Name],MATCH(FPL_Results_Extract[[#This Row],[Player]],FPL_Misc_Extract[Player],0)),Team_Key[Full Name],0))</f>
        <v>EVE</v>
      </c>
      <c r="B39" s="1" t="s">
        <v>132</v>
      </c>
      <c r="C39" s="1" t="s">
        <v>1022</v>
      </c>
      <c r="D39" s="1" t="s">
        <v>1023</v>
      </c>
      <c r="E39" s="1" t="s">
        <v>1024</v>
      </c>
      <c r="F39" s="1" t="s">
        <v>737</v>
      </c>
      <c r="G39" s="1" t="s">
        <v>1025</v>
      </c>
      <c r="H39" s="1" t="s">
        <v>787</v>
      </c>
      <c r="I39" s="1" t="s">
        <v>760</v>
      </c>
      <c r="J39" s="1" t="s">
        <v>1026</v>
      </c>
      <c r="K39" s="1" t="s">
        <v>1027</v>
      </c>
      <c r="L39" s="1" t="s">
        <v>1007</v>
      </c>
      <c r="M39" s="1" t="s">
        <v>1028</v>
      </c>
      <c r="N39" s="1" t="s">
        <v>823</v>
      </c>
      <c r="O39" s="1" t="s">
        <v>1029</v>
      </c>
      <c r="P39" s="1" t="s">
        <v>1030</v>
      </c>
      <c r="Q39" s="1" t="s">
        <v>1031</v>
      </c>
      <c r="R39" s="1" t="s">
        <v>833</v>
      </c>
      <c r="S39" s="1" t="s">
        <v>820</v>
      </c>
      <c r="T39" s="1" t="s">
        <v>1032</v>
      </c>
      <c r="U39" s="1" t="s">
        <v>1033</v>
      </c>
      <c r="V39" s="1" t="s">
        <v>753</v>
      </c>
      <c r="W39" s="1" t="s">
        <v>1034</v>
      </c>
      <c r="X39" s="1" t="s">
        <v>1035</v>
      </c>
      <c r="Y39" s="1" t="s">
        <v>874</v>
      </c>
      <c r="Z39" s="1" t="s">
        <v>968</v>
      </c>
      <c r="AA39" s="1" t="s">
        <v>1333</v>
      </c>
      <c r="AB39" s="1" t="s">
        <v>834</v>
      </c>
      <c r="AC39" s="1" t="s">
        <v>1381</v>
      </c>
      <c r="AD39" s="1" t="s">
        <v>1382</v>
      </c>
      <c r="AE39" s="1" t="s">
        <v>1259</v>
      </c>
      <c r="AF39" s="1"/>
    </row>
    <row r="40" spans="1:32" x14ac:dyDescent="0.45">
      <c r="A40" s="1" t="str">
        <f>INDEX(Team_Key[Abbreviation],MATCH(INDEX(FPL_Misc_Extract[Team Name],MATCH(FPL_Results_Extract[[#This Row],[Player]],FPL_Misc_Extract[Player],0)),Team_Key[Full Name],0))</f>
        <v>CHE</v>
      </c>
      <c r="B40" s="1" t="s">
        <v>584</v>
      </c>
      <c r="C40" s="1" t="s">
        <v>1048</v>
      </c>
      <c r="D40" s="1" t="s">
        <v>1049</v>
      </c>
      <c r="E40" s="1" t="s">
        <v>760</v>
      </c>
      <c r="F40" s="1" t="s">
        <v>740</v>
      </c>
      <c r="G40" s="1" t="s">
        <v>1050</v>
      </c>
      <c r="H40" s="1" t="s">
        <v>1051</v>
      </c>
      <c r="I40" s="1" t="s">
        <v>930</v>
      </c>
      <c r="J40" s="1" t="s">
        <v>1052</v>
      </c>
      <c r="K40" s="1" t="s">
        <v>1019</v>
      </c>
      <c r="L40" s="1" t="s">
        <v>942</v>
      </c>
      <c r="M40" s="1" t="s">
        <v>1053</v>
      </c>
      <c r="N40" s="1" t="s">
        <v>1054</v>
      </c>
      <c r="O40" s="1" t="s">
        <v>1055</v>
      </c>
      <c r="P40" s="1" t="s">
        <v>737</v>
      </c>
      <c r="Q40" s="1" t="s">
        <v>1056</v>
      </c>
      <c r="R40" s="1" t="s">
        <v>859</v>
      </c>
      <c r="S40" s="1" t="s">
        <v>1042</v>
      </c>
      <c r="T40" s="1" t="s">
        <v>1022</v>
      </c>
      <c r="U40" s="1" t="s">
        <v>785</v>
      </c>
      <c r="V40" s="1" t="s">
        <v>1057</v>
      </c>
      <c r="W40" s="1" t="s">
        <v>744</v>
      </c>
      <c r="X40" s="1" t="s">
        <v>909</v>
      </c>
      <c r="Y40" s="1" t="s">
        <v>1199</v>
      </c>
      <c r="Z40" s="1" t="s">
        <v>812</v>
      </c>
      <c r="AA40" s="1" t="s">
        <v>763</v>
      </c>
      <c r="AB40" s="1" t="s">
        <v>989</v>
      </c>
      <c r="AC40" s="1" t="s">
        <v>1339</v>
      </c>
      <c r="AD40" s="1" t="s">
        <v>757</v>
      </c>
      <c r="AE40" s="1" t="s">
        <v>1380</v>
      </c>
      <c r="AF40" s="1"/>
    </row>
    <row r="41" spans="1:32" x14ac:dyDescent="0.45">
      <c r="A41" s="1" t="str">
        <f>INDEX(Team_Key[Abbreviation],MATCH(INDEX(FPL_Misc_Extract[Team Name],MATCH(FPL_Results_Extract[[#This Row],[Player]],FPL_Misc_Extract[Player],0)),Team_Key[Full Name],0))</f>
        <v>MUN</v>
      </c>
      <c r="B41" s="1" t="s">
        <v>661</v>
      </c>
      <c r="C41" s="1" t="s">
        <v>915</v>
      </c>
      <c r="D41" s="1" t="s">
        <v>815</v>
      </c>
      <c r="E41" s="1" t="s">
        <v>916</v>
      </c>
      <c r="F41" s="1" t="s">
        <v>917</v>
      </c>
      <c r="G41" s="1" t="s">
        <v>918</v>
      </c>
      <c r="H41" s="1" t="s">
        <v>919</v>
      </c>
      <c r="I41" s="1" t="s">
        <v>920</v>
      </c>
      <c r="J41" s="1" t="s">
        <v>921</v>
      </c>
      <c r="K41" s="1" t="s">
        <v>922</v>
      </c>
      <c r="L41" s="1" t="s">
        <v>768</v>
      </c>
      <c r="M41" s="1" t="s">
        <v>897</v>
      </c>
      <c r="N41" s="1" t="s">
        <v>923</v>
      </c>
      <c r="O41" s="1" t="s">
        <v>808</v>
      </c>
      <c r="P41" s="1" t="s">
        <v>794</v>
      </c>
      <c r="Q41" s="1" t="s">
        <v>895</v>
      </c>
      <c r="R41" s="1" t="s">
        <v>924</v>
      </c>
      <c r="S41" s="1" t="s">
        <v>925</v>
      </c>
      <c r="T41" s="1" t="s">
        <v>926</v>
      </c>
      <c r="U41" s="1" t="s">
        <v>803</v>
      </c>
      <c r="V41" s="1" t="s">
        <v>927</v>
      </c>
      <c r="W41" s="1" t="s">
        <v>928</v>
      </c>
      <c r="X41" s="1" t="s">
        <v>929</v>
      </c>
      <c r="Y41" s="1" t="s">
        <v>970</v>
      </c>
      <c r="Z41" s="1" t="s">
        <v>1201</v>
      </c>
      <c r="AA41" s="1" t="s">
        <v>1336</v>
      </c>
      <c r="AB41" s="1" t="s">
        <v>1337</v>
      </c>
      <c r="AC41" s="1" t="s">
        <v>1338</v>
      </c>
      <c r="AD41" s="1" t="s">
        <v>1206</v>
      </c>
      <c r="AE41" s="1" t="s">
        <v>1387</v>
      </c>
      <c r="AF41" s="1"/>
    </row>
    <row r="42" spans="1:32" x14ac:dyDescent="0.45">
      <c r="A42" s="1" t="str">
        <f>INDEX(Team_Key[Abbreviation],MATCH(INDEX(FPL_Misc_Extract[Team Name],MATCH(FPL_Results_Extract[[#This Row],[Player]],FPL_Misc_Extract[Player],0)),Team_Key[Full Name],0))</f>
        <v>WAT</v>
      </c>
      <c r="B42" s="1" t="s">
        <v>530</v>
      </c>
      <c r="C42" s="1" t="s">
        <v>851</v>
      </c>
      <c r="D42" s="1" t="s">
        <v>852</v>
      </c>
      <c r="E42" s="1" t="s">
        <v>814</v>
      </c>
      <c r="F42" s="1" t="s">
        <v>853</v>
      </c>
      <c r="G42" s="1" t="s">
        <v>742</v>
      </c>
      <c r="H42" s="1" t="s">
        <v>854</v>
      </c>
      <c r="I42" s="1" t="s">
        <v>855</v>
      </c>
      <c r="J42" s="1" t="s">
        <v>754</v>
      </c>
      <c r="K42" s="1" t="s">
        <v>856</v>
      </c>
      <c r="L42" s="1" t="s">
        <v>857</v>
      </c>
      <c r="M42" s="1" t="s">
        <v>858</v>
      </c>
      <c r="N42" s="1" t="s">
        <v>859</v>
      </c>
      <c r="O42" s="1" t="s">
        <v>860</v>
      </c>
      <c r="P42" s="1" t="s">
        <v>861</v>
      </c>
      <c r="Q42" s="1" t="s">
        <v>862</v>
      </c>
      <c r="R42" s="1" t="s">
        <v>747</v>
      </c>
      <c r="S42" s="1" t="s">
        <v>863</v>
      </c>
      <c r="T42" s="1" t="s">
        <v>829</v>
      </c>
      <c r="U42" s="1" t="s">
        <v>864</v>
      </c>
      <c r="V42" s="1" t="s">
        <v>865</v>
      </c>
      <c r="W42" s="1" t="s">
        <v>866</v>
      </c>
      <c r="X42" s="1" t="s">
        <v>826</v>
      </c>
      <c r="Y42" s="1" t="s">
        <v>1202</v>
      </c>
      <c r="Z42" s="1" t="s">
        <v>803</v>
      </c>
      <c r="AA42" s="1" t="s">
        <v>983</v>
      </c>
      <c r="AB42" s="1" t="s">
        <v>1037</v>
      </c>
      <c r="AC42" s="1" t="s">
        <v>769</v>
      </c>
      <c r="AD42" s="1" t="s">
        <v>792</v>
      </c>
      <c r="AE42" s="1" t="s">
        <v>1397</v>
      </c>
      <c r="AF42" s="1"/>
    </row>
    <row r="43" spans="1:32" x14ac:dyDescent="0.45">
      <c r="A43" s="1" t="str">
        <f>INDEX(Team_Key[Abbreviation],MATCH(INDEX(FPL_Misc_Extract[Team Name],MATCH(FPL_Results_Extract[[#This Row],[Player]],FPL_Misc_Extract[Player],0)),Team_Key[Full Name],0))</f>
        <v>SWA</v>
      </c>
      <c r="B43" s="1" t="s">
        <v>196</v>
      </c>
      <c r="C43" s="1" t="s">
        <v>1259</v>
      </c>
      <c r="D43" s="1" t="s">
        <v>1259</v>
      </c>
      <c r="E43" s="1" t="s">
        <v>1259</v>
      </c>
      <c r="F43" s="1" t="s">
        <v>1259</v>
      </c>
      <c r="G43" s="1" t="s">
        <v>887</v>
      </c>
      <c r="H43" s="1" t="s">
        <v>795</v>
      </c>
      <c r="I43" s="1" t="s">
        <v>888</v>
      </c>
      <c r="J43" s="1" t="s">
        <v>889</v>
      </c>
      <c r="K43" s="1" t="s">
        <v>872</v>
      </c>
      <c r="L43" s="1" t="s">
        <v>890</v>
      </c>
      <c r="M43" s="1" t="s">
        <v>856</v>
      </c>
      <c r="N43" s="1" t="s">
        <v>891</v>
      </c>
      <c r="O43" s="1" t="s">
        <v>892</v>
      </c>
      <c r="P43" s="1" t="s">
        <v>767</v>
      </c>
      <c r="Q43" s="1" t="s">
        <v>893</v>
      </c>
      <c r="R43" s="1" t="s">
        <v>894</v>
      </c>
      <c r="S43" s="1" t="s">
        <v>895</v>
      </c>
      <c r="T43" s="1" t="s">
        <v>896</v>
      </c>
      <c r="U43" s="1" t="s">
        <v>897</v>
      </c>
      <c r="V43" s="1" t="s">
        <v>898</v>
      </c>
      <c r="W43" s="1" t="s">
        <v>899</v>
      </c>
      <c r="X43" s="1" t="s">
        <v>1206</v>
      </c>
      <c r="Y43" s="1" t="s">
        <v>1207</v>
      </c>
      <c r="Z43" s="1" t="s">
        <v>804</v>
      </c>
      <c r="AA43" s="1" t="s">
        <v>1031</v>
      </c>
      <c r="AB43" s="1" t="s">
        <v>970</v>
      </c>
      <c r="AC43" s="1" t="s">
        <v>1330</v>
      </c>
      <c r="AD43" s="1" t="s">
        <v>1390</v>
      </c>
      <c r="AE43" s="1" t="s">
        <v>1391</v>
      </c>
      <c r="AF43" s="1"/>
    </row>
    <row r="44" spans="1:32" x14ac:dyDescent="0.45">
      <c r="A44" s="1" t="str">
        <f>INDEX(Team_Key[Abbreviation],MATCH(INDEX(FPL_Misc_Extract[Team Name],MATCH(FPL_Results_Extract[[#This Row],[Player]],FPL_Misc_Extract[Player],0)),Team_Key[Full Name],0))</f>
        <v>BOU</v>
      </c>
      <c r="B44" s="1" t="s">
        <v>528</v>
      </c>
      <c r="C44" s="1" t="s">
        <v>900</v>
      </c>
      <c r="D44" s="1" t="s">
        <v>767</v>
      </c>
      <c r="E44" s="1" t="s">
        <v>901</v>
      </c>
      <c r="F44" s="1" t="s">
        <v>884</v>
      </c>
      <c r="G44" s="1" t="s">
        <v>902</v>
      </c>
      <c r="H44" s="1" t="s">
        <v>903</v>
      </c>
      <c r="I44" s="1" t="s">
        <v>904</v>
      </c>
      <c r="J44" s="1" t="s">
        <v>905</v>
      </c>
      <c r="K44" s="1" t="s">
        <v>906</v>
      </c>
      <c r="L44" s="1" t="s">
        <v>907</v>
      </c>
      <c r="M44" s="1" t="s">
        <v>866</v>
      </c>
      <c r="N44" s="1" t="s">
        <v>908</v>
      </c>
      <c r="O44" s="1" t="s">
        <v>797</v>
      </c>
      <c r="P44" s="1" t="s">
        <v>909</v>
      </c>
      <c r="Q44" s="1" t="s">
        <v>910</v>
      </c>
      <c r="R44" s="1" t="s">
        <v>886</v>
      </c>
      <c r="S44" s="1" t="s">
        <v>911</v>
      </c>
      <c r="T44" s="1" t="s">
        <v>912</v>
      </c>
      <c r="U44" s="1" t="s">
        <v>835</v>
      </c>
      <c r="V44" s="1" t="s">
        <v>913</v>
      </c>
      <c r="W44" s="1" t="s">
        <v>914</v>
      </c>
      <c r="X44" s="1" t="s">
        <v>807</v>
      </c>
      <c r="Y44" s="1" t="s">
        <v>885</v>
      </c>
      <c r="Z44" s="1" t="s">
        <v>1037</v>
      </c>
      <c r="AA44" s="1" t="s">
        <v>879</v>
      </c>
      <c r="AB44" s="1" t="s">
        <v>1321</v>
      </c>
      <c r="AC44" s="1" t="s">
        <v>812</v>
      </c>
      <c r="AD44" s="1" t="s">
        <v>1398</v>
      </c>
      <c r="AE44" s="1" t="s">
        <v>1399</v>
      </c>
      <c r="AF44" s="1"/>
    </row>
    <row r="45" spans="1:32" x14ac:dyDescent="0.45">
      <c r="A45" s="1" t="str">
        <f>INDEX(Team_Key[Abbreviation],MATCH(INDEX(FPL_Misc_Extract[Team Name],MATCH(FPL_Results_Extract[[#This Row],[Player]],FPL_Misc_Extract[Player],0)),Team_Key[Full Name],0))</f>
        <v>NOR</v>
      </c>
      <c r="B45" s="1" t="s">
        <v>622</v>
      </c>
      <c r="C45" s="1" t="s">
        <v>1009</v>
      </c>
      <c r="D45" s="1" t="s">
        <v>1010</v>
      </c>
      <c r="E45" s="1" t="s">
        <v>1011</v>
      </c>
      <c r="F45" s="1" t="s">
        <v>830</v>
      </c>
      <c r="G45" s="1" t="s">
        <v>1012</v>
      </c>
      <c r="H45" s="1" t="s">
        <v>935</v>
      </c>
      <c r="I45" s="1" t="s">
        <v>1013</v>
      </c>
      <c r="J45" s="1" t="s">
        <v>773</v>
      </c>
      <c r="K45" s="1" t="s">
        <v>1014</v>
      </c>
      <c r="L45" s="1" t="s">
        <v>834</v>
      </c>
      <c r="M45" s="1" t="s">
        <v>894</v>
      </c>
      <c r="N45" s="1" t="s">
        <v>742</v>
      </c>
      <c r="O45" s="1" t="s">
        <v>1015</v>
      </c>
      <c r="P45" s="1" t="s">
        <v>1016</v>
      </c>
      <c r="Q45" s="1" t="s">
        <v>781</v>
      </c>
      <c r="R45" s="1" t="s">
        <v>782</v>
      </c>
      <c r="S45" s="1" t="s">
        <v>1017</v>
      </c>
      <c r="T45" s="1" t="s">
        <v>1018</v>
      </c>
      <c r="U45" s="1" t="s">
        <v>1019</v>
      </c>
      <c r="V45" s="1" t="s">
        <v>990</v>
      </c>
      <c r="W45" s="1" t="s">
        <v>1020</v>
      </c>
      <c r="X45" s="1" t="s">
        <v>1021</v>
      </c>
      <c r="Y45" s="1" t="s">
        <v>1203</v>
      </c>
      <c r="Z45" s="1" t="s">
        <v>1331</v>
      </c>
      <c r="AA45" s="1" t="s">
        <v>1332</v>
      </c>
      <c r="AB45" s="1" t="s">
        <v>967</v>
      </c>
      <c r="AC45" s="1" t="s">
        <v>985</v>
      </c>
      <c r="AD45" s="1" t="s">
        <v>1343</v>
      </c>
      <c r="AE45" s="1" t="s">
        <v>1388</v>
      </c>
      <c r="AF45" s="1"/>
    </row>
    <row r="46" spans="1:32" x14ac:dyDescent="0.45">
      <c r="A46" s="1" t="str">
        <f>INDEX(Team_Key[Abbreviation],MATCH(INDEX(FPL_Misc_Extract[Team Name],MATCH(FPL_Results_Extract[[#This Row],[Player]],FPL_Misc_Extract[Player],0)),Team_Key[Full Name],0))</f>
        <v>ARS</v>
      </c>
      <c r="B46" s="1" t="s">
        <v>383</v>
      </c>
      <c r="C46" s="1" t="s">
        <v>1036</v>
      </c>
      <c r="D46" s="1" t="s">
        <v>1037</v>
      </c>
      <c r="E46" s="1" t="s">
        <v>798</v>
      </c>
      <c r="F46" s="1" t="s">
        <v>1032</v>
      </c>
      <c r="G46" s="1" t="s">
        <v>972</v>
      </c>
      <c r="H46" s="1" t="s">
        <v>873</v>
      </c>
      <c r="I46" s="1" t="s">
        <v>1038</v>
      </c>
      <c r="J46" s="1" t="s">
        <v>1039</v>
      </c>
      <c r="K46" s="1" t="s">
        <v>1040</v>
      </c>
      <c r="L46" s="1" t="s">
        <v>1041</v>
      </c>
      <c r="M46" s="1" t="s">
        <v>764</v>
      </c>
      <c r="N46" s="1" t="s">
        <v>753</v>
      </c>
      <c r="O46" s="1" t="s">
        <v>848</v>
      </c>
      <c r="P46" s="1" t="s">
        <v>833</v>
      </c>
      <c r="Q46" s="1" t="s">
        <v>1042</v>
      </c>
      <c r="R46" s="1" t="s">
        <v>1043</v>
      </c>
      <c r="S46" s="1" t="s">
        <v>1044</v>
      </c>
      <c r="T46" s="1" t="s">
        <v>1045</v>
      </c>
      <c r="U46" s="1" t="s">
        <v>936</v>
      </c>
      <c r="V46" s="1" t="s">
        <v>827</v>
      </c>
      <c r="W46" s="1" t="s">
        <v>1046</v>
      </c>
      <c r="X46" s="1" t="s">
        <v>1047</v>
      </c>
      <c r="Y46" s="1" t="s">
        <v>1194</v>
      </c>
      <c r="Z46" s="1" t="s">
        <v>814</v>
      </c>
      <c r="AA46" s="1" t="s">
        <v>1327</v>
      </c>
      <c r="AB46" s="1" t="s">
        <v>1328</v>
      </c>
      <c r="AC46" s="1" t="s">
        <v>1329</v>
      </c>
      <c r="AD46" s="1" t="s">
        <v>874</v>
      </c>
      <c r="AE46" s="1" t="s">
        <v>832</v>
      </c>
      <c r="AF46" s="1"/>
    </row>
    <row r="47" spans="1:32" x14ac:dyDescent="0.45">
      <c r="A47" s="1" t="str">
        <f>INDEX(Team_Key[Abbreviation],MATCH(INDEX(FPL_Misc_Extract[Team Name],MATCH(FPL_Results_Extract[[#This Row],[Player]],FPL_Misc_Extract[Player],0)),Team_Key[Full Name],0))</f>
        <v>AVL</v>
      </c>
      <c r="B47" s="1" t="s">
        <v>583</v>
      </c>
      <c r="C47" s="1" t="s">
        <v>867</v>
      </c>
      <c r="D47" s="1" t="s">
        <v>750</v>
      </c>
      <c r="E47" s="1" t="s">
        <v>868</v>
      </c>
      <c r="F47" s="1" t="s">
        <v>869</v>
      </c>
      <c r="G47" s="1" t="s">
        <v>870</v>
      </c>
      <c r="H47" s="1" t="s">
        <v>834</v>
      </c>
      <c r="I47" s="1" t="s">
        <v>871</v>
      </c>
      <c r="J47" s="1" t="s">
        <v>872</v>
      </c>
      <c r="K47" s="1" t="s">
        <v>873</v>
      </c>
      <c r="L47" s="1" t="s">
        <v>874</v>
      </c>
      <c r="M47" s="1" t="s">
        <v>875</v>
      </c>
      <c r="N47" s="1" t="s">
        <v>768</v>
      </c>
      <c r="O47" s="1" t="s">
        <v>876</v>
      </c>
      <c r="P47" s="1" t="s">
        <v>877</v>
      </c>
      <c r="Q47" s="1" t="s">
        <v>878</v>
      </c>
      <c r="R47" s="1" t="s">
        <v>879</v>
      </c>
      <c r="S47" s="1" t="s">
        <v>880</v>
      </c>
      <c r="T47" s="1" t="s">
        <v>881</v>
      </c>
      <c r="U47" s="1" t="s">
        <v>882</v>
      </c>
      <c r="V47" s="1" t="s">
        <v>883</v>
      </c>
      <c r="W47" s="1" t="s">
        <v>759</v>
      </c>
      <c r="X47" s="1" t="s">
        <v>884</v>
      </c>
      <c r="Y47" s="1" t="s">
        <v>932</v>
      </c>
      <c r="Z47" s="1" t="s">
        <v>748</v>
      </c>
      <c r="AA47" s="1" t="s">
        <v>862</v>
      </c>
      <c r="AB47" s="1" t="s">
        <v>1347</v>
      </c>
      <c r="AC47" s="1" t="s">
        <v>904</v>
      </c>
      <c r="AD47" s="1" t="s">
        <v>1394</v>
      </c>
      <c r="AE47" s="1" t="s">
        <v>1395</v>
      </c>
      <c r="AF47" s="1"/>
    </row>
    <row r="48" spans="1:32" x14ac:dyDescent="0.45">
      <c r="A48" s="1" t="str">
        <f>INDEX(Team_Key[Abbreviation],MATCH(INDEX(FPL_Misc_Extract[Team Name],MATCH(FPL_Results_Extract[[#This Row],[Player]],FPL_Misc_Extract[Player],0)),Team_Key[Full Name],0))</f>
        <v>BOU</v>
      </c>
      <c r="B48" s="1" t="s">
        <v>579</v>
      </c>
      <c r="C48" s="1" t="s">
        <v>900</v>
      </c>
      <c r="D48" s="1" t="s">
        <v>767</v>
      </c>
      <c r="E48" s="1" t="s">
        <v>901</v>
      </c>
      <c r="F48" s="1" t="s">
        <v>884</v>
      </c>
      <c r="G48" s="1" t="s">
        <v>902</v>
      </c>
      <c r="H48" s="1" t="s">
        <v>903</v>
      </c>
      <c r="I48" s="1" t="s">
        <v>904</v>
      </c>
      <c r="J48" s="1" t="s">
        <v>905</v>
      </c>
      <c r="K48" s="1" t="s">
        <v>906</v>
      </c>
      <c r="L48" s="1" t="s">
        <v>907</v>
      </c>
      <c r="M48" s="1" t="s">
        <v>866</v>
      </c>
      <c r="N48" s="1" t="s">
        <v>908</v>
      </c>
      <c r="O48" s="1" t="s">
        <v>797</v>
      </c>
      <c r="P48" s="1" t="s">
        <v>909</v>
      </c>
      <c r="Q48" s="1" t="s">
        <v>910</v>
      </c>
      <c r="R48" s="1" t="s">
        <v>886</v>
      </c>
      <c r="S48" s="1" t="s">
        <v>911</v>
      </c>
      <c r="T48" s="1" t="s">
        <v>912</v>
      </c>
      <c r="U48" s="1" t="s">
        <v>835</v>
      </c>
      <c r="V48" s="1" t="s">
        <v>913</v>
      </c>
      <c r="W48" s="1" t="s">
        <v>914</v>
      </c>
      <c r="X48" s="1" t="s">
        <v>807</v>
      </c>
      <c r="Y48" s="1" t="s">
        <v>885</v>
      </c>
      <c r="Z48" s="1" t="s">
        <v>1037</v>
      </c>
      <c r="AA48" s="1" t="s">
        <v>879</v>
      </c>
      <c r="AB48" s="1" t="s">
        <v>1321</v>
      </c>
      <c r="AC48" s="1" t="s">
        <v>812</v>
      </c>
      <c r="AD48" s="1" t="s">
        <v>1398</v>
      </c>
      <c r="AE48" s="1" t="s">
        <v>1399</v>
      </c>
      <c r="AF48" s="1"/>
    </row>
    <row r="49" spans="1:32" x14ac:dyDescent="0.45">
      <c r="A49" s="1" t="str">
        <f>INDEX(Team_Key[Abbreviation],MATCH(INDEX(FPL_Misc_Extract[Team Name],MATCH(FPL_Results_Extract[[#This Row],[Player]],FPL_Misc_Extract[Player],0)),Team_Key[Full Name],0))</f>
        <v>SOU</v>
      </c>
      <c r="B49" s="1" t="s">
        <v>246</v>
      </c>
      <c r="C49" s="1" t="s">
        <v>930</v>
      </c>
      <c r="D49" s="1" t="s">
        <v>931</v>
      </c>
      <c r="E49" s="1" t="s">
        <v>812</v>
      </c>
      <c r="F49" s="1" t="s">
        <v>807</v>
      </c>
      <c r="G49" s="1" t="s">
        <v>932</v>
      </c>
      <c r="H49" s="1" t="s">
        <v>933</v>
      </c>
      <c r="I49" s="1" t="s">
        <v>934</v>
      </c>
      <c r="J49" s="1" t="s">
        <v>739</v>
      </c>
      <c r="K49" s="1" t="s">
        <v>836</v>
      </c>
      <c r="L49" s="1" t="s">
        <v>935</v>
      </c>
      <c r="M49" s="1" t="s">
        <v>936</v>
      </c>
      <c r="N49" s="1" t="s">
        <v>747</v>
      </c>
      <c r="O49" s="1" t="s">
        <v>872</v>
      </c>
      <c r="P49" s="1" t="s">
        <v>937</v>
      </c>
      <c r="Q49" s="1" t="s">
        <v>938</v>
      </c>
      <c r="R49" s="1" t="s">
        <v>939</v>
      </c>
      <c r="S49" s="1" t="s">
        <v>940</v>
      </c>
      <c r="T49" s="1" t="s">
        <v>941</v>
      </c>
      <c r="U49" s="1" t="s">
        <v>942</v>
      </c>
      <c r="V49" s="1" t="s">
        <v>891</v>
      </c>
      <c r="W49" s="1" t="s">
        <v>943</v>
      </c>
      <c r="X49" s="1" t="s">
        <v>944</v>
      </c>
      <c r="Y49" s="1" t="s">
        <v>1200</v>
      </c>
      <c r="Z49" s="1" t="s">
        <v>731</v>
      </c>
      <c r="AA49" s="1" t="s">
        <v>1342</v>
      </c>
      <c r="AB49" s="1" t="s">
        <v>838</v>
      </c>
      <c r="AC49" s="1" t="s">
        <v>1343</v>
      </c>
      <c r="AD49" s="1" t="s">
        <v>965</v>
      </c>
      <c r="AE49" s="1" t="s">
        <v>1392</v>
      </c>
      <c r="AF49" s="1"/>
    </row>
    <row r="50" spans="1:32" x14ac:dyDescent="0.45">
      <c r="A50" s="1" t="str">
        <f>INDEX(Team_Key[Abbreviation],MATCH(INDEX(FPL_Misc_Extract[Team Name],MATCH(FPL_Results_Extract[[#This Row],[Player]],FPL_Misc_Extract[Player],0)),Team_Key[Full Name],0))</f>
        <v>NOR</v>
      </c>
      <c r="B50" s="1" t="s">
        <v>327</v>
      </c>
      <c r="C50" s="1" t="s">
        <v>1009</v>
      </c>
      <c r="D50" s="1" t="s">
        <v>1010</v>
      </c>
      <c r="E50" s="1" t="s">
        <v>1011</v>
      </c>
      <c r="F50" s="1" t="s">
        <v>830</v>
      </c>
      <c r="G50" s="1" t="s">
        <v>1012</v>
      </c>
      <c r="H50" s="1" t="s">
        <v>935</v>
      </c>
      <c r="I50" s="1" t="s">
        <v>1013</v>
      </c>
      <c r="J50" s="1" t="s">
        <v>773</v>
      </c>
      <c r="K50" s="1" t="s">
        <v>1014</v>
      </c>
      <c r="L50" s="1" t="s">
        <v>834</v>
      </c>
      <c r="M50" s="1" t="s">
        <v>894</v>
      </c>
      <c r="N50" s="1" t="s">
        <v>742</v>
      </c>
      <c r="O50" s="1" t="s">
        <v>1015</v>
      </c>
      <c r="P50" s="1" t="s">
        <v>1016</v>
      </c>
      <c r="Q50" s="1" t="s">
        <v>781</v>
      </c>
      <c r="R50" s="1" t="s">
        <v>782</v>
      </c>
      <c r="S50" s="1" t="s">
        <v>1017</v>
      </c>
      <c r="T50" s="1" t="s">
        <v>1018</v>
      </c>
      <c r="U50" s="1" t="s">
        <v>1019</v>
      </c>
      <c r="V50" s="1" t="s">
        <v>990</v>
      </c>
      <c r="W50" s="1" t="s">
        <v>1020</v>
      </c>
      <c r="X50" s="1" t="s">
        <v>1021</v>
      </c>
      <c r="Y50" s="1" t="s">
        <v>1203</v>
      </c>
      <c r="Z50" s="1" t="s">
        <v>1331</v>
      </c>
      <c r="AA50" s="1" t="s">
        <v>1332</v>
      </c>
      <c r="AB50" s="1" t="s">
        <v>967</v>
      </c>
      <c r="AC50" s="1" t="s">
        <v>985</v>
      </c>
      <c r="AD50" s="1" t="s">
        <v>1343</v>
      </c>
      <c r="AE50" s="1" t="s">
        <v>1388</v>
      </c>
      <c r="AF50" s="1"/>
    </row>
    <row r="51" spans="1:32" x14ac:dyDescent="0.45">
      <c r="A51" s="1" t="str">
        <f>INDEX(Team_Key[Abbreviation],MATCH(INDEX(FPL_Misc_Extract[Team Name],MATCH(FPL_Results_Extract[[#This Row],[Player]],FPL_Misc_Extract[Player],0)),Team_Key[Full Name],0))</f>
        <v>STK</v>
      </c>
      <c r="B51" s="1" t="s">
        <v>83</v>
      </c>
      <c r="C51" s="1" t="s">
        <v>831</v>
      </c>
      <c r="D51" s="1" t="s">
        <v>832</v>
      </c>
      <c r="E51" s="1" t="s">
        <v>833</v>
      </c>
      <c r="F51" s="1" t="s">
        <v>834</v>
      </c>
      <c r="G51" s="1" t="s">
        <v>835</v>
      </c>
      <c r="H51" s="1" t="s">
        <v>836</v>
      </c>
      <c r="I51" s="1" t="s">
        <v>837</v>
      </c>
      <c r="J51" s="1" t="s">
        <v>815</v>
      </c>
      <c r="K51" s="1" t="s">
        <v>838</v>
      </c>
      <c r="L51" s="1" t="s">
        <v>839</v>
      </c>
      <c r="M51" s="1" t="s">
        <v>840</v>
      </c>
      <c r="N51" s="1" t="s">
        <v>841</v>
      </c>
      <c r="O51" s="1" t="s">
        <v>842</v>
      </c>
      <c r="P51" s="1" t="s">
        <v>843</v>
      </c>
      <c r="Q51" s="1" t="s">
        <v>844</v>
      </c>
      <c r="R51" s="1" t="s">
        <v>845</v>
      </c>
      <c r="S51" s="1" t="s">
        <v>740</v>
      </c>
      <c r="T51" s="1" t="s">
        <v>846</v>
      </c>
      <c r="U51" s="1" t="s">
        <v>847</v>
      </c>
      <c r="V51" s="1" t="s">
        <v>848</v>
      </c>
      <c r="W51" s="1" t="s">
        <v>849</v>
      </c>
      <c r="X51" s="1" t="s">
        <v>850</v>
      </c>
      <c r="Y51" s="1" t="s">
        <v>1204</v>
      </c>
      <c r="Z51" s="1" t="s">
        <v>966</v>
      </c>
      <c r="AA51" s="1" t="s">
        <v>931</v>
      </c>
      <c r="AB51" s="1" t="s">
        <v>790</v>
      </c>
      <c r="AC51" s="1" t="s">
        <v>980</v>
      </c>
      <c r="AD51" s="1" t="s">
        <v>827</v>
      </c>
      <c r="AE51" s="1" t="s">
        <v>1389</v>
      </c>
      <c r="AF51" s="1"/>
    </row>
    <row r="52" spans="1:32" x14ac:dyDescent="0.45">
      <c r="A52" s="1" t="str">
        <f>INDEX(Team_Key[Abbreviation],MATCH(INDEX(FPL_Misc_Extract[Team Name],MATCH(FPL_Results_Extract[[#This Row],[Player]],FPL_Misc_Extract[Player],0)),Team_Key[Full Name],0))</f>
        <v>SWA</v>
      </c>
      <c r="B52" s="1" t="s">
        <v>171</v>
      </c>
      <c r="C52" s="1" t="s">
        <v>829</v>
      </c>
      <c r="D52" s="1" t="s">
        <v>776</v>
      </c>
      <c r="E52" s="1" t="s">
        <v>885</v>
      </c>
      <c r="F52" s="1" t="s">
        <v>886</v>
      </c>
      <c r="G52" s="1" t="s">
        <v>887</v>
      </c>
      <c r="H52" s="1" t="s">
        <v>795</v>
      </c>
      <c r="I52" s="1" t="s">
        <v>888</v>
      </c>
      <c r="J52" s="1" t="s">
        <v>889</v>
      </c>
      <c r="K52" s="1" t="s">
        <v>872</v>
      </c>
      <c r="L52" s="1" t="s">
        <v>890</v>
      </c>
      <c r="M52" s="1" t="s">
        <v>856</v>
      </c>
      <c r="N52" s="1" t="s">
        <v>891</v>
      </c>
      <c r="O52" s="1" t="s">
        <v>892</v>
      </c>
      <c r="P52" s="1" t="s">
        <v>767</v>
      </c>
      <c r="Q52" s="1" t="s">
        <v>893</v>
      </c>
      <c r="R52" s="1" t="s">
        <v>894</v>
      </c>
      <c r="S52" s="1" t="s">
        <v>895</v>
      </c>
      <c r="T52" s="1" t="s">
        <v>896</v>
      </c>
      <c r="U52" s="1" t="s">
        <v>897</v>
      </c>
      <c r="V52" s="1" t="s">
        <v>898</v>
      </c>
      <c r="W52" s="1" t="s">
        <v>899</v>
      </c>
      <c r="X52" s="1" t="s">
        <v>1206</v>
      </c>
      <c r="Y52" s="1" t="s">
        <v>1207</v>
      </c>
      <c r="Z52" s="1" t="s">
        <v>804</v>
      </c>
      <c r="AA52" s="1" t="s">
        <v>1031</v>
      </c>
      <c r="AB52" s="1" t="s">
        <v>970</v>
      </c>
      <c r="AC52" s="1" t="s">
        <v>1330</v>
      </c>
      <c r="AD52" s="1" t="s">
        <v>1390</v>
      </c>
      <c r="AE52" s="1" t="s">
        <v>1391</v>
      </c>
      <c r="AF52" s="1"/>
    </row>
    <row r="53" spans="1:32" x14ac:dyDescent="0.45">
      <c r="A53" s="1" t="str">
        <f>INDEX(Team_Key[Abbreviation],MATCH(INDEX(FPL_Misc_Extract[Team Name],MATCH(FPL_Results_Extract[[#This Row],[Player]],FPL_Misc_Extract[Player],0)),Team_Key[Full Name],0))</f>
        <v>MCI</v>
      </c>
      <c r="B53" s="1" t="s">
        <v>96</v>
      </c>
      <c r="C53" s="1" t="s">
        <v>997</v>
      </c>
      <c r="D53" s="1" t="s">
        <v>998</v>
      </c>
      <c r="E53" s="1" t="s">
        <v>999</v>
      </c>
      <c r="F53" s="1" t="s">
        <v>943</v>
      </c>
      <c r="G53" s="1" t="s">
        <v>971</v>
      </c>
      <c r="H53" s="1" t="s">
        <v>1000</v>
      </c>
      <c r="I53" s="1" t="s">
        <v>783</v>
      </c>
      <c r="J53" s="1" t="s">
        <v>1001</v>
      </c>
      <c r="K53" s="1" t="s">
        <v>1002</v>
      </c>
      <c r="L53" s="1" t="s">
        <v>785</v>
      </c>
      <c r="M53" s="1" t="s">
        <v>1003</v>
      </c>
      <c r="N53" s="1" t="s">
        <v>1004</v>
      </c>
      <c r="O53" s="1" t="s">
        <v>1005</v>
      </c>
      <c r="P53" s="1" t="s">
        <v>1006</v>
      </c>
      <c r="Q53" s="1" t="s">
        <v>926</v>
      </c>
      <c r="R53" s="1" t="s">
        <v>927</v>
      </c>
      <c r="S53" s="1" t="s">
        <v>1007</v>
      </c>
      <c r="T53" s="1" t="s">
        <v>810</v>
      </c>
      <c r="U53" s="1" t="s">
        <v>913</v>
      </c>
      <c r="V53" s="1" t="s">
        <v>808</v>
      </c>
      <c r="W53" s="1" t="s">
        <v>795</v>
      </c>
      <c r="X53" s="1" t="s">
        <v>1008</v>
      </c>
      <c r="Y53" s="1" t="s">
        <v>1013</v>
      </c>
      <c r="Z53" s="1" t="s">
        <v>747</v>
      </c>
      <c r="AA53" s="1" t="s">
        <v>1325</v>
      </c>
      <c r="AB53" s="1" t="s">
        <v>864</v>
      </c>
      <c r="AC53" s="1" t="s">
        <v>1385</v>
      </c>
      <c r="AD53" s="1" t="s">
        <v>1386</v>
      </c>
      <c r="AE53" s="1" t="s">
        <v>1259</v>
      </c>
      <c r="AF53" s="1"/>
    </row>
    <row r="54" spans="1:32" x14ac:dyDescent="0.45">
      <c r="A54" s="1" t="str">
        <f>INDEX(Team_Key[Abbreviation],MATCH(INDEX(FPL_Misc_Extract[Team Name],MATCH(FPL_Results_Extract[[#This Row],[Player]],FPL_Misc_Extract[Player],0)),Team_Key[Full Name],0))</f>
        <v>CRY</v>
      </c>
      <c r="B54" s="1" t="s">
        <v>129</v>
      </c>
      <c r="C54" s="1" t="s">
        <v>978</v>
      </c>
      <c r="D54" s="1" t="s">
        <v>979</v>
      </c>
      <c r="E54" s="1" t="s">
        <v>980</v>
      </c>
      <c r="F54" s="1" t="s">
        <v>981</v>
      </c>
      <c r="G54" s="1" t="s">
        <v>982</v>
      </c>
      <c r="H54" s="1" t="s">
        <v>983</v>
      </c>
      <c r="I54" s="1" t="s">
        <v>984</v>
      </c>
      <c r="J54" s="1" t="s">
        <v>923</v>
      </c>
      <c r="K54" s="1" t="s">
        <v>914</v>
      </c>
      <c r="L54" s="1" t="s">
        <v>985</v>
      </c>
      <c r="M54" s="1" t="s">
        <v>986</v>
      </c>
      <c r="N54" s="1" t="s">
        <v>987</v>
      </c>
      <c r="O54" s="1" t="s">
        <v>988</v>
      </c>
      <c r="P54" s="1" t="s">
        <v>989</v>
      </c>
      <c r="Q54" s="1" t="s">
        <v>736</v>
      </c>
      <c r="R54" s="1" t="s">
        <v>990</v>
      </c>
      <c r="S54" s="1" t="s">
        <v>991</v>
      </c>
      <c r="T54" s="1" t="s">
        <v>992</v>
      </c>
      <c r="U54" s="1" t="s">
        <v>993</v>
      </c>
      <c r="V54" s="1" t="s">
        <v>994</v>
      </c>
      <c r="W54" s="1" t="s">
        <v>995</v>
      </c>
      <c r="X54" s="1" t="s">
        <v>996</v>
      </c>
      <c r="Y54" s="1" t="s">
        <v>1197</v>
      </c>
      <c r="Z54" s="1" t="s">
        <v>825</v>
      </c>
      <c r="AA54" s="1" t="s">
        <v>1334</v>
      </c>
      <c r="AB54" s="1" t="s">
        <v>948</v>
      </c>
      <c r="AC54" s="1" t="s">
        <v>1335</v>
      </c>
      <c r="AD54" s="1" t="s">
        <v>779</v>
      </c>
      <c r="AE54" s="1" t="s">
        <v>1393</v>
      </c>
      <c r="AF54" s="1"/>
    </row>
    <row r="55" spans="1:32" x14ac:dyDescent="0.45">
      <c r="A55" s="1" t="str">
        <f>INDEX(Team_Key[Abbreviation],MATCH(INDEX(FPL_Misc_Extract[Team Name],MATCH(FPL_Results_Extract[[#This Row],[Player]],FPL_Misc_Extract[Player],0)),Team_Key[Full Name],0))</f>
        <v>AVL</v>
      </c>
      <c r="B55" s="1" t="s">
        <v>292</v>
      </c>
      <c r="C55" s="1" t="s">
        <v>867</v>
      </c>
      <c r="D55" s="1" t="s">
        <v>750</v>
      </c>
      <c r="E55" s="1" t="s">
        <v>868</v>
      </c>
      <c r="F55" s="1" t="s">
        <v>869</v>
      </c>
      <c r="G55" s="1" t="s">
        <v>870</v>
      </c>
      <c r="H55" s="1" t="s">
        <v>834</v>
      </c>
      <c r="I55" s="1" t="s">
        <v>871</v>
      </c>
      <c r="J55" s="1" t="s">
        <v>872</v>
      </c>
      <c r="K55" s="1" t="s">
        <v>873</v>
      </c>
      <c r="L55" s="1" t="s">
        <v>874</v>
      </c>
      <c r="M55" s="1" t="s">
        <v>875</v>
      </c>
      <c r="N55" s="1" t="s">
        <v>768</v>
      </c>
      <c r="O55" s="1" t="s">
        <v>876</v>
      </c>
      <c r="P55" s="1" t="s">
        <v>877</v>
      </c>
      <c r="Q55" s="1" t="s">
        <v>878</v>
      </c>
      <c r="R55" s="1" t="s">
        <v>879</v>
      </c>
      <c r="S55" s="1" t="s">
        <v>880</v>
      </c>
      <c r="T55" s="1" t="s">
        <v>881</v>
      </c>
      <c r="U55" s="1" t="s">
        <v>882</v>
      </c>
      <c r="V55" s="1" t="s">
        <v>883</v>
      </c>
      <c r="W55" s="1" t="s">
        <v>759</v>
      </c>
      <c r="X55" s="1" t="s">
        <v>884</v>
      </c>
      <c r="Y55" s="1" t="s">
        <v>932</v>
      </c>
      <c r="Z55" s="1" t="s">
        <v>748</v>
      </c>
      <c r="AA55" s="1" t="s">
        <v>862</v>
      </c>
      <c r="AB55" s="1" t="s">
        <v>1347</v>
      </c>
      <c r="AC55" s="1" t="s">
        <v>904</v>
      </c>
      <c r="AD55" s="1" t="s">
        <v>1394</v>
      </c>
      <c r="AE55" s="1" t="s">
        <v>1395</v>
      </c>
      <c r="AF55" s="1"/>
    </row>
    <row r="56" spans="1:32" x14ac:dyDescent="0.45">
      <c r="A56" s="1" t="str">
        <f>INDEX(Team_Key[Abbreviation],MATCH(INDEX(FPL_Misc_Extract[Team Name],MATCH(FPL_Results_Extract[[#This Row],[Player]],FPL_Misc_Extract[Player],0)),Team_Key[Full Name],0))</f>
        <v>NEW</v>
      </c>
      <c r="B56" s="1" t="s">
        <v>386</v>
      </c>
      <c r="C56" s="1" t="s">
        <v>945</v>
      </c>
      <c r="D56" s="1" t="s">
        <v>946</v>
      </c>
      <c r="E56" s="1" t="s">
        <v>785</v>
      </c>
      <c r="F56" s="1" t="s">
        <v>947</v>
      </c>
      <c r="G56" s="1" t="s">
        <v>748</v>
      </c>
      <c r="H56" s="1" t="s">
        <v>948</v>
      </c>
      <c r="I56" s="1" t="s">
        <v>949</v>
      </c>
      <c r="J56" s="1" t="s">
        <v>950</v>
      </c>
      <c r="K56" s="1" t="s">
        <v>951</v>
      </c>
      <c r="L56" s="1" t="s">
        <v>952</v>
      </c>
      <c r="M56" s="1" t="s">
        <v>786</v>
      </c>
      <c r="N56" s="1" t="s">
        <v>867</v>
      </c>
      <c r="O56" s="1" t="s">
        <v>893</v>
      </c>
      <c r="P56" s="1" t="s">
        <v>953</v>
      </c>
      <c r="Q56" s="1" t="s">
        <v>789</v>
      </c>
      <c r="R56" s="1" t="s">
        <v>954</v>
      </c>
      <c r="S56" s="1" t="s">
        <v>938</v>
      </c>
      <c r="T56" s="1" t="s">
        <v>955</v>
      </c>
      <c r="U56" s="1" t="s">
        <v>956</v>
      </c>
      <c r="V56" s="1" t="s">
        <v>957</v>
      </c>
      <c r="W56" s="1" t="s">
        <v>958</v>
      </c>
      <c r="X56" s="1" t="s">
        <v>959</v>
      </c>
      <c r="Y56" s="1" t="s">
        <v>1205</v>
      </c>
      <c r="Z56" s="1" t="s">
        <v>1340</v>
      </c>
      <c r="AA56" s="1" t="s">
        <v>896</v>
      </c>
      <c r="AB56" s="1" t="s">
        <v>1341</v>
      </c>
      <c r="AC56" s="1" t="s">
        <v>1054</v>
      </c>
      <c r="AD56" s="1" t="s">
        <v>1396</v>
      </c>
      <c r="AE56" s="1" t="s">
        <v>1259</v>
      </c>
      <c r="AF56" s="1"/>
    </row>
    <row r="57" spans="1:32" x14ac:dyDescent="0.45">
      <c r="A57" s="1" t="str">
        <f>INDEX(Team_Key[Abbreviation],MATCH(INDEX(FPL_Misc_Extract[Team Name],MATCH(FPL_Results_Extract[[#This Row],[Player]],FPL_Misc_Extract[Player],0)),Team_Key[Full Name],0))</f>
        <v>TOT</v>
      </c>
      <c r="B57" s="1" t="s">
        <v>595</v>
      </c>
      <c r="C57" s="1" t="s">
        <v>1259</v>
      </c>
      <c r="D57" s="1" t="s">
        <v>1259</v>
      </c>
      <c r="E57" s="1" t="s">
        <v>1259</v>
      </c>
      <c r="F57" s="1" t="s">
        <v>1259</v>
      </c>
      <c r="G57" s="1" t="s">
        <v>747</v>
      </c>
      <c r="H57" s="1" t="s">
        <v>759</v>
      </c>
      <c r="I57" s="1" t="s">
        <v>796</v>
      </c>
      <c r="J57" s="1" t="s">
        <v>797</v>
      </c>
      <c r="K57" s="1" t="s">
        <v>798</v>
      </c>
      <c r="L57" s="1" t="s">
        <v>799</v>
      </c>
      <c r="M57" s="1" t="s">
        <v>800</v>
      </c>
      <c r="N57" s="1" t="s">
        <v>801</v>
      </c>
      <c r="O57" s="1" t="s">
        <v>802</v>
      </c>
      <c r="P57" s="1" t="s">
        <v>803</v>
      </c>
      <c r="Q57" s="1" t="s">
        <v>804</v>
      </c>
      <c r="R57" s="1" t="s">
        <v>805</v>
      </c>
      <c r="S57" s="1" t="s">
        <v>806</v>
      </c>
      <c r="T57" s="1" t="s">
        <v>807</v>
      </c>
      <c r="U57" s="1" t="s">
        <v>808</v>
      </c>
      <c r="V57" s="1" t="s">
        <v>736</v>
      </c>
      <c r="W57" s="1" t="s">
        <v>809</v>
      </c>
      <c r="X57" s="1" t="s">
        <v>810</v>
      </c>
      <c r="Y57" s="1" t="s">
        <v>780</v>
      </c>
      <c r="Z57" s="1" t="s">
        <v>1320</v>
      </c>
      <c r="AA57" s="1" t="s">
        <v>1206</v>
      </c>
      <c r="AB57" s="1" t="s">
        <v>777</v>
      </c>
      <c r="AC57" s="1" t="s">
        <v>927</v>
      </c>
      <c r="AD57" s="1" t="s">
        <v>1326</v>
      </c>
      <c r="AE57" s="1" t="s">
        <v>1400</v>
      </c>
      <c r="AF57" s="1"/>
    </row>
    <row r="58" spans="1:32" x14ac:dyDescent="0.45">
      <c r="A58" s="1" t="str">
        <f>INDEX(Team_Key[Abbreviation],MATCH(INDEX(FPL_Misc_Extract[Team Name],MATCH(FPL_Results_Extract[[#This Row],[Player]],FPL_Misc_Extract[Player],0)),Team_Key[Full Name],0))</f>
        <v>MUN</v>
      </c>
      <c r="B58" s="1" t="s">
        <v>68</v>
      </c>
      <c r="C58" s="1" t="s">
        <v>915</v>
      </c>
      <c r="D58" s="1" t="s">
        <v>815</v>
      </c>
      <c r="E58" s="1" t="s">
        <v>916</v>
      </c>
      <c r="F58" s="1" t="s">
        <v>917</v>
      </c>
      <c r="G58" s="1" t="s">
        <v>918</v>
      </c>
      <c r="H58" s="1" t="s">
        <v>919</v>
      </c>
      <c r="I58" s="1" t="s">
        <v>920</v>
      </c>
      <c r="J58" s="1" t="s">
        <v>921</v>
      </c>
      <c r="K58" s="1" t="s">
        <v>922</v>
      </c>
      <c r="L58" s="1" t="s">
        <v>768</v>
      </c>
      <c r="M58" s="1" t="s">
        <v>897</v>
      </c>
      <c r="N58" s="1" t="s">
        <v>923</v>
      </c>
      <c r="O58" s="1" t="s">
        <v>808</v>
      </c>
      <c r="P58" s="1" t="s">
        <v>794</v>
      </c>
      <c r="Q58" s="1" t="s">
        <v>895</v>
      </c>
      <c r="R58" s="1" t="s">
        <v>924</v>
      </c>
      <c r="S58" s="1" t="s">
        <v>925</v>
      </c>
      <c r="T58" s="1" t="s">
        <v>926</v>
      </c>
      <c r="U58" s="1" t="s">
        <v>803</v>
      </c>
      <c r="V58" s="1" t="s">
        <v>927</v>
      </c>
      <c r="W58" s="1" t="s">
        <v>928</v>
      </c>
      <c r="X58" s="1" t="s">
        <v>929</v>
      </c>
      <c r="Y58" s="1" t="s">
        <v>970</v>
      </c>
      <c r="Z58" s="1" t="s">
        <v>1201</v>
      </c>
      <c r="AA58" s="1" t="s">
        <v>1336</v>
      </c>
      <c r="AB58" s="1" t="s">
        <v>1337</v>
      </c>
      <c r="AC58" s="1" t="s">
        <v>1338</v>
      </c>
      <c r="AD58" s="1" t="s">
        <v>1206</v>
      </c>
      <c r="AE58" s="1" t="s">
        <v>1387</v>
      </c>
      <c r="AF58" s="1"/>
    </row>
    <row r="59" spans="1:32" x14ac:dyDescent="0.45">
      <c r="A59" s="1" t="str">
        <f>INDEX(Team_Key[Abbreviation],MATCH(INDEX(FPL_Misc_Extract[Team Name],MATCH(FPL_Results_Extract[[#This Row],[Player]],FPL_Misc_Extract[Player],0)),Team_Key[Full Name],0))</f>
        <v>CHE</v>
      </c>
      <c r="B59" s="1" t="s">
        <v>176</v>
      </c>
      <c r="C59" s="1" t="s">
        <v>1048</v>
      </c>
      <c r="D59" s="1" t="s">
        <v>1049</v>
      </c>
      <c r="E59" s="1" t="s">
        <v>760</v>
      </c>
      <c r="F59" s="1" t="s">
        <v>740</v>
      </c>
      <c r="G59" s="1" t="s">
        <v>1050</v>
      </c>
      <c r="H59" s="1" t="s">
        <v>1051</v>
      </c>
      <c r="I59" s="1" t="s">
        <v>930</v>
      </c>
      <c r="J59" s="1" t="s">
        <v>1052</v>
      </c>
      <c r="K59" s="1" t="s">
        <v>1019</v>
      </c>
      <c r="L59" s="1" t="s">
        <v>942</v>
      </c>
      <c r="M59" s="1" t="s">
        <v>1053</v>
      </c>
      <c r="N59" s="1" t="s">
        <v>1054</v>
      </c>
      <c r="O59" s="1" t="s">
        <v>1055</v>
      </c>
      <c r="P59" s="1" t="s">
        <v>737</v>
      </c>
      <c r="Q59" s="1" t="s">
        <v>1056</v>
      </c>
      <c r="R59" s="1" t="s">
        <v>859</v>
      </c>
      <c r="S59" s="1" t="s">
        <v>1042</v>
      </c>
      <c r="T59" s="1" t="s">
        <v>1022</v>
      </c>
      <c r="U59" s="1" t="s">
        <v>785</v>
      </c>
      <c r="V59" s="1" t="s">
        <v>1057</v>
      </c>
      <c r="W59" s="1" t="s">
        <v>744</v>
      </c>
      <c r="X59" s="1" t="s">
        <v>909</v>
      </c>
      <c r="Y59" s="1" t="s">
        <v>1199</v>
      </c>
      <c r="Z59" s="1" t="s">
        <v>812</v>
      </c>
      <c r="AA59" s="1" t="s">
        <v>763</v>
      </c>
      <c r="AB59" s="1" t="s">
        <v>989</v>
      </c>
      <c r="AC59" s="1" t="s">
        <v>1339</v>
      </c>
      <c r="AD59" s="1" t="s">
        <v>757</v>
      </c>
      <c r="AE59" s="1" t="s">
        <v>1380</v>
      </c>
      <c r="AF59" s="1"/>
    </row>
    <row r="60" spans="1:32" x14ac:dyDescent="0.45">
      <c r="A60" s="1" t="str">
        <f>INDEX(Team_Key[Abbreviation],MATCH(INDEX(FPL_Misc_Extract[Team Name],MATCH(FPL_Results_Extract[[#This Row],[Player]],FPL_Misc_Extract[Player],0)),Team_Key[Full Name],0))</f>
        <v>MUN</v>
      </c>
      <c r="B60" s="1" t="s">
        <v>675</v>
      </c>
      <c r="C60" s="1" t="s">
        <v>915</v>
      </c>
      <c r="D60" s="1" t="s">
        <v>815</v>
      </c>
      <c r="E60" s="1" t="s">
        <v>916</v>
      </c>
      <c r="F60" s="1" t="s">
        <v>917</v>
      </c>
      <c r="G60" s="1" t="s">
        <v>918</v>
      </c>
      <c r="H60" s="1" t="s">
        <v>919</v>
      </c>
      <c r="I60" s="1" t="s">
        <v>920</v>
      </c>
      <c r="J60" s="1" t="s">
        <v>921</v>
      </c>
      <c r="K60" s="1" t="s">
        <v>922</v>
      </c>
      <c r="L60" s="1" t="s">
        <v>768</v>
      </c>
      <c r="M60" s="1" t="s">
        <v>897</v>
      </c>
      <c r="N60" s="1" t="s">
        <v>923</v>
      </c>
      <c r="O60" s="1" t="s">
        <v>808</v>
      </c>
      <c r="P60" s="1" t="s">
        <v>794</v>
      </c>
      <c r="Q60" s="1" t="s">
        <v>895</v>
      </c>
      <c r="R60" s="1" t="s">
        <v>924</v>
      </c>
      <c r="S60" s="1" t="s">
        <v>925</v>
      </c>
      <c r="T60" s="1" t="s">
        <v>926</v>
      </c>
      <c r="U60" s="1" t="s">
        <v>803</v>
      </c>
      <c r="V60" s="1" t="s">
        <v>927</v>
      </c>
      <c r="W60" s="1" t="s">
        <v>928</v>
      </c>
      <c r="X60" s="1" t="s">
        <v>929</v>
      </c>
      <c r="Y60" s="1" t="s">
        <v>970</v>
      </c>
      <c r="Z60" s="1" t="s">
        <v>1201</v>
      </c>
      <c r="AA60" s="1" t="s">
        <v>1336</v>
      </c>
      <c r="AB60" s="1" t="s">
        <v>1337</v>
      </c>
      <c r="AC60" s="1" t="s">
        <v>1338</v>
      </c>
      <c r="AD60" s="1" t="s">
        <v>1206</v>
      </c>
      <c r="AE60" s="1" t="s">
        <v>1387</v>
      </c>
      <c r="AF60" s="1"/>
    </row>
    <row r="61" spans="1:32" x14ac:dyDescent="0.45">
      <c r="A61" s="1" t="str">
        <f>INDEX(Team_Key[Abbreviation],MATCH(INDEX(FPL_Misc_Extract[Team Name],MATCH(FPL_Results_Extract[[#This Row],[Player]],FPL_Misc_Extract[Player],0)),Team_Key[Full Name],0))</f>
        <v>BOU</v>
      </c>
      <c r="B61" s="1" t="s">
        <v>317</v>
      </c>
      <c r="C61" s="1" t="s">
        <v>900</v>
      </c>
      <c r="D61" s="1" t="s">
        <v>767</v>
      </c>
      <c r="E61" s="1" t="s">
        <v>901</v>
      </c>
      <c r="F61" s="1" t="s">
        <v>884</v>
      </c>
      <c r="G61" s="1" t="s">
        <v>902</v>
      </c>
      <c r="H61" s="1" t="s">
        <v>903</v>
      </c>
      <c r="I61" s="1" t="s">
        <v>904</v>
      </c>
      <c r="J61" s="1" t="s">
        <v>905</v>
      </c>
      <c r="K61" s="1" t="s">
        <v>906</v>
      </c>
      <c r="L61" s="1" t="s">
        <v>907</v>
      </c>
      <c r="M61" s="1" t="s">
        <v>866</v>
      </c>
      <c r="N61" s="1" t="s">
        <v>908</v>
      </c>
      <c r="O61" s="1" t="s">
        <v>797</v>
      </c>
      <c r="P61" s="1" t="s">
        <v>909</v>
      </c>
      <c r="Q61" s="1" t="s">
        <v>910</v>
      </c>
      <c r="R61" s="1" t="s">
        <v>886</v>
      </c>
      <c r="S61" s="1" t="s">
        <v>911</v>
      </c>
      <c r="T61" s="1" t="s">
        <v>912</v>
      </c>
      <c r="U61" s="1" t="s">
        <v>835</v>
      </c>
      <c r="V61" s="1" t="s">
        <v>913</v>
      </c>
      <c r="W61" s="1" t="s">
        <v>914</v>
      </c>
      <c r="X61" s="1" t="s">
        <v>807</v>
      </c>
      <c r="Y61" s="1" t="s">
        <v>885</v>
      </c>
      <c r="Z61" s="1" t="s">
        <v>1037</v>
      </c>
      <c r="AA61" s="1" t="s">
        <v>879</v>
      </c>
      <c r="AB61" s="1" t="s">
        <v>1321</v>
      </c>
      <c r="AC61" s="1" t="s">
        <v>812</v>
      </c>
      <c r="AD61" s="1" t="s">
        <v>1398</v>
      </c>
      <c r="AE61" s="1" t="s">
        <v>1399</v>
      </c>
      <c r="AF61" s="1"/>
    </row>
    <row r="62" spans="1:32" x14ac:dyDescent="0.45">
      <c r="A62" s="1" t="str">
        <f>INDEX(Team_Key[Abbreviation],MATCH(INDEX(FPL_Misc_Extract[Team Name],MATCH(FPL_Results_Extract[[#This Row],[Player]],FPL_Misc_Extract[Player],0)),Team_Key[Full Name],0))</f>
        <v>NEW</v>
      </c>
      <c r="B62" s="1" t="s">
        <v>381</v>
      </c>
      <c r="C62" s="1" t="s">
        <v>945</v>
      </c>
      <c r="D62" s="1" t="s">
        <v>946</v>
      </c>
      <c r="E62" s="1" t="s">
        <v>785</v>
      </c>
      <c r="F62" s="1" t="s">
        <v>947</v>
      </c>
      <c r="G62" s="1" t="s">
        <v>748</v>
      </c>
      <c r="H62" s="1" t="s">
        <v>948</v>
      </c>
      <c r="I62" s="1" t="s">
        <v>949</v>
      </c>
      <c r="J62" s="1" t="s">
        <v>950</v>
      </c>
      <c r="K62" s="1" t="s">
        <v>951</v>
      </c>
      <c r="L62" s="1" t="s">
        <v>952</v>
      </c>
      <c r="M62" s="1" t="s">
        <v>786</v>
      </c>
      <c r="N62" s="1" t="s">
        <v>867</v>
      </c>
      <c r="O62" s="1" t="s">
        <v>893</v>
      </c>
      <c r="P62" s="1" t="s">
        <v>953</v>
      </c>
      <c r="Q62" s="1" t="s">
        <v>789</v>
      </c>
      <c r="R62" s="1" t="s">
        <v>954</v>
      </c>
      <c r="S62" s="1" t="s">
        <v>938</v>
      </c>
      <c r="T62" s="1" t="s">
        <v>955</v>
      </c>
      <c r="U62" s="1" t="s">
        <v>956</v>
      </c>
      <c r="V62" s="1" t="s">
        <v>957</v>
      </c>
      <c r="W62" s="1" t="s">
        <v>958</v>
      </c>
      <c r="X62" s="1" t="s">
        <v>959</v>
      </c>
      <c r="Y62" s="1" t="s">
        <v>1205</v>
      </c>
      <c r="Z62" s="1" t="s">
        <v>1340</v>
      </c>
      <c r="AA62" s="1" t="s">
        <v>896</v>
      </c>
      <c r="AB62" s="1" t="s">
        <v>1341</v>
      </c>
      <c r="AC62" s="1" t="s">
        <v>1054</v>
      </c>
      <c r="AD62" s="1" t="s">
        <v>1396</v>
      </c>
      <c r="AE62" s="1" t="s">
        <v>1259</v>
      </c>
      <c r="AF62" s="1"/>
    </row>
    <row r="63" spans="1:32" x14ac:dyDescent="0.45">
      <c r="A63" s="1" t="str">
        <f>INDEX(Team_Key[Abbreviation],MATCH(INDEX(FPL_Misc_Extract[Team Name],MATCH(FPL_Results_Extract[[#This Row],[Player]],FPL_Misc_Extract[Player],0)),Team_Key[Full Name],0))</f>
        <v>MCI</v>
      </c>
      <c r="B63" s="1" t="s">
        <v>586</v>
      </c>
      <c r="C63" s="1" t="s">
        <v>1259</v>
      </c>
      <c r="D63" s="1" t="s">
        <v>1259</v>
      </c>
      <c r="E63" s="1" t="s">
        <v>1259</v>
      </c>
      <c r="F63" s="1" t="s">
        <v>1259</v>
      </c>
      <c r="G63" s="1" t="s">
        <v>971</v>
      </c>
      <c r="H63" s="1" t="s">
        <v>1000</v>
      </c>
      <c r="I63" s="1" t="s">
        <v>783</v>
      </c>
      <c r="J63" s="1" t="s">
        <v>1001</v>
      </c>
      <c r="K63" s="1" t="s">
        <v>1002</v>
      </c>
      <c r="L63" s="1" t="s">
        <v>785</v>
      </c>
      <c r="M63" s="1" t="s">
        <v>1003</v>
      </c>
      <c r="N63" s="1" t="s">
        <v>1004</v>
      </c>
      <c r="O63" s="1" t="s">
        <v>1005</v>
      </c>
      <c r="P63" s="1" t="s">
        <v>1006</v>
      </c>
      <c r="Q63" s="1" t="s">
        <v>926</v>
      </c>
      <c r="R63" s="1" t="s">
        <v>927</v>
      </c>
      <c r="S63" s="1" t="s">
        <v>1007</v>
      </c>
      <c r="T63" s="1" t="s">
        <v>810</v>
      </c>
      <c r="U63" s="1" t="s">
        <v>913</v>
      </c>
      <c r="V63" s="1" t="s">
        <v>808</v>
      </c>
      <c r="W63" s="1" t="s">
        <v>795</v>
      </c>
      <c r="X63" s="1" t="s">
        <v>1008</v>
      </c>
      <c r="Y63" s="1" t="s">
        <v>1013</v>
      </c>
      <c r="Z63" s="1" t="s">
        <v>747</v>
      </c>
      <c r="AA63" s="1" t="s">
        <v>1325</v>
      </c>
      <c r="AB63" s="1" t="s">
        <v>864</v>
      </c>
      <c r="AC63" s="1" t="s">
        <v>1385</v>
      </c>
      <c r="AD63" s="1" t="s">
        <v>1386</v>
      </c>
      <c r="AE63" s="1" t="s">
        <v>1259</v>
      </c>
      <c r="AF63" s="1"/>
    </row>
    <row r="64" spans="1:32" x14ac:dyDescent="0.45">
      <c r="A64" s="1" t="str">
        <f>INDEX(Team_Key[Abbreviation],MATCH(INDEX(FPL_Misc_Extract[Team Name],MATCH(FPL_Results_Extract[[#This Row],[Player]],FPL_Misc_Extract[Player],0)),Team_Key[Full Name],0))</f>
        <v>NEW</v>
      </c>
      <c r="B64" s="1" t="s">
        <v>439</v>
      </c>
      <c r="C64" s="1" t="s">
        <v>1259</v>
      </c>
      <c r="D64" s="1" t="s">
        <v>1259</v>
      </c>
      <c r="E64" s="1" t="s">
        <v>1259</v>
      </c>
      <c r="F64" s="1" t="s">
        <v>1259</v>
      </c>
      <c r="G64" s="1" t="s">
        <v>748</v>
      </c>
      <c r="H64" s="1" t="s">
        <v>948</v>
      </c>
      <c r="I64" s="1" t="s">
        <v>949</v>
      </c>
      <c r="J64" s="1" t="s">
        <v>950</v>
      </c>
      <c r="K64" s="1" t="s">
        <v>951</v>
      </c>
      <c r="L64" s="1" t="s">
        <v>952</v>
      </c>
      <c r="M64" s="1" t="s">
        <v>786</v>
      </c>
      <c r="N64" s="1" t="s">
        <v>867</v>
      </c>
      <c r="O64" s="1" t="s">
        <v>893</v>
      </c>
      <c r="P64" s="1" t="s">
        <v>953</v>
      </c>
      <c r="Q64" s="1" t="s">
        <v>789</v>
      </c>
      <c r="R64" s="1" t="s">
        <v>954</v>
      </c>
      <c r="S64" s="1" t="s">
        <v>938</v>
      </c>
      <c r="T64" s="1" t="s">
        <v>955</v>
      </c>
      <c r="U64" s="1" t="s">
        <v>956</v>
      </c>
      <c r="V64" s="1" t="s">
        <v>957</v>
      </c>
      <c r="W64" s="1" t="s">
        <v>958</v>
      </c>
      <c r="X64" s="1" t="s">
        <v>959</v>
      </c>
      <c r="Y64" s="1" t="s">
        <v>1205</v>
      </c>
      <c r="Z64" s="1" t="s">
        <v>1340</v>
      </c>
      <c r="AA64" s="1" t="s">
        <v>896</v>
      </c>
      <c r="AB64" s="1" t="s">
        <v>1341</v>
      </c>
      <c r="AC64" s="1" t="s">
        <v>1054</v>
      </c>
      <c r="AD64" s="1" t="s">
        <v>1396</v>
      </c>
      <c r="AE64" s="1" t="s">
        <v>1259</v>
      </c>
      <c r="AF64" s="1"/>
    </row>
    <row r="65" spans="1:32" x14ac:dyDescent="0.45">
      <c r="A65" s="1" t="str">
        <f>INDEX(Team_Key[Abbreviation],MATCH(INDEX(FPL_Misc_Extract[Team Name],MATCH(FPL_Results_Extract[[#This Row],[Player]],FPL_Misc_Extract[Player],0)),Team_Key[Full Name],0))</f>
        <v>LEI</v>
      </c>
      <c r="B65" s="1" t="s">
        <v>440</v>
      </c>
      <c r="C65" s="1" t="s">
        <v>1259</v>
      </c>
      <c r="D65" s="1" t="s">
        <v>752</v>
      </c>
      <c r="E65" s="1" t="s">
        <v>753</v>
      </c>
      <c r="F65" s="1" t="s">
        <v>754</v>
      </c>
      <c r="G65" s="1" t="s">
        <v>735</v>
      </c>
      <c r="H65" s="1" t="s">
        <v>755</v>
      </c>
      <c r="I65" s="1" t="s">
        <v>756</v>
      </c>
      <c r="J65" s="1" t="s">
        <v>757</v>
      </c>
      <c r="K65" s="1" t="s">
        <v>758</v>
      </c>
      <c r="L65" s="1" t="s">
        <v>759</v>
      </c>
      <c r="M65" s="1" t="s">
        <v>760</v>
      </c>
      <c r="N65" s="1" t="s">
        <v>761</v>
      </c>
      <c r="O65" s="1" t="s">
        <v>762</v>
      </c>
      <c r="P65" s="1" t="s">
        <v>763</v>
      </c>
      <c r="Q65" s="1" t="s">
        <v>764</v>
      </c>
      <c r="R65" s="1" t="s">
        <v>765</v>
      </c>
      <c r="S65" s="1" t="s">
        <v>766</v>
      </c>
      <c r="T65" s="1" t="s">
        <v>767</v>
      </c>
      <c r="U65" s="1" t="s">
        <v>768</v>
      </c>
      <c r="V65" s="1" t="s">
        <v>769</v>
      </c>
      <c r="W65" s="1" t="s">
        <v>770</v>
      </c>
      <c r="X65" s="1" t="s">
        <v>771</v>
      </c>
      <c r="Y65" s="1" t="s">
        <v>1201</v>
      </c>
      <c r="Z65" s="1" t="s">
        <v>789</v>
      </c>
      <c r="AA65" s="1" t="s">
        <v>1322</v>
      </c>
      <c r="AB65" s="1" t="s">
        <v>1007</v>
      </c>
      <c r="AC65" s="1" t="s">
        <v>1055</v>
      </c>
      <c r="AD65" s="1" t="s">
        <v>744</v>
      </c>
      <c r="AE65" s="1" t="s">
        <v>1401</v>
      </c>
      <c r="AF65" s="1"/>
    </row>
    <row r="66" spans="1:32" x14ac:dyDescent="0.45">
      <c r="A66" s="1" t="str">
        <f>INDEX(Team_Key[Abbreviation],MATCH(INDEX(FPL_Misc_Extract[Team Name],MATCH(FPL_Results_Extract[[#This Row],[Player]],FPL_Misc_Extract[Player],0)),Team_Key[Full Name],0))</f>
        <v>SWA</v>
      </c>
      <c r="B66" s="1" t="s">
        <v>368</v>
      </c>
      <c r="C66" s="1" t="s">
        <v>829</v>
      </c>
      <c r="D66" s="1" t="s">
        <v>776</v>
      </c>
      <c r="E66" s="1" t="s">
        <v>885</v>
      </c>
      <c r="F66" s="1" t="s">
        <v>886</v>
      </c>
      <c r="G66" s="1" t="s">
        <v>887</v>
      </c>
      <c r="H66" s="1" t="s">
        <v>795</v>
      </c>
      <c r="I66" s="1" t="s">
        <v>888</v>
      </c>
      <c r="J66" s="1" t="s">
        <v>889</v>
      </c>
      <c r="K66" s="1" t="s">
        <v>872</v>
      </c>
      <c r="L66" s="1" t="s">
        <v>890</v>
      </c>
      <c r="M66" s="1" t="s">
        <v>856</v>
      </c>
      <c r="N66" s="1" t="s">
        <v>891</v>
      </c>
      <c r="O66" s="1" t="s">
        <v>892</v>
      </c>
      <c r="P66" s="1" t="s">
        <v>767</v>
      </c>
      <c r="Q66" s="1" t="s">
        <v>893</v>
      </c>
      <c r="R66" s="1" t="s">
        <v>894</v>
      </c>
      <c r="S66" s="1" t="s">
        <v>895</v>
      </c>
      <c r="T66" s="1" t="s">
        <v>896</v>
      </c>
      <c r="U66" s="1" t="s">
        <v>897</v>
      </c>
      <c r="V66" s="1" t="s">
        <v>898</v>
      </c>
      <c r="W66" s="1" t="s">
        <v>899</v>
      </c>
      <c r="X66" s="1" t="s">
        <v>1206</v>
      </c>
      <c r="Y66" s="1" t="s">
        <v>1207</v>
      </c>
      <c r="Z66" s="1" t="s">
        <v>804</v>
      </c>
      <c r="AA66" s="1" t="s">
        <v>1031</v>
      </c>
      <c r="AB66" s="1" t="s">
        <v>970</v>
      </c>
      <c r="AC66" s="1" t="s">
        <v>1330</v>
      </c>
      <c r="AD66" s="1" t="s">
        <v>1390</v>
      </c>
      <c r="AE66" s="1" t="s">
        <v>1391</v>
      </c>
      <c r="AF66" s="1"/>
    </row>
    <row r="67" spans="1:32" x14ac:dyDescent="0.45">
      <c r="A67" s="1" t="str">
        <f>INDEX(Team_Key[Abbreviation],MATCH(INDEX(FPL_Misc_Extract[Team Name],MATCH(FPL_Results_Extract[[#This Row],[Player]],FPL_Misc_Extract[Player],0)),Team_Key[Full Name],0))</f>
        <v>NOR</v>
      </c>
      <c r="B67" s="1" t="s">
        <v>616</v>
      </c>
      <c r="C67" s="1" t="s">
        <v>1009</v>
      </c>
      <c r="D67" s="1" t="s">
        <v>1010</v>
      </c>
      <c r="E67" s="1" t="s">
        <v>1011</v>
      </c>
      <c r="F67" s="1" t="s">
        <v>830</v>
      </c>
      <c r="G67" s="1" t="s">
        <v>1012</v>
      </c>
      <c r="H67" s="1" t="s">
        <v>935</v>
      </c>
      <c r="I67" s="1" t="s">
        <v>1013</v>
      </c>
      <c r="J67" s="1" t="s">
        <v>773</v>
      </c>
      <c r="K67" s="1" t="s">
        <v>1014</v>
      </c>
      <c r="L67" s="1" t="s">
        <v>834</v>
      </c>
      <c r="M67" s="1" t="s">
        <v>894</v>
      </c>
      <c r="N67" s="1" t="s">
        <v>742</v>
      </c>
      <c r="O67" s="1" t="s">
        <v>1015</v>
      </c>
      <c r="P67" s="1" t="s">
        <v>1016</v>
      </c>
      <c r="Q67" s="1" t="s">
        <v>781</v>
      </c>
      <c r="R67" s="1" t="s">
        <v>782</v>
      </c>
      <c r="S67" s="1" t="s">
        <v>1017</v>
      </c>
      <c r="T67" s="1" t="s">
        <v>1018</v>
      </c>
      <c r="U67" s="1" t="s">
        <v>1019</v>
      </c>
      <c r="V67" s="1" t="s">
        <v>990</v>
      </c>
      <c r="W67" s="1" t="s">
        <v>1020</v>
      </c>
      <c r="X67" s="1" t="s">
        <v>1021</v>
      </c>
      <c r="Y67" s="1" t="s">
        <v>1203</v>
      </c>
      <c r="Z67" s="1" t="s">
        <v>1331</v>
      </c>
      <c r="AA67" s="1" t="s">
        <v>1332</v>
      </c>
      <c r="AB67" s="1" t="s">
        <v>967</v>
      </c>
      <c r="AC67" s="1" t="s">
        <v>985</v>
      </c>
      <c r="AD67" s="1" t="s">
        <v>1343</v>
      </c>
      <c r="AE67" s="1" t="s">
        <v>1388</v>
      </c>
      <c r="AF67" s="1"/>
    </row>
    <row r="68" spans="1:32" x14ac:dyDescent="0.45">
      <c r="A68" s="1" t="str">
        <f>INDEX(Team_Key[Abbreviation],MATCH(INDEX(FPL_Misc_Extract[Team Name],MATCH(FPL_Results_Extract[[#This Row],[Player]],FPL_Misc_Extract[Player],0)),Team_Key[Full Name],0))</f>
        <v>SWA</v>
      </c>
      <c r="B68" s="1" t="s">
        <v>180</v>
      </c>
      <c r="C68" s="1" t="s">
        <v>829</v>
      </c>
      <c r="D68" s="1" t="s">
        <v>776</v>
      </c>
      <c r="E68" s="1" t="s">
        <v>885</v>
      </c>
      <c r="F68" s="1" t="s">
        <v>886</v>
      </c>
      <c r="G68" s="1" t="s">
        <v>887</v>
      </c>
      <c r="H68" s="1" t="s">
        <v>795</v>
      </c>
      <c r="I68" s="1" t="s">
        <v>888</v>
      </c>
      <c r="J68" s="1" t="s">
        <v>889</v>
      </c>
      <c r="K68" s="1" t="s">
        <v>872</v>
      </c>
      <c r="L68" s="1" t="s">
        <v>890</v>
      </c>
      <c r="M68" s="1" t="s">
        <v>856</v>
      </c>
      <c r="N68" s="1" t="s">
        <v>891</v>
      </c>
      <c r="O68" s="1" t="s">
        <v>892</v>
      </c>
      <c r="P68" s="1" t="s">
        <v>767</v>
      </c>
      <c r="Q68" s="1" t="s">
        <v>893</v>
      </c>
      <c r="R68" s="1" t="s">
        <v>894</v>
      </c>
      <c r="S68" s="1" t="s">
        <v>895</v>
      </c>
      <c r="T68" s="1" t="s">
        <v>896</v>
      </c>
      <c r="U68" s="1" t="s">
        <v>897</v>
      </c>
      <c r="V68" s="1" t="s">
        <v>898</v>
      </c>
      <c r="W68" s="1" t="s">
        <v>899</v>
      </c>
      <c r="X68" s="1" t="s">
        <v>1206</v>
      </c>
      <c r="Y68" s="1" t="s">
        <v>1207</v>
      </c>
      <c r="Z68" s="1" t="s">
        <v>804</v>
      </c>
      <c r="AA68" s="1" t="s">
        <v>1031</v>
      </c>
      <c r="AB68" s="1" t="s">
        <v>970</v>
      </c>
      <c r="AC68" s="1" t="s">
        <v>1330</v>
      </c>
      <c r="AD68" s="1" t="s">
        <v>1390</v>
      </c>
      <c r="AE68" s="1" t="s">
        <v>1391</v>
      </c>
      <c r="AF68" s="1"/>
    </row>
    <row r="69" spans="1:32" x14ac:dyDescent="0.45">
      <c r="A69" s="1" t="str">
        <f>INDEX(Team_Key[Abbreviation],MATCH(INDEX(FPL_Misc_Extract[Team Name],MATCH(FPL_Results_Extract[[#This Row],[Player]],FPL_Misc_Extract[Player],0)),Team_Key[Full Name],0))</f>
        <v>STK</v>
      </c>
      <c r="B69" s="1" t="s">
        <v>558</v>
      </c>
      <c r="C69" s="1" t="s">
        <v>831</v>
      </c>
      <c r="D69" s="1" t="s">
        <v>832</v>
      </c>
      <c r="E69" s="1" t="s">
        <v>833</v>
      </c>
      <c r="F69" s="1" t="s">
        <v>834</v>
      </c>
      <c r="G69" s="1" t="s">
        <v>835</v>
      </c>
      <c r="H69" s="1" t="s">
        <v>836</v>
      </c>
      <c r="I69" s="1" t="s">
        <v>837</v>
      </c>
      <c r="J69" s="1" t="s">
        <v>815</v>
      </c>
      <c r="K69" s="1" t="s">
        <v>838</v>
      </c>
      <c r="L69" s="1" t="s">
        <v>839</v>
      </c>
      <c r="M69" s="1" t="s">
        <v>840</v>
      </c>
      <c r="N69" s="1" t="s">
        <v>841</v>
      </c>
      <c r="O69" s="1" t="s">
        <v>842</v>
      </c>
      <c r="P69" s="1" t="s">
        <v>843</v>
      </c>
      <c r="Q69" s="1" t="s">
        <v>844</v>
      </c>
      <c r="R69" s="1" t="s">
        <v>845</v>
      </c>
      <c r="S69" s="1" t="s">
        <v>740</v>
      </c>
      <c r="T69" s="1" t="s">
        <v>846</v>
      </c>
      <c r="U69" s="1" t="s">
        <v>847</v>
      </c>
      <c r="V69" s="1" t="s">
        <v>848</v>
      </c>
      <c r="W69" s="1" t="s">
        <v>849</v>
      </c>
      <c r="X69" s="1" t="s">
        <v>850</v>
      </c>
      <c r="Y69" s="1" t="s">
        <v>1204</v>
      </c>
      <c r="Z69" s="1" t="s">
        <v>966</v>
      </c>
      <c r="AA69" s="1" t="s">
        <v>931</v>
      </c>
      <c r="AB69" s="1" t="s">
        <v>790</v>
      </c>
      <c r="AC69" s="1" t="s">
        <v>980</v>
      </c>
      <c r="AD69" s="1" t="s">
        <v>827</v>
      </c>
      <c r="AE69" s="1" t="s">
        <v>1389</v>
      </c>
      <c r="AF69" s="1"/>
    </row>
    <row r="70" spans="1:32" x14ac:dyDescent="0.45">
      <c r="A70" s="1" t="str">
        <f>INDEX(Team_Key[Abbreviation],MATCH(INDEX(FPL_Misc_Extract[Team Name],MATCH(FPL_Results_Extract[[#This Row],[Player]],FPL_Misc_Extract[Player],0)),Team_Key[Full Name],0))</f>
        <v>CRY</v>
      </c>
      <c r="B70" s="1" t="s">
        <v>359</v>
      </c>
      <c r="C70" s="1" t="s">
        <v>978</v>
      </c>
      <c r="D70" s="1" t="s">
        <v>979</v>
      </c>
      <c r="E70" s="1" t="s">
        <v>980</v>
      </c>
      <c r="F70" s="1" t="s">
        <v>981</v>
      </c>
      <c r="G70" s="1" t="s">
        <v>982</v>
      </c>
      <c r="H70" s="1" t="s">
        <v>983</v>
      </c>
      <c r="I70" s="1" t="s">
        <v>984</v>
      </c>
      <c r="J70" s="1" t="s">
        <v>923</v>
      </c>
      <c r="K70" s="1" t="s">
        <v>914</v>
      </c>
      <c r="L70" s="1" t="s">
        <v>985</v>
      </c>
      <c r="M70" s="1" t="s">
        <v>986</v>
      </c>
      <c r="N70" s="1" t="s">
        <v>987</v>
      </c>
      <c r="O70" s="1" t="s">
        <v>988</v>
      </c>
      <c r="P70" s="1" t="s">
        <v>989</v>
      </c>
      <c r="Q70" s="1" t="s">
        <v>736</v>
      </c>
      <c r="R70" s="1" t="s">
        <v>990</v>
      </c>
      <c r="S70" s="1" t="s">
        <v>991</v>
      </c>
      <c r="T70" s="1" t="s">
        <v>992</v>
      </c>
      <c r="U70" s="1" t="s">
        <v>993</v>
      </c>
      <c r="V70" s="1" t="s">
        <v>994</v>
      </c>
      <c r="W70" s="1" t="s">
        <v>995</v>
      </c>
      <c r="X70" s="1" t="s">
        <v>996</v>
      </c>
      <c r="Y70" s="1" t="s">
        <v>1197</v>
      </c>
      <c r="Z70" s="1" t="s">
        <v>825</v>
      </c>
      <c r="AA70" s="1" t="s">
        <v>1334</v>
      </c>
      <c r="AB70" s="1" t="s">
        <v>948</v>
      </c>
      <c r="AC70" s="1" t="s">
        <v>1335</v>
      </c>
      <c r="AD70" s="1" t="s">
        <v>779</v>
      </c>
      <c r="AE70" s="1" t="s">
        <v>1393</v>
      </c>
      <c r="AF70" s="1"/>
    </row>
    <row r="71" spans="1:32" x14ac:dyDescent="0.45">
      <c r="A71" s="1" t="str">
        <f>INDEX(Team_Key[Abbreviation],MATCH(INDEX(FPL_Misc_Extract[Team Name],MATCH(FPL_Results_Extract[[#This Row],[Player]],FPL_Misc_Extract[Player],0)),Team_Key[Full Name],0))</f>
        <v>NEW</v>
      </c>
      <c r="B71" s="1" t="s">
        <v>379</v>
      </c>
      <c r="C71" s="1" t="s">
        <v>945</v>
      </c>
      <c r="D71" s="1" t="s">
        <v>946</v>
      </c>
      <c r="E71" s="1" t="s">
        <v>785</v>
      </c>
      <c r="F71" s="1" t="s">
        <v>947</v>
      </c>
      <c r="G71" s="1" t="s">
        <v>748</v>
      </c>
      <c r="H71" s="1" t="s">
        <v>948</v>
      </c>
      <c r="I71" s="1" t="s">
        <v>949</v>
      </c>
      <c r="J71" s="1" t="s">
        <v>950</v>
      </c>
      <c r="K71" s="1" t="s">
        <v>951</v>
      </c>
      <c r="L71" s="1" t="s">
        <v>952</v>
      </c>
      <c r="M71" s="1" t="s">
        <v>786</v>
      </c>
      <c r="N71" s="1" t="s">
        <v>867</v>
      </c>
      <c r="O71" s="1" t="s">
        <v>893</v>
      </c>
      <c r="P71" s="1" t="s">
        <v>953</v>
      </c>
      <c r="Q71" s="1" t="s">
        <v>789</v>
      </c>
      <c r="R71" s="1" t="s">
        <v>954</v>
      </c>
      <c r="S71" s="1" t="s">
        <v>938</v>
      </c>
      <c r="T71" s="1" t="s">
        <v>955</v>
      </c>
      <c r="U71" s="1" t="s">
        <v>956</v>
      </c>
      <c r="V71" s="1" t="s">
        <v>957</v>
      </c>
      <c r="W71" s="1" t="s">
        <v>958</v>
      </c>
      <c r="X71" s="1" t="s">
        <v>959</v>
      </c>
      <c r="Y71" s="1" t="s">
        <v>1205</v>
      </c>
      <c r="Z71" s="1" t="s">
        <v>1340</v>
      </c>
      <c r="AA71" s="1" t="s">
        <v>896</v>
      </c>
      <c r="AB71" s="1" t="s">
        <v>1341</v>
      </c>
      <c r="AC71" s="1" t="s">
        <v>1054</v>
      </c>
      <c r="AD71" s="1" t="s">
        <v>1396</v>
      </c>
      <c r="AE71" s="1" t="s">
        <v>1259</v>
      </c>
      <c r="AF71" s="1"/>
    </row>
    <row r="72" spans="1:32" x14ac:dyDescent="0.45">
      <c r="A72" s="1" t="str">
        <f>INDEX(Team_Key[Abbreviation],MATCH(INDEX(FPL_Misc_Extract[Team Name],MATCH(FPL_Results_Extract[[#This Row],[Player]],FPL_Misc_Extract[Player],0)),Team_Key[Full Name],0))</f>
        <v>MUN</v>
      </c>
      <c r="B72" s="1" t="s">
        <v>610</v>
      </c>
      <c r="C72" s="1" t="s">
        <v>915</v>
      </c>
      <c r="D72" s="1" t="s">
        <v>815</v>
      </c>
      <c r="E72" s="1" t="s">
        <v>916</v>
      </c>
      <c r="F72" s="1" t="s">
        <v>917</v>
      </c>
      <c r="G72" s="1" t="s">
        <v>918</v>
      </c>
      <c r="H72" s="1" t="s">
        <v>919</v>
      </c>
      <c r="I72" s="1" t="s">
        <v>920</v>
      </c>
      <c r="J72" s="1" t="s">
        <v>921</v>
      </c>
      <c r="K72" s="1" t="s">
        <v>922</v>
      </c>
      <c r="L72" s="1" t="s">
        <v>768</v>
      </c>
      <c r="M72" s="1" t="s">
        <v>897</v>
      </c>
      <c r="N72" s="1" t="s">
        <v>923</v>
      </c>
      <c r="O72" s="1" t="s">
        <v>808</v>
      </c>
      <c r="P72" s="1" t="s">
        <v>794</v>
      </c>
      <c r="Q72" s="1" t="s">
        <v>895</v>
      </c>
      <c r="R72" s="1" t="s">
        <v>924</v>
      </c>
      <c r="S72" s="1" t="s">
        <v>925</v>
      </c>
      <c r="T72" s="1" t="s">
        <v>926</v>
      </c>
      <c r="U72" s="1" t="s">
        <v>803</v>
      </c>
      <c r="V72" s="1" t="s">
        <v>927</v>
      </c>
      <c r="W72" s="1" t="s">
        <v>928</v>
      </c>
      <c r="X72" s="1" t="s">
        <v>929</v>
      </c>
      <c r="Y72" s="1" t="s">
        <v>970</v>
      </c>
      <c r="Z72" s="1" t="s">
        <v>1201</v>
      </c>
      <c r="AA72" s="1" t="s">
        <v>1336</v>
      </c>
      <c r="AB72" s="1" t="s">
        <v>1337</v>
      </c>
      <c r="AC72" s="1" t="s">
        <v>1338</v>
      </c>
      <c r="AD72" s="1" t="s">
        <v>1206</v>
      </c>
      <c r="AE72" s="1" t="s">
        <v>1387</v>
      </c>
      <c r="AF72" s="1"/>
    </row>
    <row r="73" spans="1:32" x14ac:dyDescent="0.45">
      <c r="A73" s="1" t="str">
        <f>INDEX(Team_Key[Abbreviation],MATCH(INDEX(FPL_Misc_Extract[Team Name],MATCH(FPL_Results_Extract[[#This Row],[Player]],FPL_Misc_Extract[Player],0)),Team_Key[Full Name],0))</f>
        <v>NEW</v>
      </c>
      <c r="B73" s="1" t="s">
        <v>394</v>
      </c>
      <c r="C73" s="1" t="s">
        <v>1259</v>
      </c>
      <c r="D73" s="1" t="s">
        <v>1259</v>
      </c>
      <c r="E73" s="1" t="s">
        <v>1259</v>
      </c>
      <c r="F73" s="1" t="s">
        <v>1259</v>
      </c>
      <c r="G73" s="1" t="s">
        <v>748</v>
      </c>
      <c r="H73" s="1" t="s">
        <v>948</v>
      </c>
      <c r="I73" s="1" t="s">
        <v>949</v>
      </c>
      <c r="J73" s="1" t="s">
        <v>950</v>
      </c>
      <c r="K73" s="1" t="s">
        <v>951</v>
      </c>
      <c r="L73" s="1" t="s">
        <v>952</v>
      </c>
      <c r="M73" s="1" t="s">
        <v>786</v>
      </c>
      <c r="N73" s="1" t="s">
        <v>867</v>
      </c>
      <c r="O73" s="1" t="s">
        <v>893</v>
      </c>
      <c r="P73" s="1" t="s">
        <v>953</v>
      </c>
      <c r="Q73" s="1" t="s">
        <v>789</v>
      </c>
      <c r="R73" s="1" t="s">
        <v>954</v>
      </c>
      <c r="S73" s="1" t="s">
        <v>938</v>
      </c>
      <c r="T73" s="1" t="s">
        <v>955</v>
      </c>
      <c r="U73" s="1" t="s">
        <v>956</v>
      </c>
      <c r="V73" s="1" t="s">
        <v>957</v>
      </c>
      <c r="W73" s="1" t="s">
        <v>958</v>
      </c>
      <c r="X73" s="1" t="s">
        <v>959</v>
      </c>
      <c r="Y73" s="1" t="s">
        <v>1205</v>
      </c>
      <c r="Z73" s="1" t="s">
        <v>1340</v>
      </c>
      <c r="AA73" s="1" t="s">
        <v>896</v>
      </c>
      <c r="AB73" s="1" t="s">
        <v>1341</v>
      </c>
      <c r="AC73" s="1" t="s">
        <v>1054</v>
      </c>
      <c r="AD73" s="1" t="s">
        <v>1396</v>
      </c>
      <c r="AE73" s="1" t="s">
        <v>1259</v>
      </c>
      <c r="AF73" s="1"/>
    </row>
    <row r="74" spans="1:32" x14ac:dyDescent="0.45">
      <c r="A74" s="1" t="str">
        <f>INDEX(Team_Key[Abbreviation],MATCH(INDEX(FPL_Misc_Extract[Team Name],MATCH(FPL_Results_Extract[[#This Row],[Player]],FPL_Misc_Extract[Player],0)),Team_Key[Full Name],0))</f>
        <v>CHE</v>
      </c>
      <c r="B74" s="1" t="s">
        <v>87</v>
      </c>
      <c r="C74" s="1" t="s">
        <v>1048</v>
      </c>
      <c r="D74" s="1" t="s">
        <v>1049</v>
      </c>
      <c r="E74" s="1" t="s">
        <v>760</v>
      </c>
      <c r="F74" s="1" t="s">
        <v>740</v>
      </c>
      <c r="G74" s="1" t="s">
        <v>1050</v>
      </c>
      <c r="H74" s="1" t="s">
        <v>1051</v>
      </c>
      <c r="I74" s="1" t="s">
        <v>930</v>
      </c>
      <c r="J74" s="1" t="s">
        <v>1052</v>
      </c>
      <c r="K74" s="1" t="s">
        <v>1019</v>
      </c>
      <c r="L74" s="1" t="s">
        <v>942</v>
      </c>
      <c r="M74" s="1" t="s">
        <v>1053</v>
      </c>
      <c r="N74" s="1" t="s">
        <v>1054</v>
      </c>
      <c r="O74" s="1" t="s">
        <v>1055</v>
      </c>
      <c r="P74" s="1" t="s">
        <v>737</v>
      </c>
      <c r="Q74" s="1" t="s">
        <v>1056</v>
      </c>
      <c r="R74" s="1" t="s">
        <v>859</v>
      </c>
      <c r="S74" s="1" t="s">
        <v>1042</v>
      </c>
      <c r="T74" s="1" t="s">
        <v>1022</v>
      </c>
      <c r="U74" s="1" t="s">
        <v>785</v>
      </c>
      <c r="V74" s="1" t="s">
        <v>1057</v>
      </c>
      <c r="W74" s="1" t="s">
        <v>744</v>
      </c>
      <c r="X74" s="1" t="s">
        <v>909</v>
      </c>
      <c r="Y74" s="1" t="s">
        <v>1199</v>
      </c>
      <c r="Z74" s="1" t="s">
        <v>812</v>
      </c>
      <c r="AA74" s="1" t="s">
        <v>763</v>
      </c>
      <c r="AB74" s="1" t="s">
        <v>989</v>
      </c>
      <c r="AC74" s="1" t="s">
        <v>1339</v>
      </c>
      <c r="AD74" s="1" t="s">
        <v>757</v>
      </c>
      <c r="AE74" s="1" t="s">
        <v>1380</v>
      </c>
      <c r="AF74" s="1"/>
    </row>
    <row r="75" spans="1:32" x14ac:dyDescent="0.45">
      <c r="A75" s="1" t="str">
        <f>INDEX(Team_Key[Abbreviation],MATCH(INDEX(FPL_Misc_Extract[Team Name],MATCH(FPL_Results_Extract[[#This Row],[Player]],FPL_Misc_Extract[Player],0)),Team_Key[Full Name],0))</f>
        <v>WHU</v>
      </c>
      <c r="B75" s="1" t="s">
        <v>671</v>
      </c>
      <c r="C75" s="1" t="s">
        <v>1259</v>
      </c>
      <c r="D75" s="1" t="s">
        <v>1259</v>
      </c>
      <c r="E75" s="1" t="s">
        <v>1259</v>
      </c>
      <c r="F75" s="1" t="s">
        <v>1259</v>
      </c>
      <c r="G75" s="1" t="s">
        <v>1259</v>
      </c>
      <c r="H75" s="1" t="s">
        <v>1259</v>
      </c>
      <c r="I75" s="1" t="s">
        <v>1259</v>
      </c>
      <c r="J75" s="1" t="s">
        <v>1259</v>
      </c>
      <c r="K75" s="1" t="s">
        <v>1259</v>
      </c>
      <c r="L75" s="1" t="s">
        <v>1259</v>
      </c>
      <c r="M75" s="1" t="s">
        <v>1259</v>
      </c>
      <c r="N75" s="1" t="s">
        <v>1259</v>
      </c>
      <c r="O75" s="1" t="s">
        <v>1259</v>
      </c>
      <c r="P75" s="1" t="s">
        <v>1259</v>
      </c>
      <c r="Q75" s="1" t="s">
        <v>1259</v>
      </c>
      <c r="R75" s="1" t="s">
        <v>1259</v>
      </c>
      <c r="S75" s="1" t="s">
        <v>787</v>
      </c>
      <c r="T75" s="1" t="s">
        <v>771</v>
      </c>
      <c r="U75" s="1" t="s">
        <v>788</v>
      </c>
      <c r="V75" s="1" t="s">
        <v>789</v>
      </c>
      <c r="W75" s="1" t="s">
        <v>790</v>
      </c>
      <c r="X75" s="1" t="s">
        <v>791</v>
      </c>
      <c r="Y75" s="1" t="s">
        <v>1196</v>
      </c>
      <c r="Z75" s="1" t="s">
        <v>1019</v>
      </c>
      <c r="AA75" s="1" t="s">
        <v>1323</v>
      </c>
      <c r="AB75" s="1" t="s">
        <v>1324</v>
      </c>
      <c r="AC75" s="1" t="s">
        <v>818</v>
      </c>
      <c r="AD75" s="1" t="s">
        <v>915</v>
      </c>
      <c r="AE75" s="1" t="s">
        <v>1377</v>
      </c>
      <c r="AF75" s="1"/>
    </row>
    <row r="76" spans="1:32" x14ac:dyDescent="0.45">
      <c r="A76" s="1" t="str">
        <f>INDEX(Team_Key[Abbreviation],MATCH(INDEX(FPL_Misc_Extract[Team Name],MATCH(FPL_Results_Extract[[#This Row],[Player]],FPL_Misc_Extract[Player],0)),Team_Key[Full Name],0))</f>
        <v>CHE</v>
      </c>
      <c r="B76" s="1" t="s">
        <v>392</v>
      </c>
      <c r="C76" s="1" t="s">
        <v>1259</v>
      </c>
      <c r="D76" s="1" t="s">
        <v>1259</v>
      </c>
      <c r="E76" s="1" t="s">
        <v>1259</v>
      </c>
      <c r="F76" s="1" t="s">
        <v>1259</v>
      </c>
      <c r="G76" s="1" t="s">
        <v>1050</v>
      </c>
      <c r="H76" s="1" t="s">
        <v>1051</v>
      </c>
      <c r="I76" s="1" t="s">
        <v>930</v>
      </c>
      <c r="J76" s="1" t="s">
        <v>1052</v>
      </c>
      <c r="K76" s="1" t="s">
        <v>1019</v>
      </c>
      <c r="L76" s="1" t="s">
        <v>942</v>
      </c>
      <c r="M76" s="1" t="s">
        <v>1053</v>
      </c>
      <c r="N76" s="1" t="s">
        <v>1054</v>
      </c>
      <c r="O76" s="1" t="s">
        <v>1055</v>
      </c>
      <c r="P76" s="1" t="s">
        <v>737</v>
      </c>
      <c r="Q76" s="1" t="s">
        <v>1056</v>
      </c>
      <c r="R76" s="1" t="s">
        <v>859</v>
      </c>
      <c r="S76" s="1" t="s">
        <v>1042</v>
      </c>
      <c r="T76" s="1" t="s">
        <v>1022</v>
      </c>
      <c r="U76" s="1" t="s">
        <v>785</v>
      </c>
      <c r="V76" s="1" t="s">
        <v>1057</v>
      </c>
      <c r="W76" s="1" t="s">
        <v>744</v>
      </c>
      <c r="X76" s="1" t="s">
        <v>909</v>
      </c>
      <c r="Y76" s="1" t="s">
        <v>1199</v>
      </c>
      <c r="Z76" s="1" t="s">
        <v>812</v>
      </c>
      <c r="AA76" s="1" t="s">
        <v>763</v>
      </c>
      <c r="AB76" s="1" t="s">
        <v>989</v>
      </c>
      <c r="AC76" s="1" t="s">
        <v>1339</v>
      </c>
      <c r="AD76" s="1" t="s">
        <v>757</v>
      </c>
      <c r="AE76" s="1" t="s">
        <v>1380</v>
      </c>
      <c r="AF76" s="1"/>
    </row>
    <row r="77" spans="1:32" x14ac:dyDescent="0.45">
      <c r="A77" s="1" t="str">
        <f>INDEX(Team_Key[Abbreviation],MATCH(INDEX(FPL_Misc_Extract[Team Name],MATCH(FPL_Results_Extract[[#This Row],[Player]],FPL_Misc_Extract[Player],0)),Team_Key[Full Name],0))</f>
        <v>LEI</v>
      </c>
      <c r="B77" s="1" t="s">
        <v>496</v>
      </c>
      <c r="C77" s="1" t="s">
        <v>751</v>
      </c>
      <c r="D77" s="1" t="s">
        <v>752</v>
      </c>
      <c r="E77" s="1" t="s">
        <v>753</v>
      </c>
      <c r="F77" s="1" t="s">
        <v>754</v>
      </c>
      <c r="G77" s="1" t="s">
        <v>735</v>
      </c>
      <c r="H77" s="1" t="s">
        <v>755</v>
      </c>
      <c r="I77" s="1" t="s">
        <v>756</v>
      </c>
      <c r="J77" s="1" t="s">
        <v>757</v>
      </c>
      <c r="K77" s="1" t="s">
        <v>758</v>
      </c>
      <c r="L77" s="1" t="s">
        <v>759</v>
      </c>
      <c r="M77" s="1" t="s">
        <v>760</v>
      </c>
      <c r="N77" s="1" t="s">
        <v>761</v>
      </c>
      <c r="O77" s="1" t="s">
        <v>762</v>
      </c>
      <c r="P77" s="1" t="s">
        <v>763</v>
      </c>
      <c r="Q77" s="1" t="s">
        <v>764</v>
      </c>
      <c r="R77" s="1" t="s">
        <v>765</v>
      </c>
      <c r="S77" s="1" t="s">
        <v>766</v>
      </c>
      <c r="T77" s="1" t="s">
        <v>767</v>
      </c>
      <c r="U77" s="1" t="s">
        <v>768</v>
      </c>
      <c r="V77" s="1" t="s">
        <v>769</v>
      </c>
      <c r="W77" s="1" t="s">
        <v>770</v>
      </c>
      <c r="X77" s="1" t="s">
        <v>771</v>
      </c>
      <c r="Y77" s="1" t="s">
        <v>1201</v>
      </c>
      <c r="Z77" s="1" t="s">
        <v>789</v>
      </c>
      <c r="AA77" s="1" t="s">
        <v>1322</v>
      </c>
      <c r="AB77" s="1" t="s">
        <v>1007</v>
      </c>
      <c r="AC77" s="1" t="s">
        <v>1055</v>
      </c>
      <c r="AD77" s="1" t="s">
        <v>744</v>
      </c>
      <c r="AE77" s="1" t="s">
        <v>1401</v>
      </c>
      <c r="AF77" s="1"/>
    </row>
    <row r="78" spans="1:32" x14ac:dyDescent="0.45">
      <c r="A78" s="1" t="str">
        <f>INDEX(Team_Key[Abbreviation],MATCH(INDEX(FPL_Misc_Extract[Team Name],MATCH(FPL_Results_Extract[[#This Row],[Player]],FPL_Misc_Extract[Player],0)),Team_Key[Full Name],0))</f>
        <v>CHE</v>
      </c>
      <c r="B78" s="1" t="s">
        <v>363</v>
      </c>
      <c r="C78" s="1" t="s">
        <v>1048</v>
      </c>
      <c r="D78" s="1" t="s">
        <v>1049</v>
      </c>
      <c r="E78" s="1" t="s">
        <v>760</v>
      </c>
      <c r="F78" s="1" t="s">
        <v>740</v>
      </c>
      <c r="G78" s="1" t="s">
        <v>1050</v>
      </c>
      <c r="H78" s="1" t="s">
        <v>1051</v>
      </c>
      <c r="I78" s="1" t="s">
        <v>930</v>
      </c>
      <c r="J78" s="1" t="s">
        <v>1052</v>
      </c>
      <c r="K78" s="1" t="s">
        <v>1019</v>
      </c>
      <c r="L78" s="1" t="s">
        <v>942</v>
      </c>
      <c r="M78" s="1" t="s">
        <v>1053</v>
      </c>
      <c r="N78" s="1" t="s">
        <v>1054</v>
      </c>
      <c r="O78" s="1" t="s">
        <v>1055</v>
      </c>
      <c r="P78" s="1" t="s">
        <v>737</v>
      </c>
      <c r="Q78" s="1" t="s">
        <v>1056</v>
      </c>
      <c r="R78" s="1" t="s">
        <v>859</v>
      </c>
      <c r="S78" s="1" t="s">
        <v>1042</v>
      </c>
      <c r="T78" s="1" t="s">
        <v>1022</v>
      </c>
      <c r="U78" s="1" t="s">
        <v>785</v>
      </c>
      <c r="V78" s="1" t="s">
        <v>1057</v>
      </c>
      <c r="W78" s="1" t="s">
        <v>744</v>
      </c>
      <c r="X78" s="1" t="s">
        <v>909</v>
      </c>
      <c r="Y78" s="1" t="s">
        <v>1199</v>
      </c>
      <c r="Z78" s="1" t="s">
        <v>812</v>
      </c>
      <c r="AA78" s="1" t="s">
        <v>763</v>
      </c>
      <c r="AB78" s="1" t="s">
        <v>989</v>
      </c>
      <c r="AC78" s="1" t="s">
        <v>1339</v>
      </c>
      <c r="AD78" s="1" t="s">
        <v>757</v>
      </c>
      <c r="AE78" s="1" t="s">
        <v>1380</v>
      </c>
      <c r="AF78" s="1"/>
    </row>
    <row r="79" spans="1:32" x14ac:dyDescent="0.45">
      <c r="A79" s="1" t="str">
        <f>INDEX(Team_Key[Abbreviation],MATCH(INDEX(FPL_Misc_Extract[Team Name],MATCH(FPL_Results_Extract[[#This Row],[Player]],FPL_Misc_Extract[Player],0)),Team_Key[Full Name],0))</f>
        <v>SUN</v>
      </c>
      <c r="B79" s="1" t="s">
        <v>484</v>
      </c>
      <c r="C79" s="1" t="s">
        <v>1259</v>
      </c>
      <c r="D79" s="1" t="s">
        <v>1259</v>
      </c>
      <c r="E79" s="1" t="s">
        <v>1259</v>
      </c>
      <c r="F79" s="1" t="s">
        <v>1259</v>
      </c>
      <c r="G79" s="1" t="s">
        <v>1259</v>
      </c>
      <c r="H79" s="1" t="s">
        <v>1259</v>
      </c>
      <c r="I79" s="1" t="s">
        <v>1259</v>
      </c>
      <c r="J79" s="1" t="s">
        <v>1259</v>
      </c>
      <c r="K79" s="1" t="s">
        <v>1259</v>
      </c>
      <c r="L79" s="1" t="s">
        <v>1259</v>
      </c>
      <c r="M79" s="1" t="s">
        <v>1259</v>
      </c>
      <c r="N79" s="1" t="s">
        <v>1259</v>
      </c>
      <c r="O79" s="1" t="s">
        <v>1259</v>
      </c>
      <c r="P79" s="1" t="s">
        <v>1259</v>
      </c>
      <c r="Q79" s="1" t="s">
        <v>1259</v>
      </c>
      <c r="R79" s="1" t="s">
        <v>1259</v>
      </c>
      <c r="S79" s="1" t="s">
        <v>1259</v>
      </c>
      <c r="T79" s="1" t="s">
        <v>1259</v>
      </c>
      <c r="U79" s="1" t="s">
        <v>831</v>
      </c>
      <c r="V79" s="1" t="s">
        <v>800</v>
      </c>
      <c r="W79" s="1" t="s">
        <v>977</v>
      </c>
      <c r="X79" s="1" t="s">
        <v>783</v>
      </c>
      <c r="Y79" s="1" t="s">
        <v>1195</v>
      </c>
      <c r="Z79" s="1" t="s">
        <v>982</v>
      </c>
      <c r="AA79" s="1" t="s">
        <v>824</v>
      </c>
      <c r="AB79" s="1" t="s">
        <v>886</v>
      </c>
      <c r="AC79" s="1" t="s">
        <v>1326</v>
      </c>
      <c r="AD79" s="1" t="s">
        <v>1383</v>
      </c>
      <c r="AE79" s="1" t="s">
        <v>1384</v>
      </c>
      <c r="AF79" s="1"/>
    </row>
    <row r="80" spans="1:32" x14ac:dyDescent="0.45">
      <c r="A80" s="1" t="str">
        <f>INDEX(Team_Key[Abbreviation],MATCH(INDEX(FPL_Misc_Extract[Team Name],MATCH(FPL_Results_Extract[[#This Row],[Player]],FPL_Misc_Extract[Player],0)),Team_Key[Full Name],0))</f>
        <v>ARS</v>
      </c>
      <c r="B80" s="1" t="s">
        <v>147</v>
      </c>
      <c r="C80" s="1" t="s">
        <v>1036</v>
      </c>
      <c r="D80" s="1" t="s">
        <v>1037</v>
      </c>
      <c r="E80" s="1" t="s">
        <v>798</v>
      </c>
      <c r="F80" s="1" t="s">
        <v>1032</v>
      </c>
      <c r="G80" s="1" t="s">
        <v>972</v>
      </c>
      <c r="H80" s="1" t="s">
        <v>873</v>
      </c>
      <c r="I80" s="1" t="s">
        <v>1038</v>
      </c>
      <c r="J80" s="1" t="s">
        <v>1039</v>
      </c>
      <c r="K80" s="1" t="s">
        <v>1040</v>
      </c>
      <c r="L80" s="1" t="s">
        <v>1041</v>
      </c>
      <c r="M80" s="1" t="s">
        <v>764</v>
      </c>
      <c r="N80" s="1" t="s">
        <v>753</v>
      </c>
      <c r="O80" s="1" t="s">
        <v>848</v>
      </c>
      <c r="P80" s="1" t="s">
        <v>833</v>
      </c>
      <c r="Q80" s="1" t="s">
        <v>1042</v>
      </c>
      <c r="R80" s="1" t="s">
        <v>1043</v>
      </c>
      <c r="S80" s="1" t="s">
        <v>1044</v>
      </c>
      <c r="T80" s="1" t="s">
        <v>1045</v>
      </c>
      <c r="U80" s="1" t="s">
        <v>936</v>
      </c>
      <c r="V80" s="1" t="s">
        <v>827</v>
      </c>
      <c r="W80" s="1" t="s">
        <v>1046</v>
      </c>
      <c r="X80" s="1" t="s">
        <v>1047</v>
      </c>
      <c r="Y80" s="1" t="s">
        <v>1194</v>
      </c>
      <c r="Z80" s="1" t="s">
        <v>814</v>
      </c>
      <c r="AA80" s="1" t="s">
        <v>1327</v>
      </c>
      <c r="AB80" s="1" t="s">
        <v>1328</v>
      </c>
      <c r="AC80" s="1" t="s">
        <v>1329</v>
      </c>
      <c r="AD80" s="1" t="s">
        <v>874</v>
      </c>
      <c r="AE80" s="1" t="s">
        <v>832</v>
      </c>
      <c r="AF80" s="1"/>
    </row>
    <row r="81" spans="1:32" x14ac:dyDescent="0.45">
      <c r="A81" s="1" t="str">
        <f>INDEX(Team_Key[Abbreviation],MATCH(INDEX(FPL_Misc_Extract[Team Name],MATCH(FPL_Results_Extract[[#This Row],[Player]],FPL_Misc_Extract[Player],0)),Team_Key[Full Name],0))</f>
        <v>NOR</v>
      </c>
      <c r="B81" s="1" t="s">
        <v>267</v>
      </c>
      <c r="C81" s="1" t="s">
        <v>1009</v>
      </c>
      <c r="D81" s="1" t="s">
        <v>1010</v>
      </c>
      <c r="E81" s="1" t="s">
        <v>1011</v>
      </c>
      <c r="F81" s="1" t="s">
        <v>830</v>
      </c>
      <c r="G81" s="1" t="s">
        <v>1012</v>
      </c>
      <c r="H81" s="1" t="s">
        <v>935</v>
      </c>
      <c r="I81" s="1" t="s">
        <v>1013</v>
      </c>
      <c r="J81" s="1" t="s">
        <v>773</v>
      </c>
      <c r="K81" s="1" t="s">
        <v>1014</v>
      </c>
      <c r="L81" s="1" t="s">
        <v>834</v>
      </c>
      <c r="M81" s="1" t="s">
        <v>894</v>
      </c>
      <c r="N81" s="1" t="s">
        <v>742</v>
      </c>
      <c r="O81" s="1" t="s">
        <v>1015</v>
      </c>
      <c r="P81" s="1" t="s">
        <v>1016</v>
      </c>
      <c r="Q81" s="1" t="s">
        <v>781</v>
      </c>
      <c r="R81" s="1" t="s">
        <v>782</v>
      </c>
      <c r="S81" s="1" t="s">
        <v>1017</v>
      </c>
      <c r="T81" s="1" t="s">
        <v>1018</v>
      </c>
      <c r="U81" s="1" t="s">
        <v>1019</v>
      </c>
      <c r="V81" s="1" t="s">
        <v>990</v>
      </c>
      <c r="W81" s="1" t="s">
        <v>1020</v>
      </c>
      <c r="X81" s="1" t="s">
        <v>1021</v>
      </c>
      <c r="Y81" s="1" t="s">
        <v>1203</v>
      </c>
      <c r="Z81" s="1" t="s">
        <v>1331</v>
      </c>
      <c r="AA81" s="1" t="s">
        <v>1332</v>
      </c>
      <c r="AB81" s="1" t="s">
        <v>967</v>
      </c>
      <c r="AC81" s="1" t="s">
        <v>985</v>
      </c>
      <c r="AD81" s="1" t="s">
        <v>1343</v>
      </c>
      <c r="AE81" s="1" t="s">
        <v>1388</v>
      </c>
      <c r="AF81" s="1"/>
    </row>
    <row r="82" spans="1:32" x14ac:dyDescent="0.45">
      <c r="A82" s="1" t="str">
        <f>INDEX(Team_Key[Abbreviation],MATCH(INDEX(FPL_Misc_Extract[Team Name],MATCH(FPL_Results_Extract[[#This Row],[Player]],FPL_Misc_Extract[Player],0)),Team_Key[Full Name],0))</f>
        <v>CHE</v>
      </c>
      <c r="B82" s="1" t="s">
        <v>203</v>
      </c>
      <c r="C82" s="1" t="s">
        <v>1048</v>
      </c>
      <c r="D82" s="1" t="s">
        <v>1049</v>
      </c>
      <c r="E82" s="1" t="s">
        <v>760</v>
      </c>
      <c r="F82" s="1" t="s">
        <v>740</v>
      </c>
      <c r="G82" s="1" t="s">
        <v>1050</v>
      </c>
      <c r="H82" s="1" t="s">
        <v>1051</v>
      </c>
      <c r="I82" s="1" t="s">
        <v>930</v>
      </c>
      <c r="J82" s="1" t="s">
        <v>1052</v>
      </c>
      <c r="K82" s="1" t="s">
        <v>1019</v>
      </c>
      <c r="L82" s="1" t="s">
        <v>942</v>
      </c>
      <c r="M82" s="1" t="s">
        <v>1053</v>
      </c>
      <c r="N82" s="1" t="s">
        <v>1054</v>
      </c>
      <c r="O82" s="1" t="s">
        <v>1055</v>
      </c>
      <c r="P82" s="1" t="s">
        <v>737</v>
      </c>
      <c r="Q82" s="1" t="s">
        <v>1056</v>
      </c>
      <c r="R82" s="1" t="s">
        <v>859</v>
      </c>
      <c r="S82" s="1" t="s">
        <v>1042</v>
      </c>
      <c r="T82" s="1" t="s">
        <v>1022</v>
      </c>
      <c r="U82" s="1" t="s">
        <v>785</v>
      </c>
      <c r="V82" s="1" t="s">
        <v>1057</v>
      </c>
      <c r="W82" s="1" t="s">
        <v>744</v>
      </c>
      <c r="X82" s="1" t="s">
        <v>909</v>
      </c>
      <c r="Y82" s="1" t="s">
        <v>1199</v>
      </c>
      <c r="Z82" s="1" t="s">
        <v>812</v>
      </c>
      <c r="AA82" s="1" t="s">
        <v>763</v>
      </c>
      <c r="AB82" s="1" t="s">
        <v>989</v>
      </c>
      <c r="AC82" s="1" t="s">
        <v>1339</v>
      </c>
      <c r="AD82" s="1" t="s">
        <v>757</v>
      </c>
      <c r="AE82" s="1" t="s">
        <v>1380</v>
      </c>
      <c r="AF82" s="1"/>
    </row>
    <row r="83" spans="1:32" x14ac:dyDescent="0.45">
      <c r="A83" s="1" t="str">
        <f>INDEX(Team_Key[Abbreviation],MATCH(INDEX(FPL_Misc_Extract[Team Name],MATCH(FPL_Results_Extract[[#This Row],[Player]],FPL_Misc_Extract[Player],0)),Team_Key[Full Name],0))</f>
        <v>AVL</v>
      </c>
      <c r="B83" s="1" t="s">
        <v>296</v>
      </c>
      <c r="C83" s="1" t="s">
        <v>867</v>
      </c>
      <c r="D83" s="1" t="s">
        <v>750</v>
      </c>
      <c r="E83" s="1" t="s">
        <v>868</v>
      </c>
      <c r="F83" s="1" t="s">
        <v>869</v>
      </c>
      <c r="G83" s="1" t="s">
        <v>870</v>
      </c>
      <c r="H83" s="1" t="s">
        <v>834</v>
      </c>
      <c r="I83" s="1" t="s">
        <v>871</v>
      </c>
      <c r="J83" s="1" t="s">
        <v>872</v>
      </c>
      <c r="K83" s="1" t="s">
        <v>873</v>
      </c>
      <c r="L83" s="1" t="s">
        <v>874</v>
      </c>
      <c r="M83" s="1" t="s">
        <v>875</v>
      </c>
      <c r="N83" s="1" t="s">
        <v>768</v>
      </c>
      <c r="O83" s="1" t="s">
        <v>876</v>
      </c>
      <c r="P83" s="1" t="s">
        <v>877</v>
      </c>
      <c r="Q83" s="1" t="s">
        <v>878</v>
      </c>
      <c r="R83" s="1" t="s">
        <v>879</v>
      </c>
      <c r="S83" s="1" t="s">
        <v>880</v>
      </c>
      <c r="T83" s="1" t="s">
        <v>881</v>
      </c>
      <c r="U83" s="1" t="s">
        <v>882</v>
      </c>
      <c r="V83" s="1" t="s">
        <v>883</v>
      </c>
      <c r="W83" s="1" t="s">
        <v>759</v>
      </c>
      <c r="X83" s="1" t="s">
        <v>884</v>
      </c>
      <c r="Y83" s="1" t="s">
        <v>932</v>
      </c>
      <c r="Z83" s="1" t="s">
        <v>748</v>
      </c>
      <c r="AA83" s="1" t="s">
        <v>862</v>
      </c>
      <c r="AB83" s="1" t="s">
        <v>1347</v>
      </c>
      <c r="AC83" s="1" t="s">
        <v>904</v>
      </c>
      <c r="AD83" s="1" t="s">
        <v>1394</v>
      </c>
      <c r="AE83" s="1" t="s">
        <v>1395</v>
      </c>
      <c r="AF83" s="1"/>
    </row>
    <row r="84" spans="1:32" x14ac:dyDescent="0.45">
      <c r="A84" s="1" t="str">
        <f>INDEX(Team_Key[Abbreviation],MATCH(INDEX(FPL_Misc_Extract[Team Name],MATCH(FPL_Results_Extract[[#This Row],[Player]],FPL_Misc_Extract[Player],0)),Team_Key[Full Name],0))</f>
        <v>LIV</v>
      </c>
      <c r="B84" s="1" t="s">
        <v>79</v>
      </c>
      <c r="C84" s="1" t="s">
        <v>729</v>
      </c>
      <c r="D84" s="1" t="s">
        <v>730</v>
      </c>
      <c r="E84" s="1" t="s">
        <v>731</v>
      </c>
      <c r="F84" s="1" t="s">
        <v>732</v>
      </c>
      <c r="G84" s="1" t="s">
        <v>733</v>
      </c>
      <c r="H84" s="1" t="s">
        <v>734</v>
      </c>
      <c r="I84" s="1" t="s">
        <v>735</v>
      </c>
      <c r="J84" s="1" t="s">
        <v>736</v>
      </c>
      <c r="K84" s="1" t="s">
        <v>737</v>
      </c>
      <c r="L84" s="1" t="s">
        <v>738</v>
      </c>
      <c r="M84" s="1" t="s">
        <v>739</v>
      </c>
      <c r="N84" s="1" t="s">
        <v>740</v>
      </c>
      <c r="O84" s="1" t="s">
        <v>741</v>
      </c>
      <c r="P84" s="1" t="s">
        <v>742</v>
      </c>
      <c r="Q84" s="1" t="s">
        <v>743</v>
      </c>
      <c r="R84" s="1" t="s">
        <v>744</v>
      </c>
      <c r="S84" s="1" t="s">
        <v>745</v>
      </c>
      <c r="T84" s="1" t="s">
        <v>746</v>
      </c>
      <c r="U84" s="1" t="s">
        <v>747</v>
      </c>
      <c r="V84" s="1" t="s">
        <v>748</v>
      </c>
      <c r="W84" s="1" t="s">
        <v>749</v>
      </c>
      <c r="X84" s="1" t="s">
        <v>750</v>
      </c>
      <c r="Y84" s="1" t="s">
        <v>1198</v>
      </c>
      <c r="Z84" s="1" t="s">
        <v>1318</v>
      </c>
      <c r="AA84" s="1" t="s">
        <v>869</v>
      </c>
      <c r="AB84" s="1" t="s">
        <v>1319</v>
      </c>
      <c r="AC84" s="1" t="s">
        <v>1378</v>
      </c>
      <c r="AD84" s="1" t="s">
        <v>1379</v>
      </c>
      <c r="AE84" s="1" t="s">
        <v>1259</v>
      </c>
      <c r="AF84" s="1"/>
    </row>
    <row r="85" spans="1:32" x14ac:dyDescent="0.45">
      <c r="A85" s="1" t="str">
        <f>INDEX(Team_Key[Abbreviation],MATCH(INDEX(FPL_Misc_Extract[Team Name],MATCH(FPL_Results_Extract[[#This Row],[Player]],FPL_Misc_Extract[Player],0)),Team_Key[Full Name],0))</f>
        <v>MCI</v>
      </c>
      <c r="B85" s="1" t="s">
        <v>373</v>
      </c>
      <c r="C85" s="1" t="s">
        <v>997</v>
      </c>
      <c r="D85" s="1" t="s">
        <v>998</v>
      </c>
      <c r="E85" s="1" t="s">
        <v>999</v>
      </c>
      <c r="F85" s="1" t="s">
        <v>943</v>
      </c>
      <c r="G85" s="1" t="s">
        <v>971</v>
      </c>
      <c r="H85" s="1" t="s">
        <v>1000</v>
      </c>
      <c r="I85" s="1" t="s">
        <v>783</v>
      </c>
      <c r="J85" s="1" t="s">
        <v>1001</v>
      </c>
      <c r="K85" s="1" t="s">
        <v>1002</v>
      </c>
      <c r="L85" s="1" t="s">
        <v>785</v>
      </c>
      <c r="M85" s="1" t="s">
        <v>1003</v>
      </c>
      <c r="N85" s="1" t="s">
        <v>1004</v>
      </c>
      <c r="O85" s="1" t="s">
        <v>1005</v>
      </c>
      <c r="P85" s="1" t="s">
        <v>1006</v>
      </c>
      <c r="Q85" s="1" t="s">
        <v>926</v>
      </c>
      <c r="R85" s="1" t="s">
        <v>927</v>
      </c>
      <c r="S85" s="1" t="s">
        <v>1007</v>
      </c>
      <c r="T85" s="1" t="s">
        <v>810</v>
      </c>
      <c r="U85" s="1" t="s">
        <v>913</v>
      </c>
      <c r="V85" s="1" t="s">
        <v>808</v>
      </c>
      <c r="W85" s="1" t="s">
        <v>795</v>
      </c>
      <c r="X85" s="1" t="s">
        <v>1008</v>
      </c>
      <c r="Y85" s="1" t="s">
        <v>1013</v>
      </c>
      <c r="Z85" s="1" t="s">
        <v>747</v>
      </c>
      <c r="AA85" s="1" t="s">
        <v>1325</v>
      </c>
      <c r="AB85" s="1" t="s">
        <v>864</v>
      </c>
      <c r="AC85" s="1" t="s">
        <v>1385</v>
      </c>
      <c r="AD85" s="1" t="s">
        <v>1386</v>
      </c>
      <c r="AE85" s="1" t="s">
        <v>1259</v>
      </c>
      <c r="AF85" s="1"/>
    </row>
    <row r="86" spans="1:32" x14ac:dyDescent="0.45">
      <c r="A86" s="1" t="str">
        <f>INDEX(Team_Key[Abbreviation],MATCH(INDEX(FPL_Misc_Extract[Team Name],MATCH(FPL_Results_Extract[[#This Row],[Player]],FPL_Misc_Extract[Player],0)),Team_Key[Full Name],0))</f>
        <v>BOU</v>
      </c>
      <c r="B86" s="1" t="s">
        <v>328</v>
      </c>
      <c r="C86" s="1" t="s">
        <v>900</v>
      </c>
      <c r="D86" s="1" t="s">
        <v>767</v>
      </c>
      <c r="E86" s="1" t="s">
        <v>901</v>
      </c>
      <c r="F86" s="1" t="s">
        <v>884</v>
      </c>
      <c r="G86" s="1" t="s">
        <v>902</v>
      </c>
      <c r="H86" s="1" t="s">
        <v>903</v>
      </c>
      <c r="I86" s="1" t="s">
        <v>904</v>
      </c>
      <c r="J86" s="1" t="s">
        <v>905</v>
      </c>
      <c r="K86" s="1" t="s">
        <v>906</v>
      </c>
      <c r="L86" s="1" t="s">
        <v>907</v>
      </c>
      <c r="M86" s="1" t="s">
        <v>866</v>
      </c>
      <c r="N86" s="1" t="s">
        <v>908</v>
      </c>
      <c r="O86" s="1" t="s">
        <v>797</v>
      </c>
      <c r="P86" s="1" t="s">
        <v>909</v>
      </c>
      <c r="Q86" s="1" t="s">
        <v>910</v>
      </c>
      <c r="R86" s="1" t="s">
        <v>886</v>
      </c>
      <c r="S86" s="1" t="s">
        <v>911</v>
      </c>
      <c r="T86" s="1" t="s">
        <v>912</v>
      </c>
      <c r="U86" s="1" t="s">
        <v>835</v>
      </c>
      <c r="V86" s="1" t="s">
        <v>913</v>
      </c>
      <c r="W86" s="1" t="s">
        <v>914</v>
      </c>
      <c r="X86" s="1" t="s">
        <v>807</v>
      </c>
      <c r="Y86" s="1" t="s">
        <v>885</v>
      </c>
      <c r="Z86" s="1" t="s">
        <v>1037</v>
      </c>
      <c r="AA86" s="1" t="s">
        <v>879</v>
      </c>
      <c r="AB86" s="1" t="s">
        <v>1321</v>
      </c>
      <c r="AC86" s="1" t="s">
        <v>812</v>
      </c>
      <c r="AD86" s="1" t="s">
        <v>1398</v>
      </c>
      <c r="AE86" s="1" t="s">
        <v>1399</v>
      </c>
      <c r="AF86" s="1"/>
    </row>
    <row r="87" spans="1:32" x14ac:dyDescent="0.45">
      <c r="A87" s="1" t="str">
        <f>INDEX(Team_Key[Abbreviation],MATCH(INDEX(FPL_Misc_Extract[Team Name],MATCH(FPL_Results_Extract[[#This Row],[Player]],FPL_Misc_Extract[Player],0)),Team_Key[Full Name],0))</f>
        <v>CHE</v>
      </c>
      <c r="B87" s="1" t="s">
        <v>183</v>
      </c>
      <c r="C87" s="1" t="s">
        <v>1048</v>
      </c>
      <c r="D87" s="1" t="s">
        <v>1049</v>
      </c>
      <c r="E87" s="1" t="s">
        <v>760</v>
      </c>
      <c r="F87" s="1" t="s">
        <v>740</v>
      </c>
      <c r="G87" s="1" t="s">
        <v>1050</v>
      </c>
      <c r="H87" s="1" t="s">
        <v>1051</v>
      </c>
      <c r="I87" s="1" t="s">
        <v>930</v>
      </c>
      <c r="J87" s="1" t="s">
        <v>1052</v>
      </c>
      <c r="K87" s="1" t="s">
        <v>1019</v>
      </c>
      <c r="L87" s="1" t="s">
        <v>942</v>
      </c>
      <c r="M87" s="1" t="s">
        <v>1053</v>
      </c>
      <c r="N87" s="1" t="s">
        <v>1054</v>
      </c>
      <c r="O87" s="1" t="s">
        <v>1055</v>
      </c>
      <c r="P87" s="1" t="s">
        <v>737</v>
      </c>
      <c r="Q87" s="1" t="s">
        <v>1056</v>
      </c>
      <c r="R87" s="1" t="s">
        <v>859</v>
      </c>
      <c r="S87" s="1" t="s">
        <v>1042</v>
      </c>
      <c r="T87" s="1" t="s">
        <v>1022</v>
      </c>
      <c r="U87" s="1" t="s">
        <v>785</v>
      </c>
      <c r="V87" s="1" t="s">
        <v>1057</v>
      </c>
      <c r="W87" s="1" t="s">
        <v>744</v>
      </c>
      <c r="X87" s="1" t="s">
        <v>909</v>
      </c>
      <c r="Y87" s="1" t="s">
        <v>1199</v>
      </c>
      <c r="Z87" s="1" t="s">
        <v>812</v>
      </c>
      <c r="AA87" s="1" t="s">
        <v>763</v>
      </c>
      <c r="AB87" s="1" t="s">
        <v>989</v>
      </c>
      <c r="AC87" s="1" t="s">
        <v>1339</v>
      </c>
      <c r="AD87" s="1" t="s">
        <v>757</v>
      </c>
      <c r="AE87" s="1" t="s">
        <v>1380</v>
      </c>
      <c r="AF87" s="1"/>
    </row>
    <row r="88" spans="1:32" x14ac:dyDescent="0.45">
      <c r="A88" s="1" t="str">
        <f>INDEX(Team_Key[Abbreviation],MATCH(INDEX(FPL_Misc_Extract[Team Name],MATCH(FPL_Results_Extract[[#This Row],[Player]],FPL_Misc_Extract[Player],0)),Team_Key[Full Name],0))</f>
        <v>NEW</v>
      </c>
      <c r="B88" s="1" t="s">
        <v>637</v>
      </c>
      <c r="C88" s="1" t="s">
        <v>945</v>
      </c>
      <c r="D88" s="1" t="s">
        <v>946</v>
      </c>
      <c r="E88" s="1" t="s">
        <v>785</v>
      </c>
      <c r="F88" s="1" t="s">
        <v>947</v>
      </c>
      <c r="G88" s="1" t="s">
        <v>748</v>
      </c>
      <c r="H88" s="1" t="s">
        <v>948</v>
      </c>
      <c r="I88" s="1" t="s">
        <v>949</v>
      </c>
      <c r="J88" s="1" t="s">
        <v>950</v>
      </c>
      <c r="K88" s="1" t="s">
        <v>951</v>
      </c>
      <c r="L88" s="1" t="s">
        <v>952</v>
      </c>
      <c r="M88" s="1" t="s">
        <v>786</v>
      </c>
      <c r="N88" s="1" t="s">
        <v>867</v>
      </c>
      <c r="O88" s="1" t="s">
        <v>893</v>
      </c>
      <c r="P88" s="1" t="s">
        <v>953</v>
      </c>
      <c r="Q88" s="1" t="s">
        <v>789</v>
      </c>
      <c r="R88" s="1" t="s">
        <v>954</v>
      </c>
      <c r="S88" s="1" t="s">
        <v>938</v>
      </c>
      <c r="T88" s="1" t="s">
        <v>955</v>
      </c>
      <c r="U88" s="1" t="s">
        <v>956</v>
      </c>
      <c r="V88" s="1" t="s">
        <v>957</v>
      </c>
      <c r="W88" s="1" t="s">
        <v>958</v>
      </c>
      <c r="X88" s="1" t="s">
        <v>959</v>
      </c>
      <c r="Y88" s="1" t="s">
        <v>1205</v>
      </c>
      <c r="Z88" s="1" t="s">
        <v>1340</v>
      </c>
      <c r="AA88" s="1" t="s">
        <v>896</v>
      </c>
      <c r="AB88" s="1" t="s">
        <v>1341</v>
      </c>
      <c r="AC88" s="1" t="s">
        <v>1054</v>
      </c>
      <c r="AD88" s="1" t="s">
        <v>1396</v>
      </c>
      <c r="AE88" s="1" t="s">
        <v>1259</v>
      </c>
      <c r="AF88" s="1"/>
    </row>
    <row r="89" spans="1:32" x14ac:dyDescent="0.45">
      <c r="A89" s="1" t="str">
        <f>INDEX(Team_Key[Abbreviation],MATCH(INDEX(FPL_Misc_Extract[Team Name],MATCH(FPL_Results_Extract[[#This Row],[Player]],FPL_Misc_Extract[Player],0)),Team_Key[Full Name],0))</f>
        <v>ARS</v>
      </c>
      <c r="B89" s="1" t="s">
        <v>540</v>
      </c>
      <c r="C89" s="1" t="s">
        <v>1036</v>
      </c>
      <c r="D89" s="1" t="s">
        <v>1037</v>
      </c>
      <c r="E89" s="1" t="s">
        <v>798</v>
      </c>
      <c r="F89" s="1" t="s">
        <v>1032</v>
      </c>
      <c r="G89" s="1" t="s">
        <v>972</v>
      </c>
      <c r="H89" s="1" t="s">
        <v>873</v>
      </c>
      <c r="I89" s="1" t="s">
        <v>1038</v>
      </c>
      <c r="J89" s="1" t="s">
        <v>1039</v>
      </c>
      <c r="K89" s="1" t="s">
        <v>1040</v>
      </c>
      <c r="L89" s="1" t="s">
        <v>1041</v>
      </c>
      <c r="M89" s="1" t="s">
        <v>764</v>
      </c>
      <c r="N89" s="1" t="s">
        <v>753</v>
      </c>
      <c r="O89" s="1" t="s">
        <v>848</v>
      </c>
      <c r="P89" s="1" t="s">
        <v>833</v>
      </c>
      <c r="Q89" s="1" t="s">
        <v>1042</v>
      </c>
      <c r="R89" s="1" t="s">
        <v>1043</v>
      </c>
      <c r="S89" s="1" t="s">
        <v>1044</v>
      </c>
      <c r="T89" s="1" t="s">
        <v>1045</v>
      </c>
      <c r="U89" s="1" t="s">
        <v>936</v>
      </c>
      <c r="V89" s="1" t="s">
        <v>827</v>
      </c>
      <c r="W89" s="1" t="s">
        <v>1046</v>
      </c>
      <c r="X89" s="1" t="s">
        <v>1047</v>
      </c>
      <c r="Y89" s="1" t="s">
        <v>1194</v>
      </c>
      <c r="Z89" s="1" t="s">
        <v>814</v>
      </c>
      <c r="AA89" s="1" t="s">
        <v>1327</v>
      </c>
      <c r="AB89" s="1" t="s">
        <v>1328</v>
      </c>
      <c r="AC89" s="1" t="s">
        <v>1329</v>
      </c>
      <c r="AD89" s="1" t="s">
        <v>874</v>
      </c>
      <c r="AE89" s="1" t="s">
        <v>832</v>
      </c>
      <c r="AF89" s="1"/>
    </row>
    <row r="90" spans="1:32" x14ac:dyDescent="0.45">
      <c r="A90" s="1" t="str">
        <f>INDEX(Team_Key[Abbreviation],MATCH(INDEX(FPL_Misc_Extract[Team Name],MATCH(FPL_Results_Extract[[#This Row],[Player]],FPL_Misc_Extract[Player],0)),Team_Key[Full Name],0))</f>
        <v>ARS</v>
      </c>
      <c r="B90" s="1" t="s">
        <v>260</v>
      </c>
      <c r="C90" s="1" t="s">
        <v>1036</v>
      </c>
      <c r="D90" s="1" t="s">
        <v>1037</v>
      </c>
      <c r="E90" s="1" t="s">
        <v>798</v>
      </c>
      <c r="F90" s="1" t="s">
        <v>1032</v>
      </c>
      <c r="G90" s="1" t="s">
        <v>972</v>
      </c>
      <c r="H90" s="1" t="s">
        <v>873</v>
      </c>
      <c r="I90" s="1" t="s">
        <v>1038</v>
      </c>
      <c r="J90" s="1" t="s">
        <v>1039</v>
      </c>
      <c r="K90" s="1" t="s">
        <v>1040</v>
      </c>
      <c r="L90" s="1" t="s">
        <v>1041</v>
      </c>
      <c r="M90" s="1" t="s">
        <v>764</v>
      </c>
      <c r="N90" s="1" t="s">
        <v>753</v>
      </c>
      <c r="O90" s="1" t="s">
        <v>848</v>
      </c>
      <c r="P90" s="1" t="s">
        <v>833</v>
      </c>
      <c r="Q90" s="1" t="s">
        <v>1042</v>
      </c>
      <c r="R90" s="1" t="s">
        <v>1043</v>
      </c>
      <c r="S90" s="1" t="s">
        <v>1044</v>
      </c>
      <c r="T90" s="1" t="s">
        <v>1045</v>
      </c>
      <c r="U90" s="1" t="s">
        <v>936</v>
      </c>
      <c r="V90" s="1" t="s">
        <v>827</v>
      </c>
      <c r="W90" s="1" t="s">
        <v>1046</v>
      </c>
      <c r="X90" s="1" t="s">
        <v>1047</v>
      </c>
      <c r="Y90" s="1" t="s">
        <v>1194</v>
      </c>
      <c r="Z90" s="1" t="s">
        <v>814</v>
      </c>
      <c r="AA90" s="1" t="s">
        <v>1327</v>
      </c>
      <c r="AB90" s="1" t="s">
        <v>1328</v>
      </c>
      <c r="AC90" s="1" t="s">
        <v>1329</v>
      </c>
      <c r="AD90" s="1" t="s">
        <v>874</v>
      </c>
      <c r="AE90" s="1" t="s">
        <v>832</v>
      </c>
      <c r="AF90" s="1"/>
    </row>
    <row r="91" spans="1:32" x14ac:dyDescent="0.45">
      <c r="A91" s="1" t="str">
        <f>INDEX(Team_Key[Abbreviation],MATCH(INDEX(FPL_Misc_Extract[Team Name],MATCH(FPL_Results_Extract[[#This Row],[Player]],FPL_Misc_Extract[Player],0)),Team_Key[Full Name],0))</f>
        <v>SWA</v>
      </c>
      <c r="B91" s="1" t="s">
        <v>447</v>
      </c>
      <c r="C91" s="1" t="s">
        <v>829</v>
      </c>
      <c r="D91" s="1" t="s">
        <v>776</v>
      </c>
      <c r="E91" s="1" t="s">
        <v>885</v>
      </c>
      <c r="F91" s="1" t="s">
        <v>886</v>
      </c>
      <c r="G91" s="1" t="s">
        <v>887</v>
      </c>
      <c r="H91" s="1" t="s">
        <v>795</v>
      </c>
      <c r="I91" s="1" t="s">
        <v>888</v>
      </c>
      <c r="J91" s="1" t="s">
        <v>889</v>
      </c>
      <c r="K91" s="1" t="s">
        <v>872</v>
      </c>
      <c r="L91" s="1" t="s">
        <v>890</v>
      </c>
      <c r="M91" s="1" t="s">
        <v>856</v>
      </c>
      <c r="N91" s="1" t="s">
        <v>891</v>
      </c>
      <c r="O91" s="1" t="s">
        <v>892</v>
      </c>
      <c r="P91" s="1" t="s">
        <v>767</v>
      </c>
      <c r="Q91" s="1" t="s">
        <v>893</v>
      </c>
      <c r="R91" s="1" t="s">
        <v>894</v>
      </c>
      <c r="S91" s="1" t="s">
        <v>895</v>
      </c>
      <c r="T91" s="1" t="s">
        <v>896</v>
      </c>
      <c r="U91" s="1" t="s">
        <v>897</v>
      </c>
      <c r="V91" s="1" t="s">
        <v>898</v>
      </c>
      <c r="W91" s="1" t="s">
        <v>899</v>
      </c>
      <c r="X91" s="1" t="s">
        <v>1206</v>
      </c>
      <c r="Y91" s="1" t="s">
        <v>1207</v>
      </c>
      <c r="Z91" s="1" t="s">
        <v>804</v>
      </c>
      <c r="AA91" s="1" t="s">
        <v>1031</v>
      </c>
      <c r="AB91" s="1" t="s">
        <v>970</v>
      </c>
      <c r="AC91" s="1" t="s">
        <v>1330</v>
      </c>
      <c r="AD91" s="1" t="s">
        <v>1390</v>
      </c>
      <c r="AE91" s="1" t="s">
        <v>1391</v>
      </c>
      <c r="AF91" s="1"/>
    </row>
    <row r="92" spans="1:32" x14ac:dyDescent="0.45">
      <c r="A92" s="1" t="str">
        <f>INDEX(Team_Key[Abbreviation],MATCH(INDEX(FPL_Misc_Extract[Team Name],MATCH(FPL_Results_Extract[[#This Row],[Player]],FPL_Misc_Extract[Player],0)),Team_Key[Full Name],0))</f>
        <v>NEW</v>
      </c>
      <c r="B92" s="1" t="s">
        <v>109</v>
      </c>
      <c r="C92" s="1" t="s">
        <v>945</v>
      </c>
      <c r="D92" s="1" t="s">
        <v>946</v>
      </c>
      <c r="E92" s="1" t="s">
        <v>785</v>
      </c>
      <c r="F92" s="1" t="s">
        <v>947</v>
      </c>
      <c r="G92" s="1" t="s">
        <v>748</v>
      </c>
      <c r="H92" s="1" t="s">
        <v>948</v>
      </c>
      <c r="I92" s="1" t="s">
        <v>949</v>
      </c>
      <c r="J92" s="1" t="s">
        <v>950</v>
      </c>
      <c r="K92" s="1" t="s">
        <v>951</v>
      </c>
      <c r="L92" s="1" t="s">
        <v>952</v>
      </c>
      <c r="M92" s="1" t="s">
        <v>786</v>
      </c>
      <c r="N92" s="1" t="s">
        <v>867</v>
      </c>
      <c r="O92" s="1" t="s">
        <v>893</v>
      </c>
      <c r="P92" s="1" t="s">
        <v>953</v>
      </c>
      <c r="Q92" s="1" t="s">
        <v>789</v>
      </c>
      <c r="R92" s="1" t="s">
        <v>954</v>
      </c>
      <c r="S92" s="1" t="s">
        <v>938</v>
      </c>
      <c r="T92" s="1" t="s">
        <v>955</v>
      </c>
      <c r="U92" s="1" t="s">
        <v>956</v>
      </c>
      <c r="V92" s="1" t="s">
        <v>957</v>
      </c>
      <c r="W92" s="1" t="s">
        <v>958</v>
      </c>
      <c r="X92" s="1" t="s">
        <v>959</v>
      </c>
      <c r="Y92" s="1" t="s">
        <v>1205</v>
      </c>
      <c r="Z92" s="1" t="s">
        <v>1340</v>
      </c>
      <c r="AA92" s="1" t="s">
        <v>896</v>
      </c>
      <c r="AB92" s="1" t="s">
        <v>1341</v>
      </c>
      <c r="AC92" s="1" t="s">
        <v>1054</v>
      </c>
      <c r="AD92" s="1" t="s">
        <v>1396</v>
      </c>
      <c r="AE92" s="1" t="s">
        <v>1259</v>
      </c>
      <c r="AF92" s="1"/>
    </row>
    <row r="93" spans="1:32" x14ac:dyDescent="0.45">
      <c r="A93" s="1" t="str">
        <f>INDEX(Team_Key[Abbreviation],MATCH(INDEX(FPL_Misc_Extract[Team Name],MATCH(FPL_Results_Extract[[#This Row],[Player]],FPL_Misc_Extract[Player],0)),Team_Key[Full Name],0))</f>
        <v>WAT</v>
      </c>
      <c r="B93" s="1" t="s">
        <v>380</v>
      </c>
      <c r="C93" s="1" t="s">
        <v>1259</v>
      </c>
      <c r="D93" s="1" t="s">
        <v>1259</v>
      </c>
      <c r="E93" s="1" t="s">
        <v>1259</v>
      </c>
      <c r="F93" s="1" t="s">
        <v>1259</v>
      </c>
      <c r="G93" s="1" t="s">
        <v>742</v>
      </c>
      <c r="H93" s="1" t="s">
        <v>854</v>
      </c>
      <c r="I93" s="1" t="s">
        <v>855</v>
      </c>
      <c r="J93" s="1" t="s">
        <v>754</v>
      </c>
      <c r="K93" s="1" t="s">
        <v>856</v>
      </c>
      <c r="L93" s="1" t="s">
        <v>857</v>
      </c>
      <c r="M93" s="1" t="s">
        <v>858</v>
      </c>
      <c r="N93" s="1" t="s">
        <v>859</v>
      </c>
      <c r="O93" s="1" t="s">
        <v>860</v>
      </c>
      <c r="P93" s="1" t="s">
        <v>861</v>
      </c>
      <c r="Q93" s="1" t="s">
        <v>862</v>
      </c>
      <c r="R93" s="1" t="s">
        <v>747</v>
      </c>
      <c r="S93" s="1" t="s">
        <v>863</v>
      </c>
      <c r="T93" s="1" t="s">
        <v>829</v>
      </c>
      <c r="U93" s="1" t="s">
        <v>864</v>
      </c>
      <c r="V93" s="1" t="s">
        <v>865</v>
      </c>
      <c r="W93" s="1" t="s">
        <v>866</v>
      </c>
      <c r="X93" s="1" t="s">
        <v>826</v>
      </c>
      <c r="Y93" s="1" t="s">
        <v>1202</v>
      </c>
      <c r="Z93" s="1" t="s">
        <v>803</v>
      </c>
      <c r="AA93" s="1" t="s">
        <v>983</v>
      </c>
      <c r="AB93" s="1" t="s">
        <v>1037</v>
      </c>
      <c r="AC93" s="1" t="s">
        <v>769</v>
      </c>
      <c r="AD93" s="1" t="s">
        <v>792</v>
      </c>
      <c r="AE93" s="1" t="s">
        <v>1397</v>
      </c>
      <c r="AF93" s="1"/>
    </row>
    <row r="94" spans="1:32" x14ac:dyDescent="0.45">
      <c r="A94" s="1" t="str">
        <f>INDEX(Team_Key[Abbreviation],MATCH(INDEX(FPL_Misc_Extract[Team Name],MATCH(FPL_Results_Extract[[#This Row],[Player]],FPL_Misc_Extract[Player],0)),Team_Key[Full Name],0))</f>
        <v>MUN</v>
      </c>
      <c r="B94" s="1" t="s">
        <v>268</v>
      </c>
      <c r="C94" s="1" t="s">
        <v>1259</v>
      </c>
      <c r="D94" s="1" t="s">
        <v>1259</v>
      </c>
      <c r="E94" s="1" t="s">
        <v>1259</v>
      </c>
      <c r="F94" s="1" t="s">
        <v>1259</v>
      </c>
      <c r="G94" s="1" t="s">
        <v>1259</v>
      </c>
      <c r="H94" s="1" t="s">
        <v>1259</v>
      </c>
      <c r="I94" s="1" t="s">
        <v>1259</v>
      </c>
      <c r="J94" s="1" t="s">
        <v>1259</v>
      </c>
      <c r="K94" s="1" t="s">
        <v>1259</v>
      </c>
      <c r="L94" s="1" t="s">
        <v>1259</v>
      </c>
      <c r="M94" s="1" t="s">
        <v>1259</v>
      </c>
      <c r="N94" s="1" t="s">
        <v>923</v>
      </c>
      <c r="O94" s="1" t="s">
        <v>808</v>
      </c>
      <c r="P94" s="1" t="s">
        <v>794</v>
      </c>
      <c r="Q94" s="1" t="s">
        <v>895</v>
      </c>
      <c r="R94" s="1" t="s">
        <v>924</v>
      </c>
      <c r="S94" s="1" t="s">
        <v>925</v>
      </c>
      <c r="T94" s="1" t="s">
        <v>926</v>
      </c>
      <c r="U94" s="1" t="s">
        <v>803</v>
      </c>
      <c r="V94" s="1" t="s">
        <v>927</v>
      </c>
      <c r="W94" s="1" t="s">
        <v>928</v>
      </c>
      <c r="X94" s="1" t="s">
        <v>929</v>
      </c>
      <c r="Y94" s="1" t="s">
        <v>970</v>
      </c>
      <c r="Z94" s="1" t="s">
        <v>1201</v>
      </c>
      <c r="AA94" s="1" t="s">
        <v>1336</v>
      </c>
      <c r="AB94" s="1" t="s">
        <v>1337</v>
      </c>
      <c r="AC94" s="1" t="s">
        <v>1338</v>
      </c>
      <c r="AD94" s="1" t="s">
        <v>1206</v>
      </c>
      <c r="AE94" s="1" t="s">
        <v>1387</v>
      </c>
      <c r="AF94" s="1"/>
    </row>
    <row r="95" spans="1:32" x14ac:dyDescent="0.45">
      <c r="A95" s="1" t="str">
        <f>INDEX(Team_Key[Abbreviation],MATCH(INDEX(FPL_Misc_Extract[Team Name],MATCH(FPL_Results_Extract[[#This Row],[Player]],FPL_Misc_Extract[Player],0)),Team_Key[Full Name],0))</f>
        <v>SOU</v>
      </c>
      <c r="B95" s="1" t="s">
        <v>137</v>
      </c>
      <c r="C95" s="1" t="s">
        <v>930</v>
      </c>
      <c r="D95" s="1" t="s">
        <v>931</v>
      </c>
      <c r="E95" s="1" t="s">
        <v>812</v>
      </c>
      <c r="F95" s="1" t="s">
        <v>807</v>
      </c>
      <c r="G95" s="1" t="s">
        <v>932</v>
      </c>
      <c r="H95" s="1" t="s">
        <v>933</v>
      </c>
      <c r="I95" s="1" t="s">
        <v>934</v>
      </c>
      <c r="J95" s="1" t="s">
        <v>739</v>
      </c>
      <c r="K95" s="1" t="s">
        <v>836</v>
      </c>
      <c r="L95" s="1" t="s">
        <v>935</v>
      </c>
      <c r="M95" s="1" t="s">
        <v>936</v>
      </c>
      <c r="N95" s="1" t="s">
        <v>747</v>
      </c>
      <c r="O95" s="1" t="s">
        <v>872</v>
      </c>
      <c r="P95" s="1" t="s">
        <v>937</v>
      </c>
      <c r="Q95" s="1" t="s">
        <v>938</v>
      </c>
      <c r="R95" s="1" t="s">
        <v>939</v>
      </c>
      <c r="S95" s="1" t="s">
        <v>940</v>
      </c>
      <c r="T95" s="1" t="s">
        <v>941</v>
      </c>
      <c r="U95" s="1" t="s">
        <v>942</v>
      </c>
      <c r="V95" s="1" t="s">
        <v>891</v>
      </c>
      <c r="W95" s="1" t="s">
        <v>943</v>
      </c>
      <c r="X95" s="1" t="s">
        <v>944</v>
      </c>
      <c r="Y95" s="1" t="s">
        <v>1200</v>
      </c>
      <c r="Z95" s="1" t="s">
        <v>731</v>
      </c>
      <c r="AA95" s="1" t="s">
        <v>1342</v>
      </c>
      <c r="AB95" s="1" t="s">
        <v>838</v>
      </c>
      <c r="AC95" s="1" t="s">
        <v>1343</v>
      </c>
      <c r="AD95" s="1" t="s">
        <v>965</v>
      </c>
      <c r="AE95" s="1" t="s">
        <v>1392</v>
      </c>
      <c r="AF95" s="1"/>
    </row>
    <row r="96" spans="1:32" x14ac:dyDescent="0.45">
      <c r="A96" s="1" t="str">
        <f>INDEX(Team_Key[Abbreviation],MATCH(INDEX(FPL_Misc_Extract[Team Name],MATCH(FPL_Results_Extract[[#This Row],[Player]],FPL_Misc_Extract[Player],0)),Team_Key[Full Name],0))</f>
        <v>STK</v>
      </c>
      <c r="B96" s="1" t="s">
        <v>194</v>
      </c>
      <c r="C96" s="1" t="s">
        <v>831</v>
      </c>
      <c r="D96" s="1" t="s">
        <v>832</v>
      </c>
      <c r="E96" s="1" t="s">
        <v>833</v>
      </c>
      <c r="F96" s="1" t="s">
        <v>834</v>
      </c>
      <c r="G96" s="1" t="s">
        <v>835</v>
      </c>
      <c r="H96" s="1" t="s">
        <v>836</v>
      </c>
      <c r="I96" s="1" t="s">
        <v>837</v>
      </c>
      <c r="J96" s="1" t="s">
        <v>815</v>
      </c>
      <c r="K96" s="1" t="s">
        <v>838</v>
      </c>
      <c r="L96" s="1" t="s">
        <v>839</v>
      </c>
      <c r="M96" s="1" t="s">
        <v>840</v>
      </c>
      <c r="N96" s="1" t="s">
        <v>841</v>
      </c>
      <c r="O96" s="1" t="s">
        <v>842</v>
      </c>
      <c r="P96" s="1" t="s">
        <v>843</v>
      </c>
      <c r="Q96" s="1" t="s">
        <v>844</v>
      </c>
      <c r="R96" s="1" t="s">
        <v>845</v>
      </c>
      <c r="S96" s="1" t="s">
        <v>740</v>
      </c>
      <c r="T96" s="1" t="s">
        <v>846</v>
      </c>
      <c r="U96" s="1" t="s">
        <v>847</v>
      </c>
      <c r="V96" s="1" t="s">
        <v>848</v>
      </c>
      <c r="W96" s="1" t="s">
        <v>849</v>
      </c>
      <c r="X96" s="1" t="s">
        <v>850</v>
      </c>
      <c r="Y96" s="1" t="s">
        <v>1204</v>
      </c>
      <c r="Z96" s="1" t="s">
        <v>966</v>
      </c>
      <c r="AA96" s="1" t="s">
        <v>931</v>
      </c>
      <c r="AB96" s="1" t="s">
        <v>790</v>
      </c>
      <c r="AC96" s="1" t="s">
        <v>980</v>
      </c>
      <c r="AD96" s="1" t="s">
        <v>827</v>
      </c>
      <c r="AE96" s="1" t="s">
        <v>1389</v>
      </c>
      <c r="AF96" s="1"/>
    </row>
    <row r="97" spans="1:32" x14ac:dyDescent="0.45">
      <c r="A97" s="1" t="str">
        <f>INDEX(Team_Key[Abbreviation],MATCH(INDEX(FPL_Misc_Extract[Team Name],MATCH(FPL_Results_Extract[[#This Row],[Player]],FPL_Misc_Extract[Player],0)),Team_Key[Full Name],0))</f>
        <v>EVE</v>
      </c>
      <c r="B97" s="1" t="s">
        <v>475</v>
      </c>
      <c r="C97" s="1" t="s">
        <v>1022</v>
      </c>
      <c r="D97" s="1" t="s">
        <v>1023</v>
      </c>
      <c r="E97" s="1" t="s">
        <v>1024</v>
      </c>
      <c r="F97" s="1" t="s">
        <v>737</v>
      </c>
      <c r="G97" s="1" t="s">
        <v>1025</v>
      </c>
      <c r="H97" s="1" t="s">
        <v>787</v>
      </c>
      <c r="I97" s="1" t="s">
        <v>760</v>
      </c>
      <c r="J97" s="1" t="s">
        <v>1026</v>
      </c>
      <c r="K97" s="1" t="s">
        <v>1027</v>
      </c>
      <c r="L97" s="1" t="s">
        <v>1007</v>
      </c>
      <c r="M97" s="1" t="s">
        <v>1028</v>
      </c>
      <c r="N97" s="1" t="s">
        <v>823</v>
      </c>
      <c r="O97" s="1" t="s">
        <v>1029</v>
      </c>
      <c r="P97" s="1" t="s">
        <v>1030</v>
      </c>
      <c r="Q97" s="1" t="s">
        <v>1031</v>
      </c>
      <c r="R97" s="1" t="s">
        <v>833</v>
      </c>
      <c r="S97" s="1" t="s">
        <v>820</v>
      </c>
      <c r="T97" s="1" t="s">
        <v>1032</v>
      </c>
      <c r="U97" s="1" t="s">
        <v>1033</v>
      </c>
      <c r="V97" s="1" t="s">
        <v>753</v>
      </c>
      <c r="W97" s="1" t="s">
        <v>1034</v>
      </c>
      <c r="X97" s="1" t="s">
        <v>1035</v>
      </c>
      <c r="Y97" s="1" t="s">
        <v>874</v>
      </c>
      <c r="Z97" s="1" t="s">
        <v>968</v>
      </c>
      <c r="AA97" s="1" t="s">
        <v>1333</v>
      </c>
      <c r="AB97" s="1" t="s">
        <v>834</v>
      </c>
      <c r="AC97" s="1" t="s">
        <v>1381</v>
      </c>
      <c r="AD97" s="1" t="s">
        <v>1382</v>
      </c>
      <c r="AE97" s="1" t="s">
        <v>1259</v>
      </c>
      <c r="AF97" s="1"/>
    </row>
    <row r="98" spans="1:32" x14ac:dyDescent="0.45">
      <c r="A98" s="1" t="str">
        <f>INDEX(Team_Key[Abbreviation],MATCH(INDEX(FPL_Misc_Extract[Team Name],MATCH(FPL_Results_Extract[[#This Row],[Player]],FPL_Misc_Extract[Player],0)),Team_Key[Full Name],0))</f>
        <v>SOU</v>
      </c>
      <c r="B98" s="1" t="s">
        <v>516</v>
      </c>
      <c r="C98" s="1" t="s">
        <v>1259</v>
      </c>
      <c r="D98" s="1" t="s">
        <v>1259</v>
      </c>
      <c r="E98" s="1" t="s">
        <v>1259</v>
      </c>
      <c r="F98" s="1" t="s">
        <v>1259</v>
      </c>
      <c r="G98" s="1" t="s">
        <v>1259</v>
      </c>
      <c r="H98" s="1" t="s">
        <v>1259</v>
      </c>
      <c r="I98" s="1" t="s">
        <v>1259</v>
      </c>
      <c r="J98" s="1" t="s">
        <v>1259</v>
      </c>
      <c r="K98" s="1" t="s">
        <v>1259</v>
      </c>
      <c r="L98" s="1" t="s">
        <v>1259</v>
      </c>
      <c r="M98" s="1" t="s">
        <v>1259</v>
      </c>
      <c r="N98" s="1" t="s">
        <v>747</v>
      </c>
      <c r="O98" s="1" t="s">
        <v>872</v>
      </c>
      <c r="P98" s="1" t="s">
        <v>937</v>
      </c>
      <c r="Q98" s="1" t="s">
        <v>938</v>
      </c>
      <c r="R98" s="1" t="s">
        <v>939</v>
      </c>
      <c r="S98" s="1" t="s">
        <v>940</v>
      </c>
      <c r="T98" s="1" t="s">
        <v>941</v>
      </c>
      <c r="U98" s="1" t="s">
        <v>942</v>
      </c>
      <c r="V98" s="1" t="s">
        <v>891</v>
      </c>
      <c r="W98" s="1" t="s">
        <v>943</v>
      </c>
      <c r="X98" s="1" t="s">
        <v>944</v>
      </c>
      <c r="Y98" s="1" t="s">
        <v>1200</v>
      </c>
      <c r="Z98" s="1" t="s">
        <v>731</v>
      </c>
      <c r="AA98" s="1" t="s">
        <v>1342</v>
      </c>
      <c r="AB98" s="1" t="s">
        <v>838</v>
      </c>
      <c r="AC98" s="1" t="s">
        <v>1343</v>
      </c>
      <c r="AD98" s="1" t="s">
        <v>965</v>
      </c>
      <c r="AE98" s="1" t="s">
        <v>1392</v>
      </c>
      <c r="AF98" s="1"/>
    </row>
    <row r="99" spans="1:32" x14ac:dyDescent="0.45">
      <c r="A99" s="1" t="str">
        <f>INDEX(Team_Key[Abbreviation],MATCH(INDEX(FPL_Misc_Extract[Team Name],MATCH(FPL_Results_Extract[[#This Row],[Player]],FPL_Misc_Extract[Player],0)),Team_Key[Full Name],0))</f>
        <v>BOU</v>
      </c>
      <c r="B99" s="1" t="s">
        <v>596</v>
      </c>
      <c r="C99" s="1" t="s">
        <v>1009</v>
      </c>
      <c r="D99" s="1" t="s">
        <v>1010</v>
      </c>
      <c r="E99" s="1" t="s">
        <v>1011</v>
      </c>
      <c r="F99" s="1" t="s">
        <v>830</v>
      </c>
      <c r="G99" s="1" t="s">
        <v>1012</v>
      </c>
      <c r="H99" s="1" t="s">
        <v>935</v>
      </c>
      <c r="I99" s="1" t="s">
        <v>1013</v>
      </c>
      <c r="J99" s="1" t="s">
        <v>773</v>
      </c>
      <c r="K99" s="1" t="s">
        <v>1014</v>
      </c>
      <c r="L99" s="1" t="s">
        <v>834</v>
      </c>
      <c r="M99" s="1" t="s">
        <v>894</v>
      </c>
      <c r="N99" s="1" t="s">
        <v>742</v>
      </c>
      <c r="O99" s="1" t="s">
        <v>1015</v>
      </c>
      <c r="P99" s="1" t="s">
        <v>1016</v>
      </c>
      <c r="Q99" s="1" t="s">
        <v>781</v>
      </c>
      <c r="R99" s="1" t="s">
        <v>782</v>
      </c>
      <c r="S99" s="1" t="s">
        <v>1017</v>
      </c>
      <c r="T99" s="1" t="s">
        <v>1018</v>
      </c>
      <c r="U99" s="1" t="s">
        <v>1019</v>
      </c>
      <c r="V99" s="1" t="s">
        <v>990</v>
      </c>
      <c r="W99" s="1" t="s">
        <v>914</v>
      </c>
      <c r="X99" s="1" t="s">
        <v>807</v>
      </c>
      <c r="Y99" s="1" t="s">
        <v>885</v>
      </c>
      <c r="Z99" s="1" t="s">
        <v>1037</v>
      </c>
      <c r="AA99" s="1" t="s">
        <v>879</v>
      </c>
      <c r="AB99" s="1" t="s">
        <v>1321</v>
      </c>
      <c r="AC99" s="1" t="s">
        <v>812</v>
      </c>
      <c r="AD99" s="1" t="s">
        <v>1398</v>
      </c>
      <c r="AE99" s="1" t="s">
        <v>1399</v>
      </c>
      <c r="AF99" s="1"/>
    </row>
    <row r="100" spans="1:32" x14ac:dyDescent="0.45">
      <c r="A100" s="1" t="str">
        <f>INDEX(Team_Key[Abbreviation],MATCH(INDEX(FPL_Misc_Extract[Team Name],MATCH(FPL_Results_Extract[[#This Row],[Player]],FPL_Misc_Extract[Player],0)),Team_Key[Full Name],0))</f>
        <v>SWA</v>
      </c>
      <c r="B100" s="1" t="s">
        <v>219</v>
      </c>
      <c r="C100" s="1" t="s">
        <v>1259</v>
      </c>
      <c r="D100" s="1" t="s">
        <v>1259</v>
      </c>
      <c r="E100" s="1" t="s">
        <v>1259</v>
      </c>
      <c r="F100" s="1" t="s">
        <v>1259</v>
      </c>
      <c r="G100" s="1" t="s">
        <v>1259</v>
      </c>
      <c r="H100" s="1" t="s">
        <v>1259</v>
      </c>
      <c r="I100" s="1" t="s">
        <v>1259</v>
      </c>
      <c r="J100" s="1" t="s">
        <v>1259</v>
      </c>
      <c r="K100" s="1" t="s">
        <v>1259</v>
      </c>
      <c r="L100" s="1" t="s">
        <v>1259</v>
      </c>
      <c r="M100" s="1" t="s">
        <v>1259</v>
      </c>
      <c r="N100" s="1" t="s">
        <v>1259</v>
      </c>
      <c r="O100" s="1" t="s">
        <v>892</v>
      </c>
      <c r="P100" s="1" t="s">
        <v>767</v>
      </c>
      <c r="Q100" s="1" t="s">
        <v>893</v>
      </c>
      <c r="R100" s="1" t="s">
        <v>894</v>
      </c>
      <c r="S100" s="1" t="s">
        <v>895</v>
      </c>
      <c r="T100" s="1" t="s">
        <v>896</v>
      </c>
      <c r="U100" s="1" t="s">
        <v>897</v>
      </c>
      <c r="V100" s="1" t="s">
        <v>898</v>
      </c>
      <c r="W100" s="1" t="s">
        <v>899</v>
      </c>
      <c r="X100" s="1" t="s">
        <v>1206</v>
      </c>
      <c r="Y100" s="1" t="s">
        <v>1207</v>
      </c>
      <c r="Z100" s="1" t="s">
        <v>804</v>
      </c>
      <c r="AA100" s="1" t="s">
        <v>1031</v>
      </c>
      <c r="AB100" s="1" t="s">
        <v>970</v>
      </c>
      <c r="AC100" s="1" t="s">
        <v>1330</v>
      </c>
      <c r="AD100" s="1" t="s">
        <v>1390</v>
      </c>
      <c r="AE100" s="1" t="s">
        <v>1391</v>
      </c>
      <c r="AF100" s="1"/>
    </row>
    <row r="101" spans="1:32" x14ac:dyDescent="0.45">
      <c r="A101" s="1" t="str">
        <f>INDEX(Team_Key[Abbreviation],MATCH(INDEX(FPL_Misc_Extract[Team Name],MATCH(FPL_Results_Extract[[#This Row],[Player]],FPL_Misc_Extract[Player],0)),Team_Key[Full Name],0))</f>
        <v>EVE</v>
      </c>
      <c r="B101" s="1" t="s">
        <v>420</v>
      </c>
      <c r="C101" s="1" t="s">
        <v>1022</v>
      </c>
      <c r="D101" s="1" t="s">
        <v>1023</v>
      </c>
      <c r="E101" s="1" t="s">
        <v>1024</v>
      </c>
      <c r="F101" s="1" t="s">
        <v>737</v>
      </c>
      <c r="G101" s="1" t="s">
        <v>1025</v>
      </c>
      <c r="H101" s="1" t="s">
        <v>787</v>
      </c>
      <c r="I101" s="1" t="s">
        <v>760</v>
      </c>
      <c r="J101" s="1" t="s">
        <v>1026</v>
      </c>
      <c r="K101" s="1" t="s">
        <v>1027</v>
      </c>
      <c r="L101" s="1" t="s">
        <v>1007</v>
      </c>
      <c r="M101" s="1" t="s">
        <v>1028</v>
      </c>
      <c r="N101" s="1" t="s">
        <v>823</v>
      </c>
      <c r="O101" s="1" t="s">
        <v>1029</v>
      </c>
      <c r="P101" s="1" t="s">
        <v>1030</v>
      </c>
      <c r="Q101" s="1" t="s">
        <v>1031</v>
      </c>
      <c r="R101" s="1" t="s">
        <v>833</v>
      </c>
      <c r="S101" s="1" t="s">
        <v>820</v>
      </c>
      <c r="T101" s="1" t="s">
        <v>1032</v>
      </c>
      <c r="U101" s="1" t="s">
        <v>1033</v>
      </c>
      <c r="V101" s="1" t="s">
        <v>753</v>
      </c>
      <c r="W101" s="1" t="s">
        <v>1034</v>
      </c>
      <c r="X101" s="1" t="s">
        <v>1035</v>
      </c>
      <c r="Y101" s="1" t="s">
        <v>874</v>
      </c>
      <c r="Z101" s="1" t="s">
        <v>968</v>
      </c>
      <c r="AA101" s="1" t="s">
        <v>1333</v>
      </c>
      <c r="AB101" s="1" t="s">
        <v>834</v>
      </c>
      <c r="AC101" s="1" t="s">
        <v>1381</v>
      </c>
      <c r="AD101" s="1" t="s">
        <v>1382</v>
      </c>
      <c r="AE101" s="1" t="s">
        <v>1259</v>
      </c>
      <c r="AF101" s="1"/>
    </row>
    <row r="102" spans="1:32" x14ac:dyDescent="0.45">
      <c r="A102" s="1" t="str">
        <f>INDEX(Team_Key[Abbreviation],MATCH(INDEX(FPL_Misc_Extract[Team Name],MATCH(FPL_Results_Extract[[#This Row],[Player]],FPL_Misc_Extract[Player],0)),Team_Key[Full Name],0))</f>
        <v>LEI</v>
      </c>
      <c r="B102" s="1" t="s">
        <v>668</v>
      </c>
      <c r="C102" s="1" t="s">
        <v>751</v>
      </c>
      <c r="D102" s="1" t="s">
        <v>752</v>
      </c>
      <c r="E102" s="1" t="s">
        <v>753</v>
      </c>
      <c r="F102" s="1" t="s">
        <v>754</v>
      </c>
      <c r="G102" s="1" t="s">
        <v>735</v>
      </c>
      <c r="H102" s="1" t="s">
        <v>755</v>
      </c>
      <c r="I102" s="1" t="s">
        <v>756</v>
      </c>
      <c r="J102" s="1" t="s">
        <v>757</v>
      </c>
      <c r="K102" s="1" t="s">
        <v>758</v>
      </c>
      <c r="L102" s="1" t="s">
        <v>759</v>
      </c>
      <c r="M102" s="1" t="s">
        <v>760</v>
      </c>
      <c r="N102" s="1" t="s">
        <v>761</v>
      </c>
      <c r="O102" s="1" t="s">
        <v>762</v>
      </c>
      <c r="P102" s="1" t="s">
        <v>763</v>
      </c>
      <c r="Q102" s="1" t="s">
        <v>764</v>
      </c>
      <c r="R102" s="1" t="s">
        <v>765</v>
      </c>
      <c r="S102" s="1" t="s">
        <v>766</v>
      </c>
      <c r="T102" s="1" t="s">
        <v>767</v>
      </c>
      <c r="U102" s="1" t="s">
        <v>768</v>
      </c>
      <c r="V102" s="1" t="s">
        <v>769</v>
      </c>
      <c r="W102" s="1" t="s">
        <v>770</v>
      </c>
      <c r="X102" s="1" t="s">
        <v>771</v>
      </c>
      <c r="Y102" s="1" t="s">
        <v>1201</v>
      </c>
      <c r="Z102" s="1" t="s">
        <v>789</v>
      </c>
      <c r="AA102" s="1" t="s">
        <v>1322</v>
      </c>
      <c r="AB102" s="1" t="s">
        <v>1007</v>
      </c>
      <c r="AC102" s="1" t="s">
        <v>1055</v>
      </c>
      <c r="AD102" s="1" t="s">
        <v>744</v>
      </c>
      <c r="AE102" s="1" t="s">
        <v>1401</v>
      </c>
      <c r="AF102" s="1"/>
    </row>
    <row r="103" spans="1:32" x14ac:dyDescent="0.45">
      <c r="A103" s="1" t="str">
        <f>INDEX(Team_Key[Abbreviation],MATCH(INDEX(FPL_Misc_Extract[Team Name],MATCH(FPL_Results_Extract[[#This Row],[Player]],FPL_Misc_Extract[Player],0)),Team_Key[Full Name],0))</f>
        <v>LEI</v>
      </c>
      <c r="B103" s="1" t="s">
        <v>566</v>
      </c>
      <c r="C103" s="1" t="s">
        <v>751</v>
      </c>
      <c r="D103" s="1" t="s">
        <v>752</v>
      </c>
      <c r="E103" s="1" t="s">
        <v>753</v>
      </c>
      <c r="F103" s="1" t="s">
        <v>754</v>
      </c>
      <c r="G103" s="1" t="s">
        <v>735</v>
      </c>
      <c r="H103" s="1" t="s">
        <v>755</v>
      </c>
      <c r="I103" s="1" t="s">
        <v>756</v>
      </c>
      <c r="J103" s="1" t="s">
        <v>757</v>
      </c>
      <c r="K103" s="1" t="s">
        <v>758</v>
      </c>
      <c r="L103" s="1" t="s">
        <v>759</v>
      </c>
      <c r="M103" s="1" t="s">
        <v>760</v>
      </c>
      <c r="N103" s="1" t="s">
        <v>761</v>
      </c>
      <c r="O103" s="1" t="s">
        <v>762</v>
      </c>
      <c r="P103" s="1" t="s">
        <v>763</v>
      </c>
      <c r="Q103" s="1" t="s">
        <v>764</v>
      </c>
      <c r="R103" s="1" t="s">
        <v>765</v>
      </c>
      <c r="S103" s="1" t="s">
        <v>766</v>
      </c>
      <c r="T103" s="1" t="s">
        <v>767</v>
      </c>
      <c r="U103" s="1" t="s">
        <v>768</v>
      </c>
      <c r="V103" s="1" t="s">
        <v>769</v>
      </c>
      <c r="W103" s="1" t="s">
        <v>770</v>
      </c>
      <c r="X103" s="1" t="s">
        <v>771</v>
      </c>
      <c r="Y103" s="1" t="s">
        <v>1201</v>
      </c>
      <c r="Z103" s="1" t="s">
        <v>789</v>
      </c>
      <c r="AA103" s="1" t="s">
        <v>1322</v>
      </c>
      <c r="AB103" s="1" t="s">
        <v>1007</v>
      </c>
      <c r="AC103" s="1" t="s">
        <v>1055</v>
      </c>
      <c r="AD103" s="1" t="s">
        <v>744</v>
      </c>
      <c r="AE103" s="1" t="s">
        <v>1401</v>
      </c>
      <c r="AF103" s="1"/>
    </row>
    <row r="104" spans="1:32" x14ac:dyDescent="0.45">
      <c r="A104" s="1" t="str">
        <f>INDEX(Team_Key[Abbreviation],MATCH(INDEX(FPL_Misc_Extract[Team Name],MATCH(FPL_Results_Extract[[#This Row],[Player]],FPL_Misc_Extract[Player],0)),Team_Key[Full Name],0))</f>
        <v>MCI</v>
      </c>
      <c r="B104" s="1" t="s">
        <v>594</v>
      </c>
      <c r="C104" s="1" t="s">
        <v>997</v>
      </c>
      <c r="D104" s="1" t="s">
        <v>998</v>
      </c>
      <c r="E104" s="1" t="s">
        <v>999</v>
      </c>
      <c r="F104" s="1" t="s">
        <v>943</v>
      </c>
      <c r="G104" s="1" t="s">
        <v>971</v>
      </c>
      <c r="H104" s="1" t="s">
        <v>1000</v>
      </c>
      <c r="I104" s="1" t="s">
        <v>783</v>
      </c>
      <c r="J104" s="1" t="s">
        <v>1001</v>
      </c>
      <c r="K104" s="1" t="s">
        <v>1002</v>
      </c>
      <c r="L104" s="1" t="s">
        <v>785</v>
      </c>
      <c r="M104" s="1" t="s">
        <v>1003</v>
      </c>
      <c r="N104" s="1" t="s">
        <v>1004</v>
      </c>
      <c r="O104" s="1" t="s">
        <v>1005</v>
      </c>
      <c r="P104" s="1" t="s">
        <v>1006</v>
      </c>
      <c r="Q104" s="1" t="s">
        <v>926</v>
      </c>
      <c r="R104" s="1" t="s">
        <v>927</v>
      </c>
      <c r="S104" s="1" t="s">
        <v>1007</v>
      </c>
      <c r="T104" s="1" t="s">
        <v>810</v>
      </c>
      <c r="U104" s="1" t="s">
        <v>913</v>
      </c>
      <c r="V104" s="1" t="s">
        <v>808</v>
      </c>
      <c r="W104" s="1" t="s">
        <v>795</v>
      </c>
      <c r="X104" s="1" t="s">
        <v>1008</v>
      </c>
      <c r="Y104" s="1" t="s">
        <v>1013</v>
      </c>
      <c r="Z104" s="1" t="s">
        <v>747</v>
      </c>
      <c r="AA104" s="1" t="s">
        <v>1325</v>
      </c>
      <c r="AB104" s="1" t="s">
        <v>864</v>
      </c>
      <c r="AC104" s="1" t="s">
        <v>1385</v>
      </c>
      <c r="AD104" s="1" t="s">
        <v>1386</v>
      </c>
      <c r="AE104" s="1" t="s">
        <v>1259</v>
      </c>
      <c r="AF104" s="1"/>
    </row>
    <row r="105" spans="1:32" x14ac:dyDescent="0.45">
      <c r="A105" s="1" t="str">
        <f>INDEX(Team_Key[Abbreviation],MATCH(INDEX(FPL_Misc_Extract[Team Name],MATCH(FPL_Results_Extract[[#This Row],[Player]],FPL_Misc_Extract[Player],0)),Team_Key[Full Name],0))</f>
        <v>AVL</v>
      </c>
      <c r="B105" s="1" t="s">
        <v>543</v>
      </c>
      <c r="C105" s="1" t="s">
        <v>867</v>
      </c>
      <c r="D105" s="1" t="s">
        <v>750</v>
      </c>
      <c r="E105" s="1" t="s">
        <v>868</v>
      </c>
      <c r="F105" s="1" t="s">
        <v>869</v>
      </c>
      <c r="G105" s="1" t="s">
        <v>870</v>
      </c>
      <c r="H105" s="1" t="s">
        <v>834</v>
      </c>
      <c r="I105" s="1" t="s">
        <v>871</v>
      </c>
      <c r="J105" s="1" t="s">
        <v>872</v>
      </c>
      <c r="K105" s="1" t="s">
        <v>873</v>
      </c>
      <c r="L105" s="1" t="s">
        <v>874</v>
      </c>
      <c r="M105" s="1" t="s">
        <v>875</v>
      </c>
      <c r="N105" s="1" t="s">
        <v>768</v>
      </c>
      <c r="O105" s="1" t="s">
        <v>876</v>
      </c>
      <c r="P105" s="1" t="s">
        <v>877</v>
      </c>
      <c r="Q105" s="1" t="s">
        <v>878</v>
      </c>
      <c r="R105" s="1" t="s">
        <v>879</v>
      </c>
      <c r="S105" s="1" t="s">
        <v>880</v>
      </c>
      <c r="T105" s="1" t="s">
        <v>881</v>
      </c>
      <c r="U105" s="1" t="s">
        <v>882</v>
      </c>
      <c r="V105" s="1" t="s">
        <v>883</v>
      </c>
      <c r="W105" s="1" t="s">
        <v>759</v>
      </c>
      <c r="X105" s="1" t="s">
        <v>884</v>
      </c>
      <c r="Y105" s="1" t="s">
        <v>932</v>
      </c>
      <c r="Z105" s="1" t="s">
        <v>748</v>
      </c>
      <c r="AA105" s="1" t="s">
        <v>862</v>
      </c>
      <c r="AB105" s="1" t="s">
        <v>1347</v>
      </c>
      <c r="AC105" s="1" t="s">
        <v>904</v>
      </c>
      <c r="AD105" s="1" t="s">
        <v>1394</v>
      </c>
      <c r="AE105" s="1" t="s">
        <v>1395</v>
      </c>
      <c r="AF105" s="1"/>
    </row>
    <row r="106" spans="1:32" x14ac:dyDescent="0.45">
      <c r="A106" s="1" t="str">
        <f>INDEX(Team_Key[Abbreviation],MATCH(INDEX(FPL_Misc_Extract[Team Name],MATCH(FPL_Results_Extract[[#This Row],[Player]],FPL_Misc_Extract[Player],0)),Team_Key[Full Name],0))</f>
        <v>LIV</v>
      </c>
      <c r="B106" s="1" t="s">
        <v>230</v>
      </c>
      <c r="C106" s="1" t="s">
        <v>1259</v>
      </c>
      <c r="D106" s="1" t="s">
        <v>1259</v>
      </c>
      <c r="E106" s="1" t="s">
        <v>1259</v>
      </c>
      <c r="F106" s="1" t="s">
        <v>1259</v>
      </c>
      <c r="G106" s="1" t="s">
        <v>1259</v>
      </c>
      <c r="H106" s="1" t="s">
        <v>1259</v>
      </c>
      <c r="I106" s="1" t="s">
        <v>1259</v>
      </c>
      <c r="J106" s="1" t="s">
        <v>1259</v>
      </c>
      <c r="K106" s="1" t="s">
        <v>737</v>
      </c>
      <c r="L106" s="1" t="s">
        <v>738</v>
      </c>
      <c r="M106" s="1" t="s">
        <v>739</v>
      </c>
      <c r="N106" s="1" t="s">
        <v>740</v>
      </c>
      <c r="O106" s="1" t="s">
        <v>741</v>
      </c>
      <c r="P106" s="1" t="s">
        <v>742</v>
      </c>
      <c r="Q106" s="1" t="s">
        <v>743</v>
      </c>
      <c r="R106" s="1" t="s">
        <v>744</v>
      </c>
      <c r="S106" s="1" t="s">
        <v>745</v>
      </c>
      <c r="T106" s="1" t="s">
        <v>746</v>
      </c>
      <c r="U106" s="1" t="s">
        <v>747</v>
      </c>
      <c r="V106" s="1" t="s">
        <v>748</v>
      </c>
      <c r="W106" s="1" t="s">
        <v>749</v>
      </c>
      <c r="X106" s="1" t="s">
        <v>750</v>
      </c>
      <c r="Y106" s="1" t="s">
        <v>1198</v>
      </c>
      <c r="Z106" s="1" t="s">
        <v>1318</v>
      </c>
      <c r="AA106" s="1" t="s">
        <v>869</v>
      </c>
      <c r="AB106" s="1" t="s">
        <v>1319</v>
      </c>
      <c r="AC106" s="1" t="s">
        <v>1378</v>
      </c>
      <c r="AD106" s="1" t="s">
        <v>1379</v>
      </c>
      <c r="AE106" s="1" t="s">
        <v>1259</v>
      </c>
      <c r="AF106" s="1"/>
    </row>
    <row r="107" spans="1:32" x14ac:dyDescent="0.45">
      <c r="A107" s="1" t="str">
        <f>INDEX(Team_Key[Abbreviation],MATCH(INDEX(FPL_Misc_Extract[Team Name],MATCH(FPL_Results_Extract[[#This Row],[Player]],FPL_Misc_Extract[Player],0)),Team_Key[Full Name],0))</f>
        <v>ARS</v>
      </c>
      <c r="B107" s="1" t="s">
        <v>498</v>
      </c>
      <c r="C107" s="1" t="s">
        <v>1036</v>
      </c>
      <c r="D107" s="1" t="s">
        <v>1037</v>
      </c>
      <c r="E107" s="1" t="s">
        <v>798</v>
      </c>
      <c r="F107" s="1" t="s">
        <v>1032</v>
      </c>
      <c r="G107" s="1" t="s">
        <v>972</v>
      </c>
      <c r="H107" s="1" t="s">
        <v>873</v>
      </c>
      <c r="I107" s="1" t="s">
        <v>1038</v>
      </c>
      <c r="J107" s="1" t="s">
        <v>1039</v>
      </c>
      <c r="K107" s="1" t="s">
        <v>1040</v>
      </c>
      <c r="L107" s="1" t="s">
        <v>1041</v>
      </c>
      <c r="M107" s="1" t="s">
        <v>764</v>
      </c>
      <c r="N107" s="1" t="s">
        <v>753</v>
      </c>
      <c r="O107" s="1" t="s">
        <v>848</v>
      </c>
      <c r="P107" s="1" t="s">
        <v>833</v>
      </c>
      <c r="Q107" s="1" t="s">
        <v>1042</v>
      </c>
      <c r="R107" s="1" t="s">
        <v>1043</v>
      </c>
      <c r="S107" s="1" t="s">
        <v>1044</v>
      </c>
      <c r="T107" s="1" t="s">
        <v>1045</v>
      </c>
      <c r="U107" s="1" t="s">
        <v>936</v>
      </c>
      <c r="V107" s="1" t="s">
        <v>827</v>
      </c>
      <c r="W107" s="1" t="s">
        <v>1046</v>
      </c>
      <c r="X107" s="1" t="s">
        <v>1047</v>
      </c>
      <c r="Y107" s="1" t="s">
        <v>1194</v>
      </c>
      <c r="Z107" s="1" t="s">
        <v>814</v>
      </c>
      <c r="AA107" s="1" t="s">
        <v>1327</v>
      </c>
      <c r="AB107" s="1" t="s">
        <v>1328</v>
      </c>
      <c r="AC107" s="1" t="s">
        <v>1329</v>
      </c>
      <c r="AD107" s="1" t="s">
        <v>874</v>
      </c>
      <c r="AE107" s="1" t="s">
        <v>832</v>
      </c>
      <c r="AF107" s="1"/>
    </row>
    <row r="108" spans="1:32" x14ac:dyDescent="0.45">
      <c r="A108" s="1" t="str">
        <f>INDEX(Team_Key[Abbreviation],MATCH(INDEX(FPL_Misc_Extract[Team Name],MATCH(FPL_Results_Extract[[#This Row],[Player]],FPL_Misc_Extract[Player],0)),Team_Key[Full Name],0))</f>
        <v>CRY</v>
      </c>
      <c r="B108" s="1" t="s">
        <v>325</v>
      </c>
      <c r="C108" s="1" t="s">
        <v>978</v>
      </c>
      <c r="D108" s="1" t="s">
        <v>979</v>
      </c>
      <c r="E108" s="1" t="s">
        <v>980</v>
      </c>
      <c r="F108" s="1" t="s">
        <v>981</v>
      </c>
      <c r="G108" s="1" t="s">
        <v>982</v>
      </c>
      <c r="H108" s="1" t="s">
        <v>983</v>
      </c>
      <c r="I108" s="1" t="s">
        <v>984</v>
      </c>
      <c r="J108" s="1" t="s">
        <v>923</v>
      </c>
      <c r="K108" s="1" t="s">
        <v>914</v>
      </c>
      <c r="L108" s="1" t="s">
        <v>985</v>
      </c>
      <c r="M108" s="1" t="s">
        <v>986</v>
      </c>
      <c r="N108" s="1" t="s">
        <v>987</v>
      </c>
      <c r="O108" s="1" t="s">
        <v>988</v>
      </c>
      <c r="P108" s="1" t="s">
        <v>989</v>
      </c>
      <c r="Q108" s="1" t="s">
        <v>736</v>
      </c>
      <c r="R108" s="1" t="s">
        <v>990</v>
      </c>
      <c r="S108" s="1" t="s">
        <v>991</v>
      </c>
      <c r="T108" s="1" t="s">
        <v>992</v>
      </c>
      <c r="U108" s="1" t="s">
        <v>993</v>
      </c>
      <c r="V108" s="1" t="s">
        <v>994</v>
      </c>
      <c r="W108" s="1" t="s">
        <v>995</v>
      </c>
      <c r="X108" s="1" t="s">
        <v>996</v>
      </c>
      <c r="Y108" s="1" t="s">
        <v>1197</v>
      </c>
      <c r="Z108" s="1" t="s">
        <v>825</v>
      </c>
      <c r="AA108" s="1" t="s">
        <v>1334</v>
      </c>
      <c r="AB108" s="1" t="s">
        <v>948</v>
      </c>
      <c r="AC108" s="1" t="s">
        <v>1335</v>
      </c>
      <c r="AD108" s="1" t="s">
        <v>779</v>
      </c>
      <c r="AE108" s="1" t="s">
        <v>1393</v>
      </c>
      <c r="AF108" s="1"/>
    </row>
    <row r="109" spans="1:32" x14ac:dyDescent="0.45">
      <c r="A109" s="1" t="str">
        <f>INDEX(Team_Key[Abbreviation],MATCH(INDEX(FPL_Misc_Extract[Team Name],MATCH(FPL_Results_Extract[[#This Row],[Player]],FPL_Misc_Extract[Player],0)),Team_Key[Full Name],0))</f>
        <v>ARS</v>
      </c>
      <c r="B109" s="1" t="s">
        <v>505</v>
      </c>
      <c r="C109" s="1" t="s">
        <v>1036</v>
      </c>
      <c r="D109" s="1" t="s">
        <v>1037</v>
      </c>
      <c r="E109" s="1" t="s">
        <v>798</v>
      </c>
      <c r="F109" s="1" t="s">
        <v>1032</v>
      </c>
      <c r="G109" s="1" t="s">
        <v>972</v>
      </c>
      <c r="H109" s="1" t="s">
        <v>873</v>
      </c>
      <c r="I109" s="1" t="s">
        <v>1038</v>
      </c>
      <c r="J109" s="1" t="s">
        <v>1039</v>
      </c>
      <c r="K109" s="1" t="s">
        <v>1040</v>
      </c>
      <c r="L109" s="1" t="s">
        <v>1041</v>
      </c>
      <c r="M109" s="1" t="s">
        <v>764</v>
      </c>
      <c r="N109" s="1" t="s">
        <v>753</v>
      </c>
      <c r="O109" s="1" t="s">
        <v>848</v>
      </c>
      <c r="P109" s="1" t="s">
        <v>833</v>
      </c>
      <c r="Q109" s="1" t="s">
        <v>1042</v>
      </c>
      <c r="R109" s="1" t="s">
        <v>1043</v>
      </c>
      <c r="S109" s="1" t="s">
        <v>1044</v>
      </c>
      <c r="T109" s="1" t="s">
        <v>1045</v>
      </c>
      <c r="U109" s="1" t="s">
        <v>936</v>
      </c>
      <c r="V109" s="1" t="s">
        <v>827</v>
      </c>
      <c r="W109" s="1" t="s">
        <v>1046</v>
      </c>
      <c r="X109" s="1" t="s">
        <v>1047</v>
      </c>
      <c r="Y109" s="1" t="s">
        <v>1194</v>
      </c>
      <c r="Z109" s="1" t="s">
        <v>814</v>
      </c>
      <c r="AA109" s="1" t="s">
        <v>1327</v>
      </c>
      <c r="AB109" s="1" t="s">
        <v>1328</v>
      </c>
      <c r="AC109" s="1" t="s">
        <v>1329</v>
      </c>
      <c r="AD109" s="1" t="s">
        <v>874</v>
      </c>
      <c r="AE109" s="1" t="s">
        <v>832</v>
      </c>
      <c r="AF109" s="1"/>
    </row>
    <row r="110" spans="1:32" x14ac:dyDescent="0.45">
      <c r="A110" s="1" t="str">
        <f>INDEX(Team_Key[Abbreviation],MATCH(INDEX(FPL_Misc_Extract[Team Name],MATCH(FPL_Results_Extract[[#This Row],[Player]],FPL_Misc_Extract[Player],0)),Team_Key[Full Name],0))</f>
        <v>TOT</v>
      </c>
      <c r="B110" s="1" t="s">
        <v>282</v>
      </c>
      <c r="C110" s="1" t="s">
        <v>792</v>
      </c>
      <c r="D110" s="1" t="s">
        <v>793</v>
      </c>
      <c r="E110" s="1" t="s">
        <v>794</v>
      </c>
      <c r="F110" s="1" t="s">
        <v>795</v>
      </c>
      <c r="G110" s="1" t="s">
        <v>747</v>
      </c>
      <c r="H110" s="1" t="s">
        <v>759</v>
      </c>
      <c r="I110" s="1" t="s">
        <v>796</v>
      </c>
      <c r="J110" s="1" t="s">
        <v>797</v>
      </c>
      <c r="K110" s="1" t="s">
        <v>798</v>
      </c>
      <c r="L110" s="1" t="s">
        <v>799</v>
      </c>
      <c r="M110" s="1" t="s">
        <v>800</v>
      </c>
      <c r="N110" s="1" t="s">
        <v>801</v>
      </c>
      <c r="O110" s="1" t="s">
        <v>802</v>
      </c>
      <c r="P110" s="1" t="s">
        <v>803</v>
      </c>
      <c r="Q110" s="1" t="s">
        <v>804</v>
      </c>
      <c r="R110" s="1" t="s">
        <v>805</v>
      </c>
      <c r="S110" s="1" t="s">
        <v>806</v>
      </c>
      <c r="T110" s="1" t="s">
        <v>807</v>
      </c>
      <c r="U110" s="1" t="s">
        <v>808</v>
      </c>
      <c r="V110" s="1" t="s">
        <v>736</v>
      </c>
      <c r="W110" s="1" t="s">
        <v>809</v>
      </c>
      <c r="X110" s="1" t="s">
        <v>810</v>
      </c>
      <c r="Y110" s="1" t="s">
        <v>780</v>
      </c>
      <c r="Z110" s="1" t="s">
        <v>1320</v>
      </c>
      <c r="AA110" s="1" t="s">
        <v>1206</v>
      </c>
      <c r="AB110" s="1" t="s">
        <v>777</v>
      </c>
      <c r="AC110" s="1" t="s">
        <v>927</v>
      </c>
      <c r="AD110" s="1" t="s">
        <v>1326</v>
      </c>
      <c r="AE110" s="1" t="s">
        <v>1400</v>
      </c>
      <c r="AF110" s="1"/>
    </row>
    <row r="111" spans="1:32" x14ac:dyDescent="0.45">
      <c r="A111" s="1" t="str">
        <f>INDEX(Team_Key[Abbreviation],MATCH(INDEX(FPL_Misc_Extract[Team Name],MATCH(FPL_Results_Extract[[#This Row],[Player]],FPL_Misc_Extract[Player],0)),Team_Key[Full Name],0))</f>
        <v>SUN</v>
      </c>
      <c r="B111" s="1" t="s">
        <v>291</v>
      </c>
      <c r="C111" s="1" t="s">
        <v>1259</v>
      </c>
      <c r="D111" s="1" t="s">
        <v>961</v>
      </c>
      <c r="E111" s="1" t="s">
        <v>962</v>
      </c>
      <c r="F111" s="1" t="s">
        <v>963</v>
      </c>
      <c r="G111" s="1" t="s">
        <v>964</v>
      </c>
      <c r="H111" s="1" t="s">
        <v>965</v>
      </c>
      <c r="I111" s="1" t="s">
        <v>966</v>
      </c>
      <c r="J111" s="1" t="s">
        <v>967</v>
      </c>
      <c r="K111" s="1" t="s">
        <v>956</v>
      </c>
      <c r="L111" s="1" t="s">
        <v>968</v>
      </c>
      <c r="M111" s="1" t="s">
        <v>969</v>
      </c>
      <c r="N111" s="1" t="s">
        <v>970</v>
      </c>
      <c r="O111" s="1" t="s">
        <v>971</v>
      </c>
      <c r="P111" s="1" t="s">
        <v>972</v>
      </c>
      <c r="Q111" s="1" t="s">
        <v>973</v>
      </c>
      <c r="R111" s="1" t="s">
        <v>974</v>
      </c>
      <c r="S111" s="1" t="s">
        <v>975</v>
      </c>
      <c r="T111" s="1" t="s">
        <v>976</v>
      </c>
      <c r="U111" s="1" t="s">
        <v>831</v>
      </c>
      <c r="V111" s="1" t="s">
        <v>800</v>
      </c>
      <c r="W111" s="1" t="s">
        <v>977</v>
      </c>
      <c r="X111" s="1" t="s">
        <v>783</v>
      </c>
      <c r="Y111" s="1" t="s">
        <v>1195</v>
      </c>
      <c r="Z111" s="1" t="s">
        <v>982</v>
      </c>
      <c r="AA111" s="1" t="s">
        <v>824</v>
      </c>
      <c r="AB111" s="1" t="s">
        <v>886</v>
      </c>
      <c r="AC111" s="1" t="s">
        <v>1326</v>
      </c>
      <c r="AD111" s="1" t="s">
        <v>1383</v>
      </c>
      <c r="AE111" s="1" t="s">
        <v>1384</v>
      </c>
      <c r="AF111" s="1"/>
    </row>
    <row r="112" spans="1:32" x14ac:dyDescent="0.45">
      <c r="A112" s="1" t="str">
        <f>INDEX(Team_Key[Abbreviation],MATCH(INDEX(FPL_Misc_Extract[Team Name],MATCH(FPL_Results_Extract[[#This Row],[Player]],FPL_Misc_Extract[Player],0)),Team_Key[Full Name],0))</f>
        <v>NOR</v>
      </c>
      <c r="B112" s="1" t="s">
        <v>575</v>
      </c>
      <c r="C112" s="1" t="s">
        <v>1009</v>
      </c>
      <c r="D112" s="1" t="s">
        <v>1010</v>
      </c>
      <c r="E112" s="1" t="s">
        <v>1011</v>
      </c>
      <c r="F112" s="1" t="s">
        <v>830</v>
      </c>
      <c r="G112" s="1" t="s">
        <v>1012</v>
      </c>
      <c r="H112" s="1" t="s">
        <v>935</v>
      </c>
      <c r="I112" s="1" t="s">
        <v>1013</v>
      </c>
      <c r="J112" s="1" t="s">
        <v>773</v>
      </c>
      <c r="K112" s="1" t="s">
        <v>1014</v>
      </c>
      <c r="L112" s="1" t="s">
        <v>834</v>
      </c>
      <c r="M112" s="1" t="s">
        <v>894</v>
      </c>
      <c r="N112" s="1" t="s">
        <v>742</v>
      </c>
      <c r="O112" s="1" t="s">
        <v>1015</v>
      </c>
      <c r="P112" s="1" t="s">
        <v>1016</v>
      </c>
      <c r="Q112" s="1" t="s">
        <v>781</v>
      </c>
      <c r="R112" s="1" t="s">
        <v>782</v>
      </c>
      <c r="S112" s="1" t="s">
        <v>1017</v>
      </c>
      <c r="T112" s="1" t="s">
        <v>1018</v>
      </c>
      <c r="U112" s="1" t="s">
        <v>1019</v>
      </c>
      <c r="V112" s="1" t="s">
        <v>990</v>
      </c>
      <c r="W112" s="1" t="s">
        <v>1020</v>
      </c>
      <c r="X112" s="1" t="s">
        <v>1021</v>
      </c>
      <c r="Y112" s="1" t="s">
        <v>1203</v>
      </c>
      <c r="Z112" s="1" t="s">
        <v>1331</v>
      </c>
      <c r="AA112" s="1" t="s">
        <v>1332</v>
      </c>
      <c r="AB112" s="1" t="s">
        <v>967</v>
      </c>
      <c r="AC112" s="1" t="s">
        <v>985</v>
      </c>
      <c r="AD112" s="1" t="s">
        <v>1343</v>
      </c>
      <c r="AE112" s="1" t="s">
        <v>1388</v>
      </c>
      <c r="AF112" s="1"/>
    </row>
    <row r="113" spans="1:32" x14ac:dyDescent="0.45">
      <c r="A113" s="1" t="str">
        <f>INDEX(Team_Key[Abbreviation],MATCH(INDEX(FPL_Misc_Extract[Team Name],MATCH(FPL_Results_Extract[[#This Row],[Player]],FPL_Misc_Extract[Player],0)),Team_Key[Full Name],0))</f>
        <v>SUN</v>
      </c>
      <c r="B113" s="1" t="s">
        <v>641</v>
      </c>
      <c r="C113" s="1" t="s">
        <v>960</v>
      </c>
      <c r="D113" s="1" t="s">
        <v>961</v>
      </c>
      <c r="E113" s="1" t="s">
        <v>962</v>
      </c>
      <c r="F113" s="1" t="s">
        <v>963</v>
      </c>
      <c r="G113" s="1" t="s">
        <v>964</v>
      </c>
      <c r="H113" s="1" t="s">
        <v>965</v>
      </c>
      <c r="I113" s="1" t="s">
        <v>966</v>
      </c>
      <c r="J113" s="1" t="s">
        <v>967</v>
      </c>
      <c r="K113" s="1" t="s">
        <v>956</v>
      </c>
      <c r="L113" s="1" t="s">
        <v>968</v>
      </c>
      <c r="M113" s="1" t="s">
        <v>969</v>
      </c>
      <c r="N113" s="1" t="s">
        <v>970</v>
      </c>
      <c r="O113" s="1" t="s">
        <v>971</v>
      </c>
      <c r="P113" s="1" t="s">
        <v>972</v>
      </c>
      <c r="Q113" s="1" t="s">
        <v>973</v>
      </c>
      <c r="R113" s="1" t="s">
        <v>974</v>
      </c>
      <c r="S113" s="1" t="s">
        <v>975</v>
      </c>
      <c r="T113" s="1" t="s">
        <v>976</v>
      </c>
      <c r="U113" s="1" t="s">
        <v>831</v>
      </c>
      <c r="V113" s="1" t="s">
        <v>800</v>
      </c>
      <c r="W113" s="1" t="s">
        <v>977</v>
      </c>
      <c r="X113" s="1" t="s">
        <v>783</v>
      </c>
      <c r="Y113" s="1" t="s">
        <v>1195</v>
      </c>
      <c r="Z113" s="1" t="s">
        <v>982</v>
      </c>
      <c r="AA113" s="1" t="s">
        <v>824</v>
      </c>
      <c r="AB113" s="1" t="s">
        <v>886</v>
      </c>
      <c r="AC113" s="1" t="s">
        <v>1326</v>
      </c>
      <c r="AD113" s="1" t="s">
        <v>1383</v>
      </c>
      <c r="AE113" s="1" t="s">
        <v>1384</v>
      </c>
      <c r="AF113" s="1"/>
    </row>
    <row r="114" spans="1:32" x14ac:dyDescent="0.45">
      <c r="A114" s="1" t="str">
        <f>INDEX(Team_Key[Abbreviation],MATCH(INDEX(FPL_Misc_Extract[Team Name],MATCH(FPL_Results_Extract[[#This Row],[Player]],FPL_Misc_Extract[Player],0)),Team_Key[Full Name],0))</f>
        <v>MUN</v>
      </c>
      <c r="B114" s="1" t="s">
        <v>213</v>
      </c>
      <c r="C114" s="1" t="s">
        <v>1259</v>
      </c>
      <c r="D114" s="1" t="s">
        <v>1259</v>
      </c>
      <c r="E114" s="1" t="s">
        <v>1259</v>
      </c>
      <c r="F114" s="1" t="s">
        <v>1259</v>
      </c>
      <c r="G114" s="1" t="s">
        <v>1259</v>
      </c>
      <c r="H114" s="1" t="s">
        <v>1259</v>
      </c>
      <c r="I114" s="1" t="s">
        <v>1259</v>
      </c>
      <c r="J114" s="1" t="s">
        <v>1259</v>
      </c>
      <c r="K114" s="1" t="s">
        <v>1259</v>
      </c>
      <c r="L114" s="1" t="s">
        <v>1259</v>
      </c>
      <c r="M114" s="1" t="s">
        <v>897</v>
      </c>
      <c r="N114" s="1" t="s">
        <v>923</v>
      </c>
      <c r="O114" s="1" t="s">
        <v>808</v>
      </c>
      <c r="P114" s="1" t="s">
        <v>794</v>
      </c>
      <c r="Q114" s="1" t="s">
        <v>895</v>
      </c>
      <c r="R114" s="1" t="s">
        <v>924</v>
      </c>
      <c r="S114" s="1" t="s">
        <v>925</v>
      </c>
      <c r="T114" s="1" t="s">
        <v>926</v>
      </c>
      <c r="U114" s="1" t="s">
        <v>803</v>
      </c>
      <c r="V114" s="1" t="s">
        <v>927</v>
      </c>
      <c r="W114" s="1" t="s">
        <v>928</v>
      </c>
      <c r="X114" s="1" t="s">
        <v>929</v>
      </c>
      <c r="Y114" s="1" t="s">
        <v>970</v>
      </c>
      <c r="Z114" s="1" t="s">
        <v>1201</v>
      </c>
      <c r="AA114" s="1" t="s">
        <v>1336</v>
      </c>
      <c r="AB114" s="1" t="s">
        <v>1337</v>
      </c>
      <c r="AC114" s="1" t="s">
        <v>1338</v>
      </c>
      <c r="AD114" s="1" t="s">
        <v>1206</v>
      </c>
      <c r="AE114" s="1" t="s">
        <v>1387</v>
      </c>
      <c r="AF114" s="1"/>
    </row>
    <row r="115" spans="1:32" x14ac:dyDescent="0.45">
      <c r="A115" s="1" t="str">
        <f>INDEX(Team_Key[Abbreviation],MATCH(INDEX(FPL_Misc_Extract[Team Name],MATCH(FPL_Results_Extract[[#This Row],[Player]],FPL_Misc_Extract[Player],0)),Team_Key[Full Name],0))</f>
        <v>SOU</v>
      </c>
      <c r="B115" s="1" t="s">
        <v>235</v>
      </c>
      <c r="C115" s="1" t="s">
        <v>930</v>
      </c>
      <c r="D115" s="1" t="s">
        <v>931</v>
      </c>
      <c r="E115" s="1" t="s">
        <v>812</v>
      </c>
      <c r="F115" s="1" t="s">
        <v>807</v>
      </c>
      <c r="G115" s="1" t="s">
        <v>932</v>
      </c>
      <c r="H115" s="1" t="s">
        <v>933</v>
      </c>
      <c r="I115" s="1" t="s">
        <v>934</v>
      </c>
      <c r="J115" s="1" t="s">
        <v>739</v>
      </c>
      <c r="K115" s="1" t="s">
        <v>836</v>
      </c>
      <c r="L115" s="1" t="s">
        <v>935</v>
      </c>
      <c r="M115" s="1" t="s">
        <v>936</v>
      </c>
      <c r="N115" s="1" t="s">
        <v>747</v>
      </c>
      <c r="O115" s="1" t="s">
        <v>872</v>
      </c>
      <c r="P115" s="1" t="s">
        <v>937</v>
      </c>
      <c r="Q115" s="1" t="s">
        <v>938</v>
      </c>
      <c r="R115" s="1" t="s">
        <v>939</v>
      </c>
      <c r="S115" s="1" t="s">
        <v>940</v>
      </c>
      <c r="T115" s="1" t="s">
        <v>941</v>
      </c>
      <c r="U115" s="1" t="s">
        <v>942</v>
      </c>
      <c r="V115" s="1" t="s">
        <v>891</v>
      </c>
      <c r="W115" s="1" t="s">
        <v>943</v>
      </c>
      <c r="X115" s="1" t="s">
        <v>944</v>
      </c>
      <c r="Y115" s="1" t="s">
        <v>1200</v>
      </c>
      <c r="Z115" s="1" t="s">
        <v>731</v>
      </c>
      <c r="AA115" s="1" t="s">
        <v>1342</v>
      </c>
      <c r="AB115" s="1" t="s">
        <v>838</v>
      </c>
      <c r="AC115" s="1" t="s">
        <v>1343</v>
      </c>
      <c r="AD115" s="1" t="s">
        <v>965</v>
      </c>
      <c r="AE115" s="1" t="s">
        <v>1392</v>
      </c>
      <c r="AF115" s="1"/>
    </row>
    <row r="116" spans="1:32" x14ac:dyDescent="0.45">
      <c r="A116" s="1" t="str">
        <f>INDEX(Team_Key[Abbreviation],MATCH(INDEX(FPL_Misc_Extract[Team Name],MATCH(FPL_Results_Extract[[#This Row],[Player]],FPL_Misc_Extract[Player],0)),Team_Key[Full Name],0))</f>
        <v>WHU</v>
      </c>
      <c r="B116" s="1" t="s">
        <v>153</v>
      </c>
      <c r="C116" s="1" t="s">
        <v>772</v>
      </c>
      <c r="D116" s="1" t="s">
        <v>773</v>
      </c>
      <c r="E116" s="1" t="s">
        <v>774</v>
      </c>
      <c r="F116" s="1" t="s">
        <v>775</v>
      </c>
      <c r="G116" s="1" t="s">
        <v>776</v>
      </c>
      <c r="H116" s="1" t="s">
        <v>777</v>
      </c>
      <c r="I116" s="1" t="s">
        <v>778</v>
      </c>
      <c r="J116" s="1" t="s">
        <v>779</v>
      </c>
      <c r="K116" s="1" t="s">
        <v>780</v>
      </c>
      <c r="L116" s="1" t="s">
        <v>765</v>
      </c>
      <c r="M116" s="1" t="s">
        <v>781</v>
      </c>
      <c r="N116" s="1" t="s">
        <v>782</v>
      </c>
      <c r="O116" s="1" t="s">
        <v>783</v>
      </c>
      <c r="P116" s="1" t="s">
        <v>784</v>
      </c>
      <c r="Q116" s="1" t="s">
        <v>785</v>
      </c>
      <c r="R116" s="1" t="s">
        <v>786</v>
      </c>
      <c r="S116" s="1" t="s">
        <v>787</v>
      </c>
      <c r="T116" s="1" t="s">
        <v>771</v>
      </c>
      <c r="U116" s="1" t="s">
        <v>788</v>
      </c>
      <c r="V116" s="1" t="s">
        <v>789</v>
      </c>
      <c r="W116" s="1" t="s">
        <v>790</v>
      </c>
      <c r="X116" s="1" t="s">
        <v>791</v>
      </c>
      <c r="Y116" s="1" t="s">
        <v>1196</v>
      </c>
      <c r="Z116" s="1" t="s">
        <v>1019</v>
      </c>
      <c r="AA116" s="1" t="s">
        <v>1323</v>
      </c>
      <c r="AB116" s="1" t="s">
        <v>1324</v>
      </c>
      <c r="AC116" s="1" t="s">
        <v>818</v>
      </c>
      <c r="AD116" s="1" t="s">
        <v>915</v>
      </c>
      <c r="AE116" s="1" t="s">
        <v>1377</v>
      </c>
      <c r="AF116" s="1"/>
    </row>
    <row r="117" spans="1:32" x14ac:dyDescent="0.45">
      <c r="A117" s="1" t="str">
        <f>INDEX(Team_Key[Abbreviation],MATCH(INDEX(FPL_Misc_Extract[Team Name],MATCH(FPL_Results_Extract[[#This Row],[Player]],FPL_Misc_Extract[Player],0)),Team_Key[Full Name],0))</f>
        <v>MUN</v>
      </c>
      <c r="B117" s="1" t="s">
        <v>76</v>
      </c>
      <c r="C117" s="1" t="s">
        <v>915</v>
      </c>
      <c r="D117" s="1" t="s">
        <v>815</v>
      </c>
      <c r="E117" s="1" t="s">
        <v>916</v>
      </c>
      <c r="F117" s="1" t="s">
        <v>917</v>
      </c>
      <c r="G117" s="1" t="s">
        <v>918</v>
      </c>
      <c r="H117" s="1" t="s">
        <v>919</v>
      </c>
      <c r="I117" s="1" t="s">
        <v>920</v>
      </c>
      <c r="J117" s="1" t="s">
        <v>921</v>
      </c>
      <c r="K117" s="1" t="s">
        <v>922</v>
      </c>
      <c r="L117" s="1" t="s">
        <v>768</v>
      </c>
      <c r="M117" s="1" t="s">
        <v>897</v>
      </c>
      <c r="N117" s="1" t="s">
        <v>923</v>
      </c>
      <c r="O117" s="1" t="s">
        <v>808</v>
      </c>
      <c r="P117" s="1" t="s">
        <v>794</v>
      </c>
      <c r="Q117" s="1" t="s">
        <v>895</v>
      </c>
      <c r="R117" s="1" t="s">
        <v>924</v>
      </c>
      <c r="S117" s="1" t="s">
        <v>925</v>
      </c>
      <c r="T117" s="1" t="s">
        <v>926</v>
      </c>
      <c r="U117" s="1" t="s">
        <v>803</v>
      </c>
      <c r="V117" s="1" t="s">
        <v>927</v>
      </c>
      <c r="W117" s="1" t="s">
        <v>928</v>
      </c>
      <c r="X117" s="1" t="s">
        <v>929</v>
      </c>
      <c r="Y117" s="1" t="s">
        <v>970</v>
      </c>
      <c r="Z117" s="1" t="s">
        <v>1201</v>
      </c>
      <c r="AA117" s="1" t="s">
        <v>1336</v>
      </c>
      <c r="AB117" s="1" t="s">
        <v>1337</v>
      </c>
      <c r="AC117" s="1" t="s">
        <v>1338</v>
      </c>
      <c r="AD117" s="1" t="s">
        <v>1206</v>
      </c>
      <c r="AE117" s="1" t="s">
        <v>1387</v>
      </c>
      <c r="AF117" s="1"/>
    </row>
    <row r="118" spans="1:32" x14ac:dyDescent="0.45">
      <c r="A118" s="1" t="str">
        <f>INDEX(Team_Key[Abbreviation],MATCH(INDEX(FPL_Misc_Extract[Team Name],MATCH(FPL_Results_Extract[[#This Row],[Player]],FPL_Misc_Extract[Player],0)),Team_Key[Full Name],0))</f>
        <v>NEW</v>
      </c>
      <c r="B118" s="1" t="s">
        <v>455</v>
      </c>
      <c r="C118" s="1" t="s">
        <v>945</v>
      </c>
      <c r="D118" s="1" t="s">
        <v>946</v>
      </c>
      <c r="E118" s="1" t="s">
        <v>785</v>
      </c>
      <c r="F118" s="1" t="s">
        <v>947</v>
      </c>
      <c r="G118" s="1" t="s">
        <v>748</v>
      </c>
      <c r="H118" s="1" t="s">
        <v>948</v>
      </c>
      <c r="I118" s="1" t="s">
        <v>949</v>
      </c>
      <c r="J118" s="1" t="s">
        <v>950</v>
      </c>
      <c r="K118" s="1" t="s">
        <v>951</v>
      </c>
      <c r="L118" s="1" t="s">
        <v>952</v>
      </c>
      <c r="M118" s="1" t="s">
        <v>786</v>
      </c>
      <c r="N118" s="1" t="s">
        <v>867</v>
      </c>
      <c r="O118" s="1" t="s">
        <v>893</v>
      </c>
      <c r="P118" s="1" t="s">
        <v>953</v>
      </c>
      <c r="Q118" s="1" t="s">
        <v>789</v>
      </c>
      <c r="R118" s="1" t="s">
        <v>954</v>
      </c>
      <c r="S118" s="1" t="s">
        <v>938</v>
      </c>
      <c r="T118" s="1" t="s">
        <v>955</v>
      </c>
      <c r="U118" s="1" t="s">
        <v>956</v>
      </c>
      <c r="V118" s="1" t="s">
        <v>957</v>
      </c>
      <c r="W118" s="1" t="s">
        <v>958</v>
      </c>
      <c r="X118" s="1" t="s">
        <v>959</v>
      </c>
      <c r="Y118" s="1" t="s">
        <v>1205</v>
      </c>
      <c r="Z118" s="1" t="s">
        <v>1340</v>
      </c>
      <c r="AA118" s="1" t="s">
        <v>896</v>
      </c>
      <c r="AB118" s="1" t="s">
        <v>1341</v>
      </c>
      <c r="AC118" s="1" t="s">
        <v>1054</v>
      </c>
      <c r="AD118" s="1" t="s">
        <v>1396</v>
      </c>
      <c r="AE118" s="1" t="s">
        <v>1259</v>
      </c>
      <c r="AF118" s="1"/>
    </row>
    <row r="119" spans="1:32" x14ac:dyDescent="0.45">
      <c r="A119" s="1" t="str">
        <f>INDEX(Team_Key[Abbreviation],MATCH(INDEX(FPL_Misc_Extract[Team Name],MATCH(FPL_Results_Extract[[#This Row],[Player]],FPL_Misc_Extract[Player],0)),Team_Key[Full Name],0))</f>
        <v>SWA</v>
      </c>
      <c r="B119" s="1" t="s">
        <v>546</v>
      </c>
      <c r="C119" s="1" t="s">
        <v>829</v>
      </c>
      <c r="D119" s="1" t="s">
        <v>776</v>
      </c>
      <c r="E119" s="1" t="s">
        <v>885</v>
      </c>
      <c r="F119" s="1" t="s">
        <v>886</v>
      </c>
      <c r="G119" s="1" t="s">
        <v>887</v>
      </c>
      <c r="H119" s="1" t="s">
        <v>795</v>
      </c>
      <c r="I119" s="1" t="s">
        <v>888</v>
      </c>
      <c r="J119" s="1" t="s">
        <v>889</v>
      </c>
      <c r="K119" s="1" t="s">
        <v>872</v>
      </c>
      <c r="L119" s="1" t="s">
        <v>890</v>
      </c>
      <c r="M119" s="1" t="s">
        <v>856</v>
      </c>
      <c r="N119" s="1" t="s">
        <v>891</v>
      </c>
      <c r="O119" s="1" t="s">
        <v>892</v>
      </c>
      <c r="P119" s="1" t="s">
        <v>767</v>
      </c>
      <c r="Q119" s="1" t="s">
        <v>893</v>
      </c>
      <c r="R119" s="1" t="s">
        <v>894</v>
      </c>
      <c r="S119" s="1" t="s">
        <v>895</v>
      </c>
      <c r="T119" s="1" t="s">
        <v>896</v>
      </c>
      <c r="U119" s="1" t="s">
        <v>897</v>
      </c>
      <c r="V119" s="1" t="s">
        <v>898</v>
      </c>
      <c r="W119" s="1" t="s">
        <v>899</v>
      </c>
      <c r="X119" s="1" t="s">
        <v>1206</v>
      </c>
      <c r="Y119" s="1" t="s">
        <v>1207</v>
      </c>
      <c r="Z119" s="1" t="s">
        <v>804</v>
      </c>
      <c r="AA119" s="1" t="s">
        <v>1031</v>
      </c>
      <c r="AB119" s="1" t="s">
        <v>970</v>
      </c>
      <c r="AC119" s="1" t="s">
        <v>1330</v>
      </c>
      <c r="AD119" s="1" t="s">
        <v>1390</v>
      </c>
      <c r="AE119" s="1" t="s">
        <v>1391</v>
      </c>
      <c r="AF119" s="1"/>
    </row>
    <row r="120" spans="1:32" x14ac:dyDescent="0.45">
      <c r="A120" s="1" t="str">
        <f>INDEX(Team_Key[Abbreviation],MATCH(INDEX(FPL_Misc_Extract[Team Name],MATCH(FPL_Results_Extract[[#This Row],[Player]],FPL_Misc_Extract[Player],0)),Team_Key[Full Name],0))</f>
        <v>MUN</v>
      </c>
      <c r="B120" s="1" t="s">
        <v>529</v>
      </c>
      <c r="C120" s="1" t="s">
        <v>915</v>
      </c>
      <c r="D120" s="1" t="s">
        <v>815</v>
      </c>
      <c r="E120" s="1" t="s">
        <v>916</v>
      </c>
      <c r="F120" s="1" t="s">
        <v>917</v>
      </c>
      <c r="G120" s="1" t="s">
        <v>918</v>
      </c>
      <c r="H120" s="1" t="s">
        <v>919</v>
      </c>
      <c r="I120" s="1" t="s">
        <v>920</v>
      </c>
      <c r="J120" s="1" t="s">
        <v>921</v>
      </c>
      <c r="K120" s="1" t="s">
        <v>922</v>
      </c>
      <c r="L120" s="1" t="s">
        <v>768</v>
      </c>
      <c r="M120" s="1" t="s">
        <v>897</v>
      </c>
      <c r="N120" s="1" t="s">
        <v>923</v>
      </c>
      <c r="O120" s="1" t="s">
        <v>808</v>
      </c>
      <c r="P120" s="1" t="s">
        <v>794</v>
      </c>
      <c r="Q120" s="1" t="s">
        <v>895</v>
      </c>
      <c r="R120" s="1" t="s">
        <v>924</v>
      </c>
      <c r="S120" s="1" t="s">
        <v>925</v>
      </c>
      <c r="T120" s="1" t="s">
        <v>926</v>
      </c>
      <c r="U120" s="1" t="s">
        <v>803</v>
      </c>
      <c r="V120" s="1" t="s">
        <v>927</v>
      </c>
      <c r="W120" s="1" t="s">
        <v>928</v>
      </c>
      <c r="X120" s="1" t="s">
        <v>929</v>
      </c>
      <c r="Y120" s="1" t="s">
        <v>970</v>
      </c>
      <c r="Z120" s="1" t="s">
        <v>1201</v>
      </c>
      <c r="AA120" s="1" t="s">
        <v>1336</v>
      </c>
      <c r="AB120" s="1" t="s">
        <v>1337</v>
      </c>
      <c r="AC120" s="1" t="s">
        <v>1338</v>
      </c>
      <c r="AD120" s="1" t="s">
        <v>1206</v>
      </c>
      <c r="AE120" s="1" t="s">
        <v>1387</v>
      </c>
      <c r="AF120" s="1"/>
    </row>
    <row r="121" spans="1:32" x14ac:dyDescent="0.45">
      <c r="A121" s="1" t="str">
        <f>INDEX(Team_Key[Abbreviation],MATCH(INDEX(FPL_Misc_Extract[Team Name],MATCH(FPL_Results_Extract[[#This Row],[Player]],FPL_Misc_Extract[Player],0)),Team_Key[Full Name],0))</f>
        <v>LEI</v>
      </c>
      <c r="B121" s="1" t="s">
        <v>581</v>
      </c>
      <c r="C121" s="1" t="s">
        <v>751</v>
      </c>
      <c r="D121" s="1" t="s">
        <v>752</v>
      </c>
      <c r="E121" s="1" t="s">
        <v>753</v>
      </c>
      <c r="F121" s="1" t="s">
        <v>754</v>
      </c>
      <c r="G121" s="1" t="s">
        <v>735</v>
      </c>
      <c r="H121" s="1" t="s">
        <v>755</v>
      </c>
      <c r="I121" s="1" t="s">
        <v>756</v>
      </c>
      <c r="J121" s="1" t="s">
        <v>757</v>
      </c>
      <c r="K121" s="1" t="s">
        <v>758</v>
      </c>
      <c r="L121" s="1" t="s">
        <v>759</v>
      </c>
      <c r="M121" s="1" t="s">
        <v>760</v>
      </c>
      <c r="N121" s="1" t="s">
        <v>761</v>
      </c>
      <c r="O121" s="1" t="s">
        <v>762</v>
      </c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  <c r="V121" s="1" t="s">
        <v>769</v>
      </c>
      <c r="W121" s="1" t="s">
        <v>770</v>
      </c>
      <c r="X121" s="1" t="s">
        <v>771</v>
      </c>
      <c r="Y121" s="1" t="s">
        <v>1201</v>
      </c>
      <c r="Z121" s="1" t="s">
        <v>789</v>
      </c>
      <c r="AA121" s="1" t="s">
        <v>1322</v>
      </c>
      <c r="AB121" s="1" t="s">
        <v>1007</v>
      </c>
      <c r="AC121" s="1" t="s">
        <v>1055</v>
      </c>
      <c r="AD121" s="1" t="s">
        <v>744</v>
      </c>
      <c r="AE121" s="1" t="s">
        <v>1401</v>
      </c>
      <c r="AF121" s="1"/>
    </row>
    <row r="122" spans="1:32" x14ac:dyDescent="0.45">
      <c r="A122" s="1" t="str">
        <f>INDEX(Team_Key[Abbreviation],MATCH(INDEX(FPL_Misc_Extract[Team Name],MATCH(FPL_Results_Extract[[#This Row],[Player]],FPL_Misc_Extract[Player],0)),Team_Key[Full Name],0))</f>
        <v>NEW</v>
      </c>
      <c r="B122" s="1" t="s">
        <v>372</v>
      </c>
      <c r="C122" s="1" t="s">
        <v>945</v>
      </c>
      <c r="D122" s="1" t="s">
        <v>946</v>
      </c>
      <c r="E122" s="1" t="s">
        <v>785</v>
      </c>
      <c r="F122" s="1" t="s">
        <v>947</v>
      </c>
      <c r="G122" s="1" t="s">
        <v>748</v>
      </c>
      <c r="H122" s="1" t="s">
        <v>948</v>
      </c>
      <c r="I122" s="1" t="s">
        <v>949</v>
      </c>
      <c r="J122" s="1" t="s">
        <v>950</v>
      </c>
      <c r="K122" s="1" t="s">
        <v>951</v>
      </c>
      <c r="L122" s="1" t="s">
        <v>952</v>
      </c>
      <c r="M122" s="1" t="s">
        <v>786</v>
      </c>
      <c r="N122" s="1" t="s">
        <v>867</v>
      </c>
      <c r="O122" s="1" t="s">
        <v>893</v>
      </c>
      <c r="P122" s="1" t="s">
        <v>953</v>
      </c>
      <c r="Q122" s="1" t="s">
        <v>789</v>
      </c>
      <c r="R122" s="1" t="s">
        <v>954</v>
      </c>
      <c r="S122" s="1" t="s">
        <v>938</v>
      </c>
      <c r="T122" s="1" t="s">
        <v>955</v>
      </c>
      <c r="U122" s="1" t="s">
        <v>956</v>
      </c>
      <c r="V122" s="1" t="s">
        <v>957</v>
      </c>
      <c r="W122" s="1" t="s">
        <v>958</v>
      </c>
      <c r="X122" s="1" t="s">
        <v>959</v>
      </c>
      <c r="Y122" s="1" t="s">
        <v>1205</v>
      </c>
      <c r="Z122" s="1" t="s">
        <v>1340</v>
      </c>
      <c r="AA122" s="1" t="s">
        <v>896</v>
      </c>
      <c r="AB122" s="1" t="s">
        <v>1341</v>
      </c>
      <c r="AC122" s="1" t="s">
        <v>1054</v>
      </c>
      <c r="AD122" s="1" t="s">
        <v>1396</v>
      </c>
      <c r="AE122" s="1" t="s">
        <v>1259</v>
      </c>
      <c r="AF122" s="1"/>
    </row>
    <row r="123" spans="1:32" x14ac:dyDescent="0.45">
      <c r="A123" s="1" t="str">
        <f>INDEX(Team_Key[Abbreviation],MATCH(INDEX(FPL_Misc_Extract[Team Name],MATCH(FPL_Results_Extract[[#This Row],[Player]],FPL_Misc_Extract[Player],0)),Team_Key[Full Name],0))</f>
        <v>WBA</v>
      </c>
      <c r="B123" s="1" t="s">
        <v>218</v>
      </c>
      <c r="C123" s="1" t="s">
        <v>811</v>
      </c>
      <c r="D123" s="1" t="s">
        <v>812</v>
      </c>
      <c r="E123" s="1" t="s">
        <v>813</v>
      </c>
      <c r="F123" s="1" t="s">
        <v>729</v>
      </c>
      <c r="G123" s="1" t="s">
        <v>814</v>
      </c>
      <c r="H123" s="1" t="s">
        <v>815</v>
      </c>
      <c r="I123" s="1" t="s">
        <v>816</v>
      </c>
      <c r="J123" s="1" t="s">
        <v>817</v>
      </c>
      <c r="K123" s="1" t="s">
        <v>818</v>
      </c>
      <c r="L123" s="1" t="s">
        <v>819</v>
      </c>
      <c r="M123" s="1" t="s">
        <v>820</v>
      </c>
      <c r="N123" s="1" t="s">
        <v>821</v>
      </c>
      <c r="O123" s="1" t="s">
        <v>822</v>
      </c>
      <c r="P123" s="1" t="s">
        <v>823</v>
      </c>
      <c r="Q123" s="1" t="s">
        <v>753</v>
      </c>
      <c r="R123" s="1" t="s">
        <v>824</v>
      </c>
      <c r="S123" s="1" t="s">
        <v>825</v>
      </c>
      <c r="T123" s="1" t="s">
        <v>826</v>
      </c>
      <c r="U123" s="1" t="s">
        <v>827</v>
      </c>
      <c r="V123" s="1" t="s">
        <v>828</v>
      </c>
      <c r="W123" s="1" t="s">
        <v>829</v>
      </c>
      <c r="X123" s="1" t="s">
        <v>830</v>
      </c>
      <c r="Y123" s="1" t="s">
        <v>1193</v>
      </c>
      <c r="Z123" s="1" t="s">
        <v>962</v>
      </c>
      <c r="AA123" s="1" t="s">
        <v>1344</v>
      </c>
      <c r="AB123" s="1" t="s">
        <v>1345</v>
      </c>
      <c r="AC123" s="1" t="s">
        <v>1346</v>
      </c>
      <c r="AD123" s="1" t="s">
        <v>1375</v>
      </c>
      <c r="AE123" s="1" t="s">
        <v>1376</v>
      </c>
      <c r="AF123" s="1"/>
    </row>
    <row r="124" spans="1:32" x14ac:dyDescent="0.45">
      <c r="A124" s="1" t="str">
        <f>INDEX(Team_Key[Abbreviation],MATCH(INDEX(FPL_Misc_Extract[Team Name],MATCH(FPL_Results_Extract[[#This Row],[Player]],FPL_Misc_Extract[Player],0)),Team_Key[Full Name],0))</f>
        <v>MUN</v>
      </c>
      <c r="B124" s="1" t="s">
        <v>340</v>
      </c>
      <c r="C124" s="1" t="s">
        <v>915</v>
      </c>
      <c r="D124" s="1" t="s">
        <v>815</v>
      </c>
      <c r="E124" s="1" t="s">
        <v>916</v>
      </c>
      <c r="F124" s="1" t="s">
        <v>917</v>
      </c>
      <c r="G124" s="1" t="s">
        <v>918</v>
      </c>
      <c r="H124" s="1" t="s">
        <v>919</v>
      </c>
      <c r="I124" s="1" t="s">
        <v>920</v>
      </c>
      <c r="J124" s="1" t="s">
        <v>921</v>
      </c>
      <c r="K124" s="1" t="s">
        <v>922</v>
      </c>
      <c r="L124" s="1" t="s">
        <v>768</v>
      </c>
      <c r="M124" s="1" t="s">
        <v>897</v>
      </c>
      <c r="N124" s="1" t="s">
        <v>923</v>
      </c>
      <c r="O124" s="1" t="s">
        <v>808</v>
      </c>
      <c r="P124" s="1" t="s">
        <v>794</v>
      </c>
      <c r="Q124" s="1" t="s">
        <v>895</v>
      </c>
      <c r="R124" s="1" t="s">
        <v>924</v>
      </c>
      <c r="S124" s="1" t="s">
        <v>925</v>
      </c>
      <c r="T124" s="1" t="s">
        <v>926</v>
      </c>
      <c r="U124" s="1" t="s">
        <v>803</v>
      </c>
      <c r="V124" s="1" t="s">
        <v>927</v>
      </c>
      <c r="W124" s="1" t="s">
        <v>928</v>
      </c>
      <c r="X124" s="1" t="s">
        <v>929</v>
      </c>
      <c r="Y124" s="1" t="s">
        <v>970</v>
      </c>
      <c r="Z124" s="1" t="s">
        <v>1201</v>
      </c>
      <c r="AA124" s="1" t="s">
        <v>1336</v>
      </c>
      <c r="AB124" s="1" t="s">
        <v>1337</v>
      </c>
      <c r="AC124" s="1" t="s">
        <v>1338</v>
      </c>
      <c r="AD124" s="1" t="s">
        <v>1206</v>
      </c>
      <c r="AE124" s="1" t="s">
        <v>1387</v>
      </c>
      <c r="AF124" s="1"/>
    </row>
    <row r="125" spans="1:32" x14ac:dyDescent="0.45">
      <c r="A125" s="1" t="str">
        <f>INDEX(Team_Key[Abbreviation],MATCH(INDEX(FPL_Misc_Extract[Team Name],MATCH(FPL_Results_Extract[[#This Row],[Player]],FPL_Misc_Extract[Player],0)),Team_Key[Full Name],0))</f>
        <v>NEW</v>
      </c>
      <c r="B125" s="1" t="s">
        <v>526</v>
      </c>
      <c r="C125" s="1" t="s">
        <v>945</v>
      </c>
      <c r="D125" s="1" t="s">
        <v>946</v>
      </c>
      <c r="E125" s="1" t="s">
        <v>785</v>
      </c>
      <c r="F125" s="1" t="s">
        <v>947</v>
      </c>
      <c r="G125" s="1" t="s">
        <v>748</v>
      </c>
      <c r="H125" s="1" t="s">
        <v>948</v>
      </c>
      <c r="I125" s="1" t="s">
        <v>949</v>
      </c>
      <c r="J125" s="1" t="s">
        <v>950</v>
      </c>
      <c r="K125" s="1" t="s">
        <v>951</v>
      </c>
      <c r="L125" s="1" t="s">
        <v>952</v>
      </c>
      <c r="M125" s="1" t="s">
        <v>786</v>
      </c>
      <c r="N125" s="1" t="s">
        <v>867</v>
      </c>
      <c r="O125" s="1" t="s">
        <v>893</v>
      </c>
      <c r="P125" s="1" t="s">
        <v>953</v>
      </c>
      <c r="Q125" s="1" t="s">
        <v>789</v>
      </c>
      <c r="R125" s="1" t="s">
        <v>954</v>
      </c>
      <c r="S125" s="1" t="s">
        <v>938</v>
      </c>
      <c r="T125" s="1" t="s">
        <v>955</v>
      </c>
      <c r="U125" s="1" t="s">
        <v>956</v>
      </c>
      <c r="V125" s="1" t="s">
        <v>957</v>
      </c>
      <c r="W125" s="1" t="s">
        <v>958</v>
      </c>
      <c r="X125" s="1" t="s">
        <v>959</v>
      </c>
      <c r="Y125" s="1" t="s">
        <v>1205</v>
      </c>
      <c r="Z125" s="1" t="s">
        <v>1340</v>
      </c>
      <c r="AA125" s="1" t="s">
        <v>896</v>
      </c>
      <c r="AB125" s="1" t="s">
        <v>1341</v>
      </c>
      <c r="AC125" s="1" t="s">
        <v>1054</v>
      </c>
      <c r="AD125" s="1" t="s">
        <v>1396</v>
      </c>
      <c r="AE125" s="1" t="s">
        <v>1259</v>
      </c>
      <c r="AF125" s="1"/>
    </row>
    <row r="126" spans="1:32" x14ac:dyDescent="0.45">
      <c r="A126" s="1" t="str">
        <f>INDEX(Team_Key[Abbreviation],MATCH(INDEX(FPL_Misc_Extract[Team Name],MATCH(FPL_Results_Extract[[#This Row],[Player]],FPL_Misc_Extract[Player],0)),Team_Key[Full Name],0))</f>
        <v>WHU</v>
      </c>
      <c r="B126" s="1" t="s">
        <v>138</v>
      </c>
      <c r="C126" s="1" t="s">
        <v>772</v>
      </c>
      <c r="D126" s="1" t="s">
        <v>773</v>
      </c>
      <c r="E126" s="1" t="s">
        <v>774</v>
      </c>
      <c r="F126" s="1" t="s">
        <v>775</v>
      </c>
      <c r="G126" s="1" t="s">
        <v>776</v>
      </c>
      <c r="H126" s="1" t="s">
        <v>777</v>
      </c>
      <c r="I126" s="1" t="s">
        <v>778</v>
      </c>
      <c r="J126" s="1" t="s">
        <v>779</v>
      </c>
      <c r="K126" s="1" t="s">
        <v>780</v>
      </c>
      <c r="L126" s="1" t="s">
        <v>765</v>
      </c>
      <c r="M126" s="1" t="s">
        <v>781</v>
      </c>
      <c r="N126" s="1" t="s">
        <v>782</v>
      </c>
      <c r="O126" s="1" t="s">
        <v>783</v>
      </c>
      <c r="P126" s="1" t="s">
        <v>784</v>
      </c>
      <c r="Q126" s="1" t="s">
        <v>785</v>
      </c>
      <c r="R126" s="1" t="s">
        <v>786</v>
      </c>
      <c r="S126" s="1" t="s">
        <v>787</v>
      </c>
      <c r="T126" s="1" t="s">
        <v>771</v>
      </c>
      <c r="U126" s="1" t="s">
        <v>788</v>
      </c>
      <c r="V126" s="1" t="s">
        <v>789</v>
      </c>
      <c r="W126" s="1" t="s">
        <v>790</v>
      </c>
      <c r="X126" s="1" t="s">
        <v>791</v>
      </c>
      <c r="Y126" s="1" t="s">
        <v>1196</v>
      </c>
      <c r="Z126" s="1" t="s">
        <v>1019</v>
      </c>
      <c r="AA126" s="1" t="s">
        <v>1323</v>
      </c>
      <c r="AB126" s="1" t="s">
        <v>1324</v>
      </c>
      <c r="AC126" s="1" t="s">
        <v>818</v>
      </c>
      <c r="AD126" s="1" t="s">
        <v>915</v>
      </c>
      <c r="AE126" s="1" t="s">
        <v>1377</v>
      </c>
      <c r="AF126" s="1"/>
    </row>
    <row r="127" spans="1:32" x14ac:dyDescent="0.45">
      <c r="A127" s="1" t="str">
        <f>INDEX(Team_Key[Abbreviation],MATCH(INDEX(FPL_Misc_Extract[Team Name],MATCH(FPL_Results_Extract[[#This Row],[Player]],FPL_Misc_Extract[Player],0)),Team_Key[Full Name],0))</f>
        <v>LEI</v>
      </c>
      <c r="B127" s="1" t="s">
        <v>142</v>
      </c>
      <c r="C127" s="1" t="s">
        <v>751</v>
      </c>
      <c r="D127" s="1" t="s">
        <v>752</v>
      </c>
      <c r="E127" s="1" t="s">
        <v>753</v>
      </c>
      <c r="F127" s="1" t="s">
        <v>754</v>
      </c>
      <c r="G127" s="1" t="s">
        <v>735</v>
      </c>
      <c r="H127" s="1" t="s">
        <v>755</v>
      </c>
      <c r="I127" s="1" t="s">
        <v>756</v>
      </c>
      <c r="J127" s="1" t="s">
        <v>757</v>
      </c>
      <c r="K127" s="1" t="s">
        <v>758</v>
      </c>
      <c r="L127" s="1" t="s">
        <v>759</v>
      </c>
      <c r="M127" s="1" t="s">
        <v>760</v>
      </c>
      <c r="N127" s="1" t="s">
        <v>761</v>
      </c>
      <c r="O127" s="1" t="s">
        <v>762</v>
      </c>
      <c r="P127" s="1" t="s">
        <v>763</v>
      </c>
      <c r="Q127" s="1" t="s">
        <v>764</v>
      </c>
      <c r="R127" s="1" t="s">
        <v>765</v>
      </c>
      <c r="S127" s="1" t="s">
        <v>766</v>
      </c>
      <c r="T127" s="1" t="s">
        <v>767</v>
      </c>
      <c r="U127" s="1" t="s">
        <v>768</v>
      </c>
      <c r="V127" s="1" t="s">
        <v>769</v>
      </c>
      <c r="W127" s="1" t="s">
        <v>770</v>
      </c>
      <c r="X127" s="1" t="s">
        <v>771</v>
      </c>
      <c r="Y127" s="1" t="s">
        <v>1201</v>
      </c>
      <c r="Z127" s="1" t="s">
        <v>789</v>
      </c>
      <c r="AA127" s="1" t="s">
        <v>1322</v>
      </c>
      <c r="AB127" s="1" t="s">
        <v>1007</v>
      </c>
      <c r="AC127" s="1" t="s">
        <v>1055</v>
      </c>
      <c r="AD127" s="1" t="s">
        <v>744</v>
      </c>
      <c r="AE127" s="1" t="s">
        <v>1401</v>
      </c>
      <c r="AF127" s="1"/>
    </row>
    <row r="128" spans="1:32" x14ac:dyDescent="0.45">
      <c r="A128" s="1" t="str">
        <f>INDEX(Team_Key[Abbreviation],MATCH(INDEX(FPL_Misc_Extract[Team Name],MATCH(FPL_Results_Extract[[#This Row],[Player]],FPL_Misc_Extract[Player],0)),Team_Key[Full Name],0))</f>
        <v>MCI</v>
      </c>
      <c r="B128" s="1" t="s">
        <v>297</v>
      </c>
      <c r="C128" s="1" t="s">
        <v>997</v>
      </c>
      <c r="D128" s="1" t="s">
        <v>998</v>
      </c>
      <c r="E128" s="1" t="s">
        <v>999</v>
      </c>
      <c r="F128" s="1" t="s">
        <v>943</v>
      </c>
      <c r="G128" s="1" t="s">
        <v>971</v>
      </c>
      <c r="H128" s="1" t="s">
        <v>1000</v>
      </c>
      <c r="I128" s="1" t="s">
        <v>783</v>
      </c>
      <c r="J128" s="1" t="s">
        <v>1001</v>
      </c>
      <c r="K128" s="1" t="s">
        <v>1002</v>
      </c>
      <c r="L128" s="1" t="s">
        <v>785</v>
      </c>
      <c r="M128" s="1" t="s">
        <v>1003</v>
      </c>
      <c r="N128" s="1" t="s">
        <v>1004</v>
      </c>
      <c r="O128" s="1" t="s">
        <v>1005</v>
      </c>
      <c r="P128" s="1" t="s">
        <v>1006</v>
      </c>
      <c r="Q128" s="1" t="s">
        <v>926</v>
      </c>
      <c r="R128" s="1" t="s">
        <v>927</v>
      </c>
      <c r="S128" s="1" t="s">
        <v>1007</v>
      </c>
      <c r="T128" s="1" t="s">
        <v>810</v>
      </c>
      <c r="U128" s="1" t="s">
        <v>913</v>
      </c>
      <c r="V128" s="1" t="s">
        <v>808</v>
      </c>
      <c r="W128" s="1" t="s">
        <v>795</v>
      </c>
      <c r="X128" s="1" t="s">
        <v>1008</v>
      </c>
      <c r="Y128" s="1" t="s">
        <v>1013</v>
      </c>
      <c r="Z128" s="1" t="s">
        <v>747</v>
      </c>
      <c r="AA128" s="1" t="s">
        <v>1325</v>
      </c>
      <c r="AB128" s="1" t="s">
        <v>864</v>
      </c>
      <c r="AC128" s="1" t="s">
        <v>1385</v>
      </c>
      <c r="AD128" s="1" t="s">
        <v>1386</v>
      </c>
      <c r="AE128" s="1" t="s">
        <v>1259</v>
      </c>
      <c r="AF128" s="1"/>
    </row>
    <row r="129" spans="1:32" x14ac:dyDescent="0.45">
      <c r="A129" s="1" t="str">
        <f>INDEX(Team_Key[Abbreviation],MATCH(INDEX(FPL_Misc_Extract[Team Name],MATCH(FPL_Results_Extract[[#This Row],[Player]],FPL_Misc_Extract[Player],0)),Team_Key[Full Name],0))</f>
        <v>EVE</v>
      </c>
      <c r="B129" s="1" t="s">
        <v>161</v>
      </c>
      <c r="C129" s="1" t="s">
        <v>1022</v>
      </c>
      <c r="D129" s="1" t="s">
        <v>1023</v>
      </c>
      <c r="E129" s="1" t="s">
        <v>1024</v>
      </c>
      <c r="F129" s="1" t="s">
        <v>737</v>
      </c>
      <c r="G129" s="1" t="s">
        <v>1025</v>
      </c>
      <c r="H129" s="1" t="s">
        <v>787</v>
      </c>
      <c r="I129" s="1" t="s">
        <v>760</v>
      </c>
      <c r="J129" s="1" t="s">
        <v>1026</v>
      </c>
      <c r="K129" s="1" t="s">
        <v>1027</v>
      </c>
      <c r="L129" s="1" t="s">
        <v>1007</v>
      </c>
      <c r="M129" s="1" t="s">
        <v>1028</v>
      </c>
      <c r="N129" s="1" t="s">
        <v>823</v>
      </c>
      <c r="O129" s="1" t="s">
        <v>1029</v>
      </c>
      <c r="P129" s="1" t="s">
        <v>1030</v>
      </c>
      <c r="Q129" s="1" t="s">
        <v>1031</v>
      </c>
      <c r="R129" s="1" t="s">
        <v>833</v>
      </c>
      <c r="S129" s="1" t="s">
        <v>820</v>
      </c>
      <c r="T129" s="1" t="s">
        <v>1032</v>
      </c>
      <c r="U129" s="1" t="s">
        <v>1033</v>
      </c>
      <c r="V129" s="1" t="s">
        <v>753</v>
      </c>
      <c r="W129" s="1" t="s">
        <v>1034</v>
      </c>
      <c r="X129" s="1" t="s">
        <v>1035</v>
      </c>
      <c r="Y129" s="1" t="s">
        <v>874</v>
      </c>
      <c r="Z129" s="1" t="s">
        <v>968</v>
      </c>
      <c r="AA129" s="1" t="s">
        <v>1333</v>
      </c>
      <c r="AB129" s="1" t="s">
        <v>834</v>
      </c>
      <c r="AC129" s="1" t="s">
        <v>1381</v>
      </c>
      <c r="AD129" s="1" t="s">
        <v>1382</v>
      </c>
      <c r="AE129" s="1" t="s">
        <v>1259</v>
      </c>
      <c r="AF129" s="1"/>
    </row>
    <row r="130" spans="1:32" x14ac:dyDescent="0.45">
      <c r="A130" s="1" t="str">
        <f>INDEX(Team_Key[Abbreviation],MATCH(INDEX(FPL_Misc_Extract[Team Name],MATCH(FPL_Results_Extract[[#This Row],[Player]],FPL_Misc_Extract[Player],0)),Team_Key[Full Name],0))</f>
        <v>SOU</v>
      </c>
      <c r="B130" s="1" t="s">
        <v>319</v>
      </c>
      <c r="C130" s="1" t="s">
        <v>930</v>
      </c>
      <c r="D130" s="1" t="s">
        <v>931</v>
      </c>
      <c r="E130" s="1" t="s">
        <v>812</v>
      </c>
      <c r="F130" s="1" t="s">
        <v>807</v>
      </c>
      <c r="G130" s="1" t="s">
        <v>932</v>
      </c>
      <c r="H130" s="1" t="s">
        <v>933</v>
      </c>
      <c r="I130" s="1" t="s">
        <v>934</v>
      </c>
      <c r="J130" s="1" t="s">
        <v>739</v>
      </c>
      <c r="K130" s="1" t="s">
        <v>836</v>
      </c>
      <c r="L130" s="1" t="s">
        <v>935</v>
      </c>
      <c r="M130" s="1" t="s">
        <v>936</v>
      </c>
      <c r="N130" s="1" t="s">
        <v>747</v>
      </c>
      <c r="O130" s="1" t="s">
        <v>872</v>
      </c>
      <c r="P130" s="1" t="s">
        <v>937</v>
      </c>
      <c r="Q130" s="1" t="s">
        <v>938</v>
      </c>
      <c r="R130" s="1" t="s">
        <v>939</v>
      </c>
      <c r="S130" s="1" t="s">
        <v>940</v>
      </c>
      <c r="T130" s="1" t="s">
        <v>941</v>
      </c>
      <c r="U130" s="1" t="s">
        <v>942</v>
      </c>
      <c r="V130" s="1" t="s">
        <v>891</v>
      </c>
      <c r="W130" s="1" t="s">
        <v>943</v>
      </c>
      <c r="X130" s="1" t="s">
        <v>944</v>
      </c>
      <c r="Y130" s="1" t="s">
        <v>1200</v>
      </c>
      <c r="Z130" s="1" t="s">
        <v>731</v>
      </c>
      <c r="AA130" s="1" t="s">
        <v>1342</v>
      </c>
      <c r="AB130" s="1" t="s">
        <v>838</v>
      </c>
      <c r="AC130" s="1" t="s">
        <v>1343</v>
      </c>
      <c r="AD130" s="1" t="s">
        <v>965</v>
      </c>
      <c r="AE130" s="1" t="s">
        <v>1392</v>
      </c>
      <c r="AF130" s="1"/>
    </row>
    <row r="131" spans="1:32" x14ac:dyDescent="0.45">
      <c r="A131" s="1" t="str">
        <f>INDEX(Team_Key[Abbreviation],MATCH(INDEX(FPL_Misc_Extract[Team Name],MATCH(FPL_Results_Extract[[#This Row],[Player]],FPL_Misc_Extract[Player],0)),Team_Key[Full Name],0))</f>
        <v>STK</v>
      </c>
      <c r="B131" s="1" t="s">
        <v>335</v>
      </c>
      <c r="C131" s="1" t="s">
        <v>831</v>
      </c>
      <c r="D131" s="1" t="s">
        <v>832</v>
      </c>
      <c r="E131" s="1" t="s">
        <v>833</v>
      </c>
      <c r="F131" s="1" t="s">
        <v>834</v>
      </c>
      <c r="G131" s="1" t="s">
        <v>835</v>
      </c>
      <c r="H131" s="1" t="s">
        <v>836</v>
      </c>
      <c r="I131" s="1" t="s">
        <v>837</v>
      </c>
      <c r="J131" s="1" t="s">
        <v>815</v>
      </c>
      <c r="K131" s="1" t="s">
        <v>838</v>
      </c>
      <c r="L131" s="1" t="s">
        <v>839</v>
      </c>
      <c r="M131" s="1" t="s">
        <v>840</v>
      </c>
      <c r="N131" s="1" t="s">
        <v>841</v>
      </c>
      <c r="O131" s="1" t="s">
        <v>842</v>
      </c>
      <c r="P131" s="1" t="s">
        <v>843</v>
      </c>
      <c r="Q131" s="1" t="s">
        <v>844</v>
      </c>
      <c r="R131" s="1" t="s">
        <v>845</v>
      </c>
      <c r="S131" s="1" t="s">
        <v>740</v>
      </c>
      <c r="T131" s="1" t="s">
        <v>846</v>
      </c>
      <c r="U131" s="1" t="s">
        <v>847</v>
      </c>
      <c r="V131" s="1" t="s">
        <v>848</v>
      </c>
      <c r="W131" s="1" t="s">
        <v>849</v>
      </c>
      <c r="X131" s="1" t="s">
        <v>850</v>
      </c>
      <c r="Y131" s="1" t="s">
        <v>1204</v>
      </c>
      <c r="Z131" s="1" t="s">
        <v>966</v>
      </c>
      <c r="AA131" s="1" t="s">
        <v>931</v>
      </c>
      <c r="AB131" s="1" t="s">
        <v>790</v>
      </c>
      <c r="AC131" s="1" t="s">
        <v>980</v>
      </c>
      <c r="AD131" s="1" t="s">
        <v>827</v>
      </c>
      <c r="AE131" s="1" t="s">
        <v>1389</v>
      </c>
      <c r="AF131" s="1"/>
    </row>
    <row r="132" spans="1:32" x14ac:dyDescent="0.45">
      <c r="A132" s="1" t="str">
        <f>INDEX(Team_Key[Abbreviation],MATCH(INDEX(FPL_Misc_Extract[Team Name],MATCH(FPL_Results_Extract[[#This Row],[Player]],FPL_Misc_Extract[Player],0)),Team_Key[Full Name],0))</f>
        <v>MCI</v>
      </c>
      <c r="B132" s="1" t="s">
        <v>413</v>
      </c>
      <c r="C132" s="1" t="s">
        <v>997</v>
      </c>
      <c r="D132" s="1" t="s">
        <v>998</v>
      </c>
      <c r="E132" s="1" t="s">
        <v>999</v>
      </c>
      <c r="F132" s="1" t="s">
        <v>943</v>
      </c>
      <c r="G132" s="1" t="s">
        <v>971</v>
      </c>
      <c r="H132" s="1" t="s">
        <v>1000</v>
      </c>
      <c r="I132" s="1" t="s">
        <v>783</v>
      </c>
      <c r="J132" s="1" t="s">
        <v>1001</v>
      </c>
      <c r="K132" s="1" t="s">
        <v>1002</v>
      </c>
      <c r="L132" s="1" t="s">
        <v>785</v>
      </c>
      <c r="M132" s="1" t="s">
        <v>1003</v>
      </c>
      <c r="N132" s="1" t="s">
        <v>1004</v>
      </c>
      <c r="O132" s="1" t="s">
        <v>1005</v>
      </c>
      <c r="P132" s="1" t="s">
        <v>1006</v>
      </c>
      <c r="Q132" s="1" t="s">
        <v>926</v>
      </c>
      <c r="R132" s="1" t="s">
        <v>927</v>
      </c>
      <c r="S132" s="1" t="s">
        <v>1007</v>
      </c>
      <c r="T132" s="1" t="s">
        <v>810</v>
      </c>
      <c r="U132" s="1" t="s">
        <v>913</v>
      </c>
      <c r="V132" s="1" t="s">
        <v>808</v>
      </c>
      <c r="W132" s="1" t="s">
        <v>795</v>
      </c>
      <c r="X132" s="1" t="s">
        <v>1008</v>
      </c>
      <c r="Y132" s="1" t="s">
        <v>1013</v>
      </c>
      <c r="Z132" s="1" t="s">
        <v>747</v>
      </c>
      <c r="AA132" s="1" t="s">
        <v>1325</v>
      </c>
      <c r="AB132" s="1" t="s">
        <v>864</v>
      </c>
      <c r="AC132" s="1" t="s">
        <v>1385</v>
      </c>
      <c r="AD132" s="1" t="s">
        <v>1386</v>
      </c>
      <c r="AE132" s="1" t="s">
        <v>1259</v>
      </c>
      <c r="AF132" s="1"/>
    </row>
    <row r="133" spans="1:32" x14ac:dyDescent="0.45">
      <c r="A133" s="1" t="str">
        <f>INDEX(Team_Key[Abbreviation],MATCH(INDEX(FPL_Misc_Extract[Team Name],MATCH(FPL_Results_Extract[[#This Row],[Player]],FPL_Misc_Extract[Player],0)),Team_Key[Full Name],0))</f>
        <v>TOT</v>
      </c>
      <c r="B133" s="1" t="s">
        <v>479</v>
      </c>
      <c r="C133" s="1" t="s">
        <v>792</v>
      </c>
      <c r="D133" s="1" t="s">
        <v>793</v>
      </c>
      <c r="E133" s="1" t="s">
        <v>794</v>
      </c>
      <c r="F133" s="1" t="s">
        <v>795</v>
      </c>
      <c r="G133" s="1" t="s">
        <v>747</v>
      </c>
      <c r="H133" s="1" t="s">
        <v>759</v>
      </c>
      <c r="I133" s="1" t="s">
        <v>796</v>
      </c>
      <c r="J133" s="1" t="s">
        <v>797</v>
      </c>
      <c r="K133" s="1" t="s">
        <v>798</v>
      </c>
      <c r="L133" s="1" t="s">
        <v>799</v>
      </c>
      <c r="M133" s="1" t="s">
        <v>800</v>
      </c>
      <c r="N133" s="1" t="s">
        <v>801</v>
      </c>
      <c r="O133" s="1" t="s">
        <v>802</v>
      </c>
      <c r="P133" s="1" t="s">
        <v>803</v>
      </c>
      <c r="Q133" s="1" t="s">
        <v>804</v>
      </c>
      <c r="R133" s="1" t="s">
        <v>805</v>
      </c>
      <c r="S133" s="1" t="s">
        <v>806</v>
      </c>
      <c r="T133" s="1" t="s">
        <v>807</v>
      </c>
      <c r="U133" s="1" t="s">
        <v>808</v>
      </c>
      <c r="V133" s="1" t="s">
        <v>736</v>
      </c>
      <c r="W133" s="1" t="s">
        <v>809</v>
      </c>
      <c r="X133" s="1" t="s">
        <v>810</v>
      </c>
      <c r="Y133" s="1" t="s">
        <v>780</v>
      </c>
      <c r="Z133" s="1" t="s">
        <v>1320</v>
      </c>
      <c r="AA133" s="1" t="s">
        <v>1206</v>
      </c>
      <c r="AB133" s="1" t="s">
        <v>777</v>
      </c>
      <c r="AC133" s="1" t="s">
        <v>927</v>
      </c>
      <c r="AD133" s="1" t="s">
        <v>1326</v>
      </c>
      <c r="AE133" s="1" t="s">
        <v>1400</v>
      </c>
      <c r="AF133" s="1"/>
    </row>
    <row r="134" spans="1:32" x14ac:dyDescent="0.45">
      <c r="A134" s="1" t="str">
        <f>INDEX(Team_Key[Abbreviation],MATCH(INDEX(FPL_Misc_Extract[Team Name],MATCH(FPL_Results_Extract[[#This Row],[Player]],FPL_Misc_Extract[Player],0)),Team_Key[Full Name],0))</f>
        <v>ARS</v>
      </c>
      <c r="B134" s="1" t="s">
        <v>94</v>
      </c>
      <c r="C134" s="1" t="s">
        <v>1036</v>
      </c>
      <c r="D134" s="1" t="s">
        <v>1037</v>
      </c>
      <c r="E134" s="1" t="s">
        <v>798</v>
      </c>
      <c r="F134" s="1" t="s">
        <v>1032</v>
      </c>
      <c r="G134" s="1" t="s">
        <v>972</v>
      </c>
      <c r="H134" s="1" t="s">
        <v>873</v>
      </c>
      <c r="I134" s="1" t="s">
        <v>1038</v>
      </c>
      <c r="J134" s="1" t="s">
        <v>1039</v>
      </c>
      <c r="K134" s="1" t="s">
        <v>1040</v>
      </c>
      <c r="L134" s="1" t="s">
        <v>1041</v>
      </c>
      <c r="M134" s="1" t="s">
        <v>764</v>
      </c>
      <c r="N134" s="1" t="s">
        <v>753</v>
      </c>
      <c r="O134" s="1" t="s">
        <v>848</v>
      </c>
      <c r="P134" s="1" t="s">
        <v>833</v>
      </c>
      <c r="Q134" s="1" t="s">
        <v>1042</v>
      </c>
      <c r="R134" s="1" t="s">
        <v>1043</v>
      </c>
      <c r="S134" s="1" t="s">
        <v>1044</v>
      </c>
      <c r="T134" s="1" t="s">
        <v>1045</v>
      </c>
      <c r="U134" s="1" t="s">
        <v>936</v>
      </c>
      <c r="V134" s="1" t="s">
        <v>827</v>
      </c>
      <c r="W134" s="1" t="s">
        <v>1046</v>
      </c>
      <c r="X134" s="1" t="s">
        <v>1047</v>
      </c>
      <c r="Y134" s="1" t="s">
        <v>1194</v>
      </c>
      <c r="Z134" s="1" t="s">
        <v>814</v>
      </c>
      <c r="AA134" s="1" t="s">
        <v>1327</v>
      </c>
      <c r="AB134" s="1" t="s">
        <v>1328</v>
      </c>
      <c r="AC134" s="1" t="s">
        <v>1329</v>
      </c>
      <c r="AD134" s="1" t="s">
        <v>874</v>
      </c>
      <c r="AE134" s="1" t="s">
        <v>832</v>
      </c>
      <c r="AF134" s="1"/>
    </row>
    <row r="135" spans="1:32" x14ac:dyDescent="0.45">
      <c r="A135" s="1" t="str">
        <f>INDEX(Team_Key[Abbreviation],MATCH(INDEX(FPL_Misc_Extract[Team Name],MATCH(FPL_Results_Extract[[#This Row],[Player]],FPL_Misc_Extract[Player],0)),Team_Key[Full Name],0))</f>
        <v>EVE</v>
      </c>
      <c r="B135" s="1" t="s">
        <v>430</v>
      </c>
      <c r="C135" s="1" t="s">
        <v>1022</v>
      </c>
      <c r="D135" s="1" t="s">
        <v>1023</v>
      </c>
      <c r="E135" s="1" t="s">
        <v>1024</v>
      </c>
      <c r="F135" s="1" t="s">
        <v>737</v>
      </c>
      <c r="G135" s="1" t="s">
        <v>1025</v>
      </c>
      <c r="H135" s="1" t="s">
        <v>787</v>
      </c>
      <c r="I135" s="1" t="s">
        <v>760</v>
      </c>
      <c r="J135" s="1" t="s">
        <v>1026</v>
      </c>
      <c r="K135" s="1" t="s">
        <v>1027</v>
      </c>
      <c r="L135" s="1" t="s">
        <v>1007</v>
      </c>
      <c r="M135" s="1" t="s">
        <v>1028</v>
      </c>
      <c r="N135" s="1" t="s">
        <v>823</v>
      </c>
      <c r="O135" s="1" t="s">
        <v>1029</v>
      </c>
      <c r="P135" s="1" t="s">
        <v>1030</v>
      </c>
      <c r="Q135" s="1" t="s">
        <v>1031</v>
      </c>
      <c r="R135" s="1" t="s">
        <v>833</v>
      </c>
      <c r="S135" s="1" t="s">
        <v>820</v>
      </c>
      <c r="T135" s="1" t="s">
        <v>1032</v>
      </c>
      <c r="U135" s="1" t="s">
        <v>1033</v>
      </c>
      <c r="V135" s="1" t="s">
        <v>753</v>
      </c>
      <c r="W135" s="1" t="s">
        <v>1034</v>
      </c>
      <c r="X135" s="1" t="s">
        <v>1035</v>
      </c>
      <c r="Y135" s="1" t="s">
        <v>874</v>
      </c>
      <c r="Z135" s="1" t="s">
        <v>968</v>
      </c>
      <c r="AA135" s="1" t="s">
        <v>1333</v>
      </c>
      <c r="AB135" s="1" t="s">
        <v>834</v>
      </c>
      <c r="AC135" s="1" t="s">
        <v>1381</v>
      </c>
      <c r="AD135" s="1" t="s">
        <v>1382</v>
      </c>
      <c r="AE135" s="1" t="s">
        <v>1259</v>
      </c>
      <c r="AF135" s="1"/>
    </row>
    <row r="136" spans="1:32" x14ac:dyDescent="0.45">
      <c r="A136" s="1" t="str">
        <f>INDEX(Team_Key[Abbreviation],MATCH(INDEX(FPL_Misc_Extract[Team Name],MATCH(FPL_Results_Extract[[#This Row],[Player]],FPL_Misc_Extract[Player],0)),Team_Key[Full Name],0))</f>
        <v>WHU</v>
      </c>
      <c r="B136" s="1" t="s">
        <v>589</v>
      </c>
      <c r="C136" s="1" t="s">
        <v>772</v>
      </c>
      <c r="D136" s="1" t="s">
        <v>773</v>
      </c>
      <c r="E136" s="1" t="s">
        <v>774</v>
      </c>
      <c r="F136" s="1" t="s">
        <v>775</v>
      </c>
      <c r="G136" s="1" t="s">
        <v>776</v>
      </c>
      <c r="H136" s="1" t="s">
        <v>777</v>
      </c>
      <c r="I136" s="1" t="s">
        <v>778</v>
      </c>
      <c r="J136" s="1" t="s">
        <v>779</v>
      </c>
      <c r="K136" s="1" t="s">
        <v>780</v>
      </c>
      <c r="L136" s="1" t="s">
        <v>765</v>
      </c>
      <c r="M136" s="1" t="s">
        <v>781</v>
      </c>
      <c r="N136" s="1" t="s">
        <v>782</v>
      </c>
      <c r="O136" s="1" t="s">
        <v>783</v>
      </c>
      <c r="P136" s="1" t="s">
        <v>784</v>
      </c>
      <c r="Q136" s="1" t="s">
        <v>785</v>
      </c>
      <c r="R136" s="1" t="s">
        <v>786</v>
      </c>
      <c r="S136" s="1" t="s">
        <v>787</v>
      </c>
      <c r="T136" s="1" t="s">
        <v>771</v>
      </c>
      <c r="U136" s="1" t="s">
        <v>788</v>
      </c>
      <c r="V136" s="1" t="s">
        <v>789</v>
      </c>
      <c r="W136" s="1" t="s">
        <v>790</v>
      </c>
      <c r="X136" s="1" t="s">
        <v>791</v>
      </c>
      <c r="Y136" s="1" t="s">
        <v>1196</v>
      </c>
      <c r="Z136" s="1" t="s">
        <v>1019</v>
      </c>
      <c r="AA136" s="1" t="s">
        <v>1323</v>
      </c>
      <c r="AB136" s="1" t="s">
        <v>1324</v>
      </c>
      <c r="AC136" s="1" t="s">
        <v>818</v>
      </c>
      <c r="AD136" s="1" t="s">
        <v>915</v>
      </c>
      <c r="AE136" s="1" t="s">
        <v>1377</v>
      </c>
      <c r="AF136" s="1"/>
    </row>
    <row r="137" spans="1:32" x14ac:dyDescent="0.45">
      <c r="A137" s="1" t="str">
        <f>INDEX(Team_Key[Abbreviation],MATCH(INDEX(FPL_Misc_Extract[Team Name],MATCH(FPL_Results_Extract[[#This Row],[Player]],FPL_Misc_Extract[Player],0)),Team_Key[Full Name],0))</f>
        <v>TOT</v>
      </c>
      <c r="B137" s="1" t="s">
        <v>502</v>
      </c>
      <c r="C137" s="1" t="s">
        <v>792</v>
      </c>
      <c r="D137" s="1" t="s">
        <v>793</v>
      </c>
      <c r="E137" s="1" t="s">
        <v>794</v>
      </c>
      <c r="F137" s="1" t="s">
        <v>795</v>
      </c>
      <c r="G137" s="1" t="s">
        <v>747</v>
      </c>
      <c r="H137" s="1" t="s">
        <v>759</v>
      </c>
      <c r="I137" s="1" t="s">
        <v>796</v>
      </c>
      <c r="J137" s="1" t="s">
        <v>797</v>
      </c>
      <c r="K137" s="1" t="s">
        <v>798</v>
      </c>
      <c r="L137" s="1" t="s">
        <v>799</v>
      </c>
      <c r="M137" s="1" t="s">
        <v>800</v>
      </c>
      <c r="N137" s="1" t="s">
        <v>801</v>
      </c>
      <c r="O137" s="1" t="s">
        <v>802</v>
      </c>
      <c r="P137" s="1" t="s">
        <v>803</v>
      </c>
      <c r="Q137" s="1" t="s">
        <v>804</v>
      </c>
      <c r="R137" s="1" t="s">
        <v>805</v>
      </c>
      <c r="S137" s="1" t="s">
        <v>806</v>
      </c>
      <c r="T137" s="1" t="s">
        <v>807</v>
      </c>
      <c r="U137" s="1" t="s">
        <v>808</v>
      </c>
      <c r="V137" s="1" t="s">
        <v>736</v>
      </c>
      <c r="W137" s="1" t="s">
        <v>809</v>
      </c>
      <c r="X137" s="1" t="s">
        <v>810</v>
      </c>
      <c r="Y137" s="1" t="s">
        <v>780</v>
      </c>
      <c r="Z137" s="1" t="s">
        <v>1320</v>
      </c>
      <c r="AA137" s="1" t="s">
        <v>1206</v>
      </c>
      <c r="AB137" s="1" t="s">
        <v>777</v>
      </c>
      <c r="AC137" s="1" t="s">
        <v>927</v>
      </c>
      <c r="AD137" s="1" t="s">
        <v>1326</v>
      </c>
      <c r="AE137" s="1" t="s">
        <v>1400</v>
      </c>
      <c r="AF137" s="1"/>
    </row>
    <row r="138" spans="1:32" x14ac:dyDescent="0.45">
      <c r="A138" s="1" t="str">
        <f>INDEX(Team_Key[Abbreviation],MATCH(INDEX(FPL_Misc_Extract[Team Name],MATCH(FPL_Results_Extract[[#This Row],[Player]],FPL_Misc_Extract[Player],0)),Team_Key[Full Name],0))</f>
        <v>SWA</v>
      </c>
      <c r="B138" s="1" t="s">
        <v>77</v>
      </c>
      <c r="C138" s="1" t="s">
        <v>829</v>
      </c>
      <c r="D138" s="1" t="s">
        <v>776</v>
      </c>
      <c r="E138" s="1" t="s">
        <v>885</v>
      </c>
      <c r="F138" s="1" t="s">
        <v>886</v>
      </c>
      <c r="G138" s="1" t="s">
        <v>887</v>
      </c>
      <c r="H138" s="1" t="s">
        <v>795</v>
      </c>
      <c r="I138" s="1" t="s">
        <v>888</v>
      </c>
      <c r="J138" s="1" t="s">
        <v>889</v>
      </c>
      <c r="K138" s="1" t="s">
        <v>872</v>
      </c>
      <c r="L138" s="1" t="s">
        <v>890</v>
      </c>
      <c r="M138" s="1" t="s">
        <v>856</v>
      </c>
      <c r="N138" s="1" t="s">
        <v>891</v>
      </c>
      <c r="O138" s="1" t="s">
        <v>892</v>
      </c>
      <c r="P138" s="1" t="s">
        <v>767</v>
      </c>
      <c r="Q138" s="1" t="s">
        <v>893</v>
      </c>
      <c r="R138" s="1" t="s">
        <v>894</v>
      </c>
      <c r="S138" s="1" t="s">
        <v>895</v>
      </c>
      <c r="T138" s="1" t="s">
        <v>896</v>
      </c>
      <c r="U138" s="1" t="s">
        <v>897</v>
      </c>
      <c r="V138" s="1" t="s">
        <v>898</v>
      </c>
      <c r="W138" s="1" t="s">
        <v>899</v>
      </c>
      <c r="X138" s="1" t="s">
        <v>1206</v>
      </c>
      <c r="Y138" s="1" t="s">
        <v>1207</v>
      </c>
      <c r="Z138" s="1" t="s">
        <v>804</v>
      </c>
      <c r="AA138" s="1" t="s">
        <v>1031</v>
      </c>
      <c r="AB138" s="1" t="s">
        <v>970</v>
      </c>
      <c r="AC138" s="1" t="s">
        <v>1330</v>
      </c>
      <c r="AD138" s="1" t="s">
        <v>1390</v>
      </c>
      <c r="AE138" s="1" t="s">
        <v>1391</v>
      </c>
      <c r="AF138" s="1"/>
    </row>
    <row r="139" spans="1:32" x14ac:dyDescent="0.45">
      <c r="A139" s="1" t="str">
        <f>INDEX(Team_Key[Abbreviation],MATCH(INDEX(FPL_Misc_Extract[Team Name],MATCH(FPL_Results_Extract[[#This Row],[Player]],FPL_Misc_Extract[Player],0)),Team_Key[Full Name],0))</f>
        <v>BOU</v>
      </c>
      <c r="B139" s="1" t="s">
        <v>663</v>
      </c>
      <c r="C139" s="1" t="s">
        <v>900</v>
      </c>
      <c r="D139" s="1" t="s">
        <v>767</v>
      </c>
      <c r="E139" s="1" t="s">
        <v>901</v>
      </c>
      <c r="F139" s="1" t="s">
        <v>884</v>
      </c>
      <c r="G139" s="1" t="s">
        <v>902</v>
      </c>
      <c r="H139" s="1" t="s">
        <v>903</v>
      </c>
      <c r="I139" s="1" t="s">
        <v>904</v>
      </c>
      <c r="J139" s="1" t="s">
        <v>905</v>
      </c>
      <c r="K139" s="1" t="s">
        <v>906</v>
      </c>
      <c r="L139" s="1" t="s">
        <v>907</v>
      </c>
      <c r="M139" s="1" t="s">
        <v>866</v>
      </c>
      <c r="N139" s="1" t="s">
        <v>908</v>
      </c>
      <c r="O139" s="1" t="s">
        <v>797</v>
      </c>
      <c r="P139" s="1" t="s">
        <v>909</v>
      </c>
      <c r="Q139" s="1" t="s">
        <v>910</v>
      </c>
      <c r="R139" s="1" t="s">
        <v>886</v>
      </c>
      <c r="S139" s="1" t="s">
        <v>911</v>
      </c>
      <c r="T139" s="1" t="s">
        <v>912</v>
      </c>
      <c r="U139" s="1" t="s">
        <v>835</v>
      </c>
      <c r="V139" s="1" t="s">
        <v>913</v>
      </c>
      <c r="W139" s="1" t="s">
        <v>914</v>
      </c>
      <c r="X139" s="1" t="s">
        <v>807</v>
      </c>
      <c r="Y139" s="1" t="s">
        <v>885</v>
      </c>
      <c r="Z139" s="1" t="s">
        <v>1037</v>
      </c>
      <c r="AA139" s="1" t="s">
        <v>879</v>
      </c>
      <c r="AB139" s="1" t="s">
        <v>1321</v>
      </c>
      <c r="AC139" s="1" t="s">
        <v>812</v>
      </c>
      <c r="AD139" s="1" t="s">
        <v>1398</v>
      </c>
      <c r="AE139" s="1" t="s">
        <v>1399</v>
      </c>
      <c r="AF139" s="1"/>
    </row>
    <row r="140" spans="1:32" x14ac:dyDescent="0.45">
      <c r="A140" s="1" t="str">
        <f>INDEX(Team_Key[Abbreviation],MATCH(INDEX(FPL_Misc_Extract[Team Name],MATCH(FPL_Results_Extract[[#This Row],[Player]],FPL_Misc_Extract[Player],0)),Team_Key[Full Name],0))</f>
        <v>CRY</v>
      </c>
      <c r="B140" s="1" t="s">
        <v>307</v>
      </c>
      <c r="C140" s="1" t="s">
        <v>978</v>
      </c>
      <c r="D140" s="1" t="s">
        <v>979</v>
      </c>
      <c r="E140" s="1" t="s">
        <v>980</v>
      </c>
      <c r="F140" s="1" t="s">
        <v>981</v>
      </c>
      <c r="G140" s="1" t="s">
        <v>982</v>
      </c>
      <c r="H140" s="1" t="s">
        <v>983</v>
      </c>
      <c r="I140" s="1" t="s">
        <v>984</v>
      </c>
      <c r="J140" s="1" t="s">
        <v>923</v>
      </c>
      <c r="K140" s="1" t="s">
        <v>914</v>
      </c>
      <c r="L140" s="1" t="s">
        <v>985</v>
      </c>
      <c r="M140" s="1" t="s">
        <v>986</v>
      </c>
      <c r="N140" s="1" t="s">
        <v>987</v>
      </c>
      <c r="O140" s="1" t="s">
        <v>988</v>
      </c>
      <c r="P140" s="1" t="s">
        <v>989</v>
      </c>
      <c r="Q140" s="1" t="s">
        <v>736</v>
      </c>
      <c r="R140" s="1" t="s">
        <v>990</v>
      </c>
      <c r="S140" s="1" t="s">
        <v>991</v>
      </c>
      <c r="T140" s="1" t="s">
        <v>992</v>
      </c>
      <c r="U140" s="1" t="s">
        <v>993</v>
      </c>
      <c r="V140" s="1" t="s">
        <v>994</v>
      </c>
      <c r="W140" s="1" t="s">
        <v>995</v>
      </c>
      <c r="X140" s="1" t="s">
        <v>996</v>
      </c>
      <c r="Y140" s="1" t="s">
        <v>1197</v>
      </c>
      <c r="Z140" s="1" t="s">
        <v>825</v>
      </c>
      <c r="AA140" s="1" t="s">
        <v>1334</v>
      </c>
      <c r="AB140" s="1" t="s">
        <v>948</v>
      </c>
      <c r="AC140" s="1" t="s">
        <v>1335</v>
      </c>
      <c r="AD140" s="1" t="s">
        <v>779</v>
      </c>
      <c r="AE140" s="1" t="s">
        <v>1393</v>
      </c>
      <c r="AF140" s="1"/>
    </row>
    <row r="141" spans="1:32" x14ac:dyDescent="0.45">
      <c r="A141" s="1" t="str">
        <f>INDEX(Team_Key[Abbreviation],MATCH(INDEX(FPL_Misc_Extract[Team Name],MATCH(FPL_Results_Extract[[#This Row],[Player]],FPL_Misc_Extract[Player],0)),Team_Key[Full Name],0))</f>
        <v>WHU</v>
      </c>
      <c r="B141" s="1" t="s">
        <v>117</v>
      </c>
      <c r="C141" s="1" t="s">
        <v>772</v>
      </c>
      <c r="D141" s="1" t="s">
        <v>773</v>
      </c>
      <c r="E141" s="1" t="s">
        <v>774</v>
      </c>
      <c r="F141" s="1" t="s">
        <v>775</v>
      </c>
      <c r="G141" s="1" t="s">
        <v>776</v>
      </c>
      <c r="H141" s="1" t="s">
        <v>777</v>
      </c>
      <c r="I141" s="1" t="s">
        <v>778</v>
      </c>
      <c r="J141" s="1" t="s">
        <v>779</v>
      </c>
      <c r="K141" s="1" t="s">
        <v>780</v>
      </c>
      <c r="L141" s="1" t="s">
        <v>765</v>
      </c>
      <c r="M141" s="1" t="s">
        <v>781</v>
      </c>
      <c r="N141" s="1" t="s">
        <v>782</v>
      </c>
      <c r="O141" s="1" t="s">
        <v>783</v>
      </c>
      <c r="P141" s="1" t="s">
        <v>784</v>
      </c>
      <c r="Q141" s="1" t="s">
        <v>785</v>
      </c>
      <c r="R141" s="1" t="s">
        <v>786</v>
      </c>
      <c r="S141" s="1" t="s">
        <v>787</v>
      </c>
      <c r="T141" s="1" t="s">
        <v>771</v>
      </c>
      <c r="U141" s="1" t="s">
        <v>788</v>
      </c>
      <c r="V141" s="1" t="s">
        <v>789</v>
      </c>
      <c r="W141" s="1" t="s">
        <v>790</v>
      </c>
      <c r="X141" s="1" t="s">
        <v>791</v>
      </c>
      <c r="Y141" s="1" t="s">
        <v>1196</v>
      </c>
      <c r="Z141" s="1" t="s">
        <v>1019</v>
      </c>
      <c r="AA141" s="1" t="s">
        <v>1323</v>
      </c>
      <c r="AB141" s="1" t="s">
        <v>1324</v>
      </c>
      <c r="AC141" s="1" t="s">
        <v>818</v>
      </c>
      <c r="AD141" s="1" t="s">
        <v>915</v>
      </c>
      <c r="AE141" s="1" t="s">
        <v>1377</v>
      </c>
      <c r="AF141" s="1"/>
    </row>
    <row r="142" spans="1:32" x14ac:dyDescent="0.45">
      <c r="A142" s="1" t="str">
        <f>INDEX(Team_Key[Abbreviation],MATCH(INDEX(FPL_Misc_Extract[Team Name],MATCH(FPL_Results_Extract[[#This Row],[Player]],FPL_Misc_Extract[Player],0)),Team_Key[Full Name],0))</f>
        <v>ARS</v>
      </c>
      <c r="B142" s="1" t="s">
        <v>350</v>
      </c>
      <c r="C142" s="1" t="s">
        <v>1036</v>
      </c>
      <c r="D142" s="1" t="s">
        <v>1037</v>
      </c>
      <c r="E142" s="1" t="s">
        <v>798</v>
      </c>
      <c r="F142" s="1" t="s">
        <v>1032</v>
      </c>
      <c r="G142" s="1" t="s">
        <v>972</v>
      </c>
      <c r="H142" s="1" t="s">
        <v>873</v>
      </c>
      <c r="I142" s="1" t="s">
        <v>1038</v>
      </c>
      <c r="J142" s="1" t="s">
        <v>1039</v>
      </c>
      <c r="K142" s="1" t="s">
        <v>1040</v>
      </c>
      <c r="L142" s="1" t="s">
        <v>1041</v>
      </c>
      <c r="M142" s="1" t="s">
        <v>764</v>
      </c>
      <c r="N142" s="1" t="s">
        <v>753</v>
      </c>
      <c r="O142" s="1" t="s">
        <v>848</v>
      </c>
      <c r="P142" s="1" t="s">
        <v>833</v>
      </c>
      <c r="Q142" s="1" t="s">
        <v>1042</v>
      </c>
      <c r="R142" s="1" t="s">
        <v>1043</v>
      </c>
      <c r="S142" s="1" t="s">
        <v>1044</v>
      </c>
      <c r="T142" s="1" t="s">
        <v>1045</v>
      </c>
      <c r="U142" s="1" t="s">
        <v>936</v>
      </c>
      <c r="V142" s="1" t="s">
        <v>827</v>
      </c>
      <c r="W142" s="1" t="s">
        <v>1046</v>
      </c>
      <c r="X142" s="1" t="s">
        <v>1047</v>
      </c>
      <c r="Y142" s="1" t="s">
        <v>1194</v>
      </c>
      <c r="Z142" s="1" t="s">
        <v>814</v>
      </c>
      <c r="AA142" s="1" t="s">
        <v>1327</v>
      </c>
      <c r="AB142" s="1" t="s">
        <v>1328</v>
      </c>
      <c r="AC142" s="1" t="s">
        <v>1329</v>
      </c>
      <c r="AD142" s="1" t="s">
        <v>874</v>
      </c>
      <c r="AE142" s="1" t="s">
        <v>832</v>
      </c>
      <c r="AF142" s="1"/>
    </row>
    <row r="143" spans="1:32" x14ac:dyDescent="0.45">
      <c r="A143" s="1" t="str">
        <f>INDEX(Team_Key[Abbreviation],MATCH(INDEX(FPL_Misc_Extract[Team Name],MATCH(FPL_Results_Extract[[#This Row],[Player]],FPL_Misc_Extract[Player],0)),Team_Key[Full Name],0))</f>
        <v>SWA</v>
      </c>
      <c r="B143" s="1" t="s">
        <v>623</v>
      </c>
      <c r="C143" s="1" t="s">
        <v>829</v>
      </c>
      <c r="D143" s="1" t="s">
        <v>776</v>
      </c>
      <c r="E143" s="1" t="s">
        <v>885</v>
      </c>
      <c r="F143" s="1" t="s">
        <v>886</v>
      </c>
      <c r="G143" s="1" t="s">
        <v>887</v>
      </c>
      <c r="H143" s="1" t="s">
        <v>795</v>
      </c>
      <c r="I143" s="1" t="s">
        <v>888</v>
      </c>
      <c r="J143" s="1" t="s">
        <v>889</v>
      </c>
      <c r="K143" s="1" t="s">
        <v>872</v>
      </c>
      <c r="L143" s="1" t="s">
        <v>890</v>
      </c>
      <c r="M143" s="1" t="s">
        <v>856</v>
      </c>
      <c r="N143" s="1" t="s">
        <v>891</v>
      </c>
      <c r="O143" s="1" t="s">
        <v>892</v>
      </c>
      <c r="P143" s="1" t="s">
        <v>767</v>
      </c>
      <c r="Q143" s="1" t="s">
        <v>893</v>
      </c>
      <c r="R143" s="1" t="s">
        <v>894</v>
      </c>
      <c r="S143" s="1" t="s">
        <v>895</v>
      </c>
      <c r="T143" s="1" t="s">
        <v>896</v>
      </c>
      <c r="U143" s="1" t="s">
        <v>897</v>
      </c>
      <c r="V143" s="1" t="s">
        <v>898</v>
      </c>
      <c r="W143" s="1" t="s">
        <v>899</v>
      </c>
      <c r="X143" s="1" t="s">
        <v>1206</v>
      </c>
      <c r="Y143" s="1" t="s">
        <v>1207</v>
      </c>
      <c r="Z143" s="1" t="s">
        <v>804</v>
      </c>
      <c r="AA143" s="1" t="s">
        <v>1031</v>
      </c>
      <c r="AB143" s="1" t="s">
        <v>970</v>
      </c>
      <c r="AC143" s="1" t="s">
        <v>1330</v>
      </c>
      <c r="AD143" s="1" t="s">
        <v>1390</v>
      </c>
      <c r="AE143" s="1" t="s">
        <v>1391</v>
      </c>
      <c r="AF143" s="1"/>
    </row>
    <row r="144" spans="1:32" x14ac:dyDescent="0.45">
      <c r="A144" s="1" t="str">
        <f>INDEX(Team_Key[Abbreviation],MATCH(INDEX(FPL_Misc_Extract[Team Name],MATCH(FPL_Results_Extract[[#This Row],[Player]],FPL_Misc_Extract[Player],0)),Team_Key[Full Name],0))</f>
        <v>CHE</v>
      </c>
      <c r="B144" s="1" t="s">
        <v>101</v>
      </c>
      <c r="C144" s="1" t="s">
        <v>1048</v>
      </c>
      <c r="D144" s="1" t="s">
        <v>1049</v>
      </c>
      <c r="E144" s="1" t="s">
        <v>760</v>
      </c>
      <c r="F144" s="1" t="s">
        <v>740</v>
      </c>
      <c r="G144" s="1" t="s">
        <v>1050</v>
      </c>
      <c r="H144" s="1" t="s">
        <v>1051</v>
      </c>
      <c r="I144" s="1" t="s">
        <v>930</v>
      </c>
      <c r="J144" s="1" t="s">
        <v>1052</v>
      </c>
      <c r="K144" s="1" t="s">
        <v>1019</v>
      </c>
      <c r="L144" s="1" t="s">
        <v>942</v>
      </c>
      <c r="M144" s="1" t="s">
        <v>1053</v>
      </c>
      <c r="N144" s="1" t="s">
        <v>1054</v>
      </c>
      <c r="O144" s="1" t="s">
        <v>1055</v>
      </c>
      <c r="P144" s="1" t="s">
        <v>737</v>
      </c>
      <c r="Q144" s="1" t="s">
        <v>1056</v>
      </c>
      <c r="R144" s="1" t="s">
        <v>859</v>
      </c>
      <c r="S144" s="1" t="s">
        <v>1042</v>
      </c>
      <c r="T144" s="1" t="s">
        <v>1022</v>
      </c>
      <c r="U144" s="1" t="s">
        <v>785</v>
      </c>
      <c r="V144" s="1" t="s">
        <v>1057</v>
      </c>
      <c r="W144" s="1" t="s">
        <v>744</v>
      </c>
      <c r="X144" s="1" t="s">
        <v>909</v>
      </c>
      <c r="Y144" s="1" t="s">
        <v>1199</v>
      </c>
      <c r="Z144" s="1" t="s">
        <v>812</v>
      </c>
      <c r="AA144" s="1" t="s">
        <v>763</v>
      </c>
      <c r="AB144" s="1" t="s">
        <v>989</v>
      </c>
      <c r="AC144" s="1" t="s">
        <v>1339</v>
      </c>
      <c r="AD144" s="1" t="s">
        <v>757</v>
      </c>
      <c r="AE144" s="1" t="s">
        <v>1380</v>
      </c>
      <c r="AF144" s="1"/>
    </row>
    <row r="145" spans="1:32" x14ac:dyDescent="0.45">
      <c r="A145" s="1" t="str">
        <f>INDEX(Team_Key[Abbreviation],MATCH(INDEX(FPL_Misc_Extract[Team Name],MATCH(FPL_Results_Extract[[#This Row],[Player]],FPL_Misc_Extract[Player],0)),Team_Key[Full Name],0))</f>
        <v>LIV</v>
      </c>
      <c r="B145" s="1" t="s">
        <v>559</v>
      </c>
      <c r="C145" s="1" t="s">
        <v>729</v>
      </c>
      <c r="D145" s="1" t="s">
        <v>730</v>
      </c>
      <c r="E145" s="1" t="s">
        <v>731</v>
      </c>
      <c r="F145" s="1" t="s">
        <v>732</v>
      </c>
      <c r="G145" s="1" t="s">
        <v>733</v>
      </c>
      <c r="H145" s="1" t="s">
        <v>734</v>
      </c>
      <c r="I145" s="1" t="s">
        <v>735</v>
      </c>
      <c r="J145" s="1" t="s">
        <v>736</v>
      </c>
      <c r="K145" s="1" t="s">
        <v>737</v>
      </c>
      <c r="L145" s="1" t="s">
        <v>738</v>
      </c>
      <c r="M145" s="1" t="s">
        <v>739</v>
      </c>
      <c r="N145" s="1" t="s">
        <v>740</v>
      </c>
      <c r="O145" s="1" t="s">
        <v>741</v>
      </c>
      <c r="P145" s="1" t="s">
        <v>742</v>
      </c>
      <c r="Q145" s="1" t="s">
        <v>743</v>
      </c>
      <c r="R145" s="1" t="s">
        <v>744</v>
      </c>
      <c r="S145" s="1" t="s">
        <v>745</v>
      </c>
      <c r="T145" s="1" t="s">
        <v>746</v>
      </c>
      <c r="U145" s="1" t="s">
        <v>747</v>
      </c>
      <c r="V145" s="1" t="s">
        <v>748</v>
      </c>
      <c r="W145" s="1" t="s">
        <v>749</v>
      </c>
      <c r="X145" s="1" t="s">
        <v>750</v>
      </c>
      <c r="Y145" s="1" t="s">
        <v>1198</v>
      </c>
      <c r="Z145" s="1" t="s">
        <v>1318</v>
      </c>
      <c r="AA145" s="1" t="s">
        <v>869</v>
      </c>
      <c r="AB145" s="1" t="s">
        <v>1319</v>
      </c>
      <c r="AC145" s="1" t="s">
        <v>1378</v>
      </c>
      <c r="AD145" s="1" t="s">
        <v>1379</v>
      </c>
      <c r="AE145" s="1" t="s">
        <v>1259</v>
      </c>
      <c r="AF145" s="1"/>
    </row>
    <row r="146" spans="1:32" x14ac:dyDescent="0.45">
      <c r="A146" s="1" t="str">
        <f>INDEX(Team_Key[Abbreviation],MATCH(INDEX(FPL_Misc_Extract[Team Name],MATCH(FPL_Results_Extract[[#This Row],[Player]],FPL_Misc_Extract[Player],0)),Team_Key[Full Name],0))</f>
        <v>LEI</v>
      </c>
      <c r="B146" s="1" t="s">
        <v>152</v>
      </c>
      <c r="C146" s="1" t="s">
        <v>1259</v>
      </c>
      <c r="D146" s="1" t="s">
        <v>1259</v>
      </c>
      <c r="E146" s="1" t="s">
        <v>753</v>
      </c>
      <c r="F146" s="1" t="s">
        <v>754</v>
      </c>
      <c r="G146" s="1" t="s">
        <v>735</v>
      </c>
      <c r="H146" s="1" t="s">
        <v>755</v>
      </c>
      <c r="I146" s="1" t="s">
        <v>756</v>
      </c>
      <c r="J146" s="1" t="s">
        <v>757</v>
      </c>
      <c r="K146" s="1" t="s">
        <v>758</v>
      </c>
      <c r="L146" s="1" t="s">
        <v>759</v>
      </c>
      <c r="M146" s="1" t="s">
        <v>760</v>
      </c>
      <c r="N146" s="1" t="s">
        <v>761</v>
      </c>
      <c r="O146" s="1" t="s">
        <v>762</v>
      </c>
      <c r="P146" s="1" t="s">
        <v>763</v>
      </c>
      <c r="Q146" s="1" t="s">
        <v>764</v>
      </c>
      <c r="R146" s="1" t="s">
        <v>765</v>
      </c>
      <c r="S146" s="1" t="s">
        <v>766</v>
      </c>
      <c r="T146" s="1" t="s">
        <v>767</v>
      </c>
      <c r="U146" s="1" t="s">
        <v>768</v>
      </c>
      <c r="V146" s="1" t="s">
        <v>769</v>
      </c>
      <c r="W146" s="1" t="s">
        <v>770</v>
      </c>
      <c r="X146" s="1" t="s">
        <v>771</v>
      </c>
      <c r="Y146" s="1" t="s">
        <v>1201</v>
      </c>
      <c r="Z146" s="1" t="s">
        <v>789</v>
      </c>
      <c r="AA146" s="1" t="s">
        <v>1322</v>
      </c>
      <c r="AB146" s="1" t="s">
        <v>1007</v>
      </c>
      <c r="AC146" s="1" t="s">
        <v>1055</v>
      </c>
      <c r="AD146" s="1" t="s">
        <v>744</v>
      </c>
      <c r="AE146" s="1" t="s">
        <v>1401</v>
      </c>
      <c r="AF146" s="1"/>
    </row>
    <row r="147" spans="1:32" x14ac:dyDescent="0.45">
      <c r="A147" s="1" t="str">
        <f>INDEX(Team_Key[Abbreviation],MATCH(INDEX(FPL_Misc_Extract[Team Name],MATCH(FPL_Results_Extract[[#This Row],[Player]],FPL_Misc_Extract[Player],0)),Team_Key[Full Name],0))</f>
        <v>CRY</v>
      </c>
      <c r="B147" s="1" t="s">
        <v>549</v>
      </c>
      <c r="C147" s="1" t="s">
        <v>978</v>
      </c>
      <c r="D147" s="1" t="s">
        <v>979</v>
      </c>
      <c r="E147" s="1" t="s">
        <v>980</v>
      </c>
      <c r="F147" s="1" t="s">
        <v>981</v>
      </c>
      <c r="G147" s="1" t="s">
        <v>982</v>
      </c>
      <c r="H147" s="1" t="s">
        <v>983</v>
      </c>
      <c r="I147" s="1" t="s">
        <v>984</v>
      </c>
      <c r="J147" s="1" t="s">
        <v>923</v>
      </c>
      <c r="K147" s="1" t="s">
        <v>914</v>
      </c>
      <c r="L147" s="1" t="s">
        <v>985</v>
      </c>
      <c r="M147" s="1" t="s">
        <v>986</v>
      </c>
      <c r="N147" s="1" t="s">
        <v>987</v>
      </c>
      <c r="O147" s="1" t="s">
        <v>988</v>
      </c>
      <c r="P147" s="1" t="s">
        <v>989</v>
      </c>
      <c r="Q147" s="1" t="s">
        <v>736</v>
      </c>
      <c r="R147" s="1" t="s">
        <v>990</v>
      </c>
      <c r="S147" s="1" t="s">
        <v>991</v>
      </c>
      <c r="T147" s="1" t="s">
        <v>992</v>
      </c>
      <c r="U147" s="1" t="s">
        <v>993</v>
      </c>
      <c r="V147" s="1" t="s">
        <v>994</v>
      </c>
      <c r="W147" s="1" t="s">
        <v>995</v>
      </c>
      <c r="X147" s="1" t="s">
        <v>996</v>
      </c>
      <c r="Y147" s="1" t="s">
        <v>1197</v>
      </c>
      <c r="Z147" s="1" t="s">
        <v>825</v>
      </c>
      <c r="AA147" s="1" t="s">
        <v>1334</v>
      </c>
      <c r="AB147" s="1" t="s">
        <v>948</v>
      </c>
      <c r="AC147" s="1" t="s">
        <v>1335</v>
      </c>
      <c r="AD147" s="1" t="s">
        <v>779</v>
      </c>
      <c r="AE147" s="1" t="s">
        <v>1393</v>
      </c>
      <c r="AF147" s="1"/>
    </row>
    <row r="148" spans="1:32" x14ac:dyDescent="0.45">
      <c r="A148" s="1" t="str">
        <f>INDEX(Team_Key[Abbreviation],MATCH(INDEX(FPL_Misc_Extract[Team Name],MATCH(FPL_Results_Extract[[#This Row],[Player]],FPL_Misc_Extract[Player],0)),Team_Key[Full Name],0))</f>
        <v>BOU</v>
      </c>
      <c r="B148" s="1" t="s">
        <v>468</v>
      </c>
      <c r="C148" s="1" t="s">
        <v>900</v>
      </c>
      <c r="D148" s="1" t="s">
        <v>767</v>
      </c>
      <c r="E148" s="1" t="s">
        <v>901</v>
      </c>
      <c r="F148" s="1" t="s">
        <v>884</v>
      </c>
      <c r="G148" s="1" t="s">
        <v>902</v>
      </c>
      <c r="H148" s="1" t="s">
        <v>903</v>
      </c>
      <c r="I148" s="1" t="s">
        <v>904</v>
      </c>
      <c r="J148" s="1" t="s">
        <v>905</v>
      </c>
      <c r="K148" s="1" t="s">
        <v>906</v>
      </c>
      <c r="L148" s="1" t="s">
        <v>907</v>
      </c>
      <c r="M148" s="1" t="s">
        <v>866</v>
      </c>
      <c r="N148" s="1" t="s">
        <v>908</v>
      </c>
      <c r="O148" s="1" t="s">
        <v>797</v>
      </c>
      <c r="P148" s="1" t="s">
        <v>909</v>
      </c>
      <c r="Q148" s="1" t="s">
        <v>910</v>
      </c>
      <c r="R148" s="1" t="s">
        <v>886</v>
      </c>
      <c r="S148" s="1" t="s">
        <v>911</v>
      </c>
      <c r="T148" s="1" t="s">
        <v>912</v>
      </c>
      <c r="U148" s="1" t="s">
        <v>835</v>
      </c>
      <c r="V148" s="1" t="s">
        <v>913</v>
      </c>
      <c r="W148" s="1" t="s">
        <v>914</v>
      </c>
      <c r="X148" s="1" t="s">
        <v>807</v>
      </c>
      <c r="Y148" s="1" t="s">
        <v>885</v>
      </c>
      <c r="Z148" s="1" t="s">
        <v>1037</v>
      </c>
      <c r="AA148" s="1" t="s">
        <v>879</v>
      </c>
      <c r="AB148" s="1" t="s">
        <v>1321</v>
      </c>
      <c r="AC148" s="1" t="s">
        <v>812</v>
      </c>
      <c r="AD148" s="1" t="s">
        <v>1398</v>
      </c>
      <c r="AE148" s="1" t="s">
        <v>1399</v>
      </c>
      <c r="AF148" s="1"/>
    </row>
    <row r="149" spans="1:32" x14ac:dyDescent="0.45">
      <c r="A149" s="1" t="str">
        <f>INDEX(Team_Key[Abbreviation],MATCH(INDEX(FPL_Misc_Extract[Team Name],MATCH(FPL_Results_Extract[[#This Row],[Player]],FPL_Misc_Extract[Player],0)),Team_Key[Full Name],0))</f>
        <v>SWA</v>
      </c>
      <c r="B149" s="1" t="s">
        <v>295</v>
      </c>
      <c r="C149" s="1" t="s">
        <v>829</v>
      </c>
      <c r="D149" s="1" t="s">
        <v>776</v>
      </c>
      <c r="E149" s="1" t="s">
        <v>885</v>
      </c>
      <c r="F149" s="1" t="s">
        <v>886</v>
      </c>
      <c r="G149" s="1" t="s">
        <v>887</v>
      </c>
      <c r="H149" s="1" t="s">
        <v>795</v>
      </c>
      <c r="I149" s="1" t="s">
        <v>888</v>
      </c>
      <c r="J149" s="1" t="s">
        <v>889</v>
      </c>
      <c r="K149" s="1" t="s">
        <v>872</v>
      </c>
      <c r="L149" s="1" t="s">
        <v>890</v>
      </c>
      <c r="M149" s="1" t="s">
        <v>856</v>
      </c>
      <c r="N149" s="1" t="s">
        <v>891</v>
      </c>
      <c r="O149" s="1" t="s">
        <v>892</v>
      </c>
      <c r="P149" s="1" t="s">
        <v>767</v>
      </c>
      <c r="Q149" s="1" t="s">
        <v>893</v>
      </c>
      <c r="R149" s="1" t="s">
        <v>894</v>
      </c>
      <c r="S149" s="1" t="s">
        <v>895</v>
      </c>
      <c r="T149" s="1" t="s">
        <v>896</v>
      </c>
      <c r="U149" s="1" t="s">
        <v>897</v>
      </c>
      <c r="V149" s="1" t="s">
        <v>898</v>
      </c>
      <c r="W149" s="1" t="s">
        <v>899</v>
      </c>
      <c r="X149" s="1" t="s">
        <v>1206</v>
      </c>
      <c r="Y149" s="1" t="s">
        <v>1207</v>
      </c>
      <c r="Z149" s="1" t="s">
        <v>804</v>
      </c>
      <c r="AA149" s="1" t="s">
        <v>1031</v>
      </c>
      <c r="AB149" s="1" t="s">
        <v>970</v>
      </c>
      <c r="AC149" s="1" t="s">
        <v>1330</v>
      </c>
      <c r="AD149" s="1" t="s">
        <v>1390</v>
      </c>
      <c r="AE149" s="1" t="s">
        <v>1391</v>
      </c>
      <c r="AF149" s="1"/>
    </row>
    <row r="150" spans="1:32" x14ac:dyDescent="0.45">
      <c r="A150" s="1" t="str">
        <f>INDEX(Team_Key[Abbreviation],MATCH(INDEX(FPL_Misc_Extract[Team Name],MATCH(FPL_Results_Extract[[#This Row],[Player]],FPL_Misc_Extract[Player],0)),Team_Key[Full Name],0))</f>
        <v>WAT</v>
      </c>
      <c r="B150" s="1" t="s">
        <v>570</v>
      </c>
      <c r="C150" s="1" t="s">
        <v>851</v>
      </c>
      <c r="D150" s="1" t="s">
        <v>852</v>
      </c>
      <c r="E150" s="1" t="s">
        <v>814</v>
      </c>
      <c r="F150" s="1" t="s">
        <v>853</v>
      </c>
      <c r="G150" s="1" t="s">
        <v>742</v>
      </c>
      <c r="H150" s="1" t="s">
        <v>854</v>
      </c>
      <c r="I150" s="1" t="s">
        <v>855</v>
      </c>
      <c r="J150" s="1" t="s">
        <v>754</v>
      </c>
      <c r="K150" s="1" t="s">
        <v>856</v>
      </c>
      <c r="L150" s="1" t="s">
        <v>857</v>
      </c>
      <c r="M150" s="1" t="s">
        <v>858</v>
      </c>
      <c r="N150" s="1" t="s">
        <v>859</v>
      </c>
      <c r="O150" s="1" t="s">
        <v>860</v>
      </c>
      <c r="P150" s="1" t="s">
        <v>861</v>
      </c>
      <c r="Q150" s="1" t="s">
        <v>862</v>
      </c>
      <c r="R150" s="1" t="s">
        <v>747</v>
      </c>
      <c r="S150" s="1" t="s">
        <v>863</v>
      </c>
      <c r="T150" s="1" t="s">
        <v>829</v>
      </c>
      <c r="U150" s="1" t="s">
        <v>864</v>
      </c>
      <c r="V150" s="1" t="s">
        <v>865</v>
      </c>
      <c r="W150" s="1" t="s">
        <v>866</v>
      </c>
      <c r="X150" s="1" t="s">
        <v>826</v>
      </c>
      <c r="Y150" s="1" t="s">
        <v>1202</v>
      </c>
      <c r="Z150" s="1" t="s">
        <v>803</v>
      </c>
      <c r="AA150" s="1" t="s">
        <v>983</v>
      </c>
      <c r="AB150" s="1" t="s">
        <v>1037</v>
      </c>
      <c r="AC150" s="1" t="s">
        <v>769</v>
      </c>
      <c r="AD150" s="1" t="s">
        <v>792</v>
      </c>
      <c r="AE150" s="1" t="s">
        <v>1397</v>
      </c>
      <c r="AF150" s="1"/>
    </row>
    <row r="151" spans="1:32" x14ac:dyDescent="0.45">
      <c r="A151" s="1" t="str">
        <f>INDEX(Team_Key[Abbreviation],MATCH(INDEX(FPL_Misc_Extract[Team Name],MATCH(FPL_Results_Extract[[#This Row],[Player]],FPL_Misc_Extract[Player],0)),Team_Key[Full Name],0))</f>
        <v>WHU</v>
      </c>
      <c r="B151" s="1" t="s">
        <v>478</v>
      </c>
      <c r="C151" s="1" t="s">
        <v>1259</v>
      </c>
      <c r="D151" s="1" t="s">
        <v>1259</v>
      </c>
      <c r="E151" s="1" t="s">
        <v>1259</v>
      </c>
      <c r="F151" s="1" t="s">
        <v>1259</v>
      </c>
      <c r="G151" s="1" t="s">
        <v>776</v>
      </c>
      <c r="H151" s="1" t="s">
        <v>777</v>
      </c>
      <c r="I151" s="1" t="s">
        <v>778</v>
      </c>
      <c r="J151" s="1" t="s">
        <v>779</v>
      </c>
      <c r="K151" s="1" t="s">
        <v>780</v>
      </c>
      <c r="L151" s="1" t="s">
        <v>765</v>
      </c>
      <c r="M151" s="1" t="s">
        <v>781</v>
      </c>
      <c r="N151" s="1" t="s">
        <v>782</v>
      </c>
      <c r="O151" s="1" t="s">
        <v>783</v>
      </c>
      <c r="P151" s="1" t="s">
        <v>784</v>
      </c>
      <c r="Q151" s="1" t="s">
        <v>785</v>
      </c>
      <c r="R151" s="1" t="s">
        <v>786</v>
      </c>
      <c r="S151" s="1" t="s">
        <v>787</v>
      </c>
      <c r="T151" s="1" t="s">
        <v>771</v>
      </c>
      <c r="U151" s="1" t="s">
        <v>788</v>
      </c>
      <c r="V151" s="1" t="s">
        <v>789</v>
      </c>
      <c r="W151" s="1" t="s">
        <v>790</v>
      </c>
      <c r="X151" s="1" t="s">
        <v>791</v>
      </c>
      <c r="Y151" s="1" t="s">
        <v>1196</v>
      </c>
      <c r="Z151" s="1" t="s">
        <v>1019</v>
      </c>
      <c r="AA151" s="1" t="s">
        <v>1323</v>
      </c>
      <c r="AB151" s="1" t="s">
        <v>1324</v>
      </c>
      <c r="AC151" s="1" t="s">
        <v>818</v>
      </c>
      <c r="AD151" s="1" t="s">
        <v>915</v>
      </c>
      <c r="AE151" s="1" t="s">
        <v>1377</v>
      </c>
      <c r="AF151" s="1"/>
    </row>
    <row r="152" spans="1:32" x14ac:dyDescent="0.45">
      <c r="A152" s="1" t="str">
        <f>INDEX(Team_Key[Abbreviation],MATCH(INDEX(FPL_Misc_Extract[Team Name],MATCH(FPL_Results_Extract[[#This Row],[Player]],FPL_Misc_Extract[Player],0)),Team_Key[Full Name],0))</f>
        <v>CRY</v>
      </c>
      <c r="B152" s="1" t="s">
        <v>251</v>
      </c>
      <c r="C152" s="1" t="s">
        <v>978</v>
      </c>
      <c r="D152" s="1" t="s">
        <v>979</v>
      </c>
      <c r="E152" s="1" t="s">
        <v>980</v>
      </c>
      <c r="F152" s="1" t="s">
        <v>981</v>
      </c>
      <c r="G152" s="1" t="s">
        <v>982</v>
      </c>
      <c r="H152" s="1" t="s">
        <v>983</v>
      </c>
      <c r="I152" s="1" t="s">
        <v>984</v>
      </c>
      <c r="J152" s="1" t="s">
        <v>923</v>
      </c>
      <c r="K152" s="1" t="s">
        <v>914</v>
      </c>
      <c r="L152" s="1" t="s">
        <v>985</v>
      </c>
      <c r="M152" s="1" t="s">
        <v>986</v>
      </c>
      <c r="N152" s="1" t="s">
        <v>987</v>
      </c>
      <c r="O152" s="1" t="s">
        <v>988</v>
      </c>
      <c r="P152" s="1" t="s">
        <v>989</v>
      </c>
      <c r="Q152" s="1" t="s">
        <v>736</v>
      </c>
      <c r="R152" s="1" t="s">
        <v>990</v>
      </c>
      <c r="S152" s="1" t="s">
        <v>991</v>
      </c>
      <c r="T152" s="1" t="s">
        <v>992</v>
      </c>
      <c r="U152" s="1" t="s">
        <v>993</v>
      </c>
      <c r="V152" s="1" t="s">
        <v>994</v>
      </c>
      <c r="W152" s="1" t="s">
        <v>995</v>
      </c>
      <c r="X152" s="1" t="s">
        <v>996</v>
      </c>
      <c r="Y152" s="1" t="s">
        <v>1197</v>
      </c>
      <c r="Z152" s="1" t="s">
        <v>825</v>
      </c>
      <c r="AA152" s="1" t="s">
        <v>1334</v>
      </c>
      <c r="AB152" s="1" t="s">
        <v>948</v>
      </c>
      <c r="AC152" s="1" t="s">
        <v>1335</v>
      </c>
      <c r="AD152" s="1" t="s">
        <v>779</v>
      </c>
      <c r="AE152" s="1" t="s">
        <v>1393</v>
      </c>
      <c r="AF152" s="1"/>
    </row>
    <row r="153" spans="1:32" x14ac:dyDescent="0.45">
      <c r="A153" s="1" t="str">
        <f>INDEX(Team_Key[Abbreviation],MATCH(INDEX(FPL_Misc_Extract[Team Name],MATCH(FPL_Results_Extract[[#This Row],[Player]],FPL_Misc_Extract[Player],0)),Team_Key[Full Name],0))</f>
        <v>MCI</v>
      </c>
      <c r="B153" s="1" t="s">
        <v>492</v>
      </c>
      <c r="C153" s="1" t="s">
        <v>997</v>
      </c>
      <c r="D153" s="1" t="s">
        <v>998</v>
      </c>
      <c r="E153" s="1" t="s">
        <v>999</v>
      </c>
      <c r="F153" s="1" t="s">
        <v>943</v>
      </c>
      <c r="G153" s="1" t="s">
        <v>971</v>
      </c>
      <c r="H153" s="1" t="s">
        <v>1000</v>
      </c>
      <c r="I153" s="1" t="s">
        <v>783</v>
      </c>
      <c r="J153" s="1" t="s">
        <v>1001</v>
      </c>
      <c r="K153" s="1" t="s">
        <v>1002</v>
      </c>
      <c r="L153" s="1" t="s">
        <v>785</v>
      </c>
      <c r="M153" s="1" t="s">
        <v>1003</v>
      </c>
      <c r="N153" s="1" t="s">
        <v>1004</v>
      </c>
      <c r="O153" s="1" t="s">
        <v>1005</v>
      </c>
      <c r="P153" s="1" t="s">
        <v>1006</v>
      </c>
      <c r="Q153" s="1" t="s">
        <v>926</v>
      </c>
      <c r="R153" s="1" t="s">
        <v>927</v>
      </c>
      <c r="S153" s="1" t="s">
        <v>1007</v>
      </c>
      <c r="T153" s="1" t="s">
        <v>810</v>
      </c>
      <c r="U153" s="1" t="s">
        <v>913</v>
      </c>
      <c r="V153" s="1" t="s">
        <v>808</v>
      </c>
      <c r="W153" s="1" t="s">
        <v>795</v>
      </c>
      <c r="X153" s="1" t="s">
        <v>1008</v>
      </c>
      <c r="Y153" s="1" t="s">
        <v>1013</v>
      </c>
      <c r="Z153" s="1" t="s">
        <v>747</v>
      </c>
      <c r="AA153" s="1" t="s">
        <v>1325</v>
      </c>
      <c r="AB153" s="1" t="s">
        <v>864</v>
      </c>
      <c r="AC153" s="1" t="s">
        <v>1385</v>
      </c>
      <c r="AD153" s="1" t="s">
        <v>1386</v>
      </c>
      <c r="AE153" s="1" t="s">
        <v>1259</v>
      </c>
      <c r="AF153" s="1"/>
    </row>
    <row r="154" spans="1:32" x14ac:dyDescent="0.45">
      <c r="A154" s="1" t="str">
        <f>INDEX(Team_Key[Abbreviation],MATCH(INDEX(FPL_Misc_Extract[Team Name],MATCH(FPL_Results_Extract[[#This Row],[Player]],FPL_Misc_Extract[Player],0)),Team_Key[Full Name],0))</f>
        <v>SWA</v>
      </c>
      <c r="B154" s="1" t="s">
        <v>223</v>
      </c>
      <c r="C154" s="1" t="s">
        <v>1259</v>
      </c>
      <c r="D154" s="1" t="s">
        <v>1259</v>
      </c>
      <c r="E154" s="1" t="s">
        <v>1259</v>
      </c>
      <c r="F154" s="1" t="s">
        <v>1259</v>
      </c>
      <c r="G154" s="1" t="s">
        <v>1259</v>
      </c>
      <c r="H154" s="1" t="s">
        <v>1259</v>
      </c>
      <c r="I154" s="1" t="s">
        <v>1259</v>
      </c>
      <c r="J154" s="1" t="s">
        <v>1259</v>
      </c>
      <c r="K154" s="1" t="s">
        <v>1259</v>
      </c>
      <c r="L154" s="1" t="s">
        <v>1259</v>
      </c>
      <c r="M154" s="1" t="s">
        <v>1259</v>
      </c>
      <c r="N154" s="1" t="s">
        <v>1259</v>
      </c>
      <c r="O154" s="1" t="s">
        <v>1259</v>
      </c>
      <c r="P154" s="1" t="s">
        <v>1259</v>
      </c>
      <c r="Q154" s="1" t="s">
        <v>1259</v>
      </c>
      <c r="R154" s="1" t="s">
        <v>1259</v>
      </c>
      <c r="S154" s="1" t="s">
        <v>1259</v>
      </c>
      <c r="T154" s="1" t="s">
        <v>1259</v>
      </c>
      <c r="U154" s="1" t="s">
        <v>897</v>
      </c>
      <c r="V154" s="1" t="s">
        <v>898</v>
      </c>
      <c r="W154" s="1" t="s">
        <v>899</v>
      </c>
      <c r="X154" s="1" t="s">
        <v>1206</v>
      </c>
      <c r="Y154" s="1" t="s">
        <v>1207</v>
      </c>
      <c r="Z154" s="1" t="s">
        <v>804</v>
      </c>
      <c r="AA154" s="1" t="s">
        <v>1031</v>
      </c>
      <c r="AB154" s="1" t="s">
        <v>970</v>
      </c>
      <c r="AC154" s="1" t="s">
        <v>1330</v>
      </c>
      <c r="AD154" s="1" t="s">
        <v>1390</v>
      </c>
      <c r="AE154" s="1" t="s">
        <v>1391</v>
      </c>
      <c r="AF154" s="1"/>
    </row>
    <row r="155" spans="1:32" x14ac:dyDescent="0.45">
      <c r="A155" s="1" t="str">
        <f>INDEX(Team_Key[Abbreviation],MATCH(INDEX(FPL_Misc_Extract[Team Name],MATCH(FPL_Results_Extract[[#This Row],[Player]],FPL_Misc_Extract[Player],0)),Team_Key[Full Name],0))</f>
        <v>NEW</v>
      </c>
      <c r="B155" s="1" t="s">
        <v>236</v>
      </c>
      <c r="C155" s="1" t="s">
        <v>945</v>
      </c>
      <c r="D155" s="1" t="s">
        <v>946</v>
      </c>
      <c r="E155" s="1" t="s">
        <v>785</v>
      </c>
      <c r="F155" s="1" t="s">
        <v>947</v>
      </c>
      <c r="G155" s="1" t="s">
        <v>748</v>
      </c>
      <c r="H155" s="1" t="s">
        <v>948</v>
      </c>
      <c r="I155" s="1" t="s">
        <v>949</v>
      </c>
      <c r="J155" s="1" t="s">
        <v>950</v>
      </c>
      <c r="K155" s="1" t="s">
        <v>951</v>
      </c>
      <c r="L155" s="1" t="s">
        <v>952</v>
      </c>
      <c r="M155" s="1" t="s">
        <v>786</v>
      </c>
      <c r="N155" s="1" t="s">
        <v>867</v>
      </c>
      <c r="O155" s="1" t="s">
        <v>893</v>
      </c>
      <c r="P155" s="1" t="s">
        <v>953</v>
      </c>
      <c r="Q155" s="1" t="s">
        <v>789</v>
      </c>
      <c r="R155" s="1" t="s">
        <v>954</v>
      </c>
      <c r="S155" s="1" t="s">
        <v>938</v>
      </c>
      <c r="T155" s="1" t="s">
        <v>955</v>
      </c>
      <c r="U155" s="1" t="s">
        <v>956</v>
      </c>
      <c r="V155" s="1" t="s">
        <v>957</v>
      </c>
      <c r="W155" s="1" t="s">
        <v>958</v>
      </c>
      <c r="X155" s="1" t="s">
        <v>959</v>
      </c>
      <c r="Y155" s="1" t="s">
        <v>1205</v>
      </c>
      <c r="Z155" s="1" t="s">
        <v>1340</v>
      </c>
      <c r="AA155" s="1" t="s">
        <v>896</v>
      </c>
      <c r="AB155" s="1" t="s">
        <v>1341</v>
      </c>
      <c r="AC155" s="1" t="s">
        <v>1054</v>
      </c>
      <c r="AD155" s="1" t="s">
        <v>1396</v>
      </c>
      <c r="AE155" s="1" t="s">
        <v>1259</v>
      </c>
      <c r="AF155" s="1"/>
    </row>
    <row r="156" spans="1:32" x14ac:dyDescent="0.45">
      <c r="A156" s="1" t="str">
        <f>INDEX(Team_Key[Abbreviation],MATCH(INDEX(FPL_Misc_Extract[Team Name],MATCH(FPL_Results_Extract[[#This Row],[Player]],FPL_Misc_Extract[Player],0)),Team_Key[Full Name],0))</f>
        <v>ARS</v>
      </c>
      <c r="B156" s="1" t="s">
        <v>626</v>
      </c>
      <c r="C156" s="1" t="s">
        <v>1036</v>
      </c>
      <c r="D156" s="1" t="s">
        <v>1037</v>
      </c>
      <c r="E156" s="1" t="s">
        <v>798</v>
      </c>
      <c r="F156" s="1" t="s">
        <v>1032</v>
      </c>
      <c r="G156" s="1" t="s">
        <v>972</v>
      </c>
      <c r="H156" s="1" t="s">
        <v>873</v>
      </c>
      <c r="I156" s="1" t="s">
        <v>1038</v>
      </c>
      <c r="J156" s="1" t="s">
        <v>1039</v>
      </c>
      <c r="K156" s="1" t="s">
        <v>1040</v>
      </c>
      <c r="L156" s="1" t="s">
        <v>1041</v>
      </c>
      <c r="M156" s="1" t="s">
        <v>764</v>
      </c>
      <c r="N156" s="1" t="s">
        <v>753</v>
      </c>
      <c r="O156" s="1" t="s">
        <v>848</v>
      </c>
      <c r="P156" s="1" t="s">
        <v>833</v>
      </c>
      <c r="Q156" s="1" t="s">
        <v>1042</v>
      </c>
      <c r="R156" s="1" t="s">
        <v>1043</v>
      </c>
      <c r="S156" s="1" t="s">
        <v>1044</v>
      </c>
      <c r="T156" s="1" t="s">
        <v>1045</v>
      </c>
      <c r="U156" s="1" t="s">
        <v>936</v>
      </c>
      <c r="V156" s="1" t="s">
        <v>827</v>
      </c>
      <c r="W156" s="1" t="s">
        <v>1046</v>
      </c>
      <c r="X156" s="1" t="s">
        <v>1047</v>
      </c>
      <c r="Y156" s="1" t="s">
        <v>1194</v>
      </c>
      <c r="Z156" s="1" t="s">
        <v>814</v>
      </c>
      <c r="AA156" s="1" t="s">
        <v>1327</v>
      </c>
      <c r="AB156" s="1" t="s">
        <v>1328</v>
      </c>
      <c r="AC156" s="1" t="s">
        <v>1329</v>
      </c>
      <c r="AD156" s="1" t="s">
        <v>874</v>
      </c>
      <c r="AE156" s="1" t="s">
        <v>832</v>
      </c>
      <c r="AF156" s="1"/>
    </row>
    <row r="157" spans="1:32" x14ac:dyDescent="0.45">
      <c r="A157" s="1" t="str">
        <f>INDEX(Team_Key[Abbreviation],MATCH(INDEX(FPL_Misc_Extract[Team Name],MATCH(FPL_Results_Extract[[#This Row],[Player]],FPL_Misc_Extract[Player],0)),Team_Key[Full Name],0))</f>
        <v>MCI</v>
      </c>
      <c r="B157" s="1" t="s">
        <v>249</v>
      </c>
      <c r="C157" s="1" t="s">
        <v>997</v>
      </c>
      <c r="D157" s="1" t="s">
        <v>998</v>
      </c>
      <c r="E157" s="1" t="s">
        <v>999</v>
      </c>
      <c r="F157" s="1" t="s">
        <v>943</v>
      </c>
      <c r="G157" s="1" t="s">
        <v>971</v>
      </c>
      <c r="H157" s="1" t="s">
        <v>1000</v>
      </c>
      <c r="I157" s="1" t="s">
        <v>783</v>
      </c>
      <c r="J157" s="1" t="s">
        <v>1001</v>
      </c>
      <c r="K157" s="1" t="s">
        <v>1002</v>
      </c>
      <c r="L157" s="1" t="s">
        <v>785</v>
      </c>
      <c r="M157" s="1" t="s">
        <v>1003</v>
      </c>
      <c r="N157" s="1" t="s">
        <v>1004</v>
      </c>
      <c r="O157" s="1" t="s">
        <v>1005</v>
      </c>
      <c r="P157" s="1" t="s">
        <v>1006</v>
      </c>
      <c r="Q157" s="1" t="s">
        <v>926</v>
      </c>
      <c r="R157" s="1" t="s">
        <v>927</v>
      </c>
      <c r="S157" s="1" t="s">
        <v>1007</v>
      </c>
      <c r="T157" s="1" t="s">
        <v>810</v>
      </c>
      <c r="U157" s="1" t="s">
        <v>913</v>
      </c>
      <c r="V157" s="1" t="s">
        <v>808</v>
      </c>
      <c r="W157" s="1" t="s">
        <v>795</v>
      </c>
      <c r="X157" s="1" t="s">
        <v>1008</v>
      </c>
      <c r="Y157" s="1" t="s">
        <v>1013</v>
      </c>
      <c r="Z157" s="1" t="s">
        <v>747</v>
      </c>
      <c r="AA157" s="1" t="s">
        <v>1325</v>
      </c>
      <c r="AB157" s="1" t="s">
        <v>864</v>
      </c>
      <c r="AC157" s="1" t="s">
        <v>1385</v>
      </c>
      <c r="AD157" s="1" t="s">
        <v>1386</v>
      </c>
      <c r="AE157" s="1" t="s">
        <v>1259</v>
      </c>
      <c r="AF157" s="1"/>
    </row>
    <row r="158" spans="1:32" x14ac:dyDescent="0.45">
      <c r="A158" s="1" t="str">
        <f>INDEX(Team_Key[Abbreviation],MATCH(INDEX(FPL_Misc_Extract[Team Name],MATCH(FPL_Results_Extract[[#This Row],[Player]],FPL_Misc_Extract[Player],0)),Team_Key[Full Name],0))</f>
        <v>ARS</v>
      </c>
      <c r="B158" s="1" t="s">
        <v>625</v>
      </c>
      <c r="C158" s="1" t="s">
        <v>1036</v>
      </c>
      <c r="D158" s="1" t="s">
        <v>1037</v>
      </c>
      <c r="E158" s="1" t="s">
        <v>798</v>
      </c>
      <c r="F158" s="1" t="s">
        <v>1032</v>
      </c>
      <c r="G158" s="1" t="s">
        <v>972</v>
      </c>
      <c r="H158" s="1" t="s">
        <v>873</v>
      </c>
      <c r="I158" s="1" t="s">
        <v>1038</v>
      </c>
      <c r="J158" s="1" t="s">
        <v>1039</v>
      </c>
      <c r="K158" s="1" t="s">
        <v>1040</v>
      </c>
      <c r="L158" s="1" t="s">
        <v>1041</v>
      </c>
      <c r="M158" s="1" t="s">
        <v>764</v>
      </c>
      <c r="N158" s="1" t="s">
        <v>753</v>
      </c>
      <c r="O158" s="1" t="s">
        <v>848</v>
      </c>
      <c r="P158" s="1" t="s">
        <v>833</v>
      </c>
      <c r="Q158" s="1" t="s">
        <v>1042</v>
      </c>
      <c r="R158" s="1" t="s">
        <v>1043</v>
      </c>
      <c r="S158" s="1" t="s">
        <v>1044</v>
      </c>
      <c r="T158" s="1" t="s">
        <v>1045</v>
      </c>
      <c r="U158" s="1" t="s">
        <v>936</v>
      </c>
      <c r="V158" s="1" t="s">
        <v>827</v>
      </c>
      <c r="W158" s="1" t="s">
        <v>1046</v>
      </c>
      <c r="X158" s="1" t="s">
        <v>1047</v>
      </c>
      <c r="Y158" s="1" t="s">
        <v>1194</v>
      </c>
      <c r="Z158" s="1" t="s">
        <v>814</v>
      </c>
      <c r="AA158" s="1" t="s">
        <v>1327</v>
      </c>
      <c r="AB158" s="1" t="s">
        <v>1328</v>
      </c>
      <c r="AC158" s="1" t="s">
        <v>1329</v>
      </c>
      <c r="AD158" s="1" t="s">
        <v>874</v>
      </c>
      <c r="AE158" s="1" t="s">
        <v>832</v>
      </c>
      <c r="AF158" s="1"/>
    </row>
    <row r="159" spans="1:32" x14ac:dyDescent="0.45">
      <c r="A159" s="1" t="str">
        <f>INDEX(Team_Key[Abbreviation],MATCH(INDEX(FPL_Misc_Extract[Team Name],MATCH(FPL_Results_Extract[[#This Row],[Player]],FPL_Misc_Extract[Player],0)),Team_Key[Full Name],0))</f>
        <v>MUN</v>
      </c>
      <c r="B159" s="1" t="s">
        <v>377</v>
      </c>
      <c r="C159" s="1" t="s">
        <v>915</v>
      </c>
      <c r="D159" s="1" t="s">
        <v>815</v>
      </c>
      <c r="E159" s="1" t="s">
        <v>916</v>
      </c>
      <c r="F159" s="1" t="s">
        <v>917</v>
      </c>
      <c r="G159" s="1" t="s">
        <v>918</v>
      </c>
      <c r="H159" s="1" t="s">
        <v>919</v>
      </c>
      <c r="I159" s="1" t="s">
        <v>920</v>
      </c>
      <c r="J159" s="1" t="s">
        <v>921</v>
      </c>
      <c r="K159" s="1" t="s">
        <v>922</v>
      </c>
      <c r="L159" s="1" t="s">
        <v>768</v>
      </c>
      <c r="M159" s="1" t="s">
        <v>897</v>
      </c>
      <c r="N159" s="1" t="s">
        <v>923</v>
      </c>
      <c r="O159" s="1" t="s">
        <v>808</v>
      </c>
      <c r="P159" s="1" t="s">
        <v>794</v>
      </c>
      <c r="Q159" s="1" t="s">
        <v>895</v>
      </c>
      <c r="R159" s="1" t="s">
        <v>924</v>
      </c>
      <c r="S159" s="1" t="s">
        <v>925</v>
      </c>
      <c r="T159" s="1" t="s">
        <v>926</v>
      </c>
      <c r="U159" s="1" t="s">
        <v>803</v>
      </c>
      <c r="V159" s="1" t="s">
        <v>927</v>
      </c>
      <c r="W159" s="1" t="s">
        <v>928</v>
      </c>
      <c r="X159" s="1" t="s">
        <v>929</v>
      </c>
      <c r="Y159" s="1" t="s">
        <v>970</v>
      </c>
      <c r="Z159" s="1" t="s">
        <v>1201</v>
      </c>
      <c r="AA159" s="1" t="s">
        <v>1336</v>
      </c>
      <c r="AB159" s="1" t="s">
        <v>1337</v>
      </c>
      <c r="AC159" s="1" t="s">
        <v>1338</v>
      </c>
      <c r="AD159" s="1" t="s">
        <v>1206</v>
      </c>
      <c r="AE159" s="1" t="s">
        <v>1387</v>
      </c>
      <c r="AF159" s="1"/>
    </row>
    <row r="160" spans="1:32" x14ac:dyDescent="0.45">
      <c r="A160" s="1" t="str">
        <f>INDEX(Team_Key[Abbreviation],MATCH(INDEX(FPL_Misc_Extract[Team Name],MATCH(FPL_Results_Extract[[#This Row],[Player]],FPL_Misc_Extract[Player],0)),Team_Key[Full Name],0))</f>
        <v>ARS</v>
      </c>
      <c r="B160" s="1" t="s">
        <v>469</v>
      </c>
      <c r="C160" s="1" t="s">
        <v>1036</v>
      </c>
      <c r="D160" s="1" t="s">
        <v>1037</v>
      </c>
      <c r="E160" s="1" t="s">
        <v>798</v>
      </c>
      <c r="F160" s="1" t="s">
        <v>1032</v>
      </c>
      <c r="G160" s="1" t="s">
        <v>972</v>
      </c>
      <c r="H160" s="1" t="s">
        <v>873</v>
      </c>
      <c r="I160" s="1" t="s">
        <v>1038</v>
      </c>
      <c r="J160" s="1" t="s">
        <v>1039</v>
      </c>
      <c r="K160" s="1" t="s">
        <v>1040</v>
      </c>
      <c r="L160" s="1" t="s">
        <v>1041</v>
      </c>
      <c r="M160" s="1" t="s">
        <v>764</v>
      </c>
      <c r="N160" s="1" t="s">
        <v>753</v>
      </c>
      <c r="O160" s="1" t="s">
        <v>848</v>
      </c>
      <c r="P160" s="1" t="s">
        <v>833</v>
      </c>
      <c r="Q160" s="1" t="s">
        <v>1042</v>
      </c>
      <c r="R160" s="1" t="s">
        <v>1043</v>
      </c>
      <c r="S160" s="1" t="s">
        <v>1044</v>
      </c>
      <c r="T160" s="1" t="s">
        <v>1045</v>
      </c>
      <c r="U160" s="1" t="s">
        <v>936</v>
      </c>
      <c r="V160" s="1" t="s">
        <v>827</v>
      </c>
      <c r="W160" s="1" t="s">
        <v>1046</v>
      </c>
      <c r="X160" s="1" t="s">
        <v>1047</v>
      </c>
      <c r="Y160" s="1" t="s">
        <v>1194</v>
      </c>
      <c r="Z160" s="1" t="s">
        <v>814</v>
      </c>
      <c r="AA160" s="1" t="s">
        <v>1327</v>
      </c>
      <c r="AB160" s="1" t="s">
        <v>1328</v>
      </c>
      <c r="AC160" s="1" t="s">
        <v>1329</v>
      </c>
      <c r="AD160" s="1" t="s">
        <v>874</v>
      </c>
      <c r="AE160" s="1" t="s">
        <v>832</v>
      </c>
      <c r="AF160" s="1"/>
    </row>
    <row r="161" spans="1:32" x14ac:dyDescent="0.45">
      <c r="A161" s="1" t="str">
        <f>INDEX(Team_Key[Abbreviation],MATCH(INDEX(FPL_Misc_Extract[Team Name],MATCH(FPL_Results_Extract[[#This Row],[Player]],FPL_Misc_Extract[Player],0)),Team_Key[Full Name],0))</f>
        <v>WHU</v>
      </c>
      <c r="B161" s="1" t="s">
        <v>241</v>
      </c>
      <c r="C161" s="1" t="s">
        <v>772</v>
      </c>
      <c r="D161" s="1" t="s">
        <v>773</v>
      </c>
      <c r="E161" s="1" t="s">
        <v>774</v>
      </c>
      <c r="F161" s="1" t="s">
        <v>775</v>
      </c>
      <c r="G161" s="1" t="s">
        <v>776</v>
      </c>
      <c r="H161" s="1" t="s">
        <v>777</v>
      </c>
      <c r="I161" s="1" t="s">
        <v>778</v>
      </c>
      <c r="J161" s="1" t="s">
        <v>779</v>
      </c>
      <c r="K161" s="1" t="s">
        <v>780</v>
      </c>
      <c r="L161" s="1" t="s">
        <v>765</v>
      </c>
      <c r="M161" s="1" t="s">
        <v>781</v>
      </c>
      <c r="N161" s="1" t="s">
        <v>782</v>
      </c>
      <c r="O161" s="1" t="s">
        <v>783</v>
      </c>
      <c r="P161" s="1" t="s">
        <v>784</v>
      </c>
      <c r="Q161" s="1" t="s">
        <v>785</v>
      </c>
      <c r="R161" s="1" t="s">
        <v>786</v>
      </c>
      <c r="S161" s="1" t="s">
        <v>787</v>
      </c>
      <c r="T161" s="1" t="s">
        <v>771</v>
      </c>
      <c r="U161" s="1" t="s">
        <v>788</v>
      </c>
      <c r="V161" s="1" t="s">
        <v>789</v>
      </c>
      <c r="W161" s="1" t="s">
        <v>790</v>
      </c>
      <c r="X161" s="1" t="s">
        <v>791</v>
      </c>
      <c r="Y161" s="1" t="s">
        <v>1196</v>
      </c>
      <c r="Z161" s="1" t="s">
        <v>1019</v>
      </c>
      <c r="AA161" s="1" t="s">
        <v>1323</v>
      </c>
      <c r="AB161" s="1" t="s">
        <v>1324</v>
      </c>
      <c r="AC161" s="1" t="s">
        <v>818</v>
      </c>
      <c r="AD161" s="1" t="s">
        <v>915</v>
      </c>
      <c r="AE161" s="1" t="s">
        <v>1377</v>
      </c>
      <c r="AF161" s="1"/>
    </row>
    <row r="162" spans="1:32" x14ac:dyDescent="0.45">
      <c r="A162" s="1" t="str">
        <f>INDEX(Team_Key[Abbreviation],MATCH(INDEX(FPL_Misc_Extract[Team Name],MATCH(FPL_Results_Extract[[#This Row],[Player]],FPL_Misc_Extract[Player],0)),Team_Key[Full Name],0))</f>
        <v>ARS</v>
      </c>
      <c r="B162" s="1" t="s">
        <v>482</v>
      </c>
      <c r="C162" s="1" t="s">
        <v>1259</v>
      </c>
      <c r="D162" s="1" t="s">
        <v>1259</v>
      </c>
      <c r="E162" s="1" t="s">
        <v>1259</v>
      </c>
      <c r="F162" s="1" t="s">
        <v>1259</v>
      </c>
      <c r="G162" s="1" t="s">
        <v>1259</v>
      </c>
      <c r="H162" s="1" t="s">
        <v>1259</v>
      </c>
      <c r="I162" s="1" t="s">
        <v>1259</v>
      </c>
      <c r="J162" s="1" t="s">
        <v>1259</v>
      </c>
      <c r="K162" s="1" t="s">
        <v>1040</v>
      </c>
      <c r="L162" s="1" t="s">
        <v>1041</v>
      </c>
      <c r="M162" s="1" t="s">
        <v>764</v>
      </c>
      <c r="N162" s="1" t="s">
        <v>753</v>
      </c>
      <c r="O162" s="1" t="s">
        <v>848</v>
      </c>
      <c r="P162" s="1" t="s">
        <v>833</v>
      </c>
      <c r="Q162" s="1" t="s">
        <v>1042</v>
      </c>
      <c r="R162" s="1" t="s">
        <v>1043</v>
      </c>
      <c r="S162" s="1" t="s">
        <v>1044</v>
      </c>
      <c r="T162" s="1" t="s">
        <v>1045</v>
      </c>
      <c r="U162" s="1" t="s">
        <v>936</v>
      </c>
      <c r="V162" s="1" t="s">
        <v>827</v>
      </c>
      <c r="W162" s="1" t="s">
        <v>1046</v>
      </c>
      <c r="X162" s="1" t="s">
        <v>1047</v>
      </c>
      <c r="Y162" s="1" t="s">
        <v>1194</v>
      </c>
      <c r="Z162" s="1" t="s">
        <v>814</v>
      </c>
      <c r="AA162" s="1" t="s">
        <v>1327</v>
      </c>
      <c r="AB162" s="1" t="s">
        <v>1328</v>
      </c>
      <c r="AC162" s="1" t="s">
        <v>1329</v>
      </c>
      <c r="AD162" s="1" t="s">
        <v>874</v>
      </c>
      <c r="AE162" s="1" t="s">
        <v>832</v>
      </c>
      <c r="AF162" s="1"/>
    </row>
    <row r="163" spans="1:32" x14ac:dyDescent="0.45">
      <c r="A163" s="1" t="str">
        <f>INDEX(Team_Key[Abbreviation],MATCH(INDEX(FPL_Misc_Extract[Team Name],MATCH(FPL_Results_Extract[[#This Row],[Player]],FPL_Misc_Extract[Player],0)),Team_Key[Full Name],0))</f>
        <v>AVL</v>
      </c>
      <c r="B163" s="1" t="s">
        <v>338</v>
      </c>
      <c r="C163" s="1" t="s">
        <v>867</v>
      </c>
      <c r="D163" s="1" t="s">
        <v>750</v>
      </c>
      <c r="E163" s="1" t="s">
        <v>868</v>
      </c>
      <c r="F163" s="1" t="s">
        <v>869</v>
      </c>
      <c r="G163" s="1" t="s">
        <v>870</v>
      </c>
      <c r="H163" s="1" t="s">
        <v>834</v>
      </c>
      <c r="I163" s="1" t="s">
        <v>871</v>
      </c>
      <c r="J163" s="1" t="s">
        <v>872</v>
      </c>
      <c r="K163" s="1" t="s">
        <v>873</v>
      </c>
      <c r="L163" s="1" t="s">
        <v>874</v>
      </c>
      <c r="M163" s="1" t="s">
        <v>875</v>
      </c>
      <c r="N163" s="1" t="s">
        <v>768</v>
      </c>
      <c r="O163" s="1" t="s">
        <v>876</v>
      </c>
      <c r="P163" s="1" t="s">
        <v>877</v>
      </c>
      <c r="Q163" s="1" t="s">
        <v>878</v>
      </c>
      <c r="R163" s="1" t="s">
        <v>879</v>
      </c>
      <c r="S163" s="1" t="s">
        <v>880</v>
      </c>
      <c r="T163" s="1" t="s">
        <v>881</v>
      </c>
      <c r="U163" s="1" t="s">
        <v>882</v>
      </c>
      <c r="V163" s="1" t="s">
        <v>883</v>
      </c>
      <c r="W163" s="1" t="s">
        <v>759</v>
      </c>
      <c r="X163" s="1" t="s">
        <v>884</v>
      </c>
      <c r="Y163" s="1" t="s">
        <v>932</v>
      </c>
      <c r="Z163" s="1" t="s">
        <v>748</v>
      </c>
      <c r="AA163" s="1" t="s">
        <v>862</v>
      </c>
      <c r="AB163" s="1" t="s">
        <v>1347</v>
      </c>
      <c r="AC163" s="1" t="s">
        <v>904</v>
      </c>
      <c r="AD163" s="1" t="s">
        <v>1394</v>
      </c>
      <c r="AE163" s="1" t="s">
        <v>1395</v>
      </c>
      <c r="AF163" s="1"/>
    </row>
    <row r="164" spans="1:32" x14ac:dyDescent="0.45">
      <c r="A164" s="1" t="str">
        <f>INDEX(Team_Key[Abbreviation],MATCH(INDEX(FPL_Misc_Extract[Team Name],MATCH(FPL_Results_Extract[[#This Row],[Player]],FPL_Misc_Extract[Player],0)),Team_Key[Full Name],0))</f>
        <v>NOR</v>
      </c>
      <c r="B164" s="1" t="s">
        <v>232</v>
      </c>
      <c r="C164" s="1" t="s">
        <v>1009</v>
      </c>
      <c r="D164" s="1" t="s">
        <v>1010</v>
      </c>
      <c r="E164" s="1" t="s">
        <v>1011</v>
      </c>
      <c r="F164" s="1" t="s">
        <v>830</v>
      </c>
      <c r="G164" s="1" t="s">
        <v>1012</v>
      </c>
      <c r="H164" s="1" t="s">
        <v>935</v>
      </c>
      <c r="I164" s="1" t="s">
        <v>1013</v>
      </c>
      <c r="J164" s="1" t="s">
        <v>773</v>
      </c>
      <c r="K164" s="1" t="s">
        <v>1014</v>
      </c>
      <c r="L164" s="1" t="s">
        <v>834</v>
      </c>
      <c r="M164" s="1" t="s">
        <v>894</v>
      </c>
      <c r="N164" s="1" t="s">
        <v>742</v>
      </c>
      <c r="O164" s="1" t="s">
        <v>1015</v>
      </c>
      <c r="P164" s="1" t="s">
        <v>1016</v>
      </c>
      <c r="Q164" s="1" t="s">
        <v>781</v>
      </c>
      <c r="R164" s="1" t="s">
        <v>782</v>
      </c>
      <c r="S164" s="1" t="s">
        <v>1017</v>
      </c>
      <c r="T164" s="1" t="s">
        <v>1018</v>
      </c>
      <c r="U164" s="1" t="s">
        <v>1019</v>
      </c>
      <c r="V164" s="1" t="s">
        <v>990</v>
      </c>
      <c r="W164" s="1" t="s">
        <v>1020</v>
      </c>
      <c r="X164" s="1" t="s">
        <v>1021</v>
      </c>
      <c r="Y164" s="1" t="s">
        <v>1203</v>
      </c>
      <c r="Z164" s="1" t="s">
        <v>1331</v>
      </c>
      <c r="AA164" s="1" t="s">
        <v>1332</v>
      </c>
      <c r="AB164" s="1" t="s">
        <v>967</v>
      </c>
      <c r="AC164" s="1" t="s">
        <v>985</v>
      </c>
      <c r="AD164" s="1" t="s">
        <v>1343</v>
      </c>
      <c r="AE164" s="1" t="s">
        <v>1388</v>
      </c>
      <c r="AF164" s="1"/>
    </row>
    <row r="165" spans="1:32" x14ac:dyDescent="0.45">
      <c r="A165" s="1" t="str">
        <f>INDEX(Team_Key[Abbreviation],MATCH(INDEX(FPL_Misc_Extract[Team Name],MATCH(FPL_Results_Extract[[#This Row],[Player]],FPL_Misc_Extract[Player],0)),Team_Key[Full Name],0))</f>
        <v>LIV</v>
      </c>
      <c r="B165" s="1" t="s">
        <v>649</v>
      </c>
      <c r="C165" s="1" t="s">
        <v>729</v>
      </c>
      <c r="D165" s="1" t="s">
        <v>730</v>
      </c>
      <c r="E165" s="1" t="s">
        <v>731</v>
      </c>
      <c r="F165" s="1" t="s">
        <v>732</v>
      </c>
      <c r="G165" s="1" t="s">
        <v>733</v>
      </c>
      <c r="H165" s="1" t="s">
        <v>734</v>
      </c>
      <c r="I165" s="1" t="s">
        <v>735</v>
      </c>
      <c r="J165" s="1" t="s">
        <v>736</v>
      </c>
      <c r="K165" s="1" t="s">
        <v>737</v>
      </c>
      <c r="L165" s="1" t="s">
        <v>738</v>
      </c>
      <c r="M165" s="1" t="s">
        <v>739</v>
      </c>
      <c r="N165" s="1" t="s">
        <v>740</v>
      </c>
      <c r="O165" s="1" t="s">
        <v>741</v>
      </c>
      <c r="P165" s="1" t="s">
        <v>742</v>
      </c>
      <c r="Q165" s="1" t="s">
        <v>743</v>
      </c>
      <c r="R165" s="1" t="s">
        <v>744</v>
      </c>
      <c r="S165" s="1" t="s">
        <v>745</v>
      </c>
      <c r="T165" s="1" t="s">
        <v>746</v>
      </c>
      <c r="U165" s="1" t="s">
        <v>747</v>
      </c>
      <c r="V165" s="1" t="s">
        <v>748</v>
      </c>
      <c r="W165" s="1" t="s">
        <v>749</v>
      </c>
      <c r="X165" s="1" t="s">
        <v>750</v>
      </c>
      <c r="Y165" s="1" t="s">
        <v>1198</v>
      </c>
      <c r="Z165" s="1" t="s">
        <v>1318</v>
      </c>
      <c r="AA165" s="1" t="s">
        <v>869</v>
      </c>
      <c r="AB165" s="1" t="s">
        <v>1319</v>
      </c>
      <c r="AC165" s="1" t="s">
        <v>1378</v>
      </c>
      <c r="AD165" s="1" t="s">
        <v>1379</v>
      </c>
      <c r="AE165" s="1" t="s">
        <v>1259</v>
      </c>
      <c r="AF165" s="1"/>
    </row>
    <row r="166" spans="1:32" x14ac:dyDescent="0.45">
      <c r="A166" s="1" t="str">
        <f>INDEX(Team_Key[Abbreviation],MATCH(INDEX(FPL_Misc_Extract[Team Name],MATCH(FPL_Results_Extract[[#This Row],[Player]],FPL_Misc_Extract[Player],0)),Team_Key[Full Name],0))</f>
        <v>MUN</v>
      </c>
      <c r="B166" s="1" t="s">
        <v>175</v>
      </c>
      <c r="C166" s="1" t="s">
        <v>915</v>
      </c>
      <c r="D166" s="1" t="s">
        <v>815</v>
      </c>
      <c r="E166" s="1" t="s">
        <v>916</v>
      </c>
      <c r="F166" s="1" t="s">
        <v>917</v>
      </c>
      <c r="G166" s="1" t="s">
        <v>918</v>
      </c>
      <c r="H166" s="1" t="s">
        <v>919</v>
      </c>
      <c r="I166" s="1" t="s">
        <v>920</v>
      </c>
      <c r="J166" s="1" t="s">
        <v>921</v>
      </c>
      <c r="K166" s="1" t="s">
        <v>922</v>
      </c>
      <c r="L166" s="1" t="s">
        <v>768</v>
      </c>
      <c r="M166" s="1" t="s">
        <v>897</v>
      </c>
      <c r="N166" s="1" t="s">
        <v>923</v>
      </c>
      <c r="O166" s="1" t="s">
        <v>808</v>
      </c>
      <c r="P166" s="1" t="s">
        <v>794</v>
      </c>
      <c r="Q166" s="1" t="s">
        <v>895</v>
      </c>
      <c r="R166" s="1" t="s">
        <v>924</v>
      </c>
      <c r="S166" s="1" t="s">
        <v>925</v>
      </c>
      <c r="T166" s="1" t="s">
        <v>926</v>
      </c>
      <c r="U166" s="1" t="s">
        <v>803</v>
      </c>
      <c r="V166" s="1" t="s">
        <v>927</v>
      </c>
      <c r="W166" s="1" t="s">
        <v>928</v>
      </c>
      <c r="X166" s="1" t="s">
        <v>929</v>
      </c>
      <c r="Y166" s="1" t="s">
        <v>970</v>
      </c>
      <c r="Z166" s="1" t="s">
        <v>1201</v>
      </c>
      <c r="AA166" s="1" t="s">
        <v>1336</v>
      </c>
      <c r="AB166" s="1" t="s">
        <v>1337</v>
      </c>
      <c r="AC166" s="1" t="s">
        <v>1338</v>
      </c>
      <c r="AD166" s="1" t="s">
        <v>1206</v>
      </c>
      <c r="AE166" s="1" t="s">
        <v>1387</v>
      </c>
      <c r="AF166" s="1"/>
    </row>
    <row r="167" spans="1:32" x14ac:dyDescent="0.45">
      <c r="A167" s="1" t="str">
        <f>INDEX(Team_Key[Abbreviation],MATCH(INDEX(FPL_Misc_Extract[Team Name],MATCH(FPL_Results_Extract[[#This Row],[Player]],FPL_Misc_Extract[Player],0)),Team_Key[Full Name],0))</f>
        <v>BOU</v>
      </c>
      <c r="B167" s="1" t="s">
        <v>631</v>
      </c>
      <c r="C167" s="1" t="s">
        <v>900</v>
      </c>
      <c r="D167" s="1" t="s">
        <v>767</v>
      </c>
      <c r="E167" s="1" t="s">
        <v>901</v>
      </c>
      <c r="F167" s="1" t="s">
        <v>884</v>
      </c>
      <c r="G167" s="1" t="s">
        <v>902</v>
      </c>
      <c r="H167" s="1" t="s">
        <v>903</v>
      </c>
      <c r="I167" s="1" t="s">
        <v>904</v>
      </c>
      <c r="J167" s="1" t="s">
        <v>905</v>
      </c>
      <c r="K167" s="1" t="s">
        <v>906</v>
      </c>
      <c r="L167" s="1" t="s">
        <v>907</v>
      </c>
      <c r="M167" s="1" t="s">
        <v>866</v>
      </c>
      <c r="N167" s="1" t="s">
        <v>908</v>
      </c>
      <c r="O167" s="1" t="s">
        <v>797</v>
      </c>
      <c r="P167" s="1" t="s">
        <v>909</v>
      </c>
      <c r="Q167" s="1" t="s">
        <v>910</v>
      </c>
      <c r="R167" s="1" t="s">
        <v>886</v>
      </c>
      <c r="S167" s="1" t="s">
        <v>911</v>
      </c>
      <c r="T167" s="1" t="s">
        <v>912</v>
      </c>
      <c r="U167" s="1" t="s">
        <v>835</v>
      </c>
      <c r="V167" s="1" t="s">
        <v>913</v>
      </c>
      <c r="W167" s="1" t="s">
        <v>914</v>
      </c>
      <c r="X167" s="1" t="s">
        <v>807</v>
      </c>
      <c r="Y167" s="1" t="s">
        <v>885</v>
      </c>
      <c r="Z167" s="1" t="s">
        <v>1037</v>
      </c>
      <c r="AA167" s="1" t="s">
        <v>879</v>
      </c>
      <c r="AB167" s="1" t="s">
        <v>1321</v>
      </c>
      <c r="AC167" s="1" t="s">
        <v>812</v>
      </c>
      <c r="AD167" s="1" t="s">
        <v>1398</v>
      </c>
      <c r="AE167" s="1" t="s">
        <v>1399</v>
      </c>
      <c r="AF167" s="1"/>
    </row>
    <row r="168" spans="1:32" x14ac:dyDescent="0.45">
      <c r="A168" s="1" t="str">
        <f>INDEX(Team_Key[Abbreviation],MATCH(INDEX(FPL_Misc_Extract[Team Name],MATCH(FPL_Results_Extract[[#This Row],[Player]],FPL_Misc_Extract[Player],0)),Team_Key[Full Name],0))</f>
        <v>WAT</v>
      </c>
      <c r="B168" s="1" t="s">
        <v>670</v>
      </c>
      <c r="C168" s="1" t="s">
        <v>851</v>
      </c>
      <c r="D168" s="1" t="s">
        <v>852</v>
      </c>
      <c r="E168" s="1" t="s">
        <v>814</v>
      </c>
      <c r="F168" s="1" t="s">
        <v>853</v>
      </c>
      <c r="G168" s="1" t="s">
        <v>742</v>
      </c>
      <c r="H168" s="1" t="s">
        <v>854</v>
      </c>
      <c r="I168" s="1" t="s">
        <v>855</v>
      </c>
      <c r="J168" s="1" t="s">
        <v>754</v>
      </c>
      <c r="K168" s="1" t="s">
        <v>856</v>
      </c>
      <c r="L168" s="1" t="s">
        <v>857</v>
      </c>
      <c r="M168" s="1" t="s">
        <v>858</v>
      </c>
      <c r="N168" s="1" t="s">
        <v>859</v>
      </c>
      <c r="O168" s="1" t="s">
        <v>860</v>
      </c>
      <c r="P168" s="1" t="s">
        <v>861</v>
      </c>
      <c r="Q168" s="1" t="s">
        <v>862</v>
      </c>
      <c r="R168" s="1" t="s">
        <v>747</v>
      </c>
      <c r="S168" s="1" t="s">
        <v>863</v>
      </c>
      <c r="T168" s="1" t="s">
        <v>829</v>
      </c>
      <c r="U168" s="1" t="s">
        <v>864</v>
      </c>
      <c r="V168" s="1" t="s">
        <v>865</v>
      </c>
      <c r="W168" s="1" t="s">
        <v>866</v>
      </c>
      <c r="X168" s="1" t="s">
        <v>826</v>
      </c>
      <c r="Y168" s="1" t="s">
        <v>1202</v>
      </c>
      <c r="Z168" s="1" t="s">
        <v>803</v>
      </c>
      <c r="AA168" s="1" t="s">
        <v>983</v>
      </c>
      <c r="AB168" s="1" t="s">
        <v>1037</v>
      </c>
      <c r="AC168" s="1" t="s">
        <v>769</v>
      </c>
      <c r="AD168" s="1" t="s">
        <v>792</v>
      </c>
      <c r="AE168" s="1" t="s">
        <v>1397</v>
      </c>
      <c r="AF168" s="1"/>
    </row>
    <row r="169" spans="1:32" x14ac:dyDescent="0.45">
      <c r="A169" s="1" t="str">
        <f>INDEX(Team_Key[Abbreviation],MATCH(INDEX(FPL_Misc_Extract[Team Name],MATCH(FPL_Results_Extract[[#This Row],[Player]],FPL_Misc_Extract[Player],0)),Team_Key[Full Name],0))</f>
        <v>LEI</v>
      </c>
      <c r="B169" s="1" t="s">
        <v>500</v>
      </c>
      <c r="C169" s="1" t="s">
        <v>751</v>
      </c>
      <c r="D169" s="1" t="s">
        <v>752</v>
      </c>
      <c r="E169" s="1" t="s">
        <v>753</v>
      </c>
      <c r="F169" s="1" t="s">
        <v>754</v>
      </c>
      <c r="G169" s="1" t="s">
        <v>735</v>
      </c>
      <c r="H169" s="1" t="s">
        <v>755</v>
      </c>
      <c r="I169" s="1" t="s">
        <v>756</v>
      </c>
      <c r="J169" s="1" t="s">
        <v>757</v>
      </c>
      <c r="K169" s="1" t="s">
        <v>758</v>
      </c>
      <c r="L169" s="1" t="s">
        <v>759</v>
      </c>
      <c r="M169" s="1" t="s">
        <v>760</v>
      </c>
      <c r="N169" s="1" t="s">
        <v>761</v>
      </c>
      <c r="O169" s="1" t="s">
        <v>762</v>
      </c>
      <c r="P169" s="1" t="s">
        <v>763</v>
      </c>
      <c r="Q169" s="1" t="s">
        <v>764</v>
      </c>
      <c r="R169" s="1" t="s">
        <v>765</v>
      </c>
      <c r="S169" s="1" t="s">
        <v>766</v>
      </c>
      <c r="T169" s="1" t="s">
        <v>767</v>
      </c>
      <c r="U169" s="1" t="s">
        <v>768</v>
      </c>
      <c r="V169" s="1" t="s">
        <v>769</v>
      </c>
      <c r="W169" s="1" t="s">
        <v>770</v>
      </c>
      <c r="X169" s="1" t="s">
        <v>771</v>
      </c>
      <c r="Y169" s="1" t="s">
        <v>1201</v>
      </c>
      <c r="Z169" s="1" t="s">
        <v>789</v>
      </c>
      <c r="AA169" s="1" t="s">
        <v>1322</v>
      </c>
      <c r="AB169" s="1" t="s">
        <v>1007</v>
      </c>
      <c r="AC169" s="1" t="s">
        <v>1055</v>
      </c>
      <c r="AD169" s="1" t="s">
        <v>744</v>
      </c>
      <c r="AE169" s="1" t="s">
        <v>1401</v>
      </c>
      <c r="AF169" s="1"/>
    </row>
    <row r="170" spans="1:32" x14ac:dyDescent="0.45">
      <c r="A170" s="1" t="str">
        <f>INDEX(Team_Key[Abbreviation],MATCH(INDEX(FPL_Misc_Extract[Team Name],MATCH(FPL_Results_Extract[[#This Row],[Player]],FPL_Misc_Extract[Player],0)),Team_Key[Full Name],0))</f>
        <v>MUN</v>
      </c>
      <c r="B170" s="1" t="s">
        <v>624</v>
      </c>
      <c r="C170" s="1" t="s">
        <v>1259</v>
      </c>
      <c r="D170" s="1" t="s">
        <v>1259</v>
      </c>
      <c r="E170" s="1" t="s">
        <v>1259</v>
      </c>
      <c r="F170" s="1" t="s">
        <v>1259</v>
      </c>
      <c r="G170" s="1" t="s">
        <v>1259</v>
      </c>
      <c r="H170" s="1" t="s">
        <v>1259</v>
      </c>
      <c r="I170" s="1" t="s">
        <v>1259</v>
      </c>
      <c r="J170" s="1" t="s">
        <v>1259</v>
      </c>
      <c r="K170" s="1" t="s">
        <v>1259</v>
      </c>
      <c r="L170" s="1" t="s">
        <v>1259</v>
      </c>
      <c r="M170" s="1" t="s">
        <v>1259</v>
      </c>
      <c r="N170" s="1" t="s">
        <v>1259</v>
      </c>
      <c r="O170" s="1" t="s">
        <v>808</v>
      </c>
      <c r="P170" s="1" t="s">
        <v>794</v>
      </c>
      <c r="Q170" s="1" t="s">
        <v>895</v>
      </c>
      <c r="R170" s="1" t="s">
        <v>924</v>
      </c>
      <c r="S170" s="1" t="s">
        <v>925</v>
      </c>
      <c r="T170" s="1" t="s">
        <v>926</v>
      </c>
      <c r="U170" s="1" t="s">
        <v>803</v>
      </c>
      <c r="V170" s="1" t="s">
        <v>927</v>
      </c>
      <c r="W170" s="1" t="s">
        <v>928</v>
      </c>
      <c r="X170" s="1" t="s">
        <v>929</v>
      </c>
      <c r="Y170" s="1" t="s">
        <v>970</v>
      </c>
      <c r="Z170" s="1" t="s">
        <v>1201</v>
      </c>
      <c r="AA170" s="1" t="s">
        <v>1336</v>
      </c>
      <c r="AB170" s="1" t="s">
        <v>1337</v>
      </c>
      <c r="AC170" s="1" t="s">
        <v>1338</v>
      </c>
      <c r="AD170" s="1" t="s">
        <v>1206</v>
      </c>
      <c r="AE170" s="1" t="s">
        <v>1387</v>
      </c>
      <c r="AF170" s="1"/>
    </row>
    <row r="171" spans="1:32" x14ac:dyDescent="0.45">
      <c r="A171" s="1" t="str">
        <f>INDEX(Team_Key[Abbreviation],MATCH(INDEX(FPL_Misc_Extract[Team Name],MATCH(FPL_Results_Extract[[#This Row],[Player]],FPL_Misc_Extract[Player],0)),Team_Key[Full Name],0))</f>
        <v>EVE</v>
      </c>
      <c r="B171" s="1" t="s">
        <v>534</v>
      </c>
      <c r="C171" s="1" t="s">
        <v>1022</v>
      </c>
      <c r="D171" s="1" t="s">
        <v>1023</v>
      </c>
      <c r="E171" s="1" t="s">
        <v>1024</v>
      </c>
      <c r="F171" s="1" t="s">
        <v>737</v>
      </c>
      <c r="G171" s="1" t="s">
        <v>1025</v>
      </c>
      <c r="H171" s="1" t="s">
        <v>787</v>
      </c>
      <c r="I171" s="1" t="s">
        <v>760</v>
      </c>
      <c r="J171" s="1" t="s">
        <v>1026</v>
      </c>
      <c r="K171" s="1" t="s">
        <v>1027</v>
      </c>
      <c r="L171" s="1" t="s">
        <v>1007</v>
      </c>
      <c r="M171" s="1" t="s">
        <v>1028</v>
      </c>
      <c r="N171" s="1" t="s">
        <v>823</v>
      </c>
      <c r="O171" s="1" t="s">
        <v>1029</v>
      </c>
      <c r="P171" s="1" t="s">
        <v>1030</v>
      </c>
      <c r="Q171" s="1" t="s">
        <v>1031</v>
      </c>
      <c r="R171" s="1" t="s">
        <v>833</v>
      </c>
      <c r="S171" s="1" t="s">
        <v>820</v>
      </c>
      <c r="T171" s="1" t="s">
        <v>1032</v>
      </c>
      <c r="U171" s="1" t="s">
        <v>1033</v>
      </c>
      <c r="V171" s="1" t="s">
        <v>753</v>
      </c>
      <c r="W171" s="1" t="s">
        <v>1034</v>
      </c>
      <c r="X171" s="1" t="s">
        <v>1035</v>
      </c>
      <c r="Y171" s="1" t="s">
        <v>874</v>
      </c>
      <c r="Z171" s="1" t="s">
        <v>968</v>
      </c>
      <c r="AA171" s="1" t="s">
        <v>1333</v>
      </c>
      <c r="AB171" s="1" t="s">
        <v>834</v>
      </c>
      <c r="AC171" s="1" t="s">
        <v>1381</v>
      </c>
      <c r="AD171" s="1" t="s">
        <v>1382</v>
      </c>
      <c r="AE171" s="1" t="s">
        <v>1259</v>
      </c>
      <c r="AF171" s="1"/>
    </row>
    <row r="172" spans="1:32" x14ac:dyDescent="0.45">
      <c r="A172" s="1" t="str">
        <f>INDEX(Team_Key[Abbreviation],MATCH(INDEX(FPL_Misc_Extract[Team Name],MATCH(FPL_Results_Extract[[#This Row],[Player]],FPL_Misc_Extract[Player],0)),Team_Key[Full Name],0))</f>
        <v>STK</v>
      </c>
      <c r="B172" s="1" t="s">
        <v>221</v>
      </c>
      <c r="C172" s="1" t="s">
        <v>831</v>
      </c>
      <c r="D172" s="1" t="s">
        <v>832</v>
      </c>
      <c r="E172" s="1" t="s">
        <v>833</v>
      </c>
      <c r="F172" s="1" t="s">
        <v>834</v>
      </c>
      <c r="G172" s="1" t="s">
        <v>835</v>
      </c>
      <c r="H172" s="1" t="s">
        <v>836</v>
      </c>
      <c r="I172" s="1" t="s">
        <v>837</v>
      </c>
      <c r="J172" s="1" t="s">
        <v>815</v>
      </c>
      <c r="K172" s="1" t="s">
        <v>838</v>
      </c>
      <c r="L172" s="1" t="s">
        <v>839</v>
      </c>
      <c r="M172" s="1" t="s">
        <v>840</v>
      </c>
      <c r="N172" s="1" t="s">
        <v>841</v>
      </c>
      <c r="O172" s="1" t="s">
        <v>842</v>
      </c>
      <c r="P172" s="1" t="s">
        <v>843</v>
      </c>
      <c r="Q172" s="1" t="s">
        <v>844</v>
      </c>
      <c r="R172" s="1" t="s">
        <v>845</v>
      </c>
      <c r="S172" s="1" t="s">
        <v>740</v>
      </c>
      <c r="T172" s="1" t="s">
        <v>846</v>
      </c>
      <c r="U172" s="1" t="s">
        <v>847</v>
      </c>
      <c r="V172" s="1" t="s">
        <v>848</v>
      </c>
      <c r="W172" s="1" t="s">
        <v>849</v>
      </c>
      <c r="X172" s="1" t="s">
        <v>850</v>
      </c>
      <c r="Y172" s="1" t="s">
        <v>1204</v>
      </c>
      <c r="Z172" s="1" t="s">
        <v>966</v>
      </c>
      <c r="AA172" s="1" t="s">
        <v>931</v>
      </c>
      <c r="AB172" s="1" t="s">
        <v>790</v>
      </c>
      <c r="AC172" s="1" t="s">
        <v>980</v>
      </c>
      <c r="AD172" s="1" t="s">
        <v>827</v>
      </c>
      <c r="AE172" s="1" t="s">
        <v>1389</v>
      </c>
      <c r="AF172" s="1"/>
    </row>
    <row r="173" spans="1:32" x14ac:dyDescent="0.45">
      <c r="A173" s="1" t="str">
        <f>INDEX(Team_Key[Abbreviation],MATCH(INDEX(FPL_Misc_Extract[Team Name],MATCH(FPL_Results_Extract[[#This Row],[Player]],FPL_Misc_Extract[Player],0)),Team_Key[Full Name],0))</f>
        <v>SUN</v>
      </c>
      <c r="B173" s="1" t="s">
        <v>459</v>
      </c>
      <c r="C173" s="1" t="s">
        <v>960</v>
      </c>
      <c r="D173" s="1" t="s">
        <v>961</v>
      </c>
      <c r="E173" s="1" t="s">
        <v>962</v>
      </c>
      <c r="F173" s="1" t="s">
        <v>963</v>
      </c>
      <c r="G173" s="1" t="s">
        <v>964</v>
      </c>
      <c r="H173" s="1" t="s">
        <v>965</v>
      </c>
      <c r="I173" s="1" t="s">
        <v>966</v>
      </c>
      <c r="J173" s="1" t="s">
        <v>967</v>
      </c>
      <c r="K173" s="1" t="s">
        <v>956</v>
      </c>
      <c r="L173" s="1" t="s">
        <v>968</v>
      </c>
      <c r="M173" s="1" t="s">
        <v>969</v>
      </c>
      <c r="N173" s="1" t="s">
        <v>970</v>
      </c>
      <c r="O173" s="1" t="s">
        <v>971</v>
      </c>
      <c r="P173" s="1" t="s">
        <v>972</v>
      </c>
      <c r="Q173" s="1" t="s">
        <v>973</v>
      </c>
      <c r="R173" s="1" t="s">
        <v>974</v>
      </c>
      <c r="S173" s="1" t="s">
        <v>975</v>
      </c>
      <c r="T173" s="1" t="s">
        <v>976</v>
      </c>
      <c r="U173" s="1" t="s">
        <v>831</v>
      </c>
      <c r="V173" s="1" t="s">
        <v>800</v>
      </c>
      <c r="W173" s="1" t="s">
        <v>977</v>
      </c>
      <c r="X173" s="1" t="s">
        <v>783</v>
      </c>
      <c r="Y173" s="1" t="s">
        <v>1195</v>
      </c>
      <c r="Z173" s="1" t="s">
        <v>982</v>
      </c>
      <c r="AA173" s="1" t="s">
        <v>824</v>
      </c>
      <c r="AB173" s="1" t="s">
        <v>886</v>
      </c>
      <c r="AC173" s="1" t="s">
        <v>1326</v>
      </c>
      <c r="AD173" s="1" t="s">
        <v>1383</v>
      </c>
      <c r="AE173" s="1" t="s">
        <v>1384</v>
      </c>
      <c r="AF173" s="1"/>
    </row>
    <row r="174" spans="1:32" x14ac:dyDescent="0.45">
      <c r="A174" s="1" t="str">
        <f>INDEX(Team_Key[Abbreviation],MATCH(INDEX(FPL_Misc_Extract[Team Name],MATCH(FPL_Results_Extract[[#This Row],[Player]],FPL_Misc_Extract[Player],0)),Team_Key[Full Name],0))</f>
        <v>LEI</v>
      </c>
      <c r="B174" s="1" t="s">
        <v>674</v>
      </c>
      <c r="C174" s="1" t="s">
        <v>751</v>
      </c>
      <c r="D174" s="1" t="s">
        <v>752</v>
      </c>
      <c r="E174" s="1" t="s">
        <v>753</v>
      </c>
      <c r="F174" s="1" t="s">
        <v>754</v>
      </c>
      <c r="G174" s="1" t="s">
        <v>735</v>
      </c>
      <c r="H174" s="1" t="s">
        <v>755</v>
      </c>
      <c r="I174" s="1" t="s">
        <v>756</v>
      </c>
      <c r="J174" s="1" t="s">
        <v>757</v>
      </c>
      <c r="K174" s="1" t="s">
        <v>758</v>
      </c>
      <c r="L174" s="1" t="s">
        <v>759</v>
      </c>
      <c r="M174" s="1" t="s">
        <v>760</v>
      </c>
      <c r="N174" s="1" t="s">
        <v>761</v>
      </c>
      <c r="O174" s="1" t="s">
        <v>762</v>
      </c>
      <c r="P174" s="1" t="s">
        <v>763</v>
      </c>
      <c r="Q174" s="1" t="s">
        <v>764</v>
      </c>
      <c r="R174" s="1" t="s">
        <v>765</v>
      </c>
      <c r="S174" s="1" t="s">
        <v>766</v>
      </c>
      <c r="T174" s="1" t="s">
        <v>767</v>
      </c>
      <c r="U174" s="1" t="s">
        <v>768</v>
      </c>
      <c r="V174" s="1" t="s">
        <v>769</v>
      </c>
      <c r="W174" s="1" t="s">
        <v>770</v>
      </c>
      <c r="X174" s="1" t="s">
        <v>771</v>
      </c>
      <c r="Y174" s="1" t="s">
        <v>1201</v>
      </c>
      <c r="Z174" s="1" t="s">
        <v>789</v>
      </c>
      <c r="AA174" s="1" t="s">
        <v>1322</v>
      </c>
      <c r="AB174" s="1" t="s">
        <v>1007</v>
      </c>
      <c r="AC174" s="1" t="s">
        <v>1055</v>
      </c>
      <c r="AD174" s="1" t="s">
        <v>744</v>
      </c>
      <c r="AE174" s="1" t="s">
        <v>1401</v>
      </c>
      <c r="AF174" s="1"/>
    </row>
    <row r="175" spans="1:32" x14ac:dyDescent="0.45">
      <c r="A175" s="1" t="str">
        <f>INDEX(Team_Key[Abbreviation],MATCH(INDEX(FPL_Misc_Extract[Team Name],MATCH(FPL_Results_Extract[[#This Row],[Player]],FPL_Misc_Extract[Player],0)),Team_Key[Full Name],0))</f>
        <v>AVL</v>
      </c>
      <c r="B175" s="1" t="s">
        <v>160</v>
      </c>
      <c r="C175" s="1" t="s">
        <v>867</v>
      </c>
      <c r="D175" s="1" t="s">
        <v>750</v>
      </c>
      <c r="E175" s="1" t="s">
        <v>868</v>
      </c>
      <c r="F175" s="1" t="s">
        <v>869</v>
      </c>
      <c r="G175" s="1" t="s">
        <v>870</v>
      </c>
      <c r="H175" s="1" t="s">
        <v>834</v>
      </c>
      <c r="I175" s="1" t="s">
        <v>871</v>
      </c>
      <c r="J175" s="1" t="s">
        <v>872</v>
      </c>
      <c r="K175" s="1" t="s">
        <v>873</v>
      </c>
      <c r="L175" s="1" t="s">
        <v>874</v>
      </c>
      <c r="M175" s="1" t="s">
        <v>875</v>
      </c>
      <c r="N175" s="1" t="s">
        <v>768</v>
      </c>
      <c r="O175" s="1" t="s">
        <v>876</v>
      </c>
      <c r="P175" s="1" t="s">
        <v>877</v>
      </c>
      <c r="Q175" s="1" t="s">
        <v>878</v>
      </c>
      <c r="R175" s="1" t="s">
        <v>879</v>
      </c>
      <c r="S175" s="1" t="s">
        <v>880</v>
      </c>
      <c r="T175" s="1" t="s">
        <v>881</v>
      </c>
      <c r="U175" s="1" t="s">
        <v>882</v>
      </c>
      <c r="V175" s="1" t="s">
        <v>883</v>
      </c>
      <c r="W175" s="1" t="s">
        <v>759</v>
      </c>
      <c r="X175" s="1" t="s">
        <v>884</v>
      </c>
      <c r="Y175" s="1" t="s">
        <v>932</v>
      </c>
      <c r="Z175" s="1" t="s">
        <v>748</v>
      </c>
      <c r="AA175" s="1" t="s">
        <v>862</v>
      </c>
      <c r="AB175" s="1" t="s">
        <v>1347</v>
      </c>
      <c r="AC175" s="1" t="s">
        <v>904</v>
      </c>
      <c r="AD175" s="1" t="s">
        <v>1394</v>
      </c>
      <c r="AE175" s="1" t="s">
        <v>1395</v>
      </c>
      <c r="AF175" s="1"/>
    </row>
    <row r="176" spans="1:32" x14ac:dyDescent="0.45">
      <c r="A176" s="1" t="str">
        <f>INDEX(Team_Key[Abbreviation],MATCH(INDEX(FPL_Misc_Extract[Team Name],MATCH(FPL_Results_Extract[[#This Row],[Player]],FPL_Misc_Extract[Player],0)),Team_Key[Full Name],0))</f>
        <v>WAT</v>
      </c>
      <c r="B176" s="1" t="s">
        <v>493</v>
      </c>
      <c r="C176" s="1" t="s">
        <v>960</v>
      </c>
      <c r="D176" s="1" t="s">
        <v>961</v>
      </c>
      <c r="E176" s="1" t="s">
        <v>962</v>
      </c>
      <c r="F176" s="1" t="s">
        <v>963</v>
      </c>
      <c r="G176" s="1" t="s">
        <v>964</v>
      </c>
      <c r="H176" s="1" t="s">
        <v>965</v>
      </c>
      <c r="I176" s="1" t="s">
        <v>966</v>
      </c>
      <c r="J176" s="1" t="s">
        <v>967</v>
      </c>
      <c r="K176" s="1" t="s">
        <v>956</v>
      </c>
      <c r="L176" s="1" t="s">
        <v>968</v>
      </c>
      <c r="M176" s="1" t="s">
        <v>969</v>
      </c>
      <c r="N176" s="1" t="s">
        <v>970</v>
      </c>
      <c r="O176" s="1" t="s">
        <v>971</v>
      </c>
      <c r="P176" s="1" t="s">
        <v>972</v>
      </c>
      <c r="Q176" s="1" t="s">
        <v>973</v>
      </c>
      <c r="R176" s="1" t="s">
        <v>974</v>
      </c>
      <c r="S176" s="1" t="s">
        <v>975</v>
      </c>
      <c r="T176" s="1" t="s">
        <v>976</v>
      </c>
      <c r="U176" s="1" t="s">
        <v>831</v>
      </c>
      <c r="V176" s="1" t="s">
        <v>800</v>
      </c>
      <c r="W176" s="1" t="s">
        <v>977</v>
      </c>
      <c r="X176" s="1" t="s">
        <v>783</v>
      </c>
      <c r="Y176" s="1" t="s">
        <v>1202</v>
      </c>
      <c r="Z176" s="1" t="s">
        <v>803</v>
      </c>
      <c r="AA176" s="1" t="s">
        <v>983</v>
      </c>
      <c r="AB176" s="1" t="s">
        <v>1037</v>
      </c>
      <c r="AC176" s="1" t="s">
        <v>769</v>
      </c>
      <c r="AD176" s="1" t="s">
        <v>792</v>
      </c>
      <c r="AE176" s="1" t="s">
        <v>1397</v>
      </c>
      <c r="AF176" s="1"/>
    </row>
    <row r="177" spans="1:32" x14ac:dyDescent="0.45">
      <c r="A177" s="1" t="str">
        <f>INDEX(Team_Key[Abbreviation],MATCH(INDEX(FPL_Misc_Extract[Team Name],MATCH(FPL_Results_Extract[[#This Row],[Player]],FPL_Misc_Extract[Player],0)),Team_Key[Full Name],0))</f>
        <v>NOR</v>
      </c>
      <c r="B177" s="1" t="s">
        <v>597</v>
      </c>
      <c r="C177" s="1" t="s">
        <v>1259</v>
      </c>
      <c r="D177" s="1" t="s">
        <v>1259</v>
      </c>
      <c r="E177" s="1" t="s">
        <v>1259</v>
      </c>
      <c r="F177" s="1" t="s">
        <v>1259</v>
      </c>
      <c r="G177" s="1" t="s">
        <v>1012</v>
      </c>
      <c r="H177" s="1" t="s">
        <v>935</v>
      </c>
      <c r="I177" s="1" t="s">
        <v>1013</v>
      </c>
      <c r="J177" s="1" t="s">
        <v>773</v>
      </c>
      <c r="K177" s="1" t="s">
        <v>1014</v>
      </c>
      <c r="L177" s="1" t="s">
        <v>834</v>
      </c>
      <c r="M177" s="1" t="s">
        <v>894</v>
      </c>
      <c r="N177" s="1" t="s">
        <v>742</v>
      </c>
      <c r="O177" s="1" t="s">
        <v>1015</v>
      </c>
      <c r="P177" s="1" t="s">
        <v>1016</v>
      </c>
      <c r="Q177" s="1" t="s">
        <v>781</v>
      </c>
      <c r="R177" s="1" t="s">
        <v>782</v>
      </c>
      <c r="S177" s="1" t="s">
        <v>1017</v>
      </c>
      <c r="T177" s="1" t="s">
        <v>1018</v>
      </c>
      <c r="U177" s="1" t="s">
        <v>1019</v>
      </c>
      <c r="V177" s="1" t="s">
        <v>990</v>
      </c>
      <c r="W177" s="1" t="s">
        <v>1020</v>
      </c>
      <c r="X177" s="1" t="s">
        <v>1021</v>
      </c>
      <c r="Y177" s="1" t="s">
        <v>1203</v>
      </c>
      <c r="Z177" s="1" t="s">
        <v>1331</v>
      </c>
      <c r="AA177" s="1" t="s">
        <v>1332</v>
      </c>
      <c r="AB177" s="1" t="s">
        <v>967</v>
      </c>
      <c r="AC177" s="1" t="s">
        <v>985</v>
      </c>
      <c r="AD177" s="1" t="s">
        <v>1343</v>
      </c>
      <c r="AE177" s="1" t="s">
        <v>1388</v>
      </c>
      <c r="AF177" s="1"/>
    </row>
    <row r="178" spans="1:32" x14ac:dyDescent="0.45">
      <c r="A178" s="1" t="str">
        <f>INDEX(Team_Key[Abbreviation],MATCH(INDEX(FPL_Misc_Extract[Team Name],MATCH(FPL_Results_Extract[[#This Row],[Player]],FPL_Misc_Extract[Player],0)),Team_Key[Full Name],0))</f>
        <v>LIV</v>
      </c>
      <c r="B178" s="1" t="s">
        <v>136</v>
      </c>
      <c r="C178" s="1" t="s">
        <v>729</v>
      </c>
      <c r="D178" s="1" t="s">
        <v>730</v>
      </c>
      <c r="E178" s="1" t="s">
        <v>731</v>
      </c>
      <c r="F178" s="1" t="s">
        <v>732</v>
      </c>
      <c r="G178" s="1" t="s">
        <v>733</v>
      </c>
      <c r="H178" s="1" t="s">
        <v>734</v>
      </c>
      <c r="I178" s="1" t="s">
        <v>735</v>
      </c>
      <c r="J178" s="1" t="s">
        <v>736</v>
      </c>
      <c r="K178" s="1" t="s">
        <v>737</v>
      </c>
      <c r="L178" s="1" t="s">
        <v>738</v>
      </c>
      <c r="M178" s="1" t="s">
        <v>739</v>
      </c>
      <c r="N178" s="1" t="s">
        <v>740</v>
      </c>
      <c r="O178" s="1" t="s">
        <v>741</v>
      </c>
      <c r="P178" s="1" t="s">
        <v>742</v>
      </c>
      <c r="Q178" s="1" t="s">
        <v>743</v>
      </c>
      <c r="R178" s="1" t="s">
        <v>744</v>
      </c>
      <c r="S178" s="1" t="s">
        <v>745</v>
      </c>
      <c r="T178" s="1" t="s">
        <v>746</v>
      </c>
      <c r="U178" s="1" t="s">
        <v>747</v>
      </c>
      <c r="V178" s="1" t="s">
        <v>748</v>
      </c>
      <c r="W178" s="1" t="s">
        <v>749</v>
      </c>
      <c r="X178" s="1" t="s">
        <v>750</v>
      </c>
      <c r="Y178" s="1" t="s">
        <v>1198</v>
      </c>
      <c r="Z178" s="1" t="s">
        <v>1318</v>
      </c>
      <c r="AA178" s="1" t="s">
        <v>869</v>
      </c>
      <c r="AB178" s="1" t="s">
        <v>1319</v>
      </c>
      <c r="AC178" s="1" t="s">
        <v>1378</v>
      </c>
      <c r="AD178" s="1" t="s">
        <v>1379</v>
      </c>
      <c r="AE178" s="1" t="s">
        <v>1259</v>
      </c>
      <c r="AF178" s="1"/>
    </row>
    <row r="179" spans="1:32" x14ac:dyDescent="0.45">
      <c r="A179" s="1" t="str">
        <f>INDEX(Team_Key[Abbreviation],MATCH(INDEX(FPL_Misc_Extract[Team Name],MATCH(FPL_Results_Extract[[#This Row],[Player]],FPL_Misc_Extract[Player],0)),Team_Key[Full Name],0))</f>
        <v>NOR</v>
      </c>
      <c r="B179" s="1" t="s">
        <v>503</v>
      </c>
      <c r="C179" s="1" t="s">
        <v>1009</v>
      </c>
      <c r="D179" s="1" t="s">
        <v>1010</v>
      </c>
      <c r="E179" s="1" t="s">
        <v>1011</v>
      </c>
      <c r="F179" s="1" t="s">
        <v>830</v>
      </c>
      <c r="G179" s="1" t="s">
        <v>1012</v>
      </c>
      <c r="H179" s="1" t="s">
        <v>935</v>
      </c>
      <c r="I179" s="1" t="s">
        <v>1013</v>
      </c>
      <c r="J179" s="1" t="s">
        <v>773</v>
      </c>
      <c r="K179" s="1" t="s">
        <v>1014</v>
      </c>
      <c r="L179" s="1" t="s">
        <v>834</v>
      </c>
      <c r="M179" s="1" t="s">
        <v>894</v>
      </c>
      <c r="N179" s="1" t="s">
        <v>742</v>
      </c>
      <c r="O179" s="1" t="s">
        <v>1015</v>
      </c>
      <c r="P179" s="1" t="s">
        <v>1016</v>
      </c>
      <c r="Q179" s="1" t="s">
        <v>781</v>
      </c>
      <c r="R179" s="1" t="s">
        <v>782</v>
      </c>
      <c r="S179" s="1" t="s">
        <v>1017</v>
      </c>
      <c r="T179" s="1" t="s">
        <v>1018</v>
      </c>
      <c r="U179" s="1" t="s">
        <v>1019</v>
      </c>
      <c r="V179" s="1" t="s">
        <v>990</v>
      </c>
      <c r="W179" s="1" t="s">
        <v>1020</v>
      </c>
      <c r="X179" s="1" t="s">
        <v>1021</v>
      </c>
      <c r="Y179" s="1" t="s">
        <v>1203</v>
      </c>
      <c r="Z179" s="1" t="s">
        <v>1331</v>
      </c>
      <c r="AA179" s="1" t="s">
        <v>1332</v>
      </c>
      <c r="AB179" s="1" t="s">
        <v>967</v>
      </c>
      <c r="AC179" s="1" t="s">
        <v>985</v>
      </c>
      <c r="AD179" s="1" t="s">
        <v>1343</v>
      </c>
      <c r="AE179" s="1" t="s">
        <v>1388</v>
      </c>
      <c r="AF179" s="1"/>
    </row>
    <row r="180" spans="1:32" x14ac:dyDescent="0.45">
      <c r="A180" s="1" t="str">
        <f>INDEX(Team_Key[Abbreviation],MATCH(INDEX(FPL_Misc_Extract[Team Name],MATCH(FPL_Results_Extract[[#This Row],[Player]],FPL_Misc_Extract[Player],0)),Team_Key[Full Name],0))</f>
        <v>SUN</v>
      </c>
      <c r="B180" s="1" t="s">
        <v>334</v>
      </c>
      <c r="C180" s="1" t="s">
        <v>960</v>
      </c>
      <c r="D180" s="1" t="s">
        <v>961</v>
      </c>
      <c r="E180" s="1" t="s">
        <v>962</v>
      </c>
      <c r="F180" s="1" t="s">
        <v>963</v>
      </c>
      <c r="G180" s="1" t="s">
        <v>964</v>
      </c>
      <c r="H180" s="1" t="s">
        <v>965</v>
      </c>
      <c r="I180" s="1" t="s">
        <v>966</v>
      </c>
      <c r="J180" s="1" t="s">
        <v>967</v>
      </c>
      <c r="K180" s="1" t="s">
        <v>956</v>
      </c>
      <c r="L180" s="1" t="s">
        <v>968</v>
      </c>
      <c r="M180" s="1" t="s">
        <v>969</v>
      </c>
      <c r="N180" s="1" t="s">
        <v>970</v>
      </c>
      <c r="O180" s="1" t="s">
        <v>971</v>
      </c>
      <c r="P180" s="1" t="s">
        <v>972</v>
      </c>
      <c r="Q180" s="1" t="s">
        <v>973</v>
      </c>
      <c r="R180" s="1" t="s">
        <v>974</v>
      </c>
      <c r="S180" s="1" t="s">
        <v>975</v>
      </c>
      <c r="T180" s="1" t="s">
        <v>976</v>
      </c>
      <c r="U180" s="1" t="s">
        <v>831</v>
      </c>
      <c r="V180" s="1" t="s">
        <v>800</v>
      </c>
      <c r="W180" s="1" t="s">
        <v>977</v>
      </c>
      <c r="X180" s="1" t="s">
        <v>783</v>
      </c>
      <c r="Y180" s="1" t="s">
        <v>1195</v>
      </c>
      <c r="Z180" s="1" t="s">
        <v>982</v>
      </c>
      <c r="AA180" s="1" t="s">
        <v>824</v>
      </c>
      <c r="AB180" s="1" t="s">
        <v>886</v>
      </c>
      <c r="AC180" s="1" t="s">
        <v>1326</v>
      </c>
      <c r="AD180" s="1" t="s">
        <v>1383</v>
      </c>
      <c r="AE180" s="1" t="s">
        <v>1384</v>
      </c>
      <c r="AF180" s="1"/>
    </row>
    <row r="181" spans="1:32" x14ac:dyDescent="0.45">
      <c r="A181" s="1" t="str">
        <f>INDEX(Team_Key[Abbreviation],MATCH(INDEX(FPL_Misc_Extract[Team Name],MATCH(FPL_Results_Extract[[#This Row],[Player]],FPL_Misc_Extract[Player],0)),Team_Key[Full Name],0))</f>
        <v>MUN</v>
      </c>
      <c r="B181" s="1" t="s">
        <v>657</v>
      </c>
      <c r="C181" s="1" t="s">
        <v>915</v>
      </c>
      <c r="D181" s="1" t="s">
        <v>815</v>
      </c>
      <c r="E181" s="1" t="s">
        <v>916</v>
      </c>
      <c r="F181" s="1" t="s">
        <v>917</v>
      </c>
      <c r="G181" s="1" t="s">
        <v>918</v>
      </c>
      <c r="H181" s="1" t="s">
        <v>919</v>
      </c>
      <c r="I181" s="1" t="s">
        <v>920</v>
      </c>
      <c r="J181" s="1" t="s">
        <v>921</v>
      </c>
      <c r="K181" s="1" t="s">
        <v>922</v>
      </c>
      <c r="L181" s="1" t="s">
        <v>768</v>
      </c>
      <c r="M181" s="1" t="s">
        <v>897</v>
      </c>
      <c r="N181" s="1" t="s">
        <v>923</v>
      </c>
      <c r="O181" s="1" t="s">
        <v>808</v>
      </c>
      <c r="P181" s="1" t="s">
        <v>794</v>
      </c>
      <c r="Q181" s="1" t="s">
        <v>895</v>
      </c>
      <c r="R181" s="1" t="s">
        <v>924</v>
      </c>
      <c r="S181" s="1" t="s">
        <v>925</v>
      </c>
      <c r="T181" s="1" t="s">
        <v>926</v>
      </c>
      <c r="U181" s="1" t="s">
        <v>803</v>
      </c>
      <c r="V181" s="1" t="s">
        <v>927</v>
      </c>
      <c r="W181" s="1" t="s">
        <v>928</v>
      </c>
      <c r="X181" s="1" t="s">
        <v>929</v>
      </c>
      <c r="Y181" s="1" t="s">
        <v>970</v>
      </c>
      <c r="Z181" s="1" t="s">
        <v>1201</v>
      </c>
      <c r="AA181" s="1" t="s">
        <v>1336</v>
      </c>
      <c r="AB181" s="1" t="s">
        <v>1337</v>
      </c>
      <c r="AC181" s="1" t="s">
        <v>1338</v>
      </c>
      <c r="AD181" s="1" t="s">
        <v>1206</v>
      </c>
      <c r="AE181" s="1" t="s">
        <v>1387</v>
      </c>
      <c r="AF181" s="1"/>
    </row>
    <row r="182" spans="1:32" x14ac:dyDescent="0.45">
      <c r="A182" s="1" t="str">
        <f>INDEX(Team_Key[Abbreviation],MATCH(INDEX(FPL_Misc_Extract[Team Name],MATCH(FPL_Results_Extract[[#This Row],[Player]],FPL_Misc_Extract[Player],0)),Team_Key[Full Name],0))</f>
        <v>AVL</v>
      </c>
      <c r="B182" s="1" t="s">
        <v>664</v>
      </c>
      <c r="C182" s="1" t="s">
        <v>867</v>
      </c>
      <c r="D182" s="1" t="s">
        <v>750</v>
      </c>
      <c r="E182" s="1" t="s">
        <v>868</v>
      </c>
      <c r="F182" s="1" t="s">
        <v>869</v>
      </c>
      <c r="G182" s="1" t="s">
        <v>870</v>
      </c>
      <c r="H182" s="1" t="s">
        <v>834</v>
      </c>
      <c r="I182" s="1" t="s">
        <v>871</v>
      </c>
      <c r="J182" s="1" t="s">
        <v>872</v>
      </c>
      <c r="K182" s="1" t="s">
        <v>873</v>
      </c>
      <c r="L182" s="1" t="s">
        <v>874</v>
      </c>
      <c r="M182" s="1" t="s">
        <v>875</v>
      </c>
      <c r="N182" s="1" t="s">
        <v>768</v>
      </c>
      <c r="O182" s="1" t="s">
        <v>876</v>
      </c>
      <c r="P182" s="1" t="s">
        <v>877</v>
      </c>
      <c r="Q182" s="1" t="s">
        <v>878</v>
      </c>
      <c r="R182" s="1" t="s">
        <v>879</v>
      </c>
      <c r="S182" s="1" t="s">
        <v>880</v>
      </c>
      <c r="T182" s="1" t="s">
        <v>881</v>
      </c>
      <c r="U182" s="1" t="s">
        <v>882</v>
      </c>
      <c r="V182" s="1" t="s">
        <v>883</v>
      </c>
      <c r="W182" s="1" t="s">
        <v>759</v>
      </c>
      <c r="X182" s="1" t="s">
        <v>884</v>
      </c>
      <c r="Y182" s="1" t="s">
        <v>932</v>
      </c>
      <c r="Z182" s="1" t="s">
        <v>748</v>
      </c>
      <c r="AA182" s="1" t="s">
        <v>862</v>
      </c>
      <c r="AB182" s="1" t="s">
        <v>1347</v>
      </c>
      <c r="AC182" s="1" t="s">
        <v>904</v>
      </c>
      <c r="AD182" s="1" t="s">
        <v>1394</v>
      </c>
      <c r="AE182" s="1" t="s">
        <v>1395</v>
      </c>
      <c r="AF182" s="1"/>
    </row>
    <row r="183" spans="1:32" x14ac:dyDescent="0.45">
      <c r="A183" s="1" t="str">
        <f>INDEX(Team_Key[Abbreviation],MATCH(INDEX(FPL_Misc_Extract[Team Name],MATCH(FPL_Results_Extract[[#This Row],[Player]],FPL_Misc_Extract[Player],0)),Team_Key[Full Name],0))</f>
        <v>SWA</v>
      </c>
      <c r="B183" s="1" t="s">
        <v>603</v>
      </c>
      <c r="C183" s="1" t="s">
        <v>829</v>
      </c>
      <c r="D183" s="1" t="s">
        <v>776</v>
      </c>
      <c r="E183" s="1" t="s">
        <v>885</v>
      </c>
      <c r="F183" s="1" t="s">
        <v>886</v>
      </c>
      <c r="G183" s="1" t="s">
        <v>887</v>
      </c>
      <c r="H183" s="1" t="s">
        <v>795</v>
      </c>
      <c r="I183" s="1" t="s">
        <v>888</v>
      </c>
      <c r="J183" s="1" t="s">
        <v>889</v>
      </c>
      <c r="K183" s="1" t="s">
        <v>872</v>
      </c>
      <c r="L183" s="1" t="s">
        <v>890</v>
      </c>
      <c r="M183" s="1" t="s">
        <v>856</v>
      </c>
      <c r="N183" s="1" t="s">
        <v>891</v>
      </c>
      <c r="O183" s="1" t="s">
        <v>892</v>
      </c>
      <c r="P183" s="1" t="s">
        <v>767</v>
      </c>
      <c r="Q183" s="1" t="s">
        <v>893</v>
      </c>
      <c r="R183" s="1" t="s">
        <v>894</v>
      </c>
      <c r="S183" s="1" t="s">
        <v>895</v>
      </c>
      <c r="T183" s="1" t="s">
        <v>896</v>
      </c>
      <c r="U183" s="1" t="s">
        <v>897</v>
      </c>
      <c r="V183" s="1" t="s">
        <v>898</v>
      </c>
      <c r="W183" s="1" t="s">
        <v>899</v>
      </c>
      <c r="X183" s="1" t="s">
        <v>1206</v>
      </c>
      <c r="Y183" s="1" t="s">
        <v>1207</v>
      </c>
      <c r="Z183" s="1" t="s">
        <v>804</v>
      </c>
      <c r="AA183" s="1" t="s">
        <v>1031</v>
      </c>
      <c r="AB183" s="1" t="s">
        <v>970</v>
      </c>
      <c r="AC183" s="1" t="s">
        <v>1330</v>
      </c>
      <c r="AD183" s="1" t="s">
        <v>1390</v>
      </c>
      <c r="AE183" s="1" t="s">
        <v>1391</v>
      </c>
      <c r="AF183" s="1"/>
    </row>
    <row r="184" spans="1:32" x14ac:dyDescent="0.45">
      <c r="A184" s="1" t="str">
        <f>INDEX(Team_Key[Abbreviation],MATCH(INDEX(FPL_Misc_Extract[Team Name],MATCH(FPL_Results_Extract[[#This Row],[Player]],FPL_Misc_Extract[Player],0)),Team_Key[Full Name],0))</f>
        <v>WHU</v>
      </c>
      <c r="B184" s="1" t="s">
        <v>599</v>
      </c>
      <c r="C184" s="1" t="s">
        <v>772</v>
      </c>
      <c r="D184" s="1" t="s">
        <v>773</v>
      </c>
      <c r="E184" s="1" t="s">
        <v>774</v>
      </c>
      <c r="F184" s="1" t="s">
        <v>775</v>
      </c>
      <c r="G184" s="1" t="s">
        <v>776</v>
      </c>
      <c r="H184" s="1" t="s">
        <v>777</v>
      </c>
      <c r="I184" s="1" t="s">
        <v>778</v>
      </c>
      <c r="J184" s="1" t="s">
        <v>779</v>
      </c>
      <c r="K184" s="1" t="s">
        <v>780</v>
      </c>
      <c r="L184" s="1" t="s">
        <v>765</v>
      </c>
      <c r="M184" s="1" t="s">
        <v>781</v>
      </c>
      <c r="N184" s="1" t="s">
        <v>782</v>
      </c>
      <c r="O184" s="1" t="s">
        <v>783</v>
      </c>
      <c r="P184" s="1" t="s">
        <v>784</v>
      </c>
      <c r="Q184" s="1" t="s">
        <v>785</v>
      </c>
      <c r="R184" s="1" t="s">
        <v>786</v>
      </c>
      <c r="S184" s="1" t="s">
        <v>787</v>
      </c>
      <c r="T184" s="1" t="s">
        <v>771</v>
      </c>
      <c r="U184" s="1" t="s">
        <v>788</v>
      </c>
      <c r="V184" s="1" t="s">
        <v>789</v>
      </c>
      <c r="W184" s="1" t="s">
        <v>790</v>
      </c>
      <c r="X184" s="1" t="s">
        <v>791</v>
      </c>
      <c r="Y184" s="1" t="s">
        <v>1196</v>
      </c>
      <c r="Z184" s="1" t="s">
        <v>1019</v>
      </c>
      <c r="AA184" s="1" t="s">
        <v>1323</v>
      </c>
      <c r="AB184" s="1" t="s">
        <v>1324</v>
      </c>
      <c r="AC184" s="1" t="s">
        <v>818</v>
      </c>
      <c r="AD184" s="1" t="s">
        <v>915</v>
      </c>
      <c r="AE184" s="1" t="s">
        <v>1377</v>
      </c>
      <c r="AF184" s="1"/>
    </row>
    <row r="185" spans="1:32" x14ac:dyDescent="0.45">
      <c r="A185" s="1" t="str">
        <f>INDEX(Team_Key[Abbreviation],MATCH(INDEX(FPL_Misc_Extract[Team Name],MATCH(FPL_Results_Extract[[#This Row],[Player]],FPL_Misc_Extract[Player],0)),Team_Key[Full Name],0))</f>
        <v>SUN</v>
      </c>
      <c r="B185" s="1" t="s">
        <v>298</v>
      </c>
      <c r="C185" s="1" t="s">
        <v>960</v>
      </c>
      <c r="D185" s="1" t="s">
        <v>961</v>
      </c>
      <c r="E185" s="1" t="s">
        <v>962</v>
      </c>
      <c r="F185" s="1" t="s">
        <v>963</v>
      </c>
      <c r="G185" s="1" t="s">
        <v>964</v>
      </c>
      <c r="H185" s="1" t="s">
        <v>965</v>
      </c>
      <c r="I185" s="1" t="s">
        <v>966</v>
      </c>
      <c r="J185" s="1" t="s">
        <v>967</v>
      </c>
      <c r="K185" s="1" t="s">
        <v>956</v>
      </c>
      <c r="L185" s="1" t="s">
        <v>968</v>
      </c>
      <c r="M185" s="1" t="s">
        <v>969</v>
      </c>
      <c r="N185" s="1" t="s">
        <v>970</v>
      </c>
      <c r="O185" s="1" t="s">
        <v>971</v>
      </c>
      <c r="P185" s="1" t="s">
        <v>972</v>
      </c>
      <c r="Q185" s="1" t="s">
        <v>973</v>
      </c>
      <c r="R185" s="1" t="s">
        <v>974</v>
      </c>
      <c r="S185" s="1" t="s">
        <v>975</v>
      </c>
      <c r="T185" s="1" t="s">
        <v>976</v>
      </c>
      <c r="U185" s="1" t="s">
        <v>831</v>
      </c>
      <c r="V185" s="1" t="s">
        <v>800</v>
      </c>
      <c r="W185" s="1" t="s">
        <v>977</v>
      </c>
      <c r="X185" s="1" t="s">
        <v>783</v>
      </c>
      <c r="Y185" s="1" t="s">
        <v>1195</v>
      </c>
      <c r="Z185" s="1" t="s">
        <v>982</v>
      </c>
      <c r="AA185" s="1" t="s">
        <v>824</v>
      </c>
      <c r="AB185" s="1" t="s">
        <v>886</v>
      </c>
      <c r="AC185" s="1" t="s">
        <v>1326</v>
      </c>
      <c r="AD185" s="1" t="s">
        <v>1383</v>
      </c>
      <c r="AE185" s="1" t="s">
        <v>1384</v>
      </c>
      <c r="AF185" s="1"/>
    </row>
    <row r="186" spans="1:32" x14ac:dyDescent="0.45">
      <c r="A186" s="1" t="str">
        <f>INDEX(Team_Key[Abbreviation],MATCH(INDEX(FPL_Misc_Extract[Team Name],MATCH(FPL_Results_Extract[[#This Row],[Player]],FPL_Misc_Extract[Player],0)),Team_Key[Full Name],0))</f>
        <v>LEI</v>
      </c>
      <c r="B186" s="1" t="s">
        <v>226</v>
      </c>
      <c r="C186" s="1" t="s">
        <v>751</v>
      </c>
      <c r="D186" s="1" t="s">
        <v>752</v>
      </c>
      <c r="E186" s="1" t="s">
        <v>753</v>
      </c>
      <c r="F186" s="1" t="s">
        <v>754</v>
      </c>
      <c r="G186" s="1" t="s">
        <v>735</v>
      </c>
      <c r="H186" s="1" t="s">
        <v>755</v>
      </c>
      <c r="I186" s="1" t="s">
        <v>756</v>
      </c>
      <c r="J186" s="1" t="s">
        <v>757</v>
      </c>
      <c r="K186" s="1" t="s">
        <v>758</v>
      </c>
      <c r="L186" s="1" t="s">
        <v>759</v>
      </c>
      <c r="M186" s="1" t="s">
        <v>760</v>
      </c>
      <c r="N186" s="1" t="s">
        <v>761</v>
      </c>
      <c r="O186" s="1" t="s">
        <v>762</v>
      </c>
      <c r="P186" s="1" t="s">
        <v>763</v>
      </c>
      <c r="Q186" s="1" t="s">
        <v>764</v>
      </c>
      <c r="R186" s="1" t="s">
        <v>765</v>
      </c>
      <c r="S186" s="1" t="s">
        <v>766</v>
      </c>
      <c r="T186" s="1" t="s">
        <v>767</v>
      </c>
      <c r="U186" s="1" t="s">
        <v>768</v>
      </c>
      <c r="V186" s="1" t="s">
        <v>769</v>
      </c>
      <c r="W186" s="1" t="s">
        <v>770</v>
      </c>
      <c r="X186" s="1" t="s">
        <v>771</v>
      </c>
      <c r="Y186" s="1" t="s">
        <v>1201</v>
      </c>
      <c r="Z186" s="1" t="s">
        <v>789</v>
      </c>
      <c r="AA186" s="1" t="s">
        <v>1322</v>
      </c>
      <c r="AB186" s="1" t="s">
        <v>1007</v>
      </c>
      <c r="AC186" s="1" t="s">
        <v>1055</v>
      </c>
      <c r="AD186" s="1" t="s">
        <v>744</v>
      </c>
      <c r="AE186" s="1" t="s">
        <v>1401</v>
      </c>
      <c r="AF186" s="1"/>
    </row>
    <row r="187" spans="1:32" x14ac:dyDescent="0.45">
      <c r="A187" s="1" t="str">
        <f>INDEX(Team_Key[Abbreviation],MATCH(INDEX(FPL_Misc_Extract[Team Name],MATCH(FPL_Results_Extract[[#This Row],[Player]],FPL_Misc_Extract[Player],0)),Team_Key[Full Name],0))</f>
        <v>NEW</v>
      </c>
      <c r="B187" s="1" t="s">
        <v>86</v>
      </c>
      <c r="C187" s="1" t="s">
        <v>945</v>
      </c>
      <c r="D187" s="1" t="s">
        <v>946</v>
      </c>
      <c r="E187" s="1" t="s">
        <v>785</v>
      </c>
      <c r="F187" s="1" t="s">
        <v>947</v>
      </c>
      <c r="G187" s="1" t="s">
        <v>748</v>
      </c>
      <c r="H187" s="1" t="s">
        <v>948</v>
      </c>
      <c r="I187" s="1" t="s">
        <v>949</v>
      </c>
      <c r="J187" s="1" t="s">
        <v>950</v>
      </c>
      <c r="K187" s="1" t="s">
        <v>951</v>
      </c>
      <c r="L187" s="1" t="s">
        <v>952</v>
      </c>
      <c r="M187" s="1" t="s">
        <v>786</v>
      </c>
      <c r="N187" s="1" t="s">
        <v>867</v>
      </c>
      <c r="O187" s="1" t="s">
        <v>893</v>
      </c>
      <c r="P187" s="1" t="s">
        <v>953</v>
      </c>
      <c r="Q187" s="1" t="s">
        <v>789</v>
      </c>
      <c r="R187" s="1" t="s">
        <v>954</v>
      </c>
      <c r="S187" s="1" t="s">
        <v>938</v>
      </c>
      <c r="T187" s="1" t="s">
        <v>955</v>
      </c>
      <c r="U187" s="1" t="s">
        <v>956</v>
      </c>
      <c r="V187" s="1" t="s">
        <v>957</v>
      </c>
      <c r="W187" s="1" t="s">
        <v>958</v>
      </c>
      <c r="X187" s="1" t="s">
        <v>959</v>
      </c>
      <c r="Y187" s="1" t="s">
        <v>1205</v>
      </c>
      <c r="Z187" s="1" t="s">
        <v>1340</v>
      </c>
      <c r="AA187" s="1" t="s">
        <v>896</v>
      </c>
      <c r="AB187" s="1" t="s">
        <v>1341</v>
      </c>
      <c r="AC187" s="1" t="s">
        <v>1054</v>
      </c>
      <c r="AD187" s="1" t="s">
        <v>1396</v>
      </c>
      <c r="AE187" s="1" t="s">
        <v>1259</v>
      </c>
      <c r="AF187" s="1"/>
    </row>
    <row r="188" spans="1:32" x14ac:dyDescent="0.45">
      <c r="A188" s="1" t="str">
        <f>INDEX(Team_Key[Abbreviation],MATCH(INDEX(FPL_Misc_Extract[Team Name],MATCH(FPL_Results_Extract[[#This Row],[Player]],FPL_Misc_Extract[Player],0)),Team_Key[Full Name],0))</f>
        <v>BOU</v>
      </c>
      <c r="B188" s="1" t="s">
        <v>483</v>
      </c>
      <c r="C188" s="1" t="s">
        <v>900</v>
      </c>
      <c r="D188" s="1" t="s">
        <v>767</v>
      </c>
      <c r="E188" s="1" t="s">
        <v>901</v>
      </c>
      <c r="F188" s="1" t="s">
        <v>884</v>
      </c>
      <c r="G188" s="1" t="s">
        <v>902</v>
      </c>
      <c r="H188" s="1" t="s">
        <v>903</v>
      </c>
      <c r="I188" s="1" t="s">
        <v>904</v>
      </c>
      <c r="J188" s="1" t="s">
        <v>905</v>
      </c>
      <c r="K188" s="1" t="s">
        <v>906</v>
      </c>
      <c r="L188" s="1" t="s">
        <v>907</v>
      </c>
      <c r="M188" s="1" t="s">
        <v>866</v>
      </c>
      <c r="N188" s="1" t="s">
        <v>908</v>
      </c>
      <c r="O188" s="1" t="s">
        <v>797</v>
      </c>
      <c r="P188" s="1" t="s">
        <v>909</v>
      </c>
      <c r="Q188" s="1" t="s">
        <v>910</v>
      </c>
      <c r="R188" s="1" t="s">
        <v>886</v>
      </c>
      <c r="S188" s="1" t="s">
        <v>911</v>
      </c>
      <c r="T188" s="1" t="s">
        <v>912</v>
      </c>
      <c r="U188" s="1" t="s">
        <v>835</v>
      </c>
      <c r="V188" s="1" t="s">
        <v>913</v>
      </c>
      <c r="W188" s="1" t="s">
        <v>914</v>
      </c>
      <c r="X188" s="1" t="s">
        <v>807</v>
      </c>
      <c r="Y188" s="1" t="s">
        <v>885</v>
      </c>
      <c r="Z188" s="1" t="s">
        <v>1037</v>
      </c>
      <c r="AA188" s="1" t="s">
        <v>879</v>
      </c>
      <c r="AB188" s="1" t="s">
        <v>1321</v>
      </c>
      <c r="AC188" s="1" t="s">
        <v>812</v>
      </c>
      <c r="AD188" s="1" t="s">
        <v>1398</v>
      </c>
      <c r="AE188" s="1" t="s">
        <v>1399</v>
      </c>
      <c r="AF188" s="1"/>
    </row>
    <row r="189" spans="1:32" x14ac:dyDescent="0.45">
      <c r="A189" s="1" t="str">
        <f>INDEX(Team_Key[Abbreviation],MATCH(INDEX(FPL_Misc_Extract[Team Name],MATCH(FPL_Results_Extract[[#This Row],[Player]],FPL_Misc_Extract[Player],0)),Team_Key[Full Name],0))</f>
        <v>MUN</v>
      </c>
      <c r="B189" s="1" t="s">
        <v>304</v>
      </c>
      <c r="C189" s="1" t="s">
        <v>915</v>
      </c>
      <c r="D189" s="1" t="s">
        <v>815</v>
      </c>
      <c r="E189" s="1" t="s">
        <v>916</v>
      </c>
      <c r="F189" s="1" t="s">
        <v>917</v>
      </c>
      <c r="G189" s="1" t="s">
        <v>918</v>
      </c>
      <c r="H189" s="1" t="s">
        <v>919</v>
      </c>
      <c r="I189" s="1" t="s">
        <v>920</v>
      </c>
      <c r="J189" s="1" t="s">
        <v>921</v>
      </c>
      <c r="K189" s="1" t="s">
        <v>922</v>
      </c>
      <c r="L189" s="1" t="s">
        <v>768</v>
      </c>
      <c r="M189" s="1" t="s">
        <v>897</v>
      </c>
      <c r="N189" s="1" t="s">
        <v>923</v>
      </c>
      <c r="O189" s="1" t="s">
        <v>808</v>
      </c>
      <c r="P189" s="1" t="s">
        <v>794</v>
      </c>
      <c r="Q189" s="1" t="s">
        <v>895</v>
      </c>
      <c r="R189" s="1" t="s">
        <v>924</v>
      </c>
      <c r="S189" s="1" t="s">
        <v>925</v>
      </c>
      <c r="T189" s="1" t="s">
        <v>926</v>
      </c>
      <c r="U189" s="1" t="s">
        <v>803</v>
      </c>
      <c r="V189" s="1" t="s">
        <v>927</v>
      </c>
      <c r="W189" s="1" t="s">
        <v>928</v>
      </c>
      <c r="X189" s="1" t="s">
        <v>929</v>
      </c>
      <c r="Y189" s="1" t="s">
        <v>970</v>
      </c>
      <c r="Z189" s="1" t="s">
        <v>1201</v>
      </c>
      <c r="AA189" s="1" t="s">
        <v>1336</v>
      </c>
      <c r="AB189" s="1" t="s">
        <v>1337</v>
      </c>
      <c r="AC189" s="1" t="s">
        <v>1338</v>
      </c>
      <c r="AD189" s="1" t="s">
        <v>1206</v>
      </c>
      <c r="AE189" s="1" t="s">
        <v>1387</v>
      </c>
      <c r="AF189" s="1"/>
    </row>
    <row r="190" spans="1:32" x14ac:dyDescent="0.45">
      <c r="A190" s="1" t="str">
        <f>INDEX(Team_Key[Abbreviation],MATCH(INDEX(FPL_Misc_Extract[Team Name],MATCH(FPL_Results_Extract[[#This Row],[Player]],FPL_Misc_Extract[Player],0)),Team_Key[Full Name],0))</f>
        <v>MUN</v>
      </c>
      <c r="B190" s="1" t="s">
        <v>215</v>
      </c>
      <c r="C190" s="1" t="s">
        <v>915</v>
      </c>
      <c r="D190" s="1" t="s">
        <v>815</v>
      </c>
      <c r="E190" s="1" t="s">
        <v>916</v>
      </c>
      <c r="F190" s="1" t="s">
        <v>917</v>
      </c>
      <c r="G190" s="1" t="s">
        <v>918</v>
      </c>
      <c r="H190" s="1" t="s">
        <v>919</v>
      </c>
      <c r="I190" s="1" t="s">
        <v>920</v>
      </c>
      <c r="J190" s="1" t="s">
        <v>921</v>
      </c>
      <c r="K190" s="1" t="s">
        <v>922</v>
      </c>
      <c r="L190" s="1" t="s">
        <v>768</v>
      </c>
      <c r="M190" s="1" t="s">
        <v>897</v>
      </c>
      <c r="N190" s="1" t="s">
        <v>923</v>
      </c>
      <c r="O190" s="1" t="s">
        <v>808</v>
      </c>
      <c r="P190" s="1" t="s">
        <v>794</v>
      </c>
      <c r="Q190" s="1" t="s">
        <v>895</v>
      </c>
      <c r="R190" s="1" t="s">
        <v>924</v>
      </c>
      <c r="S190" s="1" t="s">
        <v>925</v>
      </c>
      <c r="T190" s="1" t="s">
        <v>926</v>
      </c>
      <c r="U190" s="1" t="s">
        <v>803</v>
      </c>
      <c r="V190" s="1" t="s">
        <v>927</v>
      </c>
      <c r="W190" s="1" t="s">
        <v>928</v>
      </c>
      <c r="X190" s="1" t="s">
        <v>929</v>
      </c>
      <c r="Y190" s="1" t="s">
        <v>970</v>
      </c>
      <c r="Z190" s="1" t="s">
        <v>1201</v>
      </c>
      <c r="AA190" s="1" t="s">
        <v>1336</v>
      </c>
      <c r="AB190" s="1" t="s">
        <v>1337</v>
      </c>
      <c r="AC190" s="1" t="s">
        <v>1338</v>
      </c>
      <c r="AD190" s="1" t="s">
        <v>1206</v>
      </c>
      <c r="AE190" s="1" t="s">
        <v>1387</v>
      </c>
      <c r="AF190" s="1"/>
    </row>
    <row r="191" spans="1:32" x14ac:dyDescent="0.45">
      <c r="A191" s="1" t="str">
        <f>INDEX(Team_Key[Abbreviation],MATCH(INDEX(FPL_Misc_Extract[Team Name],MATCH(FPL_Results_Extract[[#This Row],[Player]],FPL_Misc_Extract[Player],0)),Team_Key[Full Name],0))</f>
        <v>LIV</v>
      </c>
      <c r="B191" s="1" t="s">
        <v>104</v>
      </c>
      <c r="C191" s="1" t="s">
        <v>1259</v>
      </c>
      <c r="D191" s="1" t="s">
        <v>1259</v>
      </c>
      <c r="E191" s="1" t="s">
        <v>1259</v>
      </c>
      <c r="F191" s="1" t="s">
        <v>1259</v>
      </c>
      <c r="G191" s="1" t="s">
        <v>1259</v>
      </c>
      <c r="H191" s="1" t="s">
        <v>1259</v>
      </c>
      <c r="I191" s="1" t="s">
        <v>1259</v>
      </c>
      <c r="J191" s="1" t="s">
        <v>1259</v>
      </c>
      <c r="K191" s="1" t="s">
        <v>737</v>
      </c>
      <c r="L191" s="1" t="s">
        <v>738</v>
      </c>
      <c r="M191" s="1" t="s">
        <v>739</v>
      </c>
      <c r="N191" s="1" t="s">
        <v>740</v>
      </c>
      <c r="O191" s="1" t="s">
        <v>741</v>
      </c>
      <c r="P191" s="1" t="s">
        <v>742</v>
      </c>
      <c r="Q191" s="1" t="s">
        <v>743</v>
      </c>
      <c r="R191" s="1" t="s">
        <v>744</v>
      </c>
      <c r="S191" s="1" t="s">
        <v>745</v>
      </c>
      <c r="T191" s="1" t="s">
        <v>746</v>
      </c>
      <c r="U191" s="1" t="s">
        <v>747</v>
      </c>
      <c r="V191" s="1" t="s">
        <v>748</v>
      </c>
      <c r="W191" s="1" t="s">
        <v>749</v>
      </c>
      <c r="X191" s="1" t="s">
        <v>750</v>
      </c>
      <c r="Y191" s="1" t="s">
        <v>1198</v>
      </c>
      <c r="Z191" s="1" t="s">
        <v>1318</v>
      </c>
      <c r="AA191" s="1" t="s">
        <v>869</v>
      </c>
      <c r="AB191" s="1" t="s">
        <v>1319</v>
      </c>
      <c r="AC191" s="1" t="s">
        <v>1378</v>
      </c>
      <c r="AD191" s="1" t="s">
        <v>1379</v>
      </c>
      <c r="AE191" s="1" t="s">
        <v>1259</v>
      </c>
      <c r="AF191" s="1"/>
    </row>
    <row r="192" spans="1:32" x14ac:dyDescent="0.45">
      <c r="A192" s="1" t="str">
        <f>INDEX(Team_Key[Abbreviation],MATCH(INDEX(FPL_Misc_Extract[Team Name],MATCH(FPL_Results_Extract[[#This Row],[Player]],FPL_Misc_Extract[Player],0)),Team_Key[Full Name],0))</f>
        <v>WHU</v>
      </c>
      <c r="B192" s="1" t="s">
        <v>384</v>
      </c>
      <c r="C192" s="1" t="s">
        <v>1259</v>
      </c>
      <c r="D192" s="1" t="s">
        <v>1259</v>
      </c>
      <c r="E192" s="1" t="s">
        <v>1259</v>
      </c>
      <c r="F192" s="1" t="s">
        <v>1259</v>
      </c>
      <c r="G192" s="1" t="s">
        <v>776</v>
      </c>
      <c r="H192" s="1" t="s">
        <v>777</v>
      </c>
      <c r="I192" s="1" t="s">
        <v>778</v>
      </c>
      <c r="J192" s="1" t="s">
        <v>779</v>
      </c>
      <c r="K192" s="1" t="s">
        <v>780</v>
      </c>
      <c r="L192" s="1" t="s">
        <v>765</v>
      </c>
      <c r="M192" s="1" t="s">
        <v>781</v>
      </c>
      <c r="N192" s="1" t="s">
        <v>782</v>
      </c>
      <c r="O192" s="1" t="s">
        <v>783</v>
      </c>
      <c r="P192" s="1" t="s">
        <v>784</v>
      </c>
      <c r="Q192" s="1" t="s">
        <v>785</v>
      </c>
      <c r="R192" s="1" t="s">
        <v>786</v>
      </c>
      <c r="S192" s="1" t="s">
        <v>787</v>
      </c>
      <c r="T192" s="1" t="s">
        <v>771</v>
      </c>
      <c r="U192" s="1" t="s">
        <v>788</v>
      </c>
      <c r="V192" s="1" t="s">
        <v>789</v>
      </c>
      <c r="W192" s="1" t="s">
        <v>790</v>
      </c>
      <c r="X192" s="1" t="s">
        <v>791</v>
      </c>
      <c r="Y192" s="1" t="s">
        <v>1196</v>
      </c>
      <c r="Z192" s="1" t="s">
        <v>1019</v>
      </c>
      <c r="AA192" s="1" t="s">
        <v>1323</v>
      </c>
      <c r="AB192" s="1" t="s">
        <v>1324</v>
      </c>
      <c r="AC192" s="1" t="s">
        <v>818</v>
      </c>
      <c r="AD192" s="1" t="s">
        <v>915</v>
      </c>
      <c r="AE192" s="1" t="s">
        <v>1377</v>
      </c>
      <c r="AF192" s="1"/>
    </row>
    <row r="193" spans="1:32" x14ac:dyDescent="0.45">
      <c r="A193" s="1" t="str">
        <f>INDEX(Team_Key[Abbreviation],MATCH(INDEX(FPL_Misc_Extract[Team Name],MATCH(FPL_Results_Extract[[#This Row],[Player]],FPL_Misc_Extract[Player],0)),Team_Key[Full Name],0))</f>
        <v>WBA</v>
      </c>
      <c r="B193" s="1" t="s">
        <v>312</v>
      </c>
      <c r="C193" s="1" t="s">
        <v>811</v>
      </c>
      <c r="D193" s="1" t="s">
        <v>812</v>
      </c>
      <c r="E193" s="1" t="s">
        <v>813</v>
      </c>
      <c r="F193" s="1" t="s">
        <v>729</v>
      </c>
      <c r="G193" s="1" t="s">
        <v>814</v>
      </c>
      <c r="H193" s="1" t="s">
        <v>815</v>
      </c>
      <c r="I193" s="1" t="s">
        <v>816</v>
      </c>
      <c r="J193" s="1" t="s">
        <v>817</v>
      </c>
      <c r="K193" s="1" t="s">
        <v>818</v>
      </c>
      <c r="L193" s="1" t="s">
        <v>819</v>
      </c>
      <c r="M193" s="1" t="s">
        <v>820</v>
      </c>
      <c r="N193" s="1" t="s">
        <v>821</v>
      </c>
      <c r="O193" s="1" t="s">
        <v>822</v>
      </c>
      <c r="P193" s="1" t="s">
        <v>823</v>
      </c>
      <c r="Q193" s="1" t="s">
        <v>753</v>
      </c>
      <c r="R193" s="1" t="s">
        <v>824</v>
      </c>
      <c r="S193" s="1" t="s">
        <v>825</v>
      </c>
      <c r="T193" s="1" t="s">
        <v>826</v>
      </c>
      <c r="U193" s="1" t="s">
        <v>827</v>
      </c>
      <c r="V193" s="1" t="s">
        <v>828</v>
      </c>
      <c r="W193" s="1" t="s">
        <v>829</v>
      </c>
      <c r="X193" s="1" t="s">
        <v>830</v>
      </c>
      <c r="Y193" s="1" t="s">
        <v>1193</v>
      </c>
      <c r="Z193" s="1" t="s">
        <v>962</v>
      </c>
      <c r="AA193" s="1" t="s">
        <v>1344</v>
      </c>
      <c r="AB193" s="1" t="s">
        <v>1345</v>
      </c>
      <c r="AC193" s="1" t="s">
        <v>1346</v>
      </c>
      <c r="AD193" s="1" t="s">
        <v>1375</v>
      </c>
      <c r="AE193" s="1" t="s">
        <v>1376</v>
      </c>
      <c r="AF193" s="1"/>
    </row>
    <row r="194" spans="1:32" x14ac:dyDescent="0.45">
      <c r="A194" s="1" t="str">
        <f>INDEX(Team_Key[Abbreviation],MATCH(INDEX(FPL_Misc_Extract[Team Name],MATCH(FPL_Results_Extract[[#This Row],[Player]],FPL_Misc_Extract[Player],0)),Team_Key[Full Name],0))</f>
        <v>AVL</v>
      </c>
      <c r="B194" s="1" t="s">
        <v>471</v>
      </c>
      <c r="C194" s="1" t="s">
        <v>867</v>
      </c>
      <c r="D194" s="1" t="s">
        <v>750</v>
      </c>
      <c r="E194" s="1" t="s">
        <v>868</v>
      </c>
      <c r="F194" s="1" t="s">
        <v>869</v>
      </c>
      <c r="G194" s="1" t="s">
        <v>870</v>
      </c>
      <c r="H194" s="1" t="s">
        <v>834</v>
      </c>
      <c r="I194" s="1" t="s">
        <v>871</v>
      </c>
      <c r="J194" s="1" t="s">
        <v>872</v>
      </c>
      <c r="K194" s="1" t="s">
        <v>873</v>
      </c>
      <c r="L194" s="1" t="s">
        <v>874</v>
      </c>
      <c r="M194" s="1" t="s">
        <v>875</v>
      </c>
      <c r="N194" s="1" t="s">
        <v>768</v>
      </c>
      <c r="O194" s="1" t="s">
        <v>876</v>
      </c>
      <c r="P194" s="1" t="s">
        <v>877</v>
      </c>
      <c r="Q194" s="1" t="s">
        <v>878</v>
      </c>
      <c r="R194" s="1" t="s">
        <v>879</v>
      </c>
      <c r="S194" s="1" t="s">
        <v>880</v>
      </c>
      <c r="T194" s="1" t="s">
        <v>881</v>
      </c>
      <c r="U194" s="1" t="s">
        <v>882</v>
      </c>
      <c r="V194" s="1" t="s">
        <v>883</v>
      </c>
      <c r="W194" s="1" t="s">
        <v>759</v>
      </c>
      <c r="X194" s="1" t="s">
        <v>884</v>
      </c>
      <c r="Y194" s="1" t="s">
        <v>932</v>
      </c>
      <c r="Z194" s="1" t="s">
        <v>748</v>
      </c>
      <c r="AA194" s="1" t="s">
        <v>862</v>
      </c>
      <c r="AB194" s="1" t="s">
        <v>1347</v>
      </c>
      <c r="AC194" s="1" t="s">
        <v>904</v>
      </c>
      <c r="AD194" s="1" t="s">
        <v>1394</v>
      </c>
      <c r="AE194" s="1" t="s">
        <v>1395</v>
      </c>
      <c r="AF194" s="1"/>
    </row>
    <row r="195" spans="1:32" x14ac:dyDescent="0.45">
      <c r="A195" s="1" t="str">
        <f>INDEX(Team_Key[Abbreviation],MATCH(INDEX(FPL_Misc_Extract[Team Name],MATCH(FPL_Results_Extract[[#This Row],[Player]],FPL_Misc_Extract[Player],0)),Team_Key[Full Name],0))</f>
        <v>ARS</v>
      </c>
      <c r="B195" s="1" t="s">
        <v>399</v>
      </c>
      <c r="C195" s="1" t="s">
        <v>1036</v>
      </c>
      <c r="D195" s="1" t="s">
        <v>1037</v>
      </c>
      <c r="E195" s="1" t="s">
        <v>798</v>
      </c>
      <c r="F195" s="1" t="s">
        <v>1032</v>
      </c>
      <c r="G195" s="1" t="s">
        <v>972</v>
      </c>
      <c r="H195" s="1" t="s">
        <v>873</v>
      </c>
      <c r="I195" s="1" t="s">
        <v>1038</v>
      </c>
      <c r="J195" s="1" t="s">
        <v>1039</v>
      </c>
      <c r="K195" s="1" t="s">
        <v>1040</v>
      </c>
      <c r="L195" s="1" t="s">
        <v>1041</v>
      </c>
      <c r="M195" s="1" t="s">
        <v>764</v>
      </c>
      <c r="N195" s="1" t="s">
        <v>753</v>
      </c>
      <c r="O195" s="1" t="s">
        <v>848</v>
      </c>
      <c r="P195" s="1" t="s">
        <v>833</v>
      </c>
      <c r="Q195" s="1" t="s">
        <v>1042</v>
      </c>
      <c r="R195" s="1" t="s">
        <v>1043</v>
      </c>
      <c r="S195" s="1" t="s">
        <v>1044</v>
      </c>
      <c r="T195" s="1" t="s">
        <v>1045</v>
      </c>
      <c r="U195" s="1" t="s">
        <v>936</v>
      </c>
      <c r="V195" s="1" t="s">
        <v>827</v>
      </c>
      <c r="W195" s="1" t="s">
        <v>1046</v>
      </c>
      <c r="X195" s="1" t="s">
        <v>1047</v>
      </c>
      <c r="Y195" s="1" t="s">
        <v>1194</v>
      </c>
      <c r="Z195" s="1" t="s">
        <v>814</v>
      </c>
      <c r="AA195" s="1" t="s">
        <v>1327</v>
      </c>
      <c r="AB195" s="1" t="s">
        <v>1328</v>
      </c>
      <c r="AC195" s="1" t="s">
        <v>1329</v>
      </c>
      <c r="AD195" s="1" t="s">
        <v>874</v>
      </c>
      <c r="AE195" s="1" t="s">
        <v>832</v>
      </c>
      <c r="AF195" s="1"/>
    </row>
    <row r="196" spans="1:32" x14ac:dyDescent="0.45">
      <c r="A196" s="1" t="str">
        <f>INDEX(Team_Key[Abbreviation],MATCH(INDEX(FPL_Misc_Extract[Team Name],MATCH(FPL_Results_Extract[[#This Row],[Player]],FPL_Misc_Extract[Player],0)),Team_Key[Full Name],0))</f>
        <v>WAT</v>
      </c>
      <c r="B196" s="1" t="s">
        <v>518</v>
      </c>
      <c r="C196" s="1" t="s">
        <v>851</v>
      </c>
      <c r="D196" s="1" t="s">
        <v>852</v>
      </c>
      <c r="E196" s="1" t="s">
        <v>814</v>
      </c>
      <c r="F196" s="1" t="s">
        <v>853</v>
      </c>
      <c r="G196" s="1" t="s">
        <v>742</v>
      </c>
      <c r="H196" s="1" t="s">
        <v>854</v>
      </c>
      <c r="I196" s="1" t="s">
        <v>855</v>
      </c>
      <c r="J196" s="1" t="s">
        <v>754</v>
      </c>
      <c r="K196" s="1" t="s">
        <v>856</v>
      </c>
      <c r="L196" s="1" t="s">
        <v>857</v>
      </c>
      <c r="M196" s="1" t="s">
        <v>858</v>
      </c>
      <c r="N196" s="1" t="s">
        <v>859</v>
      </c>
      <c r="O196" s="1" t="s">
        <v>860</v>
      </c>
      <c r="P196" s="1" t="s">
        <v>861</v>
      </c>
      <c r="Q196" s="1" t="s">
        <v>862</v>
      </c>
      <c r="R196" s="1" t="s">
        <v>747</v>
      </c>
      <c r="S196" s="1" t="s">
        <v>863</v>
      </c>
      <c r="T196" s="1" t="s">
        <v>829</v>
      </c>
      <c r="U196" s="1" t="s">
        <v>864</v>
      </c>
      <c r="V196" s="1" t="s">
        <v>865</v>
      </c>
      <c r="W196" s="1" t="s">
        <v>866</v>
      </c>
      <c r="X196" s="1" t="s">
        <v>826</v>
      </c>
      <c r="Y196" s="1" t="s">
        <v>1202</v>
      </c>
      <c r="Z196" s="1" t="s">
        <v>803</v>
      </c>
      <c r="AA196" s="1" t="s">
        <v>983</v>
      </c>
      <c r="AB196" s="1" t="s">
        <v>1037</v>
      </c>
      <c r="AC196" s="1" t="s">
        <v>769</v>
      </c>
      <c r="AD196" s="1" t="s">
        <v>792</v>
      </c>
      <c r="AE196" s="1" t="s">
        <v>1397</v>
      </c>
      <c r="AF196" s="1"/>
    </row>
    <row r="197" spans="1:32" x14ac:dyDescent="0.45">
      <c r="A197" s="1" t="str">
        <f>INDEX(Team_Key[Abbreviation],MATCH(INDEX(FPL_Misc_Extract[Team Name],MATCH(FPL_Results_Extract[[#This Row],[Player]],FPL_Misc_Extract[Player],0)),Team_Key[Full Name],0))</f>
        <v>STK</v>
      </c>
      <c r="B197" s="1" t="s">
        <v>364</v>
      </c>
      <c r="C197" s="1" t="s">
        <v>831</v>
      </c>
      <c r="D197" s="1" t="s">
        <v>832</v>
      </c>
      <c r="E197" s="1" t="s">
        <v>833</v>
      </c>
      <c r="F197" s="1" t="s">
        <v>834</v>
      </c>
      <c r="G197" s="1" t="s">
        <v>835</v>
      </c>
      <c r="H197" s="1" t="s">
        <v>836</v>
      </c>
      <c r="I197" s="1" t="s">
        <v>837</v>
      </c>
      <c r="J197" s="1" t="s">
        <v>815</v>
      </c>
      <c r="K197" s="1" t="s">
        <v>838</v>
      </c>
      <c r="L197" s="1" t="s">
        <v>839</v>
      </c>
      <c r="M197" s="1" t="s">
        <v>840</v>
      </c>
      <c r="N197" s="1" t="s">
        <v>841</v>
      </c>
      <c r="O197" s="1" t="s">
        <v>842</v>
      </c>
      <c r="P197" s="1" t="s">
        <v>843</v>
      </c>
      <c r="Q197" s="1" t="s">
        <v>844</v>
      </c>
      <c r="R197" s="1" t="s">
        <v>845</v>
      </c>
      <c r="S197" s="1" t="s">
        <v>740</v>
      </c>
      <c r="T197" s="1" t="s">
        <v>846</v>
      </c>
      <c r="U197" s="1" t="s">
        <v>847</v>
      </c>
      <c r="V197" s="1" t="s">
        <v>848</v>
      </c>
      <c r="W197" s="1" t="s">
        <v>849</v>
      </c>
      <c r="X197" s="1" t="s">
        <v>850</v>
      </c>
      <c r="Y197" s="1" t="s">
        <v>1204</v>
      </c>
      <c r="Z197" s="1" t="s">
        <v>966</v>
      </c>
      <c r="AA197" s="1" t="s">
        <v>931</v>
      </c>
      <c r="AB197" s="1" t="s">
        <v>790</v>
      </c>
      <c r="AC197" s="1" t="s">
        <v>980</v>
      </c>
      <c r="AD197" s="1" t="s">
        <v>827</v>
      </c>
      <c r="AE197" s="1" t="s">
        <v>1389</v>
      </c>
      <c r="AF197" s="1"/>
    </row>
    <row r="198" spans="1:32" x14ac:dyDescent="0.45">
      <c r="A198" s="1" t="str">
        <f>INDEX(Team_Key[Abbreviation],MATCH(INDEX(FPL_Misc_Extract[Team Name],MATCH(FPL_Results_Extract[[#This Row],[Player]],FPL_Misc_Extract[Player],0)),Team_Key[Full Name],0))</f>
        <v>WHU</v>
      </c>
      <c r="B198" s="1" t="s">
        <v>240</v>
      </c>
      <c r="C198" s="1" t="s">
        <v>772</v>
      </c>
      <c r="D198" s="1" t="s">
        <v>773</v>
      </c>
      <c r="E198" s="1" t="s">
        <v>774</v>
      </c>
      <c r="F198" s="1" t="s">
        <v>775</v>
      </c>
      <c r="G198" s="1" t="s">
        <v>776</v>
      </c>
      <c r="H198" s="1" t="s">
        <v>777</v>
      </c>
      <c r="I198" s="1" t="s">
        <v>778</v>
      </c>
      <c r="J198" s="1" t="s">
        <v>779</v>
      </c>
      <c r="K198" s="1" t="s">
        <v>780</v>
      </c>
      <c r="L198" s="1" t="s">
        <v>765</v>
      </c>
      <c r="M198" s="1" t="s">
        <v>781</v>
      </c>
      <c r="N198" s="1" t="s">
        <v>782</v>
      </c>
      <c r="O198" s="1" t="s">
        <v>783</v>
      </c>
      <c r="P198" s="1" t="s">
        <v>784</v>
      </c>
      <c r="Q198" s="1" t="s">
        <v>785</v>
      </c>
      <c r="R198" s="1" t="s">
        <v>786</v>
      </c>
      <c r="S198" s="1" t="s">
        <v>787</v>
      </c>
      <c r="T198" s="1" t="s">
        <v>771</v>
      </c>
      <c r="U198" s="1" t="s">
        <v>788</v>
      </c>
      <c r="V198" s="1" t="s">
        <v>789</v>
      </c>
      <c r="W198" s="1" t="s">
        <v>790</v>
      </c>
      <c r="X198" s="1" t="s">
        <v>791</v>
      </c>
      <c r="Y198" s="1" t="s">
        <v>1196</v>
      </c>
      <c r="Z198" s="1" t="s">
        <v>1019</v>
      </c>
      <c r="AA198" s="1" t="s">
        <v>1323</v>
      </c>
      <c r="AB198" s="1" t="s">
        <v>1324</v>
      </c>
      <c r="AC198" s="1" t="s">
        <v>818</v>
      </c>
      <c r="AD198" s="1" t="s">
        <v>915</v>
      </c>
      <c r="AE198" s="1" t="s">
        <v>1377</v>
      </c>
      <c r="AF198" s="1"/>
    </row>
    <row r="199" spans="1:32" x14ac:dyDescent="0.45">
      <c r="A199" s="1" t="str">
        <f>INDEX(Team_Key[Abbreviation],MATCH(INDEX(FPL_Misc_Extract[Team Name],MATCH(FPL_Results_Extract[[#This Row],[Player]],FPL_Misc_Extract[Player],0)),Team_Key[Full Name],0))</f>
        <v>NOR</v>
      </c>
      <c r="B199" s="1" t="s">
        <v>276</v>
      </c>
      <c r="C199" s="1" t="s">
        <v>1009</v>
      </c>
      <c r="D199" s="1" t="s">
        <v>1010</v>
      </c>
      <c r="E199" s="1" t="s">
        <v>1011</v>
      </c>
      <c r="F199" s="1" t="s">
        <v>830</v>
      </c>
      <c r="G199" s="1" t="s">
        <v>1012</v>
      </c>
      <c r="H199" s="1" t="s">
        <v>935</v>
      </c>
      <c r="I199" s="1" t="s">
        <v>1013</v>
      </c>
      <c r="J199" s="1" t="s">
        <v>773</v>
      </c>
      <c r="K199" s="1" t="s">
        <v>1014</v>
      </c>
      <c r="L199" s="1" t="s">
        <v>834</v>
      </c>
      <c r="M199" s="1" t="s">
        <v>894</v>
      </c>
      <c r="N199" s="1" t="s">
        <v>742</v>
      </c>
      <c r="O199" s="1" t="s">
        <v>1015</v>
      </c>
      <c r="P199" s="1" t="s">
        <v>1016</v>
      </c>
      <c r="Q199" s="1" t="s">
        <v>781</v>
      </c>
      <c r="R199" s="1" t="s">
        <v>782</v>
      </c>
      <c r="S199" s="1" t="s">
        <v>1017</v>
      </c>
      <c r="T199" s="1" t="s">
        <v>1018</v>
      </c>
      <c r="U199" s="1" t="s">
        <v>1019</v>
      </c>
      <c r="V199" s="1" t="s">
        <v>990</v>
      </c>
      <c r="W199" s="1" t="s">
        <v>1020</v>
      </c>
      <c r="X199" s="1" t="s">
        <v>1021</v>
      </c>
      <c r="Y199" s="1" t="s">
        <v>1203</v>
      </c>
      <c r="Z199" s="1" t="s">
        <v>1331</v>
      </c>
      <c r="AA199" s="1" t="s">
        <v>1332</v>
      </c>
      <c r="AB199" s="1" t="s">
        <v>967</v>
      </c>
      <c r="AC199" s="1" t="s">
        <v>985</v>
      </c>
      <c r="AD199" s="1" t="s">
        <v>1343</v>
      </c>
      <c r="AE199" s="1" t="s">
        <v>1388</v>
      </c>
      <c r="AF199" s="1"/>
    </row>
    <row r="200" spans="1:32" x14ac:dyDescent="0.45">
      <c r="A200" s="1" t="str">
        <f>INDEX(Team_Key[Abbreviation],MATCH(INDEX(FPL_Misc_Extract[Team Name],MATCH(FPL_Results_Extract[[#This Row],[Player]],FPL_Misc_Extract[Player],0)),Team_Key[Full Name],0))</f>
        <v>BOU</v>
      </c>
      <c r="B200" s="1" t="s">
        <v>617</v>
      </c>
      <c r="C200" s="1" t="s">
        <v>900</v>
      </c>
      <c r="D200" s="1" t="s">
        <v>767</v>
      </c>
      <c r="E200" s="1" t="s">
        <v>901</v>
      </c>
      <c r="F200" s="1" t="s">
        <v>884</v>
      </c>
      <c r="G200" s="1" t="s">
        <v>902</v>
      </c>
      <c r="H200" s="1" t="s">
        <v>903</v>
      </c>
      <c r="I200" s="1" t="s">
        <v>904</v>
      </c>
      <c r="J200" s="1" t="s">
        <v>905</v>
      </c>
      <c r="K200" s="1" t="s">
        <v>906</v>
      </c>
      <c r="L200" s="1" t="s">
        <v>907</v>
      </c>
      <c r="M200" s="1" t="s">
        <v>866</v>
      </c>
      <c r="N200" s="1" t="s">
        <v>908</v>
      </c>
      <c r="O200" s="1" t="s">
        <v>797</v>
      </c>
      <c r="P200" s="1" t="s">
        <v>909</v>
      </c>
      <c r="Q200" s="1" t="s">
        <v>910</v>
      </c>
      <c r="R200" s="1" t="s">
        <v>886</v>
      </c>
      <c r="S200" s="1" t="s">
        <v>911</v>
      </c>
      <c r="T200" s="1" t="s">
        <v>912</v>
      </c>
      <c r="U200" s="1" t="s">
        <v>835</v>
      </c>
      <c r="V200" s="1" t="s">
        <v>913</v>
      </c>
      <c r="W200" s="1" t="s">
        <v>914</v>
      </c>
      <c r="X200" s="1" t="s">
        <v>807</v>
      </c>
      <c r="Y200" s="1" t="s">
        <v>885</v>
      </c>
      <c r="Z200" s="1" t="s">
        <v>1037</v>
      </c>
      <c r="AA200" s="1" t="s">
        <v>879</v>
      </c>
      <c r="AB200" s="1" t="s">
        <v>1321</v>
      </c>
      <c r="AC200" s="1" t="s">
        <v>812</v>
      </c>
      <c r="AD200" s="1" t="s">
        <v>1398</v>
      </c>
      <c r="AE200" s="1" t="s">
        <v>1399</v>
      </c>
      <c r="AF200" s="1"/>
    </row>
    <row r="201" spans="1:32" x14ac:dyDescent="0.45">
      <c r="A201" s="1" t="str">
        <f>INDEX(Team_Key[Abbreviation],MATCH(INDEX(FPL_Misc_Extract[Team Name],MATCH(FPL_Results_Extract[[#This Row],[Player]],FPL_Misc_Extract[Player],0)),Team_Key[Full Name],0))</f>
        <v>TOT</v>
      </c>
      <c r="B201" s="1" t="s">
        <v>542</v>
      </c>
      <c r="C201" s="1" t="s">
        <v>792</v>
      </c>
      <c r="D201" s="1" t="s">
        <v>793</v>
      </c>
      <c r="E201" s="1" t="s">
        <v>794</v>
      </c>
      <c r="F201" s="1" t="s">
        <v>795</v>
      </c>
      <c r="G201" s="1" t="s">
        <v>747</v>
      </c>
      <c r="H201" s="1" t="s">
        <v>759</v>
      </c>
      <c r="I201" s="1" t="s">
        <v>796</v>
      </c>
      <c r="J201" s="1" t="s">
        <v>797</v>
      </c>
      <c r="K201" s="1" t="s">
        <v>798</v>
      </c>
      <c r="L201" s="1" t="s">
        <v>799</v>
      </c>
      <c r="M201" s="1" t="s">
        <v>800</v>
      </c>
      <c r="N201" s="1" t="s">
        <v>801</v>
      </c>
      <c r="O201" s="1" t="s">
        <v>802</v>
      </c>
      <c r="P201" s="1" t="s">
        <v>803</v>
      </c>
      <c r="Q201" s="1" t="s">
        <v>804</v>
      </c>
      <c r="R201" s="1" t="s">
        <v>805</v>
      </c>
      <c r="S201" s="1" t="s">
        <v>806</v>
      </c>
      <c r="T201" s="1" t="s">
        <v>807</v>
      </c>
      <c r="U201" s="1" t="s">
        <v>808</v>
      </c>
      <c r="V201" s="1" t="s">
        <v>736</v>
      </c>
      <c r="W201" s="1" t="s">
        <v>809</v>
      </c>
      <c r="X201" s="1" t="s">
        <v>810</v>
      </c>
      <c r="Y201" s="1" t="s">
        <v>780</v>
      </c>
      <c r="Z201" s="1" t="s">
        <v>1320</v>
      </c>
      <c r="AA201" s="1" t="s">
        <v>1206</v>
      </c>
      <c r="AB201" s="1" t="s">
        <v>777</v>
      </c>
      <c r="AC201" s="1" t="s">
        <v>927</v>
      </c>
      <c r="AD201" s="1" t="s">
        <v>1326</v>
      </c>
      <c r="AE201" s="1" t="s">
        <v>1400</v>
      </c>
      <c r="AF201" s="1"/>
    </row>
    <row r="202" spans="1:32" x14ac:dyDescent="0.45">
      <c r="A202" s="1" t="str">
        <f>INDEX(Team_Key[Abbreviation],MATCH(INDEX(FPL_Misc_Extract[Team Name],MATCH(FPL_Results_Extract[[#This Row],[Player]],FPL_Misc_Extract[Player],0)),Team_Key[Full Name],0))</f>
        <v>SWA</v>
      </c>
      <c r="B202" s="1" t="s">
        <v>200</v>
      </c>
      <c r="C202" s="1" t="s">
        <v>829</v>
      </c>
      <c r="D202" s="1" t="s">
        <v>776</v>
      </c>
      <c r="E202" s="1" t="s">
        <v>885</v>
      </c>
      <c r="F202" s="1" t="s">
        <v>886</v>
      </c>
      <c r="G202" s="1" t="s">
        <v>887</v>
      </c>
      <c r="H202" s="1" t="s">
        <v>795</v>
      </c>
      <c r="I202" s="1" t="s">
        <v>888</v>
      </c>
      <c r="J202" s="1" t="s">
        <v>889</v>
      </c>
      <c r="K202" s="1" t="s">
        <v>872</v>
      </c>
      <c r="L202" s="1" t="s">
        <v>890</v>
      </c>
      <c r="M202" s="1" t="s">
        <v>856</v>
      </c>
      <c r="N202" s="1" t="s">
        <v>891</v>
      </c>
      <c r="O202" s="1" t="s">
        <v>892</v>
      </c>
      <c r="P202" s="1" t="s">
        <v>767</v>
      </c>
      <c r="Q202" s="1" t="s">
        <v>893</v>
      </c>
      <c r="R202" s="1" t="s">
        <v>894</v>
      </c>
      <c r="S202" s="1" t="s">
        <v>895</v>
      </c>
      <c r="T202" s="1" t="s">
        <v>896</v>
      </c>
      <c r="U202" s="1" t="s">
        <v>897</v>
      </c>
      <c r="V202" s="1" t="s">
        <v>898</v>
      </c>
      <c r="W202" s="1" t="s">
        <v>899</v>
      </c>
      <c r="X202" s="1" t="s">
        <v>1206</v>
      </c>
      <c r="Y202" s="1" t="s">
        <v>1207</v>
      </c>
      <c r="Z202" s="1" t="s">
        <v>804</v>
      </c>
      <c r="AA202" s="1" t="s">
        <v>1031</v>
      </c>
      <c r="AB202" s="1" t="s">
        <v>970</v>
      </c>
      <c r="AC202" s="1" t="s">
        <v>1330</v>
      </c>
      <c r="AD202" s="1" t="s">
        <v>1390</v>
      </c>
      <c r="AE202" s="1" t="s">
        <v>1391</v>
      </c>
      <c r="AF202" s="1"/>
    </row>
    <row r="203" spans="1:32" x14ac:dyDescent="0.45">
      <c r="A203" s="1" t="str">
        <f>INDEX(Team_Key[Abbreviation],MATCH(INDEX(FPL_Misc_Extract[Team Name],MATCH(FPL_Results_Extract[[#This Row],[Player]],FPL_Misc_Extract[Player],0)),Team_Key[Full Name],0))</f>
        <v>STK</v>
      </c>
      <c r="B203" s="1" t="s">
        <v>607</v>
      </c>
      <c r="C203" s="1" t="s">
        <v>831</v>
      </c>
      <c r="D203" s="1" t="s">
        <v>832</v>
      </c>
      <c r="E203" s="1" t="s">
        <v>833</v>
      </c>
      <c r="F203" s="1" t="s">
        <v>834</v>
      </c>
      <c r="G203" s="1" t="s">
        <v>835</v>
      </c>
      <c r="H203" s="1" t="s">
        <v>836</v>
      </c>
      <c r="I203" s="1" t="s">
        <v>837</v>
      </c>
      <c r="J203" s="1" t="s">
        <v>815</v>
      </c>
      <c r="K203" s="1" t="s">
        <v>838</v>
      </c>
      <c r="L203" s="1" t="s">
        <v>839</v>
      </c>
      <c r="M203" s="1" t="s">
        <v>840</v>
      </c>
      <c r="N203" s="1" t="s">
        <v>841</v>
      </c>
      <c r="O203" s="1" t="s">
        <v>842</v>
      </c>
      <c r="P203" s="1" t="s">
        <v>843</v>
      </c>
      <c r="Q203" s="1" t="s">
        <v>844</v>
      </c>
      <c r="R203" s="1" t="s">
        <v>845</v>
      </c>
      <c r="S203" s="1" t="s">
        <v>740</v>
      </c>
      <c r="T203" s="1" t="s">
        <v>846</v>
      </c>
      <c r="U203" s="1" t="s">
        <v>847</v>
      </c>
      <c r="V203" s="1" t="s">
        <v>848</v>
      </c>
      <c r="W203" s="1" t="s">
        <v>849</v>
      </c>
      <c r="X203" s="1" t="s">
        <v>850</v>
      </c>
      <c r="Y203" s="1" t="s">
        <v>1204</v>
      </c>
      <c r="Z203" s="1" t="s">
        <v>966</v>
      </c>
      <c r="AA203" s="1" t="s">
        <v>931</v>
      </c>
      <c r="AB203" s="1" t="s">
        <v>790</v>
      </c>
      <c r="AC203" s="1" t="s">
        <v>980</v>
      </c>
      <c r="AD203" s="1" t="s">
        <v>827</v>
      </c>
      <c r="AE203" s="1" t="s">
        <v>1389</v>
      </c>
      <c r="AF203" s="1"/>
    </row>
    <row r="204" spans="1:32" x14ac:dyDescent="0.45">
      <c r="A204" s="1" t="str">
        <f>INDEX(Team_Key[Abbreviation],MATCH(INDEX(FPL_Misc_Extract[Team Name],MATCH(FPL_Results_Extract[[#This Row],[Player]],FPL_Misc_Extract[Player],0)),Team_Key[Full Name],0))</f>
        <v>WHU</v>
      </c>
      <c r="B204" s="1" t="s">
        <v>284</v>
      </c>
      <c r="C204" s="1" t="s">
        <v>772</v>
      </c>
      <c r="D204" s="1" t="s">
        <v>773</v>
      </c>
      <c r="E204" s="1" t="s">
        <v>774</v>
      </c>
      <c r="F204" s="1" t="s">
        <v>775</v>
      </c>
      <c r="G204" s="1" t="s">
        <v>776</v>
      </c>
      <c r="H204" s="1" t="s">
        <v>777</v>
      </c>
      <c r="I204" s="1" t="s">
        <v>778</v>
      </c>
      <c r="J204" s="1" t="s">
        <v>779</v>
      </c>
      <c r="K204" s="1" t="s">
        <v>780</v>
      </c>
      <c r="L204" s="1" t="s">
        <v>765</v>
      </c>
      <c r="M204" s="1" t="s">
        <v>781</v>
      </c>
      <c r="N204" s="1" t="s">
        <v>782</v>
      </c>
      <c r="O204" s="1" t="s">
        <v>783</v>
      </c>
      <c r="P204" s="1" t="s">
        <v>784</v>
      </c>
      <c r="Q204" s="1" t="s">
        <v>785</v>
      </c>
      <c r="R204" s="1" t="s">
        <v>786</v>
      </c>
      <c r="S204" s="1" t="s">
        <v>787</v>
      </c>
      <c r="T204" s="1" t="s">
        <v>771</v>
      </c>
      <c r="U204" s="1" t="s">
        <v>788</v>
      </c>
      <c r="V204" s="1" t="s">
        <v>789</v>
      </c>
      <c r="W204" s="1" t="s">
        <v>790</v>
      </c>
      <c r="X204" s="1" t="s">
        <v>791</v>
      </c>
      <c r="Y204" s="1" t="s">
        <v>1196</v>
      </c>
      <c r="Z204" s="1" t="s">
        <v>1019</v>
      </c>
      <c r="AA204" s="1" t="s">
        <v>1323</v>
      </c>
      <c r="AB204" s="1" t="s">
        <v>1324</v>
      </c>
      <c r="AC204" s="1" t="s">
        <v>818</v>
      </c>
      <c r="AD204" s="1" t="s">
        <v>915</v>
      </c>
      <c r="AE204" s="1" t="s">
        <v>1377</v>
      </c>
      <c r="AF204" s="1"/>
    </row>
    <row r="205" spans="1:32" x14ac:dyDescent="0.45">
      <c r="A205" s="1" t="str">
        <f>INDEX(Team_Key[Abbreviation],MATCH(INDEX(FPL_Misc_Extract[Team Name],MATCH(FPL_Results_Extract[[#This Row],[Player]],FPL_Misc_Extract[Player],0)),Team_Key[Full Name],0))</f>
        <v>CHE</v>
      </c>
      <c r="B205" s="1" t="s">
        <v>273</v>
      </c>
      <c r="C205" s="1" t="s">
        <v>1048</v>
      </c>
      <c r="D205" s="1" t="s">
        <v>1049</v>
      </c>
      <c r="E205" s="1" t="s">
        <v>760</v>
      </c>
      <c r="F205" s="1" t="s">
        <v>740</v>
      </c>
      <c r="G205" s="1" t="s">
        <v>1050</v>
      </c>
      <c r="H205" s="1" t="s">
        <v>1051</v>
      </c>
      <c r="I205" s="1" t="s">
        <v>930</v>
      </c>
      <c r="J205" s="1" t="s">
        <v>1052</v>
      </c>
      <c r="K205" s="1" t="s">
        <v>1019</v>
      </c>
      <c r="L205" s="1" t="s">
        <v>942</v>
      </c>
      <c r="M205" s="1" t="s">
        <v>1053</v>
      </c>
      <c r="N205" s="1" t="s">
        <v>1054</v>
      </c>
      <c r="O205" s="1" t="s">
        <v>1055</v>
      </c>
      <c r="P205" s="1" t="s">
        <v>737</v>
      </c>
      <c r="Q205" s="1" t="s">
        <v>1056</v>
      </c>
      <c r="R205" s="1" t="s">
        <v>859</v>
      </c>
      <c r="S205" s="1" t="s">
        <v>1042</v>
      </c>
      <c r="T205" s="1" t="s">
        <v>1022</v>
      </c>
      <c r="U205" s="1" t="s">
        <v>785</v>
      </c>
      <c r="V205" s="1" t="s">
        <v>1057</v>
      </c>
      <c r="W205" s="1" t="s">
        <v>744</v>
      </c>
      <c r="X205" s="1" t="s">
        <v>909</v>
      </c>
      <c r="Y205" s="1" t="s">
        <v>1199</v>
      </c>
      <c r="Z205" s="1" t="s">
        <v>812</v>
      </c>
      <c r="AA205" s="1" t="s">
        <v>763</v>
      </c>
      <c r="AB205" s="1" t="s">
        <v>989</v>
      </c>
      <c r="AC205" s="1" t="s">
        <v>1339</v>
      </c>
      <c r="AD205" s="1" t="s">
        <v>757</v>
      </c>
      <c r="AE205" s="1" t="s">
        <v>1380</v>
      </c>
      <c r="AF205" s="1"/>
    </row>
    <row r="206" spans="1:32" x14ac:dyDescent="0.45">
      <c r="A206" s="1" t="str">
        <f>INDEX(Team_Key[Abbreviation],MATCH(INDEX(FPL_Misc_Extract[Team Name],MATCH(FPL_Results_Extract[[#This Row],[Player]],FPL_Misc_Extract[Player],0)),Team_Key[Full Name],0))</f>
        <v>AVL</v>
      </c>
      <c r="B206" s="1" t="s">
        <v>396</v>
      </c>
      <c r="C206" s="1" t="s">
        <v>1259</v>
      </c>
      <c r="D206" s="1" t="s">
        <v>1259</v>
      </c>
      <c r="E206" s="1" t="s">
        <v>1259</v>
      </c>
      <c r="F206" s="1" t="s">
        <v>1259</v>
      </c>
      <c r="G206" s="1" t="s">
        <v>1259</v>
      </c>
      <c r="H206" s="1" t="s">
        <v>1259</v>
      </c>
      <c r="I206" s="1" t="s">
        <v>1259</v>
      </c>
      <c r="J206" s="1" t="s">
        <v>1259</v>
      </c>
      <c r="K206" s="1" t="s">
        <v>1259</v>
      </c>
      <c r="L206" s="1" t="s">
        <v>1259</v>
      </c>
      <c r="M206" s="1" t="s">
        <v>1259</v>
      </c>
      <c r="N206" s="1" t="s">
        <v>1259</v>
      </c>
      <c r="O206" s="1" t="s">
        <v>1259</v>
      </c>
      <c r="P206" s="1" t="s">
        <v>1259</v>
      </c>
      <c r="Q206" s="1" t="s">
        <v>1259</v>
      </c>
      <c r="R206" s="1" t="s">
        <v>879</v>
      </c>
      <c r="S206" s="1" t="s">
        <v>880</v>
      </c>
      <c r="T206" s="1" t="s">
        <v>881</v>
      </c>
      <c r="U206" s="1" t="s">
        <v>882</v>
      </c>
      <c r="V206" s="1" t="s">
        <v>883</v>
      </c>
      <c r="W206" s="1" t="s">
        <v>759</v>
      </c>
      <c r="X206" s="1" t="s">
        <v>884</v>
      </c>
      <c r="Y206" s="1" t="s">
        <v>932</v>
      </c>
      <c r="Z206" s="1" t="s">
        <v>748</v>
      </c>
      <c r="AA206" s="1" t="s">
        <v>862</v>
      </c>
      <c r="AB206" s="1" t="s">
        <v>1347</v>
      </c>
      <c r="AC206" s="1" t="s">
        <v>904</v>
      </c>
      <c r="AD206" s="1" t="s">
        <v>1394</v>
      </c>
      <c r="AE206" s="1" t="s">
        <v>1395</v>
      </c>
      <c r="AF206" s="1"/>
    </row>
    <row r="207" spans="1:32" x14ac:dyDescent="0.45">
      <c r="A207" s="1" t="str">
        <f>INDEX(Team_Key[Abbreviation],MATCH(INDEX(FPL_Misc_Extract[Team Name],MATCH(FPL_Results_Extract[[#This Row],[Player]],FPL_Misc_Extract[Player],0)),Team_Key[Full Name],0))</f>
        <v>WHU</v>
      </c>
      <c r="B207" s="1" t="s">
        <v>454</v>
      </c>
      <c r="C207" s="1" t="s">
        <v>772</v>
      </c>
      <c r="D207" s="1" t="s">
        <v>773</v>
      </c>
      <c r="E207" s="1" t="s">
        <v>774</v>
      </c>
      <c r="F207" s="1" t="s">
        <v>775</v>
      </c>
      <c r="G207" s="1" t="s">
        <v>776</v>
      </c>
      <c r="H207" s="1" t="s">
        <v>777</v>
      </c>
      <c r="I207" s="1" t="s">
        <v>778</v>
      </c>
      <c r="J207" s="1" t="s">
        <v>779</v>
      </c>
      <c r="K207" s="1" t="s">
        <v>780</v>
      </c>
      <c r="L207" s="1" t="s">
        <v>765</v>
      </c>
      <c r="M207" s="1" t="s">
        <v>781</v>
      </c>
      <c r="N207" s="1" t="s">
        <v>782</v>
      </c>
      <c r="O207" s="1" t="s">
        <v>783</v>
      </c>
      <c r="P207" s="1" t="s">
        <v>784</v>
      </c>
      <c r="Q207" s="1" t="s">
        <v>785</v>
      </c>
      <c r="R207" s="1" t="s">
        <v>786</v>
      </c>
      <c r="S207" s="1" t="s">
        <v>787</v>
      </c>
      <c r="T207" s="1" t="s">
        <v>771</v>
      </c>
      <c r="U207" s="1" t="s">
        <v>788</v>
      </c>
      <c r="V207" s="1" t="s">
        <v>789</v>
      </c>
      <c r="W207" s="1" t="s">
        <v>790</v>
      </c>
      <c r="X207" s="1" t="s">
        <v>791</v>
      </c>
      <c r="Y207" s="1" t="s">
        <v>1196</v>
      </c>
      <c r="Z207" s="1" t="s">
        <v>1019</v>
      </c>
      <c r="AA207" s="1" t="s">
        <v>1323</v>
      </c>
      <c r="AB207" s="1" t="s">
        <v>1324</v>
      </c>
      <c r="AC207" s="1" t="s">
        <v>818</v>
      </c>
      <c r="AD207" s="1" t="s">
        <v>915</v>
      </c>
      <c r="AE207" s="1" t="s">
        <v>1377</v>
      </c>
      <c r="AF207" s="1"/>
    </row>
    <row r="208" spans="1:32" x14ac:dyDescent="0.45">
      <c r="A208" s="1" t="str">
        <f>INDEX(Team_Key[Abbreviation],MATCH(INDEX(FPL_Misc_Extract[Team Name],MATCH(FPL_Results_Extract[[#This Row],[Player]],FPL_Misc_Extract[Player],0)),Team_Key[Full Name],0))</f>
        <v>LEI</v>
      </c>
      <c r="B208" s="1" t="s">
        <v>406</v>
      </c>
      <c r="C208" s="1" t="s">
        <v>751</v>
      </c>
      <c r="D208" s="1" t="s">
        <v>752</v>
      </c>
      <c r="E208" s="1" t="s">
        <v>753</v>
      </c>
      <c r="F208" s="1" t="s">
        <v>754</v>
      </c>
      <c r="G208" s="1" t="s">
        <v>735</v>
      </c>
      <c r="H208" s="1" t="s">
        <v>755</v>
      </c>
      <c r="I208" s="1" t="s">
        <v>756</v>
      </c>
      <c r="J208" s="1" t="s">
        <v>757</v>
      </c>
      <c r="K208" s="1" t="s">
        <v>758</v>
      </c>
      <c r="L208" s="1" t="s">
        <v>759</v>
      </c>
      <c r="M208" s="1" t="s">
        <v>760</v>
      </c>
      <c r="N208" s="1" t="s">
        <v>761</v>
      </c>
      <c r="O208" s="1" t="s">
        <v>762</v>
      </c>
      <c r="P208" s="1" t="s">
        <v>763</v>
      </c>
      <c r="Q208" s="1" t="s">
        <v>764</v>
      </c>
      <c r="R208" s="1" t="s">
        <v>765</v>
      </c>
      <c r="S208" s="1" t="s">
        <v>766</v>
      </c>
      <c r="T208" s="1" t="s">
        <v>767</v>
      </c>
      <c r="U208" s="1" t="s">
        <v>768</v>
      </c>
      <c r="V208" s="1" t="s">
        <v>769</v>
      </c>
      <c r="W208" s="1" t="s">
        <v>770</v>
      </c>
      <c r="X208" s="1" t="s">
        <v>771</v>
      </c>
      <c r="Y208" s="1" t="s">
        <v>1201</v>
      </c>
      <c r="Z208" s="1" t="s">
        <v>789</v>
      </c>
      <c r="AA208" s="1" t="s">
        <v>1322</v>
      </c>
      <c r="AB208" s="1" t="s">
        <v>1007</v>
      </c>
      <c r="AC208" s="1" t="s">
        <v>1055</v>
      </c>
      <c r="AD208" s="1" t="s">
        <v>744</v>
      </c>
      <c r="AE208" s="1" t="s">
        <v>1401</v>
      </c>
      <c r="AF208" s="1"/>
    </row>
    <row r="209" spans="1:32" x14ac:dyDescent="0.45">
      <c r="A209" s="1" t="str">
        <f>INDEX(Team_Key[Abbreviation],MATCH(INDEX(FPL_Misc_Extract[Team Name],MATCH(FPL_Results_Extract[[#This Row],[Player]],FPL_Misc_Extract[Player],0)),Team_Key[Full Name],0))</f>
        <v>LIV</v>
      </c>
      <c r="B209" s="1" t="s">
        <v>604</v>
      </c>
      <c r="C209" s="1" t="s">
        <v>1259</v>
      </c>
      <c r="D209" s="1" t="s">
        <v>1259</v>
      </c>
      <c r="E209" s="1" t="s">
        <v>1259</v>
      </c>
      <c r="F209" s="1" t="s">
        <v>1259</v>
      </c>
      <c r="G209" s="1" t="s">
        <v>1259</v>
      </c>
      <c r="H209" s="1" t="s">
        <v>1259</v>
      </c>
      <c r="I209" s="1" t="s">
        <v>1259</v>
      </c>
      <c r="J209" s="1" t="s">
        <v>1259</v>
      </c>
      <c r="K209" s="1" t="s">
        <v>1259</v>
      </c>
      <c r="L209" s="1" t="s">
        <v>1259</v>
      </c>
      <c r="M209" s="1" t="s">
        <v>1259</v>
      </c>
      <c r="N209" s="1" t="s">
        <v>740</v>
      </c>
      <c r="O209" s="1" t="s">
        <v>741</v>
      </c>
      <c r="P209" s="1" t="s">
        <v>742</v>
      </c>
      <c r="Q209" s="1" t="s">
        <v>743</v>
      </c>
      <c r="R209" s="1" t="s">
        <v>744</v>
      </c>
      <c r="S209" s="1" t="s">
        <v>745</v>
      </c>
      <c r="T209" s="1" t="s">
        <v>746</v>
      </c>
      <c r="U209" s="1" t="s">
        <v>747</v>
      </c>
      <c r="V209" s="1" t="s">
        <v>748</v>
      </c>
      <c r="W209" s="1" t="s">
        <v>749</v>
      </c>
      <c r="X209" s="1" t="s">
        <v>750</v>
      </c>
      <c r="Y209" s="1" t="s">
        <v>1198</v>
      </c>
      <c r="Z209" s="1" t="s">
        <v>1318</v>
      </c>
      <c r="AA209" s="1" t="s">
        <v>869</v>
      </c>
      <c r="AB209" s="1" t="s">
        <v>1319</v>
      </c>
      <c r="AC209" s="1" t="s">
        <v>1378</v>
      </c>
      <c r="AD209" s="1" t="s">
        <v>1379</v>
      </c>
      <c r="AE209" s="1" t="s">
        <v>1259</v>
      </c>
      <c r="AF209" s="1"/>
    </row>
    <row r="210" spans="1:32" x14ac:dyDescent="0.45">
      <c r="A210" s="1" t="str">
        <f>INDEX(Team_Key[Abbreviation],MATCH(INDEX(FPL_Misc_Extract[Team Name],MATCH(FPL_Results_Extract[[#This Row],[Player]],FPL_Misc_Extract[Player],0)),Team_Key[Full Name],0))</f>
        <v>LIV</v>
      </c>
      <c r="B210" s="1" t="s">
        <v>242</v>
      </c>
      <c r="C210" s="1" t="s">
        <v>1259</v>
      </c>
      <c r="D210" s="1" t="s">
        <v>1259</v>
      </c>
      <c r="E210" s="1" t="s">
        <v>1259</v>
      </c>
      <c r="F210" s="1" t="s">
        <v>1259</v>
      </c>
      <c r="G210" s="1" t="s">
        <v>1259</v>
      </c>
      <c r="H210" s="1" t="s">
        <v>1259</v>
      </c>
      <c r="I210" s="1" t="s">
        <v>1259</v>
      </c>
      <c r="J210" s="1" t="s">
        <v>1259</v>
      </c>
      <c r="K210" s="1" t="s">
        <v>1259</v>
      </c>
      <c r="L210" s="1" t="s">
        <v>1259</v>
      </c>
      <c r="M210" s="1" t="s">
        <v>1259</v>
      </c>
      <c r="N210" s="1" t="s">
        <v>1259</v>
      </c>
      <c r="O210" s="1" t="s">
        <v>1259</v>
      </c>
      <c r="P210" s="1" t="s">
        <v>1259</v>
      </c>
      <c r="Q210" s="1" t="s">
        <v>1259</v>
      </c>
      <c r="R210" s="1" t="s">
        <v>1259</v>
      </c>
      <c r="S210" s="1" t="s">
        <v>745</v>
      </c>
      <c r="T210" s="1" t="s">
        <v>746</v>
      </c>
      <c r="U210" s="1" t="s">
        <v>747</v>
      </c>
      <c r="V210" s="1" t="s">
        <v>748</v>
      </c>
      <c r="W210" s="1" t="s">
        <v>749</v>
      </c>
      <c r="X210" s="1" t="s">
        <v>750</v>
      </c>
      <c r="Y210" s="1" t="s">
        <v>1198</v>
      </c>
      <c r="Z210" s="1" t="s">
        <v>1318</v>
      </c>
      <c r="AA210" s="1" t="s">
        <v>869</v>
      </c>
      <c r="AB210" s="1" t="s">
        <v>1319</v>
      </c>
      <c r="AC210" s="1" t="s">
        <v>1378</v>
      </c>
      <c r="AD210" s="1" t="s">
        <v>1379</v>
      </c>
      <c r="AE210" s="1" t="s">
        <v>1259</v>
      </c>
      <c r="AF210" s="1"/>
    </row>
    <row r="211" spans="1:32" x14ac:dyDescent="0.45">
      <c r="A211" s="1" t="str">
        <f>INDEX(Team_Key[Abbreviation],MATCH(INDEX(FPL_Misc_Extract[Team Name],MATCH(FPL_Results_Extract[[#This Row],[Player]],FPL_Misc_Extract[Player],0)),Team_Key[Full Name],0))</f>
        <v>TOT</v>
      </c>
      <c r="B211" s="1" t="s">
        <v>428</v>
      </c>
      <c r="C211" s="1" t="s">
        <v>792</v>
      </c>
      <c r="D211" s="1" t="s">
        <v>793</v>
      </c>
      <c r="E211" s="1" t="s">
        <v>794</v>
      </c>
      <c r="F211" s="1" t="s">
        <v>795</v>
      </c>
      <c r="G211" s="1" t="s">
        <v>747</v>
      </c>
      <c r="H211" s="1" t="s">
        <v>759</v>
      </c>
      <c r="I211" s="1" t="s">
        <v>796</v>
      </c>
      <c r="J211" s="1" t="s">
        <v>797</v>
      </c>
      <c r="K211" s="1" t="s">
        <v>798</v>
      </c>
      <c r="L211" s="1" t="s">
        <v>799</v>
      </c>
      <c r="M211" s="1" t="s">
        <v>800</v>
      </c>
      <c r="N211" s="1" t="s">
        <v>801</v>
      </c>
      <c r="O211" s="1" t="s">
        <v>802</v>
      </c>
      <c r="P211" s="1" t="s">
        <v>803</v>
      </c>
      <c r="Q211" s="1" t="s">
        <v>804</v>
      </c>
      <c r="R211" s="1" t="s">
        <v>805</v>
      </c>
      <c r="S211" s="1" t="s">
        <v>806</v>
      </c>
      <c r="T211" s="1" t="s">
        <v>807</v>
      </c>
      <c r="U211" s="1" t="s">
        <v>808</v>
      </c>
      <c r="V211" s="1" t="s">
        <v>736</v>
      </c>
      <c r="W211" s="1" t="s">
        <v>809</v>
      </c>
      <c r="X211" s="1" t="s">
        <v>810</v>
      </c>
      <c r="Y211" s="1" t="s">
        <v>780</v>
      </c>
      <c r="Z211" s="1" t="s">
        <v>1320</v>
      </c>
      <c r="AA211" s="1" t="s">
        <v>1206</v>
      </c>
      <c r="AB211" s="1" t="s">
        <v>777</v>
      </c>
      <c r="AC211" s="1" t="s">
        <v>927</v>
      </c>
      <c r="AD211" s="1" t="s">
        <v>1326</v>
      </c>
      <c r="AE211" s="1" t="s">
        <v>1400</v>
      </c>
      <c r="AF211" s="1"/>
    </row>
    <row r="212" spans="1:32" x14ac:dyDescent="0.45">
      <c r="A212" s="1" t="str">
        <f>INDEX(Team_Key[Abbreviation],MATCH(INDEX(FPL_Misc_Extract[Team Name],MATCH(FPL_Results_Extract[[#This Row],[Player]],FPL_Misc_Extract[Player],0)),Team_Key[Full Name],0))</f>
        <v>SOU</v>
      </c>
      <c r="B212" s="1" t="s">
        <v>166</v>
      </c>
      <c r="C212" s="1" t="s">
        <v>930</v>
      </c>
      <c r="D212" s="1" t="s">
        <v>931</v>
      </c>
      <c r="E212" s="1" t="s">
        <v>812</v>
      </c>
      <c r="F212" s="1" t="s">
        <v>807</v>
      </c>
      <c r="G212" s="1" t="s">
        <v>932</v>
      </c>
      <c r="H212" s="1" t="s">
        <v>933</v>
      </c>
      <c r="I212" s="1" t="s">
        <v>934</v>
      </c>
      <c r="J212" s="1" t="s">
        <v>739</v>
      </c>
      <c r="K212" s="1" t="s">
        <v>836</v>
      </c>
      <c r="L212" s="1" t="s">
        <v>935</v>
      </c>
      <c r="M212" s="1" t="s">
        <v>936</v>
      </c>
      <c r="N212" s="1" t="s">
        <v>747</v>
      </c>
      <c r="O212" s="1" t="s">
        <v>872</v>
      </c>
      <c r="P212" s="1" t="s">
        <v>937</v>
      </c>
      <c r="Q212" s="1" t="s">
        <v>938</v>
      </c>
      <c r="R212" s="1" t="s">
        <v>939</v>
      </c>
      <c r="S212" s="1" t="s">
        <v>940</v>
      </c>
      <c r="T212" s="1" t="s">
        <v>941</v>
      </c>
      <c r="U212" s="1" t="s">
        <v>942</v>
      </c>
      <c r="V212" s="1" t="s">
        <v>891</v>
      </c>
      <c r="W212" s="1" t="s">
        <v>943</v>
      </c>
      <c r="X212" s="1" t="s">
        <v>944</v>
      </c>
      <c r="Y212" s="1" t="s">
        <v>1200</v>
      </c>
      <c r="Z212" s="1" t="s">
        <v>731</v>
      </c>
      <c r="AA212" s="1" t="s">
        <v>1342</v>
      </c>
      <c r="AB212" s="1" t="s">
        <v>838</v>
      </c>
      <c r="AC212" s="1" t="s">
        <v>1343</v>
      </c>
      <c r="AD212" s="1" t="s">
        <v>965</v>
      </c>
      <c r="AE212" s="1" t="s">
        <v>1392</v>
      </c>
      <c r="AF212" s="1"/>
    </row>
    <row r="213" spans="1:32" x14ac:dyDescent="0.45">
      <c r="A213" s="1" t="str">
        <f>INDEX(Team_Key[Abbreviation],MATCH(INDEX(FPL_Misc_Extract[Team Name],MATCH(FPL_Results_Extract[[#This Row],[Player]],FPL_Misc_Extract[Player],0)),Team_Key[Full Name],0))</f>
        <v>SOU</v>
      </c>
      <c r="B213" s="1" t="s">
        <v>382</v>
      </c>
      <c r="C213" s="1" t="s">
        <v>930</v>
      </c>
      <c r="D213" s="1" t="s">
        <v>931</v>
      </c>
      <c r="E213" s="1" t="s">
        <v>812</v>
      </c>
      <c r="F213" s="1" t="s">
        <v>807</v>
      </c>
      <c r="G213" s="1" t="s">
        <v>932</v>
      </c>
      <c r="H213" s="1" t="s">
        <v>933</v>
      </c>
      <c r="I213" s="1" t="s">
        <v>934</v>
      </c>
      <c r="J213" s="1" t="s">
        <v>739</v>
      </c>
      <c r="K213" s="1" t="s">
        <v>836</v>
      </c>
      <c r="L213" s="1" t="s">
        <v>935</v>
      </c>
      <c r="M213" s="1" t="s">
        <v>936</v>
      </c>
      <c r="N213" s="1" t="s">
        <v>747</v>
      </c>
      <c r="O213" s="1" t="s">
        <v>872</v>
      </c>
      <c r="P213" s="1" t="s">
        <v>937</v>
      </c>
      <c r="Q213" s="1" t="s">
        <v>938</v>
      </c>
      <c r="R213" s="1" t="s">
        <v>939</v>
      </c>
      <c r="S213" s="1" t="s">
        <v>940</v>
      </c>
      <c r="T213" s="1" t="s">
        <v>941</v>
      </c>
      <c r="U213" s="1" t="s">
        <v>942</v>
      </c>
      <c r="V213" s="1" t="s">
        <v>891</v>
      </c>
      <c r="W213" s="1" t="s">
        <v>943</v>
      </c>
      <c r="X213" s="1" t="s">
        <v>944</v>
      </c>
      <c r="Y213" s="1" t="s">
        <v>1200</v>
      </c>
      <c r="Z213" s="1" t="s">
        <v>731</v>
      </c>
      <c r="AA213" s="1" t="s">
        <v>1342</v>
      </c>
      <c r="AB213" s="1" t="s">
        <v>838</v>
      </c>
      <c r="AC213" s="1" t="s">
        <v>1343</v>
      </c>
      <c r="AD213" s="1" t="s">
        <v>965</v>
      </c>
      <c r="AE213" s="1" t="s">
        <v>1392</v>
      </c>
      <c r="AF213" s="1"/>
    </row>
    <row r="214" spans="1:32" x14ac:dyDescent="0.45">
      <c r="A214" s="1" t="str">
        <f>INDEX(Team_Key[Abbreviation],MATCH(INDEX(FPL_Misc_Extract[Team Name],MATCH(FPL_Results_Extract[[#This Row],[Player]],FPL_Misc_Extract[Player],0)),Team_Key[Full Name],0))</f>
        <v>TOT</v>
      </c>
      <c r="B214" s="1" t="s">
        <v>450</v>
      </c>
      <c r="C214" s="1" t="s">
        <v>792</v>
      </c>
      <c r="D214" s="1" t="s">
        <v>793</v>
      </c>
      <c r="E214" s="1" t="s">
        <v>794</v>
      </c>
      <c r="F214" s="1" t="s">
        <v>795</v>
      </c>
      <c r="G214" s="1" t="s">
        <v>747</v>
      </c>
      <c r="H214" s="1" t="s">
        <v>759</v>
      </c>
      <c r="I214" s="1" t="s">
        <v>796</v>
      </c>
      <c r="J214" s="1" t="s">
        <v>797</v>
      </c>
      <c r="K214" s="1" t="s">
        <v>798</v>
      </c>
      <c r="L214" s="1" t="s">
        <v>799</v>
      </c>
      <c r="M214" s="1" t="s">
        <v>800</v>
      </c>
      <c r="N214" s="1" t="s">
        <v>801</v>
      </c>
      <c r="O214" s="1" t="s">
        <v>802</v>
      </c>
      <c r="P214" s="1" t="s">
        <v>803</v>
      </c>
      <c r="Q214" s="1" t="s">
        <v>804</v>
      </c>
      <c r="R214" s="1" t="s">
        <v>805</v>
      </c>
      <c r="S214" s="1" t="s">
        <v>806</v>
      </c>
      <c r="T214" s="1" t="s">
        <v>807</v>
      </c>
      <c r="U214" s="1" t="s">
        <v>808</v>
      </c>
      <c r="V214" s="1" t="s">
        <v>736</v>
      </c>
      <c r="W214" s="1" t="s">
        <v>809</v>
      </c>
      <c r="X214" s="1" t="s">
        <v>810</v>
      </c>
      <c r="Y214" s="1" t="s">
        <v>780</v>
      </c>
      <c r="Z214" s="1" t="s">
        <v>1320</v>
      </c>
      <c r="AA214" s="1" t="s">
        <v>1206</v>
      </c>
      <c r="AB214" s="1" t="s">
        <v>777</v>
      </c>
      <c r="AC214" s="1" t="s">
        <v>927</v>
      </c>
      <c r="AD214" s="1" t="s">
        <v>1326</v>
      </c>
      <c r="AE214" s="1" t="s">
        <v>1400</v>
      </c>
      <c r="AF214" s="1"/>
    </row>
    <row r="215" spans="1:32" x14ac:dyDescent="0.45">
      <c r="A215" s="1" t="str">
        <f>INDEX(Team_Key[Abbreviation],MATCH(INDEX(FPL_Misc_Extract[Team Name],MATCH(FPL_Results_Extract[[#This Row],[Player]],FPL_Misc_Extract[Player],0)),Team_Key[Full Name],0))</f>
        <v>SWA</v>
      </c>
      <c r="B215" s="1" t="s">
        <v>220</v>
      </c>
      <c r="C215" s="1" t="s">
        <v>829</v>
      </c>
      <c r="D215" s="1" t="s">
        <v>776</v>
      </c>
      <c r="E215" s="1" t="s">
        <v>885</v>
      </c>
      <c r="F215" s="1" t="s">
        <v>886</v>
      </c>
      <c r="G215" s="1" t="s">
        <v>887</v>
      </c>
      <c r="H215" s="1" t="s">
        <v>795</v>
      </c>
      <c r="I215" s="1" t="s">
        <v>888</v>
      </c>
      <c r="J215" s="1" t="s">
        <v>889</v>
      </c>
      <c r="K215" s="1" t="s">
        <v>872</v>
      </c>
      <c r="L215" s="1" t="s">
        <v>890</v>
      </c>
      <c r="M215" s="1" t="s">
        <v>856</v>
      </c>
      <c r="N215" s="1" t="s">
        <v>891</v>
      </c>
      <c r="O215" s="1" t="s">
        <v>892</v>
      </c>
      <c r="P215" s="1" t="s">
        <v>767</v>
      </c>
      <c r="Q215" s="1" t="s">
        <v>893</v>
      </c>
      <c r="R215" s="1" t="s">
        <v>894</v>
      </c>
      <c r="S215" s="1" t="s">
        <v>895</v>
      </c>
      <c r="T215" s="1" t="s">
        <v>896</v>
      </c>
      <c r="U215" s="1" t="s">
        <v>897</v>
      </c>
      <c r="V215" s="1" t="s">
        <v>898</v>
      </c>
      <c r="W215" s="1" t="s">
        <v>899</v>
      </c>
      <c r="X215" s="1" t="s">
        <v>1206</v>
      </c>
      <c r="Y215" s="1" t="s">
        <v>1207</v>
      </c>
      <c r="Z215" s="1" t="s">
        <v>804</v>
      </c>
      <c r="AA215" s="1" t="s">
        <v>1031</v>
      </c>
      <c r="AB215" s="1" t="s">
        <v>970</v>
      </c>
      <c r="AC215" s="1" t="s">
        <v>1330</v>
      </c>
      <c r="AD215" s="1" t="s">
        <v>1390</v>
      </c>
      <c r="AE215" s="1" t="s">
        <v>1391</v>
      </c>
      <c r="AF215" s="1"/>
    </row>
    <row r="216" spans="1:32" x14ac:dyDescent="0.45">
      <c r="A216" s="1" t="str">
        <f>INDEX(Team_Key[Abbreviation],MATCH(INDEX(FPL_Misc_Extract[Team Name],MATCH(FPL_Results_Extract[[#This Row],[Player]],FPL_Misc_Extract[Player],0)),Team_Key[Full Name],0))</f>
        <v>WHU</v>
      </c>
      <c r="B216" s="1" t="s">
        <v>134</v>
      </c>
      <c r="C216" s="1" t="s">
        <v>772</v>
      </c>
      <c r="D216" s="1" t="s">
        <v>773</v>
      </c>
      <c r="E216" s="1" t="s">
        <v>774</v>
      </c>
      <c r="F216" s="1" t="s">
        <v>775</v>
      </c>
      <c r="G216" s="1" t="s">
        <v>776</v>
      </c>
      <c r="H216" s="1" t="s">
        <v>777</v>
      </c>
      <c r="I216" s="1" t="s">
        <v>778</v>
      </c>
      <c r="J216" s="1" t="s">
        <v>779</v>
      </c>
      <c r="K216" s="1" t="s">
        <v>780</v>
      </c>
      <c r="L216" s="1" t="s">
        <v>765</v>
      </c>
      <c r="M216" s="1" t="s">
        <v>781</v>
      </c>
      <c r="N216" s="1" t="s">
        <v>782</v>
      </c>
      <c r="O216" s="1" t="s">
        <v>783</v>
      </c>
      <c r="P216" s="1" t="s">
        <v>784</v>
      </c>
      <c r="Q216" s="1" t="s">
        <v>785</v>
      </c>
      <c r="R216" s="1" t="s">
        <v>786</v>
      </c>
      <c r="S216" s="1" t="s">
        <v>787</v>
      </c>
      <c r="T216" s="1" t="s">
        <v>771</v>
      </c>
      <c r="U216" s="1" t="s">
        <v>788</v>
      </c>
      <c r="V216" s="1" t="s">
        <v>789</v>
      </c>
      <c r="W216" s="1" t="s">
        <v>790</v>
      </c>
      <c r="X216" s="1" t="s">
        <v>791</v>
      </c>
      <c r="Y216" s="1" t="s">
        <v>1196</v>
      </c>
      <c r="Z216" s="1" t="s">
        <v>1019</v>
      </c>
      <c r="AA216" s="1" t="s">
        <v>1323</v>
      </c>
      <c r="AB216" s="1" t="s">
        <v>1324</v>
      </c>
      <c r="AC216" s="1" t="s">
        <v>818</v>
      </c>
      <c r="AD216" s="1" t="s">
        <v>915</v>
      </c>
      <c r="AE216" s="1" t="s">
        <v>1377</v>
      </c>
      <c r="AF216" s="1"/>
    </row>
    <row r="217" spans="1:32" x14ac:dyDescent="0.45">
      <c r="A217" s="1" t="str">
        <f>INDEX(Team_Key[Abbreviation],MATCH(INDEX(FPL_Misc_Extract[Team Name],MATCH(FPL_Results_Extract[[#This Row],[Player]],FPL_Misc_Extract[Player],0)),Team_Key[Full Name],0))</f>
        <v>TOT</v>
      </c>
      <c r="B217" s="1" t="s">
        <v>197</v>
      </c>
      <c r="C217" s="1" t="s">
        <v>1259</v>
      </c>
      <c r="D217" s="1" t="s">
        <v>1259</v>
      </c>
      <c r="E217" s="1" t="s">
        <v>794</v>
      </c>
      <c r="F217" s="1" t="s">
        <v>795</v>
      </c>
      <c r="G217" s="1" t="s">
        <v>747</v>
      </c>
      <c r="H217" s="1" t="s">
        <v>759</v>
      </c>
      <c r="I217" s="1" t="s">
        <v>796</v>
      </c>
      <c r="J217" s="1" t="s">
        <v>797</v>
      </c>
      <c r="K217" s="1" t="s">
        <v>798</v>
      </c>
      <c r="L217" s="1" t="s">
        <v>799</v>
      </c>
      <c r="M217" s="1" t="s">
        <v>800</v>
      </c>
      <c r="N217" s="1" t="s">
        <v>801</v>
      </c>
      <c r="O217" s="1" t="s">
        <v>802</v>
      </c>
      <c r="P217" s="1" t="s">
        <v>803</v>
      </c>
      <c r="Q217" s="1" t="s">
        <v>804</v>
      </c>
      <c r="R217" s="1" t="s">
        <v>805</v>
      </c>
      <c r="S217" s="1" t="s">
        <v>806</v>
      </c>
      <c r="T217" s="1" t="s">
        <v>807</v>
      </c>
      <c r="U217" s="1" t="s">
        <v>808</v>
      </c>
      <c r="V217" s="1" t="s">
        <v>736</v>
      </c>
      <c r="W217" s="1" t="s">
        <v>809</v>
      </c>
      <c r="X217" s="1" t="s">
        <v>810</v>
      </c>
      <c r="Y217" s="1" t="s">
        <v>780</v>
      </c>
      <c r="Z217" s="1" t="s">
        <v>1320</v>
      </c>
      <c r="AA217" s="1" t="s">
        <v>1206</v>
      </c>
      <c r="AB217" s="1" t="s">
        <v>777</v>
      </c>
      <c r="AC217" s="1" t="s">
        <v>927</v>
      </c>
      <c r="AD217" s="1" t="s">
        <v>1326</v>
      </c>
      <c r="AE217" s="1" t="s">
        <v>1400</v>
      </c>
      <c r="AF217" s="1"/>
    </row>
    <row r="218" spans="1:32" x14ac:dyDescent="0.45">
      <c r="A218" s="1" t="str">
        <f>INDEX(Team_Key[Abbreviation],MATCH(INDEX(FPL_Misc_Extract[Team Name],MATCH(FPL_Results_Extract[[#This Row],[Player]],FPL_Misc_Extract[Player],0)),Team_Key[Full Name],0))</f>
        <v>NEW</v>
      </c>
      <c r="B218" s="1" t="s">
        <v>618</v>
      </c>
      <c r="C218" s="1" t="s">
        <v>945</v>
      </c>
      <c r="D218" s="1" t="s">
        <v>946</v>
      </c>
      <c r="E218" s="1" t="s">
        <v>785</v>
      </c>
      <c r="F218" s="1" t="s">
        <v>947</v>
      </c>
      <c r="G218" s="1" t="s">
        <v>748</v>
      </c>
      <c r="H218" s="1" t="s">
        <v>948</v>
      </c>
      <c r="I218" s="1" t="s">
        <v>949</v>
      </c>
      <c r="J218" s="1" t="s">
        <v>950</v>
      </c>
      <c r="K218" s="1" t="s">
        <v>951</v>
      </c>
      <c r="L218" s="1" t="s">
        <v>952</v>
      </c>
      <c r="M218" s="1" t="s">
        <v>786</v>
      </c>
      <c r="N218" s="1" t="s">
        <v>867</v>
      </c>
      <c r="O218" s="1" t="s">
        <v>893</v>
      </c>
      <c r="P218" s="1" t="s">
        <v>953</v>
      </c>
      <c r="Q218" s="1" t="s">
        <v>789</v>
      </c>
      <c r="R218" s="1" t="s">
        <v>954</v>
      </c>
      <c r="S218" s="1" t="s">
        <v>938</v>
      </c>
      <c r="T218" s="1" t="s">
        <v>955</v>
      </c>
      <c r="U218" s="1" t="s">
        <v>956</v>
      </c>
      <c r="V218" s="1" t="s">
        <v>957</v>
      </c>
      <c r="W218" s="1" t="s">
        <v>958</v>
      </c>
      <c r="X218" s="1" t="s">
        <v>959</v>
      </c>
      <c r="Y218" s="1" t="s">
        <v>1205</v>
      </c>
      <c r="Z218" s="1" t="s">
        <v>1340</v>
      </c>
      <c r="AA218" s="1" t="s">
        <v>896</v>
      </c>
      <c r="AB218" s="1" t="s">
        <v>1341</v>
      </c>
      <c r="AC218" s="1" t="s">
        <v>1054</v>
      </c>
      <c r="AD218" s="1" t="s">
        <v>1396</v>
      </c>
      <c r="AE218" s="1" t="s">
        <v>1259</v>
      </c>
      <c r="AF218" s="1"/>
    </row>
    <row r="219" spans="1:32" x14ac:dyDescent="0.45">
      <c r="A219" s="1" t="str">
        <f>INDEX(Team_Key[Abbreviation],MATCH(INDEX(FPL_Misc_Extract[Team Name],MATCH(FPL_Results_Extract[[#This Row],[Player]],FPL_Misc_Extract[Player],0)),Team_Key[Full Name],0))</f>
        <v>EVE</v>
      </c>
      <c r="B219" s="1" t="s">
        <v>67</v>
      </c>
      <c r="C219" s="1" t="s">
        <v>1259</v>
      </c>
      <c r="D219" s="1" t="s">
        <v>1259</v>
      </c>
      <c r="E219" s="1" t="s">
        <v>1259</v>
      </c>
      <c r="F219" s="1" t="s">
        <v>737</v>
      </c>
      <c r="G219" s="1" t="s">
        <v>1025</v>
      </c>
      <c r="H219" s="1" t="s">
        <v>787</v>
      </c>
      <c r="I219" s="1" t="s">
        <v>760</v>
      </c>
      <c r="J219" s="1" t="s">
        <v>1026</v>
      </c>
      <c r="K219" s="1" t="s">
        <v>1027</v>
      </c>
      <c r="L219" s="1" t="s">
        <v>1007</v>
      </c>
      <c r="M219" s="1" t="s">
        <v>1028</v>
      </c>
      <c r="N219" s="1" t="s">
        <v>823</v>
      </c>
      <c r="O219" s="1" t="s">
        <v>1029</v>
      </c>
      <c r="P219" s="1" t="s">
        <v>1030</v>
      </c>
      <c r="Q219" s="1" t="s">
        <v>1031</v>
      </c>
      <c r="R219" s="1" t="s">
        <v>833</v>
      </c>
      <c r="S219" s="1" t="s">
        <v>820</v>
      </c>
      <c r="T219" s="1" t="s">
        <v>1032</v>
      </c>
      <c r="U219" s="1" t="s">
        <v>1033</v>
      </c>
      <c r="V219" s="1" t="s">
        <v>753</v>
      </c>
      <c r="W219" s="1" t="s">
        <v>1034</v>
      </c>
      <c r="X219" s="1" t="s">
        <v>1035</v>
      </c>
      <c r="Y219" s="1" t="s">
        <v>874</v>
      </c>
      <c r="Z219" s="1" t="s">
        <v>968</v>
      </c>
      <c r="AA219" s="1" t="s">
        <v>1333</v>
      </c>
      <c r="AB219" s="1" t="s">
        <v>834</v>
      </c>
      <c r="AC219" s="1" t="s">
        <v>1381</v>
      </c>
      <c r="AD219" s="1" t="s">
        <v>1382</v>
      </c>
      <c r="AE219" s="1" t="s">
        <v>1259</v>
      </c>
      <c r="AF219" s="1"/>
    </row>
    <row r="220" spans="1:32" x14ac:dyDescent="0.45">
      <c r="A220" s="1" t="str">
        <f>INDEX(Team_Key[Abbreviation],MATCH(INDEX(FPL_Misc_Extract[Team Name],MATCH(FPL_Results_Extract[[#This Row],[Player]],FPL_Misc_Extract[Player],0)),Team_Key[Full Name],0))</f>
        <v>WAT</v>
      </c>
      <c r="B220" s="1" t="s">
        <v>274</v>
      </c>
      <c r="C220" s="1" t="s">
        <v>851</v>
      </c>
      <c r="D220" s="1" t="s">
        <v>852</v>
      </c>
      <c r="E220" s="1" t="s">
        <v>814</v>
      </c>
      <c r="F220" s="1" t="s">
        <v>853</v>
      </c>
      <c r="G220" s="1" t="s">
        <v>742</v>
      </c>
      <c r="H220" s="1" t="s">
        <v>854</v>
      </c>
      <c r="I220" s="1" t="s">
        <v>855</v>
      </c>
      <c r="J220" s="1" t="s">
        <v>754</v>
      </c>
      <c r="K220" s="1" t="s">
        <v>856</v>
      </c>
      <c r="L220" s="1" t="s">
        <v>857</v>
      </c>
      <c r="M220" s="1" t="s">
        <v>858</v>
      </c>
      <c r="N220" s="1" t="s">
        <v>859</v>
      </c>
      <c r="O220" s="1" t="s">
        <v>860</v>
      </c>
      <c r="P220" s="1" t="s">
        <v>861</v>
      </c>
      <c r="Q220" s="1" t="s">
        <v>862</v>
      </c>
      <c r="R220" s="1" t="s">
        <v>747</v>
      </c>
      <c r="S220" s="1" t="s">
        <v>863</v>
      </c>
      <c r="T220" s="1" t="s">
        <v>829</v>
      </c>
      <c r="U220" s="1" t="s">
        <v>864</v>
      </c>
      <c r="V220" s="1" t="s">
        <v>865</v>
      </c>
      <c r="W220" s="1" t="s">
        <v>866</v>
      </c>
      <c r="X220" s="1" t="s">
        <v>826</v>
      </c>
      <c r="Y220" s="1" t="s">
        <v>1202</v>
      </c>
      <c r="Z220" s="1" t="s">
        <v>803</v>
      </c>
      <c r="AA220" s="1" t="s">
        <v>983</v>
      </c>
      <c r="AB220" s="1" t="s">
        <v>1037</v>
      </c>
      <c r="AC220" s="1" t="s">
        <v>769</v>
      </c>
      <c r="AD220" s="1" t="s">
        <v>792</v>
      </c>
      <c r="AE220" s="1" t="s">
        <v>1397</v>
      </c>
      <c r="AF220" s="1"/>
    </row>
    <row r="221" spans="1:32" x14ac:dyDescent="0.45">
      <c r="A221" s="1" t="str">
        <f>INDEX(Team_Key[Abbreviation],MATCH(INDEX(FPL_Misc_Extract[Team Name],MATCH(FPL_Results_Extract[[#This Row],[Player]],FPL_Misc_Extract[Player],0)),Team_Key[Full Name],0))</f>
        <v>SWA</v>
      </c>
      <c r="B221" s="1" t="s">
        <v>642</v>
      </c>
      <c r="C221" s="1" t="s">
        <v>829</v>
      </c>
      <c r="D221" s="1" t="s">
        <v>776</v>
      </c>
      <c r="E221" s="1" t="s">
        <v>885</v>
      </c>
      <c r="F221" s="1" t="s">
        <v>886</v>
      </c>
      <c r="G221" s="1" t="s">
        <v>887</v>
      </c>
      <c r="H221" s="1" t="s">
        <v>795</v>
      </c>
      <c r="I221" s="1" t="s">
        <v>888</v>
      </c>
      <c r="J221" s="1" t="s">
        <v>889</v>
      </c>
      <c r="K221" s="1" t="s">
        <v>872</v>
      </c>
      <c r="L221" s="1" t="s">
        <v>890</v>
      </c>
      <c r="M221" s="1" t="s">
        <v>856</v>
      </c>
      <c r="N221" s="1" t="s">
        <v>891</v>
      </c>
      <c r="O221" s="1" t="s">
        <v>892</v>
      </c>
      <c r="P221" s="1" t="s">
        <v>767</v>
      </c>
      <c r="Q221" s="1" t="s">
        <v>893</v>
      </c>
      <c r="R221" s="1" t="s">
        <v>894</v>
      </c>
      <c r="S221" s="1" t="s">
        <v>895</v>
      </c>
      <c r="T221" s="1" t="s">
        <v>896</v>
      </c>
      <c r="U221" s="1" t="s">
        <v>897</v>
      </c>
      <c r="V221" s="1" t="s">
        <v>898</v>
      </c>
      <c r="W221" s="1" t="s">
        <v>899</v>
      </c>
      <c r="X221" s="1" t="s">
        <v>1206</v>
      </c>
      <c r="Y221" s="1" t="s">
        <v>1207</v>
      </c>
      <c r="Z221" s="1" t="s">
        <v>804</v>
      </c>
      <c r="AA221" s="1" t="s">
        <v>1031</v>
      </c>
      <c r="AB221" s="1" t="s">
        <v>970</v>
      </c>
      <c r="AC221" s="1" t="s">
        <v>1330</v>
      </c>
      <c r="AD221" s="1" t="s">
        <v>1390</v>
      </c>
      <c r="AE221" s="1" t="s">
        <v>1391</v>
      </c>
      <c r="AF221" s="1"/>
    </row>
    <row r="222" spans="1:32" x14ac:dyDescent="0.45">
      <c r="A222" s="1" t="str">
        <f>INDEX(Team_Key[Abbreviation],MATCH(INDEX(FPL_Misc_Extract[Team Name],MATCH(FPL_Results_Extract[[#This Row],[Player]],FPL_Misc_Extract[Player],0)),Team_Key[Full Name],0))</f>
        <v>CRY</v>
      </c>
      <c r="B222" s="1" t="s">
        <v>163</v>
      </c>
      <c r="C222" s="1" t="s">
        <v>978</v>
      </c>
      <c r="D222" s="1" t="s">
        <v>979</v>
      </c>
      <c r="E222" s="1" t="s">
        <v>980</v>
      </c>
      <c r="F222" s="1" t="s">
        <v>981</v>
      </c>
      <c r="G222" s="1" t="s">
        <v>982</v>
      </c>
      <c r="H222" s="1" t="s">
        <v>983</v>
      </c>
      <c r="I222" s="1" t="s">
        <v>984</v>
      </c>
      <c r="J222" s="1" t="s">
        <v>923</v>
      </c>
      <c r="K222" s="1" t="s">
        <v>914</v>
      </c>
      <c r="L222" s="1" t="s">
        <v>985</v>
      </c>
      <c r="M222" s="1" t="s">
        <v>986</v>
      </c>
      <c r="N222" s="1" t="s">
        <v>987</v>
      </c>
      <c r="O222" s="1" t="s">
        <v>988</v>
      </c>
      <c r="P222" s="1" t="s">
        <v>989</v>
      </c>
      <c r="Q222" s="1" t="s">
        <v>736</v>
      </c>
      <c r="R222" s="1" t="s">
        <v>990</v>
      </c>
      <c r="S222" s="1" t="s">
        <v>991</v>
      </c>
      <c r="T222" s="1" t="s">
        <v>992</v>
      </c>
      <c r="U222" s="1" t="s">
        <v>993</v>
      </c>
      <c r="V222" s="1" t="s">
        <v>994</v>
      </c>
      <c r="W222" s="1" t="s">
        <v>995</v>
      </c>
      <c r="X222" s="1" t="s">
        <v>996</v>
      </c>
      <c r="Y222" s="1" t="s">
        <v>1197</v>
      </c>
      <c r="Z222" s="1" t="s">
        <v>825</v>
      </c>
      <c r="AA222" s="1" t="s">
        <v>1334</v>
      </c>
      <c r="AB222" s="1" t="s">
        <v>948</v>
      </c>
      <c r="AC222" s="1" t="s">
        <v>1335</v>
      </c>
      <c r="AD222" s="1" t="s">
        <v>779</v>
      </c>
      <c r="AE222" s="1" t="s">
        <v>1393</v>
      </c>
      <c r="AF222" s="1"/>
    </row>
    <row r="223" spans="1:32" x14ac:dyDescent="0.45">
      <c r="A223" s="1" t="str">
        <f>INDEX(Team_Key[Abbreviation],MATCH(INDEX(FPL_Misc_Extract[Team Name],MATCH(FPL_Results_Extract[[#This Row],[Player]],FPL_Misc_Extract[Player],0)),Team_Key[Full Name],0))</f>
        <v>WAT</v>
      </c>
      <c r="B223" s="1" t="s">
        <v>480</v>
      </c>
      <c r="C223" s="1" t="s">
        <v>851</v>
      </c>
      <c r="D223" s="1" t="s">
        <v>852</v>
      </c>
      <c r="E223" s="1" t="s">
        <v>814</v>
      </c>
      <c r="F223" s="1" t="s">
        <v>853</v>
      </c>
      <c r="G223" s="1" t="s">
        <v>742</v>
      </c>
      <c r="H223" s="1" t="s">
        <v>854</v>
      </c>
      <c r="I223" s="1" t="s">
        <v>855</v>
      </c>
      <c r="J223" s="1" t="s">
        <v>754</v>
      </c>
      <c r="K223" s="1" t="s">
        <v>856</v>
      </c>
      <c r="L223" s="1" t="s">
        <v>857</v>
      </c>
      <c r="M223" s="1" t="s">
        <v>858</v>
      </c>
      <c r="N223" s="1" t="s">
        <v>859</v>
      </c>
      <c r="O223" s="1" t="s">
        <v>860</v>
      </c>
      <c r="P223" s="1" t="s">
        <v>861</v>
      </c>
      <c r="Q223" s="1" t="s">
        <v>862</v>
      </c>
      <c r="R223" s="1" t="s">
        <v>747</v>
      </c>
      <c r="S223" s="1" t="s">
        <v>863</v>
      </c>
      <c r="T223" s="1" t="s">
        <v>829</v>
      </c>
      <c r="U223" s="1" t="s">
        <v>864</v>
      </c>
      <c r="V223" s="1" t="s">
        <v>865</v>
      </c>
      <c r="W223" s="1" t="s">
        <v>866</v>
      </c>
      <c r="X223" s="1" t="s">
        <v>826</v>
      </c>
      <c r="Y223" s="1" t="s">
        <v>1202</v>
      </c>
      <c r="Z223" s="1" t="s">
        <v>803</v>
      </c>
      <c r="AA223" s="1" t="s">
        <v>983</v>
      </c>
      <c r="AB223" s="1" t="s">
        <v>1037</v>
      </c>
      <c r="AC223" s="1" t="s">
        <v>769</v>
      </c>
      <c r="AD223" s="1" t="s">
        <v>792</v>
      </c>
      <c r="AE223" s="1" t="s">
        <v>1397</v>
      </c>
      <c r="AF223" s="1"/>
    </row>
    <row r="224" spans="1:32" x14ac:dyDescent="0.45">
      <c r="A224" s="1" t="str">
        <f>INDEX(Team_Key[Abbreviation],MATCH(INDEX(FPL_Misc_Extract[Team Name],MATCH(FPL_Results_Extract[[#This Row],[Player]],FPL_Misc_Extract[Player],0)),Team_Key[Full Name],0))</f>
        <v>WBA</v>
      </c>
      <c r="B224" s="1" t="s">
        <v>190</v>
      </c>
      <c r="C224" s="1" t="s">
        <v>811</v>
      </c>
      <c r="D224" s="1" t="s">
        <v>812</v>
      </c>
      <c r="E224" s="1" t="s">
        <v>813</v>
      </c>
      <c r="F224" s="1" t="s">
        <v>729</v>
      </c>
      <c r="G224" s="1" t="s">
        <v>814</v>
      </c>
      <c r="H224" s="1" t="s">
        <v>815</v>
      </c>
      <c r="I224" s="1" t="s">
        <v>816</v>
      </c>
      <c r="J224" s="1" t="s">
        <v>817</v>
      </c>
      <c r="K224" s="1" t="s">
        <v>818</v>
      </c>
      <c r="L224" s="1" t="s">
        <v>819</v>
      </c>
      <c r="M224" s="1" t="s">
        <v>820</v>
      </c>
      <c r="N224" s="1" t="s">
        <v>821</v>
      </c>
      <c r="O224" s="1" t="s">
        <v>822</v>
      </c>
      <c r="P224" s="1" t="s">
        <v>823</v>
      </c>
      <c r="Q224" s="1" t="s">
        <v>753</v>
      </c>
      <c r="R224" s="1" t="s">
        <v>824</v>
      </c>
      <c r="S224" s="1" t="s">
        <v>825</v>
      </c>
      <c r="T224" s="1" t="s">
        <v>826</v>
      </c>
      <c r="U224" s="1" t="s">
        <v>827</v>
      </c>
      <c r="V224" s="1" t="s">
        <v>828</v>
      </c>
      <c r="W224" s="1" t="s">
        <v>829</v>
      </c>
      <c r="X224" s="1" t="s">
        <v>830</v>
      </c>
      <c r="Y224" s="1" t="s">
        <v>1193</v>
      </c>
      <c r="Z224" s="1" t="s">
        <v>962</v>
      </c>
      <c r="AA224" s="1" t="s">
        <v>1344</v>
      </c>
      <c r="AB224" s="1" t="s">
        <v>1345</v>
      </c>
      <c r="AC224" s="1" t="s">
        <v>1346</v>
      </c>
      <c r="AD224" s="1" t="s">
        <v>1375</v>
      </c>
      <c r="AE224" s="1" t="s">
        <v>1376</v>
      </c>
      <c r="AF224" s="1"/>
    </row>
    <row r="225" spans="1:32" x14ac:dyDescent="0.45">
      <c r="A225" s="1" t="str">
        <f>INDEX(Team_Key[Abbreviation],MATCH(INDEX(FPL_Misc_Extract[Team Name],MATCH(FPL_Results_Extract[[#This Row],[Player]],FPL_Misc_Extract[Player],0)),Team_Key[Full Name],0))</f>
        <v>STK</v>
      </c>
      <c r="B225" s="1" t="s">
        <v>645</v>
      </c>
      <c r="C225" s="1" t="s">
        <v>831</v>
      </c>
      <c r="D225" s="1" t="s">
        <v>832</v>
      </c>
      <c r="E225" s="1" t="s">
        <v>833</v>
      </c>
      <c r="F225" s="1" t="s">
        <v>834</v>
      </c>
      <c r="G225" s="1" t="s">
        <v>835</v>
      </c>
      <c r="H225" s="1" t="s">
        <v>836</v>
      </c>
      <c r="I225" s="1" t="s">
        <v>837</v>
      </c>
      <c r="J225" s="1" t="s">
        <v>815</v>
      </c>
      <c r="K225" s="1" t="s">
        <v>838</v>
      </c>
      <c r="L225" s="1" t="s">
        <v>839</v>
      </c>
      <c r="M225" s="1" t="s">
        <v>840</v>
      </c>
      <c r="N225" s="1" t="s">
        <v>841</v>
      </c>
      <c r="O225" s="1" t="s">
        <v>842</v>
      </c>
      <c r="P225" s="1" t="s">
        <v>843</v>
      </c>
      <c r="Q225" s="1" t="s">
        <v>844</v>
      </c>
      <c r="R225" s="1" t="s">
        <v>845</v>
      </c>
      <c r="S225" s="1" t="s">
        <v>740</v>
      </c>
      <c r="T225" s="1" t="s">
        <v>846</v>
      </c>
      <c r="U225" s="1" t="s">
        <v>847</v>
      </c>
      <c r="V225" s="1" t="s">
        <v>848</v>
      </c>
      <c r="W225" s="1" t="s">
        <v>849</v>
      </c>
      <c r="X225" s="1" t="s">
        <v>850</v>
      </c>
      <c r="Y225" s="1" t="s">
        <v>1204</v>
      </c>
      <c r="Z225" s="1" t="s">
        <v>966</v>
      </c>
      <c r="AA225" s="1" t="s">
        <v>931</v>
      </c>
      <c r="AB225" s="1" t="s">
        <v>790</v>
      </c>
      <c r="AC225" s="1" t="s">
        <v>980</v>
      </c>
      <c r="AD225" s="1" t="s">
        <v>827</v>
      </c>
      <c r="AE225" s="1" t="s">
        <v>1389</v>
      </c>
      <c r="AF225" s="1"/>
    </row>
    <row r="226" spans="1:32" x14ac:dyDescent="0.45">
      <c r="A226" s="1" t="str">
        <f>INDEX(Team_Key[Abbreviation],MATCH(INDEX(FPL_Misc_Extract[Team Name],MATCH(FPL_Results_Extract[[#This Row],[Player]],FPL_Misc_Extract[Player],0)),Team_Key[Full Name],0))</f>
        <v>LEI</v>
      </c>
      <c r="B226" s="1" t="s">
        <v>59</v>
      </c>
      <c r="C226" s="1" t="s">
        <v>751</v>
      </c>
      <c r="D226" s="1" t="s">
        <v>752</v>
      </c>
      <c r="E226" s="1" t="s">
        <v>753</v>
      </c>
      <c r="F226" s="1" t="s">
        <v>754</v>
      </c>
      <c r="G226" s="1" t="s">
        <v>735</v>
      </c>
      <c r="H226" s="1" t="s">
        <v>755</v>
      </c>
      <c r="I226" s="1" t="s">
        <v>756</v>
      </c>
      <c r="J226" s="1" t="s">
        <v>757</v>
      </c>
      <c r="K226" s="1" t="s">
        <v>758</v>
      </c>
      <c r="L226" s="1" t="s">
        <v>759</v>
      </c>
      <c r="M226" s="1" t="s">
        <v>760</v>
      </c>
      <c r="N226" s="1" t="s">
        <v>761</v>
      </c>
      <c r="O226" s="1" t="s">
        <v>762</v>
      </c>
      <c r="P226" s="1" t="s">
        <v>763</v>
      </c>
      <c r="Q226" s="1" t="s">
        <v>764</v>
      </c>
      <c r="R226" s="1" t="s">
        <v>765</v>
      </c>
      <c r="S226" s="1" t="s">
        <v>766</v>
      </c>
      <c r="T226" s="1" t="s">
        <v>767</v>
      </c>
      <c r="U226" s="1" t="s">
        <v>768</v>
      </c>
      <c r="V226" s="1" t="s">
        <v>769</v>
      </c>
      <c r="W226" s="1" t="s">
        <v>770</v>
      </c>
      <c r="X226" s="1" t="s">
        <v>771</v>
      </c>
      <c r="Y226" s="1" t="s">
        <v>1201</v>
      </c>
      <c r="Z226" s="1" t="s">
        <v>789</v>
      </c>
      <c r="AA226" s="1" t="s">
        <v>1322</v>
      </c>
      <c r="AB226" s="1" t="s">
        <v>1007</v>
      </c>
      <c r="AC226" s="1" t="s">
        <v>1055</v>
      </c>
      <c r="AD226" s="1" t="s">
        <v>744</v>
      </c>
      <c r="AE226" s="1" t="s">
        <v>1401</v>
      </c>
      <c r="AF226" s="1"/>
    </row>
    <row r="227" spans="1:32" x14ac:dyDescent="0.45">
      <c r="A227" s="1" t="str">
        <f>INDEX(Team_Key[Abbreviation],MATCH(INDEX(FPL_Misc_Extract[Team Name],MATCH(FPL_Results_Extract[[#This Row],[Player]],FPL_Misc_Extract[Player],0)),Team_Key[Full Name],0))</f>
        <v>CHE</v>
      </c>
      <c r="B227" s="1" t="s">
        <v>634</v>
      </c>
      <c r="C227" s="1" t="s">
        <v>1048</v>
      </c>
      <c r="D227" s="1" t="s">
        <v>1049</v>
      </c>
      <c r="E227" s="1" t="s">
        <v>760</v>
      </c>
      <c r="F227" s="1" t="s">
        <v>740</v>
      </c>
      <c r="G227" s="1" t="s">
        <v>1050</v>
      </c>
      <c r="H227" s="1" t="s">
        <v>1051</v>
      </c>
      <c r="I227" s="1" t="s">
        <v>930</v>
      </c>
      <c r="J227" s="1" t="s">
        <v>1052</v>
      </c>
      <c r="K227" s="1" t="s">
        <v>1019</v>
      </c>
      <c r="L227" s="1" t="s">
        <v>942</v>
      </c>
      <c r="M227" s="1" t="s">
        <v>1053</v>
      </c>
      <c r="N227" s="1" t="s">
        <v>1054</v>
      </c>
      <c r="O227" s="1" t="s">
        <v>1055</v>
      </c>
      <c r="P227" s="1" t="s">
        <v>737</v>
      </c>
      <c r="Q227" s="1" t="s">
        <v>1056</v>
      </c>
      <c r="R227" s="1" t="s">
        <v>859</v>
      </c>
      <c r="S227" s="1" t="s">
        <v>1042</v>
      </c>
      <c r="T227" s="1" t="s">
        <v>1022</v>
      </c>
      <c r="U227" s="1" t="s">
        <v>785</v>
      </c>
      <c r="V227" s="1" t="s">
        <v>1057</v>
      </c>
      <c r="W227" s="1" t="s">
        <v>744</v>
      </c>
      <c r="X227" s="1" t="s">
        <v>909</v>
      </c>
      <c r="Y227" s="1" t="s">
        <v>1199</v>
      </c>
      <c r="Z227" s="1" t="s">
        <v>812</v>
      </c>
      <c r="AA227" s="1" t="s">
        <v>763</v>
      </c>
      <c r="AB227" s="1" t="s">
        <v>989</v>
      </c>
      <c r="AC227" s="1" t="s">
        <v>1339</v>
      </c>
      <c r="AD227" s="1" t="s">
        <v>757</v>
      </c>
      <c r="AE227" s="1" t="s">
        <v>1380</v>
      </c>
      <c r="AF227" s="1"/>
    </row>
    <row r="228" spans="1:32" x14ac:dyDescent="0.45">
      <c r="A228" s="1" t="str">
        <f>INDEX(Team_Key[Abbreviation],MATCH(INDEX(FPL_Misc_Extract[Team Name],MATCH(FPL_Results_Extract[[#This Row],[Player]],FPL_Misc_Extract[Player],0)),Team_Key[Full Name],0))</f>
        <v>CHE</v>
      </c>
      <c r="B228" s="1" t="s">
        <v>237</v>
      </c>
      <c r="C228" s="1" t="s">
        <v>1048</v>
      </c>
      <c r="D228" s="1" t="s">
        <v>1049</v>
      </c>
      <c r="E228" s="1" t="s">
        <v>760</v>
      </c>
      <c r="F228" s="1" t="s">
        <v>740</v>
      </c>
      <c r="G228" s="1" t="s">
        <v>1050</v>
      </c>
      <c r="H228" s="1" t="s">
        <v>1051</v>
      </c>
      <c r="I228" s="1" t="s">
        <v>930</v>
      </c>
      <c r="J228" s="1" t="s">
        <v>1052</v>
      </c>
      <c r="K228" s="1" t="s">
        <v>1019</v>
      </c>
      <c r="L228" s="1" t="s">
        <v>942</v>
      </c>
      <c r="M228" s="1" t="s">
        <v>1053</v>
      </c>
      <c r="N228" s="1" t="s">
        <v>1054</v>
      </c>
      <c r="O228" s="1" t="s">
        <v>1055</v>
      </c>
      <c r="P228" s="1" t="s">
        <v>737</v>
      </c>
      <c r="Q228" s="1" t="s">
        <v>1056</v>
      </c>
      <c r="R228" s="1" t="s">
        <v>859</v>
      </c>
      <c r="S228" s="1" t="s">
        <v>1042</v>
      </c>
      <c r="T228" s="1" t="s">
        <v>1022</v>
      </c>
      <c r="U228" s="1" t="s">
        <v>785</v>
      </c>
      <c r="V228" s="1" t="s">
        <v>1057</v>
      </c>
      <c r="W228" s="1" t="s">
        <v>744</v>
      </c>
      <c r="X228" s="1" t="s">
        <v>909</v>
      </c>
      <c r="Y228" s="1" t="s">
        <v>1199</v>
      </c>
      <c r="Z228" s="1" t="s">
        <v>812</v>
      </c>
      <c r="AA228" s="1" t="s">
        <v>763</v>
      </c>
      <c r="AB228" s="1" t="s">
        <v>989</v>
      </c>
      <c r="AC228" s="1" t="s">
        <v>1339</v>
      </c>
      <c r="AD228" s="1" t="s">
        <v>757</v>
      </c>
      <c r="AE228" s="1" t="s">
        <v>1380</v>
      </c>
      <c r="AF228" s="1"/>
    </row>
    <row r="229" spans="1:32" x14ac:dyDescent="0.45">
      <c r="A229" s="1" t="str">
        <f>INDEX(Team_Key[Abbreviation],MATCH(INDEX(FPL_Misc_Extract[Team Name],MATCH(FPL_Results_Extract[[#This Row],[Player]],FPL_Misc_Extract[Player],0)),Team_Key[Full Name],0))</f>
        <v>CRY</v>
      </c>
      <c r="B229" s="1" t="s">
        <v>181</v>
      </c>
      <c r="C229" s="1" t="s">
        <v>978</v>
      </c>
      <c r="D229" s="1" t="s">
        <v>979</v>
      </c>
      <c r="E229" s="1" t="s">
        <v>980</v>
      </c>
      <c r="F229" s="1" t="s">
        <v>981</v>
      </c>
      <c r="G229" s="1" t="s">
        <v>982</v>
      </c>
      <c r="H229" s="1" t="s">
        <v>983</v>
      </c>
      <c r="I229" s="1" t="s">
        <v>984</v>
      </c>
      <c r="J229" s="1" t="s">
        <v>923</v>
      </c>
      <c r="K229" s="1" t="s">
        <v>914</v>
      </c>
      <c r="L229" s="1" t="s">
        <v>985</v>
      </c>
      <c r="M229" s="1" t="s">
        <v>986</v>
      </c>
      <c r="N229" s="1" t="s">
        <v>987</v>
      </c>
      <c r="O229" s="1" t="s">
        <v>988</v>
      </c>
      <c r="P229" s="1" t="s">
        <v>989</v>
      </c>
      <c r="Q229" s="1" t="s">
        <v>736</v>
      </c>
      <c r="R229" s="1" t="s">
        <v>990</v>
      </c>
      <c r="S229" s="1" t="s">
        <v>991</v>
      </c>
      <c r="T229" s="1" t="s">
        <v>992</v>
      </c>
      <c r="U229" s="1" t="s">
        <v>993</v>
      </c>
      <c r="V229" s="1" t="s">
        <v>994</v>
      </c>
      <c r="W229" s="1" t="s">
        <v>995</v>
      </c>
      <c r="X229" s="1" t="s">
        <v>996</v>
      </c>
      <c r="Y229" s="1" t="s">
        <v>1197</v>
      </c>
      <c r="Z229" s="1" t="s">
        <v>825</v>
      </c>
      <c r="AA229" s="1" t="s">
        <v>1334</v>
      </c>
      <c r="AB229" s="1" t="s">
        <v>948</v>
      </c>
      <c r="AC229" s="1" t="s">
        <v>1335</v>
      </c>
      <c r="AD229" s="1" t="s">
        <v>779</v>
      </c>
      <c r="AE229" s="1" t="s">
        <v>1393</v>
      </c>
      <c r="AF229" s="1"/>
    </row>
    <row r="230" spans="1:32" x14ac:dyDescent="0.45">
      <c r="A230" s="1" t="str">
        <f>INDEX(Team_Key[Abbreviation],MATCH(INDEX(FPL_Misc_Extract[Team Name],MATCH(FPL_Results_Extract[[#This Row],[Player]],FPL_Misc_Extract[Player],0)),Team_Key[Full Name],0))</f>
        <v>MCI</v>
      </c>
      <c r="B230" s="1" t="s">
        <v>470</v>
      </c>
      <c r="C230" s="1" t="s">
        <v>997</v>
      </c>
      <c r="D230" s="1" t="s">
        <v>998</v>
      </c>
      <c r="E230" s="1" t="s">
        <v>999</v>
      </c>
      <c r="F230" s="1" t="s">
        <v>943</v>
      </c>
      <c r="G230" s="1" t="s">
        <v>971</v>
      </c>
      <c r="H230" s="1" t="s">
        <v>1000</v>
      </c>
      <c r="I230" s="1" t="s">
        <v>783</v>
      </c>
      <c r="J230" s="1" t="s">
        <v>1001</v>
      </c>
      <c r="K230" s="1" t="s">
        <v>1002</v>
      </c>
      <c r="L230" s="1" t="s">
        <v>785</v>
      </c>
      <c r="M230" s="1" t="s">
        <v>1003</v>
      </c>
      <c r="N230" s="1" t="s">
        <v>1004</v>
      </c>
      <c r="O230" s="1" t="s">
        <v>1005</v>
      </c>
      <c r="P230" s="1" t="s">
        <v>1006</v>
      </c>
      <c r="Q230" s="1" t="s">
        <v>926</v>
      </c>
      <c r="R230" s="1" t="s">
        <v>927</v>
      </c>
      <c r="S230" s="1" t="s">
        <v>1007</v>
      </c>
      <c r="T230" s="1" t="s">
        <v>810</v>
      </c>
      <c r="U230" s="1" t="s">
        <v>913</v>
      </c>
      <c r="V230" s="1" t="s">
        <v>808</v>
      </c>
      <c r="W230" s="1" t="s">
        <v>795</v>
      </c>
      <c r="X230" s="1" t="s">
        <v>1008</v>
      </c>
      <c r="Y230" s="1" t="s">
        <v>1013</v>
      </c>
      <c r="Z230" s="1" t="s">
        <v>747</v>
      </c>
      <c r="AA230" s="1" t="s">
        <v>1325</v>
      </c>
      <c r="AB230" s="1" t="s">
        <v>864</v>
      </c>
      <c r="AC230" s="1" t="s">
        <v>1385</v>
      </c>
      <c r="AD230" s="1" t="s">
        <v>1386</v>
      </c>
      <c r="AE230" s="1" t="s">
        <v>1259</v>
      </c>
      <c r="AF230" s="1"/>
    </row>
    <row r="231" spans="1:32" x14ac:dyDescent="0.45">
      <c r="A231" s="1" t="str">
        <f>INDEX(Team_Key[Abbreviation],MATCH(INDEX(FPL_Misc_Extract[Team Name],MATCH(FPL_Results_Extract[[#This Row],[Player]],FPL_Misc_Extract[Player],0)),Team_Key[Full Name],0))</f>
        <v>AVL</v>
      </c>
      <c r="B231" s="1" t="s">
        <v>422</v>
      </c>
      <c r="C231" s="1" t="s">
        <v>867</v>
      </c>
      <c r="D231" s="1" t="s">
        <v>750</v>
      </c>
      <c r="E231" s="1" t="s">
        <v>868</v>
      </c>
      <c r="F231" s="1" t="s">
        <v>869</v>
      </c>
      <c r="G231" s="1" t="s">
        <v>870</v>
      </c>
      <c r="H231" s="1" t="s">
        <v>834</v>
      </c>
      <c r="I231" s="1" t="s">
        <v>871</v>
      </c>
      <c r="J231" s="1" t="s">
        <v>872</v>
      </c>
      <c r="K231" s="1" t="s">
        <v>873</v>
      </c>
      <c r="L231" s="1" t="s">
        <v>874</v>
      </c>
      <c r="M231" s="1" t="s">
        <v>875</v>
      </c>
      <c r="N231" s="1" t="s">
        <v>768</v>
      </c>
      <c r="O231" s="1" t="s">
        <v>876</v>
      </c>
      <c r="P231" s="1" t="s">
        <v>877</v>
      </c>
      <c r="Q231" s="1" t="s">
        <v>878</v>
      </c>
      <c r="R231" s="1" t="s">
        <v>879</v>
      </c>
      <c r="S231" s="1" t="s">
        <v>880</v>
      </c>
      <c r="T231" s="1" t="s">
        <v>881</v>
      </c>
      <c r="U231" s="1" t="s">
        <v>882</v>
      </c>
      <c r="V231" s="1" t="s">
        <v>883</v>
      </c>
      <c r="W231" s="1" t="s">
        <v>759</v>
      </c>
      <c r="X231" s="1" t="s">
        <v>884</v>
      </c>
      <c r="Y231" s="1" t="s">
        <v>932</v>
      </c>
      <c r="Z231" s="1" t="s">
        <v>748</v>
      </c>
      <c r="AA231" s="1" t="s">
        <v>862</v>
      </c>
      <c r="AB231" s="1" t="s">
        <v>1347</v>
      </c>
      <c r="AC231" s="1" t="s">
        <v>904</v>
      </c>
      <c r="AD231" s="1" t="s">
        <v>1394</v>
      </c>
      <c r="AE231" s="1" t="s">
        <v>1395</v>
      </c>
      <c r="AF231" s="1"/>
    </row>
    <row r="232" spans="1:32" x14ac:dyDescent="0.45">
      <c r="A232" s="1" t="str">
        <f>INDEX(Team_Key[Abbreviation],MATCH(INDEX(FPL_Misc_Extract[Team Name],MATCH(FPL_Results_Extract[[#This Row],[Player]],FPL_Misc_Extract[Player],0)),Team_Key[Full Name],0))</f>
        <v>WAT</v>
      </c>
      <c r="B232" s="1" t="s">
        <v>91</v>
      </c>
      <c r="C232" s="1" t="s">
        <v>978</v>
      </c>
      <c r="D232" s="1" t="s">
        <v>979</v>
      </c>
      <c r="E232" s="1" t="s">
        <v>980</v>
      </c>
      <c r="F232" s="1" t="s">
        <v>981</v>
      </c>
      <c r="G232" s="1" t="s">
        <v>742</v>
      </c>
      <c r="H232" s="1" t="s">
        <v>854</v>
      </c>
      <c r="I232" s="1" t="s">
        <v>855</v>
      </c>
      <c r="J232" s="1" t="s">
        <v>754</v>
      </c>
      <c r="K232" s="1" t="s">
        <v>856</v>
      </c>
      <c r="L232" s="1" t="s">
        <v>857</v>
      </c>
      <c r="M232" s="1" t="s">
        <v>858</v>
      </c>
      <c r="N232" s="1" t="s">
        <v>859</v>
      </c>
      <c r="O232" s="1" t="s">
        <v>860</v>
      </c>
      <c r="P232" s="1" t="s">
        <v>861</v>
      </c>
      <c r="Q232" s="1" t="s">
        <v>862</v>
      </c>
      <c r="R232" s="1" t="s">
        <v>747</v>
      </c>
      <c r="S232" s="1" t="s">
        <v>863</v>
      </c>
      <c r="T232" s="1" t="s">
        <v>829</v>
      </c>
      <c r="U232" s="1" t="s">
        <v>864</v>
      </c>
      <c r="V232" s="1" t="s">
        <v>865</v>
      </c>
      <c r="W232" s="1" t="s">
        <v>866</v>
      </c>
      <c r="X232" s="1" t="s">
        <v>826</v>
      </c>
      <c r="Y232" s="1" t="s">
        <v>1202</v>
      </c>
      <c r="Z232" s="1" t="s">
        <v>803</v>
      </c>
      <c r="AA232" s="1" t="s">
        <v>983</v>
      </c>
      <c r="AB232" s="1" t="s">
        <v>1037</v>
      </c>
      <c r="AC232" s="1" t="s">
        <v>769</v>
      </c>
      <c r="AD232" s="1" t="s">
        <v>792</v>
      </c>
      <c r="AE232" s="1" t="s">
        <v>1397</v>
      </c>
      <c r="AF232" s="1"/>
    </row>
    <row r="233" spans="1:32" x14ac:dyDescent="0.45">
      <c r="A233" s="1" t="str">
        <f>INDEX(Team_Key[Abbreviation],MATCH(INDEX(FPL_Misc_Extract[Team Name],MATCH(FPL_Results_Extract[[#This Row],[Player]],FPL_Misc_Extract[Player],0)),Team_Key[Full Name],0))</f>
        <v>CRY</v>
      </c>
      <c r="B233" s="1" t="s">
        <v>209</v>
      </c>
      <c r="C233" s="1" t="s">
        <v>978</v>
      </c>
      <c r="D233" s="1" t="s">
        <v>979</v>
      </c>
      <c r="E233" s="1" t="s">
        <v>980</v>
      </c>
      <c r="F233" s="1" t="s">
        <v>981</v>
      </c>
      <c r="G233" s="1" t="s">
        <v>982</v>
      </c>
      <c r="H233" s="1" t="s">
        <v>983</v>
      </c>
      <c r="I233" s="1" t="s">
        <v>984</v>
      </c>
      <c r="J233" s="1" t="s">
        <v>923</v>
      </c>
      <c r="K233" s="1" t="s">
        <v>914</v>
      </c>
      <c r="L233" s="1" t="s">
        <v>985</v>
      </c>
      <c r="M233" s="1" t="s">
        <v>986</v>
      </c>
      <c r="N233" s="1" t="s">
        <v>987</v>
      </c>
      <c r="O233" s="1" t="s">
        <v>988</v>
      </c>
      <c r="P233" s="1" t="s">
        <v>989</v>
      </c>
      <c r="Q233" s="1" t="s">
        <v>736</v>
      </c>
      <c r="R233" s="1" t="s">
        <v>990</v>
      </c>
      <c r="S233" s="1" t="s">
        <v>991</v>
      </c>
      <c r="T233" s="1" t="s">
        <v>992</v>
      </c>
      <c r="U233" s="1" t="s">
        <v>993</v>
      </c>
      <c r="V233" s="1" t="s">
        <v>994</v>
      </c>
      <c r="W233" s="1" t="s">
        <v>995</v>
      </c>
      <c r="X233" s="1" t="s">
        <v>996</v>
      </c>
      <c r="Y233" s="1" t="s">
        <v>1197</v>
      </c>
      <c r="Z233" s="1" t="s">
        <v>825</v>
      </c>
      <c r="AA233" s="1" t="s">
        <v>1334</v>
      </c>
      <c r="AB233" s="1" t="s">
        <v>948</v>
      </c>
      <c r="AC233" s="1" t="s">
        <v>1335</v>
      </c>
      <c r="AD233" s="1" t="s">
        <v>779</v>
      </c>
      <c r="AE233" s="1" t="s">
        <v>1393</v>
      </c>
      <c r="AF233" s="1"/>
    </row>
    <row r="234" spans="1:32" x14ac:dyDescent="0.45">
      <c r="A234" s="1" t="str">
        <f>INDEX(Team_Key[Abbreviation],MATCH(INDEX(FPL_Misc_Extract[Team Name],MATCH(FPL_Results_Extract[[#This Row],[Player]],FPL_Misc_Extract[Player],0)),Team_Key[Full Name],0))</f>
        <v>CRY</v>
      </c>
      <c r="B234" s="1" t="s">
        <v>509</v>
      </c>
      <c r="C234" s="1" t="s">
        <v>978</v>
      </c>
      <c r="D234" s="1" t="s">
        <v>979</v>
      </c>
      <c r="E234" s="1" t="s">
        <v>980</v>
      </c>
      <c r="F234" s="1" t="s">
        <v>981</v>
      </c>
      <c r="G234" s="1" t="s">
        <v>982</v>
      </c>
      <c r="H234" s="1" t="s">
        <v>983</v>
      </c>
      <c r="I234" s="1" t="s">
        <v>984</v>
      </c>
      <c r="J234" s="1" t="s">
        <v>923</v>
      </c>
      <c r="K234" s="1" t="s">
        <v>914</v>
      </c>
      <c r="L234" s="1" t="s">
        <v>985</v>
      </c>
      <c r="M234" s="1" t="s">
        <v>986</v>
      </c>
      <c r="N234" s="1" t="s">
        <v>987</v>
      </c>
      <c r="O234" s="1" t="s">
        <v>988</v>
      </c>
      <c r="P234" s="1" t="s">
        <v>989</v>
      </c>
      <c r="Q234" s="1" t="s">
        <v>736</v>
      </c>
      <c r="R234" s="1" t="s">
        <v>990</v>
      </c>
      <c r="S234" s="1" t="s">
        <v>991</v>
      </c>
      <c r="T234" s="1" t="s">
        <v>992</v>
      </c>
      <c r="U234" s="1" t="s">
        <v>993</v>
      </c>
      <c r="V234" s="1" t="s">
        <v>994</v>
      </c>
      <c r="W234" s="1" t="s">
        <v>995</v>
      </c>
      <c r="X234" s="1" t="s">
        <v>996</v>
      </c>
      <c r="Y234" s="1" t="s">
        <v>1197</v>
      </c>
      <c r="Z234" s="1" t="s">
        <v>825</v>
      </c>
      <c r="AA234" s="1" t="s">
        <v>1334</v>
      </c>
      <c r="AB234" s="1" t="s">
        <v>948</v>
      </c>
      <c r="AC234" s="1" t="s">
        <v>1335</v>
      </c>
      <c r="AD234" s="1" t="s">
        <v>779</v>
      </c>
      <c r="AE234" s="1" t="s">
        <v>1393</v>
      </c>
      <c r="AF234" s="1"/>
    </row>
    <row r="235" spans="1:32" x14ac:dyDescent="0.45">
      <c r="A235" s="1" t="str">
        <f>INDEX(Team_Key[Abbreviation],MATCH(INDEX(FPL_Misc_Extract[Team Name],MATCH(FPL_Results_Extract[[#This Row],[Player]],FPL_Misc_Extract[Player],0)),Team_Key[Full Name],0))</f>
        <v>SOU</v>
      </c>
      <c r="B235" s="1" t="s">
        <v>512</v>
      </c>
      <c r="C235" s="1" t="s">
        <v>930</v>
      </c>
      <c r="D235" s="1" t="s">
        <v>931</v>
      </c>
      <c r="E235" s="1" t="s">
        <v>812</v>
      </c>
      <c r="F235" s="1" t="s">
        <v>807</v>
      </c>
      <c r="G235" s="1" t="s">
        <v>932</v>
      </c>
      <c r="H235" s="1" t="s">
        <v>933</v>
      </c>
      <c r="I235" s="1" t="s">
        <v>934</v>
      </c>
      <c r="J235" s="1" t="s">
        <v>739</v>
      </c>
      <c r="K235" s="1" t="s">
        <v>836</v>
      </c>
      <c r="L235" s="1" t="s">
        <v>935</v>
      </c>
      <c r="M235" s="1" t="s">
        <v>936</v>
      </c>
      <c r="N235" s="1" t="s">
        <v>747</v>
      </c>
      <c r="O235" s="1" t="s">
        <v>872</v>
      </c>
      <c r="P235" s="1" t="s">
        <v>937</v>
      </c>
      <c r="Q235" s="1" t="s">
        <v>938</v>
      </c>
      <c r="R235" s="1" t="s">
        <v>939</v>
      </c>
      <c r="S235" s="1" t="s">
        <v>940</v>
      </c>
      <c r="T235" s="1" t="s">
        <v>941</v>
      </c>
      <c r="U235" s="1" t="s">
        <v>942</v>
      </c>
      <c r="V235" s="1" t="s">
        <v>891</v>
      </c>
      <c r="W235" s="1" t="s">
        <v>943</v>
      </c>
      <c r="X235" s="1" t="s">
        <v>944</v>
      </c>
      <c r="Y235" s="1" t="s">
        <v>1200</v>
      </c>
      <c r="Z235" s="1" t="s">
        <v>731</v>
      </c>
      <c r="AA235" s="1" t="s">
        <v>1342</v>
      </c>
      <c r="AB235" s="1" t="s">
        <v>838</v>
      </c>
      <c r="AC235" s="1" t="s">
        <v>1343</v>
      </c>
      <c r="AD235" s="1" t="s">
        <v>965</v>
      </c>
      <c r="AE235" s="1" t="s">
        <v>1392</v>
      </c>
      <c r="AF235" s="1"/>
    </row>
    <row r="236" spans="1:32" x14ac:dyDescent="0.45">
      <c r="A236" s="1" t="str">
        <f>INDEX(Team_Key[Abbreviation],MATCH(INDEX(FPL_Misc_Extract[Team Name],MATCH(FPL_Results_Extract[[#This Row],[Player]],FPL_Misc_Extract[Player],0)),Team_Key[Full Name],0))</f>
        <v>NEW</v>
      </c>
      <c r="B236" s="1" t="s">
        <v>154</v>
      </c>
      <c r="C236" s="1" t="s">
        <v>945</v>
      </c>
      <c r="D236" s="1" t="s">
        <v>946</v>
      </c>
      <c r="E236" s="1" t="s">
        <v>785</v>
      </c>
      <c r="F236" s="1" t="s">
        <v>947</v>
      </c>
      <c r="G236" s="1" t="s">
        <v>748</v>
      </c>
      <c r="H236" s="1" t="s">
        <v>948</v>
      </c>
      <c r="I236" s="1" t="s">
        <v>949</v>
      </c>
      <c r="J236" s="1" t="s">
        <v>950</v>
      </c>
      <c r="K236" s="1" t="s">
        <v>951</v>
      </c>
      <c r="L236" s="1" t="s">
        <v>952</v>
      </c>
      <c r="M236" s="1" t="s">
        <v>786</v>
      </c>
      <c r="N236" s="1" t="s">
        <v>867</v>
      </c>
      <c r="O236" s="1" t="s">
        <v>893</v>
      </c>
      <c r="P236" s="1" t="s">
        <v>953</v>
      </c>
      <c r="Q236" s="1" t="s">
        <v>789</v>
      </c>
      <c r="R236" s="1" t="s">
        <v>954</v>
      </c>
      <c r="S236" s="1" t="s">
        <v>938</v>
      </c>
      <c r="T236" s="1" t="s">
        <v>955</v>
      </c>
      <c r="U236" s="1" t="s">
        <v>956</v>
      </c>
      <c r="V236" s="1" t="s">
        <v>957</v>
      </c>
      <c r="W236" s="1" t="s">
        <v>958</v>
      </c>
      <c r="X236" s="1" t="s">
        <v>959</v>
      </c>
      <c r="Y236" s="1" t="s">
        <v>1205</v>
      </c>
      <c r="Z236" s="1" t="s">
        <v>1340</v>
      </c>
      <c r="AA236" s="1" t="s">
        <v>896</v>
      </c>
      <c r="AB236" s="1" t="s">
        <v>1341</v>
      </c>
      <c r="AC236" s="1" t="s">
        <v>1054</v>
      </c>
      <c r="AD236" s="1" t="s">
        <v>1396</v>
      </c>
      <c r="AE236" s="1" t="s">
        <v>1259</v>
      </c>
      <c r="AF236" s="1"/>
    </row>
    <row r="237" spans="1:32" x14ac:dyDescent="0.45">
      <c r="A237" s="1" t="str">
        <f>INDEX(Team_Key[Abbreviation],MATCH(INDEX(FPL_Misc_Extract[Team Name],MATCH(FPL_Results_Extract[[#This Row],[Player]],FPL_Misc_Extract[Player],0)),Team_Key[Full Name],0))</f>
        <v>CHE</v>
      </c>
      <c r="B237" s="1" t="s">
        <v>198</v>
      </c>
      <c r="C237" s="1" t="s">
        <v>1048</v>
      </c>
      <c r="D237" s="1" t="s">
        <v>1049</v>
      </c>
      <c r="E237" s="1" t="s">
        <v>760</v>
      </c>
      <c r="F237" s="1" t="s">
        <v>740</v>
      </c>
      <c r="G237" s="1" t="s">
        <v>1050</v>
      </c>
      <c r="H237" s="1" t="s">
        <v>1051</v>
      </c>
      <c r="I237" s="1" t="s">
        <v>930</v>
      </c>
      <c r="J237" s="1" t="s">
        <v>1052</v>
      </c>
      <c r="K237" s="1" t="s">
        <v>1019</v>
      </c>
      <c r="L237" s="1" t="s">
        <v>942</v>
      </c>
      <c r="M237" s="1" t="s">
        <v>1053</v>
      </c>
      <c r="N237" s="1" t="s">
        <v>1054</v>
      </c>
      <c r="O237" s="1" t="s">
        <v>1055</v>
      </c>
      <c r="P237" s="1" t="s">
        <v>737</v>
      </c>
      <c r="Q237" s="1" t="s">
        <v>1056</v>
      </c>
      <c r="R237" s="1" t="s">
        <v>859</v>
      </c>
      <c r="S237" s="1" t="s">
        <v>1042</v>
      </c>
      <c r="T237" s="1" t="s">
        <v>1022</v>
      </c>
      <c r="U237" s="1" t="s">
        <v>785</v>
      </c>
      <c r="V237" s="1" t="s">
        <v>1057</v>
      </c>
      <c r="W237" s="1" t="s">
        <v>744</v>
      </c>
      <c r="X237" s="1" t="s">
        <v>909</v>
      </c>
      <c r="Y237" s="1" t="s">
        <v>1199</v>
      </c>
      <c r="Z237" s="1" t="s">
        <v>812</v>
      </c>
      <c r="AA237" s="1" t="s">
        <v>763</v>
      </c>
      <c r="AB237" s="1" t="s">
        <v>989</v>
      </c>
      <c r="AC237" s="1" t="s">
        <v>1339</v>
      </c>
      <c r="AD237" s="1" t="s">
        <v>757</v>
      </c>
      <c r="AE237" s="1" t="s">
        <v>1380</v>
      </c>
      <c r="AF237" s="1"/>
    </row>
    <row r="238" spans="1:32" x14ac:dyDescent="0.45">
      <c r="A238" s="1" t="str">
        <f>INDEX(Team_Key[Abbreviation],MATCH(INDEX(FPL_Misc_Extract[Team Name],MATCH(FPL_Results_Extract[[#This Row],[Player]],FPL_Misc_Extract[Player],0)),Team_Key[Full Name],0))</f>
        <v>CRY</v>
      </c>
      <c r="B238" s="1" t="s">
        <v>115</v>
      </c>
      <c r="C238" s="1" t="s">
        <v>978</v>
      </c>
      <c r="D238" s="1" t="s">
        <v>979</v>
      </c>
      <c r="E238" s="1" t="s">
        <v>980</v>
      </c>
      <c r="F238" s="1" t="s">
        <v>981</v>
      </c>
      <c r="G238" s="1" t="s">
        <v>982</v>
      </c>
      <c r="H238" s="1" t="s">
        <v>983</v>
      </c>
      <c r="I238" s="1" t="s">
        <v>984</v>
      </c>
      <c r="J238" s="1" t="s">
        <v>923</v>
      </c>
      <c r="K238" s="1" t="s">
        <v>914</v>
      </c>
      <c r="L238" s="1" t="s">
        <v>985</v>
      </c>
      <c r="M238" s="1" t="s">
        <v>986</v>
      </c>
      <c r="N238" s="1" t="s">
        <v>987</v>
      </c>
      <c r="O238" s="1" t="s">
        <v>988</v>
      </c>
      <c r="P238" s="1" t="s">
        <v>989</v>
      </c>
      <c r="Q238" s="1" t="s">
        <v>736</v>
      </c>
      <c r="R238" s="1" t="s">
        <v>990</v>
      </c>
      <c r="S238" s="1" t="s">
        <v>991</v>
      </c>
      <c r="T238" s="1" t="s">
        <v>992</v>
      </c>
      <c r="U238" s="1" t="s">
        <v>993</v>
      </c>
      <c r="V238" s="1" t="s">
        <v>994</v>
      </c>
      <c r="W238" s="1" t="s">
        <v>995</v>
      </c>
      <c r="X238" s="1" t="s">
        <v>996</v>
      </c>
      <c r="Y238" s="1" t="s">
        <v>1197</v>
      </c>
      <c r="Z238" s="1" t="s">
        <v>825</v>
      </c>
      <c r="AA238" s="1" t="s">
        <v>1334</v>
      </c>
      <c r="AB238" s="1" t="s">
        <v>948</v>
      </c>
      <c r="AC238" s="1" t="s">
        <v>1335</v>
      </c>
      <c r="AD238" s="1" t="s">
        <v>779</v>
      </c>
      <c r="AE238" s="1" t="s">
        <v>1393</v>
      </c>
      <c r="AF238" s="1"/>
    </row>
    <row r="239" spans="1:32" x14ac:dyDescent="0.45">
      <c r="A239" s="1" t="str">
        <f>INDEX(Team_Key[Abbreviation],MATCH(INDEX(FPL_Misc_Extract[Team Name],MATCH(FPL_Results_Extract[[#This Row],[Player]],FPL_Misc_Extract[Player],0)),Team_Key[Full Name],0))</f>
        <v>NEW</v>
      </c>
      <c r="B239" s="1" t="s">
        <v>508</v>
      </c>
      <c r="C239" s="1" t="s">
        <v>945</v>
      </c>
      <c r="D239" s="1" t="s">
        <v>946</v>
      </c>
      <c r="E239" s="1" t="s">
        <v>785</v>
      </c>
      <c r="F239" s="1" t="s">
        <v>947</v>
      </c>
      <c r="G239" s="1" t="s">
        <v>748</v>
      </c>
      <c r="H239" s="1" t="s">
        <v>948</v>
      </c>
      <c r="I239" s="1" t="s">
        <v>949</v>
      </c>
      <c r="J239" s="1" t="s">
        <v>950</v>
      </c>
      <c r="K239" s="1" t="s">
        <v>951</v>
      </c>
      <c r="L239" s="1" t="s">
        <v>952</v>
      </c>
      <c r="M239" s="1" t="s">
        <v>786</v>
      </c>
      <c r="N239" s="1" t="s">
        <v>867</v>
      </c>
      <c r="O239" s="1" t="s">
        <v>893</v>
      </c>
      <c r="P239" s="1" t="s">
        <v>953</v>
      </c>
      <c r="Q239" s="1" t="s">
        <v>789</v>
      </c>
      <c r="R239" s="1" t="s">
        <v>954</v>
      </c>
      <c r="S239" s="1" t="s">
        <v>938</v>
      </c>
      <c r="T239" s="1" t="s">
        <v>955</v>
      </c>
      <c r="U239" s="1" t="s">
        <v>956</v>
      </c>
      <c r="V239" s="1" t="s">
        <v>957</v>
      </c>
      <c r="W239" s="1" t="s">
        <v>958</v>
      </c>
      <c r="X239" s="1" t="s">
        <v>959</v>
      </c>
      <c r="Y239" s="1" t="s">
        <v>1205</v>
      </c>
      <c r="Z239" s="1" t="s">
        <v>1340</v>
      </c>
      <c r="AA239" s="1" t="s">
        <v>896</v>
      </c>
      <c r="AB239" s="1" t="s">
        <v>1341</v>
      </c>
      <c r="AC239" s="1" t="s">
        <v>1054</v>
      </c>
      <c r="AD239" s="1" t="s">
        <v>1396</v>
      </c>
      <c r="AE239" s="1" t="s">
        <v>1259</v>
      </c>
      <c r="AF239" s="1"/>
    </row>
    <row r="240" spans="1:32" x14ac:dyDescent="0.45">
      <c r="A240" s="1" t="str">
        <f>INDEX(Team_Key[Abbreviation],MATCH(INDEX(FPL_Misc_Extract[Team Name],MATCH(FPL_Results_Extract[[#This Row],[Player]],FPL_Misc_Extract[Player],0)),Team_Key[Full Name],0))</f>
        <v>EVE</v>
      </c>
      <c r="B240" s="1" t="s">
        <v>259</v>
      </c>
      <c r="C240" s="1" t="s">
        <v>1022</v>
      </c>
      <c r="D240" s="1" t="s">
        <v>1023</v>
      </c>
      <c r="E240" s="1" t="s">
        <v>1024</v>
      </c>
      <c r="F240" s="1" t="s">
        <v>737</v>
      </c>
      <c r="G240" s="1" t="s">
        <v>1025</v>
      </c>
      <c r="H240" s="1" t="s">
        <v>787</v>
      </c>
      <c r="I240" s="1" t="s">
        <v>760</v>
      </c>
      <c r="J240" s="1" t="s">
        <v>1026</v>
      </c>
      <c r="K240" s="1" t="s">
        <v>1027</v>
      </c>
      <c r="L240" s="1" t="s">
        <v>1007</v>
      </c>
      <c r="M240" s="1" t="s">
        <v>1028</v>
      </c>
      <c r="N240" s="1" t="s">
        <v>823</v>
      </c>
      <c r="O240" s="1" t="s">
        <v>1029</v>
      </c>
      <c r="P240" s="1" t="s">
        <v>1030</v>
      </c>
      <c r="Q240" s="1" t="s">
        <v>1031</v>
      </c>
      <c r="R240" s="1" t="s">
        <v>833</v>
      </c>
      <c r="S240" s="1" t="s">
        <v>820</v>
      </c>
      <c r="T240" s="1" t="s">
        <v>1032</v>
      </c>
      <c r="U240" s="1" t="s">
        <v>1033</v>
      </c>
      <c r="V240" s="1" t="s">
        <v>753</v>
      </c>
      <c r="W240" s="1" t="s">
        <v>1034</v>
      </c>
      <c r="X240" s="1" t="s">
        <v>1035</v>
      </c>
      <c r="Y240" s="1" t="s">
        <v>874</v>
      </c>
      <c r="Z240" s="1" t="s">
        <v>968</v>
      </c>
      <c r="AA240" s="1" t="s">
        <v>1333</v>
      </c>
      <c r="AB240" s="1" t="s">
        <v>834</v>
      </c>
      <c r="AC240" s="1" t="s">
        <v>1381</v>
      </c>
      <c r="AD240" s="1" t="s">
        <v>1382</v>
      </c>
      <c r="AE240" s="1" t="s">
        <v>1259</v>
      </c>
      <c r="AF240" s="1"/>
    </row>
    <row r="241" spans="1:32" x14ac:dyDescent="0.45">
      <c r="A241" s="1" t="str">
        <f>INDEX(Team_Key[Abbreviation],MATCH(INDEX(FPL_Misc_Extract[Team Name],MATCH(FPL_Results_Extract[[#This Row],[Player]],FPL_Misc_Extract[Player],0)),Team_Key[Full Name],0))</f>
        <v>NOR</v>
      </c>
      <c r="B241" s="1" t="s">
        <v>591</v>
      </c>
      <c r="C241" s="1" t="s">
        <v>1009</v>
      </c>
      <c r="D241" s="1" t="s">
        <v>1010</v>
      </c>
      <c r="E241" s="1" t="s">
        <v>1011</v>
      </c>
      <c r="F241" s="1" t="s">
        <v>830</v>
      </c>
      <c r="G241" s="1" t="s">
        <v>1012</v>
      </c>
      <c r="H241" s="1" t="s">
        <v>935</v>
      </c>
      <c r="I241" s="1" t="s">
        <v>1013</v>
      </c>
      <c r="J241" s="1" t="s">
        <v>773</v>
      </c>
      <c r="K241" s="1" t="s">
        <v>1014</v>
      </c>
      <c r="L241" s="1" t="s">
        <v>834</v>
      </c>
      <c r="M241" s="1" t="s">
        <v>894</v>
      </c>
      <c r="N241" s="1" t="s">
        <v>742</v>
      </c>
      <c r="O241" s="1" t="s">
        <v>1015</v>
      </c>
      <c r="P241" s="1" t="s">
        <v>1016</v>
      </c>
      <c r="Q241" s="1" t="s">
        <v>781</v>
      </c>
      <c r="R241" s="1" t="s">
        <v>782</v>
      </c>
      <c r="S241" s="1" t="s">
        <v>1017</v>
      </c>
      <c r="T241" s="1" t="s">
        <v>1018</v>
      </c>
      <c r="U241" s="1" t="s">
        <v>1019</v>
      </c>
      <c r="V241" s="1" t="s">
        <v>990</v>
      </c>
      <c r="W241" s="1" t="s">
        <v>1020</v>
      </c>
      <c r="X241" s="1" t="s">
        <v>1021</v>
      </c>
      <c r="Y241" s="1" t="s">
        <v>1203</v>
      </c>
      <c r="Z241" s="1" t="s">
        <v>1331</v>
      </c>
      <c r="AA241" s="1" t="s">
        <v>1332</v>
      </c>
      <c r="AB241" s="1" t="s">
        <v>967</v>
      </c>
      <c r="AC241" s="1" t="s">
        <v>985</v>
      </c>
      <c r="AD241" s="1" t="s">
        <v>1343</v>
      </c>
      <c r="AE241" s="1" t="s">
        <v>1388</v>
      </c>
      <c r="AF241" s="1"/>
    </row>
    <row r="242" spans="1:32" x14ac:dyDescent="0.45">
      <c r="A242" s="1" t="str">
        <f>INDEX(Team_Key[Abbreviation],MATCH(INDEX(FPL_Misc_Extract[Team Name],MATCH(FPL_Results_Extract[[#This Row],[Player]],FPL_Misc_Extract[Player],0)),Team_Key[Full Name],0))</f>
        <v>EVE</v>
      </c>
      <c r="B242" s="1" t="s">
        <v>233</v>
      </c>
      <c r="C242" s="1" t="s">
        <v>1022</v>
      </c>
      <c r="D242" s="1" t="s">
        <v>1023</v>
      </c>
      <c r="E242" s="1" t="s">
        <v>1024</v>
      </c>
      <c r="F242" s="1" t="s">
        <v>737</v>
      </c>
      <c r="G242" s="1" t="s">
        <v>1025</v>
      </c>
      <c r="H242" s="1" t="s">
        <v>787</v>
      </c>
      <c r="I242" s="1" t="s">
        <v>760</v>
      </c>
      <c r="J242" s="1" t="s">
        <v>1026</v>
      </c>
      <c r="K242" s="1" t="s">
        <v>1027</v>
      </c>
      <c r="L242" s="1" t="s">
        <v>1007</v>
      </c>
      <c r="M242" s="1" t="s">
        <v>1028</v>
      </c>
      <c r="N242" s="1" t="s">
        <v>823</v>
      </c>
      <c r="O242" s="1" t="s">
        <v>1029</v>
      </c>
      <c r="P242" s="1" t="s">
        <v>1030</v>
      </c>
      <c r="Q242" s="1" t="s">
        <v>1031</v>
      </c>
      <c r="R242" s="1" t="s">
        <v>833</v>
      </c>
      <c r="S242" s="1" t="s">
        <v>820</v>
      </c>
      <c r="T242" s="1" t="s">
        <v>1032</v>
      </c>
      <c r="U242" s="1" t="s">
        <v>1033</v>
      </c>
      <c r="V242" s="1" t="s">
        <v>753</v>
      </c>
      <c r="W242" s="1" t="s">
        <v>1034</v>
      </c>
      <c r="X242" s="1" t="s">
        <v>1035</v>
      </c>
      <c r="Y242" s="1" t="s">
        <v>874</v>
      </c>
      <c r="Z242" s="1" t="s">
        <v>968</v>
      </c>
      <c r="AA242" s="1" t="s">
        <v>1333</v>
      </c>
      <c r="AB242" s="1" t="s">
        <v>834</v>
      </c>
      <c r="AC242" s="1" t="s">
        <v>1381</v>
      </c>
      <c r="AD242" s="1" t="s">
        <v>1382</v>
      </c>
      <c r="AE242" s="1" t="s">
        <v>1259</v>
      </c>
      <c r="AF242" s="1"/>
    </row>
    <row r="243" spans="1:32" x14ac:dyDescent="0.45">
      <c r="A243" s="1" t="str">
        <f>INDEX(Team_Key[Abbreviation],MATCH(INDEX(FPL_Misc_Extract[Team Name],MATCH(FPL_Results_Extract[[#This Row],[Player]],FPL_Misc_Extract[Player],0)),Team_Key[Full Name],0))</f>
        <v>NEW</v>
      </c>
      <c r="B243" s="1" t="s">
        <v>308</v>
      </c>
      <c r="C243" s="1" t="s">
        <v>945</v>
      </c>
      <c r="D243" s="1" t="s">
        <v>946</v>
      </c>
      <c r="E243" s="1" t="s">
        <v>785</v>
      </c>
      <c r="F243" s="1" t="s">
        <v>947</v>
      </c>
      <c r="G243" s="1" t="s">
        <v>748</v>
      </c>
      <c r="H243" s="1" t="s">
        <v>948</v>
      </c>
      <c r="I243" s="1" t="s">
        <v>949</v>
      </c>
      <c r="J243" s="1" t="s">
        <v>950</v>
      </c>
      <c r="K243" s="1" t="s">
        <v>951</v>
      </c>
      <c r="L243" s="1" t="s">
        <v>952</v>
      </c>
      <c r="M243" s="1" t="s">
        <v>786</v>
      </c>
      <c r="N243" s="1" t="s">
        <v>867</v>
      </c>
      <c r="O243" s="1" t="s">
        <v>893</v>
      </c>
      <c r="P243" s="1" t="s">
        <v>953</v>
      </c>
      <c r="Q243" s="1" t="s">
        <v>789</v>
      </c>
      <c r="R243" s="1" t="s">
        <v>954</v>
      </c>
      <c r="S243" s="1" t="s">
        <v>938</v>
      </c>
      <c r="T243" s="1" t="s">
        <v>955</v>
      </c>
      <c r="U243" s="1" t="s">
        <v>956</v>
      </c>
      <c r="V243" s="1" t="s">
        <v>957</v>
      </c>
      <c r="W243" s="1" t="s">
        <v>958</v>
      </c>
      <c r="X243" s="1" t="s">
        <v>959</v>
      </c>
      <c r="Y243" s="1" t="s">
        <v>1205</v>
      </c>
      <c r="Z243" s="1" t="s">
        <v>1340</v>
      </c>
      <c r="AA243" s="1" t="s">
        <v>896</v>
      </c>
      <c r="AB243" s="1" t="s">
        <v>1341</v>
      </c>
      <c r="AC243" s="1" t="s">
        <v>1054</v>
      </c>
      <c r="AD243" s="1" t="s">
        <v>1396</v>
      </c>
      <c r="AE243" s="1" t="s">
        <v>1259</v>
      </c>
      <c r="AF243" s="1"/>
    </row>
    <row r="244" spans="1:32" x14ac:dyDescent="0.45">
      <c r="A244" s="1" t="str">
        <f>INDEX(Team_Key[Abbreviation],MATCH(INDEX(FPL_Misc_Extract[Team Name],MATCH(FPL_Results_Extract[[#This Row],[Player]],FPL_Misc_Extract[Player],0)),Team_Key[Full Name],0))</f>
        <v>WHU</v>
      </c>
      <c r="B244" s="1" t="s">
        <v>640</v>
      </c>
      <c r="C244" s="1" t="s">
        <v>772</v>
      </c>
      <c r="D244" s="1" t="s">
        <v>773</v>
      </c>
      <c r="E244" s="1" t="s">
        <v>774</v>
      </c>
      <c r="F244" s="1" t="s">
        <v>775</v>
      </c>
      <c r="G244" s="1" t="s">
        <v>776</v>
      </c>
      <c r="H244" s="1" t="s">
        <v>777</v>
      </c>
      <c r="I244" s="1" t="s">
        <v>778</v>
      </c>
      <c r="J244" s="1" t="s">
        <v>779</v>
      </c>
      <c r="K244" s="1" t="s">
        <v>780</v>
      </c>
      <c r="L244" s="1" t="s">
        <v>765</v>
      </c>
      <c r="M244" s="1" t="s">
        <v>781</v>
      </c>
      <c r="N244" s="1" t="s">
        <v>782</v>
      </c>
      <c r="O244" s="1" t="s">
        <v>783</v>
      </c>
      <c r="P244" s="1" t="s">
        <v>784</v>
      </c>
      <c r="Q244" s="1" t="s">
        <v>785</v>
      </c>
      <c r="R244" s="1" t="s">
        <v>786</v>
      </c>
      <c r="S244" s="1" t="s">
        <v>787</v>
      </c>
      <c r="T244" s="1" t="s">
        <v>771</v>
      </c>
      <c r="U244" s="1" t="s">
        <v>788</v>
      </c>
      <c r="V244" s="1" t="s">
        <v>789</v>
      </c>
      <c r="W244" s="1" t="s">
        <v>790</v>
      </c>
      <c r="X244" s="1" t="s">
        <v>791</v>
      </c>
      <c r="Y244" s="1" t="s">
        <v>1196</v>
      </c>
      <c r="Z244" s="1" t="s">
        <v>1019</v>
      </c>
      <c r="AA244" s="1" t="s">
        <v>1323</v>
      </c>
      <c r="AB244" s="1" t="s">
        <v>1324</v>
      </c>
      <c r="AC244" s="1" t="s">
        <v>818</v>
      </c>
      <c r="AD244" s="1" t="s">
        <v>915</v>
      </c>
      <c r="AE244" s="1" t="s">
        <v>1377</v>
      </c>
      <c r="AF244" s="1"/>
    </row>
    <row r="245" spans="1:32" x14ac:dyDescent="0.45">
      <c r="A245" s="1" t="str">
        <f>INDEX(Team_Key[Abbreviation],MATCH(INDEX(FPL_Misc_Extract[Team Name],MATCH(FPL_Results_Extract[[#This Row],[Player]],FPL_Misc_Extract[Player],0)),Team_Key[Full Name],0))</f>
        <v>AVL</v>
      </c>
      <c r="B245" s="1" t="s">
        <v>184</v>
      </c>
      <c r="C245" s="1" t="s">
        <v>867</v>
      </c>
      <c r="D245" s="1" t="s">
        <v>750</v>
      </c>
      <c r="E245" s="1" t="s">
        <v>868</v>
      </c>
      <c r="F245" s="1" t="s">
        <v>869</v>
      </c>
      <c r="G245" s="1" t="s">
        <v>870</v>
      </c>
      <c r="H245" s="1" t="s">
        <v>834</v>
      </c>
      <c r="I245" s="1" t="s">
        <v>871</v>
      </c>
      <c r="J245" s="1" t="s">
        <v>872</v>
      </c>
      <c r="K245" s="1" t="s">
        <v>873</v>
      </c>
      <c r="L245" s="1" t="s">
        <v>874</v>
      </c>
      <c r="M245" s="1" t="s">
        <v>875</v>
      </c>
      <c r="N245" s="1" t="s">
        <v>768</v>
      </c>
      <c r="O245" s="1" t="s">
        <v>876</v>
      </c>
      <c r="P245" s="1" t="s">
        <v>877</v>
      </c>
      <c r="Q245" s="1" t="s">
        <v>878</v>
      </c>
      <c r="R245" s="1" t="s">
        <v>879</v>
      </c>
      <c r="S245" s="1" t="s">
        <v>880</v>
      </c>
      <c r="T245" s="1" t="s">
        <v>881</v>
      </c>
      <c r="U245" s="1" t="s">
        <v>882</v>
      </c>
      <c r="V245" s="1" t="s">
        <v>883</v>
      </c>
      <c r="W245" s="1" t="s">
        <v>759</v>
      </c>
      <c r="X245" s="1" t="s">
        <v>884</v>
      </c>
      <c r="Y245" s="1" t="s">
        <v>932</v>
      </c>
      <c r="Z245" s="1" t="s">
        <v>748</v>
      </c>
      <c r="AA245" s="1" t="s">
        <v>862</v>
      </c>
      <c r="AB245" s="1" t="s">
        <v>1347</v>
      </c>
      <c r="AC245" s="1" t="s">
        <v>904</v>
      </c>
      <c r="AD245" s="1" t="s">
        <v>1394</v>
      </c>
      <c r="AE245" s="1" t="s">
        <v>1395</v>
      </c>
      <c r="AF245" s="1"/>
    </row>
    <row r="246" spans="1:32" x14ac:dyDescent="0.45">
      <c r="A246" s="1" t="str">
        <f>INDEX(Team_Key[Abbreviation],MATCH(INDEX(FPL_Misc_Extract[Team Name],MATCH(FPL_Results_Extract[[#This Row],[Player]],FPL_Misc_Extract[Player],0)),Team_Key[Full Name],0))</f>
        <v>WAT</v>
      </c>
      <c r="B246" s="1" t="s">
        <v>149</v>
      </c>
      <c r="C246" s="1" t="s">
        <v>851</v>
      </c>
      <c r="D246" s="1" t="s">
        <v>852</v>
      </c>
      <c r="E246" s="1" t="s">
        <v>814</v>
      </c>
      <c r="F246" s="1" t="s">
        <v>853</v>
      </c>
      <c r="G246" s="1" t="s">
        <v>742</v>
      </c>
      <c r="H246" s="1" t="s">
        <v>854</v>
      </c>
      <c r="I246" s="1" t="s">
        <v>855</v>
      </c>
      <c r="J246" s="1" t="s">
        <v>754</v>
      </c>
      <c r="K246" s="1" t="s">
        <v>856</v>
      </c>
      <c r="L246" s="1" t="s">
        <v>857</v>
      </c>
      <c r="M246" s="1" t="s">
        <v>858</v>
      </c>
      <c r="N246" s="1" t="s">
        <v>859</v>
      </c>
      <c r="O246" s="1" t="s">
        <v>860</v>
      </c>
      <c r="P246" s="1" t="s">
        <v>861</v>
      </c>
      <c r="Q246" s="1" t="s">
        <v>862</v>
      </c>
      <c r="R246" s="1" t="s">
        <v>747</v>
      </c>
      <c r="S246" s="1" t="s">
        <v>863</v>
      </c>
      <c r="T246" s="1" t="s">
        <v>829</v>
      </c>
      <c r="U246" s="1" t="s">
        <v>864</v>
      </c>
      <c r="V246" s="1" t="s">
        <v>865</v>
      </c>
      <c r="W246" s="1" t="s">
        <v>866</v>
      </c>
      <c r="X246" s="1" t="s">
        <v>826</v>
      </c>
      <c r="Y246" s="1" t="s">
        <v>1202</v>
      </c>
      <c r="Z246" s="1" t="s">
        <v>803</v>
      </c>
      <c r="AA246" s="1" t="s">
        <v>983</v>
      </c>
      <c r="AB246" s="1" t="s">
        <v>1037</v>
      </c>
      <c r="AC246" s="1" t="s">
        <v>769</v>
      </c>
      <c r="AD246" s="1" t="s">
        <v>792</v>
      </c>
      <c r="AE246" s="1" t="s">
        <v>1397</v>
      </c>
      <c r="AF246" s="1"/>
    </row>
    <row r="247" spans="1:32" x14ac:dyDescent="0.45">
      <c r="A247" s="1" t="str">
        <f>INDEX(Team_Key[Abbreviation],MATCH(INDEX(FPL_Misc_Extract[Team Name],MATCH(FPL_Results_Extract[[#This Row],[Player]],FPL_Misc_Extract[Player],0)),Team_Key[Full Name],0))</f>
        <v>MCI</v>
      </c>
      <c r="B247" s="1" t="s">
        <v>520</v>
      </c>
      <c r="C247" s="1" t="s">
        <v>997</v>
      </c>
      <c r="D247" s="1" t="s">
        <v>998</v>
      </c>
      <c r="E247" s="1" t="s">
        <v>999</v>
      </c>
      <c r="F247" s="1" t="s">
        <v>943</v>
      </c>
      <c r="G247" s="1" t="s">
        <v>971</v>
      </c>
      <c r="H247" s="1" t="s">
        <v>1000</v>
      </c>
      <c r="I247" s="1" t="s">
        <v>783</v>
      </c>
      <c r="J247" s="1" t="s">
        <v>1001</v>
      </c>
      <c r="K247" s="1" t="s">
        <v>1002</v>
      </c>
      <c r="L247" s="1" t="s">
        <v>785</v>
      </c>
      <c r="M247" s="1" t="s">
        <v>1003</v>
      </c>
      <c r="N247" s="1" t="s">
        <v>1004</v>
      </c>
      <c r="O247" s="1" t="s">
        <v>1005</v>
      </c>
      <c r="P247" s="1" t="s">
        <v>1006</v>
      </c>
      <c r="Q247" s="1" t="s">
        <v>926</v>
      </c>
      <c r="R247" s="1" t="s">
        <v>927</v>
      </c>
      <c r="S247" s="1" t="s">
        <v>1007</v>
      </c>
      <c r="T247" s="1" t="s">
        <v>810</v>
      </c>
      <c r="U247" s="1" t="s">
        <v>913</v>
      </c>
      <c r="V247" s="1" t="s">
        <v>808</v>
      </c>
      <c r="W247" s="1" t="s">
        <v>795</v>
      </c>
      <c r="X247" s="1" t="s">
        <v>1008</v>
      </c>
      <c r="Y247" s="1" t="s">
        <v>1013</v>
      </c>
      <c r="Z247" s="1" t="s">
        <v>747</v>
      </c>
      <c r="AA247" s="1" t="s">
        <v>1325</v>
      </c>
      <c r="AB247" s="1" t="s">
        <v>864</v>
      </c>
      <c r="AC247" s="1" t="s">
        <v>1385</v>
      </c>
      <c r="AD247" s="1" t="s">
        <v>1386</v>
      </c>
      <c r="AE247" s="1" t="s">
        <v>1259</v>
      </c>
      <c r="AF247" s="1"/>
    </row>
    <row r="248" spans="1:32" x14ac:dyDescent="0.45">
      <c r="A248" s="1" t="str">
        <f>INDEX(Team_Key[Abbreviation],MATCH(INDEX(FPL_Misc_Extract[Team Name],MATCH(FPL_Results_Extract[[#This Row],[Player]],FPL_Misc_Extract[Player],0)),Team_Key[Full Name],0))</f>
        <v>WBA</v>
      </c>
      <c r="B248" s="1" t="s">
        <v>462</v>
      </c>
      <c r="C248" s="1" t="s">
        <v>811</v>
      </c>
      <c r="D248" s="1" t="s">
        <v>812</v>
      </c>
      <c r="E248" s="1" t="s">
        <v>813</v>
      </c>
      <c r="F248" s="1" t="s">
        <v>729</v>
      </c>
      <c r="G248" s="1" t="s">
        <v>814</v>
      </c>
      <c r="H248" s="1" t="s">
        <v>815</v>
      </c>
      <c r="I248" s="1" t="s">
        <v>816</v>
      </c>
      <c r="J248" s="1" t="s">
        <v>817</v>
      </c>
      <c r="K248" s="1" t="s">
        <v>818</v>
      </c>
      <c r="L248" s="1" t="s">
        <v>819</v>
      </c>
      <c r="M248" s="1" t="s">
        <v>820</v>
      </c>
      <c r="N248" s="1" t="s">
        <v>821</v>
      </c>
      <c r="O248" s="1" t="s">
        <v>822</v>
      </c>
      <c r="P248" s="1" t="s">
        <v>823</v>
      </c>
      <c r="Q248" s="1" t="s">
        <v>753</v>
      </c>
      <c r="R248" s="1" t="s">
        <v>824</v>
      </c>
      <c r="S248" s="1" t="s">
        <v>825</v>
      </c>
      <c r="T248" s="1" t="s">
        <v>826</v>
      </c>
      <c r="U248" s="1" t="s">
        <v>827</v>
      </c>
      <c r="V248" s="1" t="s">
        <v>828</v>
      </c>
      <c r="W248" s="1" t="s">
        <v>829</v>
      </c>
      <c r="X248" s="1" t="s">
        <v>830</v>
      </c>
      <c r="Y248" s="1" t="s">
        <v>1193</v>
      </c>
      <c r="Z248" s="1" t="s">
        <v>962</v>
      </c>
      <c r="AA248" s="1" t="s">
        <v>1344</v>
      </c>
      <c r="AB248" s="1" t="s">
        <v>1345</v>
      </c>
      <c r="AC248" s="1" t="s">
        <v>1346</v>
      </c>
      <c r="AD248" s="1" t="s">
        <v>1375</v>
      </c>
      <c r="AE248" s="1" t="s">
        <v>1376</v>
      </c>
      <c r="AF248" s="1"/>
    </row>
    <row r="249" spans="1:32" x14ac:dyDescent="0.45">
      <c r="A249" s="1" t="str">
        <f>INDEX(Team_Key[Abbreviation],MATCH(INDEX(FPL_Misc_Extract[Team Name],MATCH(FPL_Results_Extract[[#This Row],[Player]],FPL_Misc_Extract[Player],0)),Team_Key[Full Name],0))</f>
        <v>MUN</v>
      </c>
      <c r="B249" s="1" t="s">
        <v>191</v>
      </c>
      <c r="C249" s="1" t="s">
        <v>1259</v>
      </c>
      <c r="D249" s="1" t="s">
        <v>1259</v>
      </c>
      <c r="E249" s="1" t="s">
        <v>1259</v>
      </c>
      <c r="F249" s="1" t="s">
        <v>1259</v>
      </c>
      <c r="G249" s="1" t="s">
        <v>1259</v>
      </c>
      <c r="H249" s="1" t="s">
        <v>1259</v>
      </c>
      <c r="I249" s="1" t="s">
        <v>1259</v>
      </c>
      <c r="J249" s="1" t="s">
        <v>1259</v>
      </c>
      <c r="K249" s="1" t="s">
        <v>1259</v>
      </c>
      <c r="L249" s="1" t="s">
        <v>1259</v>
      </c>
      <c r="M249" s="1" t="s">
        <v>1259</v>
      </c>
      <c r="N249" s="1" t="s">
        <v>1259</v>
      </c>
      <c r="O249" s="1" t="s">
        <v>808</v>
      </c>
      <c r="P249" s="1" t="s">
        <v>794</v>
      </c>
      <c r="Q249" s="1" t="s">
        <v>895</v>
      </c>
      <c r="R249" s="1" t="s">
        <v>924</v>
      </c>
      <c r="S249" s="1" t="s">
        <v>925</v>
      </c>
      <c r="T249" s="1" t="s">
        <v>926</v>
      </c>
      <c r="U249" s="1" t="s">
        <v>803</v>
      </c>
      <c r="V249" s="1" t="s">
        <v>927</v>
      </c>
      <c r="W249" s="1" t="s">
        <v>928</v>
      </c>
      <c r="X249" s="1" t="s">
        <v>929</v>
      </c>
      <c r="Y249" s="1" t="s">
        <v>970</v>
      </c>
      <c r="Z249" s="1" t="s">
        <v>1201</v>
      </c>
      <c r="AA249" s="1" t="s">
        <v>1336</v>
      </c>
      <c r="AB249" s="1" t="s">
        <v>1337</v>
      </c>
      <c r="AC249" s="1" t="s">
        <v>1338</v>
      </c>
      <c r="AD249" s="1" t="s">
        <v>1206</v>
      </c>
      <c r="AE249" s="1" t="s">
        <v>1387</v>
      </c>
      <c r="AF249" s="1"/>
    </row>
    <row r="250" spans="1:32" x14ac:dyDescent="0.45">
      <c r="A250" s="1" t="str">
        <f>INDEX(Team_Key[Abbreviation],MATCH(INDEX(FPL_Misc_Extract[Team Name],MATCH(FPL_Results_Extract[[#This Row],[Player]],FPL_Misc_Extract[Player],0)),Team_Key[Full Name],0))</f>
        <v>NEW</v>
      </c>
      <c r="B250" s="1" t="s">
        <v>412</v>
      </c>
      <c r="C250" s="1" t="s">
        <v>945</v>
      </c>
      <c r="D250" s="1" t="s">
        <v>946</v>
      </c>
      <c r="E250" s="1" t="s">
        <v>785</v>
      </c>
      <c r="F250" s="1" t="s">
        <v>947</v>
      </c>
      <c r="G250" s="1" t="s">
        <v>748</v>
      </c>
      <c r="H250" s="1" t="s">
        <v>948</v>
      </c>
      <c r="I250" s="1" t="s">
        <v>949</v>
      </c>
      <c r="J250" s="1" t="s">
        <v>950</v>
      </c>
      <c r="K250" s="1" t="s">
        <v>951</v>
      </c>
      <c r="L250" s="1" t="s">
        <v>952</v>
      </c>
      <c r="M250" s="1" t="s">
        <v>786</v>
      </c>
      <c r="N250" s="1" t="s">
        <v>867</v>
      </c>
      <c r="O250" s="1" t="s">
        <v>893</v>
      </c>
      <c r="P250" s="1" t="s">
        <v>953</v>
      </c>
      <c r="Q250" s="1" t="s">
        <v>789</v>
      </c>
      <c r="R250" s="1" t="s">
        <v>954</v>
      </c>
      <c r="S250" s="1" t="s">
        <v>938</v>
      </c>
      <c r="T250" s="1" t="s">
        <v>955</v>
      </c>
      <c r="U250" s="1" t="s">
        <v>956</v>
      </c>
      <c r="V250" s="1" t="s">
        <v>957</v>
      </c>
      <c r="W250" s="1" t="s">
        <v>958</v>
      </c>
      <c r="X250" s="1" t="s">
        <v>959</v>
      </c>
      <c r="Y250" s="1" t="s">
        <v>1205</v>
      </c>
      <c r="Z250" s="1" t="s">
        <v>1340</v>
      </c>
      <c r="AA250" s="1" t="s">
        <v>896</v>
      </c>
      <c r="AB250" s="1" t="s">
        <v>1341</v>
      </c>
      <c r="AC250" s="1" t="s">
        <v>1054</v>
      </c>
      <c r="AD250" s="1" t="s">
        <v>1396</v>
      </c>
      <c r="AE250" s="1" t="s">
        <v>1259</v>
      </c>
      <c r="AF250" s="1"/>
    </row>
    <row r="251" spans="1:32" x14ac:dyDescent="0.45">
      <c r="A251" s="1" t="str">
        <f>INDEX(Team_Key[Abbreviation],MATCH(INDEX(FPL_Misc_Extract[Team Name],MATCH(FPL_Results_Extract[[#This Row],[Player]],FPL_Misc_Extract[Player],0)),Team_Key[Full Name],0))</f>
        <v>SUN</v>
      </c>
      <c r="B251" s="1" t="s">
        <v>318</v>
      </c>
      <c r="C251" s="1" t="s">
        <v>960</v>
      </c>
      <c r="D251" s="1" t="s">
        <v>961</v>
      </c>
      <c r="E251" s="1" t="s">
        <v>962</v>
      </c>
      <c r="F251" s="1" t="s">
        <v>963</v>
      </c>
      <c r="G251" s="1" t="s">
        <v>964</v>
      </c>
      <c r="H251" s="1" t="s">
        <v>965</v>
      </c>
      <c r="I251" s="1" t="s">
        <v>966</v>
      </c>
      <c r="J251" s="1" t="s">
        <v>967</v>
      </c>
      <c r="K251" s="1" t="s">
        <v>956</v>
      </c>
      <c r="L251" s="1" t="s">
        <v>968</v>
      </c>
      <c r="M251" s="1" t="s">
        <v>969</v>
      </c>
      <c r="N251" s="1" t="s">
        <v>970</v>
      </c>
      <c r="O251" s="1" t="s">
        <v>971</v>
      </c>
      <c r="P251" s="1" t="s">
        <v>972</v>
      </c>
      <c r="Q251" s="1" t="s">
        <v>973</v>
      </c>
      <c r="R251" s="1" t="s">
        <v>974</v>
      </c>
      <c r="S251" s="1" t="s">
        <v>975</v>
      </c>
      <c r="T251" s="1" t="s">
        <v>976</v>
      </c>
      <c r="U251" s="1" t="s">
        <v>831</v>
      </c>
      <c r="V251" s="1" t="s">
        <v>800</v>
      </c>
      <c r="W251" s="1" t="s">
        <v>977</v>
      </c>
      <c r="X251" s="1" t="s">
        <v>783</v>
      </c>
      <c r="Y251" s="1" t="s">
        <v>1195</v>
      </c>
      <c r="Z251" s="1" t="s">
        <v>982</v>
      </c>
      <c r="AA251" s="1" t="s">
        <v>824</v>
      </c>
      <c r="AB251" s="1" t="s">
        <v>886</v>
      </c>
      <c r="AC251" s="1" t="s">
        <v>1326</v>
      </c>
      <c r="AD251" s="1" t="s">
        <v>1383</v>
      </c>
      <c r="AE251" s="1" t="s">
        <v>1384</v>
      </c>
      <c r="AF251" s="1"/>
    </row>
    <row r="252" spans="1:32" x14ac:dyDescent="0.45">
      <c r="A252" s="1" t="str">
        <f>INDEX(Team_Key[Abbreviation],MATCH(INDEX(FPL_Misc_Extract[Team Name],MATCH(FPL_Results_Extract[[#This Row],[Player]],FPL_Misc_Extract[Player],0)),Team_Key[Full Name],0))</f>
        <v>CHE</v>
      </c>
      <c r="B252" s="1" t="s">
        <v>367</v>
      </c>
      <c r="C252" s="1" t="s">
        <v>1048</v>
      </c>
      <c r="D252" s="1" t="s">
        <v>1049</v>
      </c>
      <c r="E252" s="1" t="s">
        <v>760</v>
      </c>
      <c r="F252" s="1" t="s">
        <v>740</v>
      </c>
      <c r="G252" s="1" t="s">
        <v>1050</v>
      </c>
      <c r="H252" s="1" t="s">
        <v>1051</v>
      </c>
      <c r="I252" s="1" t="s">
        <v>930</v>
      </c>
      <c r="J252" s="1" t="s">
        <v>1052</v>
      </c>
      <c r="K252" s="1" t="s">
        <v>1019</v>
      </c>
      <c r="L252" s="1" t="s">
        <v>942</v>
      </c>
      <c r="M252" s="1" t="s">
        <v>1053</v>
      </c>
      <c r="N252" s="1" t="s">
        <v>1054</v>
      </c>
      <c r="O252" s="1" t="s">
        <v>1055</v>
      </c>
      <c r="P252" s="1" t="s">
        <v>737</v>
      </c>
      <c r="Q252" s="1" t="s">
        <v>1056</v>
      </c>
      <c r="R252" s="1" t="s">
        <v>859</v>
      </c>
      <c r="S252" s="1" t="s">
        <v>1042</v>
      </c>
      <c r="T252" s="1" t="s">
        <v>1022</v>
      </c>
      <c r="U252" s="1" t="s">
        <v>785</v>
      </c>
      <c r="V252" s="1" t="s">
        <v>1057</v>
      </c>
      <c r="W252" s="1" t="s">
        <v>744</v>
      </c>
      <c r="X252" s="1" t="s">
        <v>909</v>
      </c>
      <c r="Y252" s="1" t="s">
        <v>1199</v>
      </c>
      <c r="Z252" s="1" t="s">
        <v>812</v>
      </c>
      <c r="AA252" s="1" t="s">
        <v>763</v>
      </c>
      <c r="AB252" s="1" t="s">
        <v>989</v>
      </c>
      <c r="AC252" s="1" t="s">
        <v>1339</v>
      </c>
      <c r="AD252" s="1" t="s">
        <v>757</v>
      </c>
      <c r="AE252" s="1" t="s">
        <v>1380</v>
      </c>
      <c r="AF252" s="1"/>
    </row>
    <row r="253" spans="1:32" x14ac:dyDescent="0.45">
      <c r="A253" s="1" t="str">
        <f>INDEX(Team_Key[Abbreviation],MATCH(INDEX(FPL_Misc_Extract[Team Name],MATCH(FPL_Results_Extract[[#This Row],[Player]],FPL_Misc_Extract[Player],0)),Team_Key[Full Name],0))</f>
        <v>CHE</v>
      </c>
      <c r="B253" s="1" t="s">
        <v>170</v>
      </c>
      <c r="C253" s="1" t="s">
        <v>1048</v>
      </c>
      <c r="D253" s="1" t="s">
        <v>1049</v>
      </c>
      <c r="E253" s="1" t="s">
        <v>760</v>
      </c>
      <c r="F253" s="1" t="s">
        <v>740</v>
      </c>
      <c r="G253" s="1" t="s">
        <v>1050</v>
      </c>
      <c r="H253" s="1" t="s">
        <v>1051</v>
      </c>
      <c r="I253" s="1" t="s">
        <v>930</v>
      </c>
      <c r="J253" s="1" t="s">
        <v>1052</v>
      </c>
      <c r="K253" s="1" t="s">
        <v>1019</v>
      </c>
      <c r="L253" s="1" t="s">
        <v>942</v>
      </c>
      <c r="M253" s="1" t="s">
        <v>1053</v>
      </c>
      <c r="N253" s="1" t="s">
        <v>1054</v>
      </c>
      <c r="O253" s="1" t="s">
        <v>1055</v>
      </c>
      <c r="P253" s="1" t="s">
        <v>737</v>
      </c>
      <c r="Q253" s="1" t="s">
        <v>1056</v>
      </c>
      <c r="R253" s="1" t="s">
        <v>859</v>
      </c>
      <c r="S253" s="1" t="s">
        <v>1042</v>
      </c>
      <c r="T253" s="1" t="s">
        <v>1022</v>
      </c>
      <c r="U253" s="1" t="s">
        <v>785</v>
      </c>
      <c r="V253" s="1" t="s">
        <v>1057</v>
      </c>
      <c r="W253" s="1" t="s">
        <v>744</v>
      </c>
      <c r="X253" s="1" t="s">
        <v>909</v>
      </c>
      <c r="Y253" s="1" t="s">
        <v>1199</v>
      </c>
      <c r="Z253" s="1" t="s">
        <v>812</v>
      </c>
      <c r="AA253" s="1" t="s">
        <v>763</v>
      </c>
      <c r="AB253" s="1" t="s">
        <v>989</v>
      </c>
      <c r="AC253" s="1" t="s">
        <v>1339</v>
      </c>
      <c r="AD253" s="1" t="s">
        <v>757</v>
      </c>
      <c r="AE253" s="1" t="s">
        <v>1380</v>
      </c>
      <c r="AF253" s="1"/>
    </row>
    <row r="254" spans="1:32" x14ac:dyDescent="0.45">
      <c r="A254" s="1" t="str">
        <f>INDEX(Team_Key[Abbreviation],MATCH(INDEX(FPL_Misc_Extract[Team Name],MATCH(FPL_Results_Extract[[#This Row],[Player]],FPL_Misc_Extract[Player],0)),Team_Key[Full Name],0))</f>
        <v>NOR</v>
      </c>
      <c r="B254" s="1" t="s">
        <v>302</v>
      </c>
      <c r="C254" s="1" t="s">
        <v>1009</v>
      </c>
      <c r="D254" s="1" t="s">
        <v>1010</v>
      </c>
      <c r="E254" s="1" t="s">
        <v>1011</v>
      </c>
      <c r="F254" s="1" t="s">
        <v>830</v>
      </c>
      <c r="G254" s="1" t="s">
        <v>1012</v>
      </c>
      <c r="H254" s="1" t="s">
        <v>935</v>
      </c>
      <c r="I254" s="1" t="s">
        <v>1013</v>
      </c>
      <c r="J254" s="1" t="s">
        <v>773</v>
      </c>
      <c r="K254" s="1" t="s">
        <v>1014</v>
      </c>
      <c r="L254" s="1" t="s">
        <v>834</v>
      </c>
      <c r="M254" s="1" t="s">
        <v>894</v>
      </c>
      <c r="N254" s="1" t="s">
        <v>742</v>
      </c>
      <c r="O254" s="1" t="s">
        <v>1015</v>
      </c>
      <c r="P254" s="1" t="s">
        <v>1016</v>
      </c>
      <c r="Q254" s="1" t="s">
        <v>781</v>
      </c>
      <c r="R254" s="1" t="s">
        <v>782</v>
      </c>
      <c r="S254" s="1" t="s">
        <v>1017</v>
      </c>
      <c r="T254" s="1" t="s">
        <v>1018</v>
      </c>
      <c r="U254" s="1" t="s">
        <v>1019</v>
      </c>
      <c r="V254" s="1" t="s">
        <v>990</v>
      </c>
      <c r="W254" s="1" t="s">
        <v>1020</v>
      </c>
      <c r="X254" s="1" t="s">
        <v>1021</v>
      </c>
      <c r="Y254" s="1" t="s">
        <v>1203</v>
      </c>
      <c r="Z254" s="1" t="s">
        <v>1331</v>
      </c>
      <c r="AA254" s="1" t="s">
        <v>1332</v>
      </c>
      <c r="AB254" s="1" t="s">
        <v>967</v>
      </c>
      <c r="AC254" s="1" t="s">
        <v>985</v>
      </c>
      <c r="AD254" s="1" t="s">
        <v>1343</v>
      </c>
      <c r="AE254" s="1" t="s">
        <v>1388</v>
      </c>
      <c r="AF254" s="1"/>
    </row>
    <row r="255" spans="1:32" x14ac:dyDescent="0.45">
      <c r="A255" s="1" t="str">
        <f>INDEX(Team_Key[Abbreviation],MATCH(INDEX(FPL_Misc_Extract[Team Name],MATCH(FPL_Results_Extract[[#This Row],[Player]],FPL_Misc_Extract[Player],0)),Team_Key[Full Name],0))</f>
        <v>CRY</v>
      </c>
      <c r="B255" s="1" t="s">
        <v>111</v>
      </c>
      <c r="C255" s="1" t="s">
        <v>978</v>
      </c>
      <c r="D255" s="1" t="s">
        <v>979</v>
      </c>
      <c r="E255" s="1" t="s">
        <v>980</v>
      </c>
      <c r="F255" s="1" t="s">
        <v>981</v>
      </c>
      <c r="G255" s="1" t="s">
        <v>982</v>
      </c>
      <c r="H255" s="1" t="s">
        <v>983</v>
      </c>
      <c r="I255" s="1" t="s">
        <v>984</v>
      </c>
      <c r="J255" s="1" t="s">
        <v>923</v>
      </c>
      <c r="K255" s="1" t="s">
        <v>914</v>
      </c>
      <c r="L255" s="1" t="s">
        <v>985</v>
      </c>
      <c r="M255" s="1" t="s">
        <v>986</v>
      </c>
      <c r="N255" s="1" t="s">
        <v>987</v>
      </c>
      <c r="O255" s="1" t="s">
        <v>988</v>
      </c>
      <c r="P255" s="1" t="s">
        <v>989</v>
      </c>
      <c r="Q255" s="1" t="s">
        <v>736</v>
      </c>
      <c r="R255" s="1" t="s">
        <v>990</v>
      </c>
      <c r="S255" s="1" t="s">
        <v>991</v>
      </c>
      <c r="T255" s="1" t="s">
        <v>992</v>
      </c>
      <c r="U255" s="1" t="s">
        <v>993</v>
      </c>
      <c r="V255" s="1" t="s">
        <v>994</v>
      </c>
      <c r="W255" s="1" t="s">
        <v>995</v>
      </c>
      <c r="X255" s="1" t="s">
        <v>996</v>
      </c>
      <c r="Y255" s="1" t="s">
        <v>1197</v>
      </c>
      <c r="Z255" s="1" t="s">
        <v>825</v>
      </c>
      <c r="AA255" s="1" t="s">
        <v>1334</v>
      </c>
      <c r="AB255" s="1" t="s">
        <v>948</v>
      </c>
      <c r="AC255" s="1" t="s">
        <v>1335</v>
      </c>
      <c r="AD255" s="1" t="s">
        <v>779</v>
      </c>
      <c r="AE255" s="1" t="s">
        <v>1393</v>
      </c>
      <c r="AF255" s="1"/>
    </row>
    <row r="256" spans="1:32" x14ac:dyDescent="0.45">
      <c r="A256" s="1" t="str">
        <f>INDEX(Team_Key[Abbreviation],MATCH(INDEX(FPL_Misc_Extract[Team Name],MATCH(FPL_Results_Extract[[#This Row],[Player]],FPL_Misc_Extract[Player],0)),Team_Key[Full Name],0))</f>
        <v>LIV</v>
      </c>
      <c r="B256" s="1" t="s">
        <v>628</v>
      </c>
      <c r="C256" s="1" t="s">
        <v>729</v>
      </c>
      <c r="D256" s="1" t="s">
        <v>730</v>
      </c>
      <c r="E256" s="1" t="s">
        <v>731</v>
      </c>
      <c r="F256" s="1" t="s">
        <v>732</v>
      </c>
      <c r="G256" s="1" t="s">
        <v>733</v>
      </c>
      <c r="H256" s="1" t="s">
        <v>734</v>
      </c>
      <c r="I256" s="1" t="s">
        <v>735</v>
      </c>
      <c r="J256" s="1" t="s">
        <v>736</v>
      </c>
      <c r="K256" s="1" t="s">
        <v>737</v>
      </c>
      <c r="L256" s="1" t="s">
        <v>738</v>
      </c>
      <c r="M256" s="1" t="s">
        <v>739</v>
      </c>
      <c r="N256" s="1" t="s">
        <v>740</v>
      </c>
      <c r="O256" s="1" t="s">
        <v>741</v>
      </c>
      <c r="P256" s="1" t="s">
        <v>742</v>
      </c>
      <c r="Q256" s="1" t="s">
        <v>743</v>
      </c>
      <c r="R256" s="1" t="s">
        <v>744</v>
      </c>
      <c r="S256" s="1" t="s">
        <v>745</v>
      </c>
      <c r="T256" s="1" t="s">
        <v>746</v>
      </c>
      <c r="U256" s="1" t="s">
        <v>747</v>
      </c>
      <c r="V256" s="1" t="s">
        <v>748</v>
      </c>
      <c r="W256" s="1" t="s">
        <v>749</v>
      </c>
      <c r="X256" s="1" t="s">
        <v>750</v>
      </c>
      <c r="Y256" s="1" t="s">
        <v>1198</v>
      </c>
      <c r="Z256" s="1" t="s">
        <v>1318</v>
      </c>
      <c r="AA256" s="1" t="s">
        <v>869</v>
      </c>
      <c r="AB256" s="1" t="s">
        <v>1319</v>
      </c>
      <c r="AC256" s="1" t="s">
        <v>1378</v>
      </c>
      <c r="AD256" s="1" t="s">
        <v>1379</v>
      </c>
      <c r="AE256" s="1" t="s">
        <v>1259</v>
      </c>
      <c r="AF256" s="1"/>
    </row>
    <row r="257" spans="1:32" x14ac:dyDescent="0.45">
      <c r="A257" s="1" t="str">
        <f>INDEX(Team_Key[Abbreviation],MATCH(INDEX(FPL_Misc_Extract[Team Name],MATCH(FPL_Results_Extract[[#This Row],[Player]],FPL_Misc_Extract[Player],0)),Team_Key[Full Name],0))</f>
        <v>MCI</v>
      </c>
      <c r="B257" s="1" t="s">
        <v>497</v>
      </c>
      <c r="C257" s="1" t="s">
        <v>997</v>
      </c>
      <c r="D257" s="1" t="s">
        <v>998</v>
      </c>
      <c r="E257" s="1" t="s">
        <v>999</v>
      </c>
      <c r="F257" s="1" t="s">
        <v>943</v>
      </c>
      <c r="G257" s="1" t="s">
        <v>971</v>
      </c>
      <c r="H257" s="1" t="s">
        <v>1000</v>
      </c>
      <c r="I257" s="1" t="s">
        <v>783</v>
      </c>
      <c r="J257" s="1" t="s">
        <v>1001</v>
      </c>
      <c r="K257" s="1" t="s">
        <v>1002</v>
      </c>
      <c r="L257" s="1" t="s">
        <v>785</v>
      </c>
      <c r="M257" s="1" t="s">
        <v>1003</v>
      </c>
      <c r="N257" s="1" t="s">
        <v>1004</v>
      </c>
      <c r="O257" s="1" t="s">
        <v>1005</v>
      </c>
      <c r="P257" s="1" t="s">
        <v>1006</v>
      </c>
      <c r="Q257" s="1" t="s">
        <v>926</v>
      </c>
      <c r="R257" s="1" t="s">
        <v>927</v>
      </c>
      <c r="S257" s="1" t="s">
        <v>1007</v>
      </c>
      <c r="T257" s="1" t="s">
        <v>810</v>
      </c>
      <c r="U257" s="1" t="s">
        <v>913</v>
      </c>
      <c r="V257" s="1" t="s">
        <v>808</v>
      </c>
      <c r="W257" s="1" t="s">
        <v>795</v>
      </c>
      <c r="X257" s="1" t="s">
        <v>1008</v>
      </c>
      <c r="Y257" s="1" t="s">
        <v>1013</v>
      </c>
      <c r="Z257" s="1" t="s">
        <v>747</v>
      </c>
      <c r="AA257" s="1" t="s">
        <v>1325</v>
      </c>
      <c r="AB257" s="1" t="s">
        <v>864</v>
      </c>
      <c r="AC257" s="1" t="s">
        <v>1385</v>
      </c>
      <c r="AD257" s="1" t="s">
        <v>1386</v>
      </c>
      <c r="AE257" s="1" t="s">
        <v>1259</v>
      </c>
      <c r="AF257" s="1"/>
    </row>
    <row r="258" spans="1:32" x14ac:dyDescent="0.45">
      <c r="A258" s="1" t="str">
        <f>INDEX(Team_Key[Abbreviation],MATCH(INDEX(FPL_Misc_Extract[Team Name],MATCH(FPL_Results_Extract[[#This Row],[Player]],FPL_Misc_Extract[Player],0)),Team_Key[Full Name],0))</f>
        <v>AVL</v>
      </c>
      <c r="B258" s="1" t="s">
        <v>128</v>
      </c>
      <c r="C258" s="1" t="s">
        <v>867</v>
      </c>
      <c r="D258" s="1" t="s">
        <v>750</v>
      </c>
      <c r="E258" s="1" t="s">
        <v>868</v>
      </c>
      <c r="F258" s="1" t="s">
        <v>869</v>
      </c>
      <c r="G258" s="1" t="s">
        <v>870</v>
      </c>
      <c r="H258" s="1" t="s">
        <v>834</v>
      </c>
      <c r="I258" s="1" t="s">
        <v>871</v>
      </c>
      <c r="J258" s="1" t="s">
        <v>872</v>
      </c>
      <c r="K258" s="1" t="s">
        <v>873</v>
      </c>
      <c r="L258" s="1" t="s">
        <v>874</v>
      </c>
      <c r="M258" s="1" t="s">
        <v>875</v>
      </c>
      <c r="N258" s="1" t="s">
        <v>768</v>
      </c>
      <c r="O258" s="1" t="s">
        <v>876</v>
      </c>
      <c r="P258" s="1" t="s">
        <v>877</v>
      </c>
      <c r="Q258" s="1" t="s">
        <v>878</v>
      </c>
      <c r="R258" s="1" t="s">
        <v>879</v>
      </c>
      <c r="S258" s="1" t="s">
        <v>880</v>
      </c>
      <c r="T258" s="1" t="s">
        <v>881</v>
      </c>
      <c r="U258" s="1" t="s">
        <v>882</v>
      </c>
      <c r="V258" s="1" t="s">
        <v>883</v>
      </c>
      <c r="W258" s="1" t="s">
        <v>759</v>
      </c>
      <c r="X258" s="1" t="s">
        <v>884</v>
      </c>
      <c r="Y258" s="1" t="s">
        <v>932</v>
      </c>
      <c r="Z258" s="1" t="s">
        <v>748</v>
      </c>
      <c r="AA258" s="1" t="s">
        <v>862</v>
      </c>
      <c r="AB258" s="1" t="s">
        <v>1347</v>
      </c>
      <c r="AC258" s="1" t="s">
        <v>904</v>
      </c>
      <c r="AD258" s="1" t="s">
        <v>1394</v>
      </c>
      <c r="AE258" s="1" t="s">
        <v>1395</v>
      </c>
      <c r="AF258" s="1"/>
    </row>
    <row r="259" spans="1:32" x14ac:dyDescent="0.45">
      <c r="A259" s="1" t="str">
        <f>INDEX(Team_Key[Abbreviation],MATCH(INDEX(FPL_Misc_Extract[Team Name],MATCH(FPL_Results_Extract[[#This Row],[Player]],FPL_Misc_Extract[Player],0)),Team_Key[Full Name],0))</f>
        <v>CRY</v>
      </c>
      <c r="B259" s="1" t="s">
        <v>585</v>
      </c>
      <c r="C259" s="1" t="s">
        <v>978</v>
      </c>
      <c r="D259" s="1" t="s">
        <v>979</v>
      </c>
      <c r="E259" s="1" t="s">
        <v>980</v>
      </c>
      <c r="F259" s="1" t="s">
        <v>981</v>
      </c>
      <c r="G259" s="1" t="s">
        <v>982</v>
      </c>
      <c r="H259" s="1" t="s">
        <v>983</v>
      </c>
      <c r="I259" s="1" t="s">
        <v>984</v>
      </c>
      <c r="J259" s="1" t="s">
        <v>923</v>
      </c>
      <c r="K259" s="1" t="s">
        <v>914</v>
      </c>
      <c r="L259" s="1" t="s">
        <v>985</v>
      </c>
      <c r="M259" s="1" t="s">
        <v>986</v>
      </c>
      <c r="N259" s="1" t="s">
        <v>987</v>
      </c>
      <c r="O259" s="1" t="s">
        <v>988</v>
      </c>
      <c r="P259" s="1" t="s">
        <v>989</v>
      </c>
      <c r="Q259" s="1" t="s">
        <v>736</v>
      </c>
      <c r="R259" s="1" t="s">
        <v>990</v>
      </c>
      <c r="S259" s="1" t="s">
        <v>991</v>
      </c>
      <c r="T259" s="1" t="s">
        <v>992</v>
      </c>
      <c r="U259" s="1" t="s">
        <v>993</v>
      </c>
      <c r="V259" s="1" t="s">
        <v>994</v>
      </c>
      <c r="W259" s="1" t="s">
        <v>995</v>
      </c>
      <c r="X259" s="1" t="s">
        <v>996</v>
      </c>
      <c r="Y259" s="1" t="s">
        <v>1197</v>
      </c>
      <c r="Z259" s="1" t="s">
        <v>825</v>
      </c>
      <c r="AA259" s="1" t="s">
        <v>1334</v>
      </c>
      <c r="AB259" s="1" t="s">
        <v>948</v>
      </c>
      <c r="AC259" s="1" t="s">
        <v>1335</v>
      </c>
      <c r="AD259" s="1" t="s">
        <v>779</v>
      </c>
      <c r="AE259" s="1" t="s">
        <v>1393</v>
      </c>
      <c r="AF259" s="1"/>
    </row>
    <row r="260" spans="1:32" x14ac:dyDescent="0.45">
      <c r="A260" s="1" t="str">
        <f>INDEX(Team_Key[Abbreviation],MATCH(INDEX(FPL_Misc_Extract[Team Name],MATCH(FPL_Results_Extract[[#This Row],[Player]],FPL_Misc_Extract[Player],0)),Team_Key[Full Name],0))</f>
        <v>NOR</v>
      </c>
      <c r="B260" s="1" t="s">
        <v>632</v>
      </c>
      <c r="C260" s="1" t="s">
        <v>1009</v>
      </c>
      <c r="D260" s="1" t="s">
        <v>1010</v>
      </c>
      <c r="E260" s="1" t="s">
        <v>1011</v>
      </c>
      <c r="F260" s="1" t="s">
        <v>830</v>
      </c>
      <c r="G260" s="1" t="s">
        <v>1012</v>
      </c>
      <c r="H260" s="1" t="s">
        <v>935</v>
      </c>
      <c r="I260" s="1" t="s">
        <v>1013</v>
      </c>
      <c r="J260" s="1" t="s">
        <v>773</v>
      </c>
      <c r="K260" s="1" t="s">
        <v>1014</v>
      </c>
      <c r="L260" s="1" t="s">
        <v>834</v>
      </c>
      <c r="M260" s="1" t="s">
        <v>894</v>
      </c>
      <c r="N260" s="1" t="s">
        <v>742</v>
      </c>
      <c r="O260" s="1" t="s">
        <v>1015</v>
      </c>
      <c r="P260" s="1" t="s">
        <v>1016</v>
      </c>
      <c r="Q260" s="1" t="s">
        <v>781</v>
      </c>
      <c r="R260" s="1" t="s">
        <v>782</v>
      </c>
      <c r="S260" s="1" t="s">
        <v>1017</v>
      </c>
      <c r="T260" s="1" t="s">
        <v>1018</v>
      </c>
      <c r="U260" s="1" t="s">
        <v>1019</v>
      </c>
      <c r="V260" s="1" t="s">
        <v>990</v>
      </c>
      <c r="W260" s="1" t="s">
        <v>1020</v>
      </c>
      <c r="X260" s="1" t="s">
        <v>1021</v>
      </c>
      <c r="Y260" s="1" t="s">
        <v>1203</v>
      </c>
      <c r="Z260" s="1" t="s">
        <v>1331</v>
      </c>
      <c r="AA260" s="1" t="s">
        <v>1332</v>
      </c>
      <c r="AB260" s="1" t="s">
        <v>967</v>
      </c>
      <c r="AC260" s="1" t="s">
        <v>985</v>
      </c>
      <c r="AD260" s="1" t="s">
        <v>1343</v>
      </c>
      <c r="AE260" s="1" t="s">
        <v>1388</v>
      </c>
      <c r="AF260" s="1"/>
    </row>
    <row r="261" spans="1:32" x14ac:dyDescent="0.45">
      <c r="A261" s="1" t="str">
        <f>INDEX(Team_Key[Abbreviation],MATCH(INDEX(FPL_Misc_Extract[Team Name],MATCH(FPL_Results_Extract[[#This Row],[Player]],FPL_Misc_Extract[Player],0)),Team_Key[Full Name],0))</f>
        <v>ARS</v>
      </c>
      <c r="B261" s="1" t="s">
        <v>652</v>
      </c>
      <c r="C261" s="1" t="s">
        <v>1036</v>
      </c>
      <c r="D261" s="1" t="s">
        <v>1037</v>
      </c>
      <c r="E261" s="1" t="s">
        <v>798</v>
      </c>
      <c r="F261" s="1" t="s">
        <v>1032</v>
      </c>
      <c r="G261" s="1" t="s">
        <v>972</v>
      </c>
      <c r="H261" s="1" t="s">
        <v>873</v>
      </c>
      <c r="I261" s="1" t="s">
        <v>1038</v>
      </c>
      <c r="J261" s="1" t="s">
        <v>1039</v>
      </c>
      <c r="K261" s="1" t="s">
        <v>1040</v>
      </c>
      <c r="L261" s="1" t="s">
        <v>1041</v>
      </c>
      <c r="M261" s="1" t="s">
        <v>764</v>
      </c>
      <c r="N261" s="1" t="s">
        <v>753</v>
      </c>
      <c r="O261" s="1" t="s">
        <v>848</v>
      </c>
      <c r="P261" s="1" t="s">
        <v>833</v>
      </c>
      <c r="Q261" s="1" t="s">
        <v>1042</v>
      </c>
      <c r="R261" s="1" t="s">
        <v>1043</v>
      </c>
      <c r="S261" s="1" t="s">
        <v>1044</v>
      </c>
      <c r="T261" s="1" t="s">
        <v>1045</v>
      </c>
      <c r="U261" s="1" t="s">
        <v>936</v>
      </c>
      <c r="V261" s="1" t="s">
        <v>827</v>
      </c>
      <c r="W261" s="1" t="s">
        <v>1046</v>
      </c>
      <c r="X261" s="1" t="s">
        <v>1047</v>
      </c>
      <c r="Y261" s="1" t="s">
        <v>1194</v>
      </c>
      <c r="Z261" s="1" t="s">
        <v>814</v>
      </c>
      <c r="AA261" s="1" t="s">
        <v>1327</v>
      </c>
      <c r="AB261" s="1" t="s">
        <v>1328</v>
      </c>
      <c r="AC261" s="1" t="s">
        <v>1329</v>
      </c>
      <c r="AD261" s="1" t="s">
        <v>874</v>
      </c>
      <c r="AE261" s="1" t="s">
        <v>832</v>
      </c>
      <c r="AF261" s="1"/>
    </row>
    <row r="262" spans="1:32" x14ac:dyDescent="0.45">
      <c r="A262" s="1" t="str">
        <f>INDEX(Team_Key[Abbreviation],MATCH(INDEX(FPL_Misc_Extract[Team Name],MATCH(FPL_Results_Extract[[#This Row],[Player]],FPL_Misc_Extract[Player],0)),Team_Key[Full Name],0))</f>
        <v>CHE</v>
      </c>
      <c r="B262" s="1" t="s">
        <v>155</v>
      </c>
      <c r="C262" s="1" t="s">
        <v>1048</v>
      </c>
      <c r="D262" s="1" t="s">
        <v>1049</v>
      </c>
      <c r="E262" s="1" t="s">
        <v>760</v>
      </c>
      <c r="F262" s="1" t="s">
        <v>740</v>
      </c>
      <c r="G262" s="1" t="s">
        <v>1050</v>
      </c>
      <c r="H262" s="1" t="s">
        <v>1051</v>
      </c>
      <c r="I262" s="1" t="s">
        <v>930</v>
      </c>
      <c r="J262" s="1" t="s">
        <v>1052</v>
      </c>
      <c r="K262" s="1" t="s">
        <v>1019</v>
      </c>
      <c r="L262" s="1" t="s">
        <v>942</v>
      </c>
      <c r="M262" s="1" t="s">
        <v>1053</v>
      </c>
      <c r="N262" s="1" t="s">
        <v>1054</v>
      </c>
      <c r="O262" s="1" t="s">
        <v>1055</v>
      </c>
      <c r="P262" s="1" t="s">
        <v>737</v>
      </c>
      <c r="Q262" s="1" t="s">
        <v>1056</v>
      </c>
      <c r="R262" s="1" t="s">
        <v>859</v>
      </c>
      <c r="S262" s="1" t="s">
        <v>1042</v>
      </c>
      <c r="T262" s="1" t="s">
        <v>1022</v>
      </c>
      <c r="U262" s="1" t="s">
        <v>785</v>
      </c>
      <c r="V262" s="1" t="s">
        <v>1057</v>
      </c>
      <c r="W262" s="1" t="s">
        <v>744</v>
      </c>
      <c r="X262" s="1" t="s">
        <v>909</v>
      </c>
      <c r="Y262" s="1" t="s">
        <v>1199</v>
      </c>
      <c r="Z262" s="1" t="s">
        <v>812</v>
      </c>
      <c r="AA262" s="1" t="s">
        <v>763</v>
      </c>
      <c r="AB262" s="1" t="s">
        <v>989</v>
      </c>
      <c r="AC262" s="1" t="s">
        <v>1339</v>
      </c>
      <c r="AD262" s="1" t="s">
        <v>757</v>
      </c>
      <c r="AE262" s="1" t="s">
        <v>1380</v>
      </c>
      <c r="AF262" s="1"/>
    </row>
    <row r="263" spans="1:32" x14ac:dyDescent="0.45">
      <c r="A263" s="1" t="str">
        <f>INDEX(Team_Key[Abbreviation],MATCH(INDEX(FPL_Misc_Extract[Team Name],MATCH(FPL_Results_Extract[[#This Row],[Player]],FPL_Misc_Extract[Player],0)),Team_Key[Full Name],0))</f>
        <v>EVE</v>
      </c>
      <c r="B263" s="1" t="s">
        <v>314</v>
      </c>
      <c r="C263" s="1" t="s">
        <v>1022</v>
      </c>
      <c r="D263" s="1" t="s">
        <v>1023</v>
      </c>
      <c r="E263" s="1" t="s">
        <v>1024</v>
      </c>
      <c r="F263" s="1" t="s">
        <v>737</v>
      </c>
      <c r="G263" s="1" t="s">
        <v>1025</v>
      </c>
      <c r="H263" s="1" t="s">
        <v>787</v>
      </c>
      <c r="I263" s="1" t="s">
        <v>760</v>
      </c>
      <c r="J263" s="1" t="s">
        <v>1026</v>
      </c>
      <c r="K263" s="1" t="s">
        <v>1027</v>
      </c>
      <c r="L263" s="1" t="s">
        <v>1007</v>
      </c>
      <c r="M263" s="1" t="s">
        <v>1028</v>
      </c>
      <c r="N263" s="1" t="s">
        <v>823</v>
      </c>
      <c r="O263" s="1" t="s">
        <v>1029</v>
      </c>
      <c r="P263" s="1" t="s">
        <v>1030</v>
      </c>
      <c r="Q263" s="1" t="s">
        <v>1031</v>
      </c>
      <c r="R263" s="1" t="s">
        <v>833</v>
      </c>
      <c r="S263" s="1" t="s">
        <v>820</v>
      </c>
      <c r="T263" s="1" t="s">
        <v>1032</v>
      </c>
      <c r="U263" s="1" t="s">
        <v>1033</v>
      </c>
      <c r="V263" s="1" t="s">
        <v>753</v>
      </c>
      <c r="W263" s="1" t="s">
        <v>1034</v>
      </c>
      <c r="X263" s="1" t="s">
        <v>1035</v>
      </c>
      <c r="Y263" s="1" t="s">
        <v>874</v>
      </c>
      <c r="Z263" s="1" t="s">
        <v>968</v>
      </c>
      <c r="AA263" s="1" t="s">
        <v>1333</v>
      </c>
      <c r="AB263" s="1" t="s">
        <v>834</v>
      </c>
      <c r="AC263" s="1" t="s">
        <v>1381</v>
      </c>
      <c r="AD263" s="1" t="s">
        <v>1382</v>
      </c>
      <c r="AE263" s="1" t="s">
        <v>1259</v>
      </c>
      <c r="AF263" s="1"/>
    </row>
    <row r="264" spans="1:32" x14ac:dyDescent="0.45">
      <c r="A264" s="1" t="str">
        <f>INDEX(Team_Key[Abbreviation],MATCH(INDEX(FPL_Misc_Extract[Team Name],MATCH(FPL_Results_Extract[[#This Row],[Player]],FPL_Misc_Extract[Player],0)),Team_Key[Full Name],0))</f>
        <v>WBA</v>
      </c>
      <c r="B264" s="1" t="s">
        <v>636</v>
      </c>
      <c r="C264" s="1" t="s">
        <v>811</v>
      </c>
      <c r="D264" s="1" t="s">
        <v>812</v>
      </c>
      <c r="E264" s="1" t="s">
        <v>813</v>
      </c>
      <c r="F264" s="1" t="s">
        <v>729</v>
      </c>
      <c r="G264" s="1" t="s">
        <v>814</v>
      </c>
      <c r="H264" s="1" t="s">
        <v>815</v>
      </c>
      <c r="I264" s="1" t="s">
        <v>816</v>
      </c>
      <c r="J264" s="1" t="s">
        <v>817</v>
      </c>
      <c r="K264" s="1" t="s">
        <v>818</v>
      </c>
      <c r="L264" s="1" t="s">
        <v>819</v>
      </c>
      <c r="M264" s="1" t="s">
        <v>820</v>
      </c>
      <c r="N264" s="1" t="s">
        <v>821</v>
      </c>
      <c r="O264" s="1" t="s">
        <v>822</v>
      </c>
      <c r="P264" s="1" t="s">
        <v>823</v>
      </c>
      <c r="Q264" s="1" t="s">
        <v>753</v>
      </c>
      <c r="R264" s="1" t="s">
        <v>824</v>
      </c>
      <c r="S264" s="1" t="s">
        <v>825</v>
      </c>
      <c r="T264" s="1" t="s">
        <v>826</v>
      </c>
      <c r="U264" s="1" t="s">
        <v>827</v>
      </c>
      <c r="V264" s="1" t="s">
        <v>828</v>
      </c>
      <c r="W264" s="1" t="s">
        <v>829</v>
      </c>
      <c r="X264" s="1" t="s">
        <v>830</v>
      </c>
      <c r="Y264" s="1" t="s">
        <v>1193</v>
      </c>
      <c r="Z264" s="1" t="s">
        <v>962</v>
      </c>
      <c r="AA264" s="1" t="s">
        <v>1344</v>
      </c>
      <c r="AB264" s="1" t="s">
        <v>1345</v>
      </c>
      <c r="AC264" s="1" t="s">
        <v>1346</v>
      </c>
      <c r="AD264" s="1" t="s">
        <v>1375</v>
      </c>
      <c r="AE264" s="1" t="s">
        <v>1376</v>
      </c>
      <c r="AF264" s="1"/>
    </row>
    <row r="265" spans="1:32" x14ac:dyDescent="0.45">
      <c r="A265" s="1" t="str">
        <f>INDEX(Team_Key[Abbreviation],MATCH(INDEX(FPL_Misc_Extract[Team Name],MATCH(FPL_Results_Extract[[#This Row],[Player]],FPL_Misc_Extract[Player],0)),Team_Key[Full Name],0))</f>
        <v>CHE</v>
      </c>
      <c r="B265" s="1" t="s">
        <v>164</v>
      </c>
      <c r="C265" s="1" t="s">
        <v>1048</v>
      </c>
      <c r="D265" s="1" t="s">
        <v>1049</v>
      </c>
      <c r="E265" s="1" t="s">
        <v>760</v>
      </c>
      <c r="F265" s="1" t="s">
        <v>740</v>
      </c>
      <c r="G265" s="1" t="s">
        <v>1050</v>
      </c>
      <c r="H265" s="1" t="s">
        <v>1051</v>
      </c>
      <c r="I265" s="1" t="s">
        <v>930</v>
      </c>
      <c r="J265" s="1" t="s">
        <v>1052</v>
      </c>
      <c r="K265" s="1" t="s">
        <v>1019</v>
      </c>
      <c r="L265" s="1" t="s">
        <v>942</v>
      </c>
      <c r="M265" s="1" t="s">
        <v>1053</v>
      </c>
      <c r="N265" s="1" t="s">
        <v>1054</v>
      </c>
      <c r="O265" s="1" t="s">
        <v>1055</v>
      </c>
      <c r="P265" s="1" t="s">
        <v>737</v>
      </c>
      <c r="Q265" s="1" t="s">
        <v>1056</v>
      </c>
      <c r="R265" s="1" t="s">
        <v>859</v>
      </c>
      <c r="S265" s="1" t="s">
        <v>1042</v>
      </c>
      <c r="T265" s="1" t="s">
        <v>1022</v>
      </c>
      <c r="U265" s="1" t="s">
        <v>785</v>
      </c>
      <c r="V265" s="1" t="s">
        <v>1057</v>
      </c>
      <c r="W265" s="1" t="s">
        <v>744</v>
      </c>
      <c r="X265" s="1" t="s">
        <v>909</v>
      </c>
      <c r="Y265" s="1" t="s">
        <v>1199</v>
      </c>
      <c r="Z265" s="1" t="s">
        <v>812</v>
      </c>
      <c r="AA265" s="1" t="s">
        <v>763</v>
      </c>
      <c r="AB265" s="1" t="s">
        <v>989</v>
      </c>
      <c r="AC265" s="1" t="s">
        <v>1339</v>
      </c>
      <c r="AD265" s="1" t="s">
        <v>757</v>
      </c>
      <c r="AE265" s="1" t="s">
        <v>1380</v>
      </c>
      <c r="AF265" s="1"/>
    </row>
    <row r="266" spans="1:32" x14ac:dyDescent="0.45">
      <c r="A266" s="1" t="str">
        <f>INDEX(Team_Key[Abbreviation],MATCH(INDEX(FPL_Misc_Extract[Team Name],MATCH(FPL_Results_Extract[[#This Row],[Player]],FPL_Misc_Extract[Player],0)),Team_Key[Full Name],0))</f>
        <v>BOU</v>
      </c>
      <c r="B266" s="1" t="s">
        <v>157</v>
      </c>
      <c r="C266" s="1" t="s">
        <v>900</v>
      </c>
      <c r="D266" s="1" t="s">
        <v>767</v>
      </c>
      <c r="E266" s="1" t="s">
        <v>901</v>
      </c>
      <c r="F266" s="1" t="s">
        <v>884</v>
      </c>
      <c r="G266" s="1" t="s">
        <v>902</v>
      </c>
      <c r="H266" s="1" t="s">
        <v>903</v>
      </c>
      <c r="I266" s="1" t="s">
        <v>904</v>
      </c>
      <c r="J266" s="1" t="s">
        <v>905</v>
      </c>
      <c r="K266" s="1" t="s">
        <v>906</v>
      </c>
      <c r="L266" s="1" t="s">
        <v>907</v>
      </c>
      <c r="M266" s="1" t="s">
        <v>866</v>
      </c>
      <c r="N266" s="1" t="s">
        <v>908</v>
      </c>
      <c r="O266" s="1" t="s">
        <v>797</v>
      </c>
      <c r="P266" s="1" t="s">
        <v>909</v>
      </c>
      <c r="Q266" s="1" t="s">
        <v>910</v>
      </c>
      <c r="R266" s="1" t="s">
        <v>886</v>
      </c>
      <c r="S266" s="1" t="s">
        <v>911</v>
      </c>
      <c r="T266" s="1" t="s">
        <v>912</v>
      </c>
      <c r="U266" s="1" t="s">
        <v>835</v>
      </c>
      <c r="V266" s="1" t="s">
        <v>913</v>
      </c>
      <c r="W266" s="1" t="s">
        <v>914</v>
      </c>
      <c r="X266" s="1" t="s">
        <v>807</v>
      </c>
      <c r="Y266" s="1" t="s">
        <v>885</v>
      </c>
      <c r="Z266" s="1" t="s">
        <v>1037</v>
      </c>
      <c r="AA266" s="1" t="s">
        <v>879</v>
      </c>
      <c r="AB266" s="1" t="s">
        <v>1321</v>
      </c>
      <c r="AC266" s="1" t="s">
        <v>812</v>
      </c>
      <c r="AD266" s="1" t="s">
        <v>1398</v>
      </c>
      <c r="AE266" s="1" t="s">
        <v>1399</v>
      </c>
      <c r="AF266" s="1"/>
    </row>
    <row r="267" spans="1:32" x14ac:dyDescent="0.45">
      <c r="A267" s="1" t="str">
        <f>INDEX(Team_Key[Abbreviation],MATCH(INDEX(FPL_Misc_Extract[Team Name],MATCH(FPL_Results_Extract[[#This Row],[Player]],FPL_Misc_Extract[Player],0)),Team_Key[Full Name],0))</f>
        <v>WAT</v>
      </c>
      <c r="B267" s="1" t="s">
        <v>525</v>
      </c>
      <c r="C267" s="1" t="s">
        <v>851</v>
      </c>
      <c r="D267" s="1" t="s">
        <v>852</v>
      </c>
      <c r="E267" s="1" t="s">
        <v>814</v>
      </c>
      <c r="F267" s="1" t="s">
        <v>853</v>
      </c>
      <c r="G267" s="1" t="s">
        <v>742</v>
      </c>
      <c r="H267" s="1" t="s">
        <v>854</v>
      </c>
      <c r="I267" s="1" t="s">
        <v>855</v>
      </c>
      <c r="J267" s="1" t="s">
        <v>754</v>
      </c>
      <c r="K267" s="1" t="s">
        <v>856</v>
      </c>
      <c r="L267" s="1" t="s">
        <v>857</v>
      </c>
      <c r="M267" s="1" t="s">
        <v>858</v>
      </c>
      <c r="N267" s="1" t="s">
        <v>859</v>
      </c>
      <c r="O267" s="1" t="s">
        <v>860</v>
      </c>
      <c r="P267" s="1" t="s">
        <v>861</v>
      </c>
      <c r="Q267" s="1" t="s">
        <v>862</v>
      </c>
      <c r="R267" s="1" t="s">
        <v>747</v>
      </c>
      <c r="S267" s="1" t="s">
        <v>863</v>
      </c>
      <c r="T267" s="1" t="s">
        <v>829</v>
      </c>
      <c r="U267" s="1" t="s">
        <v>864</v>
      </c>
      <c r="V267" s="1" t="s">
        <v>865</v>
      </c>
      <c r="W267" s="1" t="s">
        <v>866</v>
      </c>
      <c r="X267" s="1" t="s">
        <v>826</v>
      </c>
      <c r="Y267" s="1" t="s">
        <v>1202</v>
      </c>
      <c r="Z267" s="1" t="s">
        <v>803</v>
      </c>
      <c r="AA267" s="1" t="s">
        <v>983</v>
      </c>
      <c r="AB267" s="1" t="s">
        <v>1037</v>
      </c>
      <c r="AC267" s="1" t="s">
        <v>769</v>
      </c>
      <c r="AD267" s="1" t="s">
        <v>792</v>
      </c>
      <c r="AE267" s="1" t="s">
        <v>1397</v>
      </c>
      <c r="AF267" s="1"/>
    </row>
    <row r="268" spans="1:32" x14ac:dyDescent="0.45">
      <c r="A268" s="1" t="str">
        <f>INDEX(Team_Key[Abbreviation],MATCH(INDEX(FPL_Misc_Extract[Team Name],MATCH(FPL_Results_Extract[[#This Row],[Player]],FPL_Misc_Extract[Player],0)),Team_Key[Full Name],0))</f>
        <v>WAT</v>
      </c>
      <c r="B268" s="1" t="s">
        <v>407</v>
      </c>
      <c r="C268" s="1" t="s">
        <v>851</v>
      </c>
      <c r="D268" s="1" t="s">
        <v>852</v>
      </c>
      <c r="E268" s="1" t="s">
        <v>814</v>
      </c>
      <c r="F268" s="1" t="s">
        <v>853</v>
      </c>
      <c r="G268" s="1" t="s">
        <v>742</v>
      </c>
      <c r="H268" s="1" t="s">
        <v>854</v>
      </c>
      <c r="I268" s="1" t="s">
        <v>855</v>
      </c>
      <c r="J268" s="1" t="s">
        <v>754</v>
      </c>
      <c r="K268" s="1" t="s">
        <v>856</v>
      </c>
      <c r="L268" s="1" t="s">
        <v>857</v>
      </c>
      <c r="M268" s="1" t="s">
        <v>858</v>
      </c>
      <c r="N268" s="1" t="s">
        <v>859</v>
      </c>
      <c r="O268" s="1" t="s">
        <v>860</v>
      </c>
      <c r="P268" s="1" t="s">
        <v>861</v>
      </c>
      <c r="Q268" s="1" t="s">
        <v>862</v>
      </c>
      <c r="R268" s="1" t="s">
        <v>747</v>
      </c>
      <c r="S268" s="1" t="s">
        <v>863</v>
      </c>
      <c r="T268" s="1" t="s">
        <v>829</v>
      </c>
      <c r="U268" s="1" t="s">
        <v>864</v>
      </c>
      <c r="V268" s="1" t="s">
        <v>865</v>
      </c>
      <c r="W268" s="1" t="s">
        <v>866</v>
      </c>
      <c r="X268" s="1" t="s">
        <v>826</v>
      </c>
      <c r="Y268" s="1" t="s">
        <v>1202</v>
      </c>
      <c r="Z268" s="1" t="s">
        <v>803</v>
      </c>
      <c r="AA268" s="1" t="s">
        <v>983</v>
      </c>
      <c r="AB268" s="1" t="s">
        <v>1037</v>
      </c>
      <c r="AC268" s="1" t="s">
        <v>769</v>
      </c>
      <c r="AD268" s="1" t="s">
        <v>792</v>
      </c>
      <c r="AE268" s="1" t="s">
        <v>1397</v>
      </c>
      <c r="AF268" s="1"/>
    </row>
    <row r="269" spans="1:32" x14ac:dyDescent="0.45">
      <c r="A269" s="1" t="str">
        <f>INDEX(Team_Key[Abbreviation],MATCH(INDEX(FPL_Misc_Extract[Team Name],MATCH(FPL_Results_Extract[[#This Row],[Player]],FPL_Misc_Extract[Player],0)),Team_Key[Full Name],0))</f>
        <v>MCI</v>
      </c>
      <c r="B269" s="1" t="s">
        <v>352</v>
      </c>
      <c r="C269" s="1" t="s">
        <v>997</v>
      </c>
      <c r="D269" s="1" t="s">
        <v>998</v>
      </c>
      <c r="E269" s="1" t="s">
        <v>999</v>
      </c>
      <c r="F269" s="1" t="s">
        <v>943</v>
      </c>
      <c r="G269" s="1" t="s">
        <v>971</v>
      </c>
      <c r="H269" s="1" t="s">
        <v>1000</v>
      </c>
      <c r="I269" s="1" t="s">
        <v>783</v>
      </c>
      <c r="J269" s="1" t="s">
        <v>1001</v>
      </c>
      <c r="K269" s="1" t="s">
        <v>1002</v>
      </c>
      <c r="L269" s="1" t="s">
        <v>785</v>
      </c>
      <c r="M269" s="1" t="s">
        <v>1003</v>
      </c>
      <c r="N269" s="1" t="s">
        <v>1004</v>
      </c>
      <c r="O269" s="1" t="s">
        <v>1005</v>
      </c>
      <c r="P269" s="1" t="s">
        <v>1006</v>
      </c>
      <c r="Q269" s="1" t="s">
        <v>926</v>
      </c>
      <c r="R269" s="1" t="s">
        <v>927</v>
      </c>
      <c r="S269" s="1" t="s">
        <v>1007</v>
      </c>
      <c r="T269" s="1" t="s">
        <v>810</v>
      </c>
      <c r="U269" s="1" t="s">
        <v>913</v>
      </c>
      <c r="V269" s="1" t="s">
        <v>808</v>
      </c>
      <c r="W269" s="1" t="s">
        <v>795</v>
      </c>
      <c r="X269" s="1" t="s">
        <v>1008</v>
      </c>
      <c r="Y269" s="1" t="s">
        <v>1013</v>
      </c>
      <c r="Z269" s="1" t="s">
        <v>747</v>
      </c>
      <c r="AA269" s="1" t="s">
        <v>1325</v>
      </c>
      <c r="AB269" s="1" t="s">
        <v>864</v>
      </c>
      <c r="AC269" s="1" t="s">
        <v>1385</v>
      </c>
      <c r="AD269" s="1" t="s">
        <v>1386</v>
      </c>
      <c r="AE269" s="1" t="s">
        <v>1259</v>
      </c>
      <c r="AF269" s="1"/>
    </row>
    <row r="270" spans="1:32" x14ac:dyDescent="0.45">
      <c r="A270" s="1" t="str">
        <f>INDEX(Team_Key[Abbreviation],MATCH(INDEX(FPL_Misc_Extract[Team Name],MATCH(FPL_Results_Extract[[#This Row],[Player]],FPL_Misc_Extract[Player],0)),Team_Key[Full Name],0))</f>
        <v>ARS</v>
      </c>
      <c r="B270" s="1" t="s">
        <v>453</v>
      </c>
      <c r="C270" s="1" t="s">
        <v>811</v>
      </c>
      <c r="D270" s="1" t="s">
        <v>812</v>
      </c>
      <c r="E270" s="1" t="s">
        <v>813</v>
      </c>
      <c r="F270" s="1" t="s">
        <v>729</v>
      </c>
      <c r="G270" s="1" t="s">
        <v>814</v>
      </c>
      <c r="H270" s="1" t="s">
        <v>815</v>
      </c>
      <c r="I270" s="1" t="s">
        <v>816</v>
      </c>
      <c r="J270" s="1" t="s">
        <v>817</v>
      </c>
      <c r="K270" s="1" t="s">
        <v>818</v>
      </c>
      <c r="L270" s="1" t="s">
        <v>819</v>
      </c>
      <c r="M270" s="1" t="s">
        <v>820</v>
      </c>
      <c r="N270" s="1" t="s">
        <v>821</v>
      </c>
      <c r="O270" s="1" t="s">
        <v>822</v>
      </c>
      <c r="P270" s="1" t="s">
        <v>823</v>
      </c>
      <c r="Q270" s="1" t="s">
        <v>753</v>
      </c>
      <c r="R270" s="1" t="s">
        <v>824</v>
      </c>
      <c r="S270" s="1" t="s">
        <v>825</v>
      </c>
      <c r="T270" s="1" t="s">
        <v>826</v>
      </c>
      <c r="U270" s="1" t="s">
        <v>827</v>
      </c>
      <c r="V270" s="1" t="s">
        <v>828</v>
      </c>
      <c r="W270" s="1" t="s">
        <v>1046</v>
      </c>
      <c r="X270" s="1" t="s">
        <v>1047</v>
      </c>
      <c r="Y270" s="1" t="s">
        <v>1193</v>
      </c>
      <c r="Z270" s="1" t="s">
        <v>962</v>
      </c>
      <c r="AA270" s="1" t="s">
        <v>1344</v>
      </c>
      <c r="AB270" s="1" t="s">
        <v>1345</v>
      </c>
      <c r="AC270" s="1" t="s">
        <v>1329</v>
      </c>
      <c r="AD270" s="1" t="s">
        <v>874</v>
      </c>
      <c r="AE270" s="1" t="s">
        <v>832</v>
      </c>
      <c r="AF270" s="1"/>
    </row>
    <row r="271" spans="1:32" x14ac:dyDescent="0.45">
      <c r="A271" s="1" t="str">
        <f>INDEX(Team_Key[Abbreviation],MATCH(INDEX(FPL_Misc_Extract[Team Name],MATCH(FPL_Results_Extract[[#This Row],[Player]],FPL_Misc_Extract[Player],0)),Team_Key[Full Name],0))</f>
        <v>CRY</v>
      </c>
      <c r="B271" s="1" t="s">
        <v>245</v>
      </c>
      <c r="C271" s="1" t="s">
        <v>978</v>
      </c>
      <c r="D271" s="1" t="s">
        <v>979</v>
      </c>
      <c r="E271" s="1" t="s">
        <v>980</v>
      </c>
      <c r="F271" s="1" t="s">
        <v>981</v>
      </c>
      <c r="G271" s="1" t="s">
        <v>982</v>
      </c>
      <c r="H271" s="1" t="s">
        <v>983</v>
      </c>
      <c r="I271" s="1" t="s">
        <v>984</v>
      </c>
      <c r="J271" s="1" t="s">
        <v>923</v>
      </c>
      <c r="K271" s="1" t="s">
        <v>914</v>
      </c>
      <c r="L271" s="1" t="s">
        <v>985</v>
      </c>
      <c r="M271" s="1" t="s">
        <v>986</v>
      </c>
      <c r="N271" s="1" t="s">
        <v>987</v>
      </c>
      <c r="O271" s="1" t="s">
        <v>988</v>
      </c>
      <c r="P271" s="1" t="s">
        <v>989</v>
      </c>
      <c r="Q271" s="1" t="s">
        <v>736</v>
      </c>
      <c r="R271" s="1" t="s">
        <v>990</v>
      </c>
      <c r="S271" s="1" t="s">
        <v>991</v>
      </c>
      <c r="T271" s="1" t="s">
        <v>992</v>
      </c>
      <c r="U271" s="1" t="s">
        <v>993</v>
      </c>
      <c r="V271" s="1" t="s">
        <v>994</v>
      </c>
      <c r="W271" s="1" t="s">
        <v>995</v>
      </c>
      <c r="X271" s="1" t="s">
        <v>996</v>
      </c>
      <c r="Y271" s="1" t="s">
        <v>1197</v>
      </c>
      <c r="Z271" s="1" t="s">
        <v>825</v>
      </c>
      <c r="AA271" s="1" t="s">
        <v>1334</v>
      </c>
      <c r="AB271" s="1" t="s">
        <v>948</v>
      </c>
      <c r="AC271" s="1" t="s">
        <v>1335</v>
      </c>
      <c r="AD271" s="1" t="s">
        <v>779</v>
      </c>
      <c r="AE271" s="1" t="s">
        <v>1393</v>
      </c>
      <c r="AF271" s="1"/>
    </row>
    <row r="272" spans="1:32" x14ac:dyDescent="0.45">
      <c r="A272" s="1" t="str">
        <f>INDEX(Team_Key[Abbreviation],MATCH(INDEX(FPL_Misc_Extract[Team Name],MATCH(FPL_Results_Extract[[#This Row],[Player]],FPL_Misc_Extract[Player],0)),Team_Key[Full Name],0))</f>
        <v>LIV</v>
      </c>
      <c r="B272" s="1" t="s">
        <v>102</v>
      </c>
      <c r="C272" s="1" t="s">
        <v>729</v>
      </c>
      <c r="D272" s="1" t="s">
        <v>730</v>
      </c>
      <c r="E272" s="1" t="s">
        <v>731</v>
      </c>
      <c r="F272" s="1" t="s">
        <v>732</v>
      </c>
      <c r="G272" s="1" t="s">
        <v>733</v>
      </c>
      <c r="H272" s="1" t="s">
        <v>734</v>
      </c>
      <c r="I272" s="1" t="s">
        <v>735</v>
      </c>
      <c r="J272" s="1" t="s">
        <v>736</v>
      </c>
      <c r="K272" s="1" t="s">
        <v>737</v>
      </c>
      <c r="L272" s="1" t="s">
        <v>738</v>
      </c>
      <c r="M272" s="1" t="s">
        <v>739</v>
      </c>
      <c r="N272" s="1" t="s">
        <v>740</v>
      </c>
      <c r="O272" s="1" t="s">
        <v>741</v>
      </c>
      <c r="P272" s="1" t="s">
        <v>742</v>
      </c>
      <c r="Q272" s="1" t="s">
        <v>743</v>
      </c>
      <c r="R272" s="1" t="s">
        <v>744</v>
      </c>
      <c r="S272" s="1" t="s">
        <v>745</v>
      </c>
      <c r="T272" s="1" t="s">
        <v>746</v>
      </c>
      <c r="U272" s="1" t="s">
        <v>747</v>
      </c>
      <c r="V272" s="1" t="s">
        <v>748</v>
      </c>
      <c r="W272" s="1" t="s">
        <v>749</v>
      </c>
      <c r="X272" s="1" t="s">
        <v>750</v>
      </c>
      <c r="Y272" s="1" t="s">
        <v>1198</v>
      </c>
      <c r="Z272" s="1" t="s">
        <v>1318</v>
      </c>
      <c r="AA272" s="1" t="s">
        <v>869</v>
      </c>
      <c r="AB272" s="1" t="s">
        <v>1319</v>
      </c>
      <c r="AC272" s="1" t="s">
        <v>1378</v>
      </c>
      <c r="AD272" s="1" t="s">
        <v>1379</v>
      </c>
      <c r="AE272" s="1" t="s">
        <v>1259</v>
      </c>
      <c r="AF272" s="1"/>
    </row>
    <row r="273" spans="1:32" x14ac:dyDescent="0.45">
      <c r="A273" s="1" t="str">
        <f>INDEX(Team_Key[Abbreviation],MATCH(INDEX(FPL_Misc_Extract[Team Name],MATCH(FPL_Results_Extract[[#This Row],[Player]],FPL_Misc_Extract[Player],0)),Team_Key[Full Name],0))</f>
        <v>EVE</v>
      </c>
      <c r="B273" s="1" t="s">
        <v>177</v>
      </c>
      <c r="C273" s="1" t="s">
        <v>1022</v>
      </c>
      <c r="D273" s="1" t="s">
        <v>1023</v>
      </c>
      <c r="E273" s="1" t="s">
        <v>1024</v>
      </c>
      <c r="F273" s="1" t="s">
        <v>737</v>
      </c>
      <c r="G273" s="1" t="s">
        <v>1025</v>
      </c>
      <c r="H273" s="1" t="s">
        <v>787</v>
      </c>
      <c r="I273" s="1" t="s">
        <v>760</v>
      </c>
      <c r="J273" s="1" t="s">
        <v>1026</v>
      </c>
      <c r="K273" s="1" t="s">
        <v>1027</v>
      </c>
      <c r="L273" s="1" t="s">
        <v>1007</v>
      </c>
      <c r="M273" s="1" t="s">
        <v>1028</v>
      </c>
      <c r="N273" s="1" t="s">
        <v>823</v>
      </c>
      <c r="O273" s="1" t="s">
        <v>1029</v>
      </c>
      <c r="P273" s="1" t="s">
        <v>1030</v>
      </c>
      <c r="Q273" s="1" t="s">
        <v>1031</v>
      </c>
      <c r="R273" s="1" t="s">
        <v>833</v>
      </c>
      <c r="S273" s="1" t="s">
        <v>820</v>
      </c>
      <c r="T273" s="1" t="s">
        <v>1032</v>
      </c>
      <c r="U273" s="1" t="s">
        <v>1033</v>
      </c>
      <c r="V273" s="1" t="s">
        <v>753</v>
      </c>
      <c r="W273" s="1" t="s">
        <v>1034</v>
      </c>
      <c r="X273" s="1" t="s">
        <v>1035</v>
      </c>
      <c r="Y273" s="1" t="s">
        <v>874</v>
      </c>
      <c r="Z273" s="1" t="s">
        <v>968</v>
      </c>
      <c r="AA273" s="1" t="s">
        <v>1333</v>
      </c>
      <c r="AB273" s="1" t="s">
        <v>834</v>
      </c>
      <c r="AC273" s="1" t="s">
        <v>1381</v>
      </c>
      <c r="AD273" s="1" t="s">
        <v>1382</v>
      </c>
      <c r="AE273" s="1" t="s">
        <v>1259</v>
      </c>
      <c r="AF273" s="1"/>
    </row>
    <row r="274" spans="1:32" x14ac:dyDescent="0.45">
      <c r="A274" s="1" t="str">
        <f>INDEX(Team_Key[Abbreviation],MATCH(INDEX(FPL_Misc_Extract[Team Name],MATCH(FPL_Results_Extract[[#This Row],[Player]],FPL_Misc_Extract[Player],0)),Team_Key[Full Name],0))</f>
        <v>EVE</v>
      </c>
      <c r="B274" s="1" t="s">
        <v>151</v>
      </c>
      <c r="C274" s="1" t="s">
        <v>1022</v>
      </c>
      <c r="D274" s="1" t="s">
        <v>1023</v>
      </c>
      <c r="E274" s="1" t="s">
        <v>1024</v>
      </c>
      <c r="F274" s="1" t="s">
        <v>737</v>
      </c>
      <c r="G274" s="1" t="s">
        <v>1025</v>
      </c>
      <c r="H274" s="1" t="s">
        <v>787</v>
      </c>
      <c r="I274" s="1" t="s">
        <v>760</v>
      </c>
      <c r="J274" s="1" t="s">
        <v>1026</v>
      </c>
      <c r="K274" s="1" t="s">
        <v>1027</v>
      </c>
      <c r="L274" s="1" t="s">
        <v>1007</v>
      </c>
      <c r="M274" s="1" t="s">
        <v>1028</v>
      </c>
      <c r="N274" s="1" t="s">
        <v>823</v>
      </c>
      <c r="O274" s="1" t="s">
        <v>1029</v>
      </c>
      <c r="P274" s="1" t="s">
        <v>1030</v>
      </c>
      <c r="Q274" s="1" t="s">
        <v>1031</v>
      </c>
      <c r="R274" s="1" t="s">
        <v>833</v>
      </c>
      <c r="S274" s="1" t="s">
        <v>820</v>
      </c>
      <c r="T274" s="1" t="s">
        <v>1032</v>
      </c>
      <c r="U274" s="1" t="s">
        <v>1033</v>
      </c>
      <c r="V274" s="1" t="s">
        <v>753</v>
      </c>
      <c r="W274" s="1" t="s">
        <v>1034</v>
      </c>
      <c r="X274" s="1" t="s">
        <v>1035</v>
      </c>
      <c r="Y274" s="1" t="s">
        <v>874</v>
      </c>
      <c r="Z274" s="1" t="s">
        <v>968</v>
      </c>
      <c r="AA274" s="1" t="s">
        <v>1333</v>
      </c>
      <c r="AB274" s="1" t="s">
        <v>834</v>
      </c>
      <c r="AC274" s="1" t="s">
        <v>1381</v>
      </c>
      <c r="AD274" s="1" t="s">
        <v>1382</v>
      </c>
      <c r="AE274" s="1" t="s">
        <v>1259</v>
      </c>
      <c r="AF274" s="1"/>
    </row>
    <row r="275" spans="1:32" x14ac:dyDescent="0.45">
      <c r="A275" s="1" t="str">
        <f>INDEX(Team_Key[Abbreviation],MATCH(INDEX(FPL_Misc_Extract[Team Name],MATCH(FPL_Results_Extract[[#This Row],[Player]],FPL_Misc_Extract[Player],0)),Team_Key[Full Name],0))</f>
        <v>EVE</v>
      </c>
      <c r="B275" s="1" t="s">
        <v>179</v>
      </c>
      <c r="C275" s="1" t="s">
        <v>1022</v>
      </c>
      <c r="D275" s="1" t="s">
        <v>1023</v>
      </c>
      <c r="E275" s="1" t="s">
        <v>1024</v>
      </c>
      <c r="F275" s="1" t="s">
        <v>737</v>
      </c>
      <c r="G275" s="1" t="s">
        <v>1025</v>
      </c>
      <c r="H275" s="1" t="s">
        <v>787</v>
      </c>
      <c r="I275" s="1" t="s">
        <v>760</v>
      </c>
      <c r="J275" s="1" t="s">
        <v>1026</v>
      </c>
      <c r="K275" s="1" t="s">
        <v>1027</v>
      </c>
      <c r="L275" s="1" t="s">
        <v>1007</v>
      </c>
      <c r="M275" s="1" t="s">
        <v>1028</v>
      </c>
      <c r="N275" s="1" t="s">
        <v>823</v>
      </c>
      <c r="O275" s="1" t="s">
        <v>1029</v>
      </c>
      <c r="P275" s="1" t="s">
        <v>1030</v>
      </c>
      <c r="Q275" s="1" t="s">
        <v>1031</v>
      </c>
      <c r="R275" s="1" t="s">
        <v>833</v>
      </c>
      <c r="S275" s="1" t="s">
        <v>820</v>
      </c>
      <c r="T275" s="1" t="s">
        <v>1032</v>
      </c>
      <c r="U275" s="1" t="s">
        <v>1033</v>
      </c>
      <c r="V275" s="1" t="s">
        <v>753</v>
      </c>
      <c r="W275" s="1" t="s">
        <v>1034</v>
      </c>
      <c r="X275" s="1" t="s">
        <v>1035</v>
      </c>
      <c r="Y275" s="1" t="s">
        <v>874</v>
      </c>
      <c r="Z275" s="1" t="s">
        <v>968</v>
      </c>
      <c r="AA275" s="1" t="s">
        <v>1333</v>
      </c>
      <c r="AB275" s="1" t="s">
        <v>834</v>
      </c>
      <c r="AC275" s="1" t="s">
        <v>1381</v>
      </c>
      <c r="AD275" s="1" t="s">
        <v>1382</v>
      </c>
      <c r="AE275" s="1" t="s">
        <v>1259</v>
      </c>
      <c r="AF275" s="1"/>
    </row>
    <row r="276" spans="1:32" x14ac:dyDescent="0.45">
      <c r="A276" s="1" t="str">
        <f>INDEX(Team_Key[Abbreviation],MATCH(INDEX(FPL_Misc_Extract[Team Name],MATCH(FPL_Results_Extract[[#This Row],[Player]],FPL_Misc_Extract[Player],0)),Team_Key[Full Name],0))</f>
        <v>AVL</v>
      </c>
      <c r="B276" s="1" t="s">
        <v>653</v>
      </c>
      <c r="C276" s="1" t="s">
        <v>811</v>
      </c>
      <c r="D276" s="1" t="s">
        <v>812</v>
      </c>
      <c r="E276" s="1" t="s">
        <v>813</v>
      </c>
      <c r="F276" s="1" t="s">
        <v>729</v>
      </c>
      <c r="G276" s="1" t="s">
        <v>870</v>
      </c>
      <c r="H276" s="1" t="s">
        <v>834</v>
      </c>
      <c r="I276" s="1" t="s">
        <v>871</v>
      </c>
      <c r="J276" s="1" t="s">
        <v>872</v>
      </c>
      <c r="K276" s="1" t="s">
        <v>873</v>
      </c>
      <c r="L276" s="1" t="s">
        <v>874</v>
      </c>
      <c r="M276" s="1" t="s">
        <v>875</v>
      </c>
      <c r="N276" s="1" t="s">
        <v>768</v>
      </c>
      <c r="O276" s="1" t="s">
        <v>876</v>
      </c>
      <c r="P276" s="1" t="s">
        <v>877</v>
      </c>
      <c r="Q276" s="1" t="s">
        <v>878</v>
      </c>
      <c r="R276" s="1" t="s">
        <v>879</v>
      </c>
      <c r="S276" s="1" t="s">
        <v>880</v>
      </c>
      <c r="T276" s="1" t="s">
        <v>881</v>
      </c>
      <c r="U276" s="1" t="s">
        <v>882</v>
      </c>
      <c r="V276" s="1" t="s">
        <v>883</v>
      </c>
      <c r="W276" s="1" t="s">
        <v>759</v>
      </c>
      <c r="X276" s="1" t="s">
        <v>884</v>
      </c>
      <c r="Y276" s="1" t="s">
        <v>932</v>
      </c>
      <c r="Z276" s="1" t="s">
        <v>748</v>
      </c>
      <c r="AA276" s="1" t="s">
        <v>862</v>
      </c>
      <c r="AB276" s="1" t="s">
        <v>1347</v>
      </c>
      <c r="AC276" s="1" t="s">
        <v>904</v>
      </c>
      <c r="AD276" s="1" t="s">
        <v>1394</v>
      </c>
      <c r="AE276" s="1" t="s">
        <v>1395</v>
      </c>
      <c r="AF276" s="1"/>
    </row>
    <row r="277" spans="1:32" x14ac:dyDescent="0.45">
      <c r="A277" s="1" t="str">
        <f>INDEX(Team_Key[Abbreviation],MATCH(INDEX(FPL_Misc_Extract[Team Name],MATCH(FPL_Results_Extract[[#This Row],[Player]],FPL_Misc_Extract[Player],0)),Team_Key[Full Name],0))</f>
        <v>LEI</v>
      </c>
      <c r="B277" s="1" t="s">
        <v>277</v>
      </c>
      <c r="C277" s="1" t="s">
        <v>751</v>
      </c>
      <c r="D277" s="1" t="s">
        <v>752</v>
      </c>
      <c r="E277" s="1" t="s">
        <v>753</v>
      </c>
      <c r="F277" s="1" t="s">
        <v>754</v>
      </c>
      <c r="G277" s="1" t="s">
        <v>735</v>
      </c>
      <c r="H277" s="1" t="s">
        <v>755</v>
      </c>
      <c r="I277" s="1" t="s">
        <v>756</v>
      </c>
      <c r="J277" s="1" t="s">
        <v>757</v>
      </c>
      <c r="K277" s="1" t="s">
        <v>758</v>
      </c>
      <c r="L277" s="1" t="s">
        <v>759</v>
      </c>
      <c r="M277" s="1" t="s">
        <v>760</v>
      </c>
      <c r="N277" s="1" t="s">
        <v>761</v>
      </c>
      <c r="O277" s="1" t="s">
        <v>762</v>
      </c>
      <c r="P277" s="1" t="s">
        <v>763</v>
      </c>
      <c r="Q277" s="1" t="s">
        <v>764</v>
      </c>
      <c r="R277" s="1" t="s">
        <v>765</v>
      </c>
      <c r="S277" s="1" t="s">
        <v>766</v>
      </c>
      <c r="T277" s="1" t="s">
        <v>767</v>
      </c>
      <c r="U277" s="1" t="s">
        <v>768</v>
      </c>
      <c r="V277" s="1" t="s">
        <v>769</v>
      </c>
      <c r="W277" s="1" t="s">
        <v>770</v>
      </c>
      <c r="X277" s="1" t="s">
        <v>771</v>
      </c>
      <c r="Y277" s="1" t="s">
        <v>1201</v>
      </c>
      <c r="Z277" s="1" t="s">
        <v>789</v>
      </c>
      <c r="AA277" s="1" t="s">
        <v>1322</v>
      </c>
      <c r="AB277" s="1" t="s">
        <v>1007</v>
      </c>
      <c r="AC277" s="1" t="s">
        <v>1055</v>
      </c>
      <c r="AD277" s="1" t="s">
        <v>744</v>
      </c>
      <c r="AE277" s="1" t="s">
        <v>1401</v>
      </c>
      <c r="AF277" s="1"/>
    </row>
    <row r="278" spans="1:32" x14ac:dyDescent="0.45">
      <c r="A278" s="1" t="str">
        <f>INDEX(Team_Key[Abbreviation],MATCH(INDEX(FPL_Misc_Extract[Team Name],MATCH(FPL_Results_Extract[[#This Row],[Player]],FPL_Misc_Extract[Player],0)),Team_Key[Full Name],0))</f>
        <v>WAT</v>
      </c>
      <c r="B278" s="1" t="s">
        <v>571</v>
      </c>
      <c r="C278" s="1" t="s">
        <v>851</v>
      </c>
      <c r="D278" s="1" t="s">
        <v>852</v>
      </c>
      <c r="E278" s="1" t="s">
        <v>814</v>
      </c>
      <c r="F278" s="1" t="s">
        <v>853</v>
      </c>
      <c r="G278" s="1" t="s">
        <v>742</v>
      </c>
      <c r="H278" s="1" t="s">
        <v>854</v>
      </c>
      <c r="I278" s="1" t="s">
        <v>855</v>
      </c>
      <c r="J278" s="1" t="s">
        <v>754</v>
      </c>
      <c r="K278" s="1" t="s">
        <v>856</v>
      </c>
      <c r="L278" s="1" t="s">
        <v>857</v>
      </c>
      <c r="M278" s="1" t="s">
        <v>858</v>
      </c>
      <c r="N278" s="1" t="s">
        <v>859</v>
      </c>
      <c r="O278" s="1" t="s">
        <v>860</v>
      </c>
      <c r="P278" s="1" t="s">
        <v>861</v>
      </c>
      <c r="Q278" s="1" t="s">
        <v>862</v>
      </c>
      <c r="R278" s="1" t="s">
        <v>747</v>
      </c>
      <c r="S278" s="1" t="s">
        <v>863</v>
      </c>
      <c r="T278" s="1" t="s">
        <v>829</v>
      </c>
      <c r="U278" s="1" t="s">
        <v>864</v>
      </c>
      <c r="V278" s="1" t="s">
        <v>865</v>
      </c>
      <c r="W278" s="1" t="s">
        <v>866</v>
      </c>
      <c r="X278" s="1" t="s">
        <v>826</v>
      </c>
      <c r="Y278" s="1" t="s">
        <v>1202</v>
      </c>
      <c r="Z278" s="1" t="s">
        <v>803</v>
      </c>
      <c r="AA278" s="1" t="s">
        <v>983</v>
      </c>
      <c r="AB278" s="1" t="s">
        <v>1037</v>
      </c>
      <c r="AC278" s="1" t="s">
        <v>769</v>
      </c>
      <c r="AD278" s="1" t="s">
        <v>792</v>
      </c>
      <c r="AE278" s="1" t="s">
        <v>1397</v>
      </c>
      <c r="AF278" s="1"/>
    </row>
    <row r="279" spans="1:32" x14ac:dyDescent="0.45">
      <c r="A279" s="1" t="str">
        <f>INDEX(Team_Key[Abbreviation],MATCH(INDEX(FPL_Misc_Extract[Team Name],MATCH(FPL_Results_Extract[[#This Row],[Player]],FPL_Misc_Extract[Player],0)),Team_Key[Full Name],0))</f>
        <v>NEW</v>
      </c>
      <c r="B279" s="1" t="s">
        <v>387</v>
      </c>
      <c r="C279" s="1" t="s">
        <v>945</v>
      </c>
      <c r="D279" s="1" t="s">
        <v>946</v>
      </c>
      <c r="E279" s="1" t="s">
        <v>785</v>
      </c>
      <c r="F279" s="1" t="s">
        <v>947</v>
      </c>
      <c r="G279" s="1" t="s">
        <v>748</v>
      </c>
      <c r="H279" s="1" t="s">
        <v>948</v>
      </c>
      <c r="I279" s="1" t="s">
        <v>949</v>
      </c>
      <c r="J279" s="1" t="s">
        <v>950</v>
      </c>
      <c r="K279" s="1" t="s">
        <v>951</v>
      </c>
      <c r="L279" s="1" t="s">
        <v>952</v>
      </c>
      <c r="M279" s="1" t="s">
        <v>786</v>
      </c>
      <c r="N279" s="1" t="s">
        <v>867</v>
      </c>
      <c r="O279" s="1" t="s">
        <v>893</v>
      </c>
      <c r="P279" s="1" t="s">
        <v>953</v>
      </c>
      <c r="Q279" s="1" t="s">
        <v>789</v>
      </c>
      <c r="R279" s="1" t="s">
        <v>954</v>
      </c>
      <c r="S279" s="1" t="s">
        <v>938</v>
      </c>
      <c r="T279" s="1" t="s">
        <v>955</v>
      </c>
      <c r="U279" s="1" t="s">
        <v>956</v>
      </c>
      <c r="V279" s="1" t="s">
        <v>957</v>
      </c>
      <c r="W279" s="1" t="s">
        <v>958</v>
      </c>
      <c r="X279" s="1" t="s">
        <v>959</v>
      </c>
      <c r="Y279" s="1" t="s">
        <v>1205</v>
      </c>
      <c r="Z279" s="1" t="s">
        <v>1340</v>
      </c>
      <c r="AA279" s="1" t="s">
        <v>896</v>
      </c>
      <c r="AB279" s="1" t="s">
        <v>1341</v>
      </c>
      <c r="AC279" s="1" t="s">
        <v>1054</v>
      </c>
      <c r="AD279" s="1" t="s">
        <v>1396</v>
      </c>
      <c r="AE279" s="1" t="s">
        <v>1259</v>
      </c>
      <c r="AF279" s="1"/>
    </row>
    <row r="280" spans="1:32" x14ac:dyDescent="0.45">
      <c r="A280" s="1" t="str">
        <f>INDEX(Team_Key[Abbreviation],MATCH(INDEX(FPL_Misc_Extract[Team Name],MATCH(FPL_Results_Extract[[#This Row],[Player]],FPL_Misc_Extract[Player],0)),Team_Key[Full Name],0))</f>
        <v>WAT</v>
      </c>
      <c r="B280" s="1" t="s">
        <v>524</v>
      </c>
      <c r="C280" s="1" t="s">
        <v>851</v>
      </c>
      <c r="D280" s="1" t="s">
        <v>852</v>
      </c>
      <c r="E280" s="1" t="s">
        <v>814</v>
      </c>
      <c r="F280" s="1" t="s">
        <v>853</v>
      </c>
      <c r="G280" s="1" t="s">
        <v>742</v>
      </c>
      <c r="H280" s="1" t="s">
        <v>854</v>
      </c>
      <c r="I280" s="1" t="s">
        <v>855</v>
      </c>
      <c r="J280" s="1" t="s">
        <v>754</v>
      </c>
      <c r="K280" s="1" t="s">
        <v>856</v>
      </c>
      <c r="L280" s="1" t="s">
        <v>857</v>
      </c>
      <c r="M280" s="1" t="s">
        <v>858</v>
      </c>
      <c r="N280" s="1" t="s">
        <v>859</v>
      </c>
      <c r="O280" s="1" t="s">
        <v>860</v>
      </c>
      <c r="P280" s="1" t="s">
        <v>861</v>
      </c>
      <c r="Q280" s="1" t="s">
        <v>862</v>
      </c>
      <c r="R280" s="1" t="s">
        <v>747</v>
      </c>
      <c r="S280" s="1" t="s">
        <v>863</v>
      </c>
      <c r="T280" s="1" t="s">
        <v>829</v>
      </c>
      <c r="U280" s="1" t="s">
        <v>864</v>
      </c>
      <c r="V280" s="1" t="s">
        <v>865</v>
      </c>
      <c r="W280" s="1" t="s">
        <v>866</v>
      </c>
      <c r="X280" s="1" t="s">
        <v>826</v>
      </c>
      <c r="Y280" s="1" t="s">
        <v>1202</v>
      </c>
      <c r="Z280" s="1" t="s">
        <v>803</v>
      </c>
      <c r="AA280" s="1" t="s">
        <v>983</v>
      </c>
      <c r="AB280" s="1" t="s">
        <v>1037</v>
      </c>
      <c r="AC280" s="1" t="s">
        <v>769</v>
      </c>
      <c r="AD280" s="1" t="s">
        <v>792</v>
      </c>
      <c r="AE280" s="1" t="s">
        <v>1397</v>
      </c>
      <c r="AF280" s="1"/>
    </row>
    <row r="281" spans="1:32" x14ac:dyDescent="0.45">
      <c r="A281" s="1" t="str">
        <f>INDEX(Team_Key[Abbreviation],MATCH(INDEX(FPL_Misc_Extract[Team Name],MATCH(FPL_Results_Extract[[#This Row],[Player]],FPL_Misc_Extract[Player],0)),Team_Key[Full Name],0))</f>
        <v>STK</v>
      </c>
      <c r="B281" s="1" t="s">
        <v>281</v>
      </c>
      <c r="C281" s="1" t="s">
        <v>831</v>
      </c>
      <c r="D281" s="1" t="s">
        <v>832</v>
      </c>
      <c r="E281" s="1" t="s">
        <v>833</v>
      </c>
      <c r="F281" s="1" t="s">
        <v>834</v>
      </c>
      <c r="G281" s="1" t="s">
        <v>835</v>
      </c>
      <c r="H281" s="1" t="s">
        <v>836</v>
      </c>
      <c r="I281" s="1" t="s">
        <v>837</v>
      </c>
      <c r="J281" s="1" t="s">
        <v>815</v>
      </c>
      <c r="K281" s="1" t="s">
        <v>838</v>
      </c>
      <c r="L281" s="1" t="s">
        <v>839</v>
      </c>
      <c r="M281" s="1" t="s">
        <v>840</v>
      </c>
      <c r="N281" s="1" t="s">
        <v>841</v>
      </c>
      <c r="O281" s="1" t="s">
        <v>842</v>
      </c>
      <c r="P281" s="1" t="s">
        <v>843</v>
      </c>
      <c r="Q281" s="1" t="s">
        <v>844</v>
      </c>
      <c r="R281" s="1" t="s">
        <v>845</v>
      </c>
      <c r="S281" s="1" t="s">
        <v>740</v>
      </c>
      <c r="T281" s="1" t="s">
        <v>846</v>
      </c>
      <c r="U281" s="1" t="s">
        <v>847</v>
      </c>
      <c r="V281" s="1" t="s">
        <v>848</v>
      </c>
      <c r="W281" s="1" t="s">
        <v>849</v>
      </c>
      <c r="X281" s="1" t="s">
        <v>850</v>
      </c>
      <c r="Y281" s="1" t="s">
        <v>1204</v>
      </c>
      <c r="Z281" s="1" t="s">
        <v>966</v>
      </c>
      <c r="AA281" s="1" t="s">
        <v>931</v>
      </c>
      <c r="AB281" s="1" t="s">
        <v>790</v>
      </c>
      <c r="AC281" s="1" t="s">
        <v>980</v>
      </c>
      <c r="AD281" s="1" t="s">
        <v>827</v>
      </c>
      <c r="AE281" s="1" t="s">
        <v>1389</v>
      </c>
      <c r="AF281" s="1"/>
    </row>
    <row r="282" spans="1:32" x14ac:dyDescent="0.45">
      <c r="A282" s="1" t="str">
        <f>INDEX(Team_Key[Abbreviation],MATCH(INDEX(FPL_Misc_Extract[Team Name],MATCH(FPL_Results_Extract[[#This Row],[Player]],FPL_Misc_Extract[Player],0)),Team_Key[Full Name],0))</f>
        <v>LEI</v>
      </c>
      <c r="B282" s="1" t="s">
        <v>356</v>
      </c>
      <c r="C282" s="1" t="s">
        <v>1259</v>
      </c>
      <c r="D282" s="1" t="s">
        <v>1259</v>
      </c>
      <c r="E282" s="1" t="s">
        <v>1259</v>
      </c>
      <c r="F282" s="1" t="s">
        <v>754</v>
      </c>
      <c r="G282" s="1" t="s">
        <v>735</v>
      </c>
      <c r="H282" s="1" t="s">
        <v>755</v>
      </c>
      <c r="I282" s="1" t="s">
        <v>756</v>
      </c>
      <c r="J282" s="1" t="s">
        <v>757</v>
      </c>
      <c r="K282" s="1" t="s">
        <v>758</v>
      </c>
      <c r="L282" s="1" t="s">
        <v>759</v>
      </c>
      <c r="M282" s="1" t="s">
        <v>760</v>
      </c>
      <c r="N282" s="1" t="s">
        <v>761</v>
      </c>
      <c r="O282" s="1" t="s">
        <v>762</v>
      </c>
      <c r="P282" s="1" t="s">
        <v>763</v>
      </c>
      <c r="Q282" s="1" t="s">
        <v>764</v>
      </c>
      <c r="R282" s="1" t="s">
        <v>765</v>
      </c>
      <c r="S282" s="1" t="s">
        <v>766</v>
      </c>
      <c r="T282" s="1" t="s">
        <v>767</v>
      </c>
      <c r="U282" s="1" t="s">
        <v>768</v>
      </c>
      <c r="V282" s="1" t="s">
        <v>769</v>
      </c>
      <c r="W282" s="1" t="s">
        <v>770</v>
      </c>
      <c r="X282" s="1" t="s">
        <v>771</v>
      </c>
      <c r="Y282" s="1" t="s">
        <v>1201</v>
      </c>
      <c r="Z282" s="1" t="s">
        <v>789</v>
      </c>
      <c r="AA282" s="1" t="s">
        <v>1322</v>
      </c>
      <c r="AB282" s="1" t="s">
        <v>1007</v>
      </c>
      <c r="AC282" s="1" t="s">
        <v>1055</v>
      </c>
      <c r="AD282" s="1" t="s">
        <v>744</v>
      </c>
      <c r="AE282" s="1" t="s">
        <v>1401</v>
      </c>
      <c r="AF282" s="1"/>
    </row>
    <row r="283" spans="1:32" x14ac:dyDescent="0.45">
      <c r="A283" s="1" t="str">
        <f>INDEX(Team_Key[Abbreviation],MATCH(INDEX(FPL_Misc_Extract[Team Name],MATCH(FPL_Results_Extract[[#This Row],[Player]],FPL_Misc_Extract[Player],0)),Team_Key[Full Name],0))</f>
        <v>AVL</v>
      </c>
      <c r="B283" s="1" t="s">
        <v>361</v>
      </c>
      <c r="C283" s="1" t="s">
        <v>867</v>
      </c>
      <c r="D283" s="1" t="s">
        <v>750</v>
      </c>
      <c r="E283" s="1" t="s">
        <v>868</v>
      </c>
      <c r="F283" s="1" t="s">
        <v>869</v>
      </c>
      <c r="G283" s="1" t="s">
        <v>870</v>
      </c>
      <c r="H283" s="1" t="s">
        <v>834</v>
      </c>
      <c r="I283" s="1" t="s">
        <v>871</v>
      </c>
      <c r="J283" s="1" t="s">
        <v>872</v>
      </c>
      <c r="K283" s="1" t="s">
        <v>873</v>
      </c>
      <c r="L283" s="1" t="s">
        <v>874</v>
      </c>
      <c r="M283" s="1" t="s">
        <v>875</v>
      </c>
      <c r="N283" s="1" t="s">
        <v>768</v>
      </c>
      <c r="O283" s="1" t="s">
        <v>876</v>
      </c>
      <c r="P283" s="1" t="s">
        <v>877</v>
      </c>
      <c r="Q283" s="1" t="s">
        <v>878</v>
      </c>
      <c r="R283" s="1" t="s">
        <v>879</v>
      </c>
      <c r="S283" s="1" t="s">
        <v>880</v>
      </c>
      <c r="T283" s="1" t="s">
        <v>881</v>
      </c>
      <c r="U283" s="1" t="s">
        <v>882</v>
      </c>
      <c r="V283" s="1" t="s">
        <v>883</v>
      </c>
      <c r="W283" s="1" t="s">
        <v>759</v>
      </c>
      <c r="X283" s="1" t="s">
        <v>884</v>
      </c>
      <c r="Y283" s="1" t="s">
        <v>932</v>
      </c>
      <c r="Z283" s="1" t="s">
        <v>748</v>
      </c>
      <c r="AA283" s="1" t="s">
        <v>862</v>
      </c>
      <c r="AB283" s="1" t="s">
        <v>1347</v>
      </c>
      <c r="AC283" s="1" t="s">
        <v>904</v>
      </c>
      <c r="AD283" s="1" t="s">
        <v>1394</v>
      </c>
      <c r="AE283" s="1" t="s">
        <v>1395</v>
      </c>
      <c r="AF283" s="1"/>
    </row>
    <row r="284" spans="1:32" x14ac:dyDescent="0.45">
      <c r="A284" s="1" t="str">
        <f>INDEX(Team_Key[Abbreviation],MATCH(INDEX(FPL_Misc_Extract[Team Name],MATCH(FPL_Results_Extract[[#This Row],[Player]],FPL_Misc_Extract[Player],0)),Team_Key[Full Name],0))</f>
        <v>STK</v>
      </c>
      <c r="B284" s="1" t="s">
        <v>168</v>
      </c>
      <c r="C284" s="1" t="s">
        <v>831</v>
      </c>
      <c r="D284" s="1" t="s">
        <v>832</v>
      </c>
      <c r="E284" s="1" t="s">
        <v>833</v>
      </c>
      <c r="F284" s="1" t="s">
        <v>834</v>
      </c>
      <c r="G284" s="1" t="s">
        <v>835</v>
      </c>
      <c r="H284" s="1" t="s">
        <v>836</v>
      </c>
      <c r="I284" s="1" t="s">
        <v>837</v>
      </c>
      <c r="J284" s="1" t="s">
        <v>815</v>
      </c>
      <c r="K284" s="1" t="s">
        <v>838</v>
      </c>
      <c r="L284" s="1" t="s">
        <v>839</v>
      </c>
      <c r="M284" s="1" t="s">
        <v>840</v>
      </c>
      <c r="N284" s="1" t="s">
        <v>841</v>
      </c>
      <c r="O284" s="1" t="s">
        <v>842</v>
      </c>
      <c r="P284" s="1" t="s">
        <v>843</v>
      </c>
      <c r="Q284" s="1" t="s">
        <v>844</v>
      </c>
      <c r="R284" s="1" t="s">
        <v>845</v>
      </c>
      <c r="S284" s="1" t="s">
        <v>740</v>
      </c>
      <c r="T284" s="1" t="s">
        <v>846</v>
      </c>
      <c r="U284" s="1" t="s">
        <v>847</v>
      </c>
      <c r="V284" s="1" t="s">
        <v>848</v>
      </c>
      <c r="W284" s="1" t="s">
        <v>849</v>
      </c>
      <c r="X284" s="1" t="s">
        <v>850</v>
      </c>
      <c r="Y284" s="1" t="s">
        <v>1204</v>
      </c>
      <c r="Z284" s="1" t="s">
        <v>966</v>
      </c>
      <c r="AA284" s="1" t="s">
        <v>931</v>
      </c>
      <c r="AB284" s="1" t="s">
        <v>790</v>
      </c>
      <c r="AC284" s="1" t="s">
        <v>980</v>
      </c>
      <c r="AD284" s="1" t="s">
        <v>827</v>
      </c>
      <c r="AE284" s="1" t="s">
        <v>1389</v>
      </c>
      <c r="AF284" s="1"/>
    </row>
    <row r="285" spans="1:32" x14ac:dyDescent="0.45">
      <c r="A285" s="1" t="str">
        <f>INDEX(Team_Key[Abbreviation],MATCH(INDEX(FPL_Misc_Extract[Team Name],MATCH(FPL_Results_Extract[[#This Row],[Player]],FPL_Misc_Extract[Player],0)),Team_Key[Full Name],0))</f>
        <v>CRY</v>
      </c>
      <c r="B285" s="1" t="s">
        <v>84</v>
      </c>
      <c r="C285" s="1" t="s">
        <v>978</v>
      </c>
      <c r="D285" s="1" t="s">
        <v>979</v>
      </c>
      <c r="E285" s="1" t="s">
        <v>980</v>
      </c>
      <c r="F285" s="1" t="s">
        <v>981</v>
      </c>
      <c r="G285" s="1" t="s">
        <v>982</v>
      </c>
      <c r="H285" s="1" t="s">
        <v>983</v>
      </c>
      <c r="I285" s="1" t="s">
        <v>984</v>
      </c>
      <c r="J285" s="1" t="s">
        <v>923</v>
      </c>
      <c r="K285" s="1" t="s">
        <v>914</v>
      </c>
      <c r="L285" s="1" t="s">
        <v>985</v>
      </c>
      <c r="M285" s="1" t="s">
        <v>986</v>
      </c>
      <c r="N285" s="1" t="s">
        <v>987</v>
      </c>
      <c r="O285" s="1" t="s">
        <v>988</v>
      </c>
      <c r="P285" s="1" t="s">
        <v>989</v>
      </c>
      <c r="Q285" s="1" t="s">
        <v>736</v>
      </c>
      <c r="R285" s="1" t="s">
        <v>990</v>
      </c>
      <c r="S285" s="1" t="s">
        <v>991</v>
      </c>
      <c r="T285" s="1" t="s">
        <v>992</v>
      </c>
      <c r="U285" s="1" t="s">
        <v>993</v>
      </c>
      <c r="V285" s="1" t="s">
        <v>994</v>
      </c>
      <c r="W285" s="1" t="s">
        <v>995</v>
      </c>
      <c r="X285" s="1" t="s">
        <v>996</v>
      </c>
      <c r="Y285" s="1" t="s">
        <v>1197</v>
      </c>
      <c r="Z285" s="1" t="s">
        <v>825</v>
      </c>
      <c r="AA285" s="1" t="s">
        <v>1334</v>
      </c>
      <c r="AB285" s="1" t="s">
        <v>948</v>
      </c>
      <c r="AC285" s="1" t="s">
        <v>1335</v>
      </c>
      <c r="AD285" s="1" t="s">
        <v>779</v>
      </c>
      <c r="AE285" s="1" t="s">
        <v>1393</v>
      </c>
      <c r="AF285" s="1"/>
    </row>
    <row r="286" spans="1:32" x14ac:dyDescent="0.45">
      <c r="A286" s="1" t="str">
        <f>INDEX(Team_Key[Abbreviation],MATCH(INDEX(FPL_Misc_Extract[Team Name],MATCH(FPL_Results_Extract[[#This Row],[Player]],FPL_Misc_Extract[Player],0)),Team_Key[Full Name],0))</f>
        <v>WHU</v>
      </c>
      <c r="B286" s="1" t="s">
        <v>270</v>
      </c>
      <c r="C286" s="1" t="s">
        <v>772</v>
      </c>
      <c r="D286" s="1" t="s">
        <v>773</v>
      </c>
      <c r="E286" s="1" t="s">
        <v>774</v>
      </c>
      <c r="F286" s="1" t="s">
        <v>775</v>
      </c>
      <c r="G286" s="1" t="s">
        <v>776</v>
      </c>
      <c r="H286" s="1" t="s">
        <v>777</v>
      </c>
      <c r="I286" s="1" t="s">
        <v>778</v>
      </c>
      <c r="J286" s="1" t="s">
        <v>779</v>
      </c>
      <c r="K286" s="1" t="s">
        <v>780</v>
      </c>
      <c r="L286" s="1" t="s">
        <v>765</v>
      </c>
      <c r="M286" s="1" t="s">
        <v>781</v>
      </c>
      <c r="N286" s="1" t="s">
        <v>782</v>
      </c>
      <c r="O286" s="1" t="s">
        <v>783</v>
      </c>
      <c r="P286" s="1" t="s">
        <v>784</v>
      </c>
      <c r="Q286" s="1" t="s">
        <v>785</v>
      </c>
      <c r="R286" s="1" t="s">
        <v>786</v>
      </c>
      <c r="S286" s="1" t="s">
        <v>787</v>
      </c>
      <c r="T286" s="1" t="s">
        <v>771</v>
      </c>
      <c r="U286" s="1" t="s">
        <v>788</v>
      </c>
      <c r="V286" s="1" t="s">
        <v>789</v>
      </c>
      <c r="W286" s="1" t="s">
        <v>790</v>
      </c>
      <c r="X286" s="1" t="s">
        <v>791</v>
      </c>
      <c r="Y286" s="1" t="s">
        <v>1196</v>
      </c>
      <c r="Z286" s="1" t="s">
        <v>1019</v>
      </c>
      <c r="AA286" s="1" t="s">
        <v>1323</v>
      </c>
      <c r="AB286" s="1" t="s">
        <v>1324</v>
      </c>
      <c r="AC286" s="1" t="s">
        <v>818</v>
      </c>
      <c r="AD286" s="1" t="s">
        <v>915</v>
      </c>
      <c r="AE286" s="1" t="s">
        <v>1377</v>
      </c>
      <c r="AF286" s="1"/>
    </row>
    <row r="287" spans="1:32" x14ac:dyDescent="0.45">
      <c r="A287" s="1" t="str">
        <f>INDEX(Team_Key[Abbreviation],MATCH(INDEX(FPL_Misc_Extract[Team Name],MATCH(FPL_Results_Extract[[#This Row],[Player]],FPL_Misc_Extract[Player],0)),Team_Key[Full Name],0))</f>
        <v>EVE</v>
      </c>
      <c r="B287" s="1" t="s">
        <v>144</v>
      </c>
      <c r="C287" s="1" t="s">
        <v>1022</v>
      </c>
      <c r="D287" s="1" t="s">
        <v>1023</v>
      </c>
      <c r="E287" s="1" t="s">
        <v>1024</v>
      </c>
      <c r="F287" s="1" t="s">
        <v>737</v>
      </c>
      <c r="G287" s="1" t="s">
        <v>1025</v>
      </c>
      <c r="H287" s="1" t="s">
        <v>787</v>
      </c>
      <c r="I287" s="1" t="s">
        <v>760</v>
      </c>
      <c r="J287" s="1" t="s">
        <v>1026</v>
      </c>
      <c r="K287" s="1" t="s">
        <v>1027</v>
      </c>
      <c r="L287" s="1" t="s">
        <v>1007</v>
      </c>
      <c r="M287" s="1" t="s">
        <v>1028</v>
      </c>
      <c r="N287" s="1" t="s">
        <v>823</v>
      </c>
      <c r="O287" s="1" t="s">
        <v>1029</v>
      </c>
      <c r="P287" s="1" t="s">
        <v>1030</v>
      </c>
      <c r="Q287" s="1" t="s">
        <v>1031</v>
      </c>
      <c r="R287" s="1" t="s">
        <v>833</v>
      </c>
      <c r="S287" s="1" t="s">
        <v>820</v>
      </c>
      <c r="T287" s="1" t="s">
        <v>1032</v>
      </c>
      <c r="U287" s="1" t="s">
        <v>1033</v>
      </c>
      <c r="V287" s="1" t="s">
        <v>753</v>
      </c>
      <c r="W287" s="1" t="s">
        <v>1034</v>
      </c>
      <c r="X287" s="1" t="s">
        <v>1035</v>
      </c>
      <c r="Y287" s="1" t="s">
        <v>874</v>
      </c>
      <c r="Z287" s="1" t="s">
        <v>968</v>
      </c>
      <c r="AA287" s="1" t="s">
        <v>1333</v>
      </c>
      <c r="AB287" s="1" t="s">
        <v>834</v>
      </c>
      <c r="AC287" s="1" t="s">
        <v>1381</v>
      </c>
      <c r="AD287" s="1" t="s">
        <v>1382</v>
      </c>
      <c r="AE287" s="1" t="s">
        <v>1259</v>
      </c>
      <c r="AF287" s="1"/>
    </row>
    <row r="288" spans="1:32" x14ac:dyDescent="0.45">
      <c r="A288" s="1" t="str">
        <f>INDEX(Team_Key[Abbreviation],MATCH(INDEX(FPL_Misc_Extract[Team Name],MATCH(FPL_Results_Extract[[#This Row],[Player]],FPL_Misc_Extract[Player],0)),Team_Key[Full Name],0))</f>
        <v>WHU</v>
      </c>
      <c r="B288" s="1" t="s">
        <v>141</v>
      </c>
      <c r="C288" s="1" t="s">
        <v>772</v>
      </c>
      <c r="D288" s="1" t="s">
        <v>773</v>
      </c>
      <c r="E288" s="1" t="s">
        <v>774</v>
      </c>
      <c r="F288" s="1" t="s">
        <v>775</v>
      </c>
      <c r="G288" s="1" t="s">
        <v>776</v>
      </c>
      <c r="H288" s="1" t="s">
        <v>777</v>
      </c>
      <c r="I288" s="1" t="s">
        <v>778</v>
      </c>
      <c r="J288" s="1" t="s">
        <v>779</v>
      </c>
      <c r="K288" s="1" t="s">
        <v>780</v>
      </c>
      <c r="L288" s="1" t="s">
        <v>765</v>
      </c>
      <c r="M288" s="1" t="s">
        <v>781</v>
      </c>
      <c r="N288" s="1" t="s">
        <v>782</v>
      </c>
      <c r="O288" s="1" t="s">
        <v>783</v>
      </c>
      <c r="P288" s="1" t="s">
        <v>784</v>
      </c>
      <c r="Q288" s="1" t="s">
        <v>785</v>
      </c>
      <c r="R288" s="1" t="s">
        <v>786</v>
      </c>
      <c r="S288" s="1" t="s">
        <v>787</v>
      </c>
      <c r="T288" s="1" t="s">
        <v>771</v>
      </c>
      <c r="U288" s="1" t="s">
        <v>788</v>
      </c>
      <c r="V288" s="1" t="s">
        <v>789</v>
      </c>
      <c r="W288" s="1" t="s">
        <v>790</v>
      </c>
      <c r="X288" s="1" t="s">
        <v>791</v>
      </c>
      <c r="Y288" s="1" t="s">
        <v>1196</v>
      </c>
      <c r="Z288" s="1" t="s">
        <v>1019</v>
      </c>
      <c r="AA288" s="1" t="s">
        <v>1323</v>
      </c>
      <c r="AB288" s="1" t="s">
        <v>1324</v>
      </c>
      <c r="AC288" s="1" t="s">
        <v>818</v>
      </c>
      <c r="AD288" s="1" t="s">
        <v>915</v>
      </c>
      <c r="AE288" s="1" t="s">
        <v>1377</v>
      </c>
      <c r="AF288" s="1"/>
    </row>
    <row r="289" spans="1:32" x14ac:dyDescent="0.45">
      <c r="A289" s="1" t="str">
        <f>INDEX(Team_Key[Abbreviation],MATCH(INDEX(FPL_Misc_Extract[Team Name],MATCH(FPL_Results_Extract[[#This Row],[Player]],FPL_Misc_Extract[Player],0)),Team_Key[Full Name],0))</f>
        <v>EVE</v>
      </c>
      <c r="B289" s="1" t="s">
        <v>371</v>
      </c>
      <c r="C289" s="1" t="s">
        <v>1259</v>
      </c>
      <c r="D289" s="1" t="s">
        <v>1259</v>
      </c>
      <c r="E289" s="1" t="s">
        <v>1259</v>
      </c>
      <c r="F289" s="1" t="s">
        <v>1259</v>
      </c>
      <c r="G289" s="1" t="s">
        <v>1025</v>
      </c>
      <c r="H289" s="1" t="s">
        <v>787</v>
      </c>
      <c r="I289" s="1" t="s">
        <v>760</v>
      </c>
      <c r="J289" s="1" t="s">
        <v>1026</v>
      </c>
      <c r="K289" s="1" t="s">
        <v>1027</v>
      </c>
      <c r="L289" s="1" t="s">
        <v>1007</v>
      </c>
      <c r="M289" s="1" t="s">
        <v>1028</v>
      </c>
      <c r="N289" s="1" t="s">
        <v>823</v>
      </c>
      <c r="O289" s="1" t="s">
        <v>1029</v>
      </c>
      <c r="P289" s="1" t="s">
        <v>1030</v>
      </c>
      <c r="Q289" s="1" t="s">
        <v>1031</v>
      </c>
      <c r="R289" s="1" t="s">
        <v>833</v>
      </c>
      <c r="S289" s="1" t="s">
        <v>820</v>
      </c>
      <c r="T289" s="1" t="s">
        <v>1032</v>
      </c>
      <c r="U289" s="1" t="s">
        <v>1033</v>
      </c>
      <c r="V289" s="1" t="s">
        <v>753</v>
      </c>
      <c r="W289" s="1" t="s">
        <v>1034</v>
      </c>
      <c r="X289" s="1" t="s">
        <v>1035</v>
      </c>
      <c r="Y289" s="1" t="s">
        <v>874</v>
      </c>
      <c r="Z289" s="1" t="s">
        <v>968</v>
      </c>
      <c r="AA289" s="1" t="s">
        <v>1333</v>
      </c>
      <c r="AB289" s="1" t="s">
        <v>834</v>
      </c>
      <c r="AC289" s="1" t="s">
        <v>1381</v>
      </c>
      <c r="AD289" s="1" t="s">
        <v>1382</v>
      </c>
      <c r="AE289" s="1" t="s">
        <v>1259</v>
      </c>
      <c r="AF289" s="1"/>
    </row>
    <row r="290" spans="1:32" x14ac:dyDescent="0.45">
      <c r="A290" s="1" t="str">
        <f>INDEX(Team_Key[Abbreviation],MATCH(INDEX(FPL_Misc_Extract[Team Name],MATCH(FPL_Results_Extract[[#This Row],[Player]],FPL_Misc_Extract[Player],0)),Team_Key[Full Name],0))</f>
        <v>CRY</v>
      </c>
      <c r="B290" s="1" t="s">
        <v>228</v>
      </c>
      <c r="C290" s="1" t="s">
        <v>1259</v>
      </c>
      <c r="D290" s="1" t="s">
        <v>1259</v>
      </c>
      <c r="E290" s="1" t="s">
        <v>1259</v>
      </c>
      <c r="F290" s="1" t="s">
        <v>1259</v>
      </c>
      <c r="G290" s="1" t="s">
        <v>1259</v>
      </c>
      <c r="H290" s="1" t="s">
        <v>1259</v>
      </c>
      <c r="I290" s="1" t="s">
        <v>1259</v>
      </c>
      <c r="J290" s="1" t="s">
        <v>1259</v>
      </c>
      <c r="K290" s="1" t="s">
        <v>1259</v>
      </c>
      <c r="L290" s="1" t="s">
        <v>1259</v>
      </c>
      <c r="M290" s="1" t="s">
        <v>1259</v>
      </c>
      <c r="N290" s="1" t="s">
        <v>1259</v>
      </c>
      <c r="O290" s="1" t="s">
        <v>1259</v>
      </c>
      <c r="P290" s="1" t="s">
        <v>1259</v>
      </c>
      <c r="Q290" s="1" t="s">
        <v>1259</v>
      </c>
      <c r="R290" s="1" t="s">
        <v>1259</v>
      </c>
      <c r="S290" s="1" t="s">
        <v>1259</v>
      </c>
      <c r="T290" s="1" t="s">
        <v>992</v>
      </c>
      <c r="U290" s="1" t="s">
        <v>993</v>
      </c>
      <c r="V290" s="1" t="s">
        <v>994</v>
      </c>
      <c r="W290" s="1" t="s">
        <v>995</v>
      </c>
      <c r="X290" s="1" t="s">
        <v>996</v>
      </c>
      <c r="Y290" s="1" t="s">
        <v>1197</v>
      </c>
      <c r="Z290" s="1" t="s">
        <v>825</v>
      </c>
      <c r="AA290" s="1" t="s">
        <v>1334</v>
      </c>
      <c r="AB290" s="1" t="s">
        <v>948</v>
      </c>
      <c r="AC290" s="1" t="s">
        <v>1335</v>
      </c>
      <c r="AD290" s="1" t="s">
        <v>779</v>
      </c>
      <c r="AE290" s="1" t="s">
        <v>1393</v>
      </c>
      <c r="AF290" s="1"/>
    </row>
    <row r="291" spans="1:32" x14ac:dyDescent="0.45">
      <c r="A291" s="1" t="str">
        <f>INDEX(Team_Key[Abbreviation],MATCH(INDEX(FPL_Misc_Extract[Team Name],MATCH(FPL_Results_Extract[[#This Row],[Player]],FPL_Misc_Extract[Player],0)),Team_Key[Full Name],0))</f>
        <v>WAT</v>
      </c>
      <c r="B291" s="1" t="s">
        <v>552</v>
      </c>
      <c r="C291" s="1" t="s">
        <v>1259</v>
      </c>
      <c r="D291" s="1" t="s">
        <v>1259</v>
      </c>
      <c r="E291" s="1" t="s">
        <v>1259</v>
      </c>
      <c r="F291" s="1" t="s">
        <v>1259</v>
      </c>
      <c r="G291" s="1" t="s">
        <v>742</v>
      </c>
      <c r="H291" s="1" t="s">
        <v>854</v>
      </c>
      <c r="I291" s="1" t="s">
        <v>855</v>
      </c>
      <c r="J291" s="1" t="s">
        <v>754</v>
      </c>
      <c r="K291" s="1" t="s">
        <v>856</v>
      </c>
      <c r="L291" s="1" t="s">
        <v>857</v>
      </c>
      <c r="M291" s="1" t="s">
        <v>858</v>
      </c>
      <c r="N291" s="1" t="s">
        <v>859</v>
      </c>
      <c r="O291" s="1" t="s">
        <v>860</v>
      </c>
      <c r="P291" s="1" t="s">
        <v>861</v>
      </c>
      <c r="Q291" s="1" t="s">
        <v>862</v>
      </c>
      <c r="R291" s="1" t="s">
        <v>747</v>
      </c>
      <c r="S291" s="1" t="s">
        <v>863</v>
      </c>
      <c r="T291" s="1" t="s">
        <v>829</v>
      </c>
      <c r="U291" s="1" t="s">
        <v>864</v>
      </c>
      <c r="V291" s="1" t="s">
        <v>865</v>
      </c>
      <c r="W291" s="1" t="s">
        <v>866</v>
      </c>
      <c r="X291" s="1" t="s">
        <v>826</v>
      </c>
      <c r="Y291" s="1" t="s">
        <v>1202</v>
      </c>
      <c r="Z291" s="1" t="s">
        <v>803</v>
      </c>
      <c r="AA291" s="1" t="s">
        <v>983</v>
      </c>
      <c r="AB291" s="1" t="s">
        <v>1037</v>
      </c>
      <c r="AC291" s="1" t="s">
        <v>769</v>
      </c>
      <c r="AD291" s="1" t="s">
        <v>792</v>
      </c>
      <c r="AE291" s="1" t="s">
        <v>1397</v>
      </c>
      <c r="AF291" s="1"/>
    </row>
    <row r="292" spans="1:32" x14ac:dyDescent="0.45">
      <c r="A292" s="1" t="str">
        <f>INDEX(Team_Key[Abbreviation],MATCH(INDEX(FPL_Misc_Extract[Team Name],MATCH(FPL_Results_Extract[[#This Row],[Player]],FPL_Misc_Extract[Player],0)),Team_Key[Full Name],0))</f>
        <v>BOU</v>
      </c>
      <c r="B292" s="1" t="s">
        <v>342</v>
      </c>
      <c r="C292" s="1" t="s">
        <v>900</v>
      </c>
      <c r="D292" s="1" t="s">
        <v>767</v>
      </c>
      <c r="E292" s="1" t="s">
        <v>901</v>
      </c>
      <c r="F292" s="1" t="s">
        <v>884</v>
      </c>
      <c r="G292" s="1" t="s">
        <v>902</v>
      </c>
      <c r="H292" s="1" t="s">
        <v>903</v>
      </c>
      <c r="I292" s="1" t="s">
        <v>904</v>
      </c>
      <c r="J292" s="1" t="s">
        <v>905</v>
      </c>
      <c r="K292" s="1" t="s">
        <v>906</v>
      </c>
      <c r="L292" s="1" t="s">
        <v>907</v>
      </c>
      <c r="M292" s="1" t="s">
        <v>866</v>
      </c>
      <c r="N292" s="1" t="s">
        <v>908</v>
      </c>
      <c r="O292" s="1" t="s">
        <v>797</v>
      </c>
      <c r="P292" s="1" t="s">
        <v>909</v>
      </c>
      <c r="Q292" s="1" t="s">
        <v>910</v>
      </c>
      <c r="R292" s="1" t="s">
        <v>886</v>
      </c>
      <c r="S292" s="1" t="s">
        <v>911</v>
      </c>
      <c r="T292" s="1" t="s">
        <v>912</v>
      </c>
      <c r="U292" s="1" t="s">
        <v>835</v>
      </c>
      <c r="V292" s="1" t="s">
        <v>913</v>
      </c>
      <c r="W292" s="1" t="s">
        <v>914</v>
      </c>
      <c r="X292" s="1" t="s">
        <v>807</v>
      </c>
      <c r="Y292" s="1" t="s">
        <v>885</v>
      </c>
      <c r="Z292" s="1" t="s">
        <v>1037</v>
      </c>
      <c r="AA292" s="1" t="s">
        <v>879</v>
      </c>
      <c r="AB292" s="1" t="s">
        <v>1321</v>
      </c>
      <c r="AC292" s="1" t="s">
        <v>812</v>
      </c>
      <c r="AD292" s="1" t="s">
        <v>1398</v>
      </c>
      <c r="AE292" s="1" t="s">
        <v>1399</v>
      </c>
      <c r="AF292" s="1"/>
    </row>
    <row r="293" spans="1:32" x14ac:dyDescent="0.45">
      <c r="A293" s="1" t="str">
        <f>INDEX(Team_Key[Abbreviation],MATCH(INDEX(FPL_Misc_Extract[Team Name],MATCH(FPL_Results_Extract[[#This Row],[Player]],FPL_Misc_Extract[Player],0)),Team_Key[Full Name],0))</f>
        <v>SOU</v>
      </c>
      <c r="B293" s="1" t="s">
        <v>490</v>
      </c>
      <c r="C293" s="1" t="s">
        <v>1259</v>
      </c>
      <c r="D293" s="1" t="s">
        <v>1259</v>
      </c>
      <c r="E293" s="1" t="s">
        <v>1259</v>
      </c>
      <c r="F293" s="1" t="s">
        <v>1259</v>
      </c>
      <c r="G293" s="1" t="s">
        <v>932</v>
      </c>
      <c r="H293" s="1" t="s">
        <v>933</v>
      </c>
      <c r="I293" s="1" t="s">
        <v>934</v>
      </c>
      <c r="J293" s="1" t="s">
        <v>739</v>
      </c>
      <c r="K293" s="1" t="s">
        <v>836</v>
      </c>
      <c r="L293" s="1" t="s">
        <v>935</v>
      </c>
      <c r="M293" s="1" t="s">
        <v>936</v>
      </c>
      <c r="N293" s="1" t="s">
        <v>747</v>
      </c>
      <c r="O293" s="1" t="s">
        <v>872</v>
      </c>
      <c r="P293" s="1" t="s">
        <v>937</v>
      </c>
      <c r="Q293" s="1" t="s">
        <v>938</v>
      </c>
      <c r="R293" s="1" t="s">
        <v>939</v>
      </c>
      <c r="S293" s="1" t="s">
        <v>940</v>
      </c>
      <c r="T293" s="1" t="s">
        <v>941</v>
      </c>
      <c r="U293" s="1" t="s">
        <v>942</v>
      </c>
      <c r="V293" s="1" t="s">
        <v>891</v>
      </c>
      <c r="W293" s="1" t="s">
        <v>943</v>
      </c>
      <c r="X293" s="1" t="s">
        <v>944</v>
      </c>
      <c r="Y293" s="1" t="s">
        <v>1200</v>
      </c>
      <c r="Z293" s="1" t="s">
        <v>731</v>
      </c>
      <c r="AA293" s="1" t="s">
        <v>1342</v>
      </c>
      <c r="AB293" s="1" t="s">
        <v>838</v>
      </c>
      <c r="AC293" s="1" t="s">
        <v>1343</v>
      </c>
      <c r="AD293" s="1" t="s">
        <v>965</v>
      </c>
      <c r="AE293" s="1" t="s">
        <v>1392</v>
      </c>
      <c r="AF293" s="1"/>
    </row>
    <row r="294" spans="1:32" x14ac:dyDescent="0.45">
      <c r="A294" s="1" t="str">
        <f>INDEX(Team_Key[Abbreviation],MATCH(INDEX(FPL_Misc_Extract[Team Name],MATCH(FPL_Results_Extract[[#This Row],[Player]],FPL_Misc_Extract[Player],0)),Team_Key[Full Name],0))</f>
        <v>NOR</v>
      </c>
      <c r="B294" s="1" t="s">
        <v>427</v>
      </c>
      <c r="C294" s="1" t="s">
        <v>1009</v>
      </c>
      <c r="D294" s="1" t="s">
        <v>1010</v>
      </c>
      <c r="E294" s="1" t="s">
        <v>1011</v>
      </c>
      <c r="F294" s="1" t="s">
        <v>830</v>
      </c>
      <c r="G294" s="1" t="s">
        <v>1012</v>
      </c>
      <c r="H294" s="1" t="s">
        <v>935</v>
      </c>
      <c r="I294" s="1" t="s">
        <v>1013</v>
      </c>
      <c r="J294" s="1" t="s">
        <v>773</v>
      </c>
      <c r="K294" s="1" t="s">
        <v>1014</v>
      </c>
      <c r="L294" s="1" t="s">
        <v>834</v>
      </c>
      <c r="M294" s="1" t="s">
        <v>894</v>
      </c>
      <c r="N294" s="1" t="s">
        <v>742</v>
      </c>
      <c r="O294" s="1" t="s">
        <v>1015</v>
      </c>
      <c r="P294" s="1" t="s">
        <v>1016</v>
      </c>
      <c r="Q294" s="1" t="s">
        <v>781</v>
      </c>
      <c r="R294" s="1" t="s">
        <v>782</v>
      </c>
      <c r="S294" s="1" t="s">
        <v>1017</v>
      </c>
      <c r="T294" s="1" t="s">
        <v>1018</v>
      </c>
      <c r="U294" s="1" t="s">
        <v>1019</v>
      </c>
      <c r="V294" s="1" t="s">
        <v>990</v>
      </c>
      <c r="W294" s="1" t="s">
        <v>1020</v>
      </c>
      <c r="X294" s="1" t="s">
        <v>1021</v>
      </c>
      <c r="Y294" s="1" t="s">
        <v>1203</v>
      </c>
      <c r="Z294" s="1" t="s">
        <v>1331</v>
      </c>
      <c r="AA294" s="1" t="s">
        <v>1332</v>
      </c>
      <c r="AB294" s="1" t="s">
        <v>967</v>
      </c>
      <c r="AC294" s="1" t="s">
        <v>985</v>
      </c>
      <c r="AD294" s="1" t="s">
        <v>1343</v>
      </c>
      <c r="AE294" s="1" t="s">
        <v>1388</v>
      </c>
      <c r="AF294" s="1"/>
    </row>
    <row r="295" spans="1:32" x14ac:dyDescent="0.45">
      <c r="A295" s="1" t="str">
        <f>INDEX(Team_Key[Abbreviation],MATCH(INDEX(FPL_Misc_Extract[Team Name],MATCH(FPL_Results_Extract[[#This Row],[Player]],FPL_Misc_Extract[Player],0)),Team_Key[Full Name],0))</f>
        <v>TOT</v>
      </c>
      <c r="B295" s="1" t="s">
        <v>533</v>
      </c>
      <c r="C295" s="1" t="s">
        <v>792</v>
      </c>
      <c r="D295" s="1" t="s">
        <v>793</v>
      </c>
      <c r="E295" s="1" t="s">
        <v>794</v>
      </c>
      <c r="F295" s="1" t="s">
        <v>795</v>
      </c>
      <c r="G295" s="1" t="s">
        <v>747</v>
      </c>
      <c r="H295" s="1" t="s">
        <v>759</v>
      </c>
      <c r="I295" s="1" t="s">
        <v>796</v>
      </c>
      <c r="J295" s="1" t="s">
        <v>797</v>
      </c>
      <c r="K295" s="1" t="s">
        <v>798</v>
      </c>
      <c r="L295" s="1" t="s">
        <v>799</v>
      </c>
      <c r="M295" s="1" t="s">
        <v>800</v>
      </c>
      <c r="N295" s="1" t="s">
        <v>801</v>
      </c>
      <c r="O295" s="1" t="s">
        <v>802</v>
      </c>
      <c r="P295" s="1" t="s">
        <v>803</v>
      </c>
      <c r="Q295" s="1" t="s">
        <v>804</v>
      </c>
      <c r="R295" s="1" t="s">
        <v>805</v>
      </c>
      <c r="S295" s="1" t="s">
        <v>806</v>
      </c>
      <c r="T295" s="1" t="s">
        <v>807</v>
      </c>
      <c r="U295" s="1" t="s">
        <v>808</v>
      </c>
      <c r="V295" s="1" t="s">
        <v>736</v>
      </c>
      <c r="W295" s="1" t="s">
        <v>809</v>
      </c>
      <c r="X295" s="1" t="s">
        <v>810</v>
      </c>
      <c r="Y295" s="1" t="s">
        <v>780</v>
      </c>
      <c r="Z295" s="1" t="s">
        <v>1320</v>
      </c>
      <c r="AA295" s="1" t="s">
        <v>1206</v>
      </c>
      <c r="AB295" s="1" t="s">
        <v>777</v>
      </c>
      <c r="AC295" s="1" t="s">
        <v>927</v>
      </c>
      <c r="AD295" s="1" t="s">
        <v>1326</v>
      </c>
      <c r="AE295" s="1" t="s">
        <v>1400</v>
      </c>
      <c r="AF295" s="1"/>
    </row>
    <row r="296" spans="1:32" x14ac:dyDescent="0.45">
      <c r="A296" s="1" t="str">
        <f>INDEX(Team_Key[Abbreviation],MATCH(INDEX(FPL_Misc_Extract[Team Name],MATCH(FPL_Results_Extract[[#This Row],[Player]],FPL_Misc_Extract[Player],0)),Team_Key[Full Name],0))</f>
        <v>MCI</v>
      </c>
      <c r="B296" s="1" t="s">
        <v>313</v>
      </c>
      <c r="C296" s="1" t="s">
        <v>1259</v>
      </c>
      <c r="D296" s="1" t="s">
        <v>1259</v>
      </c>
      <c r="E296" s="1" t="s">
        <v>1259</v>
      </c>
      <c r="F296" s="1" t="s">
        <v>1259</v>
      </c>
      <c r="G296" s="1" t="s">
        <v>971</v>
      </c>
      <c r="H296" s="1" t="s">
        <v>1000</v>
      </c>
      <c r="I296" s="1" t="s">
        <v>783</v>
      </c>
      <c r="J296" s="1" t="s">
        <v>1001</v>
      </c>
      <c r="K296" s="1" t="s">
        <v>1002</v>
      </c>
      <c r="L296" s="1" t="s">
        <v>785</v>
      </c>
      <c r="M296" s="1" t="s">
        <v>1003</v>
      </c>
      <c r="N296" s="1" t="s">
        <v>1004</v>
      </c>
      <c r="O296" s="1" t="s">
        <v>1005</v>
      </c>
      <c r="P296" s="1" t="s">
        <v>1006</v>
      </c>
      <c r="Q296" s="1" t="s">
        <v>926</v>
      </c>
      <c r="R296" s="1" t="s">
        <v>927</v>
      </c>
      <c r="S296" s="1" t="s">
        <v>1007</v>
      </c>
      <c r="T296" s="1" t="s">
        <v>810</v>
      </c>
      <c r="U296" s="1" t="s">
        <v>913</v>
      </c>
      <c r="V296" s="1" t="s">
        <v>808</v>
      </c>
      <c r="W296" s="1" t="s">
        <v>795</v>
      </c>
      <c r="X296" s="1" t="s">
        <v>1008</v>
      </c>
      <c r="Y296" s="1" t="s">
        <v>1013</v>
      </c>
      <c r="Z296" s="1" t="s">
        <v>747</v>
      </c>
      <c r="AA296" s="1" t="s">
        <v>1325</v>
      </c>
      <c r="AB296" s="1" t="s">
        <v>864</v>
      </c>
      <c r="AC296" s="1" t="s">
        <v>1385</v>
      </c>
      <c r="AD296" s="1" t="s">
        <v>1386</v>
      </c>
      <c r="AE296" s="1" t="s">
        <v>1259</v>
      </c>
      <c r="AF296" s="1"/>
    </row>
    <row r="297" spans="1:32" x14ac:dyDescent="0.45">
      <c r="A297" s="1" t="str">
        <f>INDEX(Team_Key[Abbreviation],MATCH(INDEX(FPL_Misc_Extract[Team Name],MATCH(FPL_Results_Extract[[#This Row],[Player]],FPL_Misc_Extract[Player],0)),Team_Key[Full Name],0))</f>
        <v>NOR</v>
      </c>
      <c r="B297" s="1" t="s">
        <v>100</v>
      </c>
      <c r="C297" s="1" t="s">
        <v>1009</v>
      </c>
      <c r="D297" s="1" t="s">
        <v>1010</v>
      </c>
      <c r="E297" s="1" t="s">
        <v>1011</v>
      </c>
      <c r="F297" s="1" t="s">
        <v>830</v>
      </c>
      <c r="G297" s="1" t="s">
        <v>1012</v>
      </c>
      <c r="H297" s="1" t="s">
        <v>935</v>
      </c>
      <c r="I297" s="1" t="s">
        <v>1013</v>
      </c>
      <c r="J297" s="1" t="s">
        <v>773</v>
      </c>
      <c r="K297" s="1" t="s">
        <v>1014</v>
      </c>
      <c r="L297" s="1" t="s">
        <v>834</v>
      </c>
      <c r="M297" s="1" t="s">
        <v>894</v>
      </c>
      <c r="N297" s="1" t="s">
        <v>742</v>
      </c>
      <c r="O297" s="1" t="s">
        <v>1015</v>
      </c>
      <c r="P297" s="1" t="s">
        <v>1016</v>
      </c>
      <c r="Q297" s="1" t="s">
        <v>781</v>
      </c>
      <c r="R297" s="1" t="s">
        <v>782</v>
      </c>
      <c r="S297" s="1" t="s">
        <v>1017</v>
      </c>
      <c r="T297" s="1" t="s">
        <v>1018</v>
      </c>
      <c r="U297" s="1" t="s">
        <v>1019</v>
      </c>
      <c r="V297" s="1" t="s">
        <v>990</v>
      </c>
      <c r="W297" s="1" t="s">
        <v>1020</v>
      </c>
      <c r="X297" s="1" t="s">
        <v>1021</v>
      </c>
      <c r="Y297" s="1" t="s">
        <v>1203</v>
      </c>
      <c r="Z297" s="1" t="s">
        <v>1331</v>
      </c>
      <c r="AA297" s="1" t="s">
        <v>1332</v>
      </c>
      <c r="AB297" s="1" t="s">
        <v>967</v>
      </c>
      <c r="AC297" s="1" t="s">
        <v>985</v>
      </c>
      <c r="AD297" s="1" t="s">
        <v>1343</v>
      </c>
      <c r="AE297" s="1" t="s">
        <v>1388</v>
      </c>
      <c r="AF297" s="1"/>
    </row>
    <row r="298" spans="1:32" x14ac:dyDescent="0.45">
      <c r="A298" s="1" t="str">
        <f>INDEX(Team_Key[Abbreviation],MATCH(INDEX(FPL_Misc_Extract[Team Name],MATCH(FPL_Results_Extract[[#This Row],[Player]],FPL_Misc_Extract[Player],0)),Team_Key[Full Name],0))</f>
        <v>LIV</v>
      </c>
      <c r="B298" s="1" t="s">
        <v>404</v>
      </c>
      <c r="C298" s="1" t="s">
        <v>729</v>
      </c>
      <c r="D298" s="1" t="s">
        <v>730</v>
      </c>
      <c r="E298" s="1" t="s">
        <v>731</v>
      </c>
      <c r="F298" s="1" t="s">
        <v>732</v>
      </c>
      <c r="G298" s="1" t="s">
        <v>733</v>
      </c>
      <c r="H298" s="1" t="s">
        <v>734</v>
      </c>
      <c r="I298" s="1" t="s">
        <v>735</v>
      </c>
      <c r="J298" s="1" t="s">
        <v>736</v>
      </c>
      <c r="K298" s="1" t="s">
        <v>737</v>
      </c>
      <c r="L298" s="1" t="s">
        <v>738</v>
      </c>
      <c r="M298" s="1" t="s">
        <v>739</v>
      </c>
      <c r="N298" s="1" t="s">
        <v>740</v>
      </c>
      <c r="O298" s="1" t="s">
        <v>741</v>
      </c>
      <c r="P298" s="1" t="s">
        <v>742</v>
      </c>
      <c r="Q298" s="1" t="s">
        <v>743</v>
      </c>
      <c r="R298" s="1" t="s">
        <v>744</v>
      </c>
      <c r="S298" s="1" t="s">
        <v>745</v>
      </c>
      <c r="T298" s="1" t="s">
        <v>746</v>
      </c>
      <c r="U298" s="1" t="s">
        <v>747</v>
      </c>
      <c r="V298" s="1" t="s">
        <v>748</v>
      </c>
      <c r="W298" s="1" t="s">
        <v>749</v>
      </c>
      <c r="X298" s="1" t="s">
        <v>750</v>
      </c>
      <c r="Y298" s="1" t="s">
        <v>1198</v>
      </c>
      <c r="Z298" s="1" t="s">
        <v>1318</v>
      </c>
      <c r="AA298" s="1" t="s">
        <v>869</v>
      </c>
      <c r="AB298" s="1" t="s">
        <v>1319</v>
      </c>
      <c r="AC298" s="1" t="s">
        <v>1378</v>
      </c>
      <c r="AD298" s="1" t="s">
        <v>1379</v>
      </c>
      <c r="AE298" s="1" t="s">
        <v>1259</v>
      </c>
      <c r="AF298" s="1"/>
    </row>
    <row r="299" spans="1:32" x14ac:dyDescent="0.45">
      <c r="A299" s="1" t="str">
        <f>INDEX(Team_Key[Abbreviation],MATCH(INDEX(FPL_Misc_Extract[Team Name],MATCH(FPL_Results_Extract[[#This Row],[Player]],FPL_Misc_Extract[Player],0)),Team_Key[Full Name],0))</f>
        <v>BOU</v>
      </c>
      <c r="B299" s="1" t="s">
        <v>615</v>
      </c>
      <c r="C299" s="1" t="s">
        <v>1259</v>
      </c>
      <c r="D299" s="1" t="s">
        <v>1259</v>
      </c>
      <c r="E299" s="1" t="s">
        <v>1259</v>
      </c>
      <c r="F299" s="1" t="s">
        <v>1259</v>
      </c>
      <c r="G299" s="1" t="s">
        <v>1259</v>
      </c>
      <c r="H299" s="1" t="s">
        <v>1259</v>
      </c>
      <c r="I299" s="1" t="s">
        <v>1259</v>
      </c>
      <c r="J299" s="1" t="s">
        <v>1259</v>
      </c>
      <c r="K299" s="1" t="s">
        <v>1259</v>
      </c>
      <c r="L299" s="1" t="s">
        <v>1259</v>
      </c>
      <c r="M299" s="1" t="s">
        <v>1259</v>
      </c>
      <c r="N299" s="1" t="s">
        <v>1259</v>
      </c>
      <c r="O299" s="1" t="s">
        <v>1259</v>
      </c>
      <c r="P299" s="1" t="s">
        <v>1259</v>
      </c>
      <c r="Q299" s="1" t="s">
        <v>910</v>
      </c>
      <c r="R299" s="1" t="s">
        <v>886</v>
      </c>
      <c r="S299" s="1" t="s">
        <v>911</v>
      </c>
      <c r="T299" s="1" t="s">
        <v>912</v>
      </c>
      <c r="U299" s="1" t="s">
        <v>835</v>
      </c>
      <c r="V299" s="1" t="s">
        <v>913</v>
      </c>
      <c r="W299" s="1" t="s">
        <v>914</v>
      </c>
      <c r="X299" s="1" t="s">
        <v>807</v>
      </c>
      <c r="Y299" s="1" t="s">
        <v>885</v>
      </c>
      <c r="Z299" s="1" t="s">
        <v>1037</v>
      </c>
      <c r="AA299" s="1" t="s">
        <v>879</v>
      </c>
      <c r="AB299" s="1" t="s">
        <v>1321</v>
      </c>
      <c r="AC299" s="1" t="s">
        <v>812</v>
      </c>
      <c r="AD299" s="1" t="s">
        <v>1398</v>
      </c>
      <c r="AE299" s="1" t="s">
        <v>1399</v>
      </c>
      <c r="AF299" s="1"/>
    </row>
    <row r="300" spans="1:32" x14ac:dyDescent="0.45">
      <c r="A300" s="1" t="str">
        <f>INDEX(Team_Key[Abbreviation],MATCH(INDEX(FPL_Misc_Extract[Team Name],MATCH(FPL_Results_Extract[[#This Row],[Player]],FPL_Misc_Extract[Player],0)),Team_Key[Full Name],0))</f>
        <v>LEI</v>
      </c>
      <c r="B300" s="1" t="s">
        <v>216</v>
      </c>
      <c r="C300" s="1" t="s">
        <v>751</v>
      </c>
      <c r="D300" s="1" t="s">
        <v>752</v>
      </c>
      <c r="E300" s="1" t="s">
        <v>753</v>
      </c>
      <c r="F300" s="1" t="s">
        <v>754</v>
      </c>
      <c r="G300" s="1" t="s">
        <v>735</v>
      </c>
      <c r="H300" s="1" t="s">
        <v>755</v>
      </c>
      <c r="I300" s="1" t="s">
        <v>756</v>
      </c>
      <c r="J300" s="1" t="s">
        <v>757</v>
      </c>
      <c r="K300" s="1" t="s">
        <v>758</v>
      </c>
      <c r="L300" s="1" t="s">
        <v>759</v>
      </c>
      <c r="M300" s="1" t="s">
        <v>760</v>
      </c>
      <c r="N300" s="1" t="s">
        <v>761</v>
      </c>
      <c r="O300" s="1" t="s">
        <v>762</v>
      </c>
      <c r="P300" s="1" t="s">
        <v>763</v>
      </c>
      <c r="Q300" s="1" t="s">
        <v>764</v>
      </c>
      <c r="R300" s="1" t="s">
        <v>765</v>
      </c>
      <c r="S300" s="1" t="s">
        <v>766</v>
      </c>
      <c r="T300" s="1" t="s">
        <v>767</v>
      </c>
      <c r="U300" s="1" t="s">
        <v>768</v>
      </c>
      <c r="V300" s="1" t="s">
        <v>769</v>
      </c>
      <c r="W300" s="1" t="s">
        <v>770</v>
      </c>
      <c r="X300" s="1" t="s">
        <v>771</v>
      </c>
      <c r="Y300" s="1" t="s">
        <v>1201</v>
      </c>
      <c r="Z300" s="1" t="s">
        <v>789</v>
      </c>
      <c r="AA300" s="1" t="s">
        <v>1322</v>
      </c>
      <c r="AB300" s="1" t="s">
        <v>1007</v>
      </c>
      <c r="AC300" s="1" t="s">
        <v>1055</v>
      </c>
      <c r="AD300" s="1" t="s">
        <v>744</v>
      </c>
      <c r="AE300" s="1" t="s">
        <v>1401</v>
      </c>
      <c r="AF300" s="1"/>
    </row>
    <row r="301" spans="1:32" x14ac:dyDescent="0.45">
      <c r="A301" s="1" t="str">
        <f>INDEX(Team_Key[Abbreviation],MATCH(INDEX(FPL_Misc_Extract[Team Name],MATCH(FPL_Results_Extract[[#This Row],[Player]],FPL_Misc_Extract[Player],0)),Team_Key[Full Name],0))</f>
        <v>LEI</v>
      </c>
      <c r="B301" s="1" t="s">
        <v>437</v>
      </c>
      <c r="C301" s="1" t="s">
        <v>751</v>
      </c>
      <c r="D301" s="1" t="s">
        <v>752</v>
      </c>
      <c r="E301" s="1" t="s">
        <v>753</v>
      </c>
      <c r="F301" s="1" t="s">
        <v>754</v>
      </c>
      <c r="G301" s="1" t="s">
        <v>735</v>
      </c>
      <c r="H301" s="1" t="s">
        <v>755</v>
      </c>
      <c r="I301" s="1" t="s">
        <v>756</v>
      </c>
      <c r="J301" s="1" t="s">
        <v>757</v>
      </c>
      <c r="K301" s="1" t="s">
        <v>758</v>
      </c>
      <c r="L301" s="1" t="s">
        <v>759</v>
      </c>
      <c r="M301" s="1" t="s">
        <v>760</v>
      </c>
      <c r="N301" s="1" t="s">
        <v>761</v>
      </c>
      <c r="O301" s="1" t="s">
        <v>762</v>
      </c>
      <c r="P301" s="1" t="s">
        <v>763</v>
      </c>
      <c r="Q301" s="1" t="s">
        <v>764</v>
      </c>
      <c r="R301" s="1" t="s">
        <v>765</v>
      </c>
      <c r="S301" s="1" t="s">
        <v>766</v>
      </c>
      <c r="T301" s="1" t="s">
        <v>767</v>
      </c>
      <c r="U301" s="1" t="s">
        <v>768</v>
      </c>
      <c r="V301" s="1" t="s">
        <v>769</v>
      </c>
      <c r="W301" s="1" t="s">
        <v>770</v>
      </c>
      <c r="X301" s="1" t="s">
        <v>771</v>
      </c>
      <c r="Y301" s="1" t="s">
        <v>1201</v>
      </c>
      <c r="Z301" s="1" t="s">
        <v>789</v>
      </c>
      <c r="AA301" s="1" t="s">
        <v>1322</v>
      </c>
      <c r="AB301" s="1" t="s">
        <v>1007</v>
      </c>
      <c r="AC301" s="1" t="s">
        <v>1055</v>
      </c>
      <c r="AD301" s="1" t="s">
        <v>744</v>
      </c>
      <c r="AE301" s="1" t="s">
        <v>1401</v>
      </c>
      <c r="AF301" s="1"/>
    </row>
    <row r="302" spans="1:32" x14ac:dyDescent="0.45">
      <c r="A302" s="1" t="str">
        <f>INDEX(Team_Key[Abbreviation],MATCH(INDEX(FPL_Misc_Extract[Team Name],MATCH(FPL_Results_Extract[[#This Row],[Player]],FPL_Misc_Extract[Player],0)),Team_Key[Full Name],0))</f>
        <v>TOT</v>
      </c>
      <c r="B302" s="1" t="s">
        <v>580</v>
      </c>
      <c r="C302" s="1" t="s">
        <v>792</v>
      </c>
      <c r="D302" s="1" t="s">
        <v>793</v>
      </c>
      <c r="E302" s="1" t="s">
        <v>794</v>
      </c>
      <c r="F302" s="1" t="s">
        <v>795</v>
      </c>
      <c r="G302" s="1" t="s">
        <v>747</v>
      </c>
      <c r="H302" s="1" t="s">
        <v>759</v>
      </c>
      <c r="I302" s="1" t="s">
        <v>796</v>
      </c>
      <c r="J302" s="1" t="s">
        <v>797</v>
      </c>
      <c r="K302" s="1" t="s">
        <v>798</v>
      </c>
      <c r="L302" s="1" t="s">
        <v>799</v>
      </c>
      <c r="M302" s="1" t="s">
        <v>800</v>
      </c>
      <c r="N302" s="1" t="s">
        <v>801</v>
      </c>
      <c r="O302" s="1" t="s">
        <v>802</v>
      </c>
      <c r="P302" s="1" t="s">
        <v>803</v>
      </c>
      <c r="Q302" s="1" t="s">
        <v>804</v>
      </c>
      <c r="R302" s="1" t="s">
        <v>805</v>
      </c>
      <c r="S302" s="1" t="s">
        <v>806</v>
      </c>
      <c r="T302" s="1" t="s">
        <v>807</v>
      </c>
      <c r="U302" s="1" t="s">
        <v>808</v>
      </c>
      <c r="V302" s="1" t="s">
        <v>736</v>
      </c>
      <c r="W302" s="1" t="s">
        <v>809</v>
      </c>
      <c r="X302" s="1" t="s">
        <v>810</v>
      </c>
      <c r="Y302" s="1" t="s">
        <v>780</v>
      </c>
      <c r="Z302" s="1" t="s">
        <v>1320</v>
      </c>
      <c r="AA302" s="1" t="s">
        <v>1206</v>
      </c>
      <c r="AB302" s="1" t="s">
        <v>777</v>
      </c>
      <c r="AC302" s="1" t="s">
        <v>927</v>
      </c>
      <c r="AD302" s="1" t="s">
        <v>1326</v>
      </c>
      <c r="AE302" s="1" t="s">
        <v>1400</v>
      </c>
      <c r="AF302" s="1"/>
    </row>
    <row r="303" spans="1:32" x14ac:dyDescent="0.45">
      <c r="A303" s="1" t="str">
        <f>INDEX(Team_Key[Abbreviation],MATCH(INDEX(FPL_Misc_Extract[Team Name],MATCH(FPL_Results_Extract[[#This Row],[Player]],FPL_Misc_Extract[Player],0)),Team_Key[Full Name],0))</f>
        <v>NEW</v>
      </c>
      <c r="B303" s="1" t="s">
        <v>204</v>
      </c>
      <c r="C303" s="1" t="s">
        <v>945</v>
      </c>
      <c r="D303" s="1" t="s">
        <v>946</v>
      </c>
      <c r="E303" s="1" t="s">
        <v>785</v>
      </c>
      <c r="F303" s="1" t="s">
        <v>947</v>
      </c>
      <c r="G303" s="1" t="s">
        <v>748</v>
      </c>
      <c r="H303" s="1" t="s">
        <v>948</v>
      </c>
      <c r="I303" s="1" t="s">
        <v>949</v>
      </c>
      <c r="J303" s="1" t="s">
        <v>950</v>
      </c>
      <c r="K303" s="1" t="s">
        <v>951</v>
      </c>
      <c r="L303" s="1" t="s">
        <v>952</v>
      </c>
      <c r="M303" s="1" t="s">
        <v>786</v>
      </c>
      <c r="N303" s="1" t="s">
        <v>867</v>
      </c>
      <c r="O303" s="1" t="s">
        <v>893</v>
      </c>
      <c r="P303" s="1" t="s">
        <v>953</v>
      </c>
      <c r="Q303" s="1" t="s">
        <v>789</v>
      </c>
      <c r="R303" s="1" t="s">
        <v>954</v>
      </c>
      <c r="S303" s="1" t="s">
        <v>938</v>
      </c>
      <c r="T303" s="1" t="s">
        <v>955</v>
      </c>
      <c r="U303" s="1" t="s">
        <v>956</v>
      </c>
      <c r="V303" s="1" t="s">
        <v>957</v>
      </c>
      <c r="W303" s="1" t="s">
        <v>958</v>
      </c>
      <c r="X303" s="1" t="s">
        <v>959</v>
      </c>
      <c r="Y303" s="1" t="s">
        <v>1205</v>
      </c>
      <c r="Z303" s="1" t="s">
        <v>1340</v>
      </c>
      <c r="AA303" s="1" t="s">
        <v>896</v>
      </c>
      <c r="AB303" s="1" t="s">
        <v>1341</v>
      </c>
      <c r="AC303" s="1" t="s">
        <v>1054</v>
      </c>
      <c r="AD303" s="1" t="s">
        <v>1396</v>
      </c>
      <c r="AE303" s="1" t="s">
        <v>1259</v>
      </c>
      <c r="AF303" s="1"/>
    </row>
    <row r="304" spans="1:32" x14ac:dyDescent="0.45">
      <c r="A304" s="1" t="str">
        <f>INDEX(Team_Key[Abbreviation],MATCH(INDEX(FPL_Misc_Extract[Team Name],MATCH(FPL_Results_Extract[[#This Row],[Player]],FPL_Misc_Extract[Player],0)),Team_Key[Full Name],0))</f>
        <v>STK</v>
      </c>
      <c r="B304" s="1" t="s">
        <v>320</v>
      </c>
      <c r="C304" s="1" t="s">
        <v>831</v>
      </c>
      <c r="D304" s="1" t="s">
        <v>832</v>
      </c>
      <c r="E304" s="1" t="s">
        <v>833</v>
      </c>
      <c r="F304" s="1" t="s">
        <v>834</v>
      </c>
      <c r="G304" s="1" t="s">
        <v>835</v>
      </c>
      <c r="H304" s="1" t="s">
        <v>836</v>
      </c>
      <c r="I304" s="1" t="s">
        <v>837</v>
      </c>
      <c r="J304" s="1" t="s">
        <v>815</v>
      </c>
      <c r="K304" s="1" t="s">
        <v>838</v>
      </c>
      <c r="L304" s="1" t="s">
        <v>839</v>
      </c>
      <c r="M304" s="1" t="s">
        <v>840</v>
      </c>
      <c r="N304" s="1" t="s">
        <v>841</v>
      </c>
      <c r="O304" s="1" t="s">
        <v>842</v>
      </c>
      <c r="P304" s="1" t="s">
        <v>843</v>
      </c>
      <c r="Q304" s="1" t="s">
        <v>844</v>
      </c>
      <c r="R304" s="1" t="s">
        <v>845</v>
      </c>
      <c r="S304" s="1" t="s">
        <v>740</v>
      </c>
      <c r="T304" s="1" t="s">
        <v>846</v>
      </c>
      <c r="U304" s="1" t="s">
        <v>847</v>
      </c>
      <c r="V304" s="1" t="s">
        <v>848</v>
      </c>
      <c r="W304" s="1" t="s">
        <v>849</v>
      </c>
      <c r="X304" s="1" t="s">
        <v>850</v>
      </c>
      <c r="Y304" s="1" t="s">
        <v>1204</v>
      </c>
      <c r="Z304" s="1" t="s">
        <v>966</v>
      </c>
      <c r="AA304" s="1" t="s">
        <v>931</v>
      </c>
      <c r="AB304" s="1" t="s">
        <v>790</v>
      </c>
      <c r="AC304" s="1" t="s">
        <v>980</v>
      </c>
      <c r="AD304" s="1" t="s">
        <v>827</v>
      </c>
      <c r="AE304" s="1" t="s">
        <v>1389</v>
      </c>
      <c r="AF304" s="1"/>
    </row>
    <row r="305" spans="1:32" x14ac:dyDescent="0.45">
      <c r="A305" s="1" t="str">
        <f>INDEX(Team_Key[Abbreviation],MATCH(INDEX(FPL_Misc_Extract[Team Name],MATCH(FPL_Results_Extract[[#This Row],[Player]],FPL_Misc_Extract[Player],0)),Team_Key[Full Name],0))</f>
        <v>SOU</v>
      </c>
      <c r="B305" s="1" t="s">
        <v>489</v>
      </c>
      <c r="C305" s="1" t="s">
        <v>1259</v>
      </c>
      <c r="D305" s="1" t="s">
        <v>1259</v>
      </c>
      <c r="E305" s="1" t="s">
        <v>1259</v>
      </c>
      <c r="F305" s="1" t="s">
        <v>1259</v>
      </c>
      <c r="G305" s="1" t="s">
        <v>932</v>
      </c>
      <c r="H305" s="1" t="s">
        <v>933</v>
      </c>
      <c r="I305" s="1" t="s">
        <v>934</v>
      </c>
      <c r="J305" s="1" t="s">
        <v>739</v>
      </c>
      <c r="K305" s="1" t="s">
        <v>836</v>
      </c>
      <c r="L305" s="1" t="s">
        <v>935</v>
      </c>
      <c r="M305" s="1" t="s">
        <v>936</v>
      </c>
      <c r="N305" s="1" t="s">
        <v>747</v>
      </c>
      <c r="O305" s="1" t="s">
        <v>872</v>
      </c>
      <c r="P305" s="1" t="s">
        <v>937</v>
      </c>
      <c r="Q305" s="1" t="s">
        <v>938</v>
      </c>
      <c r="R305" s="1" t="s">
        <v>939</v>
      </c>
      <c r="S305" s="1" t="s">
        <v>940</v>
      </c>
      <c r="T305" s="1" t="s">
        <v>941</v>
      </c>
      <c r="U305" s="1" t="s">
        <v>942</v>
      </c>
      <c r="V305" s="1" t="s">
        <v>891</v>
      </c>
      <c r="W305" s="1" t="s">
        <v>943</v>
      </c>
      <c r="X305" s="1" t="s">
        <v>944</v>
      </c>
      <c r="Y305" s="1" t="s">
        <v>1200</v>
      </c>
      <c r="Z305" s="1" t="s">
        <v>731</v>
      </c>
      <c r="AA305" s="1" t="s">
        <v>1342</v>
      </c>
      <c r="AB305" s="1" t="s">
        <v>838</v>
      </c>
      <c r="AC305" s="1" t="s">
        <v>1343</v>
      </c>
      <c r="AD305" s="1" t="s">
        <v>965</v>
      </c>
      <c r="AE305" s="1" t="s">
        <v>1392</v>
      </c>
      <c r="AF305" s="1"/>
    </row>
    <row r="306" spans="1:32" x14ac:dyDescent="0.45">
      <c r="A306" s="1" t="str">
        <f>INDEX(Team_Key[Abbreviation],MATCH(INDEX(FPL_Misc_Extract[Team Name],MATCH(FPL_Results_Extract[[#This Row],[Player]],FPL_Misc_Extract[Player],0)),Team_Key[Full Name],0))</f>
        <v>NEW</v>
      </c>
      <c r="B306" s="1" t="s">
        <v>445</v>
      </c>
      <c r="C306" s="1" t="s">
        <v>1259</v>
      </c>
      <c r="D306" s="1" t="s">
        <v>1259</v>
      </c>
      <c r="E306" s="1" t="s">
        <v>1259</v>
      </c>
      <c r="F306" s="1" t="s">
        <v>1259</v>
      </c>
      <c r="G306" s="1" t="s">
        <v>1259</v>
      </c>
      <c r="H306" s="1" t="s">
        <v>1259</v>
      </c>
      <c r="I306" s="1" t="s">
        <v>949</v>
      </c>
      <c r="J306" s="1" t="s">
        <v>950</v>
      </c>
      <c r="K306" s="1" t="s">
        <v>951</v>
      </c>
      <c r="L306" s="1" t="s">
        <v>952</v>
      </c>
      <c r="M306" s="1" t="s">
        <v>786</v>
      </c>
      <c r="N306" s="1" t="s">
        <v>867</v>
      </c>
      <c r="O306" s="1" t="s">
        <v>893</v>
      </c>
      <c r="P306" s="1" t="s">
        <v>953</v>
      </c>
      <c r="Q306" s="1" t="s">
        <v>789</v>
      </c>
      <c r="R306" s="1" t="s">
        <v>954</v>
      </c>
      <c r="S306" s="1" t="s">
        <v>938</v>
      </c>
      <c r="T306" s="1" t="s">
        <v>955</v>
      </c>
      <c r="U306" s="1" t="s">
        <v>956</v>
      </c>
      <c r="V306" s="1" t="s">
        <v>957</v>
      </c>
      <c r="W306" s="1" t="s">
        <v>958</v>
      </c>
      <c r="X306" s="1" t="s">
        <v>959</v>
      </c>
      <c r="Y306" s="1" t="s">
        <v>1205</v>
      </c>
      <c r="Z306" s="1" t="s">
        <v>1340</v>
      </c>
      <c r="AA306" s="1" t="s">
        <v>896</v>
      </c>
      <c r="AB306" s="1" t="s">
        <v>1341</v>
      </c>
      <c r="AC306" s="1" t="s">
        <v>1054</v>
      </c>
      <c r="AD306" s="1" t="s">
        <v>1396</v>
      </c>
      <c r="AE306" s="1" t="s">
        <v>1259</v>
      </c>
      <c r="AF306" s="1"/>
    </row>
    <row r="307" spans="1:32" x14ac:dyDescent="0.45">
      <c r="A307" s="1" t="str">
        <f>INDEX(Team_Key[Abbreviation],MATCH(INDEX(FPL_Misc_Extract[Team Name],MATCH(FPL_Results_Extract[[#This Row],[Player]],FPL_Misc_Extract[Player],0)),Team_Key[Full Name],0))</f>
        <v>SOU</v>
      </c>
      <c r="B307" s="1" t="s">
        <v>310</v>
      </c>
      <c r="C307" s="1" t="s">
        <v>930</v>
      </c>
      <c r="D307" s="1" t="s">
        <v>931</v>
      </c>
      <c r="E307" s="1" t="s">
        <v>812</v>
      </c>
      <c r="F307" s="1" t="s">
        <v>807</v>
      </c>
      <c r="G307" s="1" t="s">
        <v>932</v>
      </c>
      <c r="H307" s="1" t="s">
        <v>933</v>
      </c>
      <c r="I307" s="1" t="s">
        <v>934</v>
      </c>
      <c r="J307" s="1" t="s">
        <v>739</v>
      </c>
      <c r="K307" s="1" t="s">
        <v>836</v>
      </c>
      <c r="L307" s="1" t="s">
        <v>935</v>
      </c>
      <c r="M307" s="1" t="s">
        <v>936</v>
      </c>
      <c r="N307" s="1" t="s">
        <v>747</v>
      </c>
      <c r="O307" s="1" t="s">
        <v>872</v>
      </c>
      <c r="P307" s="1" t="s">
        <v>937</v>
      </c>
      <c r="Q307" s="1" t="s">
        <v>938</v>
      </c>
      <c r="R307" s="1" t="s">
        <v>939</v>
      </c>
      <c r="S307" s="1" t="s">
        <v>940</v>
      </c>
      <c r="T307" s="1" t="s">
        <v>941</v>
      </c>
      <c r="U307" s="1" t="s">
        <v>942</v>
      </c>
      <c r="V307" s="1" t="s">
        <v>891</v>
      </c>
      <c r="W307" s="1" t="s">
        <v>943</v>
      </c>
      <c r="X307" s="1" t="s">
        <v>944</v>
      </c>
      <c r="Y307" s="1" t="s">
        <v>1200</v>
      </c>
      <c r="Z307" s="1" t="s">
        <v>731</v>
      </c>
      <c r="AA307" s="1" t="s">
        <v>1342</v>
      </c>
      <c r="AB307" s="1" t="s">
        <v>838</v>
      </c>
      <c r="AC307" s="1" t="s">
        <v>1343</v>
      </c>
      <c r="AD307" s="1" t="s">
        <v>965</v>
      </c>
      <c r="AE307" s="1" t="s">
        <v>1392</v>
      </c>
      <c r="AF307" s="1"/>
    </row>
    <row r="308" spans="1:32" x14ac:dyDescent="0.45">
      <c r="A308" s="1" t="str">
        <f>INDEX(Team_Key[Abbreviation],MATCH(INDEX(FPL_Misc_Extract[Team Name],MATCH(FPL_Results_Extract[[#This Row],[Player]],FPL_Misc_Extract[Player],0)),Team_Key[Full Name],0))</f>
        <v>MCI</v>
      </c>
      <c r="B308" s="1" t="s">
        <v>74</v>
      </c>
      <c r="C308" s="1" t="s">
        <v>997</v>
      </c>
      <c r="D308" s="1" t="s">
        <v>998</v>
      </c>
      <c r="E308" s="1" t="s">
        <v>999</v>
      </c>
      <c r="F308" s="1" t="s">
        <v>943</v>
      </c>
      <c r="G308" s="1" t="s">
        <v>971</v>
      </c>
      <c r="H308" s="1" t="s">
        <v>1000</v>
      </c>
      <c r="I308" s="1" t="s">
        <v>783</v>
      </c>
      <c r="J308" s="1" t="s">
        <v>1001</v>
      </c>
      <c r="K308" s="1" t="s">
        <v>1002</v>
      </c>
      <c r="L308" s="1" t="s">
        <v>785</v>
      </c>
      <c r="M308" s="1" t="s">
        <v>1003</v>
      </c>
      <c r="N308" s="1" t="s">
        <v>1004</v>
      </c>
      <c r="O308" s="1" t="s">
        <v>1005</v>
      </c>
      <c r="P308" s="1" t="s">
        <v>1006</v>
      </c>
      <c r="Q308" s="1" t="s">
        <v>926</v>
      </c>
      <c r="R308" s="1" t="s">
        <v>927</v>
      </c>
      <c r="S308" s="1" t="s">
        <v>1007</v>
      </c>
      <c r="T308" s="1" t="s">
        <v>810</v>
      </c>
      <c r="U308" s="1" t="s">
        <v>913</v>
      </c>
      <c r="V308" s="1" t="s">
        <v>808</v>
      </c>
      <c r="W308" s="1" t="s">
        <v>795</v>
      </c>
      <c r="X308" s="1" t="s">
        <v>1008</v>
      </c>
      <c r="Y308" s="1" t="s">
        <v>1013</v>
      </c>
      <c r="Z308" s="1" t="s">
        <v>747</v>
      </c>
      <c r="AA308" s="1" t="s">
        <v>1325</v>
      </c>
      <c r="AB308" s="1" t="s">
        <v>864</v>
      </c>
      <c r="AC308" s="1" t="s">
        <v>1385</v>
      </c>
      <c r="AD308" s="1" t="s">
        <v>1386</v>
      </c>
      <c r="AE308" s="1" t="s">
        <v>1259</v>
      </c>
      <c r="AF308" s="1"/>
    </row>
    <row r="309" spans="1:32" x14ac:dyDescent="0.45">
      <c r="A309" s="1" t="str">
        <f>INDEX(Team_Key[Abbreviation],MATCH(INDEX(FPL_Misc_Extract[Team Name],MATCH(FPL_Results_Extract[[#This Row],[Player]],FPL_Misc_Extract[Player],0)),Team_Key[Full Name],0))</f>
        <v>WAT</v>
      </c>
      <c r="B309" s="1" t="s">
        <v>612</v>
      </c>
      <c r="C309" s="1" t="s">
        <v>1259</v>
      </c>
      <c r="D309" s="1" t="s">
        <v>1259</v>
      </c>
      <c r="E309" s="1" t="s">
        <v>1259</v>
      </c>
      <c r="F309" s="1" t="s">
        <v>1259</v>
      </c>
      <c r="G309" s="1" t="s">
        <v>742</v>
      </c>
      <c r="H309" s="1" t="s">
        <v>854</v>
      </c>
      <c r="I309" s="1" t="s">
        <v>855</v>
      </c>
      <c r="J309" s="1" t="s">
        <v>754</v>
      </c>
      <c r="K309" s="1" t="s">
        <v>856</v>
      </c>
      <c r="L309" s="1" t="s">
        <v>857</v>
      </c>
      <c r="M309" s="1" t="s">
        <v>858</v>
      </c>
      <c r="N309" s="1" t="s">
        <v>859</v>
      </c>
      <c r="O309" s="1" t="s">
        <v>860</v>
      </c>
      <c r="P309" s="1" t="s">
        <v>861</v>
      </c>
      <c r="Q309" s="1" t="s">
        <v>862</v>
      </c>
      <c r="R309" s="1" t="s">
        <v>747</v>
      </c>
      <c r="S309" s="1" t="s">
        <v>863</v>
      </c>
      <c r="T309" s="1" t="s">
        <v>829</v>
      </c>
      <c r="U309" s="1" t="s">
        <v>864</v>
      </c>
      <c r="V309" s="1" t="s">
        <v>865</v>
      </c>
      <c r="W309" s="1" t="s">
        <v>866</v>
      </c>
      <c r="X309" s="1" t="s">
        <v>826</v>
      </c>
      <c r="Y309" s="1" t="s">
        <v>1202</v>
      </c>
      <c r="Z309" s="1" t="s">
        <v>803</v>
      </c>
      <c r="AA309" s="1" t="s">
        <v>983</v>
      </c>
      <c r="AB309" s="1" t="s">
        <v>1037</v>
      </c>
      <c r="AC309" s="1" t="s">
        <v>769</v>
      </c>
      <c r="AD309" s="1" t="s">
        <v>792</v>
      </c>
      <c r="AE309" s="1" t="s">
        <v>1397</v>
      </c>
      <c r="AF309" s="1"/>
    </row>
    <row r="310" spans="1:32" x14ac:dyDescent="0.45">
      <c r="A310" s="1" t="str">
        <f>INDEX(Team_Key[Abbreviation],MATCH(INDEX(FPL_Misc_Extract[Team Name],MATCH(FPL_Results_Extract[[#This Row],[Player]],FPL_Misc_Extract[Player],0)),Team_Key[Full Name],0))</f>
        <v>LEI</v>
      </c>
      <c r="B310" s="1" t="s">
        <v>125</v>
      </c>
      <c r="C310" s="1" t="s">
        <v>751</v>
      </c>
      <c r="D310" s="1" t="s">
        <v>752</v>
      </c>
      <c r="E310" s="1" t="s">
        <v>753</v>
      </c>
      <c r="F310" s="1" t="s">
        <v>754</v>
      </c>
      <c r="G310" s="1" t="s">
        <v>735</v>
      </c>
      <c r="H310" s="1" t="s">
        <v>755</v>
      </c>
      <c r="I310" s="1" t="s">
        <v>756</v>
      </c>
      <c r="J310" s="1" t="s">
        <v>757</v>
      </c>
      <c r="K310" s="1" t="s">
        <v>758</v>
      </c>
      <c r="L310" s="1" t="s">
        <v>759</v>
      </c>
      <c r="M310" s="1" t="s">
        <v>760</v>
      </c>
      <c r="N310" s="1" t="s">
        <v>761</v>
      </c>
      <c r="O310" s="1" t="s">
        <v>762</v>
      </c>
      <c r="P310" s="1" t="s">
        <v>763</v>
      </c>
      <c r="Q310" s="1" t="s">
        <v>764</v>
      </c>
      <c r="R310" s="1" t="s">
        <v>765</v>
      </c>
      <c r="S310" s="1" t="s">
        <v>766</v>
      </c>
      <c r="T310" s="1" t="s">
        <v>767</v>
      </c>
      <c r="U310" s="1" t="s">
        <v>768</v>
      </c>
      <c r="V310" s="1" t="s">
        <v>769</v>
      </c>
      <c r="W310" s="1" t="s">
        <v>770</v>
      </c>
      <c r="X310" s="1" t="s">
        <v>771</v>
      </c>
      <c r="Y310" s="1" t="s">
        <v>1201</v>
      </c>
      <c r="Z310" s="1" t="s">
        <v>789</v>
      </c>
      <c r="AA310" s="1" t="s">
        <v>1322</v>
      </c>
      <c r="AB310" s="1" t="s">
        <v>1007</v>
      </c>
      <c r="AC310" s="1" t="s">
        <v>1055</v>
      </c>
      <c r="AD310" s="1" t="s">
        <v>744</v>
      </c>
      <c r="AE310" s="1" t="s">
        <v>1401</v>
      </c>
      <c r="AF310" s="1"/>
    </row>
    <row r="311" spans="1:32" x14ac:dyDescent="0.45">
      <c r="A311" s="1" t="str">
        <f>INDEX(Team_Key[Abbreviation],MATCH(INDEX(FPL_Misc_Extract[Team Name],MATCH(FPL_Results_Extract[[#This Row],[Player]],FPL_Misc_Extract[Player],0)),Team_Key[Full Name],0))</f>
        <v>MCI</v>
      </c>
      <c r="B311" s="1" t="s">
        <v>424</v>
      </c>
      <c r="C311" s="1" t="s">
        <v>997</v>
      </c>
      <c r="D311" s="1" t="s">
        <v>998</v>
      </c>
      <c r="E311" s="1" t="s">
        <v>999</v>
      </c>
      <c r="F311" s="1" t="s">
        <v>943</v>
      </c>
      <c r="G311" s="1" t="s">
        <v>971</v>
      </c>
      <c r="H311" s="1" t="s">
        <v>1000</v>
      </c>
      <c r="I311" s="1" t="s">
        <v>783</v>
      </c>
      <c r="J311" s="1" t="s">
        <v>1001</v>
      </c>
      <c r="K311" s="1" t="s">
        <v>1002</v>
      </c>
      <c r="L311" s="1" t="s">
        <v>785</v>
      </c>
      <c r="M311" s="1" t="s">
        <v>1003</v>
      </c>
      <c r="N311" s="1" t="s">
        <v>1004</v>
      </c>
      <c r="O311" s="1" t="s">
        <v>1005</v>
      </c>
      <c r="P311" s="1" t="s">
        <v>1006</v>
      </c>
      <c r="Q311" s="1" t="s">
        <v>926</v>
      </c>
      <c r="R311" s="1" t="s">
        <v>927</v>
      </c>
      <c r="S311" s="1" t="s">
        <v>1007</v>
      </c>
      <c r="T311" s="1" t="s">
        <v>810</v>
      </c>
      <c r="U311" s="1" t="s">
        <v>913</v>
      </c>
      <c r="V311" s="1" t="s">
        <v>808</v>
      </c>
      <c r="W311" s="1" t="s">
        <v>795</v>
      </c>
      <c r="X311" s="1" t="s">
        <v>1008</v>
      </c>
      <c r="Y311" s="1" t="s">
        <v>1013</v>
      </c>
      <c r="Z311" s="1" t="s">
        <v>747</v>
      </c>
      <c r="AA311" s="1" t="s">
        <v>1325</v>
      </c>
      <c r="AB311" s="1" t="s">
        <v>864</v>
      </c>
      <c r="AC311" s="1" t="s">
        <v>1385</v>
      </c>
      <c r="AD311" s="1" t="s">
        <v>1386</v>
      </c>
      <c r="AE311" s="1" t="s">
        <v>1259</v>
      </c>
      <c r="AF311" s="1"/>
    </row>
    <row r="312" spans="1:32" x14ac:dyDescent="0.45">
      <c r="A312" s="1" t="str">
        <f>INDEX(Team_Key[Abbreviation],MATCH(INDEX(FPL_Misc_Extract[Team Name],MATCH(FPL_Results_Extract[[#This Row],[Player]],FPL_Misc_Extract[Player],0)),Team_Key[Full Name],0))</f>
        <v>MUN</v>
      </c>
      <c r="B312" s="1" t="s">
        <v>187</v>
      </c>
      <c r="C312" s="1" t="s">
        <v>915</v>
      </c>
      <c r="D312" s="1" t="s">
        <v>815</v>
      </c>
      <c r="E312" s="1" t="s">
        <v>916</v>
      </c>
      <c r="F312" s="1" t="s">
        <v>917</v>
      </c>
      <c r="G312" s="1" t="s">
        <v>918</v>
      </c>
      <c r="H312" s="1" t="s">
        <v>919</v>
      </c>
      <c r="I312" s="1" t="s">
        <v>920</v>
      </c>
      <c r="J312" s="1" t="s">
        <v>921</v>
      </c>
      <c r="K312" s="1" t="s">
        <v>922</v>
      </c>
      <c r="L312" s="1" t="s">
        <v>768</v>
      </c>
      <c r="M312" s="1" t="s">
        <v>897</v>
      </c>
      <c r="N312" s="1" t="s">
        <v>923</v>
      </c>
      <c r="O312" s="1" t="s">
        <v>808</v>
      </c>
      <c r="P312" s="1" t="s">
        <v>794</v>
      </c>
      <c r="Q312" s="1" t="s">
        <v>895</v>
      </c>
      <c r="R312" s="1" t="s">
        <v>924</v>
      </c>
      <c r="S312" s="1" t="s">
        <v>925</v>
      </c>
      <c r="T312" s="1" t="s">
        <v>926</v>
      </c>
      <c r="U312" s="1" t="s">
        <v>803</v>
      </c>
      <c r="V312" s="1" t="s">
        <v>927</v>
      </c>
      <c r="W312" s="1" t="s">
        <v>928</v>
      </c>
      <c r="X312" s="1" t="s">
        <v>929</v>
      </c>
      <c r="Y312" s="1" t="s">
        <v>970</v>
      </c>
      <c r="Z312" s="1" t="s">
        <v>1201</v>
      </c>
      <c r="AA312" s="1" t="s">
        <v>1336</v>
      </c>
      <c r="AB312" s="1" t="s">
        <v>1337</v>
      </c>
      <c r="AC312" s="1" t="s">
        <v>1338</v>
      </c>
      <c r="AD312" s="1" t="s">
        <v>1206</v>
      </c>
      <c r="AE312" s="1" t="s">
        <v>1387</v>
      </c>
      <c r="AF312" s="1"/>
    </row>
    <row r="313" spans="1:32" x14ac:dyDescent="0.45">
      <c r="A313" s="1" t="str">
        <f>INDEX(Team_Key[Abbreviation],MATCH(INDEX(FPL_Misc_Extract[Team Name],MATCH(FPL_Results_Extract[[#This Row],[Player]],FPL_Misc_Extract[Player],0)),Team_Key[Full Name],0))</f>
        <v>WBA</v>
      </c>
      <c r="B313" s="1" t="s">
        <v>677</v>
      </c>
      <c r="C313" s="1" t="s">
        <v>811</v>
      </c>
      <c r="D313" s="1" t="s">
        <v>812</v>
      </c>
      <c r="E313" s="1" t="s">
        <v>813</v>
      </c>
      <c r="F313" s="1" t="s">
        <v>729</v>
      </c>
      <c r="G313" s="1" t="s">
        <v>814</v>
      </c>
      <c r="H313" s="1" t="s">
        <v>815</v>
      </c>
      <c r="I313" s="1" t="s">
        <v>816</v>
      </c>
      <c r="J313" s="1" t="s">
        <v>817</v>
      </c>
      <c r="K313" s="1" t="s">
        <v>818</v>
      </c>
      <c r="L313" s="1" t="s">
        <v>819</v>
      </c>
      <c r="M313" s="1" t="s">
        <v>820</v>
      </c>
      <c r="N313" s="1" t="s">
        <v>821</v>
      </c>
      <c r="O313" s="1" t="s">
        <v>822</v>
      </c>
      <c r="P313" s="1" t="s">
        <v>823</v>
      </c>
      <c r="Q313" s="1" t="s">
        <v>753</v>
      </c>
      <c r="R313" s="1" t="s">
        <v>824</v>
      </c>
      <c r="S313" s="1" t="s">
        <v>825</v>
      </c>
      <c r="T313" s="1" t="s">
        <v>826</v>
      </c>
      <c r="U313" s="1" t="s">
        <v>827</v>
      </c>
      <c r="V313" s="1" t="s">
        <v>828</v>
      </c>
      <c r="W313" s="1" t="s">
        <v>829</v>
      </c>
      <c r="X313" s="1" t="s">
        <v>830</v>
      </c>
      <c r="Y313" s="1" t="s">
        <v>1193</v>
      </c>
      <c r="Z313" s="1" t="s">
        <v>962</v>
      </c>
      <c r="AA313" s="1" t="s">
        <v>1344</v>
      </c>
      <c r="AB313" s="1" t="s">
        <v>1345</v>
      </c>
      <c r="AC313" s="1" t="s">
        <v>1346</v>
      </c>
      <c r="AD313" s="1" t="s">
        <v>1375</v>
      </c>
      <c r="AE313" s="1" t="s">
        <v>1376</v>
      </c>
      <c r="AF313" s="1"/>
    </row>
    <row r="314" spans="1:32" x14ac:dyDescent="0.45">
      <c r="A314" s="1" t="str">
        <f>INDEX(Team_Key[Abbreviation],MATCH(INDEX(FPL_Misc_Extract[Team Name],MATCH(FPL_Results_Extract[[#This Row],[Player]],FPL_Misc_Extract[Player],0)),Team_Key[Full Name],0))</f>
        <v>SOU</v>
      </c>
      <c r="B314" s="1" t="s">
        <v>66</v>
      </c>
      <c r="C314" s="1" t="s">
        <v>930</v>
      </c>
      <c r="D314" s="1" t="s">
        <v>931</v>
      </c>
      <c r="E314" s="1" t="s">
        <v>812</v>
      </c>
      <c r="F314" s="1" t="s">
        <v>807</v>
      </c>
      <c r="G314" s="1" t="s">
        <v>932</v>
      </c>
      <c r="H314" s="1" t="s">
        <v>933</v>
      </c>
      <c r="I314" s="1" t="s">
        <v>934</v>
      </c>
      <c r="J314" s="1" t="s">
        <v>739</v>
      </c>
      <c r="K314" s="1" t="s">
        <v>836</v>
      </c>
      <c r="L314" s="1" t="s">
        <v>935</v>
      </c>
      <c r="M314" s="1" t="s">
        <v>936</v>
      </c>
      <c r="N314" s="1" t="s">
        <v>747</v>
      </c>
      <c r="O314" s="1" t="s">
        <v>872</v>
      </c>
      <c r="P314" s="1" t="s">
        <v>937</v>
      </c>
      <c r="Q314" s="1" t="s">
        <v>938</v>
      </c>
      <c r="R314" s="1" t="s">
        <v>939</v>
      </c>
      <c r="S314" s="1" t="s">
        <v>940</v>
      </c>
      <c r="T314" s="1" t="s">
        <v>941</v>
      </c>
      <c r="U314" s="1" t="s">
        <v>942</v>
      </c>
      <c r="V314" s="1" t="s">
        <v>891</v>
      </c>
      <c r="W314" s="1" t="s">
        <v>943</v>
      </c>
      <c r="X314" s="1" t="s">
        <v>944</v>
      </c>
      <c r="Y314" s="1" t="s">
        <v>1200</v>
      </c>
      <c r="Z314" s="1" t="s">
        <v>731</v>
      </c>
      <c r="AA314" s="1" t="s">
        <v>1342</v>
      </c>
      <c r="AB314" s="1" t="s">
        <v>838</v>
      </c>
      <c r="AC314" s="1" t="s">
        <v>1343</v>
      </c>
      <c r="AD314" s="1" t="s">
        <v>965</v>
      </c>
      <c r="AE314" s="1" t="s">
        <v>1392</v>
      </c>
      <c r="AF314" s="1"/>
    </row>
    <row r="315" spans="1:32" x14ac:dyDescent="0.45">
      <c r="A315" s="1" t="str">
        <f>INDEX(Team_Key[Abbreviation],MATCH(INDEX(FPL_Misc_Extract[Team Name],MATCH(FPL_Results_Extract[[#This Row],[Player]],FPL_Misc_Extract[Player],0)),Team_Key[Full Name],0))</f>
        <v>SOU</v>
      </c>
      <c r="B315" s="1" t="s">
        <v>557</v>
      </c>
      <c r="C315" s="1" t="s">
        <v>930</v>
      </c>
      <c r="D315" s="1" t="s">
        <v>931</v>
      </c>
      <c r="E315" s="1" t="s">
        <v>812</v>
      </c>
      <c r="F315" s="1" t="s">
        <v>807</v>
      </c>
      <c r="G315" s="1" t="s">
        <v>932</v>
      </c>
      <c r="H315" s="1" t="s">
        <v>933</v>
      </c>
      <c r="I315" s="1" t="s">
        <v>934</v>
      </c>
      <c r="J315" s="1" t="s">
        <v>739</v>
      </c>
      <c r="K315" s="1" t="s">
        <v>836</v>
      </c>
      <c r="L315" s="1" t="s">
        <v>935</v>
      </c>
      <c r="M315" s="1" t="s">
        <v>936</v>
      </c>
      <c r="N315" s="1" t="s">
        <v>747</v>
      </c>
      <c r="O315" s="1" t="s">
        <v>872</v>
      </c>
      <c r="P315" s="1" t="s">
        <v>937</v>
      </c>
      <c r="Q315" s="1" t="s">
        <v>938</v>
      </c>
      <c r="R315" s="1" t="s">
        <v>939</v>
      </c>
      <c r="S315" s="1" t="s">
        <v>940</v>
      </c>
      <c r="T315" s="1" t="s">
        <v>941</v>
      </c>
      <c r="U315" s="1" t="s">
        <v>942</v>
      </c>
      <c r="V315" s="1" t="s">
        <v>891</v>
      </c>
      <c r="W315" s="1" t="s">
        <v>943</v>
      </c>
      <c r="X315" s="1" t="s">
        <v>944</v>
      </c>
      <c r="Y315" s="1" t="s">
        <v>1200</v>
      </c>
      <c r="Z315" s="1" t="s">
        <v>731</v>
      </c>
      <c r="AA315" s="1" t="s">
        <v>1342</v>
      </c>
      <c r="AB315" s="1" t="s">
        <v>838</v>
      </c>
      <c r="AC315" s="1" t="s">
        <v>1343</v>
      </c>
      <c r="AD315" s="1" t="s">
        <v>965</v>
      </c>
      <c r="AE315" s="1" t="s">
        <v>1392</v>
      </c>
      <c r="AF315" s="1"/>
    </row>
    <row r="316" spans="1:32" x14ac:dyDescent="0.45">
      <c r="A316" s="1" t="str">
        <f>INDEX(Team_Key[Abbreviation],MATCH(INDEX(FPL_Misc_Extract[Team Name],MATCH(FPL_Results_Extract[[#This Row],[Player]],FPL_Misc_Extract[Player],0)),Team_Key[Full Name],0))</f>
        <v>TOT</v>
      </c>
      <c r="B316" s="1" t="s">
        <v>593</v>
      </c>
      <c r="C316" s="1" t="s">
        <v>1259</v>
      </c>
      <c r="D316" s="1" t="s">
        <v>1259</v>
      </c>
      <c r="E316" s="1" t="s">
        <v>794</v>
      </c>
      <c r="F316" s="1" t="s">
        <v>795</v>
      </c>
      <c r="G316" s="1" t="s">
        <v>747</v>
      </c>
      <c r="H316" s="1" t="s">
        <v>759</v>
      </c>
      <c r="I316" s="1" t="s">
        <v>796</v>
      </c>
      <c r="J316" s="1" t="s">
        <v>797</v>
      </c>
      <c r="K316" s="1" t="s">
        <v>798</v>
      </c>
      <c r="L316" s="1" t="s">
        <v>799</v>
      </c>
      <c r="M316" s="1" t="s">
        <v>800</v>
      </c>
      <c r="N316" s="1" t="s">
        <v>801</v>
      </c>
      <c r="O316" s="1" t="s">
        <v>802</v>
      </c>
      <c r="P316" s="1" t="s">
        <v>803</v>
      </c>
      <c r="Q316" s="1" t="s">
        <v>804</v>
      </c>
      <c r="R316" s="1" t="s">
        <v>805</v>
      </c>
      <c r="S316" s="1" t="s">
        <v>806</v>
      </c>
      <c r="T316" s="1" t="s">
        <v>807</v>
      </c>
      <c r="U316" s="1" t="s">
        <v>808</v>
      </c>
      <c r="V316" s="1" t="s">
        <v>736</v>
      </c>
      <c r="W316" s="1" t="s">
        <v>809</v>
      </c>
      <c r="X316" s="1" t="s">
        <v>810</v>
      </c>
      <c r="Y316" s="1" t="s">
        <v>780</v>
      </c>
      <c r="Z316" s="1" t="s">
        <v>1320</v>
      </c>
      <c r="AA316" s="1" t="s">
        <v>1206</v>
      </c>
      <c r="AB316" s="1" t="s">
        <v>777</v>
      </c>
      <c r="AC316" s="1" t="s">
        <v>927</v>
      </c>
      <c r="AD316" s="1" t="s">
        <v>1326</v>
      </c>
      <c r="AE316" s="1" t="s">
        <v>1400</v>
      </c>
      <c r="AF316" s="1"/>
    </row>
    <row r="317" spans="1:32" x14ac:dyDescent="0.45">
      <c r="A317" s="1" t="str">
        <f>INDEX(Team_Key[Abbreviation],MATCH(INDEX(FPL_Misc_Extract[Team Name],MATCH(FPL_Results_Extract[[#This Row],[Player]],FPL_Misc_Extract[Player],0)),Team_Key[Full Name],0))</f>
        <v>BOU</v>
      </c>
      <c r="B317" s="1" t="s">
        <v>119</v>
      </c>
      <c r="C317" s="1" t="s">
        <v>900</v>
      </c>
      <c r="D317" s="1" t="s">
        <v>767</v>
      </c>
      <c r="E317" s="1" t="s">
        <v>901</v>
      </c>
      <c r="F317" s="1" t="s">
        <v>884</v>
      </c>
      <c r="G317" s="1" t="s">
        <v>902</v>
      </c>
      <c r="H317" s="1" t="s">
        <v>903</v>
      </c>
      <c r="I317" s="1" t="s">
        <v>904</v>
      </c>
      <c r="J317" s="1" t="s">
        <v>905</v>
      </c>
      <c r="K317" s="1" t="s">
        <v>906</v>
      </c>
      <c r="L317" s="1" t="s">
        <v>907</v>
      </c>
      <c r="M317" s="1" t="s">
        <v>866</v>
      </c>
      <c r="N317" s="1" t="s">
        <v>908</v>
      </c>
      <c r="O317" s="1" t="s">
        <v>797</v>
      </c>
      <c r="P317" s="1" t="s">
        <v>909</v>
      </c>
      <c r="Q317" s="1" t="s">
        <v>910</v>
      </c>
      <c r="R317" s="1" t="s">
        <v>886</v>
      </c>
      <c r="S317" s="1" t="s">
        <v>911</v>
      </c>
      <c r="T317" s="1" t="s">
        <v>912</v>
      </c>
      <c r="U317" s="1" t="s">
        <v>835</v>
      </c>
      <c r="V317" s="1" t="s">
        <v>913</v>
      </c>
      <c r="W317" s="1" t="s">
        <v>914</v>
      </c>
      <c r="X317" s="1" t="s">
        <v>807</v>
      </c>
      <c r="Y317" s="1" t="s">
        <v>885</v>
      </c>
      <c r="Z317" s="1" t="s">
        <v>1037</v>
      </c>
      <c r="AA317" s="1" t="s">
        <v>879</v>
      </c>
      <c r="AB317" s="1" t="s">
        <v>1321</v>
      </c>
      <c r="AC317" s="1" t="s">
        <v>812</v>
      </c>
      <c r="AD317" s="1" t="s">
        <v>1398</v>
      </c>
      <c r="AE317" s="1" t="s">
        <v>1399</v>
      </c>
      <c r="AF317" s="1"/>
    </row>
    <row r="318" spans="1:32" x14ac:dyDescent="0.45">
      <c r="A318" s="1" t="str">
        <f>INDEX(Team_Key[Abbreviation],MATCH(INDEX(FPL_Misc_Extract[Team Name],MATCH(FPL_Results_Extract[[#This Row],[Player]],FPL_Misc_Extract[Player],0)),Team_Key[Full Name],0))</f>
        <v>WAT</v>
      </c>
      <c r="B318" s="1" t="s">
        <v>504</v>
      </c>
      <c r="C318" s="1" t="s">
        <v>851</v>
      </c>
      <c r="D318" s="1" t="s">
        <v>852</v>
      </c>
      <c r="E318" s="1" t="s">
        <v>814</v>
      </c>
      <c r="F318" s="1" t="s">
        <v>853</v>
      </c>
      <c r="G318" s="1" t="s">
        <v>742</v>
      </c>
      <c r="H318" s="1" t="s">
        <v>854</v>
      </c>
      <c r="I318" s="1" t="s">
        <v>855</v>
      </c>
      <c r="J318" s="1" t="s">
        <v>754</v>
      </c>
      <c r="K318" s="1" t="s">
        <v>856</v>
      </c>
      <c r="L318" s="1" t="s">
        <v>857</v>
      </c>
      <c r="M318" s="1" t="s">
        <v>858</v>
      </c>
      <c r="N318" s="1" t="s">
        <v>859</v>
      </c>
      <c r="O318" s="1" t="s">
        <v>860</v>
      </c>
      <c r="P318" s="1" t="s">
        <v>861</v>
      </c>
      <c r="Q318" s="1" t="s">
        <v>862</v>
      </c>
      <c r="R318" s="1" t="s">
        <v>747</v>
      </c>
      <c r="S318" s="1" t="s">
        <v>863</v>
      </c>
      <c r="T318" s="1" t="s">
        <v>829</v>
      </c>
      <c r="U318" s="1" t="s">
        <v>864</v>
      </c>
      <c r="V318" s="1" t="s">
        <v>865</v>
      </c>
      <c r="W318" s="1" t="s">
        <v>866</v>
      </c>
      <c r="X318" s="1" t="s">
        <v>826</v>
      </c>
      <c r="Y318" s="1" t="s">
        <v>1202</v>
      </c>
      <c r="Z318" s="1" t="s">
        <v>803</v>
      </c>
      <c r="AA318" s="1" t="s">
        <v>983</v>
      </c>
      <c r="AB318" s="1" t="s">
        <v>1037</v>
      </c>
      <c r="AC318" s="1" t="s">
        <v>769</v>
      </c>
      <c r="AD318" s="1" t="s">
        <v>792</v>
      </c>
      <c r="AE318" s="1" t="s">
        <v>1397</v>
      </c>
      <c r="AF318" s="1"/>
    </row>
    <row r="319" spans="1:32" x14ac:dyDescent="0.45">
      <c r="A319" s="1" t="str">
        <f>INDEX(Team_Key[Abbreviation],MATCH(INDEX(FPL_Misc_Extract[Team Name],MATCH(FPL_Results_Extract[[#This Row],[Player]],FPL_Misc_Extract[Player],0)),Team_Key[Full Name],0))</f>
        <v>SUN</v>
      </c>
      <c r="B319" s="1" t="s">
        <v>522</v>
      </c>
      <c r="C319" s="1" t="s">
        <v>960</v>
      </c>
      <c r="D319" s="1" t="s">
        <v>961</v>
      </c>
      <c r="E319" s="1" t="s">
        <v>962</v>
      </c>
      <c r="F319" s="1" t="s">
        <v>963</v>
      </c>
      <c r="G319" s="1" t="s">
        <v>964</v>
      </c>
      <c r="H319" s="1" t="s">
        <v>965</v>
      </c>
      <c r="I319" s="1" t="s">
        <v>966</v>
      </c>
      <c r="J319" s="1" t="s">
        <v>967</v>
      </c>
      <c r="K319" s="1" t="s">
        <v>956</v>
      </c>
      <c r="L319" s="1" t="s">
        <v>968</v>
      </c>
      <c r="M319" s="1" t="s">
        <v>969</v>
      </c>
      <c r="N319" s="1" t="s">
        <v>970</v>
      </c>
      <c r="O319" s="1" t="s">
        <v>971</v>
      </c>
      <c r="P319" s="1" t="s">
        <v>972</v>
      </c>
      <c r="Q319" s="1" t="s">
        <v>973</v>
      </c>
      <c r="R319" s="1" t="s">
        <v>974</v>
      </c>
      <c r="S319" s="1" t="s">
        <v>975</v>
      </c>
      <c r="T319" s="1" t="s">
        <v>976</v>
      </c>
      <c r="U319" s="1" t="s">
        <v>831</v>
      </c>
      <c r="V319" s="1" t="s">
        <v>800</v>
      </c>
      <c r="W319" s="1" t="s">
        <v>977</v>
      </c>
      <c r="X319" s="1" t="s">
        <v>783</v>
      </c>
      <c r="Y319" s="1" t="s">
        <v>1195</v>
      </c>
      <c r="Z319" s="1" t="s">
        <v>982</v>
      </c>
      <c r="AA319" s="1" t="s">
        <v>824</v>
      </c>
      <c r="AB319" s="1" t="s">
        <v>886</v>
      </c>
      <c r="AC319" s="1" t="s">
        <v>1326</v>
      </c>
      <c r="AD319" s="1" t="s">
        <v>1383</v>
      </c>
      <c r="AE319" s="1" t="s">
        <v>1384</v>
      </c>
      <c r="AF319" s="1"/>
    </row>
    <row r="320" spans="1:32" x14ac:dyDescent="0.45">
      <c r="A320" s="1" t="str">
        <f>INDEX(Team_Key[Abbreviation],MATCH(INDEX(FPL_Misc_Extract[Team Name],MATCH(FPL_Results_Extract[[#This Row],[Player]],FPL_Misc_Extract[Player],0)),Team_Key[Full Name],0))</f>
        <v>AVL</v>
      </c>
      <c r="B320" s="1" t="s">
        <v>174</v>
      </c>
      <c r="C320" s="1" t="s">
        <v>867</v>
      </c>
      <c r="D320" s="1" t="s">
        <v>750</v>
      </c>
      <c r="E320" s="1" t="s">
        <v>868</v>
      </c>
      <c r="F320" s="1" t="s">
        <v>869</v>
      </c>
      <c r="G320" s="1" t="s">
        <v>870</v>
      </c>
      <c r="H320" s="1" t="s">
        <v>834</v>
      </c>
      <c r="I320" s="1" t="s">
        <v>871</v>
      </c>
      <c r="J320" s="1" t="s">
        <v>872</v>
      </c>
      <c r="K320" s="1" t="s">
        <v>873</v>
      </c>
      <c r="L320" s="1" t="s">
        <v>874</v>
      </c>
      <c r="M320" s="1" t="s">
        <v>875</v>
      </c>
      <c r="N320" s="1" t="s">
        <v>768</v>
      </c>
      <c r="O320" s="1" t="s">
        <v>876</v>
      </c>
      <c r="P320" s="1" t="s">
        <v>877</v>
      </c>
      <c r="Q320" s="1" t="s">
        <v>878</v>
      </c>
      <c r="R320" s="1" t="s">
        <v>879</v>
      </c>
      <c r="S320" s="1" t="s">
        <v>880</v>
      </c>
      <c r="T320" s="1" t="s">
        <v>881</v>
      </c>
      <c r="U320" s="1" t="s">
        <v>882</v>
      </c>
      <c r="V320" s="1" t="s">
        <v>883</v>
      </c>
      <c r="W320" s="1" t="s">
        <v>759</v>
      </c>
      <c r="X320" s="1" t="s">
        <v>884</v>
      </c>
      <c r="Y320" s="1" t="s">
        <v>932</v>
      </c>
      <c r="Z320" s="1" t="s">
        <v>748</v>
      </c>
      <c r="AA320" s="1" t="s">
        <v>862</v>
      </c>
      <c r="AB320" s="1" t="s">
        <v>1347</v>
      </c>
      <c r="AC320" s="1" t="s">
        <v>904</v>
      </c>
      <c r="AD320" s="1" t="s">
        <v>1394</v>
      </c>
      <c r="AE320" s="1" t="s">
        <v>1395</v>
      </c>
      <c r="AF320" s="1"/>
    </row>
    <row r="321" spans="1:32" x14ac:dyDescent="0.45">
      <c r="A321" s="1" t="str">
        <f>INDEX(Team_Key[Abbreviation],MATCH(INDEX(FPL_Misc_Extract[Team Name],MATCH(FPL_Results_Extract[[#This Row],[Player]],FPL_Misc_Extract[Player],0)),Team_Key[Full Name],0))</f>
        <v>SOU</v>
      </c>
      <c r="B321" s="1" t="s">
        <v>80</v>
      </c>
      <c r="C321" s="1" t="s">
        <v>930</v>
      </c>
      <c r="D321" s="1" t="s">
        <v>931</v>
      </c>
      <c r="E321" s="1" t="s">
        <v>812</v>
      </c>
      <c r="F321" s="1" t="s">
        <v>807</v>
      </c>
      <c r="G321" s="1" t="s">
        <v>932</v>
      </c>
      <c r="H321" s="1" t="s">
        <v>933</v>
      </c>
      <c r="I321" s="1" t="s">
        <v>934</v>
      </c>
      <c r="J321" s="1" t="s">
        <v>739</v>
      </c>
      <c r="K321" s="1" t="s">
        <v>836</v>
      </c>
      <c r="L321" s="1" t="s">
        <v>935</v>
      </c>
      <c r="M321" s="1" t="s">
        <v>936</v>
      </c>
      <c r="N321" s="1" t="s">
        <v>747</v>
      </c>
      <c r="O321" s="1" t="s">
        <v>872</v>
      </c>
      <c r="P321" s="1" t="s">
        <v>937</v>
      </c>
      <c r="Q321" s="1" t="s">
        <v>938</v>
      </c>
      <c r="R321" s="1" t="s">
        <v>939</v>
      </c>
      <c r="S321" s="1" t="s">
        <v>940</v>
      </c>
      <c r="T321" s="1" t="s">
        <v>941</v>
      </c>
      <c r="U321" s="1" t="s">
        <v>942</v>
      </c>
      <c r="V321" s="1" t="s">
        <v>891</v>
      </c>
      <c r="W321" s="1" t="s">
        <v>943</v>
      </c>
      <c r="X321" s="1" t="s">
        <v>944</v>
      </c>
      <c r="Y321" s="1" t="s">
        <v>1200</v>
      </c>
      <c r="Z321" s="1" t="s">
        <v>731</v>
      </c>
      <c r="AA321" s="1" t="s">
        <v>1342</v>
      </c>
      <c r="AB321" s="1" t="s">
        <v>838</v>
      </c>
      <c r="AC321" s="1" t="s">
        <v>1343</v>
      </c>
      <c r="AD321" s="1" t="s">
        <v>965</v>
      </c>
      <c r="AE321" s="1" t="s">
        <v>1392</v>
      </c>
      <c r="AF321" s="1"/>
    </row>
    <row r="322" spans="1:32" x14ac:dyDescent="0.45">
      <c r="A322" s="1" t="str">
        <f>INDEX(Team_Key[Abbreviation],MATCH(INDEX(FPL_Misc_Extract[Team Name],MATCH(FPL_Results_Extract[[#This Row],[Player]],FPL_Misc_Extract[Player],0)),Team_Key[Full Name],0))</f>
        <v>NOR</v>
      </c>
      <c r="B322" s="1" t="s">
        <v>544</v>
      </c>
      <c r="C322" s="1" t="s">
        <v>1009</v>
      </c>
      <c r="D322" s="1" t="s">
        <v>1010</v>
      </c>
      <c r="E322" s="1" t="s">
        <v>1011</v>
      </c>
      <c r="F322" s="1" t="s">
        <v>830</v>
      </c>
      <c r="G322" s="1" t="s">
        <v>1012</v>
      </c>
      <c r="H322" s="1" t="s">
        <v>935</v>
      </c>
      <c r="I322" s="1" t="s">
        <v>1013</v>
      </c>
      <c r="J322" s="1" t="s">
        <v>773</v>
      </c>
      <c r="K322" s="1" t="s">
        <v>1014</v>
      </c>
      <c r="L322" s="1" t="s">
        <v>834</v>
      </c>
      <c r="M322" s="1" t="s">
        <v>894</v>
      </c>
      <c r="N322" s="1" t="s">
        <v>742</v>
      </c>
      <c r="O322" s="1" t="s">
        <v>1015</v>
      </c>
      <c r="P322" s="1" t="s">
        <v>1016</v>
      </c>
      <c r="Q322" s="1" t="s">
        <v>781</v>
      </c>
      <c r="R322" s="1" t="s">
        <v>782</v>
      </c>
      <c r="S322" s="1" t="s">
        <v>1017</v>
      </c>
      <c r="T322" s="1" t="s">
        <v>1018</v>
      </c>
      <c r="U322" s="1" t="s">
        <v>1019</v>
      </c>
      <c r="V322" s="1" t="s">
        <v>990</v>
      </c>
      <c r="W322" s="1" t="s">
        <v>1020</v>
      </c>
      <c r="X322" s="1" t="s">
        <v>1021</v>
      </c>
      <c r="Y322" s="1" t="s">
        <v>1203</v>
      </c>
      <c r="Z322" s="1" t="s">
        <v>1331</v>
      </c>
      <c r="AA322" s="1" t="s">
        <v>1332</v>
      </c>
      <c r="AB322" s="1" t="s">
        <v>967</v>
      </c>
      <c r="AC322" s="1" t="s">
        <v>985</v>
      </c>
      <c r="AD322" s="1" t="s">
        <v>1343</v>
      </c>
      <c r="AE322" s="1" t="s">
        <v>1388</v>
      </c>
      <c r="AF322" s="1"/>
    </row>
    <row r="323" spans="1:32" x14ac:dyDescent="0.45">
      <c r="A323" s="1" t="str">
        <f>INDEX(Team_Key[Abbreviation],MATCH(INDEX(FPL_Misc_Extract[Team Name],MATCH(FPL_Results_Extract[[#This Row],[Player]],FPL_Misc_Extract[Player],0)),Team_Key[Full Name],0))</f>
        <v>LEI</v>
      </c>
      <c r="B323" s="1" t="s">
        <v>311</v>
      </c>
      <c r="C323" s="1" t="s">
        <v>751</v>
      </c>
      <c r="D323" s="1" t="s">
        <v>752</v>
      </c>
      <c r="E323" s="1" t="s">
        <v>753</v>
      </c>
      <c r="F323" s="1" t="s">
        <v>754</v>
      </c>
      <c r="G323" s="1" t="s">
        <v>735</v>
      </c>
      <c r="H323" s="1" t="s">
        <v>755</v>
      </c>
      <c r="I323" s="1" t="s">
        <v>756</v>
      </c>
      <c r="J323" s="1" t="s">
        <v>757</v>
      </c>
      <c r="K323" s="1" t="s">
        <v>758</v>
      </c>
      <c r="L323" s="1" t="s">
        <v>759</v>
      </c>
      <c r="M323" s="1" t="s">
        <v>760</v>
      </c>
      <c r="N323" s="1" t="s">
        <v>761</v>
      </c>
      <c r="O323" s="1" t="s">
        <v>762</v>
      </c>
      <c r="P323" s="1" t="s">
        <v>763</v>
      </c>
      <c r="Q323" s="1" t="s">
        <v>764</v>
      </c>
      <c r="R323" s="1" t="s">
        <v>765</v>
      </c>
      <c r="S323" s="1" t="s">
        <v>766</v>
      </c>
      <c r="T323" s="1" t="s">
        <v>767</v>
      </c>
      <c r="U323" s="1" t="s">
        <v>768</v>
      </c>
      <c r="V323" s="1" t="s">
        <v>769</v>
      </c>
      <c r="W323" s="1" t="s">
        <v>770</v>
      </c>
      <c r="X323" s="1" t="s">
        <v>771</v>
      </c>
      <c r="Y323" s="1" t="s">
        <v>1201</v>
      </c>
      <c r="Z323" s="1" t="s">
        <v>789</v>
      </c>
      <c r="AA323" s="1" t="s">
        <v>1322</v>
      </c>
      <c r="AB323" s="1" t="s">
        <v>1007</v>
      </c>
      <c r="AC323" s="1" t="s">
        <v>1055</v>
      </c>
      <c r="AD323" s="1" t="s">
        <v>744</v>
      </c>
      <c r="AE323" s="1" t="s">
        <v>1401</v>
      </c>
      <c r="AF323" s="1"/>
    </row>
    <row r="324" spans="1:32" x14ac:dyDescent="0.45">
      <c r="A324" s="1" t="str">
        <f>INDEX(Team_Key[Abbreviation],MATCH(INDEX(FPL_Misc_Extract[Team Name],MATCH(FPL_Results_Extract[[#This Row],[Player]],FPL_Misc_Extract[Player],0)),Team_Key[Full Name],0))</f>
        <v>SOU</v>
      </c>
      <c r="B324" s="1" t="s">
        <v>247</v>
      </c>
      <c r="C324" s="1" t="s">
        <v>930</v>
      </c>
      <c r="D324" s="1" t="s">
        <v>931</v>
      </c>
      <c r="E324" s="1" t="s">
        <v>812</v>
      </c>
      <c r="F324" s="1" t="s">
        <v>807</v>
      </c>
      <c r="G324" s="1" t="s">
        <v>932</v>
      </c>
      <c r="H324" s="1" t="s">
        <v>933</v>
      </c>
      <c r="I324" s="1" t="s">
        <v>934</v>
      </c>
      <c r="J324" s="1" t="s">
        <v>739</v>
      </c>
      <c r="K324" s="1" t="s">
        <v>836</v>
      </c>
      <c r="L324" s="1" t="s">
        <v>935</v>
      </c>
      <c r="M324" s="1" t="s">
        <v>936</v>
      </c>
      <c r="N324" s="1" t="s">
        <v>747</v>
      </c>
      <c r="O324" s="1" t="s">
        <v>872</v>
      </c>
      <c r="P324" s="1" t="s">
        <v>937</v>
      </c>
      <c r="Q324" s="1" t="s">
        <v>938</v>
      </c>
      <c r="R324" s="1" t="s">
        <v>939</v>
      </c>
      <c r="S324" s="1" t="s">
        <v>940</v>
      </c>
      <c r="T324" s="1" t="s">
        <v>941</v>
      </c>
      <c r="U324" s="1" t="s">
        <v>942</v>
      </c>
      <c r="V324" s="1" t="s">
        <v>891</v>
      </c>
      <c r="W324" s="1" t="s">
        <v>943</v>
      </c>
      <c r="X324" s="1" t="s">
        <v>944</v>
      </c>
      <c r="Y324" s="1" t="s">
        <v>1200</v>
      </c>
      <c r="Z324" s="1" t="s">
        <v>731</v>
      </c>
      <c r="AA324" s="1" t="s">
        <v>1342</v>
      </c>
      <c r="AB324" s="1" t="s">
        <v>838</v>
      </c>
      <c r="AC324" s="1" t="s">
        <v>1343</v>
      </c>
      <c r="AD324" s="1" t="s">
        <v>965</v>
      </c>
      <c r="AE324" s="1" t="s">
        <v>1392</v>
      </c>
      <c r="AF324" s="1"/>
    </row>
    <row r="325" spans="1:32" x14ac:dyDescent="0.45">
      <c r="A325" s="1" t="str">
        <f>INDEX(Team_Key[Abbreviation],MATCH(INDEX(FPL_Misc_Extract[Team Name],MATCH(FPL_Results_Extract[[#This Row],[Player]],FPL_Misc_Extract[Player],0)),Team_Key[Full Name],0))</f>
        <v>BOU</v>
      </c>
      <c r="B325" s="1" t="s">
        <v>114</v>
      </c>
      <c r="C325" s="1" t="s">
        <v>900</v>
      </c>
      <c r="D325" s="1" t="s">
        <v>767</v>
      </c>
      <c r="E325" s="1" t="s">
        <v>901</v>
      </c>
      <c r="F325" s="1" t="s">
        <v>884</v>
      </c>
      <c r="G325" s="1" t="s">
        <v>902</v>
      </c>
      <c r="H325" s="1" t="s">
        <v>903</v>
      </c>
      <c r="I325" s="1" t="s">
        <v>904</v>
      </c>
      <c r="J325" s="1" t="s">
        <v>905</v>
      </c>
      <c r="K325" s="1" t="s">
        <v>906</v>
      </c>
      <c r="L325" s="1" t="s">
        <v>907</v>
      </c>
      <c r="M325" s="1" t="s">
        <v>866</v>
      </c>
      <c r="N325" s="1" t="s">
        <v>908</v>
      </c>
      <c r="O325" s="1" t="s">
        <v>797</v>
      </c>
      <c r="P325" s="1" t="s">
        <v>909</v>
      </c>
      <c r="Q325" s="1" t="s">
        <v>910</v>
      </c>
      <c r="R325" s="1" t="s">
        <v>886</v>
      </c>
      <c r="S325" s="1" t="s">
        <v>911</v>
      </c>
      <c r="T325" s="1" t="s">
        <v>912</v>
      </c>
      <c r="U325" s="1" t="s">
        <v>835</v>
      </c>
      <c r="V325" s="1" t="s">
        <v>913</v>
      </c>
      <c r="W325" s="1" t="s">
        <v>914</v>
      </c>
      <c r="X325" s="1" t="s">
        <v>807</v>
      </c>
      <c r="Y325" s="1" t="s">
        <v>885</v>
      </c>
      <c r="Z325" s="1" t="s">
        <v>1037</v>
      </c>
      <c r="AA325" s="1" t="s">
        <v>879</v>
      </c>
      <c r="AB325" s="1" t="s">
        <v>1321</v>
      </c>
      <c r="AC325" s="1" t="s">
        <v>812</v>
      </c>
      <c r="AD325" s="1" t="s">
        <v>1398</v>
      </c>
      <c r="AE325" s="1" t="s">
        <v>1399</v>
      </c>
      <c r="AF325" s="1"/>
    </row>
    <row r="326" spans="1:32" x14ac:dyDescent="0.45">
      <c r="A326" s="1" t="str">
        <f>INDEX(Team_Key[Abbreviation],MATCH(INDEX(FPL_Misc_Extract[Team Name],MATCH(FPL_Results_Extract[[#This Row],[Player]],FPL_Misc_Extract[Player],0)),Team_Key[Full Name],0))</f>
        <v>ARS</v>
      </c>
      <c r="B326" s="1" t="s">
        <v>627</v>
      </c>
      <c r="C326" s="1" t="s">
        <v>772</v>
      </c>
      <c r="D326" s="1" t="s">
        <v>773</v>
      </c>
      <c r="E326" s="1" t="s">
        <v>774</v>
      </c>
      <c r="F326" s="1" t="s">
        <v>775</v>
      </c>
      <c r="G326" s="1" t="s">
        <v>776</v>
      </c>
      <c r="H326" s="1" t="s">
        <v>777</v>
      </c>
      <c r="I326" s="1" t="s">
        <v>778</v>
      </c>
      <c r="J326" s="1" t="s">
        <v>779</v>
      </c>
      <c r="K326" s="1" t="s">
        <v>780</v>
      </c>
      <c r="L326" s="1" t="s">
        <v>765</v>
      </c>
      <c r="M326" s="1" t="s">
        <v>781</v>
      </c>
      <c r="N326" s="1" t="s">
        <v>782</v>
      </c>
      <c r="O326" s="1" t="s">
        <v>783</v>
      </c>
      <c r="P326" s="1" t="s">
        <v>784</v>
      </c>
      <c r="Q326" s="1" t="s">
        <v>785</v>
      </c>
      <c r="R326" s="1" t="s">
        <v>786</v>
      </c>
      <c r="S326" s="1" t="s">
        <v>787</v>
      </c>
      <c r="T326" s="1" t="s">
        <v>771</v>
      </c>
      <c r="U326" s="1" t="s">
        <v>788</v>
      </c>
      <c r="V326" s="1" t="s">
        <v>789</v>
      </c>
      <c r="W326" s="1" t="s">
        <v>790</v>
      </c>
      <c r="X326" s="1" t="s">
        <v>791</v>
      </c>
      <c r="Y326" s="1" t="s">
        <v>1196</v>
      </c>
      <c r="Z326" s="1" t="s">
        <v>1019</v>
      </c>
      <c r="AA326" s="1" t="s">
        <v>1323</v>
      </c>
      <c r="AB326" s="1" t="s">
        <v>1324</v>
      </c>
      <c r="AC326" s="1" t="s">
        <v>1329</v>
      </c>
      <c r="AD326" s="1" t="s">
        <v>874</v>
      </c>
      <c r="AE326" s="1" t="s">
        <v>832</v>
      </c>
      <c r="AF326" s="1"/>
    </row>
    <row r="327" spans="1:32" x14ac:dyDescent="0.45">
      <c r="A327" s="1" t="str">
        <f>INDEX(Team_Key[Abbreviation],MATCH(INDEX(FPL_Misc_Extract[Team Name],MATCH(FPL_Results_Extract[[#This Row],[Player]],FPL_Misc_Extract[Player],0)),Team_Key[Full Name],0))</f>
        <v>MUN</v>
      </c>
      <c r="B327" s="1" t="s">
        <v>19</v>
      </c>
      <c r="C327" s="1" t="s">
        <v>915</v>
      </c>
      <c r="D327" s="1" t="s">
        <v>815</v>
      </c>
      <c r="E327" s="1" t="s">
        <v>916</v>
      </c>
      <c r="F327" s="1" t="s">
        <v>917</v>
      </c>
      <c r="G327" s="1" t="s">
        <v>918</v>
      </c>
      <c r="H327" s="1" t="s">
        <v>919</v>
      </c>
      <c r="I327" s="1" t="s">
        <v>920</v>
      </c>
      <c r="J327" s="1" t="s">
        <v>921</v>
      </c>
      <c r="K327" s="1" t="s">
        <v>922</v>
      </c>
      <c r="L327" s="1" t="s">
        <v>768</v>
      </c>
      <c r="M327" s="1" t="s">
        <v>897</v>
      </c>
      <c r="N327" s="1" t="s">
        <v>923</v>
      </c>
      <c r="O327" s="1" t="s">
        <v>808</v>
      </c>
      <c r="P327" s="1" t="s">
        <v>794</v>
      </c>
      <c r="Q327" s="1" t="s">
        <v>895</v>
      </c>
      <c r="R327" s="1" t="s">
        <v>924</v>
      </c>
      <c r="S327" s="1" t="s">
        <v>925</v>
      </c>
      <c r="T327" s="1" t="s">
        <v>926</v>
      </c>
      <c r="U327" s="1" t="s">
        <v>803</v>
      </c>
      <c r="V327" s="1" t="s">
        <v>927</v>
      </c>
      <c r="W327" s="1" t="s">
        <v>928</v>
      </c>
      <c r="X327" s="1" t="s">
        <v>929</v>
      </c>
      <c r="Y327" s="1" t="s">
        <v>970</v>
      </c>
      <c r="Z327" s="1" t="s">
        <v>1201</v>
      </c>
      <c r="AA327" s="1" t="s">
        <v>1336</v>
      </c>
      <c r="AB327" s="1" t="s">
        <v>1337</v>
      </c>
      <c r="AC327" s="1" t="s">
        <v>1338</v>
      </c>
      <c r="AD327" s="1" t="s">
        <v>1206</v>
      </c>
      <c r="AE327" s="1" t="s">
        <v>1387</v>
      </c>
      <c r="AF327" s="1"/>
    </row>
    <row r="328" spans="1:32" x14ac:dyDescent="0.45">
      <c r="A328" s="1" t="str">
        <f>INDEX(Team_Key[Abbreviation],MATCH(INDEX(FPL_Misc_Extract[Team Name],MATCH(FPL_Results_Extract[[#This Row],[Player]],FPL_Misc_Extract[Player],0)),Team_Key[Full Name],0))</f>
        <v>SUN</v>
      </c>
      <c r="B328" s="1" t="s">
        <v>108</v>
      </c>
      <c r="C328" s="1" t="s">
        <v>1259</v>
      </c>
      <c r="D328" s="1" t="s">
        <v>1259</v>
      </c>
      <c r="E328" s="1" t="s">
        <v>1259</v>
      </c>
      <c r="F328" s="1" t="s">
        <v>963</v>
      </c>
      <c r="G328" s="1" t="s">
        <v>964</v>
      </c>
      <c r="H328" s="1" t="s">
        <v>965</v>
      </c>
      <c r="I328" s="1" t="s">
        <v>966</v>
      </c>
      <c r="J328" s="1" t="s">
        <v>967</v>
      </c>
      <c r="K328" s="1" t="s">
        <v>956</v>
      </c>
      <c r="L328" s="1" t="s">
        <v>968</v>
      </c>
      <c r="M328" s="1" t="s">
        <v>969</v>
      </c>
      <c r="N328" s="1" t="s">
        <v>970</v>
      </c>
      <c r="O328" s="1" t="s">
        <v>971</v>
      </c>
      <c r="P328" s="1" t="s">
        <v>972</v>
      </c>
      <c r="Q328" s="1" t="s">
        <v>973</v>
      </c>
      <c r="R328" s="1" t="s">
        <v>974</v>
      </c>
      <c r="S328" s="1" t="s">
        <v>975</v>
      </c>
      <c r="T328" s="1" t="s">
        <v>976</v>
      </c>
      <c r="U328" s="1" t="s">
        <v>831</v>
      </c>
      <c r="V328" s="1" t="s">
        <v>800</v>
      </c>
      <c r="W328" s="1" t="s">
        <v>977</v>
      </c>
      <c r="X328" s="1" t="s">
        <v>783</v>
      </c>
      <c r="Y328" s="1" t="s">
        <v>1195</v>
      </c>
      <c r="Z328" s="1" t="s">
        <v>982</v>
      </c>
      <c r="AA328" s="1" t="s">
        <v>824</v>
      </c>
      <c r="AB328" s="1" t="s">
        <v>886</v>
      </c>
      <c r="AC328" s="1" t="s">
        <v>1326</v>
      </c>
      <c r="AD328" s="1" t="s">
        <v>1383</v>
      </c>
      <c r="AE328" s="1" t="s">
        <v>1384</v>
      </c>
      <c r="AF328" s="1"/>
    </row>
    <row r="329" spans="1:32" x14ac:dyDescent="0.45">
      <c r="A329" s="1" t="str">
        <f>INDEX(Team_Key[Abbreviation],MATCH(INDEX(FPL_Misc_Extract[Team Name],MATCH(FPL_Results_Extract[[#This Row],[Player]],FPL_Misc_Extract[Player],0)),Team_Key[Full Name],0))</f>
        <v>TOT</v>
      </c>
      <c r="B329" s="1" t="s">
        <v>186</v>
      </c>
      <c r="C329" s="1" t="s">
        <v>792</v>
      </c>
      <c r="D329" s="1" t="s">
        <v>793</v>
      </c>
      <c r="E329" s="1" t="s">
        <v>794</v>
      </c>
      <c r="F329" s="1" t="s">
        <v>795</v>
      </c>
      <c r="G329" s="1" t="s">
        <v>747</v>
      </c>
      <c r="H329" s="1" t="s">
        <v>759</v>
      </c>
      <c r="I329" s="1" t="s">
        <v>796</v>
      </c>
      <c r="J329" s="1" t="s">
        <v>797</v>
      </c>
      <c r="K329" s="1" t="s">
        <v>798</v>
      </c>
      <c r="L329" s="1" t="s">
        <v>799</v>
      </c>
      <c r="M329" s="1" t="s">
        <v>800</v>
      </c>
      <c r="N329" s="1" t="s">
        <v>801</v>
      </c>
      <c r="O329" s="1" t="s">
        <v>802</v>
      </c>
      <c r="P329" s="1" t="s">
        <v>803</v>
      </c>
      <c r="Q329" s="1" t="s">
        <v>804</v>
      </c>
      <c r="R329" s="1" t="s">
        <v>805</v>
      </c>
      <c r="S329" s="1" t="s">
        <v>806</v>
      </c>
      <c r="T329" s="1" t="s">
        <v>807</v>
      </c>
      <c r="U329" s="1" t="s">
        <v>808</v>
      </c>
      <c r="V329" s="1" t="s">
        <v>736</v>
      </c>
      <c r="W329" s="1" t="s">
        <v>809</v>
      </c>
      <c r="X329" s="1" t="s">
        <v>810</v>
      </c>
      <c r="Y329" s="1" t="s">
        <v>780</v>
      </c>
      <c r="Z329" s="1" t="s">
        <v>1320</v>
      </c>
      <c r="AA329" s="1" t="s">
        <v>1206</v>
      </c>
      <c r="AB329" s="1" t="s">
        <v>777</v>
      </c>
      <c r="AC329" s="1" t="s">
        <v>927</v>
      </c>
      <c r="AD329" s="1" t="s">
        <v>1326</v>
      </c>
      <c r="AE329" s="1" t="s">
        <v>1400</v>
      </c>
      <c r="AF329" s="1"/>
    </row>
    <row r="330" spans="1:32" x14ac:dyDescent="0.45">
      <c r="A330" s="1" t="str">
        <f>INDEX(Team_Key[Abbreviation],MATCH(INDEX(FPL_Misc_Extract[Team Name],MATCH(FPL_Results_Extract[[#This Row],[Player]],FPL_Misc_Extract[Player],0)),Team_Key[Full Name],0))</f>
        <v>NEW</v>
      </c>
      <c r="B330" s="1" t="s">
        <v>630</v>
      </c>
      <c r="C330" s="1" t="s">
        <v>945</v>
      </c>
      <c r="D330" s="1" t="s">
        <v>946</v>
      </c>
      <c r="E330" s="1" t="s">
        <v>785</v>
      </c>
      <c r="F330" s="1" t="s">
        <v>947</v>
      </c>
      <c r="G330" s="1" t="s">
        <v>748</v>
      </c>
      <c r="H330" s="1" t="s">
        <v>948</v>
      </c>
      <c r="I330" s="1" t="s">
        <v>949</v>
      </c>
      <c r="J330" s="1" t="s">
        <v>950</v>
      </c>
      <c r="K330" s="1" t="s">
        <v>951</v>
      </c>
      <c r="L330" s="1" t="s">
        <v>952</v>
      </c>
      <c r="M330" s="1" t="s">
        <v>786</v>
      </c>
      <c r="N330" s="1" t="s">
        <v>867</v>
      </c>
      <c r="O330" s="1" t="s">
        <v>893</v>
      </c>
      <c r="P330" s="1" t="s">
        <v>953</v>
      </c>
      <c r="Q330" s="1" t="s">
        <v>789</v>
      </c>
      <c r="R330" s="1" t="s">
        <v>954</v>
      </c>
      <c r="S330" s="1" t="s">
        <v>938</v>
      </c>
      <c r="T330" s="1" t="s">
        <v>955</v>
      </c>
      <c r="U330" s="1" t="s">
        <v>956</v>
      </c>
      <c r="V330" s="1" t="s">
        <v>957</v>
      </c>
      <c r="W330" s="1" t="s">
        <v>958</v>
      </c>
      <c r="X330" s="1" t="s">
        <v>959</v>
      </c>
      <c r="Y330" s="1" t="s">
        <v>1205</v>
      </c>
      <c r="Z330" s="1" t="s">
        <v>1340</v>
      </c>
      <c r="AA330" s="1" t="s">
        <v>896</v>
      </c>
      <c r="AB330" s="1" t="s">
        <v>1341</v>
      </c>
      <c r="AC330" s="1" t="s">
        <v>1054</v>
      </c>
      <c r="AD330" s="1" t="s">
        <v>1396</v>
      </c>
      <c r="AE330" s="1" t="s">
        <v>1259</v>
      </c>
      <c r="AF330" s="1"/>
    </row>
    <row r="331" spans="1:32" x14ac:dyDescent="0.45">
      <c r="A331" s="1" t="str">
        <f>INDEX(Team_Key[Abbreviation],MATCH(INDEX(FPL_Misc_Extract[Team Name],MATCH(FPL_Results_Extract[[#This Row],[Player]],FPL_Misc_Extract[Player],0)),Team_Key[Full Name],0))</f>
        <v>AVL</v>
      </c>
      <c r="B331" s="1" t="s">
        <v>283</v>
      </c>
      <c r="C331" s="1" t="s">
        <v>867</v>
      </c>
      <c r="D331" s="1" t="s">
        <v>750</v>
      </c>
      <c r="E331" s="1" t="s">
        <v>868</v>
      </c>
      <c r="F331" s="1" t="s">
        <v>869</v>
      </c>
      <c r="G331" s="1" t="s">
        <v>870</v>
      </c>
      <c r="H331" s="1" t="s">
        <v>834</v>
      </c>
      <c r="I331" s="1" t="s">
        <v>871</v>
      </c>
      <c r="J331" s="1" t="s">
        <v>872</v>
      </c>
      <c r="K331" s="1" t="s">
        <v>873</v>
      </c>
      <c r="L331" s="1" t="s">
        <v>874</v>
      </c>
      <c r="M331" s="1" t="s">
        <v>875</v>
      </c>
      <c r="N331" s="1" t="s">
        <v>768</v>
      </c>
      <c r="O331" s="1" t="s">
        <v>876</v>
      </c>
      <c r="P331" s="1" t="s">
        <v>877</v>
      </c>
      <c r="Q331" s="1" t="s">
        <v>878</v>
      </c>
      <c r="R331" s="1" t="s">
        <v>879</v>
      </c>
      <c r="S331" s="1" t="s">
        <v>880</v>
      </c>
      <c r="T331" s="1" t="s">
        <v>881</v>
      </c>
      <c r="U331" s="1" t="s">
        <v>882</v>
      </c>
      <c r="V331" s="1" t="s">
        <v>883</v>
      </c>
      <c r="W331" s="1" t="s">
        <v>759</v>
      </c>
      <c r="X331" s="1" t="s">
        <v>884</v>
      </c>
      <c r="Y331" s="1" t="s">
        <v>932</v>
      </c>
      <c r="Z331" s="1" t="s">
        <v>748</v>
      </c>
      <c r="AA331" s="1" t="s">
        <v>862</v>
      </c>
      <c r="AB331" s="1" t="s">
        <v>1347</v>
      </c>
      <c r="AC331" s="1" t="s">
        <v>904</v>
      </c>
      <c r="AD331" s="1" t="s">
        <v>1394</v>
      </c>
      <c r="AE331" s="1" t="s">
        <v>1395</v>
      </c>
      <c r="AF331" s="1"/>
    </row>
    <row r="332" spans="1:32" x14ac:dyDescent="0.45">
      <c r="A332" s="1" t="str">
        <f>INDEX(Team_Key[Abbreviation],MATCH(INDEX(FPL_Misc_Extract[Team Name],MATCH(FPL_Results_Extract[[#This Row],[Player]],FPL_Misc_Extract[Player],0)),Team_Key[Full Name],0))</f>
        <v>WAT</v>
      </c>
      <c r="B332" s="1" t="s">
        <v>592</v>
      </c>
      <c r="C332" s="1" t="s">
        <v>851</v>
      </c>
      <c r="D332" s="1" t="s">
        <v>852</v>
      </c>
      <c r="E332" s="1" t="s">
        <v>814</v>
      </c>
      <c r="F332" s="1" t="s">
        <v>853</v>
      </c>
      <c r="G332" s="1" t="s">
        <v>742</v>
      </c>
      <c r="H332" s="1" t="s">
        <v>854</v>
      </c>
      <c r="I332" s="1" t="s">
        <v>855</v>
      </c>
      <c r="J332" s="1" t="s">
        <v>754</v>
      </c>
      <c r="K332" s="1" t="s">
        <v>856</v>
      </c>
      <c r="L332" s="1" t="s">
        <v>857</v>
      </c>
      <c r="M332" s="1" t="s">
        <v>858</v>
      </c>
      <c r="N332" s="1" t="s">
        <v>859</v>
      </c>
      <c r="O332" s="1" t="s">
        <v>860</v>
      </c>
      <c r="P332" s="1" t="s">
        <v>861</v>
      </c>
      <c r="Q332" s="1" t="s">
        <v>862</v>
      </c>
      <c r="R332" s="1" t="s">
        <v>747</v>
      </c>
      <c r="S332" s="1" t="s">
        <v>863</v>
      </c>
      <c r="T332" s="1" t="s">
        <v>829</v>
      </c>
      <c r="U332" s="1" t="s">
        <v>864</v>
      </c>
      <c r="V332" s="1" t="s">
        <v>865</v>
      </c>
      <c r="W332" s="1" t="s">
        <v>866</v>
      </c>
      <c r="X332" s="1" t="s">
        <v>826</v>
      </c>
      <c r="Y332" s="1" t="s">
        <v>1202</v>
      </c>
      <c r="Z332" s="1" t="s">
        <v>803</v>
      </c>
      <c r="AA332" s="1" t="s">
        <v>983</v>
      </c>
      <c r="AB332" s="1" t="s">
        <v>1037</v>
      </c>
      <c r="AC332" s="1" t="s">
        <v>769</v>
      </c>
      <c r="AD332" s="1" t="s">
        <v>792</v>
      </c>
      <c r="AE332" s="1" t="s">
        <v>1397</v>
      </c>
      <c r="AF332" s="1"/>
    </row>
    <row r="333" spans="1:32" x14ac:dyDescent="0.45">
      <c r="A333" s="1" t="str">
        <f>INDEX(Team_Key[Abbreviation],MATCH(INDEX(FPL_Misc_Extract[Team Name],MATCH(FPL_Results_Extract[[#This Row],[Player]],FPL_Misc_Extract[Player],0)),Team_Key[Full Name],0))</f>
        <v>LIV</v>
      </c>
      <c r="B333" s="1" t="s">
        <v>388</v>
      </c>
      <c r="C333" s="1" t="s">
        <v>729</v>
      </c>
      <c r="D333" s="1" t="s">
        <v>730</v>
      </c>
      <c r="E333" s="1" t="s">
        <v>731</v>
      </c>
      <c r="F333" s="1" t="s">
        <v>732</v>
      </c>
      <c r="G333" s="1" t="s">
        <v>733</v>
      </c>
      <c r="H333" s="1" t="s">
        <v>734</v>
      </c>
      <c r="I333" s="1" t="s">
        <v>735</v>
      </c>
      <c r="J333" s="1" t="s">
        <v>736</v>
      </c>
      <c r="K333" s="1" t="s">
        <v>737</v>
      </c>
      <c r="L333" s="1" t="s">
        <v>738</v>
      </c>
      <c r="M333" s="1" t="s">
        <v>739</v>
      </c>
      <c r="N333" s="1" t="s">
        <v>740</v>
      </c>
      <c r="O333" s="1" t="s">
        <v>741</v>
      </c>
      <c r="P333" s="1" t="s">
        <v>742</v>
      </c>
      <c r="Q333" s="1" t="s">
        <v>743</v>
      </c>
      <c r="R333" s="1" t="s">
        <v>744</v>
      </c>
      <c r="S333" s="1" t="s">
        <v>745</v>
      </c>
      <c r="T333" s="1" t="s">
        <v>746</v>
      </c>
      <c r="U333" s="1" t="s">
        <v>747</v>
      </c>
      <c r="V333" s="1" t="s">
        <v>748</v>
      </c>
      <c r="W333" s="1" t="s">
        <v>749</v>
      </c>
      <c r="X333" s="1" t="s">
        <v>750</v>
      </c>
      <c r="Y333" s="1" t="s">
        <v>1198</v>
      </c>
      <c r="Z333" s="1" t="s">
        <v>1318</v>
      </c>
      <c r="AA333" s="1" t="s">
        <v>869</v>
      </c>
      <c r="AB333" s="1" t="s">
        <v>1319</v>
      </c>
      <c r="AC333" s="1" t="s">
        <v>1378</v>
      </c>
      <c r="AD333" s="1" t="s">
        <v>1379</v>
      </c>
      <c r="AE333" s="1" t="s">
        <v>1259</v>
      </c>
      <c r="AF333" s="1"/>
    </row>
    <row r="334" spans="1:32" x14ac:dyDescent="0.45">
      <c r="A334" s="1" t="str">
        <f>INDEX(Team_Key[Abbreviation],MATCH(INDEX(FPL_Misc_Extract[Team Name],MATCH(FPL_Results_Extract[[#This Row],[Player]],FPL_Misc_Extract[Player],0)),Team_Key[Full Name],0))</f>
        <v>NEW</v>
      </c>
      <c r="B334" s="1" t="s">
        <v>572</v>
      </c>
      <c r="C334" s="1" t="s">
        <v>945</v>
      </c>
      <c r="D334" s="1" t="s">
        <v>946</v>
      </c>
      <c r="E334" s="1" t="s">
        <v>785</v>
      </c>
      <c r="F334" s="1" t="s">
        <v>947</v>
      </c>
      <c r="G334" s="1" t="s">
        <v>748</v>
      </c>
      <c r="H334" s="1" t="s">
        <v>948</v>
      </c>
      <c r="I334" s="1" t="s">
        <v>949</v>
      </c>
      <c r="J334" s="1" t="s">
        <v>950</v>
      </c>
      <c r="K334" s="1" t="s">
        <v>951</v>
      </c>
      <c r="L334" s="1" t="s">
        <v>952</v>
      </c>
      <c r="M334" s="1" t="s">
        <v>786</v>
      </c>
      <c r="N334" s="1" t="s">
        <v>867</v>
      </c>
      <c r="O334" s="1" t="s">
        <v>893</v>
      </c>
      <c r="P334" s="1" t="s">
        <v>953</v>
      </c>
      <c r="Q334" s="1" t="s">
        <v>789</v>
      </c>
      <c r="R334" s="1" t="s">
        <v>954</v>
      </c>
      <c r="S334" s="1" t="s">
        <v>938</v>
      </c>
      <c r="T334" s="1" t="s">
        <v>955</v>
      </c>
      <c r="U334" s="1" t="s">
        <v>956</v>
      </c>
      <c r="V334" s="1" t="s">
        <v>957</v>
      </c>
      <c r="W334" s="1" t="s">
        <v>958</v>
      </c>
      <c r="X334" s="1" t="s">
        <v>959</v>
      </c>
      <c r="Y334" s="1" t="s">
        <v>1205</v>
      </c>
      <c r="Z334" s="1" t="s">
        <v>1340</v>
      </c>
      <c r="AA334" s="1" t="s">
        <v>896</v>
      </c>
      <c r="AB334" s="1" t="s">
        <v>1341</v>
      </c>
      <c r="AC334" s="1" t="s">
        <v>1054</v>
      </c>
      <c r="AD334" s="1" t="s">
        <v>1396</v>
      </c>
      <c r="AE334" s="1" t="s">
        <v>1259</v>
      </c>
      <c r="AF334" s="1"/>
    </row>
    <row r="335" spans="1:32" x14ac:dyDescent="0.45">
      <c r="A335" s="1" t="str">
        <f>INDEX(Team_Key[Abbreviation],MATCH(INDEX(FPL_Misc_Extract[Team Name],MATCH(FPL_Results_Extract[[#This Row],[Player]],FPL_Misc_Extract[Player],0)),Team_Key[Full Name],0))</f>
        <v>NEW</v>
      </c>
      <c r="B335" s="1" t="s">
        <v>316</v>
      </c>
      <c r="C335" s="1" t="s">
        <v>945</v>
      </c>
      <c r="D335" s="1" t="s">
        <v>946</v>
      </c>
      <c r="E335" s="1" t="s">
        <v>785</v>
      </c>
      <c r="F335" s="1" t="s">
        <v>947</v>
      </c>
      <c r="G335" s="1" t="s">
        <v>748</v>
      </c>
      <c r="H335" s="1" t="s">
        <v>948</v>
      </c>
      <c r="I335" s="1" t="s">
        <v>949</v>
      </c>
      <c r="J335" s="1" t="s">
        <v>950</v>
      </c>
      <c r="K335" s="1" t="s">
        <v>951</v>
      </c>
      <c r="L335" s="1" t="s">
        <v>952</v>
      </c>
      <c r="M335" s="1" t="s">
        <v>786</v>
      </c>
      <c r="N335" s="1" t="s">
        <v>867</v>
      </c>
      <c r="O335" s="1" t="s">
        <v>893</v>
      </c>
      <c r="P335" s="1" t="s">
        <v>953</v>
      </c>
      <c r="Q335" s="1" t="s">
        <v>789</v>
      </c>
      <c r="R335" s="1" t="s">
        <v>954</v>
      </c>
      <c r="S335" s="1" t="s">
        <v>938</v>
      </c>
      <c r="T335" s="1" t="s">
        <v>955</v>
      </c>
      <c r="U335" s="1" t="s">
        <v>956</v>
      </c>
      <c r="V335" s="1" t="s">
        <v>957</v>
      </c>
      <c r="W335" s="1" t="s">
        <v>958</v>
      </c>
      <c r="X335" s="1" t="s">
        <v>959</v>
      </c>
      <c r="Y335" s="1" t="s">
        <v>1205</v>
      </c>
      <c r="Z335" s="1" t="s">
        <v>1340</v>
      </c>
      <c r="AA335" s="1" t="s">
        <v>896</v>
      </c>
      <c r="AB335" s="1" t="s">
        <v>1341</v>
      </c>
      <c r="AC335" s="1" t="s">
        <v>1054</v>
      </c>
      <c r="AD335" s="1" t="s">
        <v>1396</v>
      </c>
      <c r="AE335" s="1" t="s">
        <v>1259</v>
      </c>
      <c r="AF335" s="1"/>
    </row>
    <row r="336" spans="1:32" x14ac:dyDescent="0.45">
      <c r="A336" s="1" t="str">
        <f>INDEX(Team_Key[Abbreviation],MATCH(INDEX(FPL_Misc_Extract[Team Name],MATCH(FPL_Results_Extract[[#This Row],[Player]],FPL_Misc_Extract[Player],0)),Team_Key[Full Name],0))</f>
        <v>MUN</v>
      </c>
      <c r="B336" s="1" t="s">
        <v>369</v>
      </c>
      <c r="C336" s="1" t="s">
        <v>915</v>
      </c>
      <c r="D336" s="1" t="s">
        <v>815</v>
      </c>
      <c r="E336" s="1" t="s">
        <v>916</v>
      </c>
      <c r="F336" s="1" t="s">
        <v>917</v>
      </c>
      <c r="G336" s="1" t="s">
        <v>918</v>
      </c>
      <c r="H336" s="1" t="s">
        <v>919</v>
      </c>
      <c r="I336" s="1" t="s">
        <v>920</v>
      </c>
      <c r="J336" s="1" t="s">
        <v>921</v>
      </c>
      <c r="K336" s="1" t="s">
        <v>922</v>
      </c>
      <c r="L336" s="1" t="s">
        <v>768</v>
      </c>
      <c r="M336" s="1" t="s">
        <v>897</v>
      </c>
      <c r="N336" s="1" t="s">
        <v>923</v>
      </c>
      <c r="O336" s="1" t="s">
        <v>808</v>
      </c>
      <c r="P336" s="1" t="s">
        <v>794</v>
      </c>
      <c r="Q336" s="1" t="s">
        <v>895</v>
      </c>
      <c r="R336" s="1" t="s">
        <v>924</v>
      </c>
      <c r="S336" s="1" t="s">
        <v>925</v>
      </c>
      <c r="T336" s="1" t="s">
        <v>926</v>
      </c>
      <c r="U336" s="1" t="s">
        <v>803</v>
      </c>
      <c r="V336" s="1" t="s">
        <v>927</v>
      </c>
      <c r="W336" s="1" t="s">
        <v>928</v>
      </c>
      <c r="X336" s="1" t="s">
        <v>929</v>
      </c>
      <c r="Y336" s="1" t="s">
        <v>970</v>
      </c>
      <c r="Z336" s="1" t="s">
        <v>1201</v>
      </c>
      <c r="AA336" s="1" t="s">
        <v>1336</v>
      </c>
      <c r="AB336" s="1" t="s">
        <v>1337</v>
      </c>
      <c r="AC336" s="1" t="s">
        <v>1338</v>
      </c>
      <c r="AD336" s="1" t="s">
        <v>1206</v>
      </c>
      <c r="AE336" s="1" t="s">
        <v>1387</v>
      </c>
      <c r="AF336" s="1"/>
    </row>
    <row r="337" spans="1:32" x14ac:dyDescent="0.45">
      <c r="A337" s="1" t="str">
        <f>INDEX(Team_Key[Abbreviation],MATCH(INDEX(FPL_Misc_Extract[Team Name],MATCH(FPL_Results_Extract[[#This Row],[Player]],FPL_Misc_Extract[Player],0)),Team_Key[Full Name],0))</f>
        <v>MUN</v>
      </c>
      <c r="B337" s="1" t="s">
        <v>208</v>
      </c>
      <c r="C337" s="1" t="s">
        <v>915</v>
      </c>
      <c r="D337" s="1" t="s">
        <v>815</v>
      </c>
      <c r="E337" s="1" t="s">
        <v>916</v>
      </c>
      <c r="F337" s="1" t="s">
        <v>917</v>
      </c>
      <c r="G337" s="1" t="s">
        <v>918</v>
      </c>
      <c r="H337" s="1" t="s">
        <v>919</v>
      </c>
      <c r="I337" s="1" t="s">
        <v>920</v>
      </c>
      <c r="J337" s="1" t="s">
        <v>921</v>
      </c>
      <c r="K337" s="1" t="s">
        <v>922</v>
      </c>
      <c r="L337" s="1" t="s">
        <v>768</v>
      </c>
      <c r="M337" s="1" t="s">
        <v>897</v>
      </c>
      <c r="N337" s="1" t="s">
        <v>923</v>
      </c>
      <c r="O337" s="1" t="s">
        <v>808</v>
      </c>
      <c r="P337" s="1" t="s">
        <v>794</v>
      </c>
      <c r="Q337" s="1" t="s">
        <v>895</v>
      </c>
      <c r="R337" s="1" t="s">
        <v>924</v>
      </c>
      <c r="S337" s="1" t="s">
        <v>925</v>
      </c>
      <c r="T337" s="1" t="s">
        <v>926</v>
      </c>
      <c r="U337" s="1" t="s">
        <v>803</v>
      </c>
      <c r="V337" s="1" t="s">
        <v>927</v>
      </c>
      <c r="W337" s="1" t="s">
        <v>928</v>
      </c>
      <c r="X337" s="1" t="s">
        <v>929</v>
      </c>
      <c r="Y337" s="1" t="s">
        <v>970</v>
      </c>
      <c r="Z337" s="1" t="s">
        <v>1201</v>
      </c>
      <c r="AA337" s="1" t="s">
        <v>1336</v>
      </c>
      <c r="AB337" s="1" t="s">
        <v>1337</v>
      </c>
      <c r="AC337" s="1" t="s">
        <v>1338</v>
      </c>
      <c r="AD337" s="1" t="s">
        <v>1206</v>
      </c>
      <c r="AE337" s="1" t="s">
        <v>1387</v>
      </c>
      <c r="AF337" s="1"/>
    </row>
    <row r="338" spans="1:32" x14ac:dyDescent="0.45">
      <c r="A338" s="1" t="str">
        <f>INDEX(Team_Key[Abbreviation],MATCH(INDEX(FPL_Misc_Extract[Team Name],MATCH(FPL_Results_Extract[[#This Row],[Player]],FPL_Misc_Extract[Player],0)),Team_Key[Full Name],0))</f>
        <v>TOT</v>
      </c>
      <c r="B338" s="1" t="s">
        <v>92</v>
      </c>
      <c r="C338" s="1" t="s">
        <v>792</v>
      </c>
      <c r="D338" s="1" t="s">
        <v>793</v>
      </c>
      <c r="E338" s="1" t="s">
        <v>794</v>
      </c>
      <c r="F338" s="1" t="s">
        <v>795</v>
      </c>
      <c r="G338" s="1" t="s">
        <v>747</v>
      </c>
      <c r="H338" s="1" t="s">
        <v>759</v>
      </c>
      <c r="I338" s="1" t="s">
        <v>796</v>
      </c>
      <c r="J338" s="1" t="s">
        <v>797</v>
      </c>
      <c r="K338" s="1" t="s">
        <v>798</v>
      </c>
      <c r="L338" s="1" t="s">
        <v>799</v>
      </c>
      <c r="M338" s="1" t="s">
        <v>800</v>
      </c>
      <c r="N338" s="1" t="s">
        <v>801</v>
      </c>
      <c r="O338" s="1" t="s">
        <v>802</v>
      </c>
      <c r="P338" s="1" t="s">
        <v>803</v>
      </c>
      <c r="Q338" s="1" t="s">
        <v>804</v>
      </c>
      <c r="R338" s="1" t="s">
        <v>805</v>
      </c>
      <c r="S338" s="1" t="s">
        <v>806</v>
      </c>
      <c r="T338" s="1" t="s">
        <v>807</v>
      </c>
      <c r="U338" s="1" t="s">
        <v>808</v>
      </c>
      <c r="V338" s="1" t="s">
        <v>736</v>
      </c>
      <c r="W338" s="1" t="s">
        <v>809</v>
      </c>
      <c r="X338" s="1" t="s">
        <v>810</v>
      </c>
      <c r="Y338" s="1" t="s">
        <v>780</v>
      </c>
      <c r="Z338" s="1" t="s">
        <v>1320</v>
      </c>
      <c r="AA338" s="1" t="s">
        <v>1206</v>
      </c>
      <c r="AB338" s="1" t="s">
        <v>777</v>
      </c>
      <c r="AC338" s="1" t="s">
        <v>927</v>
      </c>
      <c r="AD338" s="1" t="s">
        <v>1326</v>
      </c>
      <c r="AE338" s="1" t="s">
        <v>1400</v>
      </c>
      <c r="AF338" s="1"/>
    </row>
    <row r="339" spans="1:32" x14ac:dyDescent="0.45">
      <c r="A339" s="1" t="str">
        <f>INDEX(Team_Key[Abbreviation],MATCH(INDEX(FPL_Misc_Extract[Team Name],MATCH(FPL_Results_Extract[[#This Row],[Player]],FPL_Misc_Extract[Player],0)),Team_Key[Full Name],0))</f>
        <v>NEW</v>
      </c>
      <c r="B339" s="1" t="s">
        <v>667</v>
      </c>
      <c r="C339" s="1" t="s">
        <v>945</v>
      </c>
      <c r="D339" s="1" t="s">
        <v>946</v>
      </c>
      <c r="E339" s="1" t="s">
        <v>785</v>
      </c>
      <c r="F339" s="1" t="s">
        <v>947</v>
      </c>
      <c r="G339" s="1" t="s">
        <v>748</v>
      </c>
      <c r="H339" s="1" t="s">
        <v>948</v>
      </c>
      <c r="I339" s="1" t="s">
        <v>949</v>
      </c>
      <c r="J339" s="1" t="s">
        <v>950</v>
      </c>
      <c r="K339" s="1" t="s">
        <v>951</v>
      </c>
      <c r="L339" s="1" t="s">
        <v>952</v>
      </c>
      <c r="M339" s="1" t="s">
        <v>786</v>
      </c>
      <c r="N339" s="1" t="s">
        <v>867</v>
      </c>
      <c r="O339" s="1" t="s">
        <v>893</v>
      </c>
      <c r="P339" s="1" t="s">
        <v>953</v>
      </c>
      <c r="Q339" s="1" t="s">
        <v>789</v>
      </c>
      <c r="R339" s="1" t="s">
        <v>954</v>
      </c>
      <c r="S339" s="1" t="s">
        <v>938</v>
      </c>
      <c r="T339" s="1" t="s">
        <v>955</v>
      </c>
      <c r="U339" s="1" t="s">
        <v>956</v>
      </c>
      <c r="V339" s="1" t="s">
        <v>957</v>
      </c>
      <c r="W339" s="1" t="s">
        <v>958</v>
      </c>
      <c r="X339" s="1" t="s">
        <v>959</v>
      </c>
      <c r="Y339" s="1" t="s">
        <v>1205</v>
      </c>
      <c r="Z339" s="1" t="s">
        <v>1340</v>
      </c>
      <c r="AA339" s="1" t="s">
        <v>896</v>
      </c>
      <c r="AB339" s="1" t="s">
        <v>1341</v>
      </c>
      <c r="AC339" s="1" t="s">
        <v>1054</v>
      </c>
      <c r="AD339" s="1" t="s">
        <v>1396</v>
      </c>
      <c r="AE339" s="1" t="s">
        <v>1259</v>
      </c>
      <c r="AF339" s="1"/>
    </row>
    <row r="340" spans="1:32" x14ac:dyDescent="0.45">
      <c r="A340" s="1" t="str">
        <f>INDEX(Team_Key[Abbreviation],MATCH(INDEX(FPL_Misc_Extract[Team Name],MATCH(FPL_Results_Extract[[#This Row],[Player]],FPL_Misc_Extract[Player],0)),Team_Key[Full Name],0))</f>
        <v>TOT</v>
      </c>
      <c r="B340" s="1" t="s">
        <v>287</v>
      </c>
      <c r="C340" s="1" t="s">
        <v>1259</v>
      </c>
      <c r="D340" s="1" t="s">
        <v>1259</v>
      </c>
      <c r="E340" s="1" t="s">
        <v>1259</v>
      </c>
      <c r="F340" s="1" t="s">
        <v>795</v>
      </c>
      <c r="G340" s="1" t="s">
        <v>747</v>
      </c>
      <c r="H340" s="1" t="s">
        <v>759</v>
      </c>
      <c r="I340" s="1" t="s">
        <v>796</v>
      </c>
      <c r="J340" s="1" t="s">
        <v>797</v>
      </c>
      <c r="K340" s="1" t="s">
        <v>798</v>
      </c>
      <c r="L340" s="1" t="s">
        <v>799</v>
      </c>
      <c r="M340" s="1" t="s">
        <v>800</v>
      </c>
      <c r="N340" s="1" t="s">
        <v>801</v>
      </c>
      <c r="O340" s="1" t="s">
        <v>802</v>
      </c>
      <c r="P340" s="1" t="s">
        <v>803</v>
      </c>
      <c r="Q340" s="1" t="s">
        <v>804</v>
      </c>
      <c r="R340" s="1" t="s">
        <v>805</v>
      </c>
      <c r="S340" s="1" t="s">
        <v>806</v>
      </c>
      <c r="T340" s="1" t="s">
        <v>807</v>
      </c>
      <c r="U340" s="1" t="s">
        <v>808</v>
      </c>
      <c r="V340" s="1" t="s">
        <v>736</v>
      </c>
      <c r="W340" s="1" t="s">
        <v>809</v>
      </c>
      <c r="X340" s="1" t="s">
        <v>810</v>
      </c>
      <c r="Y340" s="1" t="s">
        <v>780</v>
      </c>
      <c r="Z340" s="1" t="s">
        <v>1320</v>
      </c>
      <c r="AA340" s="1" t="s">
        <v>1206</v>
      </c>
      <c r="AB340" s="1" t="s">
        <v>777</v>
      </c>
      <c r="AC340" s="1" t="s">
        <v>927</v>
      </c>
      <c r="AD340" s="1" t="s">
        <v>1326</v>
      </c>
      <c r="AE340" s="1" t="s">
        <v>1400</v>
      </c>
      <c r="AF340" s="1"/>
    </row>
    <row r="341" spans="1:32" x14ac:dyDescent="0.45">
      <c r="A341" s="1" t="str">
        <f>INDEX(Team_Key[Abbreviation],MATCH(INDEX(FPL_Misc_Extract[Team Name],MATCH(FPL_Results_Extract[[#This Row],[Player]],FPL_Misc_Extract[Player],0)),Team_Key[Full Name],0))</f>
        <v>WBA</v>
      </c>
      <c r="B341" s="1" t="s">
        <v>554</v>
      </c>
      <c r="C341" s="1" t="s">
        <v>811</v>
      </c>
      <c r="D341" s="1" t="s">
        <v>812</v>
      </c>
      <c r="E341" s="1" t="s">
        <v>813</v>
      </c>
      <c r="F341" s="1" t="s">
        <v>729</v>
      </c>
      <c r="G341" s="1" t="s">
        <v>814</v>
      </c>
      <c r="H341" s="1" t="s">
        <v>815</v>
      </c>
      <c r="I341" s="1" t="s">
        <v>816</v>
      </c>
      <c r="J341" s="1" t="s">
        <v>817</v>
      </c>
      <c r="K341" s="1" t="s">
        <v>818</v>
      </c>
      <c r="L341" s="1" t="s">
        <v>819</v>
      </c>
      <c r="M341" s="1" t="s">
        <v>820</v>
      </c>
      <c r="N341" s="1" t="s">
        <v>821</v>
      </c>
      <c r="O341" s="1" t="s">
        <v>822</v>
      </c>
      <c r="P341" s="1" t="s">
        <v>823</v>
      </c>
      <c r="Q341" s="1" t="s">
        <v>753</v>
      </c>
      <c r="R341" s="1" t="s">
        <v>824</v>
      </c>
      <c r="S341" s="1" t="s">
        <v>825</v>
      </c>
      <c r="T341" s="1" t="s">
        <v>826</v>
      </c>
      <c r="U341" s="1" t="s">
        <v>827</v>
      </c>
      <c r="V341" s="1" t="s">
        <v>828</v>
      </c>
      <c r="W341" s="1" t="s">
        <v>829</v>
      </c>
      <c r="X341" s="1" t="s">
        <v>830</v>
      </c>
      <c r="Y341" s="1" t="s">
        <v>1193</v>
      </c>
      <c r="Z341" s="1" t="s">
        <v>962</v>
      </c>
      <c r="AA341" s="1" t="s">
        <v>1344</v>
      </c>
      <c r="AB341" s="1" t="s">
        <v>1345</v>
      </c>
      <c r="AC341" s="1" t="s">
        <v>1346</v>
      </c>
      <c r="AD341" s="1" t="s">
        <v>1375</v>
      </c>
      <c r="AE341" s="1" t="s">
        <v>1376</v>
      </c>
      <c r="AF341" s="1"/>
    </row>
    <row r="342" spans="1:32" x14ac:dyDescent="0.45">
      <c r="A342" s="1" t="str">
        <f>INDEX(Team_Key[Abbreviation],MATCH(INDEX(FPL_Misc_Extract[Team Name],MATCH(FPL_Results_Extract[[#This Row],[Player]],FPL_Misc_Extract[Player],0)),Team_Key[Full Name],0))</f>
        <v>LEI</v>
      </c>
      <c r="B342" s="1" t="s">
        <v>495</v>
      </c>
      <c r="C342" s="1" t="s">
        <v>751</v>
      </c>
      <c r="D342" s="1" t="s">
        <v>752</v>
      </c>
      <c r="E342" s="1" t="s">
        <v>753</v>
      </c>
      <c r="F342" s="1" t="s">
        <v>754</v>
      </c>
      <c r="G342" s="1" t="s">
        <v>735</v>
      </c>
      <c r="H342" s="1" t="s">
        <v>755</v>
      </c>
      <c r="I342" s="1" t="s">
        <v>756</v>
      </c>
      <c r="J342" s="1" t="s">
        <v>757</v>
      </c>
      <c r="K342" s="1" t="s">
        <v>758</v>
      </c>
      <c r="L342" s="1" t="s">
        <v>759</v>
      </c>
      <c r="M342" s="1" t="s">
        <v>760</v>
      </c>
      <c r="N342" s="1" t="s">
        <v>761</v>
      </c>
      <c r="O342" s="1" t="s">
        <v>762</v>
      </c>
      <c r="P342" s="1" t="s">
        <v>763</v>
      </c>
      <c r="Q342" s="1" t="s">
        <v>764</v>
      </c>
      <c r="R342" s="1" t="s">
        <v>765</v>
      </c>
      <c r="S342" s="1" t="s">
        <v>766</v>
      </c>
      <c r="T342" s="1" t="s">
        <v>767</v>
      </c>
      <c r="U342" s="1" t="s">
        <v>768</v>
      </c>
      <c r="V342" s="1" t="s">
        <v>769</v>
      </c>
      <c r="W342" s="1" t="s">
        <v>770</v>
      </c>
      <c r="X342" s="1" t="s">
        <v>771</v>
      </c>
      <c r="Y342" s="1" t="s">
        <v>1201</v>
      </c>
      <c r="Z342" s="1" t="s">
        <v>789</v>
      </c>
      <c r="AA342" s="1" t="s">
        <v>1322</v>
      </c>
      <c r="AB342" s="1" t="s">
        <v>1007</v>
      </c>
      <c r="AC342" s="1" t="s">
        <v>1055</v>
      </c>
      <c r="AD342" s="1" t="s">
        <v>744</v>
      </c>
      <c r="AE342" s="1" t="s">
        <v>1401</v>
      </c>
      <c r="AF342" s="1"/>
    </row>
    <row r="343" spans="1:32" x14ac:dyDescent="0.45">
      <c r="A343" s="1" t="str">
        <f>INDEX(Team_Key[Abbreviation],MATCH(INDEX(FPL_Misc_Extract[Team Name],MATCH(FPL_Results_Extract[[#This Row],[Player]],FPL_Misc_Extract[Player],0)),Team_Key[Full Name],0))</f>
        <v>SOU</v>
      </c>
      <c r="B343" s="1" t="s">
        <v>481</v>
      </c>
      <c r="C343" s="1" t="s">
        <v>1259</v>
      </c>
      <c r="D343" s="1" t="s">
        <v>931</v>
      </c>
      <c r="E343" s="1" t="s">
        <v>812</v>
      </c>
      <c r="F343" s="1" t="s">
        <v>807</v>
      </c>
      <c r="G343" s="1" t="s">
        <v>932</v>
      </c>
      <c r="H343" s="1" t="s">
        <v>933</v>
      </c>
      <c r="I343" s="1" t="s">
        <v>934</v>
      </c>
      <c r="J343" s="1" t="s">
        <v>739</v>
      </c>
      <c r="K343" s="1" t="s">
        <v>836</v>
      </c>
      <c r="L343" s="1" t="s">
        <v>935</v>
      </c>
      <c r="M343" s="1" t="s">
        <v>936</v>
      </c>
      <c r="N343" s="1" t="s">
        <v>747</v>
      </c>
      <c r="O343" s="1" t="s">
        <v>872</v>
      </c>
      <c r="P343" s="1" t="s">
        <v>937</v>
      </c>
      <c r="Q343" s="1" t="s">
        <v>938</v>
      </c>
      <c r="R343" s="1" t="s">
        <v>939</v>
      </c>
      <c r="S343" s="1" t="s">
        <v>940</v>
      </c>
      <c r="T343" s="1" t="s">
        <v>941</v>
      </c>
      <c r="U343" s="1" t="s">
        <v>942</v>
      </c>
      <c r="V343" s="1" t="s">
        <v>891</v>
      </c>
      <c r="W343" s="1" t="s">
        <v>943</v>
      </c>
      <c r="X343" s="1" t="s">
        <v>944</v>
      </c>
      <c r="Y343" s="1" t="s">
        <v>1200</v>
      </c>
      <c r="Z343" s="1" t="s">
        <v>731</v>
      </c>
      <c r="AA343" s="1" t="s">
        <v>1342</v>
      </c>
      <c r="AB343" s="1" t="s">
        <v>838</v>
      </c>
      <c r="AC343" s="1" t="s">
        <v>1343</v>
      </c>
      <c r="AD343" s="1" t="s">
        <v>965</v>
      </c>
      <c r="AE343" s="1" t="s">
        <v>1392</v>
      </c>
      <c r="AF343" s="1"/>
    </row>
    <row r="344" spans="1:32" x14ac:dyDescent="0.45">
      <c r="A344" s="1" t="str">
        <f>INDEX(Team_Key[Abbreviation],MATCH(INDEX(FPL_Misc_Extract[Team Name],MATCH(FPL_Results_Extract[[#This Row],[Player]],FPL_Misc_Extract[Player],0)),Team_Key[Full Name],0))</f>
        <v>CRY</v>
      </c>
      <c r="B344" s="1" t="s">
        <v>93</v>
      </c>
      <c r="C344" s="1" t="s">
        <v>978</v>
      </c>
      <c r="D344" s="1" t="s">
        <v>979</v>
      </c>
      <c r="E344" s="1" t="s">
        <v>980</v>
      </c>
      <c r="F344" s="1" t="s">
        <v>981</v>
      </c>
      <c r="G344" s="1" t="s">
        <v>982</v>
      </c>
      <c r="H344" s="1" t="s">
        <v>983</v>
      </c>
      <c r="I344" s="1" t="s">
        <v>984</v>
      </c>
      <c r="J344" s="1" t="s">
        <v>923</v>
      </c>
      <c r="K344" s="1" t="s">
        <v>914</v>
      </c>
      <c r="L344" s="1" t="s">
        <v>985</v>
      </c>
      <c r="M344" s="1" t="s">
        <v>986</v>
      </c>
      <c r="N344" s="1" t="s">
        <v>987</v>
      </c>
      <c r="O344" s="1" t="s">
        <v>988</v>
      </c>
      <c r="P344" s="1" t="s">
        <v>989</v>
      </c>
      <c r="Q344" s="1" t="s">
        <v>736</v>
      </c>
      <c r="R344" s="1" t="s">
        <v>990</v>
      </c>
      <c r="S344" s="1" t="s">
        <v>991</v>
      </c>
      <c r="T344" s="1" t="s">
        <v>992</v>
      </c>
      <c r="U344" s="1" t="s">
        <v>993</v>
      </c>
      <c r="V344" s="1" t="s">
        <v>994</v>
      </c>
      <c r="W344" s="1" t="s">
        <v>995</v>
      </c>
      <c r="X344" s="1" t="s">
        <v>996</v>
      </c>
      <c r="Y344" s="1" t="s">
        <v>1197</v>
      </c>
      <c r="Z344" s="1" t="s">
        <v>825</v>
      </c>
      <c r="AA344" s="1" t="s">
        <v>1334</v>
      </c>
      <c r="AB344" s="1" t="s">
        <v>948</v>
      </c>
      <c r="AC344" s="1" t="s">
        <v>1335</v>
      </c>
      <c r="AD344" s="1" t="s">
        <v>779</v>
      </c>
      <c r="AE344" s="1" t="s">
        <v>1393</v>
      </c>
      <c r="AF344" s="1"/>
    </row>
    <row r="345" spans="1:32" x14ac:dyDescent="0.45">
      <c r="A345" s="1" t="str">
        <f>INDEX(Team_Key[Abbreviation],MATCH(INDEX(FPL_Misc_Extract[Team Name],MATCH(FPL_Results_Extract[[#This Row],[Player]],FPL_Misc_Extract[Player],0)),Team_Key[Full Name],0))</f>
        <v>LEI</v>
      </c>
      <c r="B345" s="1" t="s">
        <v>537</v>
      </c>
      <c r="C345" s="1" t="s">
        <v>751</v>
      </c>
      <c r="D345" s="1" t="s">
        <v>752</v>
      </c>
      <c r="E345" s="1" t="s">
        <v>753</v>
      </c>
      <c r="F345" s="1" t="s">
        <v>754</v>
      </c>
      <c r="G345" s="1" t="s">
        <v>735</v>
      </c>
      <c r="H345" s="1" t="s">
        <v>755</v>
      </c>
      <c r="I345" s="1" t="s">
        <v>756</v>
      </c>
      <c r="J345" s="1" t="s">
        <v>757</v>
      </c>
      <c r="K345" s="1" t="s">
        <v>758</v>
      </c>
      <c r="L345" s="1" t="s">
        <v>759</v>
      </c>
      <c r="M345" s="1" t="s">
        <v>760</v>
      </c>
      <c r="N345" s="1" t="s">
        <v>761</v>
      </c>
      <c r="O345" s="1" t="s">
        <v>762</v>
      </c>
      <c r="P345" s="1" t="s">
        <v>763</v>
      </c>
      <c r="Q345" s="1" t="s">
        <v>764</v>
      </c>
      <c r="R345" s="1" t="s">
        <v>765</v>
      </c>
      <c r="S345" s="1" t="s">
        <v>766</v>
      </c>
      <c r="T345" s="1" t="s">
        <v>767</v>
      </c>
      <c r="U345" s="1" t="s">
        <v>768</v>
      </c>
      <c r="V345" s="1" t="s">
        <v>769</v>
      </c>
      <c r="W345" s="1" t="s">
        <v>770</v>
      </c>
      <c r="X345" s="1" t="s">
        <v>771</v>
      </c>
      <c r="Y345" s="1" t="s">
        <v>1201</v>
      </c>
      <c r="Z345" s="1" t="s">
        <v>789</v>
      </c>
      <c r="AA345" s="1" t="s">
        <v>1322</v>
      </c>
      <c r="AB345" s="1" t="s">
        <v>1007</v>
      </c>
      <c r="AC345" s="1" t="s">
        <v>1055</v>
      </c>
      <c r="AD345" s="1" t="s">
        <v>744</v>
      </c>
      <c r="AE345" s="1" t="s">
        <v>1401</v>
      </c>
      <c r="AF345" s="1"/>
    </row>
    <row r="346" spans="1:32" x14ac:dyDescent="0.45">
      <c r="A346" s="1" t="str">
        <f>INDEX(Team_Key[Abbreviation],MATCH(INDEX(FPL_Misc_Extract[Team Name],MATCH(FPL_Results_Extract[[#This Row],[Player]],FPL_Misc_Extract[Player],0)),Team_Key[Full Name],0))</f>
        <v>LEI</v>
      </c>
      <c r="B346" s="1" t="s">
        <v>639</v>
      </c>
      <c r="C346" s="1" t="s">
        <v>751</v>
      </c>
      <c r="D346" s="1" t="s">
        <v>752</v>
      </c>
      <c r="E346" s="1" t="s">
        <v>753</v>
      </c>
      <c r="F346" s="1" t="s">
        <v>754</v>
      </c>
      <c r="G346" s="1" t="s">
        <v>735</v>
      </c>
      <c r="H346" s="1" t="s">
        <v>755</v>
      </c>
      <c r="I346" s="1" t="s">
        <v>756</v>
      </c>
      <c r="J346" s="1" t="s">
        <v>757</v>
      </c>
      <c r="K346" s="1" t="s">
        <v>758</v>
      </c>
      <c r="L346" s="1" t="s">
        <v>759</v>
      </c>
      <c r="M346" s="1" t="s">
        <v>760</v>
      </c>
      <c r="N346" s="1" t="s">
        <v>761</v>
      </c>
      <c r="O346" s="1" t="s">
        <v>762</v>
      </c>
      <c r="P346" s="1" t="s">
        <v>763</v>
      </c>
      <c r="Q346" s="1" t="s">
        <v>764</v>
      </c>
      <c r="R346" s="1" t="s">
        <v>765</v>
      </c>
      <c r="S346" s="1" t="s">
        <v>766</v>
      </c>
      <c r="T346" s="1" t="s">
        <v>767</v>
      </c>
      <c r="U346" s="1" t="s">
        <v>768</v>
      </c>
      <c r="V346" s="1" t="s">
        <v>769</v>
      </c>
      <c r="W346" s="1" t="s">
        <v>770</v>
      </c>
      <c r="X346" s="1" t="s">
        <v>771</v>
      </c>
      <c r="Y346" s="1" t="s">
        <v>1201</v>
      </c>
      <c r="Z346" s="1" t="s">
        <v>789</v>
      </c>
      <c r="AA346" s="1" t="s">
        <v>1322</v>
      </c>
      <c r="AB346" s="1" t="s">
        <v>1007</v>
      </c>
      <c r="AC346" s="1" t="s">
        <v>1055</v>
      </c>
      <c r="AD346" s="1" t="s">
        <v>744</v>
      </c>
      <c r="AE346" s="1" t="s">
        <v>1401</v>
      </c>
      <c r="AF346" s="1"/>
    </row>
    <row r="347" spans="1:32" x14ac:dyDescent="0.45">
      <c r="A347" s="1" t="str">
        <f>INDEX(Team_Key[Abbreviation],MATCH(INDEX(FPL_Misc_Extract[Team Name],MATCH(FPL_Results_Extract[[#This Row],[Player]],FPL_Misc_Extract[Player],0)),Team_Key[Full Name],0))</f>
        <v>MCI</v>
      </c>
      <c r="B347" s="1" t="s">
        <v>651</v>
      </c>
      <c r="C347" s="1" t="s">
        <v>997</v>
      </c>
      <c r="D347" s="1" t="s">
        <v>998</v>
      </c>
      <c r="E347" s="1" t="s">
        <v>999</v>
      </c>
      <c r="F347" s="1" t="s">
        <v>943</v>
      </c>
      <c r="G347" s="1" t="s">
        <v>971</v>
      </c>
      <c r="H347" s="1" t="s">
        <v>1000</v>
      </c>
      <c r="I347" s="1" t="s">
        <v>783</v>
      </c>
      <c r="J347" s="1" t="s">
        <v>1001</v>
      </c>
      <c r="K347" s="1" t="s">
        <v>1002</v>
      </c>
      <c r="L347" s="1" t="s">
        <v>785</v>
      </c>
      <c r="M347" s="1" t="s">
        <v>1003</v>
      </c>
      <c r="N347" s="1" t="s">
        <v>1004</v>
      </c>
      <c r="O347" s="1" t="s">
        <v>1005</v>
      </c>
      <c r="P347" s="1" t="s">
        <v>1006</v>
      </c>
      <c r="Q347" s="1" t="s">
        <v>926</v>
      </c>
      <c r="R347" s="1" t="s">
        <v>927</v>
      </c>
      <c r="S347" s="1" t="s">
        <v>1007</v>
      </c>
      <c r="T347" s="1" t="s">
        <v>810</v>
      </c>
      <c r="U347" s="1" t="s">
        <v>913</v>
      </c>
      <c r="V347" s="1" t="s">
        <v>808</v>
      </c>
      <c r="W347" s="1" t="s">
        <v>795</v>
      </c>
      <c r="X347" s="1" t="s">
        <v>1008</v>
      </c>
      <c r="Y347" s="1" t="s">
        <v>1013</v>
      </c>
      <c r="Z347" s="1" t="s">
        <v>747</v>
      </c>
      <c r="AA347" s="1" t="s">
        <v>1325</v>
      </c>
      <c r="AB347" s="1" t="s">
        <v>864</v>
      </c>
      <c r="AC347" s="1" t="s">
        <v>1385</v>
      </c>
      <c r="AD347" s="1" t="s">
        <v>1386</v>
      </c>
      <c r="AE347" s="1" t="s">
        <v>1259</v>
      </c>
      <c r="AF347" s="1"/>
    </row>
    <row r="348" spans="1:32" x14ac:dyDescent="0.45">
      <c r="A348" s="1" t="str">
        <f>INDEX(Team_Key[Abbreviation],MATCH(INDEX(FPL_Misc_Extract[Team Name],MATCH(FPL_Results_Extract[[#This Row],[Player]],FPL_Misc_Extract[Player],0)),Team_Key[Full Name],0))</f>
        <v>MUN</v>
      </c>
      <c r="B348" s="1" t="s">
        <v>541</v>
      </c>
      <c r="C348" s="1" t="s">
        <v>1259</v>
      </c>
      <c r="D348" s="1" t="s">
        <v>1259</v>
      </c>
      <c r="E348" s="1" t="s">
        <v>1259</v>
      </c>
      <c r="F348" s="1" t="s">
        <v>1259</v>
      </c>
      <c r="G348" s="1" t="s">
        <v>1259</v>
      </c>
      <c r="H348" s="1" t="s">
        <v>1259</v>
      </c>
      <c r="I348" s="1" t="s">
        <v>1259</v>
      </c>
      <c r="J348" s="1" t="s">
        <v>1259</v>
      </c>
      <c r="K348" s="1" t="s">
        <v>1259</v>
      </c>
      <c r="L348" s="1" t="s">
        <v>1259</v>
      </c>
      <c r="M348" s="1" t="s">
        <v>1259</v>
      </c>
      <c r="N348" s="1" t="s">
        <v>1259</v>
      </c>
      <c r="O348" s="1" t="s">
        <v>1259</v>
      </c>
      <c r="P348" s="1" t="s">
        <v>1259</v>
      </c>
      <c r="Q348" s="1" t="s">
        <v>1259</v>
      </c>
      <c r="R348" s="1" t="s">
        <v>924</v>
      </c>
      <c r="S348" s="1" t="s">
        <v>925</v>
      </c>
      <c r="T348" s="1" t="s">
        <v>926</v>
      </c>
      <c r="U348" s="1" t="s">
        <v>803</v>
      </c>
      <c r="V348" s="1" t="s">
        <v>927</v>
      </c>
      <c r="W348" s="1" t="s">
        <v>928</v>
      </c>
      <c r="X348" s="1" t="s">
        <v>929</v>
      </c>
      <c r="Y348" s="1" t="s">
        <v>970</v>
      </c>
      <c r="Z348" s="1" t="s">
        <v>1201</v>
      </c>
      <c r="AA348" s="1" t="s">
        <v>1336</v>
      </c>
      <c r="AB348" s="1" t="s">
        <v>1337</v>
      </c>
      <c r="AC348" s="1" t="s">
        <v>1338</v>
      </c>
      <c r="AD348" s="1" t="s">
        <v>1206</v>
      </c>
      <c r="AE348" s="1" t="s">
        <v>1387</v>
      </c>
      <c r="AF348" s="1"/>
    </row>
    <row r="349" spans="1:32" x14ac:dyDescent="0.45">
      <c r="A349" s="1" t="str">
        <f>INDEX(Team_Key[Abbreviation],MATCH(INDEX(FPL_Misc_Extract[Team Name],MATCH(FPL_Results_Extract[[#This Row],[Player]],FPL_Misc_Extract[Player],0)),Team_Key[Full Name],0))</f>
        <v>LEI</v>
      </c>
      <c r="B349" s="1" t="s">
        <v>178</v>
      </c>
      <c r="C349" s="1" t="s">
        <v>751</v>
      </c>
      <c r="D349" s="1" t="s">
        <v>752</v>
      </c>
      <c r="E349" s="1" t="s">
        <v>753</v>
      </c>
      <c r="F349" s="1" t="s">
        <v>754</v>
      </c>
      <c r="G349" s="1" t="s">
        <v>735</v>
      </c>
      <c r="H349" s="1" t="s">
        <v>755</v>
      </c>
      <c r="I349" s="1" t="s">
        <v>756</v>
      </c>
      <c r="J349" s="1" t="s">
        <v>757</v>
      </c>
      <c r="K349" s="1" t="s">
        <v>758</v>
      </c>
      <c r="L349" s="1" t="s">
        <v>759</v>
      </c>
      <c r="M349" s="1" t="s">
        <v>760</v>
      </c>
      <c r="N349" s="1" t="s">
        <v>761</v>
      </c>
      <c r="O349" s="1" t="s">
        <v>762</v>
      </c>
      <c r="P349" s="1" t="s">
        <v>763</v>
      </c>
      <c r="Q349" s="1" t="s">
        <v>764</v>
      </c>
      <c r="R349" s="1" t="s">
        <v>765</v>
      </c>
      <c r="S349" s="1" t="s">
        <v>766</v>
      </c>
      <c r="T349" s="1" t="s">
        <v>767</v>
      </c>
      <c r="U349" s="1" t="s">
        <v>768</v>
      </c>
      <c r="V349" s="1" t="s">
        <v>769</v>
      </c>
      <c r="W349" s="1" t="s">
        <v>770</v>
      </c>
      <c r="X349" s="1" t="s">
        <v>771</v>
      </c>
      <c r="Y349" s="1" t="s">
        <v>1201</v>
      </c>
      <c r="Z349" s="1" t="s">
        <v>789</v>
      </c>
      <c r="AA349" s="1" t="s">
        <v>1322</v>
      </c>
      <c r="AB349" s="1" t="s">
        <v>1007</v>
      </c>
      <c r="AC349" s="1" t="s">
        <v>1055</v>
      </c>
      <c r="AD349" s="1" t="s">
        <v>744</v>
      </c>
      <c r="AE349" s="1" t="s">
        <v>1401</v>
      </c>
      <c r="AF349" s="1"/>
    </row>
    <row r="350" spans="1:32" x14ac:dyDescent="0.45">
      <c r="A350" s="1" t="str">
        <f>INDEX(Team_Key[Abbreviation],MATCH(INDEX(FPL_Misc_Extract[Team Name],MATCH(FPL_Results_Extract[[#This Row],[Player]],FPL_Misc_Extract[Player],0)),Team_Key[Full Name],0))</f>
        <v>AVL</v>
      </c>
      <c r="B350" s="1" t="s">
        <v>106</v>
      </c>
      <c r="C350" s="1" t="s">
        <v>1259</v>
      </c>
      <c r="D350" s="1" t="s">
        <v>1259</v>
      </c>
      <c r="E350" s="1" t="s">
        <v>1259</v>
      </c>
      <c r="F350" s="1" t="s">
        <v>869</v>
      </c>
      <c r="G350" s="1" t="s">
        <v>902</v>
      </c>
      <c r="H350" s="1" t="s">
        <v>903</v>
      </c>
      <c r="I350" s="1" t="s">
        <v>904</v>
      </c>
      <c r="J350" s="1" t="s">
        <v>905</v>
      </c>
      <c r="K350" s="1" t="s">
        <v>906</v>
      </c>
      <c r="L350" s="1" t="s">
        <v>907</v>
      </c>
      <c r="M350" s="1" t="s">
        <v>866</v>
      </c>
      <c r="N350" s="1" t="s">
        <v>908</v>
      </c>
      <c r="O350" s="1" t="s">
        <v>797</v>
      </c>
      <c r="P350" s="1" t="s">
        <v>909</v>
      </c>
      <c r="Q350" s="1" t="s">
        <v>910</v>
      </c>
      <c r="R350" s="1" t="s">
        <v>886</v>
      </c>
      <c r="S350" s="1" t="s">
        <v>911</v>
      </c>
      <c r="T350" s="1" t="s">
        <v>912</v>
      </c>
      <c r="U350" s="1" t="s">
        <v>835</v>
      </c>
      <c r="V350" s="1" t="s">
        <v>913</v>
      </c>
      <c r="W350" s="1" t="s">
        <v>759</v>
      </c>
      <c r="X350" s="1" t="s">
        <v>884</v>
      </c>
      <c r="Y350" s="1" t="s">
        <v>932</v>
      </c>
      <c r="Z350" s="1" t="s">
        <v>748</v>
      </c>
      <c r="AA350" s="1" t="s">
        <v>862</v>
      </c>
      <c r="AB350" s="1" t="s">
        <v>1347</v>
      </c>
      <c r="AC350" s="1" t="s">
        <v>904</v>
      </c>
      <c r="AD350" s="1" t="s">
        <v>1394</v>
      </c>
      <c r="AE350" s="1" t="s">
        <v>1395</v>
      </c>
      <c r="AF350" s="1"/>
    </row>
    <row r="351" spans="1:32" x14ac:dyDescent="0.45">
      <c r="A351" s="1" t="str">
        <f>INDEX(Team_Key[Abbreviation],MATCH(INDEX(FPL_Misc_Extract[Team Name],MATCH(FPL_Results_Extract[[#This Row],[Player]],FPL_Misc_Extract[Player],0)),Team_Key[Full Name],0))</f>
        <v>LIV</v>
      </c>
      <c r="B351" s="1" t="s">
        <v>678</v>
      </c>
      <c r="C351" s="1" t="s">
        <v>729</v>
      </c>
      <c r="D351" s="1" t="s">
        <v>730</v>
      </c>
      <c r="E351" s="1" t="s">
        <v>731</v>
      </c>
      <c r="F351" s="1" t="s">
        <v>732</v>
      </c>
      <c r="G351" s="1" t="s">
        <v>733</v>
      </c>
      <c r="H351" s="1" t="s">
        <v>734</v>
      </c>
      <c r="I351" s="1" t="s">
        <v>735</v>
      </c>
      <c r="J351" s="1" t="s">
        <v>736</v>
      </c>
      <c r="K351" s="1" t="s">
        <v>737</v>
      </c>
      <c r="L351" s="1" t="s">
        <v>738</v>
      </c>
      <c r="M351" s="1" t="s">
        <v>739</v>
      </c>
      <c r="N351" s="1" t="s">
        <v>740</v>
      </c>
      <c r="O351" s="1" t="s">
        <v>741</v>
      </c>
      <c r="P351" s="1" t="s">
        <v>742</v>
      </c>
      <c r="Q351" s="1" t="s">
        <v>743</v>
      </c>
      <c r="R351" s="1" t="s">
        <v>744</v>
      </c>
      <c r="S351" s="1" t="s">
        <v>745</v>
      </c>
      <c r="T351" s="1" t="s">
        <v>746</v>
      </c>
      <c r="U351" s="1" t="s">
        <v>747</v>
      </c>
      <c r="V351" s="1" t="s">
        <v>748</v>
      </c>
      <c r="W351" s="1" t="s">
        <v>749</v>
      </c>
      <c r="X351" s="1" t="s">
        <v>750</v>
      </c>
      <c r="Y351" s="1" t="s">
        <v>1198</v>
      </c>
      <c r="Z351" s="1" t="s">
        <v>1318</v>
      </c>
      <c r="AA351" s="1" t="s">
        <v>869</v>
      </c>
      <c r="AB351" s="1" t="s">
        <v>1319</v>
      </c>
      <c r="AC351" s="1" t="s">
        <v>1378</v>
      </c>
      <c r="AD351" s="1" t="s">
        <v>1379</v>
      </c>
      <c r="AE351" s="1" t="s">
        <v>1259</v>
      </c>
      <c r="AF351" s="1"/>
    </row>
    <row r="352" spans="1:32" x14ac:dyDescent="0.45">
      <c r="A352" s="1" t="str">
        <f>INDEX(Team_Key[Abbreviation],MATCH(INDEX(FPL_Misc_Extract[Team Name],MATCH(FPL_Results_Extract[[#This Row],[Player]],FPL_Misc_Extract[Player],0)),Team_Key[Full Name],0))</f>
        <v>AVL</v>
      </c>
      <c r="B352" s="1" t="s">
        <v>536</v>
      </c>
      <c r="C352" s="1" t="s">
        <v>867</v>
      </c>
      <c r="D352" s="1" t="s">
        <v>750</v>
      </c>
      <c r="E352" s="1" t="s">
        <v>868</v>
      </c>
      <c r="F352" s="1" t="s">
        <v>869</v>
      </c>
      <c r="G352" s="1" t="s">
        <v>870</v>
      </c>
      <c r="H352" s="1" t="s">
        <v>834</v>
      </c>
      <c r="I352" s="1" t="s">
        <v>871</v>
      </c>
      <c r="J352" s="1" t="s">
        <v>872</v>
      </c>
      <c r="K352" s="1" t="s">
        <v>873</v>
      </c>
      <c r="L352" s="1" t="s">
        <v>874</v>
      </c>
      <c r="M352" s="1" t="s">
        <v>875</v>
      </c>
      <c r="N352" s="1" t="s">
        <v>768</v>
      </c>
      <c r="O352" s="1" t="s">
        <v>876</v>
      </c>
      <c r="P352" s="1" t="s">
        <v>877</v>
      </c>
      <c r="Q352" s="1" t="s">
        <v>878</v>
      </c>
      <c r="R352" s="1" t="s">
        <v>879</v>
      </c>
      <c r="S352" s="1" t="s">
        <v>880</v>
      </c>
      <c r="T352" s="1" t="s">
        <v>881</v>
      </c>
      <c r="U352" s="1" t="s">
        <v>882</v>
      </c>
      <c r="V352" s="1" t="s">
        <v>883</v>
      </c>
      <c r="W352" s="1" t="s">
        <v>759</v>
      </c>
      <c r="X352" s="1" t="s">
        <v>884</v>
      </c>
      <c r="Y352" s="1" t="s">
        <v>932</v>
      </c>
      <c r="Z352" s="1" t="s">
        <v>748</v>
      </c>
      <c r="AA352" s="1" t="s">
        <v>862</v>
      </c>
      <c r="AB352" s="1" t="s">
        <v>1347</v>
      </c>
      <c r="AC352" s="1" t="s">
        <v>904</v>
      </c>
      <c r="AD352" s="1" t="s">
        <v>1394</v>
      </c>
      <c r="AE352" s="1" t="s">
        <v>1395</v>
      </c>
      <c r="AF352" s="1"/>
    </row>
    <row r="353" spans="1:32" x14ac:dyDescent="0.45">
      <c r="A353" s="1" t="str">
        <f>INDEX(Team_Key[Abbreviation],MATCH(INDEX(FPL_Misc_Extract[Team Name],MATCH(FPL_Results_Extract[[#This Row],[Player]],FPL_Misc_Extract[Player],0)),Team_Key[Full Name],0))</f>
        <v>STK</v>
      </c>
      <c r="B353" s="1" t="s">
        <v>472</v>
      </c>
      <c r="C353" s="1" t="s">
        <v>831</v>
      </c>
      <c r="D353" s="1" t="s">
        <v>832</v>
      </c>
      <c r="E353" s="1" t="s">
        <v>833</v>
      </c>
      <c r="F353" s="1" t="s">
        <v>834</v>
      </c>
      <c r="G353" s="1" t="s">
        <v>835</v>
      </c>
      <c r="H353" s="1" t="s">
        <v>836</v>
      </c>
      <c r="I353" s="1" t="s">
        <v>837</v>
      </c>
      <c r="J353" s="1" t="s">
        <v>815</v>
      </c>
      <c r="K353" s="1" t="s">
        <v>838</v>
      </c>
      <c r="L353" s="1" t="s">
        <v>839</v>
      </c>
      <c r="M353" s="1" t="s">
        <v>840</v>
      </c>
      <c r="N353" s="1" t="s">
        <v>841</v>
      </c>
      <c r="O353" s="1" t="s">
        <v>842</v>
      </c>
      <c r="P353" s="1" t="s">
        <v>843</v>
      </c>
      <c r="Q353" s="1" t="s">
        <v>844</v>
      </c>
      <c r="R353" s="1" t="s">
        <v>845</v>
      </c>
      <c r="S353" s="1" t="s">
        <v>740</v>
      </c>
      <c r="T353" s="1" t="s">
        <v>846</v>
      </c>
      <c r="U353" s="1" t="s">
        <v>847</v>
      </c>
      <c r="V353" s="1" t="s">
        <v>848</v>
      </c>
      <c r="W353" s="1" t="s">
        <v>849</v>
      </c>
      <c r="X353" s="1" t="s">
        <v>850</v>
      </c>
      <c r="Y353" s="1" t="s">
        <v>1204</v>
      </c>
      <c r="Z353" s="1" t="s">
        <v>966</v>
      </c>
      <c r="AA353" s="1" t="s">
        <v>931</v>
      </c>
      <c r="AB353" s="1" t="s">
        <v>790</v>
      </c>
      <c r="AC353" s="1" t="s">
        <v>980</v>
      </c>
      <c r="AD353" s="1" t="s">
        <v>827</v>
      </c>
      <c r="AE353" s="1" t="s">
        <v>1389</v>
      </c>
      <c r="AF353" s="1"/>
    </row>
    <row r="354" spans="1:32" x14ac:dyDescent="0.45">
      <c r="A354" s="1" t="str">
        <f>INDEX(Team_Key[Abbreviation],MATCH(INDEX(FPL_Misc_Extract[Team Name],MATCH(FPL_Results_Extract[[#This Row],[Player]],FPL_Misc_Extract[Player],0)),Team_Key[Full Name],0))</f>
        <v>ARS</v>
      </c>
      <c r="B354" s="1" t="s">
        <v>374</v>
      </c>
      <c r="C354" s="1" t="s">
        <v>1036</v>
      </c>
      <c r="D354" s="1" t="s">
        <v>1037</v>
      </c>
      <c r="E354" s="1" t="s">
        <v>798</v>
      </c>
      <c r="F354" s="1" t="s">
        <v>1032</v>
      </c>
      <c r="G354" s="1" t="s">
        <v>972</v>
      </c>
      <c r="H354" s="1" t="s">
        <v>873</v>
      </c>
      <c r="I354" s="1" t="s">
        <v>1038</v>
      </c>
      <c r="J354" s="1" t="s">
        <v>1039</v>
      </c>
      <c r="K354" s="1" t="s">
        <v>1040</v>
      </c>
      <c r="L354" s="1" t="s">
        <v>1041</v>
      </c>
      <c r="M354" s="1" t="s">
        <v>764</v>
      </c>
      <c r="N354" s="1" t="s">
        <v>753</v>
      </c>
      <c r="O354" s="1" t="s">
        <v>848</v>
      </c>
      <c r="P354" s="1" t="s">
        <v>833</v>
      </c>
      <c r="Q354" s="1" t="s">
        <v>1042</v>
      </c>
      <c r="R354" s="1" t="s">
        <v>1043</v>
      </c>
      <c r="S354" s="1" t="s">
        <v>1044</v>
      </c>
      <c r="T354" s="1" t="s">
        <v>1045</v>
      </c>
      <c r="U354" s="1" t="s">
        <v>936</v>
      </c>
      <c r="V354" s="1" t="s">
        <v>827</v>
      </c>
      <c r="W354" s="1" t="s">
        <v>1046</v>
      </c>
      <c r="X354" s="1" t="s">
        <v>1047</v>
      </c>
      <c r="Y354" s="1" t="s">
        <v>1194</v>
      </c>
      <c r="Z354" s="1" t="s">
        <v>814</v>
      </c>
      <c r="AA354" s="1" t="s">
        <v>1327</v>
      </c>
      <c r="AB354" s="1" t="s">
        <v>1328</v>
      </c>
      <c r="AC354" s="1" t="s">
        <v>1329</v>
      </c>
      <c r="AD354" s="1" t="s">
        <v>874</v>
      </c>
      <c r="AE354" s="1" t="s">
        <v>832</v>
      </c>
      <c r="AF354" s="1"/>
    </row>
    <row r="355" spans="1:32" x14ac:dyDescent="0.45">
      <c r="A355" s="1" t="str">
        <f>INDEX(Team_Key[Abbreviation],MATCH(INDEX(FPL_Misc_Extract[Team Name],MATCH(FPL_Results_Extract[[#This Row],[Player]],FPL_Misc_Extract[Player],0)),Team_Key[Full Name],0))</f>
        <v>ARS</v>
      </c>
      <c r="B355" s="1" t="s">
        <v>602</v>
      </c>
      <c r="C355" s="1" t="s">
        <v>1036</v>
      </c>
      <c r="D355" s="1" t="s">
        <v>1037</v>
      </c>
      <c r="E355" s="1" t="s">
        <v>798</v>
      </c>
      <c r="F355" s="1" t="s">
        <v>1032</v>
      </c>
      <c r="G355" s="1" t="s">
        <v>972</v>
      </c>
      <c r="H355" s="1" t="s">
        <v>873</v>
      </c>
      <c r="I355" s="1" t="s">
        <v>1038</v>
      </c>
      <c r="J355" s="1" t="s">
        <v>1039</v>
      </c>
      <c r="K355" s="1" t="s">
        <v>1040</v>
      </c>
      <c r="L355" s="1" t="s">
        <v>1041</v>
      </c>
      <c r="M355" s="1" t="s">
        <v>764</v>
      </c>
      <c r="N355" s="1" t="s">
        <v>753</v>
      </c>
      <c r="O355" s="1" t="s">
        <v>848</v>
      </c>
      <c r="P355" s="1" t="s">
        <v>833</v>
      </c>
      <c r="Q355" s="1" t="s">
        <v>1042</v>
      </c>
      <c r="R355" s="1" t="s">
        <v>1043</v>
      </c>
      <c r="S355" s="1" t="s">
        <v>1044</v>
      </c>
      <c r="T355" s="1" t="s">
        <v>1045</v>
      </c>
      <c r="U355" s="1" t="s">
        <v>936</v>
      </c>
      <c r="V355" s="1" t="s">
        <v>827</v>
      </c>
      <c r="W355" s="1" t="s">
        <v>1046</v>
      </c>
      <c r="X355" s="1" t="s">
        <v>1047</v>
      </c>
      <c r="Y355" s="1" t="s">
        <v>1194</v>
      </c>
      <c r="Z355" s="1" t="s">
        <v>814</v>
      </c>
      <c r="AA355" s="1" t="s">
        <v>1327</v>
      </c>
      <c r="AB355" s="1" t="s">
        <v>1328</v>
      </c>
      <c r="AC355" s="1" t="s">
        <v>1329</v>
      </c>
      <c r="AD355" s="1" t="s">
        <v>874</v>
      </c>
      <c r="AE355" s="1" t="s">
        <v>832</v>
      </c>
      <c r="AF355" s="1"/>
    </row>
    <row r="356" spans="1:32" x14ac:dyDescent="0.45">
      <c r="A356" s="1" t="str">
        <f>INDEX(Team_Key[Abbreviation],MATCH(INDEX(FPL_Misc_Extract[Team Name],MATCH(FPL_Results_Extract[[#This Row],[Player]],FPL_Misc_Extract[Player],0)),Team_Key[Full Name],0))</f>
        <v>LEI</v>
      </c>
      <c r="B356" s="1" t="s">
        <v>397</v>
      </c>
      <c r="C356" s="1" t="s">
        <v>751</v>
      </c>
      <c r="D356" s="1" t="s">
        <v>752</v>
      </c>
      <c r="E356" s="1" t="s">
        <v>753</v>
      </c>
      <c r="F356" s="1" t="s">
        <v>754</v>
      </c>
      <c r="G356" s="1" t="s">
        <v>735</v>
      </c>
      <c r="H356" s="1" t="s">
        <v>755</v>
      </c>
      <c r="I356" s="1" t="s">
        <v>756</v>
      </c>
      <c r="J356" s="1" t="s">
        <v>757</v>
      </c>
      <c r="K356" s="1" t="s">
        <v>758</v>
      </c>
      <c r="L356" s="1" t="s">
        <v>759</v>
      </c>
      <c r="M356" s="1" t="s">
        <v>760</v>
      </c>
      <c r="N356" s="1" t="s">
        <v>761</v>
      </c>
      <c r="O356" s="1" t="s">
        <v>762</v>
      </c>
      <c r="P356" s="1" t="s">
        <v>763</v>
      </c>
      <c r="Q356" s="1" t="s">
        <v>764</v>
      </c>
      <c r="R356" s="1" t="s">
        <v>765</v>
      </c>
      <c r="S356" s="1" t="s">
        <v>766</v>
      </c>
      <c r="T356" s="1" t="s">
        <v>767</v>
      </c>
      <c r="U356" s="1" t="s">
        <v>768</v>
      </c>
      <c r="V356" s="1" t="s">
        <v>769</v>
      </c>
      <c r="W356" s="1" t="s">
        <v>770</v>
      </c>
      <c r="X356" s="1" t="s">
        <v>771</v>
      </c>
      <c r="Y356" s="1" t="s">
        <v>1201</v>
      </c>
      <c r="Z356" s="1" t="s">
        <v>789</v>
      </c>
      <c r="AA356" s="1" t="s">
        <v>1322</v>
      </c>
      <c r="AB356" s="1" t="s">
        <v>1007</v>
      </c>
      <c r="AC356" s="1" t="s">
        <v>1055</v>
      </c>
      <c r="AD356" s="1" t="s">
        <v>744</v>
      </c>
      <c r="AE356" s="1" t="s">
        <v>1401</v>
      </c>
      <c r="AF356" s="1"/>
    </row>
    <row r="357" spans="1:32" x14ac:dyDescent="0.45">
      <c r="A357" s="1" t="str">
        <f>INDEX(Team_Key[Abbreviation],MATCH(INDEX(FPL_Misc_Extract[Team Name],MATCH(FPL_Results_Extract[[#This Row],[Player]],FPL_Misc_Extract[Player],0)),Team_Key[Full Name],0))</f>
        <v>ARS</v>
      </c>
      <c r="B357" s="1" t="s">
        <v>355</v>
      </c>
      <c r="C357" s="1" t="s">
        <v>1036</v>
      </c>
      <c r="D357" s="1" t="s">
        <v>1037</v>
      </c>
      <c r="E357" s="1" t="s">
        <v>798</v>
      </c>
      <c r="F357" s="1" t="s">
        <v>1032</v>
      </c>
      <c r="G357" s="1" t="s">
        <v>972</v>
      </c>
      <c r="H357" s="1" t="s">
        <v>873</v>
      </c>
      <c r="I357" s="1" t="s">
        <v>1038</v>
      </c>
      <c r="J357" s="1" t="s">
        <v>1039</v>
      </c>
      <c r="K357" s="1" t="s">
        <v>1040</v>
      </c>
      <c r="L357" s="1" t="s">
        <v>1041</v>
      </c>
      <c r="M357" s="1" t="s">
        <v>764</v>
      </c>
      <c r="N357" s="1" t="s">
        <v>753</v>
      </c>
      <c r="O357" s="1" t="s">
        <v>848</v>
      </c>
      <c r="P357" s="1" t="s">
        <v>833</v>
      </c>
      <c r="Q357" s="1" t="s">
        <v>1042</v>
      </c>
      <c r="R357" s="1" t="s">
        <v>1043</v>
      </c>
      <c r="S357" s="1" t="s">
        <v>1044</v>
      </c>
      <c r="T357" s="1" t="s">
        <v>1045</v>
      </c>
      <c r="U357" s="1" t="s">
        <v>936</v>
      </c>
      <c r="V357" s="1" t="s">
        <v>827</v>
      </c>
      <c r="W357" s="1" t="s">
        <v>1046</v>
      </c>
      <c r="X357" s="1" t="s">
        <v>1047</v>
      </c>
      <c r="Y357" s="1" t="s">
        <v>1194</v>
      </c>
      <c r="Z357" s="1" t="s">
        <v>814</v>
      </c>
      <c r="AA357" s="1" t="s">
        <v>1327</v>
      </c>
      <c r="AB357" s="1" t="s">
        <v>1328</v>
      </c>
      <c r="AC357" s="1" t="s">
        <v>1329</v>
      </c>
      <c r="AD357" s="1" t="s">
        <v>874</v>
      </c>
      <c r="AE357" s="1" t="s">
        <v>832</v>
      </c>
      <c r="AF357" s="1"/>
    </row>
    <row r="358" spans="1:32" x14ac:dyDescent="0.45">
      <c r="A358" s="1" t="str">
        <f>INDEX(Team_Key[Abbreviation],MATCH(INDEX(FPL_Misc_Extract[Team Name],MATCH(FPL_Results_Extract[[#This Row],[Player]],FPL_Misc_Extract[Player],0)),Team_Key[Full Name],0))</f>
        <v>EVE</v>
      </c>
      <c r="B358" s="1" t="s">
        <v>434</v>
      </c>
      <c r="C358" s="1" t="s">
        <v>792</v>
      </c>
      <c r="D358" s="1" t="s">
        <v>793</v>
      </c>
      <c r="E358" s="1" t="s">
        <v>794</v>
      </c>
      <c r="F358" s="1" t="s">
        <v>795</v>
      </c>
      <c r="G358" s="1" t="s">
        <v>1025</v>
      </c>
      <c r="H358" s="1" t="s">
        <v>787</v>
      </c>
      <c r="I358" s="1" t="s">
        <v>760</v>
      </c>
      <c r="J358" s="1" t="s">
        <v>1026</v>
      </c>
      <c r="K358" s="1" t="s">
        <v>1027</v>
      </c>
      <c r="L358" s="1" t="s">
        <v>1007</v>
      </c>
      <c r="M358" s="1" t="s">
        <v>1028</v>
      </c>
      <c r="N358" s="1" t="s">
        <v>823</v>
      </c>
      <c r="O358" s="1" t="s">
        <v>1029</v>
      </c>
      <c r="P358" s="1" t="s">
        <v>1030</v>
      </c>
      <c r="Q358" s="1" t="s">
        <v>1031</v>
      </c>
      <c r="R358" s="1" t="s">
        <v>833</v>
      </c>
      <c r="S358" s="1" t="s">
        <v>820</v>
      </c>
      <c r="T358" s="1" t="s">
        <v>1032</v>
      </c>
      <c r="U358" s="1" t="s">
        <v>1033</v>
      </c>
      <c r="V358" s="1" t="s">
        <v>753</v>
      </c>
      <c r="W358" s="1" t="s">
        <v>1034</v>
      </c>
      <c r="X358" s="1" t="s">
        <v>1035</v>
      </c>
      <c r="Y358" s="1" t="s">
        <v>874</v>
      </c>
      <c r="Z358" s="1" t="s">
        <v>968</v>
      </c>
      <c r="AA358" s="1" t="s">
        <v>1333</v>
      </c>
      <c r="AB358" s="1" t="s">
        <v>834</v>
      </c>
      <c r="AC358" s="1" t="s">
        <v>1381</v>
      </c>
      <c r="AD358" s="1" t="s">
        <v>1382</v>
      </c>
      <c r="AE358" s="1" t="s">
        <v>1259</v>
      </c>
      <c r="AF358" s="1"/>
    </row>
    <row r="359" spans="1:32" x14ac:dyDescent="0.45">
      <c r="A359" s="1" t="str">
        <f>INDEX(Team_Key[Abbreviation],MATCH(INDEX(FPL_Misc_Extract[Team Name],MATCH(FPL_Results_Extract[[#This Row],[Player]],FPL_Misc_Extract[Player],0)),Team_Key[Full Name],0))</f>
        <v>SOU</v>
      </c>
      <c r="B359" s="1" t="s">
        <v>201</v>
      </c>
      <c r="C359" s="1" t="s">
        <v>930</v>
      </c>
      <c r="D359" s="1" t="s">
        <v>931</v>
      </c>
      <c r="E359" s="1" t="s">
        <v>812</v>
      </c>
      <c r="F359" s="1" t="s">
        <v>807</v>
      </c>
      <c r="G359" s="1" t="s">
        <v>932</v>
      </c>
      <c r="H359" s="1" t="s">
        <v>933</v>
      </c>
      <c r="I359" s="1" t="s">
        <v>934</v>
      </c>
      <c r="J359" s="1" t="s">
        <v>739</v>
      </c>
      <c r="K359" s="1" t="s">
        <v>836</v>
      </c>
      <c r="L359" s="1" t="s">
        <v>935</v>
      </c>
      <c r="M359" s="1" t="s">
        <v>936</v>
      </c>
      <c r="N359" s="1" t="s">
        <v>747</v>
      </c>
      <c r="O359" s="1" t="s">
        <v>872</v>
      </c>
      <c r="P359" s="1" t="s">
        <v>937</v>
      </c>
      <c r="Q359" s="1" t="s">
        <v>938</v>
      </c>
      <c r="R359" s="1" t="s">
        <v>939</v>
      </c>
      <c r="S359" s="1" t="s">
        <v>940</v>
      </c>
      <c r="T359" s="1" t="s">
        <v>941</v>
      </c>
      <c r="U359" s="1" t="s">
        <v>942</v>
      </c>
      <c r="V359" s="1" t="s">
        <v>891</v>
      </c>
      <c r="W359" s="1" t="s">
        <v>943</v>
      </c>
      <c r="X359" s="1" t="s">
        <v>944</v>
      </c>
      <c r="Y359" s="1" t="s">
        <v>1200</v>
      </c>
      <c r="Z359" s="1" t="s">
        <v>731</v>
      </c>
      <c r="AA359" s="1" t="s">
        <v>1342</v>
      </c>
      <c r="AB359" s="1" t="s">
        <v>838</v>
      </c>
      <c r="AC359" s="1" t="s">
        <v>1343</v>
      </c>
      <c r="AD359" s="1" t="s">
        <v>965</v>
      </c>
      <c r="AE359" s="1" t="s">
        <v>1392</v>
      </c>
      <c r="AF359" s="1"/>
    </row>
    <row r="360" spans="1:32" x14ac:dyDescent="0.45">
      <c r="A360" s="1" t="str">
        <f>INDEX(Team_Key[Abbreviation],MATCH(INDEX(FPL_Misc_Extract[Team Name],MATCH(FPL_Results_Extract[[#This Row],[Player]],FPL_Misc_Extract[Player],0)),Team_Key[Full Name],0))</f>
        <v>NEW</v>
      </c>
      <c r="B360" s="1" t="s">
        <v>494</v>
      </c>
      <c r="C360" s="1" t="s">
        <v>945</v>
      </c>
      <c r="D360" s="1" t="s">
        <v>946</v>
      </c>
      <c r="E360" s="1" t="s">
        <v>785</v>
      </c>
      <c r="F360" s="1" t="s">
        <v>947</v>
      </c>
      <c r="G360" s="1" t="s">
        <v>748</v>
      </c>
      <c r="H360" s="1" t="s">
        <v>948</v>
      </c>
      <c r="I360" s="1" t="s">
        <v>949</v>
      </c>
      <c r="J360" s="1" t="s">
        <v>950</v>
      </c>
      <c r="K360" s="1" t="s">
        <v>951</v>
      </c>
      <c r="L360" s="1" t="s">
        <v>952</v>
      </c>
      <c r="M360" s="1" t="s">
        <v>786</v>
      </c>
      <c r="N360" s="1" t="s">
        <v>867</v>
      </c>
      <c r="O360" s="1" t="s">
        <v>893</v>
      </c>
      <c r="P360" s="1" t="s">
        <v>953</v>
      </c>
      <c r="Q360" s="1" t="s">
        <v>789</v>
      </c>
      <c r="R360" s="1" t="s">
        <v>954</v>
      </c>
      <c r="S360" s="1" t="s">
        <v>938</v>
      </c>
      <c r="T360" s="1" t="s">
        <v>955</v>
      </c>
      <c r="U360" s="1" t="s">
        <v>956</v>
      </c>
      <c r="V360" s="1" t="s">
        <v>957</v>
      </c>
      <c r="W360" s="1" t="s">
        <v>958</v>
      </c>
      <c r="X360" s="1" t="s">
        <v>959</v>
      </c>
      <c r="Y360" s="1" t="s">
        <v>1205</v>
      </c>
      <c r="Z360" s="1" t="s">
        <v>1340</v>
      </c>
      <c r="AA360" s="1" t="s">
        <v>896</v>
      </c>
      <c r="AB360" s="1" t="s">
        <v>1341</v>
      </c>
      <c r="AC360" s="1" t="s">
        <v>1054</v>
      </c>
      <c r="AD360" s="1" t="s">
        <v>1396</v>
      </c>
      <c r="AE360" s="1" t="s">
        <v>1259</v>
      </c>
      <c r="AF360" s="1"/>
    </row>
    <row r="361" spans="1:32" x14ac:dyDescent="0.45">
      <c r="A361" s="1" t="str">
        <f>INDEX(Team_Key[Abbreviation],MATCH(INDEX(FPL_Misc_Extract[Team Name],MATCH(FPL_Results_Extract[[#This Row],[Player]],FPL_Misc_Extract[Player],0)),Team_Key[Full Name],0))</f>
        <v>WHU</v>
      </c>
      <c r="B361" s="1" t="s">
        <v>519</v>
      </c>
      <c r="C361" s="1" t="s">
        <v>1259</v>
      </c>
      <c r="D361" s="1" t="s">
        <v>1259</v>
      </c>
      <c r="E361" s="1" t="s">
        <v>774</v>
      </c>
      <c r="F361" s="1" t="s">
        <v>775</v>
      </c>
      <c r="G361" s="1" t="s">
        <v>776</v>
      </c>
      <c r="H361" s="1" t="s">
        <v>777</v>
      </c>
      <c r="I361" s="1" t="s">
        <v>778</v>
      </c>
      <c r="J361" s="1" t="s">
        <v>779</v>
      </c>
      <c r="K361" s="1" t="s">
        <v>780</v>
      </c>
      <c r="L361" s="1" t="s">
        <v>765</v>
      </c>
      <c r="M361" s="1" t="s">
        <v>781</v>
      </c>
      <c r="N361" s="1" t="s">
        <v>782</v>
      </c>
      <c r="O361" s="1" t="s">
        <v>783</v>
      </c>
      <c r="P361" s="1" t="s">
        <v>784</v>
      </c>
      <c r="Q361" s="1" t="s">
        <v>785</v>
      </c>
      <c r="R361" s="1" t="s">
        <v>786</v>
      </c>
      <c r="S361" s="1" t="s">
        <v>787</v>
      </c>
      <c r="T361" s="1" t="s">
        <v>771</v>
      </c>
      <c r="U361" s="1" t="s">
        <v>788</v>
      </c>
      <c r="V361" s="1" t="s">
        <v>789</v>
      </c>
      <c r="W361" s="1" t="s">
        <v>790</v>
      </c>
      <c r="X361" s="1" t="s">
        <v>791</v>
      </c>
      <c r="Y361" s="1" t="s">
        <v>1196</v>
      </c>
      <c r="Z361" s="1" t="s">
        <v>1019</v>
      </c>
      <c r="AA361" s="1" t="s">
        <v>1323</v>
      </c>
      <c r="AB361" s="1" t="s">
        <v>1324</v>
      </c>
      <c r="AC361" s="1" t="s">
        <v>818</v>
      </c>
      <c r="AD361" s="1" t="s">
        <v>915</v>
      </c>
      <c r="AE361" s="1" t="s">
        <v>1377</v>
      </c>
      <c r="AF361" s="1"/>
    </row>
    <row r="362" spans="1:32" x14ac:dyDescent="0.45">
      <c r="A362" s="1" t="str">
        <f>INDEX(Team_Key[Abbreviation],MATCH(INDEX(FPL_Misc_Extract[Team Name],MATCH(FPL_Results_Extract[[#This Row],[Player]],FPL_Misc_Extract[Player],0)),Team_Key[Full Name],0))</f>
        <v>WHU</v>
      </c>
      <c r="B362" s="1" t="s">
        <v>354</v>
      </c>
      <c r="C362" s="1" t="s">
        <v>772</v>
      </c>
      <c r="D362" s="1" t="s">
        <v>773</v>
      </c>
      <c r="E362" s="1" t="s">
        <v>774</v>
      </c>
      <c r="F362" s="1" t="s">
        <v>775</v>
      </c>
      <c r="G362" s="1" t="s">
        <v>776</v>
      </c>
      <c r="H362" s="1" t="s">
        <v>777</v>
      </c>
      <c r="I362" s="1" t="s">
        <v>778</v>
      </c>
      <c r="J362" s="1" t="s">
        <v>779</v>
      </c>
      <c r="K362" s="1" t="s">
        <v>780</v>
      </c>
      <c r="L362" s="1" t="s">
        <v>765</v>
      </c>
      <c r="M362" s="1" t="s">
        <v>781</v>
      </c>
      <c r="N362" s="1" t="s">
        <v>782</v>
      </c>
      <c r="O362" s="1" t="s">
        <v>783</v>
      </c>
      <c r="P362" s="1" t="s">
        <v>784</v>
      </c>
      <c r="Q362" s="1" t="s">
        <v>785</v>
      </c>
      <c r="R362" s="1" t="s">
        <v>786</v>
      </c>
      <c r="S362" s="1" t="s">
        <v>787</v>
      </c>
      <c r="T362" s="1" t="s">
        <v>771</v>
      </c>
      <c r="U362" s="1" t="s">
        <v>788</v>
      </c>
      <c r="V362" s="1" t="s">
        <v>789</v>
      </c>
      <c r="W362" s="1" t="s">
        <v>790</v>
      </c>
      <c r="X362" s="1" t="s">
        <v>791</v>
      </c>
      <c r="Y362" s="1" t="s">
        <v>1196</v>
      </c>
      <c r="Z362" s="1" t="s">
        <v>1019</v>
      </c>
      <c r="AA362" s="1" t="s">
        <v>1323</v>
      </c>
      <c r="AB362" s="1" t="s">
        <v>1324</v>
      </c>
      <c r="AC362" s="1" t="s">
        <v>818</v>
      </c>
      <c r="AD362" s="1" t="s">
        <v>915</v>
      </c>
      <c r="AE362" s="1" t="s">
        <v>1377</v>
      </c>
      <c r="AF362" s="1"/>
    </row>
    <row r="363" spans="1:32" x14ac:dyDescent="0.45">
      <c r="A363" s="1" t="str">
        <f>INDEX(Team_Key[Abbreviation],MATCH(INDEX(FPL_Misc_Extract[Team Name],MATCH(FPL_Results_Extract[[#This Row],[Player]],FPL_Misc_Extract[Player],0)),Team_Key[Full Name],0))</f>
        <v>WHU</v>
      </c>
      <c r="B363" s="1" t="s">
        <v>605</v>
      </c>
      <c r="C363" s="1" t="s">
        <v>1259</v>
      </c>
      <c r="D363" s="1" t="s">
        <v>1259</v>
      </c>
      <c r="E363" s="1" t="s">
        <v>1259</v>
      </c>
      <c r="F363" s="1" t="s">
        <v>1259</v>
      </c>
      <c r="G363" s="1" t="s">
        <v>776</v>
      </c>
      <c r="H363" s="1" t="s">
        <v>777</v>
      </c>
      <c r="I363" s="1" t="s">
        <v>778</v>
      </c>
      <c r="J363" s="1" t="s">
        <v>779</v>
      </c>
      <c r="K363" s="1" t="s">
        <v>780</v>
      </c>
      <c r="L363" s="1" t="s">
        <v>765</v>
      </c>
      <c r="M363" s="1" t="s">
        <v>781</v>
      </c>
      <c r="N363" s="1" t="s">
        <v>782</v>
      </c>
      <c r="O363" s="1" t="s">
        <v>783</v>
      </c>
      <c r="P363" s="1" t="s">
        <v>784</v>
      </c>
      <c r="Q363" s="1" t="s">
        <v>785</v>
      </c>
      <c r="R363" s="1" t="s">
        <v>786</v>
      </c>
      <c r="S363" s="1" t="s">
        <v>787</v>
      </c>
      <c r="T363" s="1" t="s">
        <v>771</v>
      </c>
      <c r="U363" s="1" t="s">
        <v>788</v>
      </c>
      <c r="V363" s="1" t="s">
        <v>789</v>
      </c>
      <c r="W363" s="1" t="s">
        <v>790</v>
      </c>
      <c r="X363" s="1" t="s">
        <v>791</v>
      </c>
      <c r="Y363" s="1" t="s">
        <v>1196</v>
      </c>
      <c r="Z363" s="1" t="s">
        <v>1019</v>
      </c>
      <c r="AA363" s="1" t="s">
        <v>1323</v>
      </c>
      <c r="AB363" s="1" t="s">
        <v>1324</v>
      </c>
      <c r="AC363" s="1" t="s">
        <v>818</v>
      </c>
      <c r="AD363" s="1" t="s">
        <v>915</v>
      </c>
      <c r="AE363" s="1" t="s">
        <v>1377</v>
      </c>
      <c r="AF363" s="1"/>
    </row>
    <row r="364" spans="1:32" x14ac:dyDescent="0.45">
      <c r="A364" s="1" t="str">
        <f>INDEX(Team_Key[Abbreviation],MATCH(INDEX(FPL_Misc_Extract[Team Name],MATCH(FPL_Results_Extract[[#This Row],[Player]],FPL_Misc_Extract[Player],0)),Team_Key[Full Name],0))</f>
        <v>CHE</v>
      </c>
      <c r="B364" s="1" t="s">
        <v>303</v>
      </c>
      <c r="C364" s="1" t="s">
        <v>1048</v>
      </c>
      <c r="D364" s="1" t="s">
        <v>1049</v>
      </c>
      <c r="E364" s="1" t="s">
        <v>760</v>
      </c>
      <c r="F364" s="1" t="s">
        <v>740</v>
      </c>
      <c r="G364" s="1" t="s">
        <v>1050</v>
      </c>
      <c r="H364" s="1" t="s">
        <v>1051</v>
      </c>
      <c r="I364" s="1" t="s">
        <v>930</v>
      </c>
      <c r="J364" s="1" t="s">
        <v>1052</v>
      </c>
      <c r="K364" s="1" t="s">
        <v>1019</v>
      </c>
      <c r="L364" s="1" t="s">
        <v>942</v>
      </c>
      <c r="M364" s="1" t="s">
        <v>1053</v>
      </c>
      <c r="N364" s="1" t="s">
        <v>1054</v>
      </c>
      <c r="O364" s="1" t="s">
        <v>1055</v>
      </c>
      <c r="P364" s="1" t="s">
        <v>737</v>
      </c>
      <c r="Q364" s="1" t="s">
        <v>1056</v>
      </c>
      <c r="R364" s="1" t="s">
        <v>859</v>
      </c>
      <c r="S364" s="1" t="s">
        <v>1042</v>
      </c>
      <c r="T364" s="1" t="s">
        <v>1022</v>
      </c>
      <c r="U364" s="1" t="s">
        <v>785</v>
      </c>
      <c r="V364" s="1" t="s">
        <v>1057</v>
      </c>
      <c r="W364" s="1" t="s">
        <v>744</v>
      </c>
      <c r="X364" s="1" t="s">
        <v>909</v>
      </c>
      <c r="Y364" s="1" t="s">
        <v>1199</v>
      </c>
      <c r="Z364" s="1" t="s">
        <v>812</v>
      </c>
      <c r="AA364" s="1" t="s">
        <v>763</v>
      </c>
      <c r="AB364" s="1" t="s">
        <v>989</v>
      </c>
      <c r="AC364" s="1" t="s">
        <v>1339</v>
      </c>
      <c r="AD364" s="1" t="s">
        <v>757</v>
      </c>
      <c r="AE364" s="1" t="s">
        <v>1380</v>
      </c>
      <c r="AF364" s="1"/>
    </row>
    <row r="365" spans="1:32" x14ac:dyDescent="0.45">
      <c r="A365" s="1" t="str">
        <f>INDEX(Team_Key[Abbreviation],MATCH(INDEX(FPL_Misc_Extract[Team Name],MATCH(FPL_Results_Extract[[#This Row],[Player]],FPL_Misc_Extract[Player],0)),Team_Key[Full Name],0))</f>
        <v>SUN</v>
      </c>
      <c r="B365" s="1" t="s">
        <v>192</v>
      </c>
      <c r="C365" s="1" t="s">
        <v>960</v>
      </c>
      <c r="D365" s="1" t="s">
        <v>961</v>
      </c>
      <c r="E365" s="1" t="s">
        <v>962</v>
      </c>
      <c r="F365" s="1" t="s">
        <v>963</v>
      </c>
      <c r="G365" s="1" t="s">
        <v>964</v>
      </c>
      <c r="H365" s="1" t="s">
        <v>965</v>
      </c>
      <c r="I365" s="1" t="s">
        <v>966</v>
      </c>
      <c r="J365" s="1" t="s">
        <v>967</v>
      </c>
      <c r="K365" s="1" t="s">
        <v>956</v>
      </c>
      <c r="L365" s="1" t="s">
        <v>968</v>
      </c>
      <c r="M365" s="1" t="s">
        <v>969</v>
      </c>
      <c r="N365" s="1" t="s">
        <v>970</v>
      </c>
      <c r="O365" s="1" t="s">
        <v>971</v>
      </c>
      <c r="P365" s="1" t="s">
        <v>972</v>
      </c>
      <c r="Q365" s="1" t="s">
        <v>973</v>
      </c>
      <c r="R365" s="1" t="s">
        <v>974</v>
      </c>
      <c r="S365" s="1" t="s">
        <v>975</v>
      </c>
      <c r="T365" s="1" t="s">
        <v>976</v>
      </c>
      <c r="U365" s="1" t="s">
        <v>831</v>
      </c>
      <c r="V365" s="1" t="s">
        <v>800</v>
      </c>
      <c r="W365" s="1" t="s">
        <v>977</v>
      </c>
      <c r="X365" s="1" t="s">
        <v>783</v>
      </c>
      <c r="Y365" s="1" t="s">
        <v>1195</v>
      </c>
      <c r="Z365" s="1" t="s">
        <v>982</v>
      </c>
      <c r="AA365" s="1" t="s">
        <v>824</v>
      </c>
      <c r="AB365" s="1" t="s">
        <v>886</v>
      </c>
      <c r="AC365" s="1" t="s">
        <v>1326</v>
      </c>
      <c r="AD365" s="1" t="s">
        <v>1383</v>
      </c>
      <c r="AE365" s="1" t="s">
        <v>1384</v>
      </c>
      <c r="AF365" s="1"/>
    </row>
    <row r="366" spans="1:32" x14ac:dyDescent="0.45">
      <c r="A366" s="1" t="str">
        <f>INDEX(Team_Key[Abbreviation],MATCH(INDEX(FPL_Misc_Extract[Team Name],MATCH(FPL_Results_Extract[[#This Row],[Player]],FPL_Misc_Extract[Player],0)),Team_Key[Full Name],0))</f>
        <v>NOR</v>
      </c>
      <c r="B366" s="1" t="s">
        <v>265</v>
      </c>
      <c r="C366" s="1" t="s">
        <v>1009</v>
      </c>
      <c r="D366" s="1" t="s">
        <v>1010</v>
      </c>
      <c r="E366" s="1" t="s">
        <v>1011</v>
      </c>
      <c r="F366" s="1" t="s">
        <v>830</v>
      </c>
      <c r="G366" s="1" t="s">
        <v>1012</v>
      </c>
      <c r="H366" s="1" t="s">
        <v>935</v>
      </c>
      <c r="I366" s="1" t="s">
        <v>1013</v>
      </c>
      <c r="J366" s="1" t="s">
        <v>773</v>
      </c>
      <c r="K366" s="1" t="s">
        <v>1014</v>
      </c>
      <c r="L366" s="1" t="s">
        <v>834</v>
      </c>
      <c r="M366" s="1" t="s">
        <v>894</v>
      </c>
      <c r="N366" s="1" t="s">
        <v>742</v>
      </c>
      <c r="O366" s="1" t="s">
        <v>1015</v>
      </c>
      <c r="P366" s="1" t="s">
        <v>1016</v>
      </c>
      <c r="Q366" s="1" t="s">
        <v>781</v>
      </c>
      <c r="R366" s="1" t="s">
        <v>782</v>
      </c>
      <c r="S366" s="1" t="s">
        <v>1017</v>
      </c>
      <c r="T366" s="1" t="s">
        <v>1018</v>
      </c>
      <c r="U366" s="1" t="s">
        <v>1019</v>
      </c>
      <c r="V366" s="1" t="s">
        <v>990</v>
      </c>
      <c r="W366" s="1" t="s">
        <v>1020</v>
      </c>
      <c r="X366" s="1" t="s">
        <v>1021</v>
      </c>
      <c r="Y366" s="1" t="s">
        <v>1203</v>
      </c>
      <c r="Z366" s="1" t="s">
        <v>1331</v>
      </c>
      <c r="AA366" s="1" t="s">
        <v>1332</v>
      </c>
      <c r="AB366" s="1" t="s">
        <v>967</v>
      </c>
      <c r="AC366" s="1" t="s">
        <v>985</v>
      </c>
      <c r="AD366" s="1" t="s">
        <v>1343</v>
      </c>
      <c r="AE366" s="1" t="s">
        <v>1388</v>
      </c>
      <c r="AF366" s="1"/>
    </row>
    <row r="367" spans="1:32" x14ac:dyDescent="0.45">
      <c r="A367" s="1" t="str">
        <f>INDEX(Team_Key[Abbreviation],MATCH(INDEX(FPL_Misc_Extract[Team Name],MATCH(FPL_Results_Extract[[#This Row],[Player]],FPL_Misc_Extract[Player],0)),Team_Key[Full Name],0))</f>
        <v>WAT</v>
      </c>
      <c r="B367" s="1" t="s">
        <v>362</v>
      </c>
      <c r="C367" s="1" t="s">
        <v>851</v>
      </c>
      <c r="D367" s="1" t="s">
        <v>852</v>
      </c>
      <c r="E367" s="1" t="s">
        <v>814</v>
      </c>
      <c r="F367" s="1" t="s">
        <v>853</v>
      </c>
      <c r="G367" s="1" t="s">
        <v>742</v>
      </c>
      <c r="H367" s="1" t="s">
        <v>854</v>
      </c>
      <c r="I367" s="1" t="s">
        <v>855</v>
      </c>
      <c r="J367" s="1" t="s">
        <v>754</v>
      </c>
      <c r="K367" s="1" t="s">
        <v>856</v>
      </c>
      <c r="L367" s="1" t="s">
        <v>857</v>
      </c>
      <c r="M367" s="1" t="s">
        <v>858</v>
      </c>
      <c r="N367" s="1" t="s">
        <v>859</v>
      </c>
      <c r="O367" s="1" t="s">
        <v>860</v>
      </c>
      <c r="P367" s="1" t="s">
        <v>861</v>
      </c>
      <c r="Q367" s="1" t="s">
        <v>862</v>
      </c>
      <c r="R367" s="1" t="s">
        <v>747</v>
      </c>
      <c r="S367" s="1" t="s">
        <v>863</v>
      </c>
      <c r="T367" s="1" t="s">
        <v>829</v>
      </c>
      <c r="U367" s="1" t="s">
        <v>864</v>
      </c>
      <c r="V367" s="1" t="s">
        <v>865</v>
      </c>
      <c r="W367" s="1" t="s">
        <v>866</v>
      </c>
      <c r="X367" s="1" t="s">
        <v>826</v>
      </c>
      <c r="Y367" s="1" t="s">
        <v>1202</v>
      </c>
      <c r="Z367" s="1" t="s">
        <v>803</v>
      </c>
      <c r="AA367" s="1" t="s">
        <v>983</v>
      </c>
      <c r="AB367" s="1" t="s">
        <v>1037</v>
      </c>
      <c r="AC367" s="1" t="s">
        <v>769</v>
      </c>
      <c r="AD367" s="1" t="s">
        <v>792</v>
      </c>
      <c r="AE367" s="1" t="s">
        <v>1397</v>
      </c>
      <c r="AF367" s="1"/>
    </row>
    <row r="368" spans="1:32" x14ac:dyDescent="0.45">
      <c r="A368" s="1" t="str">
        <f>INDEX(Team_Key[Abbreviation],MATCH(INDEX(FPL_Misc_Extract[Team Name],MATCH(FPL_Results_Extract[[#This Row],[Player]],FPL_Misc_Extract[Player],0)),Team_Key[Full Name],0))</f>
        <v>SWA</v>
      </c>
      <c r="B368" s="1" t="s">
        <v>123</v>
      </c>
      <c r="C368" s="1" t="s">
        <v>829</v>
      </c>
      <c r="D368" s="1" t="s">
        <v>776</v>
      </c>
      <c r="E368" s="1" t="s">
        <v>885</v>
      </c>
      <c r="F368" s="1" t="s">
        <v>886</v>
      </c>
      <c r="G368" s="1" t="s">
        <v>887</v>
      </c>
      <c r="H368" s="1" t="s">
        <v>795</v>
      </c>
      <c r="I368" s="1" t="s">
        <v>888</v>
      </c>
      <c r="J368" s="1" t="s">
        <v>889</v>
      </c>
      <c r="K368" s="1" t="s">
        <v>872</v>
      </c>
      <c r="L368" s="1" t="s">
        <v>890</v>
      </c>
      <c r="M368" s="1" t="s">
        <v>856</v>
      </c>
      <c r="N368" s="1" t="s">
        <v>891</v>
      </c>
      <c r="O368" s="1" t="s">
        <v>892</v>
      </c>
      <c r="P368" s="1" t="s">
        <v>767</v>
      </c>
      <c r="Q368" s="1" t="s">
        <v>893</v>
      </c>
      <c r="R368" s="1" t="s">
        <v>894</v>
      </c>
      <c r="S368" s="1" t="s">
        <v>895</v>
      </c>
      <c r="T368" s="1" t="s">
        <v>896</v>
      </c>
      <c r="U368" s="1" t="s">
        <v>897</v>
      </c>
      <c r="V368" s="1" t="s">
        <v>898</v>
      </c>
      <c r="W368" s="1" t="s">
        <v>899</v>
      </c>
      <c r="X368" s="1" t="s">
        <v>1206</v>
      </c>
      <c r="Y368" s="1" t="s">
        <v>1207</v>
      </c>
      <c r="Z368" s="1" t="s">
        <v>804</v>
      </c>
      <c r="AA368" s="1" t="s">
        <v>1031</v>
      </c>
      <c r="AB368" s="1" t="s">
        <v>970</v>
      </c>
      <c r="AC368" s="1" t="s">
        <v>1330</v>
      </c>
      <c r="AD368" s="1" t="s">
        <v>1390</v>
      </c>
      <c r="AE368" s="1" t="s">
        <v>1391</v>
      </c>
      <c r="AF368" s="1"/>
    </row>
    <row r="369" spans="1:32" x14ac:dyDescent="0.45">
      <c r="A369" s="1" t="str">
        <f>INDEX(Team_Key[Abbreviation],MATCH(INDEX(FPL_Misc_Extract[Team Name],MATCH(FPL_Results_Extract[[#This Row],[Player]],FPL_Misc_Extract[Player],0)),Team_Key[Full Name],0))</f>
        <v>WBA</v>
      </c>
      <c r="B369" s="1" t="s">
        <v>182</v>
      </c>
      <c r="C369" s="1" t="s">
        <v>811</v>
      </c>
      <c r="D369" s="1" t="s">
        <v>812</v>
      </c>
      <c r="E369" s="1" t="s">
        <v>813</v>
      </c>
      <c r="F369" s="1" t="s">
        <v>729</v>
      </c>
      <c r="G369" s="1" t="s">
        <v>814</v>
      </c>
      <c r="H369" s="1" t="s">
        <v>815</v>
      </c>
      <c r="I369" s="1" t="s">
        <v>816</v>
      </c>
      <c r="J369" s="1" t="s">
        <v>817</v>
      </c>
      <c r="K369" s="1" t="s">
        <v>818</v>
      </c>
      <c r="L369" s="1" t="s">
        <v>819</v>
      </c>
      <c r="M369" s="1" t="s">
        <v>820</v>
      </c>
      <c r="N369" s="1" t="s">
        <v>821</v>
      </c>
      <c r="O369" s="1" t="s">
        <v>822</v>
      </c>
      <c r="P369" s="1" t="s">
        <v>823</v>
      </c>
      <c r="Q369" s="1" t="s">
        <v>753</v>
      </c>
      <c r="R369" s="1" t="s">
        <v>824</v>
      </c>
      <c r="S369" s="1" t="s">
        <v>825</v>
      </c>
      <c r="T369" s="1" t="s">
        <v>826</v>
      </c>
      <c r="U369" s="1" t="s">
        <v>827</v>
      </c>
      <c r="V369" s="1" t="s">
        <v>828</v>
      </c>
      <c r="W369" s="1" t="s">
        <v>829</v>
      </c>
      <c r="X369" s="1" t="s">
        <v>830</v>
      </c>
      <c r="Y369" s="1" t="s">
        <v>1193</v>
      </c>
      <c r="Z369" s="1" t="s">
        <v>962</v>
      </c>
      <c r="AA369" s="1" t="s">
        <v>1344</v>
      </c>
      <c r="AB369" s="1" t="s">
        <v>1345</v>
      </c>
      <c r="AC369" s="1" t="s">
        <v>1346</v>
      </c>
      <c r="AD369" s="1" t="s">
        <v>1375</v>
      </c>
      <c r="AE369" s="1" t="s">
        <v>1376</v>
      </c>
      <c r="AF369" s="1"/>
    </row>
    <row r="370" spans="1:32" x14ac:dyDescent="0.45">
      <c r="A370" s="1" t="str">
        <f>INDEX(Team_Key[Abbreviation],MATCH(INDEX(FPL_Misc_Extract[Team Name],MATCH(FPL_Results_Extract[[#This Row],[Player]],FPL_Misc_Extract[Player],0)),Team_Key[Full Name],0))</f>
        <v>BOU</v>
      </c>
      <c r="B370" s="1" t="s">
        <v>391</v>
      </c>
      <c r="C370" s="1" t="s">
        <v>1259</v>
      </c>
      <c r="D370" s="1" t="s">
        <v>1259</v>
      </c>
      <c r="E370" s="1" t="s">
        <v>1259</v>
      </c>
      <c r="F370" s="1" t="s">
        <v>1259</v>
      </c>
      <c r="G370" s="1" t="s">
        <v>1259</v>
      </c>
      <c r="H370" s="1" t="s">
        <v>1259</v>
      </c>
      <c r="I370" s="1" t="s">
        <v>1259</v>
      </c>
      <c r="J370" s="1" t="s">
        <v>1259</v>
      </c>
      <c r="K370" s="1" t="s">
        <v>1259</v>
      </c>
      <c r="L370" s="1" t="s">
        <v>1259</v>
      </c>
      <c r="M370" s="1" t="s">
        <v>866</v>
      </c>
      <c r="N370" s="1" t="s">
        <v>908</v>
      </c>
      <c r="O370" s="1" t="s">
        <v>797</v>
      </c>
      <c r="P370" s="1" t="s">
        <v>909</v>
      </c>
      <c r="Q370" s="1" t="s">
        <v>910</v>
      </c>
      <c r="R370" s="1" t="s">
        <v>886</v>
      </c>
      <c r="S370" s="1" t="s">
        <v>911</v>
      </c>
      <c r="T370" s="1" t="s">
        <v>912</v>
      </c>
      <c r="U370" s="1" t="s">
        <v>835</v>
      </c>
      <c r="V370" s="1" t="s">
        <v>913</v>
      </c>
      <c r="W370" s="1" t="s">
        <v>914</v>
      </c>
      <c r="X370" s="1" t="s">
        <v>807</v>
      </c>
      <c r="Y370" s="1" t="s">
        <v>885</v>
      </c>
      <c r="Z370" s="1" t="s">
        <v>1037</v>
      </c>
      <c r="AA370" s="1" t="s">
        <v>879</v>
      </c>
      <c r="AB370" s="1" t="s">
        <v>1321</v>
      </c>
      <c r="AC370" s="1" t="s">
        <v>812</v>
      </c>
      <c r="AD370" s="1" t="s">
        <v>1398</v>
      </c>
      <c r="AE370" s="1" t="s">
        <v>1399</v>
      </c>
      <c r="AF370" s="1"/>
    </row>
    <row r="371" spans="1:32" x14ac:dyDescent="0.45">
      <c r="A371" s="1" t="str">
        <f>INDEX(Team_Key[Abbreviation],MATCH(INDEX(FPL_Misc_Extract[Team Name],MATCH(FPL_Results_Extract[[#This Row],[Player]],FPL_Misc_Extract[Player],0)),Team_Key[Full Name],0))</f>
        <v>LIV</v>
      </c>
      <c r="B371" s="1" t="s">
        <v>501</v>
      </c>
      <c r="C371" s="1" t="s">
        <v>729</v>
      </c>
      <c r="D371" s="1" t="s">
        <v>730</v>
      </c>
      <c r="E371" s="1" t="s">
        <v>731</v>
      </c>
      <c r="F371" s="1" t="s">
        <v>732</v>
      </c>
      <c r="G371" s="1" t="s">
        <v>733</v>
      </c>
      <c r="H371" s="1" t="s">
        <v>734</v>
      </c>
      <c r="I371" s="1" t="s">
        <v>735</v>
      </c>
      <c r="J371" s="1" t="s">
        <v>736</v>
      </c>
      <c r="K371" s="1" t="s">
        <v>737</v>
      </c>
      <c r="L371" s="1" t="s">
        <v>738</v>
      </c>
      <c r="M371" s="1" t="s">
        <v>739</v>
      </c>
      <c r="N371" s="1" t="s">
        <v>740</v>
      </c>
      <c r="O371" s="1" t="s">
        <v>741</v>
      </c>
      <c r="P371" s="1" t="s">
        <v>742</v>
      </c>
      <c r="Q371" s="1" t="s">
        <v>743</v>
      </c>
      <c r="R371" s="1" t="s">
        <v>744</v>
      </c>
      <c r="S371" s="1" t="s">
        <v>745</v>
      </c>
      <c r="T371" s="1" t="s">
        <v>746</v>
      </c>
      <c r="U371" s="1" t="s">
        <v>747</v>
      </c>
      <c r="V371" s="1" t="s">
        <v>748</v>
      </c>
      <c r="W371" s="1" t="s">
        <v>749</v>
      </c>
      <c r="X371" s="1" t="s">
        <v>750</v>
      </c>
      <c r="Y371" s="1" t="s">
        <v>1198</v>
      </c>
      <c r="Z371" s="1" t="s">
        <v>1318</v>
      </c>
      <c r="AA371" s="1" t="s">
        <v>869</v>
      </c>
      <c r="AB371" s="1" t="s">
        <v>1319</v>
      </c>
      <c r="AC371" s="1" t="s">
        <v>1378</v>
      </c>
      <c r="AD371" s="1" t="s">
        <v>1379</v>
      </c>
      <c r="AE371" s="1" t="s">
        <v>1259</v>
      </c>
      <c r="AF371" s="1"/>
    </row>
    <row r="372" spans="1:32" x14ac:dyDescent="0.45">
      <c r="A372" s="1" t="str">
        <f>INDEX(Team_Key[Abbreviation],MATCH(INDEX(FPL_Misc_Extract[Team Name],MATCH(FPL_Results_Extract[[#This Row],[Player]],FPL_Misc_Extract[Player],0)),Team_Key[Full Name],0))</f>
        <v>MCI</v>
      </c>
      <c r="B372" s="1" t="s">
        <v>339</v>
      </c>
      <c r="C372" s="1" t="s">
        <v>997</v>
      </c>
      <c r="D372" s="1" t="s">
        <v>998</v>
      </c>
      <c r="E372" s="1" t="s">
        <v>999</v>
      </c>
      <c r="F372" s="1" t="s">
        <v>943</v>
      </c>
      <c r="G372" s="1" t="s">
        <v>971</v>
      </c>
      <c r="H372" s="1" t="s">
        <v>1000</v>
      </c>
      <c r="I372" s="1" t="s">
        <v>783</v>
      </c>
      <c r="J372" s="1" t="s">
        <v>1001</v>
      </c>
      <c r="K372" s="1" t="s">
        <v>1002</v>
      </c>
      <c r="L372" s="1" t="s">
        <v>785</v>
      </c>
      <c r="M372" s="1" t="s">
        <v>1003</v>
      </c>
      <c r="N372" s="1" t="s">
        <v>1004</v>
      </c>
      <c r="O372" s="1" t="s">
        <v>1005</v>
      </c>
      <c r="P372" s="1" t="s">
        <v>1006</v>
      </c>
      <c r="Q372" s="1" t="s">
        <v>926</v>
      </c>
      <c r="R372" s="1" t="s">
        <v>927</v>
      </c>
      <c r="S372" s="1" t="s">
        <v>1007</v>
      </c>
      <c r="T372" s="1" t="s">
        <v>810</v>
      </c>
      <c r="U372" s="1" t="s">
        <v>913</v>
      </c>
      <c r="V372" s="1" t="s">
        <v>808</v>
      </c>
      <c r="W372" s="1" t="s">
        <v>795</v>
      </c>
      <c r="X372" s="1" t="s">
        <v>1008</v>
      </c>
      <c r="Y372" s="1" t="s">
        <v>1013</v>
      </c>
      <c r="Z372" s="1" t="s">
        <v>747</v>
      </c>
      <c r="AA372" s="1" t="s">
        <v>1325</v>
      </c>
      <c r="AB372" s="1" t="s">
        <v>864</v>
      </c>
      <c r="AC372" s="1" t="s">
        <v>1385</v>
      </c>
      <c r="AD372" s="1" t="s">
        <v>1386</v>
      </c>
      <c r="AE372" s="1" t="s">
        <v>1259</v>
      </c>
      <c r="AF372" s="1"/>
    </row>
    <row r="373" spans="1:32" x14ac:dyDescent="0.45">
      <c r="A373" s="1" t="str">
        <f>INDEX(Team_Key[Abbreviation],MATCH(INDEX(FPL_Misc_Extract[Team Name],MATCH(FPL_Results_Extract[[#This Row],[Player]],FPL_Misc_Extract[Player],0)),Team_Key[Full Name],0))</f>
        <v>SUN</v>
      </c>
      <c r="B373" s="1" t="s">
        <v>425</v>
      </c>
      <c r="C373" s="1" t="s">
        <v>960</v>
      </c>
      <c r="D373" s="1" t="s">
        <v>961</v>
      </c>
      <c r="E373" s="1" t="s">
        <v>962</v>
      </c>
      <c r="F373" s="1" t="s">
        <v>963</v>
      </c>
      <c r="G373" s="1" t="s">
        <v>964</v>
      </c>
      <c r="H373" s="1" t="s">
        <v>965</v>
      </c>
      <c r="I373" s="1" t="s">
        <v>966</v>
      </c>
      <c r="J373" s="1" t="s">
        <v>967</v>
      </c>
      <c r="K373" s="1" t="s">
        <v>956</v>
      </c>
      <c r="L373" s="1" t="s">
        <v>968</v>
      </c>
      <c r="M373" s="1" t="s">
        <v>969</v>
      </c>
      <c r="N373" s="1" t="s">
        <v>970</v>
      </c>
      <c r="O373" s="1" t="s">
        <v>971</v>
      </c>
      <c r="P373" s="1" t="s">
        <v>972</v>
      </c>
      <c r="Q373" s="1" t="s">
        <v>973</v>
      </c>
      <c r="R373" s="1" t="s">
        <v>974</v>
      </c>
      <c r="S373" s="1" t="s">
        <v>975</v>
      </c>
      <c r="T373" s="1" t="s">
        <v>976</v>
      </c>
      <c r="U373" s="1" t="s">
        <v>831</v>
      </c>
      <c r="V373" s="1" t="s">
        <v>800</v>
      </c>
      <c r="W373" s="1" t="s">
        <v>977</v>
      </c>
      <c r="X373" s="1" t="s">
        <v>783</v>
      </c>
      <c r="Y373" s="1" t="s">
        <v>1195</v>
      </c>
      <c r="Z373" s="1" t="s">
        <v>982</v>
      </c>
      <c r="AA373" s="1" t="s">
        <v>824</v>
      </c>
      <c r="AB373" s="1" t="s">
        <v>886</v>
      </c>
      <c r="AC373" s="1" t="s">
        <v>1326</v>
      </c>
      <c r="AD373" s="1" t="s">
        <v>1383</v>
      </c>
      <c r="AE373" s="1" t="s">
        <v>1384</v>
      </c>
      <c r="AF373" s="1"/>
    </row>
    <row r="374" spans="1:32" x14ac:dyDescent="0.45">
      <c r="A374" s="1" t="str">
        <f>INDEX(Team_Key[Abbreviation],MATCH(INDEX(FPL_Misc_Extract[Team Name],MATCH(FPL_Results_Extract[[#This Row],[Player]],FPL_Misc_Extract[Player],0)),Team_Key[Full Name],0))</f>
        <v>MCI</v>
      </c>
      <c r="B374" s="1" t="s">
        <v>662</v>
      </c>
      <c r="C374" s="1" t="s">
        <v>997</v>
      </c>
      <c r="D374" s="1" t="s">
        <v>998</v>
      </c>
      <c r="E374" s="1" t="s">
        <v>999</v>
      </c>
      <c r="F374" s="1" t="s">
        <v>943</v>
      </c>
      <c r="G374" s="1" t="s">
        <v>971</v>
      </c>
      <c r="H374" s="1" t="s">
        <v>1000</v>
      </c>
      <c r="I374" s="1" t="s">
        <v>783</v>
      </c>
      <c r="J374" s="1" t="s">
        <v>1001</v>
      </c>
      <c r="K374" s="1" t="s">
        <v>1002</v>
      </c>
      <c r="L374" s="1" t="s">
        <v>785</v>
      </c>
      <c r="M374" s="1" t="s">
        <v>1003</v>
      </c>
      <c r="N374" s="1" t="s">
        <v>1004</v>
      </c>
      <c r="O374" s="1" t="s">
        <v>1005</v>
      </c>
      <c r="P374" s="1" t="s">
        <v>1006</v>
      </c>
      <c r="Q374" s="1" t="s">
        <v>926</v>
      </c>
      <c r="R374" s="1" t="s">
        <v>927</v>
      </c>
      <c r="S374" s="1" t="s">
        <v>1007</v>
      </c>
      <c r="T374" s="1" t="s">
        <v>810</v>
      </c>
      <c r="U374" s="1" t="s">
        <v>913</v>
      </c>
      <c r="V374" s="1" t="s">
        <v>808</v>
      </c>
      <c r="W374" s="1" t="s">
        <v>795</v>
      </c>
      <c r="X374" s="1" t="s">
        <v>1008</v>
      </c>
      <c r="Y374" s="1" t="s">
        <v>1013</v>
      </c>
      <c r="Z374" s="1" t="s">
        <v>747</v>
      </c>
      <c r="AA374" s="1" t="s">
        <v>1325</v>
      </c>
      <c r="AB374" s="1" t="s">
        <v>864</v>
      </c>
      <c r="AC374" s="1" t="s">
        <v>1385</v>
      </c>
      <c r="AD374" s="1" t="s">
        <v>1386</v>
      </c>
      <c r="AE374" s="1" t="s">
        <v>1259</v>
      </c>
      <c r="AF374" s="1"/>
    </row>
    <row r="375" spans="1:32" x14ac:dyDescent="0.45">
      <c r="A375" s="1" t="str">
        <f>INDEX(Team_Key[Abbreviation],MATCH(INDEX(FPL_Misc_Extract[Team Name],MATCH(FPL_Results_Extract[[#This Row],[Player]],FPL_Misc_Extract[Player],0)),Team_Key[Full Name],0))</f>
        <v>ARS</v>
      </c>
      <c r="B375" s="1" t="s">
        <v>569</v>
      </c>
      <c r="C375" s="1" t="s">
        <v>1036</v>
      </c>
      <c r="D375" s="1" t="s">
        <v>1037</v>
      </c>
      <c r="E375" s="1" t="s">
        <v>798</v>
      </c>
      <c r="F375" s="1" t="s">
        <v>1032</v>
      </c>
      <c r="G375" s="1" t="s">
        <v>972</v>
      </c>
      <c r="H375" s="1" t="s">
        <v>873</v>
      </c>
      <c r="I375" s="1" t="s">
        <v>1038</v>
      </c>
      <c r="J375" s="1" t="s">
        <v>1039</v>
      </c>
      <c r="K375" s="1" t="s">
        <v>1040</v>
      </c>
      <c r="L375" s="1" t="s">
        <v>1041</v>
      </c>
      <c r="M375" s="1" t="s">
        <v>764</v>
      </c>
      <c r="N375" s="1" t="s">
        <v>753</v>
      </c>
      <c r="O375" s="1" t="s">
        <v>848</v>
      </c>
      <c r="P375" s="1" t="s">
        <v>833</v>
      </c>
      <c r="Q375" s="1" t="s">
        <v>1042</v>
      </c>
      <c r="R375" s="1" t="s">
        <v>1043</v>
      </c>
      <c r="S375" s="1" t="s">
        <v>1044</v>
      </c>
      <c r="T375" s="1" t="s">
        <v>1045</v>
      </c>
      <c r="U375" s="1" t="s">
        <v>936</v>
      </c>
      <c r="V375" s="1" t="s">
        <v>827</v>
      </c>
      <c r="W375" s="1" t="s">
        <v>1046</v>
      </c>
      <c r="X375" s="1" t="s">
        <v>1047</v>
      </c>
      <c r="Y375" s="1" t="s">
        <v>1194</v>
      </c>
      <c r="Z375" s="1" t="s">
        <v>814</v>
      </c>
      <c r="AA375" s="1" t="s">
        <v>1327</v>
      </c>
      <c r="AB375" s="1" t="s">
        <v>1328</v>
      </c>
      <c r="AC375" s="1" t="s">
        <v>1329</v>
      </c>
      <c r="AD375" s="1" t="s">
        <v>874</v>
      </c>
      <c r="AE375" s="1" t="s">
        <v>832</v>
      </c>
      <c r="AF375" s="1"/>
    </row>
    <row r="376" spans="1:32" x14ac:dyDescent="0.45">
      <c r="A376" s="1" t="str">
        <f>INDEX(Team_Key[Abbreviation],MATCH(INDEX(FPL_Misc_Extract[Team Name],MATCH(FPL_Results_Extract[[#This Row],[Player]],FPL_Misc_Extract[Player],0)),Team_Key[Full Name],0))</f>
        <v>LEI</v>
      </c>
      <c r="B376" s="1" t="s">
        <v>263</v>
      </c>
      <c r="C376" s="1" t="s">
        <v>751</v>
      </c>
      <c r="D376" s="1" t="s">
        <v>752</v>
      </c>
      <c r="E376" s="1" t="s">
        <v>753</v>
      </c>
      <c r="F376" s="1" t="s">
        <v>754</v>
      </c>
      <c r="G376" s="1" t="s">
        <v>735</v>
      </c>
      <c r="H376" s="1" t="s">
        <v>755</v>
      </c>
      <c r="I376" s="1" t="s">
        <v>756</v>
      </c>
      <c r="J376" s="1" t="s">
        <v>757</v>
      </c>
      <c r="K376" s="1" t="s">
        <v>758</v>
      </c>
      <c r="L376" s="1" t="s">
        <v>759</v>
      </c>
      <c r="M376" s="1" t="s">
        <v>760</v>
      </c>
      <c r="N376" s="1" t="s">
        <v>761</v>
      </c>
      <c r="O376" s="1" t="s">
        <v>762</v>
      </c>
      <c r="P376" s="1" t="s">
        <v>763</v>
      </c>
      <c r="Q376" s="1" t="s">
        <v>764</v>
      </c>
      <c r="R376" s="1" t="s">
        <v>765</v>
      </c>
      <c r="S376" s="1" t="s">
        <v>766</v>
      </c>
      <c r="T376" s="1" t="s">
        <v>767</v>
      </c>
      <c r="U376" s="1" t="s">
        <v>768</v>
      </c>
      <c r="V376" s="1" t="s">
        <v>769</v>
      </c>
      <c r="W376" s="1" t="s">
        <v>770</v>
      </c>
      <c r="X376" s="1" t="s">
        <v>771</v>
      </c>
      <c r="Y376" s="1" t="s">
        <v>1201</v>
      </c>
      <c r="Z376" s="1" t="s">
        <v>789</v>
      </c>
      <c r="AA376" s="1" t="s">
        <v>1322</v>
      </c>
      <c r="AB376" s="1" t="s">
        <v>1007</v>
      </c>
      <c r="AC376" s="1" t="s">
        <v>1055</v>
      </c>
      <c r="AD376" s="1" t="s">
        <v>744</v>
      </c>
      <c r="AE376" s="1" t="s">
        <v>1401</v>
      </c>
      <c r="AF376" s="1"/>
    </row>
    <row r="377" spans="1:32" x14ac:dyDescent="0.45">
      <c r="A377" s="1" t="str">
        <f>INDEX(Team_Key[Abbreviation],MATCH(INDEX(FPL_Misc_Extract[Team Name],MATCH(FPL_Results_Extract[[#This Row],[Player]],FPL_Misc_Extract[Player],0)),Team_Key[Full Name],0))</f>
        <v>STK</v>
      </c>
      <c r="B377" s="1" t="s">
        <v>560</v>
      </c>
      <c r="C377" s="1" t="s">
        <v>831</v>
      </c>
      <c r="D377" s="1" t="s">
        <v>832</v>
      </c>
      <c r="E377" s="1" t="s">
        <v>833</v>
      </c>
      <c r="F377" s="1" t="s">
        <v>834</v>
      </c>
      <c r="G377" s="1" t="s">
        <v>835</v>
      </c>
      <c r="H377" s="1" t="s">
        <v>836</v>
      </c>
      <c r="I377" s="1" t="s">
        <v>837</v>
      </c>
      <c r="J377" s="1" t="s">
        <v>815</v>
      </c>
      <c r="K377" s="1" t="s">
        <v>838</v>
      </c>
      <c r="L377" s="1" t="s">
        <v>839</v>
      </c>
      <c r="M377" s="1" t="s">
        <v>840</v>
      </c>
      <c r="N377" s="1" t="s">
        <v>841</v>
      </c>
      <c r="O377" s="1" t="s">
        <v>842</v>
      </c>
      <c r="P377" s="1" t="s">
        <v>843</v>
      </c>
      <c r="Q377" s="1" t="s">
        <v>844</v>
      </c>
      <c r="R377" s="1" t="s">
        <v>845</v>
      </c>
      <c r="S377" s="1" t="s">
        <v>740</v>
      </c>
      <c r="T377" s="1" t="s">
        <v>846</v>
      </c>
      <c r="U377" s="1" t="s">
        <v>847</v>
      </c>
      <c r="V377" s="1" t="s">
        <v>848</v>
      </c>
      <c r="W377" s="1" t="s">
        <v>849</v>
      </c>
      <c r="X377" s="1" t="s">
        <v>850</v>
      </c>
      <c r="Y377" s="1" t="s">
        <v>1204</v>
      </c>
      <c r="Z377" s="1" t="s">
        <v>966</v>
      </c>
      <c r="AA377" s="1" t="s">
        <v>931</v>
      </c>
      <c r="AB377" s="1" t="s">
        <v>790</v>
      </c>
      <c r="AC377" s="1" t="s">
        <v>980</v>
      </c>
      <c r="AD377" s="1" t="s">
        <v>827</v>
      </c>
      <c r="AE377" s="1" t="s">
        <v>1389</v>
      </c>
      <c r="AF377" s="1"/>
    </row>
    <row r="378" spans="1:32" x14ac:dyDescent="0.45">
      <c r="A378" s="1" t="str">
        <f>INDEX(Team_Key[Abbreviation],MATCH(INDEX(FPL_Misc_Extract[Team Name],MATCH(FPL_Results_Extract[[#This Row],[Player]],FPL_Misc_Extract[Player],0)),Team_Key[Full Name],0))</f>
        <v>MUN</v>
      </c>
      <c r="B378" s="1" t="s">
        <v>75</v>
      </c>
      <c r="C378" s="1" t="s">
        <v>1259</v>
      </c>
      <c r="D378" s="1" t="s">
        <v>1259</v>
      </c>
      <c r="E378" s="1" t="s">
        <v>1259</v>
      </c>
      <c r="F378" s="1" t="s">
        <v>1259</v>
      </c>
      <c r="G378" s="1" t="s">
        <v>918</v>
      </c>
      <c r="H378" s="1" t="s">
        <v>919</v>
      </c>
      <c r="I378" s="1" t="s">
        <v>920</v>
      </c>
      <c r="J378" s="1" t="s">
        <v>921</v>
      </c>
      <c r="K378" s="1" t="s">
        <v>922</v>
      </c>
      <c r="L378" s="1" t="s">
        <v>768</v>
      </c>
      <c r="M378" s="1" t="s">
        <v>897</v>
      </c>
      <c r="N378" s="1" t="s">
        <v>923</v>
      </c>
      <c r="O378" s="1" t="s">
        <v>808</v>
      </c>
      <c r="P378" s="1" t="s">
        <v>794</v>
      </c>
      <c r="Q378" s="1" t="s">
        <v>895</v>
      </c>
      <c r="R378" s="1" t="s">
        <v>924</v>
      </c>
      <c r="S378" s="1" t="s">
        <v>925</v>
      </c>
      <c r="T378" s="1" t="s">
        <v>926</v>
      </c>
      <c r="U378" s="1" t="s">
        <v>803</v>
      </c>
      <c r="V378" s="1" t="s">
        <v>927</v>
      </c>
      <c r="W378" s="1" t="s">
        <v>928</v>
      </c>
      <c r="X378" s="1" t="s">
        <v>929</v>
      </c>
      <c r="Y378" s="1" t="s">
        <v>970</v>
      </c>
      <c r="Z378" s="1" t="s">
        <v>1201</v>
      </c>
      <c r="AA378" s="1" t="s">
        <v>1336</v>
      </c>
      <c r="AB378" s="1" t="s">
        <v>1337</v>
      </c>
      <c r="AC378" s="1" t="s">
        <v>1338</v>
      </c>
      <c r="AD378" s="1" t="s">
        <v>1206</v>
      </c>
      <c r="AE378" s="1" t="s">
        <v>1387</v>
      </c>
      <c r="AF378" s="1"/>
    </row>
    <row r="379" spans="1:32" x14ac:dyDescent="0.45">
      <c r="A379" s="1" t="str">
        <f>INDEX(Team_Key[Abbreviation],MATCH(INDEX(FPL_Misc_Extract[Team Name],MATCH(FPL_Results_Extract[[#This Row],[Player]],FPL_Misc_Extract[Player],0)),Team_Key[Full Name],0))</f>
        <v>NEW</v>
      </c>
      <c r="B379" s="1" t="s">
        <v>660</v>
      </c>
      <c r="C379" s="1" t="s">
        <v>1259</v>
      </c>
      <c r="D379" s="1" t="s">
        <v>1259</v>
      </c>
      <c r="E379" s="1" t="s">
        <v>785</v>
      </c>
      <c r="F379" s="1" t="s">
        <v>947</v>
      </c>
      <c r="G379" s="1" t="s">
        <v>748</v>
      </c>
      <c r="H379" s="1" t="s">
        <v>948</v>
      </c>
      <c r="I379" s="1" t="s">
        <v>949</v>
      </c>
      <c r="J379" s="1" t="s">
        <v>950</v>
      </c>
      <c r="K379" s="1" t="s">
        <v>951</v>
      </c>
      <c r="L379" s="1" t="s">
        <v>952</v>
      </c>
      <c r="M379" s="1" t="s">
        <v>786</v>
      </c>
      <c r="N379" s="1" t="s">
        <v>867</v>
      </c>
      <c r="O379" s="1" t="s">
        <v>893</v>
      </c>
      <c r="P379" s="1" t="s">
        <v>953</v>
      </c>
      <c r="Q379" s="1" t="s">
        <v>789</v>
      </c>
      <c r="R379" s="1" t="s">
        <v>954</v>
      </c>
      <c r="S379" s="1" t="s">
        <v>938</v>
      </c>
      <c r="T379" s="1" t="s">
        <v>955</v>
      </c>
      <c r="U379" s="1" t="s">
        <v>956</v>
      </c>
      <c r="V379" s="1" t="s">
        <v>957</v>
      </c>
      <c r="W379" s="1" t="s">
        <v>958</v>
      </c>
      <c r="X379" s="1" t="s">
        <v>959</v>
      </c>
      <c r="Y379" s="1" t="s">
        <v>1205</v>
      </c>
      <c r="Z379" s="1" t="s">
        <v>1340</v>
      </c>
      <c r="AA379" s="1" t="s">
        <v>896</v>
      </c>
      <c r="AB379" s="1" t="s">
        <v>1341</v>
      </c>
      <c r="AC379" s="1" t="s">
        <v>1054</v>
      </c>
      <c r="AD379" s="1" t="s">
        <v>1396</v>
      </c>
      <c r="AE379" s="1" t="s">
        <v>1259</v>
      </c>
      <c r="AF379" s="1"/>
    </row>
    <row r="380" spans="1:32" x14ac:dyDescent="0.45">
      <c r="A380" s="1" t="str">
        <f>INDEX(Team_Key[Abbreviation],MATCH(INDEX(FPL_Misc_Extract[Team Name],MATCH(FPL_Results_Extract[[#This Row],[Player]],FPL_Misc_Extract[Player],0)),Team_Key[Full Name],0))</f>
        <v>TOT</v>
      </c>
      <c r="B380" s="1" t="s">
        <v>345</v>
      </c>
      <c r="C380" s="1" t="s">
        <v>792</v>
      </c>
      <c r="D380" s="1" t="s">
        <v>793</v>
      </c>
      <c r="E380" s="1" t="s">
        <v>794</v>
      </c>
      <c r="F380" s="1" t="s">
        <v>795</v>
      </c>
      <c r="G380" s="1" t="s">
        <v>747</v>
      </c>
      <c r="H380" s="1" t="s">
        <v>759</v>
      </c>
      <c r="I380" s="1" t="s">
        <v>796</v>
      </c>
      <c r="J380" s="1" t="s">
        <v>797</v>
      </c>
      <c r="K380" s="1" t="s">
        <v>798</v>
      </c>
      <c r="L380" s="1" t="s">
        <v>799</v>
      </c>
      <c r="M380" s="1" t="s">
        <v>800</v>
      </c>
      <c r="N380" s="1" t="s">
        <v>801</v>
      </c>
      <c r="O380" s="1" t="s">
        <v>802</v>
      </c>
      <c r="P380" s="1" t="s">
        <v>803</v>
      </c>
      <c r="Q380" s="1" t="s">
        <v>804</v>
      </c>
      <c r="R380" s="1" t="s">
        <v>805</v>
      </c>
      <c r="S380" s="1" t="s">
        <v>806</v>
      </c>
      <c r="T380" s="1" t="s">
        <v>807</v>
      </c>
      <c r="U380" s="1" t="s">
        <v>808</v>
      </c>
      <c r="V380" s="1" t="s">
        <v>736</v>
      </c>
      <c r="W380" s="1" t="s">
        <v>809</v>
      </c>
      <c r="X380" s="1" t="s">
        <v>810</v>
      </c>
      <c r="Y380" s="1" t="s">
        <v>780</v>
      </c>
      <c r="Z380" s="1" t="s">
        <v>1320</v>
      </c>
      <c r="AA380" s="1" t="s">
        <v>1206</v>
      </c>
      <c r="AB380" s="1" t="s">
        <v>777</v>
      </c>
      <c r="AC380" s="1" t="s">
        <v>927</v>
      </c>
      <c r="AD380" s="1" t="s">
        <v>1326</v>
      </c>
      <c r="AE380" s="1" t="s">
        <v>1400</v>
      </c>
      <c r="AF380" s="1"/>
    </row>
    <row r="381" spans="1:32" x14ac:dyDescent="0.45">
      <c r="A381" s="1" t="str">
        <f>INDEX(Team_Key[Abbreviation],MATCH(INDEX(FPL_Misc_Extract[Team Name],MATCH(FPL_Results_Extract[[#This Row],[Player]],FPL_Misc_Extract[Player],0)),Team_Key[Full Name],0))</f>
        <v>CHE</v>
      </c>
      <c r="B381" s="1" t="s">
        <v>609</v>
      </c>
      <c r="C381" s="1" t="s">
        <v>1048</v>
      </c>
      <c r="D381" s="1" t="s">
        <v>1049</v>
      </c>
      <c r="E381" s="1" t="s">
        <v>760</v>
      </c>
      <c r="F381" s="1" t="s">
        <v>740</v>
      </c>
      <c r="G381" s="1" t="s">
        <v>1050</v>
      </c>
      <c r="H381" s="1" t="s">
        <v>1051</v>
      </c>
      <c r="I381" s="1" t="s">
        <v>930</v>
      </c>
      <c r="J381" s="1" t="s">
        <v>1052</v>
      </c>
      <c r="K381" s="1" t="s">
        <v>1019</v>
      </c>
      <c r="L381" s="1" t="s">
        <v>942</v>
      </c>
      <c r="M381" s="1" t="s">
        <v>1053</v>
      </c>
      <c r="N381" s="1" t="s">
        <v>1054</v>
      </c>
      <c r="O381" s="1" t="s">
        <v>1055</v>
      </c>
      <c r="P381" s="1" t="s">
        <v>737</v>
      </c>
      <c r="Q381" s="1" t="s">
        <v>1056</v>
      </c>
      <c r="R381" s="1" t="s">
        <v>859</v>
      </c>
      <c r="S381" s="1" t="s">
        <v>1042</v>
      </c>
      <c r="T381" s="1" t="s">
        <v>1022</v>
      </c>
      <c r="U381" s="1" t="s">
        <v>785</v>
      </c>
      <c r="V381" s="1" t="s">
        <v>1057</v>
      </c>
      <c r="W381" s="1" t="s">
        <v>744</v>
      </c>
      <c r="X381" s="1" t="s">
        <v>909</v>
      </c>
      <c r="Y381" s="1" t="s">
        <v>1199</v>
      </c>
      <c r="Z381" s="1" t="s">
        <v>812</v>
      </c>
      <c r="AA381" s="1" t="s">
        <v>763</v>
      </c>
      <c r="AB381" s="1" t="s">
        <v>989</v>
      </c>
      <c r="AC381" s="1" t="s">
        <v>1339</v>
      </c>
      <c r="AD381" s="1" t="s">
        <v>757</v>
      </c>
      <c r="AE381" s="1" t="s">
        <v>1380</v>
      </c>
      <c r="AF381" s="1"/>
    </row>
    <row r="382" spans="1:32" x14ac:dyDescent="0.45">
      <c r="A382" s="1" t="str">
        <f>INDEX(Team_Key[Abbreviation],MATCH(INDEX(FPL_Misc_Extract[Team Name],MATCH(FPL_Results_Extract[[#This Row],[Player]],FPL_Misc_Extract[Player],0)),Team_Key[Full Name],0))</f>
        <v>LEI</v>
      </c>
      <c r="B382" s="1" t="s">
        <v>506</v>
      </c>
      <c r="C382" s="1" t="s">
        <v>1259</v>
      </c>
      <c r="D382" s="1" t="s">
        <v>1259</v>
      </c>
      <c r="E382" s="1" t="s">
        <v>1259</v>
      </c>
      <c r="F382" s="1" t="s">
        <v>1259</v>
      </c>
      <c r="G382" s="1" t="s">
        <v>1259</v>
      </c>
      <c r="H382" s="1" t="s">
        <v>1259</v>
      </c>
      <c r="I382" s="1" t="s">
        <v>1259</v>
      </c>
      <c r="J382" s="1" t="s">
        <v>1259</v>
      </c>
      <c r="K382" s="1" t="s">
        <v>1259</v>
      </c>
      <c r="L382" s="1" t="s">
        <v>1259</v>
      </c>
      <c r="M382" s="1" t="s">
        <v>760</v>
      </c>
      <c r="N382" s="1" t="s">
        <v>761</v>
      </c>
      <c r="O382" s="1" t="s">
        <v>762</v>
      </c>
      <c r="P382" s="1" t="s">
        <v>763</v>
      </c>
      <c r="Q382" s="1" t="s">
        <v>764</v>
      </c>
      <c r="R382" s="1" t="s">
        <v>765</v>
      </c>
      <c r="S382" s="1" t="s">
        <v>766</v>
      </c>
      <c r="T382" s="1" t="s">
        <v>767</v>
      </c>
      <c r="U382" s="1" t="s">
        <v>768</v>
      </c>
      <c r="V382" s="1" t="s">
        <v>769</v>
      </c>
      <c r="W382" s="1" t="s">
        <v>770</v>
      </c>
      <c r="X382" s="1" t="s">
        <v>771</v>
      </c>
      <c r="Y382" s="1" t="s">
        <v>1201</v>
      </c>
      <c r="Z382" s="1" t="s">
        <v>789</v>
      </c>
      <c r="AA382" s="1" t="s">
        <v>1322</v>
      </c>
      <c r="AB382" s="1" t="s">
        <v>1007</v>
      </c>
      <c r="AC382" s="1" t="s">
        <v>1055</v>
      </c>
      <c r="AD382" s="1" t="s">
        <v>744</v>
      </c>
      <c r="AE382" s="1" t="s">
        <v>1401</v>
      </c>
      <c r="AF382" s="1"/>
    </row>
    <row r="383" spans="1:32" x14ac:dyDescent="0.45">
      <c r="A383" s="1" t="str">
        <f>INDEX(Team_Key[Abbreviation],MATCH(INDEX(FPL_Misc_Extract[Team Name],MATCH(FPL_Results_Extract[[#This Row],[Player]],FPL_Misc_Extract[Player],0)),Team_Key[Full Name],0))</f>
        <v>CHE</v>
      </c>
      <c r="B383" s="1" t="s">
        <v>486</v>
      </c>
      <c r="C383" s="1" t="s">
        <v>1048</v>
      </c>
      <c r="D383" s="1" t="s">
        <v>1049</v>
      </c>
      <c r="E383" s="1" t="s">
        <v>760</v>
      </c>
      <c r="F383" s="1" t="s">
        <v>740</v>
      </c>
      <c r="G383" s="1" t="s">
        <v>1050</v>
      </c>
      <c r="H383" s="1" t="s">
        <v>1051</v>
      </c>
      <c r="I383" s="1" t="s">
        <v>930</v>
      </c>
      <c r="J383" s="1" t="s">
        <v>1052</v>
      </c>
      <c r="K383" s="1" t="s">
        <v>1019</v>
      </c>
      <c r="L383" s="1" t="s">
        <v>942</v>
      </c>
      <c r="M383" s="1" t="s">
        <v>1053</v>
      </c>
      <c r="N383" s="1" t="s">
        <v>1054</v>
      </c>
      <c r="O383" s="1" t="s">
        <v>1055</v>
      </c>
      <c r="P383" s="1" t="s">
        <v>737</v>
      </c>
      <c r="Q383" s="1" t="s">
        <v>1056</v>
      </c>
      <c r="R383" s="1" t="s">
        <v>859</v>
      </c>
      <c r="S383" s="1" t="s">
        <v>1042</v>
      </c>
      <c r="T383" s="1" t="s">
        <v>1022</v>
      </c>
      <c r="U383" s="1" t="s">
        <v>785</v>
      </c>
      <c r="V383" s="1" t="s">
        <v>1057</v>
      </c>
      <c r="W383" s="1" t="s">
        <v>744</v>
      </c>
      <c r="X383" s="1" t="s">
        <v>909</v>
      </c>
      <c r="Y383" s="1" t="s">
        <v>1199</v>
      </c>
      <c r="Z383" s="1" t="s">
        <v>812</v>
      </c>
      <c r="AA383" s="1" t="s">
        <v>763</v>
      </c>
      <c r="AB383" s="1" t="s">
        <v>989</v>
      </c>
      <c r="AC383" s="1" t="s">
        <v>1339</v>
      </c>
      <c r="AD383" s="1" t="s">
        <v>757</v>
      </c>
      <c r="AE383" s="1" t="s">
        <v>1380</v>
      </c>
      <c r="AF383" s="1"/>
    </row>
    <row r="384" spans="1:32" x14ac:dyDescent="0.45">
      <c r="A384" s="1" t="str">
        <f>INDEX(Team_Key[Abbreviation],MATCH(INDEX(FPL_Misc_Extract[Team Name],MATCH(FPL_Results_Extract[[#This Row],[Player]],FPL_Misc_Extract[Player],0)),Team_Key[Full Name],0))</f>
        <v>LIV</v>
      </c>
      <c r="B384" s="1" t="s">
        <v>169</v>
      </c>
      <c r="C384" s="1" t="s">
        <v>729</v>
      </c>
      <c r="D384" s="1" t="s">
        <v>730</v>
      </c>
      <c r="E384" s="1" t="s">
        <v>731</v>
      </c>
      <c r="F384" s="1" t="s">
        <v>732</v>
      </c>
      <c r="G384" s="1" t="s">
        <v>733</v>
      </c>
      <c r="H384" s="1" t="s">
        <v>734</v>
      </c>
      <c r="I384" s="1" t="s">
        <v>735</v>
      </c>
      <c r="J384" s="1" t="s">
        <v>736</v>
      </c>
      <c r="K384" s="1" t="s">
        <v>737</v>
      </c>
      <c r="L384" s="1" t="s">
        <v>738</v>
      </c>
      <c r="M384" s="1" t="s">
        <v>739</v>
      </c>
      <c r="N384" s="1" t="s">
        <v>740</v>
      </c>
      <c r="O384" s="1" t="s">
        <v>741</v>
      </c>
      <c r="P384" s="1" t="s">
        <v>742</v>
      </c>
      <c r="Q384" s="1" t="s">
        <v>743</v>
      </c>
      <c r="R384" s="1" t="s">
        <v>744</v>
      </c>
      <c r="S384" s="1" t="s">
        <v>745</v>
      </c>
      <c r="T384" s="1" t="s">
        <v>746</v>
      </c>
      <c r="U384" s="1" t="s">
        <v>747</v>
      </c>
      <c r="V384" s="1" t="s">
        <v>748</v>
      </c>
      <c r="W384" s="1" t="s">
        <v>749</v>
      </c>
      <c r="X384" s="1" t="s">
        <v>750</v>
      </c>
      <c r="Y384" s="1" t="s">
        <v>1198</v>
      </c>
      <c r="Z384" s="1" t="s">
        <v>1318</v>
      </c>
      <c r="AA384" s="1" t="s">
        <v>869</v>
      </c>
      <c r="AB384" s="1" t="s">
        <v>1319</v>
      </c>
      <c r="AC384" s="1" t="s">
        <v>1378</v>
      </c>
      <c r="AD384" s="1" t="s">
        <v>1379</v>
      </c>
      <c r="AE384" s="1" t="s">
        <v>1259</v>
      </c>
      <c r="AF384" s="1"/>
    </row>
    <row r="385" spans="1:32" x14ac:dyDescent="0.45">
      <c r="A385" s="1" t="str">
        <f>INDEX(Team_Key[Abbreviation],MATCH(INDEX(FPL_Misc_Extract[Team Name],MATCH(FPL_Results_Extract[[#This Row],[Player]],FPL_Misc_Extract[Player],0)),Team_Key[Full Name],0))</f>
        <v>STK</v>
      </c>
      <c r="B385" s="1" t="s">
        <v>64</v>
      </c>
      <c r="C385" s="1" t="s">
        <v>831</v>
      </c>
      <c r="D385" s="1" t="s">
        <v>832</v>
      </c>
      <c r="E385" s="1" t="s">
        <v>833</v>
      </c>
      <c r="F385" s="1" t="s">
        <v>834</v>
      </c>
      <c r="G385" s="1" t="s">
        <v>835</v>
      </c>
      <c r="H385" s="1" t="s">
        <v>836</v>
      </c>
      <c r="I385" s="1" t="s">
        <v>837</v>
      </c>
      <c r="J385" s="1" t="s">
        <v>815</v>
      </c>
      <c r="K385" s="1" t="s">
        <v>838</v>
      </c>
      <c r="L385" s="1" t="s">
        <v>839</v>
      </c>
      <c r="M385" s="1" t="s">
        <v>840</v>
      </c>
      <c r="N385" s="1" t="s">
        <v>841</v>
      </c>
      <c r="O385" s="1" t="s">
        <v>842</v>
      </c>
      <c r="P385" s="1" t="s">
        <v>843</v>
      </c>
      <c r="Q385" s="1" t="s">
        <v>844</v>
      </c>
      <c r="R385" s="1" t="s">
        <v>845</v>
      </c>
      <c r="S385" s="1" t="s">
        <v>740</v>
      </c>
      <c r="T385" s="1" t="s">
        <v>846</v>
      </c>
      <c r="U385" s="1" t="s">
        <v>847</v>
      </c>
      <c r="V385" s="1" t="s">
        <v>848</v>
      </c>
      <c r="W385" s="1" t="s">
        <v>849</v>
      </c>
      <c r="X385" s="1" t="s">
        <v>850</v>
      </c>
      <c r="Y385" s="1" t="s">
        <v>1204</v>
      </c>
      <c r="Z385" s="1" t="s">
        <v>966</v>
      </c>
      <c r="AA385" s="1" t="s">
        <v>931</v>
      </c>
      <c r="AB385" s="1" t="s">
        <v>790</v>
      </c>
      <c r="AC385" s="1" t="s">
        <v>980</v>
      </c>
      <c r="AD385" s="1" t="s">
        <v>827</v>
      </c>
      <c r="AE385" s="1" t="s">
        <v>1389</v>
      </c>
      <c r="AF385" s="1"/>
    </row>
    <row r="386" spans="1:32" x14ac:dyDescent="0.45">
      <c r="A386" s="1" t="str">
        <f>INDEX(Team_Key[Abbreviation],MATCH(INDEX(FPL_Misc_Extract[Team Name],MATCH(FPL_Results_Extract[[#This Row],[Player]],FPL_Misc_Extract[Player],0)),Team_Key[Full Name],0))</f>
        <v>LEI</v>
      </c>
      <c r="B386" s="1" t="s">
        <v>366</v>
      </c>
      <c r="C386" s="1" t="s">
        <v>751</v>
      </c>
      <c r="D386" s="1" t="s">
        <v>752</v>
      </c>
      <c r="E386" s="1" t="s">
        <v>753</v>
      </c>
      <c r="F386" s="1" t="s">
        <v>754</v>
      </c>
      <c r="G386" s="1" t="s">
        <v>735</v>
      </c>
      <c r="H386" s="1" t="s">
        <v>755</v>
      </c>
      <c r="I386" s="1" t="s">
        <v>756</v>
      </c>
      <c r="J386" s="1" t="s">
        <v>757</v>
      </c>
      <c r="K386" s="1" t="s">
        <v>758</v>
      </c>
      <c r="L386" s="1" t="s">
        <v>759</v>
      </c>
      <c r="M386" s="1" t="s">
        <v>760</v>
      </c>
      <c r="N386" s="1" t="s">
        <v>761</v>
      </c>
      <c r="O386" s="1" t="s">
        <v>762</v>
      </c>
      <c r="P386" s="1" t="s">
        <v>763</v>
      </c>
      <c r="Q386" s="1" t="s">
        <v>764</v>
      </c>
      <c r="R386" s="1" t="s">
        <v>765</v>
      </c>
      <c r="S386" s="1" t="s">
        <v>766</v>
      </c>
      <c r="T386" s="1" t="s">
        <v>767</v>
      </c>
      <c r="U386" s="1" t="s">
        <v>768</v>
      </c>
      <c r="V386" s="1" t="s">
        <v>769</v>
      </c>
      <c r="W386" s="1" t="s">
        <v>770</v>
      </c>
      <c r="X386" s="1" t="s">
        <v>771</v>
      </c>
      <c r="Y386" s="1" t="s">
        <v>1201</v>
      </c>
      <c r="Z386" s="1" t="s">
        <v>789</v>
      </c>
      <c r="AA386" s="1" t="s">
        <v>1322</v>
      </c>
      <c r="AB386" s="1" t="s">
        <v>1007</v>
      </c>
      <c r="AC386" s="1" t="s">
        <v>1055</v>
      </c>
      <c r="AD386" s="1" t="s">
        <v>744</v>
      </c>
      <c r="AE386" s="1" t="s">
        <v>1401</v>
      </c>
      <c r="AF386" s="1"/>
    </row>
    <row r="387" spans="1:32" x14ac:dyDescent="0.45">
      <c r="A387" s="1" t="str">
        <f>INDEX(Team_Key[Abbreviation],MATCH(INDEX(FPL_Misc_Extract[Team Name],MATCH(FPL_Results_Extract[[#This Row],[Player]],FPL_Misc_Extract[Player],0)),Team_Key[Full Name],0))</f>
        <v>AVL</v>
      </c>
      <c r="B387" s="1" t="s">
        <v>116</v>
      </c>
      <c r="C387" s="1" t="s">
        <v>867</v>
      </c>
      <c r="D387" s="1" t="s">
        <v>750</v>
      </c>
      <c r="E387" s="1" t="s">
        <v>868</v>
      </c>
      <c r="F387" s="1" t="s">
        <v>869</v>
      </c>
      <c r="G387" s="1" t="s">
        <v>870</v>
      </c>
      <c r="H387" s="1" t="s">
        <v>834</v>
      </c>
      <c r="I387" s="1" t="s">
        <v>871</v>
      </c>
      <c r="J387" s="1" t="s">
        <v>872</v>
      </c>
      <c r="K387" s="1" t="s">
        <v>873</v>
      </c>
      <c r="L387" s="1" t="s">
        <v>874</v>
      </c>
      <c r="M387" s="1" t="s">
        <v>875</v>
      </c>
      <c r="N387" s="1" t="s">
        <v>768</v>
      </c>
      <c r="O387" s="1" t="s">
        <v>876</v>
      </c>
      <c r="P387" s="1" t="s">
        <v>877</v>
      </c>
      <c r="Q387" s="1" t="s">
        <v>878</v>
      </c>
      <c r="R387" s="1" t="s">
        <v>879</v>
      </c>
      <c r="S387" s="1" t="s">
        <v>880</v>
      </c>
      <c r="T387" s="1" t="s">
        <v>881</v>
      </c>
      <c r="U387" s="1" t="s">
        <v>882</v>
      </c>
      <c r="V387" s="1" t="s">
        <v>883</v>
      </c>
      <c r="W387" s="1" t="s">
        <v>759</v>
      </c>
      <c r="X387" s="1" t="s">
        <v>884</v>
      </c>
      <c r="Y387" s="1" t="s">
        <v>932</v>
      </c>
      <c r="Z387" s="1" t="s">
        <v>748</v>
      </c>
      <c r="AA387" s="1" t="s">
        <v>862</v>
      </c>
      <c r="AB387" s="1" t="s">
        <v>1347</v>
      </c>
      <c r="AC387" s="1" t="s">
        <v>904</v>
      </c>
      <c r="AD387" s="1" t="s">
        <v>1394</v>
      </c>
      <c r="AE387" s="1" t="s">
        <v>1395</v>
      </c>
      <c r="AF387" s="1"/>
    </row>
    <row r="388" spans="1:32" x14ac:dyDescent="0.45">
      <c r="A388" s="1" t="str">
        <f>INDEX(Team_Key[Abbreviation],MATCH(INDEX(FPL_Misc_Extract[Team Name],MATCH(FPL_Results_Extract[[#This Row],[Player]],FPL_Misc_Extract[Player],0)),Team_Key[Full Name],0))</f>
        <v>WAT</v>
      </c>
      <c r="B388" s="1" t="s">
        <v>573</v>
      </c>
      <c r="C388" s="1" t="s">
        <v>851</v>
      </c>
      <c r="D388" s="1" t="s">
        <v>852</v>
      </c>
      <c r="E388" s="1" t="s">
        <v>814</v>
      </c>
      <c r="F388" s="1" t="s">
        <v>853</v>
      </c>
      <c r="G388" s="1" t="s">
        <v>742</v>
      </c>
      <c r="H388" s="1" t="s">
        <v>854</v>
      </c>
      <c r="I388" s="1" t="s">
        <v>855</v>
      </c>
      <c r="J388" s="1" t="s">
        <v>754</v>
      </c>
      <c r="K388" s="1" t="s">
        <v>856</v>
      </c>
      <c r="L388" s="1" t="s">
        <v>857</v>
      </c>
      <c r="M388" s="1" t="s">
        <v>858</v>
      </c>
      <c r="N388" s="1" t="s">
        <v>859</v>
      </c>
      <c r="O388" s="1" t="s">
        <v>860</v>
      </c>
      <c r="P388" s="1" t="s">
        <v>861</v>
      </c>
      <c r="Q388" s="1" t="s">
        <v>862</v>
      </c>
      <c r="R388" s="1" t="s">
        <v>747</v>
      </c>
      <c r="S388" s="1" t="s">
        <v>863</v>
      </c>
      <c r="T388" s="1" t="s">
        <v>829</v>
      </c>
      <c r="U388" s="1" t="s">
        <v>864</v>
      </c>
      <c r="V388" s="1" t="s">
        <v>865</v>
      </c>
      <c r="W388" s="1" t="s">
        <v>866</v>
      </c>
      <c r="X388" s="1" t="s">
        <v>826</v>
      </c>
      <c r="Y388" s="1" t="s">
        <v>1202</v>
      </c>
      <c r="Z388" s="1" t="s">
        <v>803</v>
      </c>
      <c r="AA388" s="1" t="s">
        <v>983</v>
      </c>
      <c r="AB388" s="1" t="s">
        <v>1037</v>
      </c>
      <c r="AC388" s="1" t="s">
        <v>769</v>
      </c>
      <c r="AD388" s="1" t="s">
        <v>792</v>
      </c>
      <c r="AE388" s="1" t="s">
        <v>1397</v>
      </c>
      <c r="AF388" s="1"/>
    </row>
    <row r="389" spans="1:32" x14ac:dyDescent="0.45">
      <c r="A389" s="1" t="str">
        <f>INDEX(Team_Key[Abbreviation],MATCH(INDEX(FPL_Misc_Extract[Team Name],MATCH(FPL_Results_Extract[[#This Row],[Player]],FPL_Misc_Extract[Player],0)),Team_Key[Full Name],0))</f>
        <v>AVL</v>
      </c>
      <c r="B389" s="1" t="s">
        <v>248</v>
      </c>
      <c r="C389" s="1" t="s">
        <v>867</v>
      </c>
      <c r="D389" s="1" t="s">
        <v>750</v>
      </c>
      <c r="E389" s="1" t="s">
        <v>868</v>
      </c>
      <c r="F389" s="1" t="s">
        <v>869</v>
      </c>
      <c r="G389" s="1" t="s">
        <v>870</v>
      </c>
      <c r="H389" s="1" t="s">
        <v>834</v>
      </c>
      <c r="I389" s="1" t="s">
        <v>871</v>
      </c>
      <c r="J389" s="1" t="s">
        <v>872</v>
      </c>
      <c r="K389" s="1" t="s">
        <v>873</v>
      </c>
      <c r="L389" s="1" t="s">
        <v>874</v>
      </c>
      <c r="M389" s="1" t="s">
        <v>875</v>
      </c>
      <c r="N389" s="1" t="s">
        <v>768</v>
      </c>
      <c r="O389" s="1" t="s">
        <v>876</v>
      </c>
      <c r="P389" s="1" t="s">
        <v>877</v>
      </c>
      <c r="Q389" s="1" t="s">
        <v>878</v>
      </c>
      <c r="R389" s="1" t="s">
        <v>879</v>
      </c>
      <c r="S389" s="1" t="s">
        <v>880</v>
      </c>
      <c r="T389" s="1" t="s">
        <v>881</v>
      </c>
      <c r="U389" s="1" t="s">
        <v>882</v>
      </c>
      <c r="V389" s="1" t="s">
        <v>883</v>
      </c>
      <c r="W389" s="1" t="s">
        <v>759</v>
      </c>
      <c r="X389" s="1" t="s">
        <v>884</v>
      </c>
      <c r="Y389" s="1" t="s">
        <v>932</v>
      </c>
      <c r="Z389" s="1" t="s">
        <v>748</v>
      </c>
      <c r="AA389" s="1" t="s">
        <v>862</v>
      </c>
      <c r="AB389" s="1" t="s">
        <v>1347</v>
      </c>
      <c r="AC389" s="1" t="s">
        <v>904</v>
      </c>
      <c r="AD389" s="1" t="s">
        <v>1394</v>
      </c>
      <c r="AE389" s="1" t="s">
        <v>1395</v>
      </c>
      <c r="AF389" s="1"/>
    </row>
    <row r="390" spans="1:32" x14ac:dyDescent="0.45">
      <c r="A390" s="1" t="str">
        <f>INDEX(Team_Key[Abbreviation],MATCH(INDEX(FPL_Misc_Extract[Team Name],MATCH(FPL_Results_Extract[[#This Row],[Player]],FPL_Misc_Extract[Player],0)),Team_Key[Full Name],0))</f>
        <v>BOU</v>
      </c>
      <c r="B390" s="1" t="s">
        <v>146</v>
      </c>
      <c r="C390" s="1" t="s">
        <v>900</v>
      </c>
      <c r="D390" s="1" t="s">
        <v>767</v>
      </c>
      <c r="E390" s="1" t="s">
        <v>901</v>
      </c>
      <c r="F390" s="1" t="s">
        <v>884</v>
      </c>
      <c r="G390" s="1" t="s">
        <v>902</v>
      </c>
      <c r="H390" s="1" t="s">
        <v>903</v>
      </c>
      <c r="I390" s="1" t="s">
        <v>904</v>
      </c>
      <c r="J390" s="1" t="s">
        <v>905</v>
      </c>
      <c r="K390" s="1" t="s">
        <v>906</v>
      </c>
      <c r="L390" s="1" t="s">
        <v>907</v>
      </c>
      <c r="M390" s="1" t="s">
        <v>866</v>
      </c>
      <c r="N390" s="1" t="s">
        <v>908</v>
      </c>
      <c r="O390" s="1" t="s">
        <v>797</v>
      </c>
      <c r="P390" s="1" t="s">
        <v>909</v>
      </c>
      <c r="Q390" s="1" t="s">
        <v>910</v>
      </c>
      <c r="R390" s="1" t="s">
        <v>886</v>
      </c>
      <c r="S390" s="1" t="s">
        <v>911</v>
      </c>
      <c r="T390" s="1" t="s">
        <v>912</v>
      </c>
      <c r="U390" s="1" t="s">
        <v>835</v>
      </c>
      <c r="V390" s="1" t="s">
        <v>913</v>
      </c>
      <c r="W390" s="1" t="s">
        <v>914</v>
      </c>
      <c r="X390" s="1" t="s">
        <v>807</v>
      </c>
      <c r="Y390" s="1" t="s">
        <v>885</v>
      </c>
      <c r="Z390" s="1" t="s">
        <v>1037</v>
      </c>
      <c r="AA390" s="1" t="s">
        <v>879</v>
      </c>
      <c r="AB390" s="1" t="s">
        <v>1321</v>
      </c>
      <c r="AC390" s="1" t="s">
        <v>812</v>
      </c>
      <c r="AD390" s="1" t="s">
        <v>1398</v>
      </c>
      <c r="AE390" s="1" t="s">
        <v>1399</v>
      </c>
      <c r="AF390" s="1"/>
    </row>
    <row r="391" spans="1:32" x14ac:dyDescent="0.45">
      <c r="A391" s="1" t="str">
        <f>INDEX(Team_Key[Abbreviation],MATCH(INDEX(FPL_Misc_Extract[Team Name],MATCH(FPL_Results_Extract[[#This Row],[Player]],FPL_Misc_Extract[Player],0)),Team_Key[Full Name],0))</f>
        <v>LEI</v>
      </c>
      <c r="B391" s="1" t="s">
        <v>654</v>
      </c>
      <c r="C391" s="1" t="s">
        <v>1259</v>
      </c>
      <c r="D391" s="1" t="s">
        <v>1259</v>
      </c>
      <c r="E391" s="1" t="s">
        <v>1259</v>
      </c>
      <c r="F391" s="1" t="s">
        <v>1259</v>
      </c>
      <c r="G391" s="1" t="s">
        <v>1259</v>
      </c>
      <c r="H391" s="1" t="s">
        <v>1259</v>
      </c>
      <c r="I391" s="1" t="s">
        <v>1259</v>
      </c>
      <c r="J391" s="1" t="s">
        <v>1259</v>
      </c>
      <c r="K391" s="1" t="s">
        <v>1259</v>
      </c>
      <c r="L391" s="1" t="s">
        <v>1259</v>
      </c>
      <c r="M391" s="1" t="s">
        <v>1259</v>
      </c>
      <c r="N391" s="1" t="s">
        <v>1259</v>
      </c>
      <c r="O391" s="1" t="s">
        <v>1259</v>
      </c>
      <c r="P391" s="1" t="s">
        <v>1259</v>
      </c>
      <c r="Q391" s="1" t="s">
        <v>1259</v>
      </c>
      <c r="R391" s="1" t="s">
        <v>1259</v>
      </c>
      <c r="S391" s="1" t="s">
        <v>1259</v>
      </c>
      <c r="T391" s="1" t="s">
        <v>1259</v>
      </c>
      <c r="U391" s="1" t="s">
        <v>1259</v>
      </c>
      <c r="V391" s="1" t="s">
        <v>1259</v>
      </c>
      <c r="W391" s="1" t="s">
        <v>770</v>
      </c>
      <c r="X391" s="1" t="s">
        <v>771</v>
      </c>
      <c r="Y391" s="1" t="s">
        <v>1201</v>
      </c>
      <c r="Z391" s="1" t="s">
        <v>789</v>
      </c>
      <c r="AA391" s="1" t="s">
        <v>1322</v>
      </c>
      <c r="AB391" s="1" t="s">
        <v>1007</v>
      </c>
      <c r="AC391" s="1" t="s">
        <v>1055</v>
      </c>
      <c r="AD391" s="1" t="s">
        <v>744</v>
      </c>
      <c r="AE391" s="1" t="s">
        <v>1401</v>
      </c>
      <c r="AF391" s="1"/>
    </row>
    <row r="392" spans="1:32" x14ac:dyDescent="0.45">
      <c r="A392" s="1" t="str">
        <f>INDEX(Team_Key[Abbreviation],MATCH(INDEX(FPL_Misc_Extract[Team Name],MATCH(FPL_Results_Extract[[#This Row],[Player]],FPL_Misc_Extract[Player],0)),Team_Key[Full Name],0))</f>
        <v>NEW</v>
      </c>
      <c r="B392" s="1" t="s">
        <v>521</v>
      </c>
      <c r="C392" s="1" t="s">
        <v>945</v>
      </c>
      <c r="D392" s="1" t="s">
        <v>946</v>
      </c>
      <c r="E392" s="1" t="s">
        <v>785</v>
      </c>
      <c r="F392" s="1" t="s">
        <v>947</v>
      </c>
      <c r="G392" s="1" t="s">
        <v>748</v>
      </c>
      <c r="H392" s="1" t="s">
        <v>948</v>
      </c>
      <c r="I392" s="1" t="s">
        <v>949</v>
      </c>
      <c r="J392" s="1" t="s">
        <v>950</v>
      </c>
      <c r="K392" s="1" t="s">
        <v>951</v>
      </c>
      <c r="L392" s="1" t="s">
        <v>952</v>
      </c>
      <c r="M392" s="1" t="s">
        <v>786</v>
      </c>
      <c r="N392" s="1" t="s">
        <v>867</v>
      </c>
      <c r="O392" s="1" t="s">
        <v>893</v>
      </c>
      <c r="P392" s="1" t="s">
        <v>953</v>
      </c>
      <c r="Q392" s="1" t="s">
        <v>789</v>
      </c>
      <c r="R392" s="1" t="s">
        <v>954</v>
      </c>
      <c r="S392" s="1" t="s">
        <v>938</v>
      </c>
      <c r="T392" s="1" t="s">
        <v>955</v>
      </c>
      <c r="U392" s="1" t="s">
        <v>956</v>
      </c>
      <c r="V392" s="1" t="s">
        <v>957</v>
      </c>
      <c r="W392" s="1" t="s">
        <v>958</v>
      </c>
      <c r="X392" s="1" t="s">
        <v>959</v>
      </c>
      <c r="Y392" s="1" t="s">
        <v>1205</v>
      </c>
      <c r="Z392" s="1" t="s">
        <v>1340</v>
      </c>
      <c r="AA392" s="1" t="s">
        <v>896</v>
      </c>
      <c r="AB392" s="1" t="s">
        <v>1341</v>
      </c>
      <c r="AC392" s="1" t="s">
        <v>1054</v>
      </c>
      <c r="AD392" s="1" t="s">
        <v>1396</v>
      </c>
      <c r="AE392" s="1" t="s">
        <v>1259</v>
      </c>
      <c r="AF392" s="1"/>
    </row>
    <row r="393" spans="1:32" x14ac:dyDescent="0.45">
      <c r="A393" s="1" t="str">
        <f>INDEX(Team_Key[Abbreviation],MATCH(INDEX(FPL_Misc_Extract[Team Name],MATCH(FPL_Results_Extract[[#This Row],[Player]],FPL_Misc_Extract[Player],0)),Team_Key[Full Name],0))</f>
        <v>WHU</v>
      </c>
      <c r="B393" s="1" t="s">
        <v>574</v>
      </c>
      <c r="C393" s="1" t="s">
        <v>772</v>
      </c>
      <c r="D393" s="1" t="s">
        <v>773</v>
      </c>
      <c r="E393" s="1" t="s">
        <v>774</v>
      </c>
      <c r="F393" s="1" t="s">
        <v>775</v>
      </c>
      <c r="G393" s="1" t="s">
        <v>776</v>
      </c>
      <c r="H393" s="1" t="s">
        <v>777</v>
      </c>
      <c r="I393" s="1" t="s">
        <v>778</v>
      </c>
      <c r="J393" s="1" t="s">
        <v>779</v>
      </c>
      <c r="K393" s="1" t="s">
        <v>780</v>
      </c>
      <c r="L393" s="1" t="s">
        <v>765</v>
      </c>
      <c r="M393" s="1" t="s">
        <v>781</v>
      </c>
      <c r="N393" s="1" t="s">
        <v>782</v>
      </c>
      <c r="O393" s="1" t="s">
        <v>783</v>
      </c>
      <c r="P393" s="1" t="s">
        <v>784</v>
      </c>
      <c r="Q393" s="1" t="s">
        <v>785</v>
      </c>
      <c r="R393" s="1" t="s">
        <v>786</v>
      </c>
      <c r="S393" s="1" t="s">
        <v>787</v>
      </c>
      <c r="T393" s="1" t="s">
        <v>771</v>
      </c>
      <c r="U393" s="1" t="s">
        <v>788</v>
      </c>
      <c r="V393" s="1" t="s">
        <v>789</v>
      </c>
      <c r="W393" s="1" t="s">
        <v>790</v>
      </c>
      <c r="X393" s="1" t="s">
        <v>791</v>
      </c>
      <c r="Y393" s="1" t="s">
        <v>1196</v>
      </c>
      <c r="Z393" s="1" t="s">
        <v>1019</v>
      </c>
      <c r="AA393" s="1" t="s">
        <v>1323</v>
      </c>
      <c r="AB393" s="1" t="s">
        <v>1324</v>
      </c>
      <c r="AC393" s="1" t="s">
        <v>818</v>
      </c>
      <c r="AD393" s="1" t="s">
        <v>915</v>
      </c>
      <c r="AE393" s="1" t="s">
        <v>1377</v>
      </c>
      <c r="AF393" s="1"/>
    </row>
    <row r="394" spans="1:32" x14ac:dyDescent="0.45">
      <c r="A394" s="1" t="str">
        <f>INDEX(Team_Key[Abbreviation],MATCH(INDEX(FPL_Misc_Extract[Team Name],MATCH(FPL_Results_Extract[[#This Row],[Player]],FPL_Misc_Extract[Player],0)),Team_Key[Full Name],0))</f>
        <v>MCI</v>
      </c>
      <c r="B394" s="1" t="s">
        <v>650</v>
      </c>
      <c r="C394" s="1" t="s">
        <v>1259</v>
      </c>
      <c r="D394" s="1" t="s">
        <v>1259</v>
      </c>
      <c r="E394" s="1" t="s">
        <v>1259</v>
      </c>
      <c r="F394" s="1" t="s">
        <v>1259</v>
      </c>
      <c r="G394" s="1" t="s">
        <v>1259</v>
      </c>
      <c r="H394" s="1" t="s">
        <v>1259</v>
      </c>
      <c r="I394" s="1" t="s">
        <v>783</v>
      </c>
      <c r="J394" s="1" t="s">
        <v>1001</v>
      </c>
      <c r="K394" s="1" t="s">
        <v>1002</v>
      </c>
      <c r="L394" s="1" t="s">
        <v>785</v>
      </c>
      <c r="M394" s="1" t="s">
        <v>1003</v>
      </c>
      <c r="N394" s="1" t="s">
        <v>1004</v>
      </c>
      <c r="O394" s="1" t="s">
        <v>1005</v>
      </c>
      <c r="P394" s="1" t="s">
        <v>1006</v>
      </c>
      <c r="Q394" s="1" t="s">
        <v>926</v>
      </c>
      <c r="R394" s="1" t="s">
        <v>927</v>
      </c>
      <c r="S394" s="1" t="s">
        <v>1007</v>
      </c>
      <c r="T394" s="1" t="s">
        <v>810</v>
      </c>
      <c r="U394" s="1" t="s">
        <v>913</v>
      </c>
      <c r="V394" s="1" t="s">
        <v>808</v>
      </c>
      <c r="W394" s="1" t="s">
        <v>795</v>
      </c>
      <c r="X394" s="1" t="s">
        <v>1008</v>
      </c>
      <c r="Y394" s="1" t="s">
        <v>1013</v>
      </c>
      <c r="Z394" s="1" t="s">
        <v>747</v>
      </c>
      <c r="AA394" s="1" t="s">
        <v>1325</v>
      </c>
      <c r="AB394" s="1" t="s">
        <v>864</v>
      </c>
      <c r="AC394" s="1" t="s">
        <v>1385</v>
      </c>
      <c r="AD394" s="1" t="s">
        <v>1386</v>
      </c>
      <c r="AE394" s="1" t="s">
        <v>1259</v>
      </c>
      <c r="AF394" s="1"/>
    </row>
    <row r="395" spans="1:32" x14ac:dyDescent="0.45">
      <c r="A395" s="1" t="str">
        <f>INDEX(Team_Key[Abbreviation],MATCH(INDEX(FPL_Misc_Extract[Team Name],MATCH(FPL_Results_Extract[[#This Row],[Player]],FPL_Misc_Extract[Player],0)),Team_Key[Full Name],0))</f>
        <v>TOT</v>
      </c>
      <c r="B395" s="1" t="s">
        <v>326</v>
      </c>
      <c r="C395" s="1" t="s">
        <v>792</v>
      </c>
      <c r="D395" s="1" t="s">
        <v>793</v>
      </c>
      <c r="E395" s="1" t="s">
        <v>794</v>
      </c>
      <c r="F395" s="1" t="s">
        <v>795</v>
      </c>
      <c r="G395" s="1" t="s">
        <v>747</v>
      </c>
      <c r="H395" s="1" t="s">
        <v>759</v>
      </c>
      <c r="I395" s="1" t="s">
        <v>796</v>
      </c>
      <c r="J395" s="1" t="s">
        <v>797</v>
      </c>
      <c r="K395" s="1" t="s">
        <v>798</v>
      </c>
      <c r="L395" s="1" t="s">
        <v>799</v>
      </c>
      <c r="M395" s="1" t="s">
        <v>800</v>
      </c>
      <c r="N395" s="1" t="s">
        <v>801</v>
      </c>
      <c r="O395" s="1" t="s">
        <v>802</v>
      </c>
      <c r="P395" s="1" t="s">
        <v>803</v>
      </c>
      <c r="Q395" s="1" t="s">
        <v>804</v>
      </c>
      <c r="R395" s="1" t="s">
        <v>805</v>
      </c>
      <c r="S395" s="1" t="s">
        <v>806</v>
      </c>
      <c r="T395" s="1" t="s">
        <v>807</v>
      </c>
      <c r="U395" s="1" t="s">
        <v>808</v>
      </c>
      <c r="V395" s="1" t="s">
        <v>736</v>
      </c>
      <c r="W395" s="1" t="s">
        <v>809</v>
      </c>
      <c r="X395" s="1" t="s">
        <v>810</v>
      </c>
      <c r="Y395" s="1" t="s">
        <v>780</v>
      </c>
      <c r="Z395" s="1" t="s">
        <v>1320</v>
      </c>
      <c r="AA395" s="1" t="s">
        <v>1206</v>
      </c>
      <c r="AB395" s="1" t="s">
        <v>777</v>
      </c>
      <c r="AC395" s="1" t="s">
        <v>927</v>
      </c>
      <c r="AD395" s="1" t="s">
        <v>1326</v>
      </c>
      <c r="AE395" s="1" t="s">
        <v>1400</v>
      </c>
      <c r="AF395" s="1"/>
    </row>
    <row r="396" spans="1:32" x14ac:dyDescent="0.45">
      <c r="A396" s="1" t="str">
        <f>INDEX(Team_Key[Abbreviation],MATCH(INDEX(FPL_Misc_Extract[Team Name],MATCH(FPL_Results_Extract[[#This Row],[Player]],FPL_Misc_Extract[Player],0)),Team_Key[Full Name],0))</f>
        <v>SUN</v>
      </c>
      <c r="B396" s="1" t="s">
        <v>257</v>
      </c>
      <c r="C396" s="1" t="s">
        <v>960</v>
      </c>
      <c r="D396" s="1" t="s">
        <v>961</v>
      </c>
      <c r="E396" s="1" t="s">
        <v>962</v>
      </c>
      <c r="F396" s="1" t="s">
        <v>963</v>
      </c>
      <c r="G396" s="1" t="s">
        <v>964</v>
      </c>
      <c r="H396" s="1" t="s">
        <v>965</v>
      </c>
      <c r="I396" s="1" t="s">
        <v>966</v>
      </c>
      <c r="J396" s="1" t="s">
        <v>967</v>
      </c>
      <c r="K396" s="1" t="s">
        <v>956</v>
      </c>
      <c r="L396" s="1" t="s">
        <v>968</v>
      </c>
      <c r="M396" s="1" t="s">
        <v>969</v>
      </c>
      <c r="N396" s="1" t="s">
        <v>970</v>
      </c>
      <c r="O396" s="1" t="s">
        <v>971</v>
      </c>
      <c r="P396" s="1" t="s">
        <v>972</v>
      </c>
      <c r="Q396" s="1" t="s">
        <v>973</v>
      </c>
      <c r="R396" s="1" t="s">
        <v>974</v>
      </c>
      <c r="S396" s="1" t="s">
        <v>975</v>
      </c>
      <c r="T396" s="1" t="s">
        <v>976</v>
      </c>
      <c r="U396" s="1" t="s">
        <v>831</v>
      </c>
      <c r="V396" s="1" t="s">
        <v>800</v>
      </c>
      <c r="W396" s="1" t="s">
        <v>977</v>
      </c>
      <c r="X396" s="1" t="s">
        <v>783</v>
      </c>
      <c r="Y396" s="1" t="s">
        <v>1195</v>
      </c>
      <c r="Z396" s="1" t="s">
        <v>982</v>
      </c>
      <c r="AA396" s="1" t="s">
        <v>824</v>
      </c>
      <c r="AB396" s="1" t="s">
        <v>886</v>
      </c>
      <c r="AC396" s="1" t="s">
        <v>1326</v>
      </c>
      <c r="AD396" s="1" t="s">
        <v>1383</v>
      </c>
      <c r="AE396" s="1" t="s">
        <v>1384</v>
      </c>
      <c r="AF396" s="1"/>
    </row>
    <row r="397" spans="1:32" x14ac:dyDescent="0.45">
      <c r="A397" s="1" t="str">
        <f>INDEX(Team_Key[Abbreviation],MATCH(INDEX(FPL_Misc_Extract[Team Name],MATCH(FPL_Results_Extract[[#This Row],[Player]],FPL_Misc_Extract[Player],0)),Team_Key[Full Name],0))</f>
        <v>MCI</v>
      </c>
      <c r="B397" s="1" t="s">
        <v>656</v>
      </c>
      <c r="C397" s="1" t="s">
        <v>997</v>
      </c>
      <c r="D397" s="1" t="s">
        <v>998</v>
      </c>
      <c r="E397" s="1" t="s">
        <v>999</v>
      </c>
      <c r="F397" s="1" t="s">
        <v>943</v>
      </c>
      <c r="G397" s="1" t="s">
        <v>971</v>
      </c>
      <c r="H397" s="1" t="s">
        <v>1000</v>
      </c>
      <c r="I397" s="1" t="s">
        <v>783</v>
      </c>
      <c r="J397" s="1" t="s">
        <v>1001</v>
      </c>
      <c r="K397" s="1" t="s">
        <v>1002</v>
      </c>
      <c r="L397" s="1" t="s">
        <v>785</v>
      </c>
      <c r="M397" s="1" t="s">
        <v>1003</v>
      </c>
      <c r="N397" s="1" t="s">
        <v>1004</v>
      </c>
      <c r="O397" s="1" t="s">
        <v>1005</v>
      </c>
      <c r="P397" s="1" t="s">
        <v>1006</v>
      </c>
      <c r="Q397" s="1" t="s">
        <v>926</v>
      </c>
      <c r="R397" s="1" t="s">
        <v>927</v>
      </c>
      <c r="S397" s="1" t="s">
        <v>1007</v>
      </c>
      <c r="T397" s="1" t="s">
        <v>810</v>
      </c>
      <c r="U397" s="1" t="s">
        <v>913</v>
      </c>
      <c r="V397" s="1" t="s">
        <v>808</v>
      </c>
      <c r="W397" s="1" t="s">
        <v>795</v>
      </c>
      <c r="X397" s="1" t="s">
        <v>1008</v>
      </c>
      <c r="Y397" s="1" t="s">
        <v>1013</v>
      </c>
      <c r="Z397" s="1" t="s">
        <v>747</v>
      </c>
      <c r="AA397" s="1" t="s">
        <v>1325</v>
      </c>
      <c r="AB397" s="1" t="s">
        <v>864</v>
      </c>
      <c r="AC397" s="1" t="s">
        <v>1385</v>
      </c>
      <c r="AD397" s="1" t="s">
        <v>1386</v>
      </c>
      <c r="AE397" s="1" t="s">
        <v>1259</v>
      </c>
      <c r="AF397" s="1"/>
    </row>
    <row r="398" spans="1:32" x14ac:dyDescent="0.45">
      <c r="A398" s="1" t="str">
        <f>INDEX(Team_Key[Abbreviation],MATCH(INDEX(FPL_Misc_Extract[Team Name],MATCH(FPL_Results_Extract[[#This Row],[Player]],FPL_Misc_Extract[Player],0)),Team_Key[Full Name],0))</f>
        <v>CRY</v>
      </c>
      <c r="B398" s="1" t="s">
        <v>666</v>
      </c>
      <c r="C398" s="1" t="s">
        <v>1259</v>
      </c>
      <c r="D398" s="1" t="s">
        <v>1259</v>
      </c>
      <c r="E398" s="1" t="s">
        <v>1259</v>
      </c>
      <c r="F398" s="1" t="s">
        <v>1259</v>
      </c>
      <c r="G398" s="1" t="s">
        <v>1259</v>
      </c>
      <c r="H398" s="1" t="s">
        <v>1259</v>
      </c>
      <c r="I398" s="1" t="s">
        <v>984</v>
      </c>
      <c r="J398" s="1" t="s">
        <v>923</v>
      </c>
      <c r="K398" s="1" t="s">
        <v>914</v>
      </c>
      <c r="L398" s="1" t="s">
        <v>985</v>
      </c>
      <c r="M398" s="1" t="s">
        <v>986</v>
      </c>
      <c r="N398" s="1" t="s">
        <v>987</v>
      </c>
      <c r="O398" s="1" t="s">
        <v>988</v>
      </c>
      <c r="P398" s="1" t="s">
        <v>989</v>
      </c>
      <c r="Q398" s="1" t="s">
        <v>736</v>
      </c>
      <c r="R398" s="1" t="s">
        <v>990</v>
      </c>
      <c r="S398" s="1" t="s">
        <v>991</v>
      </c>
      <c r="T398" s="1" t="s">
        <v>992</v>
      </c>
      <c r="U398" s="1" t="s">
        <v>993</v>
      </c>
      <c r="V398" s="1" t="s">
        <v>994</v>
      </c>
      <c r="W398" s="1" t="s">
        <v>995</v>
      </c>
      <c r="X398" s="1" t="s">
        <v>996</v>
      </c>
      <c r="Y398" s="1" t="s">
        <v>1197</v>
      </c>
      <c r="Z398" s="1" t="s">
        <v>825</v>
      </c>
      <c r="AA398" s="1" t="s">
        <v>1334</v>
      </c>
      <c r="AB398" s="1" t="s">
        <v>948</v>
      </c>
      <c r="AC398" s="1" t="s">
        <v>1335</v>
      </c>
      <c r="AD398" s="1" t="s">
        <v>779</v>
      </c>
      <c r="AE398" s="1" t="s">
        <v>1393</v>
      </c>
      <c r="AF398" s="1"/>
    </row>
    <row r="399" spans="1:32" x14ac:dyDescent="0.45">
      <c r="A399" s="1" t="str">
        <f>INDEX(Team_Key[Abbreviation],MATCH(INDEX(FPL_Misc_Extract[Team Name],MATCH(FPL_Results_Extract[[#This Row],[Player]],FPL_Misc_Extract[Player],0)),Team_Key[Full Name],0))</f>
        <v>SWA</v>
      </c>
      <c r="B399" s="1" t="s">
        <v>429</v>
      </c>
      <c r="C399" s="1" t="s">
        <v>829</v>
      </c>
      <c r="D399" s="1" t="s">
        <v>776</v>
      </c>
      <c r="E399" s="1" t="s">
        <v>885</v>
      </c>
      <c r="F399" s="1" t="s">
        <v>886</v>
      </c>
      <c r="G399" s="1" t="s">
        <v>887</v>
      </c>
      <c r="H399" s="1" t="s">
        <v>795</v>
      </c>
      <c r="I399" s="1" t="s">
        <v>888</v>
      </c>
      <c r="J399" s="1" t="s">
        <v>889</v>
      </c>
      <c r="K399" s="1" t="s">
        <v>872</v>
      </c>
      <c r="L399" s="1" t="s">
        <v>890</v>
      </c>
      <c r="M399" s="1" t="s">
        <v>856</v>
      </c>
      <c r="N399" s="1" t="s">
        <v>891</v>
      </c>
      <c r="O399" s="1" t="s">
        <v>892</v>
      </c>
      <c r="P399" s="1" t="s">
        <v>767</v>
      </c>
      <c r="Q399" s="1" t="s">
        <v>893</v>
      </c>
      <c r="R399" s="1" t="s">
        <v>894</v>
      </c>
      <c r="S399" s="1" t="s">
        <v>895</v>
      </c>
      <c r="T399" s="1" t="s">
        <v>896</v>
      </c>
      <c r="U399" s="1" t="s">
        <v>897</v>
      </c>
      <c r="V399" s="1" t="s">
        <v>898</v>
      </c>
      <c r="W399" s="1" t="s">
        <v>899</v>
      </c>
      <c r="X399" s="1" t="s">
        <v>1206</v>
      </c>
      <c r="Y399" s="1" t="s">
        <v>1207</v>
      </c>
      <c r="Z399" s="1" t="s">
        <v>804</v>
      </c>
      <c r="AA399" s="1" t="s">
        <v>1031</v>
      </c>
      <c r="AB399" s="1" t="s">
        <v>970</v>
      </c>
      <c r="AC399" s="1" t="s">
        <v>1330</v>
      </c>
      <c r="AD399" s="1" t="s">
        <v>1390</v>
      </c>
      <c r="AE399" s="1" t="s">
        <v>1391</v>
      </c>
      <c r="AF399" s="1"/>
    </row>
    <row r="400" spans="1:32" x14ac:dyDescent="0.45">
      <c r="A400" s="1" t="str">
        <f>INDEX(Team_Key[Abbreviation],MATCH(INDEX(FPL_Misc_Extract[Team Name],MATCH(FPL_Results_Extract[[#This Row],[Player]],FPL_Misc_Extract[Player],0)),Team_Key[Full Name],0))</f>
        <v>LIV</v>
      </c>
      <c r="B400" s="1" t="s">
        <v>253</v>
      </c>
      <c r="C400" s="1" t="s">
        <v>729</v>
      </c>
      <c r="D400" s="1" t="s">
        <v>730</v>
      </c>
      <c r="E400" s="1" t="s">
        <v>731</v>
      </c>
      <c r="F400" s="1" t="s">
        <v>732</v>
      </c>
      <c r="G400" s="1" t="s">
        <v>733</v>
      </c>
      <c r="H400" s="1" t="s">
        <v>734</v>
      </c>
      <c r="I400" s="1" t="s">
        <v>735</v>
      </c>
      <c r="J400" s="1" t="s">
        <v>736</v>
      </c>
      <c r="K400" s="1" t="s">
        <v>737</v>
      </c>
      <c r="L400" s="1" t="s">
        <v>738</v>
      </c>
      <c r="M400" s="1" t="s">
        <v>739</v>
      </c>
      <c r="N400" s="1" t="s">
        <v>740</v>
      </c>
      <c r="O400" s="1" t="s">
        <v>741</v>
      </c>
      <c r="P400" s="1" t="s">
        <v>742</v>
      </c>
      <c r="Q400" s="1" t="s">
        <v>743</v>
      </c>
      <c r="R400" s="1" t="s">
        <v>744</v>
      </c>
      <c r="S400" s="1" t="s">
        <v>745</v>
      </c>
      <c r="T400" s="1" t="s">
        <v>746</v>
      </c>
      <c r="U400" s="1" t="s">
        <v>747</v>
      </c>
      <c r="V400" s="1" t="s">
        <v>748</v>
      </c>
      <c r="W400" s="1" t="s">
        <v>749</v>
      </c>
      <c r="X400" s="1" t="s">
        <v>750</v>
      </c>
      <c r="Y400" s="1" t="s">
        <v>1198</v>
      </c>
      <c r="Z400" s="1" t="s">
        <v>1318</v>
      </c>
      <c r="AA400" s="1" t="s">
        <v>869</v>
      </c>
      <c r="AB400" s="1" t="s">
        <v>1319</v>
      </c>
      <c r="AC400" s="1" t="s">
        <v>1378</v>
      </c>
      <c r="AD400" s="1" t="s">
        <v>1379</v>
      </c>
      <c r="AE400" s="1" t="s">
        <v>1259</v>
      </c>
      <c r="AF400" s="1"/>
    </row>
    <row r="401" spans="1:32" x14ac:dyDescent="0.45">
      <c r="A401" s="1" t="str">
        <f>INDEX(Team_Key[Abbreviation],MATCH(INDEX(FPL_Misc_Extract[Team Name],MATCH(FPL_Results_Extract[[#This Row],[Player]],FPL_Misc_Extract[Player],0)),Team_Key[Full Name],0))</f>
        <v>BOU</v>
      </c>
      <c r="B401" s="1" t="s">
        <v>514</v>
      </c>
      <c r="C401" s="1" t="s">
        <v>900</v>
      </c>
      <c r="D401" s="1" t="s">
        <v>767</v>
      </c>
      <c r="E401" s="1" t="s">
        <v>901</v>
      </c>
      <c r="F401" s="1" t="s">
        <v>884</v>
      </c>
      <c r="G401" s="1" t="s">
        <v>902</v>
      </c>
      <c r="H401" s="1" t="s">
        <v>903</v>
      </c>
      <c r="I401" s="1" t="s">
        <v>904</v>
      </c>
      <c r="J401" s="1" t="s">
        <v>905</v>
      </c>
      <c r="K401" s="1" t="s">
        <v>906</v>
      </c>
      <c r="L401" s="1" t="s">
        <v>907</v>
      </c>
      <c r="M401" s="1" t="s">
        <v>866</v>
      </c>
      <c r="N401" s="1" t="s">
        <v>908</v>
      </c>
      <c r="O401" s="1" t="s">
        <v>797</v>
      </c>
      <c r="P401" s="1" t="s">
        <v>909</v>
      </c>
      <c r="Q401" s="1" t="s">
        <v>910</v>
      </c>
      <c r="R401" s="1" t="s">
        <v>886</v>
      </c>
      <c r="S401" s="1" t="s">
        <v>911</v>
      </c>
      <c r="T401" s="1" t="s">
        <v>912</v>
      </c>
      <c r="U401" s="1" t="s">
        <v>835</v>
      </c>
      <c r="V401" s="1" t="s">
        <v>913</v>
      </c>
      <c r="W401" s="1" t="s">
        <v>914</v>
      </c>
      <c r="X401" s="1" t="s">
        <v>807</v>
      </c>
      <c r="Y401" s="1" t="s">
        <v>885</v>
      </c>
      <c r="Z401" s="1" t="s">
        <v>1037</v>
      </c>
      <c r="AA401" s="1" t="s">
        <v>879</v>
      </c>
      <c r="AB401" s="1" t="s">
        <v>1321</v>
      </c>
      <c r="AC401" s="1" t="s">
        <v>812</v>
      </c>
      <c r="AD401" s="1" t="s">
        <v>1398</v>
      </c>
      <c r="AE401" s="1" t="s">
        <v>1399</v>
      </c>
      <c r="AF401" s="1"/>
    </row>
    <row r="402" spans="1:32" x14ac:dyDescent="0.45">
      <c r="A402" s="1" t="str">
        <f>INDEX(Team_Key[Abbreviation],MATCH(INDEX(FPL_Misc_Extract[Team Name],MATCH(FPL_Results_Extract[[#This Row],[Player]],FPL_Misc_Extract[Player],0)),Team_Key[Full Name],0))</f>
        <v>WBA</v>
      </c>
      <c r="B402" s="1" t="s">
        <v>398</v>
      </c>
      <c r="C402" s="1" t="s">
        <v>811</v>
      </c>
      <c r="D402" s="1" t="s">
        <v>812</v>
      </c>
      <c r="E402" s="1" t="s">
        <v>813</v>
      </c>
      <c r="F402" s="1" t="s">
        <v>729</v>
      </c>
      <c r="G402" s="1" t="s">
        <v>814</v>
      </c>
      <c r="H402" s="1" t="s">
        <v>815</v>
      </c>
      <c r="I402" s="1" t="s">
        <v>816</v>
      </c>
      <c r="J402" s="1" t="s">
        <v>817</v>
      </c>
      <c r="K402" s="1" t="s">
        <v>818</v>
      </c>
      <c r="L402" s="1" t="s">
        <v>819</v>
      </c>
      <c r="M402" s="1" t="s">
        <v>820</v>
      </c>
      <c r="N402" s="1" t="s">
        <v>821</v>
      </c>
      <c r="O402" s="1" t="s">
        <v>822</v>
      </c>
      <c r="P402" s="1" t="s">
        <v>823</v>
      </c>
      <c r="Q402" s="1" t="s">
        <v>753</v>
      </c>
      <c r="R402" s="1" t="s">
        <v>824</v>
      </c>
      <c r="S402" s="1" t="s">
        <v>825</v>
      </c>
      <c r="T402" s="1" t="s">
        <v>826</v>
      </c>
      <c r="U402" s="1" t="s">
        <v>827</v>
      </c>
      <c r="V402" s="1" t="s">
        <v>828</v>
      </c>
      <c r="W402" s="1" t="s">
        <v>829</v>
      </c>
      <c r="X402" s="1" t="s">
        <v>830</v>
      </c>
      <c r="Y402" s="1" t="s">
        <v>1193</v>
      </c>
      <c r="Z402" s="1" t="s">
        <v>962</v>
      </c>
      <c r="AA402" s="1" t="s">
        <v>1344</v>
      </c>
      <c r="AB402" s="1" t="s">
        <v>1345</v>
      </c>
      <c r="AC402" s="1" t="s">
        <v>1346</v>
      </c>
      <c r="AD402" s="1" t="s">
        <v>1375</v>
      </c>
      <c r="AE402" s="1" t="s">
        <v>1376</v>
      </c>
      <c r="AF402" s="1"/>
    </row>
    <row r="403" spans="1:32" x14ac:dyDescent="0.45">
      <c r="A403" s="1" t="str">
        <f>INDEX(Team_Key[Abbreviation],MATCH(INDEX(FPL_Misc_Extract[Team Name],MATCH(FPL_Results_Extract[[#This Row],[Player]],FPL_Misc_Extract[Player],0)),Team_Key[Full Name],0))</f>
        <v>ARS</v>
      </c>
      <c r="B403" s="1" t="s">
        <v>456</v>
      </c>
      <c r="C403" s="1" t="s">
        <v>1036</v>
      </c>
      <c r="D403" s="1" t="s">
        <v>1037</v>
      </c>
      <c r="E403" s="1" t="s">
        <v>798</v>
      </c>
      <c r="F403" s="1" t="s">
        <v>1032</v>
      </c>
      <c r="G403" s="1" t="s">
        <v>972</v>
      </c>
      <c r="H403" s="1" t="s">
        <v>873</v>
      </c>
      <c r="I403" s="1" t="s">
        <v>1038</v>
      </c>
      <c r="J403" s="1" t="s">
        <v>1039</v>
      </c>
      <c r="K403" s="1" t="s">
        <v>1040</v>
      </c>
      <c r="L403" s="1" t="s">
        <v>1041</v>
      </c>
      <c r="M403" s="1" t="s">
        <v>764</v>
      </c>
      <c r="N403" s="1" t="s">
        <v>753</v>
      </c>
      <c r="O403" s="1" t="s">
        <v>848</v>
      </c>
      <c r="P403" s="1" t="s">
        <v>833</v>
      </c>
      <c r="Q403" s="1" t="s">
        <v>1042</v>
      </c>
      <c r="R403" s="1" t="s">
        <v>1043</v>
      </c>
      <c r="S403" s="1" t="s">
        <v>1044</v>
      </c>
      <c r="T403" s="1" t="s">
        <v>1045</v>
      </c>
      <c r="U403" s="1" t="s">
        <v>936</v>
      </c>
      <c r="V403" s="1" t="s">
        <v>827</v>
      </c>
      <c r="W403" s="1" t="s">
        <v>1046</v>
      </c>
      <c r="X403" s="1" t="s">
        <v>1047</v>
      </c>
      <c r="Y403" s="1" t="s">
        <v>1194</v>
      </c>
      <c r="Z403" s="1" t="s">
        <v>814</v>
      </c>
      <c r="AA403" s="1" t="s">
        <v>1327</v>
      </c>
      <c r="AB403" s="1" t="s">
        <v>1328</v>
      </c>
      <c r="AC403" s="1" t="s">
        <v>1329</v>
      </c>
      <c r="AD403" s="1" t="s">
        <v>874</v>
      </c>
      <c r="AE403" s="1" t="s">
        <v>832</v>
      </c>
      <c r="AF403" s="1"/>
    </row>
    <row r="404" spans="1:32" x14ac:dyDescent="0.45">
      <c r="A404" s="1" t="str">
        <f>INDEX(Team_Key[Abbreviation],MATCH(INDEX(FPL_Misc_Extract[Team Name],MATCH(FPL_Results_Extract[[#This Row],[Player]],FPL_Misc_Extract[Player],0)),Team_Key[Full Name],0))</f>
        <v>CHE</v>
      </c>
      <c r="B404" s="1" t="s">
        <v>545</v>
      </c>
      <c r="C404" s="1" t="s">
        <v>1259</v>
      </c>
      <c r="D404" s="1" t="s">
        <v>1049</v>
      </c>
      <c r="E404" s="1" t="s">
        <v>760</v>
      </c>
      <c r="F404" s="1" t="s">
        <v>740</v>
      </c>
      <c r="G404" s="1" t="s">
        <v>1050</v>
      </c>
      <c r="H404" s="1" t="s">
        <v>1051</v>
      </c>
      <c r="I404" s="1" t="s">
        <v>930</v>
      </c>
      <c r="J404" s="1" t="s">
        <v>1052</v>
      </c>
      <c r="K404" s="1" t="s">
        <v>1019</v>
      </c>
      <c r="L404" s="1" t="s">
        <v>942</v>
      </c>
      <c r="M404" s="1" t="s">
        <v>1053</v>
      </c>
      <c r="N404" s="1" t="s">
        <v>1054</v>
      </c>
      <c r="O404" s="1" t="s">
        <v>1055</v>
      </c>
      <c r="P404" s="1" t="s">
        <v>737</v>
      </c>
      <c r="Q404" s="1" t="s">
        <v>1056</v>
      </c>
      <c r="R404" s="1" t="s">
        <v>859</v>
      </c>
      <c r="S404" s="1" t="s">
        <v>1042</v>
      </c>
      <c r="T404" s="1" t="s">
        <v>1022</v>
      </c>
      <c r="U404" s="1" t="s">
        <v>785</v>
      </c>
      <c r="V404" s="1" t="s">
        <v>1057</v>
      </c>
      <c r="W404" s="1" t="s">
        <v>744</v>
      </c>
      <c r="X404" s="1" t="s">
        <v>909</v>
      </c>
      <c r="Y404" s="1" t="s">
        <v>1199</v>
      </c>
      <c r="Z404" s="1" t="s">
        <v>812</v>
      </c>
      <c r="AA404" s="1" t="s">
        <v>763</v>
      </c>
      <c r="AB404" s="1" t="s">
        <v>989</v>
      </c>
      <c r="AC404" s="1" t="s">
        <v>1339</v>
      </c>
      <c r="AD404" s="1" t="s">
        <v>757</v>
      </c>
      <c r="AE404" s="1" t="s">
        <v>1380</v>
      </c>
      <c r="AF404" s="1"/>
    </row>
    <row r="405" spans="1:32" x14ac:dyDescent="0.45">
      <c r="A405" s="1" t="str">
        <f>INDEX(Team_Key[Abbreviation],MATCH(INDEX(FPL_Misc_Extract[Team Name],MATCH(FPL_Results_Extract[[#This Row],[Player]],FPL_Misc_Extract[Player],0)),Team_Key[Full Name],0))</f>
        <v>NEW</v>
      </c>
      <c r="B405" s="1" t="s">
        <v>638</v>
      </c>
      <c r="C405" s="1" t="s">
        <v>1259</v>
      </c>
      <c r="D405" s="1" t="s">
        <v>1259</v>
      </c>
      <c r="E405" s="1" t="s">
        <v>1259</v>
      </c>
      <c r="F405" s="1" t="s">
        <v>1259</v>
      </c>
      <c r="G405" s="1" t="s">
        <v>1259</v>
      </c>
      <c r="H405" s="1" t="s">
        <v>1259</v>
      </c>
      <c r="I405" s="1" t="s">
        <v>1259</v>
      </c>
      <c r="J405" s="1" t="s">
        <v>1259</v>
      </c>
      <c r="K405" s="1" t="s">
        <v>1259</v>
      </c>
      <c r="L405" s="1" t="s">
        <v>1259</v>
      </c>
      <c r="M405" s="1" t="s">
        <v>1259</v>
      </c>
      <c r="N405" s="1" t="s">
        <v>1259</v>
      </c>
      <c r="O405" s="1" t="s">
        <v>893</v>
      </c>
      <c r="P405" s="1" t="s">
        <v>953</v>
      </c>
      <c r="Q405" s="1" t="s">
        <v>789</v>
      </c>
      <c r="R405" s="1" t="s">
        <v>954</v>
      </c>
      <c r="S405" s="1" t="s">
        <v>938</v>
      </c>
      <c r="T405" s="1" t="s">
        <v>955</v>
      </c>
      <c r="U405" s="1" t="s">
        <v>956</v>
      </c>
      <c r="V405" s="1" t="s">
        <v>957</v>
      </c>
      <c r="W405" s="1" t="s">
        <v>958</v>
      </c>
      <c r="X405" s="1" t="s">
        <v>959</v>
      </c>
      <c r="Y405" s="1" t="s">
        <v>1205</v>
      </c>
      <c r="Z405" s="1" t="s">
        <v>1340</v>
      </c>
      <c r="AA405" s="1" t="s">
        <v>896</v>
      </c>
      <c r="AB405" s="1" t="s">
        <v>1341</v>
      </c>
      <c r="AC405" s="1" t="s">
        <v>1054</v>
      </c>
      <c r="AD405" s="1" t="s">
        <v>1396</v>
      </c>
      <c r="AE405" s="1" t="s">
        <v>1259</v>
      </c>
      <c r="AF405" s="1"/>
    </row>
    <row r="406" spans="1:32" x14ac:dyDescent="0.45">
      <c r="A406" s="1" t="str">
        <f>INDEX(Team_Key[Abbreviation],MATCH(INDEX(FPL_Misc_Extract[Team Name],MATCH(FPL_Results_Extract[[#This Row],[Player]],FPL_Misc_Extract[Player],0)),Team_Key[Full Name],0))</f>
        <v>WBA</v>
      </c>
      <c r="B406" s="1" t="s">
        <v>401</v>
      </c>
      <c r="C406" s="1" t="s">
        <v>792</v>
      </c>
      <c r="D406" s="1" t="s">
        <v>793</v>
      </c>
      <c r="E406" s="1" t="s">
        <v>794</v>
      </c>
      <c r="F406" s="1" t="s">
        <v>795</v>
      </c>
      <c r="G406" s="1" t="s">
        <v>747</v>
      </c>
      <c r="H406" s="1" t="s">
        <v>759</v>
      </c>
      <c r="I406" s="1" t="s">
        <v>796</v>
      </c>
      <c r="J406" s="1" t="s">
        <v>797</v>
      </c>
      <c r="K406" s="1" t="s">
        <v>798</v>
      </c>
      <c r="L406" s="1" t="s">
        <v>799</v>
      </c>
      <c r="M406" s="1" t="s">
        <v>800</v>
      </c>
      <c r="N406" s="1" t="s">
        <v>801</v>
      </c>
      <c r="O406" s="1" t="s">
        <v>802</v>
      </c>
      <c r="P406" s="1" t="s">
        <v>803</v>
      </c>
      <c r="Q406" s="1" t="s">
        <v>804</v>
      </c>
      <c r="R406" s="1" t="s">
        <v>805</v>
      </c>
      <c r="S406" s="1" t="s">
        <v>806</v>
      </c>
      <c r="T406" s="1" t="s">
        <v>807</v>
      </c>
      <c r="U406" s="1" t="s">
        <v>808</v>
      </c>
      <c r="V406" s="1" t="s">
        <v>736</v>
      </c>
      <c r="W406" s="1" t="s">
        <v>809</v>
      </c>
      <c r="X406" s="1" t="s">
        <v>810</v>
      </c>
      <c r="Y406" s="1" t="s">
        <v>780</v>
      </c>
      <c r="Z406" s="1" t="s">
        <v>962</v>
      </c>
      <c r="AA406" s="1" t="s">
        <v>1344</v>
      </c>
      <c r="AB406" s="1" t="s">
        <v>1345</v>
      </c>
      <c r="AC406" s="1" t="s">
        <v>1346</v>
      </c>
      <c r="AD406" s="1" t="s">
        <v>1375</v>
      </c>
      <c r="AE406" s="1" t="s">
        <v>1376</v>
      </c>
      <c r="AF406" s="1"/>
    </row>
    <row r="407" spans="1:32" x14ac:dyDescent="0.45">
      <c r="A407" s="1" t="str">
        <f>INDEX(Team_Key[Abbreviation],MATCH(INDEX(FPL_Misc_Extract[Team Name],MATCH(FPL_Results_Extract[[#This Row],[Player]],FPL_Misc_Extract[Player],0)),Team_Key[Full Name],0))</f>
        <v>BOU</v>
      </c>
      <c r="B407" s="1" t="s">
        <v>446</v>
      </c>
      <c r="C407" s="1" t="s">
        <v>900</v>
      </c>
      <c r="D407" s="1" t="s">
        <v>767</v>
      </c>
      <c r="E407" s="1" t="s">
        <v>901</v>
      </c>
      <c r="F407" s="1" t="s">
        <v>884</v>
      </c>
      <c r="G407" s="1" t="s">
        <v>902</v>
      </c>
      <c r="H407" s="1" t="s">
        <v>903</v>
      </c>
      <c r="I407" s="1" t="s">
        <v>904</v>
      </c>
      <c r="J407" s="1" t="s">
        <v>905</v>
      </c>
      <c r="K407" s="1" t="s">
        <v>906</v>
      </c>
      <c r="L407" s="1" t="s">
        <v>907</v>
      </c>
      <c r="M407" s="1" t="s">
        <v>866</v>
      </c>
      <c r="N407" s="1" t="s">
        <v>908</v>
      </c>
      <c r="O407" s="1" t="s">
        <v>797</v>
      </c>
      <c r="P407" s="1" t="s">
        <v>909</v>
      </c>
      <c r="Q407" s="1" t="s">
        <v>910</v>
      </c>
      <c r="R407" s="1" t="s">
        <v>886</v>
      </c>
      <c r="S407" s="1" t="s">
        <v>911</v>
      </c>
      <c r="T407" s="1" t="s">
        <v>912</v>
      </c>
      <c r="U407" s="1" t="s">
        <v>835</v>
      </c>
      <c r="V407" s="1" t="s">
        <v>913</v>
      </c>
      <c r="W407" s="1" t="s">
        <v>914</v>
      </c>
      <c r="X407" s="1" t="s">
        <v>807</v>
      </c>
      <c r="Y407" s="1" t="s">
        <v>885</v>
      </c>
      <c r="Z407" s="1" t="s">
        <v>1037</v>
      </c>
      <c r="AA407" s="1" t="s">
        <v>879</v>
      </c>
      <c r="AB407" s="1" t="s">
        <v>1321</v>
      </c>
      <c r="AC407" s="1" t="s">
        <v>812</v>
      </c>
      <c r="AD407" s="1" t="s">
        <v>1398</v>
      </c>
      <c r="AE407" s="1" t="s">
        <v>1399</v>
      </c>
      <c r="AF407" s="1"/>
    </row>
    <row r="408" spans="1:32" x14ac:dyDescent="0.45">
      <c r="A408" s="1" t="str">
        <f>INDEX(Team_Key[Abbreviation],MATCH(INDEX(FPL_Misc_Extract[Team Name],MATCH(FPL_Results_Extract[[#This Row],[Player]],FPL_Misc_Extract[Player],0)),Team_Key[Full Name],0))</f>
        <v>LIV</v>
      </c>
      <c r="B408" s="1" t="s">
        <v>167</v>
      </c>
      <c r="C408" s="1" t="s">
        <v>729</v>
      </c>
      <c r="D408" s="1" t="s">
        <v>730</v>
      </c>
      <c r="E408" s="1" t="s">
        <v>731</v>
      </c>
      <c r="F408" s="1" t="s">
        <v>732</v>
      </c>
      <c r="G408" s="1" t="s">
        <v>733</v>
      </c>
      <c r="H408" s="1" t="s">
        <v>734</v>
      </c>
      <c r="I408" s="1" t="s">
        <v>735</v>
      </c>
      <c r="J408" s="1" t="s">
        <v>736</v>
      </c>
      <c r="K408" s="1" t="s">
        <v>737</v>
      </c>
      <c r="L408" s="1" t="s">
        <v>738</v>
      </c>
      <c r="M408" s="1" t="s">
        <v>739</v>
      </c>
      <c r="N408" s="1" t="s">
        <v>740</v>
      </c>
      <c r="O408" s="1" t="s">
        <v>741</v>
      </c>
      <c r="P408" s="1" t="s">
        <v>742</v>
      </c>
      <c r="Q408" s="1" t="s">
        <v>743</v>
      </c>
      <c r="R408" s="1" t="s">
        <v>744</v>
      </c>
      <c r="S408" s="1" t="s">
        <v>745</v>
      </c>
      <c r="T408" s="1" t="s">
        <v>746</v>
      </c>
      <c r="U408" s="1" t="s">
        <v>747</v>
      </c>
      <c r="V408" s="1" t="s">
        <v>748</v>
      </c>
      <c r="W408" s="1" t="s">
        <v>749</v>
      </c>
      <c r="X408" s="1" t="s">
        <v>750</v>
      </c>
      <c r="Y408" s="1" t="s">
        <v>1198</v>
      </c>
      <c r="Z408" s="1" t="s">
        <v>1318</v>
      </c>
      <c r="AA408" s="1" t="s">
        <v>869</v>
      </c>
      <c r="AB408" s="1" t="s">
        <v>1319</v>
      </c>
      <c r="AC408" s="1" t="s">
        <v>1378</v>
      </c>
      <c r="AD408" s="1" t="s">
        <v>1379</v>
      </c>
      <c r="AE408" s="1" t="s">
        <v>1259</v>
      </c>
      <c r="AF408" s="1"/>
    </row>
    <row r="409" spans="1:32" x14ac:dyDescent="0.45">
      <c r="A409" s="1" t="str">
        <f>INDEX(Team_Key[Abbreviation],MATCH(INDEX(FPL_Misc_Extract[Team Name],MATCH(FPL_Results_Extract[[#This Row],[Player]],FPL_Misc_Extract[Player],0)),Team_Key[Full Name],0))</f>
        <v>SOU</v>
      </c>
      <c r="B409" s="1" t="s">
        <v>150</v>
      </c>
      <c r="C409" s="1" t="s">
        <v>930</v>
      </c>
      <c r="D409" s="1" t="s">
        <v>931</v>
      </c>
      <c r="E409" s="1" t="s">
        <v>812</v>
      </c>
      <c r="F409" s="1" t="s">
        <v>807</v>
      </c>
      <c r="G409" s="1" t="s">
        <v>932</v>
      </c>
      <c r="H409" s="1" t="s">
        <v>933</v>
      </c>
      <c r="I409" s="1" t="s">
        <v>934</v>
      </c>
      <c r="J409" s="1" t="s">
        <v>739</v>
      </c>
      <c r="K409" s="1" t="s">
        <v>836</v>
      </c>
      <c r="L409" s="1" t="s">
        <v>935</v>
      </c>
      <c r="M409" s="1" t="s">
        <v>936</v>
      </c>
      <c r="N409" s="1" t="s">
        <v>747</v>
      </c>
      <c r="O409" s="1" t="s">
        <v>872</v>
      </c>
      <c r="P409" s="1" t="s">
        <v>937</v>
      </c>
      <c r="Q409" s="1" t="s">
        <v>938</v>
      </c>
      <c r="R409" s="1" t="s">
        <v>939</v>
      </c>
      <c r="S409" s="1" t="s">
        <v>940</v>
      </c>
      <c r="T409" s="1" t="s">
        <v>941</v>
      </c>
      <c r="U409" s="1" t="s">
        <v>942</v>
      </c>
      <c r="V409" s="1" t="s">
        <v>891</v>
      </c>
      <c r="W409" s="1" t="s">
        <v>943</v>
      </c>
      <c r="X409" s="1" t="s">
        <v>944</v>
      </c>
      <c r="Y409" s="1" t="s">
        <v>1200</v>
      </c>
      <c r="Z409" s="1" t="s">
        <v>731</v>
      </c>
      <c r="AA409" s="1" t="s">
        <v>1342</v>
      </c>
      <c r="AB409" s="1" t="s">
        <v>838</v>
      </c>
      <c r="AC409" s="1" t="s">
        <v>1343</v>
      </c>
      <c r="AD409" s="1" t="s">
        <v>965</v>
      </c>
      <c r="AE409" s="1" t="s">
        <v>1392</v>
      </c>
      <c r="AF409" s="1"/>
    </row>
    <row r="410" spans="1:32" x14ac:dyDescent="0.45">
      <c r="A410" s="1" t="str">
        <f>INDEX(Team_Key[Abbreviation],MATCH(INDEX(FPL_Misc_Extract[Team Name],MATCH(FPL_Results_Extract[[#This Row],[Player]],FPL_Misc_Extract[Player],0)),Team_Key[Full Name],0))</f>
        <v>NEW</v>
      </c>
      <c r="B410" s="1" t="s">
        <v>82</v>
      </c>
      <c r="C410" s="1" t="s">
        <v>945</v>
      </c>
      <c r="D410" s="1" t="s">
        <v>946</v>
      </c>
      <c r="E410" s="1" t="s">
        <v>785</v>
      </c>
      <c r="F410" s="1" t="s">
        <v>947</v>
      </c>
      <c r="G410" s="1" t="s">
        <v>748</v>
      </c>
      <c r="H410" s="1" t="s">
        <v>948</v>
      </c>
      <c r="I410" s="1" t="s">
        <v>949</v>
      </c>
      <c r="J410" s="1" t="s">
        <v>950</v>
      </c>
      <c r="K410" s="1" t="s">
        <v>951</v>
      </c>
      <c r="L410" s="1" t="s">
        <v>952</v>
      </c>
      <c r="M410" s="1" t="s">
        <v>786</v>
      </c>
      <c r="N410" s="1" t="s">
        <v>867</v>
      </c>
      <c r="O410" s="1" t="s">
        <v>893</v>
      </c>
      <c r="P410" s="1" t="s">
        <v>953</v>
      </c>
      <c r="Q410" s="1" t="s">
        <v>789</v>
      </c>
      <c r="R410" s="1" t="s">
        <v>954</v>
      </c>
      <c r="S410" s="1" t="s">
        <v>938</v>
      </c>
      <c r="T410" s="1" t="s">
        <v>955</v>
      </c>
      <c r="U410" s="1" t="s">
        <v>956</v>
      </c>
      <c r="V410" s="1" t="s">
        <v>957</v>
      </c>
      <c r="W410" s="1" t="s">
        <v>958</v>
      </c>
      <c r="X410" s="1" t="s">
        <v>959</v>
      </c>
      <c r="Y410" s="1" t="s">
        <v>1205</v>
      </c>
      <c r="Z410" s="1" t="s">
        <v>1340</v>
      </c>
      <c r="AA410" s="1" t="s">
        <v>896</v>
      </c>
      <c r="AB410" s="1" t="s">
        <v>1341</v>
      </c>
      <c r="AC410" s="1" t="s">
        <v>1054</v>
      </c>
      <c r="AD410" s="1" t="s">
        <v>1396</v>
      </c>
      <c r="AE410" s="1" t="s">
        <v>1259</v>
      </c>
      <c r="AF410" s="1"/>
    </row>
    <row r="411" spans="1:32" x14ac:dyDescent="0.45">
      <c r="A411" s="1" t="str">
        <f>INDEX(Team_Key[Abbreviation],MATCH(INDEX(FPL_Misc_Extract[Team Name],MATCH(FPL_Results_Extract[[#This Row],[Player]],FPL_Misc_Extract[Player],0)),Team_Key[Full Name],0))</f>
        <v>SOU</v>
      </c>
      <c r="B411" s="1" t="s">
        <v>353</v>
      </c>
      <c r="C411" s="1" t="s">
        <v>930</v>
      </c>
      <c r="D411" s="1" t="s">
        <v>931</v>
      </c>
      <c r="E411" s="1" t="s">
        <v>812</v>
      </c>
      <c r="F411" s="1" t="s">
        <v>807</v>
      </c>
      <c r="G411" s="1" t="s">
        <v>932</v>
      </c>
      <c r="H411" s="1" t="s">
        <v>933</v>
      </c>
      <c r="I411" s="1" t="s">
        <v>934</v>
      </c>
      <c r="J411" s="1" t="s">
        <v>739</v>
      </c>
      <c r="K411" s="1" t="s">
        <v>836</v>
      </c>
      <c r="L411" s="1" t="s">
        <v>935</v>
      </c>
      <c r="M411" s="1" t="s">
        <v>936</v>
      </c>
      <c r="N411" s="1" t="s">
        <v>747</v>
      </c>
      <c r="O411" s="1" t="s">
        <v>872</v>
      </c>
      <c r="P411" s="1" t="s">
        <v>937</v>
      </c>
      <c r="Q411" s="1" t="s">
        <v>938</v>
      </c>
      <c r="R411" s="1" t="s">
        <v>939</v>
      </c>
      <c r="S411" s="1" t="s">
        <v>940</v>
      </c>
      <c r="T411" s="1" t="s">
        <v>941</v>
      </c>
      <c r="U411" s="1" t="s">
        <v>942</v>
      </c>
      <c r="V411" s="1" t="s">
        <v>891</v>
      </c>
      <c r="W411" s="1" t="s">
        <v>943</v>
      </c>
      <c r="X411" s="1" t="s">
        <v>944</v>
      </c>
      <c r="Y411" s="1" t="s">
        <v>1200</v>
      </c>
      <c r="Z411" s="1" t="s">
        <v>731</v>
      </c>
      <c r="AA411" s="1" t="s">
        <v>1342</v>
      </c>
      <c r="AB411" s="1" t="s">
        <v>838</v>
      </c>
      <c r="AC411" s="1" t="s">
        <v>1343</v>
      </c>
      <c r="AD411" s="1" t="s">
        <v>965</v>
      </c>
      <c r="AE411" s="1" t="s">
        <v>1392</v>
      </c>
      <c r="AF411" s="1"/>
    </row>
    <row r="412" spans="1:32" x14ac:dyDescent="0.45">
      <c r="A412" s="1" t="str">
        <f>INDEX(Team_Key[Abbreviation],MATCH(INDEX(FPL_Misc_Extract[Team Name],MATCH(FPL_Results_Extract[[#This Row],[Player]],FPL_Misc_Extract[Player],0)),Team_Key[Full Name],0))</f>
        <v>NOR</v>
      </c>
      <c r="B412" s="1" t="s">
        <v>69</v>
      </c>
      <c r="C412" s="1" t="s">
        <v>772</v>
      </c>
      <c r="D412" s="1" t="s">
        <v>773</v>
      </c>
      <c r="E412" s="1" t="s">
        <v>774</v>
      </c>
      <c r="F412" s="1" t="s">
        <v>775</v>
      </c>
      <c r="G412" s="1" t="s">
        <v>1012</v>
      </c>
      <c r="H412" s="1" t="s">
        <v>935</v>
      </c>
      <c r="I412" s="1" t="s">
        <v>1013</v>
      </c>
      <c r="J412" s="1" t="s">
        <v>773</v>
      </c>
      <c r="K412" s="1" t="s">
        <v>1014</v>
      </c>
      <c r="L412" s="1" t="s">
        <v>834</v>
      </c>
      <c r="M412" s="1" t="s">
        <v>894</v>
      </c>
      <c r="N412" s="1" t="s">
        <v>742</v>
      </c>
      <c r="O412" s="1" t="s">
        <v>1015</v>
      </c>
      <c r="P412" s="1" t="s">
        <v>1016</v>
      </c>
      <c r="Q412" s="1" t="s">
        <v>781</v>
      </c>
      <c r="R412" s="1" t="s">
        <v>782</v>
      </c>
      <c r="S412" s="1" t="s">
        <v>1017</v>
      </c>
      <c r="T412" s="1" t="s">
        <v>1018</v>
      </c>
      <c r="U412" s="1" t="s">
        <v>1019</v>
      </c>
      <c r="V412" s="1" t="s">
        <v>990</v>
      </c>
      <c r="W412" s="1" t="s">
        <v>1020</v>
      </c>
      <c r="X412" s="1" t="s">
        <v>1021</v>
      </c>
      <c r="Y412" s="1" t="s">
        <v>1203</v>
      </c>
      <c r="Z412" s="1" t="s">
        <v>1331</v>
      </c>
      <c r="AA412" s="1" t="s">
        <v>1332</v>
      </c>
      <c r="AB412" s="1" t="s">
        <v>967</v>
      </c>
      <c r="AC412" s="1" t="s">
        <v>985</v>
      </c>
      <c r="AD412" s="1" t="s">
        <v>1343</v>
      </c>
      <c r="AE412" s="1" t="s">
        <v>1388</v>
      </c>
      <c r="AF412" s="1"/>
    </row>
    <row r="413" spans="1:32" x14ac:dyDescent="0.45">
      <c r="A413" s="1" t="str">
        <f>INDEX(Team_Key[Abbreviation],MATCH(INDEX(FPL_Misc_Extract[Team Name],MATCH(FPL_Results_Extract[[#This Row],[Player]],FPL_Misc_Extract[Player],0)),Team_Key[Full Name],0))</f>
        <v>SUN</v>
      </c>
      <c r="B413" s="1" t="s">
        <v>423</v>
      </c>
      <c r="C413" s="1" t="s">
        <v>960</v>
      </c>
      <c r="D413" s="1" t="s">
        <v>961</v>
      </c>
      <c r="E413" s="1" t="s">
        <v>962</v>
      </c>
      <c r="F413" s="1" t="s">
        <v>963</v>
      </c>
      <c r="G413" s="1" t="s">
        <v>964</v>
      </c>
      <c r="H413" s="1" t="s">
        <v>965</v>
      </c>
      <c r="I413" s="1" t="s">
        <v>966</v>
      </c>
      <c r="J413" s="1" t="s">
        <v>967</v>
      </c>
      <c r="K413" s="1" t="s">
        <v>956</v>
      </c>
      <c r="L413" s="1" t="s">
        <v>968</v>
      </c>
      <c r="M413" s="1" t="s">
        <v>969</v>
      </c>
      <c r="N413" s="1" t="s">
        <v>970</v>
      </c>
      <c r="O413" s="1" t="s">
        <v>971</v>
      </c>
      <c r="P413" s="1" t="s">
        <v>972</v>
      </c>
      <c r="Q413" s="1" t="s">
        <v>973</v>
      </c>
      <c r="R413" s="1" t="s">
        <v>974</v>
      </c>
      <c r="S413" s="1" t="s">
        <v>975</v>
      </c>
      <c r="T413" s="1" t="s">
        <v>976</v>
      </c>
      <c r="U413" s="1" t="s">
        <v>831</v>
      </c>
      <c r="V413" s="1" t="s">
        <v>800</v>
      </c>
      <c r="W413" s="1" t="s">
        <v>977</v>
      </c>
      <c r="X413" s="1" t="s">
        <v>783</v>
      </c>
      <c r="Y413" s="1" t="s">
        <v>1195</v>
      </c>
      <c r="Z413" s="1" t="s">
        <v>982</v>
      </c>
      <c r="AA413" s="1" t="s">
        <v>824</v>
      </c>
      <c r="AB413" s="1" t="s">
        <v>886</v>
      </c>
      <c r="AC413" s="1" t="s">
        <v>1326</v>
      </c>
      <c r="AD413" s="1" t="s">
        <v>1383</v>
      </c>
      <c r="AE413" s="1" t="s">
        <v>1384</v>
      </c>
      <c r="AF413" s="1"/>
    </row>
    <row r="414" spans="1:32" x14ac:dyDescent="0.45">
      <c r="A414" s="1" t="str">
        <f>INDEX(Team_Key[Abbreviation],MATCH(INDEX(FPL_Misc_Extract[Team Name],MATCH(FPL_Results_Extract[[#This Row],[Player]],FPL_Misc_Extract[Player],0)),Team_Key[Full Name],0))</f>
        <v>WHU</v>
      </c>
      <c r="B414" s="1" t="s">
        <v>113</v>
      </c>
      <c r="C414" s="1" t="s">
        <v>772</v>
      </c>
      <c r="D414" s="1" t="s">
        <v>773</v>
      </c>
      <c r="E414" s="1" t="s">
        <v>774</v>
      </c>
      <c r="F414" s="1" t="s">
        <v>775</v>
      </c>
      <c r="G414" s="1" t="s">
        <v>776</v>
      </c>
      <c r="H414" s="1" t="s">
        <v>777</v>
      </c>
      <c r="I414" s="1" t="s">
        <v>778</v>
      </c>
      <c r="J414" s="1" t="s">
        <v>779</v>
      </c>
      <c r="K414" s="1" t="s">
        <v>780</v>
      </c>
      <c r="L414" s="1" t="s">
        <v>765</v>
      </c>
      <c r="M414" s="1" t="s">
        <v>781</v>
      </c>
      <c r="N414" s="1" t="s">
        <v>782</v>
      </c>
      <c r="O414" s="1" t="s">
        <v>783</v>
      </c>
      <c r="P414" s="1" t="s">
        <v>784</v>
      </c>
      <c r="Q414" s="1" t="s">
        <v>785</v>
      </c>
      <c r="R414" s="1" t="s">
        <v>786</v>
      </c>
      <c r="S414" s="1" t="s">
        <v>787</v>
      </c>
      <c r="T414" s="1" t="s">
        <v>771</v>
      </c>
      <c r="U414" s="1" t="s">
        <v>788</v>
      </c>
      <c r="V414" s="1" t="s">
        <v>789</v>
      </c>
      <c r="W414" s="1" t="s">
        <v>790</v>
      </c>
      <c r="X414" s="1" t="s">
        <v>791</v>
      </c>
      <c r="Y414" s="1" t="s">
        <v>1196</v>
      </c>
      <c r="Z414" s="1" t="s">
        <v>1019</v>
      </c>
      <c r="AA414" s="1" t="s">
        <v>1323</v>
      </c>
      <c r="AB414" s="1" t="s">
        <v>1324</v>
      </c>
      <c r="AC414" s="1" t="s">
        <v>818</v>
      </c>
      <c r="AD414" s="1" t="s">
        <v>915</v>
      </c>
      <c r="AE414" s="1" t="s">
        <v>1377</v>
      </c>
      <c r="AF414" s="1"/>
    </row>
    <row r="415" spans="1:32" x14ac:dyDescent="0.45">
      <c r="A415" s="1" t="str">
        <f>INDEX(Team_Key[Abbreviation],MATCH(INDEX(FPL_Misc_Extract[Team Name],MATCH(FPL_Results_Extract[[#This Row],[Player]],FPL_Misc_Extract[Player],0)),Team_Key[Full Name],0))</f>
        <v>LEI</v>
      </c>
      <c r="B415" s="1" t="s">
        <v>290</v>
      </c>
      <c r="C415" s="1" t="s">
        <v>751</v>
      </c>
      <c r="D415" s="1" t="s">
        <v>752</v>
      </c>
      <c r="E415" s="1" t="s">
        <v>753</v>
      </c>
      <c r="F415" s="1" t="s">
        <v>754</v>
      </c>
      <c r="G415" s="1" t="s">
        <v>735</v>
      </c>
      <c r="H415" s="1" t="s">
        <v>755</v>
      </c>
      <c r="I415" s="1" t="s">
        <v>756</v>
      </c>
      <c r="J415" s="1" t="s">
        <v>757</v>
      </c>
      <c r="K415" s="1" t="s">
        <v>758</v>
      </c>
      <c r="L415" s="1" t="s">
        <v>759</v>
      </c>
      <c r="M415" s="1" t="s">
        <v>760</v>
      </c>
      <c r="N415" s="1" t="s">
        <v>761</v>
      </c>
      <c r="O415" s="1" t="s">
        <v>762</v>
      </c>
      <c r="P415" s="1" t="s">
        <v>763</v>
      </c>
      <c r="Q415" s="1" t="s">
        <v>764</v>
      </c>
      <c r="R415" s="1" t="s">
        <v>765</v>
      </c>
      <c r="S415" s="1" t="s">
        <v>766</v>
      </c>
      <c r="T415" s="1" t="s">
        <v>767</v>
      </c>
      <c r="U415" s="1" t="s">
        <v>768</v>
      </c>
      <c r="V415" s="1" t="s">
        <v>769</v>
      </c>
      <c r="W415" s="1" t="s">
        <v>770</v>
      </c>
      <c r="X415" s="1" t="s">
        <v>771</v>
      </c>
      <c r="Y415" s="1" t="s">
        <v>1201</v>
      </c>
      <c r="Z415" s="1" t="s">
        <v>789</v>
      </c>
      <c r="AA415" s="1" t="s">
        <v>1322</v>
      </c>
      <c r="AB415" s="1" t="s">
        <v>1007</v>
      </c>
      <c r="AC415" s="1" t="s">
        <v>1055</v>
      </c>
      <c r="AD415" s="1" t="s">
        <v>744</v>
      </c>
      <c r="AE415" s="1" t="s">
        <v>1401</v>
      </c>
      <c r="AF415" s="1"/>
    </row>
    <row r="416" spans="1:32" x14ac:dyDescent="0.45">
      <c r="A416" s="1" t="str">
        <f>INDEX(Team_Key[Abbreviation],MATCH(INDEX(FPL_Misc_Extract[Team Name],MATCH(FPL_Results_Extract[[#This Row],[Player]],FPL_Misc_Extract[Player],0)),Team_Key[Full Name],0))</f>
        <v>EVE</v>
      </c>
      <c r="B416" s="1" t="s">
        <v>206</v>
      </c>
      <c r="C416" s="1" t="s">
        <v>1259</v>
      </c>
      <c r="D416" s="1" t="s">
        <v>1259</v>
      </c>
      <c r="E416" s="1" t="s">
        <v>1259</v>
      </c>
      <c r="F416" s="1" t="s">
        <v>1259</v>
      </c>
      <c r="G416" s="1" t="s">
        <v>1025</v>
      </c>
      <c r="H416" s="1" t="s">
        <v>787</v>
      </c>
      <c r="I416" s="1" t="s">
        <v>760</v>
      </c>
      <c r="J416" s="1" t="s">
        <v>1026</v>
      </c>
      <c r="K416" s="1" t="s">
        <v>1027</v>
      </c>
      <c r="L416" s="1" t="s">
        <v>1007</v>
      </c>
      <c r="M416" s="1" t="s">
        <v>1028</v>
      </c>
      <c r="N416" s="1" t="s">
        <v>823</v>
      </c>
      <c r="O416" s="1" t="s">
        <v>1029</v>
      </c>
      <c r="P416" s="1" t="s">
        <v>1030</v>
      </c>
      <c r="Q416" s="1" t="s">
        <v>1031</v>
      </c>
      <c r="R416" s="1" t="s">
        <v>833</v>
      </c>
      <c r="S416" s="1" t="s">
        <v>820</v>
      </c>
      <c r="T416" s="1" t="s">
        <v>1032</v>
      </c>
      <c r="U416" s="1" t="s">
        <v>1033</v>
      </c>
      <c r="V416" s="1" t="s">
        <v>753</v>
      </c>
      <c r="W416" s="1" t="s">
        <v>1034</v>
      </c>
      <c r="X416" s="1" t="s">
        <v>1035</v>
      </c>
      <c r="Y416" s="1" t="s">
        <v>874</v>
      </c>
      <c r="Z416" s="1" t="s">
        <v>968</v>
      </c>
      <c r="AA416" s="1" t="s">
        <v>1333</v>
      </c>
      <c r="AB416" s="1" t="s">
        <v>834</v>
      </c>
      <c r="AC416" s="1" t="s">
        <v>1381</v>
      </c>
      <c r="AD416" s="1" t="s">
        <v>1382</v>
      </c>
      <c r="AE416" s="1" t="s">
        <v>1259</v>
      </c>
      <c r="AF416" s="1"/>
    </row>
    <row r="417" spans="1:32" x14ac:dyDescent="0.45">
      <c r="A417" s="1" t="str">
        <f>INDEX(Team_Key[Abbreviation],MATCH(INDEX(FPL_Misc_Extract[Team Name],MATCH(FPL_Results_Extract[[#This Row],[Player]],FPL_Misc_Extract[Player],0)),Team_Key[Full Name],0))</f>
        <v>AVL</v>
      </c>
      <c r="B417" s="1" t="s">
        <v>52</v>
      </c>
      <c r="C417" s="1" t="s">
        <v>867</v>
      </c>
      <c r="D417" s="1" t="s">
        <v>750</v>
      </c>
      <c r="E417" s="1" t="s">
        <v>868</v>
      </c>
      <c r="F417" s="1" t="s">
        <v>869</v>
      </c>
      <c r="G417" s="1" t="s">
        <v>870</v>
      </c>
      <c r="H417" s="1" t="s">
        <v>834</v>
      </c>
      <c r="I417" s="1" t="s">
        <v>871</v>
      </c>
      <c r="J417" s="1" t="s">
        <v>872</v>
      </c>
      <c r="K417" s="1" t="s">
        <v>873</v>
      </c>
      <c r="L417" s="1" t="s">
        <v>874</v>
      </c>
      <c r="M417" s="1" t="s">
        <v>875</v>
      </c>
      <c r="N417" s="1" t="s">
        <v>768</v>
      </c>
      <c r="O417" s="1" t="s">
        <v>876</v>
      </c>
      <c r="P417" s="1" t="s">
        <v>877</v>
      </c>
      <c r="Q417" s="1" t="s">
        <v>878</v>
      </c>
      <c r="R417" s="1" t="s">
        <v>879</v>
      </c>
      <c r="S417" s="1" t="s">
        <v>880</v>
      </c>
      <c r="T417" s="1" t="s">
        <v>881</v>
      </c>
      <c r="U417" s="1" t="s">
        <v>882</v>
      </c>
      <c r="V417" s="1" t="s">
        <v>883</v>
      </c>
      <c r="W417" s="1" t="s">
        <v>759</v>
      </c>
      <c r="X417" s="1" t="s">
        <v>884</v>
      </c>
      <c r="Y417" s="1" t="s">
        <v>932</v>
      </c>
      <c r="Z417" s="1" t="s">
        <v>748</v>
      </c>
      <c r="AA417" s="1" t="s">
        <v>862</v>
      </c>
      <c r="AB417" s="1" t="s">
        <v>1347</v>
      </c>
      <c r="AC417" s="1" t="s">
        <v>904</v>
      </c>
      <c r="AD417" s="1" t="s">
        <v>1394</v>
      </c>
      <c r="AE417" s="1" t="s">
        <v>1395</v>
      </c>
      <c r="AF417" s="1"/>
    </row>
    <row r="418" spans="1:32" x14ac:dyDescent="0.45">
      <c r="A418" s="1" t="str">
        <f>INDEX(Team_Key[Abbreviation],MATCH(INDEX(FPL_Misc_Extract[Team Name],MATCH(FPL_Results_Extract[[#This Row],[Player]],FPL_Misc_Extract[Player],0)),Team_Key[Full Name],0))</f>
        <v>TOT</v>
      </c>
      <c r="B418" s="1" t="s">
        <v>244</v>
      </c>
      <c r="C418" s="1" t="s">
        <v>792</v>
      </c>
      <c r="D418" s="1" t="s">
        <v>793</v>
      </c>
      <c r="E418" s="1" t="s">
        <v>794</v>
      </c>
      <c r="F418" s="1" t="s">
        <v>795</v>
      </c>
      <c r="G418" s="1" t="s">
        <v>747</v>
      </c>
      <c r="H418" s="1" t="s">
        <v>759</v>
      </c>
      <c r="I418" s="1" t="s">
        <v>796</v>
      </c>
      <c r="J418" s="1" t="s">
        <v>797</v>
      </c>
      <c r="K418" s="1" t="s">
        <v>798</v>
      </c>
      <c r="L418" s="1" t="s">
        <v>799</v>
      </c>
      <c r="M418" s="1" t="s">
        <v>800</v>
      </c>
      <c r="N418" s="1" t="s">
        <v>801</v>
      </c>
      <c r="O418" s="1" t="s">
        <v>802</v>
      </c>
      <c r="P418" s="1" t="s">
        <v>803</v>
      </c>
      <c r="Q418" s="1" t="s">
        <v>804</v>
      </c>
      <c r="R418" s="1" t="s">
        <v>805</v>
      </c>
      <c r="S418" s="1" t="s">
        <v>806</v>
      </c>
      <c r="T418" s="1" t="s">
        <v>807</v>
      </c>
      <c r="U418" s="1" t="s">
        <v>808</v>
      </c>
      <c r="V418" s="1" t="s">
        <v>736</v>
      </c>
      <c r="W418" s="1" t="s">
        <v>809</v>
      </c>
      <c r="X418" s="1" t="s">
        <v>810</v>
      </c>
      <c r="Y418" s="1" t="s">
        <v>780</v>
      </c>
      <c r="Z418" s="1" t="s">
        <v>1320</v>
      </c>
      <c r="AA418" s="1" t="s">
        <v>1206</v>
      </c>
      <c r="AB418" s="1" t="s">
        <v>777</v>
      </c>
      <c r="AC418" s="1" t="s">
        <v>927</v>
      </c>
      <c r="AD418" s="1" t="s">
        <v>1326</v>
      </c>
      <c r="AE418" s="1" t="s">
        <v>1400</v>
      </c>
      <c r="AF418" s="1"/>
    </row>
    <row r="419" spans="1:32" x14ac:dyDescent="0.45">
      <c r="A419" s="1" t="str">
        <f>INDEX(Team_Key[Abbreviation],MATCH(INDEX(FPL_Misc_Extract[Team Name],MATCH(FPL_Results_Extract[[#This Row],[Player]],FPL_Misc_Extract[Player],0)),Team_Key[Full Name],0))</f>
        <v>LIV</v>
      </c>
      <c r="B419" s="1" t="s">
        <v>336</v>
      </c>
      <c r="C419" s="1" t="s">
        <v>729</v>
      </c>
      <c r="D419" s="1" t="s">
        <v>730</v>
      </c>
      <c r="E419" s="1" t="s">
        <v>731</v>
      </c>
      <c r="F419" s="1" t="s">
        <v>732</v>
      </c>
      <c r="G419" s="1" t="s">
        <v>733</v>
      </c>
      <c r="H419" s="1" t="s">
        <v>734</v>
      </c>
      <c r="I419" s="1" t="s">
        <v>735</v>
      </c>
      <c r="J419" s="1" t="s">
        <v>736</v>
      </c>
      <c r="K419" s="1" t="s">
        <v>737</v>
      </c>
      <c r="L419" s="1" t="s">
        <v>738</v>
      </c>
      <c r="M419" s="1" t="s">
        <v>739</v>
      </c>
      <c r="N419" s="1" t="s">
        <v>740</v>
      </c>
      <c r="O419" s="1" t="s">
        <v>741</v>
      </c>
      <c r="P419" s="1" t="s">
        <v>742</v>
      </c>
      <c r="Q419" s="1" t="s">
        <v>743</v>
      </c>
      <c r="R419" s="1" t="s">
        <v>744</v>
      </c>
      <c r="S419" s="1" t="s">
        <v>745</v>
      </c>
      <c r="T419" s="1" t="s">
        <v>746</v>
      </c>
      <c r="U419" s="1" t="s">
        <v>747</v>
      </c>
      <c r="V419" s="1" t="s">
        <v>748</v>
      </c>
      <c r="W419" s="1" t="s">
        <v>749</v>
      </c>
      <c r="X419" s="1" t="s">
        <v>750</v>
      </c>
      <c r="Y419" s="1" t="s">
        <v>1198</v>
      </c>
      <c r="Z419" s="1" t="s">
        <v>1318</v>
      </c>
      <c r="AA419" s="1" t="s">
        <v>869</v>
      </c>
      <c r="AB419" s="1" t="s">
        <v>1319</v>
      </c>
      <c r="AC419" s="1" t="s">
        <v>1378</v>
      </c>
      <c r="AD419" s="1" t="s">
        <v>1379</v>
      </c>
      <c r="AE419" s="1" t="s">
        <v>1259</v>
      </c>
      <c r="AF419" s="1"/>
    </row>
    <row r="420" spans="1:32" x14ac:dyDescent="0.45">
      <c r="A420" s="1" t="str">
        <f>INDEX(Team_Key[Abbreviation],MATCH(INDEX(FPL_Misc_Extract[Team Name],MATCH(FPL_Results_Extract[[#This Row],[Player]],FPL_Misc_Extract[Player],0)),Team_Key[Full Name],0))</f>
        <v>LEI</v>
      </c>
      <c r="B420" s="1" t="s">
        <v>385</v>
      </c>
      <c r="C420" s="1" t="s">
        <v>751</v>
      </c>
      <c r="D420" s="1" t="s">
        <v>752</v>
      </c>
      <c r="E420" s="1" t="s">
        <v>753</v>
      </c>
      <c r="F420" s="1" t="s">
        <v>754</v>
      </c>
      <c r="G420" s="1" t="s">
        <v>735</v>
      </c>
      <c r="H420" s="1" t="s">
        <v>755</v>
      </c>
      <c r="I420" s="1" t="s">
        <v>756</v>
      </c>
      <c r="J420" s="1" t="s">
        <v>757</v>
      </c>
      <c r="K420" s="1" t="s">
        <v>758</v>
      </c>
      <c r="L420" s="1" t="s">
        <v>759</v>
      </c>
      <c r="M420" s="1" t="s">
        <v>760</v>
      </c>
      <c r="N420" s="1" t="s">
        <v>761</v>
      </c>
      <c r="O420" s="1" t="s">
        <v>762</v>
      </c>
      <c r="P420" s="1" t="s">
        <v>763</v>
      </c>
      <c r="Q420" s="1" t="s">
        <v>764</v>
      </c>
      <c r="R420" s="1" t="s">
        <v>765</v>
      </c>
      <c r="S420" s="1" t="s">
        <v>766</v>
      </c>
      <c r="T420" s="1" t="s">
        <v>767</v>
      </c>
      <c r="U420" s="1" t="s">
        <v>768</v>
      </c>
      <c r="V420" s="1" t="s">
        <v>769</v>
      </c>
      <c r="W420" s="1" t="s">
        <v>770</v>
      </c>
      <c r="X420" s="1" t="s">
        <v>771</v>
      </c>
      <c r="Y420" s="1" t="s">
        <v>1201</v>
      </c>
      <c r="Z420" s="1" t="s">
        <v>789</v>
      </c>
      <c r="AA420" s="1" t="s">
        <v>1322</v>
      </c>
      <c r="AB420" s="1" t="s">
        <v>1007</v>
      </c>
      <c r="AC420" s="1" t="s">
        <v>1055</v>
      </c>
      <c r="AD420" s="1" t="s">
        <v>744</v>
      </c>
      <c r="AE420" s="1" t="s">
        <v>1401</v>
      </c>
    </row>
    <row r="421" spans="1:32" x14ac:dyDescent="0.45">
      <c r="A421" s="1" t="str">
        <f>INDEX(Team_Key[Abbreviation],MATCH(INDEX(FPL_Misc_Extract[Team Name],MATCH(FPL_Results_Extract[[#This Row],[Player]],FPL_Misc_Extract[Player],0)),Team_Key[Full Name],0))</f>
        <v>STK</v>
      </c>
      <c r="B421" s="1" t="s">
        <v>131</v>
      </c>
      <c r="C421" s="1" t="s">
        <v>831</v>
      </c>
      <c r="D421" s="1" t="s">
        <v>832</v>
      </c>
      <c r="E421" s="1" t="s">
        <v>833</v>
      </c>
      <c r="F421" s="1" t="s">
        <v>834</v>
      </c>
      <c r="G421" s="1" t="s">
        <v>835</v>
      </c>
      <c r="H421" s="1" t="s">
        <v>836</v>
      </c>
      <c r="I421" s="1" t="s">
        <v>837</v>
      </c>
      <c r="J421" s="1" t="s">
        <v>815</v>
      </c>
      <c r="K421" s="1" t="s">
        <v>838</v>
      </c>
      <c r="L421" s="1" t="s">
        <v>839</v>
      </c>
      <c r="M421" s="1" t="s">
        <v>840</v>
      </c>
      <c r="N421" s="1" t="s">
        <v>841</v>
      </c>
      <c r="O421" s="1" t="s">
        <v>842</v>
      </c>
      <c r="P421" s="1" t="s">
        <v>843</v>
      </c>
      <c r="Q421" s="1" t="s">
        <v>844</v>
      </c>
      <c r="R421" s="1" t="s">
        <v>845</v>
      </c>
      <c r="S421" s="1" t="s">
        <v>740</v>
      </c>
      <c r="T421" s="1" t="s">
        <v>846</v>
      </c>
      <c r="U421" s="1" t="s">
        <v>847</v>
      </c>
      <c r="V421" s="1" t="s">
        <v>848</v>
      </c>
      <c r="W421" s="1" t="s">
        <v>849</v>
      </c>
      <c r="X421" s="1" t="s">
        <v>850</v>
      </c>
      <c r="Y421" s="1" t="s">
        <v>1204</v>
      </c>
      <c r="Z421" s="1" t="s">
        <v>966</v>
      </c>
      <c r="AA421" s="1" t="s">
        <v>931</v>
      </c>
      <c r="AB421" s="1" t="s">
        <v>790</v>
      </c>
      <c r="AC421" s="1" t="s">
        <v>980</v>
      </c>
      <c r="AD421" s="1" t="s">
        <v>827</v>
      </c>
      <c r="AE421" s="1" t="s">
        <v>1389</v>
      </c>
    </row>
    <row r="422" spans="1:32" x14ac:dyDescent="0.45">
      <c r="A422" s="1" t="str">
        <f>INDEX(Team_Key[Abbreviation],MATCH(INDEX(FPL_Misc_Extract[Team Name],MATCH(FPL_Results_Extract[[#This Row],[Player]],FPL_Misc_Extract[Player],0)),Team_Key[Full Name],0))</f>
        <v>WHU</v>
      </c>
      <c r="B422" s="1" t="s">
        <v>488</v>
      </c>
      <c r="C422" s="1" t="s">
        <v>772</v>
      </c>
      <c r="D422" s="1" t="s">
        <v>773</v>
      </c>
      <c r="E422" s="1" t="s">
        <v>774</v>
      </c>
      <c r="F422" s="1" t="s">
        <v>775</v>
      </c>
      <c r="G422" s="1" t="s">
        <v>776</v>
      </c>
      <c r="H422" s="1" t="s">
        <v>777</v>
      </c>
      <c r="I422" s="1" t="s">
        <v>778</v>
      </c>
      <c r="J422" s="1" t="s">
        <v>779</v>
      </c>
      <c r="K422" s="1" t="s">
        <v>780</v>
      </c>
      <c r="L422" s="1" t="s">
        <v>765</v>
      </c>
      <c r="M422" s="1" t="s">
        <v>781</v>
      </c>
      <c r="N422" s="1" t="s">
        <v>782</v>
      </c>
      <c r="O422" s="1" t="s">
        <v>783</v>
      </c>
      <c r="P422" s="1" t="s">
        <v>784</v>
      </c>
      <c r="Q422" s="1" t="s">
        <v>785</v>
      </c>
      <c r="R422" s="1" t="s">
        <v>786</v>
      </c>
      <c r="S422" s="1" t="s">
        <v>787</v>
      </c>
      <c r="T422" s="1" t="s">
        <v>771</v>
      </c>
      <c r="U422" s="1" t="s">
        <v>788</v>
      </c>
      <c r="V422" s="1" t="s">
        <v>789</v>
      </c>
      <c r="W422" s="1" t="s">
        <v>790</v>
      </c>
      <c r="X422" s="1" t="s">
        <v>791</v>
      </c>
      <c r="Y422" s="1" t="s">
        <v>1196</v>
      </c>
      <c r="Z422" s="1" t="s">
        <v>1019</v>
      </c>
      <c r="AA422" s="1" t="s">
        <v>1323</v>
      </c>
      <c r="AB422" s="1" t="s">
        <v>1324</v>
      </c>
      <c r="AC422" s="1" t="s">
        <v>818</v>
      </c>
      <c r="AD422" s="1" t="s">
        <v>915</v>
      </c>
      <c r="AE422" s="1" t="s">
        <v>1377</v>
      </c>
    </row>
    <row r="423" spans="1:32" x14ac:dyDescent="0.45">
      <c r="A423" s="1" t="str">
        <f>INDEX(Team_Key[Abbreviation],MATCH(INDEX(FPL_Misc_Extract[Team Name],MATCH(FPL_Results_Extract[[#This Row],[Player]],FPL_Misc_Extract[Player],0)),Team_Key[Full Name],0))</f>
        <v>MCI</v>
      </c>
      <c r="B423" s="1" t="s">
        <v>582</v>
      </c>
      <c r="C423" s="1" t="s">
        <v>1259</v>
      </c>
      <c r="D423" s="1" t="s">
        <v>1259</v>
      </c>
      <c r="E423" s="1" t="s">
        <v>999</v>
      </c>
      <c r="F423" s="1" t="s">
        <v>943</v>
      </c>
      <c r="G423" s="1" t="s">
        <v>971</v>
      </c>
      <c r="H423" s="1" t="s">
        <v>1000</v>
      </c>
      <c r="I423" s="1" t="s">
        <v>783</v>
      </c>
      <c r="J423" s="1" t="s">
        <v>1001</v>
      </c>
      <c r="K423" s="1" t="s">
        <v>1002</v>
      </c>
      <c r="L423" s="1" t="s">
        <v>785</v>
      </c>
      <c r="M423" s="1" t="s">
        <v>1003</v>
      </c>
      <c r="N423" s="1" t="s">
        <v>1004</v>
      </c>
      <c r="O423" s="1" t="s">
        <v>1005</v>
      </c>
      <c r="P423" s="1" t="s">
        <v>1006</v>
      </c>
      <c r="Q423" s="1" t="s">
        <v>926</v>
      </c>
      <c r="R423" s="1" t="s">
        <v>927</v>
      </c>
      <c r="S423" s="1" t="s">
        <v>1007</v>
      </c>
      <c r="T423" s="1" t="s">
        <v>810</v>
      </c>
      <c r="U423" s="1" t="s">
        <v>913</v>
      </c>
      <c r="V423" s="1" t="s">
        <v>808</v>
      </c>
      <c r="W423" s="1" t="s">
        <v>795</v>
      </c>
      <c r="X423" s="1" t="s">
        <v>1008</v>
      </c>
      <c r="Y423" s="1" t="s">
        <v>1013</v>
      </c>
      <c r="Z423" s="1" t="s">
        <v>747</v>
      </c>
      <c r="AA423" s="1" t="s">
        <v>1325</v>
      </c>
      <c r="AB423" s="1" t="s">
        <v>864</v>
      </c>
      <c r="AC423" s="1" t="s">
        <v>1385</v>
      </c>
      <c r="AD423" s="1" t="s">
        <v>1386</v>
      </c>
      <c r="AE423" s="1" t="s">
        <v>1259</v>
      </c>
    </row>
    <row r="424" spans="1:32" x14ac:dyDescent="0.45">
      <c r="A424" s="1" t="str">
        <f>INDEX(Team_Key[Abbreviation],MATCH(INDEX(FPL_Misc_Extract[Team Name],MATCH(FPL_Results_Extract[[#This Row],[Player]],FPL_Misc_Extract[Player],0)),Team_Key[Full Name],0))</f>
        <v>SWA</v>
      </c>
      <c r="B424" s="1" t="s">
        <v>465</v>
      </c>
      <c r="C424" s="1" t="s">
        <v>1259</v>
      </c>
      <c r="D424" s="1" t="s">
        <v>1259</v>
      </c>
      <c r="E424" s="1" t="s">
        <v>1259</v>
      </c>
      <c r="F424" s="1" t="s">
        <v>1259</v>
      </c>
      <c r="G424" s="1" t="s">
        <v>887</v>
      </c>
      <c r="H424" s="1" t="s">
        <v>795</v>
      </c>
      <c r="I424" s="1" t="s">
        <v>888</v>
      </c>
      <c r="J424" s="1" t="s">
        <v>889</v>
      </c>
      <c r="K424" s="1" t="s">
        <v>872</v>
      </c>
      <c r="L424" s="1" t="s">
        <v>890</v>
      </c>
      <c r="M424" s="1" t="s">
        <v>856</v>
      </c>
      <c r="N424" s="1" t="s">
        <v>891</v>
      </c>
      <c r="O424" s="1" t="s">
        <v>892</v>
      </c>
      <c r="P424" s="1" t="s">
        <v>767</v>
      </c>
      <c r="Q424" s="1" t="s">
        <v>893</v>
      </c>
      <c r="R424" s="1" t="s">
        <v>894</v>
      </c>
      <c r="S424" s="1" t="s">
        <v>895</v>
      </c>
      <c r="T424" s="1" t="s">
        <v>896</v>
      </c>
      <c r="U424" s="1" t="s">
        <v>897</v>
      </c>
      <c r="V424" s="1" t="s">
        <v>898</v>
      </c>
      <c r="W424" s="1" t="s">
        <v>899</v>
      </c>
      <c r="X424" s="1" t="s">
        <v>1206</v>
      </c>
      <c r="Y424" s="1" t="s">
        <v>1207</v>
      </c>
      <c r="Z424" s="1" t="s">
        <v>804</v>
      </c>
      <c r="AA424" s="1" t="s">
        <v>1031</v>
      </c>
      <c r="AB424" s="1" t="s">
        <v>970</v>
      </c>
      <c r="AC424" s="1" t="s">
        <v>1330</v>
      </c>
      <c r="AD424" s="1" t="s">
        <v>1390</v>
      </c>
      <c r="AE424" s="1" t="s">
        <v>1391</v>
      </c>
    </row>
    <row r="425" spans="1:32" x14ac:dyDescent="0.45">
      <c r="A425" s="1" t="str">
        <f>INDEX(Team_Key[Abbreviation],MATCH(INDEX(FPL_Misc_Extract[Team Name],MATCH(FPL_Results_Extract[[#This Row],[Player]],FPL_Misc_Extract[Player],0)),Team_Key[Full Name],0))</f>
        <v>CHE</v>
      </c>
      <c r="B425" s="1" t="s">
        <v>118</v>
      </c>
      <c r="C425" s="1" t="s">
        <v>1259</v>
      </c>
      <c r="D425" s="1" t="s">
        <v>1259</v>
      </c>
      <c r="E425" s="1" t="s">
        <v>1259</v>
      </c>
      <c r="F425" s="1" t="s">
        <v>1259</v>
      </c>
      <c r="G425" s="1" t="s">
        <v>1259</v>
      </c>
      <c r="H425" s="1" t="s">
        <v>1259</v>
      </c>
      <c r="I425" s="1" t="s">
        <v>1259</v>
      </c>
      <c r="J425" s="1" t="s">
        <v>1259</v>
      </c>
      <c r="K425" s="1" t="s">
        <v>1259</v>
      </c>
      <c r="L425" s="1" t="s">
        <v>942</v>
      </c>
      <c r="M425" s="1" t="s">
        <v>1053</v>
      </c>
      <c r="N425" s="1" t="s">
        <v>1054</v>
      </c>
      <c r="O425" s="1" t="s">
        <v>1055</v>
      </c>
      <c r="P425" s="1" t="s">
        <v>737</v>
      </c>
      <c r="Q425" s="1" t="s">
        <v>1056</v>
      </c>
      <c r="R425" s="1" t="s">
        <v>859</v>
      </c>
      <c r="S425" s="1" t="s">
        <v>1042</v>
      </c>
      <c r="T425" s="1" t="s">
        <v>1022</v>
      </c>
      <c r="U425" s="1" t="s">
        <v>785</v>
      </c>
      <c r="V425" s="1" t="s">
        <v>1057</v>
      </c>
      <c r="W425" s="1" t="s">
        <v>744</v>
      </c>
      <c r="X425" s="1" t="s">
        <v>909</v>
      </c>
      <c r="Y425" s="1" t="s">
        <v>1199</v>
      </c>
      <c r="Z425" s="1" t="s">
        <v>812</v>
      </c>
      <c r="AA425" s="1" t="s">
        <v>763</v>
      </c>
      <c r="AB425" s="1" t="s">
        <v>989</v>
      </c>
      <c r="AC425" s="1" t="s">
        <v>1339</v>
      </c>
      <c r="AD425" s="1" t="s">
        <v>757</v>
      </c>
      <c r="AE425" s="1" t="s">
        <v>1380</v>
      </c>
    </row>
    <row r="426" spans="1:32" x14ac:dyDescent="0.45">
      <c r="A426" s="1" t="str">
        <f>INDEX(Team_Key[Abbreviation],MATCH(INDEX(FPL_Misc_Extract[Team Name],MATCH(FPL_Results_Extract[[#This Row],[Player]],FPL_Misc_Extract[Player],0)),Team_Key[Full Name],0))</f>
        <v>SUN</v>
      </c>
      <c r="B426" s="1" t="s">
        <v>348</v>
      </c>
      <c r="C426" s="1" t="s">
        <v>960</v>
      </c>
      <c r="D426" s="1" t="s">
        <v>961</v>
      </c>
      <c r="E426" s="1" t="s">
        <v>962</v>
      </c>
      <c r="F426" s="1" t="s">
        <v>963</v>
      </c>
      <c r="G426" s="1" t="s">
        <v>964</v>
      </c>
      <c r="H426" s="1" t="s">
        <v>965</v>
      </c>
      <c r="I426" s="1" t="s">
        <v>966</v>
      </c>
      <c r="J426" s="1" t="s">
        <v>967</v>
      </c>
      <c r="K426" s="1" t="s">
        <v>956</v>
      </c>
      <c r="L426" s="1" t="s">
        <v>968</v>
      </c>
      <c r="M426" s="1" t="s">
        <v>969</v>
      </c>
      <c r="N426" s="1" t="s">
        <v>970</v>
      </c>
      <c r="O426" s="1" t="s">
        <v>971</v>
      </c>
      <c r="P426" s="1" t="s">
        <v>972</v>
      </c>
      <c r="Q426" s="1" t="s">
        <v>973</v>
      </c>
      <c r="R426" s="1" t="s">
        <v>974</v>
      </c>
      <c r="S426" s="1" t="s">
        <v>975</v>
      </c>
      <c r="T426" s="1" t="s">
        <v>976</v>
      </c>
      <c r="U426" s="1" t="s">
        <v>831</v>
      </c>
      <c r="V426" s="1" t="s">
        <v>800</v>
      </c>
      <c r="W426" s="1" t="s">
        <v>977</v>
      </c>
      <c r="X426" s="1" t="s">
        <v>783</v>
      </c>
      <c r="Y426" s="1" t="s">
        <v>1195</v>
      </c>
      <c r="Z426" s="1" t="s">
        <v>982</v>
      </c>
      <c r="AA426" s="1" t="s">
        <v>824</v>
      </c>
      <c r="AB426" s="1" t="s">
        <v>886</v>
      </c>
      <c r="AC426" s="1" t="s">
        <v>1326</v>
      </c>
      <c r="AD426" s="1" t="s">
        <v>1383</v>
      </c>
      <c r="AE426" s="1" t="s">
        <v>1384</v>
      </c>
    </row>
    <row r="427" spans="1:32" x14ac:dyDescent="0.45">
      <c r="A427" s="1" t="str">
        <f>INDEX(Team_Key[Abbreviation],MATCH(INDEX(FPL_Misc_Extract[Team Name],MATCH(FPL_Results_Extract[[#This Row],[Player]],FPL_Misc_Extract[Player],0)),Team_Key[Full Name],0))</f>
        <v>MUN</v>
      </c>
      <c r="B427" s="1" t="s">
        <v>347</v>
      </c>
      <c r="C427" s="1" t="s">
        <v>915</v>
      </c>
      <c r="D427" s="1" t="s">
        <v>815</v>
      </c>
      <c r="E427" s="1" t="s">
        <v>916</v>
      </c>
      <c r="F427" s="1" t="s">
        <v>917</v>
      </c>
      <c r="G427" s="1" t="s">
        <v>918</v>
      </c>
      <c r="H427" s="1" t="s">
        <v>919</v>
      </c>
      <c r="I427" s="1" t="s">
        <v>920</v>
      </c>
      <c r="J427" s="1" t="s">
        <v>921</v>
      </c>
      <c r="K427" s="1" t="s">
        <v>922</v>
      </c>
      <c r="L427" s="1" t="s">
        <v>768</v>
      </c>
      <c r="M427" s="1" t="s">
        <v>897</v>
      </c>
      <c r="N427" s="1" t="s">
        <v>923</v>
      </c>
      <c r="O427" s="1" t="s">
        <v>808</v>
      </c>
      <c r="P427" s="1" t="s">
        <v>794</v>
      </c>
      <c r="Q427" s="1" t="s">
        <v>895</v>
      </c>
      <c r="R427" s="1" t="s">
        <v>924</v>
      </c>
      <c r="S427" s="1" t="s">
        <v>925</v>
      </c>
      <c r="T427" s="1" t="s">
        <v>926</v>
      </c>
      <c r="U427" s="1" t="s">
        <v>803</v>
      </c>
      <c r="V427" s="1" t="s">
        <v>927</v>
      </c>
      <c r="W427" s="1" t="s">
        <v>928</v>
      </c>
      <c r="X427" s="1" t="s">
        <v>929</v>
      </c>
      <c r="Y427" s="1" t="s">
        <v>970</v>
      </c>
      <c r="Z427" s="1" t="s">
        <v>1201</v>
      </c>
      <c r="AA427" s="1" t="s">
        <v>1336</v>
      </c>
      <c r="AB427" s="1" t="s">
        <v>1337</v>
      </c>
      <c r="AC427" s="1" t="s">
        <v>1338</v>
      </c>
      <c r="AD427" s="1" t="s">
        <v>1206</v>
      </c>
      <c r="AE427" s="1" t="s">
        <v>1387</v>
      </c>
    </row>
    <row r="428" spans="1:32" x14ac:dyDescent="0.45">
      <c r="A428" s="1" t="str">
        <f>INDEX(Team_Key[Abbreviation],MATCH(INDEX(FPL_Misc_Extract[Team Name],MATCH(FPL_Results_Extract[[#This Row],[Player]],FPL_Misc_Extract[Player],0)),Team_Key[Full Name],0))</f>
        <v>MUN</v>
      </c>
      <c r="B428" s="1" t="s">
        <v>71</v>
      </c>
      <c r="C428" s="1" t="s">
        <v>1259</v>
      </c>
      <c r="D428" s="1" t="s">
        <v>1259</v>
      </c>
      <c r="E428" s="1" t="s">
        <v>1259</v>
      </c>
      <c r="F428" s="1" t="s">
        <v>1259</v>
      </c>
      <c r="G428" s="1" t="s">
        <v>1259</v>
      </c>
      <c r="H428" s="1" t="s">
        <v>1259</v>
      </c>
      <c r="I428" s="1" t="s">
        <v>1259</v>
      </c>
      <c r="J428" s="1" t="s">
        <v>1259</v>
      </c>
      <c r="K428" s="1" t="s">
        <v>1259</v>
      </c>
      <c r="L428" s="1" t="s">
        <v>1259</v>
      </c>
      <c r="M428" s="1" t="s">
        <v>1259</v>
      </c>
      <c r="N428" s="1" t="s">
        <v>1259</v>
      </c>
      <c r="O428" s="1" t="s">
        <v>1259</v>
      </c>
      <c r="P428" s="1" t="s">
        <v>1259</v>
      </c>
      <c r="Q428" s="1" t="s">
        <v>1259</v>
      </c>
      <c r="R428" s="1" t="s">
        <v>1259</v>
      </c>
      <c r="S428" s="1" t="s">
        <v>1259</v>
      </c>
      <c r="T428" s="1" t="s">
        <v>1259</v>
      </c>
      <c r="U428" s="1" t="s">
        <v>1259</v>
      </c>
      <c r="V428" s="1" t="s">
        <v>1259</v>
      </c>
      <c r="W428" s="1" t="s">
        <v>928</v>
      </c>
      <c r="X428" s="1" t="s">
        <v>929</v>
      </c>
      <c r="Y428" s="1" t="s">
        <v>970</v>
      </c>
      <c r="Z428" s="1" t="s">
        <v>1201</v>
      </c>
      <c r="AA428" s="1" t="s">
        <v>1336</v>
      </c>
      <c r="AB428" s="1" t="s">
        <v>1337</v>
      </c>
      <c r="AC428" s="1" t="s">
        <v>1338</v>
      </c>
      <c r="AD428" s="1" t="s">
        <v>1206</v>
      </c>
      <c r="AE428" s="1" t="s">
        <v>1387</v>
      </c>
    </row>
    <row r="429" spans="1:32" x14ac:dyDescent="0.45">
      <c r="A429" s="1" t="str">
        <f>INDEX(Team_Key[Abbreviation],MATCH(INDEX(FPL_Misc_Extract[Team Name],MATCH(FPL_Results_Extract[[#This Row],[Player]],FPL_Misc_Extract[Player],0)),Team_Key[Full Name],0))</f>
        <v>MCI</v>
      </c>
      <c r="B429" s="1" t="s">
        <v>188</v>
      </c>
      <c r="C429" s="1" t="s">
        <v>997</v>
      </c>
      <c r="D429" s="1" t="s">
        <v>998</v>
      </c>
      <c r="E429" s="1" t="s">
        <v>999</v>
      </c>
      <c r="F429" s="1" t="s">
        <v>943</v>
      </c>
      <c r="G429" s="1" t="s">
        <v>971</v>
      </c>
      <c r="H429" s="1" t="s">
        <v>1000</v>
      </c>
      <c r="I429" s="1" t="s">
        <v>783</v>
      </c>
      <c r="J429" s="1" t="s">
        <v>1001</v>
      </c>
      <c r="K429" s="1" t="s">
        <v>1002</v>
      </c>
      <c r="L429" s="1" t="s">
        <v>785</v>
      </c>
      <c r="M429" s="1" t="s">
        <v>1003</v>
      </c>
      <c r="N429" s="1" t="s">
        <v>1004</v>
      </c>
      <c r="O429" s="1" t="s">
        <v>1005</v>
      </c>
      <c r="P429" s="1" t="s">
        <v>1006</v>
      </c>
      <c r="Q429" s="1" t="s">
        <v>926</v>
      </c>
      <c r="R429" s="1" t="s">
        <v>927</v>
      </c>
      <c r="S429" s="1" t="s">
        <v>1007</v>
      </c>
      <c r="T429" s="1" t="s">
        <v>810</v>
      </c>
      <c r="U429" s="1" t="s">
        <v>913</v>
      </c>
      <c r="V429" s="1" t="s">
        <v>808</v>
      </c>
      <c r="W429" s="1" t="s">
        <v>795</v>
      </c>
      <c r="X429" s="1" t="s">
        <v>1008</v>
      </c>
      <c r="Y429" s="1" t="s">
        <v>1013</v>
      </c>
      <c r="Z429" s="1" t="s">
        <v>747</v>
      </c>
      <c r="AA429" s="1" t="s">
        <v>1325</v>
      </c>
      <c r="AB429" s="1" t="s">
        <v>864</v>
      </c>
      <c r="AC429" s="1" t="s">
        <v>1385</v>
      </c>
      <c r="AD429" s="1" t="s">
        <v>1386</v>
      </c>
      <c r="AE429" s="1" t="s">
        <v>1259</v>
      </c>
    </row>
    <row r="430" spans="1:32" x14ac:dyDescent="0.45">
      <c r="A430" s="1" t="str">
        <f>INDEX(Team_Key[Abbreviation],MATCH(INDEX(FPL_Misc_Extract[Team Name],MATCH(FPL_Results_Extract[[#This Row],[Player]],FPL_Misc_Extract[Player],0)),Team_Key[Full Name],0))</f>
        <v>WAT</v>
      </c>
      <c r="B430" s="1" t="s">
        <v>231</v>
      </c>
      <c r="C430" s="1" t="s">
        <v>851</v>
      </c>
      <c r="D430" s="1" t="s">
        <v>852</v>
      </c>
      <c r="E430" s="1" t="s">
        <v>814</v>
      </c>
      <c r="F430" s="1" t="s">
        <v>853</v>
      </c>
      <c r="G430" s="1" t="s">
        <v>742</v>
      </c>
      <c r="H430" s="1" t="s">
        <v>854</v>
      </c>
      <c r="I430" s="1" t="s">
        <v>855</v>
      </c>
      <c r="J430" s="1" t="s">
        <v>754</v>
      </c>
      <c r="K430" s="1" t="s">
        <v>856</v>
      </c>
      <c r="L430" s="1" t="s">
        <v>857</v>
      </c>
      <c r="M430" s="1" t="s">
        <v>858</v>
      </c>
      <c r="N430" s="1" t="s">
        <v>859</v>
      </c>
      <c r="O430" s="1" t="s">
        <v>860</v>
      </c>
      <c r="P430" s="1" t="s">
        <v>861</v>
      </c>
      <c r="Q430" s="1" t="s">
        <v>862</v>
      </c>
      <c r="R430" s="1" t="s">
        <v>747</v>
      </c>
      <c r="S430" s="1" t="s">
        <v>863</v>
      </c>
      <c r="T430" s="1" t="s">
        <v>829</v>
      </c>
      <c r="U430" s="1" t="s">
        <v>864</v>
      </c>
      <c r="V430" s="1" t="s">
        <v>865</v>
      </c>
      <c r="W430" s="1" t="s">
        <v>866</v>
      </c>
      <c r="X430" s="1" t="s">
        <v>826</v>
      </c>
      <c r="Y430" s="1" t="s">
        <v>1202</v>
      </c>
      <c r="Z430" s="1" t="s">
        <v>803</v>
      </c>
      <c r="AA430" s="1" t="s">
        <v>983</v>
      </c>
      <c r="AB430" s="1" t="s">
        <v>1037</v>
      </c>
      <c r="AC430" s="1" t="s">
        <v>769</v>
      </c>
      <c r="AD430" s="1" t="s">
        <v>792</v>
      </c>
      <c r="AE430" s="1" t="s">
        <v>1397</v>
      </c>
    </row>
    <row r="431" spans="1:32" x14ac:dyDescent="0.45">
      <c r="A431" s="1" t="str">
        <f>INDEX(Team_Key[Abbreviation],MATCH(INDEX(FPL_Misc_Extract[Team Name],MATCH(FPL_Results_Extract[[#This Row],[Player]],FPL_Misc_Extract[Player],0)),Team_Key[Full Name],0))</f>
        <v>ARS</v>
      </c>
      <c r="B431" s="1" t="s">
        <v>309</v>
      </c>
      <c r="C431" s="1" t="s">
        <v>1036</v>
      </c>
      <c r="D431" s="1" t="s">
        <v>1037</v>
      </c>
      <c r="E431" s="1" t="s">
        <v>798</v>
      </c>
      <c r="F431" s="1" t="s">
        <v>1032</v>
      </c>
      <c r="G431" s="1" t="s">
        <v>972</v>
      </c>
      <c r="H431" s="1" t="s">
        <v>873</v>
      </c>
      <c r="I431" s="1" t="s">
        <v>1038</v>
      </c>
      <c r="J431" s="1" t="s">
        <v>1039</v>
      </c>
      <c r="K431" s="1" t="s">
        <v>1040</v>
      </c>
      <c r="L431" s="1" t="s">
        <v>1041</v>
      </c>
      <c r="M431" s="1" t="s">
        <v>764</v>
      </c>
      <c r="N431" s="1" t="s">
        <v>753</v>
      </c>
      <c r="O431" s="1" t="s">
        <v>848</v>
      </c>
      <c r="P431" s="1" t="s">
        <v>833</v>
      </c>
      <c r="Q431" s="1" t="s">
        <v>1042</v>
      </c>
      <c r="R431" s="1" t="s">
        <v>1043</v>
      </c>
      <c r="S431" s="1" t="s">
        <v>1044</v>
      </c>
      <c r="T431" s="1" t="s">
        <v>1045</v>
      </c>
      <c r="U431" s="1" t="s">
        <v>936</v>
      </c>
      <c r="V431" s="1" t="s">
        <v>827</v>
      </c>
      <c r="W431" s="1" t="s">
        <v>1046</v>
      </c>
      <c r="X431" s="1" t="s">
        <v>1047</v>
      </c>
      <c r="Y431" s="1" t="s">
        <v>1194</v>
      </c>
      <c r="Z431" s="1" t="s">
        <v>814</v>
      </c>
      <c r="AA431" s="1" t="s">
        <v>1327</v>
      </c>
      <c r="AB431" s="1" t="s">
        <v>1328</v>
      </c>
      <c r="AC431" s="1" t="s">
        <v>1329</v>
      </c>
      <c r="AD431" s="1" t="s">
        <v>874</v>
      </c>
      <c r="AE431" s="1" t="s">
        <v>832</v>
      </c>
    </row>
    <row r="432" spans="1:32" x14ac:dyDescent="0.45">
      <c r="A432" s="1" t="str">
        <f>INDEX(Team_Key[Abbreviation],MATCH(INDEX(FPL_Misc_Extract[Team Name],MATCH(FPL_Results_Extract[[#This Row],[Player]],FPL_Misc_Extract[Player],0)),Team_Key[Full Name],0))</f>
        <v>MCI</v>
      </c>
      <c r="B432" s="1" t="s">
        <v>210</v>
      </c>
      <c r="C432" s="1" t="s">
        <v>997</v>
      </c>
      <c r="D432" s="1" t="s">
        <v>998</v>
      </c>
      <c r="E432" s="1" t="s">
        <v>999</v>
      </c>
      <c r="F432" s="1" t="s">
        <v>943</v>
      </c>
      <c r="G432" s="1" t="s">
        <v>971</v>
      </c>
      <c r="H432" s="1" t="s">
        <v>1000</v>
      </c>
      <c r="I432" s="1" t="s">
        <v>783</v>
      </c>
      <c r="J432" s="1" t="s">
        <v>1001</v>
      </c>
      <c r="K432" s="1" t="s">
        <v>1002</v>
      </c>
      <c r="L432" s="1" t="s">
        <v>785</v>
      </c>
      <c r="M432" s="1" t="s">
        <v>1003</v>
      </c>
      <c r="N432" s="1" t="s">
        <v>1004</v>
      </c>
      <c r="O432" s="1" t="s">
        <v>1005</v>
      </c>
      <c r="P432" s="1" t="s">
        <v>1006</v>
      </c>
      <c r="Q432" s="1" t="s">
        <v>926</v>
      </c>
      <c r="R432" s="1" t="s">
        <v>927</v>
      </c>
      <c r="S432" s="1" t="s">
        <v>1007</v>
      </c>
      <c r="T432" s="1" t="s">
        <v>810</v>
      </c>
      <c r="U432" s="1" t="s">
        <v>913</v>
      </c>
      <c r="V432" s="1" t="s">
        <v>808</v>
      </c>
      <c r="W432" s="1" t="s">
        <v>795</v>
      </c>
      <c r="X432" s="1" t="s">
        <v>1008</v>
      </c>
      <c r="Y432" s="1" t="s">
        <v>1013</v>
      </c>
      <c r="Z432" s="1" t="s">
        <v>747</v>
      </c>
      <c r="AA432" s="1" t="s">
        <v>1325</v>
      </c>
      <c r="AB432" s="1" t="s">
        <v>864</v>
      </c>
      <c r="AC432" s="1" t="s">
        <v>1385</v>
      </c>
      <c r="AD432" s="1" t="s">
        <v>1386</v>
      </c>
      <c r="AE432" s="1" t="s">
        <v>1259</v>
      </c>
    </row>
    <row r="433" spans="1:31" x14ac:dyDescent="0.45">
      <c r="A433" s="1" t="str">
        <f>INDEX(Team_Key[Abbreviation],MATCH(INDEX(FPL_Misc_Extract[Team Name],MATCH(FPL_Results_Extract[[#This Row],[Player]],FPL_Misc_Extract[Player],0)),Team_Key[Full Name],0))</f>
        <v>LIV</v>
      </c>
      <c r="B433" s="1" t="s">
        <v>556</v>
      </c>
      <c r="C433" s="1" t="s">
        <v>729</v>
      </c>
      <c r="D433" s="1" t="s">
        <v>730</v>
      </c>
      <c r="E433" s="1" t="s">
        <v>731</v>
      </c>
      <c r="F433" s="1" t="s">
        <v>732</v>
      </c>
      <c r="G433" s="1" t="s">
        <v>733</v>
      </c>
      <c r="H433" s="1" t="s">
        <v>734</v>
      </c>
      <c r="I433" s="1" t="s">
        <v>735</v>
      </c>
      <c r="J433" s="1" t="s">
        <v>736</v>
      </c>
      <c r="K433" s="1" t="s">
        <v>737</v>
      </c>
      <c r="L433" s="1" t="s">
        <v>738</v>
      </c>
      <c r="M433" s="1" t="s">
        <v>739</v>
      </c>
      <c r="N433" s="1" t="s">
        <v>740</v>
      </c>
      <c r="O433" s="1" t="s">
        <v>741</v>
      </c>
      <c r="P433" s="1" t="s">
        <v>742</v>
      </c>
      <c r="Q433" s="1" t="s">
        <v>743</v>
      </c>
      <c r="R433" s="1" t="s">
        <v>744</v>
      </c>
      <c r="S433" s="1" t="s">
        <v>745</v>
      </c>
      <c r="T433" s="1" t="s">
        <v>746</v>
      </c>
      <c r="U433" s="1" t="s">
        <v>747</v>
      </c>
      <c r="V433" s="1" t="s">
        <v>748</v>
      </c>
      <c r="W433" s="1" t="s">
        <v>749</v>
      </c>
      <c r="X433" s="1" t="s">
        <v>750</v>
      </c>
      <c r="Y433" s="1" t="s">
        <v>1198</v>
      </c>
      <c r="Z433" s="1" t="s">
        <v>1318</v>
      </c>
      <c r="AA433" s="1" t="s">
        <v>869</v>
      </c>
      <c r="AB433" s="1" t="s">
        <v>1319</v>
      </c>
      <c r="AC433" s="1" t="s">
        <v>1378</v>
      </c>
      <c r="AD433" s="1" t="s">
        <v>1379</v>
      </c>
      <c r="AE433" s="1" t="s">
        <v>1259</v>
      </c>
    </row>
    <row r="434" spans="1:31" x14ac:dyDescent="0.45">
      <c r="A434" s="1" t="str">
        <f>INDEX(Team_Key[Abbreviation],MATCH(INDEX(FPL_Misc_Extract[Team Name],MATCH(FPL_Results_Extract[[#This Row],[Player]],FPL_Misc_Extract[Player],0)),Team_Key[Full Name],0))</f>
        <v>EVE</v>
      </c>
      <c r="B434" s="1" t="s">
        <v>286</v>
      </c>
      <c r="C434" s="1" t="s">
        <v>1259</v>
      </c>
      <c r="D434" s="1" t="s">
        <v>1259</v>
      </c>
      <c r="E434" s="1" t="s">
        <v>1259</v>
      </c>
      <c r="F434" s="1" t="s">
        <v>1259</v>
      </c>
      <c r="G434" s="1" t="s">
        <v>1259</v>
      </c>
      <c r="H434" s="1" t="s">
        <v>1259</v>
      </c>
      <c r="I434" s="1" t="s">
        <v>1259</v>
      </c>
      <c r="J434" s="1" t="s">
        <v>1026</v>
      </c>
      <c r="K434" s="1" t="s">
        <v>1027</v>
      </c>
      <c r="L434" s="1" t="s">
        <v>1007</v>
      </c>
      <c r="M434" s="1" t="s">
        <v>1028</v>
      </c>
      <c r="N434" s="1" t="s">
        <v>823</v>
      </c>
      <c r="O434" s="1" t="s">
        <v>1029</v>
      </c>
      <c r="P434" s="1" t="s">
        <v>1030</v>
      </c>
      <c r="Q434" s="1" t="s">
        <v>1031</v>
      </c>
      <c r="R434" s="1" t="s">
        <v>833</v>
      </c>
      <c r="S434" s="1" t="s">
        <v>820</v>
      </c>
      <c r="T434" s="1" t="s">
        <v>1032</v>
      </c>
      <c r="U434" s="1" t="s">
        <v>1033</v>
      </c>
      <c r="V434" s="1" t="s">
        <v>753</v>
      </c>
      <c r="W434" s="1" t="s">
        <v>1034</v>
      </c>
      <c r="X434" s="1" t="s">
        <v>1035</v>
      </c>
      <c r="Y434" s="1" t="s">
        <v>874</v>
      </c>
      <c r="Z434" s="1" t="s">
        <v>968</v>
      </c>
      <c r="AA434" s="1" t="s">
        <v>1333</v>
      </c>
      <c r="AB434" s="1" t="s">
        <v>834</v>
      </c>
      <c r="AC434" s="1" t="s">
        <v>1381</v>
      </c>
      <c r="AD434" s="1" t="s">
        <v>1382</v>
      </c>
      <c r="AE434" s="1" t="s">
        <v>1259</v>
      </c>
    </row>
    <row r="435" spans="1:31" x14ac:dyDescent="0.45">
      <c r="A435" s="1" t="str">
        <f>INDEX(Team_Key[Abbreviation],MATCH(INDEX(FPL_Misc_Extract[Team Name],MATCH(FPL_Results_Extract[[#This Row],[Player]],FPL_Misc_Extract[Player],0)),Team_Key[Full Name],0))</f>
        <v>EVE</v>
      </c>
      <c r="B435" s="1" t="s">
        <v>550</v>
      </c>
      <c r="C435" s="1" t="s">
        <v>1022</v>
      </c>
      <c r="D435" s="1" t="s">
        <v>1023</v>
      </c>
      <c r="E435" s="1" t="s">
        <v>1024</v>
      </c>
      <c r="F435" s="1" t="s">
        <v>737</v>
      </c>
      <c r="G435" s="1" t="s">
        <v>1025</v>
      </c>
      <c r="H435" s="1" t="s">
        <v>787</v>
      </c>
      <c r="I435" s="1" t="s">
        <v>760</v>
      </c>
      <c r="J435" s="1" t="s">
        <v>1026</v>
      </c>
      <c r="K435" s="1" t="s">
        <v>1027</v>
      </c>
      <c r="L435" s="1" t="s">
        <v>1007</v>
      </c>
      <c r="M435" s="1" t="s">
        <v>1028</v>
      </c>
      <c r="N435" s="1" t="s">
        <v>823</v>
      </c>
      <c r="O435" s="1" t="s">
        <v>1029</v>
      </c>
      <c r="P435" s="1" t="s">
        <v>1030</v>
      </c>
      <c r="Q435" s="1" t="s">
        <v>1031</v>
      </c>
      <c r="R435" s="1" t="s">
        <v>833</v>
      </c>
      <c r="S435" s="1" t="s">
        <v>820</v>
      </c>
      <c r="T435" s="1" t="s">
        <v>1032</v>
      </c>
      <c r="U435" s="1" t="s">
        <v>1033</v>
      </c>
      <c r="V435" s="1" t="s">
        <v>753</v>
      </c>
      <c r="W435" s="1" t="s">
        <v>1034</v>
      </c>
      <c r="X435" s="1" t="s">
        <v>1035</v>
      </c>
      <c r="Y435" s="1" t="s">
        <v>874</v>
      </c>
      <c r="Z435" s="1" t="s">
        <v>968</v>
      </c>
      <c r="AA435" s="1" t="s">
        <v>1333</v>
      </c>
      <c r="AB435" s="1" t="s">
        <v>834</v>
      </c>
      <c r="AC435" s="1" t="s">
        <v>1381</v>
      </c>
      <c r="AD435" s="1" t="s">
        <v>1382</v>
      </c>
      <c r="AE435" s="1" t="s">
        <v>1259</v>
      </c>
    </row>
    <row r="436" spans="1:31" x14ac:dyDescent="0.45">
      <c r="A436" s="1" t="str">
        <f>INDEX(Team_Key[Abbreviation],MATCH(INDEX(FPL_Misc_Extract[Team Name],MATCH(FPL_Results_Extract[[#This Row],[Player]],FPL_Misc_Extract[Player],0)),Team_Key[Full Name],0))</f>
        <v>BOU</v>
      </c>
      <c r="B436" s="1" t="s">
        <v>436</v>
      </c>
      <c r="C436" s="1" t="s">
        <v>1259</v>
      </c>
      <c r="D436" s="1" t="s">
        <v>1259</v>
      </c>
      <c r="E436" s="1" t="s">
        <v>1259</v>
      </c>
      <c r="F436" s="1" t="s">
        <v>1259</v>
      </c>
      <c r="G436" s="1" t="s">
        <v>1259</v>
      </c>
      <c r="H436" s="1" t="s">
        <v>1259</v>
      </c>
      <c r="I436" s="1" t="s">
        <v>1259</v>
      </c>
      <c r="J436" s="1" t="s">
        <v>1259</v>
      </c>
      <c r="K436" s="1" t="s">
        <v>1259</v>
      </c>
      <c r="L436" s="1" t="s">
        <v>1259</v>
      </c>
      <c r="M436" s="1" t="s">
        <v>1259</v>
      </c>
      <c r="N436" s="1" t="s">
        <v>1259</v>
      </c>
      <c r="O436" s="1" t="s">
        <v>1259</v>
      </c>
      <c r="P436" s="1" t="s">
        <v>1259</v>
      </c>
      <c r="Q436" s="1" t="s">
        <v>1259</v>
      </c>
      <c r="R436" s="1" t="s">
        <v>1259</v>
      </c>
      <c r="S436" s="1" t="s">
        <v>1259</v>
      </c>
      <c r="T436" s="1" t="s">
        <v>1259</v>
      </c>
      <c r="U436" s="1" t="s">
        <v>1259</v>
      </c>
      <c r="V436" s="1" t="s">
        <v>1259</v>
      </c>
      <c r="W436" s="1" t="s">
        <v>914</v>
      </c>
      <c r="X436" s="1" t="s">
        <v>807</v>
      </c>
      <c r="Y436" s="1" t="s">
        <v>885</v>
      </c>
      <c r="Z436" s="1" t="s">
        <v>1037</v>
      </c>
      <c r="AA436" s="1" t="s">
        <v>879</v>
      </c>
      <c r="AB436" s="1" t="s">
        <v>1321</v>
      </c>
      <c r="AC436" s="1" t="s">
        <v>812</v>
      </c>
      <c r="AD436" s="1" t="s">
        <v>1398</v>
      </c>
      <c r="AE436" s="1" t="s">
        <v>1399</v>
      </c>
    </row>
    <row r="437" spans="1:31" x14ac:dyDescent="0.45">
      <c r="A437" s="1" t="str">
        <f>INDEX(Team_Key[Abbreviation],MATCH(INDEX(FPL_Misc_Extract[Team Name],MATCH(FPL_Results_Extract[[#This Row],[Player]],FPL_Misc_Extract[Player],0)),Team_Key[Full Name],0))</f>
        <v>WBA</v>
      </c>
      <c r="B437" s="1" t="s">
        <v>305</v>
      </c>
      <c r="C437" s="1" t="s">
        <v>811</v>
      </c>
      <c r="D437" s="1" t="s">
        <v>812</v>
      </c>
      <c r="E437" s="1" t="s">
        <v>813</v>
      </c>
      <c r="F437" s="1" t="s">
        <v>729</v>
      </c>
      <c r="G437" s="1" t="s">
        <v>814</v>
      </c>
      <c r="H437" s="1" t="s">
        <v>815</v>
      </c>
      <c r="I437" s="1" t="s">
        <v>816</v>
      </c>
      <c r="J437" s="1" t="s">
        <v>817</v>
      </c>
      <c r="K437" s="1" t="s">
        <v>818</v>
      </c>
      <c r="L437" s="1" t="s">
        <v>819</v>
      </c>
      <c r="M437" s="1" t="s">
        <v>820</v>
      </c>
      <c r="N437" s="1" t="s">
        <v>821</v>
      </c>
      <c r="O437" s="1" t="s">
        <v>822</v>
      </c>
      <c r="P437" s="1" t="s">
        <v>823</v>
      </c>
      <c r="Q437" s="1" t="s">
        <v>753</v>
      </c>
      <c r="R437" s="1" t="s">
        <v>824</v>
      </c>
      <c r="S437" s="1" t="s">
        <v>825</v>
      </c>
      <c r="T437" s="1" t="s">
        <v>826</v>
      </c>
      <c r="U437" s="1" t="s">
        <v>827</v>
      </c>
      <c r="V437" s="1" t="s">
        <v>828</v>
      </c>
      <c r="W437" s="1" t="s">
        <v>829</v>
      </c>
      <c r="X437" s="1" t="s">
        <v>830</v>
      </c>
      <c r="Y437" s="1" t="s">
        <v>1193</v>
      </c>
      <c r="Z437" s="1" t="s">
        <v>962</v>
      </c>
      <c r="AA437" s="1" t="s">
        <v>1344</v>
      </c>
      <c r="AB437" s="1" t="s">
        <v>1345</v>
      </c>
      <c r="AC437" s="1" t="s">
        <v>1346</v>
      </c>
      <c r="AD437" s="1" t="s">
        <v>1375</v>
      </c>
      <c r="AE437" s="1" t="s">
        <v>1376</v>
      </c>
    </row>
    <row r="438" spans="1:31" x14ac:dyDescent="0.45">
      <c r="A438" s="1" t="str">
        <f>INDEX(Team_Key[Abbreviation],MATCH(INDEX(FPL_Misc_Extract[Team Name],MATCH(FPL_Results_Extract[[#This Row],[Player]],FPL_Misc_Extract[Player],0)),Team_Key[Full Name],0))</f>
        <v>NEW</v>
      </c>
      <c r="B438" s="1" t="s">
        <v>563</v>
      </c>
      <c r="C438" s="1" t="s">
        <v>945</v>
      </c>
      <c r="D438" s="1" t="s">
        <v>946</v>
      </c>
      <c r="E438" s="1" t="s">
        <v>785</v>
      </c>
      <c r="F438" s="1" t="s">
        <v>947</v>
      </c>
      <c r="G438" s="1" t="s">
        <v>748</v>
      </c>
      <c r="H438" s="1" t="s">
        <v>948</v>
      </c>
      <c r="I438" s="1" t="s">
        <v>949</v>
      </c>
      <c r="J438" s="1" t="s">
        <v>950</v>
      </c>
      <c r="K438" s="1" t="s">
        <v>951</v>
      </c>
      <c r="L438" s="1" t="s">
        <v>952</v>
      </c>
      <c r="M438" s="1" t="s">
        <v>786</v>
      </c>
      <c r="N438" s="1" t="s">
        <v>867</v>
      </c>
      <c r="O438" s="1" t="s">
        <v>893</v>
      </c>
      <c r="P438" s="1" t="s">
        <v>953</v>
      </c>
      <c r="Q438" s="1" t="s">
        <v>789</v>
      </c>
      <c r="R438" s="1" t="s">
        <v>954</v>
      </c>
      <c r="S438" s="1" t="s">
        <v>938</v>
      </c>
      <c r="T438" s="1" t="s">
        <v>955</v>
      </c>
      <c r="U438" s="1" t="s">
        <v>956</v>
      </c>
      <c r="V438" s="1" t="s">
        <v>957</v>
      </c>
      <c r="W438" s="1" t="s">
        <v>958</v>
      </c>
      <c r="X438" s="1" t="s">
        <v>959</v>
      </c>
      <c r="Y438" s="1" t="s">
        <v>1205</v>
      </c>
      <c r="Z438" s="1" t="s">
        <v>1340</v>
      </c>
      <c r="AA438" s="1" t="s">
        <v>896</v>
      </c>
      <c r="AB438" s="1" t="s">
        <v>1341</v>
      </c>
      <c r="AC438" s="1" t="s">
        <v>1054</v>
      </c>
      <c r="AD438" s="1" t="s">
        <v>1396</v>
      </c>
      <c r="AE438" s="1" t="s">
        <v>1259</v>
      </c>
    </row>
    <row r="439" spans="1:31" x14ac:dyDescent="0.45">
      <c r="A439" s="1" t="str">
        <f>INDEX(Team_Key[Abbreviation],MATCH(INDEX(FPL_Misc_Extract[Team Name],MATCH(FPL_Results_Extract[[#This Row],[Player]],FPL_Misc_Extract[Player],0)),Team_Key[Full Name],0))</f>
        <v>CRY</v>
      </c>
      <c r="B439" s="1" t="s">
        <v>451</v>
      </c>
      <c r="C439" s="1" t="s">
        <v>978</v>
      </c>
      <c r="D439" s="1" t="s">
        <v>979</v>
      </c>
      <c r="E439" s="1" t="s">
        <v>980</v>
      </c>
      <c r="F439" s="1" t="s">
        <v>981</v>
      </c>
      <c r="G439" s="1" t="s">
        <v>982</v>
      </c>
      <c r="H439" s="1" t="s">
        <v>983</v>
      </c>
      <c r="I439" s="1" t="s">
        <v>984</v>
      </c>
      <c r="J439" s="1" t="s">
        <v>923</v>
      </c>
      <c r="K439" s="1" t="s">
        <v>914</v>
      </c>
      <c r="L439" s="1" t="s">
        <v>985</v>
      </c>
      <c r="M439" s="1" t="s">
        <v>986</v>
      </c>
      <c r="N439" s="1" t="s">
        <v>987</v>
      </c>
      <c r="O439" s="1" t="s">
        <v>988</v>
      </c>
      <c r="P439" s="1" t="s">
        <v>989</v>
      </c>
      <c r="Q439" s="1" t="s">
        <v>736</v>
      </c>
      <c r="R439" s="1" t="s">
        <v>990</v>
      </c>
      <c r="S439" s="1" t="s">
        <v>991</v>
      </c>
      <c r="T439" s="1" t="s">
        <v>992</v>
      </c>
      <c r="U439" s="1" t="s">
        <v>993</v>
      </c>
      <c r="V439" s="1" t="s">
        <v>994</v>
      </c>
      <c r="W439" s="1" t="s">
        <v>995</v>
      </c>
      <c r="X439" s="1" t="s">
        <v>996</v>
      </c>
      <c r="Y439" s="1" t="s">
        <v>1197</v>
      </c>
      <c r="Z439" s="1" t="s">
        <v>825</v>
      </c>
      <c r="AA439" s="1" t="s">
        <v>1334</v>
      </c>
      <c r="AB439" s="1" t="s">
        <v>948</v>
      </c>
      <c r="AC439" s="1" t="s">
        <v>1335</v>
      </c>
      <c r="AD439" s="1" t="s">
        <v>779</v>
      </c>
      <c r="AE439" s="1" t="s">
        <v>1393</v>
      </c>
    </row>
    <row r="440" spans="1:31" x14ac:dyDescent="0.45">
      <c r="A440" s="1" t="str">
        <f>INDEX(Team_Key[Abbreviation],MATCH(INDEX(FPL_Misc_Extract[Team Name],MATCH(FPL_Results_Extract[[#This Row],[Player]],FPL_Misc_Extract[Player],0)),Team_Key[Full Name],0))</f>
        <v>MCI</v>
      </c>
      <c r="B440" s="1" t="s">
        <v>561</v>
      </c>
      <c r="C440" s="1" t="s">
        <v>1259</v>
      </c>
      <c r="D440" s="1" t="s">
        <v>1259</v>
      </c>
      <c r="E440" s="1" t="s">
        <v>1259</v>
      </c>
      <c r="F440" s="1" t="s">
        <v>943</v>
      </c>
      <c r="G440" s="1" t="s">
        <v>971</v>
      </c>
      <c r="H440" s="1" t="s">
        <v>1000</v>
      </c>
      <c r="I440" s="1" t="s">
        <v>783</v>
      </c>
      <c r="J440" s="1" t="s">
        <v>1001</v>
      </c>
      <c r="K440" s="1" t="s">
        <v>1002</v>
      </c>
      <c r="L440" s="1" t="s">
        <v>785</v>
      </c>
      <c r="M440" s="1" t="s">
        <v>1003</v>
      </c>
      <c r="N440" s="1" t="s">
        <v>1004</v>
      </c>
      <c r="O440" s="1" t="s">
        <v>1005</v>
      </c>
      <c r="P440" s="1" t="s">
        <v>1006</v>
      </c>
      <c r="Q440" s="1" t="s">
        <v>926</v>
      </c>
      <c r="R440" s="1" t="s">
        <v>927</v>
      </c>
      <c r="S440" s="1" t="s">
        <v>1007</v>
      </c>
      <c r="T440" s="1" t="s">
        <v>810</v>
      </c>
      <c r="U440" s="1" t="s">
        <v>913</v>
      </c>
      <c r="V440" s="1" t="s">
        <v>808</v>
      </c>
      <c r="W440" s="1" t="s">
        <v>795</v>
      </c>
      <c r="X440" s="1" t="s">
        <v>1008</v>
      </c>
      <c r="Y440" s="1" t="s">
        <v>1013</v>
      </c>
      <c r="Z440" s="1" t="s">
        <v>747</v>
      </c>
      <c r="AA440" s="1" t="s">
        <v>1325</v>
      </c>
      <c r="AB440" s="1" t="s">
        <v>864</v>
      </c>
      <c r="AC440" s="1" t="s">
        <v>1385</v>
      </c>
      <c r="AD440" s="1" t="s">
        <v>1386</v>
      </c>
      <c r="AE440" s="1" t="s">
        <v>1259</v>
      </c>
    </row>
    <row r="441" spans="1:31" x14ac:dyDescent="0.45">
      <c r="A441" s="1" t="str">
        <f>INDEX(Team_Key[Abbreviation],MATCH(INDEX(FPL_Misc_Extract[Team Name],MATCH(FPL_Results_Extract[[#This Row],[Player]],FPL_Misc_Extract[Player],0)),Team_Key[Full Name],0))</f>
        <v>AVL</v>
      </c>
      <c r="B441" s="1" t="s">
        <v>499</v>
      </c>
      <c r="C441" s="1" t="s">
        <v>867</v>
      </c>
      <c r="D441" s="1" t="s">
        <v>750</v>
      </c>
      <c r="E441" s="1" t="s">
        <v>868</v>
      </c>
      <c r="F441" s="1" t="s">
        <v>869</v>
      </c>
      <c r="G441" s="1" t="s">
        <v>870</v>
      </c>
      <c r="H441" s="1" t="s">
        <v>834</v>
      </c>
      <c r="I441" s="1" t="s">
        <v>871</v>
      </c>
      <c r="J441" s="1" t="s">
        <v>872</v>
      </c>
      <c r="K441" s="1" t="s">
        <v>873</v>
      </c>
      <c r="L441" s="1" t="s">
        <v>874</v>
      </c>
      <c r="M441" s="1" t="s">
        <v>875</v>
      </c>
      <c r="N441" s="1" t="s">
        <v>768</v>
      </c>
      <c r="O441" s="1" t="s">
        <v>876</v>
      </c>
      <c r="P441" s="1" t="s">
        <v>877</v>
      </c>
      <c r="Q441" s="1" t="s">
        <v>878</v>
      </c>
      <c r="R441" s="1" t="s">
        <v>879</v>
      </c>
      <c r="S441" s="1" t="s">
        <v>880</v>
      </c>
      <c r="T441" s="1" t="s">
        <v>881</v>
      </c>
      <c r="U441" s="1" t="s">
        <v>882</v>
      </c>
      <c r="V441" s="1" t="s">
        <v>883</v>
      </c>
      <c r="W441" s="1" t="s">
        <v>759</v>
      </c>
      <c r="X441" s="1" t="s">
        <v>884</v>
      </c>
      <c r="Y441" s="1" t="s">
        <v>932</v>
      </c>
      <c r="Z441" s="1" t="s">
        <v>748</v>
      </c>
      <c r="AA441" s="1" t="s">
        <v>862</v>
      </c>
      <c r="AB441" s="1" t="s">
        <v>1347</v>
      </c>
      <c r="AC441" s="1" t="s">
        <v>904</v>
      </c>
      <c r="AD441" s="1" t="s">
        <v>1394</v>
      </c>
      <c r="AE441" s="1" t="s">
        <v>1395</v>
      </c>
    </row>
    <row r="442" spans="1:31" x14ac:dyDescent="0.45">
      <c r="A442" s="1" t="str">
        <f>INDEX(Team_Key[Abbreviation],MATCH(INDEX(FPL_Misc_Extract[Team Name],MATCH(FPL_Results_Extract[[#This Row],[Player]],FPL_Misc_Extract[Player],0)),Team_Key[Full Name],0))</f>
        <v>MUN</v>
      </c>
      <c r="B442" s="1" t="s">
        <v>225</v>
      </c>
      <c r="C442" s="1" t="s">
        <v>915</v>
      </c>
      <c r="D442" s="1" t="s">
        <v>815</v>
      </c>
      <c r="E442" s="1" t="s">
        <v>916</v>
      </c>
      <c r="F442" s="1" t="s">
        <v>917</v>
      </c>
      <c r="G442" s="1" t="s">
        <v>918</v>
      </c>
      <c r="H442" s="1" t="s">
        <v>919</v>
      </c>
      <c r="I442" s="1" t="s">
        <v>920</v>
      </c>
      <c r="J442" s="1" t="s">
        <v>921</v>
      </c>
      <c r="K442" s="1" t="s">
        <v>922</v>
      </c>
      <c r="L442" s="1" t="s">
        <v>768</v>
      </c>
      <c r="M442" s="1" t="s">
        <v>897</v>
      </c>
      <c r="N442" s="1" t="s">
        <v>923</v>
      </c>
      <c r="O442" s="1" t="s">
        <v>808</v>
      </c>
      <c r="P442" s="1" t="s">
        <v>794</v>
      </c>
      <c r="Q442" s="1" t="s">
        <v>895</v>
      </c>
      <c r="R442" s="1" t="s">
        <v>924</v>
      </c>
      <c r="S442" s="1" t="s">
        <v>925</v>
      </c>
      <c r="T442" s="1" t="s">
        <v>926</v>
      </c>
      <c r="U442" s="1" t="s">
        <v>803</v>
      </c>
      <c r="V442" s="1" t="s">
        <v>927</v>
      </c>
      <c r="W442" s="1" t="s">
        <v>928</v>
      </c>
      <c r="X442" s="1" t="s">
        <v>929</v>
      </c>
      <c r="Y442" s="1" t="s">
        <v>970</v>
      </c>
      <c r="Z442" s="1" t="s">
        <v>1201</v>
      </c>
      <c r="AA442" s="1" t="s">
        <v>1336</v>
      </c>
      <c r="AB442" s="1" t="s">
        <v>1337</v>
      </c>
      <c r="AC442" s="1" t="s">
        <v>1338</v>
      </c>
      <c r="AD442" s="1" t="s">
        <v>1206</v>
      </c>
      <c r="AE442" s="1" t="s">
        <v>1387</v>
      </c>
    </row>
    <row r="443" spans="1:31" x14ac:dyDescent="0.45">
      <c r="A443" s="1" t="str">
        <f>INDEX(Team_Key[Abbreviation],MATCH(INDEX(FPL_Misc_Extract[Team Name],MATCH(FPL_Results_Extract[[#This Row],[Player]],FPL_Misc_Extract[Player],0)),Team_Key[Full Name],0))</f>
        <v>EVE</v>
      </c>
      <c r="B443" s="1" t="s">
        <v>301</v>
      </c>
      <c r="C443" s="1" t="s">
        <v>1022</v>
      </c>
      <c r="D443" s="1" t="s">
        <v>1023</v>
      </c>
      <c r="E443" s="1" t="s">
        <v>1024</v>
      </c>
      <c r="F443" s="1" t="s">
        <v>737</v>
      </c>
      <c r="G443" s="1" t="s">
        <v>1025</v>
      </c>
      <c r="H443" s="1" t="s">
        <v>787</v>
      </c>
      <c r="I443" s="1" t="s">
        <v>760</v>
      </c>
      <c r="J443" s="1" t="s">
        <v>1026</v>
      </c>
      <c r="K443" s="1" t="s">
        <v>1027</v>
      </c>
      <c r="L443" s="1" t="s">
        <v>1007</v>
      </c>
      <c r="M443" s="1" t="s">
        <v>1028</v>
      </c>
      <c r="N443" s="1" t="s">
        <v>823</v>
      </c>
      <c r="O443" s="1" t="s">
        <v>1029</v>
      </c>
      <c r="P443" s="1" t="s">
        <v>1030</v>
      </c>
      <c r="Q443" s="1" t="s">
        <v>1031</v>
      </c>
      <c r="R443" s="1" t="s">
        <v>833</v>
      </c>
      <c r="S443" s="1" t="s">
        <v>820</v>
      </c>
      <c r="T443" s="1" t="s">
        <v>1032</v>
      </c>
      <c r="U443" s="1" t="s">
        <v>1033</v>
      </c>
      <c r="V443" s="1" t="s">
        <v>753</v>
      </c>
      <c r="W443" s="1" t="s">
        <v>1034</v>
      </c>
      <c r="X443" s="1" t="s">
        <v>1035</v>
      </c>
      <c r="Y443" s="1" t="s">
        <v>874</v>
      </c>
      <c r="Z443" s="1" t="s">
        <v>968</v>
      </c>
      <c r="AA443" s="1" t="s">
        <v>1333</v>
      </c>
      <c r="AB443" s="1" t="s">
        <v>834</v>
      </c>
      <c r="AC443" s="1" t="s">
        <v>1381</v>
      </c>
      <c r="AD443" s="1" t="s">
        <v>1382</v>
      </c>
      <c r="AE443" s="1" t="s">
        <v>1259</v>
      </c>
    </row>
    <row r="444" spans="1:31" x14ac:dyDescent="0.45">
      <c r="A444" s="1" t="str">
        <f>INDEX(Team_Key[Abbreviation],MATCH(INDEX(FPL_Misc_Extract[Team Name],MATCH(FPL_Results_Extract[[#This Row],[Player]],FPL_Misc_Extract[Player],0)),Team_Key[Full Name],0))</f>
        <v>EVE</v>
      </c>
      <c r="B444" s="1" t="s">
        <v>172</v>
      </c>
      <c r="C444" s="1" t="s">
        <v>1022</v>
      </c>
      <c r="D444" s="1" t="s">
        <v>1023</v>
      </c>
      <c r="E444" s="1" t="s">
        <v>1024</v>
      </c>
      <c r="F444" s="1" t="s">
        <v>737</v>
      </c>
      <c r="G444" s="1" t="s">
        <v>1025</v>
      </c>
      <c r="H444" s="1" t="s">
        <v>787</v>
      </c>
      <c r="I444" s="1" t="s">
        <v>760</v>
      </c>
      <c r="J444" s="1" t="s">
        <v>1026</v>
      </c>
      <c r="K444" s="1" t="s">
        <v>1027</v>
      </c>
      <c r="L444" s="1" t="s">
        <v>1007</v>
      </c>
      <c r="M444" s="1" t="s">
        <v>1028</v>
      </c>
      <c r="N444" s="1" t="s">
        <v>823</v>
      </c>
      <c r="O444" s="1" t="s">
        <v>1029</v>
      </c>
      <c r="P444" s="1" t="s">
        <v>1030</v>
      </c>
      <c r="Q444" s="1" t="s">
        <v>1031</v>
      </c>
      <c r="R444" s="1" t="s">
        <v>833</v>
      </c>
      <c r="S444" s="1" t="s">
        <v>820</v>
      </c>
      <c r="T444" s="1" t="s">
        <v>1032</v>
      </c>
      <c r="U444" s="1" t="s">
        <v>1033</v>
      </c>
      <c r="V444" s="1" t="s">
        <v>753</v>
      </c>
      <c r="W444" s="1" t="s">
        <v>1034</v>
      </c>
      <c r="X444" s="1" t="s">
        <v>1035</v>
      </c>
      <c r="Y444" s="1" t="s">
        <v>874</v>
      </c>
      <c r="Z444" s="1" t="s">
        <v>968</v>
      </c>
      <c r="AA444" s="1" t="s">
        <v>1333</v>
      </c>
      <c r="AB444" s="1" t="s">
        <v>834</v>
      </c>
      <c r="AC444" s="1" t="s">
        <v>1381</v>
      </c>
      <c r="AD444" s="1" t="s">
        <v>1382</v>
      </c>
      <c r="AE444" s="1" t="s">
        <v>1259</v>
      </c>
    </row>
    <row r="445" spans="1:31" x14ac:dyDescent="0.45">
      <c r="A445" s="1" t="str">
        <f>INDEX(Team_Key[Abbreviation],MATCH(INDEX(FPL_Misc_Extract[Team Name],MATCH(FPL_Results_Extract[[#This Row],[Player]],FPL_Misc_Extract[Player],0)),Team_Key[Full Name],0))</f>
        <v>STK</v>
      </c>
      <c r="B445" s="1" t="s">
        <v>665</v>
      </c>
      <c r="C445" s="1" t="s">
        <v>1259</v>
      </c>
      <c r="D445" s="1" t="s">
        <v>832</v>
      </c>
      <c r="E445" s="1" t="s">
        <v>833</v>
      </c>
      <c r="F445" s="1" t="s">
        <v>834</v>
      </c>
      <c r="G445" s="1" t="s">
        <v>835</v>
      </c>
      <c r="H445" s="1" t="s">
        <v>836</v>
      </c>
      <c r="I445" s="1" t="s">
        <v>837</v>
      </c>
      <c r="J445" s="1" t="s">
        <v>815</v>
      </c>
      <c r="K445" s="1" t="s">
        <v>838</v>
      </c>
      <c r="L445" s="1" t="s">
        <v>839</v>
      </c>
      <c r="M445" s="1" t="s">
        <v>840</v>
      </c>
      <c r="N445" s="1" t="s">
        <v>841</v>
      </c>
      <c r="O445" s="1" t="s">
        <v>842</v>
      </c>
      <c r="P445" s="1" t="s">
        <v>843</v>
      </c>
      <c r="Q445" s="1" t="s">
        <v>844</v>
      </c>
      <c r="R445" s="1" t="s">
        <v>845</v>
      </c>
      <c r="S445" s="1" t="s">
        <v>740</v>
      </c>
      <c r="T445" s="1" t="s">
        <v>846</v>
      </c>
      <c r="U445" s="1" t="s">
        <v>847</v>
      </c>
      <c r="V445" s="1" t="s">
        <v>848</v>
      </c>
      <c r="W445" s="1" t="s">
        <v>849</v>
      </c>
      <c r="X445" s="1" t="s">
        <v>850</v>
      </c>
      <c r="Y445" s="1" t="s">
        <v>1204</v>
      </c>
      <c r="Z445" s="1" t="s">
        <v>966</v>
      </c>
      <c r="AA445" s="1" t="s">
        <v>931</v>
      </c>
      <c r="AB445" s="1" t="s">
        <v>790</v>
      </c>
      <c r="AC445" s="1" t="s">
        <v>980</v>
      </c>
      <c r="AD445" s="1" t="s">
        <v>827</v>
      </c>
      <c r="AE445" s="1" t="s">
        <v>1389</v>
      </c>
    </row>
    <row r="446" spans="1:31" x14ac:dyDescent="0.45">
      <c r="A446" s="1" t="str">
        <f>INDEX(Team_Key[Abbreviation],MATCH(INDEX(FPL_Misc_Extract[Team Name],MATCH(FPL_Results_Extract[[#This Row],[Player]],FPL_Misc_Extract[Player],0)),Team_Key[Full Name],0))</f>
        <v>WHU</v>
      </c>
      <c r="B446" s="1" t="s">
        <v>250</v>
      </c>
      <c r="C446" s="1" t="s">
        <v>772</v>
      </c>
      <c r="D446" s="1" t="s">
        <v>773</v>
      </c>
      <c r="E446" s="1" t="s">
        <v>774</v>
      </c>
      <c r="F446" s="1" t="s">
        <v>775</v>
      </c>
      <c r="G446" s="1" t="s">
        <v>776</v>
      </c>
      <c r="H446" s="1" t="s">
        <v>777</v>
      </c>
      <c r="I446" s="1" t="s">
        <v>778</v>
      </c>
      <c r="J446" s="1" t="s">
        <v>779</v>
      </c>
      <c r="K446" s="1" t="s">
        <v>780</v>
      </c>
      <c r="L446" s="1" t="s">
        <v>765</v>
      </c>
      <c r="M446" s="1" t="s">
        <v>781</v>
      </c>
      <c r="N446" s="1" t="s">
        <v>782</v>
      </c>
      <c r="O446" s="1" t="s">
        <v>783</v>
      </c>
      <c r="P446" s="1" t="s">
        <v>784</v>
      </c>
      <c r="Q446" s="1" t="s">
        <v>785</v>
      </c>
      <c r="R446" s="1" t="s">
        <v>786</v>
      </c>
      <c r="S446" s="1" t="s">
        <v>787</v>
      </c>
      <c r="T446" s="1" t="s">
        <v>771</v>
      </c>
      <c r="U446" s="1" t="s">
        <v>788</v>
      </c>
      <c r="V446" s="1" t="s">
        <v>789</v>
      </c>
      <c r="W446" s="1" t="s">
        <v>790</v>
      </c>
      <c r="X446" s="1" t="s">
        <v>791</v>
      </c>
      <c r="Y446" s="1" t="s">
        <v>1196</v>
      </c>
      <c r="Z446" s="1" t="s">
        <v>1019</v>
      </c>
      <c r="AA446" s="1" t="s">
        <v>1323</v>
      </c>
      <c r="AB446" s="1" t="s">
        <v>1324</v>
      </c>
      <c r="AC446" s="1" t="s">
        <v>818</v>
      </c>
      <c r="AD446" s="1" t="s">
        <v>915</v>
      </c>
      <c r="AE446" s="1" t="s">
        <v>1377</v>
      </c>
    </row>
    <row r="447" spans="1:31" x14ac:dyDescent="0.45">
      <c r="A447" s="1" t="str">
        <f>INDEX(Team_Key[Abbreviation],MATCH(INDEX(FPL_Misc_Extract[Team Name],MATCH(FPL_Results_Extract[[#This Row],[Player]],FPL_Misc_Extract[Player],0)),Team_Key[Full Name],0))</f>
        <v>AVL</v>
      </c>
      <c r="B447" s="1" t="s">
        <v>588</v>
      </c>
      <c r="C447" s="1" t="s">
        <v>867</v>
      </c>
      <c r="D447" s="1" t="s">
        <v>750</v>
      </c>
      <c r="E447" s="1" t="s">
        <v>868</v>
      </c>
      <c r="F447" s="1" t="s">
        <v>869</v>
      </c>
      <c r="G447" s="1" t="s">
        <v>870</v>
      </c>
      <c r="H447" s="1" t="s">
        <v>834</v>
      </c>
      <c r="I447" s="1" t="s">
        <v>871</v>
      </c>
      <c r="J447" s="1" t="s">
        <v>872</v>
      </c>
      <c r="K447" s="1" t="s">
        <v>873</v>
      </c>
      <c r="L447" s="1" t="s">
        <v>874</v>
      </c>
      <c r="M447" s="1" t="s">
        <v>875</v>
      </c>
      <c r="N447" s="1" t="s">
        <v>768</v>
      </c>
      <c r="O447" s="1" t="s">
        <v>876</v>
      </c>
      <c r="P447" s="1" t="s">
        <v>877</v>
      </c>
      <c r="Q447" s="1" t="s">
        <v>878</v>
      </c>
      <c r="R447" s="1" t="s">
        <v>879</v>
      </c>
      <c r="S447" s="1" t="s">
        <v>880</v>
      </c>
      <c r="T447" s="1" t="s">
        <v>881</v>
      </c>
      <c r="U447" s="1" t="s">
        <v>882</v>
      </c>
      <c r="V447" s="1" t="s">
        <v>883</v>
      </c>
      <c r="W447" s="1" t="s">
        <v>759</v>
      </c>
      <c r="X447" s="1" t="s">
        <v>884</v>
      </c>
      <c r="Y447" s="1" t="s">
        <v>932</v>
      </c>
      <c r="Z447" s="1" t="s">
        <v>748</v>
      </c>
      <c r="AA447" s="1" t="s">
        <v>862</v>
      </c>
      <c r="AB447" s="1" t="s">
        <v>1347</v>
      </c>
      <c r="AC447" s="1" t="s">
        <v>904</v>
      </c>
      <c r="AD447" s="1" t="s">
        <v>1394</v>
      </c>
      <c r="AE447" s="1" t="s">
        <v>1395</v>
      </c>
    </row>
    <row r="448" spans="1:31" x14ac:dyDescent="0.45">
      <c r="A448" s="1" t="str">
        <f>INDEX(Team_Key[Abbreviation],MATCH(INDEX(FPL_Misc_Extract[Team Name],MATCH(FPL_Results_Extract[[#This Row],[Player]],FPL_Misc_Extract[Player],0)),Team_Key[Full Name],0))</f>
        <v>TOT</v>
      </c>
      <c r="B448" s="1" t="s">
        <v>222</v>
      </c>
      <c r="C448" s="1" t="s">
        <v>792</v>
      </c>
      <c r="D448" s="1" t="s">
        <v>793</v>
      </c>
      <c r="E448" s="1" t="s">
        <v>794</v>
      </c>
      <c r="F448" s="1" t="s">
        <v>795</v>
      </c>
      <c r="G448" s="1" t="s">
        <v>747</v>
      </c>
      <c r="H448" s="1" t="s">
        <v>759</v>
      </c>
      <c r="I448" s="1" t="s">
        <v>796</v>
      </c>
      <c r="J448" s="1" t="s">
        <v>797</v>
      </c>
      <c r="K448" s="1" t="s">
        <v>798</v>
      </c>
      <c r="L448" s="1" t="s">
        <v>799</v>
      </c>
      <c r="M448" s="1" t="s">
        <v>800</v>
      </c>
      <c r="N448" s="1" t="s">
        <v>801</v>
      </c>
      <c r="O448" s="1" t="s">
        <v>802</v>
      </c>
      <c r="P448" s="1" t="s">
        <v>803</v>
      </c>
      <c r="Q448" s="1" t="s">
        <v>804</v>
      </c>
      <c r="R448" s="1" t="s">
        <v>805</v>
      </c>
      <c r="S448" s="1" t="s">
        <v>806</v>
      </c>
      <c r="T448" s="1" t="s">
        <v>807</v>
      </c>
      <c r="U448" s="1" t="s">
        <v>808</v>
      </c>
      <c r="V448" s="1" t="s">
        <v>736</v>
      </c>
      <c r="W448" s="1" t="s">
        <v>809</v>
      </c>
      <c r="X448" s="1" t="s">
        <v>810</v>
      </c>
      <c r="Y448" s="1" t="s">
        <v>780</v>
      </c>
      <c r="Z448" s="1" t="s">
        <v>1320</v>
      </c>
      <c r="AA448" s="1" t="s">
        <v>1206</v>
      </c>
      <c r="AB448" s="1" t="s">
        <v>777</v>
      </c>
      <c r="AC448" s="1" t="s">
        <v>927</v>
      </c>
      <c r="AD448" s="1" t="s">
        <v>1326</v>
      </c>
      <c r="AE448" s="1" t="s">
        <v>1400</v>
      </c>
    </row>
    <row r="449" spans="1:31" x14ac:dyDescent="0.45">
      <c r="A449" s="1" t="str">
        <f>INDEX(Team_Key[Abbreviation],MATCH(INDEX(FPL_Misc_Extract[Team Name],MATCH(FPL_Results_Extract[[#This Row],[Player]],FPL_Misc_Extract[Player],0)),Team_Key[Full Name],0))</f>
        <v>MCI</v>
      </c>
      <c r="B449" s="1" t="s">
        <v>538</v>
      </c>
      <c r="C449" s="1" t="s">
        <v>1259</v>
      </c>
      <c r="D449" s="1" t="s">
        <v>1259</v>
      </c>
      <c r="E449" s="1" t="s">
        <v>1259</v>
      </c>
      <c r="F449" s="1" t="s">
        <v>1259</v>
      </c>
      <c r="G449" s="1" t="s">
        <v>1259</v>
      </c>
      <c r="H449" s="1" t="s">
        <v>1259</v>
      </c>
      <c r="I449" s="1" t="s">
        <v>1259</v>
      </c>
      <c r="J449" s="1" t="s">
        <v>1259</v>
      </c>
      <c r="K449" s="1" t="s">
        <v>1259</v>
      </c>
      <c r="L449" s="1" t="s">
        <v>1259</v>
      </c>
      <c r="M449" s="1" t="s">
        <v>1259</v>
      </c>
      <c r="N449" s="1" t="s">
        <v>1259</v>
      </c>
      <c r="O449" s="1" t="s">
        <v>1259</v>
      </c>
      <c r="P449" s="1" t="s">
        <v>1259</v>
      </c>
      <c r="Q449" s="1" t="s">
        <v>1259</v>
      </c>
      <c r="R449" s="1" t="s">
        <v>1259</v>
      </c>
      <c r="S449" s="1" t="s">
        <v>1259</v>
      </c>
      <c r="T449" s="1" t="s">
        <v>1259</v>
      </c>
      <c r="U449" s="1" t="s">
        <v>913</v>
      </c>
      <c r="V449" s="1" t="s">
        <v>808</v>
      </c>
      <c r="W449" s="1" t="s">
        <v>795</v>
      </c>
      <c r="X449" s="1" t="s">
        <v>1008</v>
      </c>
      <c r="Y449" s="1" t="s">
        <v>1013</v>
      </c>
      <c r="Z449" s="1" t="s">
        <v>747</v>
      </c>
      <c r="AA449" s="1" t="s">
        <v>1325</v>
      </c>
      <c r="AB449" s="1" t="s">
        <v>864</v>
      </c>
      <c r="AC449" s="1" t="s">
        <v>1385</v>
      </c>
      <c r="AD449" s="1" t="s">
        <v>1386</v>
      </c>
      <c r="AE449" s="1" t="s">
        <v>1259</v>
      </c>
    </row>
    <row r="450" spans="1:31" x14ac:dyDescent="0.45">
      <c r="A450" s="1" t="str">
        <f>INDEX(Team_Key[Abbreviation],MATCH(INDEX(FPL_Misc_Extract[Team Name],MATCH(FPL_Results_Extract[[#This Row],[Player]],FPL_Misc_Extract[Player],0)),Team_Key[Full Name],0))</f>
        <v>AVL</v>
      </c>
      <c r="B450" s="1" t="s">
        <v>487</v>
      </c>
      <c r="C450" s="1" t="s">
        <v>867</v>
      </c>
      <c r="D450" s="1" t="s">
        <v>750</v>
      </c>
      <c r="E450" s="1" t="s">
        <v>868</v>
      </c>
      <c r="F450" s="1" t="s">
        <v>869</v>
      </c>
      <c r="G450" s="1" t="s">
        <v>870</v>
      </c>
      <c r="H450" s="1" t="s">
        <v>834</v>
      </c>
      <c r="I450" s="1" t="s">
        <v>871</v>
      </c>
      <c r="J450" s="1" t="s">
        <v>872</v>
      </c>
      <c r="K450" s="1" t="s">
        <v>873</v>
      </c>
      <c r="L450" s="1" t="s">
        <v>874</v>
      </c>
      <c r="M450" s="1" t="s">
        <v>875</v>
      </c>
      <c r="N450" s="1" t="s">
        <v>768</v>
      </c>
      <c r="O450" s="1" t="s">
        <v>876</v>
      </c>
      <c r="P450" s="1" t="s">
        <v>877</v>
      </c>
      <c r="Q450" s="1" t="s">
        <v>878</v>
      </c>
      <c r="R450" s="1" t="s">
        <v>879</v>
      </c>
      <c r="S450" s="1" t="s">
        <v>880</v>
      </c>
      <c r="T450" s="1" t="s">
        <v>881</v>
      </c>
      <c r="U450" s="1" t="s">
        <v>882</v>
      </c>
      <c r="V450" s="1" t="s">
        <v>883</v>
      </c>
      <c r="W450" s="1" t="s">
        <v>759</v>
      </c>
      <c r="X450" s="1" t="s">
        <v>884</v>
      </c>
      <c r="Y450" s="1" t="s">
        <v>932</v>
      </c>
      <c r="Z450" s="1" t="s">
        <v>748</v>
      </c>
      <c r="AA450" s="1" t="s">
        <v>862</v>
      </c>
      <c r="AB450" s="1" t="s">
        <v>1347</v>
      </c>
      <c r="AC450" s="1" t="s">
        <v>904</v>
      </c>
      <c r="AD450" s="1" t="s">
        <v>1394</v>
      </c>
      <c r="AE450" s="1" t="s">
        <v>1395</v>
      </c>
    </row>
    <row r="451" spans="1:31" x14ac:dyDescent="0.45">
      <c r="A451" s="1" t="str">
        <f>INDEX(Team_Key[Abbreviation],MATCH(INDEX(FPL_Misc_Extract[Team Name],MATCH(FPL_Results_Extract[[#This Row],[Player]],FPL_Misc_Extract[Player],0)),Team_Key[Full Name],0))</f>
        <v>WHU</v>
      </c>
      <c r="B451" s="1" t="s">
        <v>376</v>
      </c>
      <c r="C451" s="1" t="s">
        <v>1259</v>
      </c>
      <c r="D451" s="1" t="s">
        <v>1259</v>
      </c>
      <c r="E451" s="1" t="s">
        <v>1259</v>
      </c>
      <c r="F451" s="1" t="s">
        <v>1259</v>
      </c>
      <c r="G451" s="1" t="s">
        <v>776</v>
      </c>
      <c r="H451" s="1" t="s">
        <v>777</v>
      </c>
      <c r="I451" s="1" t="s">
        <v>778</v>
      </c>
      <c r="J451" s="1" t="s">
        <v>779</v>
      </c>
      <c r="K451" s="1" t="s">
        <v>780</v>
      </c>
      <c r="L451" s="1" t="s">
        <v>765</v>
      </c>
      <c r="M451" s="1" t="s">
        <v>781</v>
      </c>
      <c r="N451" s="1" t="s">
        <v>782</v>
      </c>
      <c r="O451" s="1" t="s">
        <v>783</v>
      </c>
      <c r="P451" s="1" t="s">
        <v>784</v>
      </c>
      <c r="Q451" s="1" t="s">
        <v>785</v>
      </c>
      <c r="R451" s="1" t="s">
        <v>786</v>
      </c>
      <c r="S451" s="1" t="s">
        <v>787</v>
      </c>
      <c r="T451" s="1" t="s">
        <v>771</v>
      </c>
      <c r="U451" s="1" t="s">
        <v>788</v>
      </c>
      <c r="V451" s="1" t="s">
        <v>789</v>
      </c>
      <c r="W451" s="1" t="s">
        <v>790</v>
      </c>
      <c r="X451" s="1" t="s">
        <v>791</v>
      </c>
      <c r="Y451" s="1" t="s">
        <v>1196</v>
      </c>
      <c r="Z451" s="1" t="s">
        <v>1019</v>
      </c>
      <c r="AA451" s="1" t="s">
        <v>1323</v>
      </c>
      <c r="AB451" s="1" t="s">
        <v>1324</v>
      </c>
      <c r="AC451" s="1" t="s">
        <v>818</v>
      </c>
      <c r="AD451" s="1" t="s">
        <v>915</v>
      </c>
      <c r="AE451" s="1" t="s">
        <v>1377</v>
      </c>
    </row>
    <row r="452" spans="1:31" x14ac:dyDescent="0.45">
      <c r="A452" s="1" t="str">
        <f>INDEX(Team_Key[Abbreviation],MATCH(INDEX(FPL_Misc_Extract[Team Name],MATCH(FPL_Results_Extract[[#This Row],[Player]],FPL_Misc_Extract[Player],0)),Team_Key[Full Name],0))</f>
        <v>ARS</v>
      </c>
      <c r="B452" s="1" t="s">
        <v>433</v>
      </c>
      <c r="C452" s="1" t="s">
        <v>1036</v>
      </c>
      <c r="D452" s="1" t="s">
        <v>1037</v>
      </c>
      <c r="E452" s="1" t="s">
        <v>798</v>
      </c>
      <c r="F452" s="1" t="s">
        <v>1032</v>
      </c>
      <c r="G452" s="1" t="s">
        <v>972</v>
      </c>
      <c r="H452" s="1" t="s">
        <v>873</v>
      </c>
      <c r="I452" s="1" t="s">
        <v>1038</v>
      </c>
      <c r="J452" s="1" t="s">
        <v>1039</v>
      </c>
      <c r="K452" s="1" t="s">
        <v>1040</v>
      </c>
      <c r="L452" s="1" t="s">
        <v>1041</v>
      </c>
      <c r="M452" s="1" t="s">
        <v>764</v>
      </c>
      <c r="N452" s="1" t="s">
        <v>753</v>
      </c>
      <c r="O452" s="1" t="s">
        <v>848</v>
      </c>
      <c r="P452" s="1" t="s">
        <v>833</v>
      </c>
      <c r="Q452" s="1" t="s">
        <v>1042</v>
      </c>
      <c r="R452" s="1" t="s">
        <v>1043</v>
      </c>
      <c r="S452" s="1" t="s">
        <v>1044</v>
      </c>
      <c r="T452" s="1" t="s">
        <v>1045</v>
      </c>
      <c r="U452" s="1" t="s">
        <v>936</v>
      </c>
      <c r="V452" s="1" t="s">
        <v>827</v>
      </c>
      <c r="W452" s="1" t="s">
        <v>1046</v>
      </c>
      <c r="X452" s="1" t="s">
        <v>1047</v>
      </c>
      <c r="Y452" s="1" t="s">
        <v>1194</v>
      </c>
      <c r="Z452" s="1" t="s">
        <v>814</v>
      </c>
      <c r="AA452" s="1" t="s">
        <v>1327</v>
      </c>
      <c r="AB452" s="1" t="s">
        <v>1328</v>
      </c>
      <c r="AC452" s="1" t="s">
        <v>1329</v>
      </c>
      <c r="AD452" s="1" t="s">
        <v>874</v>
      </c>
      <c r="AE452" s="1" t="s">
        <v>832</v>
      </c>
    </row>
    <row r="453" spans="1:31" x14ac:dyDescent="0.45">
      <c r="A453" s="1" t="str">
        <f>INDEX(Team_Key[Abbreviation],MATCH(INDEX(FPL_Misc_Extract[Team Name],MATCH(FPL_Results_Extract[[#This Row],[Player]],FPL_Misc_Extract[Player],0)),Team_Key[Full Name],0))</f>
        <v>SUN</v>
      </c>
      <c r="B453" s="1" t="s">
        <v>275</v>
      </c>
      <c r="C453" s="1" t="s">
        <v>960</v>
      </c>
      <c r="D453" s="1" t="s">
        <v>961</v>
      </c>
      <c r="E453" s="1" t="s">
        <v>962</v>
      </c>
      <c r="F453" s="1" t="s">
        <v>963</v>
      </c>
      <c r="G453" s="1" t="s">
        <v>964</v>
      </c>
      <c r="H453" s="1" t="s">
        <v>965</v>
      </c>
      <c r="I453" s="1" t="s">
        <v>966</v>
      </c>
      <c r="J453" s="1" t="s">
        <v>967</v>
      </c>
      <c r="K453" s="1" t="s">
        <v>956</v>
      </c>
      <c r="L453" s="1" t="s">
        <v>968</v>
      </c>
      <c r="M453" s="1" t="s">
        <v>969</v>
      </c>
      <c r="N453" s="1" t="s">
        <v>970</v>
      </c>
      <c r="O453" s="1" t="s">
        <v>971</v>
      </c>
      <c r="P453" s="1" t="s">
        <v>972</v>
      </c>
      <c r="Q453" s="1" t="s">
        <v>973</v>
      </c>
      <c r="R453" s="1" t="s">
        <v>974</v>
      </c>
      <c r="S453" s="1" t="s">
        <v>975</v>
      </c>
      <c r="T453" s="1" t="s">
        <v>976</v>
      </c>
      <c r="U453" s="1" t="s">
        <v>831</v>
      </c>
      <c r="V453" s="1" t="s">
        <v>800</v>
      </c>
      <c r="W453" s="1" t="s">
        <v>977</v>
      </c>
      <c r="X453" s="1" t="s">
        <v>783</v>
      </c>
      <c r="Y453" s="1" t="s">
        <v>1195</v>
      </c>
      <c r="Z453" s="1" t="s">
        <v>982</v>
      </c>
      <c r="AA453" s="1" t="s">
        <v>824</v>
      </c>
      <c r="AB453" s="1" t="s">
        <v>886</v>
      </c>
      <c r="AC453" s="1" t="s">
        <v>1326</v>
      </c>
      <c r="AD453" s="1" t="s">
        <v>1383</v>
      </c>
      <c r="AE453" s="1" t="s">
        <v>1384</v>
      </c>
    </row>
    <row r="454" spans="1:31" x14ac:dyDescent="0.45">
      <c r="A454" s="1" t="str">
        <f>INDEX(Team_Key[Abbreviation],MATCH(INDEX(FPL_Misc_Extract[Team Name],MATCH(FPL_Results_Extract[[#This Row],[Player]],FPL_Misc_Extract[Player],0)),Team_Key[Full Name],0))</f>
        <v>MCI</v>
      </c>
      <c r="B454" s="1" t="s">
        <v>648</v>
      </c>
      <c r="C454" s="1" t="s">
        <v>1259</v>
      </c>
      <c r="D454" s="1" t="s">
        <v>1259</v>
      </c>
      <c r="E454" s="1" t="s">
        <v>1259</v>
      </c>
      <c r="F454" s="1" t="s">
        <v>1259</v>
      </c>
      <c r="G454" s="1" t="s">
        <v>971</v>
      </c>
      <c r="H454" s="1" t="s">
        <v>1000</v>
      </c>
      <c r="I454" s="1" t="s">
        <v>783</v>
      </c>
      <c r="J454" s="1" t="s">
        <v>1001</v>
      </c>
      <c r="K454" s="1" t="s">
        <v>1002</v>
      </c>
      <c r="L454" s="1" t="s">
        <v>785</v>
      </c>
      <c r="M454" s="1" t="s">
        <v>1003</v>
      </c>
      <c r="N454" s="1" t="s">
        <v>1004</v>
      </c>
      <c r="O454" s="1" t="s">
        <v>1005</v>
      </c>
      <c r="P454" s="1" t="s">
        <v>1006</v>
      </c>
      <c r="Q454" s="1" t="s">
        <v>926</v>
      </c>
      <c r="R454" s="1" t="s">
        <v>927</v>
      </c>
      <c r="S454" s="1" t="s">
        <v>1007</v>
      </c>
      <c r="T454" s="1" t="s">
        <v>810</v>
      </c>
      <c r="U454" s="1" t="s">
        <v>913</v>
      </c>
      <c r="V454" s="1" t="s">
        <v>808</v>
      </c>
      <c r="W454" s="1" t="s">
        <v>795</v>
      </c>
      <c r="X454" s="1" t="s">
        <v>1008</v>
      </c>
      <c r="Y454" s="1" t="s">
        <v>1013</v>
      </c>
      <c r="Z454" s="1" t="s">
        <v>747</v>
      </c>
      <c r="AA454" s="1" t="s">
        <v>1325</v>
      </c>
      <c r="AB454" s="1" t="s">
        <v>864</v>
      </c>
      <c r="AC454" s="1" t="s">
        <v>1385</v>
      </c>
      <c r="AD454" s="1" t="s">
        <v>1386</v>
      </c>
      <c r="AE454" s="1" t="s">
        <v>1259</v>
      </c>
    </row>
    <row r="455" spans="1:31" x14ac:dyDescent="0.45">
      <c r="A455" s="1" t="str">
        <f>INDEX(Team_Key[Abbreviation],MATCH(INDEX(FPL_Misc_Extract[Team Name],MATCH(FPL_Results_Extract[[#This Row],[Player]],FPL_Misc_Extract[Player],0)),Team_Key[Full Name],0))</f>
        <v>WAT</v>
      </c>
      <c r="B455" s="1" t="s">
        <v>659</v>
      </c>
      <c r="C455" s="1" t="s">
        <v>851</v>
      </c>
      <c r="D455" s="1" t="s">
        <v>852</v>
      </c>
      <c r="E455" s="1" t="s">
        <v>814</v>
      </c>
      <c r="F455" s="1" t="s">
        <v>853</v>
      </c>
      <c r="G455" s="1" t="s">
        <v>742</v>
      </c>
      <c r="H455" s="1" t="s">
        <v>854</v>
      </c>
      <c r="I455" s="1" t="s">
        <v>855</v>
      </c>
      <c r="J455" s="1" t="s">
        <v>754</v>
      </c>
      <c r="K455" s="1" t="s">
        <v>856</v>
      </c>
      <c r="L455" s="1" t="s">
        <v>857</v>
      </c>
      <c r="M455" s="1" t="s">
        <v>858</v>
      </c>
      <c r="N455" s="1" t="s">
        <v>859</v>
      </c>
      <c r="O455" s="1" t="s">
        <v>860</v>
      </c>
      <c r="P455" s="1" t="s">
        <v>861</v>
      </c>
      <c r="Q455" s="1" t="s">
        <v>862</v>
      </c>
      <c r="R455" s="1" t="s">
        <v>747</v>
      </c>
      <c r="S455" s="1" t="s">
        <v>863</v>
      </c>
      <c r="T455" s="1" t="s">
        <v>829</v>
      </c>
      <c r="U455" s="1" t="s">
        <v>864</v>
      </c>
      <c r="V455" s="1" t="s">
        <v>865</v>
      </c>
      <c r="W455" s="1" t="s">
        <v>866</v>
      </c>
      <c r="X455" s="1" t="s">
        <v>826</v>
      </c>
      <c r="Y455" s="1" t="s">
        <v>1202</v>
      </c>
      <c r="Z455" s="1" t="s">
        <v>803</v>
      </c>
      <c r="AA455" s="1" t="s">
        <v>983</v>
      </c>
      <c r="AB455" s="1" t="s">
        <v>1037</v>
      </c>
      <c r="AC455" s="1" t="s">
        <v>769</v>
      </c>
      <c r="AD455" s="1" t="s">
        <v>792</v>
      </c>
      <c r="AE455" s="1" t="s">
        <v>1397</v>
      </c>
    </row>
    <row r="456" spans="1:31" x14ac:dyDescent="0.45">
      <c r="A456" s="1" t="str">
        <f>INDEX(Team_Key[Abbreviation],MATCH(INDEX(FPL_Misc_Extract[Team Name],MATCH(FPL_Results_Extract[[#This Row],[Player]],FPL_Misc_Extract[Player],0)),Team_Key[Full Name],0))</f>
        <v>AVL</v>
      </c>
      <c r="B456" s="1" t="s">
        <v>393</v>
      </c>
      <c r="C456" s="1" t="s">
        <v>1259</v>
      </c>
      <c r="D456" s="1" t="s">
        <v>1259</v>
      </c>
      <c r="E456" s="1" t="s">
        <v>1259</v>
      </c>
      <c r="F456" s="1" t="s">
        <v>1259</v>
      </c>
      <c r="G456" s="1" t="s">
        <v>870</v>
      </c>
      <c r="H456" s="1" t="s">
        <v>834</v>
      </c>
      <c r="I456" s="1" t="s">
        <v>871</v>
      </c>
      <c r="J456" s="1" t="s">
        <v>872</v>
      </c>
      <c r="K456" s="1" t="s">
        <v>873</v>
      </c>
      <c r="L456" s="1" t="s">
        <v>874</v>
      </c>
      <c r="M456" s="1" t="s">
        <v>875</v>
      </c>
      <c r="N456" s="1" t="s">
        <v>768</v>
      </c>
      <c r="O456" s="1" t="s">
        <v>876</v>
      </c>
      <c r="P456" s="1" t="s">
        <v>877</v>
      </c>
      <c r="Q456" s="1" t="s">
        <v>878</v>
      </c>
      <c r="R456" s="1" t="s">
        <v>879</v>
      </c>
      <c r="S456" s="1" t="s">
        <v>880</v>
      </c>
      <c r="T456" s="1" t="s">
        <v>881</v>
      </c>
      <c r="U456" s="1" t="s">
        <v>882</v>
      </c>
      <c r="V456" s="1" t="s">
        <v>883</v>
      </c>
      <c r="W456" s="1" t="s">
        <v>759</v>
      </c>
      <c r="X456" s="1" t="s">
        <v>884</v>
      </c>
      <c r="Y456" s="1" t="s">
        <v>932</v>
      </c>
      <c r="Z456" s="1" t="s">
        <v>748</v>
      </c>
      <c r="AA456" s="1" t="s">
        <v>862</v>
      </c>
      <c r="AB456" s="1" t="s">
        <v>1347</v>
      </c>
      <c r="AC456" s="1" t="s">
        <v>904</v>
      </c>
      <c r="AD456" s="1" t="s">
        <v>1394</v>
      </c>
      <c r="AE456" s="1" t="s">
        <v>1395</v>
      </c>
    </row>
    <row r="457" spans="1:31" x14ac:dyDescent="0.45">
      <c r="A457" s="1" t="str">
        <f>INDEX(Team_Key[Abbreviation],MATCH(INDEX(FPL_Misc_Extract[Team Name],MATCH(FPL_Results_Extract[[#This Row],[Player]],FPL_Misc_Extract[Player],0)),Team_Key[Full Name],0))</f>
        <v>WBA</v>
      </c>
      <c r="B457" s="1" t="s">
        <v>107</v>
      </c>
      <c r="C457" s="1" t="s">
        <v>811</v>
      </c>
      <c r="D457" s="1" t="s">
        <v>812</v>
      </c>
      <c r="E457" s="1" t="s">
        <v>813</v>
      </c>
      <c r="F457" s="1" t="s">
        <v>729</v>
      </c>
      <c r="G457" s="1" t="s">
        <v>814</v>
      </c>
      <c r="H457" s="1" t="s">
        <v>815</v>
      </c>
      <c r="I457" s="1" t="s">
        <v>816</v>
      </c>
      <c r="J457" s="1" t="s">
        <v>817</v>
      </c>
      <c r="K457" s="1" t="s">
        <v>818</v>
      </c>
      <c r="L457" s="1" t="s">
        <v>819</v>
      </c>
      <c r="M457" s="1" t="s">
        <v>820</v>
      </c>
      <c r="N457" s="1" t="s">
        <v>821</v>
      </c>
      <c r="O457" s="1" t="s">
        <v>822</v>
      </c>
      <c r="P457" s="1" t="s">
        <v>823</v>
      </c>
      <c r="Q457" s="1" t="s">
        <v>753</v>
      </c>
      <c r="R457" s="1" t="s">
        <v>824</v>
      </c>
      <c r="S457" s="1" t="s">
        <v>825</v>
      </c>
      <c r="T457" s="1" t="s">
        <v>826</v>
      </c>
      <c r="U457" s="1" t="s">
        <v>827</v>
      </c>
      <c r="V457" s="1" t="s">
        <v>828</v>
      </c>
      <c r="W457" s="1" t="s">
        <v>829</v>
      </c>
      <c r="X457" s="1" t="s">
        <v>830</v>
      </c>
      <c r="Y457" s="1" t="s">
        <v>1193</v>
      </c>
      <c r="Z457" s="1" t="s">
        <v>962</v>
      </c>
      <c r="AA457" s="1" t="s">
        <v>1344</v>
      </c>
      <c r="AB457" s="1" t="s">
        <v>1345</v>
      </c>
      <c r="AC457" s="1" t="s">
        <v>1346</v>
      </c>
      <c r="AD457" s="1" t="s">
        <v>1375</v>
      </c>
      <c r="AE457" s="1" t="s">
        <v>1376</v>
      </c>
    </row>
    <row r="458" spans="1:31" x14ac:dyDescent="0.45">
      <c r="A458" s="1" t="str">
        <f>INDEX(Team_Key[Abbreviation],MATCH(INDEX(FPL_Misc_Extract[Team Name],MATCH(FPL_Results_Extract[[#This Row],[Player]],FPL_Misc_Extract[Player],0)),Team_Key[Full Name],0))</f>
        <v>STK</v>
      </c>
      <c r="B458" s="1" t="s">
        <v>452</v>
      </c>
      <c r="C458" s="1" t="s">
        <v>831</v>
      </c>
      <c r="D458" s="1" t="s">
        <v>832</v>
      </c>
      <c r="E458" s="1" t="s">
        <v>833</v>
      </c>
      <c r="F458" s="1" t="s">
        <v>834</v>
      </c>
      <c r="G458" s="1" t="s">
        <v>835</v>
      </c>
      <c r="H458" s="1" t="s">
        <v>836</v>
      </c>
      <c r="I458" s="1" t="s">
        <v>837</v>
      </c>
      <c r="J458" s="1" t="s">
        <v>815</v>
      </c>
      <c r="K458" s="1" t="s">
        <v>838</v>
      </c>
      <c r="L458" s="1" t="s">
        <v>839</v>
      </c>
      <c r="M458" s="1" t="s">
        <v>840</v>
      </c>
      <c r="N458" s="1" t="s">
        <v>841</v>
      </c>
      <c r="O458" s="1" t="s">
        <v>842</v>
      </c>
      <c r="P458" s="1" t="s">
        <v>843</v>
      </c>
      <c r="Q458" s="1" t="s">
        <v>844</v>
      </c>
      <c r="R458" s="1" t="s">
        <v>845</v>
      </c>
      <c r="S458" s="1" t="s">
        <v>740</v>
      </c>
      <c r="T458" s="1" t="s">
        <v>846</v>
      </c>
      <c r="U458" s="1" t="s">
        <v>847</v>
      </c>
      <c r="V458" s="1" t="s">
        <v>848</v>
      </c>
      <c r="W458" s="1" t="s">
        <v>849</v>
      </c>
      <c r="X458" s="1" t="s">
        <v>850</v>
      </c>
      <c r="Y458" s="1" t="s">
        <v>1204</v>
      </c>
      <c r="Z458" s="1" t="s">
        <v>966</v>
      </c>
      <c r="AA458" s="1" t="s">
        <v>931</v>
      </c>
      <c r="AB458" s="1" t="s">
        <v>790</v>
      </c>
      <c r="AC458" s="1" t="s">
        <v>980</v>
      </c>
      <c r="AD458" s="1" t="s">
        <v>827</v>
      </c>
      <c r="AE458" s="1" t="s">
        <v>1389</v>
      </c>
    </row>
    <row r="459" spans="1:31" x14ac:dyDescent="0.45">
      <c r="A459" s="1" t="str">
        <f>INDEX(Team_Key[Abbreviation],MATCH(INDEX(FPL_Misc_Extract[Team Name],MATCH(FPL_Results_Extract[[#This Row],[Player]],FPL_Misc_Extract[Player],0)),Team_Key[Full Name],0))</f>
        <v>LIV</v>
      </c>
      <c r="B459" s="1" t="s">
        <v>212</v>
      </c>
      <c r="C459" s="1" t="s">
        <v>729</v>
      </c>
      <c r="D459" s="1" t="s">
        <v>730</v>
      </c>
      <c r="E459" s="1" t="s">
        <v>731</v>
      </c>
      <c r="F459" s="1" t="s">
        <v>732</v>
      </c>
      <c r="G459" s="1" t="s">
        <v>733</v>
      </c>
      <c r="H459" s="1" t="s">
        <v>734</v>
      </c>
      <c r="I459" s="1" t="s">
        <v>735</v>
      </c>
      <c r="J459" s="1" t="s">
        <v>736</v>
      </c>
      <c r="K459" s="1" t="s">
        <v>737</v>
      </c>
      <c r="L459" s="1" t="s">
        <v>738</v>
      </c>
      <c r="M459" s="1" t="s">
        <v>739</v>
      </c>
      <c r="N459" s="1" t="s">
        <v>740</v>
      </c>
      <c r="O459" s="1" t="s">
        <v>741</v>
      </c>
      <c r="P459" s="1" t="s">
        <v>742</v>
      </c>
      <c r="Q459" s="1" t="s">
        <v>743</v>
      </c>
      <c r="R459" s="1" t="s">
        <v>744</v>
      </c>
      <c r="S459" s="1" t="s">
        <v>745</v>
      </c>
      <c r="T459" s="1" t="s">
        <v>746</v>
      </c>
      <c r="U459" s="1" t="s">
        <v>747</v>
      </c>
      <c r="V459" s="1" t="s">
        <v>748</v>
      </c>
      <c r="W459" s="1" t="s">
        <v>749</v>
      </c>
      <c r="X459" s="1" t="s">
        <v>750</v>
      </c>
      <c r="Y459" s="1" t="s">
        <v>1198</v>
      </c>
      <c r="Z459" s="1" t="s">
        <v>1318</v>
      </c>
      <c r="AA459" s="1" t="s">
        <v>869</v>
      </c>
      <c r="AB459" s="1" t="s">
        <v>1319</v>
      </c>
      <c r="AC459" s="1" t="s">
        <v>1378</v>
      </c>
      <c r="AD459" s="1" t="s">
        <v>1379</v>
      </c>
      <c r="AE459" s="1" t="s">
        <v>1259</v>
      </c>
    </row>
    <row r="460" spans="1:31" x14ac:dyDescent="0.45">
      <c r="A460" s="1" t="str">
        <f>INDEX(Team_Key[Abbreviation],MATCH(INDEX(FPL_Misc_Extract[Team Name],MATCH(FPL_Results_Extract[[#This Row],[Player]],FPL_Misc_Extract[Player],0)),Team_Key[Full Name],0))</f>
        <v>TOT</v>
      </c>
      <c r="B460" s="1" t="s">
        <v>124</v>
      </c>
      <c r="C460" s="1" t="s">
        <v>792</v>
      </c>
      <c r="D460" s="1" t="s">
        <v>793</v>
      </c>
      <c r="E460" s="1" t="s">
        <v>794</v>
      </c>
      <c r="F460" s="1" t="s">
        <v>795</v>
      </c>
      <c r="G460" s="1" t="s">
        <v>747</v>
      </c>
      <c r="H460" s="1" t="s">
        <v>759</v>
      </c>
      <c r="I460" s="1" t="s">
        <v>796</v>
      </c>
      <c r="J460" s="1" t="s">
        <v>797</v>
      </c>
      <c r="K460" s="1" t="s">
        <v>798</v>
      </c>
      <c r="L460" s="1" t="s">
        <v>799</v>
      </c>
      <c r="M460" s="1" t="s">
        <v>800</v>
      </c>
      <c r="N460" s="1" t="s">
        <v>801</v>
      </c>
      <c r="O460" s="1" t="s">
        <v>802</v>
      </c>
      <c r="P460" s="1" t="s">
        <v>803</v>
      </c>
      <c r="Q460" s="1" t="s">
        <v>804</v>
      </c>
      <c r="R460" s="1" t="s">
        <v>805</v>
      </c>
      <c r="S460" s="1" t="s">
        <v>806</v>
      </c>
      <c r="T460" s="1" t="s">
        <v>807</v>
      </c>
      <c r="U460" s="1" t="s">
        <v>808</v>
      </c>
      <c r="V460" s="1" t="s">
        <v>736</v>
      </c>
      <c r="W460" s="1" t="s">
        <v>809</v>
      </c>
      <c r="X460" s="1" t="s">
        <v>810</v>
      </c>
      <c r="Y460" s="1" t="s">
        <v>780</v>
      </c>
      <c r="Z460" s="1" t="s">
        <v>1320</v>
      </c>
      <c r="AA460" s="1" t="s">
        <v>1206</v>
      </c>
      <c r="AB460" s="1" t="s">
        <v>777</v>
      </c>
      <c r="AC460" s="1" t="s">
        <v>927</v>
      </c>
      <c r="AD460" s="1" t="s">
        <v>1326</v>
      </c>
      <c r="AE460" s="1" t="s">
        <v>1400</v>
      </c>
    </row>
    <row r="461" spans="1:31" x14ac:dyDescent="0.45">
      <c r="A461" s="1" t="str">
        <f>INDEX(Team_Key[Abbreviation],MATCH(INDEX(FPL_Misc_Extract[Team Name],MATCH(FPL_Results_Extract[[#This Row],[Player]],FPL_Misc_Extract[Player],0)),Team_Key[Full Name],0))</f>
        <v>CHE</v>
      </c>
      <c r="B461" s="1" t="s">
        <v>323</v>
      </c>
      <c r="C461" s="1" t="s">
        <v>900</v>
      </c>
      <c r="D461" s="1" t="s">
        <v>767</v>
      </c>
      <c r="E461" s="1" t="s">
        <v>901</v>
      </c>
      <c r="F461" s="1" t="s">
        <v>884</v>
      </c>
      <c r="G461" s="1" t="s">
        <v>902</v>
      </c>
      <c r="H461" s="1" t="s">
        <v>903</v>
      </c>
      <c r="I461" s="1" t="s">
        <v>904</v>
      </c>
      <c r="J461" s="1" t="s">
        <v>905</v>
      </c>
      <c r="K461" s="1" t="s">
        <v>906</v>
      </c>
      <c r="L461" s="1" t="s">
        <v>907</v>
      </c>
      <c r="M461" s="1" t="s">
        <v>866</v>
      </c>
      <c r="N461" s="1" t="s">
        <v>908</v>
      </c>
      <c r="O461" s="1" t="s">
        <v>797</v>
      </c>
      <c r="P461" s="1" t="s">
        <v>909</v>
      </c>
      <c r="Q461" s="1" t="s">
        <v>910</v>
      </c>
      <c r="R461" s="1" t="s">
        <v>886</v>
      </c>
      <c r="S461" s="1" t="s">
        <v>911</v>
      </c>
      <c r="T461" s="1" t="s">
        <v>912</v>
      </c>
      <c r="U461" s="1" t="s">
        <v>835</v>
      </c>
      <c r="V461" s="1" t="s">
        <v>913</v>
      </c>
      <c r="W461" s="1" t="s">
        <v>744</v>
      </c>
      <c r="X461" s="1" t="s">
        <v>909</v>
      </c>
      <c r="Y461" s="1" t="s">
        <v>1199</v>
      </c>
      <c r="Z461" s="1" t="s">
        <v>812</v>
      </c>
      <c r="AA461" s="1" t="s">
        <v>763</v>
      </c>
      <c r="AB461" s="1" t="s">
        <v>989</v>
      </c>
      <c r="AC461" s="1" t="s">
        <v>1339</v>
      </c>
      <c r="AD461" s="1" t="s">
        <v>757</v>
      </c>
      <c r="AE461" s="1" t="s">
        <v>1380</v>
      </c>
    </row>
    <row r="462" spans="1:31" x14ac:dyDescent="0.45">
      <c r="A462" s="1" t="str">
        <f>INDEX(Team_Key[Abbreviation],MATCH(INDEX(FPL_Misc_Extract[Team Name],MATCH(FPL_Results_Extract[[#This Row],[Player]],FPL_Misc_Extract[Player],0)),Team_Key[Full Name],0))</f>
        <v>TOT</v>
      </c>
      <c r="B462" s="1" t="s">
        <v>332</v>
      </c>
      <c r="C462" s="1" t="s">
        <v>792</v>
      </c>
      <c r="D462" s="1" t="s">
        <v>793</v>
      </c>
      <c r="E462" s="1" t="s">
        <v>794</v>
      </c>
      <c r="F462" s="1" t="s">
        <v>795</v>
      </c>
      <c r="G462" s="1" t="s">
        <v>747</v>
      </c>
      <c r="H462" s="1" t="s">
        <v>759</v>
      </c>
      <c r="I462" s="1" t="s">
        <v>796</v>
      </c>
      <c r="J462" s="1" t="s">
        <v>797</v>
      </c>
      <c r="K462" s="1" t="s">
        <v>798</v>
      </c>
      <c r="L462" s="1" t="s">
        <v>799</v>
      </c>
      <c r="M462" s="1" t="s">
        <v>800</v>
      </c>
      <c r="N462" s="1" t="s">
        <v>801</v>
      </c>
      <c r="O462" s="1" t="s">
        <v>802</v>
      </c>
      <c r="P462" s="1" t="s">
        <v>803</v>
      </c>
      <c r="Q462" s="1" t="s">
        <v>804</v>
      </c>
      <c r="R462" s="1" t="s">
        <v>805</v>
      </c>
      <c r="S462" s="1" t="s">
        <v>806</v>
      </c>
      <c r="T462" s="1" t="s">
        <v>807</v>
      </c>
      <c r="U462" s="1" t="s">
        <v>808</v>
      </c>
      <c r="V462" s="1" t="s">
        <v>736</v>
      </c>
      <c r="W462" s="1" t="s">
        <v>809</v>
      </c>
      <c r="X462" s="1" t="s">
        <v>810</v>
      </c>
      <c r="Y462" s="1" t="s">
        <v>780</v>
      </c>
      <c r="Z462" s="1" t="s">
        <v>1320</v>
      </c>
      <c r="AA462" s="1" t="s">
        <v>1206</v>
      </c>
      <c r="AB462" s="1" t="s">
        <v>777</v>
      </c>
      <c r="AC462" s="1" t="s">
        <v>927</v>
      </c>
      <c r="AD462" s="1" t="s">
        <v>1326</v>
      </c>
      <c r="AE462" s="1" t="s">
        <v>1400</v>
      </c>
    </row>
    <row r="463" spans="1:31" x14ac:dyDescent="0.45">
      <c r="A463" s="1" t="str">
        <f>INDEX(Team_Key[Abbreviation],MATCH(INDEX(FPL_Misc_Extract[Team Name],MATCH(FPL_Results_Extract[[#This Row],[Player]],FPL_Misc_Extract[Player],0)),Team_Key[Full Name],0))</f>
        <v>EVE</v>
      </c>
      <c r="B463" s="1" t="s">
        <v>466</v>
      </c>
      <c r="C463" s="1" t="s">
        <v>1022</v>
      </c>
      <c r="D463" s="1" t="s">
        <v>1023</v>
      </c>
      <c r="E463" s="1" t="s">
        <v>1024</v>
      </c>
      <c r="F463" s="1" t="s">
        <v>737</v>
      </c>
      <c r="G463" s="1" t="s">
        <v>1025</v>
      </c>
      <c r="H463" s="1" t="s">
        <v>787</v>
      </c>
      <c r="I463" s="1" t="s">
        <v>760</v>
      </c>
      <c r="J463" s="1" t="s">
        <v>1026</v>
      </c>
      <c r="K463" s="1" t="s">
        <v>1027</v>
      </c>
      <c r="L463" s="1" t="s">
        <v>1007</v>
      </c>
      <c r="M463" s="1" t="s">
        <v>1028</v>
      </c>
      <c r="N463" s="1" t="s">
        <v>823</v>
      </c>
      <c r="O463" s="1" t="s">
        <v>1029</v>
      </c>
      <c r="P463" s="1" t="s">
        <v>1030</v>
      </c>
      <c r="Q463" s="1" t="s">
        <v>1031</v>
      </c>
      <c r="R463" s="1" t="s">
        <v>833</v>
      </c>
      <c r="S463" s="1" t="s">
        <v>820</v>
      </c>
      <c r="T463" s="1" t="s">
        <v>1032</v>
      </c>
      <c r="U463" s="1" t="s">
        <v>1033</v>
      </c>
      <c r="V463" s="1" t="s">
        <v>753</v>
      </c>
      <c r="W463" s="1" t="s">
        <v>1034</v>
      </c>
      <c r="X463" s="1" t="s">
        <v>1035</v>
      </c>
      <c r="Y463" s="1" t="s">
        <v>874</v>
      </c>
      <c r="Z463" s="1" t="s">
        <v>968</v>
      </c>
      <c r="AA463" s="1" t="s">
        <v>1333</v>
      </c>
      <c r="AB463" s="1" t="s">
        <v>834</v>
      </c>
      <c r="AC463" s="1" t="s">
        <v>1381</v>
      </c>
      <c r="AD463" s="1" t="s">
        <v>1382</v>
      </c>
      <c r="AE463" s="1" t="s">
        <v>1259</v>
      </c>
    </row>
    <row r="464" spans="1:31" x14ac:dyDescent="0.45">
      <c r="A464" s="1" t="str">
        <f>INDEX(Team_Key[Abbreviation],MATCH(INDEX(FPL_Misc_Extract[Team Name],MATCH(FPL_Results_Extract[[#This Row],[Player]],FPL_Misc_Extract[Player],0)),Team_Key[Full Name],0))</f>
        <v>WBA</v>
      </c>
      <c r="B464" s="1" t="s">
        <v>613</v>
      </c>
      <c r="C464" s="1" t="s">
        <v>811</v>
      </c>
      <c r="D464" s="1" t="s">
        <v>812</v>
      </c>
      <c r="E464" s="1" t="s">
        <v>813</v>
      </c>
      <c r="F464" s="1" t="s">
        <v>729</v>
      </c>
      <c r="G464" s="1" t="s">
        <v>814</v>
      </c>
      <c r="H464" s="1" t="s">
        <v>815</v>
      </c>
      <c r="I464" s="1" t="s">
        <v>816</v>
      </c>
      <c r="J464" s="1" t="s">
        <v>817</v>
      </c>
      <c r="K464" s="1" t="s">
        <v>818</v>
      </c>
      <c r="L464" s="1" t="s">
        <v>819</v>
      </c>
      <c r="M464" s="1" t="s">
        <v>820</v>
      </c>
      <c r="N464" s="1" t="s">
        <v>821</v>
      </c>
      <c r="O464" s="1" t="s">
        <v>822</v>
      </c>
      <c r="P464" s="1" t="s">
        <v>823</v>
      </c>
      <c r="Q464" s="1" t="s">
        <v>753</v>
      </c>
      <c r="R464" s="1" t="s">
        <v>824</v>
      </c>
      <c r="S464" s="1" t="s">
        <v>825</v>
      </c>
      <c r="T464" s="1" t="s">
        <v>826</v>
      </c>
      <c r="U464" s="1" t="s">
        <v>827</v>
      </c>
      <c r="V464" s="1" t="s">
        <v>828</v>
      </c>
      <c r="W464" s="1" t="s">
        <v>829</v>
      </c>
      <c r="X464" s="1" t="s">
        <v>830</v>
      </c>
      <c r="Y464" s="1" t="s">
        <v>1193</v>
      </c>
      <c r="Z464" s="1" t="s">
        <v>962</v>
      </c>
      <c r="AA464" s="1" t="s">
        <v>1344</v>
      </c>
      <c r="AB464" s="1" t="s">
        <v>1345</v>
      </c>
      <c r="AC464" s="1" t="s">
        <v>1346</v>
      </c>
      <c r="AD464" s="1" t="s">
        <v>1375</v>
      </c>
      <c r="AE464" s="1" t="s">
        <v>1376</v>
      </c>
    </row>
    <row r="465" spans="1:31" x14ac:dyDescent="0.45">
      <c r="A465" s="1" t="str">
        <f>INDEX(Team_Key[Abbreviation],MATCH(INDEX(FPL_Misc_Extract[Team Name],MATCH(FPL_Results_Extract[[#This Row],[Player]],FPL_Misc_Extract[Player],0)),Team_Key[Full Name],0))</f>
        <v>WAT</v>
      </c>
      <c r="B465" s="1" t="s">
        <v>289</v>
      </c>
      <c r="C465" s="1" t="s">
        <v>851</v>
      </c>
      <c r="D465" s="1" t="s">
        <v>852</v>
      </c>
      <c r="E465" s="1" t="s">
        <v>814</v>
      </c>
      <c r="F465" s="1" t="s">
        <v>853</v>
      </c>
      <c r="G465" s="1" t="s">
        <v>742</v>
      </c>
      <c r="H465" s="1" t="s">
        <v>854</v>
      </c>
      <c r="I465" s="1" t="s">
        <v>855</v>
      </c>
      <c r="J465" s="1" t="s">
        <v>754</v>
      </c>
      <c r="K465" s="1" t="s">
        <v>856</v>
      </c>
      <c r="L465" s="1" t="s">
        <v>857</v>
      </c>
      <c r="M465" s="1" t="s">
        <v>858</v>
      </c>
      <c r="N465" s="1" t="s">
        <v>859</v>
      </c>
      <c r="O465" s="1" t="s">
        <v>860</v>
      </c>
      <c r="P465" s="1" t="s">
        <v>861</v>
      </c>
      <c r="Q465" s="1" t="s">
        <v>862</v>
      </c>
      <c r="R465" s="1" t="s">
        <v>747</v>
      </c>
      <c r="S465" s="1" t="s">
        <v>863</v>
      </c>
      <c r="T465" s="1" t="s">
        <v>829</v>
      </c>
      <c r="U465" s="1" t="s">
        <v>864</v>
      </c>
      <c r="V465" s="1" t="s">
        <v>865</v>
      </c>
      <c r="W465" s="1" t="s">
        <v>866</v>
      </c>
      <c r="X465" s="1" t="s">
        <v>826</v>
      </c>
      <c r="Y465" s="1" t="s">
        <v>1202</v>
      </c>
      <c r="Z465" s="1" t="s">
        <v>803</v>
      </c>
      <c r="AA465" s="1" t="s">
        <v>983</v>
      </c>
      <c r="AB465" s="1" t="s">
        <v>1037</v>
      </c>
      <c r="AC465" s="1" t="s">
        <v>769</v>
      </c>
      <c r="AD465" s="1" t="s">
        <v>792</v>
      </c>
      <c r="AE465" s="1" t="s">
        <v>1397</v>
      </c>
    </row>
    <row r="466" spans="1:31" x14ac:dyDescent="0.45">
      <c r="A466" s="1" t="str">
        <f>INDEX(Team_Key[Abbreviation],MATCH(INDEX(FPL_Misc_Extract[Team Name],MATCH(FPL_Results_Extract[[#This Row],[Player]],FPL_Misc_Extract[Player],0)),Team_Key[Full Name],0))</f>
        <v>ARS</v>
      </c>
      <c r="B466" s="1" t="s">
        <v>357</v>
      </c>
      <c r="C466" s="1" t="s">
        <v>1036</v>
      </c>
      <c r="D466" s="1" t="s">
        <v>1037</v>
      </c>
      <c r="E466" s="1" t="s">
        <v>798</v>
      </c>
      <c r="F466" s="1" t="s">
        <v>1032</v>
      </c>
      <c r="G466" s="1" t="s">
        <v>972</v>
      </c>
      <c r="H466" s="1" t="s">
        <v>873</v>
      </c>
      <c r="I466" s="1" t="s">
        <v>1038</v>
      </c>
      <c r="J466" s="1" t="s">
        <v>1039</v>
      </c>
      <c r="K466" s="1" t="s">
        <v>1040</v>
      </c>
      <c r="L466" s="1" t="s">
        <v>1041</v>
      </c>
      <c r="M466" s="1" t="s">
        <v>764</v>
      </c>
      <c r="N466" s="1" t="s">
        <v>753</v>
      </c>
      <c r="O466" s="1" t="s">
        <v>848</v>
      </c>
      <c r="P466" s="1" t="s">
        <v>833</v>
      </c>
      <c r="Q466" s="1" t="s">
        <v>1042</v>
      </c>
      <c r="R466" s="1" t="s">
        <v>1043</v>
      </c>
      <c r="S466" s="1" t="s">
        <v>1044</v>
      </c>
      <c r="T466" s="1" t="s">
        <v>1045</v>
      </c>
      <c r="U466" s="1" t="s">
        <v>936</v>
      </c>
      <c r="V466" s="1" t="s">
        <v>827</v>
      </c>
      <c r="W466" s="1" t="s">
        <v>1046</v>
      </c>
      <c r="X466" s="1" t="s">
        <v>1047</v>
      </c>
      <c r="Y466" s="1" t="s">
        <v>1194</v>
      </c>
      <c r="Z466" s="1" t="s">
        <v>814</v>
      </c>
      <c r="AA466" s="1" t="s">
        <v>1327</v>
      </c>
      <c r="AB466" s="1" t="s">
        <v>1328</v>
      </c>
      <c r="AC466" s="1" t="s">
        <v>1329</v>
      </c>
      <c r="AD466" s="1" t="s">
        <v>874</v>
      </c>
      <c r="AE466" s="1" t="s">
        <v>832</v>
      </c>
    </row>
    <row r="467" spans="1:31" x14ac:dyDescent="0.45">
      <c r="A467" s="1" t="str">
        <f>INDEX(Team_Key[Abbreviation],MATCH(INDEX(FPL_Misc_Extract[Team Name],MATCH(FPL_Results_Extract[[#This Row],[Player]],FPL_Misc_Extract[Player],0)),Team_Key[Full Name],0))</f>
        <v>NOR</v>
      </c>
      <c r="B467" s="1" t="s">
        <v>300</v>
      </c>
      <c r="C467" s="1" t="s">
        <v>1009</v>
      </c>
      <c r="D467" s="1" t="s">
        <v>1010</v>
      </c>
      <c r="E467" s="1" t="s">
        <v>1011</v>
      </c>
      <c r="F467" s="1" t="s">
        <v>830</v>
      </c>
      <c r="G467" s="1" t="s">
        <v>1012</v>
      </c>
      <c r="H467" s="1" t="s">
        <v>935</v>
      </c>
      <c r="I467" s="1" t="s">
        <v>1013</v>
      </c>
      <c r="J467" s="1" t="s">
        <v>773</v>
      </c>
      <c r="K467" s="1" t="s">
        <v>1014</v>
      </c>
      <c r="L467" s="1" t="s">
        <v>834</v>
      </c>
      <c r="M467" s="1" t="s">
        <v>894</v>
      </c>
      <c r="N467" s="1" t="s">
        <v>742</v>
      </c>
      <c r="O467" s="1" t="s">
        <v>1015</v>
      </c>
      <c r="P467" s="1" t="s">
        <v>1016</v>
      </c>
      <c r="Q467" s="1" t="s">
        <v>781</v>
      </c>
      <c r="R467" s="1" t="s">
        <v>782</v>
      </c>
      <c r="S467" s="1" t="s">
        <v>1017</v>
      </c>
      <c r="T467" s="1" t="s">
        <v>1018</v>
      </c>
      <c r="U467" s="1" t="s">
        <v>1019</v>
      </c>
      <c r="V467" s="1" t="s">
        <v>990</v>
      </c>
      <c r="W467" s="1" t="s">
        <v>1020</v>
      </c>
      <c r="X467" s="1" t="s">
        <v>1021</v>
      </c>
      <c r="Y467" s="1" t="s">
        <v>1203</v>
      </c>
      <c r="Z467" s="1" t="s">
        <v>1331</v>
      </c>
      <c r="AA467" s="1" t="s">
        <v>1332</v>
      </c>
      <c r="AB467" s="1" t="s">
        <v>967</v>
      </c>
      <c r="AC467" s="1" t="s">
        <v>985</v>
      </c>
      <c r="AD467" s="1" t="s">
        <v>1343</v>
      </c>
      <c r="AE467" s="1" t="s">
        <v>1388</v>
      </c>
    </row>
    <row r="468" spans="1:31" x14ac:dyDescent="0.45">
      <c r="A468" s="1" t="str">
        <f>INDEX(Team_Key[Abbreviation],MATCH(INDEX(FPL_Misc_Extract[Team Name],MATCH(FPL_Results_Extract[[#This Row],[Player]],FPL_Misc_Extract[Player],0)),Team_Key[Full Name],0))</f>
        <v>LIV</v>
      </c>
      <c r="B468" s="1" t="s">
        <v>458</v>
      </c>
      <c r="C468" s="1" t="s">
        <v>729</v>
      </c>
      <c r="D468" s="1" t="s">
        <v>730</v>
      </c>
      <c r="E468" s="1" t="s">
        <v>731</v>
      </c>
      <c r="F468" s="1" t="s">
        <v>732</v>
      </c>
      <c r="G468" s="1" t="s">
        <v>733</v>
      </c>
      <c r="H468" s="1" t="s">
        <v>734</v>
      </c>
      <c r="I468" s="1" t="s">
        <v>735</v>
      </c>
      <c r="J468" s="1" t="s">
        <v>736</v>
      </c>
      <c r="K468" s="1" t="s">
        <v>737</v>
      </c>
      <c r="L468" s="1" t="s">
        <v>738</v>
      </c>
      <c r="M468" s="1" t="s">
        <v>739</v>
      </c>
      <c r="N468" s="1" t="s">
        <v>740</v>
      </c>
      <c r="O468" s="1" t="s">
        <v>741</v>
      </c>
      <c r="P468" s="1" t="s">
        <v>742</v>
      </c>
      <c r="Q468" s="1" t="s">
        <v>743</v>
      </c>
      <c r="R468" s="1" t="s">
        <v>744</v>
      </c>
      <c r="S468" s="1" t="s">
        <v>745</v>
      </c>
      <c r="T468" s="1" t="s">
        <v>746</v>
      </c>
      <c r="U468" s="1" t="s">
        <v>747</v>
      </c>
      <c r="V468" s="1" t="s">
        <v>748</v>
      </c>
      <c r="W468" s="1" t="s">
        <v>749</v>
      </c>
      <c r="X468" s="1" t="s">
        <v>750</v>
      </c>
      <c r="Y468" s="1" t="s">
        <v>1198</v>
      </c>
      <c r="Z468" s="1" t="s">
        <v>1318</v>
      </c>
      <c r="AA468" s="1" t="s">
        <v>869</v>
      </c>
      <c r="AB468" s="1" t="s">
        <v>1319</v>
      </c>
      <c r="AC468" s="1" t="s">
        <v>1378</v>
      </c>
      <c r="AD468" s="1" t="s">
        <v>1379</v>
      </c>
      <c r="AE468" s="1" t="s">
        <v>1259</v>
      </c>
    </row>
    <row r="469" spans="1:31" x14ac:dyDescent="0.45">
      <c r="A469" s="1" t="str">
        <f>INDEX(Team_Key[Abbreviation],MATCH(INDEX(FPL_Misc_Extract[Team Name],MATCH(FPL_Results_Extract[[#This Row],[Player]],FPL_Misc_Extract[Player],0)),Team_Key[Full Name],0))</f>
        <v>ARS</v>
      </c>
      <c r="B469" s="1" t="s">
        <v>143</v>
      </c>
      <c r="C469" s="1" t="s">
        <v>1036</v>
      </c>
      <c r="D469" s="1" t="s">
        <v>1037</v>
      </c>
      <c r="E469" s="1" t="s">
        <v>798</v>
      </c>
      <c r="F469" s="1" t="s">
        <v>1032</v>
      </c>
      <c r="G469" s="1" t="s">
        <v>972</v>
      </c>
      <c r="H469" s="1" t="s">
        <v>873</v>
      </c>
      <c r="I469" s="1" t="s">
        <v>1038</v>
      </c>
      <c r="J469" s="1" t="s">
        <v>1039</v>
      </c>
      <c r="K469" s="1" t="s">
        <v>1040</v>
      </c>
      <c r="L469" s="1" t="s">
        <v>1041</v>
      </c>
      <c r="M469" s="1" t="s">
        <v>764</v>
      </c>
      <c r="N469" s="1" t="s">
        <v>753</v>
      </c>
      <c r="O469" s="1" t="s">
        <v>848</v>
      </c>
      <c r="P469" s="1" t="s">
        <v>833</v>
      </c>
      <c r="Q469" s="1" t="s">
        <v>1042</v>
      </c>
      <c r="R469" s="1" t="s">
        <v>1043</v>
      </c>
      <c r="S469" s="1" t="s">
        <v>1044</v>
      </c>
      <c r="T469" s="1" t="s">
        <v>1045</v>
      </c>
      <c r="U469" s="1" t="s">
        <v>936</v>
      </c>
      <c r="V469" s="1" t="s">
        <v>827</v>
      </c>
      <c r="W469" s="1" t="s">
        <v>1046</v>
      </c>
      <c r="X469" s="1" t="s">
        <v>1047</v>
      </c>
      <c r="Y469" s="1" t="s">
        <v>1194</v>
      </c>
      <c r="Z469" s="1" t="s">
        <v>814</v>
      </c>
      <c r="AA469" s="1" t="s">
        <v>1327</v>
      </c>
      <c r="AB469" s="1" t="s">
        <v>1328</v>
      </c>
      <c r="AC469" s="1" t="s">
        <v>1329</v>
      </c>
      <c r="AD469" s="1" t="s">
        <v>874</v>
      </c>
      <c r="AE469" s="1" t="s">
        <v>832</v>
      </c>
    </row>
    <row r="470" spans="1:31" x14ac:dyDescent="0.45">
      <c r="A470" s="1" t="str">
        <f>INDEX(Team_Key[Abbreviation],MATCH(INDEX(FPL_Misc_Extract[Team Name],MATCH(FPL_Results_Extract[[#This Row],[Player]],FPL_Misc_Extract[Player],0)),Team_Key[Full Name],0))</f>
        <v>TOT</v>
      </c>
      <c r="B470" s="1" t="s">
        <v>330</v>
      </c>
      <c r="C470" s="1" t="s">
        <v>792</v>
      </c>
      <c r="D470" s="1" t="s">
        <v>793</v>
      </c>
      <c r="E470" s="1" t="s">
        <v>794</v>
      </c>
      <c r="F470" s="1" t="s">
        <v>795</v>
      </c>
      <c r="G470" s="1" t="s">
        <v>747</v>
      </c>
      <c r="H470" s="1" t="s">
        <v>759</v>
      </c>
      <c r="I470" s="1" t="s">
        <v>796</v>
      </c>
      <c r="J470" s="1" t="s">
        <v>797</v>
      </c>
      <c r="K470" s="1" t="s">
        <v>798</v>
      </c>
      <c r="L470" s="1" t="s">
        <v>799</v>
      </c>
      <c r="M470" s="1" t="s">
        <v>800</v>
      </c>
      <c r="N470" s="1" t="s">
        <v>801</v>
      </c>
      <c r="O470" s="1" t="s">
        <v>802</v>
      </c>
      <c r="P470" s="1" t="s">
        <v>803</v>
      </c>
      <c r="Q470" s="1" t="s">
        <v>804</v>
      </c>
      <c r="R470" s="1" t="s">
        <v>805</v>
      </c>
      <c r="S470" s="1" t="s">
        <v>806</v>
      </c>
      <c r="T470" s="1" t="s">
        <v>807</v>
      </c>
      <c r="U470" s="1" t="s">
        <v>808</v>
      </c>
      <c r="V470" s="1" t="s">
        <v>736</v>
      </c>
      <c r="W470" s="1" t="s">
        <v>809</v>
      </c>
      <c r="X470" s="1" t="s">
        <v>810</v>
      </c>
      <c r="Y470" s="1" t="s">
        <v>780</v>
      </c>
      <c r="Z470" s="1" t="s">
        <v>1320</v>
      </c>
      <c r="AA470" s="1" t="s">
        <v>1206</v>
      </c>
      <c r="AB470" s="1" t="s">
        <v>777</v>
      </c>
      <c r="AC470" s="1" t="s">
        <v>927</v>
      </c>
      <c r="AD470" s="1" t="s">
        <v>1326</v>
      </c>
      <c r="AE470" s="1" t="s">
        <v>1400</v>
      </c>
    </row>
    <row r="471" spans="1:31" x14ac:dyDescent="0.45">
      <c r="A471" s="1" t="str">
        <f>INDEX(Team_Key[Abbreviation],MATCH(INDEX(FPL_Misc_Extract[Team Name],MATCH(FPL_Results_Extract[[#This Row],[Player]],FPL_Misc_Extract[Player],0)),Team_Key[Full Name],0))</f>
        <v>STK</v>
      </c>
      <c r="B471" s="1" t="s">
        <v>238</v>
      </c>
      <c r="C471" s="1" t="s">
        <v>831</v>
      </c>
      <c r="D471" s="1" t="s">
        <v>832</v>
      </c>
      <c r="E471" s="1" t="s">
        <v>833</v>
      </c>
      <c r="F471" s="1" t="s">
        <v>834</v>
      </c>
      <c r="G471" s="1" t="s">
        <v>835</v>
      </c>
      <c r="H471" s="1" t="s">
        <v>836</v>
      </c>
      <c r="I471" s="1" t="s">
        <v>837</v>
      </c>
      <c r="J471" s="1" t="s">
        <v>815</v>
      </c>
      <c r="K471" s="1" t="s">
        <v>838</v>
      </c>
      <c r="L471" s="1" t="s">
        <v>839</v>
      </c>
      <c r="M471" s="1" t="s">
        <v>840</v>
      </c>
      <c r="N471" s="1" t="s">
        <v>841</v>
      </c>
      <c r="O471" s="1" t="s">
        <v>842</v>
      </c>
      <c r="P471" s="1" t="s">
        <v>843</v>
      </c>
      <c r="Q471" s="1" t="s">
        <v>844</v>
      </c>
      <c r="R471" s="1" t="s">
        <v>845</v>
      </c>
      <c r="S471" s="1" t="s">
        <v>740</v>
      </c>
      <c r="T471" s="1" t="s">
        <v>846</v>
      </c>
      <c r="U471" s="1" t="s">
        <v>847</v>
      </c>
      <c r="V471" s="1" t="s">
        <v>848</v>
      </c>
      <c r="W471" s="1" t="s">
        <v>849</v>
      </c>
      <c r="X471" s="1" t="s">
        <v>850</v>
      </c>
      <c r="Y471" s="1" t="s">
        <v>1204</v>
      </c>
      <c r="Z471" s="1" t="s">
        <v>966</v>
      </c>
      <c r="AA471" s="1" t="s">
        <v>931</v>
      </c>
      <c r="AB471" s="1" t="s">
        <v>790</v>
      </c>
      <c r="AC471" s="1" t="s">
        <v>980</v>
      </c>
      <c r="AD471" s="1" t="s">
        <v>827</v>
      </c>
      <c r="AE471" s="1" t="s">
        <v>1389</v>
      </c>
    </row>
    <row r="472" spans="1:31" x14ac:dyDescent="0.45">
      <c r="A472" s="1" t="str">
        <f>INDEX(Team_Key[Abbreviation],MATCH(INDEX(FPL_Misc_Extract[Team Name],MATCH(FPL_Results_Extract[[#This Row],[Player]],FPL_Misc_Extract[Player],0)),Team_Key[Full Name],0))</f>
        <v>WAT</v>
      </c>
      <c r="B472" s="1" t="s">
        <v>337</v>
      </c>
      <c r="C472" s="1" t="s">
        <v>851</v>
      </c>
      <c r="D472" s="1" t="s">
        <v>852</v>
      </c>
      <c r="E472" s="1" t="s">
        <v>814</v>
      </c>
      <c r="F472" s="1" t="s">
        <v>853</v>
      </c>
      <c r="G472" s="1" t="s">
        <v>742</v>
      </c>
      <c r="H472" s="1" t="s">
        <v>854</v>
      </c>
      <c r="I472" s="1" t="s">
        <v>855</v>
      </c>
      <c r="J472" s="1" t="s">
        <v>754</v>
      </c>
      <c r="K472" s="1" t="s">
        <v>856</v>
      </c>
      <c r="L472" s="1" t="s">
        <v>857</v>
      </c>
      <c r="M472" s="1" t="s">
        <v>858</v>
      </c>
      <c r="N472" s="1" t="s">
        <v>859</v>
      </c>
      <c r="O472" s="1" t="s">
        <v>860</v>
      </c>
      <c r="P472" s="1" t="s">
        <v>861</v>
      </c>
      <c r="Q472" s="1" t="s">
        <v>862</v>
      </c>
      <c r="R472" s="1" t="s">
        <v>747</v>
      </c>
      <c r="S472" s="1" t="s">
        <v>863</v>
      </c>
      <c r="T472" s="1" t="s">
        <v>829</v>
      </c>
      <c r="U472" s="1" t="s">
        <v>864</v>
      </c>
      <c r="V472" s="1" t="s">
        <v>865</v>
      </c>
      <c r="W472" s="1" t="s">
        <v>866</v>
      </c>
      <c r="X472" s="1" t="s">
        <v>826</v>
      </c>
      <c r="Y472" s="1" t="s">
        <v>1202</v>
      </c>
      <c r="Z472" s="1" t="s">
        <v>803</v>
      </c>
      <c r="AA472" s="1" t="s">
        <v>983</v>
      </c>
      <c r="AB472" s="1" t="s">
        <v>1037</v>
      </c>
      <c r="AC472" s="1" t="s">
        <v>769</v>
      </c>
      <c r="AD472" s="1" t="s">
        <v>792</v>
      </c>
      <c r="AE472" s="1" t="s">
        <v>1397</v>
      </c>
    </row>
    <row r="473" spans="1:31" x14ac:dyDescent="0.45">
      <c r="A473" s="1" t="str">
        <f>INDEX(Team_Key[Abbreviation],MATCH(INDEX(FPL_Misc_Extract[Team Name],MATCH(FPL_Results_Extract[[#This Row],[Player]],FPL_Misc_Extract[Player],0)),Team_Key[Full Name],0))</f>
        <v>WBA</v>
      </c>
      <c r="B473" s="1" t="s">
        <v>98</v>
      </c>
      <c r="C473" s="1" t="s">
        <v>811</v>
      </c>
      <c r="D473" s="1" t="s">
        <v>812</v>
      </c>
      <c r="E473" s="1" t="s">
        <v>813</v>
      </c>
      <c r="F473" s="1" t="s">
        <v>729</v>
      </c>
      <c r="G473" s="1" t="s">
        <v>814</v>
      </c>
      <c r="H473" s="1" t="s">
        <v>815</v>
      </c>
      <c r="I473" s="1" t="s">
        <v>816</v>
      </c>
      <c r="J473" s="1" t="s">
        <v>817</v>
      </c>
      <c r="K473" s="1" t="s">
        <v>818</v>
      </c>
      <c r="L473" s="1" t="s">
        <v>819</v>
      </c>
      <c r="M473" s="1" t="s">
        <v>820</v>
      </c>
      <c r="N473" s="1" t="s">
        <v>821</v>
      </c>
      <c r="O473" s="1" t="s">
        <v>822</v>
      </c>
      <c r="P473" s="1" t="s">
        <v>823</v>
      </c>
      <c r="Q473" s="1" t="s">
        <v>753</v>
      </c>
      <c r="R473" s="1" t="s">
        <v>824</v>
      </c>
      <c r="S473" s="1" t="s">
        <v>825</v>
      </c>
      <c r="T473" s="1" t="s">
        <v>826</v>
      </c>
      <c r="U473" s="1" t="s">
        <v>827</v>
      </c>
      <c r="V473" s="1" t="s">
        <v>828</v>
      </c>
      <c r="W473" s="1" t="s">
        <v>829</v>
      </c>
      <c r="X473" s="1" t="s">
        <v>830</v>
      </c>
      <c r="Y473" s="1" t="s">
        <v>1193</v>
      </c>
      <c r="Z473" s="1" t="s">
        <v>962</v>
      </c>
      <c r="AA473" s="1" t="s">
        <v>1344</v>
      </c>
      <c r="AB473" s="1" t="s">
        <v>1345</v>
      </c>
      <c r="AC473" s="1" t="s">
        <v>1346</v>
      </c>
      <c r="AD473" s="1" t="s">
        <v>1375</v>
      </c>
      <c r="AE473" s="1" t="s">
        <v>1376</v>
      </c>
    </row>
    <row r="474" spans="1:31" x14ac:dyDescent="0.45">
      <c r="A474" s="1" t="str">
        <f>INDEX(Team_Key[Abbreviation],MATCH(INDEX(FPL_Misc_Extract[Team Name],MATCH(FPL_Results_Extract[[#This Row],[Player]],FPL_Misc_Extract[Player],0)),Team_Key[Full Name],0))</f>
        <v>LEI</v>
      </c>
      <c r="B474" s="1" t="s">
        <v>547</v>
      </c>
      <c r="C474" s="1" t="s">
        <v>751</v>
      </c>
      <c r="D474" s="1" t="s">
        <v>752</v>
      </c>
      <c r="E474" s="1" t="s">
        <v>753</v>
      </c>
      <c r="F474" s="1" t="s">
        <v>754</v>
      </c>
      <c r="G474" s="1" t="s">
        <v>735</v>
      </c>
      <c r="H474" s="1" t="s">
        <v>755</v>
      </c>
      <c r="I474" s="1" t="s">
        <v>756</v>
      </c>
      <c r="J474" s="1" t="s">
        <v>757</v>
      </c>
      <c r="K474" s="1" t="s">
        <v>758</v>
      </c>
      <c r="L474" s="1" t="s">
        <v>759</v>
      </c>
      <c r="M474" s="1" t="s">
        <v>760</v>
      </c>
      <c r="N474" s="1" t="s">
        <v>761</v>
      </c>
      <c r="O474" s="1" t="s">
        <v>762</v>
      </c>
      <c r="P474" s="1" t="s">
        <v>763</v>
      </c>
      <c r="Q474" s="1" t="s">
        <v>764</v>
      </c>
      <c r="R474" s="1" t="s">
        <v>765</v>
      </c>
      <c r="S474" s="1" t="s">
        <v>766</v>
      </c>
      <c r="T474" s="1" t="s">
        <v>767</v>
      </c>
      <c r="U474" s="1" t="s">
        <v>768</v>
      </c>
      <c r="V474" s="1" t="s">
        <v>769</v>
      </c>
      <c r="W474" s="1" t="s">
        <v>770</v>
      </c>
      <c r="X474" s="1" t="s">
        <v>771</v>
      </c>
      <c r="Y474" s="1" t="s">
        <v>1201</v>
      </c>
      <c r="Z474" s="1" t="s">
        <v>789</v>
      </c>
      <c r="AA474" s="1" t="s">
        <v>1322</v>
      </c>
      <c r="AB474" s="1" t="s">
        <v>1007</v>
      </c>
      <c r="AC474" s="1" t="s">
        <v>1055</v>
      </c>
      <c r="AD474" s="1" t="s">
        <v>744</v>
      </c>
      <c r="AE474" s="1" t="s">
        <v>1401</v>
      </c>
    </row>
    <row r="475" spans="1:31" x14ac:dyDescent="0.45">
      <c r="A475" s="1" t="str">
        <f>INDEX(Team_Key[Abbreviation],MATCH(INDEX(FPL_Misc_Extract[Team Name],MATCH(FPL_Results_Extract[[#This Row],[Player]],FPL_Misc_Extract[Player],0)),Team_Key[Full Name],0))</f>
        <v>WBA</v>
      </c>
      <c r="B475" s="1" t="s">
        <v>576</v>
      </c>
      <c r="C475" s="1" t="s">
        <v>811</v>
      </c>
      <c r="D475" s="1" t="s">
        <v>812</v>
      </c>
      <c r="E475" s="1" t="s">
        <v>813</v>
      </c>
      <c r="F475" s="1" t="s">
        <v>729</v>
      </c>
      <c r="G475" s="1" t="s">
        <v>814</v>
      </c>
      <c r="H475" s="1" t="s">
        <v>815</v>
      </c>
      <c r="I475" s="1" t="s">
        <v>816</v>
      </c>
      <c r="J475" s="1" t="s">
        <v>817</v>
      </c>
      <c r="K475" s="1" t="s">
        <v>818</v>
      </c>
      <c r="L475" s="1" t="s">
        <v>819</v>
      </c>
      <c r="M475" s="1" t="s">
        <v>820</v>
      </c>
      <c r="N475" s="1" t="s">
        <v>821</v>
      </c>
      <c r="O475" s="1" t="s">
        <v>822</v>
      </c>
      <c r="P475" s="1" t="s">
        <v>823</v>
      </c>
      <c r="Q475" s="1" t="s">
        <v>753</v>
      </c>
      <c r="R475" s="1" t="s">
        <v>824</v>
      </c>
      <c r="S475" s="1" t="s">
        <v>825</v>
      </c>
      <c r="T475" s="1" t="s">
        <v>826</v>
      </c>
      <c r="U475" s="1" t="s">
        <v>827</v>
      </c>
      <c r="V475" s="1" t="s">
        <v>828</v>
      </c>
      <c r="W475" s="1" t="s">
        <v>829</v>
      </c>
      <c r="X475" s="1" t="s">
        <v>830</v>
      </c>
      <c r="Y475" s="1" t="s">
        <v>1193</v>
      </c>
      <c r="Z475" s="1" t="s">
        <v>962</v>
      </c>
      <c r="AA475" s="1" t="s">
        <v>1344</v>
      </c>
      <c r="AB475" s="1" t="s">
        <v>1345</v>
      </c>
      <c r="AC475" s="1" t="s">
        <v>1346</v>
      </c>
      <c r="AD475" s="1" t="s">
        <v>1375</v>
      </c>
      <c r="AE475" s="1" t="s">
        <v>1376</v>
      </c>
    </row>
    <row r="476" spans="1:31" x14ac:dyDescent="0.45">
      <c r="A476" s="1" t="str">
        <f>INDEX(Team_Key[Abbreviation],MATCH(INDEX(FPL_Misc_Extract[Team Name],MATCH(FPL_Results_Extract[[#This Row],[Player]],FPL_Misc_Extract[Player],0)),Team_Key[Full Name],0))</f>
        <v>BOU</v>
      </c>
      <c r="B476" s="1" t="s">
        <v>620</v>
      </c>
      <c r="C476" s="1" t="s">
        <v>900</v>
      </c>
      <c r="D476" s="1" t="s">
        <v>767</v>
      </c>
      <c r="E476" s="1" t="s">
        <v>901</v>
      </c>
      <c r="F476" s="1" t="s">
        <v>884</v>
      </c>
      <c r="G476" s="1" t="s">
        <v>902</v>
      </c>
      <c r="H476" s="1" t="s">
        <v>903</v>
      </c>
      <c r="I476" s="1" t="s">
        <v>904</v>
      </c>
      <c r="J476" s="1" t="s">
        <v>905</v>
      </c>
      <c r="K476" s="1" t="s">
        <v>906</v>
      </c>
      <c r="L476" s="1" t="s">
        <v>907</v>
      </c>
      <c r="M476" s="1" t="s">
        <v>866</v>
      </c>
      <c r="N476" s="1" t="s">
        <v>908</v>
      </c>
      <c r="O476" s="1" t="s">
        <v>797</v>
      </c>
      <c r="P476" s="1" t="s">
        <v>909</v>
      </c>
      <c r="Q476" s="1" t="s">
        <v>910</v>
      </c>
      <c r="R476" s="1" t="s">
        <v>886</v>
      </c>
      <c r="S476" s="1" t="s">
        <v>911</v>
      </c>
      <c r="T476" s="1" t="s">
        <v>912</v>
      </c>
      <c r="U476" s="1" t="s">
        <v>835</v>
      </c>
      <c r="V476" s="1" t="s">
        <v>913</v>
      </c>
      <c r="W476" s="1" t="s">
        <v>914</v>
      </c>
      <c r="X476" s="1" t="s">
        <v>807</v>
      </c>
      <c r="Y476" s="1" t="s">
        <v>885</v>
      </c>
      <c r="Z476" s="1" t="s">
        <v>1037</v>
      </c>
      <c r="AA476" s="1" t="s">
        <v>879</v>
      </c>
      <c r="AB476" s="1" t="s">
        <v>1321</v>
      </c>
      <c r="AC476" s="1" t="s">
        <v>812</v>
      </c>
      <c r="AD476" s="1" t="s">
        <v>1398</v>
      </c>
      <c r="AE476" s="1" t="s">
        <v>1399</v>
      </c>
    </row>
    <row r="477" spans="1:31" x14ac:dyDescent="0.45">
      <c r="A477" s="1" t="str">
        <f>INDEX(Team_Key[Abbreviation],MATCH(INDEX(FPL_Misc_Extract[Team Name],MATCH(FPL_Results_Extract[[#This Row],[Player]],FPL_Misc_Extract[Player],0)),Team_Key[Full Name],0))</f>
        <v>WAT</v>
      </c>
      <c r="B477" s="1" t="s">
        <v>88</v>
      </c>
      <c r="C477" s="1" t="s">
        <v>851</v>
      </c>
      <c r="D477" s="1" t="s">
        <v>852</v>
      </c>
      <c r="E477" s="1" t="s">
        <v>814</v>
      </c>
      <c r="F477" s="1" t="s">
        <v>853</v>
      </c>
      <c r="G477" s="1" t="s">
        <v>742</v>
      </c>
      <c r="H477" s="1" t="s">
        <v>854</v>
      </c>
      <c r="I477" s="1" t="s">
        <v>855</v>
      </c>
      <c r="J477" s="1" t="s">
        <v>754</v>
      </c>
      <c r="K477" s="1" t="s">
        <v>856</v>
      </c>
      <c r="L477" s="1" t="s">
        <v>857</v>
      </c>
      <c r="M477" s="1" t="s">
        <v>858</v>
      </c>
      <c r="N477" s="1" t="s">
        <v>859</v>
      </c>
      <c r="O477" s="1" t="s">
        <v>860</v>
      </c>
      <c r="P477" s="1" t="s">
        <v>861</v>
      </c>
      <c r="Q477" s="1" t="s">
        <v>862</v>
      </c>
      <c r="R477" s="1" t="s">
        <v>747</v>
      </c>
      <c r="S477" s="1" t="s">
        <v>863</v>
      </c>
      <c r="T477" s="1" t="s">
        <v>829</v>
      </c>
      <c r="U477" s="1" t="s">
        <v>864</v>
      </c>
      <c r="V477" s="1" t="s">
        <v>865</v>
      </c>
      <c r="W477" s="1" t="s">
        <v>866</v>
      </c>
      <c r="X477" s="1" t="s">
        <v>826</v>
      </c>
      <c r="Y477" s="1" t="s">
        <v>1202</v>
      </c>
      <c r="Z477" s="1" t="s">
        <v>803</v>
      </c>
      <c r="AA477" s="1" t="s">
        <v>983</v>
      </c>
      <c r="AB477" s="1" t="s">
        <v>1037</v>
      </c>
      <c r="AC477" s="1" t="s">
        <v>769</v>
      </c>
      <c r="AD477" s="1" t="s">
        <v>792</v>
      </c>
      <c r="AE477" s="1" t="s">
        <v>1397</v>
      </c>
    </row>
    <row r="478" spans="1:31" x14ac:dyDescent="0.45">
      <c r="A478" s="1" t="str">
        <f>INDEX(Team_Key[Abbreviation],MATCH(INDEX(FPL_Misc_Extract[Team Name],MATCH(FPL_Results_Extract[[#This Row],[Player]],FPL_Misc_Extract[Player],0)),Team_Key[Full Name],0))</f>
        <v>SWA</v>
      </c>
      <c r="B478" s="1" t="s">
        <v>416</v>
      </c>
      <c r="C478" s="1" t="s">
        <v>829</v>
      </c>
      <c r="D478" s="1" t="s">
        <v>776</v>
      </c>
      <c r="E478" s="1" t="s">
        <v>885</v>
      </c>
      <c r="F478" s="1" t="s">
        <v>886</v>
      </c>
      <c r="G478" s="1" t="s">
        <v>887</v>
      </c>
      <c r="H478" s="1" t="s">
        <v>795</v>
      </c>
      <c r="I478" s="1" t="s">
        <v>888</v>
      </c>
      <c r="J478" s="1" t="s">
        <v>889</v>
      </c>
      <c r="K478" s="1" t="s">
        <v>872</v>
      </c>
      <c r="L478" s="1" t="s">
        <v>890</v>
      </c>
      <c r="M478" s="1" t="s">
        <v>856</v>
      </c>
      <c r="N478" s="1" t="s">
        <v>891</v>
      </c>
      <c r="O478" s="1" t="s">
        <v>892</v>
      </c>
      <c r="P478" s="1" t="s">
        <v>767</v>
      </c>
      <c r="Q478" s="1" t="s">
        <v>893</v>
      </c>
      <c r="R478" s="1" t="s">
        <v>894</v>
      </c>
      <c r="S478" s="1" t="s">
        <v>895</v>
      </c>
      <c r="T478" s="1" t="s">
        <v>896</v>
      </c>
      <c r="U478" s="1" t="s">
        <v>897</v>
      </c>
      <c r="V478" s="1" t="s">
        <v>898</v>
      </c>
      <c r="W478" s="1" t="s">
        <v>899</v>
      </c>
      <c r="X478" s="1" t="s">
        <v>1206</v>
      </c>
      <c r="Y478" s="1" t="s">
        <v>1207</v>
      </c>
      <c r="Z478" s="1" t="s">
        <v>804</v>
      </c>
      <c r="AA478" s="1" t="s">
        <v>1031</v>
      </c>
      <c r="AB478" s="1" t="s">
        <v>970</v>
      </c>
      <c r="AC478" s="1" t="s">
        <v>1330</v>
      </c>
      <c r="AD478" s="1" t="s">
        <v>1390</v>
      </c>
      <c r="AE478" s="1" t="s">
        <v>1391</v>
      </c>
    </row>
    <row r="479" spans="1:31" x14ac:dyDescent="0.45">
      <c r="A479" s="1" t="str">
        <f>INDEX(Team_Key[Abbreviation],MATCH(INDEX(FPL_Misc_Extract[Team Name],MATCH(FPL_Results_Extract[[#This Row],[Player]],FPL_Misc_Extract[Player],0)),Team_Key[Full Name],0))</f>
        <v>WAT</v>
      </c>
      <c r="B479" s="1" t="s">
        <v>195</v>
      </c>
      <c r="C479" s="1" t="s">
        <v>851</v>
      </c>
      <c r="D479" s="1" t="s">
        <v>852</v>
      </c>
      <c r="E479" s="1" t="s">
        <v>814</v>
      </c>
      <c r="F479" s="1" t="s">
        <v>853</v>
      </c>
      <c r="G479" s="1" t="s">
        <v>742</v>
      </c>
      <c r="H479" s="1" t="s">
        <v>854</v>
      </c>
      <c r="I479" s="1" t="s">
        <v>855</v>
      </c>
      <c r="J479" s="1" t="s">
        <v>754</v>
      </c>
      <c r="K479" s="1" t="s">
        <v>856</v>
      </c>
      <c r="L479" s="1" t="s">
        <v>857</v>
      </c>
      <c r="M479" s="1" t="s">
        <v>858</v>
      </c>
      <c r="N479" s="1" t="s">
        <v>859</v>
      </c>
      <c r="O479" s="1" t="s">
        <v>860</v>
      </c>
      <c r="P479" s="1" t="s">
        <v>861</v>
      </c>
      <c r="Q479" s="1" t="s">
        <v>862</v>
      </c>
      <c r="R479" s="1" t="s">
        <v>747</v>
      </c>
      <c r="S479" s="1" t="s">
        <v>863</v>
      </c>
      <c r="T479" s="1" t="s">
        <v>829</v>
      </c>
      <c r="U479" s="1" t="s">
        <v>864</v>
      </c>
      <c r="V479" s="1" t="s">
        <v>865</v>
      </c>
      <c r="W479" s="1" t="s">
        <v>866</v>
      </c>
      <c r="X479" s="1" t="s">
        <v>826</v>
      </c>
      <c r="Y479" s="1" t="s">
        <v>1202</v>
      </c>
      <c r="Z479" s="1" t="s">
        <v>803</v>
      </c>
      <c r="AA479" s="1" t="s">
        <v>983</v>
      </c>
      <c r="AB479" s="1" t="s">
        <v>1037</v>
      </c>
      <c r="AC479" s="1" t="s">
        <v>769</v>
      </c>
      <c r="AD479" s="1" t="s">
        <v>792</v>
      </c>
      <c r="AE479" s="1" t="s">
        <v>1397</v>
      </c>
    </row>
    <row r="480" spans="1:31" x14ac:dyDescent="0.45">
      <c r="A480" s="1" t="str">
        <f>INDEX(Team_Key[Abbreviation],MATCH(INDEX(FPL_Misc_Extract[Team Name],MATCH(FPL_Results_Extract[[#This Row],[Player]],FPL_Misc_Extract[Player],0)),Team_Key[Full Name],0))</f>
        <v>LIV</v>
      </c>
      <c r="B480" s="1" t="s">
        <v>513</v>
      </c>
      <c r="C480" s="1" t="s">
        <v>729</v>
      </c>
      <c r="D480" s="1" t="s">
        <v>730</v>
      </c>
      <c r="E480" s="1" t="s">
        <v>731</v>
      </c>
      <c r="F480" s="1" t="s">
        <v>732</v>
      </c>
      <c r="G480" s="1" t="s">
        <v>733</v>
      </c>
      <c r="H480" s="1" t="s">
        <v>734</v>
      </c>
      <c r="I480" s="1" t="s">
        <v>735</v>
      </c>
      <c r="J480" s="1" t="s">
        <v>736</v>
      </c>
      <c r="K480" s="1" t="s">
        <v>737</v>
      </c>
      <c r="L480" s="1" t="s">
        <v>738</v>
      </c>
      <c r="M480" s="1" t="s">
        <v>739</v>
      </c>
      <c r="N480" s="1" t="s">
        <v>740</v>
      </c>
      <c r="O480" s="1" t="s">
        <v>741</v>
      </c>
      <c r="P480" s="1" t="s">
        <v>742</v>
      </c>
      <c r="Q480" s="1" t="s">
        <v>743</v>
      </c>
      <c r="R480" s="1" t="s">
        <v>744</v>
      </c>
      <c r="S480" s="1" t="s">
        <v>745</v>
      </c>
      <c r="T480" s="1" t="s">
        <v>746</v>
      </c>
      <c r="U480" s="1" t="s">
        <v>747</v>
      </c>
      <c r="V480" s="1" t="s">
        <v>748</v>
      </c>
      <c r="W480" s="1" t="s">
        <v>749</v>
      </c>
      <c r="X480" s="1" t="s">
        <v>750</v>
      </c>
      <c r="Y480" s="1" t="s">
        <v>1198</v>
      </c>
      <c r="Z480" s="1" t="s">
        <v>1318</v>
      </c>
      <c r="AA480" s="1" t="s">
        <v>869</v>
      </c>
      <c r="AB480" s="1" t="s">
        <v>1319</v>
      </c>
      <c r="AC480" s="1" t="s">
        <v>1378</v>
      </c>
      <c r="AD480" s="1" t="s">
        <v>1379</v>
      </c>
      <c r="AE480" s="1" t="s">
        <v>1259</v>
      </c>
    </row>
    <row r="481" spans="1:31" x14ac:dyDescent="0.45">
      <c r="A481" s="1" t="str">
        <f>INDEX(Team_Key[Abbreviation],MATCH(INDEX(FPL_Misc_Extract[Team Name],MATCH(FPL_Results_Extract[[#This Row],[Player]],FPL_Misc_Extract[Player],0)),Team_Key[Full Name],0))</f>
        <v>MUN</v>
      </c>
      <c r="B481" s="1" t="s">
        <v>90</v>
      </c>
      <c r="C481" s="1" t="s">
        <v>915</v>
      </c>
      <c r="D481" s="1" t="s">
        <v>815</v>
      </c>
      <c r="E481" s="1" t="s">
        <v>916</v>
      </c>
      <c r="F481" s="1" t="s">
        <v>917</v>
      </c>
      <c r="G481" s="1" t="s">
        <v>918</v>
      </c>
      <c r="H481" s="1" t="s">
        <v>919</v>
      </c>
      <c r="I481" s="1" t="s">
        <v>920</v>
      </c>
      <c r="J481" s="1" t="s">
        <v>921</v>
      </c>
      <c r="K481" s="1" t="s">
        <v>922</v>
      </c>
      <c r="L481" s="1" t="s">
        <v>768</v>
      </c>
      <c r="M481" s="1" t="s">
        <v>897</v>
      </c>
      <c r="N481" s="1" t="s">
        <v>923</v>
      </c>
      <c r="O481" s="1" t="s">
        <v>808</v>
      </c>
      <c r="P481" s="1" t="s">
        <v>794</v>
      </c>
      <c r="Q481" s="1" t="s">
        <v>895</v>
      </c>
      <c r="R481" s="1" t="s">
        <v>924</v>
      </c>
      <c r="S481" s="1" t="s">
        <v>925</v>
      </c>
      <c r="T481" s="1" t="s">
        <v>926</v>
      </c>
      <c r="U481" s="1" t="s">
        <v>803</v>
      </c>
      <c r="V481" s="1" t="s">
        <v>927</v>
      </c>
      <c r="W481" s="1" t="s">
        <v>928</v>
      </c>
      <c r="X481" s="1" t="s">
        <v>929</v>
      </c>
      <c r="Y481" s="1" t="s">
        <v>970</v>
      </c>
      <c r="Z481" s="1" t="s">
        <v>1201</v>
      </c>
      <c r="AA481" s="1" t="s">
        <v>1336</v>
      </c>
      <c r="AB481" s="1" t="s">
        <v>1337</v>
      </c>
      <c r="AC481" s="1" t="s">
        <v>1338</v>
      </c>
      <c r="AD481" s="1" t="s">
        <v>1206</v>
      </c>
      <c r="AE481" s="1" t="s">
        <v>1387</v>
      </c>
    </row>
    <row r="482" spans="1:31" x14ac:dyDescent="0.45">
      <c r="A482" s="1" t="str">
        <f>INDEX(Team_Key[Abbreviation],MATCH(INDEX(FPL_Misc_Extract[Team Name],MATCH(FPL_Results_Extract[[#This Row],[Player]],FPL_Misc_Extract[Player],0)),Team_Key[Full Name],0))</f>
        <v>WBA</v>
      </c>
      <c r="B482" s="1" t="s">
        <v>99</v>
      </c>
      <c r="C482" s="1" t="s">
        <v>811</v>
      </c>
      <c r="D482" s="1" t="s">
        <v>812</v>
      </c>
      <c r="E482" s="1" t="s">
        <v>813</v>
      </c>
      <c r="F482" s="1" t="s">
        <v>729</v>
      </c>
      <c r="G482" s="1" t="s">
        <v>814</v>
      </c>
      <c r="H482" s="1" t="s">
        <v>815</v>
      </c>
      <c r="I482" s="1" t="s">
        <v>816</v>
      </c>
      <c r="J482" s="1" t="s">
        <v>817</v>
      </c>
      <c r="K482" s="1" t="s">
        <v>818</v>
      </c>
      <c r="L482" s="1" t="s">
        <v>819</v>
      </c>
      <c r="M482" s="1" t="s">
        <v>820</v>
      </c>
      <c r="N482" s="1" t="s">
        <v>821</v>
      </c>
      <c r="O482" s="1" t="s">
        <v>822</v>
      </c>
      <c r="P482" s="1" t="s">
        <v>823</v>
      </c>
      <c r="Q482" s="1" t="s">
        <v>753</v>
      </c>
      <c r="R482" s="1" t="s">
        <v>824</v>
      </c>
      <c r="S482" s="1" t="s">
        <v>825</v>
      </c>
      <c r="T482" s="1" t="s">
        <v>826</v>
      </c>
      <c r="U482" s="1" t="s">
        <v>827</v>
      </c>
      <c r="V482" s="1" t="s">
        <v>828</v>
      </c>
      <c r="W482" s="1" t="s">
        <v>829</v>
      </c>
      <c r="X482" s="1" t="s">
        <v>830</v>
      </c>
      <c r="Y482" s="1" t="s">
        <v>1193</v>
      </c>
      <c r="Z482" s="1" t="s">
        <v>962</v>
      </c>
      <c r="AA482" s="1" t="s">
        <v>1344</v>
      </c>
      <c r="AB482" s="1" t="s">
        <v>1345</v>
      </c>
      <c r="AC482" s="1" t="s">
        <v>1346</v>
      </c>
      <c r="AD482" s="1" t="s">
        <v>1375</v>
      </c>
      <c r="AE482" s="1" t="s">
        <v>1376</v>
      </c>
    </row>
    <row r="483" spans="1:31" x14ac:dyDescent="0.45">
      <c r="A483" s="1" t="str">
        <f>INDEX(Team_Key[Abbreviation],MATCH(INDEX(FPL_Misc_Extract[Team Name],MATCH(FPL_Results_Extract[[#This Row],[Player]],FPL_Misc_Extract[Player],0)),Team_Key[Full Name],0))</f>
        <v>ARS</v>
      </c>
      <c r="B483" s="1" t="s">
        <v>252</v>
      </c>
      <c r="C483" s="1" t="s">
        <v>1036</v>
      </c>
      <c r="D483" s="1" t="s">
        <v>1037</v>
      </c>
      <c r="E483" s="1" t="s">
        <v>798</v>
      </c>
      <c r="F483" s="1" t="s">
        <v>1032</v>
      </c>
      <c r="G483" s="1" t="s">
        <v>972</v>
      </c>
      <c r="H483" s="1" t="s">
        <v>873</v>
      </c>
      <c r="I483" s="1" t="s">
        <v>1038</v>
      </c>
      <c r="J483" s="1" t="s">
        <v>1039</v>
      </c>
      <c r="K483" s="1" t="s">
        <v>1040</v>
      </c>
      <c r="L483" s="1" t="s">
        <v>1041</v>
      </c>
      <c r="M483" s="1" t="s">
        <v>764</v>
      </c>
      <c r="N483" s="1" t="s">
        <v>753</v>
      </c>
      <c r="O483" s="1" t="s">
        <v>848</v>
      </c>
      <c r="P483" s="1" t="s">
        <v>833</v>
      </c>
      <c r="Q483" s="1" t="s">
        <v>1042</v>
      </c>
      <c r="R483" s="1" t="s">
        <v>1043</v>
      </c>
      <c r="S483" s="1" t="s">
        <v>1044</v>
      </c>
      <c r="T483" s="1" t="s">
        <v>1045</v>
      </c>
      <c r="U483" s="1" t="s">
        <v>936</v>
      </c>
      <c r="V483" s="1" t="s">
        <v>827</v>
      </c>
      <c r="W483" s="1" t="s">
        <v>1046</v>
      </c>
      <c r="X483" s="1" t="s">
        <v>1047</v>
      </c>
      <c r="Y483" s="1" t="s">
        <v>1194</v>
      </c>
      <c r="Z483" s="1" t="s">
        <v>814</v>
      </c>
      <c r="AA483" s="1" t="s">
        <v>1327</v>
      </c>
      <c r="AB483" s="1" t="s">
        <v>1328</v>
      </c>
      <c r="AC483" s="1" t="s">
        <v>1329</v>
      </c>
      <c r="AD483" s="1" t="s">
        <v>874</v>
      </c>
      <c r="AE483" s="1" t="s">
        <v>832</v>
      </c>
    </row>
    <row r="484" spans="1:31" x14ac:dyDescent="0.45">
      <c r="A484" s="1" t="str">
        <f>INDEX(Team_Key[Abbreviation],MATCH(INDEX(FPL_Misc_Extract[Team Name],MATCH(FPL_Results_Extract[[#This Row],[Player]],FPL_Misc_Extract[Player],0)),Team_Key[Full Name],0))</f>
        <v>AVL</v>
      </c>
      <c r="B484" s="1" t="s">
        <v>269</v>
      </c>
      <c r="C484" s="1" t="s">
        <v>867</v>
      </c>
      <c r="D484" s="1" t="s">
        <v>750</v>
      </c>
      <c r="E484" s="1" t="s">
        <v>868</v>
      </c>
      <c r="F484" s="1" t="s">
        <v>869</v>
      </c>
      <c r="G484" s="1" t="s">
        <v>870</v>
      </c>
      <c r="H484" s="1" t="s">
        <v>834</v>
      </c>
      <c r="I484" s="1" t="s">
        <v>871</v>
      </c>
      <c r="J484" s="1" t="s">
        <v>872</v>
      </c>
      <c r="K484" s="1" t="s">
        <v>873</v>
      </c>
      <c r="L484" s="1" t="s">
        <v>874</v>
      </c>
      <c r="M484" s="1" t="s">
        <v>875</v>
      </c>
      <c r="N484" s="1" t="s">
        <v>768</v>
      </c>
      <c r="O484" s="1" t="s">
        <v>876</v>
      </c>
      <c r="P484" s="1" t="s">
        <v>877</v>
      </c>
      <c r="Q484" s="1" t="s">
        <v>878</v>
      </c>
      <c r="R484" s="1" t="s">
        <v>879</v>
      </c>
      <c r="S484" s="1" t="s">
        <v>880</v>
      </c>
      <c r="T484" s="1" t="s">
        <v>881</v>
      </c>
      <c r="U484" s="1" t="s">
        <v>882</v>
      </c>
      <c r="V484" s="1" t="s">
        <v>883</v>
      </c>
      <c r="W484" s="1" t="s">
        <v>759</v>
      </c>
      <c r="X484" s="1" t="s">
        <v>884</v>
      </c>
      <c r="Y484" s="1" t="s">
        <v>932</v>
      </c>
      <c r="Z484" s="1" t="s">
        <v>748</v>
      </c>
      <c r="AA484" s="1" t="s">
        <v>862</v>
      </c>
      <c r="AB484" s="1" t="s">
        <v>1347</v>
      </c>
      <c r="AC484" s="1" t="s">
        <v>904</v>
      </c>
      <c r="AD484" s="1" t="s">
        <v>1394</v>
      </c>
      <c r="AE484" s="1" t="s">
        <v>1395</v>
      </c>
    </row>
    <row r="485" spans="1:31" x14ac:dyDescent="0.45">
      <c r="A485" s="1" t="str">
        <f>INDEX(Team_Key[Abbreviation],MATCH(INDEX(FPL_Misc_Extract[Team Name],MATCH(FPL_Results_Extract[[#This Row],[Player]],FPL_Misc_Extract[Player],0)),Team_Key[Full Name],0))</f>
        <v>NEW</v>
      </c>
      <c r="B485" s="1" t="s">
        <v>294</v>
      </c>
      <c r="C485" s="1" t="s">
        <v>1259</v>
      </c>
      <c r="D485" s="1" t="s">
        <v>1259</v>
      </c>
      <c r="E485" s="1" t="s">
        <v>1259</v>
      </c>
      <c r="F485" s="1" t="s">
        <v>1259</v>
      </c>
      <c r="G485" s="1" t="s">
        <v>1259</v>
      </c>
      <c r="H485" s="1" t="s">
        <v>1259</v>
      </c>
      <c r="I485" s="1" t="s">
        <v>949</v>
      </c>
      <c r="J485" s="1" t="s">
        <v>950</v>
      </c>
      <c r="K485" s="1" t="s">
        <v>951</v>
      </c>
      <c r="L485" s="1" t="s">
        <v>952</v>
      </c>
      <c r="M485" s="1" t="s">
        <v>786</v>
      </c>
      <c r="N485" s="1" t="s">
        <v>867</v>
      </c>
      <c r="O485" s="1" t="s">
        <v>893</v>
      </c>
      <c r="P485" s="1" t="s">
        <v>953</v>
      </c>
      <c r="Q485" s="1" t="s">
        <v>789</v>
      </c>
      <c r="R485" s="1" t="s">
        <v>954</v>
      </c>
      <c r="S485" s="1" t="s">
        <v>938</v>
      </c>
      <c r="T485" s="1" t="s">
        <v>955</v>
      </c>
      <c r="U485" s="1" t="s">
        <v>956</v>
      </c>
      <c r="V485" s="1" t="s">
        <v>957</v>
      </c>
      <c r="W485" s="1" t="s">
        <v>958</v>
      </c>
      <c r="X485" s="1" t="s">
        <v>959</v>
      </c>
      <c r="Y485" s="1" t="s">
        <v>1205</v>
      </c>
      <c r="Z485" s="1" t="s">
        <v>1340</v>
      </c>
      <c r="AA485" s="1" t="s">
        <v>896</v>
      </c>
      <c r="AB485" s="1" t="s">
        <v>1341</v>
      </c>
      <c r="AC485" s="1" t="s">
        <v>1054</v>
      </c>
      <c r="AD485" s="1" t="s">
        <v>1396</v>
      </c>
      <c r="AE485" s="1" t="s">
        <v>1259</v>
      </c>
    </row>
    <row r="486" spans="1:31" x14ac:dyDescent="0.45">
      <c r="A486" s="1" t="str">
        <f>INDEX(Team_Key[Abbreviation],MATCH(INDEX(FPL_Misc_Extract[Team Name],MATCH(FPL_Results_Extract[[#This Row],[Player]],FPL_Misc_Extract[Player],0)),Team_Key[Full Name],0))</f>
        <v>NEW</v>
      </c>
      <c r="B486" s="1" t="s">
        <v>145</v>
      </c>
      <c r="C486" s="1" t="s">
        <v>1259</v>
      </c>
      <c r="D486" s="1" t="s">
        <v>1259</v>
      </c>
      <c r="E486" s="1" t="s">
        <v>1259</v>
      </c>
      <c r="F486" s="1" t="s">
        <v>1259</v>
      </c>
      <c r="G486" s="1" t="s">
        <v>748</v>
      </c>
      <c r="H486" s="1" t="s">
        <v>948</v>
      </c>
      <c r="I486" s="1" t="s">
        <v>949</v>
      </c>
      <c r="J486" s="1" t="s">
        <v>950</v>
      </c>
      <c r="K486" s="1" t="s">
        <v>951</v>
      </c>
      <c r="L486" s="1" t="s">
        <v>952</v>
      </c>
      <c r="M486" s="1" t="s">
        <v>786</v>
      </c>
      <c r="N486" s="1" t="s">
        <v>867</v>
      </c>
      <c r="O486" s="1" t="s">
        <v>893</v>
      </c>
      <c r="P486" s="1" t="s">
        <v>953</v>
      </c>
      <c r="Q486" s="1" t="s">
        <v>789</v>
      </c>
      <c r="R486" s="1" t="s">
        <v>954</v>
      </c>
      <c r="S486" s="1" t="s">
        <v>938</v>
      </c>
      <c r="T486" s="1" t="s">
        <v>955</v>
      </c>
      <c r="U486" s="1" t="s">
        <v>956</v>
      </c>
      <c r="V486" s="1" t="s">
        <v>957</v>
      </c>
      <c r="W486" s="1" t="s">
        <v>958</v>
      </c>
      <c r="X486" s="1" t="s">
        <v>959</v>
      </c>
      <c r="Y486" s="1" t="s">
        <v>1205</v>
      </c>
      <c r="Z486" s="1" t="s">
        <v>1340</v>
      </c>
      <c r="AA486" s="1" t="s">
        <v>896</v>
      </c>
      <c r="AB486" s="1" t="s">
        <v>1341</v>
      </c>
      <c r="AC486" s="1" t="s">
        <v>1054</v>
      </c>
      <c r="AD486" s="1" t="s">
        <v>1396</v>
      </c>
      <c r="AE486" s="1" t="s">
        <v>1259</v>
      </c>
    </row>
    <row r="487" spans="1:31" x14ac:dyDescent="0.45">
      <c r="A487" s="1" t="str">
        <f>INDEX(Team_Key[Abbreviation],MATCH(INDEX(FPL_Misc_Extract[Team Name],MATCH(FPL_Results_Extract[[#This Row],[Player]],FPL_Misc_Extract[Player],0)),Team_Key[Full Name],0))</f>
        <v>SOU</v>
      </c>
      <c r="B487" s="1" t="s">
        <v>126</v>
      </c>
      <c r="C487" s="1" t="s">
        <v>930</v>
      </c>
      <c r="D487" s="1" t="s">
        <v>931</v>
      </c>
      <c r="E487" s="1" t="s">
        <v>812</v>
      </c>
      <c r="F487" s="1" t="s">
        <v>807</v>
      </c>
      <c r="G487" s="1" t="s">
        <v>932</v>
      </c>
      <c r="H487" s="1" t="s">
        <v>933</v>
      </c>
      <c r="I487" s="1" t="s">
        <v>934</v>
      </c>
      <c r="J487" s="1" t="s">
        <v>739</v>
      </c>
      <c r="K487" s="1" t="s">
        <v>836</v>
      </c>
      <c r="L487" s="1" t="s">
        <v>935</v>
      </c>
      <c r="M487" s="1" t="s">
        <v>936</v>
      </c>
      <c r="N487" s="1" t="s">
        <v>747</v>
      </c>
      <c r="O487" s="1" t="s">
        <v>872</v>
      </c>
      <c r="P487" s="1" t="s">
        <v>937</v>
      </c>
      <c r="Q487" s="1" t="s">
        <v>938</v>
      </c>
      <c r="R487" s="1" t="s">
        <v>939</v>
      </c>
      <c r="S487" s="1" t="s">
        <v>940</v>
      </c>
      <c r="T487" s="1" t="s">
        <v>941</v>
      </c>
      <c r="U487" s="1" t="s">
        <v>942</v>
      </c>
      <c r="V487" s="1" t="s">
        <v>891</v>
      </c>
      <c r="W487" s="1" t="s">
        <v>943</v>
      </c>
      <c r="X487" s="1" t="s">
        <v>944</v>
      </c>
      <c r="Y487" s="1" t="s">
        <v>1200</v>
      </c>
      <c r="Z487" s="1" t="s">
        <v>731</v>
      </c>
      <c r="AA487" s="1" t="s">
        <v>1342</v>
      </c>
      <c r="AB487" s="1" t="s">
        <v>838</v>
      </c>
      <c r="AC487" s="1" t="s">
        <v>1343</v>
      </c>
      <c r="AD487" s="1" t="s">
        <v>965</v>
      </c>
      <c r="AE487" s="1" t="s">
        <v>1392</v>
      </c>
    </row>
    <row r="488" spans="1:31" x14ac:dyDescent="0.45">
      <c r="A488" s="1" t="str">
        <f>INDEX(Team_Key[Abbreviation],MATCH(INDEX(FPL_Misc_Extract[Team Name],MATCH(FPL_Results_Extract[[#This Row],[Player]],FPL_Misc_Extract[Player],0)),Team_Key[Full Name],0))</f>
        <v>CRY</v>
      </c>
      <c r="B488" s="1" t="s">
        <v>565</v>
      </c>
      <c r="C488" s="1" t="s">
        <v>978</v>
      </c>
      <c r="D488" s="1" t="s">
        <v>979</v>
      </c>
      <c r="E488" s="1" t="s">
        <v>980</v>
      </c>
      <c r="F488" s="1" t="s">
        <v>981</v>
      </c>
      <c r="G488" s="1" t="s">
        <v>982</v>
      </c>
      <c r="H488" s="1" t="s">
        <v>983</v>
      </c>
      <c r="I488" s="1" t="s">
        <v>984</v>
      </c>
      <c r="J488" s="1" t="s">
        <v>923</v>
      </c>
      <c r="K488" s="1" t="s">
        <v>914</v>
      </c>
      <c r="L488" s="1" t="s">
        <v>985</v>
      </c>
      <c r="M488" s="1" t="s">
        <v>986</v>
      </c>
      <c r="N488" s="1" t="s">
        <v>987</v>
      </c>
      <c r="O488" s="1" t="s">
        <v>988</v>
      </c>
      <c r="P488" s="1" t="s">
        <v>989</v>
      </c>
      <c r="Q488" s="1" t="s">
        <v>736</v>
      </c>
      <c r="R488" s="1" t="s">
        <v>990</v>
      </c>
      <c r="S488" s="1" t="s">
        <v>991</v>
      </c>
      <c r="T488" s="1" t="s">
        <v>992</v>
      </c>
      <c r="U488" s="1" t="s">
        <v>993</v>
      </c>
      <c r="V488" s="1" t="s">
        <v>994</v>
      </c>
      <c r="W488" s="1" t="s">
        <v>995</v>
      </c>
      <c r="X488" s="1" t="s">
        <v>996</v>
      </c>
      <c r="Y488" s="1" t="s">
        <v>1197</v>
      </c>
      <c r="Z488" s="1" t="s">
        <v>825</v>
      </c>
      <c r="AA488" s="1" t="s">
        <v>1334</v>
      </c>
      <c r="AB488" s="1" t="s">
        <v>948</v>
      </c>
      <c r="AC488" s="1" t="s">
        <v>1335</v>
      </c>
      <c r="AD488" s="1" t="s">
        <v>779</v>
      </c>
      <c r="AE488" s="1" t="s">
        <v>1393</v>
      </c>
    </row>
    <row r="489" spans="1:31" x14ac:dyDescent="0.45">
      <c r="A489" s="1" t="str">
        <f>INDEX(Team_Key[Abbreviation],MATCH(INDEX(FPL_Misc_Extract[Team Name],MATCH(FPL_Results_Extract[[#This Row],[Player]],FPL_Misc_Extract[Player],0)),Team_Key[Full Name],0))</f>
        <v>SOU</v>
      </c>
      <c r="B489" s="1" t="s">
        <v>349</v>
      </c>
      <c r="C489" s="1" t="s">
        <v>930</v>
      </c>
      <c r="D489" s="1" t="s">
        <v>931</v>
      </c>
      <c r="E489" s="1" t="s">
        <v>812</v>
      </c>
      <c r="F489" s="1" t="s">
        <v>807</v>
      </c>
      <c r="G489" s="1" t="s">
        <v>932</v>
      </c>
      <c r="H489" s="1" t="s">
        <v>933</v>
      </c>
      <c r="I489" s="1" t="s">
        <v>934</v>
      </c>
      <c r="J489" s="1" t="s">
        <v>739</v>
      </c>
      <c r="K489" s="1" t="s">
        <v>836</v>
      </c>
      <c r="L489" s="1" t="s">
        <v>935</v>
      </c>
      <c r="M489" s="1" t="s">
        <v>936</v>
      </c>
      <c r="N489" s="1" t="s">
        <v>747</v>
      </c>
      <c r="O489" s="1" t="s">
        <v>872</v>
      </c>
      <c r="P489" s="1" t="s">
        <v>937</v>
      </c>
      <c r="Q489" s="1" t="s">
        <v>938</v>
      </c>
      <c r="R489" s="1" t="s">
        <v>939</v>
      </c>
      <c r="S489" s="1" t="s">
        <v>940</v>
      </c>
      <c r="T489" s="1" t="s">
        <v>941</v>
      </c>
      <c r="U489" s="1" t="s">
        <v>942</v>
      </c>
      <c r="V489" s="1" t="s">
        <v>891</v>
      </c>
      <c r="W489" s="1" t="s">
        <v>943</v>
      </c>
      <c r="X489" s="1" t="s">
        <v>944</v>
      </c>
      <c r="Y489" s="1" t="s">
        <v>1200</v>
      </c>
      <c r="Z489" s="1" t="s">
        <v>731</v>
      </c>
      <c r="AA489" s="1" t="s">
        <v>1342</v>
      </c>
      <c r="AB489" s="1" t="s">
        <v>838</v>
      </c>
      <c r="AC489" s="1" t="s">
        <v>1343</v>
      </c>
      <c r="AD489" s="1" t="s">
        <v>965</v>
      </c>
      <c r="AE489" s="1" t="s">
        <v>1392</v>
      </c>
    </row>
    <row r="490" spans="1:31" x14ac:dyDescent="0.45">
      <c r="A490" s="1" t="str">
        <f>INDEX(Team_Key[Abbreviation],MATCH(INDEX(FPL_Misc_Extract[Team Name],MATCH(FPL_Results_Extract[[#This Row],[Player]],FPL_Misc_Extract[Player],0)),Team_Key[Full Name],0))</f>
        <v>SWA</v>
      </c>
      <c r="B490" s="1" t="s">
        <v>658</v>
      </c>
      <c r="C490" s="1" t="s">
        <v>829</v>
      </c>
      <c r="D490" s="1" t="s">
        <v>776</v>
      </c>
      <c r="E490" s="1" t="s">
        <v>885</v>
      </c>
      <c r="F490" s="1" t="s">
        <v>886</v>
      </c>
      <c r="G490" s="1" t="s">
        <v>887</v>
      </c>
      <c r="H490" s="1" t="s">
        <v>795</v>
      </c>
      <c r="I490" s="1" t="s">
        <v>888</v>
      </c>
      <c r="J490" s="1" t="s">
        <v>889</v>
      </c>
      <c r="K490" s="1" t="s">
        <v>872</v>
      </c>
      <c r="L490" s="1" t="s">
        <v>890</v>
      </c>
      <c r="M490" s="1" t="s">
        <v>856</v>
      </c>
      <c r="N490" s="1" t="s">
        <v>891</v>
      </c>
      <c r="O490" s="1" t="s">
        <v>892</v>
      </c>
      <c r="P490" s="1" t="s">
        <v>767</v>
      </c>
      <c r="Q490" s="1" t="s">
        <v>893</v>
      </c>
      <c r="R490" s="1" t="s">
        <v>894</v>
      </c>
      <c r="S490" s="1" t="s">
        <v>895</v>
      </c>
      <c r="T490" s="1" t="s">
        <v>896</v>
      </c>
      <c r="U490" s="1" t="s">
        <v>897</v>
      </c>
      <c r="V490" s="1" t="s">
        <v>898</v>
      </c>
      <c r="W490" s="1" t="s">
        <v>899</v>
      </c>
      <c r="X490" s="1" t="s">
        <v>1206</v>
      </c>
      <c r="Y490" s="1" t="s">
        <v>1207</v>
      </c>
      <c r="Z490" s="1" t="s">
        <v>804</v>
      </c>
      <c r="AA490" s="1" t="s">
        <v>1031</v>
      </c>
      <c r="AB490" s="1" t="s">
        <v>970</v>
      </c>
      <c r="AC490" s="1" t="s">
        <v>1330</v>
      </c>
      <c r="AD490" s="1" t="s">
        <v>1390</v>
      </c>
      <c r="AE490" s="1" t="s">
        <v>1391</v>
      </c>
    </row>
    <row r="491" spans="1:31" x14ac:dyDescent="0.45">
      <c r="A491" s="1" t="str">
        <f>INDEX(Team_Key[Abbreviation],MATCH(INDEX(FPL_Misc_Extract[Team Name],MATCH(FPL_Results_Extract[[#This Row],[Player]],FPL_Misc_Extract[Player],0)),Team_Key[Full Name],0))</f>
        <v>WBA</v>
      </c>
      <c r="B491" s="1" t="s">
        <v>673</v>
      </c>
      <c r="C491" s="1" t="s">
        <v>1259</v>
      </c>
      <c r="D491" s="1" t="s">
        <v>1259</v>
      </c>
      <c r="E491" s="1" t="s">
        <v>1259</v>
      </c>
      <c r="F491" s="1" t="s">
        <v>1259</v>
      </c>
      <c r="G491" s="1" t="s">
        <v>1259</v>
      </c>
      <c r="H491" s="1" t="s">
        <v>1259</v>
      </c>
      <c r="I491" s="1" t="s">
        <v>1259</v>
      </c>
      <c r="J491" s="1" t="s">
        <v>1259</v>
      </c>
      <c r="K491" s="1" t="s">
        <v>1259</v>
      </c>
      <c r="L491" s="1" t="s">
        <v>1259</v>
      </c>
      <c r="M491" s="1" t="s">
        <v>1259</v>
      </c>
      <c r="N491" s="1" t="s">
        <v>1259</v>
      </c>
      <c r="O491" s="1" t="s">
        <v>1259</v>
      </c>
      <c r="P491" s="1" t="s">
        <v>1259</v>
      </c>
      <c r="Q491" s="1" t="s">
        <v>1259</v>
      </c>
      <c r="R491" s="1" t="s">
        <v>1259</v>
      </c>
      <c r="S491" s="1" t="s">
        <v>1259</v>
      </c>
      <c r="T491" s="1" t="s">
        <v>1259</v>
      </c>
      <c r="U491" s="1" t="s">
        <v>1259</v>
      </c>
      <c r="V491" s="1" t="s">
        <v>828</v>
      </c>
      <c r="W491" s="1" t="s">
        <v>829</v>
      </c>
      <c r="X491" s="1" t="s">
        <v>830</v>
      </c>
      <c r="Y491" s="1" t="s">
        <v>1193</v>
      </c>
      <c r="Z491" s="1" t="s">
        <v>962</v>
      </c>
      <c r="AA491" s="1" t="s">
        <v>1344</v>
      </c>
      <c r="AB491" s="1" t="s">
        <v>1345</v>
      </c>
      <c r="AC491" s="1" t="s">
        <v>1346</v>
      </c>
      <c r="AD491" s="1" t="s">
        <v>1375</v>
      </c>
      <c r="AE491" s="1" t="s">
        <v>1376</v>
      </c>
    </row>
    <row r="492" spans="1:31" x14ac:dyDescent="0.45">
      <c r="A492" s="1" t="str">
        <f>INDEX(Team_Key[Abbreviation],MATCH(INDEX(FPL_Misc_Extract[Team Name],MATCH(FPL_Results_Extract[[#This Row],[Player]],FPL_Misc_Extract[Player],0)),Team_Key[Full Name],0))</f>
        <v>NEW</v>
      </c>
      <c r="B492" s="1" t="s">
        <v>261</v>
      </c>
      <c r="C492" s="1" t="s">
        <v>945</v>
      </c>
      <c r="D492" s="1" t="s">
        <v>946</v>
      </c>
      <c r="E492" s="1" t="s">
        <v>785</v>
      </c>
      <c r="F492" s="1" t="s">
        <v>947</v>
      </c>
      <c r="G492" s="1" t="s">
        <v>748</v>
      </c>
      <c r="H492" s="1" t="s">
        <v>948</v>
      </c>
      <c r="I492" s="1" t="s">
        <v>949</v>
      </c>
      <c r="J492" s="1" t="s">
        <v>950</v>
      </c>
      <c r="K492" s="1" t="s">
        <v>951</v>
      </c>
      <c r="L492" s="1" t="s">
        <v>952</v>
      </c>
      <c r="M492" s="1" t="s">
        <v>786</v>
      </c>
      <c r="N492" s="1" t="s">
        <v>867</v>
      </c>
      <c r="O492" s="1" t="s">
        <v>893</v>
      </c>
      <c r="P492" s="1" t="s">
        <v>953</v>
      </c>
      <c r="Q492" s="1" t="s">
        <v>789</v>
      </c>
      <c r="R492" s="1" t="s">
        <v>954</v>
      </c>
      <c r="S492" s="1" t="s">
        <v>938</v>
      </c>
      <c r="T492" s="1" t="s">
        <v>955</v>
      </c>
      <c r="U492" s="1" t="s">
        <v>956</v>
      </c>
      <c r="V492" s="1" t="s">
        <v>957</v>
      </c>
      <c r="W492" s="1" t="s">
        <v>958</v>
      </c>
      <c r="X492" s="1" t="s">
        <v>959</v>
      </c>
      <c r="Y492" s="1" t="s">
        <v>1205</v>
      </c>
      <c r="Z492" s="1" t="s">
        <v>1340</v>
      </c>
      <c r="AA492" s="1" t="s">
        <v>896</v>
      </c>
      <c r="AB492" s="1" t="s">
        <v>1341</v>
      </c>
      <c r="AC492" s="1" t="s">
        <v>1054</v>
      </c>
      <c r="AD492" s="1" t="s">
        <v>1396</v>
      </c>
      <c r="AE492" s="1" t="s">
        <v>1259</v>
      </c>
    </row>
    <row r="493" spans="1:31" x14ac:dyDescent="0.45">
      <c r="A493" s="1" t="str">
        <f>INDEX(Team_Key[Abbreviation],MATCH(INDEX(FPL_Misc_Extract[Team Name],MATCH(FPL_Results_Extract[[#This Row],[Player]],FPL_Misc_Extract[Player],0)),Team_Key[Full Name],0))</f>
        <v>WHU</v>
      </c>
      <c r="B493" s="1" t="s">
        <v>46</v>
      </c>
      <c r="C493" s="1" t="s">
        <v>1259</v>
      </c>
      <c r="D493" s="1" t="s">
        <v>1259</v>
      </c>
      <c r="E493" s="1" t="s">
        <v>1259</v>
      </c>
      <c r="F493" s="1" t="s">
        <v>775</v>
      </c>
      <c r="G493" s="1" t="s">
        <v>776</v>
      </c>
      <c r="H493" s="1" t="s">
        <v>777</v>
      </c>
      <c r="I493" s="1" t="s">
        <v>778</v>
      </c>
      <c r="J493" s="1" t="s">
        <v>779</v>
      </c>
      <c r="K493" s="1" t="s">
        <v>780</v>
      </c>
      <c r="L493" s="1" t="s">
        <v>765</v>
      </c>
      <c r="M493" s="1" t="s">
        <v>781</v>
      </c>
      <c r="N493" s="1" t="s">
        <v>782</v>
      </c>
      <c r="O493" s="1" t="s">
        <v>783</v>
      </c>
      <c r="P493" s="1" t="s">
        <v>784</v>
      </c>
      <c r="Q493" s="1" t="s">
        <v>785</v>
      </c>
      <c r="R493" s="1" t="s">
        <v>786</v>
      </c>
      <c r="S493" s="1" t="s">
        <v>787</v>
      </c>
      <c r="T493" s="1" t="s">
        <v>771</v>
      </c>
      <c r="U493" s="1" t="s">
        <v>788</v>
      </c>
      <c r="V493" s="1" t="s">
        <v>789</v>
      </c>
      <c r="W493" s="1" t="s">
        <v>790</v>
      </c>
      <c r="X493" s="1" t="s">
        <v>791</v>
      </c>
      <c r="Y493" s="1" t="s">
        <v>1196</v>
      </c>
      <c r="Z493" s="1" t="s">
        <v>1019</v>
      </c>
      <c r="AA493" s="1" t="s">
        <v>1323</v>
      </c>
      <c r="AB493" s="1" t="s">
        <v>1324</v>
      </c>
      <c r="AC493" s="1" t="s">
        <v>818</v>
      </c>
      <c r="AD493" s="1" t="s">
        <v>915</v>
      </c>
      <c r="AE493" s="1" t="s">
        <v>1377</v>
      </c>
    </row>
    <row r="494" spans="1:31" x14ac:dyDescent="0.45">
      <c r="A494" s="1" t="str">
        <f>INDEX(Team_Key[Abbreviation],MATCH(INDEX(FPL_Misc_Extract[Team Name],MATCH(FPL_Results_Extract[[#This Row],[Player]],FPL_Misc_Extract[Player],0)),Team_Key[Full Name],0))</f>
        <v>CRY</v>
      </c>
      <c r="B494" s="1" t="s">
        <v>63</v>
      </c>
      <c r="C494" s="1" t="s">
        <v>978</v>
      </c>
      <c r="D494" s="1" t="s">
        <v>979</v>
      </c>
      <c r="E494" s="1" t="s">
        <v>980</v>
      </c>
      <c r="F494" s="1" t="s">
        <v>981</v>
      </c>
      <c r="G494" s="1" t="s">
        <v>982</v>
      </c>
      <c r="H494" s="1" t="s">
        <v>983</v>
      </c>
      <c r="I494" s="1" t="s">
        <v>984</v>
      </c>
      <c r="J494" s="1" t="s">
        <v>923</v>
      </c>
      <c r="K494" s="1" t="s">
        <v>914</v>
      </c>
      <c r="L494" s="1" t="s">
        <v>985</v>
      </c>
      <c r="M494" s="1" t="s">
        <v>986</v>
      </c>
      <c r="N494" s="1" t="s">
        <v>987</v>
      </c>
      <c r="O494" s="1" t="s">
        <v>988</v>
      </c>
      <c r="P494" s="1" t="s">
        <v>989</v>
      </c>
      <c r="Q494" s="1" t="s">
        <v>736</v>
      </c>
      <c r="R494" s="1" t="s">
        <v>990</v>
      </c>
      <c r="S494" s="1" t="s">
        <v>991</v>
      </c>
      <c r="T494" s="1" t="s">
        <v>992</v>
      </c>
      <c r="U494" s="1" t="s">
        <v>993</v>
      </c>
      <c r="V494" s="1" t="s">
        <v>994</v>
      </c>
      <c r="W494" s="1" t="s">
        <v>995</v>
      </c>
      <c r="X494" s="1" t="s">
        <v>996</v>
      </c>
      <c r="Y494" s="1" t="s">
        <v>1197</v>
      </c>
      <c r="Z494" s="1" t="s">
        <v>825</v>
      </c>
      <c r="AA494" s="1" t="s">
        <v>1334</v>
      </c>
      <c r="AB494" s="1" t="s">
        <v>948</v>
      </c>
      <c r="AC494" s="1" t="s">
        <v>1335</v>
      </c>
      <c r="AD494" s="1" t="s">
        <v>779</v>
      </c>
      <c r="AE494" s="1" t="s">
        <v>1393</v>
      </c>
    </row>
    <row r="495" spans="1:31" x14ac:dyDescent="0.45">
      <c r="A495" s="1" t="str">
        <f>INDEX(Team_Key[Abbreviation],MATCH(INDEX(FPL_Misc_Extract[Team Name],MATCH(FPL_Results_Extract[[#This Row],[Player]],FPL_Misc_Extract[Player],0)),Team_Key[Full Name],0))</f>
        <v>CRY</v>
      </c>
      <c r="B495" s="1" t="s">
        <v>669</v>
      </c>
      <c r="C495" s="1" t="s">
        <v>978</v>
      </c>
      <c r="D495" s="1" t="s">
        <v>979</v>
      </c>
      <c r="E495" s="1" t="s">
        <v>980</v>
      </c>
      <c r="F495" s="1" t="s">
        <v>981</v>
      </c>
      <c r="G495" s="1" t="s">
        <v>982</v>
      </c>
      <c r="H495" s="1" t="s">
        <v>983</v>
      </c>
      <c r="I495" s="1" t="s">
        <v>984</v>
      </c>
      <c r="J495" s="1" t="s">
        <v>923</v>
      </c>
      <c r="K495" s="1" t="s">
        <v>914</v>
      </c>
      <c r="L495" s="1" t="s">
        <v>985</v>
      </c>
      <c r="M495" s="1" t="s">
        <v>986</v>
      </c>
      <c r="N495" s="1" t="s">
        <v>987</v>
      </c>
      <c r="O495" s="1" t="s">
        <v>988</v>
      </c>
      <c r="P495" s="1" t="s">
        <v>989</v>
      </c>
      <c r="Q495" s="1" t="s">
        <v>736</v>
      </c>
      <c r="R495" s="1" t="s">
        <v>990</v>
      </c>
      <c r="S495" s="1" t="s">
        <v>991</v>
      </c>
      <c r="T495" s="1" t="s">
        <v>992</v>
      </c>
      <c r="U495" s="1" t="s">
        <v>993</v>
      </c>
      <c r="V495" s="1" t="s">
        <v>994</v>
      </c>
      <c r="W495" s="1" t="s">
        <v>995</v>
      </c>
      <c r="X495" s="1" t="s">
        <v>996</v>
      </c>
      <c r="Y495" s="1" t="s">
        <v>1197</v>
      </c>
      <c r="Z495" s="1" t="s">
        <v>825</v>
      </c>
      <c r="AA495" s="1" t="s">
        <v>1334</v>
      </c>
      <c r="AB495" s="1" t="s">
        <v>948</v>
      </c>
      <c r="AC495" s="1" t="s">
        <v>1335</v>
      </c>
      <c r="AD495" s="1" t="s">
        <v>779</v>
      </c>
      <c r="AE495" s="1" t="s">
        <v>1393</v>
      </c>
    </row>
    <row r="496" spans="1:31" x14ac:dyDescent="0.45">
      <c r="A496" s="1" t="str">
        <f>INDEX(Team_Key[Abbreviation],MATCH(INDEX(FPL_Misc_Extract[Team Name],MATCH(FPL_Results_Extract[[#This Row],[Player]],FPL_Misc_Extract[Player],0)),Team_Key[Full Name],0))</f>
        <v>WAT</v>
      </c>
      <c r="B496" s="1" t="s">
        <v>73</v>
      </c>
      <c r="C496" s="1" t="s">
        <v>1048</v>
      </c>
      <c r="D496" s="1" t="s">
        <v>852</v>
      </c>
      <c r="E496" s="1" t="s">
        <v>814</v>
      </c>
      <c r="F496" s="1" t="s">
        <v>853</v>
      </c>
      <c r="G496" s="1" t="s">
        <v>742</v>
      </c>
      <c r="H496" s="1" t="s">
        <v>854</v>
      </c>
      <c r="I496" s="1" t="s">
        <v>855</v>
      </c>
      <c r="J496" s="1" t="s">
        <v>754</v>
      </c>
      <c r="K496" s="1" t="s">
        <v>856</v>
      </c>
      <c r="L496" s="1" t="s">
        <v>857</v>
      </c>
      <c r="M496" s="1" t="s">
        <v>858</v>
      </c>
      <c r="N496" s="1" t="s">
        <v>859</v>
      </c>
      <c r="O496" s="1" t="s">
        <v>860</v>
      </c>
      <c r="P496" s="1" t="s">
        <v>861</v>
      </c>
      <c r="Q496" s="1" t="s">
        <v>862</v>
      </c>
      <c r="R496" s="1" t="s">
        <v>747</v>
      </c>
      <c r="S496" s="1" t="s">
        <v>863</v>
      </c>
      <c r="T496" s="1" t="s">
        <v>829</v>
      </c>
      <c r="U496" s="1" t="s">
        <v>864</v>
      </c>
      <c r="V496" s="1" t="s">
        <v>865</v>
      </c>
      <c r="W496" s="1" t="s">
        <v>866</v>
      </c>
      <c r="X496" s="1" t="s">
        <v>826</v>
      </c>
      <c r="Y496" s="1" t="s">
        <v>1202</v>
      </c>
      <c r="Z496" s="1" t="s">
        <v>803</v>
      </c>
      <c r="AA496" s="1" t="s">
        <v>983</v>
      </c>
      <c r="AB496" s="1" t="s">
        <v>1037</v>
      </c>
      <c r="AC496" s="1" t="s">
        <v>769</v>
      </c>
      <c r="AD496" s="1" t="s">
        <v>792</v>
      </c>
      <c r="AE496" s="1" t="s">
        <v>1397</v>
      </c>
    </row>
    <row r="497" spans="1:31" x14ac:dyDescent="0.45">
      <c r="A497" s="1" t="str">
        <f>INDEX(Team_Key[Abbreviation],MATCH(INDEX(FPL_Misc_Extract[Team Name],MATCH(FPL_Results_Extract[[#This Row],[Player]],FPL_Misc_Extract[Player],0)),Team_Key[Full Name],0))</f>
        <v>BOU</v>
      </c>
      <c r="B497" s="1" t="s">
        <v>527</v>
      </c>
      <c r="C497" s="1" t="s">
        <v>900</v>
      </c>
      <c r="D497" s="1" t="s">
        <v>767</v>
      </c>
      <c r="E497" s="1" t="s">
        <v>901</v>
      </c>
      <c r="F497" s="1" t="s">
        <v>884</v>
      </c>
      <c r="G497" s="1" t="s">
        <v>902</v>
      </c>
      <c r="H497" s="1" t="s">
        <v>903</v>
      </c>
      <c r="I497" s="1" t="s">
        <v>904</v>
      </c>
      <c r="J497" s="1" t="s">
        <v>905</v>
      </c>
      <c r="K497" s="1" t="s">
        <v>906</v>
      </c>
      <c r="L497" s="1" t="s">
        <v>907</v>
      </c>
      <c r="M497" s="1" t="s">
        <v>866</v>
      </c>
      <c r="N497" s="1" t="s">
        <v>908</v>
      </c>
      <c r="O497" s="1" t="s">
        <v>797</v>
      </c>
      <c r="P497" s="1" t="s">
        <v>909</v>
      </c>
      <c r="Q497" s="1" t="s">
        <v>910</v>
      </c>
      <c r="R497" s="1" t="s">
        <v>886</v>
      </c>
      <c r="S497" s="1" t="s">
        <v>911</v>
      </c>
      <c r="T497" s="1" t="s">
        <v>912</v>
      </c>
      <c r="U497" s="1" t="s">
        <v>835</v>
      </c>
      <c r="V497" s="1" t="s">
        <v>913</v>
      </c>
      <c r="W497" s="1" t="s">
        <v>914</v>
      </c>
      <c r="X497" s="1" t="s">
        <v>807</v>
      </c>
      <c r="Y497" s="1" t="s">
        <v>885</v>
      </c>
      <c r="Z497" s="1" t="s">
        <v>1037</v>
      </c>
      <c r="AA497" s="1" t="s">
        <v>879</v>
      </c>
      <c r="AB497" s="1" t="s">
        <v>1321</v>
      </c>
      <c r="AC497" s="1" t="s">
        <v>812</v>
      </c>
      <c r="AD497" s="1" t="s">
        <v>1398</v>
      </c>
      <c r="AE497" s="1" t="s">
        <v>1399</v>
      </c>
    </row>
    <row r="498" spans="1:31" x14ac:dyDescent="0.45">
      <c r="A498" s="1" t="str">
        <f>INDEX(Team_Key[Abbreviation],MATCH(INDEX(FPL_Misc_Extract[Team Name],MATCH(FPL_Results_Extract[[#This Row],[Player]],FPL_Misc_Extract[Player],0)),Team_Key[Full Name],0))</f>
        <v>MUN</v>
      </c>
      <c r="B498" s="1" t="s">
        <v>293</v>
      </c>
      <c r="C498" s="1" t="s">
        <v>915</v>
      </c>
      <c r="D498" s="1" t="s">
        <v>815</v>
      </c>
      <c r="E498" s="1" t="s">
        <v>916</v>
      </c>
      <c r="F498" s="1" t="s">
        <v>917</v>
      </c>
      <c r="G498" s="1" t="s">
        <v>918</v>
      </c>
      <c r="H498" s="1" t="s">
        <v>919</v>
      </c>
      <c r="I498" s="1" t="s">
        <v>920</v>
      </c>
      <c r="J498" s="1" t="s">
        <v>921</v>
      </c>
      <c r="K498" s="1" t="s">
        <v>922</v>
      </c>
      <c r="L498" s="1" t="s">
        <v>768</v>
      </c>
      <c r="M498" s="1" t="s">
        <v>897</v>
      </c>
      <c r="N498" s="1" t="s">
        <v>923</v>
      </c>
      <c r="O498" s="1" t="s">
        <v>808</v>
      </c>
      <c r="P498" s="1" t="s">
        <v>794</v>
      </c>
      <c r="Q498" s="1" t="s">
        <v>895</v>
      </c>
      <c r="R498" s="1" t="s">
        <v>924</v>
      </c>
      <c r="S498" s="1" t="s">
        <v>925</v>
      </c>
      <c r="T498" s="1" t="s">
        <v>926</v>
      </c>
      <c r="U498" s="1" t="s">
        <v>803</v>
      </c>
      <c r="V498" s="1" t="s">
        <v>927</v>
      </c>
      <c r="W498" s="1" t="s">
        <v>928</v>
      </c>
      <c r="X498" s="1" t="s">
        <v>929</v>
      </c>
      <c r="Y498" s="1" t="s">
        <v>970</v>
      </c>
      <c r="Z498" s="1" t="s">
        <v>1201</v>
      </c>
      <c r="AA498" s="1" t="s">
        <v>1336</v>
      </c>
      <c r="AB498" s="1" t="s">
        <v>1337</v>
      </c>
      <c r="AC498" s="1" t="s">
        <v>1338</v>
      </c>
      <c r="AD498" s="1" t="s">
        <v>1206</v>
      </c>
      <c r="AE498" s="1" t="s">
        <v>1387</v>
      </c>
    </row>
    <row r="499" spans="1:31" x14ac:dyDescent="0.45">
      <c r="A499" s="1" t="str">
        <f>INDEX(Team_Key[Abbreviation],MATCH(INDEX(FPL_Misc_Extract[Team Name],MATCH(FPL_Results_Extract[[#This Row],[Player]],FPL_Misc_Extract[Player],0)),Team_Key[Full Name],0))</f>
        <v>LIV</v>
      </c>
      <c r="B499" s="1" t="s">
        <v>343</v>
      </c>
      <c r="C499" s="1" t="s">
        <v>729</v>
      </c>
      <c r="D499" s="1" t="s">
        <v>730</v>
      </c>
      <c r="E499" s="1" t="s">
        <v>731</v>
      </c>
      <c r="F499" s="1" t="s">
        <v>732</v>
      </c>
      <c r="G499" s="1" t="s">
        <v>733</v>
      </c>
      <c r="H499" s="1" t="s">
        <v>734</v>
      </c>
      <c r="I499" s="1" t="s">
        <v>735</v>
      </c>
      <c r="J499" s="1" t="s">
        <v>736</v>
      </c>
      <c r="K499" s="1" t="s">
        <v>737</v>
      </c>
      <c r="L499" s="1" t="s">
        <v>738</v>
      </c>
      <c r="M499" s="1" t="s">
        <v>739</v>
      </c>
      <c r="N499" s="1" t="s">
        <v>740</v>
      </c>
      <c r="O499" s="1" t="s">
        <v>741</v>
      </c>
      <c r="P499" s="1" t="s">
        <v>742</v>
      </c>
      <c r="Q499" s="1" t="s">
        <v>743</v>
      </c>
      <c r="R499" s="1" t="s">
        <v>744</v>
      </c>
      <c r="S499" s="1" t="s">
        <v>745</v>
      </c>
      <c r="T499" s="1" t="s">
        <v>746</v>
      </c>
      <c r="U499" s="1" t="s">
        <v>747</v>
      </c>
      <c r="V499" s="1" t="s">
        <v>748</v>
      </c>
      <c r="W499" s="1" t="s">
        <v>749</v>
      </c>
      <c r="X499" s="1" t="s">
        <v>750</v>
      </c>
      <c r="Y499" s="1" t="s">
        <v>1198</v>
      </c>
      <c r="Z499" s="1" t="s">
        <v>1318</v>
      </c>
      <c r="AA499" s="1" t="s">
        <v>869</v>
      </c>
      <c r="AB499" s="1" t="s">
        <v>1319</v>
      </c>
      <c r="AC499" s="1" t="s">
        <v>1378</v>
      </c>
      <c r="AD499" s="1" t="s">
        <v>1379</v>
      </c>
      <c r="AE499" s="1" t="s">
        <v>1259</v>
      </c>
    </row>
    <row r="500" spans="1:31" x14ac:dyDescent="0.45">
      <c r="A500" s="1" t="str">
        <f>INDEX(Team_Key[Abbreviation],MATCH(INDEX(FPL_Misc_Extract[Team Name],MATCH(FPL_Results_Extract[[#This Row],[Player]],FPL_Misc_Extract[Player],0)),Team_Key[Full Name],0))</f>
        <v>CRY</v>
      </c>
      <c r="B500" s="1" t="s">
        <v>85</v>
      </c>
      <c r="C500" s="1" t="s">
        <v>792</v>
      </c>
      <c r="D500" s="1" t="s">
        <v>793</v>
      </c>
      <c r="E500" s="1" t="s">
        <v>794</v>
      </c>
      <c r="F500" s="1" t="s">
        <v>795</v>
      </c>
      <c r="G500" s="1" t="s">
        <v>747</v>
      </c>
      <c r="H500" s="1" t="s">
        <v>759</v>
      </c>
      <c r="I500" s="1" t="s">
        <v>796</v>
      </c>
      <c r="J500" s="1" t="s">
        <v>797</v>
      </c>
      <c r="K500" s="1" t="s">
        <v>798</v>
      </c>
      <c r="L500" s="1" t="s">
        <v>799</v>
      </c>
      <c r="M500" s="1" t="s">
        <v>800</v>
      </c>
      <c r="N500" s="1" t="s">
        <v>801</v>
      </c>
      <c r="O500" s="1" t="s">
        <v>802</v>
      </c>
      <c r="P500" s="1" t="s">
        <v>803</v>
      </c>
      <c r="Q500" s="1" t="s">
        <v>804</v>
      </c>
      <c r="R500" s="1" t="s">
        <v>805</v>
      </c>
      <c r="S500" s="1" t="s">
        <v>806</v>
      </c>
      <c r="T500" s="1" t="s">
        <v>807</v>
      </c>
      <c r="U500" s="1" t="s">
        <v>808</v>
      </c>
      <c r="V500" s="1" t="s">
        <v>736</v>
      </c>
      <c r="W500" s="1" t="s">
        <v>809</v>
      </c>
      <c r="X500" s="1" t="s">
        <v>810</v>
      </c>
      <c r="Y500" s="1" t="s">
        <v>780</v>
      </c>
      <c r="Z500" s="1" t="s">
        <v>825</v>
      </c>
      <c r="AA500" s="1" t="s">
        <v>1334</v>
      </c>
      <c r="AB500" s="1" t="s">
        <v>948</v>
      </c>
      <c r="AC500" s="1" t="s">
        <v>1335</v>
      </c>
      <c r="AD500" s="1" t="s">
        <v>779</v>
      </c>
      <c r="AE500" s="1" t="s">
        <v>1393</v>
      </c>
    </row>
    <row r="501" spans="1:31" x14ac:dyDescent="0.45">
      <c r="A501" s="1" t="str">
        <f>INDEX(Team_Key[Abbreviation],MATCH(INDEX(FPL_Misc_Extract[Team Name],MATCH(FPL_Results_Extract[[#This Row],[Player]],FPL_Misc_Extract[Player],0)),Team_Key[Full Name],0))</f>
        <v>WBA</v>
      </c>
      <c r="B501" s="1" t="s">
        <v>442</v>
      </c>
      <c r="C501" s="1" t="s">
        <v>915</v>
      </c>
      <c r="D501" s="1" t="s">
        <v>815</v>
      </c>
      <c r="E501" s="1" t="s">
        <v>916</v>
      </c>
      <c r="F501" s="1" t="s">
        <v>917</v>
      </c>
      <c r="G501" s="1" t="s">
        <v>814</v>
      </c>
      <c r="H501" s="1" t="s">
        <v>815</v>
      </c>
      <c r="I501" s="1" t="s">
        <v>816</v>
      </c>
      <c r="J501" s="1" t="s">
        <v>817</v>
      </c>
      <c r="K501" s="1" t="s">
        <v>818</v>
      </c>
      <c r="L501" s="1" t="s">
        <v>819</v>
      </c>
      <c r="M501" s="1" t="s">
        <v>820</v>
      </c>
      <c r="N501" s="1" t="s">
        <v>821</v>
      </c>
      <c r="O501" s="1" t="s">
        <v>822</v>
      </c>
      <c r="P501" s="1" t="s">
        <v>823</v>
      </c>
      <c r="Q501" s="1" t="s">
        <v>753</v>
      </c>
      <c r="R501" s="1" t="s">
        <v>824</v>
      </c>
      <c r="S501" s="1" t="s">
        <v>825</v>
      </c>
      <c r="T501" s="1" t="s">
        <v>826</v>
      </c>
      <c r="U501" s="1" t="s">
        <v>827</v>
      </c>
      <c r="V501" s="1" t="s">
        <v>828</v>
      </c>
      <c r="W501" s="1" t="s">
        <v>829</v>
      </c>
      <c r="X501" s="1" t="s">
        <v>830</v>
      </c>
      <c r="Y501" s="1" t="s">
        <v>1193</v>
      </c>
      <c r="Z501" s="1" t="s">
        <v>962</v>
      </c>
      <c r="AA501" s="1" t="s">
        <v>1344</v>
      </c>
      <c r="AB501" s="1" t="s">
        <v>1345</v>
      </c>
      <c r="AC501" s="1" t="s">
        <v>1346</v>
      </c>
      <c r="AD501" s="1" t="s">
        <v>1375</v>
      </c>
      <c r="AE501" s="1" t="s">
        <v>1376</v>
      </c>
    </row>
    <row r="502" spans="1:31" x14ac:dyDescent="0.45">
      <c r="A502" s="1" t="str">
        <f>INDEX(Team_Key[Abbreviation],MATCH(INDEX(FPL_Misc_Extract[Team Name],MATCH(FPL_Results_Extract[[#This Row],[Player]],FPL_Misc_Extract[Player],0)),Team_Key[Full Name],0))</f>
        <v>SUN</v>
      </c>
      <c r="B502" s="1" t="s">
        <v>400</v>
      </c>
      <c r="C502" s="1" t="s">
        <v>960</v>
      </c>
      <c r="D502" s="1" t="s">
        <v>961</v>
      </c>
      <c r="E502" s="1" t="s">
        <v>962</v>
      </c>
      <c r="F502" s="1" t="s">
        <v>963</v>
      </c>
      <c r="G502" s="1" t="s">
        <v>964</v>
      </c>
      <c r="H502" s="1" t="s">
        <v>965</v>
      </c>
      <c r="I502" s="1" t="s">
        <v>966</v>
      </c>
      <c r="J502" s="1" t="s">
        <v>967</v>
      </c>
      <c r="K502" s="1" t="s">
        <v>956</v>
      </c>
      <c r="L502" s="1" t="s">
        <v>968</v>
      </c>
      <c r="M502" s="1" t="s">
        <v>969</v>
      </c>
      <c r="N502" s="1" t="s">
        <v>970</v>
      </c>
      <c r="O502" s="1" t="s">
        <v>971</v>
      </c>
      <c r="P502" s="1" t="s">
        <v>972</v>
      </c>
      <c r="Q502" s="1" t="s">
        <v>973</v>
      </c>
      <c r="R502" s="1" t="s">
        <v>974</v>
      </c>
      <c r="S502" s="1" t="s">
        <v>975</v>
      </c>
      <c r="T502" s="1" t="s">
        <v>976</v>
      </c>
      <c r="U502" s="1" t="s">
        <v>831</v>
      </c>
      <c r="V502" s="1" t="s">
        <v>800</v>
      </c>
      <c r="W502" s="1" t="s">
        <v>977</v>
      </c>
      <c r="X502" s="1" t="s">
        <v>783</v>
      </c>
      <c r="Y502" s="1" t="s">
        <v>1195</v>
      </c>
      <c r="Z502" s="1" t="s">
        <v>982</v>
      </c>
      <c r="AA502" s="1" t="s">
        <v>824</v>
      </c>
      <c r="AB502" s="1" t="s">
        <v>886</v>
      </c>
      <c r="AC502" s="1" t="s">
        <v>1326</v>
      </c>
      <c r="AD502" s="1" t="s">
        <v>1383</v>
      </c>
      <c r="AE502" s="1" t="s">
        <v>1384</v>
      </c>
    </row>
    <row r="503" spans="1:31" x14ac:dyDescent="0.45">
      <c r="A503" s="1" t="str">
        <f>INDEX(Team_Key[Abbreviation],MATCH(INDEX(FPL_Misc_Extract[Team Name],MATCH(FPL_Results_Extract[[#This Row],[Player]],FPL_Misc_Extract[Player],0)),Team_Key[Full Name],0))</f>
        <v>WHU</v>
      </c>
      <c r="B503" s="1" t="s">
        <v>408</v>
      </c>
      <c r="C503" s="1" t="s">
        <v>772</v>
      </c>
      <c r="D503" s="1" t="s">
        <v>773</v>
      </c>
      <c r="E503" s="1" t="s">
        <v>774</v>
      </c>
      <c r="F503" s="1" t="s">
        <v>775</v>
      </c>
      <c r="G503" s="1" t="s">
        <v>776</v>
      </c>
      <c r="H503" s="1" t="s">
        <v>777</v>
      </c>
      <c r="I503" s="1" t="s">
        <v>778</v>
      </c>
      <c r="J503" s="1" t="s">
        <v>779</v>
      </c>
      <c r="K503" s="1" t="s">
        <v>780</v>
      </c>
      <c r="L503" s="1" t="s">
        <v>765</v>
      </c>
      <c r="M503" s="1" t="s">
        <v>781</v>
      </c>
      <c r="N503" s="1" t="s">
        <v>782</v>
      </c>
      <c r="O503" s="1" t="s">
        <v>783</v>
      </c>
      <c r="P503" s="1" t="s">
        <v>784</v>
      </c>
      <c r="Q503" s="1" t="s">
        <v>785</v>
      </c>
      <c r="R503" s="1" t="s">
        <v>786</v>
      </c>
      <c r="S503" s="1" t="s">
        <v>787</v>
      </c>
      <c r="T503" s="1" t="s">
        <v>771</v>
      </c>
      <c r="U503" s="1" t="s">
        <v>788</v>
      </c>
      <c r="V503" s="1" t="s">
        <v>789</v>
      </c>
      <c r="W503" s="1" t="s">
        <v>790</v>
      </c>
      <c r="X503" s="1" t="s">
        <v>791</v>
      </c>
      <c r="Y503" s="1" t="s">
        <v>1196</v>
      </c>
      <c r="Z503" s="1" t="s">
        <v>1019</v>
      </c>
      <c r="AA503" s="1" t="s">
        <v>1323</v>
      </c>
      <c r="AB503" s="1" t="s">
        <v>1324</v>
      </c>
      <c r="AC503" s="1" t="s">
        <v>818</v>
      </c>
      <c r="AD503" s="1" t="s">
        <v>915</v>
      </c>
      <c r="AE503" s="1" t="s">
        <v>1377</v>
      </c>
    </row>
    <row r="504" spans="1:31" x14ac:dyDescent="0.45">
      <c r="A504" s="1" t="str">
        <f>INDEX(Team_Key[Abbreviation],MATCH(INDEX(FPL_Misc_Extract[Team Name],MATCH(FPL_Results_Extract[[#This Row],[Player]],FPL_Misc_Extract[Player],0)),Team_Key[Full Name],0))</f>
        <v>WBA</v>
      </c>
      <c r="B504" s="1" t="s">
        <v>463</v>
      </c>
      <c r="C504" s="1" t="s">
        <v>811</v>
      </c>
      <c r="D504" s="1" t="s">
        <v>812</v>
      </c>
      <c r="E504" s="1" t="s">
        <v>813</v>
      </c>
      <c r="F504" s="1" t="s">
        <v>729</v>
      </c>
      <c r="G504" s="1" t="s">
        <v>814</v>
      </c>
      <c r="H504" s="1" t="s">
        <v>815</v>
      </c>
      <c r="I504" s="1" t="s">
        <v>816</v>
      </c>
      <c r="J504" s="1" t="s">
        <v>817</v>
      </c>
      <c r="K504" s="1" t="s">
        <v>818</v>
      </c>
      <c r="L504" s="1" t="s">
        <v>819</v>
      </c>
      <c r="M504" s="1" t="s">
        <v>820</v>
      </c>
      <c r="N504" s="1" t="s">
        <v>821</v>
      </c>
      <c r="O504" s="1" t="s">
        <v>822</v>
      </c>
      <c r="P504" s="1" t="s">
        <v>823</v>
      </c>
      <c r="Q504" s="1" t="s">
        <v>753</v>
      </c>
      <c r="R504" s="1" t="s">
        <v>824</v>
      </c>
      <c r="S504" s="1" t="s">
        <v>825</v>
      </c>
      <c r="T504" s="1" t="s">
        <v>826</v>
      </c>
      <c r="U504" s="1" t="s">
        <v>827</v>
      </c>
      <c r="V504" s="1" t="s">
        <v>828</v>
      </c>
      <c r="W504" s="1" t="s">
        <v>829</v>
      </c>
      <c r="X504" s="1" t="s">
        <v>830</v>
      </c>
      <c r="Y504" s="1" t="s">
        <v>1193</v>
      </c>
      <c r="Z504" s="1" t="s">
        <v>962</v>
      </c>
      <c r="AA504" s="1" t="s">
        <v>1344</v>
      </c>
      <c r="AB504" s="1" t="s">
        <v>1345</v>
      </c>
      <c r="AC504" s="1" t="s">
        <v>1346</v>
      </c>
      <c r="AD504" s="1" t="s">
        <v>1375</v>
      </c>
      <c r="AE504" s="1" t="s">
        <v>1376</v>
      </c>
    </row>
    <row r="505" spans="1:31" x14ac:dyDescent="0.45">
      <c r="A505" s="1" t="str">
        <f>INDEX(Team_Key[Abbreviation],MATCH(INDEX(FPL_Misc_Extract[Team Name],MATCH(FPL_Results_Extract[[#This Row],[Player]],FPL_Misc_Extract[Player],0)),Team_Key[Full Name],0))</f>
        <v>WAT</v>
      </c>
      <c r="B505" s="1" t="s">
        <v>351</v>
      </c>
      <c r="C505" s="1" t="s">
        <v>851</v>
      </c>
      <c r="D505" s="1" t="s">
        <v>852</v>
      </c>
      <c r="E505" s="1" t="s">
        <v>814</v>
      </c>
      <c r="F505" s="1" t="s">
        <v>853</v>
      </c>
      <c r="G505" s="1" t="s">
        <v>742</v>
      </c>
      <c r="H505" s="1" t="s">
        <v>854</v>
      </c>
      <c r="I505" s="1" t="s">
        <v>855</v>
      </c>
      <c r="J505" s="1" t="s">
        <v>754</v>
      </c>
      <c r="K505" s="1" t="s">
        <v>856</v>
      </c>
      <c r="L505" s="1" t="s">
        <v>857</v>
      </c>
      <c r="M505" s="1" t="s">
        <v>858</v>
      </c>
      <c r="N505" s="1" t="s">
        <v>859</v>
      </c>
      <c r="O505" s="1" t="s">
        <v>860</v>
      </c>
      <c r="P505" s="1" t="s">
        <v>861</v>
      </c>
      <c r="Q505" s="1" t="s">
        <v>862</v>
      </c>
      <c r="R505" s="1" t="s">
        <v>747</v>
      </c>
      <c r="S505" s="1" t="s">
        <v>863</v>
      </c>
      <c r="T505" s="1" t="s">
        <v>829</v>
      </c>
      <c r="U505" s="1" t="s">
        <v>864</v>
      </c>
      <c r="V505" s="1" t="s">
        <v>865</v>
      </c>
      <c r="W505" s="1" t="s">
        <v>866</v>
      </c>
      <c r="X505" s="1" t="s">
        <v>826</v>
      </c>
      <c r="Y505" s="1" t="s">
        <v>1202</v>
      </c>
      <c r="Z505" s="1" t="s">
        <v>803</v>
      </c>
      <c r="AA505" s="1" t="s">
        <v>983</v>
      </c>
      <c r="AB505" s="1" t="s">
        <v>1037</v>
      </c>
      <c r="AC505" s="1" t="s">
        <v>769</v>
      </c>
      <c r="AD505" s="1" t="s">
        <v>792</v>
      </c>
      <c r="AE505" s="1" t="s">
        <v>1397</v>
      </c>
    </row>
    <row r="506" spans="1:31" x14ac:dyDescent="0.45">
      <c r="A506" s="1" t="str">
        <f>INDEX(Team_Key[Abbreviation],MATCH(INDEX(FPL_Misc_Extract[Team Name],MATCH(FPL_Results_Extract[[#This Row],[Player]],FPL_Misc_Extract[Player],0)),Team_Key[Full Name],0))</f>
        <v>WAT</v>
      </c>
      <c r="B506" s="1" t="s">
        <v>280</v>
      </c>
      <c r="C506" s="1" t="s">
        <v>851</v>
      </c>
      <c r="D506" s="1" t="s">
        <v>852</v>
      </c>
      <c r="E506" s="1" t="s">
        <v>814</v>
      </c>
      <c r="F506" s="1" t="s">
        <v>853</v>
      </c>
      <c r="G506" s="1" t="s">
        <v>742</v>
      </c>
      <c r="H506" s="1" t="s">
        <v>854</v>
      </c>
      <c r="I506" s="1" t="s">
        <v>855</v>
      </c>
      <c r="J506" s="1" t="s">
        <v>754</v>
      </c>
      <c r="K506" s="1" t="s">
        <v>856</v>
      </c>
      <c r="L506" s="1" t="s">
        <v>857</v>
      </c>
      <c r="M506" s="1" t="s">
        <v>858</v>
      </c>
      <c r="N506" s="1" t="s">
        <v>859</v>
      </c>
      <c r="O506" s="1" t="s">
        <v>860</v>
      </c>
      <c r="P506" s="1" t="s">
        <v>861</v>
      </c>
      <c r="Q506" s="1" t="s">
        <v>862</v>
      </c>
      <c r="R506" s="1" t="s">
        <v>747</v>
      </c>
      <c r="S506" s="1" t="s">
        <v>863</v>
      </c>
      <c r="T506" s="1" t="s">
        <v>829</v>
      </c>
      <c r="U506" s="1" t="s">
        <v>864</v>
      </c>
      <c r="V506" s="1" t="s">
        <v>865</v>
      </c>
      <c r="W506" s="1" t="s">
        <v>866</v>
      </c>
      <c r="X506" s="1" t="s">
        <v>826</v>
      </c>
      <c r="Y506" s="1" t="s">
        <v>1202</v>
      </c>
      <c r="Z506" s="1" t="s">
        <v>803</v>
      </c>
      <c r="AA506" s="1" t="s">
        <v>983</v>
      </c>
      <c r="AB506" s="1" t="s">
        <v>1037</v>
      </c>
      <c r="AC506" s="1" t="s">
        <v>769</v>
      </c>
      <c r="AD506" s="1" t="s">
        <v>792</v>
      </c>
      <c r="AE506" s="1" t="s">
        <v>1397</v>
      </c>
    </row>
    <row r="507" spans="1:31" x14ac:dyDescent="0.45">
      <c r="A507" s="1" t="str">
        <f>INDEX(Team_Key[Abbreviation],MATCH(INDEX(FPL_Misc_Extract[Team Name],MATCH(FPL_Results_Extract[[#This Row],[Player]],FPL_Misc_Extract[Player],0)),Team_Key[Full Name],0))</f>
        <v>WAT</v>
      </c>
      <c r="B507" s="1" t="s">
        <v>255</v>
      </c>
      <c r="C507" s="1" t="s">
        <v>851</v>
      </c>
      <c r="D507" s="1" t="s">
        <v>852</v>
      </c>
      <c r="E507" s="1" t="s">
        <v>814</v>
      </c>
      <c r="F507" s="1" t="s">
        <v>853</v>
      </c>
      <c r="G507" s="1" t="s">
        <v>742</v>
      </c>
      <c r="H507" s="1" t="s">
        <v>854</v>
      </c>
      <c r="I507" s="1" t="s">
        <v>855</v>
      </c>
      <c r="J507" s="1" t="s">
        <v>754</v>
      </c>
      <c r="K507" s="1" t="s">
        <v>856</v>
      </c>
      <c r="L507" s="1" t="s">
        <v>857</v>
      </c>
      <c r="M507" s="1" t="s">
        <v>858</v>
      </c>
      <c r="N507" s="1" t="s">
        <v>859</v>
      </c>
      <c r="O507" s="1" t="s">
        <v>860</v>
      </c>
      <c r="P507" s="1" t="s">
        <v>861</v>
      </c>
      <c r="Q507" s="1" t="s">
        <v>862</v>
      </c>
      <c r="R507" s="1" t="s">
        <v>747</v>
      </c>
      <c r="S507" s="1" t="s">
        <v>863</v>
      </c>
      <c r="T507" s="1" t="s">
        <v>829</v>
      </c>
      <c r="U507" s="1" t="s">
        <v>864</v>
      </c>
      <c r="V507" s="1" t="s">
        <v>865</v>
      </c>
      <c r="W507" s="1" t="s">
        <v>866</v>
      </c>
      <c r="X507" s="1" t="s">
        <v>826</v>
      </c>
      <c r="Y507" s="1" t="s">
        <v>1202</v>
      </c>
      <c r="Z507" s="1" t="s">
        <v>803</v>
      </c>
      <c r="AA507" s="1" t="s">
        <v>983</v>
      </c>
      <c r="AB507" s="1" t="s">
        <v>1037</v>
      </c>
      <c r="AC507" s="1" t="s">
        <v>769</v>
      </c>
      <c r="AD507" s="1" t="s">
        <v>792</v>
      </c>
      <c r="AE507" s="1" t="s">
        <v>1397</v>
      </c>
    </row>
    <row r="508" spans="1:31" x14ac:dyDescent="0.45">
      <c r="A508" s="1" t="str">
        <f>INDEX(Team_Key[Abbreviation],MATCH(INDEX(FPL_Misc_Extract[Team Name],MATCH(FPL_Results_Extract[[#This Row],[Player]],FPL_Misc_Extract[Player],0)),Team_Key[Full Name],0))</f>
        <v>CRY</v>
      </c>
      <c r="B508" s="1" t="s">
        <v>474</v>
      </c>
      <c r="C508" s="1" t="s">
        <v>978</v>
      </c>
      <c r="D508" s="1" t="s">
        <v>979</v>
      </c>
      <c r="E508" s="1" t="s">
        <v>980</v>
      </c>
      <c r="F508" s="1" t="s">
        <v>981</v>
      </c>
      <c r="G508" s="1" t="s">
        <v>982</v>
      </c>
      <c r="H508" s="1" t="s">
        <v>983</v>
      </c>
      <c r="I508" s="1" t="s">
        <v>984</v>
      </c>
      <c r="J508" s="1" t="s">
        <v>923</v>
      </c>
      <c r="K508" s="1" t="s">
        <v>914</v>
      </c>
      <c r="L508" s="1" t="s">
        <v>985</v>
      </c>
      <c r="M508" s="1" t="s">
        <v>986</v>
      </c>
      <c r="N508" s="1" t="s">
        <v>987</v>
      </c>
      <c r="O508" s="1" t="s">
        <v>988</v>
      </c>
      <c r="P508" s="1" t="s">
        <v>989</v>
      </c>
      <c r="Q508" s="1" t="s">
        <v>736</v>
      </c>
      <c r="R508" s="1" t="s">
        <v>990</v>
      </c>
      <c r="S508" s="1" t="s">
        <v>991</v>
      </c>
      <c r="T508" s="1" t="s">
        <v>992</v>
      </c>
      <c r="U508" s="1" t="s">
        <v>993</v>
      </c>
      <c r="V508" s="1" t="s">
        <v>994</v>
      </c>
      <c r="W508" s="1" t="s">
        <v>995</v>
      </c>
      <c r="X508" s="1" t="s">
        <v>996</v>
      </c>
      <c r="Y508" s="1" t="s">
        <v>1197</v>
      </c>
      <c r="Z508" s="1" t="s">
        <v>825</v>
      </c>
      <c r="AA508" s="1" t="s">
        <v>1334</v>
      </c>
      <c r="AB508" s="1" t="s">
        <v>948</v>
      </c>
      <c r="AC508" s="1" t="s">
        <v>1335</v>
      </c>
      <c r="AD508" s="1" t="s">
        <v>779</v>
      </c>
      <c r="AE508" s="1" t="s">
        <v>1393</v>
      </c>
    </row>
    <row r="509" spans="1:31" x14ac:dyDescent="0.45">
      <c r="A509" s="1" t="str">
        <f>INDEX(Team_Key[Abbreviation],MATCH(INDEX(FPL_Misc_Extract[Team Name],MATCH(FPL_Results_Extract[[#This Row],[Player]],FPL_Misc_Extract[Player],0)),Team_Key[Full Name],0))</f>
        <v>MUN</v>
      </c>
      <c r="B509" s="1" t="s">
        <v>403</v>
      </c>
      <c r="C509" s="1" t="s">
        <v>915</v>
      </c>
      <c r="D509" s="1" t="s">
        <v>815</v>
      </c>
      <c r="E509" s="1" t="s">
        <v>916</v>
      </c>
      <c r="F509" s="1" t="s">
        <v>917</v>
      </c>
      <c r="G509" s="1" t="s">
        <v>918</v>
      </c>
      <c r="H509" s="1" t="s">
        <v>919</v>
      </c>
      <c r="I509" s="1" t="s">
        <v>920</v>
      </c>
      <c r="J509" s="1" t="s">
        <v>921</v>
      </c>
      <c r="K509" s="1" t="s">
        <v>922</v>
      </c>
      <c r="L509" s="1" t="s">
        <v>768</v>
      </c>
      <c r="M509" s="1" t="s">
        <v>897</v>
      </c>
      <c r="N509" s="1" t="s">
        <v>923</v>
      </c>
      <c r="O509" s="1" t="s">
        <v>808</v>
      </c>
      <c r="P509" s="1" t="s">
        <v>794</v>
      </c>
      <c r="Q509" s="1" t="s">
        <v>895</v>
      </c>
      <c r="R509" s="1" t="s">
        <v>924</v>
      </c>
      <c r="S509" s="1" t="s">
        <v>925</v>
      </c>
      <c r="T509" s="1" t="s">
        <v>926</v>
      </c>
      <c r="U509" s="1" t="s">
        <v>803</v>
      </c>
      <c r="V509" s="1" t="s">
        <v>927</v>
      </c>
      <c r="W509" s="1" t="s">
        <v>928</v>
      </c>
      <c r="X509" s="1" t="s">
        <v>929</v>
      </c>
      <c r="Y509" s="1" t="s">
        <v>970</v>
      </c>
      <c r="Z509" s="1" t="s">
        <v>1201</v>
      </c>
      <c r="AA509" s="1" t="s">
        <v>1336</v>
      </c>
      <c r="AB509" s="1" t="s">
        <v>1337</v>
      </c>
      <c r="AC509" s="1" t="s">
        <v>1338</v>
      </c>
      <c r="AD509" s="1" t="s">
        <v>1206</v>
      </c>
      <c r="AE509" s="1" t="s">
        <v>1387</v>
      </c>
    </row>
    <row r="510" spans="1:31" x14ac:dyDescent="0.45">
      <c r="A510" s="1" t="str">
        <f>INDEX(Team_Key[Abbreviation],MATCH(INDEX(FPL_Misc_Extract[Team Name],MATCH(FPL_Results_Extract[[#This Row],[Player]],FPL_Misc_Extract[Player],0)),Team_Key[Full Name],0))</f>
        <v>LIV</v>
      </c>
      <c r="B510" s="1" t="s">
        <v>444</v>
      </c>
      <c r="C510" s="1" t="s">
        <v>1259</v>
      </c>
      <c r="D510" s="1" t="s">
        <v>1259</v>
      </c>
      <c r="E510" s="1" t="s">
        <v>731</v>
      </c>
      <c r="F510" s="1" t="s">
        <v>732</v>
      </c>
      <c r="G510" s="1" t="s">
        <v>733</v>
      </c>
      <c r="H510" s="1" t="s">
        <v>734</v>
      </c>
      <c r="I510" s="1" t="s">
        <v>735</v>
      </c>
      <c r="J510" s="1" t="s">
        <v>736</v>
      </c>
      <c r="K510" s="1" t="s">
        <v>737</v>
      </c>
      <c r="L510" s="1" t="s">
        <v>738</v>
      </c>
      <c r="M510" s="1" t="s">
        <v>739</v>
      </c>
      <c r="N510" s="1" t="s">
        <v>740</v>
      </c>
      <c r="O510" s="1" t="s">
        <v>741</v>
      </c>
      <c r="P510" s="1" t="s">
        <v>742</v>
      </c>
      <c r="Q510" s="1" t="s">
        <v>743</v>
      </c>
      <c r="R510" s="1" t="s">
        <v>744</v>
      </c>
      <c r="S510" s="1" t="s">
        <v>745</v>
      </c>
      <c r="T510" s="1" t="s">
        <v>746</v>
      </c>
      <c r="U510" s="1" t="s">
        <v>747</v>
      </c>
      <c r="V510" s="1" t="s">
        <v>748</v>
      </c>
      <c r="W510" s="1" t="s">
        <v>749</v>
      </c>
      <c r="X510" s="1" t="s">
        <v>750</v>
      </c>
      <c r="Y510" s="1" t="s">
        <v>1198</v>
      </c>
      <c r="Z510" s="1" t="s">
        <v>1318</v>
      </c>
      <c r="AA510" s="1" t="s">
        <v>869</v>
      </c>
      <c r="AB510" s="1" t="s">
        <v>1319</v>
      </c>
      <c r="AC510" s="1" t="s">
        <v>1378</v>
      </c>
      <c r="AD510" s="1" t="s">
        <v>1379</v>
      </c>
      <c r="AE510" s="1" t="s">
        <v>1259</v>
      </c>
    </row>
    <row r="511" spans="1:31" x14ac:dyDescent="0.45">
      <c r="A511" s="1" t="str">
        <f>INDEX(Team_Key[Abbreviation],MATCH(INDEX(FPL_Misc_Extract[Team Name],MATCH(FPL_Results_Extract[[#This Row],[Player]],FPL_Misc_Extract[Player],0)),Team_Key[Full Name],0))</f>
        <v>AVL</v>
      </c>
      <c r="B511" s="1" t="s">
        <v>431</v>
      </c>
      <c r="C511" s="1" t="s">
        <v>1259</v>
      </c>
      <c r="D511" s="1" t="s">
        <v>750</v>
      </c>
      <c r="E511" s="1" t="s">
        <v>868</v>
      </c>
      <c r="F511" s="1" t="s">
        <v>869</v>
      </c>
      <c r="G511" s="1" t="s">
        <v>870</v>
      </c>
      <c r="H511" s="1" t="s">
        <v>834</v>
      </c>
      <c r="I511" s="1" t="s">
        <v>871</v>
      </c>
      <c r="J511" s="1" t="s">
        <v>872</v>
      </c>
      <c r="K511" s="1" t="s">
        <v>873</v>
      </c>
      <c r="L511" s="1" t="s">
        <v>874</v>
      </c>
      <c r="M511" s="1" t="s">
        <v>875</v>
      </c>
      <c r="N511" s="1" t="s">
        <v>768</v>
      </c>
      <c r="O511" s="1" t="s">
        <v>876</v>
      </c>
      <c r="P511" s="1" t="s">
        <v>877</v>
      </c>
      <c r="Q511" s="1" t="s">
        <v>878</v>
      </c>
      <c r="R511" s="1" t="s">
        <v>879</v>
      </c>
      <c r="S511" s="1" t="s">
        <v>880</v>
      </c>
      <c r="T511" s="1" t="s">
        <v>881</v>
      </c>
      <c r="U511" s="1" t="s">
        <v>882</v>
      </c>
      <c r="V511" s="1" t="s">
        <v>883</v>
      </c>
      <c r="W511" s="1" t="s">
        <v>759</v>
      </c>
      <c r="X511" s="1" t="s">
        <v>884</v>
      </c>
      <c r="Y511" s="1" t="s">
        <v>932</v>
      </c>
      <c r="Z511" s="1" t="s">
        <v>748</v>
      </c>
      <c r="AA511" s="1" t="s">
        <v>862</v>
      </c>
      <c r="AB511" s="1" t="s">
        <v>1347</v>
      </c>
      <c r="AC511" s="1" t="s">
        <v>904</v>
      </c>
      <c r="AD511" s="1" t="s">
        <v>1394</v>
      </c>
      <c r="AE511" s="1" t="s">
        <v>1395</v>
      </c>
    </row>
    <row r="512" spans="1:31" x14ac:dyDescent="0.45">
      <c r="A512" s="1" t="str">
        <f>INDEX(Team_Key[Abbreviation],MATCH(INDEX(FPL_Misc_Extract[Team Name],MATCH(FPL_Results_Extract[[#This Row],[Player]],FPL_Misc_Extract[Player],0)),Team_Key[Full Name],0))</f>
        <v>WAT</v>
      </c>
      <c r="B512" s="1" t="s">
        <v>159</v>
      </c>
      <c r="C512" s="1" t="s">
        <v>851</v>
      </c>
      <c r="D512" s="1" t="s">
        <v>852</v>
      </c>
      <c r="E512" s="1" t="s">
        <v>814</v>
      </c>
      <c r="F512" s="1" t="s">
        <v>853</v>
      </c>
      <c r="G512" s="1" t="s">
        <v>742</v>
      </c>
      <c r="H512" s="1" t="s">
        <v>854</v>
      </c>
      <c r="I512" s="1" t="s">
        <v>855</v>
      </c>
      <c r="J512" s="1" t="s">
        <v>754</v>
      </c>
      <c r="K512" s="1" t="s">
        <v>856</v>
      </c>
      <c r="L512" s="1" t="s">
        <v>857</v>
      </c>
      <c r="M512" s="1" t="s">
        <v>858</v>
      </c>
      <c r="N512" s="1" t="s">
        <v>859</v>
      </c>
      <c r="O512" s="1" t="s">
        <v>860</v>
      </c>
      <c r="P512" s="1" t="s">
        <v>861</v>
      </c>
      <c r="Q512" s="1" t="s">
        <v>862</v>
      </c>
      <c r="R512" s="1" t="s">
        <v>747</v>
      </c>
      <c r="S512" s="1" t="s">
        <v>863</v>
      </c>
      <c r="T512" s="1" t="s">
        <v>829</v>
      </c>
      <c r="U512" s="1" t="s">
        <v>864</v>
      </c>
      <c r="V512" s="1" t="s">
        <v>865</v>
      </c>
      <c r="W512" s="1" t="s">
        <v>866</v>
      </c>
      <c r="X512" s="1" t="s">
        <v>826</v>
      </c>
      <c r="Y512" s="1" t="s">
        <v>1202</v>
      </c>
      <c r="Z512" s="1" t="s">
        <v>803</v>
      </c>
      <c r="AA512" s="1" t="s">
        <v>983</v>
      </c>
      <c r="AB512" s="1" t="s">
        <v>1037</v>
      </c>
      <c r="AC512" s="1" t="s">
        <v>769</v>
      </c>
      <c r="AD512" s="1" t="s">
        <v>792</v>
      </c>
      <c r="AE512" s="1" t="s">
        <v>1397</v>
      </c>
    </row>
    <row r="513" spans="1:31" x14ac:dyDescent="0.45">
      <c r="A513" s="1" t="str">
        <f>INDEX(Team_Key[Abbreviation],MATCH(INDEX(FPL_Misc_Extract[Team Name],MATCH(FPL_Results_Extract[[#This Row],[Player]],FPL_Misc_Extract[Player],0)),Team_Key[Full Name],0))</f>
        <v>BOU</v>
      </c>
      <c r="B513" s="1" t="s">
        <v>644</v>
      </c>
      <c r="C513" s="1" t="s">
        <v>900</v>
      </c>
      <c r="D513" s="1" t="s">
        <v>767</v>
      </c>
      <c r="E513" s="1" t="s">
        <v>901</v>
      </c>
      <c r="F513" s="1" t="s">
        <v>884</v>
      </c>
      <c r="G513" s="1" t="s">
        <v>902</v>
      </c>
      <c r="H513" s="1" t="s">
        <v>903</v>
      </c>
      <c r="I513" s="1" t="s">
        <v>904</v>
      </c>
      <c r="J513" s="1" t="s">
        <v>905</v>
      </c>
      <c r="K513" s="1" t="s">
        <v>906</v>
      </c>
      <c r="L513" s="1" t="s">
        <v>907</v>
      </c>
      <c r="M513" s="1" t="s">
        <v>866</v>
      </c>
      <c r="N513" s="1" t="s">
        <v>908</v>
      </c>
      <c r="O513" s="1" t="s">
        <v>797</v>
      </c>
      <c r="P513" s="1" t="s">
        <v>909</v>
      </c>
      <c r="Q513" s="1" t="s">
        <v>910</v>
      </c>
      <c r="R513" s="1" t="s">
        <v>886</v>
      </c>
      <c r="S513" s="1" t="s">
        <v>911</v>
      </c>
      <c r="T513" s="1" t="s">
        <v>912</v>
      </c>
      <c r="U513" s="1" t="s">
        <v>835</v>
      </c>
      <c r="V513" s="1" t="s">
        <v>913</v>
      </c>
      <c r="W513" s="1" t="s">
        <v>914</v>
      </c>
      <c r="X513" s="1" t="s">
        <v>807</v>
      </c>
      <c r="Y513" s="1" t="s">
        <v>885</v>
      </c>
      <c r="Z513" s="1" t="s">
        <v>1037</v>
      </c>
      <c r="AA513" s="1" t="s">
        <v>879</v>
      </c>
      <c r="AB513" s="1" t="s">
        <v>1321</v>
      </c>
      <c r="AC513" s="1" t="s">
        <v>812</v>
      </c>
      <c r="AD513" s="1" t="s">
        <v>1398</v>
      </c>
      <c r="AE513" s="1" t="s">
        <v>1399</v>
      </c>
    </row>
    <row r="514" spans="1:31" x14ac:dyDescent="0.45">
      <c r="A514" s="1" t="str">
        <f>INDEX(Team_Key[Abbreviation],MATCH(INDEX(FPL_Misc_Extract[Team Name],MATCH(FPL_Results_Extract[[#This Row],[Player]],FPL_Misc_Extract[Player],0)),Team_Key[Full Name],0))</f>
        <v>CRY</v>
      </c>
      <c r="B514" s="1" t="s">
        <v>426</v>
      </c>
      <c r="C514" s="1" t="s">
        <v>978</v>
      </c>
      <c r="D514" s="1" t="s">
        <v>979</v>
      </c>
      <c r="E514" s="1" t="s">
        <v>980</v>
      </c>
      <c r="F514" s="1" t="s">
        <v>981</v>
      </c>
      <c r="G514" s="1" t="s">
        <v>982</v>
      </c>
      <c r="H514" s="1" t="s">
        <v>983</v>
      </c>
      <c r="I514" s="1" t="s">
        <v>984</v>
      </c>
      <c r="J514" s="1" t="s">
        <v>923</v>
      </c>
      <c r="K514" s="1" t="s">
        <v>914</v>
      </c>
      <c r="L514" s="1" t="s">
        <v>985</v>
      </c>
      <c r="M514" s="1" t="s">
        <v>986</v>
      </c>
      <c r="N514" s="1" t="s">
        <v>987</v>
      </c>
      <c r="O514" s="1" t="s">
        <v>988</v>
      </c>
      <c r="P514" s="1" t="s">
        <v>989</v>
      </c>
      <c r="Q514" s="1" t="s">
        <v>736</v>
      </c>
      <c r="R514" s="1" t="s">
        <v>990</v>
      </c>
      <c r="S514" s="1" t="s">
        <v>991</v>
      </c>
      <c r="T514" s="1" t="s">
        <v>992</v>
      </c>
      <c r="U514" s="1" t="s">
        <v>993</v>
      </c>
      <c r="V514" s="1" t="s">
        <v>994</v>
      </c>
      <c r="W514" s="1" t="s">
        <v>995</v>
      </c>
      <c r="X514" s="1" t="s">
        <v>996</v>
      </c>
      <c r="Y514" s="1" t="s">
        <v>1197</v>
      </c>
      <c r="Z514" s="1" t="s">
        <v>825</v>
      </c>
      <c r="AA514" s="1" t="s">
        <v>1334</v>
      </c>
      <c r="AB514" s="1" t="s">
        <v>948</v>
      </c>
      <c r="AC514" s="1" t="s">
        <v>1335</v>
      </c>
      <c r="AD514" s="1" t="s">
        <v>779</v>
      </c>
      <c r="AE514" s="1" t="s">
        <v>1393</v>
      </c>
    </row>
    <row r="515" spans="1:31" x14ac:dyDescent="0.45">
      <c r="A515" s="1" t="str">
        <f>INDEX(Team_Key[Abbreviation],MATCH(INDEX(FPL_Misc_Extract[Team Name],MATCH(FPL_Results_Extract[[#This Row],[Player]],FPL_Misc_Extract[Player],0)),Team_Key[Full Name],0))</f>
        <v>SUN</v>
      </c>
      <c r="B515" s="1" t="s">
        <v>390</v>
      </c>
      <c r="C515" s="1" t="s">
        <v>960</v>
      </c>
      <c r="D515" s="1" t="s">
        <v>961</v>
      </c>
      <c r="E515" s="1" t="s">
        <v>962</v>
      </c>
      <c r="F515" s="1" t="s">
        <v>963</v>
      </c>
      <c r="G515" s="1" t="s">
        <v>964</v>
      </c>
      <c r="H515" s="1" t="s">
        <v>965</v>
      </c>
      <c r="I515" s="1" t="s">
        <v>966</v>
      </c>
      <c r="J515" s="1" t="s">
        <v>967</v>
      </c>
      <c r="K515" s="1" t="s">
        <v>956</v>
      </c>
      <c r="L515" s="1" t="s">
        <v>968</v>
      </c>
      <c r="M515" s="1" t="s">
        <v>969</v>
      </c>
      <c r="N515" s="1" t="s">
        <v>970</v>
      </c>
      <c r="O515" s="1" t="s">
        <v>971</v>
      </c>
      <c r="P515" s="1" t="s">
        <v>972</v>
      </c>
      <c r="Q515" s="1" t="s">
        <v>973</v>
      </c>
      <c r="R515" s="1" t="s">
        <v>974</v>
      </c>
      <c r="S515" s="1" t="s">
        <v>975</v>
      </c>
      <c r="T515" s="1" t="s">
        <v>976</v>
      </c>
      <c r="U515" s="1" t="s">
        <v>831</v>
      </c>
      <c r="V515" s="1" t="s">
        <v>800</v>
      </c>
      <c r="W515" s="1" t="s">
        <v>977</v>
      </c>
      <c r="X515" s="1" t="s">
        <v>783</v>
      </c>
      <c r="Y515" s="1" t="s">
        <v>1195</v>
      </c>
      <c r="Z515" s="1" t="s">
        <v>982</v>
      </c>
      <c r="AA515" s="1" t="s">
        <v>824</v>
      </c>
      <c r="AB515" s="1" t="s">
        <v>886</v>
      </c>
      <c r="AC515" s="1" t="s">
        <v>1326</v>
      </c>
      <c r="AD515" s="1" t="s">
        <v>1383</v>
      </c>
      <c r="AE515" s="1" t="s">
        <v>1384</v>
      </c>
    </row>
    <row r="516" spans="1:31" x14ac:dyDescent="0.45">
      <c r="A516" s="1" t="str">
        <f>INDEX(Team_Key[Abbreviation],MATCH(INDEX(FPL_Misc_Extract[Team Name],MATCH(FPL_Results_Extract[[#This Row],[Player]],FPL_Misc_Extract[Player],0)),Team_Key[Full Name],0))</f>
        <v>SUN</v>
      </c>
      <c r="B516" s="1" t="s">
        <v>95</v>
      </c>
      <c r="C516" s="1" t="s">
        <v>960</v>
      </c>
      <c r="D516" s="1" t="s">
        <v>961</v>
      </c>
      <c r="E516" s="1" t="s">
        <v>962</v>
      </c>
      <c r="F516" s="1" t="s">
        <v>963</v>
      </c>
      <c r="G516" s="1" t="s">
        <v>964</v>
      </c>
      <c r="H516" s="1" t="s">
        <v>965</v>
      </c>
      <c r="I516" s="1" t="s">
        <v>966</v>
      </c>
      <c r="J516" s="1" t="s">
        <v>967</v>
      </c>
      <c r="K516" s="1" t="s">
        <v>956</v>
      </c>
      <c r="L516" s="1" t="s">
        <v>968</v>
      </c>
      <c r="M516" s="1" t="s">
        <v>969</v>
      </c>
      <c r="N516" s="1" t="s">
        <v>970</v>
      </c>
      <c r="O516" s="1" t="s">
        <v>971</v>
      </c>
      <c r="P516" s="1" t="s">
        <v>972</v>
      </c>
      <c r="Q516" s="1" t="s">
        <v>973</v>
      </c>
      <c r="R516" s="1" t="s">
        <v>974</v>
      </c>
      <c r="S516" s="1" t="s">
        <v>975</v>
      </c>
      <c r="T516" s="1" t="s">
        <v>976</v>
      </c>
      <c r="U516" s="1" t="s">
        <v>831</v>
      </c>
      <c r="V516" s="1" t="s">
        <v>800</v>
      </c>
      <c r="W516" s="1" t="s">
        <v>977</v>
      </c>
      <c r="X516" s="1" t="s">
        <v>783</v>
      </c>
      <c r="Y516" s="1" t="s">
        <v>1195</v>
      </c>
      <c r="Z516" s="1" t="s">
        <v>982</v>
      </c>
      <c r="AA516" s="1" t="s">
        <v>824</v>
      </c>
      <c r="AB516" s="1" t="s">
        <v>886</v>
      </c>
      <c r="AC516" s="1" t="s">
        <v>1326</v>
      </c>
      <c r="AD516" s="1" t="s">
        <v>1383</v>
      </c>
      <c r="AE516" s="1" t="s">
        <v>1384</v>
      </c>
    </row>
    <row r="517" spans="1:31" x14ac:dyDescent="0.45">
      <c r="A517" s="1" t="str">
        <f>INDEX(Team_Key[Abbreviation],MATCH(INDEX(FPL_Misc_Extract[Team Name],MATCH(FPL_Results_Extract[[#This Row],[Player]],FPL_Misc_Extract[Player],0)),Team_Key[Full Name],0))</f>
        <v>MUN</v>
      </c>
      <c r="B517" s="1" t="s">
        <v>510</v>
      </c>
      <c r="C517" s="1" t="s">
        <v>1259</v>
      </c>
      <c r="D517" s="1" t="s">
        <v>1259</v>
      </c>
      <c r="E517" s="1" t="s">
        <v>1259</v>
      </c>
      <c r="F517" s="1" t="s">
        <v>1259</v>
      </c>
      <c r="G517" s="1" t="s">
        <v>918</v>
      </c>
      <c r="H517" s="1" t="s">
        <v>919</v>
      </c>
      <c r="I517" s="1" t="s">
        <v>920</v>
      </c>
      <c r="J517" s="1" t="s">
        <v>921</v>
      </c>
      <c r="K517" s="1" t="s">
        <v>922</v>
      </c>
      <c r="L517" s="1" t="s">
        <v>768</v>
      </c>
      <c r="M517" s="1" t="s">
        <v>897</v>
      </c>
      <c r="N517" s="1" t="s">
        <v>923</v>
      </c>
      <c r="O517" s="1" t="s">
        <v>808</v>
      </c>
      <c r="P517" s="1" t="s">
        <v>794</v>
      </c>
      <c r="Q517" s="1" t="s">
        <v>895</v>
      </c>
      <c r="R517" s="1" t="s">
        <v>924</v>
      </c>
      <c r="S517" s="1" t="s">
        <v>925</v>
      </c>
      <c r="T517" s="1" t="s">
        <v>926</v>
      </c>
      <c r="U517" s="1" t="s">
        <v>803</v>
      </c>
      <c r="V517" s="1" t="s">
        <v>927</v>
      </c>
      <c r="W517" s="1" t="s">
        <v>928</v>
      </c>
      <c r="X517" s="1" t="s">
        <v>929</v>
      </c>
      <c r="Y517" s="1" t="s">
        <v>970</v>
      </c>
      <c r="Z517" s="1" t="s">
        <v>1201</v>
      </c>
      <c r="AA517" s="1" t="s">
        <v>1336</v>
      </c>
      <c r="AB517" s="1" t="s">
        <v>1337</v>
      </c>
      <c r="AC517" s="1" t="s">
        <v>1338</v>
      </c>
      <c r="AD517" s="1" t="s">
        <v>1206</v>
      </c>
      <c r="AE517" s="1" t="s">
        <v>1387</v>
      </c>
    </row>
    <row r="518" spans="1:31" x14ac:dyDescent="0.45">
      <c r="A518" s="1" t="str">
        <f>INDEX(Team_Key[Abbreviation],MATCH(INDEX(FPL_Misc_Extract[Team Name],MATCH(FPL_Results_Extract[[#This Row],[Player]],FPL_Misc_Extract[Player],0)),Team_Key[Full Name],0))</f>
        <v>MUN</v>
      </c>
      <c r="B518" s="1" t="s">
        <v>395</v>
      </c>
      <c r="C518" s="1" t="s">
        <v>915</v>
      </c>
      <c r="D518" s="1" t="s">
        <v>815</v>
      </c>
      <c r="E518" s="1" t="s">
        <v>916</v>
      </c>
      <c r="F518" s="1" t="s">
        <v>917</v>
      </c>
      <c r="G518" s="1" t="s">
        <v>918</v>
      </c>
      <c r="H518" s="1" t="s">
        <v>919</v>
      </c>
      <c r="I518" s="1" t="s">
        <v>920</v>
      </c>
      <c r="J518" s="1" t="s">
        <v>921</v>
      </c>
      <c r="K518" s="1" t="s">
        <v>922</v>
      </c>
      <c r="L518" s="1" t="s">
        <v>768</v>
      </c>
      <c r="M518" s="1" t="s">
        <v>897</v>
      </c>
      <c r="N518" s="1" t="s">
        <v>923</v>
      </c>
      <c r="O518" s="1" t="s">
        <v>808</v>
      </c>
      <c r="P518" s="1" t="s">
        <v>794</v>
      </c>
      <c r="Q518" s="1" t="s">
        <v>895</v>
      </c>
      <c r="R518" s="1" t="s">
        <v>924</v>
      </c>
      <c r="S518" s="1" t="s">
        <v>925</v>
      </c>
      <c r="T518" s="1" t="s">
        <v>926</v>
      </c>
      <c r="U518" s="1" t="s">
        <v>803</v>
      </c>
      <c r="V518" s="1" t="s">
        <v>927</v>
      </c>
      <c r="W518" s="1" t="s">
        <v>928</v>
      </c>
      <c r="X518" s="1" t="s">
        <v>929</v>
      </c>
      <c r="Y518" s="1" t="s">
        <v>970</v>
      </c>
      <c r="Z518" s="1" t="s">
        <v>1201</v>
      </c>
      <c r="AA518" s="1" t="s">
        <v>1336</v>
      </c>
      <c r="AB518" s="1" t="s">
        <v>1337</v>
      </c>
      <c r="AC518" s="1" t="s">
        <v>1338</v>
      </c>
      <c r="AD518" s="1" t="s">
        <v>1206</v>
      </c>
      <c r="AE518" s="1" t="s">
        <v>1387</v>
      </c>
    </row>
    <row r="519" spans="1:31" x14ac:dyDescent="0.45">
      <c r="A519" s="1" t="str">
        <f>INDEX(Team_Key[Abbreviation],MATCH(INDEX(FPL_Misc_Extract[Team Name],MATCH(FPL_Results_Extract[[#This Row],[Player]],FPL_Misc_Extract[Player],0)),Team_Key[Full Name],0))</f>
        <v>LIV</v>
      </c>
      <c r="B519" s="1" t="s">
        <v>130</v>
      </c>
      <c r="C519" s="1" t="s">
        <v>729</v>
      </c>
      <c r="D519" s="1" t="s">
        <v>730</v>
      </c>
      <c r="E519" s="1" t="s">
        <v>731</v>
      </c>
      <c r="F519" s="1" t="s">
        <v>732</v>
      </c>
      <c r="G519" s="1" t="s">
        <v>870</v>
      </c>
      <c r="H519" s="1" t="s">
        <v>834</v>
      </c>
      <c r="I519" s="1" t="s">
        <v>871</v>
      </c>
      <c r="J519" s="1" t="s">
        <v>872</v>
      </c>
      <c r="K519" s="1" t="s">
        <v>873</v>
      </c>
      <c r="L519" s="1" t="s">
        <v>874</v>
      </c>
      <c r="M519" s="1" t="s">
        <v>875</v>
      </c>
      <c r="N519" s="1" t="s">
        <v>768</v>
      </c>
      <c r="O519" s="1" t="s">
        <v>876</v>
      </c>
      <c r="P519" s="1" t="s">
        <v>877</v>
      </c>
      <c r="Q519" s="1" t="s">
        <v>878</v>
      </c>
      <c r="R519" s="1" t="s">
        <v>879</v>
      </c>
      <c r="S519" s="1" t="s">
        <v>880</v>
      </c>
      <c r="T519" s="1" t="s">
        <v>881</v>
      </c>
      <c r="U519" s="1" t="s">
        <v>882</v>
      </c>
      <c r="V519" s="1" t="s">
        <v>883</v>
      </c>
      <c r="W519" s="1" t="s">
        <v>749</v>
      </c>
      <c r="X519" s="1" t="s">
        <v>750</v>
      </c>
      <c r="Y519" s="1" t="s">
        <v>1198</v>
      </c>
      <c r="Z519" s="1" t="s">
        <v>1318</v>
      </c>
      <c r="AA519" s="1" t="s">
        <v>869</v>
      </c>
      <c r="AB519" s="1" t="s">
        <v>1319</v>
      </c>
      <c r="AC519" s="1" t="s">
        <v>1378</v>
      </c>
      <c r="AD519" s="1" t="s">
        <v>1379</v>
      </c>
      <c r="AE519" s="1" t="s">
        <v>1259</v>
      </c>
    </row>
    <row r="520" spans="1:31" x14ac:dyDescent="0.45">
      <c r="A520" s="1" t="str">
        <f>INDEX(Team_Key[Abbreviation],MATCH(INDEX(FPL_Misc_Extract[Team Name],MATCH(FPL_Results_Extract[[#This Row],[Player]],FPL_Misc_Extract[Player],0)),Team_Key[Full Name],0))</f>
        <v>WAT</v>
      </c>
      <c r="B520" s="1" t="s">
        <v>315</v>
      </c>
      <c r="C520" s="1" t="s">
        <v>851</v>
      </c>
      <c r="D520" s="1" t="s">
        <v>852</v>
      </c>
      <c r="E520" s="1" t="s">
        <v>814</v>
      </c>
      <c r="F520" s="1" t="s">
        <v>853</v>
      </c>
      <c r="G520" s="1" t="s">
        <v>742</v>
      </c>
      <c r="H520" s="1" t="s">
        <v>854</v>
      </c>
      <c r="I520" s="1" t="s">
        <v>855</v>
      </c>
      <c r="J520" s="1" t="s">
        <v>754</v>
      </c>
      <c r="K520" s="1" t="s">
        <v>856</v>
      </c>
      <c r="L520" s="1" t="s">
        <v>857</v>
      </c>
      <c r="M520" s="1" t="s">
        <v>858</v>
      </c>
      <c r="N520" s="1" t="s">
        <v>859</v>
      </c>
      <c r="O520" s="1" t="s">
        <v>860</v>
      </c>
      <c r="P520" s="1" t="s">
        <v>861</v>
      </c>
      <c r="Q520" s="1" t="s">
        <v>862</v>
      </c>
      <c r="R520" s="1" t="s">
        <v>747</v>
      </c>
      <c r="S520" s="1" t="s">
        <v>863</v>
      </c>
      <c r="T520" s="1" t="s">
        <v>829</v>
      </c>
      <c r="U520" s="1" t="s">
        <v>864</v>
      </c>
      <c r="V520" s="1" t="s">
        <v>865</v>
      </c>
      <c r="W520" s="1" t="s">
        <v>866</v>
      </c>
      <c r="X520" s="1" t="s">
        <v>826</v>
      </c>
      <c r="Y520" s="1" t="s">
        <v>1202</v>
      </c>
      <c r="Z520" s="1" t="s">
        <v>803</v>
      </c>
      <c r="AA520" s="1" t="s">
        <v>983</v>
      </c>
      <c r="AB520" s="1" t="s">
        <v>1037</v>
      </c>
      <c r="AC520" s="1" t="s">
        <v>769</v>
      </c>
      <c r="AD520" s="1" t="s">
        <v>792</v>
      </c>
      <c r="AE520" s="1" t="s">
        <v>1397</v>
      </c>
    </row>
    <row r="521" spans="1:31" x14ac:dyDescent="0.45">
      <c r="A521" s="1" t="str">
        <f>INDEX(Team_Key[Abbreviation],MATCH(INDEX(FPL_Misc_Extract[Team Name],MATCH(FPL_Results_Extract[[#This Row],[Player]],FPL_Misc_Extract[Player],0)),Team_Key[Full Name],0))</f>
        <v>NEW</v>
      </c>
      <c r="B521" s="1" t="s">
        <v>70</v>
      </c>
      <c r="C521" s="1" t="s">
        <v>792</v>
      </c>
      <c r="D521" s="1" t="s">
        <v>793</v>
      </c>
      <c r="E521" s="1" t="s">
        <v>794</v>
      </c>
      <c r="F521" s="1" t="s">
        <v>795</v>
      </c>
      <c r="G521" s="1" t="s">
        <v>747</v>
      </c>
      <c r="H521" s="1" t="s">
        <v>759</v>
      </c>
      <c r="I521" s="1" t="s">
        <v>796</v>
      </c>
      <c r="J521" s="1" t="s">
        <v>797</v>
      </c>
      <c r="K521" s="1" t="s">
        <v>798</v>
      </c>
      <c r="L521" s="1" t="s">
        <v>799</v>
      </c>
      <c r="M521" s="1" t="s">
        <v>800</v>
      </c>
      <c r="N521" s="1" t="s">
        <v>801</v>
      </c>
      <c r="O521" s="1" t="s">
        <v>802</v>
      </c>
      <c r="P521" s="1" t="s">
        <v>803</v>
      </c>
      <c r="Q521" s="1" t="s">
        <v>804</v>
      </c>
      <c r="R521" s="1" t="s">
        <v>805</v>
      </c>
      <c r="S521" s="1" t="s">
        <v>806</v>
      </c>
      <c r="T521" s="1" t="s">
        <v>807</v>
      </c>
      <c r="U521" s="1" t="s">
        <v>808</v>
      </c>
      <c r="V521" s="1" t="s">
        <v>736</v>
      </c>
      <c r="W521" s="1" t="s">
        <v>809</v>
      </c>
      <c r="X521" s="1" t="s">
        <v>810</v>
      </c>
      <c r="Y521" s="1" t="s">
        <v>780</v>
      </c>
      <c r="Z521" s="1" t="s">
        <v>1340</v>
      </c>
      <c r="AA521" s="1" t="s">
        <v>896</v>
      </c>
      <c r="AB521" s="1" t="s">
        <v>1341</v>
      </c>
      <c r="AC521" s="1" t="s">
        <v>1054</v>
      </c>
      <c r="AD521" s="1" t="s">
        <v>1396</v>
      </c>
      <c r="AE521" s="1" t="s">
        <v>1259</v>
      </c>
    </row>
    <row r="522" spans="1:31" x14ac:dyDescent="0.45">
      <c r="A522" s="1" t="str">
        <f>INDEX(Team_Key[Abbreviation],MATCH(INDEX(FPL_Misc_Extract[Team Name],MATCH(FPL_Results_Extract[[#This Row],[Player]],FPL_Misc_Extract[Player],0)),Team_Key[Full Name],0))</f>
        <v>WAT</v>
      </c>
      <c r="B522" s="1" t="s">
        <v>539</v>
      </c>
      <c r="C522" s="1" t="s">
        <v>851</v>
      </c>
      <c r="D522" s="1" t="s">
        <v>852</v>
      </c>
      <c r="E522" s="1" t="s">
        <v>814</v>
      </c>
      <c r="F522" s="1" t="s">
        <v>853</v>
      </c>
      <c r="G522" s="1" t="s">
        <v>742</v>
      </c>
      <c r="H522" s="1" t="s">
        <v>854</v>
      </c>
      <c r="I522" s="1" t="s">
        <v>855</v>
      </c>
      <c r="J522" s="1" t="s">
        <v>754</v>
      </c>
      <c r="K522" s="1" t="s">
        <v>856</v>
      </c>
      <c r="L522" s="1" t="s">
        <v>857</v>
      </c>
      <c r="M522" s="1" t="s">
        <v>858</v>
      </c>
      <c r="N522" s="1" t="s">
        <v>859</v>
      </c>
      <c r="O522" s="1" t="s">
        <v>860</v>
      </c>
      <c r="P522" s="1" t="s">
        <v>861</v>
      </c>
      <c r="Q522" s="1" t="s">
        <v>862</v>
      </c>
      <c r="R522" s="1" t="s">
        <v>747</v>
      </c>
      <c r="S522" s="1" t="s">
        <v>863</v>
      </c>
      <c r="T522" s="1" t="s">
        <v>829</v>
      </c>
      <c r="U522" s="1" t="s">
        <v>864</v>
      </c>
      <c r="V522" s="1" t="s">
        <v>865</v>
      </c>
      <c r="W522" s="1" t="s">
        <v>866</v>
      </c>
      <c r="X522" s="1" t="s">
        <v>826</v>
      </c>
      <c r="Y522" s="1" t="s">
        <v>1202</v>
      </c>
      <c r="Z522" s="1" t="s">
        <v>803</v>
      </c>
      <c r="AA522" s="1" t="s">
        <v>983</v>
      </c>
      <c r="AB522" s="1" t="s">
        <v>1037</v>
      </c>
      <c r="AC522" s="1" t="s">
        <v>769</v>
      </c>
      <c r="AD522" s="1" t="s">
        <v>792</v>
      </c>
      <c r="AE522" s="1" t="s">
        <v>1397</v>
      </c>
    </row>
    <row r="523" spans="1:31" x14ac:dyDescent="0.45">
      <c r="A523" s="1" t="str">
        <f>INDEX(Team_Key[Abbreviation],MATCH(INDEX(FPL_Misc_Extract[Team Name],MATCH(FPL_Results_Extract[[#This Row],[Player]],FPL_Misc_Extract[Player],0)),Team_Key[Full Name],0))</f>
        <v>WHU</v>
      </c>
      <c r="B523" s="1" t="s">
        <v>608</v>
      </c>
      <c r="C523" s="1" t="s">
        <v>1259</v>
      </c>
      <c r="D523" s="1" t="s">
        <v>1259</v>
      </c>
      <c r="E523" s="1" t="s">
        <v>1259</v>
      </c>
      <c r="F523" s="1" t="s">
        <v>1259</v>
      </c>
      <c r="G523" s="1" t="s">
        <v>1259</v>
      </c>
      <c r="H523" s="1" t="s">
        <v>1259</v>
      </c>
      <c r="I523" s="1" t="s">
        <v>1259</v>
      </c>
      <c r="J523" s="1" t="s">
        <v>1259</v>
      </c>
      <c r="K523" s="1" t="s">
        <v>1259</v>
      </c>
      <c r="L523" s="1" t="s">
        <v>1259</v>
      </c>
      <c r="M523" s="1" t="s">
        <v>1259</v>
      </c>
      <c r="N523" s="1" t="s">
        <v>1259</v>
      </c>
      <c r="O523" s="1" t="s">
        <v>1259</v>
      </c>
      <c r="P523" s="1" t="s">
        <v>1259</v>
      </c>
      <c r="Q523" s="1" t="s">
        <v>1259</v>
      </c>
      <c r="R523" s="1" t="s">
        <v>1259</v>
      </c>
      <c r="S523" s="1" t="s">
        <v>1259</v>
      </c>
      <c r="T523" s="1" t="s">
        <v>771</v>
      </c>
      <c r="U523" s="1" t="s">
        <v>788</v>
      </c>
      <c r="V523" s="1" t="s">
        <v>789</v>
      </c>
      <c r="W523" s="1" t="s">
        <v>790</v>
      </c>
      <c r="X523" s="1" t="s">
        <v>791</v>
      </c>
      <c r="Y523" s="1" t="s">
        <v>1196</v>
      </c>
      <c r="Z523" s="1" t="s">
        <v>1019</v>
      </c>
      <c r="AA523" s="1" t="s">
        <v>1323</v>
      </c>
      <c r="AB523" s="1" t="s">
        <v>1324</v>
      </c>
      <c r="AC523" s="1" t="s">
        <v>818</v>
      </c>
      <c r="AD523" s="1" t="s">
        <v>915</v>
      </c>
      <c r="AE523" s="1" t="s">
        <v>1377</v>
      </c>
    </row>
    <row r="524" spans="1:31" x14ac:dyDescent="0.45">
      <c r="A524" s="1" t="str">
        <f>INDEX(Team_Key[Abbreviation],MATCH(INDEX(FPL_Misc_Extract[Team Name],MATCH(FPL_Results_Extract[[#This Row],[Player]],FPL_Misc_Extract[Player],0)),Team_Key[Full Name],0))</f>
        <v>LEI</v>
      </c>
      <c r="B524" s="1" t="s">
        <v>619</v>
      </c>
      <c r="C524" s="1" t="s">
        <v>751</v>
      </c>
      <c r="D524" s="1" t="s">
        <v>752</v>
      </c>
      <c r="E524" s="1" t="s">
        <v>753</v>
      </c>
      <c r="F524" s="1" t="s">
        <v>754</v>
      </c>
      <c r="G524" s="1" t="s">
        <v>735</v>
      </c>
      <c r="H524" s="1" t="s">
        <v>755</v>
      </c>
      <c r="I524" s="1" t="s">
        <v>756</v>
      </c>
      <c r="J524" s="1" t="s">
        <v>757</v>
      </c>
      <c r="K524" s="1" t="s">
        <v>758</v>
      </c>
      <c r="L524" s="1" t="s">
        <v>759</v>
      </c>
      <c r="M524" s="1" t="s">
        <v>760</v>
      </c>
      <c r="N524" s="1" t="s">
        <v>761</v>
      </c>
      <c r="O524" s="1" t="s">
        <v>762</v>
      </c>
      <c r="P524" s="1" t="s">
        <v>763</v>
      </c>
      <c r="Q524" s="1" t="s">
        <v>764</v>
      </c>
      <c r="R524" s="1" t="s">
        <v>765</v>
      </c>
      <c r="S524" s="1" t="s">
        <v>766</v>
      </c>
      <c r="T524" s="1" t="s">
        <v>767</v>
      </c>
      <c r="U524" s="1" t="s">
        <v>768</v>
      </c>
      <c r="V524" s="1" t="s">
        <v>769</v>
      </c>
      <c r="W524" s="1" t="s">
        <v>770</v>
      </c>
      <c r="X524" s="1" t="s">
        <v>771</v>
      </c>
      <c r="Y524" s="1" t="s">
        <v>1201</v>
      </c>
      <c r="Z524" s="1" t="s">
        <v>789</v>
      </c>
      <c r="AA524" s="1" t="s">
        <v>1322</v>
      </c>
      <c r="AB524" s="1" t="s">
        <v>1007</v>
      </c>
      <c r="AC524" s="1" t="s">
        <v>1055</v>
      </c>
      <c r="AD524" s="1" t="s">
        <v>744</v>
      </c>
      <c r="AE524" s="1" t="s">
        <v>1401</v>
      </c>
    </row>
    <row r="525" spans="1:31" x14ac:dyDescent="0.45">
      <c r="A525" s="1" t="str">
        <f>INDEX(Team_Key[Abbreviation],MATCH(INDEX(FPL_Misc_Extract[Team Name],MATCH(FPL_Results_Extract[[#This Row],[Player]],FPL_Misc_Extract[Player],0)),Team_Key[Full Name],0))</f>
        <v>LIV</v>
      </c>
      <c r="B525" s="1" t="s">
        <v>214</v>
      </c>
      <c r="C525" s="1" t="s">
        <v>729</v>
      </c>
      <c r="D525" s="1" t="s">
        <v>730</v>
      </c>
      <c r="E525" s="1" t="s">
        <v>731</v>
      </c>
      <c r="F525" s="1" t="s">
        <v>732</v>
      </c>
      <c r="G525" s="1" t="s">
        <v>733</v>
      </c>
      <c r="H525" s="1" t="s">
        <v>734</v>
      </c>
      <c r="I525" s="1" t="s">
        <v>735</v>
      </c>
      <c r="J525" s="1" t="s">
        <v>736</v>
      </c>
      <c r="K525" s="1" t="s">
        <v>737</v>
      </c>
      <c r="L525" s="1" t="s">
        <v>738</v>
      </c>
      <c r="M525" s="1" t="s">
        <v>739</v>
      </c>
      <c r="N525" s="1" t="s">
        <v>740</v>
      </c>
      <c r="O525" s="1" t="s">
        <v>741</v>
      </c>
      <c r="P525" s="1" t="s">
        <v>742</v>
      </c>
      <c r="Q525" s="1" t="s">
        <v>743</v>
      </c>
      <c r="R525" s="1" t="s">
        <v>744</v>
      </c>
      <c r="S525" s="1" t="s">
        <v>745</v>
      </c>
      <c r="T525" s="1" t="s">
        <v>746</v>
      </c>
      <c r="U525" s="1" t="s">
        <v>747</v>
      </c>
      <c r="V525" s="1" t="s">
        <v>748</v>
      </c>
      <c r="W525" s="1" t="s">
        <v>749</v>
      </c>
      <c r="X525" s="1" t="s">
        <v>750</v>
      </c>
      <c r="Y525" s="1" t="s">
        <v>1198</v>
      </c>
      <c r="Z525" s="1" t="s">
        <v>1318</v>
      </c>
      <c r="AA525" s="1" t="s">
        <v>869</v>
      </c>
      <c r="AB525" s="1" t="s">
        <v>1319</v>
      </c>
      <c r="AC525" s="1" t="s">
        <v>1378</v>
      </c>
      <c r="AD525" s="1" t="s">
        <v>1379</v>
      </c>
      <c r="AE525" s="1" t="s">
        <v>1259</v>
      </c>
    </row>
    <row r="526" spans="1:31" x14ac:dyDescent="0.45">
      <c r="A526" s="1" t="str">
        <f>INDEX(Team_Key[Abbreviation],MATCH(INDEX(FPL_Misc_Extract[Team Name],MATCH(FPL_Results_Extract[[#This Row],[Player]],FPL_Misc_Extract[Player],0)),Team_Key[Full Name],0))</f>
        <v>MUN</v>
      </c>
      <c r="B526" s="1" t="s">
        <v>256</v>
      </c>
      <c r="C526" s="1" t="s">
        <v>915</v>
      </c>
      <c r="D526" s="1" t="s">
        <v>815</v>
      </c>
      <c r="E526" s="1" t="s">
        <v>916</v>
      </c>
      <c r="F526" s="1" t="s">
        <v>917</v>
      </c>
      <c r="G526" s="1" t="s">
        <v>918</v>
      </c>
      <c r="H526" s="1" t="s">
        <v>919</v>
      </c>
      <c r="I526" s="1" t="s">
        <v>920</v>
      </c>
      <c r="J526" s="1" t="s">
        <v>921</v>
      </c>
      <c r="K526" s="1" t="s">
        <v>922</v>
      </c>
      <c r="L526" s="1" t="s">
        <v>768</v>
      </c>
      <c r="M526" s="1" t="s">
        <v>897</v>
      </c>
      <c r="N526" s="1" t="s">
        <v>923</v>
      </c>
      <c r="O526" s="1" t="s">
        <v>808</v>
      </c>
      <c r="P526" s="1" t="s">
        <v>794</v>
      </c>
      <c r="Q526" s="1" t="s">
        <v>895</v>
      </c>
      <c r="R526" s="1" t="s">
        <v>924</v>
      </c>
      <c r="S526" s="1" t="s">
        <v>925</v>
      </c>
      <c r="T526" s="1" t="s">
        <v>926</v>
      </c>
      <c r="U526" s="1" t="s">
        <v>803</v>
      </c>
      <c r="V526" s="1" t="s">
        <v>927</v>
      </c>
      <c r="W526" s="1" t="s">
        <v>928</v>
      </c>
      <c r="X526" s="1" t="s">
        <v>929</v>
      </c>
      <c r="Y526" s="1" t="s">
        <v>970</v>
      </c>
      <c r="Z526" s="1" t="s">
        <v>1201</v>
      </c>
      <c r="AA526" s="1" t="s">
        <v>1336</v>
      </c>
      <c r="AB526" s="1" t="s">
        <v>1337</v>
      </c>
      <c r="AC526" s="1" t="s">
        <v>1338</v>
      </c>
      <c r="AD526" s="1" t="s">
        <v>1206</v>
      </c>
      <c r="AE526" s="1" t="s">
        <v>1387</v>
      </c>
    </row>
    <row r="527" spans="1:31" x14ac:dyDescent="0.45">
      <c r="A527" s="1" t="str">
        <f>INDEX(Team_Key[Abbreviation],MATCH(INDEX(FPL_Misc_Extract[Team Name],MATCH(FPL_Results_Extract[[#This Row],[Player]],FPL_Misc_Extract[Player],0)),Team_Key[Full Name],0))</f>
        <v>WBA</v>
      </c>
      <c r="B527" s="1" t="s">
        <v>606</v>
      </c>
      <c r="C527" s="1" t="s">
        <v>811</v>
      </c>
      <c r="D527" s="1" t="s">
        <v>812</v>
      </c>
      <c r="E527" s="1" t="s">
        <v>813</v>
      </c>
      <c r="F527" s="1" t="s">
        <v>729</v>
      </c>
      <c r="G527" s="1" t="s">
        <v>814</v>
      </c>
      <c r="H527" s="1" t="s">
        <v>815</v>
      </c>
      <c r="I527" s="1" t="s">
        <v>816</v>
      </c>
      <c r="J527" s="1" t="s">
        <v>817</v>
      </c>
      <c r="K527" s="1" t="s">
        <v>818</v>
      </c>
      <c r="L527" s="1" t="s">
        <v>819</v>
      </c>
      <c r="M527" s="1" t="s">
        <v>820</v>
      </c>
      <c r="N527" s="1" t="s">
        <v>821</v>
      </c>
      <c r="O527" s="1" t="s">
        <v>822</v>
      </c>
      <c r="P527" s="1" t="s">
        <v>823</v>
      </c>
      <c r="Q527" s="1" t="s">
        <v>753</v>
      </c>
      <c r="R527" s="1" t="s">
        <v>824</v>
      </c>
      <c r="S527" s="1" t="s">
        <v>825</v>
      </c>
      <c r="T527" s="1" t="s">
        <v>826</v>
      </c>
      <c r="U527" s="1" t="s">
        <v>827</v>
      </c>
      <c r="V527" s="1" t="s">
        <v>828</v>
      </c>
      <c r="W527" s="1" t="s">
        <v>829</v>
      </c>
      <c r="X527" s="1" t="s">
        <v>830</v>
      </c>
      <c r="Y527" s="1" t="s">
        <v>1193</v>
      </c>
      <c r="Z527" s="1" t="s">
        <v>962</v>
      </c>
      <c r="AA527" s="1" t="s">
        <v>1344</v>
      </c>
      <c r="AB527" s="1" t="s">
        <v>1345</v>
      </c>
      <c r="AC527" s="1" t="s">
        <v>1346</v>
      </c>
      <c r="AD527" s="1" t="s">
        <v>1375</v>
      </c>
      <c r="AE527" s="1" t="s">
        <v>1376</v>
      </c>
    </row>
    <row r="528" spans="1:31" x14ac:dyDescent="0.45">
      <c r="A528" s="1" t="str">
        <f>INDEX(Team_Key[Abbreviation],MATCH(INDEX(FPL_Misc_Extract[Team Name],MATCH(FPL_Results_Extract[[#This Row],[Player]],FPL_Misc_Extract[Player],0)),Team_Key[Full Name],0))</f>
        <v>SOU</v>
      </c>
      <c r="B528" s="1" t="s">
        <v>614</v>
      </c>
      <c r="C528" s="1" t="s">
        <v>930</v>
      </c>
      <c r="D528" s="1" t="s">
        <v>931</v>
      </c>
      <c r="E528" s="1" t="s">
        <v>812</v>
      </c>
      <c r="F528" s="1" t="s">
        <v>807</v>
      </c>
      <c r="G528" s="1" t="s">
        <v>932</v>
      </c>
      <c r="H528" s="1" t="s">
        <v>933</v>
      </c>
      <c r="I528" s="1" t="s">
        <v>934</v>
      </c>
      <c r="J528" s="1" t="s">
        <v>739</v>
      </c>
      <c r="K528" s="1" t="s">
        <v>836</v>
      </c>
      <c r="L528" s="1" t="s">
        <v>935</v>
      </c>
      <c r="M528" s="1" t="s">
        <v>936</v>
      </c>
      <c r="N528" s="1" t="s">
        <v>747</v>
      </c>
      <c r="O528" s="1" t="s">
        <v>872</v>
      </c>
      <c r="P528" s="1" t="s">
        <v>937</v>
      </c>
      <c r="Q528" s="1" t="s">
        <v>938</v>
      </c>
      <c r="R528" s="1" t="s">
        <v>939</v>
      </c>
      <c r="S528" s="1" t="s">
        <v>940</v>
      </c>
      <c r="T528" s="1" t="s">
        <v>941</v>
      </c>
      <c r="U528" s="1" t="s">
        <v>942</v>
      </c>
      <c r="V528" s="1" t="s">
        <v>891</v>
      </c>
      <c r="W528" s="1" t="s">
        <v>943</v>
      </c>
      <c r="X528" s="1" t="s">
        <v>944</v>
      </c>
      <c r="Y528" s="1" t="s">
        <v>1200</v>
      </c>
      <c r="Z528" s="1" t="s">
        <v>731</v>
      </c>
      <c r="AA528" s="1" t="s">
        <v>1342</v>
      </c>
      <c r="AB528" s="1" t="s">
        <v>838</v>
      </c>
      <c r="AC528" s="1" t="s">
        <v>1343</v>
      </c>
      <c r="AD528" s="1" t="s">
        <v>965</v>
      </c>
      <c r="AE528" s="1" t="s">
        <v>1392</v>
      </c>
    </row>
    <row r="529" spans="1:31" x14ac:dyDescent="0.45">
      <c r="A529" s="1" t="str">
        <f>INDEX(Team_Key[Abbreviation],MATCH(INDEX(FPL_Misc_Extract[Team Name],MATCH(FPL_Results_Extract[[#This Row],[Player]],FPL_Misc_Extract[Player],0)),Team_Key[Full Name],0))</f>
        <v>CHE</v>
      </c>
      <c r="B529" s="1" t="s">
        <v>460</v>
      </c>
      <c r="C529" s="1" t="s">
        <v>1259</v>
      </c>
      <c r="D529" s="1" t="s">
        <v>1259</v>
      </c>
      <c r="E529" s="1" t="s">
        <v>760</v>
      </c>
      <c r="F529" s="1" t="s">
        <v>740</v>
      </c>
      <c r="G529" s="1" t="s">
        <v>1050</v>
      </c>
      <c r="H529" s="1" t="s">
        <v>1051</v>
      </c>
      <c r="I529" s="1" t="s">
        <v>930</v>
      </c>
      <c r="J529" s="1" t="s">
        <v>1052</v>
      </c>
      <c r="K529" s="1" t="s">
        <v>1019</v>
      </c>
      <c r="L529" s="1" t="s">
        <v>942</v>
      </c>
      <c r="M529" s="1" t="s">
        <v>1053</v>
      </c>
      <c r="N529" s="1" t="s">
        <v>1054</v>
      </c>
      <c r="O529" s="1" t="s">
        <v>1055</v>
      </c>
      <c r="P529" s="1" t="s">
        <v>737</v>
      </c>
      <c r="Q529" s="1" t="s">
        <v>1056</v>
      </c>
      <c r="R529" s="1" t="s">
        <v>859</v>
      </c>
      <c r="S529" s="1" t="s">
        <v>1042</v>
      </c>
      <c r="T529" s="1" t="s">
        <v>1022</v>
      </c>
      <c r="U529" s="1" t="s">
        <v>785</v>
      </c>
      <c r="V529" s="1" t="s">
        <v>1057</v>
      </c>
      <c r="W529" s="1" t="s">
        <v>744</v>
      </c>
      <c r="X529" s="1" t="s">
        <v>909</v>
      </c>
      <c r="Y529" s="1" t="s">
        <v>1199</v>
      </c>
      <c r="Z529" s="1" t="s">
        <v>812</v>
      </c>
      <c r="AA529" s="1" t="s">
        <v>763</v>
      </c>
      <c r="AB529" s="1" t="s">
        <v>989</v>
      </c>
      <c r="AC529" s="1" t="s">
        <v>1339</v>
      </c>
      <c r="AD529" s="1" t="s">
        <v>757</v>
      </c>
      <c r="AE529" s="1" t="s">
        <v>1380</v>
      </c>
    </row>
    <row r="530" spans="1:31" x14ac:dyDescent="0.45">
      <c r="A530" s="1" t="str">
        <f>INDEX(Team_Key[Abbreviation],MATCH(INDEX(FPL_Misc_Extract[Team Name],MATCH(FPL_Results_Extract[[#This Row],[Player]],FPL_Misc_Extract[Player],0)),Team_Key[Full Name],0))</f>
        <v>SOU</v>
      </c>
      <c r="B530" s="1" t="s">
        <v>72</v>
      </c>
      <c r="C530" s="1" t="s">
        <v>930</v>
      </c>
      <c r="D530" s="1" t="s">
        <v>931</v>
      </c>
      <c r="E530" s="1" t="s">
        <v>812</v>
      </c>
      <c r="F530" s="1" t="s">
        <v>807</v>
      </c>
      <c r="G530" s="1" t="s">
        <v>932</v>
      </c>
      <c r="H530" s="1" t="s">
        <v>933</v>
      </c>
      <c r="I530" s="1" t="s">
        <v>934</v>
      </c>
      <c r="J530" s="1" t="s">
        <v>739</v>
      </c>
      <c r="K530" s="1" t="s">
        <v>836</v>
      </c>
      <c r="L530" s="1" t="s">
        <v>935</v>
      </c>
      <c r="M530" s="1" t="s">
        <v>936</v>
      </c>
      <c r="N530" s="1" t="s">
        <v>747</v>
      </c>
      <c r="O530" s="1" t="s">
        <v>872</v>
      </c>
      <c r="P530" s="1" t="s">
        <v>937</v>
      </c>
      <c r="Q530" s="1" t="s">
        <v>938</v>
      </c>
      <c r="R530" s="1" t="s">
        <v>939</v>
      </c>
      <c r="S530" s="1" t="s">
        <v>940</v>
      </c>
      <c r="T530" s="1" t="s">
        <v>941</v>
      </c>
      <c r="U530" s="1" t="s">
        <v>942</v>
      </c>
      <c r="V530" s="1" t="s">
        <v>891</v>
      </c>
      <c r="W530" s="1" t="s">
        <v>943</v>
      </c>
      <c r="X530" s="1" t="s">
        <v>944</v>
      </c>
      <c r="Y530" s="1" t="s">
        <v>1200</v>
      </c>
      <c r="Z530" s="1" t="s">
        <v>731</v>
      </c>
      <c r="AA530" s="1" t="s">
        <v>1342</v>
      </c>
      <c r="AB530" s="1" t="s">
        <v>838</v>
      </c>
      <c r="AC530" s="1" t="s">
        <v>1343</v>
      </c>
      <c r="AD530" s="1" t="s">
        <v>965</v>
      </c>
      <c r="AE530" s="1" t="s">
        <v>1392</v>
      </c>
    </row>
    <row r="531" spans="1:31" x14ac:dyDescent="0.45">
      <c r="A531" s="1" t="str">
        <f>INDEX(Team_Key[Abbreviation],MATCH(INDEX(FPL_Misc_Extract[Team Name],MATCH(FPL_Results_Extract[[#This Row],[Player]],FPL_Misc_Extract[Player],0)),Team_Key[Full Name],0))</f>
        <v>NOR</v>
      </c>
      <c r="B531" s="1" t="s">
        <v>278</v>
      </c>
      <c r="C531" s="1" t="s">
        <v>1259</v>
      </c>
      <c r="D531" s="1" t="s">
        <v>1259</v>
      </c>
      <c r="E531" s="1" t="s">
        <v>1259</v>
      </c>
      <c r="F531" s="1" t="s">
        <v>1259</v>
      </c>
      <c r="G531" s="1" t="s">
        <v>1259</v>
      </c>
      <c r="H531" s="1" t="s">
        <v>1259</v>
      </c>
      <c r="I531" s="1" t="s">
        <v>1259</v>
      </c>
      <c r="J531" s="1" t="s">
        <v>1259</v>
      </c>
      <c r="K531" s="1" t="s">
        <v>1259</v>
      </c>
      <c r="L531" s="1" t="s">
        <v>1259</v>
      </c>
      <c r="M531" s="1" t="s">
        <v>1259</v>
      </c>
      <c r="N531" s="1" t="s">
        <v>1259</v>
      </c>
      <c r="O531" s="1" t="s">
        <v>1259</v>
      </c>
      <c r="P531" s="1" t="s">
        <v>1259</v>
      </c>
      <c r="Q531" s="1" t="s">
        <v>1259</v>
      </c>
      <c r="R531" s="1" t="s">
        <v>1259</v>
      </c>
      <c r="S531" s="1" t="s">
        <v>1259</v>
      </c>
      <c r="T531" s="1" t="s">
        <v>1259</v>
      </c>
      <c r="U531" s="1" t="s">
        <v>1259</v>
      </c>
      <c r="V531" s="1" t="s">
        <v>1259</v>
      </c>
      <c r="W531" s="1" t="s">
        <v>1020</v>
      </c>
      <c r="X531" s="1" t="s">
        <v>1021</v>
      </c>
      <c r="Y531" s="1" t="s">
        <v>1203</v>
      </c>
      <c r="Z531" s="1" t="s">
        <v>1331</v>
      </c>
      <c r="AA531" s="1" t="s">
        <v>1332</v>
      </c>
      <c r="AB531" s="1" t="s">
        <v>967</v>
      </c>
      <c r="AC531" s="1" t="s">
        <v>985</v>
      </c>
      <c r="AD531" s="1" t="s">
        <v>1343</v>
      </c>
      <c r="AE531" s="1" t="s">
        <v>1388</v>
      </c>
    </row>
    <row r="532" spans="1:31" x14ac:dyDescent="0.45">
      <c r="A532" s="1" t="str">
        <f>INDEX(Team_Key[Abbreviation],MATCH(INDEX(FPL_Misc_Extract[Team Name],MATCH(FPL_Results_Extract[[#This Row],[Player]],FPL_Misc_Extract[Player],0)),Team_Key[Full Name],0))</f>
        <v>LIV</v>
      </c>
      <c r="B532" s="1" t="s">
        <v>461</v>
      </c>
      <c r="C532" s="1" t="s">
        <v>729</v>
      </c>
      <c r="D532" s="1" t="s">
        <v>730</v>
      </c>
      <c r="E532" s="1" t="s">
        <v>731</v>
      </c>
      <c r="F532" s="1" t="s">
        <v>732</v>
      </c>
      <c r="G532" s="1" t="s">
        <v>733</v>
      </c>
      <c r="H532" s="1" t="s">
        <v>734</v>
      </c>
      <c r="I532" s="1" t="s">
        <v>735</v>
      </c>
      <c r="J532" s="1" t="s">
        <v>736</v>
      </c>
      <c r="K532" s="1" t="s">
        <v>737</v>
      </c>
      <c r="L532" s="1" t="s">
        <v>738</v>
      </c>
      <c r="M532" s="1" t="s">
        <v>739</v>
      </c>
      <c r="N532" s="1" t="s">
        <v>740</v>
      </c>
      <c r="O532" s="1" t="s">
        <v>741</v>
      </c>
      <c r="P532" s="1" t="s">
        <v>742</v>
      </c>
      <c r="Q532" s="1" t="s">
        <v>743</v>
      </c>
      <c r="R532" s="1" t="s">
        <v>744</v>
      </c>
      <c r="S532" s="1" t="s">
        <v>745</v>
      </c>
      <c r="T532" s="1" t="s">
        <v>746</v>
      </c>
      <c r="U532" s="1" t="s">
        <v>747</v>
      </c>
      <c r="V532" s="1" t="s">
        <v>748</v>
      </c>
      <c r="W532" s="1" t="s">
        <v>749</v>
      </c>
      <c r="X532" s="1" t="s">
        <v>750</v>
      </c>
      <c r="Y532" s="1" t="s">
        <v>1198</v>
      </c>
      <c r="Z532" s="1" t="s">
        <v>1318</v>
      </c>
      <c r="AA532" s="1" t="s">
        <v>869</v>
      </c>
      <c r="AB532" s="1" t="s">
        <v>1319</v>
      </c>
      <c r="AC532" s="1" t="s">
        <v>1378</v>
      </c>
      <c r="AD532" s="1" t="s">
        <v>1379</v>
      </c>
      <c r="AE532" s="1" t="s">
        <v>1259</v>
      </c>
    </row>
    <row r="533" spans="1:31" x14ac:dyDescent="0.45">
      <c r="A533" s="1" t="str">
        <f>INDEX(Team_Key[Abbreviation],MATCH(INDEX(FPL_Misc_Extract[Team Name],MATCH(FPL_Results_Extract[[#This Row],[Player]],FPL_Misc_Extract[Player],0)),Team_Key[Full Name],0))</f>
        <v>BOU</v>
      </c>
      <c r="B533" s="1" t="s">
        <v>299</v>
      </c>
      <c r="C533" s="1" t="s">
        <v>900</v>
      </c>
      <c r="D533" s="1" t="s">
        <v>767</v>
      </c>
      <c r="E533" s="1" t="s">
        <v>901</v>
      </c>
      <c r="F533" s="1" t="s">
        <v>884</v>
      </c>
      <c r="G533" s="1" t="s">
        <v>902</v>
      </c>
      <c r="H533" s="1" t="s">
        <v>903</v>
      </c>
      <c r="I533" s="1" t="s">
        <v>904</v>
      </c>
      <c r="J533" s="1" t="s">
        <v>905</v>
      </c>
      <c r="K533" s="1" t="s">
        <v>906</v>
      </c>
      <c r="L533" s="1" t="s">
        <v>907</v>
      </c>
      <c r="M533" s="1" t="s">
        <v>866</v>
      </c>
      <c r="N533" s="1" t="s">
        <v>908</v>
      </c>
      <c r="O533" s="1" t="s">
        <v>797</v>
      </c>
      <c r="P533" s="1" t="s">
        <v>909</v>
      </c>
      <c r="Q533" s="1" t="s">
        <v>910</v>
      </c>
      <c r="R533" s="1" t="s">
        <v>886</v>
      </c>
      <c r="S533" s="1" t="s">
        <v>911</v>
      </c>
      <c r="T533" s="1" t="s">
        <v>912</v>
      </c>
      <c r="U533" s="1" t="s">
        <v>835</v>
      </c>
      <c r="V533" s="1" t="s">
        <v>913</v>
      </c>
      <c r="W533" s="1" t="s">
        <v>914</v>
      </c>
      <c r="X533" s="1" t="s">
        <v>807</v>
      </c>
      <c r="Y533" s="1" t="s">
        <v>885</v>
      </c>
      <c r="Z533" s="1" t="s">
        <v>1037</v>
      </c>
      <c r="AA533" s="1" t="s">
        <v>879</v>
      </c>
      <c r="AB533" s="1" t="s">
        <v>1321</v>
      </c>
      <c r="AC533" s="1" t="s">
        <v>812</v>
      </c>
      <c r="AD533" s="1" t="s">
        <v>1398</v>
      </c>
      <c r="AE533" s="1" t="s">
        <v>1399</v>
      </c>
    </row>
    <row r="534" spans="1:31" x14ac:dyDescent="0.45">
      <c r="A534" s="1" t="str">
        <f>INDEX(Team_Key[Abbreviation],MATCH(INDEX(FPL_Misc_Extract[Team Name],MATCH(FPL_Results_Extract[[#This Row],[Player]],FPL_Misc_Extract[Player],0)),Team_Key[Full Name],0))</f>
        <v>MCI</v>
      </c>
      <c r="B534" s="1" t="s">
        <v>511</v>
      </c>
      <c r="C534" s="1" t="s">
        <v>1259</v>
      </c>
      <c r="D534" s="1" t="s">
        <v>1259</v>
      </c>
      <c r="E534" s="1" t="s">
        <v>1259</v>
      </c>
      <c r="F534" s="1" t="s">
        <v>1259</v>
      </c>
      <c r="G534" s="1" t="s">
        <v>1259</v>
      </c>
      <c r="H534" s="1" t="s">
        <v>1259</v>
      </c>
      <c r="I534" s="1" t="s">
        <v>783</v>
      </c>
      <c r="J534" s="1" t="s">
        <v>1001</v>
      </c>
      <c r="K534" s="1" t="s">
        <v>1002</v>
      </c>
      <c r="L534" s="1" t="s">
        <v>785</v>
      </c>
      <c r="M534" s="1" t="s">
        <v>1003</v>
      </c>
      <c r="N534" s="1" t="s">
        <v>1004</v>
      </c>
      <c r="O534" s="1" t="s">
        <v>1005</v>
      </c>
      <c r="P534" s="1" t="s">
        <v>1006</v>
      </c>
      <c r="Q534" s="1" t="s">
        <v>926</v>
      </c>
      <c r="R534" s="1" t="s">
        <v>927</v>
      </c>
      <c r="S534" s="1" t="s">
        <v>1007</v>
      </c>
      <c r="T534" s="1" t="s">
        <v>810</v>
      </c>
      <c r="U534" s="1" t="s">
        <v>913</v>
      </c>
      <c r="V534" s="1" t="s">
        <v>808</v>
      </c>
      <c r="W534" s="1" t="s">
        <v>795</v>
      </c>
      <c r="X534" s="1" t="s">
        <v>1008</v>
      </c>
      <c r="Y534" s="1" t="s">
        <v>1013</v>
      </c>
      <c r="Z534" s="1" t="s">
        <v>747</v>
      </c>
      <c r="AA534" s="1" t="s">
        <v>1325</v>
      </c>
      <c r="AB534" s="1" t="s">
        <v>864</v>
      </c>
      <c r="AC534" s="1" t="s">
        <v>1385</v>
      </c>
      <c r="AD534" s="1" t="s">
        <v>1386</v>
      </c>
      <c r="AE534" s="1" t="s">
        <v>1259</v>
      </c>
    </row>
    <row r="535" spans="1:31" x14ac:dyDescent="0.45">
      <c r="A535" s="1" t="str">
        <f>INDEX(Team_Key[Abbreviation],MATCH(INDEX(FPL_Misc_Extract[Team Name],MATCH(FPL_Results_Extract[[#This Row],[Player]],FPL_Misc_Extract[Player],0)),Team_Key[Full Name],0))</f>
        <v>EVE</v>
      </c>
      <c r="B535" s="1" t="s">
        <v>389</v>
      </c>
      <c r="C535" s="1" t="s">
        <v>1022</v>
      </c>
      <c r="D535" s="1" t="s">
        <v>1023</v>
      </c>
      <c r="E535" s="1" t="s">
        <v>1024</v>
      </c>
      <c r="F535" s="1" t="s">
        <v>737</v>
      </c>
      <c r="G535" s="1" t="s">
        <v>1025</v>
      </c>
      <c r="H535" s="1" t="s">
        <v>787</v>
      </c>
      <c r="I535" s="1" t="s">
        <v>760</v>
      </c>
      <c r="J535" s="1" t="s">
        <v>1026</v>
      </c>
      <c r="K535" s="1" t="s">
        <v>1027</v>
      </c>
      <c r="L535" s="1" t="s">
        <v>1007</v>
      </c>
      <c r="M535" s="1" t="s">
        <v>1028</v>
      </c>
      <c r="N535" s="1" t="s">
        <v>823</v>
      </c>
      <c r="O535" s="1" t="s">
        <v>1029</v>
      </c>
      <c r="P535" s="1" t="s">
        <v>1030</v>
      </c>
      <c r="Q535" s="1" t="s">
        <v>1031</v>
      </c>
      <c r="R535" s="1" t="s">
        <v>833</v>
      </c>
      <c r="S535" s="1" t="s">
        <v>820</v>
      </c>
      <c r="T535" s="1" t="s">
        <v>1032</v>
      </c>
      <c r="U535" s="1" t="s">
        <v>1033</v>
      </c>
      <c r="V535" s="1" t="s">
        <v>753</v>
      </c>
      <c r="W535" s="1" t="s">
        <v>1034</v>
      </c>
      <c r="X535" s="1" t="s">
        <v>1035</v>
      </c>
      <c r="Y535" s="1" t="s">
        <v>874</v>
      </c>
      <c r="Z535" s="1" t="s">
        <v>968</v>
      </c>
      <c r="AA535" s="1" t="s">
        <v>1333</v>
      </c>
      <c r="AB535" s="1" t="s">
        <v>834</v>
      </c>
      <c r="AC535" s="1" t="s">
        <v>1381</v>
      </c>
      <c r="AD535" s="1" t="s">
        <v>1382</v>
      </c>
      <c r="AE535" s="1" t="s">
        <v>1259</v>
      </c>
    </row>
    <row r="536" spans="1:31" x14ac:dyDescent="0.45">
      <c r="A536" s="1" t="str">
        <f>INDEX(Team_Key[Abbreviation],MATCH(INDEX(FPL_Misc_Extract[Team Name],MATCH(FPL_Results_Extract[[#This Row],[Player]],FPL_Misc_Extract[Player],0)),Team_Key[Full Name],0))</f>
        <v>TOT</v>
      </c>
      <c r="B536" s="1" t="s">
        <v>229</v>
      </c>
      <c r="C536" s="1" t="s">
        <v>792</v>
      </c>
      <c r="D536" s="1" t="s">
        <v>793</v>
      </c>
      <c r="E536" s="1" t="s">
        <v>794</v>
      </c>
      <c r="F536" s="1" t="s">
        <v>795</v>
      </c>
      <c r="G536" s="1" t="s">
        <v>747</v>
      </c>
      <c r="H536" s="1" t="s">
        <v>759</v>
      </c>
      <c r="I536" s="1" t="s">
        <v>796</v>
      </c>
      <c r="J536" s="1" t="s">
        <v>797</v>
      </c>
      <c r="K536" s="1" t="s">
        <v>798</v>
      </c>
      <c r="L536" s="1" t="s">
        <v>799</v>
      </c>
      <c r="M536" s="1" t="s">
        <v>800</v>
      </c>
      <c r="N536" s="1" t="s">
        <v>801</v>
      </c>
      <c r="O536" s="1" t="s">
        <v>802</v>
      </c>
      <c r="P536" s="1" t="s">
        <v>803</v>
      </c>
      <c r="Q536" s="1" t="s">
        <v>804</v>
      </c>
      <c r="R536" s="1" t="s">
        <v>805</v>
      </c>
      <c r="S536" s="1" t="s">
        <v>806</v>
      </c>
      <c r="T536" s="1" t="s">
        <v>807</v>
      </c>
      <c r="U536" s="1" t="s">
        <v>808</v>
      </c>
      <c r="V536" s="1" t="s">
        <v>736</v>
      </c>
      <c r="W536" s="1" t="s">
        <v>809</v>
      </c>
      <c r="X536" s="1" t="s">
        <v>810</v>
      </c>
      <c r="Y536" s="1" t="s">
        <v>780</v>
      </c>
      <c r="Z536" s="1" t="s">
        <v>1320</v>
      </c>
      <c r="AA536" s="1" t="s">
        <v>1206</v>
      </c>
      <c r="AB536" s="1" t="s">
        <v>777</v>
      </c>
      <c r="AC536" s="1" t="s">
        <v>927</v>
      </c>
      <c r="AD536" s="1" t="s">
        <v>1326</v>
      </c>
      <c r="AE536" s="1" t="s">
        <v>1400</v>
      </c>
    </row>
    <row r="537" spans="1:31" x14ac:dyDescent="0.45">
      <c r="A537" s="1" t="str">
        <f>INDEX(Team_Key[Abbreviation],MATCH(INDEX(FPL_Misc_Extract[Team Name],MATCH(FPL_Results_Extract[[#This Row],[Player]],FPL_Misc_Extract[Player],0)),Team_Key[Full Name],0))</f>
        <v>NOR</v>
      </c>
      <c r="B537" s="1" t="s">
        <v>548</v>
      </c>
      <c r="C537" s="1" t="s">
        <v>1009</v>
      </c>
      <c r="D537" s="1" t="s">
        <v>1010</v>
      </c>
      <c r="E537" s="1" t="s">
        <v>1011</v>
      </c>
      <c r="F537" s="1" t="s">
        <v>830</v>
      </c>
      <c r="G537" s="1" t="s">
        <v>1012</v>
      </c>
      <c r="H537" s="1" t="s">
        <v>935</v>
      </c>
      <c r="I537" s="1" t="s">
        <v>1013</v>
      </c>
      <c r="J537" s="1" t="s">
        <v>773</v>
      </c>
      <c r="K537" s="1" t="s">
        <v>1014</v>
      </c>
      <c r="L537" s="1" t="s">
        <v>834</v>
      </c>
      <c r="M537" s="1" t="s">
        <v>894</v>
      </c>
      <c r="N537" s="1" t="s">
        <v>742</v>
      </c>
      <c r="O537" s="1" t="s">
        <v>1015</v>
      </c>
      <c r="P537" s="1" t="s">
        <v>1016</v>
      </c>
      <c r="Q537" s="1" t="s">
        <v>781</v>
      </c>
      <c r="R537" s="1" t="s">
        <v>782</v>
      </c>
      <c r="S537" s="1" t="s">
        <v>1017</v>
      </c>
      <c r="T537" s="1" t="s">
        <v>1018</v>
      </c>
      <c r="U537" s="1" t="s">
        <v>1019</v>
      </c>
      <c r="V537" s="1" t="s">
        <v>990</v>
      </c>
      <c r="W537" s="1" t="s">
        <v>1020</v>
      </c>
      <c r="X537" s="1" t="s">
        <v>1021</v>
      </c>
      <c r="Y537" s="1" t="s">
        <v>1203</v>
      </c>
      <c r="Z537" s="1" t="s">
        <v>1331</v>
      </c>
      <c r="AA537" s="1" t="s">
        <v>1332</v>
      </c>
      <c r="AB537" s="1" t="s">
        <v>967</v>
      </c>
      <c r="AC537" s="1" t="s">
        <v>985</v>
      </c>
      <c r="AD537" s="1" t="s">
        <v>1343</v>
      </c>
      <c r="AE537" s="1" t="s">
        <v>1388</v>
      </c>
    </row>
    <row r="538" spans="1:31" x14ac:dyDescent="0.45">
      <c r="A538" s="1" t="str">
        <f>INDEX(Team_Key[Abbreviation],MATCH(INDEX(FPL_Misc_Extract[Team Name],MATCH(FPL_Results_Extract[[#This Row],[Player]],FPL_Misc_Extract[Player],0)),Team_Key[Full Name],0))</f>
        <v>WAT</v>
      </c>
      <c r="B538" s="1" t="s">
        <v>577</v>
      </c>
      <c r="C538" s="1" t="s">
        <v>851</v>
      </c>
      <c r="D538" s="1" t="s">
        <v>852</v>
      </c>
      <c r="E538" s="1" t="s">
        <v>814</v>
      </c>
      <c r="F538" s="1" t="s">
        <v>853</v>
      </c>
      <c r="G538" s="1" t="s">
        <v>742</v>
      </c>
      <c r="H538" s="1" t="s">
        <v>854</v>
      </c>
      <c r="I538" s="1" t="s">
        <v>855</v>
      </c>
      <c r="J538" s="1" t="s">
        <v>754</v>
      </c>
      <c r="K538" s="1" t="s">
        <v>856</v>
      </c>
      <c r="L538" s="1" t="s">
        <v>857</v>
      </c>
      <c r="M538" s="1" t="s">
        <v>858</v>
      </c>
      <c r="N538" s="1" t="s">
        <v>859</v>
      </c>
      <c r="O538" s="1" t="s">
        <v>860</v>
      </c>
      <c r="P538" s="1" t="s">
        <v>861</v>
      </c>
      <c r="Q538" s="1" t="s">
        <v>862</v>
      </c>
      <c r="R538" s="1" t="s">
        <v>747</v>
      </c>
      <c r="S538" s="1" t="s">
        <v>863</v>
      </c>
      <c r="T538" s="1" t="s">
        <v>829</v>
      </c>
      <c r="U538" s="1" t="s">
        <v>864</v>
      </c>
      <c r="V538" s="1" t="s">
        <v>865</v>
      </c>
      <c r="W538" s="1" t="s">
        <v>866</v>
      </c>
      <c r="X538" s="1" t="s">
        <v>826</v>
      </c>
      <c r="Y538" s="1" t="s">
        <v>1202</v>
      </c>
      <c r="Z538" s="1" t="s">
        <v>803</v>
      </c>
      <c r="AA538" s="1" t="s">
        <v>983</v>
      </c>
      <c r="AB538" s="1" t="s">
        <v>1037</v>
      </c>
      <c r="AC538" s="1" t="s">
        <v>769</v>
      </c>
      <c r="AD538" s="1" t="s">
        <v>792</v>
      </c>
      <c r="AE538" s="1" t="s">
        <v>1397</v>
      </c>
    </row>
    <row r="539" spans="1:31" x14ac:dyDescent="0.45">
      <c r="A539" s="1" t="str">
        <f>INDEX(Team_Key[Abbreviation],MATCH(INDEX(FPL_Misc_Extract[Team Name],MATCH(FPL_Results_Extract[[#This Row],[Player]],FPL_Misc_Extract[Player],0)),Team_Key[Full Name],0))</f>
        <v>NEW</v>
      </c>
      <c r="B539" s="1" t="s">
        <v>411</v>
      </c>
      <c r="C539" s="1" t="s">
        <v>1259</v>
      </c>
      <c r="D539" s="1" t="s">
        <v>1259</v>
      </c>
      <c r="E539" s="1" t="s">
        <v>1259</v>
      </c>
      <c r="F539" s="1" t="s">
        <v>1259</v>
      </c>
      <c r="G539" s="1" t="s">
        <v>1259</v>
      </c>
      <c r="H539" s="1" t="s">
        <v>1259</v>
      </c>
      <c r="I539" s="1" t="s">
        <v>1259</v>
      </c>
      <c r="J539" s="1" t="s">
        <v>1259</v>
      </c>
      <c r="K539" s="1" t="s">
        <v>951</v>
      </c>
      <c r="L539" s="1" t="s">
        <v>952</v>
      </c>
      <c r="M539" s="1" t="s">
        <v>786</v>
      </c>
      <c r="N539" s="1" t="s">
        <v>867</v>
      </c>
      <c r="O539" s="1" t="s">
        <v>893</v>
      </c>
      <c r="P539" s="1" t="s">
        <v>953</v>
      </c>
      <c r="Q539" s="1" t="s">
        <v>789</v>
      </c>
      <c r="R539" s="1" t="s">
        <v>954</v>
      </c>
      <c r="S539" s="1" t="s">
        <v>938</v>
      </c>
      <c r="T539" s="1" t="s">
        <v>955</v>
      </c>
      <c r="U539" s="1" t="s">
        <v>956</v>
      </c>
      <c r="V539" s="1" t="s">
        <v>957</v>
      </c>
      <c r="W539" s="1" t="s">
        <v>958</v>
      </c>
      <c r="X539" s="1" t="s">
        <v>959</v>
      </c>
      <c r="Y539" s="1" t="s">
        <v>1205</v>
      </c>
      <c r="Z539" s="1" t="s">
        <v>1340</v>
      </c>
      <c r="AA539" s="1" t="s">
        <v>896</v>
      </c>
      <c r="AB539" s="1" t="s">
        <v>1341</v>
      </c>
      <c r="AC539" s="1" t="s">
        <v>1054</v>
      </c>
      <c r="AD539" s="1" t="s">
        <v>1396</v>
      </c>
      <c r="AE539" s="1" t="s">
        <v>1259</v>
      </c>
    </row>
    <row r="540" spans="1:31" x14ac:dyDescent="0.45">
      <c r="A540" s="1" t="str">
        <f>INDEX(Team_Key[Abbreviation],MATCH(INDEX(FPL_Misc_Extract[Team Name],MATCH(FPL_Results_Extract[[#This Row],[Player]],FPL_Misc_Extract[Player],0)),Team_Key[Full Name],0))</f>
        <v>LEI</v>
      </c>
      <c r="B540" s="1" t="s">
        <v>173</v>
      </c>
      <c r="C540" s="1" t="s">
        <v>751</v>
      </c>
      <c r="D540" s="1" t="s">
        <v>752</v>
      </c>
      <c r="E540" s="1" t="s">
        <v>753</v>
      </c>
      <c r="F540" s="1" t="s">
        <v>754</v>
      </c>
      <c r="G540" s="1" t="s">
        <v>735</v>
      </c>
      <c r="H540" s="1" t="s">
        <v>755</v>
      </c>
      <c r="I540" s="1" t="s">
        <v>756</v>
      </c>
      <c r="J540" s="1" t="s">
        <v>757</v>
      </c>
      <c r="K540" s="1" t="s">
        <v>758</v>
      </c>
      <c r="L540" s="1" t="s">
        <v>759</v>
      </c>
      <c r="M540" s="1" t="s">
        <v>760</v>
      </c>
      <c r="N540" s="1" t="s">
        <v>761</v>
      </c>
      <c r="O540" s="1" t="s">
        <v>762</v>
      </c>
      <c r="P540" s="1" t="s">
        <v>763</v>
      </c>
      <c r="Q540" s="1" t="s">
        <v>764</v>
      </c>
      <c r="R540" s="1" t="s">
        <v>765</v>
      </c>
      <c r="S540" s="1" t="s">
        <v>766</v>
      </c>
      <c r="T540" s="1" t="s">
        <v>767</v>
      </c>
      <c r="U540" s="1" t="s">
        <v>768</v>
      </c>
      <c r="V540" s="1" t="s">
        <v>769</v>
      </c>
      <c r="W540" s="1" t="s">
        <v>770</v>
      </c>
      <c r="X540" s="1" t="s">
        <v>771</v>
      </c>
      <c r="Y540" s="1" t="s">
        <v>1201</v>
      </c>
      <c r="Z540" s="1" t="s">
        <v>789</v>
      </c>
      <c r="AA540" s="1" t="s">
        <v>1322</v>
      </c>
      <c r="AB540" s="1" t="s">
        <v>1007</v>
      </c>
      <c r="AC540" s="1" t="s">
        <v>1055</v>
      </c>
      <c r="AD540" s="1" t="s">
        <v>744</v>
      </c>
      <c r="AE540" s="1" t="s">
        <v>1401</v>
      </c>
    </row>
    <row r="541" spans="1:31" x14ac:dyDescent="0.45">
      <c r="A541" s="1" t="str">
        <f>INDEX(Team_Key[Abbreviation],MATCH(INDEX(FPL_Misc_Extract[Team Name],MATCH(FPL_Results_Extract[[#This Row],[Player]],FPL_Misc_Extract[Player],0)),Team_Key[Full Name],0))</f>
        <v>STK</v>
      </c>
      <c r="B541" s="1" t="s">
        <v>227</v>
      </c>
      <c r="C541" s="1" t="s">
        <v>831</v>
      </c>
      <c r="D541" s="1" t="s">
        <v>832</v>
      </c>
      <c r="E541" s="1" t="s">
        <v>833</v>
      </c>
      <c r="F541" s="1" t="s">
        <v>834</v>
      </c>
      <c r="G541" s="1" t="s">
        <v>835</v>
      </c>
      <c r="H541" s="1" t="s">
        <v>836</v>
      </c>
      <c r="I541" s="1" t="s">
        <v>837</v>
      </c>
      <c r="J541" s="1" t="s">
        <v>815</v>
      </c>
      <c r="K541" s="1" t="s">
        <v>838</v>
      </c>
      <c r="L541" s="1" t="s">
        <v>839</v>
      </c>
      <c r="M541" s="1" t="s">
        <v>840</v>
      </c>
      <c r="N541" s="1" t="s">
        <v>841</v>
      </c>
      <c r="O541" s="1" t="s">
        <v>842</v>
      </c>
      <c r="P541" s="1" t="s">
        <v>843</v>
      </c>
      <c r="Q541" s="1" t="s">
        <v>844</v>
      </c>
      <c r="R541" s="1" t="s">
        <v>845</v>
      </c>
      <c r="S541" s="1" t="s">
        <v>740</v>
      </c>
      <c r="T541" s="1" t="s">
        <v>846</v>
      </c>
      <c r="U541" s="1" t="s">
        <v>847</v>
      </c>
      <c r="V541" s="1" t="s">
        <v>848</v>
      </c>
      <c r="W541" s="1" t="s">
        <v>849</v>
      </c>
      <c r="X541" s="1" t="s">
        <v>850</v>
      </c>
      <c r="Y541" s="1" t="s">
        <v>1204</v>
      </c>
      <c r="Z541" s="1" t="s">
        <v>966</v>
      </c>
      <c r="AA541" s="1" t="s">
        <v>931</v>
      </c>
      <c r="AB541" s="1" t="s">
        <v>790</v>
      </c>
      <c r="AC541" s="1" t="s">
        <v>980</v>
      </c>
      <c r="AD541" s="1" t="s">
        <v>827</v>
      </c>
      <c r="AE541" s="1" t="s">
        <v>1389</v>
      </c>
    </row>
    <row r="542" spans="1:31" x14ac:dyDescent="0.45">
      <c r="A542" s="1" t="str">
        <f>INDEX(Team_Key[Abbreviation],MATCH(INDEX(FPL_Misc_Extract[Team Name],MATCH(FPL_Results_Extract[[#This Row],[Player]],FPL_Misc_Extract[Player],0)),Team_Key[Full Name],0))</f>
        <v>EVE</v>
      </c>
      <c r="B542" s="1" t="s">
        <v>568</v>
      </c>
      <c r="C542" s="1" t="s">
        <v>1022</v>
      </c>
      <c r="D542" s="1" t="s">
        <v>1023</v>
      </c>
      <c r="E542" s="1" t="s">
        <v>1024</v>
      </c>
      <c r="F542" s="1" t="s">
        <v>737</v>
      </c>
      <c r="G542" s="1" t="s">
        <v>1025</v>
      </c>
      <c r="H542" s="1" t="s">
        <v>787</v>
      </c>
      <c r="I542" s="1" t="s">
        <v>760</v>
      </c>
      <c r="J542" s="1" t="s">
        <v>1026</v>
      </c>
      <c r="K542" s="1" t="s">
        <v>1027</v>
      </c>
      <c r="L542" s="1" t="s">
        <v>1007</v>
      </c>
      <c r="M542" s="1" t="s">
        <v>1028</v>
      </c>
      <c r="N542" s="1" t="s">
        <v>823</v>
      </c>
      <c r="O542" s="1" t="s">
        <v>1029</v>
      </c>
      <c r="P542" s="1" t="s">
        <v>1030</v>
      </c>
      <c r="Q542" s="1" t="s">
        <v>1031</v>
      </c>
      <c r="R542" s="1" t="s">
        <v>833</v>
      </c>
      <c r="S542" s="1" t="s">
        <v>820</v>
      </c>
      <c r="T542" s="1" t="s">
        <v>1032</v>
      </c>
      <c r="U542" s="1" t="s">
        <v>1033</v>
      </c>
      <c r="V542" s="1" t="s">
        <v>753</v>
      </c>
      <c r="W542" s="1" t="s">
        <v>1034</v>
      </c>
      <c r="X542" s="1" t="s">
        <v>1035</v>
      </c>
      <c r="Y542" s="1" t="s">
        <v>874</v>
      </c>
      <c r="Z542" s="1" t="s">
        <v>968</v>
      </c>
      <c r="AA542" s="1" t="s">
        <v>1333</v>
      </c>
      <c r="AB542" s="1" t="s">
        <v>834</v>
      </c>
      <c r="AC542" s="1" t="s">
        <v>1381</v>
      </c>
      <c r="AD542" s="1" t="s">
        <v>1382</v>
      </c>
      <c r="AE542" s="1" t="s">
        <v>1259</v>
      </c>
    </row>
    <row r="543" spans="1:31" x14ac:dyDescent="0.45">
      <c r="A543" s="1" t="str">
        <f>INDEX(Team_Key[Abbreviation],MATCH(INDEX(FPL_Misc_Extract[Team Name],MATCH(FPL_Results_Extract[[#This Row],[Player]],FPL_Misc_Extract[Player],0)),Team_Key[Full Name],0))</f>
        <v>BOU</v>
      </c>
      <c r="B543" s="1" t="s">
        <v>553</v>
      </c>
      <c r="C543" s="1" t="s">
        <v>900</v>
      </c>
      <c r="D543" s="1" t="s">
        <v>767</v>
      </c>
      <c r="E543" s="1" t="s">
        <v>901</v>
      </c>
      <c r="F543" s="1" t="s">
        <v>884</v>
      </c>
      <c r="G543" s="1" t="s">
        <v>902</v>
      </c>
      <c r="H543" s="1" t="s">
        <v>903</v>
      </c>
      <c r="I543" s="1" t="s">
        <v>904</v>
      </c>
      <c r="J543" s="1" t="s">
        <v>905</v>
      </c>
      <c r="K543" s="1" t="s">
        <v>906</v>
      </c>
      <c r="L543" s="1" t="s">
        <v>907</v>
      </c>
      <c r="M543" s="1" t="s">
        <v>866</v>
      </c>
      <c r="N543" s="1" t="s">
        <v>908</v>
      </c>
      <c r="O543" s="1" t="s">
        <v>797</v>
      </c>
      <c r="P543" s="1" t="s">
        <v>909</v>
      </c>
      <c r="Q543" s="1" t="s">
        <v>910</v>
      </c>
      <c r="R543" s="1" t="s">
        <v>886</v>
      </c>
      <c r="S543" s="1" t="s">
        <v>911</v>
      </c>
      <c r="T543" s="1" t="s">
        <v>912</v>
      </c>
      <c r="U543" s="1" t="s">
        <v>835</v>
      </c>
      <c r="V543" s="1" t="s">
        <v>913</v>
      </c>
      <c r="W543" s="1" t="s">
        <v>914</v>
      </c>
      <c r="X543" s="1" t="s">
        <v>807</v>
      </c>
      <c r="Y543" s="1" t="s">
        <v>885</v>
      </c>
      <c r="Z543" s="1" t="s">
        <v>1037</v>
      </c>
      <c r="AA543" s="1" t="s">
        <v>879</v>
      </c>
      <c r="AB543" s="1" t="s">
        <v>1321</v>
      </c>
      <c r="AC543" s="1" t="s">
        <v>812</v>
      </c>
      <c r="AD543" s="1" t="s">
        <v>1398</v>
      </c>
      <c r="AE543" s="1" t="s">
        <v>1399</v>
      </c>
    </row>
    <row r="544" spans="1:31" x14ac:dyDescent="0.45">
      <c r="A544" s="1" t="str">
        <f>INDEX(Team_Key[Abbreviation],MATCH(INDEX(FPL_Misc_Extract[Team Name],MATCH(FPL_Results_Extract[[#This Row],[Player]],FPL_Misc_Extract[Player],0)),Team_Key[Full Name],0))</f>
        <v>SOU</v>
      </c>
      <c r="B544" s="1" t="s">
        <v>185</v>
      </c>
      <c r="C544" s="1" t="s">
        <v>930</v>
      </c>
      <c r="D544" s="1" t="s">
        <v>931</v>
      </c>
      <c r="E544" s="1" t="s">
        <v>812</v>
      </c>
      <c r="F544" s="1" t="s">
        <v>807</v>
      </c>
      <c r="G544" s="1" t="s">
        <v>932</v>
      </c>
      <c r="H544" s="1" t="s">
        <v>933</v>
      </c>
      <c r="I544" s="1" t="s">
        <v>934</v>
      </c>
      <c r="J544" s="1" t="s">
        <v>739</v>
      </c>
      <c r="K544" s="1" t="s">
        <v>836</v>
      </c>
      <c r="L544" s="1" t="s">
        <v>935</v>
      </c>
      <c r="M544" s="1" t="s">
        <v>936</v>
      </c>
      <c r="N544" s="1" t="s">
        <v>747</v>
      </c>
      <c r="O544" s="1" t="s">
        <v>872</v>
      </c>
      <c r="P544" s="1" t="s">
        <v>937</v>
      </c>
      <c r="Q544" s="1" t="s">
        <v>938</v>
      </c>
      <c r="R544" s="1" t="s">
        <v>939</v>
      </c>
      <c r="S544" s="1" t="s">
        <v>940</v>
      </c>
      <c r="T544" s="1" t="s">
        <v>941</v>
      </c>
      <c r="U544" s="1" t="s">
        <v>942</v>
      </c>
      <c r="V544" s="1" t="s">
        <v>891</v>
      </c>
      <c r="W544" s="1" t="s">
        <v>943</v>
      </c>
      <c r="X544" s="1" t="s">
        <v>944</v>
      </c>
      <c r="Y544" s="1" t="s">
        <v>1200</v>
      </c>
      <c r="Z544" s="1" t="s">
        <v>731</v>
      </c>
      <c r="AA544" s="1" t="s">
        <v>1342</v>
      </c>
      <c r="AB544" s="1" t="s">
        <v>838</v>
      </c>
      <c r="AC544" s="1" t="s">
        <v>1343</v>
      </c>
      <c r="AD544" s="1" t="s">
        <v>965</v>
      </c>
      <c r="AE544" s="1" t="s">
        <v>1392</v>
      </c>
    </row>
    <row r="545" spans="1:31" x14ac:dyDescent="0.45">
      <c r="A545" s="1" t="str">
        <f>INDEX(Team_Key[Abbreviation],MATCH(INDEX(FPL_Misc_Extract[Team Name],MATCH(FPL_Results_Extract[[#This Row],[Player]],FPL_Misc_Extract[Player],0)),Team_Key[Full Name],0))</f>
        <v>TOT</v>
      </c>
      <c r="B545" s="1" t="s">
        <v>590</v>
      </c>
      <c r="C545" s="1" t="s">
        <v>792</v>
      </c>
      <c r="D545" s="1" t="s">
        <v>793</v>
      </c>
      <c r="E545" s="1" t="s">
        <v>794</v>
      </c>
      <c r="F545" s="1" t="s">
        <v>795</v>
      </c>
      <c r="G545" s="1" t="s">
        <v>747</v>
      </c>
      <c r="H545" s="1" t="s">
        <v>759</v>
      </c>
      <c r="I545" s="1" t="s">
        <v>796</v>
      </c>
      <c r="J545" s="1" t="s">
        <v>797</v>
      </c>
      <c r="K545" s="1" t="s">
        <v>798</v>
      </c>
      <c r="L545" s="1" t="s">
        <v>799</v>
      </c>
      <c r="M545" s="1" t="s">
        <v>800</v>
      </c>
      <c r="N545" s="1" t="s">
        <v>801</v>
      </c>
      <c r="O545" s="1" t="s">
        <v>802</v>
      </c>
      <c r="P545" s="1" t="s">
        <v>803</v>
      </c>
      <c r="Q545" s="1" t="s">
        <v>804</v>
      </c>
      <c r="R545" s="1" t="s">
        <v>805</v>
      </c>
      <c r="S545" s="1" t="s">
        <v>806</v>
      </c>
      <c r="T545" s="1" t="s">
        <v>807</v>
      </c>
      <c r="U545" s="1" t="s">
        <v>808</v>
      </c>
      <c r="V545" s="1" t="s">
        <v>736</v>
      </c>
      <c r="W545" s="1" t="s">
        <v>809</v>
      </c>
      <c r="X545" s="1" t="s">
        <v>810</v>
      </c>
      <c r="Y545" s="1" t="s">
        <v>780</v>
      </c>
      <c r="Z545" s="1" t="s">
        <v>1320</v>
      </c>
      <c r="AA545" s="1" t="s">
        <v>1206</v>
      </c>
      <c r="AB545" s="1" t="s">
        <v>777</v>
      </c>
      <c r="AC545" s="1" t="s">
        <v>927</v>
      </c>
      <c r="AD545" s="1" t="s">
        <v>1326</v>
      </c>
      <c r="AE545" s="1" t="s">
        <v>1400</v>
      </c>
    </row>
    <row r="546" spans="1:31" x14ac:dyDescent="0.45">
      <c r="A546" s="1" t="str">
        <f>INDEX(Team_Key[Abbreviation],MATCH(INDEX(FPL_Misc_Extract[Team Name],MATCH(FPL_Results_Extract[[#This Row],[Player]],FPL_Misc_Extract[Player],0)),Team_Key[Full Name],0))</f>
        <v>WAT</v>
      </c>
      <c r="B546" s="1" t="s">
        <v>370</v>
      </c>
      <c r="C546" s="1" t="s">
        <v>851</v>
      </c>
      <c r="D546" s="1" t="s">
        <v>852</v>
      </c>
      <c r="E546" s="1" t="s">
        <v>814</v>
      </c>
      <c r="F546" s="1" t="s">
        <v>853</v>
      </c>
      <c r="G546" s="1" t="s">
        <v>742</v>
      </c>
      <c r="H546" s="1" t="s">
        <v>854</v>
      </c>
      <c r="I546" s="1" t="s">
        <v>855</v>
      </c>
      <c r="J546" s="1" t="s">
        <v>754</v>
      </c>
      <c r="K546" s="1" t="s">
        <v>856</v>
      </c>
      <c r="L546" s="1" t="s">
        <v>857</v>
      </c>
      <c r="M546" s="1" t="s">
        <v>858</v>
      </c>
      <c r="N546" s="1" t="s">
        <v>859</v>
      </c>
      <c r="O546" s="1" t="s">
        <v>860</v>
      </c>
      <c r="P546" s="1" t="s">
        <v>861</v>
      </c>
      <c r="Q546" s="1" t="s">
        <v>862</v>
      </c>
      <c r="R546" s="1" t="s">
        <v>747</v>
      </c>
      <c r="S546" s="1" t="s">
        <v>863</v>
      </c>
      <c r="T546" s="1" t="s">
        <v>829</v>
      </c>
      <c r="U546" s="1" t="s">
        <v>864</v>
      </c>
      <c r="V546" s="1" t="s">
        <v>865</v>
      </c>
      <c r="W546" s="1" t="s">
        <v>866</v>
      </c>
      <c r="X546" s="1" t="s">
        <v>826</v>
      </c>
      <c r="Y546" s="1" t="s">
        <v>1202</v>
      </c>
      <c r="Z546" s="1" t="s">
        <v>803</v>
      </c>
      <c r="AA546" s="1" t="s">
        <v>983</v>
      </c>
      <c r="AB546" s="1" t="s">
        <v>1037</v>
      </c>
      <c r="AC546" s="1" t="s">
        <v>769</v>
      </c>
      <c r="AD546" s="1" t="s">
        <v>792</v>
      </c>
      <c r="AE546" s="1" t="s">
        <v>1397</v>
      </c>
    </row>
    <row r="547" spans="1:31" x14ac:dyDescent="0.45">
      <c r="A547" s="1" t="str">
        <f>INDEX(Team_Key[Abbreviation],MATCH(INDEX(FPL_Misc_Extract[Team Name],MATCH(FPL_Results_Extract[[#This Row],[Player]],FPL_Misc_Extract[Player],0)),Team_Key[Full Name],0))</f>
        <v>EVE</v>
      </c>
      <c r="B547" s="1" t="s">
        <v>288</v>
      </c>
      <c r="C547" s="1" t="s">
        <v>1022</v>
      </c>
      <c r="D547" s="1" t="s">
        <v>1023</v>
      </c>
      <c r="E547" s="1" t="s">
        <v>1024</v>
      </c>
      <c r="F547" s="1" t="s">
        <v>737</v>
      </c>
      <c r="G547" s="1" t="s">
        <v>1025</v>
      </c>
      <c r="H547" s="1" t="s">
        <v>787</v>
      </c>
      <c r="I547" s="1" t="s">
        <v>760</v>
      </c>
      <c r="J547" s="1" t="s">
        <v>1026</v>
      </c>
      <c r="K547" s="1" t="s">
        <v>1027</v>
      </c>
      <c r="L547" s="1" t="s">
        <v>1007</v>
      </c>
      <c r="M547" s="1" t="s">
        <v>1028</v>
      </c>
      <c r="N547" s="1" t="s">
        <v>823</v>
      </c>
      <c r="O547" s="1" t="s">
        <v>1029</v>
      </c>
      <c r="P547" s="1" t="s">
        <v>1030</v>
      </c>
      <c r="Q547" s="1" t="s">
        <v>1031</v>
      </c>
      <c r="R547" s="1" t="s">
        <v>833</v>
      </c>
      <c r="S547" s="1" t="s">
        <v>820</v>
      </c>
      <c r="T547" s="1" t="s">
        <v>1032</v>
      </c>
      <c r="U547" s="1" t="s">
        <v>1033</v>
      </c>
      <c r="V547" s="1" t="s">
        <v>753</v>
      </c>
      <c r="W547" s="1" t="s">
        <v>1034</v>
      </c>
      <c r="X547" s="1" t="s">
        <v>1035</v>
      </c>
      <c r="Y547" s="1" t="s">
        <v>874</v>
      </c>
      <c r="Z547" s="1" t="s">
        <v>968</v>
      </c>
      <c r="AA547" s="1" t="s">
        <v>1333</v>
      </c>
      <c r="AB547" s="1" t="s">
        <v>834</v>
      </c>
      <c r="AC547" s="1" t="s">
        <v>1381</v>
      </c>
      <c r="AD547" s="1" t="s">
        <v>1382</v>
      </c>
      <c r="AE547" s="1" t="s">
        <v>1259</v>
      </c>
    </row>
    <row r="548" spans="1:31" x14ac:dyDescent="0.45">
      <c r="A548" s="1" t="str">
        <f>INDEX(Team_Key[Abbreviation],MATCH(INDEX(FPL_Misc_Extract[Team Name],MATCH(FPL_Results_Extract[[#This Row],[Player]],FPL_Misc_Extract[Player],0)),Team_Key[Full Name],0))</f>
        <v>SUN</v>
      </c>
      <c r="B548" s="1" t="s">
        <v>158</v>
      </c>
      <c r="C548" s="1" t="s">
        <v>792</v>
      </c>
      <c r="D548" s="1" t="s">
        <v>793</v>
      </c>
      <c r="E548" s="1" t="s">
        <v>794</v>
      </c>
      <c r="F548" s="1" t="s">
        <v>795</v>
      </c>
      <c r="G548" s="1" t="s">
        <v>964</v>
      </c>
      <c r="H548" s="1" t="s">
        <v>965</v>
      </c>
      <c r="I548" s="1" t="s">
        <v>966</v>
      </c>
      <c r="J548" s="1" t="s">
        <v>967</v>
      </c>
      <c r="K548" s="1" t="s">
        <v>956</v>
      </c>
      <c r="L548" s="1" t="s">
        <v>968</v>
      </c>
      <c r="M548" s="1" t="s">
        <v>969</v>
      </c>
      <c r="N548" s="1" t="s">
        <v>970</v>
      </c>
      <c r="O548" s="1" t="s">
        <v>971</v>
      </c>
      <c r="P548" s="1" t="s">
        <v>972</v>
      </c>
      <c r="Q548" s="1" t="s">
        <v>973</v>
      </c>
      <c r="R548" s="1" t="s">
        <v>974</v>
      </c>
      <c r="S548" s="1" t="s">
        <v>975</v>
      </c>
      <c r="T548" s="1" t="s">
        <v>976</v>
      </c>
      <c r="U548" s="1" t="s">
        <v>831</v>
      </c>
      <c r="V548" s="1" t="s">
        <v>800</v>
      </c>
      <c r="W548" s="1" t="s">
        <v>977</v>
      </c>
      <c r="X548" s="1" t="s">
        <v>783</v>
      </c>
      <c r="Y548" s="1" t="s">
        <v>1195</v>
      </c>
      <c r="Z548" s="1" t="s">
        <v>982</v>
      </c>
      <c r="AA548" s="1" t="s">
        <v>824</v>
      </c>
      <c r="AB548" s="1" t="s">
        <v>886</v>
      </c>
      <c r="AC548" s="1" t="s">
        <v>1326</v>
      </c>
      <c r="AD548" s="1" t="s">
        <v>1383</v>
      </c>
      <c r="AE548" s="1" t="s">
        <v>1384</v>
      </c>
    </row>
    <row r="549" spans="1:31" x14ac:dyDescent="0.45">
      <c r="A549" s="1" t="str">
        <f>INDEX(Team_Key[Abbreviation],MATCH(INDEX(FPL_Misc_Extract[Team Name],MATCH(FPL_Results_Extract[[#This Row],[Player]],FPL_Misc_Extract[Player],0)),Team_Key[Full Name],0))</f>
        <v>NOR</v>
      </c>
      <c r="B549" s="1" t="s">
        <v>567</v>
      </c>
      <c r="C549" s="1" t="s">
        <v>1009</v>
      </c>
      <c r="D549" s="1" t="s">
        <v>1010</v>
      </c>
      <c r="E549" s="1" t="s">
        <v>1011</v>
      </c>
      <c r="F549" s="1" t="s">
        <v>830</v>
      </c>
      <c r="G549" s="1" t="s">
        <v>1012</v>
      </c>
      <c r="H549" s="1" t="s">
        <v>935</v>
      </c>
      <c r="I549" s="1" t="s">
        <v>1013</v>
      </c>
      <c r="J549" s="1" t="s">
        <v>773</v>
      </c>
      <c r="K549" s="1" t="s">
        <v>1014</v>
      </c>
      <c r="L549" s="1" t="s">
        <v>834</v>
      </c>
      <c r="M549" s="1" t="s">
        <v>894</v>
      </c>
      <c r="N549" s="1" t="s">
        <v>742</v>
      </c>
      <c r="O549" s="1" t="s">
        <v>1015</v>
      </c>
      <c r="P549" s="1" t="s">
        <v>1016</v>
      </c>
      <c r="Q549" s="1" t="s">
        <v>781</v>
      </c>
      <c r="R549" s="1" t="s">
        <v>782</v>
      </c>
      <c r="S549" s="1" t="s">
        <v>1017</v>
      </c>
      <c r="T549" s="1" t="s">
        <v>1018</v>
      </c>
      <c r="U549" s="1" t="s">
        <v>1019</v>
      </c>
      <c r="V549" s="1" t="s">
        <v>990</v>
      </c>
      <c r="W549" s="1" t="s">
        <v>1020</v>
      </c>
      <c r="X549" s="1" t="s">
        <v>1021</v>
      </c>
      <c r="Y549" s="1" t="s">
        <v>1203</v>
      </c>
      <c r="Z549" s="1" t="s">
        <v>1331</v>
      </c>
      <c r="AA549" s="1" t="s">
        <v>1332</v>
      </c>
      <c r="AB549" s="1" t="s">
        <v>967</v>
      </c>
      <c r="AC549" s="1" t="s">
        <v>985</v>
      </c>
      <c r="AD549" s="1" t="s">
        <v>1343</v>
      </c>
      <c r="AE549" s="1" t="s">
        <v>1388</v>
      </c>
    </row>
    <row r="550" spans="1:31" x14ac:dyDescent="0.45">
      <c r="A550" s="1" t="str">
        <f>INDEX(Team_Key[Abbreviation],MATCH(INDEX(FPL_Misc_Extract[Team Name],MATCH(FPL_Results_Extract[[#This Row],[Player]],FPL_Misc_Extract[Player],0)),Team_Key[Full Name],0))</f>
        <v>NEW</v>
      </c>
      <c r="B550" s="1" t="s">
        <v>266</v>
      </c>
      <c r="C550" s="1" t="s">
        <v>945</v>
      </c>
      <c r="D550" s="1" t="s">
        <v>946</v>
      </c>
      <c r="E550" s="1" t="s">
        <v>785</v>
      </c>
      <c r="F550" s="1" t="s">
        <v>947</v>
      </c>
      <c r="G550" s="1" t="s">
        <v>748</v>
      </c>
      <c r="H550" s="1" t="s">
        <v>948</v>
      </c>
      <c r="I550" s="1" t="s">
        <v>949</v>
      </c>
      <c r="J550" s="1" t="s">
        <v>950</v>
      </c>
      <c r="K550" s="1" t="s">
        <v>951</v>
      </c>
      <c r="L550" s="1" t="s">
        <v>952</v>
      </c>
      <c r="M550" s="1" t="s">
        <v>786</v>
      </c>
      <c r="N550" s="1" t="s">
        <v>867</v>
      </c>
      <c r="O550" s="1" t="s">
        <v>893</v>
      </c>
      <c r="P550" s="1" t="s">
        <v>953</v>
      </c>
      <c r="Q550" s="1" t="s">
        <v>789</v>
      </c>
      <c r="R550" s="1" t="s">
        <v>954</v>
      </c>
      <c r="S550" s="1" t="s">
        <v>938</v>
      </c>
      <c r="T550" s="1" t="s">
        <v>955</v>
      </c>
      <c r="U550" s="1" t="s">
        <v>956</v>
      </c>
      <c r="V550" s="1" t="s">
        <v>957</v>
      </c>
      <c r="W550" s="1" t="s">
        <v>958</v>
      </c>
      <c r="X550" s="1" t="s">
        <v>959</v>
      </c>
      <c r="Y550" s="1" t="s">
        <v>1205</v>
      </c>
      <c r="Z550" s="1" t="s">
        <v>1340</v>
      </c>
      <c r="AA550" s="1" t="s">
        <v>896</v>
      </c>
      <c r="AB550" s="1" t="s">
        <v>1341</v>
      </c>
      <c r="AC550" s="1" t="s">
        <v>1054</v>
      </c>
      <c r="AD550" s="1" t="s">
        <v>1396</v>
      </c>
      <c r="AE550" s="1" t="s">
        <v>1259</v>
      </c>
    </row>
    <row r="551" spans="1:31" x14ac:dyDescent="0.45">
      <c r="A551" s="1" t="str">
        <f>INDEX(Team_Key[Abbreviation],MATCH(INDEX(FPL_Misc_Extract[Team Name],MATCH(FPL_Results_Extract[[#This Row],[Player]],FPL_Misc_Extract[Player],0)),Team_Key[Full Name],0))</f>
        <v>AVL</v>
      </c>
      <c r="B551" s="1" t="s">
        <v>285</v>
      </c>
      <c r="C551" s="1" t="s">
        <v>867</v>
      </c>
      <c r="D551" s="1" t="s">
        <v>750</v>
      </c>
      <c r="E551" s="1" t="s">
        <v>868</v>
      </c>
      <c r="F551" s="1" t="s">
        <v>869</v>
      </c>
      <c r="G551" s="1" t="s">
        <v>870</v>
      </c>
      <c r="H551" s="1" t="s">
        <v>834</v>
      </c>
      <c r="I551" s="1" t="s">
        <v>871</v>
      </c>
      <c r="J551" s="1" t="s">
        <v>872</v>
      </c>
      <c r="K551" s="1" t="s">
        <v>873</v>
      </c>
      <c r="L551" s="1" t="s">
        <v>874</v>
      </c>
      <c r="M551" s="1" t="s">
        <v>875</v>
      </c>
      <c r="N551" s="1" t="s">
        <v>768</v>
      </c>
      <c r="O551" s="1" t="s">
        <v>876</v>
      </c>
      <c r="P551" s="1" t="s">
        <v>877</v>
      </c>
      <c r="Q551" s="1" t="s">
        <v>878</v>
      </c>
      <c r="R551" s="1" t="s">
        <v>879</v>
      </c>
      <c r="S551" s="1" t="s">
        <v>880</v>
      </c>
      <c r="T551" s="1" t="s">
        <v>881</v>
      </c>
      <c r="U551" s="1" t="s">
        <v>882</v>
      </c>
      <c r="V551" s="1" t="s">
        <v>883</v>
      </c>
      <c r="W551" s="1" t="s">
        <v>759</v>
      </c>
      <c r="X551" s="1" t="s">
        <v>884</v>
      </c>
      <c r="Y551" s="1" t="s">
        <v>932</v>
      </c>
      <c r="Z551" s="1" t="s">
        <v>748</v>
      </c>
      <c r="AA551" s="1" t="s">
        <v>862</v>
      </c>
      <c r="AB551" s="1" t="s">
        <v>1347</v>
      </c>
      <c r="AC551" s="1" t="s">
        <v>904</v>
      </c>
      <c r="AD551" s="1" t="s">
        <v>1394</v>
      </c>
      <c r="AE551" s="1" t="s">
        <v>1395</v>
      </c>
    </row>
    <row r="552" spans="1:31" x14ac:dyDescent="0.45">
      <c r="A552" s="1" t="str">
        <f>INDEX(Team_Key[Abbreviation],MATCH(INDEX(FPL_Misc_Extract[Team Name],MATCH(FPL_Results_Extract[[#This Row],[Player]],FPL_Misc_Extract[Player],0)),Team_Key[Full Name],0))</f>
        <v>MUN</v>
      </c>
      <c r="B552" s="1" t="s">
        <v>110</v>
      </c>
      <c r="C552" s="1" t="s">
        <v>915</v>
      </c>
      <c r="D552" s="1" t="s">
        <v>815</v>
      </c>
      <c r="E552" s="1" t="s">
        <v>916</v>
      </c>
      <c r="F552" s="1" t="s">
        <v>917</v>
      </c>
      <c r="G552" s="1" t="s">
        <v>918</v>
      </c>
      <c r="H552" s="1" t="s">
        <v>919</v>
      </c>
      <c r="I552" s="1" t="s">
        <v>920</v>
      </c>
      <c r="J552" s="1" t="s">
        <v>921</v>
      </c>
      <c r="K552" s="1" t="s">
        <v>922</v>
      </c>
      <c r="L552" s="1" t="s">
        <v>768</v>
      </c>
      <c r="M552" s="1" t="s">
        <v>897</v>
      </c>
      <c r="N552" s="1" t="s">
        <v>923</v>
      </c>
      <c r="O552" s="1" t="s">
        <v>808</v>
      </c>
      <c r="P552" s="1" t="s">
        <v>794</v>
      </c>
      <c r="Q552" s="1" t="s">
        <v>895</v>
      </c>
      <c r="R552" s="1" t="s">
        <v>924</v>
      </c>
      <c r="S552" s="1" t="s">
        <v>925</v>
      </c>
      <c r="T552" s="1" t="s">
        <v>926</v>
      </c>
      <c r="U552" s="1" t="s">
        <v>803</v>
      </c>
      <c r="V552" s="1" t="s">
        <v>927</v>
      </c>
      <c r="W552" s="1" t="s">
        <v>928</v>
      </c>
      <c r="X552" s="1" t="s">
        <v>929</v>
      </c>
      <c r="Y552" s="1" t="s">
        <v>970</v>
      </c>
      <c r="Z552" s="1" t="s">
        <v>1201</v>
      </c>
      <c r="AA552" s="1" t="s">
        <v>1336</v>
      </c>
      <c r="AB552" s="1" t="s">
        <v>1337</v>
      </c>
      <c r="AC552" s="1" t="s">
        <v>1338</v>
      </c>
      <c r="AD552" s="1" t="s">
        <v>1206</v>
      </c>
      <c r="AE552" s="1" t="s">
        <v>1387</v>
      </c>
    </row>
    <row r="553" spans="1:31" x14ac:dyDescent="0.45">
      <c r="A553" s="1" t="str">
        <f>INDEX(Team_Key[Abbreviation],MATCH(INDEX(FPL_Misc_Extract[Team Name],MATCH(FPL_Results_Extract[[#This Row],[Player]],FPL_Misc_Extract[Player],0)),Team_Key[Full Name],0))</f>
        <v>SUN</v>
      </c>
      <c r="B553" s="1" t="s">
        <v>621</v>
      </c>
      <c r="C553" s="1" t="s">
        <v>1259</v>
      </c>
      <c r="D553" s="1" t="s">
        <v>1259</v>
      </c>
      <c r="E553" s="1" t="s">
        <v>1259</v>
      </c>
      <c r="F553" s="1" t="s">
        <v>1259</v>
      </c>
      <c r="G553" s="1" t="s">
        <v>1259</v>
      </c>
      <c r="H553" s="1" t="s">
        <v>1259</v>
      </c>
      <c r="I553" s="1" t="s">
        <v>1259</v>
      </c>
      <c r="J553" s="1" t="s">
        <v>1259</v>
      </c>
      <c r="K553" s="1" t="s">
        <v>1259</v>
      </c>
      <c r="L553" s="1" t="s">
        <v>1259</v>
      </c>
      <c r="M553" s="1" t="s">
        <v>1259</v>
      </c>
      <c r="N553" s="1" t="s">
        <v>1259</v>
      </c>
      <c r="O553" s="1" t="s">
        <v>1259</v>
      </c>
      <c r="P553" s="1" t="s">
        <v>1259</v>
      </c>
      <c r="Q553" s="1" t="s">
        <v>1259</v>
      </c>
      <c r="R553" s="1" t="s">
        <v>1259</v>
      </c>
      <c r="S553" s="1" t="s">
        <v>1259</v>
      </c>
      <c r="T553" s="1" t="s">
        <v>1259</v>
      </c>
      <c r="U553" s="1" t="s">
        <v>1259</v>
      </c>
      <c r="V553" s="1" t="s">
        <v>1259</v>
      </c>
      <c r="W553" s="1" t="s">
        <v>977</v>
      </c>
      <c r="X553" s="1" t="s">
        <v>783</v>
      </c>
      <c r="Y553" s="1" t="s">
        <v>1195</v>
      </c>
      <c r="Z553" s="1" t="s">
        <v>982</v>
      </c>
      <c r="AA553" s="1" t="s">
        <v>824</v>
      </c>
      <c r="AB553" s="1" t="s">
        <v>886</v>
      </c>
      <c r="AC553" s="1" t="s">
        <v>1326</v>
      </c>
      <c r="AD553" s="1" t="s">
        <v>1383</v>
      </c>
      <c r="AE553" s="1" t="s">
        <v>1384</v>
      </c>
    </row>
    <row r="554" spans="1:31" x14ac:dyDescent="0.45">
      <c r="A554" s="1" t="str">
        <f>INDEX(Team_Key[Abbreviation],MATCH(INDEX(FPL_Misc_Extract[Team Name],MATCH(FPL_Results_Extract[[#This Row],[Player]],FPL_Misc_Extract[Player],0)),Team_Key[Full Name],0))</f>
        <v>NOR</v>
      </c>
      <c r="B554" s="1" t="s">
        <v>217</v>
      </c>
      <c r="C554" s="1" t="s">
        <v>1022</v>
      </c>
      <c r="D554" s="1" t="s">
        <v>1023</v>
      </c>
      <c r="E554" s="1" t="s">
        <v>1024</v>
      </c>
      <c r="F554" s="1" t="s">
        <v>737</v>
      </c>
      <c r="G554" s="1" t="s">
        <v>1025</v>
      </c>
      <c r="H554" s="1" t="s">
        <v>787</v>
      </c>
      <c r="I554" s="1" t="s">
        <v>760</v>
      </c>
      <c r="J554" s="1" t="s">
        <v>1026</v>
      </c>
      <c r="K554" s="1" t="s">
        <v>1027</v>
      </c>
      <c r="L554" s="1" t="s">
        <v>1007</v>
      </c>
      <c r="M554" s="1" t="s">
        <v>1028</v>
      </c>
      <c r="N554" s="1" t="s">
        <v>823</v>
      </c>
      <c r="O554" s="1" t="s">
        <v>1029</v>
      </c>
      <c r="P554" s="1" t="s">
        <v>1030</v>
      </c>
      <c r="Q554" s="1" t="s">
        <v>1031</v>
      </c>
      <c r="R554" s="1" t="s">
        <v>833</v>
      </c>
      <c r="S554" s="1" t="s">
        <v>820</v>
      </c>
      <c r="T554" s="1" t="s">
        <v>1032</v>
      </c>
      <c r="U554" s="1" t="s">
        <v>1033</v>
      </c>
      <c r="V554" s="1" t="s">
        <v>753</v>
      </c>
      <c r="W554" s="1" t="s">
        <v>1034</v>
      </c>
      <c r="X554" s="1" t="s">
        <v>1035</v>
      </c>
      <c r="Y554" s="1" t="s">
        <v>1203</v>
      </c>
      <c r="Z554" s="1" t="s">
        <v>1331</v>
      </c>
      <c r="AA554" s="1" t="s">
        <v>1332</v>
      </c>
      <c r="AB554" s="1" t="s">
        <v>967</v>
      </c>
      <c r="AC554" s="1" t="s">
        <v>985</v>
      </c>
      <c r="AD554" s="1" t="s">
        <v>1343</v>
      </c>
      <c r="AE554" s="1" t="s">
        <v>1388</v>
      </c>
    </row>
    <row r="555" spans="1:31" x14ac:dyDescent="0.45">
      <c r="A555" s="1" t="str">
        <f>INDEX(Team_Key[Abbreviation],MATCH(INDEX(FPL_Misc_Extract[Team Name],MATCH(FPL_Results_Extract[[#This Row],[Player]],FPL_Misc_Extract[Player],0)),Team_Key[Full Name],0))</f>
        <v>MCI</v>
      </c>
      <c r="B555" s="1" t="s">
        <v>378</v>
      </c>
      <c r="C555" s="1" t="s">
        <v>997</v>
      </c>
      <c r="D555" s="1" t="s">
        <v>998</v>
      </c>
      <c r="E555" s="1" t="s">
        <v>999</v>
      </c>
      <c r="F555" s="1" t="s">
        <v>943</v>
      </c>
      <c r="G555" s="1" t="s">
        <v>971</v>
      </c>
      <c r="H555" s="1" t="s">
        <v>1000</v>
      </c>
      <c r="I555" s="1" t="s">
        <v>783</v>
      </c>
      <c r="J555" s="1" t="s">
        <v>1001</v>
      </c>
      <c r="K555" s="1" t="s">
        <v>1002</v>
      </c>
      <c r="L555" s="1" t="s">
        <v>785</v>
      </c>
      <c r="M555" s="1" t="s">
        <v>1003</v>
      </c>
      <c r="N555" s="1" t="s">
        <v>1004</v>
      </c>
      <c r="O555" s="1" t="s">
        <v>1005</v>
      </c>
      <c r="P555" s="1" t="s">
        <v>1006</v>
      </c>
      <c r="Q555" s="1" t="s">
        <v>926</v>
      </c>
      <c r="R555" s="1" t="s">
        <v>927</v>
      </c>
      <c r="S555" s="1" t="s">
        <v>1007</v>
      </c>
      <c r="T555" s="1" t="s">
        <v>810</v>
      </c>
      <c r="U555" s="1" t="s">
        <v>913</v>
      </c>
      <c r="V555" s="1" t="s">
        <v>808</v>
      </c>
      <c r="W555" s="1" t="s">
        <v>795</v>
      </c>
      <c r="X555" s="1" t="s">
        <v>1008</v>
      </c>
      <c r="Y555" s="1" t="s">
        <v>1013</v>
      </c>
      <c r="Z555" s="1" t="s">
        <v>747</v>
      </c>
      <c r="AA555" s="1" t="s">
        <v>1325</v>
      </c>
      <c r="AB555" s="1" t="s">
        <v>864</v>
      </c>
      <c r="AC555" s="1" t="s">
        <v>1385</v>
      </c>
      <c r="AD555" s="1" t="s">
        <v>1386</v>
      </c>
      <c r="AE555" s="1" t="s">
        <v>1259</v>
      </c>
    </row>
    <row r="556" spans="1:31" x14ac:dyDescent="0.45">
      <c r="A556" s="1" t="str">
        <f>INDEX(Team_Key[Abbreviation],MATCH(INDEX(FPL_Misc_Extract[Team Name],MATCH(FPL_Results_Extract[[#This Row],[Player]],FPL_Misc_Extract[Player],0)),Team_Key[Full Name],0))</f>
        <v>WBA</v>
      </c>
      <c r="B556" s="1" t="s">
        <v>105</v>
      </c>
      <c r="C556" s="1" t="s">
        <v>811</v>
      </c>
      <c r="D556" s="1" t="s">
        <v>812</v>
      </c>
      <c r="E556" s="1" t="s">
        <v>813</v>
      </c>
      <c r="F556" s="1" t="s">
        <v>729</v>
      </c>
      <c r="G556" s="1" t="s">
        <v>814</v>
      </c>
      <c r="H556" s="1" t="s">
        <v>815</v>
      </c>
      <c r="I556" s="1" t="s">
        <v>816</v>
      </c>
      <c r="J556" s="1" t="s">
        <v>817</v>
      </c>
      <c r="K556" s="1" t="s">
        <v>818</v>
      </c>
      <c r="L556" s="1" t="s">
        <v>819</v>
      </c>
      <c r="M556" s="1" t="s">
        <v>820</v>
      </c>
      <c r="N556" s="1" t="s">
        <v>821</v>
      </c>
      <c r="O556" s="1" t="s">
        <v>822</v>
      </c>
      <c r="P556" s="1" t="s">
        <v>823</v>
      </c>
      <c r="Q556" s="1" t="s">
        <v>753</v>
      </c>
      <c r="R556" s="1" t="s">
        <v>824</v>
      </c>
      <c r="S556" s="1" t="s">
        <v>825</v>
      </c>
      <c r="T556" s="1" t="s">
        <v>826</v>
      </c>
      <c r="U556" s="1" t="s">
        <v>827</v>
      </c>
      <c r="V556" s="1" t="s">
        <v>828</v>
      </c>
      <c r="W556" s="1" t="s">
        <v>829</v>
      </c>
      <c r="X556" s="1" t="s">
        <v>830</v>
      </c>
      <c r="Y556" s="1" t="s">
        <v>1193</v>
      </c>
      <c r="Z556" s="1" t="s">
        <v>962</v>
      </c>
      <c r="AA556" s="1" t="s">
        <v>1344</v>
      </c>
      <c r="AB556" s="1" t="s">
        <v>1345</v>
      </c>
      <c r="AC556" s="1" t="s">
        <v>1346</v>
      </c>
      <c r="AD556" s="1" t="s">
        <v>1375</v>
      </c>
      <c r="AE556" s="1" t="s">
        <v>1376</v>
      </c>
    </row>
    <row r="557" spans="1:31" x14ac:dyDescent="0.45">
      <c r="A557" s="1" t="str">
        <f>INDEX(Team_Key[Abbreviation],MATCH(INDEX(FPL_Misc_Extract[Team Name],MATCH(FPL_Results_Extract[[#This Row],[Player]],FPL_Misc_Extract[Player],0)),Team_Key[Full Name],0))</f>
        <v>TOT</v>
      </c>
      <c r="B557" s="1" t="s">
        <v>477</v>
      </c>
      <c r="C557" s="1" t="s">
        <v>792</v>
      </c>
      <c r="D557" s="1" t="s">
        <v>793</v>
      </c>
      <c r="E557" s="1" t="s">
        <v>794</v>
      </c>
      <c r="F557" s="1" t="s">
        <v>795</v>
      </c>
      <c r="G557" s="1" t="s">
        <v>747</v>
      </c>
      <c r="H557" s="1" t="s">
        <v>759</v>
      </c>
      <c r="I557" s="1" t="s">
        <v>796</v>
      </c>
      <c r="J557" s="1" t="s">
        <v>797</v>
      </c>
      <c r="K557" s="1" t="s">
        <v>798</v>
      </c>
      <c r="L557" s="1" t="s">
        <v>799</v>
      </c>
      <c r="M557" s="1" t="s">
        <v>800</v>
      </c>
      <c r="N557" s="1" t="s">
        <v>801</v>
      </c>
      <c r="O557" s="1" t="s">
        <v>802</v>
      </c>
      <c r="P557" s="1" t="s">
        <v>803</v>
      </c>
      <c r="Q557" s="1" t="s">
        <v>804</v>
      </c>
      <c r="R557" s="1" t="s">
        <v>805</v>
      </c>
      <c r="S557" s="1" t="s">
        <v>806</v>
      </c>
      <c r="T557" s="1" t="s">
        <v>807</v>
      </c>
      <c r="U557" s="1" t="s">
        <v>808</v>
      </c>
      <c r="V557" s="1" t="s">
        <v>736</v>
      </c>
      <c r="W557" s="1" t="s">
        <v>809</v>
      </c>
      <c r="X557" s="1" t="s">
        <v>810</v>
      </c>
      <c r="Y557" s="1" t="s">
        <v>780</v>
      </c>
      <c r="Z557" s="1" t="s">
        <v>1320</v>
      </c>
      <c r="AA557" s="1" t="s">
        <v>1206</v>
      </c>
      <c r="AB557" s="1" t="s">
        <v>777</v>
      </c>
      <c r="AC557" s="1" t="s">
        <v>927</v>
      </c>
      <c r="AD557" s="1" t="s">
        <v>1326</v>
      </c>
      <c r="AE557" s="1" t="s">
        <v>1400</v>
      </c>
    </row>
    <row r="558" spans="1:31" x14ac:dyDescent="0.45">
      <c r="A558" s="1" t="str">
        <f>INDEX(Team_Key[Abbreviation],MATCH(INDEX(FPL_Misc_Extract[Team Name],MATCH(FPL_Results_Extract[[#This Row],[Player]],FPL_Misc_Extract[Player],0)),Team_Key[Full Name],0))</f>
        <v>SOU</v>
      </c>
      <c r="B558" s="1" t="s">
        <v>507</v>
      </c>
      <c r="C558" s="1" t="s">
        <v>930</v>
      </c>
      <c r="D558" s="1" t="s">
        <v>931</v>
      </c>
      <c r="E558" s="1" t="s">
        <v>812</v>
      </c>
      <c r="F558" s="1" t="s">
        <v>807</v>
      </c>
      <c r="G558" s="1" t="s">
        <v>932</v>
      </c>
      <c r="H558" s="1" t="s">
        <v>933</v>
      </c>
      <c r="I558" s="1" t="s">
        <v>934</v>
      </c>
      <c r="J558" s="1" t="s">
        <v>739</v>
      </c>
      <c r="K558" s="1" t="s">
        <v>836</v>
      </c>
      <c r="L558" s="1" t="s">
        <v>935</v>
      </c>
      <c r="M558" s="1" t="s">
        <v>936</v>
      </c>
      <c r="N558" s="1" t="s">
        <v>747</v>
      </c>
      <c r="O558" s="1" t="s">
        <v>872</v>
      </c>
      <c r="P558" s="1" t="s">
        <v>937</v>
      </c>
      <c r="Q558" s="1" t="s">
        <v>938</v>
      </c>
      <c r="R558" s="1" t="s">
        <v>939</v>
      </c>
      <c r="S558" s="1" t="s">
        <v>940</v>
      </c>
      <c r="T558" s="1" t="s">
        <v>941</v>
      </c>
      <c r="U558" s="1" t="s">
        <v>942</v>
      </c>
      <c r="V558" s="1" t="s">
        <v>891</v>
      </c>
      <c r="W558" s="1" t="s">
        <v>943</v>
      </c>
      <c r="X558" s="1" t="s">
        <v>944</v>
      </c>
      <c r="Y558" s="1" t="s">
        <v>1200</v>
      </c>
      <c r="Z558" s="1" t="s">
        <v>731</v>
      </c>
      <c r="AA558" s="1" t="s">
        <v>1342</v>
      </c>
      <c r="AB558" s="1" t="s">
        <v>838</v>
      </c>
      <c r="AC558" s="1" t="s">
        <v>1343</v>
      </c>
      <c r="AD558" s="1" t="s">
        <v>965</v>
      </c>
      <c r="AE558" s="1" t="s">
        <v>1392</v>
      </c>
    </row>
    <row r="559" spans="1:31" x14ac:dyDescent="0.45">
      <c r="A559" s="1" t="str">
        <f>INDEX(Team_Key[Abbreviation],MATCH(INDEX(FPL_Misc_Extract[Team Name],MATCH(FPL_Results_Extract[[#This Row],[Player]],FPL_Misc_Extract[Player],0)),Team_Key[Full Name],0))</f>
        <v>NOR</v>
      </c>
      <c r="B559" s="1" t="s">
        <v>243</v>
      </c>
      <c r="C559" s="1" t="s">
        <v>1009</v>
      </c>
      <c r="D559" s="1" t="s">
        <v>1010</v>
      </c>
      <c r="E559" s="1" t="s">
        <v>1011</v>
      </c>
      <c r="F559" s="1" t="s">
        <v>830</v>
      </c>
      <c r="G559" s="1" t="s">
        <v>1012</v>
      </c>
      <c r="H559" s="1" t="s">
        <v>935</v>
      </c>
      <c r="I559" s="1" t="s">
        <v>1013</v>
      </c>
      <c r="J559" s="1" t="s">
        <v>773</v>
      </c>
      <c r="K559" s="1" t="s">
        <v>1014</v>
      </c>
      <c r="L559" s="1" t="s">
        <v>834</v>
      </c>
      <c r="M559" s="1" t="s">
        <v>894</v>
      </c>
      <c r="N559" s="1" t="s">
        <v>742</v>
      </c>
      <c r="O559" s="1" t="s">
        <v>1015</v>
      </c>
      <c r="P559" s="1" t="s">
        <v>1016</v>
      </c>
      <c r="Q559" s="1" t="s">
        <v>781</v>
      </c>
      <c r="R559" s="1" t="s">
        <v>782</v>
      </c>
      <c r="S559" s="1" t="s">
        <v>1017</v>
      </c>
      <c r="T559" s="1" t="s">
        <v>1018</v>
      </c>
      <c r="U559" s="1" t="s">
        <v>1019</v>
      </c>
      <c r="V559" s="1" t="s">
        <v>990</v>
      </c>
      <c r="W559" s="1" t="s">
        <v>1020</v>
      </c>
      <c r="X559" s="1" t="s">
        <v>1021</v>
      </c>
      <c r="Y559" s="1" t="s">
        <v>1203</v>
      </c>
      <c r="Z559" s="1" t="s">
        <v>1331</v>
      </c>
      <c r="AA559" s="1" t="s">
        <v>1332</v>
      </c>
      <c r="AB559" s="1" t="s">
        <v>967</v>
      </c>
      <c r="AC559" s="1" t="s">
        <v>985</v>
      </c>
      <c r="AD559" s="1" t="s">
        <v>1343</v>
      </c>
      <c r="AE559" s="1" t="s">
        <v>1388</v>
      </c>
    </row>
    <row r="560" spans="1:31" x14ac:dyDescent="0.45">
      <c r="A560" s="1" t="str">
        <f>INDEX(Team_Key[Abbreviation],MATCH(INDEX(FPL_Misc_Extract[Team Name],MATCH(FPL_Results_Extract[[#This Row],[Player]],FPL_Misc_Extract[Player],0)),Team_Key[Full Name],0))</f>
        <v>CHE</v>
      </c>
      <c r="B560" s="1" t="s">
        <v>329</v>
      </c>
      <c r="C560" s="1" t="s">
        <v>1048</v>
      </c>
      <c r="D560" s="1" t="s">
        <v>1049</v>
      </c>
      <c r="E560" s="1" t="s">
        <v>760</v>
      </c>
      <c r="F560" s="1" t="s">
        <v>740</v>
      </c>
      <c r="G560" s="1" t="s">
        <v>1050</v>
      </c>
      <c r="H560" s="1" t="s">
        <v>1051</v>
      </c>
      <c r="I560" s="1" t="s">
        <v>930</v>
      </c>
      <c r="J560" s="1" t="s">
        <v>1052</v>
      </c>
      <c r="K560" s="1" t="s">
        <v>1019</v>
      </c>
      <c r="L560" s="1" t="s">
        <v>942</v>
      </c>
      <c r="M560" s="1" t="s">
        <v>1053</v>
      </c>
      <c r="N560" s="1" t="s">
        <v>1054</v>
      </c>
      <c r="O560" s="1" t="s">
        <v>1055</v>
      </c>
      <c r="P560" s="1" t="s">
        <v>737</v>
      </c>
      <c r="Q560" s="1" t="s">
        <v>1056</v>
      </c>
      <c r="R560" s="1" t="s">
        <v>859</v>
      </c>
      <c r="S560" s="1" t="s">
        <v>1042</v>
      </c>
      <c r="T560" s="1" t="s">
        <v>1022</v>
      </c>
      <c r="U560" s="1" t="s">
        <v>785</v>
      </c>
      <c r="V560" s="1" t="s">
        <v>1057</v>
      </c>
      <c r="W560" s="1" t="s">
        <v>744</v>
      </c>
      <c r="X560" s="1" t="s">
        <v>909</v>
      </c>
      <c r="Y560" s="1" t="s">
        <v>1199</v>
      </c>
      <c r="Z560" s="1" t="s">
        <v>812</v>
      </c>
      <c r="AA560" s="1" t="s">
        <v>763</v>
      </c>
      <c r="AB560" s="1" t="s">
        <v>989</v>
      </c>
      <c r="AC560" s="1" t="s">
        <v>1339</v>
      </c>
      <c r="AD560" s="1" t="s">
        <v>757</v>
      </c>
      <c r="AE560" s="1" t="s">
        <v>1380</v>
      </c>
    </row>
    <row r="561" spans="1:31" x14ac:dyDescent="0.45">
      <c r="A561" s="1" t="str">
        <f>INDEX(Team_Key[Abbreviation],MATCH(INDEX(FPL_Misc_Extract[Team Name],MATCH(FPL_Results_Extract[[#This Row],[Player]],FPL_Misc_Extract[Player],0)),Team_Key[Full Name],0))</f>
        <v>NOR</v>
      </c>
      <c r="B561" s="1" t="s">
        <v>162</v>
      </c>
      <c r="C561" s="1" t="s">
        <v>1009</v>
      </c>
      <c r="D561" s="1" t="s">
        <v>1010</v>
      </c>
      <c r="E561" s="1" t="s">
        <v>1011</v>
      </c>
      <c r="F561" s="1" t="s">
        <v>830</v>
      </c>
      <c r="G561" s="1" t="s">
        <v>1012</v>
      </c>
      <c r="H561" s="1" t="s">
        <v>935</v>
      </c>
      <c r="I561" s="1" t="s">
        <v>1013</v>
      </c>
      <c r="J561" s="1" t="s">
        <v>773</v>
      </c>
      <c r="K561" s="1" t="s">
        <v>1014</v>
      </c>
      <c r="L561" s="1" t="s">
        <v>834</v>
      </c>
      <c r="M561" s="1" t="s">
        <v>894</v>
      </c>
      <c r="N561" s="1" t="s">
        <v>742</v>
      </c>
      <c r="O561" s="1" t="s">
        <v>1015</v>
      </c>
      <c r="P561" s="1" t="s">
        <v>1016</v>
      </c>
      <c r="Q561" s="1" t="s">
        <v>781</v>
      </c>
      <c r="R561" s="1" t="s">
        <v>782</v>
      </c>
      <c r="S561" s="1" t="s">
        <v>1017</v>
      </c>
      <c r="T561" s="1" t="s">
        <v>1018</v>
      </c>
      <c r="U561" s="1" t="s">
        <v>1019</v>
      </c>
      <c r="V561" s="1" t="s">
        <v>990</v>
      </c>
      <c r="W561" s="1" t="s">
        <v>1020</v>
      </c>
      <c r="X561" s="1" t="s">
        <v>1021</v>
      </c>
      <c r="Y561" s="1" t="s">
        <v>1203</v>
      </c>
      <c r="Z561" s="1" t="s">
        <v>1331</v>
      </c>
      <c r="AA561" s="1" t="s">
        <v>1332</v>
      </c>
      <c r="AB561" s="1" t="s">
        <v>967</v>
      </c>
      <c r="AC561" s="1" t="s">
        <v>985</v>
      </c>
      <c r="AD561" s="1" t="s">
        <v>1343</v>
      </c>
      <c r="AE561" s="1" t="s">
        <v>1388</v>
      </c>
    </row>
    <row r="562" spans="1:31" x14ac:dyDescent="0.45">
      <c r="A562" s="1" t="str">
        <f>INDEX(Team_Key[Abbreviation],MATCH(INDEX(FPL_Misc_Extract[Team Name],MATCH(FPL_Results_Extract[[#This Row],[Player]],FPL_Misc_Extract[Player],0)),Team_Key[Full Name],0))</f>
        <v>WHU</v>
      </c>
      <c r="B562" s="1" t="s">
        <v>202</v>
      </c>
      <c r="C562" s="1" t="s">
        <v>1048</v>
      </c>
      <c r="D562" s="1" t="s">
        <v>1049</v>
      </c>
      <c r="E562" s="1" t="s">
        <v>760</v>
      </c>
      <c r="F562" s="1" t="s">
        <v>740</v>
      </c>
      <c r="G562" s="1" t="s">
        <v>776</v>
      </c>
      <c r="H562" s="1" t="s">
        <v>777</v>
      </c>
      <c r="I562" s="1" t="s">
        <v>778</v>
      </c>
      <c r="J562" s="1" t="s">
        <v>779</v>
      </c>
      <c r="K562" s="1" t="s">
        <v>780</v>
      </c>
      <c r="L562" s="1" t="s">
        <v>765</v>
      </c>
      <c r="M562" s="1" t="s">
        <v>781</v>
      </c>
      <c r="N562" s="1" t="s">
        <v>782</v>
      </c>
      <c r="O562" s="1" t="s">
        <v>783</v>
      </c>
      <c r="P562" s="1" t="s">
        <v>784</v>
      </c>
      <c r="Q562" s="1" t="s">
        <v>785</v>
      </c>
      <c r="R562" s="1" t="s">
        <v>786</v>
      </c>
      <c r="S562" s="1" t="s">
        <v>787</v>
      </c>
      <c r="T562" s="1" t="s">
        <v>771</v>
      </c>
      <c r="U562" s="1" t="s">
        <v>788</v>
      </c>
      <c r="V562" s="1" t="s">
        <v>789</v>
      </c>
      <c r="W562" s="1" t="s">
        <v>790</v>
      </c>
      <c r="X562" s="1" t="s">
        <v>791</v>
      </c>
      <c r="Y562" s="1" t="s">
        <v>1196</v>
      </c>
      <c r="Z562" s="1" t="s">
        <v>1019</v>
      </c>
      <c r="AA562" s="1" t="s">
        <v>1323</v>
      </c>
      <c r="AB562" s="1" t="s">
        <v>1324</v>
      </c>
      <c r="AC562" s="1" t="s">
        <v>818</v>
      </c>
      <c r="AD562" s="1" t="s">
        <v>915</v>
      </c>
      <c r="AE562" s="1" t="s">
        <v>1377</v>
      </c>
    </row>
    <row r="563" spans="1:31" x14ac:dyDescent="0.45">
      <c r="A563" s="1" t="str">
        <f>INDEX(Team_Key[Abbreviation],MATCH(INDEX(FPL_Misc_Extract[Team Name],MATCH(FPL_Results_Extract[[#This Row],[Player]],FPL_Misc_Extract[Player],0)),Team_Key[Full Name],0))</f>
        <v>MCI</v>
      </c>
      <c r="B563" s="1" t="s">
        <v>193</v>
      </c>
      <c r="C563" s="1" t="s">
        <v>997</v>
      </c>
      <c r="D563" s="1" t="s">
        <v>998</v>
      </c>
      <c r="E563" s="1" t="s">
        <v>999</v>
      </c>
      <c r="F563" s="1" t="s">
        <v>943</v>
      </c>
      <c r="G563" s="1" t="s">
        <v>971</v>
      </c>
      <c r="H563" s="1" t="s">
        <v>1000</v>
      </c>
      <c r="I563" s="1" t="s">
        <v>783</v>
      </c>
      <c r="J563" s="1" t="s">
        <v>1001</v>
      </c>
      <c r="K563" s="1" t="s">
        <v>1002</v>
      </c>
      <c r="L563" s="1" t="s">
        <v>785</v>
      </c>
      <c r="M563" s="1" t="s">
        <v>1003</v>
      </c>
      <c r="N563" s="1" t="s">
        <v>1004</v>
      </c>
      <c r="O563" s="1" t="s">
        <v>1005</v>
      </c>
      <c r="P563" s="1" t="s">
        <v>1006</v>
      </c>
      <c r="Q563" s="1" t="s">
        <v>926</v>
      </c>
      <c r="R563" s="1" t="s">
        <v>927</v>
      </c>
      <c r="S563" s="1" t="s">
        <v>1007</v>
      </c>
      <c r="T563" s="1" t="s">
        <v>810</v>
      </c>
      <c r="U563" s="1" t="s">
        <v>913</v>
      </c>
      <c r="V563" s="1" t="s">
        <v>808</v>
      </c>
      <c r="W563" s="1" t="s">
        <v>795</v>
      </c>
      <c r="X563" s="1" t="s">
        <v>1008</v>
      </c>
      <c r="Y563" s="1" t="s">
        <v>1013</v>
      </c>
      <c r="Z563" s="1" t="s">
        <v>747</v>
      </c>
      <c r="AA563" s="1" t="s">
        <v>1325</v>
      </c>
      <c r="AB563" s="1" t="s">
        <v>864</v>
      </c>
      <c r="AC563" s="1" t="s">
        <v>1385</v>
      </c>
      <c r="AD563" s="1" t="s">
        <v>1386</v>
      </c>
      <c r="AE563" s="1" t="s">
        <v>1259</v>
      </c>
    </row>
    <row r="564" spans="1:31" x14ac:dyDescent="0.45">
      <c r="A564" s="1" t="str">
        <f>INDEX(Team_Key[Abbreviation],MATCH(INDEX(FPL_Misc_Extract[Team Name],MATCH(FPL_Results_Extract[[#This Row],[Player]],FPL_Misc_Extract[Player],0)),Team_Key[Full Name],0))</f>
        <v>ARS</v>
      </c>
      <c r="B564" s="1" t="s">
        <v>127</v>
      </c>
      <c r="C564" s="1" t="s">
        <v>1036</v>
      </c>
      <c r="D564" s="1" t="s">
        <v>1037</v>
      </c>
      <c r="E564" s="1" t="s">
        <v>798</v>
      </c>
      <c r="F564" s="1" t="s">
        <v>1032</v>
      </c>
      <c r="G564" s="1" t="s">
        <v>972</v>
      </c>
      <c r="H564" s="1" t="s">
        <v>873</v>
      </c>
      <c r="I564" s="1" t="s">
        <v>1038</v>
      </c>
      <c r="J564" s="1" t="s">
        <v>1039</v>
      </c>
      <c r="K564" s="1" t="s">
        <v>1040</v>
      </c>
      <c r="L564" s="1" t="s">
        <v>1041</v>
      </c>
      <c r="M564" s="1" t="s">
        <v>764</v>
      </c>
      <c r="N564" s="1" t="s">
        <v>753</v>
      </c>
      <c r="O564" s="1" t="s">
        <v>848</v>
      </c>
      <c r="P564" s="1" t="s">
        <v>833</v>
      </c>
      <c r="Q564" s="1" t="s">
        <v>1042</v>
      </c>
      <c r="R564" s="1" t="s">
        <v>1043</v>
      </c>
      <c r="S564" s="1" t="s">
        <v>1044</v>
      </c>
      <c r="T564" s="1" t="s">
        <v>1045</v>
      </c>
      <c r="U564" s="1" t="s">
        <v>936</v>
      </c>
      <c r="V564" s="1" t="s">
        <v>827</v>
      </c>
      <c r="W564" s="1" t="s">
        <v>1046</v>
      </c>
      <c r="X564" s="1" t="s">
        <v>1047</v>
      </c>
      <c r="Y564" s="1" t="s">
        <v>1194</v>
      </c>
      <c r="Z564" s="1" t="s">
        <v>814</v>
      </c>
      <c r="AA564" s="1" t="s">
        <v>1327</v>
      </c>
      <c r="AB564" s="1" t="s">
        <v>1328</v>
      </c>
      <c r="AC564" s="1" t="s">
        <v>1329</v>
      </c>
      <c r="AD564" s="1" t="s">
        <v>874</v>
      </c>
      <c r="AE564" s="1" t="s">
        <v>832</v>
      </c>
    </row>
    <row r="565" spans="1:31" x14ac:dyDescent="0.45">
      <c r="A565" s="1" t="str">
        <f>INDEX(Team_Key[Abbreviation],MATCH(INDEX(FPL_Misc_Extract[Team Name],MATCH(FPL_Results_Extract[[#This Row],[Player]],FPL_Misc_Extract[Player],0)),Team_Key[Full Name],0))</f>
        <v>SWA</v>
      </c>
      <c r="B565" s="1" t="s">
        <v>562</v>
      </c>
      <c r="C565" s="1" t="s">
        <v>829</v>
      </c>
      <c r="D565" s="1" t="s">
        <v>776</v>
      </c>
      <c r="E565" s="1" t="s">
        <v>885</v>
      </c>
      <c r="F565" s="1" t="s">
        <v>886</v>
      </c>
      <c r="G565" s="1" t="s">
        <v>887</v>
      </c>
      <c r="H565" s="1" t="s">
        <v>795</v>
      </c>
      <c r="I565" s="1" t="s">
        <v>888</v>
      </c>
      <c r="J565" s="1" t="s">
        <v>889</v>
      </c>
      <c r="K565" s="1" t="s">
        <v>872</v>
      </c>
      <c r="L565" s="1" t="s">
        <v>890</v>
      </c>
      <c r="M565" s="1" t="s">
        <v>856</v>
      </c>
      <c r="N565" s="1" t="s">
        <v>891</v>
      </c>
      <c r="O565" s="1" t="s">
        <v>892</v>
      </c>
      <c r="P565" s="1" t="s">
        <v>767</v>
      </c>
      <c r="Q565" s="1" t="s">
        <v>893</v>
      </c>
      <c r="R565" s="1" t="s">
        <v>894</v>
      </c>
      <c r="S565" s="1" t="s">
        <v>895</v>
      </c>
      <c r="T565" s="1" t="s">
        <v>896</v>
      </c>
      <c r="U565" s="1" t="s">
        <v>897</v>
      </c>
      <c r="V565" s="1" t="s">
        <v>898</v>
      </c>
      <c r="W565" s="1" t="s">
        <v>899</v>
      </c>
      <c r="X565" s="1" t="s">
        <v>1206</v>
      </c>
      <c r="Y565" s="1" t="s">
        <v>1207</v>
      </c>
      <c r="Z565" s="1" t="s">
        <v>804</v>
      </c>
      <c r="AA565" s="1" t="s">
        <v>1031</v>
      </c>
      <c r="AB565" s="1" t="s">
        <v>970</v>
      </c>
      <c r="AC565" s="1" t="s">
        <v>1330</v>
      </c>
      <c r="AD565" s="1" t="s">
        <v>1390</v>
      </c>
      <c r="AE565" s="1" t="s">
        <v>1391</v>
      </c>
    </row>
    <row r="566" spans="1:31" x14ac:dyDescent="0.45">
      <c r="A566" s="1" t="str">
        <f>INDEX(Team_Key[Abbreviation],MATCH(INDEX(FPL_Misc_Extract[Team Name],MATCH(FPL_Results_Extract[[#This Row],[Player]],FPL_Misc_Extract[Player],0)),Team_Key[Full Name],0))</f>
        <v>WBA</v>
      </c>
      <c r="B566" s="1" t="s">
        <v>421</v>
      </c>
      <c r="C566" s="1" t="s">
        <v>811</v>
      </c>
      <c r="D566" s="1" t="s">
        <v>812</v>
      </c>
      <c r="E566" s="1" t="s">
        <v>813</v>
      </c>
      <c r="F566" s="1" t="s">
        <v>729</v>
      </c>
      <c r="G566" s="1" t="s">
        <v>814</v>
      </c>
      <c r="H566" s="1" t="s">
        <v>815</v>
      </c>
      <c r="I566" s="1" t="s">
        <v>816</v>
      </c>
      <c r="J566" s="1" t="s">
        <v>817</v>
      </c>
      <c r="K566" s="1" t="s">
        <v>818</v>
      </c>
      <c r="L566" s="1" t="s">
        <v>819</v>
      </c>
      <c r="M566" s="1" t="s">
        <v>820</v>
      </c>
      <c r="N566" s="1" t="s">
        <v>821</v>
      </c>
      <c r="O566" s="1" t="s">
        <v>822</v>
      </c>
      <c r="P566" s="1" t="s">
        <v>823</v>
      </c>
      <c r="Q566" s="1" t="s">
        <v>753</v>
      </c>
      <c r="R566" s="1" t="s">
        <v>824</v>
      </c>
      <c r="S566" s="1" t="s">
        <v>825</v>
      </c>
      <c r="T566" s="1" t="s">
        <v>826</v>
      </c>
      <c r="U566" s="1" t="s">
        <v>827</v>
      </c>
      <c r="V566" s="1" t="s">
        <v>828</v>
      </c>
      <c r="W566" s="1" t="s">
        <v>829</v>
      </c>
      <c r="X566" s="1" t="s">
        <v>830</v>
      </c>
      <c r="Y566" s="1" t="s">
        <v>1193</v>
      </c>
      <c r="Z566" s="1" t="s">
        <v>962</v>
      </c>
      <c r="AA566" s="1" t="s">
        <v>1344</v>
      </c>
      <c r="AB566" s="1" t="s">
        <v>1345</v>
      </c>
      <c r="AC566" s="1" t="s">
        <v>1346</v>
      </c>
      <c r="AD566" s="1" t="s">
        <v>1375</v>
      </c>
      <c r="AE566" s="1" t="s">
        <v>1376</v>
      </c>
    </row>
    <row r="567" spans="1:31" x14ac:dyDescent="0.45">
      <c r="A567" s="1" t="str">
        <f>INDEX(Team_Key[Abbreviation],MATCH(INDEX(FPL_Misc_Extract[Team Name],MATCH(FPL_Results_Extract[[#This Row],[Player]],FPL_Misc_Extract[Player],0)),Team_Key[Full Name],0))</f>
        <v>TOT</v>
      </c>
      <c r="B567" s="1" t="s">
        <v>333</v>
      </c>
      <c r="C567" s="1" t="s">
        <v>792</v>
      </c>
      <c r="D567" s="1" t="s">
        <v>793</v>
      </c>
      <c r="E567" s="1" t="s">
        <v>794</v>
      </c>
      <c r="F567" s="1" t="s">
        <v>795</v>
      </c>
      <c r="G567" s="1" t="s">
        <v>747</v>
      </c>
      <c r="H567" s="1" t="s">
        <v>759</v>
      </c>
      <c r="I567" s="1" t="s">
        <v>796</v>
      </c>
      <c r="J567" s="1" t="s">
        <v>797</v>
      </c>
      <c r="K567" s="1" t="s">
        <v>798</v>
      </c>
      <c r="L567" s="1" t="s">
        <v>799</v>
      </c>
      <c r="M567" s="1" t="s">
        <v>800</v>
      </c>
      <c r="N567" s="1" t="s">
        <v>801</v>
      </c>
      <c r="O567" s="1" t="s">
        <v>802</v>
      </c>
      <c r="P567" s="1" t="s">
        <v>803</v>
      </c>
      <c r="Q567" s="1" t="s">
        <v>804</v>
      </c>
      <c r="R567" s="1" t="s">
        <v>805</v>
      </c>
      <c r="S567" s="1" t="s">
        <v>806</v>
      </c>
      <c r="T567" s="1" t="s">
        <v>807</v>
      </c>
      <c r="U567" s="1" t="s">
        <v>808</v>
      </c>
      <c r="V567" s="1" t="s">
        <v>736</v>
      </c>
      <c r="W567" s="1" t="s">
        <v>809</v>
      </c>
      <c r="X567" s="1" t="s">
        <v>810</v>
      </c>
      <c r="Y567" s="1" t="s">
        <v>780</v>
      </c>
      <c r="Z567" s="1" t="s">
        <v>1320</v>
      </c>
      <c r="AA567" s="1" t="s">
        <v>1206</v>
      </c>
      <c r="AB567" s="1" t="s">
        <v>777</v>
      </c>
      <c r="AC567" s="1" t="s">
        <v>927</v>
      </c>
      <c r="AD567" s="1" t="s">
        <v>1326</v>
      </c>
      <c r="AE567" s="1" t="s">
        <v>1400</v>
      </c>
    </row>
    <row r="568" spans="1:31" x14ac:dyDescent="0.45">
      <c r="A568" s="1" t="str">
        <f>INDEX(Team_Key[Abbreviation],MATCH(INDEX(FPL_Misc_Extract[Team Name],MATCH(FPL_Results_Extract[[#This Row],[Player]],FPL_Misc_Extract[Player],0)),Team_Key[Full Name],0))</f>
        <v>EVE</v>
      </c>
      <c r="B568" s="1" t="s">
        <v>199</v>
      </c>
      <c r="C568" s="1" t="s">
        <v>1022</v>
      </c>
      <c r="D568" s="1" t="s">
        <v>1023</v>
      </c>
      <c r="E568" s="1" t="s">
        <v>1024</v>
      </c>
      <c r="F568" s="1" t="s">
        <v>737</v>
      </c>
      <c r="G568" s="1" t="s">
        <v>1025</v>
      </c>
      <c r="H568" s="1" t="s">
        <v>787</v>
      </c>
      <c r="I568" s="1" t="s">
        <v>760</v>
      </c>
      <c r="J568" s="1" t="s">
        <v>1026</v>
      </c>
      <c r="K568" s="1" t="s">
        <v>1027</v>
      </c>
      <c r="L568" s="1" t="s">
        <v>1007</v>
      </c>
      <c r="M568" s="1" t="s">
        <v>1028</v>
      </c>
      <c r="N568" s="1" t="s">
        <v>823</v>
      </c>
      <c r="O568" s="1" t="s">
        <v>1029</v>
      </c>
      <c r="P568" s="1" t="s">
        <v>1030</v>
      </c>
      <c r="Q568" s="1" t="s">
        <v>1031</v>
      </c>
      <c r="R568" s="1" t="s">
        <v>833</v>
      </c>
      <c r="S568" s="1" t="s">
        <v>820</v>
      </c>
      <c r="T568" s="1" t="s">
        <v>1032</v>
      </c>
      <c r="U568" s="1" t="s">
        <v>1033</v>
      </c>
      <c r="V568" s="1" t="s">
        <v>753</v>
      </c>
      <c r="W568" s="1" t="s">
        <v>1034</v>
      </c>
      <c r="X568" s="1" t="s">
        <v>1035</v>
      </c>
      <c r="Y568" s="1" t="s">
        <v>874</v>
      </c>
      <c r="Z568" s="1" t="s">
        <v>968</v>
      </c>
      <c r="AA568" s="1" t="s">
        <v>1333</v>
      </c>
      <c r="AB568" s="1" t="s">
        <v>834</v>
      </c>
      <c r="AC568" s="1" t="s">
        <v>1381</v>
      </c>
      <c r="AD568" s="1" t="s">
        <v>1382</v>
      </c>
      <c r="AE568" s="1" t="s">
        <v>1259</v>
      </c>
    </row>
    <row r="569" spans="1:31" x14ac:dyDescent="0.45">
      <c r="A569" s="1" t="str">
        <f>INDEX(Team_Key[Abbreviation],MATCH(INDEX(FPL_Misc_Extract[Team Name],MATCH(FPL_Results_Extract[[#This Row],[Player]],FPL_Misc_Extract[Player],0)),Team_Key[Full Name],0))</f>
        <v>BOU</v>
      </c>
      <c r="B569" s="1" t="s">
        <v>432</v>
      </c>
      <c r="C569" s="1" t="s">
        <v>1259</v>
      </c>
      <c r="D569" s="1" t="s">
        <v>1259</v>
      </c>
      <c r="E569" s="1" t="s">
        <v>1259</v>
      </c>
      <c r="F569" s="1" t="s">
        <v>1259</v>
      </c>
      <c r="G569" s="1" t="s">
        <v>1259</v>
      </c>
      <c r="H569" s="1" t="s">
        <v>1259</v>
      </c>
      <c r="I569" s="1" t="s">
        <v>1259</v>
      </c>
      <c r="J569" s="1" t="s">
        <v>1259</v>
      </c>
      <c r="K569" s="1" t="s">
        <v>1259</v>
      </c>
      <c r="L569" s="1" t="s">
        <v>1259</v>
      </c>
      <c r="M569" s="1" t="s">
        <v>1259</v>
      </c>
      <c r="N569" s="1" t="s">
        <v>1259</v>
      </c>
      <c r="O569" s="1" t="s">
        <v>1259</v>
      </c>
      <c r="P569" s="1" t="s">
        <v>1259</v>
      </c>
      <c r="Q569" s="1" t="s">
        <v>1259</v>
      </c>
      <c r="R569" s="1" t="s">
        <v>1259</v>
      </c>
      <c r="S569" s="1" t="s">
        <v>1259</v>
      </c>
      <c r="T569" s="1" t="s">
        <v>1259</v>
      </c>
      <c r="U569" s="1" t="s">
        <v>1259</v>
      </c>
      <c r="V569" s="1" t="s">
        <v>1259</v>
      </c>
      <c r="W569" s="1" t="s">
        <v>914</v>
      </c>
      <c r="X569" s="1" t="s">
        <v>807</v>
      </c>
      <c r="Y569" s="1" t="s">
        <v>885</v>
      </c>
      <c r="Z569" s="1" t="s">
        <v>1037</v>
      </c>
      <c r="AA569" s="1" t="s">
        <v>879</v>
      </c>
      <c r="AB569" s="1" t="s">
        <v>1321</v>
      </c>
      <c r="AC569" s="1" t="s">
        <v>812</v>
      </c>
      <c r="AD569" s="1" t="s">
        <v>1398</v>
      </c>
      <c r="AE569" s="1" t="s">
        <v>1399</v>
      </c>
    </row>
    <row r="570" spans="1:31" x14ac:dyDescent="0.45">
      <c r="A570" s="1" t="str">
        <f>INDEX(Team_Key[Abbreviation],MATCH(INDEX(FPL_Misc_Extract[Team Name],MATCH(FPL_Results_Extract[[#This Row],[Player]],FPL_Misc_Extract[Player],0)),Team_Key[Full Name],0))</f>
        <v>NEW</v>
      </c>
      <c r="B570" s="1" t="s">
        <v>346</v>
      </c>
      <c r="C570" s="1" t="s">
        <v>829</v>
      </c>
      <c r="D570" s="1" t="s">
        <v>776</v>
      </c>
      <c r="E570" s="1" t="s">
        <v>885</v>
      </c>
      <c r="F570" s="1" t="s">
        <v>886</v>
      </c>
      <c r="G570" s="1" t="s">
        <v>887</v>
      </c>
      <c r="H570" s="1" t="s">
        <v>795</v>
      </c>
      <c r="I570" s="1" t="s">
        <v>888</v>
      </c>
      <c r="J570" s="1" t="s">
        <v>889</v>
      </c>
      <c r="K570" s="1" t="s">
        <v>872</v>
      </c>
      <c r="L570" s="1" t="s">
        <v>890</v>
      </c>
      <c r="M570" s="1" t="s">
        <v>856</v>
      </c>
      <c r="N570" s="1" t="s">
        <v>891</v>
      </c>
      <c r="O570" s="1" t="s">
        <v>892</v>
      </c>
      <c r="P570" s="1" t="s">
        <v>767</v>
      </c>
      <c r="Q570" s="1" t="s">
        <v>893</v>
      </c>
      <c r="R570" s="1" t="s">
        <v>894</v>
      </c>
      <c r="S570" s="1" t="s">
        <v>895</v>
      </c>
      <c r="T570" s="1" t="s">
        <v>896</v>
      </c>
      <c r="U570" s="1" t="s">
        <v>897</v>
      </c>
      <c r="V570" s="1" t="s">
        <v>898</v>
      </c>
      <c r="W570" s="1" t="s">
        <v>899</v>
      </c>
      <c r="X570" s="1" t="s">
        <v>959</v>
      </c>
      <c r="Y570" s="1" t="s">
        <v>1205</v>
      </c>
      <c r="Z570" s="1" t="s">
        <v>1340</v>
      </c>
      <c r="AA570" s="1" t="s">
        <v>896</v>
      </c>
      <c r="AB570" s="1" t="s">
        <v>1341</v>
      </c>
      <c r="AC570" s="1" t="s">
        <v>1054</v>
      </c>
      <c r="AD570" s="1" t="s">
        <v>1396</v>
      </c>
      <c r="AE570" s="1" t="s">
        <v>1259</v>
      </c>
    </row>
    <row r="571" spans="1:31" x14ac:dyDescent="0.45">
      <c r="A571" s="1" t="str">
        <f>INDEX(Team_Key[Abbreviation],MATCH(INDEX(FPL_Misc_Extract[Team Name],MATCH(FPL_Results_Extract[[#This Row],[Player]],FPL_Misc_Extract[Player],0)),Team_Key[Full Name],0))</f>
        <v>WAT</v>
      </c>
      <c r="B571" s="1" t="s">
        <v>78</v>
      </c>
      <c r="C571" s="1" t="s">
        <v>851</v>
      </c>
      <c r="D571" s="1" t="s">
        <v>852</v>
      </c>
      <c r="E571" s="1" t="s">
        <v>814</v>
      </c>
      <c r="F571" s="1" t="s">
        <v>853</v>
      </c>
      <c r="G571" s="1" t="s">
        <v>742</v>
      </c>
      <c r="H571" s="1" t="s">
        <v>854</v>
      </c>
      <c r="I571" s="1" t="s">
        <v>855</v>
      </c>
      <c r="J571" s="1" t="s">
        <v>754</v>
      </c>
      <c r="K571" s="1" t="s">
        <v>856</v>
      </c>
      <c r="L571" s="1" t="s">
        <v>857</v>
      </c>
      <c r="M571" s="1" t="s">
        <v>858</v>
      </c>
      <c r="N571" s="1" t="s">
        <v>859</v>
      </c>
      <c r="O571" s="1" t="s">
        <v>860</v>
      </c>
      <c r="P571" s="1" t="s">
        <v>861</v>
      </c>
      <c r="Q571" s="1" t="s">
        <v>862</v>
      </c>
      <c r="R571" s="1" t="s">
        <v>747</v>
      </c>
      <c r="S571" s="1" t="s">
        <v>863</v>
      </c>
      <c r="T571" s="1" t="s">
        <v>829</v>
      </c>
      <c r="U571" s="1" t="s">
        <v>864</v>
      </c>
      <c r="V571" s="1" t="s">
        <v>865</v>
      </c>
      <c r="W571" s="1" t="s">
        <v>866</v>
      </c>
      <c r="X571" s="1" t="s">
        <v>826</v>
      </c>
      <c r="Y571" s="1" t="s">
        <v>1202</v>
      </c>
      <c r="Z571" s="1" t="s">
        <v>803</v>
      </c>
      <c r="AA571" s="1" t="s">
        <v>983</v>
      </c>
      <c r="AB571" s="1" t="s">
        <v>1037</v>
      </c>
      <c r="AC571" s="1" t="s">
        <v>769</v>
      </c>
      <c r="AD571" s="1" t="s">
        <v>792</v>
      </c>
      <c r="AE571" s="1" t="s">
        <v>1397</v>
      </c>
    </row>
    <row r="572" spans="1:31" x14ac:dyDescent="0.45">
      <c r="A572" s="1" t="str">
        <f>INDEX(Team_Key[Abbreviation],MATCH(INDEX(FPL_Misc_Extract[Team Name],MATCH(FPL_Results_Extract[[#This Row],[Player]],FPL_Misc_Extract[Player],0)),Team_Key[Full Name],0))</f>
        <v>WAT</v>
      </c>
      <c r="B572" s="1" t="s">
        <v>254</v>
      </c>
      <c r="C572" s="1" t="s">
        <v>851</v>
      </c>
      <c r="D572" s="1" t="s">
        <v>852</v>
      </c>
      <c r="E572" s="1" t="s">
        <v>814</v>
      </c>
      <c r="F572" s="1" t="s">
        <v>853</v>
      </c>
      <c r="G572" s="1" t="s">
        <v>742</v>
      </c>
      <c r="H572" s="1" t="s">
        <v>854</v>
      </c>
      <c r="I572" s="1" t="s">
        <v>855</v>
      </c>
      <c r="J572" s="1" t="s">
        <v>754</v>
      </c>
      <c r="K572" s="1" t="s">
        <v>856</v>
      </c>
      <c r="L572" s="1" t="s">
        <v>857</v>
      </c>
      <c r="M572" s="1" t="s">
        <v>858</v>
      </c>
      <c r="N572" s="1" t="s">
        <v>859</v>
      </c>
      <c r="O572" s="1" t="s">
        <v>860</v>
      </c>
      <c r="P572" s="1" t="s">
        <v>861</v>
      </c>
      <c r="Q572" s="1" t="s">
        <v>862</v>
      </c>
      <c r="R572" s="1" t="s">
        <v>747</v>
      </c>
      <c r="S572" s="1" t="s">
        <v>863</v>
      </c>
      <c r="T572" s="1" t="s">
        <v>829</v>
      </c>
      <c r="U572" s="1" t="s">
        <v>864</v>
      </c>
      <c r="V572" s="1" t="s">
        <v>865</v>
      </c>
      <c r="W572" s="1" t="s">
        <v>866</v>
      </c>
      <c r="X572" s="1" t="s">
        <v>826</v>
      </c>
      <c r="Y572" s="1" t="s">
        <v>1202</v>
      </c>
      <c r="Z572" s="1" t="s">
        <v>803</v>
      </c>
      <c r="AA572" s="1" t="s">
        <v>983</v>
      </c>
      <c r="AB572" s="1" t="s">
        <v>1037</v>
      </c>
      <c r="AC572" s="1" t="s">
        <v>769</v>
      </c>
      <c r="AD572" s="1" t="s">
        <v>792</v>
      </c>
      <c r="AE572" s="1" t="s">
        <v>1397</v>
      </c>
    </row>
    <row r="573" spans="1:31" x14ac:dyDescent="0.45">
      <c r="A573" s="1" t="str">
        <f>INDEX(Team_Key[Abbreviation],MATCH(INDEX(FPL_Misc_Extract[Team Name],MATCH(FPL_Results_Extract[[#This Row],[Player]],FPL_Misc_Extract[Player],0)),Team_Key[Full Name],0))</f>
        <v>LIV</v>
      </c>
      <c r="B573" s="1" t="s">
        <v>449</v>
      </c>
      <c r="C573" s="1" t="s">
        <v>930</v>
      </c>
      <c r="D573" s="1" t="s">
        <v>931</v>
      </c>
      <c r="E573" s="1" t="s">
        <v>812</v>
      </c>
      <c r="F573" s="1" t="s">
        <v>807</v>
      </c>
      <c r="G573" s="1" t="s">
        <v>932</v>
      </c>
      <c r="H573" s="1" t="s">
        <v>933</v>
      </c>
      <c r="I573" s="1" t="s">
        <v>934</v>
      </c>
      <c r="J573" s="1" t="s">
        <v>739</v>
      </c>
      <c r="K573" s="1" t="s">
        <v>836</v>
      </c>
      <c r="L573" s="1" t="s">
        <v>935</v>
      </c>
      <c r="M573" s="1" t="s">
        <v>936</v>
      </c>
      <c r="N573" s="1" t="s">
        <v>747</v>
      </c>
      <c r="O573" s="1" t="s">
        <v>872</v>
      </c>
      <c r="P573" s="1" t="s">
        <v>937</v>
      </c>
      <c r="Q573" s="1" t="s">
        <v>938</v>
      </c>
      <c r="R573" s="1" t="s">
        <v>939</v>
      </c>
      <c r="S573" s="1" t="s">
        <v>940</v>
      </c>
      <c r="T573" s="1" t="s">
        <v>941</v>
      </c>
      <c r="U573" s="1" t="s">
        <v>942</v>
      </c>
      <c r="V573" s="1" t="s">
        <v>891</v>
      </c>
      <c r="W573" s="1" t="s">
        <v>749</v>
      </c>
      <c r="X573" s="1" t="s">
        <v>750</v>
      </c>
      <c r="Y573" s="1" t="s">
        <v>1198</v>
      </c>
      <c r="Z573" s="1" t="s">
        <v>1318</v>
      </c>
      <c r="AA573" s="1" t="s">
        <v>869</v>
      </c>
      <c r="AB573" s="1" t="s">
        <v>1319</v>
      </c>
      <c r="AC573" s="1" t="s">
        <v>1378</v>
      </c>
      <c r="AD573" s="1" t="s">
        <v>1379</v>
      </c>
      <c r="AE573" s="1" t="s">
        <v>1259</v>
      </c>
    </row>
    <row r="574" spans="1:31" x14ac:dyDescent="0.45">
      <c r="A574" s="1" t="str">
        <f>INDEX(Team_Key[Abbreviation],MATCH(INDEX(FPL_Misc_Extract[Team Name],MATCH(FPL_Results_Extract[[#This Row],[Player]],FPL_Misc_Extract[Player],0)),Team_Key[Full Name],0))</f>
        <v>AVL</v>
      </c>
      <c r="B574" s="1" t="s">
        <v>633</v>
      </c>
      <c r="C574" s="1" t="s">
        <v>867</v>
      </c>
      <c r="D574" s="1" t="s">
        <v>750</v>
      </c>
      <c r="E574" s="1" t="s">
        <v>868</v>
      </c>
      <c r="F574" s="1" t="s">
        <v>869</v>
      </c>
      <c r="G574" s="1" t="s">
        <v>870</v>
      </c>
      <c r="H574" s="1" t="s">
        <v>834</v>
      </c>
      <c r="I574" s="1" t="s">
        <v>871</v>
      </c>
      <c r="J574" s="1" t="s">
        <v>872</v>
      </c>
      <c r="K574" s="1" t="s">
        <v>873</v>
      </c>
      <c r="L574" s="1" t="s">
        <v>874</v>
      </c>
      <c r="M574" s="1" t="s">
        <v>875</v>
      </c>
      <c r="N574" s="1" t="s">
        <v>768</v>
      </c>
      <c r="O574" s="1" t="s">
        <v>876</v>
      </c>
      <c r="P574" s="1" t="s">
        <v>877</v>
      </c>
      <c r="Q574" s="1" t="s">
        <v>878</v>
      </c>
      <c r="R574" s="1" t="s">
        <v>879</v>
      </c>
      <c r="S574" s="1" t="s">
        <v>880</v>
      </c>
      <c r="T574" s="1" t="s">
        <v>881</v>
      </c>
      <c r="U574" s="1" t="s">
        <v>882</v>
      </c>
      <c r="V574" s="1" t="s">
        <v>883</v>
      </c>
      <c r="W574" s="1" t="s">
        <v>759</v>
      </c>
      <c r="X574" s="1" t="s">
        <v>884</v>
      </c>
      <c r="Y574" s="1" t="s">
        <v>932</v>
      </c>
      <c r="Z574" s="1" t="s">
        <v>748</v>
      </c>
      <c r="AA574" s="1" t="s">
        <v>862</v>
      </c>
      <c r="AB574" s="1" t="s">
        <v>1347</v>
      </c>
      <c r="AC574" s="1" t="s">
        <v>904</v>
      </c>
      <c r="AD574" s="1" t="s">
        <v>1394</v>
      </c>
      <c r="AE574" s="1" t="s">
        <v>1395</v>
      </c>
    </row>
    <row r="575" spans="1:31" x14ac:dyDescent="0.45">
      <c r="A575" s="1" t="str">
        <f>INDEX(Team_Key[Abbreviation],MATCH(INDEX(FPL_Misc_Extract[Team Name],MATCH(FPL_Results_Extract[[#This Row],[Player]],FPL_Misc_Extract[Player],0)),Team_Key[Full Name],0))</f>
        <v>SWA</v>
      </c>
      <c r="B575" s="1" t="s">
        <v>473</v>
      </c>
      <c r="C575" s="1" t="s">
        <v>829</v>
      </c>
      <c r="D575" s="1" t="s">
        <v>776</v>
      </c>
      <c r="E575" s="1" t="s">
        <v>885</v>
      </c>
      <c r="F575" s="1" t="s">
        <v>886</v>
      </c>
      <c r="G575" s="1" t="s">
        <v>887</v>
      </c>
      <c r="H575" s="1" t="s">
        <v>795</v>
      </c>
      <c r="I575" s="1" t="s">
        <v>888</v>
      </c>
      <c r="J575" s="1" t="s">
        <v>889</v>
      </c>
      <c r="K575" s="1" t="s">
        <v>872</v>
      </c>
      <c r="L575" s="1" t="s">
        <v>890</v>
      </c>
      <c r="M575" s="1" t="s">
        <v>856</v>
      </c>
      <c r="N575" s="1" t="s">
        <v>891</v>
      </c>
      <c r="O575" s="1" t="s">
        <v>892</v>
      </c>
      <c r="P575" s="1" t="s">
        <v>767</v>
      </c>
      <c r="Q575" s="1" t="s">
        <v>893</v>
      </c>
      <c r="R575" s="1" t="s">
        <v>894</v>
      </c>
      <c r="S575" s="1" t="s">
        <v>895</v>
      </c>
      <c r="T575" s="1" t="s">
        <v>896</v>
      </c>
      <c r="U575" s="1" t="s">
        <v>897</v>
      </c>
      <c r="V575" s="1" t="s">
        <v>898</v>
      </c>
      <c r="W575" s="1" t="s">
        <v>899</v>
      </c>
      <c r="X575" s="1" t="s">
        <v>1206</v>
      </c>
      <c r="Y575" s="1" t="s">
        <v>1207</v>
      </c>
      <c r="Z575" s="1" t="s">
        <v>804</v>
      </c>
      <c r="AA575" s="1" t="s">
        <v>1031</v>
      </c>
      <c r="AB575" s="1" t="s">
        <v>970</v>
      </c>
      <c r="AC575" s="1" t="s">
        <v>1330</v>
      </c>
      <c r="AD575" s="1" t="s">
        <v>1390</v>
      </c>
      <c r="AE575" s="1" t="s">
        <v>1391</v>
      </c>
    </row>
    <row r="576" spans="1:31" x14ac:dyDescent="0.45">
      <c r="A576" s="1" t="str">
        <f>INDEX(Team_Key[Abbreviation],MATCH(INDEX(FPL_Misc_Extract[Team Name],MATCH(FPL_Results_Extract[[#This Row],[Player]],FPL_Misc_Extract[Player],0)),Team_Key[Full Name],0))</f>
        <v>WBA</v>
      </c>
      <c r="B576" s="1" t="s">
        <v>464</v>
      </c>
      <c r="C576" s="1" t="s">
        <v>1259</v>
      </c>
      <c r="D576" s="1" t="s">
        <v>812</v>
      </c>
      <c r="E576" s="1" t="s">
        <v>813</v>
      </c>
      <c r="F576" s="1" t="s">
        <v>729</v>
      </c>
      <c r="G576" s="1" t="s">
        <v>814</v>
      </c>
      <c r="H576" s="1" t="s">
        <v>815</v>
      </c>
      <c r="I576" s="1" t="s">
        <v>816</v>
      </c>
      <c r="J576" s="1" t="s">
        <v>817</v>
      </c>
      <c r="K576" s="1" t="s">
        <v>818</v>
      </c>
      <c r="L576" s="1" t="s">
        <v>819</v>
      </c>
      <c r="M576" s="1" t="s">
        <v>820</v>
      </c>
      <c r="N576" s="1" t="s">
        <v>821</v>
      </c>
      <c r="O576" s="1" t="s">
        <v>822</v>
      </c>
      <c r="P576" s="1" t="s">
        <v>823</v>
      </c>
      <c r="Q576" s="1" t="s">
        <v>753</v>
      </c>
      <c r="R576" s="1" t="s">
        <v>824</v>
      </c>
      <c r="S576" s="1" t="s">
        <v>825</v>
      </c>
      <c r="T576" s="1" t="s">
        <v>826</v>
      </c>
      <c r="U576" s="1" t="s">
        <v>827</v>
      </c>
      <c r="V576" s="1" t="s">
        <v>828</v>
      </c>
      <c r="W576" s="1" t="s">
        <v>829</v>
      </c>
      <c r="X576" s="1" t="s">
        <v>830</v>
      </c>
      <c r="Y576" s="1" t="s">
        <v>1193</v>
      </c>
      <c r="Z576" s="1" t="s">
        <v>962</v>
      </c>
      <c r="AA576" s="1" t="s">
        <v>1344</v>
      </c>
      <c r="AB576" s="1" t="s">
        <v>1345</v>
      </c>
      <c r="AC576" s="1" t="s">
        <v>1346</v>
      </c>
      <c r="AD576" s="1" t="s">
        <v>1375</v>
      </c>
      <c r="AE576" s="1" t="s">
        <v>1376</v>
      </c>
    </row>
    <row r="577" spans="1:31" x14ac:dyDescent="0.45">
      <c r="A577" s="1" t="str">
        <f>INDEX(Team_Key[Abbreviation],MATCH(INDEX(FPL_Misc_Extract[Team Name],MATCH(FPL_Results_Extract[[#This Row],[Player]],FPL_Misc_Extract[Player],0)),Team_Key[Full Name],0))</f>
        <v>CHE</v>
      </c>
      <c r="B577" s="1" t="s">
        <v>324</v>
      </c>
      <c r="C577" s="1" t="s">
        <v>1259</v>
      </c>
      <c r="D577" s="1" t="s">
        <v>1259</v>
      </c>
      <c r="E577" s="1" t="s">
        <v>1259</v>
      </c>
      <c r="F577" s="1" t="s">
        <v>740</v>
      </c>
      <c r="G577" s="1" t="s">
        <v>1050</v>
      </c>
      <c r="H577" s="1" t="s">
        <v>1051</v>
      </c>
      <c r="I577" s="1" t="s">
        <v>930</v>
      </c>
      <c r="J577" s="1" t="s">
        <v>1052</v>
      </c>
      <c r="K577" s="1" t="s">
        <v>1019</v>
      </c>
      <c r="L577" s="1" t="s">
        <v>942</v>
      </c>
      <c r="M577" s="1" t="s">
        <v>1053</v>
      </c>
      <c r="N577" s="1" t="s">
        <v>1054</v>
      </c>
      <c r="O577" s="1" t="s">
        <v>1055</v>
      </c>
      <c r="P577" s="1" t="s">
        <v>737</v>
      </c>
      <c r="Q577" s="1" t="s">
        <v>1056</v>
      </c>
      <c r="R577" s="1" t="s">
        <v>859</v>
      </c>
      <c r="S577" s="1" t="s">
        <v>1042</v>
      </c>
      <c r="T577" s="1" t="s">
        <v>1022</v>
      </c>
      <c r="U577" s="1" t="s">
        <v>785</v>
      </c>
      <c r="V577" s="1" t="s">
        <v>1057</v>
      </c>
      <c r="W577" s="1" t="s">
        <v>744</v>
      </c>
      <c r="X577" s="1" t="s">
        <v>909</v>
      </c>
      <c r="Y577" s="1" t="s">
        <v>1199</v>
      </c>
      <c r="Z577" s="1" t="s">
        <v>812</v>
      </c>
      <c r="AA577" s="1" t="s">
        <v>763</v>
      </c>
      <c r="AB577" s="1" t="s">
        <v>989</v>
      </c>
      <c r="AC577" s="1" t="s">
        <v>1339</v>
      </c>
      <c r="AD577" s="1" t="s">
        <v>757</v>
      </c>
      <c r="AE577" s="1" t="s">
        <v>1380</v>
      </c>
    </row>
    <row r="578" spans="1:31" x14ac:dyDescent="0.45">
      <c r="A578" s="1" t="str">
        <f>INDEX(Team_Key[Abbreviation],MATCH(INDEX(FPL_Misc_Extract[Team Name],MATCH(FPL_Results_Extract[[#This Row],[Player]],FPL_Misc_Extract[Player],0)),Team_Key[Full Name],0))</f>
        <v>SOU</v>
      </c>
      <c r="B578" s="1" t="s">
        <v>358</v>
      </c>
      <c r="C578" s="1" t="s">
        <v>930</v>
      </c>
      <c r="D578" s="1" t="s">
        <v>931</v>
      </c>
      <c r="E578" s="1" t="s">
        <v>812</v>
      </c>
      <c r="F578" s="1" t="s">
        <v>807</v>
      </c>
      <c r="G578" s="1" t="s">
        <v>932</v>
      </c>
      <c r="H578" s="1" t="s">
        <v>933</v>
      </c>
      <c r="I578" s="1" t="s">
        <v>934</v>
      </c>
      <c r="J578" s="1" t="s">
        <v>739</v>
      </c>
      <c r="K578" s="1" t="s">
        <v>836</v>
      </c>
      <c r="L578" s="1" t="s">
        <v>935</v>
      </c>
      <c r="M578" s="1" t="s">
        <v>936</v>
      </c>
      <c r="N578" s="1" t="s">
        <v>747</v>
      </c>
      <c r="O578" s="1" t="s">
        <v>872</v>
      </c>
      <c r="P578" s="1" t="s">
        <v>937</v>
      </c>
      <c r="Q578" s="1" t="s">
        <v>938</v>
      </c>
      <c r="R578" s="1" t="s">
        <v>939</v>
      </c>
      <c r="S578" s="1" t="s">
        <v>940</v>
      </c>
      <c r="T578" s="1" t="s">
        <v>941</v>
      </c>
      <c r="U578" s="1" t="s">
        <v>942</v>
      </c>
      <c r="V578" s="1" t="s">
        <v>891</v>
      </c>
      <c r="W578" s="1" t="s">
        <v>943</v>
      </c>
      <c r="X578" s="1" t="s">
        <v>944</v>
      </c>
      <c r="Y578" s="1" t="s">
        <v>1200</v>
      </c>
      <c r="Z578" s="1" t="s">
        <v>731</v>
      </c>
      <c r="AA578" s="1" t="s">
        <v>1342</v>
      </c>
      <c r="AB578" s="1" t="s">
        <v>838</v>
      </c>
      <c r="AC578" s="1" t="s">
        <v>1343</v>
      </c>
      <c r="AD578" s="1" t="s">
        <v>965</v>
      </c>
      <c r="AE578" s="1" t="s">
        <v>1392</v>
      </c>
    </row>
    <row r="579" spans="1:31" x14ac:dyDescent="0.45">
      <c r="A579" s="1" t="str">
        <f>INDEX(Team_Key[Abbreviation],MATCH(INDEX(FPL_Misc_Extract[Team Name],MATCH(FPL_Results_Extract[[#This Row],[Player]],FPL_Misc_Extract[Player],0)),Team_Key[Full Name],0))</f>
        <v>EVE</v>
      </c>
      <c r="B579" s="1" t="s">
        <v>629</v>
      </c>
      <c r="C579" s="1" t="s">
        <v>1022</v>
      </c>
      <c r="D579" s="1" t="s">
        <v>1023</v>
      </c>
      <c r="E579" s="1" t="s">
        <v>1024</v>
      </c>
      <c r="F579" s="1" t="s">
        <v>737</v>
      </c>
      <c r="G579" s="1" t="s">
        <v>1025</v>
      </c>
      <c r="H579" s="1" t="s">
        <v>787</v>
      </c>
      <c r="I579" s="1" t="s">
        <v>760</v>
      </c>
      <c r="J579" s="1" t="s">
        <v>1026</v>
      </c>
      <c r="K579" s="1" t="s">
        <v>1027</v>
      </c>
      <c r="L579" s="1" t="s">
        <v>1007</v>
      </c>
      <c r="M579" s="1" t="s">
        <v>1028</v>
      </c>
      <c r="N579" s="1" t="s">
        <v>823</v>
      </c>
      <c r="O579" s="1" t="s">
        <v>1029</v>
      </c>
      <c r="P579" s="1" t="s">
        <v>1030</v>
      </c>
      <c r="Q579" s="1" t="s">
        <v>1031</v>
      </c>
      <c r="R579" s="1" t="s">
        <v>833</v>
      </c>
      <c r="S579" s="1" t="s">
        <v>820</v>
      </c>
      <c r="T579" s="1" t="s">
        <v>1032</v>
      </c>
      <c r="U579" s="1" t="s">
        <v>1033</v>
      </c>
      <c r="V579" s="1" t="s">
        <v>753</v>
      </c>
      <c r="W579" s="1" t="s">
        <v>1034</v>
      </c>
      <c r="X579" s="1" t="s">
        <v>1035</v>
      </c>
      <c r="Y579" s="1" t="s">
        <v>874</v>
      </c>
      <c r="Z579" s="1" t="s">
        <v>968</v>
      </c>
      <c r="AA579" s="1" t="s">
        <v>1333</v>
      </c>
      <c r="AB579" s="1" t="s">
        <v>834</v>
      </c>
      <c r="AC579" s="1" t="s">
        <v>1381</v>
      </c>
      <c r="AD579" s="1" t="s">
        <v>1382</v>
      </c>
      <c r="AE579" s="1" t="s">
        <v>1259</v>
      </c>
    </row>
    <row r="580" spans="1:31" x14ac:dyDescent="0.45">
      <c r="A580" s="1" t="str">
        <f>INDEX(Team_Key[Abbreviation],MATCH(INDEX(FPL_Misc_Extract[Team Name],MATCH(FPL_Results_Extract[[#This Row],[Player]],FPL_Misc_Extract[Player],0)),Team_Key[Full Name],0))</f>
        <v>CHE</v>
      </c>
      <c r="B580" s="1" t="s">
        <v>600</v>
      </c>
      <c r="C580" s="1" t="s">
        <v>1048</v>
      </c>
      <c r="D580" s="1" t="s">
        <v>1049</v>
      </c>
      <c r="E580" s="1" t="s">
        <v>760</v>
      </c>
      <c r="F580" s="1" t="s">
        <v>740</v>
      </c>
      <c r="G580" s="1" t="s">
        <v>1050</v>
      </c>
      <c r="H580" s="1" t="s">
        <v>1051</v>
      </c>
      <c r="I580" s="1" t="s">
        <v>930</v>
      </c>
      <c r="J580" s="1" t="s">
        <v>1052</v>
      </c>
      <c r="K580" s="1" t="s">
        <v>1019</v>
      </c>
      <c r="L580" s="1" t="s">
        <v>942</v>
      </c>
      <c r="M580" s="1" t="s">
        <v>1053</v>
      </c>
      <c r="N580" s="1" t="s">
        <v>1054</v>
      </c>
      <c r="O580" s="1" t="s">
        <v>1055</v>
      </c>
      <c r="P580" s="1" t="s">
        <v>737</v>
      </c>
      <c r="Q580" s="1" t="s">
        <v>1056</v>
      </c>
      <c r="R580" s="1" t="s">
        <v>859</v>
      </c>
      <c r="S580" s="1" t="s">
        <v>1042</v>
      </c>
      <c r="T580" s="1" t="s">
        <v>1022</v>
      </c>
      <c r="U580" s="1" t="s">
        <v>785</v>
      </c>
      <c r="V580" s="1" t="s">
        <v>1057</v>
      </c>
      <c r="W580" s="1" t="s">
        <v>744</v>
      </c>
      <c r="X580" s="1" t="s">
        <v>909</v>
      </c>
      <c r="Y580" s="1" t="s">
        <v>1199</v>
      </c>
      <c r="Z580" s="1" t="s">
        <v>812</v>
      </c>
      <c r="AA580" s="1" t="s">
        <v>763</v>
      </c>
      <c r="AB580" s="1" t="s">
        <v>989</v>
      </c>
      <c r="AC580" s="1" t="s">
        <v>1339</v>
      </c>
      <c r="AD580" s="1" t="s">
        <v>757</v>
      </c>
      <c r="AE580" s="1" t="s">
        <v>1380</v>
      </c>
    </row>
    <row r="581" spans="1:31" x14ac:dyDescent="0.45">
      <c r="A581" s="1" t="str">
        <f>INDEX(Team_Key[Abbreviation],MATCH(INDEX(FPL_Misc_Extract[Team Name],MATCH(FPL_Results_Extract[[#This Row],[Player]],FPL_Misc_Extract[Player],0)),Team_Key[Full Name],0))</f>
        <v>SOU</v>
      </c>
      <c r="B581" s="1" t="s">
        <v>435</v>
      </c>
      <c r="C581" s="1" t="s">
        <v>930</v>
      </c>
      <c r="D581" s="1" t="s">
        <v>931</v>
      </c>
      <c r="E581" s="1" t="s">
        <v>812</v>
      </c>
      <c r="F581" s="1" t="s">
        <v>807</v>
      </c>
      <c r="G581" s="1" t="s">
        <v>932</v>
      </c>
      <c r="H581" s="1" t="s">
        <v>933</v>
      </c>
      <c r="I581" s="1" t="s">
        <v>934</v>
      </c>
      <c r="J581" s="1" t="s">
        <v>739</v>
      </c>
      <c r="K581" s="1" t="s">
        <v>836</v>
      </c>
      <c r="L581" s="1" t="s">
        <v>935</v>
      </c>
      <c r="M581" s="1" t="s">
        <v>936</v>
      </c>
      <c r="N581" s="1" t="s">
        <v>747</v>
      </c>
      <c r="O581" s="1" t="s">
        <v>872</v>
      </c>
      <c r="P581" s="1" t="s">
        <v>937</v>
      </c>
      <c r="Q581" s="1" t="s">
        <v>938</v>
      </c>
      <c r="R581" s="1" t="s">
        <v>939</v>
      </c>
      <c r="S581" s="1" t="s">
        <v>940</v>
      </c>
      <c r="T581" s="1" t="s">
        <v>941</v>
      </c>
      <c r="U581" s="1" t="s">
        <v>942</v>
      </c>
      <c r="V581" s="1" t="s">
        <v>891</v>
      </c>
      <c r="W581" s="1" t="s">
        <v>943</v>
      </c>
      <c r="X581" s="1" t="s">
        <v>944</v>
      </c>
      <c r="Y581" s="1" t="s">
        <v>1200</v>
      </c>
      <c r="Z581" s="1" t="s">
        <v>731</v>
      </c>
      <c r="AA581" s="1" t="s">
        <v>1342</v>
      </c>
      <c r="AB581" s="1" t="s">
        <v>838</v>
      </c>
      <c r="AC581" s="1" t="s">
        <v>1343</v>
      </c>
      <c r="AD581" s="1" t="s">
        <v>965</v>
      </c>
      <c r="AE581" s="1" t="s">
        <v>1392</v>
      </c>
    </row>
    <row r="582" spans="1:31" x14ac:dyDescent="0.45">
      <c r="A582" s="1" t="str">
        <f>INDEX(Team_Key[Abbreviation],MATCH(INDEX(FPL_Misc_Extract[Team Name],MATCH(FPL_Results_Extract[[#This Row],[Player]],FPL_Misc_Extract[Player],0)),Team_Key[Full Name],0))</f>
        <v>SUN</v>
      </c>
      <c r="B582" s="1" t="s">
        <v>205</v>
      </c>
      <c r="C582" s="1" t="s">
        <v>960</v>
      </c>
      <c r="D582" s="1" t="s">
        <v>961</v>
      </c>
      <c r="E582" s="1" t="s">
        <v>962</v>
      </c>
      <c r="F582" s="1" t="s">
        <v>963</v>
      </c>
      <c r="G582" s="1" t="s">
        <v>964</v>
      </c>
      <c r="H582" s="1" t="s">
        <v>965</v>
      </c>
      <c r="I582" s="1" t="s">
        <v>966</v>
      </c>
      <c r="J582" s="1" t="s">
        <v>967</v>
      </c>
      <c r="K582" s="1" t="s">
        <v>956</v>
      </c>
      <c r="L582" s="1" t="s">
        <v>968</v>
      </c>
      <c r="M582" s="1" t="s">
        <v>969</v>
      </c>
      <c r="N582" s="1" t="s">
        <v>970</v>
      </c>
      <c r="O582" s="1" t="s">
        <v>971</v>
      </c>
      <c r="P582" s="1" t="s">
        <v>972</v>
      </c>
      <c r="Q582" s="1" t="s">
        <v>973</v>
      </c>
      <c r="R582" s="1" t="s">
        <v>974</v>
      </c>
      <c r="S582" s="1" t="s">
        <v>975</v>
      </c>
      <c r="T582" s="1" t="s">
        <v>976</v>
      </c>
      <c r="U582" s="1" t="s">
        <v>831</v>
      </c>
      <c r="V582" s="1" t="s">
        <v>800</v>
      </c>
      <c r="W582" s="1" t="s">
        <v>977</v>
      </c>
      <c r="X582" s="1" t="s">
        <v>783</v>
      </c>
      <c r="Y582" s="1" t="s">
        <v>1195</v>
      </c>
      <c r="Z582" s="1" t="s">
        <v>982</v>
      </c>
      <c r="AA582" s="1" t="s">
        <v>824</v>
      </c>
      <c r="AB582" s="1" t="s">
        <v>886</v>
      </c>
      <c r="AC582" s="1" t="s">
        <v>1326</v>
      </c>
      <c r="AD582" s="1" t="s">
        <v>1383</v>
      </c>
      <c r="AE582" s="1" t="s">
        <v>1384</v>
      </c>
    </row>
    <row r="583" spans="1:31" x14ac:dyDescent="0.45">
      <c r="A583" s="1" t="str">
        <f>INDEX(Team_Key[Abbreviation],MATCH(INDEX(FPL_Misc_Extract[Team Name],MATCH(FPL_Results_Extract[[#This Row],[Player]],FPL_Misc_Extract[Player],0)),Team_Key[Full Name],0))</f>
        <v>LIV</v>
      </c>
      <c r="B583" s="1" t="s">
        <v>587</v>
      </c>
      <c r="C583" s="1" t="s">
        <v>729</v>
      </c>
      <c r="D583" s="1" t="s">
        <v>730</v>
      </c>
      <c r="E583" s="1" t="s">
        <v>731</v>
      </c>
      <c r="F583" s="1" t="s">
        <v>732</v>
      </c>
      <c r="G583" s="1" t="s">
        <v>733</v>
      </c>
      <c r="H583" s="1" t="s">
        <v>734</v>
      </c>
      <c r="I583" s="1" t="s">
        <v>735</v>
      </c>
      <c r="J583" s="1" t="s">
        <v>736</v>
      </c>
      <c r="K583" s="1" t="s">
        <v>737</v>
      </c>
      <c r="L583" s="1" t="s">
        <v>738</v>
      </c>
      <c r="M583" s="1" t="s">
        <v>739</v>
      </c>
      <c r="N583" s="1" t="s">
        <v>740</v>
      </c>
      <c r="O583" s="1" t="s">
        <v>741</v>
      </c>
      <c r="P583" s="1" t="s">
        <v>742</v>
      </c>
      <c r="Q583" s="1" t="s">
        <v>743</v>
      </c>
      <c r="R583" s="1" t="s">
        <v>744</v>
      </c>
      <c r="S583" s="1" t="s">
        <v>745</v>
      </c>
      <c r="T583" s="1" t="s">
        <v>746</v>
      </c>
      <c r="U583" s="1" t="s">
        <v>747</v>
      </c>
      <c r="V583" s="1" t="s">
        <v>748</v>
      </c>
      <c r="W583" s="1" t="s">
        <v>749</v>
      </c>
      <c r="X583" s="1" t="s">
        <v>750</v>
      </c>
      <c r="Y583" s="1" t="s">
        <v>1198</v>
      </c>
      <c r="Z583" s="1" t="s">
        <v>1318</v>
      </c>
      <c r="AA583" s="1" t="s">
        <v>869</v>
      </c>
      <c r="AB583" s="1" t="s">
        <v>1319</v>
      </c>
      <c r="AC583" s="1" t="s">
        <v>1378</v>
      </c>
      <c r="AD583" s="1" t="s">
        <v>1379</v>
      </c>
      <c r="AE583" s="1" t="s">
        <v>1259</v>
      </c>
    </row>
    <row r="584" spans="1:31" x14ac:dyDescent="0.45">
      <c r="A584" s="1" t="str">
        <f>INDEX(Team_Key[Abbreviation],MATCH(INDEX(FPL_Misc_Extract[Team Name],MATCH(FPL_Results_Extract[[#This Row],[Player]],FPL_Misc_Extract[Player],0)),Team_Key[Full Name],0))</f>
        <v>SWA</v>
      </c>
      <c r="B584" s="1" t="s">
        <v>133</v>
      </c>
      <c r="C584" s="1" t="s">
        <v>829</v>
      </c>
      <c r="D584" s="1" t="s">
        <v>776</v>
      </c>
      <c r="E584" s="1" t="s">
        <v>885</v>
      </c>
      <c r="F584" s="1" t="s">
        <v>886</v>
      </c>
      <c r="G584" s="1" t="s">
        <v>887</v>
      </c>
      <c r="H584" s="1" t="s">
        <v>795</v>
      </c>
      <c r="I584" s="1" t="s">
        <v>888</v>
      </c>
      <c r="J584" s="1" t="s">
        <v>889</v>
      </c>
      <c r="K584" s="1" t="s">
        <v>872</v>
      </c>
      <c r="L584" s="1" t="s">
        <v>890</v>
      </c>
      <c r="M584" s="1" t="s">
        <v>856</v>
      </c>
      <c r="N584" s="1" t="s">
        <v>891</v>
      </c>
      <c r="O584" s="1" t="s">
        <v>892</v>
      </c>
      <c r="P584" s="1" t="s">
        <v>767</v>
      </c>
      <c r="Q584" s="1" t="s">
        <v>893</v>
      </c>
      <c r="R584" s="1" t="s">
        <v>894</v>
      </c>
      <c r="S584" s="1" t="s">
        <v>895</v>
      </c>
      <c r="T584" s="1" t="s">
        <v>896</v>
      </c>
      <c r="U584" s="1" t="s">
        <v>897</v>
      </c>
      <c r="V584" s="1" t="s">
        <v>898</v>
      </c>
      <c r="W584" s="1" t="s">
        <v>899</v>
      </c>
      <c r="X584" s="1" t="s">
        <v>1206</v>
      </c>
      <c r="Y584" s="1" t="s">
        <v>1207</v>
      </c>
      <c r="Z584" s="1" t="s">
        <v>804</v>
      </c>
      <c r="AA584" s="1" t="s">
        <v>1031</v>
      </c>
      <c r="AB584" s="1" t="s">
        <v>970</v>
      </c>
      <c r="AC584" s="1" t="s">
        <v>1330</v>
      </c>
      <c r="AD584" s="1" t="s">
        <v>1390</v>
      </c>
      <c r="AE584" s="1" t="s">
        <v>1391</v>
      </c>
    </row>
    <row r="585" spans="1:31" x14ac:dyDescent="0.45">
      <c r="A585" s="1" t="str">
        <f>INDEX(Team_Key[Abbreviation],MATCH(INDEX(FPL_Misc_Extract[Team Name],MATCH(FPL_Results_Extract[[#This Row],[Player]],FPL_Misc_Extract[Player],0)),Team_Key[Full Name],0))</f>
        <v>SUN</v>
      </c>
      <c r="B585" s="1" t="s">
        <v>81</v>
      </c>
      <c r="C585" s="1" t="s">
        <v>960</v>
      </c>
      <c r="D585" s="1" t="s">
        <v>961</v>
      </c>
      <c r="E585" s="1" t="s">
        <v>962</v>
      </c>
      <c r="F585" s="1" t="s">
        <v>963</v>
      </c>
      <c r="G585" s="1" t="s">
        <v>964</v>
      </c>
      <c r="H585" s="1" t="s">
        <v>965</v>
      </c>
      <c r="I585" s="1" t="s">
        <v>966</v>
      </c>
      <c r="J585" s="1" t="s">
        <v>967</v>
      </c>
      <c r="K585" s="1" t="s">
        <v>956</v>
      </c>
      <c r="L585" s="1" t="s">
        <v>968</v>
      </c>
      <c r="M585" s="1" t="s">
        <v>969</v>
      </c>
      <c r="N585" s="1" t="s">
        <v>970</v>
      </c>
      <c r="O585" s="1" t="s">
        <v>971</v>
      </c>
      <c r="P585" s="1" t="s">
        <v>972</v>
      </c>
      <c r="Q585" s="1" t="s">
        <v>973</v>
      </c>
      <c r="R585" s="1" t="s">
        <v>974</v>
      </c>
      <c r="S585" s="1" t="s">
        <v>975</v>
      </c>
      <c r="T585" s="1" t="s">
        <v>976</v>
      </c>
      <c r="U585" s="1" t="s">
        <v>831</v>
      </c>
      <c r="V585" s="1" t="s">
        <v>800</v>
      </c>
      <c r="W585" s="1" t="s">
        <v>977</v>
      </c>
      <c r="X585" s="1" t="s">
        <v>783</v>
      </c>
      <c r="Y585" s="1" t="s">
        <v>1195</v>
      </c>
      <c r="Z585" s="1" t="s">
        <v>982</v>
      </c>
      <c r="AA585" s="1" t="s">
        <v>824</v>
      </c>
      <c r="AB585" s="1" t="s">
        <v>886</v>
      </c>
      <c r="AC585" s="1" t="s">
        <v>1326</v>
      </c>
      <c r="AD585" s="1" t="s">
        <v>1383</v>
      </c>
      <c r="AE585" s="1" t="s">
        <v>1384</v>
      </c>
    </row>
    <row r="586" spans="1:31" x14ac:dyDescent="0.45">
      <c r="A586" s="1" t="str">
        <f>INDEX(Team_Key[Abbreviation],MATCH(INDEX(FPL_Misc_Extract[Team Name],MATCH(FPL_Results_Extract[[#This Row],[Player]],FPL_Misc_Extract[Player],0)),Team_Key[Full Name],0))</f>
        <v>LIV</v>
      </c>
      <c r="B586" s="1" t="s">
        <v>211</v>
      </c>
      <c r="C586" s="1" t="s">
        <v>729</v>
      </c>
      <c r="D586" s="1" t="s">
        <v>730</v>
      </c>
      <c r="E586" s="1" t="s">
        <v>731</v>
      </c>
      <c r="F586" s="1" t="s">
        <v>732</v>
      </c>
      <c r="G586" s="1" t="s">
        <v>733</v>
      </c>
      <c r="H586" s="1" t="s">
        <v>734</v>
      </c>
      <c r="I586" s="1" t="s">
        <v>735</v>
      </c>
      <c r="J586" s="1" t="s">
        <v>736</v>
      </c>
      <c r="K586" s="1" t="s">
        <v>737</v>
      </c>
      <c r="L586" s="1" t="s">
        <v>738</v>
      </c>
      <c r="M586" s="1" t="s">
        <v>739</v>
      </c>
      <c r="N586" s="1" t="s">
        <v>740</v>
      </c>
      <c r="O586" s="1" t="s">
        <v>741</v>
      </c>
      <c r="P586" s="1" t="s">
        <v>742</v>
      </c>
      <c r="Q586" s="1" t="s">
        <v>743</v>
      </c>
      <c r="R586" s="1" t="s">
        <v>744</v>
      </c>
      <c r="S586" s="1" t="s">
        <v>745</v>
      </c>
      <c r="T586" s="1" t="s">
        <v>746</v>
      </c>
      <c r="U586" s="1" t="s">
        <v>747</v>
      </c>
      <c r="V586" s="1" t="s">
        <v>748</v>
      </c>
      <c r="W586" s="1" t="s">
        <v>749</v>
      </c>
      <c r="X586" s="1" t="s">
        <v>750</v>
      </c>
      <c r="Y586" s="1" t="s">
        <v>1198</v>
      </c>
      <c r="Z586" s="1" t="s">
        <v>1318</v>
      </c>
      <c r="AA586" s="1" t="s">
        <v>869</v>
      </c>
      <c r="AB586" s="1" t="s">
        <v>1319</v>
      </c>
      <c r="AC586" s="1" t="s">
        <v>1378</v>
      </c>
      <c r="AD586" s="1" t="s">
        <v>1379</v>
      </c>
      <c r="AE586" s="1" t="s">
        <v>1259</v>
      </c>
    </row>
    <row r="587" spans="1:31" x14ac:dyDescent="0.45">
      <c r="A587" s="1" t="str">
        <f>INDEX(Team_Key[Abbreviation],MATCH(INDEX(FPL_Misc_Extract[Team Name],MATCH(FPL_Results_Extract[[#This Row],[Player]],FPL_Misc_Extract[Player],0)),Team_Key[Full Name],0))</f>
        <v>ARS</v>
      </c>
      <c r="B587" s="1" t="s">
        <v>410</v>
      </c>
      <c r="C587" s="1" t="s">
        <v>1259</v>
      </c>
      <c r="D587" s="1" t="s">
        <v>1259</v>
      </c>
      <c r="E587" s="1" t="s">
        <v>1259</v>
      </c>
      <c r="F587" s="1" t="s">
        <v>1259</v>
      </c>
      <c r="G587" s="1" t="s">
        <v>1259</v>
      </c>
      <c r="H587" s="1" t="s">
        <v>1259</v>
      </c>
      <c r="I587" s="1" t="s">
        <v>1259</v>
      </c>
      <c r="J587" s="1" t="s">
        <v>1259</v>
      </c>
      <c r="K587" s="1" t="s">
        <v>1259</v>
      </c>
      <c r="L587" s="1" t="s">
        <v>1259</v>
      </c>
      <c r="M587" s="1" t="s">
        <v>764</v>
      </c>
      <c r="N587" s="1" t="s">
        <v>753</v>
      </c>
      <c r="O587" s="1" t="s">
        <v>848</v>
      </c>
      <c r="P587" s="1" t="s">
        <v>833</v>
      </c>
      <c r="Q587" s="1" t="s">
        <v>1042</v>
      </c>
      <c r="R587" s="1" t="s">
        <v>1043</v>
      </c>
      <c r="S587" s="1" t="s">
        <v>1044</v>
      </c>
      <c r="T587" s="1" t="s">
        <v>1045</v>
      </c>
      <c r="U587" s="1" t="s">
        <v>936</v>
      </c>
      <c r="V587" s="1" t="s">
        <v>827</v>
      </c>
      <c r="W587" s="1" t="s">
        <v>1046</v>
      </c>
      <c r="X587" s="1" t="s">
        <v>1047</v>
      </c>
      <c r="Y587" s="1" t="s">
        <v>1194</v>
      </c>
      <c r="Z587" s="1" t="s">
        <v>814</v>
      </c>
      <c r="AA587" s="1" t="s">
        <v>1327</v>
      </c>
      <c r="AB587" s="1" t="s">
        <v>1328</v>
      </c>
      <c r="AC587" s="1" t="s">
        <v>1329</v>
      </c>
      <c r="AD587" s="1" t="s">
        <v>874</v>
      </c>
      <c r="AE587" s="1" t="s">
        <v>832</v>
      </c>
    </row>
    <row r="588" spans="1:31" x14ac:dyDescent="0.45">
      <c r="A588" s="1" t="str">
        <f>INDEX(Team_Key[Abbreviation],MATCH(INDEX(FPL_Misc_Extract[Team Name],MATCH(FPL_Results_Extract[[#This Row],[Player]],FPL_Misc_Extract[Player],0)),Team_Key[Full Name],0))</f>
        <v>STK</v>
      </c>
      <c r="B588" s="1" t="s">
        <v>365</v>
      </c>
      <c r="C588" s="1" t="s">
        <v>831</v>
      </c>
      <c r="D588" s="1" t="s">
        <v>832</v>
      </c>
      <c r="E588" s="1" t="s">
        <v>833</v>
      </c>
      <c r="F588" s="1" t="s">
        <v>834</v>
      </c>
      <c r="G588" s="1" t="s">
        <v>835</v>
      </c>
      <c r="H588" s="1" t="s">
        <v>836</v>
      </c>
      <c r="I588" s="1" t="s">
        <v>837</v>
      </c>
      <c r="J588" s="1" t="s">
        <v>815</v>
      </c>
      <c r="K588" s="1" t="s">
        <v>838</v>
      </c>
      <c r="L588" s="1" t="s">
        <v>839</v>
      </c>
      <c r="M588" s="1" t="s">
        <v>840</v>
      </c>
      <c r="N588" s="1" t="s">
        <v>841</v>
      </c>
      <c r="O588" s="1" t="s">
        <v>842</v>
      </c>
      <c r="P588" s="1" t="s">
        <v>843</v>
      </c>
      <c r="Q588" s="1" t="s">
        <v>844</v>
      </c>
      <c r="R588" s="1" t="s">
        <v>845</v>
      </c>
      <c r="S588" s="1" t="s">
        <v>740</v>
      </c>
      <c r="T588" s="1" t="s">
        <v>846</v>
      </c>
      <c r="U588" s="1" t="s">
        <v>847</v>
      </c>
      <c r="V588" s="1" t="s">
        <v>848</v>
      </c>
      <c r="W588" s="1" t="s">
        <v>849</v>
      </c>
      <c r="X588" s="1" t="s">
        <v>850</v>
      </c>
      <c r="Y588" s="1" t="s">
        <v>1204</v>
      </c>
      <c r="Z588" s="1" t="s">
        <v>966</v>
      </c>
      <c r="AA588" s="1" t="s">
        <v>931</v>
      </c>
      <c r="AB588" s="1" t="s">
        <v>790</v>
      </c>
      <c r="AC588" s="1" t="s">
        <v>980</v>
      </c>
      <c r="AD588" s="1" t="s">
        <v>827</v>
      </c>
      <c r="AE588" s="1" t="s">
        <v>1389</v>
      </c>
    </row>
    <row r="589" spans="1:31" x14ac:dyDescent="0.45">
      <c r="A589" s="1" t="str">
        <f>INDEX(Team_Key[Abbreviation],MATCH(INDEX(FPL_Misc_Extract[Team Name],MATCH(FPL_Results_Extract[[#This Row],[Player]],FPL_Misc_Extract[Player],0)),Team_Key[Full Name],0))</f>
        <v>WHU</v>
      </c>
      <c r="B589" s="1" t="s">
        <v>646</v>
      </c>
      <c r="C589" s="1" t="s">
        <v>772</v>
      </c>
      <c r="D589" s="1" t="s">
        <v>773</v>
      </c>
      <c r="E589" s="1" t="s">
        <v>774</v>
      </c>
      <c r="F589" s="1" t="s">
        <v>775</v>
      </c>
      <c r="G589" s="1" t="s">
        <v>776</v>
      </c>
      <c r="H589" s="1" t="s">
        <v>777</v>
      </c>
      <c r="I589" s="1" t="s">
        <v>778</v>
      </c>
      <c r="J589" s="1" t="s">
        <v>779</v>
      </c>
      <c r="K589" s="1" t="s">
        <v>780</v>
      </c>
      <c r="L589" s="1" t="s">
        <v>765</v>
      </c>
      <c r="M589" s="1" t="s">
        <v>781</v>
      </c>
      <c r="N589" s="1" t="s">
        <v>782</v>
      </c>
      <c r="O589" s="1" t="s">
        <v>783</v>
      </c>
      <c r="P589" s="1" t="s">
        <v>784</v>
      </c>
      <c r="Q589" s="1" t="s">
        <v>785</v>
      </c>
      <c r="R589" s="1" t="s">
        <v>786</v>
      </c>
      <c r="S589" s="1" t="s">
        <v>787</v>
      </c>
      <c r="T589" s="1" t="s">
        <v>771</v>
      </c>
      <c r="U589" s="1" t="s">
        <v>788</v>
      </c>
      <c r="V589" s="1" t="s">
        <v>789</v>
      </c>
      <c r="W589" s="1" t="s">
        <v>790</v>
      </c>
      <c r="X589" s="1" t="s">
        <v>791</v>
      </c>
      <c r="Y589" s="1" t="s">
        <v>1196</v>
      </c>
      <c r="Z589" s="1" t="s">
        <v>1019</v>
      </c>
      <c r="AA589" s="1" t="s">
        <v>1323</v>
      </c>
      <c r="AB589" s="1" t="s">
        <v>1324</v>
      </c>
      <c r="AC589" s="1" t="s">
        <v>818</v>
      </c>
      <c r="AD589" s="1" t="s">
        <v>915</v>
      </c>
      <c r="AE589" s="1" t="s">
        <v>1377</v>
      </c>
    </row>
    <row r="590" spans="1:31" x14ac:dyDescent="0.45">
      <c r="A590" s="1" t="str">
        <f>INDEX(Team_Key[Abbreviation],MATCH(INDEX(FPL_Misc_Extract[Team Name],MATCH(FPL_Results_Extract[[#This Row],[Player]],FPL_Misc_Extract[Player],0)),Team_Key[Full Name],0))</f>
        <v>AVL</v>
      </c>
      <c r="B590" s="1" t="s">
        <v>672</v>
      </c>
      <c r="C590" s="1" t="s">
        <v>867</v>
      </c>
      <c r="D590" s="1" t="s">
        <v>750</v>
      </c>
      <c r="E590" s="1" t="s">
        <v>868</v>
      </c>
      <c r="F590" s="1" t="s">
        <v>869</v>
      </c>
      <c r="G590" s="1" t="s">
        <v>870</v>
      </c>
      <c r="H590" s="1" t="s">
        <v>834</v>
      </c>
      <c r="I590" s="1" t="s">
        <v>871</v>
      </c>
      <c r="J590" s="1" t="s">
        <v>872</v>
      </c>
      <c r="K590" s="1" t="s">
        <v>873</v>
      </c>
      <c r="L590" s="1" t="s">
        <v>874</v>
      </c>
      <c r="M590" s="1" t="s">
        <v>875</v>
      </c>
      <c r="N590" s="1" t="s">
        <v>768</v>
      </c>
      <c r="O590" s="1" t="s">
        <v>876</v>
      </c>
      <c r="P590" s="1" t="s">
        <v>877</v>
      </c>
      <c r="Q590" s="1" t="s">
        <v>878</v>
      </c>
      <c r="R590" s="1" t="s">
        <v>879</v>
      </c>
      <c r="S590" s="1" t="s">
        <v>880</v>
      </c>
      <c r="T590" s="1" t="s">
        <v>881</v>
      </c>
      <c r="U590" s="1" t="s">
        <v>882</v>
      </c>
      <c r="V590" s="1" t="s">
        <v>883</v>
      </c>
      <c r="W590" s="1" t="s">
        <v>759</v>
      </c>
      <c r="X590" s="1" t="s">
        <v>884</v>
      </c>
      <c r="Y590" s="1" t="s">
        <v>932</v>
      </c>
      <c r="Z590" s="1" t="s">
        <v>748</v>
      </c>
      <c r="AA590" s="1" t="s">
        <v>862</v>
      </c>
      <c r="AB590" s="1" t="s">
        <v>1347</v>
      </c>
      <c r="AC590" s="1" t="s">
        <v>904</v>
      </c>
      <c r="AD590" s="1" t="s">
        <v>1394</v>
      </c>
      <c r="AE590" s="1" t="s">
        <v>1395</v>
      </c>
    </row>
    <row r="591" spans="1:31" x14ac:dyDescent="0.45">
      <c r="A591" s="1" t="str">
        <f>INDEX(Team_Key[Abbreviation],MATCH(INDEX(FPL_Misc_Extract[Team Name],MATCH(FPL_Results_Extract[[#This Row],[Player]],FPL_Misc_Extract[Player],0)),Team_Key[Full Name],0))</f>
        <v>CHE</v>
      </c>
      <c r="B591" s="1" t="s">
        <v>635</v>
      </c>
      <c r="C591" s="1" t="s">
        <v>1048</v>
      </c>
      <c r="D591" s="1" t="s">
        <v>1049</v>
      </c>
      <c r="E591" s="1" t="s">
        <v>760</v>
      </c>
      <c r="F591" s="1" t="s">
        <v>740</v>
      </c>
      <c r="G591" s="1" t="s">
        <v>1050</v>
      </c>
      <c r="H591" s="1" t="s">
        <v>1051</v>
      </c>
      <c r="I591" s="1" t="s">
        <v>930</v>
      </c>
      <c r="J591" s="1" t="s">
        <v>1052</v>
      </c>
      <c r="K591" s="1" t="s">
        <v>1019</v>
      </c>
      <c r="L591" s="1" t="s">
        <v>942</v>
      </c>
      <c r="M591" s="1" t="s">
        <v>1053</v>
      </c>
      <c r="N591" s="1" t="s">
        <v>1054</v>
      </c>
      <c r="O591" s="1" t="s">
        <v>1055</v>
      </c>
      <c r="P591" s="1" t="s">
        <v>737</v>
      </c>
      <c r="Q591" s="1" t="s">
        <v>1056</v>
      </c>
      <c r="R591" s="1" t="s">
        <v>859</v>
      </c>
      <c r="S591" s="1" t="s">
        <v>1042</v>
      </c>
      <c r="T591" s="1" t="s">
        <v>1022</v>
      </c>
      <c r="U591" s="1" t="s">
        <v>785</v>
      </c>
      <c r="V591" s="1" t="s">
        <v>1057</v>
      </c>
      <c r="W591" s="1" t="s">
        <v>744</v>
      </c>
      <c r="X591" s="1" t="s">
        <v>909</v>
      </c>
      <c r="Y591" s="1" t="s">
        <v>1199</v>
      </c>
      <c r="Z591" s="1" t="s">
        <v>812</v>
      </c>
      <c r="AA591" s="1" t="s">
        <v>763</v>
      </c>
      <c r="AB591" s="1" t="s">
        <v>989</v>
      </c>
      <c r="AC591" s="1" t="s">
        <v>1339</v>
      </c>
      <c r="AD591" s="1" t="s">
        <v>757</v>
      </c>
      <c r="AE591" s="1" t="s">
        <v>1380</v>
      </c>
    </row>
    <row r="592" spans="1:31" x14ac:dyDescent="0.45">
      <c r="A592" s="1" t="str">
        <f>INDEX(Team_Key[Abbreviation],MATCH(INDEX(FPL_Misc_Extract[Team Name],MATCH(FPL_Results_Extract[[#This Row],[Player]],FPL_Misc_Extract[Player],0)),Team_Key[Full Name],0))</f>
        <v>WBA</v>
      </c>
      <c r="B592" s="1" t="s">
        <v>532</v>
      </c>
      <c r="C592" s="1" t="s">
        <v>811</v>
      </c>
      <c r="D592" s="1" t="s">
        <v>812</v>
      </c>
      <c r="E592" s="1" t="s">
        <v>813</v>
      </c>
      <c r="F592" s="1" t="s">
        <v>729</v>
      </c>
      <c r="G592" s="1" t="s">
        <v>814</v>
      </c>
      <c r="H592" s="1" t="s">
        <v>815</v>
      </c>
      <c r="I592" s="1" t="s">
        <v>816</v>
      </c>
      <c r="J592" s="1" t="s">
        <v>817</v>
      </c>
      <c r="K592" s="1" t="s">
        <v>818</v>
      </c>
      <c r="L592" s="1" t="s">
        <v>819</v>
      </c>
      <c r="M592" s="1" t="s">
        <v>820</v>
      </c>
      <c r="N592" s="1" t="s">
        <v>821</v>
      </c>
      <c r="O592" s="1" t="s">
        <v>822</v>
      </c>
      <c r="P592" s="1" t="s">
        <v>823</v>
      </c>
      <c r="Q592" s="1" t="s">
        <v>753</v>
      </c>
      <c r="R592" s="1" t="s">
        <v>824</v>
      </c>
      <c r="S592" s="1" t="s">
        <v>825</v>
      </c>
      <c r="T592" s="1" t="s">
        <v>826</v>
      </c>
      <c r="U592" s="1" t="s">
        <v>827</v>
      </c>
      <c r="V592" s="1" t="s">
        <v>828</v>
      </c>
      <c r="W592" s="1" t="s">
        <v>829</v>
      </c>
      <c r="X592" s="1" t="s">
        <v>830</v>
      </c>
      <c r="Y592" s="1" t="s">
        <v>1193</v>
      </c>
      <c r="Z592" s="1" t="s">
        <v>962</v>
      </c>
      <c r="AA592" s="1" t="s">
        <v>1344</v>
      </c>
      <c r="AB592" s="1" t="s">
        <v>1345</v>
      </c>
      <c r="AC592" s="1" t="s">
        <v>1346</v>
      </c>
      <c r="AD592" s="1" t="s">
        <v>1375</v>
      </c>
      <c r="AE592" s="1" t="s">
        <v>1376</v>
      </c>
    </row>
    <row r="593" spans="1:31" x14ac:dyDescent="0.45">
      <c r="A593" s="1" t="str">
        <f>INDEX(Team_Key[Abbreviation],MATCH(INDEX(FPL_Misc_Extract[Team Name],MATCH(FPL_Results_Extract[[#This Row],[Player]],FPL_Misc_Extract[Player],0)),Team_Key[Full Name],0))</f>
        <v>STK</v>
      </c>
      <c r="B593" s="1" t="s">
        <v>258</v>
      </c>
      <c r="C593" s="1" t="s">
        <v>831</v>
      </c>
      <c r="D593" s="1" t="s">
        <v>832</v>
      </c>
      <c r="E593" s="1" t="s">
        <v>833</v>
      </c>
      <c r="F593" s="1" t="s">
        <v>834</v>
      </c>
      <c r="G593" s="1" t="s">
        <v>835</v>
      </c>
      <c r="H593" s="1" t="s">
        <v>836</v>
      </c>
      <c r="I593" s="1" t="s">
        <v>837</v>
      </c>
      <c r="J593" s="1" t="s">
        <v>815</v>
      </c>
      <c r="K593" s="1" t="s">
        <v>838</v>
      </c>
      <c r="L593" s="1" t="s">
        <v>839</v>
      </c>
      <c r="M593" s="1" t="s">
        <v>840</v>
      </c>
      <c r="N593" s="1" t="s">
        <v>841</v>
      </c>
      <c r="O593" s="1" t="s">
        <v>842</v>
      </c>
      <c r="P593" s="1" t="s">
        <v>843</v>
      </c>
      <c r="Q593" s="1" t="s">
        <v>844</v>
      </c>
      <c r="R593" s="1" t="s">
        <v>845</v>
      </c>
      <c r="S593" s="1" t="s">
        <v>740</v>
      </c>
      <c r="T593" s="1" t="s">
        <v>846</v>
      </c>
      <c r="U593" s="1" t="s">
        <v>847</v>
      </c>
      <c r="V593" s="1" t="s">
        <v>848</v>
      </c>
      <c r="W593" s="1" t="s">
        <v>849</v>
      </c>
      <c r="X593" s="1" t="s">
        <v>850</v>
      </c>
      <c r="Y593" s="1" t="s">
        <v>1204</v>
      </c>
      <c r="Z593" s="1" t="s">
        <v>966</v>
      </c>
      <c r="AA593" s="1" t="s">
        <v>931</v>
      </c>
      <c r="AB593" s="1" t="s">
        <v>790</v>
      </c>
      <c r="AC593" s="1" t="s">
        <v>980</v>
      </c>
      <c r="AD593" s="1" t="s">
        <v>827</v>
      </c>
      <c r="AE593" s="1" t="s">
        <v>1389</v>
      </c>
    </row>
    <row r="594" spans="1:31" x14ac:dyDescent="0.45">
      <c r="A594" s="1" t="str">
        <f>INDEX(Team_Key[Abbreviation],MATCH(INDEX(FPL_Misc_Extract[Team Name],MATCH(FPL_Results_Extract[[#This Row],[Player]],FPL_Misc_Extract[Player],0)),Team_Key[Full Name],0))</f>
        <v>SUN</v>
      </c>
      <c r="B594" s="1" t="s">
        <v>643</v>
      </c>
      <c r="C594" s="1" t="s">
        <v>960</v>
      </c>
      <c r="D594" s="1" t="s">
        <v>961</v>
      </c>
      <c r="E594" s="1" t="s">
        <v>962</v>
      </c>
      <c r="F594" s="1" t="s">
        <v>963</v>
      </c>
      <c r="G594" s="1" t="s">
        <v>964</v>
      </c>
      <c r="H594" s="1" t="s">
        <v>965</v>
      </c>
      <c r="I594" s="1" t="s">
        <v>966</v>
      </c>
      <c r="J594" s="1" t="s">
        <v>967</v>
      </c>
      <c r="K594" s="1" t="s">
        <v>956</v>
      </c>
      <c r="L594" s="1" t="s">
        <v>968</v>
      </c>
      <c r="M594" s="1" t="s">
        <v>969</v>
      </c>
      <c r="N594" s="1" t="s">
        <v>970</v>
      </c>
      <c r="O594" s="1" t="s">
        <v>971</v>
      </c>
      <c r="P594" s="1" t="s">
        <v>972</v>
      </c>
      <c r="Q594" s="1" t="s">
        <v>973</v>
      </c>
      <c r="R594" s="1" t="s">
        <v>974</v>
      </c>
      <c r="S594" s="1" t="s">
        <v>975</v>
      </c>
      <c r="T594" s="1" t="s">
        <v>976</v>
      </c>
      <c r="U594" s="1" t="s">
        <v>831</v>
      </c>
      <c r="V594" s="1" t="s">
        <v>800</v>
      </c>
      <c r="W594" s="1" t="s">
        <v>977</v>
      </c>
      <c r="X594" s="1" t="s">
        <v>783</v>
      </c>
      <c r="Y594" s="1" t="s">
        <v>1195</v>
      </c>
      <c r="Z594" s="1" t="s">
        <v>982</v>
      </c>
      <c r="AA594" s="1" t="s">
        <v>824</v>
      </c>
      <c r="AB594" s="1" t="s">
        <v>886</v>
      </c>
      <c r="AC594" s="1" t="s">
        <v>1326</v>
      </c>
      <c r="AD594" s="1" t="s">
        <v>1383</v>
      </c>
      <c r="AE594" s="1" t="s">
        <v>1384</v>
      </c>
    </row>
    <row r="595" spans="1:31" x14ac:dyDescent="0.45">
      <c r="A595" s="1" t="str">
        <f>INDEX(Team_Key[Abbreviation],MATCH(INDEX(FPL_Misc_Extract[Team Name],MATCH(FPL_Results_Extract[[#This Row],[Player]],FPL_Misc_Extract[Player],0)),Team_Key[Full Name],0))</f>
        <v>NOR</v>
      </c>
      <c r="B595" s="1" t="s">
        <v>360</v>
      </c>
      <c r="C595" s="1" t="s">
        <v>1259</v>
      </c>
      <c r="D595" s="1" t="s">
        <v>1259</v>
      </c>
      <c r="E595" s="1" t="s">
        <v>1259</v>
      </c>
      <c r="F595" s="1" t="s">
        <v>1259</v>
      </c>
      <c r="G595" s="1" t="s">
        <v>1012</v>
      </c>
      <c r="H595" s="1" t="s">
        <v>935</v>
      </c>
      <c r="I595" s="1" t="s">
        <v>1013</v>
      </c>
      <c r="J595" s="1" t="s">
        <v>773</v>
      </c>
      <c r="K595" s="1" t="s">
        <v>1014</v>
      </c>
      <c r="L595" s="1" t="s">
        <v>834</v>
      </c>
      <c r="M595" s="1" t="s">
        <v>894</v>
      </c>
      <c r="N595" s="1" t="s">
        <v>742</v>
      </c>
      <c r="O595" s="1" t="s">
        <v>1015</v>
      </c>
      <c r="P595" s="1" t="s">
        <v>1016</v>
      </c>
      <c r="Q595" s="1" t="s">
        <v>781</v>
      </c>
      <c r="R595" s="1" t="s">
        <v>782</v>
      </c>
      <c r="S595" s="1" t="s">
        <v>1017</v>
      </c>
      <c r="T595" s="1" t="s">
        <v>1018</v>
      </c>
      <c r="U595" s="1" t="s">
        <v>1019</v>
      </c>
      <c r="V595" s="1" t="s">
        <v>990</v>
      </c>
      <c r="W595" s="1" t="s">
        <v>1020</v>
      </c>
      <c r="X595" s="1" t="s">
        <v>1021</v>
      </c>
      <c r="Y595" s="1" t="s">
        <v>1203</v>
      </c>
      <c r="Z595" s="1" t="s">
        <v>1331</v>
      </c>
      <c r="AA595" s="1" t="s">
        <v>1332</v>
      </c>
      <c r="AB595" s="1" t="s">
        <v>967</v>
      </c>
      <c r="AC595" s="1" t="s">
        <v>985</v>
      </c>
      <c r="AD595" s="1" t="s">
        <v>1343</v>
      </c>
      <c r="AE595" s="1" t="s">
        <v>1388</v>
      </c>
    </row>
    <row r="596" spans="1:31" x14ac:dyDescent="0.45">
      <c r="A596" s="1" t="str">
        <f>INDEX(Team_Key[Abbreviation],MATCH(INDEX(FPL_Misc_Extract[Team Name],MATCH(FPL_Results_Extract[[#This Row],[Player]],FPL_Misc_Extract[Player],0)),Team_Key[Full Name],0))</f>
        <v>CHE</v>
      </c>
      <c r="B596" s="1" t="s">
        <v>611</v>
      </c>
      <c r="C596" s="1" t="s">
        <v>1259</v>
      </c>
      <c r="D596" s="1" t="s">
        <v>1259</v>
      </c>
      <c r="E596" s="1" t="s">
        <v>760</v>
      </c>
      <c r="F596" s="1" t="s">
        <v>740</v>
      </c>
      <c r="G596" s="1" t="s">
        <v>1050</v>
      </c>
      <c r="H596" s="1" t="s">
        <v>1051</v>
      </c>
      <c r="I596" s="1" t="s">
        <v>930</v>
      </c>
      <c r="J596" s="1" t="s">
        <v>1052</v>
      </c>
      <c r="K596" s="1" t="s">
        <v>1019</v>
      </c>
      <c r="L596" s="1" t="s">
        <v>942</v>
      </c>
      <c r="M596" s="1" t="s">
        <v>1053</v>
      </c>
      <c r="N596" s="1" t="s">
        <v>1054</v>
      </c>
      <c r="O596" s="1" t="s">
        <v>1055</v>
      </c>
      <c r="P596" s="1" t="s">
        <v>737</v>
      </c>
      <c r="Q596" s="1" t="s">
        <v>1056</v>
      </c>
      <c r="R596" s="1" t="s">
        <v>859</v>
      </c>
      <c r="S596" s="1" t="s">
        <v>1042</v>
      </c>
      <c r="T596" s="1" t="s">
        <v>1022</v>
      </c>
      <c r="U596" s="1" t="s">
        <v>785</v>
      </c>
      <c r="V596" s="1" t="s">
        <v>1057</v>
      </c>
      <c r="W596" s="1" t="s">
        <v>744</v>
      </c>
      <c r="X596" s="1" t="s">
        <v>909</v>
      </c>
      <c r="Y596" s="1" t="s">
        <v>1199</v>
      </c>
      <c r="Z596" s="1" t="s">
        <v>812</v>
      </c>
      <c r="AA596" s="1" t="s">
        <v>763</v>
      </c>
      <c r="AB596" s="1" t="s">
        <v>989</v>
      </c>
      <c r="AC596" s="1" t="s">
        <v>1339</v>
      </c>
      <c r="AD596" s="1" t="s">
        <v>757</v>
      </c>
      <c r="AE596" s="1" t="s">
        <v>1380</v>
      </c>
    </row>
    <row r="597" spans="1:31" x14ac:dyDescent="0.45">
      <c r="A597" s="1" t="str">
        <f>INDEX(Team_Key[Abbreviation],MATCH(INDEX(FPL_Misc_Extract[Team Name],MATCH(FPL_Results_Extract[[#This Row],[Player]],FPL_Misc_Extract[Player],0)),Team_Key[Full Name],0))</f>
        <v>SOU</v>
      </c>
      <c r="B597" s="1" t="s">
        <v>271</v>
      </c>
      <c r="C597" s="1" t="s">
        <v>930</v>
      </c>
      <c r="D597" s="1" t="s">
        <v>931</v>
      </c>
      <c r="E597" s="1" t="s">
        <v>812</v>
      </c>
      <c r="F597" s="1" t="s">
        <v>807</v>
      </c>
      <c r="G597" s="1" t="s">
        <v>932</v>
      </c>
      <c r="H597" s="1" t="s">
        <v>933</v>
      </c>
      <c r="I597" s="1" t="s">
        <v>934</v>
      </c>
      <c r="J597" s="1" t="s">
        <v>739</v>
      </c>
      <c r="K597" s="1" t="s">
        <v>836</v>
      </c>
      <c r="L597" s="1" t="s">
        <v>935</v>
      </c>
      <c r="M597" s="1" t="s">
        <v>936</v>
      </c>
      <c r="N597" s="1" t="s">
        <v>747</v>
      </c>
      <c r="O597" s="1" t="s">
        <v>872</v>
      </c>
      <c r="P597" s="1" t="s">
        <v>937</v>
      </c>
      <c r="Q597" s="1" t="s">
        <v>938</v>
      </c>
      <c r="R597" s="1" t="s">
        <v>939</v>
      </c>
      <c r="S597" s="1" t="s">
        <v>940</v>
      </c>
      <c r="T597" s="1" t="s">
        <v>941</v>
      </c>
      <c r="U597" s="1" t="s">
        <v>942</v>
      </c>
      <c r="V597" s="1" t="s">
        <v>891</v>
      </c>
      <c r="W597" s="1" t="s">
        <v>943</v>
      </c>
      <c r="X597" s="1" t="s">
        <v>944</v>
      </c>
      <c r="Y597" s="1" t="s">
        <v>1200</v>
      </c>
      <c r="Z597" s="1" t="s">
        <v>731</v>
      </c>
      <c r="AA597" s="1" t="s">
        <v>1342</v>
      </c>
      <c r="AB597" s="1" t="s">
        <v>838</v>
      </c>
      <c r="AC597" s="1" t="s">
        <v>1343</v>
      </c>
      <c r="AD597" s="1" t="s">
        <v>965</v>
      </c>
      <c r="AE597" s="1" t="s">
        <v>1392</v>
      </c>
    </row>
    <row r="598" spans="1:31" x14ac:dyDescent="0.45">
      <c r="A598" s="1" t="str">
        <f>INDEX(Team_Key[Abbreviation],MATCH(INDEX(FPL_Misc_Extract[Team Name],MATCH(FPL_Results_Extract[[#This Row],[Player]],FPL_Misc_Extract[Player],0)),Team_Key[Full Name],0))</f>
        <v>LEI</v>
      </c>
      <c r="B598" s="1" t="s">
        <v>189</v>
      </c>
      <c r="C598" s="1" t="s">
        <v>751</v>
      </c>
      <c r="D598" s="1" t="s">
        <v>752</v>
      </c>
      <c r="E598" s="1" t="s">
        <v>753</v>
      </c>
      <c r="F598" s="1" t="s">
        <v>754</v>
      </c>
      <c r="G598" s="1" t="s">
        <v>735</v>
      </c>
      <c r="H598" s="1" t="s">
        <v>755</v>
      </c>
      <c r="I598" s="1" t="s">
        <v>756</v>
      </c>
      <c r="J598" s="1" t="s">
        <v>757</v>
      </c>
      <c r="K598" s="1" t="s">
        <v>758</v>
      </c>
      <c r="L598" s="1" t="s">
        <v>759</v>
      </c>
      <c r="M598" s="1" t="s">
        <v>760</v>
      </c>
      <c r="N598" s="1" t="s">
        <v>761</v>
      </c>
      <c r="O598" s="1" t="s">
        <v>762</v>
      </c>
      <c r="P598" s="1" t="s">
        <v>763</v>
      </c>
      <c r="Q598" s="1" t="s">
        <v>764</v>
      </c>
      <c r="R598" s="1" t="s">
        <v>765</v>
      </c>
      <c r="S598" s="1" t="s">
        <v>766</v>
      </c>
      <c r="T598" s="1" t="s">
        <v>767</v>
      </c>
      <c r="U598" s="1" t="s">
        <v>768</v>
      </c>
      <c r="V598" s="1" t="s">
        <v>769</v>
      </c>
      <c r="W598" s="1" t="s">
        <v>770</v>
      </c>
      <c r="X598" s="1" t="s">
        <v>771</v>
      </c>
      <c r="Y598" s="1" t="s">
        <v>1201</v>
      </c>
      <c r="Z598" s="1" t="s">
        <v>789</v>
      </c>
      <c r="AA598" s="1" t="s">
        <v>1322</v>
      </c>
      <c r="AB598" s="1" t="s">
        <v>1007</v>
      </c>
      <c r="AC598" s="1" t="s">
        <v>1055</v>
      </c>
      <c r="AD598" s="1" t="s">
        <v>744</v>
      </c>
      <c r="AE598" s="1" t="s">
        <v>1401</v>
      </c>
    </row>
    <row r="599" spans="1:31" x14ac:dyDescent="0.45">
      <c r="A599" s="1" t="str">
        <f>INDEX(Team_Key[Abbreviation],MATCH(INDEX(FPL_Misc_Extract[Team Name],MATCH(FPL_Results_Extract[[#This Row],[Player]],FPL_Misc_Extract[Player],0)),Team_Key[Full Name],0))</f>
        <v>WHU</v>
      </c>
      <c r="B599" s="1" t="s">
        <v>491</v>
      </c>
      <c r="C599" s="1" t="s">
        <v>772</v>
      </c>
      <c r="D599" s="1" t="s">
        <v>773</v>
      </c>
      <c r="E599" s="1" t="s">
        <v>774</v>
      </c>
      <c r="F599" s="1" t="s">
        <v>775</v>
      </c>
      <c r="G599" s="1" t="s">
        <v>776</v>
      </c>
      <c r="H599" s="1" t="s">
        <v>777</v>
      </c>
      <c r="I599" s="1" t="s">
        <v>778</v>
      </c>
      <c r="J599" s="1" t="s">
        <v>779</v>
      </c>
      <c r="K599" s="1" t="s">
        <v>780</v>
      </c>
      <c r="L599" s="1" t="s">
        <v>765</v>
      </c>
      <c r="M599" s="1" t="s">
        <v>781</v>
      </c>
      <c r="N599" s="1" t="s">
        <v>782</v>
      </c>
      <c r="O599" s="1" t="s">
        <v>783</v>
      </c>
      <c r="P599" s="1" t="s">
        <v>784</v>
      </c>
      <c r="Q599" s="1" t="s">
        <v>785</v>
      </c>
      <c r="R599" s="1" t="s">
        <v>786</v>
      </c>
      <c r="S599" s="1" t="s">
        <v>787</v>
      </c>
      <c r="T599" s="1" t="s">
        <v>771</v>
      </c>
      <c r="U599" s="1" t="s">
        <v>788</v>
      </c>
      <c r="V599" s="1" t="s">
        <v>789</v>
      </c>
      <c r="W599" s="1" t="s">
        <v>790</v>
      </c>
      <c r="X599" s="1" t="s">
        <v>791</v>
      </c>
      <c r="Y599" s="1" t="s">
        <v>1196</v>
      </c>
      <c r="Z599" s="1" t="s">
        <v>1019</v>
      </c>
      <c r="AA599" s="1" t="s">
        <v>1323</v>
      </c>
      <c r="AB599" s="1" t="s">
        <v>1324</v>
      </c>
      <c r="AC599" s="1" t="s">
        <v>818</v>
      </c>
      <c r="AD599" s="1" t="s">
        <v>915</v>
      </c>
      <c r="AE599" s="1" t="s">
        <v>1377</v>
      </c>
    </row>
    <row r="600" spans="1:31" x14ac:dyDescent="0.45">
      <c r="A600" s="1" t="str">
        <f>INDEX(Team_Key[Abbreviation],MATCH(INDEX(FPL_Misc_Extract[Team Name],MATCH(FPL_Results_Extract[[#This Row],[Player]],FPL_Misc_Extract[Player],0)),Team_Key[Full Name],0))</f>
        <v>WAT</v>
      </c>
      <c r="B600" s="1" t="s">
        <v>272</v>
      </c>
      <c r="C600" s="1" t="s">
        <v>851</v>
      </c>
      <c r="D600" s="1" t="s">
        <v>852</v>
      </c>
      <c r="E600" s="1" t="s">
        <v>814</v>
      </c>
      <c r="F600" s="1" t="s">
        <v>853</v>
      </c>
      <c r="G600" s="1" t="s">
        <v>742</v>
      </c>
      <c r="H600" s="1" t="s">
        <v>854</v>
      </c>
      <c r="I600" s="1" t="s">
        <v>855</v>
      </c>
      <c r="J600" s="1" t="s">
        <v>754</v>
      </c>
      <c r="K600" s="1" t="s">
        <v>856</v>
      </c>
      <c r="L600" s="1" t="s">
        <v>857</v>
      </c>
      <c r="M600" s="1" t="s">
        <v>858</v>
      </c>
      <c r="N600" s="1" t="s">
        <v>859</v>
      </c>
      <c r="O600" s="1" t="s">
        <v>860</v>
      </c>
      <c r="P600" s="1" t="s">
        <v>861</v>
      </c>
      <c r="Q600" s="1" t="s">
        <v>862</v>
      </c>
      <c r="R600" s="1" t="s">
        <v>747</v>
      </c>
      <c r="S600" s="1" t="s">
        <v>863</v>
      </c>
      <c r="T600" s="1" t="s">
        <v>829</v>
      </c>
      <c r="U600" s="1" t="s">
        <v>864</v>
      </c>
      <c r="V600" s="1" t="s">
        <v>865</v>
      </c>
      <c r="W600" s="1" t="s">
        <v>866</v>
      </c>
      <c r="X600" s="1" t="s">
        <v>826</v>
      </c>
      <c r="Y600" s="1" t="s">
        <v>1202</v>
      </c>
      <c r="Z600" s="1" t="s">
        <v>803</v>
      </c>
      <c r="AA600" s="1" t="s">
        <v>983</v>
      </c>
      <c r="AB600" s="1" t="s">
        <v>1037</v>
      </c>
      <c r="AC600" s="1" t="s">
        <v>769</v>
      </c>
      <c r="AD600" s="1" t="s">
        <v>792</v>
      </c>
      <c r="AE600" s="1" t="s">
        <v>1397</v>
      </c>
    </row>
    <row r="601" spans="1:31" x14ac:dyDescent="0.45">
      <c r="A601" s="1" t="str">
        <f>INDEX(Team_Key[Abbreviation],MATCH(INDEX(FPL_Misc_Extract[Team Name],MATCH(FPL_Results_Extract[[#This Row],[Player]],FPL_Misc_Extract[Player],0)),Team_Key[Full Name],0))</f>
        <v>WHU</v>
      </c>
      <c r="B601" s="1" t="s">
        <v>535</v>
      </c>
      <c r="C601" s="1" t="s">
        <v>772</v>
      </c>
      <c r="D601" s="1" t="s">
        <v>773</v>
      </c>
      <c r="E601" s="1" t="s">
        <v>774</v>
      </c>
      <c r="F601" s="1" t="s">
        <v>775</v>
      </c>
      <c r="G601" s="1" t="s">
        <v>776</v>
      </c>
      <c r="H601" s="1" t="s">
        <v>777</v>
      </c>
      <c r="I601" s="1" t="s">
        <v>778</v>
      </c>
      <c r="J601" s="1" t="s">
        <v>779</v>
      </c>
      <c r="K601" s="1" t="s">
        <v>780</v>
      </c>
      <c r="L601" s="1" t="s">
        <v>765</v>
      </c>
      <c r="M601" s="1" t="s">
        <v>781</v>
      </c>
      <c r="N601" s="1" t="s">
        <v>782</v>
      </c>
      <c r="O601" s="1" t="s">
        <v>783</v>
      </c>
      <c r="P601" s="1" t="s">
        <v>784</v>
      </c>
      <c r="Q601" s="1" t="s">
        <v>785</v>
      </c>
      <c r="R601" s="1" t="s">
        <v>786</v>
      </c>
      <c r="S601" s="1" t="s">
        <v>787</v>
      </c>
      <c r="T601" s="1" t="s">
        <v>771</v>
      </c>
      <c r="U601" s="1" t="s">
        <v>788</v>
      </c>
      <c r="V601" s="1" t="s">
        <v>789</v>
      </c>
      <c r="W601" s="1" t="s">
        <v>790</v>
      </c>
      <c r="X601" s="1" t="s">
        <v>791</v>
      </c>
      <c r="Y601" s="1" t="s">
        <v>1196</v>
      </c>
      <c r="Z601" s="1" t="s">
        <v>1019</v>
      </c>
      <c r="AA601" s="1" t="s">
        <v>1323</v>
      </c>
      <c r="AB601" s="1" t="s">
        <v>1324</v>
      </c>
      <c r="AC601" s="1" t="s">
        <v>818</v>
      </c>
      <c r="AD601" s="1" t="s">
        <v>915</v>
      </c>
      <c r="AE601" s="1" t="s">
        <v>1377</v>
      </c>
    </row>
    <row r="602" spans="1:31" x14ac:dyDescent="0.45">
      <c r="A602" s="1" t="str">
        <f>INDEX(Team_Key[Abbreviation],MATCH(INDEX(FPL_Misc_Extract[Team Name],MATCH(FPL_Results_Extract[[#This Row],[Player]],FPL_Misc_Extract[Player],0)),Team_Key[Full Name],0))</f>
        <v>WHU</v>
      </c>
      <c r="B602" s="1" t="s">
        <v>551</v>
      </c>
      <c r="C602" s="1" t="s">
        <v>772</v>
      </c>
      <c r="D602" s="1" t="s">
        <v>773</v>
      </c>
      <c r="E602" s="1" t="s">
        <v>774</v>
      </c>
      <c r="F602" s="1" t="s">
        <v>775</v>
      </c>
      <c r="G602" s="1" t="s">
        <v>776</v>
      </c>
      <c r="H602" s="1" t="s">
        <v>777</v>
      </c>
      <c r="I602" s="1" t="s">
        <v>778</v>
      </c>
      <c r="J602" s="1" t="s">
        <v>779</v>
      </c>
      <c r="K602" s="1" t="s">
        <v>780</v>
      </c>
      <c r="L602" s="1" t="s">
        <v>765</v>
      </c>
      <c r="M602" s="1" t="s">
        <v>781</v>
      </c>
      <c r="N602" s="1" t="s">
        <v>782</v>
      </c>
      <c r="O602" s="1" t="s">
        <v>783</v>
      </c>
      <c r="P602" s="1" t="s">
        <v>784</v>
      </c>
      <c r="Q602" s="1" t="s">
        <v>785</v>
      </c>
      <c r="R602" s="1" t="s">
        <v>786</v>
      </c>
      <c r="S602" s="1" t="s">
        <v>787</v>
      </c>
      <c r="T602" s="1" t="s">
        <v>771</v>
      </c>
      <c r="U602" s="1" t="s">
        <v>788</v>
      </c>
      <c r="V602" s="1" t="s">
        <v>789</v>
      </c>
      <c r="W602" s="1" t="s">
        <v>790</v>
      </c>
      <c r="X602" s="1" t="s">
        <v>791</v>
      </c>
      <c r="Y602" s="1" t="s">
        <v>1196</v>
      </c>
      <c r="Z602" s="1" t="s">
        <v>1019</v>
      </c>
      <c r="AA602" s="1" t="s">
        <v>1323</v>
      </c>
      <c r="AB602" s="1" t="s">
        <v>1324</v>
      </c>
      <c r="AC602" s="1" t="s">
        <v>818</v>
      </c>
      <c r="AD602" s="1" t="s">
        <v>915</v>
      </c>
      <c r="AE602" s="1" t="s">
        <v>1377</v>
      </c>
    </row>
    <row r="603" spans="1:31" x14ac:dyDescent="0.45">
      <c r="A603" s="1" t="str">
        <f>INDEX(Team_Key[Abbreviation],MATCH(INDEX(FPL_Misc_Extract[Team Name],MATCH(FPL_Results_Extract[[#This Row],[Player]],FPL_Misc_Extract[Player],0)),Team_Key[Full Name],0))</f>
        <v>NOR</v>
      </c>
      <c r="B603" s="1" t="s">
        <v>564</v>
      </c>
      <c r="C603" s="1" t="s">
        <v>978</v>
      </c>
      <c r="D603" s="1" t="s">
        <v>979</v>
      </c>
      <c r="E603" s="1" t="s">
        <v>980</v>
      </c>
      <c r="F603" s="1" t="s">
        <v>981</v>
      </c>
      <c r="G603" s="1" t="s">
        <v>982</v>
      </c>
      <c r="H603" s="1" t="s">
        <v>983</v>
      </c>
      <c r="I603" s="1" t="s">
        <v>984</v>
      </c>
      <c r="J603" s="1" t="s">
        <v>923</v>
      </c>
      <c r="K603" s="1" t="s">
        <v>914</v>
      </c>
      <c r="L603" s="1" t="s">
        <v>985</v>
      </c>
      <c r="M603" s="1" t="s">
        <v>986</v>
      </c>
      <c r="N603" s="1" t="s">
        <v>987</v>
      </c>
      <c r="O603" s="1" t="s">
        <v>988</v>
      </c>
      <c r="P603" s="1" t="s">
        <v>989</v>
      </c>
      <c r="Q603" s="1" t="s">
        <v>736</v>
      </c>
      <c r="R603" s="1" t="s">
        <v>990</v>
      </c>
      <c r="S603" s="1" t="s">
        <v>991</v>
      </c>
      <c r="T603" s="1" t="s">
        <v>992</v>
      </c>
      <c r="U603" s="1" t="s">
        <v>993</v>
      </c>
      <c r="V603" s="1" t="s">
        <v>994</v>
      </c>
      <c r="W603" s="1" t="s">
        <v>744</v>
      </c>
      <c r="X603" s="1" t="s">
        <v>909</v>
      </c>
      <c r="Y603" s="1" t="s">
        <v>1199</v>
      </c>
      <c r="Z603" s="1" t="s">
        <v>1331</v>
      </c>
      <c r="AA603" s="1" t="s">
        <v>1332</v>
      </c>
      <c r="AB603" s="1" t="s">
        <v>967</v>
      </c>
      <c r="AC603" s="1" t="s">
        <v>985</v>
      </c>
      <c r="AD603" s="1" t="s">
        <v>1343</v>
      </c>
      <c r="AE603" s="1" t="s">
        <v>1388</v>
      </c>
    </row>
    <row r="604" spans="1:31" x14ac:dyDescent="0.45">
      <c r="A604" s="1" t="str">
        <f>INDEX(Team_Key[Abbreviation],MATCH(INDEX(FPL_Misc_Extract[Team Name],MATCH(FPL_Results_Extract[[#This Row],[Player]],FPL_Misc_Extract[Player],0)),Team_Key[Full Name],0))</f>
        <v>SWA</v>
      </c>
      <c r="B604" s="1" t="s">
        <v>523</v>
      </c>
      <c r="C604" s="1" t="s">
        <v>829</v>
      </c>
      <c r="D604" s="1" t="s">
        <v>776</v>
      </c>
      <c r="E604" s="1" t="s">
        <v>885</v>
      </c>
      <c r="F604" s="1" t="s">
        <v>886</v>
      </c>
      <c r="G604" s="1" t="s">
        <v>887</v>
      </c>
      <c r="H604" s="1" t="s">
        <v>795</v>
      </c>
      <c r="I604" s="1" t="s">
        <v>888</v>
      </c>
      <c r="J604" s="1" t="s">
        <v>889</v>
      </c>
      <c r="K604" s="1" t="s">
        <v>872</v>
      </c>
      <c r="L604" s="1" t="s">
        <v>890</v>
      </c>
      <c r="M604" s="1" t="s">
        <v>856</v>
      </c>
      <c r="N604" s="1" t="s">
        <v>891</v>
      </c>
      <c r="O604" s="1" t="s">
        <v>892</v>
      </c>
      <c r="P604" s="1" t="s">
        <v>767</v>
      </c>
      <c r="Q604" s="1" t="s">
        <v>893</v>
      </c>
      <c r="R604" s="1" t="s">
        <v>894</v>
      </c>
      <c r="S604" s="1" t="s">
        <v>895</v>
      </c>
      <c r="T604" s="1" t="s">
        <v>896</v>
      </c>
      <c r="U604" s="1" t="s">
        <v>897</v>
      </c>
      <c r="V604" s="1" t="s">
        <v>898</v>
      </c>
      <c r="W604" s="1" t="s">
        <v>899</v>
      </c>
      <c r="X604" s="1" t="s">
        <v>1206</v>
      </c>
      <c r="Y604" s="1" t="s">
        <v>1207</v>
      </c>
      <c r="Z604" s="1" t="s">
        <v>804</v>
      </c>
      <c r="AA604" s="1" t="s">
        <v>1031</v>
      </c>
      <c r="AB604" s="1" t="s">
        <v>970</v>
      </c>
      <c r="AC604" s="1" t="s">
        <v>1330</v>
      </c>
      <c r="AD604" s="1" t="s">
        <v>1390</v>
      </c>
      <c r="AE604" s="1" t="s">
        <v>1391</v>
      </c>
    </row>
    <row r="605" spans="1:31" x14ac:dyDescent="0.45">
      <c r="A605" s="1" t="str">
        <f>INDEX(Team_Key[Abbreviation],MATCH(INDEX(FPL_Misc_Extract[Team Name],MATCH(FPL_Results_Extract[[#This Row],[Player]],FPL_Misc_Extract[Player],0)),Team_Key[Full Name],0))</f>
        <v>LIV</v>
      </c>
      <c r="B605" s="1" t="s">
        <v>224</v>
      </c>
      <c r="C605" s="1" t="s">
        <v>729</v>
      </c>
      <c r="D605" s="1" t="s">
        <v>730</v>
      </c>
      <c r="E605" s="1" t="s">
        <v>731</v>
      </c>
      <c r="F605" s="1" t="s">
        <v>732</v>
      </c>
      <c r="G605" s="1" t="s">
        <v>733</v>
      </c>
      <c r="H605" s="1" t="s">
        <v>734</v>
      </c>
      <c r="I605" s="1" t="s">
        <v>735</v>
      </c>
      <c r="J605" s="1" t="s">
        <v>736</v>
      </c>
      <c r="K605" s="1" t="s">
        <v>737</v>
      </c>
      <c r="L605" s="1" t="s">
        <v>738</v>
      </c>
      <c r="M605" s="1" t="s">
        <v>739</v>
      </c>
      <c r="N605" s="1" t="s">
        <v>740</v>
      </c>
      <c r="O605" s="1" t="s">
        <v>741</v>
      </c>
      <c r="P605" s="1" t="s">
        <v>742</v>
      </c>
      <c r="Q605" s="1" t="s">
        <v>743</v>
      </c>
      <c r="R605" s="1" t="s">
        <v>744</v>
      </c>
      <c r="S605" s="1" t="s">
        <v>745</v>
      </c>
      <c r="T605" s="1" t="s">
        <v>746</v>
      </c>
      <c r="U605" s="1" t="s">
        <v>747</v>
      </c>
      <c r="V605" s="1" t="s">
        <v>748</v>
      </c>
      <c r="W605" s="1" t="s">
        <v>749</v>
      </c>
      <c r="X605" s="1" t="s">
        <v>750</v>
      </c>
      <c r="Y605" s="1" t="s">
        <v>1198</v>
      </c>
      <c r="Z605" s="1" t="s">
        <v>1318</v>
      </c>
      <c r="AA605" s="1" t="s">
        <v>869</v>
      </c>
      <c r="AB605" s="1" t="s">
        <v>1319</v>
      </c>
      <c r="AC605" s="1" t="s">
        <v>1378</v>
      </c>
      <c r="AD605" s="1" t="s">
        <v>1379</v>
      </c>
      <c r="AE605" s="1" t="s">
        <v>1259</v>
      </c>
    </row>
    <row r="606" spans="1:31" x14ac:dyDescent="0.45">
      <c r="A606" s="1" t="str">
        <f>INDEX(Team_Key[Abbreviation],MATCH(INDEX(FPL_Misc_Extract[Team Name],MATCH(FPL_Results_Extract[[#This Row],[Player]],FPL_Misc_Extract[Player],0)),Team_Key[Full Name],0))</f>
        <v>STK</v>
      </c>
      <c r="B606" s="1" t="s">
        <v>578</v>
      </c>
      <c r="C606" s="1" t="s">
        <v>831</v>
      </c>
      <c r="D606" s="1" t="s">
        <v>832</v>
      </c>
      <c r="E606" s="1" t="s">
        <v>833</v>
      </c>
      <c r="F606" s="1" t="s">
        <v>834</v>
      </c>
      <c r="G606" s="1" t="s">
        <v>835</v>
      </c>
      <c r="H606" s="1" t="s">
        <v>836</v>
      </c>
      <c r="I606" s="1" t="s">
        <v>837</v>
      </c>
      <c r="J606" s="1" t="s">
        <v>815</v>
      </c>
      <c r="K606" s="1" t="s">
        <v>838</v>
      </c>
      <c r="L606" s="1" t="s">
        <v>839</v>
      </c>
      <c r="M606" s="1" t="s">
        <v>840</v>
      </c>
      <c r="N606" s="1" t="s">
        <v>841</v>
      </c>
      <c r="O606" s="1" t="s">
        <v>842</v>
      </c>
      <c r="P606" s="1" t="s">
        <v>843</v>
      </c>
      <c r="Q606" s="1" t="s">
        <v>844</v>
      </c>
      <c r="R606" s="1" t="s">
        <v>845</v>
      </c>
      <c r="S606" s="1" t="s">
        <v>740</v>
      </c>
      <c r="T606" s="1" t="s">
        <v>846</v>
      </c>
      <c r="U606" s="1" t="s">
        <v>847</v>
      </c>
      <c r="V606" s="1" t="s">
        <v>848</v>
      </c>
      <c r="W606" s="1" t="s">
        <v>849</v>
      </c>
      <c r="X606" s="1" t="s">
        <v>850</v>
      </c>
      <c r="Y606" s="1" t="s">
        <v>1204</v>
      </c>
      <c r="Z606" s="1" t="s">
        <v>966</v>
      </c>
      <c r="AA606" s="1" t="s">
        <v>931</v>
      </c>
      <c r="AB606" s="1" t="s">
        <v>790</v>
      </c>
      <c r="AC606" s="1" t="s">
        <v>980</v>
      </c>
      <c r="AD606" s="1" t="s">
        <v>827</v>
      </c>
      <c r="AE606" s="1" t="s">
        <v>1389</v>
      </c>
    </row>
    <row r="607" spans="1:31" x14ac:dyDescent="0.45">
      <c r="A607" s="1" t="str">
        <f>INDEX(Team_Key[Abbreviation],MATCH(INDEX(FPL_Misc_Extract[Team Name],MATCH(FPL_Results_Extract[[#This Row],[Player]],FPL_Misc_Extract[Player],0)),Team_Key[Full Name],0))</f>
        <v>AVL</v>
      </c>
      <c r="B607" s="1" t="s">
        <v>135</v>
      </c>
      <c r="C607" s="1" t="s">
        <v>867</v>
      </c>
      <c r="D607" s="1" t="s">
        <v>750</v>
      </c>
      <c r="E607" s="1" t="s">
        <v>868</v>
      </c>
      <c r="F607" s="1" t="s">
        <v>869</v>
      </c>
      <c r="G607" s="1" t="s">
        <v>870</v>
      </c>
      <c r="H607" s="1" t="s">
        <v>834</v>
      </c>
      <c r="I607" s="1" t="s">
        <v>871</v>
      </c>
      <c r="J607" s="1" t="s">
        <v>872</v>
      </c>
      <c r="K607" s="1" t="s">
        <v>873</v>
      </c>
      <c r="L607" s="1" t="s">
        <v>874</v>
      </c>
      <c r="M607" s="1" t="s">
        <v>875</v>
      </c>
      <c r="N607" s="1" t="s">
        <v>768</v>
      </c>
      <c r="O607" s="1" t="s">
        <v>876</v>
      </c>
      <c r="P607" s="1" t="s">
        <v>877</v>
      </c>
      <c r="Q607" s="1" t="s">
        <v>878</v>
      </c>
      <c r="R607" s="1" t="s">
        <v>879</v>
      </c>
      <c r="S607" s="1" t="s">
        <v>880</v>
      </c>
      <c r="T607" s="1" t="s">
        <v>881</v>
      </c>
      <c r="U607" s="1" t="s">
        <v>882</v>
      </c>
      <c r="V607" s="1" t="s">
        <v>883</v>
      </c>
      <c r="W607" s="1" t="s">
        <v>759</v>
      </c>
      <c r="X607" s="1" t="s">
        <v>884</v>
      </c>
      <c r="Y607" s="1" t="s">
        <v>932</v>
      </c>
      <c r="Z607" s="1" t="s">
        <v>748</v>
      </c>
      <c r="AA607" s="1" t="s">
        <v>862</v>
      </c>
      <c r="AB607" s="1" t="s">
        <v>1347</v>
      </c>
      <c r="AC607" s="1" t="s">
        <v>904</v>
      </c>
      <c r="AD607" s="1" t="s">
        <v>1394</v>
      </c>
      <c r="AE607" s="1" t="s">
        <v>1395</v>
      </c>
    </row>
    <row r="608" spans="1:31" x14ac:dyDescent="0.45">
      <c r="A608" s="1" t="str">
        <f>INDEX(Team_Key[Abbreviation],MATCH(INDEX(FPL_Misc_Extract[Team Name],MATCH(FPL_Results_Extract[[#This Row],[Player]],FPL_Misc_Extract[Player],0)),Team_Key[Full Name],0))</f>
        <v>SUN</v>
      </c>
      <c r="B608" s="1" t="s">
        <v>148</v>
      </c>
      <c r="C608" s="1" t="s">
        <v>960</v>
      </c>
      <c r="D608" s="1" t="s">
        <v>961</v>
      </c>
      <c r="E608" s="1" t="s">
        <v>962</v>
      </c>
      <c r="F608" s="1" t="s">
        <v>963</v>
      </c>
      <c r="G608" s="1" t="s">
        <v>964</v>
      </c>
      <c r="H608" s="1" t="s">
        <v>965</v>
      </c>
      <c r="I608" s="1" t="s">
        <v>966</v>
      </c>
      <c r="J608" s="1" t="s">
        <v>967</v>
      </c>
      <c r="K608" s="1" t="s">
        <v>956</v>
      </c>
      <c r="L608" s="1" t="s">
        <v>968</v>
      </c>
      <c r="M608" s="1" t="s">
        <v>969</v>
      </c>
      <c r="N608" s="1" t="s">
        <v>970</v>
      </c>
      <c r="O608" s="1" t="s">
        <v>971</v>
      </c>
      <c r="P608" s="1" t="s">
        <v>972</v>
      </c>
      <c r="Q608" s="1" t="s">
        <v>973</v>
      </c>
      <c r="R608" s="1" t="s">
        <v>974</v>
      </c>
      <c r="S608" s="1" t="s">
        <v>975</v>
      </c>
      <c r="T608" s="1" t="s">
        <v>976</v>
      </c>
      <c r="U608" s="1" t="s">
        <v>831</v>
      </c>
      <c r="V608" s="1" t="s">
        <v>800</v>
      </c>
      <c r="W608" s="1" t="s">
        <v>977</v>
      </c>
      <c r="X608" s="1" t="s">
        <v>783</v>
      </c>
      <c r="Y608" s="1" t="s">
        <v>1195</v>
      </c>
      <c r="Z608" s="1" t="s">
        <v>982</v>
      </c>
      <c r="AA608" s="1" t="s">
        <v>824</v>
      </c>
      <c r="AB608" s="1" t="s">
        <v>886</v>
      </c>
      <c r="AC608" s="1" t="s">
        <v>1326</v>
      </c>
      <c r="AD608" s="1" t="s">
        <v>1383</v>
      </c>
      <c r="AE608" s="1" t="s">
        <v>1384</v>
      </c>
    </row>
    <row r="609" spans="1:31" x14ac:dyDescent="0.45">
      <c r="A609" s="1" t="str">
        <f>INDEX(Team_Key[Abbreviation],MATCH(INDEX(FPL_Misc_Extract[Team Name],MATCH(FPL_Results_Extract[[#This Row],[Player]],FPL_Misc_Extract[Player],0)),Team_Key[Full Name],0))</f>
        <v>WHU</v>
      </c>
      <c r="B609" s="1" t="s">
        <v>89</v>
      </c>
      <c r="C609" s="1" t="s">
        <v>1259</v>
      </c>
      <c r="D609" s="1" t="s">
        <v>1259</v>
      </c>
      <c r="E609" s="1" t="s">
        <v>774</v>
      </c>
      <c r="F609" s="1" t="s">
        <v>775</v>
      </c>
      <c r="G609" s="1" t="s">
        <v>776</v>
      </c>
      <c r="H609" s="1" t="s">
        <v>777</v>
      </c>
      <c r="I609" s="1" t="s">
        <v>778</v>
      </c>
      <c r="J609" s="1" t="s">
        <v>779</v>
      </c>
      <c r="K609" s="1" t="s">
        <v>780</v>
      </c>
      <c r="L609" s="1" t="s">
        <v>765</v>
      </c>
      <c r="M609" s="1" t="s">
        <v>781</v>
      </c>
      <c r="N609" s="1" t="s">
        <v>782</v>
      </c>
      <c r="O609" s="1" t="s">
        <v>783</v>
      </c>
      <c r="P609" s="1" t="s">
        <v>784</v>
      </c>
      <c r="Q609" s="1" t="s">
        <v>785</v>
      </c>
      <c r="R609" s="1" t="s">
        <v>786</v>
      </c>
      <c r="S609" s="1" t="s">
        <v>787</v>
      </c>
      <c r="T609" s="1" t="s">
        <v>771</v>
      </c>
      <c r="U609" s="1" t="s">
        <v>788</v>
      </c>
      <c r="V609" s="1" t="s">
        <v>789</v>
      </c>
      <c r="W609" s="1" t="s">
        <v>790</v>
      </c>
      <c r="X609" s="1" t="s">
        <v>791</v>
      </c>
      <c r="Y609" s="1" t="s">
        <v>1196</v>
      </c>
      <c r="Z609" s="1" t="s">
        <v>1019</v>
      </c>
      <c r="AA609" s="1" t="s">
        <v>1323</v>
      </c>
      <c r="AB609" s="1" t="s">
        <v>1324</v>
      </c>
      <c r="AC609" s="1" t="s">
        <v>818</v>
      </c>
      <c r="AD609" s="1" t="s">
        <v>915</v>
      </c>
      <c r="AE609" s="1" t="s">
        <v>1377</v>
      </c>
    </row>
    <row r="610" spans="1:31" x14ac:dyDescent="0.45">
      <c r="A610" s="1" t="str">
        <f>INDEX(Team_Key[Abbreviation],MATCH(INDEX(FPL_Misc_Extract[Team Name],MATCH(FPL_Results_Extract[[#This Row],[Player]],FPL_Misc_Extract[Player],0)),Team_Key[Full Name],0))</f>
        <v>WAT</v>
      </c>
      <c r="B610" s="1" t="s">
        <v>139</v>
      </c>
      <c r="C610" s="1" t="s">
        <v>1259</v>
      </c>
      <c r="D610" s="1" t="s">
        <v>1259</v>
      </c>
      <c r="E610" s="1" t="s">
        <v>814</v>
      </c>
      <c r="F610" s="1" t="s">
        <v>853</v>
      </c>
      <c r="G610" s="1" t="s">
        <v>742</v>
      </c>
      <c r="H610" s="1" t="s">
        <v>854</v>
      </c>
      <c r="I610" s="1" t="s">
        <v>855</v>
      </c>
      <c r="J610" s="1" t="s">
        <v>754</v>
      </c>
      <c r="K610" s="1" t="s">
        <v>856</v>
      </c>
      <c r="L610" s="1" t="s">
        <v>857</v>
      </c>
      <c r="M610" s="1" t="s">
        <v>858</v>
      </c>
      <c r="N610" s="1" t="s">
        <v>859</v>
      </c>
      <c r="O610" s="1" t="s">
        <v>860</v>
      </c>
      <c r="P610" s="1" t="s">
        <v>861</v>
      </c>
      <c r="Q610" s="1" t="s">
        <v>862</v>
      </c>
      <c r="R610" s="1" t="s">
        <v>747</v>
      </c>
      <c r="S610" s="1" t="s">
        <v>863</v>
      </c>
      <c r="T610" s="1" t="s">
        <v>829</v>
      </c>
      <c r="U610" s="1" t="s">
        <v>864</v>
      </c>
      <c r="V610" s="1" t="s">
        <v>865</v>
      </c>
      <c r="W610" s="1" t="s">
        <v>866</v>
      </c>
      <c r="X610" s="1" t="s">
        <v>826</v>
      </c>
      <c r="Y610" s="1" t="s">
        <v>1202</v>
      </c>
      <c r="Z610" s="1" t="s">
        <v>803</v>
      </c>
      <c r="AA610" s="1" t="s">
        <v>983</v>
      </c>
      <c r="AB610" s="1" t="s">
        <v>1037</v>
      </c>
      <c r="AC610" s="1" t="s">
        <v>769</v>
      </c>
      <c r="AD610" s="1" t="s">
        <v>792</v>
      </c>
      <c r="AE610" s="1" t="s">
        <v>1397</v>
      </c>
    </row>
    <row r="611" spans="1:31" x14ac:dyDescent="0.45">
      <c r="A611" s="1" t="str">
        <f>INDEX(Team_Key[Abbreviation],MATCH(INDEX(FPL_Misc_Extract[Team Name],MATCH(FPL_Results_Extract[[#This Row],[Player]],FPL_Misc_Extract[Player],0)),Team_Key[Full Name],0))</f>
        <v>MCI</v>
      </c>
      <c r="B611" s="1" t="s">
        <v>120</v>
      </c>
      <c r="C611" s="1" t="s">
        <v>997</v>
      </c>
      <c r="D611" s="1" t="s">
        <v>998</v>
      </c>
      <c r="E611" s="1" t="s">
        <v>999</v>
      </c>
      <c r="F611" s="1" t="s">
        <v>943</v>
      </c>
      <c r="G611" s="1" t="s">
        <v>971</v>
      </c>
      <c r="H611" s="1" t="s">
        <v>1000</v>
      </c>
      <c r="I611" s="1" t="s">
        <v>783</v>
      </c>
      <c r="J611" s="1" t="s">
        <v>1001</v>
      </c>
      <c r="K611" s="1" t="s">
        <v>1002</v>
      </c>
      <c r="L611" s="1" t="s">
        <v>785</v>
      </c>
      <c r="M611" s="1" t="s">
        <v>1003</v>
      </c>
      <c r="N611" s="1" t="s">
        <v>1004</v>
      </c>
      <c r="O611" s="1" t="s">
        <v>1005</v>
      </c>
      <c r="P611" s="1" t="s">
        <v>1006</v>
      </c>
      <c r="Q611" s="1" t="s">
        <v>926</v>
      </c>
      <c r="R611" s="1" t="s">
        <v>927</v>
      </c>
      <c r="S611" s="1" t="s">
        <v>1007</v>
      </c>
      <c r="T611" s="1" t="s">
        <v>810</v>
      </c>
      <c r="U611" s="1" t="s">
        <v>913</v>
      </c>
      <c r="V611" s="1" t="s">
        <v>808</v>
      </c>
      <c r="W611" s="1" t="s">
        <v>795</v>
      </c>
      <c r="X611" s="1" t="s">
        <v>1008</v>
      </c>
      <c r="Y611" s="1" t="s">
        <v>1013</v>
      </c>
      <c r="Z611" s="1" t="s">
        <v>747</v>
      </c>
      <c r="AA611" s="1" t="s">
        <v>1325</v>
      </c>
      <c r="AB611" s="1" t="s">
        <v>864</v>
      </c>
      <c r="AC611" s="1" t="s">
        <v>1385</v>
      </c>
      <c r="AD611" s="1" t="s">
        <v>1386</v>
      </c>
      <c r="AE611" s="1" t="s">
        <v>1259</v>
      </c>
    </row>
    <row r="612" spans="1:31" x14ac:dyDescent="0.45">
      <c r="A612" s="1" t="str">
        <f>INDEX(Team_Key[Abbreviation],MATCH(INDEX(FPL_Misc_Extract[Team Name],MATCH(FPL_Results_Extract[[#This Row],[Player]],FPL_Misc_Extract[Player],0)),Team_Key[Full Name],0))</f>
        <v>MCI</v>
      </c>
      <c r="B612" s="1" t="s">
        <v>467</v>
      </c>
      <c r="C612" s="1" t="s">
        <v>1259</v>
      </c>
      <c r="D612" s="1" t="s">
        <v>1259</v>
      </c>
      <c r="E612" s="1" t="s">
        <v>1259</v>
      </c>
      <c r="F612" s="1" t="s">
        <v>1259</v>
      </c>
      <c r="G612" s="1" t="s">
        <v>1259</v>
      </c>
      <c r="H612" s="1" t="s">
        <v>1259</v>
      </c>
      <c r="I612" s="1" t="s">
        <v>1259</v>
      </c>
      <c r="J612" s="1" t="s">
        <v>1259</v>
      </c>
      <c r="K612" s="1" t="s">
        <v>1259</v>
      </c>
      <c r="L612" s="1" t="s">
        <v>1259</v>
      </c>
      <c r="M612" s="1" t="s">
        <v>1259</v>
      </c>
      <c r="N612" s="1" t="s">
        <v>1259</v>
      </c>
      <c r="O612" s="1" t="s">
        <v>1259</v>
      </c>
      <c r="P612" s="1" t="s">
        <v>1259</v>
      </c>
      <c r="Q612" s="1" t="s">
        <v>926</v>
      </c>
      <c r="R612" s="1" t="s">
        <v>927</v>
      </c>
      <c r="S612" s="1" t="s">
        <v>1007</v>
      </c>
      <c r="T612" s="1" t="s">
        <v>810</v>
      </c>
      <c r="U612" s="1" t="s">
        <v>913</v>
      </c>
      <c r="V612" s="1" t="s">
        <v>808</v>
      </c>
      <c r="W612" s="1" t="s">
        <v>795</v>
      </c>
      <c r="X612" s="1" t="s">
        <v>1008</v>
      </c>
      <c r="Y612" s="1" t="s">
        <v>1013</v>
      </c>
      <c r="Z612" s="1" t="s">
        <v>747</v>
      </c>
      <c r="AA612" s="1" t="s">
        <v>1325</v>
      </c>
      <c r="AB612" s="1" t="s">
        <v>864</v>
      </c>
      <c r="AC612" s="1" t="s">
        <v>1385</v>
      </c>
      <c r="AD612" s="1" t="s">
        <v>1386</v>
      </c>
      <c r="AE612" s="1" t="s">
        <v>1259</v>
      </c>
    </row>
    <row r="613" spans="1:31" x14ac:dyDescent="0.45">
      <c r="A613" s="1" t="str">
        <f>INDEX(Team_Key[Abbreviation],MATCH(INDEX(FPL_Misc_Extract[Team Name],MATCH(FPL_Results_Extract[[#This Row],[Player]],FPL_Misc_Extract[Player],0)),Team_Key[Full Name],0))</f>
        <v>STK</v>
      </c>
      <c r="B613" s="1" t="s">
        <v>321</v>
      </c>
      <c r="C613" s="1" t="s">
        <v>831</v>
      </c>
      <c r="D613" s="1" t="s">
        <v>832</v>
      </c>
      <c r="E613" s="1" t="s">
        <v>833</v>
      </c>
      <c r="F613" s="1" t="s">
        <v>834</v>
      </c>
      <c r="G613" s="1" t="s">
        <v>835</v>
      </c>
      <c r="H613" s="1" t="s">
        <v>836</v>
      </c>
      <c r="I613" s="1" t="s">
        <v>837</v>
      </c>
      <c r="J613" s="1" t="s">
        <v>815</v>
      </c>
      <c r="K613" s="1" t="s">
        <v>838</v>
      </c>
      <c r="L613" s="1" t="s">
        <v>839</v>
      </c>
      <c r="M613" s="1" t="s">
        <v>840</v>
      </c>
      <c r="N613" s="1" t="s">
        <v>841</v>
      </c>
      <c r="O613" s="1" t="s">
        <v>842</v>
      </c>
      <c r="P613" s="1" t="s">
        <v>843</v>
      </c>
      <c r="Q613" s="1" t="s">
        <v>844</v>
      </c>
      <c r="R613" s="1" t="s">
        <v>845</v>
      </c>
      <c r="S613" s="1" t="s">
        <v>740</v>
      </c>
      <c r="T613" s="1" t="s">
        <v>846</v>
      </c>
      <c r="U613" s="1" t="s">
        <v>847</v>
      </c>
      <c r="V613" s="1" t="s">
        <v>848</v>
      </c>
      <c r="W613" s="1" t="s">
        <v>849</v>
      </c>
      <c r="X613" s="1" t="s">
        <v>850</v>
      </c>
      <c r="Y613" s="1" t="s">
        <v>1204</v>
      </c>
      <c r="Z613" s="1" t="s">
        <v>966</v>
      </c>
      <c r="AA613" s="1" t="s">
        <v>931</v>
      </c>
      <c r="AB613" s="1" t="s">
        <v>790</v>
      </c>
      <c r="AC613" s="1" t="s">
        <v>980</v>
      </c>
      <c r="AD613" s="1" t="s">
        <v>827</v>
      </c>
      <c r="AE613" s="1" t="s">
        <v>1389</v>
      </c>
    </row>
    <row r="614" spans="1:31" x14ac:dyDescent="0.45">
      <c r="A614" s="1" t="str">
        <f>INDEX(Team_Key[Abbreviation],MATCH(INDEX(FPL_Misc_Extract[Team Name],MATCH(FPL_Results_Extract[[#This Row],[Player]],FPL_Misc_Extract[Player],0)),Team_Key[Full Name],0))</f>
        <v>WHU</v>
      </c>
      <c r="B614" s="1" t="s">
        <v>122</v>
      </c>
      <c r="C614" s="1" t="s">
        <v>772</v>
      </c>
      <c r="D614" s="1" t="s">
        <v>773</v>
      </c>
      <c r="E614" s="1" t="s">
        <v>774</v>
      </c>
      <c r="F614" s="1" t="s">
        <v>775</v>
      </c>
      <c r="G614" s="1" t="s">
        <v>776</v>
      </c>
      <c r="H614" s="1" t="s">
        <v>777</v>
      </c>
      <c r="I614" s="1" t="s">
        <v>778</v>
      </c>
      <c r="J614" s="1" t="s">
        <v>779</v>
      </c>
      <c r="K614" s="1" t="s">
        <v>780</v>
      </c>
      <c r="L614" s="1" t="s">
        <v>765</v>
      </c>
      <c r="M614" s="1" t="s">
        <v>781</v>
      </c>
      <c r="N614" s="1" t="s">
        <v>782</v>
      </c>
      <c r="O614" s="1" t="s">
        <v>783</v>
      </c>
      <c r="P614" s="1" t="s">
        <v>784</v>
      </c>
      <c r="Q614" s="1" t="s">
        <v>785</v>
      </c>
      <c r="R614" s="1" t="s">
        <v>786</v>
      </c>
      <c r="S614" s="1" t="s">
        <v>787</v>
      </c>
      <c r="T614" s="1" t="s">
        <v>771</v>
      </c>
      <c r="U614" s="1" t="s">
        <v>788</v>
      </c>
      <c r="V614" s="1" t="s">
        <v>789</v>
      </c>
      <c r="W614" s="1" t="s">
        <v>790</v>
      </c>
      <c r="X614" s="1" t="s">
        <v>791</v>
      </c>
      <c r="Y614" s="1" t="s">
        <v>1196</v>
      </c>
      <c r="Z614" s="1" t="s">
        <v>1019</v>
      </c>
      <c r="AA614" s="1" t="s">
        <v>1323</v>
      </c>
      <c r="AB614" s="1" t="s">
        <v>1324</v>
      </c>
      <c r="AC614" s="1" t="s">
        <v>818</v>
      </c>
      <c r="AD614" s="1" t="s">
        <v>915</v>
      </c>
      <c r="AE614" s="1" t="s">
        <v>1377</v>
      </c>
    </row>
    <row r="615" spans="1:31" x14ac:dyDescent="0.45">
      <c r="A615" s="1" t="str">
        <f>INDEX(Team_Key[Abbreviation],MATCH(INDEX(FPL_Misc_Extract[Team Name],MATCH(FPL_Results_Extract[[#This Row],[Player]],FPL_Misc_Extract[Player],0)),Team_Key[Full Name],0))</f>
        <v>STK</v>
      </c>
      <c r="B615" s="1" t="s">
        <v>306</v>
      </c>
      <c r="C615" s="1" t="s">
        <v>831</v>
      </c>
      <c r="D615" s="1" t="s">
        <v>832</v>
      </c>
      <c r="E615" s="1" t="s">
        <v>833</v>
      </c>
      <c r="F615" s="1" t="s">
        <v>834</v>
      </c>
      <c r="G615" s="1" t="s">
        <v>835</v>
      </c>
      <c r="H615" s="1" t="s">
        <v>836</v>
      </c>
      <c r="I615" s="1" t="s">
        <v>837</v>
      </c>
      <c r="J615" s="1" t="s">
        <v>815</v>
      </c>
      <c r="K615" s="1" t="s">
        <v>838</v>
      </c>
      <c r="L615" s="1" t="s">
        <v>839</v>
      </c>
      <c r="M615" s="1" t="s">
        <v>840</v>
      </c>
      <c r="N615" s="1" t="s">
        <v>841</v>
      </c>
      <c r="O615" s="1" t="s">
        <v>842</v>
      </c>
      <c r="P615" s="1" t="s">
        <v>843</v>
      </c>
      <c r="Q615" s="1" t="s">
        <v>844</v>
      </c>
      <c r="R615" s="1" t="s">
        <v>845</v>
      </c>
      <c r="S615" s="1" t="s">
        <v>740</v>
      </c>
      <c r="T615" s="1" t="s">
        <v>846</v>
      </c>
      <c r="U615" s="1" t="s">
        <v>847</v>
      </c>
      <c r="V615" s="1" t="s">
        <v>848</v>
      </c>
      <c r="W615" s="1" t="s">
        <v>849</v>
      </c>
      <c r="X615" s="1" t="s">
        <v>850</v>
      </c>
      <c r="Y615" s="1" t="s">
        <v>1204</v>
      </c>
      <c r="Z615" s="1" t="s">
        <v>966</v>
      </c>
      <c r="AA615" s="1" t="s">
        <v>931</v>
      </c>
      <c r="AB615" s="1" t="s">
        <v>790</v>
      </c>
      <c r="AC615" s="1" t="s">
        <v>980</v>
      </c>
      <c r="AD615" s="1" t="s">
        <v>827</v>
      </c>
      <c r="AE615" s="1" t="s">
        <v>1389</v>
      </c>
    </row>
    <row r="616" spans="1:31" x14ac:dyDescent="0.45">
      <c r="A616" s="1" t="str">
        <f>INDEX(Team_Key[Abbreviation],MATCH(INDEX(FPL_Misc_Extract[Team Name],MATCH(FPL_Results_Extract[[#This Row],[Player]],FPL_Misc_Extract[Player],0)),Team_Key[Full Name],0))</f>
        <v>SUN</v>
      </c>
      <c r="B616" s="1" t="s">
        <v>448</v>
      </c>
      <c r="C616" s="1" t="s">
        <v>960</v>
      </c>
      <c r="D616" s="1" t="s">
        <v>961</v>
      </c>
      <c r="E616" s="1" t="s">
        <v>962</v>
      </c>
      <c r="F616" s="1" t="s">
        <v>963</v>
      </c>
      <c r="G616" s="1" t="s">
        <v>964</v>
      </c>
      <c r="H616" s="1" t="s">
        <v>965</v>
      </c>
      <c r="I616" s="1" t="s">
        <v>966</v>
      </c>
      <c r="J616" s="1" t="s">
        <v>967</v>
      </c>
      <c r="K616" s="1" t="s">
        <v>956</v>
      </c>
      <c r="L616" s="1" t="s">
        <v>968</v>
      </c>
      <c r="M616" s="1" t="s">
        <v>969</v>
      </c>
      <c r="N616" s="1" t="s">
        <v>970</v>
      </c>
      <c r="O616" s="1" t="s">
        <v>971</v>
      </c>
      <c r="P616" s="1" t="s">
        <v>972</v>
      </c>
      <c r="Q616" s="1" t="s">
        <v>973</v>
      </c>
      <c r="R616" s="1" t="s">
        <v>974</v>
      </c>
      <c r="S616" s="1" t="s">
        <v>975</v>
      </c>
      <c r="T616" s="1" t="s">
        <v>976</v>
      </c>
      <c r="U616" s="1" t="s">
        <v>831</v>
      </c>
      <c r="V616" s="1" t="s">
        <v>800</v>
      </c>
      <c r="W616" s="1" t="s">
        <v>977</v>
      </c>
      <c r="X616" s="1" t="s">
        <v>783</v>
      </c>
      <c r="Y616" s="1" t="s">
        <v>1195</v>
      </c>
      <c r="Z616" s="1" t="s">
        <v>982</v>
      </c>
      <c r="AA616" s="1" t="s">
        <v>824</v>
      </c>
      <c r="AB616" s="1" t="s">
        <v>886</v>
      </c>
      <c r="AC616" s="1" t="s">
        <v>1326</v>
      </c>
      <c r="AD616" s="1" t="s">
        <v>1383</v>
      </c>
      <c r="AE616" s="1" t="s">
        <v>1384</v>
      </c>
    </row>
    <row r="617" spans="1:31" x14ac:dyDescent="0.45">
      <c r="A617" s="1" t="str">
        <f>INDEX(Team_Key[Abbreviation],MATCH(INDEX(FPL_Misc_Extract[Team Name],MATCH(FPL_Results_Extract[[#This Row],[Player]],FPL_Misc_Extract[Player],0)),Team_Key[Full Name],0))</f>
        <v>CHE</v>
      </c>
      <c r="B617" s="1" t="s">
        <v>438</v>
      </c>
      <c r="C617" s="1" t="s">
        <v>1259</v>
      </c>
      <c r="D617" s="1" t="s">
        <v>1259</v>
      </c>
      <c r="E617" s="1" t="s">
        <v>760</v>
      </c>
      <c r="F617" s="1" t="s">
        <v>740</v>
      </c>
      <c r="G617" s="1" t="s">
        <v>1050</v>
      </c>
      <c r="H617" s="1" t="s">
        <v>1051</v>
      </c>
      <c r="I617" s="1" t="s">
        <v>930</v>
      </c>
      <c r="J617" s="1" t="s">
        <v>1052</v>
      </c>
      <c r="K617" s="1" t="s">
        <v>1019</v>
      </c>
      <c r="L617" s="1" t="s">
        <v>942</v>
      </c>
      <c r="M617" s="1" t="s">
        <v>1053</v>
      </c>
      <c r="N617" s="1" t="s">
        <v>1054</v>
      </c>
      <c r="O617" s="1" t="s">
        <v>1055</v>
      </c>
      <c r="P617" s="1" t="s">
        <v>737</v>
      </c>
      <c r="Q617" s="1" t="s">
        <v>1056</v>
      </c>
      <c r="R617" s="1" t="s">
        <v>859</v>
      </c>
      <c r="S617" s="1" t="s">
        <v>1042</v>
      </c>
      <c r="T617" s="1" t="s">
        <v>1022</v>
      </c>
      <c r="U617" s="1" t="s">
        <v>785</v>
      </c>
      <c r="V617" s="1" t="s">
        <v>1057</v>
      </c>
      <c r="W617" s="1" t="s">
        <v>744</v>
      </c>
      <c r="X617" s="1" t="s">
        <v>909</v>
      </c>
      <c r="Y617" s="1" t="s">
        <v>1199</v>
      </c>
      <c r="Z617" s="1" t="s">
        <v>812</v>
      </c>
      <c r="AA617" s="1" t="s">
        <v>763</v>
      </c>
      <c r="AB617" s="1" t="s">
        <v>989</v>
      </c>
      <c r="AC617" s="1" t="s">
        <v>1339</v>
      </c>
      <c r="AD617" s="1" t="s">
        <v>757</v>
      </c>
      <c r="AE617" s="1" t="s">
        <v>1380</v>
      </c>
    </row>
    <row r="618" spans="1:31" x14ac:dyDescent="0.45">
      <c r="A618" s="1" t="str">
        <f>INDEX(Team_Key[Abbreviation],MATCH(INDEX(FPL_Misc_Extract[Team Name],MATCH(FPL_Results_Extract[[#This Row],[Player]],FPL_Misc_Extract[Player],0)),Team_Key[Full Name],0))</f>
        <v>MUN</v>
      </c>
      <c r="B618" s="1" t="s">
        <v>234</v>
      </c>
      <c r="C618" s="1" t="s">
        <v>915</v>
      </c>
      <c r="D618" s="1" t="s">
        <v>815</v>
      </c>
      <c r="E618" s="1" t="s">
        <v>916</v>
      </c>
      <c r="F618" s="1" t="s">
        <v>917</v>
      </c>
      <c r="G618" s="1" t="s">
        <v>918</v>
      </c>
      <c r="H618" s="1" t="s">
        <v>919</v>
      </c>
      <c r="I618" s="1" t="s">
        <v>920</v>
      </c>
      <c r="J618" s="1" t="s">
        <v>921</v>
      </c>
      <c r="K618" s="1" t="s">
        <v>922</v>
      </c>
      <c r="L618" s="1" t="s">
        <v>768</v>
      </c>
      <c r="M618" s="1" t="s">
        <v>897</v>
      </c>
      <c r="N618" s="1" t="s">
        <v>923</v>
      </c>
      <c r="O618" s="1" t="s">
        <v>808</v>
      </c>
      <c r="P618" s="1" t="s">
        <v>794</v>
      </c>
      <c r="Q618" s="1" t="s">
        <v>895</v>
      </c>
      <c r="R618" s="1" t="s">
        <v>924</v>
      </c>
      <c r="S618" s="1" t="s">
        <v>925</v>
      </c>
      <c r="T618" s="1" t="s">
        <v>926</v>
      </c>
      <c r="U618" s="1" t="s">
        <v>803</v>
      </c>
      <c r="V618" s="1" t="s">
        <v>927</v>
      </c>
      <c r="W618" s="1" t="s">
        <v>928</v>
      </c>
      <c r="X618" s="1" t="s">
        <v>929</v>
      </c>
      <c r="Y618" s="1" t="s">
        <v>970</v>
      </c>
      <c r="Z618" s="1" t="s">
        <v>1201</v>
      </c>
      <c r="AA618" s="1" t="s">
        <v>1336</v>
      </c>
      <c r="AB618" s="1" t="s">
        <v>1337</v>
      </c>
      <c r="AC618" s="1" t="s">
        <v>1338</v>
      </c>
      <c r="AD618" s="1" t="s">
        <v>1206</v>
      </c>
      <c r="AE618" s="1" t="s">
        <v>1387</v>
      </c>
    </row>
    <row r="619" spans="1:31" x14ac:dyDescent="0.45">
      <c r="A619" s="1" t="str">
        <f>INDEX(Team_Key[Abbreviation],MATCH(INDEX(FPL_Misc_Extract[Team Name],MATCH(FPL_Results_Extract[[#This Row],[Player]],FPL_Misc_Extract[Player],0)),Team_Key[Full Name],0))</f>
        <v>SOU</v>
      </c>
      <c r="B619" s="1" t="s">
        <v>409</v>
      </c>
      <c r="C619" s="1" t="s">
        <v>930</v>
      </c>
      <c r="D619" s="1" t="s">
        <v>931</v>
      </c>
      <c r="E619" s="1" t="s">
        <v>812</v>
      </c>
      <c r="F619" s="1" t="s">
        <v>807</v>
      </c>
      <c r="G619" s="1" t="s">
        <v>932</v>
      </c>
      <c r="H619" s="1" t="s">
        <v>933</v>
      </c>
      <c r="I619" s="1" t="s">
        <v>934</v>
      </c>
      <c r="J619" s="1" t="s">
        <v>739</v>
      </c>
      <c r="K619" s="1" t="s">
        <v>836</v>
      </c>
      <c r="L619" s="1" t="s">
        <v>935</v>
      </c>
      <c r="M619" s="1" t="s">
        <v>936</v>
      </c>
      <c r="N619" s="1" t="s">
        <v>747</v>
      </c>
      <c r="O619" s="1" t="s">
        <v>872</v>
      </c>
      <c r="P619" s="1" t="s">
        <v>937</v>
      </c>
      <c r="Q619" s="1" t="s">
        <v>938</v>
      </c>
      <c r="R619" s="1" t="s">
        <v>939</v>
      </c>
      <c r="S619" s="1" t="s">
        <v>940</v>
      </c>
      <c r="T619" s="1" t="s">
        <v>941</v>
      </c>
      <c r="U619" s="1" t="s">
        <v>942</v>
      </c>
      <c r="V619" s="1" t="s">
        <v>891</v>
      </c>
      <c r="W619" s="1" t="s">
        <v>943</v>
      </c>
      <c r="X619" s="1" t="s">
        <v>944</v>
      </c>
      <c r="Y619" s="1" t="s">
        <v>1200</v>
      </c>
      <c r="Z619" s="1" t="s">
        <v>731</v>
      </c>
      <c r="AA619" s="1" t="s">
        <v>1342</v>
      </c>
      <c r="AB619" s="1" t="s">
        <v>838</v>
      </c>
      <c r="AC619" s="1" t="s">
        <v>1343</v>
      </c>
      <c r="AD619" s="1" t="s">
        <v>965</v>
      </c>
      <c r="AE619" s="1" t="s">
        <v>1392</v>
      </c>
    </row>
    <row r="620" spans="1:31" x14ac:dyDescent="0.45">
      <c r="A620" s="1" t="str">
        <f>INDEX(Team_Key[Abbreviation],MATCH(INDEX(FPL_Misc_Extract[Team Name],MATCH(FPL_Results_Extract[[#This Row],[Player]],FPL_Misc_Extract[Player],0)),Team_Key[Full Name],0))</f>
        <v>NOR</v>
      </c>
      <c r="B620" s="1" t="s">
        <v>207</v>
      </c>
      <c r="C620" s="1" t="s">
        <v>1009</v>
      </c>
      <c r="D620" s="1" t="s">
        <v>1010</v>
      </c>
      <c r="E620" s="1" t="s">
        <v>1011</v>
      </c>
      <c r="F620" s="1" t="s">
        <v>830</v>
      </c>
      <c r="G620" s="1" t="s">
        <v>1012</v>
      </c>
      <c r="H620" s="1" t="s">
        <v>935</v>
      </c>
      <c r="I620" s="1" t="s">
        <v>1013</v>
      </c>
      <c r="J620" s="1" t="s">
        <v>773</v>
      </c>
      <c r="K620" s="1" t="s">
        <v>1014</v>
      </c>
      <c r="L620" s="1" t="s">
        <v>834</v>
      </c>
      <c r="M620" s="1" t="s">
        <v>894</v>
      </c>
      <c r="N620" s="1" t="s">
        <v>742</v>
      </c>
      <c r="O620" s="1" t="s">
        <v>1015</v>
      </c>
      <c r="P620" s="1" t="s">
        <v>1016</v>
      </c>
      <c r="Q620" s="1" t="s">
        <v>781</v>
      </c>
      <c r="R620" s="1" t="s">
        <v>782</v>
      </c>
      <c r="S620" s="1" t="s">
        <v>1017</v>
      </c>
      <c r="T620" s="1" t="s">
        <v>1018</v>
      </c>
      <c r="U620" s="1" t="s">
        <v>1019</v>
      </c>
      <c r="V620" s="1" t="s">
        <v>990</v>
      </c>
      <c r="W620" s="1" t="s">
        <v>1020</v>
      </c>
      <c r="X620" s="1" t="s">
        <v>1021</v>
      </c>
      <c r="Y620" s="1" t="s">
        <v>1203</v>
      </c>
      <c r="Z620" s="1" t="s">
        <v>1331</v>
      </c>
      <c r="AA620" s="1" t="s">
        <v>1332</v>
      </c>
      <c r="AB620" s="1" t="s">
        <v>967</v>
      </c>
      <c r="AC620" s="1" t="s">
        <v>985</v>
      </c>
      <c r="AD620" s="1" t="s">
        <v>1343</v>
      </c>
      <c r="AE620" s="1" t="s">
        <v>1388</v>
      </c>
    </row>
    <row r="621" spans="1:31" x14ac:dyDescent="0.45">
      <c r="A621" s="1" t="str">
        <f>INDEX(Team_Key[Abbreviation],MATCH(INDEX(FPL_Misc_Extract[Team Name],MATCH(FPL_Results_Extract[[#This Row],[Player]],FPL_Misc_Extract[Player],0)),Team_Key[Full Name],0))</f>
        <v>CRY</v>
      </c>
      <c r="B621" s="1" t="s">
        <v>598</v>
      </c>
      <c r="C621" s="1" t="s">
        <v>978</v>
      </c>
      <c r="D621" s="1" t="s">
        <v>979</v>
      </c>
      <c r="E621" s="1" t="s">
        <v>980</v>
      </c>
      <c r="F621" s="1" t="s">
        <v>981</v>
      </c>
      <c r="G621" s="1" t="s">
        <v>982</v>
      </c>
      <c r="H621" s="1" t="s">
        <v>983</v>
      </c>
      <c r="I621" s="1" t="s">
        <v>984</v>
      </c>
      <c r="J621" s="1" t="s">
        <v>923</v>
      </c>
      <c r="K621" s="1" t="s">
        <v>914</v>
      </c>
      <c r="L621" s="1" t="s">
        <v>985</v>
      </c>
      <c r="M621" s="1" t="s">
        <v>986</v>
      </c>
      <c r="N621" s="1" t="s">
        <v>987</v>
      </c>
      <c r="O621" s="1" t="s">
        <v>988</v>
      </c>
      <c r="P621" s="1" t="s">
        <v>989</v>
      </c>
      <c r="Q621" s="1" t="s">
        <v>736</v>
      </c>
      <c r="R621" s="1" t="s">
        <v>990</v>
      </c>
      <c r="S621" s="1" t="s">
        <v>991</v>
      </c>
      <c r="T621" s="1" t="s">
        <v>992</v>
      </c>
      <c r="U621" s="1" t="s">
        <v>993</v>
      </c>
      <c r="V621" s="1" t="s">
        <v>994</v>
      </c>
      <c r="W621" s="1" t="s">
        <v>995</v>
      </c>
      <c r="X621" s="1" t="s">
        <v>996</v>
      </c>
      <c r="Y621" s="1" t="s">
        <v>1197</v>
      </c>
      <c r="Z621" s="1" t="s">
        <v>825</v>
      </c>
      <c r="AA621" s="1" t="s">
        <v>1334</v>
      </c>
      <c r="AB621" s="1" t="s">
        <v>948</v>
      </c>
      <c r="AC621" s="1" t="s">
        <v>1335</v>
      </c>
      <c r="AD621" s="1" t="s">
        <v>779</v>
      </c>
      <c r="AE621" s="1" t="s">
        <v>1393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K621"/>
  <sheetViews>
    <sheetView showGridLines="0" zoomScale="50" zoomScaleNormal="50" workbookViewId="0"/>
  </sheetViews>
  <sheetFormatPr defaultColWidth="8.796875" defaultRowHeight="14.25" x14ac:dyDescent="0.45"/>
  <cols>
    <col min="1" max="1" width="16.33203125" bestFit="1" customWidth="1"/>
    <col min="2" max="10" width="11.6640625" bestFit="1" customWidth="1"/>
    <col min="11" max="11" width="17.796875" bestFit="1" customWidth="1"/>
  </cols>
  <sheetData>
    <row r="1" spans="1:11" x14ac:dyDescent="0.45">
      <c r="A1" s="1" t="s">
        <v>1</v>
      </c>
      <c r="B1" s="1" t="s">
        <v>718</v>
      </c>
      <c r="C1" s="1" t="s">
        <v>719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t="s">
        <v>727</v>
      </c>
    </row>
    <row r="2" spans="1:11" x14ac:dyDescent="0.45">
      <c r="A2" s="1" t="s">
        <v>402</v>
      </c>
      <c r="B2" s="1"/>
      <c r="C2" s="1"/>
      <c r="D2" s="1"/>
      <c r="E2" s="1"/>
      <c r="F2" s="1"/>
      <c r="G2" s="1"/>
      <c r="H2" s="1"/>
      <c r="I2" s="1">
        <v>79</v>
      </c>
      <c r="J2" s="1">
        <v>148</v>
      </c>
      <c r="K2">
        <f t="shared" ref="K2:K65" si="0">IFERROR(AVERAGE(B2:J2),"")</f>
        <v>113.5</v>
      </c>
    </row>
    <row r="3" spans="1:11" x14ac:dyDescent="0.45">
      <c r="A3" s="1" t="s">
        <v>414</v>
      </c>
      <c r="B3" s="1"/>
      <c r="C3" s="1"/>
      <c r="D3" s="1"/>
      <c r="E3" s="1"/>
      <c r="F3" s="1"/>
      <c r="G3" s="1"/>
      <c r="H3" s="1"/>
      <c r="I3" s="1"/>
      <c r="J3" s="1"/>
      <c r="K3" t="str">
        <f t="shared" si="0"/>
        <v/>
      </c>
    </row>
    <row r="4" spans="1:11" x14ac:dyDescent="0.45">
      <c r="A4" s="1" t="s">
        <v>415</v>
      </c>
      <c r="B4" s="1"/>
      <c r="C4" s="1"/>
      <c r="D4" s="1"/>
      <c r="E4" s="1"/>
      <c r="F4" s="1"/>
      <c r="G4" s="1"/>
      <c r="H4" s="1"/>
      <c r="I4" s="1"/>
      <c r="J4" s="1">
        <v>94</v>
      </c>
      <c r="K4">
        <f t="shared" si="0"/>
        <v>94</v>
      </c>
    </row>
    <row r="5" spans="1:11" x14ac:dyDescent="0.45">
      <c r="A5" s="1" t="s">
        <v>239</v>
      </c>
      <c r="B5" s="1"/>
      <c r="C5" s="1">
        <v>0</v>
      </c>
      <c r="D5" s="1">
        <v>55</v>
      </c>
      <c r="E5" s="1">
        <v>103</v>
      </c>
      <c r="F5" s="1">
        <v>144</v>
      </c>
      <c r="G5" s="1">
        <v>80</v>
      </c>
      <c r="H5" s="1">
        <v>143</v>
      </c>
      <c r="I5" s="1">
        <v>159</v>
      </c>
      <c r="J5" s="1">
        <v>179</v>
      </c>
      <c r="K5">
        <f t="shared" si="0"/>
        <v>107.875</v>
      </c>
    </row>
    <row r="6" spans="1:11" x14ac:dyDescent="0.45">
      <c r="A6" s="1" t="s">
        <v>140</v>
      </c>
      <c r="B6" s="1">
        <v>164</v>
      </c>
      <c r="C6" s="1">
        <v>147</v>
      </c>
      <c r="D6" s="1">
        <v>159</v>
      </c>
      <c r="E6" s="1">
        <v>137</v>
      </c>
      <c r="F6" s="1">
        <v>124</v>
      </c>
      <c r="G6" s="1">
        <v>151</v>
      </c>
      <c r="H6" s="1">
        <v>117</v>
      </c>
      <c r="I6" s="1">
        <v>160</v>
      </c>
      <c r="J6" s="1">
        <v>84</v>
      </c>
      <c r="K6">
        <f t="shared" si="0"/>
        <v>138.11111111111111</v>
      </c>
    </row>
    <row r="7" spans="1:11" x14ac:dyDescent="0.45">
      <c r="A7" s="1" t="s">
        <v>531</v>
      </c>
      <c r="B7" s="1"/>
      <c r="C7" s="1"/>
      <c r="D7" s="1"/>
      <c r="E7" s="1"/>
      <c r="F7" s="1"/>
      <c r="G7" s="1"/>
      <c r="H7" s="1"/>
      <c r="I7" s="1"/>
      <c r="J7" s="1"/>
      <c r="K7" t="str">
        <f t="shared" si="0"/>
        <v/>
      </c>
    </row>
    <row r="8" spans="1:11" x14ac:dyDescent="0.45">
      <c r="A8" s="1" t="s">
        <v>515</v>
      </c>
      <c r="B8" s="1"/>
      <c r="C8" s="1"/>
      <c r="D8" s="1"/>
      <c r="E8" s="1"/>
      <c r="F8" s="1"/>
      <c r="G8" s="1"/>
      <c r="H8" s="1"/>
      <c r="I8" s="1"/>
      <c r="J8" s="1"/>
      <c r="K8" t="str">
        <f t="shared" si="0"/>
        <v/>
      </c>
    </row>
    <row r="9" spans="1:11" x14ac:dyDescent="0.45">
      <c r="A9" s="1" t="s">
        <v>37</v>
      </c>
      <c r="B9" s="1"/>
      <c r="C9" s="1"/>
      <c r="D9" s="1"/>
      <c r="E9" s="1">
        <v>4</v>
      </c>
      <c r="F9" s="1">
        <v>0</v>
      </c>
      <c r="G9" s="1">
        <v>19</v>
      </c>
      <c r="H9" s="1">
        <v>94</v>
      </c>
      <c r="I9" s="1">
        <v>19</v>
      </c>
      <c r="J9" s="1"/>
      <c r="K9">
        <f t="shared" si="0"/>
        <v>27.2</v>
      </c>
    </row>
    <row r="10" spans="1:11" x14ac:dyDescent="0.45">
      <c r="A10" s="1" t="s">
        <v>264</v>
      </c>
      <c r="B10" s="1"/>
      <c r="C10" s="1"/>
      <c r="D10" s="1">
        <v>75</v>
      </c>
      <c r="E10" s="1">
        <v>64</v>
      </c>
      <c r="F10" s="1">
        <v>102</v>
      </c>
      <c r="G10" s="1">
        <v>85</v>
      </c>
      <c r="H10" s="1">
        <v>124</v>
      </c>
      <c r="I10" s="1">
        <v>146</v>
      </c>
      <c r="J10" s="1">
        <v>106</v>
      </c>
      <c r="K10">
        <f t="shared" si="0"/>
        <v>100.28571428571429</v>
      </c>
    </row>
    <row r="11" spans="1:11" x14ac:dyDescent="0.45">
      <c r="A11" s="1" t="s">
        <v>103</v>
      </c>
      <c r="B11" s="1"/>
      <c r="C11" s="1"/>
      <c r="D11" s="1"/>
      <c r="E11" s="1"/>
      <c r="F11" s="1"/>
      <c r="G11" s="1"/>
      <c r="H11" s="1"/>
      <c r="I11" s="1"/>
      <c r="J11" s="1"/>
      <c r="K11" t="str">
        <f t="shared" si="0"/>
        <v/>
      </c>
    </row>
    <row r="12" spans="1:11" x14ac:dyDescent="0.45">
      <c r="A12" s="1" t="s">
        <v>601</v>
      </c>
      <c r="B12" s="1"/>
      <c r="C12" s="1"/>
      <c r="D12" s="1">
        <v>55</v>
      </c>
      <c r="E12" s="1">
        <v>78</v>
      </c>
      <c r="F12" s="1">
        <v>35</v>
      </c>
      <c r="G12" s="1">
        <v>11</v>
      </c>
      <c r="H12" s="1">
        <v>121</v>
      </c>
      <c r="I12" s="1">
        <v>83</v>
      </c>
      <c r="J12" s="1"/>
      <c r="K12">
        <f t="shared" si="0"/>
        <v>63.833333333333336</v>
      </c>
    </row>
    <row r="13" spans="1:11" x14ac:dyDescent="0.45">
      <c r="A13" s="1" t="s">
        <v>655</v>
      </c>
      <c r="B13" s="1"/>
      <c r="C13" s="1">
        <v>0</v>
      </c>
      <c r="D13" s="1">
        <v>2</v>
      </c>
      <c r="E13" s="1">
        <v>62</v>
      </c>
      <c r="F13" s="1">
        <v>56</v>
      </c>
      <c r="G13" s="1">
        <v>68</v>
      </c>
      <c r="H13" s="1">
        <v>46</v>
      </c>
      <c r="I13" s="1">
        <v>82</v>
      </c>
      <c r="J13" s="1">
        <v>63</v>
      </c>
      <c r="K13">
        <f t="shared" si="0"/>
        <v>47.375</v>
      </c>
    </row>
    <row r="14" spans="1:11" x14ac:dyDescent="0.45">
      <c r="A14" s="1" t="s">
        <v>419</v>
      </c>
      <c r="B14" s="1"/>
      <c r="C14" s="1"/>
      <c r="D14" s="1"/>
      <c r="E14" s="1"/>
      <c r="F14" s="1"/>
      <c r="G14" s="1">
        <v>103</v>
      </c>
      <c r="H14" s="1">
        <v>111</v>
      </c>
      <c r="I14" s="1">
        <v>77</v>
      </c>
      <c r="J14" s="1">
        <v>64</v>
      </c>
      <c r="K14">
        <f t="shared" si="0"/>
        <v>88.75</v>
      </c>
    </row>
    <row r="15" spans="1:11" x14ac:dyDescent="0.45">
      <c r="A15" s="1" t="s">
        <v>341</v>
      </c>
      <c r="B15" s="1"/>
      <c r="C15" s="1"/>
      <c r="D15" s="1"/>
      <c r="E15" s="1"/>
      <c r="F15" s="1"/>
      <c r="G15" s="1"/>
      <c r="H15" s="1"/>
      <c r="I15" s="1"/>
      <c r="J15" s="1">
        <v>149</v>
      </c>
      <c r="K15">
        <f t="shared" si="0"/>
        <v>149</v>
      </c>
    </row>
    <row r="16" spans="1:11" x14ac:dyDescent="0.45">
      <c r="A16" s="1" t="s">
        <v>417</v>
      </c>
      <c r="B16" s="1"/>
      <c r="C16" s="1"/>
      <c r="D16" s="1"/>
      <c r="E16" s="1"/>
      <c r="F16" s="1"/>
      <c r="G16" s="1"/>
      <c r="H16" s="1"/>
      <c r="I16" s="1">
        <v>74</v>
      </c>
      <c r="J16" s="1">
        <v>9</v>
      </c>
      <c r="K16">
        <f t="shared" si="0"/>
        <v>41.5</v>
      </c>
    </row>
    <row r="17" spans="1:11" x14ac:dyDescent="0.45">
      <c r="A17" s="1" t="s">
        <v>165</v>
      </c>
      <c r="B17" s="1"/>
      <c r="C17" s="1"/>
      <c r="D17" s="1">
        <v>67</v>
      </c>
      <c r="E17" s="1">
        <v>83</v>
      </c>
      <c r="F17" s="1">
        <v>50</v>
      </c>
      <c r="G17" s="1">
        <v>76</v>
      </c>
      <c r="H17" s="1">
        <v>93</v>
      </c>
      <c r="I17" s="1">
        <v>66</v>
      </c>
      <c r="J17" s="1">
        <v>56</v>
      </c>
      <c r="K17">
        <f t="shared" si="0"/>
        <v>70.142857142857139</v>
      </c>
    </row>
    <row r="18" spans="1:11" x14ac:dyDescent="0.45">
      <c r="A18" s="1" t="s">
        <v>676</v>
      </c>
      <c r="B18" s="1"/>
      <c r="C18" s="1"/>
      <c r="D18" s="1"/>
      <c r="E18" s="1"/>
      <c r="F18" s="1"/>
      <c r="G18" s="1"/>
      <c r="H18" s="1"/>
      <c r="I18" s="1">
        <v>1</v>
      </c>
      <c r="J18" s="1">
        <v>3</v>
      </c>
      <c r="K18">
        <f t="shared" si="0"/>
        <v>2</v>
      </c>
    </row>
    <row r="19" spans="1:11" x14ac:dyDescent="0.45">
      <c r="A19" s="1" t="s">
        <v>555</v>
      </c>
      <c r="B19" s="1"/>
      <c r="C19" s="1"/>
      <c r="D19" s="1">
        <v>122</v>
      </c>
      <c r="E19" s="1">
        <v>70</v>
      </c>
      <c r="F19" s="1">
        <v>39</v>
      </c>
      <c r="G19" s="1">
        <v>74</v>
      </c>
      <c r="H19" s="1">
        <v>86</v>
      </c>
      <c r="I19" s="1">
        <v>47</v>
      </c>
      <c r="J19" s="1"/>
      <c r="K19">
        <f t="shared" si="0"/>
        <v>73</v>
      </c>
    </row>
    <row r="20" spans="1:11" x14ac:dyDescent="0.45">
      <c r="A20" s="1" t="s">
        <v>517</v>
      </c>
      <c r="B20" s="1"/>
      <c r="C20" s="1"/>
      <c r="D20" s="1"/>
      <c r="E20" s="1"/>
      <c r="F20" s="1"/>
      <c r="G20" s="1"/>
      <c r="H20" s="1"/>
      <c r="I20" s="1"/>
      <c r="J20" s="1"/>
      <c r="K20" t="str">
        <f t="shared" si="0"/>
        <v/>
      </c>
    </row>
    <row r="21" spans="1:11" x14ac:dyDescent="0.45">
      <c r="A21" s="1" t="s">
        <v>97</v>
      </c>
      <c r="B21" s="1"/>
      <c r="C21" s="1"/>
      <c r="D21" s="1"/>
      <c r="E21" s="1"/>
      <c r="F21" s="1"/>
      <c r="G21" s="1">
        <v>112</v>
      </c>
      <c r="H21" s="1">
        <v>17</v>
      </c>
      <c r="I21" s="1">
        <v>23</v>
      </c>
      <c r="J21" s="1">
        <v>109</v>
      </c>
      <c r="K21">
        <f t="shared" si="0"/>
        <v>65.25</v>
      </c>
    </row>
    <row r="22" spans="1:11" x14ac:dyDescent="0.45">
      <c r="A22" s="1" t="s">
        <v>121</v>
      </c>
      <c r="B22" s="1"/>
      <c r="C22" s="1"/>
      <c r="D22" s="1"/>
      <c r="E22" s="1"/>
      <c r="F22" s="1"/>
      <c r="G22" s="1"/>
      <c r="H22" s="1"/>
      <c r="I22" s="1">
        <v>124</v>
      </c>
      <c r="J22" s="1">
        <v>66</v>
      </c>
      <c r="K22">
        <f t="shared" si="0"/>
        <v>95</v>
      </c>
    </row>
    <row r="23" spans="1:11" x14ac:dyDescent="0.45">
      <c r="A23" s="1" t="s">
        <v>418</v>
      </c>
      <c r="B23" s="1"/>
      <c r="C23" s="1"/>
      <c r="D23" s="1"/>
      <c r="E23" s="1"/>
      <c r="F23" s="1"/>
      <c r="G23" s="1"/>
      <c r="H23" s="1"/>
      <c r="I23" s="1"/>
      <c r="J23" s="1">
        <v>1</v>
      </c>
      <c r="K23">
        <f t="shared" si="0"/>
        <v>1</v>
      </c>
    </row>
    <row r="24" spans="1:11" x14ac:dyDescent="0.45">
      <c r="A24" s="1" t="s">
        <v>279</v>
      </c>
      <c r="B24" s="1"/>
      <c r="C24" s="1"/>
      <c r="D24" s="1"/>
      <c r="E24" s="1"/>
      <c r="F24" s="1"/>
      <c r="G24" s="1"/>
      <c r="H24" s="1"/>
      <c r="I24" s="1"/>
      <c r="J24" s="1">
        <v>4</v>
      </c>
      <c r="K24">
        <f t="shared" si="0"/>
        <v>4</v>
      </c>
    </row>
    <row r="25" spans="1:11" x14ac:dyDescent="0.45">
      <c r="A25" s="1" t="s">
        <v>156</v>
      </c>
      <c r="B25" s="1"/>
      <c r="C25" s="1"/>
      <c r="D25" s="1"/>
      <c r="E25" s="1">
        <v>0</v>
      </c>
      <c r="F25" s="1">
        <v>9</v>
      </c>
      <c r="G25" s="1">
        <v>123</v>
      </c>
      <c r="H25" s="1">
        <v>27</v>
      </c>
      <c r="I25" s="1"/>
      <c r="J25" s="1"/>
      <c r="K25">
        <f t="shared" si="0"/>
        <v>39.75</v>
      </c>
    </row>
    <row r="26" spans="1:11" x14ac:dyDescent="0.45">
      <c r="A26" s="1" t="s">
        <v>485</v>
      </c>
      <c r="B26" s="1">
        <v>48</v>
      </c>
      <c r="C26" s="1">
        <v>109</v>
      </c>
      <c r="D26" s="1">
        <v>48</v>
      </c>
      <c r="E26" s="1">
        <v>51</v>
      </c>
      <c r="F26" s="1"/>
      <c r="G26" s="1"/>
      <c r="H26" s="1"/>
      <c r="I26" s="1"/>
      <c r="J26" s="1"/>
      <c r="K26">
        <f t="shared" si="0"/>
        <v>64</v>
      </c>
    </row>
    <row r="27" spans="1:11" x14ac:dyDescent="0.45">
      <c r="A27" s="1" t="s">
        <v>441</v>
      </c>
      <c r="B27" s="1"/>
      <c r="C27" s="1"/>
      <c r="D27" s="1"/>
      <c r="E27" s="1"/>
      <c r="F27" s="1"/>
      <c r="G27" s="1"/>
      <c r="H27" s="1"/>
      <c r="I27" s="1"/>
      <c r="J27" s="1">
        <v>17</v>
      </c>
      <c r="K27">
        <f t="shared" si="0"/>
        <v>17</v>
      </c>
    </row>
    <row r="28" spans="1:11" x14ac:dyDescent="0.45">
      <c r="A28" s="1" t="s">
        <v>647</v>
      </c>
      <c r="B28" s="1"/>
      <c r="C28" s="1"/>
      <c r="D28" s="1"/>
      <c r="E28" s="1"/>
      <c r="F28" s="1"/>
      <c r="G28" s="1"/>
      <c r="H28" s="1"/>
      <c r="I28" s="1">
        <v>37</v>
      </c>
      <c r="J28" s="1">
        <v>70</v>
      </c>
      <c r="K28">
        <f t="shared" si="0"/>
        <v>53.5</v>
      </c>
    </row>
    <row r="29" spans="1:11" x14ac:dyDescent="0.45">
      <c r="A29" s="1" t="s">
        <v>405</v>
      </c>
      <c r="B29" s="1"/>
      <c r="C29" s="1"/>
      <c r="D29" s="1"/>
      <c r="E29" s="1"/>
      <c r="F29" s="1"/>
      <c r="G29" s="1"/>
      <c r="H29" s="1"/>
      <c r="I29" s="1"/>
      <c r="J29" s="1">
        <v>3</v>
      </c>
      <c r="K29">
        <f t="shared" si="0"/>
        <v>3</v>
      </c>
    </row>
    <row r="30" spans="1:11" x14ac:dyDescent="0.45">
      <c r="A30" s="1" t="s">
        <v>322</v>
      </c>
      <c r="B30" s="1"/>
      <c r="C30" s="1"/>
      <c r="D30" s="1">
        <v>1</v>
      </c>
      <c r="E30" s="1">
        <v>36</v>
      </c>
      <c r="F30" s="1">
        <v>93</v>
      </c>
      <c r="G30" s="1">
        <v>0</v>
      </c>
      <c r="H30" s="1">
        <v>60</v>
      </c>
      <c r="I30" s="1">
        <v>76</v>
      </c>
      <c r="J30" s="1">
        <v>36</v>
      </c>
      <c r="K30">
        <f t="shared" si="0"/>
        <v>43.142857142857146</v>
      </c>
    </row>
    <row r="31" spans="1:11" x14ac:dyDescent="0.45">
      <c r="A31" s="1" t="s">
        <v>112</v>
      </c>
      <c r="B31" s="1"/>
      <c r="C31" s="1"/>
      <c r="D31" s="1"/>
      <c r="E31" s="1">
        <v>8</v>
      </c>
      <c r="F31" s="1">
        <v>9</v>
      </c>
      <c r="G31" s="1">
        <v>22</v>
      </c>
      <c r="H31" s="1">
        <v>33</v>
      </c>
      <c r="I31" s="1">
        <v>97</v>
      </c>
      <c r="J31" s="1">
        <v>69</v>
      </c>
      <c r="K31">
        <f t="shared" si="0"/>
        <v>39.666666666666664</v>
      </c>
    </row>
    <row r="32" spans="1:11" x14ac:dyDescent="0.45">
      <c r="A32" s="1" t="s">
        <v>344</v>
      </c>
      <c r="B32" s="1">
        <v>92</v>
      </c>
      <c r="C32" s="1">
        <v>136</v>
      </c>
      <c r="D32" s="1">
        <v>115</v>
      </c>
      <c r="E32" s="1">
        <v>124</v>
      </c>
      <c r="F32" s="1">
        <v>100</v>
      </c>
      <c r="G32" s="1">
        <v>100</v>
      </c>
      <c r="H32" s="1">
        <v>142</v>
      </c>
      <c r="I32" s="1">
        <v>92</v>
      </c>
      <c r="J32" s="1">
        <v>57</v>
      </c>
      <c r="K32">
        <f t="shared" si="0"/>
        <v>106.44444444444444</v>
      </c>
    </row>
    <row r="33" spans="1:11" x14ac:dyDescent="0.45">
      <c r="A33" s="1" t="s">
        <v>457</v>
      </c>
      <c r="B33" s="1"/>
      <c r="C33" s="1"/>
      <c r="D33" s="1"/>
      <c r="E33" s="1"/>
      <c r="F33" s="1"/>
      <c r="G33" s="1"/>
      <c r="H33" s="1">
        <v>53</v>
      </c>
      <c r="I33" s="1">
        <v>109</v>
      </c>
      <c r="J33" s="1">
        <v>103</v>
      </c>
      <c r="K33">
        <f t="shared" si="0"/>
        <v>88.333333333333329</v>
      </c>
    </row>
    <row r="34" spans="1:11" x14ac:dyDescent="0.45">
      <c r="A34" s="1" t="s">
        <v>476</v>
      </c>
      <c r="B34" s="1"/>
      <c r="C34" s="1"/>
      <c r="D34" s="1"/>
      <c r="E34" s="1"/>
      <c r="F34" s="1"/>
      <c r="G34" s="1"/>
      <c r="H34" s="1"/>
      <c r="I34" s="1">
        <v>1</v>
      </c>
      <c r="J34" s="1">
        <v>0</v>
      </c>
      <c r="K34">
        <f t="shared" si="0"/>
        <v>0.5</v>
      </c>
    </row>
    <row r="35" spans="1:11" x14ac:dyDescent="0.45">
      <c r="A35" s="1" t="s">
        <v>262</v>
      </c>
      <c r="B35" s="1">
        <v>25</v>
      </c>
      <c r="C35" s="1">
        <v>65</v>
      </c>
      <c r="D35" s="1">
        <v>0</v>
      </c>
      <c r="E35" s="1">
        <v>8</v>
      </c>
      <c r="F35" s="1">
        <v>13</v>
      </c>
      <c r="G35" s="1">
        <v>59</v>
      </c>
      <c r="H35" s="1">
        <v>47</v>
      </c>
      <c r="I35" s="1">
        <v>32</v>
      </c>
      <c r="J35" s="1">
        <v>22</v>
      </c>
      <c r="K35">
        <f t="shared" si="0"/>
        <v>30.111111111111111</v>
      </c>
    </row>
    <row r="36" spans="1:11" x14ac:dyDescent="0.45">
      <c r="A36" s="1" t="s">
        <v>443</v>
      </c>
      <c r="B36" s="1"/>
      <c r="C36" s="1"/>
      <c r="D36" s="1"/>
      <c r="E36" s="1"/>
      <c r="F36" s="1"/>
      <c r="G36" s="1"/>
      <c r="H36" s="1"/>
      <c r="I36" s="1">
        <v>1</v>
      </c>
      <c r="J36" s="1">
        <v>0</v>
      </c>
      <c r="K36">
        <f t="shared" si="0"/>
        <v>0.5</v>
      </c>
    </row>
    <row r="37" spans="1:11" x14ac:dyDescent="0.45">
      <c r="A37" s="1" t="s">
        <v>375</v>
      </c>
      <c r="B37" s="1">
        <v>0</v>
      </c>
      <c r="C37" s="1">
        <v>0</v>
      </c>
      <c r="D37" s="1">
        <v>0</v>
      </c>
      <c r="E37" s="1">
        <v>97</v>
      </c>
      <c r="F37" s="1">
        <v>67</v>
      </c>
      <c r="G37" s="1">
        <v>135</v>
      </c>
      <c r="H37" s="1"/>
      <c r="I37" s="1"/>
      <c r="J37" s="1"/>
      <c r="K37">
        <f t="shared" si="0"/>
        <v>49.833333333333336</v>
      </c>
    </row>
    <row r="38" spans="1:11" x14ac:dyDescent="0.45">
      <c r="A38" s="1" t="s">
        <v>331</v>
      </c>
      <c r="B38" s="1"/>
      <c r="C38" s="1"/>
      <c r="D38" s="1">
        <v>40</v>
      </c>
      <c r="E38" s="1">
        <v>36</v>
      </c>
      <c r="F38" s="1">
        <v>51</v>
      </c>
      <c r="G38" s="1">
        <v>58</v>
      </c>
      <c r="H38" s="1">
        <v>110</v>
      </c>
      <c r="I38" s="1">
        <v>51</v>
      </c>
      <c r="J38" s="1">
        <v>21</v>
      </c>
      <c r="K38">
        <f t="shared" si="0"/>
        <v>52.428571428571431</v>
      </c>
    </row>
    <row r="39" spans="1:11" x14ac:dyDescent="0.45">
      <c r="A39" s="1" t="s">
        <v>132</v>
      </c>
      <c r="B39" s="1"/>
      <c r="C39" s="1">
        <v>90</v>
      </c>
      <c r="D39" s="1">
        <v>119</v>
      </c>
      <c r="E39" s="1">
        <v>116</v>
      </c>
      <c r="F39" s="1">
        <v>66</v>
      </c>
      <c r="G39" s="1">
        <v>83</v>
      </c>
      <c r="H39" s="1">
        <v>141</v>
      </c>
      <c r="I39" s="1">
        <v>69</v>
      </c>
      <c r="J39" s="1">
        <v>18</v>
      </c>
      <c r="K39">
        <f t="shared" si="0"/>
        <v>87.75</v>
      </c>
    </row>
    <row r="40" spans="1:11" x14ac:dyDescent="0.45">
      <c r="A40" s="1" t="s">
        <v>584</v>
      </c>
      <c r="B40" s="1"/>
      <c r="C40" s="1"/>
      <c r="D40" s="1"/>
      <c r="E40" s="1"/>
      <c r="F40" s="1"/>
      <c r="G40" s="1"/>
      <c r="H40" s="1"/>
      <c r="I40" s="1"/>
      <c r="J40" s="1">
        <v>121</v>
      </c>
      <c r="K40">
        <f t="shared" si="0"/>
        <v>121</v>
      </c>
    </row>
    <row r="41" spans="1:11" x14ac:dyDescent="0.45">
      <c r="A41" s="1" t="s">
        <v>661</v>
      </c>
      <c r="B41" s="1"/>
      <c r="C41" s="1"/>
      <c r="D41" s="1"/>
      <c r="E41" s="1"/>
      <c r="F41" s="1"/>
      <c r="G41" s="1"/>
      <c r="H41" s="1"/>
      <c r="I41" s="1"/>
      <c r="J41" s="1">
        <v>107</v>
      </c>
      <c r="K41">
        <f t="shared" si="0"/>
        <v>107</v>
      </c>
    </row>
    <row r="42" spans="1:11" x14ac:dyDescent="0.45">
      <c r="A42" s="1" t="s">
        <v>530</v>
      </c>
      <c r="B42" s="1">
        <v>0</v>
      </c>
      <c r="C42" s="1">
        <v>0</v>
      </c>
      <c r="D42" s="1">
        <v>59</v>
      </c>
      <c r="E42" s="1"/>
      <c r="F42" s="1"/>
      <c r="G42" s="1"/>
      <c r="H42" s="1"/>
      <c r="I42" s="1"/>
      <c r="J42" s="1"/>
      <c r="K42">
        <f t="shared" si="0"/>
        <v>19.666666666666668</v>
      </c>
    </row>
    <row r="43" spans="1:11" x14ac:dyDescent="0.45">
      <c r="A43" s="1" t="s">
        <v>196</v>
      </c>
      <c r="B43" s="1"/>
      <c r="C43" s="1"/>
      <c r="D43" s="1"/>
      <c r="E43" s="1"/>
      <c r="F43" s="1"/>
      <c r="G43" s="1"/>
      <c r="H43" s="1"/>
      <c r="I43" s="1">
        <v>0</v>
      </c>
      <c r="J43" s="1"/>
      <c r="K43">
        <f t="shared" si="0"/>
        <v>0</v>
      </c>
    </row>
    <row r="44" spans="1:11" x14ac:dyDescent="0.45">
      <c r="A44" s="1" t="s">
        <v>528</v>
      </c>
      <c r="B44" s="1"/>
      <c r="C44" s="1"/>
      <c r="D44" s="1"/>
      <c r="E44" s="1"/>
      <c r="F44" s="1"/>
      <c r="G44" s="1"/>
      <c r="H44" s="1"/>
      <c r="I44" s="1"/>
      <c r="J44" s="1"/>
      <c r="K44" t="str">
        <f t="shared" si="0"/>
        <v/>
      </c>
    </row>
    <row r="45" spans="1:11" x14ac:dyDescent="0.45">
      <c r="A45" s="1" t="s">
        <v>622</v>
      </c>
      <c r="B45" s="1"/>
      <c r="C45" s="1"/>
      <c r="D45" s="1"/>
      <c r="E45" s="1"/>
      <c r="F45" s="1"/>
      <c r="G45" s="1"/>
      <c r="H45" s="1">
        <v>46</v>
      </c>
      <c r="I45" s="1">
        <v>1</v>
      </c>
      <c r="J45" s="1">
        <v>0</v>
      </c>
      <c r="K45">
        <f t="shared" si="0"/>
        <v>15.666666666666666</v>
      </c>
    </row>
    <row r="46" spans="1:11" x14ac:dyDescent="0.45">
      <c r="A46" s="1" t="s">
        <v>383</v>
      </c>
      <c r="B46" s="1"/>
      <c r="C46" s="1"/>
      <c r="D46" s="1"/>
      <c r="E46" s="1"/>
      <c r="F46" s="1"/>
      <c r="G46" s="1"/>
      <c r="H46" s="1"/>
      <c r="I46" s="1">
        <v>137</v>
      </c>
      <c r="J46" s="1">
        <v>103</v>
      </c>
      <c r="K46">
        <f t="shared" si="0"/>
        <v>120</v>
      </c>
    </row>
    <row r="47" spans="1:11" x14ac:dyDescent="0.45">
      <c r="A47" s="1" t="s">
        <v>583</v>
      </c>
      <c r="B47" s="1">
        <v>144</v>
      </c>
      <c r="C47" s="1">
        <v>158</v>
      </c>
      <c r="D47" s="1">
        <v>146</v>
      </c>
      <c r="E47" s="1">
        <v>146</v>
      </c>
      <c r="F47" s="1">
        <v>55</v>
      </c>
      <c r="G47" s="1">
        <v>112</v>
      </c>
      <c r="H47" s="1">
        <v>117</v>
      </c>
      <c r="I47" s="1">
        <v>97</v>
      </c>
      <c r="J47" s="1">
        <v>93</v>
      </c>
      <c r="K47">
        <f t="shared" si="0"/>
        <v>118.66666666666667</v>
      </c>
    </row>
    <row r="48" spans="1:11" x14ac:dyDescent="0.45">
      <c r="A48" s="1" t="s">
        <v>579</v>
      </c>
      <c r="B48" s="1"/>
      <c r="C48" s="1"/>
      <c r="D48" s="1">
        <v>35</v>
      </c>
      <c r="E48" s="1">
        <v>23</v>
      </c>
      <c r="F48" s="1">
        <v>1</v>
      </c>
      <c r="G48" s="1">
        <v>14</v>
      </c>
      <c r="H48" s="1">
        <v>3</v>
      </c>
      <c r="I48" s="1">
        <v>11</v>
      </c>
      <c r="J48" s="1"/>
      <c r="K48">
        <f t="shared" si="0"/>
        <v>14.5</v>
      </c>
    </row>
    <row r="49" spans="1:11" x14ac:dyDescent="0.45">
      <c r="A49" s="1" t="s">
        <v>246</v>
      </c>
      <c r="B49" s="1"/>
      <c r="C49" s="1"/>
      <c r="D49" s="1"/>
      <c r="E49" s="1"/>
      <c r="F49" s="1"/>
      <c r="G49" s="1"/>
      <c r="H49" s="1"/>
      <c r="I49" s="1">
        <v>48</v>
      </c>
      <c r="J49" s="1"/>
      <c r="K49">
        <f t="shared" si="0"/>
        <v>48</v>
      </c>
    </row>
    <row r="50" spans="1:11" x14ac:dyDescent="0.45">
      <c r="A50" s="1" t="s">
        <v>327</v>
      </c>
      <c r="B50" s="1"/>
      <c r="C50" s="1"/>
      <c r="D50" s="1"/>
      <c r="E50" s="1"/>
      <c r="F50" s="1"/>
      <c r="G50" s="1"/>
      <c r="H50" s="1"/>
      <c r="I50" s="1">
        <v>48</v>
      </c>
      <c r="J50" s="1"/>
      <c r="K50">
        <f t="shared" si="0"/>
        <v>48</v>
      </c>
    </row>
    <row r="51" spans="1:11" x14ac:dyDescent="0.45">
      <c r="A51" s="1" t="s">
        <v>83</v>
      </c>
      <c r="B51" s="1"/>
      <c r="C51" s="1"/>
      <c r="D51" s="1"/>
      <c r="E51" s="1"/>
      <c r="F51" s="1"/>
      <c r="G51" s="1"/>
      <c r="H51" s="1"/>
      <c r="I51" s="1">
        <v>116</v>
      </c>
      <c r="J51" s="1">
        <v>84</v>
      </c>
      <c r="K51">
        <f t="shared" si="0"/>
        <v>100</v>
      </c>
    </row>
    <row r="52" spans="1:11" x14ac:dyDescent="0.45">
      <c r="A52" s="1" t="s">
        <v>171</v>
      </c>
      <c r="B52" s="1"/>
      <c r="C52" s="1"/>
      <c r="D52" s="1"/>
      <c r="E52" s="1"/>
      <c r="F52" s="1"/>
      <c r="G52" s="1"/>
      <c r="H52" s="1">
        <v>1</v>
      </c>
      <c r="I52" s="1">
        <v>3</v>
      </c>
      <c r="J52" s="1">
        <v>13</v>
      </c>
      <c r="K52">
        <f t="shared" si="0"/>
        <v>5.666666666666667</v>
      </c>
    </row>
    <row r="53" spans="1:11" x14ac:dyDescent="0.45">
      <c r="A53" s="1" t="s">
        <v>96</v>
      </c>
      <c r="B53" s="1">
        <v>80</v>
      </c>
      <c r="C53" s="1">
        <v>146</v>
      </c>
      <c r="D53" s="1">
        <v>110</v>
      </c>
      <c r="E53" s="1">
        <v>73</v>
      </c>
      <c r="F53" s="1">
        <v>109</v>
      </c>
      <c r="G53" s="1">
        <v>119</v>
      </c>
      <c r="H53" s="1">
        <v>111</v>
      </c>
      <c r="I53" s="1">
        <v>67</v>
      </c>
      <c r="J53" s="1">
        <v>93</v>
      </c>
      <c r="K53">
        <f t="shared" si="0"/>
        <v>100.88888888888889</v>
      </c>
    </row>
    <row r="54" spans="1:11" x14ac:dyDescent="0.45">
      <c r="A54" s="1" t="s">
        <v>129</v>
      </c>
      <c r="B54" s="1"/>
      <c r="C54" s="1"/>
      <c r="D54" s="1"/>
      <c r="E54" s="1"/>
      <c r="F54" s="1"/>
      <c r="G54" s="1"/>
      <c r="H54" s="1"/>
      <c r="I54" s="1">
        <v>71</v>
      </c>
      <c r="J54" s="1">
        <v>132</v>
      </c>
      <c r="K54">
        <f t="shared" si="0"/>
        <v>101.5</v>
      </c>
    </row>
    <row r="55" spans="1:11" x14ac:dyDescent="0.45">
      <c r="A55" s="1" t="s">
        <v>292</v>
      </c>
      <c r="B55" s="1">
        <v>40</v>
      </c>
      <c r="C55" s="1">
        <v>86</v>
      </c>
      <c r="D55" s="1">
        <v>91</v>
      </c>
      <c r="E55" s="1">
        <v>146</v>
      </c>
      <c r="F55" s="1">
        <v>167</v>
      </c>
      <c r="G55" s="1">
        <v>91</v>
      </c>
      <c r="H55" s="1">
        <v>65</v>
      </c>
      <c r="I55" s="1">
        <v>0</v>
      </c>
      <c r="J55" s="1">
        <v>58</v>
      </c>
      <c r="K55">
        <f t="shared" si="0"/>
        <v>82.666666666666671</v>
      </c>
    </row>
    <row r="56" spans="1:11" x14ac:dyDescent="0.45">
      <c r="A56" s="1" t="s">
        <v>386</v>
      </c>
      <c r="B56" s="1"/>
      <c r="C56" s="1"/>
      <c r="D56" s="1"/>
      <c r="E56" s="1"/>
      <c r="F56" s="1"/>
      <c r="G56" s="1"/>
      <c r="H56" s="1"/>
      <c r="I56" s="1"/>
      <c r="J56" s="1">
        <v>46</v>
      </c>
      <c r="K56">
        <f t="shared" si="0"/>
        <v>46</v>
      </c>
    </row>
    <row r="57" spans="1:11" x14ac:dyDescent="0.45">
      <c r="A57" s="1" t="s">
        <v>595</v>
      </c>
      <c r="B57" s="1"/>
      <c r="C57" s="1"/>
      <c r="D57" s="1"/>
      <c r="E57" s="1"/>
      <c r="F57" s="1"/>
      <c r="G57" s="1"/>
      <c r="H57" s="1"/>
      <c r="I57" s="1">
        <v>0</v>
      </c>
      <c r="J57" s="1">
        <v>0</v>
      </c>
      <c r="K57">
        <f t="shared" si="0"/>
        <v>0</v>
      </c>
    </row>
    <row r="58" spans="1:11" x14ac:dyDescent="0.45">
      <c r="A58" s="1" t="s">
        <v>68</v>
      </c>
      <c r="B58" s="1"/>
      <c r="C58" s="1"/>
      <c r="D58" s="1"/>
      <c r="E58" s="1"/>
      <c r="F58" s="1"/>
      <c r="G58" s="1"/>
      <c r="H58" s="1"/>
      <c r="I58" s="1"/>
      <c r="J58" s="1"/>
      <c r="K58" t="str">
        <f t="shared" si="0"/>
        <v/>
      </c>
    </row>
    <row r="59" spans="1:11" x14ac:dyDescent="0.45">
      <c r="A59" s="1" t="s">
        <v>176</v>
      </c>
      <c r="B59" s="1"/>
      <c r="C59" s="1"/>
      <c r="D59" s="1"/>
      <c r="E59" s="1"/>
      <c r="F59" s="1"/>
      <c r="G59" s="1"/>
      <c r="H59" s="1">
        <v>190</v>
      </c>
      <c r="I59" s="1">
        <v>202</v>
      </c>
      <c r="J59" s="1">
        <v>233</v>
      </c>
      <c r="K59">
        <f t="shared" si="0"/>
        <v>208.33333333333334</v>
      </c>
    </row>
    <row r="60" spans="1:11" x14ac:dyDescent="0.45">
      <c r="A60" s="1" t="s">
        <v>675</v>
      </c>
      <c r="B60" s="1"/>
      <c r="C60" s="1"/>
      <c r="D60" s="1"/>
      <c r="E60" s="1"/>
      <c r="F60" s="1"/>
      <c r="G60" s="1"/>
      <c r="H60" s="1"/>
      <c r="I60" s="1"/>
      <c r="J60" s="1">
        <v>34</v>
      </c>
      <c r="K60">
        <f t="shared" si="0"/>
        <v>34</v>
      </c>
    </row>
    <row r="61" spans="1:11" x14ac:dyDescent="0.45">
      <c r="A61" s="1" t="s">
        <v>317</v>
      </c>
      <c r="B61" s="1"/>
      <c r="C61" s="1"/>
      <c r="D61" s="1"/>
      <c r="E61" s="1"/>
      <c r="F61" s="1"/>
      <c r="G61" s="1"/>
      <c r="H61" s="1"/>
      <c r="I61" s="1"/>
      <c r="J61" s="1"/>
      <c r="K61" t="str">
        <f t="shared" si="0"/>
        <v/>
      </c>
    </row>
    <row r="62" spans="1:11" x14ac:dyDescent="0.45">
      <c r="A62" s="1" t="s">
        <v>381</v>
      </c>
      <c r="B62" s="1"/>
      <c r="C62" s="1"/>
      <c r="D62" s="1"/>
      <c r="E62" s="1"/>
      <c r="F62" s="1"/>
      <c r="G62" s="1"/>
      <c r="H62" s="1"/>
      <c r="I62" s="1"/>
      <c r="J62" s="1">
        <v>98</v>
      </c>
      <c r="K62">
        <f t="shared" si="0"/>
        <v>98</v>
      </c>
    </row>
    <row r="63" spans="1:11" x14ac:dyDescent="0.45">
      <c r="A63" s="1" t="s">
        <v>586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/>
      <c r="H63" s="1"/>
      <c r="I63" s="1"/>
      <c r="J63" s="1"/>
      <c r="K63">
        <f t="shared" si="0"/>
        <v>0.2</v>
      </c>
    </row>
    <row r="64" spans="1:11" x14ac:dyDescent="0.45">
      <c r="A64" s="1" t="s">
        <v>439</v>
      </c>
      <c r="B64" s="1"/>
      <c r="C64" s="1"/>
      <c r="D64" s="1"/>
      <c r="E64" s="1"/>
      <c r="F64" s="1"/>
      <c r="G64" s="1"/>
      <c r="H64" s="1">
        <v>0</v>
      </c>
      <c r="I64" s="1"/>
      <c r="J64" s="1"/>
      <c r="K64">
        <f t="shared" si="0"/>
        <v>0</v>
      </c>
    </row>
    <row r="65" spans="1:11" x14ac:dyDescent="0.45">
      <c r="A65" s="1" t="s">
        <v>440</v>
      </c>
      <c r="B65" s="1"/>
      <c r="C65" s="1"/>
      <c r="D65" s="1"/>
      <c r="E65" s="1"/>
      <c r="F65" s="1"/>
      <c r="G65" s="1"/>
      <c r="H65" s="1"/>
      <c r="I65" s="1"/>
      <c r="J65" s="1"/>
      <c r="K65" t="str">
        <f t="shared" si="0"/>
        <v/>
      </c>
    </row>
    <row r="66" spans="1:11" x14ac:dyDescent="0.45">
      <c r="A66" s="1" t="s">
        <v>368</v>
      </c>
      <c r="B66" s="1"/>
      <c r="C66" s="1"/>
      <c r="D66" s="1"/>
      <c r="E66" s="1">
        <v>1</v>
      </c>
      <c r="F66" s="1">
        <v>0</v>
      </c>
      <c r="G66" s="1">
        <v>55</v>
      </c>
      <c r="H66" s="1">
        <v>48</v>
      </c>
      <c r="I66" s="1">
        <v>56</v>
      </c>
      <c r="J66" s="1">
        <v>34</v>
      </c>
      <c r="K66">
        <f t="shared" ref="K66:K129" si="1">IFERROR(AVERAGE(B66:J66),"")</f>
        <v>32.333333333333336</v>
      </c>
    </row>
    <row r="67" spans="1:11" x14ac:dyDescent="0.45">
      <c r="A67" s="1" t="s">
        <v>616</v>
      </c>
      <c r="B67" s="1"/>
      <c r="C67" s="1"/>
      <c r="D67" s="1"/>
      <c r="E67" s="1"/>
      <c r="F67" s="1"/>
      <c r="G67" s="1">
        <v>104</v>
      </c>
      <c r="H67" s="1">
        <v>103</v>
      </c>
      <c r="I67" s="1">
        <v>36</v>
      </c>
      <c r="J67" s="1"/>
      <c r="K67">
        <f t="shared" si="1"/>
        <v>81</v>
      </c>
    </row>
    <row r="68" spans="1:11" x14ac:dyDescent="0.45">
      <c r="A68" s="1" t="s">
        <v>180</v>
      </c>
      <c r="B68" s="1"/>
      <c r="C68" s="1"/>
      <c r="D68" s="1"/>
      <c r="E68" s="1"/>
      <c r="F68" s="1"/>
      <c r="G68" s="1"/>
      <c r="H68" s="1"/>
      <c r="I68" s="1"/>
      <c r="J68" s="1">
        <v>93</v>
      </c>
      <c r="K68">
        <f t="shared" si="1"/>
        <v>93</v>
      </c>
    </row>
    <row r="69" spans="1:11" x14ac:dyDescent="0.45">
      <c r="A69" s="1" t="s">
        <v>558</v>
      </c>
      <c r="B69" s="1"/>
      <c r="C69" s="1"/>
      <c r="D69" s="1"/>
      <c r="E69" s="1"/>
      <c r="F69" s="1"/>
      <c r="G69" s="1"/>
      <c r="H69" s="1"/>
      <c r="I69" s="1"/>
      <c r="J69" s="1"/>
      <c r="K69" t="str">
        <f t="shared" si="1"/>
        <v/>
      </c>
    </row>
    <row r="70" spans="1:11" x14ac:dyDescent="0.45">
      <c r="A70" s="1" t="s">
        <v>359</v>
      </c>
      <c r="B70" s="1"/>
      <c r="C70" s="1"/>
      <c r="D70" s="1"/>
      <c r="E70" s="1">
        <v>37</v>
      </c>
      <c r="F70" s="1">
        <v>74</v>
      </c>
      <c r="G70" s="1">
        <v>107</v>
      </c>
      <c r="H70" s="1">
        <v>2</v>
      </c>
      <c r="I70" s="1">
        <v>9</v>
      </c>
      <c r="J70" s="1"/>
      <c r="K70">
        <f t="shared" si="1"/>
        <v>45.8</v>
      </c>
    </row>
    <row r="71" spans="1:11" x14ac:dyDescent="0.45">
      <c r="A71" s="1" t="s">
        <v>379</v>
      </c>
      <c r="B71" s="1"/>
      <c r="C71" s="1"/>
      <c r="D71" s="1"/>
      <c r="E71" s="1"/>
      <c r="F71" s="1"/>
      <c r="G71" s="1"/>
      <c r="H71" s="1">
        <v>50</v>
      </c>
      <c r="I71" s="1">
        <v>114</v>
      </c>
      <c r="J71" s="1">
        <v>67</v>
      </c>
      <c r="K71">
        <f t="shared" si="1"/>
        <v>77</v>
      </c>
    </row>
    <row r="72" spans="1:11" x14ac:dyDescent="0.45">
      <c r="A72" s="1" t="s">
        <v>610</v>
      </c>
      <c r="B72" s="1"/>
      <c r="C72" s="1"/>
      <c r="D72" s="1"/>
      <c r="E72" s="1"/>
      <c r="F72" s="1"/>
      <c r="G72" s="1"/>
      <c r="H72" s="1"/>
      <c r="I72" s="1"/>
      <c r="J72" s="1">
        <v>64</v>
      </c>
      <c r="K72">
        <f t="shared" si="1"/>
        <v>64</v>
      </c>
    </row>
    <row r="73" spans="1:11" x14ac:dyDescent="0.45">
      <c r="A73" s="1" t="s">
        <v>394</v>
      </c>
      <c r="B73" s="1"/>
      <c r="C73" s="1"/>
      <c r="D73" s="1"/>
      <c r="E73" s="1"/>
      <c r="F73" s="1"/>
      <c r="G73" s="1"/>
      <c r="H73" s="1">
        <v>21</v>
      </c>
      <c r="I73" s="1">
        <v>0</v>
      </c>
      <c r="J73" s="1">
        <v>0</v>
      </c>
      <c r="K73">
        <f t="shared" si="1"/>
        <v>7</v>
      </c>
    </row>
    <row r="74" spans="1:11" x14ac:dyDescent="0.45">
      <c r="A74" s="1" t="s">
        <v>87</v>
      </c>
      <c r="B74" s="1"/>
      <c r="C74" s="1"/>
      <c r="D74" s="1"/>
      <c r="E74" s="1"/>
      <c r="F74" s="1"/>
      <c r="G74" s="1"/>
      <c r="H74" s="1"/>
      <c r="I74" s="1"/>
      <c r="J74" s="1"/>
      <c r="K74" t="str">
        <f t="shared" si="1"/>
        <v/>
      </c>
    </row>
    <row r="75" spans="1:11" x14ac:dyDescent="0.45">
      <c r="A75" s="1" t="s">
        <v>671</v>
      </c>
      <c r="B75" s="1"/>
      <c r="C75" s="1"/>
      <c r="D75" s="1"/>
      <c r="E75" s="1"/>
      <c r="F75" s="1"/>
      <c r="G75" s="1"/>
      <c r="H75" s="1"/>
      <c r="I75" s="1"/>
      <c r="J75" s="1"/>
      <c r="K75" t="str">
        <f t="shared" si="1"/>
        <v/>
      </c>
    </row>
    <row r="76" spans="1:11" x14ac:dyDescent="0.45">
      <c r="A76" s="1" t="s">
        <v>392</v>
      </c>
      <c r="B76" s="1"/>
      <c r="C76" s="1"/>
      <c r="D76" s="1"/>
      <c r="E76" s="1"/>
      <c r="F76" s="1"/>
      <c r="G76" s="1"/>
      <c r="H76" s="1"/>
      <c r="I76" s="1"/>
      <c r="J76" s="1"/>
      <c r="K76" t="str">
        <f t="shared" si="1"/>
        <v/>
      </c>
    </row>
    <row r="77" spans="1:11" x14ac:dyDescent="0.45">
      <c r="A77" s="1" t="s">
        <v>496</v>
      </c>
      <c r="B77" s="1"/>
      <c r="C77" s="1">
        <v>11</v>
      </c>
      <c r="D77" s="1">
        <v>22</v>
      </c>
      <c r="E77" s="1">
        <v>70</v>
      </c>
      <c r="F77" s="1">
        <v>117</v>
      </c>
      <c r="G77" s="1">
        <v>46</v>
      </c>
      <c r="H77" s="1">
        <v>25</v>
      </c>
      <c r="I77" s="1"/>
      <c r="J77" s="1"/>
      <c r="K77">
        <f t="shared" si="1"/>
        <v>48.5</v>
      </c>
    </row>
    <row r="78" spans="1:11" x14ac:dyDescent="0.45">
      <c r="A78" s="1" t="s">
        <v>363</v>
      </c>
      <c r="B78" s="1"/>
      <c r="C78" s="1"/>
      <c r="D78" s="1"/>
      <c r="E78" s="1"/>
      <c r="F78" s="1"/>
      <c r="G78" s="1"/>
      <c r="H78" s="1"/>
      <c r="I78" s="1"/>
      <c r="J78" s="1">
        <v>31</v>
      </c>
      <c r="K78">
        <f t="shared" si="1"/>
        <v>31</v>
      </c>
    </row>
    <row r="79" spans="1:11" x14ac:dyDescent="0.45">
      <c r="A79" s="1" t="s">
        <v>484</v>
      </c>
      <c r="B79" s="1"/>
      <c r="C79" s="1"/>
      <c r="D79" s="1"/>
      <c r="E79" s="1"/>
      <c r="F79" s="1"/>
      <c r="G79" s="1"/>
      <c r="H79" s="1"/>
      <c r="I79" s="1"/>
      <c r="J79" s="1"/>
      <c r="K79" t="str">
        <f t="shared" si="1"/>
        <v/>
      </c>
    </row>
    <row r="80" spans="1:11" x14ac:dyDescent="0.45">
      <c r="A80" s="1" t="s">
        <v>147</v>
      </c>
      <c r="B80" s="1">
        <v>178</v>
      </c>
      <c r="C80" s="1">
        <v>105</v>
      </c>
      <c r="D80" s="1">
        <v>129</v>
      </c>
      <c r="E80" s="1">
        <v>78</v>
      </c>
      <c r="F80" s="1">
        <v>101</v>
      </c>
      <c r="G80" s="1">
        <v>128</v>
      </c>
      <c r="H80" s="1">
        <v>131</v>
      </c>
      <c r="I80" s="1">
        <v>76</v>
      </c>
      <c r="J80" s="1">
        <v>19</v>
      </c>
      <c r="K80">
        <f t="shared" si="1"/>
        <v>105</v>
      </c>
    </row>
    <row r="81" spans="1:11" x14ac:dyDescent="0.45">
      <c r="A81" s="1" t="s">
        <v>267</v>
      </c>
      <c r="B81" s="1"/>
      <c r="C81" s="1"/>
      <c r="D81" s="1"/>
      <c r="E81" s="1"/>
      <c r="F81" s="1"/>
      <c r="G81" s="1">
        <v>8</v>
      </c>
      <c r="H81" s="1">
        <v>0</v>
      </c>
      <c r="I81" s="1">
        <v>0</v>
      </c>
      <c r="J81" s="1"/>
      <c r="K81">
        <f t="shared" si="1"/>
        <v>2.6666666666666665</v>
      </c>
    </row>
    <row r="82" spans="1:11" x14ac:dyDescent="0.45">
      <c r="A82" s="1" t="s">
        <v>203</v>
      </c>
      <c r="B82" s="1"/>
      <c r="C82" s="1"/>
      <c r="D82" s="1"/>
      <c r="E82" s="1"/>
      <c r="F82" s="1"/>
      <c r="G82" s="1"/>
      <c r="H82" s="1"/>
      <c r="I82" s="1"/>
      <c r="J82" s="1">
        <v>76</v>
      </c>
      <c r="K82">
        <f t="shared" si="1"/>
        <v>76</v>
      </c>
    </row>
    <row r="83" spans="1:11" x14ac:dyDescent="0.45">
      <c r="A83" s="1" t="s">
        <v>296</v>
      </c>
      <c r="B83" s="1"/>
      <c r="C83" s="1"/>
      <c r="D83" s="1"/>
      <c r="E83" s="1"/>
      <c r="F83" s="1"/>
      <c r="G83" s="1"/>
      <c r="H83" s="1"/>
      <c r="I83" s="1">
        <v>3</v>
      </c>
      <c r="J83" s="1"/>
      <c r="K83">
        <f t="shared" si="1"/>
        <v>3</v>
      </c>
    </row>
    <row r="84" spans="1:11" x14ac:dyDescent="0.45">
      <c r="A84" s="1" t="s">
        <v>79</v>
      </c>
      <c r="B84" s="1"/>
      <c r="C84" s="1"/>
      <c r="D84" s="1"/>
      <c r="E84" s="1"/>
      <c r="F84" s="1"/>
      <c r="G84" s="1"/>
      <c r="H84" s="1">
        <v>89</v>
      </c>
      <c r="I84" s="1">
        <v>100</v>
      </c>
      <c r="J84" s="1">
        <v>142</v>
      </c>
      <c r="K84">
        <f t="shared" si="1"/>
        <v>110.33333333333333</v>
      </c>
    </row>
    <row r="85" spans="1:11" x14ac:dyDescent="0.45">
      <c r="A85" s="1" t="s">
        <v>373</v>
      </c>
      <c r="B85" s="1"/>
      <c r="C85" s="1"/>
      <c r="D85" s="1">
        <v>102</v>
      </c>
      <c r="E85" s="1">
        <v>72</v>
      </c>
      <c r="F85" s="1">
        <v>95</v>
      </c>
      <c r="G85" s="1">
        <v>145</v>
      </c>
      <c r="H85" s="1">
        <v>91</v>
      </c>
      <c r="I85" s="1">
        <v>105</v>
      </c>
      <c r="J85" s="1">
        <v>66</v>
      </c>
      <c r="K85">
        <f t="shared" si="1"/>
        <v>96.571428571428569</v>
      </c>
    </row>
    <row r="86" spans="1:11" x14ac:dyDescent="0.45">
      <c r="A86" s="1" t="s">
        <v>328</v>
      </c>
      <c r="B86" s="1">
        <v>145</v>
      </c>
      <c r="C86" s="1">
        <v>133</v>
      </c>
      <c r="D86" s="1">
        <v>91</v>
      </c>
      <c r="E86" s="1">
        <v>92</v>
      </c>
      <c r="F86" s="1">
        <v>124</v>
      </c>
      <c r="G86" s="1">
        <v>71</v>
      </c>
      <c r="H86" s="1">
        <v>109</v>
      </c>
      <c r="I86" s="1">
        <v>117</v>
      </c>
      <c r="J86" s="1">
        <v>20</v>
      </c>
      <c r="K86">
        <f t="shared" si="1"/>
        <v>100.22222222222223</v>
      </c>
    </row>
    <row r="87" spans="1:11" x14ac:dyDescent="0.45">
      <c r="A87" s="1" t="s">
        <v>183</v>
      </c>
      <c r="B87" s="1"/>
      <c r="C87" s="1"/>
      <c r="D87" s="1"/>
      <c r="E87" s="1"/>
      <c r="F87" s="1"/>
      <c r="G87" s="1"/>
      <c r="H87" s="1"/>
      <c r="I87" s="1"/>
      <c r="J87" s="1">
        <v>40</v>
      </c>
      <c r="K87">
        <f t="shared" si="1"/>
        <v>40</v>
      </c>
    </row>
    <row r="88" spans="1:11" x14ac:dyDescent="0.45">
      <c r="A88" s="1" t="s">
        <v>637</v>
      </c>
      <c r="B88" s="1"/>
      <c r="C88" s="1"/>
      <c r="D88" s="1"/>
      <c r="E88" s="1"/>
      <c r="F88" s="1"/>
      <c r="G88" s="1"/>
      <c r="H88" s="1">
        <v>49</v>
      </c>
      <c r="I88" s="1">
        <v>76</v>
      </c>
      <c r="J88" s="1">
        <v>33</v>
      </c>
      <c r="K88">
        <f t="shared" si="1"/>
        <v>52.666666666666664</v>
      </c>
    </row>
    <row r="89" spans="1:11" x14ac:dyDescent="0.45">
      <c r="A89" s="1" t="s">
        <v>540</v>
      </c>
      <c r="B89" s="1"/>
      <c r="C89" s="1"/>
      <c r="D89" s="1"/>
      <c r="E89" s="1"/>
      <c r="F89" s="1"/>
      <c r="G89" s="1">
        <v>59</v>
      </c>
      <c r="H89" s="1">
        <v>135</v>
      </c>
      <c r="I89" s="1">
        <v>157</v>
      </c>
      <c r="J89" s="1">
        <v>121</v>
      </c>
      <c r="K89">
        <f t="shared" si="1"/>
        <v>118</v>
      </c>
    </row>
    <row r="90" spans="1:11" x14ac:dyDescent="0.45">
      <c r="A90" s="1" t="s">
        <v>260</v>
      </c>
      <c r="B90" s="1"/>
      <c r="C90" s="1"/>
      <c r="D90" s="1"/>
      <c r="E90" s="1"/>
      <c r="F90" s="1"/>
      <c r="G90" s="1"/>
      <c r="H90" s="1">
        <v>24</v>
      </c>
      <c r="I90" s="1">
        <v>93</v>
      </c>
      <c r="J90" s="1">
        <v>23</v>
      </c>
      <c r="K90">
        <f t="shared" si="1"/>
        <v>46.666666666666664</v>
      </c>
    </row>
    <row r="91" spans="1:11" x14ac:dyDescent="0.45">
      <c r="A91" s="1" t="s">
        <v>447</v>
      </c>
      <c r="B91" s="1"/>
      <c r="C91" s="1">
        <v>15</v>
      </c>
      <c r="D91" s="1">
        <v>20</v>
      </c>
      <c r="E91" s="1">
        <v>15</v>
      </c>
      <c r="F91" s="1">
        <v>55</v>
      </c>
      <c r="G91" s="1">
        <v>0</v>
      </c>
      <c r="H91" s="1">
        <v>13</v>
      </c>
      <c r="I91" s="1">
        <v>7</v>
      </c>
      <c r="J91" s="1">
        <v>151</v>
      </c>
      <c r="K91">
        <f t="shared" si="1"/>
        <v>34.5</v>
      </c>
    </row>
    <row r="92" spans="1:11" x14ac:dyDescent="0.45">
      <c r="A92" s="1" t="s">
        <v>109</v>
      </c>
      <c r="B92" s="1"/>
      <c r="C92" s="1"/>
      <c r="D92" s="1"/>
      <c r="E92" s="1"/>
      <c r="F92" s="1"/>
      <c r="G92" s="1"/>
      <c r="H92" s="1"/>
      <c r="I92" s="1"/>
      <c r="J92" s="1"/>
      <c r="K92" t="str">
        <f t="shared" si="1"/>
        <v/>
      </c>
    </row>
    <row r="93" spans="1:11" x14ac:dyDescent="0.45">
      <c r="A93" s="1" t="s">
        <v>380</v>
      </c>
      <c r="B93" s="1"/>
      <c r="C93" s="1"/>
      <c r="D93" s="1"/>
      <c r="E93" s="1"/>
      <c r="F93" s="1"/>
      <c r="G93" s="1"/>
      <c r="H93" s="1"/>
      <c r="I93" s="1"/>
      <c r="J93" s="1"/>
      <c r="K93" t="str">
        <f t="shared" si="1"/>
        <v/>
      </c>
    </row>
    <row r="94" spans="1:11" x14ac:dyDescent="0.45">
      <c r="A94" s="1" t="s">
        <v>268</v>
      </c>
      <c r="B94" s="1"/>
      <c r="C94" s="1"/>
      <c r="D94" s="1"/>
      <c r="E94" s="1"/>
      <c r="F94" s="1"/>
      <c r="G94" s="1"/>
      <c r="H94" s="1"/>
      <c r="I94" s="1"/>
      <c r="J94" s="1"/>
      <c r="K94" t="str">
        <f t="shared" si="1"/>
        <v/>
      </c>
    </row>
    <row r="95" spans="1:11" x14ac:dyDescent="0.45">
      <c r="A95" s="1" t="s">
        <v>137</v>
      </c>
      <c r="B95" s="1"/>
      <c r="C95" s="1"/>
      <c r="D95" s="1"/>
      <c r="E95" s="1"/>
      <c r="F95" s="1"/>
      <c r="G95" s="1"/>
      <c r="H95" s="1">
        <v>22</v>
      </c>
      <c r="I95" s="1">
        <v>60</v>
      </c>
      <c r="J95" s="1">
        <v>72</v>
      </c>
      <c r="K95">
        <f t="shared" si="1"/>
        <v>51.333333333333336</v>
      </c>
    </row>
    <row r="96" spans="1:11" x14ac:dyDescent="0.45">
      <c r="A96" s="1" t="s">
        <v>194</v>
      </c>
      <c r="B96" s="1"/>
      <c r="C96" s="1"/>
      <c r="D96" s="1"/>
      <c r="E96" s="1">
        <v>79</v>
      </c>
      <c r="F96" s="1">
        <v>43</v>
      </c>
      <c r="G96" s="1">
        <v>90</v>
      </c>
      <c r="H96" s="1">
        <v>81</v>
      </c>
      <c r="I96" s="1">
        <v>88</v>
      </c>
      <c r="J96" s="1">
        <v>111</v>
      </c>
      <c r="K96">
        <f t="shared" si="1"/>
        <v>82</v>
      </c>
    </row>
    <row r="97" spans="1:11" x14ac:dyDescent="0.45">
      <c r="A97" s="1" t="s">
        <v>475</v>
      </c>
      <c r="B97" s="1"/>
      <c r="C97" s="1"/>
      <c r="D97" s="1"/>
      <c r="E97" s="1"/>
      <c r="F97" s="1"/>
      <c r="G97" s="1"/>
      <c r="H97" s="1"/>
      <c r="I97" s="1">
        <v>23</v>
      </c>
      <c r="J97" s="1">
        <v>44</v>
      </c>
      <c r="K97">
        <f t="shared" si="1"/>
        <v>33.5</v>
      </c>
    </row>
    <row r="98" spans="1:11" x14ac:dyDescent="0.45">
      <c r="A98" s="1" t="s">
        <v>516</v>
      </c>
      <c r="B98" s="1"/>
      <c r="C98" s="1"/>
      <c r="D98" s="1"/>
      <c r="E98" s="1"/>
      <c r="F98" s="1"/>
      <c r="G98" s="1"/>
      <c r="H98" s="1"/>
      <c r="I98" s="1"/>
      <c r="J98" s="1">
        <v>1</v>
      </c>
      <c r="K98">
        <f t="shared" si="1"/>
        <v>1</v>
      </c>
    </row>
    <row r="99" spans="1:11" x14ac:dyDescent="0.45">
      <c r="A99" s="1" t="s">
        <v>596</v>
      </c>
      <c r="B99" s="1"/>
      <c r="C99" s="1"/>
      <c r="D99" s="1"/>
      <c r="E99" s="1"/>
      <c r="F99" s="1"/>
      <c r="G99" s="1"/>
      <c r="H99" s="1"/>
      <c r="I99" s="1"/>
      <c r="J99" s="1"/>
      <c r="K99" t="str">
        <f t="shared" si="1"/>
        <v/>
      </c>
    </row>
    <row r="100" spans="1:11" x14ac:dyDescent="0.45">
      <c r="A100" s="1" t="s">
        <v>219</v>
      </c>
      <c r="B100" s="1"/>
      <c r="C100" s="1"/>
      <c r="D100" s="1"/>
      <c r="E100" s="1"/>
      <c r="F100" s="1"/>
      <c r="G100" s="1">
        <v>1</v>
      </c>
      <c r="H100" s="1">
        <v>51</v>
      </c>
      <c r="I100" s="1">
        <v>29</v>
      </c>
      <c r="J100" s="1">
        <v>2</v>
      </c>
      <c r="K100">
        <f t="shared" si="1"/>
        <v>20.75</v>
      </c>
    </row>
    <row r="101" spans="1:11" x14ac:dyDescent="0.45">
      <c r="A101" s="1" t="s">
        <v>420</v>
      </c>
      <c r="B101" s="1"/>
      <c r="C101" s="1"/>
      <c r="D101" s="1"/>
      <c r="E101" s="1"/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>
        <f t="shared" si="1"/>
        <v>0.4</v>
      </c>
    </row>
    <row r="102" spans="1:11" x14ac:dyDescent="0.45">
      <c r="A102" s="1" t="s">
        <v>668</v>
      </c>
      <c r="B102" s="1"/>
      <c r="C102" s="1"/>
      <c r="D102" s="1"/>
      <c r="E102" s="1"/>
      <c r="F102" s="1"/>
      <c r="G102" s="1"/>
      <c r="H102" s="1"/>
      <c r="I102" s="1"/>
      <c r="J102" s="1">
        <v>98</v>
      </c>
      <c r="K102">
        <f t="shared" si="1"/>
        <v>98</v>
      </c>
    </row>
    <row r="103" spans="1:11" x14ac:dyDescent="0.45">
      <c r="A103" s="1" t="s">
        <v>566</v>
      </c>
      <c r="B103" s="1"/>
      <c r="C103" s="1">
        <v>23</v>
      </c>
      <c r="D103" s="1">
        <v>44</v>
      </c>
      <c r="E103" s="1">
        <v>92</v>
      </c>
      <c r="F103" s="1">
        <v>70</v>
      </c>
      <c r="G103" s="1"/>
      <c r="H103" s="1"/>
      <c r="I103" s="1"/>
      <c r="J103" s="1"/>
      <c r="K103">
        <f t="shared" si="1"/>
        <v>57.25</v>
      </c>
    </row>
    <row r="104" spans="1:11" x14ac:dyDescent="0.45">
      <c r="A104" s="1" t="s">
        <v>594</v>
      </c>
      <c r="B104" s="1"/>
      <c r="C104" s="1"/>
      <c r="D104" s="1"/>
      <c r="E104" s="1"/>
      <c r="F104" s="1">
        <v>35</v>
      </c>
      <c r="G104" s="1">
        <v>136</v>
      </c>
      <c r="H104" s="1">
        <v>130</v>
      </c>
      <c r="I104" s="1">
        <v>157</v>
      </c>
      <c r="J104" s="1">
        <v>61</v>
      </c>
      <c r="K104">
        <f t="shared" si="1"/>
        <v>103.8</v>
      </c>
    </row>
    <row r="105" spans="1:11" x14ac:dyDescent="0.45">
      <c r="A105" s="1" t="s">
        <v>543</v>
      </c>
      <c r="B105" s="1">
        <v>16</v>
      </c>
      <c r="C105" s="1">
        <v>144</v>
      </c>
      <c r="D105" s="1">
        <v>58</v>
      </c>
      <c r="E105" s="1">
        <v>73</v>
      </c>
      <c r="F105" s="1">
        <v>38</v>
      </c>
      <c r="G105" s="1">
        <v>0</v>
      </c>
      <c r="H105" s="1">
        <v>45</v>
      </c>
      <c r="I105" s="1">
        <v>43</v>
      </c>
      <c r="J105" s="1">
        <v>25</v>
      </c>
      <c r="K105">
        <f t="shared" si="1"/>
        <v>49.111111111111114</v>
      </c>
    </row>
    <row r="106" spans="1:11" x14ac:dyDescent="0.45">
      <c r="A106" s="1" t="s">
        <v>230</v>
      </c>
      <c r="B106" s="1"/>
      <c r="C106" s="1"/>
      <c r="D106" s="1"/>
      <c r="E106" s="1"/>
      <c r="F106" s="1"/>
      <c r="G106" s="1"/>
      <c r="H106" s="1"/>
      <c r="I106" s="1"/>
      <c r="J106" s="1"/>
      <c r="K106" t="str">
        <f t="shared" si="1"/>
        <v/>
      </c>
    </row>
    <row r="107" spans="1:11" x14ac:dyDescent="0.45">
      <c r="A107" s="1" t="s">
        <v>498</v>
      </c>
      <c r="B107" s="1"/>
      <c r="C107" s="1"/>
      <c r="D107" s="1"/>
      <c r="E107" s="1"/>
      <c r="F107" s="1"/>
      <c r="G107" s="1"/>
      <c r="H107" s="1">
        <v>50</v>
      </c>
      <c r="I107" s="1">
        <v>63</v>
      </c>
      <c r="J107" s="1">
        <v>92</v>
      </c>
      <c r="K107">
        <f t="shared" si="1"/>
        <v>68.333333333333329</v>
      </c>
    </row>
    <row r="108" spans="1:11" x14ac:dyDescent="0.45">
      <c r="A108" s="1" t="s">
        <v>325</v>
      </c>
      <c r="B108" s="1">
        <v>33</v>
      </c>
      <c r="C108" s="1">
        <v>56</v>
      </c>
      <c r="D108" s="1">
        <v>79</v>
      </c>
      <c r="E108" s="1">
        <v>25</v>
      </c>
      <c r="F108" s="1"/>
      <c r="G108" s="1"/>
      <c r="H108" s="1"/>
      <c r="I108" s="1"/>
      <c r="J108" s="1"/>
      <c r="K108">
        <f t="shared" si="1"/>
        <v>48.25</v>
      </c>
    </row>
    <row r="109" spans="1:11" x14ac:dyDescent="0.45">
      <c r="A109" s="1" t="s">
        <v>505</v>
      </c>
      <c r="B109" s="1"/>
      <c r="C109" s="1"/>
      <c r="D109" s="1"/>
      <c r="E109" s="1"/>
      <c r="F109" s="1"/>
      <c r="G109" s="1"/>
      <c r="H109" s="1"/>
      <c r="I109" s="1">
        <v>0</v>
      </c>
      <c r="J109" s="1">
        <v>0</v>
      </c>
      <c r="K109">
        <f t="shared" si="1"/>
        <v>0</v>
      </c>
    </row>
    <row r="110" spans="1:11" x14ac:dyDescent="0.45">
      <c r="A110" s="1" t="s">
        <v>282</v>
      </c>
      <c r="B110" s="1"/>
      <c r="C110" s="1"/>
      <c r="D110" s="1"/>
      <c r="E110" s="1"/>
      <c r="F110" s="1"/>
      <c r="G110" s="1"/>
      <c r="H110" s="1"/>
      <c r="I110" s="1"/>
      <c r="J110" s="1">
        <v>93</v>
      </c>
      <c r="K110">
        <f t="shared" si="1"/>
        <v>93</v>
      </c>
    </row>
    <row r="111" spans="1:11" x14ac:dyDescent="0.45">
      <c r="A111" s="1" t="s">
        <v>291</v>
      </c>
      <c r="B111" s="1"/>
      <c r="C111" s="1"/>
      <c r="D111" s="1"/>
      <c r="E111" s="1"/>
      <c r="F111" s="1"/>
      <c r="G111" s="1"/>
      <c r="H111" s="1"/>
      <c r="I111" s="1"/>
      <c r="J111" s="1">
        <v>0</v>
      </c>
      <c r="K111">
        <f t="shared" si="1"/>
        <v>0</v>
      </c>
    </row>
    <row r="112" spans="1:11" x14ac:dyDescent="0.45">
      <c r="A112" s="1" t="s">
        <v>575</v>
      </c>
      <c r="B112" s="1"/>
      <c r="C112" s="1"/>
      <c r="D112" s="1"/>
      <c r="E112" s="1"/>
      <c r="F112" s="1"/>
      <c r="G112" s="1">
        <v>10</v>
      </c>
      <c r="H112" s="1">
        <v>28</v>
      </c>
      <c r="I112" s="1">
        <v>47</v>
      </c>
      <c r="J112" s="1"/>
      <c r="K112">
        <f t="shared" si="1"/>
        <v>28.333333333333332</v>
      </c>
    </row>
    <row r="113" spans="1:11" x14ac:dyDescent="0.45">
      <c r="A113" s="1" t="s">
        <v>641</v>
      </c>
      <c r="B113" s="1">
        <v>0</v>
      </c>
      <c r="C113" s="1">
        <v>118</v>
      </c>
      <c r="D113" s="1">
        <v>94</v>
      </c>
      <c r="E113" s="1">
        <v>116</v>
      </c>
      <c r="F113" s="1">
        <v>128</v>
      </c>
      <c r="G113" s="1">
        <v>112</v>
      </c>
      <c r="H113" s="1">
        <v>79</v>
      </c>
      <c r="I113" s="1">
        <v>105</v>
      </c>
      <c r="J113" s="1"/>
      <c r="K113">
        <f t="shared" si="1"/>
        <v>94</v>
      </c>
    </row>
    <row r="114" spans="1:11" x14ac:dyDescent="0.45">
      <c r="A114" s="1" t="s">
        <v>213</v>
      </c>
      <c r="B114" s="1"/>
      <c r="C114" s="1"/>
      <c r="D114" s="1"/>
      <c r="E114" s="1"/>
      <c r="F114" s="1"/>
      <c r="G114" s="1"/>
      <c r="H114" s="1"/>
      <c r="I114" s="1"/>
      <c r="J114" s="1"/>
      <c r="K114" t="str">
        <f t="shared" si="1"/>
        <v/>
      </c>
    </row>
    <row r="115" spans="1:11" x14ac:dyDescent="0.45">
      <c r="A115" s="1" t="s">
        <v>235</v>
      </c>
      <c r="B115" s="1">
        <v>39</v>
      </c>
      <c r="C115" s="1">
        <v>51</v>
      </c>
      <c r="D115" s="1">
        <v>97</v>
      </c>
      <c r="E115" s="1">
        <v>114</v>
      </c>
      <c r="F115" s="1">
        <v>97</v>
      </c>
      <c r="G115" s="1">
        <v>89</v>
      </c>
      <c r="H115" s="1"/>
      <c r="I115" s="1"/>
      <c r="J115" s="1"/>
      <c r="K115">
        <f t="shared" si="1"/>
        <v>81.166666666666671</v>
      </c>
    </row>
    <row r="116" spans="1:11" x14ac:dyDescent="0.45">
      <c r="A116" s="1" t="s">
        <v>153</v>
      </c>
      <c r="B116" s="1"/>
      <c r="C116" s="1"/>
      <c r="D116" s="1"/>
      <c r="E116" s="1"/>
      <c r="F116" s="1"/>
      <c r="G116" s="1"/>
      <c r="H116" s="1"/>
      <c r="I116" s="1"/>
      <c r="J116" s="1">
        <v>19</v>
      </c>
      <c r="K116">
        <f t="shared" si="1"/>
        <v>19</v>
      </c>
    </row>
    <row r="117" spans="1:11" x14ac:dyDescent="0.45">
      <c r="A117" s="1" t="s">
        <v>76</v>
      </c>
      <c r="B117" s="1">
        <v>106</v>
      </c>
      <c r="C117" s="1">
        <v>93</v>
      </c>
      <c r="D117" s="1">
        <v>125</v>
      </c>
      <c r="E117" s="1">
        <v>78</v>
      </c>
      <c r="F117" s="1">
        <v>61</v>
      </c>
      <c r="G117" s="1">
        <v>97</v>
      </c>
      <c r="H117" s="1">
        <v>101</v>
      </c>
      <c r="I117" s="1">
        <v>68</v>
      </c>
      <c r="J117" s="1">
        <v>57</v>
      </c>
      <c r="K117">
        <f t="shared" si="1"/>
        <v>87.333333333333329</v>
      </c>
    </row>
    <row r="118" spans="1:11" x14ac:dyDescent="0.45">
      <c r="A118" s="1" t="s">
        <v>455</v>
      </c>
      <c r="B118" s="1"/>
      <c r="C118" s="1"/>
      <c r="D118" s="1"/>
      <c r="E118" s="1">
        <v>9</v>
      </c>
      <c r="F118" s="1">
        <v>12</v>
      </c>
      <c r="G118" s="1">
        <v>64</v>
      </c>
      <c r="H118" s="1">
        <v>25</v>
      </c>
      <c r="I118" s="1">
        <v>3</v>
      </c>
      <c r="J118" s="1">
        <v>31</v>
      </c>
      <c r="K118">
        <f t="shared" si="1"/>
        <v>24</v>
      </c>
    </row>
    <row r="119" spans="1:11" x14ac:dyDescent="0.45">
      <c r="A119" s="1" t="s">
        <v>546</v>
      </c>
      <c r="B119" s="1"/>
      <c r="C119" s="1"/>
      <c r="D119" s="1"/>
      <c r="E119" s="1">
        <v>24</v>
      </c>
      <c r="F119" s="1">
        <v>67</v>
      </c>
      <c r="G119" s="1">
        <v>53</v>
      </c>
      <c r="H119" s="1">
        <v>74</v>
      </c>
      <c r="I119" s="1"/>
      <c r="J119" s="1"/>
      <c r="K119">
        <f t="shared" si="1"/>
        <v>54.5</v>
      </c>
    </row>
    <row r="120" spans="1:11" x14ac:dyDescent="0.45">
      <c r="A120" s="1" t="s">
        <v>529</v>
      </c>
      <c r="B120" s="1"/>
      <c r="C120" s="1"/>
      <c r="D120" s="1">
        <v>111</v>
      </c>
      <c r="E120" s="1">
        <v>72</v>
      </c>
      <c r="F120" s="1">
        <v>56</v>
      </c>
      <c r="G120" s="1">
        <v>105</v>
      </c>
      <c r="H120" s="1">
        <v>168</v>
      </c>
      <c r="I120" s="1">
        <v>47</v>
      </c>
      <c r="J120" s="1">
        <v>89</v>
      </c>
      <c r="K120">
        <f t="shared" si="1"/>
        <v>92.571428571428569</v>
      </c>
    </row>
    <row r="121" spans="1:11" x14ac:dyDescent="0.45">
      <c r="A121" s="1" t="s">
        <v>581</v>
      </c>
      <c r="B121" s="1">
        <v>0</v>
      </c>
      <c r="C121" s="1">
        <v>41</v>
      </c>
      <c r="D121" s="1">
        <v>2</v>
      </c>
      <c r="E121" s="1">
        <v>83</v>
      </c>
      <c r="F121" s="1"/>
      <c r="G121" s="1"/>
      <c r="H121" s="1"/>
      <c r="I121" s="1"/>
      <c r="J121" s="1"/>
      <c r="K121">
        <f t="shared" si="1"/>
        <v>31.5</v>
      </c>
    </row>
    <row r="122" spans="1:11" x14ac:dyDescent="0.45">
      <c r="A122" s="1" t="s">
        <v>372</v>
      </c>
      <c r="B122" s="1"/>
      <c r="C122" s="1"/>
      <c r="D122" s="1">
        <v>74</v>
      </c>
      <c r="E122" s="1">
        <v>97</v>
      </c>
      <c r="F122" s="1">
        <v>112</v>
      </c>
      <c r="G122" s="1">
        <v>51</v>
      </c>
      <c r="H122" s="1">
        <v>82</v>
      </c>
      <c r="I122" s="1">
        <v>80</v>
      </c>
      <c r="J122" s="1"/>
      <c r="K122">
        <f t="shared" si="1"/>
        <v>82.666666666666671</v>
      </c>
    </row>
    <row r="123" spans="1:11" x14ac:dyDescent="0.45">
      <c r="A123" s="1" t="s">
        <v>218</v>
      </c>
      <c r="B123" s="1"/>
      <c r="C123" s="1"/>
      <c r="D123" s="1"/>
      <c r="E123" s="1"/>
      <c r="F123" s="1"/>
      <c r="G123" s="1"/>
      <c r="H123" s="1"/>
      <c r="I123" s="1"/>
      <c r="J123" s="1">
        <v>62</v>
      </c>
      <c r="K123">
        <f t="shared" si="1"/>
        <v>62</v>
      </c>
    </row>
    <row r="124" spans="1:11" x14ac:dyDescent="0.45">
      <c r="A124" s="1" t="s">
        <v>340</v>
      </c>
      <c r="B124" s="1"/>
      <c r="C124" s="1"/>
      <c r="D124" s="1"/>
      <c r="E124" s="1"/>
      <c r="F124" s="1"/>
      <c r="G124" s="1"/>
      <c r="H124" s="1"/>
      <c r="I124" s="1"/>
      <c r="J124" s="1"/>
      <c r="K124" t="str">
        <f t="shared" si="1"/>
        <v/>
      </c>
    </row>
    <row r="125" spans="1:11" x14ac:dyDescent="0.45">
      <c r="A125" s="1" t="s">
        <v>526</v>
      </c>
      <c r="B125" s="1"/>
      <c r="C125" s="1"/>
      <c r="D125" s="1"/>
      <c r="E125" s="1"/>
      <c r="F125" s="1"/>
      <c r="G125" s="1"/>
      <c r="H125" s="1"/>
      <c r="I125" s="1"/>
      <c r="J125" s="1"/>
      <c r="K125" t="str">
        <f t="shared" si="1"/>
        <v/>
      </c>
    </row>
    <row r="126" spans="1:11" x14ac:dyDescent="0.45">
      <c r="A126" s="1" t="s">
        <v>138</v>
      </c>
      <c r="B126" s="1">
        <v>37</v>
      </c>
      <c r="C126" s="1">
        <v>86</v>
      </c>
      <c r="D126" s="1">
        <v>87</v>
      </c>
      <c r="E126" s="1">
        <v>79</v>
      </c>
      <c r="F126" s="1">
        <v>78</v>
      </c>
      <c r="G126" s="1">
        <v>98</v>
      </c>
      <c r="H126" s="1">
        <v>125</v>
      </c>
      <c r="I126" s="1">
        <v>89</v>
      </c>
      <c r="J126" s="1"/>
      <c r="K126">
        <f t="shared" si="1"/>
        <v>84.875</v>
      </c>
    </row>
    <row r="127" spans="1:11" x14ac:dyDescent="0.45">
      <c r="A127" s="1" t="s">
        <v>142</v>
      </c>
      <c r="B127" s="1"/>
      <c r="C127" s="1"/>
      <c r="D127" s="1"/>
      <c r="E127" s="1"/>
      <c r="F127" s="1"/>
      <c r="G127" s="1"/>
      <c r="H127" s="1"/>
      <c r="I127" s="1"/>
      <c r="J127" s="1"/>
      <c r="K127" t="str">
        <f t="shared" si="1"/>
        <v/>
      </c>
    </row>
    <row r="128" spans="1:11" x14ac:dyDescent="0.45">
      <c r="A128" s="1" t="s">
        <v>297</v>
      </c>
      <c r="B128" s="1">
        <v>7</v>
      </c>
      <c r="C128" s="1">
        <v>103</v>
      </c>
      <c r="D128" s="1">
        <v>75</v>
      </c>
      <c r="E128" s="1">
        <v>140</v>
      </c>
      <c r="F128" s="1">
        <v>175</v>
      </c>
      <c r="G128" s="1">
        <v>166</v>
      </c>
      <c r="H128" s="1">
        <v>158</v>
      </c>
      <c r="I128" s="1">
        <v>117</v>
      </c>
      <c r="J128" s="1">
        <v>142</v>
      </c>
      <c r="K128">
        <f t="shared" si="1"/>
        <v>120.33333333333333</v>
      </c>
    </row>
    <row r="129" spans="1:11" x14ac:dyDescent="0.45">
      <c r="A129" s="1" t="s">
        <v>161</v>
      </c>
      <c r="B129" s="1"/>
      <c r="C129" s="1"/>
      <c r="D129" s="1"/>
      <c r="E129" s="1"/>
      <c r="F129" s="1"/>
      <c r="G129" s="1"/>
      <c r="H129" s="1">
        <v>18</v>
      </c>
      <c r="I129" s="1">
        <v>34</v>
      </c>
      <c r="J129" s="1">
        <v>9</v>
      </c>
      <c r="K129">
        <f t="shared" si="1"/>
        <v>20.333333333333332</v>
      </c>
    </row>
    <row r="130" spans="1:11" x14ac:dyDescent="0.45">
      <c r="A130" s="1" t="s">
        <v>319</v>
      </c>
      <c r="B130" s="1"/>
      <c r="C130" s="1"/>
      <c r="D130" s="1"/>
      <c r="E130" s="1"/>
      <c r="F130" s="1"/>
      <c r="G130" s="1"/>
      <c r="H130" s="1"/>
      <c r="I130" s="1">
        <v>4</v>
      </c>
      <c r="J130" s="1">
        <v>17</v>
      </c>
      <c r="K130">
        <f t="shared" ref="K130:K193" si="2">IFERROR(AVERAGE(B130:J130),"")</f>
        <v>10.5</v>
      </c>
    </row>
    <row r="131" spans="1:11" x14ac:dyDescent="0.45">
      <c r="A131" s="1" t="s">
        <v>335</v>
      </c>
      <c r="B131" s="1">
        <v>64</v>
      </c>
      <c r="C131" s="1">
        <v>39</v>
      </c>
      <c r="D131" s="1">
        <v>144</v>
      </c>
      <c r="E131" s="1">
        <v>131</v>
      </c>
      <c r="F131" s="1">
        <v>0</v>
      </c>
      <c r="G131" s="1">
        <v>96</v>
      </c>
      <c r="H131" s="1">
        <v>4</v>
      </c>
      <c r="I131" s="1">
        <v>0</v>
      </c>
      <c r="J131" s="1">
        <v>7</v>
      </c>
      <c r="K131">
        <f t="shared" si="2"/>
        <v>53.888888888888886</v>
      </c>
    </row>
    <row r="132" spans="1:11" x14ac:dyDescent="0.45">
      <c r="A132" s="1" t="s">
        <v>413</v>
      </c>
      <c r="B132" s="1"/>
      <c r="C132" s="1"/>
      <c r="D132" s="1"/>
      <c r="E132" s="1"/>
      <c r="F132" s="1"/>
      <c r="G132" s="1"/>
      <c r="H132" s="1"/>
      <c r="I132" s="1">
        <v>105</v>
      </c>
      <c r="J132" s="1">
        <v>95</v>
      </c>
      <c r="K132">
        <f t="shared" si="2"/>
        <v>100</v>
      </c>
    </row>
    <row r="133" spans="1:11" x14ac:dyDescent="0.45">
      <c r="A133" s="1" t="s">
        <v>479</v>
      </c>
      <c r="B133" s="1"/>
      <c r="C133" s="1"/>
      <c r="D133" s="1"/>
      <c r="E133" s="1"/>
      <c r="F133" s="1"/>
      <c r="G133" s="1"/>
      <c r="H133" s="1"/>
      <c r="I133" s="1">
        <v>100</v>
      </c>
      <c r="J133" s="1">
        <v>36</v>
      </c>
      <c r="K133">
        <f t="shared" si="2"/>
        <v>68</v>
      </c>
    </row>
    <row r="134" spans="1:11" x14ac:dyDescent="0.45">
      <c r="A134" s="1" t="s">
        <v>94</v>
      </c>
      <c r="B134" s="1">
        <v>36</v>
      </c>
      <c r="C134" s="1">
        <v>65</v>
      </c>
      <c r="D134" s="1">
        <v>54</v>
      </c>
      <c r="E134" s="1">
        <v>65</v>
      </c>
      <c r="F134" s="1">
        <v>133</v>
      </c>
      <c r="G134" s="1">
        <v>169</v>
      </c>
      <c r="H134" s="1">
        <v>194</v>
      </c>
      <c r="I134" s="1">
        <v>72</v>
      </c>
      <c r="J134" s="1">
        <v>51</v>
      </c>
      <c r="K134">
        <f t="shared" si="2"/>
        <v>93.222222222222229</v>
      </c>
    </row>
    <row r="135" spans="1:11" x14ac:dyDescent="0.45">
      <c r="A135" s="1" t="s">
        <v>430</v>
      </c>
      <c r="B135" s="1">
        <v>147</v>
      </c>
      <c r="C135" s="1">
        <v>178</v>
      </c>
      <c r="D135" s="1">
        <v>162</v>
      </c>
      <c r="E135" s="1">
        <v>112</v>
      </c>
      <c r="F135" s="1">
        <v>90</v>
      </c>
      <c r="G135" s="1">
        <v>83</v>
      </c>
      <c r="H135" s="1">
        <v>87</v>
      </c>
      <c r="I135" s="1">
        <v>94</v>
      </c>
      <c r="J135" s="1">
        <v>66</v>
      </c>
      <c r="K135">
        <f t="shared" si="2"/>
        <v>113.22222222222223</v>
      </c>
    </row>
    <row r="136" spans="1:11" x14ac:dyDescent="0.45">
      <c r="A136" s="1" t="s">
        <v>589</v>
      </c>
      <c r="B136" s="1"/>
      <c r="C136" s="1">
        <v>39</v>
      </c>
      <c r="D136" s="1">
        <v>27</v>
      </c>
      <c r="E136" s="1"/>
      <c r="F136" s="1"/>
      <c r="G136" s="1"/>
      <c r="H136" s="1"/>
      <c r="I136" s="1"/>
      <c r="J136" s="1"/>
      <c r="K136">
        <f t="shared" si="2"/>
        <v>33</v>
      </c>
    </row>
    <row r="137" spans="1:11" x14ac:dyDescent="0.45">
      <c r="A137" s="1" t="s">
        <v>502</v>
      </c>
      <c r="B137" s="1"/>
      <c r="C137" s="1"/>
      <c r="D137" s="1"/>
      <c r="E137" s="1"/>
      <c r="F137" s="1"/>
      <c r="G137" s="1"/>
      <c r="H137" s="1">
        <v>96</v>
      </c>
      <c r="I137" s="1">
        <v>141</v>
      </c>
      <c r="J137" s="1">
        <v>121</v>
      </c>
      <c r="K137">
        <f t="shared" si="2"/>
        <v>119.33333333333333</v>
      </c>
    </row>
    <row r="138" spans="1:11" x14ac:dyDescent="0.45">
      <c r="A138" s="1" t="s">
        <v>77</v>
      </c>
      <c r="B138" s="1"/>
      <c r="C138" s="1"/>
      <c r="D138" s="1">
        <v>18</v>
      </c>
      <c r="E138" s="1">
        <v>21</v>
      </c>
      <c r="F138" s="1">
        <v>21</v>
      </c>
      <c r="G138" s="1"/>
      <c r="H138" s="1"/>
      <c r="I138" s="1"/>
      <c r="J138" s="1"/>
      <c r="K138">
        <f t="shared" si="2"/>
        <v>20</v>
      </c>
    </row>
    <row r="139" spans="1:11" x14ac:dyDescent="0.45">
      <c r="A139" s="1" t="s">
        <v>663</v>
      </c>
      <c r="B139" s="1"/>
      <c r="C139" s="1"/>
      <c r="D139" s="1"/>
      <c r="E139" s="1"/>
      <c r="F139" s="1"/>
      <c r="G139" s="1"/>
      <c r="H139" s="1"/>
      <c r="I139" s="1"/>
      <c r="J139" s="1"/>
      <c r="K139" t="str">
        <f t="shared" si="2"/>
        <v/>
      </c>
    </row>
    <row r="140" spans="1:11" x14ac:dyDescent="0.45">
      <c r="A140" s="1" t="s">
        <v>307</v>
      </c>
      <c r="B140" s="1"/>
      <c r="C140" s="1"/>
      <c r="D140" s="1"/>
      <c r="E140" s="1"/>
      <c r="F140" s="1">
        <v>21</v>
      </c>
      <c r="G140" s="1">
        <v>77</v>
      </c>
      <c r="H140" s="1">
        <v>82</v>
      </c>
      <c r="I140" s="1">
        <v>79</v>
      </c>
      <c r="J140" s="1"/>
      <c r="K140">
        <f t="shared" si="2"/>
        <v>64.75</v>
      </c>
    </row>
    <row r="141" spans="1:11" x14ac:dyDescent="0.45">
      <c r="A141" s="1" t="s">
        <v>117</v>
      </c>
      <c r="B141" s="1"/>
      <c r="C141" s="1"/>
      <c r="D141" s="1"/>
      <c r="E141" s="1"/>
      <c r="F141" s="1"/>
      <c r="G141" s="1"/>
      <c r="H141" s="1"/>
      <c r="I141" s="1">
        <v>83</v>
      </c>
      <c r="J141" s="1">
        <v>142</v>
      </c>
      <c r="K141">
        <f t="shared" si="2"/>
        <v>112.5</v>
      </c>
    </row>
    <row r="142" spans="1:11" x14ac:dyDescent="0.45">
      <c r="A142" s="1" t="s">
        <v>350</v>
      </c>
      <c r="B142" s="1"/>
      <c r="C142" s="1"/>
      <c r="D142" s="1"/>
      <c r="E142" s="1"/>
      <c r="F142" s="1"/>
      <c r="G142" s="1"/>
      <c r="H142" s="1">
        <v>121</v>
      </c>
      <c r="I142" s="1">
        <v>187</v>
      </c>
      <c r="J142" s="1">
        <v>120</v>
      </c>
      <c r="K142">
        <f t="shared" si="2"/>
        <v>142.66666666666666</v>
      </c>
    </row>
    <row r="143" spans="1:11" x14ac:dyDescent="0.45">
      <c r="A143" s="1" t="s">
        <v>623</v>
      </c>
      <c r="B143" s="1"/>
      <c r="C143" s="1"/>
      <c r="D143" s="1"/>
      <c r="E143" s="1"/>
      <c r="F143" s="1"/>
      <c r="G143" s="1"/>
      <c r="H143" s="1">
        <v>37</v>
      </c>
      <c r="I143" s="1">
        <v>26</v>
      </c>
      <c r="J143" s="1">
        <v>2</v>
      </c>
      <c r="K143">
        <f t="shared" si="2"/>
        <v>21.666666666666668</v>
      </c>
    </row>
    <row r="144" spans="1:11" x14ac:dyDescent="0.45">
      <c r="A144" s="1" t="s">
        <v>101</v>
      </c>
      <c r="B144" s="1"/>
      <c r="C144" s="1"/>
      <c r="D144" s="1"/>
      <c r="E144" s="1"/>
      <c r="F144" s="1"/>
      <c r="G144" s="1"/>
      <c r="H144" s="1">
        <v>0</v>
      </c>
      <c r="I144" s="1">
        <v>1</v>
      </c>
      <c r="J144" s="1"/>
      <c r="K144">
        <f t="shared" si="2"/>
        <v>0.5</v>
      </c>
    </row>
    <row r="145" spans="1:11" x14ac:dyDescent="0.45">
      <c r="A145" s="1" t="s">
        <v>559</v>
      </c>
      <c r="B145" s="1"/>
      <c r="C145" s="1"/>
      <c r="D145" s="1"/>
      <c r="E145" s="1"/>
      <c r="F145" s="1">
        <v>55</v>
      </c>
      <c r="G145" s="1">
        <v>97</v>
      </c>
      <c r="H145" s="1">
        <v>27</v>
      </c>
      <c r="I145" s="1">
        <v>32</v>
      </c>
      <c r="J145" s="1"/>
      <c r="K145">
        <f t="shared" si="2"/>
        <v>52.75</v>
      </c>
    </row>
    <row r="146" spans="1:11" x14ac:dyDescent="0.45">
      <c r="A146" s="1" t="s">
        <v>152</v>
      </c>
      <c r="B146" s="1"/>
      <c r="C146" s="1"/>
      <c r="D146" s="1"/>
      <c r="E146" s="1"/>
      <c r="F146" s="1"/>
      <c r="G146" s="1"/>
      <c r="H146" s="1"/>
      <c r="I146" s="1"/>
      <c r="J146" s="1"/>
      <c r="K146" t="str">
        <f t="shared" si="2"/>
        <v/>
      </c>
    </row>
    <row r="147" spans="1:11" x14ac:dyDescent="0.45">
      <c r="A147" s="1" t="s">
        <v>549</v>
      </c>
      <c r="B147" s="1"/>
      <c r="C147" s="1"/>
      <c r="D147" s="1"/>
      <c r="E147" s="1">
        <v>8</v>
      </c>
      <c r="F147" s="1">
        <v>123</v>
      </c>
      <c r="G147" s="1">
        <v>90</v>
      </c>
      <c r="H147" s="1"/>
      <c r="I147" s="1"/>
      <c r="J147" s="1"/>
      <c r="K147">
        <f t="shared" si="2"/>
        <v>73.666666666666671</v>
      </c>
    </row>
    <row r="148" spans="1:11" x14ac:dyDescent="0.45">
      <c r="A148" s="1" t="s">
        <v>468</v>
      </c>
      <c r="B148" s="1">
        <v>2</v>
      </c>
      <c r="C148" s="1">
        <v>0</v>
      </c>
      <c r="D148" s="1">
        <v>64</v>
      </c>
      <c r="E148" s="1"/>
      <c r="F148" s="1"/>
      <c r="G148" s="1"/>
      <c r="H148" s="1"/>
      <c r="I148" s="1"/>
      <c r="J148" s="1"/>
      <c r="K148">
        <f t="shared" si="2"/>
        <v>22</v>
      </c>
    </row>
    <row r="149" spans="1:11" x14ac:dyDescent="0.45">
      <c r="A149" s="1" t="s">
        <v>295</v>
      </c>
      <c r="B149" s="1">
        <v>45</v>
      </c>
      <c r="C149" s="1">
        <v>5</v>
      </c>
      <c r="D149" s="1">
        <v>1</v>
      </c>
      <c r="E149" s="1">
        <v>34</v>
      </c>
      <c r="F149" s="1">
        <v>81</v>
      </c>
      <c r="G149" s="1">
        <v>126</v>
      </c>
      <c r="H149" s="1">
        <v>95</v>
      </c>
      <c r="I149" s="1">
        <v>81</v>
      </c>
      <c r="J149" s="1"/>
      <c r="K149">
        <f t="shared" si="2"/>
        <v>58.5</v>
      </c>
    </row>
    <row r="150" spans="1:11" x14ac:dyDescent="0.45">
      <c r="A150" s="1" t="s">
        <v>570</v>
      </c>
      <c r="B150" s="1"/>
      <c r="C150" s="1"/>
      <c r="D150" s="1">
        <v>32</v>
      </c>
      <c r="E150" s="1">
        <v>17</v>
      </c>
      <c r="F150" s="1">
        <v>85</v>
      </c>
      <c r="G150" s="1">
        <v>58</v>
      </c>
      <c r="H150" s="1">
        <v>32</v>
      </c>
      <c r="I150" s="1"/>
      <c r="J150" s="1"/>
      <c r="K150">
        <f t="shared" si="2"/>
        <v>44.8</v>
      </c>
    </row>
    <row r="151" spans="1:11" x14ac:dyDescent="0.45">
      <c r="A151" s="1" t="s">
        <v>478</v>
      </c>
      <c r="B151" s="1"/>
      <c r="C151" s="1"/>
      <c r="D151" s="1"/>
      <c r="E151" s="1"/>
      <c r="F151" s="1"/>
      <c r="G151" s="1"/>
      <c r="H151" s="1"/>
      <c r="I151" s="1"/>
      <c r="J151" s="1">
        <v>0</v>
      </c>
      <c r="K151">
        <f t="shared" si="2"/>
        <v>0</v>
      </c>
    </row>
    <row r="152" spans="1:11" x14ac:dyDescent="0.45">
      <c r="A152" s="1" t="s">
        <v>251</v>
      </c>
      <c r="B152" s="1"/>
      <c r="C152" s="1"/>
      <c r="D152" s="1"/>
      <c r="E152" s="1"/>
      <c r="F152" s="1"/>
      <c r="G152" s="1"/>
      <c r="H152" s="1"/>
      <c r="I152" s="1">
        <v>69</v>
      </c>
      <c r="J152" s="1">
        <v>67</v>
      </c>
      <c r="K152">
        <f t="shared" si="2"/>
        <v>68</v>
      </c>
    </row>
    <row r="153" spans="1:11" x14ac:dyDescent="0.45">
      <c r="A153" s="1" t="s">
        <v>492</v>
      </c>
      <c r="B153" s="1"/>
      <c r="C153" s="1"/>
      <c r="D153" s="1"/>
      <c r="E153" s="1"/>
      <c r="F153" s="1"/>
      <c r="G153" s="1">
        <v>211</v>
      </c>
      <c r="H153" s="1">
        <v>121</v>
      </c>
      <c r="I153" s="1">
        <v>156</v>
      </c>
      <c r="J153" s="1">
        <v>216</v>
      </c>
      <c r="K153">
        <f t="shared" si="2"/>
        <v>176</v>
      </c>
    </row>
    <row r="154" spans="1:11" x14ac:dyDescent="0.45">
      <c r="A154" s="1" t="s">
        <v>223</v>
      </c>
      <c r="B154" s="1"/>
      <c r="C154" s="1"/>
      <c r="D154" s="1"/>
      <c r="E154" s="1"/>
      <c r="F154" s="1"/>
      <c r="G154" s="1"/>
      <c r="H154" s="1"/>
      <c r="I154" s="1"/>
      <c r="J154" s="1">
        <v>0</v>
      </c>
      <c r="K154">
        <f t="shared" si="2"/>
        <v>0</v>
      </c>
    </row>
    <row r="155" spans="1:11" x14ac:dyDescent="0.45">
      <c r="A155" s="1" t="s">
        <v>236</v>
      </c>
      <c r="B155" s="1">
        <v>0</v>
      </c>
      <c r="C155" s="1">
        <v>0</v>
      </c>
      <c r="D155" s="1">
        <v>20</v>
      </c>
      <c r="E155" s="1">
        <v>2</v>
      </c>
      <c r="F155" s="1">
        <v>5</v>
      </c>
      <c r="G155" s="1"/>
      <c r="H155" s="1"/>
      <c r="I155" s="1"/>
      <c r="J155" s="1"/>
      <c r="K155">
        <f t="shared" si="2"/>
        <v>5.4</v>
      </c>
    </row>
    <row r="156" spans="1:11" x14ac:dyDescent="0.45">
      <c r="A156" s="1" t="s">
        <v>626</v>
      </c>
      <c r="B156" s="1"/>
      <c r="C156" s="1"/>
      <c r="D156" s="1"/>
      <c r="E156" s="1"/>
      <c r="F156" s="1">
        <v>85</v>
      </c>
      <c r="G156" s="1">
        <v>103</v>
      </c>
      <c r="H156" s="1">
        <v>88</v>
      </c>
      <c r="I156" s="1">
        <v>155</v>
      </c>
      <c r="J156" s="1">
        <v>120</v>
      </c>
      <c r="K156">
        <f t="shared" si="2"/>
        <v>110.2</v>
      </c>
    </row>
    <row r="157" spans="1:11" x14ac:dyDescent="0.45">
      <c r="A157" s="1" t="s">
        <v>249</v>
      </c>
      <c r="B157" s="1"/>
      <c r="C157" s="1"/>
      <c r="D157" s="1"/>
      <c r="E157" s="1"/>
      <c r="F157" s="1"/>
      <c r="G157" s="1"/>
      <c r="H157" s="1"/>
      <c r="I157" s="1">
        <v>104</v>
      </c>
      <c r="J157" s="1">
        <v>101</v>
      </c>
      <c r="K157">
        <f t="shared" si="2"/>
        <v>102.5</v>
      </c>
    </row>
    <row r="158" spans="1:11" x14ac:dyDescent="0.45">
      <c r="A158" s="1" t="s">
        <v>625</v>
      </c>
      <c r="B158" s="1"/>
      <c r="C158" s="1"/>
      <c r="D158" s="1"/>
      <c r="E158" s="1"/>
      <c r="F158" s="1"/>
      <c r="G158" s="1">
        <v>40</v>
      </c>
      <c r="H158" s="1">
        <v>63</v>
      </c>
      <c r="I158" s="1">
        <v>41</v>
      </c>
      <c r="J158" s="1">
        <v>57</v>
      </c>
      <c r="K158">
        <f t="shared" si="2"/>
        <v>50.25</v>
      </c>
    </row>
    <row r="159" spans="1:11" x14ac:dyDescent="0.45">
      <c r="A159" s="1" t="s">
        <v>377</v>
      </c>
      <c r="B159" s="1"/>
      <c r="C159" s="1"/>
      <c r="D159" s="1"/>
      <c r="E159" s="1"/>
      <c r="F159" s="1"/>
      <c r="G159" s="1">
        <v>162</v>
      </c>
      <c r="H159" s="1">
        <v>212</v>
      </c>
      <c r="I159" s="1">
        <v>124</v>
      </c>
      <c r="J159" s="1">
        <v>138</v>
      </c>
      <c r="K159">
        <f t="shared" si="2"/>
        <v>159</v>
      </c>
    </row>
    <row r="160" spans="1:11" x14ac:dyDescent="0.45">
      <c r="A160" s="1" t="s">
        <v>469</v>
      </c>
      <c r="B160" s="1">
        <v>0</v>
      </c>
      <c r="C160" s="1">
        <v>0</v>
      </c>
      <c r="D160" s="1">
        <v>17</v>
      </c>
      <c r="E160" s="1">
        <v>5</v>
      </c>
      <c r="F160" s="1">
        <v>7</v>
      </c>
      <c r="G160" s="1">
        <v>61</v>
      </c>
      <c r="H160" s="1">
        <v>93</v>
      </c>
      <c r="I160" s="1">
        <v>89</v>
      </c>
      <c r="J160" s="1">
        <v>76</v>
      </c>
      <c r="K160">
        <f t="shared" si="2"/>
        <v>38.666666666666664</v>
      </c>
    </row>
    <row r="161" spans="1:11" x14ac:dyDescent="0.45">
      <c r="A161" s="1" t="s">
        <v>241</v>
      </c>
      <c r="B161" s="1"/>
      <c r="C161" s="1"/>
      <c r="D161" s="1"/>
      <c r="E161" s="1"/>
      <c r="F161" s="1"/>
      <c r="G161" s="1"/>
      <c r="H161" s="1"/>
      <c r="I161" s="1"/>
      <c r="J161" s="1">
        <v>94</v>
      </c>
      <c r="K161">
        <f t="shared" si="2"/>
        <v>94</v>
      </c>
    </row>
    <row r="162" spans="1:11" x14ac:dyDescent="0.45">
      <c r="A162" s="1" t="s">
        <v>482</v>
      </c>
      <c r="B162" s="1"/>
      <c r="C162" s="1"/>
      <c r="D162" s="1"/>
      <c r="E162" s="1"/>
      <c r="F162" s="1"/>
      <c r="G162" s="1"/>
      <c r="H162" s="1"/>
      <c r="I162" s="1"/>
      <c r="J162" s="1">
        <v>0</v>
      </c>
      <c r="K162">
        <f t="shared" si="2"/>
        <v>0</v>
      </c>
    </row>
    <row r="163" spans="1:11" x14ac:dyDescent="0.45">
      <c r="A163" s="1" t="s">
        <v>338</v>
      </c>
      <c r="B163" s="1"/>
      <c r="C163" s="1"/>
      <c r="D163" s="1"/>
      <c r="E163" s="1"/>
      <c r="F163" s="1"/>
      <c r="G163" s="1"/>
      <c r="H163" s="1"/>
      <c r="I163" s="1"/>
      <c r="J163" s="1">
        <v>0</v>
      </c>
      <c r="K163">
        <f t="shared" si="2"/>
        <v>0</v>
      </c>
    </row>
    <row r="164" spans="1:11" x14ac:dyDescent="0.45">
      <c r="A164" s="1" t="s">
        <v>232</v>
      </c>
      <c r="B164" s="1"/>
      <c r="C164" s="1"/>
      <c r="D164" s="1">
        <v>16</v>
      </c>
      <c r="E164" s="1">
        <v>46</v>
      </c>
      <c r="F164" s="1">
        <v>75</v>
      </c>
      <c r="G164" s="1">
        <v>61</v>
      </c>
      <c r="H164" s="1">
        <v>38</v>
      </c>
      <c r="I164" s="1">
        <v>57</v>
      </c>
      <c r="J164" s="1"/>
      <c r="K164">
        <f t="shared" si="2"/>
        <v>48.833333333333336</v>
      </c>
    </row>
    <row r="165" spans="1:11" x14ac:dyDescent="0.45">
      <c r="A165" s="1" t="s">
        <v>649</v>
      </c>
      <c r="B165" s="1"/>
      <c r="C165" s="1">
        <v>54</v>
      </c>
      <c r="D165" s="1">
        <v>62</v>
      </c>
      <c r="E165" s="1">
        <v>105</v>
      </c>
      <c r="F165" s="1">
        <v>116</v>
      </c>
      <c r="G165" s="1">
        <v>134</v>
      </c>
      <c r="H165" s="1">
        <v>35</v>
      </c>
      <c r="I165" s="1">
        <v>9</v>
      </c>
      <c r="J165" s="1"/>
      <c r="K165">
        <f t="shared" si="2"/>
        <v>73.571428571428569</v>
      </c>
    </row>
    <row r="166" spans="1:11" x14ac:dyDescent="0.45">
      <c r="A166" s="1" t="s">
        <v>175</v>
      </c>
      <c r="B166" s="1"/>
      <c r="C166" s="1"/>
      <c r="D166" s="1"/>
      <c r="E166" s="1"/>
      <c r="F166" s="1"/>
      <c r="G166" s="1"/>
      <c r="H166" s="1"/>
      <c r="I166" s="1"/>
      <c r="J166" s="1">
        <v>1</v>
      </c>
      <c r="K166">
        <f t="shared" si="2"/>
        <v>1</v>
      </c>
    </row>
    <row r="167" spans="1:11" x14ac:dyDescent="0.45">
      <c r="A167" s="1" t="s">
        <v>631</v>
      </c>
      <c r="B167" s="1"/>
      <c r="C167" s="1"/>
      <c r="D167" s="1">
        <v>27</v>
      </c>
      <c r="E167" s="1">
        <v>60</v>
      </c>
      <c r="F167" s="1">
        <v>16</v>
      </c>
      <c r="G167" s="1"/>
      <c r="H167" s="1"/>
      <c r="I167" s="1"/>
      <c r="J167" s="1"/>
      <c r="K167">
        <f t="shared" si="2"/>
        <v>34.333333333333336</v>
      </c>
    </row>
    <row r="168" spans="1:11" x14ac:dyDescent="0.45">
      <c r="A168" s="1" t="s">
        <v>670</v>
      </c>
      <c r="B168" s="1"/>
      <c r="C168" s="1"/>
      <c r="D168" s="1">
        <v>55</v>
      </c>
      <c r="E168" s="1">
        <v>65</v>
      </c>
      <c r="F168" s="1">
        <v>21</v>
      </c>
      <c r="G168" s="1"/>
      <c r="H168" s="1"/>
      <c r="I168" s="1"/>
      <c r="J168" s="1"/>
      <c r="K168">
        <f t="shared" si="2"/>
        <v>47</v>
      </c>
    </row>
    <row r="169" spans="1:11" x14ac:dyDescent="0.45">
      <c r="A169" s="1" t="s">
        <v>500</v>
      </c>
      <c r="B169" s="1"/>
      <c r="C169" s="1"/>
      <c r="D169" s="1"/>
      <c r="E169" s="1"/>
      <c r="F169" s="1"/>
      <c r="G169" s="1"/>
      <c r="H169" s="1">
        <v>0</v>
      </c>
      <c r="I169" s="1">
        <v>20</v>
      </c>
      <c r="J169" s="1"/>
      <c r="K169">
        <f t="shared" si="2"/>
        <v>10</v>
      </c>
    </row>
    <row r="170" spans="1:11" x14ac:dyDescent="0.45">
      <c r="A170" s="1" t="s">
        <v>624</v>
      </c>
      <c r="B170" s="1"/>
      <c r="C170" s="1"/>
      <c r="D170" s="1"/>
      <c r="E170" s="1"/>
      <c r="F170" s="1"/>
      <c r="G170" s="1"/>
      <c r="H170" s="1"/>
      <c r="I170" s="1"/>
      <c r="J170" s="1"/>
      <c r="K170" t="str">
        <f t="shared" si="2"/>
        <v/>
      </c>
    </row>
    <row r="171" spans="1:11" x14ac:dyDescent="0.45">
      <c r="A171" s="1" t="s">
        <v>534</v>
      </c>
      <c r="B171" s="1"/>
      <c r="C171" s="1">
        <v>0</v>
      </c>
      <c r="D171" s="1">
        <v>12</v>
      </c>
      <c r="E171" s="1">
        <v>40</v>
      </c>
      <c r="F171" s="1">
        <v>21</v>
      </c>
      <c r="G171" s="1">
        <v>39</v>
      </c>
      <c r="H171" s="1">
        <v>57</v>
      </c>
      <c r="I171" s="1">
        <v>1</v>
      </c>
      <c r="J171" s="1">
        <v>14</v>
      </c>
      <c r="K171">
        <f t="shared" si="2"/>
        <v>23</v>
      </c>
    </row>
    <row r="172" spans="1:11" x14ac:dyDescent="0.45">
      <c r="A172" s="1" t="s">
        <v>221</v>
      </c>
      <c r="B172" s="1"/>
      <c r="C172" s="1"/>
      <c r="D172" s="1"/>
      <c r="E172" s="1">
        <v>8</v>
      </c>
      <c r="F172" s="1">
        <v>59</v>
      </c>
      <c r="G172" s="1">
        <v>0</v>
      </c>
      <c r="H172" s="1">
        <v>128</v>
      </c>
      <c r="I172" s="1"/>
      <c r="J172" s="1"/>
      <c r="K172">
        <f t="shared" si="2"/>
        <v>48.75</v>
      </c>
    </row>
    <row r="173" spans="1:11" x14ac:dyDescent="0.45">
      <c r="A173" s="1" t="s">
        <v>459</v>
      </c>
      <c r="B173" s="1">
        <v>1</v>
      </c>
      <c r="C173" s="1">
        <v>138</v>
      </c>
      <c r="D173" s="1">
        <v>79</v>
      </c>
      <c r="E173" s="1">
        <v>40</v>
      </c>
      <c r="F173" s="1">
        <v>30</v>
      </c>
      <c r="G173" s="1"/>
      <c r="H173" s="1"/>
      <c r="I173" s="1"/>
      <c r="J173" s="1"/>
      <c r="K173">
        <f t="shared" si="2"/>
        <v>57.6</v>
      </c>
    </row>
    <row r="174" spans="1:11" x14ac:dyDescent="0.45">
      <c r="A174" s="1" t="s">
        <v>674</v>
      </c>
      <c r="B174" s="1">
        <v>22</v>
      </c>
      <c r="C174" s="1">
        <v>45</v>
      </c>
      <c r="D174" s="1">
        <v>51</v>
      </c>
      <c r="E174" s="1">
        <v>105</v>
      </c>
      <c r="F174" s="1">
        <v>138</v>
      </c>
      <c r="G174" s="1">
        <v>101</v>
      </c>
      <c r="H174" s="1">
        <v>112</v>
      </c>
      <c r="I174" s="1">
        <v>41</v>
      </c>
      <c r="J174" s="1">
        <v>55</v>
      </c>
      <c r="K174">
        <f t="shared" si="2"/>
        <v>74.444444444444443</v>
      </c>
    </row>
    <row r="175" spans="1:11" x14ac:dyDescent="0.45">
      <c r="A175" s="1" t="s">
        <v>160</v>
      </c>
      <c r="B175" s="1"/>
      <c r="C175" s="1"/>
      <c r="D175" s="1"/>
      <c r="E175" s="1"/>
      <c r="F175" s="1"/>
      <c r="G175" s="1"/>
      <c r="H175" s="1"/>
      <c r="I175" s="1"/>
      <c r="J175" s="1">
        <v>12</v>
      </c>
      <c r="K175">
        <f t="shared" si="2"/>
        <v>12</v>
      </c>
    </row>
    <row r="176" spans="1:11" x14ac:dyDescent="0.45">
      <c r="A176" s="1" t="s">
        <v>493</v>
      </c>
      <c r="B176" s="1"/>
      <c r="C176" s="1"/>
      <c r="D176" s="1"/>
      <c r="E176" s="1"/>
      <c r="F176" s="1"/>
      <c r="G176" s="1">
        <v>0</v>
      </c>
      <c r="H176" s="1">
        <v>0</v>
      </c>
      <c r="I176" s="1">
        <v>25</v>
      </c>
      <c r="J176" s="1">
        <v>123</v>
      </c>
      <c r="K176">
        <f t="shared" si="2"/>
        <v>37</v>
      </c>
    </row>
    <row r="177" spans="1:11" x14ac:dyDescent="0.45">
      <c r="A177" s="1" t="s">
        <v>597</v>
      </c>
      <c r="B177" s="1"/>
      <c r="C177" s="1"/>
      <c r="D177" s="1"/>
      <c r="E177" s="1"/>
      <c r="F177" s="1"/>
      <c r="G177" s="1"/>
      <c r="H177" s="1"/>
      <c r="I177" s="1"/>
      <c r="J177" s="1"/>
      <c r="K177" t="str">
        <f t="shared" si="2"/>
        <v/>
      </c>
    </row>
    <row r="178" spans="1:11" x14ac:dyDescent="0.45">
      <c r="A178" s="1" t="s">
        <v>136</v>
      </c>
      <c r="B178" s="1"/>
      <c r="C178" s="1">
        <v>55</v>
      </c>
      <c r="D178" s="1">
        <v>81</v>
      </c>
      <c r="E178" s="1">
        <v>55</v>
      </c>
      <c r="F178" s="1">
        <v>126</v>
      </c>
      <c r="G178" s="1">
        <v>113</v>
      </c>
      <c r="H178" s="1">
        <v>88</v>
      </c>
      <c r="I178" s="1">
        <v>137</v>
      </c>
      <c r="J178" s="1">
        <v>124</v>
      </c>
      <c r="K178">
        <f t="shared" si="2"/>
        <v>97.375</v>
      </c>
    </row>
    <row r="179" spans="1:11" x14ac:dyDescent="0.45">
      <c r="A179" s="1" t="s">
        <v>503</v>
      </c>
      <c r="B179" s="1"/>
      <c r="C179" s="1"/>
      <c r="D179" s="1"/>
      <c r="E179" s="1"/>
      <c r="F179" s="1"/>
      <c r="G179" s="1"/>
      <c r="H179" s="1"/>
      <c r="I179" s="1">
        <v>51</v>
      </c>
      <c r="J179" s="1">
        <v>59</v>
      </c>
      <c r="K179">
        <f t="shared" si="2"/>
        <v>55</v>
      </c>
    </row>
    <row r="180" spans="1:11" x14ac:dyDescent="0.45">
      <c r="A180" s="1" t="s">
        <v>334</v>
      </c>
      <c r="B180" s="1"/>
      <c r="C180" s="1"/>
      <c r="D180" s="1"/>
      <c r="E180" s="1"/>
      <c r="F180" s="1"/>
      <c r="G180" s="1"/>
      <c r="H180" s="1"/>
      <c r="I180" s="1">
        <v>17</v>
      </c>
      <c r="J180" s="1">
        <v>0</v>
      </c>
      <c r="K180">
        <f t="shared" si="2"/>
        <v>8.5</v>
      </c>
    </row>
    <row r="181" spans="1:11" x14ac:dyDescent="0.45">
      <c r="A181" s="1" t="s">
        <v>657</v>
      </c>
      <c r="B181" s="1">
        <v>184</v>
      </c>
      <c r="C181" s="1">
        <v>148</v>
      </c>
      <c r="D181" s="1">
        <v>135</v>
      </c>
      <c r="E181" s="1">
        <v>224</v>
      </c>
      <c r="F181" s="1">
        <v>142</v>
      </c>
      <c r="G181" s="1">
        <v>230</v>
      </c>
      <c r="H181" s="1">
        <v>143</v>
      </c>
      <c r="I181" s="1">
        <v>190</v>
      </c>
      <c r="J181" s="1">
        <v>132</v>
      </c>
      <c r="K181">
        <f t="shared" si="2"/>
        <v>169.77777777777777</v>
      </c>
    </row>
    <row r="182" spans="1:11" x14ac:dyDescent="0.45">
      <c r="A182" s="1" t="s">
        <v>664</v>
      </c>
      <c r="B182" s="1">
        <v>94</v>
      </c>
      <c r="C182" s="1">
        <v>74</v>
      </c>
      <c r="D182" s="1">
        <v>82</v>
      </c>
      <c r="E182" s="1">
        <v>66</v>
      </c>
      <c r="F182" s="1">
        <v>67</v>
      </c>
      <c r="G182" s="1">
        <v>99</v>
      </c>
      <c r="H182" s="1">
        <v>31</v>
      </c>
      <c r="I182" s="1">
        <v>4</v>
      </c>
      <c r="J182" s="1">
        <v>0</v>
      </c>
      <c r="K182">
        <f t="shared" si="2"/>
        <v>57.444444444444443</v>
      </c>
    </row>
    <row r="183" spans="1:11" x14ac:dyDescent="0.45">
      <c r="A183" s="1" t="s">
        <v>603</v>
      </c>
      <c r="B183" s="1"/>
      <c r="C183" s="1"/>
      <c r="D183" s="1"/>
      <c r="E183" s="1"/>
      <c r="F183" s="1"/>
      <c r="G183" s="1">
        <v>81</v>
      </c>
      <c r="H183" s="1">
        <v>67</v>
      </c>
      <c r="I183" s="1">
        <v>58</v>
      </c>
      <c r="J183" s="1">
        <v>15</v>
      </c>
      <c r="K183">
        <f t="shared" si="2"/>
        <v>55.25</v>
      </c>
    </row>
    <row r="184" spans="1:11" x14ac:dyDescent="0.45">
      <c r="A184" s="1" t="s">
        <v>599</v>
      </c>
      <c r="B184" s="1">
        <v>81</v>
      </c>
      <c r="C184" s="1">
        <v>100</v>
      </c>
      <c r="D184" s="1">
        <v>62</v>
      </c>
      <c r="E184" s="1">
        <v>140</v>
      </c>
      <c r="F184" s="1">
        <v>149</v>
      </c>
      <c r="G184" s="1">
        <v>131</v>
      </c>
      <c r="H184" s="1">
        <v>62</v>
      </c>
      <c r="I184" s="1"/>
      <c r="J184" s="1"/>
      <c r="K184">
        <f t="shared" si="2"/>
        <v>103.57142857142857</v>
      </c>
    </row>
    <row r="185" spans="1:11" x14ac:dyDescent="0.45">
      <c r="A185" s="1" t="s">
        <v>298</v>
      </c>
      <c r="B185" s="1"/>
      <c r="C185" s="1"/>
      <c r="D185" s="1"/>
      <c r="E185" s="1"/>
      <c r="F185" s="1"/>
      <c r="G185" s="1"/>
      <c r="H185" s="1"/>
      <c r="I185" s="1"/>
      <c r="J185" s="1"/>
      <c r="K185" t="str">
        <f t="shared" si="2"/>
        <v/>
      </c>
    </row>
    <row r="186" spans="1:11" x14ac:dyDescent="0.45">
      <c r="A186" s="1" t="s">
        <v>226</v>
      </c>
      <c r="B186" s="1"/>
      <c r="C186" s="1"/>
      <c r="D186" s="1">
        <v>0</v>
      </c>
      <c r="E186" s="1">
        <v>3</v>
      </c>
      <c r="F186" s="1">
        <v>99</v>
      </c>
      <c r="G186" s="1">
        <v>62</v>
      </c>
      <c r="H186" s="1">
        <v>13</v>
      </c>
      <c r="I186" s="1">
        <v>38</v>
      </c>
      <c r="J186" s="1">
        <v>60</v>
      </c>
      <c r="K186">
        <f t="shared" si="2"/>
        <v>39.285714285714285</v>
      </c>
    </row>
    <row r="187" spans="1:11" x14ac:dyDescent="0.45">
      <c r="A187" s="1" t="s">
        <v>86</v>
      </c>
      <c r="B187" s="1"/>
      <c r="C187" s="1"/>
      <c r="D187" s="1"/>
      <c r="E187" s="1"/>
      <c r="F187" s="1"/>
      <c r="G187" s="1"/>
      <c r="H187" s="1"/>
      <c r="I187" s="1">
        <v>36</v>
      </c>
      <c r="J187" s="1">
        <v>58</v>
      </c>
      <c r="K187">
        <f t="shared" si="2"/>
        <v>47</v>
      </c>
    </row>
    <row r="188" spans="1:11" x14ac:dyDescent="0.45">
      <c r="A188" s="1" t="s">
        <v>483</v>
      </c>
      <c r="B188" s="1"/>
      <c r="C188" s="1"/>
      <c r="D188" s="1"/>
      <c r="E188" s="1"/>
      <c r="F188" s="1"/>
      <c r="G188" s="1"/>
      <c r="H188" s="1"/>
      <c r="I188" s="1"/>
      <c r="J188" s="1"/>
      <c r="K188" t="str">
        <f t="shared" si="2"/>
        <v/>
      </c>
    </row>
    <row r="189" spans="1:11" x14ac:dyDescent="0.45">
      <c r="A189" s="1" t="s">
        <v>304</v>
      </c>
      <c r="B189" s="1">
        <v>134</v>
      </c>
      <c r="C189" s="1">
        <v>177</v>
      </c>
      <c r="D189" s="1">
        <v>153</v>
      </c>
      <c r="E189" s="1">
        <v>152</v>
      </c>
      <c r="F189" s="1">
        <v>160</v>
      </c>
      <c r="G189" s="1">
        <v>123</v>
      </c>
      <c r="H189" s="1">
        <v>58</v>
      </c>
      <c r="I189" s="1">
        <v>50</v>
      </c>
      <c r="J189" s="1">
        <v>89</v>
      </c>
      <c r="K189">
        <f t="shared" si="2"/>
        <v>121.77777777777777</v>
      </c>
    </row>
    <row r="190" spans="1:11" x14ac:dyDescent="0.45">
      <c r="A190" s="1" t="s">
        <v>215</v>
      </c>
      <c r="B190" s="1"/>
      <c r="C190" s="1"/>
      <c r="D190" s="1"/>
      <c r="E190" s="1"/>
      <c r="F190" s="1"/>
      <c r="G190" s="1"/>
      <c r="H190" s="1"/>
      <c r="I190" s="1"/>
      <c r="J190" s="1">
        <v>82</v>
      </c>
      <c r="K190">
        <f t="shared" si="2"/>
        <v>82</v>
      </c>
    </row>
    <row r="191" spans="1:11" x14ac:dyDescent="0.45">
      <c r="A191" s="1" t="s">
        <v>104</v>
      </c>
      <c r="B191" s="1"/>
      <c r="C191" s="1"/>
      <c r="D191" s="1"/>
      <c r="E191" s="1"/>
      <c r="F191" s="1"/>
      <c r="G191" s="1"/>
      <c r="H191" s="1"/>
      <c r="I191" s="1"/>
      <c r="J191" s="1">
        <v>2</v>
      </c>
      <c r="K191">
        <f t="shared" si="2"/>
        <v>2</v>
      </c>
    </row>
    <row r="192" spans="1:11" x14ac:dyDescent="0.45">
      <c r="A192" s="1" t="s">
        <v>384</v>
      </c>
      <c r="B192" s="1">
        <v>35</v>
      </c>
      <c r="C192" s="1">
        <v>17</v>
      </c>
      <c r="D192" s="1">
        <v>69</v>
      </c>
      <c r="E192" s="1">
        <v>101</v>
      </c>
      <c r="F192" s="1">
        <v>102</v>
      </c>
      <c r="G192" s="1">
        <v>125</v>
      </c>
      <c r="H192" s="1">
        <v>0</v>
      </c>
      <c r="I192" s="1">
        <v>67</v>
      </c>
      <c r="J192" s="1"/>
      <c r="K192">
        <f t="shared" si="2"/>
        <v>64.5</v>
      </c>
    </row>
    <row r="193" spans="1:11" x14ac:dyDescent="0.45">
      <c r="A193" s="1" t="s">
        <v>312</v>
      </c>
      <c r="B193" s="1"/>
      <c r="C193" s="1"/>
      <c r="D193" s="1"/>
      <c r="E193" s="1"/>
      <c r="F193" s="1"/>
      <c r="G193" s="1"/>
      <c r="H193" s="1">
        <v>187</v>
      </c>
      <c r="I193" s="1">
        <v>179</v>
      </c>
      <c r="J193" s="1">
        <v>50</v>
      </c>
      <c r="K193">
        <f t="shared" si="2"/>
        <v>138.66666666666666</v>
      </c>
    </row>
    <row r="194" spans="1:11" x14ac:dyDescent="0.45">
      <c r="A194" s="1" t="s">
        <v>471</v>
      </c>
      <c r="B194" s="1"/>
      <c r="C194" s="1"/>
      <c r="D194" s="1"/>
      <c r="E194" s="1"/>
      <c r="F194" s="1"/>
      <c r="G194" s="1">
        <v>0</v>
      </c>
      <c r="H194" s="1">
        <v>0</v>
      </c>
      <c r="I194" s="1">
        <v>1</v>
      </c>
      <c r="J194" s="1">
        <v>31</v>
      </c>
      <c r="K194">
        <f t="shared" ref="K194:K257" si="3">IFERROR(AVERAGE(B194:J194),"")</f>
        <v>8</v>
      </c>
    </row>
    <row r="195" spans="1:11" x14ac:dyDescent="0.45">
      <c r="A195" s="1" t="s">
        <v>399</v>
      </c>
      <c r="B195" s="1"/>
      <c r="C195" s="1"/>
      <c r="D195" s="1"/>
      <c r="E195" s="1"/>
      <c r="F195" s="1"/>
      <c r="G195" s="1"/>
      <c r="H195" s="1"/>
      <c r="I195" s="1"/>
      <c r="J195" s="1">
        <v>76</v>
      </c>
      <c r="K195">
        <f t="shared" si="3"/>
        <v>76</v>
      </c>
    </row>
    <row r="196" spans="1:11" x14ac:dyDescent="0.45">
      <c r="A196" s="1" t="s">
        <v>518</v>
      </c>
      <c r="B196" s="1"/>
      <c r="C196" s="1"/>
      <c r="D196" s="1"/>
      <c r="E196" s="1"/>
      <c r="F196" s="1"/>
      <c r="G196" s="1"/>
      <c r="H196" s="1"/>
      <c r="I196" s="1"/>
      <c r="J196" s="1"/>
      <c r="K196" t="str">
        <f t="shared" si="3"/>
        <v/>
      </c>
    </row>
    <row r="197" spans="1:11" x14ac:dyDescent="0.45">
      <c r="A197" s="1" t="s">
        <v>364</v>
      </c>
      <c r="B197" s="1"/>
      <c r="C197" s="1"/>
      <c r="D197" s="1"/>
      <c r="E197" s="1"/>
      <c r="F197" s="1">
        <v>109</v>
      </c>
      <c r="G197" s="1">
        <v>140</v>
      </c>
      <c r="H197" s="1">
        <v>141</v>
      </c>
      <c r="I197" s="1">
        <v>83</v>
      </c>
      <c r="J197" s="1">
        <v>125</v>
      </c>
      <c r="K197">
        <f t="shared" si="3"/>
        <v>119.6</v>
      </c>
    </row>
    <row r="198" spans="1:11" x14ac:dyDescent="0.45">
      <c r="A198" s="1" t="s">
        <v>240</v>
      </c>
      <c r="B198" s="1">
        <v>3</v>
      </c>
      <c r="C198" s="1"/>
      <c r="D198" s="1"/>
      <c r="E198" s="1"/>
      <c r="F198" s="1"/>
      <c r="G198" s="1"/>
      <c r="H198" s="1"/>
      <c r="I198" s="1"/>
      <c r="J198" s="1"/>
      <c r="K198">
        <f t="shared" si="3"/>
        <v>3</v>
      </c>
    </row>
    <row r="199" spans="1:11" x14ac:dyDescent="0.45">
      <c r="A199" s="1" t="s">
        <v>276</v>
      </c>
      <c r="B199" s="1"/>
      <c r="C199" s="1"/>
      <c r="D199" s="1"/>
      <c r="E199" s="1"/>
      <c r="F199" s="1">
        <v>0</v>
      </c>
      <c r="G199" s="1">
        <v>45</v>
      </c>
      <c r="H199" s="1">
        <v>1</v>
      </c>
      <c r="I199" s="1">
        <v>75</v>
      </c>
      <c r="J199" s="1"/>
      <c r="K199">
        <f t="shared" si="3"/>
        <v>30.25</v>
      </c>
    </row>
    <row r="200" spans="1:11" x14ac:dyDescent="0.45">
      <c r="A200" s="1" t="s">
        <v>617</v>
      </c>
      <c r="B200" s="1"/>
      <c r="C200" s="1"/>
      <c r="D200" s="1"/>
      <c r="E200" s="1"/>
      <c r="F200" s="1"/>
      <c r="G200" s="1"/>
      <c r="H200" s="1"/>
      <c r="I200" s="1"/>
      <c r="J200" s="1"/>
      <c r="K200" t="str">
        <f t="shared" si="3"/>
        <v/>
      </c>
    </row>
    <row r="201" spans="1:11" x14ac:dyDescent="0.45">
      <c r="A201" s="1" t="s">
        <v>542</v>
      </c>
      <c r="B201" s="1"/>
      <c r="C201" s="1"/>
      <c r="D201" s="1"/>
      <c r="E201" s="1"/>
      <c r="F201" s="1"/>
      <c r="G201" s="1"/>
      <c r="H201" s="1"/>
      <c r="I201" s="1"/>
      <c r="J201" s="1"/>
      <c r="K201" t="str">
        <f t="shared" si="3"/>
        <v/>
      </c>
    </row>
    <row r="202" spans="1:11" x14ac:dyDescent="0.45">
      <c r="A202" s="1" t="s">
        <v>200</v>
      </c>
      <c r="B202" s="1"/>
      <c r="C202" s="1"/>
      <c r="D202" s="1"/>
      <c r="E202" s="1"/>
      <c r="F202" s="1"/>
      <c r="G202" s="1">
        <v>102</v>
      </c>
      <c r="H202" s="1">
        <v>77</v>
      </c>
      <c r="I202" s="1">
        <v>72</v>
      </c>
      <c r="J202" s="1">
        <v>154</v>
      </c>
      <c r="K202">
        <f t="shared" si="3"/>
        <v>101.25</v>
      </c>
    </row>
    <row r="203" spans="1:11" x14ac:dyDescent="0.45">
      <c r="A203" s="1" t="s">
        <v>607</v>
      </c>
      <c r="B203" s="1"/>
      <c r="C203" s="1"/>
      <c r="D203" s="1"/>
      <c r="E203" s="1"/>
      <c r="F203" s="1">
        <v>192</v>
      </c>
      <c r="G203" s="1">
        <v>101</v>
      </c>
      <c r="H203" s="1">
        <v>85</v>
      </c>
      <c r="I203" s="1">
        <v>109</v>
      </c>
      <c r="J203" s="1">
        <v>97</v>
      </c>
      <c r="K203">
        <f t="shared" si="3"/>
        <v>116.8</v>
      </c>
    </row>
    <row r="204" spans="1:11" x14ac:dyDescent="0.45">
      <c r="A204" s="1" t="s">
        <v>284</v>
      </c>
      <c r="B204" s="1"/>
      <c r="C204" s="1"/>
      <c r="D204" s="1"/>
      <c r="E204" s="1"/>
      <c r="F204" s="1"/>
      <c r="G204" s="1"/>
      <c r="H204" s="1"/>
      <c r="I204" s="1">
        <v>96</v>
      </c>
      <c r="J204" s="1">
        <v>54</v>
      </c>
      <c r="K204">
        <f t="shared" si="3"/>
        <v>75</v>
      </c>
    </row>
    <row r="205" spans="1:11" x14ac:dyDescent="0.45">
      <c r="A205" s="1" t="s">
        <v>273</v>
      </c>
      <c r="B205" s="1"/>
      <c r="C205" s="1">
        <v>0</v>
      </c>
      <c r="D205" s="1">
        <v>8</v>
      </c>
      <c r="E205" s="1">
        <v>41</v>
      </c>
      <c r="F205" s="1">
        <v>108</v>
      </c>
      <c r="G205" s="1">
        <v>87</v>
      </c>
      <c r="H205" s="1">
        <v>144</v>
      </c>
      <c r="I205" s="1">
        <v>136</v>
      </c>
      <c r="J205" s="1">
        <v>106</v>
      </c>
      <c r="K205">
        <f t="shared" si="3"/>
        <v>78.75</v>
      </c>
    </row>
    <row r="206" spans="1:11" x14ac:dyDescent="0.45">
      <c r="A206" s="1" t="s">
        <v>396</v>
      </c>
      <c r="B206" s="1"/>
      <c r="C206" s="1"/>
      <c r="D206" s="1"/>
      <c r="E206" s="1"/>
      <c r="F206" s="1"/>
      <c r="G206" s="1"/>
      <c r="H206" s="1"/>
      <c r="I206" s="1"/>
      <c r="J206" s="1"/>
      <c r="K206" t="str">
        <f t="shared" si="3"/>
        <v/>
      </c>
    </row>
    <row r="207" spans="1:11" x14ac:dyDescent="0.45">
      <c r="A207" s="1" t="s">
        <v>454</v>
      </c>
      <c r="B207" s="1"/>
      <c r="C207" s="1"/>
      <c r="D207" s="1"/>
      <c r="E207" s="1"/>
      <c r="F207" s="1"/>
      <c r="G207" s="1"/>
      <c r="H207" s="1"/>
      <c r="I207" s="1"/>
      <c r="J207" s="1"/>
      <c r="K207" t="str">
        <f t="shared" si="3"/>
        <v/>
      </c>
    </row>
    <row r="208" spans="1:11" x14ac:dyDescent="0.45">
      <c r="A208" s="1" t="s">
        <v>406</v>
      </c>
      <c r="B208" s="1"/>
      <c r="C208" s="1"/>
      <c r="D208" s="1"/>
      <c r="E208" s="1"/>
      <c r="F208" s="1"/>
      <c r="G208" s="1"/>
      <c r="H208" s="1"/>
      <c r="I208" s="1"/>
      <c r="J208" s="1">
        <v>31</v>
      </c>
      <c r="K208">
        <f t="shared" si="3"/>
        <v>31</v>
      </c>
    </row>
    <row r="209" spans="1:11" x14ac:dyDescent="0.45">
      <c r="A209" s="1" t="s">
        <v>604</v>
      </c>
      <c r="B209" s="1"/>
      <c r="C209" s="1"/>
      <c r="D209" s="1"/>
      <c r="E209" s="1"/>
      <c r="F209" s="1"/>
      <c r="G209" s="1"/>
      <c r="H209" s="1"/>
      <c r="I209" s="1"/>
      <c r="J209" s="1">
        <v>0</v>
      </c>
      <c r="K209">
        <f t="shared" si="3"/>
        <v>0</v>
      </c>
    </row>
    <row r="210" spans="1:11" x14ac:dyDescent="0.45">
      <c r="A210" s="1" t="s">
        <v>242</v>
      </c>
      <c r="B210" s="1"/>
      <c r="C210" s="1"/>
      <c r="D210" s="1"/>
      <c r="E210" s="1"/>
      <c r="F210" s="1"/>
      <c r="G210" s="1"/>
      <c r="H210" s="1"/>
      <c r="I210" s="1"/>
      <c r="J210" s="1"/>
      <c r="K210" t="str">
        <f t="shared" si="3"/>
        <v/>
      </c>
    </row>
    <row r="211" spans="1:11" x14ac:dyDescent="0.45">
      <c r="A211" s="1" t="s">
        <v>428</v>
      </c>
      <c r="B211" s="1"/>
      <c r="C211" s="1"/>
      <c r="D211" s="1"/>
      <c r="E211" s="1"/>
      <c r="F211" s="1">
        <v>81</v>
      </c>
      <c r="G211" s="1">
        <v>86</v>
      </c>
      <c r="H211" s="1">
        <v>78</v>
      </c>
      <c r="I211" s="1">
        <v>65</v>
      </c>
      <c r="J211" s="1">
        <v>49</v>
      </c>
      <c r="K211">
        <f t="shared" si="3"/>
        <v>71.8</v>
      </c>
    </row>
    <row r="212" spans="1:11" x14ac:dyDescent="0.45">
      <c r="A212" s="1" t="s">
        <v>166</v>
      </c>
      <c r="B212" s="1"/>
      <c r="C212" s="1"/>
      <c r="D212" s="1"/>
      <c r="E212" s="1">
        <v>0</v>
      </c>
      <c r="F212" s="1">
        <v>108</v>
      </c>
      <c r="G212" s="1">
        <v>152</v>
      </c>
      <c r="H212" s="1">
        <v>0</v>
      </c>
      <c r="I212" s="1"/>
      <c r="J212" s="1"/>
      <c r="K212">
        <f t="shared" si="3"/>
        <v>65</v>
      </c>
    </row>
    <row r="213" spans="1:11" x14ac:dyDescent="0.45">
      <c r="A213" s="1" t="s">
        <v>382</v>
      </c>
      <c r="B213" s="1"/>
      <c r="C213" s="1"/>
      <c r="D213" s="1"/>
      <c r="E213" s="1"/>
      <c r="F213" s="1"/>
      <c r="G213" s="1"/>
      <c r="H213" s="1">
        <v>14</v>
      </c>
      <c r="I213" s="1">
        <v>0</v>
      </c>
      <c r="J213" s="1">
        <v>5</v>
      </c>
      <c r="K213">
        <f t="shared" si="3"/>
        <v>6.333333333333333</v>
      </c>
    </row>
    <row r="214" spans="1:11" x14ac:dyDescent="0.45">
      <c r="A214" s="1" t="s">
        <v>450</v>
      </c>
      <c r="B214" s="1"/>
      <c r="C214" s="1"/>
      <c r="D214" s="1"/>
      <c r="E214" s="1"/>
      <c r="F214" s="1"/>
      <c r="G214" s="1"/>
      <c r="H214" s="1">
        <v>136</v>
      </c>
      <c r="I214" s="1">
        <v>91</v>
      </c>
      <c r="J214" s="1">
        <v>90</v>
      </c>
      <c r="K214">
        <f t="shared" si="3"/>
        <v>105.66666666666667</v>
      </c>
    </row>
    <row r="215" spans="1:11" x14ac:dyDescent="0.45">
      <c r="A215" s="1" t="s">
        <v>220</v>
      </c>
      <c r="B215" s="1"/>
      <c r="C215" s="1"/>
      <c r="D215" s="1"/>
      <c r="E215" s="1"/>
      <c r="F215" s="1"/>
      <c r="G215" s="1">
        <v>123</v>
      </c>
      <c r="H215" s="1">
        <v>100</v>
      </c>
      <c r="I215" s="1">
        <v>101</v>
      </c>
      <c r="J215" s="1">
        <v>118</v>
      </c>
      <c r="K215">
        <f t="shared" si="3"/>
        <v>110.5</v>
      </c>
    </row>
    <row r="216" spans="1:11" x14ac:dyDescent="0.45">
      <c r="A216" s="1" t="s">
        <v>134</v>
      </c>
      <c r="B216" s="1"/>
      <c r="C216" s="1"/>
      <c r="D216" s="1"/>
      <c r="E216" s="1"/>
      <c r="F216" s="1"/>
      <c r="G216" s="1"/>
      <c r="H216" s="1"/>
      <c r="I216" s="1"/>
      <c r="J216" s="1"/>
      <c r="K216" t="str">
        <f t="shared" si="3"/>
        <v/>
      </c>
    </row>
    <row r="217" spans="1:11" x14ac:dyDescent="0.45">
      <c r="A217" s="1" t="s">
        <v>197</v>
      </c>
      <c r="B217" s="1"/>
      <c r="C217" s="1"/>
      <c r="D217" s="1"/>
      <c r="E217" s="1"/>
      <c r="F217" s="1"/>
      <c r="G217" s="1"/>
      <c r="H217" s="1"/>
      <c r="I217" s="1"/>
      <c r="J217" s="1"/>
      <c r="K217" t="str">
        <f t="shared" si="3"/>
        <v/>
      </c>
    </row>
    <row r="218" spans="1:11" x14ac:dyDescent="0.45">
      <c r="A218" s="1" t="s">
        <v>618</v>
      </c>
      <c r="B218" s="1"/>
      <c r="C218" s="1"/>
      <c r="D218" s="1"/>
      <c r="E218" s="1"/>
      <c r="F218" s="1"/>
      <c r="G218" s="1"/>
      <c r="H218" s="1"/>
      <c r="I218" s="1"/>
      <c r="J218" s="1">
        <v>118</v>
      </c>
      <c r="K218">
        <f t="shared" si="3"/>
        <v>118</v>
      </c>
    </row>
    <row r="219" spans="1:11" x14ac:dyDescent="0.45">
      <c r="A219" s="1" t="s">
        <v>67</v>
      </c>
      <c r="B219" s="1"/>
      <c r="C219" s="1"/>
      <c r="D219" s="1"/>
      <c r="E219" s="1"/>
      <c r="F219" s="1"/>
      <c r="G219" s="1"/>
      <c r="H219" s="1"/>
      <c r="I219" s="1"/>
      <c r="J219" s="1"/>
      <c r="K219" t="str">
        <f t="shared" si="3"/>
        <v/>
      </c>
    </row>
    <row r="220" spans="1:11" x14ac:dyDescent="0.45">
      <c r="A220" s="1" t="s">
        <v>274</v>
      </c>
      <c r="B220" s="1"/>
      <c r="C220" s="1"/>
      <c r="D220" s="1"/>
      <c r="E220" s="1"/>
      <c r="F220" s="1"/>
      <c r="G220" s="1"/>
      <c r="H220" s="1"/>
      <c r="I220" s="1"/>
      <c r="J220" s="1"/>
      <c r="K220" t="str">
        <f t="shared" si="3"/>
        <v/>
      </c>
    </row>
    <row r="221" spans="1:11" x14ac:dyDescent="0.45">
      <c r="A221" s="1" t="s">
        <v>642</v>
      </c>
      <c r="B221" s="1"/>
      <c r="C221" s="1"/>
      <c r="D221" s="1"/>
      <c r="E221" s="1"/>
      <c r="F221" s="1"/>
      <c r="G221" s="1"/>
      <c r="H221" s="1"/>
      <c r="I221" s="1"/>
      <c r="J221" s="1">
        <v>80</v>
      </c>
      <c r="K221">
        <f t="shared" si="3"/>
        <v>80</v>
      </c>
    </row>
    <row r="222" spans="1:11" x14ac:dyDescent="0.45">
      <c r="A222" s="1" t="s">
        <v>163</v>
      </c>
      <c r="B222" s="1"/>
      <c r="C222" s="1"/>
      <c r="D222" s="1"/>
      <c r="E222" s="1"/>
      <c r="F222" s="1">
        <v>32</v>
      </c>
      <c r="G222" s="1">
        <v>2</v>
      </c>
      <c r="H222" s="1">
        <v>110</v>
      </c>
      <c r="I222" s="1">
        <v>131</v>
      </c>
      <c r="J222" s="1">
        <v>128</v>
      </c>
      <c r="K222">
        <f t="shared" si="3"/>
        <v>80.599999999999994</v>
      </c>
    </row>
    <row r="223" spans="1:11" x14ac:dyDescent="0.45">
      <c r="A223" s="1" t="s">
        <v>480</v>
      </c>
      <c r="B223" s="1"/>
      <c r="C223" s="1"/>
      <c r="D223" s="1"/>
      <c r="E223" s="1"/>
      <c r="F223" s="1"/>
      <c r="G223" s="1"/>
      <c r="H223" s="1"/>
      <c r="I223" s="1"/>
      <c r="J223" s="1"/>
      <c r="K223" t="str">
        <f t="shared" si="3"/>
        <v/>
      </c>
    </row>
    <row r="224" spans="1:11" x14ac:dyDescent="0.45">
      <c r="A224" s="1" t="s">
        <v>190</v>
      </c>
      <c r="B224" s="1"/>
      <c r="C224" s="1"/>
      <c r="D224" s="1">
        <v>73</v>
      </c>
      <c r="E224" s="1">
        <v>94</v>
      </c>
      <c r="F224" s="1">
        <v>12</v>
      </c>
      <c r="G224" s="1">
        <v>0</v>
      </c>
      <c r="H224" s="1">
        <v>25</v>
      </c>
      <c r="I224" s="1">
        <v>43</v>
      </c>
      <c r="J224" s="1">
        <v>56</v>
      </c>
      <c r="K224">
        <f t="shared" si="3"/>
        <v>43.285714285714285</v>
      </c>
    </row>
    <row r="225" spans="1:11" x14ac:dyDescent="0.45">
      <c r="A225" s="1" t="s">
        <v>645</v>
      </c>
      <c r="B225" s="1"/>
      <c r="C225" s="1"/>
      <c r="D225" s="1"/>
      <c r="E225" s="1"/>
      <c r="F225" s="1"/>
      <c r="G225" s="1"/>
      <c r="H225" s="1"/>
      <c r="I225" s="1">
        <v>5</v>
      </c>
      <c r="J225" s="1">
        <v>15</v>
      </c>
      <c r="K225">
        <f t="shared" si="3"/>
        <v>10</v>
      </c>
    </row>
    <row r="226" spans="1:11" x14ac:dyDescent="0.45">
      <c r="A226" s="1" t="s">
        <v>59</v>
      </c>
      <c r="B226" s="1"/>
      <c r="C226" s="1"/>
      <c r="D226" s="1"/>
      <c r="E226" s="1"/>
      <c r="F226" s="1"/>
      <c r="G226" s="1"/>
      <c r="H226" s="1"/>
      <c r="I226" s="1"/>
      <c r="J226" s="1"/>
      <c r="K226" t="str">
        <f t="shared" si="3"/>
        <v/>
      </c>
    </row>
    <row r="227" spans="1:11" x14ac:dyDescent="0.45">
      <c r="A227" s="1" t="s">
        <v>634</v>
      </c>
      <c r="B227" s="1">
        <v>182</v>
      </c>
      <c r="C227" s="1">
        <v>205</v>
      </c>
      <c r="D227" s="1">
        <v>108</v>
      </c>
      <c r="E227" s="1">
        <v>214</v>
      </c>
      <c r="F227" s="1">
        <v>128</v>
      </c>
      <c r="G227" s="1">
        <v>0</v>
      </c>
      <c r="H227" s="1">
        <v>165</v>
      </c>
      <c r="I227" s="1"/>
      <c r="J227" s="1"/>
      <c r="K227">
        <f t="shared" si="3"/>
        <v>143.14285714285714</v>
      </c>
    </row>
    <row r="228" spans="1:11" x14ac:dyDescent="0.45">
      <c r="A228" s="1" t="s">
        <v>237</v>
      </c>
      <c r="B228" s="1"/>
      <c r="C228" s="1"/>
      <c r="D228" s="1"/>
      <c r="E228" s="1"/>
      <c r="F228" s="1"/>
      <c r="G228" s="1"/>
      <c r="H228" s="1">
        <v>117</v>
      </c>
      <c r="I228" s="1">
        <v>135</v>
      </c>
      <c r="J228" s="1">
        <v>126</v>
      </c>
      <c r="K228">
        <f t="shared" si="3"/>
        <v>126</v>
      </c>
    </row>
    <row r="229" spans="1:11" x14ac:dyDescent="0.45">
      <c r="A229" s="1" t="s">
        <v>181</v>
      </c>
      <c r="B229" s="1"/>
      <c r="C229" s="1"/>
      <c r="D229" s="1"/>
      <c r="E229" s="1"/>
      <c r="F229" s="1"/>
      <c r="G229" s="1"/>
      <c r="H229" s="1">
        <v>48</v>
      </c>
      <c r="I229" s="1">
        <v>4</v>
      </c>
      <c r="J229" s="1"/>
      <c r="K229">
        <f t="shared" si="3"/>
        <v>26</v>
      </c>
    </row>
    <row r="230" spans="1:11" x14ac:dyDescent="0.45">
      <c r="A230" s="1" t="s">
        <v>470</v>
      </c>
      <c r="B230" s="1"/>
      <c r="C230" s="1"/>
      <c r="D230" s="1"/>
      <c r="E230" s="1"/>
      <c r="F230" s="1">
        <v>60</v>
      </c>
      <c r="G230" s="1">
        <v>73</v>
      </c>
      <c r="H230" s="1">
        <v>55</v>
      </c>
      <c r="I230" s="1">
        <v>116</v>
      </c>
      <c r="J230" s="1">
        <v>92</v>
      </c>
      <c r="K230">
        <f t="shared" si="3"/>
        <v>79.2</v>
      </c>
    </row>
    <row r="231" spans="1:11" x14ac:dyDescent="0.45">
      <c r="A231" s="1" t="s">
        <v>422</v>
      </c>
      <c r="B231" s="1"/>
      <c r="C231" s="1"/>
      <c r="D231" s="1"/>
      <c r="E231" s="1"/>
      <c r="F231" s="1"/>
      <c r="G231" s="1"/>
      <c r="H231" s="1"/>
      <c r="I231" s="1"/>
      <c r="J231" s="1"/>
      <c r="K231" t="str">
        <f t="shared" si="3"/>
        <v/>
      </c>
    </row>
    <row r="232" spans="1:11" x14ac:dyDescent="0.45">
      <c r="A232" s="1" t="s">
        <v>91</v>
      </c>
      <c r="B232" s="1"/>
      <c r="C232" s="1"/>
      <c r="D232" s="1"/>
      <c r="E232" s="1">
        <v>34</v>
      </c>
      <c r="F232" s="1">
        <v>21</v>
      </c>
      <c r="G232" s="1">
        <v>9</v>
      </c>
      <c r="H232" s="1">
        <v>12</v>
      </c>
      <c r="I232" s="1">
        <v>6</v>
      </c>
      <c r="J232" s="1"/>
      <c r="K232">
        <f t="shared" si="3"/>
        <v>16.399999999999999</v>
      </c>
    </row>
    <row r="233" spans="1:11" x14ac:dyDescent="0.45">
      <c r="A233" s="1" t="s">
        <v>209</v>
      </c>
      <c r="B233" s="1"/>
      <c r="C233" s="1"/>
      <c r="D233" s="1"/>
      <c r="E233" s="1">
        <v>1</v>
      </c>
      <c r="F233" s="1">
        <v>42</v>
      </c>
      <c r="G233" s="1">
        <v>43</v>
      </c>
      <c r="H233" s="1">
        <v>6</v>
      </c>
      <c r="I233" s="1">
        <v>5</v>
      </c>
      <c r="J233" s="1">
        <v>65</v>
      </c>
      <c r="K233">
        <f t="shared" si="3"/>
        <v>27</v>
      </c>
    </row>
    <row r="234" spans="1:11" x14ac:dyDescent="0.45">
      <c r="A234" s="1" t="s">
        <v>509</v>
      </c>
      <c r="B234" s="1"/>
      <c r="C234" s="1"/>
      <c r="D234" s="1"/>
      <c r="E234" s="1"/>
      <c r="F234" s="1"/>
      <c r="G234" s="1"/>
      <c r="H234" s="1"/>
      <c r="I234" s="1"/>
      <c r="J234" s="1">
        <v>15</v>
      </c>
      <c r="K234">
        <f t="shared" si="3"/>
        <v>15</v>
      </c>
    </row>
    <row r="235" spans="1:11" x14ac:dyDescent="0.45">
      <c r="A235" s="1" t="s">
        <v>512</v>
      </c>
      <c r="B235" s="1"/>
      <c r="C235" s="1"/>
      <c r="D235" s="1"/>
      <c r="E235" s="1"/>
      <c r="F235" s="1"/>
      <c r="G235" s="1"/>
      <c r="H235" s="1"/>
      <c r="I235" s="1"/>
      <c r="J235" s="1">
        <v>40</v>
      </c>
      <c r="K235">
        <f t="shared" si="3"/>
        <v>40</v>
      </c>
    </row>
    <row r="236" spans="1:11" x14ac:dyDescent="0.45">
      <c r="A236" s="1" t="s">
        <v>154</v>
      </c>
      <c r="B236" s="1"/>
      <c r="C236" s="1"/>
      <c r="D236" s="1">
        <v>0</v>
      </c>
      <c r="E236" s="1">
        <v>-2</v>
      </c>
      <c r="F236" s="1">
        <v>19</v>
      </c>
      <c r="G236" s="1">
        <v>85</v>
      </c>
      <c r="H236" s="1">
        <v>73</v>
      </c>
      <c r="I236" s="1">
        <v>86</v>
      </c>
      <c r="J236" s="1">
        <v>114</v>
      </c>
      <c r="K236">
        <f t="shared" si="3"/>
        <v>53.571428571428569</v>
      </c>
    </row>
    <row r="237" spans="1:11" x14ac:dyDescent="0.45">
      <c r="A237" s="1" t="s">
        <v>198</v>
      </c>
      <c r="B237" s="1"/>
      <c r="C237" s="1"/>
      <c r="D237" s="1"/>
      <c r="E237" s="1"/>
      <c r="F237" s="1"/>
      <c r="G237" s="1"/>
      <c r="H237" s="1"/>
      <c r="I237" s="1"/>
      <c r="J237" s="1">
        <v>0</v>
      </c>
      <c r="K237">
        <f t="shared" si="3"/>
        <v>0</v>
      </c>
    </row>
    <row r="238" spans="1:11" x14ac:dyDescent="0.45">
      <c r="A238" s="1" t="s">
        <v>115</v>
      </c>
      <c r="B238" s="1"/>
      <c r="C238" s="1"/>
      <c r="D238" s="1"/>
      <c r="E238" s="1"/>
      <c r="F238" s="1">
        <v>101</v>
      </c>
      <c r="G238" s="1">
        <v>16</v>
      </c>
      <c r="H238" s="1">
        <v>4</v>
      </c>
      <c r="I238" s="1">
        <v>87</v>
      </c>
      <c r="J238" s="1">
        <v>45</v>
      </c>
      <c r="K238">
        <f t="shared" si="3"/>
        <v>50.6</v>
      </c>
    </row>
    <row r="239" spans="1:11" x14ac:dyDescent="0.45">
      <c r="A239" s="1" t="s">
        <v>508</v>
      </c>
      <c r="B239" s="1"/>
      <c r="C239" s="1"/>
      <c r="D239" s="1"/>
      <c r="E239" s="1"/>
      <c r="F239" s="1"/>
      <c r="G239" s="1"/>
      <c r="H239" s="1"/>
      <c r="I239" s="1"/>
      <c r="J239" s="1">
        <v>10</v>
      </c>
      <c r="K239">
        <f t="shared" si="3"/>
        <v>10</v>
      </c>
    </row>
    <row r="240" spans="1:11" x14ac:dyDescent="0.45">
      <c r="A240" s="1" t="s">
        <v>259</v>
      </c>
      <c r="B240" s="1"/>
      <c r="C240" s="1"/>
      <c r="D240" s="1"/>
      <c r="E240" s="1"/>
      <c r="F240" s="1">
        <v>72</v>
      </c>
      <c r="G240" s="1">
        <v>17</v>
      </c>
      <c r="H240" s="1">
        <v>70</v>
      </c>
      <c r="I240" s="1">
        <v>48</v>
      </c>
      <c r="J240" s="1">
        <v>81</v>
      </c>
      <c r="K240">
        <f t="shared" si="3"/>
        <v>57.6</v>
      </c>
    </row>
    <row r="241" spans="1:11" x14ac:dyDescent="0.45">
      <c r="A241" s="1" t="s">
        <v>591</v>
      </c>
      <c r="B241" s="1"/>
      <c r="C241" s="1"/>
      <c r="D241" s="1"/>
      <c r="E241" s="1"/>
      <c r="F241" s="1"/>
      <c r="G241" s="1"/>
      <c r="H241" s="1">
        <v>58</v>
      </c>
      <c r="I241" s="1">
        <v>46</v>
      </c>
      <c r="J241" s="1"/>
      <c r="K241">
        <f t="shared" si="3"/>
        <v>52</v>
      </c>
    </row>
    <row r="242" spans="1:11" x14ac:dyDescent="0.45">
      <c r="A242" s="1" t="s">
        <v>233</v>
      </c>
      <c r="B242" s="1">
        <v>104</v>
      </c>
      <c r="C242" s="1">
        <v>103</v>
      </c>
      <c r="D242" s="1">
        <v>126</v>
      </c>
      <c r="E242" s="1">
        <v>68</v>
      </c>
      <c r="F242" s="1">
        <v>91</v>
      </c>
      <c r="G242" s="1">
        <v>113</v>
      </c>
      <c r="H242" s="1">
        <v>122</v>
      </c>
      <c r="I242" s="1">
        <v>106</v>
      </c>
      <c r="J242" s="1">
        <v>58</v>
      </c>
      <c r="K242">
        <f t="shared" si="3"/>
        <v>99</v>
      </c>
    </row>
    <row r="243" spans="1:11" x14ac:dyDescent="0.45">
      <c r="A243" s="1" t="s">
        <v>308</v>
      </c>
      <c r="B243" s="1"/>
      <c r="C243" s="1"/>
      <c r="D243" s="1"/>
      <c r="E243" s="1"/>
      <c r="F243" s="1"/>
      <c r="G243" s="1"/>
      <c r="H243" s="1"/>
      <c r="I243" s="1"/>
      <c r="J243" s="1">
        <v>71</v>
      </c>
      <c r="K243">
        <f t="shared" si="3"/>
        <v>71</v>
      </c>
    </row>
    <row r="244" spans="1:11" x14ac:dyDescent="0.45">
      <c r="A244" s="1" t="s">
        <v>640</v>
      </c>
      <c r="B244" s="1"/>
      <c r="C244" s="1"/>
      <c r="D244" s="1"/>
      <c r="E244" s="1"/>
      <c r="F244" s="1"/>
      <c r="G244" s="1"/>
      <c r="H244" s="1"/>
      <c r="I244" s="1"/>
      <c r="J244" s="1"/>
      <c r="K244" t="str">
        <f t="shared" si="3"/>
        <v/>
      </c>
    </row>
    <row r="245" spans="1:11" x14ac:dyDescent="0.45">
      <c r="A245" s="1" t="s">
        <v>184</v>
      </c>
      <c r="B245" s="1">
        <v>30</v>
      </c>
      <c r="C245" s="1">
        <v>53</v>
      </c>
      <c r="D245" s="1">
        <v>95</v>
      </c>
      <c r="E245" s="1">
        <v>60</v>
      </c>
      <c r="F245" s="1">
        <v>80</v>
      </c>
      <c r="G245" s="1">
        <v>80</v>
      </c>
      <c r="H245" s="1">
        <v>28</v>
      </c>
      <c r="I245" s="1">
        <v>93</v>
      </c>
      <c r="J245" s="1">
        <v>40</v>
      </c>
      <c r="K245">
        <f t="shared" si="3"/>
        <v>62.111111111111114</v>
      </c>
    </row>
    <row r="246" spans="1:11" x14ac:dyDescent="0.45">
      <c r="A246" s="1" t="s">
        <v>149</v>
      </c>
      <c r="B246" s="1"/>
      <c r="C246" s="1"/>
      <c r="D246" s="1"/>
      <c r="E246" s="1"/>
      <c r="F246" s="1"/>
      <c r="G246" s="1"/>
      <c r="H246" s="1"/>
      <c r="I246" s="1"/>
      <c r="J246" s="1"/>
      <c r="K246" t="str">
        <f t="shared" si="3"/>
        <v/>
      </c>
    </row>
    <row r="247" spans="1:11" x14ac:dyDescent="0.45">
      <c r="A247" s="1" t="s">
        <v>520</v>
      </c>
      <c r="B247" s="1"/>
      <c r="C247" s="1">
        <v>115</v>
      </c>
      <c r="D247" s="1">
        <v>114</v>
      </c>
      <c r="E247" s="1">
        <v>105</v>
      </c>
      <c r="F247" s="1">
        <v>111</v>
      </c>
      <c r="G247" s="1">
        <v>86</v>
      </c>
      <c r="H247" s="1">
        <v>83</v>
      </c>
      <c r="I247" s="1">
        <v>133</v>
      </c>
      <c r="J247" s="1">
        <v>22</v>
      </c>
      <c r="K247">
        <f t="shared" si="3"/>
        <v>96.125</v>
      </c>
    </row>
    <row r="248" spans="1:11" x14ac:dyDescent="0.45">
      <c r="A248" s="1" t="s">
        <v>462</v>
      </c>
      <c r="B248" s="1"/>
      <c r="C248" s="1"/>
      <c r="D248" s="1"/>
      <c r="E248" s="1"/>
      <c r="F248" s="1"/>
      <c r="G248" s="1">
        <v>101</v>
      </c>
      <c r="H248" s="1">
        <v>97</v>
      </c>
      <c r="I248" s="1">
        <v>0</v>
      </c>
      <c r="J248" s="1"/>
      <c r="K248">
        <f t="shared" si="3"/>
        <v>66</v>
      </c>
    </row>
    <row r="249" spans="1:11" x14ac:dyDescent="0.45">
      <c r="A249" s="1" t="s">
        <v>191</v>
      </c>
      <c r="B249" s="1"/>
      <c r="C249" s="1"/>
      <c r="D249" s="1"/>
      <c r="E249" s="1"/>
      <c r="F249" s="1"/>
      <c r="G249" s="1"/>
      <c r="H249" s="1"/>
      <c r="I249" s="1"/>
      <c r="J249" s="1"/>
      <c r="K249" t="str">
        <f t="shared" si="3"/>
        <v/>
      </c>
    </row>
    <row r="250" spans="1:11" x14ac:dyDescent="0.45">
      <c r="A250" s="1" t="s">
        <v>412</v>
      </c>
      <c r="B250" s="1"/>
      <c r="C250" s="1"/>
      <c r="D250" s="1"/>
      <c r="E250" s="1"/>
      <c r="F250" s="1">
        <v>1</v>
      </c>
      <c r="G250" s="1">
        <v>11</v>
      </c>
      <c r="H250" s="1">
        <v>11</v>
      </c>
      <c r="I250" s="1">
        <v>12</v>
      </c>
      <c r="J250" s="1">
        <v>64</v>
      </c>
      <c r="K250">
        <f t="shared" si="3"/>
        <v>19.8</v>
      </c>
    </row>
    <row r="251" spans="1:11" x14ac:dyDescent="0.45">
      <c r="A251" s="1" t="s">
        <v>318</v>
      </c>
      <c r="B251" s="1"/>
      <c r="C251" s="1"/>
      <c r="D251" s="1"/>
      <c r="E251" s="1"/>
      <c r="F251" s="1"/>
      <c r="G251" s="1"/>
      <c r="H251" s="1"/>
      <c r="I251" s="1">
        <v>24</v>
      </c>
      <c r="J251" s="1">
        <v>95</v>
      </c>
      <c r="K251">
        <f t="shared" si="3"/>
        <v>59.5</v>
      </c>
    </row>
    <row r="252" spans="1:11" x14ac:dyDescent="0.45">
      <c r="A252" s="1" t="s">
        <v>367</v>
      </c>
      <c r="B252" s="1">
        <v>139</v>
      </c>
      <c r="C252" s="1">
        <v>97</v>
      </c>
      <c r="D252" s="1">
        <v>141</v>
      </c>
      <c r="E252" s="1">
        <v>150</v>
      </c>
      <c r="F252" s="1">
        <v>134</v>
      </c>
      <c r="G252" s="1">
        <v>138</v>
      </c>
      <c r="H252" s="1">
        <v>66</v>
      </c>
      <c r="I252" s="1">
        <v>172</v>
      </c>
      <c r="J252" s="1">
        <v>177</v>
      </c>
      <c r="K252">
        <f t="shared" si="3"/>
        <v>134.88888888888889</v>
      </c>
    </row>
    <row r="253" spans="1:11" x14ac:dyDescent="0.45">
      <c r="A253" s="1" t="s">
        <v>170</v>
      </c>
      <c r="B253" s="1"/>
      <c r="C253" s="1"/>
      <c r="D253" s="1"/>
      <c r="E253" s="1"/>
      <c r="F253" s="1"/>
      <c r="G253" s="1"/>
      <c r="H253" s="1"/>
      <c r="I253" s="1"/>
      <c r="J253" s="1">
        <v>4</v>
      </c>
      <c r="K253">
        <f t="shared" si="3"/>
        <v>4</v>
      </c>
    </row>
    <row r="254" spans="1:11" x14ac:dyDescent="0.45">
      <c r="A254" s="1" t="s">
        <v>302</v>
      </c>
      <c r="B254" s="1"/>
      <c r="C254" s="1"/>
      <c r="D254" s="1"/>
      <c r="E254" s="1"/>
      <c r="F254" s="1"/>
      <c r="G254" s="1">
        <v>76</v>
      </c>
      <c r="H254" s="1">
        <v>47</v>
      </c>
      <c r="I254" s="1">
        <v>3</v>
      </c>
      <c r="J254" s="1"/>
      <c r="K254">
        <f t="shared" si="3"/>
        <v>42</v>
      </c>
    </row>
    <row r="255" spans="1:11" x14ac:dyDescent="0.45">
      <c r="A255" s="1" t="s">
        <v>111</v>
      </c>
      <c r="B255" s="1"/>
      <c r="C255" s="1"/>
      <c r="D255" s="1"/>
      <c r="E255" s="1"/>
      <c r="F255" s="1"/>
      <c r="G255" s="1"/>
      <c r="H255" s="1"/>
      <c r="I255" s="1">
        <v>48</v>
      </c>
      <c r="J255" s="1">
        <v>81</v>
      </c>
      <c r="K255">
        <f t="shared" si="3"/>
        <v>64.5</v>
      </c>
    </row>
    <row r="256" spans="1:11" x14ac:dyDescent="0.45">
      <c r="A256" s="1" t="s">
        <v>628</v>
      </c>
      <c r="B256" s="1"/>
      <c r="C256" s="1"/>
      <c r="D256" s="1"/>
      <c r="E256" s="1"/>
      <c r="F256" s="1"/>
      <c r="G256" s="1"/>
      <c r="H256" s="1">
        <v>70</v>
      </c>
      <c r="I256" s="1">
        <v>114</v>
      </c>
      <c r="J256" s="1">
        <v>134</v>
      </c>
      <c r="K256">
        <f t="shared" si="3"/>
        <v>106</v>
      </c>
    </row>
    <row r="257" spans="1:11" x14ac:dyDescent="0.45">
      <c r="A257" s="1" t="s">
        <v>497</v>
      </c>
      <c r="B257" s="1"/>
      <c r="C257" s="1"/>
      <c r="D257" s="1"/>
      <c r="E257" s="1"/>
      <c r="F257" s="1"/>
      <c r="G257" s="1"/>
      <c r="H257" s="1"/>
      <c r="I257" s="1"/>
      <c r="J257" s="1"/>
      <c r="K257" t="str">
        <f t="shared" si="3"/>
        <v/>
      </c>
    </row>
    <row r="258" spans="1:11" x14ac:dyDescent="0.45">
      <c r="A258" s="1" t="s">
        <v>128</v>
      </c>
      <c r="B258" s="1"/>
      <c r="C258" s="1"/>
      <c r="D258" s="1"/>
      <c r="E258" s="1"/>
      <c r="F258" s="1"/>
      <c r="G258" s="1"/>
      <c r="H258" s="1"/>
      <c r="I258" s="1">
        <v>104</v>
      </c>
      <c r="J258" s="1">
        <v>48</v>
      </c>
      <c r="K258">
        <f t="shared" ref="K258:K321" si="4">IFERROR(AVERAGE(B258:J258),"")</f>
        <v>76</v>
      </c>
    </row>
    <row r="259" spans="1:11" x14ac:dyDescent="0.45">
      <c r="A259" s="1" t="s">
        <v>585</v>
      </c>
      <c r="B259" s="1"/>
      <c r="C259" s="1"/>
      <c r="D259" s="1"/>
      <c r="E259" s="1"/>
      <c r="F259" s="1"/>
      <c r="G259" s="1"/>
      <c r="H259" s="1"/>
      <c r="I259" s="1">
        <v>144</v>
      </c>
      <c r="J259" s="1">
        <v>115</v>
      </c>
      <c r="K259">
        <f t="shared" si="4"/>
        <v>129.5</v>
      </c>
    </row>
    <row r="260" spans="1:11" x14ac:dyDescent="0.45">
      <c r="A260" s="1" t="s">
        <v>632</v>
      </c>
      <c r="B260" s="1"/>
      <c r="C260" s="1"/>
      <c r="D260" s="1"/>
      <c r="E260" s="1"/>
      <c r="F260" s="1"/>
      <c r="G260" s="1"/>
      <c r="H260" s="1"/>
      <c r="I260" s="1"/>
      <c r="J260" s="1"/>
      <c r="K260" t="str">
        <f t="shared" si="4"/>
        <v/>
      </c>
    </row>
    <row r="261" spans="1:11" x14ac:dyDescent="0.45">
      <c r="A261" s="1" t="s">
        <v>652</v>
      </c>
      <c r="B261" s="1">
        <v>98</v>
      </c>
      <c r="C261" s="1">
        <v>120</v>
      </c>
      <c r="D261" s="1">
        <v>171</v>
      </c>
      <c r="E261" s="1">
        <v>144</v>
      </c>
      <c r="F261" s="1">
        <v>158</v>
      </c>
      <c r="G261" s="1">
        <v>127</v>
      </c>
      <c r="H261" s="1">
        <v>144</v>
      </c>
      <c r="I261" s="1">
        <v>146</v>
      </c>
      <c r="J261" s="1">
        <v>38</v>
      </c>
      <c r="K261">
        <f t="shared" si="4"/>
        <v>127.33333333333333</v>
      </c>
    </row>
    <row r="262" spans="1:11" x14ac:dyDescent="0.45">
      <c r="A262" s="1" t="s">
        <v>155</v>
      </c>
      <c r="B262" s="1"/>
      <c r="C262" s="1"/>
      <c r="D262" s="1"/>
      <c r="E262" s="1"/>
      <c r="F262" s="1"/>
      <c r="G262" s="1"/>
      <c r="H262" s="1"/>
      <c r="I262" s="1"/>
      <c r="J262" s="1">
        <v>150</v>
      </c>
      <c r="K262">
        <f t="shared" si="4"/>
        <v>150</v>
      </c>
    </row>
    <row r="263" spans="1:11" x14ac:dyDescent="0.45">
      <c r="A263" s="1" t="s">
        <v>314</v>
      </c>
      <c r="B263" s="1">
        <v>121</v>
      </c>
      <c r="C263" s="1">
        <v>128</v>
      </c>
      <c r="D263" s="1">
        <v>131</v>
      </c>
      <c r="E263" s="1">
        <v>45</v>
      </c>
      <c r="F263" s="1">
        <v>104</v>
      </c>
      <c r="G263" s="1">
        <v>107</v>
      </c>
      <c r="H263" s="1">
        <v>126</v>
      </c>
      <c r="I263" s="1">
        <v>104</v>
      </c>
      <c r="J263" s="1">
        <v>142</v>
      </c>
      <c r="K263">
        <f t="shared" si="4"/>
        <v>112</v>
      </c>
    </row>
    <row r="264" spans="1:11" x14ac:dyDescent="0.45">
      <c r="A264" s="1" t="s">
        <v>636</v>
      </c>
      <c r="B264" s="1">
        <v>86</v>
      </c>
      <c r="C264" s="1">
        <v>7</v>
      </c>
      <c r="D264" s="1">
        <v>0</v>
      </c>
      <c r="E264" s="1">
        <v>5</v>
      </c>
      <c r="F264" s="1"/>
      <c r="G264" s="1"/>
      <c r="H264" s="1"/>
      <c r="I264" s="1"/>
      <c r="J264" s="1"/>
      <c r="K264">
        <f t="shared" si="4"/>
        <v>24.5</v>
      </c>
    </row>
    <row r="265" spans="1:11" x14ac:dyDescent="0.45">
      <c r="A265" s="1" t="s">
        <v>164</v>
      </c>
      <c r="B265" s="1">
        <v>42</v>
      </c>
      <c r="C265" s="1">
        <v>58</v>
      </c>
      <c r="D265" s="1">
        <v>98</v>
      </c>
      <c r="E265" s="1">
        <v>54</v>
      </c>
      <c r="F265" s="1">
        <v>67</v>
      </c>
      <c r="G265" s="1">
        <v>38</v>
      </c>
      <c r="H265" s="1">
        <v>45</v>
      </c>
      <c r="I265" s="1">
        <v>48</v>
      </c>
      <c r="J265" s="1">
        <v>28</v>
      </c>
      <c r="K265">
        <f t="shared" si="4"/>
        <v>53.111111111111114</v>
      </c>
    </row>
    <row r="266" spans="1:11" x14ac:dyDescent="0.45">
      <c r="A266" s="1" t="s">
        <v>157</v>
      </c>
      <c r="B266" s="1"/>
      <c r="C266" s="1"/>
      <c r="D266" s="1"/>
      <c r="E266" s="1"/>
      <c r="F266" s="1"/>
      <c r="G266" s="1"/>
      <c r="H266" s="1"/>
      <c r="I266" s="1"/>
      <c r="J266" s="1"/>
      <c r="K266" t="str">
        <f t="shared" si="4"/>
        <v/>
      </c>
    </row>
    <row r="267" spans="1:11" x14ac:dyDescent="0.45">
      <c r="A267" s="1" t="s">
        <v>525</v>
      </c>
      <c r="B267" s="1"/>
      <c r="C267" s="1"/>
      <c r="D267" s="1">
        <v>133</v>
      </c>
      <c r="E267" s="1">
        <v>148</v>
      </c>
      <c r="F267" s="1">
        <v>108</v>
      </c>
      <c r="G267" s="1">
        <v>0</v>
      </c>
      <c r="H267" s="1">
        <v>0</v>
      </c>
      <c r="I267" s="1">
        <v>0</v>
      </c>
      <c r="J267" s="1"/>
      <c r="K267">
        <f t="shared" si="4"/>
        <v>64.833333333333329</v>
      </c>
    </row>
    <row r="268" spans="1:11" x14ac:dyDescent="0.45">
      <c r="A268" s="1" t="s">
        <v>407</v>
      </c>
      <c r="B268" s="1"/>
      <c r="C268" s="1"/>
      <c r="D268" s="1"/>
      <c r="E268" s="1"/>
      <c r="F268" s="1"/>
      <c r="G268" s="1"/>
      <c r="H268" s="1"/>
      <c r="I268" s="1"/>
      <c r="J268" s="1"/>
      <c r="K268" t="str">
        <f t="shared" si="4"/>
        <v/>
      </c>
    </row>
    <row r="269" spans="1:11" x14ac:dyDescent="0.45">
      <c r="A269" s="1" t="s">
        <v>352</v>
      </c>
      <c r="B269" s="1"/>
      <c r="C269" s="1"/>
      <c r="D269" s="1"/>
      <c r="E269" s="1"/>
      <c r="F269" s="1"/>
      <c r="G269" s="1"/>
      <c r="H269" s="1"/>
      <c r="I269" s="1"/>
      <c r="J269" s="1">
        <v>67</v>
      </c>
      <c r="K269">
        <f t="shared" si="4"/>
        <v>67</v>
      </c>
    </row>
    <row r="270" spans="1:11" x14ac:dyDescent="0.45">
      <c r="A270" s="1" t="s">
        <v>453</v>
      </c>
      <c r="B270" s="1"/>
      <c r="C270" s="1"/>
      <c r="D270" s="1"/>
      <c r="E270" s="1"/>
      <c r="F270" s="1"/>
      <c r="G270" s="1"/>
      <c r="H270" s="1">
        <v>1</v>
      </c>
      <c r="I270" s="1">
        <v>29</v>
      </c>
      <c r="J270" s="1">
        <v>0</v>
      </c>
      <c r="K270">
        <f t="shared" si="4"/>
        <v>10</v>
      </c>
    </row>
    <row r="271" spans="1:11" x14ac:dyDescent="0.45">
      <c r="A271" s="1" t="s">
        <v>245</v>
      </c>
      <c r="B271" s="1"/>
      <c r="C271" s="1"/>
      <c r="D271" s="1"/>
      <c r="E271" s="1"/>
      <c r="F271" s="1"/>
      <c r="G271" s="1"/>
      <c r="H271" s="1"/>
      <c r="I271" s="1">
        <v>95</v>
      </c>
      <c r="J271" s="1">
        <v>86</v>
      </c>
      <c r="K271">
        <f t="shared" si="4"/>
        <v>90.5</v>
      </c>
    </row>
    <row r="272" spans="1:11" x14ac:dyDescent="0.45">
      <c r="A272" s="1" t="s">
        <v>102</v>
      </c>
      <c r="B272" s="1"/>
      <c r="C272" s="1"/>
      <c r="D272" s="1"/>
      <c r="E272" s="1"/>
      <c r="F272" s="1"/>
      <c r="G272" s="1">
        <v>117</v>
      </c>
      <c r="H272" s="1">
        <v>52</v>
      </c>
      <c r="I272" s="1">
        <v>46</v>
      </c>
      <c r="J272" s="1">
        <v>55</v>
      </c>
      <c r="K272">
        <f t="shared" si="4"/>
        <v>67.5</v>
      </c>
    </row>
    <row r="273" spans="1:11" x14ac:dyDescent="0.45">
      <c r="A273" s="1" t="s">
        <v>177</v>
      </c>
      <c r="B273" s="1">
        <v>26</v>
      </c>
      <c r="C273" s="1">
        <v>61</v>
      </c>
      <c r="D273" s="1">
        <v>54</v>
      </c>
      <c r="E273" s="1">
        <v>41</v>
      </c>
      <c r="F273" s="1">
        <v>38</v>
      </c>
      <c r="G273" s="1">
        <v>110</v>
      </c>
      <c r="H273" s="1">
        <v>12</v>
      </c>
      <c r="I273" s="1">
        <v>1</v>
      </c>
      <c r="J273" s="1">
        <v>7</v>
      </c>
      <c r="K273">
        <f t="shared" si="4"/>
        <v>38.888888888888886</v>
      </c>
    </row>
    <row r="274" spans="1:11" x14ac:dyDescent="0.45">
      <c r="A274" s="1" t="s">
        <v>151</v>
      </c>
      <c r="B274" s="1"/>
      <c r="C274" s="1"/>
      <c r="D274" s="1"/>
      <c r="E274" s="1"/>
      <c r="F274" s="1"/>
      <c r="G274" s="1"/>
      <c r="H274" s="1">
        <v>0</v>
      </c>
      <c r="I274" s="1">
        <v>59</v>
      </c>
      <c r="J274" s="1">
        <v>82</v>
      </c>
      <c r="K274">
        <f t="shared" si="4"/>
        <v>47</v>
      </c>
    </row>
    <row r="275" spans="1:11" x14ac:dyDescent="0.45">
      <c r="A275" s="1" t="s">
        <v>179</v>
      </c>
      <c r="B275" s="1"/>
      <c r="C275" s="1"/>
      <c r="D275" s="1"/>
      <c r="E275" s="1"/>
      <c r="F275" s="1"/>
      <c r="G275" s="1">
        <v>11</v>
      </c>
      <c r="H275" s="1">
        <v>159</v>
      </c>
      <c r="I275" s="1">
        <v>168</v>
      </c>
      <c r="J275" s="1">
        <v>135</v>
      </c>
      <c r="K275">
        <f t="shared" si="4"/>
        <v>118.25</v>
      </c>
    </row>
    <row r="276" spans="1:11" x14ac:dyDescent="0.45">
      <c r="A276" s="1" t="s">
        <v>653</v>
      </c>
      <c r="B276" s="1">
        <v>164</v>
      </c>
      <c r="C276" s="1">
        <v>196</v>
      </c>
      <c r="D276" s="1">
        <v>172</v>
      </c>
      <c r="E276" s="1">
        <v>46</v>
      </c>
      <c r="F276" s="1">
        <v>103</v>
      </c>
      <c r="G276" s="1">
        <v>132</v>
      </c>
      <c r="H276" s="1">
        <v>77</v>
      </c>
      <c r="I276" s="1">
        <v>34</v>
      </c>
      <c r="J276" s="1">
        <v>127</v>
      </c>
      <c r="K276">
        <f t="shared" si="4"/>
        <v>116.77777777777777</v>
      </c>
    </row>
    <row r="277" spans="1:11" x14ac:dyDescent="0.45">
      <c r="A277" s="1" t="s">
        <v>277</v>
      </c>
      <c r="B277" s="1"/>
      <c r="C277" s="1"/>
      <c r="D277" s="1"/>
      <c r="E277" s="1"/>
      <c r="F277" s="1"/>
      <c r="G277" s="1"/>
      <c r="H277" s="1"/>
      <c r="I277" s="1"/>
      <c r="J277" s="1"/>
      <c r="K277" t="str">
        <f t="shared" si="4"/>
        <v/>
      </c>
    </row>
    <row r="278" spans="1:11" x14ac:dyDescent="0.45">
      <c r="A278" s="1" t="s">
        <v>571</v>
      </c>
      <c r="B278" s="1"/>
      <c r="C278" s="1"/>
      <c r="D278" s="1"/>
      <c r="E278" s="1"/>
      <c r="F278" s="1"/>
      <c r="G278" s="1"/>
      <c r="H278" s="1"/>
      <c r="I278" s="1"/>
      <c r="J278" s="1"/>
      <c r="K278" t="str">
        <f t="shared" si="4"/>
        <v/>
      </c>
    </row>
    <row r="279" spans="1:11" x14ac:dyDescent="0.45">
      <c r="A279" s="1" t="s">
        <v>387</v>
      </c>
      <c r="B279" s="1"/>
      <c r="C279" s="1"/>
      <c r="D279" s="1"/>
      <c r="E279" s="1">
        <v>0</v>
      </c>
      <c r="F279" s="1">
        <v>75</v>
      </c>
      <c r="G279" s="1">
        <v>71</v>
      </c>
      <c r="H279" s="1">
        <v>35</v>
      </c>
      <c r="I279" s="1">
        <v>87</v>
      </c>
      <c r="J279" s="1">
        <v>58</v>
      </c>
      <c r="K279">
        <f t="shared" si="4"/>
        <v>54.333333333333336</v>
      </c>
    </row>
    <row r="280" spans="1:11" x14ac:dyDescent="0.45">
      <c r="A280" s="1" t="s">
        <v>524</v>
      </c>
      <c r="B280" s="1"/>
      <c r="C280" s="1"/>
      <c r="D280" s="1"/>
      <c r="E280" s="1"/>
      <c r="F280" s="1"/>
      <c r="G280" s="1"/>
      <c r="H280" s="1"/>
      <c r="I280" s="1"/>
      <c r="J280" s="1"/>
      <c r="K280" t="str">
        <f t="shared" si="4"/>
        <v/>
      </c>
    </row>
    <row r="281" spans="1:11" x14ac:dyDescent="0.45">
      <c r="A281" s="1" t="s">
        <v>281</v>
      </c>
      <c r="B281" s="1"/>
      <c r="C281" s="1"/>
      <c r="D281" s="1"/>
      <c r="E281" s="1"/>
      <c r="F281" s="1"/>
      <c r="G281" s="1"/>
      <c r="H281" s="1"/>
      <c r="I281" s="1"/>
      <c r="J281" s="1"/>
      <c r="K281" t="str">
        <f t="shared" si="4"/>
        <v/>
      </c>
    </row>
    <row r="282" spans="1:11" x14ac:dyDescent="0.45">
      <c r="A282" s="1" t="s">
        <v>356</v>
      </c>
      <c r="B282" s="1"/>
      <c r="C282" s="1"/>
      <c r="D282" s="1"/>
      <c r="E282" s="1"/>
      <c r="F282" s="1"/>
      <c r="G282" s="1"/>
      <c r="H282" s="1"/>
      <c r="I282" s="1"/>
      <c r="J282" s="1"/>
      <c r="K282" t="str">
        <f t="shared" si="4"/>
        <v/>
      </c>
    </row>
    <row r="283" spans="1:11" x14ac:dyDescent="0.45">
      <c r="A283" s="1" t="s">
        <v>361</v>
      </c>
      <c r="B283" s="1"/>
      <c r="C283" s="1"/>
      <c r="D283" s="1"/>
      <c r="E283" s="1"/>
      <c r="F283" s="1"/>
      <c r="G283" s="1"/>
      <c r="H283" s="1"/>
      <c r="I283" s="1"/>
      <c r="J283" s="1"/>
      <c r="K283" t="str">
        <f t="shared" si="4"/>
        <v/>
      </c>
    </row>
    <row r="284" spans="1:11" x14ac:dyDescent="0.45">
      <c r="A284" s="1" t="s">
        <v>168</v>
      </c>
      <c r="B284" s="1">
        <v>52</v>
      </c>
      <c r="C284" s="1">
        <v>106</v>
      </c>
      <c r="D284" s="1">
        <v>160</v>
      </c>
      <c r="E284" s="1">
        <v>63</v>
      </c>
      <c r="F284" s="1">
        <v>17</v>
      </c>
      <c r="G284" s="1">
        <v>59</v>
      </c>
      <c r="H284" s="1">
        <v>26</v>
      </c>
      <c r="I284" s="1">
        <v>59</v>
      </c>
      <c r="J284" s="1">
        <v>33</v>
      </c>
      <c r="K284">
        <f t="shared" si="4"/>
        <v>63.888888888888886</v>
      </c>
    </row>
    <row r="285" spans="1:11" x14ac:dyDescent="0.45">
      <c r="A285" s="1" t="s">
        <v>84</v>
      </c>
      <c r="B285" s="1"/>
      <c r="C285" s="1"/>
      <c r="D285" s="1"/>
      <c r="E285" s="1"/>
      <c r="F285" s="1">
        <v>21</v>
      </c>
      <c r="G285" s="1">
        <v>59</v>
      </c>
      <c r="H285" s="1">
        <v>61</v>
      </c>
      <c r="I285" s="1">
        <v>42</v>
      </c>
      <c r="J285" s="1">
        <v>7</v>
      </c>
      <c r="K285">
        <f t="shared" si="4"/>
        <v>38</v>
      </c>
    </row>
    <row r="286" spans="1:11" x14ac:dyDescent="0.45">
      <c r="A286" s="1" t="s">
        <v>270</v>
      </c>
      <c r="B286" s="1"/>
      <c r="C286" s="1"/>
      <c r="D286" s="1"/>
      <c r="E286" s="1"/>
      <c r="F286" s="1"/>
      <c r="G286" s="1"/>
      <c r="H286" s="1">
        <v>30</v>
      </c>
      <c r="I286" s="1">
        <v>36</v>
      </c>
      <c r="J286" s="1">
        <v>0</v>
      </c>
      <c r="K286">
        <f t="shared" si="4"/>
        <v>22</v>
      </c>
    </row>
    <row r="287" spans="1:11" x14ac:dyDescent="0.45">
      <c r="A287" s="1" t="s">
        <v>144</v>
      </c>
      <c r="B287" s="1"/>
      <c r="C287" s="1"/>
      <c r="D287" s="1"/>
      <c r="E287" s="1"/>
      <c r="F287" s="1"/>
      <c r="G287" s="1"/>
      <c r="H287" s="1"/>
      <c r="I287" s="1">
        <v>60</v>
      </c>
      <c r="J287" s="1"/>
      <c r="K287">
        <f t="shared" si="4"/>
        <v>60</v>
      </c>
    </row>
    <row r="288" spans="1:11" x14ac:dyDescent="0.45">
      <c r="A288" s="1" t="s">
        <v>141</v>
      </c>
      <c r="B288" s="1">
        <v>44</v>
      </c>
      <c r="C288" s="1">
        <v>8</v>
      </c>
      <c r="D288" s="1">
        <v>47</v>
      </c>
      <c r="E288" s="1">
        <v>114</v>
      </c>
      <c r="F288" s="1">
        <v>104</v>
      </c>
      <c r="G288" s="1">
        <v>87</v>
      </c>
      <c r="H288" s="1">
        <v>90</v>
      </c>
      <c r="I288" s="1">
        <v>80</v>
      </c>
      <c r="J288" s="1">
        <v>54</v>
      </c>
      <c r="K288">
        <f t="shared" si="4"/>
        <v>69.777777777777771</v>
      </c>
    </row>
    <row r="289" spans="1:11" x14ac:dyDescent="0.45">
      <c r="A289" s="1" t="s">
        <v>371</v>
      </c>
      <c r="B289" s="1"/>
      <c r="C289" s="1"/>
      <c r="D289" s="1"/>
      <c r="E289" s="1"/>
      <c r="F289" s="1"/>
      <c r="G289" s="1"/>
      <c r="H289" s="1"/>
      <c r="I289" s="1"/>
      <c r="J289" s="1"/>
      <c r="K289" t="str">
        <f t="shared" si="4"/>
        <v/>
      </c>
    </row>
    <row r="290" spans="1:11" x14ac:dyDescent="0.45">
      <c r="A290" s="1" t="s">
        <v>228</v>
      </c>
      <c r="B290" s="1"/>
      <c r="C290" s="1"/>
      <c r="D290" s="1"/>
      <c r="E290" s="1"/>
      <c r="F290" s="1"/>
      <c r="G290" s="1"/>
      <c r="H290" s="1"/>
      <c r="I290" s="1"/>
      <c r="J290" s="1"/>
      <c r="K290" t="str">
        <f t="shared" si="4"/>
        <v/>
      </c>
    </row>
    <row r="291" spans="1:11" x14ac:dyDescent="0.45">
      <c r="A291" s="1" t="s">
        <v>552</v>
      </c>
      <c r="B291" s="1"/>
      <c r="C291" s="1"/>
      <c r="D291" s="1"/>
      <c r="E291" s="1"/>
      <c r="F291" s="1"/>
      <c r="G291" s="1"/>
      <c r="H291" s="1"/>
      <c r="I291" s="1"/>
      <c r="J291" s="1"/>
      <c r="K291" t="str">
        <f t="shared" si="4"/>
        <v/>
      </c>
    </row>
    <row r="292" spans="1:11" x14ac:dyDescent="0.45">
      <c r="A292" s="1" t="s">
        <v>342</v>
      </c>
      <c r="B292" s="1"/>
      <c r="C292" s="1"/>
      <c r="D292" s="1"/>
      <c r="E292" s="1">
        <v>4</v>
      </c>
      <c r="F292" s="1"/>
      <c r="G292" s="1"/>
      <c r="H292" s="1"/>
      <c r="I292" s="1"/>
      <c r="J292" s="1"/>
      <c r="K292">
        <f t="shared" si="4"/>
        <v>4</v>
      </c>
    </row>
    <row r="293" spans="1:11" x14ac:dyDescent="0.45">
      <c r="A293" s="1" t="s">
        <v>490</v>
      </c>
      <c r="B293" s="1"/>
      <c r="C293" s="1"/>
      <c r="D293" s="1"/>
      <c r="E293" s="1"/>
      <c r="F293" s="1"/>
      <c r="G293" s="1"/>
      <c r="H293" s="1">
        <v>0</v>
      </c>
      <c r="I293" s="1">
        <v>0</v>
      </c>
      <c r="J293" s="1">
        <v>1</v>
      </c>
      <c r="K293">
        <f t="shared" si="4"/>
        <v>0.33333333333333331</v>
      </c>
    </row>
    <row r="294" spans="1:11" x14ac:dyDescent="0.45">
      <c r="A294" s="1" t="s">
        <v>427</v>
      </c>
      <c r="B294" s="1"/>
      <c r="C294" s="1"/>
      <c r="D294" s="1"/>
      <c r="E294" s="1"/>
      <c r="F294" s="1"/>
      <c r="G294" s="1">
        <v>83</v>
      </c>
      <c r="H294" s="1">
        <v>96</v>
      </c>
      <c r="I294" s="1">
        <v>78</v>
      </c>
      <c r="J294" s="1"/>
      <c r="K294">
        <f t="shared" si="4"/>
        <v>85.666666666666671</v>
      </c>
    </row>
    <row r="295" spans="1:11" x14ac:dyDescent="0.45">
      <c r="A295" s="1" t="s">
        <v>533</v>
      </c>
      <c r="B295" s="1"/>
      <c r="C295" s="1"/>
      <c r="D295" s="1"/>
      <c r="E295" s="1"/>
      <c r="F295" s="1"/>
      <c r="G295" s="1"/>
      <c r="H295" s="1"/>
      <c r="I295" s="1">
        <v>58</v>
      </c>
      <c r="J295" s="1">
        <v>160</v>
      </c>
      <c r="K295">
        <f t="shared" si="4"/>
        <v>109</v>
      </c>
    </row>
    <row r="296" spans="1:11" x14ac:dyDescent="0.45">
      <c r="A296" s="1" t="s">
        <v>313</v>
      </c>
      <c r="B296" s="1"/>
      <c r="C296" s="1"/>
      <c r="D296" s="1"/>
      <c r="E296" s="1"/>
      <c r="F296" s="1"/>
      <c r="G296" s="1"/>
      <c r="H296" s="1"/>
      <c r="I296" s="1"/>
      <c r="J296" s="1"/>
      <c r="K296" t="str">
        <f t="shared" si="4"/>
        <v/>
      </c>
    </row>
    <row r="297" spans="1:11" x14ac:dyDescent="0.45">
      <c r="A297" s="1" t="s">
        <v>100</v>
      </c>
      <c r="B297" s="1"/>
      <c r="C297" s="1">
        <v>91</v>
      </c>
      <c r="D297" s="1">
        <v>123</v>
      </c>
      <c r="E297" s="1">
        <v>98</v>
      </c>
      <c r="F297" s="1">
        <v>51</v>
      </c>
      <c r="G297" s="1">
        <v>55</v>
      </c>
      <c r="H297" s="1">
        <v>60</v>
      </c>
      <c r="I297" s="1">
        <v>0</v>
      </c>
      <c r="J297" s="1"/>
      <c r="K297">
        <f t="shared" si="4"/>
        <v>68.285714285714292</v>
      </c>
    </row>
    <row r="298" spans="1:11" x14ac:dyDescent="0.45">
      <c r="A298" s="1" t="s">
        <v>404</v>
      </c>
      <c r="B298" s="1"/>
      <c r="C298" s="1"/>
      <c r="D298" s="1"/>
      <c r="E298" s="1"/>
      <c r="F298" s="1"/>
      <c r="G298" s="1"/>
      <c r="H298" s="1"/>
      <c r="I298" s="1"/>
      <c r="J298" s="1">
        <v>139</v>
      </c>
      <c r="K298">
        <f t="shared" si="4"/>
        <v>139</v>
      </c>
    </row>
    <row r="299" spans="1:11" x14ac:dyDescent="0.45">
      <c r="A299" s="1" t="s">
        <v>615</v>
      </c>
      <c r="B299" s="1"/>
      <c r="C299" s="1"/>
      <c r="D299" s="1"/>
      <c r="E299" s="1"/>
      <c r="F299" s="1"/>
      <c r="G299" s="1"/>
      <c r="H299" s="1"/>
      <c r="I299" s="1"/>
      <c r="J299" s="1"/>
      <c r="K299" t="str">
        <f t="shared" si="4"/>
        <v/>
      </c>
    </row>
    <row r="300" spans="1:11" x14ac:dyDescent="0.45">
      <c r="A300" s="1" t="s">
        <v>216</v>
      </c>
      <c r="B300" s="1"/>
      <c r="C300" s="1"/>
      <c r="D300" s="1"/>
      <c r="E300" s="1"/>
      <c r="F300" s="1"/>
      <c r="G300" s="1"/>
      <c r="H300" s="1"/>
      <c r="I300" s="1"/>
      <c r="J300" s="1">
        <v>112</v>
      </c>
      <c r="K300">
        <f t="shared" si="4"/>
        <v>112</v>
      </c>
    </row>
    <row r="301" spans="1:11" x14ac:dyDescent="0.45">
      <c r="A301" s="1" t="s">
        <v>437</v>
      </c>
      <c r="B301" s="1"/>
      <c r="C301" s="1"/>
      <c r="D301" s="1"/>
      <c r="E301" s="1"/>
      <c r="F301" s="1"/>
      <c r="G301" s="1"/>
      <c r="H301" s="1"/>
      <c r="I301" s="1"/>
      <c r="J301" s="1">
        <v>57</v>
      </c>
      <c r="K301">
        <f t="shared" si="4"/>
        <v>57</v>
      </c>
    </row>
    <row r="302" spans="1:11" x14ac:dyDescent="0.45">
      <c r="A302" s="1" t="s">
        <v>580</v>
      </c>
      <c r="B302" s="1"/>
      <c r="C302" s="1"/>
      <c r="D302" s="1"/>
      <c r="E302" s="1"/>
      <c r="F302" s="1"/>
      <c r="G302" s="1"/>
      <c r="H302" s="1"/>
      <c r="I302" s="1"/>
      <c r="J302" s="1">
        <v>88</v>
      </c>
      <c r="K302">
        <f t="shared" si="4"/>
        <v>88</v>
      </c>
    </row>
    <row r="303" spans="1:11" x14ac:dyDescent="0.45">
      <c r="A303" s="1" t="s">
        <v>204</v>
      </c>
      <c r="B303" s="1"/>
      <c r="C303" s="1"/>
      <c r="D303" s="1"/>
      <c r="E303" s="1"/>
      <c r="F303" s="1"/>
      <c r="G303" s="1"/>
      <c r="H303" s="1"/>
      <c r="I303" s="1"/>
      <c r="J303" s="1">
        <v>13</v>
      </c>
      <c r="K303">
        <f t="shared" si="4"/>
        <v>13</v>
      </c>
    </row>
    <row r="304" spans="1:11" x14ac:dyDescent="0.45">
      <c r="A304" s="1" t="s">
        <v>320</v>
      </c>
      <c r="B304" s="1"/>
      <c r="C304" s="1"/>
      <c r="D304" s="1">
        <v>110</v>
      </c>
      <c r="E304" s="1">
        <v>108</v>
      </c>
      <c r="F304" s="1">
        <v>92</v>
      </c>
      <c r="G304" s="1">
        <v>118</v>
      </c>
      <c r="H304" s="1">
        <v>123</v>
      </c>
      <c r="I304" s="1">
        <v>108</v>
      </c>
      <c r="J304" s="1">
        <v>92</v>
      </c>
      <c r="K304">
        <f t="shared" si="4"/>
        <v>107.28571428571429</v>
      </c>
    </row>
    <row r="305" spans="1:11" x14ac:dyDescent="0.45">
      <c r="A305" s="1" t="s">
        <v>489</v>
      </c>
      <c r="B305" s="1"/>
      <c r="C305" s="1"/>
      <c r="D305" s="1"/>
      <c r="E305" s="1"/>
      <c r="F305" s="1"/>
      <c r="G305" s="1"/>
      <c r="H305" s="1"/>
      <c r="I305" s="1"/>
      <c r="J305" s="1"/>
      <c r="K305" t="str">
        <f t="shared" si="4"/>
        <v/>
      </c>
    </row>
    <row r="306" spans="1:11" x14ac:dyDescent="0.45">
      <c r="A306" s="1" t="s">
        <v>445</v>
      </c>
      <c r="B306" s="1"/>
      <c r="C306" s="1"/>
      <c r="D306" s="1"/>
      <c r="E306" s="1"/>
      <c r="F306" s="1"/>
      <c r="G306" s="1"/>
      <c r="H306" s="1"/>
      <c r="I306" s="1"/>
      <c r="J306" s="1"/>
      <c r="K306" t="str">
        <f t="shared" si="4"/>
        <v/>
      </c>
    </row>
    <row r="307" spans="1:11" x14ac:dyDescent="0.45">
      <c r="A307" s="1" t="s">
        <v>310</v>
      </c>
      <c r="B307" s="1"/>
      <c r="C307" s="1"/>
      <c r="D307" s="1"/>
      <c r="E307" s="1"/>
      <c r="F307" s="1"/>
      <c r="G307" s="1"/>
      <c r="H307" s="1"/>
      <c r="I307" s="1"/>
      <c r="J307" s="1">
        <v>137</v>
      </c>
      <c r="K307">
        <f t="shared" si="4"/>
        <v>137</v>
      </c>
    </row>
    <row r="308" spans="1:11" x14ac:dyDescent="0.45">
      <c r="A308" s="1" t="s">
        <v>74</v>
      </c>
      <c r="B308" s="1"/>
      <c r="C308" s="1"/>
      <c r="D308" s="1"/>
      <c r="E308" s="1"/>
      <c r="F308" s="1">
        <v>146</v>
      </c>
      <c r="G308" s="1">
        <v>139</v>
      </c>
      <c r="H308" s="1">
        <v>142</v>
      </c>
      <c r="I308" s="1">
        <v>241</v>
      </c>
      <c r="J308" s="1">
        <v>134</v>
      </c>
      <c r="K308">
        <f t="shared" si="4"/>
        <v>160.4</v>
      </c>
    </row>
    <row r="309" spans="1:11" x14ac:dyDescent="0.45">
      <c r="A309" s="1" t="s">
        <v>612</v>
      </c>
      <c r="B309" s="1"/>
      <c r="C309" s="1"/>
      <c r="D309" s="1"/>
      <c r="E309" s="1"/>
      <c r="F309" s="1"/>
      <c r="G309" s="1"/>
      <c r="H309" s="1"/>
      <c r="I309" s="1"/>
      <c r="J309" s="1"/>
      <c r="K309" t="str">
        <f t="shared" si="4"/>
        <v/>
      </c>
    </row>
    <row r="310" spans="1:11" x14ac:dyDescent="0.45">
      <c r="A310" s="1" t="s">
        <v>125</v>
      </c>
      <c r="B310" s="1">
        <v>41</v>
      </c>
      <c r="C310" s="1">
        <v>72</v>
      </c>
      <c r="D310" s="1">
        <v>130</v>
      </c>
      <c r="E310" s="1">
        <v>82</v>
      </c>
      <c r="F310" s="1">
        <v>47</v>
      </c>
      <c r="G310" s="1">
        <v>62</v>
      </c>
      <c r="H310" s="1"/>
      <c r="I310" s="1"/>
      <c r="J310" s="1"/>
      <c r="K310">
        <f t="shared" si="4"/>
        <v>72.333333333333329</v>
      </c>
    </row>
    <row r="311" spans="1:11" x14ac:dyDescent="0.45">
      <c r="A311" s="1" t="s">
        <v>424</v>
      </c>
      <c r="B311" s="1"/>
      <c r="C311" s="1"/>
      <c r="D311" s="1"/>
      <c r="E311" s="1"/>
      <c r="F311" s="1"/>
      <c r="G311" s="1"/>
      <c r="H311" s="1"/>
      <c r="I311" s="1"/>
      <c r="J311" s="1"/>
      <c r="K311" t="str">
        <f t="shared" si="4"/>
        <v/>
      </c>
    </row>
    <row r="312" spans="1:11" x14ac:dyDescent="0.45">
      <c r="A312" s="1" t="s">
        <v>187</v>
      </c>
      <c r="B312" s="1"/>
      <c r="C312" s="1"/>
      <c r="D312" s="1"/>
      <c r="E312" s="1"/>
      <c r="F312" s="1"/>
      <c r="G312" s="1"/>
      <c r="H312" s="1">
        <v>0</v>
      </c>
      <c r="I312" s="1">
        <v>82</v>
      </c>
      <c r="J312" s="1">
        <v>31</v>
      </c>
      <c r="K312">
        <f t="shared" si="4"/>
        <v>37.666666666666664</v>
      </c>
    </row>
    <row r="313" spans="1:11" x14ac:dyDescent="0.45">
      <c r="A313" s="1" t="s">
        <v>677</v>
      </c>
      <c r="B313" s="1">
        <v>64</v>
      </c>
      <c r="C313" s="1">
        <v>28</v>
      </c>
      <c r="D313" s="1">
        <v>83</v>
      </c>
      <c r="E313" s="1">
        <v>116</v>
      </c>
      <c r="F313" s="1">
        <v>87</v>
      </c>
      <c r="G313" s="1">
        <v>25</v>
      </c>
      <c r="H313" s="1">
        <v>12</v>
      </c>
      <c r="I313" s="1">
        <v>27</v>
      </c>
      <c r="J313" s="1">
        <v>55</v>
      </c>
      <c r="K313">
        <f t="shared" si="4"/>
        <v>55.222222222222221</v>
      </c>
    </row>
    <row r="314" spans="1:11" x14ac:dyDescent="0.45">
      <c r="A314" s="1" t="s">
        <v>66</v>
      </c>
      <c r="B314" s="1"/>
      <c r="C314" s="1">
        <v>0</v>
      </c>
      <c r="D314" s="1">
        <v>0</v>
      </c>
      <c r="E314" s="1">
        <v>0</v>
      </c>
      <c r="F314" s="1">
        <v>118</v>
      </c>
      <c r="G314" s="1"/>
      <c r="H314" s="1"/>
      <c r="I314" s="1"/>
      <c r="J314" s="1"/>
      <c r="K314">
        <f t="shared" si="4"/>
        <v>29.5</v>
      </c>
    </row>
    <row r="315" spans="1:11" x14ac:dyDescent="0.45">
      <c r="A315" s="1" t="s">
        <v>557</v>
      </c>
      <c r="B315" s="1"/>
      <c r="C315" s="1"/>
      <c r="D315" s="1"/>
      <c r="E315" s="1"/>
      <c r="F315" s="1"/>
      <c r="G315" s="1"/>
      <c r="H315" s="1"/>
      <c r="I315" s="1"/>
      <c r="J315" s="1">
        <v>117</v>
      </c>
      <c r="K315">
        <f t="shared" si="4"/>
        <v>117</v>
      </c>
    </row>
    <row r="316" spans="1:11" x14ac:dyDescent="0.45">
      <c r="A316" s="1" t="s">
        <v>593</v>
      </c>
      <c r="B316" s="1"/>
      <c r="C316" s="1"/>
      <c r="D316" s="1"/>
      <c r="E316" s="1"/>
      <c r="F316" s="1"/>
      <c r="G316" s="1"/>
      <c r="H316" s="1"/>
      <c r="I316" s="1"/>
      <c r="J316" s="1">
        <v>0</v>
      </c>
      <c r="K316">
        <f t="shared" si="4"/>
        <v>0</v>
      </c>
    </row>
    <row r="317" spans="1:11" x14ac:dyDescent="0.45">
      <c r="A317" s="1" t="s">
        <v>119</v>
      </c>
      <c r="B317" s="1"/>
      <c r="C317" s="1"/>
      <c r="D317" s="1"/>
      <c r="E317" s="1"/>
      <c r="F317" s="1"/>
      <c r="G317" s="1"/>
      <c r="H317" s="1"/>
      <c r="I317" s="1"/>
      <c r="J317" s="1"/>
      <c r="K317" t="str">
        <f t="shared" si="4"/>
        <v/>
      </c>
    </row>
    <row r="318" spans="1:11" x14ac:dyDescent="0.45">
      <c r="A318" s="1" t="s">
        <v>504</v>
      </c>
      <c r="B318" s="1"/>
      <c r="C318" s="1"/>
      <c r="D318" s="1"/>
      <c r="E318" s="1"/>
      <c r="F318" s="1"/>
      <c r="G318" s="1"/>
      <c r="H318" s="1"/>
      <c r="I318" s="1"/>
      <c r="J318" s="1"/>
      <c r="K318" t="str">
        <f t="shared" si="4"/>
        <v/>
      </c>
    </row>
    <row r="319" spans="1:11" x14ac:dyDescent="0.45">
      <c r="A319" s="1" t="s">
        <v>522</v>
      </c>
      <c r="B319" s="1"/>
      <c r="C319" s="1">
        <v>61</v>
      </c>
      <c r="D319" s="1">
        <v>53</v>
      </c>
      <c r="E319" s="1">
        <v>79</v>
      </c>
      <c r="F319" s="1">
        <v>46</v>
      </c>
      <c r="G319" s="1">
        <v>108</v>
      </c>
      <c r="H319" s="1">
        <v>1</v>
      </c>
      <c r="I319" s="1">
        <v>23</v>
      </c>
      <c r="J319" s="1">
        <v>28</v>
      </c>
      <c r="K319">
        <f t="shared" si="4"/>
        <v>49.875</v>
      </c>
    </row>
    <row r="320" spans="1:11" x14ac:dyDescent="0.45">
      <c r="A320" s="1" t="s">
        <v>174</v>
      </c>
      <c r="B320" s="1"/>
      <c r="C320" s="1"/>
      <c r="D320" s="1">
        <v>1</v>
      </c>
      <c r="E320" s="1">
        <v>0</v>
      </c>
      <c r="F320" s="1">
        <v>0</v>
      </c>
      <c r="G320" s="1">
        <v>19</v>
      </c>
      <c r="H320" s="1">
        <v>106</v>
      </c>
      <c r="I320" s="1">
        <v>127</v>
      </c>
      <c r="J320" s="1">
        <v>112</v>
      </c>
      <c r="K320">
        <f t="shared" si="4"/>
        <v>52.142857142857146</v>
      </c>
    </row>
    <row r="321" spans="1:11" x14ac:dyDescent="0.45">
      <c r="A321" s="1" t="s">
        <v>80</v>
      </c>
      <c r="B321" s="1"/>
      <c r="C321" s="1"/>
      <c r="D321" s="1"/>
      <c r="E321" s="1"/>
      <c r="F321" s="1"/>
      <c r="G321" s="1"/>
      <c r="H321" s="1">
        <v>68</v>
      </c>
      <c r="I321" s="1">
        <v>149</v>
      </c>
      <c r="J321" s="1">
        <v>139</v>
      </c>
      <c r="K321">
        <f t="shared" si="4"/>
        <v>118.66666666666667</v>
      </c>
    </row>
    <row r="322" spans="1:11" x14ac:dyDescent="0.45">
      <c r="A322" s="1" t="s">
        <v>544</v>
      </c>
      <c r="B322" s="1"/>
      <c r="C322" s="1"/>
      <c r="D322" s="1"/>
      <c r="E322" s="1"/>
      <c r="F322" s="1"/>
      <c r="G322" s="1">
        <v>30</v>
      </c>
      <c r="H322" s="1">
        <v>70</v>
      </c>
      <c r="I322" s="1">
        <v>65</v>
      </c>
      <c r="J322" s="1"/>
      <c r="K322">
        <f t="shared" ref="K322:K385" si="5">IFERROR(AVERAGE(B322:J322),"")</f>
        <v>55</v>
      </c>
    </row>
    <row r="323" spans="1:11" x14ac:dyDescent="0.45">
      <c r="A323" s="1" t="s">
        <v>311</v>
      </c>
      <c r="B323" s="1">
        <v>115</v>
      </c>
      <c r="C323" s="1">
        <v>106</v>
      </c>
      <c r="D323" s="1">
        <v>175</v>
      </c>
      <c r="E323" s="1">
        <v>139</v>
      </c>
      <c r="F323" s="1">
        <v>113</v>
      </c>
      <c r="G323" s="1">
        <v>116</v>
      </c>
      <c r="H323" s="1">
        <v>135</v>
      </c>
      <c r="I323" s="1">
        <v>22</v>
      </c>
      <c r="J323" s="1">
        <v>19</v>
      </c>
      <c r="K323">
        <f t="shared" si="5"/>
        <v>104.44444444444444</v>
      </c>
    </row>
    <row r="324" spans="1:11" x14ac:dyDescent="0.45">
      <c r="A324" s="1" t="s">
        <v>247</v>
      </c>
      <c r="B324" s="1"/>
      <c r="C324" s="1"/>
      <c r="D324" s="1"/>
      <c r="E324" s="1"/>
      <c r="F324" s="1">
        <v>4</v>
      </c>
      <c r="G324" s="1">
        <v>13</v>
      </c>
      <c r="H324" s="1">
        <v>47</v>
      </c>
      <c r="I324" s="1">
        <v>30</v>
      </c>
      <c r="J324" s="1">
        <v>140</v>
      </c>
      <c r="K324">
        <f t="shared" si="5"/>
        <v>46.8</v>
      </c>
    </row>
    <row r="325" spans="1:11" x14ac:dyDescent="0.45">
      <c r="A325" s="1" t="s">
        <v>114</v>
      </c>
      <c r="B325" s="1"/>
      <c r="C325" s="1"/>
      <c r="D325" s="1"/>
      <c r="E325" s="1"/>
      <c r="F325" s="1"/>
      <c r="G325" s="1"/>
      <c r="H325" s="1"/>
      <c r="I325" s="1"/>
      <c r="J325" s="1"/>
      <c r="K325" t="str">
        <f t="shared" si="5"/>
        <v/>
      </c>
    </row>
    <row r="326" spans="1:11" x14ac:dyDescent="0.45">
      <c r="A326" s="1" t="s">
        <v>627</v>
      </c>
      <c r="B326" s="1"/>
      <c r="C326" s="1"/>
      <c r="D326" s="1"/>
      <c r="E326" s="1"/>
      <c r="F326" s="1"/>
      <c r="G326" s="1">
        <v>12</v>
      </c>
      <c r="H326" s="1">
        <v>51</v>
      </c>
      <c r="I326" s="1">
        <v>50</v>
      </c>
      <c r="J326" s="1">
        <v>94</v>
      </c>
      <c r="K326">
        <f t="shared" si="5"/>
        <v>51.75</v>
      </c>
    </row>
    <row r="327" spans="1:11" x14ac:dyDescent="0.45">
      <c r="A327" s="1" t="s">
        <v>19</v>
      </c>
      <c r="B327" s="1"/>
      <c r="C327" s="1"/>
      <c r="D327" s="1"/>
      <c r="E327" s="1"/>
      <c r="F327" s="1"/>
      <c r="G327" s="1">
        <v>134</v>
      </c>
      <c r="H327" s="1">
        <v>114</v>
      </c>
      <c r="I327" s="1">
        <v>128</v>
      </c>
      <c r="J327" s="1">
        <v>138</v>
      </c>
      <c r="K327">
        <f t="shared" si="5"/>
        <v>128.5</v>
      </c>
    </row>
    <row r="328" spans="1:11" x14ac:dyDescent="0.45">
      <c r="A328" s="1" t="s">
        <v>108</v>
      </c>
      <c r="B328" s="1"/>
      <c r="C328" s="1"/>
      <c r="D328" s="1"/>
      <c r="E328" s="1"/>
      <c r="F328" s="1"/>
      <c r="G328" s="1"/>
      <c r="H328" s="1"/>
      <c r="I328" s="1"/>
      <c r="J328" s="1"/>
      <c r="K328" t="str">
        <f t="shared" si="5"/>
        <v/>
      </c>
    </row>
    <row r="329" spans="1:11" x14ac:dyDescent="0.45">
      <c r="A329" s="1" t="s">
        <v>186</v>
      </c>
      <c r="B329" s="1"/>
      <c r="C329" s="1"/>
      <c r="D329" s="1"/>
      <c r="E329" s="1"/>
      <c r="F329" s="1"/>
      <c r="G329" s="1"/>
      <c r="H329" s="1"/>
      <c r="I329" s="1"/>
      <c r="J329" s="1">
        <v>50</v>
      </c>
      <c r="K329">
        <f t="shared" si="5"/>
        <v>50</v>
      </c>
    </row>
    <row r="330" spans="1:11" x14ac:dyDescent="0.45">
      <c r="A330" s="1" t="s">
        <v>630</v>
      </c>
      <c r="B330" s="1"/>
      <c r="C330" s="1"/>
      <c r="D330" s="1"/>
      <c r="E330" s="1"/>
      <c r="F330" s="1"/>
      <c r="G330" s="1"/>
      <c r="H330" s="1"/>
      <c r="I330" s="1"/>
      <c r="J330" s="1"/>
      <c r="K330" t="str">
        <f t="shared" si="5"/>
        <v/>
      </c>
    </row>
    <row r="331" spans="1:11" x14ac:dyDescent="0.45">
      <c r="A331" s="1" t="s">
        <v>283</v>
      </c>
      <c r="B331" s="1"/>
      <c r="C331" s="1">
        <v>43</v>
      </c>
      <c r="D331" s="1">
        <v>18</v>
      </c>
      <c r="E331" s="1">
        <v>32</v>
      </c>
      <c r="F331" s="1">
        <v>58</v>
      </c>
      <c r="G331" s="1">
        <v>65</v>
      </c>
      <c r="H331" s="1">
        <v>0</v>
      </c>
      <c r="I331" s="1">
        <v>70</v>
      </c>
      <c r="J331" s="1"/>
      <c r="K331">
        <f t="shared" si="5"/>
        <v>40.857142857142854</v>
      </c>
    </row>
    <row r="332" spans="1:11" x14ac:dyDescent="0.45">
      <c r="A332" s="1" t="s">
        <v>592</v>
      </c>
      <c r="B332" s="1"/>
      <c r="C332" s="1"/>
      <c r="D332" s="1"/>
      <c r="E332" s="1"/>
      <c r="F332" s="1"/>
      <c r="G332" s="1"/>
      <c r="H332" s="1"/>
      <c r="I332" s="1"/>
      <c r="J332" s="1"/>
      <c r="K332" t="str">
        <f t="shared" si="5"/>
        <v/>
      </c>
    </row>
    <row r="333" spans="1:11" x14ac:dyDescent="0.45">
      <c r="A333" s="1" t="s">
        <v>388</v>
      </c>
      <c r="B333" s="1"/>
      <c r="C333" s="1"/>
      <c r="D333" s="1"/>
      <c r="E333" s="1"/>
      <c r="F333" s="1"/>
      <c r="G333" s="1"/>
      <c r="H333" s="1"/>
      <c r="I333" s="1"/>
      <c r="J333" s="1">
        <v>66</v>
      </c>
      <c r="K333">
        <f t="shared" si="5"/>
        <v>66</v>
      </c>
    </row>
    <row r="334" spans="1:11" x14ac:dyDescent="0.45">
      <c r="A334" s="1" t="s">
        <v>572</v>
      </c>
      <c r="B334" s="1"/>
      <c r="C334" s="1"/>
      <c r="D334" s="1"/>
      <c r="E334" s="1"/>
      <c r="F334" s="1"/>
      <c r="G334" s="1"/>
      <c r="H334" s="1"/>
      <c r="I334" s="1">
        <v>4</v>
      </c>
      <c r="J334" s="1">
        <v>14</v>
      </c>
      <c r="K334">
        <f t="shared" si="5"/>
        <v>9</v>
      </c>
    </row>
    <row r="335" spans="1:11" x14ac:dyDescent="0.45">
      <c r="A335" s="1" t="s">
        <v>316</v>
      </c>
      <c r="B335" s="1"/>
      <c r="C335" s="1"/>
      <c r="D335" s="1"/>
      <c r="E335" s="1"/>
      <c r="F335" s="1"/>
      <c r="G335" s="1">
        <v>0</v>
      </c>
      <c r="H335" s="1">
        <v>0</v>
      </c>
      <c r="I335" s="1">
        <v>0</v>
      </c>
      <c r="J335" s="1">
        <v>22</v>
      </c>
      <c r="K335">
        <f t="shared" si="5"/>
        <v>5.5</v>
      </c>
    </row>
    <row r="336" spans="1:11" x14ac:dyDescent="0.45">
      <c r="A336" s="1" t="s">
        <v>369</v>
      </c>
      <c r="B336" s="1"/>
      <c r="C336" s="1"/>
      <c r="D336" s="1"/>
      <c r="E336" s="1"/>
      <c r="F336" s="1">
        <v>110</v>
      </c>
      <c r="G336" s="1">
        <v>106</v>
      </c>
      <c r="H336" s="1">
        <v>92</v>
      </c>
      <c r="I336" s="1">
        <v>56</v>
      </c>
      <c r="J336" s="1">
        <v>1</v>
      </c>
      <c r="K336">
        <f t="shared" si="5"/>
        <v>73</v>
      </c>
    </row>
    <row r="337" spans="1:11" x14ac:dyDescent="0.45">
      <c r="A337" s="1" t="s">
        <v>208</v>
      </c>
      <c r="B337" s="1">
        <v>108</v>
      </c>
      <c r="C337" s="1">
        <v>68</v>
      </c>
      <c r="D337" s="1">
        <v>145</v>
      </c>
      <c r="E337" s="1">
        <v>105</v>
      </c>
      <c r="F337" s="1">
        <v>157</v>
      </c>
      <c r="G337" s="1">
        <v>269</v>
      </c>
      <c r="H337" s="1">
        <v>262</v>
      </c>
      <c r="I337" s="1">
        <v>112</v>
      </c>
      <c r="J337" s="1">
        <v>105</v>
      </c>
      <c r="K337">
        <f t="shared" si="5"/>
        <v>147.88888888888889</v>
      </c>
    </row>
    <row r="338" spans="1:11" x14ac:dyDescent="0.45">
      <c r="A338" s="1" t="s">
        <v>92</v>
      </c>
      <c r="B338" s="1"/>
      <c r="C338" s="1"/>
      <c r="D338" s="1"/>
      <c r="E338" s="1"/>
      <c r="F338" s="1"/>
      <c r="G338" s="1">
        <v>0</v>
      </c>
      <c r="H338" s="1">
        <v>5</v>
      </c>
      <c r="I338" s="1">
        <v>28</v>
      </c>
      <c r="J338" s="1">
        <v>191</v>
      </c>
      <c r="K338">
        <f t="shared" si="5"/>
        <v>56</v>
      </c>
    </row>
    <row r="339" spans="1:11" x14ac:dyDescent="0.45">
      <c r="A339" s="1" t="s">
        <v>667</v>
      </c>
      <c r="B339" s="1">
        <v>0</v>
      </c>
      <c r="C339" s="1">
        <v>0</v>
      </c>
      <c r="D339" s="1">
        <v>51</v>
      </c>
      <c r="E339" s="1">
        <v>156</v>
      </c>
      <c r="F339" s="1">
        <v>75</v>
      </c>
      <c r="G339" s="1">
        <v>123</v>
      </c>
      <c r="H339" s="1">
        <v>99</v>
      </c>
      <c r="I339" s="1"/>
      <c r="J339" s="1"/>
      <c r="K339">
        <f t="shared" si="5"/>
        <v>72</v>
      </c>
    </row>
    <row r="340" spans="1:11" x14ac:dyDescent="0.45">
      <c r="A340" s="1" t="s">
        <v>287</v>
      </c>
      <c r="B340" s="1"/>
      <c r="C340" s="1"/>
      <c r="D340" s="1"/>
      <c r="E340" s="1"/>
      <c r="F340" s="1"/>
      <c r="G340" s="1"/>
      <c r="H340" s="1"/>
      <c r="I340" s="1"/>
      <c r="J340" s="1"/>
      <c r="K340" t="str">
        <f t="shared" si="5"/>
        <v/>
      </c>
    </row>
    <row r="341" spans="1:11" x14ac:dyDescent="0.45">
      <c r="A341" s="1" t="s">
        <v>554</v>
      </c>
      <c r="B341" s="1">
        <v>38</v>
      </c>
      <c r="C341" s="1">
        <v>42</v>
      </c>
      <c r="D341" s="1">
        <v>28</v>
      </c>
      <c r="E341" s="1">
        <v>26</v>
      </c>
      <c r="F341" s="1">
        <v>19</v>
      </c>
      <c r="G341" s="1">
        <v>44</v>
      </c>
      <c r="H341" s="1">
        <v>95</v>
      </c>
      <c r="I341" s="1">
        <v>62</v>
      </c>
      <c r="J341" s="1">
        <v>57</v>
      </c>
      <c r="K341">
        <f t="shared" si="5"/>
        <v>45.666666666666664</v>
      </c>
    </row>
    <row r="342" spans="1:11" x14ac:dyDescent="0.45">
      <c r="A342" s="1" t="s">
        <v>495</v>
      </c>
      <c r="B342" s="1"/>
      <c r="C342" s="1"/>
      <c r="D342" s="1">
        <v>6</v>
      </c>
      <c r="E342" s="1">
        <v>6</v>
      </c>
      <c r="F342" s="1">
        <v>0</v>
      </c>
      <c r="G342" s="1">
        <v>20</v>
      </c>
      <c r="H342" s="1">
        <v>44</v>
      </c>
      <c r="I342" s="1"/>
      <c r="J342" s="1"/>
      <c r="K342">
        <f t="shared" si="5"/>
        <v>15.2</v>
      </c>
    </row>
    <row r="343" spans="1:11" x14ac:dyDescent="0.45">
      <c r="A343" s="1" t="s">
        <v>481</v>
      </c>
      <c r="B343" s="1"/>
      <c r="C343" s="1"/>
      <c r="D343" s="1"/>
      <c r="E343" s="1"/>
      <c r="F343" s="1"/>
      <c r="G343" s="1">
        <v>27</v>
      </c>
      <c r="H343" s="1">
        <v>8</v>
      </c>
      <c r="I343" s="1"/>
      <c r="J343" s="1"/>
      <c r="K343">
        <f t="shared" si="5"/>
        <v>17.5</v>
      </c>
    </row>
    <row r="344" spans="1:11" x14ac:dyDescent="0.45">
      <c r="A344" s="1" t="s">
        <v>93</v>
      </c>
      <c r="B344" s="1"/>
      <c r="C344" s="1"/>
      <c r="D344" s="1"/>
      <c r="E344" s="1"/>
      <c r="F344" s="1"/>
      <c r="G344" s="1">
        <v>2</v>
      </c>
      <c r="H344" s="1">
        <v>0</v>
      </c>
      <c r="I344" s="1">
        <v>16</v>
      </c>
      <c r="J344" s="1">
        <v>1</v>
      </c>
      <c r="K344">
        <f t="shared" si="5"/>
        <v>4.75</v>
      </c>
    </row>
    <row r="345" spans="1:11" x14ac:dyDescent="0.45">
      <c r="A345" s="1" t="s">
        <v>537</v>
      </c>
      <c r="B345" s="1"/>
      <c r="C345" s="1"/>
      <c r="D345" s="1"/>
      <c r="E345" s="1"/>
      <c r="F345" s="1"/>
      <c r="G345" s="1"/>
      <c r="H345" s="1"/>
      <c r="I345" s="1"/>
      <c r="J345" s="1"/>
      <c r="K345" t="str">
        <f t="shared" si="5"/>
        <v/>
      </c>
    </row>
    <row r="346" spans="1:11" x14ac:dyDescent="0.45">
      <c r="A346" s="1" t="s">
        <v>639</v>
      </c>
      <c r="B346" s="1"/>
      <c r="C346" s="1"/>
      <c r="D346" s="1"/>
      <c r="E346" s="1"/>
      <c r="F346" s="1"/>
      <c r="G346" s="1"/>
      <c r="H346" s="1"/>
      <c r="I346" s="1"/>
      <c r="J346" s="1">
        <v>102</v>
      </c>
      <c r="K346">
        <f t="shared" si="5"/>
        <v>102</v>
      </c>
    </row>
    <row r="347" spans="1:11" x14ac:dyDescent="0.45">
      <c r="A347" s="1" t="s">
        <v>651</v>
      </c>
      <c r="B347" s="1"/>
      <c r="C347" s="1"/>
      <c r="D347" s="1">
        <v>112</v>
      </c>
      <c r="E347" s="1">
        <v>83</v>
      </c>
      <c r="F347" s="1">
        <v>134</v>
      </c>
      <c r="G347" s="1">
        <v>134</v>
      </c>
      <c r="H347" s="1">
        <v>86</v>
      </c>
      <c r="I347" s="1">
        <v>155</v>
      </c>
      <c r="J347" s="1">
        <v>78</v>
      </c>
      <c r="K347">
        <f t="shared" si="5"/>
        <v>111.71428571428571</v>
      </c>
    </row>
    <row r="348" spans="1:11" x14ac:dyDescent="0.45">
      <c r="A348" s="1" t="s">
        <v>541</v>
      </c>
      <c r="B348" s="1"/>
      <c r="C348" s="1"/>
      <c r="D348" s="1"/>
      <c r="E348" s="1"/>
      <c r="F348" s="1"/>
      <c r="G348" s="1"/>
      <c r="H348" s="1">
        <v>7</v>
      </c>
      <c r="I348" s="1">
        <v>0</v>
      </c>
      <c r="J348" s="1">
        <v>3</v>
      </c>
      <c r="K348">
        <f t="shared" si="5"/>
        <v>3.3333333333333335</v>
      </c>
    </row>
    <row r="349" spans="1:11" x14ac:dyDescent="0.45">
      <c r="A349" s="1" t="s">
        <v>178</v>
      </c>
      <c r="B349" s="1"/>
      <c r="C349" s="1"/>
      <c r="D349" s="1">
        <v>0</v>
      </c>
      <c r="E349" s="1">
        <v>39</v>
      </c>
      <c r="F349" s="1"/>
      <c r="G349" s="1"/>
      <c r="H349" s="1"/>
      <c r="I349" s="1"/>
      <c r="J349" s="1"/>
      <c r="K349">
        <f t="shared" si="5"/>
        <v>19.5</v>
      </c>
    </row>
    <row r="350" spans="1:11" x14ac:dyDescent="0.45">
      <c r="A350" s="1" t="s">
        <v>106</v>
      </c>
      <c r="B350" s="1"/>
      <c r="C350" s="1"/>
      <c r="D350" s="1">
        <v>1</v>
      </c>
      <c r="E350" s="1">
        <v>28</v>
      </c>
      <c r="F350" s="1">
        <v>14</v>
      </c>
      <c r="G350" s="1">
        <v>0</v>
      </c>
      <c r="H350" s="1"/>
      <c r="I350" s="1"/>
      <c r="J350" s="1"/>
      <c r="K350">
        <f t="shared" si="5"/>
        <v>10.75</v>
      </c>
    </row>
    <row r="351" spans="1:11" x14ac:dyDescent="0.45">
      <c r="A351" s="1" t="s">
        <v>678</v>
      </c>
      <c r="B351" s="1"/>
      <c r="C351" s="1"/>
      <c r="D351" s="1"/>
      <c r="E351" s="1"/>
      <c r="F351" s="1"/>
      <c r="G351" s="1"/>
      <c r="H351" s="1"/>
      <c r="I351" s="1"/>
      <c r="J351" s="1">
        <v>22</v>
      </c>
      <c r="K351">
        <f t="shared" si="5"/>
        <v>22</v>
      </c>
    </row>
    <row r="352" spans="1:11" x14ac:dyDescent="0.45">
      <c r="A352" s="1" t="s">
        <v>536</v>
      </c>
      <c r="B352" s="1"/>
      <c r="C352" s="1"/>
      <c r="D352" s="1"/>
      <c r="E352" s="1"/>
      <c r="F352" s="1"/>
      <c r="G352" s="1"/>
      <c r="H352" s="1"/>
      <c r="I352" s="1"/>
      <c r="J352" s="1"/>
      <c r="K352" t="str">
        <f t="shared" si="5"/>
        <v/>
      </c>
    </row>
    <row r="353" spans="1:11" x14ac:dyDescent="0.45">
      <c r="A353" s="1" t="s">
        <v>472</v>
      </c>
      <c r="B353" s="1"/>
      <c r="C353" s="1"/>
      <c r="D353" s="1"/>
      <c r="E353" s="1"/>
      <c r="F353" s="1">
        <v>171</v>
      </c>
      <c r="G353" s="1">
        <v>114</v>
      </c>
      <c r="H353" s="1">
        <v>72</v>
      </c>
      <c r="I353" s="1">
        <v>92</v>
      </c>
      <c r="J353" s="1">
        <v>8</v>
      </c>
      <c r="K353">
        <f t="shared" si="5"/>
        <v>91.4</v>
      </c>
    </row>
    <row r="354" spans="1:11" x14ac:dyDescent="0.45">
      <c r="A354" s="1" t="s">
        <v>374</v>
      </c>
      <c r="B354" s="1"/>
      <c r="C354" s="1"/>
      <c r="D354" s="1"/>
      <c r="E354" s="1"/>
      <c r="F354" s="1"/>
      <c r="G354" s="1"/>
      <c r="H354" s="1">
        <v>0</v>
      </c>
      <c r="I354" s="1">
        <v>49</v>
      </c>
      <c r="J354" s="1">
        <v>68</v>
      </c>
      <c r="K354">
        <f t="shared" si="5"/>
        <v>39</v>
      </c>
    </row>
    <row r="355" spans="1:11" x14ac:dyDescent="0.45">
      <c r="A355" s="1" t="s">
        <v>602</v>
      </c>
      <c r="B355" s="1"/>
      <c r="C355" s="1"/>
      <c r="D355" s="1"/>
      <c r="E355" s="1"/>
      <c r="F355" s="1"/>
      <c r="G355" s="1"/>
      <c r="H355" s="1"/>
      <c r="I355" s="1">
        <v>8</v>
      </c>
      <c r="J355" s="1">
        <v>19</v>
      </c>
      <c r="K355">
        <f t="shared" si="5"/>
        <v>13.5</v>
      </c>
    </row>
    <row r="356" spans="1:11" x14ac:dyDescent="0.45">
      <c r="A356" s="1" t="s">
        <v>397</v>
      </c>
      <c r="B356" s="1"/>
      <c r="C356" s="1"/>
      <c r="D356" s="1"/>
      <c r="E356" s="1"/>
      <c r="F356" s="1"/>
      <c r="G356" s="1"/>
      <c r="H356" s="1"/>
      <c r="I356" s="1"/>
      <c r="J356" s="1">
        <v>130</v>
      </c>
      <c r="K356">
        <f t="shared" si="5"/>
        <v>130</v>
      </c>
    </row>
    <row r="357" spans="1:11" x14ac:dyDescent="0.45">
      <c r="A357" s="1" t="s">
        <v>355</v>
      </c>
      <c r="B357" s="1"/>
      <c r="C357" s="1"/>
      <c r="D357" s="1">
        <v>0</v>
      </c>
      <c r="E357" s="1">
        <v>0</v>
      </c>
      <c r="F357" s="1">
        <v>62</v>
      </c>
      <c r="G357" s="1">
        <v>139</v>
      </c>
      <c r="H357" s="1">
        <v>102</v>
      </c>
      <c r="I357" s="1">
        <v>157</v>
      </c>
      <c r="J357" s="1">
        <v>47</v>
      </c>
      <c r="K357">
        <f t="shared" si="5"/>
        <v>72.428571428571431</v>
      </c>
    </row>
    <row r="358" spans="1:11" x14ac:dyDescent="0.45">
      <c r="A358" s="1" t="s">
        <v>434</v>
      </c>
      <c r="B358" s="1">
        <v>98</v>
      </c>
      <c r="C358" s="1">
        <v>95</v>
      </c>
      <c r="D358" s="1">
        <v>128</v>
      </c>
      <c r="E358" s="1">
        <v>103</v>
      </c>
      <c r="F358" s="1">
        <v>99</v>
      </c>
      <c r="G358" s="1">
        <v>89</v>
      </c>
      <c r="H358" s="1">
        <v>130</v>
      </c>
      <c r="I358" s="1">
        <v>81</v>
      </c>
      <c r="J358" s="1">
        <v>62</v>
      </c>
      <c r="K358">
        <f t="shared" si="5"/>
        <v>98.333333333333329</v>
      </c>
    </row>
    <row r="359" spans="1:11" x14ac:dyDescent="0.45">
      <c r="A359" s="1" t="s">
        <v>201</v>
      </c>
      <c r="B359" s="1"/>
      <c r="C359" s="1"/>
      <c r="D359" s="1"/>
      <c r="E359" s="1"/>
      <c r="F359" s="1"/>
      <c r="G359" s="1"/>
      <c r="H359" s="1">
        <v>74</v>
      </c>
      <c r="I359" s="1">
        <v>31</v>
      </c>
      <c r="J359" s="1">
        <v>73</v>
      </c>
      <c r="K359">
        <f t="shared" si="5"/>
        <v>59.333333333333336</v>
      </c>
    </row>
    <row r="360" spans="1:11" x14ac:dyDescent="0.45">
      <c r="A360" s="1" t="s">
        <v>494</v>
      </c>
      <c r="B360" s="1"/>
      <c r="C360" s="1"/>
      <c r="D360" s="1"/>
      <c r="E360" s="1"/>
      <c r="F360" s="1"/>
      <c r="G360" s="1"/>
      <c r="H360" s="1">
        <v>3</v>
      </c>
      <c r="I360" s="1">
        <v>6</v>
      </c>
      <c r="J360" s="1">
        <v>44</v>
      </c>
      <c r="K360">
        <f t="shared" si="5"/>
        <v>17.666666666666668</v>
      </c>
    </row>
    <row r="361" spans="1:11" x14ac:dyDescent="0.45">
      <c r="A361" s="1" t="s">
        <v>519</v>
      </c>
      <c r="B361" s="1"/>
      <c r="C361" s="1"/>
      <c r="D361" s="1"/>
      <c r="E361" s="1"/>
      <c r="F361" s="1"/>
      <c r="G361" s="1"/>
      <c r="H361" s="1">
        <v>0</v>
      </c>
      <c r="I361" s="1"/>
      <c r="J361" s="1"/>
      <c r="K361">
        <f t="shared" si="5"/>
        <v>0</v>
      </c>
    </row>
    <row r="362" spans="1:11" x14ac:dyDescent="0.45">
      <c r="A362" s="1" t="s">
        <v>354</v>
      </c>
      <c r="B362" s="1">
        <v>0</v>
      </c>
      <c r="C362" s="1">
        <v>35</v>
      </c>
      <c r="D362" s="1">
        <v>16</v>
      </c>
      <c r="E362" s="1">
        <v>0</v>
      </c>
      <c r="F362" s="1">
        <v>0</v>
      </c>
      <c r="G362" s="1">
        <v>123</v>
      </c>
      <c r="H362" s="1">
        <v>39</v>
      </c>
      <c r="I362" s="1">
        <v>15</v>
      </c>
      <c r="J362" s="1"/>
      <c r="K362">
        <f t="shared" si="5"/>
        <v>28.5</v>
      </c>
    </row>
    <row r="363" spans="1:11" x14ac:dyDescent="0.45">
      <c r="A363" s="1" t="s">
        <v>605</v>
      </c>
      <c r="B363" s="1"/>
      <c r="C363" s="1"/>
      <c r="D363" s="1"/>
      <c r="E363" s="1"/>
      <c r="F363" s="1"/>
      <c r="G363" s="1"/>
      <c r="H363" s="1">
        <v>0</v>
      </c>
      <c r="I363" s="1"/>
      <c r="J363" s="1"/>
      <c r="K363">
        <f t="shared" si="5"/>
        <v>0</v>
      </c>
    </row>
    <row r="364" spans="1:11" x14ac:dyDescent="0.45">
      <c r="A364" s="1" t="s">
        <v>303</v>
      </c>
      <c r="B364" s="1"/>
      <c r="C364" s="1"/>
      <c r="D364" s="1"/>
      <c r="E364" s="1">
        <v>2</v>
      </c>
      <c r="F364" s="1">
        <v>0</v>
      </c>
      <c r="G364" s="1">
        <v>54</v>
      </c>
      <c r="H364" s="1">
        <v>90</v>
      </c>
      <c r="I364" s="1"/>
      <c r="J364" s="1"/>
      <c r="K364">
        <f t="shared" si="5"/>
        <v>36.5</v>
      </c>
    </row>
    <row r="365" spans="1:11" x14ac:dyDescent="0.45">
      <c r="A365" s="1" t="s">
        <v>192</v>
      </c>
      <c r="B365" s="1"/>
      <c r="C365" s="1"/>
      <c r="D365" s="1"/>
      <c r="E365" s="1"/>
      <c r="F365" s="1"/>
      <c r="G365" s="1"/>
      <c r="H365" s="1"/>
      <c r="I365" s="1"/>
      <c r="J365" s="1">
        <v>37</v>
      </c>
      <c r="K365">
        <f t="shared" si="5"/>
        <v>37</v>
      </c>
    </row>
    <row r="366" spans="1:11" x14ac:dyDescent="0.45">
      <c r="A366" s="1" t="s">
        <v>265</v>
      </c>
      <c r="B366" s="1"/>
      <c r="C366" s="1"/>
      <c r="D366" s="1"/>
      <c r="E366" s="1"/>
      <c r="F366" s="1"/>
      <c r="G366" s="1"/>
      <c r="H366" s="1"/>
      <c r="I366" s="1"/>
      <c r="J366" s="1"/>
      <c r="K366" t="str">
        <f t="shared" si="5"/>
        <v/>
      </c>
    </row>
    <row r="367" spans="1:11" x14ac:dyDescent="0.45">
      <c r="A367" s="1" t="s">
        <v>362</v>
      </c>
      <c r="B367" s="1"/>
      <c r="C367" s="1"/>
      <c r="D367" s="1"/>
      <c r="E367" s="1"/>
      <c r="F367" s="1"/>
      <c r="G367" s="1"/>
      <c r="H367" s="1"/>
      <c r="I367" s="1"/>
      <c r="J367" s="1"/>
      <c r="K367" t="str">
        <f t="shared" si="5"/>
        <v/>
      </c>
    </row>
    <row r="368" spans="1:11" x14ac:dyDescent="0.45">
      <c r="A368" s="1" t="s">
        <v>123</v>
      </c>
      <c r="B368" s="1"/>
      <c r="C368" s="1"/>
      <c r="D368" s="1"/>
      <c r="E368" s="1"/>
      <c r="F368" s="1"/>
      <c r="G368" s="1"/>
      <c r="H368" s="1"/>
      <c r="I368" s="1"/>
      <c r="J368" s="1"/>
      <c r="K368" t="str">
        <f t="shared" si="5"/>
        <v/>
      </c>
    </row>
    <row r="369" spans="1:11" x14ac:dyDescent="0.45">
      <c r="A369" s="1" t="s">
        <v>182</v>
      </c>
      <c r="B369" s="1"/>
      <c r="C369" s="1"/>
      <c r="D369" s="1"/>
      <c r="E369" s="1"/>
      <c r="F369" s="1">
        <v>51</v>
      </c>
      <c r="G369" s="1">
        <v>161</v>
      </c>
      <c r="H369" s="1">
        <v>141</v>
      </c>
      <c r="I369" s="1">
        <v>91</v>
      </c>
      <c r="J369" s="1">
        <v>67</v>
      </c>
      <c r="K369">
        <f t="shared" si="5"/>
        <v>102.2</v>
      </c>
    </row>
    <row r="370" spans="1:11" x14ac:dyDescent="0.45">
      <c r="A370" s="1" t="s">
        <v>391</v>
      </c>
      <c r="B370" s="1"/>
      <c r="C370" s="1"/>
      <c r="D370" s="1">
        <v>0</v>
      </c>
      <c r="E370" s="1">
        <v>0</v>
      </c>
      <c r="F370" s="1">
        <v>0</v>
      </c>
      <c r="G370" s="1"/>
      <c r="H370" s="1"/>
      <c r="I370" s="1"/>
      <c r="J370" s="1"/>
      <c r="K370">
        <f t="shared" si="5"/>
        <v>0</v>
      </c>
    </row>
    <row r="371" spans="1:11" x14ac:dyDescent="0.45">
      <c r="A371" s="1" t="s">
        <v>501</v>
      </c>
      <c r="B371" s="1"/>
      <c r="C371" s="1"/>
      <c r="D371" s="1"/>
      <c r="E371" s="1"/>
      <c r="F371" s="1">
        <v>83</v>
      </c>
      <c r="G371" s="1">
        <v>121</v>
      </c>
      <c r="H371" s="1">
        <v>140</v>
      </c>
      <c r="I371" s="1">
        <v>132</v>
      </c>
      <c r="J371" s="1">
        <v>149</v>
      </c>
      <c r="K371">
        <f t="shared" si="5"/>
        <v>125</v>
      </c>
    </row>
    <row r="372" spans="1:11" x14ac:dyDescent="0.45">
      <c r="A372" s="1" t="s">
        <v>339</v>
      </c>
      <c r="B372" s="1"/>
      <c r="C372" s="1"/>
      <c r="D372" s="1"/>
      <c r="E372" s="1"/>
      <c r="F372" s="1"/>
      <c r="G372" s="1"/>
      <c r="H372" s="1"/>
      <c r="I372" s="1">
        <v>118</v>
      </c>
      <c r="J372" s="1">
        <v>84</v>
      </c>
      <c r="K372">
        <f t="shared" si="5"/>
        <v>101</v>
      </c>
    </row>
    <row r="373" spans="1:11" x14ac:dyDescent="0.45">
      <c r="A373" s="1" t="s">
        <v>425</v>
      </c>
      <c r="B373" s="1">
        <v>61</v>
      </c>
      <c r="C373" s="1">
        <v>142</v>
      </c>
      <c r="D373" s="1">
        <v>29</v>
      </c>
      <c r="E373" s="1">
        <v>61</v>
      </c>
      <c r="F373" s="1">
        <v>6</v>
      </c>
      <c r="G373" s="1">
        <v>60</v>
      </c>
      <c r="H373" s="1">
        <v>0</v>
      </c>
      <c r="I373" s="1">
        <v>75</v>
      </c>
      <c r="J373" s="1">
        <v>63</v>
      </c>
      <c r="K373">
        <f t="shared" si="5"/>
        <v>55.222222222222221</v>
      </c>
    </row>
    <row r="374" spans="1:11" x14ac:dyDescent="0.45">
      <c r="A374" s="1" t="s">
        <v>662</v>
      </c>
      <c r="B374" s="1"/>
      <c r="C374" s="1"/>
      <c r="D374" s="1"/>
      <c r="E374" s="1"/>
      <c r="F374" s="1"/>
      <c r="G374" s="1"/>
      <c r="H374" s="1"/>
      <c r="I374" s="1"/>
      <c r="J374" s="1">
        <v>95</v>
      </c>
      <c r="K374">
        <f t="shared" si="5"/>
        <v>95</v>
      </c>
    </row>
    <row r="375" spans="1:11" x14ac:dyDescent="0.45">
      <c r="A375" s="1" t="s">
        <v>569</v>
      </c>
      <c r="B375" s="1"/>
      <c r="C375" s="1"/>
      <c r="D375" s="1"/>
      <c r="E375" s="1"/>
      <c r="F375" s="1"/>
      <c r="G375" s="1"/>
      <c r="H375" s="1"/>
      <c r="I375" s="1"/>
      <c r="J375" s="1">
        <v>16</v>
      </c>
      <c r="K375">
        <f t="shared" si="5"/>
        <v>16</v>
      </c>
    </row>
    <row r="376" spans="1:11" x14ac:dyDescent="0.45">
      <c r="A376" s="1" t="s">
        <v>263</v>
      </c>
      <c r="B376" s="1"/>
      <c r="C376" s="1"/>
      <c r="D376" s="1"/>
      <c r="E376" s="1"/>
      <c r="F376" s="1"/>
      <c r="G376" s="1"/>
      <c r="H376" s="1"/>
      <c r="I376" s="1"/>
      <c r="J376" s="1">
        <v>13</v>
      </c>
      <c r="K376">
        <f t="shared" si="5"/>
        <v>13</v>
      </c>
    </row>
    <row r="377" spans="1:11" x14ac:dyDescent="0.45">
      <c r="A377" s="1" t="s">
        <v>560</v>
      </c>
      <c r="B377" s="1"/>
      <c r="C377" s="1"/>
      <c r="D377" s="1"/>
      <c r="E377" s="1"/>
      <c r="F377" s="1"/>
      <c r="G377" s="1"/>
      <c r="H377" s="1"/>
      <c r="I377" s="1">
        <v>101</v>
      </c>
      <c r="J377" s="1">
        <v>84</v>
      </c>
      <c r="K377">
        <f t="shared" si="5"/>
        <v>92.5</v>
      </c>
    </row>
    <row r="378" spans="1:11" x14ac:dyDescent="0.45">
      <c r="A378" s="1" t="s">
        <v>75</v>
      </c>
      <c r="B378" s="1"/>
      <c r="C378" s="1"/>
      <c r="D378" s="1"/>
      <c r="E378" s="1"/>
      <c r="F378" s="1"/>
      <c r="G378" s="1">
        <v>0</v>
      </c>
      <c r="H378" s="1">
        <v>0</v>
      </c>
      <c r="I378" s="1">
        <v>0</v>
      </c>
      <c r="J378" s="1">
        <v>1</v>
      </c>
      <c r="K378">
        <f t="shared" si="5"/>
        <v>0.25</v>
      </c>
    </row>
    <row r="379" spans="1:11" x14ac:dyDescent="0.45">
      <c r="A379" s="1" t="s">
        <v>660</v>
      </c>
      <c r="B379" s="1"/>
      <c r="C379" s="1"/>
      <c r="D379" s="1"/>
      <c r="E379" s="1"/>
      <c r="F379" s="1"/>
      <c r="G379" s="1"/>
      <c r="H379" s="1"/>
      <c r="I379" s="1"/>
      <c r="J379" s="1"/>
      <c r="K379" t="str">
        <f t="shared" si="5"/>
        <v/>
      </c>
    </row>
    <row r="380" spans="1:11" x14ac:dyDescent="0.45">
      <c r="A380" s="1" t="s">
        <v>345</v>
      </c>
      <c r="B380" s="1"/>
      <c r="C380" s="1"/>
      <c r="D380" s="1"/>
      <c r="E380" s="1"/>
      <c r="F380" s="1"/>
      <c r="G380" s="1"/>
      <c r="H380" s="1"/>
      <c r="I380" s="1">
        <v>34</v>
      </c>
      <c r="J380" s="1">
        <v>55</v>
      </c>
      <c r="K380">
        <f t="shared" si="5"/>
        <v>44.5</v>
      </c>
    </row>
    <row r="381" spans="1:11" x14ac:dyDescent="0.45">
      <c r="A381" s="1" t="s">
        <v>609</v>
      </c>
      <c r="B381" s="1"/>
      <c r="C381" s="1"/>
      <c r="D381" s="1"/>
      <c r="E381" s="1"/>
      <c r="F381" s="1"/>
      <c r="G381" s="1"/>
      <c r="H381" s="1">
        <v>53</v>
      </c>
      <c r="I381" s="1">
        <v>135</v>
      </c>
      <c r="J381" s="1">
        <v>64</v>
      </c>
      <c r="K381">
        <f t="shared" si="5"/>
        <v>84</v>
      </c>
    </row>
    <row r="382" spans="1:11" x14ac:dyDescent="0.45">
      <c r="A382" s="1" t="s">
        <v>506</v>
      </c>
      <c r="B382" s="1"/>
      <c r="C382" s="1"/>
      <c r="D382" s="1"/>
      <c r="E382" s="1"/>
      <c r="F382" s="1"/>
      <c r="G382" s="1"/>
      <c r="H382" s="1"/>
      <c r="I382" s="1"/>
      <c r="J382" s="1"/>
      <c r="K382" t="str">
        <f t="shared" si="5"/>
        <v/>
      </c>
    </row>
    <row r="383" spans="1:11" x14ac:dyDescent="0.45">
      <c r="A383" s="1" t="s">
        <v>486</v>
      </c>
      <c r="B383" s="1">
        <v>51</v>
      </c>
      <c r="C383" s="1">
        <v>50</v>
      </c>
      <c r="D383" s="1">
        <v>124</v>
      </c>
      <c r="E383" s="1">
        <v>88</v>
      </c>
      <c r="F383" s="1">
        <v>105</v>
      </c>
      <c r="G383" s="1">
        <v>84</v>
      </c>
      <c r="H383" s="1">
        <v>94</v>
      </c>
      <c r="I383" s="1">
        <v>147</v>
      </c>
      <c r="J383" s="1">
        <v>130</v>
      </c>
      <c r="K383">
        <f t="shared" si="5"/>
        <v>97</v>
      </c>
    </row>
    <row r="384" spans="1:11" x14ac:dyDescent="0.45">
      <c r="A384" s="1" t="s">
        <v>169</v>
      </c>
      <c r="B384" s="1"/>
      <c r="C384" s="1"/>
      <c r="D384" s="1"/>
      <c r="E384" s="1"/>
      <c r="F384" s="1"/>
      <c r="G384" s="1"/>
      <c r="H384" s="1">
        <v>93</v>
      </c>
      <c r="I384" s="1">
        <v>178</v>
      </c>
      <c r="J384" s="1">
        <v>93</v>
      </c>
      <c r="K384">
        <f t="shared" si="5"/>
        <v>121.33333333333333</v>
      </c>
    </row>
    <row r="385" spans="1:11" x14ac:dyDescent="0.45">
      <c r="A385" s="1" t="s">
        <v>64</v>
      </c>
      <c r="B385" s="1"/>
      <c r="C385" s="1"/>
      <c r="D385" s="1"/>
      <c r="E385" s="1"/>
      <c r="F385" s="1"/>
      <c r="G385" s="1"/>
      <c r="H385" s="1"/>
      <c r="I385" s="1"/>
      <c r="J385" s="1">
        <v>26</v>
      </c>
      <c r="K385">
        <f t="shared" si="5"/>
        <v>26</v>
      </c>
    </row>
    <row r="386" spans="1:11" x14ac:dyDescent="0.45">
      <c r="A386" s="1" t="s">
        <v>366</v>
      </c>
      <c r="B386" s="1"/>
      <c r="C386" s="1"/>
      <c r="D386" s="1">
        <v>0</v>
      </c>
      <c r="E386" s="1">
        <v>49</v>
      </c>
      <c r="F386" s="1"/>
      <c r="G386" s="1"/>
      <c r="H386" s="1"/>
      <c r="I386" s="1"/>
      <c r="J386" s="1"/>
      <c r="K386">
        <f t="shared" ref="K386:K449" si="6">IFERROR(AVERAGE(B386:J386),"")</f>
        <v>24.5</v>
      </c>
    </row>
    <row r="387" spans="1:11" x14ac:dyDescent="0.45">
      <c r="A387" s="1" t="s">
        <v>116</v>
      </c>
      <c r="B387" s="1"/>
      <c r="C387" s="1"/>
      <c r="D387" s="1">
        <v>0</v>
      </c>
      <c r="E387" s="1">
        <v>6</v>
      </c>
      <c r="F387" s="1">
        <v>51</v>
      </c>
      <c r="G387" s="1">
        <v>41</v>
      </c>
      <c r="H387" s="1">
        <v>63</v>
      </c>
      <c r="I387" s="1">
        <v>56</v>
      </c>
      <c r="J387" s="1">
        <v>60</v>
      </c>
      <c r="K387">
        <f t="shared" si="6"/>
        <v>39.571428571428569</v>
      </c>
    </row>
    <row r="388" spans="1:11" x14ac:dyDescent="0.45">
      <c r="A388" s="1" t="s">
        <v>573</v>
      </c>
      <c r="B388" s="1"/>
      <c r="C388" s="1"/>
      <c r="D388" s="1"/>
      <c r="E388" s="1"/>
      <c r="F388" s="1"/>
      <c r="G388" s="1"/>
      <c r="H388" s="1"/>
      <c r="I388" s="1"/>
      <c r="J388" s="1"/>
      <c r="K388" t="str">
        <f t="shared" si="6"/>
        <v/>
      </c>
    </row>
    <row r="389" spans="1:11" x14ac:dyDescent="0.45">
      <c r="A389" s="1" t="s">
        <v>248</v>
      </c>
      <c r="B389" s="1"/>
      <c r="C389" s="1"/>
      <c r="D389" s="1">
        <v>0</v>
      </c>
      <c r="E389" s="1">
        <v>0</v>
      </c>
      <c r="F389" s="1">
        <v>5</v>
      </c>
      <c r="G389" s="1">
        <v>7</v>
      </c>
      <c r="H389" s="1">
        <v>60</v>
      </c>
      <c r="I389" s="1">
        <v>0</v>
      </c>
      <c r="J389" s="1"/>
      <c r="K389">
        <f t="shared" si="6"/>
        <v>12</v>
      </c>
    </row>
    <row r="390" spans="1:11" x14ac:dyDescent="0.45">
      <c r="A390" s="1" t="s">
        <v>146</v>
      </c>
      <c r="B390" s="1"/>
      <c r="C390" s="1"/>
      <c r="D390" s="1"/>
      <c r="E390" s="1"/>
      <c r="F390" s="1"/>
      <c r="G390" s="1"/>
      <c r="H390" s="1"/>
      <c r="I390" s="1"/>
      <c r="J390" s="1"/>
      <c r="K390" t="str">
        <f t="shared" si="6"/>
        <v/>
      </c>
    </row>
    <row r="391" spans="1:11" x14ac:dyDescent="0.45">
      <c r="A391" s="1" t="s">
        <v>654</v>
      </c>
      <c r="B391" s="1"/>
      <c r="C391" s="1"/>
      <c r="D391" s="1"/>
      <c r="E391" s="1"/>
      <c r="F391" s="1"/>
      <c r="G391" s="1"/>
      <c r="H391" s="1"/>
      <c r="I391" s="1"/>
      <c r="J391" s="1"/>
      <c r="K391" t="str">
        <f t="shared" si="6"/>
        <v/>
      </c>
    </row>
    <row r="392" spans="1:11" x14ac:dyDescent="0.45">
      <c r="A392" s="1" t="s">
        <v>521</v>
      </c>
      <c r="B392" s="1"/>
      <c r="C392" s="1"/>
      <c r="D392" s="1"/>
      <c r="E392" s="1"/>
      <c r="F392" s="1"/>
      <c r="G392" s="1"/>
      <c r="H392" s="1"/>
      <c r="I392" s="1"/>
      <c r="J392" s="1"/>
      <c r="K392" t="str">
        <f t="shared" si="6"/>
        <v/>
      </c>
    </row>
    <row r="393" spans="1:11" x14ac:dyDescent="0.45">
      <c r="A393" s="1" t="s">
        <v>574</v>
      </c>
      <c r="B393" s="1"/>
      <c r="C393" s="1"/>
      <c r="D393" s="1"/>
      <c r="E393" s="1"/>
      <c r="F393" s="1"/>
      <c r="G393" s="1"/>
      <c r="H393" s="1"/>
      <c r="I393" s="1"/>
      <c r="J393" s="1"/>
      <c r="K393" t="str">
        <f t="shared" si="6"/>
        <v/>
      </c>
    </row>
    <row r="394" spans="1:11" x14ac:dyDescent="0.45">
      <c r="A394" s="1" t="s">
        <v>650</v>
      </c>
      <c r="B394" s="1"/>
      <c r="C394" s="1"/>
      <c r="D394" s="1"/>
      <c r="E394" s="1"/>
      <c r="F394" s="1"/>
      <c r="G394" s="1"/>
      <c r="H394" s="1">
        <v>0</v>
      </c>
      <c r="I394" s="1"/>
      <c r="J394" s="1"/>
      <c r="K394">
        <f t="shared" si="6"/>
        <v>0</v>
      </c>
    </row>
    <row r="395" spans="1:11" x14ac:dyDescent="0.45">
      <c r="A395" s="1" t="s">
        <v>326</v>
      </c>
      <c r="B395" s="1"/>
      <c r="C395" s="1"/>
      <c r="D395" s="1"/>
      <c r="E395" s="1"/>
      <c r="F395" s="1"/>
      <c r="G395" s="1"/>
      <c r="H395" s="1"/>
      <c r="I395" s="1">
        <v>132</v>
      </c>
      <c r="J395" s="1">
        <v>162</v>
      </c>
      <c r="K395">
        <f t="shared" si="6"/>
        <v>147</v>
      </c>
    </row>
    <row r="396" spans="1:11" x14ac:dyDescent="0.45">
      <c r="A396" s="1" t="s">
        <v>257</v>
      </c>
      <c r="B396" s="1">
        <v>109</v>
      </c>
      <c r="C396" s="1">
        <v>104</v>
      </c>
      <c r="D396" s="1">
        <v>113</v>
      </c>
      <c r="E396" s="1">
        <v>150</v>
      </c>
      <c r="F396" s="1">
        <v>56</v>
      </c>
      <c r="G396" s="1">
        <v>92</v>
      </c>
      <c r="H396" s="1">
        <v>124</v>
      </c>
      <c r="I396" s="1">
        <v>21</v>
      </c>
      <c r="J396" s="1">
        <v>61</v>
      </c>
      <c r="K396">
        <f t="shared" si="6"/>
        <v>92.222222222222229</v>
      </c>
    </row>
    <row r="397" spans="1:11" x14ac:dyDescent="0.45">
      <c r="A397" s="1" t="s">
        <v>656</v>
      </c>
      <c r="B397" s="1"/>
      <c r="C397" s="1"/>
      <c r="D397" s="1"/>
      <c r="E397" s="1"/>
      <c r="F397" s="1"/>
      <c r="G397" s="1">
        <v>3</v>
      </c>
      <c r="H397" s="1">
        <v>82</v>
      </c>
      <c r="I397" s="1">
        <v>132</v>
      </c>
      <c r="J397" s="1">
        <v>158</v>
      </c>
      <c r="K397">
        <f t="shared" si="6"/>
        <v>93.75</v>
      </c>
    </row>
    <row r="398" spans="1:11" x14ac:dyDescent="0.45">
      <c r="A398" s="1" t="s">
        <v>666</v>
      </c>
      <c r="B398" s="1"/>
      <c r="C398" s="1"/>
      <c r="D398" s="1"/>
      <c r="E398" s="1"/>
      <c r="F398" s="1"/>
      <c r="G398" s="1"/>
      <c r="H398" s="1"/>
      <c r="I398" s="1"/>
      <c r="J398" s="1"/>
      <c r="K398" t="str">
        <f t="shared" si="6"/>
        <v/>
      </c>
    </row>
    <row r="399" spans="1:11" x14ac:dyDescent="0.45">
      <c r="A399" s="1" t="s">
        <v>429</v>
      </c>
      <c r="B399" s="1"/>
      <c r="C399" s="1"/>
      <c r="D399" s="1"/>
      <c r="E399" s="1"/>
      <c r="F399" s="1"/>
      <c r="G399" s="1"/>
      <c r="H399" s="1"/>
      <c r="I399" s="1"/>
      <c r="J399" s="1"/>
      <c r="K399" t="str">
        <f t="shared" si="6"/>
        <v/>
      </c>
    </row>
    <row r="400" spans="1:11" x14ac:dyDescent="0.45">
      <c r="A400" s="1" t="s">
        <v>253</v>
      </c>
      <c r="B400" s="1">
        <v>2</v>
      </c>
      <c r="C400" s="1">
        <v>11</v>
      </c>
      <c r="D400" s="1">
        <v>45</v>
      </c>
      <c r="E400" s="1">
        <v>24</v>
      </c>
      <c r="F400" s="1">
        <v>78</v>
      </c>
      <c r="G400" s="1">
        <v>128</v>
      </c>
      <c r="H400" s="1">
        <v>99</v>
      </c>
      <c r="I400" s="1">
        <v>197</v>
      </c>
      <c r="J400" s="1">
        <v>46</v>
      </c>
      <c r="K400">
        <f t="shared" si="6"/>
        <v>70</v>
      </c>
    </row>
    <row r="401" spans="1:11" x14ac:dyDescent="0.45">
      <c r="A401" s="1" t="s">
        <v>514</v>
      </c>
      <c r="B401" s="1"/>
      <c r="C401" s="1"/>
      <c r="D401" s="1"/>
      <c r="E401" s="1">
        <v>10</v>
      </c>
      <c r="F401" s="1">
        <v>76</v>
      </c>
      <c r="G401" s="1">
        <v>7</v>
      </c>
      <c r="H401" s="1">
        <v>0</v>
      </c>
      <c r="I401" s="1"/>
      <c r="J401" s="1"/>
      <c r="K401">
        <f t="shared" si="6"/>
        <v>23.25</v>
      </c>
    </row>
    <row r="402" spans="1:11" x14ac:dyDescent="0.45">
      <c r="A402" s="1" t="s">
        <v>398</v>
      </c>
      <c r="B402" s="1"/>
      <c r="C402" s="1"/>
      <c r="D402" s="1">
        <v>0</v>
      </c>
      <c r="E402" s="1">
        <v>56</v>
      </c>
      <c r="F402" s="1">
        <v>82</v>
      </c>
      <c r="G402" s="1"/>
      <c r="H402" s="1"/>
      <c r="I402" s="1"/>
      <c r="J402" s="1"/>
      <c r="K402">
        <f t="shared" si="6"/>
        <v>46</v>
      </c>
    </row>
    <row r="403" spans="1:11" x14ac:dyDescent="0.45">
      <c r="A403" s="1" t="s">
        <v>456</v>
      </c>
      <c r="B403" s="1"/>
      <c r="C403" s="1"/>
      <c r="D403" s="1"/>
      <c r="E403" s="1"/>
      <c r="F403" s="1"/>
      <c r="G403" s="1"/>
      <c r="H403" s="1"/>
      <c r="I403" s="1">
        <v>1</v>
      </c>
      <c r="J403" s="1">
        <v>6</v>
      </c>
      <c r="K403">
        <f t="shared" si="6"/>
        <v>3.5</v>
      </c>
    </row>
    <row r="404" spans="1:11" x14ac:dyDescent="0.45">
      <c r="A404" s="1" t="s">
        <v>545</v>
      </c>
      <c r="B404" s="1"/>
      <c r="C404" s="1"/>
      <c r="D404" s="1"/>
      <c r="E404" s="1"/>
      <c r="F404" s="1"/>
      <c r="G404" s="1">
        <v>0</v>
      </c>
      <c r="H404" s="1">
        <v>0</v>
      </c>
      <c r="I404" s="1"/>
      <c r="J404" s="1"/>
      <c r="K404">
        <f t="shared" si="6"/>
        <v>0</v>
      </c>
    </row>
    <row r="405" spans="1:11" x14ac:dyDescent="0.45">
      <c r="A405" s="1" t="s">
        <v>638</v>
      </c>
      <c r="B405" s="1"/>
      <c r="C405" s="1"/>
      <c r="D405" s="1"/>
      <c r="E405" s="1"/>
      <c r="F405" s="1"/>
      <c r="G405" s="1"/>
      <c r="H405" s="1"/>
      <c r="I405" s="1"/>
      <c r="J405" s="1">
        <v>0</v>
      </c>
      <c r="K405">
        <f t="shared" si="6"/>
        <v>0</v>
      </c>
    </row>
    <row r="406" spans="1:11" x14ac:dyDescent="0.45">
      <c r="A406" s="1" t="s">
        <v>401</v>
      </c>
      <c r="B406" s="1"/>
      <c r="C406" s="1"/>
      <c r="D406" s="1"/>
      <c r="E406" s="1"/>
      <c r="F406" s="1"/>
      <c r="G406" s="1"/>
      <c r="H406" s="1"/>
      <c r="I406" s="1">
        <v>1</v>
      </c>
      <c r="J406" s="1">
        <v>0</v>
      </c>
      <c r="K406">
        <f t="shared" si="6"/>
        <v>0.5</v>
      </c>
    </row>
    <row r="407" spans="1:11" x14ac:dyDescent="0.45">
      <c r="A407" s="1" t="s">
        <v>446</v>
      </c>
      <c r="B407" s="1"/>
      <c r="C407" s="1"/>
      <c r="D407" s="1"/>
      <c r="E407" s="1"/>
      <c r="F407" s="1"/>
      <c r="G407" s="1"/>
      <c r="H407" s="1"/>
      <c r="I407" s="1"/>
      <c r="J407" s="1"/>
      <c r="K407" t="str">
        <f t="shared" si="6"/>
        <v/>
      </c>
    </row>
    <row r="408" spans="1:11" x14ac:dyDescent="0.45">
      <c r="A408" s="1" t="s">
        <v>167</v>
      </c>
      <c r="B408" s="1"/>
      <c r="C408" s="1"/>
      <c r="D408" s="1"/>
      <c r="E408" s="1"/>
      <c r="F408" s="1"/>
      <c r="G408" s="1"/>
      <c r="H408" s="1"/>
      <c r="I408" s="1"/>
      <c r="J408" s="1"/>
      <c r="K408" t="str">
        <f t="shared" si="6"/>
        <v/>
      </c>
    </row>
    <row r="409" spans="1:11" x14ac:dyDescent="0.45">
      <c r="A409" s="1" t="s">
        <v>150</v>
      </c>
      <c r="B409" s="1"/>
      <c r="C409" s="1"/>
      <c r="D409" s="1"/>
      <c r="E409" s="1"/>
      <c r="F409" s="1"/>
      <c r="G409" s="1"/>
      <c r="H409" s="1">
        <v>31</v>
      </c>
      <c r="I409" s="1">
        <v>2</v>
      </c>
      <c r="J409" s="1">
        <v>22</v>
      </c>
      <c r="K409">
        <f t="shared" si="6"/>
        <v>18.333333333333332</v>
      </c>
    </row>
    <row r="410" spans="1:11" x14ac:dyDescent="0.45">
      <c r="A410" s="1" t="s">
        <v>82</v>
      </c>
      <c r="B410" s="1"/>
      <c r="C410" s="1"/>
      <c r="D410" s="1"/>
      <c r="E410" s="1"/>
      <c r="F410" s="1"/>
      <c r="G410" s="1">
        <v>105</v>
      </c>
      <c r="H410" s="1">
        <v>113</v>
      </c>
      <c r="I410" s="1">
        <v>55</v>
      </c>
      <c r="J410" s="1">
        <v>97</v>
      </c>
      <c r="K410">
        <f t="shared" si="6"/>
        <v>92.5</v>
      </c>
    </row>
    <row r="411" spans="1:11" x14ac:dyDescent="0.45">
      <c r="A411" s="1" t="s">
        <v>353</v>
      </c>
      <c r="B411" s="1"/>
      <c r="C411" s="1"/>
      <c r="D411" s="1"/>
      <c r="E411" s="1"/>
      <c r="F411" s="1"/>
      <c r="G411" s="1"/>
      <c r="H411" s="1"/>
      <c r="I411" s="1"/>
      <c r="J411" s="1"/>
      <c r="K411" t="str">
        <f t="shared" si="6"/>
        <v/>
      </c>
    </row>
    <row r="412" spans="1:11" x14ac:dyDescent="0.45">
      <c r="A412" s="1" t="s">
        <v>69</v>
      </c>
      <c r="B412" s="1"/>
      <c r="C412" s="1"/>
      <c r="D412" s="1"/>
      <c r="E412" s="1">
        <v>108</v>
      </c>
      <c r="F412" s="1">
        <v>133</v>
      </c>
      <c r="G412" s="1">
        <v>142</v>
      </c>
      <c r="H412" s="1">
        <v>92</v>
      </c>
      <c r="I412" s="1">
        <v>86</v>
      </c>
      <c r="J412" s="1">
        <v>14</v>
      </c>
      <c r="K412">
        <f t="shared" si="6"/>
        <v>95.833333333333329</v>
      </c>
    </row>
    <row r="413" spans="1:11" x14ac:dyDescent="0.45">
      <c r="A413" s="1" t="s">
        <v>423</v>
      </c>
      <c r="B413" s="1">
        <v>0</v>
      </c>
      <c r="C413" s="1">
        <v>0</v>
      </c>
      <c r="D413" s="1">
        <v>2</v>
      </c>
      <c r="E413" s="1">
        <v>19</v>
      </c>
      <c r="F413" s="1">
        <v>0</v>
      </c>
      <c r="G413" s="1">
        <v>31</v>
      </c>
      <c r="H413" s="1">
        <v>134</v>
      </c>
      <c r="I413" s="1">
        <v>31</v>
      </c>
      <c r="J413" s="1"/>
      <c r="K413">
        <f t="shared" si="6"/>
        <v>27.125</v>
      </c>
    </row>
    <row r="414" spans="1:11" x14ac:dyDescent="0.45">
      <c r="A414" s="1" t="s">
        <v>113</v>
      </c>
      <c r="B414" s="1"/>
      <c r="C414" s="1"/>
      <c r="D414" s="1"/>
      <c r="E414" s="1"/>
      <c r="F414" s="1"/>
      <c r="G414" s="1"/>
      <c r="H414" s="1"/>
      <c r="I414" s="1"/>
      <c r="J414" s="1">
        <v>129</v>
      </c>
      <c r="K414">
        <f t="shared" si="6"/>
        <v>129</v>
      </c>
    </row>
    <row r="415" spans="1:11" x14ac:dyDescent="0.45">
      <c r="A415" s="1" t="s">
        <v>290</v>
      </c>
      <c r="B415" s="1"/>
      <c r="C415" s="1"/>
      <c r="D415" s="1"/>
      <c r="E415" s="1"/>
      <c r="F415" s="1"/>
      <c r="G415" s="1"/>
      <c r="H415" s="1"/>
      <c r="I415" s="1"/>
      <c r="J415" s="1">
        <v>120</v>
      </c>
      <c r="K415">
        <f t="shared" si="6"/>
        <v>120</v>
      </c>
    </row>
    <row r="416" spans="1:11" x14ac:dyDescent="0.45">
      <c r="A416" s="1" t="s">
        <v>206</v>
      </c>
      <c r="B416" s="1"/>
      <c r="C416" s="1"/>
      <c r="D416" s="1"/>
      <c r="E416" s="1"/>
      <c r="F416" s="1"/>
      <c r="G416" s="1"/>
      <c r="H416" s="1"/>
      <c r="I416" s="1"/>
      <c r="J416" s="1"/>
      <c r="K416" t="str">
        <f t="shared" si="6"/>
        <v/>
      </c>
    </row>
    <row r="417" spans="1:11" x14ac:dyDescent="0.45">
      <c r="A417" s="1" t="s">
        <v>52</v>
      </c>
      <c r="B417" s="1"/>
      <c r="C417" s="1"/>
      <c r="D417" s="1"/>
      <c r="E417" s="1"/>
      <c r="F417" s="1">
        <v>5</v>
      </c>
      <c r="G417" s="1">
        <v>13</v>
      </c>
      <c r="H417" s="1">
        <v>42</v>
      </c>
      <c r="I417" s="1">
        <v>62</v>
      </c>
      <c r="J417" s="1">
        <v>29</v>
      </c>
      <c r="K417">
        <f t="shared" si="6"/>
        <v>30.2</v>
      </c>
    </row>
    <row r="418" spans="1:11" x14ac:dyDescent="0.45">
      <c r="A418" s="1" t="s">
        <v>244</v>
      </c>
      <c r="B418" s="1"/>
      <c r="C418" s="1"/>
      <c r="D418" s="1"/>
      <c r="E418" s="1"/>
      <c r="F418" s="1"/>
      <c r="G418" s="1"/>
      <c r="H418" s="1"/>
      <c r="I418" s="1">
        <v>69</v>
      </c>
      <c r="J418" s="1">
        <v>20</v>
      </c>
      <c r="K418">
        <f t="shared" si="6"/>
        <v>44.5</v>
      </c>
    </row>
    <row r="419" spans="1:11" x14ac:dyDescent="0.45">
      <c r="A419" s="1" t="s">
        <v>336</v>
      </c>
      <c r="B419" s="1">
        <v>114</v>
      </c>
      <c r="C419" s="1">
        <v>84</v>
      </c>
      <c r="D419" s="1">
        <v>128</v>
      </c>
      <c r="E419" s="1">
        <v>184</v>
      </c>
      <c r="F419" s="1">
        <v>97</v>
      </c>
      <c r="G419" s="1">
        <v>86</v>
      </c>
      <c r="H419" s="1">
        <v>96</v>
      </c>
      <c r="I419" s="1">
        <v>67</v>
      </c>
      <c r="J419" s="1">
        <v>107</v>
      </c>
      <c r="K419">
        <f t="shared" si="6"/>
        <v>107</v>
      </c>
    </row>
    <row r="420" spans="1:11" x14ac:dyDescent="0.45">
      <c r="A420" s="1" t="s">
        <v>385</v>
      </c>
      <c r="B420" s="1"/>
      <c r="C420" s="1"/>
      <c r="D420" s="1"/>
      <c r="E420" s="1"/>
      <c r="F420" s="1"/>
      <c r="G420" s="1"/>
      <c r="H420" s="1"/>
      <c r="I420" s="1"/>
      <c r="J420" s="1">
        <v>27</v>
      </c>
      <c r="K420">
        <f t="shared" si="6"/>
        <v>27</v>
      </c>
    </row>
    <row r="421" spans="1:11" x14ac:dyDescent="0.45">
      <c r="A421" s="1" t="s">
        <v>131</v>
      </c>
      <c r="B421" s="1"/>
      <c r="C421" s="1"/>
      <c r="D421" s="1"/>
      <c r="E421" s="1"/>
      <c r="F421" s="1"/>
      <c r="G421" s="1"/>
      <c r="H421" s="1">
        <v>92</v>
      </c>
      <c r="I421" s="1">
        <v>108</v>
      </c>
      <c r="J421" s="1">
        <v>66</v>
      </c>
      <c r="K421">
        <f t="shared" si="6"/>
        <v>88.666666666666671</v>
      </c>
    </row>
    <row r="422" spans="1:11" x14ac:dyDescent="0.45">
      <c r="A422" s="1" t="s">
        <v>488</v>
      </c>
      <c r="B422" s="1"/>
      <c r="C422" s="1">
        <v>7</v>
      </c>
      <c r="D422" s="1">
        <v>51</v>
      </c>
      <c r="E422" s="1">
        <v>51</v>
      </c>
      <c r="F422" s="1">
        <v>41</v>
      </c>
      <c r="G422" s="1">
        <v>50</v>
      </c>
      <c r="H422" s="1">
        <v>87</v>
      </c>
      <c r="I422" s="1">
        <v>72</v>
      </c>
      <c r="J422" s="1"/>
      <c r="K422">
        <f t="shared" si="6"/>
        <v>51.285714285714285</v>
      </c>
    </row>
    <row r="423" spans="1:11" x14ac:dyDescent="0.45">
      <c r="A423" s="1" t="s">
        <v>582</v>
      </c>
      <c r="B423" s="1"/>
      <c r="C423" s="1"/>
      <c r="D423" s="1"/>
      <c r="E423" s="1"/>
      <c r="F423" s="1"/>
      <c r="G423" s="1"/>
      <c r="H423" s="1"/>
      <c r="I423" s="1"/>
      <c r="J423" s="1"/>
      <c r="K423" t="str">
        <f t="shared" si="6"/>
        <v/>
      </c>
    </row>
    <row r="424" spans="1:11" x14ac:dyDescent="0.45">
      <c r="A424" s="1" t="s">
        <v>465</v>
      </c>
      <c r="B424" s="1"/>
      <c r="C424" s="1"/>
      <c r="D424" s="1"/>
      <c r="E424" s="1"/>
      <c r="F424" s="1"/>
      <c r="G424" s="1">
        <v>0</v>
      </c>
      <c r="H424" s="1">
        <v>0</v>
      </c>
      <c r="I424" s="1">
        <v>0</v>
      </c>
      <c r="J424" s="1">
        <v>0</v>
      </c>
      <c r="K424">
        <f t="shared" si="6"/>
        <v>0</v>
      </c>
    </row>
    <row r="425" spans="1:11" x14ac:dyDescent="0.45">
      <c r="A425" s="1" t="s">
        <v>118</v>
      </c>
      <c r="B425" s="1"/>
      <c r="C425" s="1"/>
      <c r="D425" s="1"/>
      <c r="E425" s="1"/>
      <c r="F425" s="1"/>
      <c r="G425" s="1"/>
      <c r="H425" s="1"/>
      <c r="I425" s="1"/>
      <c r="J425" s="1"/>
      <c r="K425" t="str">
        <f t="shared" si="6"/>
        <v/>
      </c>
    </row>
    <row r="426" spans="1:11" x14ac:dyDescent="0.45">
      <c r="A426" s="1" t="s">
        <v>348</v>
      </c>
      <c r="B426" s="1"/>
      <c r="C426" s="1"/>
      <c r="D426" s="1"/>
      <c r="E426" s="1"/>
      <c r="F426" s="1"/>
      <c r="G426" s="1"/>
      <c r="H426" s="1"/>
      <c r="I426" s="1"/>
      <c r="J426" s="1"/>
      <c r="K426" t="str">
        <f t="shared" si="6"/>
        <v/>
      </c>
    </row>
    <row r="427" spans="1:11" x14ac:dyDescent="0.45">
      <c r="A427" s="1" t="s">
        <v>347</v>
      </c>
      <c r="B427" s="1"/>
      <c r="C427" s="1"/>
      <c r="D427" s="1">
        <v>1</v>
      </c>
      <c r="E427" s="1">
        <v>16</v>
      </c>
      <c r="F427" s="1">
        <v>51</v>
      </c>
      <c r="G427" s="1">
        <v>60</v>
      </c>
      <c r="H427" s="1">
        <v>47</v>
      </c>
      <c r="I427" s="1">
        <v>79</v>
      </c>
      <c r="J427" s="1">
        <v>91</v>
      </c>
      <c r="K427">
        <f t="shared" si="6"/>
        <v>49.285714285714285</v>
      </c>
    </row>
    <row r="428" spans="1:11" x14ac:dyDescent="0.45">
      <c r="A428" s="1" t="s">
        <v>71</v>
      </c>
      <c r="B428" s="1"/>
      <c r="C428" s="1"/>
      <c r="D428" s="1"/>
      <c r="E428" s="1"/>
      <c r="F428" s="1"/>
      <c r="G428" s="1"/>
      <c r="H428" s="1"/>
      <c r="I428" s="1"/>
      <c r="J428" s="1"/>
      <c r="K428" t="str">
        <f t="shared" si="6"/>
        <v/>
      </c>
    </row>
    <row r="429" spans="1:11" x14ac:dyDescent="0.45">
      <c r="A429" s="1" t="s">
        <v>188</v>
      </c>
      <c r="B429" s="1"/>
      <c r="C429" s="1"/>
      <c r="D429" s="1"/>
      <c r="E429" s="1"/>
      <c r="F429" s="1"/>
      <c r="G429" s="1"/>
      <c r="H429" s="1"/>
      <c r="I429" s="1">
        <v>34</v>
      </c>
      <c r="J429" s="1">
        <v>62</v>
      </c>
      <c r="K429">
        <f t="shared" si="6"/>
        <v>48</v>
      </c>
    </row>
    <row r="430" spans="1:11" x14ac:dyDescent="0.45">
      <c r="A430" s="1" t="s">
        <v>231</v>
      </c>
      <c r="B430" s="1"/>
      <c r="C430" s="1"/>
      <c r="D430" s="1"/>
      <c r="E430" s="1"/>
      <c r="F430" s="1"/>
      <c r="G430" s="1"/>
      <c r="H430" s="1"/>
      <c r="I430" s="1">
        <v>59</v>
      </c>
      <c r="J430" s="1"/>
      <c r="K430">
        <f t="shared" si="6"/>
        <v>59</v>
      </c>
    </row>
    <row r="431" spans="1:11" x14ac:dyDescent="0.45">
      <c r="A431" s="1" t="s">
        <v>309</v>
      </c>
      <c r="B431" s="1"/>
      <c r="C431" s="1"/>
      <c r="D431" s="1">
        <v>0</v>
      </c>
      <c r="E431" s="1">
        <v>0</v>
      </c>
      <c r="F431" s="1">
        <v>17</v>
      </c>
      <c r="G431" s="1">
        <v>15</v>
      </c>
      <c r="H431" s="1">
        <v>45</v>
      </c>
      <c r="I431" s="1"/>
      <c r="J431" s="1"/>
      <c r="K431">
        <f t="shared" si="6"/>
        <v>15.4</v>
      </c>
    </row>
    <row r="432" spans="1:11" x14ac:dyDescent="0.45">
      <c r="A432" s="1" t="s">
        <v>210</v>
      </c>
      <c r="B432" s="1"/>
      <c r="C432" s="1"/>
      <c r="D432" s="1"/>
      <c r="E432" s="1"/>
      <c r="F432" s="1"/>
      <c r="G432" s="1"/>
      <c r="H432" s="1"/>
      <c r="I432" s="1"/>
      <c r="J432" s="1">
        <v>4</v>
      </c>
      <c r="K432">
        <f t="shared" si="6"/>
        <v>4</v>
      </c>
    </row>
    <row r="433" spans="1:11" x14ac:dyDescent="0.45">
      <c r="A433" s="1" t="s">
        <v>556</v>
      </c>
      <c r="B433" s="1"/>
      <c r="C433" s="1"/>
      <c r="D433" s="1"/>
      <c r="E433" s="1"/>
      <c r="F433" s="1"/>
      <c r="G433" s="1"/>
      <c r="H433" s="1"/>
      <c r="I433" s="1"/>
      <c r="J433" s="1"/>
      <c r="K433" t="str">
        <f t="shared" si="6"/>
        <v/>
      </c>
    </row>
    <row r="434" spans="1:11" x14ac:dyDescent="0.45">
      <c r="A434" s="1" t="s">
        <v>286</v>
      </c>
      <c r="B434" s="1"/>
      <c r="C434" s="1"/>
      <c r="D434" s="1"/>
      <c r="E434" s="1"/>
      <c r="F434" s="1"/>
      <c r="G434" s="1"/>
      <c r="H434" s="1"/>
      <c r="I434" s="1"/>
      <c r="J434" s="1"/>
      <c r="K434" t="str">
        <f t="shared" si="6"/>
        <v/>
      </c>
    </row>
    <row r="435" spans="1:11" x14ac:dyDescent="0.45">
      <c r="A435" s="1" t="s">
        <v>550</v>
      </c>
      <c r="B435" s="1">
        <v>95</v>
      </c>
      <c r="C435" s="1">
        <v>56</v>
      </c>
      <c r="D435" s="1">
        <v>128</v>
      </c>
      <c r="E435" s="1">
        <v>138</v>
      </c>
      <c r="F435" s="1">
        <v>178</v>
      </c>
      <c r="G435" s="1">
        <v>134</v>
      </c>
      <c r="H435" s="1">
        <v>177</v>
      </c>
      <c r="I435" s="1">
        <v>169</v>
      </c>
      <c r="J435" s="1">
        <v>139</v>
      </c>
      <c r="K435">
        <f t="shared" si="6"/>
        <v>134.88888888888889</v>
      </c>
    </row>
    <row r="436" spans="1:11" x14ac:dyDescent="0.45">
      <c r="A436" s="1" t="s">
        <v>436</v>
      </c>
      <c r="B436" s="1"/>
      <c r="C436" s="1"/>
      <c r="D436" s="1"/>
      <c r="E436" s="1"/>
      <c r="F436" s="1"/>
      <c r="G436" s="1"/>
      <c r="H436" s="1"/>
      <c r="I436" s="1"/>
      <c r="J436" s="1"/>
      <c r="K436" t="str">
        <f t="shared" si="6"/>
        <v/>
      </c>
    </row>
    <row r="437" spans="1:11" x14ac:dyDescent="0.45">
      <c r="A437" s="1" t="s">
        <v>305</v>
      </c>
      <c r="B437" s="1"/>
      <c r="C437" s="1"/>
      <c r="D437" s="1">
        <v>1</v>
      </c>
      <c r="E437" s="1">
        <v>0</v>
      </c>
      <c r="F437" s="1">
        <v>3</v>
      </c>
      <c r="G437" s="1">
        <v>1</v>
      </c>
      <c r="H437" s="1">
        <v>43</v>
      </c>
      <c r="I437" s="1">
        <v>11</v>
      </c>
      <c r="J437" s="1"/>
      <c r="K437">
        <f t="shared" si="6"/>
        <v>9.8333333333333339</v>
      </c>
    </row>
    <row r="438" spans="1:11" x14ac:dyDescent="0.45">
      <c r="A438" s="1" t="s">
        <v>563</v>
      </c>
      <c r="B438" s="1"/>
      <c r="C438" s="1"/>
      <c r="D438" s="1"/>
      <c r="E438" s="1"/>
      <c r="F438" s="1"/>
      <c r="G438" s="1"/>
      <c r="H438" s="1"/>
      <c r="I438" s="1"/>
      <c r="J438" s="1"/>
      <c r="K438" t="str">
        <f t="shared" si="6"/>
        <v/>
      </c>
    </row>
    <row r="439" spans="1:11" x14ac:dyDescent="0.45">
      <c r="A439" s="1" t="s">
        <v>451</v>
      </c>
      <c r="B439" s="1"/>
      <c r="C439" s="1"/>
      <c r="D439" s="1"/>
      <c r="E439" s="1"/>
      <c r="F439" s="1"/>
      <c r="G439" s="1"/>
      <c r="H439" s="1"/>
      <c r="I439" s="1">
        <v>21</v>
      </c>
      <c r="J439" s="1">
        <v>91</v>
      </c>
      <c r="K439">
        <f t="shared" si="6"/>
        <v>56</v>
      </c>
    </row>
    <row r="440" spans="1:11" x14ac:dyDescent="0.45">
      <c r="A440" s="1" t="s">
        <v>561</v>
      </c>
      <c r="B440" s="1"/>
      <c r="C440" s="1"/>
      <c r="D440" s="1"/>
      <c r="E440" s="1"/>
      <c r="F440" s="1"/>
      <c r="G440" s="1"/>
      <c r="H440" s="1"/>
      <c r="I440" s="1"/>
      <c r="J440" s="1"/>
      <c r="K440" t="str">
        <f t="shared" si="6"/>
        <v/>
      </c>
    </row>
    <row r="441" spans="1:11" x14ac:dyDescent="0.45">
      <c r="A441" s="1" t="s">
        <v>499</v>
      </c>
      <c r="B441" s="1"/>
      <c r="C441" s="1"/>
      <c r="D441" s="1"/>
      <c r="E441" s="1"/>
      <c r="F441" s="1"/>
      <c r="G441" s="1"/>
      <c r="H441" s="1">
        <v>58</v>
      </c>
      <c r="I441" s="1">
        <v>92</v>
      </c>
      <c r="J441" s="1">
        <v>56</v>
      </c>
      <c r="K441">
        <f t="shared" si="6"/>
        <v>68.666666666666671</v>
      </c>
    </row>
    <row r="442" spans="1:11" x14ac:dyDescent="0.45">
      <c r="A442" s="1" t="s">
        <v>225</v>
      </c>
      <c r="B442" s="1"/>
      <c r="C442" s="1"/>
      <c r="D442" s="1"/>
      <c r="E442" s="1"/>
      <c r="F442" s="1"/>
      <c r="G442" s="1"/>
      <c r="H442" s="1">
        <v>0</v>
      </c>
      <c r="I442" s="1">
        <v>0</v>
      </c>
      <c r="J442" s="1"/>
      <c r="K442">
        <f t="shared" si="6"/>
        <v>0</v>
      </c>
    </row>
    <row r="443" spans="1:11" x14ac:dyDescent="0.45">
      <c r="A443" s="1" t="s">
        <v>301</v>
      </c>
      <c r="B443" s="1"/>
      <c r="C443" s="1"/>
      <c r="D443" s="1"/>
      <c r="E443" s="1"/>
      <c r="F443" s="1"/>
      <c r="G443" s="1"/>
      <c r="H443" s="1"/>
      <c r="I443" s="1"/>
      <c r="J443" s="1">
        <v>29</v>
      </c>
      <c r="K443">
        <f t="shared" si="6"/>
        <v>29</v>
      </c>
    </row>
    <row r="444" spans="1:11" x14ac:dyDescent="0.45">
      <c r="A444" s="1" t="s">
        <v>172</v>
      </c>
      <c r="B444" s="1"/>
      <c r="C444" s="1"/>
      <c r="D444" s="1"/>
      <c r="E444" s="1">
        <v>7</v>
      </c>
      <c r="F444" s="1">
        <v>116</v>
      </c>
      <c r="G444" s="1">
        <v>30</v>
      </c>
      <c r="H444" s="1">
        <v>74</v>
      </c>
      <c r="I444" s="1">
        <v>180</v>
      </c>
      <c r="J444" s="1">
        <v>130</v>
      </c>
      <c r="K444">
        <f t="shared" si="6"/>
        <v>89.5</v>
      </c>
    </row>
    <row r="445" spans="1:11" x14ac:dyDescent="0.45">
      <c r="A445" s="1" t="s">
        <v>665</v>
      </c>
      <c r="B445" s="1"/>
      <c r="C445" s="1"/>
      <c r="D445" s="1"/>
      <c r="E445" s="1"/>
      <c r="F445" s="1"/>
      <c r="G445" s="1"/>
      <c r="H445" s="1"/>
      <c r="I445" s="1"/>
      <c r="J445" s="1"/>
      <c r="K445" t="str">
        <f t="shared" si="6"/>
        <v/>
      </c>
    </row>
    <row r="446" spans="1:11" x14ac:dyDescent="0.45">
      <c r="A446" s="1" t="s">
        <v>250</v>
      </c>
      <c r="B446" s="1"/>
      <c r="C446" s="1"/>
      <c r="D446" s="1"/>
      <c r="E446" s="1"/>
      <c r="F446" s="1"/>
      <c r="G446" s="1"/>
      <c r="H446" s="1"/>
      <c r="I446" s="1"/>
      <c r="J446" s="1">
        <v>98</v>
      </c>
      <c r="K446">
        <f t="shared" si="6"/>
        <v>98</v>
      </c>
    </row>
    <row r="447" spans="1:11" x14ac:dyDescent="0.45">
      <c r="A447" s="1" t="s">
        <v>588</v>
      </c>
      <c r="B447" s="1"/>
      <c r="C447" s="1"/>
      <c r="D447" s="1"/>
      <c r="E447" s="1"/>
      <c r="F447" s="1"/>
      <c r="G447" s="1"/>
      <c r="H447" s="1"/>
      <c r="I447" s="1">
        <v>4</v>
      </c>
      <c r="J447" s="1">
        <v>58</v>
      </c>
      <c r="K447">
        <f t="shared" si="6"/>
        <v>31</v>
      </c>
    </row>
    <row r="448" spans="1:11" x14ac:dyDescent="0.45">
      <c r="A448" s="1" t="s">
        <v>222</v>
      </c>
      <c r="B448" s="1"/>
      <c r="C448" s="1"/>
      <c r="D448" s="1"/>
      <c r="E448" s="1">
        <v>7</v>
      </c>
      <c r="F448" s="1">
        <v>51</v>
      </c>
      <c r="G448" s="1">
        <v>140</v>
      </c>
      <c r="H448" s="1">
        <v>114</v>
      </c>
      <c r="I448" s="1">
        <v>103</v>
      </c>
      <c r="J448" s="1">
        <v>27</v>
      </c>
      <c r="K448">
        <f t="shared" si="6"/>
        <v>73.666666666666671</v>
      </c>
    </row>
    <row r="449" spans="1:11" x14ac:dyDescent="0.45">
      <c r="A449" s="1" t="s">
        <v>538</v>
      </c>
      <c r="B449" s="1"/>
      <c r="C449" s="1"/>
      <c r="D449" s="1"/>
      <c r="E449" s="1"/>
      <c r="F449" s="1"/>
      <c r="G449" s="1"/>
      <c r="H449" s="1"/>
      <c r="I449" s="1"/>
      <c r="J449" s="1"/>
      <c r="K449" t="str">
        <f t="shared" si="6"/>
        <v/>
      </c>
    </row>
    <row r="450" spans="1:11" x14ac:dyDescent="0.45">
      <c r="A450" s="1" t="s">
        <v>487</v>
      </c>
      <c r="B450" s="1"/>
      <c r="C450" s="1"/>
      <c r="D450" s="1"/>
      <c r="E450" s="1"/>
      <c r="F450" s="1"/>
      <c r="G450" s="1"/>
      <c r="H450" s="1"/>
      <c r="I450" s="1"/>
      <c r="J450" s="1"/>
      <c r="K450" t="str">
        <f t="shared" ref="K450:K513" si="7">IFERROR(AVERAGE(B450:J450),"")</f>
        <v/>
      </c>
    </row>
    <row r="451" spans="1:11" x14ac:dyDescent="0.45">
      <c r="A451" s="1" t="s">
        <v>376</v>
      </c>
      <c r="B451" s="1"/>
      <c r="C451" s="1"/>
      <c r="D451" s="1"/>
      <c r="E451" s="1"/>
      <c r="F451" s="1"/>
      <c r="G451" s="1">
        <v>69</v>
      </c>
      <c r="H451" s="1">
        <v>99</v>
      </c>
      <c r="I451" s="1">
        <v>76</v>
      </c>
      <c r="J451" s="1">
        <v>84</v>
      </c>
      <c r="K451">
        <f t="shared" si="7"/>
        <v>82</v>
      </c>
    </row>
    <row r="452" spans="1:11" x14ac:dyDescent="0.45">
      <c r="A452" s="1" t="s">
        <v>433</v>
      </c>
      <c r="B452" s="1"/>
      <c r="C452" s="1"/>
      <c r="D452" s="1">
        <v>9</v>
      </c>
      <c r="E452" s="1">
        <v>6</v>
      </c>
      <c r="F452" s="1">
        <v>79</v>
      </c>
      <c r="G452" s="1">
        <v>112</v>
      </c>
      <c r="H452" s="1">
        <v>57</v>
      </c>
      <c r="I452" s="1">
        <v>100</v>
      </c>
      <c r="J452" s="1">
        <v>89</v>
      </c>
      <c r="K452">
        <f t="shared" si="7"/>
        <v>64.571428571428569</v>
      </c>
    </row>
    <row r="453" spans="1:11" x14ac:dyDescent="0.45">
      <c r="A453" s="1" t="s">
        <v>275</v>
      </c>
      <c r="B453" s="1"/>
      <c r="C453" s="1"/>
      <c r="D453" s="1"/>
      <c r="E453" s="1">
        <v>42</v>
      </c>
      <c r="F453" s="1">
        <v>28</v>
      </c>
      <c r="G453" s="1">
        <v>88</v>
      </c>
      <c r="H453" s="1">
        <v>60</v>
      </c>
      <c r="I453" s="1">
        <v>81</v>
      </c>
      <c r="J453" s="1"/>
      <c r="K453">
        <f t="shared" si="7"/>
        <v>59.8</v>
      </c>
    </row>
    <row r="454" spans="1:11" x14ac:dyDescent="0.45">
      <c r="A454" s="1" t="s">
        <v>648</v>
      </c>
      <c r="B454" s="1"/>
      <c r="C454" s="1"/>
      <c r="D454" s="1"/>
      <c r="E454" s="1"/>
      <c r="F454" s="1"/>
      <c r="G454" s="1"/>
      <c r="H454" s="1">
        <v>0</v>
      </c>
      <c r="I454" s="1">
        <v>7</v>
      </c>
      <c r="J454" s="1"/>
      <c r="K454">
        <f t="shared" si="7"/>
        <v>3.5</v>
      </c>
    </row>
    <row r="455" spans="1:11" x14ac:dyDescent="0.45">
      <c r="A455" s="1" t="s">
        <v>659</v>
      </c>
      <c r="B455" s="1"/>
      <c r="C455" s="1"/>
      <c r="D455" s="1"/>
      <c r="E455" s="1"/>
      <c r="F455" s="1"/>
      <c r="G455" s="1"/>
      <c r="H455" s="1"/>
      <c r="I455" s="1"/>
      <c r="J455" s="1"/>
      <c r="K455" t="str">
        <f t="shared" si="7"/>
        <v/>
      </c>
    </row>
    <row r="456" spans="1:11" x14ac:dyDescent="0.45">
      <c r="A456" s="1" t="s">
        <v>393</v>
      </c>
      <c r="B456" s="1"/>
      <c r="C456" s="1"/>
      <c r="D456" s="1"/>
      <c r="E456" s="1"/>
      <c r="F456" s="1"/>
      <c r="G456" s="1">
        <v>19</v>
      </c>
      <c r="H456" s="1">
        <v>2</v>
      </c>
      <c r="I456" s="1">
        <v>0</v>
      </c>
      <c r="J456" s="1">
        <v>0</v>
      </c>
      <c r="K456">
        <f t="shared" si="7"/>
        <v>5.25</v>
      </c>
    </row>
    <row r="457" spans="1:11" x14ac:dyDescent="0.45">
      <c r="A457" s="1" t="s">
        <v>107</v>
      </c>
      <c r="B457" s="1"/>
      <c r="C457" s="1"/>
      <c r="D457" s="1"/>
      <c r="E457" s="1"/>
      <c r="F457" s="1"/>
      <c r="G457" s="1"/>
      <c r="H457" s="1"/>
      <c r="I457" s="1"/>
      <c r="J457" s="1">
        <v>41</v>
      </c>
      <c r="K457">
        <f t="shared" si="7"/>
        <v>41</v>
      </c>
    </row>
    <row r="458" spans="1:11" x14ac:dyDescent="0.45">
      <c r="A458" s="1" t="s">
        <v>452</v>
      </c>
      <c r="B458" s="1">
        <v>46</v>
      </c>
      <c r="C458" s="1">
        <v>34</v>
      </c>
      <c r="D458" s="1">
        <v>57</v>
      </c>
      <c r="E458" s="1">
        <v>38</v>
      </c>
      <c r="F458" s="1">
        <v>123</v>
      </c>
      <c r="G458" s="1">
        <v>97</v>
      </c>
      <c r="H458" s="1">
        <v>26</v>
      </c>
      <c r="I458" s="1">
        <v>71</v>
      </c>
      <c r="J458" s="1">
        <v>66</v>
      </c>
      <c r="K458">
        <f t="shared" si="7"/>
        <v>62</v>
      </c>
    </row>
    <row r="459" spans="1:11" x14ac:dyDescent="0.45">
      <c r="A459" s="1" t="s">
        <v>212</v>
      </c>
      <c r="B459" s="1"/>
      <c r="C459" s="1"/>
      <c r="D459" s="1"/>
      <c r="E459" s="1"/>
      <c r="F459" s="1"/>
      <c r="G459" s="1"/>
      <c r="H459" s="1"/>
      <c r="I459" s="1"/>
      <c r="J459" s="1"/>
      <c r="K459" t="str">
        <f t="shared" si="7"/>
        <v/>
      </c>
    </row>
    <row r="460" spans="1:11" x14ac:dyDescent="0.45">
      <c r="A460" s="1" t="s">
        <v>124</v>
      </c>
      <c r="B460" s="1"/>
      <c r="C460" s="1"/>
      <c r="D460" s="1"/>
      <c r="E460" s="1"/>
      <c r="F460" s="1"/>
      <c r="G460" s="1"/>
      <c r="H460" s="1"/>
      <c r="I460" s="1"/>
      <c r="J460" s="1"/>
      <c r="K460" t="str">
        <f t="shared" si="7"/>
        <v/>
      </c>
    </row>
    <row r="461" spans="1:11" x14ac:dyDescent="0.45">
      <c r="A461" s="1" t="s">
        <v>323</v>
      </c>
      <c r="B461" s="1"/>
      <c r="C461" s="1"/>
      <c r="D461" s="1"/>
      <c r="E461" s="1"/>
      <c r="F461" s="1"/>
      <c r="G461" s="1"/>
      <c r="H461" s="1"/>
      <c r="I461" s="1"/>
      <c r="J461" s="1">
        <v>9</v>
      </c>
      <c r="K461">
        <f t="shared" si="7"/>
        <v>9</v>
      </c>
    </row>
    <row r="462" spans="1:11" x14ac:dyDescent="0.45">
      <c r="A462" s="1" t="s">
        <v>332</v>
      </c>
      <c r="B462" s="1"/>
      <c r="C462" s="1"/>
      <c r="D462" s="1"/>
      <c r="E462" s="1"/>
      <c r="F462" s="1"/>
      <c r="G462" s="1"/>
      <c r="H462" s="1">
        <v>0</v>
      </c>
      <c r="I462" s="1">
        <v>75</v>
      </c>
      <c r="J462" s="1"/>
      <c r="K462">
        <f t="shared" si="7"/>
        <v>37.5</v>
      </c>
    </row>
    <row r="463" spans="1:11" x14ac:dyDescent="0.45">
      <c r="A463" s="1" t="s">
        <v>466</v>
      </c>
      <c r="B463" s="1"/>
      <c r="C463" s="1"/>
      <c r="D463" s="1"/>
      <c r="E463" s="1"/>
      <c r="F463" s="1"/>
      <c r="G463" s="1"/>
      <c r="H463" s="1">
        <v>140</v>
      </c>
      <c r="I463" s="1">
        <v>5</v>
      </c>
      <c r="J463" s="1">
        <v>24</v>
      </c>
      <c r="K463">
        <f t="shared" si="7"/>
        <v>56.333333333333336</v>
      </c>
    </row>
    <row r="464" spans="1:11" x14ac:dyDescent="0.45">
      <c r="A464" s="1" t="s">
        <v>613</v>
      </c>
      <c r="B464" s="1"/>
      <c r="C464" s="1"/>
      <c r="D464" s="1"/>
      <c r="E464" s="1"/>
      <c r="F464" s="1"/>
      <c r="G464" s="1">
        <v>14</v>
      </c>
      <c r="H464" s="1">
        <v>2</v>
      </c>
      <c r="I464" s="1">
        <v>28</v>
      </c>
      <c r="J464" s="1">
        <v>99</v>
      </c>
      <c r="K464">
        <f t="shared" si="7"/>
        <v>35.75</v>
      </c>
    </row>
    <row r="465" spans="1:11" x14ac:dyDescent="0.45">
      <c r="A465" s="1" t="s">
        <v>289</v>
      </c>
      <c r="B465" s="1"/>
      <c r="C465" s="1"/>
      <c r="D465" s="1"/>
      <c r="E465" s="1"/>
      <c r="F465" s="1"/>
      <c r="G465" s="1"/>
      <c r="H465" s="1"/>
      <c r="I465" s="1"/>
      <c r="J465" s="1"/>
      <c r="K465" t="str">
        <f t="shared" si="7"/>
        <v/>
      </c>
    </row>
    <row r="466" spans="1:11" x14ac:dyDescent="0.45">
      <c r="A466" s="1" t="s">
        <v>357</v>
      </c>
      <c r="B466" s="1"/>
      <c r="C466" s="1"/>
      <c r="D466" s="1"/>
      <c r="E466" s="1"/>
      <c r="F466" s="1"/>
      <c r="G466" s="1"/>
      <c r="H466" s="1">
        <v>205</v>
      </c>
      <c r="I466" s="1">
        <v>128</v>
      </c>
      <c r="J466" s="1">
        <v>168</v>
      </c>
      <c r="K466">
        <f t="shared" si="7"/>
        <v>167</v>
      </c>
    </row>
    <row r="467" spans="1:11" x14ac:dyDescent="0.45">
      <c r="A467" s="1" t="s">
        <v>300</v>
      </c>
      <c r="B467" s="1"/>
      <c r="C467" s="1"/>
      <c r="D467" s="1">
        <v>8</v>
      </c>
      <c r="E467" s="1">
        <v>110</v>
      </c>
      <c r="F467" s="1">
        <v>98</v>
      </c>
      <c r="G467" s="1">
        <v>77</v>
      </c>
      <c r="H467" s="1">
        <v>94</v>
      </c>
      <c r="I467" s="1">
        <v>25</v>
      </c>
      <c r="J467" s="1"/>
      <c r="K467">
        <f t="shared" si="7"/>
        <v>68.666666666666671</v>
      </c>
    </row>
    <row r="468" spans="1:11" x14ac:dyDescent="0.45">
      <c r="A468" s="1" t="s">
        <v>458</v>
      </c>
      <c r="B468" s="1"/>
      <c r="C468" s="1"/>
      <c r="D468" s="1"/>
      <c r="E468" s="1"/>
      <c r="F468" s="1">
        <v>21</v>
      </c>
      <c r="G468" s="1">
        <v>5</v>
      </c>
      <c r="H468" s="1">
        <v>0</v>
      </c>
      <c r="I468" s="1">
        <v>69</v>
      </c>
      <c r="J468" s="1">
        <v>0</v>
      </c>
      <c r="K468">
        <f t="shared" si="7"/>
        <v>19</v>
      </c>
    </row>
    <row r="469" spans="1:11" x14ac:dyDescent="0.45">
      <c r="A469" s="1" t="s">
        <v>143</v>
      </c>
      <c r="B469" s="1"/>
      <c r="C469" s="1"/>
      <c r="D469" s="1"/>
      <c r="E469" s="1"/>
      <c r="F469" s="1"/>
      <c r="G469" s="1"/>
      <c r="H469" s="1"/>
      <c r="I469" s="1">
        <v>0</v>
      </c>
      <c r="J469" s="1">
        <v>77</v>
      </c>
      <c r="K469">
        <f t="shared" si="7"/>
        <v>38.5</v>
      </c>
    </row>
    <row r="470" spans="1:11" x14ac:dyDescent="0.45">
      <c r="A470" s="1" t="s">
        <v>330</v>
      </c>
      <c r="B470" s="1"/>
      <c r="C470" s="1"/>
      <c r="D470" s="1"/>
      <c r="E470" s="1"/>
      <c r="F470" s="1"/>
      <c r="G470" s="1"/>
      <c r="H470" s="1"/>
      <c r="I470" s="1"/>
      <c r="J470" s="1">
        <v>118</v>
      </c>
      <c r="K470">
        <f t="shared" si="7"/>
        <v>118</v>
      </c>
    </row>
    <row r="471" spans="1:11" x14ac:dyDescent="0.45">
      <c r="A471" s="1" t="s">
        <v>238</v>
      </c>
      <c r="B471" s="1">
        <v>111</v>
      </c>
      <c r="C471" s="1">
        <v>64</v>
      </c>
      <c r="D471" s="1">
        <v>138</v>
      </c>
      <c r="E471" s="1">
        <v>125</v>
      </c>
      <c r="F471" s="1">
        <v>92</v>
      </c>
      <c r="G471" s="1">
        <v>130</v>
      </c>
      <c r="H471" s="1">
        <v>128</v>
      </c>
      <c r="I471" s="1">
        <v>114</v>
      </c>
      <c r="J471" s="1">
        <v>101</v>
      </c>
      <c r="K471">
        <f t="shared" si="7"/>
        <v>111.44444444444444</v>
      </c>
    </row>
    <row r="472" spans="1:11" x14ac:dyDescent="0.45">
      <c r="A472" s="1" t="s">
        <v>337</v>
      </c>
      <c r="B472" s="1"/>
      <c r="C472" s="1"/>
      <c r="D472" s="1"/>
      <c r="E472" s="1"/>
      <c r="F472" s="1"/>
      <c r="G472" s="1"/>
      <c r="H472" s="1"/>
      <c r="I472" s="1"/>
      <c r="J472" s="1"/>
      <c r="K472" t="str">
        <f t="shared" si="7"/>
        <v/>
      </c>
    </row>
    <row r="473" spans="1:11" x14ac:dyDescent="0.45">
      <c r="A473" s="1" t="s">
        <v>98</v>
      </c>
      <c r="B473" s="1">
        <v>109</v>
      </c>
      <c r="C473" s="1">
        <v>7</v>
      </c>
      <c r="D473" s="1">
        <v>9</v>
      </c>
      <c r="E473" s="1">
        <v>37</v>
      </c>
      <c r="F473" s="1">
        <v>153</v>
      </c>
      <c r="G473" s="1">
        <v>140</v>
      </c>
      <c r="H473" s="1">
        <v>105</v>
      </c>
      <c r="I473" s="1">
        <v>92</v>
      </c>
      <c r="J473" s="1">
        <v>98</v>
      </c>
      <c r="K473">
        <f t="shared" si="7"/>
        <v>83.333333333333329</v>
      </c>
    </row>
    <row r="474" spans="1:11" x14ac:dyDescent="0.45">
      <c r="A474" s="1" t="s">
        <v>547</v>
      </c>
      <c r="B474" s="1"/>
      <c r="C474" s="1"/>
      <c r="D474" s="1"/>
      <c r="E474" s="1"/>
      <c r="F474" s="1"/>
      <c r="G474" s="1"/>
      <c r="H474" s="1"/>
      <c r="I474" s="1"/>
      <c r="J474" s="1">
        <v>13</v>
      </c>
      <c r="K474">
        <f t="shared" si="7"/>
        <v>13</v>
      </c>
    </row>
    <row r="475" spans="1:11" x14ac:dyDescent="0.45">
      <c r="A475" s="1" t="s">
        <v>576</v>
      </c>
      <c r="B475" s="1"/>
      <c r="C475" s="1"/>
      <c r="D475" s="1"/>
      <c r="E475" s="1"/>
      <c r="F475" s="1"/>
      <c r="G475" s="1"/>
      <c r="H475" s="1"/>
      <c r="I475" s="1"/>
      <c r="J475" s="1">
        <v>12</v>
      </c>
      <c r="K475">
        <f t="shared" si="7"/>
        <v>12</v>
      </c>
    </row>
    <row r="476" spans="1:11" x14ac:dyDescent="0.45">
      <c r="A476" s="1" t="s">
        <v>620</v>
      </c>
      <c r="B476" s="1"/>
      <c r="C476" s="1"/>
      <c r="D476" s="1"/>
      <c r="E476" s="1"/>
      <c r="F476" s="1"/>
      <c r="G476" s="1"/>
      <c r="H476" s="1"/>
      <c r="I476" s="1"/>
      <c r="J476" s="1"/>
      <c r="K476" t="str">
        <f t="shared" si="7"/>
        <v/>
      </c>
    </row>
    <row r="477" spans="1:11" x14ac:dyDescent="0.45">
      <c r="A477" s="1" t="s">
        <v>88</v>
      </c>
      <c r="B477" s="1"/>
      <c r="C477" s="1"/>
      <c r="D477" s="1"/>
      <c r="E477" s="1"/>
      <c r="F477" s="1"/>
      <c r="G477" s="1"/>
      <c r="H477" s="1"/>
      <c r="I477" s="1"/>
      <c r="J477" s="1"/>
      <c r="K477" t="str">
        <f t="shared" si="7"/>
        <v/>
      </c>
    </row>
    <row r="478" spans="1:11" x14ac:dyDescent="0.45">
      <c r="A478" s="1" t="s">
        <v>416</v>
      </c>
      <c r="B478" s="1"/>
      <c r="C478" s="1"/>
      <c r="D478" s="1"/>
      <c r="E478" s="1"/>
      <c r="F478" s="1"/>
      <c r="G478" s="1"/>
      <c r="H478" s="1"/>
      <c r="I478" s="1"/>
      <c r="J478" s="1">
        <v>84</v>
      </c>
      <c r="K478">
        <f t="shared" si="7"/>
        <v>84</v>
      </c>
    </row>
    <row r="479" spans="1:11" x14ac:dyDescent="0.45">
      <c r="A479" s="1" t="s">
        <v>195</v>
      </c>
      <c r="B479" s="1">
        <v>41</v>
      </c>
      <c r="C479" s="1"/>
      <c r="D479" s="1"/>
      <c r="E479" s="1"/>
      <c r="F479" s="1"/>
      <c r="G479" s="1"/>
      <c r="H479" s="1"/>
      <c r="I479" s="1"/>
      <c r="J479" s="1"/>
      <c r="K479">
        <f t="shared" si="7"/>
        <v>41</v>
      </c>
    </row>
    <row r="480" spans="1:11" x14ac:dyDescent="0.45">
      <c r="A480" s="1" t="s">
        <v>513</v>
      </c>
      <c r="B480" s="1"/>
      <c r="C480" s="1"/>
      <c r="D480" s="1"/>
      <c r="E480" s="1"/>
      <c r="F480" s="1"/>
      <c r="G480" s="1"/>
      <c r="H480" s="1"/>
      <c r="I480" s="1"/>
      <c r="J480" s="1">
        <v>47</v>
      </c>
      <c r="K480">
        <f t="shared" si="7"/>
        <v>47</v>
      </c>
    </row>
    <row r="481" spans="1:11" x14ac:dyDescent="0.45">
      <c r="A481" s="1" t="s">
        <v>90</v>
      </c>
      <c r="B481" s="1"/>
      <c r="C481" s="1"/>
      <c r="D481" s="1"/>
      <c r="E481" s="1"/>
      <c r="F481" s="1"/>
      <c r="G481" s="1"/>
      <c r="H481" s="1"/>
      <c r="I481" s="1"/>
      <c r="J481" s="1">
        <v>11</v>
      </c>
      <c r="K481">
        <f t="shared" si="7"/>
        <v>11</v>
      </c>
    </row>
    <row r="482" spans="1:11" x14ac:dyDescent="0.45">
      <c r="A482" s="1" t="s">
        <v>99</v>
      </c>
      <c r="B482" s="1"/>
      <c r="C482" s="1"/>
      <c r="D482" s="1">
        <v>71</v>
      </c>
      <c r="E482" s="1">
        <v>62</v>
      </c>
      <c r="F482" s="1">
        <v>105</v>
      </c>
      <c r="G482" s="1">
        <v>87</v>
      </c>
      <c r="H482" s="1">
        <v>82</v>
      </c>
      <c r="I482" s="1">
        <v>32</v>
      </c>
      <c r="J482" s="1"/>
      <c r="K482">
        <f t="shared" si="7"/>
        <v>73.166666666666671</v>
      </c>
    </row>
    <row r="483" spans="1:11" x14ac:dyDescent="0.45">
      <c r="A483" s="1" t="s">
        <v>252</v>
      </c>
      <c r="B483" s="1">
        <v>83</v>
      </c>
      <c r="C483" s="1">
        <v>84</v>
      </c>
      <c r="D483" s="1">
        <v>0</v>
      </c>
      <c r="E483" s="1">
        <v>69</v>
      </c>
      <c r="F483" s="1">
        <v>30</v>
      </c>
      <c r="G483" s="1">
        <v>66</v>
      </c>
      <c r="H483" s="1">
        <v>34</v>
      </c>
      <c r="I483" s="1">
        <v>66</v>
      </c>
      <c r="J483" s="1">
        <v>36</v>
      </c>
      <c r="K483">
        <f t="shared" si="7"/>
        <v>52</v>
      </c>
    </row>
    <row r="484" spans="1:11" x14ac:dyDescent="0.45">
      <c r="A484" s="1" t="s">
        <v>269</v>
      </c>
      <c r="B484" s="1"/>
      <c r="C484" s="1"/>
      <c r="D484" s="1"/>
      <c r="E484" s="1"/>
      <c r="F484" s="1"/>
      <c r="G484" s="1"/>
      <c r="H484" s="1"/>
      <c r="I484" s="1"/>
      <c r="J484" s="1">
        <v>1</v>
      </c>
      <c r="K484">
        <f t="shared" si="7"/>
        <v>1</v>
      </c>
    </row>
    <row r="485" spans="1:11" x14ac:dyDescent="0.45">
      <c r="A485" s="1" t="s">
        <v>294</v>
      </c>
      <c r="B485" s="1"/>
      <c r="C485" s="1"/>
      <c r="D485" s="1"/>
      <c r="E485" s="1"/>
      <c r="F485" s="1"/>
      <c r="G485" s="1"/>
      <c r="H485" s="1"/>
      <c r="I485" s="1"/>
      <c r="J485" s="1"/>
      <c r="K485" t="str">
        <f t="shared" si="7"/>
        <v/>
      </c>
    </row>
    <row r="486" spans="1:11" x14ac:dyDescent="0.45">
      <c r="A486" s="1" t="s">
        <v>145</v>
      </c>
      <c r="B486" s="1"/>
      <c r="C486" s="1"/>
      <c r="D486" s="1"/>
      <c r="E486" s="1"/>
      <c r="F486" s="1"/>
      <c r="G486" s="1">
        <v>10</v>
      </c>
      <c r="H486" s="1">
        <v>62</v>
      </c>
      <c r="I486" s="1">
        <v>13</v>
      </c>
      <c r="J486" s="1">
        <v>0</v>
      </c>
      <c r="K486">
        <f t="shared" si="7"/>
        <v>21.25</v>
      </c>
    </row>
    <row r="487" spans="1:11" x14ac:dyDescent="0.45">
      <c r="A487" s="1" t="s">
        <v>126</v>
      </c>
      <c r="B487" s="1"/>
      <c r="C487" s="1"/>
      <c r="D487" s="1"/>
      <c r="E487" s="1"/>
      <c r="F487" s="1"/>
      <c r="G487" s="1"/>
      <c r="H487" s="1"/>
      <c r="I487" s="1">
        <v>0</v>
      </c>
      <c r="J487" s="1">
        <v>7</v>
      </c>
      <c r="K487">
        <f t="shared" si="7"/>
        <v>3.5</v>
      </c>
    </row>
    <row r="488" spans="1:11" x14ac:dyDescent="0.45">
      <c r="A488" s="1" t="s">
        <v>565</v>
      </c>
      <c r="B488" s="1"/>
      <c r="C488" s="1"/>
      <c r="D488" s="1"/>
      <c r="E488" s="1"/>
      <c r="F488" s="1"/>
      <c r="G488" s="1">
        <v>24</v>
      </c>
      <c r="H488" s="1">
        <v>15</v>
      </c>
      <c r="I488" s="1">
        <v>58</v>
      </c>
      <c r="J488" s="1">
        <v>85</v>
      </c>
      <c r="K488">
        <f t="shared" si="7"/>
        <v>45.5</v>
      </c>
    </row>
    <row r="489" spans="1:11" x14ac:dyDescent="0.45">
      <c r="A489" s="1" t="s">
        <v>349</v>
      </c>
      <c r="B489" s="1"/>
      <c r="C489" s="1"/>
      <c r="D489" s="1"/>
      <c r="E489" s="1"/>
      <c r="F489" s="1"/>
      <c r="G489" s="1"/>
      <c r="H489" s="1"/>
      <c r="I489" s="1"/>
      <c r="J489" s="1">
        <v>11</v>
      </c>
      <c r="K489">
        <f t="shared" si="7"/>
        <v>11</v>
      </c>
    </row>
    <row r="490" spans="1:11" x14ac:dyDescent="0.45">
      <c r="A490" s="1" t="s">
        <v>658</v>
      </c>
      <c r="B490" s="1"/>
      <c r="C490" s="1"/>
      <c r="D490" s="1"/>
      <c r="E490" s="1"/>
      <c r="F490" s="1"/>
      <c r="G490" s="1"/>
      <c r="H490" s="1"/>
      <c r="I490" s="1"/>
      <c r="J490" s="1">
        <v>3</v>
      </c>
      <c r="K490">
        <f t="shared" si="7"/>
        <v>3</v>
      </c>
    </row>
    <row r="491" spans="1:11" x14ac:dyDescent="0.45">
      <c r="A491" s="1" t="s">
        <v>673</v>
      </c>
      <c r="B491" s="1"/>
      <c r="C491" s="1"/>
      <c r="D491" s="1"/>
      <c r="E491" s="1"/>
      <c r="F491" s="1"/>
      <c r="G491" s="1"/>
      <c r="H491" s="1"/>
      <c r="I491" s="1"/>
      <c r="J491" s="1">
        <v>0</v>
      </c>
      <c r="K491">
        <f t="shared" si="7"/>
        <v>0</v>
      </c>
    </row>
    <row r="492" spans="1:11" x14ac:dyDescent="0.45">
      <c r="A492" s="1" t="s">
        <v>261</v>
      </c>
      <c r="B492" s="1">
        <v>93</v>
      </c>
      <c r="C492" s="1">
        <v>75</v>
      </c>
      <c r="D492" s="1">
        <v>76</v>
      </c>
      <c r="E492" s="1">
        <v>45</v>
      </c>
      <c r="F492" s="1">
        <v>52</v>
      </c>
      <c r="G492" s="1">
        <v>44</v>
      </c>
      <c r="H492" s="1">
        <v>17</v>
      </c>
      <c r="I492" s="1">
        <v>24</v>
      </c>
      <c r="J492" s="1"/>
      <c r="K492">
        <f t="shared" si="7"/>
        <v>53.25</v>
      </c>
    </row>
    <row r="493" spans="1:11" x14ac:dyDescent="0.45">
      <c r="A493" s="1" t="s">
        <v>46</v>
      </c>
      <c r="B493" s="1"/>
      <c r="C493" s="1"/>
      <c r="D493" s="1"/>
      <c r="E493" s="1"/>
      <c r="F493" s="1"/>
      <c r="G493" s="1"/>
      <c r="H493" s="1"/>
      <c r="I493" s="1"/>
      <c r="J493" s="1"/>
      <c r="K493" t="str">
        <f t="shared" si="7"/>
        <v/>
      </c>
    </row>
    <row r="494" spans="1:11" x14ac:dyDescent="0.45">
      <c r="A494" s="1" t="s">
        <v>63</v>
      </c>
      <c r="B494" s="1"/>
      <c r="C494" s="1"/>
      <c r="D494" s="1"/>
      <c r="E494" s="1">
        <v>88</v>
      </c>
      <c r="F494" s="1">
        <v>67</v>
      </c>
      <c r="G494" s="1">
        <v>50</v>
      </c>
      <c r="H494" s="1">
        <v>47</v>
      </c>
      <c r="I494" s="1">
        <v>105</v>
      </c>
      <c r="J494" s="1"/>
      <c r="K494">
        <f t="shared" si="7"/>
        <v>71.400000000000006</v>
      </c>
    </row>
    <row r="495" spans="1:11" x14ac:dyDescent="0.45">
      <c r="A495" s="1" t="s">
        <v>669</v>
      </c>
      <c r="B495" s="1"/>
      <c r="C495" s="1"/>
      <c r="D495" s="1"/>
      <c r="E495" s="1"/>
      <c r="F495" s="1"/>
      <c r="G495" s="1">
        <v>129</v>
      </c>
      <c r="H495" s="1">
        <v>94</v>
      </c>
      <c r="I495" s="1">
        <v>96</v>
      </c>
      <c r="J495" s="1"/>
      <c r="K495">
        <f t="shared" si="7"/>
        <v>106.33333333333333</v>
      </c>
    </row>
    <row r="496" spans="1:11" x14ac:dyDescent="0.45">
      <c r="A496" s="1" t="s">
        <v>73</v>
      </c>
      <c r="B496" s="1"/>
      <c r="C496" s="1"/>
      <c r="D496" s="1"/>
      <c r="E496" s="1"/>
      <c r="F496" s="1"/>
      <c r="G496" s="1"/>
      <c r="H496" s="1">
        <v>4</v>
      </c>
      <c r="I496" s="1">
        <v>1</v>
      </c>
      <c r="J496" s="1">
        <v>1</v>
      </c>
      <c r="K496">
        <f t="shared" si="7"/>
        <v>2</v>
      </c>
    </row>
    <row r="497" spans="1:11" x14ac:dyDescent="0.45">
      <c r="A497" s="1" t="s">
        <v>527</v>
      </c>
      <c r="B497" s="1"/>
      <c r="C497" s="1"/>
      <c r="D497" s="1"/>
      <c r="E497" s="1"/>
      <c r="F497" s="1"/>
      <c r="G497" s="1"/>
      <c r="H497" s="1"/>
      <c r="I497" s="1"/>
      <c r="J497" s="1"/>
      <c r="K497" t="str">
        <f t="shared" si="7"/>
        <v/>
      </c>
    </row>
    <row r="498" spans="1:11" x14ac:dyDescent="0.45">
      <c r="A498" s="1" t="s">
        <v>293</v>
      </c>
      <c r="B498" s="1"/>
      <c r="C498" s="1"/>
      <c r="D498" s="1"/>
      <c r="E498" s="1"/>
      <c r="F498" s="1"/>
      <c r="G498" s="1"/>
      <c r="H498" s="1"/>
      <c r="I498" s="1"/>
      <c r="J498" s="1">
        <v>16</v>
      </c>
      <c r="K498">
        <f t="shared" si="7"/>
        <v>16</v>
      </c>
    </row>
    <row r="499" spans="1:11" x14ac:dyDescent="0.45">
      <c r="A499" s="1" t="s">
        <v>343</v>
      </c>
      <c r="B499" s="1"/>
      <c r="C499" s="1"/>
      <c r="D499" s="1"/>
      <c r="E499" s="1"/>
      <c r="F499" s="1"/>
      <c r="G499" s="1"/>
      <c r="H499" s="1"/>
      <c r="I499" s="1"/>
      <c r="J499" s="1">
        <v>0</v>
      </c>
      <c r="K499">
        <f t="shared" si="7"/>
        <v>0</v>
      </c>
    </row>
    <row r="500" spans="1:11" x14ac:dyDescent="0.45">
      <c r="A500" s="1" t="s">
        <v>85</v>
      </c>
      <c r="B500" s="1">
        <v>110</v>
      </c>
      <c r="C500" s="1">
        <v>200</v>
      </c>
      <c r="D500" s="1">
        <v>122</v>
      </c>
      <c r="E500" s="1">
        <v>136</v>
      </c>
      <c r="F500" s="1">
        <v>14</v>
      </c>
      <c r="G500" s="1">
        <v>194</v>
      </c>
      <c r="H500" s="1">
        <v>72</v>
      </c>
      <c r="I500" s="1">
        <v>120</v>
      </c>
      <c r="J500" s="1">
        <v>40</v>
      </c>
      <c r="K500">
        <f t="shared" si="7"/>
        <v>112</v>
      </c>
    </row>
    <row r="501" spans="1:11" x14ac:dyDescent="0.45">
      <c r="A501" s="1" t="s">
        <v>442</v>
      </c>
      <c r="B501" s="1"/>
      <c r="C501" s="1"/>
      <c r="D501" s="1"/>
      <c r="E501" s="1"/>
      <c r="F501" s="1">
        <v>0</v>
      </c>
      <c r="G501" s="1">
        <v>44</v>
      </c>
      <c r="H501" s="1">
        <v>26</v>
      </c>
      <c r="I501" s="1">
        <v>7</v>
      </c>
      <c r="J501" s="1">
        <v>0</v>
      </c>
      <c r="K501">
        <f t="shared" si="7"/>
        <v>15.4</v>
      </c>
    </row>
    <row r="502" spans="1:11" x14ac:dyDescent="0.45">
      <c r="A502" s="1" t="s">
        <v>400</v>
      </c>
      <c r="B502" s="1">
        <v>57</v>
      </c>
      <c r="C502" s="1">
        <v>37</v>
      </c>
      <c r="D502" s="1">
        <v>86</v>
      </c>
      <c r="E502" s="1">
        <v>47</v>
      </c>
      <c r="F502" s="1">
        <v>44</v>
      </c>
      <c r="G502" s="1">
        <v>42</v>
      </c>
      <c r="H502" s="1">
        <v>16</v>
      </c>
      <c r="I502" s="1">
        <v>45</v>
      </c>
      <c r="J502" s="1">
        <v>58</v>
      </c>
      <c r="K502">
        <f t="shared" si="7"/>
        <v>48</v>
      </c>
    </row>
    <row r="503" spans="1:11" x14ac:dyDescent="0.45">
      <c r="A503" s="1" t="s">
        <v>408</v>
      </c>
      <c r="B503" s="1"/>
      <c r="C503" s="1"/>
      <c r="D503" s="1"/>
      <c r="E503" s="1"/>
      <c r="F503" s="1">
        <v>5</v>
      </c>
      <c r="G503" s="1">
        <v>103</v>
      </c>
      <c r="H503" s="1">
        <v>71</v>
      </c>
      <c r="I503" s="1">
        <v>61</v>
      </c>
      <c r="J503" s="1"/>
      <c r="K503">
        <f t="shared" si="7"/>
        <v>60</v>
      </c>
    </row>
    <row r="504" spans="1:11" x14ac:dyDescent="0.45">
      <c r="A504" s="1" t="s">
        <v>463</v>
      </c>
      <c r="B504" s="1"/>
      <c r="C504" s="1"/>
      <c r="D504" s="1"/>
      <c r="E504" s="1"/>
      <c r="F504" s="1"/>
      <c r="G504" s="1"/>
      <c r="H504" s="1">
        <v>58</v>
      </c>
      <c r="I504" s="1">
        <v>52</v>
      </c>
      <c r="J504" s="1">
        <v>35</v>
      </c>
      <c r="K504">
        <f t="shared" si="7"/>
        <v>48.333333333333336</v>
      </c>
    </row>
    <row r="505" spans="1:11" x14ac:dyDescent="0.45">
      <c r="A505" s="1" t="s">
        <v>351</v>
      </c>
      <c r="B505" s="1"/>
      <c r="C505" s="1"/>
      <c r="D505" s="1"/>
      <c r="E505" s="1"/>
      <c r="F505" s="1"/>
      <c r="G505" s="1"/>
      <c r="H505" s="1"/>
      <c r="I505" s="1"/>
      <c r="J505" s="1"/>
      <c r="K505" t="str">
        <f t="shared" si="7"/>
        <v/>
      </c>
    </row>
    <row r="506" spans="1:11" x14ac:dyDescent="0.45">
      <c r="A506" s="1" t="s">
        <v>280</v>
      </c>
      <c r="B506" s="1"/>
      <c r="C506" s="1"/>
      <c r="D506" s="1"/>
      <c r="E506" s="1"/>
      <c r="F506" s="1"/>
      <c r="G506" s="1"/>
      <c r="H506" s="1"/>
      <c r="I506" s="1"/>
      <c r="J506" s="1"/>
      <c r="K506" t="str">
        <f t="shared" si="7"/>
        <v/>
      </c>
    </row>
    <row r="507" spans="1:11" x14ac:dyDescent="0.45">
      <c r="A507" s="1" t="s">
        <v>255</v>
      </c>
      <c r="B507" s="1"/>
      <c r="C507" s="1"/>
      <c r="D507" s="1"/>
      <c r="E507" s="1"/>
      <c r="F507" s="1"/>
      <c r="G507" s="1"/>
      <c r="H507" s="1"/>
      <c r="I507" s="1"/>
      <c r="J507" s="1"/>
      <c r="K507" t="str">
        <f t="shared" si="7"/>
        <v/>
      </c>
    </row>
    <row r="508" spans="1:11" x14ac:dyDescent="0.45">
      <c r="A508" s="1" t="s">
        <v>474</v>
      </c>
      <c r="B508" s="1"/>
      <c r="C508" s="1"/>
      <c r="D508" s="1"/>
      <c r="E508" s="1">
        <v>105</v>
      </c>
      <c r="F508" s="1">
        <v>99</v>
      </c>
      <c r="G508" s="1">
        <v>2</v>
      </c>
      <c r="H508" s="1">
        <v>3</v>
      </c>
      <c r="I508" s="1"/>
      <c r="J508" s="1"/>
      <c r="K508">
        <f t="shared" si="7"/>
        <v>52.25</v>
      </c>
    </row>
    <row r="509" spans="1:11" x14ac:dyDescent="0.45">
      <c r="A509" s="1" t="s">
        <v>403</v>
      </c>
      <c r="B509" s="1"/>
      <c r="C509" s="1"/>
      <c r="D509" s="1"/>
      <c r="E509" s="1"/>
      <c r="F509" s="1"/>
      <c r="G509" s="1"/>
      <c r="H509" s="1">
        <v>66</v>
      </c>
      <c r="I509" s="1">
        <v>123</v>
      </c>
      <c r="J509" s="1">
        <v>34</v>
      </c>
      <c r="K509">
        <f t="shared" si="7"/>
        <v>74.333333333333329</v>
      </c>
    </row>
    <row r="510" spans="1:11" x14ac:dyDescent="0.45">
      <c r="A510" s="1" t="s">
        <v>444</v>
      </c>
      <c r="B510" s="1"/>
      <c r="C510" s="1"/>
      <c r="D510" s="1"/>
      <c r="E510" s="1"/>
      <c r="F510" s="1"/>
      <c r="G510" s="1"/>
      <c r="H510" s="1"/>
      <c r="I510" s="1">
        <v>0</v>
      </c>
      <c r="J510" s="1">
        <v>0</v>
      </c>
      <c r="K510">
        <f t="shared" si="7"/>
        <v>0</v>
      </c>
    </row>
    <row r="511" spans="1:11" x14ac:dyDescent="0.45">
      <c r="A511" s="1" t="s">
        <v>431</v>
      </c>
      <c r="B511" s="1"/>
      <c r="C511" s="1"/>
      <c r="D511" s="1"/>
      <c r="E511" s="1"/>
      <c r="F511" s="1"/>
      <c r="G511" s="1"/>
      <c r="H511" s="1"/>
      <c r="I511" s="1"/>
      <c r="J511" s="1"/>
      <c r="K511" t="str">
        <f t="shared" si="7"/>
        <v/>
      </c>
    </row>
    <row r="512" spans="1:11" x14ac:dyDescent="0.45">
      <c r="A512" s="1" t="s">
        <v>159</v>
      </c>
      <c r="B512" s="1"/>
      <c r="C512" s="1"/>
      <c r="D512" s="1"/>
      <c r="E512" s="1"/>
      <c r="F512" s="1"/>
      <c r="G512" s="1"/>
      <c r="H512" s="1"/>
      <c r="I512" s="1"/>
      <c r="J512" s="1"/>
      <c r="K512" t="str">
        <f t="shared" si="7"/>
        <v/>
      </c>
    </row>
    <row r="513" spans="1:11" x14ac:dyDescent="0.45">
      <c r="A513" s="1" t="s">
        <v>644</v>
      </c>
      <c r="B513" s="1"/>
      <c r="C513" s="1"/>
      <c r="D513" s="1"/>
      <c r="E513" s="1"/>
      <c r="F513" s="1"/>
      <c r="G513" s="1"/>
      <c r="H513" s="1"/>
      <c r="I513" s="1"/>
      <c r="J513" s="1"/>
      <c r="K513" t="str">
        <f t="shared" si="7"/>
        <v/>
      </c>
    </row>
    <row r="514" spans="1:11" x14ac:dyDescent="0.45">
      <c r="A514" s="1" t="s">
        <v>426</v>
      </c>
      <c r="B514" s="1"/>
      <c r="C514" s="1">
        <v>48</v>
      </c>
      <c r="D514" s="1">
        <v>147</v>
      </c>
      <c r="E514" s="1">
        <v>115</v>
      </c>
      <c r="F514" s="1">
        <v>154</v>
      </c>
      <c r="G514" s="1">
        <v>103</v>
      </c>
      <c r="H514" s="1">
        <v>75</v>
      </c>
      <c r="I514" s="1">
        <v>46</v>
      </c>
      <c r="J514" s="1">
        <v>42</v>
      </c>
      <c r="K514">
        <f t="shared" ref="K514:K577" si="8">IFERROR(AVERAGE(B514:J514),"")</f>
        <v>91.25</v>
      </c>
    </row>
    <row r="515" spans="1:11" x14ac:dyDescent="0.45">
      <c r="A515" s="1" t="s">
        <v>390</v>
      </c>
      <c r="B515" s="1">
        <v>76</v>
      </c>
      <c r="C515" s="1">
        <v>48</v>
      </c>
      <c r="D515" s="1">
        <v>116</v>
      </c>
      <c r="E515" s="1">
        <v>56</v>
      </c>
      <c r="F515" s="1">
        <v>71</v>
      </c>
      <c r="G515" s="1">
        <v>85</v>
      </c>
      <c r="H515" s="1">
        <v>115</v>
      </c>
      <c r="I515" s="1">
        <v>101</v>
      </c>
      <c r="J515" s="1">
        <v>107</v>
      </c>
      <c r="K515">
        <f t="shared" si="8"/>
        <v>86.111111111111114</v>
      </c>
    </row>
    <row r="516" spans="1:11" x14ac:dyDescent="0.45">
      <c r="A516" s="1" t="s">
        <v>95</v>
      </c>
      <c r="B516" s="1"/>
      <c r="C516" s="1"/>
      <c r="D516" s="1"/>
      <c r="E516" s="1"/>
      <c r="F516" s="1"/>
      <c r="G516" s="1">
        <v>18</v>
      </c>
      <c r="H516" s="1">
        <v>8</v>
      </c>
      <c r="I516" s="1">
        <v>0</v>
      </c>
      <c r="J516" s="1">
        <v>32</v>
      </c>
      <c r="K516">
        <f t="shared" si="8"/>
        <v>14.5</v>
      </c>
    </row>
    <row r="517" spans="1:11" x14ac:dyDescent="0.45">
      <c r="A517" s="1" t="s">
        <v>510</v>
      </c>
      <c r="B517" s="1"/>
      <c r="C517" s="1"/>
      <c r="D517" s="1"/>
      <c r="E517" s="1"/>
      <c r="F517" s="1"/>
      <c r="G517" s="1"/>
      <c r="H517" s="1"/>
      <c r="I517" s="1"/>
      <c r="J517" s="1"/>
      <c r="K517" t="str">
        <f t="shared" si="8"/>
        <v/>
      </c>
    </row>
    <row r="518" spans="1:11" x14ac:dyDescent="0.45">
      <c r="A518" s="1" t="s">
        <v>395</v>
      </c>
      <c r="B518" s="1"/>
      <c r="C518" s="1"/>
      <c r="D518" s="1"/>
      <c r="E518" s="1"/>
      <c r="F518" s="1"/>
      <c r="G518" s="1"/>
      <c r="H518" s="1"/>
      <c r="I518" s="1"/>
      <c r="J518" s="1">
        <v>98</v>
      </c>
      <c r="K518">
        <f t="shared" si="8"/>
        <v>98</v>
      </c>
    </row>
    <row r="519" spans="1:11" x14ac:dyDescent="0.45">
      <c r="A519" s="1" t="s">
        <v>130</v>
      </c>
      <c r="B519" s="1"/>
      <c r="C519" s="1"/>
      <c r="D519" s="1"/>
      <c r="E519" s="1"/>
      <c r="F519" s="1"/>
      <c r="G519" s="1"/>
      <c r="H519" s="1"/>
      <c r="I519" s="1">
        <v>0</v>
      </c>
      <c r="J519" s="1">
        <v>0</v>
      </c>
      <c r="K519">
        <f t="shared" si="8"/>
        <v>0</v>
      </c>
    </row>
    <row r="520" spans="1:11" x14ac:dyDescent="0.45">
      <c r="A520" s="1" t="s">
        <v>315</v>
      </c>
      <c r="B520" s="1"/>
      <c r="C520" s="1"/>
      <c r="D520" s="1"/>
      <c r="E520" s="1"/>
      <c r="F520" s="1"/>
      <c r="G520" s="1"/>
      <c r="H520" s="1"/>
      <c r="I520" s="1"/>
      <c r="J520" s="1"/>
      <c r="K520" t="str">
        <f t="shared" si="8"/>
        <v/>
      </c>
    </row>
    <row r="521" spans="1:11" x14ac:dyDescent="0.45">
      <c r="A521" s="1" t="s">
        <v>70</v>
      </c>
      <c r="B521" s="1"/>
      <c r="C521" s="1"/>
      <c r="D521" s="1"/>
      <c r="E521" s="1">
        <v>0</v>
      </c>
      <c r="F521" s="1">
        <v>0</v>
      </c>
      <c r="G521" s="1">
        <v>49</v>
      </c>
      <c r="H521" s="1">
        <v>53</v>
      </c>
      <c r="I521" s="1">
        <v>44</v>
      </c>
      <c r="J521" s="1"/>
      <c r="K521">
        <f t="shared" si="8"/>
        <v>29.2</v>
      </c>
    </row>
    <row r="522" spans="1:11" x14ac:dyDescent="0.45">
      <c r="A522" s="1" t="s">
        <v>539</v>
      </c>
      <c r="B522" s="1"/>
      <c r="C522" s="1"/>
      <c r="D522" s="1"/>
      <c r="E522" s="1"/>
      <c r="F522" s="1"/>
      <c r="G522" s="1"/>
      <c r="H522" s="1"/>
      <c r="I522" s="1">
        <v>25</v>
      </c>
      <c r="J522" s="1">
        <v>23</v>
      </c>
      <c r="K522">
        <f t="shared" si="8"/>
        <v>24</v>
      </c>
    </row>
    <row r="523" spans="1:11" x14ac:dyDescent="0.45">
      <c r="A523" s="1" t="s">
        <v>608</v>
      </c>
      <c r="B523" s="1"/>
      <c r="C523" s="1"/>
      <c r="D523" s="1"/>
      <c r="E523" s="1"/>
      <c r="F523" s="1"/>
      <c r="G523" s="1"/>
      <c r="H523" s="1"/>
      <c r="I523" s="1"/>
      <c r="J523" s="1"/>
      <c r="K523" t="str">
        <f t="shared" si="8"/>
        <v/>
      </c>
    </row>
    <row r="524" spans="1:11" x14ac:dyDescent="0.45">
      <c r="A524" s="1" t="s">
        <v>619</v>
      </c>
      <c r="B524" s="1"/>
      <c r="C524" s="1"/>
      <c r="D524" s="1"/>
      <c r="E524" s="1"/>
      <c r="F524" s="1"/>
      <c r="G524" s="1"/>
      <c r="H524" s="1"/>
      <c r="I524" s="1">
        <v>2</v>
      </c>
      <c r="J524" s="1">
        <v>3</v>
      </c>
      <c r="K524">
        <f t="shared" si="8"/>
        <v>2.5</v>
      </c>
    </row>
    <row r="525" spans="1:11" x14ac:dyDescent="0.45">
      <c r="A525" s="1" t="s">
        <v>214</v>
      </c>
      <c r="B525" s="1"/>
      <c r="C525" s="1"/>
      <c r="D525" s="1"/>
      <c r="E525" s="1"/>
      <c r="F525" s="1"/>
      <c r="G525" s="1"/>
      <c r="H525" s="1">
        <v>6</v>
      </c>
      <c r="I525" s="1">
        <v>1</v>
      </c>
      <c r="J525" s="1">
        <v>21</v>
      </c>
      <c r="K525">
        <f t="shared" si="8"/>
        <v>9.3333333333333339</v>
      </c>
    </row>
    <row r="526" spans="1:11" x14ac:dyDescent="0.45">
      <c r="A526" s="1" t="s">
        <v>256</v>
      </c>
      <c r="B526" s="1"/>
      <c r="C526" s="1"/>
      <c r="D526" s="1"/>
      <c r="E526" s="1"/>
      <c r="F526" s="1"/>
      <c r="G526" s="1"/>
      <c r="H526" s="1">
        <v>108</v>
      </c>
      <c r="I526" s="1">
        <v>84</v>
      </c>
      <c r="J526" s="1">
        <v>90</v>
      </c>
      <c r="K526">
        <f t="shared" si="8"/>
        <v>94</v>
      </c>
    </row>
    <row r="527" spans="1:11" x14ac:dyDescent="0.45">
      <c r="A527" s="1" t="s">
        <v>606</v>
      </c>
      <c r="B527" s="1"/>
      <c r="C527" s="1"/>
      <c r="D527" s="1"/>
      <c r="E527" s="1"/>
      <c r="F527" s="1"/>
      <c r="G527" s="1">
        <v>110</v>
      </c>
      <c r="H527" s="1">
        <v>113</v>
      </c>
      <c r="I527" s="1">
        <v>86</v>
      </c>
      <c r="J527" s="1">
        <v>89</v>
      </c>
      <c r="K527">
        <f t="shared" si="8"/>
        <v>99.5</v>
      </c>
    </row>
    <row r="528" spans="1:11" x14ac:dyDescent="0.45">
      <c r="A528" s="1" t="s">
        <v>614</v>
      </c>
      <c r="B528" s="1"/>
      <c r="C528" s="1"/>
      <c r="D528" s="1"/>
      <c r="E528" s="1"/>
      <c r="F528" s="1"/>
      <c r="G528" s="1"/>
      <c r="H528" s="1"/>
      <c r="I528" s="1"/>
      <c r="J528" s="1"/>
      <c r="K528" t="str">
        <f t="shared" si="8"/>
        <v/>
      </c>
    </row>
    <row r="529" spans="1:11" x14ac:dyDescent="0.45">
      <c r="A529" s="1" t="s">
        <v>460</v>
      </c>
      <c r="B529" s="1"/>
      <c r="C529" s="1"/>
      <c r="D529" s="1"/>
      <c r="E529" s="1"/>
      <c r="F529" s="1"/>
      <c r="G529" s="1"/>
      <c r="H529" s="1"/>
      <c r="I529" s="1"/>
      <c r="J529" s="1"/>
      <c r="K529" t="str">
        <f t="shared" si="8"/>
        <v/>
      </c>
    </row>
    <row r="530" spans="1:11" x14ac:dyDescent="0.45">
      <c r="A530" s="1" t="s">
        <v>72</v>
      </c>
      <c r="B530" s="1"/>
      <c r="C530" s="1"/>
      <c r="D530" s="1"/>
      <c r="E530" s="1"/>
      <c r="F530" s="1"/>
      <c r="G530" s="1"/>
      <c r="H530" s="1">
        <v>26</v>
      </c>
      <c r="I530" s="1">
        <v>17</v>
      </c>
      <c r="J530" s="1">
        <v>4</v>
      </c>
      <c r="K530">
        <f t="shared" si="8"/>
        <v>15.666666666666666</v>
      </c>
    </row>
    <row r="531" spans="1:11" x14ac:dyDescent="0.45">
      <c r="A531" s="1" t="s">
        <v>278</v>
      </c>
      <c r="B531" s="1"/>
      <c r="C531" s="1"/>
      <c r="D531" s="1"/>
      <c r="E531" s="1"/>
      <c r="F531" s="1"/>
      <c r="G531" s="1"/>
      <c r="H531" s="1"/>
      <c r="I531" s="1"/>
      <c r="J531" s="1"/>
      <c r="K531" t="str">
        <f t="shared" si="8"/>
        <v/>
      </c>
    </row>
    <row r="532" spans="1:11" x14ac:dyDescent="0.45">
      <c r="A532" s="1" t="s">
        <v>461</v>
      </c>
      <c r="B532" s="1"/>
      <c r="C532" s="1"/>
      <c r="D532" s="1"/>
      <c r="E532" s="1"/>
      <c r="F532" s="1"/>
      <c r="G532" s="1"/>
      <c r="H532" s="1">
        <v>166</v>
      </c>
      <c r="I532" s="1">
        <v>103</v>
      </c>
      <c r="J532" s="1">
        <v>127</v>
      </c>
      <c r="K532">
        <f t="shared" si="8"/>
        <v>132</v>
      </c>
    </row>
    <row r="533" spans="1:11" x14ac:dyDescent="0.45">
      <c r="A533" s="1" t="s">
        <v>299</v>
      </c>
      <c r="B533" s="1"/>
      <c r="C533" s="1"/>
      <c r="D533" s="1"/>
      <c r="E533" s="1"/>
      <c r="F533" s="1"/>
      <c r="G533" s="1"/>
      <c r="H533" s="1">
        <v>63</v>
      </c>
      <c r="I533" s="1">
        <v>125</v>
      </c>
      <c r="J533" s="1">
        <v>0</v>
      </c>
      <c r="K533">
        <f t="shared" si="8"/>
        <v>62.666666666666664</v>
      </c>
    </row>
    <row r="534" spans="1:11" x14ac:dyDescent="0.45">
      <c r="A534" s="1" t="s">
        <v>511</v>
      </c>
      <c r="B534" s="1"/>
      <c r="C534" s="1"/>
      <c r="D534" s="1"/>
      <c r="E534" s="1"/>
      <c r="F534" s="1"/>
      <c r="G534" s="1"/>
      <c r="H534" s="1"/>
      <c r="I534" s="1"/>
      <c r="J534" s="1"/>
      <c r="K534" t="str">
        <f t="shared" si="8"/>
        <v/>
      </c>
    </row>
    <row r="535" spans="1:11" x14ac:dyDescent="0.45">
      <c r="A535" s="1" t="s">
        <v>389</v>
      </c>
      <c r="B535" s="1"/>
      <c r="C535" s="1"/>
      <c r="D535" s="1"/>
      <c r="E535" s="1"/>
      <c r="F535" s="1"/>
      <c r="G535" s="1"/>
      <c r="H535" s="1">
        <v>0</v>
      </c>
      <c r="I535" s="1">
        <v>0</v>
      </c>
      <c r="J535" s="1">
        <v>2</v>
      </c>
      <c r="K535">
        <f t="shared" si="8"/>
        <v>0.66666666666666663</v>
      </c>
    </row>
    <row r="536" spans="1:11" x14ac:dyDescent="0.45">
      <c r="A536" s="1" t="s">
        <v>229</v>
      </c>
      <c r="B536" s="1"/>
      <c r="C536" s="1"/>
      <c r="D536" s="1"/>
      <c r="E536" s="1"/>
      <c r="F536" s="1"/>
      <c r="G536" s="1"/>
      <c r="H536" s="1">
        <v>99</v>
      </c>
      <c r="I536" s="1">
        <v>99</v>
      </c>
      <c r="J536" s="1">
        <v>31</v>
      </c>
      <c r="K536">
        <f t="shared" si="8"/>
        <v>76.333333333333329</v>
      </c>
    </row>
    <row r="537" spans="1:11" x14ac:dyDescent="0.45">
      <c r="A537" s="1" t="s">
        <v>548</v>
      </c>
      <c r="B537" s="1"/>
      <c r="C537" s="1"/>
      <c r="D537" s="1"/>
      <c r="E537" s="1"/>
      <c r="F537" s="1"/>
      <c r="G537" s="1"/>
      <c r="H537" s="1"/>
      <c r="I537" s="1">
        <v>96</v>
      </c>
      <c r="J537" s="1"/>
      <c r="K537">
        <f t="shared" si="8"/>
        <v>96</v>
      </c>
    </row>
    <row r="538" spans="1:11" x14ac:dyDescent="0.45">
      <c r="A538" s="1" t="s">
        <v>577</v>
      </c>
      <c r="B538" s="1"/>
      <c r="C538" s="1"/>
      <c r="D538" s="1"/>
      <c r="E538" s="1"/>
      <c r="F538" s="1"/>
      <c r="G538" s="1"/>
      <c r="H538" s="1"/>
      <c r="I538" s="1"/>
      <c r="J538" s="1"/>
      <c r="K538" t="str">
        <f t="shared" si="8"/>
        <v/>
      </c>
    </row>
    <row r="539" spans="1:11" x14ac:dyDescent="0.45">
      <c r="A539" s="1" t="s">
        <v>411</v>
      </c>
      <c r="B539" s="1"/>
      <c r="C539" s="1"/>
      <c r="D539" s="1"/>
      <c r="E539" s="1"/>
      <c r="F539" s="1"/>
      <c r="G539" s="1"/>
      <c r="H539" s="1"/>
      <c r="I539" s="1"/>
      <c r="J539" s="1">
        <v>0</v>
      </c>
      <c r="K539">
        <f t="shared" si="8"/>
        <v>0</v>
      </c>
    </row>
    <row r="540" spans="1:11" x14ac:dyDescent="0.45">
      <c r="A540" s="1" t="s">
        <v>173</v>
      </c>
      <c r="B540" s="1"/>
      <c r="C540" s="1"/>
      <c r="D540" s="1"/>
      <c r="E540" s="1"/>
      <c r="F540" s="1"/>
      <c r="G540" s="1"/>
      <c r="H540" s="1"/>
      <c r="I540" s="1"/>
      <c r="J540" s="1">
        <v>72</v>
      </c>
      <c r="K540">
        <f t="shared" si="8"/>
        <v>72</v>
      </c>
    </row>
    <row r="541" spans="1:11" x14ac:dyDescent="0.45">
      <c r="A541" s="1" t="s">
        <v>227</v>
      </c>
      <c r="B541" s="1"/>
      <c r="C541" s="1"/>
      <c r="D541" s="1"/>
      <c r="E541" s="1"/>
      <c r="F541" s="1"/>
      <c r="G541" s="1"/>
      <c r="H541" s="1"/>
      <c r="I541" s="1"/>
      <c r="J541" s="1">
        <v>59</v>
      </c>
      <c r="K541">
        <f t="shared" si="8"/>
        <v>59</v>
      </c>
    </row>
    <row r="542" spans="1:11" x14ac:dyDescent="0.45">
      <c r="A542" s="1" t="s">
        <v>568</v>
      </c>
      <c r="B542" s="1"/>
      <c r="C542" s="1"/>
      <c r="D542" s="1"/>
      <c r="E542" s="1"/>
      <c r="F542" s="1">
        <v>0</v>
      </c>
      <c r="G542" s="1">
        <v>7</v>
      </c>
      <c r="H542" s="1">
        <v>7</v>
      </c>
      <c r="I542" s="1">
        <v>112</v>
      </c>
      <c r="J542" s="1">
        <v>75</v>
      </c>
      <c r="K542">
        <f t="shared" si="8"/>
        <v>40.200000000000003</v>
      </c>
    </row>
    <row r="543" spans="1:11" x14ac:dyDescent="0.45">
      <c r="A543" s="1" t="s">
        <v>553</v>
      </c>
      <c r="B543" s="1"/>
      <c r="C543" s="1"/>
      <c r="D543" s="1"/>
      <c r="E543" s="1"/>
      <c r="F543" s="1"/>
      <c r="G543" s="1"/>
      <c r="H543" s="1"/>
      <c r="I543" s="1"/>
      <c r="J543" s="1"/>
      <c r="K543" t="str">
        <f t="shared" si="8"/>
        <v/>
      </c>
    </row>
    <row r="544" spans="1:11" x14ac:dyDescent="0.45">
      <c r="A544" s="1" t="s">
        <v>185</v>
      </c>
      <c r="B544" s="1"/>
      <c r="C544" s="1"/>
      <c r="D544" s="1"/>
      <c r="E544" s="1"/>
      <c r="F544" s="1"/>
      <c r="G544" s="1"/>
      <c r="H544" s="1"/>
      <c r="I544" s="1"/>
      <c r="J544" s="1"/>
      <c r="K544" t="str">
        <f t="shared" si="8"/>
        <v/>
      </c>
    </row>
    <row r="545" spans="1:11" x14ac:dyDescent="0.45">
      <c r="A545" s="1" t="s">
        <v>590</v>
      </c>
      <c r="B545" s="1"/>
      <c r="C545" s="1"/>
      <c r="D545" s="1"/>
      <c r="E545" s="1"/>
      <c r="F545" s="1"/>
      <c r="G545" s="1"/>
      <c r="H545" s="1"/>
      <c r="I545" s="1"/>
      <c r="J545" s="1">
        <v>12</v>
      </c>
      <c r="K545">
        <f t="shared" si="8"/>
        <v>12</v>
      </c>
    </row>
    <row r="546" spans="1:11" x14ac:dyDescent="0.45">
      <c r="A546" s="1" t="s">
        <v>370</v>
      </c>
      <c r="B546" s="1"/>
      <c r="C546" s="1"/>
      <c r="D546" s="1"/>
      <c r="E546" s="1"/>
      <c r="F546" s="1"/>
      <c r="G546" s="1"/>
      <c r="H546" s="1"/>
      <c r="I546" s="1"/>
      <c r="J546" s="1"/>
      <c r="K546" t="str">
        <f t="shared" si="8"/>
        <v/>
      </c>
    </row>
    <row r="547" spans="1:11" x14ac:dyDescent="0.45">
      <c r="A547" s="1" t="s">
        <v>288</v>
      </c>
      <c r="B547" s="1"/>
      <c r="C547" s="1"/>
      <c r="D547" s="1"/>
      <c r="E547" s="1"/>
      <c r="F547" s="1"/>
      <c r="G547" s="1"/>
      <c r="H547" s="1">
        <v>96</v>
      </c>
      <c r="I547" s="1">
        <v>144</v>
      </c>
      <c r="J547" s="1">
        <v>81</v>
      </c>
      <c r="K547">
        <f t="shared" si="8"/>
        <v>107</v>
      </c>
    </row>
    <row r="548" spans="1:11" x14ac:dyDescent="0.45">
      <c r="A548" s="1" t="s">
        <v>158</v>
      </c>
      <c r="B548" s="1"/>
      <c r="C548" s="1"/>
      <c r="D548" s="1"/>
      <c r="E548" s="1"/>
      <c r="F548" s="1"/>
      <c r="G548" s="1"/>
      <c r="H548" s="1"/>
      <c r="I548" s="1"/>
      <c r="J548" s="1">
        <v>1</v>
      </c>
      <c r="K548">
        <f t="shared" si="8"/>
        <v>1</v>
      </c>
    </row>
    <row r="549" spans="1:11" x14ac:dyDescent="0.45">
      <c r="A549" s="1" t="s">
        <v>567</v>
      </c>
      <c r="B549" s="1">
        <v>99</v>
      </c>
      <c r="C549" s="1">
        <v>70</v>
      </c>
      <c r="D549" s="1">
        <v>82</v>
      </c>
      <c r="E549" s="1">
        <v>19</v>
      </c>
      <c r="F549" s="1">
        <v>57</v>
      </c>
      <c r="G549" s="1">
        <v>0</v>
      </c>
      <c r="H549" s="1"/>
      <c r="I549" s="1"/>
      <c r="J549" s="1"/>
      <c r="K549">
        <f t="shared" si="8"/>
        <v>54.5</v>
      </c>
    </row>
    <row r="550" spans="1:11" x14ac:dyDescent="0.45">
      <c r="A550" s="1" t="s">
        <v>266</v>
      </c>
      <c r="B550" s="1"/>
      <c r="C550" s="1"/>
      <c r="D550" s="1"/>
      <c r="E550" s="1"/>
      <c r="F550" s="1">
        <v>66</v>
      </c>
      <c r="G550" s="1">
        <v>60</v>
      </c>
      <c r="H550" s="1">
        <v>38</v>
      </c>
      <c r="I550" s="1">
        <v>68</v>
      </c>
      <c r="J550" s="1">
        <v>23</v>
      </c>
      <c r="K550">
        <f t="shared" si="8"/>
        <v>51</v>
      </c>
    </row>
    <row r="551" spans="1:11" x14ac:dyDescent="0.45">
      <c r="A551" s="1" t="s">
        <v>285</v>
      </c>
      <c r="B551" s="1"/>
      <c r="C551" s="1"/>
      <c r="D551" s="1"/>
      <c r="E551" s="1"/>
      <c r="F551" s="1"/>
      <c r="G551" s="1"/>
      <c r="H551" s="1">
        <v>83</v>
      </c>
      <c r="I551" s="1">
        <v>100</v>
      </c>
      <c r="J551" s="1">
        <v>55</v>
      </c>
      <c r="K551">
        <f t="shared" si="8"/>
        <v>79.333333333333329</v>
      </c>
    </row>
    <row r="552" spans="1:11" x14ac:dyDescent="0.45">
      <c r="A552" s="1" t="s">
        <v>110</v>
      </c>
      <c r="B552" s="1"/>
      <c r="C552" s="1"/>
      <c r="D552" s="1"/>
      <c r="E552" s="1"/>
      <c r="F552" s="1"/>
      <c r="G552" s="1"/>
      <c r="H552" s="1"/>
      <c r="I552" s="1"/>
      <c r="J552" s="1"/>
      <c r="K552" t="str">
        <f t="shared" si="8"/>
        <v/>
      </c>
    </row>
    <row r="553" spans="1:11" x14ac:dyDescent="0.45">
      <c r="A553" s="1" t="s">
        <v>621</v>
      </c>
      <c r="B553" s="1"/>
      <c r="C553" s="1"/>
      <c r="D553" s="1"/>
      <c r="E553" s="1"/>
      <c r="F553" s="1"/>
      <c r="G553" s="1"/>
      <c r="H553" s="1"/>
      <c r="I553" s="1"/>
      <c r="J553" s="1"/>
      <c r="K553" t="str">
        <f t="shared" si="8"/>
        <v/>
      </c>
    </row>
    <row r="554" spans="1:11" x14ac:dyDescent="0.45">
      <c r="A554" s="1" t="s">
        <v>217</v>
      </c>
      <c r="B554" s="1"/>
      <c r="C554" s="1"/>
      <c r="D554" s="1"/>
      <c r="E554" s="1"/>
      <c r="F554" s="1"/>
      <c r="G554" s="1"/>
      <c r="H554" s="1">
        <v>71</v>
      </c>
      <c r="I554" s="1">
        <v>81</v>
      </c>
      <c r="J554" s="1">
        <v>98</v>
      </c>
      <c r="K554">
        <f t="shared" si="8"/>
        <v>83.333333333333329</v>
      </c>
    </row>
    <row r="555" spans="1:11" x14ac:dyDescent="0.45">
      <c r="A555" s="1" t="s">
        <v>378</v>
      </c>
      <c r="B555" s="1"/>
      <c r="C555" s="1"/>
      <c r="D555" s="1"/>
      <c r="E555" s="1"/>
      <c r="F555" s="1"/>
      <c r="G555" s="1"/>
      <c r="H555" s="1"/>
      <c r="I555" s="1"/>
      <c r="J555" s="1">
        <v>3</v>
      </c>
      <c r="K555">
        <f t="shared" si="8"/>
        <v>3</v>
      </c>
    </row>
    <row r="556" spans="1:11" x14ac:dyDescent="0.45">
      <c r="A556" s="1" t="s">
        <v>105</v>
      </c>
      <c r="B556" s="1">
        <v>70</v>
      </c>
      <c r="C556" s="1">
        <v>0</v>
      </c>
      <c r="D556" s="1">
        <v>86</v>
      </c>
      <c r="E556" s="1">
        <v>89</v>
      </c>
      <c r="F556" s="1">
        <v>101</v>
      </c>
      <c r="G556" s="1">
        <v>133</v>
      </c>
      <c r="H556" s="1">
        <v>83</v>
      </c>
      <c r="I556" s="1">
        <v>95</v>
      </c>
      <c r="J556" s="1"/>
      <c r="K556">
        <f t="shared" si="8"/>
        <v>82.125</v>
      </c>
    </row>
    <row r="557" spans="1:11" x14ac:dyDescent="0.45">
      <c r="A557" s="1" t="s">
        <v>477</v>
      </c>
      <c r="B557" s="1"/>
      <c r="C557" s="1"/>
      <c r="D557" s="1"/>
      <c r="E557" s="1"/>
      <c r="F557" s="1"/>
      <c r="G557" s="1">
        <v>158</v>
      </c>
      <c r="H557" s="1">
        <v>92</v>
      </c>
      <c r="I557" s="1">
        <v>81</v>
      </c>
      <c r="J557" s="1">
        <v>14</v>
      </c>
      <c r="K557">
        <f t="shared" si="8"/>
        <v>86.25</v>
      </c>
    </row>
    <row r="558" spans="1:11" x14ac:dyDescent="0.45">
      <c r="A558" s="1" t="s">
        <v>507</v>
      </c>
      <c r="B558" s="1">
        <v>53</v>
      </c>
      <c r="C558" s="1">
        <v>43</v>
      </c>
      <c r="D558" s="1">
        <v>75</v>
      </c>
      <c r="E558" s="1">
        <v>110</v>
      </c>
      <c r="F558" s="1">
        <v>79</v>
      </c>
      <c r="G558" s="1"/>
      <c r="H558" s="1"/>
      <c r="I558" s="1"/>
      <c r="J558" s="1"/>
      <c r="K558">
        <f t="shared" si="8"/>
        <v>72</v>
      </c>
    </row>
    <row r="559" spans="1:11" x14ac:dyDescent="0.45">
      <c r="A559" s="1" t="s">
        <v>243</v>
      </c>
      <c r="B559" s="1"/>
      <c r="C559" s="1"/>
      <c r="D559" s="1"/>
      <c r="E559" s="1"/>
      <c r="F559" s="1"/>
      <c r="G559" s="1"/>
      <c r="H559" s="1">
        <v>39</v>
      </c>
      <c r="I559" s="1">
        <v>49</v>
      </c>
      <c r="J559" s="1"/>
      <c r="K559">
        <f t="shared" si="8"/>
        <v>44</v>
      </c>
    </row>
    <row r="560" spans="1:11" x14ac:dyDescent="0.45">
      <c r="A560" s="1" t="s">
        <v>329</v>
      </c>
      <c r="B560" s="1"/>
      <c r="C560" s="1"/>
      <c r="D560" s="1"/>
      <c r="E560" s="1"/>
      <c r="F560" s="1"/>
      <c r="G560" s="1"/>
      <c r="H560" s="1">
        <v>100</v>
      </c>
      <c r="I560" s="1">
        <v>109</v>
      </c>
      <c r="J560" s="1">
        <v>132</v>
      </c>
      <c r="K560">
        <f t="shared" si="8"/>
        <v>113.66666666666667</v>
      </c>
    </row>
    <row r="561" spans="1:11" x14ac:dyDescent="0.45">
      <c r="A561" s="1" t="s">
        <v>162</v>
      </c>
      <c r="B561" s="1"/>
      <c r="C561" s="1"/>
      <c r="D561" s="1"/>
      <c r="E561" s="1"/>
      <c r="F561" s="1"/>
      <c r="G561" s="1"/>
      <c r="H561" s="1"/>
      <c r="I561" s="1"/>
      <c r="J561" s="1"/>
      <c r="K561" t="str">
        <f t="shared" si="8"/>
        <v/>
      </c>
    </row>
    <row r="562" spans="1:11" x14ac:dyDescent="0.45">
      <c r="A562" s="1" t="s">
        <v>202</v>
      </c>
      <c r="B562" s="1"/>
      <c r="C562" s="1"/>
      <c r="D562" s="1"/>
      <c r="E562" s="1">
        <v>29</v>
      </c>
      <c r="F562" s="1">
        <v>42</v>
      </c>
      <c r="G562" s="1">
        <v>140</v>
      </c>
      <c r="H562" s="1">
        <v>56</v>
      </c>
      <c r="I562" s="1">
        <v>33</v>
      </c>
      <c r="J562" s="1">
        <v>66</v>
      </c>
      <c r="K562">
        <f t="shared" si="8"/>
        <v>61</v>
      </c>
    </row>
    <row r="563" spans="1:11" x14ac:dyDescent="0.45">
      <c r="A563" s="1" t="s">
        <v>193</v>
      </c>
      <c r="B563" s="1"/>
      <c r="C563" s="1"/>
      <c r="D563" s="1"/>
      <c r="E563" s="1"/>
      <c r="F563" s="1"/>
      <c r="G563" s="1"/>
      <c r="H563" s="1"/>
      <c r="I563" s="1">
        <v>158</v>
      </c>
      <c r="J563" s="1">
        <v>108</v>
      </c>
      <c r="K563">
        <f t="shared" si="8"/>
        <v>133</v>
      </c>
    </row>
    <row r="564" spans="1:11" x14ac:dyDescent="0.45">
      <c r="A564" s="1" t="s">
        <v>127</v>
      </c>
      <c r="B564" s="1"/>
      <c r="C564" s="1"/>
      <c r="D564" s="1">
        <v>13</v>
      </c>
      <c r="E564" s="1">
        <v>56</v>
      </c>
      <c r="F564" s="1">
        <v>18</v>
      </c>
      <c r="G564" s="1">
        <v>105</v>
      </c>
      <c r="H564" s="1">
        <v>83</v>
      </c>
      <c r="I564" s="1">
        <v>146</v>
      </c>
      <c r="J564" s="1">
        <v>116</v>
      </c>
      <c r="K564">
        <f t="shared" si="8"/>
        <v>76.714285714285708</v>
      </c>
    </row>
    <row r="565" spans="1:11" x14ac:dyDescent="0.45">
      <c r="A565" s="1" t="s">
        <v>562</v>
      </c>
      <c r="B565" s="1"/>
      <c r="C565" s="1"/>
      <c r="D565" s="1"/>
      <c r="E565" s="1"/>
      <c r="F565" s="1"/>
      <c r="G565" s="1"/>
      <c r="H565" s="1"/>
      <c r="I565" s="1">
        <v>26</v>
      </c>
      <c r="J565" s="1">
        <v>19</v>
      </c>
      <c r="K565">
        <f t="shared" si="8"/>
        <v>22.5</v>
      </c>
    </row>
    <row r="566" spans="1:11" x14ac:dyDescent="0.45">
      <c r="A566" s="1" t="s">
        <v>421</v>
      </c>
      <c r="B566" s="1"/>
      <c r="C566" s="1"/>
      <c r="D566" s="1"/>
      <c r="E566" s="1"/>
      <c r="F566" s="1"/>
      <c r="G566" s="1"/>
      <c r="H566" s="1"/>
      <c r="I566" s="1"/>
      <c r="J566" s="1">
        <v>0</v>
      </c>
      <c r="K566">
        <f t="shared" si="8"/>
        <v>0</v>
      </c>
    </row>
    <row r="567" spans="1:11" x14ac:dyDescent="0.45">
      <c r="A567" s="1" t="s">
        <v>333</v>
      </c>
      <c r="B567" s="1"/>
      <c r="C567" s="1"/>
      <c r="D567" s="1"/>
      <c r="E567" s="1"/>
      <c r="F567" s="1"/>
      <c r="G567" s="1"/>
      <c r="H567" s="1"/>
      <c r="I567" s="1">
        <v>14</v>
      </c>
      <c r="J567" s="1">
        <v>93</v>
      </c>
      <c r="K567">
        <f t="shared" si="8"/>
        <v>53.5</v>
      </c>
    </row>
    <row r="568" spans="1:11" x14ac:dyDescent="0.45">
      <c r="A568" s="1" t="s">
        <v>199</v>
      </c>
      <c r="B568" s="1"/>
      <c r="C568" s="1"/>
      <c r="D568" s="1"/>
      <c r="E568" s="1"/>
      <c r="F568" s="1"/>
      <c r="G568" s="1"/>
      <c r="H568" s="1"/>
      <c r="I568" s="1"/>
      <c r="J568" s="1">
        <v>3</v>
      </c>
      <c r="K568">
        <f t="shared" si="8"/>
        <v>3</v>
      </c>
    </row>
    <row r="569" spans="1:11" x14ac:dyDescent="0.45">
      <c r="A569" s="1" t="s">
        <v>432</v>
      </c>
      <c r="B569" s="1"/>
      <c r="C569" s="1"/>
      <c r="D569" s="1"/>
      <c r="E569" s="1"/>
      <c r="F569" s="1"/>
      <c r="G569" s="1"/>
      <c r="H569" s="1"/>
      <c r="I569" s="1"/>
      <c r="J569" s="1"/>
      <c r="K569" t="str">
        <f t="shared" si="8"/>
        <v/>
      </c>
    </row>
    <row r="570" spans="1:11" x14ac:dyDescent="0.45">
      <c r="A570" s="1" t="s">
        <v>346</v>
      </c>
      <c r="B570" s="1"/>
      <c r="C570" s="1"/>
      <c r="D570" s="1"/>
      <c r="E570" s="1"/>
      <c r="F570" s="1">
        <v>18</v>
      </c>
      <c r="G570" s="1">
        <v>28</v>
      </c>
      <c r="H570" s="1">
        <v>22</v>
      </c>
      <c r="I570" s="1">
        <v>122</v>
      </c>
      <c r="J570" s="1">
        <v>99</v>
      </c>
      <c r="K570">
        <f t="shared" si="8"/>
        <v>57.8</v>
      </c>
    </row>
    <row r="571" spans="1:11" x14ac:dyDescent="0.45">
      <c r="A571" s="1" t="s">
        <v>78</v>
      </c>
      <c r="B571" s="1"/>
      <c r="C571" s="1"/>
      <c r="D571" s="1"/>
      <c r="E571" s="1"/>
      <c r="F571" s="1"/>
      <c r="G571" s="1"/>
      <c r="H571" s="1"/>
      <c r="I571" s="1"/>
      <c r="J571" s="1"/>
      <c r="K571" t="str">
        <f t="shared" si="8"/>
        <v/>
      </c>
    </row>
    <row r="572" spans="1:11" x14ac:dyDescent="0.45">
      <c r="A572" s="1" t="s">
        <v>254</v>
      </c>
      <c r="B572" s="1"/>
      <c r="C572" s="1"/>
      <c r="D572" s="1"/>
      <c r="E572" s="1"/>
      <c r="F572" s="1"/>
      <c r="G572" s="1"/>
      <c r="H572" s="1"/>
      <c r="I572" s="1"/>
      <c r="J572" s="1"/>
      <c r="K572" t="str">
        <f t="shared" si="8"/>
        <v/>
      </c>
    </row>
    <row r="573" spans="1:11" x14ac:dyDescent="0.45">
      <c r="A573" s="1" t="s">
        <v>449</v>
      </c>
      <c r="B573" s="1"/>
      <c r="C573" s="1"/>
      <c r="D573" s="1"/>
      <c r="E573" s="1"/>
      <c r="F573" s="1"/>
      <c r="G573" s="1">
        <v>89</v>
      </c>
      <c r="H573" s="1">
        <v>66</v>
      </c>
      <c r="I573" s="1">
        <v>122</v>
      </c>
      <c r="J573" s="1">
        <v>74</v>
      </c>
      <c r="K573">
        <f t="shared" si="8"/>
        <v>87.75</v>
      </c>
    </row>
    <row r="574" spans="1:11" x14ac:dyDescent="0.45">
      <c r="A574" s="1" t="s">
        <v>633</v>
      </c>
      <c r="B574" s="1"/>
      <c r="C574" s="1"/>
      <c r="D574" s="1"/>
      <c r="E574" s="1"/>
      <c r="F574" s="1"/>
      <c r="G574" s="1"/>
      <c r="H574" s="1"/>
      <c r="I574" s="1"/>
      <c r="J574" s="1"/>
      <c r="K574" t="str">
        <f t="shared" si="8"/>
        <v/>
      </c>
    </row>
    <row r="575" spans="1:11" x14ac:dyDescent="0.45">
      <c r="A575" s="1" t="s">
        <v>473</v>
      </c>
      <c r="B575" s="1"/>
      <c r="C575" s="1"/>
      <c r="D575" s="1"/>
      <c r="E575" s="1"/>
      <c r="F575" s="1"/>
      <c r="G575" s="1"/>
      <c r="H575" s="1"/>
      <c r="I575" s="1"/>
      <c r="J575" s="1"/>
      <c r="K575" t="str">
        <f t="shared" si="8"/>
        <v/>
      </c>
    </row>
    <row r="576" spans="1:11" x14ac:dyDescent="0.45">
      <c r="A576" s="1" t="s">
        <v>464</v>
      </c>
      <c r="B576" s="1"/>
      <c r="C576" s="1"/>
      <c r="D576" s="1"/>
      <c r="E576" s="1"/>
      <c r="F576" s="1"/>
      <c r="G576" s="1"/>
      <c r="H576" s="1"/>
      <c r="I576" s="1"/>
      <c r="J576" s="1"/>
      <c r="K576" t="str">
        <f t="shared" si="8"/>
        <v/>
      </c>
    </row>
    <row r="577" spans="1:11" x14ac:dyDescent="0.45">
      <c r="A577" s="1" t="s">
        <v>324</v>
      </c>
      <c r="B577" s="1"/>
      <c r="C577" s="1"/>
      <c r="D577" s="1"/>
      <c r="E577" s="1"/>
      <c r="F577" s="1"/>
      <c r="G577" s="1"/>
      <c r="H577" s="1"/>
      <c r="I577" s="1"/>
      <c r="J577" s="1"/>
      <c r="K577" t="str">
        <f t="shared" si="8"/>
        <v/>
      </c>
    </row>
    <row r="578" spans="1:11" x14ac:dyDescent="0.45">
      <c r="A578" s="1" t="s">
        <v>358</v>
      </c>
      <c r="B578" s="1"/>
      <c r="C578" s="1"/>
      <c r="D578" s="1"/>
      <c r="E578" s="1"/>
      <c r="F578" s="1"/>
      <c r="G578" s="1"/>
      <c r="H578" s="1">
        <v>88</v>
      </c>
      <c r="I578" s="1">
        <v>34</v>
      </c>
      <c r="J578" s="1">
        <v>45</v>
      </c>
      <c r="K578">
        <f t="shared" ref="K578:K621" si="9">IFERROR(AVERAGE(B578:J578),"")</f>
        <v>55.666666666666664</v>
      </c>
    </row>
    <row r="579" spans="1:11" x14ac:dyDescent="0.45">
      <c r="A579" s="1" t="s">
        <v>629</v>
      </c>
      <c r="B579" s="1"/>
      <c r="C579" s="1"/>
      <c r="D579" s="1"/>
      <c r="E579" s="1"/>
      <c r="F579" s="1"/>
      <c r="G579" s="1"/>
      <c r="H579" s="1">
        <v>22</v>
      </c>
      <c r="I579" s="1">
        <v>5</v>
      </c>
      <c r="J579" s="1">
        <v>26</v>
      </c>
      <c r="K579">
        <f t="shared" si="9"/>
        <v>17.666666666666668</v>
      </c>
    </row>
    <row r="580" spans="1:11" x14ac:dyDescent="0.45">
      <c r="A580" s="1" t="s">
        <v>600</v>
      </c>
      <c r="B580" s="1"/>
      <c r="C580" s="1"/>
      <c r="D580" s="1"/>
      <c r="E580" s="1"/>
      <c r="F580" s="1">
        <v>68</v>
      </c>
      <c r="G580" s="1">
        <v>106</v>
      </c>
      <c r="H580" s="1">
        <v>101</v>
      </c>
      <c r="I580" s="1">
        <v>79</v>
      </c>
      <c r="J580" s="1">
        <v>55</v>
      </c>
      <c r="K580">
        <f t="shared" si="9"/>
        <v>81.8</v>
      </c>
    </row>
    <row r="581" spans="1:11" x14ac:dyDescent="0.45">
      <c r="A581" s="1" t="s">
        <v>435</v>
      </c>
      <c r="B581" s="1"/>
      <c r="C581" s="1"/>
      <c r="D581" s="1"/>
      <c r="E581" s="1"/>
      <c r="F581" s="1"/>
      <c r="G581" s="1"/>
      <c r="H581" s="1"/>
      <c r="I581" s="1">
        <v>42</v>
      </c>
      <c r="J581" s="1">
        <v>80</v>
      </c>
      <c r="K581">
        <f t="shared" si="9"/>
        <v>61</v>
      </c>
    </row>
    <row r="582" spans="1:11" x14ac:dyDescent="0.45">
      <c r="A582" s="1" t="s">
        <v>205</v>
      </c>
      <c r="B582" s="1"/>
      <c r="C582" s="1"/>
      <c r="D582" s="1"/>
      <c r="E582" s="1"/>
      <c r="F582" s="1"/>
      <c r="G582" s="1">
        <v>48</v>
      </c>
      <c r="H582" s="1">
        <v>61</v>
      </c>
      <c r="I582" s="1">
        <v>49</v>
      </c>
      <c r="J582" s="1">
        <v>44</v>
      </c>
      <c r="K582">
        <f t="shared" si="9"/>
        <v>50.5</v>
      </c>
    </row>
    <row r="583" spans="1:11" x14ac:dyDescent="0.45">
      <c r="A583" s="1" t="s">
        <v>587</v>
      </c>
      <c r="B583" s="1"/>
      <c r="C583" s="1"/>
      <c r="D583" s="1">
        <v>0</v>
      </c>
      <c r="E583" s="1">
        <v>9</v>
      </c>
      <c r="F583" s="1">
        <v>56</v>
      </c>
      <c r="G583" s="1"/>
      <c r="H583" s="1"/>
      <c r="I583" s="1"/>
      <c r="J583" s="1"/>
      <c r="K583">
        <f t="shared" si="9"/>
        <v>21.666666666666668</v>
      </c>
    </row>
    <row r="584" spans="1:11" x14ac:dyDescent="0.45">
      <c r="A584" s="1" t="s">
        <v>133</v>
      </c>
      <c r="B584" s="1"/>
      <c r="C584" s="1"/>
      <c r="D584" s="1"/>
      <c r="E584" s="1"/>
      <c r="F584" s="1"/>
      <c r="G584" s="1"/>
      <c r="H584" s="1">
        <v>62</v>
      </c>
      <c r="I584" s="1">
        <v>84</v>
      </c>
      <c r="J584" s="1">
        <v>129</v>
      </c>
      <c r="K584">
        <f t="shared" si="9"/>
        <v>91.666666666666671</v>
      </c>
    </row>
    <row r="585" spans="1:11" x14ac:dyDescent="0.45">
      <c r="A585" s="1" t="s">
        <v>81</v>
      </c>
      <c r="B585" s="1"/>
      <c r="C585" s="1">
        <v>2</v>
      </c>
      <c r="D585" s="1">
        <v>32</v>
      </c>
      <c r="E585" s="1">
        <v>60</v>
      </c>
      <c r="F585" s="1">
        <v>41</v>
      </c>
      <c r="G585" s="1">
        <v>34</v>
      </c>
      <c r="H585" s="1">
        <v>27</v>
      </c>
      <c r="I585" s="1">
        <v>7</v>
      </c>
      <c r="J585" s="1">
        <v>55</v>
      </c>
      <c r="K585">
        <f t="shared" si="9"/>
        <v>32.25</v>
      </c>
    </row>
    <row r="586" spans="1:11" x14ac:dyDescent="0.45">
      <c r="A586" s="1" t="s">
        <v>211</v>
      </c>
      <c r="B586" s="1"/>
      <c r="C586" s="1"/>
      <c r="D586" s="1">
        <v>1</v>
      </c>
      <c r="E586" s="1">
        <v>82</v>
      </c>
      <c r="F586" s="1">
        <v>133</v>
      </c>
      <c r="G586" s="1">
        <v>95</v>
      </c>
      <c r="H586" s="1">
        <v>95</v>
      </c>
      <c r="I586" s="1">
        <v>124</v>
      </c>
      <c r="J586" s="1">
        <v>162</v>
      </c>
      <c r="K586">
        <f t="shared" si="9"/>
        <v>98.857142857142861</v>
      </c>
    </row>
    <row r="587" spans="1:11" x14ac:dyDescent="0.45">
      <c r="A587" s="1" t="s">
        <v>410</v>
      </c>
      <c r="B587" s="1"/>
      <c r="C587" s="1"/>
      <c r="D587" s="1"/>
      <c r="E587" s="1"/>
      <c r="F587" s="1"/>
      <c r="G587" s="1"/>
      <c r="H587" s="1"/>
      <c r="I587" s="1"/>
      <c r="J587" s="1"/>
      <c r="K587" t="str">
        <f t="shared" si="9"/>
        <v/>
      </c>
    </row>
    <row r="588" spans="1:11" x14ac:dyDescent="0.45">
      <c r="A588" s="1" t="s">
        <v>365</v>
      </c>
      <c r="B588" s="1"/>
      <c r="C588" s="1"/>
      <c r="D588" s="1"/>
      <c r="E588" s="1"/>
      <c r="F588" s="1"/>
      <c r="G588" s="1"/>
      <c r="H588" s="1"/>
      <c r="I588" s="1">
        <v>2</v>
      </c>
      <c r="J588" s="1">
        <v>0</v>
      </c>
      <c r="K588">
        <f t="shared" si="9"/>
        <v>1</v>
      </c>
    </row>
    <row r="589" spans="1:11" x14ac:dyDescent="0.45">
      <c r="A589" s="1" t="s">
        <v>646</v>
      </c>
      <c r="B589" s="1"/>
      <c r="C589" s="1"/>
      <c r="D589" s="1"/>
      <c r="E589" s="1"/>
      <c r="F589" s="1"/>
      <c r="G589" s="1"/>
      <c r="H589" s="1"/>
      <c r="I589" s="1"/>
      <c r="J589" s="1">
        <v>0</v>
      </c>
      <c r="K589">
        <f t="shared" si="9"/>
        <v>0</v>
      </c>
    </row>
    <row r="590" spans="1:11" x14ac:dyDescent="0.45">
      <c r="A590" s="1" t="s">
        <v>672</v>
      </c>
      <c r="B590" s="1"/>
      <c r="C590" s="1"/>
      <c r="D590" s="1"/>
      <c r="E590" s="1"/>
      <c r="F590" s="1"/>
      <c r="G590" s="1"/>
      <c r="H590" s="1"/>
      <c r="I590" s="1"/>
      <c r="J590" s="1">
        <v>52</v>
      </c>
      <c r="K590">
        <f t="shared" si="9"/>
        <v>52</v>
      </c>
    </row>
    <row r="591" spans="1:11" x14ac:dyDescent="0.45">
      <c r="A591" s="1" t="s">
        <v>635</v>
      </c>
      <c r="B591" s="1"/>
      <c r="C591" s="1"/>
      <c r="D591" s="1"/>
      <c r="E591" s="1"/>
      <c r="F591" s="1"/>
      <c r="G591" s="1"/>
      <c r="H591" s="1"/>
      <c r="I591" s="1">
        <v>82</v>
      </c>
      <c r="J591" s="1">
        <v>104</v>
      </c>
      <c r="K591">
        <f t="shared" si="9"/>
        <v>93</v>
      </c>
    </row>
    <row r="592" spans="1:11" x14ac:dyDescent="0.45">
      <c r="A592" s="1" t="s">
        <v>532</v>
      </c>
      <c r="B592" s="1"/>
      <c r="C592" s="1"/>
      <c r="D592" s="1">
        <v>121</v>
      </c>
      <c r="E592" s="1">
        <v>130</v>
      </c>
      <c r="F592" s="1">
        <v>104</v>
      </c>
      <c r="G592" s="1">
        <v>92</v>
      </c>
      <c r="H592" s="1">
        <v>81</v>
      </c>
      <c r="I592" s="1">
        <v>128</v>
      </c>
      <c r="J592" s="1"/>
      <c r="K592">
        <f t="shared" si="9"/>
        <v>109.33333333333333</v>
      </c>
    </row>
    <row r="593" spans="1:11" x14ac:dyDescent="0.45">
      <c r="A593" s="1" t="s">
        <v>258</v>
      </c>
      <c r="B593" s="1"/>
      <c r="C593" s="1"/>
      <c r="D593" s="1"/>
      <c r="E593" s="1"/>
      <c r="F593" s="1"/>
      <c r="G593" s="1"/>
      <c r="H593" s="1"/>
      <c r="I593" s="1"/>
      <c r="J593" s="1"/>
      <c r="K593" t="str">
        <f t="shared" si="9"/>
        <v/>
      </c>
    </row>
    <row r="594" spans="1:11" x14ac:dyDescent="0.45">
      <c r="A594" s="1" t="s">
        <v>643</v>
      </c>
      <c r="B594" s="1"/>
      <c r="C594" s="1"/>
      <c r="D594" s="1"/>
      <c r="E594" s="1"/>
      <c r="F594" s="1"/>
      <c r="G594" s="1"/>
      <c r="H594" s="1"/>
      <c r="I594" s="1"/>
      <c r="J594" s="1"/>
      <c r="K594" t="str">
        <f t="shared" si="9"/>
        <v/>
      </c>
    </row>
    <row r="595" spans="1:11" x14ac:dyDescent="0.45">
      <c r="A595" s="1" t="s">
        <v>360</v>
      </c>
      <c r="B595" s="1"/>
      <c r="C595" s="1"/>
      <c r="D595" s="1"/>
      <c r="E595" s="1"/>
      <c r="F595" s="1"/>
      <c r="G595" s="1">
        <v>2</v>
      </c>
      <c r="H595" s="1"/>
      <c r="I595" s="1"/>
      <c r="J595" s="1"/>
      <c r="K595">
        <f t="shared" si="9"/>
        <v>2</v>
      </c>
    </row>
    <row r="596" spans="1:11" x14ac:dyDescent="0.45">
      <c r="A596" s="1" t="s">
        <v>611</v>
      </c>
      <c r="B596" s="1"/>
      <c r="C596" s="1"/>
      <c r="D596" s="1"/>
      <c r="E596" s="1"/>
      <c r="F596" s="1"/>
      <c r="G596" s="1"/>
      <c r="H596" s="1"/>
      <c r="I596" s="1"/>
      <c r="J596" s="1"/>
      <c r="K596" t="str">
        <f t="shared" si="9"/>
        <v/>
      </c>
    </row>
    <row r="597" spans="1:11" x14ac:dyDescent="0.45">
      <c r="A597" s="1" t="s">
        <v>271</v>
      </c>
      <c r="B597" s="1"/>
      <c r="C597" s="1"/>
      <c r="D597" s="1"/>
      <c r="E597" s="1"/>
      <c r="F597" s="1"/>
      <c r="G597" s="1"/>
      <c r="H597" s="1"/>
      <c r="I597" s="1"/>
      <c r="J597" s="1"/>
      <c r="K597" t="str">
        <f t="shared" si="9"/>
        <v/>
      </c>
    </row>
    <row r="598" spans="1:11" x14ac:dyDescent="0.45">
      <c r="A598" s="1" t="s">
        <v>189</v>
      </c>
      <c r="B598" s="1"/>
      <c r="C598" s="1"/>
      <c r="D598" s="1"/>
      <c r="E598" s="1"/>
      <c r="F598" s="1"/>
      <c r="G598" s="1"/>
      <c r="H598" s="1"/>
      <c r="I598" s="1"/>
      <c r="J598" s="1"/>
      <c r="K598" t="str">
        <f t="shared" si="9"/>
        <v/>
      </c>
    </row>
    <row r="599" spans="1:11" x14ac:dyDescent="0.45">
      <c r="A599" s="1" t="s">
        <v>491</v>
      </c>
      <c r="B599" s="1">
        <v>120</v>
      </c>
      <c r="C599" s="1">
        <v>166</v>
      </c>
      <c r="D599" s="1">
        <v>103</v>
      </c>
      <c r="E599" s="1">
        <v>77</v>
      </c>
      <c r="F599" s="1">
        <v>163</v>
      </c>
      <c r="G599" s="1">
        <v>79</v>
      </c>
      <c r="H599" s="1">
        <v>100</v>
      </c>
      <c r="I599" s="1">
        <v>85</v>
      </c>
      <c r="J599" s="1">
        <v>160</v>
      </c>
      <c r="K599">
        <f t="shared" si="9"/>
        <v>117</v>
      </c>
    </row>
    <row r="600" spans="1:11" x14ac:dyDescent="0.45">
      <c r="A600" s="1" t="s">
        <v>272</v>
      </c>
      <c r="B600" s="1"/>
      <c r="C600" s="1"/>
      <c r="D600" s="1"/>
      <c r="E600" s="1"/>
      <c r="F600" s="1"/>
      <c r="G600" s="1"/>
      <c r="H600" s="1"/>
      <c r="I600" s="1"/>
      <c r="J600" s="1"/>
      <c r="K600" t="str">
        <f t="shared" si="9"/>
        <v/>
      </c>
    </row>
    <row r="601" spans="1:11" x14ac:dyDescent="0.45">
      <c r="A601" s="1" t="s">
        <v>535</v>
      </c>
      <c r="B601" s="1"/>
      <c r="C601" s="1"/>
      <c r="D601" s="1"/>
      <c r="E601" s="1"/>
      <c r="F601" s="1"/>
      <c r="G601" s="1"/>
      <c r="H601" s="1">
        <v>0</v>
      </c>
      <c r="I601" s="1">
        <v>1</v>
      </c>
      <c r="J601" s="1">
        <v>1</v>
      </c>
      <c r="K601">
        <f t="shared" si="9"/>
        <v>0.66666666666666663</v>
      </c>
    </row>
    <row r="602" spans="1:11" x14ac:dyDescent="0.45">
      <c r="A602" s="1" t="s">
        <v>551</v>
      </c>
      <c r="B602" s="1">
        <v>4</v>
      </c>
      <c r="C602" s="1">
        <v>6</v>
      </c>
      <c r="D602" s="1">
        <v>33</v>
      </c>
      <c r="E602" s="1">
        <v>135</v>
      </c>
      <c r="F602" s="1">
        <v>84</v>
      </c>
      <c r="G602" s="1">
        <v>94</v>
      </c>
      <c r="H602" s="1">
        <v>52</v>
      </c>
      <c r="I602" s="1">
        <v>56</v>
      </c>
      <c r="J602" s="1"/>
      <c r="K602">
        <f t="shared" si="9"/>
        <v>58</v>
      </c>
    </row>
    <row r="603" spans="1:11" x14ac:dyDescent="0.45">
      <c r="A603" s="1" t="s">
        <v>564</v>
      </c>
      <c r="B603" s="1"/>
      <c r="C603" s="1"/>
      <c r="D603" s="1"/>
      <c r="E603" s="1"/>
      <c r="F603" s="1"/>
      <c r="G603" s="1"/>
      <c r="H603" s="1"/>
      <c r="I603" s="1"/>
      <c r="J603" s="1"/>
      <c r="K603" t="str">
        <f t="shared" si="9"/>
        <v/>
      </c>
    </row>
    <row r="604" spans="1:11" x14ac:dyDescent="0.45">
      <c r="A604" s="1" t="s">
        <v>523</v>
      </c>
      <c r="B604" s="1"/>
      <c r="C604" s="1"/>
      <c r="D604" s="1"/>
      <c r="E604" s="1"/>
      <c r="F604" s="1"/>
      <c r="G604" s="1"/>
      <c r="H604" s="1"/>
      <c r="I604" s="1"/>
      <c r="J604" s="1">
        <v>17</v>
      </c>
      <c r="K604">
        <f t="shared" si="9"/>
        <v>17</v>
      </c>
    </row>
    <row r="605" spans="1:11" x14ac:dyDescent="0.45">
      <c r="A605" s="1" t="s">
        <v>224</v>
      </c>
      <c r="B605" s="1">
        <v>131</v>
      </c>
      <c r="C605" s="1">
        <v>115</v>
      </c>
      <c r="D605" s="1">
        <v>107</v>
      </c>
      <c r="E605" s="1">
        <v>93</v>
      </c>
      <c r="F605" s="1">
        <v>76</v>
      </c>
      <c r="G605" s="1">
        <v>40</v>
      </c>
      <c r="H605" s="1">
        <v>44</v>
      </c>
      <c r="I605" s="1">
        <v>46</v>
      </c>
      <c r="J605" s="1">
        <v>25</v>
      </c>
      <c r="K605">
        <f t="shared" si="9"/>
        <v>75.222222222222229</v>
      </c>
    </row>
    <row r="606" spans="1:11" x14ac:dyDescent="0.45">
      <c r="A606" s="1" t="s">
        <v>578</v>
      </c>
      <c r="B606" s="1">
        <v>134</v>
      </c>
      <c r="C606" s="1">
        <v>25</v>
      </c>
      <c r="D606" s="1">
        <v>45</v>
      </c>
      <c r="E606" s="1">
        <v>43</v>
      </c>
      <c r="F606" s="1">
        <v>45</v>
      </c>
      <c r="G606" s="1">
        <v>34</v>
      </c>
      <c r="H606" s="1">
        <v>83</v>
      </c>
      <c r="I606" s="1">
        <v>126</v>
      </c>
      <c r="J606" s="1">
        <v>13</v>
      </c>
      <c r="K606">
        <f t="shared" si="9"/>
        <v>60.888888888888886</v>
      </c>
    </row>
    <row r="607" spans="1:11" x14ac:dyDescent="0.45">
      <c r="A607" s="1" t="s">
        <v>135</v>
      </c>
      <c r="B607" s="1"/>
      <c r="C607" s="1"/>
      <c r="D607" s="1"/>
      <c r="E607" s="1"/>
      <c r="F607" s="1"/>
      <c r="G607" s="1"/>
      <c r="H607" s="1"/>
      <c r="I607" s="1">
        <v>42</v>
      </c>
      <c r="J607" s="1">
        <v>0</v>
      </c>
      <c r="K607">
        <f t="shared" si="9"/>
        <v>21</v>
      </c>
    </row>
    <row r="608" spans="1:11" x14ac:dyDescent="0.45">
      <c r="A608" s="1" t="s">
        <v>148</v>
      </c>
      <c r="B608" s="1"/>
      <c r="C608" s="1"/>
      <c r="D608" s="1"/>
      <c r="E608" s="1"/>
      <c r="F608" s="1"/>
      <c r="G608" s="1"/>
      <c r="H608" s="1"/>
      <c r="I608" s="1">
        <v>19</v>
      </c>
      <c r="J608" s="1">
        <v>22</v>
      </c>
      <c r="K608">
        <f t="shared" si="9"/>
        <v>20.5</v>
      </c>
    </row>
    <row r="609" spans="1:11" x14ac:dyDescent="0.45">
      <c r="A609" s="1" t="s">
        <v>89</v>
      </c>
      <c r="B609" s="1"/>
      <c r="C609" s="1"/>
      <c r="D609" s="1"/>
      <c r="E609" s="1"/>
      <c r="F609" s="1"/>
      <c r="G609" s="1"/>
      <c r="H609" s="1"/>
      <c r="I609" s="1"/>
      <c r="J609" s="1">
        <v>0</v>
      </c>
      <c r="K609">
        <f t="shared" si="9"/>
        <v>0</v>
      </c>
    </row>
    <row r="610" spans="1:11" x14ac:dyDescent="0.45">
      <c r="A610" s="1" t="s">
        <v>139</v>
      </c>
      <c r="B610" s="1"/>
      <c r="C610" s="1"/>
      <c r="D610" s="1"/>
      <c r="E610" s="1">
        <v>93</v>
      </c>
      <c r="F610" s="1">
        <v>1</v>
      </c>
      <c r="G610" s="1"/>
      <c r="H610" s="1"/>
      <c r="I610" s="1"/>
      <c r="J610" s="1"/>
      <c r="K610">
        <f t="shared" si="9"/>
        <v>47</v>
      </c>
    </row>
    <row r="611" spans="1:11" x14ac:dyDescent="0.45">
      <c r="A611" s="1" t="s">
        <v>120</v>
      </c>
      <c r="B611" s="1"/>
      <c r="C611" s="1"/>
      <c r="D611" s="1"/>
      <c r="E611" s="1"/>
      <c r="F611" s="1">
        <v>144</v>
      </c>
      <c r="G611" s="1">
        <v>184</v>
      </c>
      <c r="H611" s="1">
        <v>147</v>
      </c>
      <c r="I611" s="1">
        <v>151</v>
      </c>
      <c r="J611" s="1">
        <v>191</v>
      </c>
      <c r="K611">
        <f t="shared" si="9"/>
        <v>163.4</v>
      </c>
    </row>
    <row r="612" spans="1:11" x14ac:dyDescent="0.45">
      <c r="A612" s="1" t="s">
        <v>467</v>
      </c>
      <c r="B612" s="1"/>
      <c r="C612" s="1"/>
      <c r="D612" s="1"/>
      <c r="E612" s="1"/>
      <c r="F612" s="1"/>
      <c r="G612" s="1"/>
      <c r="H612" s="1"/>
      <c r="I612" s="1"/>
      <c r="J612" s="1"/>
      <c r="K612" t="str">
        <f t="shared" si="9"/>
        <v/>
      </c>
    </row>
    <row r="613" spans="1:11" x14ac:dyDescent="0.45">
      <c r="A613" s="1" t="s">
        <v>321</v>
      </c>
      <c r="B613" s="1"/>
      <c r="C613" s="1"/>
      <c r="D613" s="1"/>
      <c r="E613" s="1"/>
      <c r="F613" s="1"/>
      <c r="G613" s="1"/>
      <c r="H613" s="1"/>
      <c r="I613" s="1"/>
      <c r="J613" s="1"/>
      <c r="K613" t="str">
        <f t="shared" si="9"/>
        <v/>
      </c>
    </row>
    <row r="614" spans="1:11" x14ac:dyDescent="0.45">
      <c r="A614" s="1" t="s">
        <v>122</v>
      </c>
      <c r="B614" s="1"/>
      <c r="C614" s="1"/>
      <c r="D614" s="1"/>
      <c r="E614" s="1"/>
      <c r="F614" s="1"/>
      <c r="G614" s="1"/>
      <c r="H614" s="1"/>
      <c r="I614" s="1"/>
      <c r="J614" s="1">
        <v>98</v>
      </c>
      <c r="K614">
        <f t="shared" si="9"/>
        <v>98</v>
      </c>
    </row>
    <row r="615" spans="1:11" x14ac:dyDescent="0.45">
      <c r="A615" s="1" t="s">
        <v>306</v>
      </c>
      <c r="B615" s="1"/>
      <c r="C615" s="1"/>
      <c r="D615" s="1"/>
      <c r="E615" s="1"/>
      <c r="F615" s="1"/>
      <c r="G615" s="1"/>
      <c r="H615" s="1"/>
      <c r="I615" s="1">
        <v>29</v>
      </c>
      <c r="J615" s="1">
        <v>59</v>
      </c>
      <c r="K615">
        <f t="shared" si="9"/>
        <v>44</v>
      </c>
    </row>
    <row r="616" spans="1:11" x14ac:dyDescent="0.45">
      <c r="A616" s="1" t="s">
        <v>448</v>
      </c>
      <c r="B616" s="1"/>
      <c r="C616" s="1"/>
      <c r="D616" s="1"/>
      <c r="E616" s="1">
        <v>2</v>
      </c>
      <c r="F616" s="1">
        <v>0</v>
      </c>
      <c r="G616" s="1">
        <v>3</v>
      </c>
      <c r="H616" s="1">
        <v>84</v>
      </c>
      <c r="I616" s="1"/>
      <c r="J616" s="1"/>
      <c r="K616">
        <f t="shared" si="9"/>
        <v>22.25</v>
      </c>
    </row>
    <row r="617" spans="1:11" x14ac:dyDescent="0.45">
      <c r="A617" s="1" t="s">
        <v>438</v>
      </c>
      <c r="B617" s="1"/>
      <c r="C617" s="1"/>
      <c r="D617" s="1"/>
      <c r="E617" s="1"/>
      <c r="F617" s="1"/>
      <c r="G617" s="1"/>
      <c r="H617" s="1"/>
      <c r="I617" s="1"/>
      <c r="J617" s="1"/>
      <c r="K617" t="str">
        <f t="shared" si="9"/>
        <v/>
      </c>
    </row>
    <row r="618" spans="1:11" x14ac:dyDescent="0.45">
      <c r="A618" s="1" t="s">
        <v>234</v>
      </c>
      <c r="B618" s="1"/>
      <c r="C618" s="1"/>
      <c r="D618" s="1"/>
      <c r="E618" s="1"/>
      <c r="F618" s="1"/>
      <c r="G618" s="1"/>
      <c r="H618" s="1"/>
      <c r="I618" s="1">
        <v>0</v>
      </c>
      <c r="J618" s="1">
        <v>0</v>
      </c>
      <c r="K618">
        <f t="shared" si="9"/>
        <v>0</v>
      </c>
    </row>
    <row r="619" spans="1:11" x14ac:dyDescent="0.45">
      <c r="A619" s="1" t="s">
        <v>409</v>
      </c>
      <c r="B619" s="1"/>
      <c r="C619" s="1"/>
      <c r="D619" s="1"/>
      <c r="E619" s="1"/>
      <c r="F619" s="1"/>
      <c r="G619" s="1"/>
      <c r="H619" s="1"/>
      <c r="I619" s="1"/>
      <c r="J619" s="1">
        <v>35</v>
      </c>
      <c r="K619">
        <f t="shared" si="9"/>
        <v>35</v>
      </c>
    </row>
    <row r="620" spans="1:11" x14ac:dyDescent="0.45">
      <c r="A620" s="1" t="s">
        <v>207</v>
      </c>
      <c r="B620" s="1"/>
      <c r="C620" s="1"/>
      <c r="D620" s="1"/>
      <c r="E620" s="1">
        <v>0</v>
      </c>
      <c r="F620" s="1">
        <v>0</v>
      </c>
      <c r="G620" s="1">
        <v>80</v>
      </c>
      <c r="H620" s="1"/>
      <c r="I620" s="1"/>
      <c r="J620" s="1"/>
      <c r="K620">
        <f t="shared" si="9"/>
        <v>26.666666666666668</v>
      </c>
    </row>
    <row r="621" spans="1:11" x14ac:dyDescent="0.45">
      <c r="A621" s="1" t="s">
        <v>598</v>
      </c>
      <c r="B621" s="1"/>
      <c r="C621" s="1"/>
      <c r="D621" s="1"/>
      <c r="E621" s="1"/>
      <c r="F621" s="1"/>
      <c r="G621" s="1"/>
      <c r="H621" s="1"/>
      <c r="I621" s="1">
        <v>117</v>
      </c>
      <c r="J621" s="1">
        <v>57</v>
      </c>
      <c r="K621">
        <f t="shared" si="9"/>
        <v>87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L621"/>
  <sheetViews>
    <sheetView showGridLines="0" zoomScale="50" zoomScaleNormal="50" workbookViewId="0"/>
  </sheetViews>
  <sheetFormatPr defaultColWidth="8.796875" defaultRowHeight="14.25" x14ac:dyDescent="0.45"/>
  <cols>
    <col min="1" max="1" width="16.33203125" bestFit="1" customWidth="1"/>
    <col min="2" max="2" width="12.06640625" bestFit="1" customWidth="1"/>
    <col min="3" max="3" width="15.1328125" bestFit="1" customWidth="1"/>
    <col min="4" max="4" width="7.265625" bestFit="1" customWidth="1"/>
    <col min="5" max="5" width="8.73046875" bestFit="1" customWidth="1"/>
    <col min="6" max="6" width="20.19921875" bestFit="1" customWidth="1"/>
    <col min="7" max="7" width="21" bestFit="1" customWidth="1"/>
    <col min="8" max="8" width="9.53125" bestFit="1" customWidth="1"/>
    <col min="9" max="9" width="14.86328125" bestFit="1" customWidth="1"/>
    <col min="10" max="10" width="10.33203125" bestFit="1" customWidth="1"/>
    <col min="11" max="11" width="8.86328125" bestFit="1" customWidth="1"/>
    <col min="12" max="12" width="13" bestFit="1" customWidth="1"/>
  </cols>
  <sheetData>
    <row r="1" spans="1:12" x14ac:dyDescent="0.45">
      <c r="A1" s="1" t="s">
        <v>1</v>
      </c>
      <c r="B1" s="1" t="s">
        <v>1183</v>
      </c>
      <c r="C1" s="1" t="s">
        <v>1100</v>
      </c>
      <c r="D1" s="1" t="s">
        <v>1101</v>
      </c>
      <c r="E1" s="1" t="s">
        <v>1102</v>
      </c>
      <c r="F1" s="1" t="s">
        <v>1103</v>
      </c>
      <c r="G1" s="1" t="s">
        <v>1104</v>
      </c>
      <c r="H1" s="1" t="s">
        <v>1105</v>
      </c>
      <c r="I1" s="1" t="s">
        <v>1106</v>
      </c>
      <c r="J1" s="1" t="s">
        <v>1107</v>
      </c>
      <c r="K1" s="1" t="s">
        <v>1246</v>
      </c>
      <c r="L1" t="s">
        <v>1256</v>
      </c>
    </row>
    <row r="2" spans="1:12" x14ac:dyDescent="0.45">
      <c r="A2" s="1" t="s">
        <v>204</v>
      </c>
      <c r="B2" s="1" t="s">
        <v>1181</v>
      </c>
      <c r="C2" s="1" t="s">
        <v>1090</v>
      </c>
      <c r="D2" s="1">
        <v>10</v>
      </c>
      <c r="E2" s="1">
        <v>1.4</v>
      </c>
      <c r="F2" s="1">
        <v>100</v>
      </c>
      <c r="G2" s="1">
        <v>100</v>
      </c>
      <c r="H2" s="1">
        <v>0.3</v>
      </c>
      <c r="I2" s="1" t="s">
        <v>1114</v>
      </c>
      <c r="J2" s="1" t="s">
        <v>1111</v>
      </c>
      <c r="K2" s="1" t="s">
        <v>1152</v>
      </c>
      <c r="L2" s="1">
        <f>FPL_Misc_Extract[[#This Row],[PPG]]/FPL_Misc_Extract[[#This Row],[Cost]]</f>
        <v>0.31111111111111112</v>
      </c>
    </row>
    <row r="3" spans="1:12" x14ac:dyDescent="0.45">
      <c r="A3" s="1" t="s">
        <v>255</v>
      </c>
      <c r="B3" s="1" t="s">
        <v>1181</v>
      </c>
      <c r="C3" s="1" t="s">
        <v>1097</v>
      </c>
      <c r="D3" s="1">
        <v>55</v>
      </c>
      <c r="E3" s="1">
        <v>2.2000000000000002</v>
      </c>
      <c r="F3" s="1">
        <v>100</v>
      </c>
      <c r="G3" s="1">
        <v>100</v>
      </c>
      <c r="H3" s="1">
        <v>0.3</v>
      </c>
      <c r="I3" s="1" t="s">
        <v>1114</v>
      </c>
      <c r="J3" s="1" t="s">
        <v>1111</v>
      </c>
      <c r="K3" s="1" t="s">
        <v>1233</v>
      </c>
      <c r="L3" s="1">
        <f>FPL_Misc_Extract[[#This Row],[PPG]]/FPL_Misc_Extract[[#This Row],[Cost]]</f>
        <v>0.46808510638297873</v>
      </c>
    </row>
    <row r="4" spans="1:12" x14ac:dyDescent="0.45">
      <c r="A4" s="1" t="s">
        <v>316</v>
      </c>
      <c r="B4" s="1" t="s">
        <v>1181</v>
      </c>
      <c r="C4" s="1" t="s">
        <v>1090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 t="s">
        <v>1112</v>
      </c>
      <c r="J4" s="1" t="s">
        <v>1113</v>
      </c>
      <c r="K4" s="1" t="s">
        <v>1152</v>
      </c>
      <c r="L4" s="1">
        <f>FPL_Misc_Extract[[#This Row],[PPG]]/FPL_Misc_Extract[[#This Row],[Cost]]</f>
        <v>0</v>
      </c>
    </row>
    <row r="5" spans="1:12" x14ac:dyDescent="0.45">
      <c r="A5" s="1" t="s">
        <v>607</v>
      </c>
      <c r="B5" s="1" t="s">
        <v>1181</v>
      </c>
      <c r="C5" s="1" t="s">
        <v>1093</v>
      </c>
      <c r="D5" s="1">
        <v>26</v>
      </c>
      <c r="E5" s="1">
        <v>1.5</v>
      </c>
      <c r="F5" s="1">
        <v>0</v>
      </c>
      <c r="G5" s="1">
        <v>0</v>
      </c>
      <c r="H5" s="1">
        <v>0</v>
      </c>
      <c r="I5" s="1" t="s">
        <v>1142</v>
      </c>
      <c r="J5" s="1" t="s">
        <v>1109</v>
      </c>
      <c r="K5" s="1" t="s">
        <v>1177</v>
      </c>
      <c r="L5" s="1">
        <f>FPL_Misc_Extract[[#This Row],[PPG]]/FPL_Misc_Extract[[#This Row],[Cost]]</f>
        <v>0.27272727272727271</v>
      </c>
    </row>
    <row r="6" spans="1:12" x14ac:dyDescent="0.45">
      <c r="A6" s="1" t="s">
        <v>85</v>
      </c>
      <c r="B6" s="1" t="s">
        <v>1182</v>
      </c>
      <c r="C6" s="1" t="s">
        <v>1084</v>
      </c>
      <c r="D6" s="1">
        <v>11</v>
      </c>
      <c r="E6" s="1">
        <v>2.2000000000000002</v>
      </c>
      <c r="F6" s="1">
        <v>100</v>
      </c>
      <c r="G6" s="1">
        <v>100</v>
      </c>
      <c r="H6" s="1">
        <v>0.3</v>
      </c>
      <c r="I6" s="1" t="s">
        <v>1123</v>
      </c>
      <c r="J6" s="1" t="s">
        <v>1111</v>
      </c>
      <c r="K6" s="1" t="s">
        <v>1236</v>
      </c>
      <c r="L6" s="1">
        <f>FPL_Misc_Extract[[#This Row],[PPG]]/FPL_Misc_Extract[[#This Row],[Cost]]</f>
        <v>0.37931034482758624</v>
      </c>
    </row>
    <row r="7" spans="1:12" x14ac:dyDescent="0.45">
      <c r="A7" s="1" t="s">
        <v>531</v>
      </c>
      <c r="B7" s="1" t="s">
        <v>1181</v>
      </c>
      <c r="C7" s="1" t="s">
        <v>1080</v>
      </c>
      <c r="D7" s="1">
        <v>0</v>
      </c>
      <c r="E7" s="1">
        <v>0</v>
      </c>
      <c r="F7" s="1"/>
      <c r="G7" s="1"/>
      <c r="H7" s="1">
        <v>0</v>
      </c>
      <c r="I7" s="1" t="s">
        <v>1112</v>
      </c>
      <c r="J7" s="1" t="s">
        <v>1111</v>
      </c>
      <c r="K7" s="1" t="s">
        <v>1170</v>
      </c>
      <c r="L7" s="1">
        <f>FPL_Misc_Extract[[#This Row],[PPG]]/FPL_Misc_Extract[[#This Row],[Cost]]</f>
        <v>0</v>
      </c>
    </row>
    <row r="8" spans="1:12" x14ac:dyDescent="0.45">
      <c r="A8" s="1" t="s">
        <v>117</v>
      </c>
      <c r="B8" s="1" t="s">
        <v>0</v>
      </c>
      <c r="C8" s="1" t="s">
        <v>1099</v>
      </c>
      <c r="D8" s="1">
        <v>96</v>
      </c>
      <c r="E8" s="1">
        <v>3.8</v>
      </c>
      <c r="F8" s="1">
        <v>100</v>
      </c>
      <c r="G8" s="1">
        <v>100</v>
      </c>
      <c r="H8" s="1">
        <v>0.8</v>
      </c>
      <c r="I8" s="1" t="s">
        <v>1133</v>
      </c>
      <c r="J8" s="1" t="s">
        <v>1111</v>
      </c>
      <c r="K8" s="1" t="s">
        <v>1247</v>
      </c>
      <c r="L8" s="1">
        <f>FPL_Misc_Extract[[#This Row],[PPG]]/FPL_Misc_Extract[[#This Row],[Cost]]</f>
        <v>0.76</v>
      </c>
    </row>
    <row r="9" spans="1:12" x14ac:dyDescent="0.45">
      <c r="A9" s="1" t="s">
        <v>558</v>
      </c>
      <c r="B9" s="1" t="s">
        <v>1181</v>
      </c>
      <c r="C9" s="1" t="s">
        <v>1093</v>
      </c>
      <c r="D9" s="1">
        <v>59</v>
      </c>
      <c r="E9" s="1">
        <v>2.4</v>
      </c>
      <c r="F9" s="1">
        <v>100</v>
      </c>
      <c r="G9" s="1">
        <v>100</v>
      </c>
      <c r="H9" s="1">
        <v>0.7</v>
      </c>
      <c r="I9" s="1" t="s">
        <v>1119</v>
      </c>
      <c r="J9" s="1" t="s">
        <v>1111</v>
      </c>
      <c r="K9" s="1" t="s">
        <v>1134</v>
      </c>
      <c r="L9" s="1">
        <f>FPL_Misc_Extract[[#This Row],[PPG]]/FPL_Misc_Extract[[#This Row],[Cost]]</f>
        <v>0.47058823529411764</v>
      </c>
    </row>
    <row r="10" spans="1:12" x14ac:dyDescent="0.45">
      <c r="A10" s="1" t="s">
        <v>432</v>
      </c>
      <c r="B10" s="1" t="s">
        <v>1182</v>
      </c>
      <c r="C10" s="1" t="s">
        <v>1082</v>
      </c>
      <c r="D10" s="1">
        <v>37</v>
      </c>
      <c r="E10" s="1">
        <v>4.5999999999999996</v>
      </c>
      <c r="F10" s="1">
        <v>100</v>
      </c>
      <c r="G10" s="1">
        <v>100</v>
      </c>
      <c r="H10" s="1">
        <v>0.4</v>
      </c>
      <c r="I10" s="1" t="s">
        <v>1132</v>
      </c>
      <c r="J10" s="1" t="s">
        <v>1111</v>
      </c>
      <c r="K10" s="1" t="s">
        <v>1179</v>
      </c>
      <c r="L10" s="1">
        <f>FPL_Misc_Extract[[#This Row],[PPG]]/FPL_Misc_Extract[[#This Row],[Cost]]</f>
        <v>0.75409836065573765</v>
      </c>
    </row>
    <row r="11" spans="1:12" x14ac:dyDescent="0.45">
      <c r="A11" s="1" t="s">
        <v>583</v>
      </c>
      <c r="B11" s="1" t="s">
        <v>1182</v>
      </c>
      <c r="C11" s="1" t="s">
        <v>1081</v>
      </c>
      <c r="D11" s="1">
        <v>34</v>
      </c>
      <c r="E11" s="1">
        <v>2.6</v>
      </c>
      <c r="F11" s="1">
        <v>100</v>
      </c>
      <c r="G11" s="1">
        <v>100</v>
      </c>
      <c r="H11" s="1">
        <v>0.5</v>
      </c>
      <c r="I11" s="1" t="s">
        <v>1126</v>
      </c>
      <c r="J11" s="1" t="s">
        <v>1111</v>
      </c>
      <c r="K11" s="1" t="s">
        <v>1233</v>
      </c>
      <c r="L11" s="1">
        <f>FPL_Misc_Extract[[#This Row],[PPG]]/FPL_Misc_Extract[[#This Row],[Cost]]</f>
        <v>0.55319148936170215</v>
      </c>
    </row>
    <row r="12" spans="1:12" x14ac:dyDescent="0.45">
      <c r="A12" s="1" t="s">
        <v>492</v>
      </c>
      <c r="B12" s="1" t="s">
        <v>1182</v>
      </c>
      <c r="C12" s="1" t="s">
        <v>1088</v>
      </c>
      <c r="D12" s="1">
        <v>110</v>
      </c>
      <c r="E12" s="1">
        <v>5.5</v>
      </c>
      <c r="F12" s="1">
        <v>100</v>
      </c>
      <c r="G12" s="1">
        <v>100</v>
      </c>
      <c r="H12" s="1">
        <v>0.2</v>
      </c>
      <c r="I12" s="1" t="s">
        <v>1402</v>
      </c>
      <c r="J12" s="1" t="s">
        <v>1111</v>
      </c>
      <c r="K12" s="1" t="s">
        <v>1403</v>
      </c>
      <c r="L12" s="1">
        <f>FPL_Misc_Extract[[#This Row],[PPG]]/FPL_Misc_Extract[[#This Row],[Cost]]</f>
        <v>0.40740740740740738</v>
      </c>
    </row>
    <row r="13" spans="1:12" x14ac:dyDescent="0.45">
      <c r="A13" s="1" t="s">
        <v>456</v>
      </c>
      <c r="B13" s="1" t="s">
        <v>1182</v>
      </c>
      <c r="C13" s="1" t="s">
        <v>1080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 t="s">
        <v>1112</v>
      </c>
      <c r="J13" s="1" t="s">
        <v>1113</v>
      </c>
      <c r="K13" s="1" t="s">
        <v>1247</v>
      </c>
      <c r="L13" s="1">
        <f>FPL_Misc_Extract[[#This Row],[PPG]]/FPL_Misc_Extract[[#This Row],[Cost]]</f>
        <v>0</v>
      </c>
    </row>
    <row r="14" spans="1:12" x14ac:dyDescent="0.45">
      <c r="A14" s="1" t="s">
        <v>73</v>
      </c>
      <c r="B14" s="1" t="s">
        <v>1180</v>
      </c>
      <c r="C14" s="1" t="s">
        <v>1097</v>
      </c>
      <c r="D14" s="1">
        <v>63</v>
      </c>
      <c r="E14" s="1">
        <v>3.5</v>
      </c>
      <c r="F14" s="1">
        <v>100</v>
      </c>
      <c r="G14" s="1">
        <v>100</v>
      </c>
      <c r="H14" s="1">
        <v>0.5</v>
      </c>
      <c r="I14" s="1" t="s">
        <v>1119</v>
      </c>
      <c r="J14" s="1" t="s">
        <v>1111</v>
      </c>
      <c r="K14" s="1" t="s">
        <v>1154</v>
      </c>
      <c r="L14" s="1">
        <f>FPL_Misc_Extract[[#This Row],[PPG]]/FPL_Misc_Extract[[#This Row],[Cost]]</f>
        <v>0.79545454545454541</v>
      </c>
    </row>
    <row r="15" spans="1:12" x14ac:dyDescent="0.45">
      <c r="A15" s="1" t="s">
        <v>226</v>
      </c>
      <c r="B15" s="1" t="s">
        <v>1181</v>
      </c>
      <c r="C15" s="1" t="s">
        <v>1086</v>
      </c>
      <c r="D15" s="1">
        <v>92</v>
      </c>
      <c r="E15" s="1">
        <v>3.3</v>
      </c>
      <c r="F15" s="1"/>
      <c r="G15" s="1"/>
      <c r="H15" s="1">
        <v>0.4</v>
      </c>
      <c r="I15" s="1" t="s">
        <v>1177</v>
      </c>
      <c r="J15" s="1" t="s">
        <v>1111</v>
      </c>
      <c r="K15" s="1" t="s">
        <v>1157</v>
      </c>
      <c r="L15" s="1">
        <f>FPL_Misc_Extract[[#This Row],[PPG]]/FPL_Misc_Extract[[#This Row],[Cost]]</f>
        <v>0.6734693877551019</v>
      </c>
    </row>
    <row r="16" spans="1:12" x14ac:dyDescent="0.45">
      <c r="A16" s="1" t="s">
        <v>580</v>
      </c>
      <c r="B16" s="1" t="s">
        <v>1180</v>
      </c>
      <c r="C16" s="1" t="s">
        <v>1096</v>
      </c>
      <c r="D16" s="1">
        <v>126</v>
      </c>
      <c r="E16" s="1">
        <v>4.3</v>
      </c>
      <c r="F16" s="1"/>
      <c r="G16" s="1"/>
      <c r="H16" s="1">
        <v>0.6</v>
      </c>
      <c r="I16" s="1" t="s">
        <v>1404</v>
      </c>
      <c r="J16" s="1" t="s">
        <v>1111</v>
      </c>
      <c r="K16" s="1" t="s">
        <v>1241</v>
      </c>
      <c r="L16" s="1">
        <f>FPL_Misc_Extract[[#This Row],[PPG]]/FPL_Misc_Extract[[#This Row],[Cost]]</f>
        <v>0.67187499999999989</v>
      </c>
    </row>
    <row r="17" spans="1:12" x14ac:dyDescent="0.45">
      <c r="A17" s="1" t="s">
        <v>196</v>
      </c>
      <c r="B17" s="1" t="s">
        <v>1180</v>
      </c>
      <c r="C17" s="1" t="s">
        <v>1095</v>
      </c>
      <c r="D17" s="1">
        <v>0</v>
      </c>
      <c r="E17" s="1">
        <v>0</v>
      </c>
      <c r="F17" s="1"/>
      <c r="G17" s="1"/>
      <c r="H17" s="1">
        <v>0</v>
      </c>
      <c r="I17" s="1" t="s">
        <v>1112</v>
      </c>
      <c r="J17" s="1" t="s">
        <v>1113</v>
      </c>
      <c r="K17" s="1" t="s">
        <v>1237</v>
      </c>
      <c r="L17" s="1">
        <f>FPL_Misc_Extract[[#This Row],[PPG]]/FPL_Misc_Extract[[#This Row],[Cost]]</f>
        <v>0</v>
      </c>
    </row>
    <row r="18" spans="1:12" x14ac:dyDescent="0.45">
      <c r="A18" s="1" t="s">
        <v>102</v>
      </c>
      <c r="B18" s="1" t="s">
        <v>1181</v>
      </c>
      <c r="C18" s="1" t="s">
        <v>1087</v>
      </c>
      <c r="D18" s="1">
        <v>16</v>
      </c>
      <c r="E18" s="1">
        <v>1.6</v>
      </c>
      <c r="F18" s="1">
        <v>100</v>
      </c>
      <c r="G18" s="1">
        <v>100</v>
      </c>
      <c r="H18" s="1">
        <v>0.1</v>
      </c>
      <c r="I18" s="1" t="s">
        <v>1112</v>
      </c>
      <c r="J18" s="1" t="s">
        <v>1111</v>
      </c>
      <c r="K18" s="1" t="s">
        <v>1157</v>
      </c>
      <c r="L18" s="1">
        <f>FPL_Misc_Extract[[#This Row],[PPG]]/FPL_Misc_Extract[[#This Row],[Cost]]</f>
        <v>0.32653061224489793</v>
      </c>
    </row>
    <row r="19" spans="1:12" x14ac:dyDescent="0.45">
      <c r="A19" s="1" t="s">
        <v>542</v>
      </c>
      <c r="B19" s="1" t="s">
        <v>1181</v>
      </c>
      <c r="C19" s="1" t="s">
        <v>1096</v>
      </c>
      <c r="D19" s="1">
        <v>123</v>
      </c>
      <c r="E19" s="1">
        <v>4.5999999999999996</v>
      </c>
      <c r="F19" s="1">
        <v>100</v>
      </c>
      <c r="G19" s="1">
        <v>100</v>
      </c>
      <c r="H19" s="1">
        <v>0.5</v>
      </c>
      <c r="I19" s="1" t="s">
        <v>1405</v>
      </c>
      <c r="J19" s="1" t="s">
        <v>1111</v>
      </c>
      <c r="K19" s="1" t="s">
        <v>1122</v>
      </c>
      <c r="L19" s="1">
        <f>FPL_Misc_Extract[[#This Row],[PPG]]/FPL_Misc_Extract[[#This Row],[Cost]]</f>
        <v>0.76666666666666661</v>
      </c>
    </row>
    <row r="20" spans="1:12" x14ac:dyDescent="0.45">
      <c r="A20" s="1" t="s">
        <v>391</v>
      </c>
      <c r="B20" s="1" t="s">
        <v>0</v>
      </c>
      <c r="C20" s="1" t="s">
        <v>1082</v>
      </c>
      <c r="D20" s="1">
        <v>1</v>
      </c>
      <c r="E20" s="1">
        <v>1</v>
      </c>
      <c r="F20" s="1">
        <v>0</v>
      </c>
      <c r="G20" s="1">
        <v>0</v>
      </c>
      <c r="H20" s="1">
        <v>0</v>
      </c>
      <c r="I20" s="1" t="s">
        <v>1112</v>
      </c>
      <c r="J20" s="1" t="s">
        <v>1113</v>
      </c>
      <c r="K20" s="1" t="s">
        <v>1154</v>
      </c>
      <c r="L20" s="1">
        <f>FPL_Misc_Extract[[#This Row],[PPG]]/FPL_Misc_Extract[[#This Row],[Cost]]</f>
        <v>0.22727272727272727</v>
      </c>
    </row>
    <row r="21" spans="1:12" x14ac:dyDescent="0.45">
      <c r="A21" s="1" t="s">
        <v>284</v>
      </c>
      <c r="B21" s="1" t="s">
        <v>1181</v>
      </c>
      <c r="C21" s="1" t="s">
        <v>1099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 t="s">
        <v>1112</v>
      </c>
      <c r="J21" s="1" t="s">
        <v>1113</v>
      </c>
      <c r="K21" s="1" t="s">
        <v>1120</v>
      </c>
      <c r="L21" s="1">
        <f>FPL_Misc_Extract[[#This Row],[PPG]]/FPL_Misc_Extract[[#This Row],[Cost]]</f>
        <v>0</v>
      </c>
    </row>
    <row r="22" spans="1:12" x14ac:dyDescent="0.45">
      <c r="A22" s="1" t="s">
        <v>562</v>
      </c>
      <c r="B22" s="1" t="s">
        <v>1180</v>
      </c>
      <c r="C22" s="1" t="s">
        <v>1095</v>
      </c>
      <c r="D22" s="1">
        <v>11</v>
      </c>
      <c r="E22" s="1">
        <v>2.2000000000000002</v>
      </c>
      <c r="F22" s="1">
        <v>100</v>
      </c>
      <c r="G22" s="1">
        <v>100</v>
      </c>
      <c r="H22" s="1">
        <v>0.1</v>
      </c>
      <c r="I22" s="1" t="s">
        <v>1112</v>
      </c>
      <c r="J22" s="1" t="s">
        <v>1111</v>
      </c>
      <c r="K22" s="1" t="s">
        <v>1154</v>
      </c>
      <c r="L22" s="1">
        <f>FPL_Misc_Extract[[#This Row],[PPG]]/FPL_Misc_Extract[[#This Row],[Cost]]</f>
        <v>0.5</v>
      </c>
    </row>
    <row r="23" spans="1:12" x14ac:dyDescent="0.45">
      <c r="A23" s="1" t="s">
        <v>536</v>
      </c>
      <c r="B23" s="1" t="s">
        <v>1180</v>
      </c>
      <c r="C23" s="1" t="s">
        <v>1081</v>
      </c>
      <c r="D23" s="1">
        <v>32</v>
      </c>
      <c r="E23" s="1">
        <v>3.2</v>
      </c>
      <c r="F23" s="1">
        <v>0</v>
      </c>
      <c r="G23" s="1">
        <v>0</v>
      </c>
      <c r="H23" s="1">
        <v>0</v>
      </c>
      <c r="I23" s="1" t="s">
        <v>1125</v>
      </c>
      <c r="J23" s="1" t="s">
        <v>1109</v>
      </c>
      <c r="K23" s="1" t="s">
        <v>1170</v>
      </c>
      <c r="L23" s="1">
        <f>FPL_Misc_Extract[[#This Row],[PPG]]/FPL_Misc_Extract[[#This Row],[Cost]]</f>
        <v>0.66666666666666674</v>
      </c>
    </row>
    <row r="24" spans="1:12" x14ac:dyDescent="0.45">
      <c r="A24" s="1" t="s">
        <v>118</v>
      </c>
      <c r="B24" s="1" t="s">
        <v>0</v>
      </c>
      <c r="C24" s="1" t="s">
        <v>1083</v>
      </c>
      <c r="D24" s="1">
        <v>0</v>
      </c>
      <c r="E24" s="1">
        <v>0</v>
      </c>
      <c r="F24" s="1"/>
      <c r="G24" s="1"/>
      <c r="H24" s="1">
        <v>0</v>
      </c>
      <c r="I24" s="1" t="s">
        <v>1112</v>
      </c>
      <c r="J24" s="1" t="s">
        <v>1111</v>
      </c>
      <c r="K24" s="1" t="s">
        <v>1152</v>
      </c>
      <c r="L24" s="1">
        <f>FPL_Misc_Extract[[#This Row],[PPG]]/FPL_Misc_Extract[[#This Row],[Cost]]</f>
        <v>0</v>
      </c>
    </row>
    <row r="25" spans="1:12" x14ac:dyDescent="0.45">
      <c r="A25" s="1" t="s">
        <v>412</v>
      </c>
      <c r="B25" s="1" t="s">
        <v>1181</v>
      </c>
      <c r="C25" s="1" t="s">
        <v>1090</v>
      </c>
      <c r="D25" s="1">
        <v>0</v>
      </c>
      <c r="E25" s="1">
        <v>0</v>
      </c>
      <c r="F25" s="1"/>
      <c r="G25" s="1"/>
      <c r="H25" s="1">
        <v>0</v>
      </c>
      <c r="I25" s="1" t="s">
        <v>1112</v>
      </c>
      <c r="J25" s="1" t="s">
        <v>1113</v>
      </c>
      <c r="K25" s="1" t="s">
        <v>1247</v>
      </c>
      <c r="L25" s="1">
        <f>FPL_Misc_Extract[[#This Row],[PPG]]/FPL_Misc_Extract[[#This Row],[Cost]]</f>
        <v>0</v>
      </c>
    </row>
    <row r="26" spans="1:12" x14ac:dyDescent="0.45">
      <c r="A26" s="1" t="s">
        <v>162</v>
      </c>
      <c r="B26" s="1" t="s">
        <v>1181</v>
      </c>
      <c r="C26" s="1" t="s">
        <v>1091</v>
      </c>
      <c r="D26" s="1">
        <v>0</v>
      </c>
      <c r="E26" s="1">
        <v>0</v>
      </c>
      <c r="F26" s="1">
        <v>100</v>
      </c>
      <c r="G26" s="1">
        <v>100</v>
      </c>
      <c r="H26" s="1">
        <v>0</v>
      </c>
      <c r="I26" s="1" t="s">
        <v>1114</v>
      </c>
      <c r="J26" s="1" t="s">
        <v>1111</v>
      </c>
      <c r="K26" s="1" t="s">
        <v>1115</v>
      </c>
      <c r="L26" s="1">
        <f>FPL_Misc_Extract[[#This Row],[PPG]]/FPL_Misc_Extract[[#This Row],[Cost]]</f>
        <v>0</v>
      </c>
    </row>
    <row r="27" spans="1:12" x14ac:dyDescent="0.45">
      <c r="A27" s="1" t="s">
        <v>289</v>
      </c>
      <c r="B27" s="1" t="s">
        <v>1180</v>
      </c>
      <c r="C27" s="1" t="s">
        <v>1097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 t="s">
        <v>1112</v>
      </c>
      <c r="J27" s="1" t="s">
        <v>1113</v>
      </c>
      <c r="K27" s="1" t="s">
        <v>1156</v>
      </c>
      <c r="L27" s="1">
        <f>FPL_Misc_Extract[[#This Row],[PPG]]/FPL_Misc_Extract[[#This Row],[Cost]]</f>
        <v>0</v>
      </c>
    </row>
    <row r="28" spans="1:12" x14ac:dyDescent="0.45">
      <c r="A28" s="1" t="s">
        <v>554</v>
      </c>
      <c r="B28" s="1" t="s">
        <v>1182</v>
      </c>
      <c r="C28" s="1" t="s">
        <v>1098</v>
      </c>
      <c r="D28" s="1">
        <v>11</v>
      </c>
      <c r="E28" s="1">
        <v>1.4</v>
      </c>
      <c r="F28" s="1">
        <v>100</v>
      </c>
      <c r="G28" s="1">
        <v>100</v>
      </c>
      <c r="H28" s="1">
        <v>0.2</v>
      </c>
      <c r="I28" s="1" t="s">
        <v>1114</v>
      </c>
      <c r="J28" s="1" t="s">
        <v>1111</v>
      </c>
      <c r="K28" s="1" t="s">
        <v>1152</v>
      </c>
      <c r="L28" s="1">
        <f>FPL_Misc_Extract[[#This Row],[PPG]]/FPL_Misc_Extract[[#This Row],[Cost]]</f>
        <v>0.31111111111111112</v>
      </c>
    </row>
    <row r="29" spans="1:12" x14ac:dyDescent="0.45">
      <c r="A29" s="1" t="s">
        <v>637</v>
      </c>
      <c r="B29" s="1" t="s">
        <v>1181</v>
      </c>
      <c r="C29" s="1" t="s">
        <v>1090</v>
      </c>
      <c r="D29" s="1">
        <v>35</v>
      </c>
      <c r="E29" s="1">
        <v>1.9</v>
      </c>
      <c r="F29" s="1">
        <v>100</v>
      </c>
      <c r="G29" s="1">
        <v>100</v>
      </c>
      <c r="H29" s="1">
        <v>0</v>
      </c>
      <c r="I29" s="1" t="s">
        <v>1114</v>
      </c>
      <c r="J29" s="1" t="s">
        <v>1111</v>
      </c>
      <c r="K29" s="1" t="s">
        <v>1115</v>
      </c>
      <c r="L29" s="1">
        <f>FPL_Misc_Extract[[#This Row],[PPG]]/FPL_Misc_Extract[[#This Row],[Cost]]</f>
        <v>0.45238095238095233</v>
      </c>
    </row>
    <row r="30" spans="1:12" x14ac:dyDescent="0.45">
      <c r="A30" s="1" t="s">
        <v>605</v>
      </c>
      <c r="B30" s="1" t="s">
        <v>1181</v>
      </c>
      <c r="C30" s="1" t="s">
        <v>1099</v>
      </c>
      <c r="D30" s="1">
        <v>87</v>
      </c>
      <c r="E30" s="1">
        <v>5.4</v>
      </c>
      <c r="F30" s="1"/>
      <c r="G30" s="1"/>
      <c r="H30" s="1">
        <v>1</v>
      </c>
      <c r="I30" s="1" t="s">
        <v>1151</v>
      </c>
      <c r="J30" s="1" t="s">
        <v>1111</v>
      </c>
      <c r="K30" s="1" t="s">
        <v>1149</v>
      </c>
      <c r="L30" s="1">
        <f>FPL_Misc_Extract[[#This Row],[PPG]]/FPL_Misc_Extract[[#This Row],[Cost]]</f>
        <v>1</v>
      </c>
    </row>
    <row r="31" spans="1:12" x14ac:dyDescent="0.45">
      <c r="A31" s="1" t="s">
        <v>573</v>
      </c>
      <c r="B31" s="1" t="s">
        <v>1181</v>
      </c>
      <c r="C31" s="1" t="s">
        <v>1097</v>
      </c>
      <c r="D31" s="1">
        <v>44</v>
      </c>
      <c r="E31" s="1">
        <v>2.1</v>
      </c>
      <c r="F31" s="1">
        <v>100</v>
      </c>
      <c r="G31" s="1">
        <v>100</v>
      </c>
      <c r="H31" s="1">
        <v>0</v>
      </c>
      <c r="I31" s="1" t="s">
        <v>1129</v>
      </c>
      <c r="J31" s="1" t="s">
        <v>1111</v>
      </c>
      <c r="K31" s="1" t="s">
        <v>1136</v>
      </c>
      <c r="L31" s="1">
        <f>FPL_Misc_Extract[[#This Row],[PPG]]/FPL_Misc_Extract[[#This Row],[Cost]]</f>
        <v>0.51219512195121952</v>
      </c>
    </row>
    <row r="32" spans="1:12" x14ac:dyDescent="0.45">
      <c r="A32" s="1" t="s">
        <v>149</v>
      </c>
      <c r="B32" s="1" t="s">
        <v>0</v>
      </c>
      <c r="C32" s="1" t="s">
        <v>1097</v>
      </c>
      <c r="D32" s="1">
        <v>1</v>
      </c>
      <c r="E32" s="1">
        <v>1</v>
      </c>
      <c r="F32" s="1">
        <v>0</v>
      </c>
      <c r="G32" s="1">
        <v>0</v>
      </c>
      <c r="H32" s="1">
        <v>0</v>
      </c>
      <c r="I32" s="1" t="s">
        <v>1112</v>
      </c>
      <c r="J32" s="1" t="s">
        <v>1113</v>
      </c>
      <c r="K32" s="1" t="s">
        <v>1154</v>
      </c>
      <c r="L32" s="1">
        <f>FPL_Misc_Extract[[#This Row],[PPG]]/FPL_Misc_Extract[[#This Row],[Cost]]</f>
        <v>0.22727272727272727</v>
      </c>
    </row>
    <row r="33" spans="1:12" x14ac:dyDescent="0.45">
      <c r="A33" s="1" t="s">
        <v>572</v>
      </c>
      <c r="B33" s="1" t="s">
        <v>1182</v>
      </c>
      <c r="C33" s="1" t="s">
        <v>1090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 t="s">
        <v>1114</v>
      </c>
      <c r="J33" s="1" t="s">
        <v>1113</v>
      </c>
      <c r="K33" s="1" t="s">
        <v>1156</v>
      </c>
      <c r="L33" s="1">
        <f>FPL_Misc_Extract[[#This Row],[PPG]]/FPL_Misc_Extract[[#This Row],[Cost]]</f>
        <v>0</v>
      </c>
    </row>
    <row r="34" spans="1:12" x14ac:dyDescent="0.45">
      <c r="A34" s="1" t="s">
        <v>83</v>
      </c>
      <c r="B34" s="1" t="s">
        <v>1181</v>
      </c>
      <c r="C34" s="1" t="s">
        <v>1093</v>
      </c>
      <c r="D34" s="1">
        <v>126</v>
      </c>
      <c r="E34" s="1">
        <v>5</v>
      </c>
      <c r="F34" s="1">
        <v>100</v>
      </c>
      <c r="G34" s="1">
        <v>100</v>
      </c>
      <c r="H34" s="1">
        <v>0.6</v>
      </c>
      <c r="I34" s="1" t="s">
        <v>1361</v>
      </c>
      <c r="J34" s="1" t="s">
        <v>1111</v>
      </c>
      <c r="K34" s="1" t="s">
        <v>1241</v>
      </c>
      <c r="L34" s="1">
        <f>FPL_Misc_Extract[[#This Row],[PPG]]/FPL_Misc_Extract[[#This Row],[Cost]]</f>
        <v>0.78125</v>
      </c>
    </row>
    <row r="35" spans="1:12" x14ac:dyDescent="0.45">
      <c r="A35" s="1" t="s">
        <v>114</v>
      </c>
      <c r="B35" s="1" t="s">
        <v>1181</v>
      </c>
      <c r="C35" s="1" t="s">
        <v>1082</v>
      </c>
      <c r="D35" s="1">
        <v>38</v>
      </c>
      <c r="E35" s="1">
        <v>2.1</v>
      </c>
      <c r="F35" s="1">
        <v>50</v>
      </c>
      <c r="G35" s="1">
        <v>50</v>
      </c>
      <c r="H35" s="1">
        <v>0.4</v>
      </c>
      <c r="I35" s="1" t="s">
        <v>1112</v>
      </c>
      <c r="J35" s="1" t="s">
        <v>1118</v>
      </c>
      <c r="K35" s="1" t="s">
        <v>1233</v>
      </c>
      <c r="L35" s="1">
        <f>FPL_Misc_Extract[[#This Row],[PPG]]/FPL_Misc_Extract[[#This Row],[Cost]]</f>
        <v>0.44680851063829785</v>
      </c>
    </row>
    <row r="36" spans="1:12" x14ac:dyDescent="0.45">
      <c r="A36" s="1" t="s">
        <v>147</v>
      </c>
      <c r="B36" s="1" t="s">
        <v>1181</v>
      </c>
      <c r="C36" s="1" t="s">
        <v>1080</v>
      </c>
      <c r="D36" s="1">
        <v>6</v>
      </c>
      <c r="E36" s="1">
        <v>0.8</v>
      </c>
      <c r="F36" s="1">
        <v>100</v>
      </c>
      <c r="G36" s="1">
        <v>100</v>
      </c>
      <c r="H36" s="1">
        <v>0</v>
      </c>
      <c r="I36" s="1" t="s">
        <v>1114</v>
      </c>
      <c r="J36" s="1" t="s">
        <v>1111</v>
      </c>
      <c r="K36" s="1" t="s">
        <v>1233</v>
      </c>
      <c r="L36" s="1">
        <f>FPL_Misc_Extract[[#This Row],[PPG]]/FPL_Misc_Extract[[#This Row],[Cost]]</f>
        <v>0.1702127659574468</v>
      </c>
    </row>
    <row r="37" spans="1:12" x14ac:dyDescent="0.45">
      <c r="A37" s="1" t="s">
        <v>323</v>
      </c>
      <c r="B37" s="1" t="s">
        <v>1181</v>
      </c>
      <c r="C37" s="1" t="s">
        <v>1083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 t="s">
        <v>1112</v>
      </c>
      <c r="J37" s="1" t="s">
        <v>1113</v>
      </c>
      <c r="K37" s="1" t="s">
        <v>1247</v>
      </c>
      <c r="L37" s="1">
        <f>FPL_Misc_Extract[[#This Row],[PPG]]/FPL_Misc_Extract[[#This Row],[Cost]]</f>
        <v>0</v>
      </c>
    </row>
    <row r="38" spans="1:12" x14ac:dyDescent="0.45">
      <c r="A38" s="1" t="s">
        <v>633</v>
      </c>
      <c r="B38" s="1" t="s">
        <v>1182</v>
      </c>
      <c r="C38" s="1" t="s">
        <v>1081</v>
      </c>
      <c r="D38" s="1">
        <v>56</v>
      </c>
      <c r="E38" s="1">
        <v>2.8</v>
      </c>
      <c r="F38" s="1">
        <v>100</v>
      </c>
      <c r="G38" s="1">
        <v>100</v>
      </c>
      <c r="H38" s="1">
        <v>0.1</v>
      </c>
      <c r="I38" s="1" t="s">
        <v>1129</v>
      </c>
      <c r="J38" s="1" t="s">
        <v>1111</v>
      </c>
      <c r="K38" s="1" t="s">
        <v>1149</v>
      </c>
      <c r="L38" s="1">
        <f>FPL_Misc_Extract[[#This Row],[PPG]]/FPL_Misc_Extract[[#This Row],[Cost]]</f>
        <v>0.51851851851851849</v>
      </c>
    </row>
    <row r="39" spans="1:12" x14ac:dyDescent="0.45">
      <c r="A39" s="1" t="s">
        <v>381</v>
      </c>
      <c r="B39" s="1" t="s">
        <v>1182</v>
      </c>
      <c r="C39" s="1" t="s">
        <v>1090</v>
      </c>
      <c r="D39" s="1">
        <v>73</v>
      </c>
      <c r="E39" s="1">
        <v>3</v>
      </c>
      <c r="F39" s="1"/>
      <c r="G39" s="1"/>
      <c r="H39" s="1">
        <v>0.1</v>
      </c>
      <c r="I39" s="1" t="s">
        <v>1126</v>
      </c>
      <c r="J39" s="1" t="s">
        <v>1111</v>
      </c>
      <c r="K39" s="1" t="s">
        <v>1134</v>
      </c>
      <c r="L39" s="1">
        <f>FPL_Misc_Extract[[#This Row],[PPG]]/FPL_Misc_Extract[[#This Row],[Cost]]</f>
        <v>0.58823529411764708</v>
      </c>
    </row>
    <row r="40" spans="1:12" x14ac:dyDescent="0.45">
      <c r="A40" s="1" t="s">
        <v>329</v>
      </c>
      <c r="B40" s="1" t="s">
        <v>1180</v>
      </c>
      <c r="C40" s="1" t="s">
        <v>1083</v>
      </c>
      <c r="D40" s="1">
        <v>96</v>
      </c>
      <c r="E40" s="1">
        <v>3.6</v>
      </c>
      <c r="F40" s="1"/>
      <c r="G40" s="1"/>
      <c r="H40" s="1">
        <v>0.4</v>
      </c>
      <c r="I40" s="1" t="s">
        <v>1406</v>
      </c>
      <c r="J40" s="1" t="s">
        <v>1111</v>
      </c>
      <c r="K40" s="1" t="s">
        <v>1236</v>
      </c>
      <c r="L40" s="1">
        <f>FPL_Misc_Extract[[#This Row],[PPG]]/FPL_Misc_Extract[[#This Row],[Cost]]</f>
        <v>0.62068965517241381</v>
      </c>
    </row>
    <row r="41" spans="1:12" x14ac:dyDescent="0.45">
      <c r="A41" s="1" t="s">
        <v>460</v>
      </c>
      <c r="B41" s="1" t="s">
        <v>1180</v>
      </c>
      <c r="C41" s="1" t="s">
        <v>1083</v>
      </c>
      <c r="D41" s="1">
        <v>13</v>
      </c>
      <c r="E41" s="1">
        <v>1.9</v>
      </c>
      <c r="F41" s="1">
        <v>100</v>
      </c>
      <c r="G41" s="1">
        <v>100</v>
      </c>
      <c r="H41" s="1">
        <v>0.1</v>
      </c>
      <c r="I41" s="1" t="s">
        <v>1114</v>
      </c>
      <c r="J41" s="1" t="s">
        <v>1111</v>
      </c>
      <c r="K41" s="1" t="s">
        <v>1149</v>
      </c>
      <c r="L41" s="1">
        <f>FPL_Misc_Extract[[#This Row],[PPG]]/FPL_Misc_Extract[[#This Row],[Cost]]</f>
        <v>0.3518518518518518</v>
      </c>
    </row>
    <row r="42" spans="1:12" x14ac:dyDescent="0.45">
      <c r="A42" s="1" t="s">
        <v>128</v>
      </c>
      <c r="B42" s="1" t="s">
        <v>1180</v>
      </c>
      <c r="C42" s="1" t="s">
        <v>1081</v>
      </c>
      <c r="D42" s="1">
        <v>49</v>
      </c>
      <c r="E42" s="1">
        <v>2.1</v>
      </c>
      <c r="F42" s="1">
        <v>100</v>
      </c>
      <c r="G42" s="1">
        <v>100</v>
      </c>
      <c r="H42" s="1">
        <v>0.5</v>
      </c>
      <c r="I42" s="1" t="s">
        <v>1142</v>
      </c>
      <c r="J42" s="1" t="s">
        <v>1111</v>
      </c>
      <c r="K42" s="1" t="s">
        <v>1233</v>
      </c>
      <c r="L42" s="1">
        <f>FPL_Misc_Extract[[#This Row],[PPG]]/FPL_Misc_Extract[[#This Row],[Cost]]</f>
        <v>0.44680851063829785</v>
      </c>
    </row>
    <row r="43" spans="1:12" x14ac:dyDescent="0.45">
      <c r="A43" s="1" t="s">
        <v>550</v>
      </c>
      <c r="B43" s="1" t="s">
        <v>1180</v>
      </c>
      <c r="C43" s="1" t="s">
        <v>1085</v>
      </c>
      <c r="D43" s="1">
        <v>29</v>
      </c>
      <c r="E43" s="1">
        <v>3.2</v>
      </c>
      <c r="F43" s="1">
        <v>75</v>
      </c>
      <c r="G43" s="1">
        <v>75</v>
      </c>
      <c r="H43" s="1">
        <v>0.1</v>
      </c>
      <c r="I43" s="1" t="s">
        <v>1168</v>
      </c>
      <c r="J43" s="1" t="s">
        <v>1118</v>
      </c>
      <c r="K43" s="1" t="s">
        <v>1122</v>
      </c>
      <c r="L43" s="1">
        <f>FPL_Misc_Extract[[#This Row],[PPG]]/FPL_Misc_Extract[[#This Row],[Cost]]</f>
        <v>0.53333333333333333</v>
      </c>
    </row>
    <row r="44" spans="1:12" x14ac:dyDescent="0.45">
      <c r="A44" s="1" t="s">
        <v>52</v>
      </c>
      <c r="B44" s="1" t="s">
        <v>1180</v>
      </c>
      <c r="C44" s="1" t="s">
        <v>1081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 t="s">
        <v>1128</v>
      </c>
      <c r="J44" s="1" t="s">
        <v>1113</v>
      </c>
      <c r="K44" s="1" t="s">
        <v>1237</v>
      </c>
      <c r="L44" s="1">
        <f>FPL_Misc_Extract[[#This Row],[PPG]]/FPL_Misc_Extract[[#This Row],[Cost]]</f>
        <v>0</v>
      </c>
    </row>
    <row r="45" spans="1:12" x14ac:dyDescent="0.45">
      <c r="A45" s="1" t="s">
        <v>559</v>
      </c>
      <c r="B45" s="1" t="s">
        <v>1182</v>
      </c>
      <c r="C45" s="1" t="s">
        <v>1087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 t="s">
        <v>1142</v>
      </c>
      <c r="J45" s="1" t="s">
        <v>1113</v>
      </c>
      <c r="K45" s="1" t="s">
        <v>1160</v>
      </c>
      <c r="L45" s="1">
        <f>FPL_Misc_Extract[[#This Row],[PPG]]/FPL_Misc_Extract[[#This Row],[Cost]]</f>
        <v>0</v>
      </c>
    </row>
    <row r="46" spans="1:12" x14ac:dyDescent="0.45">
      <c r="A46" s="1" t="s">
        <v>564</v>
      </c>
      <c r="B46" s="1" t="s">
        <v>1182</v>
      </c>
      <c r="C46" s="1" t="s">
        <v>1091</v>
      </c>
      <c r="D46" s="1">
        <v>8</v>
      </c>
      <c r="E46" s="1">
        <v>1</v>
      </c>
      <c r="F46" s="1">
        <v>100</v>
      </c>
      <c r="G46" s="1">
        <v>100</v>
      </c>
      <c r="H46" s="1">
        <v>0.1</v>
      </c>
      <c r="I46" s="1" t="s">
        <v>1123</v>
      </c>
      <c r="J46" s="1" t="s">
        <v>1111</v>
      </c>
      <c r="K46" s="1" t="s">
        <v>1161</v>
      </c>
      <c r="L46" s="1">
        <f>FPL_Misc_Extract[[#This Row],[PPG]]/FPL_Misc_Extract[[#This Row],[Cost]]</f>
        <v>0.18867924528301888</v>
      </c>
    </row>
    <row r="47" spans="1:12" x14ac:dyDescent="0.45">
      <c r="A47" s="1" t="s">
        <v>84</v>
      </c>
      <c r="B47" s="1" t="s">
        <v>1181</v>
      </c>
      <c r="C47" s="1" t="s">
        <v>1084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 t="s">
        <v>1112</v>
      </c>
      <c r="J47" s="1" t="s">
        <v>1113</v>
      </c>
      <c r="K47" s="1" t="s">
        <v>1154</v>
      </c>
      <c r="L47" s="1">
        <f>FPL_Misc_Extract[[#This Row],[PPG]]/FPL_Misc_Extract[[#This Row],[Cost]]</f>
        <v>0</v>
      </c>
    </row>
    <row r="48" spans="1:12" x14ac:dyDescent="0.45">
      <c r="A48" s="1" t="s">
        <v>452</v>
      </c>
      <c r="B48" s="1" t="s">
        <v>1180</v>
      </c>
      <c r="C48" s="1" t="s">
        <v>1093</v>
      </c>
      <c r="D48" s="1">
        <v>8</v>
      </c>
      <c r="E48" s="1">
        <v>2</v>
      </c>
      <c r="F48" s="1">
        <v>0</v>
      </c>
      <c r="G48" s="1">
        <v>0</v>
      </c>
      <c r="H48" s="1">
        <v>0.3</v>
      </c>
      <c r="I48" s="1" t="s">
        <v>1123</v>
      </c>
      <c r="J48" s="1" t="s">
        <v>1109</v>
      </c>
      <c r="K48" s="1" t="s">
        <v>1115</v>
      </c>
      <c r="L48" s="1">
        <f>FPL_Misc_Extract[[#This Row],[PPG]]/FPL_Misc_Extract[[#This Row],[Cost]]</f>
        <v>0.47619047619047616</v>
      </c>
    </row>
    <row r="49" spans="1:12" x14ac:dyDescent="0.45">
      <c r="A49" s="1" t="s">
        <v>511</v>
      </c>
      <c r="B49" s="1" t="s">
        <v>1181</v>
      </c>
      <c r="C49" s="1" t="s">
        <v>1088</v>
      </c>
      <c r="D49" s="1">
        <v>0</v>
      </c>
      <c r="E49" s="1">
        <v>0</v>
      </c>
      <c r="F49" s="1">
        <v>100</v>
      </c>
      <c r="G49" s="1">
        <v>100</v>
      </c>
      <c r="H49" s="1">
        <v>0</v>
      </c>
      <c r="I49" s="1" t="s">
        <v>1112</v>
      </c>
      <c r="J49" s="1" t="s">
        <v>1111</v>
      </c>
      <c r="K49" s="1" t="s">
        <v>1152</v>
      </c>
      <c r="L49" s="1">
        <f>FPL_Misc_Extract[[#This Row],[PPG]]/FPL_Misc_Extract[[#This Row],[Cost]]</f>
        <v>0</v>
      </c>
    </row>
    <row r="50" spans="1:12" x14ac:dyDescent="0.45">
      <c r="A50" s="1" t="s">
        <v>568</v>
      </c>
      <c r="B50" s="1" t="s">
        <v>1181</v>
      </c>
      <c r="C50" s="1" t="s">
        <v>1085</v>
      </c>
      <c r="D50" s="1">
        <v>137</v>
      </c>
      <c r="E50" s="1">
        <v>5.0999999999999996</v>
      </c>
      <c r="F50" s="1"/>
      <c r="G50" s="1"/>
      <c r="H50" s="1">
        <v>0.2</v>
      </c>
      <c r="I50" s="1" t="s">
        <v>1407</v>
      </c>
      <c r="J50" s="1" t="s">
        <v>1111</v>
      </c>
      <c r="K50" s="1" t="s">
        <v>1163</v>
      </c>
      <c r="L50" s="1">
        <f>FPL_Misc_Extract[[#This Row],[PPG]]/FPL_Misc_Extract[[#This Row],[Cost]]</f>
        <v>0.69863013698630139</v>
      </c>
    </row>
    <row r="51" spans="1:12" x14ac:dyDescent="0.45">
      <c r="A51" s="1" t="s">
        <v>523</v>
      </c>
      <c r="B51" s="1" t="s">
        <v>1182</v>
      </c>
      <c r="C51" s="1" t="s">
        <v>1095</v>
      </c>
      <c r="D51" s="1">
        <v>21</v>
      </c>
      <c r="E51" s="1">
        <v>1.3</v>
      </c>
      <c r="F51" s="1">
        <v>100</v>
      </c>
      <c r="G51" s="1">
        <v>100</v>
      </c>
      <c r="H51" s="1">
        <v>0.1</v>
      </c>
      <c r="I51" s="1" t="s">
        <v>1114</v>
      </c>
      <c r="J51" s="1" t="s">
        <v>1111</v>
      </c>
      <c r="K51" s="1" t="s">
        <v>1156</v>
      </c>
      <c r="L51" s="1">
        <f>FPL_Misc_Extract[[#This Row],[PPG]]/FPL_Misc_Extract[[#This Row],[Cost]]</f>
        <v>0.30232558139534887</v>
      </c>
    </row>
    <row r="52" spans="1:12" x14ac:dyDescent="0.45">
      <c r="A52" s="1" t="s">
        <v>430</v>
      </c>
      <c r="B52" s="1" t="s">
        <v>1181</v>
      </c>
      <c r="C52" s="1" t="s">
        <v>1085</v>
      </c>
      <c r="D52" s="1">
        <v>65</v>
      </c>
      <c r="E52" s="1">
        <v>2.4</v>
      </c>
      <c r="F52" s="1">
        <v>100</v>
      </c>
      <c r="G52" s="1">
        <v>100</v>
      </c>
      <c r="H52" s="1">
        <v>0.4</v>
      </c>
      <c r="I52" s="1" t="s">
        <v>1137</v>
      </c>
      <c r="J52" s="1" t="s">
        <v>1111</v>
      </c>
      <c r="K52" s="1" t="s">
        <v>1115</v>
      </c>
      <c r="L52" s="1">
        <f>FPL_Misc_Extract[[#This Row],[PPG]]/FPL_Misc_Extract[[#This Row],[Cost]]</f>
        <v>0.5714285714285714</v>
      </c>
    </row>
    <row r="53" spans="1:12" x14ac:dyDescent="0.45">
      <c r="A53" s="1" t="s">
        <v>171</v>
      </c>
      <c r="B53" s="1" t="s">
        <v>1180</v>
      </c>
      <c r="C53" s="1" t="s">
        <v>1095</v>
      </c>
      <c r="D53" s="1">
        <v>4</v>
      </c>
      <c r="E53" s="1">
        <v>0.8</v>
      </c>
      <c r="F53" s="1"/>
      <c r="G53" s="1"/>
      <c r="H53" s="1">
        <v>0</v>
      </c>
      <c r="I53" s="1" t="s">
        <v>1112</v>
      </c>
      <c r="J53" s="1" t="s">
        <v>1111</v>
      </c>
      <c r="K53" s="1" t="s">
        <v>1115</v>
      </c>
      <c r="L53" s="1">
        <f>FPL_Misc_Extract[[#This Row],[PPG]]/FPL_Misc_Extract[[#This Row],[Cost]]</f>
        <v>0.19047619047619047</v>
      </c>
    </row>
    <row r="54" spans="1:12" x14ac:dyDescent="0.45">
      <c r="A54" s="1" t="s">
        <v>601</v>
      </c>
      <c r="B54" s="1" t="s">
        <v>1180</v>
      </c>
      <c r="C54" s="1" t="s">
        <v>1091</v>
      </c>
      <c r="D54" s="1">
        <v>50</v>
      </c>
      <c r="E54" s="1">
        <v>1.9</v>
      </c>
      <c r="F54" s="1">
        <v>75</v>
      </c>
      <c r="G54" s="1">
        <v>75</v>
      </c>
      <c r="H54" s="1">
        <v>0.1</v>
      </c>
      <c r="I54" s="1" t="s">
        <v>1129</v>
      </c>
      <c r="J54" s="1" t="s">
        <v>1118</v>
      </c>
      <c r="K54" s="1" t="s">
        <v>1115</v>
      </c>
      <c r="L54" s="1">
        <f>FPL_Misc_Extract[[#This Row],[PPG]]/FPL_Misc_Extract[[#This Row],[Cost]]</f>
        <v>0.45238095238095233</v>
      </c>
    </row>
    <row r="55" spans="1:12" x14ac:dyDescent="0.45">
      <c r="A55" s="1" t="s">
        <v>484</v>
      </c>
      <c r="B55" s="1" t="s">
        <v>1180</v>
      </c>
      <c r="C55" s="1" t="s">
        <v>1094</v>
      </c>
      <c r="D55" s="1">
        <v>0</v>
      </c>
      <c r="E55" s="1">
        <v>0</v>
      </c>
      <c r="F55" s="1"/>
      <c r="G55" s="1"/>
      <c r="H55" s="1">
        <v>0</v>
      </c>
      <c r="I55" s="1" t="s">
        <v>1112</v>
      </c>
      <c r="J55" s="1" t="s">
        <v>1111</v>
      </c>
      <c r="K55" s="1" t="s">
        <v>1237</v>
      </c>
      <c r="L55" s="1">
        <f>FPL_Misc_Extract[[#This Row],[PPG]]/FPL_Misc_Extract[[#This Row],[Cost]]</f>
        <v>0</v>
      </c>
    </row>
    <row r="56" spans="1:12" x14ac:dyDescent="0.45">
      <c r="A56" s="1" t="s">
        <v>273</v>
      </c>
      <c r="B56" s="1" t="s">
        <v>0</v>
      </c>
      <c r="C56" s="1" t="s">
        <v>1083</v>
      </c>
      <c r="D56" s="1">
        <v>42</v>
      </c>
      <c r="E56" s="1">
        <v>3.5</v>
      </c>
      <c r="F56" s="1"/>
      <c r="G56" s="1"/>
      <c r="H56" s="1">
        <v>0</v>
      </c>
      <c r="I56" s="1" t="s">
        <v>1126</v>
      </c>
      <c r="J56" s="1" t="s">
        <v>1111</v>
      </c>
      <c r="K56" s="1" t="s">
        <v>1233</v>
      </c>
      <c r="L56" s="1">
        <f>FPL_Misc_Extract[[#This Row],[PPG]]/FPL_Misc_Extract[[#This Row],[Cost]]</f>
        <v>0.74468085106382975</v>
      </c>
    </row>
    <row r="57" spans="1:12" x14ac:dyDescent="0.45">
      <c r="A57" s="1" t="s">
        <v>670</v>
      </c>
      <c r="B57" s="1" t="s">
        <v>1181</v>
      </c>
      <c r="C57" s="1" t="s">
        <v>1097</v>
      </c>
      <c r="D57" s="1">
        <v>32</v>
      </c>
      <c r="E57" s="1">
        <v>1.9</v>
      </c>
      <c r="F57" s="1">
        <v>100</v>
      </c>
      <c r="G57" s="1">
        <v>100</v>
      </c>
      <c r="H57" s="1">
        <v>0.4</v>
      </c>
      <c r="I57" s="1" t="s">
        <v>1123</v>
      </c>
      <c r="J57" s="1" t="s">
        <v>1111</v>
      </c>
      <c r="K57" s="1" t="s">
        <v>1115</v>
      </c>
      <c r="L57" s="1">
        <f>FPL_Misc_Extract[[#This Row],[PPG]]/FPL_Misc_Extract[[#This Row],[Cost]]</f>
        <v>0.45238095238095233</v>
      </c>
    </row>
    <row r="58" spans="1:12" x14ac:dyDescent="0.45">
      <c r="A58" s="1" t="s">
        <v>552</v>
      </c>
      <c r="B58" s="1" t="s">
        <v>1180</v>
      </c>
      <c r="C58" s="1" t="s">
        <v>1097</v>
      </c>
      <c r="D58" s="1">
        <v>0</v>
      </c>
      <c r="E58" s="1">
        <v>0</v>
      </c>
      <c r="F58" s="1"/>
      <c r="G58" s="1"/>
      <c r="H58" s="1">
        <v>0</v>
      </c>
      <c r="I58" s="1" t="s">
        <v>1112</v>
      </c>
      <c r="J58" s="1" t="s">
        <v>1113</v>
      </c>
      <c r="K58" s="1" t="s">
        <v>1237</v>
      </c>
      <c r="L58" s="1">
        <f>FPL_Misc_Extract[[#This Row],[PPG]]/FPL_Misc_Extract[[#This Row],[Cost]]</f>
        <v>0</v>
      </c>
    </row>
    <row r="59" spans="1:12" x14ac:dyDescent="0.45">
      <c r="A59" s="1" t="s">
        <v>143</v>
      </c>
      <c r="B59" s="1" t="s">
        <v>1180</v>
      </c>
      <c r="C59" s="1" t="s">
        <v>1080</v>
      </c>
      <c r="D59" s="1">
        <v>111</v>
      </c>
      <c r="E59" s="1">
        <v>4.0999999999999996</v>
      </c>
      <c r="F59" s="1">
        <v>100</v>
      </c>
      <c r="G59" s="1">
        <v>100</v>
      </c>
      <c r="H59" s="1">
        <v>0.5</v>
      </c>
      <c r="I59" s="1" t="s">
        <v>1408</v>
      </c>
      <c r="J59" s="1" t="s">
        <v>1111</v>
      </c>
      <c r="K59" s="1" t="s">
        <v>1179</v>
      </c>
      <c r="L59" s="1">
        <f>FPL_Misc_Extract[[#This Row],[PPG]]/FPL_Misc_Extract[[#This Row],[Cost]]</f>
        <v>0.67213114754098358</v>
      </c>
    </row>
    <row r="60" spans="1:12" x14ac:dyDescent="0.45">
      <c r="A60" s="1" t="s">
        <v>277</v>
      </c>
      <c r="B60" s="1" t="s">
        <v>1180</v>
      </c>
      <c r="C60" s="1" t="s">
        <v>1086</v>
      </c>
      <c r="D60" s="1">
        <v>3</v>
      </c>
      <c r="E60" s="1">
        <v>0.8</v>
      </c>
      <c r="F60" s="1">
        <v>0</v>
      </c>
      <c r="G60" s="1">
        <v>0</v>
      </c>
      <c r="H60" s="1">
        <v>0</v>
      </c>
      <c r="I60" s="1" t="s">
        <v>1112</v>
      </c>
      <c r="J60" s="1" t="s">
        <v>1113</v>
      </c>
      <c r="K60" s="1" t="s">
        <v>1115</v>
      </c>
      <c r="L60" s="1">
        <f>FPL_Misc_Extract[[#This Row],[PPG]]/FPL_Misc_Extract[[#This Row],[Cost]]</f>
        <v>0.19047619047619047</v>
      </c>
    </row>
    <row r="61" spans="1:12" x14ac:dyDescent="0.45">
      <c r="A61" s="1" t="s">
        <v>106</v>
      </c>
      <c r="B61" s="1" t="s">
        <v>1180</v>
      </c>
      <c r="C61" s="1" t="s">
        <v>1081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 t="s">
        <v>1112</v>
      </c>
      <c r="J61" s="1" t="s">
        <v>1113</v>
      </c>
      <c r="K61" s="1" t="s">
        <v>1237</v>
      </c>
      <c r="L61" s="1">
        <f>FPL_Misc_Extract[[#This Row],[PPG]]/FPL_Misc_Extract[[#This Row],[Cost]]</f>
        <v>0</v>
      </c>
    </row>
    <row r="62" spans="1:12" x14ac:dyDescent="0.45">
      <c r="A62" s="1" t="s">
        <v>345</v>
      </c>
      <c r="B62" s="1" t="s">
        <v>1181</v>
      </c>
      <c r="C62" s="1" t="s">
        <v>1096</v>
      </c>
      <c r="D62" s="1">
        <v>6</v>
      </c>
      <c r="E62" s="1">
        <v>1.2</v>
      </c>
      <c r="F62" s="1">
        <v>100</v>
      </c>
      <c r="G62" s="1">
        <v>100</v>
      </c>
      <c r="H62" s="1">
        <v>0</v>
      </c>
      <c r="I62" s="1" t="s">
        <v>1129</v>
      </c>
      <c r="J62" s="1" t="s">
        <v>1111</v>
      </c>
      <c r="K62" s="1" t="s">
        <v>1115</v>
      </c>
      <c r="L62" s="1">
        <f>FPL_Misc_Extract[[#This Row],[PPG]]/FPL_Misc_Extract[[#This Row],[Cost]]</f>
        <v>0.2857142857142857</v>
      </c>
    </row>
    <row r="63" spans="1:12" x14ac:dyDescent="0.45">
      <c r="A63" s="1" t="s">
        <v>461</v>
      </c>
      <c r="B63" s="1" t="s">
        <v>1182</v>
      </c>
      <c r="C63" s="1" t="s">
        <v>1087</v>
      </c>
      <c r="D63" s="1">
        <v>76</v>
      </c>
      <c r="E63" s="1">
        <v>3.3</v>
      </c>
      <c r="F63" s="1">
        <v>100</v>
      </c>
      <c r="G63" s="1">
        <v>100</v>
      </c>
      <c r="H63" s="1">
        <v>0.1</v>
      </c>
      <c r="I63" s="1" t="s">
        <v>1409</v>
      </c>
      <c r="J63" s="1" t="s">
        <v>1111</v>
      </c>
      <c r="K63" s="1" t="s">
        <v>1178</v>
      </c>
      <c r="L63" s="1">
        <f>FPL_Misc_Extract[[#This Row],[PPG]]/FPL_Misc_Extract[[#This Row],[Cost]]</f>
        <v>0.41249999999999998</v>
      </c>
    </row>
    <row r="64" spans="1:12" x14ac:dyDescent="0.45">
      <c r="A64" s="1" t="s">
        <v>402</v>
      </c>
      <c r="B64" s="1" t="s">
        <v>1182</v>
      </c>
      <c r="C64" s="1" t="s">
        <v>1098</v>
      </c>
      <c r="D64" s="1">
        <v>58</v>
      </c>
      <c r="E64" s="1">
        <v>2.5</v>
      </c>
      <c r="F64" s="1">
        <v>100</v>
      </c>
      <c r="G64" s="1">
        <v>100</v>
      </c>
      <c r="H64" s="1">
        <v>0.4</v>
      </c>
      <c r="I64" s="1" t="s">
        <v>1156</v>
      </c>
      <c r="J64" s="1" t="s">
        <v>1111</v>
      </c>
      <c r="K64" s="1" t="s">
        <v>1236</v>
      </c>
      <c r="L64" s="1">
        <f>FPL_Misc_Extract[[#This Row],[PPG]]/FPL_Misc_Extract[[#This Row],[Cost]]</f>
        <v>0.43103448275862072</v>
      </c>
    </row>
    <row r="65" spans="1:12" x14ac:dyDescent="0.45">
      <c r="A65" s="1" t="s">
        <v>274</v>
      </c>
      <c r="B65" s="1" t="s">
        <v>1181</v>
      </c>
      <c r="C65" s="1" t="s">
        <v>1097</v>
      </c>
      <c r="D65" s="1">
        <v>5</v>
      </c>
      <c r="E65" s="1">
        <v>1</v>
      </c>
      <c r="F65" s="1">
        <v>100</v>
      </c>
      <c r="G65" s="1">
        <v>100</v>
      </c>
      <c r="H65" s="1">
        <v>0</v>
      </c>
      <c r="I65" s="1" t="s">
        <v>1112</v>
      </c>
      <c r="J65" s="1" t="s">
        <v>1111</v>
      </c>
      <c r="K65" s="1" t="s">
        <v>1177</v>
      </c>
      <c r="L65" s="1">
        <f>FPL_Misc_Extract[[#This Row],[PPG]]/FPL_Misc_Extract[[#This Row],[Cost]]</f>
        <v>0.18181818181818182</v>
      </c>
    </row>
    <row r="66" spans="1:12" x14ac:dyDescent="0.45">
      <c r="A66" s="1" t="s">
        <v>247</v>
      </c>
      <c r="B66" s="1" t="s">
        <v>1180</v>
      </c>
      <c r="C66" s="1" t="s">
        <v>1092</v>
      </c>
      <c r="D66" s="1">
        <v>81</v>
      </c>
      <c r="E66" s="1">
        <v>3.7</v>
      </c>
      <c r="F66" s="1">
        <v>100</v>
      </c>
      <c r="G66" s="1">
        <v>100</v>
      </c>
      <c r="H66" s="1">
        <v>0.5</v>
      </c>
      <c r="I66" s="1" t="s">
        <v>1131</v>
      </c>
      <c r="J66" s="1" t="s">
        <v>1111</v>
      </c>
      <c r="K66" s="1" t="s">
        <v>1161</v>
      </c>
      <c r="L66" s="1">
        <f>FPL_Misc_Extract[[#This Row],[PPG]]/FPL_Misc_Extract[[#This Row],[Cost]]</f>
        <v>0.69811320754716988</v>
      </c>
    </row>
    <row r="67" spans="1:12" x14ac:dyDescent="0.45">
      <c r="A67" s="1" t="s">
        <v>301</v>
      </c>
      <c r="B67" s="1" t="s">
        <v>1181</v>
      </c>
      <c r="C67" s="1" t="s">
        <v>1085</v>
      </c>
      <c r="D67" s="1">
        <v>8</v>
      </c>
      <c r="E67" s="1">
        <v>1.3</v>
      </c>
      <c r="F67" s="1">
        <v>75</v>
      </c>
      <c r="G67" s="1">
        <v>75</v>
      </c>
      <c r="H67" s="1">
        <v>0</v>
      </c>
      <c r="I67" s="1" t="s">
        <v>1112</v>
      </c>
      <c r="J67" s="1" t="s">
        <v>1118</v>
      </c>
      <c r="K67" s="1" t="s">
        <v>1154</v>
      </c>
      <c r="L67" s="1">
        <f>FPL_Misc_Extract[[#This Row],[PPG]]/FPL_Misc_Extract[[#This Row],[Cost]]</f>
        <v>0.29545454545454541</v>
      </c>
    </row>
    <row r="68" spans="1:12" x14ac:dyDescent="0.45">
      <c r="A68" s="1" t="s">
        <v>394</v>
      </c>
      <c r="B68" s="1" t="s">
        <v>1181</v>
      </c>
      <c r="C68" s="1" t="s">
        <v>1090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 t="s">
        <v>1112</v>
      </c>
      <c r="J68" s="1" t="s">
        <v>1113</v>
      </c>
      <c r="K68" s="1" t="s">
        <v>1152</v>
      </c>
      <c r="L68" s="1">
        <f>FPL_Misc_Extract[[#This Row],[PPG]]/FPL_Misc_Extract[[#This Row],[Cost]]</f>
        <v>0</v>
      </c>
    </row>
    <row r="69" spans="1:12" x14ac:dyDescent="0.45">
      <c r="A69" s="1" t="s">
        <v>293</v>
      </c>
      <c r="B69" s="1" t="s">
        <v>1180</v>
      </c>
      <c r="C69" s="1" t="s">
        <v>1089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 t="s">
        <v>1112</v>
      </c>
      <c r="J69" s="1" t="s">
        <v>1113</v>
      </c>
      <c r="K69" s="1" t="s">
        <v>1154</v>
      </c>
      <c r="L69" s="1">
        <f>FPL_Misc_Extract[[#This Row],[PPG]]/FPL_Misc_Extract[[#This Row],[Cost]]</f>
        <v>0</v>
      </c>
    </row>
    <row r="70" spans="1:12" x14ac:dyDescent="0.45">
      <c r="A70" s="1" t="s">
        <v>545</v>
      </c>
      <c r="B70" s="1" t="s">
        <v>0</v>
      </c>
      <c r="C70" s="1" t="s">
        <v>1083</v>
      </c>
      <c r="D70" s="1">
        <v>0</v>
      </c>
      <c r="E70" s="1">
        <v>0</v>
      </c>
      <c r="F70" s="1"/>
      <c r="G70" s="1"/>
      <c r="H70" s="1">
        <v>0</v>
      </c>
      <c r="I70" s="1" t="s">
        <v>1112</v>
      </c>
      <c r="J70" s="1" t="s">
        <v>1111</v>
      </c>
      <c r="K70" s="1" t="s">
        <v>1152</v>
      </c>
      <c r="L70" s="1">
        <f>FPL_Misc_Extract[[#This Row],[PPG]]/FPL_Misc_Extract[[#This Row],[Cost]]</f>
        <v>0</v>
      </c>
    </row>
    <row r="71" spans="1:12" x14ac:dyDescent="0.45">
      <c r="A71" s="1" t="s">
        <v>215</v>
      </c>
      <c r="B71" s="1" t="s">
        <v>1181</v>
      </c>
      <c r="C71" s="1" t="s">
        <v>1089</v>
      </c>
      <c r="D71" s="1">
        <v>73</v>
      </c>
      <c r="E71" s="1">
        <v>2.8</v>
      </c>
      <c r="F71" s="1"/>
      <c r="G71" s="1"/>
      <c r="H71" s="1">
        <v>0.3</v>
      </c>
      <c r="I71" s="1" t="s">
        <v>1108</v>
      </c>
      <c r="J71" s="1" t="s">
        <v>1111</v>
      </c>
      <c r="K71" s="1" t="s">
        <v>1239</v>
      </c>
      <c r="L71" s="1">
        <f>FPL_Misc_Extract[[#This Row],[PPG]]/FPL_Misc_Extract[[#This Row],[Cost]]</f>
        <v>0.53846153846153844</v>
      </c>
    </row>
    <row r="72" spans="1:12" x14ac:dyDescent="0.45">
      <c r="A72" s="1" t="s">
        <v>587</v>
      </c>
      <c r="B72" s="1" t="s">
        <v>0</v>
      </c>
      <c r="C72" s="1" t="s">
        <v>1087</v>
      </c>
      <c r="D72" s="1">
        <v>1</v>
      </c>
      <c r="E72" s="1">
        <v>1</v>
      </c>
      <c r="F72" s="1"/>
      <c r="G72" s="1"/>
      <c r="H72" s="1">
        <v>0</v>
      </c>
      <c r="I72" s="1" t="s">
        <v>1114</v>
      </c>
      <c r="J72" s="1" t="s">
        <v>1111</v>
      </c>
      <c r="K72" s="1" t="s">
        <v>1156</v>
      </c>
      <c r="L72" s="1">
        <f>FPL_Misc_Extract[[#This Row],[PPG]]/FPL_Misc_Extract[[#This Row],[Cost]]</f>
        <v>0.23255813953488372</v>
      </c>
    </row>
    <row r="73" spans="1:12" x14ac:dyDescent="0.45">
      <c r="A73" s="1" t="s">
        <v>227</v>
      </c>
      <c r="B73" s="1" t="s">
        <v>1182</v>
      </c>
      <c r="C73" s="1" t="s">
        <v>1093</v>
      </c>
      <c r="D73" s="1">
        <v>71</v>
      </c>
      <c r="E73" s="1">
        <v>3.5</v>
      </c>
      <c r="F73" s="1">
        <v>100</v>
      </c>
      <c r="G73" s="1">
        <v>100</v>
      </c>
      <c r="H73" s="1">
        <v>0</v>
      </c>
      <c r="I73" s="1" t="s">
        <v>1138</v>
      </c>
      <c r="J73" s="1" t="s">
        <v>1111</v>
      </c>
      <c r="K73" s="1" t="s">
        <v>1170</v>
      </c>
      <c r="L73" s="1">
        <f>FPL_Misc_Extract[[#This Row],[PPG]]/FPL_Misc_Extract[[#This Row],[Cost]]</f>
        <v>0.72916666666666674</v>
      </c>
    </row>
    <row r="74" spans="1:12" x14ac:dyDescent="0.45">
      <c r="A74" s="1" t="s">
        <v>129</v>
      </c>
      <c r="B74" s="1" t="s">
        <v>1181</v>
      </c>
      <c r="C74" s="1" t="s">
        <v>1084</v>
      </c>
      <c r="D74" s="1">
        <v>67</v>
      </c>
      <c r="E74" s="1">
        <v>3.7</v>
      </c>
      <c r="F74" s="1">
        <v>100</v>
      </c>
      <c r="G74" s="1">
        <v>100</v>
      </c>
      <c r="H74" s="1">
        <v>0.2</v>
      </c>
      <c r="I74" s="1" t="s">
        <v>1128</v>
      </c>
      <c r="J74" s="1" t="s">
        <v>1111</v>
      </c>
      <c r="K74" s="1" t="s">
        <v>1122</v>
      </c>
      <c r="L74" s="1">
        <f>FPL_Misc_Extract[[#This Row],[PPG]]/FPL_Misc_Extract[[#This Row],[Cost]]</f>
        <v>0.6166666666666667</v>
      </c>
    </row>
    <row r="75" spans="1:12" x14ac:dyDescent="0.45">
      <c r="A75" s="1" t="s">
        <v>337</v>
      </c>
      <c r="B75" s="1" t="s">
        <v>0</v>
      </c>
      <c r="C75" s="1" t="s">
        <v>1097</v>
      </c>
      <c r="D75" s="1">
        <v>0</v>
      </c>
      <c r="E75" s="1">
        <v>0</v>
      </c>
      <c r="F75" s="1"/>
      <c r="G75" s="1"/>
      <c r="H75" s="1">
        <v>0</v>
      </c>
      <c r="I75" s="1" t="s">
        <v>1112</v>
      </c>
      <c r="J75" s="1" t="s">
        <v>1113</v>
      </c>
      <c r="K75" s="1" t="s">
        <v>1237</v>
      </c>
      <c r="L75" s="1">
        <f>FPL_Misc_Extract[[#This Row],[PPG]]/FPL_Misc_Extract[[#This Row],[Cost]]</f>
        <v>0</v>
      </c>
    </row>
    <row r="76" spans="1:12" x14ac:dyDescent="0.45">
      <c r="A76" s="1" t="s">
        <v>193</v>
      </c>
      <c r="B76" s="1" t="s">
        <v>1182</v>
      </c>
      <c r="C76" s="1" t="s">
        <v>1088</v>
      </c>
      <c r="D76" s="1">
        <v>47</v>
      </c>
      <c r="E76" s="1">
        <v>2.6</v>
      </c>
      <c r="F76" s="1">
        <v>100</v>
      </c>
      <c r="G76" s="1">
        <v>100</v>
      </c>
      <c r="H76" s="1">
        <v>0</v>
      </c>
      <c r="I76" s="1" t="s">
        <v>1144</v>
      </c>
      <c r="J76" s="1" t="s">
        <v>1111</v>
      </c>
      <c r="K76" s="1" t="s">
        <v>1248</v>
      </c>
      <c r="L76" s="1">
        <f>FPL_Misc_Extract[[#This Row],[PPG]]/FPL_Misc_Extract[[#This Row],[Cost]]</f>
        <v>0.32911392405063289</v>
      </c>
    </row>
    <row r="77" spans="1:12" x14ac:dyDescent="0.45">
      <c r="A77" s="1" t="s">
        <v>37</v>
      </c>
      <c r="B77" s="1" t="s">
        <v>1182</v>
      </c>
      <c r="C77" s="1" t="s">
        <v>1094</v>
      </c>
      <c r="D77" s="1">
        <v>46</v>
      </c>
      <c r="E77" s="1">
        <v>2.7</v>
      </c>
      <c r="F77" s="1">
        <v>100</v>
      </c>
      <c r="G77" s="1">
        <v>100</v>
      </c>
      <c r="H77" s="1">
        <v>0.3</v>
      </c>
      <c r="I77" s="1" t="s">
        <v>1114</v>
      </c>
      <c r="J77" s="1" t="s">
        <v>1111</v>
      </c>
      <c r="K77" s="1" t="s">
        <v>1149</v>
      </c>
      <c r="L77" s="1">
        <f>FPL_Misc_Extract[[#This Row],[PPG]]/FPL_Misc_Extract[[#This Row],[Cost]]</f>
        <v>0.5</v>
      </c>
    </row>
    <row r="78" spans="1:12" x14ac:dyDescent="0.45">
      <c r="A78" s="1" t="s">
        <v>268</v>
      </c>
      <c r="B78" s="1" t="s">
        <v>1180</v>
      </c>
      <c r="C78" s="1" t="s">
        <v>1089</v>
      </c>
      <c r="D78" s="1">
        <v>24</v>
      </c>
      <c r="E78" s="1">
        <v>3</v>
      </c>
      <c r="F78" s="1">
        <v>75</v>
      </c>
      <c r="G78" s="1">
        <v>75</v>
      </c>
      <c r="H78" s="1">
        <v>0.1</v>
      </c>
      <c r="I78" s="1" t="s">
        <v>1110</v>
      </c>
      <c r="J78" s="1" t="s">
        <v>1118</v>
      </c>
      <c r="K78" s="1" t="s">
        <v>1237</v>
      </c>
      <c r="L78" s="1">
        <f>FPL_Misc_Extract[[#This Row],[PPG]]/FPL_Misc_Extract[[#This Row],[Cost]]</f>
        <v>0.75</v>
      </c>
    </row>
    <row r="79" spans="1:12" x14ac:dyDescent="0.45">
      <c r="A79" s="1" t="s">
        <v>299</v>
      </c>
      <c r="B79" s="1" t="s">
        <v>0</v>
      </c>
      <c r="C79" s="1" t="s">
        <v>1082</v>
      </c>
      <c r="D79" s="1">
        <v>85</v>
      </c>
      <c r="E79" s="1">
        <v>3.7</v>
      </c>
      <c r="F79" s="1">
        <v>100</v>
      </c>
      <c r="G79" s="1">
        <v>100</v>
      </c>
      <c r="H79" s="1">
        <v>0.7</v>
      </c>
      <c r="I79" s="1" t="s">
        <v>1140</v>
      </c>
      <c r="J79" s="1" t="s">
        <v>1111</v>
      </c>
      <c r="K79" s="1" t="s">
        <v>1152</v>
      </c>
      <c r="L79" s="1">
        <f>FPL_Misc_Extract[[#This Row],[PPG]]/FPL_Misc_Extract[[#This Row],[Cost]]</f>
        <v>0.8222222222222223</v>
      </c>
    </row>
    <row r="80" spans="1:12" x14ac:dyDescent="0.45">
      <c r="A80" s="1" t="s">
        <v>503</v>
      </c>
      <c r="B80" s="1" t="s">
        <v>1181</v>
      </c>
      <c r="C80" s="1" t="s">
        <v>1091</v>
      </c>
      <c r="D80" s="1">
        <v>85</v>
      </c>
      <c r="E80" s="1">
        <v>3.1</v>
      </c>
      <c r="F80" s="1">
        <v>100</v>
      </c>
      <c r="G80" s="1">
        <v>100</v>
      </c>
      <c r="H80" s="1">
        <v>0.6</v>
      </c>
      <c r="I80" s="1" t="s">
        <v>1129</v>
      </c>
      <c r="J80" s="1" t="s">
        <v>1111</v>
      </c>
      <c r="K80" s="1" t="s">
        <v>1149</v>
      </c>
      <c r="L80" s="1">
        <f>FPL_Misc_Extract[[#This Row],[PPG]]/FPL_Misc_Extract[[#This Row],[Cost]]</f>
        <v>0.57407407407407407</v>
      </c>
    </row>
    <row r="81" spans="1:12" x14ac:dyDescent="0.45">
      <c r="A81" s="1" t="s">
        <v>604</v>
      </c>
      <c r="B81" s="1" t="s">
        <v>1181</v>
      </c>
      <c r="C81" s="1" t="s">
        <v>1087</v>
      </c>
      <c r="D81" s="1">
        <v>0</v>
      </c>
      <c r="E81" s="1">
        <v>0</v>
      </c>
      <c r="F81" s="1">
        <v>100</v>
      </c>
      <c r="G81" s="1">
        <v>100</v>
      </c>
      <c r="H81" s="1">
        <v>0</v>
      </c>
      <c r="I81" s="1" t="s">
        <v>1112</v>
      </c>
      <c r="J81" s="1" t="s">
        <v>1111</v>
      </c>
      <c r="K81" s="1" t="s">
        <v>1152</v>
      </c>
      <c r="L81" s="1">
        <f>FPL_Misc_Extract[[#This Row],[PPG]]/FPL_Misc_Extract[[#This Row],[Cost]]</f>
        <v>0</v>
      </c>
    </row>
    <row r="82" spans="1:12" x14ac:dyDescent="0.45">
      <c r="A82" s="1" t="s">
        <v>148</v>
      </c>
      <c r="B82" s="1" t="s">
        <v>1181</v>
      </c>
      <c r="C82" s="1" t="s">
        <v>1094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 t="s">
        <v>1112</v>
      </c>
      <c r="J82" s="1" t="s">
        <v>1113</v>
      </c>
      <c r="K82" s="1" t="s">
        <v>1156</v>
      </c>
      <c r="L82" s="1">
        <f>FPL_Misc_Extract[[#This Row],[PPG]]/FPL_Misc_Extract[[#This Row],[Cost]]</f>
        <v>0</v>
      </c>
    </row>
    <row r="83" spans="1:12" x14ac:dyDescent="0.45">
      <c r="A83" s="1" t="s">
        <v>78</v>
      </c>
      <c r="B83" s="1" t="s">
        <v>1180</v>
      </c>
      <c r="C83" s="1" t="s">
        <v>1097</v>
      </c>
      <c r="D83" s="1">
        <v>47</v>
      </c>
      <c r="E83" s="1">
        <v>2.8</v>
      </c>
      <c r="F83" s="1">
        <v>100</v>
      </c>
      <c r="G83" s="1">
        <v>100</v>
      </c>
      <c r="H83" s="1">
        <v>0.4</v>
      </c>
      <c r="I83" s="1" t="s">
        <v>1112</v>
      </c>
      <c r="J83" s="1" t="s">
        <v>1111</v>
      </c>
      <c r="K83" s="1" t="s">
        <v>1152</v>
      </c>
      <c r="L83" s="1">
        <f>FPL_Misc_Extract[[#This Row],[PPG]]/FPL_Misc_Extract[[#This Row],[Cost]]</f>
        <v>0.62222222222222223</v>
      </c>
    </row>
    <row r="84" spans="1:12" x14ac:dyDescent="0.45">
      <c r="A84" s="1" t="s">
        <v>603</v>
      </c>
      <c r="B84" s="1" t="s">
        <v>1181</v>
      </c>
      <c r="C84" s="1" t="s">
        <v>1095</v>
      </c>
      <c r="D84" s="1">
        <v>32</v>
      </c>
      <c r="E84" s="1">
        <v>1.8</v>
      </c>
      <c r="F84" s="1"/>
      <c r="G84" s="1"/>
      <c r="H84" s="1">
        <v>0.3</v>
      </c>
      <c r="I84" s="1" t="s">
        <v>1112</v>
      </c>
      <c r="J84" s="1" t="s">
        <v>1111</v>
      </c>
      <c r="K84" s="1" t="s">
        <v>1115</v>
      </c>
      <c r="L84" s="1">
        <f>FPL_Misc_Extract[[#This Row],[PPG]]/FPL_Misc_Extract[[#This Row],[Cost]]</f>
        <v>0.42857142857142855</v>
      </c>
    </row>
    <row r="85" spans="1:12" x14ac:dyDescent="0.45">
      <c r="A85" s="1" t="s">
        <v>425</v>
      </c>
      <c r="B85" s="1" t="s">
        <v>1180</v>
      </c>
      <c r="C85" s="1" t="s">
        <v>1094</v>
      </c>
      <c r="D85" s="1">
        <v>5</v>
      </c>
      <c r="E85" s="1">
        <v>0.8</v>
      </c>
      <c r="F85" s="1">
        <v>100</v>
      </c>
      <c r="G85" s="1">
        <v>100</v>
      </c>
      <c r="H85" s="1">
        <v>0</v>
      </c>
      <c r="I85" s="1" t="s">
        <v>1114</v>
      </c>
      <c r="J85" s="1" t="s">
        <v>1111</v>
      </c>
      <c r="K85" s="1" t="s">
        <v>1115</v>
      </c>
      <c r="L85" s="1">
        <f>FPL_Misc_Extract[[#This Row],[PPG]]/FPL_Misc_Extract[[#This Row],[Cost]]</f>
        <v>0.19047619047619047</v>
      </c>
    </row>
    <row r="86" spans="1:12" x14ac:dyDescent="0.45">
      <c r="A86" s="1" t="s">
        <v>389</v>
      </c>
      <c r="B86" s="1" t="s">
        <v>1180</v>
      </c>
      <c r="C86" s="1" t="s">
        <v>1085</v>
      </c>
      <c r="D86" s="1">
        <v>9</v>
      </c>
      <c r="E86" s="1">
        <v>1.8</v>
      </c>
      <c r="F86" s="1">
        <v>0</v>
      </c>
      <c r="G86" s="1">
        <v>0</v>
      </c>
      <c r="H86" s="1">
        <v>0</v>
      </c>
      <c r="I86" s="1" t="s">
        <v>1144</v>
      </c>
      <c r="J86" s="1" t="s">
        <v>1109</v>
      </c>
      <c r="K86" s="1" t="s">
        <v>1155</v>
      </c>
      <c r="L86" s="1">
        <f>FPL_Misc_Extract[[#This Row],[PPG]]/FPL_Misc_Extract[[#This Row],[Cost]]</f>
        <v>0.47368421052631582</v>
      </c>
    </row>
    <row r="87" spans="1:12" x14ac:dyDescent="0.45">
      <c r="A87" s="1" t="s">
        <v>532</v>
      </c>
      <c r="B87" s="1" t="s">
        <v>1181</v>
      </c>
      <c r="C87" s="1" t="s">
        <v>1098</v>
      </c>
      <c r="D87" s="1">
        <v>53</v>
      </c>
      <c r="E87" s="1">
        <v>2.4</v>
      </c>
      <c r="F87" s="1">
        <v>0</v>
      </c>
      <c r="G87" s="1">
        <v>0</v>
      </c>
      <c r="H87" s="1">
        <v>0</v>
      </c>
      <c r="I87" s="1" t="s">
        <v>1144</v>
      </c>
      <c r="J87" s="1" t="s">
        <v>1109</v>
      </c>
      <c r="K87" s="1" t="s">
        <v>1134</v>
      </c>
      <c r="L87" s="1">
        <f>FPL_Misc_Extract[[#This Row],[PPG]]/FPL_Misc_Extract[[#This Row],[Cost]]</f>
        <v>0.47058823529411764</v>
      </c>
    </row>
    <row r="88" spans="1:12" x14ac:dyDescent="0.45">
      <c r="A88" s="1" t="s">
        <v>192</v>
      </c>
      <c r="B88" s="1" t="s">
        <v>1181</v>
      </c>
      <c r="C88" s="1" t="s">
        <v>1094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 t="s">
        <v>1112</v>
      </c>
      <c r="J88" s="1" t="s">
        <v>1113</v>
      </c>
      <c r="K88" s="1" t="s">
        <v>1233</v>
      </c>
      <c r="L88" s="1">
        <f>FPL_Misc_Extract[[#This Row],[PPG]]/FPL_Misc_Extract[[#This Row],[Cost]]</f>
        <v>0</v>
      </c>
    </row>
    <row r="89" spans="1:12" x14ac:dyDescent="0.45">
      <c r="A89" s="1" t="s">
        <v>248</v>
      </c>
      <c r="B89" s="1" t="s">
        <v>0</v>
      </c>
      <c r="C89" s="1" t="s">
        <v>1081</v>
      </c>
      <c r="D89" s="1">
        <v>33</v>
      </c>
      <c r="E89" s="1">
        <v>4.7</v>
      </c>
      <c r="F89" s="1"/>
      <c r="G89" s="1"/>
      <c r="H89" s="1">
        <v>0.4</v>
      </c>
      <c r="I89" s="1" t="s">
        <v>1142</v>
      </c>
      <c r="J89" s="1" t="s">
        <v>1111</v>
      </c>
      <c r="K89" s="1" t="s">
        <v>1156</v>
      </c>
      <c r="L89" s="1">
        <f>FPL_Misc_Extract[[#This Row],[PPG]]/FPL_Misc_Extract[[#This Row],[Cost]]</f>
        <v>1.0930232558139537</v>
      </c>
    </row>
    <row r="90" spans="1:12" x14ac:dyDescent="0.45">
      <c r="A90" s="1" t="s">
        <v>153</v>
      </c>
      <c r="B90" s="1" t="s">
        <v>1180</v>
      </c>
      <c r="C90" s="1" t="s">
        <v>1099</v>
      </c>
      <c r="D90" s="1">
        <v>0</v>
      </c>
      <c r="E90" s="1">
        <v>0</v>
      </c>
      <c r="F90" s="1">
        <v>100</v>
      </c>
      <c r="G90" s="1">
        <v>100</v>
      </c>
      <c r="H90" s="1">
        <v>0</v>
      </c>
      <c r="I90" s="1" t="s">
        <v>1142</v>
      </c>
      <c r="J90" s="1" t="s">
        <v>1113</v>
      </c>
      <c r="K90" s="1" t="s">
        <v>1143</v>
      </c>
      <c r="L90" s="1">
        <f>FPL_Misc_Extract[[#This Row],[PPG]]/FPL_Misc_Extract[[#This Row],[Cost]]</f>
        <v>0</v>
      </c>
    </row>
    <row r="91" spans="1:12" x14ac:dyDescent="0.45">
      <c r="A91" s="1" t="s">
        <v>615</v>
      </c>
      <c r="B91" s="1" t="s">
        <v>1182</v>
      </c>
      <c r="C91" s="1" t="s">
        <v>1082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 t="s">
        <v>1112</v>
      </c>
      <c r="J91" s="1" t="s">
        <v>1153</v>
      </c>
      <c r="K91" s="1" t="s">
        <v>1152</v>
      </c>
      <c r="L91" s="1">
        <f>FPL_Misc_Extract[[#This Row],[PPG]]/FPL_Misc_Extract[[#This Row],[Cost]]</f>
        <v>0</v>
      </c>
    </row>
    <row r="92" spans="1:12" x14ac:dyDescent="0.45">
      <c r="A92" s="1" t="s">
        <v>645</v>
      </c>
      <c r="B92" s="1" t="s">
        <v>0</v>
      </c>
      <c r="C92" s="1" t="s">
        <v>1093</v>
      </c>
      <c r="D92" s="1">
        <v>123</v>
      </c>
      <c r="E92" s="1">
        <v>4.4000000000000004</v>
      </c>
      <c r="F92" s="1"/>
      <c r="G92" s="1"/>
      <c r="H92" s="1">
        <v>0.5</v>
      </c>
      <c r="I92" s="1" t="s">
        <v>1410</v>
      </c>
      <c r="J92" s="1" t="s">
        <v>1111</v>
      </c>
      <c r="K92" s="1" t="s">
        <v>1239</v>
      </c>
      <c r="L92" s="1">
        <f>FPL_Misc_Extract[[#This Row],[PPG]]/FPL_Misc_Extract[[#This Row],[Cost]]</f>
        <v>0.84615384615384615</v>
      </c>
    </row>
    <row r="93" spans="1:12" x14ac:dyDescent="0.45">
      <c r="A93" s="1" t="s">
        <v>378</v>
      </c>
      <c r="B93" s="1" t="s">
        <v>0</v>
      </c>
      <c r="C93" s="1" t="s">
        <v>1088</v>
      </c>
      <c r="D93" s="1">
        <v>5</v>
      </c>
      <c r="E93" s="1">
        <v>2.5</v>
      </c>
      <c r="F93" s="1"/>
      <c r="G93" s="1"/>
      <c r="H93" s="1">
        <v>0</v>
      </c>
      <c r="I93" s="1" t="s">
        <v>1114</v>
      </c>
      <c r="J93" s="1" t="s">
        <v>1111</v>
      </c>
      <c r="K93" s="1" t="s">
        <v>1170</v>
      </c>
      <c r="L93" s="1">
        <f>FPL_Misc_Extract[[#This Row],[PPG]]/FPL_Misc_Extract[[#This Row],[Cost]]</f>
        <v>0.52083333333333337</v>
      </c>
    </row>
    <row r="94" spans="1:12" x14ac:dyDescent="0.45">
      <c r="A94" s="1" t="s">
        <v>669</v>
      </c>
      <c r="B94" s="1" t="s">
        <v>1181</v>
      </c>
      <c r="C94" s="1" t="s">
        <v>1084</v>
      </c>
      <c r="D94" s="1">
        <v>89</v>
      </c>
      <c r="E94" s="1">
        <v>3.6</v>
      </c>
      <c r="F94" s="1">
        <v>100</v>
      </c>
      <c r="G94" s="1">
        <v>100</v>
      </c>
      <c r="H94" s="1">
        <v>0.2</v>
      </c>
      <c r="I94" s="1" t="s">
        <v>1159</v>
      </c>
      <c r="J94" s="1" t="s">
        <v>1111</v>
      </c>
      <c r="K94" s="1" t="s">
        <v>1241</v>
      </c>
      <c r="L94" s="1">
        <f>FPL_Misc_Extract[[#This Row],[PPG]]/FPL_Misc_Extract[[#This Row],[Cost]]</f>
        <v>0.5625</v>
      </c>
    </row>
    <row r="95" spans="1:12" x14ac:dyDescent="0.45">
      <c r="A95" s="1" t="s">
        <v>308</v>
      </c>
      <c r="B95" s="1" t="s">
        <v>1181</v>
      </c>
      <c r="C95" s="1" t="s">
        <v>1090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 t="s">
        <v>1112</v>
      </c>
      <c r="J95" s="1" t="s">
        <v>1113</v>
      </c>
      <c r="K95" s="1" t="s">
        <v>1159</v>
      </c>
      <c r="L95" s="1">
        <f>FPL_Misc_Extract[[#This Row],[PPG]]/FPL_Misc_Extract[[#This Row],[Cost]]</f>
        <v>0</v>
      </c>
    </row>
    <row r="96" spans="1:12" x14ac:dyDescent="0.45">
      <c r="A96" s="1" t="s">
        <v>486</v>
      </c>
      <c r="B96" s="1" t="s">
        <v>1180</v>
      </c>
      <c r="C96" s="1" t="s">
        <v>1083</v>
      </c>
      <c r="D96" s="1">
        <v>38</v>
      </c>
      <c r="E96" s="1">
        <v>2.4</v>
      </c>
      <c r="F96" s="1">
        <v>100</v>
      </c>
      <c r="G96" s="1">
        <v>100</v>
      </c>
      <c r="H96" s="1">
        <v>0.2</v>
      </c>
      <c r="I96" s="1" t="s">
        <v>1156</v>
      </c>
      <c r="J96" s="1" t="s">
        <v>1111</v>
      </c>
      <c r="K96" s="1" t="s">
        <v>1179</v>
      </c>
      <c r="L96" s="1">
        <f>FPL_Misc_Extract[[#This Row],[PPG]]/FPL_Misc_Extract[[#This Row],[Cost]]</f>
        <v>0.39344262295081966</v>
      </c>
    </row>
    <row r="97" spans="1:12" x14ac:dyDescent="0.45">
      <c r="A97" s="1" t="s">
        <v>131</v>
      </c>
      <c r="B97" s="1" t="s">
        <v>1180</v>
      </c>
      <c r="C97" s="1" t="s">
        <v>1093</v>
      </c>
      <c r="D97" s="1">
        <v>52</v>
      </c>
      <c r="E97" s="1">
        <v>2.6</v>
      </c>
      <c r="F97" s="1">
        <v>75</v>
      </c>
      <c r="G97" s="1">
        <v>75</v>
      </c>
      <c r="H97" s="1">
        <v>0.4</v>
      </c>
      <c r="I97" s="1" t="s">
        <v>1129</v>
      </c>
      <c r="J97" s="1" t="s">
        <v>1118</v>
      </c>
      <c r="K97" s="1" t="s">
        <v>1115</v>
      </c>
      <c r="L97" s="1">
        <f>FPL_Misc_Extract[[#This Row],[PPG]]/FPL_Misc_Extract[[#This Row],[Cost]]</f>
        <v>0.61904761904761907</v>
      </c>
    </row>
    <row r="98" spans="1:12" x14ac:dyDescent="0.45">
      <c r="A98" s="1" t="s">
        <v>279</v>
      </c>
      <c r="B98" s="1" t="s">
        <v>1182</v>
      </c>
      <c r="C98" s="1" t="s">
        <v>1080</v>
      </c>
      <c r="D98" s="1">
        <v>47</v>
      </c>
      <c r="E98" s="1">
        <v>3.1</v>
      </c>
      <c r="F98" s="1">
        <v>100</v>
      </c>
      <c r="G98" s="1">
        <v>100</v>
      </c>
      <c r="H98" s="1">
        <v>0.4</v>
      </c>
      <c r="I98" s="1" t="s">
        <v>1114</v>
      </c>
      <c r="J98" s="1" t="s">
        <v>1111</v>
      </c>
      <c r="K98" s="1" t="s">
        <v>1247</v>
      </c>
      <c r="L98" s="1">
        <f>FPL_Misc_Extract[[#This Row],[PPG]]/FPL_Misc_Extract[[#This Row],[Cost]]</f>
        <v>0.62</v>
      </c>
    </row>
    <row r="99" spans="1:12" x14ac:dyDescent="0.45">
      <c r="A99" s="1" t="s">
        <v>388</v>
      </c>
      <c r="B99" s="1" t="s">
        <v>1181</v>
      </c>
      <c r="C99" s="1" t="s">
        <v>1087</v>
      </c>
      <c r="D99" s="1">
        <v>58</v>
      </c>
      <c r="E99" s="1">
        <v>2.2000000000000002</v>
      </c>
      <c r="F99" s="1">
        <v>100</v>
      </c>
      <c r="G99" s="1">
        <v>100</v>
      </c>
      <c r="H99" s="1">
        <v>0.6</v>
      </c>
      <c r="I99" s="1" t="s">
        <v>1123</v>
      </c>
      <c r="J99" s="1" t="s">
        <v>1111</v>
      </c>
      <c r="K99" s="1" t="s">
        <v>1161</v>
      </c>
      <c r="L99" s="1">
        <f>FPL_Misc_Extract[[#This Row],[PPG]]/FPL_Misc_Extract[[#This Row],[Cost]]</f>
        <v>0.41509433962264158</v>
      </c>
    </row>
    <row r="100" spans="1:12" x14ac:dyDescent="0.45">
      <c r="A100" s="1" t="s">
        <v>539</v>
      </c>
      <c r="B100" s="1" t="s">
        <v>1181</v>
      </c>
      <c r="C100" s="1" t="s">
        <v>1097</v>
      </c>
      <c r="D100" s="1">
        <v>64</v>
      </c>
      <c r="E100" s="1">
        <v>2.2999999999999998</v>
      </c>
      <c r="F100" s="1">
        <v>100</v>
      </c>
      <c r="G100" s="1">
        <v>100</v>
      </c>
      <c r="H100" s="1">
        <v>0.3</v>
      </c>
      <c r="I100" s="1" t="s">
        <v>1142</v>
      </c>
      <c r="J100" s="1" t="s">
        <v>1111</v>
      </c>
      <c r="K100" s="1" t="s">
        <v>1170</v>
      </c>
      <c r="L100" s="1">
        <f>FPL_Misc_Extract[[#This Row],[PPG]]/FPL_Misc_Extract[[#This Row],[Cost]]</f>
        <v>0.47916666666666663</v>
      </c>
    </row>
    <row r="101" spans="1:12" x14ac:dyDescent="0.45">
      <c r="A101" s="1" t="s">
        <v>617</v>
      </c>
      <c r="B101" s="1" t="s">
        <v>1180</v>
      </c>
      <c r="C101" s="1" t="s">
        <v>1082</v>
      </c>
      <c r="D101" s="1">
        <v>0</v>
      </c>
      <c r="E101" s="1">
        <v>0</v>
      </c>
      <c r="F101" s="1"/>
      <c r="G101" s="1"/>
      <c r="H101" s="1">
        <v>0</v>
      </c>
      <c r="I101" s="1" t="s">
        <v>1123</v>
      </c>
      <c r="J101" s="1" t="s">
        <v>1113</v>
      </c>
      <c r="K101" s="1" t="s">
        <v>1143</v>
      </c>
      <c r="L101" s="1">
        <f>FPL_Misc_Extract[[#This Row],[PPG]]/FPL_Misc_Extract[[#This Row],[Cost]]</f>
        <v>0</v>
      </c>
    </row>
    <row r="102" spans="1:12" x14ac:dyDescent="0.45">
      <c r="A102" s="1" t="s">
        <v>160</v>
      </c>
      <c r="B102" s="1" t="s">
        <v>1181</v>
      </c>
      <c r="C102" s="1" t="s">
        <v>1081</v>
      </c>
      <c r="D102" s="1">
        <v>47</v>
      </c>
      <c r="E102" s="1">
        <v>2.4</v>
      </c>
      <c r="F102" s="1">
        <v>100</v>
      </c>
      <c r="G102" s="1">
        <v>100</v>
      </c>
      <c r="H102" s="1">
        <v>0.4</v>
      </c>
      <c r="I102" s="1" t="s">
        <v>1112</v>
      </c>
      <c r="J102" s="1" t="s">
        <v>1111</v>
      </c>
      <c r="K102" s="1" t="s">
        <v>1120</v>
      </c>
      <c r="L102" s="1">
        <f>FPL_Misc_Extract[[#This Row],[PPG]]/FPL_Misc_Extract[[#This Row],[Cost]]</f>
        <v>0.52173913043478259</v>
      </c>
    </row>
    <row r="103" spans="1:12" x14ac:dyDescent="0.45">
      <c r="A103" s="1" t="s">
        <v>76</v>
      </c>
      <c r="B103" s="1" t="s">
        <v>1181</v>
      </c>
      <c r="C103" s="1" t="s">
        <v>1089</v>
      </c>
      <c r="D103" s="1">
        <v>33</v>
      </c>
      <c r="E103" s="1">
        <v>1.6</v>
      </c>
      <c r="F103" s="1">
        <v>100</v>
      </c>
      <c r="G103" s="1">
        <v>100</v>
      </c>
      <c r="H103" s="1">
        <v>0.2</v>
      </c>
      <c r="I103" s="1" t="s">
        <v>1123</v>
      </c>
      <c r="J103" s="1" t="s">
        <v>1111</v>
      </c>
      <c r="K103" s="1" t="s">
        <v>1170</v>
      </c>
      <c r="L103" s="1">
        <f>FPL_Misc_Extract[[#This Row],[PPG]]/FPL_Misc_Extract[[#This Row],[Cost]]</f>
        <v>0.33333333333333337</v>
      </c>
    </row>
    <row r="104" spans="1:12" x14ac:dyDescent="0.45">
      <c r="A104" s="1" t="s">
        <v>551</v>
      </c>
      <c r="B104" s="1" t="s">
        <v>1182</v>
      </c>
      <c r="C104" s="1" t="s">
        <v>1099</v>
      </c>
      <c r="D104" s="1">
        <v>41</v>
      </c>
      <c r="E104" s="1">
        <v>2.4</v>
      </c>
      <c r="F104" s="1">
        <v>100</v>
      </c>
      <c r="G104" s="1">
        <v>100</v>
      </c>
      <c r="H104" s="1">
        <v>0.1</v>
      </c>
      <c r="I104" s="1" t="s">
        <v>1114</v>
      </c>
      <c r="J104" s="1" t="s">
        <v>1111</v>
      </c>
      <c r="K104" s="1" t="s">
        <v>1250</v>
      </c>
      <c r="L104" s="1">
        <f>FPL_Misc_Extract[[#This Row],[PPG]]/FPL_Misc_Extract[[#This Row],[Cost]]</f>
        <v>0.38095238095238093</v>
      </c>
    </row>
    <row r="105" spans="1:12" x14ac:dyDescent="0.45">
      <c r="A105" s="1" t="s">
        <v>530</v>
      </c>
      <c r="B105" s="1" t="s">
        <v>1180</v>
      </c>
      <c r="C105" s="1" t="s">
        <v>1097</v>
      </c>
      <c r="D105" s="1">
        <v>91</v>
      </c>
      <c r="E105" s="1">
        <v>3.4</v>
      </c>
      <c r="F105" s="1">
        <v>25</v>
      </c>
      <c r="G105" s="1">
        <v>25</v>
      </c>
      <c r="H105" s="1">
        <v>0.4</v>
      </c>
      <c r="I105" s="1" t="s">
        <v>1164</v>
      </c>
      <c r="J105" s="1" t="s">
        <v>1118</v>
      </c>
      <c r="K105" s="1" t="s">
        <v>1120</v>
      </c>
      <c r="L105" s="1">
        <f>FPL_Misc_Extract[[#This Row],[PPG]]/FPL_Misc_Extract[[#This Row],[Cost]]</f>
        <v>0.73913043478260876</v>
      </c>
    </row>
    <row r="106" spans="1:12" x14ac:dyDescent="0.45">
      <c r="A106" s="1" t="s">
        <v>400</v>
      </c>
      <c r="B106" s="1" t="s">
        <v>1181</v>
      </c>
      <c r="C106" s="1" t="s">
        <v>1094</v>
      </c>
      <c r="D106" s="1">
        <v>37</v>
      </c>
      <c r="E106" s="1">
        <v>1.6</v>
      </c>
      <c r="F106" s="1">
        <v>0</v>
      </c>
      <c r="G106" s="1">
        <v>0</v>
      </c>
      <c r="H106" s="1">
        <v>0.3</v>
      </c>
      <c r="I106" s="1" t="s">
        <v>1123</v>
      </c>
      <c r="J106" s="1" t="s">
        <v>1109</v>
      </c>
      <c r="K106" s="1" t="s">
        <v>1156</v>
      </c>
      <c r="L106" s="1">
        <f>FPL_Misc_Extract[[#This Row],[PPG]]/FPL_Misc_Extract[[#This Row],[Cost]]</f>
        <v>0.372093023255814</v>
      </c>
    </row>
    <row r="107" spans="1:12" x14ac:dyDescent="0.45">
      <c r="A107" s="1" t="s">
        <v>449</v>
      </c>
      <c r="B107" s="1" t="s">
        <v>1180</v>
      </c>
      <c r="C107" s="1" t="s">
        <v>1087</v>
      </c>
      <c r="D107" s="1">
        <v>12</v>
      </c>
      <c r="E107" s="1">
        <v>2</v>
      </c>
      <c r="F107" s="1">
        <v>100</v>
      </c>
      <c r="G107" s="1">
        <v>100</v>
      </c>
      <c r="H107" s="1">
        <v>0</v>
      </c>
      <c r="I107" s="1" t="s">
        <v>1129</v>
      </c>
      <c r="J107" s="1" t="s">
        <v>1111</v>
      </c>
      <c r="K107" s="1" t="s">
        <v>1239</v>
      </c>
      <c r="L107" s="1">
        <f>FPL_Misc_Extract[[#This Row],[PPG]]/FPL_Misc_Extract[[#This Row],[Cost]]</f>
        <v>0.38461538461538458</v>
      </c>
    </row>
    <row r="108" spans="1:12" x14ac:dyDescent="0.45">
      <c r="A108" s="1" t="s">
        <v>357</v>
      </c>
      <c r="B108" s="1" t="s">
        <v>1181</v>
      </c>
      <c r="C108" s="1" t="s">
        <v>1080</v>
      </c>
      <c r="D108" s="1">
        <v>41</v>
      </c>
      <c r="E108" s="1">
        <v>2.9</v>
      </c>
      <c r="F108" s="1">
        <v>0</v>
      </c>
      <c r="G108" s="1">
        <v>0</v>
      </c>
      <c r="H108" s="1">
        <v>0</v>
      </c>
      <c r="I108" s="1" t="s">
        <v>1165</v>
      </c>
      <c r="J108" s="1" t="s">
        <v>1109</v>
      </c>
      <c r="K108" s="1" t="s">
        <v>1248</v>
      </c>
      <c r="L108" s="1">
        <f>FPL_Misc_Extract[[#This Row],[PPG]]/FPL_Misc_Extract[[#This Row],[Cost]]</f>
        <v>0.36708860759493667</v>
      </c>
    </row>
    <row r="109" spans="1:12" x14ac:dyDescent="0.45">
      <c r="A109" s="1" t="s">
        <v>652</v>
      </c>
      <c r="B109" s="1" t="s">
        <v>0</v>
      </c>
      <c r="C109" s="1" t="s">
        <v>1080</v>
      </c>
      <c r="D109" s="1">
        <v>127</v>
      </c>
      <c r="E109" s="1">
        <v>4.5</v>
      </c>
      <c r="F109" s="1">
        <v>0</v>
      </c>
      <c r="G109" s="1">
        <v>0</v>
      </c>
      <c r="H109" s="1">
        <v>0.5</v>
      </c>
      <c r="I109" s="1" t="s">
        <v>1411</v>
      </c>
      <c r="J109" s="1" t="s">
        <v>1109</v>
      </c>
      <c r="K109" s="1" t="s">
        <v>1122</v>
      </c>
      <c r="L109" s="1">
        <f>FPL_Misc_Extract[[#This Row],[PPG]]/FPL_Misc_Extract[[#This Row],[Cost]]</f>
        <v>0.75</v>
      </c>
    </row>
    <row r="110" spans="1:12" x14ac:dyDescent="0.45">
      <c r="A110" s="1" t="s">
        <v>533</v>
      </c>
      <c r="B110" s="1" t="s">
        <v>1181</v>
      </c>
      <c r="C110" s="1" t="s">
        <v>1096</v>
      </c>
      <c r="D110" s="1">
        <v>56</v>
      </c>
      <c r="E110" s="1">
        <v>2.8</v>
      </c>
      <c r="F110" s="1">
        <v>100</v>
      </c>
      <c r="G110" s="1">
        <v>100</v>
      </c>
      <c r="H110" s="1">
        <v>0.4</v>
      </c>
      <c r="I110" s="1" t="s">
        <v>1147</v>
      </c>
      <c r="J110" s="1" t="s">
        <v>1111</v>
      </c>
      <c r="K110" s="1" t="s">
        <v>1130</v>
      </c>
      <c r="L110" s="1">
        <f>FPL_Misc_Extract[[#This Row],[PPG]]/FPL_Misc_Extract[[#This Row],[Cost]]</f>
        <v>0.42424242424242425</v>
      </c>
    </row>
    <row r="111" spans="1:12" x14ac:dyDescent="0.45">
      <c r="A111" s="1" t="s">
        <v>115</v>
      </c>
      <c r="B111" s="1" t="s">
        <v>1182</v>
      </c>
      <c r="C111" s="1" t="s">
        <v>1084</v>
      </c>
      <c r="D111" s="1">
        <v>9</v>
      </c>
      <c r="E111" s="1">
        <v>0.9</v>
      </c>
      <c r="F111" s="1">
        <v>100</v>
      </c>
      <c r="G111" s="1">
        <v>100</v>
      </c>
      <c r="H111" s="1">
        <v>0</v>
      </c>
      <c r="I111" s="1" t="s">
        <v>1114</v>
      </c>
      <c r="J111" s="1" t="s">
        <v>1111</v>
      </c>
      <c r="K111" s="1" t="s">
        <v>1233</v>
      </c>
      <c r="L111" s="1">
        <f>FPL_Misc_Extract[[#This Row],[PPG]]/FPL_Misc_Extract[[#This Row],[Cost]]</f>
        <v>0.19148936170212766</v>
      </c>
    </row>
    <row r="112" spans="1:12" x14ac:dyDescent="0.45">
      <c r="A112" s="1" t="s">
        <v>625</v>
      </c>
      <c r="B112" s="1" t="s">
        <v>1181</v>
      </c>
      <c r="C112" s="1" t="s">
        <v>1080</v>
      </c>
      <c r="D112" s="1">
        <v>44</v>
      </c>
      <c r="E112" s="1">
        <v>2</v>
      </c>
      <c r="F112" s="1">
        <v>0</v>
      </c>
      <c r="G112" s="1">
        <v>0</v>
      </c>
      <c r="H112" s="1">
        <v>0.4</v>
      </c>
      <c r="I112" s="1" t="s">
        <v>1148</v>
      </c>
      <c r="J112" s="1" t="s">
        <v>1109</v>
      </c>
      <c r="K112" s="1" t="s">
        <v>1177</v>
      </c>
      <c r="L112" s="1">
        <f>FPL_Misc_Extract[[#This Row],[PPG]]/FPL_Misc_Extract[[#This Row],[Cost]]</f>
        <v>0.36363636363636365</v>
      </c>
    </row>
    <row r="113" spans="1:12" x14ac:dyDescent="0.45">
      <c r="A113" s="1" t="s">
        <v>374</v>
      </c>
      <c r="B113" s="1" t="s">
        <v>1180</v>
      </c>
      <c r="C113" s="1" t="s">
        <v>1080</v>
      </c>
      <c r="D113" s="1">
        <v>22</v>
      </c>
      <c r="E113" s="1">
        <v>2</v>
      </c>
      <c r="F113" s="1"/>
      <c r="G113" s="1"/>
      <c r="H113" s="1">
        <v>0</v>
      </c>
      <c r="I113" s="1" t="s">
        <v>1129</v>
      </c>
      <c r="J113" s="1" t="s">
        <v>1111</v>
      </c>
      <c r="K113" s="1" t="s">
        <v>1120</v>
      </c>
      <c r="L113" s="1">
        <f>FPL_Misc_Extract[[#This Row],[PPG]]/FPL_Misc_Extract[[#This Row],[Cost]]</f>
        <v>0.43478260869565222</v>
      </c>
    </row>
    <row r="114" spans="1:12" x14ac:dyDescent="0.45">
      <c r="A114" s="1" t="s">
        <v>398</v>
      </c>
      <c r="B114" s="1" t="s">
        <v>1180</v>
      </c>
      <c r="C114" s="1" t="s">
        <v>1098</v>
      </c>
      <c r="D114" s="1">
        <v>8</v>
      </c>
      <c r="E114" s="1">
        <v>1.1000000000000001</v>
      </c>
      <c r="F114" s="1">
        <v>100</v>
      </c>
      <c r="G114" s="1">
        <v>100</v>
      </c>
      <c r="H114" s="1">
        <v>0.3</v>
      </c>
      <c r="I114" s="1" t="s">
        <v>1114</v>
      </c>
      <c r="J114" s="1" t="s">
        <v>1111</v>
      </c>
      <c r="K114" s="1" t="s">
        <v>1152</v>
      </c>
      <c r="L114" s="1">
        <f>FPL_Misc_Extract[[#This Row],[PPG]]/FPL_Misc_Extract[[#This Row],[Cost]]</f>
        <v>0.24444444444444446</v>
      </c>
    </row>
    <row r="115" spans="1:12" x14ac:dyDescent="0.45">
      <c r="A115" s="1" t="s">
        <v>506</v>
      </c>
      <c r="B115" s="1" t="s">
        <v>1180</v>
      </c>
      <c r="C115" s="1" t="s">
        <v>1086</v>
      </c>
      <c r="D115" s="1">
        <v>0</v>
      </c>
      <c r="E115" s="1">
        <v>0</v>
      </c>
      <c r="F115" s="1">
        <v>100</v>
      </c>
      <c r="G115" s="1">
        <v>100</v>
      </c>
      <c r="H115" s="1">
        <v>0</v>
      </c>
      <c r="I115" s="1" t="s">
        <v>1112</v>
      </c>
      <c r="J115" s="1" t="s">
        <v>1111</v>
      </c>
      <c r="K115" s="1" t="s">
        <v>1237</v>
      </c>
      <c r="L115" s="1">
        <f>FPL_Misc_Extract[[#This Row],[PPG]]/FPL_Misc_Extract[[#This Row],[Cost]]</f>
        <v>0</v>
      </c>
    </row>
    <row r="116" spans="1:12" x14ac:dyDescent="0.45">
      <c r="A116" s="1" t="s">
        <v>244</v>
      </c>
      <c r="B116" s="1" t="s">
        <v>1180</v>
      </c>
      <c r="C116" s="1" t="s">
        <v>1096</v>
      </c>
      <c r="D116" s="1">
        <v>0</v>
      </c>
      <c r="E116" s="1">
        <v>0</v>
      </c>
      <c r="F116" s="1"/>
      <c r="G116" s="1"/>
      <c r="H116" s="1">
        <v>0</v>
      </c>
      <c r="I116" s="1" t="s">
        <v>1112</v>
      </c>
      <c r="J116" s="1" t="s">
        <v>1113</v>
      </c>
      <c r="K116" s="1" t="s">
        <v>1154</v>
      </c>
      <c r="L116" s="1">
        <f>FPL_Misc_Extract[[#This Row],[PPG]]/FPL_Misc_Extract[[#This Row],[Cost]]</f>
        <v>0</v>
      </c>
    </row>
    <row r="117" spans="1:12" x14ac:dyDescent="0.45">
      <c r="A117" s="1" t="s">
        <v>101</v>
      </c>
      <c r="B117" s="1" t="s">
        <v>1180</v>
      </c>
      <c r="C117" s="1" t="s">
        <v>1083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 t="s">
        <v>1112</v>
      </c>
      <c r="J117" s="1" t="s">
        <v>1113</v>
      </c>
      <c r="K117" s="1" t="s">
        <v>1152</v>
      </c>
      <c r="L117" s="1">
        <f>FPL_Misc_Extract[[#This Row],[PPG]]/FPL_Misc_Extract[[#This Row],[Cost]]</f>
        <v>0</v>
      </c>
    </row>
    <row r="118" spans="1:12" x14ac:dyDescent="0.45">
      <c r="A118" s="1" t="s">
        <v>647</v>
      </c>
      <c r="B118" s="1" t="s">
        <v>1180</v>
      </c>
      <c r="C118" s="1" t="s">
        <v>1081</v>
      </c>
      <c r="D118" s="1">
        <v>26</v>
      </c>
      <c r="E118" s="1">
        <v>2.9</v>
      </c>
      <c r="F118" s="1"/>
      <c r="G118" s="1"/>
      <c r="H118" s="1">
        <v>0.3</v>
      </c>
      <c r="I118" s="1" t="s">
        <v>1142</v>
      </c>
      <c r="J118" s="1" t="s">
        <v>1111</v>
      </c>
      <c r="K118" s="1" t="s">
        <v>1152</v>
      </c>
      <c r="L118" s="1">
        <f>FPL_Misc_Extract[[#This Row],[PPG]]/FPL_Misc_Extract[[#This Row],[Cost]]</f>
        <v>0.64444444444444438</v>
      </c>
    </row>
    <row r="119" spans="1:12" x14ac:dyDescent="0.45">
      <c r="A119" s="1" t="s">
        <v>82</v>
      </c>
      <c r="B119" s="1" t="s">
        <v>1182</v>
      </c>
      <c r="C119" s="1" t="s">
        <v>1090</v>
      </c>
      <c r="D119" s="1">
        <v>29</v>
      </c>
      <c r="E119" s="1">
        <v>2.2000000000000002</v>
      </c>
      <c r="F119" s="1">
        <v>75</v>
      </c>
      <c r="G119" s="1">
        <v>75</v>
      </c>
      <c r="H119" s="1">
        <v>0</v>
      </c>
      <c r="I119" s="1" t="s">
        <v>1132</v>
      </c>
      <c r="J119" s="1" t="s">
        <v>1118</v>
      </c>
      <c r="K119" s="1" t="s">
        <v>1176</v>
      </c>
      <c r="L119" s="1">
        <f>FPL_Misc_Extract[[#This Row],[PPG]]/FPL_Misc_Extract[[#This Row],[Cost]]</f>
        <v>0.35483870967741937</v>
      </c>
    </row>
    <row r="120" spans="1:12" x14ac:dyDescent="0.45">
      <c r="A120" s="1" t="s">
        <v>116</v>
      </c>
      <c r="B120" s="1" t="s">
        <v>1180</v>
      </c>
      <c r="C120" s="1" t="s">
        <v>1081</v>
      </c>
      <c r="D120" s="1">
        <v>17</v>
      </c>
      <c r="E120" s="1">
        <v>1.4</v>
      </c>
      <c r="F120" s="1">
        <v>100</v>
      </c>
      <c r="G120" s="1">
        <v>100</v>
      </c>
      <c r="H120" s="1">
        <v>0</v>
      </c>
      <c r="I120" s="1" t="s">
        <v>1123</v>
      </c>
      <c r="J120" s="1" t="s">
        <v>1111</v>
      </c>
      <c r="K120" s="1" t="s">
        <v>1156</v>
      </c>
      <c r="L120" s="1">
        <f>FPL_Misc_Extract[[#This Row],[PPG]]/FPL_Misc_Extract[[#This Row],[Cost]]</f>
        <v>0.32558139534883718</v>
      </c>
    </row>
    <row r="121" spans="1:12" x14ac:dyDescent="0.45">
      <c r="A121" s="1" t="s">
        <v>185</v>
      </c>
      <c r="B121" s="1" t="s">
        <v>1181</v>
      </c>
      <c r="C121" s="1" t="s">
        <v>1092</v>
      </c>
      <c r="D121" s="1">
        <v>30</v>
      </c>
      <c r="E121" s="1">
        <v>2.2999999999999998</v>
      </c>
      <c r="F121" s="1">
        <v>100</v>
      </c>
      <c r="G121" s="1">
        <v>100</v>
      </c>
      <c r="H121" s="1">
        <v>0.2</v>
      </c>
      <c r="I121" s="1" t="s">
        <v>1114</v>
      </c>
      <c r="J121" s="1" t="s">
        <v>1111</v>
      </c>
      <c r="K121" s="1" t="s">
        <v>1239</v>
      </c>
      <c r="L121" s="1">
        <f>FPL_Misc_Extract[[#This Row],[PPG]]/FPL_Misc_Extract[[#This Row],[Cost]]</f>
        <v>0.44230769230769224</v>
      </c>
    </row>
    <row r="122" spans="1:12" x14ac:dyDescent="0.45">
      <c r="A122" s="1" t="s">
        <v>259</v>
      </c>
      <c r="B122" s="1" t="s">
        <v>1181</v>
      </c>
      <c r="C122" s="1" t="s">
        <v>1085</v>
      </c>
      <c r="D122" s="1">
        <v>55</v>
      </c>
      <c r="E122" s="1">
        <v>3.7</v>
      </c>
      <c r="F122" s="1">
        <v>75</v>
      </c>
      <c r="G122" s="1">
        <v>75</v>
      </c>
      <c r="H122" s="1">
        <v>0.6</v>
      </c>
      <c r="I122" s="1" t="s">
        <v>1129</v>
      </c>
      <c r="J122" s="1" t="s">
        <v>1118</v>
      </c>
      <c r="K122" s="1" t="s">
        <v>1134</v>
      </c>
      <c r="L122" s="1">
        <f>FPL_Misc_Extract[[#This Row],[PPG]]/FPL_Misc_Extract[[#This Row],[Cost]]</f>
        <v>0.72549019607843146</v>
      </c>
    </row>
    <row r="123" spans="1:12" x14ac:dyDescent="0.45">
      <c r="A123" s="1" t="s">
        <v>96</v>
      </c>
      <c r="B123" s="1" t="s">
        <v>1180</v>
      </c>
      <c r="C123" s="1" t="s">
        <v>1088</v>
      </c>
      <c r="D123" s="1">
        <v>30</v>
      </c>
      <c r="E123" s="1">
        <v>4.3</v>
      </c>
      <c r="F123" s="1">
        <v>100</v>
      </c>
      <c r="G123" s="1">
        <v>100</v>
      </c>
      <c r="H123" s="1">
        <v>0.4</v>
      </c>
      <c r="I123" s="1" t="s">
        <v>1119</v>
      </c>
      <c r="J123" s="1" t="s">
        <v>1111</v>
      </c>
      <c r="K123" s="1" t="s">
        <v>1161</v>
      </c>
      <c r="L123" s="1">
        <f>FPL_Misc_Extract[[#This Row],[PPG]]/FPL_Misc_Extract[[#This Row],[Cost]]</f>
        <v>0.81132075471698117</v>
      </c>
    </row>
    <row r="124" spans="1:12" x14ac:dyDescent="0.45">
      <c r="A124" s="1" t="s">
        <v>79</v>
      </c>
      <c r="B124" s="1" t="s">
        <v>1180</v>
      </c>
      <c r="C124" s="1" t="s">
        <v>1087</v>
      </c>
      <c r="D124" s="1">
        <v>80</v>
      </c>
      <c r="E124" s="1">
        <v>3</v>
      </c>
      <c r="F124" s="1">
        <v>100</v>
      </c>
      <c r="G124" s="1">
        <v>100</v>
      </c>
      <c r="H124" s="1">
        <v>1</v>
      </c>
      <c r="I124" s="1" t="s">
        <v>1412</v>
      </c>
      <c r="J124" s="1" t="s">
        <v>1111</v>
      </c>
      <c r="K124" s="1" t="s">
        <v>1239</v>
      </c>
      <c r="L124" s="1">
        <f>FPL_Misc_Extract[[#This Row],[PPG]]/FPL_Misc_Extract[[#This Row],[Cost]]</f>
        <v>0.57692307692307687</v>
      </c>
    </row>
    <row r="125" spans="1:12" x14ac:dyDescent="0.45">
      <c r="A125" s="1" t="s">
        <v>95</v>
      </c>
      <c r="B125" s="1" t="s">
        <v>1180</v>
      </c>
      <c r="C125" s="1" t="s">
        <v>1094</v>
      </c>
      <c r="D125" s="1">
        <v>24</v>
      </c>
      <c r="E125" s="1">
        <v>1.5</v>
      </c>
      <c r="F125" s="1">
        <v>0</v>
      </c>
      <c r="G125" s="1">
        <v>0</v>
      </c>
      <c r="H125" s="1">
        <v>0</v>
      </c>
      <c r="I125" s="1" t="s">
        <v>1142</v>
      </c>
      <c r="J125" s="1" t="s">
        <v>1113</v>
      </c>
      <c r="K125" s="1" t="s">
        <v>1115</v>
      </c>
      <c r="L125" s="1">
        <f>FPL_Misc_Extract[[#This Row],[PPG]]/FPL_Misc_Extract[[#This Row],[Cost]]</f>
        <v>0.35714285714285715</v>
      </c>
    </row>
    <row r="126" spans="1:12" x14ac:dyDescent="0.45">
      <c r="A126" s="1" t="s">
        <v>154</v>
      </c>
      <c r="B126" s="1" t="s">
        <v>1181</v>
      </c>
      <c r="C126" s="1" t="s">
        <v>1090</v>
      </c>
      <c r="D126" s="1">
        <v>33</v>
      </c>
      <c r="E126" s="1">
        <v>1.6</v>
      </c>
      <c r="F126" s="1">
        <v>100</v>
      </c>
      <c r="G126" s="1">
        <v>100</v>
      </c>
      <c r="H126" s="1">
        <v>0.3</v>
      </c>
      <c r="I126" s="1" t="s">
        <v>1117</v>
      </c>
      <c r="J126" s="1" t="s">
        <v>1111</v>
      </c>
      <c r="K126" s="1" t="s">
        <v>1239</v>
      </c>
      <c r="L126" s="1">
        <f>FPL_Misc_Extract[[#This Row],[PPG]]/FPL_Misc_Extract[[#This Row],[Cost]]</f>
        <v>0.30769230769230771</v>
      </c>
    </row>
    <row r="127" spans="1:12" x14ac:dyDescent="0.45">
      <c r="A127" s="1" t="s">
        <v>543</v>
      </c>
      <c r="B127" s="1" t="s">
        <v>1181</v>
      </c>
      <c r="C127" s="1" t="s">
        <v>1081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 t="s">
        <v>1112</v>
      </c>
      <c r="J127" s="1" t="s">
        <v>1113</v>
      </c>
      <c r="K127" s="1" t="s">
        <v>1233</v>
      </c>
      <c r="L127" s="1">
        <f>FPL_Misc_Extract[[#This Row],[PPG]]/FPL_Misc_Extract[[#This Row],[Cost]]</f>
        <v>0</v>
      </c>
    </row>
    <row r="128" spans="1:12" x14ac:dyDescent="0.45">
      <c r="A128" s="1" t="s">
        <v>172</v>
      </c>
      <c r="B128" s="1" t="s">
        <v>1180</v>
      </c>
      <c r="C128" s="1" t="s">
        <v>1085</v>
      </c>
      <c r="D128" s="1">
        <v>78</v>
      </c>
      <c r="E128" s="1">
        <v>3.5</v>
      </c>
      <c r="F128" s="1">
        <v>100</v>
      </c>
      <c r="G128" s="1">
        <v>100</v>
      </c>
      <c r="H128" s="1">
        <v>0.9</v>
      </c>
      <c r="I128" s="1" t="s">
        <v>1160</v>
      </c>
      <c r="J128" s="1" t="s">
        <v>1111</v>
      </c>
      <c r="K128" s="1" t="s">
        <v>1236</v>
      </c>
      <c r="L128" s="1">
        <f>FPL_Misc_Extract[[#This Row],[PPG]]/FPL_Misc_Extract[[#This Row],[Cost]]</f>
        <v>0.60344827586206895</v>
      </c>
    </row>
    <row r="129" spans="1:12" x14ac:dyDescent="0.45">
      <c r="A129" s="1" t="s">
        <v>141</v>
      </c>
      <c r="B129" s="1" t="s">
        <v>1180</v>
      </c>
      <c r="C129" s="1" t="s">
        <v>1099</v>
      </c>
      <c r="D129" s="1">
        <v>51</v>
      </c>
      <c r="E129" s="1">
        <v>2.8</v>
      </c>
      <c r="F129" s="1">
        <v>0</v>
      </c>
      <c r="G129" s="1">
        <v>0</v>
      </c>
      <c r="H129" s="1">
        <v>0.7</v>
      </c>
      <c r="I129" s="1" t="s">
        <v>1129</v>
      </c>
      <c r="J129" s="1" t="s">
        <v>1109</v>
      </c>
      <c r="K129" s="1" t="s">
        <v>1156</v>
      </c>
      <c r="L129" s="1">
        <f>FPL_Misc_Extract[[#This Row],[PPG]]/FPL_Misc_Extract[[#This Row],[Cost]]</f>
        <v>0.65116279069767435</v>
      </c>
    </row>
    <row r="130" spans="1:12" x14ac:dyDescent="0.45">
      <c r="A130" s="1" t="s">
        <v>372</v>
      </c>
      <c r="B130" s="1" t="s">
        <v>1180</v>
      </c>
      <c r="C130" s="1" t="s">
        <v>1090</v>
      </c>
      <c r="D130" s="1">
        <v>54</v>
      </c>
      <c r="E130" s="1">
        <v>2.1</v>
      </c>
      <c r="F130" s="1">
        <v>0</v>
      </c>
      <c r="G130" s="1">
        <v>0</v>
      </c>
      <c r="H130" s="1">
        <v>0.3</v>
      </c>
      <c r="I130" s="1" t="s">
        <v>1144</v>
      </c>
      <c r="J130" s="1" t="s">
        <v>1109</v>
      </c>
      <c r="K130" s="1" t="s">
        <v>1152</v>
      </c>
      <c r="L130" s="1">
        <f>FPL_Misc_Extract[[#This Row],[PPG]]/FPL_Misc_Extract[[#This Row],[Cost]]</f>
        <v>0.46666666666666667</v>
      </c>
    </row>
    <row r="131" spans="1:12" x14ac:dyDescent="0.45">
      <c r="A131" s="1" t="s">
        <v>119</v>
      </c>
      <c r="B131" s="1" t="s">
        <v>1180</v>
      </c>
      <c r="C131" s="1" t="s">
        <v>1082</v>
      </c>
      <c r="D131" s="1">
        <v>87</v>
      </c>
      <c r="E131" s="1">
        <v>3.3</v>
      </c>
      <c r="F131" s="1">
        <v>100</v>
      </c>
      <c r="G131" s="1">
        <v>100</v>
      </c>
      <c r="H131" s="1">
        <v>1.2</v>
      </c>
      <c r="I131" s="1" t="s">
        <v>1132</v>
      </c>
      <c r="J131" s="1" t="s">
        <v>1111</v>
      </c>
      <c r="K131" s="1" t="s">
        <v>1115</v>
      </c>
      <c r="L131" s="1">
        <f>FPL_Misc_Extract[[#This Row],[PPG]]/FPL_Misc_Extract[[#This Row],[Cost]]</f>
        <v>0.78571428571428559</v>
      </c>
    </row>
    <row r="132" spans="1:12" x14ac:dyDescent="0.45">
      <c r="A132" s="1" t="s">
        <v>309</v>
      </c>
      <c r="B132" s="1" t="s">
        <v>1181</v>
      </c>
      <c r="C132" s="1" t="s">
        <v>1080</v>
      </c>
      <c r="D132" s="1">
        <v>29</v>
      </c>
      <c r="E132" s="1">
        <v>1.6</v>
      </c>
      <c r="F132" s="1">
        <v>100</v>
      </c>
      <c r="G132" s="1">
        <v>100</v>
      </c>
      <c r="H132" s="1">
        <v>0.2</v>
      </c>
      <c r="I132" s="1" t="s">
        <v>1121</v>
      </c>
      <c r="J132" s="1" t="s">
        <v>1111</v>
      </c>
      <c r="K132" s="1" t="s">
        <v>1115</v>
      </c>
      <c r="L132" s="1">
        <f>FPL_Misc_Extract[[#This Row],[PPG]]/FPL_Misc_Extract[[#This Row],[Cost]]</f>
        <v>0.38095238095238093</v>
      </c>
    </row>
    <row r="133" spans="1:12" x14ac:dyDescent="0.45">
      <c r="A133" s="1" t="s">
        <v>546</v>
      </c>
      <c r="B133" s="1" t="s">
        <v>1181</v>
      </c>
      <c r="C133" s="1" t="s">
        <v>1095</v>
      </c>
      <c r="D133" s="1">
        <v>50</v>
      </c>
      <c r="E133" s="1">
        <v>2</v>
      </c>
      <c r="F133" s="1"/>
      <c r="G133" s="1"/>
      <c r="H133" s="1">
        <v>0.7</v>
      </c>
      <c r="I133" s="1" t="s">
        <v>1114</v>
      </c>
      <c r="J133" s="1" t="s">
        <v>1111</v>
      </c>
      <c r="K133" s="1" t="s">
        <v>1120</v>
      </c>
      <c r="L133" s="1">
        <f>FPL_Misc_Extract[[#This Row],[PPG]]/FPL_Misc_Extract[[#This Row],[Cost]]</f>
        <v>0.43478260869565222</v>
      </c>
    </row>
    <row r="134" spans="1:12" x14ac:dyDescent="0.45">
      <c r="A134" s="1" t="s">
        <v>155</v>
      </c>
      <c r="B134" s="1" t="s">
        <v>1182</v>
      </c>
      <c r="C134" s="1" t="s">
        <v>1083</v>
      </c>
      <c r="D134" s="1">
        <v>114</v>
      </c>
      <c r="E134" s="1">
        <v>4.8</v>
      </c>
      <c r="F134" s="1">
        <v>100</v>
      </c>
      <c r="G134" s="1">
        <v>100</v>
      </c>
      <c r="H134" s="1">
        <v>0.6</v>
      </c>
      <c r="I134" s="1" t="s">
        <v>1365</v>
      </c>
      <c r="J134" s="1" t="s">
        <v>1111</v>
      </c>
      <c r="K134" s="1" t="s">
        <v>1171</v>
      </c>
      <c r="L134" s="1">
        <f>FPL_Misc_Extract[[#This Row],[PPG]]/FPL_Misc_Extract[[#This Row],[Cost]]</f>
        <v>0.44444444444444442</v>
      </c>
    </row>
    <row r="135" spans="1:12" x14ac:dyDescent="0.45">
      <c r="A135" s="1" t="s">
        <v>584</v>
      </c>
      <c r="B135" s="1" t="s">
        <v>0</v>
      </c>
      <c r="C135" s="1" t="s">
        <v>1083</v>
      </c>
      <c r="D135" s="1">
        <v>54</v>
      </c>
      <c r="E135" s="1">
        <v>3.2</v>
      </c>
      <c r="F135" s="1">
        <v>100</v>
      </c>
      <c r="G135" s="1">
        <v>100</v>
      </c>
      <c r="H135" s="1">
        <v>0.4</v>
      </c>
      <c r="I135" s="1" t="s">
        <v>1160</v>
      </c>
      <c r="J135" s="1" t="s">
        <v>1111</v>
      </c>
      <c r="K135" s="1" t="s">
        <v>1239</v>
      </c>
      <c r="L135" s="1">
        <f>FPL_Misc_Extract[[#This Row],[PPG]]/FPL_Misc_Extract[[#This Row],[Cost]]</f>
        <v>0.61538461538461542</v>
      </c>
    </row>
    <row r="136" spans="1:12" x14ac:dyDescent="0.45">
      <c r="A136" s="1" t="s">
        <v>628</v>
      </c>
      <c r="B136" s="1" t="s">
        <v>1181</v>
      </c>
      <c r="C136" s="1" t="s">
        <v>1087</v>
      </c>
      <c r="D136" s="1">
        <v>97</v>
      </c>
      <c r="E136" s="1">
        <v>5.4</v>
      </c>
      <c r="F136" s="1">
        <v>100</v>
      </c>
      <c r="G136" s="1">
        <v>100</v>
      </c>
      <c r="H136" s="1">
        <v>0.5</v>
      </c>
      <c r="I136" s="1" t="s">
        <v>1413</v>
      </c>
      <c r="J136" s="1" t="s">
        <v>1111</v>
      </c>
      <c r="K136" s="1" t="s">
        <v>1178</v>
      </c>
      <c r="L136" s="1">
        <f>FPL_Misc_Extract[[#This Row],[PPG]]/FPL_Misc_Extract[[#This Row],[Cost]]</f>
        <v>0.67500000000000004</v>
      </c>
    </row>
    <row r="137" spans="1:12" x14ac:dyDescent="0.45">
      <c r="A137" s="1" t="s">
        <v>487</v>
      </c>
      <c r="B137" s="1" t="s">
        <v>1180</v>
      </c>
      <c r="C137" s="1" t="s">
        <v>1081</v>
      </c>
      <c r="D137" s="1">
        <v>2</v>
      </c>
      <c r="E137" s="1">
        <v>2</v>
      </c>
      <c r="F137" s="1">
        <v>0</v>
      </c>
      <c r="G137" s="1">
        <v>0</v>
      </c>
      <c r="H137" s="1">
        <v>0</v>
      </c>
      <c r="I137" s="1" t="s">
        <v>1112</v>
      </c>
      <c r="J137" s="1" t="s">
        <v>1113</v>
      </c>
      <c r="K137" s="1" t="s">
        <v>1154</v>
      </c>
      <c r="L137" s="1">
        <f>FPL_Misc_Extract[[#This Row],[PPG]]/FPL_Misc_Extract[[#This Row],[Cost]]</f>
        <v>0.45454545454545453</v>
      </c>
    </row>
    <row r="138" spans="1:12" x14ac:dyDescent="0.45">
      <c r="A138" s="1" t="s">
        <v>113</v>
      </c>
      <c r="B138" s="1" t="s">
        <v>1180</v>
      </c>
      <c r="C138" s="1" t="s">
        <v>1099</v>
      </c>
      <c r="D138" s="1">
        <v>108</v>
      </c>
      <c r="E138" s="1">
        <v>4</v>
      </c>
      <c r="F138" s="1">
        <v>100</v>
      </c>
      <c r="G138" s="1">
        <v>100</v>
      </c>
      <c r="H138" s="1">
        <v>0.5</v>
      </c>
      <c r="I138" s="1" t="s">
        <v>1366</v>
      </c>
      <c r="J138" s="1" t="s">
        <v>1111</v>
      </c>
      <c r="K138" s="1" t="s">
        <v>1169</v>
      </c>
      <c r="L138" s="1">
        <f>FPL_Misc_Extract[[#This Row],[PPG]]/FPL_Misc_Extract[[#This Row],[Cost]]</f>
        <v>0.70175438596491224</v>
      </c>
    </row>
    <row r="139" spans="1:12" x14ac:dyDescent="0.45">
      <c r="A139" s="1" t="s">
        <v>666</v>
      </c>
      <c r="B139" s="1" t="s">
        <v>1180</v>
      </c>
      <c r="C139" s="1" t="s">
        <v>1084</v>
      </c>
      <c r="D139" s="1">
        <v>0</v>
      </c>
      <c r="E139" s="1">
        <v>0</v>
      </c>
      <c r="F139" s="1">
        <v>100</v>
      </c>
      <c r="G139" s="1">
        <v>100</v>
      </c>
      <c r="H139" s="1">
        <v>0</v>
      </c>
      <c r="I139" s="1" t="s">
        <v>1112</v>
      </c>
      <c r="J139" s="1" t="s">
        <v>1111</v>
      </c>
      <c r="K139" s="1" t="s">
        <v>1237</v>
      </c>
      <c r="L139" s="1">
        <f>FPL_Misc_Extract[[#This Row],[PPG]]/FPL_Misc_Extract[[#This Row],[Cost]]</f>
        <v>0</v>
      </c>
    </row>
    <row r="140" spans="1:12" x14ac:dyDescent="0.45">
      <c r="A140" s="1" t="s">
        <v>238</v>
      </c>
      <c r="B140" s="1" t="s">
        <v>1182</v>
      </c>
      <c r="C140" s="1" t="s">
        <v>1093</v>
      </c>
      <c r="D140" s="1">
        <v>8</v>
      </c>
      <c r="E140" s="1">
        <v>1.1000000000000001</v>
      </c>
      <c r="F140" s="1">
        <v>100</v>
      </c>
      <c r="G140" s="1">
        <v>100</v>
      </c>
      <c r="H140" s="1">
        <v>0</v>
      </c>
      <c r="I140" s="1" t="s">
        <v>1129</v>
      </c>
      <c r="J140" s="1" t="s">
        <v>1111</v>
      </c>
      <c r="K140" s="1" t="s">
        <v>1235</v>
      </c>
      <c r="L140" s="1">
        <f>FPL_Misc_Extract[[#This Row],[PPG]]/FPL_Misc_Extract[[#This Row],[Cost]]</f>
        <v>0.19642857142857145</v>
      </c>
    </row>
    <row r="141" spans="1:12" x14ac:dyDescent="0.45">
      <c r="A141" s="1" t="s">
        <v>441</v>
      </c>
      <c r="B141" s="1" t="s">
        <v>1181</v>
      </c>
      <c r="C141" s="1" t="s">
        <v>1083</v>
      </c>
      <c r="D141" s="1">
        <v>1</v>
      </c>
      <c r="E141" s="1">
        <v>1</v>
      </c>
      <c r="F141" s="1">
        <v>0</v>
      </c>
      <c r="G141" s="1">
        <v>0</v>
      </c>
      <c r="H141" s="1">
        <v>0</v>
      </c>
      <c r="I141" s="1" t="s">
        <v>1114</v>
      </c>
      <c r="J141" s="1" t="s">
        <v>1113</v>
      </c>
      <c r="K141" s="1" t="s">
        <v>1242</v>
      </c>
      <c r="L141" s="1">
        <f>FPL_Misc_Extract[[#This Row],[PPG]]/FPL_Misc_Extract[[#This Row],[Cost]]</f>
        <v>0.13513513513513511</v>
      </c>
    </row>
    <row r="142" spans="1:12" x14ac:dyDescent="0.45">
      <c r="A142" s="1" t="s">
        <v>89</v>
      </c>
      <c r="B142" s="1" t="s">
        <v>1181</v>
      </c>
      <c r="C142" s="1" t="s">
        <v>1099</v>
      </c>
      <c r="D142" s="1">
        <v>1</v>
      </c>
      <c r="E142" s="1">
        <v>1</v>
      </c>
      <c r="F142" s="1">
        <v>0</v>
      </c>
      <c r="G142" s="1">
        <v>0</v>
      </c>
      <c r="H142" s="1">
        <v>0</v>
      </c>
      <c r="I142" s="1" t="s">
        <v>1112</v>
      </c>
      <c r="J142" s="1" t="s">
        <v>1153</v>
      </c>
      <c r="K142" s="1" t="s">
        <v>1154</v>
      </c>
      <c r="L142" s="1">
        <f>FPL_Misc_Extract[[#This Row],[PPG]]/FPL_Misc_Extract[[#This Row],[Cost]]</f>
        <v>0.22727272727272727</v>
      </c>
    </row>
    <row r="143" spans="1:12" x14ac:dyDescent="0.45">
      <c r="A143" s="1" t="s">
        <v>614</v>
      </c>
      <c r="B143" s="1" t="s">
        <v>1180</v>
      </c>
      <c r="C143" s="1" t="s">
        <v>1092</v>
      </c>
      <c r="D143" s="1">
        <v>79</v>
      </c>
      <c r="E143" s="1">
        <v>3.6</v>
      </c>
      <c r="F143" s="1">
        <v>100</v>
      </c>
      <c r="G143" s="1">
        <v>100</v>
      </c>
      <c r="H143" s="1">
        <v>0.4</v>
      </c>
      <c r="I143" s="1" t="s">
        <v>1116</v>
      </c>
      <c r="J143" s="1" t="s">
        <v>1111</v>
      </c>
      <c r="K143" s="1" t="s">
        <v>1170</v>
      </c>
      <c r="L143" s="1">
        <f>FPL_Misc_Extract[[#This Row],[PPG]]/FPL_Misc_Extract[[#This Row],[Cost]]</f>
        <v>0.75</v>
      </c>
    </row>
    <row r="144" spans="1:12" x14ac:dyDescent="0.45">
      <c r="A144" s="1" t="s">
        <v>157</v>
      </c>
      <c r="B144" s="1" t="s">
        <v>1180</v>
      </c>
      <c r="C144" s="1" t="s">
        <v>1082</v>
      </c>
      <c r="D144" s="1">
        <v>111</v>
      </c>
      <c r="E144" s="1">
        <v>4.0999999999999996</v>
      </c>
      <c r="F144" s="1">
        <v>100</v>
      </c>
      <c r="G144" s="1">
        <v>100</v>
      </c>
      <c r="H144" s="1">
        <v>0.8</v>
      </c>
      <c r="I144" s="1" t="s">
        <v>1255</v>
      </c>
      <c r="J144" s="1" t="s">
        <v>1111</v>
      </c>
      <c r="K144" s="1" t="s">
        <v>1170</v>
      </c>
      <c r="L144" s="1">
        <f>FPL_Misc_Extract[[#This Row],[PPG]]/FPL_Misc_Extract[[#This Row],[Cost]]</f>
        <v>0.85416666666666663</v>
      </c>
    </row>
    <row r="145" spans="1:12" x14ac:dyDescent="0.45">
      <c r="A145" s="1" t="s">
        <v>63</v>
      </c>
      <c r="B145" s="1" t="s">
        <v>1180</v>
      </c>
      <c r="C145" s="1" t="s">
        <v>1084</v>
      </c>
      <c r="D145" s="1">
        <v>110</v>
      </c>
      <c r="E145" s="1">
        <v>4.0999999999999996</v>
      </c>
      <c r="F145" s="1">
        <v>100</v>
      </c>
      <c r="G145" s="1">
        <v>100</v>
      </c>
      <c r="H145" s="1">
        <v>0.5</v>
      </c>
      <c r="I145" s="1" t="s">
        <v>1414</v>
      </c>
      <c r="J145" s="1" t="s">
        <v>1111</v>
      </c>
      <c r="K145" s="1" t="s">
        <v>1158</v>
      </c>
      <c r="L145" s="1">
        <f>FPL_Misc_Extract[[#This Row],[PPG]]/FPL_Misc_Extract[[#This Row],[Cost]]</f>
        <v>0.69491525423728806</v>
      </c>
    </row>
    <row r="146" spans="1:12" x14ac:dyDescent="0.45">
      <c r="A146" s="1" t="s">
        <v>526</v>
      </c>
      <c r="B146" s="1" t="s">
        <v>0</v>
      </c>
      <c r="C146" s="1" t="s">
        <v>1090</v>
      </c>
      <c r="D146" s="1">
        <v>3</v>
      </c>
      <c r="E146" s="1">
        <v>3</v>
      </c>
      <c r="F146" s="1">
        <v>100</v>
      </c>
      <c r="G146" s="1">
        <v>100</v>
      </c>
      <c r="H146" s="1">
        <v>0</v>
      </c>
      <c r="I146" s="1" t="s">
        <v>1117</v>
      </c>
      <c r="J146" s="1" t="s">
        <v>1111</v>
      </c>
      <c r="K146" s="1" t="s">
        <v>1143</v>
      </c>
      <c r="L146" s="1">
        <f>FPL_Misc_Extract[[#This Row],[PPG]]/FPL_Misc_Extract[[#This Row],[Cost]]</f>
        <v>0.76923076923076927</v>
      </c>
    </row>
    <row r="147" spans="1:12" x14ac:dyDescent="0.45">
      <c r="A147" s="1" t="s">
        <v>110</v>
      </c>
      <c r="B147" s="1" t="s">
        <v>1180</v>
      </c>
      <c r="C147" s="1" t="s">
        <v>1089</v>
      </c>
      <c r="D147" s="1">
        <v>74</v>
      </c>
      <c r="E147" s="1">
        <v>3.4</v>
      </c>
      <c r="F147" s="1">
        <v>100</v>
      </c>
      <c r="G147" s="1">
        <v>100</v>
      </c>
      <c r="H147" s="1">
        <v>0.1</v>
      </c>
      <c r="I147" s="1" t="s">
        <v>1167</v>
      </c>
      <c r="J147" s="1" t="s">
        <v>1111</v>
      </c>
      <c r="K147" s="1" t="s">
        <v>1149</v>
      </c>
      <c r="L147" s="1">
        <f>FPL_Misc_Extract[[#This Row],[PPG]]/FPL_Misc_Extract[[#This Row],[Cost]]</f>
        <v>0.62962962962962954</v>
      </c>
    </row>
    <row r="148" spans="1:12" x14ac:dyDescent="0.45">
      <c r="A148" s="1" t="s">
        <v>229</v>
      </c>
      <c r="B148" s="1" t="s">
        <v>1180</v>
      </c>
      <c r="C148" s="1" t="s">
        <v>1096</v>
      </c>
      <c r="D148" s="1">
        <v>51</v>
      </c>
      <c r="E148" s="1">
        <v>3.4</v>
      </c>
      <c r="F148" s="1"/>
      <c r="G148" s="1"/>
      <c r="H148" s="1">
        <v>0.4</v>
      </c>
      <c r="I148" s="1" t="s">
        <v>1117</v>
      </c>
      <c r="J148" s="1" t="s">
        <v>1111</v>
      </c>
      <c r="K148" s="1" t="s">
        <v>1136</v>
      </c>
      <c r="L148" s="1">
        <f>FPL_Misc_Extract[[#This Row],[PPG]]/FPL_Misc_Extract[[#This Row],[Cost]]</f>
        <v>0.8292682926829269</v>
      </c>
    </row>
    <row r="149" spans="1:12" x14ac:dyDescent="0.45">
      <c r="A149" s="1" t="s">
        <v>507</v>
      </c>
      <c r="B149" s="1" t="s">
        <v>1181</v>
      </c>
      <c r="C149" s="1" t="s">
        <v>1092</v>
      </c>
      <c r="D149" s="1">
        <v>72</v>
      </c>
      <c r="E149" s="1">
        <v>2.9</v>
      </c>
      <c r="F149" s="1">
        <v>100</v>
      </c>
      <c r="G149" s="1">
        <v>100</v>
      </c>
      <c r="H149" s="1">
        <v>0.2</v>
      </c>
      <c r="I149" s="1" t="s">
        <v>1123</v>
      </c>
      <c r="J149" s="1" t="s">
        <v>1111</v>
      </c>
      <c r="K149" s="1" t="s">
        <v>1170</v>
      </c>
      <c r="L149" s="1">
        <f>FPL_Misc_Extract[[#This Row],[PPG]]/FPL_Misc_Extract[[#This Row],[Cost]]</f>
        <v>0.60416666666666663</v>
      </c>
    </row>
    <row r="150" spans="1:12" x14ac:dyDescent="0.45">
      <c r="A150" s="1" t="s">
        <v>150</v>
      </c>
      <c r="B150" s="1" t="s">
        <v>0</v>
      </c>
      <c r="C150" s="1" t="s">
        <v>1092</v>
      </c>
      <c r="D150" s="1">
        <v>2</v>
      </c>
      <c r="E150" s="1">
        <v>2</v>
      </c>
      <c r="F150" s="1"/>
      <c r="G150" s="1"/>
      <c r="H150" s="1">
        <v>0</v>
      </c>
      <c r="I150" s="1" t="s">
        <v>1114</v>
      </c>
      <c r="J150" s="1" t="s">
        <v>1111</v>
      </c>
      <c r="K150" s="1" t="s">
        <v>1136</v>
      </c>
      <c r="L150" s="1">
        <f>FPL_Misc_Extract[[#This Row],[PPG]]/FPL_Misc_Extract[[#This Row],[Cost]]</f>
        <v>0.48780487804878053</v>
      </c>
    </row>
    <row r="151" spans="1:12" x14ac:dyDescent="0.45">
      <c r="A151" s="1" t="s">
        <v>613</v>
      </c>
      <c r="B151" s="1" t="s">
        <v>1180</v>
      </c>
      <c r="C151" s="1" t="s">
        <v>1098</v>
      </c>
      <c r="D151" s="1">
        <v>100</v>
      </c>
      <c r="E151" s="1">
        <v>3.6</v>
      </c>
      <c r="F151" s="1">
        <v>100</v>
      </c>
      <c r="G151" s="1">
        <v>100</v>
      </c>
      <c r="H151" s="1">
        <v>0.6</v>
      </c>
      <c r="I151" s="1" t="s">
        <v>1115</v>
      </c>
      <c r="J151" s="1" t="s">
        <v>1111</v>
      </c>
      <c r="K151" s="1" t="s">
        <v>1134</v>
      </c>
      <c r="L151" s="1">
        <f>FPL_Misc_Extract[[#This Row],[PPG]]/FPL_Misc_Extract[[#This Row],[Cost]]</f>
        <v>0.70588235294117652</v>
      </c>
    </row>
    <row r="152" spans="1:12" x14ac:dyDescent="0.45">
      <c r="A152" s="1" t="s">
        <v>648</v>
      </c>
      <c r="B152" s="1" t="s">
        <v>1181</v>
      </c>
      <c r="C152" s="1" t="s">
        <v>1088</v>
      </c>
      <c r="D152" s="1">
        <v>105</v>
      </c>
      <c r="E152" s="1">
        <v>5.5</v>
      </c>
      <c r="F152" s="1">
        <v>0</v>
      </c>
      <c r="G152" s="1">
        <v>0</v>
      </c>
      <c r="H152" s="1">
        <v>0</v>
      </c>
      <c r="I152" s="1" t="s">
        <v>1233</v>
      </c>
      <c r="J152" s="1" t="s">
        <v>1109</v>
      </c>
      <c r="K152" s="1" t="s">
        <v>1359</v>
      </c>
      <c r="L152" s="1">
        <f>FPL_Misc_Extract[[#This Row],[PPG]]/FPL_Misc_Extract[[#This Row],[Cost]]</f>
        <v>0.53398058252427183</v>
      </c>
    </row>
    <row r="153" spans="1:12" x14ac:dyDescent="0.45">
      <c r="A153" s="1" t="s">
        <v>260</v>
      </c>
      <c r="B153" s="1" t="s">
        <v>1180</v>
      </c>
      <c r="C153" s="1" t="s">
        <v>1080</v>
      </c>
      <c r="D153" s="1">
        <v>3</v>
      </c>
      <c r="E153" s="1">
        <v>1.5</v>
      </c>
      <c r="F153" s="1">
        <v>0</v>
      </c>
      <c r="G153" s="1">
        <v>0</v>
      </c>
      <c r="H153" s="1">
        <v>0</v>
      </c>
      <c r="I153" s="1" t="s">
        <v>1123</v>
      </c>
      <c r="J153" s="1" t="s">
        <v>1113</v>
      </c>
      <c r="K153" s="1" t="s">
        <v>1134</v>
      </c>
      <c r="L153" s="1">
        <f>FPL_Misc_Extract[[#This Row],[PPG]]/FPL_Misc_Extract[[#This Row],[Cost]]</f>
        <v>0.29411764705882354</v>
      </c>
    </row>
    <row r="154" spans="1:12" x14ac:dyDescent="0.45">
      <c r="A154" s="1" t="s">
        <v>280</v>
      </c>
      <c r="B154" s="1" t="s">
        <v>1182</v>
      </c>
      <c r="C154" s="1" t="s">
        <v>1097</v>
      </c>
      <c r="D154" s="1">
        <v>120</v>
      </c>
      <c r="E154" s="1">
        <v>4.3</v>
      </c>
      <c r="F154" s="1"/>
      <c r="G154" s="1"/>
      <c r="H154" s="1">
        <v>0.7</v>
      </c>
      <c r="I154" s="1" t="s">
        <v>1233</v>
      </c>
      <c r="J154" s="1" t="s">
        <v>1111</v>
      </c>
      <c r="K154" s="1" t="s">
        <v>1239</v>
      </c>
      <c r="L154" s="1">
        <f>FPL_Misc_Extract[[#This Row],[PPG]]/FPL_Misc_Extract[[#This Row],[Cost]]</f>
        <v>0.82692307692307687</v>
      </c>
    </row>
    <row r="155" spans="1:12" x14ac:dyDescent="0.45">
      <c r="A155" s="1" t="s">
        <v>257</v>
      </c>
      <c r="B155" s="1" t="s">
        <v>1182</v>
      </c>
      <c r="C155" s="1" t="s">
        <v>1094</v>
      </c>
      <c r="D155" s="1">
        <v>92</v>
      </c>
      <c r="E155" s="1">
        <v>3.8</v>
      </c>
      <c r="F155" s="1">
        <v>100</v>
      </c>
      <c r="G155" s="1">
        <v>100</v>
      </c>
      <c r="H155" s="1">
        <v>0.6</v>
      </c>
      <c r="I155" s="1" t="s">
        <v>1243</v>
      </c>
      <c r="J155" s="1" t="s">
        <v>1111</v>
      </c>
      <c r="K155" s="1" t="s">
        <v>1134</v>
      </c>
      <c r="L155" s="1">
        <f>FPL_Misc_Extract[[#This Row],[PPG]]/FPL_Misc_Extract[[#This Row],[Cost]]</f>
        <v>0.74509803921568629</v>
      </c>
    </row>
    <row r="156" spans="1:12" x14ac:dyDescent="0.45">
      <c r="A156" s="1" t="s">
        <v>598</v>
      </c>
      <c r="B156" s="1" t="s">
        <v>1180</v>
      </c>
      <c r="C156" s="1" t="s">
        <v>1084</v>
      </c>
      <c r="D156" s="1">
        <v>67</v>
      </c>
      <c r="E156" s="1">
        <v>3</v>
      </c>
      <c r="F156" s="1">
        <v>100</v>
      </c>
      <c r="G156" s="1">
        <v>100</v>
      </c>
      <c r="H156" s="1">
        <v>0.5</v>
      </c>
      <c r="I156" s="1" t="s">
        <v>1415</v>
      </c>
      <c r="J156" s="1" t="s">
        <v>1111</v>
      </c>
      <c r="K156" s="1" t="s">
        <v>1154</v>
      </c>
      <c r="L156" s="1">
        <f>FPL_Misc_Extract[[#This Row],[PPG]]/FPL_Misc_Extract[[#This Row],[Cost]]</f>
        <v>0.68181818181818177</v>
      </c>
    </row>
    <row r="157" spans="1:12" x14ac:dyDescent="0.45">
      <c r="A157" s="1" t="s">
        <v>112</v>
      </c>
      <c r="B157" s="1" t="s">
        <v>1181</v>
      </c>
      <c r="C157" s="1" t="s">
        <v>1088</v>
      </c>
      <c r="D157" s="1">
        <v>30</v>
      </c>
      <c r="E157" s="1">
        <v>2.5</v>
      </c>
      <c r="F157" s="1">
        <v>0</v>
      </c>
      <c r="G157" s="1">
        <v>0</v>
      </c>
      <c r="H157" s="1">
        <v>0.1</v>
      </c>
      <c r="I157" s="1" t="s">
        <v>1114</v>
      </c>
      <c r="J157" s="1" t="s">
        <v>1109</v>
      </c>
      <c r="K157" s="1" t="s">
        <v>1149</v>
      </c>
      <c r="L157" s="1">
        <f>FPL_Misc_Extract[[#This Row],[PPG]]/FPL_Misc_Extract[[#This Row],[Cost]]</f>
        <v>0.46296296296296291</v>
      </c>
    </row>
    <row r="158" spans="1:12" x14ac:dyDescent="0.45">
      <c r="A158" s="1" t="s">
        <v>428</v>
      </c>
      <c r="B158" s="1" t="s">
        <v>1181</v>
      </c>
      <c r="C158" s="1" t="s">
        <v>1096</v>
      </c>
      <c r="D158" s="1">
        <v>66</v>
      </c>
      <c r="E158" s="1">
        <v>3</v>
      </c>
      <c r="F158" s="1">
        <v>50</v>
      </c>
      <c r="G158" s="1">
        <v>50</v>
      </c>
      <c r="H158" s="1">
        <v>0.3</v>
      </c>
      <c r="I158" s="1" t="s">
        <v>1123</v>
      </c>
      <c r="J158" s="1" t="s">
        <v>1118</v>
      </c>
      <c r="K158" s="1" t="s">
        <v>1134</v>
      </c>
      <c r="L158" s="1">
        <f>FPL_Misc_Extract[[#This Row],[PPG]]/FPL_Misc_Extract[[#This Row],[Cost]]</f>
        <v>0.58823529411764708</v>
      </c>
    </row>
    <row r="159" spans="1:12" x14ac:dyDescent="0.45">
      <c r="A159" s="1" t="s">
        <v>339</v>
      </c>
      <c r="B159" s="1" t="s">
        <v>1180</v>
      </c>
      <c r="C159" s="1" t="s">
        <v>1088</v>
      </c>
      <c r="D159" s="1">
        <v>28</v>
      </c>
      <c r="E159" s="1">
        <v>1.6</v>
      </c>
      <c r="F159" s="1">
        <v>100</v>
      </c>
      <c r="G159" s="1">
        <v>100</v>
      </c>
      <c r="H159" s="1">
        <v>0.1</v>
      </c>
      <c r="I159" s="1" t="s">
        <v>1114</v>
      </c>
      <c r="J159" s="1" t="s">
        <v>1111</v>
      </c>
      <c r="K159" s="1" t="s">
        <v>1161</v>
      </c>
      <c r="L159" s="1">
        <f>FPL_Misc_Extract[[#This Row],[PPG]]/FPL_Misc_Extract[[#This Row],[Cost]]</f>
        <v>0.30188679245283023</v>
      </c>
    </row>
    <row r="160" spans="1:12" x14ac:dyDescent="0.45">
      <c r="A160" s="1" t="s">
        <v>424</v>
      </c>
      <c r="B160" s="1" t="s">
        <v>1180</v>
      </c>
      <c r="C160" s="1" t="s">
        <v>1088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 t="s">
        <v>1112</v>
      </c>
      <c r="J160" s="1" t="s">
        <v>1113</v>
      </c>
      <c r="K160" s="1" t="s">
        <v>1156</v>
      </c>
      <c r="L160" s="1">
        <f>FPL_Misc_Extract[[#This Row],[PPG]]/FPL_Misc_Extract[[#This Row],[Cost]]</f>
        <v>0</v>
      </c>
    </row>
    <row r="161" spans="1:12" x14ac:dyDescent="0.45">
      <c r="A161" s="1" t="s">
        <v>340</v>
      </c>
      <c r="B161" s="1" t="s">
        <v>1181</v>
      </c>
      <c r="C161" s="1" t="s">
        <v>1089</v>
      </c>
      <c r="D161" s="1">
        <v>52</v>
      </c>
      <c r="E161" s="1">
        <v>2.4</v>
      </c>
      <c r="F161" s="1">
        <v>100</v>
      </c>
      <c r="G161" s="1">
        <v>100</v>
      </c>
      <c r="H161" s="1">
        <v>0.2</v>
      </c>
      <c r="I161" s="1" t="s">
        <v>1169</v>
      </c>
      <c r="J161" s="1" t="s">
        <v>1111</v>
      </c>
      <c r="K161" s="1" t="s">
        <v>1124</v>
      </c>
      <c r="L161" s="1">
        <f>FPL_Misc_Extract[[#This Row],[PPG]]/FPL_Misc_Extract[[#This Row],[Cost]]</f>
        <v>0.30769230769230771</v>
      </c>
    </row>
    <row r="162" spans="1:12" x14ac:dyDescent="0.45">
      <c r="A162" s="1" t="s">
        <v>144</v>
      </c>
      <c r="B162" s="1" t="s">
        <v>1181</v>
      </c>
      <c r="C162" s="1" t="s">
        <v>1085</v>
      </c>
      <c r="D162" s="1">
        <v>74</v>
      </c>
      <c r="E162" s="1">
        <v>3.4</v>
      </c>
      <c r="F162" s="1">
        <v>100</v>
      </c>
      <c r="G162" s="1">
        <v>100</v>
      </c>
      <c r="H162" s="1">
        <v>0.1</v>
      </c>
      <c r="I162" s="1" t="s">
        <v>1110</v>
      </c>
      <c r="J162" s="1" t="s">
        <v>1111</v>
      </c>
      <c r="K162" s="1" t="s">
        <v>1236</v>
      </c>
      <c r="L162" s="1">
        <f>FPL_Misc_Extract[[#This Row],[PPG]]/FPL_Misc_Extract[[#This Row],[Cost]]</f>
        <v>0.58620689655172409</v>
      </c>
    </row>
    <row r="163" spans="1:12" x14ac:dyDescent="0.45">
      <c r="A163" s="1" t="s">
        <v>661</v>
      </c>
      <c r="B163" s="1" t="s">
        <v>1181</v>
      </c>
      <c r="C163" s="1" t="s">
        <v>1089</v>
      </c>
      <c r="D163" s="1">
        <v>0</v>
      </c>
      <c r="E163" s="1">
        <v>0</v>
      </c>
      <c r="F163" s="1">
        <v>50</v>
      </c>
      <c r="G163" s="1">
        <v>50</v>
      </c>
      <c r="H163" s="1">
        <v>0</v>
      </c>
      <c r="I163" s="1" t="s">
        <v>1114</v>
      </c>
      <c r="J163" s="1" t="s">
        <v>1113</v>
      </c>
      <c r="K163" s="1" t="s">
        <v>1249</v>
      </c>
      <c r="L163" s="1">
        <f>FPL_Misc_Extract[[#This Row],[PPG]]/FPL_Misc_Extract[[#This Row],[Cost]]</f>
        <v>0</v>
      </c>
    </row>
    <row r="164" spans="1:12" x14ac:dyDescent="0.45">
      <c r="A164" s="1" t="s">
        <v>139</v>
      </c>
      <c r="B164" s="1" t="s">
        <v>1181</v>
      </c>
      <c r="C164" s="1" t="s">
        <v>1097</v>
      </c>
      <c r="D164" s="1">
        <v>3</v>
      </c>
      <c r="E164" s="1">
        <v>1</v>
      </c>
      <c r="F164" s="1">
        <v>0</v>
      </c>
      <c r="G164" s="1">
        <v>0</v>
      </c>
      <c r="H164" s="1">
        <v>0</v>
      </c>
      <c r="I164" s="1" t="s">
        <v>1112</v>
      </c>
      <c r="J164" s="1" t="s">
        <v>1113</v>
      </c>
      <c r="K164" s="1" t="s">
        <v>1134</v>
      </c>
      <c r="L164" s="1">
        <f>FPL_Misc_Extract[[#This Row],[PPG]]/FPL_Misc_Extract[[#This Row],[Cost]]</f>
        <v>0.19607843137254904</v>
      </c>
    </row>
    <row r="165" spans="1:12" x14ac:dyDescent="0.45">
      <c r="A165" s="1" t="s">
        <v>282</v>
      </c>
      <c r="B165" s="1" t="s">
        <v>1180</v>
      </c>
      <c r="C165" s="1" t="s">
        <v>1096</v>
      </c>
      <c r="D165" s="1">
        <v>98</v>
      </c>
      <c r="E165" s="1">
        <v>3.5</v>
      </c>
      <c r="F165" s="1">
        <v>100</v>
      </c>
      <c r="G165" s="1">
        <v>100</v>
      </c>
      <c r="H165" s="1">
        <v>0.4</v>
      </c>
      <c r="I165" s="1" t="s">
        <v>1416</v>
      </c>
      <c r="J165" s="1" t="s">
        <v>1111</v>
      </c>
      <c r="K165" s="1" t="s">
        <v>1149</v>
      </c>
      <c r="L165" s="1">
        <f>FPL_Misc_Extract[[#This Row],[PPG]]/FPL_Misc_Extract[[#This Row],[Cost]]</f>
        <v>0.64814814814814814</v>
      </c>
    </row>
    <row r="166" spans="1:12" x14ac:dyDescent="0.45">
      <c r="A166" s="1" t="s">
        <v>221</v>
      </c>
      <c r="B166" s="1" t="s">
        <v>1182</v>
      </c>
      <c r="C166" s="1" t="s">
        <v>1093</v>
      </c>
      <c r="D166" s="1">
        <v>45</v>
      </c>
      <c r="E166" s="1">
        <v>2.5</v>
      </c>
      <c r="F166" s="1">
        <v>100</v>
      </c>
      <c r="G166" s="1">
        <v>100</v>
      </c>
      <c r="H166" s="1">
        <v>0.2</v>
      </c>
      <c r="I166" s="1" t="s">
        <v>1132</v>
      </c>
      <c r="J166" s="1" t="s">
        <v>1111</v>
      </c>
      <c r="K166" s="1" t="s">
        <v>1176</v>
      </c>
      <c r="L166" s="1">
        <f>FPL_Misc_Extract[[#This Row],[PPG]]/FPL_Misc_Extract[[#This Row],[Cost]]</f>
        <v>0.40322580645161288</v>
      </c>
    </row>
    <row r="167" spans="1:12" x14ac:dyDescent="0.45">
      <c r="A167" s="1" t="s">
        <v>328</v>
      </c>
      <c r="B167" s="1" t="s">
        <v>1180</v>
      </c>
      <c r="C167" s="1" t="s">
        <v>1082</v>
      </c>
      <c r="D167" s="1">
        <v>16</v>
      </c>
      <c r="E167" s="1">
        <v>1.5</v>
      </c>
      <c r="F167" s="1">
        <v>100</v>
      </c>
      <c r="G167" s="1">
        <v>100</v>
      </c>
      <c r="H167" s="1">
        <v>0</v>
      </c>
      <c r="I167" s="1" t="s">
        <v>1129</v>
      </c>
      <c r="J167" s="1" t="s">
        <v>1111</v>
      </c>
      <c r="K167" s="1" t="s">
        <v>1237</v>
      </c>
      <c r="L167" s="1">
        <f>FPL_Misc_Extract[[#This Row],[PPG]]/FPL_Misc_Extract[[#This Row],[Cost]]</f>
        <v>0.375</v>
      </c>
    </row>
    <row r="168" spans="1:12" x14ac:dyDescent="0.45">
      <c r="A168" s="1" t="s">
        <v>392</v>
      </c>
      <c r="B168" s="1" t="s">
        <v>1180</v>
      </c>
      <c r="C168" s="1" t="s">
        <v>1083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 t="s">
        <v>1112</v>
      </c>
      <c r="J168" s="1" t="s">
        <v>1113</v>
      </c>
      <c r="K168" s="1" t="s">
        <v>1170</v>
      </c>
      <c r="L168" s="1">
        <f>FPL_Misc_Extract[[#This Row],[PPG]]/FPL_Misc_Extract[[#This Row],[Cost]]</f>
        <v>0</v>
      </c>
    </row>
    <row r="169" spans="1:12" x14ac:dyDescent="0.45">
      <c r="A169" s="1" t="s">
        <v>349</v>
      </c>
      <c r="B169" s="1" t="s">
        <v>1181</v>
      </c>
      <c r="C169" s="1" t="s">
        <v>1092</v>
      </c>
      <c r="D169" s="1">
        <v>0</v>
      </c>
      <c r="E169" s="1">
        <v>0</v>
      </c>
      <c r="F169" s="1"/>
      <c r="G169" s="1"/>
      <c r="H169" s="1">
        <v>0</v>
      </c>
      <c r="I169" s="1" t="s">
        <v>1112</v>
      </c>
      <c r="J169" s="1" t="s">
        <v>1113</v>
      </c>
      <c r="K169" s="1" t="s">
        <v>1177</v>
      </c>
      <c r="L169" s="1">
        <f>FPL_Misc_Extract[[#This Row],[PPG]]/FPL_Misc_Extract[[#This Row],[Cost]]</f>
        <v>0</v>
      </c>
    </row>
    <row r="170" spans="1:12" x14ac:dyDescent="0.45">
      <c r="A170" s="1" t="s">
        <v>356</v>
      </c>
      <c r="B170" s="1" t="s">
        <v>1182</v>
      </c>
      <c r="C170" s="1" t="s">
        <v>1086</v>
      </c>
      <c r="D170" s="1">
        <v>1</v>
      </c>
      <c r="E170" s="1">
        <v>1</v>
      </c>
      <c r="F170" s="1">
        <v>100</v>
      </c>
      <c r="G170" s="1">
        <v>100</v>
      </c>
      <c r="H170" s="1">
        <v>0</v>
      </c>
      <c r="I170" s="1" t="s">
        <v>1112</v>
      </c>
      <c r="J170" s="1" t="s">
        <v>1111</v>
      </c>
      <c r="K170" s="1" t="s">
        <v>1154</v>
      </c>
      <c r="L170" s="1">
        <f>FPL_Misc_Extract[[#This Row],[PPG]]/FPL_Misc_Extract[[#This Row],[Cost]]</f>
        <v>0.22727272727272727</v>
      </c>
    </row>
    <row r="171" spans="1:12" x14ac:dyDescent="0.45">
      <c r="A171" s="1" t="s">
        <v>232</v>
      </c>
      <c r="B171" s="1" t="s">
        <v>1181</v>
      </c>
      <c r="C171" s="1" t="s">
        <v>1091</v>
      </c>
      <c r="D171" s="1">
        <v>30</v>
      </c>
      <c r="E171" s="1">
        <v>1.8</v>
      </c>
      <c r="F171" s="1">
        <v>100</v>
      </c>
      <c r="G171" s="1">
        <v>100</v>
      </c>
      <c r="H171" s="1">
        <v>0</v>
      </c>
      <c r="I171" s="1" t="s">
        <v>1112</v>
      </c>
      <c r="J171" s="1" t="s">
        <v>1111</v>
      </c>
      <c r="K171" s="1" t="s">
        <v>1154</v>
      </c>
      <c r="L171" s="1">
        <f>FPL_Misc_Extract[[#This Row],[PPG]]/FPL_Misc_Extract[[#This Row],[Cost]]</f>
        <v>0.40909090909090906</v>
      </c>
    </row>
    <row r="172" spans="1:12" x14ac:dyDescent="0.45">
      <c r="A172" s="1" t="s">
        <v>491</v>
      </c>
      <c r="B172" s="1" t="s">
        <v>1181</v>
      </c>
      <c r="C172" s="1" t="s">
        <v>1099</v>
      </c>
      <c r="D172" s="1">
        <v>0</v>
      </c>
      <c r="E172" s="1">
        <v>0</v>
      </c>
      <c r="F172" s="1"/>
      <c r="G172" s="1"/>
      <c r="H172" s="1">
        <v>0</v>
      </c>
      <c r="I172" s="1" t="s">
        <v>1114</v>
      </c>
      <c r="J172" s="1" t="s">
        <v>1113</v>
      </c>
      <c r="K172" s="1" t="s">
        <v>1122</v>
      </c>
      <c r="L172" s="1">
        <f>FPL_Misc_Extract[[#This Row],[PPG]]/FPL_Misc_Extract[[#This Row],[Cost]]</f>
        <v>0</v>
      </c>
    </row>
    <row r="173" spans="1:12" x14ac:dyDescent="0.45">
      <c r="A173" s="1" t="s">
        <v>195</v>
      </c>
      <c r="B173" s="1" t="s">
        <v>1180</v>
      </c>
      <c r="C173" s="1" t="s">
        <v>1097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 t="s">
        <v>1114</v>
      </c>
      <c r="J173" s="1" t="s">
        <v>1113</v>
      </c>
      <c r="K173" s="1" t="s">
        <v>1237</v>
      </c>
      <c r="L173" s="1">
        <f>FPL_Misc_Extract[[#This Row],[PPG]]/FPL_Misc_Extract[[#This Row],[Cost]]</f>
        <v>0</v>
      </c>
    </row>
    <row r="174" spans="1:12" x14ac:dyDescent="0.45">
      <c r="A174" s="1" t="s">
        <v>178</v>
      </c>
      <c r="B174" s="1" t="s">
        <v>1181</v>
      </c>
      <c r="C174" s="1" t="s">
        <v>1086</v>
      </c>
      <c r="D174" s="1">
        <v>90</v>
      </c>
      <c r="E174" s="1">
        <v>3.5</v>
      </c>
      <c r="F174" s="1">
        <v>100</v>
      </c>
      <c r="G174" s="1">
        <v>100</v>
      </c>
      <c r="H174" s="1">
        <v>0.7</v>
      </c>
      <c r="I174" s="1" t="s">
        <v>1147</v>
      </c>
      <c r="J174" s="1" t="s">
        <v>1111</v>
      </c>
      <c r="K174" s="1" t="s">
        <v>1152</v>
      </c>
      <c r="L174" s="1">
        <f>FPL_Misc_Extract[[#This Row],[PPG]]/FPL_Misc_Extract[[#This Row],[Cost]]</f>
        <v>0.77777777777777779</v>
      </c>
    </row>
    <row r="175" spans="1:12" x14ac:dyDescent="0.45">
      <c r="A175" s="1" t="s">
        <v>86</v>
      </c>
      <c r="B175" s="1" t="s">
        <v>1180</v>
      </c>
      <c r="C175" s="1" t="s">
        <v>1090</v>
      </c>
      <c r="D175" s="1">
        <v>45</v>
      </c>
      <c r="E175" s="1">
        <v>2.8</v>
      </c>
      <c r="F175" s="1">
        <v>100</v>
      </c>
      <c r="G175" s="1">
        <v>100</v>
      </c>
      <c r="H175" s="1">
        <v>0.1</v>
      </c>
      <c r="I175" s="1" t="s">
        <v>1114</v>
      </c>
      <c r="J175" s="1" t="s">
        <v>1111</v>
      </c>
      <c r="K175" s="1" t="s">
        <v>1115</v>
      </c>
      <c r="L175" s="1">
        <f>FPL_Misc_Extract[[#This Row],[PPG]]/FPL_Misc_Extract[[#This Row],[Cost]]</f>
        <v>0.66666666666666663</v>
      </c>
    </row>
    <row r="176" spans="1:12" x14ac:dyDescent="0.45">
      <c r="A176" s="1" t="s">
        <v>480</v>
      </c>
      <c r="B176" s="1" t="s">
        <v>1181</v>
      </c>
      <c r="C176" s="1" t="s">
        <v>1097</v>
      </c>
      <c r="D176" s="1">
        <v>0</v>
      </c>
      <c r="E176" s="1">
        <v>0</v>
      </c>
      <c r="F176" s="1"/>
      <c r="G176" s="1"/>
      <c r="H176" s="1">
        <v>0</v>
      </c>
      <c r="I176" s="1" t="s">
        <v>1114</v>
      </c>
      <c r="J176" s="1" t="s">
        <v>1113</v>
      </c>
      <c r="K176" s="1" t="s">
        <v>1115</v>
      </c>
      <c r="L176" s="1">
        <f>FPL_Misc_Extract[[#This Row],[PPG]]/FPL_Misc_Extract[[#This Row],[Cost]]</f>
        <v>0</v>
      </c>
    </row>
    <row r="177" spans="1:12" x14ac:dyDescent="0.45">
      <c r="A177" s="1" t="s">
        <v>228</v>
      </c>
      <c r="B177" s="1" t="s">
        <v>1181</v>
      </c>
      <c r="C177" s="1" t="s">
        <v>1084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 t="s">
        <v>1112</v>
      </c>
      <c r="J177" s="1" t="s">
        <v>1153</v>
      </c>
      <c r="K177" s="1" t="s">
        <v>1152</v>
      </c>
      <c r="L177" s="1">
        <f>FPL_Misc_Extract[[#This Row],[PPG]]/FPL_Misc_Extract[[#This Row],[Cost]]</f>
        <v>0</v>
      </c>
    </row>
    <row r="178" spans="1:12" x14ac:dyDescent="0.45">
      <c r="A178" s="1" t="s">
        <v>594</v>
      </c>
      <c r="B178" s="1" t="s">
        <v>1182</v>
      </c>
      <c r="C178" s="1" t="s">
        <v>1088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 t="s">
        <v>1129</v>
      </c>
      <c r="J178" s="1" t="s">
        <v>1113</v>
      </c>
      <c r="K178" s="1" t="s">
        <v>1173</v>
      </c>
      <c r="L178" s="1">
        <f>FPL_Misc_Extract[[#This Row],[PPG]]/FPL_Misc_Extract[[#This Row],[Cost]]</f>
        <v>0</v>
      </c>
    </row>
    <row r="179" spans="1:12" x14ac:dyDescent="0.45">
      <c r="A179" s="1" t="s">
        <v>429</v>
      </c>
      <c r="B179" s="1" t="s">
        <v>1182</v>
      </c>
      <c r="C179" s="1" t="s">
        <v>1095</v>
      </c>
      <c r="D179" s="1">
        <v>15</v>
      </c>
      <c r="E179" s="1">
        <v>1.2</v>
      </c>
      <c r="F179" s="1">
        <v>0</v>
      </c>
      <c r="G179" s="1">
        <v>0</v>
      </c>
      <c r="H179" s="1">
        <v>0</v>
      </c>
      <c r="I179" s="1" t="s">
        <v>1114</v>
      </c>
      <c r="J179" s="1" t="s">
        <v>1113</v>
      </c>
      <c r="K179" s="1" t="s">
        <v>1247</v>
      </c>
      <c r="L179" s="1">
        <f>FPL_Misc_Extract[[#This Row],[PPG]]/FPL_Misc_Extract[[#This Row],[Cost]]</f>
        <v>0.24</v>
      </c>
    </row>
    <row r="180" spans="1:12" x14ac:dyDescent="0.45">
      <c r="A180" s="1" t="s">
        <v>407</v>
      </c>
      <c r="B180" s="1" t="s">
        <v>1180</v>
      </c>
      <c r="C180" s="1" t="s">
        <v>1097</v>
      </c>
      <c r="D180" s="1">
        <v>0</v>
      </c>
      <c r="E180" s="1">
        <v>0</v>
      </c>
      <c r="F180" s="1">
        <v>50</v>
      </c>
      <c r="G180" s="1">
        <v>50</v>
      </c>
      <c r="H180" s="1">
        <v>0</v>
      </c>
      <c r="I180" s="1" t="s">
        <v>1112</v>
      </c>
      <c r="J180" s="1" t="s">
        <v>1118</v>
      </c>
      <c r="K180" s="1" t="s">
        <v>1143</v>
      </c>
      <c r="L180" s="1">
        <f>FPL_Misc_Extract[[#This Row],[PPG]]/FPL_Misc_Extract[[#This Row],[Cost]]</f>
        <v>0</v>
      </c>
    </row>
    <row r="181" spans="1:12" x14ac:dyDescent="0.45">
      <c r="A181" s="1" t="s">
        <v>512</v>
      </c>
      <c r="B181" s="1" t="s">
        <v>1181</v>
      </c>
      <c r="C181" s="1" t="s">
        <v>1092</v>
      </c>
      <c r="D181" s="1">
        <v>0</v>
      </c>
      <c r="E181" s="1">
        <v>0</v>
      </c>
      <c r="F181" s="1"/>
      <c r="G181" s="1"/>
      <c r="H181" s="1">
        <v>0</v>
      </c>
      <c r="I181" s="1" t="s">
        <v>1112</v>
      </c>
      <c r="J181" s="1" t="s">
        <v>1113</v>
      </c>
      <c r="K181" s="1" t="s">
        <v>1122</v>
      </c>
      <c r="L181" s="1">
        <f>FPL_Misc_Extract[[#This Row],[PPG]]/FPL_Misc_Extract[[#This Row],[Cost]]</f>
        <v>0</v>
      </c>
    </row>
    <row r="182" spans="1:12" x14ac:dyDescent="0.45">
      <c r="A182" s="1" t="s">
        <v>236</v>
      </c>
      <c r="B182" s="1" t="s">
        <v>0</v>
      </c>
      <c r="C182" s="1" t="s">
        <v>1090</v>
      </c>
      <c r="D182" s="1">
        <v>59</v>
      </c>
      <c r="E182" s="1">
        <v>3.3</v>
      </c>
      <c r="F182" s="1">
        <v>100</v>
      </c>
      <c r="G182" s="1">
        <v>100</v>
      </c>
      <c r="H182" s="1">
        <v>0.5</v>
      </c>
      <c r="I182" s="1" t="s">
        <v>1128</v>
      </c>
      <c r="J182" s="1" t="s">
        <v>1111</v>
      </c>
      <c r="K182" s="1" t="s">
        <v>1237</v>
      </c>
      <c r="L182" s="1">
        <f>FPL_Misc_Extract[[#This Row],[PPG]]/FPL_Misc_Extract[[#This Row],[Cost]]</f>
        <v>0.82499999999999996</v>
      </c>
    </row>
    <row r="183" spans="1:12" x14ac:dyDescent="0.45">
      <c r="A183" s="1" t="s">
        <v>302</v>
      </c>
      <c r="B183" s="1" t="s">
        <v>1181</v>
      </c>
      <c r="C183" s="1" t="s">
        <v>1091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 t="s">
        <v>1112</v>
      </c>
      <c r="J183" s="1" t="s">
        <v>1113</v>
      </c>
      <c r="K183" s="1" t="s">
        <v>1115</v>
      </c>
      <c r="L183" s="1">
        <f>FPL_Misc_Extract[[#This Row],[PPG]]/FPL_Misc_Extract[[#This Row],[Cost]]</f>
        <v>0</v>
      </c>
    </row>
    <row r="184" spans="1:12" x14ac:dyDescent="0.45">
      <c r="A184" s="1" t="s">
        <v>446</v>
      </c>
      <c r="B184" s="1" t="s">
        <v>1180</v>
      </c>
      <c r="C184" s="1" t="s">
        <v>1082</v>
      </c>
      <c r="D184" s="1">
        <v>8</v>
      </c>
      <c r="E184" s="1">
        <v>1.6</v>
      </c>
      <c r="F184" s="1">
        <v>100</v>
      </c>
      <c r="G184" s="1">
        <v>100</v>
      </c>
      <c r="H184" s="1">
        <v>0</v>
      </c>
      <c r="I184" s="1" t="s">
        <v>1114</v>
      </c>
      <c r="J184" s="1" t="s">
        <v>1111</v>
      </c>
      <c r="K184" s="1" t="s">
        <v>1115</v>
      </c>
      <c r="L184" s="1">
        <f>FPL_Misc_Extract[[#This Row],[PPG]]/FPL_Misc_Extract[[#This Row],[Cost]]</f>
        <v>0.38095238095238093</v>
      </c>
    </row>
    <row r="185" spans="1:12" x14ac:dyDescent="0.45">
      <c r="A185" s="1" t="s">
        <v>77</v>
      </c>
      <c r="B185" s="1" t="s">
        <v>1182</v>
      </c>
      <c r="C185" s="1" t="s">
        <v>1095</v>
      </c>
      <c r="D185" s="1">
        <v>1</v>
      </c>
      <c r="E185" s="1">
        <v>1</v>
      </c>
      <c r="F185" s="1"/>
      <c r="G185" s="1"/>
      <c r="H185" s="1">
        <v>0</v>
      </c>
      <c r="I185" s="1" t="s">
        <v>1129</v>
      </c>
      <c r="J185" s="1" t="s">
        <v>1111</v>
      </c>
      <c r="K185" s="1" t="s">
        <v>1136</v>
      </c>
      <c r="L185" s="1">
        <f>FPL_Misc_Extract[[#This Row],[PPG]]/FPL_Misc_Extract[[#This Row],[Cost]]</f>
        <v>0.24390243902439027</v>
      </c>
    </row>
    <row r="186" spans="1:12" x14ac:dyDescent="0.45">
      <c r="A186" s="1" t="s">
        <v>326</v>
      </c>
      <c r="B186" s="1" t="s">
        <v>1181</v>
      </c>
      <c r="C186" s="1" t="s">
        <v>1096</v>
      </c>
      <c r="D186" s="1">
        <v>129</v>
      </c>
      <c r="E186" s="1">
        <v>5</v>
      </c>
      <c r="F186" s="1">
        <v>100</v>
      </c>
      <c r="G186" s="1">
        <v>100</v>
      </c>
      <c r="H186" s="1">
        <v>0.4</v>
      </c>
      <c r="I186" s="1" t="s">
        <v>1127</v>
      </c>
      <c r="J186" s="1" t="s">
        <v>1111</v>
      </c>
      <c r="K186" s="1" t="s">
        <v>1175</v>
      </c>
      <c r="L186" s="1">
        <f>FPL_Misc_Extract[[#This Row],[PPG]]/FPL_Misc_Extract[[#This Row],[Cost]]</f>
        <v>0.58139534883720934</v>
      </c>
    </row>
    <row r="187" spans="1:12" x14ac:dyDescent="0.45">
      <c r="A187" s="1" t="s">
        <v>650</v>
      </c>
      <c r="B187" s="1" t="s">
        <v>1181</v>
      </c>
      <c r="C187" s="1" t="s">
        <v>1088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 t="s">
        <v>1112</v>
      </c>
      <c r="J187" s="1" t="s">
        <v>1153</v>
      </c>
      <c r="K187" s="1" t="s">
        <v>1152</v>
      </c>
      <c r="L187" s="1">
        <f>FPL_Misc_Extract[[#This Row],[PPG]]/FPL_Misc_Extract[[#This Row],[Cost]]</f>
        <v>0</v>
      </c>
    </row>
    <row r="188" spans="1:12" x14ac:dyDescent="0.45">
      <c r="A188" s="1" t="s">
        <v>272</v>
      </c>
      <c r="B188" s="1" t="s">
        <v>1181</v>
      </c>
      <c r="C188" s="1" t="s">
        <v>1097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 t="s">
        <v>1112</v>
      </c>
      <c r="J188" s="1" t="s">
        <v>1113</v>
      </c>
      <c r="K188" s="1" t="s">
        <v>1152</v>
      </c>
      <c r="L188" s="1">
        <f>FPL_Misc_Extract[[#This Row],[PPG]]/FPL_Misc_Extract[[#This Row],[Cost]]</f>
        <v>0</v>
      </c>
    </row>
    <row r="189" spans="1:12" x14ac:dyDescent="0.45">
      <c r="A189" s="1" t="s">
        <v>447</v>
      </c>
      <c r="B189" s="1" t="s">
        <v>0</v>
      </c>
      <c r="C189" s="1" t="s">
        <v>1095</v>
      </c>
      <c r="D189" s="1">
        <v>91</v>
      </c>
      <c r="E189" s="1">
        <v>3.3</v>
      </c>
      <c r="F189" s="1"/>
      <c r="G189" s="1"/>
      <c r="H189" s="1">
        <v>0.7</v>
      </c>
      <c r="I189" s="1" t="s">
        <v>1236</v>
      </c>
      <c r="J189" s="1" t="s">
        <v>1111</v>
      </c>
      <c r="K189" s="1" t="s">
        <v>1233</v>
      </c>
      <c r="L189" s="1">
        <f>FPL_Misc_Extract[[#This Row],[PPG]]/FPL_Misc_Extract[[#This Row],[Cost]]</f>
        <v>0.70212765957446799</v>
      </c>
    </row>
    <row r="190" spans="1:12" x14ac:dyDescent="0.45">
      <c r="A190" s="1" t="s">
        <v>203</v>
      </c>
      <c r="B190" s="1" t="s">
        <v>1182</v>
      </c>
      <c r="C190" s="1" t="s">
        <v>1083</v>
      </c>
      <c r="D190" s="1">
        <v>14</v>
      </c>
      <c r="E190" s="1">
        <v>1.6</v>
      </c>
      <c r="F190" s="1">
        <v>0</v>
      </c>
      <c r="G190" s="1">
        <v>0</v>
      </c>
      <c r="H190" s="1">
        <v>0</v>
      </c>
      <c r="I190" s="1" t="s">
        <v>1110</v>
      </c>
      <c r="J190" s="1" t="s">
        <v>1109</v>
      </c>
      <c r="K190" s="1" t="s">
        <v>1160</v>
      </c>
      <c r="L190" s="1">
        <f>FPL_Misc_Extract[[#This Row],[PPG]]/FPL_Misc_Extract[[#This Row],[Cost]]</f>
        <v>0.2318840579710145</v>
      </c>
    </row>
    <row r="191" spans="1:12" x14ac:dyDescent="0.45">
      <c r="A191" s="1" t="s">
        <v>186</v>
      </c>
      <c r="B191" s="1" t="s">
        <v>1180</v>
      </c>
      <c r="C191" s="1" t="s">
        <v>1096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 t="s">
        <v>1114</v>
      </c>
      <c r="J191" s="1" t="s">
        <v>1113</v>
      </c>
      <c r="K191" s="1" t="s">
        <v>1233</v>
      </c>
      <c r="L191" s="1">
        <f>FPL_Misc_Extract[[#This Row],[PPG]]/FPL_Misc_Extract[[#This Row],[Cost]]</f>
        <v>0</v>
      </c>
    </row>
    <row r="192" spans="1:12" x14ac:dyDescent="0.45">
      <c r="A192" s="1" t="s">
        <v>468</v>
      </c>
      <c r="B192" s="1" t="s">
        <v>0</v>
      </c>
      <c r="C192" s="1" t="s">
        <v>1082</v>
      </c>
      <c r="D192" s="1">
        <v>7</v>
      </c>
      <c r="E192" s="1">
        <v>1.4</v>
      </c>
      <c r="F192" s="1">
        <v>100</v>
      </c>
      <c r="G192" s="1">
        <v>100</v>
      </c>
      <c r="H192" s="1">
        <v>0</v>
      </c>
      <c r="I192" s="1" t="s">
        <v>1114</v>
      </c>
      <c r="J192" s="1" t="s">
        <v>1111</v>
      </c>
      <c r="K192" s="1" t="s">
        <v>1156</v>
      </c>
      <c r="L192" s="1">
        <f>FPL_Misc_Extract[[#This Row],[PPG]]/FPL_Misc_Extract[[#This Row],[Cost]]</f>
        <v>0.32558139534883718</v>
      </c>
    </row>
    <row r="193" spans="1:12" x14ac:dyDescent="0.45">
      <c r="A193" s="1" t="s">
        <v>529</v>
      </c>
      <c r="B193" s="1" t="s">
        <v>1181</v>
      </c>
      <c r="C193" s="1" t="s">
        <v>1089</v>
      </c>
      <c r="D193" s="1">
        <v>38</v>
      </c>
      <c r="E193" s="1">
        <v>2.5</v>
      </c>
      <c r="F193" s="1">
        <v>25</v>
      </c>
      <c r="G193" s="1">
        <v>25</v>
      </c>
      <c r="H193" s="1">
        <v>0.1</v>
      </c>
      <c r="I193" s="1" t="s">
        <v>1114</v>
      </c>
      <c r="J193" s="1" t="s">
        <v>1118</v>
      </c>
      <c r="K193" s="1" t="s">
        <v>1176</v>
      </c>
      <c r="L193" s="1">
        <f>FPL_Misc_Extract[[#This Row],[PPG]]/FPL_Misc_Extract[[#This Row],[Cost]]</f>
        <v>0.40322580645161288</v>
      </c>
    </row>
    <row r="194" spans="1:12" x14ac:dyDescent="0.45">
      <c r="A194" s="1" t="s">
        <v>413</v>
      </c>
      <c r="B194" s="1" t="s">
        <v>1181</v>
      </c>
      <c r="C194" s="1" t="s">
        <v>1088</v>
      </c>
      <c r="D194" s="1">
        <v>66</v>
      </c>
      <c r="E194" s="1">
        <v>2.8</v>
      </c>
      <c r="F194" s="1">
        <v>100</v>
      </c>
      <c r="G194" s="1">
        <v>100</v>
      </c>
      <c r="H194" s="1">
        <v>0.2</v>
      </c>
      <c r="I194" s="1" t="s">
        <v>1148</v>
      </c>
      <c r="J194" s="1" t="s">
        <v>1111</v>
      </c>
      <c r="K194" s="1" t="s">
        <v>1235</v>
      </c>
      <c r="L194" s="1">
        <f>FPL_Misc_Extract[[#This Row],[PPG]]/FPL_Misc_Extract[[#This Row],[Cost]]</f>
        <v>0.5</v>
      </c>
    </row>
    <row r="195" spans="1:12" x14ac:dyDescent="0.45">
      <c r="A195" s="1" t="s">
        <v>352</v>
      </c>
      <c r="B195" s="1" t="s">
        <v>1181</v>
      </c>
      <c r="C195" s="1" t="s">
        <v>1088</v>
      </c>
      <c r="D195" s="1">
        <v>27</v>
      </c>
      <c r="E195" s="1">
        <v>1.7</v>
      </c>
      <c r="F195" s="1">
        <v>100</v>
      </c>
      <c r="G195" s="1">
        <v>100</v>
      </c>
      <c r="H195" s="1">
        <v>0.2</v>
      </c>
      <c r="I195" s="1" t="s">
        <v>1114</v>
      </c>
      <c r="J195" s="1" t="s">
        <v>1111</v>
      </c>
      <c r="K195" s="1" t="s">
        <v>1157</v>
      </c>
      <c r="L195" s="1">
        <f>FPL_Misc_Extract[[#This Row],[PPG]]/FPL_Misc_Extract[[#This Row],[Cost]]</f>
        <v>0.34693877551020402</v>
      </c>
    </row>
    <row r="196" spans="1:12" x14ac:dyDescent="0.45">
      <c r="A196" s="1" t="s">
        <v>180</v>
      </c>
      <c r="B196" s="1" t="s">
        <v>1180</v>
      </c>
      <c r="C196" s="1" t="s">
        <v>1095</v>
      </c>
      <c r="D196" s="1">
        <v>63</v>
      </c>
      <c r="E196" s="1">
        <v>2.7</v>
      </c>
      <c r="F196" s="1">
        <v>100</v>
      </c>
      <c r="G196" s="1">
        <v>100</v>
      </c>
      <c r="H196" s="1">
        <v>0.2</v>
      </c>
      <c r="I196" s="1" t="s">
        <v>1123</v>
      </c>
      <c r="J196" s="1" t="s">
        <v>1111</v>
      </c>
      <c r="K196" s="1" t="s">
        <v>1170</v>
      </c>
      <c r="L196" s="1">
        <f>FPL_Misc_Extract[[#This Row],[PPG]]/FPL_Misc_Extract[[#This Row],[Cost]]</f>
        <v>0.56250000000000011</v>
      </c>
    </row>
    <row r="197" spans="1:12" x14ac:dyDescent="0.45">
      <c r="A197" s="1" t="s">
        <v>363</v>
      </c>
      <c r="B197" s="1" t="s">
        <v>1180</v>
      </c>
      <c r="C197" s="1" t="s">
        <v>1083</v>
      </c>
      <c r="D197" s="1">
        <v>0</v>
      </c>
      <c r="E197" s="1">
        <v>0</v>
      </c>
      <c r="F197" s="1"/>
      <c r="G197" s="1"/>
      <c r="H197" s="1">
        <v>0</v>
      </c>
      <c r="I197" s="1" t="s">
        <v>1112</v>
      </c>
      <c r="J197" s="1" t="s">
        <v>1113</v>
      </c>
      <c r="K197" s="1" t="s">
        <v>1177</v>
      </c>
      <c r="L197" s="1">
        <f>FPL_Misc_Extract[[#This Row],[PPG]]/FPL_Misc_Extract[[#This Row],[Cost]]</f>
        <v>0</v>
      </c>
    </row>
    <row r="198" spans="1:12" x14ac:dyDescent="0.45">
      <c r="A198" s="1" t="s">
        <v>212</v>
      </c>
      <c r="B198" s="1" t="s">
        <v>1181</v>
      </c>
      <c r="C198" s="1" t="s">
        <v>1087</v>
      </c>
      <c r="D198" s="1">
        <v>120</v>
      </c>
      <c r="E198" s="1">
        <v>5</v>
      </c>
      <c r="F198" s="1">
        <v>100</v>
      </c>
      <c r="G198" s="1">
        <v>100</v>
      </c>
      <c r="H198" s="1">
        <v>1</v>
      </c>
      <c r="I198" s="1" t="s">
        <v>1417</v>
      </c>
      <c r="J198" s="1" t="s">
        <v>1111</v>
      </c>
      <c r="K198" s="1" t="s">
        <v>1418</v>
      </c>
      <c r="L198" s="1">
        <f>FPL_Misc_Extract[[#This Row],[PPG]]/FPL_Misc_Extract[[#This Row],[Cost]]</f>
        <v>0.60975609756097571</v>
      </c>
    </row>
    <row r="199" spans="1:12" x14ac:dyDescent="0.45">
      <c r="A199" s="1" t="s">
        <v>485</v>
      </c>
      <c r="B199" s="1" t="s">
        <v>1181</v>
      </c>
      <c r="C199" s="1" t="s">
        <v>1080</v>
      </c>
      <c r="D199" s="1">
        <v>28</v>
      </c>
      <c r="E199" s="1">
        <v>1.9</v>
      </c>
      <c r="F199" s="1">
        <v>100</v>
      </c>
      <c r="G199" s="1">
        <v>100</v>
      </c>
      <c r="H199" s="1">
        <v>0.1</v>
      </c>
      <c r="I199" s="1" t="s">
        <v>1114</v>
      </c>
      <c r="J199" s="1" t="s">
        <v>1111</v>
      </c>
      <c r="K199" s="1" t="s">
        <v>1154</v>
      </c>
      <c r="L199" s="1">
        <f>FPL_Misc_Extract[[#This Row],[PPG]]/FPL_Misc_Extract[[#This Row],[Cost]]</f>
        <v>0.43181818181818177</v>
      </c>
    </row>
    <row r="200" spans="1:12" x14ac:dyDescent="0.45">
      <c r="A200" s="1" t="s">
        <v>458</v>
      </c>
      <c r="B200" s="1" t="s">
        <v>1180</v>
      </c>
      <c r="C200" s="1" t="s">
        <v>1087</v>
      </c>
      <c r="D200" s="1">
        <v>6</v>
      </c>
      <c r="E200" s="1">
        <v>6</v>
      </c>
      <c r="F200" s="1">
        <v>100</v>
      </c>
      <c r="G200" s="1">
        <v>100</v>
      </c>
      <c r="H200" s="1">
        <v>0.3</v>
      </c>
      <c r="I200" s="1" t="s">
        <v>1114</v>
      </c>
      <c r="J200" s="1" t="s">
        <v>1111</v>
      </c>
      <c r="K200" s="1" t="s">
        <v>1154</v>
      </c>
      <c r="L200" s="1">
        <f>FPL_Misc_Extract[[#This Row],[PPG]]/FPL_Misc_Extract[[#This Row],[Cost]]</f>
        <v>1.3636363636363635</v>
      </c>
    </row>
    <row r="201" spans="1:12" x14ac:dyDescent="0.45">
      <c r="A201" s="1" t="s">
        <v>677</v>
      </c>
      <c r="B201" s="1" t="s">
        <v>1181</v>
      </c>
      <c r="C201" s="1" t="s">
        <v>1098</v>
      </c>
      <c r="D201" s="1">
        <v>81</v>
      </c>
      <c r="E201" s="1">
        <v>2.9</v>
      </c>
      <c r="F201" s="1">
        <v>100</v>
      </c>
      <c r="G201" s="1">
        <v>100</v>
      </c>
      <c r="H201" s="1">
        <v>0.5</v>
      </c>
      <c r="I201" s="1" t="s">
        <v>1110</v>
      </c>
      <c r="J201" s="1" t="s">
        <v>1111</v>
      </c>
      <c r="K201" s="1" t="s">
        <v>1156</v>
      </c>
      <c r="L201" s="1">
        <f>FPL_Misc_Extract[[#This Row],[PPG]]/FPL_Misc_Extract[[#This Row],[Cost]]</f>
        <v>0.67441860465116277</v>
      </c>
    </row>
    <row r="202" spans="1:12" x14ac:dyDescent="0.45">
      <c r="A202" s="1" t="s">
        <v>80</v>
      </c>
      <c r="B202" s="1" t="s">
        <v>1180</v>
      </c>
      <c r="C202" s="1" t="s">
        <v>1092</v>
      </c>
      <c r="D202" s="1">
        <v>110</v>
      </c>
      <c r="E202" s="1">
        <v>3.9</v>
      </c>
      <c r="F202" s="1">
        <v>100</v>
      </c>
      <c r="G202" s="1">
        <v>100</v>
      </c>
      <c r="H202" s="1">
        <v>0.6</v>
      </c>
      <c r="I202" s="1" t="s">
        <v>1419</v>
      </c>
      <c r="J202" s="1" t="s">
        <v>1111</v>
      </c>
      <c r="K202" s="1" t="s">
        <v>1235</v>
      </c>
      <c r="L202" s="1">
        <f>FPL_Misc_Extract[[#This Row],[PPG]]/FPL_Misc_Extract[[#This Row],[Cost]]</f>
        <v>0.69642857142857151</v>
      </c>
    </row>
    <row r="203" spans="1:12" x14ac:dyDescent="0.45">
      <c r="A203" s="1" t="s">
        <v>518</v>
      </c>
      <c r="B203" s="1" t="s">
        <v>1182</v>
      </c>
      <c r="C203" s="1" t="s">
        <v>1097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 t="s">
        <v>1114</v>
      </c>
      <c r="J203" s="1" t="s">
        <v>1113</v>
      </c>
      <c r="K203" s="1" t="s">
        <v>1154</v>
      </c>
      <c r="L203" s="1">
        <f>FPL_Misc_Extract[[#This Row],[PPG]]/FPL_Misc_Extract[[#This Row],[Cost]]</f>
        <v>0</v>
      </c>
    </row>
    <row r="204" spans="1:12" x14ac:dyDescent="0.45">
      <c r="A204" s="1" t="s">
        <v>66</v>
      </c>
      <c r="B204" s="1" t="s">
        <v>0</v>
      </c>
      <c r="C204" s="1" t="s">
        <v>1092</v>
      </c>
      <c r="D204" s="1">
        <v>44</v>
      </c>
      <c r="E204" s="1">
        <v>5.5</v>
      </c>
      <c r="F204" s="1">
        <v>100</v>
      </c>
      <c r="G204" s="1">
        <v>100</v>
      </c>
      <c r="H204" s="1">
        <v>0.6</v>
      </c>
      <c r="I204" s="1" t="s">
        <v>1134</v>
      </c>
      <c r="J204" s="1" t="s">
        <v>1111</v>
      </c>
      <c r="K204" s="1" t="s">
        <v>1247</v>
      </c>
      <c r="L204" s="1">
        <f>FPL_Misc_Extract[[#This Row],[PPG]]/FPL_Misc_Extract[[#This Row],[Cost]]</f>
        <v>1.1000000000000001</v>
      </c>
    </row>
    <row r="205" spans="1:12" x14ac:dyDescent="0.45">
      <c r="A205" s="1" t="s">
        <v>98</v>
      </c>
      <c r="B205" s="1" t="s">
        <v>0</v>
      </c>
      <c r="C205" s="1" t="s">
        <v>1098</v>
      </c>
      <c r="D205" s="1">
        <v>24</v>
      </c>
      <c r="E205" s="1">
        <v>4</v>
      </c>
      <c r="F205" s="1">
        <v>100</v>
      </c>
      <c r="G205" s="1">
        <v>100</v>
      </c>
      <c r="H205" s="1">
        <v>0.6</v>
      </c>
      <c r="I205" s="1" t="s">
        <v>1142</v>
      </c>
      <c r="J205" s="1" t="s">
        <v>1111</v>
      </c>
      <c r="K205" s="1" t="s">
        <v>1157</v>
      </c>
      <c r="L205" s="1">
        <f>FPL_Misc_Extract[[#This Row],[PPG]]/FPL_Misc_Extract[[#This Row],[Cost]]</f>
        <v>0.81632653061224481</v>
      </c>
    </row>
    <row r="206" spans="1:12" x14ac:dyDescent="0.45">
      <c r="A206" s="1" t="s">
        <v>146</v>
      </c>
      <c r="B206" s="1" t="s">
        <v>1180</v>
      </c>
      <c r="C206" s="1" t="s">
        <v>1082</v>
      </c>
      <c r="D206" s="1">
        <v>72</v>
      </c>
      <c r="E206" s="1">
        <v>2.6</v>
      </c>
      <c r="F206" s="1"/>
      <c r="G206" s="1"/>
      <c r="H206" s="1">
        <v>0.8</v>
      </c>
      <c r="I206" s="1" t="s">
        <v>1415</v>
      </c>
      <c r="J206" s="1" t="s">
        <v>1111</v>
      </c>
      <c r="K206" s="1" t="s">
        <v>1136</v>
      </c>
      <c r="L206" s="1">
        <f>FPL_Misc_Extract[[#This Row],[PPG]]/FPL_Misc_Extract[[#This Row],[Cost]]</f>
        <v>0.63414634146341475</v>
      </c>
    </row>
    <row r="207" spans="1:12" x14ac:dyDescent="0.45">
      <c r="A207" s="1" t="s">
        <v>93</v>
      </c>
      <c r="B207" s="1" t="s">
        <v>1180</v>
      </c>
      <c r="C207" s="1" t="s">
        <v>1084</v>
      </c>
      <c r="D207" s="1">
        <v>0</v>
      </c>
      <c r="E207" s="1">
        <v>0</v>
      </c>
      <c r="F207" s="1">
        <v>100</v>
      </c>
      <c r="G207" s="1">
        <v>100</v>
      </c>
      <c r="H207" s="1">
        <v>0</v>
      </c>
      <c r="I207" s="1" t="s">
        <v>1142</v>
      </c>
      <c r="J207" s="1" t="s">
        <v>1113</v>
      </c>
      <c r="K207" s="1" t="s">
        <v>1237</v>
      </c>
      <c r="L207" s="1">
        <f>FPL_Misc_Extract[[#This Row],[PPG]]/FPL_Misc_Extract[[#This Row],[Cost]]</f>
        <v>0</v>
      </c>
    </row>
    <row r="208" spans="1:12" x14ac:dyDescent="0.45">
      <c r="A208" s="1" t="s">
        <v>59</v>
      </c>
      <c r="B208" s="1" t="s">
        <v>1180</v>
      </c>
      <c r="C208" s="1" t="s">
        <v>1086</v>
      </c>
      <c r="D208" s="1">
        <v>97</v>
      </c>
      <c r="E208" s="1">
        <v>4.4000000000000004</v>
      </c>
      <c r="F208" s="1">
        <v>100</v>
      </c>
      <c r="G208" s="1">
        <v>100</v>
      </c>
      <c r="H208" s="1">
        <v>0.7</v>
      </c>
      <c r="I208" s="1" t="s">
        <v>1136</v>
      </c>
      <c r="J208" s="1" t="s">
        <v>1111</v>
      </c>
      <c r="K208" s="1" t="s">
        <v>1157</v>
      </c>
      <c r="L208" s="1">
        <f>FPL_Misc_Extract[[#This Row],[PPG]]/FPL_Misc_Extract[[#This Row],[Cost]]</f>
        <v>0.89795918367346939</v>
      </c>
    </row>
    <row r="209" spans="1:12" x14ac:dyDescent="0.45">
      <c r="A209" s="1" t="s">
        <v>242</v>
      </c>
      <c r="B209" s="1" t="s">
        <v>0</v>
      </c>
      <c r="C209" s="1" t="s">
        <v>1087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 t="s">
        <v>1112</v>
      </c>
      <c r="J209" s="1" t="s">
        <v>1113</v>
      </c>
      <c r="K209" s="1" t="s">
        <v>1237</v>
      </c>
      <c r="L209" s="1">
        <f>FPL_Misc_Extract[[#This Row],[PPG]]/FPL_Misc_Extract[[#This Row],[Cost]]</f>
        <v>0</v>
      </c>
    </row>
    <row r="210" spans="1:12" x14ac:dyDescent="0.45">
      <c r="A210" s="1" t="s">
        <v>206</v>
      </c>
      <c r="B210" s="1" t="s">
        <v>1180</v>
      </c>
      <c r="C210" s="1" t="s">
        <v>1085</v>
      </c>
      <c r="D210" s="1">
        <v>75</v>
      </c>
      <c r="E210" s="1">
        <v>3.6</v>
      </c>
      <c r="F210" s="1">
        <v>100</v>
      </c>
      <c r="G210" s="1">
        <v>100</v>
      </c>
      <c r="H210" s="1">
        <v>1</v>
      </c>
      <c r="I210" s="1" t="s">
        <v>1117</v>
      </c>
      <c r="J210" s="1" t="s">
        <v>1111</v>
      </c>
      <c r="K210" s="1" t="s">
        <v>1177</v>
      </c>
      <c r="L210" s="1">
        <f>FPL_Misc_Extract[[#This Row],[PPG]]/FPL_Misc_Extract[[#This Row],[Cost]]</f>
        <v>0.65454545454545454</v>
      </c>
    </row>
    <row r="211" spans="1:12" x14ac:dyDescent="0.45">
      <c r="A211" s="1" t="s">
        <v>634</v>
      </c>
      <c r="B211" s="1" t="s">
        <v>1181</v>
      </c>
      <c r="C211" s="1" t="s">
        <v>1083</v>
      </c>
      <c r="D211" s="1">
        <v>85</v>
      </c>
      <c r="E211" s="1">
        <v>3.1</v>
      </c>
      <c r="F211" s="1">
        <v>100</v>
      </c>
      <c r="G211" s="1">
        <v>100</v>
      </c>
      <c r="H211" s="1">
        <v>0.4</v>
      </c>
      <c r="I211" s="1" t="s">
        <v>1233</v>
      </c>
      <c r="J211" s="1" t="s">
        <v>1111</v>
      </c>
      <c r="K211" s="1" t="s">
        <v>1141</v>
      </c>
      <c r="L211" s="1">
        <f>FPL_Misc_Extract[[#This Row],[PPG]]/FPL_Misc_Extract[[#This Row],[Cost]]</f>
        <v>0.36904761904761907</v>
      </c>
    </row>
    <row r="212" spans="1:12" x14ac:dyDescent="0.45">
      <c r="A212" s="1" t="s">
        <v>569</v>
      </c>
      <c r="B212" s="1" t="s">
        <v>1180</v>
      </c>
      <c r="C212" s="1" t="s">
        <v>1080</v>
      </c>
      <c r="D212" s="1">
        <v>58</v>
      </c>
      <c r="E212" s="1">
        <v>4.0999999999999996</v>
      </c>
      <c r="F212" s="1">
        <v>100</v>
      </c>
      <c r="G212" s="1">
        <v>100</v>
      </c>
      <c r="H212" s="1">
        <v>0.5</v>
      </c>
      <c r="I212" s="1" t="s">
        <v>1144</v>
      </c>
      <c r="J212" s="1" t="s">
        <v>1111</v>
      </c>
      <c r="K212" s="1" t="s">
        <v>1156</v>
      </c>
      <c r="L212" s="1">
        <f>FPL_Misc_Extract[[#This Row],[PPG]]/FPL_Misc_Extract[[#This Row],[Cost]]</f>
        <v>0.95348837209302317</v>
      </c>
    </row>
    <row r="213" spans="1:12" x14ac:dyDescent="0.45">
      <c r="A213" s="1" t="s">
        <v>199</v>
      </c>
      <c r="B213" s="1" t="s">
        <v>1180</v>
      </c>
      <c r="C213" s="1" t="s">
        <v>1085</v>
      </c>
      <c r="D213" s="1">
        <v>39</v>
      </c>
      <c r="E213" s="1">
        <v>2.6</v>
      </c>
      <c r="F213" s="1">
        <v>100</v>
      </c>
      <c r="G213" s="1">
        <v>100</v>
      </c>
      <c r="H213" s="1">
        <v>0</v>
      </c>
      <c r="I213" s="1" t="s">
        <v>1117</v>
      </c>
      <c r="J213" s="1" t="s">
        <v>1111</v>
      </c>
      <c r="K213" s="1" t="s">
        <v>1143</v>
      </c>
      <c r="L213" s="1">
        <f>FPL_Misc_Extract[[#This Row],[PPG]]/FPL_Misc_Extract[[#This Row],[Cost]]</f>
        <v>0.66666666666666674</v>
      </c>
    </row>
    <row r="214" spans="1:12" x14ac:dyDescent="0.45">
      <c r="A214" s="1" t="s">
        <v>576</v>
      </c>
      <c r="B214" s="1" t="s">
        <v>1180</v>
      </c>
      <c r="C214" s="1" t="s">
        <v>1098</v>
      </c>
      <c r="D214" s="1">
        <v>0</v>
      </c>
      <c r="E214" s="1">
        <v>0</v>
      </c>
      <c r="F214" s="1"/>
      <c r="G214" s="1"/>
      <c r="H214" s="1">
        <v>0</v>
      </c>
      <c r="I214" s="1" t="s">
        <v>1119</v>
      </c>
      <c r="J214" s="1" t="s">
        <v>1111</v>
      </c>
      <c r="K214" s="1" t="s">
        <v>1155</v>
      </c>
      <c r="L214" s="1">
        <f>FPL_Misc_Extract[[#This Row],[PPG]]/FPL_Misc_Extract[[#This Row],[Cost]]</f>
        <v>0</v>
      </c>
    </row>
    <row r="215" spans="1:12" x14ac:dyDescent="0.45">
      <c r="A215" s="1" t="s">
        <v>676</v>
      </c>
      <c r="B215" s="1" t="s">
        <v>1180</v>
      </c>
      <c r="C215" s="1" t="s">
        <v>1085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 t="s">
        <v>1112</v>
      </c>
      <c r="J215" s="1" t="s">
        <v>1113</v>
      </c>
      <c r="K215" s="1" t="s">
        <v>1152</v>
      </c>
      <c r="L215" s="1">
        <f>FPL_Misc_Extract[[#This Row],[PPG]]/FPL_Misc_Extract[[#This Row],[Cost]]</f>
        <v>0</v>
      </c>
    </row>
    <row r="216" spans="1:12" x14ac:dyDescent="0.45">
      <c r="A216" s="1" t="s">
        <v>393</v>
      </c>
      <c r="B216" s="1" t="s">
        <v>1181</v>
      </c>
      <c r="C216" s="1" t="s">
        <v>1081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 t="s">
        <v>1112</v>
      </c>
      <c r="J216" s="1" t="s">
        <v>1113</v>
      </c>
      <c r="K216" s="1" t="s">
        <v>1152</v>
      </c>
      <c r="L216" s="1">
        <f>FPL_Misc_Extract[[#This Row],[PPG]]/FPL_Misc_Extract[[#This Row],[Cost]]</f>
        <v>0</v>
      </c>
    </row>
    <row r="217" spans="1:12" x14ac:dyDescent="0.45">
      <c r="A217" s="1" t="s">
        <v>409</v>
      </c>
      <c r="B217" s="1" t="s">
        <v>1180</v>
      </c>
      <c r="C217" s="1" t="s">
        <v>1092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 t="s">
        <v>1112</v>
      </c>
      <c r="J217" s="1" t="s">
        <v>1109</v>
      </c>
      <c r="K217" s="1" t="s">
        <v>1154</v>
      </c>
      <c r="L217" s="1">
        <f>FPL_Misc_Extract[[#This Row],[PPG]]/FPL_Misc_Extract[[#This Row],[Cost]]</f>
        <v>0</v>
      </c>
    </row>
    <row r="218" spans="1:12" x14ac:dyDescent="0.45">
      <c r="A218" s="1" t="s">
        <v>251</v>
      </c>
      <c r="B218" s="1" t="s">
        <v>1182</v>
      </c>
      <c r="C218" s="1" t="s">
        <v>1084</v>
      </c>
      <c r="D218" s="1">
        <v>10</v>
      </c>
      <c r="E218" s="1">
        <v>1.3</v>
      </c>
      <c r="F218" s="1">
        <v>100</v>
      </c>
      <c r="G218" s="1">
        <v>100</v>
      </c>
      <c r="H218" s="1">
        <v>0</v>
      </c>
      <c r="I218" s="1" t="s">
        <v>1123</v>
      </c>
      <c r="J218" s="1" t="s">
        <v>1111</v>
      </c>
      <c r="K218" s="1" t="s">
        <v>1134</v>
      </c>
      <c r="L218" s="1">
        <f>FPL_Misc_Extract[[#This Row],[PPG]]/FPL_Misc_Extract[[#This Row],[Cost]]</f>
        <v>0.25490196078431376</v>
      </c>
    </row>
    <row r="219" spans="1:12" x14ac:dyDescent="0.45">
      <c r="A219" s="1" t="s">
        <v>72</v>
      </c>
      <c r="B219" s="1" t="s">
        <v>0</v>
      </c>
      <c r="C219" s="1" t="s">
        <v>1092</v>
      </c>
      <c r="D219" s="1">
        <v>5</v>
      </c>
      <c r="E219" s="1">
        <v>2.5</v>
      </c>
      <c r="F219" s="1"/>
      <c r="G219" s="1"/>
      <c r="H219" s="1">
        <v>0</v>
      </c>
      <c r="I219" s="1" t="s">
        <v>1112</v>
      </c>
      <c r="J219" s="1" t="s">
        <v>1111</v>
      </c>
      <c r="K219" s="1" t="s">
        <v>1152</v>
      </c>
      <c r="L219" s="1">
        <f>FPL_Misc_Extract[[#This Row],[PPG]]/FPL_Misc_Extract[[#This Row],[Cost]]</f>
        <v>0.55555555555555558</v>
      </c>
    </row>
    <row r="220" spans="1:12" x14ac:dyDescent="0.45">
      <c r="A220" s="1" t="s">
        <v>296</v>
      </c>
      <c r="B220" s="1" t="s">
        <v>1182</v>
      </c>
      <c r="C220" s="1" t="s">
        <v>1081</v>
      </c>
      <c r="D220" s="1">
        <v>63</v>
      </c>
      <c r="E220" s="1">
        <v>2.6</v>
      </c>
      <c r="F220" s="1">
        <v>100</v>
      </c>
      <c r="G220" s="1">
        <v>100</v>
      </c>
      <c r="H220" s="1">
        <v>0.3</v>
      </c>
      <c r="I220" s="1" t="s">
        <v>1129</v>
      </c>
      <c r="J220" s="1" t="s">
        <v>1111</v>
      </c>
      <c r="K220" s="1" t="s">
        <v>1177</v>
      </c>
      <c r="L220" s="1">
        <f>FPL_Misc_Extract[[#This Row],[PPG]]/FPL_Misc_Extract[[#This Row],[Cost]]</f>
        <v>0.47272727272727272</v>
      </c>
    </row>
    <row r="221" spans="1:12" x14ac:dyDescent="0.45">
      <c r="A221" s="1" t="s">
        <v>417</v>
      </c>
      <c r="B221" s="1" t="s">
        <v>1181</v>
      </c>
      <c r="C221" s="1" t="s">
        <v>1094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 t="s">
        <v>1112</v>
      </c>
      <c r="J221" s="1" t="s">
        <v>1113</v>
      </c>
      <c r="K221" s="1" t="s">
        <v>1161</v>
      </c>
      <c r="L221" s="1">
        <f>FPL_Misc_Extract[[#This Row],[PPG]]/FPL_Misc_Extract[[#This Row],[Cost]]</f>
        <v>0</v>
      </c>
    </row>
    <row r="222" spans="1:12" x14ac:dyDescent="0.45">
      <c r="A222" s="1" t="s">
        <v>469</v>
      </c>
      <c r="B222" s="1" t="s">
        <v>1180</v>
      </c>
      <c r="C222" s="1" t="s">
        <v>1080</v>
      </c>
      <c r="D222" s="1">
        <v>25</v>
      </c>
      <c r="E222" s="1">
        <v>1.8</v>
      </c>
      <c r="F222" s="1">
        <v>100</v>
      </c>
      <c r="G222" s="1">
        <v>100</v>
      </c>
      <c r="H222" s="1">
        <v>0.1</v>
      </c>
      <c r="I222" s="1" t="s">
        <v>1119</v>
      </c>
      <c r="J222" s="1" t="s">
        <v>1111</v>
      </c>
      <c r="K222" s="1" t="s">
        <v>1134</v>
      </c>
      <c r="L222" s="1">
        <f>FPL_Misc_Extract[[#This Row],[PPG]]/FPL_Misc_Extract[[#This Row],[Cost]]</f>
        <v>0.35294117647058826</v>
      </c>
    </row>
    <row r="223" spans="1:12" x14ac:dyDescent="0.45">
      <c r="A223" s="1" t="s">
        <v>534</v>
      </c>
      <c r="B223" s="1" t="s">
        <v>1181</v>
      </c>
      <c r="C223" s="1" t="s">
        <v>1085</v>
      </c>
      <c r="D223" s="1">
        <v>4</v>
      </c>
      <c r="E223" s="1">
        <v>1</v>
      </c>
      <c r="F223" s="1">
        <v>75</v>
      </c>
      <c r="G223" s="1">
        <v>75</v>
      </c>
      <c r="H223" s="1">
        <v>0</v>
      </c>
      <c r="I223" s="1" t="s">
        <v>1112</v>
      </c>
      <c r="J223" s="1" t="s">
        <v>1118</v>
      </c>
      <c r="K223" s="1" t="s">
        <v>1154</v>
      </c>
      <c r="L223" s="1">
        <f>FPL_Misc_Extract[[#This Row],[PPG]]/FPL_Misc_Extract[[#This Row],[Cost]]</f>
        <v>0.22727272727272727</v>
      </c>
    </row>
    <row r="224" spans="1:12" x14ac:dyDescent="0.45">
      <c r="A224" s="1" t="s">
        <v>351</v>
      </c>
      <c r="B224" s="1" t="s">
        <v>0</v>
      </c>
      <c r="C224" s="1" t="s">
        <v>1097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 t="s">
        <v>1114</v>
      </c>
      <c r="J224" s="1" t="s">
        <v>1109</v>
      </c>
      <c r="K224" s="1" t="s">
        <v>1237</v>
      </c>
      <c r="L224" s="1">
        <f>FPL_Misc_Extract[[#This Row],[PPG]]/FPL_Misc_Extract[[#This Row],[Cost]]</f>
        <v>0</v>
      </c>
    </row>
    <row r="225" spans="1:12" x14ac:dyDescent="0.45">
      <c r="A225" s="1" t="s">
        <v>350</v>
      </c>
      <c r="B225" s="1" t="s">
        <v>1182</v>
      </c>
      <c r="C225" s="1" t="s">
        <v>1080</v>
      </c>
      <c r="D225" s="1">
        <v>114</v>
      </c>
      <c r="E225" s="1">
        <v>3.9</v>
      </c>
      <c r="F225" s="1"/>
      <c r="G225" s="1"/>
      <c r="H225" s="1">
        <v>0.3</v>
      </c>
      <c r="I225" s="1" t="s">
        <v>1420</v>
      </c>
      <c r="J225" s="1" t="s">
        <v>1111</v>
      </c>
      <c r="K225" s="1" t="s">
        <v>1421</v>
      </c>
      <c r="L225" s="1">
        <f>FPL_Misc_Extract[[#This Row],[PPG]]/FPL_Misc_Extract[[#This Row],[Cost]]</f>
        <v>0.4382022471910112</v>
      </c>
    </row>
    <row r="226" spans="1:12" x14ac:dyDescent="0.45">
      <c r="A226" s="1" t="s">
        <v>335</v>
      </c>
      <c r="B226" s="1" t="s">
        <v>0</v>
      </c>
      <c r="C226" s="1" t="s">
        <v>1093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 t="s">
        <v>1117</v>
      </c>
      <c r="J226" s="1" t="s">
        <v>1109</v>
      </c>
      <c r="K226" s="1" t="s">
        <v>1156</v>
      </c>
      <c r="L226" s="1">
        <f>FPL_Misc_Extract[[#This Row],[PPG]]/FPL_Misc_Extract[[#This Row],[Cost]]</f>
        <v>0</v>
      </c>
    </row>
    <row r="227" spans="1:12" x14ac:dyDescent="0.45">
      <c r="A227" s="1" t="s">
        <v>453</v>
      </c>
      <c r="B227" s="1" t="s">
        <v>1181</v>
      </c>
      <c r="C227" s="1" t="s">
        <v>1080</v>
      </c>
      <c r="D227" s="1">
        <v>1</v>
      </c>
      <c r="E227" s="1">
        <v>1</v>
      </c>
      <c r="F227" s="1">
        <v>100</v>
      </c>
      <c r="G227" s="1">
        <v>100</v>
      </c>
      <c r="H227" s="1">
        <v>0</v>
      </c>
      <c r="I227" s="1" t="s">
        <v>1114</v>
      </c>
      <c r="J227" s="1" t="s">
        <v>1111</v>
      </c>
      <c r="K227" s="1" t="s">
        <v>1152</v>
      </c>
      <c r="L227" s="1">
        <f>FPL_Misc_Extract[[#This Row],[PPG]]/FPL_Misc_Extract[[#This Row],[Cost]]</f>
        <v>0.22222222222222221</v>
      </c>
    </row>
    <row r="228" spans="1:12" x14ac:dyDescent="0.45">
      <c r="A228" s="1" t="s">
        <v>525</v>
      </c>
      <c r="B228" s="1" t="s">
        <v>0</v>
      </c>
      <c r="C228" s="1" t="s">
        <v>1097</v>
      </c>
      <c r="D228" s="1">
        <v>120</v>
      </c>
      <c r="E228" s="1">
        <v>4.3</v>
      </c>
      <c r="F228" s="1">
        <v>100</v>
      </c>
      <c r="G228" s="1">
        <v>100</v>
      </c>
      <c r="H228" s="1">
        <v>0.7</v>
      </c>
      <c r="I228" s="1" t="s">
        <v>1409</v>
      </c>
      <c r="J228" s="1" t="s">
        <v>1111</v>
      </c>
      <c r="K228" s="1" t="s">
        <v>1170</v>
      </c>
      <c r="L228" s="1">
        <f>FPL_Misc_Extract[[#This Row],[PPG]]/FPL_Misc_Extract[[#This Row],[Cost]]</f>
        <v>0.89583333333333337</v>
      </c>
    </row>
    <row r="229" spans="1:12" x14ac:dyDescent="0.45">
      <c r="A229" s="1" t="s">
        <v>556</v>
      </c>
      <c r="B229" s="1" t="s">
        <v>1180</v>
      </c>
      <c r="C229" s="1" t="s">
        <v>1087</v>
      </c>
      <c r="D229" s="1">
        <v>23</v>
      </c>
      <c r="E229" s="1">
        <v>4.5999999999999996</v>
      </c>
      <c r="F229" s="1">
        <v>0</v>
      </c>
      <c r="G229" s="1">
        <v>0</v>
      </c>
      <c r="H229" s="1">
        <v>0</v>
      </c>
      <c r="I229" s="1" t="s">
        <v>1155</v>
      </c>
      <c r="J229" s="1" t="s">
        <v>1109</v>
      </c>
      <c r="K229" s="1" t="s">
        <v>1115</v>
      </c>
      <c r="L229" s="1">
        <f>FPL_Misc_Extract[[#This Row],[PPG]]/FPL_Misc_Extract[[#This Row],[Cost]]</f>
        <v>1.0952380952380951</v>
      </c>
    </row>
    <row r="230" spans="1:12" x14ac:dyDescent="0.45">
      <c r="A230" s="1" t="s">
        <v>416</v>
      </c>
      <c r="B230" s="1" t="s">
        <v>1182</v>
      </c>
      <c r="C230" s="1" t="s">
        <v>1095</v>
      </c>
      <c r="D230" s="1">
        <v>62</v>
      </c>
      <c r="E230" s="1">
        <v>2.5</v>
      </c>
      <c r="F230" s="1">
        <v>100</v>
      </c>
      <c r="G230" s="1">
        <v>100</v>
      </c>
      <c r="H230" s="1">
        <v>0.2</v>
      </c>
      <c r="I230" s="1" t="s">
        <v>1177</v>
      </c>
      <c r="J230" s="1" t="s">
        <v>1111</v>
      </c>
      <c r="K230" s="1" t="s">
        <v>1250</v>
      </c>
      <c r="L230" s="1">
        <f>FPL_Misc_Extract[[#This Row],[PPG]]/FPL_Misc_Extract[[#This Row],[Cost]]</f>
        <v>0.39682539682539686</v>
      </c>
    </row>
    <row r="231" spans="1:12" x14ac:dyDescent="0.45">
      <c r="A231" s="1" t="s">
        <v>108</v>
      </c>
      <c r="B231" s="1" t="s">
        <v>1182</v>
      </c>
      <c r="C231" s="1" t="s">
        <v>1094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 t="s">
        <v>1112</v>
      </c>
      <c r="J231" s="1" t="s">
        <v>1153</v>
      </c>
      <c r="K231" s="1" t="s">
        <v>1154</v>
      </c>
      <c r="L231" s="1">
        <f>FPL_Misc_Extract[[#This Row],[PPG]]/FPL_Misc_Extract[[#This Row],[Cost]]</f>
        <v>0</v>
      </c>
    </row>
    <row r="232" spans="1:12" x14ac:dyDescent="0.45">
      <c r="A232" s="1" t="s">
        <v>439</v>
      </c>
      <c r="B232" s="1" t="s">
        <v>1180</v>
      </c>
      <c r="C232" s="1" t="s">
        <v>1090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 t="s">
        <v>1112</v>
      </c>
      <c r="J232" s="1" t="s">
        <v>1113</v>
      </c>
      <c r="K232" s="1" t="s">
        <v>1237</v>
      </c>
      <c r="L232" s="1">
        <f>FPL_Misc_Extract[[#This Row],[PPG]]/FPL_Misc_Extract[[#This Row],[Cost]]</f>
        <v>0</v>
      </c>
    </row>
    <row r="233" spans="1:12" x14ac:dyDescent="0.45">
      <c r="A233" s="1" t="s">
        <v>579</v>
      </c>
      <c r="B233" s="1" t="s">
        <v>1181</v>
      </c>
      <c r="C233" s="1" t="s">
        <v>1082</v>
      </c>
      <c r="D233" s="1">
        <v>76</v>
      </c>
      <c r="E233" s="1">
        <v>2.8</v>
      </c>
      <c r="F233" s="1"/>
      <c r="G233" s="1"/>
      <c r="H233" s="1">
        <v>0.2</v>
      </c>
      <c r="I233" s="1" t="s">
        <v>1108</v>
      </c>
      <c r="J233" s="1" t="s">
        <v>1111</v>
      </c>
      <c r="K233" s="1" t="s">
        <v>1154</v>
      </c>
      <c r="L233" s="1">
        <f>FPL_Misc_Extract[[#This Row],[PPG]]/FPL_Misc_Extract[[#This Row],[Cost]]</f>
        <v>0.63636363636363624</v>
      </c>
    </row>
    <row r="234" spans="1:12" x14ac:dyDescent="0.45">
      <c r="A234" s="1" t="s">
        <v>624</v>
      </c>
      <c r="B234" s="1" t="s">
        <v>1181</v>
      </c>
      <c r="C234" s="1" t="s">
        <v>1089</v>
      </c>
      <c r="D234" s="1">
        <v>0</v>
      </c>
      <c r="E234" s="1">
        <v>0</v>
      </c>
      <c r="F234" s="1"/>
      <c r="G234" s="1"/>
      <c r="H234" s="1">
        <v>0</v>
      </c>
      <c r="I234" s="1" t="s">
        <v>1112</v>
      </c>
      <c r="J234" s="1" t="s">
        <v>1111</v>
      </c>
      <c r="K234" s="1" t="s">
        <v>1152</v>
      </c>
      <c r="L234" s="1">
        <f>FPL_Misc_Extract[[#This Row],[PPG]]/FPL_Misc_Extract[[#This Row],[Cost]]</f>
        <v>0</v>
      </c>
    </row>
    <row r="235" spans="1:12" x14ac:dyDescent="0.45">
      <c r="A235" s="1" t="s">
        <v>379</v>
      </c>
      <c r="B235" s="1" t="s">
        <v>1181</v>
      </c>
      <c r="C235" s="1" t="s">
        <v>1090</v>
      </c>
      <c r="D235" s="1">
        <v>11</v>
      </c>
      <c r="E235" s="1">
        <v>1.4</v>
      </c>
      <c r="F235" s="1">
        <v>75</v>
      </c>
      <c r="G235" s="1">
        <v>75</v>
      </c>
      <c r="H235" s="1">
        <v>0.1</v>
      </c>
      <c r="I235" s="1" t="s">
        <v>1112</v>
      </c>
      <c r="J235" s="1" t="s">
        <v>1118</v>
      </c>
      <c r="K235" s="1" t="s">
        <v>1177</v>
      </c>
      <c r="L235" s="1">
        <f>FPL_Misc_Extract[[#This Row],[PPG]]/FPL_Misc_Extract[[#This Row],[Cost]]</f>
        <v>0.25454545454545452</v>
      </c>
    </row>
    <row r="236" spans="1:12" x14ac:dyDescent="0.45">
      <c r="A236" s="1" t="s">
        <v>596</v>
      </c>
      <c r="B236" s="1" t="s">
        <v>1182</v>
      </c>
      <c r="C236" s="1" t="s">
        <v>1082</v>
      </c>
      <c r="D236" s="1">
        <v>17</v>
      </c>
      <c r="E236" s="1">
        <v>1.5</v>
      </c>
      <c r="F236" s="1">
        <v>100</v>
      </c>
      <c r="G236" s="1">
        <v>100</v>
      </c>
      <c r="H236" s="1">
        <v>0.1</v>
      </c>
      <c r="I236" s="1" t="s">
        <v>1142</v>
      </c>
      <c r="J236" s="1" t="s">
        <v>1111</v>
      </c>
      <c r="K236" s="1" t="s">
        <v>1115</v>
      </c>
      <c r="L236" s="1">
        <f>FPL_Misc_Extract[[#This Row],[PPG]]/FPL_Misc_Extract[[#This Row],[Cost]]</f>
        <v>0.35714285714285715</v>
      </c>
    </row>
    <row r="237" spans="1:12" x14ac:dyDescent="0.45">
      <c r="A237" s="1" t="s">
        <v>620</v>
      </c>
      <c r="B237" s="1" t="s">
        <v>1181</v>
      </c>
      <c r="C237" s="1" t="s">
        <v>1082</v>
      </c>
      <c r="D237" s="1">
        <v>22</v>
      </c>
      <c r="E237" s="1">
        <v>3.7</v>
      </c>
      <c r="F237" s="1">
        <v>100</v>
      </c>
      <c r="G237" s="1">
        <v>100</v>
      </c>
      <c r="H237" s="1">
        <v>0.2</v>
      </c>
      <c r="I237" s="1" t="s">
        <v>1114</v>
      </c>
      <c r="J237" s="1" t="s">
        <v>1111</v>
      </c>
      <c r="K237" s="1" t="s">
        <v>1169</v>
      </c>
      <c r="L237" s="1">
        <f>FPL_Misc_Extract[[#This Row],[PPG]]/FPL_Misc_Extract[[#This Row],[Cost]]</f>
        <v>0.64912280701754388</v>
      </c>
    </row>
    <row r="238" spans="1:12" x14ac:dyDescent="0.45">
      <c r="A238" s="1" t="s">
        <v>459</v>
      </c>
      <c r="B238" s="1" t="s">
        <v>1182</v>
      </c>
      <c r="C238" s="1" t="s">
        <v>1094</v>
      </c>
      <c r="D238" s="1">
        <v>15</v>
      </c>
      <c r="E238" s="1">
        <v>1.5</v>
      </c>
      <c r="F238" s="1">
        <v>0</v>
      </c>
      <c r="G238" s="1">
        <v>0</v>
      </c>
      <c r="H238" s="1">
        <v>0</v>
      </c>
      <c r="I238" s="1" t="s">
        <v>1126</v>
      </c>
      <c r="J238" s="1" t="s">
        <v>1113</v>
      </c>
      <c r="K238" s="1" t="s">
        <v>1136</v>
      </c>
      <c r="L238" s="1">
        <f>FPL_Misc_Extract[[#This Row],[PPG]]/FPL_Misc_Extract[[#This Row],[Cost]]</f>
        <v>0.36585365853658541</v>
      </c>
    </row>
    <row r="239" spans="1:12" x14ac:dyDescent="0.45">
      <c r="A239" s="1" t="s">
        <v>654</v>
      </c>
      <c r="B239" s="1" t="s">
        <v>1181</v>
      </c>
      <c r="C239" s="1" t="s">
        <v>1086</v>
      </c>
      <c r="D239" s="1">
        <v>6</v>
      </c>
      <c r="E239" s="1">
        <v>1</v>
      </c>
      <c r="F239" s="1"/>
      <c r="G239" s="1"/>
      <c r="H239" s="1">
        <v>0.1</v>
      </c>
      <c r="I239" s="1" t="s">
        <v>1112</v>
      </c>
      <c r="J239" s="1" t="s">
        <v>1111</v>
      </c>
      <c r="K239" s="1" t="s">
        <v>1152</v>
      </c>
      <c r="L239" s="1">
        <f>FPL_Misc_Extract[[#This Row],[PPG]]/FPL_Misc_Extract[[#This Row],[Cost]]</f>
        <v>0.22222222222222221</v>
      </c>
    </row>
    <row r="240" spans="1:12" x14ac:dyDescent="0.45">
      <c r="A240" s="1" t="s">
        <v>471</v>
      </c>
      <c r="B240" s="1" t="s">
        <v>1181</v>
      </c>
      <c r="C240" s="1" t="s">
        <v>1081</v>
      </c>
      <c r="D240" s="1">
        <v>24</v>
      </c>
      <c r="E240" s="1">
        <v>2</v>
      </c>
      <c r="F240" s="1">
        <v>0</v>
      </c>
      <c r="G240" s="1">
        <v>0</v>
      </c>
      <c r="H240" s="1">
        <v>0</v>
      </c>
      <c r="I240" s="1" t="s">
        <v>1114</v>
      </c>
      <c r="J240" s="1" t="s">
        <v>1109</v>
      </c>
      <c r="K240" s="1" t="s">
        <v>1239</v>
      </c>
      <c r="L240" s="1">
        <f>FPL_Misc_Extract[[#This Row],[PPG]]/FPL_Misc_Extract[[#This Row],[Cost]]</f>
        <v>0.38461538461538458</v>
      </c>
    </row>
    <row r="241" spans="1:12" x14ac:dyDescent="0.45">
      <c r="A241" s="1" t="s">
        <v>658</v>
      </c>
      <c r="B241" s="1" t="s">
        <v>1181</v>
      </c>
      <c r="C241" s="1" t="s">
        <v>1095</v>
      </c>
      <c r="D241" s="1">
        <v>3</v>
      </c>
      <c r="E241" s="1">
        <v>3</v>
      </c>
      <c r="F241" s="1">
        <v>0</v>
      </c>
      <c r="G241" s="1">
        <v>0</v>
      </c>
      <c r="H241" s="1">
        <v>0</v>
      </c>
      <c r="I241" s="1" t="s">
        <v>1112</v>
      </c>
      <c r="J241" s="1" t="s">
        <v>1113</v>
      </c>
      <c r="K241" s="1" t="s">
        <v>1115</v>
      </c>
      <c r="L241" s="1">
        <f>FPL_Misc_Extract[[#This Row],[PPG]]/FPL_Misc_Extract[[#This Row],[Cost]]</f>
        <v>0.7142857142857143</v>
      </c>
    </row>
    <row r="242" spans="1:12" x14ac:dyDescent="0.45">
      <c r="A242" s="1" t="s">
        <v>422</v>
      </c>
      <c r="B242" s="1" t="s">
        <v>1181</v>
      </c>
      <c r="C242" s="1" t="s">
        <v>1081</v>
      </c>
      <c r="D242" s="1">
        <v>51</v>
      </c>
      <c r="E242" s="1">
        <v>2</v>
      </c>
      <c r="F242" s="1">
        <v>100</v>
      </c>
      <c r="G242" s="1">
        <v>100</v>
      </c>
      <c r="H242" s="1">
        <v>0.4</v>
      </c>
      <c r="I242" s="1" t="s">
        <v>1114</v>
      </c>
      <c r="J242" s="1" t="s">
        <v>1111</v>
      </c>
      <c r="K242" s="1" t="s">
        <v>1120</v>
      </c>
      <c r="L242" s="1">
        <f>FPL_Misc_Extract[[#This Row],[PPG]]/FPL_Misc_Extract[[#This Row],[Cost]]</f>
        <v>0.43478260869565222</v>
      </c>
    </row>
    <row r="243" spans="1:12" x14ac:dyDescent="0.45">
      <c r="A243" s="1" t="s">
        <v>174</v>
      </c>
      <c r="B243" s="1" t="s">
        <v>0</v>
      </c>
      <c r="C243" s="1" t="s">
        <v>1081</v>
      </c>
      <c r="D243" s="1">
        <v>50</v>
      </c>
      <c r="E243" s="1">
        <v>2.4</v>
      </c>
      <c r="F243" s="1"/>
      <c r="G243" s="1"/>
      <c r="H243" s="1">
        <v>0.1</v>
      </c>
      <c r="I243" s="1" t="s">
        <v>1155</v>
      </c>
      <c r="J243" s="1" t="s">
        <v>1111</v>
      </c>
      <c r="K243" s="1" t="s">
        <v>1136</v>
      </c>
      <c r="L243" s="1">
        <f>FPL_Misc_Extract[[#This Row],[PPG]]/FPL_Misc_Extract[[#This Row],[Cost]]</f>
        <v>0.58536585365853666</v>
      </c>
    </row>
    <row r="244" spans="1:12" x14ac:dyDescent="0.45">
      <c r="A244" s="1" t="s">
        <v>91</v>
      </c>
      <c r="B244" s="1" t="s">
        <v>1181</v>
      </c>
      <c r="C244" s="1" t="s">
        <v>1097</v>
      </c>
      <c r="D244" s="1">
        <v>10</v>
      </c>
      <c r="E244" s="1">
        <v>1</v>
      </c>
      <c r="F244" s="1">
        <v>100</v>
      </c>
      <c r="G244" s="1">
        <v>100</v>
      </c>
      <c r="H244" s="1">
        <v>0</v>
      </c>
      <c r="I244" s="1" t="s">
        <v>1112</v>
      </c>
      <c r="J244" s="1" t="s">
        <v>1111</v>
      </c>
      <c r="K244" s="1" t="s">
        <v>1115</v>
      </c>
      <c r="L244" s="1">
        <f>FPL_Misc_Extract[[#This Row],[PPG]]/FPL_Misc_Extract[[#This Row],[Cost]]</f>
        <v>0.23809523809523808</v>
      </c>
    </row>
    <row r="245" spans="1:12" x14ac:dyDescent="0.45">
      <c r="A245" s="1" t="s">
        <v>275</v>
      </c>
      <c r="B245" s="1" t="s">
        <v>1181</v>
      </c>
      <c r="C245" s="1" t="s">
        <v>1094</v>
      </c>
      <c r="D245" s="1">
        <v>11</v>
      </c>
      <c r="E245" s="1">
        <v>1.8</v>
      </c>
      <c r="F245" s="1">
        <v>0</v>
      </c>
      <c r="G245" s="1">
        <v>0</v>
      </c>
      <c r="H245" s="1">
        <v>0</v>
      </c>
      <c r="I245" s="1" t="s">
        <v>1112</v>
      </c>
      <c r="J245" s="1" t="s">
        <v>1113</v>
      </c>
      <c r="K245" s="1" t="s">
        <v>1170</v>
      </c>
      <c r="L245" s="1">
        <f>FPL_Misc_Extract[[#This Row],[PPG]]/FPL_Misc_Extract[[#This Row],[Cost]]</f>
        <v>0.375</v>
      </c>
    </row>
    <row r="246" spans="1:12" x14ac:dyDescent="0.45">
      <c r="A246" s="1" t="s">
        <v>494</v>
      </c>
      <c r="B246" s="1" t="s">
        <v>1180</v>
      </c>
      <c r="C246" s="1" t="s">
        <v>1090</v>
      </c>
      <c r="D246" s="1">
        <v>17</v>
      </c>
      <c r="E246" s="1">
        <v>2.4</v>
      </c>
      <c r="F246" s="1">
        <v>0</v>
      </c>
      <c r="G246" s="1">
        <v>0</v>
      </c>
      <c r="H246" s="1">
        <v>0</v>
      </c>
      <c r="I246" s="1" t="s">
        <v>1142</v>
      </c>
      <c r="J246" s="1" t="s">
        <v>1109</v>
      </c>
      <c r="K246" s="1" t="s">
        <v>1115</v>
      </c>
      <c r="L246" s="1">
        <f>FPL_Misc_Extract[[#This Row],[PPG]]/FPL_Misc_Extract[[#This Row],[Cost]]</f>
        <v>0.5714285714285714</v>
      </c>
    </row>
    <row r="247" spans="1:12" x14ac:dyDescent="0.45">
      <c r="A247" s="1" t="s">
        <v>406</v>
      </c>
      <c r="B247" s="1" t="s">
        <v>0</v>
      </c>
      <c r="C247" s="1" t="s">
        <v>1086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 t="s">
        <v>1129</v>
      </c>
      <c r="J247" s="1" t="s">
        <v>1111</v>
      </c>
      <c r="K247" s="1" t="s">
        <v>1237</v>
      </c>
      <c r="L247" s="1">
        <f>FPL_Misc_Extract[[#This Row],[PPG]]/FPL_Misc_Extract[[#This Row],[Cost]]</f>
        <v>0</v>
      </c>
    </row>
    <row r="248" spans="1:12" x14ac:dyDescent="0.45">
      <c r="A248" s="1" t="s">
        <v>500</v>
      </c>
      <c r="B248" s="1" t="s">
        <v>1181</v>
      </c>
      <c r="C248" s="1" t="s">
        <v>1086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 t="s">
        <v>1112</v>
      </c>
      <c r="J248" s="1" t="s">
        <v>1113</v>
      </c>
      <c r="K248" s="1" t="s">
        <v>1156</v>
      </c>
      <c r="L248" s="1">
        <f>FPL_Misc_Extract[[#This Row],[PPG]]/FPL_Misc_Extract[[#This Row],[Cost]]</f>
        <v>0</v>
      </c>
    </row>
    <row r="249" spans="1:12" x14ac:dyDescent="0.45">
      <c r="A249" s="1" t="s">
        <v>426</v>
      </c>
      <c r="B249" s="1" t="s">
        <v>1180</v>
      </c>
      <c r="C249" s="1" t="s">
        <v>1084</v>
      </c>
      <c r="D249" s="1">
        <v>25</v>
      </c>
      <c r="E249" s="1">
        <v>3.6</v>
      </c>
      <c r="F249" s="1"/>
      <c r="G249" s="1"/>
      <c r="H249" s="1">
        <v>0</v>
      </c>
      <c r="I249" s="1" t="s">
        <v>1117</v>
      </c>
      <c r="J249" s="1" t="s">
        <v>1111</v>
      </c>
      <c r="K249" s="1" t="s">
        <v>1237</v>
      </c>
      <c r="L249" s="1">
        <f>FPL_Misc_Extract[[#This Row],[PPG]]/FPL_Misc_Extract[[#This Row],[Cost]]</f>
        <v>0.9</v>
      </c>
    </row>
    <row r="250" spans="1:12" x14ac:dyDescent="0.45">
      <c r="A250" s="1" t="s">
        <v>297</v>
      </c>
      <c r="B250" s="1" t="s">
        <v>0</v>
      </c>
      <c r="C250" s="1" t="s">
        <v>1088</v>
      </c>
      <c r="D250" s="1">
        <v>100</v>
      </c>
      <c r="E250" s="1">
        <v>4</v>
      </c>
      <c r="F250" s="1">
        <v>100</v>
      </c>
      <c r="G250" s="1">
        <v>100</v>
      </c>
      <c r="H250" s="1">
        <v>0.2</v>
      </c>
      <c r="I250" s="1" t="s">
        <v>1422</v>
      </c>
      <c r="J250" s="1" t="s">
        <v>1111</v>
      </c>
      <c r="K250" s="1" t="s">
        <v>1235</v>
      </c>
      <c r="L250" s="1">
        <f>FPL_Misc_Extract[[#This Row],[PPG]]/FPL_Misc_Extract[[#This Row],[Cost]]</f>
        <v>0.7142857142857143</v>
      </c>
    </row>
    <row r="251" spans="1:12" x14ac:dyDescent="0.45">
      <c r="A251" s="1" t="s">
        <v>258</v>
      </c>
      <c r="B251" s="1" t="s">
        <v>0</v>
      </c>
      <c r="C251" s="1" t="s">
        <v>1093</v>
      </c>
      <c r="D251" s="1">
        <v>0</v>
      </c>
      <c r="E251" s="1">
        <v>0</v>
      </c>
      <c r="F251" s="1"/>
      <c r="G251" s="1"/>
      <c r="H251" s="1">
        <v>0</v>
      </c>
      <c r="I251" s="1" t="s">
        <v>1114</v>
      </c>
      <c r="J251" s="1" t="s">
        <v>1111</v>
      </c>
      <c r="K251" s="1" t="s">
        <v>1154</v>
      </c>
      <c r="L251" s="1">
        <f>FPL_Misc_Extract[[#This Row],[PPG]]/FPL_Misc_Extract[[#This Row],[Cost]]</f>
        <v>0</v>
      </c>
    </row>
    <row r="252" spans="1:12" x14ac:dyDescent="0.45">
      <c r="A252" s="1" t="s">
        <v>176</v>
      </c>
      <c r="B252" s="1" t="s">
        <v>1181</v>
      </c>
      <c r="C252" s="1" t="s">
        <v>1083</v>
      </c>
      <c r="D252" s="1">
        <v>63</v>
      </c>
      <c r="E252" s="1">
        <v>2.5</v>
      </c>
      <c r="F252" s="1">
        <v>100</v>
      </c>
      <c r="G252" s="1">
        <v>100</v>
      </c>
      <c r="H252" s="1">
        <v>0.2</v>
      </c>
      <c r="I252" s="1" t="s">
        <v>1362</v>
      </c>
      <c r="J252" s="1" t="s">
        <v>1111</v>
      </c>
      <c r="K252" s="1" t="s">
        <v>1171</v>
      </c>
      <c r="L252" s="1">
        <f>FPL_Misc_Extract[[#This Row],[PPG]]/FPL_Misc_Extract[[#This Row],[Cost]]</f>
        <v>0.23148148148148145</v>
      </c>
    </row>
    <row r="253" spans="1:12" x14ac:dyDescent="0.45">
      <c r="A253" s="1" t="s">
        <v>211</v>
      </c>
      <c r="B253" s="1" t="s">
        <v>1181</v>
      </c>
      <c r="C253" s="1" t="s">
        <v>1087</v>
      </c>
      <c r="D253" s="1">
        <v>53</v>
      </c>
      <c r="E253" s="1">
        <v>3.8</v>
      </c>
      <c r="F253" s="1">
        <v>100</v>
      </c>
      <c r="G253" s="1">
        <v>100</v>
      </c>
      <c r="H253" s="1">
        <v>0.4</v>
      </c>
      <c r="I253" s="1" t="s">
        <v>1165</v>
      </c>
      <c r="J253" s="1" t="s">
        <v>1111</v>
      </c>
      <c r="K253" s="1" t="s">
        <v>1159</v>
      </c>
      <c r="L253" s="1">
        <f>FPL_Misc_Extract[[#This Row],[PPG]]/FPL_Misc_Extract[[#This Row],[Cost]]</f>
        <v>0.58461538461538454</v>
      </c>
    </row>
    <row r="254" spans="1:12" x14ac:dyDescent="0.45">
      <c r="A254" s="1" t="s">
        <v>671</v>
      </c>
      <c r="B254" s="1" t="s">
        <v>1180</v>
      </c>
      <c r="C254" s="1" t="s">
        <v>1099</v>
      </c>
      <c r="D254" s="1">
        <v>0</v>
      </c>
      <c r="E254" s="1">
        <v>0</v>
      </c>
      <c r="F254" s="1">
        <v>100</v>
      </c>
      <c r="G254" s="1">
        <v>100</v>
      </c>
      <c r="H254" s="1">
        <v>0</v>
      </c>
      <c r="I254" s="1" t="s">
        <v>1112</v>
      </c>
      <c r="J254" s="1" t="s">
        <v>1111</v>
      </c>
      <c r="K254" s="1" t="s">
        <v>1237</v>
      </c>
      <c r="L254" s="1">
        <f>FPL_Misc_Extract[[#This Row],[PPG]]/FPL_Misc_Extract[[#This Row],[Cost]]</f>
        <v>0</v>
      </c>
    </row>
    <row r="255" spans="1:12" x14ac:dyDescent="0.45">
      <c r="A255" s="1" t="s">
        <v>359</v>
      </c>
      <c r="B255" s="1" t="s">
        <v>0</v>
      </c>
      <c r="C255" s="1" t="s">
        <v>1084</v>
      </c>
      <c r="D255" s="1">
        <v>68</v>
      </c>
      <c r="E255" s="1">
        <v>3.1</v>
      </c>
      <c r="F255" s="1">
        <v>75</v>
      </c>
      <c r="G255" s="1">
        <v>75</v>
      </c>
      <c r="H255" s="1">
        <v>0.3</v>
      </c>
      <c r="I255" s="1" t="s">
        <v>1423</v>
      </c>
      <c r="J255" s="1" t="s">
        <v>1118</v>
      </c>
      <c r="K255" s="1" t="s">
        <v>1115</v>
      </c>
      <c r="L255" s="1">
        <f>FPL_Misc_Extract[[#This Row],[PPG]]/FPL_Misc_Extract[[#This Row],[Cost]]</f>
        <v>0.73809523809523814</v>
      </c>
    </row>
    <row r="256" spans="1:12" x14ac:dyDescent="0.45">
      <c r="A256" s="1" t="s">
        <v>478</v>
      </c>
      <c r="B256" s="1" t="s">
        <v>1180</v>
      </c>
      <c r="C256" s="1" t="s">
        <v>1099</v>
      </c>
      <c r="D256" s="1">
        <v>0</v>
      </c>
      <c r="E256" s="1">
        <v>0</v>
      </c>
      <c r="F256" s="1">
        <v>100</v>
      </c>
      <c r="G256" s="1">
        <v>100</v>
      </c>
      <c r="H256" s="1">
        <v>0</v>
      </c>
      <c r="I256" s="1" t="s">
        <v>1112</v>
      </c>
      <c r="J256" s="1" t="s">
        <v>1111</v>
      </c>
      <c r="K256" s="1" t="s">
        <v>1237</v>
      </c>
      <c r="L256" s="1">
        <f>FPL_Misc_Extract[[#This Row],[PPG]]/FPL_Misc_Extract[[#This Row],[Cost]]</f>
        <v>0</v>
      </c>
    </row>
    <row r="257" spans="1:12" x14ac:dyDescent="0.45">
      <c r="A257" s="1" t="s">
        <v>269</v>
      </c>
      <c r="B257" s="1" t="s">
        <v>1182</v>
      </c>
      <c r="C257" s="1" t="s">
        <v>1081</v>
      </c>
      <c r="D257" s="1">
        <v>0</v>
      </c>
      <c r="E257" s="1">
        <v>0</v>
      </c>
      <c r="F257" s="1"/>
      <c r="G257" s="1"/>
      <c r="H257" s="1">
        <v>0</v>
      </c>
      <c r="I257" s="1" t="s">
        <v>1114</v>
      </c>
      <c r="J257" s="1" t="s">
        <v>1111</v>
      </c>
      <c r="K257" s="1" t="s">
        <v>1136</v>
      </c>
      <c r="L257" s="1">
        <f>FPL_Misc_Extract[[#This Row],[PPG]]/FPL_Misc_Extract[[#This Row],[Cost]]</f>
        <v>0</v>
      </c>
    </row>
    <row r="258" spans="1:12" x14ac:dyDescent="0.45">
      <c r="A258" s="1" t="s">
        <v>369</v>
      </c>
      <c r="B258" s="1" t="s">
        <v>1182</v>
      </c>
      <c r="C258" s="1" t="s">
        <v>1089</v>
      </c>
      <c r="D258" s="1">
        <v>1</v>
      </c>
      <c r="E258" s="1">
        <v>1</v>
      </c>
      <c r="F258" s="1">
        <v>0</v>
      </c>
      <c r="G258" s="1">
        <v>0</v>
      </c>
      <c r="H258" s="1">
        <v>0</v>
      </c>
      <c r="I258" s="1" t="s">
        <v>1114</v>
      </c>
      <c r="J258" s="1" t="s">
        <v>1113</v>
      </c>
      <c r="K258" s="1" t="s">
        <v>1122</v>
      </c>
      <c r="L258" s="1">
        <f>FPL_Misc_Extract[[#This Row],[PPG]]/FPL_Misc_Extract[[#This Row],[Cost]]</f>
        <v>0.16666666666666666</v>
      </c>
    </row>
    <row r="259" spans="1:12" x14ac:dyDescent="0.45">
      <c r="A259" s="1" t="s">
        <v>395</v>
      </c>
      <c r="B259" s="1" t="s">
        <v>1181</v>
      </c>
      <c r="C259" s="1" t="s">
        <v>1089</v>
      </c>
      <c r="D259" s="1">
        <v>62</v>
      </c>
      <c r="E259" s="1">
        <v>3.1</v>
      </c>
      <c r="F259" s="1">
        <v>100</v>
      </c>
      <c r="G259" s="1">
        <v>100</v>
      </c>
      <c r="H259" s="1">
        <v>0.3</v>
      </c>
      <c r="I259" s="1" t="s">
        <v>1125</v>
      </c>
      <c r="J259" s="1" t="s">
        <v>1111</v>
      </c>
      <c r="K259" s="1" t="s">
        <v>1159</v>
      </c>
      <c r="L259" s="1">
        <f>FPL_Misc_Extract[[#This Row],[PPG]]/FPL_Misc_Extract[[#This Row],[Cost]]</f>
        <v>0.47692307692307695</v>
      </c>
    </row>
    <row r="260" spans="1:12" x14ac:dyDescent="0.45">
      <c r="A260" s="1" t="s">
        <v>418</v>
      </c>
      <c r="B260" s="1" t="s">
        <v>1181</v>
      </c>
      <c r="C260" s="1" t="s">
        <v>1092</v>
      </c>
      <c r="D260" s="1">
        <v>0</v>
      </c>
      <c r="E260" s="1">
        <v>0</v>
      </c>
      <c r="F260" s="1"/>
      <c r="G260" s="1"/>
      <c r="H260" s="1">
        <v>0</v>
      </c>
      <c r="I260" s="1" t="s">
        <v>1112</v>
      </c>
      <c r="J260" s="1" t="s">
        <v>1111</v>
      </c>
      <c r="K260" s="1" t="s">
        <v>1233</v>
      </c>
      <c r="L260" s="1">
        <f>FPL_Misc_Extract[[#This Row],[PPG]]/FPL_Misc_Extract[[#This Row],[Cost]]</f>
        <v>0</v>
      </c>
    </row>
    <row r="261" spans="1:12" x14ac:dyDescent="0.45">
      <c r="A261" s="1" t="s">
        <v>177</v>
      </c>
      <c r="B261" s="1" t="s">
        <v>1180</v>
      </c>
      <c r="C261" s="1" t="s">
        <v>1085</v>
      </c>
      <c r="D261" s="1">
        <v>0</v>
      </c>
      <c r="E261" s="1">
        <v>0</v>
      </c>
      <c r="F261" s="1">
        <v>100</v>
      </c>
      <c r="G261" s="1">
        <v>100</v>
      </c>
      <c r="H261" s="1">
        <v>0</v>
      </c>
      <c r="I261" s="1" t="s">
        <v>1114</v>
      </c>
      <c r="J261" s="1" t="s">
        <v>1111</v>
      </c>
      <c r="K261" s="1" t="s">
        <v>1143</v>
      </c>
      <c r="L261" s="1">
        <f>FPL_Misc_Extract[[#This Row],[PPG]]/FPL_Misc_Extract[[#This Row],[Cost]]</f>
        <v>0</v>
      </c>
    </row>
    <row r="262" spans="1:12" x14ac:dyDescent="0.45">
      <c r="A262" s="1" t="s">
        <v>592</v>
      </c>
      <c r="B262" s="1" t="s">
        <v>1180</v>
      </c>
      <c r="C262" s="1" t="s">
        <v>1097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 t="s">
        <v>1123</v>
      </c>
      <c r="J262" s="1" t="s">
        <v>1109</v>
      </c>
      <c r="K262" s="1" t="s">
        <v>1155</v>
      </c>
      <c r="L262" s="1">
        <f>FPL_Misc_Extract[[#This Row],[PPG]]/FPL_Misc_Extract[[#This Row],[Cost]]</f>
        <v>0</v>
      </c>
    </row>
    <row r="263" spans="1:12" x14ac:dyDescent="0.45">
      <c r="A263" s="1" t="s">
        <v>659</v>
      </c>
      <c r="B263" s="1" t="s">
        <v>1180</v>
      </c>
      <c r="C263" s="1" t="s">
        <v>1097</v>
      </c>
      <c r="D263" s="1">
        <v>12</v>
      </c>
      <c r="E263" s="1">
        <v>1.5</v>
      </c>
      <c r="F263" s="1">
        <v>100</v>
      </c>
      <c r="G263" s="1">
        <v>100</v>
      </c>
      <c r="H263" s="1">
        <v>0.1</v>
      </c>
      <c r="I263" s="1" t="s">
        <v>1114</v>
      </c>
      <c r="J263" s="1" t="s">
        <v>1111</v>
      </c>
      <c r="K263" s="1" t="s">
        <v>1237</v>
      </c>
      <c r="L263" s="1">
        <f>FPL_Misc_Extract[[#This Row],[PPG]]/FPL_Misc_Extract[[#This Row],[Cost]]</f>
        <v>0.375</v>
      </c>
    </row>
    <row r="264" spans="1:12" x14ac:dyDescent="0.45">
      <c r="A264" s="1" t="s">
        <v>286</v>
      </c>
      <c r="B264" s="1" t="s">
        <v>1180</v>
      </c>
      <c r="C264" s="1" t="s">
        <v>1085</v>
      </c>
      <c r="D264" s="1">
        <v>0</v>
      </c>
      <c r="E264" s="1">
        <v>0</v>
      </c>
      <c r="F264" s="1"/>
      <c r="G264" s="1"/>
      <c r="H264" s="1">
        <v>0</v>
      </c>
      <c r="I264" s="1" t="s">
        <v>1112</v>
      </c>
      <c r="J264" s="1" t="s">
        <v>1111</v>
      </c>
      <c r="K264" s="1" t="s">
        <v>1237</v>
      </c>
      <c r="L264" s="1">
        <f>FPL_Misc_Extract[[#This Row],[PPG]]/FPL_Misc_Extract[[#This Row],[Cost]]</f>
        <v>0</v>
      </c>
    </row>
    <row r="265" spans="1:12" x14ac:dyDescent="0.45">
      <c r="A265" s="1" t="s">
        <v>622</v>
      </c>
      <c r="B265" s="1" t="s">
        <v>1180</v>
      </c>
      <c r="C265" s="1" t="s">
        <v>1091</v>
      </c>
      <c r="D265" s="1">
        <v>0</v>
      </c>
      <c r="E265" s="1">
        <v>0</v>
      </c>
      <c r="F265" s="1"/>
      <c r="G265" s="1"/>
      <c r="H265" s="1">
        <v>0</v>
      </c>
      <c r="I265" s="1" t="s">
        <v>1112</v>
      </c>
      <c r="J265" s="1" t="s">
        <v>1113</v>
      </c>
      <c r="K265" s="1" t="s">
        <v>1237</v>
      </c>
      <c r="L265" s="1">
        <f>FPL_Misc_Extract[[#This Row],[PPG]]/FPL_Misc_Extract[[#This Row],[Cost]]</f>
        <v>0</v>
      </c>
    </row>
    <row r="266" spans="1:12" x14ac:dyDescent="0.45">
      <c r="A266" s="1" t="s">
        <v>616</v>
      </c>
      <c r="B266" s="1" t="s">
        <v>1181</v>
      </c>
      <c r="C266" s="1" t="s">
        <v>1091</v>
      </c>
      <c r="D266" s="1">
        <v>96</v>
      </c>
      <c r="E266" s="1">
        <v>4.4000000000000004</v>
      </c>
      <c r="F266" s="1">
        <v>100</v>
      </c>
      <c r="G266" s="1">
        <v>100</v>
      </c>
      <c r="H266" s="1">
        <v>0.6</v>
      </c>
      <c r="I266" s="1" t="s">
        <v>1243</v>
      </c>
      <c r="J266" s="1" t="s">
        <v>1111</v>
      </c>
      <c r="K266" s="1" t="s">
        <v>1233</v>
      </c>
      <c r="L266" s="1">
        <f>FPL_Misc_Extract[[#This Row],[PPG]]/FPL_Misc_Extract[[#This Row],[Cost]]</f>
        <v>0.93617021276595747</v>
      </c>
    </row>
    <row r="267" spans="1:12" x14ac:dyDescent="0.45">
      <c r="A267" s="1" t="s">
        <v>548</v>
      </c>
      <c r="B267" s="1" t="s">
        <v>1182</v>
      </c>
      <c r="C267" s="1" t="s">
        <v>1091</v>
      </c>
      <c r="D267" s="1">
        <v>2</v>
      </c>
      <c r="E267" s="1">
        <v>1</v>
      </c>
      <c r="F267" s="1">
        <v>0</v>
      </c>
      <c r="G267" s="1">
        <v>0</v>
      </c>
      <c r="H267" s="1">
        <v>0</v>
      </c>
      <c r="I267" s="1" t="s">
        <v>1129</v>
      </c>
      <c r="J267" s="1" t="s">
        <v>1113</v>
      </c>
      <c r="K267" s="1" t="s">
        <v>1115</v>
      </c>
      <c r="L267" s="1">
        <f>FPL_Misc_Extract[[#This Row],[PPG]]/FPL_Misc_Extract[[#This Row],[Cost]]</f>
        <v>0.23809523809523808</v>
      </c>
    </row>
    <row r="268" spans="1:12" x14ac:dyDescent="0.45">
      <c r="A268" s="1" t="s">
        <v>538</v>
      </c>
      <c r="B268" s="1" t="s">
        <v>1181</v>
      </c>
      <c r="C268" s="1" t="s">
        <v>1088</v>
      </c>
      <c r="D268" s="1">
        <v>0</v>
      </c>
      <c r="E268" s="1">
        <v>0</v>
      </c>
      <c r="F268" s="1"/>
      <c r="G268" s="1"/>
      <c r="H268" s="1">
        <v>0</v>
      </c>
      <c r="I268" s="1" t="s">
        <v>1112</v>
      </c>
      <c r="J268" s="1" t="s">
        <v>1111</v>
      </c>
      <c r="K268" s="1" t="s">
        <v>1154</v>
      </c>
      <c r="L268" s="1">
        <f>FPL_Misc_Extract[[#This Row],[PPG]]/FPL_Misc_Extract[[#This Row],[Cost]]</f>
        <v>0</v>
      </c>
    </row>
    <row r="269" spans="1:12" x14ac:dyDescent="0.45">
      <c r="A269" s="1" t="s">
        <v>140</v>
      </c>
      <c r="B269" s="1" t="s">
        <v>0</v>
      </c>
      <c r="C269" s="1" t="s">
        <v>1085</v>
      </c>
      <c r="D269" s="1">
        <v>83</v>
      </c>
      <c r="E269" s="1">
        <v>3.6</v>
      </c>
      <c r="F269" s="1">
        <v>100</v>
      </c>
      <c r="G269" s="1">
        <v>100</v>
      </c>
      <c r="H269" s="1">
        <v>0</v>
      </c>
      <c r="I269" s="1" t="s">
        <v>1152</v>
      </c>
      <c r="J269" s="1" t="s">
        <v>1111</v>
      </c>
      <c r="K269" s="1" t="s">
        <v>1157</v>
      </c>
      <c r="L269" s="1">
        <f>FPL_Misc_Extract[[#This Row],[PPG]]/FPL_Misc_Extract[[#This Row],[Cost]]</f>
        <v>0.73469387755102034</v>
      </c>
    </row>
    <row r="270" spans="1:12" x14ac:dyDescent="0.45">
      <c r="A270" s="1" t="s">
        <v>544</v>
      </c>
      <c r="B270" s="1" t="s">
        <v>1181</v>
      </c>
      <c r="C270" s="1" t="s">
        <v>1091</v>
      </c>
      <c r="D270" s="1">
        <v>82</v>
      </c>
      <c r="E270" s="1">
        <v>2.9</v>
      </c>
      <c r="F270" s="1"/>
      <c r="G270" s="1"/>
      <c r="H270" s="1">
        <v>0.2</v>
      </c>
      <c r="I270" s="1" t="s">
        <v>1123</v>
      </c>
      <c r="J270" s="1" t="s">
        <v>1111</v>
      </c>
      <c r="K270" s="1" t="s">
        <v>1157</v>
      </c>
      <c r="L270" s="1">
        <f>FPL_Misc_Extract[[#This Row],[PPG]]/FPL_Misc_Extract[[#This Row],[Cost]]</f>
        <v>0.59183673469387754</v>
      </c>
    </row>
    <row r="271" spans="1:12" x14ac:dyDescent="0.45">
      <c r="A271" s="1" t="s">
        <v>467</v>
      </c>
      <c r="B271" s="1" t="s">
        <v>1180</v>
      </c>
      <c r="C271" s="1" t="s">
        <v>1088</v>
      </c>
      <c r="D271" s="1">
        <v>0</v>
      </c>
      <c r="E271" s="1">
        <v>0</v>
      </c>
      <c r="F271" s="1"/>
      <c r="G271" s="1"/>
      <c r="H271" s="1">
        <v>0</v>
      </c>
      <c r="I271" s="1" t="s">
        <v>1112</v>
      </c>
      <c r="J271" s="1" t="s">
        <v>1111</v>
      </c>
      <c r="K271" s="1" t="s">
        <v>1237</v>
      </c>
      <c r="L271" s="1">
        <f>FPL_Misc_Extract[[#This Row],[PPG]]/FPL_Misc_Extract[[#This Row],[Cost]]</f>
        <v>0</v>
      </c>
    </row>
    <row r="272" spans="1:12" x14ac:dyDescent="0.45">
      <c r="A272" s="1" t="s">
        <v>674</v>
      </c>
      <c r="B272" s="1" t="s">
        <v>1180</v>
      </c>
      <c r="C272" s="1" t="s">
        <v>1086</v>
      </c>
      <c r="D272" s="1">
        <v>99</v>
      </c>
      <c r="E272" s="1">
        <v>3.7</v>
      </c>
      <c r="F272" s="1">
        <v>100</v>
      </c>
      <c r="G272" s="1">
        <v>100</v>
      </c>
      <c r="H272" s="1">
        <v>1</v>
      </c>
      <c r="I272" s="1" t="s">
        <v>1424</v>
      </c>
      <c r="J272" s="1" t="s">
        <v>1111</v>
      </c>
      <c r="K272" s="1" t="s">
        <v>1233</v>
      </c>
      <c r="L272" s="1">
        <f>FPL_Misc_Extract[[#This Row],[PPG]]/FPL_Misc_Extract[[#This Row],[Cost]]</f>
        <v>0.78723404255319152</v>
      </c>
    </row>
    <row r="273" spans="1:12" x14ac:dyDescent="0.45">
      <c r="A273" s="1" t="s">
        <v>283</v>
      </c>
      <c r="B273" s="1" t="s">
        <v>1180</v>
      </c>
      <c r="C273" s="1" t="s">
        <v>1081</v>
      </c>
      <c r="D273" s="1">
        <v>23</v>
      </c>
      <c r="E273" s="1">
        <v>1.1000000000000001</v>
      </c>
      <c r="F273" s="1">
        <v>100</v>
      </c>
      <c r="G273" s="1">
        <v>100</v>
      </c>
      <c r="H273" s="1">
        <v>0.1</v>
      </c>
      <c r="I273" s="1" t="s">
        <v>1123</v>
      </c>
      <c r="J273" s="1" t="s">
        <v>1111</v>
      </c>
      <c r="K273" s="1" t="s">
        <v>1136</v>
      </c>
      <c r="L273" s="1">
        <f>FPL_Misc_Extract[[#This Row],[PPG]]/FPL_Misc_Extract[[#This Row],[Cost]]</f>
        <v>0.26829268292682934</v>
      </c>
    </row>
    <row r="274" spans="1:12" x14ac:dyDescent="0.45">
      <c r="A274" s="1" t="s">
        <v>612</v>
      </c>
      <c r="B274" s="1" t="s">
        <v>1182</v>
      </c>
      <c r="C274" s="1" t="s">
        <v>1097</v>
      </c>
      <c r="D274" s="1">
        <v>4</v>
      </c>
      <c r="E274" s="1">
        <v>1</v>
      </c>
      <c r="F274" s="1">
        <v>100</v>
      </c>
      <c r="G274" s="1">
        <v>100</v>
      </c>
      <c r="H274" s="1">
        <v>0</v>
      </c>
      <c r="I274" s="1" t="s">
        <v>1112</v>
      </c>
      <c r="J274" s="1" t="s">
        <v>1113</v>
      </c>
      <c r="K274" s="1" t="s">
        <v>1134</v>
      </c>
      <c r="L274" s="1">
        <f>FPL_Misc_Extract[[#This Row],[PPG]]/FPL_Misc_Extract[[#This Row],[Cost]]</f>
        <v>0.19607843137254904</v>
      </c>
    </row>
    <row r="275" spans="1:12" x14ac:dyDescent="0.45">
      <c r="A275" s="1" t="s">
        <v>214</v>
      </c>
      <c r="B275" s="1" t="s">
        <v>1181</v>
      </c>
      <c r="C275" s="1" t="s">
        <v>1087</v>
      </c>
      <c r="D275" s="1">
        <v>37</v>
      </c>
      <c r="E275" s="1">
        <v>1.8</v>
      </c>
      <c r="F275" s="1">
        <v>100</v>
      </c>
      <c r="G275" s="1">
        <v>100</v>
      </c>
      <c r="H275" s="1">
        <v>0.1</v>
      </c>
      <c r="I275" s="1" t="s">
        <v>1126</v>
      </c>
      <c r="J275" s="1" t="s">
        <v>1111</v>
      </c>
      <c r="K275" s="1" t="s">
        <v>1152</v>
      </c>
      <c r="L275" s="1">
        <f>FPL_Misc_Extract[[#This Row],[PPG]]/FPL_Misc_Extract[[#This Row],[Cost]]</f>
        <v>0.4</v>
      </c>
    </row>
    <row r="276" spans="1:12" x14ac:dyDescent="0.45">
      <c r="A276" s="1" t="s">
        <v>218</v>
      </c>
      <c r="B276" s="1" t="s">
        <v>1182</v>
      </c>
      <c r="C276" s="1" t="s">
        <v>1098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 t="s">
        <v>1112</v>
      </c>
      <c r="J276" s="1" t="s">
        <v>1113</v>
      </c>
      <c r="K276" s="1" t="s">
        <v>1161</v>
      </c>
      <c r="L276" s="1">
        <f>FPL_Misc_Extract[[#This Row],[PPG]]/FPL_Misc_Extract[[#This Row],[Cost]]</f>
        <v>0</v>
      </c>
    </row>
    <row r="277" spans="1:12" x14ac:dyDescent="0.45">
      <c r="A277" s="1" t="s">
        <v>524</v>
      </c>
      <c r="B277" s="1" t="s">
        <v>1182</v>
      </c>
      <c r="C277" s="1" t="s">
        <v>1097</v>
      </c>
      <c r="D277" s="1">
        <v>155</v>
      </c>
      <c r="E277" s="1">
        <v>5.5</v>
      </c>
      <c r="F277" s="1">
        <v>100</v>
      </c>
      <c r="G277" s="1">
        <v>100</v>
      </c>
      <c r="H277" s="1">
        <v>0.3</v>
      </c>
      <c r="I277" s="1" t="s">
        <v>1425</v>
      </c>
      <c r="J277" s="1" t="s">
        <v>1111</v>
      </c>
      <c r="K277" s="1" t="s">
        <v>1122</v>
      </c>
      <c r="L277" s="1">
        <f>FPL_Misc_Extract[[#This Row],[PPG]]/FPL_Misc_Extract[[#This Row],[Cost]]</f>
        <v>0.91666666666666663</v>
      </c>
    </row>
    <row r="278" spans="1:12" x14ac:dyDescent="0.45">
      <c r="A278" s="1" t="s">
        <v>497</v>
      </c>
      <c r="B278" s="1" t="s">
        <v>1182</v>
      </c>
      <c r="C278" s="1" t="s">
        <v>1088</v>
      </c>
      <c r="D278" s="1">
        <v>39</v>
      </c>
      <c r="E278" s="1">
        <v>2.2000000000000002</v>
      </c>
      <c r="F278" s="1">
        <v>100</v>
      </c>
      <c r="G278" s="1">
        <v>100</v>
      </c>
      <c r="H278" s="1">
        <v>0.4</v>
      </c>
      <c r="I278" s="1" t="s">
        <v>1142</v>
      </c>
      <c r="J278" s="1" t="s">
        <v>1111</v>
      </c>
      <c r="K278" s="1" t="s">
        <v>1170</v>
      </c>
      <c r="L278" s="1">
        <f>FPL_Misc_Extract[[#This Row],[PPG]]/FPL_Misc_Extract[[#This Row],[Cost]]</f>
        <v>0.45833333333333337</v>
      </c>
    </row>
    <row r="279" spans="1:12" x14ac:dyDescent="0.45">
      <c r="A279" s="1" t="s">
        <v>130</v>
      </c>
      <c r="B279" s="1" t="s">
        <v>1180</v>
      </c>
      <c r="C279" s="1" t="s">
        <v>1087</v>
      </c>
      <c r="D279" s="1">
        <v>0</v>
      </c>
      <c r="E279" s="1">
        <v>0</v>
      </c>
      <c r="F279" s="1">
        <v>100</v>
      </c>
      <c r="G279" s="1">
        <v>100</v>
      </c>
      <c r="H279" s="1">
        <v>0</v>
      </c>
      <c r="I279" s="1" t="s">
        <v>1112</v>
      </c>
      <c r="J279" s="1" t="s">
        <v>1111</v>
      </c>
      <c r="K279" s="1" t="s">
        <v>1154</v>
      </c>
      <c r="L279" s="1">
        <f>FPL_Misc_Extract[[#This Row],[PPG]]/FPL_Misc_Extract[[#This Row],[Cost]]</f>
        <v>0</v>
      </c>
    </row>
    <row r="280" spans="1:12" x14ac:dyDescent="0.45">
      <c r="A280" s="1" t="s">
        <v>404</v>
      </c>
      <c r="B280" s="1" t="s">
        <v>1182</v>
      </c>
      <c r="C280" s="1" t="s">
        <v>1087</v>
      </c>
      <c r="D280" s="1">
        <v>20</v>
      </c>
      <c r="E280" s="1">
        <v>4</v>
      </c>
      <c r="F280" s="1">
        <v>0</v>
      </c>
      <c r="G280" s="1">
        <v>0</v>
      </c>
      <c r="H280" s="1">
        <v>0</v>
      </c>
      <c r="I280" s="1" t="s">
        <v>1132</v>
      </c>
      <c r="J280" s="1" t="s">
        <v>1109</v>
      </c>
      <c r="K280" s="1" t="s">
        <v>1160</v>
      </c>
      <c r="L280" s="1">
        <f>FPL_Misc_Extract[[#This Row],[PPG]]/FPL_Misc_Extract[[#This Row],[Cost]]</f>
        <v>0.57971014492753625</v>
      </c>
    </row>
    <row r="281" spans="1:12" x14ac:dyDescent="0.45">
      <c r="A281" s="1" t="s">
        <v>152</v>
      </c>
      <c r="B281" s="1" t="s">
        <v>1181</v>
      </c>
      <c r="C281" s="1" t="s">
        <v>1086</v>
      </c>
      <c r="D281" s="1">
        <v>8</v>
      </c>
      <c r="E281" s="1">
        <v>1.6</v>
      </c>
      <c r="F281" s="1"/>
      <c r="G281" s="1"/>
      <c r="H281" s="1">
        <v>0</v>
      </c>
      <c r="I281" s="1" t="s">
        <v>1112</v>
      </c>
      <c r="J281" s="1" t="s">
        <v>1111</v>
      </c>
      <c r="K281" s="1" t="s">
        <v>1154</v>
      </c>
      <c r="L281" s="1">
        <f>FPL_Misc_Extract[[#This Row],[PPG]]/FPL_Misc_Extract[[#This Row],[Cost]]</f>
        <v>0.36363636363636365</v>
      </c>
    </row>
    <row r="282" spans="1:12" x14ac:dyDescent="0.45">
      <c r="A282" s="1" t="s">
        <v>168</v>
      </c>
      <c r="B282" s="1" t="s">
        <v>1181</v>
      </c>
      <c r="C282" s="1" t="s">
        <v>1093</v>
      </c>
      <c r="D282" s="1">
        <v>11</v>
      </c>
      <c r="E282" s="1">
        <v>1.2</v>
      </c>
      <c r="F282" s="1">
        <v>100</v>
      </c>
      <c r="G282" s="1">
        <v>100</v>
      </c>
      <c r="H282" s="1">
        <v>0.1</v>
      </c>
      <c r="I282" s="1" t="s">
        <v>1112</v>
      </c>
      <c r="J282" s="1" t="s">
        <v>1111</v>
      </c>
      <c r="K282" s="1" t="s">
        <v>1120</v>
      </c>
      <c r="L282" s="1">
        <f>FPL_Misc_Extract[[#This Row],[PPG]]/FPL_Misc_Extract[[#This Row],[Cost]]</f>
        <v>0.2608695652173913</v>
      </c>
    </row>
    <row r="283" spans="1:12" x14ac:dyDescent="0.45">
      <c r="A283" s="1" t="s">
        <v>490</v>
      </c>
      <c r="B283" s="1" t="s">
        <v>1181</v>
      </c>
      <c r="C283" s="1" t="s">
        <v>1092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 t="s">
        <v>1112</v>
      </c>
      <c r="J283" s="1" t="s">
        <v>1113</v>
      </c>
      <c r="K283" s="1" t="s">
        <v>1152</v>
      </c>
      <c r="L283" s="1">
        <f>FPL_Misc_Extract[[#This Row],[PPG]]/FPL_Misc_Extract[[#This Row],[Cost]]</f>
        <v>0</v>
      </c>
    </row>
    <row r="284" spans="1:12" x14ac:dyDescent="0.45">
      <c r="A284" s="1" t="s">
        <v>436</v>
      </c>
      <c r="B284" s="1" t="s">
        <v>1181</v>
      </c>
      <c r="C284" s="1" t="s">
        <v>1082</v>
      </c>
      <c r="D284" s="1">
        <v>2</v>
      </c>
      <c r="E284" s="1">
        <v>1</v>
      </c>
      <c r="F284" s="1">
        <v>100</v>
      </c>
      <c r="G284" s="1">
        <v>100</v>
      </c>
      <c r="H284" s="1">
        <v>0</v>
      </c>
      <c r="I284" s="1" t="s">
        <v>1112</v>
      </c>
      <c r="J284" s="1" t="s">
        <v>1111</v>
      </c>
      <c r="K284" s="1" t="s">
        <v>1157</v>
      </c>
      <c r="L284" s="1">
        <f>FPL_Misc_Extract[[#This Row],[PPG]]/FPL_Misc_Extract[[#This Row],[Cost]]</f>
        <v>0.2040816326530612</v>
      </c>
    </row>
    <row r="285" spans="1:12" x14ac:dyDescent="0.45">
      <c r="A285" s="1" t="s">
        <v>239</v>
      </c>
      <c r="B285" s="1" t="s">
        <v>1180</v>
      </c>
      <c r="C285" s="1" t="s">
        <v>1083</v>
      </c>
      <c r="D285" s="1">
        <v>96</v>
      </c>
      <c r="E285" s="1">
        <v>4</v>
      </c>
      <c r="F285" s="1">
        <v>100</v>
      </c>
      <c r="G285" s="1">
        <v>100</v>
      </c>
      <c r="H285" s="1">
        <v>0.5</v>
      </c>
      <c r="I285" s="1" t="s">
        <v>1426</v>
      </c>
      <c r="J285" s="1" t="s">
        <v>1111</v>
      </c>
      <c r="K285" s="1" t="s">
        <v>1130</v>
      </c>
      <c r="L285" s="1">
        <f>FPL_Misc_Extract[[#This Row],[PPG]]/FPL_Misc_Extract[[#This Row],[Cost]]</f>
        <v>0.60606060606060608</v>
      </c>
    </row>
    <row r="286" spans="1:12" x14ac:dyDescent="0.45">
      <c r="A286" s="1" t="s">
        <v>410</v>
      </c>
      <c r="B286" s="1" t="s">
        <v>1181</v>
      </c>
      <c r="C286" s="1" t="s">
        <v>1080</v>
      </c>
      <c r="D286" s="1">
        <v>5</v>
      </c>
      <c r="E286" s="1">
        <v>1</v>
      </c>
      <c r="F286" s="1"/>
      <c r="G286" s="1"/>
      <c r="H286" s="1">
        <v>0</v>
      </c>
      <c r="I286" s="1" t="s">
        <v>1112</v>
      </c>
      <c r="J286" s="1" t="s">
        <v>1111</v>
      </c>
      <c r="K286" s="1" t="s">
        <v>1152</v>
      </c>
      <c r="L286" s="1">
        <f>FPL_Misc_Extract[[#This Row],[PPG]]/FPL_Misc_Extract[[#This Row],[Cost]]</f>
        <v>0.22222222222222221</v>
      </c>
    </row>
    <row r="287" spans="1:12" x14ac:dyDescent="0.45">
      <c r="A287" s="1" t="s">
        <v>314</v>
      </c>
      <c r="B287" s="1" t="s">
        <v>1180</v>
      </c>
      <c r="C287" s="1" t="s">
        <v>1085</v>
      </c>
      <c r="D287" s="1">
        <v>52</v>
      </c>
      <c r="E287" s="1">
        <v>3.3</v>
      </c>
      <c r="F287" s="1">
        <v>100</v>
      </c>
      <c r="G287" s="1">
        <v>100</v>
      </c>
      <c r="H287" s="1">
        <v>0.5</v>
      </c>
      <c r="I287" s="1" t="s">
        <v>1167</v>
      </c>
      <c r="J287" s="1" t="s">
        <v>1111</v>
      </c>
      <c r="K287" s="1" t="s">
        <v>1134</v>
      </c>
      <c r="L287" s="1">
        <f>FPL_Misc_Extract[[#This Row],[PPG]]/FPL_Misc_Extract[[#This Row],[Cost]]</f>
        <v>0.6470588235294118</v>
      </c>
    </row>
    <row r="288" spans="1:12" x14ac:dyDescent="0.45">
      <c r="A288" s="1" t="s">
        <v>366</v>
      </c>
      <c r="B288" s="1" t="s">
        <v>1181</v>
      </c>
      <c r="C288" s="1" t="s">
        <v>1086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 t="s">
        <v>1112</v>
      </c>
      <c r="J288" s="1" t="s">
        <v>1109</v>
      </c>
      <c r="K288" s="1" t="s">
        <v>1154</v>
      </c>
      <c r="L288" s="1">
        <f>FPL_Misc_Extract[[#This Row],[PPG]]/FPL_Misc_Extract[[#This Row],[Cost]]</f>
        <v>0</v>
      </c>
    </row>
    <row r="289" spans="1:12" x14ac:dyDescent="0.45">
      <c r="A289" s="1" t="s">
        <v>618</v>
      </c>
      <c r="B289" s="1" t="s">
        <v>1180</v>
      </c>
      <c r="C289" s="1" t="s">
        <v>1090</v>
      </c>
      <c r="D289" s="1">
        <v>61</v>
      </c>
      <c r="E289" s="1">
        <v>2.2999999999999998</v>
      </c>
      <c r="F289" s="1">
        <v>100</v>
      </c>
      <c r="G289" s="1">
        <v>100</v>
      </c>
      <c r="H289" s="1">
        <v>0.6</v>
      </c>
      <c r="I289" s="1" t="s">
        <v>1137</v>
      </c>
      <c r="J289" s="1" t="s">
        <v>1111</v>
      </c>
      <c r="K289" s="1" t="s">
        <v>1170</v>
      </c>
      <c r="L289" s="1">
        <f>FPL_Misc_Extract[[#This Row],[PPG]]/FPL_Misc_Extract[[#This Row],[Cost]]</f>
        <v>0.47916666666666663</v>
      </c>
    </row>
    <row r="290" spans="1:12" x14ac:dyDescent="0.45">
      <c r="A290" s="1" t="s">
        <v>187</v>
      </c>
      <c r="B290" s="1" t="s">
        <v>1181</v>
      </c>
      <c r="C290" s="1" t="s">
        <v>1089</v>
      </c>
      <c r="D290" s="1">
        <v>10</v>
      </c>
      <c r="E290" s="1">
        <v>2.5</v>
      </c>
      <c r="F290" s="1">
        <v>100</v>
      </c>
      <c r="G290" s="1">
        <v>100</v>
      </c>
      <c r="H290" s="1">
        <v>0</v>
      </c>
      <c r="I290" s="1" t="s">
        <v>1142</v>
      </c>
      <c r="J290" s="1" t="s">
        <v>1111</v>
      </c>
      <c r="K290" s="1" t="s">
        <v>1177</v>
      </c>
      <c r="L290" s="1">
        <f>FPL_Misc_Extract[[#This Row],[PPG]]/FPL_Misc_Extract[[#This Row],[Cost]]</f>
        <v>0.45454545454545453</v>
      </c>
    </row>
    <row r="291" spans="1:12" x14ac:dyDescent="0.45">
      <c r="A291" s="1" t="s">
        <v>69</v>
      </c>
      <c r="B291" s="1" t="s">
        <v>1181</v>
      </c>
      <c r="C291" s="1" t="s">
        <v>1091</v>
      </c>
      <c r="D291" s="1">
        <v>24</v>
      </c>
      <c r="E291" s="1">
        <v>1.7</v>
      </c>
      <c r="F291" s="1">
        <v>100</v>
      </c>
      <c r="G291" s="1">
        <v>100</v>
      </c>
      <c r="H291" s="1">
        <v>0.1</v>
      </c>
      <c r="I291" s="1" t="s">
        <v>1112</v>
      </c>
      <c r="J291" s="1" t="s">
        <v>1111</v>
      </c>
      <c r="K291" s="1" t="s">
        <v>1120</v>
      </c>
      <c r="L291" s="1">
        <f>FPL_Misc_Extract[[#This Row],[PPG]]/FPL_Misc_Extract[[#This Row],[Cost]]</f>
        <v>0.36956521739130438</v>
      </c>
    </row>
    <row r="292" spans="1:12" x14ac:dyDescent="0.45">
      <c r="A292" s="1" t="s">
        <v>245</v>
      </c>
      <c r="B292" s="1" t="s">
        <v>1181</v>
      </c>
      <c r="C292" s="1" t="s">
        <v>1084</v>
      </c>
      <c r="D292" s="1">
        <v>21</v>
      </c>
      <c r="E292" s="1">
        <v>1.2</v>
      </c>
      <c r="F292" s="1">
        <v>100</v>
      </c>
      <c r="G292" s="1">
        <v>100</v>
      </c>
      <c r="H292" s="1">
        <v>0.3</v>
      </c>
      <c r="I292" s="1" t="s">
        <v>1123</v>
      </c>
      <c r="J292" s="1" t="s">
        <v>1111</v>
      </c>
      <c r="K292" s="1" t="s">
        <v>1120</v>
      </c>
      <c r="L292" s="1">
        <f>FPL_Misc_Extract[[#This Row],[PPG]]/FPL_Misc_Extract[[#This Row],[Cost]]</f>
        <v>0.2608695652173913</v>
      </c>
    </row>
    <row r="293" spans="1:12" x14ac:dyDescent="0.45">
      <c r="A293" s="1" t="s">
        <v>376</v>
      </c>
      <c r="B293" s="1" t="s">
        <v>1182</v>
      </c>
      <c r="C293" s="1" t="s">
        <v>1099</v>
      </c>
      <c r="D293" s="1">
        <v>25</v>
      </c>
      <c r="E293" s="1">
        <v>1.9</v>
      </c>
      <c r="F293" s="1">
        <v>0</v>
      </c>
      <c r="G293" s="1">
        <v>0</v>
      </c>
      <c r="H293" s="1">
        <v>0</v>
      </c>
      <c r="I293" s="1" t="s">
        <v>1112</v>
      </c>
      <c r="J293" s="1" t="s">
        <v>1113</v>
      </c>
      <c r="K293" s="1" t="s">
        <v>1177</v>
      </c>
      <c r="L293" s="1">
        <f>FPL_Misc_Extract[[#This Row],[PPG]]/FPL_Misc_Extract[[#This Row],[Cost]]</f>
        <v>0.34545454545454546</v>
      </c>
    </row>
    <row r="294" spans="1:12" x14ac:dyDescent="0.45">
      <c r="A294" s="1" t="s">
        <v>627</v>
      </c>
      <c r="B294" s="1" t="s">
        <v>1180</v>
      </c>
      <c r="C294" s="1" t="s">
        <v>1080</v>
      </c>
      <c r="D294" s="1">
        <v>28</v>
      </c>
      <c r="E294" s="1">
        <v>1.4</v>
      </c>
      <c r="F294" s="1">
        <v>0</v>
      </c>
      <c r="G294" s="1">
        <v>0</v>
      </c>
      <c r="H294" s="1">
        <v>0</v>
      </c>
      <c r="I294" s="1" t="s">
        <v>1123</v>
      </c>
      <c r="J294" s="1" t="s">
        <v>1109</v>
      </c>
      <c r="K294" s="1" t="s">
        <v>1170</v>
      </c>
      <c r="L294" s="1">
        <f>FPL_Misc_Extract[[#This Row],[PPG]]/FPL_Misc_Extract[[#This Row],[Cost]]</f>
        <v>0.29166666666666669</v>
      </c>
    </row>
    <row r="295" spans="1:12" x14ac:dyDescent="0.45">
      <c r="A295" s="1" t="s">
        <v>100</v>
      </c>
      <c r="B295" s="1" t="s">
        <v>1182</v>
      </c>
      <c r="C295" s="1" t="s">
        <v>1091</v>
      </c>
      <c r="D295" s="1">
        <v>62</v>
      </c>
      <c r="E295" s="1">
        <v>2.2999999999999998</v>
      </c>
      <c r="F295" s="1">
        <v>100</v>
      </c>
      <c r="G295" s="1">
        <v>100</v>
      </c>
      <c r="H295" s="1">
        <v>0.3</v>
      </c>
      <c r="I295" s="1" t="s">
        <v>1117</v>
      </c>
      <c r="J295" s="1" t="s">
        <v>1111</v>
      </c>
      <c r="K295" s="1" t="s">
        <v>1152</v>
      </c>
      <c r="L295" s="1">
        <f>FPL_Misc_Extract[[#This Row],[PPG]]/FPL_Misc_Extract[[#This Row],[Cost]]</f>
        <v>0.51111111111111107</v>
      </c>
    </row>
    <row r="296" spans="1:12" x14ac:dyDescent="0.45">
      <c r="A296" s="1" t="s">
        <v>344</v>
      </c>
      <c r="B296" s="1" t="s">
        <v>1180</v>
      </c>
      <c r="C296" s="1" t="s">
        <v>1093</v>
      </c>
      <c r="D296" s="1">
        <v>92</v>
      </c>
      <c r="E296" s="1">
        <v>3.7</v>
      </c>
      <c r="F296" s="1">
        <v>0</v>
      </c>
      <c r="G296" s="1">
        <v>0</v>
      </c>
      <c r="H296" s="1">
        <v>0.1</v>
      </c>
      <c r="I296" s="1" t="s">
        <v>1243</v>
      </c>
      <c r="J296" s="1" t="s">
        <v>1109</v>
      </c>
      <c r="K296" s="1" t="s">
        <v>1247</v>
      </c>
      <c r="L296" s="1">
        <f>FPL_Misc_Extract[[#This Row],[PPG]]/FPL_Misc_Extract[[#This Row],[Cost]]</f>
        <v>0.74</v>
      </c>
    </row>
    <row r="297" spans="1:12" x14ac:dyDescent="0.45">
      <c r="A297" s="1" t="s">
        <v>225</v>
      </c>
      <c r="B297" s="1" t="s">
        <v>0</v>
      </c>
      <c r="C297" s="1" t="s">
        <v>1089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 t="s">
        <v>1112</v>
      </c>
      <c r="J297" s="1" t="s">
        <v>1153</v>
      </c>
      <c r="K297" s="1" t="s">
        <v>1156</v>
      </c>
      <c r="L297" s="1">
        <f>FPL_Misc_Extract[[#This Row],[PPG]]/FPL_Misc_Extract[[#This Row],[Cost]]</f>
        <v>0</v>
      </c>
    </row>
    <row r="298" spans="1:12" x14ac:dyDescent="0.45">
      <c r="A298" s="1" t="s">
        <v>205</v>
      </c>
      <c r="B298" s="1" t="s">
        <v>1180</v>
      </c>
      <c r="C298" s="1" t="s">
        <v>1094</v>
      </c>
      <c r="D298" s="1">
        <v>44</v>
      </c>
      <c r="E298" s="1">
        <v>1.9</v>
      </c>
      <c r="F298" s="1">
        <v>100</v>
      </c>
      <c r="G298" s="1">
        <v>100</v>
      </c>
      <c r="H298" s="1">
        <v>0</v>
      </c>
      <c r="I298" s="1" t="s">
        <v>1142</v>
      </c>
      <c r="J298" s="1" t="s">
        <v>1111</v>
      </c>
      <c r="K298" s="1" t="s">
        <v>1115</v>
      </c>
      <c r="L298" s="1">
        <f>FPL_Misc_Extract[[#This Row],[PPG]]/FPL_Misc_Extract[[#This Row],[Cost]]</f>
        <v>0.45238095238095233</v>
      </c>
    </row>
    <row r="299" spans="1:12" x14ac:dyDescent="0.45">
      <c r="A299" s="1" t="s">
        <v>281</v>
      </c>
      <c r="B299" s="1" t="s">
        <v>1182</v>
      </c>
      <c r="C299" s="1" t="s">
        <v>1093</v>
      </c>
      <c r="D299" s="1">
        <v>39</v>
      </c>
      <c r="E299" s="1">
        <v>2.6</v>
      </c>
      <c r="F299" s="1"/>
      <c r="G299" s="1"/>
      <c r="H299" s="1">
        <v>0.3</v>
      </c>
      <c r="I299" s="1" t="s">
        <v>1112</v>
      </c>
      <c r="J299" s="1" t="s">
        <v>1111</v>
      </c>
      <c r="K299" s="1" t="s">
        <v>1177</v>
      </c>
      <c r="L299" s="1">
        <f>FPL_Misc_Extract[[#This Row],[PPG]]/FPL_Misc_Extract[[#This Row],[Cost]]</f>
        <v>0.47272727272727272</v>
      </c>
    </row>
    <row r="300" spans="1:12" x14ac:dyDescent="0.45">
      <c r="A300" s="1" t="s">
        <v>649</v>
      </c>
      <c r="B300" s="1" t="s">
        <v>1180</v>
      </c>
      <c r="C300" s="1" t="s">
        <v>1087</v>
      </c>
      <c r="D300" s="1">
        <v>0</v>
      </c>
      <c r="E300" s="1">
        <v>0</v>
      </c>
      <c r="F300" s="1"/>
      <c r="G300" s="1"/>
      <c r="H300" s="1">
        <v>0</v>
      </c>
      <c r="I300" s="1" t="s">
        <v>1114</v>
      </c>
      <c r="J300" s="1" t="s">
        <v>1111</v>
      </c>
      <c r="K300" s="1" t="s">
        <v>1115</v>
      </c>
      <c r="L300" s="1">
        <f>FPL_Misc_Extract[[#This Row],[PPG]]/FPL_Misc_Extract[[#This Row],[Cost]]</f>
        <v>0</v>
      </c>
    </row>
    <row r="301" spans="1:12" x14ac:dyDescent="0.45">
      <c r="A301" s="1" t="s">
        <v>188</v>
      </c>
      <c r="B301" s="1" t="s">
        <v>1182</v>
      </c>
      <c r="C301" s="1" t="s">
        <v>1088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 t="s">
        <v>1112</v>
      </c>
      <c r="J301" s="1" t="s">
        <v>1113</v>
      </c>
      <c r="K301" s="1" t="s">
        <v>1251</v>
      </c>
      <c r="L301" s="1">
        <f>FPL_Misc_Extract[[#This Row],[PPG]]/FPL_Misc_Extract[[#This Row],[Cost]]</f>
        <v>0</v>
      </c>
    </row>
    <row r="302" spans="1:12" x14ac:dyDescent="0.45">
      <c r="A302" s="1" t="s">
        <v>353</v>
      </c>
      <c r="B302" s="1" t="s">
        <v>1182</v>
      </c>
      <c r="C302" s="1" t="s">
        <v>1092</v>
      </c>
      <c r="D302" s="1">
        <v>11</v>
      </c>
      <c r="E302" s="1">
        <v>1</v>
      </c>
      <c r="F302" s="1"/>
      <c r="G302" s="1"/>
      <c r="H302" s="1">
        <v>0</v>
      </c>
      <c r="I302" s="1" t="s">
        <v>1112</v>
      </c>
      <c r="J302" s="1" t="s">
        <v>1111</v>
      </c>
      <c r="K302" s="1" t="s">
        <v>1161</v>
      </c>
      <c r="L302" s="1">
        <f>FPL_Misc_Extract[[#This Row],[PPG]]/FPL_Misc_Extract[[#This Row],[Cost]]</f>
        <v>0.18867924528301888</v>
      </c>
    </row>
    <row r="303" spans="1:12" x14ac:dyDescent="0.45">
      <c r="A303" s="1" t="s">
        <v>159</v>
      </c>
      <c r="B303" s="1" t="s">
        <v>1181</v>
      </c>
      <c r="C303" s="1" t="s">
        <v>1097</v>
      </c>
      <c r="D303" s="1">
        <v>51</v>
      </c>
      <c r="E303" s="1">
        <v>2.7</v>
      </c>
      <c r="F303" s="1">
        <v>25</v>
      </c>
      <c r="G303" s="1">
        <v>25</v>
      </c>
      <c r="H303" s="1">
        <v>0.1</v>
      </c>
      <c r="I303" s="1" t="s">
        <v>1114</v>
      </c>
      <c r="J303" s="1" t="s">
        <v>1118</v>
      </c>
      <c r="K303" s="1" t="s">
        <v>1161</v>
      </c>
      <c r="L303" s="1">
        <f>FPL_Misc_Extract[[#This Row],[PPG]]/FPL_Misc_Extract[[#This Row],[Cost]]</f>
        <v>0.50943396226415094</v>
      </c>
    </row>
    <row r="304" spans="1:12" x14ac:dyDescent="0.45">
      <c r="A304" s="1" t="s">
        <v>522</v>
      </c>
      <c r="B304" s="1" t="s">
        <v>1180</v>
      </c>
      <c r="C304" s="1" t="s">
        <v>1094</v>
      </c>
      <c r="D304" s="1">
        <v>33</v>
      </c>
      <c r="E304" s="1">
        <v>2.4</v>
      </c>
      <c r="F304" s="1">
        <v>100</v>
      </c>
      <c r="G304" s="1">
        <v>100</v>
      </c>
      <c r="H304" s="1">
        <v>0</v>
      </c>
      <c r="I304" s="1" t="s">
        <v>1142</v>
      </c>
      <c r="J304" s="1" t="s">
        <v>1111</v>
      </c>
      <c r="K304" s="1" t="s">
        <v>1115</v>
      </c>
      <c r="L304" s="1">
        <f>FPL_Misc_Extract[[#This Row],[PPG]]/FPL_Misc_Extract[[#This Row],[Cost]]</f>
        <v>0.5714285714285714</v>
      </c>
    </row>
    <row r="305" spans="1:12" x14ac:dyDescent="0.45">
      <c r="A305" s="1" t="s">
        <v>92</v>
      </c>
      <c r="B305" s="1" t="s">
        <v>1182</v>
      </c>
      <c r="C305" s="1" t="s">
        <v>1096</v>
      </c>
      <c r="D305" s="1">
        <v>147</v>
      </c>
      <c r="E305" s="1">
        <v>5.0999999999999996</v>
      </c>
      <c r="F305" s="1">
        <v>100</v>
      </c>
      <c r="G305" s="1">
        <v>100</v>
      </c>
      <c r="H305" s="1">
        <v>0.4</v>
      </c>
      <c r="I305" s="1" t="s">
        <v>1427</v>
      </c>
      <c r="J305" s="1" t="s">
        <v>1111</v>
      </c>
      <c r="K305" s="1" t="s">
        <v>1240</v>
      </c>
      <c r="L305" s="1">
        <f>FPL_Misc_Extract[[#This Row],[PPG]]/FPL_Misc_Extract[[#This Row],[Cost]]</f>
        <v>0.51</v>
      </c>
    </row>
    <row r="306" spans="1:12" x14ac:dyDescent="0.45">
      <c r="A306" s="1" t="s">
        <v>537</v>
      </c>
      <c r="B306" s="1" t="s">
        <v>1181</v>
      </c>
      <c r="C306" s="1" t="s">
        <v>1086</v>
      </c>
      <c r="D306" s="1">
        <v>79</v>
      </c>
      <c r="E306" s="1">
        <v>2.9</v>
      </c>
      <c r="F306" s="1">
        <v>75</v>
      </c>
      <c r="G306" s="1">
        <v>75</v>
      </c>
      <c r="H306" s="1">
        <v>0.4</v>
      </c>
      <c r="I306" s="1" t="s">
        <v>1123</v>
      </c>
      <c r="J306" s="1" t="s">
        <v>1118</v>
      </c>
      <c r="K306" s="1" t="s">
        <v>1247</v>
      </c>
      <c r="L306" s="1">
        <f>FPL_Misc_Extract[[#This Row],[PPG]]/FPL_Misc_Extract[[#This Row],[Cost]]</f>
        <v>0.57999999999999996</v>
      </c>
    </row>
    <row r="307" spans="1:12" x14ac:dyDescent="0.45">
      <c r="A307" s="1" t="s">
        <v>360</v>
      </c>
      <c r="B307" s="1" t="s">
        <v>0</v>
      </c>
      <c r="C307" s="1" t="s">
        <v>1091</v>
      </c>
      <c r="D307" s="1">
        <v>0</v>
      </c>
      <c r="E307" s="1">
        <v>0</v>
      </c>
      <c r="F307" s="1">
        <v>100</v>
      </c>
      <c r="G307" s="1">
        <v>100</v>
      </c>
      <c r="H307" s="1">
        <v>0</v>
      </c>
      <c r="I307" s="1" t="s">
        <v>1114</v>
      </c>
      <c r="J307" s="1" t="s">
        <v>1111</v>
      </c>
      <c r="K307" s="1" t="s">
        <v>1237</v>
      </c>
      <c r="L307" s="1">
        <f>FPL_Misc_Extract[[#This Row],[PPG]]/FPL_Misc_Extract[[#This Row],[Cost]]</f>
        <v>0</v>
      </c>
    </row>
    <row r="308" spans="1:12" x14ac:dyDescent="0.45">
      <c r="A308" s="1" t="s">
        <v>209</v>
      </c>
      <c r="B308" s="1" t="s">
        <v>1180</v>
      </c>
      <c r="C308" s="1" t="s">
        <v>1084</v>
      </c>
      <c r="D308" s="1">
        <v>27</v>
      </c>
      <c r="E308" s="1">
        <v>2.7</v>
      </c>
      <c r="F308" s="1"/>
      <c r="G308" s="1"/>
      <c r="H308" s="1">
        <v>0.1</v>
      </c>
      <c r="I308" s="1" t="s">
        <v>1123</v>
      </c>
      <c r="J308" s="1" t="s">
        <v>1111</v>
      </c>
      <c r="K308" s="1" t="s">
        <v>1136</v>
      </c>
      <c r="L308" s="1">
        <f>FPL_Misc_Extract[[#This Row],[PPG]]/FPL_Misc_Extract[[#This Row],[Cost]]</f>
        <v>0.6585365853658538</v>
      </c>
    </row>
    <row r="309" spans="1:12" x14ac:dyDescent="0.45">
      <c r="A309" s="1" t="s">
        <v>324</v>
      </c>
      <c r="B309" s="1" t="s">
        <v>1182</v>
      </c>
      <c r="C309" s="1" t="s">
        <v>1083</v>
      </c>
      <c r="D309" s="1">
        <v>18</v>
      </c>
      <c r="E309" s="1">
        <v>2</v>
      </c>
      <c r="F309" s="1">
        <v>75</v>
      </c>
      <c r="G309" s="1">
        <v>75</v>
      </c>
      <c r="H309" s="1">
        <v>0.4</v>
      </c>
      <c r="I309" s="1" t="s">
        <v>1112</v>
      </c>
      <c r="J309" s="1" t="s">
        <v>1118</v>
      </c>
      <c r="K309" s="1" t="s">
        <v>1239</v>
      </c>
      <c r="L309" s="1">
        <f>FPL_Misc_Extract[[#This Row],[PPG]]/FPL_Misc_Extract[[#This Row],[Cost]]</f>
        <v>0.38461538461538458</v>
      </c>
    </row>
    <row r="310" spans="1:12" x14ac:dyDescent="0.45">
      <c r="A310" s="1" t="s">
        <v>553</v>
      </c>
      <c r="B310" s="1" t="s">
        <v>1182</v>
      </c>
      <c r="C310" s="1" t="s">
        <v>1082</v>
      </c>
      <c r="D310" s="1">
        <v>7</v>
      </c>
      <c r="E310" s="1">
        <v>1</v>
      </c>
      <c r="F310" s="1">
        <v>0</v>
      </c>
      <c r="G310" s="1">
        <v>0</v>
      </c>
      <c r="H310" s="1">
        <v>0</v>
      </c>
      <c r="I310" s="1" t="s">
        <v>1112</v>
      </c>
      <c r="J310" s="1" t="s">
        <v>1113</v>
      </c>
      <c r="K310" s="1" t="s">
        <v>1154</v>
      </c>
      <c r="L310" s="1">
        <f>FPL_Misc_Extract[[#This Row],[PPG]]/FPL_Misc_Extract[[#This Row],[Cost]]</f>
        <v>0.22727272727272727</v>
      </c>
    </row>
    <row r="311" spans="1:12" x14ac:dyDescent="0.45">
      <c r="A311" s="1" t="s">
        <v>133</v>
      </c>
      <c r="B311" s="1" t="s">
        <v>1181</v>
      </c>
      <c r="C311" s="1" t="s">
        <v>1095</v>
      </c>
      <c r="D311" s="1">
        <v>49</v>
      </c>
      <c r="E311" s="1">
        <v>2</v>
      </c>
      <c r="F311" s="1">
        <v>100</v>
      </c>
      <c r="G311" s="1">
        <v>100</v>
      </c>
      <c r="H311" s="1">
        <v>0.1</v>
      </c>
      <c r="I311" s="1" t="s">
        <v>1148</v>
      </c>
      <c r="J311" s="1" t="s">
        <v>1111</v>
      </c>
      <c r="K311" s="1" t="s">
        <v>1247</v>
      </c>
      <c r="L311" s="1">
        <f>FPL_Misc_Extract[[#This Row],[PPG]]/FPL_Misc_Extract[[#This Row],[Cost]]</f>
        <v>0.4</v>
      </c>
    </row>
    <row r="312" spans="1:12" x14ac:dyDescent="0.45">
      <c r="A312" s="1" t="s">
        <v>437</v>
      </c>
      <c r="B312" s="1" t="s">
        <v>1181</v>
      </c>
      <c r="C312" s="1" t="s">
        <v>1086</v>
      </c>
      <c r="D312" s="1">
        <v>37</v>
      </c>
      <c r="E312" s="1">
        <v>1.9</v>
      </c>
      <c r="F312" s="1"/>
      <c r="G312" s="1"/>
      <c r="H312" s="1">
        <v>0.7</v>
      </c>
      <c r="I312" s="1" t="s">
        <v>1123</v>
      </c>
      <c r="J312" s="1" t="s">
        <v>1111</v>
      </c>
      <c r="K312" s="1" t="s">
        <v>1136</v>
      </c>
      <c r="L312" s="1">
        <f>FPL_Misc_Extract[[#This Row],[PPG]]/FPL_Misc_Extract[[#This Row],[Cost]]</f>
        <v>0.46341463414634149</v>
      </c>
    </row>
    <row r="313" spans="1:12" x14ac:dyDescent="0.45">
      <c r="A313" s="1" t="s">
        <v>223</v>
      </c>
      <c r="B313" s="1" t="s">
        <v>1180</v>
      </c>
      <c r="C313" s="1" t="s">
        <v>1095</v>
      </c>
      <c r="D313" s="1">
        <v>2</v>
      </c>
      <c r="E313" s="1">
        <v>2</v>
      </c>
      <c r="F313" s="1"/>
      <c r="G313" s="1"/>
      <c r="H313" s="1">
        <v>0.1</v>
      </c>
      <c r="I313" s="1" t="s">
        <v>1112</v>
      </c>
      <c r="J313" s="1" t="s">
        <v>1111</v>
      </c>
      <c r="K313" s="1" t="s">
        <v>1237</v>
      </c>
      <c r="L313" s="1">
        <f>FPL_Misc_Extract[[#This Row],[PPG]]/FPL_Misc_Extract[[#This Row],[Cost]]</f>
        <v>0.5</v>
      </c>
    </row>
    <row r="314" spans="1:12" x14ac:dyDescent="0.45">
      <c r="A314" s="1" t="s">
        <v>338</v>
      </c>
      <c r="B314" s="1" t="s">
        <v>1180</v>
      </c>
      <c r="C314" s="1" t="s">
        <v>1081</v>
      </c>
      <c r="D314" s="1">
        <v>0</v>
      </c>
      <c r="E314" s="1">
        <v>0</v>
      </c>
      <c r="F314" s="1"/>
      <c r="G314" s="1"/>
      <c r="H314" s="1">
        <v>0</v>
      </c>
      <c r="I314" s="1" t="s">
        <v>1123</v>
      </c>
      <c r="J314" s="1" t="s">
        <v>1111</v>
      </c>
      <c r="K314" s="1" t="s">
        <v>1155</v>
      </c>
      <c r="L314" s="1">
        <f>FPL_Misc_Extract[[#This Row],[PPG]]/FPL_Misc_Extract[[#This Row],[Cost]]</f>
        <v>0</v>
      </c>
    </row>
    <row r="315" spans="1:12" x14ac:dyDescent="0.45">
      <c r="A315" s="1" t="s">
        <v>621</v>
      </c>
      <c r="B315" s="1" t="s">
        <v>1180</v>
      </c>
      <c r="C315" s="1" t="s">
        <v>1094</v>
      </c>
      <c r="D315" s="1">
        <v>9</v>
      </c>
      <c r="E315" s="1">
        <v>1.5</v>
      </c>
      <c r="F315" s="1">
        <v>75</v>
      </c>
      <c r="G315" s="1">
        <v>75</v>
      </c>
      <c r="H315" s="1">
        <v>0.3</v>
      </c>
      <c r="I315" s="1" t="s">
        <v>1112</v>
      </c>
      <c r="J315" s="1" t="s">
        <v>1118</v>
      </c>
      <c r="K315" s="1" t="s">
        <v>1156</v>
      </c>
      <c r="L315" s="1">
        <f>FPL_Misc_Extract[[#This Row],[PPG]]/FPL_Misc_Extract[[#This Row],[Cost]]</f>
        <v>0.34883720930232559</v>
      </c>
    </row>
    <row r="316" spans="1:12" x14ac:dyDescent="0.45">
      <c r="A316" s="1" t="s">
        <v>263</v>
      </c>
      <c r="B316" s="1" t="s">
        <v>1181</v>
      </c>
      <c r="C316" s="1" t="s">
        <v>1086</v>
      </c>
      <c r="D316" s="1">
        <v>0</v>
      </c>
      <c r="E316" s="1">
        <v>0</v>
      </c>
      <c r="F316" s="1"/>
      <c r="G316" s="1"/>
      <c r="H316" s="1">
        <v>0</v>
      </c>
      <c r="I316" s="1" t="s">
        <v>1112</v>
      </c>
      <c r="J316" s="1" t="s">
        <v>1113</v>
      </c>
      <c r="K316" s="1" t="s">
        <v>1152</v>
      </c>
      <c r="L316" s="1">
        <f>FPL_Misc_Extract[[#This Row],[PPG]]/FPL_Misc_Extract[[#This Row],[Cost]]</f>
        <v>0</v>
      </c>
    </row>
    <row r="317" spans="1:12" x14ac:dyDescent="0.45">
      <c r="A317" s="1" t="s">
        <v>46</v>
      </c>
      <c r="B317" s="1" t="s">
        <v>1180</v>
      </c>
      <c r="C317" s="1" t="s">
        <v>1099</v>
      </c>
      <c r="D317" s="1">
        <v>0</v>
      </c>
      <c r="E317" s="1">
        <v>0</v>
      </c>
      <c r="F317" s="1"/>
      <c r="G317" s="1"/>
      <c r="H317" s="1">
        <v>0</v>
      </c>
      <c r="I317" s="1" t="s">
        <v>1112</v>
      </c>
      <c r="J317" s="1" t="s">
        <v>1113</v>
      </c>
      <c r="K317" s="1" t="s">
        <v>1237</v>
      </c>
      <c r="L317" s="1">
        <f>FPL_Misc_Extract[[#This Row],[PPG]]/FPL_Misc_Extract[[#This Row],[Cost]]</f>
        <v>0</v>
      </c>
    </row>
    <row r="318" spans="1:12" x14ac:dyDescent="0.45">
      <c r="A318" s="1" t="s">
        <v>470</v>
      </c>
      <c r="B318" s="1" t="s">
        <v>1180</v>
      </c>
      <c r="C318" s="1" t="s">
        <v>1088</v>
      </c>
      <c r="D318" s="1">
        <v>88</v>
      </c>
      <c r="E318" s="1">
        <v>3.8</v>
      </c>
      <c r="F318" s="1">
        <v>100</v>
      </c>
      <c r="G318" s="1">
        <v>100</v>
      </c>
      <c r="H318" s="1">
        <v>0.1</v>
      </c>
      <c r="I318" s="1" t="s">
        <v>1428</v>
      </c>
      <c r="J318" s="1" t="s">
        <v>1111</v>
      </c>
      <c r="K318" s="1" t="s">
        <v>1122</v>
      </c>
      <c r="L318" s="1">
        <f>FPL_Misc_Extract[[#This Row],[PPG]]/FPL_Misc_Extract[[#This Row],[Cost]]</f>
        <v>0.6333333333333333</v>
      </c>
    </row>
    <row r="319" spans="1:12" x14ac:dyDescent="0.45">
      <c r="A319" s="1" t="s">
        <v>373</v>
      </c>
      <c r="B319" s="1" t="s">
        <v>1180</v>
      </c>
      <c r="C319" s="1" t="s">
        <v>1088</v>
      </c>
      <c r="D319" s="1">
        <v>60</v>
      </c>
      <c r="E319" s="1">
        <v>5.5</v>
      </c>
      <c r="F319" s="1">
        <v>100</v>
      </c>
      <c r="G319" s="1">
        <v>100</v>
      </c>
      <c r="H319" s="1">
        <v>0</v>
      </c>
      <c r="I319" s="1" t="s">
        <v>1429</v>
      </c>
      <c r="J319" s="1" t="s">
        <v>1111</v>
      </c>
      <c r="K319" s="1" t="s">
        <v>1176</v>
      </c>
      <c r="L319" s="1">
        <f>FPL_Misc_Extract[[#This Row],[PPG]]/FPL_Misc_Extract[[#This Row],[Cost]]</f>
        <v>0.88709677419354838</v>
      </c>
    </row>
    <row r="320" spans="1:12" x14ac:dyDescent="0.45">
      <c r="A320" s="1" t="s">
        <v>125</v>
      </c>
      <c r="B320" s="1" t="s">
        <v>1180</v>
      </c>
      <c r="C320" s="1" t="s">
        <v>1086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 t="s">
        <v>1112</v>
      </c>
      <c r="J320" s="1" t="s">
        <v>1113</v>
      </c>
      <c r="K320" s="1" t="s">
        <v>1152</v>
      </c>
      <c r="L320" s="1">
        <f>FPL_Misc_Extract[[#This Row],[PPG]]/FPL_Misc_Extract[[#This Row],[Cost]]</f>
        <v>0</v>
      </c>
    </row>
    <row r="321" spans="1:12" x14ac:dyDescent="0.45">
      <c r="A321" s="1" t="s">
        <v>466</v>
      </c>
      <c r="B321" s="1" t="s">
        <v>1182</v>
      </c>
      <c r="C321" s="1" t="s">
        <v>1085</v>
      </c>
      <c r="D321" s="1">
        <v>73</v>
      </c>
      <c r="E321" s="1">
        <v>3.2</v>
      </c>
      <c r="F321" s="1"/>
      <c r="G321" s="1"/>
      <c r="H321" s="1">
        <v>0.1</v>
      </c>
      <c r="I321" s="1" t="s">
        <v>1143</v>
      </c>
      <c r="J321" s="1" t="s">
        <v>1111</v>
      </c>
      <c r="K321" s="1" t="s">
        <v>1154</v>
      </c>
      <c r="L321" s="1">
        <f>FPL_Misc_Extract[[#This Row],[PPG]]/FPL_Misc_Extract[[#This Row],[Cost]]</f>
        <v>0.72727272727272729</v>
      </c>
    </row>
    <row r="322" spans="1:12" x14ac:dyDescent="0.45">
      <c r="A322" s="1" t="s">
        <v>626</v>
      </c>
      <c r="B322" s="1" t="s">
        <v>1180</v>
      </c>
      <c r="C322" s="1" t="s">
        <v>1080</v>
      </c>
      <c r="D322" s="1">
        <v>104</v>
      </c>
      <c r="E322" s="1">
        <v>4.3</v>
      </c>
      <c r="F322" s="1">
        <v>0</v>
      </c>
      <c r="G322" s="1">
        <v>0</v>
      </c>
      <c r="H322" s="1">
        <v>0.2</v>
      </c>
      <c r="I322" s="1" t="s">
        <v>1430</v>
      </c>
      <c r="J322" s="1" t="s">
        <v>1109</v>
      </c>
      <c r="K322" s="1" t="s">
        <v>1250</v>
      </c>
      <c r="L322" s="1">
        <f>FPL_Misc_Extract[[#This Row],[PPG]]/FPL_Misc_Extract[[#This Row],[Cost]]</f>
        <v>0.68253968253968256</v>
      </c>
    </row>
    <row r="323" spans="1:12" x14ac:dyDescent="0.45">
      <c r="A323" s="1" t="s">
        <v>250</v>
      </c>
      <c r="B323" s="1" t="s">
        <v>1181</v>
      </c>
      <c r="C323" s="1" t="s">
        <v>1099</v>
      </c>
      <c r="D323" s="1">
        <v>81</v>
      </c>
      <c r="E323" s="1">
        <v>3.4</v>
      </c>
      <c r="F323" s="1">
        <v>100</v>
      </c>
      <c r="G323" s="1">
        <v>100</v>
      </c>
      <c r="H323" s="1">
        <v>0.2</v>
      </c>
      <c r="I323" s="1" t="s">
        <v>1137</v>
      </c>
      <c r="J323" s="1" t="s">
        <v>1111</v>
      </c>
      <c r="K323" s="1" t="s">
        <v>1239</v>
      </c>
      <c r="L323" s="1">
        <f>FPL_Misc_Extract[[#This Row],[PPG]]/FPL_Misc_Extract[[#This Row],[Cost]]</f>
        <v>0.65384615384615385</v>
      </c>
    </row>
    <row r="324" spans="1:12" x14ac:dyDescent="0.45">
      <c r="A324" s="1" t="s">
        <v>135</v>
      </c>
      <c r="B324" s="1" t="s">
        <v>1182</v>
      </c>
      <c r="C324" s="1" t="s">
        <v>1081</v>
      </c>
      <c r="D324" s="1">
        <v>7</v>
      </c>
      <c r="E324" s="1">
        <v>1.8</v>
      </c>
      <c r="F324" s="1">
        <v>0</v>
      </c>
      <c r="G324" s="1">
        <v>0</v>
      </c>
      <c r="H324" s="1">
        <v>0</v>
      </c>
      <c r="I324" s="1" t="s">
        <v>1112</v>
      </c>
      <c r="J324" s="1" t="s">
        <v>1109</v>
      </c>
      <c r="K324" s="1" t="s">
        <v>1154</v>
      </c>
      <c r="L324" s="1">
        <f>FPL_Misc_Extract[[#This Row],[PPG]]/FPL_Misc_Extract[[#This Row],[Cost]]</f>
        <v>0.40909090909090906</v>
      </c>
    </row>
    <row r="325" spans="1:12" x14ac:dyDescent="0.45">
      <c r="A325" s="1" t="s">
        <v>385</v>
      </c>
      <c r="B325" s="1" t="s">
        <v>1182</v>
      </c>
      <c r="C325" s="1" t="s">
        <v>1086</v>
      </c>
      <c r="D325" s="1">
        <v>2</v>
      </c>
      <c r="E325" s="1">
        <v>1</v>
      </c>
      <c r="F325" s="1">
        <v>0</v>
      </c>
      <c r="G325" s="1">
        <v>0</v>
      </c>
      <c r="H325" s="1">
        <v>0</v>
      </c>
      <c r="I325" s="1" t="s">
        <v>1112</v>
      </c>
      <c r="J325" s="1" t="s">
        <v>1113</v>
      </c>
      <c r="K325" s="1" t="s">
        <v>1149</v>
      </c>
      <c r="L325" s="1">
        <f>FPL_Misc_Extract[[#This Row],[PPG]]/FPL_Misc_Extract[[#This Row],[Cost]]</f>
        <v>0.18518518518518517</v>
      </c>
    </row>
    <row r="326" spans="1:12" x14ac:dyDescent="0.45">
      <c r="A326" s="1" t="s">
        <v>667</v>
      </c>
      <c r="B326" s="1" t="s">
        <v>0</v>
      </c>
      <c r="C326" s="1" t="s">
        <v>1090</v>
      </c>
      <c r="D326" s="1">
        <v>23</v>
      </c>
      <c r="E326" s="1">
        <v>2.9</v>
      </c>
      <c r="F326" s="1">
        <v>0</v>
      </c>
      <c r="G326" s="1">
        <v>0</v>
      </c>
      <c r="H326" s="1">
        <v>0</v>
      </c>
      <c r="I326" s="1" t="s">
        <v>1168</v>
      </c>
      <c r="J326" s="1" t="s">
        <v>1109</v>
      </c>
      <c r="K326" s="1" t="s">
        <v>1156</v>
      </c>
      <c r="L326" s="1">
        <f>FPL_Misc_Extract[[#This Row],[PPG]]/FPL_Misc_Extract[[#This Row],[Cost]]</f>
        <v>0.67441860465116277</v>
      </c>
    </row>
    <row r="327" spans="1:12" x14ac:dyDescent="0.45">
      <c r="A327" s="1" t="s">
        <v>265</v>
      </c>
      <c r="B327" s="1" t="s">
        <v>1182</v>
      </c>
      <c r="C327" s="1" t="s">
        <v>1091</v>
      </c>
      <c r="D327" s="1">
        <v>1</v>
      </c>
      <c r="E327" s="1">
        <v>1</v>
      </c>
      <c r="F327" s="1">
        <v>100</v>
      </c>
      <c r="G327" s="1">
        <v>100</v>
      </c>
      <c r="H327" s="1">
        <v>0</v>
      </c>
      <c r="I327" s="1" t="s">
        <v>1112</v>
      </c>
      <c r="J327" s="1" t="s">
        <v>1111</v>
      </c>
      <c r="K327" s="1" t="s">
        <v>1156</v>
      </c>
      <c r="L327" s="1">
        <f>FPL_Misc_Extract[[#This Row],[PPG]]/FPL_Misc_Extract[[#This Row],[Cost]]</f>
        <v>0.23255813953488372</v>
      </c>
    </row>
    <row r="328" spans="1:12" x14ac:dyDescent="0.45">
      <c r="A328" s="1" t="s">
        <v>169</v>
      </c>
      <c r="B328" s="1" t="s">
        <v>1181</v>
      </c>
      <c r="C328" s="1" t="s">
        <v>1087</v>
      </c>
      <c r="D328" s="1">
        <v>82</v>
      </c>
      <c r="E328" s="1">
        <v>3.7</v>
      </c>
      <c r="F328" s="1">
        <v>100</v>
      </c>
      <c r="G328" s="1">
        <v>100</v>
      </c>
      <c r="H328" s="1">
        <v>0.8</v>
      </c>
      <c r="I328" s="1" t="s">
        <v>1117</v>
      </c>
      <c r="J328" s="1" t="s">
        <v>1111</v>
      </c>
      <c r="K328" s="1" t="s">
        <v>1163</v>
      </c>
      <c r="L328" s="1">
        <f>FPL_Misc_Extract[[#This Row],[PPG]]/FPL_Misc_Extract[[#This Row],[Cost]]</f>
        <v>0.50684931506849318</v>
      </c>
    </row>
    <row r="329" spans="1:12" x14ac:dyDescent="0.45">
      <c r="A329" s="1" t="s">
        <v>312</v>
      </c>
      <c r="B329" s="1" t="s">
        <v>1182</v>
      </c>
      <c r="C329" s="1" t="s">
        <v>1098</v>
      </c>
      <c r="D329" s="1">
        <v>30</v>
      </c>
      <c r="E329" s="1">
        <v>1.7</v>
      </c>
      <c r="F329" s="1"/>
      <c r="G329" s="1"/>
      <c r="H329" s="1">
        <v>0</v>
      </c>
      <c r="I329" s="1" t="s">
        <v>1119</v>
      </c>
      <c r="J329" s="1" t="s">
        <v>1111</v>
      </c>
      <c r="K329" s="1" t="s">
        <v>1161</v>
      </c>
      <c r="L329" s="1">
        <f>FPL_Misc_Extract[[#This Row],[PPG]]/FPL_Misc_Extract[[#This Row],[Cost]]</f>
        <v>0.32075471698113206</v>
      </c>
    </row>
    <row r="330" spans="1:12" x14ac:dyDescent="0.45">
      <c r="A330" s="1" t="s">
        <v>333</v>
      </c>
      <c r="B330" s="1" t="s">
        <v>1181</v>
      </c>
      <c r="C330" s="1" t="s">
        <v>1096</v>
      </c>
      <c r="D330" s="1">
        <v>81</v>
      </c>
      <c r="E330" s="1">
        <v>3.1</v>
      </c>
      <c r="F330" s="1">
        <v>100</v>
      </c>
      <c r="G330" s="1">
        <v>100</v>
      </c>
      <c r="H330" s="1">
        <v>0.4</v>
      </c>
      <c r="I330" s="1" t="s">
        <v>1125</v>
      </c>
      <c r="J330" s="1" t="s">
        <v>1111</v>
      </c>
      <c r="K330" s="1" t="s">
        <v>1162</v>
      </c>
      <c r="L330" s="1">
        <f>FPL_Misc_Extract[[#This Row],[PPG]]/FPL_Misc_Extract[[#This Row],[Cost]]</f>
        <v>0.45588235294117652</v>
      </c>
    </row>
    <row r="331" spans="1:12" x14ac:dyDescent="0.45">
      <c r="A331" s="1" t="s">
        <v>574</v>
      </c>
      <c r="B331" s="1" t="s">
        <v>1181</v>
      </c>
      <c r="C331" s="1" t="s">
        <v>1099</v>
      </c>
      <c r="D331" s="1">
        <v>62</v>
      </c>
      <c r="E331" s="1">
        <v>3.9</v>
      </c>
      <c r="F331" s="1">
        <v>100</v>
      </c>
      <c r="G331" s="1">
        <v>100</v>
      </c>
      <c r="H331" s="1">
        <v>0.2</v>
      </c>
      <c r="I331" s="1" t="s">
        <v>1129</v>
      </c>
      <c r="J331" s="1" t="s">
        <v>1111</v>
      </c>
      <c r="K331" s="1" t="s">
        <v>1157</v>
      </c>
      <c r="L331" s="1">
        <f>FPL_Misc_Extract[[#This Row],[PPG]]/FPL_Misc_Extract[[#This Row],[Cost]]</f>
        <v>0.79591836734693866</v>
      </c>
    </row>
    <row r="332" spans="1:12" x14ac:dyDescent="0.45">
      <c r="A332" s="1" t="s">
        <v>641</v>
      </c>
      <c r="B332" s="1" t="s">
        <v>1181</v>
      </c>
      <c r="C332" s="1" t="s">
        <v>1094</v>
      </c>
      <c r="D332" s="1">
        <v>13</v>
      </c>
      <c r="E332" s="1">
        <v>1.2</v>
      </c>
      <c r="F332" s="1">
        <v>100</v>
      </c>
      <c r="G332" s="1">
        <v>100</v>
      </c>
      <c r="H332" s="1">
        <v>0</v>
      </c>
      <c r="I332" s="1" t="s">
        <v>1117</v>
      </c>
      <c r="J332" s="1" t="s">
        <v>1111</v>
      </c>
      <c r="K332" s="1" t="s">
        <v>1247</v>
      </c>
      <c r="L332" s="1">
        <f>FPL_Misc_Extract[[#This Row],[PPG]]/FPL_Misc_Extract[[#This Row],[Cost]]</f>
        <v>0.24</v>
      </c>
    </row>
    <row r="333" spans="1:12" x14ac:dyDescent="0.45">
      <c r="A333" s="1" t="s">
        <v>630</v>
      </c>
      <c r="B333" s="1" t="s">
        <v>1180</v>
      </c>
      <c r="C333" s="1" t="s">
        <v>1090</v>
      </c>
      <c r="D333" s="1">
        <v>9</v>
      </c>
      <c r="E333" s="1">
        <v>1</v>
      </c>
      <c r="F333" s="1">
        <v>100</v>
      </c>
      <c r="G333" s="1">
        <v>100</v>
      </c>
      <c r="H333" s="1">
        <v>0.2</v>
      </c>
      <c r="I333" s="1" t="s">
        <v>1114</v>
      </c>
      <c r="J333" s="1" t="s">
        <v>1111</v>
      </c>
      <c r="K333" s="1" t="s">
        <v>1115</v>
      </c>
      <c r="L333" s="1">
        <f>FPL_Misc_Extract[[#This Row],[PPG]]/FPL_Misc_Extract[[#This Row],[Cost]]</f>
        <v>0.23809523809523808</v>
      </c>
    </row>
    <row r="334" spans="1:12" x14ac:dyDescent="0.45">
      <c r="A334" s="1" t="s">
        <v>619</v>
      </c>
      <c r="B334" s="1" t="s">
        <v>1182</v>
      </c>
      <c r="C334" s="1" t="s">
        <v>1086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 t="s">
        <v>1112</v>
      </c>
      <c r="J334" s="1" t="s">
        <v>1113</v>
      </c>
      <c r="K334" s="1" t="s">
        <v>1154</v>
      </c>
      <c r="L334" s="1">
        <f>FPL_Misc_Extract[[#This Row],[PPG]]/FPL_Misc_Extract[[#This Row],[Cost]]</f>
        <v>0</v>
      </c>
    </row>
    <row r="335" spans="1:12" x14ac:dyDescent="0.45">
      <c r="A335" s="1" t="s">
        <v>254</v>
      </c>
      <c r="B335" s="1" t="s">
        <v>1180</v>
      </c>
      <c r="C335" s="1" t="s">
        <v>1097</v>
      </c>
      <c r="D335" s="1">
        <v>9</v>
      </c>
      <c r="E335" s="1">
        <v>3</v>
      </c>
      <c r="F335" s="1"/>
      <c r="G335" s="1"/>
      <c r="H335" s="1">
        <v>0</v>
      </c>
      <c r="I335" s="1" t="s">
        <v>1142</v>
      </c>
      <c r="J335" s="1" t="s">
        <v>1113</v>
      </c>
      <c r="K335" s="1" t="s">
        <v>1152</v>
      </c>
      <c r="L335" s="1">
        <f>FPL_Misc_Extract[[#This Row],[PPG]]/FPL_Misc_Extract[[#This Row],[Cost]]</f>
        <v>0.66666666666666663</v>
      </c>
    </row>
    <row r="336" spans="1:12" x14ac:dyDescent="0.45">
      <c r="A336" s="1" t="s">
        <v>111</v>
      </c>
      <c r="B336" s="1" t="s">
        <v>1181</v>
      </c>
      <c r="C336" s="1" t="s">
        <v>1084</v>
      </c>
      <c r="D336" s="1">
        <v>21</v>
      </c>
      <c r="E336" s="1">
        <v>1.6</v>
      </c>
      <c r="F336" s="1">
        <v>100</v>
      </c>
      <c r="G336" s="1">
        <v>100</v>
      </c>
      <c r="H336" s="1">
        <v>0.1</v>
      </c>
      <c r="I336" s="1" t="s">
        <v>1114</v>
      </c>
      <c r="J336" s="1" t="s">
        <v>1111</v>
      </c>
      <c r="K336" s="1" t="s">
        <v>1120</v>
      </c>
      <c r="L336" s="1">
        <f>FPL_Misc_Extract[[#This Row],[PPG]]/FPL_Misc_Extract[[#This Row],[Cost]]</f>
        <v>0.34782608695652178</v>
      </c>
    </row>
    <row r="337" spans="1:12" x14ac:dyDescent="0.45">
      <c r="A337" s="1" t="s">
        <v>535</v>
      </c>
      <c r="B337" s="1" t="s">
        <v>1182</v>
      </c>
      <c r="C337" s="1" t="s">
        <v>1099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 t="s">
        <v>1114</v>
      </c>
      <c r="J337" s="1" t="s">
        <v>1113</v>
      </c>
      <c r="K337" s="1" t="s">
        <v>1156</v>
      </c>
      <c r="L337" s="1">
        <f>FPL_Misc_Extract[[#This Row],[PPG]]/FPL_Misc_Extract[[#This Row],[Cost]]</f>
        <v>0</v>
      </c>
    </row>
    <row r="338" spans="1:12" x14ac:dyDescent="0.45">
      <c r="A338" s="1" t="s">
        <v>474</v>
      </c>
      <c r="B338" s="1" t="s">
        <v>1181</v>
      </c>
      <c r="C338" s="1" t="s">
        <v>1084</v>
      </c>
      <c r="D338" s="1">
        <v>20</v>
      </c>
      <c r="E338" s="1">
        <v>1.8</v>
      </c>
      <c r="F338" s="1">
        <v>100</v>
      </c>
      <c r="G338" s="1">
        <v>100</v>
      </c>
      <c r="H338" s="1">
        <v>0.1</v>
      </c>
      <c r="I338" s="1" t="s">
        <v>1114</v>
      </c>
      <c r="J338" s="1" t="s">
        <v>1111</v>
      </c>
      <c r="K338" s="1" t="s">
        <v>1156</v>
      </c>
      <c r="L338" s="1">
        <f>FPL_Misc_Extract[[#This Row],[PPG]]/FPL_Misc_Extract[[#This Row],[Cost]]</f>
        <v>0.41860465116279072</v>
      </c>
    </row>
    <row r="339" spans="1:12" x14ac:dyDescent="0.45">
      <c r="A339" s="1" t="s">
        <v>434</v>
      </c>
      <c r="B339" s="1" t="s">
        <v>1181</v>
      </c>
      <c r="C339" s="1" t="s">
        <v>1085</v>
      </c>
      <c r="D339" s="1">
        <v>56</v>
      </c>
      <c r="E339" s="1">
        <v>3.7</v>
      </c>
      <c r="F339" s="1"/>
      <c r="G339" s="1"/>
      <c r="H339" s="1">
        <v>0.9</v>
      </c>
      <c r="I339" s="1" t="s">
        <v>1144</v>
      </c>
      <c r="J339" s="1" t="s">
        <v>1111</v>
      </c>
      <c r="K339" s="1" t="s">
        <v>1235</v>
      </c>
      <c r="L339" s="1">
        <f>FPL_Misc_Extract[[#This Row],[PPG]]/FPL_Misc_Extract[[#This Row],[Cost]]</f>
        <v>0.66071428571428581</v>
      </c>
    </row>
    <row r="340" spans="1:12" x14ac:dyDescent="0.45">
      <c r="A340" s="1" t="s">
        <v>298</v>
      </c>
      <c r="B340" s="1" t="s">
        <v>1181</v>
      </c>
      <c r="C340" s="1" t="s">
        <v>1094</v>
      </c>
      <c r="D340" s="1">
        <v>43</v>
      </c>
      <c r="E340" s="1">
        <v>2.4</v>
      </c>
      <c r="F340" s="1">
        <v>0</v>
      </c>
      <c r="G340" s="1">
        <v>0</v>
      </c>
      <c r="H340" s="1">
        <v>0</v>
      </c>
      <c r="I340" s="1" t="s">
        <v>1142</v>
      </c>
      <c r="J340" s="1" t="s">
        <v>1109</v>
      </c>
      <c r="K340" s="1" t="s">
        <v>1122</v>
      </c>
      <c r="L340" s="1">
        <f>FPL_Misc_Extract[[#This Row],[PPG]]/FPL_Misc_Extract[[#This Row],[Cost]]</f>
        <v>0.39999999999999997</v>
      </c>
    </row>
    <row r="341" spans="1:12" x14ac:dyDescent="0.45">
      <c r="A341" s="1" t="s">
        <v>653</v>
      </c>
      <c r="B341" s="1" t="s">
        <v>1180</v>
      </c>
      <c r="C341" s="1" t="s">
        <v>1081</v>
      </c>
      <c r="D341" s="1">
        <v>71</v>
      </c>
      <c r="E341" s="1">
        <v>3.2</v>
      </c>
      <c r="F341" s="1">
        <v>100</v>
      </c>
      <c r="G341" s="1">
        <v>100</v>
      </c>
      <c r="H341" s="1">
        <v>0.7</v>
      </c>
      <c r="I341" s="1" t="s">
        <v>1116</v>
      </c>
      <c r="J341" s="1" t="s">
        <v>1111</v>
      </c>
      <c r="K341" s="1" t="s">
        <v>1120</v>
      </c>
      <c r="L341" s="1">
        <f>FPL_Misc_Extract[[#This Row],[PPG]]/FPL_Misc_Extract[[#This Row],[Cost]]</f>
        <v>0.69565217391304357</v>
      </c>
    </row>
    <row r="342" spans="1:12" x14ac:dyDescent="0.45">
      <c r="A342" s="1" t="s">
        <v>442</v>
      </c>
      <c r="B342" s="1" t="s">
        <v>0</v>
      </c>
      <c r="C342" s="1" t="s">
        <v>1098</v>
      </c>
      <c r="D342" s="1">
        <v>0</v>
      </c>
      <c r="E342" s="1">
        <v>0</v>
      </c>
      <c r="F342" s="1">
        <v>100</v>
      </c>
      <c r="G342" s="1">
        <v>100</v>
      </c>
      <c r="H342" s="1">
        <v>0</v>
      </c>
      <c r="I342" s="1" t="s">
        <v>1114</v>
      </c>
      <c r="J342" s="1" t="s">
        <v>1113</v>
      </c>
      <c r="K342" s="1" t="s">
        <v>1156</v>
      </c>
      <c r="L342" s="1">
        <f>FPL_Misc_Extract[[#This Row],[PPG]]/FPL_Misc_Extract[[#This Row],[Cost]]</f>
        <v>0</v>
      </c>
    </row>
    <row r="343" spans="1:12" x14ac:dyDescent="0.45">
      <c r="A343" s="1" t="s">
        <v>75</v>
      </c>
      <c r="B343" s="1" t="s">
        <v>1181</v>
      </c>
      <c r="C343" s="1" t="s">
        <v>1089</v>
      </c>
      <c r="D343" s="1">
        <v>56</v>
      </c>
      <c r="E343" s="1">
        <v>3.7</v>
      </c>
      <c r="F343" s="1">
        <v>100</v>
      </c>
      <c r="G343" s="1">
        <v>100</v>
      </c>
      <c r="H343" s="1">
        <v>0.8</v>
      </c>
      <c r="I343" s="1" t="s">
        <v>1128</v>
      </c>
      <c r="J343" s="1" t="s">
        <v>1111</v>
      </c>
      <c r="K343" s="1" t="s">
        <v>1156</v>
      </c>
      <c r="L343" s="1">
        <f>FPL_Misc_Extract[[#This Row],[PPG]]/FPL_Misc_Extract[[#This Row],[Cost]]</f>
        <v>0.86046511627906985</v>
      </c>
    </row>
    <row r="344" spans="1:12" x14ac:dyDescent="0.45">
      <c r="A344" s="1" t="s">
        <v>502</v>
      </c>
      <c r="B344" s="1" t="s">
        <v>0</v>
      </c>
      <c r="C344" s="1" t="s">
        <v>1096</v>
      </c>
      <c r="D344" s="1">
        <v>106</v>
      </c>
      <c r="E344" s="1">
        <v>3.8</v>
      </c>
      <c r="F344" s="1">
        <v>100</v>
      </c>
      <c r="G344" s="1">
        <v>100</v>
      </c>
      <c r="H344" s="1">
        <v>0.6</v>
      </c>
      <c r="I344" s="1" t="s">
        <v>1242</v>
      </c>
      <c r="J344" s="1" t="s">
        <v>1111</v>
      </c>
      <c r="K344" s="1" t="s">
        <v>1239</v>
      </c>
      <c r="L344" s="1">
        <f>FPL_Misc_Extract[[#This Row],[PPG]]/FPL_Misc_Extract[[#This Row],[Cost]]</f>
        <v>0.73076923076923073</v>
      </c>
    </row>
    <row r="345" spans="1:12" x14ac:dyDescent="0.45">
      <c r="A345" s="1" t="s">
        <v>170</v>
      </c>
      <c r="B345" s="1" t="s">
        <v>1181</v>
      </c>
      <c r="C345" s="1" t="s">
        <v>1083</v>
      </c>
      <c r="D345" s="1">
        <v>5</v>
      </c>
      <c r="E345" s="1">
        <v>1</v>
      </c>
      <c r="F345" s="1"/>
      <c r="G345" s="1"/>
      <c r="H345" s="1">
        <v>0</v>
      </c>
      <c r="I345" s="1" t="s">
        <v>1112</v>
      </c>
      <c r="J345" s="1" t="s">
        <v>1111</v>
      </c>
      <c r="K345" s="1" t="s">
        <v>1120</v>
      </c>
      <c r="L345" s="1">
        <f>FPL_Misc_Extract[[#This Row],[PPG]]/FPL_Misc_Extract[[#This Row],[Cost]]</f>
        <v>0.21739130434782611</v>
      </c>
    </row>
    <row r="346" spans="1:12" x14ac:dyDescent="0.45">
      <c r="A346" s="1" t="s">
        <v>235</v>
      </c>
      <c r="B346" s="1" t="s">
        <v>1182</v>
      </c>
      <c r="C346" s="1" t="s">
        <v>1092</v>
      </c>
      <c r="D346" s="1">
        <v>69</v>
      </c>
      <c r="E346" s="1">
        <v>3.5</v>
      </c>
      <c r="F346" s="1">
        <v>0</v>
      </c>
      <c r="G346" s="1">
        <v>0</v>
      </c>
      <c r="H346" s="1">
        <v>0.6</v>
      </c>
      <c r="I346" s="1" t="s">
        <v>1117</v>
      </c>
      <c r="J346" s="1" t="s">
        <v>1109</v>
      </c>
      <c r="K346" s="1" t="s">
        <v>1169</v>
      </c>
      <c r="L346" s="1">
        <f>FPL_Misc_Extract[[#This Row],[PPG]]/FPL_Misc_Extract[[#This Row],[Cost]]</f>
        <v>0.61403508771929827</v>
      </c>
    </row>
    <row r="347" spans="1:12" x14ac:dyDescent="0.45">
      <c r="A347" s="1" t="s">
        <v>121</v>
      </c>
      <c r="B347" s="1" t="s">
        <v>1180</v>
      </c>
      <c r="C347" s="1" t="s">
        <v>1087</v>
      </c>
      <c r="D347" s="1">
        <v>56</v>
      </c>
      <c r="E347" s="1">
        <v>3.3</v>
      </c>
      <c r="F347" s="1">
        <v>100</v>
      </c>
      <c r="G347" s="1">
        <v>100</v>
      </c>
      <c r="H347" s="1">
        <v>0.4</v>
      </c>
      <c r="I347" s="1" t="s">
        <v>1126</v>
      </c>
      <c r="J347" s="1" t="s">
        <v>1111</v>
      </c>
      <c r="K347" s="1" t="s">
        <v>1170</v>
      </c>
      <c r="L347" s="1">
        <f>FPL_Misc_Extract[[#This Row],[PPG]]/FPL_Misc_Extract[[#This Row],[Cost]]</f>
        <v>0.6875</v>
      </c>
    </row>
    <row r="348" spans="1:12" x14ac:dyDescent="0.45">
      <c r="A348" s="1" t="s">
        <v>465</v>
      </c>
      <c r="B348" s="1" t="s">
        <v>1181</v>
      </c>
      <c r="C348" s="1" t="s">
        <v>1095</v>
      </c>
      <c r="D348" s="1">
        <v>0</v>
      </c>
      <c r="E348" s="1">
        <v>0</v>
      </c>
      <c r="F348" s="1"/>
      <c r="G348" s="1"/>
      <c r="H348" s="1">
        <v>0</v>
      </c>
      <c r="I348" s="1" t="s">
        <v>1112</v>
      </c>
      <c r="J348" s="1" t="s">
        <v>1111</v>
      </c>
      <c r="K348" s="1" t="s">
        <v>1152</v>
      </c>
      <c r="L348" s="1">
        <f>FPL_Misc_Extract[[#This Row],[PPG]]/FPL_Misc_Extract[[#This Row],[Cost]]</f>
        <v>0</v>
      </c>
    </row>
    <row r="349" spans="1:12" x14ac:dyDescent="0.45">
      <c r="A349" s="1" t="s">
        <v>179</v>
      </c>
      <c r="B349" s="1" t="s">
        <v>1182</v>
      </c>
      <c r="C349" s="1" t="s">
        <v>1085</v>
      </c>
      <c r="D349" s="1">
        <v>158</v>
      </c>
      <c r="E349" s="1">
        <v>5.9</v>
      </c>
      <c r="F349" s="1">
        <v>100</v>
      </c>
      <c r="G349" s="1">
        <v>100</v>
      </c>
      <c r="H349" s="1">
        <v>0.5</v>
      </c>
      <c r="I349" s="1" t="s">
        <v>1431</v>
      </c>
      <c r="J349" s="1" t="s">
        <v>1111</v>
      </c>
      <c r="K349" s="1" t="s">
        <v>1252</v>
      </c>
      <c r="L349" s="1">
        <f>FPL_Misc_Extract[[#This Row],[PPG]]/FPL_Misc_Extract[[#This Row],[Cost]]</f>
        <v>0.67045454545454541</v>
      </c>
    </row>
    <row r="350" spans="1:12" x14ac:dyDescent="0.45">
      <c r="A350" s="1" t="s">
        <v>396</v>
      </c>
      <c r="B350" s="1" t="s">
        <v>1181</v>
      </c>
      <c r="C350" s="1" t="s">
        <v>1081</v>
      </c>
      <c r="D350" s="1">
        <v>1</v>
      </c>
      <c r="E350" s="1">
        <v>1</v>
      </c>
      <c r="F350" s="1"/>
      <c r="G350" s="1"/>
      <c r="H350" s="1">
        <v>0</v>
      </c>
      <c r="I350" s="1" t="s">
        <v>1112</v>
      </c>
      <c r="J350" s="1" t="s">
        <v>1111</v>
      </c>
      <c r="K350" s="1" t="s">
        <v>1152</v>
      </c>
      <c r="L350" s="1">
        <f>FPL_Misc_Extract[[#This Row],[PPG]]/FPL_Misc_Extract[[#This Row],[Cost]]</f>
        <v>0.22222222222222221</v>
      </c>
    </row>
    <row r="351" spans="1:12" x14ac:dyDescent="0.45">
      <c r="A351" s="1" t="s">
        <v>643</v>
      </c>
      <c r="B351" s="1" t="s">
        <v>1181</v>
      </c>
      <c r="C351" s="1" t="s">
        <v>1094</v>
      </c>
      <c r="D351" s="1">
        <v>82</v>
      </c>
      <c r="E351" s="1">
        <v>3</v>
      </c>
      <c r="F351" s="1">
        <v>100</v>
      </c>
      <c r="G351" s="1">
        <v>100</v>
      </c>
      <c r="H351" s="1">
        <v>0.3</v>
      </c>
      <c r="I351" s="1" t="s">
        <v>1129</v>
      </c>
      <c r="J351" s="1" t="s">
        <v>1111</v>
      </c>
      <c r="K351" s="1" t="s">
        <v>1157</v>
      </c>
      <c r="L351" s="1">
        <f>FPL_Misc_Extract[[#This Row],[PPG]]/FPL_Misc_Extract[[#This Row],[Cost]]</f>
        <v>0.61224489795918358</v>
      </c>
    </row>
    <row r="352" spans="1:12" x14ac:dyDescent="0.45">
      <c r="A352" s="1" t="s">
        <v>644</v>
      </c>
      <c r="B352" s="1" t="s">
        <v>1181</v>
      </c>
      <c r="C352" s="1" t="s">
        <v>1082</v>
      </c>
      <c r="D352" s="1">
        <v>2</v>
      </c>
      <c r="E352" s="1">
        <v>1</v>
      </c>
      <c r="F352" s="1">
        <v>100</v>
      </c>
      <c r="G352" s="1">
        <v>100</v>
      </c>
      <c r="H352" s="1">
        <v>0</v>
      </c>
      <c r="I352" s="1" t="s">
        <v>1112</v>
      </c>
      <c r="J352" s="1" t="s">
        <v>1111</v>
      </c>
      <c r="K352" s="1" t="s">
        <v>1156</v>
      </c>
      <c r="L352" s="1">
        <f>FPL_Misc_Extract[[#This Row],[PPG]]/FPL_Misc_Extract[[#This Row],[Cost]]</f>
        <v>0.23255813953488372</v>
      </c>
    </row>
    <row r="353" spans="1:12" x14ac:dyDescent="0.45">
      <c r="A353" s="1" t="s">
        <v>482</v>
      </c>
      <c r="B353" s="1" t="s">
        <v>0</v>
      </c>
      <c r="C353" s="1" t="s">
        <v>1080</v>
      </c>
      <c r="D353" s="1">
        <v>0</v>
      </c>
      <c r="E353" s="1">
        <v>0</v>
      </c>
      <c r="F353" s="1"/>
      <c r="G353" s="1"/>
      <c r="H353" s="1">
        <v>0</v>
      </c>
      <c r="I353" s="1" t="s">
        <v>1112</v>
      </c>
      <c r="J353" s="1" t="s">
        <v>1111</v>
      </c>
      <c r="K353" s="1" t="s">
        <v>1237</v>
      </c>
      <c r="L353" s="1">
        <f>FPL_Misc_Extract[[#This Row],[PPG]]/FPL_Misc_Extract[[#This Row],[Cost]]</f>
        <v>0</v>
      </c>
    </row>
    <row r="354" spans="1:12" x14ac:dyDescent="0.45">
      <c r="A354" s="1" t="s">
        <v>440</v>
      </c>
      <c r="B354" s="1" t="s">
        <v>0</v>
      </c>
      <c r="C354" s="1" t="s">
        <v>1086</v>
      </c>
      <c r="D354" s="1">
        <v>0</v>
      </c>
      <c r="E354" s="1">
        <v>0</v>
      </c>
      <c r="F354" s="1"/>
      <c r="G354" s="1"/>
      <c r="H354" s="1">
        <v>0</v>
      </c>
      <c r="I354" s="1" t="s">
        <v>1114</v>
      </c>
      <c r="J354" s="1" t="s">
        <v>1111</v>
      </c>
      <c r="K354" s="1" t="s">
        <v>1143</v>
      </c>
      <c r="L354" s="1">
        <f>FPL_Misc_Extract[[#This Row],[PPG]]/FPL_Misc_Extract[[#This Row],[Cost]]</f>
        <v>0</v>
      </c>
    </row>
    <row r="355" spans="1:12" x14ac:dyDescent="0.45">
      <c r="A355" s="1" t="s">
        <v>561</v>
      </c>
      <c r="B355" s="1" t="s">
        <v>1180</v>
      </c>
      <c r="C355" s="1" t="s">
        <v>1088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 t="s">
        <v>1112</v>
      </c>
      <c r="J355" s="1" t="s">
        <v>1113</v>
      </c>
      <c r="K355" s="1" t="s">
        <v>1237</v>
      </c>
      <c r="L355" s="1">
        <f>FPL_Misc_Extract[[#This Row],[PPG]]/FPL_Misc_Extract[[#This Row],[Cost]]</f>
        <v>0</v>
      </c>
    </row>
    <row r="356" spans="1:12" x14ac:dyDescent="0.45">
      <c r="A356" s="1" t="s">
        <v>639</v>
      </c>
      <c r="B356" s="1" t="s">
        <v>1181</v>
      </c>
      <c r="C356" s="1" t="s">
        <v>1086</v>
      </c>
      <c r="D356" s="1">
        <v>193</v>
      </c>
      <c r="E356" s="1">
        <v>7.1</v>
      </c>
      <c r="F356" s="1">
        <v>100</v>
      </c>
      <c r="G356" s="1">
        <v>100</v>
      </c>
      <c r="H356" s="1">
        <v>0.7</v>
      </c>
      <c r="I356" s="1" t="s">
        <v>1432</v>
      </c>
      <c r="J356" s="1" t="s">
        <v>1111</v>
      </c>
      <c r="K356" s="1" t="s">
        <v>1163</v>
      </c>
      <c r="L356" s="1">
        <f>FPL_Misc_Extract[[#This Row],[PPG]]/FPL_Misc_Extract[[#This Row],[Cost]]</f>
        <v>0.9726027397260274</v>
      </c>
    </row>
    <row r="357" spans="1:12" x14ac:dyDescent="0.45">
      <c r="A357" s="1" t="s">
        <v>270</v>
      </c>
      <c r="B357" s="1" t="s">
        <v>1182</v>
      </c>
      <c r="C357" s="1" t="s">
        <v>1099</v>
      </c>
      <c r="D357" s="1">
        <v>7</v>
      </c>
      <c r="E357" s="1">
        <v>2.2999999999999998</v>
      </c>
      <c r="F357" s="1">
        <v>0</v>
      </c>
      <c r="G357" s="1">
        <v>0</v>
      </c>
      <c r="H357" s="1">
        <v>0</v>
      </c>
      <c r="I357" s="1" t="s">
        <v>1142</v>
      </c>
      <c r="J357" s="1" t="s">
        <v>1113</v>
      </c>
      <c r="K357" s="1" t="s">
        <v>1152</v>
      </c>
      <c r="L357" s="1">
        <f>FPL_Misc_Extract[[#This Row],[PPG]]/FPL_Misc_Extract[[#This Row],[Cost]]</f>
        <v>0.51111111111111107</v>
      </c>
    </row>
    <row r="358" spans="1:12" x14ac:dyDescent="0.45">
      <c r="A358" s="1" t="s">
        <v>662</v>
      </c>
      <c r="B358" s="1" t="s">
        <v>1180</v>
      </c>
      <c r="C358" s="1" t="s">
        <v>1088</v>
      </c>
      <c r="D358" s="1">
        <v>39</v>
      </c>
      <c r="E358" s="1">
        <v>2.8</v>
      </c>
      <c r="F358" s="1">
        <v>100</v>
      </c>
      <c r="G358" s="1">
        <v>100</v>
      </c>
      <c r="H358" s="1">
        <v>0</v>
      </c>
      <c r="I358" s="1" t="s">
        <v>1360</v>
      </c>
      <c r="J358" s="1" t="s">
        <v>1111</v>
      </c>
      <c r="K358" s="1" t="s">
        <v>1161</v>
      </c>
      <c r="L358" s="1">
        <f>FPL_Misc_Extract[[#This Row],[PPG]]/FPL_Misc_Extract[[#This Row],[Cost]]</f>
        <v>0.52830188679245282</v>
      </c>
    </row>
    <row r="359" spans="1:12" x14ac:dyDescent="0.45">
      <c r="A359" s="1" t="s">
        <v>423</v>
      </c>
      <c r="B359" s="1" t="s">
        <v>0</v>
      </c>
      <c r="C359" s="1" t="s">
        <v>1094</v>
      </c>
      <c r="D359" s="1">
        <v>21</v>
      </c>
      <c r="E359" s="1">
        <v>2.1</v>
      </c>
      <c r="F359" s="1"/>
      <c r="G359" s="1"/>
      <c r="H359" s="1">
        <v>0.4</v>
      </c>
      <c r="I359" s="1" t="s">
        <v>1142</v>
      </c>
      <c r="J359" s="1" t="s">
        <v>1111</v>
      </c>
      <c r="K359" s="1" t="s">
        <v>1156</v>
      </c>
      <c r="L359" s="1">
        <f>FPL_Misc_Extract[[#This Row],[PPG]]/FPL_Misc_Extract[[#This Row],[Cost]]</f>
        <v>0.48837209302325585</v>
      </c>
    </row>
    <row r="360" spans="1:12" x14ac:dyDescent="0.45">
      <c r="A360" s="1" t="s">
        <v>678</v>
      </c>
      <c r="B360" s="1" t="s">
        <v>1180</v>
      </c>
      <c r="C360" s="1" t="s">
        <v>1087</v>
      </c>
      <c r="D360" s="1">
        <v>0</v>
      </c>
      <c r="E360" s="1">
        <v>0</v>
      </c>
      <c r="F360" s="1"/>
      <c r="G360" s="1"/>
      <c r="H360" s="1">
        <v>0</v>
      </c>
      <c r="I360" s="1" t="s">
        <v>1112</v>
      </c>
      <c r="J360" s="1" t="s">
        <v>1113</v>
      </c>
      <c r="K360" s="1" t="s">
        <v>1152</v>
      </c>
      <c r="L360" s="1">
        <f>FPL_Misc_Extract[[#This Row],[PPG]]/FPL_Misc_Extract[[#This Row],[Cost]]</f>
        <v>0</v>
      </c>
    </row>
    <row r="361" spans="1:12" x14ac:dyDescent="0.45">
      <c r="A361" s="1" t="s">
        <v>313</v>
      </c>
      <c r="B361" s="1" t="s">
        <v>1181</v>
      </c>
      <c r="C361" s="1" t="s">
        <v>1088</v>
      </c>
      <c r="D361" s="1">
        <v>0</v>
      </c>
      <c r="E361" s="1">
        <v>0</v>
      </c>
      <c r="F361" s="1"/>
      <c r="G361" s="1"/>
      <c r="H361" s="1">
        <v>0</v>
      </c>
      <c r="I361" s="1" t="s">
        <v>1112</v>
      </c>
      <c r="J361" s="1" t="s">
        <v>1111</v>
      </c>
      <c r="K361" s="1" t="s">
        <v>1152</v>
      </c>
      <c r="L361" s="1">
        <f>FPL_Misc_Extract[[#This Row],[PPG]]/FPL_Misc_Extract[[#This Row],[Cost]]</f>
        <v>0</v>
      </c>
    </row>
    <row r="362" spans="1:12" x14ac:dyDescent="0.45">
      <c r="A362" s="1" t="s">
        <v>310</v>
      </c>
      <c r="B362" s="1" t="s">
        <v>1181</v>
      </c>
      <c r="C362" s="1" t="s">
        <v>1092</v>
      </c>
      <c r="D362" s="1">
        <v>95</v>
      </c>
      <c r="E362" s="1">
        <v>3.5</v>
      </c>
      <c r="F362" s="1">
        <v>100</v>
      </c>
      <c r="G362" s="1">
        <v>100</v>
      </c>
      <c r="H362" s="1">
        <v>0.1</v>
      </c>
      <c r="I362" s="1" t="s">
        <v>1174</v>
      </c>
      <c r="J362" s="1" t="s">
        <v>1111</v>
      </c>
      <c r="K362" s="1" t="s">
        <v>1163</v>
      </c>
      <c r="L362" s="1">
        <f>FPL_Misc_Extract[[#This Row],[PPG]]/FPL_Misc_Extract[[#This Row],[Cost]]</f>
        <v>0.47945205479452058</v>
      </c>
    </row>
    <row r="363" spans="1:12" x14ac:dyDescent="0.45">
      <c r="A363" s="1" t="s">
        <v>325</v>
      </c>
      <c r="B363" s="1" t="s">
        <v>1180</v>
      </c>
      <c r="C363" s="1" t="s">
        <v>1084</v>
      </c>
      <c r="D363" s="1">
        <v>2</v>
      </c>
      <c r="E363" s="1">
        <v>2</v>
      </c>
      <c r="F363" s="1"/>
      <c r="G363" s="1"/>
      <c r="H363" s="1">
        <v>0</v>
      </c>
      <c r="I363" s="1" t="s">
        <v>1116</v>
      </c>
      <c r="J363" s="1" t="s">
        <v>1111</v>
      </c>
      <c r="K363" s="1" t="s">
        <v>1165</v>
      </c>
      <c r="L363" s="1">
        <f>FPL_Misc_Extract[[#This Row],[PPG]]/FPL_Misc_Extract[[#This Row],[Cost]]</f>
        <v>0.54054054054054046</v>
      </c>
    </row>
    <row r="364" spans="1:12" x14ac:dyDescent="0.45">
      <c r="A364" s="1" t="s">
        <v>513</v>
      </c>
      <c r="B364" s="1" t="s">
        <v>1181</v>
      </c>
      <c r="C364" s="1" t="s">
        <v>1087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 t="s">
        <v>1112</v>
      </c>
      <c r="J364" s="1" t="s">
        <v>1113</v>
      </c>
      <c r="K364" s="1" t="s">
        <v>1236</v>
      </c>
      <c r="L364" s="1">
        <f>FPL_Misc_Extract[[#This Row],[PPG]]/FPL_Misc_Extract[[#This Row],[Cost]]</f>
        <v>0</v>
      </c>
    </row>
    <row r="365" spans="1:12" x14ac:dyDescent="0.45">
      <c r="A365" s="1" t="s">
        <v>510</v>
      </c>
      <c r="B365" s="1" t="s">
        <v>1182</v>
      </c>
      <c r="C365" s="1" t="s">
        <v>1089</v>
      </c>
      <c r="D365" s="1">
        <v>97</v>
      </c>
      <c r="E365" s="1">
        <v>4.4000000000000004</v>
      </c>
      <c r="F365" s="1">
        <v>100</v>
      </c>
      <c r="G365" s="1">
        <v>100</v>
      </c>
      <c r="H365" s="1">
        <v>0.4</v>
      </c>
      <c r="I365" s="1" t="s">
        <v>1173</v>
      </c>
      <c r="J365" s="1" t="s">
        <v>1111</v>
      </c>
      <c r="K365" s="1" t="s">
        <v>1146</v>
      </c>
      <c r="L365" s="1">
        <f>FPL_Misc_Extract[[#This Row],[PPG]]/FPL_Misc_Extract[[#This Row],[Cost]]</f>
        <v>0.57894736842105265</v>
      </c>
    </row>
    <row r="366" spans="1:12" x14ac:dyDescent="0.45">
      <c r="A366" s="1" t="s">
        <v>427</v>
      </c>
      <c r="B366" s="1" t="s">
        <v>1180</v>
      </c>
      <c r="C366" s="1" t="s">
        <v>1091</v>
      </c>
      <c r="D366" s="1">
        <v>51</v>
      </c>
      <c r="E366" s="1">
        <v>2.2000000000000002</v>
      </c>
      <c r="F366" s="1">
        <v>100</v>
      </c>
      <c r="G366" s="1">
        <v>100</v>
      </c>
      <c r="H366" s="1">
        <v>0.2</v>
      </c>
      <c r="I366" s="1" t="s">
        <v>1145</v>
      </c>
      <c r="J366" s="1" t="s">
        <v>1111</v>
      </c>
      <c r="K366" s="1" t="s">
        <v>1115</v>
      </c>
      <c r="L366" s="1">
        <f>FPL_Misc_Extract[[#This Row],[PPG]]/FPL_Misc_Extract[[#This Row],[Cost]]</f>
        <v>0.52380952380952384</v>
      </c>
    </row>
    <row r="367" spans="1:12" x14ac:dyDescent="0.45">
      <c r="A367" s="1" t="s">
        <v>271</v>
      </c>
      <c r="B367" s="1" t="s">
        <v>1180</v>
      </c>
      <c r="C367" s="1" t="s">
        <v>1092</v>
      </c>
      <c r="D367" s="1">
        <v>19</v>
      </c>
      <c r="E367" s="1">
        <v>2.7</v>
      </c>
      <c r="F367" s="1"/>
      <c r="G367" s="1"/>
      <c r="H367" s="1">
        <v>0</v>
      </c>
      <c r="I367" s="1" t="s">
        <v>1114</v>
      </c>
      <c r="J367" s="1" t="s">
        <v>1111</v>
      </c>
      <c r="K367" s="1" t="s">
        <v>1136</v>
      </c>
      <c r="L367" s="1">
        <f>FPL_Misc_Extract[[#This Row],[PPG]]/FPL_Misc_Extract[[#This Row],[Cost]]</f>
        <v>0.6585365853658538</v>
      </c>
    </row>
    <row r="368" spans="1:12" x14ac:dyDescent="0.45">
      <c r="A368" s="1" t="s">
        <v>145</v>
      </c>
      <c r="B368" s="1" t="s">
        <v>1181</v>
      </c>
      <c r="C368" s="1" t="s">
        <v>1090</v>
      </c>
      <c r="D368" s="1">
        <v>0</v>
      </c>
      <c r="E368" s="1">
        <v>0</v>
      </c>
      <c r="F368" s="1">
        <v>100</v>
      </c>
      <c r="G368" s="1">
        <v>100</v>
      </c>
      <c r="H368" s="1">
        <v>0</v>
      </c>
      <c r="I368" s="1" t="s">
        <v>1112</v>
      </c>
      <c r="J368" s="1" t="s">
        <v>1111</v>
      </c>
      <c r="K368" s="1" t="s">
        <v>1152</v>
      </c>
      <c r="L368" s="1">
        <f>FPL_Misc_Extract[[#This Row],[PPG]]/FPL_Misc_Extract[[#This Row],[Cost]]</f>
        <v>0</v>
      </c>
    </row>
    <row r="369" spans="1:12" x14ac:dyDescent="0.45">
      <c r="A369" s="1" t="s">
        <v>332</v>
      </c>
      <c r="B369" s="1" t="s">
        <v>1181</v>
      </c>
      <c r="C369" s="1" t="s">
        <v>1096</v>
      </c>
      <c r="D369" s="1">
        <v>27</v>
      </c>
      <c r="E369" s="1">
        <v>2.1</v>
      </c>
      <c r="F369" s="1">
        <v>100</v>
      </c>
      <c r="G369" s="1">
        <v>100</v>
      </c>
      <c r="H369" s="1">
        <v>0.2</v>
      </c>
      <c r="I369" s="1" t="s">
        <v>1114</v>
      </c>
      <c r="J369" s="1" t="s">
        <v>1111</v>
      </c>
      <c r="K369" s="1" t="s">
        <v>1157</v>
      </c>
      <c r="L369" s="1">
        <f>FPL_Misc_Extract[[#This Row],[PPG]]/FPL_Misc_Extract[[#This Row],[Cost]]</f>
        <v>0.42857142857142855</v>
      </c>
    </row>
    <row r="370" spans="1:12" x14ac:dyDescent="0.45">
      <c r="A370" s="1" t="s">
        <v>377</v>
      </c>
      <c r="B370" s="1" t="s">
        <v>1181</v>
      </c>
      <c r="C370" s="1" t="s">
        <v>1089</v>
      </c>
      <c r="D370" s="1">
        <v>109</v>
      </c>
      <c r="E370" s="1">
        <v>3.9</v>
      </c>
      <c r="F370" s="1"/>
      <c r="G370" s="1"/>
      <c r="H370" s="1">
        <v>0.5</v>
      </c>
      <c r="I370" s="1" t="s">
        <v>1141</v>
      </c>
      <c r="J370" s="1" t="s">
        <v>1111</v>
      </c>
      <c r="K370" s="1" t="s">
        <v>1234</v>
      </c>
      <c r="L370" s="1">
        <f>FPL_Misc_Extract[[#This Row],[PPG]]/FPL_Misc_Extract[[#This Row],[Cost]]</f>
        <v>0.48148148148148151</v>
      </c>
    </row>
    <row r="371" spans="1:12" x14ac:dyDescent="0.45">
      <c r="A371" s="1" t="s">
        <v>303</v>
      </c>
      <c r="B371" s="1" t="s">
        <v>1181</v>
      </c>
      <c r="C371" s="1" t="s">
        <v>1083</v>
      </c>
      <c r="D371" s="1">
        <v>53</v>
      </c>
      <c r="E371" s="1">
        <v>2</v>
      </c>
      <c r="F371" s="1">
        <v>100</v>
      </c>
      <c r="G371" s="1">
        <v>100</v>
      </c>
      <c r="H371" s="1">
        <v>0.3</v>
      </c>
      <c r="I371" s="1" t="s">
        <v>1139</v>
      </c>
      <c r="J371" s="1" t="s">
        <v>1111</v>
      </c>
      <c r="K371" s="1" t="s">
        <v>1120</v>
      </c>
      <c r="L371" s="1">
        <f>FPL_Misc_Extract[[#This Row],[PPG]]/FPL_Misc_Extract[[#This Row],[Cost]]</f>
        <v>0.43478260869565222</v>
      </c>
    </row>
    <row r="372" spans="1:12" x14ac:dyDescent="0.45">
      <c r="A372" s="1" t="s">
        <v>348</v>
      </c>
      <c r="B372" s="1" t="s">
        <v>1180</v>
      </c>
      <c r="C372" s="1" t="s">
        <v>1094</v>
      </c>
      <c r="D372" s="1">
        <v>1</v>
      </c>
      <c r="E372" s="1">
        <v>1</v>
      </c>
      <c r="F372" s="1">
        <v>100</v>
      </c>
      <c r="G372" s="1">
        <v>100</v>
      </c>
      <c r="H372" s="1">
        <v>0</v>
      </c>
      <c r="I372" s="1" t="s">
        <v>1114</v>
      </c>
      <c r="J372" s="1" t="s">
        <v>1111</v>
      </c>
      <c r="K372" s="1" t="s">
        <v>1115</v>
      </c>
      <c r="L372" s="1">
        <f>FPL_Misc_Extract[[#This Row],[PPG]]/FPL_Misc_Extract[[#This Row],[Cost]]</f>
        <v>0.23809523809523808</v>
      </c>
    </row>
    <row r="373" spans="1:12" x14ac:dyDescent="0.45">
      <c r="A373" s="1" t="s">
        <v>382</v>
      </c>
      <c r="B373" s="1" t="s">
        <v>1182</v>
      </c>
      <c r="C373" s="1" t="s">
        <v>1092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 t="s">
        <v>1114</v>
      </c>
      <c r="J373" s="1" t="s">
        <v>1113</v>
      </c>
      <c r="K373" s="1" t="s">
        <v>1152</v>
      </c>
      <c r="L373" s="1">
        <f>FPL_Misc_Extract[[#This Row],[PPG]]/FPL_Misc_Extract[[#This Row],[Cost]]</f>
        <v>0</v>
      </c>
    </row>
    <row r="374" spans="1:12" x14ac:dyDescent="0.45">
      <c r="A374" s="1" t="s">
        <v>294</v>
      </c>
      <c r="B374" s="1" t="s">
        <v>1180</v>
      </c>
      <c r="C374" s="1" t="s">
        <v>1090</v>
      </c>
      <c r="D374" s="1">
        <v>2</v>
      </c>
      <c r="E374" s="1">
        <v>0.7</v>
      </c>
      <c r="F374" s="1">
        <v>100</v>
      </c>
      <c r="G374" s="1">
        <v>100</v>
      </c>
      <c r="H374" s="1">
        <v>0</v>
      </c>
      <c r="I374" s="1" t="s">
        <v>1112</v>
      </c>
      <c r="J374" s="1" t="s">
        <v>1111</v>
      </c>
      <c r="K374" s="1" t="s">
        <v>1136</v>
      </c>
      <c r="L374" s="1">
        <f>FPL_Misc_Extract[[#This Row],[PPG]]/FPL_Misc_Extract[[#This Row],[Cost]]</f>
        <v>0.17073170731707318</v>
      </c>
    </row>
    <row r="375" spans="1:12" x14ac:dyDescent="0.45">
      <c r="A375" s="1" t="s">
        <v>521</v>
      </c>
      <c r="B375" s="1" t="s">
        <v>1180</v>
      </c>
      <c r="C375" s="1" t="s">
        <v>1090</v>
      </c>
      <c r="D375" s="1">
        <v>51</v>
      </c>
      <c r="E375" s="1">
        <v>2.1</v>
      </c>
      <c r="F375" s="1">
        <v>0</v>
      </c>
      <c r="G375" s="1">
        <v>0</v>
      </c>
      <c r="H375" s="1">
        <v>0</v>
      </c>
      <c r="I375" s="1" t="s">
        <v>1123</v>
      </c>
      <c r="J375" s="1" t="s">
        <v>1109</v>
      </c>
      <c r="K375" s="1" t="s">
        <v>1157</v>
      </c>
      <c r="L375" s="1">
        <f>FPL_Misc_Extract[[#This Row],[PPG]]/FPL_Misc_Extract[[#This Row],[Cost]]</f>
        <v>0.42857142857142855</v>
      </c>
    </row>
    <row r="376" spans="1:12" x14ac:dyDescent="0.45">
      <c r="A376" s="1" t="s">
        <v>597</v>
      </c>
      <c r="B376" s="1" t="s">
        <v>1182</v>
      </c>
      <c r="C376" s="1" t="s">
        <v>1091</v>
      </c>
      <c r="D376" s="1">
        <v>52</v>
      </c>
      <c r="E376" s="1">
        <v>2.6</v>
      </c>
      <c r="F376" s="1">
        <v>100</v>
      </c>
      <c r="G376" s="1">
        <v>100</v>
      </c>
      <c r="H376" s="1">
        <v>0.2</v>
      </c>
      <c r="I376" s="1" t="s">
        <v>1112</v>
      </c>
      <c r="J376" s="1" t="s">
        <v>1111</v>
      </c>
      <c r="K376" s="1" t="s">
        <v>1239</v>
      </c>
      <c r="L376" s="1">
        <f>FPL_Misc_Extract[[#This Row],[PPG]]/FPL_Misc_Extract[[#This Row],[Cost]]</f>
        <v>0.5</v>
      </c>
    </row>
    <row r="377" spans="1:12" x14ac:dyDescent="0.45">
      <c r="A377" s="1" t="s">
        <v>420</v>
      </c>
      <c r="B377" s="1" t="s">
        <v>1182</v>
      </c>
      <c r="C377" s="1" t="s">
        <v>1085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 t="s">
        <v>1114</v>
      </c>
      <c r="J377" s="1" t="s">
        <v>1113</v>
      </c>
      <c r="K377" s="1" t="s">
        <v>1154</v>
      </c>
      <c r="L377" s="1">
        <f>FPL_Misc_Extract[[#This Row],[PPG]]/FPL_Misc_Extract[[#This Row],[Cost]]</f>
        <v>0</v>
      </c>
    </row>
    <row r="378" spans="1:12" x14ac:dyDescent="0.45">
      <c r="A378" s="1" t="s">
        <v>307</v>
      </c>
      <c r="B378" s="1" t="s">
        <v>1181</v>
      </c>
      <c r="C378" s="1" t="s">
        <v>1084</v>
      </c>
      <c r="D378" s="1">
        <v>66</v>
      </c>
      <c r="E378" s="1">
        <v>2.8</v>
      </c>
      <c r="F378" s="1">
        <v>0</v>
      </c>
      <c r="G378" s="1">
        <v>0</v>
      </c>
      <c r="H378" s="1">
        <v>0</v>
      </c>
      <c r="I378" s="1" t="s">
        <v>1142</v>
      </c>
      <c r="J378" s="1" t="s">
        <v>1109</v>
      </c>
      <c r="K378" s="1" t="s">
        <v>1247</v>
      </c>
      <c r="L378" s="1">
        <f>FPL_Misc_Extract[[#This Row],[PPG]]/FPL_Misc_Extract[[#This Row],[Cost]]</f>
        <v>0.55999999999999994</v>
      </c>
    </row>
    <row r="379" spans="1:12" x14ac:dyDescent="0.45">
      <c r="A379" s="1" t="s">
        <v>606</v>
      </c>
      <c r="B379" s="1" t="s">
        <v>1180</v>
      </c>
      <c r="C379" s="1" t="s">
        <v>1098</v>
      </c>
      <c r="D379" s="1">
        <v>74</v>
      </c>
      <c r="E379" s="1">
        <v>3.1</v>
      </c>
      <c r="F379" s="1">
        <v>100</v>
      </c>
      <c r="G379" s="1">
        <v>100</v>
      </c>
      <c r="H379" s="1">
        <v>0.1</v>
      </c>
      <c r="I379" s="1" t="s">
        <v>1129</v>
      </c>
      <c r="J379" s="1" t="s">
        <v>1111</v>
      </c>
      <c r="K379" s="1" t="s">
        <v>1157</v>
      </c>
      <c r="L379" s="1">
        <f>FPL_Misc_Extract[[#This Row],[PPG]]/FPL_Misc_Extract[[#This Row],[Cost]]</f>
        <v>0.63265306122448972</v>
      </c>
    </row>
    <row r="380" spans="1:12" x14ac:dyDescent="0.45">
      <c r="A380" s="1" t="s">
        <v>181</v>
      </c>
      <c r="B380" s="1" t="s">
        <v>0</v>
      </c>
      <c r="C380" s="1" t="s">
        <v>1084</v>
      </c>
      <c r="D380" s="1">
        <v>18</v>
      </c>
      <c r="E380" s="1">
        <v>3</v>
      </c>
      <c r="F380" s="1"/>
      <c r="G380" s="1"/>
      <c r="H380" s="1">
        <v>0</v>
      </c>
      <c r="I380" s="1" t="s">
        <v>1249</v>
      </c>
      <c r="J380" s="1" t="s">
        <v>1111</v>
      </c>
      <c r="K380" s="1" t="s">
        <v>1155</v>
      </c>
      <c r="L380" s="1">
        <f>FPL_Misc_Extract[[#This Row],[PPG]]/FPL_Misc_Extract[[#This Row],[Cost]]</f>
        <v>0.78947368421052633</v>
      </c>
    </row>
    <row r="381" spans="1:12" x14ac:dyDescent="0.45">
      <c r="A381" s="1" t="s">
        <v>462</v>
      </c>
      <c r="B381" s="1" t="s">
        <v>1181</v>
      </c>
      <c r="C381" s="1" t="s">
        <v>1098</v>
      </c>
      <c r="D381" s="1">
        <v>57</v>
      </c>
      <c r="E381" s="1">
        <v>2.2999999999999998</v>
      </c>
      <c r="F381" s="1">
        <v>100</v>
      </c>
      <c r="G381" s="1">
        <v>100</v>
      </c>
      <c r="H381" s="1">
        <v>0.2</v>
      </c>
      <c r="I381" s="1" t="s">
        <v>1114</v>
      </c>
      <c r="J381" s="1" t="s">
        <v>1111</v>
      </c>
      <c r="K381" s="1" t="s">
        <v>1233</v>
      </c>
      <c r="L381" s="1">
        <f>FPL_Misc_Extract[[#This Row],[PPG]]/FPL_Misc_Extract[[#This Row],[Cost]]</f>
        <v>0.4893617021276595</v>
      </c>
    </row>
    <row r="382" spans="1:12" x14ac:dyDescent="0.45">
      <c r="A382" s="1" t="s">
        <v>475</v>
      </c>
      <c r="B382" s="1" t="s">
        <v>1181</v>
      </c>
      <c r="C382" s="1" t="s">
        <v>1085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 t="s">
        <v>1112</v>
      </c>
      <c r="J382" s="1" t="s">
        <v>1113</v>
      </c>
      <c r="K382" s="1" t="s">
        <v>1157</v>
      </c>
      <c r="L382" s="1">
        <f>FPL_Misc_Extract[[#This Row],[PPG]]/FPL_Misc_Extract[[#This Row],[Cost]]</f>
        <v>0</v>
      </c>
    </row>
    <row r="383" spans="1:12" x14ac:dyDescent="0.45">
      <c r="A383" s="1" t="s">
        <v>370</v>
      </c>
      <c r="B383" s="1" t="s">
        <v>1181</v>
      </c>
      <c r="C383" s="1" t="s">
        <v>1097</v>
      </c>
      <c r="D383" s="1">
        <v>0</v>
      </c>
      <c r="E383" s="1">
        <v>0</v>
      </c>
      <c r="F383" s="1"/>
      <c r="G383" s="1"/>
      <c r="H383" s="1">
        <v>0</v>
      </c>
      <c r="I383" s="1" t="s">
        <v>1112</v>
      </c>
      <c r="J383" s="1" t="s">
        <v>1113</v>
      </c>
      <c r="K383" s="1" t="s">
        <v>1152</v>
      </c>
      <c r="L383" s="1">
        <f>FPL_Misc_Extract[[#This Row],[PPG]]/FPL_Misc_Extract[[#This Row],[Cost]]</f>
        <v>0</v>
      </c>
    </row>
    <row r="384" spans="1:12" x14ac:dyDescent="0.45">
      <c r="A384" s="1" t="s">
        <v>305</v>
      </c>
      <c r="B384" s="1" t="s">
        <v>1181</v>
      </c>
      <c r="C384" s="1" t="s">
        <v>1098</v>
      </c>
      <c r="D384" s="1">
        <v>18</v>
      </c>
      <c r="E384" s="1">
        <v>1.6</v>
      </c>
      <c r="F384" s="1">
        <v>0</v>
      </c>
      <c r="G384" s="1">
        <v>0</v>
      </c>
      <c r="H384" s="1">
        <v>0</v>
      </c>
      <c r="I384" s="1" t="s">
        <v>1112</v>
      </c>
      <c r="J384" s="1" t="s">
        <v>1109</v>
      </c>
      <c r="K384" s="1" t="s">
        <v>1156</v>
      </c>
      <c r="L384" s="1">
        <f>FPL_Misc_Extract[[#This Row],[PPG]]/FPL_Misc_Extract[[#This Row],[Cost]]</f>
        <v>0.372093023255814</v>
      </c>
    </row>
    <row r="385" spans="1:12" x14ac:dyDescent="0.45">
      <c r="A385" s="1" t="s">
        <v>675</v>
      </c>
      <c r="B385" s="1" t="s">
        <v>1180</v>
      </c>
      <c r="C385" s="1" t="s">
        <v>1089</v>
      </c>
      <c r="D385" s="1">
        <v>9</v>
      </c>
      <c r="E385" s="1">
        <v>1.1000000000000001</v>
      </c>
      <c r="F385" s="1">
        <v>100</v>
      </c>
      <c r="G385" s="1">
        <v>100</v>
      </c>
      <c r="H385" s="1">
        <v>0</v>
      </c>
      <c r="I385" s="1" t="s">
        <v>1112</v>
      </c>
      <c r="J385" s="1" t="s">
        <v>1111</v>
      </c>
      <c r="K385" s="1" t="s">
        <v>1152</v>
      </c>
      <c r="L385" s="1">
        <f>FPL_Misc_Extract[[#This Row],[PPG]]/FPL_Misc_Extract[[#This Row],[Cost]]</f>
        <v>0.24444444444444446</v>
      </c>
    </row>
    <row r="386" spans="1:12" x14ac:dyDescent="0.45">
      <c r="A386" s="1" t="s">
        <v>540</v>
      </c>
      <c r="B386" s="1" t="s">
        <v>1180</v>
      </c>
      <c r="C386" s="1" t="s">
        <v>1080</v>
      </c>
      <c r="D386" s="1">
        <v>57</v>
      </c>
      <c r="E386" s="1">
        <v>2.7</v>
      </c>
      <c r="F386" s="1">
        <v>100</v>
      </c>
      <c r="G386" s="1">
        <v>100</v>
      </c>
      <c r="H386" s="1">
        <v>0.2</v>
      </c>
      <c r="I386" s="1" t="s">
        <v>1134</v>
      </c>
      <c r="J386" s="1" t="s">
        <v>1111</v>
      </c>
      <c r="K386" s="1" t="s">
        <v>1239</v>
      </c>
      <c r="L386" s="1">
        <f>FPL_Misc_Extract[[#This Row],[PPG]]/FPL_Misc_Extract[[#This Row],[Cost]]</f>
        <v>0.51923076923076927</v>
      </c>
    </row>
    <row r="387" spans="1:12" x14ac:dyDescent="0.45">
      <c r="A387" s="1" t="s">
        <v>501</v>
      </c>
      <c r="B387" s="1" t="s">
        <v>0</v>
      </c>
      <c r="C387" s="1" t="s">
        <v>1087</v>
      </c>
      <c r="D387" s="1">
        <v>83</v>
      </c>
      <c r="E387" s="1">
        <v>3.2</v>
      </c>
      <c r="F387" s="1">
        <v>100</v>
      </c>
      <c r="G387" s="1">
        <v>100</v>
      </c>
      <c r="H387" s="1">
        <v>0.7</v>
      </c>
      <c r="I387" s="1" t="s">
        <v>1161</v>
      </c>
      <c r="J387" s="1" t="s">
        <v>1111</v>
      </c>
      <c r="K387" s="1" t="s">
        <v>1157</v>
      </c>
      <c r="L387" s="1">
        <f>FPL_Misc_Extract[[#This Row],[PPG]]/FPL_Misc_Extract[[#This Row],[Cost]]</f>
        <v>0.65306122448979587</v>
      </c>
    </row>
    <row r="388" spans="1:12" x14ac:dyDescent="0.45">
      <c r="A388" s="1" t="s">
        <v>164</v>
      </c>
      <c r="B388" s="1" t="s">
        <v>1181</v>
      </c>
      <c r="C388" s="1" t="s">
        <v>1083</v>
      </c>
      <c r="D388" s="1">
        <v>28</v>
      </c>
      <c r="E388" s="1">
        <v>1.8</v>
      </c>
      <c r="F388" s="1"/>
      <c r="G388" s="1"/>
      <c r="H388" s="1">
        <v>0.2</v>
      </c>
      <c r="I388" s="1" t="s">
        <v>1142</v>
      </c>
      <c r="J388" s="1" t="s">
        <v>1111</v>
      </c>
      <c r="K388" s="1" t="s">
        <v>1115</v>
      </c>
      <c r="L388" s="1">
        <f>FPL_Misc_Extract[[#This Row],[PPG]]/FPL_Misc_Extract[[#This Row],[Cost]]</f>
        <v>0.42857142857142855</v>
      </c>
    </row>
    <row r="389" spans="1:12" x14ac:dyDescent="0.45">
      <c r="A389" s="1" t="s">
        <v>336</v>
      </c>
      <c r="B389" s="1" t="s">
        <v>1181</v>
      </c>
      <c r="C389" s="1" t="s">
        <v>1087</v>
      </c>
      <c r="D389" s="1">
        <v>99</v>
      </c>
      <c r="E389" s="1">
        <v>4.5</v>
      </c>
      <c r="F389" s="1">
        <v>100</v>
      </c>
      <c r="G389" s="1">
        <v>100</v>
      </c>
      <c r="H389" s="1">
        <v>1</v>
      </c>
      <c r="I389" s="1" t="s">
        <v>1174</v>
      </c>
      <c r="J389" s="1" t="s">
        <v>1111</v>
      </c>
      <c r="K389" s="1" t="s">
        <v>1159</v>
      </c>
      <c r="L389" s="1">
        <f>FPL_Misc_Extract[[#This Row],[PPG]]/FPL_Misc_Extract[[#This Row],[Cost]]</f>
        <v>0.69230769230769229</v>
      </c>
    </row>
    <row r="390" spans="1:12" x14ac:dyDescent="0.45">
      <c r="A390" s="1" t="s">
        <v>528</v>
      </c>
      <c r="B390" s="1" t="s">
        <v>1180</v>
      </c>
      <c r="C390" s="1" t="s">
        <v>1082</v>
      </c>
      <c r="D390" s="1">
        <v>1</v>
      </c>
      <c r="E390" s="1">
        <v>1</v>
      </c>
      <c r="F390" s="1">
        <v>0</v>
      </c>
      <c r="G390" s="1">
        <v>0</v>
      </c>
      <c r="H390" s="1">
        <v>0</v>
      </c>
      <c r="I390" s="1" t="s">
        <v>1123</v>
      </c>
      <c r="J390" s="1" t="s">
        <v>1109</v>
      </c>
      <c r="K390" s="1" t="s">
        <v>1136</v>
      </c>
      <c r="L390" s="1">
        <f>FPL_Misc_Extract[[#This Row],[PPG]]/FPL_Misc_Extract[[#This Row],[Cost]]</f>
        <v>0.24390243902439027</v>
      </c>
    </row>
    <row r="391" spans="1:12" x14ac:dyDescent="0.45">
      <c r="A391" s="1" t="s">
        <v>288</v>
      </c>
      <c r="B391" s="1" t="s">
        <v>1181</v>
      </c>
      <c r="C391" s="1" t="s">
        <v>1085</v>
      </c>
      <c r="D391" s="1">
        <v>36</v>
      </c>
      <c r="E391" s="1">
        <v>2.6</v>
      </c>
      <c r="F391" s="1">
        <v>100</v>
      </c>
      <c r="G391" s="1">
        <v>100</v>
      </c>
      <c r="H391" s="1">
        <v>0.4</v>
      </c>
      <c r="I391" s="1" t="s">
        <v>1123</v>
      </c>
      <c r="J391" s="1" t="s">
        <v>1111</v>
      </c>
      <c r="K391" s="1" t="s">
        <v>1167</v>
      </c>
      <c r="L391" s="1">
        <f>FPL_Misc_Extract[[#This Row],[PPG]]/FPL_Misc_Extract[[#This Row],[Cost]]</f>
        <v>0.38805970149253732</v>
      </c>
    </row>
    <row r="392" spans="1:12" x14ac:dyDescent="0.45">
      <c r="A392" s="1" t="s">
        <v>109</v>
      </c>
      <c r="B392" s="1" t="s">
        <v>1182</v>
      </c>
      <c r="C392" s="1" t="s">
        <v>1090</v>
      </c>
      <c r="D392" s="1">
        <v>66</v>
      </c>
      <c r="E392" s="1">
        <v>2.9</v>
      </c>
      <c r="F392" s="1">
        <v>100</v>
      </c>
      <c r="G392" s="1">
        <v>100</v>
      </c>
      <c r="H392" s="1">
        <v>0.5</v>
      </c>
      <c r="I392" s="1" t="s">
        <v>1126</v>
      </c>
      <c r="J392" s="1" t="s">
        <v>1111</v>
      </c>
      <c r="K392" s="1" t="s">
        <v>1176</v>
      </c>
      <c r="L392" s="1">
        <f>FPL_Misc_Extract[[#This Row],[PPG]]/FPL_Misc_Extract[[#This Row],[Cost]]</f>
        <v>0.46774193548387094</v>
      </c>
    </row>
    <row r="393" spans="1:12" x14ac:dyDescent="0.45">
      <c r="A393" s="1" t="s">
        <v>321</v>
      </c>
      <c r="B393" s="1" t="s">
        <v>1181</v>
      </c>
      <c r="C393" s="1" t="s">
        <v>1093</v>
      </c>
      <c r="D393" s="1">
        <v>0</v>
      </c>
      <c r="E393" s="1">
        <v>0</v>
      </c>
      <c r="F393" s="1"/>
      <c r="G393" s="1"/>
      <c r="H393" s="1">
        <v>0</v>
      </c>
      <c r="I393" s="1" t="s">
        <v>1114</v>
      </c>
      <c r="J393" s="1" t="s">
        <v>1111</v>
      </c>
      <c r="K393" s="1" t="s">
        <v>1115</v>
      </c>
      <c r="L393" s="1">
        <f>FPL_Misc_Extract[[#This Row],[PPG]]/FPL_Misc_Extract[[#This Row],[Cost]]</f>
        <v>0</v>
      </c>
    </row>
    <row r="394" spans="1:12" x14ac:dyDescent="0.45">
      <c r="A394" s="1" t="s">
        <v>498</v>
      </c>
      <c r="B394" s="1" t="s">
        <v>1180</v>
      </c>
      <c r="C394" s="1" t="s">
        <v>1080</v>
      </c>
      <c r="D394" s="1">
        <v>105</v>
      </c>
      <c r="E394" s="1">
        <v>3.8</v>
      </c>
      <c r="F394" s="1"/>
      <c r="G394" s="1"/>
      <c r="H394" s="1">
        <v>0.3</v>
      </c>
      <c r="I394" s="1" t="s">
        <v>1416</v>
      </c>
      <c r="J394" s="1" t="s">
        <v>1111</v>
      </c>
      <c r="K394" s="1" t="s">
        <v>1158</v>
      </c>
      <c r="L394" s="1">
        <f>FPL_Misc_Extract[[#This Row],[PPG]]/FPL_Misc_Extract[[#This Row],[Cost]]</f>
        <v>0.64406779661016944</v>
      </c>
    </row>
    <row r="395" spans="1:12" x14ac:dyDescent="0.45">
      <c r="A395" s="1" t="s">
        <v>642</v>
      </c>
      <c r="B395" s="1" t="s">
        <v>1181</v>
      </c>
      <c r="C395" s="1" t="s">
        <v>1095</v>
      </c>
      <c r="D395" s="1">
        <v>35</v>
      </c>
      <c r="E395" s="1">
        <v>2.1</v>
      </c>
      <c r="F395" s="1">
        <v>100</v>
      </c>
      <c r="G395" s="1">
        <v>100</v>
      </c>
      <c r="H395" s="1">
        <v>0</v>
      </c>
      <c r="I395" s="1" t="s">
        <v>1119</v>
      </c>
      <c r="J395" s="1" t="s">
        <v>1111</v>
      </c>
      <c r="K395" s="1" t="s">
        <v>1134</v>
      </c>
      <c r="L395" s="1">
        <f>FPL_Misc_Extract[[#This Row],[PPG]]/FPL_Misc_Extract[[#This Row],[Cost]]</f>
        <v>0.41176470588235298</v>
      </c>
    </row>
    <row r="396" spans="1:12" x14ac:dyDescent="0.45">
      <c r="A396" s="1" t="s">
        <v>547</v>
      </c>
      <c r="B396" s="1" t="s">
        <v>1180</v>
      </c>
      <c r="C396" s="1" t="s">
        <v>1086</v>
      </c>
      <c r="D396" s="1">
        <v>0</v>
      </c>
      <c r="E396" s="1">
        <v>0</v>
      </c>
      <c r="F396" s="1">
        <v>100</v>
      </c>
      <c r="G396" s="1">
        <v>100</v>
      </c>
      <c r="H396" s="1">
        <v>0</v>
      </c>
      <c r="I396" s="1" t="s">
        <v>1123</v>
      </c>
      <c r="J396" s="1" t="s">
        <v>1111</v>
      </c>
      <c r="K396" s="1" t="s">
        <v>1155</v>
      </c>
      <c r="L396" s="1">
        <f>FPL_Misc_Extract[[#This Row],[PPG]]/FPL_Misc_Extract[[#This Row],[Cost]]</f>
        <v>0</v>
      </c>
    </row>
    <row r="397" spans="1:12" x14ac:dyDescent="0.45">
      <c r="A397" s="1" t="s">
        <v>415</v>
      </c>
      <c r="B397" s="1" t="s">
        <v>1180</v>
      </c>
      <c r="C397" s="1" t="s">
        <v>1087</v>
      </c>
      <c r="D397" s="1">
        <v>64</v>
      </c>
      <c r="E397" s="1">
        <v>2.6</v>
      </c>
      <c r="F397" s="1"/>
      <c r="G397" s="1"/>
      <c r="H397" s="1">
        <v>0.3</v>
      </c>
      <c r="I397" s="1" t="s">
        <v>1139</v>
      </c>
      <c r="J397" s="1" t="s">
        <v>1111</v>
      </c>
      <c r="K397" s="1" t="s">
        <v>1233</v>
      </c>
      <c r="L397" s="1">
        <f>FPL_Misc_Extract[[#This Row],[PPG]]/FPL_Misc_Extract[[#This Row],[Cost]]</f>
        <v>0.55319148936170215</v>
      </c>
    </row>
    <row r="398" spans="1:12" x14ac:dyDescent="0.45">
      <c r="A398" s="1" t="s">
        <v>216</v>
      </c>
      <c r="B398" s="1" t="s">
        <v>1180</v>
      </c>
      <c r="C398" s="1" t="s">
        <v>1086</v>
      </c>
      <c r="D398" s="1">
        <v>81</v>
      </c>
      <c r="E398" s="1">
        <v>2.9</v>
      </c>
      <c r="F398" s="1">
        <v>100</v>
      </c>
      <c r="G398" s="1">
        <v>100</v>
      </c>
      <c r="H398" s="1">
        <v>0.4</v>
      </c>
      <c r="I398" s="1" t="s">
        <v>1134</v>
      </c>
      <c r="J398" s="1" t="s">
        <v>1111</v>
      </c>
      <c r="K398" s="1" t="s">
        <v>1156</v>
      </c>
      <c r="L398" s="1">
        <f>FPL_Misc_Extract[[#This Row],[PPG]]/FPL_Misc_Extract[[#This Row],[Cost]]</f>
        <v>0.67441860465116277</v>
      </c>
    </row>
    <row r="399" spans="1:12" x14ac:dyDescent="0.45">
      <c r="A399" s="1" t="s">
        <v>105</v>
      </c>
      <c r="B399" s="1" t="s">
        <v>1181</v>
      </c>
      <c r="C399" s="1" t="s">
        <v>1098</v>
      </c>
      <c r="D399" s="1">
        <v>60</v>
      </c>
      <c r="E399" s="1">
        <v>3.3</v>
      </c>
      <c r="F399" s="1">
        <v>0</v>
      </c>
      <c r="G399" s="1">
        <v>0</v>
      </c>
      <c r="H399" s="1">
        <v>0</v>
      </c>
      <c r="I399" s="1" t="s">
        <v>1125</v>
      </c>
      <c r="J399" s="1" t="s">
        <v>1109</v>
      </c>
      <c r="K399" s="1" t="s">
        <v>1152</v>
      </c>
      <c r="L399" s="1">
        <f>FPL_Misc_Extract[[#This Row],[PPG]]/FPL_Misc_Extract[[#This Row],[Cost]]</f>
        <v>0.73333333333333328</v>
      </c>
    </row>
    <row r="400" spans="1:12" x14ac:dyDescent="0.45">
      <c r="A400" s="1" t="s">
        <v>202</v>
      </c>
      <c r="B400" s="1" t="s">
        <v>1181</v>
      </c>
      <c r="C400" s="1" t="s">
        <v>1099</v>
      </c>
      <c r="D400" s="1">
        <v>40</v>
      </c>
      <c r="E400" s="1">
        <v>2.5</v>
      </c>
      <c r="F400" s="1">
        <v>0</v>
      </c>
      <c r="G400" s="1">
        <v>0</v>
      </c>
      <c r="H400" s="1">
        <v>0.3</v>
      </c>
      <c r="I400" s="1" t="s">
        <v>1114</v>
      </c>
      <c r="J400" s="1" t="s">
        <v>1109</v>
      </c>
      <c r="K400" s="1" t="s">
        <v>1157</v>
      </c>
      <c r="L400" s="1">
        <f>FPL_Misc_Extract[[#This Row],[PPG]]/FPL_Misc_Extract[[#This Row],[Cost]]</f>
        <v>0.51020408163265307</v>
      </c>
    </row>
    <row r="401" spans="1:12" x14ac:dyDescent="0.45">
      <c r="A401" s="1" t="s">
        <v>300</v>
      </c>
      <c r="B401" s="1" t="s">
        <v>1181</v>
      </c>
      <c r="C401" s="1" t="s">
        <v>1091</v>
      </c>
      <c r="D401" s="1">
        <v>11</v>
      </c>
      <c r="E401" s="1">
        <v>1.6</v>
      </c>
      <c r="F401" s="1">
        <v>100</v>
      </c>
      <c r="G401" s="1">
        <v>100</v>
      </c>
      <c r="H401" s="1">
        <v>0</v>
      </c>
      <c r="I401" s="1" t="s">
        <v>1112</v>
      </c>
      <c r="J401" s="1" t="s">
        <v>1111</v>
      </c>
      <c r="K401" s="1" t="s">
        <v>1156</v>
      </c>
      <c r="L401" s="1">
        <f>FPL_Misc_Extract[[#This Row],[PPG]]/FPL_Misc_Extract[[#This Row],[Cost]]</f>
        <v>0.372093023255814</v>
      </c>
    </row>
    <row r="402" spans="1:12" x14ac:dyDescent="0.45">
      <c r="A402" s="1" t="s">
        <v>306</v>
      </c>
      <c r="B402" s="1" t="s">
        <v>1180</v>
      </c>
      <c r="C402" s="1" t="s">
        <v>1093</v>
      </c>
      <c r="D402" s="1">
        <v>17</v>
      </c>
      <c r="E402" s="1">
        <v>1.9</v>
      </c>
      <c r="F402" s="1">
        <v>100</v>
      </c>
      <c r="G402" s="1">
        <v>100</v>
      </c>
      <c r="H402" s="1">
        <v>0.4</v>
      </c>
      <c r="I402" s="1" t="s">
        <v>1123</v>
      </c>
      <c r="J402" s="1" t="s">
        <v>1111</v>
      </c>
      <c r="K402" s="1" t="s">
        <v>1115</v>
      </c>
      <c r="L402" s="1">
        <f>FPL_Misc_Extract[[#This Row],[PPG]]/FPL_Misc_Extract[[#This Row],[Cost]]</f>
        <v>0.45238095238095233</v>
      </c>
    </row>
    <row r="403" spans="1:12" x14ac:dyDescent="0.45">
      <c r="A403" s="1" t="s">
        <v>315</v>
      </c>
      <c r="B403" s="1" t="s">
        <v>1181</v>
      </c>
      <c r="C403" s="1" t="s">
        <v>1097</v>
      </c>
      <c r="D403" s="1">
        <v>0</v>
      </c>
      <c r="E403" s="1">
        <v>0</v>
      </c>
      <c r="F403" s="1">
        <v>100</v>
      </c>
      <c r="G403" s="1">
        <v>100</v>
      </c>
      <c r="H403" s="1">
        <v>0</v>
      </c>
      <c r="I403" s="1" t="s">
        <v>1112</v>
      </c>
      <c r="J403" s="1" t="s">
        <v>1111</v>
      </c>
      <c r="K403" s="1" t="s">
        <v>1154</v>
      </c>
      <c r="L403" s="1">
        <f>FPL_Misc_Extract[[#This Row],[PPG]]/FPL_Misc_Extract[[#This Row],[Cost]]</f>
        <v>0</v>
      </c>
    </row>
    <row r="404" spans="1:12" x14ac:dyDescent="0.45">
      <c r="A404" s="1" t="s">
        <v>156</v>
      </c>
      <c r="B404" s="1" t="s">
        <v>1181</v>
      </c>
      <c r="C404" s="1" t="s">
        <v>1084</v>
      </c>
      <c r="D404" s="1">
        <v>21</v>
      </c>
      <c r="E404" s="1">
        <v>1.3</v>
      </c>
      <c r="F404" s="1">
        <v>100</v>
      </c>
      <c r="G404" s="1">
        <v>100</v>
      </c>
      <c r="H404" s="1">
        <v>0.4</v>
      </c>
      <c r="I404" s="1" t="s">
        <v>1129</v>
      </c>
      <c r="J404" s="1" t="s">
        <v>1111</v>
      </c>
      <c r="K404" s="1" t="s">
        <v>1136</v>
      </c>
      <c r="L404" s="1">
        <f>FPL_Misc_Extract[[#This Row],[PPG]]/FPL_Misc_Extract[[#This Row],[Cost]]</f>
        <v>0.31707317073170738</v>
      </c>
    </row>
    <row r="405" spans="1:12" x14ac:dyDescent="0.45">
      <c r="A405" s="1" t="s">
        <v>190</v>
      </c>
      <c r="B405" s="1" t="s">
        <v>0</v>
      </c>
      <c r="C405" s="1" t="s">
        <v>1098</v>
      </c>
      <c r="D405" s="1">
        <v>81</v>
      </c>
      <c r="E405" s="1">
        <v>3.7</v>
      </c>
      <c r="F405" s="1"/>
      <c r="G405" s="1"/>
      <c r="H405" s="1">
        <v>0</v>
      </c>
      <c r="I405" s="1" t="s">
        <v>1122</v>
      </c>
      <c r="J405" s="1" t="s">
        <v>1111</v>
      </c>
      <c r="K405" s="1" t="s">
        <v>1154</v>
      </c>
      <c r="L405" s="1">
        <f>FPL_Misc_Extract[[#This Row],[PPG]]/FPL_Misc_Extract[[#This Row],[Cost]]</f>
        <v>0.84090909090909083</v>
      </c>
    </row>
    <row r="406" spans="1:12" x14ac:dyDescent="0.45">
      <c r="A406" s="1" t="s">
        <v>197</v>
      </c>
      <c r="B406" s="1" t="s">
        <v>1182</v>
      </c>
      <c r="C406" s="1" t="s">
        <v>1096</v>
      </c>
      <c r="D406" s="1">
        <v>11</v>
      </c>
      <c r="E406" s="1">
        <v>1.6</v>
      </c>
      <c r="F406" s="1">
        <v>0</v>
      </c>
      <c r="G406" s="1">
        <v>0</v>
      </c>
      <c r="H406" s="1">
        <v>0</v>
      </c>
      <c r="I406" s="1" t="s">
        <v>1112</v>
      </c>
      <c r="J406" s="1" t="s">
        <v>1109</v>
      </c>
      <c r="K406" s="1" t="s">
        <v>1254</v>
      </c>
      <c r="L406" s="1">
        <f>FPL_Misc_Extract[[#This Row],[PPG]]/FPL_Misc_Extract[[#This Row],[Cost]]</f>
        <v>0.22222222222222224</v>
      </c>
    </row>
    <row r="407" spans="1:12" x14ac:dyDescent="0.45">
      <c r="A407" s="1" t="s">
        <v>292</v>
      </c>
      <c r="B407" s="1" t="s">
        <v>1181</v>
      </c>
      <c r="C407" s="1" t="s">
        <v>1081</v>
      </c>
      <c r="D407" s="1">
        <v>2</v>
      </c>
      <c r="E407" s="1">
        <v>1</v>
      </c>
      <c r="F407" s="1"/>
      <c r="G407" s="1"/>
      <c r="H407" s="1">
        <v>0</v>
      </c>
      <c r="I407" s="1" t="s">
        <v>1114</v>
      </c>
      <c r="J407" s="1" t="s">
        <v>1111</v>
      </c>
      <c r="K407" s="1" t="s">
        <v>1152</v>
      </c>
      <c r="L407" s="1">
        <f>FPL_Misc_Extract[[#This Row],[PPG]]/FPL_Misc_Extract[[#This Row],[Cost]]</f>
        <v>0.22222222222222221</v>
      </c>
    </row>
    <row r="408" spans="1:12" x14ac:dyDescent="0.45">
      <c r="A408" s="1" t="s">
        <v>194</v>
      </c>
      <c r="B408" s="1" t="s">
        <v>1181</v>
      </c>
      <c r="C408" s="1" t="s">
        <v>1093</v>
      </c>
      <c r="D408" s="1">
        <v>0</v>
      </c>
      <c r="E408" s="1">
        <v>0</v>
      </c>
      <c r="F408" s="1"/>
      <c r="G408" s="1"/>
      <c r="H408" s="1">
        <v>0</v>
      </c>
      <c r="I408" s="1" t="s">
        <v>1112</v>
      </c>
      <c r="J408" s="1" t="s">
        <v>1113</v>
      </c>
      <c r="K408" s="1" t="s">
        <v>1247</v>
      </c>
      <c r="L408" s="1">
        <f>FPL_Misc_Extract[[#This Row],[PPG]]/FPL_Misc_Extract[[#This Row],[Cost]]</f>
        <v>0</v>
      </c>
    </row>
    <row r="409" spans="1:12" x14ac:dyDescent="0.45">
      <c r="A409" s="1" t="s">
        <v>217</v>
      </c>
      <c r="B409" s="1" t="s">
        <v>1182</v>
      </c>
      <c r="C409" s="1" t="s">
        <v>1091</v>
      </c>
      <c r="D409" s="1">
        <v>48</v>
      </c>
      <c r="E409" s="1">
        <v>3.2</v>
      </c>
      <c r="F409" s="1">
        <v>100</v>
      </c>
      <c r="G409" s="1">
        <v>100</v>
      </c>
      <c r="H409" s="1">
        <v>0.3</v>
      </c>
      <c r="I409" s="1" t="s">
        <v>1148</v>
      </c>
      <c r="J409" s="1" t="s">
        <v>1111</v>
      </c>
      <c r="K409" s="1" t="s">
        <v>1247</v>
      </c>
      <c r="L409" s="1">
        <f>FPL_Misc_Extract[[#This Row],[PPG]]/FPL_Misc_Extract[[#This Row],[Cost]]</f>
        <v>0.64</v>
      </c>
    </row>
    <row r="410" spans="1:12" x14ac:dyDescent="0.45">
      <c r="A410" s="1" t="s">
        <v>651</v>
      </c>
      <c r="B410" s="1" t="s">
        <v>1181</v>
      </c>
      <c r="C410" s="1" t="s">
        <v>1088</v>
      </c>
      <c r="D410" s="1">
        <v>15</v>
      </c>
      <c r="E410" s="1">
        <v>2.1</v>
      </c>
      <c r="F410" s="1">
        <v>0</v>
      </c>
      <c r="G410" s="1">
        <v>0</v>
      </c>
      <c r="H410" s="1">
        <v>0</v>
      </c>
      <c r="I410" s="1" t="s">
        <v>1129</v>
      </c>
      <c r="J410" s="1" t="s">
        <v>1109</v>
      </c>
      <c r="K410" s="1" t="s">
        <v>1162</v>
      </c>
      <c r="L410" s="1">
        <f>FPL_Misc_Extract[[#This Row],[PPG]]/FPL_Misc_Extract[[#This Row],[Cost]]</f>
        <v>0.30882352941176472</v>
      </c>
    </row>
    <row r="411" spans="1:12" x14ac:dyDescent="0.45">
      <c r="A411" s="1" t="s">
        <v>87</v>
      </c>
      <c r="B411" s="1" t="s">
        <v>1181</v>
      </c>
      <c r="C411" s="1" t="s">
        <v>1083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 t="s">
        <v>1112</v>
      </c>
      <c r="J411" s="1" t="s">
        <v>1113</v>
      </c>
      <c r="K411" s="1" t="s">
        <v>1247</v>
      </c>
      <c r="L411" s="1">
        <f>FPL_Misc_Extract[[#This Row],[PPG]]/FPL_Misc_Extract[[#This Row],[Cost]]</f>
        <v>0</v>
      </c>
    </row>
    <row r="412" spans="1:12" x14ac:dyDescent="0.45">
      <c r="A412" s="1" t="s">
        <v>368</v>
      </c>
      <c r="B412" s="1" t="s">
        <v>1180</v>
      </c>
      <c r="C412" s="1" t="s">
        <v>1095</v>
      </c>
      <c r="D412" s="1">
        <v>55</v>
      </c>
      <c r="E412" s="1">
        <v>2.5</v>
      </c>
      <c r="F412" s="1">
        <v>100</v>
      </c>
      <c r="G412" s="1">
        <v>100</v>
      </c>
      <c r="H412" s="1">
        <v>0.2</v>
      </c>
      <c r="I412" s="1" t="s">
        <v>1117</v>
      </c>
      <c r="J412" s="1" t="s">
        <v>1111</v>
      </c>
      <c r="K412" s="1" t="s">
        <v>1152</v>
      </c>
      <c r="L412" s="1">
        <f>FPL_Misc_Extract[[#This Row],[PPG]]/FPL_Misc_Extract[[#This Row],[Cost]]</f>
        <v>0.55555555555555558</v>
      </c>
    </row>
    <row r="413" spans="1:12" x14ac:dyDescent="0.45">
      <c r="A413" s="1" t="s">
        <v>249</v>
      </c>
      <c r="B413" s="1" t="s">
        <v>1181</v>
      </c>
      <c r="C413" s="1" t="s">
        <v>1088</v>
      </c>
      <c r="D413" s="1">
        <v>61</v>
      </c>
      <c r="E413" s="1">
        <v>2.7</v>
      </c>
      <c r="F413" s="1">
        <v>100</v>
      </c>
      <c r="G413" s="1">
        <v>100</v>
      </c>
      <c r="H413" s="1">
        <v>0</v>
      </c>
      <c r="I413" s="1" t="s">
        <v>1125</v>
      </c>
      <c r="J413" s="1" t="s">
        <v>1111</v>
      </c>
      <c r="K413" s="1" t="s">
        <v>1179</v>
      </c>
      <c r="L413" s="1">
        <f>FPL_Misc_Extract[[#This Row],[PPG]]/FPL_Misc_Extract[[#This Row],[Cost]]</f>
        <v>0.44262295081967218</v>
      </c>
    </row>
    <row r="414" spans="1:12" x14ac:dyDescent="0.45">
      <c r="A414" s="1" t="s">
        <v>138</v>
      </c>
      <c r="B414" s="1" t="s">
        <v>1181</v>
      </c>
      <c r="C414" s="1" t="s">
        <v>1099</v>
      </c>
      <c r="D414" s="1">
        <v>85</v>
      </c>
      <c r="E414" s="1">
        <v>3.1</v>
      </c>
      <c r="F414" s="1">
        <v>100</v>
      </c>
      <c r="G414" s="1">
        <v>100</v>
      </c>
      <c r="H414" s="1">
        <v>0.6</v>
      </c>
      <c r="I414" s="1" t="s">
        <v>1117</v>
      </c>
      <c r="J414" s="1" t="s">
        <v>1111</v>
      </c>
      <c r="K414" s="1" t="s">
        <v>1149</v>
      </c>
      <c r="L414" s="1">
        <f>FPL_Misc_Extract[[#This Row],[PPG]]/FPL_Misc_Extract[[#This Row],[Cost]]</f>
        <v>0.57407407407407407</v>
      </c>
    </row>
    <row r="415" spans="1:12" x14ac:dyDescent="0.45">
      <c r="A415" s="1" t="s">
        <v>599</v>
      </c>
      <c r="B415" s="1" t="s">
        <v>1181</v>
      </c>
      <c r="C415" s="1" t="s">
        <v>1099</v>
      </c>
      <c r="D415" s="1">
        <v>2</v>
      </c>
      <c r="E415" s="1">
        <v>1</v>
      </c>
      <c r="F415" s="1">
        <v>0</v>
      </c>
      <c r="G415" s="1">
        <v>0</v>
      </c>
      <c r="H415" s="1">
        <v>0</v>
      </c>
      <c r="I415" s="1" t="s">
        <v>1114</v>
      </c>
      <c r="J415" s="1" t="s">
        <v>1113</v>
      </c>
      <c r="K415" s="1" t="s">
        <v>1149</v>
      </c>
      <c r="L415" s="1">
        <f>FPL_Misc_Extract[[#This Row],[PPG]]/FPL_Misc_Extract[[#This Row],[Cost]]</f>
        <v>0.18518518518518517</v>
      </c>
    </row>
    <row r="416" spans="1:12" x14ac:dyDescent="0.45">
      <c r="A416" s="1" t="s">
        <v>123</v>
      </c>
      <c r="B416" s="1" t="s">
        <v>0</v>
      </c>
      <c r="C416" s="1" t="s">
        <v>1095</v>
      </c>
      <c r="D416" s="1">
        <v>0</v>
      </c>
      <c r="E416" s="1">
        <v>0</v>
      </c>
      <c r="F416" s="1"/>
      <c r="G416" s="1"/>
      <c r="H416" s="1">
        <v>0</v>
      </c>
      <c r="I416" s="1" t="s">
        <v>1114</v>
      </c>
      <c r="J416" s="1" t="s">
        <v>1111</v>
      </c>
      <c r="K416" s="1" t="s">
        <v>1115</v>
      </c>
      <c r="L416" s="1">
        <f>FPL_Misc_Extract[[#This Row],[PPG]]/FPL_Misc_Extract[[#This Row],[Cost]]</f>
        <v>0</v>
      </c>
    </row>
    <row r="417" spans="1:12" x14ac:dyDescent="0.45">
      <c r="A417" s="1" t="s">
        <v>566</v>
      </c>
      <c r="B417" s="1" t="s">
        <v>1182</v>
      </c>
      <c r="C417" s="1" t="s">
        <v>1086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 t="s">
        <v>1114</v>
      </c>
      <c r="J417" s="1" t="s">
        <v>1113</v>
      </c>
      <c r="K417" s="1" t="s">
        <v>1177</v>
      </c>
      <c r="L417" s="1">
        <f>FPL_Misc_Extract[[#This Row],[PPG]]/FPL_Misc_Extract[[#This Row],[Cost]]</f>
        <v>0</v>
      </c>
    </row>
    <row r="418" spans="1:12" x14ac:dyDescent="0.45">
      <c r="A418" s="1" t="s">
        <v>88</v>
      </c>
      <c r="B418" s="1" t="s">
        <v>1180</v>
      </c>
      <c r="C418" s="1" t="s">
        <v>1097</v>
      </c>
      <c r="D418" s="1">
        <v>82</v>
      </c>
      <c r="E418" s="1">
        <v>3</v>
      </c>
      <c r="F418" s="1">
        <v>100</v>
      </c>
      <c r="G418" s="1">
        <v>100</v>
      </c>
      <c r="H418" s="1">
        <v>0.3</v>
      </c>
      <c r="I418" s="1" t="s">
        <v>1170</v>
      </c>
      <c r="J418" s="1" t="s">
        <v>1111</v>
      </c>
      <c r="K418" s="1" t="s">
        <v>1120</v>
      </c>
      <c r="L418" s="1">
        <f>FPL_Misc_Extract[[#This Row],[PPG]]/FPL_Misc_Extract[[#This Row],[Cost]]</f>
        <v>0.65217391304347827</v>
      </c>
    </row>
    <row r="419" spans="1:12" x14ac:dyDescent="0.45">
      <c r="A419" s="1" t="s">
        <v>354</v>
      </c>
      <c r="B419" s="1" t="s">
        <v>1180</v>
      </c>
      <c r="C419" s="1" t="s">
        <v>1099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 t="s">
        <v>1112</v>
      </c>
      <c r="J419" s="1" t="s">
        <v>1109</v>
      </c>
      <c r="K419" s="1" t="s">
        <v>1154</v>
      </c>
      <c r="L419" s="1">
        <f>FPL_Misc_Extract[[#This Row],[PPG]]/FPL_Misc_Extract[[#This Row],[Cost]]</f>
        <v>0</v>
      </c>
    </row>
    <row r="420" spans="1:12" x14ac:dyDescent="0.45">
      <c r="A420" s="1" t="s">
        <v>317</v>
      </c>
      <c r="B420" s="1" t="s">
        <v>1181</v>
      </c>
      <c r="C420" s="1" t="s">
        <v>1082</v>
      </c>
      <c r="D420" s="1">
        <v>19</v>
      </c>
      <c r="E420" s="1">
        <v>1.5</v>
      </c>
      <c r="F420" s="1"/>
      <c r="G420" s="1"/>
      <c r="H420" s="1">
        <v>0</v>
      </c>
      <c r="I420" s="1" t="s">
        <v>1114</v>
      </c>
      <c r="J420" s="1" t="s">
        <v>1111</v>
      </c>
      <c r="K420" s="1" t="s">
        <v>1136</v>
      </c>
      <c r="L420" s="1">
        <f>FPL_Misc_Extract[[#This Row],[PPG]]/FPL_Misc_Extract[[#This Row],[Cost]]</f>
        <v>0.36585365853658541</v>
      </c>
    </row>
    <row r="421" spans="1:12" x14ac:dyDescent="0.45">
      <c r="A421" s="1" t="s">
        <v>567</v>
      </c>
      <c r="B421" s="1" t="s">
        <v>1181</v>
      </c>
      <c r="C421" s="1" t="s">
        <v>1091</v>
      </c>
      <c r="D421" s="1">
        <v>20</v>
      </c>
      <c r="E421" s="1">
        <v>1.2</v>
      </c>
      <c r="F421" s="1">
        <v>100</v>
      </c>
      <c r="G421" s="1">
        <v>100</v>
      </c>
      <c r="H421" s="1">
        <v>0.2</v>
      </c>
      <c r="I421" s="1" t="s">
        <v>1112</v>
      </c>
      <c r="J421" s="1" t="s">
        <v>1111</v>
      </c>
      <c r="K421" s="1" t="s">
        <v>1115</v>
      </c>
      <c r="L421" s="1">
        <f>FPL_Misc_Extract[[#This Row],[PPG]]/FPL_Misc_Extract[[#This Row],[Cost]]</f>
        <v>0.2857142857142857</v>
      </c>
    </row>
    <row r="422" spans="1:12" x14ac:dyDescent="0.45">
      <c r="A422" s="1" t="s">
        <v>390</v>
      </c>
      <c r="B422" s="1" t="s">
        <v>1180</v>
      </c>
      <c r="C422" s="1" t="s">
        <v>1094</v>
      </c>
      <c r="D422" s="1">
        <v>37</v>
      </c>
      <c r="E422" s="1">
        <v>1.7</v>
      </c>
      <c r="F422" s="1">
        <v>75</v>
      </c>
      <c r="G422" s="1">
        <v>75</v>
      </c>
      <c r="H422" s="1">
        <v>0.2</v>
      </c>
      <c r="I422" s="1" t="s">
        <v>1133</v>
      </c>
      <c r="J422" s="1" t="s">
        <v>1118</v>
      </c>
      <c r="K422" s="1" t="s">
        <v>1156</v>
      </c>
      <c r="L422" s="1">
        <f>FPL_Misc_Extract[[#This Row],[PPG]]/FPL_Misc_Extract[[#This Row],[Cost]]</f>
        <v>0.39534883720930231</v>
      </c>
    </row>
    <row r="423" spans="1:12" x14ac:dyDescent="0.45">
      <c r="A423" s="1" t="s">
        <v>455</v>
      </c>
      <c r="B423" s="1" t="s">
        <v>1181</v>
      </c>
      <c r="C423" s="1" t="s">
        <v>1090</v>
      </c>
      <c r="D423" s="1">
        <v>11</v>
      </c>
      <c r="E423" s="1">
        <v>2.2000000000000002</v>
      </c>
      <c r="F423" s="1">
        <v>0</v>
      </c>
      <c r="G423" s="1">
        <v>0</v>
      </c>
      <c r="H423" s="1">
        <v>0</v>
      </c>
      <c r="I423" s="1" t="s">
        <v>1123</v>
      </c>
      <c r="J423" s="1" t="s">
        <v>1109</v>
      </c>
      <c r="K423" s="1" t="s">
        <v>1115</v>
      </c>
      <c r="L423" s="1">
        <f>FPL_Misc_Extract[[#This Row],[PPG]]/FPL_Misc_Extract[[#This Row],[Cost]]</f>
        <v>0.52380952380952384</v>
      </c>
    </row>
    <row r="424" spans="1:12" x14ac:dyDescent="0.45">
      <c r="A424" s="1" t="s">
        <v>134</v>
      </c>
      <c r="B424" s="1" t="s">
        <v>1181</v>
      </c>
      <c r="C424" s="1" t="s">
        <v>1099</v>
      </c>
      <c r="D424" s="1">
        <v>30</v>
      </c>
      <c r="E424" s="1">
        <v>1.6</v>
      </c>
      <c r="F424" s="1">
        <v>100</v>
      </c>
      <c r="G424" s="1">
        <v>100</v>
      </c>
      <c r="H424" s="1">
        <v>0.2</v>
      </c>
      <c r="I424" s="1" t="s">
        <v>1112</v>
      </c>
      <c r="J424" s="1" t="s">
        <v>1111</v>
      </c>
      <c r="K424" s="1" t="s">
        <v>1170</v>
      </c>
      <c r="L424" s="1">
        <f>FPL_Misc_Extract[[#This Row],[PPG]]/FPL_Misc_Extract[[#This Row],[Cost]]</f>
        <v>0.33333333333333337</v>
      </c>
    </row>
    <row r="425" spans="1:12" x14ac:dyDescent="0.45">
      <c r="A425" s="1" t="s">
        <v>472</v>
      </c>
      <c r="B425" s="1" t="s">
        <v>1181</v>
      </c>
      <c r="C425" s="1" t="s">
        <v>1093</v>
      </c>
      <c r="D425" s="1">
        <v>5</v>
      </c>
      <c r="E425" s="1">
        <v>1</v>
      </c>
      <c r="F425" s="1">
        <v>100</v>
      </c>
      <c r="G425" s="1">
        <v>100</v>
      </c>
      <c r="H425" s="1">
        <v>0</v>
      </c>
      <c r="I425" s="1" t="s">
        <v>1112</v>
      </c>
      <c r="J425" s="1" t="s">
        <v>1111</v>
      </c>
      <c r="K425" s="1" t="s">
        <v>1233</v>
      </c>
      <c r="L425" s="1">
        <f>FPL_Misc_Extract[[#This Row],[PPG]]/FPL_Misc_Extract[[#This Row],[Cost]]</f>
        <v>0.21276595744680851</v>
      </c>
    </row>
    <row r="426" spans="1:12" x14ac:dyDescent="0.45">
      <c r="A426" s="1" t="s">
        <v>632</v>
      </c>
      <c r="B426" s="1" t="s">
        <v>1181</v>
      </c>
      <c r="C426" s="1" t="s">
        <v>1091</v>
      </c>
      <c r="D426" s="1">
        <v>16</v>
      </c>
      <c r="E426" s="1">
        <v>2</v>
      </c>
      <c r="F426" s="1">
        <v>100</v>
      </c>
      <c r="G426" s="1">
        <v>100</v>
      </c>
      <c r="H426" s="1">
        <v>0</v>
      </c>
      <c r="I426" s="1" t="s">
        <v>1112</v>
      </c>
      <c r="J426" s="1" t="s">
        <v>1111</v>
      </c>
      <c r="K426" s="1" t="s">
        <v>1157</v>
      </c>
      <c r="L426" s="1">
        <f>FPL_Misc_Extract[[#This Row],[PPG]]/FPL_Misc_Extract[[#This Row],[Cost]]</f>
        <v>0.4081632653061224</v>
      </c>
    </row>
    <row r="427" spans="1:12" x14ac:dyDescent="0.45">
      <c r="A427" s="1" t="s">
        <v>640</v>
      </c>
      <c r="B427" s="1" t="s">
        <v>1180</v>
      </c>
      <c r="C427" s="1" t="s">
        <v>1099</v>
      </c>
      <c r="D427" s="1">
        <v>64</v>
      </c>
      <c r="E427" s="1">
        <v>3.6</v>
      </c>
      <c r="F427" s="1">
        <v>100</v>
      </c>
      <c r="G427" s="1">
        <v>100</v>
      </c>
      <c r="H427" s="1">
        <v>0.7</v>
      </c>
      <c r="I427" s="1" t="s">
        <v>1144</v>
      </c>
      <c r="J427" s="1" t="s">
        <v>1111</v>
      </c>
      <c r="K427" s="1" t="s">
        <v>1157</v>
      </c>
      <c r="L427" s="1">
        <f>FPL_Misc_Extract[[#This Row],[PPG]]/FPL_Misc_Extract[[#This Row],[Cost]]</f>
        <v>0.73469387755102034</v>
      </c>
    </row>
    <row r="428" spans="1:12" x14ac:dyDescent="0.45">
      <c r="A428" s="1" t="s">
        <v>142</v>
      </c>
      <c r="B428" s="1" t="s">
        <v>1182</v>
      </c>
      <c r="C428" s="1" t="s">
        <v>1086</v>
      </c>
      <c r="D428" s="1">
        <v>64</v>
      </c>
      <c r="E428" s="1">
        <v>2.5</v>
      </c>
      <c r="F428" s="1">
        <v>100</v>
      </c>
      <c r="G428" s="1">
        <v>100</v>
      </c>
      <c r="H428" s="1">
        <v>0.3</v>
      </c>
      <c r="I428" s="1" t="s">
        <v>1119</v>
      </c>
      <c r="J428" s="1" t="s">
        <v>1111</v>
      </c>
      <c r="K428" s="1" t="s">
        <v>1235</v>
      </c>
      <c r="L428" s="1">
        <f>FPL_Misc_Extract[[#This Row],[PPG]]/FPL_Misc_Extract[[#This Row],[Cost]]</f>
        <v>0.44642857142857145</v>
      </c>
    </row>
    <row r="429" spans="1:12" x14ac:dyDescent="0.45">
      <c r="A429" s="1" t="s">
        <v>588</v>
      </c>
      <c r="B429" s="1" t="s">
        <v>1180</v>
      </c>
      <c r="C429" s="1" t="s">
        <v>1081</v>
      </c>
      <c r="D429" s="1">
        <v>28</v>
      </c>
      <c r="E429" s="1">
        <v>2.5</v>
      </c>
      <c r="F429" s="1">
        <v>100</v>
      </c>
      <c r="G429" s="1">
        <v>100</v>
      </c>
      <c r="H429" s="1">
        <v>0.3</v>
      </c>
      <c r="I429" s="1" t="s">
        <v>1112</v>
      </c>
      <c r="J429" s="1" t="s">
        <v>1111</v>
      </c>
      <c r="K429" s="1" t="s">
        <v>1154</v>
      </c>
      <c r="L429" s="1">
        <f>FPL_Misc_Extract[[#This Row],[PPG]]/FPL_Misc_Extract[[#This Row],[Cost]]</f>
        <v>0.56818181818181812</v>
      </c>
    </row>
    <row r="430" spans="1:12" x14ac:dyDescent="0.45">
      <c r="A430" s="1" t="s">
        <v>99</v>
      </c>
      <c r="B430" s="1" t="s">
        <v>1180</v>
      </c>
      <c r="C430" s="1" t="s">
        <v>1098</v>
      </c>
      <c r="D430" s="1">
        <v>56</v>
      </c>
      <c r="E430" s="1">
        <v>2.7</v>
      </c>
      <c r="F430" s="1">
        <v>100</v>
      </c>
      <c r="G430" s="1">
        <v>100</v>
      </c>
      <c r="H430" s="1">
        <v>0.7</v>
      </c>
      <c r="I430" s="1" t="s">
        <v>1129</v>
      </c>
      <c r="J430" s="1" t="s">
        <v>1111</v>
      </c>
      <c r="K430" s="1" t="s">
        <v>1156</v>
      </c>
      <c r="L430" s="1">
        <f>FPL_Misc_Extract[[#This Row],[PPG]]/FPL_Misc_Extract[[#This Row],[Cost]]</f>
        <v>0.62790697674418616</v>
      </c>
    </row>
    <row r="431" spans="1:12" x14ac:dyDescent="0.45">
      <c r="A431" s="1" t="s">
        <v>593</v>
      </c>
      <c r="B431" s="1" t="s">
        <v>1181</v>
      </c>
      <c r="C431" s="1" t="s">
        <v>1096</v>
      </c>
      <c r="D431" s="1">
        <v>7</v>
      </c>
      <c r="E431" s="1">
        <v>1</v>
      </c>
      <c r="F431" s="1"/>
      <c r="G431" s="1"/>
      <c r="H431" s="1">
        <v>0</v>
      </c>
      <c r="I431" s="1" t="s">
        <v>1112</v>
      </c>
      <c r="J431" s="1" t="s">
        <v>1111</v>
      </c>
      <c r="K431" s="1" t="s">
        <v>1156</v>
      </c>
      <c r="L431" s="1">
        <f>FPL_Misc_Extract[[#This Row],[PPG]]/FPL_Misc_Extract[[#This Row],[Cost]]</f>
        <v>0.23255813953488372</v>
      </c>
    </row>
    <row r="432" spans="1:12" x14ac:dyDescent="0.45">
      <c r="A432" s="1" t="s">
        <v>167</v>
      </c>
      <c r="B432" s="1" t="s">
        <v>1182</v>
      </c>
      <c r="C432" s="1" t="s">
        <v>1087</v>
      </c>
      <c r="D432" s="1">
        <v>22</v>
      </c>
      <c r="E432" s="1">
        <v>2.2000000000000002</v>
      </c>
      <c r="F432" s="1">
        <v>100</v>
      </c>
      <c r="G432" s="1">
        <v>100</v>
      </c>
      <c r="H432" s="1">
        <v>0.3</v>
      </c>
      <c r="I432" s="1" t="s">
        <v>1142</v>
      </c>
      <c r="J432" s="1" t="s">
        <v>1111</v>
      </c>
      <c r="K432" s="1" t="s">
        <v>1149</v>
      </c>
      <c r="L432" s="1">
        <f>FPL_Misc_Extract[[#This Row],[PPG]]/FPL_Misc_Extract[[#This Row],[Cost]]</f>
        <v>0.40740740740740744</v>
      </c>
    </row>
    <row r="433" spans="1:12" x14ac:dyDescent="0.45">
      <c r="A433" s="1" t="s">
        <v>481</v>
      </c>
      <c r="B433" s="1" t="s">
        <v>1181</v>
      </c>
      <c r="C433" s="1" t="s">
        <v>1092</v>
      </c>
      <c r="D433" s="1">
        <v>34</v>
      </c>
      <c r="E433" s="1">
        <v>1.6</v>
      </c>
      <c r="F433" s="1">
        <v>100</v>
      </c>
      <c r="G433" s="1">
        <v>100</v>
      </c>
      <c r="H433" s="1">
        <v>0.3</v>
      </c>
      <c r="I433" s="1" t="s">
        <v>1114</v>
      </c>
      <c r="J433" s="1" t="s">
        <v>1111</v>
      </c>
      <c r="K433" s="1" t="s">
        <v>1115</v>
      </c>
      <c r="L433" s="1">
        <f>FPL_Misc_Extract[[#This Row],[PPG]]/FPL_Misc_Extract[[#This Row],[Cost]]</f>
        <v>0.38095238095238093</v>
      </c>
    </row>
    <row r="434" spans="1:12" x14ac:dyDescent="0.45">
      <c r="A434" s="1" t="s">
        <v>237</v>
      </c>
      <c r="B434" s="1" t="s">
        <v>1181</v>
      </c>
      <c r="C434" s="1" t="s">
        <v>1083</v>
      </c>
      <c r="D434" s="1">
        <v>60</v>
      </c>
      <c r="E434" s="1">
        <v>2.9</v>
      </c>
      <c r="F434" s="1">
        <v>100</v>
      </c>
      <c r="G434" s="1">
        <v>100</v>
      </c>
      <c r="H434" s="1">
        <v>0.1</v>
      </c>
      <c r="I434" s="1" t="s">
        <v>1121</v>
      </c>
      <c r="J434" s="1" t="s">
        <v>1111</v>
      </c>
      <c r="K434" s="1" t="s">
        <v>1178</v>
      </c>
      <c r="L434" s="1">
        <f>FPL_Misc_Extract[[#This Row],[PPG]]/FPL_Misc_Extract[[#This Row],[Cost]]</f>
        <v>0.36249999999999999</v>
      </c>
    </row>
    <row r="435" spans="1:12" x14ac:dyDescent="0.45">
      <c r="A435" s="1" t="s">
        <v>233</v>
      </c>
      <c r="B435" s="1" t="s">
        <v>1181</v>
      </c>
      <c r="C435" s="1" t="s">
        <v>1085</v>
      </c>
      <c r="D435" s="1">
        <v>8</v>
      </c>
      <c r="E435" s="1">
        <v>1.3</v>
      </c>
      <c r="F435" s="1"/>
      <c r="G435" s="1"/>
      <c r="H435" s="1">
        <v>0.1</v>
      </c>
      <c r="I435" s="1" t="s">
        <v>1114</v>
      </c>
      <c r="J435" s="1" t="s">
        <v>1111</v>
      </c>
      <c r="K435" s="1" t="s">
        <v>1154</v>
      </c>
      <c r="L435" s="1">
        <f>FPL_Misc_Extract[[#This Row],[PPG]]/FPL_Misc_Extract[[#This Row],[Cost]]</f>
        <v>0.29545454545454541</v>
      </c>
    </row>
    <row r="436" spans="1:12" x14ac:dyDescent="0.45">
      <c r="A436" s="1" t="s">
        <v>399</v>
      </c>
      <c r="B436" s="1" t="s">
        <v>0</v>
      </c>
      <c r="C436" s="1" t="s">
        <v>1080</v>
      </c>
      <c r="D436" s="1">
        <v>3</v>
      </c>
      <c r="E436" s="1">
        <v>3</v>
      </c>
      <c r="F436" s="1">
        <v>100</v>
      </c>
      <c r="G436" s="1">
        <v>100</v>
      </c>
      <c r="H436" s="1">
        <v>0.1</v>
      </c>
      <c r="I436" s="1" t="s">
        <v>1123</v>
      </c>
      <c r="J436" s="1" t="s">
        <v>1111</v>
      </c>
      <c r="K436" s="1" t="s">
        <v>1233</v>
      </c>
      <c r="L436" s="1">
        <f>FPL_Misc_Extract[[#This Row],[PPG]]/FPL_Misc_Extract[[#This Row],[Cost]]</f>
        <v>0.63829787234042545</v>
      </c>
    </row>
    <row r="437" spans="1:12" x14ac:dyDescent="0.45">
      <c r="A437" s="1" t="s">
        <v>582</v>
      </c>
      <c r="B437" s="1" t="s">
        <v>1180</v>
      </c>
      <c r="C437" s="1" t="s">
        <v>1088</v>
      </c>
      <c r="D437" s="1">
        <v>71</v>
      </c>
      <c r="E437" s="1">
        <v>3.4</v>
      </c>
      <c r="F437" s="1"/>
      <c r="G437" s="1"/>
      <c r="H437" s="1">
        <v>0.1</v>
      </c>
      <c r="I437" s="1" t="s">
        <v>1121</v>
      </c>
      <c r="J437" s="1" t="s">
        <v>1111</v>
      </c>
      <c r="K437" s="1" t="s">
        <v>1159</v>
      </c>
      <c r="L437" s="1">
        <f>FPL_Misc_Extract[[#This Row],[PPG]]/FPL_Misc_Extract[[#This Row],[Cost]]</f>
        <v>0.52307692307692311</v>
      </c>
    </row>
    <row r="438" spans="1:12" x14ac:dyDescent="0.45">
      <c r="A438" s="1" t="s">
        <v>380</v>
      </c>
      <c r="B438" s="1" t="s">
        <v>1182</v>
      </c>
      <c r="C438" s="1" t="s">
        <v>1097</v>
      </c>
      <c r="D438" s="1">
        <v>1</v>
      </c>
      <c r="E438" s="1">
        <v>1</v>
      </c>
      <c r="F438" s="1">
        <v>100</v>
      </c>
      <c r="G438" s="1">
        <v>100</v>
      </c>
      <c r="H438" s="1">
        <v>0</v>
      </c>
      <c r="I438" s="1" t="s">
        <v>1112</v>
      </c>
      <c r="J438" s="1" t="s">
        <v>1111</v>
      </c>
      <c r="K438" s="1" t="s">
        <v>1177</v>
      </c>
      <c r="L438" s="1">
        <f>FPL_Misc_Extract[[#This Row],[PPG]]/FPL_Misc_Extract[[#This Row],[Cost]]</f>
        <v>0.18181818181818182</v>
      </c>
    </row>
    <row r="439" spans="1:12" x14ac:dyDescent="0.45">
      <c r="A439" s="1" t="s">
        <v>161</v>
      </c>
      <c r="B439" s="1" t="s">
        <v>1181</v>
      </c>
      <c r="C439" s="1" t="s">
        <v>1085</v>
      </c>
      <c r="D439" s="1">
        <v>20</v>
      </c>
      <c r="E439" s="1">
        <v>2.2000000000000002</v>
      </c>
      <c r="F439" s="1">
        <v>75</v>
      </c>
      <c r="G439" s="1">
        <v>75</v>
      </c>
      <c r="H439" s="1">
        <v>0.5</v>
      </c>
      <c r="I439" s="1" t="s">
        <v>1114</v>
      </c>
      <c r="J439" s="1" t="s">
        <v>1118</v>
      </c>
      <c r="K439" s="1" t="s">
        <v>1115</v>
      </c>
      <c r="L439" s="1">
        <f>FPL_Misc_Extract[[#This Row],[PPG]]/FPL_Misc_Extract[[#This Row],[Cost]]</f>
        <v>0.52380952380952384</v>
      </c>
    </row>
    <row r="440" spans="1:12" x14ac:dyDescent="0.45">
      <c r="A440" s="1" t="s">
        <v>646</v>
      </c>
      <c r="B440" s="1" t="s">
        <v>1180</v>
      </c>
      <c r="C440" s="1" t="s">
        <v>1099</v>
      </c>
      <c r="D440" s="1">
        <v>9</v>
      </c>
      <c r="E440" s="1">
        <v>1.8</v>
      </c>
      <c r="F440" s="1">
        <v>100</v>
      </c>
      <c r="G440" s="1">
        <v>100</v>
      </c>
      <c r="H440" s="1">
        <v>0.1</v>
      </c>
      <c r="I440" s="1" t="s">
        <v>1136</v>
      </c>
      <c r="J440" s="1" t="s">
        <v>1111</v>
      </c>
      <c r="K440" s="1" t="s">
        <v>1165</v>
      </c>
      <c r="L440" s="1">
        <f>FPL_Misc_Extract[[#This Row],[PPG]]/FPL_Misc_Extract[[#This Row],[Cost]]</f>
        <v>0.48648648648648646</v>
      </c>
    </row>
    <row r="441" spans="1:12" x14ac:dyDescent="0.45">
      <c r="A441" s="1" t="s">
        <v>493</v>
      </c>
      <c r="B441" s="1" t="s">
        <v>0</v>
      </c>
      <c r="C441" s="1" t="s">
        <v>1097</v>
      </c>
      <c r="D441" s="1">
        <v>56</v>
      </c>
      <c r="E441" s="1">
        <v>3.3</v>
      </c>
      <c r="F441" s="1"/>
      <c r="G441" s="1"/>
      <c r="H441" s="1">
        <v>0</v>
      </c>
      <c r="I441" s="1" t="s">
        <v>1144</v>
      </c>
      <c r="J441" s="1" t="s">
        <v>1111</v>
      </c>
      <c r="K441" s="1" t="s">
        <v>1120</v>
      </c>
      <c r="L441" s="1">
        <f>FPL_Misc_Extract[[#This Row],[PPG]]/FPL_Misc_Extract[[#This Row],[Cost]]</f>
        <v>0.71739130434782605</v>
      </c>
    </row>
    <row r="442" spans="1:12" x14ac:dyDescent="0.45">
      <c r="A442" s="1" t="s">
        <v>577</v>
      </c>
      <c r="B442" s="1" t="s">
        <v>1180</v>
      </c>
      <c r="C442" s="1" t="s">
        <v>1097</v>
      </c>
      <c r="D442" s="1">
        <v>26</v>
      </c>
      <c r="E442" s="1">
        <v>2</v>
      </c>
      <c r="F442" s="1">
        <v>100</v>
      </c>
      <c r="G442" s="1">
        <v>100</v>
      </c>
      <c r="H442" s="1">
        <v>0.3</v>
      </c>
      <c r="I442" s="1" t="s">
        <v>1112</v>
      </c>
      <c r="J442" s="1" t="s">
        <v>1111</v>
      </c>
      <c r="K442" s="1" t="s">
        <v>1115</v>
      </c>
      <c r="L442" s="1">
        <f>FPL_Misc_Extract[[#This Row],[PPG]]/FPL_Misc_Extract[[#This Row],[Cost]]</f>
        <v>0.47619047619047616</v>
      </c>
    </row>
    <row r="443" spans="1:12" x14ac:dyDescent="0.45">
      <c r="A443" s="1" t="s">
        <v>608</v>
      </c>
      <c r="B443" s="1" t="s">
        <v>1182</v>
      </c>
      <c r="C443" s="1" t="s">
        <v>1099</v>
      </c>
      <c r="D443" s="1">
        <v>0</v>
      </c>
      <c r="E443" s="1">
        <v>0</v>
      </c>
      <c r="F443" s="1"/>
      <c r="G443" s="1"/>
      <c r="H443" s="1">
        <v>0</v>
      </c>
      <c r="I443" s="1" t="s">
        <v>1112</v>
      </c>
      <c r="J443" s="1" t="s">
        <v>1111</v>
      </c>
      <c r="K443" s="1" t="s">
        <v>1152</v>
      </c>
      <c r="L443" s="1">
        <f>FPL_Misc_Extract[[#This Row],[PPG]]/FPL_Misc_Extract[[#This Row],[Cost]]</f>
        <v>0</v>
      </c>
    </row>
    <row r="444" spans="1:12" x14ac:dyDescent="0.45">
      <c r="A444" s="1" t="s">
        <v>454</v>
      </c>
      <c r="B444" s="1" t="s">
        <v>1181</v>
      </c>
      <c r="C444" s="1" t="s">
        <v>1099</v>
      </c>
      <c r="D444" s="1">
        <v>117</v>
      </c>
      <c r="E444" s="1">
        <v>5.6</v>
      </c>
      <c r="F444" s="1">
        <v>100</v>
      </c>
      <c r="G444" s="1">
        <v>100</v>
      </c>
      <c r="H444" s="1">
        <v>0.6</v>
      </c>
      <c r="I444" s="1" t="s">
        <v>1433</v>
      </c>
      <c r="J444" s="1" t="s">
        <v>1111</v>
      </c>
      <c r="K444" s="1" t="s">
        <v>1150</v>
      </c>
      <c r="L444" s="1">
        <f>FPL_Misc_Extract[[#This Row],[PPG]]/FPL_Misc_Extract[[#This Row],[Cost]]</f>
        <v>0.67469879518072284</v>
      </c>
    </row>
    <row r="445" spans="1:12" x14ac:dyDescent="0.45">
      <c r="A445" s="1" t="s">
        <v>438</v>
      </c>
      <c r="B445" s="1" t="s">
        <v>1181</v>
      </c>
      <c r="C445" s="1" t="s">
        <v>1083</v>
      </c>
      <c r="D445" s="1">
        <v>81</v>
      </c>
      <c r="E445" s="1">
        <v>3.9</v>
      </c>
      <c r="F445" s="1">
        <v>0</v>
      </c>
      <c r="G445" s="1">
        <v>0</v>
      </c>
      <c r="H445" s="1">
        <v>0.4</v>
      </c>
      <c r="I445" s="1" t="s">
        <v>1166</v>
      </c>
      <c r="J445" s="1" t="s">
        <v>1109</v>
      </c>
      <c r="K445" s="1" t="s">
        <v>1252</v>
      </c>
      <c r="L445" s="1">
        <f>FPL_Misc_Extract[[#This Row],[PPG]]/FPL_Misc_Extract[[#This Row],[Cost]]</f>
        <v>0.44318181818181812</v>
      </c>
    </row>
    <row r="446" spans="1:12" x14ac:dyDescent="0.45">
      <c r="A446" s="1" t="s">
        <v>341</v>
      </c>
      <c r="B446" s="1" t="s">
        <v>1182</v>
      </c>
      <c r="C446" s="1" t="s">
        <v>1092</v>
      </c>
      <c r="D446" s="1">
        <v>79</v>
      </c>
      <c r="E446" s="1">
        <v>3.6</v>
      </c>
      <c r="F446" s="1">
        <v>100</v>
      </c>
      <c r="G446" s="1">
        <v>100</v>
      </c>
      <c r="H446" s="1">
        <v>0.2</v>
      </c>
      <c r="I446" s="1" t="s">
        <v>1251</v>
      </c>
      <c r="J446" s="1" t="s">
        <v>1111</v>
      </c>
      <c r="K446" s="1" t="s">
        <v>1124</v>
      </c>
      <c r="L446" s="1">
        <f>FPL_Misc_Extract[[#This Row],[PPG]]/FPL_Misc_Extract[[#This Row],[Cost]]</f>
        <v>0.46153846153846156</v>
      </c>
    </row>
    <row r="447" spans="1:12" x14ac:dyDescent="0.45">
      <c r="A447" s="1" t="s">
        <v>67</v>
      </c>
      <c r="B447" s="1" t="s">
        <v>1180</v>
      </c>
      <c r="C447" s="1" t="s">
        <v>1085</v>
      </c>
      <c r="D447" s="1">
        <v>0</v>
      </c>
      <c r="E447" s="1">
        <v>0</v>
      </c>
      <c r="F447" s="1"/>
      <c r="G447" s="1"/>
      <c r="H447" s="1">
        <v>0</v>
      </c>
      <c r="I447" s="1" t="s">
        <v>1112</v>
      </c>
      <c r="J447" s="1" t="s">
        <v>1111</v>
      </c>
      <c r="K447" s="1" t="s">
        <v>1237</v>
      </c>
      <c r="L447" s="1">
        <f>FPL_Misc_Extract[[#This Row],[PPG]]/FPL_Misc_Extract[[#This Row],[Cost]]</f>
        <v>0</v>
      </c>
    </row>
    <row r="448" spans="1:12" x14ac:dyDescent="0.45">
      <c r="A448" s="1" t="s">
        <v>175</v>
      </c>
      <c r="B448" s="1" t="s">
        <v>1181</v>
      </c>
      <c r="C448" s="1" t="s">
        <v>1089</v>
      </c>
      <c r="D448" s="1">
        <v>3</v>
      </c>
      <c r="E448" s="1">
        <v>0.8</v>
      </c>
      <c r="F448" s="1">
        <v>100</v>
      </c>
      <c r="G448" s="1">
        <v>100</v>
      </c>
      <c r="H448" s="1">
        <v>0</v>
      </c>
      <c r="I448" s="1" t="s">
        <v>1112</v>
      </c>
      <c r="J448" s="1" t="s">
        <v>1111</v>
      </c>
      <c r="K448" s="1" t="s">
        <v>1152</v>
      </c>
      <c r="L448" s="1">
        <f>FPL_Misc_Extract[[#This Row],[PPG]]/FPL_Misc_Extract[[#This Row],[Cost]]</f>
        <v>0.17777777777777778</v>
      </c>
    </row>
    <row r="449" spans="1:12" x14ac:dyDescent="0.45">
      <c r="A449" s="1" t="s">
        <v>132</v>
      </c>
      <c r="B449" s="1" t="s">
        <v>1181</v>
      </c>
      <c r="C449" s="1" t="s">
        <v>1085</v>
      </c>
      <c r="D449" s="1">
        <v>4</v>
      </c>
      <c r="E449" s="1">
        <v>1.3</v>
      </c>
      <c r="F449" s="1">
        <v>100</v>
      </c>
      <c r="G449" s="1">
        <v>100</v>
      </c>
      <c r="H449" s="1">
        <v>0</v>
      </c>
      <c r="I449" s="1" t="s">
        <v>1112</v>
      </c>
      <c r="J449" s="1" t="s">
        <v>1111</v>
      </c>
      <c r="K449" s="1" t="s">
        <v>1170</v>
      </c>
      <c r="L449" s="1">
        <f>FPL_Misc_Extract[[#This Row],[PPG]]/FPL_Misc_Extract[[#This Row],[Cost]]</f>
        <v>0.27083333333333337</v>
      </c>
    </row>
    <row r="450" spans="1:12" x14ac:dyDescent="0.45">
      <c r="A450" s="1" t="s">
        <v>560</v>
      </c>
      <c r="B450" s="1" t="s">
        <v>1180</v>
      </c>
      <c r="C450" s="1" t="s">
        <v>1093</v>
      </c>
      <c r="D450" s="1">
        <v>88</v>
      </c>
      <c r="E450" s="1">
        <v>3.1</v>
      </c>
      <c r="F450" s="1">
        <v>100</v>
      </c>
      <c r="G450" s="1">
        <v>100</v>
      </c>
      <c r="H450" s="1">
        <v>0.4</v>
      </c>
      <c r="I450" s="1" t="s">
        <v>1131</v>
      </c>
      <c r="J450" s="1" t="s">
        <v>1111</v>
      </c>
      <c r="K450" s="1" t="s">
        <v>1247</v>
      </c>
      <c r="L450" s="1">
        <f>FPL_Misc_Extract[[#This Row],[PPG]]/FPL_Misc_Extract[[#This Row],[Cost]]</f>
        <v>0.62</v>
      </c>
    </row>
    <row r="451" spans="1:12" x14ac:dyDescent="0.45">
      <c r="A451" s="1" t="s">
        <v>278</v>
      </c>
      <c r="B451" s="1" t="s">
        <v>1180</v>
      </c>
      <c r="C451" s="1" t="s">
        <v>1091</v>
      </c>
      <c r="D451" s="1">
        <v>4</v>
      </c>
      <c r="E451" s="1">
        <v>1</v>
      </c>
      <c r="F451" s="1"/>
      <c r="G451" s="1"/>
      <c r="H451" s="1">
        <v>0.1</v>
      </c>
      <c r="I451" s="1" t="s">
        <v>1112</v>
      </c>
      <c r="J451" s="1" t="s">
        <v>1111</v>
      </c>
      <c r="K451" s="1" t="s">
        <v>1115</v>
      </c>
      <c r="L451" s="1">
        <f>FPL_Misc_Extract[[#This Row],[PPG]]/FPL_Misc_Extract[[#This Row],[Cost]]</f>
        <v>0.23809523809523808</v>
      </c>
    </row>
    <row r="452" spans="1:12" x14ac:dyDescent="0.45">
      <c r="A452" s="1" t="s">
        <v>107</v>
      </c>
      <c r="B452" s="1" t="s">
        <v>1180</v>
      </c>
      <c r="C452" s="1" t="s">
        <v>1098</v>
      </c>
      <c r="D452" s="1">
        <v>0</v>
      </c>
      <c r="E452" s="1">
        <v>0</v>
      </c>
      <c r="F452" s="1"/>
      <c r="G452" s="1"/>
      <c r="H452" s="1">
        <v>0</v>
      </c>
      <c r="I452" s="1" t="s">
        <v>1112</v>
      </c>
      <c r="J452" s="1" t="s">
        <v>1111</v>
      </c>
      <c r="K452" s="1" t="s">
        <v>1136</v>
      </c>
      <c r="L452" s="1">
        <f>FPL_Misc_Extract[[#This Row],[PPG]]/FPL_Misc_Extract[[#This Row],[Cost]]</f>
        <v>0</v>
      </c>
    </row>
    <row r="453" spans="1:12" x14ac:dyDescent="0.45">
      <c r="A453" s="1" t="s">
        <v>541</v>
      </c>
      <c r="B453" s="1" t="s">
        <v>1181</v>
      </c>
      <c r="C453" s="1" t="s">
        <v>1089</v>
      </c>
      <c r="D453" s="1">
        <v>1</v>
      </c>
      <c r="E453" s="1">
        <v>1</v>
      </c>
      <c r="F453" s="1">
        <v>0</v>
      </c>
      <c r="G453" s="1">
        <v>0</v>
      </c>
      <c r="H453" s="1">
        <v>0</v>
      </c>
      <c r="I453" s="1" t="s">
        <v>1112</v>
      </c>
      <c r="J453" s="1" t="s">
        <v>1113</v>
      </c>
      <c r="K453" s="1" t="s">
        <v>1154</v>
      </c>
      <c r="L453" s="1">
        <f>FPL_Misc_Extract[[#This Row],[PPG]]/FPL_Misc_Extract[[#This Row],[Cost]]</f>
        <v>0.22727272727272727</v>
      </c>
    </row>
    <row r="454" spans="1:12" x14ac:dyDescent="0.45">
      <c r="A454" s="1" t="s">
        <v>405</v>
      </c>
      <c r="B454" s="1" t="s">
        <v>1181</v>
      </c>
      <c r="C454" s="1" t="s">
        <v>1099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 t="s">
        <v>1114</v>
      </c>
      <c r="J454" s="1" t="s">
        <v>1113</v>
      </c>
      <c r="K454" s="1" t="s">
        <v>1152</v>
      </c>
      <c r="L454" s="1">
        <f>FPL_Misc_Extract[[#This Row],[PPG]]/FPL_Misc_Extract[[#This Row],[Cost]]</f>
        <v>0</v>
      </c>
    </row>
    <row r="455" spans="1:12" x14ac:dyDescent="0.45">
      <c r="A455" s="1" t="s">
        <v>210</v>
      </c>
      <c r="B455" s="1" t="s">
        <v>1182</v>
      </c>
      <c r="C455" s="1" t="s">
        <v>1088</v>
      </c>
      <c r="D455" s="1">
        <v>0</v>
      </c>
      <c r="E455" s="1">
        <v>0</v>
      </c>
      <c r="F455" s="1"/>
      <c r="G455" s="1"/>
      <c r="H455" s="1">
        <v>0</v>
      </c>
      <c r="I455" s="1" t="s">
        <v>1112</v>
      </c>
      <c r="J455" s="1" t="s">
        <v>1113</v>
      </c>
      <c r="K455" s="1" t="s">
        <v>1170</v>
      </c>
      <c r="L455" s="1">
        <f>FPL_Misc_Extract[[#This Row],[PPG]]/FPL_Misc_Extract[[#This Row],[Cost]]</f>
        <v>0</v>
      </c>
    </row>
    <row r="456" spans="1:12" x14ac:dyDescent="0.45">
      <c r="A456" s="1" t="s">
        <v>401</v>
      </c>
      <c r="B456" s="1" t="s">
        <v>1181</v>
      </c>
      <c r="C456" s="1" t="s">
        <v>1098</v>
      </c>
      <c r="D456" s="1">
        <v>2</v>
      </c>
      <c r="E456" s="1">
        <v>1</v>
      </c>
      <c r="F456" s="1">
        <v>100</v>
      </c>
      <c r="G456" s="1">
        <v>100</v>
      </c>
      <c r="H456" s="1">
        <v>0</v>
      </c>
      <c r="I456" s="1" t="s">
        <v>1112</v>
      </c>
      <c r="J456" s="1" t="s">
        <v>1111</v>
      </c>
      <c r="K456" s="1" t="s">
        <v>1233</v>
      </c>
      <c r="L456" s="1">
        <f>FPL_Misc_Extract[[#This Row],[PPG]]/FPL_Misc_Extract[[#This Row],[Cost]]</f>
        <v>0.21276595744680851</v>
      </c>
    </row>
    <row r="457" spans="1:12" x14ac:dyDescent="0.45">
      <c r="A457" s="1" t="s">
        <v>571</v>
      </c>
      <c r="B457" s="1" t="s">
        <v>1180</v>
      </c>
      <c r="C457" s="1" t="s">
        <v>1097</v>
      </c>
      <c r="D457" s="1">
        <v>37</v>
      </c>
      <c r="E457" s="1">
        <v>2.5</v>
      </c>
      <c r="F457" s="1">
        <v>100</v>
      </c>
      <c r="G457" s="1">
        <v>100</v>
      </c>
      <c r="H457" s="1">
        <v>0.2</v>
      </c>
      <c r="I457" s="1" t="s">
        <v>1142</v>
      </c>
      <c r="J457" s="1" t="s">
        <v>1111</v>
      </c>
      <c r="K457" s="1" t="s">
        <v>1115</v>
      </c>
      <c r="L457" s="1">
        <f>FPL_Misc_Extract[[#This Row],[PPG]]/FPL_Misc_Extract[[#This Row],[Cost]]</f>
        <v>0.59523809523809523</v>
      </c>
    </row>
    <row r="458" spans="1:12" x14ac:dyDescent="0.45">
      <c r="A458" s="1" t="s">
        <v>504</v>
      </c>
      <c r="B458" s="1" t="s">
        <v>1180</v>
      </c>
      <c r="C458" s="1" t="s">
        <v>1097</v>
      </c>
      <c r="D458" s="1">
        <v>0</v>
      </c>
      <c r="E458" s="1">
        <v>0</v>
      </c>
      <c r="F458" s="1"/>
      <c r="G458" s="1"/>
      <c r="H458" s="1">
        <v>0</v>
      </c>
      <c r="I458" s="1" t="s">
        <v>1142</v>
      </c>
      <c r="J458" s="1" t="s">
        <v>1113</v>
      </c>
      <c r="K458" s="1" t="s">
        <v>1237</v>
      </c>
      <c r="L458" s="1">
        <f>FPL_Misc_Extract[[#This Row],[PPG]]/FPL_Misc_Extract[[#This Row],[Cost]]</f>
        <v>0</v>
      </c>
    </row>
    <row r="459" spans="1:12" x14ac:dyDescent="0.45">
      <c r="A459" s="1" t="s">
        <v>483</v>
      </c>
      <c r="B459" s="1" t="s">
        <v>1181</v>
      </c>
      <c r="C459" s="1" t="s">
        <v>1082</v>
      </c>
      <c r="D459" s="1">
        <v>45</v>
      </c>
      <c r="E459" s="1">
        <v>2.6</v>
      </c>
      <c r="F459" s="1">
        <v>100</v>
      </c>
      <c r="G459" s="1">
        <v>100</v>
      </c>
      <c r="H459" s="1">
        <v>0.1</v>
      </c>
      <c r="I459" s="1" t="s">
        <v>1114</v>
      </c>
      <c r="J459" s="1" t="s">
        <v>1111</v>
      </c>
      <c r="K459" s="1" t="s">
        <v>1120</v>
      </c>
      <c r="L459" s="1">
        <f>FPL_Misc_Extract[[#This Row],[PPG]]/FPL_Misc_Extract[[#This Row],[Cost]]</f>
        <v>0.56521739130434789</v>
      </c>
    </row>
    <row r="460" spans="1:12" x14ac:dyDescent="0.45">
      <c r="A460" s="1" t="s">
        <v>163</v>
      </c>
      <c r="B460" s="1" t="s">
        <v>1181</v>
      </c>
      <c r="C460" s="1" t="s">
        <v>1084</v>
      </c>
      <c r="D460" s="1">
        <v>60</v>
      </c>
      <c r="E460" s="1">
        <v>2.5</v>
      </c>
      <c r="F460" s="1">
        <v>0</v>
      </c>
      <c r="G460" s="1">
        <v>0</v>
      </c>
      <c r="H460" s="1">
        <v>0</v>
      </c>
      <c r="I460" s="1" t="s">
        <v>1147</v>
      </c>
      <c r="J460" s="1" t="s">
        <v>1109</v>
      </c>
      <c r="K460" s="1" t="s">
        <v>1177</v>
      </c>
      <c r="L460" s="1">
        <f>FPL_Misc_Extract[[#This Row],[PPG]]/FPL_Misc_Extract[[#This Row],[Cost]]</f>
        <v>0.45454545454545453</v>
      </c>
    </row>
    <row r="461" spans="1:12" x14ac:dyDescent="0.45">
      <c r="A461" s="1" t="s">
        <v>331</v>
      </c>
      <c r="B461" s="1" t="s">
        <v>1180</v>
      </c>
      <c r="C461" s="1" t="s">
        <v>1089</v>
      </c>
      <c r="D461" s="1">
        <v>0</v>
      </c>
      <c r="E461" s="1">
        <v>0</v>
      </c>
      <c r="F461" s="1"/>
      <c r="G461" s="1"/>
      <c r="H461" s="1">
        <v>0</v>
      </c>
      <c r="I461" s="1" t="s">
        <v>1112</v>
      </c>
      <c r="J461" s="1" t="s">
        <v>1113</v>
      </c>
      <c r="K461" s="1" t="s">
        <v>1247</v>
      </c>
      <c r="L461" s="1">
        <f>FPL_Misc_Extract[[#This Row],[PPG]]/FPL_Misc_Extract[[#This Row],[Cost]]</f>
        <v>0</v>
      </c>
    </row>
    <row r="462" spans="1:12" x14ac:dyDescent="0.45">
      <c r="A462" s="1" t="s">
        <v>600</v>
      </c>
      <c r="B462" s="1" t="s">
        <v>1181</v>
      </c>
      <c r="C462" s="1" t="s">
        <v>1083</v>
      </c>
      <c r="D462" s="1">
        <v>29</v>
      </c>
      <c r="E462" s="1">
        <v>2.4</v>
      </c>
      <c r="F462" s="1">
        <v>0</v>
      </c>
      <c r="G462" s="1">
        <v>0</v>
      </c>
      <c r="H462" s="1">
        <v>0</v>
      </c>
      <c r="I462" s="1" t="s">
        <v>1123</v>
      </c>
      <c r="J462" s="1" t="s">
        <v>1113</v>
      </c>
      <c r="K462" s="1" t="s">
        <v>1161</v>
      </c>
      <c r="L462" s="1">
        <f>FPL_Misc_Extract[[#This Row],[PPG]]/FPL_Misc_Extract[[#This Row],[Cost]]</f>
        <v>0.45283018867924529</v>
      </c>
    </row>
    <row r="463" spans="1:12" x14ac:dyDescent="0.45">
      <c r="A463" s="1" t="s">
        <v>127</v>
      </c>
      <c r="B463" s="1" t="s">
        <v>1181</v>
      </c>
      <c r="C463" s="1" t="s">
        <v>1080</v>
      </c>
      <c r="D463" s="1">
        <v>99</v>
      </c>
      <c r="E463" s="1">
        <v>4</v>
      </c>
      <c r="F463" s="1">
        <v>100</v>
      </c>
      <c r="G463" s="1">
        <v>100</v>
      </c>
      <c r="H463" s="1">
        <v>0.4</v>
      </c>
      <c r="I463" s="1" t="s">
        <v>1133</v>
      </c>
      <c r="J463" s="1" t="s">
        <v>1111</v>
      </c>
      <c r="K463" s="1" t="s">
        <v>1248</v>
      </c>
      <c r="L463" s="1">
        <f>FPL_Misc_Extract[[#This Row],[PPG]]/FPL_Misc_Extract[[#This Row],[Cost]]</f>
        <v>0.50632911392405056</v>
      </c>
    </row>
    <row r="464" spans="1:12" x14ac:dyDescent="0.45">
      <c r="A464" s="1" t="s">
        <v>358</v>
      </c>
      <c r="B464" s="1" t="s">
        <v>1181</v>
      </c>
      <c r="C464" s="1" t="s">
        <v>1092</v>
      </c>
      <c r="D464" s="1">
        <v>6</v>
      </c>
      <c r="E464" s="1">
        <v>2</v>
      </c>
      <c r="F464" s="1">
        <v>0</v>
      </c>
      <c r="G464" s="1">
        <v>0</v>
      </c>
      <c r="H464" s="1">
        <v>0</v>
      </c>
      <c r="I464" s="1" t="s">
        <v>1112</v>
      </c>
      <c r="J464" s="1" t="s">
        <v>1113</v>
      </c>
      <c r="K464" s="1" t="s">
        <v>1239</v>
      </c>
      <c r="L464" s="1">
        <f>FPL_Misc_Extract[[#This Row],[PPG]]/FPL_Misc_Extract[[#This Row],[Cost]]</f>
        <v>0.38461538461538458</v>
      </c>
    </row>
    <row r="465" spans="1:12" x14ac:dyDescent="0.45">
      <c r="A465" s="1" t="s">
        <v>230</v>
      </c>
      <c r="B465" s="1" t="s">
        <v>1180</v>
      </c>
      <c r="C465" s="1" t="s">
        <v>1087</v>
      </c>
      <c r="D465" s="1">
        <v>0</v>
      </c>
      <c r="E465" s="1">
        <v>0</v>
      </c>
      <c r="F465" s="1">
        <v>100</v>
      </c>
      <c r="G465" s="1">
        <v>100</v>
      </c>
      <c r="H465" s="1">
        <v>0</v>
      </c>
      <c r="I465" s="1" t="s">
        <v>1112</v>
      </c>
      <c r="J465" s="1" t="s">
        <v>1111</v>
      </c>
      <c r="K465" s="1" t="s">
        <v>1237</v>
      </c>
      <c r="L465" s="1">
        <f>FPL_Misc_Extract[[#This Row],[PPG]]/FPL_Misc_Extract[[#This Row],[Cost]]</f>
        <v>0</v>
      </c>
    </row>
    <row r="466" spans="1:12" x14ac:dyDescent="0.45">
      <c r="A466" s="1" t="s">
        <v>240</v>
      </c>
      <c r="B466" s="1" t="s">
        <v>0</v>
      </c>
      <c r="C466" s="1" t="s">
        <v>1099</v>
      </c>
      <c r="D466" s="1">
        <v>16</v>
      </c>
      <c r="E466" s="1">
        <v>5.3</v>
      </c>
      <c r="F466" s="1">
        <v>100</v>
      </c>
      <c r="G466" s="1">
        <v>100</v>
      </c>
      <c r="H466" s="1">
        <v>0</v>
      </c>
      <c r="I466" s="1" t="s">
        <v>1114</v>
      </c>
      <c r="J466" s="1" t="s">
        <v>1111</v>
      </c>
      <c r="K466" s="1" t="s">
        <v>1154</v>
      </c>
      <c r="L466" s="1">
        <f>FPL_Misc_Extract[[#This Row],[PPG]]/FPL_Misc_Extract[[#This Row],[Cost]]</f>
        <v>1.2045454545454544</v>
      </c>
    </row>
    <row r="467" spans="1:12" x14ac:dyDescent="0.45">
      <c r="A467" s="1" t="s">
        <v>419</v>
      </c>
      <c r="B467" s="1" t="s">
        <v>1180</v>
      </c>
      <c r="C467" s="1" t="s">
        <v>1095</v>
      </c>
      <c r="D467" s="1">
        <v>32</v>
      </c>
      <c r="E467" s="1">
        <v>2.5</v>
      </c>
      <c r="F467" s="1">
        <v>100</v>
      </c>
      <c r="G467" s="1">
        <v>100</v>
      </c>
      <c r="H467" s="1">
        <v>0.5</v>
      </c>
      <c r="I467" s="1" t="s">
        <v>1129</v>
      </c>
      <c r="J467" s="1" t="s">
        <v>1111</v>
      </c>
      <c r="K467" s="1" t="s">
        <v>1136</v>
      </c>
      <c r="L467" s="1">
        <f>FPL_Misc_Extract[[#This Row],[PPG]]/FPL_Misc_Extract[[#This Row],[Cost]]</f>
        <v>0.60975609756097571</v>
      </c>
    </row>
    <row r="468" spans="1:12" x14ac:dyDescent="0.45">
      <c r="A468" s="1" t="s">
        <v>663</v>
      </c>
      <c r="B468" s="1" t="s">
        <v>1182</v>
      </c>
      <c r="C468" s="1" t="s">
        <v>1082</v>
      </c>
      <c r="D468" s="1">
        <v>3</v>
      </c>
      <c r="E468" s="1">
        <v>1</v>
      </c>
      <c r="F468" s="1">
        <v>75</v>
      </c>
      <c r="G468" s="1">
        <v>75</v>
      </c>
      <c r="H468" s="1">
        <v>0</v>
      </c>
      <c r="I468" s="1" t="s">
        <v>1142</v>
      </c>
      <c r="J468" s="1" t="s">
        <v>1113</v>
      </c>
      <c r="K468" s="1" t="s">
        <v>1136</v>
      </c>
      <c r="L468" s="1">
        <f>FPL_Misc_Extract[[#This Row],[PPG]]/FPL_Misc_Extract[[#This Row],[Cost]]</f>
        <v>0.24390243902439027</v>
      </c>
    </row>
    <row r="469" spans="1:12" x14ac:dyDescent="0.45">
      <c r="A469" s="1" t="s">
        <v>191</v>
      </c>
      <c r="B469" s="1" t="s">
        <v>1182</v>
      </c>
      <c r="C469" s="1" t="s">
        <v>1089</v>
      </c>
      <c r="D469" s="1">
        <v>18</v>
      </c>
      <c r="E469" s="1">
        <v>9</v>
      </c>
      <c r="F469" s="1"/>
      <c r="G469" s="1"/>
      <c r="H469" s="1">
        <v>0.8</v>
      </c>
      <c r="I469" s="1" t="s">
        <v>1143</v>
      </c>
      <c r="J469" s="1" t="s">
        <v>1111</v>
      </c>
      <c r="K469" s="1" t="s">
        <v>1120</v>
      </c>
      <c r="L469" s="1">
        <f>FPL_Misc_Extract[[#This Row],[PPG]]/FPL_Misc_Extract[[#This Row],[Cost]]</f>
        <v>1.956521739130435</v>
      </c>
    </row>
    <row r="470" spans="1:12" x14ac:dyDescent="0.45">
      <c r="A470" s="1" t="s">
        <v>207</v>
      </c>
      <c r="B470" s="1" t="s">
        <v>1181</v>
      </c>
      <c r="C470" s="1" t="s">
        <v>1091</v>
      </c>
      <c r="D470" s="1">
        <v>83</v>
      </c>
      <c r="E470" s="1">
        <v>3.2</v>
      </c>
      <c r="F470" s="1">
        <v>100</v>
      </c>
      <c r="G470" s="1">
        <v>100</v>
      </c>
      <c r="H470" s="1">
        <v>0.5</v>
      </c>
      <c r="I470" s="1" t="s">
        <v>1168</v>
      </c>
      <c r="J470" s="1" t="s">
        <v>1111</v>
      </c>
      <c r="K470" s="1" t="s">
        <v>1247</v>
      </c>
      <c r="L470" s="1">
        <f>FPL_Misc_Extract[[#This Row],[PPG]]/FPL_Misc_Extract[[#This Row],[Cost]]</f>
        <v>0.64</v>
      </c>
    </row>
    <row r="471" spans="1:12" x14ac:dyDescent="0.45">
      <c r="A471" s="1" t="s">
        <v>319</v>
      </c>
      <c r="B471" s="1" t="s">
        <v>1181</v>
      </c>
      <c r="C471" s="1" t="s">
        <v>1092</v>
      </c>
      <c r="D471" s="1">
        <v>1</v>
      </c>
      <c r="E471" s="1">
        <v>1</v>
      </c>
      <c r="F471" s="1"/>
      <c r="G471" s="1"/>
      <c r="H471" s="1">
        <v>0</v>
      </c>
      <c r="I471" s="1" t="s">
        <v>1114</v>
      </c>
      <c r="J471" s="1" t="s">
        <v>1111</v>
      </c>
      <c r="K471" s="1" t="s">
        <v>1115</v>
      </c>
      <c r="L471" s="1">
        <f>FPL_Misc_Extract[[#This Row],[PPG]]/FPL_Misc_Extract[[#This Row],[Cost]]</f>
        <v>0.23809523809523808</v>
      </c>
    </row>
    <row r="472" spans="1:12" x14ac:dyDescent="0.45">
      <c r="A472" s="1" t="s">
        <v>408</v>
      </c>
      <c r="B472" s="1" t="s">
        <v>1180</v>
      </c>
      <c r="C472" s="1" t="s">
        <v>1099</v>
      </c>
      <c r="D472" s="1">
        <v>45</v>
      </c>
      <c r="E472" s="1">
        <v>3</v>
      </c>
      <c r="F472" s="1">
        <v>0</v>
      </c>
      <c r="G472" s="1">
        <v>0</v>
      </c>
      <c r="H472" s="1">
        <v>0.1</v>
      </c>
      <c r="I472" s="1" t="s">
        <v>1119</v>
      </c>
      <c r="J472" s="1" t="s">
        <v>1109</v>
      </c>
      <c r="K472" s="1" t="s">
        <v>1170</v>
      </c>
      <c r="L472" s="1">
        <f>FPL_Misc_Extract[[#This Row],[PPG]]/FPL_Misc_Extract[[#This Row],[Cost]]</f>
        <v>0.625</v>
      </c>
    </row>
    <row r="473" spans="1:12" x14ac:dyDescent="0.45">
      <c r="A473" s="1" t="s">
        <v>609</v>
      </c>
      <c r="B473" s="1" t="s">
        <v>1182</v>
      </c>
      <c r="C473" s="1" t="s">
        <v>1083</v>
      </c>
      <c r="D473" s="1">
        <v>20</v>
      </c>
      <c r="E473" s="1">
        <v>2</v>
      </c>
      <c r="F473" s="1">
        <v>100</v>
      </c>
      <c r="G473" s="1">
        <v>100</v>
      </c>
      <c r="H473" s="1">
        <v>0</v>
      </c>
      <c r="I473" s="1" t="s">
        <v>1129</v>
      </c>
      <c r="J473" s="1" t="s">
        <v>1111</v>
      </c>
      <c r="K473" s="1" t="s">
        <v>1238</v>
      </c>
      <c r="L473" s="1">
        <f>FPL_Misc_Extract[[#This Row],[PPG]]/FPL_Misc_Extract[[#This Row],[Cost]]</f>
        <v>0.28169014084507044</v>
      </c>
    </row>
    <row r="474" spans="1:12" x14ac:dyDescent="0.45">
      <c r="A474" s="1" t="s">
        <v>664</v>
      </c>
      <c r="B474" s="1" t="s">
        <v>1180</v>
      </c>
      <c r="C474" s="1" t="s">
        <v>1081</v>
      </c>
      <c r="D474" s="1">
        <v>49</v>
      </c>
      <c r="E474" s="1">
        <v>2.5</v>
      </c>
      <c r="F474" s="1">
        <v>100</v>
      </c>
      <c r="G474" s="1">
        <v>100</v>
      </c>
      <c r="H474" s="1">
        <v>0.3</v>
      </c>
      <c r="I474" s="1" t="s">
        <v>1151</v>
      </c>
      <c r="J474" s="1" t="s">
        <v>1111</v>
      </c>
      <c r="K474" s="1" t="s">
        <v>1156</v>
      </c>
      <c r="L474" s="1">
        <f>FPL_Misc_Extract[[#This Row],[PPG]]/FPL_Misc_Extract[[#This Row],[Cost]]</f>
        <v>0.58139534883720934</v>
      </c>
    </row>
    <row r="475" spans="1:12" x14ac:dyDescent="0.45">
      <c r="A475" s="1" t="s">
        <v>184</v>
      </c>
      <c r="B475" s="1" t="s">
        <v>1180</v>
      </c>
      <c r="C475" s="1" t="s">
        <v>1081</v>
      </c>
      <c r="D475" s="1">
        <v>9</v>
      </c>
      <c r="E475" s="1">
        <v>1</v>
      </c>
      <c r="F475" s="1">
        <v>100</v>
      </c>
      <c r="G475" s="1">
        <v>100</v>
      </c>
      <c r="H475" s="1">
        <v>0</v>
      </c>
      <c r="I475" s="1" t="s">
        <v>1142</v>
      </c>
      <c r="J475" s="1" t="s">
        <v>1111</v>
      </c>
      <c r="K475" s="1" t="s">
        <v>1136</v>
      </c>
      <c r="L475" s="1">
        <f>FPL_Misc_Extract[[#This Row],[PPG]]/FPL_Misc_Extract[[#This Row],[Cost]]</f>
        <v>0.24390243902439027</v>
      </c>
    </row>
    <row r="476" spans="1:12" x14ac:dyDescent="0.45">
      <c r="A476" s="1" t="s">
        <v>342</v>
      </c>
      <c r="B476" s="1" t="s">
        <v>1181</v>
      </c>
      <c r="C476" s="1" t="s">
        <v>1082</v>
      </c>
      <c r="D476" s="1">
        <v>90</v>
      </c>
      <c r="E476" s="1">
        <v>3.3</v>
      </c>
      <c r="F476" s="1">
        <v>100</v>
      </c>
      <c r="G476" s="1">
        <v>100</v>
      </c>
      <c r="H476" s="1">
        <v>0.8</v>
      </c>
      <c r="I476" s="1" t="s">
        <v>1110</v>
      </c>
      <c r="J476" s="1" t="s">
        <v>1111</v>
      </c>
      <c r="K476" s="1" t="s">
        <v>1161</v>
      </c>
      <c r="L476" s="1">
        <f>FPL_Misc_Extract[[#This Row],[PPG]]/FPL_Misc_Extract[[#This Row],[Cost]]</f>
        <v>0.62264150943396224</v>
      </c>
    </row>
    <row r="477" spans="1:12" x14ac:dyDescent="0.45">
      <c r="A477" s="1" t="s">
        <v>386</v>
      </c>
      <c r="B477" s="1" t="s">
        <v>1182</v>
      </c>
      <c r="C477" s="1" t="s">
        <v>1090</v>
      </c>
      <c r="D477" s="1">
        <v>2</v>
      </c>
      <c r="E477" s="1">
        <v>1</v>
      </c>
      <c r="F477" s="1">
        <v>100</v>
      </c>
      <c r="G477" s="1">
        <v>100</v>
      </c>
      <c r="H477" s="1">
        <v>0.1</v>
      </c>
      <c r="I477" s="1" t="s">
        <v>1112</v>
      </c>
      <c r="J477" s="1" t="s">
        <v>1111</v>
      </c>
      <c r="K477" s="1" t="s">
        <v>1149</v>
      </c>
      <c r="L477" s="1">
        <f>FPL_Misc_Extract[[#This Row],[PPG]]/FPL_Misc_Extract[[#This Row],[Cost]]</f>
        <v>0.18518518518518517</v>
      </c>
    </row>
    <row r="478" spans="1:12" x14ac:dyDescent="0.45">
      <c r="A478" s="1" t="s">
        <v>334</v>
      </c>
      <c r="B478" s="1" t="s">
        <v>1180</v>
      </c>
      <c r="C478" s="1" t="s">
        <v>1094</v>
      </c>
      <c r="D478" s="1">
        <v>0</v>
      </c>
      <c r="E478" s="1">
        <v>0</v>
      </c>
      <c r="F478" s="1"/>
      <c r="G478" s="1"/>
      <c r="H478" s="1">
        <v>0</v>
      </c>
      <c r="I478" s="1" t="s">
        <v>1114</v>
      </c>
      <c r="J478" s="1" t="s">
        <v>1111</v>
      </c>
      <c r="K478" s="1" t="s">
        <v>1237</v>
      </c>
      <c r="L478" s="1">
        <f>FPL_Misc_Extract[[#This Row],[PPG]]/FPL_Misc_Extract[[#This Row],[Cost]]</f>
        <v>0</v>
      </c>
    </row>
    <row r="479" spans="1:12" x14ac:dyDescent="0.45">
      <c r="A479" s="1" t="s">
        <v>673</v>
      </c>
      <c r="B479" s="1" t="s">
        <v>1182</v>
      </c>
      <c r="C479" s="1" t="s">
        <v>1098</v>
      </c>
      <c r="D479" s="1">
        <v>0</v>
      </c>
      <c r="E479" s="1">
        <v>0</v>
      </c>
      <c r="F479" s="1"/>
      <c r="G479" s="1"/>
      <c r="H479" s="1">
        <v>0</v>
      </c>
      <c r="I479" s="1" t="s">
        <v>1112</v>
      </c>
      <c r="J479" s="1" t="s">
        <v>1111</v>
      </c>
      <c r="K479" s="1" t="s">
        <v>1152</v>
      </c>
      <c r="L479" s="1">
        <f>FPL_Misc_Extract[[#This Row],[PPG]]/FPL_Misc_Extract[[#This Row],[Cost]]</f>
        <v>0</v>
      </c>
    </row>
    <row r="480" spans="1:12" x14ac:dyDescent="0.45">
      <c r="A480" s="1" t="s">
        <v>629</v>
      </c>
      <c r="B480" s="1" t="s">
        <v>0</v>
      </c>
      <c r="C480" s="1" t="s">
        <v>1085</v>
      </c>
      <c r="D480" s="1">
        <v>19</v>
      </c>
      <c r="E480" s="1">
        <v>4.8</v>
      </c>
      <c r="F480" s="1"/>
      <c r="G480" s="1"/>
      <c r="H480" s="1">
        <v>0.7</v>
      </c>
      <c r="I480" s="1" t="s">
        <v>1123</v>
      </c>
      <c r="J480" s="1" t="s">
        <v>1111</v>
      </c>
      <c r="K480" s="1" t="s">
        <v>1156</v>
      </c>
      <c r="L480" s="1">
        <f>FPL_Misc_Extract[[#This Row],[PPG]]/FPL_Misc_Extract[[#This Row],[Cost]]</f>
        <v>1.1162790697674418</v>
      </c>
    </row>
    <row r="481" spans="1:12" x14ac:dyDescent="0.45">
      <c r="A481" s="1" t="s">
        <v>166</v>
      </c>
      <c r="B481" s="1" t="s">
        <v>1182</v>
      </c>
      <c r="C481" s="1" t="s">
        <v>1092</v>
      </c>
      <c r="D481" s="1">
        <v>10</v>
      </c>
      <c r="E481" s="1">
        <v>1.3</v>
      </c>
      <c r="F481" s="1">
        <v>0</v>
      </c>
      <c r="G481" s="1">
        <v>0</v>
      </c>
      <c r="H481" s="1">
        <v>0</v>
      </c>
      <c r="I481" s="1" t="s">
        <v>1129</v>
      </c>
      <c r="J481" s="1" t="s">
        <v>1109</v>
      </c>
      <c r="K481" s="1" t="s">
        <v>1241</v>
      </c>
      <c r="L481" s="1">
        <f>FPL_Misc_Extract[[#This Row],[PPG]]/FPL_Misc_Extract[[#This Row],[Cost]]</f>
        <v>0.203125</v>
      </c>
    </row>
    <row r="482" spans="1:12" x14ac:dyDescent="0.45">
      <c r="A482" s="1" t="s">
        <v>371</v>
      </c>
      <c r="B482" s="1" t="s">
        <v>1182</v>
      </c>
      <c r="C482" s="1" t="s">
        <v>1085</v>
      </c>
      <c r="D482" s="1">
        <v>0</v>
      </c>
      <c r="E482" s="1">
        <v>0</v>
      </c>
      <c r="F482" s="1"/>
      <c r="G482" s="1"/>
      <c r="H482" s="1">
        <v>0</v>
      </c>
      <c r="I482" s="1" t="s">
        <v>1114</v>
      </c>
      <c r="J482" s="1" t="s">
        <v>1111</v>
      </c>
      <c r="K482" s="1" t="s">
        <v>1154</v>
      </c>
      <c r="L482" s="1">
        <f>FPL_Misc_Extract[[#This Row],[PPG]]/FPL_Misc_Extract[[#This Row],[Cost]]</f>
        <v>0</v>
      </c>
    </row>
    <row r="483" spans="1:12" x14ac:dyDescent="0.45">
      <c r="A483" s="1" t="s">
        <v>81</v>
      </c>
      <c r="B483" s="1" t="s">
        <v>1181</v>
      </c>
      <c r="C483" s="1" t="s">
        <v>1094</v>
      </c>
      <c r="D483" s="1">
        <v>21</v>
      </c>
      <c r="E483" s="1">
        <v>1.2</v>
      </c>
      <c r="F483" s="1">
        <v>100</v>
      </c>
      <c r="G483" s="1">
        <v>100</v>
      </c>
      <c r="H483" s="1">
        <v>0.2</v>
      </c>
      <c r="I483" s="1" t="s">
        <v>1114</v>
      </c>
      <c r="J483" s="1" t="s">
        <v>1111</v>
      </c>
      <c r="K483" s="1" t="s">
        <v>1170</v>
      </c>
      <c r="L483" s="1">
        <f>FPL_Misc_Extract[[#This Row],[PPG]]/FPL_Misc_Extract[[#This Row],[Cost]]</f>
        <v>0.25</v>
      </c>
    </row>
    <row r="484" spans="1:12" x14ac:dyDescent="0.45">
      <c r="A484" s="1" t="s">
        <v>610</v>
      </c>
      <c r="B484" s="1" t="s">
        <v>1180</v>
      </c>
      <c r="C484" s="1" t="s">
        <v>1089</v>
      </c>
      <c r="D484" s="1">
        <v>38</v>
      </c>
      <c r="E484" s="1">
        <v>4.8</v>
      </c>
      <c r="F484" s="1">
        <v>100</v>
      </c>
      <c r="G484" s="1">
        <v>100</v>
      </c>
      <c r="H484" s="1">
        <v>0.3</v>
      </c>
      <c r="I484" s="1" t="s">
        <v>1129</v>
      </c>
      <c r="J484" s="1" t="s">
        <v>1111</v>
      </c>
      <c r="K484" s="1" t="s">
        <v>1247</v>
      </c>
      <c r="L484" s="1">
        <f>FPL_Misc_Extract[[#This Row],[PPG]]/FPL_Misc_Extract[[#This Row],[Cost]]</f>
        <v>0.96</v>
      </c>
    </row>
    <row r="485" spans="1:12" x14ac:dyDescent="0.45">
      <c r="A485" s="1" t="s">
        <v>68</v>
      </c>
      <c r="B485" s="1" t="s">
        <v>0</v>
      </c>
      <c r="C485" s="1" t="s">
        <v>1089</v>
      </c>
      <c r="D485" s="1">
        <v>21</v>
      </c>
      <c r="E485" s="1">
        <v>5.3</v>
      </c>
      <c r="F485" s="1"/>
      <c r="G485" s="1"/>
      <c r="H485" s="1">
        <v>0</v>
      </c>
      <c r="I485" s="1" t="s">
        <v>1243</v>
      </c>
      <c r="J485" s="1" t="s">
        <v>1111</v>
      </c>
      <c r="K485" s="1" t="s">
        <v>1156</v>
      </c>
      <c r="L485" s="1">
        <f>FPL_Misc_Extract[[#This Row],[PPG]]/FPL_Misc_Extract[[#This Row],[Cost]]</f>
        <v>1.2325581395348837</v>
      </c>
    </row>
    <row r="486" spans="1:12" x14ac:dyDescent="0.45">
      <c r="A486" s="1" t="s">
        <v>464</v>
      </c>
      <c r="B486" s="1" t="s">
        <v>1182</v>
      </c>
      <c r="C486" s="1" t="s">
        <v>1098</v>
      </c>
      <c r="D486" s="1">
        <v>81</v>
      </c>
      <c r="E486" s="1">
        <v>3.4</v>
      </c>
      <c r="F486" s="1">
        <v>100</v>
      </c>
      <c r="G486" s="1">
        <v>100</v>
      </c>
      <c r="H486" s="1">
        <v>0.6</v>
      </c>
      <c r="I486" s="1" t="s">
        <v>1117</v>
      </c>
      <c r="J486" s="1" t="s">
        <v>1111</v>
      </c>
      <c r="K486" s="1" t="s">
        <v>1159</v>
      </c>
      <c r="L486" s="1">
        <f>FPL_Misc_Extract[[#This Row],[PPG]]/FPL_Misc_Extract[[#This Row],[Cost]]</f>
        <v>0.52307692307692311</v>
      </c>
    </row>
    <row r="487" spans="1:12" x14ac:dyDescent="0.45">
      <c r="A487" s="1" t="s">
        <v>657</v>
      </c>
      <c r="B487" s="1" t="s">
        <v>1182</v>
      </c>
      <c r="C487" s="1" t="s">
        <v>1089</v>
      </c>
      <c r="D487" s="1">
        <v>94</v>
      </c>
      <c r="E487" s="1">
        <v>4.3</v>
      </c>
      <c r="F487" s="1">
        <v>0</v>
      </c>
      <c r="G487" s="1">
        <v>0</v>
      </c>
      <c r="H487" s="1">
        <v>0.1</v>
      </c>
      <c r="I487" s="1" t="s">
        <v>1178</v>
      </c>
      <c r="J487" s="1" t="s">
        <v>1109</v>
      </c>
      <c r="K487" s="1" t="s">
        <v>1253</v>
      </c>
      <c r="L487" s="1">
        <f>FPL_Misc_Extract[[#This Row],[PPG]]/FPL_Misc_Extract[[#This Row],[Cost]]</f>
        <v>0.43434343434343431</v>
      </c>
    </row>
    <row r="488" spans="1:12" x14ac:dyDescent="0.45">
      <c r="A488" s="1" t="s">
        <v>421</v>
      </c>
      <c r="B488" s="1" t="s">
        <v>0</v>
      </c>
      <c r="C488" s="1" t="s">
        <v>1098</v>
      </c>
      <c r="D488" s="1">
        <v>0</v>
      </c>
      <c r="E488" s="1">
        <v>0</v>
      </c>
      <c r="F488" s="1"/>
      <c r="G488" s="1"/>
      <c r="H488" s="1">
        <v>0</v>
      </c>
      <c r="I488" s="1" t="s">
        <v>1142</v>
      </c>
      <c r="J488" s="1" t="s">
        <v>1111</v>
      </c>
      <c r="K488" s="1" t="s">
        <v>1143</v>
      </c>
      <c r="L488" s="1">
        <f>FPL_Misc_Extract[[#This Row],[PPG]]/FPL_Misc_Extract[[#This Row],[Cost]]</f>
        <v>0</v>
      </c>
    </row>
    <row r="489" spans="1:12" x14ac:dyDescent="0.45">
      <c r="A489" s="1" t="s">
        <v>252</v>
      </c>
      <c r="B489" s="1" t="s">
        <v>1181</v>
      </c>
      <c r="C489" s="1" t="s">
        <v>1080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 t="s">
        <v>1112</v>
      </c>
      <c r="J489" s="1" t="s">
        <v>1109</v>
      </c>
      <c r="K489" s="1" t="s">
        <v>1157</v>
      </c>
      <c r="L489" s="1">
        <f>FPL_Misc_Extract[[#This Row],[PPG]]/FPL_Misc_Extract[[#This Row],[Cost]]</f>
        <v>0</v>
      </c>
    </row>
    <row r="490" spans="1:12" x14ac:dyDescent="0.45">
      <c r="A490" s="1" t="s">
        <v>444</v>
      </c>
      <c r="B490" s="1" t="s">
        <v>1181</v>
      </c>
      <c r="C490" s="1" t="s">
        <v>1087</v>
      </c>
      <c r="D490" s="1">
        <v>1</v>
      </c>
      <c r="E490" s="1">
        <v>1</v>
      </c>
      <c r="F490" s="1">
        <v>0</v>
      </c>
      <c r="G490" s="1">
        <v>0</v>
      </c>
      <c r="H490" s="1">
        <v>0</v>
      </c>
      <c r="I490" s="1" t="s">
        <v>1112</v>
      </c>
      <c r="J490" s="1" t="s">
        <v>1109</v>
      </c>
      <c r="K490" s="1" t="s">
        <v>1154</v>
      </c>
      <c r="L490" s="1">
        <f>FPL_Misc_Extract[[#This Row],[PPG]]/FPL_Misc_Extract[[#This Row],[Cost]]</f>
        <v>0.22727272727272727</v>
      </c>
    </row>
    <row r="491" spans="1:12" x14ac:dyDescent="0.45">
      <c r="A491" s="1" t="s">
        <v>295</v>
      </c>
      <c r="B491" s="1" t="s">
        <v>1181</v>
      </c>
      <c r="C491" s="1" t="s">
        <v>1095</v>
      </c>
      <c r="D491" s="1">
        <v>37</v>
      </c>
      <c r="E491" s="1">
        <v>2.1</v>
      </c>
      <c r="F491" s="1">
        <v>100</v>
      </c>
      <c r="G491" s="1">
        <v>100</v>
      </c>
      <c r="H491" s="1">
        <v>0.4</v>
      </c>
      <c r="I491" s="1" t="s">
        <v>1114</v>
      </c>
      <c r="J491" s="1" t="s">
        <v>1111</v>
      </c>
      <c r="K491" s="1" t="s">
        <v>1134</v>
      </c>
      <c r="L491" s="1">
        <f>FPL_Misc_Extract[[#This Row],[PPG]]/FPL_Misc_Extract[[#This Row],[Cost]]</f>
        <v>0.41176470588235298</v>
      </c>
    </row>
    <row r="492" spans="1:12" x14ac:dyDescent="0.45">
      <c r="A492" s="1" t="s">
        <v>267</v>
      </c>
      <c r="B492" s="1" t="s">
        <v>0</v>
      </c>
      <c r="C492" s="1" t="s">
        <v>1091</v>
      </c>
      <c r="D492" s="1">
        <v>29</v>
      </c>
      <c r="E492" s="1">
        <v>2.6</v>
      </c>
      <c r="F492" s="1"/>
      <c r="G492" s="1"/>
      <c r="H492" s="1">
        <v>0.1</v>
      </c>
      <c r="I492" s="1" t="s">
        <v>1243</v>
      </c>
      <c r="J492" s="1" t="s">
        <v>1111</v>
      </c>
      <c r="K492" s="1" t="s">
        <v>1143</v>
      </c>
      <c r="L492" s="1">
        <f>FPL_Misc_Extract[[#This Row],[PPG]]/FPL_Misc_Extract[[#This Row],[Cost]]</f>
        <v>0.66666666666666674</v>
      </c>
    </row>
    <row r="493" spans="1:12" x14ac:dyDescent="0.45">
      <c r="A493" s="1" t="s">
        <v>375</v>
      </c>
      <c r="B493" s="1" t="s">
        <v>0</v>
      </c>
      <c r="C493" s="1" t="s">
        <v>1091</v>
      </c>
      <c r="D493" s="1">
        <v>40</v>
      </c>
      <c r="E493" s="1">
        <v>2.4</v>
      </c>
      <c r="F493" s="1"/>
      <c r="G493" s="1"/>
      <c r="H493" s="1">
        <v>0.2</v>
      </c>
      <c r="I493" s="1" t="s">
        <v>1132</v>
      </c>
      <c r="J493" s="1" t="s">
        <v>1111</v>
      </c>
      <c r="K493" s="1" t="s">
        <v>1136</v>
      </c>
      <c r="L493" s="1">
        <f>FPL_Misc_Extract[[#This Row],[PPG]]/FPL_Misc_Extract[[#This Row],[Cost]]</f>
        <v>0.58536585365853666</v>
      </c>
    </row>
    <row r="494" spans="1:12" x14ac:dyDescent="0.45">
      <c r="A494" s="1" t="s">
        <v>575</v>
      </c>
      <c r="B494" s="1" t="s">
        <v>1180</v>
      </c>
      <c r="C494" s="1" t="s">
        <v>1091</v>
      </c>
      <c r="D494" s="1">
        <v>33</v>
      </c>
      <c r="E494" s="1">
        <v>2.2000000000000002</v>
      </c>
      <c r="F494" s="1"/>
      <c r="G494" s="1"/>
      <c r="H494" s="1">
        <v>0</v>
      </c>
      <c r="I494" s="1" t="s">
        <v>1148</v>
      </c>
      <c r="J494" s="1" t="s">
        <v>1111</v>
      </c>
      <c r="K494" s="1" t="s">
        <v>1143</v>
      </c>
      <c r="L494" s="1">
        <f>FPL_Misc_Extract[[#This Row],[PPG]]/FPL_Misc_Extract[[#This Row],[Cost]]</f>
        <v>0.56410256410256421</v>
      </c>
    </row>
    <row r="495" spans="1:12" x14ac:dyDescent="0.45">
      <c r="A495" s="1" t="s">
        <v>520</v>
      </c>
      <c r="B495" s="1" t="s">
        <v>1180</v>
      </c>
      <c r="C495" s="1" t="s">
        <v>1088</v>
      </c>
      <c r="D495" s="1">
        <v>99</v>
      </c>
      <c r="E495" s="1">
        <v>4.5</v>
      </c>
      <c r="F495" s="1">
        <v>100</v>
      </c>
      <c r="G495" s="1">
        <v>100</v>
      </c>
      <c r="H495" s="1">
        <v>0</v>
      </c>
      <c r="I495" s="1" t="s">
        <v>1434</v>
      </c>
      <c r="J495" s="1" t="s">
        <v>1111</v>
      </c>
      <c r="K495" s="1" t="s">
        <v>1235</v>
      </c>
      <c r="L495" s="1">
        <f>FPL_Misc_Extract[[#This Row],[PPG]]/FPL_Misc_Extract[[#This Row],[Cost]]</f>
        <v>0.8035714285714286</v>
      </c>
    </row>
    <row r="496" spans="1:12" x14ac:dyDescent="0.45">
      <c r="A496" s="1" t="s">
        <v>122</v>
      </c>
      <c r="B496" s="1" t="s">
        <v>1182</v>
      </c>
      <c r="C496" s="1" t="s">
        <v>1099</v>
      </c>
      <c r="D496" s="1">
        <v>43</v>
      </c>
      <c r="E496" s="1">
        <v>3.3</v>
      </c>
      <c r="F496" s="1">
        <v>100</v>
      </c>
      <c r="G496" s="1">
        <v>100</v>
      </c>
      <c r="H496" s="1">
        <v>0</v>
      </c>
      <c r="I496" s="1" t="s">
        <v>1110</v>
      </c>
      <c r="J496" s="1" t="s">
        <v>1111</v>
      </c>
      <c r="K496" s="1" t="s">
        <v>1176</v>
      </c>
      <c r="L496" s="1">
        <f>FPL_Misc_Extract[[#This Row],[PPG]]/FPL_Misc_Extract[[#This Row],[Cost]]</f>
        <v>0.532258064516129</v>
      </c>
    </row>
    <row r="497" spans="1:12" x14ac:dyDescent="0.45">
      <c r="A497" s="1" t="s">
        <v>517</v>
      </c>
      <c r="B497" s="1" t="s">
        <v>1181</v>
      </c>
      <c r="C497" s="1" t="s">
        <v>1084</v>
      </c>
      <c r="D497" s="1">
        <v>40</v>
      </c>
      <c r="E497" s="1">
        <v>3.6</v>
      </c>
      <c r="F497" s="1">
        <v>100</v>
      </c>
      <c r="G497" s="1">
        <v>100</v>
      </c>
      <c r="H497" s="1">
        <v>0</v>
      </c>
      <c r="I497" s="1" t="s">
        <v>1126</v>
      </c>
      <c r="J497" s="1" t="s">
        <v>1111</v>
      </c>
      <c r="K497" s="1" t="s">
        <v>1247</v>
      </c>
      <c r="L497" s="1">
        <f>FPL_Misc_Extract[[#This Row],[PPG]]/FPL_Misc_Extract[[#This Row],[Cost]]</f>
        <v>0.72</v>
      </c>
    </row>
    <row r="498" spans="1:12" x14ac:dyDescent="0.45">
      <c r="A498" s="1" t="s">
        <v>636</v>
      </c>
      <c r="B498" s="1" t="s">
        <v>1182</v>
      </c>
      <c r="C498" s="1" t="s">
        <v>1098</v>
      </c>
      <c r="D498" s="1">
        <v>0</v>
      </c>
      <c r="E498" s="1">
        <v>0</v>
      </c>
      <c r="F498" s="1"/>
      <c r="G498" s="1"/>
      <c r="H498" s="1">
        <v>0</v>
      </c>
      <c r="I498" s="1" t="s">
        <v>1142</v>
      </c>
      <c r="J498" s="1" t="s">
        <v>1113</v>
      </c>
      <c r="K498" s="1" t="s">
        <v>1154</v>
      </c>
      <c r="L498" s="1">
        <f>FPL_Misc_Extract[[#This Row],[PPG]]/FPL_Misc_Extract[[#This Row],[Cost]]</f>
        <v>0</v>
      </c>
    </row>
    <row r="499" spans="1:12" x14ac:dyDescent="0.45">
      <c r="A499" s="1" t="s">
        <v>414</v>
      </c>
      <c r="B499" s="1" t="s">
        <v>1181</v>
      </c>
      <c r="C499" s="1" t="s">
        <v>1099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 t="s">
        <v>1114</v>
      </c>
      <c r="J499" s="1" t="s">
        <v>1113</v>
      </c>
      <c r="K499" s="1" t="s">
        <v>1154</v>
      </c>
      <c r="L499" s="1">
        <f>FPL_Misc_Extract[[#This Row],[PPG]]/FPL_Misc_Extract[[#This Row],[Cost]]</f>
        <v>0</v>
      </c>
    </row>
    <row r="500" spans="1:12" x14ac:dyDescent="0.45">
      <c r="A500" s="1" t="s">
        <v>602</v>
      </c>
      <c r="B500" s="1" t="s">
        <v>1182</v>
      </c>
      <c r="C500" s="1" t="s">
        <v>1080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 t="s">
        <v>1112</v>
      </c>
      <c r="J500" s="1" t="s">
        <v>1113</v>
      </c>
      <c r="K500" s="1" t="s">
        <v>1247</v>
      </c>
      <c r="L500" s="1">
        <f>FPL_Misc_Extract[[#This Row],[PPG]]/FPL_Misc_Extract[[#This Row],[Cost]]</f>
        <v>0</v>
      </c>
    </row>
    <row r="501" spans="1:12" x14ac:dyDescent="0.45">
      <c r="A501" s="1" t="s">
        <v>668</v>
      </c>
      <c r="B501" s="1" t="s">
        <v>1180</v>
      </c>
      <c r="C501" s="1" t="s">
        <v>1086</v>
      </c>
      <c r="D501" s="1">
        <v>28</v>
      </c>
      <c r="E501" s="1">
        <v>1.8</v>
      </c>
      <c r="F501" s="1">
        <v>100</v>
      </c>
      <c r="G501" s="1">
        <v>100</v>
      </c>
      <c r="H501" s="1">
        <v>0.1</v>
      </c>
      <c r="I501" s="1" t="s">
        <v>1117</v>
      </c>
      <c r="J501" s="1" t="s">
        <v>1111</v>
      </c>
      <c r="K501" s="1" t="s">
        <v>1233</v>
      </c>
      <c r="L501" s="1">
        <f>FPL_Misc_Extract[[#This Row],[PPG]]/FPL_Misc_Extract[[#This Row],[Cost]]</f>
        <v>0.38297872340425532</v>
      </c>
    </row>
    <row r="502" spans="1:12" x14ac:dyDescent="0.45">
      <c r="A502" s="1" t="s">
        <v>581</v>
      </c>
      <c r="B502" s="1" t="s">
        <v>0</v>
      </c>
      <c r="C502" s="1" t="s">
        <v>1086</v>
      </c>
      <c r="D502" s="1">
        <v>98</v>
      </c>
      <c r="E502" s="1">
        <v>3.5</v>
      </c>
      <c r="F502" s="1"/>
      <c r="G502" s="1"/>
      <c r="H502" s="1">
        <v>0.5</v>
      </c>
      <c r="I502" s="1" t="s">
        <v>1435</v>
      </c>
      <c r="J502" s="1" t="s">
        <v>1111</v>
      </c>
      <c r="K502" s="1" t="s">
        <v>1120</v>
      </c>
      <c r="L502" s="1">
        <f>FPL_Misc_Extract[[#This Row],[PPG]]/FPL_Misc_Extract[[#This Row],[Cost]]</f>
        <v>0.76086956521739135</v>
      </c>
    </row>
    <row r="503" spans="1:12" x14ac:dyDescent="0.45">
      <c r="A503" s="1" t="s">
        <v>256</v>
      </c>
      <c r="B503" s="1" t="s">
        <v>1181</v>
      </c>
      <c r="C503" s="1" t="s">
        <v>1089</v>
      </c>
      <c r="D503" s="1">
        <v>52</v>
      </c>
      <c r="E503" s="1">
        <v>2.5</v>
      </c>
      <c r="F503" s="1">
        <v>100</v>
      </c>
      <c r="G503" s="1">
        <v>100</v>
      </c>
      <c r="H503" s="1">
        <v>0.3</v>
      </c>
      <c r="I503" s="1" t="s">
        <v>1174</v>
      </c>
      <c r="J503" s="1" t="s">
        <v>1111</v>
      </c>
      <c r="K503" s="1" t="s">
        <v>1134</v>
      </c>
      <c r="L503" s="1">
        <f>FPL_Misc_Extract[[#This Row],[PPG]]/FPL_Misc_Extract[[#This Row],[Cost]]</f>
        <v>0.49019607843137258</v>
      </c>
    </row>
    <row r="504" spans="1:12" x14ac:dyDescent="0.45">
      <c r="A504" s="1" t="s">
        <v>311</v>
      </c>
      <c r="B504" s="1" t="s">
        <v>0</v>
      </c>
      <c r="C504" s="1" t="s">
        <v>1086</v>
      </c>
      <c r="D504" s="1">
        <v>0</v>
      </c>
      <c r="E504" s="1">
        <v>0</v>
      </c>
      <c r="F504" s="1">
        <v>100</v>
      </c>
      <c r="G504" s="1">
        <v>100</v>
      </c>
      <c r="H504" s="1">
        <v>0</v>
      </c>
      <c r="I504" s="1" t="s">
        <v>1146</v>
      </c>
      <c r="J504" s="1" t="s">
        <v>1111</v>
      </c>
      <c r="K504" s="1" t="s">
        <v>1155</v>
      </c>
      <c r="L504" s="1">
        <f>FPL_Misc_Extract[[#This Row],[PPG]]/FPL_Misc_Extract[[#This Row],[Cost]]</f>
        <v>0</v>
      </c>
    </row>
    <row r="505" spans="1:12" x14ac:dyDescent="0.45">
      <c r="A505" s="1" t="s">
        <v>103</v>
      </c>
      <c r="B505" s="1" t="s">
        <v>1181</v>
      </c>
      <c r="C505" s="1" t="s">
        <v>1089</v>
      </c>
      <c r="D505" s="1">
        <v>42</v>
      </c>
      <c r="E505" s="1">
        <v>2.5</v>
      </c>
      <c r="F505" s="1">
        <v>0</v>
      </c>
      <c r="G505" s="1">
        <v>0</v>
      </c>
      <c r="H505" s="1">
        <v>0</v>
      </c>
      <c r="I505" s="1" t="s">
        <v>1148</v>
      </c>
      <c r="J505" s="1" t="s">
        <v>1109</v>
      </c>
      <c r="K505" s="1" t="s">
        <v>1130</v>
      </c>
      <c r="L505" s="1">
        <f>FPL_Misc_Extract[[#This Row],[PPG]]/FPL_Misc_Extract[[#This Row],[Cost]]</f>
        <v>0.37878787878787878</v>
      </c>
    </row>
    <row r="506" spans="1:12" x14ac:dyDescent="0.45">
      <c r="A506" s="1" t="s">
        <v>516</v>
      </c>
      <c r="B506" s="1" t="s">
        <v>1182</v>
      </c>
      <c r="C506" s="1" t="s">
        <v>1092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 t="s">
        <v>1112</v>
      </c>
      <c r="J506" s="1" t="s">
        <v>1153</v>
      </c>
      <c r="K506" s="1" t="s">
        <v>1152</v>
      </c>
      <c r="L506" s="1">
        <f>FPL_Misc_Extract[[#This Row],[PPG]]/FPL_Misc_Extract[[#This Row],[Cost]]</f>
        <v>0</v>
      </c>
    </row>
    <row r="507" spans="1:12" x14ac:dyDescent="0.45">
      <c r="A507" s="1" t="s">
        <v>262</v>
      </c>
      <c r="B507" s="1" t="s">
        <v>1180</v>
      </c>
      <c r="C507" s="1" t="s">
        <v>1081</v>
      </c>
      <c r="D507" s="1">
        <v>0</v>
      </c>
      <c r="E507" s="1">
        <v>0</v>
      </c>
      <c r="F507" s="1">
        <v>100</v>
      </c>
      <c r="G507" s="1">
        <v>100</v>
      </c>
      <c r="H507" s="1">
        <v>0</v>
      </c>
      <c r="I507" s="1" t="s">
        <v>1126</v>
      </c>
      <c r="J507" s="1" t="s">
        <v>1113</v>
      </c>
      <c r="K507" s="1" t="s">
        <v>1237</v>
      </c>
      <c r="L507" s="1">
        <f>FPL_Misc_Extract[[#This Row],[PPG]]/FPL_Misc_Extract[[#This Row],[Cost]]</f>
        <v>0</v>
      </c>
    </row>
    <row r="508" spans="1:12" x14ac:dyDescent="0.45">
      <c r="A508" s="1" t="s">
        <v>182</v>
      </c>
      <c r="B508" s="1" t="s">
        <v>1181</v>
      </c>
      <c r="C508" s="1" t="s">
        <v>1098</v>
      </c>
      <c r="D508" s="1">
        <v>50</v>
      </c>
      <c r="E508" s="1">
        <v>2.8</v>
      </c>
      <c r="F508" s="1">
        <v>100</v>
      </c>
      <c r="G508" s="1">
        <v>100</v>
      </c>
      <c r="H508" s="1">
        <v>0.4</v>
      </c>
      <c r="I508" s="1" t="s">
        <v>1114</v>
      </c>
      <c r="J508" s="1" t="s">
        <v>1111</v>
      </c>
      <c r="K508" s="1" t="s">
        <v>1134</v>
      </c>
      <c r="L508" s="1">
        <f>FPL_Misc_Extract[[#This Row],[PPG]]/FPL_Misc_Extract[[#This Row],[Cost]]</f>
        <v>0.5490196078431373</v>
      </c>
    </row>
    <row r="509" spans="1:12" x14ac:dyDescent="0.45">
      <c r="A509" s="1" t="s">
        <v>665</v>
      </c>
      <c r="B509" s="1" t="s">
        <v>1181</v>
      </c>
      <c r="C509" s="1" t="s">
        <v>1093</v>
      </c>
      <c r="D509" s="1">
        <v>83</v>
      </c>
      <c r="E509" s="1">
        <v>4</v>
      </c>
      <c r="F509" s="1">
        <v>100</v>
      </c>
      <c r="G509" s="1">
        <v>100</v>
      </c>
      <c r="H509" s="1">
        <v>0.7</v>
      </c>
      <c r="I509" s="1" t="s">
        <v>1415</v>
      </c>
      <c r="J509" s="1" t="s">
        <v>1111</v>
      </c>
      <c r="K509" s="1" t="s">
        <v>1241</v>
      </c>
      <c r="L509" s="1">
        <f>FPL_Misc_Extract[[#This Row],[PPG]]/FPL_Misc_Extract[[#This Row],[Cost]]</f>
        <v>0.625</v>
      </c>
    </row>
    <row r="510" spans="1:12" x14ac:dyDescent="0.45">
      <c r="A510" s="1" t="s">
        <v>403</v>
      </c>
      <c r="B510" s="1" t="s">
        <v>1180</v>
      </c>
      <c r="C510" s="1" t="s">
        <v>1089</v>
      </c>
      <c r="D510" s="1">
        <v>27</v>
      </c>
      <c r="E510" s="1">
        <v>5.4</v>
      </c>
      <c r="F510" s="1">
        <v>0</v>
      </c>
      <c r="G510" s="1">
        <v>0</v>
      </c>
      <c r="H510" s="1">
        <v>0</v>
      </c>
      <c r="I510" s="1" t="s">
        <v>1116</v>
      </c>
      <c r="J510" s="1" t="s">
        <v>1109</v>
      </c>
      <c r="K510" s="1" t="s">
        <v>1161</v>
      </c>
      <c r="L510" s="1">
        <f>FPL_Misc_Extract[[#This Row],[PPG]]/FPL_Misc_Extract[[#This Row],[Cost]]</f>
        <v>1.0188679245283019</v>
      </c>
    </row>
    <row r="511" spans="1:12" x14ac:dyDescent="0.45">
      <c r="A511" s="1" t="s">
        <v>320</v>
      </c>
      <c r="B511" s="1" t="s">
        <v>1180</v>
      </c>
      <c r="C511" s="1" t="s">
        <v>1093</v>
      </c>
      <c r="D511" s="1">
        <v>44</v>
      </c>
      <c r="E511" s="1">
        <v>3.4</v>
      </c>
      <c r="F511" s="1">
        <v>25</v>
      </c>
      <c r="G511" s="1">
        <v>25</v>
      </c>
      <c r="H511" s="1">
        <v>0</v>
      </c>
      <c r="I511" s="1" t="s">
        <v>1119</v>
      </c>
      <c r="J511" s="1" t="s">
        <v>1118</v>
      </c>
      <c r="K511" s="1" t="s">
        <v>1170</v>
      </c>
      <c r="L511" s="1">
        <f>FPL_Misc_Extract[[#This Row],[PPG]]/FPL_Misc_Extract[[#This Row],[Cost]]</f>
        <v>0.70833333333333337</v>
      </c>
    </row>
    <row r="512" spans="1:12" x14ac:dyDescent="0.45">
      <c r="A512" s="1" t="s">
        <v>346</v>
      </c>
      <c r="B512" s="1" t="s">
        <v>1181</v>
      </c>
      <c r="C512" s="1" t="s">
        <v>1090</v>
      </c>
      <c r="D512" s="1">
        <v>60</v>
      </c>
      <c r="E512" s="1">
        <v>2.7</v>
      </c>
      <c r="F512" s="1">
        <v>100</v>
      </c>
      <c r="G512" s="1">
        <v>100</v>
      </c>
      <c r="H512" s="1">
        <v>0.4</v>
      </c>
      <c r="I512" s="1" t="s">
        <v>1147</v>
      </c>
      <c r="J512" s="1" t="s">
        <v>1111</v>
      </c>
      <c r="K512" s="1" t="s">
        <v>1161</v>
      </c>
      <c r="L512" s="1">
        <f>FPL_Misc_Extract[[#This Row],[PPG]]/FPL_Misc_Extract[[#This Row],[Cost]]</f>
        <v>0.50943396226415094</v>
      </c>
    </row>
    <row r="513" spans="1:12" x14ac:dyDescent="0.45">
      <c r="A513" s="1" t="s">
        <v>343</v>
      </c>
      <c r="B513" s="1" t="s">
        <v>1181</v>
      </c>
      <c r="C513" s="1" t="s">
        <v>1087</v>
      </c>
      <c r="D513" s="1">
        <v>0</v>
      </c>
      <c r="E513" s="1">
        <v>0</v>
      </c>
      <c r="F513" s="1">
        <v>100</v>
      </c>
      <c r="G513" s="1">
        <v>100</v>
      </c>
      <c r="H513" s="1">
        <v>0</v>
      </c>
      <c r="I513" s="1" t="s">
        <v>1112</v>
      </c>
      <c r="J513" s="1" t="s">
        <v>1111</v>
      </c>
      <c r="K513" s="1" t="s">
        <v>1247</v>
      </c>
      <c r="L513" s="1">
        <f>FPL_Misc_Extract[[#This Row],[PPG]]/FPL_Misc_Extract[[#This Row],[Cost]]</f>
        <v>0</v>
      </c>
    </row>
    <row r="514" spans="1:12" x14ac:dyDescent="0.45">
      <c r="A514" s="1" t="s">
        <v>578</v>
      </c>
      <c r="B514" s="1" t="s">
        <v>1181</v>
      </c>
      <c r="C514" s="1" t="s">
        <v>1093</v>
      </c>
      <c r="D514" s="1">
        <v>1</v>
      </c>
      <c r="E514" s="1">
        <v>1</v>
      </c>
      <c r="F514" s="1">
        <v>0</v>
      </c>
      <c r="G514" s="1">
        <v>0</v>
      </c>
      <c r="H514" s="1">
        <v>0</v>
      </c>
      <c r="I514" s="1" t="s">
        <v>1114</v>
      </c>
      <c r="J514" s="1" t="s">
        <v>1113</v>
      </c>
      <c r="K514" s="1" t="s">
        <v>1115</v>
      </c>
      <c r="L514" s="1">
        <f>FPL_Misc_Extract[[#This Row],[PPG]]/FPL_Misc_Extract[[#This Row],[Cost]]</f>
        <v>0.23809523809523808</v>
      </c>
    </row>
    <row r="515" spans="1:12" x14ac:dyDescent="0.45">
      <c r="A515" s="1" t="s">
        <v>200</v>
      </c>
      <c r="B515" s="1" t="s">
        <v>1181</v>
      </c>
      <c r="C515" s="1" t="s">
        <v>1095</v>
      </c>
      <c r="D515" s="1">
        <v>105</v>
      </c>
      <c r="E515" s="1">
        <v>3.8</v>
      </c>
      <c r="F515" s="1"/>
      <c r="G515" s="1"/>
      <c r="H515" s="1">
        <v>0.5</v>
      </c>
      <c r="I515" s="1" t="s">
        <v>1247</v>
      </c>
      <c r="J515" s="1" t="s">
        <v>1111</v>
      </c>
      <c r="K515" s="1" t="s">
        <v>1238</v>
      </c>
      <c r="L515" s="1">
        <f>FPL_Misc_Extract[[#This Row],[PPG]]/FPL_Misc_Extract[[#This Row],[Cost]]</f>
        <v>0.53521126760563376</v>
      </c>
    </row>
    <row r="516" spans="1:12" x14ac:dyDescent="0.45">
      <c r="A516" s="1" t="s">
        <v>120</v>
      </c>
      <c r="B516" s="1" t="s">
        <v>1181</v>
      </c>
      <c r="C516" s="1" t="s">
        <v>1088</v>
      </c>
      <c r="D516" s="1">
        <v>75</v>
      </c>
      <c r="E516" s="1">
        <v>3.9</v>
      </c>
      <c r="F516" s="1">
        <v>100</v>
      </c>
      <c r="G516" s="1">
        <v>100</v>
      </c>
      <c r="H516" s="1">
        <v>0.2</v>
      </c>
      <c r="I516" s="1" t="s">
        <v>1149</v>
      </c>
      <c r="J516" s="1" t="s">
        <v>1111</v>
      </c>
      <c r="K516" s="1" t="s">
        <v>1363</v>
      </c>
      <c r="L516" s="1">
        <f>FPL_Misc_Extract[[#This Row],[PPG]]/FPL_Misc_Extract[[#This Row],[Cost]]</f>
        <v>0.39795918367346933</v>
      </c>
    </row>
    <row r="517" spans="1:12" x14ac:dyDescent="0.45">
      <c r="A517" s="1" t="s">
        <v>496</v>
      </c>
      <c r="B517" s="1" t="s">
        <v>1180</v>
      </c>
      <c r="C517" s="1" t="s">
        <v>1086</v>
      </c>
      <c r="D517" s="1">
        <v>72</v>
      </c>
      <c r="E517" s="1">
        <v>3.6</v>
      </c>
      <c r="F517" s="1">
        <v>100</v>
      </c>
      <c r="G517" s="1">
        <v>100</v>
      </c>
      <c r="H517" s="1">
        <v>0</v>
      </c>
      <c r="I517" s="1" t="s">
        <v>1250</v>
      </c>
      <c r="J517" s="1" t="s">
        <v>1111</v>
      </c>
      <c r="K517" s="1" t="s">
        <v>1115</v>
      </c>
      <c r="L517" s="1">
        <f>FPL_Misc_Extract[[#This Row],[PPG]]/FPL_Misc_Extract[[#This Row],[Cost]]</f>
        <v>0.8571428571428571</v>
      </c>
    </row>
    <row r="518" spans="1:12" x14ac:dyDescent="0.45">
      <c r="A518" s="1" t="s">
        <v>104</v>
      </c>
      <c r="B518" s="1" t="s">
        <v>1182</v>
      </c>
      <c r="C518" s="1" t="s">
        <v>1087</v>
      </c>
      <c r="D518" s="1">
        <v>0</v>
      </c>
      <c r="E518" s="1">
        <v>0</v>
      </c>
      <c r="F518" s="1"/>
      <c r="G518" s="1"/>
      <c r="H518" s="1">
        <v>0</v>
      </c>
      <c r="I518" s="1" t="s">
        <v>1112</v>
      </c>
      <c r="J518" s="1" t="s">
        <v>1111</v>
      </c>
      <c r="K518" s="1" t="s">
        <v>1152</v>
      </c>
      <c r="L518" s="1">
        <f>FPL_Misc_Extract[[#This Row],[PPG]]/FPL_Misc_Extract[[#This Row],[Cost]]</f>
        <v>0</v>
      </c>
    </row>
    <row r="519" spans="1:12" x14ac:dyDescent="0.45">
      <c r="A519" s="1" t="s">
        <v>457</v>
      </c>
      <c r="B519" s="1" t="s">
        <v>1181</v>
      </c>
      <c r="C519" s="1" t="s">
        <v>1090</v>
      </c>
      <c r="D519" s="1">
        <v>71</v>
      </c>
      <c r="E519" s="1">
        <v>2.7</v>
      </c>
      <c r="F519" s="1">
        <v>100</v>
      </c>
      <c r="G519" s="1">
        <v>100</v>
      </c>
      <c r="H519" s="1">
        <v>0.3</v>
      </c>
      <c r="I519" s="1" t="s">
        <v>1132</v>
      </c>
      <c r="J519" s="1" t="s">
        <v>1111</v>
      </c>
      <c r="K519" s="1" t="s">
        <v>1235</v>
      </c>
      <c r="L519" s="1">
        <f>FPL_Misc_Extract[[#This Row],[PPG]]/FPL_Misc_Extract[[#This Row],[Cost]]</f>
        <v>0.48214285714285721</v>
      </c>
    </row>
    <row r="520" spans="1:12" x14ac:dyDescent="0.45">
      <c r="A520" s="1" t="s">
        <v>136</v>
      </c>
      <c r="B520" s="1" t="s">
        <v>1180</v>
      </c>
      <c r="C520" s="1" t="s">
        <v>1087</v>
      </c>
      <c r="D520" s="1">
        <v>53</v>
      </c>
      <c r="E520" s="1">
        <v>3.1</v>
      </c>
      <c r="F520" s="1">
        <v>100</v>
      </c>
      <c r="G520" s="1">
        <v>100</v>
      </c>
      <c r="H520" s="1">
        <v>0</v>
      </c>
      <c r="I520" s="1" t="s">
        <v>1170</v>
      </c>
      <c r="J520" s="1" t="s">
        <v>1111</v>
      </c>
      <c r="K520" s="1" t="s">
        <v>1161</v>
      </c>
      <c r="L520" s="1">
        <f>FPL_Misc_Extract[[#This Row],[PPG]]/FPL_Misc_Extract[[#This Row],[Cost]]</f>
        <v>0.58490566037735847</v>
      </c>
    </row>
    <row r="521" spans="1:12" x14ac:dyDescent="0.45">
      <c r="A521" s="1" t="s">
        <v>347</v>
      </c>
      <c r="B521" s="1" t="s">
        <v>1180</v>
      </c>
      <c r="C521" s="1" t="s">
        <v>1089</v>
      </c>
      <c r="D521" s="1">
        <v>100</v>
      </c>
      <c r="E521" s="1">
        <v>4</v>
      </c>
      <c r="F521" s="1">
        <v>75</v>
      </c>
      <c r="G521" s="1">
        <v>75</v>
      </c>
      <c r="H521" s="1">
        <v>0.1</v>
      </c>
      <c r="I521" s="1" t="s">
        <v>1436</v>
      </c>
      <c r="J521" s="1" t="s">
        <v>1118</v>
      </c>
      <c r="K521" s="1" t="s">
        <v>1130</v>
      </c>
      <c r="L521" s="1">
        <f>FPL_Misc_Extract[[#This Row],[PPG]]/FPL_Misc_Extract[[#This Row],[Cost]]</f>
        <v>0.60606060606060608</v>
      </c>
    </row>
    <row r="522" spans="1:12" x14ac:dyDescent="0.45">
      <c r="A522" s="1" t="s">
        <v>443</v>
      </c>
      <c r="B522" s="1" t="s">
        <v>1180</v>
      </c>
      <c r="C522" s="1" t="s">
        <v>1087</v>
      </c>
      <c r="D522" s="1">
        <v>1</v>
      </c>
      <c r="E522" s="1">
        <v>1</v>
      </c>
      <c r="F522" s="1">
        <v>100</v>
      </c>
      <c r="G522" s="1">
        <v>100</v>
      </c>
      <c r="H522" s="1">
        <v>0</v>
      </c>
      <c r="I522" s="1" t="s">
        <v>1112</v>
      </c>
      <c r="J522" s="1" t="s">
        <v>1111</v>
      </c>
      <c r="K522" s="1" t="s">
        <v>1237</v>
      </c>
      <c r="L522" s="1">
        <f>FPL_Misc_Extract[[#This Row],[PPG]]/FPL_Misc_Extract[[#This Row],[Cost]]</f>
        <v>0.25</v>
      </c>
    </row>
    <row r="523" spans="1:12" x14ac:dyDescent="0.45">
      <c r="A523" s="1" t="s">
        <v>198</v>
      </c>
      <c r="B523" s="1" t="s">
        <v>1182</v>
      </c>
      <c r="C523" s="1" t="s">
        <v>1083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 t="s">
        <v>1112</v>
      </c>
      <c r="J523" s="1" t="s">
        <v>1113</v>
      </c>
      <c r="K523" s="1" t="s">
        <v>1247</v>
      </c>
      <c r="L523" s="1">
        <f>FPL_Misc_Extract[[#This Row],[PPG]]/FPL_Misc_Extract[[#This Row],[Cost]]</f>
        <v>0</v>
      </c>
    </row>
    <row r="524" spans="1:12" x14ac:dyDescent="0.45">
      <c r="A524" s="1" t="s">
        <v>479</v>
      </c>
      <c r="B524" s="1" t="s">
        <v>1182</v>
      </c>
      <c r="C524" s="1" t="s">
        <v>1096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 t="s">
        <v>1112</v>
      </c>
      <c r="J524" s="1" t="s">
        <v>1113</v>
      </c>
      <c r="K524" s="1" t="s">
        <v>1158</v>
      </c>
      <c r="L524" s="1">
        <f>FPL_Misc_Extract[[#This Row],[PPG]]/FPL_Misc_Extract[[#This Row],[Cost]]</f>
        <v>0</v>
      </c>
    </row>
    <row r="525" spans="1:12" x14ac:dyDescent="0.45">
      <c r="A525" s="1" t="s">
        <v>287</v>
      </c>
      <c r="B525" s="1" t="s">
        <v>1182</v>
      </c>
      <c r="C525" s="1" t="s">
        <v>1096</v>
      </c>
      <c r="D525" s="1">
        <v>47</v>
      </c>
      <c r="E525" s="1">
        <v>2.2000000000000002</v>
      </c>
      <c r="F525" s="1">
        <v>100</v>
      </c>
      <c r="G525" s="1">
        <v>100</v>
      </c>
      <c r="H525" s="1">
        <v>0.2</v>
      </c>
      <c r="I525" s="1" t="s">
        <v>1142</v>
      </c>
      <c r="J525" s="1" t="s">
        <v>1111</v>
      </c>
      <c r="K525" s="1" t="s">
        <v>1146</v>
      </c>
      <c r="L525" s="1">
        <f>FPL_Misc_Extract[[#This Row],[PPG]]/FPL_Misc_Extract[[#This Row],[Cost]]</f>
        <v>0.28947368421052633</v>
      </c>
    </row>
    <row r="526" spans="1:12" x14ac:dyDescent="0.45">
      <c r="A526" s="1" t="s">
        <v>384</v>
      </c>
      <c r="B526" s="1" t="s">
        <v>1181</v>
      </c>
      <c r="C526" s="1" t="s">
        <v>1099</v>
      </c>
      <c r="D526" s="1">
        <v>22</v>
      </c>
      <c r="E526" s="1">
        <v>2</v>
      </c>
      <c r="F526" s="1">
        <v>100</v>
      </c>
      <c r="G526" s="1">
        <v>100</v>
      </c>
      <c r="H526" s="1">
        <v>0.2</v>
      </c>
      <c r="I526" s="1" t="s">
        <v>1112</v>
      </c>
      <c r="J526" s="1" t="s">
        <v>1111</v>
      </c>
      <c r="K526" s="1" t="s">
        <v>1157</v>
      </c>
      <c r="L526" s="1">
        <f>FPL_Misc_Extract[[#This Row],[PPG]]/FPL_Misc_Extract[[#This Row],[Cost]]</f>
        <v>0.4081632653061224</v>
      </c>
    </row>
    <row r="527" spans="1:12" x14ac:dyDescent="0.45">
      <c r="A527" s="1" t="s">
        <v>509</v>
      </c>
      <c r="B527" s="1" t="s">
        <v>1180</v>
      </c>
      <c r="C527" s="1" t="s">
        <v>1084</v>
      </c>
      <c r="D527" s="1">
        <v>59</v>
      </c>
      <c r="E527" s="1">
        <v>2.5</v>
      </c>
      <c r="F527" s="1">
        <v>100</v>
      </c>
      <c r="G527" s="1">
        <v>100</v>
      </c>
      <c r="H527" s="1">
        <v>0</v>
      </c>
      <c r="I527" s="1" t="s">
        <v>1108</v>
      </c>
      <c r="J527" s="1" t="s">
        <v>1111</v>
      </c>
      <c r="K527" s="1" t="s">
        <v>1115</v>
      </c>
      <c r="L527" s="1">
        <f>FPL_Misc_Extract[[#This Row],[PPG]]/FPL_Misc_Extract[[#This Row],[Cost]]</f>
        <v>0.59523809523809523</v>
      </c>
    </row>
    <row r="528" spans="1:12" x14ac:dyDescent="0.45">
      <c r="A528" s="1" t="s">
        <v>585</v>
      </c>
      <c r="B528" s="1" t="s">
        <v>0</v>
      </c>
      <c r="C528" s="1" t="s">
        <v>1084</v>
      </c>
      <c r="D528" s="1">
        <v>0</v>
      </c>
      <c r="E528" s="1">
        <v>0</v>
      </c>
      <c r="F528" s="1">
        <v>100</v>
      </c>
      <c r="G528" s="1">
        <v>100</v>
      </c>
      <c r="H528" s="1">
        <v>0</v>
      </c>
      <c r="I528" s="1" t="s">
        <v>1144</v>
      </c>
      <c r="J528" s="1" t="s">
        <v>1111</v>
      </c>
      <c r="K528" s="1" t="s">
        <v>1115</v>
      </c>
      <c r="L528" s="1">
        <f>FPL_Misc_Extract[[#This Row],[PPG]]/FPL_Misc_Extract[[#This Row],[Cost]]</f>
        <v>0</v>
      </c>
    </row>
    <row r="529" spans="1:12" x14ac:dyDescent="0.45">
      <c r="A529" s="1" t="s">
        <v>519</v>
      </c>
      <c r="B529" s="1" t="s">
        <v>0</v>
      </c>
      <c r="C529" s="1" t="s">
        <v>1099</v>
      </c>
      <c r="D529" s="1">
        <v>0</v>
      </c>
      <c r="E529" s="1">
        <v>0</v>
      </c>
      <c r="F529" s="1"/>
      <c r="G529" s="1"/>
      <c r="H529" s="1">
        <v>0</v>
      </c>
      <c r="I529" s="1" t="s">
        <v>1114</v>
      </c>
      <c r="J529" s="1" t="s">
        <v>1111</v>
      </c>
      <c r="K529" s="1" t="s">
        <v>1143</v>
      </c>
      <c r="L529" s="1">
        <f>FPL_Misc_Extract[[#This Row],[PPG]]/FPL_Misc_Extract[[#This Row],[Cost]]</f>
        <v>0</v>
      </c>
    </row>
    <row r="530" spans="1:12" x14ac:dyDescent="0.45">
      <c r="A530" s="1" t="s">
        <v>590</v>
      </c>
      <c r="B530" s="1" t="s">
        <v>1181</v>
      </c>
      <c r="C530" s="1" t="s">
        <v>1096</v>
      </c>
      <c r="D530" s="1">
        <v>0</v>
      </c>
      <c r="E530" s="1">
        <v>0</v>
      </c>
      <c r="F530" s="1"/>
      <c r="G530" s="1"/>
      <c r="H530" s="1">
        <v>0</v>
      </c>
      <c r="I530" s="1" t="s">
        <v>1112</v>
      </c>
      <c r="J530" s="1" t="s">
        <v>1113</v>
      </c>
      <c r="K530" s="1" t="s">
        <v>1152</v>
      </c>
      <c r="L530" s="1">
        <f>FPL_Misc_Extract[[#This Row],[PPG]]/FPL_Misc_Extract[[#This Row],[Cost]]</f>
        <v>0</v>
      </c>
    </row>
    <row r="531" spans="1:12" x14ac:dyDescent="0.45">
      <c r="A531" s="1" t="s">
        <v>631</v>
      </c>
      <c r="B531" s="1" t="s">
        <v>1181</v>
      </c>
      <c r="C531" s="1" t="s">
        <v>1082</v>
      </c>
      <c r="D531" s="1">
        <v>59</v>
      </c>
      <c r="E531" s="1">
        <v>3.5</v>
      </c>
      <c r="F531" s="1">
        <v>0</v>
      </c>
      <c r="G531" s="1">
        <v>0</v>
      </c>
      <c r="H531" s="1">
        <v>0.2</v>
      </c>
      <c r="I531" s="1" t="s">
        <v>1144</v>
      </c>
      <c r="J531" s="1" t="s">
        <v>1109</v>
      </c>
      <c r="K531" s="1" t="s">
        <v>1136</v>
      </c>
      <c r="L531" s="1">
        <f>FPL_Misc_Extract[[#This Row],[PPG]]/FPL_Misc_Extract[[#This Row],[Cost]]</f>
        <v>0.85365853658536595</v>
      </c>
    </row>
    <row r="532" spans="1:12" x14ac:dyDescent="0.45">
      <c r="A532" s="1" t="s">
        <v>246</v>
      </c>
      <c r="B532" s="1" t="s">
        <v>0</v>
      </c>
      <c r="C532" s="1" t="s">
        <v>1092</v>
      </c>
      <c r="D532" s="1">
        <v>57</v>
      </c>
      <c r="E532" s="1">
        <v>3.4</v>
      </c>
      <c r="F532" s="1">
        <v>100</v>
      </c>
      <c r="G532" s="1">
        <v>100</v>
      </c>
      <c r="H532" s="1">
        <v>0</v>
      </c>
      <c r="I532" s="1" t="s">
        <v>1126</v>
      </c>
      <c r="J532" s="1" t="s">
        <v>1111</v>
      </c>
      <c r="K532" s="1" t="s">
        <v>1157</v>
      </c>
      <c r="L532" s="1">
        <f>FPL_Misc_Extract[[#This Row],[PPG]]/FPL_Misc_Extract[[#This Row],[Cost]]</f>
        <v>0.69387755102040805</v>
      </c>
    </row>
    <row r="533" spans="1:12" x14ac:dyDescent="0.45">
      <c r="A533" s="1" t="s">
        <v>656</v>
      </c>
      <c r="B533" s="1" t="s">
        <v>1181</v>
      </c>
      <c r="C533" s="1" t="s">
        <v>1088</v>
      </c>
      <c r="D533" s="1">
        <v>84</v>
      </c>
      <c r="E533" s="1">
        <v>3.4</v>
      </c>
      <c r="F533" s="1">
        <v>100</v>
      </c>
      <c r="G533" s="1">
        <v>100</v>
      </c>
      <c r="H533" s="1">
        <v>0.2</v>
      </c>
      <c r="I533" s="1" t="s">
        <v>1160</v>
      </c>
      <c r="J533" s="1" t="s">
        <v>1111</v>
      </c>
      <c r="K533" s="1" t="s">
        <v>1249</v>
      </c>
      <c r="L533" s="1">
        <f>FPL_Misc_Extract[[#This Row],[PPG]]/FPL_Misc_Extract[[#This Row],[Cost]]</f>
        <v>0.39999999999999997</v>
      </c>
    </row>
    <row r="534" spans="1:12" x14ac:dyDescent="0.45">
      <c r="A534" s="1" t="s">
        <v>638</v>
      </c>
      <c r="B534" s="1" t="s">
        <v>1180</v>
      </c>
      <c r="C534" s="1" t="s">
        <v>1090</v>
      </c>
      <c r="D534" s="1">
        <v>0</v>
      </c>
      <c r="E534" s="1">
        <v>0</v>
      </c>
      <c r="F534" s="1"/>
      <c r="G534" s="1"/>
      <c r="H534" s="1">
        <v>0</v>
      </c>
      <c r="I534" s="1" t="s">
        <v>1112</v>
      </c>
      <c r="J534" s="1" t="s">
        <v>1111</v>
      </c>
      <c r="K534" s="1" t="s">
        <v>1237</v>
      </c>
      <c r="L534" s="1">
        <f>FPL_Misc_Extract[[#This Row],[PPG]]/FPL_Misc_Extract[[#This Row],[Cost]]</f>
        <v>0</v>
      </c>
    </row>
    <row r="535" spans="1:12" x14ac:dyDescent="0.45">
      <c r="A535" s="1" t="s">
        <v>261</v>
      </c>
      <c r="B535" s="1" t="s">
        <v>1180</v>
      </c>
      <c r="C535" s="1" t="s">
        <v>1090</v>
      </c>
      <c r="D535" s="1">
        <v>16</v>
      </c>
      <c r="E535" s="1">
        <v>3.2</v>
      </c>
      <c r="F535" s="1">
        <v>100</v>
      </c>
      <c r="G535" s="1">
        <v>100</v>
      </c>
      <c r="H535" s="1">
        <v>0.6</v>
      </c>
      <c r="I535" s="1" t="s">
        <v>1437</v>
      </c>
      <c r="J535" s="1" t="s">
        <v>1111</v>
      </c>
      <c r="K535" s="1" t="s">
        <v>1155</v>
      </c>
      <c r="L535" s="1">
        <f>FPL_Misc_Extract[[#This Row],[PPG]]/FPL_Misc_Extract[[#This Row],[Cost]]</f>
        <v>0.8421052631578948</v>
      </c>
    </row>
    <row r="536" spans="1:12" x14ac:dyDescent="0.45">
      <c r="A536" s="1" t="s">
        <v>151</v>
      </c>
      <c r="B536" s="1" t="s">
        <v>1180</v>
      </c>
      <c r="C536" s="1" t="s">
        <v>1085</v>
      </c>
      <c r="D536" s="1">
        <v>57</v>
      </c>
      <c r="E536" s="1">
        <v>2.6</v>
      </c>
      <c r="F536" s="1">
        <v>100</v>
      </c>
      <c r="G536" s="1">
        <v>100</v>
      </c>
      <c r="H536" s="1">
        <v>0.1</v>
      </c>
      <c r="I536" s="1" t="s">
        <v>1152</v>
      </c>
      <c r="J536" s="1" t="s">
        <v>1111</v>
      </c>
      <c r="K536" s="1" t="s">
        <v>1149</v>
      </c>
      <c r="L536" s="1">
        <f>FPL_Misc_Extract[[#This Row],[PPG]]/FPL_Misc_Extract[[#This Row],[Cost]]</f>
        <v>0.48148148148148145</v>
      </c>
    </row>
    <row r="537" spans="1:12" x14ac:dyDescent="0.45">
      <c r="A537" s="1" t="s">
        <v>253</v>
      </c>
      <c r="B537" s="1" t="s">
        <v>1182</v>
      </c>
      <c r="C537" s="1" t="s">
        <v>1087</v>
      </c>
      <c r="D537" s="1">
        <v>25</v>
      </c>
      <c r="E537" s="1">
        <v>4.2</v>
      </c>
      <c r="F537" s="1">
        <v>100</v>
      </c>
      <c r="G537" s="1">
        <v>100</v>
      </c>
      <c r="H537" s="1">
        <v>0.2</v>
      </c>
      <c r="I537" s="1" t="s">
        <v>1121</v>
      </c>
      <c r="J537" s="1" t="s">
        <v>1111</v>
      </c>
      <c r="K537" s="1" t="s">
        <v>1253</v>
      </c>
      <c r="L537" s="1">
        <f>FPL_Misc_Extract[[#This Row],[PPG]]/FPL_Misc_Extract[[#This Row],[Cost]]</f>
        <v>0.42424242424242425</v>
      </c>
    </row>
    <row r="538" spans="1:12" x14ac:dyDescent="0.45">
      <c r="A538" s="1" t="s">
        <v>514</v>
      </c>
      <c r="B538" s="1" t="s">
        <v>1181</v>
      </c>
      <c r="C538" s="1" t="s">
        <v>1082</v>
      </c>
      <c r="D538" s="1">
        <v>67</v>
      </c>
      <c r="E538" s="1">
        <v>2.4</v>
      </c>
      <c r="F538" s="1"/>
      <c r="G538" s="1"/>
      <c r="H538" s="1">
        <v>0.4</v>
      </c>
      <c r="I538" s="1" t="s">
        <v>1123</v>
      </c>
      <c r="J538" s="1" t="s">
        <v>1111</v>
      </c>
      <c r="K538" s="1" t="s">
        <v>1156</v>
      </c>
      <c r="L538" s="1">
        <f>FPL_Misc_Extract[[#This Row],[PPG]]/FPL_Misc_Extract[[#This Row],[Cost]]</f>
        <v>0.55813953488372092</v>
      </c>
    </row>
    <row r="539" spans="1:12" x14ac:dyDescent="0.45">
      <c r="A539" s="1" t="s">
        <v>355</v>
      </c>
      <c r="B539" s="1" t="s">
        <v>0</v>
      </c>
      <c r="C539" s="1" t="s">
        <v>1080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 t="s">
        <v>1112</v>
      </c>
      <c r="J539" s="1" t="s">
        <v>1113</v>
      </c>
      <c r="K539" s="1" t="s">
        <v>1247</v>
      </c>
      <c r="L539" s="1">
        <f>FPL_Misc_Extract[[#This Row],[PPG]]/FPL_Misc_Extract[[#This Row],[Cost]]</f>
        <v>0</v>
      </c>
    </row>
    <row r="540" spans="1:12" x14ac:dyDescent="0.45">
      <c r="A540" s="1" t="s">
        <v>672</v>
      </c>
      <c r="B540" s="1" t="s">
        <v>1181</v>
      </c>
      <c r="C540" s="1" t="s">
        <v>1081</v>
      </c>
      <c r="D540" s="1">
        <v>26</v>
      </c>
      <c r="E540" s="1">
        <v>1.7</v>
      </c>
      <c r="F540" s="1">
        <v>0</v>
      </c>
      <c r="G540" s="1">
        <v>0</v>
      </c>
      <c r="H540" s="1">
        <v>0</v>
      </c>
      <c r="I540" s="1" t="s">
        <v>1123</v>
      </c>
      <c r="J540" s="1" t="s">
        <v>1109</v>
      </c>
      <c r="K540" s="1" t="s">
        <v>1156</v>
      </c>
      <c r="L540" s="1">
        <f>FPL_Misc_Extract[[#This Row],[PPG]]/FPL_Misc_Extract[[#This Row],[Cost]]</f>
        <v>0.39534883720930231</v>
      </c>
    </row>
    <row r="541" spans="1:12" x14ac:dyDescent="0.45">
      <c r="A541" s="1" t="s">
        <v>473</v>
      </c>
      <c r="B541" s="1" t="s">
        <v>1180</v>
      </c>
      <c r="C541" s="1" t="s">
        <v>1095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 t="s">
        <v>1112</v>
      </c>
      <c r="J541" s="1" t="s">
        <v>1113</v>
      </c>
      <c r="K541" s="1" t="s">
        <v>1154</v>
      </c>
      <c r="L541" s="1">
        <f>FPL_Misc_Extract[[#This Row],[PPG]]/FPL_Misc_Extract[[#This Row],[Cost]]</f>
        <v>0</v>
      </c>
    </row>
    <row r="542" spans="1:12" x14ac:dyDescent="0.45">
      <c r="A542" s="1" t="s">
        <v>557</v>
      </c>
      <c r="B542" s="1" t="s">
        <v>1181</v>
      </c>
      <c r="C542" s="1" t="s">
        <v>1092</v>
      </c>
      <c r="D542" s="1">
        <v>101</v>
      </c>
      <c r="E542" s="1">
        <v>4.2</v>
      </c>
      <c r="F542" s="1"/>
      <c r="G542" s="1"/>
      <c r="H542" s="1">
        <v>0</v>
      </c>
      <c r="I542" s="1" t="s">
        <v>1115</v>
      </c>
      <c r="J542" s="1" t="s">
        <v>1111</v>
      </c>
      <c r="K542" s="1" t="s">
        <v>1130</v>
      </c>
      <c r="L542" s="1">
        <f>FPL_Misc_Extract[[#This Row],[PPG]]/FPL_Misc_Extract[[#This Row],[Cost]]</f>
        <v>0.63636363636363646</v>
      </c>
    </row>
    <row r="543" spans="1:12" x14ac:dyDescent="0.45">
      <c r="A543" s="1" t="s">
        <v>126</v>
      </c>
      <c r="B543" s="1" t="s">
        <v>1180</v>
      </c>
      <c r="C543" s="1" t="s">
        <v>1092</v>
      </c>
      <c r="D543" s="1">
        <v>58</v>
      </c>
      <c r="E543" s="1">
        <v>4.8</v>
      </c>
      <c r="F543" s="1">
        <v>100</v>
      </c>
      <c r="G543" s="1">
        <v>100</v>
      </c>
      <c r="H543" s="1">
        <v>0.4</v>
      </c>
      <c r="I543" s="1" t="s">
        <v>1438</v>
      </c>
      <c r="J543" s="1" t="s">
        <v>1111</v>
      </c>
      <c r="K543" s="1" t="s">
        <v>1143</v>
      </c>
      <c r="L543" s="1">
        <f>FPL_Misc_Extract[[#This Row],[PPG]]/FPL_Misc_Extract[[#This Row],[Cost]]</f>
        <v>1.2307692307692308</v>
      </c>
    </row>
    <row r="544" spans="1:12" x14ac:dyDescent="0.45">
      <c r="A544" s="1" t="s">
        <v>97</v>
      </c>
      <c r="B544" s="1" t="s">
        <v>1180</v>
      </c>
      <c r="C544" s="1" t="s">
        <v>1095</v>
      </c>
      <c r="D544" s="1">
        <v>74</v>
      </c>
      <c r="E544" s="1">
        <v>2.7</v>
      </c>
      <c r="F544" s="1"/>
      <c r="G544" s="1"/>
      <c r="H544" s="1">
        <v>0.2</v>
      </c>
      <c r="I544" s="1" t="s">
        <v>1125</v>
      </c>
      <c r="J544" s="1" t="s">
        <v>1111</v>
      </c>
      <c r="K544" s="1" t="s">
        <v>1233</v>
      </c>
      <c r="L544" s="1">
        <f>FPL_Misc_Extract[[#This Row],[PPG]]/FPL_Misc_Extract[[#This Row],[Cost]]</f>
        <v>0.57446808510638303</v>
      </c>
    </row>
    <row r="545" spans="1:12" x14ac:dyDescent="0.45">
      <c r="A545" s="1" t="s">
        <v>476</v>
      </c>
      <c r="B545" s="1" t="s">
        <v>1181</v>
      </c>
      <c r="C545" s="1" t="s">
        <v>1087</v>
      </c>
      <c r="D545" s="1">
        <v>1</v>
      </c>
      <c r="E545" s="1">
        <v>1</v>
      </c>
      <c r="F545" s="1"/>
      <c r="G545" s="1"/>
      <c r="H545" s="1">
        <v>0</v>
      </c>
      <c r="I545" s="1" t="s">
        <v>1112</v>
      </c>
      <c r="J545" s="1" t="s">
        <v>1111</v>
      </c>
      <c r="K545" s="1" t="s">
        <v>1152</v>
      </c>
      <c r="L545" s="1">
        <f>FPL_Misc_Extract[[#This Row],[PPG]]/FPL_Misc_Extract[[#This Row],[Cost]]</f>
        <v>0.22222222222222221</v>
      </c>
    </row>
    <row r="546" spans="1:12" x14ac:dyDescent="0.45">
      <c r="A546" s="1" t="s">
        <v>367</v>
      </c>
      <c r="B546" s="1" t="s">
        <v>1180</v>
      </c>
      <c r="C546" s="1" t="s">
        <v>1083</v>
      </c>
      <c r="D546" s="1">
        <v>57</v>
      </c>
      <c r="E546" s="1">
        <v>2.7</v>
      </c>
      <c r="F546" s="1">
        <v>0</v>
      </c>
      <c r="G546" s="1">
        <v>0</v>
      </c>
      <c r="H546" s="1">
        <v>0.1</v>
      </c>
      <c r="I546" s="1" t="s">
        <v>1128</v>
      </c>
      <c r="J546" s="1" t="s">
        <v>1109</v>
      </c>
      <c r="K546" s="1" t="s">
        <v>1130</v>
      </c>
      <c r="L546" s="1">
        <f>FPL_Misc_Extract[[#This Row],[PPG]]/FPL_Misc_Extract[[#This Row],[Cost]]</f>
        <v>0.40909090909090912</v>
      </c>
    </row>
    <row r="547" spans="1:12" x14ac:dyDescent="0.45">
      <c r="A547" s="1" t="s">
        <v>591</v>
      </c>
      <c r="B547" s="1" t="s">
        <v>1181</v>
      </c>
      <c r="C547" s="1" t="s">
        <v>1091</v>
      </c>
      <c r="D547" s="1">
        <v>53</v>
      </c>
      <c r="E547" s="1">
        <v>2.2999999999999998</v>
      </c>
      <c r="F547" s="1">
        <v>0</v>
      </c>
      <c r="G547" s="1">
        <v>0</v>
      </c>
      <c r="H547" s="1">
        <v>0.1</v>
      </c>
      <c r="I547" s="1" t="s">
        <v>1142</v>
      </c>
      <c r="J547" s="1" t="s">
        <v>1109</v>
      </c>
      <c r="K547" s="1" t="s">
        <v>1115</v>
      </c>
      <c r="L547" s="1">
        <f>FPL_Misc_Extract[[#This Row],[PPG]]/FPL_Misc_Extract[[#This Row],[Cost]]</f>
        <v>0.54761904761904756</v>
      </c>
    </row>
    <row r="548" spans="1:12" x14ac:dyDescent="0.45">
      <c r="A548" s="1" t="s">
        <v>660</v>
      </c>
      <c r="B548" s="1" t="s">
        <v>1181</v>
      </c>
      <c r="C548" s="1" t="s">
        <v>1090</v>
      </c>
      <c r="D548" s="1">
        <v>15</v>
      </c>
      <c r="E548" s="1">
        <v>1.2</v>
      </c>
      <c r="F548" s="1">
        <v>0</v>
      </c>
      <c r="G548" s="1">
        <v>0</v>
      </c>
      <c r="H548" s="1">
        <v>0</v>
      </c>
      <c r="I548" s="1" t="s">
        <v>1112</v>
      </c>
      <c r="J548" s="1" t="s">
        <v>1113</v>
      </c>
      <c r="K548" s="1" t="s">
        <v>1235</v>
      </c>
      <c r="L548" s="1">
        <f>FPL_Misc_Extract[[#This Row],[PPG]]/FPL_Misc_Extract[[#This Row],[Cost]]</f>
        <v>0.2142857142857143</v>
      </c>
    </row>
    <row r="549" spans="1:12" x14ac:dyDescent="0.45">
      <c r="A549" s="1" t="s">
        <v>623</v>
      </c>
      <c r="B549" s="1" t="s">
        <v>1180</v>
      </c>
      <c r="C549" s="1" t="s">
        <v>1095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 t="s">
        <v>1142</v>
      </c>
      <c r="J549" s="1" t="s">
        <v>1113</v>
      </c>
      <c r="K549" s="1" t="s">
        <v>1237</v>
      </c>
      <c r="L549" s="1">
        <f>FPL_Misc_Extract[[#This Row],[PPG]]/FPL_Misc_Extract[[#This Row],[Cost]]</f>
        <v>0</v>
      </c>
    </row>
    <row r="550" spans="1:12" x14ac:dyDescent="0.45">
      <c r="A550" s="1" t="s">
        <v>266</v>
      </c>
      <c r="B550" s="1" t="s">
        <v>1181</v>
      </c>
      <c r="C550" s="1" t="s">
        <v>1090</v>
      </c>
      <c r="D550" s="1">
        <v>19</v>
      </c>
      <c r="E550" s="1">
        <v>1.5</v>
      </c>
      <c r="F550" s="1">
        <v>100</v>
      </c>
      <c r="G550" s="1">
        <v>100</v>
      </c>
      <c r="H550" s="1">
        <v>0.3</v>
      </c>
      <c r="I550" s="1" t="s">
        <v>1142</v>
      </c>
      <c r="J550" s="1" t="s">
        <v>1111</v>
      </c>
      <c r="K550" s="1" t="s">
        <v>1154</v>
      </c>
      <c r="L550" s="1">
        <f>FPL_Misc_Extract[[#This Row],[PPG]]/FPL_Misc_Extract[[#This Row],[Cost]]</f>
        <v>0.34090909090909088</v>
      </c>
    </row>
    <row r="551" spans="1:12" x14ac:dyDescent="0.45">
      <c r="A551" s="1" t="s">
        <v>515</v>
      </c>
      <c r="B551" s="1" t="s">
        <v>1181</v>
      </c>
      <c r="C551" s="1" t="s">
        <v>1094</v>
      </c>
      <c r="D551" s="1">
        <v>24</v>
      </c>
      <c r="E551" s="1">
        <v>2</v>
      </c>
      <c r="F551" s="1">
        <v>100</v>
      </c>
      <c r="G551" s="1">
        <v>100</v>
      </c>
      <c r="H551" s="1">
        <v>0</v>
      </c>
      <c r="I551" s="1" t="s">
        <v>1112</v>
      </c>
      <c r="J551" s="1" t="s">
        <v>1111</v>
      </c>
      <c r="K551" s="1" t="s">
        <v>1179</v>
      </c>
      <c r="L551" s="1">
        <f>FPL_Misc_Extract[[#This Row],[PPG]]/FPL_Misc_Extract[[#This Row],[Cost]]</f>
        <v>0.32786885245901642</v>
      </c>
    </row>
    <row r="552" spans="1:12" x14ac:dyDescent="0.45">
      <c r="A552" s="1" t="s">
        <v>488</v>
      </c>
      <c r="B552" s="1" t="s">
        <v>1180</v>
      </c>
      <c r="C552" s="1" t="s">
        <v>1099</v>
      </c>
      <c r="D552" s="1">
        <v>67</v>
      </c>
      <c r="E552" s="1">
        <v>3</v>
      </c>
      <c r="F552" s="1">
        <v>0</v>
      </c>
      <c r="G552" s="1">
        <v>0</v>
      </c>
      <c r="H552" s="1">
        <v>0.1</v>
      </c>
      <c r="I552" s="1" t="s">
        <v>1123</v>
      </c>
      <c r="J552" s="1" t="s">
        <v>1109</v>
      </c>
      <c r="K552" s="1" t="s">
        <v>1157</v>
      </c>
      <c r="L552" s="1">
        <f>FPL_Misc_Extract[[#This Row],[PPG]]/FPL_Misc_Extract[[#This Row],[Cost]]</f>
        <v>0.61224489795918358</v>
      </c>
    </row>
    <row r="553" spans="1:12" x14ac:dyDescent="0.45">
      <c r="A553" s="1" t="s">
        <v>527</v>
      </c>
      <c r="B553" s="1" t="s">
        <v>1182</v>
      </c>
      <c r="C553" s="1" t="s">
        <v>1082</v>
      </c>
      <c r="D553" s="1">
        <v>8</v>
      </c>
      <c r="E553" s="1">
        <v>1.3</v>
      </c>
      <c r="F553" s="1">
        <v>0</v>
      </c>
      <c r="G553" s="1">
        <v>0</v>
      </c>
      <c r="H553" s="1">
        <v>0</v>
      </c>
      <c r="I553" s="1" t="s">
        <v>1112</v>
      </c>
      <c r="J553" s="1" t="s">
        <v>1113</v>
      </c>
      <c r="K553" s="1" t="s">
        <v>1233</v>
      </c>
      <c r="L553" s="1">
        <f>FPL_Misc_Extract[[#This Row],[PPG]]/FPL_Misc_Extract[[#This Row],[Cost]]</f>
        <v>0.27659574468085107</v>
      </c>
    </row>
    <row r="554" spans="1:12" x14ac:dyDescent="0.45">
      <c r="A554" s="1" t="s">
        <v>445</v>
      </c>
      <c r="B554" s="1" t="s">
        <v>1182</v>
      </c>
      <c r="C554" s="1" t="s">
        <v>1090</v>
      </c>
      <c r="D554" s="1">
        <v>2</v>
      </c>
      <c r="E554" s="1">
        <v>1</v>
      </c>
      <c r="F554" s="1">
        <v>0</v>
      </c>
      <c r="G554" s="1">
        <v>0</v>
      </c>
      <c r="H554" s="1">
        <v>0</v>
      </c>
      <c r="I554" s="1" t="s">
        <v>1112</v>
      </c>
      <c r="J554" s="1" t="s">
        <v>1109</v>
      </c>
      <c r="K554" s="1" t="s">
        <v>1115</v>
      </c>
      <c r="L554" s="1">
        <f>FPL_Misc_Extract[[#This Row],[PPG]]/FPL_Misc_Extract[[#This Row],[Cost]]</f>
        <v>0.23809523809523808</v>
      </c>
    </row>
    <row r="555" spans="1:12" x14ac:dyDescent="0.45">
      <c r="A555" s="1" t="s">
        <v>224</v>
      </c>
      <c r="B555" s="1" t="s">
        <v>1180</v>
      </c>
      <c r="C555" s="1" t="s">
        <v>1087</v>
      </c>
      <c r="D555" s="1">
        <v>27</v>
      </c>
      <c r="E555" s="1">
        <v>3</v>
      </c>
      <c r="F555" s="1">
        <v>100</v>
      </c>
      <c r="G555" s="1">
        <v>100</v>
      </c>
      <c r="H555" s="1">
        <v>1.2</v>
      </c>
      <c r="I555" s="1" t="s">
        <v>1119</v>
      </c>
      <c r="J555" s="1" t="s">
        <v>1111</v>
      </c>
      <c r="K555" s="1" t="s">
        <v>1154</v>
      </c>
      <c r="L555" s="1">
        <f>FPL_Misc_Extract[[#This Row],[PPG]]/FPL_Misc_Extract[[#This Row],[Cost]]</f>
        <v>0.68181818181818177</v>
      </c>
    </row>
    <row r="556" spans="1:12" x14ac:dyDescent="0.45">
      <c r="A556" s="1" t="s">
        <v>70</v>
      </c>
      <c r="B556" s="1" t="s">
        <v>1181</v>
      </c>
      <c r="C556" s="1" t="s">
        <v>1090</v>
      </c>
      <c r="D556" s="1">
        <v>15</v>
      </c>
      <c r="E556" s="1">
        <v>2.5</v>
      </c>
      <c r="F556" s="1">
        <v>75</v>
      </c>
      <c r="G556" s="1">
        <v>75</v>
      </c>
      <c r="H556" s="1">
        <v>0.4</v>
      </c>
      <c r="I556" s="1" t="s">
        <v>1142</v>
      </c>
      <c r="J556" s="1" t="s">
        <v>1118</v>
      </c>
      <c r="K556" s="1" t="s">
        <v>1236</v>
      </c>
      <c r="L556" s="1">
        <f>FPL_Misc_Extract[[#This Row],[PPG]]/FPL_Misc_Extract[[#This Row],[Cost]]</f>
        <v>0.43103448275862072</v>
      </c>
    </row>
    <row r="557" spans="1:12" x14ac:dyDescent="0.45">
      <c r="A557" s="1" t="s">
        <v>611</v>
      </c>
      <c r="B557" s="1" t="s">
        <v>1181</v>
      </c>
      <c r="C557" s="1" t="s">
        <v>1083</v>
      </c>
      <c r="D557" s="1">
        <v>11</v>
      </c>
      <c r="E557" s="1">
        <v>3.7</v>
      </c>
      <c r="F557" s="1"/>
      <c r="G557" s="1"/>
      <c r="H557" s="1">
        <v>0.4</v>
      </c>
      <c r="I557" s="1" t="s">
        <v>1112</v>
      </c>
      <c r="J557" s="1" t="s">
        <v>1111</v>
      </c>
      <c r="K557" s="1" t="s">
        <v>1149</v>
      </c>
      <c r="L557" s="1">
        <f>FPL_Misc_Extract[[#This Row],[PPG]]/FPL_Misc_Extract[[#This Row],[Cost]]</f>
        <v>0.68518518518518512</v>
      </c>
    </row>
    <row r="558" spans="1:12" x14ac:dyDescent="0.45">
      <c r="A558" s="1" t="s">
        <v>431</v>
      </c>
      <c r="B558" s="1" t="s">
        <v>1181</v>
      </c>
      <c r="C558" s="1" t="s">
        <v>1081</v>
      </c>
      <c r="D558" s="1">
        <v>14</v>
      </c>
      <c r="E558" s="1">
        <v>1.6</v>
      </c>
      <c r="F558" s="1">
        <v>0</v>
      </c>
      <c r="G558" s="1">
        <v>0</v>
      </c>
      <c r="H558" s="1">
        <v>0</v>
      </c>
      <c r="I558" s="1" t="s">
        <v>1112</v>
      </c>
      <c r="J558" s="1" t="s">
        <v>1109</v>
      </c>
      <c r="K558" s="1" t="s">
        <v>1161</v>
      </c>
      <c r="L558" s="1">
        <f>FPL_Misc_Extract[[#This Row],[PPG]]/FPL_Misc_Extract[[#This Row],[Cost]]</f>
        <v>0.30188679245283023</v>
      </c>
    </row>
    <row r="559" spans="1:12" x14ac:dyDescent="0.45">
      <c r="A559" s="1" t="s">
        <v>219</v>
      </c>
      <c r="B559" s="1" t="s">
        <v>0</v>
      </c>
      <c r="C559" s="1" t="s">
        <v>1095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 t="s">
        <v>1112</v>
      </c>
      <c r="J559" s="1" t="s">
        <v>1113</v>
      </c>
      <c r="K559" s="1" t="s">
        <v>1237</v>
      </c>
      <c r="L559" s="1">
        <f>FPL_Misc_Extract[[#This Row],[PPG]]/FPL_Misc_Extract[[#This Row],[Cost]]</f>
        <v>0</v>
      </c>
    </row>
    <row r="560" spans="1:12" x14ac:dyDescent="0.45">
      <c r="A560" s="1" t="s">
        <v>330</v>
      </c>
      <c r="B560" s="1" t="s">
        <v>1180</v>
      </c>
      <c r="C560" s="1" t="s">
        <v>1096</v>
      </c>
      <c r="D560" s="1">
        <v>26</v>
      </c>
      <c r="E560" s="1">
        <v>4.3</v>
      </c>
      <c r="F560" s="1"/>
      <c r="G560" s="1"/>
      <c r="H560" s="1">
        <v>0.7</v>
      </c>
      <c r="I560" s="1" t="s">
        <v>1117</v>
      </c>
      <c r="J560" s="1" t="s">
        <v>1111</v>
      </c>
      <c r="K560" s="1" t="s">
        <v>1157</v>
      </c>
      <c r="L560" s="1">
        <f>FPL_Misc_Extract[[#This Row],[PPG]]/FPL_Misc_Extract[[#This Row],[Cost]]</f>
        <v>0.87755102040816313</v>
      </c>
    </row>
    <row r="561" spans="1:12" x14ac:dyDescent="0.45">
      <c r="A561" s="1" t="s">
        <v>213</v>
      </c>
      <c r="B561" s="1" t="s">
        <v>1180</v>
      </c>
      <c r="C561" s="1" t="s">
        <v>1089</v>
      </c>
      <c r="D561" s="1">
        <v>0</v>
      </c>
      <c r="E561" s="1">
        <v>0</v>
      </c>
      <c r="F561" s="1"/>
      <c r="G561" s="1"/>
      <c r="H561" s="1">
        <v>0</v>
      </c>
      <c r="I561" s="1" t="s">
        <v>1112</v>
      </c>
      <c r="J561" s="1" t="s">
        <v>1111</v>
      </c>
      <c r="K561" s="1" t="s">
        <v>1237</v>
      </c>
      <c r="L561" s="1">
        <f>FPL_Misc_Extract[[#This Row],[PPG]]/FPL_Misc_Extract[[#This Row],[Cost]]</f>
        <v>0</v>
      </c>
    </row>
    <row r="562" spans="1:12" x14ac:dyDescent="0.45">
      <c r="A562" s="1" t="s">
        <v>555</v>
      </c>
      <c r="B562" s="1" t="s">
        <v>1180</v>
      </c>
      <c r="C562" s="1" t="s">
        <v>1091</v>
      </c>
      <c r="D562" s="1">
        <v>0</v>
      </c>
      <c r="E562" s="1">
        <v>0</v>
      </c>
      <c r="F562" s="1"/>
      <c r="G562" s="1"/>
      <c r="H562" s="1">
        <v>0</v>
      </c>
      <c r="I562" s="1" t="s">
        <v>1129</v>
      </c>
      <c r="J562" s="1" t="s">
        <v>1113</v>
      </c>
      <c r="K562" s="1" t="s">
        <v>1143</v>
      </c>
      <c r="L562" s="1">
        <f>FPL_Misc_Extract[[#This Row],[PPG]]/FPL_Misc_Extract[[#This Row],[Cost]]</f>
        <v>0</v>
      </c>
    </row>
    <row r="563" spans="1:12" x14ac:dyDescent="0.45">
      <c r="A563" s="1" t="s">
        <v>362</v>
      </c>
      <c r="B563" s="1" t="s">
        <v>1181</v>
      </c>
      <c r="C563" s="1" t="s">
        <v>1097</v>
      </c>
      <c r="D563" s="1">
        <v>0</v>
      </c>
      <c r="E563" s="1">
        <v>0</v>
      </c>
      <c r="F563" s="1"/>
      <c r="G563" s="1"/>
      <c r="H563" s="1">
        <v>0</v>
      </c>
      <c r="I563" s="1" t="s">
        <v>1112</v>
      </c>
      <c r="J563" s="1" t="s">
        <v>1113</v>
      </c>
      <c r="K563" s="1" t="s">
        <v>1247</v>
      </c>
      <c r="L563" s="1">
        <f>FPL_Misc_Extract[[#This Row],[PPG]]/FPL_Misc_Extract[[#This Row],[Cost]]</f>
        <v>0</v>
      </c>
    </row>
    <row r="564" spans="1:12" x14ac:dyDescent="0.45">
      <c r="A564" s="1" t="s">
        <v>397</v>
      </c>
      <c r="B564" s="1" t="s">
        <v>1182</v>
      </c>
      <c r="C564" s="1" t="s">
        <v>1086</v>
      </c>
      <c r="D564" s="1">
        <v>46</v>
      </c>
      <c r="E564" s="1">
        <v>2.2000000000000002</v>
      </c>
      <c r="F564" s="1">
        <v>100</v>
      </c>
      <c r="G564" s="1">
        <v>100</v>
      </c>
      <c r="H564" s="1">
        <v>0.3</v>
      </c>
      <c r="I564" s="1" t="s">
        <v>1117</v>
      </c>
      <c r="J564" s="1" t="s">
        <v>1111</v>
      </c>
      <c r="K564" s="1" t="s">
        <v>1239</v>
      </c>
      <c r="L564" s="1">
        <f>FPL_Misc_Extract[[#This Row],[PPG]]/FPL_Misc_Extract[[#This Row],[Cost]]</f>
        <v>0.42307692307692307</v>
      </c>
    </row>
    <row r="565" spans="1:12" x14ac:dyDescent="0.45">
      <c r="A565" s="1" t="s">
        <v>189</v>
      </c>
      <c r="B565" s="1" t="s">
        <v>1180</v>
      </c>
      <c r="C565" s="1" t="s">
        <v>1086</v>
      </c>
      <c r="D565" s="1">
        <v>0</v>
      </c>
      <c r="E565" s="1">
        <v>0</v>
      </c>
      <c r="F565" s="1"/>
      <c r="G565" s="1"/>
      <c r="H565" s="1">
        <v>0</v>
      </c>
      <c r="I565" s="1" t="s">
        <v>1112</v>
      </c>
      <c r="J565" s="1" t="s">
        <v>1113</v>
      </c>
      <c r="K565" s="1" t="s">
        <v>1247</v>
      </c>
      <c r="L565" s="1">
        <f>FPL_Misc_Extract[[#This Row],[PPG]]/FPL_Misc_Extract[[#This Row],[Cost]]</f>
        <v>0</v>
      </c>
    </row>
    <row r="566" spans="1:12" x14ac:dyDescent="0.45">
      <c r="A566" s="1" t="s">
        <v>90</v>
      </c>
      <c r="B566" s="1" t="s">
        <v>0</v>
      </c>
      <c r="C566" s="1" t="s">
        <v>1089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 t="s">
        <v>1114</v>
      </c>
      <c r="J566" s="1" t="s">
        <v>1113</v>
      </c>
      <c r="K566" s="1" t="s">
        <v>1233</v>
      </c>
      <c r="L566" s="1">
        <f>FPL_Misc_Extract[[#This Row],[PPG]]/FPL_Misc_Extract[[#This Row],[Cost]]</f>
        <v>0</v>
      </c>
    </row>
    <row r="567" spans="1:12" x14ac:dyDescent="0.45">
      <c r="A567" s="1" t="s">
        <v>241</v>
      </c>
      <c r="B567" s="1" t="s">
        <v>1182</v>
      </c>
      <c r="C567" s="1" t="s">
        <v>1099</v>
      </c>
      <c r="D567" s="1">
        <v>49</v>
      </c>
      <c r="E567" s="1">
        <v>3.8</v>
      </c>
      <c r="F567" s="1">
        <v>0</v>
      </c>
      <c r="G567" s="1">
        <v>0</v>
      </c>
      <c r="H567" s="1">
        <v>0.1</v>
      </c>
      <c r="I567" s="1" t="s">
        <v>1129</v>
      </c>
      <c r="J567" s="1" t="s">
        <v>1109</v>
      </c>
      <c r="K567" s="1" t="s">
        <v>1177</v>
      </c>
      <c r="L567" s="1">
        <f>FPL_Misc_Extract[[#This Row],[PPG]]/FPL_Misc_Extract[[#This Row],[Cost]]</f>
        <v>0.69090909090909092</v>
      </c>
    </row>
    <row r="568" spans="1:12" x14ac:dyDescent="0.45">
      <c r="A568" s="1" t="s">
        <v>365</v>
      </c>
      <c r="B568" s="1" t="s">
        <v>1181</v>
      </c>
      <c r="C568" s="1" t="s">
        <v>1093</v>
      </c>
      <c r="D568" s="1">
        <v>23</v>
      </c>
      <c r="E568" s="1">
        <v>1.4</v>
      </c>
      <c r="F568" s="1">
        <v>0</v>
      </c>
      <c r="G568" s="1">
        <v>0</v>
      </c>
      <c r="H568" s="1">
        <v>0</v>
      </c>
      <c r="I568" s="1" t="s">
        <v>1142</v>
      </c>
      <c r="J568" s="1" t="s">
        <v>1113</v>
      </c>
      <c r="K568" s="1" t="s">
        <v>1247</v>
      </c>
      <c r="L568" s="1">
        <f>FPL_Misc_Extract[[#This Row],[PPG]]/FPL_Misc_Extract[[#This Row],[Cost]]</f>
        <v>0.27999999999999997</v>
      </c>
    </row>
    <row r="569" spans="1:12" x14ac:dyDescent="0.45">
      <c r="A569" s="1" t="s">
        <v>290</v>
      </c>
      <c r="B569" s="1" t="s">
        <v>1182</v>
      </c>
      <c r="C569" s="1" t="s">
        <v>1086</v>
      </c>
      <c r="D569" s="1">
        <v>170</v>
      </c>
      <c r="E569" s="1">
        <v>6.1</v>
      </c>
      <c r="F569" s="1">
        <v>100</v>
      </c>
      <c r="G569" s="1">
        <v>100</v>
      </c>
      <c r="H569" s="1">
        <v>0.4</v>
      </c>
      <c r="I569" s="1" t="s">
        <v>1364</v>
      </c>
      <c r="J569" s="1" t="s">
        <v>1111</v>
      </c>
      <c r="K569" s="1" t="s">
        <v>1124</v>
      </c>
      <c r="L569" s="1">
        <f>FPL_Misc_Extract[[#This Row],[PPG]]/FPL_Misc_Extract[[#This Row],[Cost]]</f>
        <v>0.78205128205128205</v>
      </c>
    </row>
    <row r="570" spans="1:12" x14ac:dyDescent="0.45">
      <c r="A570" s="1" t="s">
        <v>234</v>
      </c>
      <c r="B570" s="1" t="s">
        <v>1180</v>
      </c>
      <c r="C570" s="1" t="s">
        <v>1089</v>
      </c>
      <c r="D570" s="1">
        <v>8</v>
      </c>
      <c r="E570" s="1">
        <v>2</v>
      </c>
      <c r="F570" s="1">
        <v>100</v>
      </c>
      <c r="G570" s="1">
        <v>100</v>
      </c>
      <c r="H570" s="1">
        <v>0.3</v>
      </c>
      <c r="I570" s="1" t="s">
        <v>1123</v>
      </c>
      <c r="J570" s="1" t="s">
        <v>1111</v>
      </c>
      <c r="K570" s="1" t="s">
        <v>1115</v>
      </c>
      <c r="L570" s="1">
        <f>FPL_Misc_Extract[[#This Row],[PPG]]/FPL_Misc_Extract[[#This Row],[Cost]]</f>
        <v>0.47619047619047616</v>
      </c>
    </row>
    <row r="571" spans="1:12" x14ac:dyDescent="0.45">
      <c r="A571" s="1" t="s">
        <v>361</v>
      </c>
      <c r="B571" s="1" t="s">
        <v>1181</v>
      </c>
      <c r="C571" s="1" t="s">
        <v>1081</v>
      </c>
      <c r="D571" s="1">
        <v>64</v>
      </c>
      <c r="E571" s="1">
        <v>2.9</v>
      </c>
      <c r="F571" s="1"/>
      <c r="G571" s="1"/>
      <c r="H571" s="1">
        <v>0.5</v>
      </c>
      <c r="I571" s="1" t="s">
        <v>1112</v>
      </c>
      <c r="J571" s="1" t="s">
        <v>1111</v>
      </c>
      <c r="K571" s="1" t="s">
        <v>1235</v>
      </c>
      <c r="L571" s="1">
        <f>FPL_Misc_Extract[[#This Row],[PPG]]/FPL_Misc_Extract[[#This Row],[Cost]]</f>
        <v>0.5178571428571429</v>
      </c>
    </row>
    <row r="572" spans="1:12" x14ac:dyDescent="0.45">
      <c r="A572" s="1" t="s">
        <v>318</v>
      </c>
      <c r="B572" s="1" t="s">
        <v>1180</v>
      </c>
      <c r="C572" s="1" t="s">
        <v>1094</v>
      </c>
      <c r="D572" s="1">
        <v>0</v>
      </c>
      <c r="E572" s="1">
        <v>0</v>
      </c>
      <c r="F572" s="1"/>
      <c r="G572" s="1"/>
      <c r="H572" s="1">
        <v>0</v>
      </c>
      <c r="I572" s="1" t="s">
        <v>1112</v>
      </c>
      <c r="J572" s="1" t="s">
        <v>1113</v>
      </c>
      <c r="K572" s="1" t="s">
        <v>1152</v>
      </c>
      <c r="L572" s="1">
        <f>FPL_Misc_Extract[[#This Row],[PPG]]/FPL_Misc_Extract[[#This Row],[Cost]]</f>
        <v>0</v>
      </c>
    </row>
    <row r="573" spans="1:12" x14ac:dyDescent="0.45">
      <c r="A573" s="1" t="s">
        <v>450</v>
      </c>
      <c r="B573" s="1" t="s">
        <v>1180</v>
      </c>
      <c r="C573" s="1" t="s">
        <v>1096</v>
      </c>
      <c r="D573" s="1">
        <v>72</v>
      </c>
      <c r="E573" s="1">
        <v>3.1</v>
      </c>
      <c r="F573" s="1">
        <v>0</v>
      </c>
      <c r="G573" s="1">
        <v>0</v>
      </c>
      <c r="H573" s="1">
        <v>0</v>
      </c>
      <c r="I573" s="1" t="s">
        <v>1131</v>
      </c>
      <c r="J573" s="1" t="s">
        <v>1109</v>
      </c>
      <c r="K573" s="1" t="s">
        <v>1149</v>
      </c>
      <c r="L573" s="1">
        <f>FPL_Misc_Extract[[#This Row],[PPG]]/FPL_Misc_Extract[[#This Row],[Cost]]</f>
        <v>0.57407407407407407</v>
      </c>
    </row>
    <row r="574" spans="1:12" x14ac:dyDescent="0.45">
      <c r="A574" s="1" t="s">
        <v>499</v>
      </c>
      <c r="B574" s="1" t="s">
        <v>1180</v>
      </c>
      <c r="C574" s="1" t="s">
        <v>1081</v>
      </c>
      <c r="D574" s="1">
        <v>0</v>
      </c>
      <c r="E574" s="1">
        <v>0</v>
      </c>
      <c r="F574" s="1"/>
      <c r="G574" s="1"/>
      <c r="H574" s="1">
        <v>0</v>
      </c>
      <c r="I574" s="1" t="s">
        <v>1112</v>
      </c>
      <c r="J574" s="1" t="s">
        <v>1113</v>
      </c>
      <c r="K574" s="1" t="s">
        <v>1152</v>
      </c>
      <c r="L574" s="1">
        <f>FPL_Misc_Extract[[#This Row],[PPG]]/FPL_Misc_Extract[[#This Row],[Cost]]</f>
        <v>0</v>
      </c>
    </row>
    <row r="575" spans="1:12" x14ac:dyDescent="0.45">
      <c r="A575" s="1" t="s">
        <v>477</v>
      </c>
      <c r="B575" s="1" t="s">
        <v>0</v>
      </c>
      <c r="C575" s="1" t="s">
        <v>1096</v>
      </c>
      <c r="D575" s="1">
        <v>2</v>
      </c>
      <c r="E575" s="1">
        <v>2</v>
      </c>
      <c r="F575" s="1"/>
      <c r="G575" s="1"/>
      <c r="H575" s="1">
        <v>0</v>
      </c>
      <c r="I575" s="1" t="s">
        <v>1119</v>
      </c>
      <c r="J575" s="1" t="s">
        <v>1111</v>
      </c>
      <c r="K575" s="1" t="s">
        <v>1115</v>
      </c>
      <c r="L575" s="1">
        <f>FPL_Misc_Extract[[#This Row],[PPG]]/FPL_Misc_Extract[[#This Row],[Cost]]</f>
        <v>0.47619047619047616</v>
      </c>
    </row>
    <row r="576" spans="1:12" x14ac:dyDescent="0.45">
      <c r="A576" s="1" t="s">
        <v>231</v>
      </c>
      <c r="B576" s="1" t="s">
        <v>1182</v>
      </c>
      <c r="C576" s="1" t="s">
        <v>1097</v>
      </c>
      <c r="D576" s="1">
        <v>0</v>
      </c>
      <c r="E576" s="1">
        <v>0</v>
      </c>
      <c r="F576" s="1"/>
      <c r="G576" s="1"/>
      <c r="H576" s="1">
        <v>0</v>
      </c>
      <c r="I576" s="1" t="s">
        <v>1114</v>
      </c>
      <c r="J576" s="1" t="s">
        <v>1113</v>
      </c>
      <c r="K576" s="1" t="s">
        <v>1170</v>
      </c>
      <c r="L576" s="1">
        <f>FPL_Misc_Extract[[#This Row],[PPG]]/FPL_Misc_Extract[[#This Row],[Cost]]</f>
        <v>0</v>
      </c>
    </row>
    <row r="577" spans="1:12" x14ac:dyDescent="0.45">
      <c r="A577" s="1" t="s">
        <v>94</v>
      </c>
      <c r="B577" s="1" t="s">
        <v>1181</v>
      </c>
      <c r="C577" s="1" t="s">
        <v>1080</v>
      </c>
      <c r="D577" s="1">
        <v>74</v>
      </c>
      <c r="E577" s="1">
        <v>3.4</v>
      </c>
      <c r="F577" s="1">
        <v>100</v>
      </c>
      <c r="G577" s="1">
        <v>100</v>
      </c>
      <c r="H577" s="1">
        <v>0.2</v>
      </c>
      <c r="I577" s="1" t="s">
        <v>1140</v>
      </c>
      <c r="J577" s="1" t="s">
        <v>1111</v>
      </c>
      <c r="K577" s="1" t="s">
        <v>1234</v>
      </c>
      <c r="L577" s="1">
        <f>FPL_Misc_Extract[[#This Row],[PPG]]/FPL_Misc_Extract[[#This Row],[Cost]]</f>
        <v>0.41975308641975312</v>
      </c>
    </row>
    <row r="578" spans="1:12" x14ac:dyDescent="0.45">
      <c r="A578" s="1" t="s">
        <v>222</v>
      </c>
      <c r="B578" s="1" t="s">
        <v>1180</v>
      </c>
      <c r="C578" s="1" t="s">
        <v>1096</v>
      </c>
      <c r="D578" s="1">
        <v>87</v>
      </c>
      <c r="E578" s="1">
        <v>3.6</v>
      </c>
      <c r="F578" s="1">
        <v>100</v>
      </c>
      <c r="G578" s="1">
        <v>100</v>
      </c>
      <c r="H578" s="1">
        <v>0.3</v>
      </c>
      <c r="I578" s="1" t="s">
        <v>1133</v>
      </c>
      <c r="J578" s="1" t="s">
        <v>1111</v>
      </c>
      <c r="K578" s="1" t="s">
        <v>1134</v>
      </c>
      <c r="L578" s="1">
        <f>FPL_Misc_Extract[[#This Row],[PPG]]/FPL_Misc_Extract[[#This Row],[Cost]]</f>
        <v>0.70588235294117652</v>
      </c>
    </row>
    <row r="579" spans="1:12" x14ac:dyDescent="0.45">
      <c r="A579" s="1" t="s">
        <v>364</v>
      </c>
      <c r="B579" s="1" t="s">
        <v>1181</v>
      </c>
      <c r="C579" s="1" t="s">
        <v>1093</v>
      </c>
      <c r="D579" s="1">
        <v>70</v>
      </c>
      <c r="E579" s="1">
        <v>3.2</v>
      </c>
      <c r="F579" s="1">
        <v>100</v>
      </c>
      <c r="G579" s="1">
        <v>100</v>
      </c>
      <c r="H579" s="1">
        <v>0.4</v>
      </c>
      <c r="I579" s="1" t="s">
        <v>1144</v>
      </c>
      <c r="J579" s="1" t="s">
        <v>1111</v>
      </c>
      <c r="K579" s="1" t="s">
        <v>1235</v>
      </c>
      <c r="L579" s="1">
        <f>FPL_Misc_Extract[[#This Row],[PPG]]/FPL_Misc_Extract[[#This Row],[Cost]]</f>
        <v>0.57142857142857151</v>
      </c>
    </row>
    <row r="580" spans="1:12" x14ac:dyDescent="0.45">
      <c r="A580" s="1" t="s">
        <v>435</v>
      </c>
      <c r="B580" s="1" t="s">
        <v>1181</v>
      </c>
      <c r="C580" s="1" t="s">
        <v>1092</v>
      </c>
      <c r="D580" s="1">
        <v>41</v>
      </c>
      <c r="E580" s="1">
        <v>1.9</v>
      </c>
      <c r="F580" s="1">
        <v>0</v>
      </c>
      <c r="G580" s="1">
        <v>0</v>
      </c>
      <c r="H580" s="1">
        <v>0</v>
      </c>
      <c r="I580" s="1" t="s">
        <v>1170</v>
      </c>
      <c r="J580" s="1" t="s">
        <v>1172</v>
      </c>
      <c r="K580" s="1" t="s">
        <v>1115</v>
      </c>
      <c r="L580" s="1">
        <f>FPL_Misc_Extract[[#This Row],[PPG]]/FPL_Misc_Extract[[#This Row],[Cost]]</f>
        <v>0.45238095238095233</v>
      </c>
    </row>
    <row r="581" spans="1:12" x14ac:dyDescent="0.45">
      <c r="A581" s="1" t="s">
        <v>549</v>
      </c>
      <c r="B581" s="1" t="s">
        <v>1180</v>
      </c>
      <c r="C581" s="1" t="s">
        <v>1084</v>
      </c>
      <c r="D581" s="1">
        <v>66</v>
      </c>
      <c r="E581" s="1">
        <v>3.1</v>
      </c>
      <c r="F581" s="1">
        <v>100</v>
      </c>
      <c r="G581" s="1">
        <v>100</v>
      </c>
      <c r="H581" s="1">
        <v>0.2</v>
      </c>
      <c r="I581" s="1" t="s">
        <v>1170</v>
      </c>
      <c r="J581" s="1" t="s">
        <v>1111</v>
      </c>
      <c r="K581" s="1" t="s">
        <v>1154</v>
      </c>
      <c r="L581" s="1">
        <f>FPL_Misc_Extract[[#This Row],[PPG]]/FPL_Misc_Extract[[#This Row],[Cost]]</f>
        <v>0.70454545454545447</v>
      </c>
    </row>
    <row r="582" spans="1:12" x14ac:dyDescent="0.45">
      <c r="A582" s="1" t="s">
        <v>137</v>
      </c>
      <c r="B582" s="1" t="s">
        <v>1181</v>
      </c>
      <c r="C582" s="1" t="s">
        <v>1092</v>
      </c>
      <c r="D582" s="1">
        <v>72</v>
      </c>
      <c r="E582" s="1">
        <v>2.9</v>
      </c>
      <c r="F582" s="1"/>
      <c r="G582" s="1"/>
      <c r="H582" s="1">
        <v>0.4</v>
      </c>
      <c r="I582" s="1" t="s">
        <v>1129</v>
      </c>
      <c r="J582" s="1" t="s">
        <v>1111</v>
      </c>
      <c r="K582" s="1" t="s">
        <v>1177</v>
      </c>
      <c r="L582" s="1">
        <f>FPL_Misc_Extract[[#This Row],[PPG]]/FPL_Misc_Extract[[#This Row],[Cost]]</f>
        <v>0.52727272727272723</v>
      </c>
    </row>
    <row r="583" spans="1:12" x14ac:dyDescent="0.45">
      <c r="A583" s="1" t="s">
        <v>173</v>
      </c>
      <c r="B583" s="1" t="s">
        <v>1180</v>
      </c>
      <c r="C583" s="1" t="s">
        <v>1086</v>
      </c>
      <c r="D583" s="1">
        <v>-1</v>
      </c>
      <c r="E583" s="1">
        <v>-0.5</v>
      </c>
      <c r="F583" s="1"/>
      <c r="G583" s="1"/>
      <c r="H583" s="1">
        <v>-0.1</v>
      </c>
      <c r="I583" s="1" t="s">
        <v>1114</v>
      </c>
      <c r="J583" s="1" t="s">
        <v>1111</v>
      </c>
      <c r="K583" s="1" t="s">
        <v>1237</v>
      </c>
      <c r="L583" s="1">
        <f>FPL_Misc_Extract[[#This Row],[PPG]]/FPL_Misc_Extract[[#This Row],[Cost]]</f>
        <v>-0.125</v>
      </c>
    </row>
    <row r="584" spans="1:12" x14ac:dyDescent="0.45">
      <c r="A584" s="1" t="s">
        <v>291</v>
      </c>
      <c r="B584" s="1" t="s">
        <v>1182</v>
      </c>
      <c r="C584" s="1" t="s">
        <v>1094</v>
      </c>
      <c r="D584" s="1">
        <v>31</v>
      </c>
      <c r="E584" s="1">
        <v>1.8</v>
      </c>
      <c r="F584" s="1">
        <v>0</v>
      </c>
      <c r="G584" s="1">
        <v>0</v>
      </c>
      <c r="H584" s="1">
        <v>0</v>
      </c>
      <c r="I584" s="1" t="s">
        <v>1123</v>
      </c>
      <c r="J584" s="1" t="s">
        <v>1109</v>
      </c>
      <c r="K584" s="1" t="s">
        <v>1136</v>
      </c>
      <c r="L584" s="1">
        <f>FPL_Misc_Extract[[#This Row],[PPG]]/FPL_Misc_Extract[[#This Row],[Cost]]</f>
        <v>0.4390243902439025</v>
      </c>
    </row>
    <row r="585" spans="1:12" x14ac:dyDescent="0.45">
      <c r="A585" s="1" t="s">
        <v>570</v>
      </c>
      <c r="B585" s="1" t="s">
        <v>1181</v>
      </c>
      <c r="C585" s="1" t="s">
        <v>1097</v>
      </c>
      <c r="D585" s="1">
        <v>63</v>
      </c>
      <c r="E585" s="1">
        <v>2.2999999999999998</v>
      </c>
      <c r="F585" s="1"/>
      <c r="G585" s="1"/>
      <c r="H585" s="1">
        <v>0.4</v>
      </c>
      <c r="I585" s="1" t="s">
        <v>1142</v>
      </c>
      <c r="J585" s="1" t="s">
        <v>1111</v>
      </c>
      <c r="K585" s="1" t="s">
        <v>1156</v>
      </c>
      <c r="L585" s="1">
        <f>FPL_Misc_Extract[[#This Row],[PPG]]/FPL_Misc_Extract[[#This Row],[Cost]]</f>
        <v>0.53488372093023251</v>
      </c>
    </row>
    <row r="586" spans="1:12" x14ac:dyDescent="0.45">
      <c r="A586" s="1" t="s">
        <v>71</v>
      </c>
      <c r="B586" s="1" t="s">
        <v>1181</v>
      </c>
      <c r="C586" s="1" t="s">
        <v>1089</v>
      </c>
      <c r="D586" s="1">
        <v>1</v>
      </c>
      <c r="E586" s="1">
        <v>1</v>
      </c>
      <c r="F586" s="1"/>
      <c r="G586" s="1"/>
      <c r="H586" s="1">
        <v>0</v>
      </c>
      <c r="I586" s="1" t="s">
        <v>1112</v>
      </c>
      <c r="J586" s="1" t="s">
        <v>1111</v>
      </c>
      <c r="K586" s="1" t="s">
        <v>1152</v>
      </c>
      <c r="L586" s="1">
        <f>FPL_Misc_Extract[[#This Row],[PPG]]/FPL_Misc_Extract[[#This Row],[Cost]]</f>
        <v>0.22222222222222221</v>
      </c>
    </row>
    <row r="587" spans="1:12" x14ac:dyDescent="0.45">
      <c r="A587" s="1" t="s">
        <v>433</v>
      </c>
      <c r="B587" s="1" t="s">
        <v>1182</v>
      </c>
      <c r="C587" s="1" t="s">
        <v>1080</v>
      </c>
      <c r="D587" s="1">
        <v>19</v>
      </c>
      <c r="E587" s="1">
        <v>4.8</v>
      </c>
      <c r="F587" s="1">
        <v>100</v>
      </c>
      <c r="G587" s="1">
        <v>100</v>
      </c>
      <c r="H587" s="1">
        <v>0.5</v>
      </c>
      <c r="I587" s="1" t="s">
        <v>1119</v>
      </c>
      <c r="J587" s="1" t="s">
        <v>1111</v>
      </c>
      <c r="K587" s="1" t="s">
        <v>1163</v>
      </c>
      <c r="L587" s="1">
        <f>FPL_Misc_Extract[[#This Row],[PPG]]/FPL_Misc_Extract[[#This Row],[Cost]]</f>
        <v>0.65753424657534243</v>
      </c>
    </row>
    <row r="588" spans="1:12" x14ac:dyDescent="0.45">
      <c r="A588" s="1" t="s">
        <v>285</v>
      </c>
      <c r="B588" s="1" t="s">
        <v>1181</v>
      </c>
      <c r="C588" s="1" t="s">
        <v>1081</v>
      </c>
      <c r="D588" s="1">
        <v>45</v>
      </c>
      <c r="E588" s="1">
        <v>2</v>
      </c>
      <c r="F588" s="1">
        <v>100</v>
      </c>
      <c r="G588" s="1">
        <v>100</v>
      </c>
      <c r="H588" s="1">
        <v>0.4</v>
      </c>
      <c r="I588" s="1" t="s">
        <v>1125</v>
      </c>
      <c r="J588" s="1" t="s">
        <v>1111</v>
      </c>
      <c r="K588" s="1" t="s">
        <v>1115</v>
      </c>
      <c r="L588" s="1">
        <f>FPL_Misc_Extract[[#This Row],[PPG]]/FPL_Misc_Extract[[#This Row],[Cost]]</f>
        <v>0.47619047619047616</v>
      </c>
    </row>
    <row r="589" spans="1:12" x14ac:dyDescent="0.45">
      <c r="A589" s="1" t="s">
        <v>165</v>
      </c>
      <c r="B589" s="1" t="s">
        <v>1181</v>
      </c>
      <c r="C589" s="1" t="s">
        <v>1093</v>
      </c>
      <c r="D589" s="1">
        <v>60</v>
      </c>
      <c r="E589" s="1">
        <v>2.1</v>
      </c>
      <c r="F589" s="1">
        <v>100</v>
      </c>
      <c r="G589" s="1">
        <v>100</v>
      </c>
      <c r="H589" s="1">
        <v>0.4</v>
      </c>
      <c r="I589" s="1" t="s">
        <v>1142</v>
      </c>
      <c r="J589" s="1" t="s">
        <v>1111</v>
      </c>
      <c r="K589" s="1" t="s">
        <v>1156</v>
      </c>
      <c r="L589" s="1">
        <f>FPL_Misc_Extract[[#This Row],[PPG]]/FPL_Misc_Extract[[#This Row],[Cost]]</f>
        <v>0.48837209302325585</v>
      </c>
    </row>
    <row r="590" spans="1:12" x14ac:dyDescent="0.45">
      <c r="A590" s="1" t="s">
        <v>243</v>
      </c>
      <c r="B590" s="1" t="s">
        <v>1180</v>
      </c>
      <c r="C590" s="1" t="s">
        <v>1091</v>
      </c>
      <c r="D590" s="1">
        <v>10</v>
      </c>
      <c r="E590" s="1">
        <v>1.3</v>
      </c>
      <c r="F590" s="1">
        <v>100</v>
      </c>
      <c r="G590" s="1">
        <v>100</v>
      </c>
      <c r="H590" s="1">
        <v>0</v>
      </c>
      <c r="I590" s="1" t="s">
        <v>1142</v>
      </c>
      <c r="J590" s="1" t="s">
        <v>1111</v>
      </c>
      <c r="K590" s="1" t="s">
        <v>1143</v>
      </c>
      <c r="L590" s="1">
        <f>FPL_Misc_Extract[[#This Row],[PPG]]/FPL_Misc_Extract[[#This Row],[Cost]]</f>
        <v>0.33333333333333337</v>
      </c>
    </row>
    <row r="591" spans="1:12" x14ac:dyDescent="0.45">
      <c r="A591" s="1" t="s">
        <v>565</v>
      </c>
      <c r="B591" s="1" t="s">
        <v>1182</v>
      </c>
      <c r="C591" s="1" t="s">
        <v>1084</v>
      </c>
      <c r="D591" s="1">
        <v>61</v>
      </c>
      <c r="E591" s="1">
        <v>4.0999999999999996</v>
      </c>
      <c r="F591" s="1">
        <v>50</v>
      </c>
      <c r="G591" s="1">
        <v>50</v>
      </c>
      <c r="H591" s="1">
        <v>1.1000000000000001</v>
      </c>
      <c r="I591" s="1" t="s">
        <v>1119</v>
      </c>
      <c r="J591" s="1" t="s">
        <v>1118</v>
      </c>
      <c r="K591" s="1" t="s">
        <v>1177</v>
      </c>
      <c r="L591" s="1">
        <f>FPL_Misc_Extract[[#This Row],[PPG]]/FPL_Misc_Extract[[#This Row],[Cost]]</f>
        <v>0.74545454545454537</v>
      </c>
    </row>
    <row r="592" spans="1:12" x14ac:dyDescent="0.45">
      <c r="A592" s="1" t="s">
        <v>563</v>
      </c>
      <c r="B592" s="1" t="s">
        <v>1181</v>
      </c>
      <c r="C592" s="1" t="s">
        <v>1090</v>
      </c>
      <c r="D592" s="1">
        <v>125</v>
      </c>
      <c r="E592" s="1">
        <v>4.5999999999999996</v>
      </c>
      <c r="F592" s="1"/>
      <c r="G592" s="1"/>
      <c r="H592" s="1">
        <v>0.2</v>
      </c>
      <c r="I592" s="1" t="s">
        <v>1413</v>
      </c>
      <c r="J592" s="1" t="s">
        <v>1111</v>
      </c>
      <c r="K592" s="1" t="s">
        <v>1162</v>
      </c>
      <c r="L592" s="1">
        <f>FPL_Misc_Extract[[#This Row],[PPG]]/FPL_Misc_Extract[[#This Row],[Cost]]</f>
        <v>0.67647058823529405</v>
      </c>
    </row>
    <row r="593" spans="1:12" x14ac:dyDescent="0.45">
      <c r="A593" s="1" t="s">
        <v>220</v>
      </c>
      <c r="B593" s="1" t="s">
        <v>1180</v>
      </c>
      <c r="C593" s="1" t="s">
        <v>1095</v>
      </c>
      <c r="D593" s="1">
        <v>94</v>
      </c>
      <c r="E593" s="1">
        <v>3.4</v>
      </c>
      <c r="F593" s="1"/>
      <c r="G593" s="1"/>
      <c r="H593" s="1">
        <v>0.5</v>
      </c>
      <c r="I593" s="1" t="s">
        <v>1418</v>
      </c>
      <c r="J593" s="1" t="s">
        <v>1111</v>
      </c>
      <c r="K593" s="1" t="s">
        <v>1170</v>
      </c>
      <c r="L593" s="1">
        <f>FPL_Misc_Extract[[#This Row],[PPG]]/FPL_Misc_Extract[[#This Row],[Cost]]</f>
        <v>0.70833333333333337</v>
      </c>
    </row>
    <row r="594" spans="1:12" x14ac:dyDescent="0.45">
      <c r="A594" s="1" t="s">
        <v>387</v>
      </c>
      <c r="B594" s="1" t="s">
        <v>1180</v>
      </c>
      <c r="C594" s="1" t="s">
        <v>1090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 t="s">
        <v>1114</v>
      </c>
      <c r="J594" s="1" t="s">
        <v>1113</v>
      </c>
      <c r="K594" s="1" t="s">
        <v>1115</v>
      </c>
      <c r="L594" s="1">
        <f>FPL_Misc_Extract[[#This Row],[PPG]]/FPL_Misc_Extract[[#This Row],[Cost]]</f>
        <v>0</v>
      </c>
    </row>
    <row r="595" spans="1:12" x14ac:dyDescent="0.45">
      <c r="A595" s="1" t="s">
        <v>635</v>
      </c>
      <c r="B595" s="1" t="s">
        <v>1181</v>
      </c>
      <c r="C595" s="1" t="s">
        <v>1083</v>
      </c>
      <c r="D595" s="1">
        <v>114</v>
      </c>
      <c r="E595" s="1">
        <v>4.2</v>
      </c>
      <c r="F595" s="1">
        <v>100</v>
      </c>
      <c r="G595" s="1">
        <v>100</v>
      </c>
      <c r="H595" s="1">
        <v>0.6</v>
      </c>
      <c r="I595" s="1" t="s">
        <v>1439</v>
      </c>
      <c r="J595" s="1" t="s">
        <v>1111</v>
      </c>
      <c r="K595" s="1" t="s">
        <v>1254</v>
      </c>
      <c r="L595" s="1">
        <f>FPL_Misc_Extract[[#This Row],[PPG]]/FPL_Misc_Extract[[#This Row],[Cost]]</f>
        <v>0.58333333333333337</v>
      </c>
    </row>
    <row r="596" spans="1:12" x14ac:dyDescent="0.45">
      <c r="A596" s="1" t="s">
        <v>322</v>
      </c>
      <c r="B596" s="1" t="s">
        <v>1181</v>
      </c>
      <c r="C596" s="1" t="s">
        <v>1080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 t="s">
        <v>1142</v>
      </c>
      <c r="J596" s="1" t="s">
        <v>1109</v>
      </c>
      <c r="K596" s="1" t="s">
        <v>1236</v>
      </c>
      <c r="L596" s="1">
        <f>FPL_Misc_Extract[[#This Row],[PPG]]/FPL_Misc_Extract[[#This Row],[Cost]]</f>
        <v>0</v>
      </c>
    </row>
    <row r="597" spans="1:12" x14ac:dyDescent="0.45">
      <c r="A597" s="1" t="s">
        <v>655</v>
      </c>
      <c r="B597" s="1" t="s">
        <v>1180</v>
      </c>
      <c r="C597" s="1" t="s">
        <v>1093</v>
      </c>
      <c r="D597" s="1">
        <v>4</v>
      </c>
      <c r="E597" s="1">
        <v>1</v>
      </c>
      <c r="F597" s="1">
        <v>0</v>
      </c>
      <c r="G597" s="1">
        <v>0</v>
      </c>
      <c r="H597" s="1">
        <v>0</v>
      </c>
      <c r="I597" s="1" t="s">
        <v>1112</v>
      </c>
      <c r="J597" s="1" t="s">
        <v>1109</v>
      </c>
      <c r="K597" s="1" t="s">
        <v>1154</v>
      </c>
      <c r="L597" s="1">
        <f>FPL_Misc_Extract[[#This Row],[PPG]]/FPL_Misc_Extract[[#This Row],[Cost]]</f>
        <v>0.22727272727272727</v>
      </c>
    </row>
    <row r="598" spans="1:12" x14ac:dyDescent="0.45">
      <c r="A598" s="1" t="s">
        <v>124</v>
      </c>
      <c r="B598" s="1" t="s">
        <v>1180</v>
      </c>
      <c r="C598" s="1" t="s">
        <v>1096</v>
      </c>
      <c r="D598" s="1">
        <v>19</v>
      </c>
      <c r="E598" s="1">
        <v>2.7</v>
      </c>
      <c r="F598" s="1"/>
      <c r="G598" s="1"/>
      <c r="H598" s="1">
        <v>0.5</v>
      </c>
      <c r="I598" s="1" t="s">
        <v>1129</v>
      </c>
      <c r="J598" s="1" t="s">
        <v>1111</v>
      </c>
      <c r="K598" s="1" t="s">
        <v>1120</v>
      </c>
      <c r="L598" s="1">
        <f>FPL_Misc_Extract[[#This Row],[PPG]]/FPL_Misc_Extract[[#This Row],[Cost]]</f>
        <v>0.58695652173913049</v>
      </c>
    </row>
    <row r="599" spans="1:12" x14ac:dyDescent="0.45">
      <c r="A599" s="1" t="s">
        <v>595</v>
      </c>
      <c r="B599" s="1" t="s">
        <v>1181</v>
      </c>
      <c r="C599" s="1" t="s">
        <v>1096</v>
      </c>
      <c r="D599" s="1">
        <v>0</v>
      </c>
      <c r="E599" s="1">
        <v>0</v>
      </c>
      <c r="F599" s="1"/>
      <c r="G599" s="1"/>
      <c r="H599" s="1">
        <v>0</v>
      </c>
      <c r="I599" s="1" t="s">
        <v>1112</v>
      </c>
      <c r="J599" s="1" t="s">
        <v>1111</v>
      </c>
      <c r="K599" s="1" t="s">
        <v>1152</v>
      </c>
      <c r="L599" s="1">
        <f>FPL_Misc_Extract[[#This Row],[PPG]]/FPL_Misc_Extract[[#This Row],[Cost]]</f>
        <v>0</v>
      </c>
    </row>
    <row r="600" spans="1:12" x14ac:dyDescent="0.45">
      <c r="A600" s="1" t="s">
        <v>276</v>
      </c>
      <c r="B600" s="1" t="s">
        <v>1180</v>
      </c>
      <c r="C600" s="1" t="s">
        <v>1091</v>
      </c>
      <c r="D600" s="1">
        <v>16</v>
      </c>
      <c r="E600" s="1">
        <v>2.2999999999999998</v>
      </c>
      <c r="F600" s="1">
        <v>0</v>
      </c>
      <c r="G600" s="1">
        <v>0</v>
      </c>
      <c r="H600" s="1">
        <v>0</v>
      </c>
      <c r="I600" s="1" t="s">
        <v>1129</v>
      </c>
      <c r="J600" s="1" t="s">
        <v>1109</v>
      </c>
      <c r="K600" s="1" t="s">
        <v>1115</v>
      </c>
      <c r="L600" s="1">
        <f>FPL_Misc_Extract[[#This Row],[PPG]]/FPL_Misc_Extract[[#This Row],[Cost]]</f>
        <v>0.54761904761904756</v>
      </c>
    </row>
    <row r="601" spans="1:12" x14ac:dyDescent="0.45">
      <c r="A601" s="1" t="s">
        <v>64</v>
      </c>
      <c r="B601" s="1" t="s">
        <v>1180</v>
      </c>
      <c r="C601" s="1" t="s">
        <v>1093</v>
      </c>
      <c r="D601" s="1">
        <v>84</v>
      </c>
      <c r="E601" s="1">
        <v>3.7</v>
      </c>
      <c r="F601" s="1">
        <v>100</v>
      </c>
      <c r="G601" s="1">
        <v>100</v>
      </c>
      <c r="H601" s="1">
        <v>0.6</v>
      </c>
      <c r="I601" s="1" t="s">
        <v>1136</v>
      </c>
      <c r="J601" s="1" t="s">
        <v>1111</v>
      </c>
      <c r="K601" s="1" t="s">
        <v>1152</v>
      </c>
      <c r="L601" s="1">
        <f>FPL_Misc_Extract[[#This Row],[PPG]]/FPL_Misc_Extract[[#This Row],[Cost]]</f>
        <v>0.8222222222222223</v>
      </c>
    </row>
    <row r="602" spans="1:12" x14ac:dyDescent="0.45">
      <c r="A602" s="1" t="s">
        <v>411</v>
      </c>
      <c r="B602" s="1" t="s">
        <v>0</v>
      </c>
      <c r="C602" s="1" t="s">
        <v>1090</v>
      </c>
      <c r="D602" s="1">
        <v>0</v>
      </c>
      <c r="E602" s="1">
        <v>0</v>
      </c>
      <c r="F602" s="1"/>
      <c r="G602" s="1"/>
      <c r="H602" s="1">
        <v>0</v>
      </c>
      <c r="I602" s="1" t="s">
        <v>1112</v>
      </c>
      <c r="J602" s="1" t="s">
        <v>1111</v>
      </c>
      <c r="K602" s="1" t="s">
        <v>1237</v>
      </c>
      <c r="L602" s="1">
        <f>FPL_Misc_Extract[[#This Row],[PPG]]/FPL_Misc_Extract[[#This Row],[Cost]]</f>
        <v>0</v>
      </c>
    </row>
    <row r="603" spans="1:12" x14ac:dyDescent="0.45">
      <c r="A603" s="1" t="s">
        <v>586</v>
      </c>
      <c r="B603" s="1" t="s">
        <v>0</v>
      </c>
      <c r="C603" s="1" t="s">
        <v>1088</v>
      </c>
      <c r="D603" s="1">
        <v>0</v>
      </c>
      <c r="E603" s="1">
        <v>0</v>
      </c>
      <c r="F603" s="1"/>
      <c r="G603" s="1"/>
      <c r="H603" s="1">
        <v>0</v>
      </c>
      <c r="I603" s="1" t="s">
        <v>1112</v>
      </c>
      <c r="J603" s="1" t="s">
        <v>1111</v>
      </c>
      <c r="K603" s="1" t="s">
        <v>1152</v>
      </c>
      <c r="L603" s="1">
        <f>FPL_Misc_Extract[[#This Row],[PPG]]/FPL_Misc_Extract[[#This Row],[Cost]]</f>
        <v>0</v>
      </c>
    </row>
    <row r="604" spans="1:12" x14ac:dyDescent="0.45">
      <c r="A604" s="1" t="s">
        <v>463</v>
      </c>
      <c r="B604" s="1" t="s">
        <v>1181</v>
      </c>
      <c r="C604" s="1" t="s">
        <v>1098</v>
      </c>
      <c r="D604" s="1">
        <v>50</v>
      </c>
      <c r="E604" s="1">
        <v>2</v>
      </c>
      <c r="F604" s="1">
        <v>100</v>
      </c>
      <c r="G604" s="1">
        <v>100</v>
      </c>
      <c r="H604" s="1">
        <v>0.4</v>
      </c>
      <c r="I604" s="1" t="s">
        <v>1114</v>
      </c>
      <c r="J604" s="1" t="s">
        <v>1111</v>
      </c>
      <c r="K604" s="1" t="s">
        <v>1154</v>
      </c>
      <c r="L604" s="1">
        <f>FPL_Misc_Extract[[#This Row],[PPG]]/FPL_Misc_Extract[[#This Row],[Cost]]</f>
        <v>0.45454545454545453</v>
      </c>
    </row>
    <row r="605" spans="1:12" x14ac:dyDescent="0.45">
      <c r="A605" s="1" t="s">
        <v>74</v>
      </c>
      <c r="B605" s="1" t="s">
        <v>1181</v>
      </c>
      <c r="C605" s="1" t="s">
        <v>1088</v>
      </c>
      <c r="D605" s="1">
        <v>106</v>
      </c>
      <c r="E605" s="1">
        <v>4.4000000000000004</v>
      </c>
      <c r="F605" s="1">
        <v>100</v>
      </c>
      <c r="G605" s="1">
        <v>100</v>
      </c>
      <c r="H605" s="1">
        <v>0.1</v>
      </c>
      <c r="I605" s="1" t="s">
        <v>1358</v>
      </c>
      <c r="J605" s="1" t="s">
        <v>1111</v>
      </c>
      <c r="K605" s="1" t="s">
        <v>1141</v>
      </c>
      <c r="L605" s="1">
        <f>FPL_Misc_Extract[[#This Row],[PPG]]/FPL_Misc_Extract[[#This Row],[Cost]]</f>
        <v>0.52380952380952384</v>
      </c>
    </row>
    <row r="606" spans="1:12" x14ac:dyDescent="0.45">
      <c r="A606" s="1" t="s">
        <v>158</v>
      </c>
      <c r="B606" s="1" t="s">
        <v>1180</v>
      </c>
      <c r="C606" s="1" t="s">
        <v>1094</v>
      </c>
      <c r="D606" s="1">
        <v>32</v>
      </c>
      <c r="E606" s="1">
        <v>2.5</v>
      </c>
      <c r="F606" s="1">
        <v>100</v>
      </c>
      <c r="G606" s="1">
        <v>100</v>
      </c>
      <c r="H606" s="1">
        <v>0.4</v>
      </c>
      <c r="I606" s="1" t="s">
        <v>1114</v>
      </c>
      <c r="J606" s="1" t="s">
        <v>1111</v>
      </c>
      <c r="K606" s="1" t="s">
        <v>1154</v>
      </c>
      <c r="L606" s="1">
        <f>FPL_Misc_Extract[[#This Row],[PPG]]/FPL_Misc_Extract[[#This Row],[Cost]]</f>
        <v>0.56818181818181812</v>
      </c>
    </row>
    <row r="607" spans="1:12" x14ac:dyDescent="0.45">
      <c r="A607" s="1" t="s">
        <v>201</v>
      </c>
      <c r="B607" s="1" t="s">
        <v>1180</v>
      </c>
      <c r="C607" s="1" t="s">
        <v>1092</v>
      </c>
      <c r="D607" s="1">
        <v>49</v>
      </c>
      <c r="E607" s="1">
        <v>2.9</v>
      </c>
      <c r="F607" s="1"/>
      <c r="G607" s="1"/>
      <c r="H607" s="1">
        <v>0.8</v>
      </c>
      <c r="I607" s="1" t="s">
        <v>1110</v>
      </c>
      <c r="J607" s="1" t="s">
        <v>1111</v>
      </c>
      <c r="K607" s="1" t="s">
        <v>1237</v>
      </c>
      <c r="L607" s="1">
        <f>FPL_Misc_Extract[[#This Row],[PPG]]/FPL_Misc_Extract[[#This Row],[Cost]]</f>
        <v>0.72499999999999998</v>
      </c>
    </row>
    <row r="608" spans="1:12" x14ac:dyDescent="0.45">
      <c r="A608" s="1" t="s">
        <v>304</v>
      </c>
      <c r="B608" s="1" t="s">
        <v>1181</v>
      </c>
      <c r="C608" s="1" t="s">
        <v>1089</v>
      </c>
      <c r="D608" s="1">
        <v>34</v>
      </c>
      <c r="E608" s="1">
        <v>2.1</v>
      </c>
      <c r="F608" s="1">
        <v>0</v>
      </c>
      <c r="G608" s="1">
        <v>0</v>
      </c>
      <c r="H608" s="1">
        <v>0</v>
      </c>
      <c r="I608" s="1" t="s">
        <v>1117</v>
      </c>
      <c r="J608" s="1" t="s">
        <v>1109</v>
      </c>
      <c r="K608" s="1" t="s">
        <v>1235</v>
      </c>
      <c r="L608" s="1">
        <f>FPL_Misc_Extract[[#This Row],[PPG]]/FPL_Misc_Extract[[#This Row],[Cost]]</f>
        <v>0.37500000000000006</v>
      </c>
    </row>
    <row r="609" spans="1:12" x14ac:dyDescent="0.45">
      <c r="A609" s="1" t="s">
        <v>264</v>
      </c>
      <c r="B609" s="1" t="s">
        <v>1180</v>
      </c>
      <c r="C609" s="1" t="s">
        <v>1088</v>
      </c>
      <c r="D609" s="1">
        <v>11</v>
      </c>
      <c r="E609" s="1">
        <v>1.8</v>
      </c>
      <c r="F609" s="1">
        <v>100</v>
      </c>
      <c r="G609" s="1">
        <v>100</v>
      </c>
      <c r="H609" s="1">
        <v>0.1</v>
      </c>
      <c r="I609" s="1" t="s">
        <v>1144</v>
      </c>
      <c r="J609" s="1" t="s">
        <v>1111</v>
      </c>
      <c r="K609" s="1" t="s">
        <v>1169</v>
      </c>
      <c r="L609" s="1">
        <f>FPL_Misc_Extract[[#This Row],[PPG]]/FPL_Misc_Extract[[#This Row],[Cost]]</f>
        <v>0.31578947368421051</v>
      </c>
    </row>
    <row r="610" spans="1:12" x14ac:dyDescent="0.45">
      <c r="A610" s="1" t="s">
        <v>451</v>
      </c>
      <c r="B610" s="1" t="s">
        <v>1181</v>
      </c>
      <c r="C610" s="1" t="s">
        <v>1084</v>
      </c>
      <c r="D610" s="1">
        <v>73</v>
      </c>
      <c r="E610" s="1">
        <v>2.7</v>
      </c>
      <c r="F610" s="1">
        <v>100</v>
      </c>
      <c r="G610" s="1">
        <v>100</v>
      </c>
      <c r="H610" s="1">
        <v>0.3</v>
      </c>
      <c r="I610" s="1" t="s">
        <v>1147</v>
      </c>
      <c r="J610" s="1" t="s">
        <v>1111</v>
      </c>
      <c r="K610" s="1" t="s">
        <v>1161</v>
      </c>
      <c r="L610" s="1">
        <f>FPL_Misc_Extract[[#This Row],[PPG]]/FPL_Misc_Extract[[#This Row],[Cost]]</f>
        <v>0.50943396226415094</v>
      </c>
    </row>
    <row r="611" spans="1:12" x14ac:dyDescent="0.45">
      <c r="A611" s="1" t="s">
        <v>505</v>
      </c>
      <c r="B611" s="1" t="s">
        <v>1181</v>
      </c>
      <c r="C611" s="1" t="s">
        <v>1080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 t="s">
        <v>1112</v>
      </c>
      <c r="J611" s="1" t="s">
        <v>1113</v>
      </c>
      <c r="K611" s="1" t="s">
        <v>1170</v>
      </c>
      <c r="L611" s="1">
        <f>FPL_Misc_Extract[[#This Row],[PPG]]/FPL_Misc_Extract[[#This Row],[Cost]]</f>
        <v>0</v>
      </c>
    </row>
    <row r="612" spans="1:12" x14ac:dyDescent="0.45">
      <c r="A612" s="1" t="s">
        <v>183</v>
      </c>
      <c r="B612" s="1" t="s">
        <v>1180</v>
      </c>
      <c r="C612" s="1" t="s">
        <v>1083</v>
      </c>
      <c r="D612" s="1">
        <v>81</v>
      </c>
      <c r="E612" s="1">
        <v>3.5</v>
      </c>
      <c r="F612" s="1">
        <v>0</v>
      </c>
      <c r="G612" s="1">
        <v>0</v>
      </c>
      <c r="H612" s="1">
        <v>0</v>
      </c>
      <c r="I612" s="1" t="s">
        <v>1415</v>
      </c>
      <c r="J612" s="1" t="s">
        <v>1109</v>
      </c>
      <c r="K612" s="1" t="s">
        <v>1239</v>
      </c>
      <c r="L612" s="1">
        <f>FPL_Misc_Extract[[#This Row],[PPG]]/FPL_Misc_Extract[[#This Row],[Cost]]</f>
        <v>0.67307692307692302</v>
      </c>
    </row>
    <row r="613" spans="1:12" x14ac:dyDescent="0.45">
      <c r="A613" s="1" t="s">
        <v>589</v>
      </c>
      <c r="B613" s="1" t="s">
        <v>1182</v>
      </c>
      <c r="C613" s="1" t="s">
        <v>1099</v>
      </c>
      <c r="D613" s="1">
        <v>41</v>
      </c>
      <c r="E613" s="1">
        <v>2.7</v>
      </c>
      <c r="F613" s="1">
        <v>100</v>
      </c>
      <c r="G613" s="1">
        <v>100</v>
      </c>
      <c r="H613" s="1">
        <v>0</v>
      </c>
      <c r="I613" s="1" t="s">
        <v>1144</v>
      </c>
      <c r="J613" s="1" t="s">
        <v>1113</v>
      </c>
      <c r="K613" s="1" t="s">
        <v>1161</v>
      </c>
      <c r="L613" s="1">
        <f>FPL_Misc_Extract[[#This Row],[PPG]]/FPL_Misc_Extract[[#This Row],[Cost]]</f>
        <v>0.50943396226415094</v>
      </c>
    </row>
    <row r="614" spans="1:12" x14ac:dyDescent="0.45">
      <c r="A614" s="1" t="s">
        <v>19</v>
      </c>
      <c r="B614" s="1" t="s">
        <v>0</v>
      </c>
      <c r="C614" s="1" t="s">
        <v>1089</v>
      </c>
      <c r="D614" s="1">
        <v>100</v>
      </c>
      <c r="E614" s="1">
        <v>4.2</v>
      </c>
      <c r="F614" s="1">
        <v>100</v>
      </c>
      <c r="G614" s="1">
        <v>100</v>
      </c>
      <c r="H614" s="1">
        <v>0.5</v>
      </c>
      <c r="I614" s="1" t="s">
        <v>1440</v>
      </c>
      <c r="J614" s="1" t="s">
        <v>1111</v>
      </c>
      <c r="K614" s="1" t="s">
        <v>1235</v>
      </c>
      <c r="L614" s="1">
        <f>FPL_Misc_Extract[[#This Row],[PPG]]/FPL_Misc_Extract[[#This Row],[Cost]]</f>
        <v>0.75000000000000011</v>
      </c>
    </row>
    <row r="615" spans="1:12" x14ac:dyDescent="0.45">
      <c r="A615" s="1" t="s">
        <v>508</v>
      </c>
      <c r="B615" s="1" t="s">
        <v>1181</v>
      </c>
      <c r="C615" s="1" t="s">
        <v>1090</v>
      </c>
      <c r="D615" s="1">
        <v>20</v>
      </c>
      <c r="E615" s="1">
        <v>1.4</v>
      </c>
      <c r="F615" s="1">
        <v>100</v>
      </c>
      <c r="G615" s="1">
        <v>100</v>
      </c>
      <c r="H615" s="1">
        <v>0</v>
      </c>
      <c r="I615" s="1" t="s">
        <v>1114</v>
      </c>
      <c r="J615" s="1" t="s">
        <v>1111</v>
      </c>
      <c r="K615" s="1" t="s">
        <v>1122</v>
      </c>
      <c r="L615" s="1">
        <f>FPL_Misc_Extract[[#This Row],[PPG]]/FPL_Misc_Extract[[#This Row],[Cost]]</f>
        <v>0.23333333333333331</v>
      </c>
    </row>
    <row r="616" spans="1:12" x14ac:dyDescent="0.45">
      <c r="A616" s="1" t="s">
        <v>495</v>
      </c>
      <c r="B616" s="1" t="s">
        <v>1180</v>
      </c>
      <c r="C616" s="1" t="s">
        <v>1086</v>
      </c>
      <c r="D616" s="1">
        <v>22</v>
      </c>
      <c r="E616" s="1">
        <v>1.8</v>
      </c>
      <c r="F616" s="1">
        <v>0</v>
      </c>
      <c r="G616" s="1">
        <v>0</v>
      </c>
      <c r="H616" s="1">
        <v>0</v>
      </c>
      <c r="I616" s="1" t="s">
        <v>1142</v>
      </c>
      <c r="J616" s="1" t="s">
        <v>1113</v>
      </c>
      <c r="K616" s="1" t="s">
        <v>1152</v>
      </c>
      <c r="L616" s="1">
        <f>FPL_Misc_Extract[[#This Row],[PPG]]/FPL_Misc_Extract[[#This Row],[Cost]]</f>
        <v>0.4</v>
      </c>
    </row>
    <row r="617" spans="1:12" x14ac:dyDescent="0.45">
      <c r="A617" s="1" t="s">
        <v>448</v>
      </c>
      <c r="B617" s="1" t="s">
        <v>1180</v>
      </c>
      <c r="C617" s="1" t="s">
        <v>1094</v>
      </c>
      <c r="D617" s="1">
        <v>83</v>
      </c>
      <c r="E617" s="1">
        <v>3.5</v>
      </c>
      <c r="F617" s="1"/>
      <c r="G617" s="1"/>
      <c r="H617" s="1">
        <v>0.4</v>
      </c>
      <c r="I617" s="1" t="s">
        <v>1135</v>
      </c>
      <c r="J617" s="1" t="s">
        <v>1111</v>
      </c>
      <c r="K617" s="1" t="s">
        <v>1233</v>
      </c>
      <c r="L617" s="1">
        <f>FPL_Misc_Extract[[#This Row],[PPG]]/FPL_Misc_Extract[[#This Row],[Cost]]</f>
        <v>0.74468085106382975</v>
      </c>
    </row>
    <row r="618" spans="1:12" x14ac:dyDescent="0.45">
      <c r="A618" s="1" t="s">
        <v>489</v>
      </c>
      <c r="B618" s="1" t="s">
        <v>1180</v>
      </c>
      <c r="C618" s="1" t="s">
        <v>1092</v>
      </c>
      <c r="D618" s="1">
        <v>106</v>
      </c>
      <c r="E618" s="1">
        <v>4.4000000000000004</v>
      </c>
      <c r="F618" s="1">
        <v>100</v>
      </c>
      <c r="G618" s="1">
        <v>100</v>
      </c>
      <c r="H618" s="1">
        <v>0.6</v>
      </c>
      <c r="I618" s="1" t="s">
        <v>1160</v>
      </c>
      <c r="J618" s="1" t="s">
        <v>1111</v>
      </c>
      <c r="K618" s="1" t="s">
        <v>1235</v>
      </c>
      <c r="L618" s="1">
        <f>FPL_Misc_Extract[[#This Row],[PPG]]/FPL_Misc_Extract[[#This Row],[Cost]]</f>
        <v>0.78571428571428581</v>
      </c>
    </row>
    <row r="619" spans="1:12" x14ac:dyDescent="0.45">
      <c r="A619" s="1" t="s">
        <v>208</v>
      </c>
      <c r="B619" s="1" t="s">
        <v>1182</v>
      </c>
      <c r="C619" s="1" t="s">
        <v>1089</v>
      </c>
      <c r="D619" s="1">
        <v>0</v>
      </c>
      <c r="E619" s="1">
        <v>0</v>
      </c>
      <c r="F619" s="1"/>
      <c r="G619" s="1"/>
      <c r="H619" s="1">
        <v>0</v>
      </c>
      <c r="I619" s="1" t="s">
        <v>1112</v>
      </c>
      <c r="J619" s="1" t="s">
        <v>1113</v>
      </c>
      <c r="K619" s="1" t="s">
        <v>1255</v>
      </c>
      <c r="L619" s="1">
        <f>FPL_Misc_Extract[[#This Row],[PPG]]/FPL_Misc_Extract[[#This Row],[Cost]]</f>
        <v>0</v>
      </c>
    </row>
    <row r="620" spans="1:12" x14ac:dyDescent="0.45">
      <c r="A620" s="1" t="s">
        <v>327</v>
      </c>
      <c r="B620" s="1" t="s">
        <v>1182</v>
      </c>
      <c r="C620" s="1" t="s">
        <v>1091</v>
      </c>
      <c r="D620" s="1">
        <v>0</v>
      </c>
      <c r="E620" s="1">
        <v>0</v>
      </c>
      <c r="F620" s="1"/>
      <c r="G620" s="1"/>
      <c r="H620" s="1">
        <v>0</v>
      </c>
      <c r="I620" s="1" t="s">
        <v>1114</v>
      </c>
      <c r="J620" s="1" t="s">
        <v>1113</v>
      </c>
      <c r="K620" s="1" t="s">
        <v>1233</v>
      </c>
      <c r="L620" s="1">
        <f>FPL_Misc_Extract[[#This Row],[PPG]]/FPL_Misc_Extract[[#This Row],[Cost]]</f>
        <v>0</v>
      </c>
    </row>
    <row r="621" spans="1:12" x14ac:dyDescent="0.45">
      <c r="A621" s="1" t="s">
        <v>383</v>
      </c>
      <c r="B621" s="1" t="s">
        <v>1181</v>
      </c>
      <c r="C621" s="1" t="s">
        <v>1080</v>
      </c>
      <c r="D621" s="1">
        <v>171</v>
      </c>
      <c r="E621" s="1">
        <v>6.3</v>
      </c>
      <c r="F621" s="1">
        <v>100</v>
      </c>
      <c r="G621" s="1">
        <v>100</v>
      </c>
      <c r="H621" s="1">
        <v>0.7</v>
      </c>
      <c r="I621" s="1" t="s">
        <v>1441</v>
      </c>
      <c r="J621" s="1" t="s">
        <v>1111</v>
      </c>
      <c r="K621" s="1" t="s">
        <v>1240</v>
      </c>
      <c r="L621" s="1">
        <f>FPL_Misc_Extract[[#This Row],[PPG]]/FPL_Misc_Extract[[#This Row],[Cost]]</f>
        <v>0.63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C21"/>
  <sheetViews>
    <sheetView showGridLines="0" zoomScale="50" zoomScaleNormal="50" workbookViewId="0"/>
  </sheetViews>
  <sheetFormatPr defaultColWidth="8.796875" defaultRowHeight="14.25" x14ac:dyDescent="0.45"/>
  <cols>
    <col min="1" max="1" width="9.796875" customWidth="1"/>
    <col min="2" max="2" width="16" bestFit="1" customWidth="1"/>
  </cols>
  <sheetData>
    <row r="1" spans="1:3" x14ac:dyDescent="0.45">
      <c r="A1" t="s">
        <v>1078</v>
      </c>
      <c r="B1" t="s">
        <v>1079</v>
      </c>
      <c r="C1" t="s">
        <v>1448</v>
      </c>
    </row>
    <row r="2" spans="1:3" x14ac:dyDescent="0.45">
      <c r="A2" t="s">
        <v>1058</v>
      </c>
      <c r="B2" t="s">
        <v>1080</v>
      </c>
      <c r="C2" t="s">
        <v>1067</v>
      </c>
    </row>
    <row r="3" spans="1:3" x14ac:dyDescent="0.45">
      <c r="A3" t="s">
        <v>1059</v>
      </c>
      <c r="B3" t="s">
        <v>1081</v>
      </c>
      <c r="C3" t="s">
        <v>1071</v>
      </c>
    </row>
    <row r="4" spans="1:3" x14ac:dyDescent="0.45">
      <c r="A4" t="s">
        <v>1060</v>
      </c>
      <c r="B4" t="s">
        <v>1082</v>
      </c>
      <c r="C4" t="s">
        <v>1075</v>
      </c>
    </row>
    <row r="5" spans="1:3" x14ac:dyDescent="0.45">
      <c r="A5" t="s">
        <v>1061</v>
      </c>
      <c r="B5" t="s">
        <v>1083</v>
      </c>
      <c r="C5" t="s">
        <v>1070</v>
      </c>
    </row>
    <row r="6" spans="1:3" x14ac:dyDescent="0.45">
      <c r="A6" t="s">
        <v>1062</v>
      </c>
      <c r="B6" t="s">
        <v>1084</v>
      </c>
      <c r="C6" t="s">
        <v>1076</v>
      </c>
    </row>
    <row r="7" spans="1:3" x14ac:dyDescent="0.45">
      <c r="A7" t="s">
        <v>1063</v>
      </c>
      <c r="B7" t="s">
        <v>1085</v>
      </c>
    </row>
    <row r="8" spans="1:3" x14ac:dyDescent="0.45">
      <c r="A8" t="s">
        <v>1064</v>
      </c>
      <c r="B8" t="s">
        <v>1086</v>
      </c>
      <c r="C8" t="s">
        <v>1069</v>
      </c>
    </row>
    <row r="9" spans="1:3" x14ac:dyDescent="0.45">
      <c r="A9" t="s">
        <v>1065</v>
      </c>
      <c r="B9" t="s">
        <v>1087</v>
      </c>
    </row>
    <row r="10" spans="1:3" x14ac:dyDescent="0.45">
      <c r="A10" t="s">
        <v>1066</v>
      </c>
      <c r="B10" t="s">
        <v>1088</v>
      </c>
    </row>
    <row r="11" spans="1:3" x14ac:dyDescent="0.45">
      <c r="A11" t="s">
        <v>1067</v>
      </c>
      <c r="B11" t="s">
        <v>1089</v>
      </c>
      <c r="C11" t="s">
        <v>1058</v>
      </c>
    </row>
    <row r="12" spans="1:3" x14ac:dyDescent="0.45">
      <c r="A12" t="s">
        <v>1068</v>
      </c>
      <c r="B12" t="s">
        <v>1090</v>
      </c>
    </row>
    <row r="13" spans="1:3" x14ac:dyDescent="0.45">
      <c r="A13" t="s">
        <v>1069</v>
      </c>
      <c r="B13" t="s">
        <v>1091</v>
      </c>
      <c r="C13" t="s">
        <v>1064</v>
      </c>
    </row>
    <row r="14" spans="1:3" x14ac:dyDescent="0.45">
      <c r="A14" t="s">
        <v>1070</v>
      </c>
      <c r="B14" t="s">
        <v>1092</v>
      </c>
      <c r="C14" t="s">
        <v>1061</v>
      </c>
    </row>
    <row r="15" spans="1:3" x14ac:dyDescent="0.45">
      <c r="A15" t="s">
        <v>1071</v>
      </c>
      <c r="B15" t="s">
        <v>1093</v>
      </c>
      <c r="C15" t="s">
        <v>1059</v>
      </c>
    </row>
    <row r="16" spans="1:3" x14ac:dyDescent="0.45">
      <c r="A16" t="s">
        <v>1072</v>
      </c>
      <c r="B16" t="s">
        <v>1094</v>
      </c>
      <c r="C16" t="s">
        <v>1077</v>
      </c>
    </row>
    <row r="17" spans="1:3" x14ac:dyDescent="0.45">
      <c r="A17" t="s">
        <v>1073</v>
      </c>
      <c r="B17" t="s">
        <v>1095</v>
      </c>
      <c r="C17" t="s">
        <v>1074</v>
      </c>
    </row>
    <row r="18" spans="1:3" x14ac:dyDescent="0.45">
      <c r="A18" t="s">
        <v>1074</v>
      </c>
      <c r="B18" t="s">
        <v>1096</v>
      </c>
      <c r="C18" t="s">
        <v>1073</v>
      </c>
    </row>
    <row r="19" spans="1:3" x14ac:dyDescent="0.45">
      <c r="A19" t="s">
        <v>1075</v>
      </c>
      <c r="B19" t="s">
        <v>1097</v>
      </c>
      <c r="C19" t="s">
        <v>1060</v>
      </c>
    </row>
    <row r="20" spans="1:3" x14ac:dyDescent="0.45">
      <c r="A20" t="s">
        <v>1076</v>
      </c>
      <c r="B20" t="s">
        <v>1098</v>
      </c>
      <c r="C20" t="s">
        <v>1062</v>
      </c>
    </row>
    <row r="21" spans="1:3" x14ac:dyDescent="0.45">
      <c r="A21" t="s">
        <v>1077</v>
      </c>
      <c r="B21" t="s">
        <v>1099</v>
      </c>
      <c r="C21" t="s">
        <v>1072</v>
      </c>
    </row>
  </sheetData>
  <sortState ref="B2:B21">
    <sortCondition ref="B1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590EC2-987B-40A1-AA41-7BC41E53DE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</vt:i4>
      </vt:variant>
    </vt:vector>
  </HeadingPairs>
  <TitlesOfParts>
    <vt:vector size="29" baseType="lpstr">
      <vt:lpstr>TOC</vt:lpstr>
      <vt:lpstr>Team Selection</vt:lpstr>
      <vt:lpstr>Dashboard</vt:lpstr>
      <vt:lpstr>Reg Data</vt:lpstr>
      <vt:lpstr>PL Table</vt:lpstr>
      <vt:lpstr>FPL Table</vt:lpstr>
      <vt:lpstr>Results Matrix</vt:lpstr>
      <vt:lpstr>Combined</vt:lpstr>
      <vt:lpstr>Fixtures</vt:lpstr>
      <vt:lpstr>Points</vt:lpstr>
      <vt:lpstr>Results</vt:lpstr>
      <vt:lpstr>Past Seasons</vt:lpstr>
      <vt:lpstr>Misc</vt:lpstr>
      <vt:lpstr>Team Key</vt:lpstr>
      <vt:lpstr>DEF_1</vt:lpstr>
      <vt:lpstr>DEF_2</vt:lpstr>
      <vt:lpstr>DEF_3</vt:lpstr>
      <vt:lpstr>DEF_4</vt:lpstr>
      <vt:lpstr>DEF_5</vt:lpstr>
      <vt:lpstr>FWD_1</vt:lpstr>
      <vt:lpstr>FWD_2</vt:lpstr>
      <vt:lpstr>FWD_3</vt:lpstr>
      <vt:lpstr>GK_1</vt:lpstr>
      <vt:lpstr>GK_2</vt:lpstr>
      <vt:lpstr>MID_1</vt:lpstr>
      <vt:lpstr>MID_2</vt:lpstr>
      <vt:lpstr>MID_3</vt:lpstr>
      <vt:lpstr>MID_4</vt:lpstr>
      <vt:lpstr>MID_5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 Watkins</dc:creator>
  <cp:keywords/>
  <dc:description/>
  <cp:lastModifiedBy>Chris Watkins</cp:lastModifiedBy>
  <cp:revision/>
  <dcterms:created xsi:type="dcterms:W3CDTF">2016-01-15T01:46:10Z</dcterms:created>
  <dcterms:modified xsi:type="dcterms:W3CDTF">2016-03-05T17:59:09Z</dcterms:modified>
  <cp:category/>
  <cp:contentStatus/>
</cp:coreProperties>
</file>